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Data\GIT\PCWG\ShareBenchmarks\"/>
    </mc:Choice>
  </mc:AlternateContent>
  <bookViews>
    <workbookView xWindow="0" yWindow="0" windowWidth="20496" windowHeight="7536" tabRatio="865" firstSheet="1" activeTab="6"/>
  </bookViews>
  <sheets>
    <sheet name="Revision History" sheetId="15" r:id="rId1"/>
    <sheet name="Description" sheetId="16" r:id="rId2"/>
    <sheet name="TimeSeries" sheetId="13" r:id="rId3"/>
    <sheet name="Power Curve" sheetId="25" r:id="rId4"/>
    <sheet name="Zero Turbulence Curve" sheetId="21" r:id="rId5"/>
    <sheet name="Reference vs Site Specific" sheetId="20" r:id="rId6"/>
    <sheet name="Manual" sheetId="22" r:id="rId7"/>
    <sheet name="Share2.0" sheetId="23" r:id="rId8"/>
    <sheet name="Difference" sheetId="24" r:id="rId9"/>
    <sheet name="Notes" sheetId="29" r:id="rId10"/>
  </sheets>
  <definedNames>
    <definedName name="_xlnm._FilterDatabase" localSheetId="2" hidden="1">TimeSeries!$AO$3:$AO$4407</definedName>
    <definedName name="Bin_Width">'Power Curve'!$C$34</definedName>
    <definedName name="Centre_First_Bin">'Power Curve'!$C$33</definedName>
    <definedName name="Ci">'Power Curve'!$H$3:$K$31</definedName>
    <definedName name="CutInWindSpeed">TimeSeries!$C$12</definedName>
    <definedName name="LowerShearLimit">TimeSeries!$C$17</definedName>
    <definedName name="LowerTurbLimit">TimeSeries!$C$19</definedName>
    <definedName name="Min_Count">'Power Curve'!$C$13</definedName>
    <definedName name="RatedWindSpeed">TimeSeries!$C$11</definedName>
    <definedName name="Ref_Density" localSheetId="3">'Power Curve'!$C$36</definedName>
    <definedName name="Ref_Density">TimeSeries!$C$7</definedName>
    <definedName name="Reference">'Power Curve'!$O$28</definedName>
    <definedName name="ReferenceTurbulence">'Power Curve'!$N$2:$N$26</definedName>
    <definedName name="ReferenceTurbulenceWindSpeed">'Power Curve'!$M$2:$M$26</definedName>
    <definedName name="UpperShearLimit">TimeSeries!$C$16</definedName>
    <definedName name="UpperTurbLimit">TimeSeries!$C$18</definedName>
    <definedName name="WindSpeedStep">TimeSeries!$C$6</definedName>
    <definedName name="xa">'Power Curve'!$F$3:$F$31</definedName>
    <definedName name="xb">'Power Curve'!$G$3:$G$31</definedName>
  </definedNames>
  <calcPr calcId="171027" calcOnSav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68" i="22" l="1"/>
  <c r="AI68" i="22"/>
  <c r="AE68" i="22"/>
  <c r="AA68" i="22"/>
  <c r="W68" i="22"/>
  <c r="S68" i="22"/>
  <c r="AL67" i="22"/>
  <c r="AH67" i="22"/>
  <c r="AM66" i="22"/>
  <c r="AM67" i="22" s="1"/>
  <c r="AL66" i="22"/>
  <c r="AL68" i="22" s="1"/>
  <c r="AK66" i="22"/>
  <c r="AK67" i="22" s="1"/>
  <c r="AJ66" i="22"/>
  <c r="AJ67" i="22" s="1"/>
  <c r="AI66" i="22"/>
  <c r="AI67" i="22" s="1"/>
  <c r="AH66" i="22"/>
  <c r="AH68" i="22" s="1"/>
  <c r="AG66" i="22"/>
  <c r="AG67" i="22" s="1"/>
  <c r="AF66" i="22"/>
  <c r="AF67" i="22" s="1"/>
  <c r="AE66" i="22"/>
  <c r="AE67" i="22" s="1"/>
  <c r="AD66" i="22"/>
  <c r="AD67" i="22" s="1"/>
  <c r="AC66" i="22"/>
  <c r="AC67" i="22" s="1"/>
  <c r="AB66" i="22"/>
  <c r="AB67" i="22" s="1"/>
  <c r="AA66" i="22"/>
  <c r="AA67" i="22" s="1"/>
  <c r="Z66" i="22"/>
  <c r="Z67" i="22" s="1"/>
  <c r="Y66" i="22"/>
  <c r="Y67" i="22" s="1"/>
  <c r="X66" i="22"/>
  <c r="X67" i="22" s="1"/>
  <c r="W66" i="22"/>
  <c r="W67" i="22" s="1"/>
  <c r="V66" i="22"/>
  <c r="V67" i="22" s="1"/>
  <c r="U66" i="22"/>
  <c r="U67" i="22" s="1"/>
  <c r="T66" i="22"/>
  <c r="T67" i="22" s="1"/>
  <c r="S66" i="22"/>
  <c r="S67" i="22" s="1"/>
  <c r="R66" i="22"/>
  <c r="R67" i="22" s="1"/>
  <c r="Q66" i="22"/>
  <c r="Q67" i="22" s="1"/>
  <c r="P66" i="22"/>
  <c r="P67" i="22" s="1"/>
  <c r="O66" i="22"/>
  <c r="O68" i="22" s="1"/>
  <c r="N66" i="22"/>
  <c r="N67" i="22" s="1"/>
  <c r="M66" i="22"/>
  <c r="M67" i="22" s="1"/>
  <c r="L66" i="22"/>
  <c r="L67" i="22" s="1"/>
  <c r="K66" i="22"/>
  <c r="K68" i="22" s="1"/>
  <c r="J66" i="22"/>
  <c r="J67" i="22" s="1"/>
  <c r="I66" i="22"/>
  <c r="I67" i="22" s="1"/>
  <c r="H66" i="22"/>
  <c r="H67" i="22" s="1"/>
  <c r="G66" i="22"/>
  <c r="G68" i="22" s="1"/>
  <c r="F66" i="22"/>
  <c r="F67" i="22" s="1"/>
  <c r="E66" i="22"/>
  <c r="E67" i="22" s="1"/>
  <c r="D68" i="22"/>
  <c r="D67" i="22"/>
  <c r="D66" i="22"/>
  <c r="N64" i="22"/>
  <c r="M64" i="22"/>
  <c r="J64" i="22"/>
  <c r="I64" i="22"/>
  <c r="F64" i="22"/>
  <c r="E64" i="22"/>
  <c r="M63" i="22"/>
  <c r="I63" i="22"/>
  <c r="E63" i="22"/>
  <c r="O62" i="22"/>
  <c r="O64" i="22" s="1"/>
  <c r="N62" i="22"/>
  <c r="N63" i="22" s="1"/>
  <c r="M62" i="22"/>
  <c r="L62" i="22"/>
  <c r="L63" i="22" s="1"/>
  <c r="K62" i="22"/>
  <c r="K64" i="22" s="1"/>
  <c r="J62" i="22"/>
  <c r="J63" i="22" s="1"/>
  <c r="I62" i="22"/>
  <c r="H62" i="22"/>
  <c r="H63" i="22" s="1"/>
  <c r="G62" i="22"/>
  <c r="G64" i="22" s="1"/>
  <c r="F62" i="22"/>
  <c r="F63" i="22" s="1"/>
  <c r="E62" i="22"/>
  <c r="D64" i="22"/>
  <c r="D63" i="22"/>
  <c r="D62" i="22"/>
  <c r="AK30" i="22"/>
  <c r="AG30" i="22"/>
  <c r="AC30" i="22"/>
  <c r="Y30" i="22"/>
  <c r="U30" i="22"/>
  <c r="Q30" i="22"/>
  <c r="M30" i="22"/>
  <c r="AJ29" i="22"/>
  <c r="AF29" i="22"/>
  <c r="AB29" i="22"/>
  <c r="X29" i="22"/>
  <c r="T29" i="22"/>
  <c r="P29" i="22"/>
  <c r="L29" i="22"/>
  <c r="H29" i="22"/>
  <c r="AM28" i="22"/>
  <c r="AM30" i="22" s="1"/>
  <c r="AL28" i="22"/>
  <c r="AL29" i="22" s="1"/>
  <c r="AK28" i="22"/>
  <c r="AK29" i="22" s="1"/>
  <c r="AJ28" i="22"/>
  <c r="AJ30" i="22" s="1"/>
  <c r="AI28" i="22"/>
  <c r="AI30" i="22" s="1"/>
  <c r="AH28" i="22"/>
  <c r="AH29" i="22" s="1"/>
  <c r="AG28" i="22"/>
  <c r="AG29" i="22" s="1"/>
  <c r="AF28" i="22"/>
  <c r="AF30" i="22" s="1"/>
  <c r="AE28" i="22"/>
  <c r="AE30" i="22" s="1"/>
  <c r="AD28" i="22"/>
  <c r="AD29" i="22" s="1"/>
  <c r="AC28" i="22"/>
  <c r="AC29" i="22" s="1"/>
  <c r="AB28" i="22"/>
  <c r="AB30" i="22" s="1"/>
  <c r="AA28" i="22"/>
  <c r="AA30" i="22" s="1"/>
  <c r="Z28" i="22"/>
  <c r="Z29" i="22" s="1"/>
  <c r="Y28" i="22"/>
  <c r="Y29" i="22" s="1"/>
  <c r="X28" i="22"/>
  <c r="X30" i="22" s="1"/>
  <c r="W28" i="22"/>
  <c r="W30" i="22" s="1"/>
  <c r="V28" i="22"/>
  <c r="V29" i="22" s="1"/>
  <c r="U28" i="22"/>
  <c r="U29" i="22" s="1"/>
  <c r="T28" i="22"/>
  <c r="T30" i="22" s="1"/>
  <c r="S28" i="22"/>
  <c r="S30" i="22" s="1"/>
  <c r="R28" i="22"/>
  <c r="R29" i="22" s="1"/>
  <c r="Q28" i="22"/>
  <c r="Q29" i="22" s="1"/>
  <c r="P28" i="22"/>
  <c r="P30" i="22" s="1"/>
  <c r="O28" i="22"/>
  <c r="O30" i="22" s="1"/>
  <c r="N28" i="22"/>
  <c r="N29" i="22" s="1"/>
  <c r="M28" i="22"/>
  <c r="M29" i="22" s="1"/>
  <c r="L28" i="22"/>
  <c r="L30" i="22" s="1"/>
  <c r="K28" i="22"/>
  <c r="K30" i="22" s="1"/>
  <c r="J28" i="22"/>
  <c r="J29" i="22" s="1"/>
  <c r="I28" i="22"/>
  <c r="I29" i="22" s="1"/>
  <c r="H28" i="22"/>
  <c r="H30" i="22" s="1"/>
  <c r="G28" i="22"/>
  <c r="G30" i="22" s="1"/>
  <c r="F28" i="22"/>
  <c r="F29" i="22" s="1"/>
  <c r="E28" i="22"/>
  <c r="E29" i="22" s="1"/>
  <c r="D30" i="22"/>
  <c r="D29" i="22"/>
  <c r="D28" i="22"/>
  <c r="M26" i="22"/>
  <c r="I26" i="22"/>
  <c r="E26" i="22"/>
  <c r="L25" i="22"/>
  <c r="H25" i="22"/>
  <c r="O24" i="22"/>
  <c r="O26" i="22" s="1"/>
  <c r="N24" i="22"/>
  <c r="N25" i="22" s="1"/>
  <c r="M24" i="22"/>
  <c r="M25" i="22" s="1"/>
  <c r="L24" i="22"/>
  <c r="L26" i="22" s="1"/>
  <c r="K24" i="22"/>
  <c r="K26" i="22" s="1"/>
  <c r="J24" i="22"/>
  <c r="J25" i="22" s="1"/>
  <c r="I24" i="22"/>
  <c r="I25" i="22" s="1"/>
  <c r="H24" i="22"/>
  <c r="H26" i="22" s="1"/>
  <c r="G24" i="22"/>
  <c r="G26" i="22" s="1"/>
  <c r="F24" i="22"/>
  <c r="F25" i="22" s="1"/>
  <c r="E24" i="22"/>
  <c r="E25" i="22" s="1"/>
  <c r="D26" i="22"/>
  <c r="D25" i="22"/>
  <c r="D24" i="22"/>
  <c r="G67" i="22" l="1"/>
  <c r="K67" i="22"/>
  <c r="O67" i="22"/>
  <c r="H68" i="22"/>
  <c r="L68" i="22"/>
  <c r="P68" i="22"/>
  <c r="T68" i="22"/>
  <c r="X68" i="22"/>
  <c r="AB68" i="22"/>
  <c r="AF68" i="22"/>
  <c r="AJ68" i="22"/>
  <c r="E68" i="22"/>
  <c r="I68" i="22"/>
  <c r="M68" i="22"/>
  <c r="Q68" i="22"/>
  <c r="U68" i="22"/>
  <c r="Y68" i="22"/>
  <c r="AC68" i="22"/>
  <c r="AG68" i="22"/>
  <c r="AK68" i="22"/>
  <c r="F68" i="22"/>
  <c r="J68" i="22"/>
  <c r="N68" i="22"/>
  <c r="R68" i="22"/>
  <c r="V68" i="22"/>
  <c r="Z68" i="22"/>
  <c r="AD68" i="22"/>
  <c r="G63" i="22"/>
  <c r="K63" i="22"/>
  <c r="O63" i="22"/>
  <c r="H64" i="22"/>
  <c r="L64" i="22"/>
  <c r="G29" i="22"/>
  <c r="K29" i="22"/>
  <c r="O29" i="22"/>
  <c r="S29" i="22"/>
  <c r="W29" i="22"/>
  <c r="AA29" i="22"/>
  <c r="AE29" i="22"/>
  <c r="AI29" i="22"/>
  <c r="AM29" i="22"/>
  <c r="E30" i="22"/>
  <c r="I30" i="22"/>
  <c r="F30" i="22"/>
  <c r="J30" i="22"/>
  <c r="N30" i="22"/>
  <c r="R30" i="22"/>
  <c r="V30" i="22"/>
  <c r="Z30" i="22"/>
  <c r="AD30" i="22"/>
  <c r="AH30" i="22"/>
  <c r="AL30" i="22"/>
  <c r="G25" i="22"/>
  <c r="K25" i="22"/>
  <c r="O25" i="22"/>
  <c r="F26" i="22"/>
  <c r="J26" i="22"/>
  <c r="N26" i="22"/>
  <c r="D44" i="22"/>
  <c r="D43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R55" i="22" s="1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E50" i="22"/>
  <c r="F50" i="22"/>
  <c r="G50" i="22"/>
  <c r="H50" i="22"/>
  <c r="I50" i="22"/>
  <c r="J50" i="22"/>
  <c r="K50" i="22"/>
  <c r="L50" i="22"/>
  <c r="M50" i="22"/>
  <c r="N50" i="22"/>
  <c r="N51" i="22" s="1"/>
  <c r="O50" i="22"/>
  <c r="P50" i="22"/>
  <c r="Q50" i="22"/>
  <c r="R50" i="22"/>
  <c r="R51" i="22" s="1"/>
  <c r="E51" i="22"/>
  <c r="F51" i="22"/>
  <c r="G51" i="22"/>
  <c r="H51" i="22"/>
  <c r="I51" i="22"/>
  <c r="J51" i="22"/>
  <c r="K51" i="22"/>
  <c r="L51" i="22"/>
  <c r="M51" i="22"/>
  <c r="O51" i="22"/>
  <c r="P51" i="22"/>
  <c r="Q51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W59" i="22" s="1"/>
  <c r="X58" i="22"/>
  <c r="Y58" i="22"/>
  <c r="Z58" i="22"/>
  <c r="AA58" i="22"/>
  <c r="AA59" i="22" s="1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X59" i="22"/>
  <c r="Y59" i="22"/>
  <c r="Z59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E70" i="22"/>
  <c r="E71" i="22" s="1"/>
  <c r="E74" i="22"/>
  <c r="E75" i="22" s="1"/>
  <c r="F74" i="22"/>
  <c r="G74" i="22"/>
  <c r="G75" i="22" s="1"/>
  <c r="F75" i="22"/>
  <c r="F76" i="22"/>
  <c r="G76" i="22"/>
  <c r="D76" i="22"/>
  <c r="D75" i="22"/>
  <c r="D74" i="22"/>
  <c r="D72" i="22"/>
  <c r="D71" i="22"/>
  <c r="D70" i="22"/>
  <c r="D60" i="22"/>
  <c r="D59" i="22"/>
  <c r="D58" i="22"/>
  <c r="D56" i="22"/>
  <c r="D55" i="22"/>
  <c r="D54" i="22"/>
  <c r="D52" i="22"/>
  <c r="D51" i="22"/>
  <c r="D50" i="22"/>
  <c r="D48" i="22"/>
  <c r="D47" i="22"/>
  <c r="D4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E32" i="22"/>
  <c r="E33" i="22" s="1"/>
  <c r="E36" i="22"/>
  <c r="F36" i="22"/>
  <c r="F37" i="22" s="1"/>
  <c r="G36" i="22"/>
  <c r="E37" i="22"/>
  <c r="G37" i="22"/>
  <c r="E38" i="22"/>
  <c r="F38" i="22"/>
  <c r="G38" i="22"/>
  <c r="D38" i="22"/>
  <c r="D37" i="22"/>
  <c r="D36" i="22"/>
  <c r="D34" i="22"/>
  <c r="D33" i="22"/>
  <c r="D32" i="22"/>
  <c r="D22" i="22"/>
  <c r="D21" i="22"/>
  <c r="D20" i="22"/>
  <c r="D18" i="22"/>
  <c r="D17" i="22"/>
  <c r="D16" i="22"/>
  <c r="E12" i="22"/>
  <c r="F12" i="22"/>
  <c r="G12" i="22"/>
  <c r="H12" i="22"/>
  <c r="I12" i="22"/>
  <c r="J12" i="22"/>
  <c r="K12" i="22"/>
  <c r="L12" i="22"/>
  <c r="L13" i="22" s="1"/>
  <c r="M12" i="22"/>
  <c r="N12" i="22"/>
  <c r="O12" i="22"/>
  <c r="P12" i="22"/>
  <c r="P13" i="22" s="1"/>
  <c r="Q12" i="22"/>
  <c r="R12" i="22"/>
  <c r="E13" i="22"/>
  <c r="F13" i="22"/>
  <c r="G13" i="22"/>
  <c r="H13" i="22"/>
  <c r="I13" i="22"/>
  <c r="J13" i="22"/>
  <c r="K13" i="22"/>
  <c r="M13" i="22"/>
  <c r="N13" i="22"/>
  <c r="O13" i="22"/>
  <c r="Q13" i="22"/>
  <c r="R13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D14" i="22"/>
  <c r="D13" i="22"/>
  <c r="E72" i="22" l="1"/>
  <c r="E76" i="22"/>
  <c r="E34" i="22"/>
  <c r="D12" i="22"/>
  <c r="E8" i="22" l="1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D10" i="22"/>
  <c r="D9" i="22"/>
  <c r="D6" i="22"/>
  <c r="D5" i="22"/>
  <c r="L3" i="13"/>
  <c r="M3" i="13"/>
  <c r="AO3" i="13"/>
  <c r="L4" i="13"/>
  <c r="M4" i="13"/>
  <c r="AO4" i="13"/>
  <c r="L5" i="13"/>
  <c r="M5" i="13"/>
  <c r="AO5" i="13"/>
  <c r="L6" i="13"/>
  <c r="M6" i="13"/>
  <c r="AO6" i="13"/>
  <c r="L7" i="13"/>
  <c r="M7" i="13"/>
  <c r="AO7" i="13"/>
  <c r="L8" i="13"/>
  <c r="M8" i="13"/>
  <c r="AO8" i="13"/>
  <c r="L9" i="13"/>
  <c r="M9" i="13"/>
  <c r="AO9" i="13"/>
  <c r="L10" i="13"/>
  <c r="M10" i="13"/>
  <c r="AO10" i="13"/>
  <c r="L11" i="13"/>
  <c r="M11" i="13"/>
  <c r="AO11" i="13"/>
  <c r="L12" i="13"/>
  <c r="M12" i="13"/>
  <c r="AO12" i="13"/>
  <c r="L13" i="13"/>
  <c r="M13" i="13"/>
  <c r="AO13" i="13"/>
  <c r="L14" i="13"/>
  <c r="M14" i="13"/>
  <c r="AO14" i="13"/>
  <c r="L15" i="13"/>
  <c r="M15" i="13"/>
  <c r="AO15" i="13"/>
  <c r="L16" i="13"/>
  <c r="M16" i="13"/>
  <c r="AO16" i="13"/>
  <c r="L17" i="13"/>
  <c r="M17" i="13"/>
  <c r="AO17" i="13"/>
  <c r="L18" i="13"/>
  <c r="M18" i="13"/>
  <c r="AO18" i="13"/>
  <c r="L19" i="13"/>
  <c r="M19" i="13"/>
  <c r="AO19" i="13"/>
  <c r="L20" i="13"/>
  <c r="M20" i="13"/>
  <c r="AO20" i="13"/>
  <c r="L21" i="13"/>
  <c r="M21" i="13"/>
  <c r="AO21" i="13"/>
  <c r="L22" i="13"/>
  <c r="M22" i="13"/>
  <c r="AO22" i="13"/>
  <c r="L23" i="13"/>
  <c r="M23" i="13"/>
  <c r="AO23" i="13"/>
  <c r="L24" i="13"/>
  <c r="M24" i="13"/>
  <c r="AO24" i="13"/>
  <c r="L25" i="13"/>
  <c r="M25" i="13"/>
  <c r="AO25" i="13"/>
  <c r="L26" i="13"/>
  <c r="M26" i="13"/>
  <c r="AO26" i="13"/>
  <c r="L27" i="13"/>
  <c r="M27" i="13"/>
  <c r="AO27" i="13"/>
  <c r="L28" i="13"/>
  <c r="M28" i="13"/>
  <c r="AO28" i="13"/>
  <c r="L29" i="13"/>
  <c r="M29" i="13"/>
  <c r="AO29" i="13"/>
  <c r="L30" i="13"/>
  <c r="M30" i="13"/>
  <c r="AO30" i="13"/>
  <c r="L31" i="13"/>
  <c r="M31" i="13"/>
  <c r="AO31" i="13"/>
  <c r="L32" i="13"/>
  <c r="M32" i="13"/>
  <c r="AO32" i="13"/>
  <c r="L33" i="13"/>
  <c r="M33" i="13"/>
  <c r="AO33" i="13"/>
  <c r="L34" i="13"/>
  <c r="M34" i="13"/>
  <c r="AO34" i="13"/>
  <c r="L35" i="13"/>
  <c r="M35" i="13"/>
  <c r="AO35" i="13"/>
  <c r="L36" i="13"/>
  <c r="M36" i="13"/>
  <c r="AO36" i="13"/>
  <c r="L37" i="13"/>
  <c r="M37" i="13"/>
  <c r="AO37" i="13"/>
  <c r="L38" i="13"/>
  <c r="M38" i="13"/>
  <c r="AO38" i="13"/>
  <c r="L39" i="13"/>
  <c r="M39" i="13"/>
  <c r="AO39" i="13"/>
  <c r="L40" i="13"/>
  <c r="M40" i="13"/>
  <c r="AO40" i="13"/>
  <c r="L41" i="13"/>
  <c r="M41" i="13"/>
  <c r="AO41" i="13"/>
  <c r="L42" i="13"/>
  <c r="M42" i="13"/>
  <c r="AO42" i="13"/>
  <c r="L43" i="13"/>
  <c r="M43" i="13"/>
  <c r="AO43" i="13"/>
  <c r="L44" i="13"/>
  <c r="M44" i="13"/>
  <c r="AO44" i="13"/>
  <c r="L45" i="13"/>
  <c r="M45" i="13"/>
  <c r="AO45" i="13"/>
  <c r="L46" i="13"/>
  <c r="M46" i="13"/>
  <c r="AO46" i="13"/>
  <c r="L47" i="13"/>
  <c r="M47" i="13"/>
  <c r="AO47" i="13"/>
  <c r="L48" i="13"/>
  <c r="M48" i="13"/>
  <c r="AO48" i="13"/>
  <c r="L49" i="13"/>
  <c r="M49" i="13"/>
  <c r="AO49" i="13"/>
  <c r="L50" i="13"/>
  <c r="M50" i="13"/>
  <c r="AO50" i="13"/>
  <c r="L51" i="13"/>
  <c r="M51" i="13"/>
  <c r="AO51" i="13"/>
  <c r="L52" i="13"/>
  <c r="M52" i="13"/>
  <c r="AO52" i="13"/>
  <c r="L53" i="13"/>
  <c r="M53" i="13"/>
  <c r="AO53" i="13"/>
  <c r="L54" i="13"/>
  <c r="M54" i="13"/>
  <c r="AO54" i="13"/>
  <c r="L55" i="13"/>
  <c r="M55" i="13"/>
  <c r="AO55" i="13"/>
  <c r="L56" i="13"/>
  <c r="M56" i="13"/>
  <c r="AO56" i="13"/>
  <c r="L57" i="13"/>
  <c r="M57" i="13"/>
  <c r="AO57" i="13"/>
  <c r="L58" i="13"/>
  <c r="M58" i="13"/>
  <c r="AO58" i="13"/>
  <c r="L59" i="13"/>
  <c r="M59" i="13"/>
  <c r="AO59" i="13"/>
  <c r="L60" i="13"/>
  <c r="M60" i="13"/>
  <c r="AO60" i="13"/>
  <c r="L61" i="13"/>
  <c r="M61" i="13"/>
  <c r="AO61" i="13"/>
  <c r="L62" i="13"/>
  <c r="M62" i="13"/>
  <c r="AO62" i="13"/>
  <c r="L63" i="13"/>
  <c r="M63" i="13"/>
  <c r="AO63" i="13"/>
  <c r="L64" i="13"/>
  <c r="M64" i="13"/>
  <c r="AO64" i="13"/>
  <c r="L65" i="13"/>
  <c r="M65" i="13"/>
  <c r="AO65" i="13"/>
  <c r="L66" i="13"/>
  <c r="M66" i="13"/>
  <c r="AO66" i="13"/>
  <c r="L67" i="13"/>
  <c r="M67" i="13"/>
  <c r="AO67" i="13"/>
  <c r="L68" i="13"/>
  <c r="M68" i="13"/>
  <c r="AO68" i="13"/>
  <c r="L69" i="13"/>
  <c r="M69" i="13"/>
  <c r="AO69" i="13"/>
  <c r="L70" i="13"/>
  <c r="M70" i="13"/>
  <c r="AO70" i="13"/>
  <c r="L71" i="13"/>
  <c r="M71" i="13"/>
  <c r="AO71" i="13"/>
  <c r="L72" i="13"/>
  <c r="M72" i="13"/>
  <c r="AO72" i="13"/>
  <c r="L73" i="13"/>
  <c r="M73" i="13"/>
  <c r="AO73" i="13"/>
  <c r="L74" i="13"/>
  <c r="M74" i="13"/>
  <c r="AO74" i="13"/>
  <c r="L75" i="13"/>
  <c r="M75" i="13"/>
  <c r="AO75" i="13"/>
  <c r="L76" i="13"/>
  <c r="M76" i="13"/>
  <c r="AO76" i="13"/>
  <c r="L77" i="13"/>
  <c r="M77" i="13"/>
  <c r="AO77" i="13"/>
  <c r="L78" i="13"/>
  <c r="M78" i="13"/>
  <c r="AO78" i="13"/>
  <c r="L79" i="13"/>
  <c r="M79" i="13"/>
  <c r="AO79" i="13"/>
  <c r="L80" i="13"/>
  <c r="M80" i="13"/>
  <c r="AO80" i="13"/>
  <c r="L81" i="13"/>
  <c r="M81" i="13"/>
  <c r="AO81" i="13"/>
  <c r="L82" i="13"/>
  <c r="M82" i="13"/>
  <c r="AO82" i="13"/>
  <c r="L83" i="13"/>
  <c r="M83" i="13"/>
  <c r="AO83" i="13"/>
  <c r="L84" i="13"/>
  <c r="M84" i="13"/>
  <c r="AO84" i="13"/>
  <c r="L85" i="13"/>
  <c r="M85" i="13"/>
  <c r="AO85" i="13"/>
  <c r="L86" i="13"/>
  <c r="M86" i="13"/>
  <c r="AO86" i="13"/>
  <c r="L87" i="13"/>
  <c r="M87" i="13"/>
  <c r="AO87" i="13"/>
  <c r="L88" i="13"/>
  <c r="M88" i="13"/>
  <c r="AO88" i="13"/>
  <c r="L89" i="13"/>
  <c r="M89" i="13"/>
  <c r="AO89" i="13"/>
  <c r="L90" i="13"/>
  <c r="M90" i="13"/>
  <c r="AO90" i="13"/>
  <c r="L91" i="13"/>
  <c r="M91" i="13"/>
  <c r="AO91" i="13"/>
  <c r="L92" i="13"/>
  <c r="M92" i="13"/>
  <c r="AO92" i="13"/>
  <c r="L93" i="13"/>
  <c r="M93" i="13"/>
  <c r="AO93" i="13"/>
  <c r="L94" i="13"/>
  <c r="M94" i="13"/>
  <c r="AO94" i="13"/>
  <c r="L95" i="13"/>
  <c r="M95" i="13"/>
  <c r="AO95" i="13"/>
  <c r="L96" i="13"/>
  <c r="M96" i="13"/>
  <c r="AO96" i="13"/>
  <c r="L97" i="13"/>
  <c r="M97" i="13"/>
  <c r="AO97" i="13"/>
  <c r="L98" i="13"/>
  <c r="M98" i="13"/>
  <c r="AO98" i="13"/>
  <c r="L99" i="13"/>
  <c r="M99" i="13"/>
  <c r="AO99" i="13"/>
  <c r="L100" i="13"/>
  <c r="M100" i="13"/>
  <c r="AO100" i="13"/>
  <c r="L101" i="13"/>
  <c r="M101" i="13"/>
  <c r="AO101" i="13"/>
  <c r="L102" i="13"/>
  <c r="M102" i="13"/>
  <c r="AO102" i="13"/>
  <c r="L103" i="13"/>
  <c r="M103" i="13"/>
  <c r="AO103" i="13"/>
  <c r="L104" i="13"/>
  <c r="M104" i="13"/>
  <c r="AO104" i="13"/>
  <c r="L105" i="13"/>
  <c r="M105" i="13"/>
  <c r="AO105" i="13"/>
  <c r="L106" i="13"/>
  <c r="M106" i="13"/>
  <c r="AO106" i="13"/>
  <c r="L107" i="13"/>
  <c r="M107" i="13"/>
  <c r="AO107" i="13"/>
  <c r="L108" i="13"/>
  <c r="M108" i="13"/>
  <c r="AO108" i="13"/>
  <c r="L109" i="13"/>
  <c r="M109" i="13"/>
  <c r="AO109" i="13"/>
  <c r="L110" i="13"/>
  <c r="M110" i="13"/>
  <c r="AO110" i="13"/>
  <c r="L111" i="13"/>
  <c r="M111" i="13"/>
  <c r="AO111" i="13"/>
  <c r="L112" i="13"/>
  <c r="M112" i="13"/>
  <c r="AO112" i="13"/>
  <c r="L113" i="13"/>
  <c r="M113" i="13"/>
  <c r="AO113" i="13"/>
  <c r="L114" i="13"/>
  <c r="M114" i="13"/>
  <c r="AO114" i="13"/>
  <c r="L115" i="13"/>
  <c r="M115" i="13"/>
  <c r="AO115" i="13"/>
  <c r="L116" i="13"/>
  <c r="M116" i="13"/>
  <c r="AO116" i="13"/>
  <c r="L117" i="13"/>
  <c r="M117" i="13"/>
  <c r="AO117" i="13"/>
  <c r="L118" i="13"/>
  <c r="M118" i="13"/>
  <c r="AO118" i="13"/>
  <c r="L119" i="13"/>
  <c r="M119" i="13"/>
  <c r="AO119" i="13"/>
  <c r="L120" i="13"/>
  <c r="M120" i="13"/>
  <c r="AO120" i="13"/>
  <c r="L121" i="13"/>
  <c r="M121" i="13"/>
  <c r="AO121" i="13"/>
  <c r="L122" i="13"/>
  <c r="M122" i="13"/>
  <c r="AO122" i="13"/>
  <c r="L123" i="13"/>
  <c r="M123" i="13"/>
  <c r="AO123" i="13"/>
  <c r="L124" i="13"/>
  <c r="M124" i="13"/>
  <c r="AO124" i="13"/>
  <c r="L125" i="13"/>
  <c r="M125" i="13"/>
  <c r="AO125" i="13"/>
  <c r="L126" i="13"/>
  <c r="M126" i="13"/>
  <c r="AO126" i="13"/>
  <c r="L127" i="13"/>
  <c r="M127" i="13"/>
  <c r="AO127" i="13"/>
  <c r="L128" i="13"/>
  <c r="M128" i="13"/>
  <c r="AO128" i="13"/>
  <c r="L129" i="13"/>
  <c r="M129" i="13"/>
  <c r="AO129" i="13"/>
  <c r="L130" i="13"/>
  <c r="M130" i="13"/>
  <c r="AO130" i="13"/>
  <c r="L131" i="13"/>
  <c r="M131" i="13"/>
  <c r="AO131" i="13"/>
  <c r="L132" i="13"/>
  <c r="M132" i="13"/>
  <c r="AO132" i="13"/>
  <c r="L133" i="13"/>
  <c r="M133" i="13"/>
  <c r="AO133" i="13"/>
  <c r="L134" i="13"/>
  <c r="M134" i="13"/>
  <c r="AO134" i="13"/>
  <c r="L135" i="13"/>
  <c r="M135" i="13"/>
  <c r="AO135" i="13"/>
  <c r="L136" i="13"/>
  <c r="M136" i="13"/>
  <c r="AO136" i="13"/>
  <c r="L137" i="13"/>
  <c r="M137" i="13"/>
  <c r="AO137" i="13"/>
  <c r="L138" i="13"/>
  <c r="M138" i="13"/>
  <c r="AO138" i="13"/>
  <c r="L139" i="13"/>
  <c r="M139" i="13"/>
  <c r="AO139" i="13"/>
  <c r="L140" i="13"/>
  <c r="M140" i="13"/>
  <c r="AO140" i="13"/>
  <c r="L141" i="13"/>
  <c r="M141" i="13"/>
  <c r="AO141" i="13"/>
  <c r="L142" i="13"/>
  <c r="M142" i="13"/>
  <c r="AO142" i="13"/>
  <c r="L143" i="13"/>
  <c r="M143" i="13"/>
  <c r="AO143" i="13"/>
  <c r="L144" i="13"/>
  <c r="M144" i="13"/>
  <c r="AO144" i="13"/>
  <c r="L145" i="13"/>
  <c r="M145" i="13"/>
  <c r="AO145" i="13"/>
  <c r="L146" i="13"/>
  <c r="M146" i="13"/>
  <c r="AO146" i="13"/>
  <c r="L147" i="13"/>
  <c r="M147" i="13"/>
  <c r="AO147" i="13"/>
  <c r="L148" i="13"/>
  <c r="M148" i="13"/>
  <c r="AO148" i="13"/>
  <c r="L149" i="13"/>
  <c r="M149" i="13"/>
  <c r="AO149" i="13"/>
  <c r="L150" i="13"/>
  <c r="M150" i="13"/>
  <c r="AO150" i="13"/>
  <c r="L151" i="13"/>
  <c r="M151" i="13"/>
  <c r="AO151" i="13"/>
  <c r="L152" i="13"/>
  <c r="M152" i="13"/>
  <c r="AO152" i="13"/>
  <c r="L153" i="13"/>
  <c r="M153" i="13"/>
  <c r="AO153" i="13"/>
  <c r="L154" i="13"/>
  <c r="M154" i="13"/>
  <c r="AO154" i="13"/>
  <c r="L155" i="13"/>
  <c r="M155" i="13"/>
  <c r="AO155" i="13"/>
  <c r="L156" i="13"/>
  <c r="M156" i="13"/>
  <c r="AO156" i="13"/>
  <c r="L157" i="13"/>
  <c r="M157" i="13"/>
  <c r="AO157" i="13"/>
  <c r="L158" i="13"/>
  <c r="M158" i="13"/>
  <c r="AO158" i="13"/>
  <c r="L159" i="13"/>
  <c r="M159" i="13"/>
  <c r="AO159" i="13"/>
  <c r="L160" i="13"/>
  <c r="M160" i="13"/>
  <c r="AO160" i="13"/>
  <c r="L161" i="13"/>
  <c r="M161" i="13"/>
  <c r="AO161" i="13"/>
  <c r="L162" i="13"/>
  <c r="M162" i="13"/>
  <c r="AO162" i="13"/>
  <c r="L163" i="13"/>
  <c r="M163" i="13"/>
  <c r="AO163" i="13"/>
  <c r="L164" i="13"/>
  <c r="M164" i="13"/>
  <c r="AO164" i="13"/>
  <c r="L165" i="13"/>
  <c r="M165" i="13"/>
  <c r="AO165" i="13"/>
  <c r="L166" i="13"/>
  <c r="M166" i="13"/>
  <c r="AO166" i="13"/>
  <c r="L167" i="13"/>
  <c r="M167" i="13"/>
  <c r="AO167" i="13"/>
  <c r="L168" i="13"/>
  <c r="M168" i="13"/>
  <c r="AO168" i="13"/>
  <c r="L169" i="13"/>
  <c r="M169" i="13"/>
  <c r="AO169" i="13"/>
  <c r="L170" i="13"/>
  <c r="M170" i="13"/>
  <c r="AO170" i="13"/>
  <c r="L171" i="13"/>
  <c r="M171" i="13"/>
  <c r="AO171" i="13"/>
  <c r="L172" i="13"/>
  <c r="M172" i="13"/>
  <c r="AO172" i="13"/>
  <c r="L173" i="13"/>
  <c r="M173" i="13"/>
  <c r="AO173" i="13"/>
  <c r="L174" i="13"/>
  <c r="M174" i="13"/>
  <c r="AO174" i="13"/>
  <c r="L175" i="13"/>
  <c r="M175" i="13"/>
  <c r="AO175" i="13"/>
  <c r="L176" i="13"/>
  <c r="M176" i="13"/>
  <c r="AO176" i="13"/>
  <c r="L177" i="13"/>
  <c r="M177" i="13"/>
  <c r="AO177" i="13"/>
  <c r="L178" i="13"/>
  <c r="M178" i="13"/>
  <c r="AO178" i="13"/>
  <c r="L179" i="13"/>
  <c r="M179" i="13"/>
  <c r="AO179" i="13"/>
  <c r="L180" i="13"/>
  <c r="M180" i="13"/>
  <c r="AO180" i="13"/>
  <c r="L181" i="13"/>
  <c r="M181" i="13"/>
  <c r="AO181" i="13"/>
  <c r="L182" i="13"/>
  <c r="M182" i="13"/>
  <c r="AO182" i="13"/>
  <c r="L183" i="13"/>
  <c r="M183" i="13"/>
  <c r="AO183" i="13"/>
  <c r="L184" i="13"/>
  <c r="M184" i="13"/>
  <c r="AO184" i="13"/>
  <c r="L185" i="13"/>
  <c r="M185" i="13"/>
  <c r="AO185" i="13"/>
  <c r="L186" i="13"/>
  <c r="M186" i="13"/>
  <c r="AO186" i="13"/>
  <c r="L187" i="13"/>
  <c r="M187" i="13"/>
  <c r="AO187" i="13"/>
  <c r="L188" i="13"/>
  <c r="M188" i="13"/>
  <c r="AO188" i="13"/>
  <c r="L189" i="13"/>
  <c r="M189" i="13"/>
  <c r="AO189" i="13"/>
  <c r="L190" i="13"/>
  <c r="M190" i="13"/>
  <c r="AO190" i="13"/>
  <c r="L191" i="13"/>
  <c r="M191" i="13"/>
  <c r="AO191" i="13"/>
  <c r="L192" i="13"/>
  <c r="M192" i="13"/>
  <c r="AO192" i="13"/>
  <c r="L193" i="13"/>
  <c r="M193" i="13"/>
  <c r="AO193" i="13"/>
  <c r="L194" i="13"/>
  <c r="M194" i="13"/>
  <c r="AO194" i="13"/>
  <c r="L195" i="13"/>
  <c r="M195" i="13"/>
  <c r="AO195" i="13"/>
  <c r="L196" i="13"/>
  <c r="M196" i="13"/>
  <c r="AO196" i="13"/>
  <c r="L197" i="13"/>
  <c r="M197" i="13"/>
  <c r="AO197" i="13"/>
  <c r="L198" i="13"/>
  <c r="M198" i="13"/>
  <c r="AO198" i="13"/>
  <c r="L199" i="13"/>
  <c r="M199" i="13"/>
  <c r="AO199" i="13"/>
  <c r="L200" i="13"/>
  <c r="M200" i="13"/>
  <c r="AO200" i="13"/>
  <c r="L201" i="13"/>
  <c r="M201" i="13"/>
  <c r="AO201" i="13"/>
  <c r="L202" i="13"/>
  <c r="M202" i="13"/>
  <c r="AO202" i="13"/>
  <c r="L203" i="13"/>
  <c r="M203" i="13"/>
  <c r="AO203" i="13"/>
  <c r="L204" i="13"/>
  <c r="M204" i="13"/>
  <c r="AO204" i="13"/>
  <c r="L205" i="13"/>
  <c r="M205" i="13"/>
  <c r="AO205" i="13"/>
  <c r="L206" i="13"/>
  <c r="M206" i="13"/>
  <c r="AO206" i="13"/>
  <c r="L207" i="13"/>
  <c r="M207" i="13"/>
  <c r="AO207" i="13"/>
  <c r="L208" i="13"/>
  <c r="M208" i="13"/>
  <c r="AO208" i="13"/>
  <c r="L209" i="13"/>
  <c r="M209" i="13"/>
  <c r="AO209" i="13"/>
  <c r="L210" i="13"/>
  <c r="M210" i="13"/>
  <c r="AO210" i="13"/>
  <c r="L211" i="13"/>
  <c r="M211" i="13"/>
  <c r="AO211" i="13"/>
  <c r="L212" i="13"/>
  <c r="M212" i="13"/>
  <c r="AO212" i="13"/>
  <c r="L213" i="13"/>
  <c r="M213" i="13"/>
  <c r="AO213" i="13"/>
  <c r="L214" i="13"/>
  <c r="M214" i="13"/>
  <c r="AO214" i="13"/>
  <c r="L215" i="13"/>
  <c r="M215" i="13"/>
  <c r="AO215" i="13"/>
  <c r="L216" i="13"/>
  <c r="M216" i="13"/>
  <c r="AO216" i="13"/>
  <c r="L217" i="13"/>
  <c r="M217" i="13"/>
  <c r="AO217" i="13"/>
  <c r="L218" i="13"/>
  <c r="M218" i="13"/>
  <c r="AO218" i="13"/>
  <c r="L219" i="13"/>
  <c r="M219" i="13"/>
  <c r="AO219" i="13"/>
  <c r="L220" i="13"/>
  <c r="M220" i="13"/>
  <c r="AO220" i="13"/>
  <c r="L221" i="13"/>
  <c r="M221" i="13"/>
  <c r="AO221" i="13"/>
  <c r="L222" i="13"/>
  <c r="M222" i="13"/>
  <c r="AO222" i="13"/>
  <c r="L223" i="13"/>
  <c r="M223" i="13"/>
  <c r="AO223" i="13"/>
  <c r="L224" i="13"/>
  <c r="M224" i="13"/>
  <c r="AO224" i="13"/>
  <c r="L225" i="13"/>
  <c r="M225" i="13"/>
  <c r="AO225" i="13"/>
  <c r="L226" i="13"/>
  <c r="M226" i="13"/>
  <c r="AO226" i="13"/>
  <c r="L227" i="13"/>
  <c r="M227" i="13"/>
  <c r="AO227" i="13"/>
  <c r="L228" i="13"/>
  <c r="M228" i="13"/>
  <c r="AO228" i="13"/>
  <c r="L229" i="13"/>
  <c r="M229" i="13"/>
  <c r="AO229" i="13"/>
  <c r="L230" i="13"/>
  <c r="M230" i="13"/>
  <c r="AO230" i="13"/>
  <c r="L231" i="13"/>
  <c r="M231" i="13"/>
  <c r="AO231" i="13"/>
  <c r="L232" i="13"/>
  <c r="M232" i="13"/>
  <c r="AO232" i="13"/>
  <c r="L233" i="13"/>
  <c r="M233" i="13"/>
  <c r="AO233" i="13"/>
  <c r="L234" i="13"/>
  <c r="M234" i="13"/>
  <c r="AO234" i="13"/>
  <c r="L235" i="13"/>
  <c r="M235" i="13"/>
  <c r="AO235" i="13"/>
  <c r="L236" i="13"/>
  <c r="M236" i="13"/>
  <c r="AO236" i="13"/>
  <c r="L237" i="13"/>
  <c r="M237" i="13"/>
  <c r="AO237" i="13"/>
  <c r="L238" i="13"/>
  <c r="M238" i="13"/>
  <c r="AO238" i="13"/>
  <c r="L239" i="13"/>
  <c r="M239" i="13"/>
  <c r="AO239" i="13"/>
  <c r="L240" i="13"/>
  <c r="M240" i="13"/>
  <c r="AO240" i="13"/>
  <c r="L241" i="13"/>
  <c r="M241" i="13"/>
  <c r="AO241" i="13"/>
  <c r="L242" i="13"/>
  <c r="M242" i="13"/>
  <c r="AO242" i="13"/>
  <c r="L243" i="13"/>
  <c r="M243" i="13"/>
  <c r="AO243" i="13"/>
  <c r="L244" i="13"/>
  <c r="M244" i="13"/>
  <c r="AO244" i="13"/>
  <c r="L245" i="13"/>
  <c r="M245" i="13"/>
  <c r="AO245" i="13"/>
  <c r="L246" i="13"/>
  <c r="M246" i="13"/>
  <c r="AO246" i="13"/>
  <c r="L247" i="13"/>
  <c r="M247" i="13"/>
  <c r="AO247" i="13"/>
  <c r="L248" i="13"/>
  <c r="M248" i="13"/>
  <c r="AO248" i="13"/>
  <c r="L249" i="13"/>
  <c r="M249" i="13"/>
  <c r="AO249" i="13"/>
  <c r="L250" i="13"/>
  <c r="M250" i="13"/>
  <c r="AO250" i="13"/>
  <c r="L251" i="13"/>
  <c r="M251" i="13"/>
  <c r="AO251" i="13"/>
  <c r="L252" i="13"/>
  <c r="M252" i="13"/>
  <c r="AO252" i="13"/>
  <c r="L253" i="13"/>
  <c r="M253" i="13"/>
  <c r="AO253" i="13"/>
  <c r="L254" i="13"/>
  <c r="M254" i="13"/>
  <c r="AO254" i="13"/>
  <c r="L255" i="13"/>
  <c r="M255" i="13"/>
  <c r="AO255" i="13"/>
  <c r="L256" i="13"/>
  <c r="M256" i="13"/>
  <c r="AO256" i="13"/>
  <c r="L257" i="13"/>
  <c r="M257" i="13"/>
  <c r="AO257" i="13"/>
  <c r="L258" i="13"/>
  <c r="M258" i="13"/>
  <c r="AO258" i="13"/>
  <c r="L259" i="13"/>
  <c r="M259" i="13"/>
  <c r="AO259" i="13"/>
  <c r="L260" i="13"/>
  <c r="M260" i="13"/>
  <c r="AO260" i="13"/>
  <c r="L261" i="13"/>
  <c r="M261" i="13"/>
  <c r="AO261" i="13"/>
  <c r="L262" i="13"/>
  <c r="M262" i="13"/>
  <c r="AO262" i="13"/>
  <c r="L263" i="13"/>
  <c r="M263" i="13"/>
  <c r="AO263" i="13"/>
  <c r="L264" i="13"/>
  <c r="M264" i="13"/>
  <c r="AO264" i="13"/>
  <c r="L265" i="13"/>
  <c r="M265" i="13"/>
  <c r="AO265" i="13"/>
  <c r="L266" i="13"/>
  <c r="M266" i="13"/>
  <c r="AO266" i="13"/>
  <c r="L267" i="13"/>
  <c r="M267" i="13"/>
  <c r="AO267" i="13"/>
  <c r="L268" i="13"/>
  <c r="M268" i="13"/>
  <c r="AO268" i="13"/>
  <c r="L269" i="13"/>
  <c r="M269" i="13"/>
  <c r="AO269" i="13"/>
  <c r="L270" i="13"/>
  <c r="M270" i="13"/>
  <c r="AO270" i="13"/>
  <c r="L271" i="13"/>
  <c r="M271" i="13"/>
  <c r="AO271" i="13"/>
  <c r="L272" i="13"/>
  <c r="M272" i="13"/>
  <c r="AO272" i="13"/>
  <c r="L273" i="13"/>
  <c r="M273" i="13"/>
  <c r="AO273" i="13"/>
  <c r="L274" i="13"/>
  <c r="M274" i="13"/>
  <c r="AO274" i="13"/>
  <c r="L275" i="13"/>
  <c r="M275" i="13"/>
  <c r="AO275" i="13"/>
  <c r="L276" i="13"/>
  <c r="M276" i="13"/>
  <c r="AO276" i="13"/>
  <c r="L277" i="13"/>
  <c r="M277" i="13"/>
  <c r="AO277" i="13"/>
  <c r="L278" i="13"/>
  <c r="M278" i="13"/>
  <c r="AO278" i="13"/>
  <c r="L279" i="13"/>
  <c r="M279" i="13"/>
  <c r="AO279" i="13"/>
  <c r="L280" i="13"/>
  <c r="M280" i="13"/>
  <c r="AO280" i="13"/>
  <c r="L281" i="13"/>
  <c r="M281" i="13"/>
  <c r="AO281" i="13"/>
  <c r="L282" i="13"/>
  <c r="M282" i="13"/>
  <c r="AO282" i="13"/>
  <c r="L283" i="13"/>
  <c r="M283" i="13"/>
  <c r="AO283" i="13"/>
  <c r="L284" i="13"/>
  <c r="M284" i="13"/>
  <c r="AO284" i="13"/>
  <c r="L285" i="13"/>
  <c r="M285" i="13"/>
  <c r="AO285" i="13"/>
  <c r="L286" i="13"/>
  <c r="M286" i="13"/>
  <c r="AO286" i="13"/>
  <c r="L287" i="13"/>
  <c r="M287" i="13"/>
  <c r="AO287" i="13"/>
  <c r="L288" i="13"/>
  <c r="M288" i="13"/>
  <c r="AO288" i="13"/>
  <c r="L289" i="13"/>
  <c r="M289" i="13"/>
  <c r="AO289" i="13"/>
  <c r="L290" i="13"/>
  <c r="M290" i="13"/>
  <c r="AO290" i="13"/>
  <c r="L291" i="13"/>
  <c r="M291" i="13"/>
  <c r="AO291" i="13"/>
  <c r="L292" i="13"/>
  <c r="M292" i="13"/>
  <c r="AO292" i="13"/>
  <c r="L293" i="13"/>
  <c r="M293" i="13"/>
  <c r="AO293" i="13"/>
  <c r="L294" i="13"/>
  <c r="M294" i="13"/>
  <c r="AO294" i="13"/>
  <c r="L295" i="13"/>
  <c r="M295" i="13"/>
  <c r="AO295" i="13"/>
  <c r="L296" i="13"/>
  <c r="M296" i="13"/>
  <c r="AO296" i="13"/>
  <c r="L297" i="13"/>
  <c r="M297" i="13"/>
  <c r="AO297" i="13"/>
  <c r="L298" i="13"/>
  <c r="M298" i="13"/>
  <c r="AO298" i="13"/>
  <c r="L299" i="13"/>
  <c r="M299" i="13"/>
  <c r="AO299" i="13"/>
  <c r="L300" i="13"/>
  <c r="M300" i="13"/>
  <c r="AO300" i="13"/>
  <c r="L301" i="13"/>
  <c r="M301" i="13"/>
  <c r="AO301" i="13"/>
  <c r="L302" i="13"/>
  <c r="M302" i="13"/>
  <c r="AO302" i="13"/>
  <c r="L303" i="13"/>
  <c r="M303" i="13"/>
  <c r="AO303" i="13"/>
  <c r="L304" i="13"/>
  <c r="M304" i="13"/>
  <c r="AO304" i="13"/>
  <c r="L305" i="13"/>
  <c r="M305" i="13"/>
  <c r="AO305" i="13"/>
  <c r="L306" i="13"/>
  <c r="M306" i="13"/>
  <c r="AO306" i="13"/>
  <c r="L307" i="13"/>
  <c r="M307" i="13"/>
  <c r="AO307" i="13"/>
  <c r="L308" i="13"/>
  <c r="M308" i="13"/>
  <c r="AO308" i="13"/>
  <c r="L309" i="13"/>
  <c r="M309" i="13"/>
  <c r="AO309" i="13"/>
  <c r="L310" i="13"/>
  <c r="M310" i="13"/>
  <c r="AO310" i="13"/>
  <c r="L311" i="13"/>
  <c r="M311" i="13"/>
  <c r="AO311" i="13"/>
  <c r="L312" i="13"/>
  <c r="M312" i="13"/>
  <c r="AO312" i="13"/>
  <c r="L313" i="13"/>
  <c r="M313" i="13"/>
  <c r="AO313" i="13"/>
  <c r="L314" i="13"/>
  <c r="M314" i="13"/>
  <c r="AO314" i="13"/>
  <c r="L315" i="13"/>
  <c r="M315" i="13"/>
  <c r="AO315" i="13"/>
  <c r="L316" i="13"/>
  <c r="M316" i="13"/>
  <c r="AO316" i="13"/>
  <c r="L317" i="13"/>
  <c r="M317" i="13"/>
  <c r="AO317" i="13"/>
  <c r="L318" i="13"/>
  <c r="M318" i="13"/>
  <c r="AO318" i="13"/>
  <c r="L319" i="13"/>
  <c r="M319" i="13"/>
  <c r="AO319" i="13"/>
  <c r="L320" i="13"/>
  <c r="M320" i="13"/>
  <c r="AO320" i="13"/>
  <c r="L321" i="13"/>
  <c r="M321" i="13"/>
  <c r="AO321" i="13"/>
  <c r="L322" i="13"/>
  <c r="M322" i="13"/>
  <c r="AO322" i="13"/>
  <c r="L323" i="13"/>
  <c r="M323" i="13"/>
  <c r="AO323" i="13"/>
  <c r="L324" i="13"/>
  <c r="M324" i="13"/>
  <c r="AO324" i="13"/>
  <c r="L325" i="13"/>
  <c r="M325" i="13"/>
  <c r="AO325" i="13"/>
  <c r="L326" i="13"/>
  <c r="M326" i="13"/>
  <c r="AO326" i="13"/>
  <c r="L327" i="13"/>
  <c r="M327" i="13"/>
  <c r="AO327" i="13"/>
  <c r="L328" i="13"/>
  <c r="M328" i="13"/>
  <c r="AO328" i="13"/>
  <c r="L329" i="13"/>
  <c r="M329" i="13"/>
  <c r="AO329" i="13"/>
  <c r="L330" i="13"/>
  <c r="M330" i="13"/>
  <c r="AO330" i="13"/>
  <c r="L331" i="13"/>
  <c r="M331" i="13"/>
  <c r="AO331" i="13"/>
  <c r="L332" i="13"/>
  <c r="M332" i="13"/>
  <c r="AO332" i="13"/>
  <c r="L333" i="13"/>
  <c r="M333" i="13"/>
  <c r="AO333" i="13"/>
  <c r="L334" i="13"/>
  <c r="M334" i="13"/>
  <c r="AO334" i="13"/>
  <c r="L335" i="13"/>
  <c r="M335" i="13"/>
  <c r="AO335" i="13"/>
  <c r="L336" i="13"/>
  <c r="M336" i="13"/>
  <c r="AO336" i="13"/>
  <c r="L337" i="13"/>
  <c r="M337" i="13"/>
  <c r="AO337" i="13"/>
  <c r="L338" i="13"/>
  <c r="M338" i="13"/>
  <c r="AO338" i="13"/>
  <c r="L339" i="13"/>
  <c r="M339" i="13"/>
  <c r="AO339" i="13"/>
  <c r="L340" i="13"/>
  <c r="M340" i="13"/>
  <c r="AO340" i="13"/>
  <c r="L341" i="13"/>
  <c r="M341" i="13"/>
  <c r="AO341" i="13"/>
  <c r="L342" i="13"/>
  <c r="M342" i="13"/>
  <c r="AO342" i="13"/>
  <c r="L343" i="13"/>
  <c r="M343" i="13"/>
  <c r="AO343" i="13"/>
  <c r="L344" i="13"/>
  <c r="M344" i="13"/>
  <c r="AO344" i="13"/>
  <c r="L345" i="13"/>
  <c r="M345" i="13"/>
  <c r="AO345" i="13"/>
  <c r="L346" i="13"/>
  <c r="M346" i="13"/>
  <c r="AO346" i="13"/>
  <c r="L347" i="13"/>
  <c r="M347" i="13"/>
  <c r="AO347" i="13"/>
  <c r="L348" i="13"/>
  <c r="M348" i="13"/>
  <c r="AO348" i="13"/>
  <c r="L349" i="13"/>
  <c r="M349" i="13"/>
  <c r="AO349" i="13"/>
  <c r="L350" i="13"/>
  <c r="M350" i="13"/>
  <c r="AO350" i="13"/>
  <c r="L351" i="13"/>
  <c r="M351" i="13"/>
  <c r="AO351" i="13"/>
  <c r="L352" i="13"/>
  <c r="M352" i="13"/>
  <c r="AO352" i="13"/>
  <c r="L353" i="13"/>
  <c r="M353" i="13"/>
  <c r="AO353" i="13"/>
  <c r="L354" i="13"/>
  <c r="M354" i="13"/>
  <c r="AO354" i="13"/>
  <c r="L355" i="13"/>
  <c r="M355" i="13"/>
  <c r="AO355" i="13"/>
  <c r="L356" i="13"/>
  <c r="M356" i="13"/>
  <c r="AO356" i="13"/>
  <c r="L357" i="13"/>
  <c r="M357" i="13"/>
  <c r="AO357" i="13"/>
  <c r="L358" i="13"/>
  <c r="M358" i="13"/>
  <c r="AO358" i="13"/>
  <c r="L359" i="13"/>
  <c r="M359" i="13"/>
  <c r="AO359" i="13"/>
  <c r="L360" i="13"/>
  <c r="M360" i="13"/>
  <c r="AO360" i="13"/>
  <c r="L361" i="13"/>
  <c r="M361" i="13"/>
  <c r="AO361" i="13"/>
  <c r="L362" i="13"/>
  <c r="M362" i="13"/>
  <c r="AO362" i="13"/>
  <c r="L363" i="13"/>
  <c r="M363" i="13"/>
  <c r="AO363" i="13"/>
  <c r="L364" i="13"/>
  <c r="M364" i="13"/>
  <c r="AO364" i="13"/>
  <c r="L365" i="13"/>
  <c r="M365" i="13"/>
  <c r="AO365" i="13"/>
  <c r="L366" i="13"/>
  <c r="M366" i="13"/>
  <c r="AO366" i="13"/>
  <c r="L367" i="13"/>
  <c r="M367" i="13"/>
  <c r="AO367" i="13"/>
  <c r="L368" i="13"/>
  <c r="M368" i="13"/>
  <c r="AO368" i="13"/>
  <c r="L369" i="13"/>
  <c r="M369" i="13"/>
  <c r="AO369" i="13"/>
  <c r="L370" i="13"/>
  <c r="M370" i="13"/>
  <c r="AO370" i="13"/>
  <c r="L371" i="13"/>
  <c r="M371" i="13"/>
  <c r="AO371" i="13"/>
  <c r="L372" i="13"/>
  <c r="M372" i="13"/>
  <c r="AO372" i="13"/>
  <c r="L373" i="13"/>
  <c r="M373" i="13"/>
  <c r="AO373" i="13"/>
  <c r="L374" i="13"/>
  <c r="M374" i="13"/>
  <c r="AO374" i="13"/>
  <c r="L375" i="13"/>
  <c r="M375" i="13"/>
  <c r="AO375" i="13"/>
  <c r="L376" i="13"/>
  <c r="M376" i="13"/>
  <c r="AO376" i="13"/>
  <c r="L377" i="13"/>
  <c r="M377" i="13"/>
  <c r="AO377" i="13"/>
  <c r="L378" i="13"/>
  <c r="M378" i="13"/>
  <c r="AO378" i="13"/>
  <c r="L379" i="13"/>
  <c r="M379" i="13"/>
  <c r="AO379" i="13"/>
  <c r="L380" i="13"/>
  <c r="M380" i="13"/>
  <c r="AO380" i="13"/>
  <c r="L381" i="13"/>
  <c r="M381" i="13"/>
  <c r="AO381" i="13"/>
  <c r="L382" i="13"/>
  <c r="M382" i="13"/>
  <c r="AO382" i="13"/>
  <c r="L383" i="13"/>
  <c r="M383" i="13"/>
  <c r="AO383" i="13"/>
  <c r="L384" i="13"/>
  <c r="M384" i="13"/>
  <c r="AO384" i="13"/>
  <c r="L385" i="13"/>
  <c r="M385" i="13"/>
  <c r="AO385" i="13"/>
  <c r="L386" i="13"/>
  <c r="M386" i="13"/>
  <c r="AO386" i="13"/>
  <c r="L387" i="13"/>
  <c r="M387" i="13"/>
  <c r="AO387" i="13"/>
  <c r="L388" i="13"/>
  <c r="M388" i="13"/>
  <c r="AO388" i="13"/>
  <c r="L389" i="13"/>
  <c r="M389" i="13"/>
  <c r="AO389" i="13"/>
  <c r="L390" i="13"/>
  <c r="M390" i="13"/>
  <c r="AO390" i="13"/>
  <c r="L391" i="13"/>
  <c r="M391" i="13"/>
  <c r="AO391" i="13"/>
  <c r="L392" i="13"/>
  <c r="M392" i="13"/>
  <c r="AO392" i="13"/>
  <c r="L393" i="13"/>
  <c r="M393" i="13"/>
  <c r="AO393" i="13"/>
  <c r="L394" i="13"/>
  <c r="M394" i="13"/>
  <c r="AO394" i="13"/>
  <c r="L395" i="13"/>
  <c r="M395" i="13"/>
  <c r="AO395" i="13"/>
  <c r="L396" i="13"/>
  <c r="M396" i="13"/>
  <c r="AO396" i="13"/>
  <c r="L397" i="13"/>
  <c r="M397" i="13"/>
  <c r="AO397" i="13"/>
  <c r="L398" i="13"/>
  <c r="M398" i="13"/>
  <c r="AO398" i="13"/>
  <c r="L399" i="13"/>
  <c r="M399" i="13"/>
  <c r="AO399" i="13"/>
  <c r="L400" i="13"/>
  <c r="M400" i="13"/>
  <c r="AO400" i="13"/>
  <c r="L401" i="13"/>
  <c r="M401" i="13"/>
  <c r="AO401" i="13"/>
  <c r="L402" i="13"/>
  <c r="M402" i="13"/>
  <c r="AO402" i="13"/>
  <c r="L403" i="13"/>
  <c r="M403" i="13"/>
  <c r="AO403" i="13"/>
  <c r="L404" i="13"/>
  <c r="M404" i="13"/>
  <c r="AO404" i="13"/>
  <c r="L405" i="13"/>
  <c r="M405" i="13"/>
  <c r="AO405" i="13"/>
  <c r="L406" i="13"/>
  <c r="M406" i="13"/>
  <c r="AO406" i="13"/>
  <c r="L407" i="13"/>
  <c r="M407" i="13"/>
  <c r="AO407" i="13"/>
  <c r="L408" i="13"/>
  <c r="M408" i="13"/>
  <c r="AO408" i="13"/>
  <c r="L409" i="13"/>
  <c r="M409" i="13"/>
  <c r="AO409" i="13"/>
  <c r="L410" i="13"/>
  <c r="M410" i="13"/>
  <c r="AO410" i="13"/>
  <c r="L411" i="13"/>
  <c r="M411" i="13"/>
  <c r="AO411" i="13"/>
  <c r="L412" i="13"/>
  <c r="M412" i="13"/>
  <c r="AO412" i="13"/>
  <c r="L413" i="13"/>
  <c r="M413" i="13"/>
  <c r="AO413" i="13"/>
  <c r="L414" i="13"/>
  <c r="M414" i="13"/>
  <c r="AO414" i="13"/>
  <c r="L415" i="13"/>
  <c r="M415" i="13"/>
  <c r="AO415" i="13"/>
  <c r="L416" i="13"/>
  <c r="M416" i="13"/>
  <c r="AO416" i="13"/>
  <c r="L417" i="13"/>
  <c r="M417" i="13"/>
  <c r="AO417" i="13"/>
  <c r="L418" i="13"/>
  <c r="M418" i="13"/>
  <c r="AO418" i="13"/>
  <c r="L419" i="13"/>
  <c r="M419" i="13"/>
  <c r="AO419" i="13"/>
  <c r="L420" i="13"/>
  <c r="M420" i="13"/>
  <c r="AO420" i="13"/>
  <c r="L421" i="13"/>
  <c r="M421" i="13"/>
  <c r="AO421" i="13"/>
  <c r="L422" i="13"/>
  <c r="M422" i="13"/>
  <c r="AO422" i="13"/>
  <c r="L423" i="13"/>
  <c r="M423" i="13"/>
  <c r="AO423" i="13"/>
  <c r="L424" i="13"/>
  <c r="M424" i="13"/>
  <c r="AO424" i="13"/>
  <c r="L425" i="13"/>
  <c r="M425" i="13"/>
  <c r="AO425" i="13"/>
  <c r="L426" i="13"/>
  <c r="M426" i="13"/>
  <c r="AO426" i="13"/>
  <c r="L427" i="13"/>
  <c r="M427" i="13"/>
  <c r="AO427" i="13"/>
  <c r="L428" i="13"/>
  <c r="M428" i="13"/>
  <c r="AO428" i="13"/>
  <c r="L429" i="13"/>
  <c r="M429" i="13"/>
  <c r="AO429" i="13"/>
  <c r="L430" i="13"/>
  <c r="M430" i="13"/>
  <c r="AO430" i="13"/>
  <c r="L431" i="13"/>
  <c r="M431" i="13"/>
  <c r="AO431" i="13"/>
  <c r="L432" i="13"/>
  <c r="M432" i="13"/>
  <c r="AO432" i="13"/>
  <c r="L433" i="13"/>
  <c r="M433" i="13"/>
  <c r="AO433" i="13"/>
  <c r="L434" i="13"/>
  <c r="M434" i="13"/>
  <c r="AO434" i="13"/>
  <c r="L435" i="13"/>
  <c r="M435" i="13"/>
  <c r="AO435" i="13"/>
  <c r="L436" i="13"/>
  <c r="M436" i="13"/>
  <c r="AO436" i="13"/>
  <c r="L437" i="13"/>
  <c r="M437" i="13"/>
  <c r="AO437" i="13"/>
  <c r="L438" i="13"/>
  <c r="M438" i="13"/>
  <c r="AO438" i="13"/>
  <c r="L439" i="13"/>
  <c r="M439" i="13"/>
  <c r="AO439" i="13"/>
  <c r="L440" i="13"/>
  <c r="M440" i="13"/>
  <c r="AO440" i="13"/>
  <c r="L441" i="13"/>
  <c r="M441" i="13"/>
  <c r="AO441" i="13"/>
  <c r="L442" i="13"/>
  <c r="M442" i="13"/>
  <c r="AO442" i="13"/>
  <c r="L443" i="13"/>
  <c r="M443" i="13"/>
  <c r="AO443" i="13"/>
  <c r="L444" i="13"/>
  <c r="M444" i="13"/>
  <c r="AO444" i="13"/>
  <c r="L445" i="13"/>
  <c r="M445" i="13"/>
  <c r="AO445" i="13"/>
  <c r="L446" i="13"/>
  <c r="M446" i="13"/>
  <c r="AO446" i="13"/>
  <c r="L447" i="13"/>
  <c r="M447" i="13"/>
  <c r="AO447" i="13"/>
  <c r="L448" i="13"/>
  <c r="M448" i="13"/>
  <c r="AO448" i="13"/>
  <c r="L449" i="13"/>
  <c r="M449" i="13"/>
  <c r="AO449" i="13"/>
  <c r="L450" i="13"/>
  <c r="M450" i="13"/>
  <c r="AO450" i="13"/>
  <c r="L451" i="13"/>
  <c r="M451" i="13"/>
  <c r="AO451" i="13"/>
  <c r="L452" i="13"/>
  <c r="M452" i="13"/>
  <c r="AO452" i="13"/>
  <c r="L453" i="13"/>
  <c r="M453" i="13"/>
  <c r="AO453" i="13"/>
  <c r="L454" i="13"/>
  <c r="M454" i="13"/>
  <c r="AO454" i="13"/>
  <c r="L455" i="13"/>
  <c r="M455" i="13"/>
  <c r="AO455" i="13"/>
  <c r="L456" i="13"/>
  <c r="M456" i="13"/>
  <c r="AO456" i="13"/>
  <c r="L457" i="13"/>
  <c r="M457" i="13"/>
  <c r="AO457" i="13"/>
  <c r="L458" i="13"/>
  <c r="M458" i="13"/>
  <c r="AO458" i="13"/>
  <c r="L459" i="13"/>
  <c r="M459" i="13"/>
  <c r="AO459" i="13"/>
  <c r="L460" i="13"/>
  <c r="M460" i="13"/>
  <c r="AO460" i="13"/>
  <c r="L461" i="13"/>
  <c r="M461" i="13"/>
  <c r="AO461" i="13"/>
  <c r="L462" i="13"/>
  <c r="M462" i="13"/>
  <c r="AO462" i="13"/>
  <c r="L463" i="13"/>
  <c r="M463" i="13"/>
  <c r="AO463" i="13"/>
  <c r="L464" i="13"/>
  <c r="M464" i="13"/>
  <c r="AO464" i="13"/>
  <c r="L465" i="13"/>
  <c r="M465" i="13"/>
  <c r="AO465" i="13"/>
  <c r="L466" i="13"/>
  <c r="M466" i="13"/>
  <c r="AO466" i="13"/>
  <c r="L467" i="13"/>
  <c r="M467" i="13"/>
  <c r="AO467" i="13"/>
  <c r="L468" i="13"/>
  <c r="M468" i="13"/>
  <c r="AO468" i="13"/>
  <c r="L469" i="13"/>
  <c r="M469" i="13"/>
  <c r="AO469" i="13"/>
  <c r="L470" i="13"/>
  <c r="M470" i="13"/>
  <c r="AO470" i="13"/>
  <c r="L471" i="13"/>
  <c r="M471" i="13"/>
  <c r="AO471" i="13"/>
  <c r="L472" i="13"/>
  <c r="M472" i="13"/>
  <c r="AO472" i="13"/>
  <c r="L473" i="13"/>
  <c r="M473" i="13"/>
  <c r="AO473" i="13"/>
  <c r="L474" i="13"/>
  <c r="M474" i="13"/>
  <c r="AO474" i="13"/>
  <c r="L475" i="13"/>
  <c r="M475" i="13"/>
  <c r="AO475" i="13"/>
  <c r="L476" i="13"/>
  <c r="M476" i="13"/>
  <c r="AO476" i="13"/>
  <c r="L477" i="13"/>
  <c r="M477" i="13"/>
  <c r="AO477" i="13"/>
  <c r="L478" i="13"/>
  <c r="M478" i="13"/>
  <c r="AO478" i="13"/>
  <c r="L479" i="13"/>
  <c r="M479" i="13"/>
  <c r="AO479" i="13"/>
  <c r="L480" i="13"/>
  <c r="M480" i="13"/>
  <c r="AO480" i="13"/>
  <c r="L481" i="13"/>
  <c r="M481" i="13"/>
  <c r="AO481" i="13"/>
  <c r="L482" i="13"/>
  <c r="M482" i="13"/>
  <c r="AO482" i="13"/>
  <c r="L483" i="13"/>
  <c r="M483" i="13"/>
  <c r="AO483" i="13"/>
  <c r="L484" i="13"/>
  <c r="M484" i="13"/>
  <c r="AO484" i="13"/>
  <c r="L485" i="13"/>
  <c r="M485" i="13"/>
  <c r="AO485" i="13"/>
  <c r="L486" i="13"/>
  <c r="M486" i="13"/>
  <c r="AO486" i="13"/>
  <c r="L487" i="13"/>
  <c r="M487" i="13"/>
  <c r="AO487" i="13"/>
  <c r="L488" i="13"/>
  <c r="M488" i="13"/>
  <c r="AO488" i="13"/>
  <c r="L489" i="13"/>
  <c r="M489" i="13"/>
  <c r="AO489" i="13"/>
  <c r="L490" i="13"/>
  <c r="M490" i="13"/>
  <c r="AO490" i="13"/>
  <c r="L491" i="13"/>
  <c r="M491" i="13"/>
  <c r="AO491" i="13"/>
  <c r="L492" i="13"/>
  <c r="M492" i="13"/>
  <c r="AO492" i="13"/>
  <c r="L493" i="13"/>
  <c r="M493" i="13"/>
  <c r="AO493" i="13"/>
  <c r="L494" i="13"/>
  <c r="M494" i="13"/>
  <c r="AO494" i="13"/>
  <c r="L495" i="13"/>
  <c r="M495" i="13"/>
  <c r="AO495" i="13"/>
  <c r="L496" i="13"/>
  <c r="M496" i="13"/>
  <c r="AO496" i="13"/>
  <c r="L497" i="13"/>
  <c r="M497" i="13"/>
  <c r="AO497" i="13"/>
  <c r="L498" i="13"/>
  <c r="M498" i="13"/>
  <c r="AO498" i="13"/>
  <c r="L499" i="13"/>
  <c r="M499" i="13"/>
  <c r="AO499" i="13"/>
  <c r="L500" i="13"/>
  <c r="M500" i="13"/>
  <c r="AO500" i="13"/>
  <c r="L501" i="13"/>
  <c r="M501" i="13"/>
  <c r="AO501" i="13"/>
  <c r="L502" i="13"/>
  <c r="M502" i="13"/>
  <c r="AO502" i="13"/>
  <c r="L503" i="13"/>
  <c r="M503" i="13"/>
  <c r="AO503" i="13"/>
  <c r="L504" i="13"/>
  <c r="M504" i="13"/>
  <c r="AO504" i="13"/>
  <c r="L505" i="13"/>
  <c r="M505" i="13"/>
  <c r="AO505" i="13"/>
  <c r="L506" i="13"/>
  <c r="M506" i="13"/>
  <c r="AO506" i="13"/>
  <c r="L507" i="13"/>
  <c r="M507" i="13"/>
  <c r="AO507" i="13"/>
  <c r="L508" i="13"/>
  <c r="M508" i="13"/>
  <c r="AO508" i="13"/>
  <c r="L509" i="13"/>
  <c r="M509" i="13"/>
  <c r="AO509" i="13"/>
  <c r="L510" i="13"/>
  <c r="M510" i="13"/>
  <c r="AO510" i="13"/>
  <c r="L511" i="13"/>
  <c r="M511" i="13"/>
  <c r="AO511" i="13"/>
  <c r="L512" i="13"/>
  <c r="M512" i="13"/>
  <c r="AO512" i="13"/>
  <c r="L513" i="13"/>
  <c r="M513" i="13"/>
  <c r="AO513" i="13"/>
  <c r="L514" i="13"/>
  <c r="M514" i="13"/>
  <c r="AO514" i="13"/>
  <c r="L515" i="13"/>
  <c r="M515" i="13"/>
  <c r="AO515" i="13"/>
  <c r="L516" i="13"/>
  <c r="M516" i="13"/>
  <c r="AO516" i="13"/>
  <c r="L517" i="13"/>
  <c r="M517" i="13"/>
  <c r="AO517" i="13"/>
  <c r="L518" i="13"/>
  <c r="M518" i="13"/>
  <c r="AO518" i="13"/>
  <c r="L519" i="13"/>
  <c r="M519" i="13"/>
  <c r="AO519" i="13"/>
  <c r="L520" i="13"/>
  <c r="M520" i="13"/>
  <c r="AO520" i="13"/>
  <c r="L521" i="13"/>
  <c r="M521" i="13"/>
  <c r="AO521" i="13"/>
  <c r="L522" i="13"/>
  <c r="M522" i="13"/>
  <c r="AO522" i="13"/>
  <c r="L523" i="13"/>
  <c r="M523" i="13"/>
  <c r="AO523" i="13"/>
  <c r="L524" i="13"/>
  <c r="M524" i="13"/>
  <c r="AO524" i="13"/>
  <c r="L525" i="13"/>
  <c r="M525" i="13"/>
  <c r="AO525" i="13"/>
  <c r="L526" i="13"/>
  <c r="M526" i="13"/>
  <c r="AO526" i="13"/>
  <c r="L527" i="13"/>
  <c r="M527" i="13"/>
  <c r="AO527" i="13"/>
  <c r="L528" i="13"/>
  <c r="M528" i="13"/>
  <c r="AO528" i="13"/>
  <c r="L529" i="13"/>
  <c r="M529" i="13"/>
  <c r="AO529" i="13"/>
  <c r="L530" i="13"/>
  <c r="M530" i="13"/>
  <c r="AO530" i="13"/>
  <c r="L531" i="13"/>
  <c r="M531" i="13"/>
  <c r="AO531" i="13"/>
  <c r="L532" i="13"/>
  <c r="M532" i="13"/>
  <c r="AO532" i="13"/>
  <c r="L533" i="13"/>
  <c r="M533" i="13"/>
  <c r="AO533" i="13"/>
  <c r="L534" i="13"/>
  <c r="M534" i="13"/>
  <c r="AO534" i="13"/>
  <c r="L535" i="13"/>
  <c r="M535" i="13"/>
  <c r="AO535" i="13"/>
  <c r="L536" i="13"/>
  <c r="M536" i="13"/>
  <c r="AO536" i="13"/>
  <c r="L537" i="13"/>
  <c r="M537" i="13"/>
  <c r="AO537" i="13"/>
  <c r="L538" i="13"/>
  <c r="M538" i="13"/>
  <c r="AO538" i="13"/>
  <c r="L539" i="13"/>
  <c r="M539" i="13"/>
  <c r="AO539" i="13"/>
  <c r="L540" i="13"/>
  <c r="M540" i="13"/>
  <c r="AO540" i="13"/>
  <c r="L541" i="13"/>
  <c r="M541" i="13"/>
  <c r="AO541" i="13"/>
  <c r="L542" i="13"/>
  <c r="M542" i="13"/>
  <c r="AO542" i="13"/>
  <c r="L543" i="13"/>
  <c r="M543" i="13"/>
  <c r="AO543" i="13"/>
  <c r="L544" i="13"/>
  <c r="M544" i="13"/>
  <c r="AO544" i="13"/>
  <c r="L545" i="13"/>
  <c r="M545" i="13"/>
  <c r="AO545" i="13"/>
  <c r="L546" i="13"/>
  <c r="M546" i="13"/>
  <c r="AO546" i="13"/>
  <c r="L547" i="13"/>
  <c r="M547" i="13"/>
  <c r="AO547" i="13"/>
  <c r="L548" i="13"/>
  <c r="M548" i="13"/>
  <c r="AO548" i="13"/>
  <c r="L549" i="13"/>
  <c r="M549" i="13"/>
  <c r="AO549" i="13"/>
  <c r="L550" i="13"/>
  <c r="M550" i="13"/>
  <c r="AO550" i="13"/>
  <c r="L551" i="13"/>
  <c r="M551" i="13"/>
  <c r="AO551" i="13"/>
  <c r="L552" i="13"/>
  <c r="M552" i="13"/>
  <c r="AO552" i="13"/>
  <c r="L553" i="13"/>
  <c r="M553" i="13"/>
  <c r="AO553" i="13"/>
  <c r="L554" i="13"/>
  <c r="M554" i="13"/>
  <c r="AO554" i="13"/>
  <c r="L555" i="13"/>
  <c r="M555" i="13"/>
  <c r="AO555" i="13"/>
  <c r="L556" i="13"/>
  <c r="M556" i="13"/>
  <c r="AO556" i="13"/>
  <c r="L557" i="13"/>
  <c r="M557" i="13"/>
  <c r="AO557" i="13"/>
  <c r="L558" i="13"/>
  <c r="M558" i="13"/>
  <c r="AO558" i="13"/>
  <c r="L559" i="13"/>
  <c r="M559" i="13"/>
  <c r="AO559" i="13"/>
  <c r="L560" i="13"/>
  <c r="M560" i="13"/>
  <c r="AO560" i="13"/>
  <c r="L561" i="13"/>
  <c r="M561" i="13"/>
  <c r="AO561" i="13"/>
  <c r="L562" i="13"/>
  <c r="M562" i="13"/>
  <c r="AO562" i="13"/>
  <c r="L563" i="13"/>
  <c r="M563" i="13"/>
  <c r="AO563" i="13"/>
  <c r="L564" i="13"/>
  <c r="M564" i="13"/>
  <c r="AO564" i="13"/>
  <c r="L565" i="13"/>
  <c r="M565" i="13"/>
  <c r="AO565" i="13"/>
  <c r="L566" i="13"/>
  <c r="M566" i="13"/>
  <c r="AO566" i="13"/>
  <c r="L567" i="13"/>
  <c r="M567" i="13"/>
  <c r="AO567" i="13"/>
  <c r="L568" i="13"/>
  <c r="M568" i="13"/>
  <c r="AO568" i="13"/>
  <c r="L569" i="13"/>
  <c r="M569" i="13"/>
  <c r="AO569" i="13"/>
  <c r="L570" i="13"/>
  <c r="M570" i="13"/>
  <c r="AO570" i="13"/>
  <c r="L571" i="13"/>
  <c r="M571" i="13"/>
  <c r="AO571" i="13"/>
  <c r="L572" i="13"/>
  <c r="M572" i="13"/>
  <c r="AO572" i="13"/>
  <c r="L573" i="13"/>
  <c r="M573" i="13"/>
  <c r="AO573" i="13"/>
  <c r="L574" i="13"/>
  <c r="M574" i="13"/>
  <c r="AO574" i="13"/>
  <c r="L575" i="13"/>
  <c r="M575" i="13"/>
  <c r="AO575" i="13"/>
  <c r="L576" i="13"/>
  <c r="M576" i="13"/>
  <c r="AO576" i="13"/>
  <c r="L577" i="13"/>
  <c r="M577" i="13"/>
  <c r="AO577" i="13"/>
  <c r="L578" i="13"/>
  <c r="M578" i="13"/>
  <c r="AO578" i="13"/>
  <c r="L579" i="13"/>
  <c r="M579" i="13"/>
  <c r="AO579" i="13"/>
  <c r="L580" i="13"/>
  <c r="M580" i="13"/>
  <c r="AO580" i="13"/>
  <c r="L581" i="13"/>
  <c r="M581" i="13"/>
  <c r="AO581" i="13"/>
  <c r="L582" i="13"/>
  <c r="M582" i="13"/>
  <c r="AO582" i="13"/>
  <c r="L583" i="13"/>
  <c r="M583" i="13"/>
  <c r="AO583" i="13"/>
  <c r="L584" i="13"/>
  <c r="M584" i="13"/>
  <c r="AO584" i="13"/>
  <c r="L585" i="13"/>
  <c r="M585" i="13"/>
  <c r="AO585" i="13"/>
  <c r="L586" i="13"/>
  <c r="M586" i="13"/>
  <c r="AO586" i="13"/>
  <c r="L587" i="13"/>
  <c r="M587" i="13"/>
  <c r="AO587" i="13"/>
  <c r="L588" i="13"/>
  <c r="M588" i="13"/>
  <c r="AO588" i="13"/>
  <c r="L589" i="13"/>
  <c r="M589" i="13"/>
  <c r="AO589" i="13"/>
  <c r="L590" i="13"/>
  <c r="M590" i="13"/>
  <c r="AO590" i="13"/>
  <c r="L591" i="13"/>
  <c r="M591" i="13"/>
  <c r="AO591" i="13"/>
  <c r="L592" i="13"/>
  <c r="M592" i="13"/>
  <c r="AO592" i="13"/>
  <c r="L593" i="13"/>
  <c r="M593" i="13"/>
  <c r="AO593" i="13"/>
  <c r="L594" i="13"/>
  <c r="M594" i="13"/>
  <c r="AO594" i="13"/>
  <c r="L595" i="13"/>
  <c r="M595" i="13"/>
  <c r="AO595" i="13"/>
  <c r="L596" i="13"/>
  <c r="M596" i="13"/>
  <c r="AO596" i="13"/>
  <c r="L597" i="13"/>
  <c r="M597" i="13"/>
  <c r="AO597" i="13"/>
  <c r="L598" i="13"/>
  <c r="M598" i="13"/>
  <c r="AO598" i="13"/>
  <c r="L599" i="13"/>
  <c r="M599" i="13"/>
  <c r="AO599" i="13"/>
  <c r="L600" i="13"/>
  <c r="M600" i="13"/>
  <c r="AO600" i="13"/>
  <c r="L601" i="13"/>
  <c r="M601" i="13"/>
  <c r="AO601" i="13"/>
  <c r="L602" i="13"/>
  <c r="M602" i="13"/>
  <c r="AO602" i="13"/>
  <c r="L603" i="13"/>
  <c r="M603" i="13"/>
  <c r="AO603" i="13"/>
  <c r="L604" i="13"/>
  <c r="M604" i="13"/>
  <c r="AO604" i="13"/>
  <c r="L605" i="13"/>
  <c r="M605" i="13"/>
  <c r="AO605" i="13"/>
  <c r="L606" i="13"/>
  <c r="M606" i="13"/>
  <c r="AO606" i="13"/>
  <c r="L607" i="13"/>
  <c r="M607" i="13"/>
  <c r="AO607" i="13"/>
  <c r="L608" i="13"/>
  <c r="M608" i="13"/>
  <c r="AO608" i="13"/>
  <c r="L609" i="13"/>
  <c r="M609" i="13"/>
  <c r="AO609" i="13"/>
  <c r="L610" i="13"/>
  <c r="M610" i="13"/>
  <c r="AO610" i="13"/>
  <c r="L611" i="13"/>
  <c r="M611" i="13"/>
  <c r="AO611" i="13"/>
  <c r="L612" i="13"/>
  <c r="M612" i="13"/>
  <c r="AO612" i="13"/>
  <c r="L613" i="13"/>
  <c r="M613" i="13"/>
  <c r="AO613" i="13"/>
  <c r="L614" i="13"/>
  <c r="M614" i="13"/>
  <c r="AO614" i="13"/>
  <c r="L615" i="13"/>
  <c r="M615" i="13"/>
  <c r="AO615" i="13"/>
  <c r="L616" i="13"/>
  <c r="M616" i="13"/>
  <c r="AO616" i="13"/>
  <c r="L617" i="13"/>
  <c r="M617" i="13"/>
  <c r="AO617" i="13"/>
  <c r="L618" i="13"/>
  <c r="M618" i="13"/>
  <c r="AO618" i="13"/>
  <c r="L619" i="13"/>
  <c r="M619" i="13"/>
  <c r="AO619" i="13"/>
  <c r="L620" i="13"/>
  <c r="M620" i="13"/>
  <c r="AO620" i="13"/>
  <c r="L621" i="13"/>
  <c r="M621" i="13"/>
  <c r="AO621" i="13"/>
  <c r="L622" i="13"/>
  <c r="M622" i="13"/>
  <c r="AO622" i="13"/>
  <c r="L623" i="13"/>
  <c r="M623" i="13"/>
  <c r="AO623" i="13"/>
  <c r="L624" i="13"/>
  <c r="M624" i="13"/>
  <c r="AO624" i="13"/>
  <c r="L625" i="13"/>
  <c r="M625" i="13"/>
  <c r="AO625" i="13"/>
  <c r="L626" i="13"/>
  <c r="M626" i="13"/>
  <c r="AO626" i="13"/>
  <c r="L627" i="13"/>
  <c r="M627" i="13"/>
  <c r="AO627" i="13"/>
  <c r="L628" i="13"/>
  <c r="M628" i="13"/>
  <c r="AO628" i="13"/>
  <c r="L629" i="13"/>
  <c r="M629" i="13"/>
  <c r="AO629" i="13"/>
  <c r="L630" i="13"/>
  <c r="M630" i="13"/>
  <c r="AO630" i="13"/>
  <c r="L631" i="13"/>
  <c r="M631" i="13"/>
  <c r="AO631" i="13"/>
  <c r="L632" i="13"/>
  <c r="M632" i="13"/>
  <c r="AO632" i="13"/>
  <c r="L633" i="13"/>
  <c r="M633" i="13"/>
  <c r="AO633" i="13"/>
  <c r="L634" i="13"/>
  <c r="M634" i="13"/>
  <c r="AO634" i="13"/>
  <c r="L635" i="13"/>
  <c r="M635" i="13"/>
  <c r="AO635" i="13"/>
  <c r="L636" i="13"/>
  <c r="M636" i="13"/>
  <c r="AO636" i="13"/>
  <c r="L637" i="13"/>
  <c r="M637" i="13"/>
  <c r="AO637" i="13"/>
  <c r="L638" i="13"/>
  <c r="M638" i="13"/>
  <c r="AO638" i="13"/>
  <c r="L639" i="13"/>
  <c r="M639" i="13"/>
  <c r="AO639" i="13"/>
  <c r="L640" i="13"/>
  <c r="M640" i="13"/>
  <c r="AO640" i="13"/>
  <c r="L641" i="13"/>
  <c r="M641" i="13"/>
  <c r="AO641" i="13"/>
  <c r="L642" i="13"/>
  <c r="M642" i="13"/>
  <c r="AO642" i="13"/>
  <c r="L643" i="13"/>
  <c r="M643" i="13"/>
  <c r="AO643" i="13"/>
  <c r="L644" i="13"/>
  <c r="M644" i="13"/>
  <c r="AO644" i="13"/>
  <c r="L645" i="13"/>
  <c r="M645" i="13"/>
  <c r="AO645" i="13"/>
  <c r="L646" i="13"/>
  <c r="M646" i="13"/>
  <c r="AO646" i="13"/>
  <c r="L647" i="13"/>
  <c r="M647" i="13"/>
  <c r="AO647" i="13"/>
  <c r="L648" i="13"/>
  <c r="M648" i="13"/>
  <c r="AO648" i="13"/>
  <c r="L649" i="13"/>
  <c r="M649" i="13"/>
  <c r="AO649" i="13"/>
  <c r="L650" i="13"/>
  <c r="M650" i="13"/>
  <c r="AO650" i="13"/>
  <c r="L651" i="13"/>
  <c r="M651" i="13"/>
  <c r="AO651" i="13"/>
  <c r="L652" i="13"/>
  <c r="M652" i="13"/>
  <c r="AO652" i="13"/>
  <c r="L653" i="13"/>
  <c r="M653" i="13"/>
  <c r="AO653" i="13"/>
  <c r="L654" i="13"/>
  <c r="M654" i="13"/>
  <c r="AO654" i="13"/>
  <c r="L655" i="13"/>
  <c r="M655" i="13"/>
  <c r="AO655" i="13"/>
  <c r="L656" i="13"/>
  <c r="M656" i="13"/>
  <c r="AO656" i="13"/>
  <c r="L657" i="13"/>
  <c r="M657" i="13"/>
  <c r="AO657" i="13"/>
  <c r="L658" i="13"/>
  <c r="M658" i="13"/>
  <c r="AO658" i="13"/>
  <c r="L659" i="13"/>
  <c r="M659" i="13"/>
  <c r="AO659" i="13"/>
  <c r="L660" i="13"/>
  <c r="M660" i="13"/>
  <c r="AO660" i="13"/>
  <c r="L661" i="13"/>
  <c r="M661" i="13"/>
  <c r="AO661" i="13"/>
  <c r="L662" i="13"/>
  <c r="M662" i="13"/>
  <c r="AO662" i="13"/>
  <c r="L663" i="13"/>
  <c r="M663" i="13"/>
  <c r="AO663" i="13"/>
  <c r="L664" i="13"/>
  <c r="M664" i="13"/>
  <c r="AO664" i="13"/>
  <c r="L665" i="13"/>
  <c r="M665" i="13"/>
  <c r="AO665" i="13"/>
  <c r="L666" i="13"/>
  <c r="M666" i="13"/>
  <c r="AO666" i="13"/>
  <c r="L667" i="13"/>
  <c r="M667" i="13"/>
  <c r="AO667" i="13"/>
  <c r="L668" i="13"/>
  <c r="M668" i="13"/>
  <c r="AO668" i="13"/>
  <c r="L669" i="13"/>
  <c r="M669" i="13"/>
  <c r="AO669" i="13"/>
  <c r="L670" i="13"/>
  <c r="M670" i="13"/>
  <c r="AO670" i="13"/>
  <c r="L671" i="13"/>
  <c r="M671" i="13"/>
  <c r="AO671" i="13"/>
  <c r="L672" i="13"/>
  <c r="M672" i="13"/>
  <c r="AO672" i="13"/>
  <c r="L673" i="13"/>
  <c r="M673" i="13"/>
  <c r="AO673" i="13"/>
  <c r="L674" i="13"/>
  <c r="M674" i="13"/>
  <c r="AO674" i="13"/>
  <c r="L675" i="13"/>
  <c r="M675" i="13"/>
  <c r="AO675" i="13"/>
  <c r="L676" i="13"/>
  <c r="M676" i="13"/>
  <c r="AO676" i="13"/>
  <c r="L677" i="13"/>
  <c r="M677" i="13"/>
  <c r="AO677" i="13"/>
  <c r="L678" i="13"/>
  <c r="M678" i="13"/>
  <c r="AO678" i="13"/>
  <c r="L679" i="13"/>
  <c r="M679" i="13"/>
  <c r="AO679" i="13"/>
  <c r="L680" i="13"/>
  <c r="M680" i="13"/>
  <c r="AO680" i="13"/>
  <c r="L681" i="13"/>
  <c r="M681" i="13"/>
  <c r="AO681" i="13"/>
  <c r="L682" i="13"/>
  <c r="M682" i="13"/>
  <c r="AO682" i="13"/>
  <c r="L683" i="13"/>
  <c r="M683" i="13"/>
  <c r="AO683" i="13"/>
  <c r="L684" i="13"/>
  <c r="M684" i="13"/>
  <c r="AO684" i="13"/>
  <c r="L685" i="13"/>
  <c r="M685" i="13"/>
  <c r="AO685" i="13"/>
  <c r="L686" i="13"/>
  <c r="M686" i="13"/>
  <c r="AO686" i="13"/>
  <c r="L687" i="13"/>
  <c r="M687" i="13"/>
  <c r="AO687" i="13"/>
  <c r="L688" i="13"/>
  <c r="M688" i="13"/>
  <c r="AO688" i="13"/>
  <c r="L689" i="13"/>
  <c r="M689" i="13"/>
  <c r="AO689" i="13"/>
  <c r="L690" i="13"/>
  <c r="M690" i="13"/>
  <c r="AO690" i="13"/>
  <c r="L691" i="13"/>
  <c r="M691" i="13"/>
  <c r="AO691" i="13"/>
  <c r="L692" i="13"/>
  <c r="M692" i="13"/>
  <c r="AO692" i="13"/>
  <c r="L693" i="13"/>
  <c r="M693" i="13"/>
  <c r="AO693" i="13"/>
  <c r="L694" i="13"/>
  <c r="M694" i="13"/>
  <c r="AO694" i="13"/>
  <c r="L695" i="13"/>
  <c r="M695" i="13"/>
  <c r="AO695" i="13"/>
  <c r="L696" i="13"/>
  <c r="M696" i="13"/>
  <c r="AO696" i="13"/>
  <c r="L697" i="13"/>
  <c r="M697" i="13"/>
  <c r="AO697" i="13"/>
  <c r="L698" i="13"/>
  <c r="M698" i="13"/>
  <c r="AO698" i="13"/>
  <c r="L699" i="13"/>
  <c r="M699" i="13"/>
  <c r="AO699" i="13"/>
  <c r="L700" i="13"/>
  <c r="M700" i="13"/>
  <c r="AO700" i="13"/>
  <c r="L701" i="13"/>
  <c r="M701" i="13"/>
  <c r="AO701" i="13"/>
  <c r="L702" i="13"/>
  <c r="M702" i="13"/>
  <c r="AO702" i="13"/>
  <c r="L703" i="13"/>
  <c r="M703" i="13"/>
  <c r="AO703" i="13"/>
  <c r="L704" i="13"/>
  <c r="M704" i="13"/>
  <c r="AO704" i="13"/>
  <c r="L705" i="13"/>
  <c r="M705" i="13"/>
  <c r="AO705" i="13"/>
  <c r="L706" i="13"/>
  <c r="M706" i="13"/>
  <c r="AO706" i="13"/>
  <c r="L707" i="13"/>
  <c r="M707" i="13"/>
  <c r="AO707" i="13"/>
  <c r="L708" i="13"/>
  <c r="M708" i="13"/>
  <c r="AO708" i="13"/>
  <c r="L709" i="13"/>
  <c r="M709" i="13"/>
  <c r="AO709" i="13"/>
  <c r="L710" i="13"/>
  <c r="M710" i="13"/>
  <c r="AO710" i="13"/>
  <c r="L711" i="13"/>
  <c r="M711" i="13"/>
  <c r="AO711" i="13"/>
  <c r="L712" i="13"/>
  <c r="M712" i="13"/>
  <c r="AO712" i="13"/>
  <c r="L713" i="13"/>
  <c r="M713" i="13"/>
  <c r="AO713" i="13"/>
  <c r="L714" i="13"/>
  <c r="M714" i="13"/>
  <c r="AO714" i="13"/>
  <c r="L715" i="13"/>
  <c r="M715" i="13"/>
  <c r="AO715" i="13"/>
  <c r="L716" i="13"/>
  <c r="M716" i="13"/>
  <c r="AO716" i="13"/>
  <c r="L717" i="13"/>
  <c r="M717" i="13"/>
  <c r="AO717" i="13"/>
  <c r="L718" i="13"/>
  <c r="M718" i="13"/>
  <c r="AO718" i="13"/>
  <c r="L719" i="13"/>
  <c r="M719" i="13"/>
  <c r="AO719" i="13"/>
  <c r="L720" i="13"/>
  <c r="M720" i="13"/>
  <c r="AO720" i="13"/>
  <c r="L721" i="13"/>
  <c r="M721" i="13"/>
  <c r="AO721" i="13"/>
  <c r="L722" i="13"/>
  <c r="M722" i="13"/>
  <c r="AO722" i="13"/>
  <c r="L723" i="13"/>
  <c r="M723" i="13"/>
  <c r="AO723" i="13"/>
  <c r="L724" i="13"/>
  <c r="M724" i="13"/>
  <c r="AO724" i="13"/>
  <c r="L725" i="13"/>
  <c r="M725" i="13"/>
  <c r="AO725" i="13"/>
  <c r="L726" i="13"/>
  <c r="M726" i="13"/>
  <c r="AO726" i="13"/>
  <c r="L727" i="13"/>
  <c r="M727" i="13"/>
  <c r="AO727" i="13"/>
  <c r="L728" i="13"/>
  <c r="M728" i="13"/>
  <c r="AO728" i="13"/>
  <c r="L729" i="13"/>
  <c r="M729" i="13"/>
  <c r="AO729" i="13"/>
  <c r="L730" i="13"/>
  <c r="M730" i="13"/>
  <c r="AO730" i="13"/>
  <c r="L731" i="13"/>
  <c r="M731" i="13"/>
  <c r="AO731" i="13"/>
  <c r="L732" i="13"/>
  <c r="M732" i="13"/>
  <c r="AO732" i="13"/>
  <c r="L733" i="13"/>
  <c r="M733" i="13"/>
  <c r="AO733" i="13"/>
  <c r="L734" i="13"/>
  <c r="M734" i="13"/>
  <c r="AO734" i="13"/>
  <c r="L735" i="13"/>
  <c r="M735" i="13"/>
  <c r="AO735" i="13"/>
  <c r="L736" i="13"/>
  <c r="M736" i="13"/>
  <c r="AO736" i="13"/>
  <c r="L737" i="13"/>
  <c r="M737" i="13"/>
  <c r="AO737" i="13"/>
  <c r="L738" i="13"/>
  <c r="M738" i="13"/>
  <c r="AO738" i="13"/>
  <c r="L739" i="13"/>
  <c r="M739" i="13"/>
  <c r="AO739" i="13"/>
  <c r="L740" i="13"/>
  <c r="M740" i="13"/>
  <c r="AO740" i="13"/>
  <c r="L741" i="13"/>
  <c r="M741" i="13"/>
  <c r="AO741" i="13"/>
  <c r="L742" i="13"/>
  <c r="M742" i="13"/>
  <c r="AO742" i="13"/>
  <c r="L743" i="13"/>
  <c r="M743" i="13"/>
  <c r="AO743" i="13"/>
  <c r="L744" i="13"/>
  <c r="M744" i="13"/>
  <c r="AO744" i="13"/>
  <c r="L745" i="13"/>
  <c r="M745" i="13"/>
  <c r="AO745" i="13"/>
  <c r="L746" i="13"/>
  <c r="M746" i="13"/>
  <c r="AO746" i="13"/>
  <c r="L747" i="13"/>
  <c r="M747" i="13"/>
  <c r="AO747" i="13"/>
  <c r="L748" i="13"/>
  <c r="M748" i="13"/>
  <c r="AO748" i="13"/>
  <c r="L749" i="13"/>
  <c r="M749" i="13"/>
  <c r="AO749" i="13"/>
  <c r="L750" i="13"/>
  <c r="M750" i="13"/>
  <c r="AO750" i="13"/>
  <c r="L751" i="13"/>
  <c r="M751" i="13"/>
  <c r="AO751" i="13"/>
  <c r="L752" i="13"/>
  <c r="M752" i="13"/>
  <c r="AO752" i="13"/>
  <c r="L753" i="13"/>
  <c r="M753" i="13"/>
  <c r="AO753" i="13"/>
  <c r="L754" i="13"/>
  <c r="M754" i="13"/>
  <c r="AO754" i="13"/>
  <c r="L755" i="13"/>
  <c r="M755" i="13"/>
  <c r="AO755" i="13"/>
  <c r="L756" i="13"/>
  <c r="M756" i="13"/>
  <c r="AO756" i="13"/>
  <c r="L757" i="13"/>
  <c r="M757" i="13"/>
  <c r="AO757" i="13"/>
  <c r="L758" i="13"/>
  <c r="M758" i="13"/>
  <c r="AO758" i="13"/>
  <c r="L759" i="13"/>
  <c r="M759" i="13"/>
  <c r="AO759" i="13"/>
  <c r="L760" i="13"/>
  <c r="M760" i="13"/>
  <c r="AO760" i="13"/>
  <c r="L761" i="13"/>
  <c r="M761" i="13"/>
  <c r="AO761" i="13"/>
  <c r="L762" i="13"/>
  <c r="M762" i="13"/>
  <c r="AO762" i="13"/>
  <c r="L763" i="13"/>
  <c r="M763" i="13"/>
  <c r="AO763" i="13"/>
  <c r="L764" i="13"/>
  <c r="M764" i="13"/>
  <c r="AO764" i="13"/>
  <c r="L765" i="13"/>
  <c r="M765" i="13"/>
  <c r="AO765" i="13"/>
  <c r="L766" i="13"/>
  <c r="M766" i="13"/>
  <c r="AO766" i="13"/>
  <c r="L767" i="13"/>
  <c r="M767" i="13"/>
  <c r="AO767" i="13"/>
  <c r="L768" i="13"/>
  <c r="M768" i="13"/>
  <c r="AO768" i="13"/>
  <c r="L769" i="13"/>
  <c r="M769" i="13"/>
  <c r="AO769" i="13"/>
  <c r="L770" i="13"/>
  <c r="M770" i="13"/>
  <c r="AO770" i="13"/>
  <c r="L771" i="13"/>
  <c r="M771" i="13"/>
  <c r="AO771" i="13"/>
  <c r="L772" i="13"/>
  <c r="M772" i="13"/>
  <c r="AO772" i="13"/>
  <c r="L773" i="13"/>
  <c r="M773" i="13"/>
  <c r="AO773" i="13"/>
  <c r="L774" i="13"/>
  <c r="M774" i="13"/>
  <c r="AO774" i="13"/>
  <c r="L775" i="13"/>
  <c r="M775" i="13"/>
  <c r="AO775" i="13"/>
  <c r="L776" i="13"/>
  <c r="M776" i="13"/>
  <c r="AO776" i="13"/>
  <c r="L777" i="13"/>
  <c r="M777" i="13"/>
  <c r="AO777" i="13"/>
  <c r="L778" i="13"/>
  <c r="M778" i="13"/>
  <c r="AO778" i="13"/>
  <c r="L779" i="13"/>
  <c r="M779" i="13"/>
  <c r="AO779" i="13"/>
  <c r="L780" i="13"/>
  <c r="M780" i="13"/>
  <c r="AO780" i="13"/>
  <c r="L781" i="13"/>
  <c r="M781" i="13"/>
  <c r="AO781" i="13"/>
  <c r="L782" i="13"/>
  <c r="M782" i="13"/>
  <c r="AO782" i="13"/>
  <c r="L783" i="13"/>
  <c r="M783" i="13"/>
  <c r="AO783" i="13"/>
  <c r="L784" i="13"/>
  <c r="M784" i="13"/>
  <c r="AO784" i="13"/>
  <c r="L785" i="13"/>
  <c r="M785" i="13"/>
  <c r="AO785" i="13"/>
  <c r="L786" i="13"/>
  <c r="M786" i="13"/>
  <c r="AO786" i="13"/>
  <c r="L787" i="13"/>
  <c r="M787" i="13"/>
  <c r="AO787" i="13"/>
  <c r="L788" i="13"/>
  <c r="M788" i="13"/>
  <c r="AO788" i="13"/>
  <c r="L789" i="13"/>
  <c r="M789" i="13"/>
  <c r="AO789" i="13"/>
  <c r="L790" i="13"/>
  <c r="M790" i="13"/>
  <c r="AO790" i="13"/>
  <c r="L791" i="13"/>
  <c r="M791" i="13"/>
  <c r="AO791" i="13"/>
  <c r="L792" i="13"/>
  <c r="M792" i="13"/>
  <c r="AO792" i="13"/>
  <c r="L793" i="13"/>
  <c r="M793" i="13"/>
  <c r="AO793" i="13"/>
  <c r="L794" i="13"/>
  <c r="M794" i="13"/>
  <c r="AO794" i="13"/>
  <c r="L795" i="13"/>
  <c r="M795" i="13"/>
  <c r="AO795" i="13"/>
  <c r="L796" i="13"/>
  <c r="M796" i="13"/>
  <c r="AO796" i="13"/>
  <c r="L797" i="13"/>
  <c r="M797" i="13"/>
  <c r="AO797" i="13"/>
  <c r="L798" i="13"/>
  <c r="M798" i="13"/>
  <c r="AO798" i="13"/>
  <c r="L799" i="13"/>
  <c r="M799" i="13"/>
  <c r="AO799" i="13"/>
  <c r="L800" i="13"/>
  <c r="M800" i="13"/>
  <c r="AO800" i="13"/>
  <c r="L801" i="13"/>
  <c r="M801" i="13"/>
  <c r="AO801" i="13"/>
  <c r="L802" i="13"/>
  <c r="M802" i="13"/>
  <c r="AO802" i="13"/>
  <c r="L803" i="13"/>
  <c r="M803" i="13"/>
  <c r="AO803" i="13"/>
  <c r="L804" i="13"/>
  <c r="M804" i="13"/>
  <c r="AO804" i="13"/>
  <c r="L805" i="13"/>
  <c r="M805" i="13"/>
  <c r="AO805" i="13"/>
  <c r="L806" i="13"/>
  <c r="M806" i="13"/>
  <c r="AO806" i="13"/>
  <c r="L807" i="13"/>
  <c r="M807" i="13"/>
  <c r="AO807" i="13"/>
  <c r="L808" i="13"/>
  <c r="M808" i="13"/>
  <c r="AO808" i="13"/>
  <c r="L809" i="13"/>
  <c r="M809" i="13"/>
  <c r="AO809" i="13"/>
  <c r="L810" i="13"/>
  <c r="M810" i="13"/>
  <c r="AO810" i="13"/>
  <c r="L811" i="13"/>
  <c r="M811" i="13"/>
  <c r="AO811" i="13"/>
  <c r="L812" i="13"/>
  <c r="M812" i="13"/>
  <c r="AO812" i="13"/>
  <c r="L813" i="13"/>
  <c r="M813" i="13"/>
  <c r="AO813" i="13"/>
  <c r="L814" i="13"/>
  <c r="M814" i="13"/>
  <c r="AO814" i="13"/>
  <c r="L815" i="13"/>
  <c r="M815" i="13"/>
  <c r="AO815" i="13"/>
  <c r="L816" i="13"/>
  <c r="M816" i="13"/>
  <c r="AO816" i="13"/>
  <c r="L817" i="13"/>
  <c r="M817" i="13"/>
  <c r="AO817" i="13"/>
  <c r="L818" i="13"/>
  <c r="M818" i="13"/>
  <c r="AO818" i="13"/>
  <c r="L819" i="13"/>
  <c r="M819" i="13"/>
  <c r="AO819" i="13"/>
  <c r="L820" i="13"/>
  <c r="M820" i="13"/>
  <c r="AO820" i="13"/>
  <c r="L821" i="13"/>
  <c r="M821" i="13"/>
  <c r="AO821" i="13"/>
  <c r="L822" i="13"/>
  <c r="M822" i="13"/>
  <c r="AO822" i="13"/>
  <c r="L823" i="13"/>
  <c r="M823" i="13"/>
  <c r="AO823" i="13"/>
  <c r="L824" i="13"/>
  <c r="M824" i="13"/>
  <c r="AO824" i="13"/>
  <c r="L825" i="13"/>
  <c r="M825" i="13"/>
  <c r="AO825" i="13"/>
  <c r="L826" i="13"/>
  <c r="M826" i="13"/>
  <c r="AO826" i="13"/>
  <c r="L827" i="13"/>
  <c r="M827" i="13"/>
  <c r="AO827" i="13"/>
  <c r="L828" i="13"/>
  <c r="M828" i="13"/>
  <c r="AO828" i="13"/>
  <c r="L829" i="13"/>
  <c r="M829" i="13"/>
  <c r="AO829" i="13"/>
  <c r="L830" i="13"/>
  <c r="M830" i="13"/>
  <c r="AO830" i="13"/>
  <c r="L831" i="13"/>
  <c r="M831" i="13"/>
  <c r="AO831" i="13"/>
  <c r="L832" i="13"/>
  <c r="M832" i="13"/>
  <c r="AO832" i="13"/>
  <c r="L833" i="13"/>
  <c r="M833" i="13"/>
  <c r="AO833" i="13"/>
  <c r="L834" i="13"/>
  <c r="M834" i="13"/>
  <c r="AO834" i="13"/>
  <c r="L835" i="13"/>
  <c r="M835" i="13"/>
  <c r="AO835" i="13"/>
  <c r="L836" i="13"/>
  <c r="M836" i="13"/>
  <c r="AO836" i="13"/>
  <c r="L837" i="13"/>
  <c r="M837" i="13"/>
  <c r="AO837" i="13"/>
  <c r="L838" i="13"/>
  <c r="M838" i="13"/>
  <c r="AO838" i="13"/>
  <c r="L839" i="13"/>
  <c r="M839" i="13"/>
  <c r="AO839" i="13"/>
  <c r="L840" i="13"/>
  <c r="M840" i="13"/>
  <c r="AO840" i="13"/>
  <c r="L841" i="13"/>
  <c r="M841" i="13"/>
  <c r="AO841" i="13"/>
  <c r="L842" i="13"/>
  <c r="M842" i="13"/>
  <c r="AO842" i="13"/>
  <c r="L843" i="13"/>
  <c r="M843" i="13"/>
  <c r="AO843" i="13"/>
  <c r="L844" i="13"/>
  <c r="M844" i="13"/>
  <c r="AO844" i="13"/>
  <c r="L845" i="13"/>
  <c r="M845" i="13"/>
  <c r="AO845" i="13"/>
  <c r="L846" i="13"/>
  <c r="M846" i="13"/>
  <c r="AO846" i="13"/>
  <c r="L847" i="13"/>
  <c r="M847" i="13"/>
  <c r="AO847" i="13"/>
  <c r="L848" i="13"/>
  <c r="M848" i="13"/>
  <c r="AO848" i="13"/>
  <c r="L849" i="13"/>
  <c r="M849" i="13"/>
  <c r="AO849" i="13"/>
  <c r="L850" i="13"/>
  <c r="M850" i="13"/>
  <c r="AO850" i="13"/>
  <c r="L851" i="13"/>
  <c r="M851" i="13"/>
  <c r="AO851" i="13"/>
  <c r="L852" i="13"/>
  <c r="M852" i="13"/>
  <c r="AO852" i="13"/>
  <c r="L853" i="13"/>
  <c r="M853" i="13"/>
  <c r="AO853" i="13"/>
  <c r="L854" i="13"/>
  <c r="M854" i="13"/>
  <c r="AO854" i="13"/>
  <c r="L855" i="13"/>
  <c r="M855" i="13"/>
  <c r="AO855" i="13"/>
  <c r="L856" i="13"/>
  <c r="M856" i="13"/>
  <c r="AO856" i="13"/>
  <c r="L857" i="13"/>
  <c r="M857" i="13"/>
  <c r="AO857" i="13"/>
  <c r="L858" i="13"/>
  <c r="M858" i="13"/>
  <c r="AO858" i="13"/>
  <c r="L859" i="13"/>
  <c r="M859" i="13"/>
  <c r="AO859" i="13"/>
  <c r="L860" i="13"/>
  <c r="M860" i="13"/>
  <c r="AO860" i="13"/>
  <c r="L861" i="13"/>
  <c r="M861" i="13"/>
  <c r="AO861" i="13"/>
  <c r="L862" i="13"/>
  <c r="M862" i="13"/>
  <c r="AO862" i="13"/>
  <c r="L863" i="13"/>
  <c r="M863" i="13"/>
  <c r="AO863" i="13"/>
  <c r="L864" i="13"/>
  <c r="M864" i="13"/>
  <c r="AO864" i="13"/>
  <c r="L865" i="13"/>
  <c r="M865" i="13"/>
  <c r="AO865" i="13"/>
  <c r="L866" i="13"/>
  <c r="M866" i="13"/>
  <c r="AO866" i="13"/>
  <c r="L867" i="13"/>
  <c r="M867" i="13"/>
  <c r="AO867" i="13"/>
  <c r="L868" i="13"/>
  <c r="M868" i="13"/>
  <c r="AO868" i="13"/>
  <c r="L869" i="13"/>
  <c r="M869" i="13"/>
  <c r="AO869" i="13"/>
  <c r="L870" i="13"/>
  <c r="M870" i="13"/>
  <c r="AO870" i="13"/>
  <c r="L871" i="13"/>
  <c r="M871" i="13"/>
  <c r="AO871" i="13"/>
  <c r="L872" i="13"/>
  <c r="M872" i="13"/>
  <c r="AO872" i="13"/>
  <c r="L873" i="13"/>
  <c r="M873" i="13"/>
  <c r="AO873" i="13"/>
  <c r="L874" i="13"/>
  <c r="M874" i="13"/>
  <c r="AO874" i="13"/>
  <c r="L875" i="13"/>
  <c r="M875" i="13"/>
  <c r="AO875" i="13"/>
  <c r="L876" i="13"/>
  <c r="M876" i="13"/>
  <c r="AO876" i="13"/>
  <c r="L877" i="13"/>
  <c r="M877" i="13"/>
  <c r="AO877" i="13"/>
  <c r="L878" i="13"/>
  <c r="M878" i="13"/>
  <c r="AO878" i="13"/>
  <c r="L879" i="13"/>
  <c r="M879" i="13"/>
  <c r="AO879" i="13"/>
  <c r="L880" i="13"/>
  <c r="M880" i="13"/>
  <c r="AO880" i="13"/>
  <c r="L881" i="13"/>
  <c r="M881" i="13"/>
  <c r="AO881" i="13"/>
  <c r="L882" i="13"/>
  <c r="M882" i="13"/>
  <c r="AO882" i="13"/>
  <c r="L883" i="13"/>
  <c r="M883" i="13"/>
  <c r="AO883" i="13"/>
  <c r="L884" i="13"/>
  <c r="M884" i="13"/>
  <c r="AO884" i="13"/>
  <c r="L885" i="13"/>
  <c r="M885" i="13"/>
  <c r="AO885" i="13"/>
  <c r="L886" i="13"/>
  <c r="M886" i="13"/>
  <c r="AO886" i="13"/>
  <c r="L887" i="13"/>
  <c r="M887" i="13"/>
  <c r="AO887" i="13"/>
  <c r="L888" i="13"/>
  <c r="M888" i="13"/>
  <c r="AO888" i="13"/>
  <c r="L889" i="13"/>
  <c r="M889" i="13"/>
  <c r="AO889" i="13"/>
  <c r="L890" i="13"/>
  <c r="M890" i="13"/>
  <c r="AO890" i="13"/>
  <c r="L891" i="13"/>
  <c r="M891" i="13"/>
  <c r="AO891" i="13"/>
  <c r="L892" i="13"/>
  <c r="M892" i="13"/>
  <c r="AO892" i="13"/>
  <c r="L893" i="13"/>
  <c r="M893" i="13"/>
  <c r="AO893" i="13"/>
  <c r="L894" i="13"/>
  <c r="M894" i="13"/>
  <c r="AO894" i="13"/>
  <c r="L895" i="13"/>
  <c r="M895" i="13"/>
  <c r="AO895" i="13"/>
  <c r="L896" i="13"/>
  <c r="M896" i="13"/>
  <c r="AO896" i="13"/>
  <c r="L897" i="13"/>
  <c r="M897" i="13"/>
  <c r="AO897" i="13"/>
  <c r="L898" i="13"/>
  <c r="M898" i="13"/>
  <c r="AO898" i="13"/>
  <c r="L899" i="13"/>
  <c r="M899" i="13"/>
  <c r="AO899" i="13"/>
  <c r="L900" i="13"/>
  <c r="M900" i="13"/>
  <c r="AO900" i="13"/>
  <c r="L901" i="13"/>
  <c r="M901" i="13"/>
  <c r="AO901" i="13"/>
  <c r="L902" i="13"/>
  <c r="M902" i="13"/>
  <c r="AO902" i="13"/>
  <c r="L903" i="13"/>
  <c r="M903" i="13"/>
  <c r="AO903" i="13"/>
  <c r="L904" i="13"/>
  <c r="M904" i="13"/>
  <c r="AO904" i="13"/>
  <c r="L905" i="13"/>
  <c r="M905" i="13"/>
  <c r="AO905" i="13"/>
  <c r="L906" i="13"/>
  <c r="M906" i="13"/>
  <c r="AO906" i="13"/>
  <c r="L907" i="13"/>
  <c r="M907" i="13"/>
  <c r="AO907" i="13"/>
  <c r="L908" i="13"/>
  <c r="M908" i="13"/>
  <c r="AO908" i="13"/>
  <c r="L909" i="13"/>
  <c r="M909" i="13"/>
  <c r="AO909" i="13"/>
  <c r="L910" i="13"/>
  <c r="M910" i="13"/>
  <c r="AO910" i="13"/>
  <c r="L911" i="13"/>
  <c r="M911" i="13"/>
  <c r="AO911" i="13"/>
  <c r="L912" i="13"/>
  <c r="M912" i="13"/>
  <c r="AO912" i="13"/>
  <c r="L913" i="13"/>
  <c r="M913" i="13"/>
  <c r="AO913" i="13"/>
  <c r="L914" i="13"/>
  <c r="M914" i="13"/>
  <c r="AO914" i="13"/>
  <c r="L915" i="13"/>
  <c r="M915" i="13"/>
  <c r="AO915" i="13"/>
  <c r="L916" i="13"/>
  <c r="M916" i="13"/>
  <c r="AO916" i="13"/>
  <c r="L917" i="13"/>
  <c r="M917" i="13"/>
  <c r="AO917" i="13"/>
  <c r="L918" i="13"/>
  <c r="M918" i="13"/>
  <c r="AO918" i="13"/>
  <c r="L919" i="13"/>
  <c r="M919" i="13"/>
  <c r="AO919" i="13"/>
  <c r="L920" i="13"/>
  <c r="M920" i="13"/>
  <c r="AO920" i="13"/>
  <c r="L921" i="13"/>
  <c r="M921" i="13"/>
  <c r="AO921" i="13"/>
  <c r="L922" i="13"/>
  <c r="M922" i="13"/>
  <c r="AO922" i="13"/>
  <c r="L923" i="13"/>
  <c r="M923" i="13"/>
  <c r="AO923" i="13"/>
  <c r="L924" i="13"/>
  <c r="M924" i="13"/>
  <c r="AO924" i="13"/>
  <c r="L925" i="13"/>
  <c r="M925" i="13"/>
  <c r="AO925" i="13"/>
  <c r="L926" i="13"/>
  <c r="M926" i="13"/>
  <c r="AO926" i="13"/>
  <c r="L927" i="13"/>
  <c r="M927" i="13"/>
  <c r="AO927" i="13"/>
  <c r="L928" i="13"/>
  <c r="M928" i="13"/>
  <c r="AO928" i="13"/>
  <c r="L929" i="13"/>
  <c r="M929" i="13"/>
  <c r="AO929" i="13"/>
  <c r="L930" i="13"/>
  <c r="M930" i="13"/>
  <c r="AO930" i="13"/>
  <c r="L931" i="13"/>
  <c r="M931" i="13"/>
  <c r="AO931" i="13"/>
  <c r="L932" i="13"/>
  <c r="M932" i="13"/>
  <c r="AO932" i="13"/>
  <c r="L933" i="13"/>
  <c r="M933" i="13"/>
  <c r="AO933" i="13"/>
  <c r="L934" i="13"/>
  <c r="M934" i="13"/>
  <c r="AO934" i="13"/>
  <c r="L935" i="13"/>
  <c r="M935" i="13"/>
  <c r="AO935" i="13"/>
  <c r="L936" i="13"/>
  <c r="M936" i="13"/>
  <c r="AO936" i="13"/>
  <c r="L937" i="13"/>
  <c r="M937" i="13"/>
  <c r="AO937" i="13"/>
  <c r="L938" i="13"/>
  <c r="M938" i="13"/>
  <c r="AO938" i="13"/>
  <c r="L939" i="13"/>
  <c r="M939" i="13"/>
  <c r="AO939" i="13"/>
  <c r="L940" i="13"/>
  <c r="M940" i="13"/>
  <c r="AO940" i="13"/>
  <c r="L941" i="13"/>
  <c r="M941" i="13"/>
  <c r="AO941" i="13"/>
  <c r="L942" i="13"/>
  <c r="M942" i="13"/>
  <c r="AO942" i="13"/>
  <c r="L943" i="13"/>
  <c r="M943" i="13"/>
  <c r="AO943" i="13"/>
  <c r="L944" i="13"/>
  <c r="M944" i="13"/>
  <c r="AO944" i="13"/>
  <c r="L945" i="13"/>
  <c r="M945" i="13"/>
  <c r="AO945" i="13"/>
  <c r="L946" i="13"/>
  <c r="M946" i="13"/>
  <c r="AO946" i="13"/>
  <c r="L947" i="13"/>
  <c r="M947" i="13"/>
  <c r="AO947" i="13"/>
  <c r="L948" i="13"/>
  <c r="M948" i="13"/>
  <c r="AO948" i="13"/>
  <c r="L949" i="13"/>
  <c r="M949" i="13"/>
  <c r="AO949" i="13"/>
  <c r="L950" i="13"/>
  <c r="M950" i="13"/>
  <c r="AO950" i="13"/>
  <c r="L951" i="13"/>
  <c r="M951" i="13"/>
  <c r="AO951" i="13"/>
  <c r="L952" i="13"/>
  <c r="M952" i="13"/>
  <c r="AO952" i="13"/>
  <c r="L953" i="13"/>
  <c r="M953" i="13"/>
  <c r="AO953" i="13"/>
  <c r="L954" i="13"/>
  <c r="M954" i="13"/>
  <c r="AO954" i="13"/>
  <c r="L955" i="13"/>
  <c r="M955" i="13"/>
  <c r="AO955" i="13"/>
  <c r="L956" i="13"/>
  <c r="M956" i="13"/>
  <c r="AO956" i="13"/>
  <c r="L957" i="13"/>
  <c r="M957" i="13"/>
  <c r="AO957" i="13"/>
  <c r="L958" i="13"/>
  <c r="M958" i="13"/>
  <c r="AO958" i="13"/>
  <c r="L959" i="13"/>
  <c r="M959" i="13"/>
  <c r="AO959" i="13"/>
  <c r="L960" i="13"/>
  <c r="M960" i="13"/>
  <c r="AO960" i="13"/>
  <c r="L961" i="13"/>
  <c r="M961" i="13"/>
  <c r="AO961" i="13"/>
  <c r="L962" i="13"/>
  <c r="M962" i="13"/>
  <c r="AO962" i="13"/>
  <c r="L963" i="13"/>
  <c r="M963" i="13"/>
  <c r="AO963" i="13"/>
  <c r="L964" i="13"/>
  <c r="M964" i="13"/>
  <c r="AO964" i="13"/>
  <c r="L965" i="13"/>
  <c r="M965" i="13"/>
  <c r="AO965" i="13"/>
  <c r="L966" i="13"/>
  <c r="M966" i="13"/>
  <c r="AO966" i="13"/>
  <c r="L967" i="13"/>
  <c r="M967" i="13"/>
  <c r="AO967" i="13"/>
  <c r="L968" i="13"/>
  <c r="M968" i="13"/>
  <c r="AO968" i="13"/>
  <c r="L969" i="13"/>
  <c r="M969" i="13"/>
  <c r="AO969" i="13"/>
  <c r="L970" i="13"/>
  <c r="M970" i="13"/>
  <c r="AO970" i="13"/>
  <c r="L971" i="13"/>
  <c r="M971" i="13"/>
  <c r="AO971" i="13"/>
  <c r="L972" i="13"/>
  <c r="M972" i="13"/>
  <c r="AO972" i="13"/>
  <c r="L973" i="13"/>
  <c r="M973" i="13"/>
  <c r="AO973" i="13"/>
  <c r="L974" i="13"/>
  <c r="M974" i="13"/>
  <c r="AO974" i="13"/>
  <c r="L975" i="13"/>
  <c r="M975" i="13"/>
  <c r="AO975" i="13"/>
  <c r="L976" i="13"/>
  <c r="M976" i="13"/>
  <c r="AO976" i="13"/>
  <c r="L977" i="13"/>
  <c r="M977" i="13"/>
  <c r="AO977" i="13"/>
  <c r="L978" i="13"/>
  <c r="M978" i="13"/>
  <c r="AO978" i="13"/>
  <c r="L979" i="13"/>
  <c r="M979" i="13"/>
  <c r="AO979" i="13"/>
  <c r="L980" i="13"/>
  <c r="M980" i="13"/>
  <c r="AO980" i="13"/>
  <c r="L981" i="13"/>
  <c r="M981" i="13"/>
  <c r="AO981" i="13"/>
  <c r="L982" i="13"/>
  <c r="M982" i="13"/>
  <c r="AO982" i="13"/>
  <c r="L983" i="13"/>
  <c r="M983" i="13"/>
  <c r="AO983" i="13"/>
  <c r="L984" i="13"/>
  <c r="M984" i="13"/>
  <c r="AO984" i="13"/>
  <c r="L985" i="13"/>
  <c r="M985" i="13"/>
  <c r="AO985" i="13"/>
  <c r="L986" i="13"/>
  <c r="M986" i="13"/>
  <c r="AO986" i="13"/>
  <c r="L987" i="13"/>
  <c r="M987" i="13"/>
  <c r="AO987" i="13"/>
  <c r="L988" i="13"/>
  <c r="M988" i="13"/>
  <c r="AO988" i="13"/>
  <c r="L989" i="13"/>
  <c r="M989" i="13"/>
  <c r="AO989" i="13"/>
  <c r="L990" i="13"/>
  <c r="M990" i="13"/>
  <c r="AO990" i="13"/>
  <c r="L991" i="13"/>
  <c r="M991" i="13"/>
  <c r="AO991" i="13"/>
  <c r="L992" i="13"/>
  <c r="M992" i="13"/>
  <c r="AO992" i="13"/>
  <c r="L993" i="13"/>
  <c r="M993" i="13"/>
  <c r="AO993" i="13"/>
  <c r="L994" i="13"/>
  <c r="M994" i="13"/>
  <c r="AO994" i="13"/>
  <c r="L995" i="13"/>
  <c r="M995" i="13"/>
  <c r="AO995" i="13"/>
  <c r="L996" i="13"/>
  <c r="M996" i="13"/>
  <c r="AO996" i="13"/>
  <c r="L997" i="13"/>
  <c r="M997" i="13"/>
  <c r="AO997" i="13"/>
  <c r="L998" i="13"/>
  <c r="M998" i="13"/>
  <c r="AO998" i="13"/>
  <c r="L999" i="13"/>
  <c r="M999" i="13"/>
  <c r="AO999" i="13"/>
  <c r="L1000" i="13"/>
  <c r="M1000" i="13"/>
  <c r="AO1000" i="13"/>
  <c r="L1001" i="13"/>
  <c r="M1001" i="13"/>
  <c r="AO1001" i="13"/>
  <c r="L1002" i="13"/>
  <c r="M1002" i="13"/>
  <c r="AO1002" i="13"/>
  <c r="L1003" i="13"/>
  <c r="M1003" i="13"/>
  <c r="AO1003" i="13"/>
  <c r="L1004" i="13"/>
  <c r="M1004" i="13"/>
  <c r="AO1004" i="13"/>
  <c r="L1005" i="13"/>
  <c r="M1005" i="13"/>
  <c r="AO1005" i="13"/>
  <c r="L1006" i="13"/>
  <c r="M1006" i="13"/>
  <c r="AO1006" i="13"/>
  <c r="L1007" i="13"/>
  <c r="M1007" i="13"/>
  <c r="AO1007" i="13"/>
  <c r="L1008" i="13"/>
  <c r="M1008" i="13"/>
  <c r="AO1008" i="13"/>
  <c r="L1009" i="13"/>
  <c r="M1009" i="13"/>
  <c r="AO1009" i="13"/>
  <c r="L1010" i="13"/>
  <c r="M1010" i="13"/>
  <c r="AO1010" i="13"/>
  <c r="L1011" i="13"/>
  <c r="M1011" i="13"/>
  <c r="AO1011" i="13"/>
  <c r="L1012" i="13"/>
  <c r="M1012" i="13"/>
  <c r="AO1012" i="13"/>
  <c r="L1013" i="13"/>
  <c r="M1013" i="13"/>
  <c r="AO1013" i="13"/>
  <c r="L1014" i="13"/>
  <c r="M1014" i="13"/>
  <c r="AO1014" i="13"/>
  <c r="L1015" i="13"/>
  <c r="M1015" i="13"/>
  <c r="AO1015" i="13"/>
  <c r="L1016" i="13"/>
  <c r="M1016" i="13"/>
  <c r="AO1016" i="13"/>
  <c r="L1017" i="13"/>
  <c r="M1017" i="13"/>
  <c r="AO1017" i="13"/>
  <c r="L1018" i="13"/>
  <c r="M1018" i="13"/>
  <c r="AO1018" i="13"/>
  <c r="L1019" i="13"/>
  <c r="M1019" i="13"/>
  <c r="AO1019" i="13"/>
  <c r="L1020" i="13"/>
  <c r="M1020" i="13"/>
  <c r="AO1020" i="13"/>
  <c r="L1021" i="13"/>
  <c r="M1021" i="13"/>
  <c r="AO1021" i="13"/>
  <c r="L1022" i="13"/>
  <c r="M1022" i="13"/>
  <c r="AO1022" i="13"/>
  <c r="L1023" i="13"/>
  <c r="M1023" i="13"/>
  <c r="AO1023" i="13"/>
  <c r="L1024" i="13"/>
  <c r="M1024" i="13"/>
  <c r="AO1024" i="13"/>
  <c r="L1025" i="13"/>
  <c r="M1025" i="13"/>
  <c r="AO1025" i="13"/>
  <c r="L1026" i="13"/>
  <c r="M1026" i="13"/>
  <c r="AO1026" i="13"/>
  <c r="L1027" i="13"/>
  <c r="M1027" i="13"/>
  <c r="AO1027" i="13"/>
  <c r="L1028" i="13"/>
  <c r="M1028" i="13"/>
  <c r="AO1028" i="13"/>
  <c r="L1029" i="13"/>
  <c r="M1029" i="13"/>
  <c r="AO1029" i="13"/>
  <c r="L1030" i="13"/>
  <c r="M1030" i="13"/>
  <c r="AO1030" i="13"/>
  <c r="L1031" i="13"/>
  <c r="M1031" i="13"/>
  <c r="AO1031" i="13"/>
  <c r="L1032" i="13"/>
  <c r="M1032" i="13"/>
  <c r="AO1032" i="13"/>
  <c r="L1033" i="13"/>
  <c r="M1033" i="13"/>
  <c r="AO1033" i="13"/>
  <c r="L1034" i="13"/>
  <c r="M1034" i="13"/>
  <c r="AO1034" i="13"/>
  <c r="L1035" i="13"/>
  <c r="M1035" i="13"/>
  <c r="AO1035" i="13"/>
  <c r="L1036" i="13"/>
  <c r="M1036" i="13"/>
  <c r="AO1036" i="13"/>
  <c r="L1037" i="13"/>
  <c r="M1037" i="13"/>
  <c r="AO1037" i="13"/>
  <c r="L1038" i="13"/>
  <c r="M1038" i="13"/>
  <c r="AO1038" i="13"/>
  <c r="L1039" i="13"/>
  <c r="M1039" i="13"/>
  <c r="AO1039" i="13"/>
  <c r="L1040" i="13"/>
  <c r="M1040" i="13"/>
  <c r="AO1040" i="13"/>
  <c r="L1041" i="13"/>
  <c r="M1041" i="13"/>
  <c r="AO1041" i="13"/>
  <c r="L1042" i="13"/>
  <c r="M1042" i="13"/>
  <c r="AO1042" i="13"/>
  <c r="L1043" i="13"/>
  <c r="M1043" i="13"/>
  <c r="AO1043" i="13"/>
  <c r="L1044" i="13"/>
  <c r="M1044" i="13"/>
  <c r="AO1044" i="13"/>
  <c r="L1045" i="13"/>
  <c r="M1045" i="13"/>
  <c r="AO1045" i="13"/>
  <c r="L1046" i="13"/>
  <c r="M1046" i="13"/>
  <c r="AO1046" i="13"/>
  <c r="L1047" i="13"/>
  <c r="M1047" i="13"/>
  <c r="AO1047" i="13"/>
  <c r="L1048" i="13"/>
  <c r="M1048" i="13"/>
  <c r="AO1048" i="13"/>
  <c r="L1049" i="13"/>
  <c r="M1049" i="13"/>
  <c r="AO1049" i="13"/>
  <c r="L1050" i="13"/>
  <c r="M1050" i="13"/>
  <c r="AO1050" i="13"/>
  <c r="L1051" i="13"/>
  <c r="M1051" i="13"/>
  <c r="AO1051" i="13"/>
  <c r="L1052" i="13"/>
  <c r="M1052" i="13"/>
  <c r="AO1052" i="13"/>
  <c r="L1053" i="13"/>
  <c r="M1053" i="13"/>
  <c r="AO1053" i="13"/>
  <c r="L1054" i="13"/>
  <c r="M1054" i="13"/>
  <c r="AO1054" i="13"/>
  <c r="L1055" i="13"/>
  <c r="M1055" i="13"/>
  <c r="AO1055" i="13"/>
  <c r="L1056" i="13"/>
  <c r="M1056" i="13"/>
  <c r="AO1056" i="13"/>
  <c r="L1057" i="13"/>
  <c r="M1057" i="13"/>
  <c r="AO1057" i="13"/>
  <c r="L1058" i="13"/>
  <c r="M1058" i="13"/>
  <c r="AO1058" i="13"/>
  <c r="L1059" i="13"/>
  <c r="M1059" i="13"/>
  <c r="AO1059" i="13"/>
  <c r="L1060" i="13"/>
  <c r="M1060" i="13"/>
  <c r="AO1060" i="13"/>
  <c r="L1061" i="13"/>
  <c r="M1061" i="13"/>
  <c r="AO1061" i="13"/>
  <c r="L1062" i="13"/>
  <c r="M1062" i="13"/>
  <c r="AO1062" i="13"/>
  <c r="L1063" i="13"/>
  <c r="M1063" i="13"/>
  <c r="AO1063" i="13"/>
  <c r="L1064" i="13"/>
  <c r="M1064" i="13"/>
  <c r="AO1064" i="13"/>
  <c r="L1065" i="13"/>
  <c r="M1065" i="13"/>
  <c r="AO1065" i="13"/>
  <c r="L1066" i="13"/>
  <c r="M1066" i="13"/>
  <c r="AO1066" i="13"/>
  <c r="L1067" i="13"/>
  <c r="M1067" i="13"/>
  <c r="AO1067" i="13"/>
  <c r="L1068" i="13"/>
  <c r="M1068" i="13"/>
  <c r="AO1068" i="13"/>
  <c r="L1069" i="13"/>
  <c r="M1069" i="13"/>
  <c r="AO1069" i="13"/>
  <c r="L1070" i="13"/>
  <c r="M1070" i="13"/>
  <c r="AO1070" i="13"/>
  <c r="L1071" i="13"/>
  <c r="M1071" i="13"/>
  <c r="AO1071" i="13"/>
  <c r="L1072" i="13"/>
  <c r="M1072" i="13"/>
  <c r="AO1072" i="13"/>
  <c r="L1073" i="13"/>
  <c r="M1073" i="13"/>
  <c r="AO1073" i="13"/>
  <c r="L1074" i="13"/>
  <c r="M1074" i="13"/>
  <c r="AO1074" i="13"/>
  <c r="L1075" i="13"/>
  <c r="M1075" i="13"/>
  <c r="AO1075" i="13"/>
  <c r="L1076" i="13"/>
  <c r="M1076" i="13"/>
  <c r="AO1076" i="13"/>
  <c r="L1077" i="13"/>
  <c r="M1077" i="13"/>
  <c r="AO1077" i="13"/>
  <c r="L1078" i="13"/>
  <c r="M1078" i="13"/>
  <c r="AO1078" i="13"/>
  <c r="L1079" i="13"/>
  <c r="M1079" i="13"/>
  <c r="AO1079" i="13"/>
  <c r="L1080" i="13"/>
  <c r="M1080" i="13"/>
  <c r="AO1080" i="13"/>
  <c r="L1081" i="13"/>
  <c r="M1081" i="13"/>
  <c r="AO1081" i="13"/>
  <c r="L1082" i="13"/>
  <c r="M1082" i="13"/>
  <c r="AO1082" i="13"/>
  <c r="L1083" i="13"/>
  <c r="M1083" i="13"/>
  <c r="AO1083" i="13"/>
  <c r="L1084" i="13"/>
  <c r="M1084" i="13"/>
  <c r="AO1084" i="13"/>
  <c r="L1085" i="13"/>
  <c r="M1085" i="13"/>
  <c r="AO1085" i="13"/>
  <c r="L1086" i="13"/>
  <c r="M1086" i="13"/>
  <c r="AO1086" i="13"/>
  <c r="L1087" i="13"/>
  <c r="M1087" i="13"/>
  <c r="AO1087" i="13"/>
  <c r="L1088" i="13"/>
  <c r="M1088" i="13"/>
  <c r="AO1088" i="13"/>
  <c r="L1089" i="13"/>
  <c r="M1089" i="13"/>
  <c r="AO1089" i="13"/>
  <c r="L1090" i="13"/>
  <c r="M1090" i="13"/>
  <c r="AO1090" i="13"/>
  <c r="L1091" i="13"/>
  <c r="M1091" i="13"/>
  <c r="AO1091" i="13"/>
  <c r="L1092" i="13"/>
  <c r="M1092" i="13"/>
  <c r="AO1092" i="13"/>
  <c r="L1093" i="13"/>
  <c r="M1093" i="13"/>
  <c r="AO1093" i="13"/>
  <c r="L1094" i="13"/>
  <c r="M1094" i="13"/>
  <c r="AO1094" i="13"/>
  <c r="L1095" i="13"/>
  <c r="M1095" i="13"/>
  <c r="AO1095" i="13"/>
  <c r="L1096" i="13"/>
  <c r="M1096" i="13"/>
  <c r="AO1096" i="13"/>
  <c r="L1097" i="13"/>
  <c r="M1097" i="13"/>
  <c r="AO1097" i="13"/>
  <c r="L1098" i="13"/>
  <c r="M1098" i="13"/>
  <c r="AO1098" i="13"/>
  <c r="L1099" i="13"/>
  <c r="M1099" i="13"/>
  <c r="AO1099" i="13"/>
  <c r="L1100" i="13"/>
  <c r="M1100" i="13"/>
  <c r="AO1100" i="13"/>
  <c r="L1101" i="13"/>
  <c r="M1101" i="13"/>
  <c r="AO1101" i="13"/>
  <c r="L1102" i="13"/>
  <c r="M1102" i="13"/>
  <c r="AO1102" i="13"/>
  <c r="L1103" i="13"/>
  <c r="M1103" i="13"/>
  <c r="AO1103" i="13"/>
  <c r="L1104" i="13"/>
  <c r="M1104" i="13"/>
  <c r="AO1104" i="13"/>
  <c r="L1105" i="13"/>
  <c r="M1105" i="13"/>
  <c r="AO1105" i="13"/>
  <c r="L1106" i="13"/>
  <c r="M1106" i="13"/>
  <c r="AO1106" i="13"/>
  <c r="L1107" i="13"/>
  <c r="M1107" i="13"/>
  <c r="AO1107" i="13"/>
  <c r="L1108" i="13"/>
  <c r="M1108" i="13"/>
  <c r="AO1108" i="13"/>
  <c r="L1109" i="13"/>
  <c r="M1109" i="13"/>
  <c r="AO1109" i="13"/>
  <c r="L1110" i="13"/>
  <c r="M1110" i="13"/>
  <c r="AO1110" i="13"/>
  <c r="L1111" i="13"/>
  <c r="M1111" i="13"/>
  <c r="AO1111" i="13"/>
  <c r="L1112" i="13"/>
  <c r="M1112" i="13"/>
  <c r="AO1112" i="13"/>
  <c r="L1113" i="13"/>
  <c r="M1113" i="13"/>
  <c r="AO1113" i="13"/>
  <c r="L1114" i="13"/>
  <c r="M1114" i="13"/>
  <c r="AO1114" i="13"/>
  <c r="L1115" i="13"/>
  <c r="M1115" i="13"/>
  <c r="AO1115" i="13"/>
  <c r="L1116" i="13"/>
  <c r="M1116" i="13"/>
  <c r="AO1116" i="13"/>
  <c r="L1117" i="13"/>
  <c r="M1117" i="13"/>
  <c r="AO1117" i="13"/>
  <c r="L1118" i="13"/>
  <c r="M1118" i="13"/>
  <c r="AO1118" i="13"/>
  <c r="L1119" i="13"/>
  <c r="M1119" i="13"/>
  <c r="AO1119" i="13"/>
  <c r="L1120" i="13"/>
  <c r="M1120" i="13"/>
  <c r="AO1120" i="13"/>
  <c r="L1121" i="13"/>
  <c r="M1121" i="13"/>
  <c r="AO1121" i="13"/>
  <c r="L1122" i="13"/>
  <c r="M1122" i="13"/>
  <c r="AO1122" i="13"/>
  <c r="L1123" i="13"/>
  <c r="M1123" i="13"/>
  <c r="AO1123" i="13"/>
  <c r="L1124" i="13"/>
  <c r="M1124" i="13"/>
  <c r="AO1124" i="13"/>
  <c r="L1125" i="13"/>
  <c r="M1125" i="13"/>
  <c r="AO1125" i="13"/>
  <c r="L1126" i="13"/>
  <c r="M1126" i="13"/>
  <c r="AO1126" i="13"/>
  <c r="L1127" i="13"/>
  <c r="M1127" i="13"/>
  <c r="AO1127" i="13"/>
  <c r="L1128" i="13"/>
  <c r="M1128" i="13"/>
  <c r="AO1128" i="13"/>
  <c r="L1129" i="13"/>
  <c r="M1129" i="13"/>
  <c r="AO1129" i="13"/>
  <c r="L1130" i="13"/>
  <c r="M1130" i="13"/>
  <c r="AO1130" i="13"/>
  <c r="L1131" i="13"/>
  <c r="M1131" i="13"/>
  <c r="AO1131" i="13"/>
  <c r="L1132" i="13"/>
  <c r="M1132" i="13"/>
  <c r="AO1132" i="13"/>
  <c r="L1133" i="13"/>
  <c r="M1133" i="13"/>
  <c r="AO1133" i="13"/>
  <c r="L1134" i="13"/>
  <c r="M1134" i="13"/>
  <c r="AO1134" i="13"/>
  <c r="L1135" i="13"/>
  <c r="M1135" i="13"/>
  <c r="AO1135" i="13"/>
  <c r="L1136" i="13"/>
  <c r="M1136" i="13"/>
  <c r="AO1136" i="13"/>
  <c r="L1137" i="13"/>
  <c r="M1137" i="13"/>
  <c r="AO1137" i="13"/>
  <c r="L1138" i="13"/>
  <c r="M1138" i="13"/>
  <c r="AO1138" i="13"/>
  <c r="L1139" i="13"/>
  <c r="M1139" i="13"/>
  <c r="AO1139" i="13"/>
  <c r="L1140" i="13"/>
  <c r="M1140" i="13"/>
  <c r="AO1140" i="13"/>
  <c r="L1141" i="13"/>
  <c r="M1141" i="13"/>
  <c r="AO1141" i="13"/>
  <c r="L1142" i="13"/>
  <c r="M1142" i="13"/>
  <c r="AO1142" i="13"/>
  <c r="L1143" i="13"/>
  <c r="M1143" i="13"/>
  <c r="AO1143" i="13"/>
  <c r="L1144" i="13"/>
  <c r="M1144" i="13"/>
  <c r="AO1144" i="13"/>
  <c r="L1145" i="13"/>
  <c r="M1145" i="13"/>
  <c r="AO1145" i="13"/>
  <c r="L1146" i="13"/>
  <c r="M1146" i="13"/>
  <c r="AO1146" i="13"/>
  <c r="L1147" i="13"/>
  <c r="M1147" i="13"/>
  <c r="AO1147" i="13"/>
  <c r="L1148" i="13"/>
  <c r="M1148" i="13"/>
  <c r="AO1148" i="13"/>
  <c r="L1149" i="13"/>
  <c r="M1149" i="13"/>
  <c r="AO1149" i="13"/>
  <c r="L1150" i="13"/>
  <c r="M1150" i="13"/>
  <c r="AO1150" i="13"/>
  <c r="L1151" i="13"/>
  <c r="M1151" i="13"/>
  <c r="AO1151" i="13"/>
  <c r="L1152" i="13"/>
  <c r="M1152" i="13"/>
  <c r="AO1152" i="13"/>
  <c r="L1153" i="13"/>
  <c r="M1153" i="13"/>
  <c r="AO1153" i="13"/>
  <c r="L1154" i="13"/>
  <c r="M1154" i="13"/>
  <c r="AO1154" i="13"/>
  <c r="L1155" i="13"/>
  <c r="M1155" i="13"/>
  <c r="AO1155" i="13"/>
  <c r="L1156" i="13"/>
  <c r="M1156" i="13"/>
  <c r="AO1156" i="13"/>
  <c r="L1157" i="13"/>
  <c r="M1157" i="13"/>
  <c r="AO1157" i="13"/>
  <c r="L1158" i="13"/>
  <c r="M1158" i="13"/>
  <c r="AO1158" i="13"/>
  <c r="L1159" i="13"/>
  <c r="M1159" i="13"/>
  <c r="AO1159" i="13"/>
  <c r="L1160" i="13"/>
  <c r="M1160" i="13"/>
  <c r="AO1160" i="13"/>
  <c r="L1161" i="13"/>
  <c r="M1161" i="13"/>
  <c r="AO1161" i="13"/>
  <c r="L1162" i="13"/>
  <c r="M1162" i="13"/>
  <c r="AO1162" i="13"/>
  <c r="L1163" i="13"/>
  <c r="M1163" i="13"/>
  <c r="AO1163" i="13"/>
  <c r="L1164" i="13"/>
  <c r="M1164" i="13"/>
  <c r="AO1164" i="13"/>
  <c r="L1165" i="13"/>
  <c r="M1165" i="13"/>
  <c r="AO1165" i="13"/>
  <c r="L1166" i="13"/>
  <c r="M1166" i="13"/>
  <c r="AO1166" i="13"/>
  <c r="L1167" i="13"/>
  <c r="M1167" i="13"/>
  <c r="AO1167" i="13"/>
  <c r="L1168" i="13"/>
  <c r="M1168" i="13"/>
  <c r="AO1168" i="13"/>
  <c r="L1169" i="13"/>
  <c r="M1169" i="13"/>
  <c r="AO1169" i="13"/>
  <c r="L1170" i="13"/>
  <c r="M1170" i="13"/>
  <c r="AO1170" i="13"/>
  <c r="L1171" i="13"/>
  <c r="M1171" i="13"/>
  <c r="AO1171" i="13"/>
  <c r="L1172" i="13"/>
  <c r="M1172" i="13"/>
  <c r="AO1172" i="13"/>
  <c r="L1173" i="13"/>
  <c r="M1173" i="13"/>
  <c r="AO1173" i="13"/>
  <c r="L1174" i="13"/>
  <c r="M1174" i="13"/>
  <c r="AO1174" i="13"/>
  <c r="L1175" i="13"/>
  <c r="M1175" i="13"/>
  <c r="AO1175" i="13"/>
  <c r="L1176" i="13"/>
  <c r="M1176" i="13"/>
  <c r="AO1176" i="13"/>
  <c r="L1177" i="13"/>
  <c r="M1177" i="13"/>
  <c r="AO1177" i="13"/>
  <c r="L1178" i="13"/>
  <c r="M1178" i="13"/>
  <c r="AO1178" i="13"/>
  <c r="L1179" i="13"/>
  <c r="M1179" i="13"/>
  <c r="AO1179" i="13"/>
  <c r="L1180" i="13"/>
  <c r="M1180" i="13"/>
  <c r="AO1180" i="13"/>
  <c r="L1181" i="13"/>
  <c r="M1181" i="13"/>
  <c r="AO1181" i="13"/>
  <c r="L1182" i="13"/>
  <c r="M1182" i="13"/>
  <c r="AO1182" i="13"/>
  <c r="L1183" i="13"/>
  <c r="M1183" i="13"/>
  <c r="AO1183" i="13"/>
  <c r="L1184" i="13"/>
  <c r="M1184" i="13"/>
  <c r="AO1184" i="13"/>
  <c r="L1185" i="13"/>
  <c r="M1185" i="13"/>
  <c r="AO1185" i="13"/>
  <c r="L1186" i="13"/>
  <c r="M1186" i="13"/>
  <c r="AO1186" i="13"/>
  <c r="L1187" i="13"/>
  <c r="M1187" i="13"/>
  <c r="AO1187" i="13"/>
  <c r="L1188" i="13"/>
  <c r="M1188" i="13"/>
  <c r="AO1188" i="13"/>
  <c r="L1189" i="13"/>
  <c r="M1189" i="13"/>
  <c r="AO1189" i="13"/>
  <c r="L1190" i="13"/>
  <c r="M1190" i="13"/>
  <c r="AO1190" i="13"/>
  <c r="L1191" i="13"/>
  <c r="M1191" i="13"/>
  <c r="AO1191" i="13"/>
  <c r="L1192" i="13"/>
  <c r="M1192" i="13"/>
  <c r="AO1192" i="13"/>
  <c r="L1193" i="13"/>
  <c r="M1193" i="13"/>
  <c r="AO1193" i="13"/>
  <c r="L1194" i="13"/>
  <c r="M1194" i="13"/>
  <c r="AO1194" i="13"/>
  <c r="L1195" i="13"/>
  <c r="M1195" i="13"/>
  <c r="AO1195" i="13"/>
  <c r="L1196" i="13"/>
  <c r="M1196" i="13"/>
  <c r="AO1196" i="13"/>
  <c r="L1197" i="13"/>
  <c r="M1197" i="13"/>
  <c r="AO1197" i="13"/>
  <c r="L1198" i="13"/>
  <c r="M1198" i="13"/>
  <c r="AO1198" i="13"/>
  <c r="L1199" i="13"/>
  <c r="M1199" i="13"/>
  <c r="AO1199" i="13"/>
  <c r="L1200" i="13"/>
  <c r="M1200" i="13"/>
  <c r="AO1200" i="13"/>
  <c r="L1201" i="13"/>
  <c r="M1201" i="13"/>
  <c r="AO1201" i="13"/>
  <c r="L1202" i="13"/>
  <c r="M1202" i="13"/>
  <c r="AO1202" i="13"/>
  <c r="L1203" i="13"/>
  <c r="M1203" i="13"/>
  <c r="AO1203" i="13"/>
  <c r="L1204" i="13"/>
  <c r="M1204" i="13"/>
  <c r="AO1204" i="13"/>
  <c r="L1205" i="13"/>
  <c r="M1205" i="13"/>
  <c r="AO1205" i="13"/>
  <c r="L1206" i="13"/>
  <c r="M1206" i="13"/>
  <c r="AO1206" i="13"/>
  <c r="L1207" i="13"/>
  <c r="M1207" i="13"/>
  <c r="AO1207" i="13"/>
  <c r="L1208" i="13"/>
  <c r="M1208" i="13"/>
  <c r="AO1208" i="13"/>
  <c r="L1209" i="13"/>
  <c r="M1209" i="13"/>
  <c r="AO1209" i="13"/>
  <c r="L1210" i="13"/>
  <c r="M1210" i="13"/>
  <c r="AO1210" i="13"/>
  <c r="L1211" i="13"/>
  <c r="M1211" i="13"/>
  <c r="AO1211" i="13"/>
  <c r="L1212" i="13"/>
  <c r="M1212" i="13"/>
  <c r="AO1212" i="13"/>
  <c r="L1213" i="13"/>
  <c r="M1213" i="13"/>
  <c r="AO1213" i="13"/>
  <c r="L1214" i="13"/>
  <c r="M1214" i="13"/>
  <c r="AO1214" i="13"/>
  <c r="L1215" i="13"/>
  <c r="M1215" i="13"/>
  <c r="AO1215" i="13"/>
  <c r="L1216" i="13"/>
  <c r="M1216" i="13"/>
  <c r="AO1216" i="13"/>
  <c r="L1217" i="13"/>
  <c r="M1217" i="13"/>
  <c r="AO1217" i="13"/>
  <c r="L1218" i="13"/>
  <c r="M1218" i="13"/>
  <c r="AO1218" i="13"/>
  <c r="L1219" i="13"/>
  <c r="M1219" i="13"/>
  <c r="AO1219" i="13"/>
  <c r="L1220" i="13"/>
  <c r="M1220" i="13"/>
  <c r="AO1220" i="13"/>
  <c r="L1221" i="13"/>
  <c r="M1221" i="13"/>
  <c r="AO1221" i="13"/>
  <c r="L1222" i="13"/>
  <c r="M1222" i="13"/>
  <c r="AO1222" i="13"/>
  <c r="L1223" i="13"/>
  <c r="M1223" i="13"/>
  <c r="AO1223" i="13"/>
  <c r="L1224" i="13"/>
  <c r="M1224" i="13"/>
  <c r="AO1224" i="13"/>
  <c r="L1225" i="13"/>
  <c r="M1225" i="13"/>
  <c r="AO1225" i="13"/>
  <c r="L1226" i="13"/>
  <c r="M1226" i="13"/>
  <c r="AO1226" i="13"/>
  <c r="L1227" i="13"/>
  <c r="M1227" i="13"/>
  <c r="AO1227" i="13"/>
  <c r="L1228" i="13"/>
  <c r="M1228" i="13"/>
  <c r="AO1228" i="13"/>
  <c r="L1229" i="13"/>
  <c r="M1229" i="13"/>
  <c r="AO1229" i="13"/>
  <c r="L1230" i="13"/>
  <c r="M1230" i="13"/>
  <c r="AO1230" i="13"/>
  <c r="L1231" i="13"/>
  <c r="M1231" i="13"/>
  <c r="AO1231" i="13"/>
  <c r="L1232" i="13"/>
  <c r="M1232" i="13"/>
  <c r="AO1232" i="13"/>
  <c r="L1233" i="13"/>
  <c r="M1233" i="13"/>
  <c r="AO1233" i="13"/>
  <c r="L1234" i="13"/>
  <c r="M1234" i="13"/>
  <c r="AO1234" i="13"/>
  <c r="L1235" i="13"/>
  <c r="M1235" i="13"/>
  <c r="AO1235" i="13"/>
  <c r="L1236" i="13"/>
  <c r="M1236" i="13"/>
  <c r="AO1236" i="13"/>
  <c r="L1237" i="13"/>
  <c r="M1237" i="13"/>
  <c r="AO1237" i="13"/>
  <c r="L1238" i="13"/>
  <c r="M1238" i="13"/>
  <c r="AO1238" i="13"/>
  <c r="L1239" i="13"/>
  <c r="M1239" i="13"/>
  <c r="AO1239" i="13"/>
  <c r="L1240" i="13"/>
  <c r="M1240" i="13"/>
  <c r="AO1240" i="13"/>
  <c r="L1241" i="13"/>
  <c r="M1241" i="13"/>
  <c r="AO1241" i="13"/>
  <c r="L1242" i="13"/>
  <c r="M1242" i="13"/>
  <c r="AO1242" i="13"/>
  <c r="L1243" i="13"/>
  <c r="M1243" i="13"/>
  <c r="AO1243" i="13"/>
  <c r="L1244" i="13"/>
  <c r="M1244" i="13"/>
  <c r="AO1244" i="13"/>
  <c r="L1245" i="13"/>
  <c r="M1245" i="13"/>
  <c r="AO1245" i="13"/>
  <c r="L1246" i="13"/>
  <c r="M1246" i="13"/>
  <c r="AO1246" i="13"/>
  <c r="L1247" i="13"/>
  <c r="M1247" i="13"/>
  <c r="AO1247" i="13"/>
  <c r="L1248" i="13"/>
  <c r="M1248" i="13"/>
  <c r="AO1248" i="13"/>
  <c r="L1249" i="13"/>
  <c r="M1249" i="13"/>
  <c r="AO1249" i="13"/>
  <c r="L1250" i="13"/>
  <c r="M1250" i="13"/>
  <c r="AO1250" i="13"/>
  <c r="L1251" i="13"/>
  <c r="M1251" i="13"/>
  <c r="AO1251" i="13"/>
  <c r="L1252" i="13"/>
  <c r="M1252" i="13"/>
  <c r="AO1252" i="13"/>
  <c r="L1253" i="13"/>
  <c r="M1253" i="13"/>
  <c r="AO1253" i="13"/>
  <c r="L1254" i="13"/>
  <c r="M1254" i="13"/>
  <c r="AO1254" i="13"/>
  <c r="L1255" i="13"/>
  <c r="M1255" i="13"/>
  <c r="AO1255" i="13"/>
  <c r="L1256" i="13"/>
  <c r="M1256" i="13"/>
  <c r="AO1256" i="13"/>
  <c r="L1257" i="13"/>
  <c r="M1257" i="13"/>
  <c r="AO1257" i="13"/>
  <c r="L1258" i="13"/>
  <c r="M1258" i="13"/>
  <c r="AO1258" i="13"/>
  <c r="L1259" i="13"/>
  <c r="M1259" i="13"/>
  <c r="AO1259" i="13"/>
  <c r="L1260" i="13"/>
  <c r="M1260" i="13"/>
  <c r="AO1260" i="13"/>
  <c r="L1261" i="13"/>
  <c r="M1261" i="13"/>
  <c r="AO1261" i="13"/>
  <c r="L1262" i="13"/>
  <c r="M1262" i="13"/>
  <c r="AO1262" i="13"/>
  <c r="L1263" i="13"/>
  <c r="M1263" i="13"/>
  <c r="AO1263" i="13"/>
  <c r="L1264" i="13"/>
  <c r="M1264" i="13"/>
  <c r="AO1264" i="13"/>
  <c r="L1265" i="13"/>
  <c r="M1265" i="13"/>
  <c r="AO1265" i="13"/>
  <c r="L1266" i="13"/>
  <c r="M1266" i="13"/>
  <c r="AO1266" i="13"/>
  <c r="L1267" i="13"/>
  <c r="M1267" i="13"/>
  <c r="AO1267" i="13"/>
  <c r="L1268" i="13"/>
  <c r="M1268" i="13"/>
  <c r="AO1268" i="13"/>
  <c r="L1269" i="13"/>
  <c r="M1269" i="13"/>
  <c r="AO1269" i="13"/>
  <c r="L1270" i="13"/>
  <c r="M1270" i="13"/>
  <c r="AO1270" i="13"/>
  <c r="L1271" i="13"/>
  <c r="M1271" i="13"/>
  <c r="AO1271" i="13"/>
  <c r="L1272" i="13"/>
  <c r="M1272" i="13"/>
  <c r="AO1272" i="13"/>
  <c r="L1273" i="13"/>
  <c r="M1273" i="13"/>
  <c r="AO1273" i="13"/>
  <c r="L1274" i="13"/>
  <c r="M1274" i="13"/>
  <c r="AO1274" i="13"/>
  <c r="L1275" i="13"/>
  <c r="M1275" i="13"/>
  <c r="AO1275" i="13"/>
  <c r="L1276" i="13"/>
  <c r="M1276" i="13"/>
  <c r="AO1276" i="13"/>
  <c r="L1277" i="13"/>
  <c r="M1277" i="13"/>
  <c r="AO1277" i="13"/>
  <c r="L1278" i="13"/>
  <c r="M1278" i="13"/>
  <c r="AO1278" i="13"/>
  <c r="L1279" i="13"/>
  <c r="M1279" i="13"/>
  <c r="AO1279" i="13"/>
  <c r="L1280" i="13"/>
  <c r="M1280" i="13"/>
  <c r="AO1280" i="13"/>
  <c r="L1281" i="13"/>
  <c r="M1281" i="13"/>
  <c r="AO1281" i="13"/>
  <c r="L1282" i="13"/>
  <c r="M1282" i="13"/>
  <c r="AO1282" i="13"/>
  <c r="L1283" i="13"/>
  <c r="M1283" i="13"/>
  <c r="AO1283" i="13"/>
  <c r="L1284" i="13"/>
  <c r="M1284" i="13"/>
  <c r="AO1284" i="13"/>
  <c r="L1285" i="13"/>
  <c r="M1285" i="13"/>
  <c r="AO1285" i="13"/>
  <c r="L1286" i="13"/>
  <c r="M1286" i="13"/>
  <c r="AO1286" i="13"/>
  <c r="L1287" i="13"/>
  <c r="M1287" i="13"/>
  <c r="AO1287" i="13"/>
  <c r="L1288" i="13"/>
  <c r="M1288" i="13"/>
  <c r="AO1288" i="13"/>
  <c r="L1289" i="13"/>
  <c r="M1289" i="13"/>
  <c r="AO1289" i="13"/>
  <c r="L1290" i="13"/>
  <c r="M1290" i="13"/>
  <c r="AO1290" i="13"/>
  <c r="L1291" i="13"/>
  <c r="M1291" i="13"/>
  <c r="AO1291" i="13"/>
  <c r="L1292" i="13"/>
  <c r="M1292" i="13"/>
  <c r="AO1292" i="13"/>
  <c r="L1293" i="13"/>
  <c r="M1293" i="13"/>
  <c r="AO1293" i="13"/>
  <c r="L1294" i="13"/>
  <c r="M1294" i="13"/>
  <c r="AO1294" i="13"/>
  <c r="L1295" i="13"/>
  <c r="M1295" i="13"/>
  <c r="AO1295" i="13"/>
  <c r="L1296" i="13"/>
  <c r="M1296" i="13"/>
  <c r="AO1296" i="13"/>
  <c r="L1297" i="13"/>
  <c r="M1297" i="13"/>
  <c r="AO1297" i="13"/>
  <c r="L1298" i="13"/>
  <c r="M1298" i="13"/>
  <c r="AO1298" i="13"/>
  <c r="L1299" i="13"/>
  <c r="M1299" i="13"/>
  <c r="AO1299" i="13"/>
  <c r="L1300" i="13"/>
  <c r="M1300" i="13"/>
  <c r="AO1300" i="13"/>
  <c r="L1301" i="13"/>
  <c r="M1301" i="13"/>
  <c r="AO1301" i="13"/>
  <c r="L1302" i="13"/>
  <c r="M1302" i="13"/>
  <c r="AO1302" i="13"/>
  <c r="L1303" i="13"/>
  <c r="M1303" i="13"/>
  <c r="AO1303" i="13"/>
  <c r="L1304" i="13"/>
  <c r="M1304" i="13"/>
  <c r="AO1304" i="13"/>
  <c r="L1305" i="13"/>
  <c r="M1305" i="13"/>
  <c r="AO1305" i="13"/>
  <c r="L1306" i="13"/>
  <c r="M1306" i="13"/>
  <c r="AO1306" i="13"/>
  <c r="L1307" i="13"/>
  <c r="M1307" i="13"/>
  <c r="AO1307" i="13"/>
  <c r="L1308" i="13"/>
  <c r="M1308" i="13"/>
  <c r="AO1308" i="13"/>
  <c r="L1309" i="13"/>
  <c r="M1309" i="13"/>
  <c r="AO1309" i="13"/>
  <c r="L1310" i="13"/>
  <c r="M1310" i="13"/>
  <c r="AO1310" i="13"/>
  <c r="L1311" i="13"/>
  <c r="M1311" i="13"/>
  <c r="AO1311" i="13"/>
  <c r="L1312" i="13"/>
  <c r="M1312" i="13"/>
  <c r="AO1312" i="13"/>
  <c r="L1313" i="13"/>
  <c r="M1313" i="13"/>
  <c r="AO1313" i="13"/>
  <c r="L1314" i="13"/>
  <c r="M1314" i="13"/>
  <c r="AO1314" i="13"/>
  <c r="L1315" i="13"/>
  <c r="M1315" i="13"/>
  <c r="AO1315" i="13"/>
  <c r="L1316" i="13"/>
  <c r="M1316" i="13"/>
  <c r="AO1316" i="13"/>
  <c r="L1317" i="13"/>
  <c r="M1317" i="13"/>
  <c r="AO1317" i="13"/>
  <c r="L1318" i="13"/>
  <c r="M1318" i="13"/>
  <c r="AO1318" i="13"/>
  <c r="L1319" i="13"/>
  <c r="M1319" i="13"/>
  <c r="AO1319" i="13"/>
  <c r="L1320" i="13"/>
  <c r="M1320" i="13"/>
  <c r="AO1320" i="13"/>
  <c r="L1321" i="13"/>
  <c r="M1321" i="13"/>
  <c r="AO1321" i="13"/>
  <c r="L1322" i="13"/>
  <c r="M1322" i="13"/>
  <c r="AO1322" i="13"/>
  <c r="L1323" i="13"/>
  <c r="M1323" i="13"/>
  <c r="AO1323" i="13"/>
  <c r="L1324" i="13"/>
  <c r="M1324" i="13"/>
  <c r="AO1324" i="13"/>
  <c r="L1325" i="13"/>
  <c r="M1325" i="13"/>
  <c r="AO1325" i="13"/>
  <c r="L1326" i="13"/>
  <c r="M1326" i="13"/>
  <c r="AO1326" i="13"/>
  <c r="L1327" i="13"/>
  <c r="M1327" i="13"/>
  <c r="AO1327" i="13"/>
  <c r="L1328" i="13"/>
  <c r="M1328" i="13"/>
  <c r="AO1328" i="13"/>
  <c r="L1329" i="13"/>
  <c r="M1329" i="13"/>
  <c r="AO1329" i="13"/>
  <c r="L1330" i="13"/>
  <c r="M1330" i="13"/>
  <c r="AO1330" i="13"/>
  <c r="L1331" i="13"/>
  <c r="M1331" i="13"/>
  <c r="AO1331" i="13"/>
  <c r="L1332" i="13"/>
  <c r="M1332" i="13"/>
  <c r="AO1332" i="13"/>
  <c r="L1333" i="13"/>
  <c r="M1333" i="13"/>
  <c r="AO1333" i="13"/>
  <c r="L1334" i="13"/>
  <c r="M1334" i="13"/>
  <c r="AO1334" i="13"/>
  <c r="L1335" i="13"/>
  <c r="M1335" i="13"/>
  <c r="AO1335" i="13"/>
  <c r="L1336" i="13"/>
  <c r="M1336" i="13"/>
  <c r="AO1336" i="13"/>
  <c r="L1337" i="13"/>
  <c r="M1337" i="13"/>
  <c r="AO1337" i="13"/>
  <c r="L1338" i="13"/>
  <c r="M1338" i="13"/>
  <c r="AO1338" i="13"/>
  <c r="L1339" i="13"/>
  <c r="M1339" i="13"/>
  <c r="AO1339" i="13"/>
  <c r="L1340" i="13"/>
  <c r="M1340" i="13"/>
  <c r="AO1340" i="13"/>
  <c r="L1341" i="13"/>
  <c r="M1341" i="13"/>
  <c r="AO1341" i="13"/>
  <c r="L1342" i="13"/>
  <c r="M1342" i="13"/>
  <c r="AO1342" i="13"/>
  <c r="L1343" i="13"/>
  <c r="M1343" i="13"/>
  <c r="AO1343" i="13"/>
  <c r="L1344" i="13"/>
  <c r="M1344" i="13"/>
  <c r="AO1344" i="13"/>
  <c r="L1345" i="13"/>
  <c r="M1345" i="13"/>
  <c r="AO1345" i="13"/>
  <c r="L1346" i="13"/>
  <c r="M1346" i="13"/>
  <c r="AO1346" i="13"/>
  <c r="L1347" i="13"/>
  <c r="M1347" i="13"/>
  <c r="AO1347" i="13"/>
  <c r="L1348" i="13"/>
  <c r="M1348" i="13"/>
  <c r="AO1348" i="13"/>
  <c r="L1349" i="13"/>
  <c r="M1349" i="13"/>
  <c r="AO1349" i="13"/>
  <c r="L1350" i="13"/>
  <c r="M1350" i="13"/>
  <c r="AO1350" i="13"/>
  <c r="L1351" i="13"/>
  <c r="M1351" i="13"/>
  <c r="AO1351" i="13"/>
  <c r="L1352" i="13"/>
  <c r="M1352" i="13"/>
  <c r="AO1352" i="13"/>
  <c r="L1353" i="13"/>
  <c r="M1353" i="13"/>
  <c r="AO1353" i="13"/>
  <c r="L1354" i="13"/>
  <c r="M1354" i="13"/>
  <c r="AO1354" i="13"/>
  <c r="L1355" i="13"/>
  <c r="M1355" i="13"/>
  <c r="AO1355" i="13"/>
  <c r="L1356" i="13"/>
  <c r="M1356" i="13"/>
  <c r="AO1356" i="13"/>
  <c r="L1357" i="13"/>
  <c r="M1357" i="13"/>
  <c r="AO1357" i="13"/>
  <c r="L1358" i="13"/>
  <c r="M1358" i="13"/>
  <c r="AO1358" i="13"/>
  <c r="L1359" i="13"/>
  <c r="M1359" i="13"/>
  <c r="AO1359" i="13"/>
  <c r="L1360" i="13"/>
  <c r="M1360" i="13"/>
  <c r="AO1360" i="13"/>
  <c r="L1361" i="13"/>
  <c r="M1361" i="13"/>
  <c r="AO1361" i="13"/>
  <c r="L1362" i="13"/>
  <c r="M1362" i="13"/>
  <c r="AO1362" i="13"/>
  <c r="L1363" i="13"/>
  <c r="M1363" i="13"/>
  <c r="AO1363" i="13"/>
  <c r="L1364" i="13"/>
  <c r="M1364" i="13"/>
  <c r="AO1364" i="13"/>
  <c r="L1365" i="13"/>
  <c r="M1365" i="13"/>
  <c r="AO1365" i="13"/>
  <c r="L1366" i="13"/>
  <c r="M1366" i="13"/>
  <c r="AO1366" i="13"/>
  <c r="L1367" i="13"/>
  <c r="M1367" i="13"/>
  <c r="AO1367" i="13"/>
  <c r="L1368" i="13"/>
  <c r="M1368" i="13"/>
  <c r="AO1368" i="13"/>
  <c r="L1369" i="13"/>
  <c r="M1369" i="13"/>
  <c r="AO1369" i="13"/>
  <c r="L1370" i="13"/>
  <c r="M1370" i="13"/>
  <c r="AO1370" i="13"/>
  <c r="L1371" i="13"/>
  <c r="M1371" i="13"/>
  <c r="AO1371" i="13"/>
  <c r="L1372" i="13"/>
  <c r="M1372" i="13"/>
  <c r="AO1372" i="13"/>
  <c r="L1373" i="13"/>
  <c r="M1373" i="13"/>
  <c r="AO1373" i="13"/>
  <c r="L1374" i="13"/>
  <c r="M1374" i="13"/>
  <c r="AO1374" i="13"/>
  <c r="L1375" i="13"/>
  <c r="M1375" i="13"/>
  <c r="AO1375" i="13"/>
  <c r="L1376" i="13"/>
  <c r="M1376" i="13"/>
  <c r="AO1376" i="13"/>
  <c r="L1377" i="13"/>
  <c r="M1377" i="13"/>
  <c r="AO1377" i="13"/>
  <c r="L1378" i="13"/>
  <c r="M1378" i="13"/>
  <c r="AO1378" i="13"/>
  <c r="L1379" i="13"/>
  <c r="M1379" i="13"/>
  <c r="AO1379" i="13"/>
  <c r="L1380" i="13"/>
  <c r="M1380" i="13"/>
  <c r="AO1380" i="13"/>
  <c r="L1381" i="13"/>
  <c r="M1381" i="13"/>
  <c r="AO1381" i="13"/>
  <c r="L1382" i="13"/>
  <c r="M1382" i="13"/>
  <c r="AO1382" i="13"/>
  <c r="L1383" i="13"/>
  <c r="M1383" i="13"/>
  <c r="AO1383" i="13"/>
  <c r="L1384" i="13"/>
  <c r="M1384" i="13"/>
  <c r="AO1384" i="13"/>
  <c r="L1385" i="13"/>
  <c r="M1385" i="13"/>
  <c r="AO1385" i="13"/>
  <c r="L1386" i="13"/>
  <c r="M1386" i="13"/>
  <c r="AO1386" i="13"/>
  <c r="L1387" i="13"/>
  <c r="M1387" i="13"/>
  <c r="AO1387" i="13"/>
  <c r="L1388" i="13"/>
  <c r="M1388" i="13"/>
  <c r="AO1388" i="13"/>
  <c r="L1389" i="13"/>
  <c r="M1389" i="13"/>
  <c r="AO1389" i="13"/>
  <c r="L1390" i="13"/>
  <c r="M1390" i="13"/>
  <c r="AO1390" i="13"/>
  <c r="L1391" i="13"/>
  <c r="M1391" i="13"/>
  <c r="AO1391" i="13"/>
  <c r="L1392" i="13"/>
  <c r="M1392" i="13"/>
  <c r="AO1392" i="13"/>
  <c r="L1393" i="13"/>
  <c r="M1393" i="13"/>
  <c r="AO1393" i="13"/>
  <c r="L1394" i="13"/>
  <c r="M1394" i="13"/>
  <c r="AO1394" i="13"/>
  <c r="L1395" i="13"/>
  <c r="M1395" i="13"/>
  <c r="AO1395" i="13"/>
  <c r="L1396" i="13"/>
  <c r="M1396" i="13"/>
  <c r="AO1396" i="13"/>
  <c r="L1397" i="13"/>
  <c r="M1397" i="13"/>
  <c r="AO1397" i="13"/>
  <c r="L1398" i="13"/>
  <c r="M1398" i="13"/>
  <c r="AO1398" i="13"/>
  <c r="L1399" i="13"/>
  <c r="M1399" i="13"/>
  <c r="AO1399" i="13"/>
  <c r="L1400" i="13"/>
  <c r="M1400" i="13"/>
  <c r="AO1400" i="13"/>
  <c r="L1401" i="13"/>
  <c r="M1401" i="13"/>
  <c r="AO1401" i="13"/>
  <c r="L1402" i="13"/>
  <c r="M1402" i="13"/>
  <c r="AO1402" i="13"/>
  <c r="L1403" i="13"/>
  <c r="M1403" i="13"/>
  <c r="AO1403" i="13"/>
  <c r="L1404" i="13"/>
  <c r="M1404" i="13"/>
  <c r="AO1404" i="13"/>
  <c r="L1405" i="13"/>
  <c r="M1405" i="13"/>
  <c r="AO1405" i="13"/>
  <c r="L1406" i="13"/>
  <c r="M1406" i="13"/>
  <c r="AO1406" i="13"/>
  <c r="L1407" i="13"/>
  <c r="M1407" i="13"/>
  <c r="AO1407" i="13"/>
  <c r="L1408" i="13"/>
  <c r="M1408" i="13"/>
  <c r="AO1408" i="13"/>
  <c r="L1409" i="13"/>
  <c r="M1409" i="13"/>
  <c r="AO1409" i="13"/>
  <c r="L1410" i="13"/>
  <c r="M1410" i="13"/>
  <c r="AO1410" i="13"/>
  <c r="L1411" i="13"/>
  <c r="M1411" i="13"/>
  <c r="AO1411" i="13"/>
  <c r="L1412" i="13"/>
  <c r="M1412" i="13"/>
  <c r="AO1412" i="13"/>
  <c r="L1413" i="13"/>
  <c r="M1413" i="13"/>
  <c r="AO1413" i="13"/>
  <c r="L1414" i="13"/>
  <c r="M1414" i="13"/>
  <c r="AO1414" i="13"/>
  <c r="L1415" i="13"/>
  <c r="M1415" i="13"/>
  <c r="AO1415" i="13"/>
  <c r="L1416" i="13"/>
  <c r="M1416" i="13"/>
  <c r="AO1416" i="13"/>
  <c r="L1417" i="13"/>
  <c r="M1417" i="13"/>
  <c r="AO1417" i="13"/>
  <c r="L1418" i="13"/>
  <c r="M1418" i="13"/>
  <c r="AO1418" i="13"/>
  <c r="L1419" i="13"/>
  <c r="M1419" i="13"/>
  <c r="AO1419" i="13"/>
  <c r="L1420" i="13"/>
  <c r="M1420" i="13"/>
  <c r="AO1420" i="13"/>
  <c r="L1421" i="13"/>
  <c r="M1421" i="13"/>
  <c r="AO1421" i="13"/>
  <c r="L1422" i="13"/>
  <c r="M1422" i="13"/>
  <c r="AO1422" i="13"/>
  <c r="L1423" i="13"/>
  <c r="M1423" i="13"/>
  <c r="AO1423" i="13"/>
  <c r="L1424" i="13"/>
  <c r="M1424" i="13"/>
  <c r="AO1424" i="13"/>
  <c r="L1425" i="13"/>
  <c r="M1425" i="13"/>
  <c r="AO1425" i="13"/>
  <c r="L1426" i="13"/>
  <c r="M1426" i="13"/>
  <c r="AO1426" i="13"/>
  <c r="L1427" i="13"/>
  <c r="M1427" i="13"/>
  <c r="AO1427" i="13"/>
  <c r="L1428" i="13"/>
  <c r="M1428" i="13"/>
  <c r="AO1428" i="13"/>
  <c r="L1429" i="13"/>
  <c r="M1429" i="13"/>
  <c r="AO1429" i="13"/>
  <c r="L1430" i="13"/>
  <c r="M1430" i="13"/>
  <c r="AO1430" i="13"/>
  <c r="L1431" i="13"/>
  <c r="M1431" i="13"/>
  <c r="AO1431" i="13"/>
  <c r="L1432" i="13"/>
  <c r="M1432" i="13"/>
  <c r="AO1432" i="13"/>
  <c r="L1433" i="13"/>
  <c r="M1433" i="13"/>
  <c r="AO1433" i="13"/>
  <c r="L1434" i="13"/>
  <c r="M1434" i="13"/>
  <c r="AO1434" i="13"/>
  <c r="L1435" i="13"/>
  <c r="M1435" i="13"/>
  <c r="AO1435" i="13"/>
  <c r="L1436" i="13"/>
  <c r="M1436" i="13"/>
  <c r="AO1436" i="13"/>
  <c r="L1437" i="13"/>
  <c r="M1437" i="13"/>
  <c r="AO1437" i="13"/>
  <c r="L1438" i="13"/>
  <c r="M1438" i="13"/>
  <c r="AO1438" i="13"/>
  <c r="L1439" i="13"/>
  <c r="M1439" i="13"/>
  <c r="AO1439" i="13"/>
  <c r="L1440" i="13"/>
  <c r="M1440" i="13"/>
  <c r="AO1440" i="13"/>
  <c r="L1441" i="13"/>
  <c r="M1441" i="13"/>
  <c r="AO1441" i="13"/>
  <c r="L1442" i="13"/>
  <c r="M1442" i="13"/>
  <c r="AO1442" i="13"/>
  <c r="L1443" i="13"/>
  <c r="M1443" i="13"/>
  <c r="AO1443" i="13"/>
  <c r="L1444" i="13"/>
  <c r="M1444" i="13"/>
  <c r="AO1444" i="13"/>
  <c r="L1445" i="13"/>
  <c r="M1445" i="13"/>
  <c r="AO1445" i="13"/>
  <c r="L1446" i="13"/>
  <c r="M1446" i="13"/>
  <c r="AO1446" i="13"/>
  <c r="L1447" i="13"/>
  <c r="M1447" i="13"/>
  <c r="AO1447" i="13"/>
  <c r="L1448" i="13"/>
  <c r="M1448" i="13"/>
  <c r="AO1448" i="13"/>
  <c r="L1449" i="13"/>
  <c r="M1449" i="13"/>
  <c r="AO1449" i="13"/>
  <c r="L1450" i="13"/>
  <c r="M1450" i="13"/>
  <c r="AO1450" i="13"/>
  <c r="L1451" i="13"/>
  <c r="M1451" i="13"/>
  <c r="AO1451" i="13"/>
  <c r="L1452" i="13"/>
  <c r="M1452" i="13"/>
  <c r="AO1452" i="13"/>
  <c r="L1453" i="13"/>
  <c r="M1453" i="13"/>
  <c r="AO1453" i="13"/>
  <c r="L1454" i="13"/>
  <c r="M1454" i="13"/>
  <c r="AO1454" i="13"/>
  <c r="L1455" i="13"/>
  <c r="M1455" i="13"/>
  <c r="AO1455" i="13"/>
  <c r="L1456" i="13"/>
  <c r="M1456" i="13"/>
  <c r="AO1456" i="13"/>
  <c r="L1457" i="13"/>
  <c r="M1457" i="13"/>
  <c r="AO1457" i="13"/>
  <c r="L1458" i="13"/>
  <c r="M1458" i="13"/>
  <c r="AO1458" i="13"/>
  <c r="L1459" i="13"/>
  <c r="M1459" i="13"/>
  <c r="AO1459" i="13"/>
  <c r="L1460" i="13"/>
  <c r="M1460" i="13"/>
  <c r="AO1460" i="13"/>
  <c r="L1461" i="13"/>
  <c r="M1461" i="13"/>
  <c r="AO1461" i="13"/>
  <c r="L1462" i="13"/>
  <c r="M1462" i="13"/>
  <c r="AO1462" i="13"/>
  <c r="L1463" i="13"/>
  <c r="M1463" i="13"/>
  <c r="AO1463" i="13"/>
  <c r="L1464" i="13"/>
  <c r="M1464" i="13"/>
  <c r="AO1464" i="13"/>
  <c r="L1465" i="13"/>
  <c r="M1465" i="13"/>
  <c r="AO1465" i="13"/>
  <c r="L1466" i="13"/>
  <c r="M1466" i="13"/>
  <c r="AO1466" i="13"/>
  <c r="L1467" i="13"/>
  <c r="M1467" i="13"/>
  <c r="AO1467" i="13"/>
  <c r="L1468" i="13"/>
  <c r="M1468" i="13"/>
  <c r="AO1468" i="13"/>
  <c r="L1469" i="13"/>
  <c r="M1469" i="13"/>
  <c r="AO1469" i="13"/>
  <c r="L1470" i="13"/>
  <c r="M1470" i="13"/>
  <c r="AO1470" i="13"/>
  <c r="L1471" i="13"/>
  <c r="M1471" i="13"/>
  <c r="AO1471" i="13"/>
  <c r="L1472" i="13"/>
  <c r="M1472" i="13"/>
  <c r="AO1472" i="13"/>
  <c r="L1473" i="13"/>
  <c r="M1473" i="13"/>
  <c r="AO1473" i="13"/>
  <c r="L1474" i="13"/>
  <c r="M1474" i="13"/>
  <c r="AO1474" i="13"/>
  <c r="L1475" i="13"/>
  <c r="M1475" i="13"/>
  <c r="AO1475" i="13"/>
  <c r="L1476" i="13"/>
  <c r="M1476" i="13"/>
  <c r="AO1476" i="13"/>
  <c r="L1477" i="13"/>
  <c r="M1477" i="13"/>
  <c r="AO1477" i="13"/>
  <c r="L1478" i="13"/>
  <c r="M1478" i="13"/>
  <c r="AO1478" i="13"/>
  <c r="L1479" i="13"/>
  <c r="M1479" i="13"/>
  <c r="AO1479" i="13"/>
  <c r="L1480" i="13"/>
  <c r="M1480" i="13"/>
  <c r="AO1480" i="13"/>
  <c r="L1481" i="13"/>
  <c r="M1481" i="13"/>
  <c r="AO1481" i="13"/>
  <c r="L1482" i="13"/>
  <c r="M1482" i="13"/>
  <c r="AO1482" i="13"/>
  <c r="L1483" i="13"/>
  <c r="M1483" i="13"/>
  <c r="AO1483" i="13"/>
  <c r="L1484" i="13"/>
  <c r="M1484" i="13"/>
  <c r="AO1484" i="13"/>
  <c r="L1485" i="13"/>
  <c r="M1485" i="13"/>
  <c r="AO1485" i="13"/>
  <c r="L1486" i="13"/>
  <c r="M1486" i="13"/>
  <c r="AO1486" i="13"/>
  <c r="L1487" i="13"/>
  <c r="M1487" i="13"/>
  <c r="AO1487" i="13"/>
  <c r="L1488" i="13"/>
  <c r="M1488" i="13"/>
  <c r="AO1488" i="13"/>
  <c r="L1489" i="13"/>
  <c r="M1489" i="13"/>
  <c r="AO1489" i="13"/>
  <c r="L1490" i="13"/>
  <c r="M1490" i="13"/>
  <c r="AO1490" i="13"/>
  <c r="L1491" i="13"/>
  <c r="M1491" i="13"/>
  <c r="AO1491" i="13"/>
  <c r="L1492" i="13"/>
  <c r="M1492" i="13"/>
  <c r="AO1492" i="13"/>
  <c r="L1493" i="13"/>
  <c r="M1493" i="13"/>
  <c r="AO1493" i="13"/>
  <c r="L1494" i="13"/>
  <c r="M1494" i="13"/>
  <c r="AO1494" i="13"/>
  <c r="L1495" i="13"/>
  <c r="M1495" i="13"/>
  <c r="AO1495" i="13"/>
  <c r="L1496" i="13"/>
  <c r="M1496" i="13"/>
  <c r="AO1496" i="13"/>
  <c r="L1497" i="13"/>
  <c r="M1497" i="13"/>
  <c r="AO1497" i="13"/>
  <c r="L1498" i="13"/>
  <c r="M1498" i="13"/>
  <c r="AO1498" i="13"/>
  <c r="L1499" i="13"/>
  <c r="M1499" i="13"/>
  <c r="AO1499" i="13"/>
  <c r="L1500" i="13"/>
  <c r="M1500" i="13"/>
  <c r="AO1500" i="13"/>
  <c r="L1501" i="13"/>
  <c r="M1501" i="13"/>
  <c r="AO1501" i="13"/>
  <c r="L1502" i="13"/>
  <c r="M1502" i="13"/>
  <c r="AO1502" i="13"/>
  <c r="L1503" i="13"/>
  <c r="M1503" i="13"/>
  <c r="AO1503" i="13"/>
  <c r="L1504" i="13"/>
  <c r="M1504" i="13"/>
  <c r="AO1504" i="13"/>
  <c r="L1505" i="13"/>
  <c r="M1505" i="13"/>
  <c r="AO1505" i="13"/>
  <c r="L1506" i="13"/>
  <c r="M1506" i="13"/>
  <c r="AO1506" i="13"/>
  <c r="L1507" i="13"/>
  <c r="M1507" i="13"/>
  <c r="AO1507" i="13"/>
  <c r="L1508" i="13"/>
  <c r="M1508" i="13"/>
  <c r="AO1508" i="13"/>
  <c r="L1509" i="13"/>
  <c r="M1509" i="13"/>
  <c r="AO1509" i="13"/>
  <c r="L1510" i="13"/>
  <c r="M1510" i="13"/>
  <c r="AO1510" i="13"/>
  <c r="L1511" i="13"/>
  <c r="M1511" i="13"/>
  <c r="AO1511" i="13"/>
  <c r="L1512" i="13"/>
  <c r="M1512" i="13"/>
  <c r="AO1512" i="13"/>
  <c r="L1513" i="13"/>
  <c r="M1513" i="13"/>
  <c r="AO1513" i="13"/>
  <c r="L1514" i="13"/>
  <c r="M1514" i="13"/>
  <c r="AO1514" i="13"/>
  <c r="L1515" i="13"/>
  <c r="M1515" i="13"/>
  <c r="AO1515" i="13"/>
  <c r="L1516" i="13"/>
  <c r="M1516" i="13"/>
  <c r="AO1516" i="13"/>
  <c r="L1517" i="13"/>
  <c r="M1517" i="13"/>
  <c r="AO1517" i="13"/>
  <c r="L1518" i="13"/>
  <c r="M1518" i="13"/>
  <c r="AO1518" i="13"/>
  <c r="L1519" i="13"/>
  <c r="M1519" i="13"/>
  <c r="AO1519" i="13"/>
  <c r="L1520" i="13"/>
  <c r="M1520" i="13"/>
  <c r="AO1520" i="13"/>
  <c r="L1521" i="13"/>
  <c r="M1521" i="13"/>
  <c r="AO1521" i="13"/>
  <c r="L1522" i="13"/>
  <c r="M1522" i="13"/>
  <c r="AO1522" i="13"/>
  <c r="L1523" i="13"/>
  <c r="M1523" i="13"/>
  <c r="AO1523" i="13"/>
  <c r="L1524" i="13"/>
  <c r="M1524" i="13"/>
  <c r="AO1524" i="13"/>
  <c r="L1525" i="13"/>
  <c r="M1525" i="13"/>
  <c r="AO1525" i="13"/>
  <c r="L1526" i="13"/>
  <c r="M1526" i="13"/>
  <c r="AO1526" i="13"/>
  <c r="L1527" i="13"/>
  <c r="M1527" i="13"/>
  <c r="AO1527" i="13"/>
  <c r="L1528" i="13"/>
  <c r="M1528" i="13"/>
  <c r="AO1528" i="13"/>
  <c r="L1529" i="13"/>
  <c r="M1529" i="13"/>
  <c r="AO1529" i="13"/>
  <c r="L1530" i="13"/>
  <c r="M1530" i="13"/>
  <c r="AO1530" i="13"/>
  <c r="L1531" i="13"/>
  <c r="M1531" i="13"/>
  <c r="AO1531" i="13"/>
  <c r="L1532" i="13"/>
  <c r="M1532" i="13"/>
  <c r="AO1532" i="13"/>
  <c r="L1533" i="13"/>
  <c r="M1533" i="13"/>
  <c r="AO1533" i="13"/>
  <c r="L1534" i="13"/>
  <c r="M1534" i="13"/>
  <c r="AO1534" i="13"/>
  <c r="L1535" i="13"/>
  <c r="M1535" i="13"/>
  <c r="AO1535" i="13"/>
  <c r="L1536" i="13"/>
  <c r="M1536" i="13"/>
  <c r="AO1536" i="13"/>
  <c r="L1537" i="13"/>
  <c r="M1537" i="13"/>
  <c r="AO1537" i="13"/>
  <c r="L1538" i="13"/>
  <c r="M1538" i="13"/>
  <c r="AO1538" i="13"/>
  <c r="L1539" i="13"/>
  <c r="M1539" i="13"/>
  <c r="AO1539" i="13"/>
  <c r="L1540" i="13"/>
  <c r="M1540" i="13"/>
  <c r="AO1540" i="13"/>
  <c r="L1541" i="13"/>
  <c r="M1541" i="13"/>
  <c r="AO1541" i="13"/>
  <c r="L1542" i="13"/>
  <c r="M1542" i="13"/>
  <c r="AO1542" i="13"/>
  <c r="L1543" i="13"/>
  <c r="M1543" i="13"/>
  <c r="AO1543" i="13"/>
  <c r="L1544" i="13"/>
  <c r="M1544" i="13"/>
  <c r="AO1544" i="13"/>
  <c r="L1545" i="13"/>
  <c r="M1545" i="13"/>
  <c r="AO1545" i="13"/>
  <c r="L1546" i="13"/>
  <c r="M1546" i="13"/>
  <c r="AO1546" i="13"/>
  <c r="L1547" i="13"/>
  <c r="M1547" i="13"/>
  <c r="AO1547" i="13"/>
  <c r="L1548" i="13"/>
  <c r="M1548" i="13"/>
  <c r="AO1548" i="13"/>
  <c r="L1549" i="13"/>
  <c r="M1549" i="13"/>
  <c r="AO1549" i="13"/>
  <c r="L1550" i="13"/>
  <c r="M1550" i="13"/>
  <c r="AO1550" i="13"/>
  <c r="L1551" i="13"/>
  <c r="M1551" i="13"/>
  <c r="AO1551" i="13"/>
  <c r="L1552" i="13"/>
  <c r="M1552" i="13"/>
  <c r="AO1552" i="13"/>
  <c r="L1553" i="13"/>
  <c r="M1553" i="13"/>
  <c r="AO1553" i="13"/>
  <c r="L1554" i="13"/>
  <c r="M1554" i="13"/>
  <c r="AO1554" i="13"/>
  <c r="L1555" i="13"/>
  <c r="M1555" i="13"/>
  <c r="AO1555" i="13"/>
  <c r="L1556" i="13"/>
  <c r="M1556" i="13"/>
  <c r="AO1556" i="13"/>
  <c r="L1557" i="13"/>
  <c r="M1557" i="13"/>
  <c r="AO1557" i="13"/>
  <c r="L1558" i="13"/>
  <c r="M1558" i="13"/>
  <c r="AO1558" i="13"/>
  <c r="L1559" i="13"/>
  <c r="M1559" i="13"/>
  <c r="AO1559" i="13"/>
  <c r="L1560" i="13"/>
  <c r="M1560" i="13"/>
  <c r="AO1560" i="13"/>
  <c r="L1561" i="13"/>
  <c r="M1561" i="13"/>
  <c r="AO1561" i="13"/>
  <c r="L1562" i="13"/>
  <c r="M1562" i="13"/>
  <c r="AO1562" i="13"/>
  <c r="L1563" i="13"/>
  <c r="M1563" i="13"/>
  <c r="AO1563" i="13"/>
  <c r="L1564" i="13"/>
  <c r="M1564" i="13"/>
  <c r="AO1564" i="13"/>
  <c r="L1565" i="13"/>
  <c r="M1565" i="13"/>
  <c r="AO1565" i="13"/>
  <c r="L1566" i="13"/>
  <c r="M1566" i="13"/>
  <c r="AO1566" i="13"/>
  <c r="L1567" i="13"/>
  <c r="M1567" i="13"/>
  <c r="AO1567" i="13"/>
  <c r="L1568" i="13"/>
  <c r="M1568" i="13"/>
  <c r="AO1568" i="13"/>
  <c r="L1569" i="13"/>
  <c r="M1569" i="13"/>
  <c r="AO1569" i="13"/>
  <c r="L1570" i="13"/>
  <c r="M1570" i="13"/>
  <c r="AO1570" i="13"/>
  <c r="L1571" i="13"/>
  <c r="M1571" i="13"/>
  <c r="AO1571" i="13"/>
  <c r="L1572" i="13"/>
  <c r="M1572" i="13"/>
  <c r="AO1572" i="13"/>
  <c r="L1573" i="13"/>
  <c r="M1573" i="13"/>
  <c r="AO1573" i="13"/>
  <c r="L1574" i="13"/>
  <c r="M1574" i="13"/>
  <c r="AO1574" i="13"/>
  <c r="L1575" i="13"/>
  <c r="M1575" i="13"/>
  <c r="AO1575" i="13"/>
  <c r="L1576" i="13"/>
  <c r="M1576" i="13"/>
  <c r="AO1576" i="13"/>
  <c r="L1577" i="13"/>
  <c r="M1577" i="13"/>
  <c r="AO1577" i="13"/>
  <c r="L1578" i="13"/>
  <c r="M1578" i="13"/>
  <c r="AO1578" i="13"/>
  <c r="L1579" i="13"/>
  <c r="M1579" i="13"/>
  <c r="AO1579" i="13"/>
  <c r="L1580" i="13"/>
  <c r="M1580" i="13"/>
  <c r="AO1580" i="13"/>
  <c r="L1581" i="13"/>
  <c r="M1581" i="13"/>
  <c r="AO1581" i="13"/>
  <c r="L1582" i="13"/>
  <c r="M1582" i="13"/>
  <c r="AO1582" i="13"/>
  <c r="L1583" i="13"/>
  <c r="M1583" i="13"/>
  <c r="AO1583" i="13"/>
  <c r="L1584" i="13"/>
  <c r="M1584" i="13"/>
  <c r="AO1584" i="13"/>
  <c r="L1585" i="13"/>
  <c r="M1585" i="13"/>
  <c r="AO1585" i="13"/>
  <c r="L1586" i="13"/>
  <c r="M1586" i="13"/>
  <c r="AO1586" i="13"/>
  <c r="L1587" i="13"/>
  <c r="M1587" i="13"/>
  <c r="AO1587" i="13"/>
  <c r="L1588" i="13"/>
  <c r="M1588" i="13"/>
  <c r="AO1588" i="13"/>
  <c r="L1589" i="13"/>
  <c r="M1589" i="13"/>
  <c r="AO1589" i="13"/>
  <c r="L1590" i="13"/>
  <c r="M1590" i="13"/>
  <c r="AO1590" i="13"/>
  <c r="L1591" i="13"/>
  <c r="M1591" i="13"/>
  <c r="AO1591" i="13"/>
  <c r="L1592" i="13"/>
  <c r="M1592" i="13"/>
  <c r="AO1592" i="13"/>
  <c r="L1593" i="13"/>
  <c r="M1593" i="13"/>
  <c r="AO1593" i="13"/>
  <c r="L1594" i="13"/>
  <c r="M1594" i="13"/>
  <c r="AO1594" i="13"/>
  <c r="L1595" i="13"/>
  <c r="M1595" i="13"/>
  <c r="AO1595" i="13"/>
  <c r="L1596" i="13"/>
  <c r="M1596" i="13"/>
  <c r="AO1596" i="13"/>
  <c r="L1597" i="13"/>
  <c r="M1597" i="13"/>
  <c r="AO1597" i="13"/>
  <c r="L1598" i="13"/>
  <c r="M1598" i="13"/>
  <c r="AO1598" i="13"/>
  <c r="L1599" i="13"/>
  <c r="M1599" i="13"/>
  <c r="AO1599" i="13"/>
  <c r="L1600" i="13"/>
  <c r="M1600" i="13"/>
  <c r="AO1600" i="13"/>
  <c r="L1601" i="13"/>
  <c r="M1601" i="13"/>
  <c r="AO1601" i="13"/>
  <c r="L1602" i="13"/>
  <c r="M1602" i="13"/>
  <c r="AO1602" i="13"/>
  <c r="L1603" i="13"/>
  <c r="M1603" i="13"/>
  <c r="AO1603" i="13"/>
  <c r="L1604" i="13"/>
  <c r="M1604" i="13"/>
  <c r="AO1604" i="13"/>
  <c r="L1605" i="13"/>
  <c r="M1605" i="13"/>
  <c r="AO1605" i="13"/>
  <c r="L1606" i="13"/>
  <c r="M1606" i="13"/>
  <c r="AO1606" i="13"/>
  <c r="L1607" i="13"/>
  <c r="M1607" i="13"/>
  <c r="AO1607" i="13"/>
  <c r="L1608" i="13"/>
  <c r="M1608" i="13"/>
  <c r="AO1608" i="13"/>
  <c r="L1609" i="13"/>
  <c r="M1609" i="13"/>
  <c r="AO1609" i="13"/>
  <c r="L1610" i="13"/>
  <c r="M1610" i="13"/>
  <c r="AO1610" i="13"/>
  <c r="L1611" i="13"/>
  <c r="M1611" i="13"/>
  <c r="AO1611" i="13"/>
  <c r="L1612" i="13"/>
  <c r="M1612" i="13"/>
  <c r="AO1612" i="13"/>
  <c r="L1613" i="13"/>
  <c r="M1613" i="13"/>
  <c r="AO1613" i="13"/>
  <c r="L1614" i="13"/>
  <c r="M1614" i="13"/>
  <c r="AO1614" i="13"/>
  <c r="L1615" i="13"/>
  <c r="M1615" i="13"/>
  <c r="AO1615" i="13"/>
  <c r="L1616" i="13"/>
  <c r="M1616" i="13"/>
  <c r="AO1616" i="13"/>
  <c r="L1617" i="13"/>
  <c r="M1617" i="13"/>
  <c r="AO1617" i="13"/>
  <c r="L1618" i="13"/>
  <c r="M1618" i="13"/>
  <c r="AO1618" i="13"/>
  <c r="L1619" i="13"/>
  <c r="M1619" i="13"/>
  <c r="AO1619" i="13"/>
  <c r="L1620" i="13"/>
  <c r="M1620" i="13"/>
  <c r="AO1620" i="13"/>
  <c r="L1621" i="13"/>
  <c r="M1621" i="13"/>
  <c r="AO1621" i="13"/>
  <c r="L1622" i="13"/>
  <c r="M1622" i="13"/>
  <c r="AO1622" i="13"/>
  <c r="L1623" i="13"/>
  <c r="M1623" i="13"/>
  <c r="AO1623" i="13"/>
  <c r="L1624" i="13"/>
  <c r="M1624" i="13"/>
  <c r="AO1624" i="13"/>
  <c r="L1625" i="13"/>
  <c r="M1625" i="13"/>
  <c r="AO1625" i="13"/>
  <c r="L1626" i="13"/>
  <c r="M1626" i="13"/>
  <c r="AO1626" i="13"/>
  <c r="L1627" i="13"/>
  <c r="M1627" i="13"/>
  <c r="AO1627" i="13"/>
  <c r="L1628" i="13"/>
  <c r="M1628" i="13"/>
  <c r="AO1628" i="13"/>
  <c r="L1629" i="13"/>
  <c r="M1629" i="13"/>
  <c r="AO1629" i="13"/>
  <c r="L1630" i="13"/>
  <c r="M1630" i="13"/>
  <c r="AO1630" i="13"/>
  <c r="L1631" i="13"/>
  <c r="M1631" i="13"/>
  <c r="AO1631" i="13"/>
  <c r="L1632" i="13"/>
  <c r="M1632" i="13"/>
  <c r="AO1632" i="13"/>
  <c r="L1633" i="13"/>
  <c r="M1633" i="13"/>
  <c r="AO1633" i="13"/>
  <c r="L1634" i="13"/>
  <c r="M1634" i="13"/>
  <c r="AO1634" i="13"/>
  <c r="L1635" i="13"/>
  <c r="M1635" i="13"/>
  <c r="AO1635" i="13"/>
  <c r="L1636" i="13"/>
  <c r="M1636" i="13"/>
  <c r="AO1636" i="13"/>
  <c r="L1637" i="13"/>
  <c r="M1637" i="13"/>
  <c r="AO1637" i="13"/>
  <c r="L1638" i="13"/>
  <c r="M1638" i="13"/>
  <c r="AO1638" i="13"/>
  <c r="L1639" i="13"/>
  <c r="M1639" i="13"/>
  <c r="AO1639" i="13"/>
  <c r="L1640" i="13"/>
  <c r="M1640" i="13"/>
  <c r="AO1640" i="13"/>
  <c r="L1641" i="13"/>
  <c r="M1641" i="13"/>
  <c r="AO1641" i="13"/>
  <c r="L1642" i="13"/>
  <c r="M1642" i="13"/>
  <c r="AO1642" i="13"/>
  <c r="L1643" i="13"/>
  <c r="M1643" i="13"/>
  <c r="AO1643" i="13"/>
  <c r="L1644" i="13"/>
  <c r="M1644" i="13"/>
  <c r="AO1644" i="13"/>
  <c r="L1645" i="13"/>
  <c r="M1645" i="13"/>
  <c r="AO1645" i="13"/>
  <c r="L1646" i="13"/>
  <c r="M1646" i="13"/>
  <c r="AO1646" i="13"/>
  <c r="L1647" i="13"/>
  <c r="M1647" i="13"/>
  <c r="AO1647" i="13"/>
  <c r="L1648" i="13"/>
  <c r="M1648" i="13"/>
  <c r="AO1648" i="13"/>
  <c r="L1649" i="13"/>
  <c r="M1649" i="13"/>
  <c r="AO1649" i="13"/>
  <c r="L1650" i="13"/>
  <c r="M1650" i="13"/>
  <c r="AO1650" i="13"/>
  <c r="L1651" i="13"/>
  <c r="M1651" i="13"/>
  <c r="AO1651" i="13"/>
  <c r="L1652" i="13"/>
  <c r="M1652" i="13"/>
  <c r="AO1652" i="13"/>
  <c r="L1653" i="13"/>
  <c r="M1653" i="13"/>
  <c r="AO1653" i="13"/>
  <c r="L1654" i="13"/>
  <c r="M1654" i="13"/>
  <c r="AO1654" i="13"/>
  <c r="L1655" i="13"/>
  <c r="M1655" i="13"/>
  <c r="AO1655" i="13"/>
  <c r="L1656" i="13"/>
  <c r="M1656" i="13"/>
  <c r="AO1656" i="13"/>
  <c r="L1657" i="13"/>
  <c r="M1657" i="13"/>
  <c r="AO1657" i="13"/>
  <c r="L1658" i="13"/>
  <c r="M1658" i="13"/>
  <c r="AO1658" i="13"/>
  <c r="L1659" i="13"/>
  <c r="M1659" i="13"/>
  <c r="AO1659" i="13"/>
  <c r="L1660" i="13"/>
  <c r="M1660" i="13"/>
  <c r="AO1660" i="13"/>
  <c r="L1661" i="13"/>
  <c r="M1661" i="13"/>
  <c r="AO1661" i="13"/>
  <c r="L1662" i="13"/>
  <c r="M1662" i="13"/>
  <c r="AO1662" i="13"/>
  <c r="L1663" i="13"/>
  <c r="M1663" i="13"/>
  <c r="AO1663" i="13"/>
  <c r="L1664" i="13"/>
  <c r="M1664" i="13"/>
  <c r="AO1664" i="13"/>
  <c r="L1665" i="13"/>
  <c r="M1665" i="13"/>
  <c r="AO1665" i="13"/>
  <c r="L1666" i="13"/>
  <c r="M1666" i="13"/>
  <c r="AO1666" i="13"/>
  <c r="L1667" i="13"/>
  <c r="M1667" i="13"/>
  <c r="AO1667" i="13"/>
  <c r="L1668" i="13"/>
  <c r="M1668" i="13"/>
  <c r="AO1668" i="13"/>
  <c r="L1669" i="13"/>
  <c r="M1669" i="13"/>
  <c r="AO1669" i="13"/>
  <c r="L1670" i="13"/>
  <c r="M1670" i="13"/>
  <c r="AO1670" i="13"/>
  <c r="L1671" i="13"/>
  <c r="M1671" i="13"/>
  <c r="AO1671" i="13"/>
  <c r="L1672" i="13"/>
  <c r="M1672" i="13"/>
  <c r="AO1672" i="13"/>
  <c r="L1673" i="13"/>
  <c r="M1673" i="13"/>
  <c r="AO1673" i="13"/>
  <c r="L1674" i="13"/>
  <c r="M1674" i="13"/>
  <c r="AO1674" i="13"/>
  <c r="L1675" i="13"/>
  <c r="M1675" i="13"/>
  <c r="AO1675" i="13"/>
  <c r="L1676" i="13"/>
  <c r="M1676" i="13"/>
  <c r="AO1676" i="13"/>
  <c r="L1677" i="13"/>
  <c r="M1677" i="13"/>
  <c r="AO1677" i="13"/>
  <c r="L1678" i="13"/>
  <c r="M1678" i="13"/>
  <c r="AO1678" i="13"/>
  <c r="L1679" i="13"/>
  <c r="M1679" i="13"/>
  <c r="AO1679" i="13"/>
  <c r="L1680" i="13"/>
  <c r="M1680" i="13"/>
  <c r="AO1680" i="13"/>
  <c r="L1681" i="13"/>
  <c r="M1681" i="13"/>
  <c r="AO1681" i="13"/>
  <c r="L1682" i="13"/>
  <c r="M1682" i="13"/>
  <c r="AO1682" i="13"/>
  <c r="L1683" i="13"/>
  <c r="M1683" i="13"/>
  <c r="AO1683" i="13"/>
  <c r="L1684" i="13"/>
  <c r="M1684" i="13"/>
  <c r="AO1684" i="13"/>
  <c r="L1685" i="13"/>
  <c r="M1685" i="13"/>
  <c r="AO1685" i="13"/>
  <c r="L1686" i="13"/>
  <c r="M1686" i="13"/>
  <c r="AO1686" i="13"/>
  <c r="L1687" i="13"/>
  <c r="M1687" i="13"/>
  <c r="AO1687" i="13"/>
  <c r="L1688" i="13"/>
  <c r="M1688" i="13"/>
  <c r="AO1688" i="13"/>
  <c r="L1689" i="13"/>
  <c r="M1689" i="13"/>
  <c r="AO1689" i="13"/>
  <c r="L1690" i="13"/>
  <c r="M1690" i="13"/>
  <c r="AO1690" i="13"/>
  <c r="L1691" i="13"/>
  <c r="M1691" i="13"/>
  <c r="AO1691" i="13"/>
  <c r="L1692" i="13"/>
  <c r="M1692" i="13"/>
  <c r="AO1692" i="13"/>
  <c r="L1693" i="13"/>
  <c r="M1693" i="13"/>
  <c r="AO1693" i="13"/>
  <c r="L1694" i="13"/>
  <c r="M1694" i="13"/>
  <c r="AO1694" i="13"/>
  <c r="L1695" i="13"/>
  <c r="M1695" i="13"/>
  <c r="AO1695" i="13"/>
  <c r="L1696" i="13"/>
  <c r="M1696" i="13"/>
  <c r="AO1696" i="13"/>
  <c r="L1697" i="13"/>
  <c r="M1697" i="13"/>
  <c r="AO1697" i="13"/>
  <c r="L1698" i="13"/>
  <c r="M1698" i="13"/>
  <c r="AO1698" i="13"/>
  <c r="L1699" i="13"/>
  <c r="M1699" i="13"/>
  <c r="AO1699" i="13"/>
  <c r="L1700" i="13"/>
  <c r="M1700" i="13"/>
  <c r="AO1700" i="13"/>
  <c r="L1701" i="13"/>
  <c r="M1701" i="13"/>
  <c r="AO1701" i="13"/>
  <c r="L1702" i="13"/>
  <c r="M1702" i="13"/>
  <c r="AO1702" i="13"/>
  <c r="L1703" i="13"/>
  <c r="M1703" i="13"/>
  <c r="AO1703" i="13"/>
  <c r="L1704" i="13"/>
  <c r="M1704" i="13"/>
  <c r="AO1704" i="13"/>
  <c r="L1705" i="13"/>
  <c r="M1705" i="13"/>
  <c r="AO1705" i="13"/>
  <c r="L1706" i="13"/>
  <c r="M1706" i="13"/>
  <c r="AO1706" i="13"/>
  <c r="L1707" i="13"/>
  <c r="M1707" i="13"/>
  <c r="AO1707" i="13"/>
  <c r="L1708" i="13"/>
  <c r="M1708" i="13"/>
  <c r="AO1708" i="13"/>
  <c r="L1709" i="13"/>
  <c r="M1709" i="13"/>
  <c r="AO1709" i="13"/>
  <c r="L1710" i="13"/>
  <c r="M1710" i="13"/>
  <c r="AO1710" i="13"/>
  <c r="L1711" i="13"/>
  <c r="M1711" i="13"/>
  <c r="AO1711" i="13"/>
  <c r="L1712" i="13"/>
  <c r="M1712" i="13"/>
  <c r="AO1712" i="13"/>
  <c r="L1713" i="13"/>
  <c r="M1713" i="13"/>
  <c r="AO1713" i="13"/>
  <c r="L1714" i="13"/>
  <c r="M1714" i="13"/>
  <c r="AO1714" i="13"/>
  <c r="L1715" i="13"/>
  <c r="M1715" i="13"/>
  <c r="AO1715" i="13"/>
  <c r="L1716" i="13"/>
  <c r="M1716" i="13"/>
  <c r="AO1716" i="13"/>
  <c r="L1717" i="13"/>
  <c r="M1717" i="13"/>
  <c r="AO1717" i="13"/>
  <c r="L1718" i="13"/>
  <c r="M1718" i="13"/>
  <c r="AO1718" i="13"/>
  <c r="L1719" i="13"/>
  <c r="M1719" i="13"/>
  <c r="AO1719" i="13"/>
  <c r="L1720" i="13"/>
  <c r="M1720" i="13"/>
  <c r="AO1720" i="13"/>
  <c r="L1721" i="13"/>
  <c r="M1721" i="13"/>
  <c r="AO1721" i="13"/>
  <c r="L1722" i="13"/>
  <c r="M1722" i="13"/>
  <c r="AO1722" i="13"/>
  <c r="L1723" i="13"/>
  <c r="M1723" i="13"/>
  <c r="AO1723" i="13"/>
  <c r="L1724" i="13"/>
  <c r="M1724" i="13"/>
  <c r="AO1724" i="13"/>
  <c r="L1725" i="13"/>
  <c r="M1725" i="13"/>
  <c r="AO1725" i="13"/>
  <c r="L1726" i="13"/>
  <c r="M1726" i="13"/>
  <c r="AO1726" i="13"/>
  <c r="L1727" i="13"/>
  <c r="M1727" i="13"/>
  <c r="AO1727" i="13"/>
  <c r="L1728" i="13"/>
  <c r="M1728" i="13"/>
  <c r="AO1728" i="13"/>
  <c r="L1729" i="13"/>
  <c r="M1729" i="13"/>
  <c r="AO1729" i="13"/>
  <c r="L1730" i="13"/>
  <c r="M1730" i="13"/>
  <c r="AO1730" i="13"/>
  <c r="L1731" i="13"/>
  <c r="M1731" i="13"/>
  <c r="AO1731" i="13"/>
  <c r="L1732" i="13"/>
  <c r="M1732" i="13"/>
  <c r="AO1732" i="13"/>
  <c r="L1733" i="13"/>
  <c r="M1733" i="13"/>
  <c r="AO1733" i="13"/>
  <c r="L1734" i="13"/>
  <c r="M1734" i="13"/>
  <c r="AO1734" i="13"/>
  <c r="L1735" i="13"/>
  <c r="M1735" i="13"/>
  <c r="AO1735" i="13"/>
  <c r="L1736" i="13"/>
  <c r="M1736" i="13"/>
  <c r="AO1736" i="13"/>
  <c r="L1737" i="13"/>
  <c r="M1737" i="13"/>
  <c r="AO1737" i="13"/>
  <c r="L1738" i="13"/>
  <c r="M1738" i="13"/>
  <c r="AO1738" i="13"/>
  <c r="L1739" i="13"/>
  <c r="M1739" i="13"/>
  <c r="AO1739" i="13"/>
  <c r="L1740" i="13"/>
  <c r="M1740" i="13"/>
  <c r="AO1740" i="13"/>
  <c r="L1741" i="13"/>
  <c r="M1741" i="13"/>
  <c r="AO1741" i="13"/>
  <c r="L1742" i="13"/>
  <c r="M1742" i="13"/>
  <c r="AO1742" i="13"/>
  <c r="L1743" i="13"/>
  <c r="M1743" i="13"/>
  <c r="AO1743" i="13"/>
  <c r="L1744" i="13"/>
  <c r="M1744" i="13"/>
  <c r="AO1744" i="13"/>
  <c r="L1745" i="13"/>
  <c r="M1745" i="13"/>
  <c r="AO1745" i="13"/>
  <c r="L1746" i="13"/>
  <c r="M1746" i="13"/>
  <c r="AO1746" i="13"/>
  <c r="L1747" i="13"/>
  <c r="M1747" i="13"/>
  <c r="AO1747" i="13"/>
  <c r="L1748" i="13"/>
  <c r="M1748" i="13"/>
  <c r="AO1748" i="13"/>
  <c r="L1749" i="13"/>
  <c r="M1749" i="13"/>
  <c r="AO1749" i="13"/>
  <c r="L1750" i="13"/>
  <c r="M1750" i="13"/>
  <c r="AO1750" i="13"/>
  <c r="L1751" i="13"/>
  <c r="M1751" i="13"/>
  <c r="AO1751" i="13"/>
  <c r="L1752" i="13"/>
  <c r="M1752" i="13"/>
  <c r="AO1752" i="13"/>
  <c r="L1753" i="13"/>
  <c r="M1753" i="13"/>
  <c r="AO1753" i="13"/>
  <c r="L1754" i="13"/>
  <c r="M1754" i="13"/>
  <c r="AO1754" i="13"/>
  <c r="L1755" i="13"/>
  <c r="M1755" i="13"/>
  <c r="AO1755" i="13"/>
  <c r="L1756" i="13"/>
  <c r="M1756" i="13"/>
  <c r="AO1756" i="13"/>
  <c r="L1757" i="13"/>
  <c r="M1757" i="13"/>
  <c r="AO1757" i="13"/>
  <c r="L1758" i="13"/>
  <c r="M1758" i="13"/>
  <c r="AO1758" i="13"/>
  <c r="L1759" i="13"/>
  <c r="M1759" i="13"/>
  <c r="AO1759" i="13"/>
  <c r="L1760" i="13"/>
  <c r="M1760" i="13"/>
  <c r="AO1760" i="13"/>
  <c r="L1761" i="13"/>
  <c r="M1761" i="13"/>
  <c r="AO1761" i="13"/>
  <c r="L1762" i="13"/>
  <c r="M1762" i="13"/>
  <c r="AO1762" i="13"/>
  <c r="L1763" i="13"/>
  <c r="M1763" i="13"/>
  <c r="AO1763" i="13"/>
  <c r="L1764" i="13"/>
  <c r="M1764" i="13"/>
  <c r="AO1764" i="13"/>
  <c r="L1765" i="13"/>
  <c r="M1765" i="13"/>
  <c r="AO1765" i="13"/>
  <c r="L1766" i="13"/>
  <c r="M1766" i="13"/>
  <c r="AO1766" i="13"/>
  <c r="L1767" i="13"/>
  <c r="M1767" i="13"/>
  <c r="AO1767" i="13"/>
  <c r="L1768" i="13"/>
  <c r="M1768" i="13"/>
  <c r="AO1768" i="13"/>
  <c r="L1769" i="13"/>
  <c r="M1769" i="13"/>
  <c r="AO1769" i="13"/>
  <c r="L1770" i="13"/>
  <c r="M1770" i="13"/>
  <c r="AO1770" i="13"/>
  <c r="L1771" i="13"/>
  <c r="M1771" i="13"/>
  <c r="AO1771" i="13"/>
  <c r="L1772" i="13"/>
  <c r="M1772" i="13"/>
  <c r="AO1772" i="13"/>
  <c r="L1773" i="13"/>
  <c r="M1773" i="13"/>
  <c r="AO1773" i="13"/>
  <c r="L1774" i="13"/>
  <c r="M1774" i="13"/>
  <c r="AO1774" i="13"/>
  <c r="L1775" i="13"/>
  <c r="M1775" i="13"/>
  <c r="AO1775" i="13"/>
  <c r="L1776" i="13"/>
  <c r="M1776" i="13"/>
  <c r="AO1776" i="13"/>
  <c r="L1777" i="13"/>
  <c r="M1777" i="13"/>
  <c r="AO1777" i="13"/>
  <c r="L1778" i="13"/>
  <c r="M1778" i="13"/>
  <c r="AO1778" i="13"/>
  <c r="L1779" i="13"/>
  <c r="M1779" i="13"/>
  <c r="AO1779" i="13"/>
  <c r="L1780" i="13"/>
  <c r="M1780" i="13"/>
  <c r="AO1780" i="13"/>
  <c r="L1781" i="13"/>
  <c r="M1781" i="13"/>
  <c r="AO1781" i="13"/>
  <c r="L1782" i="13"/>
  <c r="M1782" i="13"/>
  <c r="AO1782" i="13"/>
  <c r="L1783" i="13"/>
  <c r="M1783" i="13"/>
  <c r="AO1783" i="13"/>
  <c r="L1784" i="13"/>
  <c r="M1784" i="13"/>
  <c r="AO1784" i="13"/>
  <c r="L1785" i="13"/>
  <c r="M1785" i="13"/>
  <c r="AO1785" i="13"/>
  <c r="L1786" i="13"/>
  <c r="M1786" i="13"/>
  <c r="AO1786" i="13"/>
  <c r="L1787" i="13"/>
  <c r="M1787" i="13"/>
  <c r="AO1787" i="13"/>
  <c r="L1788" i="13"/>
  <c r="M1788" i="13"/>
  <c r="AO1788" i="13"/>
  <c r="L1789" i="13"/>
  <c r="M1789" i="13"/>
  <c r="AO1789" i="13"/>
  <c r="L1790" i="13"/>
  <c r="M1790" i="13"/>
  <c r="AO1790" i="13"/>
  <c r="L1791" i="13"/>
  <c r="M1791" i="13"/>
  <c r="AO1791" i="13"/>
  <c r="L1792" i="13"/>
  <c r="M1792" i="13"/>
  <c r="AO1792" i="13"/>
  <c r="L1793" i="13"/>
  <c r="M1793" i="13"/>
  <c r="AO1793" i="13"/>
  <c r="L1794" i="13"/>
  <c r="M1794" i="13"/>
  <c r="AO1794" i="13"/>
  <c r="L1795" i="13"/>
  <c r="M1795" i="13"/>
  <c r="AO1795" i="13"/>
  <c r="L1796" i="13"/>
  <c r="M1796" i="13"/>
  <c r="AO1796" i="13"/>
  <c r="L1797" i="13"/>
  <c r="M1797" i="13"/>
  <c r="AO1797" i="13"/>
  <c r="L1798" i="13"/>
  <c r="M1798" i="13"/>
  <c r="AO1798" i="13"/>
  <c r="L1799" i="13"/>
  <c r="M1799" i="13"/>
  <c r="AO1799" i="13"/>
  <c r="L1800" i="13"/>
  <c r="M1800" i="13"/>
  <c r="AO1800" i="13"/>
  <c r="L1801" i="13"/>
  <c r="M1801" i="13"/>
  <c r="AO1801" i="13"/>
  <c r="L1802" i="13"/>
  <c r="M1802" i="13"/>
  <c r="AO1802" i="13"/>
  <c r="L1803" i="13"/>
  <c r="M1803" i="13"/>
  <c r="AO1803" i="13"/>
  <c r="L1804" i="13"/>
  <c r="M1804" i="13"/>
  <c r="AO1804" i="13"/>
  <c r="L1805" i="13"/>
  <c r="M1805" i="13"/>
  <c r="AO1805" i="13"/>
  <c r="L1806" i="13"/>
  <c r="M1806" i="13"/>
  <c r="AO1806" i="13"/>
  <c r="L1807" i="13"/>
  <c r="M1807" i="13"/>
  <c r="AO1807" i="13"/>
  <c r="L1808" i="13"/>
  <c r="M1808" i="13"/>
  <c r="AO1808" i="13"/>
  <c r="L1809" i="13"/>
  <c r="M1809" i="13"/>
  <c r="AO1809" i="13"/>
  <c r="L1810" i="13"/>
  <c r="M1810" i="13"/>
  <c r="AO1810" i="13"/>
  <c r="L1811" i="13"/>
  <c r="M1811" i="13"/>
  <c r="AO1811" i="13"/>
  <c r="L1812" i="13"/>
  <c r="M1812" i="13"/>
  <c r="AO1812" i="13"/>
  <c r="L1813" i="13"/>
  <c r="M1813" i="13"/>
  <c r="AO1813" i="13"/>
  <c r="L1814" i="13"/>
  <c r="M1814" i="13"/>
  <c r="AO1814" i="13"/>
  <c r="L1815" i="13"/>
  <c r="M1815" i="13"/>
  <c r="AO1815" i="13"/>
  <c r="L1816" i="13"/>
  <c r="M1816" i="13"/>
  <c r="AO1816" i="13"/>
  <c r="L1817" i="13"/>
  <c r="M1817" i="13"/>
  <c r="AO1817" i="13"/>
  <c r="L1818" i="13"/>
  <c r="M1818" i="13"/>
  <c r="AO1818" i="13"/>
  <c r="L1819" i="13"/>
  <c r="M1819" i="13"/>
  <c r="AO1819" i="13"/>
  <c r="L1820" i="13"/>
  <c r="M1820" i="13"/>
  <c r="AO1820" i="13"/>
  <c r="L1821" i="13"/>
  <c r="M1821" i="13"/>
  <c r="AO1821" i="13"/>
  <c r="L1822" i="13"/>
  <c r="M1822" i="13"/>
  <c r="AO1822" i="13"/>
  <c r="L1823" i="13"/>
  <c r="M1823" i="13"/>
  <c r="AO1823" i="13"/>
  <c r="L1824" i="13"/>
  <c r="M1824" i="13"/>
  <c r="AO1824" i="13"/>
  <c r="L1825" i="13"/>
  <c r="M1825" i="13"/>
  <c r="AO1825" i="13"/>
  <c r="L1826" i="13"/>
  <c r="M1826" i="13"/>
  <c r="AO1826" i="13"/>
  <c r="L1827" i="13"/>
  <c r="M1827" i="13"/>
  <c r="AO1827" i="13"/>
  <c r="L1828" i="13"/>
  <c r="M1828" i="13"/>
  <c r="AO1828" i="13"/>
  <c r="L1829" i="13"/>
  <c r="M1829" i="13"/>
  <c r="AO1829" i="13"/>
  <c r="L1830" i="13"/>
  <c r="M1830" i="13"/>
  <c r="AO1830" i="13"/>
  <c r="L1831" i="13"/>
  <c r="M1831" i="13"/>
  <c r="AO1831" i="13"/>
  <c r="L1832" i="13"/>
  <c r="M1832" i="13"/>
  <c r="AO1832" i="13"/>
  <c r="L1833" i="13"/>
  <c r="M1833" i="13"/>
  <c r="AO1833" i="13"/>
  <c r="L1834" i="13"/>
  <c r="M1834" i="13"/>
  <c r="AO1834" i="13"/>
  <c r="L1835" i="13"/>
  <c r="M1835" i="13"/>
  <c r="AO1835" i="13"/>
  <c r="L1836" i="13"/>
  <c r="M1836" i="13"/>
  <c r="AO1836" i="13"/>
  <c r="L1837" i="13"/>
  <c r="M1837" i="13"/>
  <c r="AO1837" i="13"/>
  <c r="L1838" i="13"/>
  <c r="M1838" i="13"/>
  <c r="AO1838" i="13"/>
  <c r="L1839" i="13"/>
  <c r="M1839" i="13"/>
  <c r="AO1839" i="13"/>
  <c r="L1840" i="13"/>
  <c r="M1840" i="13"/>
  <c r="AO1840" i="13"/>
  <c r="L1841" i="13"/>
  <c r="M1841" i="13"/>
  <c r="AO1841" i="13"/>
  <c r="L1842" i="13"/>
  <c r="M1842" i="13"/>
  <c r="AO1842" i="13"/>
  <c r="L1843" i="13"/>
  <c r="M1843" i="13"/>
  <c r="AO1843" i="13"/>
  <c r="L1844" i="13"/>
  <c r="M1844" i="13"/>
  <c r="AO1844" i="13"/>
  <c r="L1845" i="13"/>
  <c r="M1845" i="13"/>
  <c r="AO1845" i="13"/>
  <c r="L1846" i="13"/>
  <c r="M1846" i="13"/>
  <c r="AO1846" i="13"/>
  <c r="L1847" i="13"/>
  <c r="M1847" i="13"/>
  <c r="AO1847" i="13"/>
  <c r="L1848" i="13"/>
  <c r="M1848" i="13"/>
  <c r="AO1848" i="13"/>
  <c r="L1849" i="13"/>
  <c r="M1849" i="13"/>
  <c r="AO1849" i="13"/>
  <c r="L1850" i="13"/>
  <c r="M1850" i="13"/>
  <c r="AO1850" i="13"/>
  <c r="L1851" i="13"/>
  <c r="M1851" i="13"/>
  <c r="AO1851" i="13"/>
  <c r="L1852" i="13"/>
  <c r="M1852" i="13"/>
  <c r="AO1852" i="13"/>
  <c r="L1853" i="13"/>
  <c r="M1853" i="13"/>
  <c r="AO1853" i="13"/>
  <c r="L1854" i="13"/>
  <c r="M1854" i="13"/>
  <c r="AO1854" i="13"/>
  <c r="L1855" i="13"/>
  <c r="M1855" i="13"/>
  <c r="AO1855" i="13"/>
  <c r="L1856" i="13"/>
  <c r="M1856" i="13"/>
  <c r="AO1856" i="13"/>
  <c r="L1857" i="13"/>
  <c r="M1857" i="13"/>
  <c r="AO1857" i="13"/>
  <c r="L1858" i="13"/>
  <c r="M1858" i="13"/>
  <c r="AO1858" i="13"/>
  <c r="L1859" i="13"/>
  <c r="M1859" i="13"/>
  <c r="AO1859" i="13"/>
  <c r="L1860" i="13"/>
  <c r="M1860" i="13"/>
  <c r="AO1860" i="13"/>
  <c r="L1861" i="13"/>
  <c r="M1861" i="13"/>
  <c r="AO1861" i="13"/>
  <c r="L1862" i="13"/>
  <c r="M1862" i="13"/>
  <c r="AO1862" i="13"/>
  <c r="L1863" i="13"/>
  <c r="M1863" i="13"/>
  <c r="AO1863" i="13"/>
  <c r="L1864" i="13"/>
  <c r="M1864" i="13"/>
  <c r="AO1864" i="13"/>
  <c r="L1865" i="13"/>
  <c r="M1865" i="13"/>
  <c r="AO1865" i="13"/>
  <c r="L1866" i="13"/>
  <c r="M1866" i="13"/>
  <c r="AO1866" i="13"/>
  <c r="L1867" i="13"/>
  <c r="M1867" i="13"/>
  <c r="AO1867" i="13"/>
  <c r="L1868" i="13"/>
  <c r="M1868" i="13"/>
  <c r="AO1868" i="13"/>
  <c r="L1869" i="13"/>
  <c r="M1869" i="13"/>
  <c r="AO1869" i="13"/>
  <c r="L1870" i="13"/>
  <c r="M1870" i="13"/>
  <c r="AO1870" i="13"/>
  <c r="L1871" i="13"/>
  <c r="M1871" i="13"/>
  <c r="AO1871" i="13"/>
  <c r="L1872" i="13"/>
  <c r="M1872" i="13"/>
  <c r="AO1872" i="13"/>
  <c r="L1873" i="13"/>
  <c r="M1873" i="13"/>
  <c r="AO1873" i="13"/>
  <c r="L1874" i="13"/>
  <c r="M1874" i="13"/>
  <c r="AO1874" i="13"/>
  <c r="L1875" i="13"/>
  <c r="M1875" i="13"/>
  <c r="AO1875" i="13"/>
  <c r="L1876" i="13"/>
  <c r="M1876" i="13"/>
  <c r="AO1876" i="13"/>
  <c r="L1877" i="13"/>
  <c r="M1877" i="13"/>
  <c r="AO1877" i="13"/>
  <c r="L1878" i="13"/>
  <c r="M1878" i="13"/>
  <c r="AO1878" i="13"/>
  <c r="L1879" i="13"/>
  <c r="M1879" i="13"/>
  <c r="AO1879" i="13"/>
  <c r="L1880" i="13"/>
  <c r="M1880" i="13"/>
  <c r="AO1880" i="13"/>
  <c r="L1881" i="13"/>
  <c r="M1881" i="13"/>
  <c r="AO1881" i="13"/>
  <c r="L1882" i="13"/>
  <c r="M1882" i="13"/>
  <c r="AO1882" i="13"/>
  <c r="L1883" i="13"/>
  <c r="M1883" i="13"/>
  <c r="AO1883" i="13"/>
  <c r="L1884" i="13"/>
  <c r="M1884" i="13"/>
  <c r="AO1884" i="13"/>
  <c r="L1885" i="13"/>
  <c r="M1885" i="13"/>
  <c r="AO1885" i="13"/>
  <c r="L1886" i="13"/>
  <c r="M1886" i="13"/>
  <c r="AO1886" i="13"/>
  <c r="L1887" i="13"/>
  <c r="M1887" i="13"/>
  <c r="AO1887" i="13"/>
  <c r="L1888" i="13"/>
  <c r="M1888" i="13"/>
  <c r="AO1888" i="13"/>
  <c r="L1889" i="13"/>
  <c r="M1889" i="13"/>
  <c r="AO1889" i="13"/>
  <c r="L1890" i="13"/>
  <c r="M1890" i="13"/>
  <c r="AO1890" i="13"/>
  <c r="L1891" i="13"/>
  <c r="M1891" i="13"/>
  <c r="AO1891" i="13"/>
  <c r="L1892" i="13"/>
  <c r="M1892" i="13"/>
  <c r="AO1892" i="13"/>
  <c r="L1893" i="13"/>
  <c r="M1893" i="13"/>
  <c r="AO1893" i="13"/>
  <c r="L1894" i="13"/>
  <c r="M1894" i="13"/>
  <c r="AO1894" i="13"/>
  <c r="L1895" i="13"/>
  <c r="M1895" i="13"/>
  <c r="AO1895" i="13"/>
  <c r="L1896" i="13"/>
  <c r="M1896" i="13"/>
  <c r="AO1896" i="13"/>
  <c r="L1897" i="13"/>
  <c r="M1897" i="13"/>
  <c r="AO1897" i="13"/>
  <c r="L1898" i="13"/>
  <c r="M1898" i="13"/>
  <c r="AO1898" i="13"/>
  <c r="L1899" i="13"/>
  <c r="M1899" i="13"/>
  <c r="AO1899" i="13"/>
  <c r="L1900" i="13"/>
  <c r="M1900" i="13"/>
  <c r="AO1900" i="13"/>
  <c r="L1901" i="13"/>
  <c r="M1901" i="13"/>
  <c r="AO1901" i="13"/>
  <c r="L1902" i="13"/>
  <c r="M1902" i="13"/>
  <c r="AO1902" i="13"/>
  <c r="L1903" i="13"/>
  <c r="M1903" i="13"/>
  <c r="AO1903" i="13"/>
  <c r="L1904" i="13"/>
  <c r="M1904" i="13"/>
  <c r="AO1904" i="13"/>
  <c r="L1905" i="13"/>
  <c r="M1905" i="13"/>
  <c r="AO1905" i="13"/>
  <c r="L1906" i="13"/>
  <c r="M1906" i="13"/>
  <c r="AO1906" i="13"/>
  <c r="L1907" i="13"/>
  <c r="M1907" i="13"/>
  <c r="AO1907" i="13"/>
  <c r="L1908" i="13"/>
  <c r="M1908" i="13"/>
  <c r="AO1908" i="13"/>
  <c r="L1909" i="13"/>
  <c r="M1909" i="13"/>
  <c r="AO1909" i="13"/>
  <c r="L1910" i="13"/>
  <c r="M1910" i="13"/>
  <c r="AO1910" i="13"/>
  <c r="L1911" i="13"/>
  <c r="M1911" i="13"/>
  <c r="AO1911" i="13"/>
  <c r="L1912" i="13"/>
  <c r="M1912" i="13"/>
  <c r="AO1912" i="13"/>
  <c r="L1913" i="13"/>
  <c r="M1913" i="13"/>
  <c r="AO1913" i="13"/>
  <c r="L1914" i="13"/>
  <c r="M1914" i="13"/>
  <c r="AO1914" i="13"/>
  <c r="L1915" i="13"/>
  <c r="M1915" i="13"/>
  <c r="AO1915" i="13"/>
  <c r="L1916" i="13"/>
  <c r="M1916" i="13"/>
  <c r="AO1916" i="13"/>
  <c r="L1917" i="13"/>
  <c r="M1917" i="13"/>
  <c r="AO1917" i="13"/>
  <c r="L1918" i="13"/>
  <c r="M1918" i="13"/>
  <c r="AO1918" i="13"/>
  <c r="L1919" i="13"/>
  <c r="M1919" i="13"/>
  <c r="AO1919" i="13"/>
  <c r="L1920" i="13"/>
  <c r="M1920" i="13"/>
  <c r="AO1920" i="13"/>
  <c r="L1921" i="13"/>
  <c r="M1921" i="13"/>
  <c r="AO1921" i="13"/>
  <c r="L1922" i="13"/>
  <c r="M1922" i="13"/>
  <c r="AO1922" i="13"/>
  <c r="L1923" i="13"/>
  <c r="M1923" i="13"/>
  <c r="AO1923" i="13"/>
  <c r="L1924" i="13"/>
  <c r="M1924" i="13"/>
  <c r="AO1924" i="13"/>
  <c r="L1925" i="13"/>
  <c r="M1925" i="13"/>
  <c r="AO1925" i="13"/>
  <c r="L1926" i="13"/>
  <c r="M1926" i="13"/>
  <c r="AO1926" i="13"/>
  <c r="L1927" i="13"/>
  <c r="M1927" i="13"/>
  <c r="AO1927" i="13"/>
  <c r="L1928" i="13"/>
  <c r="M1928" i="13"/>
  <c r="AO1928" i="13"/>
  <c r="L1929" i="13"/>
  <c r="M1929" i="13"/>
  <c r="AO1929" i="13"/>
  <c r="L1930" i="13"/>
  <c r="M1930" i="13"/>
  <c r="AO1930" i="13"/>
  <c r="L1931" i="13"/>
  <c r="M1931" i="13"/>
  <c r="AO1931" i="13"/>
  <c r="L1932" i="13"/>
  <c r="M1932" i="13"/>
  <c r="AO1932" i="13"/>
  <c r="L1933" i="13"/>
  <c r="M1933" i="13"/>
  <c r="AO1933" i="13"/>
  <c r="L1934" i="13"/>
  <c r="M1934" i="13"/>
  <c r="AO1934" i="13"/>
  <c r="L1935" i="13"/>
  <c r="M1935" i="13"/>
  <c r="AO1935" i="13"/>
  <c r="L1936" i="13"/>
  <c r="M1936" i="13"/>
  <c r="AO1936" i="13"/>
  <c r="L1937" i="13"/>
  <c r="M1937" i="13"/>
  <c r="AO1937" i="13"/>
  <c r="L1938" i="13"/>
  <c r="M1938" i="13"/>
  <c r="AO1938" i="13"/>
  <c r="L1939" i="13"/>
  <c r="M1939" i="13"/>
  <c r="AO1939" i="13"/>
  <c r="L1940" i="13"/>
  <c r="M1940" i="13"/>
  <c r="AO1940" i="13"/>
  <c r="L1941" i="13"/>
  <c r="M1941" i="13"/>
  <c r="AO1941" i="13"/>
  <c r="L1942" i="13"/>
  <c r="M1942" i="13"/>
  <c r="AO1942" i="13"/>
  <c r="L1943" i="13"/>
  <c r="M1943" i="13"/>
  <c r="AO1943" i="13"/>
  <c r="L1944" i="13"/>
  <c r="M1944" i="13"/>
  <c r="AO1944" i="13"/>
  <c r="L1945" i="13"/>
  <c r="M1945" i="13"/>
  <c r="AO1945" i="13"/>
  <c r="L1946" i="13"/>
  <c r="M1946" i="13"/>
  <c r="AO1946" i="13"/>
  <c r="L1947" i="13"/>
  <c r="M1947" i="13"/>
  <c r="AO1947" i="13"/>
  <c r="L1948" i="13"/>
  <c r="M1948" i="13"/>
  <c r="AO1948" i="13"/>
  <c r="L1949" i="13"/>
  <c r="M1949" i="13"/>
  <c r="AO1949" i="13"/>
  <c r="L1950" i="13"/>
  <c r="M1950" i="13"/>
  <c r="AO1950" i="13"/>
  <c r="L1951" i="13"/>
  <c r="M1951" i="13"/>
  <c r="AO1951" i="13"/>
  <c r="L1952" i="13"/>
  <c r="M1952" i="13"/>
  <c r="AO1952" i="13"/>
  <c r="L1953" i="13"/>
  <c r="M1953" i="13"/>
  <c r="AO1953" i="13"/>
  <c r="L1954" i="13"/>
  <c r="M1954" i="13"/>
  <c r="AO1954" i="13"/>
  <c r="L1955" i="13"/>
  <c r="M1955" i="13"/>
  <c r="AO1955" i="13"/>
  <c r="L1956" i="13"/>
  <c r="M1956" i="13"/>
  <c r="AO1956" i="13"/>
  <c r="L1957" i="13"/>
  <c r="M1957" i="13"/>
  <c r="AO1957" i="13"/>
  <c r="L1958" i="13"/>
  <c r="M1958" i="13"/>
  <c r="AO1958" i="13"/>
  <c r="L1959" i="13"/>
  <c r="M1959" i="13"/>
  <c r="AO1959" i="13"/>
  <c r="L1960" i="13"/>
  <c r="M1960" i="13"/>
  <c r="AO1960" i="13"/>
  <c r="L1961" i="13"/>
  <c r="M1961" i="13"/>
  <c r="AO1961" i="13"/>
  <c r="L1962" i="13"/>
  <c r="M1962" i="13"/>
  <c r="AO1962" i="13"/>
  <c r="L1963" i="13"/>
  <c r="M1963" i="13"/>
  <c r="AO1963" i="13"/>
  <c r="L1964" i="13"/>
  <c r="M1964" i="13"/>
  <c r="AO1964" i="13"/>
  <c r="L1965" i="13"/>
  <c r="M1965" i="13"/>
  <c r="AO1965" i="13"/>
  <c r="L1966" i="13"/>
  <c r="M1966" i="13"/>
  <c r="AO1966" i="13"/>
  <c r="L1967" i="13"/>
  <c r="M1967" i="13"/>
  <c r="AO1967" i="13"/>
  <c r="L1968" i="13"/>
  <c r="M1968" i="13"/>
  <c r="AO1968" i="13"/>
  <c r="L1969" i="13"/>
  <c r="M1969" i="13"/>
  <c r="AO1969" i="13"/>
  <c r="L1970" i="13"/>
  <c r="M1970" i="13"/>
  <c r="AO1970" i="13"/>
  <c r="L1971" i="13"/>
  <c r="M1971" i="13"/>
  <c r="AO1971" i="13"/>
  <c r="L1972" i="13"/>
  <c r="M1972" i="13"/>
  <c r="AO1972" i="13"/>
  <c r="L1973" i="13"/>
  <c r="M1973" i="13"/>
  <c r="AO1973" i="13"/>
  <c r="L1974" i="13"/>
  <c r="M1974" i="13"/>
  <c r="AO1974" i="13"/>
  <c r="L1975" i="13"/>
  <c r="M1975" i="13"/>
  <c r="AO1975" i="13"/>
  <c r="L1976" i="13"/>
  <c r="M1976" i="13"/>
  <c r="AO1976" i="13"/>
  <c r="L1977" i="13"/>
  <c r="M1977" i="13"/>
  <c r="AO1977" i="13"/>
  <c r="L1978" i="13"/>
  <c r="M1978" i="13"/>
  <c r="AO1978" i="13"/>
  <c r="L1979" i="13"/>
  <c r="M1979" i="13"/>
  <c r="AO1979" i="13"/>
  <c r="L1980" i="13"/>
  <c r="M1980" i="13"/>
  <c r="AO1980" i="13"/>
  <c r="L1981" i="13"/>
  <c r="M1981" i="13"/>
  <c r="AO1981" i="13"/>
  <c r="L1982" i="13"/>
  <c r="M1982" i="13"/>
  <c r="AO1982" i="13"/>
  <c r="L1983" i="13"/>
  <c r="M1983" i="13"/>
  <c r="AO1983" i="13"/>
  <c r="L1984" i="13"/>
  <c r="M1984" i="13"/>
  <c r="AO1984" i="13"/>
  <c r="L1985" i="13"/>
  <c r="M1985" i="13"/>
  <c r="AO1985" i="13"/>
  <c r="L1986" i="13"/>
  <c r="M1986" i="13"/>
  <c r="AO1986" i="13"/>
  <c r="L1987" i="13"/>
  <c r="M1987" i="13"/>
  <c r="AO1987" i="13"/>
  <c r="L1988" i="13"/>
  <c r="M1988" i="13"/>
  <c r="AO1988" i="13"/>
  <c r="L1989" i="13"/>
  <c r="M1989" i="13"/>
  <c r="AO1989" i="13"/>
  <c r="L1990" i="13"/>
  <c r="M1990" i="13"/>
  <c r="AO1990" i="13"/>
  <c r="L1991" i="13"/>
  <c r="M1991" i="13"/>
  <c r="AO1991" i="13"/>
  <c r="L1992" i="13"/>
  <c r="M1992" i="13"/>
  <c r="AO1992" i="13"/>
  <c r="L1993" i="13"/>
  <c r="M1993" i="13"/>
  <c r="AO1993" i="13"/>
  <c r="L1994" i="13"/>
  <c r="M1994" i="13"/>
  <c r="AO1994" i="13"/>
  <c r="L1995" i="13"/>
  <c r="M1995" i="13"/>
  <c r="AO1995" i="13"/>
  <c r="L1996" i="13"/>
  <c r="M1996" i="13"/>
  <c r="AO1996" i="13"/>
  <c r="L1997" i="13"/>
  <c r="M1997" i="13"/>
  <c r="AO1997" i="13"/>
  <c r="L1998" i="13"/>
  <c r="M1998" i="13"/>
  <c r="AO1998" i="13"/>
  <c r="L1999" i="13"/>
  <c r="M1999" i="13"/>
  <c r="AO1999" i="13"/>
  <c r="L2000" i="13"/>
  <c r="M2000" i="13"/>
  <c r="AO2000" i="13"/>
  <c r="L2001" i="13"/>
  <c r="M2001" i="13"/>
  <c r="AO2001" i="13"/>
  <c r="L2002" i="13"/>
  <c r="M2002" i="13"/>
  <c r="AO2002" i="13"/>
  <c r="L2003" i="13"/>
  <c r="M2003" i="13"/>
  <c r="AO2003" i="13"/>
  <c r="L2004" i="13"/>
  <c r="M2004" i="13"/>
  <c r="AO2004" i="13"/>
  <c r="L2005" i="13"/>
  <c r="M2005" i="13"/>
  <c r="AO2005" i="13"/>
  <c r="L2006" i="13"/>
  <c r="M2006" i="13"/>
  <c r="AO2006" i="13"/>
  <c r="L2007" i="13"/>
  <c r="M2007" i="13"/>
  <c r="AO2007" i="13"/>
  <c r="L2008" i="13"/>
  <c r="M2008" i="13"/>
  <c r="AO2008" i="13"/>
  <c r="L2009" i="13"/>
  <c r="M2009" i="13"/>
  <c r="AO2009" i="13"/>
  <c r="L2010" i="13"/>
  <c r="M2010" i="13"/>
  <c r="AO2010" i="13"/>
  <c r="L2011" i="13"/>
  <c r="M2011" i="13"/>
  <c r="AO2011" i="13"/>
  <c r="L2012" i="13"/>
  <c r="M2012" i="13"/>
  <c r="AO2012" i="13"/>
  <c r="L2013" i="13"/>
  <c r="M2013" i="13"/>
  <c r="AO2013" i="13"/>
  <c r="L2014" i="13"/>
  <c r="M2014" i="13"/>
  <c r="AO2014" i="13"/>
  <c r="L2015" i="13"/>
  <c r="M2015" i="13"/>
  <c r="AO2015" i="13"/>
  <c r="L2016" i="13"/>
  <c r="M2016" i="13"/>
  <c r="AO2016" i="13"/>
  <c r="L2017" i="13"/>
  <c r="M2017" i="13"/>
  <c r="AO2017" i="13"/>
  <c r="L2018" i="13"/>
  <c r="M2018" i="13"/>
  <c r="AO2018" i="13"/>
  <c r="L2019" i="13"/>
  <c r="M2019" i="13"/>
  <c r="AO2019" i="13"/>
  <c r="L2020" i="13"/>
  <c r="M2020" i="13"/>
  <c r="AO2020" i="13"/>
  <c r="L2021" i="13"/>
  <c r="M2021" i="13"/>
  <c r="AO2021" i="13"/>
  <c r="L2022" i="13"/>
  <c r="M2022" i="13"/>
  <c r="AO2022" i="13"/>
  <c r="L2023" i="13"/>
  <c r="M2023" i="13"/>
  <c r="AO2023" i="13"/>
  <c r="L2024" i="13"/>
  <c r="M2024" i="13"/>
  <c r="AO2024" i="13"/>
  <c r="L2025" i="13"/>
  <c r="M2025" i="13"/>
  <c r="AO2025" i="13"/>
  <c r="L2026" i="13"/>
  <c r="M2026" i="13"/>
  <c r="AO2026" i="13"/>
  <c r="L2027" i="13"/>
  <c r="M2027" i="13"/>
  <c r="AO2027" i="13"/>
  <c r="L2028" i="13"/>
  <c r="M2028" i="13"/>
  <c r="AO2028" i="13"/>
  <c r="L2029" i="13"/>
  <c r="M2029" i="13"/>
  <c r="AO2029" i="13"/>
  <c r="L2030" i="13"/>
  <c r="M2030" i="13"/>
  <c r="AO2030" i="13"/>
  <c r="L2031" i="13"/>
  <c r="M2031" i="13"/>
  <c r="AO2031" i="13"/>
  <c r="L2032" i="13"/>
  <c r="M2032" i="13"/>
  <c r="AO2032" i="13"/>
  <c r="L2033" i="13"/>
  <c r="M2033" i="13"/>
  <c r="AO2033" i="13"/>
  <c r="L2034" i="13"/>
  <c r="M2034" i="13"/>
  <c r="AO2034" i="13"/>
  <c r="L2035" i="13"/>
  <c r="M2035" i="13"/>
  <c r="AO2035" i="13"/>
  <c r="L2036" i="13"/>
  <c r="M2036" i="13"/>
  <c r="AO2036" i="13"/>
  <c r="L2037" i="13"/>
  <c r="M2037" i="13"/>
  <c r="AO2037" i="13"/>
  <c r="L2038" i="13"/>
  <c r="M2038" i="13"/>
  <c r="AO2038" i="13"/>
  <c r="L2039" i="13"/>
  <c r="M2039" i="13"/>
  <c r="AO2039" i="13"/>
  <c r="L2040" i="13"/>
  <c r="M2040" i="13"/>
  <c r="AO2040" i="13"/>
  <c r="L2041" i="13"/>
  <c r="M2041" i="13"/>
  <c r="AO2041" i="13"/>
  <c r="L2042" i="13"/>
  <c r="M2042" i="13"/>
  <c r="AO2042" i="13"/>
  <c r="L2043" i="13"/>
  <c r="M2043" i="13"/>
  <c r="AO2043" i="13"/>
  <c r="L2044" i="13"/>
  <c r="M2044" i="13"/>
  <c r="AO2044" i="13"/>
  <c r="L2045" i="13"/>
  <c r="M2045" i="13"/>
  <c r="AO2045" i="13"/>
  <c r="L2046" i="13"/>
  <c r="M2046" i="13"/>
  <c r="AO2046" i="13"/>
  <c r="L2047" i="13"/>
  <c r="M2047" i="13"/>
  <c r="AO2047" i="13"/>
  <c r="L2048" i="13"/>
  <c r="M2048" i="13"/>
  <c r="AO2048" i="13"/>
  <c r="L2049" i="13"/>
  <c r="M2049" i="13"/>
  <c r="AO2049" i="13"/>
  <c r="L2050" i="13"/>
  <c r="M2050" i="13"/>
  <c r="AO2050" i="13"/>
  <c r="L2051" i="13"/>
  <c r="M2051" i="13"/>
  <c r="AO2051" i="13"/>
  <c r="L2052" i="13"/>
  <c r="M2052" i="13"/>
  <c r="AO2052" i="13"/>
  <c r="L2053" i="13"/>
  <c r="M2053" i="13"/>
  <c r="AO2053" i="13"/>
  <c r="L2054" i="13"/>
  <c r="M2054" i="13"/>
  <c r="AO2054" i="13"/>
  <c r="L2055" i="13"/>
  <c r="M2055" i="13"/>
  <c r="AO2055" i="13"/>
  <c r="L2056" i="13"/>
  <c r="M2056" i="13"/>
  <c r="AO2056" i="13"/>
  <c r="L2057" i="13"/>
  <c r="M2057" i="13"/>
  <c r="AO2057" i="13"/>
  <c r="L2058" i="13"/>
  <c r="M2058" i="13"/>
  <c r="AO2058" i="13"/>
  <c r="L2059" i="13"/>
  <c r="M2059" i="13"/>
  <c r="AO2059" i="13"/>
  <c r="L2060" i="13"/>
  <c r="M2060" i="13"/>
  <c r="AO2060" i="13"/>
  <c r="L2061" i="13"/>
  <c r="M2061" i="13"/>
  <c r="AO2061" i="13"/>
  <c r="L2062" i="13"/>
  <c r="M2062" i="13"/>
  <c r="AO2062" i="13"/>
  <c r="L2063" i="13"/>
  <c r="M2063" i="13"/>
  <c r="AO2063" i="13"/>
  <c r="L2064" i="13"/>
  <c r="M2064" i="13"/>
  <c r="AO2064" i="13"/>
  <c r="L2065" i="13"/>
  <c r="M2065" i="13"/>
  <c r="AO2065" i="13"/>
  <c r="L2066" i="13"/>
  <c r="M2066" i="13"/>
  <c r="AO2066" i="13"/>
  <c r="L2067" i="13"/>
  <c r="M2067" i="13"/>
  <c r="AO2067" i="13"/>
  <c r="L2068" i="13"/>
  <c r="M2068" i="13"/>
  <c r="AO2068" i="13"/>
  <c r="L2069" i="13"/>
  <c r="M2069" i="13"/>
  <c r="AO2069" i="13"/>
  <c r="L2070" i="13"/>
  <c r="M2070" i="13"/>
  <c r="AO2070" i="13"/>
  <c r="L2071" i="13"/>
  <c r="M2071" i="13"/>
  <c r="AO2071" i="13"/>
  <c r="L2072" i="13"/>
  <c r="M2072" i="13"/>
  <c r="AO2072" i="13"/>
  <c r="L2073" i="13"/>
  <c r="M2073" i="13"/>
  <c r="AO2073" i="13"/>
  <c r="L2074" i="13"/>
  <c r="M2074" i="13"/>
  <c r="AO2074" i="13"/>
  <c r="L2075" i="13"/>
  <c r="M2075" i="13"/>
  <c r="AO2075" i="13"/>
  <c r="L2076" i="13"/>
  <c r="M2076" i="13"/>
  <c r="AO2076" i="13"/>
  <c r="L2077" i="13"/>
  <c r="M2077" i="13"/>
  <c r="AO2077" i="13"/>
  <c r="L2078" i="13"/>
  <c r="M2078" i="13"/>
  <c r="AO2078" i="13"/>
  <c r="L2079" i="13"/>
  <c r="M2079" i="13"/>
  <c r="AO2079" i="13"/>
  <c r="L2080" i="13"/>
  <c r="M2080" i="13"/>
  <c r="AO2080" i="13"/>
  <c r="L2081" i="13"/>
  <c r="M2081" i="13"/>
  <c r="AO2081" i="13"/>
  <c r="L2082" i="13"/>
  <c r="M2082" i="13"/>
  <c r="AO2082" i="13"/>
  <c r="L2083" i="13"/>
  <c r="M2083" i="13"/>
  <c r="AO2083" i="13"/>
  <c r="L2084" i="13"/>
  <c r="M2084" i="13"/>
  <c r="AO2084" i="13"/>
  <c r="L2085" i="13"/>
  <c r="M2085" i="13"/>
  <c r="AO2085" i="13"/>
  <c r="L2086" i="13"/>
  <c r="M2086" i="13"/>
  <c r="AO2086" i="13"/>
  <c r="L2087" i="13"/>
  <c r="M2087" i="13"/>
  <c r="AO2087" i="13"/>
  <c r="L2088" i="13"/>
  <c r="M2088" i="13"/>
  <c r="AO2088" i="13"/>
  <c r="L2089" i="13"/>
  <c r="M2089" i="13"/>
  <c r="AO2089" i="13"/>
  <c r="L2090" i="13"/>
  <c r="M2090" i="13"/>
  <c r="AO2090" i="13"/>
  <c r="L2091" i="13"/>
  <c r="M2091" i="13"/>
  <c r="AO2091" i="13"/>
  <c r="L2092" i="13"/>
  <c r="M2092" i="13"/>
  <c r="AO2092" i="13"/>
  <c r="L2093" i="13"/>
  <c r="M2093" i="13"/>
  <c r="AO2093" i="13"/>
  <c r="L2094" i="13"/>
  <c r="M2094" i="13"/>
  <c r="AO2094" i="13"/>
  <c r="L2095" i="13"/>
  <c r="M2095" i="13"/>
  <c r="AO2095" i="13"/>
  <c r="L2096" i="13"/>
  <c r="M2096" i="13"/>
  <c r="AO2096" i="13"/>
  <c r="L2097" i="13"/>
  <c r="M2097" i="13"/>
  <c r="AO2097" i="13"/>
  <c r="L2098" i="13"/>
  <c r="M2098" i="13"/>
  <c r="AO2098" i="13"/>
  <c r="L2099" i="13"/>
  <c r="M2099" i="13"/>
  <c r="AO2099" i="13"/>
  <c r="L2100" i="13"/>
  <c r="M2100" i="13"/>
  <c r="AO2100" i="13"/>
  <c r="L2101" i="13"/>
  <c r="M2101" i="13"/>
  <c r="AO2101" i="13"/>
  <c r="L2102" i="13"/>
  <c r="M2102" i="13"/>
  <c r="AO2102" i="13"/>
  <c r="L2103" i="13"/>
  <c r="M2103" i="13"/>
  <c r="AO2103" i="13"/>
  <c r="L2104" i="13"/>
  <c r="M2104" i="13"/>
  <c r="AO2104" i="13"/>
  <c r="L2105" i="13"/>
  <c r="M2105" i="13"/>
  <c r="AO2105" i="13"/>
  <c r="L2106" i="13"/>
  <c r="M2106" i="13"/>
  <c r="AO2106" i="13"/>
  <c r="L2107" i="13"/>
  <c r="M2107" i="13"/>
  <c r="AO2107" i="13"/>
  <c r="L2108" i="13"/>
  <c r="M2108" i="13"/>
  <c r="AO2108" i="13"/>
  <c r="L2109" i="13"/>
  <c r="M2109" i="13"/>
  <c r="AO2109" i="13"/>
  <c r="L2110" i="13"/>
  <c r="M2110" i="13"/>
  <c r="AO2110" i="13"/>
  <c r="L2111" i="13"/>
  <c r="M2111" i="13"/>
  <c r="AO2111" i="13"/>
  <c r="L2112" i="13"/>
  <c r="M2112" i="13"/>
  <c r="AO2112" i="13"/>
  <c r="L2113" i="13"/>
  <c r="M2113" i="13"/>
  <c r="AO2113" i="13"/>
  <c r="L2114" i="13"/>
  <c r="M2114" i="13"/>
  <c r="AO2114" i="13"/>
  <c r="L2115" i="13"/>
  <c r="M2115" i="13"/>
  <c r="AO2115" i="13"/>
  <c r="L2116" i="13"/>
  <c r="M2116" i="13"/>
  <c r="AO2116" i="13"/>
  <c r="L2117" i="13"/>
  <c r="M2117" i="13"/>
  <c r="AO2117" i="13"/>
  <c r="L2118" i="13"/>
  <c r="M2118" i="13"/>
  <c r="AO2118" i="13"/>
  <c r="L2119" i="13"/>
  <c r="M2119" i="13"/>
  <c r="AO2119" i="13"/>
  <c r="L2120" i="13"/>
  <c r="M2120" i="13"/>
  <c r="AO2120" i="13"/>
  <c r="L2121" i="13"/>
  <c r="M2121" i="13"/>
  <c r="AO2121" i="13"/>
  <c r="L2122" i="13"/>
  <c r="M2122" i="13"/>
  <c r="AO2122" i="13"/>
  <c r="L2123" i="13"/>
  <c r="M2123" i="13"/>
  <c r="AO2123" i="13"/>
  <c r="L2124" i="13"/>
  <c r="M2124" i="13"/>
  <c r="AO2124" i="13"/>
  <c r="L2125" i="13"/>
  <c r="M2125" i="13"/>
  <c r="AO2125" i="13"/>
  <c r="L2126" i="13"/>
  <c r="M2126" i="13"/>
  <c r="AO2126" i="13"/>
  <c r="L2127" i="13"/>
  <c r="M2127" i="13"/>
  <c r="AO2127" i="13"/>
  <c r="L2128" i="13"/>
  <c r="M2128" i="13"/>
  <c r="AO2128" i="13"/>
  <c r="L2129" i="13"/>
  <c r="M2129" i="13"/>
  <c r="AO2129" i="13"/>
  <c r="L2130" i="13"/>
  <c r="M2130" i="13"/>
  <c r="AO2130" i="13"/>
  <c r="L2131" i="13"/>
  <c r="M2131" i="13"/>
  <c r="AO2131" i="13"/>
  <c r="L2132" i="13"/>
  <c r="M2132" i="13"/>
  <c r="AO2132" i="13"/>
  <c r="L2133" i="13"/>
  <c r="M2133" i="13"/>
  <c r="AO2133" i="13"/>
  <c r="L2134" i="13"/>
  <c r="M2134" i="13"/>
  <c r="AO2134" i="13"/>
  <c r="L2135" i="13"/>
  <c r="M2135" i="13"/>
  <c r="AO2135" i="13"/>
  <c r="L2136" i="13"/>
  <c r="M2136" i="13"/>
  <c r="AO2136" i="13"/>
  <c r="L2137" i="13"/>
  <c r="M2137" i="13"/>
  <c r="AO2137" i="13"/>
  <c r="L2138" i="13"/>
  <c r="M2138" i="13"/>
  <c r="AO2138" i="13"/>
  <c r="L2139" i="13"/>
  <c r="M2139" i="13"/>
  <c r="AO2139" i="13"/>
  <c r="L2140" i="13"/>
  <c r="M2140" i="13"/>
  <c r="AO2140" i="13"/>
  <c r="L2141" i="13"/>
  <c r="M2141" i="13"/>
  <c r="AO2141" i="13"/>
  <c r="L2142" i="13"/>
  <c r="M2142" i="13"/>
  <c r="AO2142" i="13"/>
  <c r="L2143" i="13"/>
  <c r="M2143" i="13"/>
  <c r="AO2143" i="13"/>
  <c r="L2144" i="13"/>
  <c r="M2144" i="13"/>
  <c r="AO2144" i="13"/>
  <c r="L2145" i="13"/>
  <c r="M2145" i="13"/>
  <c r="AO2145" i="13"/>
  <c r="L2146" i="13"/>
  <c r="M2146" i="13"/>
  <c r="AO2146" i="13"/>
  <c r="L2147" i="13"/>
  <c r="M2147" i="13"/>
  <c r="AO2147" i="13"/>
  <c r="L2148" i="13"/>
  <c r="M2148" i="13"/>
  <c r="AO2148" i="13"/>
  <c r="L2149" i="13"/>
  <c r="M2149" i="13"/>
  <c r="AO2149" i="13"/>
  <c r="L2150" i="13"/>
  <c r="M2150" i="13"/>
  <c r="AO2150" i="13"/>
  <c r="L2151" i="13"/>
  <c r="M2151" i="13"/>
  <c r="AO2151" i="13"/>
  <c r="L2152" i="13"/>
  <c r="M2152" i="13"/>
  <c r="AO2152" i="13"/>
  <c r="L2153" i="13"/>
  <c r="M2153" i="13"/>
  <c r="AO2153" i="13"/>
  <c r="L2154" i="13"/>
  <c r="M2154" i="13"/>
  <c r="AO2154" i="13"/>
  <c r="L2155" i="13"/>
  <c r="M2155" i="13"/>
  <c r="AO2155" i="13"/>
  <c r="L2156" i="13"/>
  <c r="M2156" i="13"/>
  <c r="AO2156" i="13"/>
  <c r="L2157" i="13"/>
  <c r="M2157" i="13"/>
  <c r="AO2157" i="13"/>
  <c r="L2158" i="13"/>
  <c r="M2158" i="13"/>
  <c r="AO2158" i="13"/>
  <c r="L2159" i="13"/>
  <c r="M2159" i="13"/>
  <c r="AO2159" i="13"/>
  <c r="L2160" i="13"/>
  <c r="M2160" i="13"/>
  <c r="AO2160" i="13"/>
  <c r="L2161" i="13"/>
  <c r="M2161" i="13"/>
  <c r="AO2161" i="13"/>
  <c r="L2162" i="13"/>
  <c r="M2162" i="13"/>
  <c r="AO2162" i="13"/>
  <c r="L2163" i="13"/>
  <c r="M2163" i="13"/>
  <c r="AO2163" i="13"/>
  <c r="L2164" i="13"/>
  <c r="M2164" i="13"/>
  <c r="AO2164" i="13"/>
  <c r="L2165" i="13"/>
  <c r="M2165" i="13"/>
  <c r="AO2165" i="13"/>
  <c r="L2166" i="13"/>
  <c r="M2166" i="13"/>
  <c r="AO2166" i="13"/>
  <c r="L2167" i="13"/>
  <c r="M2167" i="13"/>
  <c r="AO2167" i="13"/>
  <c r="L2168" i="13"/>
  <c r="M2168" i="13"/>
  <c r="AO2168" i="13"/>
  <c r="L2169" i="13"/>
  <c r="M2169" i="13"/>
  <c r="AO2169" i="13"/>
  <c r="L2170" i="13"/>
  <c r="M2170" i="13"/>
  <c r="AO2170" i="13"/>
  <c r="L2171" i="13"/>
  <c r="M2171" i="13"/>
  <c r="AO2171" i="13"/>
  <c r="L2172" i="13"/>
  <c r="M2172" i="13"/>
  <c r="AO2172" i="13"/>
  <c r="L2173" i="13"/>
  <c r="M2173" i="13"/>
  <c r="AO2173" i="13"/>
  <c r="L2174" i="13"/>
  <c r="M2174" i="13"/>
  <c r="AO2174" i="13"/>
  <c r="L2175" i="13"/>
  <c r="M2175" i="13"/>
  <c r="AO2175" i="13"/>
  <c r="L2176" i="13"/>
  <c r="M2176" i="13"/>
  <c r="AO2176" i="13"/>
  <c r="L2177" i="13"/>
  <c r="M2177" i="13"/>
  <c r="AO2177" i="13"/>
  <c r="L2178" i="13"/>
  <c r="M2178" i="13"/>
  <c r="AO2178" i="13"/>
  <c r="L2179" i="13"/>
  <c r="M2179" i="13"/>
  <c r="AO2179" i="13"/>
  <c r="L2180" i="13"/>
  <c r="M2180" i="13"/>
  <c r="AO2180" i="13"/>
  <c r="L2181" i="13"/>
  <c r="M2181" i="13"/>
  <c r="AO2181" i="13"/>
  <c r="L2182" i="13"/>
  <c r="M2182" i="13"/>
  <c r="AO2182" i="13"/>
  <c r="L2183" i="13"/>
  <c r="M2183" i="13"/>
  <c r="AO2183" i="13"/>
  <c r="L2184" i="13"/>
  <c r="M2184" i="13"/>
  <c r="AO2184" i="13"/>
  <c r="L2185" i="13"/>
  <c r="M2185" i="13"/>
  <c r="AO2185" i="13"/>
  <c r="L2186" i="13"/>
  <c r="M2186" i="13"/>
  <c r="AO2186" i="13"/>
  <c r="L2187" i="13"/>
  <c r="M2187" i="13"/>
  <c r="AO2187" i="13"/>
  <c r="L2188" i="13"/>
  <c r="M2188" i="13"/>
  <c r="AO2188" i="13"/>
  <c r="L2189" i="13"/>
  <c r="M2189" i="13"/>
  <c r="AO2189" i="13"/>
  <c r="L2190" i="13"/>
  <c r="M2190" i="13"/>
  <c r="AO2190" i="13"/>
  <c r="L2191" i="13"/>
  <c r="M2191" i="13"/>
  <c r="AO2191" i="13"/>
  <c r="L2192" i="13"/>
  <c r="M2192" i="13"/>
  <c r="AO2192" i="13"/>
  <c r="L2193" i="13"/>
  <c r="M2193" i="13"/>
  <c r="AO2193" i="13"/>
  <c r="L2194" i="13"/>
  <c r="M2194" i="13"/>
  <c r="AO2194" i="13"/>
  <c r="L2195" i="13"/>
  <c r="M2195" i="13"/>
  <c r="AO2195" i="13"/>
  <c r="L2196" i="13"/>
  <c r="M2196" i="13"/>
  <c r="AO2196" i="13"/>
  <c r="L2197" i="13"/>
  <c r="M2197" i="13"/>
  <c r="AO2197" i="13"/>
  <c r="L2198" i="13"/>
  <c r="M2198" i="13"/>
  <c r="AO2198" i="13"/>
  <c r="L2199" i="13"/>
  <c r="M2199" i="13"/>
  <c r="AO2199" i="13"/>
  <c r="L2200" i="13"/>
  <c r="M2200" i="13"/>
  <c r="AO2200" i="13"/>
  <c r="L2201" i="13"/>
  <c r="M2201" i="13"/>
  <c r="AO2201" i="13"/>
  <c r="L2202" i="13"/>
  <c r="M2202" i="13"/>
  <c r="AO2202" i="13"/>
  <c r="L2203" i="13"/>
  <c r="M2203" i="13"/>
  <c r="AO2203" i="13"/>
  <c r="L2204" i="13"/>
  <c r="M2204" i="13"/>
  <c r="AO2204" i="13"/>
  <c r="L2205" i="13"/>
  <c r="M2205" i="13"/>
  <c r="AO2205" i="13"/>
  <c r="L2206" i="13"/>
  <c r="M2206" i="13"/>
  <c r="AO2206" i="13"/>
  <c r="L2207" i="13"/>
  <c r="M2207" i="13"/>
  <c r="AO2207" i="13"/>
  <c r="L2208" i="13"/>
  <c r="M2208" i="13"/>
  <c r="AO2208" i="13"/>
  <c r="L2209" i="13"/>
  <c r="M2209" i="13"/>
  <c r="AO2209" i="13"/>
  <c r="L2210" i="13"/>
  <c r="M2210" i="13"/>
  <c r="AO2210" i="13"/>
  <c r="L2211" i="13"/>
  <c r="M2211" i="13"/>
  <c r="AO2211" i="13"/>
  <c r="L2212" i="13"/>
  <c r="M2212" i="13"/>
  <c r="AO2212" i="13"/>
  <c r="L2213" i="13"/>
  <c r="M2213" i="13"/>
  <c r="AO2213" i="13"/>
  <c r="L2214" i="13"/>
  <c r="M2214" i="13"/>
  <c r="AO2214" i="13"/>
  <c r="L2215" i="13"/>
  <c r="M2215" i="13"/>
  <c r="AO2215" i="13"/>
  <c r="L2216" i="13"/>
  <c r="M2216" i="13"/>
  <c r="AO2216" i="13"/>
  <c r="L2217" i="13"/>
  <c r="M2217" i="13"/>
  <c r="AO2217" i="13"/>
  <c r="L2218" i="13"/>
  <c r="M2218" i="13"/>
  <c r="AO2218" i="13"/>
  <c r="L2219" i="13"/>
  <c r="M2219" i="13"/>
  <c r="AO2219" i="13"/>
  <c r="L2220" i="13"/>
  <c r="M2220" i="13"/>
  <c r="AO2220" i="13"/>
  <c r="L2221" i="13"/>
  <c r="M2221" i="13"/>
  <c r="AO2221" i="13"/>
  <c r="L2222" i="13"/>
  <c r="M2222" i="13"/>
  <c r="AO2222" i="13"/>
  <c r="L2223" i="13"/>
  <c r="M2223" i="13"/>
  <c r="AO2223" i="13"/>
  <c r="L2224" i="13"/>
  <c r="M2224" i="13"/>
  <c r="AO2224" i="13"/>
  <c r="L2225" i="13"/>
  <c r="M2225" i="13"/>
  <c r="AO2225" i="13"/>
  <c r="L2226" i="13"/>
  <c r="M2226" i="13"/>
  <c r="AO2226" i="13"/>
  <c r="L2227" i="13"/>
  <c r="M2227" i="13"/>
  <c r="AO2227" i="13"/>
  <c r="L2228" i="13"/>
  <c r="M2228" i="13"/>
  <c r="AO2228" i="13"/>
  <c r="L2229" i="13"/>
  <c r="M2229" i="13"/>
  <c r="AO2229" i="13"/>
  <c r="L2230" i="13"/>
  <c r="M2230" i="13"/>
  <c r="AO2230" i="13"/>
  <c r="L2231" i="13"/>
  <c r="M2231" i="13"/>
  <c r="AO2231" i="13"/>
  <c r="L2232" i="13"/>
  <c r="M2232" i="13"/>
  <c r="AO2232" i="13"/>
  <c r="L2233" i="13"/>
  <c r="M2233" i="13"/>
  <c r="AO2233" i="13"/>
  <c r="L2234" i="13"/>
  <c r="M2234" i="13"/>
  <c r="AO2234" i="13"/>
  <c r="L2235" i="13"/>
  <c r="M2235" i="13"/>
  <c r="AO2235" i="13"/>
  <c r="L2236" i="13"/>
  <c r="M2236" i="13"/>
  <c r="AO2236" i="13"/>
  <c r="L2237" i="13"/>
  <c r="M2237" i="13"/>
  <c r="AO2237" i="13"/>
  <c r="L2238" i="13"/>
  <c r="M2238" i="13"/>
  <c r="AO2238" i="13"/>
  <c r="L2239" i="13"/>
  <c r="M2239" i="13"/>
  <c r="AO2239" i="13"/>
  <c r="L2240" i="13"/>
  <c r="M2240" i="13"/>
  <c r="AO2240" i="13"/>
  <c r="L2241" i="13"/>
  <c r="M2241" i="13"/>
  <c r="AO2241" i="13"/>
  <c r="L2242" i="13"/>
  <c r="M2242" i="13"/>
  <c r="AO2242" i="13"/>
  <c r="L2243" i="13"/>
  <c r="M2243" i="13"/>
  <c r="AO2243" i="13"/>
  <c r="L2244" i="13"/>
  <c r="M2244" i="13"/>
  <c r="AO2244" i="13"/>
  <c r="L2245" i="13"/>
  <c r="M2245" i="13"/>
  <c r="AO2245" i="13"/>
  <c r="L2246" i="13"/>
  <c r="M2246" i="13"/>
  <c r="AO2246" i="13"/>
  <c r="L2247" i="13"/>
  <c r="M2247" i="13"/>
  <c r="AO2247" i="13"/>
  <c r="L2248" i="13"/>
  <c r="M2248" i="13"/>
  <c r="AO2248" i="13"/>
  <c r="L2249" i="13"/>
  <c r="M2249" i="13"/>
  <c r="AO2249" i="13"/>
  <c r="L2250" i="13"/>
  <c r="M2250" i="13"/>
  <c r="AO2250" i="13"/>
  <c r="L2251" i="13"/>
  <c r="M2251" i="13"/>
  <c r="AO2251" i="13"/>
  <c r="L2252" i="13"/>
  <c r="M2252" i="13"/>
  <c r="AO2252" i="13"/>
  <c r="L2253" i="13"/>
  <c r="M2253" i="13"/>
  <c r="AO2253" i="13"/>
  <c r="L2254" i="13"/>
  <c r="M2254" i="13"/>
  <c r="AO2254" i="13"/>
  <c r="L2255" i="13"/>
  <c r="M2255" i="13"/>
  <c r="AO2255" i="13"/>
  <c r="L2256" i="13"/>
  <c r="M2256" i="13"/>
  <c r="AO2256" i="13"/>
  <c r="L2257" i="13"/>
  <c r="M2257" i="13"/>
  <c r="AO2257" i="13"/>
  <c r="L2258" i="13"/>
  <c r="M2258" i="13"/>
  <c r="AO2258" i="13"/>
  <c r="L2259" i="13"/>
  <c r="M2259" i="13"/>
  <c r="AO2259" i="13"/>
  <c r="L2260" i="13"/>
  <c r="M2260" i="13"/>
  <c r="AO2260" i="13"/>
  <c r="L2261" i="13"/>
  <c r="M2261" i="13"/>
  <c r="AO2261" i="13"/>
  <c r="L2262" i="13"/>
  <c r="M2262" i="13"/>
  <c r="AO2262" i="13"/>
  <c r="L2263" i="13"/>
  <c r="M2263" i="13"/>
  <c r="AO2263" i="13"/>
  <c r="L2264" i="13"/>
  <c r="M2264" i="13"/>
  <c r="AO2264" i="13"/>
  <c r="L2265" i="13"/>
  <c r="M2265" i="13"/>
  <c r="AO2265" i="13"/>
  <c r="L2266" i="13"/>
  <c r="M2266" i="13"/>
  <c r="AO2266" i="13"/>
  <c r="L2267" i="13"/>
  <c r="M2267" i="13"/>
  <c r="AO2267" i="13"/>
  <c r="L2268" i="13"/>
  <c r="M2268" i="13"/>
  <c r="AO2268" i="13"/>
  <c r="L2269" i="13"/>
  <c r="M2269" i="13"/>
  <c r="AO2269" i="13"/>
  <c r="L2270" i="13"/>
  <c r="M2270" i="13"/>
  <c r="AO2270" i="13"/>
  <c r="L2271" i="13"/>
  <c r="M2271" i="13"/>
  <c r="AO2271" i="13"/>
  <c r="L2272" i="13"/>
  <c r="M2272" i="13"/>
  <c r="AO2272" i="13"/>
  <c r="L2273" i="13"/>
  <c r="M2273" i="13"/>
  <c r="AO2273" i="13"/>
  <c r="L2274" i="13"/>
  <c r="M2274" i="13"/>
  <c r="AO2274" i="13"/>
  <c r="L2275" i="13"/>
  <c r="M2275" i="13"/>
  <c r="AO2275" i="13"/>
  <c r="L2276" i="13"/>
  <c r="M2276" i="13"/>
  <c r="AO2276" i="13"/>
  <c r="L2277" i="13"/>
  <c r="M2277" i="13"/>
  <c r="AO2277" i="13"/>
  <c r="L2278" i="13"/>
  <c r="M2278" i="13"/>
  <c r="AO2278" i="13"/>
  <c r="L2279" i="13"/>
  <c r="M2279" i="13"/>
  <c r="AO2279" i="13"/>
  <c r="L2280" i="13"/>
  <c r="M2280" i="13"/>
  <c r="AO2280" i="13"/>
  <c r="L2281" i="13"/>
  <c r="M2281" i="13"/>
  <c r="AO2281" i="13"/>
  <c r="L2282" i="13"/>
  <c r="M2282" i="13"/>
  <c r="AO2282" i="13"/>
  <c r="L2283" i="13"/>
  <c r="M2283" i="13"/>
  <c r="AO2283" i="13"/>
  <c r="L2284" i="13"/>
  <c r="M2284" i="13"/>
  <c r="AO2284" i="13"/>
  <c r="L2285" i="13"/>
  <c r="M2285" i="13"/>
  <c r="AO2285" i="13"/>
  <c r="L2286" i="13"/>
  <c r="M2286" i="13"/>
  <c r="AO2286" i="13"/>
  <c r="L2287" i="13"/>
  <c r="M2287" i="13"/>
  <c r="AO2287" i="13"/>
  <c r="L2288" i="13"/>
  <c r="M2288" i="13"/>
  <c r="AO2288" i="13"/>
  <c r="L2289" i="13"/>
  <c r="M2289" i="13"/>
  <c r="AO2289" i="13"/>
  <c r="L2290" i="13"/>
  <c r="M2290" i="13"/>
  <c r="AO2290" i="13"/>
  <c r="L2291" i="13"/>
  <c r="M2291" i="13"/>
  <c r="AO2291" i="13"/>
  <c r="L2292" i="13"/>
  <c r="M2292" i="13"/>
  <c r="AO2292" i="13"/>
  <c r="L2293" i="13"/>
  <c r="M2293" i="13"/>
  <c r="AO2293" i="13"/>
  <c r="L2294" i="13"/>
  <c r="M2294" i="13"/>
  <c r="AO2294" i="13"/>
  <c r="L2295" i="13"/>
  <c r="M2295" i="13"/>
  <c r="AO2295" i="13"/>
  <c r="L2296" i="13"/>
  <c r="M2296" i="13"/>
  <c r="AO2296" i="13"/>
  <c r="L2297" i="13"/>
  <c r="M2297" i="13"/>
  <c r="AO2297" i="13"/>
  <c r="L2298" i="13"/>
  <c r="M2298" i="13"/>
  <c r="AO2298" i="13"/>
  <c r="L2299" i="13"/>
  <c r="M2299" i="13"/>
  <c r="AO2299" i="13"/>
  <c r="L2300" i="13"/>
  <c r="M2300" i="13"/>
  <c r="AO2300" i="13"/>
  <c r="L2301" i="13"/>
  <c r="M2301" i="13"/>
  <c r="AO2301" i="13"/>
  <c r="L2302" i="13"/>
  <c r="M2302" i="13"/>
  <c r="AO2302" i="13"/>
  <c r="L2303" i="13"/>
  <c r="M2303" i="13"/>
  <c r="AO2303" i="13"/>
  <c r="L2304" i="13"/>
  <c r="M2304" i="13"/>
  <c r="AO2304" i="13"/>
  <c r="L2305" i="13"/>
  <c r="M2305" i="13"/>
  <c r="AO2305" i="13"/>
  <c r="L2306" i="13"/>
  <c r="M2306" i="13"/>
  <c r="AO2306" i="13"/>
  <c r="L2307" i="13"/>
  <c r="M2307" i="13"/>
  <c r="AO2307" i="13"/>
  <c r="L2308" i="13"/>
  <c r="M2308" i="13"/>
  <c r="AO2308" i="13"/>
  <c r="L2309" i="13"/>
  <c r="M2309" i="13"/>
  <c r="AO2309" i="13"/>
  <c r="L2310" i="13"/>
  <c r="M2310" i="13"/>
  <c r="AO2310" i="13"/>
  <c r="L2311" i="13"/>
  <c r="M2311" i="13"/>
  <c r="AO2311" i="13"/>
  <c r="L2312" i="13"/>
  <c r="M2312" i="13"/>
  <c r="AO2312" i="13"/>
  <c r="L2313" i="13"/>
  <c r="M2313" i="13"/>
  <c r="AO2313" i="13"/>
  <c r="L2314" i="13"/>
  <c r="M2314" i="13"/>
  <c r="AO2314" i="13"/>
  <c r="L2315" i="13"/>
  <c r="M2315" i="13"/>
  <c r="AO2315" i="13"/>
  <c r="L2316" i="13"/>
  <c r="M2316" i="13"/>
  <c r="AO2316" i="13"/>
  <c r="L2317" i="13"/>
  <c r="M2317" i="13"/>
  <c r="AO2317" i="13"/>
  <c r="L2318" i="13"/>
  <c r="M2318" i="13"/>
  <c r="AO2318" i="13"/>
  <c r="L2319" i="13"/>
  <c r="M2319" i="13"/>
  <c r="AO2319" i="13"/>
  <c r="L2320" i="13"/>
  <c r="M2320" i="13"/>
  <c r="AO2320" i="13"/>
  <c r="L2321" i="13"/>
  <c r="M2321" i="13"/>
  <c r="AO2321" i="13"/>
  <c r="L2322" i="13"/>
  <c r="M2322" i="13"/>
  <c r="AO2322" i="13"/>
  <c r="L2323" i="13"/>
  <c r="M2323" i="13"/>
  <c r="AO2323" i="13"/>
  <c r="L2324" i="13"/>
  <c r="M2324" i="13"/>
  <c r="AO2324" i="13"/>
  <c r="L2325" i="13"/>
  <c r="M2325" i="13"/>
  <c r="AO2325" i="13"/>
  <c r="L2326" i="13"/>
  <c r="M2326" i="13"/>
  <c r="AO2326" i="13"/>
  <c r="L2327" i="13"/>
  <c r="M2327" i="13"/>
  <c r="AO2327" i="13"/>
  <c r="L2328" i="13"/>
  <c r="M2328" i="13"/>
  <c r="AO2328" i="13"/>
  <c r="L2329" i="13"/>
  <c r="M2329" i="13"/>
  <c r="AO2329" i="13"/>
  <c r="L2330" i="13"/>
  <c r="M2330" i="13"/>
  <c r="AO2330" i="13"/>
  <c r="L2331" i="13"/>
  <c r="M2331" i="13"/>
  <c r="AO2331" i="13"/>
  <c r="L2332" i="13"/>
  <c r="M2332" i="13"/>
  <c r="AO2332" i="13"/>
  <c r="L2333" i="13"/>
  <c r="M2333" i="13"/>
  <c r="AO2333" i="13"/>
  <c r="L2334" i="13"/>
  <c r="M2334" i="13"/>
  <c r="AO2334" i="13"/>
  <c r="L2335" i="13"/>
  <c r="M2335" i="13"/>
  <c r="AO2335" i="13"/>
  <c r="L2336" i="13"/>
  <c r="M2336" i="13"/>
  <c r="AO2336" i="13"/>
  <c r="L2337" i="13"/>
  <c r="M2337" i="13"/>
  <c r="AO2337" i="13"/>
  <c r="L2338" i="13"/>
  <c r="M2338" i="13"/>
  <c r="AO2338" i="13"/>
  <c r="L2339" i="13"/>
  <c r="M2339" i="13"/>
  <c r="AO2339" i="13"/>
  <c r="L2340" i="13"/>
  <c r="M2340" i="13"/>
  <c r="AO2340" i="13"/>
  <c r="L2341" i="13"/>
  <c r="M2341" i="13"/>
  <c r="AO2341" i="13"/>
  <c r="L2342" i="13"/>
  <c r="M2342" i="13"/>
  <c r="AO2342" i="13"/>
  <c r="L2343" i="13"/>
  <c r="M2343" i="13"/>
  <c r="AO2343" i="13"/>
  <c r="L2344" i="13"/>
  <c r="M2344" i="13"/>
  <c r="AO2344" i="13"/>
  <c r="L2345" i="13"/>
  <c r="M2345" i="13"/>
  <c r="AO2345" i="13"/>
  <c r="L2346" i="13"/>
  <c r="M2346" i="13"/>
  <c r="AO2346" i="13"/>
  <c r="L2347" i="13"/>
  <c r="M2347" i="13"/>
  <c r="AO2347" i="13"/>
  <c r="L2348" i="13"/>
  <c r="M2348" i="13"/>
  <c r="AO2348" i="13"/>
  <c r="L2349" i="13"/>
  <c r="M2349" i="13"/>
  <c r="AO2349" i="13"/>
  <c r="L2350" i="13"/>
  <c r="M2350" i="13"/>
  <c r="AO2350" i="13"/>
  <c r="L2351" i="13"/>
  <c r="M2351" i="13"/>
  <c r="AO2351" i="13"/>
  <c r="L2352" i="13"/>
  <c r="M2352" i="13"/>
  <c r="AO2352" i="13"/>
  <c r="L2353" i="13"/>
  <c r="M2353" i="13"/>
  <c r="AO2353" i="13"/>
  <c r="L2354" i="13"/>
  <c r="M2354" i="13"/>
  <c r="AO2354" i="13"/>
  <c r="L2355" i="13"/>
  <c r="M2355" i="13"/>
  <c r="AO2355" i="13"/>
  <c r="L2356" i="13"/>
  <c r="M2356" i="13"/>
  <c r="AO2356" i="13"/>
  <c r="L2357" i="13"/>
  <c r="M2357" i="13"/>
  <c r="AO2357" i="13"/>
  <c r="L2358" i="13"/>
  <c r="M2358" i="13"/>
  <c r="AO2358" i="13"/>
  <c r="L2359" i="13"/>
  <c r="M2359" i="13"/>
  <c r="AO2359" i="13"/>
  <c r="L2360" i="13"/>
  <c r="M2360" i="13"/>
  <c r="AO2360" i="13"/>
  <c r="L2361" i="13"/>
  <c r="M2361" i="13"/>
  <c r="AO2361" i="13"/>
  <c r="L2362" i="13"/>
  <c r="M2362" i="13"/>
  <c r="AO2362" i="13"/>
  <c r="L2363" i="13"/>
  <c r="M2363" i="13"/>
  <c r="AO2363" i="13"/>
  <c r="L2364" i="13"/>
  <c r="M2364" i="13"/>
  <c r="AO2364" i="13"/>
  <c r="L2365" i="13"/>
  <c r="M2365" i="13"/>
  <c r="AO2365" i="13"/>
  <c r="L2366" i="13"/>
  <c r="M2366" i="13"/>
  <c r="AO2366" i="13"/>
  <c r="L2367" i="13"/>
  <c r="M2367" i="13"/>
  <c r="AO2367" i="13"/>
  <c r="L2368" i="13"/>
  <c r="M2368" i="13"/>
  <c r="AO2368" i="13"/>
  <c r="L2369" i="13"/>
  <c r="M2369" i="13"/>
  <c r="AO2369" i="13"/>
  <c r="L2370" i="13"/>
  <c r="M2370" i="13"/>
  <c r="AO2370" i="13"/>
  <c r="L2371" i="13"/>
  <c r="M2371" i="13"/>
  <c r="AO2371" i="13"/>
  <c r="L2372" i="13"/>
  <c r="M2372" i="13"/>
  <c r="AO2372" i="13"/>
  <c r="L2373" i="13"/>
  <c r="M2373" i="13"/>
  <c r="AO2373" i="13"/>
  <c r="L2374" i="13"/>
  <c r="M2374" i="13"/>
  <c r="AO2374" i="13"/>
  <c r="L2375" i="13"/>
  <c r="M2375" i="13"/>
  <c r="AO2375" i="13"/>
  <c r="L2376" i="13"/>
  <c r="M2376" i="13"/>
  <c r="AO2376" i="13"/>
  <c r="L2377" i="13"/>
  <c r="M2377" i="13"/>
  <c r="AO2377" i="13"/>
  <c r="L2378" i="13"/>
  <c r="M2378" i="13"/>
  <c r="AO2378" i="13"/>
  <c r="L2379" i="13"/>
  <c r="M2379" i="13"/>
  <c r="AO2379" i="13"/>
  <c r="L2380" i="13"/>
  <c r="M2380" i="13"/>
  <c r="AO2380" i="13"/>
  <c r="L2381" i="13"/>
  <c r="M2381" i="13"/>
  <c r="AO2381" i="13"/>
  <c r="L2382" i="13"/>
  <c r="M2382" i="13"/>
  <c r="AO2382" i="13"/>
  <c r="L2383" i="13"/>
  <c r="M2383" i="13"/>
  <c r="AO2383" i="13"/>
  <c r="L2384" i="13"/>
  <c r="M2384" i="13"/>
  <c r="AO2384" i="13"/>
  <c r="L2385" i="13"/>
  <c r="M2385" i="13"/>
  <c r="AO2385" i="13"/>
  <c r="L2386" i="13"/>
  <c r="M2386" i="13"/>
  <c r="AO2386" i="13"/>
  <c r="L2387" i="13"/>
  <c r="M2387" i="13"/>
  <c r="AO2387" i="13"/>
  <c r="L2388" i="13"/>
  <c r="M2388" i="13"/>
  <c r="AO2388" i="13"/>
  <c r="L2389" i="13"/>
  <c r="M2389" i="13"/>
  <c r="AO2389" i="13"/>
  <c r="L2390" i="13"/>
  <c r="M2390" i="13"/>
  <c r="AO2390" i="13"/>
  <c r="L2391" i="13"/>
  <c r="M2391" i="13"/>
  <c r="AO2391" i="13"/>
  <c r="L2392" i="13"/>
  <c r="M2392" i="13"/>
  <c r="AO2392" i="13"/>
  <c r="L2393" i="13"/>
  <c r="M2393" i="13"/>
  <c r="AO2393" i="13"/>
  <c r="L2394" i="13"/>
  <c r="M2394" i="13"/>
  <c r="AO2394" i="13"/>
  <c r="L2395" i="13"/>
  <c r="M2395" i="13"/>
  <c r="AO2395" i="13"/>
  <c r="L2396" i="13"/>
  <c r="M2396" i="13"/>
  <c r="AO2396" i="13"/>
  <c r="L2397" i="13"/>
  <c r="M2397" i="13"/>
  <c r="AO2397" i="13"/>
  <c r="L2398" i="13"/>
  <c r="M2398" i="13"/>
  <c r="AO2398" i="13"/>
  <c r="L2399" i="13"/>
  <c r="M2399" i="13"/>
  <c r="AO2399" i="13"/>
  <c r="L2400" i="13"/>
  <c r="M2400" i="13"/>
  <c r="AO2400" i="13"/>
  <c r="L2401" i="13"/>
  <c r="M2401" i="13"/>
  <c r="AO2401" i="13"/>
  <c r="L2402" i="13"/>
  <c r="M2402" i="13"/>
  <c r="AO2402" i="13"/>
  <c r="L2403" i="13"/>
  <c r="M2403" i="13"/>
  <c r="AO2403" i="13"/>
  <c r="L2404" i="13"/>
  <c r="M2404" i="13"/>
  <c r="AO2404" i="13"/>
  <c r="L2405" i="13"/>
  <c r="M2405" i="13"/>
  <c r="AO2405" i="13"/>
  <c r="L2406" i="13"/>
  <c r="M2406" i="13"/>
  <c r="AO2406" i="13"/>
  <c r="L2407" i="13"/>
  <c r="M2407" i="13"/>
  <c r="AO2407" i="13"/>
  <c r="L2408" i="13"/>
  <c r="M2408" i="13"/>
  <c r="AO2408" i="13"/>
  <c r="L2409" i="13"/>
  <c r="M2409" i="13"/>
  <c r="AO2409" i="13"/>
  <c r="L2410" i="13"/>
  <c r="M2410" i="13"/>
  <c r="AO2410" i="13"/>
  <c r="L2411" i="13"/>
  <c r="M2411" i="13"/>
  <c r="AO2411" i="13"/>
  <c r="L2412" i="13"/>
  <c r="M2412" i="13"/>
  <c r="AO2412" i="13"/>
  <c r="L2413" i="13"/>
  <c r="M2413" i="13"/>
  <c r="AO2413" i="13"/>
  <c r="L2414" i="13"/>
  <c r="M2414" i="13"/>
  <c r="AO2414" i="13"/>
  <c r="L2415" i="13"/>
  <c r="M2415" i="13"/>
  <c r="AO2415" i="13"/>
  <c r="L2416" i="13"/>
  <c r="M2416" i="13"/>
  <c r="AO2416" i="13"/>
  <c r="L2417" i="13"/>
  <c r="M2417" i="13"/>
  <c r="AO2417" i="13"/>
  <c r="L2418" i="13"/>
  <c r="M2418" i="13"/>
  <c r="AO2418" i="13"/>
  <c r="L2419" i="13"/>
  <c r="M2419" i="13"/>
  <c r="AO2419" i="13"/>
  <c r="L2420" i="13"/>
  <c r="M2420" i="13"/>
  <c r="AO2420" i="13"/>
  <c r="L2421" i="13"/>
  <c r="M2421" i="13"/>
  <c r="AO2421" i="13"/>
  <c r="L2422" i="13"/>
  <c r="M2422" i="13"/>
  <c r="AO2422" i="13"/>
  <c r="L2423" i="13"/>
  <c r="M2423" i="13"/>
  <c r="AO2423" i="13"/>
  <c r="L2424" i="13"/>
  <c r="M2424" i="13"/>
  <c r="AO2424" i="13"/>
  <c r="L2425" i="13"/>
  <c r="M2425" i="13"/>
  <c r="AO2425" i="13"/>
  <c r="L2426" i="13"/>
  <c r="M2426" i="13"/>
  <c r="AO2426" i="13"/>
  <c r="L2427" i="13"/>
  <c r="M2427" i="13"/>
  <c r="AO2427" i="13"/>
  <c r="L2428" i="13"/>
  <c r="M2428" i="13"/>
  <c r="AO2428" i="13"/>
  <c r="L2429" i="13"/>
  <c r="M2429" i="13"/>
  <c r="AO2429" i="13"/>
  <c r="L2430" i="13"/>
  <c r="M2430" i="13"/>
  <c r="AO2430" i="13"/>
  <c r="L2431" i="13"/>
  <c r="M2431" i="13"/>
  <c r="AO2431" i="13"/>
  <c r="L2432" i="13"/>
  <c r="M2432" i="13"/>
  <c r="AO2432" i="13"/>
  <c r="L2433" i="13"/>
  <c r="M2433" i="13"/>
  <c r="AO2433" i="13"/>
  <c r="L2434" i="13"/>
  <c r="M2434" i="13"/>
  <c r="AO2434" i="13"/>
  <c r="L2435" i="13"/>
  <c r="M2435" i="13"/>
  <c r="AO2435" i="13"/>
  <c r="L2436" i="13"/>
  <c r="M2436" i="13"/>
  <c r="AO2436" i="13"/>
  <c r="L2437" i="13"/>
  <c r="M2437" i="13"/>
  <c r="AO2437" i="13"/>
  <c r="L2438" i="13"/>
  <c r="M2438" i="13"/>
  <c r="AO2438" i="13"/>
  <c r="L2439" i="13"/>
  <c r="M2439" i="13"/>
  <c r="AO2439" i="13"/>
  <c r="L2440" i="13"/>
  <c r="M2440" i="13"/>
  <c r="AO2440" i="13"/>
  <c r="L2441" i="13"/>
  <c r="M2441" i="13"/>
  <c r="AO2441" i="13"/>
  <c r="L2442" i="13"/>
  <c r="M2442" i="13"/>
  <c r="AO2442" i="13"/>
  <c r="L2443" i="13"/>
  <c r="M2443" i="13"/>
  <c r="AO2443" i="13"/>
  <c r="L2444" i="13"/>
  <c r="M2444" i="13"/>
  <c r="AO2444" i="13"/>
  <c r="L2445" i="13"/>
  <c r="M2445" i="13"/>
  <c r="AO2445" i="13"/>
  <c r="L2446" i="13"/>
  <c r="M2446" i="13"/>
  <c r="AO2446" i="13"/>
  <c r="L2447" i="13"/>
  <c r="M2447" i="13"/>
  <c r="AO2447" i="13"/>
  <c r="L2448" i="13"/>
  <c r="M2448" i="13"/>
  <c r="AO2448" i="13"/>
  <c r="L2449" i="13"/>
  <c r="M2449" i="13"/>
  <c r="AO2449" i="13"/>
  <c r="L2450" i="13"/>
  <c r="M2450" i="13"/>
  <c r="AO2450" i="13"/>
  <c r="L2451" i="13"/>
  <c r="M2451" i="13"/>
  <c r="AO2451" i="13"/>
  <c r="L2452" i="13"/>
  <c r="M2452" i="13"/>
  <c r="AO2452" i="13"/>
  <c r="L2453" i="13"/>
  <c r="M2453" i="13"/>
  <c r="AO2453" i="13"/>
  <c r="L2454" i="13"/>
  <c r="M2454" i="13"/>
  <c r="AO2454" i="13"/>
  <c r="L2455" i="13"/>
  <c r="M2455" i="13"/>
  <c r="AO2455" i="13"/>
  <c r="L2456" i="13"/>
  <c r="M2456" i="13"/>
  <c r="AO2456" i="13"/>
  <c r="L2457" i="13"/>
  <c r="M2457" i="13"/>
  <c r="AO2457" i="13"/>
  <c r="L2458" i="13"/>
  <c r="M2458" i="13"/>
  <c r="AO2458" i="13"/>
  <c r="L2459" i="13"/>
  <c r="M2459" i="13"/>
  <c r="AO2459" i="13"/>
  <c r="L2460" i="13"/>
  <c r="M2460" i="13"/>
  <c r="AO2460" i="13"/>
  <c r="L2461" i="13"/>
  <c r="M2461" i="13"/>
  <c r="AO2461" i="13"/>
  <c r="L2462" i="13"/>
  <c r="M2462" i="13"/>
  <c r="AO2462" i="13"/>
  <c r="L2463" i="13"/>
  <c r="M2463" i="13"/>
  <c r="AO2463" i="13"/>
  <c r="L2464" i="13"/>
  <c r="M2464" i="13"/>
  <c r="AO2464" i="13"/>
  <c r="L2465" i="13"/>
  <c r="M2465" i="13"/>
  <c r="AO2465" i="13"/>
  <c r="L2466" i="13"/>
  <c r="M2466" i="13"/>
  <c r="AO2466" i="13"/>
  <c r="L2467" i="13"/>
  <c r="M2467" i="13"/>
  <c r="AO2467" i="13"/>
  <c r="L2468" i="13"/>
  <c r="M2468" i="13"/>
  <c r="AO2468" i="13"/>
  <c r="L2469" i="13"/>
  <c r="M2469" i="13"/>
  <c r="AO2469" i="13"/>
  <c r="L2470" i="13"/>
  <c r="M2470" i="13"/>
  <c r="AO2470" i="13"/>
  <c r="L2471" i="13"/>
  <c r="M2471" i="13"/>
  <c r="AO2471" i="13"/>
  <c r="L2472" i="13"/>
  <c r="M2472" i="13"/>
  <c r="AO2472" i="13"/>
  <c r="L2473" i="13"/>
  <c r="M2473" i="13"/>
  <c r="AO2473" i="13"/>
  <c r="L2474" i="13"/>
  <c r="M2474" i="13"/>
  <c r="AO2474" i="13"/>
  <c r="L2475" i="13"/>
  <c r="M2475" i="13"/>
  <c r="AO2475" i="13"/>
  <c r="L2476" i="13"/>
  <c r="M2476" i="13"/>
  <c r="AO2476" i="13"/>
  <c r="L2477" i="13"/>
  <c r="M2477" i="13"/>
  <c r="AO2477" i="13"/>
  <c r="L2478" i="13"/>
  <c r="M2478" i="13"/>
  <c r="AO2478" i="13"/>
  <c r="L2479" i="13"/>
  <c r="M2479" i="13"/>
  <c r="AO2479" i="13"/>
  <c r="L2480" i="13"/>
  <c r="M2480" i="13"/>
  <c r="AO2480" i="13"/>
  <c r="L2481" i="13"/>
  <c r="M2481" i="13"/>
  <c r="AO2481" i="13"/>
  <c r="L2482" i="13"/>
  <c r="M2482" i="13"/>
  <c r="AO2482" i="13"/>
  <c r="L2483" i="13"/>
  <c r="M2483" i="13"/>
  <c r="AO2483" i="13"/>
  <c r="L2484" i="13"/>
  <c r="M2484" i="13"/>
  <c r="AO2484" i="13"/>
  <c r="L2485" i="13"/>
  <c r="M2485" i="13"/>
  <c r="AO2485" i="13"/>
  <c r="L2486" i="13"/>
  <c r="M2486" i="13"/>
  <c r="AO2486" i="13"/>
  <c r="L2487" i="13"/>
  <c r="M2487" i="13"/>
  <c r="AO2487" i="13"/>
  <c r="L2488" i="13"/>
  <c r="M2488" i="13"/>
  <c r="AO2488" i="13"/>
  <c r="L2489" i="13"/>
  <c r="M2489" i="13"/>
  <c r="AO2489" i="13"/>
  <c r="L2490" i="13"/>
  <c r="M2490" i="13"/>
  <c r="AO2490" i="13"/>
  <c r="L2491" i="13"/>
  <c r="M2491" i="13"/>
  <c r="AO2491" i="13"/>
  <c r="L2492" i="13"/>
  <c r="M2492" i="13"/>
  <c r="AO2492" i="13"/>
  <c r="L2493" i="13"/>
  <c r="M2493" i="13"/>
  <c r="AO2493" i="13"/>
  <c r="L2494" i="13"/>
  <c r="M2494" i="13"/>
  <c r="AO2494" i="13"/>
  <c r="L2495" i="13"/>
  <c r="M2495" i="13"/>
  <c r="AO2495" i="13"/>
  <c r="L2496" i="13"/>
  <c r="M2496" i="13"/>
  <c r="AO2496" i="13"/>
  <c r="L2497" i="13"/>
  <c r="M2497" i="13"/>
  <c r="AO2497" i="13"/>
  <c r="L2498" i="13"/>
  <c r="M2498" i="13"/>
  <c r="AO2498" i="13"/>
  <c r="L2499" i="13"/>
  <c r="M2499" i="13"/>
  <c r="AO2499" i="13"/>
  <c r="L2500" i="13"/>
  <c r="M2500" i="13"/>
  <c r="AO2500" i="13"/>
  <c r="L2501" i="13"/>
  <c r="M2501" i="13"/>
  <c r="AO2501" i="13"/>
  <c r="L2502" i="13"/>
  <c r="M2502" i="13"/>
  <c r="AO2502" i="13"/>
  <c r="L2503" i="13"/>
  <c r="M2503" i="13"/>
  <c r="AO2503" i="13"/>
  <c r="L2504" i="13"/>
  <c r="M2504" i="13"/>
  <c r="AO2504" i="13"/>
  <c r="L2505" i="13"/>
  <c r="M2505" i="13"/>
  <c r="AO2505" i="13"/>
  <c r="L2506" i="13"/>
  <c r="M2506" i="13"/>
  <c r="AO2506" i="13"/>
  <c r="L2507" i="13"/>
  <c r="M2507" i="13"/>
  <c r="AO2507" i="13"/>
  <c r="L2508" i="13"/>
  <c r="M2508" i="13"/>
  <c r="AO2508" i="13"/>
  <c r="L2509" i="13"/>
  <c r="M2509" i="13"/>
  <c r="AO2509" i="13"/>
  <c r="L2510" i="13"/>
  <c r="M2510" i="13"/>
  <c r="AO2510" i="13"/>
  <c r="L2511" i="13"/>
  <c r="M2511" i="13"/>
  <c r="AO2511" i="13"/>
  <c r="L2512" i="13"/>
  <c r="M2512" i="13"/>
  <c r="AO2512" i="13"/>
  <c r="L2513" i="13"/>
  <c r="M2513" i="13"/>
  <c r="AO2513" i="13"/>
  <c r="L2514" i="13"/>
  <c r="M2514" i="13"/>
  <c r="AO2514" i="13"/>
  <c r="L2515" i="13"/>
  <c r="M2515" i="13"/>
  <c r="AO2515" i="13"/>
  <c r="L2516" i="13"/>
  <c r="M2516" i="13"/>
  <c r="AO2516" i="13"/>
  <c r="L2517" i="13"/>
  <c r="M2517" i="13"/>
  <c r="AO2517" i="13"/>
  <c r="L2518" i="13"/>
  <c r="M2518" i="13"/>
  <c r="AO2518" i="13"/>
  <c r="L2519" i="13"/>
  <c r="M2519" i="13"/>
  <c r="AO2519" i="13"/>
  <c r="L2520" i="13"/>
  <c r="M2520" i="13"/>
  <c r="AO2520" i="13"/>
  <c r="L2521" i="13"/>
  <c r="M2521" i="13"/>
  <c r="AO2521" i="13"/>
  <c r="L2522" i="13"/>
  <c r="M2522" i="13"/>
  <c r="AO2522" i="13"/>
  <c r="L2523" i="13"/>
  <c r="M2523" i="13"/>
  <c r="AO2523" i="13"/>
  <c r="L2524" i="13"/>
  <c r="M2524" i="13"/>
  <c r="AO2524" i="13"/>
  <c r="L2525" i="13"/>
  <c r="M2525" i="13"/>
  <c r="AO2525" i="13"/>
  <c r="L2526" i="13"/>
  <c r="M2526" i="13"/>
  <c r="AO2526" i="13"/>
  <c r="L2527" i="13"/>
  <c r="M2527" i="13"/>
  <c r="AO2527" i="13"/>
  <c r="L2528" i="13"/>
  <c r="M2528" i="13"/>
  <c r="AO2528" i="13"/>
  <c r="L2529" i="13"/>
  <c r="M2529" i="13"/>
  <c r="AO2529" i="13"/>
  <c r="L2530" i="13"/>
  <c r="M2530" i="13"/>
  <c r="AO2530" i="13"/>
  <c r="L2531" i="13"/>
  <c r="M2531" i="13"/>
  <c r="AO2531" i="13"/>
  <c r="L2532" i="13"/>
  <c r="M2532" i="13"/>
  <c r="AO2532" i="13"/>
  <c r="L2533" i="13"/>
  <c r="M2533" i="13"/>
  <c r="AO2533" i="13"/>
  <c r="L2534" i="13"/>
  <c r="M2534" i="13"/>
  <c r="AO2534" i="13"/>
  <c r="L2535" i="13"/>
  <c r="M2535" i="13"/>
  <c r="AO2535" i="13"/>
  <c r="L2536" i="13"/>
  <c r="M2536" i="13"/>
  <c r="AO2536" i="13"/>
  <c r="L2537" i="13"/>
  <c r="M2537" i="13"/>
  <c r="AO2537" i="13"/>
  <c r="L2538" i="13"/>
  <c r="M2538" i="13"/>
  <c r="AO2538" i="13"/>
  <c r="L2539" i="13"/>
  <c r="M2539" i="13"/>
  <c r="AO2539" i="13"/>
  <c r="L2540" i="13"/>
  <c r="M2540" i="13"/>
  <c r="AO2540" i="13"/>
  <c r="L2541" i="13"/>
  <c r="M2541" i="13"/>
  <c r="AO2541" i="13"/>
  <c r="L2542" i="13"/>
  <c r="M2542" i="13"/>
  <c r="AO2542" i="13"/>
  <c r="L2543" i="13"/>
  <c r="M2543" i="13"/>
  <c r="AO2543" i="13"/>
  <c r="L2544" i="13"/>
  <c r="M2544" i="13"/>
  <c r="AO2544" i="13"/>
  <c r="L2545" i="13"/>
  <c r="M2545" i="13"/>
  <c r="AO2545" i="13"/>
  <c r="L2546" i="13"/>
  <c r="M2546" i="13"/>
  <c r="AO2546" i="13"/>
  <c r="L2547" i="13"/>
  <c r="M2547" i="13"/>
  <c r="AO2547" i="13"/>
  <c r="L2548" i="13"/>
  <c r="M2548" i="13"/>
  <c r="AO2548" i="13"/>
  <c r="L2549" i="13"/>
  <c r="M2549" i="13"/>
  <c r="AO2549" i="13"/>
  <c r="L2550" i="13"/>
  <c r="M2550" i="13"/>
  <c r="AO2550" i="13"/>
  <c r="L2551" i="13"/>
  <c r="M2551" i="13"/>
  <c r="AO2551" i="13"/>
  <c r="L2552" i="13"/>
  <c r="M2552" i="13"/>
  <c r="AO2552" i="13"/>
  <c r="L2553" i="13"/>
  <c r="M2553" i="13"/>
  <c r="AO2553" i="13"/>
  <c r="L2554" i="13"/>
  <c r="M2554" i="13"/>
  <c r="AO2554" i="13"/>
  <c r="L2555" i="13"/>
  <c r="M2555" i="13"/>
  <c r="AO2555" i="13"/>
  <c r="L2556" i="13"/>
  <c r="M2556" i="13"/>
  <c r="AO2556" i="13"/>
  <c r="L2557" i="13"/>
  <c r="M2557" i="13"/>
  <c r="AO2557" i="13"/>
  <c r="L2558" i="13"/>
  <c r="M2558" i="13"/>
  <c r="AO2558" i="13"/>
  <c r="L2559" i="13"/>
  <c r="M2559" i="13"/>
  <c r="AO2559" i="13"/>
  <c r="L2560" i="13"/>
  <c r="M2560" i="13"/>
  <c r="AO2560" i="13"/>
  <c r="L2561" i="13"/>
  <c r="M2561" i="13"/>
  <c r="AO2561" i="13"/>
  <c r="L2562" i="13"/>
  <c r="M2562" i="13"/>
  <c r="AO2562" i="13"/>
  <c r="L2563" i="13"/>
  <c r="M2563" i="13"/>
  <c r="AO2563" i="13"/>
  <c r="L2564" i="13"/>
  <c r="M2564" i="13"/>
  <c r="AO2564" i="13"/>
  <c r="L2565" i="13"/>
  <c r="M2565" i="13"/>
  <c r="AO2565" i="13"/>
  <c r="L2566" i="13"/>
  <c r="M2566" i="13"/>
  <c r="AO2566" i="13"/>
  <c r="L2567" i="13"/>
  <c r="M2567" i="13"/>
  <c r="AO2567" i="13"/>
  <c r="L2568" i="13"/>
  <c r="M2568" i="13"/>
  <c r="AO2568" i="13"/>
  <c r="L2569" i="13"/>
  <c r="M2569" i="13"/>
  <c r="AO2569" i="13"/>
  <c r="L2570" i="13"/>
  <c r="M2570" i="13"/>
  <c r="AO2570" i="13"/>
  <c r="L2571" i="13"/>
  <c r="M2571" i="13"/>
  <c r="AO2571" i="13"/>
  <c r="L2572" i="13"/>
  <c r="M2572" i="13"/>
  <c r="AO2572" i="13"/>
  <c r="L2573" i="13"/>
  <c r="M2573" i="13"/>
  <c r="AO2573" i="13"/>
  <c r="L2574" i="13"/>
  <c r="M2574" i="13"/>
  <c r="AO2574" i="13"/>
  <c r="L2575" i="13"/>
  <c r="M2575" i="13"/>
  <c r="AO2575" i="13"/>
  <c r="L2576" i="13"/>
  <c r="M2576" i="13"/>
  <c r="AO2576" i="13"/>
  <c r="L2577" i="13"/>
  <c r="M2577" i="13"/>
  <c r="AO2577" i="13"/>
  <c r="L2578" i="13"/>
  <c r="M2578" i="13"/>
  <c r="AO2578" i="13"/>
  <c r="L2579" i="13"/>
  <c r="M2579" i="13"/>
  <c r="AO2579" i="13"/>
  <c r="L2580" i="13"/>
  <c r="M2580" i="13"/>
  <c r="AO2580" i="13"/>
  <c r="L2581" i="13"/>
  <c r="M2581" i="13"/>
  <c r="AO2581" i="13"/>
  <c r="L2582" i="13"/>
  <c r="M2582" i="13"/>
  <c r="AO2582" i="13"/>
  <c r="L2583" i="13"/>
  <c r="M2583" i="13"/>
  <c r="AO2583" i="13"/>
  <c r="L2584" i="13"/>
  <c r="M2584" i="13"/>
  <c r="AO2584" i="13"/>
  <c r="L2585" i="13"/>
  <c r="M2585" i="13"/>
  <c r="AO2585" i="13"/>
  <c r="L2586" i="13"/>
  <c r="M2586" i="13"/>
  <c r="AO2586" i="13"/>
  <c r="L2587" i="13"/>
  <c r="M2587" i="13"/>
  <c r="AO2587" i="13"/>
  <c r="L2588" i="13"/>
  <c r="M2588" i="13"/>
  <c r="AO2588" i="13"/>
  <c r="L2589" i="13"/>
  <c r="M2589" i="13"/>
  <c r="AO2589" i="13"/>
  <c r="L2590" i="13"/>
  <c r="M2590" i="13"/>
  <c r="AO2590" i="13"/>
  <c r="L2591" i="13"/>
  <c r="M2591" i="13"/>
  <c r="AO2591" i="13"/>
  <c r="L2592" i="13"/>
  <c r="M2592" i="13"/>
  <c r="AO2592" i="13"/>
  <c r="L2593" i="13"/>
  <c r="M2593" i="13"/>
  <c r="AO2593" i="13"/>
  <c r="L2594" i="13"/>
  <c r="M2594" i="13"/>
  <c r="AO2594" i="13"/>
  <c r="L2595" i="13"/>
  <c r="M2595" i="13"/>
  <c r="AO2595" i="13"/>
  <c r="L2596" i="13"/>
  <c r="M2596" i="13"/>
  <c r="AO2596" i="13"/>
  <c r="L2597" i="13"/>
  <c r="M2597" i="13"/>
  <c r="AO2597" i="13"/>
  <c r="L2598" i="13"/>
  <c r="M2598" i="13"/>
  <c r="AO2598" i="13"/>
  <c r="L2599" i="13"/>
  <c r="M2599" i="13"/>
  <c r="AO2599" i="13"/>
  <c r="L2600" i="13"/>
  <c r="M2600" i="13"/>
  <c r="AO2600" i="13"/>
  <c r="L2601" i="13"/>
  <c r="M2601" i="13"/>
  <c r="AO2601" i="13"/>
  <c r="L2602" i="13"/>
  <c r="M2602" i="13"/>
  <c r="AO2602" i="13"/>
  <c r="L2603" i="13"/>
  <c r="M2603" i="13"/>
  <c r="AO2603" i="13"/>
  <c r="L2604" i="13"/>
  <c r="M2604" i="13"/>
  <c r="AO2604" i="13"/>
  <c r="L2605" i="13"/>
  <c r="M2605" i="13"/>
  <c r="AO2605" i="13"/>
  <c r="L2606" i="13"/>
  <c r="M2606" i="13"/>
  <c r="AO2606" i="13"/>
  <c r="L2607" i="13"/>
  <c r="M2607" i="13"/>
  <c r="AO2607" i="13"/>
  <c r="L2608" i="13"/>
  <c r="M2608" i="13"/>
  <c r="AO2608" i="13"/>
  <c r="L2609" i="13"/>
  <c r="M2609" i="13"/>
  <c r="AO2609" i="13"/>
  <c r="L2610" i="13"/>
  <c r="M2610" i="13"/>
  <c r="AO2610" i="13"/>
  <c r="L2611" i="13"/>
  <c r="M2611" i="13"/>
  <c r="AO2611" i="13"/>
  <c r="L2612" i="13"/>
  <c r="M2612" i="13"/>
  <c r="AO2612" i="13"/>
  <c r="L2613" i="13"/>
  <c r="M2613" i="13"/>
  <c r="AO2613" i="13"/>
  <c r="L2614" i="13"/>
  <c r="M2614" i="13"/>
  <c r="AO2614" i="13"/>
  <c r="L2615" i="13"/>
  <c r="M2615" i="13"/>
  <c r="AO2615" i="13"/>
  <c r="L2616" i="13"/>
  <c r="M2616" i="13"/>
  <c r="AO2616" i="13"/>
  <c r="L2617" i="13"/>
  <c r="M2617" i="13"/>
  <c r="AO2617" i="13"/>
  <c r="L2618" i="13"/>
  <c r="M2618" i="13"/>
  <c r="AO2618" i="13"/>
  <c r="L2619" i="13"/>
  <c r="M2619" i="13"/>
  <c r="AO2619" i="13"/>
  <c r="L2620" i="13"/>
  <c r="M2620" i="13"/>
  <c r="AO2620" i="13"/>
  <c r="L2621" i="13"/>
  <c r="M2621" i="13"/>
  <c r="AO2621" i="13"/>
  <c r="L2622" i="13"/>
  <c r="M2622" i="13"/>
  <c r="AO2622" i="13"/>
  <c r="L2623" i="13"/>
  <c r="M2623" i="13"/>
  <c r="AO2623" i="13"/>
  <c r="L2624" i="13"/>
  <c r="M2624" i="13"/>
  <c r="AO2624" i="13"/>
  <c r="L2625" i="13"/>
  <c r="M2625" i="13"/>
  <c r="AO2625" i="13"/>
  <c r="L2626" i="13"/>
  <c r="M2626" i="13"/>
  <c r="AO2626" i="13"/>
  <c r="L2627" i="13"/>
  <c r="M2627" i="13"/>
  <c r="AO2627" i="13"/>
  <c r="L2628" i="13"/>
  <c r="M2628" i="13"/>
  <c r="AO2628" i="13"/>
  <c r="L2629" i="13"/>
  <c r="M2629" i="13"/>
  <c r="AO2629" i="13"/>
  <c r="L2630" i="13"/>
  <c r="M2630" i="13"/>
  <c r="AO2630" i="13"/>
  <c r="L2631" i="13"/>
  <c r="M2631" i="13"/>
  <c r="AO2631" i="13"/>
  <c r="L2632" i="13"/>
  <c r="M2632" i="13"/>
  <c r="AO2632" i="13"/>
  <c r="L2633" i="13"/>
  <c r="M2633" i="13"/>
  <c r="AO2633" i="13"/>
  <c r="L2634" i="13"/>
  <c r="M2634" i="13"/>
  <c r="AO2634" i="13"/>
  <c r="L2635" i="13"/>
  <c r="M2635" i="13"/>
  <c r="AO2635" i="13"/>
  <c r="L2636" i="13"/>
  <c r="M2636" i="13"/>
  <c r="AO2636" i="13"/>
  <c r="L2637" i="13"/>
  <c r="M2637" i="13"/>
  <c r="AO2637" i="13"/>
  <c r="L2638" i="13"/>
  <c r="M2638" i="13"/>
  <c r="AO2638" i="13"/>
  <c r="L2639" i="13"/>
  <c r="M2639" i="13"/>
  <c r="AO2639" i="13"/>
  <c r="L2640" i="13"/>
  <c r="M2640" i="13"/>
  <c r="AO2640" i="13"/>
  <c r="L2641" i="13"/>
  <c r="M2641" i="13"/>
  <c r="AO2641" i="13"/>
  <c r="L2642" i="13"/>
  <c r="M2642" i="13"/>
  <c r="AO2642" i="13"/>
  <c r="L2643" i="13"/>
  <c r="M2643" i="13"/>
  <c r="AO2643" i="13"/>
  <c r="L2644" i="13"/>
  <c r="M2644" i="13"/>
  <c r="AO2644" i="13"/>
  <c r="L2645" i="13"/>
  <c r="M2645" i="13"/>
  <c r="AO2645" i="13"/>
  <c r="L2646" i="13"/>
  <c r="M2646" i="13"/>
  <c r="AO2646" i="13"/>
  <c r="L2647" i="13"/>
  <c r="M2647" i="13"/>
  <c r="AO2647" i="13"/>
  <c r="L2648" i="13"/>
  <c r="M2648" i="13"/>
  <c r="AO2648" i="13"/>
  <c r="L2649" i="13"/>
  <c r="M2649" i="13"/>
  <c r="AO2649" i="13"/>
  <c r="L2650" i="13"/>
  <c r="M2650" i="13"/>
  <c r="AO2650" i="13"/>
  <c r="L2651" i="13"/>
  <c r="M2651" i="13"/>
  <c r="AO2651" i="13"/>
  <c r="L2652" i="13"/>
  <c r="M2652" i="13"/>
  <c r="AO2652" i="13"/>
  <c r="L2653" i="13"/>
  <c r="M2653" i="13"/>
  <c r="AO2653" i="13"/>
  <c r="L2654" i="13"/>
  <c r="M2654" i="13"/>
  <c r="AO2654" i="13"/>
  <c r="L2655" i="13"/>
  <c r="M2655" i="13"/>
  <c r="AO2655" i="13"/>
  <c r="L2656" i="13"/>
  <c r="M2656" i="13"/>
  <c r="AO2656" i="13"/>
  <c r="L2657" i="13"/>
  <c r="M2657" i="13"/>
  <c r="AO2657" i="13"/>
  <c r="L2658" i="13"/>
  <c r="M2658" i="13"/>
  <c r="AO2658" i="13"/>
  <c r="L2659" i="13"/>
  <c r="M2659" i="13"/>
  <c r="AO2659" i="13"/>
  <c r="L2660" i="13"/>
  <c r="M2660" i="13"/>
  <c r="AO2660" i="13"/>
  <c r="L2661" i="13"/>
  <c r="M2661" i="13"/>
  <c r="AO2661" i="13"/>
  <c r="L2662" i="13"/>
  <c r="M2662" i="13"/>
  <c r="AO2662" i="13"/>
  <c r="L2663" i="13"/>
  <c r="M2663" i="13"/>
  <c r="AO2663" i="13"/>
  <c r="L2664" i="13"/>
  <c r="M2664" i="13"/>
  <c r="AO2664" i="13"/>
  <c r="L2665" i="13"/>
  <c r="M2665" i="13"/>
  <c r="AO2665" i="13"/>
  <c r="L2666" i="13"/>
  <c r="M2666" i="13"/>
  <c r="AO2666" i="13"/>
  <c r="L2667" i="13"/>
  <c r="M2667" i="13"/>
  <c r="AO2667" i="13"/>
  <c r="L2668" i="13"/>
  <c r="M2668" i="13"/>
  <c r="AO2668" i="13"/>
  <c r="L2669" i="13"/>
  <c r="M2669" i="13"/>
  <c r="AO2669" i="13"/>
  <c r="L2670" i="13"/>
  <c r="M2670" i="13"/>
  <c r="AO2670" i="13"/>
  <c r="L2671" i="13"/>
  <c r="M2671" i="13"/>
  <c r="AO2671" i="13"/>
  <c r="L2672" i="13"/>
  <c r="M2672" i="13"/>
  <c r="AO2672" i="13"/>
  <c r="L2673" i="13"/>
  <c r="M2673" i="13"/>
  <c r="AO2673" i="13"/>
  <c r="L2674" i="13"/>
  <c r="M2674" i="13"/>
  <c r="AO2674" i="13"/>
  <c r="L2675" i="13"/>
  <c r="M2675" i="13"/>
  <c r="AO2675" i="13"/>
  <c r="L2676" i="13"/>
  <c r="M2676" i="13"/>
  <c r="AO2676" i="13"/>
  <c r="L2677" i="13"/>
  <c r="M2677" i="13"/>
  <c r="AO2677" i="13"/>
  <c r="L2678" i="13"/>
  <c r="M2678" i="13"/>
  <c r="AO2678" i="13"/>
  <c r="L2679" i="13"/>
  <c r="M2679" i="13"/>
  <c r="AO2679" i="13"/>
  <c r="L2680" i="13"/>
  <c r="M2680" i="13"/>
  <c r="AO2680" i="13"/>
  <c r="L2681" i="13"/>
  <c r="M2681" i="13"/>
  <c r="AO2681" i="13"/>
  <c r="L2682" i="13"/>
  <c r="M2682" i="13"/>
  <c r="AO2682" i="13"/>
  <c r="L2683" i="13"/>
  <c r="M2683" i="13"/>
  <c r="AO2683" i="13"/>
  <c r="L2684" i="13"/>
  <c r="M2684" i="13"/>
  <c r="AO2684" i="13"/>
  <c r="L2685" i="13"/>
  <c r="M2685" i="13"/>
  <c r="AO2685" i="13"/>
  <c r="L2686" i="13"/>
  <c r="M2686" i="13"/>
  <c r="AO2686" i="13"/>
  <c r="L2687" i="13"/>
  <c r="M2687" i="13"/>
  <c r="AO2687" i="13"/>
  <c r="L2688" i="13"/>
  <c r="M2688" i="13"/>
  <c r="AO2688" i="13"/>
  <c r="L2689" i="13"/>
  <c r="M2689" i="13"/>
  <c r="AO2689" i="13"/>
  <c r="L2690" i="13"/>
  <c r="M2690" i="13"/>
  <c r="AO2690" i="13"/>
  <c r="L2691" i="13"/>
  <c r="M2691" i="13"/>
  <c r="AO2691" i="13"/>
  <c r="L2692" i="13"/>
  <c r="M2692" i="13"/>
  <c r="AO2692" i="13"/>
  <c r="L2693" i="13"/>
  <c r="M2693" i="13"/>
  <c r="AO2693" i="13"/>
  <c r="L2694" i="13"/>
  <c r="M2694" i="13"/>
  <c r="AO2694" i="13"/>
  <c r="L2695" i="13"/>
  <c r="M2695" i="13"/>
  <c r="AO2695" i="13"/>
  <c r="L2696" i="13"/>
  <c r="M2696" i="13"/>
  <c r="AO2696" i="13"/>
  <c r="L2697" i="13"/>
  <c r="M2697" i="13"/>
  <c r="AO2697" i="13"/>
  <c r="L2698" i="13"/>
  <c r="M2698" i="13"/>
  <c r="AO2698" i="13"/>
  <c r="L2699" i="13"/>
  <c r="M2699" i="13"/>
  <c r="AO2699" i="13"/>
  <c r="L2700" i="13"/>
  <c r="M2700" i="13"/>
  <c r="AO2700" i="13"/>
  <c r="L2701" i="13"/>
  <c r="M2701" i="13"/>
  <c r="AO2701" i="13"/>
  <c r="L2702" i="13"/>
  <c r="M2702" i="13"/>
  <c r="AO2702" i="13"/>
  <c r="L2703" i="13"/>
  <c r="M2703" i="13"/>
  <c r="AO2703" i="13"/>
  <c r="L2704" i="13"/>
  <c r="M2704" i="13"/>
  <c r="AO2704" i="13"/>
  <c r="L2705" i="13"/>
  <c r="M2705" i="13"/>
  <c r="AO2705" i="13"/>
  <c r="L2706" i="13"/>
  <c r="M2706" i="13"/>
  <c r="AO2706" i="13"/>
  <c r="L2707" i="13"/>
  <c r="M2707" i="13"/>
  <c r="AO2707" i="13"/>
  <c r="L2708" i="13"/>
  <c r="M2708" i="13"/>
  <c r="AO2708" i="13"/>
  <c r="L2709" i="13"/>
  <c r="M2709" i="13"/>
  <c r="AO2709" i="13"/>
  <c r="L2710" i="13"/>
  <c r="M2710" i="13"/>
  <c r="AO2710" i="13"/>
  <c r="L2711" i="13"/>
  <c r="M2711" i="13"/>
  <c r="AO2711" i="13"/>
  <c r="L2712" i="13"/>
  <c r="M2712" i="13"/>
  <c r="AO2712" i="13"/>
  <c r="L2713" i="13"/>
  <c r="M2713" i="13"/>
  <c r="AO2713" i="13"/>
  <c r="L2714" i="13"/>
  <c r="M2714" i="13"/>
  <c r="AO2714" i="13"/>
  <c r="L2715" i="13"/>
  <c r="M2715" i="13"/>
  <c r="AO2715" i="13"/>
  <c r="L2716" i="13"/>
  <c r="M2716" i="13"/>
  <c r="AO2716" i="13"/>
  <c r="L2717" i="13"/>
  <c r="M2717" i="13"/>
  <c r="AO2717" i="13"/>
  <c r="L2718" i="13"/>
  <c r="M2718" i="13"/>
  <c r="AO2718" i="13"/>
  <c r="L2719" i="13"/>
  <c r="M2719" i="13"/>
  <c r="AO2719" i="13"/>
  <c r="L2720" i="13"/>
  <c r="M2720" i="13"/>
  <c r="AO2720" i="13"/>
  <c r="L2721" i="13"/>
  <c r="M2721" i="13"/>
  <c r="AO2721" i="13"/>
  <c r="L2722" i="13"/>
  <c r="M2722" i="13"/>
  <c r="AO2722" i="13"/>
  <c r="L2723" i="13"/>
  <c r="M2723" i="13"/>
  <c r="AO2723" i="13"/>
  <c r="L2724" i="13"/>
  <c r="M2724" i="13"/>
  <c r="AO2724" i="13"/>
  <c r="L2725" i="13"/>
  <c r="M2725" i="13"/>
  <c r="AO2725" i="13"/>
  <c r="L2726" i="13"/>
  <c r="M2726" i="13"/>
  <c r="AO2726" i="13"/>
  <c r="L2727" i="13"/>
  <c r="M2727" i="13"/>
  <c r="AO2727" i="13"/>
  <c r="L2728" i="13"/>
  <c r="M2728" i="13"/>
  <c r="AO2728" i="13"/>
  <c r="L2729" i="13"/>
  <c r="M2729" i="13"/>
  <c r="AO2729" i="13"/>
  <c r="L2730" i="13"/>
  <c r="M2730" i="13"/>
  <c r="AO2730" i="13"/>
  <c r="L2731" i="13"/>
  <c r="M2731" i="13"/>
  <c r="AO2731" i="13"/>
  <c r="L2732" i="13"/>
  <c r="M2732" i="13"/>
  <c r="AO2732" i="13"/>
  <c r="L2733" i="13"/>
  <c r="M2733" i="13"/>
  <c r="AO2733" i="13"/>
  <c r="L2734" i="13"/>
  <c r="M2734" i="13"/>
  <c r="AO2734" i="13"/>
  <c r="L2735" i="13"/>
  <c r="M2735" i="13"/>
  <c r="AO2735" i="13"/>
  <c r="L2736" i="13"/>
  <c r="M2736" i="13"/>
  <c r="AO2736" i="13"/>
  <c r="L2737" i="13"/>
  <c r="M2737" i="13"/>
  <c r="AO2737" i="13"/>
  <c r="L2738" i="13"/>
  <c r="M2738" i="13"/>
  <c r="AO2738" i="13"/>
  <c r="L2739" i="13"/>
  <c r="M2739" i="13"/>
  <c r="AO2739" i="13"/>
  <c r="L2740" i="13"/>
  <c r="M2740" i="13"/>
  <c r="AO2740" i="13"/>
  <c r="L2741" i="13"/>
  <c r="M2741" i="13"/>
  <c r="AO2741" i="13"/>
  <c r="L2742" i="13"/>
  <c r="M2742" i="13"/>
  <c r="AO2742" i="13"/>
  <c r="L2743" i="13"/>
  <c r="M2743" i="13"/>
  <c r="AO2743" i="13"/>
  <c r="L2744" i="13"/>
  <c r="M2744" i="13"/>
  <c r="AO2744" i="13"/>
  <c r="L2745" i="13"/>
  <c r="M2745" i="13"/>
  <c r="AO2745" i="13"/>
  <c r="L2746" i="13"/>
  <c r="M2746" i="13"/>
  <c r="AO2746" i="13"/>
  <c r="L2747" i="13"/>
  <c r="M2747" i="13"/>
  <c r="AO2747" i="13"/>
  <c r="L2748" i="13"/>
  <c r="M2748" i="13"/>
  <c r="AO2748" i="13"/>
  <c r="L2749" i="13"/>
  <c r="M2749" i="13"/>
  <c r="AO2749" i="13"/>
  <c r="L2750" i="13"/>
  <c r="M2750" i="13"/>
  <c r="AO2750" i="13"/>
  <c r="L2751" i="13"/>
  <c r="M2751" i="13"/>
  <c r="AO2751" i="13"/>
  <c r="L2752" i="13"/>
  <c r="M2752" i="13"/>
  <c r="AO2752" i="13"/>
  <c r="L2753" i="13"/>
  <c r="M2753" i="13"/>
  <c r="AO2753" i="13"/>
  <c r="L2754" i="13"/>
  <c r="M2754" i="13"/>
  <c r="AO2754" i="13"/>
  <c r="L2755" i="13"/>
  <c r="M2755" i="13"/>
  <c r="AO2755" i="13"/>
  <c r="L2756" i="13"/>
  <c r="M2756" i="13"/>
  <c r="AO2756" i="13"/>
  <c r="L2757" i="13"/>
  <c r="M2757" i="13"/>
  <c r="AO2757" i="13"/>
  <c r="L2758" i="13"/>
  <c r="M2758" i="13"/>
  <c r="AO2758" i="13"/>
  <c r="L2759" i="13"/>
  <c r="M2759" i="13"/>
  <c r="AO2759" i="13"/>
  <c r="L2760" i="13"/>
  <c r="M2760" i="13"/>
  <c r="AO2760" i="13"/>
  <c r="L2761" i="13"/>
  <c r="M2761" i="13"/>
  <c r="AO2761" i="13"/>
  <c r="L2762" i="13"/>
  <c r="M2762" i="13"/>
  <c r="AO2762" i="13"/>
  <c r="L2763" i="13"/>
  <c r="M2763" i="13"/>
  <c r="AO2763" i="13"/>
  <c r="L2764" i="13"/>
  <c r="M2764" i="13"/>
  <c r="AO2764" i="13"/>
  <c r="L2765" i="13"/>
  <c r="M2765" i="13"/>
  <c r="AO2765" i="13"/>
  <c r="L2766" i="13"/>
  <c r="M2766" i="13"/>
  <c r="AO2766" i="13"/>
  <c r="L2767" i="13"/>
  <c r="M2767" i="13"/>
  <c r="AO2767" i="13"/>
  <c r="L2768" i="13"/>
  <c r="M2768" i="13"/>
  <c r="AO2768" i="13"/>
  <c r="L2769" i="13"/>
  <c r="M2769" i="13"/>
  <c r="AO2769" i="13"/>
  <c r="L2770" i="13"/>
  <c r="M2770" i="13"/>
  <c r="AO2770" i="13"/>
  <c r="L2771" i="13"/>
  <c r="M2771" i="13"/>
  <c r="AO2771" i="13"/>
  <c r="L2772" i="13"/>
  <c r="M2772" i="13"/>
  <c r="AO2772" i="13"/>
  <c r="L2773" i="13"/>
  <c r="M2773" i="13"/>
  <c r="AO2773" i="13"/>
  <c r="L2774" i="13"/>
  <c r="M2774" i="13"/>
  <c r="AO2774" i="13"/>
  <c r="L2775" i="13"/>
  <c r="M2775" i="13"/>
  <c r="AO2775" i="13"/>
  <c r="L2776" i="13"/>
  <c r="M2776" i="13"/>
  <c r="AO2776" i="13"/>
  <c r="L2777" i="13"/>
  <c r="M2777" i="13"/>
  <c r="AO2777" i="13"/>
  <c r="L2778" i="13"/>
  <c r="M2778" i="13"/>
  <c r="AO2778" i="13"/>
  <c r="L2779" i="13"/>
  <c r="M2779" i="13"/>
  <c r="AO2779" i="13"/>
  <c r="L2780" i="13"/>
  <c r="M2780" i="13"/>
  <c r="AO2780" i="13"/>
  <c r="L2781" i="13"/>
  <c r="M2781" i="13"/>
  <c r="AO2781" i="13"/>
  <c r="L2782" i="13"/>
  <c r="M2782" i="13"/>
  <c r="AO2782" i="13"/>
  <c r="L2783" i="13"/>
  <c r="M2783" i="13"/>
  <c r="AO2783" i="13"/>
  <c r="L2784" i="13"/>
  <c r="M2784" i="13"/>
  <c r="AO2784" i="13"/>
  <c r="L2785" i="13"/>
  <c r="M2785" i="13"/>
  <c r="AO2785" i="13"/>
  <c r="L2786" i="13"/>
  <c r="M2786" i="13"/>
  <c r="AO2786" i="13"/>
  <c r="L2787" i="13"/>
  <c r="M2787" i="13"/>
  <c r="AO2787" i="13"/>
  <c r="L2788" i="13"/>
  <c r="M2788" i="13"/>
  <c r="AO2788" i="13"/>
  <c r="L2789" i="13"/>
  <c r="M2789" i="13"/>
  <c r="AO2789" i="13"/>
  <c r="L2790" i="13"/>
  <c r="M2790" i="13"/>
  <c r="AO2790" i="13"/>
  <c r="L2791" i="13"/>
  <c r="M2791" i="13"/>
  <c r="AO2791" i="13"/>
  <c r="L2792" i="13"/>
  <c r="M2792" i="13"/>
  <c r="AO2792" i="13"/>
  <c r="L2793" i="13"/>
  <c r="M2793" i="13"/>
  <c r="AO2793" i="13"/>
  <c r="L2794" i="13"/>
  <c r="M2794" i="13"/>
  <c r="AO2794" i="13"/>
  <c r="L2795" i="13"/>
  <c r="M2795" i="13"/>
  <c r="AO2795" i="13"/>
  <c r="L2796" i="13"/>
  <c r="M2796" i="13"/>
  <c r="AO2796" i="13"/>
  <c r="L2797" i="13"/>
  <c r="M2797" i="13"/>
  <c r="AO2797" i="13"/>
  <c r="L2798" i="13"/>
  <c r="M2798" i="13"/>
  <c r="AO2798" i="13"/>
  <c r="L2799" i="13"/>
  <c r="M2799" i="13"/>
  <c r="AO2799" i="13"/>
  <c r="L2800" i="13"/>
  <c r="M2800" i="13"/>
  <c r="AO2800" i="13"/>
  <c r="L2801" i="13"/>
  <c r="M2801" i="13"/>
  <c r="AO2801" i="13"/>
  <c r="L2802" i="13"/>
  <c r="M2802" i="13"/>
  <c r="AO2802" i="13"/>
  <c r="L2803" i="13"/>
  <c r="M2803" i="13"/>
  <c r="AO2803" i="13"/>
  <c r="L2804" i="13"/>
  <c r="M2804" i="13"/>
  <c r="AO2804" i="13"/>
  <c r="L2805" i="13"/>
  <c r="M2805" i="13"/>
  <c r="AO2805" i="13"/>
  <c r="L2806" i="13"/>
  <c r="M2806" i="13"/>
  <c r="AO2806" i="13"/>
  <c r="L2807" i="13"/>
  <c r="M2807" i="13"/>
  <c r="AO2807" i="13"/>
  <c r="L2808" i="13"/>
  <c r="M2808" i="13"/>
  <c r="AO2808" i="13"/>
  <c r="L2809" i="13"/>
  <c r="M2809" i="13"/>
  <c r="AO2809" i="13"/>
  <c r="L2810" i="13"/>
  <c r="M2810" i="13"/>
  <c r="AO2810" i="13"/>
  <c r="L2811" i="13"/>
  <c r="M2811" i="13"/>
  <c r="AO2811" i="13"/>
  <c r="L2812" i="13"/>
  <c r="M2812" i="13"/>
  <c r="AO2812" i="13"/>
  <c r="L2813" i="13"/>
  <c r="M2813" i="13"/>
  <c r="AO2813" i="13"/>
  <c r="L2814" i="13"/>
  <c r="M2814" i="13"/>
  <c r="AO2814" i="13"/>
  <c r="L2815" i="13"/>
  <c r="M2815" i="13"/>
  <c r="AO2815" i="13"/>
  <c r="L2816" i="13"/>
  <c r="M2816" i="13"/>
  <c r="AO2816" i="13"/>
  <c r="L2817" i="13"/>
  <c r="M2817" i="13"/>
  <c r="AO2817" i="13"/>
  <c r="L2818" i="13"/>
  <c r="M2818" i="13"/>
  <c r="AO2818" i="13"/>
  <c r="L2819" i="13"/>
  <c r="M2819" i="13"/>
  <c r="AO2819" i="13"/>
  <c r="L2820" i="13"/>
  <c r="M2820" i="13"/>
  <c r="AO2820" i="13"/>
  <c r="L2821" i="13"/>
  <c r="M2821" i="13"/>
  <c r="AO2821" i="13"/>
  <c r="L2822" i="13"/>
  <c r="M2822" i="13"/>
  <c r="AO2822" i="13"/>
  <c r="L2823" i="13"/>
  <c r="M2823" i="13"/>
  <c r="AO2823" i="13"/>
  <c r="L2824" i="13"/>
  <c r="M2824" i="13"/>
  <c r="AO2824" i="13"/>
  <c r="L2825" i="13"/>
  <c r="M2825" i="13"/>
  <c r="AO2825" i="13"/>
  <c r="L2826" i="13"/>
  <c r="M2826" i="13"/>
  <c r="AO2826" i="13"/>
  <c r="L2827" i="13"/>
  <c r="M2827" i="13"/>
  <c r="AO2827" i="13"/>
  <c r="L2828" i="13"/>
  <c r="M2828" i="13"/>
  <c r="AO2828" i="13"/>
  <c r="L2829" i="13"/>
  <c r="M2829" i="13"/>
  <c r="AO2829" i="13"/>
  <c r="L2830" i="13"/>
  <c r="M2830" i="13"/>
  <c r="AO2830" i="13"/>
  <c r="L2831" i="13"/>
  <c r="M2831" i="13"/>
  <c r="AO2831" i="13"/>
  <c r="L2832" i="13"/>
  <c r="M2832" i="13"/>
  <c r="AO2832" i="13"/>
  <c r="L2833" i="13"/>
  <c r="M2833" i="13"/>
  <c r="AO2833" i="13"/>
  <c r="L2834" i="13"/>
  <c r="M2834" i="13"/>
  <c r="AO2834" i="13"/>
  <c r="L2835" i="13"/>
  <c r="M2835" i="13"/>
  <c r="AO2835" i="13"/>
  <c r="L2836" i="13"/>
  <c r="M2836" i="13"/>
  <c r="AO2836" i="13"/>
  <c r="L2837" i="13"/>
  <c r="M2837" i="13"/>
  <c r="AO2837" i="13"/>
  <c r="L2838" i="13"/>
  <c r="M2838" i="13"/>
  <c r="AO2838" i="13"/>
  <c r="L2839" i="13"/>
  <c r="M2839" i="13"/>
  <c r="AO2839" i="13"/>
  <c r="L2840" i="13"/>
  <c r="M2840" i="13"/>
  <c r="AO2840" i="13"/>
  <c r="L2841" i="13"/>
  <c r="M2841" i="13"/>
  <c r="AO2841" i="13"/>
  <c r="L2842" i="13"/>
  <c r="M2842" i="13"/>
  <c r="AO2842" i="13"/>
  <c r="L2843" i="13"/>
  <c r="M2843" i="13"/>
  <c r="AO2843" i="13"/>
  <c r="L2844" i="13"/>
  <c r="M2844" i="13"/>
  <c r="AO2844" i="13"/>
  <c r="L2845" i="13"/>
  <c r="M2845" i="13"/>
  <c r="AO2845" i="13"/>
  <c r="L2846" i="13"/>
  <c r="M2846" i="13"/>
  <c r="AO2846" i="13"/>
  <c r="L2847" i="13"/>
  <c r="M2847" i="13"/>
  <c r="AO2847" i="13"/>
  <c r="L2848" i="13"/>
  <c r="M2848" i="13"/>
  <c r="AO2848" i="13"/>
  <c r="L2849" i="13"/>
  <c r="M2849" i="13"/>
  <c r="AO2849" i="13"/>
  <c r="L2850" i="13"/>
  <c r="M2850" i="13"/>
  <c r="AO2850" i="13"/>
  <c r="L2851" i="13"/>
  <c r="M2851" i="13"/>
  <c r="AO2851" i="13"/>
  <c r="L2852" i="13"/>
  <c r="M2852" i="13"/>
  <c r="AO2852" i="13"/>
  <c r="L2853" i="13"/>
  <c r="M2853" i="13"/>
  <c r="AO2853" i="13"/>
  <c r="L2854" i="13"/>
  <c r="M2854" i="13"/>
  <c r="AO2854" i="13"/>
  <c r="L2855" i="13"/>
  <c r="M2855" i="13"/>
  <c r="AO2855" i="13"/>
  <c r="L2856" i="13"/>
  <c r="M2856" i="13"/>
  <c r="AO2856" i="13"/>
  <c r="L2857" i="13"/>
  <c r="M2857" i="13"/>
  <c r="AO2857" i="13"/>
  <c r="L2858" i="13"/>
  <c r="M2858" i="13"/>
  <c r="AO2858" i="13"/>
  <c r="L2859" i="13"/>
  <c r="M2859" i="13"/>
  <c r="AO2859" i="13"/>
  <c r="L2860" i="13"/>
  <c r="M2860" i="13"/>
  <c r="AO2860" i="13"/>
  <c r="L2861" i="13"/>
  <c r="M2861" i="13"/>
  <c r="AO2861" i="13"/>
  <c r="L2862" i="13"/>
  <c r="M2862" i="13"/>
  <c r="AO2862" i="13"/>
  <c r="L2863" i="13"/>
  <c r="M2863" i="13"/>
  <c r="AO2863" i="13"/>
  <c r="L2864" i="13"/>
  <c r="M2864" i="13"/>
  <c r="AO2864" i="13"/>
  <c r="L2865" i="13"/>
  <c r="M2865" i="13"/>
  <c r="AO2865" i="13"/>
  <c r="L2866" i="13"/>
  <c r="M2866" i="13"/>
  <c r="AO2866" i="13"/>
  <c r="L2867" i="13"/>
  <c r="M2867" i="13"/>
  <c r="AO2867" i="13"/>
  <c r="L2868" i="13"/>
  <c r="M2868" i="13"/>
  <c r="AO2868" i="13"/>
  <c r="L2869" i="13"/>
  <c r="M2869" i="13"/>
  <c r="AO2869" i="13"/>
  <c r="L2870" i="13"/>
  <c r="M2870" i="13"/>
  <c r="AO2870" i="13"/>
  <c r="L2871" i="13"/>
  <c r="M2871" i="13"/>
  <c r="AO2871" i="13"/>
  <c r="L2872" i="13"/>
  <c r="M2872" i="13"/>
  <c r="AO2872" i="13"/>
  <c r="L2873" i="13"/>
  <c r="M2873" i="13"/>
  <c r="AO2873" i="13"/>
  <c r="L2874" i="13"/>
  <c r="M2874" i="13"/>
  <c r="AO2874" i="13"/>
  <c r="L2875" i="13"/>
  <c r="M2875" i="13"/>
  <c r="AO2875" i="13"/>
  <c r="L2876" i="13"/>
  <c r="M2876" i="13"/>
  <c r="AO2876" i="13"/>
  <c r="L2877" i="13"/>
  <c r="M2877" i="13"/>
  <c r="AO2877" i="13"/>
  <c r="L2878" i="13"/>
  <c r="M2878" i="13"/>
  <c r="AO2878" i="13"/>
  <c r="L2879" i="13"/>
  <c r="M2879" i="13"/>
  <c r="AO2879" i="13"/>
  <c r="L2880" i="13"/>
  <c r="M2880" i="13"/>
  <c r="AO2880" i="13"/>
  <c r="L2881" i="13"/>
  <c r="M2881" i="13"/>
  <c r="AO2881" i="13"/>
  <c r="L2882" i="13"/>
  <c r="M2882" i="13"/>
  <c r="AO2882" i="13"/>
  <c r="L2883" i="13"/>
  <c r="M2883" i="13"/>
  <c r="AO2883" i="13"/>
  <c r="L2884" i="13"/>
  <c r="M2884" i="13"/>
  <c r="AO2884" i="13"/>
  <c r="L2885" i="13"/>
  <c r="M2885" i="13"/>
  <c r="AO2885" i="13"/>
  <c r="L2886" i="13"/>
  <c r="M2886" i="13"/>
  <c r="AO2886" i="13"/>
  <c r="L2887" i="13"/>
  <c r="M2887" i="13"/>
  <c r="AO2887" i="13"/>
  <c r="L2888" i="13"/>
  <c r="M2888" i="13"/>
  <c r="AO2888" i="13"/>
  <c r="L2889" i="13"/>
  <c r="M2889" i="13"/>
  <c r="AO2889" i="13"/>
  <c r="L2890" i="13"/>
  <c r="M2890" i="13"/>
  <c r="AO2890" i="13"/>
  <c r="L2891" i="13"/>
  <c r="M2891" i="13"/>
  <c r="AO2891" i="13"/>
  <c r="L2892" i="13"/>
  <c r="M2892" i="13"/>
  <c r="AO2892" i="13"/>
  <c r="L2893" i="13"/>
  <c r="M2893" i="13"/>
  <c r="AO2893" i="13"/>
  <c r="L2894" i="13"/>
  <c r="M2894" i="13"/>
  <c r="AO2894" i="13"/>
  <c r="L2895" i="13"/>
  <c r="M2895" i="13"/>
  <c r="AO2895" i="13"/>
  <c r="L2896" i="13"/>
  <c r="M2896" i="13"/>
  <c r="AO2896" i="13"/>
  <c r="L2897" i="13"/>
  <c r="M2897" i="13"/>
  <c r="AO2897" i="13"/>
  <c r="L2898" i="13"/>
  <c r="M2898" i="13"/>
  <c r="AO2898" i="13"/>
  <c r="L2899" i="13"/>
  <c r="M2899" i="13"/>
  <c r="AO2899" i="13"/>
  <c r="L2900" i="13"/>
  <c r="M2900" i="13"/>
  <c r="AO2900" i="13"/>
  <c r="L2901" i="13"/>
  <c r="M2901" i="13"/>
  <c r="AO2901" i="13"/>
  <c r="L2902" i="13"/>
  <c r="M2902" i="13"/>
  <c r="AO2902" i="13"/>
  <c r="L2903" i="13"/>
  <c r="M2903" i="13"/>
  <c r="AO2903" i="13"/>
  <c r="L2904" i="13"/>
  <c r="M2904" i="13"/>
  <c r="AO2904" i="13"/>
  <c r="L2905" i="13"/>
  <c r="M2905" i="13"/>
  <c r="AO2905" i="13"/>
  <c r="L2906" i="13"/>
  <c r="M2906" i="13"/>
  <c r="AO2906" i="13"/>
  <c r="L2907" i="13"/>
  <c r="M2907" i="13"/>
  <c r="AO2907" i="13"/>
  <c r="L2908" i="13"/>
  <c r="M2908" i="13"/>
  <c r="AO2908" i="13"/>
  <c r="L2909" i="13"/>
  <c r="M2909" i="13"/>
  <c r="AO2909" i="13"/>
  <c r="L2910" i="13"/>
  <c r="M2910" i="13"/>
  <c r="AO2910" i="13"/>
  <c r="L2911" i="13"/>
  <c r="M2911" i="13"/>
  <c r="AO2911" i="13"/>
  <c r="L2912" i="13"/>
  <c r="M2912" i="13"/>
  <c r="AO2912" i="13"/>
  <c r="L2913" i="13"/>
  <c r="M2913" i="13"/>
  <c r="AO2913" i="13"/>
  <c r="L2914" i="13"/>
  <c r="M2914" i="13"/>
  <c r="AO2914" i="13"/>
  <c r="L2915" i="13"/>
  <c r="M2915" i="13"/>
  <c r="AO2915" i="13"/>
  <c r="L2916" i="13"/>
  <c r="M2916" i="13"/>
  <c r="AO2916" i="13"/>
  <c r="L2917" i="13"/>
  <c r="M2917" i="13"/>
  <c r="AO2917" i="13"/>
  <c r="L2918" i="13"/>
  <c r="M2918" i="13"/>
  <c r="AO2918" i="13"/>
  <c r="L2919" i="13"/>
  <c r="M2919" i="13"/>
  <c r="AO2919" i="13"/>
  <c r="L2920" i="13"/>
  <c r="M2920" i="13"/>
  <c r="AO2920" i="13"/>
  <c r="L2921" i="13"/>
  <c r="M2921" i="13"/>
  <c r="AO2921" i="13"/>
  <c r="L2922" i="13"/>
  <c r="M2922" i="13"/>
  <c r="AO2922" i="13"/>
  <c r="L2923" i="13"/>
  <c r="M2923" i="13"/>
  <c r="AO2923" i="13"/>
  <c r="L2924" i="13"/>
  <c r="M2924" i="13"/>
  <c r="AO2924" i="13"/>
  <c r="L2925" i="13"/>
  <c r="M2925" i="13"/>
  <c r="AO2925" i="13"/>
  <c r="L2926" i="13"/>
  <c r="M2926" i="13"/>
  <c r="AO2926" i="13"/>
  <c r="L2927" i="13"/>
  <c r="M2927" i="13"/>
  <c r="AO2927" i="13"/>
  <c r="L2928" i="13"/>
  <c r="M2928" i="13"/>
  <c r="AO2928" i="13"/>
  <c r="L2929" i="13"/>
  <c r="M2929" i="13"/>
  <c r="AO2929" i="13"/>
  <c r="L2930" i="13"/>
  <c r="M2930" i="13"/>
  <c r="AO2930" i="13"/>
  <c r="L2931" i="13"/>
  <c r="M2931" i="13"/>
  <c r="AO2931" i="13"/>
  <c r="L2932" i="13"/>
  <c r="M2932" i="13"/>
  <c r="AO2932" i="13"/>
  <c r="L2933" i="13"/>
  <c r="M2933" i="13"/>
  <c r="AO2933" i="13"/>
  <c r="L2934" i="13"/>
  <c r="M2934" i="13"/>
  <c r="AO2934" i="13"/>
  <c r="L2935" i="13"/>
  <c r="M2935" i="13"/>
  <c r="AO2935" i="13"/>
  <c r="L2936" i="13"/>
  <c r="M2936" i="13"/>
  <c r="AO2936" i="13"/>
  <c r="L2937" i="13"/>
  <c r="M2937" i="13"/>
  <c r="AO2937" i="13"/>
  <c r="L2938" i="13"/>
  <c r="M2938" i="13"/>
  <c r="AO2938" i="13"/>
  <c r="L2939" i="13"/>
  <c r="M2939" i="13"/>
  <c r="AO2939" i="13"/>
  <c r="L2940" i="13"/>
  <c r="M2940" i="13"/>
  <c r="AO2940" i="13"/>
  <c r="L2941" i="13"/>
  <c r="M2941" i="13"/>
  <c r="AO2941" i="13"/>
  <c r="L2942" i="13"/>
  <c r="M2942" i="13"/>
  <c r="AO2942" i="13"/>
  <c r="L2943" i="13"/>
  <c r="M2943" i="13"/>
  <c r="AO2943" i="13"/>
  <c r="L2944" i="13"/>
  <c r="M2944" i="13"/>
  <c r="AO2944" i="13"/>
  <c r="L2945" i="13"/>
  <c r="M2945" i="13"/>
  <c r="AO2945" i="13"/>
  <c r="L2946" i="13"/>
  <c r="M2946" i="13"/>
  <c r="AO2946" i="13"/>
  <c r="L2947" i="13"/>
  <c r="M2947" i="13"/>
  <c r="AO2947" i="13"/>
  <c r="L2948" i="13"/>
  <c r="M2948" i="13"/>
  <c r="AO2948" i="13"/>
  <c r="L2949" i="13"/>
  <c r="M2949" i="13"/>
  <c r="AO2949" i="13"/>
  <c r="L2950" i="13"/>
  <c r="M2950" i="13"/>
  <c r="AO2950" i="13"/>
  <c r="L2951" i="13"/>
  <c r="M2951" i="13"/>
  <c r="AO2951" i="13"/>
  <c r="L2952" i="13"/>
  <c r="M2952" i="13"/>
  <c r="AO2952" i="13"/>
  <c r="L2953" i="13"/>
  <c r="M2953" i="13"/>
  <c r="AO2953" i="13"/>
  <c r="L2954" i="13"/>
  <c r="M2954" i="13"/>
  <c r="AO2954" i="13"/>
  <c r="L2955" i="13"/>
  <c r="M2955" i="13"/>
  <c r="AO2955" i="13"/>
  <c r="L2956" i="13"/>
  <c r="M2956" i="13"/>
  <c r="AO2956" i="13"/>
  <c r="L2957" i="13"/>
  <c r="M2957" i="13"/>
  <c r="AO2957" i="13"/>
  <c r="L2958" i="13"/>
  <c r="M2958" i="13"/>
  <c r="AO2958" i="13"/>
  <c r="L2959" i="13"/>
  <c r="M2959" i="13"/>
  <c r="AO2959" i="13"/>
  <c r="L2960" i="13"/>
  <c r="M2960" i="13"/>
  <c r="AO2960" i="13"/>
  <c r="L2961" i="13"/>
  <c r="M2961" i="13"/>
  <c r="AO2961" i="13"/>
  <c r="L2962" i="13"/>
  <c r="M2962" i="13"/>
  <c r="AO2962" i="13"/>
  <c r="L2963" i="13"/>
  <c r="M2963" i="13"/>
  <c r="AO2963" i="13"/>
  <c r="L2964" i="13"/>
  <c r="M2964" i="13"/>
  <c r="AO2964" i="13"/>
  <c r="L2965" i="13"/>
  <c r="M2965" i="13"/>
  <c r="AO2965" i="13"/>
  <c r="L2966" i="13"/>
  <c r="M2966" i="13"/>
  <c r="AO2966" i="13"/>
  <c r="L2967" i="13"/>
  <c r="M2967" i="13"/>
  <c r="AO2967" i="13"/>
  <c r="L2968" i="13"/>
  <c r="M2968" i="13"/>
  <c r="AO2968" i="13"/>
  <c r="L2969" i="13"/>
  <c r="M2969" i="13"/>
  <c r="AO2969" i="13"/>
  <c r="L2970" i="13"/>
  <c r="M2970" i="13"/>
  <c r="AO2970" i="13"/>
  <c r="L2971" i="13"/>
  <c r="M2971" i="13"/>
  <c r="AO2971" i="13"/>
  <c r="L2972" i="13"/>
  <c r="M2972" i="13"/>
  <c r="AO2972" i="13"/>
  <c r="L2973" i="13"/>
  <c r="M2973" i="13"/>
  <c r="AO2973" i="13"/>
  <c r="L2974" i="13"/>
  <c r="M2974" i="13"/>
  <c r="AO2974" i="13"/>
  <c r="L2975" i="13"/>
  <c r="M2975" i="13"/>
  <c r="AO2975" i="13"/>
  <c r="L2976" i="13"/>
  <c r="M2976" i="13"/>
  <c r="AO2976" i="13"/>
  <c r="L2977" i="13"/>
  <c r="M2977" i="13"/>
  <c r="AO2977" i="13"/>
  <c r="L2978" i="13"/>
  <c r="M2978" i="13"/>
  <c r="AO2978" i="13"/>
  <c r="L2979" i="13"/>
  <c r="M2979" i="13"/>
  <c r="AO2979" i="13"/>
  <c r="L2980" i="13"/>
  <c r="M2980" i="13"/>
  <c r="AO2980" i="13"/>
  <c r="L2981" i="13"/>
  <c r="M2981" i="13"/>
  <c r="AO2981" i="13"/>
  <c r="L2982" i="13"/>
  <c r="M2982" i="13"/>
  <c r="AO2982" i="13"/>
  <c r="L2983" i="13"/>
  <c r="M2983" i="13"/>
  <c r="AO2983" i="13"/>
  <c r="L2984" i="13"/>
  <c r="M2984" i="13"/>
  <c r="AO2984" i="13"/>
  <c r="L2985" i="13"/>
  <c r="M2985" i="13"/>
  <c r="AO2985" i="13"/>
  <c r="L2986" i="13"/>
  <c r="M2986" i="13"/>
  <c r="AO2986" i="13"/>
  <c r="L2987" i="13"/>
  <c r="M2987" i="13"/>
  <c r="AO2987" i="13"/>
  <c r="L2988" i="13"/>
  <c r="M2988" i="13"/>
  <c r="AO2988" i="13"/>
  <c r="L2989" i="13"/>
  <c r="M2989" i="13"/>
  <c r="AO2989" i="13"/>
  <c r="L2990" i="13"/>
  <c r="M2990" i="13"/>
  <c r="AO2990" i="13"/>
  <c r="L2991" i="13"/>
  <c r="M2991" i="13"/>
  <c r="AO2991" i="13"/>
  <c r="L2992" i="13"/>
  <c r="M2992" i="13"/>
  <c r="AO2992" i="13"/>
  <c r="L2993" i="13"/>
  <c r="M2993" i="13"/>
  <c r="AO2993" i="13"/>
  <c r="L2994" i="13"/>
  <c r="M2994" i="13"/>
  <c r="AO2994" i="13"/>
  <c r="L2995" i="13"/>
  <c r="M2995" i="13"/>
  <c r="AO2995" i="13"/>
  <c r="L2996" i="13"/>
  <c r="M2996" i="13"/>
  <c r="AO2996" i="13"/>
  <c r="L2997" i="13"/>
  <c r="M2997" i="13"/>
  <c r="AO2997" i="13"/>
  <c r="L2998" i="13"/>
  <c r="M2998" i="13"/>
  <c r="AO2998" i="13"/>
  <c r="L2999" i="13"/>
  <c r="M2999" i="13"/>
  <c r="AO2999" i="13"/>
  <c r="L3000" i="13"/>
  <c r="M3000" i="13"/>
  <c r="AO3000" i="13"/>
  <c r="L3001" i="13"/>
  <c r="M3001" i="13"/>
  <c r="AO3001" i="13"/>
  <c r="L3002" i="13"/>
  <c r="M3002" i="13"/>
  <c r="AO3002" i="13"/>
  <c r="L3003" i="13"/>
  <c r="M3003" i="13"/>
  <c r="AO3003" i="13"/>
  <c r="L3004" i="13"/>
  <c r="M3004" i="13"/>
  <c r="AO3004" i="13"/>
  <c r="L3005" i="13"/>
  <c r="M3005" i="13"/>
  <c r="AO3005" i="13"/>
  <c r="L3006" i="13"/>
  <c r="M3006" i="13"/>
  <c r="AO3006" i="13"/>
  <c r="L3007" i="13"/>
  <c r="M3007" i="13"/>
  <c r="AO3007" i="13"/>
  <c r="L3008" i="13"/>
  <c r="M3008" i="13"/>
  <c r="AO3008" i="13"/>
  <c r="L3009" i="13"/>
  <c r="M3009" i="13"/>
  <c r="AO3009" i="13"/>
  <c r="L3010" i="13"/>
  <c r="M3010" i="13"/>
  <c r="AO3010" i="13"/>
  <c r="L3011" i="13"/>
  <c r="M3011" i="13"/>
  <c r="AO3011" i="13"/>
  <c r="L3012" i="13"/>
  <c r="M3012" i="13"/>
  <c r="AO3012" i="13"/>
  <c r="L3013" i="13"/>
  <c r="M3013" i="13"/>
  <c r="AO3013" i="13"/>
  <c r="L3014" i="13"/>
  <c r="M3014" i="13"/>
  <c r="AO3014" i="13"/>
  <c r="L3015" i="13"/>
  <c r="M3015" i="13"/>
  <c r="AO3015" i="13"/>
  <c r="L3016" i="13"/>
  <c r="M3016" i="13"/>
  <c r="AO3016" i="13"/>
  <c r="L3017" i="13"/>
  <c r="M3017" i="13"/>
  <c r="AO3017" i="13"/>
  <c r="L3018" i="13"/>
  <c r="M3018" i="13"/>
  <c r="AO3018" i="13"/>
  <c r="L3019" i="13"/>
  <c r="M3019" i="13"/>
  <c r="AO3019" i="13"/>
  <c r="L3020" i="13"/>
  <c r="M3020" i="13"/>
  <c r="AO3020" i="13"/>
  <c r="L3021" i="13"/>
  <c r="M3021" i="13"/>
  <c r="AO3021" i="13"/>
  <c r="L3022" i="13"/>
  <c r="M3022" i="13"/>
  <c r="AO3022" i="13"/>
  <c r="L3023" i="13"/>
  <c r="M3023" i="13"/>
  <c r="AO3023" i="13"/>
  <c r="L3024" i="13"/>
  <c r="M3024" i="13"/>
  <c r="AO3024" i="13"/>
  <c r="L3025" i="13"/>
  <c r="M3025" i="13"/>
  <c r="AO3025" i="13"/>
  <c r="L3026" i="13"/>
  <c r="M3026" i="13"/>
  <c r="AO3026" i="13"/>
  <c r="L3027" i="13"/>
  <c r="M3027" i="13"/>
  <c r="AO3027" i="13"/>
  <c r="L3028" i="13"/>
  <c r="M3028" i="13"/>
  <c r="AO3028" i="13"/>
  <c r="L3029" i="13"/>
  <c r="M3029" i="13"/>
  <c r="AO3029" i="13"/>
  <c r="L3030" i="13"/>
  <c r="M3030" i="13"/>
  <c r="AO3030" i="13"/>
  <c r="L3031" i="13"/>
  <c r="M3031" i="13"/>
  <c r="AO3031" i="13"/>
  <c r="L3032" i="13"/>
  <c r="M3032" i="13"/>
  <c r="AO3032" i="13"/>
  <c r="L3033" i="13"/>
  <c r="M3033" i="13"/>
  <c r="AO3033" i="13"/>
  <c r="L3034" i="13"/>
  <c r="M3034" i="13"/>
  <c r="AO3034" i="13"/>
  <c r="L3035" i="13"/>
  <c r="M3035" i="13"/>
  <c r="AO3035" i="13"/>
  <c r="L3036" i="13"/>
  <c r="M3036" i="13"/>
  <c r="AO3036" i="13"/>
  <c r="L3037" i="13"/>
  <c r="M3037" i="13"/>
  <c r="AO3037" i="13"/>
  <c r="L3038" i="13"/>
  <c r="M3038" i="13"/>
  <c r="AO3038" i="13"/>
  <c r="L3039" i="13"/>
  <c r="M3039" i="13"/>
  <c r="AO3039" i="13"/>
  <c r="L3040" i="13"/>
  <c r="M3040" i="13"/>
  <c r="AO3040" i="13"/>
  <c r="L3041" i="13"/>
  <c r="M3041" i="13"/>
  <c r="AO3041" i="13"/>
  <c r="L3042" i="13"/>
  <c r="M3042" i="13"/>
  <c r="AO3042" i="13"/>
  <c r="L3043" i="13"/>
  <c r="M3043" i="13"/>
  <c r="AO3043" i="13"/>
  <c r="L3044" i="13"/>
  <c r="M3044" i="13"/>
  <c r="AO3044" i="13"/>
  <c r="L3045" i="13"/>
  <c r="M3045" i="13"/>
  <c r="AO3045" i="13"/>
  <c r="L3046" i="13"/>
  <c r="M3046" i="13"/>
  <c r="AO3046" i="13"/>
  <c r="L3047" i="13"/>
  <c r="M3047" i="13"/>
  <c r="AO3047" i="13"/>
  <c r="L3048" i="13"/>
  <c r="M3048" i="13"/>
  <c r="AO3048" i="13"/>
  <c r="L3049" i="13"/>
  <c r="M3049" i="13"/>
  <c r="AO3049" i="13"/>
  <c r="L3050" i="13"/>
  <c r="M3050" i="13"/>
  <c r="AO3050" i="13"/>
  <c r="L3051" i="13"/>
  <c r="M3051" i="13"/>
  <c r="AO3051" i="13"/>
  <c r="L3052" i="13"/>
  <c r="M3052" i="13"/>
  <c r="AO3052" i="13"/>
  <c r="L3053" i="13"/>
  <c r="M3053" i="13"/>
  <c r="AO3053" i="13"/>
  <c r="L3054" i="13"/>
  <c r="M3054" i="13"/>
  <c r="AO3054" i="13"/>
  <c r="L3055" i="13"/>
  <c r="M3055" i="13"/>
  <c r="AO3055" i="13"/>
  <c r="L3056" i="13"/>
  <c r="M3056" i="13"/>
  <c r="AO3056" i="13"/>
  <c r="L3057" i="13"/>
  <c r="M3057" i="13"/>
  <c r="AO3057" i="13"/>
  <c r="L3058" i="13"/>
  <c r="M3058" i="13"/>
  <c r="AO3058" i="13"/>
  <c r="L3059" i="13"/>
  <c r="M3059" i="13"/>
  <c r="AO3059" i="13"/>
  <c r="L3060" i="13"/>
  <c r="M3060" i="13"/>
  <c r="AO3060" i="13"/>
  <c r="L3061" i="13"/>
  <c r="M3061" i="13"/>
  <c r="AO3061" i="13"/>
  <c r="L3062" i="13"/>
  <c r="M3062" i="13"/>
  <c r="AO3062" i="13"/>
  <c r="L3063" i="13"/>
  <c r="M3063" i="13"/>
  <c r="AO3063" i="13"/>
  <c r="L3064" i="13"/>
  <c r="M3064" i="13"/>
  <c r="AO3064" i="13"/>
  <c r="L3065" i="13"/>
  <c r="M3065" i="13"/>
  <c r="AO3065" i="13"/>
  <c r="L3066" i="13"/>
  <c r="M3066" i="13"/>
  <c r="AO3066" i="13"/>
  <c r="L3067" i="13"/>
  <c r="M3067" i="13"/>
  <c r="AO3067" i="13"/>
  <c r="L3068" i="13"/>
  <c r="M3068" i="13"/>
  <c r="AO3068" i="13"/>
  <c r="L3069" i="13"/>
  <c r="M3069" i="13"/>
  <c r="AO3069" i="13"/>
  <c r="L3070" i="13"/>
  <c r="M3070" i="13"/>
  <c r="AO3070" i="13"/>
  <c r="L3071" i="13"/>
  <c r="M3071" i="13"/>
  <c r="AO3071" i="13"/>
  <c r="L3072" i="13"/>
  <c r="M3072" i="13"/>
  <c r="AO3072" i="13"/>
  <c r="L3073" i="13"/>
  <c r="M3073" i="13"/>
  <c r="AO3073" i="13"/>
  <c r="L3074" i="13"/>
  <c r="M3074" i="13"/>
  <c r="AO3074" i="13"/>
  <c r="L3075" i="13"/>
  <c r="M3075" i="13"/>
  <c r="AO3075" i="13"/>
  <c r="L3076" i="13"/>
  <c r="M3076" i="13"/>
  <c r="AO3076" i="13"/>
  <c r="L3077" i="13"/>
  <c r="M3077" i="13"/>
  <c r="AO3077" i="13"/>
  <c r="L3078" i="13"/>
  <c r="M3078" i="13"/>
  <c r="AO3078" i="13"/>
  <c r="L3079" i="13"/>
  <c r="M3079" i="13"/>
  <c r="AO3079" i="13"/>
  <c r="L3080" i="13"/>
  <c r="M3080" i="13"/>
  <c r="AO3080" i="13"/>
  <c r="L3081" i="13"/>
  <c r="M3081" i="13"/>
  <c r="AO3081" i="13"/>
  <c r="L3082" i="13"/>
  <c r="M3082" i="13"/>
  <c r="AO3082" i="13"/>
  <c r="L3083" i="13"/>
  <c r="M3083" i="13"/>
  <c r="AO3083" i="13"/>
  <c r="L3084" i="13"/>
  <c r="M3084" i="13"/>
  <c r="AO3084" i="13"/>
  <c r="L3085" i="13"/>
  <c r="M3085" i="13"/>
  <c r="AO3085" i="13"/>
  <c r="L3086" i="13"/>
  <c r="M3086" i="13"/>
  <c r="AO3086" i="13"/>
  <c r="L3087" i="13"/>
  <c r="M3087" i="13"/>
  <c r="AO3087" i="13"/>
  <c r="L3088" i="13"/>
  <c r="M3088" i="13"/>
  <c r="AO3088" i="13"/>
  <c r="L3089" i="13"/>
  <c r="M3089" i="13"/>
  <c r="AO3089" i="13"/>
  <c r="L3090" i="13"/>
  <c r="M3090" i="13"/>
  <c r="AO3090" i="13"/>
  <c r="L3091" i="13"/>
  <c r="M3091" i="13"/>
  <c r="AO3091" i="13"/>
  <c r="L3092" i="13"/>
  <c r="M3092" i="13"/>
  <c r="AO3092" i="13"/>
  <c r="L3093" i="13"/>
  <c r="M3093" i="13"/>
  <c r="AO3093" i="13"/>
  <c r="L3094" i="13"/>
  <c r="M3094" i="13"/>
  <c r="AO3094" i="13"/>
  <c r="L3095" i="13"/>
  <c r="M3095" i="13"/>
  <c r="AO3095" i="13"/>
  <c r="L3096" i="13"/>
  <c r="M3096" i="13"/>
  <c r="AO3096" i="13"/>
  <c r="L3097" i="13"/>
  <c r="M3097" i="13"/>
  <c r="AO3097" i="13"/>
  <c r="L3098" i="13"/>
  <c r="M3098" i="13"/>
  <c r="AO3098" i="13"/>
  <c r="L3099" i="13"/>
  <c r="M3099" i="13"/>
  <c r="AO3099" i="13"/>
  <c r="L3100" i="13"/>
  <c r="M3100" i="13"/>
  <c r="AO3100" i="13"/>
  <c r="L3101" i="13"/>
  <c r="M3101" i="13"/>
  <c r="AO3101" i="13"/>
  <c r="L3102" i="13"/>
  <c r="M3102" i="13"/>
  <c r="AO3102" i="13"/>
  <c r="L3103" i="13"/>
  <c r="M3103" i="13"/>
  <c r="AO3103" i="13"/>
  <c r="L3104" i="13"/>
  <c r="M3104" i="13"/>
  <c r="AO3104" i="13"/>
  <c r="L3105" i="13"/>
  <c r="M3105" i="13"/>
  <c r="AO3105" i="13"/>
  <c r="L3106" i="13"/>
  <c r="M3106" i="13"/>
  <c r="AO3106" i="13"/>
  <c r="L3107" i="13"/>
  <c r="M3107" i="13"/>
  <c r="AO3107" i="13"/>
  <c r="L3108" i="13"/>
  <c r="M3108" i="13"/>
  <c r="AO3108" i="13"/>
  <c r="L3109" i="13"/>
  <c r="M3109" i="13"/>
  <c r="AO3109" i="13"/>
  <c r="L3110" i="13"/>
  <c r="M3110" i="13"/>
  <c r="AO3110" i="13"/>
  <c r="L3111" i="13"/>
  <c r="M3111" i="13"/>
  <c r="AO3111" i="13"/>
  <c r="L3112" i="13"/>
  <c r="M3112" i="13"/>
  <c r="AO3112" i="13"/>
  <c r="L3113" i="13"/>
  <c r="M3113" i="13"/>
  <c r="AO3113" i="13"/>
  <c r="L3114" i="13"/>
  <c r="M3114" i="13"/>
  <c r="AO3114" i="13"/>
  <c r="L3115" i="13"/>
  <c r="M3115" i="13"/>
  <c r="AO3115" i="13"/>
  <c r="L3116" i="13"/>
  <c r="M3116" i="13"/>
  <c r="AO3116" i="13"/>
  <c r="L3117" i="13"/>
  <c r="M3117" i="13"/>
  <c r="AO3117" i="13"/>
  <c r="L3118" i="13"/>
  <c r="M3118" i="13"/>
  <c r="AO3118" i="13"/>
  <c r="L3119" i="13"/>
  <c r="M3119" i="13"/>
  <c r="AO3119" i="13"/>
  <c r="L3120" i="13"/>
  <c r="M3120" i="13"/>
  <c r="AO3120" i="13"/>
  <c r="L3121" i="13"/>
  <c r="M3121" i="13"/>
  <c r="AO3121" i="13"/>
  <c r="L3122" i="13"/>
  <c r="M3122" i="13"/>
  <c r="AO3122" i="13"/>
  <c r="L3123" i="13"/>
  <c r="M3123" i="13"/>
  <c r="AO3123" i="13"/>
  <c r="L3124" i="13"/>
  <c r="M3124" i="13"/>
  <c r="AO3124" i="13"/>
  <c r="L3125" i="13"/>
  <c r="M3125" i="13"/>
  <c r="AO3125" i="13"/>
  <c r="L3126" i="13"/>
  <c r="M3126" i="13"/>
  <c r="AO3126" i="13"/>
  <c r="L3127" i="13"/>
  <c r="M3127" i="13"/>
  <c r="AO3127" i="13"/>
  <c r="L3128" i="13"/>
  <c r="M3128" i="13"/>
  <c r="AO3128" i="13"/>
  <c r="L3129" i="13"/>
  <c r="M3129" i="13"/>
  <c r="AO3129" i="13"/>
  <c r="L3130" i="13"/>
  <c r="M3130" i="13"/>
  <c r="AO3130" i="13"/>
  <c r="L3131" i="13"/>
  <c r="M3131" i="13"/>
  <c r="AO3131" i="13"/>
  <c r="L3132" i="13"/>
  <c r="M3132" i="13"/>
  <c r="AO3132" i="13"/>
  <c r="L3133" i="13"/>
  <c r="M3133" i="13"/>
  <c r="AO3133" i="13"/>
  <c r="L3134" i="13"/>
  <c r="M3134" i="13"/>
  <c r="AO3134" i="13"/>
  <c r="L3135" i="13"/>
  <c r="M3135" i="13"/>
  <c r="AO3135" i="13"/>
  <c r="L3136" i="13"/>
  <c r="M3136" i="13"/>
  <c r="AO3136" i="13"/>
  <c r="L3137" i="13"/>
  <c r="M3137" i="13"/>
  <c r="AO3137" i="13"/>
  <c r="L3138" i="13"/>
  <c r="M3138" i="13"/>
  <c r="AO3138" i="13"/>
  <c r="L3139" i="13"/>
  <c r="M3139" i="13"/>
  <c r="AO3139" i="13"/>
  <c r="L3140" i="13"/>
  <c r="M3140" i="13"/>
  <c r="AO3140" i="13"/>
  <c r="L3141" i="13"/>
  <c r="M3141" i="13"/>
  <c r="AO3141" i="13"/>
  <c r="L3142" i="13"/>
  <c r="M3142" i="13"/>
  <c r="AO3142" i="13"/>
  <c r="L3143" i="13"/>
  <c r="M3143" i="13"/>
  <c r="AO3143" i="13"/>
  <c r="L3144" i="13"/>
  <c r="M3144" i="13"/>
  <c r="AO3144" i="13"/>
  <c r="L3145" i="13"/>
  <c r="M3145" i="13"/>
  <c r="AO3145" i="13"/>
  <c r="L3146" i="13"/>
  <c r="M3146" i="13"/>
  <c r="AO3146" i="13"/>
  <c r="L3147" i="13"/>
  <c r="M3147" i="13"/>
  <c r="AO3147" i="13"/>
  <c r="L3148" i="13"/>
  <c r="M3148" i="13"/>
  <c r="AO3148" i="13"/>
  <c r="L3149" i="13"/>
  <c r="M3149" i="13"/>
  <c r="AO3149" i="13"/>
  <c r="L3150" i="13"/>
  <c r="M3150" i="13"/>
  <c r="AO3150" i="13"/>
  <c r="L3151" i="13"/>
  <c r="M3151" i="13"/>
  <c r="AO3151" i="13"/>
  <c r="L3152" i="13"/>
  <c r="M3152" i="13"/>
  <c r="AO3152" i="13"/>
  <c r="L3153" i="13"/>
  <c r="M3153" i="13"/>
  <c r="AO3153" i="13"/>
  <c r="L3154" i="13"/>
  <c r="M3154" i="13"/>
  <c r="AO3154" i="13"/>
  <c r="L3155" i="13"/>
  <c r="M3155" i="13"/>
  <c r="AO3155" i="13"/>
  <c r="L3156" i="13"/>
  <c r="M3156" i="13"/>
  <c r="AO3156" i="13"/>
  <c r="L3157" i="13"/>
  <c r="M3157" i="13"/>
  <c r="AO3157" i="13"/>
  <c r="L3158" i="13"/>
  <c r="M3158" i="13"/>
  <c r="AO3158" i="13"/>
  <c r="L3159" i="13"/>
  <c r="M3159" i="13"/>
  <c r="AO3159" i="13"/>
  <c r="L3160" i="13"/>
  <c r="M3160" i="13"/>
  <c r="AO3160" i="13"/>
  <c r="L3161" i="13"/>
  <c r="M3161" i="13"/>
  <c r="AO3161" i="13"/>
  <c r="L3162" i="13"/>
  <c r="M3162" i="13"/>
  <c r="AO3162" i="13"/>
  <c r="L3163" i="13"/>
  <c r="M3163" i="13"/>
  <c r="AO3163" i="13"/>
  <c r="L3164" i="13"/>
  <c r="M3164" i="13"/>
  <c r="AO3164" i="13"/>
  <c r="L3165" i="13"/>
  <c r="M3165" i="13"/>
  <c r="AO3165" i="13"/>
  <c r="L3166" i="13"/>
  <c r="M3166" i="13"/>
  <c r="AO3166" i="13"/>
  <c r="L3167" i="13"/>
  <c r="M3167" i="13"/>
  <c r="AO3167" i="13"/>
  <c r="L3168" i="13"/>
  <c r="M3168" i="13"/>
  <c r="AO3168" i="13"/>
  <c r="L3169" i="13"/>
  <c r="M3169" i="13"/>
  <c r="AO3169" i="13"/>
  <c r="L3170" i="13"/>
  <c r="M3170" i="13"/>
  <c r="AO3170" i="13"/>
  <c r="L3171" i="13"/>
  <c r="M3171" i="13"/>
  <c r="AO3171" i="13"/>
  <c r="L3172" i="13"/>
  <c r="M3172" i="13"/>
  <c r="AO3172" i="13"/>
  <c r="L3173" i="13"/>
  <c r="M3173" i="13"/>
  <c r="AO3173" i="13"/>
  <c r="L3174" i="13"/>
  <c r="M3174" i="13"/>
  <c r="AO3174" i="13"/>
  <c r="L3175" i="13"/>
  <c r="M3175" i="13"/>
  <c r="AO3175" i="13"/>
  <c r="L3176" i="13"/>
  <c r="M3176" i="13"/>
  <c r="AO3176" i="13"/>
  <c r="L3177" i="13"/>
  <c r="M3177" i="13"/>
  <c r="AO3177" i="13"/>
  <c r="L3178" i="13"/>
  <c r="M3178" i="13"/>
  <c r="AO3178" i="13"/>
  <c r="L3179" i="13"/>
  <c r="M3179" i="13"/>
  <c r="AO3179" i="13"/>
  <c r="L3180" i="13"/>
  <c r="M3180" i="13"/>
  <c r="AO3180" i="13"/>
  <c r="L3181" i="13"/>
  <c r="M3181" i="13"/>
  <c r="AO3181" i="13"/>
  <c r="L3182" i="13"/>
  <c r="M3182" i="13"/>
  <c r="AO3182" i="13"/>
  <c r="L3183" i="13"/>
  <c r="M3183" i="13"/>
  <c r="AO3183" i="13"/>
  <c r="L3184" i="13"/>
  <c r="M3184" i="13"/>
  <c r="AO3184" i="13"/>
  <c r="L3185" i="13"/>
  <c r="M3185" i="13"/>
  <c r="AO3185" i="13"/>
  <c r="L3186" i="13"/>
  <c r="M3186" i="13"/>
  <c r="AO3186" i="13"/>
  <c r="L3187" i="13"/>
  <c r="M3187" i="13"/>
  <c r="AO3187" i="13"/>
  <c r="L3188" i="13"/>
  <c r="M3188" i="13"/>
  <c r="AO3188" i="13"/>
  <c r="L3189" i="13"/>
  <c r="M3189" i="13"/>
  <c r="AO3189" i="13"/>
  <c r="L3190" i="13"/>
  <c r="M3190" i="13"/>
  <c r="AO3190" i="13"/>
  <c r="L3191" i="13"/>
  <c r="M3191" i="13"/>
  <c r="AO3191" i="13"/>
  <c r="L3192" i="13"/>
  <c r="M3192" i="13"/>
  <c r="AO3192" i="13"/>
  <c r="L3193" i="13"/>
  <c r="M3193" i="13"/>
  <c r="AO3193" i="13"/>
  <c r="L3194" i="13"/>
  <c r="M3194" i="13"/>
  <c r="AO3194" i="13"/>
  <c r="L3195" i="13"/>
  <c r="M3195" i="13"/>
  <c r="AO3195" i="13"/>
  <c r="L3196" i="13"/>
  <c r="M3196" i="13"/>
  <c r="AO3196" i="13"/>
  <c r="L3197" i="13"/>
  <c r="M3197" i="13"/>
  <c r="AO3197" i="13"/>
  <c r="L3198" i="13"/>
  <c r="M3198" i="13"/>
  <c r="AO3198" i="13"/>
  <c r="L3199" i="13"/>
  <c r="M3199" i="13"/>
  <c r="AO3199" i="13"/>
  <c r="L3200" i="13"/>
  <c r="M3200" i="13"/>
  <c r="AO3200" i="13"/>
  <c r="L3201" i="13"/>
  <c r="M3201" i="13"/>
  <c r="AO3201" i="13"/>
  <c r="L3202" i="13"/>
  <c r="M3202" i="13"/>
  <c r="AO3202" i="13"/>
  <c r="L3203" i="13"/>
  <c r="M3203" i="13"/>
  <c r="AO3203" i="13"/>
  <c r="L3204" i="13"/>
  <c r="M3204" i="13"/>
  <c r="AO3204" i="13"/>
  <c r="L3205" i="13"/>
  <c r="M3205" i="13"/>
  <c r="AO3205" i="13"/>
  <c r="L3206" i="13"/>
  <c r="M3206" i="13"/>
  <c r="AO3206" i="13"/>
  <c r="L3207" i="13"/>
  <c r="M3207" i="13"/>
  <c r="AO3207" i="13"/>
  <c r="L3208" i="13"/>
  <c r="M3208" i="13"/>
  <c r="AO3208" i="13"/>
  <c r="L3209" i="13"/>
  <c r="M3209" i="13"/>
  <c r="AO3209" i="13"/>
  <c r="L3210" i="13"/>
  <c r="M3210" i="13"/>
  <c r="AO3210" i="13"/>
  <c r="L3211" i="13"/>
  <c r="M3211" i="13"/>
  <c r="AO3211" i="13"/>
  <c r="L3212" i="13"/>
  <c r="M3212" i="13"/>
  <c r="AO3212" i="13"/>
  <c r="L3213" i="13"/>
  <c r="M3213" i="13"/>
  <c r="AO3213" i="13"/>
  <c r="L3214" i="13"/>
  <c r="M3214" i="13"/>
  <c r="AO3214" i="13"/>
  <c r="L3215" i="13"/>
  <c r="M3215" i="13"/>
  <c r="AO3215" i="13"/>
  <c r="L3216" i="13"/>
  <c r="M3216" i="13"/>
  <c r="AO3216" i="13"/>
  <c r="L3217" i="13"/>
  <c r="M3217" i="13"/>
  <c r="AO3217" i="13"/>
  <c r="L3218" i="13"/>
  <c r="M3218" i="13"/>
  <c r="AO3218" i="13"/>
  <c r="L3219" i="13"/>
  <c r="M3219" i="13"/>
  <c r="AO3219" i="13"/>
  <c r="L3220" i="13"/>
  <c r="M3220" i="13"/>
  <c r="AO3220" i="13"/>
  <c r="L3221" i="13"/>
  <c r="M3221" i="13"/>
  <c r="AO3221" i="13"/>
  <c r="L3222" i="13"/>
  <c r="M3222" i="13"/>
  <c r="AO3222" i="13"/>
  <c r="L3223" i="13"/>
  <c r="M3223" i="13"/>
  <c r="AO3223" i="13"/>
  <c r="L3224" i="13"/>
  <c r="M3224" i="13"/>
  <c r="AO3224" i="13"/>
  <c r="L3225" i="13"/>
  <c r="M3225" i="13"/>
  <c r="AO3225" i="13"/>
  <c r="L3226" i="13"/>
  <c r="M3226" i="13"/>
  <c r="AO3226" i="13"/>
  <c r="L3227" i="13"/>
  <c r="M3227" i="13"/>
  <c r="AO3227" i="13"/>
  <c r="L3228" i="13"/>
  <c r="M3228" i="13"/>
  <c r="AO3228" i="13"/>
  <c r="L3229" i="13"/>
  <c r="M3229" i="13"/>
  <c r="AO3229" i="13"/>
  <c r="L3230" i="13"/>
  <c r="M3230" i="13"/>
  <c r="AO3230" i="13"/>
  <c r="L3231" i="13"/>
  <c r="M3231" i="13"/>
  <c r="AO3231" i="13"/>
  <c r="L3232" i="13"/>
  <c r="M3232" i="13"/>
  <c r="AO3232" i="13"/>
  <c r="L3233" i="13"/>
  <c r="M3233" i="13"/>
  <c r="AO3233" i="13"/>
  <c r="L3234" i="13"/>
  <c r="M3234" i="13"/>
  <c r="AO3234" i="13"/>
  <c r="L3235" i="13"/>
  <c r="M3235" i="13"/>
  <c r="AO3235" i="13"/>
  <c r="L3236" i="13"/>
  <c r="M3236" i="13"/>
  <c r="AO3236" i="13"/>
  <c r="L3237" i="13"/>
  <c r="M3237" i="13"/>
  <c r="AO3237" i="13"/>
  <c r="L3238" i="13"/>
  <c r="M3238" i="13"/>
  <c r="AO3238" i="13"/>
  <c r="L3239" i="13"/>
  <c r="M3239" i="13"/>
  <c r="AO3239" i="13"/>
  <c r="L3240" i="13"/>
  <c r="M3240" i="13"/>
  <c r="AO3240" i="13"/>
  <c r="L3241" i="13"/>
  <c r="M3241" i="13"/>
  <c r="AO3241" i="13"/>
  <c r="L3242" i="13"/>
  <c r="M3242" i="13"/>
  <c r="AO3242" i="13"/>
  <c r="L3243" i="13"/>
  <c r="M3243" i="13"/>
  <c r="AO3243" i="13"/>
  <c r="L3244" i="13"/>
  <c r="M3244" i="13"/>
  <c r="AO3244" i="13"/>
  <c r="L3245" i="13"/>
  <c r="M3245" i="13"/>
  <c r="AO3245" i="13"/>
  <c r="L3246" i="13"/>
  <c r="M3246" i="13"/>
  <c r="AO3246" i="13"/>
  <c r="L3247" i="13"/>
  <c r="M3247" i="13"/>
  <c r="AO3247" i="13"/>
  <c r="L3248" i="13"/>
  <c r="M3248" i="13"/>
  <c r="AO3248" i="13"/>
  <c r="L3249" i="13"/>
  <c r="M3249" i="13"/>
  <c r="AO3249" i="13"/>
  <c r="L3250" i="13"/>
  <c r="M3250" i="13"/>
  <c r="AO3250" i="13"/>
  <c r="L3251" i="13"/>
  <c r="M3251" i="13"/>
  <c r="AO3251" i="13"/>
  <c r="L3252" i="13"/>
  <c r="M3252" i="13"/>
  <c r="AO3252" i="13"/>
  <c r="L3253" i="13"/>
  <c r="M3253" i="13"/>
  <c r="AO3253" i="13"/>
  <c r="L3254" i="13"/>
  <c r="M3254" i="13"/>
  <c r="AO3254" i="13"/>
  <c r="L3255" i="13"/>
  <c r="M3255" i="13"/>
  <c r="AO3255" i="13"/>
  <c r="L3256" i="13"/>
  <c r="M3256" i="13"/>
  <c r="AO3256" i="13"/>
  <c r="L3257" i="13"/>
  <c r="M3257" i="13"/>
  <c r="AO3257" i="13"/>
  <c r="L3258" i="13"/>
  <c r="M3258" i="13"/>
  <c r="AO3258" i="13"/>
  <c r="L3259" i="13"/>
  <c r="M3259" i="13"/>
  <c r="AO3259" i="13"/>
  <c r="L3260" i="13"/>
  <c r="M3260" i="13"/>
  <c r="AO3260" i="13"/>
  <c r="L3261" i="13"/>
  <c r="M3261" i="13"/>
  <c r="AO3261" i="13"/>
  <c r="L3262" i="13"/>
  <c r="M3262" i="13"/>
  <c r="AO3262" i="13"/>
  <c r="L3263" i="13"/>
  <c r="M3263" i="13"/>
  <c r="AO3263" i="13"/>
  <c r="L3264" i="13"/>
  <c r="M3264" i="13"/>
  <c r="AO3264" i="13"/>
  <c r="L3265" i="13"/>
  <c r="M3265" i="13"/>
  <c r="AO3265" i="13"/>
  <c r="L3266" i="13"/>
  <c r="M3266" i="13"/>
  <c r="AO3266" i="13"/>
  <c r="L3267" i="13"/>
  <c r="M3267" i="13"/>
  <c r="AO3267" i="13"/>
  <c r="L3268" i="13"/>
  <c r="M3268" i="13"/>
  <c r="AO3268" i="13"/>
  <c r="L3269" i="13"/>
  <c r="M3269" i="13"/>
  <c r="AO3269" i="13"/>
  <c r="L3270" i="13"/>
  <c r="M3270" i="13"/>
  <c r="AO3270" i="13"/>
  <c r="L3271" i="13"/>
  <c r="M3271" i="13"/>
  <c r="AO3271" i="13"/>
  <c r="L3272" i="13"/>
  <c r="M3272" i="13"/>
  <c r="AO3272" i="13"/>
  <c r="L3273" i="13"/>
  <c r="M3273" i="13"/>
  <c r="AO3273" i="13"/>
  <c r="L3274" i="13"/>
  <c r="M3274" i="13"/>
  <c r="AO3274" i="13"/>
  <c r="L3275" i="13"/>
  <c r="M3275" i="13"/>
  <c r="AO3275" i="13"/>
  <c r="L3276" i="13"/>
  <c r="M3276" i="13"/>
  <c r="AO3276" i="13"/>
  <c r="L3277" i="13"/>
  <c r="M3277" i="13"/>
  <c r="AO3277" i="13"/>
  <c r="L3278" i="13"/>
  <c r="M3278" i="13"/>
  <c r="AO3278" i="13"/>
  <c r="L3279" i="13"/>
  <c r="M3279" i="13"/>
  <c r="AO3279" i="13"/>
  <c r="L3280" i="13"/>
  <c r="M3280" i="13"/>
  <c r="AO3280" i="13"/>
  <c r="L3281" i="13"/>
  <c r="M3281" i="13"/>
  <c r="AO3281" i="13"/>
  <c r="L3282" i="13"/>
  <c r="M3282" i="13"/>
  <c r="AO3282" i="13"/>
  <c r="L3283" i="13"/>
  <c r="M3283" i="13"/>
  <c r="AO3283" i="13"/>
  <c r="L3284" i="13"/>
  <c r="M3284" i="13"/>
  <c r="AO3284" i="13"/>
  <c r="L3285" i="13"/>
  <c r="M3285" i="13"/>
  <c r="AO3285" i="13"/>
  <c r="L3286" i="13"/>
  <c r="M3286" i="13"/>
  <c r="AO3286" i="13"/>
  <c r="L3287" i="13"/>
  <c r="M3287" i="13"/>
  <c r="AO3287" i="13"/>
  <c r="L3288" i="13"/>
  <c r="M3288" i="13"/>
  <c r="AO3288" i="13"/>
  <c r="L3289" i="13"/>
  <c r="M3289" i="13"/>
  <c r="AO3289" i="13"/>
  <c r="L3290" i="13"/>
  <c r="M3290" i="13"/>
  <c r="AO3290" i="13"/>
  <c r="L3291" i="13"/>
  <c r="M3291" i="13"/>
  <c r="AO3291" i="13"/>
  <c r="L3292" i="13"/>
  <c r="M3292" i="13"/>
  <c r="AO3292" i="13"/>
  <c r="L3293" i="13"/>
  <c r="M3293" i="13"/>
  <c r="AO3293" i="13"/>
  <c r="L3294" i="13"/>
  <c r="M3294" i="13"/>
  <c r="AO3294" i="13"/>
  <c r="L3295" i="13"/>
  <c r="M3295" i="13"/>
  <c r="AO3295" i="13"/>
  <c r="L3296" i="13"/>
  <c r="M3296" i="13"/>
  <c r="AO3296" i="13"/>
  <c r="L3297" i="13"/>
  <c r="M3297" i="13"/>
  <c r="AO3297" i="13"/>
  <c r="L3298" i="13"/>
  <c r="M3298" i="13"/>
  <c r="AO3298" i="13"/>
  <c r="L3299" i="13"/>
  <c r="M3299" i="13"/>
  <c r="AO3299" i="13"/>
  <c r="L3300" i="13"/>
  <c r="M3300" i="13"/>
  <c r="AO3300" i="13"/>
  <c r="L3301" i="13"/>
  <c r="M3301" i="13"/>
  <c r="AO3301" i="13"/>
  <c r="L3302" i="13"/>
  <c r="M3302" i="13"/>
  <c r="AO3302" i="13"/>
  <c r="L3303" i="13"/>
  <c r="M3303" i="13"/>
  <c r="AO3303" i="13"/>
  <c r="L3304" i="13"/>
  <c r="M3304" i="13"/>
  <c r="AO3304" i="13"/>
  <c r="L3305" i="13"/>
  <c r="M3305" i="13"/>
  <c r="AO3305" i="13"/>
  <c r="L3306" i="13"/>
  <c r="M3306" i="13"/>
  <c r="AO3306" i="13"/>
  <c r="L3307" i="13"/>
  <c r="M3307" i="13"/>
  <c r="AO3307" i="13"/>
  <c r="L3308" i="13"/>
  <c r="M3308" i="13"/>
  <c r="AO3308" i="13"/>
  <c r="L3309" i="13"/>
  <c r="M3309" i="13"/>
  <c r="AO3309" i="13"/>
  <c r="L3310" i="13"/>
  <c r="M3310" i="13"/>
  <c r="AO3310" i="13"/>
  <c r="L3311" i="13"/>
  <c r="M3311" i="13"/>
  <c r="AO3311" i="13"/>
  <c r="L3312" i="13"/>
  <c r="M3312" i="13"/>
  <c r="AO3312" i="13"/>
  <c r="L3313" i="13"/>
  <c r="M3313" i="13"/>
  <c r="AO3313" i="13"/>
  <c r="L3314" i="13"/>
  <c r="M3314" i="13"/>
  <c r="AO3314" i="13"/>
  <c r="L3315" i="13"/>
  <c r="M3315" i="13"/>
  <c r="AO3315" i="13"/>
  <c r="L3316" i="13"/>
  <c r="M3316" i="13"/>
  <c r="AO3316" i="13"/>
  <c r="L3317" i="13"/>
  <c r="M3317" i="13"/>
  <c r="AO3317" i="13"/>
  <c r="L3318" i="13"/>
  <c r="M3318" i="13"/>
  <c r="AO3318" i="13"/>
  <c r="L3319" i="13"/>
  <c r="M3319" i="13"/>
  <c r="AO3319" i="13"/>
  <c r="L3320" i="13"/>
  <c r="M3320" i="13"/>
  <c r="AO3320" i="13"/>
  <c r="L3321" i="13"/>
  <c r="M3321" i="13"/>
  <c r="AO3321" i="13"/>
  <c r="L3322" i="13"/>
  <c r="M3322" i="13"/>
  <c r="AO3322" i="13"/>
  <c r="L3323" i="13"/>
  <c r="M3323" i="13"/>
  <c r="AO3323" i="13"/>
  <c r="L3324" i="13"/>
  <c r="M3324" i="13"/>
  <c r="AO3324" i="13"/>
  <c r="L3325" i="13"/>
  <c r="M3325" i="13"/>
  <c r="AO3325" i="13"/>
  <c r="L3326" i="13"/>
  <c r="M3326" i="13"/>
  <c r="AO3326" i="13"/>
  <c r="L3327" i="13"/>
  <c r="M3327" i="13"/>
  <c r="AO3327" i="13"/>
  <c r="L3328" i="13"/>
  <c r="M3328" i="13"/>
  <c r="AO3328" i="13"/>
  <c r="L3329" i="13"/>
  <c r="M3329" i="13"/>
  <c r="AO3329" i="13"/>
  <c r="L3330" i="13"/>
  <c r="M3330" i="13"/>
  <c r="AO3330" i="13"/>
  <c r="L3331" i="13"/>
  <c r="M3331" i="13"/>
  <c r="AO3331" i="13"/>
  <c r="L3332" i="13"/>
  <c r="M3332" i="13"/>
  <c r="AO3332" i="13"/>
  <c r="L3333" i="13"/>
  <c r="M3333" i="13"/>
  <c r="AO3333" i="13"/>
  <c r="L3334" i="13"/>
  <c r="M3334" i="13"/>
  <c r="AO3334" i="13"/>
  <c r="L3335" i="13"/>
  <c r="M3335" i="13"/>
  <c r="AO3335" i="13"/>
  <c r="L3336" i="13"/>
  <c r="M3336" i="13"/>
  <c r="AO3336" i="13"/>
  <c r="L3337" i="13"/>
  <c r="M3337" i="13"/>
  <c r="AO3337" i="13"/>
  <c r="L3338" i="13"/>
  <c r="M3338" i="13"/>
  <c r="AO3338" i="13"/>
  <c r="L3339" i="13"/>
  <c r="M3339" i="13"/>
  <c r="AO3339" i="13"/>
  <c r="L3340" i="13"/>
  <c r="M3340" i="13"/>
  <c r="AO3340" i="13"/>
  <c r="L3341" i="13"/>
  <c r="M3341" i="13"/>
  <c r="AO3341" i="13"/>
  <c r="L3342" i="13"/>
  <c r="M3342" i="13"/>
  <c r="AO3342" i="13"/>
  <c r="L3343" i="13"/>
  <c r="M3343" i="13"/>
  <c r="AO3343" i="13"/>
  <c r="L3344" i="13"/>
  <c r="M3344" i="13"/>
  <c r="AO3344" i="13"/>
  <c r="L3345" i="13"/>
  <c r="M3345" i="13"/>
  <c r="AO3345" i="13"/>
  <c r="L3346" i="13"/>
  <c r="M3346" i="13"/>
  <c r="AO3346" i="13"/>
  <c r="L3347" i="13"/>
  <c r="M3347" i="13"/>
  <c r="AO3347" i="13"/>
  <c r="L3348" i="13"/>
  <c r="M3348" i="13"/>
  <c r="AO3348" i="13"/>
  <c r="L3349" i="13"/>
  <c r="M3349" i="13"/>
  <c r="AO3349" i="13"/>
  <c r="L3350" i="13"/>
  <c r="M3350" i="13"/>
  <c r="AO3350" i="13"/>
  <c r="L3351" i="13"/>
  <c r="M3351" i="13"/>
  <c r="AO3351" i="13"/>
  <c r="L3352" i="13"/>
  <c r="M3352" i="13"/>
  <c r="AO3352" i="13"/>
  <c r="L3353" i="13"/>
  <c r="M3353" i="13"/>
  <c r="AO3353" i="13"/>
  <c r="L3354" i="13"/>
  <c r="M3354" i="13"/>
  <c r="AO3354" i="13"/>
  <c r="L3355" i="13"/>
  <c r="M3355" i="13"/>
  <c r="AO3355" i="13"/>
  <c r="L3356" i="13"/>
  <c r="M3356" i="13"/>
  <c r="AO3356" i="13"/>
  <c r="L3357" i="13"/>
  <c r="M3357" i="13"/>
  <c r="AO3357" i="13"/>
  <c r="L3358" i="13"/>
  <c r="M3358" i="13"/>
  <c r="AO3358" i="13"/>
  <c r="L3359" i="13"/>
  <c r="M3359" i="13"/>
  <c r="AO3359" i="13"/>
  <c r="L3360" i="13"/>
  <c r="M3360" i="13"/>
  <c r="AO3360" i="13"/>
  <c r="L3361" i="13"/>
  <c r="M3361" i="13"/>
  <c r="AO3361" i="13"/>
  <c r="L3362" i="13"/>
  <c r="M3362" i="13"/>
  <c r="AO3362" i="13"/>
  <c r="L3363" i="13"/>
  <c r="M3363" i="13"/>
  <c r="AO3363" i="13"/>
  <c r="L3364" i="13"/>
  <c r="M3364" i="13"/>
  <c r="AO3364" i="13"/>
  <c r="L3365" i="13"/>
  <c r="M3365" i="13"/>
  <c r="AO3365" i="13"/>
  <c r="L3366" i="13"/>
  <c r="M3366" i="13"/>
  <c r="AO3366" i="13"/>
  <c r="L3367" i="13"/>
  <c r="M3367" i="13"/>
  <c r="AO3367" i="13"/>
  <c r="L3368" i="13"/>
  <c r="M3368" i="13"/>
  <c r="AO3368" i="13"/>
  <c r="L3369" i="13"/>
  <c r="M3369" i="13"/>
  <c r="AO3369" i="13"/>
  <c r="L3370" i="13"/>
  <c r="M3370" i="13"/>
  <c r="AO3370" i="13"/>
  <c r="L3371" i="13"/>
  <c r="M3371" i="13"/>
  <c r="AO3371" i="13"/>
  <c r="L3372" i="13"/>
  <c r="M3372" i="13"/>
  <c r="AO3372" i="13"/>
  <c r="L3373" i="13"/>
  <c r="M3373" i="13"/>
  <c r="AO3373" i="13"/>
  <c r="L3374" i="13"/>
  <c r="M3374" i="13"/>
  <c r="AO3374" i="13"/>
  <c r="L3375" i="13"/>
  <c r="M3375" i="13"/>
  <c r="AO3375" i="13"/>
  <c r="L3376" i="13"/>
  <c r="M3376" i="13"/>
  <c r="AO3376" i="13"/>
  <c r="L3377" i="13"/>
  <c r="M3377" i="13"/>
  <c r="AO3377" i="13"/>
  <c r="L3378" i="13"/>
  <c r="M3378" i="13"/>
  <c r="AO3378" i="13"/>
  <c r="L3379" i="13"/>
  <c r="M3379" i="13"/>
  <c r="AO3379" i="13"/>
  <c r="L3380" i="13"/>
  <c r="M3380" i="13"/>
  <c r="AO3380" i="13"/>
  <c r="L3381" i="13"/>
  <c r="M3381" i="13"/>
  <c r="AO3381" i="13"/>
  <c r="L3382" i="13"/>
  <c r="M3382" i="13"/>
  <c r="AO3382" i="13"/>
  <c r="L3383" i="13"/>
  <c r="M3383" i="13"/>
  <c r="AO3383" i="13"/>
  <c r="L3384" i="13"/>
  <c r="M3384" i="13"/>
  <c r="AO3384" i="13"/>
  <c r="L3385" i="13"/>
  <c r="M3385" i="13"/>
  <c r="AO3385" i="13"/>
  <c r="L3386" i="13"/>
  <c r="M3386" i="13"/>
  <c r="AO3386" i="13"/>
  <c r="L3387" i="13"/>
  <c r="M3387" i="13"/>
  <c r="AO3387" i="13"/>
  <c r="L3388" i="13"/>
  <c r="M3388" i="13"/>
  <c r="AO3388" i="13"/>
  <c r="L3389" i="13"/>
  <c r="M3389" i="13"/>
  <c r="AO3389" i="13"/>
  <c r="L3390" i="13"/>
  <c r="M3390" i="13"/>
  <c r="AO3390" i="13"/>
  <c r="L3391" i="13"/>
  <c r="M3391" i="13"/>
  <c r="AO3391" i="13"/>
  <c r="L3392" i="13"/>
  <c r="M3392" i="13"/>
  <c r="AO3392" i="13"/>
  <c r="L3393" i="13"/>
  <c r="M3393" i="13"/>
  <c r="AO3393" i="13"/>
  <c r="L3394" i="13"/>
  <c r="M3394" i="13"/>
  <c r="AO3394" i="13"/>
  <c r="L3395" i="13"/>
  <c r="M3395" i="13"/>
  <c r="AO3395" i="13"/>
  <c r="L3396" i="13"/>
  <c r="M3396" i="13"/>
  <c r="AO3396" i="13"/>
  <c r="L3397" i="13"/>
  <c r="M3397" i="13"/>
  <c r="AO3397" i="13"/>
  <c r="L3398" i="13"/>
  <c r="M3398" i="13"/>
  <c r="AO3398" i="13"/>
  <c r="L3399" i="13"/>
  <c r="M3399" i="13"/>
  <c r="AO3399" i="13"/>
  <c r="L3400" i="13"/>
  <c r="M3400" i="13"/>
  <c r="AO3400" i="13"/>
  <c r="L3401" i="13"/>
  <c r="M3401" i="13"/>
  <c r="AO3401" i="13"/>
  <c r="L3402" i="13"/>
  <c r="M3402" i="13"/>
  <c r="AO3402" i="13"/>
  <c r="L3403" i="13"/>
  <c r="M3403" i="13"/>
  <c r="AO3403" i="13"/>
  <c r="L3404" i="13"/>
  <c r="M3404" i="13"/>
  <c r="AO3404" i="13"/>
  <c r="L3405" i="13"/>
  <c r="M3405" i="13"/>
  <c r="AO3405" i="13"/>
  <c r="L3406" i="13"/>
  <c r="M3406" i="13"/>
  <c r="AO3406" i="13"/>
  <c r="L3407" i="13"/>
  <c r="M3407" i="13"/>
  <c r="AO3407" i="13"/>
  <c r="L3408" i="13"/>
  <c r="M3408" i="13"/>
  <c r="AO3408" i="13"/>
  <c r="L3409" i="13"/>
  <c r="M3409" i="13"/>
  <c r="AO3409" i="13"/>
  <c r="L3410" i="13"/>
  <c r="M3410" i="13"/>
  <c r="AO3410" i="13"/>
  <c r="L3411" i="13"/>
  <c r="M3411" i="13"/>
  <c r="AO3411" i="13"/>
  <c r="L3412" i="13"/>
  <c r="M3412" i="13"/>
  <c r="AO3412" i="13"/>
  <c r="L3413" i="13"/>
  <c r="M3413" i="13"/>
  <c r="AO3413" i="13"/>
  <c r="L3414" i="13"/>
  <c r="M3414" i="13"/>
  <c r="AO3414" i="13"/>
  <c r="L3415" i="13"/>
  <c r="M3415" i="13"/>
  <c r="AO3415" i="13"/>
  <c r="L3416" i="13"/>
  <c r="M3416" i="13"/>
  <c r="AO3416" i="13"/>
  <c r="L3417" i="13"/>
  <c r="M3417" i="13"/>
  <c r="AO3417" i="13"/>
  <c r="L3418" i="13"/>
  <c r="M3418" i="13"/>
  <c r="AO3418" i="13"/>
  <c r="L3419" i="13"/>
  <c r="M3419" i="13"/>
  <c r="AO3419" i="13"/>
  <c r="L3420" i="13"/>
  <c r="M3420" i="13"/>
  <c r="AO3420" i="13"/>
  <c r="L3421" i="13"/>
  <c r="M3421" i="13"/>
  <c r="AO3421" i="13"/>
  <c r="L3422" i="13"/>
  <c r="M3422" i="13"/>
  <c r="AO3422" i="13"/>
  <c r="L3423" i="13"/>
  <c r="M3423" i="13"/>
  <c r="AO3423" i="13"/>
  <c r="L3424" i="13"/>
  <c r="M3424" i="13"/>
  <c r="AO3424" i="13"/>
  <c r="L3425" i="13"/>
  <c r="M3425" i="13"/>
  <c r="AO3425" i="13"/>
  <c r="L3426" i="13"/>
  <c r="M3426" i="13"/>
  <c r="AO3426" i="13"/>
  <c r="L3427" i="13"/>
  <c r="M3427" i="13"/>
  <c r="AO3427" i="13"/>
  <c r="L3428" i="13"/>
  <c r="M3428" i="13"/>
  <c r="AO3428" i="13"/>
  <c r="L3429" i="13"/>
  <c r="M3429" i="13"/>
  <c r="AO3429" i="13"/>
  <c r="L3430" i="13"/>
  <c r="M3430" i="13"/>
  <c r="AO3430" i="13"/>
  <c r="L3431" i="13"/>
  <c r="M3431" i="13"/>
  <c r="AO3431" i="13"/>
  <c r="L3432" i="13"/>
  <c r="M3432" i="13"/>
  <c r="AO3432" i="13"/>
  <c r="L3433" i="13"/>
  <c r="M3433" i="13"/>
  <c r="AO3433" i="13"/>
  <c r="L3434" i="13"/>
  <c r="M3434" i="13"/>
  <c r="AO3434" i="13"/>
  <c r="L3435" i="13"/>
  <c r="M3435" i="13"/>
  <c r="AO3435" i="13"/>
  <c r="L3436" i="13"/>
  <c r="M3436" i="13"/>
  <c r="AO3436" i="13"/>
  <c r="L3437" i="13"/>
  <c r="M3437" i="13"/>
  <c r="AO3437" i="13"/>
  <c r="L3438" i="13"/>
  <c r="M3438" i="13"/>
  <c r="AO3438" i="13"/>
  <c r="L3439" i="13"/>
  <c r="M3439" i="13"/>
  <c r="AO3439" i="13"/>
  <c r="L3440" i="13"/>
  <c r="M3440" i="13"/>
  <c r="AO3440" i="13"/>
  <c r="L3441" i="13"/>
  <c r="M3441" i="13"/>
  <c r="AO3441" i="13"/>
  <c r="L3442" i="13"/>
  <c r="M3442" i="13"/>
  <c r="AO3442" i="13"/>
  <c r="L3443" i="13"/>
  <c r="M3443" i="13"/>
  <c r="AO3443" i="13"/>
  <c r="L3444" i="13"/>
  <c r="M3444" i="13"/>
  <c r="AO3444" i="13"/>
  <c r="L3445" i="13"/>
  <c r="M3445" i="13"/>
  <c r="AO3445" i="13"/>
  <c r="L3446" i="13"/>
  <c r="M3446" i="13"/>
  <c r="AO3446" i="13"/>
  <c r="L3447" i="13"/>
  <c r="M3447" i="13"/>
  <c r="AO3447" i="13"/>
  <c r="L3448" i="13"/>
  <c r="M3448" i="13"/>
  <c r="AO3448" i="13"/>
  <c r="L3449" i="13"/>
  <c r="M3449" i="13"/>
  <c r="AO3449" i="13"/>
  <c r="L3450" i="13"/>
  <c r="M3450" i="13"/>
  <c r="AO3450" i="13"/>
  <c r="L3451" i="13"/>
  <c r="M3451" i="13"/>
  <c r="AO3451" i="13"/>
  <c r="L3452" i="13"/>
  <c r="M3452" i="13"/>
  <c r="AO3452" i="13"/>
  <c r="L3453" i="13"/>
  <c r="M3453" i="13"/>
  <c r="AO3453" i="13"/>
  <c r="L3454" i="13"/>
  <c r="M3454" i="13"/>
  <c r="AO3454" i="13"/>
  <c r="L3455" i="13"/>
  <c r="M3455" i="13"/>
  <c r="AO3455" i="13"/>
  <c r="L3456" i="13"/>
  <c r="M3456" i="13"/>
  <c r="AO3456" i="13"/>
  <c r="L3457" i="13"/>
  <c r="M3457" i="13"/>
  <c r="AO3457" i="13"/>
  <c r="L3458" i="13"/>
  <c r="M3458" i="13"/>
  <c r="AO3458" i="13"/>
  <c r="L3459" i="13"/>
  <c r="M3459" i="13"/>
  <c r="AO3459" i="13"/>
  <c r="L3460" i="13"/>
  <c r="M3460" i="13"/>
  <c r="AO3460" i="13"/>
  <c r="L3461" i="13"/>
  <c r="M3461" i="13"/>
  <c r="AO3461" i="13"/>
  <c r="L3462" i="13"/>
  <c r="M3462" i="13"/>
  <c r="AO3462" i="13"/>
  <c r="L3463" i="13"/>
  <c r="M3463" i="13"/>
  <c r="AO3463" i="13"/>
  <c r="L3464" i="13"/>
  <c r="M3464" i="13"/>
  <c r="AO3464" i="13"/>
  <c r="L3465" i="13"/>
  <c r="M3465" i="13"/>
  <c r="AO3465" i="13"/>
  <c r="L3466" i="13"/>
  <c r="M3466" i="13"/>
  <c r="AO3466" i="13"/>
  <c r="L3467" i="13"/>
  <c r="M3467" i="13"/>
  <c r="AO3467" i="13"/>
  <c r="L3468" i="13"/>
  <c r="M3468" i="13"/>
  <c r="AO3468" i="13"/>
  <c r="L3469" i="13"/>
  <c r="M3469" i="13"/>
  <c r="AO3469" i="13"/>
  <c r="L3470" i="13"/>
  <c r="M3470" i="13"/>
  <c r="AO3470" i="13"/>
  <c r="L3471" i="13"/>
  <c r="M3471" i="13"/>
  <c r="AO3471" i="13"/>
  <c r="L3472" i="13"/>
  <c r="M3472" i="13"/>
  <c r="AO3472" i="13"/>
  <c r="L3473" i="13"/>
  <c r="M3473" i="13"/>
  <c r="AO3473" i="13"/>
  <c r="L3474" i="13"/>
  <c r="M3474" i="13"/>
  <c r="AO3474" i="13"/>
  <c r="L3475" i="13"/>
  <c r="M3475" i="13"/>
  <c r="AO3475" i="13"/>
  <c r="L3476" i="13"/>
  <c r="M3476" i="13"/>
  <c r="AO3476" i="13"/>
  <c r="L3477" i="13"/>
  <c r="M3477" i="13"/>
  <c r="AO3477" i="13"/>
  <c r="L3478" i="13"/>
  <c r="M3478" i="13"/>
  <c r="AO3478" i="13"/>
  <c r="L3479" i="13"/>
  <c r="M3479" i="13"/>
  <c r="AO3479" i="13"/>
  <c r="L3480" i="13"/>
  <c r="M3480" i="13"/>
  <c r="AO3480" i="13"/>
  <c r="L3481" i="13"/>
  <c r="M3481" i="13"/>
  <c r="AO3481" i="13"/>
  <c r="L3482" i="13"/>
  <c r="M3482" i="13"/>
  <c r="AO3482" i="13"/>
  <c r="L3483" i="13"/>
  <c r="M3483" i="13"/>
  <c r="AO3483" i="13"/>
  <c r="L3484" i="13"/>
  <c r="M3484" i="13"/>
  <c r="AO3484" i="13"/>
  <c r="L3485" i="13"/>
  <c r="M3485" i="13"/>
  <c r="AO3485" i="13"/>
  <c r="L3486" i="13"/>
  <c r="M3486" i="13"/>
  <c r="AO3486" i="13"/>
  <c r="L3487" i="13"/>
  <c r="M3487" i="13"/>
  <c r="AO3487" i="13"/>
  <c r="L3488" i="13"/>
  <c r="M3488" i="13"/>
  <c r="AO3488" i="13"/>
  <c r="L3489" i="13"/>
  <c r="M3489" i="13"/>
  <c r="AO3489" i="13"/>
  <c r="L3490" i="13"/>
  <c r="M3490" i="13"/>
  <c r="AO3490" i="13"/>
  <c r="L3491" i="13"/>
  <c r="M3491" i="13"/>
  <c r="AO3491" i="13"/>
  <c r="L3492" i="13"/>
  <c r="M3492" i="13"/>
  <c r="AO3492" i="13"/>
  <c r="L3493" i="13"/>
  <c r="M3493" i="13"/>
  <c r="AO3493" i="13"/>
  <c r="L3494" i="13"/>
  <c r="M3494" i="13"/>
  <c r="AO3494" i="13"/>
  <c r="L3495" i="13"/>
  <c r="M3495" i="13"/>
  <c r="AO3495" i="13"/>
  <c r="L3496" i="13"/>
  <c r="M3496" i="13"/>
  <c r="AO3496" i="13"/>
  <c r="L3497" i="13"/>
  <c r="M3497" i="13"/>
  <c r="AO3497" i="13"/>
  <c r="L3498" i="13"/>
  <c r="M3498" i="13"/>
  <c r="AO3498" i="13"/>
  <c r="L3499" i="13"/>
  <c r="M3499" i="13"/>
  <c r="AO3499" i="13"/>
  <c r="L3500" i="13"/>
  <c r="M3500" i="13"/>
  <c r="AO3500" i="13"/>
  <c r="L3501" i="13"/>
  <c r="M3501" i="13"/>
  <c r="AO3501" i="13"/>
  <c r="L3502" i="13"/>
  <c r="M3502" i="13"/>
  <c r="AO3502" i="13"/>
  <c r="L3503" i="13"/>
  <c r="M3503" i="13"/>
  <c r="AO3503" i="13"/>
  <c r="L3504" i="13"/>
  <c r="M3504" i="13"/>
  <c r="AO3504" i="13"/>
  <c r="L3505" i="13"/>
  <c r="M3505" i="13"/>
  <c r="AO3505" i="13"/>
  <c r="L3506" i="13"/>
  <c r="M3506" i="13"/>
  <c r="AO3506" i="13"/>
  <c r="L3507" i="13"/>
  <c r="M3507" i="13"/>
  <c r="AO3507" i="13"/>
  <c r="L3508" i="13"/>
  <c r="M3508" i="13"/>
  <c r="AO3508" i="13"/>
  <c r="L3509" i="13"/>
  <c r="M3509" i="13"/>
  <c r="AO3509" i="13"/>
  <c r="L3510" i="13"/>
  <c r="M3510" i="13"/>
  <c r="AO3510" i="13"/>
  <c r="L3511" i="13"/>
  <c r="M3511" i="13"/>
  <c r="AO3511" i="13"/>
  <c r="L3512" i="13"/>
  <c r="M3512" i="13"/>
  <c r="AO3512" i="13"/>
  <c r="L3513" i="13"/>
  <c r="M3513" i="13"/>
  <c r="AO3513" i="13"/>
  <c r="L3514" i="13"/>
  <c r="M3514" i="13"/>
  <c r="AO3514" i="13"/>
  <c r="L3515" i="13"/>
  <c r="M3515" i="13"/>
  <c r="AO3515" i="13"/>
  <c r="L3516" i="13"/>
  <c r="M3516" i="13"/>
  <c r="AO3516" i="13"/>
  <c r="L3517" i="13"/>
  <c r="M3517" i="13"/>
  <c r="AO3517" i="13"/>
  <c r="L3518" i="13"/>
  <c r="M3518" i="13"/>
  <c r="AO3518" i="13"/>
  <c r="L3519" i="13"/>
  <c r="M3519" i="13"/>
  <c r="AO3519" i="13"/>
  <c r="L3520" i="13"/>
  <c r="M3520" i="13"/>
  <c r="AO3520" i="13"/>
  <c r="L3521" i="13"/>
  <c r="M3521" i="13"/>
  <c r="AO3521" i="13"/>
  <c r="L3522" i="13"/>
  <c r="M3522" i="13"/>
  <c r="AO3522" i="13"/>
  <c r="L3523" i="13"/>
  <c r="M3523" i="13"/>
  <c r="AO3523" i="13"/>
  <c r="L3524" i="13"/>
  <c r="M3524" i="13"/>
  <c r="AO3524" i="13"/>
  <c r="L3525" i="13"/>
  <c r="M3525" i="13"/>
  <c r="AO3525" i="13"/>
  <c r="L3526" i="13"/>
  <c r="M3526" i="13"/>
  <c r="AO3526" i="13"/>
  <c r="L3527" i="13"/>
  <c r="M3527" i="13"/>
  <c r="AO3527" i="13"/>
  <c r="L3528" i="13"/>
  <c r="M3528" i="13"/>
  <c r="AO3528" i="13"/>
  <c r="L3529" i="13"/>
  <c r="M3529" i="13"/>
  <c r="AO3529" i="13"/>
  <c r="L3530" i="13"/>
  <c r="M3530" i="13"/>
  <c r="AO3530" i="13"/>
  <c r="L3531" i="13"/>
  <c r="M3531" i="13"/>
  <c r="AO3531" i="13"/>
  <c r="L3532" i="13"/>
  <c r="M3532" i="13"/>
  <c r="AO3532" i="13"/>
  <c r="L3533" i="13"/>
  <c r="M3533" i="13"/>
  <c r="AO3533" i="13"/>
  <c r="L3534" i="13"/>
  <c r="M3534" i="13"/>
  <c r="AO3534" i="13"/>
  <c r="L3535" i="13"/>
  <c r="M3535" i="13"/>
  <c r="AO3535" i="13"/>
  <c r="L3536" i="13"/>
  <c r="M3536" i="13"/>
  <c r="AO3536" i="13"/>
  <c r="L3537" i="13"/>
  <c r="M3537" i="13"/>
  <c r="AO3537" i="13"/>
  <c r="L3538" i="13"/>
  <c r="M3538" i="13"/>
  <c r="AO3538" i="13"/>
  <c r="L3539" i="13"/>
  <c r="M3539" i="13"/>
  <c r="AO3539" i="13"/>
  <c r="L3540" i="13"/>
  <c r="M3540" i="13"/>
  <c r="AO3540" i="13"/>
  <c r="L3541" i="13"/>
  <c r="M3541" i="13"/>
  <c r="AO3541" i="13"/>
  <c r="L3542" i="13"/>
  <c r="M3542" i="13"/>
  <c r="AO3542" i="13"/>
  <c r="L3543" i="13"/>
  <c r="M3543" i="13"/>
  <c r="AO3543" i="13"/>
  <c r="L3544" i="13"/>
  <c r="M3544" i="13"/>
  <c r="AO3544" i="13"/>
  <c r="L3545" i="13"/>
  <c r="M3545" i="13"/>
  <c r="AO3545" i="13"/>
  <c r="L3546" i="13"/>
  <c r="M3546" i="13"/>
  <c r="AO3546" i="13"/>
  <c r="L3547" i="13"/>
  <c r="M3547" i="13"/>
  <c r="AO3547" i="13"/>
  <c r="L3548" i="13"/>
  <c r="M3548" i="13"/>
  <c r="AO3548" i="13"/>
  <c r="L3549" i="13"/>
  <c r="M3549" i="13"/>
  <c r="AO3549" i="13"/>
  <c r="L3550" i="13"/>
  <c r="M3550" i="13"/>
  <c r="AO3550" i="13"/>
  <c r="L3551" i="13"/>
  <c r="M3551" i="13"/>
  <c r="AO3551" i="13"/>
  <c r="L3552" i="13"/>
  <c r="M3552" i="13"/>
  <c r="AO3552" i="13"/>
  <c r="L3553" i="13"/>
  <c r="M3553" i="13"/>
  <c r="AO3553" i="13"/>
  <c r="L3554" i="13"/>
  <c r="M3554" i="13"/>
  <c r="AO3554" i="13"/>
  <c r="L3555" i="13"/>
  <c r="M3555" i="13"/>
  <c r="AO3555" i="13"/>
  <c r="L3556" i="13"/>
  <c r="M3556" i="13"/>
  <c r="AO3556" i="13"/>
  <c r="L3557" i="13"/>
  <c r="M3557" i="13"/>
  <c r="AO3557" i="13"/>
  <c r="L3558" i="13"/>
  <c r="M3558" i="13"/>
  <c r="AO3558" i="13"/>
  <c r="L3559" i="13"/>
  <c r="M3559" i="13"/>
  <c r="AO3559" i="13"/>
  <c r="L3560" i="13"/>
  <c r="M3560" i="13"/>
  <c r="AO3560" i="13"/>
  <c r="L3561" i="13"/>
  <c r="M3561" i="13"/>
  <c r="AO3561" i="13"/>
  <c r="L3562" i="13"/>
  <c r="M3562" i="13"/>
  <c r="AO3562" i="13"/>
  <c r="L3563" i="13"/>
  <c r="M3563" i="13"/>
  <c r="AO3563" i="13"/>
  <c r="L3564" i="13"/>
  <c r="M3564" i="13"/>
  <c r="AO3564" i="13"/>
  <c r="L3565" i="13"/>
  <c r="M3565" i="13"/>
  <c r="AO3565" i="13"/>
  <c r="L3566" i="13"/>
  <c r="M3566" i="13"/>
  <c r="AO3566" i="13"/>
  <c r="L3567" i="13"/>
  <c r="M3567" i="13"/>
  <c r="AO3567" i="13"/>
  <c r="L3568" i="13"/>
  <c r="M3568" i="13"/>
  <c r="AO3568" i="13"/>
  <c r="L3569" i="13"/>
  <c r="M3569" i="13"/>
  <c r="AO3569" i="13"/>
  <c r="L3570" i="13"/>
  <c r="M3570" i="13"/>
  <c r="AO3570" i="13"/>
  <c r="L3571" i="13"/>
  <c r="M3571" i="13"/>
  <c r="AO3571" i="13"/>
  <c r="L3572" i="13"/>
  <c r="M3572" i="13"/>
  <c r="AO3572" i="13"/>
  <c r="L3573" i="13"/>
  <c r="M3573" i="13"/>
  <c r="AO3573" i="13"/>
  <c r="L3574" i="13"/>
  <c r="M3574" i="13"/>
  <c r="AO3574" i="13"/>
  <c r="L3575" i="13"/>
  <c r="M3575" i="13"/>
  <c r="AO3575" i="13"/>
  <c r="L3576" i="13"/>
  <c r="M3576" i="13"/>
  <c r="AO3576" i="13"/>
  <c r="L3577" i="13"/>
  <c r="M3577" i="13"/>
  <c r="AO3577" i="13"/>
  <c r="L3578" i="13"/>
  <c r="M3578" i="13"/>
  <c r="AO3578" i="13"/>
  <c r="L3579" i="13"/>
  <c r="M3579" i="13"/>
  <c r="AO3579" i="13"/>
  <c r="L3580" i="13"/>
  <c r="M3580" i="13"/>
  <c r="AO3580" i="13"/>
  <c r="L3581" i="13"/>
  <c r="M3581" i="13"/>
  <c r="AO3581" i="13"/>
  <c r="L3582" i="13"/>
  <c r="M3582" i="13"/>
  <c r="AO3582" i="13"/>
  <c r="L3583" i="13"/>
  <c r="M3583" i="13"/>
  <c r="AO3583" i="13"/>
  <c r="L3584" i="13"/>
  <c r="M3584" i="13"/>
  <c r="AO3584" i="13"/>
  <c r="L3585" i="13"/>
  <c r="M3585" i="13"/>
  <c r="AO3585" i="13"/>
  <c r="L3586" i="13"/>
  <c r="M3586" i="13"/>
  <c r="AO3586" i="13"/>
  <c r="L3587" i="13"/>
  <c r="M3587" i="13"/>
  <c r="AO3587" i="13"/>
  <c r="L3588" i="13"/>
  <c r="M3588" i="13"/>
  <c r="AO3588" i="13"/>
  <c r="L3589" i="13"/>
  <c r="M3589" i="13"/>
  <c r="AO3589" i="13"/>
  <c r="L3590" i="13"/>
  <c r="M3590" i="13"/>
  <c r="AO3590" i="13"/>
  <c r="L3591" i="13"/>
  <c r="M3591" i="13"/>
  <c r="AO3591" i="13"/>
  <c r="L3592" i="13"/>
  <c r="M3592" i="13"/>
  <c r="AO3592" i="13"/>
  <c r="L3593" i="13"/>
  <c r="M3593" i="13"/>
  <c r="AO3593" i="13"/>
  <c r="L3594" i="13"/>
  <c r="M3594" i="13"/>
  <c r="AO3594" i="13"/>
  <c r="L3595" i="13"/>
  <c r="M3595" i="13"/>
  <c r="AO3595" i="13"/>
  <c r="L3596" i="13"/>
  <c r="M3596" i="13"/>
  <c r="AO3596" i="13"/>
  <c r="L3597" i="13"/>
  <c r="M3597" i="13"/>
  <c r="AO3597" i="13"/>
  <c r="L3598" i="13"/>
  <c r="M3598" i="13"/>
  <c r="AO3598" i="13"/>
  <c r="L3599" i="13"/>
  <c r="M3599" i="13"/>
  <c r="AO3599" i="13"/>
  <c r="L3600" i="13"/>
  <c r="M3600" i="13"/>
  <c r="AO3600" i="13"/>
  <c r="L3601" i="13"/>
  <c r="M3601" i="13"/>
  <c r="AO3601" i="13"/>
  <c r="L3602" i="13"/>
  <c r="M3602" i="13"/>
  <c r="AO3602" i="13"/>
  <c r="L3603" i="13"/>
  <c r="M3603" i="13"/>
  <c r="AO3603" i="13"/>
  <c r="L3604" i="13"/>
  <c r="M3604" i="13"/>
  <c r="AO3604" i="13"/>
  <c r="L3605" i="13"/>
  <c r="M3605" i="13"/>
  <c r="AO3605" i="13"/>
  <c r="L3606" i="13"/>
  <c r="M3606" i="13"/>
  <c r="AO3606" i="13"/>
  <c r="L3607" i="13"/>
  <c r="M3607" i="13"/>
  <c r="AO3607" i="13"/>
  <c r="L3608" i="13"/>
  <c r="M3608" i="13"/>
  <c r="AO3608" i="13"/>
  <c r="L3609" i="13"/>
  <c r="M3609" i="13"/>
  <c r="AO3609" i="13"/>
  <c r="L3610" i="13"/>
  <c r="M3610" i="13"/>
  <c r="AO3610" i="13"/>
  <c r="L3611" i="13"/>
  <c r="M3611" i="13"/>
  <c r="AO3611" i="13"/>
  <c r="L3612" i="13"/>
  <c r="M3612" i="13"/>
  <c r="AO3612" i="13"/>
  <c r="L3613" i="13"/>
  <c r="M3613" i="13"/>
  <c r="AO3613" i="13"/>
  <c r="L3614" i="13"/>
  <c r="M3614" i="13"/>
  <c r="AO3614" i="13"/>
  <c r="L3615" i="13"/>
  <c r="M3615" i="13"/>
  <c r="AO3615" i="13"/>
  <c r="L3616" i="13"/>
  <c r="M3616" i="13"/>
  <c r="AO3616" i="13"/>
  <c r="L3617" i="13"/>
  <c r="M3617" i="13"/>
  <c r="AO3617" i="13"/>
  <c r="L3618" i="13"/>
  <c r="M3618" i="13"/>
  <c r="AO3618" i="13"/>
  <c r="L3619" i="13"/>
  <c r="M3619" i="13"/>
  <c r="AO3619" i="13"/>
  <c r="L3620" i="13"/>
  <c r="M3620" i="13"/>
  <c r="AO3620" i="13"/>
  <c r="L3621" i="13"/>
  <c r="M3621" i="13"/>
  <c r="AO3621" i="13"/>
  <c r="L3622" i="13"/>
  <c r="M3622" i="13"/>
  <c r="AO3622" i="13"/>
  <c r="L3623" i="13"/>
  <c r="M3623" i="13"/>
  <c r="AO3623" i="13"/>
  <c r="L3624" i="13"/>
  <c r="M3624" i="13"/>
  <c r="AO3624" i="13"/>
  <c r="L3625" i="13"/>
  <c r="M3625" i="13"/>
  <c r="AO3625" i="13"/>
  <c r="L3626" i="13"/>
  <c r="M3626" i="13"/>
  <c r="AO3626" i="13"/>
  <c r="L3627" i="13"/>
  <c r="M3627" i="13"/>
  <c r="AO3627" i="13"/>
  <c r="L3628" i="13"/>
  <c r="M3628" i="13"/>
  <c r="AO3628" i="13"/>
  <c r="L3629" i="13"/>
  <c r="M3629" i="13"/>
  <c r="AO3629" i="13"/>
  <c r="L3630" i="13"/>
  <c r="M3630" i="13"/>
  <c r="AO3630" i="13"/>
  <c r="L3631" i="13"/>
  <c r="M3631" i="13"/>
  <c r="AO3631" i="13"/>
  <c r="L3632" i="13"/>
  <c r="M3632" i="13"/>
  <c r="AO3632" i="13"/>
  <c r="L3633" i="13"/>
  <c r="M3633" i="13"/>
  <c r="AO3633" i="13"/>
  <c r="L3634" i="13"/>
  <c r="M3634" i="13"/>
  <c r="AO3634" i="13"/>
  <c r="L3635" i="13"/>
  <c r="M3635" i="13"/>
  <c r="AO3635" i="13"/>
  <c r="L3636" i="13"/>
  <c r="M3636" i="13"/>
  <c r="AO3636" i="13"/>
  <c r="L3637" i="13"/>
  <c r="M3637" i="13"/>
  <c r="AO3637" i="13"/>
  <c r="L3638" i="13"/>
  <c r="M3638" i="13"/>
  <c r="AO3638" i="13"/>
  <c r="L3639" i="13"/>
  <c r="M3639" i="13"/>
  <c r="AO3639" i="13"/>
  <c r="L3640" i="13"/>
  <c r="M3640" i="13"/>
  <c r="AO3640" i="13"/>
  <c r="L3641" i="13"/>
  <c r="M3641" i="13"/>
  <c r="AO3641" i="13"/>
  <c r="L3642" i="13"/>
  <c r="M3642" i="13"/>
  <c r="AO3642" i="13"/>
  <c r="L3643" i="13"/>
  <c r="M3643" i="13"/>
  <c r="AO3643" i="13"/>
  <c r="L3644" i="13"/>
  <c r="M3644" i="13"/>
  <c r="AO3644" i="13"/>
  <c r="L3645" i="13"/>
  <c r="M3645" i="13"/>
  <c r="AO3645" i="13"/>
  <c r="L3646" i="13"/>
  <c r="M3646" i="13"/>
  <c r="AO3646" i="13"/>
  <c r="L3647" i="13"/>
  <c r="M3647" i="13"/>
  <c r="AO3647" i="13"/>
  <c r="L3648" i="13"/>
  <c r="M3648" i="13"/>
  <c r="AO3648" i="13"/>
  <c r="L3649" i="13"/>
  <c r="M3649" i="13"/>
  <c r="AO3649" i="13"/>
  <c r="L3650" i="13"/>
  <c r="M3650" i="13"/>
  <c r="AO3650" i="13"/>
  <c r="L3651" i="13"/>
  <c r="M3651" i="13"/>
  <c r="AO3651" i="13"/>
  <c r="L3652" i="13"/>
  <c r="M3652" i="13"/>
  <c r="AO3652" i="13"/>
  <c r="L3653" i="13"/>
  <c r="M3653" i="13"/>
  <c r="AO3653" i="13"/>
  <c r="L3654" i="13"/>
  <c r="M3654" i="13"/>
  <c r="AO3654" i="13"/>
  <c r="L3655" i="13"/>
  <c r="M3655" i="13"/>
  <c r="AO3655" i="13"/>
  <c r="L3656" i="13"/>
  <c r="M3656" i="13"/>
  <c r="AO3656" i="13"/>
  <c r="L3657" i="13"/>
  <c r="M3657" i="13"/>
  <c r="AO3657" i="13"/>
  <c r="L3658" i="13"/>
  <c r="M3658" i="13"/>
  <c r="AO3658" i="13"/>
  <c r="L3659" i="13"/>
  <c r="M3659" i="13"/>
  <c r="AO3659" i="13"/>
  <c r="L3660" i="13"/>
  <c r="M3660" i="13"/>
  <c r="AO3660" i="13"/>
  <c r="L3661" i="13"/>
  <c r="M3661" i="13"/>
  <c r="AO3661" i="13"/>
  <c r="L3662" i="13"/>
  <c r="M3662" i="13"/>
  <c r="AO3662" i="13"/>
  <c r="L3663" i="13"/>
  <c r="M3663" i="13"/>
  <c r="AO3663" i="13"/>
  <c r="L3664" i="13"/>
  <c r="M3664" i="13"/>
  <c r="AO3664" i="13"/>
  <c r="L3665" i="13"/>
  <c r="M3665" i="13"/>
  <c r="AO3665" i="13"/>
  <c r="L3666" i="13"/>
  <c r="M3666" i="13"/>
  <c r="AO3666" i="13"/>
  <c r="L3667" i="13"/>
  <c r="M3667" i="13"/>
  <c r="AO3667" i="13"/>
  <c r="L3668" i="13"/>
  <c r="M3668" i="13"/>
  <c r="AO3668" i="13"/>
  <c r="L3669" i="13"/>
  <c r="M3669" i="13"/>
  <c r="AO3669" i="13"/>
  <c r="L3670" i="13"/>
  <c r="M3670" i="13"/>
  <c r="AO3670" i="13"/>
  <c r="L3671" i="13"/>
  <c r="M3671" i="13"/>
  <c r="AO3671" i="13"/>
  <c r="L3672" i="13"/>
  <c r="M3672" i="13"/>
  <c r="AO3672" i="13"/>
  <c r="L3673" i="13"/>
  <c r="M3673" i="13"/>
  <c r="AO3673" i="13"/>
  <c r="L3674" i="13"/>
  <c r="M3674" i="13"/>
  <c r="AO3674" i="13"/>
  <c r="L3675" i="13"/>
  <c r="M3675" i="13"/>
  <c r="AO3675" i="13"/>
  <c r="L3676" i="13"/>
  <c r="M3676" i="13"/>
  <c r="AO3676" i="13"/>
  <c r="L3677" i="13"/>
  <c r="M3677" i="13"/>
  <c r="AO3677" i="13"/>
  <c r="L3678" i="13"/>
  <c r="M3678" i="13"/>
  <c r="AO3678" i="13"/>
  <c r="L3679" i="13"/>
  <c r="M3679" i="13"/>
  <c r="AO3679" i="13"/>
  <c r="L3680" i="13"/>
  <c r="M3680" i="13"/>
  <c r="AO3680" i="13"/>
  <c r="L3681" i="13"/>
  <c r="M3681" i="13"/>
  <c r="AO3681" i="13"/>
  <c r="L3682" i="13"/>
  <c r="M3682" i="13"/>
  <c r="AO3682" i="13"/>
  <c r="L3683" i="13"/>
  <c r="M3683" i="13"/>
  <c r="AO3683" i="13"/>
  <c r="L3684" i="13"/>
  <c r="M3684" i="13"/>
  <c r="AO3684" i="13"/>
  <c r="L3685" i="13"/>
  <c r="M3685" i="13"/>
  <c r="AO3685" i="13"/>
  <c r="L3686" i="13"/>
  <c r="M3686" i="13"/>
  <c r="AO3686" i="13"/>
  <c r="L3687" i="13"/>
  <c r="M3687" i="13"/>
  <c r="AO3687" i="13"/>
  <c r="L3688" i="13"/>
  <c r="M3688" i="13"/>
  <c r="AO3688" i="13"/>
  <c r="L3689" i="13"/>
  <c r="M3689" i="13"/>
  <c r="AO3689" i="13"/>
  <c r="L3690" i="13"/>
  <c r="M3690" i="13"/>
  <c r="AO3690" i="13"/>
  <c r="L3691" i="13"/>
  <c r="M3691" i="13"/>
  <c r="AO3691" i="13"/>
  <c r="L3692" i="13"/>
  <c r="M3692" i="13"/>
  <c r="AO3692" i="13"/>
  <c r="L3693" i="13"/>
  <c r="M3693" i="13"/>
  <c r="AO3693" i="13"/>
  <c r="L3694" i="13"/>
  <c r="M3694" i="13"/>
  <c r="AO3694" i="13"/>
  <c r="L3695" i="13"/>
  <c r="M3695" i="13"/>
  <c r="AO3695" i="13"/>
  <c r="L3696" i="13"/>
  <c r="M3696" i="13"/>
  <c r="AO3696" i="13"/>
  <c r="L3697" i="13"/>
  <c r="M3697" i="13"/>
  <c r="AO3697" i="13"/>
  <c r="L3698" i="13"/>
  <c r="M3698" i="13"/>
  <c r="AO3698" i="13"/>
  <c r="L3699" i="13"/>
  <c r="M3699" i="13"/>
  <c r="AO3699" i="13"/>
  <c r="L3700" i="13"/>
  <c r="M3700" i="13"/>
  <c r="AO3700" i="13"/>
  <c r="L3701" i="13"/>
  <c r="M3701" i="13"/>
  <c r="AO3701" i="13"/>
  <c r="L3702" i="13"/>
  <c r="M3702" i="13"/>
  <c r="AO3702" i="13"/>
  <c r="L3703" i="13"/>
  <c r="M3703" i="13"/>
  <c r="AO3703" i="13"/>
  <c r="L3704" i="13"/>
  <c r="M3704" i="13"/>
  <c r="AO3704" i="13"/>
  <c r="L3705" i="13"/>
  <c r="M3705" i="13"/>
  <c r="AO3705" i="13"/>
  <c r="L3706" i="13"/>
  <c r="M3706" i="13"/>
  <c r="AO3706" i="13"/>
  <c r="L3707" i="13"/>
  <c r="M3707" i="13"/>
  <c r="AO3707" i="13"/>
  <c r="L3708" i="13"/>
  <c r="M3708" i="13"/>
  <c r="AO3708" i="13"/>
  <c r="L3709" i="13"/>
  <c r="M3709" i="13"/>
  <c r="AO3709" i="13"/>
  <c r="L3710" i="13"/>
  <c r="M3710" i="13"/>
  <c r="AO3710" i="13"/>
  <c r="L3711" i="13"/>
  <c r="M3711" i="13"/>
  <c r="AO3711" i="13"/>
  <c r="L3712" i="13"/>
  <c r="M3712" i="13"/>
  <c r="AO3712" i="13"/>
  <c r="L3713" i="13"/>
  <c r="M3713" i="13"/>
  <c r="AO3713" i="13"/>
  <c r="L3714" i="13"/>
  <c r="M3714" i="13"/>
  <c r="AO3714" i="13"/>
  <c r="L3715" i="13"/>
  <c r="M3715" i="13"/>
  <c r="AO3715" i="13"/>
  <c r="L3716" i="13"/>
  <c r="M3716" i="13"/>
  <c r="AO3716" i="13"/>
  <c r="L3717" i="13"/>
  <c r="M3717" i="13"/>
  <c r="AO3717" i="13"/>
  <c r="L3718" i="13"/>
  <c r="M3718" i="13"/>
  <c r="AO3718" i="13"/>
  <c r="L3719" i="13"/>
  <c r="M3719" i="13"/>
  <c r="AO3719" i="13"/>
  <c r="L3720" i="13"/>
  <c r="M3720" i="13"/>
  <c r="AO3720" i="13"/>
  <c r="L3721" i="13"/>
  <c r="M3721" i="13"/>
  <c r="AO3721" i="13"/>
  <c r="L3722" i="13"/>
  <c r="M3722" i="13"/>
  <c r="AO3722" i="13"/>
  <c r="L3723" i="13"/>
  <c r="M3723" i="13"/>
  <c r="AO3723" i="13"/>
  <c r="L3724" i="13"/>
  <c r="M3724" i="13"/>
  <c r="AO3724" i="13"/>
  <c r="L3725" i="13"/>
  <c r="M3725" i="13"/>
  <c r="AO3725" i="13"/>
  <c r="L3726" i="13"/>
  <c r="M3726" i="13"/>
  <c r="AO3726" i="13"/>
  <c r="L3727" i="13"/>
  <c r="M3727" i="13"/>
  <c r="AO3727" i="13"/>
  <c r="L3728" i="13"/>
  <c r="M3728" i="13"/>
  <c r="AO3728" i="13"/>
  <c r="L3729" i="13"/>
  <c r="M3729" i="13"/>
  <c r="AO3729" i="13"/>
  <c r="L3730" i="13"/>
  <c r="M3730" i="13"/>
  <c r="AO3730" i="13"/>
  <c r="L3731" i="13"/>
  <c r="M3731" i="13"/>
  <c r="AO3731" i="13"/>
  <c r="L3732" i="13"/>
  <c r="M3732" i="13"/>
  <c r="AO3732" i="13"/>
  <c r="L3733" i="13"/>
  <c r="M3733" i="13"/>
  <c r="AO3733" i="13"/>
  <c r="L3734" i="13"/>
  <c r="M3734" i="13"/>
  <c r="AO3734" i="13"/>
  <c r="L3735" i="13"/>
  <c r="M3735" i="13"/>
  <c r="AO3735" i="13"/>
  <c r="L3736" i="13"/>
  <c r="M3736" i="13"/>
  <c r="AO3736" i="13"/>
  <c r="L3737" i="13"/>
  <c r="M3737" i="13"/>
  <c r="AO3737" i="13"/>
  <c r="L3738" i="13"/>
  <c r="M3738" i="13"/>
  <c r="AO3738" i="13"/>
  <c r="L3739" i="13"/>
  <c r="M3739" i="13"/>
  <c r="AO3739" i="13"/>
  <c r="L3740" i="13"/>
  <c r="M3740" i="13"/>
  <c r="AO3740" i="13"/>
  <c r="L3741" i="13"/>
  <c r="M3741" i="13"/>
  <c r="AO3741" i="13"/>
  <c r="L3742" i="13"/>
  <c r="M3742" i="13"/>
  <c r="AO3742" i="13"/>
  <c r="L3743" i="13"/>
  <c r="M3743" i="13"/>
  <c r="AO3743" i="13"/>
  <c r="L3744" i="13"/>
  <c r="M3744" i="13"/>
  <c r="AO3744" i="13"/>
  <c r="L3745" i="13"/>
  <c r="M3745" i="13"/>
  <c r="AO3745" i="13"/>
  <c r="L3746" i="13"/>
  <c r="M3746" i="13"/>
  <c r="AO3746" i="13"/>
  <c r="L3747" i="13"/>
  <c r="M3747" i="13"/>
  <c r="AO3747" i="13"/>
  <c r="L3748" i="13"/>
  <c r="M3748" i="13"/>
  <c r="AO3748" i="13"/>
  <c r="L3749" i="13"/>
  <c r="M3749" i="13"/>
  <c r="AO3749" i="13"/>
  <c r="L3750" i="13"/>
  <c r="M3750" i="13"/>
  <c r="AO3750" i="13"/>
  <c r="L3751" i="13"/>
  <c r="M3751" i="13"/>
  <c r="AO3751" i="13"/>
  <c r="L3752" i="13"/>
  <c r="M3752" i="13"/>
  <c r="AO3752" i="13"/>
  <c r="L3753" i="13"/>
  <c r="M3753" i="13"/>
  <c r="AO3753" i="13"/>
  <c r="L3754" i="13"/>
  <c r="M3754" i="13"/>
  <c r="AO3754" i="13"/>
  <c r="L3755" i="13"/>
  <c r="M3755" i="13"/>
  <c r="AO3755" i="13"/>
  <c r="L3756" i="13"/>
  <c r="M3756" i="13"/>
  <c r="AO3756" i="13"/>
  <c r="L3757" i="13"/>
  <c r="M3757" i="13"/>
  <c r="AO3757" i="13"/>
  <c r="L3758" i="13"/>
  <c r="M3758" i="13"/>
  <c r="AO3758" i="13"/>
  <c r="L3759" i="13"/>
  <c r="M3759" i="13"/>
  <c r="AO3759" i="13"/>
  <c r="L3760" i="13"/>
  <c r="M3760" i="13"/>
  <c r="AO3760" i="13"/>
  <c r="L3761" i="13"/>
  <c r="M3761" i="13"/>
  <c r="AO3761" i="13"/>
  <c r="L3762" i="13"/>
  <c r="M3762" i="13"/>
  <c r="AO3762" i="13"/>
  <c r="L3763" i="13"/>
  <c r="M3763" i="13"/>
  <c r="AO3763" i="13"/>
  <c r="L3764" i="13"/>
  <c r="M3764" i="13"/>
  <c r="AO3764" i="13"/>
  <c r="L3765" i="13"/>
  <c r="M3765" i="13"/>
  <c r="AO3765" i="13"/>
  <c r="L3766" i="13"/>
  <c r="M3766" i="13"/>
  <c r="AO3766" i="13"/>
  <c r="L3767" i="13"/>
  <c r="M3767" i="13"/>
  <c r="AO3767" i="13"/>
  <c r="L3768" i="13"/>
  <c r="M3768" i="13"/>
  <c r="AO3768" i="13"/>
  <c r="L3769" i="13"/>
  <c r="M3769" i="13"/>
  <c r="AO3769" i="13"/>
  <c r="L3770" i="13"/>
  <c r="M3770" i="13"/>
  <c r="AO3770" i="13"/>
  <c r="L3771" i="13"/>
  <c r="M3771" i="13"/>
  <c r="AO3771" i="13"/>
  <c r="L3772" i="13"/>
  <c r="M3772" i="13"/>
  <c r="AO3772" i="13"/>
  <c r="L3773" i="13"/>
  <c r="M3773" i="13"/>
  <c r="AO3773" i="13"/>
  <c r="L3774" i="13"/>
  <c r="M3774" i="13"/>
  <c r="AO3774" i="13"/>
  <c r="L3775" i="13"/>
  <c r="M3775" i="13"/>
  <c r="AO3775" i="13"/>
  <c r="L3776" i="13"/>
  <c r="M3776" i="13"/>
  <c r="AO3776" i="13"/>
  <c r="L3777" i="13"/>
  <c r="M3777" i="13"/>
  <c r="AO3777" i="13"/>
  <c r="L3778" i="13"/>
  <c r="M3778" i="13"/>
  <c r="AO3778" i="13"/>
  <c r="L3779" i="13"/>
  <c r="M3779" i="13"/>
  <c r="AO3779" i="13"/>
  <c r="L3780" i="13"/>
  <c r="M3780" i="13"/>
  <c r="AO3780" i="13"/>
  <c r="L3781" i="13"/>
  <c r="M3781" i="13"/>
  <c r="AO3781" i="13"/>
  <c r="L3782" i="13"/>
  <c r="M3782" i="13"/>
  <c r="AO3782" i="13"/>
  <c r="L3783" i="13"/>
  <c r="M3783" i="13"/>
  <c r="AO3783" i="13"/>
  <c r="L3784" i="13"/>
  <c r="M3784" i="13"/>
  <c r="AO3784" i="13"/>
  <c r="L3785" i="13"/>
  <c r="M3785" i="13"/>
  <c r="AO3785" i="13"/>
  <c r="L3786" i="13"/>
  <c r="M3786" i="13"/>
  <c r="AO3786" i="13"/>
  <c r="L3787" i="13"/>
  <c r="M3787" i="13"/>
  <c r="AO3787" i="13"/>
  <c r="L3788" i="13"/>
  <c r="M3788" i="13"/>
  <c r="AO3788" i="13"/>
  <c r="L3789" i="13"/>
  <c r="M3789" i="13"/>
  <c r="AO3789" i="13"/>
  <c r="L3790" i="13"/>
  <c r="M3790" i="13"/>
  <c r="AO3790" i="13"/>
  <c r="L3791" i="13"/>
  <c r="M3791" i="13"/>
  <c r="AO3791" i="13"/>
  <c r="L3792" i="13"/>
  <c r="M3792" i="13"/>
  <c r="AO3792" i="13"/>
  <c r="L3793" i="13"/>
  <c r="M3793" i="13"/>
  <c r="AO3793" i="13"/>
  <c r="L3794" i="13"/>
  <c r="M3794" i="13"/>
  <c r="AO3794" i="13"/>
  <c r="L3795" i="13"/>
  <c r="M3795" i="13"/>
  <c r="AO3795" i="13"/>
  <c r="L3796" i="13"/>
  <c r="M3796" i="13"/>
  <c r="AO3796" i="13"/>
  <c r="L3797" i="13"/>
  <c r="M3797" i="13"/>
  <c r="AO3797" i="13"/>
  <c r="L3798" i="13"/>
  <c r="M3798" i="13"/>
  <c r="AO3798" i="13"/>
  <c r="L3799" i="13"/>
  <c r="M3799" i="13"/>
  <c r="AO3799" i="13"/>
  <c r="L3800" i="13"/>
  <c r="M3800" i="13"/>
  <c r="AO3800" i="13"/>
  <c r="L3801" i="13"/>
  <c r="M3801" i="13"/>
  <c r="AO3801" i="13"/>
  <c r="L3802" i="13"/>
  <c r="M3802" i="13"/>
  <c r="AO3802" i="13"/>
  <c r="L3803" i="13"/>
  <c r="M3803" i="13"/>
  <c r="AO3803" i="13"/>
  <c r="L3804" i="13"/>
  <c r="M3804" i="13"/>
  <c r="AO3804" i="13"/>
  <c r="L3805" i="13"/>
  <c r="M3805" i="13"/>
  <c r="AO3805" i="13"/>
  <c r="L3806" i="13"/>
  <c r="M3806" i="13"/>
  <c r="AO3806" i="13"/>
  <c r="L3807" i="13"/>
  <c r="M3807" i="13"/>
  <c r="AO3807" i="13"/>
  <c r="L3808" i="13"/>
  <c r="M3808" i="13"/>
  <c r="AO3808" i="13"/>
  <c r="L3809" i="13"/>
  <c r="M3809" i="13"/>
  <c r="AO3809" i="13"/>
  <c r="L3810" i="13"/>
  <c r="M3810" i="13"/>
  <c r="AO3810" i="13"/>
  <c r="L3811" i="13"/>
  <c r="M3811" i="13"/>
  <c r="AO3811" i="13"/>
  <c r="L3812" i="13"/>
  <c r="M3812" i="13"/>
  <c r="AO3812" i="13"/>
  <c r="L3813" i="13"/>
  <c r="M3813" i="13"/>
  <c r="AO3813" i="13"/>
  <c r="L3814" i="13"/>
  <c r="M3814" i="13"/>
  <c r="AO3814" i="13"/>
  <c r="L3815" i="13"/>
  <c r="M3815" i="13"/>
  <c r="AO3815" i="13"/>
  <c r="L3816" i="13"/>
  <c r="M3816" i="13"/>
  <c r="AO3816" i="13"/>
  <c r="L3817" i="13"/>
  <c r="M3817" i="13"/>
  <c r="AO3817" i="13"/>
  <c r="L3818" i="13"/>
  <c r="M3818" i="13"/>
  <c r="AO3818" i="13"/>
  <c r="L3819" i="13"/>
  <c r="M3819" i="13"/>
  <c r="AO3819" i="13"/>
  <c r="L3820" i="13"/>
  <c r="M3820" i="13"/>
  <c r="AO3820" i="13"/>
  <c r="L3821" i="13"/>
  <c r="M3821" i="13"/>
  <c r="AO3821" i="13"/>
  <c r="L3822" i="13"/>
  <c r="M3822" i="13"/>
  <c r="AO3822" i="13"/>
  <c r="L3823" i="13"/>
  <c r="M3823" i="13"/>
  <c r="AO3823" i="13"/>
  <c r="L3824" i="13"/>
  <c r="M3824" i="13"/>
  <c r="AO3824" i="13"/>
  <c r="L3825" i="13"/>
  <c r="M3825" i="13"/>
  <c r="AO3825" i="13"/>
  <c r="L3826" i="13"/>
  <c r="M3826" i="13"/>
  <c r="AO3826" i="13"/>
  <c r="L3827" i="13"/>
  <c r="M3827" i="13"/>
  <c r="AO3827" i="13"/>
  <c r="L3828" i="13"/>
  <c r="M3828" i="13"/>
  <c r="AO3828" i="13"/>
  <c r="L3829" i="13"/>
  <c r="M3829" i="13"/>
  <c r="AO3829" i="13"/>
  <c r="L3830" i="13"/>
  <c r="M3830" i="13"/>
  <c r="AO3830" i="13"/>
  <c r="L3831" i="13"/>
  <c r="M3831" i="13"/>
  <c r="AO3831" i="13"/>
  <c r="L3832" i="13"/>
  <c r="M3832" i="13"/>
  <c r="AO3832" i="13"/>
  <c r="L3833" i="13"/>
  <c r="M3833" i="13"/>
  <c r="AO3833" i="13"/>
  <c r="L3834" i="13"/>
  <c r="M3834" i="13"/>
  <c r="AO3834" i="13"/>
  <c r="L3835" i="13"/>
  <c r="M3835" i="13"/>
  <c r="AO3835" i="13"/>
  <c r="L3836" i="13"/>
  <c r="M3836" i="13"/>
  <c r="AO3836" i="13"/>
  <c r="L3837" i="13"/>
  <c r="M3837" i="13"/>
  <c r="AO3837" i="13"/>
  <c r="L3838" i="13"/>
  <c r="M3838" i="13"/>
  <c r="AO3838" i="13"/>
  <c r="L3839" i="13"/>
  <c r="M3839" i="13"/>
  <c r="AO3839" i="13"/>
  <c r="L3840" i="13"/>
  <c r="M3840" i="13"/>
  <c r="AO3840" i="13"/>
  <c r="L3841" i="13"/>
  <c r="M3841" i="13"/>
  <c r="AO3841" i="13"/>
  <c r="L3842" i="13"/>
  <c r="M3842" i="13"/>
  <c r="AO3842" i="13"/>
  <c r="L3843" i="13"/>
  <c r="M3843" i="13"/>
  <c r="AO3843" i="13"/>
  <c r="L3844" i="13"/>
  <c r="M3844" i="13"/>
  <c r="AO3844" i="13"/>
  <c r="L3845" i="13"/>
  <c r="M3845" i="13"/>
  <c r="AO3845" i="13"/>
  <c r="L3846" i="13"/>
  <c r="M3846" i="13"/>
  <c r="AO3846" i="13"/>
  <c r="L3847" i="13"/>
  <c r="M3847" i="13"/>
  <c r="AO3847" i="13"/>
  <c r="L3848" i="13"/>
  <c r="M3848" i="13"/>
  <c r="AO3848" i="13"/>
  <c r="L3849" i="13"/>
  <c r="M3849" i="13"/>
  <c r="AO3849" i="13"/>
  <c r="L3850" i="13"/>
  <c r="M3850" i="13"/>
  <c r="AO3850" i="13"/>
  <c r="L3851" i="13"/>
  <c r="M3851" i="13"/>
  <c r="AO3851" i="13"/>
  <c r="L3852" i="13"/>
  <c r="M3852" i="13"/>
  <c r="AO3852" i="13"/>
  <c r="L3853" i="13"/>
  <c r="M3853" i="13"/>
  <c r="AO3853" i="13"/>
  <c r="L3854" i="13"/>
  <c r="M3854" i="13"/>
  <c r="AO3854" i="13"/>
  <c r="L3855" i="13"/>
  <c r="M3855" i="13"/>
  <c r="AO3855" i="13"/>
  <c r="L3856" i="13"/>
  <c r="M3856" i="13"/>
  <c r="AO3856" i="13"/>
  <c r="L3857" i="13"/>
  <c r="M3857" i="13"/>
  <c r="AO3857" i="13"/>
  <c r="L3858" i="13"/>
  <c r="M3858" i="13"/>
  <c r="AO3858" i="13"/>
  <c r="L3859" i="13"/>
  <c r="M3859" i="13"/>
  <c r="AO3859" i="13"/>
  <c r="L3860" i="13"/>
  <c r="M3860" i="13"/>
  <c r="AO3860" i="13"/>
  <c r="L3861" i="13"/>
  <c r="M3861" i="13"/>
  <c r="AO3861" i="13"/>
  <c r="L3862" i="13"/>
  <c r="M3862" i="13"/>
  <c r="AO3862" i="13"/>
  <c r="L3863" i="13"/>
  <c r="M3863" i="13"/>
  <c r="AO3863" i="13"/>
  <c r="L3864" i="13"/>
  <c r="M3864" i="13"/>
  <c r="AO3864" i="13"/>
  <c r="L3865" i="13"/>
  <c r="M3865" i="13"/>
  <c r="AO3865" i="13"/>
  <c r="L3866" i="13"/>
  <c r="M3866" i="13"/>
  <c r="AO3866" i="13"/>
  <c r="L3867" i="13"/>
  <c r="M3867" i="13"/>
  <c r="AO3867" i="13"/>
  <c r="L3868" i="13"/>
  <c r="M3868" i="13"/>
  <c r="AO3868" i="13"/>
  <c r="L3869" i="13"/>
  <c r="M3869" i="13"/>
  <c r="AO3869" i="13"/>
  <c r="L3870" i="13"/>
  <c r="M3870" i="13"/>
  <c r="AO3870" i="13"/>
  <c r="L3871" i="13"/>
  <c r="M3871" i="13"/>
  <c r="AO3871" i="13"/>
  <c r="L3872" i="13"/>
  <c r="M3872" i="13"/>
  <c r="AO3872" i="13"/>
  <c r="L3873" i="13"/>
  <c r="M3873" i="13"/>
  <c r="AO3873" i="13"/>
  <c r="L3874" i="13"/>
  <c r="M3874" i="13"/>
  <c r="AO3874" i="13"/>
  <c r="L3875" i="13"/>
  <c r="M3875" i="13"/>
  <c r="AO3875" i="13"/>
  <c r="L3876" i="13"/>
  <c r="M3876" i="13"/>
  <c r="AO3876" i="13"/>
  <c r="L3877" i="13"/>
  <c r="M3877" i="13"/>
  <c r="AO3877" i="13"/>
  <c r="L3878" i="13"/>
  <c r="M3878" i="13"/>
  <c r="AO3878" i="13"/>
  <c r="L3879" i="13"/>
  <c r="M3879" i="13"/>
  <c r="AO3879" i="13"/>
  <c r="L3880" i="13"/>
  <c r="M3880" i="13"/>
  <c r="AO3880" i="13"/>
  <c r="L3881" i="13"/>
  <c r="M3881" i="13"/>
  <c r="AO3881" i="13"/>
  <c r="L3882" i="13"/>
  <c r="M3882" i="13"/>
  <c r="AO3882" i="13"/>
  <c r="L3883" i="13"/>
  <c r="M3883" i="13"/>
  <c r="AO3883" i="13"/>
  <c r="L3884" i="13"/>
  <c r="M3884" i="13"/>
  <c r="AO3884" i="13"/>
  <c r="L3885" i="13"/>
  <c r="M3885" i="13"/>
  <c r="AO3885" i="13"/>
  <c r="L3886" i="13"/>
  <c r="M3886" i="13"/>
  <c r="AO3886" i="13"/>
  <c r="L3887" i="13"/>
  <c r="M3887" i="13"/>
  <c r="AO3887" i="13"/>
  <c r="L3888" i="13"/>
  <c r="M3888" i="13"/>
  <c r="AO3888" i="13"/>
  <c r="L3889" i="13"/>
  <c r="M3889" i="13"/>
  <c r="AO3889" i="13"/>
  <c r="L3890" i="13"/>
  <c r="M3890" i="13"/>
  <c r="AO3890" i="13"/>
  <c r="L3891" i="13"/>
  <c r="M3891" i="13"/>
  <c r="AO3891" i="13"/>
  <c r="L3892" i="13"/>
  <c r="M3892" i="13"/>
  <c r="AO3892" i="13"/>
  <c r="L3893" i="13"/>
  <c r="M3893" i="13"/>
  <c r="AO3893" i="13"/>
  <c r="L3894" i="13"/>
  <c r="M3894" i="13"/>
  <c r="AO3894" i="13"/>
  <c r="L3895" i="13"/>
  <c r="M3895" i="13"/>
  <c r="AO3895" i="13"/>
  <c r="L3896" i="13"/>
  <c r="M3896" i="13"/>
  <c r="AO3896" i="13"/>
  <c r="L3897" i="13"/>
  <c r="M3897" i="13"/>
  <c r="AO3897" i="13"/>
  <c r="L3898" i="13"/>
  <c r="M3898" i="13"/>
  <c r="AO3898" i="13"/>
  <c r="L3899" i="13"/>
  <c r="M3899" i="13"/>
  <c r="AO3899" i="13"/>
  <c r="L3900" i="13"/>
  <c r="M3900" i="13"/>
  <c r="AO3900" i="13"/>
  <c r="L3901" i="13"/>
  <c r="M3901" i="13"/>
  <c r="AO3901" i="13"/>
  <c r="L3902" i="13"/>
  <c r="M3902" i="13"/>
  <c r="AO3902" i="13"/>
  <c r="L3903" i="13"/>
  <c r="M3903" i="13"/>
  <c r="AO3903" i="13"/>
  <c r="L3904" i="13"/>
  <c r="M3904" i="13"/>
  <c r="AO3904" i="13"/>
  <c r="L3905" i="13"/>
  <c r="M3905" i="13"/>
  <c r="AO3905" i="13"/>
  <c r="L3906" i="13"/>
  <c r="M3906" i="13"/>
  <c r="AO3906" i="13"/>
  <c r="L3907" i="13"/>
  <c r="M3907" i="13"/>
  <c r="AO3907" i="13"/>
  <c r="L3908" i="13"/>
  <c r="M3908" i="13"/>
  <c r="AO3908" i="13"/>
  <c r="L3909" i="13"/>
  <c r="M3909" i="13"/>
  <c r="AO3909" i="13"/>
  <c r="L3910" i="13"/>
  <c r="M3910" i="13"/>
  <c r="AO3910" i="13"/>
  <c r="L3911" i="13"/>
  <c r="M3911" i="13"/>
  <c r="AO3911" i="13"/>
  <c r="L3912" i="13"/>
  <c r="M3912" i="13"/>
  <c r="AO3912" i="13"/>
  <c r="L3913" i="13"/>
  <c r="M3913" i="13"/>
  <c r="AO3913" i="13"/>
  <c r="L3914" i="13"/>
  <c r="M3914" i="13"/>
  <c r="AO3914" i="13"/>
  <c r="L3915" i="13"/>
  <c r="M3915" i="13"/>
  <c r="AO3915" i="13"/>
  <c r="L3916" i="13"/>
  <c r="M3916" i="13"/>
  <c r="AO3916" i="13"/>
  <c r="L3917" i="13"/>
  <c r="M3917" i="13"/>
  <c r="AO3917" i="13"/>
  <c r="L3918" i="13"/>
  <c r="M3918" i="13"/>
  <c r="AO3918" i="13"/>
  <c r="L3919" i="13"/>
  <c r="M3919" i="13"/>
  <c r="AO3919" i="13"/>
  <c r="L3920" i="13"/>
  <c r="M3920" i="13"/>
  <c r="AO3920" i="13"/>
  <c r="L3921" i="13"/>
  <c r="M3921" i="13"/>
  <c r="AO3921" i="13"/>
  <c r="L3922" i="13"/>
  <c r="M3922" i="13"/>
  <c r="AO3922" i="13"/>
  <c r="L3923" i="13"/>
  <c r="M3923" i="13"/>
  <c r="AO3923" i="13"/>
  <c r="L3924" i="13"/>
  <c r="M3924" i="13"/>
  <c r="AO3924" i="13"/>
  <c r="L3925" i="13"/>
  <c r="M3925" i="13"/>
  <c r="AO3925" i="13"/>
  <c r="L3926" i="13"/>
  <c r="M3926" i="13"/>
  <c r="AO3926" i="13"/>
  <c r="L3927" i="13"/>
  <c r="M3927" i="13"/>
  <c r="AO3927" i="13"/>
  <c r="L3928" i="13"/>
  <c r="M3928" i="13"/>
  <c r="AO3928" i="13"/>
  <c r="L3929" i="13"/>
  <c r="M3929" i="13"/>
  <c r="AO3929" i="13"/>
  <c r="L3930" i="13"/>
  <c r="M3930" i="13"/>
  <c r="AO3930" i="13"/>
  <c r="L3931" i="13"/>
  <c r="M3931" i="13"/>
  <c r="AO3931" i="13"/>
  <c r="L3932" i="13"/>
  <c r="M3932" i="13"/>
  <c r="AO3932" i="13"/>
  <c r="L3933" i="13"/>
  <c r="M3933" i="13"/>
  <c r="AO3933" i="13"/>
  <c r="L3934" i="13"/>
  <c r="M3934" i="13"/>
  <c r="AO3934" i="13"/>
  <c r="L3935" i="13"/>
  <c r="M3935" i="13"/>
  <c r="AO3935" i="13"/>
  <c r="L3936" i="13"/>
  <c r="M3936" i="13"/>
  <c r="AO3936" i="13"/>
  <c r="L3937" i="13"/>
  <c r="M3937" i="13"/>
  <c r="AO3937" i="13"/>
  <c r="L3938" i="13"/>
  <c r="M3938" i="13"/>
  <c r="AO3938" i="13"/>
  <c r="L3939" i="13"/>
  <c r="M3939" i="13"/>
  <c r="AO3939" i="13"/>
  <c r="L3940" i="13"/>
  <c r="M3940" i="13"/>
  <c r="AO3940" i="13"/>
  <c r="L3941" i="13"/>
  <c r="M3941" i="13"/>
  <c r="AO3941" i="13"/>
  <c r="L3942" i="13"/>
  <c r="M3942" i="13"/>
  <c r="AO3942" i="13"/>
  <c r="L3943" i="13"/>
  <c r="M3943" i="13"/>
  <c r="AO3943" i="13"/>
  <c r="L3944" i="13"/>
  <c r="M3944" i="13"/>
  <c r="AO3944" i="13"/>
  <c r="L3945" i="13"/>
  <c r="M3945" i="13"/>
  <c r="AO3945" i="13"/>
  <c r="L3946" i="13"/>
  <c r="M3946" i="13"/>
  <c r="AO3946" i="13"/>
  <c r="L3947" i="13"/>
  <c r="M3947" i="13"/>
  <c r="AO3947" i="13"/>
  <c r="L3948" i="13"/>
  <c r="M3948" i="13"/>
  <c r="AO3948" i="13"/>
  <c r="L3949" i="13"/>
  <c r="M3949" i="13"/>
  <c r="AO3949" i="13"/>
  <c r="L3950" i="13"/>
  <c r="M3950" i="13"/>
  <c r="AO3950" i="13"/>
  <c r="L3951" i="13"/>
  <c r="M3951" i="13"/>
  <c r="AO3951" i="13"/>
  <c r="L3952" i="13"/>
  <c r="M3952" i="13"/>
  <c r="AO3952" i="13"/>
  <c r="L3953" i="13"/>
  <c r="M3953" i="13"/>
  <c r="AO3953" i="13"/>
  <c r="L3954" i="13"/>
  <c r="M3954" i="13"/>
  <c r="AO3954" i="13"/>
  <c r="L3955" i="13"/>
  <c r="M3955" i="13"/>
  <c r="AO3955" i="13"/>
  <c r="L3956" i="13"/>
  <c r="M3956" i="13"/>
  <c r="AO3956" i="13"/>
  <c r="L3957" i="13"/>
  <c r="M3957" i="13"/>
  <c r="AO3957" i="13"/>
  <c r="L3958" i="13"/>
  <c r="M3958" i="13"/>
  <c r="AO3958" i="13"/>
  <c r="L3959" i="13"/>
  <c r="M3959" i="13"/>
  <c r="AO3959" i="13"/>
  <c r="L3960" i="13"/>
  <c r="M3960" i="13"/>
  <c r="AO3960" i="13"/>
  <c r="L3961" i="13"/>
  <c r="M3961" i="13"/>
  <c r="AO3961" i="13"/>
  <c r="L3962" i="13"/>
  <c r="M3962" i="13"/>
  <c r="AO3962" i="13"/>
  <c r="L3963" i="13"/>
  <c r="M3963" i="13"/>
  <c r="AO3963" i="13"/>
  <c r="L3964" i="13"/>
  <c r="M3964" i="13"/>
  <c r="AO3964" i="13"/>
  <c r="L3965" i="13"/>
  <c r="M3965" i="13"/>
  <c r="AO3965" i="13"/>
  <c r="L3966" i="13"/>
  <c r="M3966" i="13"/>
  <c r="AO3966" i="13"/>
  <c r="L3967" i="13"/>
  <c r="M3967" i="13"/>
  <c r="AO3967" i="13"/>
  <c r="L3968" i="13"/>
  <c r="M3968" i="13"/>
  <c r="AO3968" i="13"/>
  <c r="L3969" i="13"/>
  <c r="M3969" i="13"/>
  <c r="AO3969" i="13"/>
  <c r="L3970" i="13"/>
  <c r="M3970" i="13"/>
  <c r="AO3970" i="13"/>
  <c r="L3971" i="13"/>
  <c r="M3971" i="13"/>
  <c r="AO3971" i="13"/>
  <c r="L3972" i="13"/>
  <c r="M3972" i="13"/>
  <c r="AO3972" i="13"/>
  <c r="L3973" i="13"/>
  <c r="M3973" i="13"/>
  <c r="AO3973" i="13"/>
  <c r="L3974" i="13"/>
  <c r="M3974" i="13"/>
  <c r="AO3974" i="13"/>
  <c r="L3975" i="13"/>
  <c r="M3975" i="13"/>
  <c r="AO3975" i="13"/>
  <c r="L3976" i="13"/>
  <c r="M3976" i="13"/>
  <c r="AO3976" i="13"/>
  <c r="L3977" i="13"/>
  <c r="M3977" i="13"/>
  <c r="AO3977" i="13"/>
  <c r="L3978" i="13"/>
  <c r="M3978" i="13"/>
  <c r="AO3978" i="13"/>
  <c r="L3979" i="13"/>
  <c r="M3979" i="13"/>
  <c r="AO3979" i="13"/>
  <c r="L3980" i="13"/>
  <c r="M3980" i="13"/>
  <c r="AO3980" i="13"/>
  <c r="L3981" i="13"/>
  <c r="M3981" i="13"/>
  <c r="AO3981" i="13"/>
  <c r="L3982" i="13"/>
  <c r="M3982" i="13"/>
  <c r="AO3982" i="13"/>
  <c r="L3983" i="13"/>
  <c r="M3983" i="13"/>
  <c r="AO3983" i="13"/>
  <c r="L3984" i="13"/>
  <c r="M3984" i="13"/>
  <c r="AO3984" i="13"/>
  <c r="L3985" i="13"/>
  <c r="M3985" i="13"/>
  <c r="AO3985" i="13"/>
  <c r="L3986" i="13"/>
  <c r="M3986" i="13"/>
  <c r="AO3986" i="13"/>
  <c r="L3987" i="13"/>
  <c r="M3987" i="13"/>
  <c r="AO3987" i="13"/>
  <c r="L3988" i="13"/>
  <c r="M3988" i="13"/>
  <c r="AO3988" i="13"/>
  <c r="L3989" i="13"/>
  <c r="M3989" i="13"/>
  <c r="AO3989" i="13"/>
  <c r="L3990" i="13"/>
  <c r="M3990" i="13"/>
  <c r="AO3990" i="13"/>
  <c r="L3991" i="13"/>
  <c r="M3991" i="13"/>
  <c r="AO3991" i="13"/>
  <c r="L3992" i="13"/>
  <c r="M3992" i="13"/>
  <c r="AO3992" i="13"/>
  <c r="L3993" i="13"/>
  <c r="M3993" i="13"/>
  <c r="AO3993" i="13"/>
  <c r="L3994" i="13"/>
  <c r="M3994" i="13"/>
  <c r="AO3994" i="13"/>
  <c r="L3995" i="13"/>
  <c r="M3995" i="13"/>
  <c r="AO3995" i="13"/>
  <c r="L3996" i="13"/>
  <c r="M3996" i="13"/>
  <c r="AO3996" i="13"/>
  <c r="L3997" i="13"/>
  <c r="M3997" i="13"/>
  <c r="AO3997" i="13"/>
  <c r="L3998" i="13"/>
  <c r="M3998" i="13"/>
  <c r="AO3998" i="13"/>
  <c r="L3999" i="13"/>
  <c r="M3999" i="13"/>
  <c r="AO3999" i="13"/>
  <c r="L4000" i="13"/>
  <c r="M4000" i="13"/>
  <c r="AO4000" i="13"/>
  <c r="L4001" i="13"/>
  <c r="M4001" i="13"/>
  <c r="AO4001" i="13"/>
  <c r="L4002" i="13"/>
  <c r="M4002" i="13"/>
  <c r="AO4002" i="13"/>
  <c r="L4003" i="13"/>
  <c r="M4003" i="13"/>
  <c r="AO4003" i="13"/>
  <c r="L4004" i="13"/>
  <c r="M4004" i="13"/>
  <c r="AO4004" i="13"/>
  <c r="L4005" i="13"/>
  <c r="M4005" i="13"/>
  <c r="AO4005" i="13"/>
  <c r="L4006" i="13"/>
  <c r="M4006" i="13"/>
  <c r="AO4006" i="13"/>
  <c r="L4007" i="13"/>
  <c r="M4007" i="13"/>
  <c r="AO4007" i="13"/>
  <c r="L4008" i="13"/>
  <c r="M4008" i="13"/>
  <c r="AO4008" i="13"/>
  <c r="L4009" i="13"/>
  <c r="M4009" i="13"/>
  <c r="AO4009" i="13"/>
  <c r="L4010" i="13"/>
  <c r="M4010" i="13"/>
  <c r="AO4010" i="13"/>
  <c r="L4011" i="13"/>
  <c r="M4011" i="13"/>
  <c r="AO4011" i="13"/>
  <c r="L4012" i="13"/>
  <c r="M4012" i="13"/>
  <c r="AO4012" i="13"/>
  <c r="L4013" i="13"/>
  <c r="M4013" i="13"/>
  <c r="AO4013" i="13"/>
  <c r="L4014" i="13"/>
  <c r="M4014" i="13"/>
  <c r="AO4014" i="13"/>
  <c r="L4015" i="13"/>
  <c r="M4015" i="13"/>
  <c r="AO4015" i="13"/>
  <c r="L4016" i="13"/>
  <c r="M4016" i="13"/>
  <c r="AO4016" i="13"/>
  <c r="L4017" i="13"/>
  <c r="M4017" i="13"/>
  <c r="AO4017" i="13"/>
  <c r="L4018" i="13"/>
  <c r="M4018" i="13"/>
  <c r="AO4018" i="13"/>
  <c r="L4019" i="13"/>
  <c r="M4019" i="13"/>
  <c r="AO4019" i="13"/>
  <c r="L4020" i="13"/>
  <c r="M4020" i="13"/>
  <c r="AO4020" i="13"/>
  <c r="L4021" i="13"/>
  <c r="M4021" i="13"/>
  <c r="AO4021" i="13"/>
  <c r="L4022" i="13"/>
  <c r="M4022" i="13"/>
  <c r="AO4022" i="13"/>
  <c r="L4023" i="13"/>
  <c r="M4023" i="13"/>
  <c r="AO4023" i="13"/>
  <c r="L4024" i="13"/>
  <c r="M4024" i="13"/>
  <c r="AO4024" i="13"/>
  <c r="L4025" i="13"/>
  <c r="M4025" i="13"/>
  <c r="AO4025" i="13"/>
  <c r="L4026" i="13"/>
  <c r="M4026" i="13"/>
  <c r="AO4026" i="13"/>
  <c r="L4027" i="13"/>
  <c r="M4027" i="13"/>
  <c r="AO4027" i="13"/>
  <c r="L4028" i="13"/>
  <c r="M4028" i="13"/>
  <c r="AO4028" i="13"/>
  <c r="L4029" i="13"/>
  <c r="M4029" i="13"/>
  <c r="AO4029" i="13"/>
  <c r="L4030" i="13"/>
  <c r="M4030" i="13"/>
  <c r="AO4030" i="13"/>
  <c r="L4031" i="13"/>
  <c r="M4031" i="13"/>
  <c r="AO4031" i="13"/>
  <c r="L4032" i="13"/>
  <c r="M4032" i="13"/>
  <c r="AO4032" i="13"/>
  <c r="L4033" i="13"/>
  <c r="M4033" i="13"/>
  <c r="AO4033" i="13"/>
  <c r="L4034" i="13"/>
  <c r="M4034" i="13"/>
  <c r="AO4034" i="13"/>
  <c r="L4035" i="13"/>
  <c r="M4035" i="13"/>
  <c r="AO4035" i="13"/>
  <c r="L4036" i="13"/>
  <c r="M4036" i="13"/>
  <c r="AO4036" i="13"/>
  <c r="L4037" i="13"/>
  <c r="M4037" i="13"/>
  <c r="AO4037" i="13"/>
  <c r="L4038" i="13"/>
  <c r="M4038" i="13"/>
  <c r="AO4038" i="13"/>
  <c r="L4039" i="13"/>
  <c r="M4039" i="13"/>
  <c r="AO4039" i="13"/>
  <c r="L4040" i="13"/>
  <c r="M4040" i="13"/>
  <c r="AO4040" i="13"/>
  <c r="L4041" i="13"/>
  <c r="M4041" i="13"/>
  <c r="AO4041" i="13"/>
  <c r="L4042" i="13"/>
  <c r="M4042" i="13"/>
  <c r="AO4042" i="13"/>
  <c r="L4043" i="13"/>
  <c r="M4043" i="13"/>
  <c r="AO4043" i="13"/>
  <c r="L4044" i="13"/>
  <c r="M4044" i="13"/>
  <c r="AO4044" i="13"/>
  <c r="L4045" i="13"/>
  <c r="M4045" i="13"/>
  <c r="AO4045" i="13"/>
  <c r="L4046" i="13"/>
  <c r="M4046" i="13"/>
  <c r="AO4046" i="13"/>
  <c r="L4047" i="13"/>
  <c r="M4047" i="13"/>
  <c r="AO4047" i="13"/>
  <c r="L4048" i="13"/>
  <c r="M4048" i="13"/>
  <c r="AO4048" i="13"/>
  <c r="L4049" i="13"/>
  <c r="M4049" i="13"/>
  <c r="AO4049" i="13"/>
  <c r="L4050" i="13"/>
  <c r="M4050" i="13"/>
  <c r="AO4050" i="13"/>
  <c r="L4051" i="13"/>
  <c r="M4051" i="13"/>
  <c r="AO4051" i="13"/>
  <c r="L4052" i="13"/>
  <c r="M4052" i="13"/>
  <c r="AO4052" i="13"/>
  <c r="L4053" i="13"/>
  <c r="M4053" i="13"/>
  <c r="AO4053" i="13"/>
  <c r="L4054" i="13"/>
  <c r="M4054" i="13"/>
  <c r="AO4054" i="13"/>
  <c r="L4055" i="13"/>
  <c r="M4055" i="13"/>
  <c r="AO4055" i="13"/>
  <c r="L4056" i="13"/>
  <c r="M4056" i="13"/>
  <c r="AO4056" i="13"/>
  <c r="L4057" i="13"/>
  <c r="M4057" i="13"/>
  <c r="AO4057" i="13"/>
  <c r="L4058" i="13"/>
  <c r="M4058" i="13"/>
  <c r="AO4058" i="13"/>
  <c r="L4059" i="13"/>
  <c r="M4059" i="13"/>
  <c r="AO4059" i="13"/>
  <c r="L4060" i="13"/>
  <c r="M4060" i="13"/>
  <c r="AO4060" i="13"/>
  <c r="L4061" i="13"/>
  <c r="M4061" i="13"/>
  <c r="AO4061" i="13"/>
  <c r="L4062" i="13"/>
  <c r="M4062" i="13"/>
  <c r="AO4062" i="13"/>
  <c r="L4063" i="13"/>
  <c r="M4063" i="13"/>
  <c r="AO4063" i="13"/>
  <c r="L4064" i="13"/>
  <c r="M4064" i="13"/>
  <c r="AO4064" i="13"/>
  <c r="L4065" i="13"/>
  <c r="M4065" i="13"/>
  <c r="AO4065" i="13"/>
  <c r="L4066" i="13"/>
  <c r="M4066" i="13"/>
  <c r="AO4066" i="13"/>
  <c r="L4067" i="13"/>
  <c r="M4067" i="13"/>
  <c r="AO4067" i="13"/>
  <c r="L4068" i="13"/>
  <c r="M4068" i="13"/>
  <c r="AO4068" i="13"/>
  <c r="L4069" i="13"/>
  <c r="M4069" i="13"/>
  <c r="AO4069" i="13"/>
  <c r="L4070" i="13"/>
  <c r="M4070" i="13"/>
  <c r="AO4070" i="13"/>
  <c r="L4071" i="13"/>
  <c r="M4071" i="13"/>
  <c r="AO4071" i="13"/>
  <c r="L4072" i="13"/>
  <c r="M4072" i="13"/>
  <c r="AO4072" i="13"/>
  <c r="L4073" i="13"/>
  <c r="M4073" i="13"/>
  <c r="AO4073" i="13"/>
  <c r="L4074" i="13"/>
  <c r="M4074" i="13"/>
  <c r="AO4074" i="13"/>
  <c r="L4075" i="13"/>
  <c r="M4075" i="13"/>
  <c r="AO4075" i="13"/>
  <c r="L4076" i="13"/>
  <c r="M4076" i="13"/>
  <c r="AO4076" i="13"/>
  <c r="L4077" i="13"/>
  <c r="M4077" i="13"/>
  <c r="AO4077" i="13"/>
  <c r="L4078" i="13"/>
  <c r="M4078" i="13"/>
  <c r="AO4078" i="13"/>
  <c r="L4079" i="13"/>
  <c r="M4079" i="13"/>
  <c r="AO4079" i="13"/>
  <c r="L4080" i="13"/>
  <c r="M4080" i="13"/>
  <c r="AO4080" i="13"/>
  <c r="L4081" i="13"/>
  <c r="M4081" i="13"/>
  <c r="AO4081" i="13"/>
  <c r="L4082" i="13"/>
  <c r="M4082" i="13"/>
  <c r="AO4082" i="13"/>
  <c r="L4083" i="13"/>
  <c r="M4083" i="13"/>
  <c r="AO4083" i="13"/>
  <c r="L4084" i="13"/>
  <c r="M4084" i="13"/>
  <c r="AO4084" i="13"/>
  <c r="L4085" i="13"/>
  <c r="M4085" i="13"/>
  <c r="AO4085" i="13"/>
  <c r="L4086" i="13"/>
  <c r="M4086" i="13"/>
  <c r="AO4086" i="13"/>
  <c r="L4087" i="13"/>
  <c r="M4087" i="13"/>
  <c r="AO4087" i="13"/>
  <c r="L4088" i="13"/>
  <c r="M4088" i="13"/>
  <c r="AO4088" i="13"/>
  <c r="L4089" i="13"/>
  <c r="M4089" i="13"/>
  <c r="AO4089" i="13"/>
  <c r="L4090" i="13"/>
  <c r="M4090" i="13"/>
  <c r="AO4090" i="13"/>
  <c r="L4091" i="13"/>
  <c r="M4091" i="13"/>
  <c r="AO4091" i="13"/>
  <c r="L4092" i="13"/>
  <c r="M4092" i="13"/>
  <c r="AO4092" i="13"/>
  <c r="L4093" i="13"/>
  <c r="M4093" i="13"/>
  <c r="AO4093" i="13"/>
  <c r="L4094" i="13"/>
  <c r="M4094" i="13"/>
  <c r="AO4094" i="13"/>
  <c r="L4095" i="13"/>
  <c r="M4095" i="13"/>
  <c r="AO4095" i="13"/>
  <c r="L4096" i="13"/>
  <c r="M4096" i="13"/>
  <c r="AO4096" i="13"/>
  <c r="L4097" i="13"/>
  <c r="M4097" i="13"/>
  <c r="AO4097" i="13"/>
  <c r="L4098" i="13"/>
  <c r="M4098" i="13"/>
  <c r="AO4098" i="13"/>
  <c r="L4099" i="13"/>
  <c r="M4099" i="13"/>
  <c r="AO4099" i="13"/>
  <c r="L4100" i="13"/>
  <c r="M4100" i="13"/>
  <c r="AO4100" i="13"/>
  <c r="L4101" i="13"/>
  <c r="M4101" i="13"/>
  <c r="AO4101" i="13"/>
  <c r="L4102" i="13"/>
  <c r="M4102" i="13"/>
  <c r="AO4102" i="13"/>
  <c r="L4103" i="13"/>
  <c r="M4103" i="13"/>
  <c r="AO4103" i="13"/>
  <c r="L4104" i="13"/>
  <c r="M4104" i="13"/>
  <c r="AO4104" i="13"/>
  <c r="L4105" i="13"/>
  <c r="M4105" i="13"/>
  <c r="AO4105" i="13"/>
  <c r="L4106" i="13"/>
  <c r="M4106" i="13"/>
  <c r="AO4106" i="13"/>
  <c r="L4107" i="13"/>
  <c r="M4107" i="13"/>
  <c r="AO4107" i="13"/>
  <c r="L4108" i="13"/>
  <c r="M4108" i="13"/>
  <c r="AO4108" i="13"/>
  <c r="L4109" i="13"/>
  <c r="M4109" i="13"/>
  <c r="AO4109" i="13"/>
  <c r="L4110" i="13"/>
  <c r="M4110" i="13"/>
  <c r="AO4110" i="13"/>
  <c r="L4111" i="13"/>
  <c r="M4111" i="13"/>
  <c r="AO4111" i="13"/>
  <c r="L4112" i="13"/>
  <c r="M4112" i="13"/>
  <c r="AO4112" i="13"/>
  <c r="L4113" i="13"/>
  <c r="M4113" i="13"/>
  <c r="AO4113" i="13"/>
  <c r="L4114" i="13"/>
  <c r="M4114" i="13"/>
  <c r="AO4114" i="13"/>
  <c r="L4115" i="13"/>
  <c r="M4115" i="13"/>
  <c r="AO4115" i="13"/>
  <c r="L4116" i="13"/>
  <c r="M4116" i="13"/>
  <c r="AO4116" i="13"/>
  <c r="L4117" i="13"/>
  <c r="M4117" i="13"/>
  <c r="AO4117" i="13"/>
  <c r="L4118" i="13"/>
  <c r="M4118" i="13"/>
  <c r="AO4118" i="13"/>
  <c r="L4119" i="13"/>
  <c r="M4119" i="13"/>
  <c r="AO4119" i="13"/>
  <c r="L4120" i="13"/>
  <c r="M4120" i="13"/>
  <c r="AO4120" i="13"/>
  <c r="L4121" i="13"/>
  <c r="M4121" i="13"/>
  <c r="AO4121" i="13"/>
  <c r="L4122" i="13"/>
  <c r="M4122" i="13"/>
  <c r="AO4122" i="13"/>
  <c r="L4123" i="13"/>
  <c r="M4123" i="13"/>
  <c r="AO4123" i="13"/>
  <c r="L4124" i="13"/>
  <c r="M4124" i="13"/>
  <c r="AO4124" i="13"/>
  <c r="L4125" i="13"/>
  <c r="M4125" i="13"/>
  <c r="AO4125" i="13"/>
  <c r="L4126" i="13"/>
  <c r="M4126" i="13"/>
  <c r="AO4126" i="13"/>
  <c r="L4127" i="13"/>
  <c r="M4127" i="13"/>
  <c r="AO4127" i="13"/>
  <c r="L4128" i="13"/>
  <c r="M4128" i="13"/>
  <c r="AO4128" i="13"/>
  <c r="L4129" i="13"/>
  <c r="M4129" i="13"/>
  <c r="AO4129" i="13"/>
  <c r="L4130" i="13"/>
  <c r="M4130" i="13"/>
  <c r="AO4130" i="13"/>
  <c r="L4131" i="13"/>
  <c r="M4131" i="13"/>
  <c r="AO4131" i="13"/>
  <c r="L4132" i="13"/>
  <c r="M4132" i="13"/>
  <c r="AO4132" i="13"/>
  <c r="L4133" i="13"/>
  <c r="M4133" i="13"/>
  <c r="AO4133" i="13"/>
  <c r="L4134" i="13"/>
  <c r="M4134" i="13"/>
  <c r="AO4134" i="13"/>
  <c r="L4135" i="13"/>
  <c r="M4135" i="13"/>
  <c r="AO4135" i="13"/>
  <c r="L4136" i="13"/>
  <c r="M4136" i="13"/>
  <c r="AO4136" i="13"/>
  <c r="L4137" i="13"/>
  <c r="M4137" i="13"/>
  <c r="AO4137" i="13"/>
  <c r="L4138" i="13"/>
  <c r="M4138" i="13"/>
  <c r="AO4138" i="13"/>
  <c r="L4139" i="13"/>
  <c r="M4139" i="13"/>
  <c r="AO4139" i="13"/>
  <c r="L4140" i="13"/>
  <c r="M4140" i="13"/>
  <c r="AO4140" i="13"/>
  <c r="L4141" i="13"/>
  <c r="M4141" i="13"/>
  <c r="AO4141" i="13"/>
  <c r="L4142" i="13"/>
  <c r="M4142" i="13"/>
  <c r="AO4142" i="13"/>
  <c r="L4143" i="13"/>
  <c r="M4143" i="13"/>
  <c r="AO4143" i="13"/>
  <c r="L4144" i="13"/>
  <c r="M4144" i="13"/>
  <c r="AO4144" i="13"/>
  <c r="L4145" i="13"/>
  <c r="M4145" i="13"/>
  <c r="AO4145" i="13"/>
  <c r="L4146" i="13"/>
  <c r="M4146" i="13"/>
  <c r="AO4146" i="13"/>
  <c r="L4147" i="13"/>
  <c r="M4147" i="13"/>
  <c r="AO4147" i="13"/>
  <c r="L4148" i="13"/>
  <c r="M4148" i="13"/>
  <c r="AO4148" i="13"/>
  <c r="L4149" i="13"/>
  <c r="M4149" i="13"/>
  <c r="AO4149" i="13"/>
  <c r="L4150" i="13"/>
  <c r="M4150" i="13"/>
  <c r="AO4150" i="13"/>
  <c r="L4151" i="13"/>
  <c r="M4151" i="13"/>
  <c r="AO4151" i="13"/>
  <c r="L4152" i="13"/>
  <c r="M4152" i="13"/>
  <c r="AO4152" i="13"/>
  <c r="L4153" i="13"/>
  <c r="M4153" i="13"/>
  <c r="AO4153" i="13"/>
  <c r="L4154" i="13"/>
  <c r="M4154" i="13"/>
  <c r="AO4154" i="13"/>
  <c r="L4155" i="13"/>
  <c r="M4155" i="13"/>
  <c r="AO4155" i="13"/>
  <c r="L4156" i="13"/>
  <c r="M4156" i="13"/>
  <c r="AO4156" i="13"/>
  <c r="L4157" i="13"/>
  <c r="M4157" i="13"/>
  <c r="AO4157" i="13"/>
  <c r="L4158" i="13"/>
  <c r="M4158" i="13"/>
  <c r="AO4158" i="13"/>
  <c r="L4159" i="13"/>
  <c r="M4159" i="13"/>
  <c r="AO4159" i="13"/>
  <c r="L4160" i="13"/>
  <c r="M4160" i="13"/>
  <c r="AO4160" i="13"/>
  <c r="L4161" i="13"/>
  <c r="M4161" i="13"/>
  <c r="AO4161" i="13"/>
  <c r="L4162" i="13"/>
  <c r="M4162" i="13"/>
  <c r="AO4162" i="13"/>
  <c r="L4163" i="13"/>
  <c r="M4163" i="13"/>
  <c r="AO4163" i="13"/>
  <c r="L4164" i="13"/>
  <c r="M4164" i="13"/>
  <c r="AO4164" i="13"/>
  <c r="L4165" i="13"/>
  <c r="M4165" i="13"/>
  <c r="AO4165" i="13"/>
  <c r="L4166" i="13"/>
  <c r="M4166" i="13"/>
  <c r="AO4166" i="13"/>
  <c r="L4167" i="13"/>
  <c r="M4167" i="13"/>
  <c r="AO4167" i="13"/>
  <c r="L4168" i="13"/>
  <c r="M4168" i="13"/>
  <c r="AO4168" i="13"/>
  <c r="L4169" i="13"/>
  <c r="M4169" i="13"/>
  <c r="AO4169" i="13"/>
  <c r="AL222" i="13"/>
  <c r="AJ222" i="13"/>
  <c r="D2" i="25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AK222" i="13"/>
  <c r="AM222" i="13"/>
  <c r="R222" i="13"/>
  <c r="AL230" i="13"/>
  <c r="AJ230" i="13"/>
  <c r="AK230" i="13"/>
  <c r="AM230" i="13"/>
  <c r="R230" i="13"/>
  <c r="AL276" i="13"/>
  <c r="AJ276" i="13"/>
  <c r="AK276" i="13"/>
  <c r="AM276" i="13"/>
  <c r="R276" i="13"/>
  <c r="AL282" i="13"/>
  <c r="AJ282" i="13"/>
  <c r="AK282" i="13"/>
  <c r="AM282" i="13"/>
  <c r="R282" i="13"/>
  <c r="AL3" i="13"/>
  <c r="AJ3" i="13"/>
  <c r="AK3" i="13"/>
  <c r="AM3" i="13"/>
  <c r="R3" i="13"/>
  <c r="AL4" i="13"/>
  <c r="AJ4" i="13"/>
  <c r="AK4" i="13"/>
  <c r="AM4" i="13"/>
  <c r="R4" i="13"/>
  <c r="AL5" i="13"/>
  <c r="AJ5" i="13"/>
  <c r="AK5" i="13"/>
  <c r="AM5" i="13"/>
  <c r="R5" i="13"/>
  <c r="AL6" i="13"/>
  <c r="AJ6" i="13"/>
  <c r="AK6" i="13"/>
  <c r="AM6" i="13"/>
  <c r="R6" i="13"/>
  <c r="AL7" i="13"/>
  <c r="AJ7" i="13"/>
  <c r="AK7" i="13"/>
  <c r="AM7" i="13"/>
  <c r="R7" i="13"/>
  <c r="AL8" i="13"/>
  <c r="AJ8" i="13"/>
  <c r="AK8" i="13"/>
  <c r="AM8" i="13"/>
  <c r="R8" i="13"/>
  <c r="AL9" i="13"/>
  <c r="AJ9" i="13"/>
  <c r="AK9" i="13"/>
  <c r="AM9" i="13"/>
  <c r="R9" i="13"/>
  <c r="AL10" i="13"/>
  <c r="AJ10" i="13"/>
  <c r="AK10" i="13"/>
  <c r="AM10" i="13"/>
  <c r="R10" i="13"/>
  <c r="AL11" i="13"/>
  <c r="AJ11" i="13"/>
  <c r="AK11" i="13"/>
  <c r="AM11" i="13"/>
  <c r="R11" i="13"/>
  <c r="AL12" i="13"/>
  <c r="AJ12" i="13"/>
  <c r="AK12" i="13"/>
  <c r="AM12" i="13"/>
  <c r="R12" i="13"/>
  <c r="AL13" i="13"/>
  <c r="AJ13" i="13"/>
  <c r="AK13" i="13"/>
  <c r="AM13" i="13"/>
  <c r="R13" i="13"/>
  <c r="AL14" i="13"/>
  <c r="AJ14" i="13"/>
  <c r="AK14" i="13"/>
  <c r="AM14" i="13"/>
  <c r="R14" i="13"/>
  <c r="AL15" i="13"/>
  <c r="AJ15" i="13"/>
  <c r="AK15" i="13"/>
  <c r="AM15" i="13"/>
  <c r="R15" i="13"/>
  <c r="AL16" i="13"/>
  <c r="AJ16" i="13"/>
  <c r="AK16" i="13"/>
  <c r="AM16" i="13"/>
  <c r="R16" i="13"/>
  <c r="AL17" i="13"/>
  <c r="AJ17" i="13"/>
  <c r="AK17" i="13"/>
  <c r="AM17" i="13"/>
  <c r="R17" i="13"/>
  <c r="AL18" i="13"/>
  <c r="AJ18" i="13"/>
  <c r="AK18" i="13"/>
  <c r="AM18" i="13"/>
  <c r="R18" i="13"/>
  <c r="AL19" i="13"/>
  <c r="AJ19" i="13"/>
  <c r="AK19" i="13"/>
  <c r="AM19" i="13"/>
  <c r="R19" i="13"/>
  <c r="AL20" i="13"/>
  <c r="AJ20" i="13"/>
  <c r="AK20" i="13"/>
  <c r="AM20" i="13"/>
  <c r="R20" i="13"/>
  <c r="AL21" i="13"/>
  <c r="AJ21" i="13"/>
  <c r="AK21" i="13"/>
  <c r="AM21" i="13"/>
  <c r="R21" i="13"/>
  <c r="AL22" i="13"/>
  <c r="AJ22" i="13"/>
  <c r="AK22" i="13"/>
  <c r="AM22" i="13"/>
  <c r="R22" i="13"/>
  <c r="AL23" i="13"/>
  <c r="AJ23" i="13"/>
  <c r="AK23" i="13"/>
  <c r="AM23" i="13"/>
  <c r="R23" i="13"/>
  <c r="AL24" i="13"/>
  <c r="AJ24" i="13"/>
  <c r="AK24" i="13"/>
  <c r="AM24" i="13"/>
  <c r="R24" i="13"/>
  <c r="AL25" i="13"/>
  <c r="AJ25" i="13"/>
  <c r="AK25" i="13"/>
  <c r="AM25" i="13"/>
  <c r="R25" i="13"/>
  <c r="AL26" i="13"/>
  <c r="AJ26" i="13"/>
  <c r="AK26" i="13"/>
  <c r="AM26" i="13"/>
  <c r="R26" i="13"/>
  <c r="AL27" i="13"/>
  <c r="AJ27" i="13"/>
  <c r="AK27" i="13"/>
  <c r="AM27" i="13"/>
  <c r="R27" i="13"/>
  <c r="AL28" i="13"/>
  <c r="AJ28" i="13"/>
  <c r="AK28" i="13"/>
  <c r="AM28" i="13"/>
  <c r="R28" i="13"/>
  <c r="AL29" i="13"/>
  <c r="AJ29" i="13"/>
  <c r="AK29" i="13"/>
  <c r="AM29" i="13"/>
  <c r="R29" i="13"/>
  <c r="AL30" i="13"/>
  <c r="AJ30" i="13"/>
  <c r="AK30" i="13"/>
  <c r="AM30" i="13"/>
  <c r="R30" i="13"/>
  <c r="AL31" i="13"/>
  <c r="AJ31" i="13"/>
  <c r="AK31" i="13"/>
  <c r="AM31" i="13"/>
  <c r="R31" i="13"/>
  <c r="AL32" i="13"/>
  <c r="AJ32" i="13"/>
  <c r="AK32" i="13"/>
  <c r="AM32" i="13"/>
  <c r="R32" i="13"/>
  <c r="AL33" i="13"/>
  <c r="AJ33" i="13"/>
  <c r="AK33" i="13"/>
  <c r="AM33" i="13"/>
  <c r="R33" i="13"/>
  <c r="AL34" i="13"/>
  <c r="AJ34" i="13"/>
  <c r="AK34" i="13"/>
  <c r="AM34" i="13"/>
  <c r="R34" i="13"/>
  <c r="AL35" i="13"/>
  <c r="AJ35" i="13"/>
  <c r="AK35" i="13"/>
  <c r="AM35" i="13"/>
  <c r="R35" i="13"/>
  <c r="AL36" i="13"/>
  <c r="AJ36" i="13"/>
  <c r="AK36" i="13"/>
  <c r="AM36" i="13"/>
  <c r="R36" i="13"/>
  <c r="AL37" i="13"/>
  <c r="AJ37" i="13"/>
  <c r="AK37" i="13"/>
  <c r="AM37" i="13"/>
  <c r="R37" i="13"/>
  <c r="AL38" i="13"/>
  <c r="AJ38" i="13"/>
  <c r="AK38" i="13"/>
  <c r="AM38" i="13"/>
  <c r="R38" i="13"/>
  <c r="AL39" i="13"/>
  <c r="AJ39" i="13"/>
  <c r="AK39" i="13"/>
  <c r="AM39" i="13"/>
  <c r="R39" i="13"/>
  <c r="AL40" i="13"/>
  <c r="AJ40" i="13"/>
  <c r="AK40" i="13"/>
  <c r="AM40" i="13"/>
  <c r="R40" i="13"/>
  <c r="AL41" i="13"/>
  <c r="AJ41" i="13"/>
  <c r="AK41" i="13"/>
  <c r="AM41" i="13"/>
  <c r="R41" i="13"/>
  <c r="AL42" i="13"/>
  <c r="AJ42" i="13"/>
  <c r="AK42" i="13"/>
  <c r="AM42" i="13"/>
  <c r="R42" i="13"/>
  <c r="AL43" i="13"/>
  <c r="AJ43" i="13"/>
  <c r="AK43" i="13"/>
  <c r="AM43" i="13"/>
  <c r="R43" i="13"/>
  <c r="AL44" i="13"/>
  <c r="AJ44" i="13"/>
  <c r="AK44" i="13"/>
  <c r="AM44" i="13"/>
  <c r="R44" i="13"/>
  <c r="AL45" i="13"/>
  <c r="AJ45" i="13"/>
  <c r="AK45" i="13"/>
  <c r="AM45" i="13"/>
  <c r="R45" i="13"/>
  <c r="AL46" i="13"/>
  <c r="AJ46" i="13"/>
  <c r="AK46" i="13"/>
  <c r="AM46" i="13"/>
  <c r="R46" i="13"/>
  <c r="AL47" i="13"/>
  <c r="AJ47" i="13"/>
  <c r="AK47" i="13"/>
  <c r="AM47" i="13"/>
  <c r="R47" i="13"/>
  <c r="AL48" i="13"/>
  <c r="AJ48" i="13"/>
  <c r="AK48" i="13"/>
  <c r="AM48" i="13"/>
  <c r="R48" i="13"/>
  <c r="AL49" i="13"/>
  <c r="AJ49" i="13"/>
  <c r="AK49" i="13"/>
  <c r="AM49" i="13"/>
  <c r="R49" i="13"/>
  <c r="AL50" i="13"/>
  <c r="AJ50" i="13"/>
  <c r="AK50" i="13"/>
  <c r="AM50" i="13"/>
  <c r="R50" i="13"/>
  <c r="AL51" i="13"/>
  <c r="AJ51" i="13"/>
  <c r="AK51" i="13"/>
  <c r="AM51" i="13"/>
  <c r="R51" i="13"/>
  <c r="AL52" i="13"/>
  <c r="AJ52" i="13"/>
  <c r="AK52" i="13"/>
  <c r="AM52" i="13"/>
  <c r="R52" i="13"/>
  <c r="AL53" i="13"/>
  <c r="AJ53" i="13"/>
  <c r="AK53" i="13"/>
  <c r="AM53" i="13"/>
  <c r="R53" i="13"/>
  <c r="AL54" i="13"/>
  <c r="AJ54" i="13"/>
  <c r="AK54" i="13"/>
  <c r="AM54" i="13"/>
  <c r="R54" i="13"/>
  <c r="AL55" i="13"/>
  <c r="AJ55" i="13"/>
  <c r="AK55" i="13"/>
  <c r="AM55" i="13"/>
  <c r="R55" i="13"/>
  <c r="AL56" i="13"/>
  <c r="AJ56" i="13"/>
  <c r="AK56" i="13"/>
  <c r="AM56" i="13"/>
  <c r="R56" i="13"/>
  <c r="AL57" i="13"/>
  <c r="AJ57" i="13"/>
  <c r="AK57" i="13"/>
  <c r="AM57" i="13"/>
  <c r="R57" i="13"/>
  <c r="AL58" i="13"/>
  <c r="AJ58" i="13"/>
  <c r="AK58" i="13"/>
  <c r="AM58" i="13"/>
  <c r="R58" i="13"/>
  <c r="AL59" i="13"/>
  <c r="AJ59" i="13"/>
  <c r="AK59" i="13"/>
  <c r="AM59" i="13"/>
  <c r="R59" i="13"/>
  <c r="AL60" i="13"/>
  <c r="AJ60" i="13"/>
  <c r="AK60" i="13"/>
  <c r="AM60" i="13"/>
  <c r="R60" i="13"/>
  <c r="AL61" i="13"/>
  <c r="AJ61" i="13"/>
  <c r="AK61" i="13"/>
  <c r="AM61" i="13"/>
  <c r="R61" i="13"/>
  <c r="AL62" i="13"/>
  <c r="AJ62" i="13"/>
  <c r="AK62" i="13"/>
  <c r="AM62" i="13"/>
  <c r="R62" i="13"/>
  <c r="AL63" i="13"/>
  <c r="AJ63" i="13"/>
  <c r="AK63" i="13"/>
  <c r="AM63" i="13"/>
  <c r="R63" i="13"/>
  <c r="AL64" i="13"/>
  <c r="AJ64" i="13"/>
  <c r="AK64" i="13"/>
  <c r="AM64" i="13"/>
  <c r="R64" i="13"/>
  <c r="AL65" i="13"/>
  <c r="AJ65" i="13"/>
  <c r="AK65" i="13"/>
  <c r="AM65" i="13"/>
  <c r="R65" i="13"/>
  <c r="AL66" i="13"/>
  <c r="AJ66" i="13"/>
  <c r="AK66" i="13"/>
  <c r="AM66" i="13"/>
  <c r="R66" i="13"/>
  <c r="AL67" i="13"/>
  <c r="AJ67" i="13"/>
  <c r="AK67" i="13"/>
  <c r="AM67" i="13"/>
  <c r="R67" i="13"/>
  <c r="AL68" i="13"/>
  <c r="AJ68" i="13"/>
  <c r="AK68" i="13"/>
  <c r="AM68" i="13"/>
  <c r="R68" i="13"/>
  <c r="AL69" i="13"/>
  <c r="AJ69" i="13"/>
  <c r="AK69" i="13"/>
  <c r="AM69" i="13"/>
  <c r="R69" i="13"/>
  <c r="AL70" i="13"/>
  <c r="AJ70" i="13"/>
  <c r="AK70" i="13"/>
  <c r="AM70" i="13"/>
  <c r="R70" i="13"/>
  <c r="AL71" i="13"/>
  <c r="AJ71" i="13"/>
  <c r="AK71" i="13"/>
  <c r="AM71" i="13"/>
  <c r="R71" i="13"/>
  <c r="AL72" i="13"/>
  <c r="AJ72" i="13"/>
  <c r="AK72" i="13"/>
  <c r="AM72" i="13"/>
  <c r="R72" i="13"/>
  <c r="AL73" i="13"/>
  <c r="AJ73" i="13"/>
  <c r="AK73" i="13"/>
  <c r="AM73" i="13"/>
  <c r="R73" i="13"/>
  <c r="AL74" i="13"/>
  <c r="AJ74" i="13"/>
  <c r="AK74" i="13"/>
  <c r="AM74" i="13"/>
  <c r="R74" i="13"/>
  <c r="AL75" i="13"/>
  <c r="AJ75" i="13"/>
  <c r="AK75" i="13"/>
  <c r="AM75" i="13"/>
  <c r="R75" i="13"/>
  <c r="AL76" i="13"/>
  <c r="AJ76" i="13"/>
  <c r="AK76" i="13"/>
  <c r="AM76" i="13"/>
  <c r="R76" i="13"/>
  <c r="AL77" i="13"/>
  <c r="AJ77" i="13"/>
  <c r="AK77" i="13"/>
  <c r="AM77" i="13"/>
  <c r="R77" i="13"/>
  <c r="AL78" i="13"/>
  <c r="AJ78" i="13"/>
  <c r="AK78" i="13"/>
  <c r="AM78" i="13"/>
  <c r="R78" i="13"/>
  <c r="AL79" i="13"/>
  <c r="AJ79" i="13"/>
  <c r="AK79" i="13"/>
  <c r="AM79" i="13"/>
  <c r="R79" i="13"/>
  <c r="AL80" i="13"/>
  <c r="AJ80" i="13"/>
  <c r="AK80" i="13"/>
  <c r="AM80" i="13"/>
  <c r="R80" i="13"/>
  <c r="AL81" i="13"/>
  <c r="AJ81" i="13"/>
  <c r="AK81" i="13"/>
  <c r="AM81" i="13"/>
  <c r="R81" i="13"/>
  <c r="AL82" i="13"/>
  <c r="AJ82" i="13"/>
  <c r="AK82" i="13"/>
  <c r="AM82" i="13"/>
  <c r="R82" i="13"/>
  <c r="AL83" i="13"/>
  <c r="AJ83" i="13"/>
  <c r="AK83" i="13"/>
  <c r="AM83" i="13"/>
  <c r="R83" i="13"/>
  <c r="AL84" i="13"/>
  <c r="AJ84" i="13"/>
  <c r="AK84" i="13"/>
  <c r="AM84" i="13"/>
  <c r="R84" i="13"/>
  <c r="AL85" i="13"/>
  <c r="AJ85" i="13"/>
  <c r="AK85" i="13"/>
  <c r="AM85" i="13"/>
  <c r="R85" i="13"/>
  <c r="AL86" i="13"/>
  <c r="AJ86" i="13"/>
  <c r="AK86" i="13"/>
  <c r="AM86" i="13"/>
  <c r="R86" i="13"/>
  <c r="AL87" i="13"/>
  <c r="AJ87" i="13"/>
  <c r="AK87" i="13"/>
  <c r="AM87" i="13"/>
  <c r="R87" i="13"/>
  <c r="AL88" i="13"/>
  <c r="AJ88" i="13"/>
  <c r="AK88" i="13"/>
  <c r="AM88" i="13"/>
  <c r="R88" i="13"/>
  <c r="AL89" i="13"/>
  <c r="AJ89" i="13"/>
  <c r="AK89" i="13"/>
  <c r="AM89" i="13"/>
  <c r="R89" i="13"/>
  <c r="AL90" i="13"/>
  <c r="AJ90" i="13"/>
  <c r="AK90" i="13"/>
  <c r="AM90" i="13"/>
  <c r="R90" i="13"/>
  <c r="AL91" i="13"/>
  <c r="AJ91" i="13"/>
  <c r="AK91" i="13"/>
  <c r="AM91" i="13"/>
  <c r="R91" i="13"/>
  <c r="AL92" i="13"/>
  <c r="AJ92" i="13"/>
  <c r="AK92" i="13"/>
  <c r="AM92" i="13"/>
  <c r="R92" i="13"/>
  <c r="AL93" i="13"/>
  <c r="AJ93" i="13"/>
  <c r="AK93" i="13"/>
  <c r="AM93" i="13"/>
  <c r="R93" i="13"/>
  <c r="AL94" i="13"/>
  <c r="AJ94" i="13"/>
  <c r="AK94" i="13"/>
  <c r="AM94" i="13"/>
  <c r="R94" i="13"/>
  <c r="AL95" i="13"/>
  <c r="AJ95" i="13"/>
  <c r="AK95" i="13"/>
  <c r="AM95" i="13"/>
  <c r="R95" i="13"/>
  <c r="AL96" i="13"/>
  <c r="AJ96" i="13"/>
  <c r="AK96" i="13"/>
  <c r="AM96" i="13"/>
  <c r="R96" i="13"/>
  <c r="AL97" i="13"/>
  <c r="AJ97" i="13"/>
  <c r="AK97" i="13"/>
  <c r="AM97" i="13"/>
  <c r="R97" i="13"/>
  <c r="AL98" i="13"/>
  <c r="AJ98" i="13"/>
  <c r="AK98" i="13"/>
  <c r="AM98" i="13"/>
  <c r="R98" i="13"/>
  <c r="AL99" i="13"/>
  <c r="AJ99" i="13"/>
  <c r="AK99" i="13"/>
  <c r="AM99" i="13"/>
  <c r="R99" i="13"/>
  <c r="AL100" i="13"/>
  <c r="AJ100" i="13"/>
  <c r="AK100" i="13"/>
  <c r="AM100" i="13"/>
  <c r="R100" i="13"/>
  <c r="AL101" i="13"/>
  <c r="AJ101" i="13"/>
  <c r="AK101" i="13"/>
  <c r="AM101" i="13"/>
  <c r="R101" i="13"/>
  <c r="AL102" i="13"/>
  <c r="AJ102" i="13"/>
  <c r="AK102" i="13"/>
  <c r="AM102" i="13"/>
  <c r="R102" i="13"/>
  <c r="AL103" i="13"/>
  <c r="AJ103" i="13"/>
  <c r="AK103" i="13"/>
  <c r="AM103" i="13"/>
  <c r="R103" i="13"/>
  <c r="AL104" i="13"/>
  <c r="AJ104" i="13"/>
  <c r="AK104" i="13"/>
  <c r="AM104" i="13"/>
  <c r="R104" i="13"/>
  <c r="AL105" i="13"/>
  <c r="AJ105" i="13"/>
  <c r="AK105" i="13"/>
  <c r="AM105" i="13"/>
  <c r="R105" i="13"/>
  <c r="AL106" i="13"/>
  <c r="AJ106" i="13"/>
  <c r="AK106" i="13"/>
  <c r="AM106" i="13"/>
  <c r="R106" i="13"/>
  <c r="AL107" i="13"/>
  <c r="AJ107" i="13"/>
  <c r="AK107" i="13"/>
  <c r="AM107" i="13"/>
  <c r="R107" i="13"/>
  <c r="AL108" i="13"/>
  <c r="AJ108" i="13"/>
  <c r="AK108" i="13"/>
  <c r="AM108" i="13"/>
  <c r="R108" i="13"/>
  <c r="AL109" i="13"/>
  <c r="AJ109" i="13"/>
  <c r="AK109" i="13"/>
  <c r="AM109" i="13"/>
  <c r="R109" i="13"/>
  <c r="AL110" i="13"/>
  <c r="AJ110" i="13"/>
  <c r="AK110" i="13"/>
  <c r="AM110" i="13"/>
  <c r="R110" i="13"/>
  <c r="AL111" i="13"/>
  <c r="AJ111" i="13"/>
  <c r="AK111" i="13"/>
  <c r="AM111" i="13"/>
  <c r="R111" i="13"/>
  <c r="AL112" i="13"/>
  <c r="AJ112" i="13"/>
  <c r="AK112" i="13"/>
  <c r="AM112" i="13"/>
  <c r="R112" i="13"/>
  <c r="AL113" i="13"/>
  <c r="AJ113" i="13"/>
  <c r="AK113" i="13"/>
  <c r="AM113" i="13"/>
  <c r="R113" i="13"/>
  <c r="AL114" i="13"/>
  <c r="AJ114" i="13"/>
  <c r="AK114" i="13"/>
  <c r="AM114" i="13"/>
  <c r="R114" i="13"/>
  <c r="AL115" i="13"/>
  <c r="AJ115" i="13"/>
  <c r="AK115" i="13"/>
  <c r="AM115" i="13"/>
  <c r="R115" i="13"/>
  <c r="AL116" i="13"/>
  <c r="AJ116" i="13"/>
  <c r="AK116" i="13"/>
  <c r="AM116" i="13"/>
  <c r="R116" i="13"/>
  <c r="AL117" i="13"/>
  <c r="AJ117" i="13"/>
  <c r="AK117" i="13"/>
  <c r="AM117" i="13"/>
  <c r="R117" i="13"/>
  <c r="AL118" i="13"/>
  <c r="AJ118" i="13"/>
  <c r="AK118" i="13"/>
  <c r="AM118" i="13"/>
  <c r="R118" i="13"/>
  <c r="AL119" i="13"/>
  <c r="AJ119" i="13"/>
  <c r="AK119" i="13"/>
  <c r="AM119" i="13"/>
  <c r="R119" i="13"/>
  <c r="AL120" i="13"/>
  <c r="AJ120" i="13"/>
  <c r="AK120" i="13"/>
  <c r="AM120" i="13"/>
  <c r="R120" i="13"/>
  <c r="AL121" i="13"/>
  <c r="AJ121" i="13"/>
  <c r="AK121" i="13"/>
  <c r="AM121" i="13"/>
  <c r="R121" i="13"/>
  <c r="AL122" i="13"/>
  <c r="AJ122" i="13"/>
  <c r="AK122" i="13"/>
  <c r="AM122" i="13"/>
  <c r="R122" i="13"/>
  <c r="AL123" i="13"/>
  <c r="AJ123" i="13"/>
  <c r="AK123" i="13"/>
  <c r="AM123" i="13"/>
  <c r="R123" i="13"/>
  <c r="AL124" i="13"/>
  <c r="AJ124" i="13"/>
  <c r="AK124" i="13"/>
  <c r="AM124" i="13"/>
  <c r="R124" i="13"/>
  <c r="AL125" i="13"/>
  <c r="AJ125" i="13"/>
  <c r="AK125" i="13"/>
  <c r="AM125" i="13"/>
  <c r="R125" i="13"/>
  <c r="AL126" i="13"/>
  <c r="AJ126" i="13"/>
  <c r="AK126" i="13"/>
  <c r="AM126" i="13"/>
  <c r="R126" i="13"/>
  <c r="AL127" i="13"/>
  <c r="AJ127" i="13"/>
  <c r="AK127" i="13"/>
  <c r="AM127" i="13"/>
  <c r="R127" i="13"/>
  <c r="AL128" i="13"/>
  <c r="AJ128" i="13"/>
  <c r="AK128" i="13"/>
  <c r="AM128" i="13"/>
  <c r="R128" i="13"/>
  <c r="AL129" i="13"/>
  <c r="AJ129" i="13"/>
  <c r="AK129" i="13"/>
  <c r="AM129" i="13"/>
  <c r="R129" i="13"/>
  <c r="AL130" i="13"/>
  <c r="AJ130" i="13"/>
  <c r="AK130" i="13"/>
  <c r="AM130" i="13"/>
  <c r="R130" i="13"/>
  <c r="AL131" i="13"/>
  <c r="AJ131" i="13"/>
  <c r="AK131" i="13"/>
  <c r="AM131" i="13"/>
  <c r="R131" i="13"/>
  <c r="AL132" i="13"/>
  <c r="AJ132" i="13"/>
  <c r="AK132" i="13"/>
  <c r="AM132" i="13"/>
  <c r="R132" i="13"/>
  <c r="AL133" i="13"/>
  <c r="AJ133" i="13"/>
  <c r="AK133" i="13"/>
  <c r="AM133" i="13"/>
  <c r="R133" i="13"/>
  <c r="AL134" i="13"/>
  <c r="AJ134" i="13"/>
  <c r="AK134" i="13"/>
  <c r="AM134" i="13"/>
  <c r="R134" i="13"/>
  <c r="AL135" i="13"/>
  <c r="AJ135" i="13"/>
  <c r="AK135" i="13"/>
  <c r="AM135" i="13"/>
  <c r="R135" i="13"/>
  <c r="AL136" i="13"/>
  <c r="AJ136" i="13"/>
  <c r="AK136" i="13"/>
  <c r="AM136" i="13"/>
  <c r="R136" i="13"/>
  <c r="AL137" i="13"/>
  <c r="AJ137" i="13"/>
  <c r="AK137" i="13"/>
  <c r="AM137" i="13"/>
  <c r="R137" i="13"/>
  <c r="AL138" i="13"/>
  <c r="AJ138" i="13"/>
  <c r="AK138" i="13"/>
  <c r="AM138" i="13"/>
  <c r="R138" i="13"/>
  <c r="AL139" i="13"/>
  <c r="AJ139" i="13"/>
  <c r="AK139" i="13"/>
  <c r="AM139" i="13"/>
  <c r="R139" i="13"/>
  <c r="AL140" i="13"/>
  <c r="AJ140" i="13"/>
  <c r="AK140" i="13"/>
  <c r="AM140" i="13"/>
  <c r="R140" i="13"/>
  <c r="AL141" i="13"/>
  <c r="AJ141" i="13"/>
  <c r="AK141" i="13"/>
  <c r="AM141" i="13"/>
  <c r="R141" i="13"/>
  <c r="AL142" i="13"/>
  <c r="AJ142" i="13"/>
  <c r="AK142" i="13"/>
  <c r="AM142" i="13"/>
  <c r="R142" i="13"/>
  <c r="AL143" i="13"/>
  <c r="AJ143" i="13"/>
  <c r="AK143" i="13"/>
  <c r="AM143" i="13"/>
  <c r="R143" i="13"/>
  <c r="AL144" i="13"/>
  <c r="AJ144" i="13"/>
  <c r="AK144" i="13"/>
  <c r="AM144" i="13"/>
  <c r="R144" i="13"/>
  <c r="AL145" i="13"/>
  <c r="AJ145" i="13"/>
  <c r="AK145" i="13"/>
  <c r="AM145" i="13"/>
  <c r="R145" i="13"/>
  <c r="AL146" i="13"/>
  <c r="AJ146" i="13"/>
  <c r="AK146" i="13"/>
  <c r="AM146" i="13"/>
  <c r="R146" i="13"/>
  <c r="AL147" i="13"/>
  <c r="AJ147" i="13"/>
  <c r="AK147" i="13"/>
  <c r="AM147" i="13"/>
  <c r="R147" i="13"/>
  <c r="AL148" i="13"/>
  <c r="AJ148" i="13"/>
  <c r="AK148" i="13"/>
  <c r="AM148" i="13"/>
  <c r="R148" i="13"/>
  <c r="AL149" i="13"/>
  <c r="AJ149" i="13"/>
  <c r="AK149" i="13"/>
  <c r="AM149" i="13"/>
  <c r="R149" i="13"/>
  <c r="AL150" i="13"/>
  <c r="AJ150" i="13"/>
  <c r="AK150" i="13"/>
  <c r="AM150" i="13"/>
  <c r="R150" i="13"/>
  <c r="AL151" i="13"/>
  <c r="AJ151" i="13"/>
  <c r="AK151" i="13"/>
  <c r="AM151" i="13"/>
  <c r="R151" i="13"/>
  <c r="AL152" i="13"/>
  <c r="AJ152" i="13"/>
  <c r="AK152" i="13"/>
  <c r="AM152" i="13"/>
  <c r="R152" i="13"/>
  <c r="AL153" i="13"/>
  <c r="AJ153" i="13"/>
  <c r="AK153" i="13"/>
  <c r="AM153" i="13"/>
  <c r="R153" i="13"/>
  <c r="AL154" i="13"/>
  <c r="AJ154" i="13"/>
  <c r="AK154" i="13"/>
  <c r="AM154" i="13"/>
  <c r="R154" i="13"/>
  <c r="AL155" i="13"/>
  <c r="AJ155" i="13"/>
  <c r="AK155" i="13"/>
  <c r="AM155" i="13"/>
  <c r="R155" i="13"/>
  <c r="AL156" i="13"/>
  <c r="AJ156" i="13"/>
  <c r="AK156" i="13"/>
  <c r="AM156" i="13"/>
  <c r="R156" i="13"/>
  <c r="AL157" i="13"/>
  <c r="AJ157" i="13"/>
  <c r="AK157" i="13"/>
  <c r="AM157" i="13"/>
  <c r="R157" i="13"/>
  <c r="AL158" i="13"/>
  <c r="AJ158" i="13"/>
  <c r="AK158" i="13"/>
  <c r="AM158" i="13"/>
  <c r="R158" i="13"/>
  <c r="AL159" i="13"/>
  <c r="AJ159" i="13"/>
  <c r="AK159" i="13"/>
  <c r="AM159" i="13"/>
  <c r="R159" i="13"/>
  <c r="AL160" i="13"/>
  <c r="AJ160" i="13"/>
  <c r="AK160" i="13"/>
  <c r="AM160" i="13"/>
  <c r="R160" i="13"/>
  <c r="AL161" i="13"/>
  <c r="AJ161" i="13"/>
  <c r="AK161" i="13"/>
  <c r="AM161" i="13"/>
  <c r="R161" i="13"/>
  <c r="AL162" i="13"/>
  <c r="AJ162" i="13"/>
  <c r="AK162" i="13"/>
  <c r="AM162" i="13"/>
  <c r="R162" i="13"/>
  <c r="AL163" i="13"/>
  <c r="AJ163" i="13"/>
  <c r="AK163" i="13"/>
  <c r="AM163" i="13"/>
  <c r="R163" i="13"/>
  <c r="AL164" i="13"/>
  <c r="AJ164" i="13"/>
  <c r="AK164" i="13"/>
  <c r="AM164" i="13"/>
  <c r="R164" i="13"/>
  <c r="AL165" i="13"/>
  <c r="AJ165" i="13"/>
  <c r="AK165" i="13"/>
  <c r="AM165" i="13"/>
  <c r="R165" i="13"/>
  <c r="AL166" i="13"/>
  <c r="AJ166" i="13"/>
  <c r="AK166" i="13"/>
  <c r="AM166" i="13"/>
  <c r="R166" i="13"/>
  <c r="AL167" i="13"/>
  <c r="AJ167" i="13"/>
  <c r="AK167" i="13"/>
  <c r="AM167" i="13"/>
  <c r="R167" i="13"/>
  <c r="AL168" i="13"/>
  <c r="AJ168" i="13"/>
  <c r="AK168" i="13"/>
  <c r="AM168" i="13"/>
  <c r="R168" i="13"/>
  <c r="AL169" i="13"/>
  <c r="AJ169" i="13"/>
  <c r="AK169" i="13"/>
  <c r="AM169" i="13"/>
  <c r="R169" i="13"/>
  <c r="AL170" i="13"/>
  <c r="AJ170" i="13"/>
  <c r="AK170" i="13"/>
  <c r="AM170" i="13"/>
  <c r="R170" i="13"/>
  <c r="AL171" i="13"/>
  <c r="AJ171" i="13"/>
  <c r="AK171" i="13"/>
  <c r="AM171" i="13"/>
  <c r="R171" i="13"/>
  <c r="AL172" i="13"/>
  <c r="AJ172" i="13"/>
  <c r="AK172" i="13"/>
  <c r="AM172" i="13"/>
  <c r="R172" i="13"/>
  <c r="AL173" i="13"/>
  <c r="AJ173" i="13"/>
  <c r="AK173" i="13"/>
  <c r="AM173" i="13"/>
  <c r="R173" i="13"/>
  <c r="AL174" i="13"/>
  <c r="AJ174" i="13"/>
  <c r="AK174" i="13"/>
  <c r="AM174" i="13"/>
  <c r="R174" i="13"/>
  <c r="AL175" i="13"/>
  <c r="AJ175" i="13"/>
  <c r="AK175" i="13"/>
  <c r="AM175" i="13"/>
  <c r="R175" i="13"/>
  <c r="AL176" i="13"/>
  <c r="AJ176" i="13"/>
  <c r="AK176" i="13"/>
  <c r="AM176" i="13"/>
  <c r="R176" i="13"/>
  <c r="AL177" i="13"/>
  <c r="AJ177" i="13"/>
  <c r="AK177" i="13"/>
  <c r="AM177" i="13"/>
  <c r="R177" i="13"/>
  <c r="AL178" i="13"/>
  <c r="AJ178" i="13"/>
  <c r="AK178" i="13"/>
  <c r="AM178" i="13"/>
  <c r="R178" i="13"/>
  <c r="AL179" i="13"/>
  <c r="AJ179" i="13"/>
  <c r="AK179" i="13"/>
  <c r="AM179" i="13"/>
  <c r="R179" i="13"/>
  <c r="AL180" i="13"/>
  <c r="AJ180" i="13"/>
  <c r="AK180" i="13"/>
  <c r="AM180" i="13"/>
  <c r="R180" i="13"/>
  <c r="AL181" i="13"/>
  <c r="AJ181" i="13"/>
  <c r="AK181" i="13"/>
  <c r="AM181" i="13"/>
  <c r="R181" i="13"/>
  <c r="AL182" i="13"/>
  <c r="AJ182" i="13"/>
  <c r="AK182" i="13"/>
  <c r="AM182" i="13"/>
  <c r="R182" i="13"/>
  <c r="AL183" i="13"/>
  <c r="AJ183" i="13"/>
  <c r="AK183" i="13"/>
  <c r="AM183" i="13"/>
  <c r="R183" i="13"/>
  <c r="AL184" i="13"/>
  <c r="AJ184" i="13"/>
  <c r="AK184" i="13"/>
  <c r="AM184" i="13"/>
  <c r="R184" i="13"/>
  <c r="AL185" i="13"/>
  <c r="AJ185" i="13"/>
  <c r="AK185" i="13"/>
  <c r="AM185" i="13"/>
  <c r="R185" i="13"/>
  <c r="AL186" i="13"/>
  <c r="AJ186" i="13"/>
  <c r="AK186" i="13"/>
  <c r="AM186" i="13"/>
  <c r="R186" i="13"/>
  <c r="AL187" i="13"/>
  <c r="AJ187" i="13"/>
  <c r="AK187" i="13"/>
  <c r="AM187" i="13"/>
  <c r="R187" i="13"/>
  <c r="AL188" i="13"/>
  <c r="AJ188" i="13"/>
  <c r="AK188" i="13"/>
  <c r="AM188" i="13"/>
  <c r="R188" i="13"/>
  <c r="AL189" i="13"/>
  <c r="AJ189" i="13"/>
  <c r="AK189" i="13"/>
  <c r="AM189" i="13"/>
  <c r="R189" i="13"/>
  <c r="AL190" i="13"/>
  <c r="AJ190" i="13"/>
  <c r="AK190" i="13"/>
  <c r="AM190" i="13"/>
  <c r="R190" i="13"/>
  <c r="AL191" i="13"/>
  <c r="AJ191" i="13"/>
  <c r="AK191" i="13"/>
  <c r="AM191" i="13"/>
  <c r="R191" i="13"/>
  <c r="AL192" i="13"/>
  <c r="AJ192" i="13"/>
  <c r="AK192" i="13"/>
  <c r="AM192" i="13"/>
  <c r="R192" i="13"/>
  <c r="AL193" i="13"/>
  <c r="AJ193" i="13"/>
  <c r="AK193" i="13"/>
  <c r="AM193" i="13"/>
  <c r="R193" i="13"/>
  <c r="AL194" i="13"/>
  <c r="AJ194" i="13"/>
  <c r="AK194" i="13"/>
  <c r="AM194" i="13"/>
  <c r="R194" i="13"/>
  <c r="AL195" i="13"/>
  <c r="AJ195" i="13"/>
  <c r="AK195" i="13"/>
  <c r="AM195" i="13"/>
  <c r="R195" i="13"/>
  <c r="AL196" i="13"/>
  <c r="AJ196" i="13"/>
  <c r="AK196" i="13"/>
  <c r="AM196" i="13"/>
  <c r="R196" i="13"/>
  <c r="AL197" i="13"/>
  <c r="AJ197" i="13"/>
  <c r="AK197" i="13"/>
  <c r="AM197" i="13"/>
  <c r="R197" i="13"/>
  <c r="AL198" i="13"/>
  <c r="AJ198" i="13"/>
  <c r="AK198" i="13"/>
  <c r="AM198" i="13"/>
  <c r="R198" i="13"/>
  <c r="AL199" i="13"/>
  <c r="AJ199" i="13"/>
  <c r="AK199" i="13"/>
  <c r="AM199" i="13"/>
  <c r="R199" i="13"/>
  <c r="AL200" i="13"/>
  <c r="AJ200" i="13"/>
  <c r="AK200" i="13"/>
  <c r="AM200" i="13"/>
  <c r="R200" i="13"/>
  <c r="AL201" i="13"/>
  <c r="AJ201" i="13"/>
  <c r="AK201" i="13"/>
  <c r="AM201" i="13"/>
  <c r="R201" i="13"/>
  <c r="AL202" i="13"/>
  <c r="AJ202" i="13"/>
  <c r="AK202" i="13"/>
  <c r="AM202" i="13"/>
  <c r="R202" i="13"/>
  <c r="AL203" i="13"/>
  <c r="AJ203" i="13"/>
  <c r="AK203" i="13"/>
  <c r="AM203" i="13"/>
  <c r="R203" i="13"/>
  <c r="AL204" i="13"/>
  <c r="AJ204" i="13"/>
  <c r="AK204" i="13"/>
  <c r="AM204" i="13"/>
  <c r="R204" i="13"/>
  <c r="AL205" i="13"/>
  <c r="AJ205" i="13"/>
  <c r="AK205" i="13"/>
  <c r="AM205" i="13"/>
  <c r="R205" i="13"/>
  <c r="AL206" i="13"/>
  <c r="AJ206" i="13"/>
  <c r="AK206" i="13"/>
  <c r="AM206" i="13"/>
  <c r="R206" i="13"/>
  <c r="AL207" i="13"/>
  <c r="AJ207" i="13"/>
  <c r="AK207" i="13"/>
  <c r="AM207" i="13"/>
  <c r="R207" i="13"/>
  <c r="AL208" i="13"/>
  <c r="AJ208" i="13"/>
  <c r="AK208" i="13"/>
  <c r="AM208" i="13"/>
  <c r="R208" i="13"/>
  <c r="AL209" i="13"/>
  <c r="AJ209" i="13"/>
  <c r="AK209" i="13"/>
  <c r="AM209" i="13"/>
  <c r="R209" i="13"/>
  <c r="AL210" i="13"/>
  <c r="AJ210" i="13"/>
  <c r="AK210" i="13"/>
  <c r="AM210" i="13"/>
  <c r="R210" i="13"/>
  <c r="AL211" i="13"/>
  <c r="AJ211" i="13"/>
  <c r="AK211" i="13"/>
  <c r="AM211" i="13"/>
  <c r="R211" i="13"/>
  <c r="AL212" i="13"/>
  <c r="AJ212" i="13"/>
  <c r="AK212" i="13"/>
  <c r="AM212" i="13"/>
  <c r="R212" i="13"/>
  <c r="AL213" i="13"/>
  <c r="AJ213" i="13"/>
  <c r="AK213" i="13"/>
  <c r="AM213" i="13"/>
  <c r="R213" i="13"/>
  <c r="AL214" i="13"/>
  <c r="AJ214" i="13"/>
  <c r="AK214" i="13"/>
  <c r="AM214" i="13"/>
  <c r="R214" i="13"/>
  <c r="AL215" i="13"/>
  <c r="AJ215" i="13"/>
  <c r="AK215" i="13"/>
  <c r="AM215" i="13"/>
  <c r="R215" i="13"/>
  <c r="AL216" i="13"/>
  <c r="AJ216" i="13"/>
  <c r="AK216" i="13"/>
  <c r="AM216" i="13"/>
  <c r="R216" i="13"/>
  <c r="AL217" i="13"/>
  <c r="AJ217" i="13"/>
  <c r="AK217" i="13"/>
  <c r="AM217" i="13"/>
  <c r="R217" i="13"/>
  <c r="AL218" i="13"/>
  <c r="AJ218" i="13"/>
  <c r="AK218" i="13"/>
  <c r="AM218" i="13"/>
  <c r="R218" i="13"/>
  <c r="AL219" i="13"/>
  <c r="AJ219" i="13"/>
  <c r="AK219" i="13"/>
  <c r="AM219" i="13"/>
  <c r="R219" i="13"/>
  <c r="AL220" i="13"/>
  <c r="AJ220" i="13"/>
  <c r="AK220" i="13"/>
  <c r="AM220" i="13"/>
  <c r="R220" i="13"/>
  <c r="AL221" i="13"/>
  <c r="AJ221" i="13"/>
  <c r="AK221" i="13"/>
  <c r="AM221" i="13"/>
  <c r="R221" i="13"/>
  <c r="AL223" i="13"/>
  <c r="AJ223" i="13"/>
  <c r="AK223" i="13"/>
  <c r="AM223" i="13"/>
  <c r="R223" i="13"/>
  <c r="AL224" i="13"/>
  <c r="AJ224" i="13"/>
  <c r="AK224" i="13"/>
  <c r="AM224" i="13"/>
  <c r="R224" i="13"/>
  <c r="AL225" i="13"/>
  <c r="AJ225" i="13"/>
  <c r="AK225" i="13"/>
  <c r="AM225" i="13"/>
  <c r="R225" i="13"/>
  <c r="AL226" i="13"/>
  <c r="AJ226" i="13"/>
  <c r="AK226" i="13"/>
  <c r="AM226" i="13"/>
  <c r="R226" i="13"/>
  <c r="AL227" i="13"/>
  <c r="AJ227" i="13"/>
  <c r="AK227" i="13"/>
  <c r="AM227" i="13"/>
  <c r="R227" i="13"/>
  <c r="AL228" i="13"/>
  <c r="AJ228" i="13"/>
  <c r="AK228" i="13"/>
  <c r="AM228" i="13"/>
  <c r="R228" i="13"/>
  <c r="AL229" i="13"/>
  <c r="AJ229" i="13"/>
  <c r="AK229" i="13"/>
  <c r="AM229" i="13"/>
  <c r="R229" i="13"/>
  <c r="AL231" i="13"/>
  <c r="AJ231" i="13"/>
  <c r="AK231" i="13"/>
  <c r="AM231" i="13"/>
  <c r="R231" i="13"/>
  <c r="AL232" i="13"/>
  <c r="AJ232" i="13"/>
  <c r="AK232" i="13"/>
  <c r="AM232" i="13"/>
  <c r="R232" i="13"/>
  <c r="AL233" i="13"/>
  <c r="AJ233" i="13"/>
  <c r="AK233" i="13"/>
  <c r="AM233" i="13"/>
  <c r="R233" i="13"/>
  <c r="AL234" i="13"/>
  <c r="AJ234" i="13"/>
  <c r="AK234" i="13"/>
  <c r="AM234" i="13"/>
  <c r="R234" i="13"/>
  <c r="AL235" i="13"/>
  <c r="AJ235" i="13"/>
  <c r="AK235" i="13"/>
  <c r="AM235" i="13"/>
  <c r="R235" i="13"/>
  <c r="AL236" i="13"/>
  <c r="AJ236" i="13"/>
  <c r="AK236" i="13"/>
  <c r="AM236" i="13"/>
  <c r="R236" i="13"/>
  <c r="AL237" i="13"/>
  <c r="AJ237" i="13"/>
  <c r="AK237" i="13"/>
  <c r="AM237" i="13"/>
  <c r="R237" i="13"/>
  <c r="AL238" i="13"/>
  <c r="AJ238" i="13"/>
  <c r="AK238" i="13"/>
  <c r="AM238" i="13"/>
  <c r="R238" i="13"/>
  <c r="AL239" i="13"/>
  <c r="AJ239" i="13"/>
  <c r="AK239" i="13"/>
  <c r="AM239" i="13"/>
  <c r="R239" i="13"/>
  <c r="AL240" i="13"/>
  <c r="AJ240" i="13"/>
  <c r="AK240" i="13"/>
  <c r="AM240" i="13"/>
  <c r="R240" i="13"/>
  <c r="AL241" i="13"/>
  <c r="AJ241" i="13"/>
  <c r="AK241" i="13"/>
  <c r="AM241" i="13"/>
  <c r="R241" i="13"/>
  <c r="AL242" i="13"/>
  <c r="AJ242" i="13"/>
  <c r="AK242" i="13"/>
  <c r="AM242" i="13"/>
  <c r="R242" i="13"/>
  <c r="AL243" i="13"/>
  <c r="AJ243" i="13"/>
  <c r="AK243" i="13"/>
  <c r="AM243" i="13"/>
  <c r="R243" i="13"/>
  <c r="AL244" i="13"/>
  <c r="AJ244" i="13"/>
  <c r="AK244" i="13"/>
  <c r="AM244" i="13"/>
  <c r="R244" i="13"/>
  <c r="AL245" i="13"/>
  <c r="AJ245" i="13"/>
  <c r="AK245" i="13"/>
  <c r="AM245" i="13"/>
  <c r="R245" i="13"/>
  <c r="AL246" i="13"/>
  <c r="AJ246" i="13"/>
  <c r="AK246" i="13"/>
  <c r="AM246" i="13"/>
  <c r="R246" i="13"/>
  <c r="AL247" i="13"/>
  <c r="AJ247" i="13"/>
  <c r="AK247" i="13"/>
  <c r="AM247" i="13"/>
  <c r="R247" i="13"/>
  <c r="AL248" i="13"/>
  <c r="AJ248" i="13"/>
  <c r="AK248" i="13"/>
  <c r="AM248" i="13"/>
  <c r="R248" i="13"/>
  <c r="AL249" i="13"/>
  <c r="AJ249" i="13"/>
  <c r="AK249" i="13"/>
  <c r="AM249" i="13"/>
  <c r="R249" i="13"/>
  <c r="AL250" i="13"/>
  <c r="AJ250" i="13"/>
  <c r="AK250" i="13"/>
  <c r="AM250" i="13"/>
  <c r="R250" i="13"/>
  <c r="AL251" i="13"/>
  <c r="AJ251" i="13"/>
  <c r="AK251" i="13"/>
  <c r="AM251" i="13"/>
  <c r="R251" i="13"/>
  <c r="AL252" i="13"/>
  <c r="AJ252" i="13"/>
  <c r="AK252" i="13"/>
  <c r="AM252" i="13"/>
  <c r="R252" i="13"/>
  <c r="AL253" i="13"/>
  <c r="AJ253" i="13"/>
  <c r="AK253" i="13"/>
  <c r="AM253" i="13"/>
  <c r="R253" i="13"/>
  <c r="AL254" i="13"/>
  <c r="AJ254" i="13"/>
  <c r="AK254" i="13"/>
  <c r="AM254" i="13"/>
  <c r="R254" i="13"/>
  <c r="AL255" i="13"/>
  <c r="AJ255" i="13"/>
  <c r="AK255" i="13"/>
  <c r="AM255" i="13"/>
  <c r="R255" i="13"/>
  <c r="AL256" i="13"/>
  <c r="AJ256" i="13"/>
  <c r="AK256" i="13"/>
  <c r="AM256" i="13"/>
  <c r="R256" i="13"/>
  <c r="AL257" i="13"/>
  <c r="AJ257" i="13"/>
  <c r="AK257" i="13"/>
  <c r="AM257" i="13"/>
  <c r="R257" i="13"/>
  <c r="AL258" i="13"/>
  <c r="AJ258" i="13"/>
  <c r="AK258" i="13"/>
  <c r="AM258" i="13"/>
  <c r="R258" i="13"/>
  <c r="AL259" i="13"/>
  <c r="AJ259" i="13"/>
  <c r="AK259" i="13"/>
  <c r="AM259" i="13"/>
  <c r="R259" i="13"/>
  <c r="AL260" i="13"/>
  <c r="AJ260" i="13"/>
  <c r="AK260" i="13"/>
  <c r="AM260" i="13"/>
  <c r="R260" i="13"/>
  <c r="AL261" i="13"/>
  <c r="AJ261" i="13"/>
  <c r="AK261" i="13"/>
  <c r="AM261" i="13"/>
  <c r="R261" i="13"/>
  <c r="AL262" i="13"/>
  <c r="AJ262" i="13"/>
  <c r="AK262" i="13"/>
  <c r="AM262" i="13"/>
  <c r="R262" i="13"/>
  <c r="AL263" i="13"/>
  <c r="AJ263" i="13"/>
  <c r="AK263" i="13"/>
  <c r="AM263" i="13"/>
  <c r="R263" i="13"/>
  <c r="AL264" i="13"/>
  <c r="AJ264" i="13"/>
  <c r="AK264" i="13"/>
  <c r="AM264" i="13"/>
  <c r="R264" i="13"/>
  <c r="AL265" i="13"/>
  <c r="AJ265" i="13"/>
  <c r="AK265" i="13"/>
  <c r="AM265" i="13"/>
  <c r="R265" i="13"/>
  <c r="AL266" i="13"/>
  <c r="AJ266" i="13"/>
  <c r="AK266" i="13"/>
  <c r="AM266" i="13"/>
  <c r="R266" i="13"/>
  <c r="AL267" i="13"/>
  <c r="AJ267" i="13"/>
  <c r="AK267" i="13"/>
  <c r="AM267" i="13"/>
  <c r="R267" i="13"/>
  <c r="AL268" i="13"/>
  <c r="AJ268" i="13"/>
  <c r="AK268" i="13"/>
  <c r="AM268" i="13"/>
  <c r="R268" i="13"/>
  <c r="AL269" i="13"/>
  <c r="AJ269" i="13"/>
  <c r="AK269" i="13"/>
  <c r="AM269" i="13"/>
  <c r="R269" i="13"/>
  <c r="AL270" i="13"/>
  <c r="AJ270" i="13"/>
  <c r="AK270" i="13"/>
  <c r="AM270" i="13"/>
  <c r="R270" i="13"/>
  <c r="AL271" i="13"/>
  <c r="AJ271" i="13"/>
  <c r="AK271" i="13"/>
  <c r="AM271" i="13"/>
  <c r="R271" i="13"/>
  <c r="AL272" i="13"/>
  <c r="AJ272" i="13"/>
  <c r="AK272" i="13"/>
  <c r="AM272" i="13"/>
  <c r="R272" i="13"/>
  <c r="AL273" i="13"/>
  <c r="AJ273" i="13"/>
  <c r="AK273" i="13"/>
  <c r="AM273" i="13"/>
  <c r="R273" i="13"/>
  <c r="AL274" i="13"/>
  <c r="AJ274" i="13"/>
  <c r="AK274" i="13"/>
  <c r="AM274" i="13"/>
  <c r="R274" i="13"/>
  <c r="AL275" i="13"/>
  <c r="AJ275" i="13"/>
  <c r="AK275" i="13"/>
  <c r="AM275" i="13"/>
  <c r="R275" i="13"/>
  <c r="AL277" i="13"/>
  <c r="AJ277" i="13"/>
  <c r="AK277" i="13"/>
  <c r="AM277" i="13"/>
  <c r="R277" i="13"/>
  <c r="AL278" i="13"/>
  <c r="AJ278" i="13"/>
  <c r="AK278" i="13"/>
  <c r="AM278" i="13"/>
  <c r="R278" i="13"/>
  <c r="AL279" i="13"/>
  <c r="AJ279" i="13"/>
  <c r="AK279" i="13"/>
  <c r="AM279" i="13"/>
  <c r="R279" i="13"/>
  <c r="AL280" i="13"/>
  <c r="AJ280" i="13"/>
  <c r="AK280" i="13"/>
  <c r="AM280" i="13"/>
  <c r="R280" i="13"/>
  <c r="AL281" i="13"/>
  <c r="AJ281" i="13"/>
  <c r="AK281" i="13"/>
  <c r="AM281" i="13"/>
  <c r="R281" i="13"/>
  <c r="AL283" i="13"/>
  <c r="AJ283" i="13"/>
  <c r="AK283" i="13"/>
  <c r="AM283" i="13"/>
  <c r="R283" i="13"/>
  <c r="AL284" i="13"/>
  <c r="AJ284" i="13"/>
  <c r="AK284" i="13"/>
  <c r="AM284" i="13"/>
  <c r="R284" i="13"/>
  <c r="AL285" i="13"/>
  <c r="AJ285" i="13"/>
  <c r="AK285" i="13"/>
  <c r="AM285" i="13"/>
  <c r="R285" i="13"/>
  <c r="AL286" i="13"/>
  <c r="AJ286" i="13"/>
  <c r="AK286" i="13"/>
  <c r="AM286" i="13"/>
  <c r="R286" i="13"/>
  <c r="AL287" i="13"/>
  <c r="AJ287" i="13"/>
  <c r="AK287" i="13"/>
  <c r="AM287" i="13"/>
  <c r="R287" i="13"/>
  <c r="AL288" i="13"/>
  <c r="AJ288" i="13"/>
  <c r="AK288" i="13"/>
  <c r="AM288" i="13"/>
  <c r="R288" i="13"/>
  <c r="AL289" i="13"/>
  <c r="AJ289" i="13"/>
  <c r="AK289" i="13"/>
  <c r="AM289" i="13"/>
  <c r="R289" i="13"/>
  <c r="AL290" i="13"/>
  <c r="AJ290" i="13"/>
  <c r="AK290" i="13"/>
  <c r="AM290" i="13"/>
  <c r="R290" i="13"/>
  <c r="AL291" i="13"/>
  <c r="AJ291" i="13"/>
  <c r="AK291" i="13"/>
  <c r="AM291" i="13"/>
  <c r="R291" i="13"/>
  <c r="AL292" i="13"/>
  <c r="AJ292" i="13"/>
  <c r="AK292" i="13"/>
  <c r="AM292" i="13"/>
  <c r="R292" i="13"/>
  <c r="AL293" i="13"/>
  <c r="AJ293" i="13"/>
  <c r="AK293" i="13"/>
  <c r="AM293" i="13"/>
  <c r="R293" i="13"/>
  <c r="AL294" i="13"/>
  <c r="AJ294" i="13"/>
  <c r="AK294" i="13"/>
  <c r="AM294" i="13"/>
  <c r="R294" i="13"/>
  <c r="AL295" i="13"/>
  <c r="AJ295" i="13"/>
  <c r="AK295" i="13"/>
  <c r="AM295" i="13"/>
  <c r="R295" i="13"/>
  <c r="AL296" i="13"/>
  <c r="AJ296" i="13"/>
  <c r="AK296" i="13"/>
  <c r="AM296" i="13"/>
  <c r="R296" i="13"/>
  <c r="AL297" i="13"/>
  <c r="AJ297" i="13"/>
  <c r="AK297" i="13"/>
  <c r="AM297" i="13"/>
  <c r="R297" i="13"/>
  <c r="AL298" i="13"/>
  <c r="AJ298" i="13"/>
  <c r="AK298" i="13"/>
  <c r="AM298" i="13"/>
  <c r="R298" i="13"/>
  <c r="AL299" i="13"/>
  <c r="AJ299" i="13"/>
  <c r="AK299" i="13"/>
  <c r="AM299" i="13"/>
  <c r="R299" i="13"/>
  <c r="AL300" i="13"/>
  <c r="AJ300" i="13"/>
  <c r="AK300" i="13"/>
  <c r="AM300" i="13"/>
  <c r="R300" i="13"/>
  <c r="AL301" i="13"/>
  <c r="AJ301" i="13"/>
  <c r="AK301" i="13"/>
  <c r="AM301" i="13"/>
  <c r="R301" i="13"/>
  <c r="AL302" i="13"/>
  <c r="AJ302" i="13"/>
  <c r="AK302" i="13"/>
  <c r="AM302" i="13"/>
  <c r="R302" i="13"/>
  <c r="AL303" i="13"/>
  <c r="AJ303" i="13"/>
  <c r="AK303" i="13"/>
  <c r="AM303" i="13"/>
  <c r="R303" i="13"/>
  <c r="AL304" i="13"/>
  <c r="AJ304" i="13"/>
  <c r="AK304" i="13"/>
  <c r="AM304" i="13"/>
  <c r="R304" i="13"/>
  <c r="AL305" i="13"/>
  <c r="AJ305" i="13"/>
  <c r="AK305" i="13"/>
  <c r="AM305" i="13"/>
  <c r="R305" i="13"/>
  <c r="AL306" i="13"/>
  <c r="AJ306" i="13"/>
  <c r="AK306" i="13"/>
  <c r="AM306" i="13"/>
  <c r="R306" i="13"/>
  <c r="AL307" i="13"/>
  <c r="AJ307" i="13"/>
  <c r="AK307" i="13"/>
  <c r="AM307" i="13"/>
  <c r="R307" i="13"/>
  <c r="AL308" i="13"/>
  <c r="AJ308" i="13"/>
  <c r="AK308" i="13"/>
  <c r="AM308" i="13"/>
  <c r="R308" i="13"/>
  <c r="AL309" i="13"/>
  <c r="AJ309" i="13"/>
  <c r="AK309" i="13"/>
  <c r="AM309" i="13"/>
  <c r="R309" i="13"/>
  <c r="AL310" i="13"/>
  <c r="AJ310" i="13"/>
  <c r="AK310" i="13"/>
  <c r="AM310" i="13"/>
  <c r="R310" i="13"/>
  <c r="AL311" i="13"/>
  <c r="AJ311" i="13"/>
  <c r="AK311" i="13"/>
  <c r="AM311" i="13"/>
  <c r="R311" i="13"/>
  <c r="AL312" i="13"/>
  <c r="AJ312" i="13"/>
  <c r="AK312" i="13"/>
  <c r="AM312" i="13"/>
  <c r="R312" i="13"/>
  <c r="AL313" i="13"/>
  <c r="AJ313" i="13"/>
  <c r="AK313" i="13"/>
  <c r="AM313" i="13"/>
  <c r="R313" i="13"/>
  <c r="AL314" i="13"/>
  <c r="AJ314" i="13"/>
  <c r="AK314" i="13"/>
  <c r="AM314" i="13"/>
  <c r="R314" i="13"/>
  <c r="AL315" i="13"/>
  <c r="AJ315" i="13"/>
  <c r="AK315" i="13"/>
  <c r="AM315" i="13"/>
  <c r="R315" i="13"/>
  <c r="AL316" i="13"/>
  <c r="AJ316" i="13"/>
  <c r="AK316" i="13"/>
  <c r="AM316" i="13"/>
  <c r="R316" i="13"/>
  <c r="AL317" i="13"/>
  <c r="AJ317" i="13"/>
  <c r="AK317" i="13"/>
  <c r="AM317" i="13"/>
  <c r="R317" i="13"/>
  <c r="AL318" i="13"/>
  <c r="AJ318" i="13"/>
  <c r="AK318" i="13"/>
  <c r="AM318" i="13"/>
  <c r="R318" i="13"/>
  <c r="AL319" i="13"/>
  <c r="AJ319" i="13"/>
  <c r="AK319" i="13"/>
  <c r="AM319" i="13"/>
  <c r="R319" i="13"/>
  <c r="AL320" i="13"/>
  <c r="AJ320" i="13"/>
  <c r="AK320" i="13"/>
  <c r="AM320" i="13"/>
  <c r="R320" i="13"/>
  <c r="AL321" i="13"/>
  <c r="AJ321" i="13"/>
  <c r="AK321" i="13"/>
  <c r="AM321" i="13"/>
  <c r="R321" i="13"/>
  <c r="AL322" i="13"/>
  <c r="AJ322" i="13"/>
  <c r="AK322" i="13"/>
  <c r="AM322" i="13"/>
  <c r="R322" i="13"/>
  <c r="AL323" i="13"/>
  <c r="AJ323" i="13"/>
  <c r="AK323" i="13"/>
  <c r="AM323" i="13"/>
  <c r="R323" i="13"/>
  <c r="AL324" i="13"/>
  <c r="AJ324" i="13"/>
  <c r="AK324" i="13"/>
  <c r="AM324" i="13"/>
  <c r="R324" i="13"/>
  <c r="AL325" i="13"/>
  <c r="AJ325" i="13"/>
  <c r="AK325" i="13"/>
  <c r="AM325" i="13"/>
  <c r="R325" i="13"/>
  <c r="AL326" i="13"/>
  <c r="AJ326" i="13"/>
  <c r="AK326" i="13"/>
  <c r="AM326" i="13"/>
  <c r="R326" i="13"/>
  <c r="AL327" i="13"/>
  <c r="AJ327" i="13"/>
  <c r="AK327" i="13"/>
  <c r="AM327" i="13"/>
  <c r="R327" i="13"/>
  <c r="AL328" i="13"/>
  <c r="AJ328" i="13"/>
  <c r="AK328" i="13"/>
  <c r="AM328" i="13"/>
  <c r="R328" i="13"/>
  <c r="AL329" i="13"/>
  <c r="AJ329" i="13"/>
  <c r="AK329" i="13"/>
  <c r="AM329" i="13"/>
  <c r="R329" i="13"/>
  <c r="AL330" i="13"/>
  <c r="AJ330" i="13"/>
  <c r="AK330" i="13"/>
  <c r="AM330" i="13"/>
  <c r="R330" i="13"/>
  <c r="AL331" i="13"/>
  <c r="AJ331" i="13"/>
  <c r="AK331" i="13"/>
  <c r="AM331" i="13"/>
  <c r="R331" i="13"/>
  <c r="AL332" i="13"/>
  <c r="AJ332" i="13"/>
  <c r="AK332" i="13"/>
  <c r="AM332" i="13"/>
  <c r="R332" i="13"/>
  <c r="AL333" i="13"/>
  <c r="AJ333" i="13"/>
  <c r="AK333" i="13"/>
  <c r="AM333" i="13"/>
  <c r="R333" i="13"/>
  <c r="AL334" i="13"/>
  <c r="AJ334" i="13"/>
  <c r="AK334" i="13"/>
  <c r="AM334" i="13"/>
  <c r="R334" i="13"/>
  <c r="AL335" i="13"/>
  <c r="AJ335" i="13"/>
  <c r="AK335" i="13"/>
  <c r="AM335" i="13"/>
  <c r="R335" i="13"/>
  <c r="AL336" i="13"/>
  <c r="AJ336" i="13"/>
  <c r="AK336" i="13"/>
  <c r="AM336" i="13"/>
  <c r="R336" i="13"/>
  <c r="AL337" i="13"/>
  <c r="AJ337" i="13"/>
  <c r="AK337" i="13"/>
  <c r="AM337" i="13"/>
  <c r="R337" i="13"/>
  <c r="AL338" i="13"/>
  <c r="AJ338" i="13"/>
  <c r="AK338" i="13"/>
  <c r="AM338" i="13"/>
  <c r="R338" i="13"/>
  <c r="AL339" i="13"/>
  <c r="AJ339" i="13"/>
  <c r="AK339" i="13"/>
  <c r="AM339" i="13"/>
  <c r="R339" i="13"/>
  <c r="AL340" i="13"/>
  <c r="AJ340" i="13"/>
  <c r="AK340" i="13"/>
  <c r="AM340" i="13"/>
  <c r="R340" i="13"/>
  <c r="AL341" i="13"/>
  <c r="AJ341" i="13"/>
  <c r="AK341" i="13"/>
  <c r="AM341" i="13"/>
  <c r="R341" i="13"/>
  <c r="AL342" i="13"/>
  <c r="AJ342" i="13"/>
  <c r="AK342" i="13"/>
  <c r="AM342" i="13"/>
  <c r="R342" i="13"/>
  <c r="AL343" i="13"/>
  <c r="AJ343" i="13"/>
  <c r="AK343" i="13"/>
  <c r="AM343" i="13"/>
  <c r="R343" i="13"/>
  <c r="AL344" i="13"/>
  <c r="AJ344" i="13"/>
  <c r="AK344" i="13"/>
  <c r="AM344" i="13"/>
  <c r="R344" i="13"/>
  <c r="AL345" i="13"/>
  <c r="AJ345" i="13"/>
  <c r="AK345" i="13"/>
  <c r="AM345" i="13"/>
  <c r="R345" i="13"/>
  <c r="AL346" i="13"/>
  <c r="AJ346" i="13"/>
  <c r="AK346" i="13"/>
  <c r="AM346" i="13"/>
  <c r="R346" i="13"/>
  <c r="AL347" i="13"/>
  <c r="AJ347" i="13"/>
  <c r="AK347" i="13"/>
  <c r="AM347" i="13"/>
  <c r="R347" i="13"/>
  <c r="AL348" i="13"/>
  <c r="AJ348" i="13"/>
  <c r="AK348" i="13"/>
  <c r="AM348" i="13"/>
  <c r="R348" i="13"/>
  <c r="AL349" i="13"/>
  <c r="AJ349" i="13"/>
  <c r="AK349" i="13"/>
  <c r="AM349" i="13"/>
  <c r="R349" i="13"/>
  <c r="AL350" i="13"/>
  <c r="AJ350" i="13"/>
  <c r="AK350" i="13"/>
  <c r="AM350" i="13"/>
  <c r="R350" i="13"/>
  <c r="AL351" i="13"/>
  <c r="AJ351" i="13"/>
  <c r="AK351" i="13"/>
  <c r="AM351" i="13"/>
  <c r="R351" i="13"/>
  <c r="AL352" i="13"/>
  <c r="AJ352" i="13"/>
  <c r="AK352" i="13"/>
  <c r="AM352" i="13"/>
  <c r="R352" i="13"/>
  <c r="AL353" i="13"/>
  <c r="AJ353" i="13"/>
  <c r="AK353" i="13"/>
  <c r="AM353" i="13"/>
  <c r="R353" i="13"/>
  <c r="AL354" i="13"/>
  <c r="AJ354" i="13"/>
  <c r="AK354" i="13"/>
  <c r="AM354" i="13"/>
  <c r="R354" i="13"/>
  <c r="AL355" i="13"/>
  <c r="AJ355" i="13"/>
  <c r="AK355" i="13"/>
  <c r="AM355" i="13"/>
  <c r="R355" i="13"/>
  <c r="AL356" i="13"/>
  <c r="AJ356" i="13"/>
  <c r="AK356" i="13"/>
  <c r="AM356" i="13"/>
  <c r="R356" i="13"/>
  <c r="AL357" i="13"/>
  <c r="AJ357" i="13"/>
  <c r="AK357" i="13"/>
  <c r="AM357" i="13"/>
  <c r="R357" i="13"/>
  <c r="AL358" i="13"/>
  <c r="AJ358" i="13"/>
  <c r="AK358" i="13"/>
  <c r="AM358" i="13"/>
  <c r="R358" i="13"/>
  <c r="AL359" i="13"/>
  <c r="AJ359" i="13"/>
  <c r="AK359" i="13"/>
  <c r="AM359" i="13"/>
  <c r="R359" i="13"/>
  <c r="AL360" i="13"/>
  <c r="AJ360" i="13"/>
  <c r="AK360" i="13"/>
  <c r="AM360" i="13"/>
  <c r="R360" i="13"/>
  <c r="AL361" i="13"/>
  <c r="AJ361" i="13"/>
  <c r="AK361" i="13"/>
  <c r="AM361" i="13"/>
  <c r="R361" i="13"/>
  <c r="AL362" i="13"/>
  <c r="AJ362" i="13"/>
  <c r="AK362" i="13"/>
  <c r="AM362" i="13"/>
  <c r="R362" i="13"/>
  <c r="AL363" i="13"/>
  <c r="AJ363" i="13"/>
  <c r="AK363" i="13"/>
  <c r="AM363" i="13"/>
  <c r="R363" i="13"/>
  <c r="AL364" i="13"/>
  <c r="AJ364" i="13"/>
  <c r="AK364" i="13"/>
  <c r="AM364" i="13"/>
  <c r="R364" i="13"/>
  <c r="AL365" i="13"/>
  <c r="AJ365" i="13"/>
  <c r="AK365" i="13"/>
  <c r="AM365" i="13"/>
  <c r="R365" i="13"/>
  <c r="AL366" i="13"/>
  <c r="AJ366" i="13"/>
  <c r="AK366" i="13"/>
  <c r="AM366" i="13"/>
  <c r="R366" i="13"/>
  <c r="AL367" i="13"/>
  <c r="AJ367" i="13"/>
  <c r="AK367" i="13"/>
  <c r="AM367" i="13"/>
  <c r="R367" i="13"/>
  <c r="AL368" i="13"/>
  <c r="AJ368" i="13"/>
  <c r="AK368" i="13"/>
  <c r="AM368" i="13"/>
  <c r="R368" i="13"/>
  <c r="AL369" i="13"/>
  <c r="AJ369" i="13"/>
  <c r="AK369" i="13"/>
  <c r="AM369" i="13"/>
  <c r="R369" i="13"/>
  <c r="AL370" i="13"/>
  <c r="AJ370" i="13"/>
  <c r="AK370" i="13"/>
  <c r="AM370" i="13"/>
  <c r="R370" i="13"/>
  <c r="AL371" i="13"/>
  <c r="AJ371" i="13"/>
  <c r="AK371" i="13"/>
  <c r="AM371" i="13"/>
  <c r="R371" i="13"/>
  <c r="AL372" i="13"/>
  <c r="AJ372" i="13"/>
  <c r="AK372" i="13"/>
  <c r="AM372" i="13"/>
  <c r="R372" i="13"/>
  <c r="AL373" i="13"/>
  <c r="AJ373" i="13"/>
  <c r="AK373" i="13"/>
  <c r="AM373" i="13"/>
  <c r="R373" i="13"/>
  <c r="AL374" i="13"/>
  <c r="AJ374" i="13"/>
  <c r="AK374" i="13"/>
  <c r="AM374" i="13"/>
  <c r="R374" i="13"/>
  <c r="AL375" i="13"/>
  <c r="AJ375" i="13"/>
  <c r="AK375" i="13"/>
  <c r="AM375" i="13"/>
  <c r="R375" i="13"/>
  <c r="AL376" i="13"/>
  <c r="AJ376" i="13"/>
  <c r="AK376" i="13"/>
  <c r="AM376" i="13"/>
  <c r="R376" i="13"/>
  <c r="AL377" i="13"/>
  <c r="AJ377" i="13"/>
  <c r="AK377" i="13"/>
  <c r="AM377" i="13"/>
  <c r="R377" i="13"/>
  <c r="AL378" i="13"/>
  <c r="AJ378" i="13"/>
  <c r="AK378" i="13"/>
  <c r="AM378" i="13"/>
  <c r="R378" i="13"/>
  <c r="AL379" i="13"/>
  <c r="AJ379" i="13"/>
  <c r="AK379" i="13"/>
  <c r="AM379" i="13"/>
  <c r="R379" i="13"/>
  <c r="AL380" i="13"/>
  <c r="AJ380" i="13"/>
  <c r="AK380" i="13"/>
  <c r="AM380" i="13"/>
  <c r="R380" i="13"/>
  <c r="AL381" i="13"/>
  <c r="AJ381" i="13"/>
  <c r="AK381" i="13"/>
  <c r="AM381" i="13"/>
  <c r="R381" i="13"/>
  <c r="AL382" i="13"/>
  <c r="AJ382" i="13"/>
  <c r="AK382" i="13"/>
  <c r="AM382" i="13"/>
  <c r="R382" i="13"/>
  <c r="AL383" i="13"/>
  <c r="AJ383" i="13"/>
  <c r="AK383" i="13"/>
  <c r="AM383" i="13"/>
  <c r="R383" i="13"/>
  <c r="AL384" i="13"/>
  <c r="AJ384" i="13"/>
  <c r="AK384" i="13"/>
  <c r="AM384" i="13"/>
  <c r="R384" i="13"/>
  <c r="AL385" i="13"/>
  <c r="AJ385" i="13"/>
  <c r="AK385" i="13"/>
  <c r="AM385" i="13"/>
  <c r="R385" i="13"/>
  <c r="AL386" i="13"/>
  <c r="AJ386" i="13"/>
  <c r="AK386" i="13"/>
  <c r="AM386" i="13"/>
  <c r="R386" i="13"/>
  <c r="AL387" i="13"/>
  <c r="AJ387" i="13"/>
  <c r="AK387" i="13"/>
  <c r="AM387" i="13"/>
  <c r="R387" i="13"/>
  <c r="AL388" i="13"/>
  <c r="AJ388" i="13"/>
  <c r="AK388" i="13"/>
  <c r="AM388" i="13"/>
  <c r="R388" i="13"/>
  <c r="AL389" i="13"/>
  <c r="AJ389" i="13"/>
  <c r="AK389" i="13"/>
  <c r="AM389" i="13"/>
  <c r="R389" i="13"/>
  <c r="AL390" i="13"/>
  <c r="AJ390" i="13"/>
  <c r="AK390" i="13"/>
  <c r="AM390" i="13"/>
  <c r="R390" i="13"/>
  <c r="AL391" i="13"/>
  <c r="AJ391" i="13"/>
  <c r="AK391" i="13"/>
  <c r="AM391" i="13"/>
  <c r="R391" i="13"/>
  <c r="AL392" i="13"/>
  <c r="AJ392" i="13"/>
  <c r="AK392" i="13"/>
  <c r="AM392" i="13"/>
  <c r="R392" i="13"/>
  <c r="AL393" i="13"/>
  <c r="AJ393" i="13"/>
  <c r="AK393" i="13"/>
  <c r="AM393" i="13"/>
  <c r="R393" i="13"/>
  <c r="AL394" i="13"/>
  <c r="AJ394" i="13"/>
  <c r="AK394" i="13"/>
  <c r="AM394" i="13"/>
  <c r="R394" i="13"/>
  <c r="AL395" i="13"/>
  <c r="AJ395" i="13"/>
  <c r="AK395" i="13"/>
  <c r="AM395" i="13"/>
  <c r="R395" i="13"/>
  <c r="AL396" i="13"/>
  <c r="AJ396" i="13"/>
  <c r="AK396" i="13"/>
  <c r="AM396" i="13"/>
  <c r="R396" i="13"/>
  <c r="AL397" i="13"/>
  <c r="AJ397" i="13"/>
  <c r="AK397" i="13"/>
  <c r="AM397" i="13"/>
  <c r="R397" i="13"/>
  <c r="AL398" i="13"/>
  <c r="AJ398" i="13"/>
  <c r="AK398" i="13"/>
  <c r="AM398" i="13"/>
  <c r="R398" i="13"/>
  <c r="AL399" i="13"/>
  <c r="AJ399" i="13"/>
  <c r="AK399" i="13"/>
  <c r="AM399" i="13"/>
  <c r="R399" i="13"/>
  <c r="AL400" i="13"/>
  <c r="AJ400" i="13"/>
  <c r="AK400" i="13"/>
  <c r="AM400" i="13"/>
  <c r="R400" i="13"/>
  <c r="AL401" i="13"/>
  <c r="AJ401" i="13"/>
  <c r="AK401" i="13"/>
  <c r="AM401" i="13"/>
  <c r="R401" i="13"/>
  <c r="AL402" i="13"/>
  <c r="AJ402" i="13"/>
  <c r="AK402" i="13"/>
  <c r="AM402" i="13"/>
  <c r="R402" i="13"/>
  <c r="AL403" i="13"/>
  <c r="AJ403" i="13"/>
  <c r="AK403" i="13"/>
  <c r="AM403" i="13"/>
  <c r="R403" i="13"/>
  <c r="AL404" i="13"/>
  <c r="AJ404" i="13"/>
  <c r="AK404" i="13"/>
  <c r="AM404" i="13"/>
  <c r="R404" i="13"/>
  <c r="AL405" i="13"/>
  <c r="AJ405" i="13"/>
  <c r="AK405" i="13"/>
  <c r="AM405" i="13"/>
  <c r="R405" i="13"/>
  <c r="AL406" i="13"/>
  <c r="AJ406" i="13"/>
  <c r="AK406" i="13"/>
  <c r="AM406" i="13"/>
  <c r="R406" i="13"/>
  <c r="AL407" i="13"/>
  <c r="AJ407" i="13"/>
  <c r="AK407" i="13"/>
  <c r="AM407" i="13"/>
  <c r="R407" i="13"/>
  <c r="AL408" i="13"/>
  <c r="AJ408" i="13"/>
  <c r="AK408" i="13"/>
  <c r="AM408" i="13"/>
  <c r="R408" i="13"/>
  <c r="AL409" i="13"/>
  <c r="AJ409" i="13"/>
  <c r="AK409" i="13"/>
  <c r="AM409" i="13"/>
  <c r="R409" i="13"/>
  <c r="AL410" i="13"/>
  <c r="AJ410" i="13"/>
  <c r="AK410" i="13"/>
  <c r="AM410" i="13"/>
  <c r="R410" i="13"/>
  <c r="AL411" i="13"/>
  <c r="AJ411" i="13"/>
  <c r="AK411" i="13"/>
  <c r="AM411" i="13"/>
  <c r="R411" i="13"/>
  <c r="AL412" i="13"/>
  <c r="AJ412" i="13"/>
  <c r="AK412" i="13"/>
  <c r="AM412" i="13"/>
  <c r="R412" i="13"/>
  <c r="AL413" i="13"/>
  <c r="AJ413" i="13"/>
  <c r="AK413" i="13"/>
  <c r="AM413" i="13"/>
  <c r="R413" i="13"/>
  <c r="AL414" i="13"/>
  <c r="AJ414" i="13"/>
  <c r="AK414" i="13"/>
  <c r="AM414" i="13"/>
  <c r="R414" i="13"/>
  <c r="AL415" i="13"/>
  <c r="AJ415" i="13"/>
  <c r="AK415" i="13"/>
  <c r="AM415" i="13"/>
  <c r="R415" i="13"/>
  <c r="AL416" i="13"/>
  <c r="AJ416" i="13"/>
  <c r="AK416" i="13"/>
  <c r="AM416" i="13"/>
  <c r="R416" i="13"/>
  <c r="AL417" i="13"/>
  <c r="AJ417" i="13"/>
  <c r="AK417" i="13"/>
  <c r="AM417" i="13"/>
  <c r="R417" i="13"/>
  <c r="AL418" i="13"/>
  <c r="AJ418" i="13"/>
  <c r="AK418" i="13"/>
  <c r="AM418" i="13"/>
  <c r="R418" i="13"/>
  <c r="AL419" i="13"/>
  <c r="AJ419" i="13"/>
  <c r="AK419" i="13"/>
  <c r="AM419" i="13"/>
  <c r="R419" i="13"/>
  <c r="AL420" i="13"/>
  <c r="AJ420" i="13"/>
  <c r="AK420" i="13"/>
  <c r="AM420" i="13"/>
  <c r="R420" i="13"/>
  <c r="AL421" i="13"/>
  <c r="AJ421" i="13"/>
  <c r="AK421" i="13"/>
  <c r="AM421" i="13"/>
  <c r="R421" i="13"/>
  <c r="AL422" i="13"/>
  <c r="AJ422" i="13"/>
  <c r="AK422" i="13"/>
  <c r="AM422" i="13"/>
  <c r="R422" i="13"/>
  <c r="AL423" i="13"/>
  <c r="AJ423" i="13"/>
  <c r="AK423" i="13"/>
  <c r="AM423" i="13"/>
  <c r="R423" i="13"/>
  <c r="AL424" i="13"/>
  <c r="AJ424" i="13"/>
  <c r="AK424" i="13"/>
  <c r="AM424" i="13"/>
  <c r="R424" i="13"/>
  <c r="AL425" i="13"/>
  <c r="AJ425" i="13"/>
  <c r="AK425" i="13"/>
  <c r="AM425" i="13"/>
  <c r="R425" i="13"/>
  <c r="AL426" i="13"/>
  <c r="AJ426" i="13"/>
  <c r="AK426" i="13"/>
  <c r="AM426" i="13"/>
  <c r="R426" i="13"/>
  <c r="AL427" i="13"/>
  <c r="AJ427" i="13"/>
  <c r="AK427" i="13"/>
  <c r="AM427" i="13"/>
  <c r="R427" i="13"/>
  <c r="AL428" i="13"/>
  <c r="AJ428" i="13"/>
  <c r="AK428" i="13"/>
  <c r="AM428" i="13"/>
  <c r="R428" i="13"/>
  <c r="AL429" i="13"/>
  <c r="AJ429" i="13"/>
  <c r="AK429" i="13"/>
  <c r="AM429" i="13"/>
  <c r="R429" i="13"/>
  <c r="AL430" i="13"/>
  <c r="AJ430" i="13"/>
  <c r="AK430" i="13"/>
  <c r="AM430" i="13"/>
  <c r="R430" i="13"/>
  <c r="AL431" i="13"/>
  <c r="AJ431" i="13"/>
  <c r="AK431" i="13"/>
  <c r="AM431" i="13"/>
  <c r="R431" i="13"/>
  <c r="AL432" i="13"/>
  <c r="AJ432" i="13"/>
  <c r="AK432" i="13"/>
  <c r="AM432" i="13"/>
  <c r="R432" i="13"/>
  <c r="AL433" i="13"/>
  <c r="AJ433" i="13"/>
  <c r="AK433" i="13"/>
  <c r="AM433" i="13"/>
  <c r="R433" i="13"/>
  <c r="AL434" i="13"/>
  <c r="AJ434" i="13"/>
  <c r="AK434" i="13"/>
  <c r="AM434" i="13"/>
  <c r="R434" i="13"/>
  <c r="AL435" i="13"/>
  <c r="AJ435" i="13"/>
  <c r="AK435" i="13"/>
  <c r="AM435" i="13"/>
  <c r="R435" i="13"/>
  <c r="AL436" i="13"/>
  <c r="AJ436" i="13"/>
  <c r="AK436" i="13"/>
  <c r="AM436" i="13"/>
  <c r="R436" i="13"/>
  <c r="AL437" i="13"/>
  <c r="AJ437" i="13"/>
  <c r="AK437" i="13"/>
  <c r="AM437" i="13"/>
  <c r="R437" i="13"/>
  <c r="AL438" i="13"/>
  <c r="AJ438" i="13"/>
  <c r="AK438" i="13"/>
  <c r="AM438" i="13"/>
  <c r="R438" i="13"/>
  <c r="AL439" i="13"/>
  <c r="AJ439" i="13"/>
  <c r="AK439" i="13"/>
  <c r="AM439" i="13"/>
  <c r="R439" i="13"/>
  <c r="AL440" i="13"/>
  <c r="AJ440" i="13"/>
  <c r="AK440" i="13"/>
  <c r="AM440" i="13"/>
  <c r="R440" i="13"/>
  <c r="AL441" i="13"/>
  <c r="AJ441" i="13"/>
  <c r="AK441" i="13"/>
  <c r="AM441" i="13"/>
  <c r="R441" i="13"/>
  <c r="AL442" i="13"/>
  <c r="AJ442" i="13"/>
  <c r="AK442" i="13"/>
  <c r="AM442" i="13"/>
  <c r="R442" i="13"/>
  <c r="AL443" i="13"/>
  <c r="AJ443" i="13"/>
  <c r="AK443" i="13"/>
  <c r="AM443" i="13"/>
  <c r="R443" i="13"/>
  <c r="AL444" i="13"/>
  <c r="AJ444" i="13"/>
  <c r="AK444" i="13"/>
  <c r="AM444" i="13"/>
  <c r="R444" i="13"/>
  <c r="AL445" i="13"/>
  <c r="AJ445" i="13"/>
  <c r="AK445" i="13"/>
  <c r="AM445" i="13"/>
  <c r="R445" i="13"/>
  <c r="AL446" i="13"/>
  <c r="AJ446" i="13"/>
  <c r="AK446" i="13"/>
  <c r="AM446" i="13"/>
  <c r="R446" i="13"/>
  <c r="AL447" i="13"/>
  <c r="AJ447" i="13"/>
  <c r="AK447" i="13"/>
  <c r="AM447" i="13"/>
  <c r="R447" i="13"/>
  <c r="AL448" i="13"/>
  <c r="AJ448" i="13"/>
  <c r="AK448" i="13"/>
  <c r="AM448" i="13"/>
  <c r="R448" i="13"/>
  <c r="AL449" i="13"/>
  <c r="AJ449" i="13"/>
  <c r="AK449" i="13"/>
  <c r="AM449" i="13"/>
  <c r="R449" i="13"/>
  <c r="AL450" i="13"/>
  <c r="AJ450" i="13"/>
  <c r="AK450" i="13"/>
  <c r="AM450" i="13"/>
  <c r="R450" i="13"/>
  <c r="AL451" i="13"/>
  <c r="AJ451" i="13"/>
  <c r="AK451" i="13"/>
  <c r="AM451" i="13"/>
  <c r="R451" i="13"/>
  <c r="AL452" i="13"/>
  <c r="AJ452" i="13"/>
  <c r="AK452" i="13"/>
  <c r="AM452" i="13"/>
  <c r="R452" i="13"/>
  <c r="AL453" i="13"/>
  <c r="AJ453" i="13"/>
  <c r="AK453" i="13"/>
  <c r="AM453" i="13"/>
  <c r="R453" i="13"/>
  <c r="AL454" i="13"/>
  <c r="AJ454" i="13"/>
  <c r="AK454" i="13"/>
  <c r="AM454" i="13"/>
  <c r="R454" i="13"/>
  <c r="AL455" i="13"/>
  <c r="AJ455" i="13"/>
  <c r="AK455" i="13"/>
  <c r="AM455" i="13"/>
  <c r="R455" i="13"/>
  <c r="AL456" i="13"/>
  <c r="AJ456" i="13"/>
  <c r="AK456" i="13"/>
  <c r="AM456" i="13"/>
  <c r="R456" i="13"/>
  <c r="AL457" i="13"/>
  <c r="AJ457" i="13"/>
  <c r="AK457" i="13"/>
  <c r="AM457" i="13"/>
  <c r="R457" i="13"/>
  <c r="AL458" i="13"/>
  <c r="AJ458" i="13"/>
  <c r="AK458" i="13"/>
  <c r="AM458" i="13"/>
  <c r="R458" i="13"/>
  <c r="AL459" i="13"/>
  <c r="AJ459" i="13"/>
  <c r="AK459" i="13"/>
  <c r="AM459" i="13"/>
  <c r="R459" i="13"/>
  <c r="AL460" i="13"/>
  <c r="AJ460" i="13"/>
  <c r="AK460" i="13"/>
  <c r="AM460" i="13"/>
  <c r="R460" i="13"/>
  <c r="AL461" i="13"/>
  <c r="AJ461" i="13"/>
  <c r="AK461" i="13"/>
  <c r="AM461" i="13"/>
  <c r="R461" i="13"/>
  <c r="AL462" i="13"/>
  <c r="AJ462" i="13"/>
  <c r="AK462" i="13"/>
  <c r="AM462" i="13"/>
  <c r="R462" i="13"/>
  <c r="AL463" i="13"/>
  <c r="AJ463" i="13"/>
  <c r="AK463" i="13"/>
  <c r="AM463" i="13"/>
  <c r="R463" i="13"/>
  <c r="AL464" i="13"/>
  <c r="AJ464" i="13"/>
  <c r="AK464" i="13"/>
  <c r="AM464" i="13"/>
  <c r="R464" i="13"/>
  <c r="AL465" i="13"/>
  <c r="AJ465" i="13"/>
  <c r="AK465" i="13"/>
  <c r="AM465" i="13"/>
  <c r="R465" i="13"/>
  <c r="AL466" i="13"/>
  <c r="AJ466" i="13"/>
  <c r="AK466" i="13"/>
  <c r="AM466" i="13"/>
  <c r="R466" i="13"/>
  <c r="AL467" i="13"/>
  <c r="AJ467" i="13"/>
  <c r="AK467" i="13"/>
  <c r="AM467" i="13"/>
  <c r="R467" i="13"/>
  <c r="AL468" i="13"/>
  <c r="AJ468" i="13"/>
  <c r="AK468" i="13"/>
  <c r="AM468" i="13"/>
  <c r="R468" i="13"/>
  <c r="AL469" i="13"/>
  <c r="AJ469" i="13"/>
  <c r="AK469" i="13"/>
  <c r="AM469" i="13"/>
  <c r="R469" i="13"/>
  <c r="AL470" i="13"/>
  <c r="AJ470" i="13"/>
  <c r="AK470" i="13"/>
  <c r="AM470" i="13"/>
  <c r="R470" i="13"/>
  <c r="AL471" i="13"/>
  <c r="AJ471" i="13"/>
  <c r="AK471" i="13"/>
  <c r="AM471" i="13"/>
  <c r="R471" i="13"/>
  <c r="AL472" i="13"/>
  <c r="AJ472" i="13"/>
  <c r="AK472" i="13"/>
  <c r="AM472" i="13"/>
  <c r="R472" i="13"/>
  <c r="AL473" i="13"/>
  <c r="AJ473" i="13"/>
  <c r="AK473" i="13"/>
  <c r="AM473" i="13"/>
  <c r="R473" i="13"/>
  <c r="AL474" i="13"/>
  <c r="AJ474" i="13"/>
  <c r="AK474" i="13"/>
  <c r="AM474" i="13"/>
  <c r="R474" i="13"/>
  <c r="AL475" i="13"/>
  <c r="AJ475" i="13"/>
  <c r="AK475" i="13"/>
  <c r="AM475" i="13"/>
  <c r="R475" i="13"/>
  <c r="AL476" i="13"/>
  <c r="AJ476" i="13"/>
  <c r="AK476" i="13"/>
  <c r="AM476" i="13"/>
  <c r="R476" i="13"/>
  <c r="AL477" i="13"/>
  <c r="AJ477" i="13"/>
  <c r="AK477" i="13"/>
  <c r="AM477" i="13"/>
  <c r="R477" i="13"/>
  <c r="AL478" i="13"/>
  <c r="AJ478" i="13"/>
  <c r="AK478" i="13"/>
  <c r="AM478" i="13"/>
  <c r="R478" i="13"/>
  <c r="AL479" i="13"/>
  <c r="AJ479" i="13"/>
  <c r="AK479" i="13"/>
  <c r="AM479" i="13"/>
  <c r="R479" i="13"/>
  <c r="AL480" i="13"/>
  <c r="AJ480" i="13"/>
  <c r="AK480" i="13"/>
  <c r="AM480" i="13"/>
  <c r="R480" i="13"/>
  <c r="AL481" i="13"/>
  <c r="AJ481" i="13"/>
  <c r="AK481" i="13"/>
  <c r="AM481" i="13"/>
  <c r="R481" i="13"/>
  <c r="AL482" i="13"/>
  <c r="AJ482" i="13"/>
  <c r="AK482" i="13"/>
  <c r="AM482" i="13"/>
  <c r="R482" i="13"/>
  <c r="AL483" i="13"/>
  <c r="AJ483" i="13"/>
  <c r="AK483" i="13"/>
  <c r="AM483" i="13"/>
  <c r="R483" i="13"/>
  <c r="AL484" i="13"/>
  <c r="AJ484" i="13"/>
  <c r="AK484" i="13"/>
  <c r="AM484" i="13"/>
  <c r="R484" i="13"/>
  <c r="AL485" i="13"/>
  <c r="AJ485" i="13"/>
  <c r="AK485" i="13"/>
  <c r="AM485" i="13"/>
  <c r="R485" i="13"/>
  <c r="AL486" i="13"/>
  <c r="AJ486" i="13"/>
  <c r="AK486" i="13"/>
  <c r="AM486" i="13"/>
  <c r="R486" i="13"/>
  <c r="AL487" i="13"/>
  <c r="AJ487" i="13"/>
  <c r="AK487" i="13"/>
  <c r="AM487" i="13"/>
  <c r="R487" i="13"/>
  <c r="AL488" i="13"/>
  <c r="AJ488" i="13"/>
  <c r="AK488" i="13"/>
  <c r="AM488" i="13"/>
  <c r="R488" i="13"/>
  <c r="AL489" i="13"/>
  <c r="AJ489" i="13"/>
  <c r="AK489" i="13"/>
  <c r="AM489" i="13"/>
  <c r="R489" i="13"/>
  <c r="AL490" i="13"/>
  <c r="AJ490" i="13"/>
  <c r="AK490" i="13"/>
  <c r="AM490" i="13"/>
  <c r="R490" i="13"/>
  <c r="AL491" i="13"/>
  <c r="AJ491" i="13"/>
  <c r="AK491" i="13"/>
  <c r="AM491" i="13"/>
  <c r="R491" i="13"/>
  <c r="AL492" i="13"/>
  <c r="AJ492" i="13"/>
  <c r="AK492" i="13"/>
  <c r="AM492" i="13"/>
  <c r="R492" i="13"/>
  <c r="AL493" i="13"/>
  <c r="AJ493" i="13"/>
  <c r="AK493" i="13"/>
  <c r="AM493" i="13"/>
  <c r="R493" i="13"/>
  <c r="AL494" i="13"/>
  <c r="AJ494" i="13"/>
  <c r="AK494" i="13"/>
  <c r="AM494" i="13"/>
  <c r="R494" i="13"/>
  <c r="AL495" i="13"/>
  <c r="AJ495" i="13"/>
  <c r="AK495" i="13"/>
  <c r="AM495" i="13"/>
  <c r="R495" i="13"/>
  <c r="AL496" i="13"/>
  <c r="AJ496" i="13"/>
  <c r="AK496" i="13"/>
  <c r="AM496" i="13"/>
  <c r="R496" i="13"/>
  <c r="AL497" i="13"/>
  <c r="AJ497" i="13"/>
  <c r="AK497" i="13"/>
  <c r="AM497" i="13"/>
  <c r="R497" i="13"/>
  <c r="AL498" i="13"/>
  <c r="AJ498" i="13"/>
  <c r="AK498" i="13"/>
  <c r="AM498" i="13"/>
  <c r="R498" i="13"/>
  <c r="AL499" i="13"/>
  <c r="AJ499" i="13"/>
  <c r="AK499" i="13"/>
  <c r="AM499" i="13"/>
  <c r="R499" i="13"/>
  <c r="AL500" i="13"/>
  <c r="AJ500" i="13"/>
  <c r="AK500" i="13"/>
  <c r="AM500" i="13"/>
  <c r="R500" i="13"/>
  <c r="AL501" i="13"/>
  <c r="AJ501" i="13"/>
  <c r="AK501" i="13"/>
  <c r="AM501" i="13"/>
  <c r="R501" i="13"/>
  <c r="AL502" i="13"/>
  <c r="AJ502" i="13"/>
  <c r="AK502" i="13"/>
  <c r="AM502" i="13"/>
  <c r="R502" i="13"/>
  <c r="AL503" i="13"/>
  <c r="AJ503" i="13"/>
  <c r="AK503" i="13"/>
  <c r="AM503" i="13"/>
  <c r="R503" i="13"/>
  <c r="AL504" i="13"/>
  <c r="AJ504" i="13"/>
  <c r="AK504" i="13"/>
  <c r="AM504" i="13"/>
  <c r="R504" i="13"/>
  <c r="AL505" i="13"/>
  <c r="AJ505" i="13"/>
  <c r="AK505" i="13"/>
  <c r="AM505" i="13"/>
  <c r="R505" i="13"/>
  <c r="AL506" i="13"/>
  <c r="AJ506" i="13"/>
  <c r="AK506" i="13"/>
  <c r="AM506" i="13"/>
  <c r="R506" i="13"/>
  <c r="AL507" i="13"/>
  <c r="AJ507" i="13"/>
  <c r="AK507" i="13"/>
  <c r="AM507" i="13"/>
  <c r="R507" i="13"/>
  <c r="AL508" i="13"/>
  <c r="AJ508" i="13"/>
  <c r="AK508" i="13"/>
  <c r="AM508" i="13"/>
  <c r="R508" i="13"/>
  <c r="AL509" i="13"/>
  <c r="AJ509" i="13"/>
  <c r="AK509" i="13"/>
  <c r="AM509" i="13"/>
  <c r="R509" i="13"/>
  <c r="AL510" i="13"/>
  <c r="AJ510" i="13"/>
  <c r="AK510" i="13"/>
  <c r="AM510" i="13"/>
  <c r="R510" i="13"/>
  <c r="AL511" i="13"/>
  <c r="AJ511" i="13"/>
  <c r="AK511" i="13"/>
  <c r="AM511" i="13"/>
  <c r="R511" i="13"/>
  <c r="AL512" i="13"/>
  <c r="AJ512" i="13"/>
  <c r="AK512" i="13"/>
  <c r="AM512" i="13"/>
  <c r="R512" i="13"/>
  <c r="AL513" i="13"/>
  <c r="AJ513" i="13"/>
  <c r="AK513" i="13"/>
  <c r="AM513" i="13"/>
  <c r="R513" i="13"/>
  <c r="AL514" i="13"/>
  <c r="AJ514" i="13"/>
  <c r="AK514" i="13"/>
  <c r="AM514" i="13"/>
  <c r="R514" i="13"/>
  <c r="AL515" i="13"/>
  <c r="AJ515" i="13"/>
  <c r="AK515" i="13"/>
  <c r="AM515" i="13"/>
  <c r="R515" i="13"/>
  <c r="AL516" i="13"/>
  <c r="AJ516" i="13"/>
  <c r="AK516" i="13"/>
  <c r="AM516" i="13"/>
  <c r="R516" i="13"/>
  <c r="AL517" i="13"/>
  <c r="AJ517" i="13"/>
  <c r="AK517" i="13"/>
  <c r="AM517" i="13"/>
  <c r="R517" i="13"/>
  <c r="AL518" i="13"/>
  <c r="AJ518" i="13"/>
  <c r="AK518" i="13"/>
  <c r="AM518" i="13"/>
  <c r="R518" i="13"/>
  <c r="AL519" i="13"/>
  <c r="AJ519" i="13"/>
  <c r="AK519" i="13"/>
  <c r="AM519" i="13"/>
  <c r="R519" i="13"/>
  <c r="AL520" i="13"/>
  <c r="AJ520" i="13"/>
  <c r="AK520" i="13"/>
  <c r="AM520" i="13"/>
  <c r="R520" i="13"/>
  <c r="AL521" i="13"/>
  <c r="AJ521" i="13"/>
  <c r="AK521" i="13"/>
  <c r="AM521" i="13"/>
  <c r="R521" i="13"/>
  <c r="AL522" i="13"/>
  <c r="AJ522" i="13"/>
  <c r="AK522" i="13"/>
  <c r="AM522" i="13"/>
  <c r="R522" i="13"/>
  <c r="AL523" i="13"/>
  <c r="AJ523" i="13"/>
  <c r="AK523" i="13"/>
  <c r="AM523" i="13"/>
  <c r="R523" i="13"/>
  <c r="AL524" i="13"/>
  <c r="AJ524" i="13"/>
  <c r="AK524" i="13"/>
  <c r="AM524" i="13"/>
  <c r="R524" i="13"/>
  <c r="AL525" i="13"/>
  <c r="AJ525" i="13"/>
  <c r="AK525" i="13"/>
  <c r="AM525" i="13"/>
  <c r="R525" i="13"/>
  <c r="AL526" i="13"/>
  <c r="AJ526" i="13"/>
  <c r="AK526" i="13"/>
  <c r="AM526" i="13"/>
  <c r="R526" i="13"/>
  <c r="AL527" i="13"/>
  <c r="AJ527" i="13"/>
  <c r="AK527" i="13"/>
  <c r="AM527" i="13"/>
  <c r="R527" i="13"/>
  <c r="AL528" i="13"/>
  <c r="AJ528" i="13"/>
  <c r="AK528" i="13"/>
  <c r="AM528" i="13"/>
  <c r="R528" i="13"/>
  <c r="AL529" i="13"/>
  <c r="AJ529" i="13"/>
  <c r="AK529" i="13"/>
  <c r="AM529" i="13"/>
  <c r="R529" i="13"/>
  <c r="AL530" i="13"/>
  <c r="AJ530" i="13"/>
  <c r="AK530" i="13"/>
  <c r="AM530" i="13"/>
  <c r="R530" i="13"/>
  <c r="AL531" i="13"/>
  <c r="AJ531" i="13"/>
  <c r="AK531" i="13"/>
  <c r="AM531" i="13"/>
  <c r="R531" i="13"/>
  <c r="AL532" i="13"/>
  <c r="AJ532" i="13"/>
  <c r="AK532" i="13"/>
  <c r="AM532" i="13"/>
  <c r="R532" i="13"/>
  <c r="AL533" i="13"/>
  <c r="AJ533" i="13"/>
  <c r="AK533" i="13"/>
  <c r="AM533" i="13"/>
  <c r="R533" i="13"/>
  <c r="AL534" i="13"/>
  <c r="AJ534" i="13"/>
  <c r="AK534" i="13"/>
  <c r="AM534" i="13"/>
  <c r="R534" i="13"/>
  <c r="AL535" i="13"/>
  <c r="AJ535" i="13"/>
  <c r="AK535" i="13"/>
  <c r="AM535" i="13"/>
  <c r="R535" i="13"/>
  <c r="AL536" i="13"/>
  <c r="AJ536" i="13"/>
  <c r="AK536" i="13"/>
  <c r="AM536" i="13"/>
  <c r="R536" i="13"/>
  <c r="AL537" i="13"/>
  <c r="AJ537" i="13"/>
  <c r="AK537" i="13"/>
  <c r="AM537" i="13"/>
  <c r="R537" i="13"/>
  <c r="AL538" i="13"/>
  <c r="AJ538" i="13"/>
  <c r="AK538" i="13"/>
  <c r="AM538" i="13"/>
  <c r="R538" i="13"/>
  <c r="AL539" i="13"/>
  <c r="AJ539" i="13"/>
  <c r="AK539" i="13"/>
  <c r="AM539" i="13"/>
  <c r="R539" i="13"/>
  <c r="AL540" i="13"/>
  <c r="AJ540" i="13"/>
  <c r="AK540" i="13"/>
  <c r="AM540" i="13"/>
  <c r="R540" i="13"/>
  <c r="AL541" i="13"/>
  <c r="AJ541" i="13"/>
  <c r="AK541" i="13"/>
  <c r="AM541" i="13"/>
  <c r="R541" i="13"/>
  <c r="AL542" i="13"/>
  <c r="AJ542" i="13"/>
  <c r="AK542" i="13"/>
  <c r="AM542" i="13"/>
  <c r="R542" i="13"/>
  <c r="AL543" i="13"/>
  <c r="AJ543" i="13"/>
  <c r="AK543" i="13"/>
  <c r="AM543" i="13"/>
  <c r="R543" i="13"/>
  <c r="AL544" i="13"/>
  <c r="AJ544" i="13"/>
  <c r="AK544" i="13"/>
  <c r="AM544" i="13"/>
  <c r="R544" i="13"/>
  <c r="AL545" i="13"/>
  <c r="AJ545" i="13"/>
  <c r="AK545" i="13"/>
  <c r="AM545" i="13"/>
  <c r="R545" i="13"/>
  <c r="AL546" i="13"/>
  <c r="AJ546" i="13"/>
  <c r="AK546" i="13"/>
  <c r="AM546" i="13"/>
  <c r="R546" i="13"/>
  <c r="AL547" i="13"/>
  <c r="AJ547" i="13"/>
  <c r="AK547" i="13"/>
  <c r="AM547" i="13"/>
  <c r="R547" i="13"/>
  <c r="AL548" i="13"/>
  <c r="AJ548" i="13"/>
  <c r="AK548" i="13"/>
  <c r="AM548" i="13"/>
  <c r="R548" i="13"/>
  <c r="AL549" i="13"/>
  <c r="AJ549" i="13"/>
  <c r="AK549" i="13"/>
  <c r="AM549" i="13"/>
  <c r="R549" i="13"/>
  <c r="AL550" i="13"/>
  <c r="AJ550" i="13"/>
  <c r="AK550" i="13"/>
  <c r="AM550" i="13"/>
  <c r="R550" i="13"/>
  <c r="AL551" i="13"/>
  <c r="AJ551" i="13"/>
  <c r="AK551" i="13"/>
  <c r="AM551" i="13"/>
  <c r="R551" i="13"/>
  <c r="AL552" i="13"/>
  <c r="AJ552" i="13"/>
  <c r="AK552" i="13"/>
  <c r="AM552" i="13"/>
  <c r="R552" i="13"/>
  <c r="AL553" i="13"/>
  <c r="AJ553" i="13"/>
  <c r="AK553" i="13"/>
  <c r="AM553" i="13"/>
  <c r="R553" i="13"/>
  <c r="AL554" i="13"/>
  <c r="AJ554" i="13"/>
  <c r="AK554" i="13"/>
  <c r="AM554" i="13"/>
  <c r="R554" i="13"/>
  <c r="AL555" i="13"/>
  <c r="AJ555" i="13"/>
  <c r="AK555" i="13"/>
  <c r="AM555" i="13"/>
  <c r="R555" i="13"/>
  <c r="AL556" i="13"/>
  <c r="AJ556" i="13"/>
  <c r="AK556" i="13"/>
  <c r="AM556" i="13"/>
  <c r="R556" i="13"/>
  <c r="AL557" i="13"/>
  <c r="AJ557" i="13"/>
  <c r="AK557" i="13"/>
  <c r="AM557" i="13"/>
  <c r="R557" i="13"/>
  <c r="AL558" i="13"/>
  <c r="AJ558" i="13"/>
  <c r="AK558" i="13"/>
  <c r="AM558" i="13"/>
  <c r="R558" i="13"/>
  <c r="AL559" i="13"/>
  <c r="AJ559" i="13"/>
  <c r="AK559" i="13"/>
  <c r="AM559" i="13"/>
  <c r="R559" i="13"/>
  <c r="AL560" i="13"/>
  <c r="AJ560" i="13"/>
  <c r="AK560" i="13"/>
  <c r="AM560" i="13"/>
  <c r="R560" i="13"/>
  <c r="AL561" i="13"/>
  <c r="AJ561" i="13"/>
  <c r="AK561" i="13"/>
  <c r="AM561" i="13"/>
  <c r="R561" i="13"/>
  <c r="AL562" i="13"/>
  <c r="AJ562" i="13"/>
  <c r="AK562" i="13"/>
  <c r="AM562" i="13"/>
  <c r="R562" i="13"/>
  <c r="AL563" i="13"/>
  <c r="AJ563" i="13"/>
  <c r="AK563" i="13"/>
  <c r="AM563" i="13"/>
  <c r="R563" i="13"/>
  <c r="AL564" i="13"/>
  <c r="AJ564" i="13"/>
  <c r="AK564" i="13"/>
  <c r="AM564" i="13"/>
  <c r="R564" i="13"/>
  <c r="AL565" i="13"/>
  <c r="AJ565" i="13"/>
  <c r="AK565" i="13"/>
  <c r="AM565" i="13"/>
  <c r="R565" i="13"/>
  <c r="AL566" i="13"/>
  <c r="AJ566" i="13"/>
  <c r="AK566" i="13"/>
  <c r="AM566" i="13"/>
  <c r="R566" i="13"/>
  <c r="AL567" i="13"/>
  <c r="AJ567" i="13"/>
  <c r="AK567" i="13"/>
  <c r="AM567" i="13"/>
  <c r="R567" i="13"/>
  <c r="AL568" i="13"/>
  <c r="AJ568" i="13"/>
  <c r="AK568" i="13"/>
  <c r="AM568" i="13"/>
  <c r="R568" i="13"/>
  <c r="AL569" i="13"/>
  <c r="AJ569" i="13"/>
  <c r="AK569" i="13"/>
  <c r="AM569" i="13"/>
  <c r="R569" i="13"/>
  <c r="AL570" i="13"/>
  <c r="AJ570" i="13"/>
  <c r="AK570" i="13"/>
  <c r="AM570" i="13"/>
  <c r="R570" i="13"/>
  <c r="AL571" i="13"/>
  <c r="AJ571" i="13"/>
  <c r="AK571" i="13"/>
  <c r="AM571" i="13"/>
  <c r="R571" i="13"/>
  <c r="AL572" i="13"/>
  <c r="AJ572" i="13"/>
  <c r="AK572" i="13"/>
  <c r="AM572" i="13"/>
  <c r="R572" i="13"/>
  <c r="AL573" i="13"/>
  <c r="AJ573" i="13"/>
  <c r="AK573" i="13"/>
  <c r="AM573" i="13"/>
  <c r="R573" i="13"/>
  <c r="AL574" i="13"/>
  <c r="AJ574" i="13"/>
  <c r="AK574" i="13"/>
  <c r="AM574" i="13"/>
  <c r="R574" i="13"/>
  <c r="AL575" i="13"/>
  <c r="AJ575" i="13"/>
  <c r="AK575" i="13"/>
  <c r="AM575" i="13"/>
  <c r="R575" i="13"/>
  <c r="AL576" i="13"/>
  <c r="AJ576" i="13"/>
  <c r="AK576" i="13"/>
  <c r="AM576" i="13"/>
  <c r="R576" i="13"/>
  <c r="AL577" i="13"/>
  <c r="AJ577" i="13"/>
  <c r="AK577" i="13"/>
  <c r="AM577" i="13"/>
  <c r="R577" i="13"/>
  <c r="AL578" i="13"/>
  <c r="AJ578" i="13"/>
  <c r="AK578" i="13"/>
  <c r="AM578" i="13"/>
  <c r="R578" i="13"/>
  <c r="AL579" i="13"/>
  <c r="AJ579" i="13"/>
  <c r="AK579" i="13"/>
  <c r="AM579" i="13"/>
  <c r="R579" i="13"/>
  <c r="AL580" i="13"/>
  <c r="AJ580" i="13"/>
  <c r="AK580" i="13"/>
  <c r="AM580" i="13"/>
  <c r="R580" i="13"/>
  <c r="AL581" i="13"/>
  <c r="AJ581" i="13"/>
  <c r="AK581" i="13"/>
  <c r="AM581" i="13"/>
  <c r="R581" i="13"/>
  <c r="AL582" i="13"/>
  <c r="AJ582" i="13"/>
  <c r="AK582" i="13"/>
  <c r="AM582" i="13"/>
  <c r="R582" i="13"/>
  <c r="AL583" i="13"/>
  <c r="AJ583" i="13"/>
  <c r="AK583" i="13"/>
  <c r="AM583" i="13"/>
  <c r="R583" i="13"/>
  <c r="AL584" i="13"/>
  <c r="AJ584" i="13"/>
  <c r="AK584" i="13"/>
  <c r="AM584" i="13"/>
  <c r="R584" i="13"/>
  <c r="AL585" i="13"/>
  <c r="AJ585" i="13"/>
  <c r="AK585" i="13"/>
  <c r="AM585" i="13"/>
  <c r="R585" i="13"/>
  <c r="AL586" i="13"/>
  <c r="AJ586" i="13"/>
  <c r="AK586" i="13"/>
  <c r="AM586" i="13"/>
  <c r="R586" i="13"/>
  <c r="AL587" i="13"/>
  <c r="AJ587" i="13"/>
  <c r="AK587" i="13"/>
  <c r="AM587" i="13"/>
  <c r="R587" i="13"/>
  <c r="AL588" i="13"/>
  <c r="AJ588" i="13"/>
  <c r="AK588" i="13"/>
  <c r="AM588" i="13"/>
  <c r="R588" i="13"/>
  <c r="AL589" i="13"/>
  <c r="AJ589" i="13"/>
  <c r="AK589" i="13"/>
  <c r="AM589" i="13"/>
  <c r="R589" i="13"/>
  <c r="AL590" i="13"/>
  <c r="AJ590" i="13"/>
  <c r="AK590" i="13"/>
  <c r="AM590" i="13"/>
  <c r="R590" i="13"/>
  <c r="AL591" i="13"/>
  <c r="AJ591" i="13"/>
  <c r="AK591" i="13"/>
  <c r="AM591" i="13"/>
  <c r="R591" i="13"/>
  <c r="AL592" i="13"/>
  <c r="AJ592" i="13"/>
  <c r="AK592" i="13"/>
  <c r="AM592" i="13"/>
  <c r="R592" i="13"/>
  <c r="AL593" i="13"/>
  <c r="AJ593" i="13"/>
  <c r="AK593" i="13"/>
  <c r="AM593" i="13"/>
  <c r="R593" i="13"/>
  <c r="AL594" i="13"/>
  <c r="AJ594" i="13"/>
  <c r="AK594" i="13"/>
  <c r="AM594" i="13"/>
  <c r="R594" i="13"/>
  <c r="AL595" i="13"/>
  <c r="AJ595" i="13"/>
  <c r="AK595" i="13"/>
  <c r="AM595" i="13"/>
  <c r="R595" i="13"/>
  <c r="AL596" i="13"/>
  <c r="AJ596" i="13"/>
  <c r="AK596" i="13"/>
  <c r="AM596" i="13"/>
  <c r="R596" i="13"/>
  <c r="AL597" i="13"/>
  <c r="AJ597" i="13"/>
  <c r="AK597" i="13"/>
  <c r="AM597" i="13"/>
  <c r="R597" i="13"/>
  <c r="AL598" i="13"/>
  <c r="AJ598" i="13"/>
  <c r="AK598" i="13"/>
  <c r="AM598" i="13"/>
  <c r="R598" i="13"/>
  <c r="AL599" i="13"/>
  <c r="AJ599" i="13"/>
  <c r="AK599" i="13"/>
  <c r="AM599" i="13"/>
  <c r="R599" i="13"/>
  <c r="AL600" i="13"/>
  <c r="AJ600" i="13"/>
  <c r="AK600" i="13"/>
  <c r="AM600" i="13"/>
  <c r="R600" i="13"/>
  <c r="AL601" i="13"/>
  <c r="AJ601" i="13"/>
  <c r="AK601" i="13"/>
  <c r="AM601" i="13"/>
  <c r="R601" i="13"/>
  <c r="AL602" i="13"/>
  <c r="AJ602" i="13"/>
  <c r="AK602" i="13"/>
  <c r="AM602" i="13"/>
  <c r="R602" i="13"/>
  <c r="AL603" i="13"/>
  <c r="AJ603" i="13"/>
  <c r="AK603" i="13"/>
  <c r="AM603" i="13"/>
  <c r="R603" i="13"/>
  <c r="AL604" i="13"/>
  <c r="AJ604" i="13"/>
  <c r="AK604" i="13"/>
  <c r="AM604" i="13"/>
  <c r="R604" i="13"/>
  <c r="AL605" i="13"/>
  <c r="AJ605" i="13"/>
  <c r="AK605" i="13"/>
  <c r="AM605" i="13"/>
  <c r="R605" i="13"/>
  <c r="AL606" i="13"/>
  <c r="AJ606" i="13"/>
  <c r="AK606" i="13"/>
  <c r="AM606" i="13"/>
  <c r="R606" i="13"/>
  <c r="AL607" i="13"/>
  <c r="AJ607" i="13"/>
  <c r="AK607" i="13"/>
  <c r="AM607" i="13"/>
  <c r="R607" i="13"/>
  <c r="AL608" i="13"/>
  <c r="AJ608" i="13"/>
  <c r="AK608" i="13"/>
  <c r="AM608" i="13"/>
  <c r="R608" i="13"/>
  <c r="AL609" i="13"/>
  <c r="AJ609" i="13"/>
  <c r="AK609" i="13"/>
  <c r="AM609" i="13"/>
  <c r="R609" i="13"/>
  <c r="AL610" i="13"/>
  <c r="AJ610" i="13"/>
  <c r="AK610" i="13"/>
  <c r="AM610" i="13"/>
  <c r="R610" i="13"/>
  <c r="AL611" i="13"/>
  <c r="AJ611" i="13"/>
  <c r="AK611" i="13"/>
  <c r="AM611" i="13"/>
  <c r="R611" i="13"/>
  <c r="AL612" i="13"/>
  <c r="AJ612" i="13"/>
  <c r="AK612" i="13"/>
  <c r="AM612" i="13"/>
  <c r="R612" i="13"/>
  <c r="AL613" i="13"/>
  <c r="AJ613" i="13"/>
  <c r="AK613" i="13"/>
  <c r="AM613" i="13"/>
  <c r="R613" i="13"/>
  <c r="AL614" i="13"/>
  <c r="AJ614" i="13"/>
  <c r="AK614" i="13"/>
  <c r="AM614" i="13"/>
  <c r="R614" i="13"/>
  <c r="AL615" i="13"/>
  <c r="AJ615" i="13"/>
  <c r="AK615" i="13"/>
  <c r="AM615" i="13"/>
  <c r="R615" i="13"/>
  <c r="AL616" i="13"/>
  <c r="AJ616" i="13"/>
  <c r="AK616" i="13"/>
  <c r="AM616" i="13"/>
  <c r="R616" i="13"/>
  <c r="AL617" i="13"/>
  <c r="AJ617" i="13"/>
  <c r="AK617" i="13"/>
  <c r="AM617" i="13"/>
  <c r="R617" i="13"/>
  <c r="AL618" i="13"/>
  <c r="AJ618" i="13"/>
  <c r="AK618" i="13"/>
  <c r="AM618" i="13"/>
  <c r="R618" i="13"/>
  <c r="AL619" i="13"/>
  <c r="AJ619" i="13"/>
  <c r="AK619" i="13"/>
  <c r="AM619" i="13"/>
  <c r="R619" i="13"/>
  <c r="AL620" i="13"/>
  <c r="AJ620" i="13"/>
  <c r="AK620" i="13"/>
  <c r="AM620" i="13"/>
  <c r="R620" i="13"/>
  <c r="AL621" i="13"/>
  <c r="AJ621" i="13"/>
  <c r="AK621" i="13"/>
  <c r="AM621" i="13"/>
  <c r="R621" i="13"/>
  <c r="AL622" i="13"/>
  <c r="AJ622" i="13"/>
  <c r="AK622" i="13"/>
  <c r="AM622" i="13"/>
  <c r="R622" i="13"/>
  <c r="AL623" i="13"/>
  <c r="AJ623" i="13"/>
  <c r="AK623" i="13"/>
  <c r="AM623" i="13"/>
  <c r="R623" i="13"/>
  <c r="AL624" i="13"/>
  <c r="AJ624" i="13"/>
  <c r="AK624" i="13"/>
  <c r="AM624" i="13"/>
  <c r="R624" i="13"/>
  <c r="AL625" i="13"/>
  <c r="AJ625" i="13"/>
  <c r="AK625" i="13"/>
  <c r="AM625" i="13"/>
  <c r="R625" i="13"/>
  <c r="AL626" i="13"/>
  <c r="AJ626" i="13"/>
  <c r="AK626" i="13"/>
  <c r="AM626" i="13"/>
  <c r="R626" i="13"/>
  <c r="AL627" i="13"/>
  <c r="AJ627" i="13"/>
  <c r="AK627" i="13"/>
  <c r="AM627" i="13"/>
  <c r="R627" i="13"/>
  <c r="AL628" i="13"/>
  <c r="AJ628" i="13"/>
  <c r="AK628" i="13"/>
  <c r="AM628" i="13"/>
  <c r="R628" i="13"/>
  <c r="AL629" i="13"/>
  <c r="AJ629" i="13"/>
  <c r="AK629" i="13"/>
  <c r="AM629" i="13"/>
  <c r="R629" i="13"/>
  <c r="AL630" i="13"/>
  <c r="AJ630" i="13"/>
  <c r="AK630" i="13"/>
  <c r="AM630" i="13"/>
  <c r="R630" i="13"/>
  <c r="AL631" i="13"/>
  <c r="AJ631" i="13"/>
  <c r="AK631" i="13"/>
  <c r="AM631" i="13"/>
  <c r="R631" i="13"/>
  <c r="AL632" i="13"/>
  <c r="AJ632" i="13"/>
  <c r="AK632" i="13"/>
  <c r="AM632" i="13"/>
  <c r="R632" i="13"/>
  <c r="AL633" i="13"/>
  <c r="AJ633" i="13"/>
  <c r="AK633" i="13"/>
  <c r="AM633" i="13"/>
  <c r="R633" i="13"/>
  <c r="AL634" i="13"/>
  <c r="AJ634" i="13"/>
  <c r="AK634" i="13"/>
  <c r="AM634" i="13"/>
  <c r="R634" i="13"/>
  <c r="AL635" i="13"/>
  <c r="AJ635" i="13"/>
  <c r="AK635" i="13"/>
  <c r="AM635" i="13"/>
  <c r="R635" i="13"/>
  <c r="AL636" i="13"/>
  <c r="AJ636" i="13"/>
  <c r="AK636" i="13"/>
  <c r="AM636" i="13"/>
  <c r="R636" i="13"/>
  <c r="AL637" i="13"/>
  <c r="AJ637" i="13"/>
  <c r="AK637" i="13"/>
  <c r="AM637" i="13"/>
  <c r="R637" i="13"/>
  <c r="AL638" i="13"/>
  <c r="AJ638" i="13"/>
  <c r="AK638" i="13"/>
  <c r="AM638" i="13"/>
  <c r="R638" i="13"/>
  <c r="AL639" i="13"/>
  <c r="AJ639" i="13"/>
  <c r="AK639" i="13"/>
  <c r="AM639" i="13"/>
  <c r="R639" i="13"/>
  <c r="AL640" i="13"/>
  <c r="AJ640" i="13"/>
  <c r="AK640" i="13"/>
  <c r="AM640" i="13"/>
  <c r="R640" i="13"/>
  <c r="AL641" i="13"/>
  <c r="AJ641" i="13"/>
  <c r="AK641" i="13"/>
  <c r="AM641" i="13"/>
  <c r="R641" i="13"/>
  <c r="AL642" i="13"/>
  <c r="AJ642" i="13"/>
  <c r="AK642" i="13"/>
  <c r="AM642" i="13"/>
  <c r="R642" i="13"/>
  <c r="AL643" i="13"/>
  <c r="AJ643" i="13"/>
  <c r="AK643" i="13"/>
  <c r="AM643" i="13"/>
  <c r="R643" i="13"/>
  <c r="AL644" i="13"/>
  <c r="AJ644" i="13"/>
  <c r="AK644" i="13"/>
  <c r="AM644" i="13"/>
  <c r="R644" i="13"/>
  <c r="AL645" i="13"/>
  <c r="AJ645" i="13"/>
  <c r="AK645" i="13"/>
  <c r="AM645" i="13"/>
  <c r="R645" i="13"/>
  <c r="AL646" i="13"/>
  <c r="AJ646" i="13"/>
  <c r="AK646" i="13"/>
  <c r="AM646" i="13"/>
  <c r="R646" i="13"/>
  <c r="AL647" i="13"/>
  <c r="AJ647" i="13"/>
  <c r="AK647" i="13"/>
  <c r="AM647" i="13"/>
  <c r="R647" i="13"/>
  <c r="AL648" i="13"/>
  <c r="AJ648" i="13"/>
  <c r="AK648" i="13"/>
  <c r="AM648" i="13"/>
  <c r="R648" i="13"/>
  <c r="AL649" i="13"/>
  <c r="AJ649" i="13"/>
  <c r="AK649" i="13"/>
  <c r="AM649" i="13"/>
  <c r="R649" i="13"/>
  <c r="AL650" i="13"/>
  <c r="AJ650" i="13"/>
  <c r="AK650" i="13"/>
  <c r="AM650" i="13"/>
  <c r="R650" i="13"/>
  <c r="AL651" i="13"/>
  <c r="AJ651" i="13"/>
  <c r="AK651" i="13"/>
  <c r="AM651" i="13"/>
  <c r="R651" i="13"/>
  <c r="AL652" i="13"/>
  <c r="AJ652" i="13"/>
  <c r="AK652" i="13"/>
  <c r="AM652" i="13"/>
  <c r="R652" i="13"/>
  <c r="AL653" i="13"/>
  <c r="AJ653" i="13"/>
  <c r="AK653" i="13"/>
  <c r="AM653" i="13"/>
  <c r="R653" i="13"/>
  <c r="AL654" i="13"/>
  <c r="AJ654" i="13"/>
  <c r="AK654" i="13"/>
  <c r="AM654" i="13"/>
  <c r="R654" i="13"/>
  <c r="AL655" i="13"/>
  <c r="AJ655" i="13"/>
  <c r="AK655" i="13"/>
  <c r="AM655" i="13"/>
  <c r="R655" i="13"/>
  <c r="AL656" i="13"/>
  <c r="AJ656" i="13"/>
  <c r="AK656" i="13"/>
  <c r="AM656" i="13"/>
  <c r="R656" i="13"/>
  <c r="AL657" i="13"/>
  <c r="AJ657" i="13"/>
  <c r="AK657" i="13"/>
  <c r="AM657" i="13"/>
  <c r="R657" i="13"/>
  <c r="AL658" i="13"/>
  <c r="AJ658" i="13"/>
  <c r="AK658" i="13"/>
  <c r="AM658" i="13"/>
  <c r="R658" i="13"/>
  <c r="AL659" i="13"/>
  <c r="AJ659" i="13"/>
  <c r="AK659" i="13"/>
  <c r="AM659" i="13"/>
  <c r="R659" i="13"/>
  <c r="AL660" i="13"/>
  <c r="AJ660" i="13"/>
  <c r="AK660" i="13"/>
  <c r="AM660" i="13"/>
  <c r="R660" i="13"/>
  <c r="AL661" i="13"/>
  <c r="AJ661" i="13"/>
  <c r="AK661" i="13"/>
  <c r="AM661" i="13"/>
  <c r="R661" i="13"/>
  <c r="AL662" i="13"/>
  <c r="AJ662" i="13"/>
  <c r="AK662" i="13"/>
  <c r="AM662" i="13"/>
  <c r="R662" i="13"/>
  <c r="AL663" i="13"/>
  <c r="AJ663" i="13"/>
  <c r="AK663" i="13"/>
  <c r="AM663" i="13"/>
  <c r="R663" i="13"/>
  <c r="AL664" i="13"/>
  <c r="AJ664" i="13"/>
  <c r="AK664" i="13"/>
  <c r="AM664" i="13"/>
  <c r="R664" i="13"/>
  <c r="AL665" i="13"/>
  <c r="AJ665" i="13"/>
  <c r="AK665" i="13"/>
  <c r="AM665" i="13"/>
  <c r="R665" i="13"/>
  <c r="AL666" i="13"/>
  <c r="AJ666" i="13"/>
  <c r="AK666" i="13"/>
  <c r="AM666" i="13"/>
  <c r="R666" i="13"/>
  <c r="AL667" i="13"/>
  <c r="AJ667" i="13"/>
  <c r="AK667" i="13"/>
  <c r="AM667" i="13"/>
  <c r="R667" i="13"/>
  <c r="AL668" i="13"/>
  <c r="AJ668" i="13"/>
  <c r="AK668" i="13"/>
  <c r="AM668" i="13"/>
  <c r="R668" i="13"/>
  <c r="AL669" i="13"/>
  <c r="AJ669" i="13"/>
  <c r="AK669" i="13"/>
  <c r="AM669" i="13"/>
  <c r="R669" i="13"/>
  <c r="AL670" i="13"/>
  <c r="AJ670" i="13"/>
  <c r="AK670" i="13"/>
  <c r="AM670" i="13"/>
  <c r="R670" i="13"/>
  <c r="AL671" i="13"/>
  <c r="AJ671" i="13"/>
  <c r="AK671" i="13"/>
  <c r="AM671" i="13"/>
  <c r="R671" i="13"/>
  <c r="AL672" i="13"/>
  <c r="AJ672" i="13"/>
  <c r="AK672" i="13"/>
  <c r="AM672" i="13"/>
  <c r="R672" i="13"/>
  <c r="AL673" i="13"/>
  <c r="AJ673" i="13"/>
  <c r="AK673" i="13"/>
  <c r="AM673" i="13"/>
  <c r="R673" i="13"/>
  <c r="AL674" i="13"/>
  <c r="AJ674" i="13"/>
  <c r="AK674" i="13"/>
  <c r="AM674" i="13"/>
  <c r="R674" i="13"/>
  <c r="AL675" i="13"/>
  <c r="AJ675" i="13"/>
  <c r="AK675" i="13"/>
  <c r="AM675" i="13"/>
  <c r="R675" i="13"/>
  <c r="AL676" i="13"/>
  <c r="AJ676" i="13"/>
  <c r="AK676" i="13"/>
  <c r="AM676" i="13"/>
  <c r="R676" i="13"/>
  <c r="AL677" i="13"/>
  <c r="AJ677" i="13"/>
  <c r="AK677" i="13"/>
  <c r="AM677" i="13"/>
  <c r="R677" i="13"/>
  <c r="AL678" i="13"/>
  <c r="AJ678" i="13"/>
  <c r="AK678" i="13"/>
  <c r="AM678" i="13"/>
  <c r="R678" i="13"/>
  <c r="AL679" i="13"/>
  <c r="AJ679" i="13"/>
  <c r="AK679" i="13"/>
  <c r="AM679" i="13"/>
  <c r="R679" i="13"/>
  <c r="AL680" i="13"/>
  <c r="AJ680" i="13"/>
  <c r="AK680" i="13"/>
  <c r="AM680" i="13"/>
  <c r="R680" i="13"/>
  <c r="AL681" i="13"/>
  <c r="AJ681" i="13"/>
  <c r="AK681" i="13"/>
  <c r="AM681" i="13"/>
  <c r="R681" i="13"/>
  <c r="AL682" i="13"/>
  <c r="AJ682" i="13"/>
  <c r="AK682" i="13"/>
  <c r="AM682" i="13"/>
  <c r="R682" i="13"/>
  <c r="AL683" i="13"/>
  <c r="AJ683" i="13"/>
  <c r="AK683" i="13"/>
  <c r="AM683" i="13"/>
  <c r="R683" i="13"/>
  <c r="AL684" i="13"/>
  <c r="AJ684" i="13"/>
  <c r="AK684" i="13"/>
  <c r="AM684" i="13"/>
  <c r="R684" i="13"/>
  <c r="AL685" i="13"/>
  <c r="AJ685" i="13"/>
  <c r="AK685" i="13"/>
  <c r="AM685" i="13"/>
  <c r="R685" i="13"/>
  <c r="AL686" i="13"/>
  <c r="AJ686" i="13"/>
  <c r="AK686" i="13"/>
  <c r="AM686" i="13"/>
  <c r="R686" i="13"/>
  <c r="AL687" i="13"/>
  <c r="AJ687" i="13"/>
  <c r="AK687" i="13"/>
  <c r="AM687" i="13"/>
  <c r="R687" i="13"/>
  <c r="AL688" i="13"/>
  <c r="AJ688" i="13"/>
  <c r="AK688" i="13"/>
  <c r="AM688" i="13"/>
  <c r="R688" i="13"/>
  <c r="AL689" i="13"/>
  <c r="AJ689" i="13"/>
  <c r="AK689" i="13"/>
  <c r="AM689" i="13"/>
  <c r="R689" i="13"/>
  <c r="AL690" i="13"/>
  <c r="AJ690" i="13"/>
  <c r="AK690" i="13"/>
  <c r="AM690" i="13"/>
  <c r="R690" i="13"/>
  <c r="AL691" i="13"/>
  <c r="AJ691" i="13"/>
  <c r="AK691" i="13"/>
  <c r="AM691" i="13"/>
  <c r="R691" i="13"/>
  <c r="AL692" i="13"/>
  <c r="AJ692" i="13"/>
  <c r="AK692" i="13"/>
  <c r="AM692" i="13"/>
  <c r="R692" i="13"/>
  <c r="AL693" i="13"/>
  <c r="AJ693" i="13"/>
  <c r="AK693" i="13"/>
  <c r="AM693" i="13"/>
  <c r="R693" i="13"/>
  <c r="AL694" i="13"/>
  <c r="AJ694" i="13"/>
  <c r="AK694" i="13"/>
  <c r="AM694" i="13"/>
  <c r="R694" i="13"/>
  <c r="AL695" i="13"/>
  <c r="AJ695" i="13"/>
  <c r="AK695" i="13"/>
  <c r="AM695" i="13"/>
  <c r="R695" i="13"/>
  <c r="AL696" i="13"/>
  <c r="AJ696" i="13"/>
  <c r="AK696" i="13"/>
  <c r="AM696" i="13"/>
  <c r="R696" i="13"/>
  <c r="AL697" i="13"/>
  <c r="AJ697" i="13"/>
  <c r="AK697" i="13"/>
  <c r="AM697" i="13"/>
  <c r="R697" i="13"/>
  <c r="AL698" i="13"/>
  <c r="AJ698" i="13"/>
  <c r="AK698" i="13"/>
  <c r="AM698" i="13"/>
  <c r="R698" i="13"/>
  <c r="AL699" i="13"/>
  <c r="AJ699" i="13"/>
  <c r="AK699" i="13"/>
  <c r="AM699" i="13"/>
  <c r="R699" i="13"/>
  <c r="AL700" i="13"/>
  <c r="AJ700" i="13"/>
  <c r="AK700" i="13"/>
  <c r="AM700" i="13"/>
  <c r="R700" i="13"/>
  <c r="AL701" i="13"/>
  <c r="AJ701" i="13"/>
  <c r="AK701" i="13"/>
  <c r="AM701" i="13"/>
  <c r="R701" i="13"/>
  <c r="AL702" i="13"/>
  <c r="AJ702" i="13"/>
  <c r="AK702" i="13"/>
  <c r="AM702" i="13"/>
  <c r="R702" i="13"/>
  <c r="AL703" i="13"/>
  <c r="AJ703" i="13"/>
  <c r="AK703" i="13"/>
  <c r="AM703" i="13"/>
  <c r="R703" i="13"/>
  <c r="AL704" i="13"/>
  <c r="AJ704" i="13"/>
  <c r="AK704" i="13"/>
  <c r="AM704" i="13"/>
  <c r="R704" i="13"/>
  <c r="AL705" i="13"/>
  <c r="AJ705" i="13"/>
  <c r="AK705" i="13"/>
  <c r="AM705" i="13"/>
  <c r="R705" i="13"/>
  <c r="AL706" i="13"/>
  <c r="AJ706" i="13"/>
  <c r="AK706" i="13"/>
  <c r="AM706" i="13"/>
  <c r="R706" i="13"/>
  <c r="AL707" i="13"/>
  <c r="AJ707" i="13"/>
  <c r="AK707" i="13"/>
  <c r="AM707" i="13"/>
  <c r="R707" i="13"/>
  <c r="AL708" i="13"/>
  <c r="AJ708" i="13"/>
  <c r="AK708" i="13"/>
  <c r="AM708" i="13"/>
  <c r="R708" i="13"/>
  <c r="AL709" i="13"/>
  <c r="AJ709" i="13"/>
  <c r="AK709" i="13"/>
  <c r="AM709" i="13"/>
  <c r="R709" i="13"/>
  <c r="AL710" i="13"/>
  <c r="AJ710" i="13"/>
  <c r="AK710" i="13"/>
  <c r="AM710" i="13"/>
  <c r="R710" i="13"/>
  <c r="AL711" i="13"/>
  <c r="AJ711" i="13"/>
  <c r="AK711" i="13"/>
  <c r="AM711" i="13"/>
  <c r="R711" i="13"/>
  <c r="AL712" i="13"/>
  <c r="AJ712" i="13"/>
  <c r="AK712" i="13"/>
  <c r="AM712" i="13"/>
  <c r="R712" i="13"/>
  <c r="AL713" i="13"/>
  <c r="AJ713" i="13"/>
  <c r="AK713" i="13"/>
  <c r="AM713" i="13"/>
  <c r="R713" i="13"/>
  <c r="AL714" i="13"/>
  <c r="AJ714" i="13"/>
  <c r="AK714" i="13"/>
  <c r="AM714" i="13"/>
  <c r="R714" i="13"/>
  <c r="AL715" i="13"/>
  <c r="AJ715" i="13"/>
  <c r="AK715" i="13"/>
  <c r="AM715" i="13"/>
  <c r="R715" i="13"/>
  <c r="AL716" i="13"/>
  <c r="AJ716" i="13"/>
  <c r="AK716" i="13"/>
  <c r="AM716" i="13"/>
  <c r="R716" i="13"/>
  <c r="AL717" i="13"/>
  <c r="AJ717" i="13"/>
  <c r="AK717" i="13"/>
  <c r="AM717" i="13"/>
  <c r="R717" i="13"/>
  <c r="AL718" i="13"/>
  <c r="AJ718" i="13"/>
  <c r="AK718" i="13"/>
  <c r="AM718" i="13"/>
  <c r="R718" i="13"/>
  <c r="AL719" i="13"/>
  <c r="AJ719" i="13"/>
  <c r="AK719" i="13"/>
  <c r="AM719" i="13"/>
  <c r="R719" i="13"/>
  <c r="AL720" i="13"/>
  <c r="AJ720" i="13"/>
  <c r="AK720" i="13"/>
  <c r="AM720" i="13"/>
  <c r="R720" i="13"/>
  <c r="AL721" i="13"/>
  <c r="AJ721" i="13"/>
  <c r="AK721" i="13"/>
  <c r="AM721" i="13"/>
  <c r="R721" i="13"/>
  <c r="AL722" i="13"/>
  <c r="AJ722" i="13"/>
  <c r="AK722" i="13"/>
  <c r="AM722" i="13"/>
  <c r="R722" i="13"/>
  <c r="AL723" i="13"/>
  <c r="AJ723" i="13"/>
  <c r="AK723" i="13"/>
  <c r="AM723" i="13"/>
  <c r="R723" i="13"/>
  <c r="AL724" i="13"/>
  <c r="AJ724" i="13"/>
  <c r="AK724" i="13"/>
  <c r="AM724" i="13"/>
  <c r="R724" i="13"/>
  <c r="AL725" i="13"/>
  <c r="AJ725" i="13"/>
  <c r="AK725" i="13"/>
  <c r="AM725" i="13"/>
  <c r="R725" i="13"/>
  <c r="AL726" i="13"/>
  <c r="AJ726" i="13"/>
  <c r="AK726" i="13"/>
  <c r="AM726" i="13"/>
  <c r="R726" i="13"/>
  <c r="AL727" i="13"/>
  <c r="AJ727" i="13"/>
  <c r="AK727" i="13"/>
  <c r="AM727" i="13"/>
  <c r="R727" i="13"/>
  <c r="AL728" i="13"/>
  <c r="AJ728" i="13"/>
  <c r="AK728" i="13"/>
  <c r="AM728" i="13"/>
  <c r="R728" i="13"/>
  <c r="AL729" i="13"/>
  <c r="AJ729" i="13"/>
  <c r="AK729" i="13"/>
  <c r="AM729" i="13"/>
  <c r="R729" i="13"/>
  <c r="AL730" i="13"/>
  <c r="AJ730" i="13"/>
  <c r="AK730" i="13"/>
  <c r="AM730" i="13"/>
  <c r="R730" i="13"/>
  <c r="AL731" i="13"/>
  <c r="AJ731" i="13"/>
  <c r="AK731" i="13"/>
  <c r="AM731" i="13"/>
  <c r="R731" i="13"/>
  <c r="AL732" i="13"/>
  <c r="AJ732" i="13"/>
  <c r="AK732" i="13"/>
  <c r="AM732" i="13"/>
  <c r="R732" i="13"/>
  <c r="AL733" i="13"/>
  <c r="AJ733" i="13"/>
  <c r="AK733" i="13"/>
  <c r="AM733" i="13"/>
  <c r="R733" i="13"/>
  <c r="AL734" i="13"/>
  <c r="AJ734" i="13"/>
  <c r="AK734" i="13"/>
  <c r="AM734" i="13"/>
  <c r="R734" i="13"/>
  <c r="AL735" i="13"/>
  <c r="AJ735" i="13"/>
  <c r="AK735" i="13"/>
  <c r="AM735" i="13"/>
  <c r="R735" i="13"/>
  <c r="AL736" i="13"/>
  <c r="AJ736" i="13"/>
  <c r="AK736" i="13"/>
  <c r="AM736" i="13"/>
  <c r="R736" i="13"/>
  <c r="AL737" i="13"/>
  <c r="AJ737" i="13"/>
  <c r="AK737" i="13"/>
  <c r="AM737" i="13"/>
  <c r="R737" i="13"/>
  <c r="AL738" i="13"/>
  <c r="AJ738" i="13"/>
  <c r="AK738" i="13"/>
  <c r="AM738" i="13"/>
  <c r="R738" i="13"/>
  <c r="AL739" i="13"/>
  <c r="AJ739" i="13"/>
  <c r="AK739" i="13"/>
  <c r="AM739" i="13"/>
  <c r="R739" i="13"/>
  <c r="AL740" i="13"/>
  <c r="AJ740" i="13"/>
  <c r="AK740" i="13"/>
  <c r="AM740" i="13"/>
  <c r="R740" i="13"/>
  <c r="AL741" i="13"/>
  <c r="AJ741" i="13"/>
  <c r="AK741" i="13"/>
  <c r="AM741" i="13"/>
  <c r="R741" i="13"/>
  <c r="AL742" i="13"/>
  <c r="AJ742" i="13"/>
  <c r="AK742" i="13"/>
  <c r="AM742" i="13"/>
  <c r="R742" i="13"/>
  <c r="AL743" i="13"/>
  <c r="AJ743" i="13"/>
  <c r="AK743" i="13"/>
  <c r="AM743" i="13"/>
  <c r="R743" i="13"/>
  <c r="AL744" i="13"/>
  <c r="AJ744" i="13"/>
  <c r="AK744" i="13"/>
  <c r="AM744" i="13"/>
  <c r="R744" i="13"/>
  <c r="AL745" i="13"/>
  <c r="AJ745" i="13"/>
  <c r="AK745" i="13"/>
  <c r="AM745" i="13"/>
  <c r="R745" i="13"/>
  <c r="AL746" i="13"/>
  <c r="AJ746" i="13"/>
  <c r="AK746" i="13"/>
  <c r="AM746" i="13"/>
  <c r="R746" i="13"/>
  <c r="AL747" i="13"/>
  <c r="AJ747" i="13"/>
  <c r="AK747" i="13"/>
  <c r="AM747" i="13"/>
  <c r="R747" i="13"/>
  <c r="AL748" i="13"/>
  <c r="AJ748" i="13"/>
  <c r="AK748" i="13"/>
  <c r="AM748" i="13"/>
  <c r="R748" i="13"/>
  <c r="AL749" i="13"/>
  <c r="AJ749" i="13"/>
  <c r="AK749" i="13"/>
  <c r="AM749" i="13"/>
  <c r="R749" i="13"/>
  <c r="AL750" i="13"/>
  <c r="AJ750" i="13"/>
  <c r="AK750" i="13"/>
  <c r="AM750" i="13"/>
  <c r="R750" i="13"/>
  <c r="AL751" i="13"/>
  <c r="AJ751" i="13"/>
  <c r="AK751" i="13"/>
  <c r="AM751" i="13"/>
  <c r="R751" i="13"/>
  <c r="AL752" i="13"/>
  <c r="AJ752" i="13"/>
  <c r="AK752" i="13"/>
  <c r="AM752" i="13"/>
  <c r="R752" i="13"/>
  <c r="AL753" i="13"/>
  <c r="AJ753" i="13"/>
  <c r="AK753" i="13"/>
  <c r="AM753" i="13"/>
  <c r="R753" i="13"/>
  <c r="AL754" i="13"/>
  <c r="AJ754" i="13"/>
  <c r="AK754" i="13"/>
  <c r="AM754" i="13"/>
  <c r="R754" i="13"/>
  <c r="AL755" i="13"/>
  <c r="AJ755" i="13"/>
  <c r="AK755" i="13"/>
  <c r="AM755" i="13"/>
  <c r="R755" i="13"/>
  <c r="AL756" i="13"/>
  <c r="AJ756" i="13"/>
  <c r="AK756" i="13"/>
  <c r="AM756" i="13"/>
  <c r="R756" i="13"/>
  <c r="AL757" i="13"/>
  <c r="AJ757" i="13"/>
  <c r="AK757" i="13"/>
  <c r="AM757" i="13"/>
  <c r="R757" i="13"/>
  <c r="AL758" i="13"/>
  <c r="AJ758" i="13"/>
  <c r="AK758" i="13"/>
  <c r="AM758" i="13"/>
  <c r="R758" i="13"/>
  <c r="AL759" i="13"/>
  <c r="AJ759" i="13"/>
  <c r="AK759" i="13"/>
  <c r="AM759" i="13"/>
  <c r="R759" i="13"/>
  <c r="AL760" i="13"/>
  <c r="AJ760" i="13"/>
  <c r="AK760" i="13"/>
  <c r="AM760" i="13"/>
  <c r="R760" i="13"/>
  <c r="AL761" i="13"/>
  <c r="AJ761" i="13"/>
  <c r="AK761" i="13"/>
  <c r="AM761" i="13"/>
  <c r="R761" i="13"/>
  <c r="AL762" i="13"/>
  <c r="AJ762" i="13"/>
  <c r="AK762" i="13"/>
  <c r="AM762" i="13"/>
  <c r="R762" i="13"/>
  <c r="AL763" i="13"/>
  <c r="AJ763" i="13"/>
  <c r="AK763" i="13"/>
  <c r="AM763" i="13"/>
  <c r="R763" i="13"/>
  <c r="AL764" i="13"/>
  <c r="AJ764" i="13"/>
  <c r="AK764" i="13"/>
  <c r="AM764" i="13"/>
  <c r="R764" i="13"/>
  <c r="AL765" i="13"/>
  <c r="AJ765" i="13"/>
  <c r="AK765" i="13"/>
  <c r="AM765" i="13"/>
  <c r="R765" i="13"/>
  <c r="AL766" i="13"/>
  <c r="AJ766" i="13"/>
  <c r="AK766" i="13"/>
  <c r="AM766" i="13"/>
  <c r="R766" i="13"/>
  <c r="AL767" i="13"/>
  <c r="AJ767" i="13"/>
  <c r="AK767" i="13"/>
  <c r="AM767" i="13"/>
  <c r="R767" i="13"/>
  <c r="AL768" i="13"/>
  <c r="AJ768" i="13"/>
  <c r="AK768" i="13"/>
  <c r="AM768" i="13"/>
  <c r="R768" i="13"/>
  <c r="AL769" i="13"/>
  <c r="AJ769" i="13"/>
  <c r="AK769" i="13"/>
  <c r="AM769" i="13"/>
  <c r="R769" i="13"/>
  <c r="AL770" i="13"/>
  <c r="AJ770" i="13"/>
  <c r="AK770" i="13"/>
  <c r="AM770" i="13"/>
  <c r="R770" i="13"/>
  <c r="AL771" i="13"/>
  <c r="AJ771" i="13"/>
  <c r="AK771" i="13"/>
  <c r="AM771" i="13"/>
  <c r="R771" i="13"/>
  <c r="AL772" i="13"/>
  <c r="AJ772" i="13"/>
  <c r="AK772" i="13"/>
  <c r="AM772" i="13"/>
  <c r="R772" i="13"/>
  <c r="AL773" i="13"/>
  <c r="AJ773" i="13"/>
  <c r="AK773" i="13"/>
  <c r="AM773" i="13"/>
  <c r="R773" i="13"/>
  <c r="AL774" i="13"/>
  <c r="AJ774" i="13"/>
  <c r="AK774" i="13"/>
  <c r="AM774" i="13"/>
  <c r="R774" i="13"/>
  <c r="AL775" i="13"/>
  <c r="AJ775" i="13"/>
  <c r="AK775" i="13"/>
  <c r="AM775" i="13"/>
  <c r="R775" i="13"/>
  <c r="AL776" i="13"/>
  <c r="AJ776" i="13"/>
  <c r="AK776" i="13"/>
  <c r="AM776" i="13"/>
  <c r="R776" i="13"/>
  <c r="AL777" i="13"/>
  <c r="AJ777" i="13"/>
  <c r="AK777" i="13"/>
  <c r="AM777" i="13"/>
  <c r="R777" i="13"/>
  <c r="AL778" i="13"/>
  <c r="AJ778" i="13"/>
  <c r="AK778" i="13"/>
  <c r="AM778" i="13"/>
  <c r="R778" i="13"/>
  <c r="AL779" i="13"/>
  <c r="AJ779" i="13"/>
  <c r="AK779" i="13"/>
  <c r="AM779" i="13"/>
  <c r="R779" i="13"/>
  <c r="AL780" i="13"/>
  <c r="AJ780" i="13"/>
  <c r="AK780" i="13"/>
  <c r="AM780" i="13"/>
  <c r="R780" i="13"/>
  <c r="AL781" i="13"/>
  <c r="AJ781" i="13"/>
  <c r="AK781" i="13"/>
  <c r="AM781" i="13"/>
  <c r="R781" i="13"/>
  <c r="AL782" i="13"/>
  <c r="AJ782" i="13"/>
  <c r="AK782" i="13"/>
  <c r="AM782" i="13"/>
  <c r="R782" i="13"/>
  <c r="AL783" i="13"/>
  <c r="AJ783" i="13"/>
  <c r="AK783" i="13"/>
  <c r="AM783" i="13"/>
  <c r="R783" i="13"/>
  <c r="AL784" i="13"/>
  <c r="AJ784" i="13"/>
  <c r="AK784" i="13"/>
  <c r="AM784" i="13"/>
  <c r="R784" i="13"/>
  <c r="AL785" i="13"/>
  <c r="AJ785" i="13"/>
  <c r="AK785" i="13"/>
  <c r="AM785" i="13"/>
  <c r="R785" i="13"/>
  <c r="AL786" i="13"/>
  <c r="AJ786" i="13"/>
  <c r="AK786" i="13"/>
  <c r="AM786" i="13"/>
  <c r="R786" i="13"/>
  <c r="AL787" i="13"/>
  <c r="AJ787" i="13"/>
  <c r="AK787" i="13"/>
  <c r="AM787" i="13"/>
  <c r="R787" i="13"/>
  <c r="AL788" i="13"/>
  <c r="AJ788" i="13"/>
  <c r="AK788" i="13"/>
  <c r="AM788" i="13"/>
  <c r="R788" i="13"/>
  <c r="AL789" i="13"/>
  <c r="AJ789" i="13"/>
  <c r="AK789" i="13"/>
  <c r="AM789" i="13"/>
  <c r="R789" i="13"/>
  <c r="AL790" i="13"/>
  <c r="AJ790" i="13"/>
  <c r="AK790" i="13"/>
  <c r="AM790" i="13"/>
  <c r="R790" i="13"/>
  <c r="AL791" i="13"/>
  <c r="AJ791" i="13"/>
  <c r="AK791" i="13"/>
  <c r="AM791" i="13"/>
  <c r="R791" i="13"/>
  <c r="AL792" i="13"/>
  <c r="AJ792" i="13"/>
  <c r="AK792" i="13"/>
  <c r="AM792" i="13"/>
  <c r="R792" i="13"/>
  <c r="AL793" i="13"/>
  <c r="AJ793" i="13"/>
  <c r="AK793" i="13"/>
  <c r="AM793" i="13"/>
  <c r="R793" i="13"/>
  <c r="AL794" i="13"/>
  <c r="AJ794" i="13"/>
  <c r="AK794" i="13"/>
  <c r="AM794" i="13"/>
  <c r="R794" i="13"/>
  <c r="AL795" i="13"/>
  <c r="AJ795" i="13"/>
  <c r="AK795" i="13"/>
  <c r="AM795" i="13"/>
  <c r="R795" i="13"/>
  <c r="AL796" i="13"/>
  <c r="AJ796" i="13"/>
  <c r="AK796" i="13"/>
  <c r="AM796" i="13"/>
  <c r="R796" i="13"/>
  <c r="AL797" i="13"/>
  <c r="AJ797" i="13"/>
  <c r="AK797" i="13"/>
  <c r="AM797" i="13"/>
  <c r="R797" i="13"/>
  <c r="AL798" i="13"/>
  <c r="AJ798" i="13"/>
  <c r="AK798" i="13"/>
  <c r="AM798" i="13"/>
  <c r="R798" i="13"/>
  <c r="AL799" i="13"/>
  <c r="AJ799" i="13"/>
  <c r="AK799" i="13"/>
  <c r="AM799" i="13"/>
  <c r="R799" i="13"/>
  <c r="AL800" i="13"/>
  <c r="AJ800" i="13"/>
  <c r="AK800" i="13"/>
  <c r="AM800" i="13"/>
  <c r="R800" i="13"/>
  <c r="AL801" i="13"/>
  <c r="AJ801" i="13"/>
  <c r="AK801" i="13"/>
  <c r="AM801" i="13"/>
  <c r="R801" i="13"/>
  <c r="AL802" i="13"/>
  <c r="AJ802" i="13"/>
  <c r="AK802" i="13"/>
  <c r="AM802" i="13"/>
  <c r="R802" i="13"/>
  <c r="AL803" i="13"/>
  <c r="AJ803" i="13"/>
  <c r="AK803" i="13"/>
  <c r="AM803" i="13"/>
  <c r="R803" i="13"/>
  <c r="AL804" i="13"/>
  <c r="AJ804" i="13"/>
  <c r="AK804" i="13"/>
  <c r="AM804" i="13"/>
  <c r="R804" i="13"/>
  <c r="AL805" i="13"/>
  <c r="AJ805" i="13"/>
  <c r="AK805" i="13"/>
  <c r="AM805" i="13"/>
  <c r="R805" i="13"/>
  <c r="AL806" i="13"/>
  <c r="AJ806" i="13"/>
  <c r="AK806" i="13"/>
  <c r="AM806" i="13"/>
  <c r="R806" i="13"/>
  <c r="AL807" i="13"/>
  <c r="AJ807" i="13"/>
  <c r="AK807" i="13"/>
  <c r="AM807" i="13"/>
  <c r="R807" i="13"/>
  <c r="AL808" i="13"/>
  <c r="AJ808" i="13"/>
  <c r="AK808" i="13"/>
  <c r="AM808" i="13"/>
  <c r="R808" i="13"/>
  <c r="AL809" i="13"/>
  <c r="AJ809" i="13"/>
  <c r="AK809" i="13"/>
  <c r="AM809" i="13"/>
  <c r="R809" i="13"/>
  <c r="AL810" i="13"/>
  <c r="AJ810" i="13"/>
  <c r="AK810" i="13"/>
  <c r="AM810" i="13"/>
  <c r="R810" i="13"/>
  <c r="AL811" i="13"/>
  <c r="AJ811" i="13"/>
  <c r="AK811" i="13"/>
  <c r="AM811" i="13"/>
  <c r="R811" i="13"/>
  <c r="AL812" i="13"/>
  <c r="AJ812" i="13"/>
  <c r="AK812" i="13"/>
  <c r="AM812" i="13"/>
  <c r="R812" i="13"/>
  <c r="AL813" i="13"/>
  <c r="AJ813" i="13"/>
  <c r="AK813" i="13"/>
  <c r="AM813" i="13"/>
  <c r="R813" i="13"/>
  <c r="AL814" i="13"/>
  <c r="AJ814" i="13"/>
  <c r="AK814" i="13"/>
  <c r="AM814" i="13"/>
  <c r="R814" i="13"/>
  <c r="AL815" i="13"/>
  <c r="AJ815" i="13"/>
  <c r="AK815" i="13"/>
  <c r="AM815" i="13"/>
  <c r="R815" i="13"/>
  <c r="AL816" i="13"/>
  <c r="AJ816" i="13"/>
  <c r="AK816" i="13"/>
  <c r="AM816" i="13"/>
  <c r="R816" i="13"/>
  <c r="AL817" i="13"/>
  <c r="AJ817" i="13"/>
  <c r="AK817" i="13"/>
  <c r="AM817" i="13"/>
  <c r="R817" i="13"/>
  <c r="AL818" i="13"/>
  <c r="AJ818" i="13"/>
  <c r="AK818" i="13"/>
  <c r="AM818" i="13"/>
  <c r="R818" i="13"/>
  <c r="AL819" i="13"/>
  <c r="AJ819" i="13"/>
  <c r="AK819" i="13"/>
  <c r="AM819" i="13"/>
  <c r="R819" i="13"/>
  <c r="AL820" i="13"/>
  <c r="AJ820" i="13"/>
  <c r="AK820" i="13"/>
  <c r="AM820" i="13"/>
  <c r="R820" i="13"/>
  <c r="AL821" i="13"/>
  <c r="AJ821" i="13"/>
  <c r="AK821" i="13"/>
  <c r="AM821" i="13"/>
  <c r="R821" i="13"/>
  <c r="AL822" i="13"/>
  <c r="AJ822" i="13"/>
  <c r="AK822" i="13"/>
  <c r="AM822" i="13"/>
  <c r="R822" i="13"/>
  <c r="AL823" i="13"/>
  <c r="AJ823" i="13"/>
  <c r="AK823" i="13"/>
  <c r="AM823" i="13"/>
  <c r="R823" i="13"/>
  <c r="AL824" i="13"/>
  <c r="AJ824" i="13"/>
  <c r="AK824" i="13"/>
  <c r="AM824" i="13"/>
  <c r="R824" i="13"/>
  <c r="AL825" i="13"/>
  <c r="AJ825" i="13"/>
  <c r="AK825" i="13"/>
  <c r="AM825" i="13"/>
  <c r="R825" i="13"/>
  <c r="AL826" i="13"/>
  <c r="AJ826" i="13"/>
  <c r="AK826" i="13"/>
  <c r="AM826" i="13"/>
  <c r="R826" i="13"/>
  <c r="AL827" i="13"/>
  <c r="AJ827" i="13"/>
  <c r="AK827" i="13"/>
  <c r="AM827" i="13"/>
  <c r="R827" i="13"/>
  <c r="AL828" i="13"/>
  <c r="AJ828" i="13"/>
  <c r="AK828" i="13"/>
  <c r="AM828" i="13"/>
  <c r="R828" i="13"/>
  <c r="AL829" i="13"/>
  <c r="AJ829" i="13"/>
  <c r="AK829" i="13"/>
  <c r="AM829" i="13"/>
  <c r="R829" i="13"/>
  <c r="AL830" i="13"/>
  <c r="AJ830" i="13"/>
  <c r="AK830" i="13"/>
  <c r="AM830" i="13"/>
  <c r="R830" i="13"/>
  <c r="AL831" i="13"/>
  <c r="AJ831" i="13"/>
  <c r="AK831" i="13"/>
  <c r="AM831" i="13"/>
  <c r="R831" i="13"/>
  <c r="AL832" i="13"/>
  <c r="AJ832" i="13"/>
  <c r="AK832" i="13"/>
  <c r="AM832" i="13"/>
  <c r="R832" i="13"/>
  <c r="AL833" i="13"/>
  <c r="AJ833" i="13"/>
  <c r="AK833" i="13"/>
  <c r="AM833" i="13"/>
  <c r="R833" i="13"/>
  <c r="AL834" i="13"/>
  <c r="AJ834" i="13"/>
  <c r="AK834" i="13"/>
  <c r="AM834" i="13"/>
  <c r="R834" i="13"/>
  <c r="AL835" i="13"/>
  <c r="AJ835" i="13"/>
  <c r="AK835" i="13"/>
  <c r="AM835" i="13"/>
  <c r="R835" i="13"/>
  <c r="AL836" i="13"/>
  <c r="AJ836" i="13"/>
  <c r="AK836" i="13"/>
  <c r="AM836" i="13"/>
  <c r="R836" i="13"/>
  <c r="AL837" i="13"/>
  <c r="AJ837" i="13"/>
  <c r="AK837" i="13"/>
  <c r="AM837" i="13"/>
  <c r="R837" i="13"/>
  <c r="AL838" i="13"/>
  <c r="AJ838" i="13"/>
  <c r="AK838" i="13"/>
  <c r="AM838" i="13"/>
  <c r="R838" i="13"/>
  <c r="AL839" i="13"/>
  <c r="AJ839" i="13"/>
  <c r="AK839" i="13"/>
  <c r="AM839" i="13"/>
  <c r="R839" i="13"/>
  <c r="AL840" i="13"/>
  <c r="AJ840" i="13"/>
  <c r="AK840" i="13"/>
  <c r="AM840" i="13"/>
  <c r="R840" i="13"/>
  <c r="AL841" i="13"/>
  <c r="AJ841" i="13"/>
  <c r="AK841" i="13"/>
  <c r="AM841" i="13"/>
  <c r="R841" i="13"/>
  <c r="AL842" i="13"/>
  <c r="AJ842" i="13"/>
  <c r="AK842" i="13"/>
  <c r="AM842" i="13"/>
  <c r="R842" i="13"/>
  <c r="AL843" i="13"/>
  <c r="AJ843" i="13"/>
  <c r="AK843" i="13"/>
  <c r="AM843" i="13"/>
  <c r="R843" i="13"/>
  <c r="AL844" i="13"/>
  <c r="AJ844" i="13"/>
  <c r="AK844" i="13"/>
  <c r="AM844" i="13"/>
  <c r="R844" i="13"/>
  <c r="AL845" i="13"/>
  <c r="AJ845" i="13"/>
  <c r="AK845" i="13"/>
  <c r="AM845" i="13"/>
  <c r="R845" i="13"/>
  <c r="AL846" i="13"/>
  <c r="AJ846" i="13"/>
  <c r="AK846" i="13"/>
  <c r="AM846" i="13"/>
  <c r="R846" i="13"/>
  <c r="AL847" i="13"/>
  <c r="AJ847" i="13"/>
  <c r="AK847" i="13"/>
  <c r="AM847" i="13"/>
  <c r="R847" i="13"/>
  <c r="AL848" i="13"/>
  <c r="AJ848" i="13"/>
  <c r="AK848" i="13"/>
  <c r="AM848" i="13"/>
  <c r="R848" i="13"/>
  <c r="AL849" i="13"/>
  <c r="AJ849" i="13"/>
  <c r="AK849" i="13"/>
  <c r="AM849" i="13"/>
  <c r="R849" i="13"/>
  <c r="AL850" i="13"/>
  <c r="AJ850" i="13"/>
  <c r="AK850" i="13"/>
  <c r="AM850" i="13"/>
  <c r="R850" i="13"/>
  <c r="AL851" i="13"/>
  <c r="AJ851" i="13"/>
  <c r="AK851" i="13"/>
  <c r="AM851" i="13"/>
  <c r="R851" i="13"/>
  <c r="AL852" i="13"/>
  <c r="AJ852" i="13"/>
  <c r="AK852" i="13"/>
  <c r="AM852" i="13"/>
  <c r="R852" i="13"/>
  <c r="AL853" i="13"/>
  <c r="AJ853" i="13"/>
  <c r="AK853" i="13"/>
  <c r="AM853" i="13"/>
  <c r="R853" i="13"/>
  <c r="AL854" i="13"/>
  <c r="AJ854" i="13"/>
  <c r="AK854" i="13"/>
  <c r="AM854" i="13"/>
  <c r="R854" i="13"/>
  <c r="AL855" i="13"/>
  <c r="AJ855" i="13"/>
  <c r="AK855" i="13"/>
  <c r="AM855" i="13"/>
  <c r="R855" i="13"/>
  <c r="AL856" i="13"/>
  <c r="AJ856" i="13"/>
  <c r="AK856" i="13"/>
  <c r="AM856" i="13"/>
  <c r="R856" i="13"/>
  <c r="AL857" i="13"/>
  <c r="AJ857" i="13"/>
  <c r="AK857" i="13"/>
  <c r="AM857" i="13"/>
  <c r="R857" i="13"/>
  <c r="AL858" i="13"/>
  <c r="AJ858" i="13"/>
  <c r="AK858" i="13"/>
  <c r="AM858" i="13"/>
  <c r="R858" i="13"/>
  <c r="AL859" i="13"/>
  <c r="AJ859" i="13"/>
  <c r="AK859" i="13"/>
  <c r="AM859" i="13"/>
  <c r="R859" i="13"/>
  <c r="AL860" i="13"/>
  <c r="AJ860" i="13"/>
  <c r="AK860" i="13"/>
  <c r="AM860" i="13"/>
  <c r="R860" i="13"/>
  <c r="AL861" i="13"/>
  <c r="AJ861" i="13"/>
  <c r="AK861" i="13"/>
  <c r="AM861" i="13"/>
  <c r="R861" i="13"/>
  <c r="AL862" i="13"/>
  <c r="AJ862" i="13"/>
  <c r="AK862" i="13"/>
  <c r="AM862" i="13"/>
  <c r="R862" i="13"/>
  <c r="AL863" i="13"/>
  <c r="AJ863" i="13"/>
  <c r="AK863" i="13"/>
  <c r="AM863" i="13"/>
  <c r="R863" i="13"/>
  <c r="AL864" i="13"/>
  <c r="AJ864" i="13"/>
  <c r="AK864" i="13"/>
  <c r="AM864" i="13"/>
  <c r="R864" i="13"/>
  <c r="AL865" i="13"/>
  <c r="AJ865" i="13"/>
  <c r="AK865" i="13"/>
  <c r="AM865" i="13"/>
  <c r="R865" i="13"/>
  <c r="AL866" i="13"/>
  <c r="AJ866" i="13"/>
  <c r="AK866" i="13"/>
  <c r="AM866" i="13"/>
  <c r="R866" i="13"/>
  <c r="AL867" i="13"/>
  <c r="AJ867" i="13"/>
  <c r="AK867" i="13"/>
  <c r="AM867" i="13"/>
  <c r="R867" i="13"/>
  <c r="AL868" i="13"/>
  <c r="AJ868" i="13"/>
  <c r="AK868" i="13"/>
  <c r="AM868" i="13"/>
  <c r="R868" i="13"/>
  <c r="AL869" i="13"/>
  <c r="AJ869" i="13"/>
  <c r="AK869" i="13"/>
  <c r="AM869" i="13"/>
  <c r="R869" i="13"/>
  <c r="AL870" i="13"/>
  <c r="AJ870" i="13"/>
  <c r="AK870" i="13"/>
  <c r="AM870" i="13"/>
  <c r="R870" i="13"/>
  <c r="AL871" i="13"/>
  <c r="AJ871" i="13"/>
  <c r="AK871" i="13"/>
  <c r="AM871" i="13"/>
  <c r="R871" i="13"/>
  <c r="AL872" i="13"/>
  <c r="AJ872" i="13"/>
  <c r="AK872" i="13"/>
  <c r="AM872" i="13"/>
  <c r="R872" i="13"/>
  <c r="AL873" i="13"/>
  <c r="AJ873" i="13"/>
  <c r="AK873" i="13"/>
  <c r="AM873" i="13"/>
  <c r="R873" i="13"/>
  <c r="AL874" i="13"/>
  <c r="AJ874" i="13"/>
  <c r="AK874" i="13"/>
  <c r="AM874" i="13"/>
  <c r="R874" i="13"/>
  <c r="AL875" i="13"/>
  <c r="AJ875" i="13"/>
  <c r="AK875" i="13"/>
  <c r="AM875" i="13"/>
  <c r="R875" i="13"/>
  <c r="AL876" i="13"/>
  <c r="AJ876" i="13"/>
  <c r="AK876" i="13"/>
  <c r="AM876" i="13"/>
  <c r="R876" i="13"/>
  <c r="AL877" i="13"/>
  <c r="AJ877" i="13"/>
  <c r="AK877" i="13"/>
  <c r="AM877" i="13"/>
  <c r="R877" i="13"/>
  <c r="AL878" i="13"/>
  <c r="AJ878" i="13"/>
  <c r="AK878" i="13"/>
  <c r="AM878" i="13"/>
  <c r="R878" i="13"/>
  <c r="AL879" i="13"/>
  <c r="AJ879" i="13"/>
  <c r="AK879" i="13"/>
  <c r="AM879" i="13"/>
  <c r="R879" i="13"/>
  <c r="AL880" i="13"/>
  <c r="AJ880" i="13"/>
  <c r="AK880" i="13"/>
  <c r="AM880" i="13"/>
  <c r="R880" i="13"/>
  <c r="AL881" i="13"/>
  <c r="AJ881" i="13"/>
  <c r="AK881" i="13"/>
  <c r="AM881" i="13"/>
  <c r="R881" i="13"/>
  <c r="AL882" i="13"/>
  <c r="AJ882" i="13"/>
  <c r="AK882" i="13"/>
  <c r="AM882" i="13"/>
  <c r="R882" i="13"/>
  <c r="AL883" i="13"/>
  <c r="AJ883" i="13"/>
  <c r="AK883" i="13"/>
  <c r="AM883" i="13"/>
  <c r="R883" i="13"/>
  <c r="AL884" i="13"/>
  <c r="AJ884" i="13"/>
  <c r="AK884" i="13"/>
  <c r="AM884" i="13"/>
  <c r="R884" i="13"/>
  <c r="AL885" i="13"/>
  <c r="AJ885" i="13"/>
  <c r="AK885" i="13"/>
  <c r="AM885" i="13"/>
  <c r="R885" i="13"/>
  <c r="AL886" i="13"/>
  <c r="AJ886" i="13"/>
  <c r="AK886" i="13"/>
  <c r="AM886" i="13"/>
  <c r="R886" i="13"/>
  <c r="AL887" i="13"/>
  <c r="AJ887" i="13"/>
  <c r="AK887" i="13"/>
  <c r="AM887" i="13"/>
  <c r="R887" i="13"/>
  <c r="AL888" i="13"/>
  <c r="AJ888" i="13"/>
  <c r="AK888" i="13"/>
  <c r="AM888" i="13"/>
  <c r="R888" i="13"/>
  <c r="AL889" i="13"/>
  <c r="AJ889" i="13"/>
  <c r="AK889" i="13"/>
  <c r="AM889" i="13"/>
  <c r="R889" i="13"/>
  <c r="AL890" i="13"/>
  <c r="AJ890" i="13"/>
  <c r="AK890" i="13"/>
  <c r="AM890" i="13"/>
  <c r="R890" i="13"/>
  <c r="AL891" i="13"/>
  <c r="AJ891" i="13"/>
  <c r="AK891" i="13"/>
  <c r="AM891" i="13"/>
  <c r="R891" i="13"/>
  <c r="AL892" i="13"/>
  <c r="AJ892" i="13"/>
  <c r="AK892" i="13"/>
  <c r="AM892" i="13"/>
  <c r="R892" i="13"/>
  <c r="AL893" i="13"/>
  <c r="AJ893" i="13"/>
  <c r="AK893" i="13"/>
  <c r="AM893" i="13"/>
  <c r="R893" i="13"/>
  <c r="AL894" i="13"/>
  <c r="AJ894" i="13"/>
  <c r="AK894" i="13"/>
  <c r="AM894" i="13"/>
  <c r="R894" i="13"/>
  <c r="AL895" i="13"/>
  <c r="AJ895" i="13"/>
  <c r="AK895" i="13"/>
  <c r="AM895" i="13"/>
  <c r="R895" i="13"/>
  <c r="AL896" i="13"/>
  <c r="AJ896" i="13"/>
  <c r="AK896" i="13"/>
  <c r="AM896" i="13"/>
  <c r="R896" i="13"/>
  <c r="AL897" i="13"/>
  <c r="AJ897" i="13"/>
  <c r="AK897" i="13"/>
  <c r="AM897" i="13"/>
  <c r="R897" i="13"/>
  <c r="AL898" i="13"/>
  <c r="AJ898" i="13"/>
  <c r="AK898" i="13"/>
  <c r="AM898" i="13"/>
  <c r="R898" i="13"/>
  <c r="AL899" i="13"/>
  <c r="AJ899" i="13"/>
  <c r="AK899" i="13"/>
  <c r="AM899" i="13"/>
  <c r="R899" i="13"/>
  <c r="AL900" i="13"/>
  <c r="AJ900" i="13"/>
  <c r="AK900" i="13"/>
  <c r="AM900" i="13"/>
  <c r="R900" i="13"/>
  <c r="AL901" i="13"/>
  <c r="AJ901" i="13"/>
  <c r="AK901" i="13"/>
  <c r="AM901" i="13"/>
  <c r="R901" i="13"/>
  <c r="AL902" i="13"/>
  <c r="AJ902" i="13"/>
  <c r="AK902" i="13"/>
  <c r="AM902" i="13"/>
  <c r="R902" i="13"/>
  <c r="AL903" i="13"/>
  <c r="AJ903" i="13"/>
  <c r="AK903" i="13"/>
  <c r="AM903" i="13"/>
  <c r="R903" i="13"/>
  <c r="AL904" i="13"/>
  <c r="AJ904" i="13"/>
  <c r="AK904" i="13"/>
  <c r="AM904" i="13"/>
  <c r="R904" i="13"/>
  <c r="AL905" i="13"/>
  <c r="AJ905" i="13"/>
  <c r="AK905" i="13"/>
  <c r="AM905" i="13"/>
  <c r="R905" i="13"/>
  <c r="AL906" i="13"/>
  <c r="AJ906" i="13"/>
  <c r="AK906" i="13"/>
  <c r="AM906" i="13"/>
  <c r="R906" i="13"/>
  <c r="AL907" i="13"/>
  <c r="AJ907" i="13"/>
  <c r="AK907" i="13"/>
  <c r="AM907" i="13"/>
  <c r="R907" i="13"/>
  <c r="AL908" i="13"/>
  <c r="AJ908" i="13"/>
  <c r="AK908" i="13"/>
  <c r="AM908" i="13"/>
  <c r="R908" i="13"/>
  <c r="AL909" i="13"/>
  <c r="AJ909" i="13"/>
  <c r="AK909" i="13"/>
  <c r="AM909" i="13"/>
  <c r="R909" i="13"/>
  <c r="AL910" i="13"/>
  <c r="AJ910" i="13"/>
  <c r="AK910" i="13"/>
  <c r="AM910" i="13"/>
  <c r="R910" i="13"/>
  <c r="AL911" i="13"/>
  <c r="AJ911" i="13"/>
  <c r="AK911" i="13"/>
  <c r="AM911" i="13"/>
  <c r="R911" i="13"/>
  <c r="AL912" i="13"/>
  <c r="AJ912" i="13"/>
  <c r="AK912" i="13"/>
  <c r="AM912" i="13"/>
  <c r="R912" i="13"/>
  <c r="AL913" i="13"/>
  <c r="AJ913" i="13"/>
  <c r="AK913" i="13"/>
  <c r="AM913" i="13"/>
  <c r="R913" i="13"/>
  <c r="AL914" i="13"/>
  <c r="AJ914" i="13"/>
  <c r="AK914" i="13"/>
  <c r="AM914" i="13"/>
  <c r="R914" i="13"/>
  <c r="AL915" i="13"/>
  <c r="AJ915" i="13"/>
  <c r="AK915" i="13"/>
  <c r="AM915" i="13"/>
  <c r="R915" i="13"/>
  <c r="AL916" i="13"/>
  <c r="AJ916" i="13"/>
  <c r="AK916" i="13"/>
  <c r="AM916" i="13"/>
  <c r="R916" i="13"/>
  <c r="AL917" i="13"/>
  <c r="AJ917" i="13"/>
  <c r="AK917" i="13"/>
  <c r="AM917" i="13"/>
  <c r="R917" i="13"/>
  <c r="AL918" i="13"/>
  <c r="AJ918" i="13"/>
  <c r="AK918" i="13"/>
  <c r="AM918" i="13"/>
  <c r="R918" i="13"/>
  <c r="AL919" i="13"/>
  <c r="AJ919" i="13"/>
  <c r="AK919" i="13"/>
  <c r="AM919" i="13"/>
  <c r="R919" i="13"/>
  <c r="AL920" i="13"/>
  <c r="AJ920" i="13"/>
  <c r="AK920" i="13"/>
  <c r="AM920" i="13"/>
  <c r="R920" i="13"/>
  <c r="AL921" i="13"/>
  <c r="AJ921" i="13"/>
  <c r="AK921" i="13"/>
  <c r="AM921" i="13"/>
  <c r="R921" i="13"/>
  <c r="AL922" i="13"/>
  <c r="AJ922" i="13"/>
  <c r="AK922" i="13"/>
  <c r="AM922" i="13"/>
  <c r="R922" i="13"/>
  <c r="AL923" i="13"/>
  <c r="AJ923" i="13"/>
  <c r="AK923" i="13"/>
  <c r="AM923" i="13"/>
  <c r="R923" i="13"/>
  <c r="AL924" i="13"/>
  <c r="AJ924" i="13"/>
  <c r="AK924" i="13"/>
  <c r="AM924" i="13"/>
  <c r="R924" i="13"/>
  <c r="AL925" i="13"/>
  <c r="AJ925" i="13"/>
  <c r="AK925" i="13"/>
  <c r="AM925" i="13"/>
  <c r="R925" i="13"/>
  <c r="AL926" i="13"/>
  <c r="AJ926" i="13"/>
  <c r="AK926" i="13"/>
  <c r="AM926" i="13"/>
  <c r="R926" i="13"/>
  <c r="AL927" i="13"/>
  <c r="AJ927" i="13"/>
  <c r="AK927" i="13"/>
  <c r="AM927" i="13"/>
  <c r="R927" i="13"/>
  <c r="AL928" i="13"/>
  <c r="AJ928" i="13"/>
  <c r="AK928" i="13"/>
  <c r="AM928" i="13"/>
  <c r="R928" i="13"/>
  <c r="AL929" i="13"/>
  <c r="AJ929" i="13"/>
  <c r="AK929" i="13"/>
  <c r="AM929" i="13"/>
  <c r="R929" i="13"/>
  <c r="AL930" i="13"/>
  <c r="AJ930" i="13"/>
  <c r="AK930" i="13"/>
  <c r="AM930" i="13"/>
  <c r="R930" i="13"/>
  <c r="AL931" i="13"/>
  <c r="AJ931" i="13"/>
  <c r="AK931" i="13"/>
  <c r="AM931" i="13"/>
  <c r="R931" i="13"/>
  <c r="AL932" i="13"/>
  <c r="AJ932" i="13"/>
  <c r="AK932" i="13"/>
  <c r="AM932" i="13"/>
  <c r="R932" i="13"/>
  <c r="AL933" i="13"/>
  <c r="AJ933" i="13"/>
  <c r="AK933" i="13"/>
  <c r="AM933" i="13"/>
  <c r="R933" i="13"/>
  <c r="AL934" i="13"/>
  <c r="AJ934" i="13"/>
  <c r="AK934" i="13"/>
  <c r="AM934" i="13"/>
  <c r="R934" i="13"/>
  <c r="AL935" i="13"/>
  <c r="AJ935" i="13"/>
  <c r="AK935" i="13"/>
  <c r="AM935" i="13"/>
  <c r="R935" i="13"/>
  <c r="AL936" i="13"/>
  <c r="AJ936" i="13"/>
  <c r="AK936" i="13"/>
  <c r="AM936" i="13"/>
  <c r="R936" i="13"/>
  <c r="AL937" i="13"/>
  <c r="AJ937" i="13"/>
  <c r="AK937" i="13"/>
  <c r="AM937" i="13"/>
  <c r="R937" i="13"/>
  <c r="AL938" i="13"/>
  <c r="AJ938" i="13"/>
  <c r="AK938" i="13"/>
  <c r="AM938" i="13"/>
  <c r="R938" i="13"/>
  <c r="AL939" i="13"/>
  <c r="AJ939" i="13"/>
  <c r="AK939" i="13"/>
  <c r="AM939" i="13"/>
  <c r="R939" i="13"/>
  <c r="AL940" i="13"/>
  <c r="AJ940" i="13"/>
  <c r="AK940" i="13"/>
  <c r="AM940" i="13"/>
  <c r="R940" i="13"/>
  <c r="AL941" i="13"/>
  <c r="AJ941" i="13"/>
  <c r="AK941" i="13"/>
  <c r="AM941" i="13"/>
  <c r="R941" i="13"/>
  <c r="AL942" i="13"/>
  <c r="AJ942" i="13"/>
  <c r="AK942" i="13"/>
  <c r="AM942" i="13"/>
  <c r="R942" i="13"/>
  <c r="AL943" i="13"/>
  <c r="AJ943" i="13"/>
  <c r="AK943" i="13"/>
  <c r="AM943" i="13"/>
  <c r="R943" i="13"/>
  <c r="AL944" i="13"/>
  <c r="AJ944" i="13"/>
  <c r="AK944" i="13"/>
  <c r="AM944" i="13"/>
  <c r="R944" i="13"/>
  <c r="AL945" i="13"/>
  <c r="AJ945" i="13"/>
  <c r="AK945" i="13"/>
  <c r="AM945" i="13"/>
  <c r="R945" i="13"/>
  <c r="AL946" i="13"/>
  <c r="AJ946" i="13"/>
  <c r="AK946" i="13"/>
  <c r="AM946" i="13"/>
  <c r="R946" i="13"/>
  <c r="AL947" i="13"/>
  <c r="AJ947" i="13"/>
  <c r="AK947" i="13"/>
  <c r="AM947" i="13"/>
  <c r="R947" i="13"/>
  <c r="AL948" i="13"/>
  <c r="AJ948" i="13"/>
  <c r="AK948" i="13"/>
  <c r="AM948" i="13"/>
  <c r="R948" i="13"/>
  <c r="AL949" i="13"/>
  <c r="AJ949" i="13"/>
  <c r="AK949" i="13"/>
  <c r="AM949" i="13"/>
  <c r="R949" i="13"/>
  <c r="AL950" i="13"/>
  <c r="AJ950" i="13"/>
  <c r="AK950" i="13"/>
  <c r="AM950" i="13"/>
  <c r="R950" i="13"/>
  <c r="AL951" i="13"/>
  <c r="AJ951" i="13"/>
  <c r="AK951" i="13"/>
  <c r="AM951" i="13"/>
  <c r="R951" i="13"/>
  <c r="AL952" i="13"/>
  <c r="AJ952" i="13"/>
  <c r="AK952" i="13"/>
  <c r="AM952" i="13"/>
  <c r="R952" i="13"/>
  <c r="AL953" i="13"/>
  <c r="AJ953" i="13"/>
  <c r="AK953" i="13"/>
  <c r="AM953" i="13"/>
  <c r="R953" i="13"/>
  <c r="AL954" i="13"/>
  <c r="AJ954" i="13"/>
  <c r="AK954" i="13"/>
  <c r="AM954" i="13"/>
  <c r="R954" i="13"/>
  <c r="AL955" i="13"/>
  <c r="AJ955" i="13"/>
  <c r="AK955" i="13"/>
  <c r="AM955" i="13"/>
  <c r="R955" i="13"/>
  <c r="AL956" i="13"/>
  <c r="AJ956" i="13"/>
  <c r="AK956" i="13"/>
  <c r="AM956" i="13"/>
  <c r="R956" i="13"/>
  <c r="AL957" i="13"/>
  <c r="AJ957" i="13"/>
  <c r="AK957" i="13"/>
  <c r="AM957" i="13"/>
  <c r="R957" i="13"/>
  <c r="AL958" i="13"/>
  <c r="AJ958" i="13"/>
  <c r="AK958" i="13"/>
  <c r="AM958" i="13"/>
  <c r="R958" i="13"/>
  <c r="AL959" i="13"/>
  <c r="AJ959" i="13"/>
  <c r="AK959" i="13"/>
  <c r="AM959" i="13"/>
  <c r="R959" i="13"/>
  <c r="AL960" i="13"/>
  <c r="AJ960" i="13"/>
  <c r="AK960" i="13"/>
  <c r="AM960" i="13"/>
  <c r="R960" i="13"/>
  <c r="AL961" i="13"/>
  <c r="AJ961" i="13"/>
  <c r="AK961" i="13"/>
  <c r="AM961" i="13"/>
  <c r="R961" i="13"/>
  <c r="AL962" i="13"/>
  <c r="AJ962" i="13"/>
  <c r="AK962" i="13"/>
  <c r="AM962" i="13"/>
  <c r="R962" i="13"/>
  <c r="AL963" i="13"/>
  <c r="AJ963" i="13"/>
  <c r="AK963" i="13"/>
  <c r="AM963" i="13"/>
  <c r="R963" i="13"/>
  <c r="AL964" i="13"/>
  <c r="AJ964" i="13"/>
  <c r="AK964" i="13"/>
  <c r="AM964" i="13"/>
  <c r="R964" i="13"/>
  <c r="AL965" i="13"/>
  <c r="AJ965" i="13"/>
  <c r="AK965" i="13"/>
  <c r="AM965" i="13"/>
  <c r="R965" i="13"/>
  <c r="AL966" i="13"/>
  <c r="AJ966" i="13"/>
  <c r="AK966" i="13"/>
  <c r="AM966" i="13"/>
  <c r="R966" i="13"/>
  <c r="AL967" i="13"/>
  <c r="AJ967" i="13"/>
  <c r="AK967" i="13"/>
  <c r="AM967" i="13"/>
  <c r="R967" i="13"/>
  <c r="AL968" i="13"/>
  <c r="AJ968" i="13"/>
  <c r="AK968" i="13"/>
  <c r="AM968" i="13"/>
  <c r="R968" i="13"/>
  <c r="AL969" i="13"/>
  <c r="AJ969" i="13"/>
  <c r="AK969" i="13"/>
  <c r="AM969" i="13"/>
  <c r="R969" i="13"/>
  <c r="AL970" i="13"/>
  <c r="AJ970" i="13"/>
  <c r="AK970" i="13"/>
  <c r="AM970" i="13"/>
  <c r="R970" i="13"/>
  <c r="AL971" i="13"/>
  <c r="AJ971" i="13"/>
  <c r="AK971" i="13"/>
  <c r="AM971" i="13"/>
  <c r="R971" i="13"/>
  <c r="AL972" i="13"/>
  <c r="AJ972" i="13"/>
  <c r="AK972" i="13"/>
  <c r="AM972" i="13"/>
  <c r="R972" i="13"/>
  <c r="AL973" i="13"/>
  <c r="AJ973" i="13"/>
  <c r="AK973" i="13"/>
  <c r="AM973" i="13"/>
  <c r="R973" i="13"/>
  <c r="AL974" i="13"/>
  <c r="AJ974" i="13"/>
  <c r="AK974" i="13"/>
  <c r="AM974" i="13"/>
  <c r="R974" i="13"/>
  <c r="AL975" i="13"/>
  <c r="AJ975" i="13"/>
  <c r="AK975" i="13"/>
  <c r="AM975" i="13"/>
  <c r="R975" i="13"/>
  <c r="AL976" i="13"/>
  <c r="AJ976" i="13"/>
  <c r="AK976" i="13"/>
  <c r="AM976" i="13"/>
  <c r="R976" i="13"/>
  <c r="AL977" i="13"/>
  <c r="AJ977" i="13"/>
  <c r="AK977" i="13"/>
  <c r="AM977" i="13"/>
  <c r="R977" i="13"/>
  <c r="AL978" i="13"/>
  <c r="AJ978" i="13"/>
  <c r="AK978" i="13"/>
  <c r="AM978" i="13"/>
  <c r="R978" i="13"/>
  <c r="AL979" i="13"/>
  <c r="AJ979" i="13"/>
  <c r="AK979" i="13"/>
  <c r="AM979" i="13"/>
  <c r="R979" i="13"/>
  <c r="AL980" i="13"/>
  <c r="AJ980" i="13"/>
  <c r="AK980" i="13"/>
  <c r="AM980" i="13"/>
  <c r="R980" i="13"/>
  <c r="AL981" i="13"/>
  <c r="AJ981" i="13"/>
  <c r="AK981" i="13"/>
  <c r="AM981" i="13"/>
  <c r="R981" i="13"/>
  <c r="AL982" i="13"/>
  <c r="AJ982" i="13"/>
  <c r="AK982" i="13"/>
  <c r="AM982" i="13"/>
  <c r="R982" i="13"/>
  <c r="AL983" i="13"/>
  <c r="AJ983" i="13"/>
  <c r="AK983" i="13"/>
  <c r="AM983" i="13"/>
  <c r="R983" i="13"/>
  <c r="AL984" i="13"/>
  <c r="AJ984" i="13"/>
  <c r="AK984" i="13"/>
  <c r="AM984" i="13"/>
  <c r="R984" i="13"/>
  <c r="AL985" i="13"/>
  <c r="AJ985" i="13"/>
  <c r="AK985" i="13"/>
  <c r="AM985" i="13"/>
  <c r="R985" i="13"/>
  <c r="AL986" i="13"/>
  <c r="AJ986" i="13"/>
  <c r="AK986" i="13"/>
  <c r="AM986" i="13"/>
  <c r="R986" i="13"/>
  <c r="AL987" i="13"/>
  <c r="AJ987" i="13"/>
  <c r="AK987" i="13"/>
  <c r="AM987" i="13"/>
  <c r="R987" i="13"/>
  <c r="AL988" i="13"/>
  <c r="AJ988" i="13"/>
  <c r="AK988" i="13"/>
  <c r="AM988" i="13"/>
  <c r="R988" i="13"/>
  <c r="AL989" i="13"/>
  <c r="AJ989" i="13"/>
  <c r="AK989" i="13"/>
  <c r="AM989" i="13"/>
  <c r="R989" i="13"/>
  <c r="AL990" i="13"/>
  <c r="AJ990" i="13"/>
  <c r="AK990" i="13"/>
  <c r="AM990" i="13"/>
  <c r="R990" i="13"/>
  <c r="AL991" i="13"/>
  <c r="AJ991" i="13"/>
  <c r="AK991" i="13"/>
  <c r="AM991" i="13"/>
  <c r="R991" i="13"/>
  <c r="AL992" i="13"/>
  <c r="AJ992" i="13"/>
  <c r="AK992" i="13"/>
  <c r="AM992" i="13"/>
  <c r="R992" i="13"/>
  <c r="AL993" i="13"/>
  <c r="AJ993" i="13"/>
  <c r="AK993" i="13"/>
  <c r="AM993" i="13"/>
  <c r="R993" i="13"/>
  <c r="AL994" i="13"/>
  <c r="AJ994" i="13"/>
  <c r="AK994" i="13"/>
  <c r="AM994" i="13"/>
  <c r="R994" i="13"/>
  <c r="AL995" i="13"/>
  <c r="AJ995" i="13"/>
  <c r="AK995" i="13"/>
  <c r="AM995" i="13"/>
  <c r="R995" i="13"/>
  <c r="AL996" i="13"/>
  <c r="AJ996" i="13"/>
  <c r="AK996" i="13"/>
  <c r="AM996" i="13"/>
  <c r="R996" i="13"/>
  <c r="AL997" i="13"/>
  <c r="AJ997" i="13"/>
  <c r="AK997" i="13"/>
  <c r="AM997" i="13"/>
  <c r="R997" i="13"/>
  <c r="AL998" i="13"/>
  <c r="AJ998" i="13"/>
  <c r="AK998" i="13"/>
  <c r="AM998" i="13"/>
  <c r="R998" i="13"/>
  <c r="AL999" i="13"/>
  <c r="AJ999" i="13"/>
  <c r="AK999" i="13"/>
  <c r="AM999" i="13"/>
  <c r="R999" i="13"/>
  <c r="AL1000" i="13"/>
  <c r="AJ1000" i="13"/>
  <c r="AK1000" i="13"/>
  <c r="AM1000" i="13"/>
  <c r="R1000" i="13"/>
  <c r="AL1001" i="13"/>
  <c r="AJ1001" i="13"/>
  <c r="AK1001" i="13"/>
  <c r="AM1001" i="13"/>
  <c r="R1001" i="13"/>
  <c r="AL1002" i="13"/>
  <c r="AJ1002" i="13"/>
  <c r="AK1002" i="13"/>
  <c r="AM1002" i="13"/>
  <c r="R1002" i="13"/>
  <c r="AL1003" i="13"/>
  <c r="AJ1003" i="13"/>
  <c r="AK1003" i="13"/>
  <c r="AM1003" i="13"/>
  <c r="R1003" i="13"/>
  <c r="AL1004" i="13"/>
  <c r="AJ1004" i="13"/>
  <c r="AK1004" i="13"/>
  <c r="AM1004" i="13"/>
  <c r="R1004" i="13"/>
  <c r="AL1005" i="13"/>
  <c r="AJ1005" i="13"/>
  <c r="AK1005" i="13"/>
  <c r="AM1005" i="13"/>
  <c r="R1005" i="13"/>
  <c r="AL1006" i="13"/>
  <c r="AJ1006" i="13"/>
  <c r="AK1006" i="13"/>
  <c r="AM1006" i="13"/>
  <c r="R1006" i="13"/>
  <c r="AL1007" i="13"/>
  <c r="AJ1007" i="13"/>
  <c r="AK1007" i="13"/>
  <c r="AM1007" i="13"/>
  <c r="R1007" i="13"/>
  <c r="AL1008" i="13"/>
  <c r="AJ1008" i="13"/>
  <c r="AK1008" i="13"/>
  <c r="AM1008" i="13"/>
  <c r="R1008" i="13"/>
  <c r="AL1009" i="13"/>
  <c r="AJ1009" i="13"/>
  <c r="AK1009" i="13"/>
  <c r="AM1009" i="13"/>
  <c r="R1009" i="13"/>
  <c r="AL1010" i="13"/>
  <c r="AJ1010" i="13"/>
  <c r="AK1010" i="13"/>
  <c r="AM1010" i="13"/>
  <c r="R1010" i="13"/>
  <c r="AL1011" i="13"/>
  <c r="AJ1011" i="13"/>
  <c r="AK1011" i="13"/>
  <c r="AM1011" i="13"/>
  <c r="R1011" i="13"/>
  <c r="AL1012" i="13"/>
  <c r="AJ1012" i="13"/>
  <c r="AK1012" i="13"/>
  <c r="AM1012" i="13"/>
  <c r="R1012" i="13"/>
  <c r="AL1013" i="13"/>
  <c r="AJ1013" i="13"/>
  <c r="AK1013" i="13"/>
  <c r="AM1013" i="13"/>
  <c r="R1013" i="13"/>
  <c r="AL1014" i="13"/>
  <c r="AJ1014" i="13"/>
  <c r="AK1014" i="13"/>
  <c r="AM1014" i="13"/>
  <c r="R1014" i="13"/>
  <c r="AL1015" i="13"/>
  <c r="AJ1015" i="13"/>
  <c r="AK1015" i="13"/>
  <c r="AM1015" i="13"/>
  <c r="R1015" i="13"/>
  <c r="AL1016" i="13"/>
  <c r="AJ1016" i="13"/>
  <c r="AK1016" i="13"/>
  <c r="AM1016" i="13"/>
  <c r="R1016" i="13"/>
  <c r="AL1017" i="13"/>
  <c r="AJ1017" i="13"/>
  <c r="AK1017" i="13"/>
  <c r="AM1017" i="13"/>
  <c r="R1017" i="13"/>
  <c r="AL1018" i="13"/>
  <c r="AJ1018" i="13"/>
  <c r="AK1018" i="13"/>
  <c r="AM1018" i="13"/>
  <c r="R1018" i="13"/>
  <c r="AL1019" i="13"/>
  <c r="AJ1019" i="13"/>
  <c r="AK1019" i="13"/>
  <c r="AM1019" i="13"/>
  <c r="R1019" i="13"/>
  <c r="AL1020" i="13"/>
  <c r="AJ1020" i="13"/>
  <c r="AK1020" i="13"/>
  <c r="AM1020" i="13"/>
  <c r="R1020" i="13"/>
  <c r="AL1021" i="13"/>
  <c r="AJ1021" i="13"/>
  <c r="AK1021" i="13"/>
  <c r="AM1021" i="13"/>
  <c r="R1021" i="13"/>
  <c r="AL1022" i="13"/>
  <c r="AJ1022" i="13"/>
  <c r="AK1022" i="13"/>
  <c r="AM1022" i="13"/>
  <c r="R1022" i="13"/>
  <c r="AL1023" i="13"/>
  <c r="AJ1023" i="13"/>
  <c r="AK1023" i="13"/>
  <c r="AM1023" i="13"/>
  <c r="R1023" i="13"/>
  <c r="AL1024" i="13"/>
  <c r="AJ1024" i="13"/>
  <c r="AK1024" i="13"/>
  <c r="AM1024" i="13"/>
  <c r="R1024" i="13"/>
  <c r="AL1025" i="13"/>
  <c r="AJ1025" i="13"/>
  <c r="AK1025" i="13"/>
  <c r="AM1025" i="13"/>
  <c r="R1025" i="13"/>
  <c r="AL1026" i="13"/>
  <c r="AJ1026" i="13"/>
  <c r="AK1026" i="13"/>
  <c r="AM1026" i="13"/>
  <c r="R1026" i="13"/>
  <c r="AL1027" i="13"/>
  <c r="AJ1027" i="13"/>
  <c r="AK1027" i="13"/>
  <c r="AM1027" i="13"/>
  <c r="R1027" i="13"/>
  <c r="AL1028" i="13"/>
  <c r="AJ1028" i="13"/>
  <c r="AK1028" i="13"/>
  <c r="AM1028" i="13"/>
  <c r="R1028" i="13"/>
  <c r="AL1029" i="13"/>
  <c r="AJ1029" i="13"/>
  <c r="AK1029" i="13"/>
  <c r="AM1029" i="13"/>
  <c r="R1029" i="13"/>
  <c r="AL1030" i="13"/>
  <c r="AJ1030" i="13"/>
  <c r="AK1030" i="13"/>
  <c r="AM1030" i="13"/>
  <c r="R1030" i="13"/>
  <c r="AL1031" i="13"/>
  <c r="AJ1031" i="13"/>
  <c r="AK1031" i="13"/>
  <c r="AM1031" i="13"/>
  <c r="R1031" i="13"/>
  <c r="AL1032" i="13"/>
  <c r="AJ1032" i="13"/>
  <c r="AK1032" i="13"/>
  <c r="AM1032" i="13"/>
  <c r="R1032" i="13"/>
  <c r="AL1033" i="13"/>
  <c r="AJ1033" i="13"/>
  <c r="AK1033" i="13"/>
  <c r="AM1033" i="13"/>
  <c r="R1033" i="13"/>
  <c r="AL1034" i="13"/>
  <c r="AJ1034" i="13"/>
  <c r="AK1034" i="13"/>
  <c r="AM1034" i="13"/>
  <c r="R1034" i="13"/>
  <c r="AL1035" i="13"/>
  <c r="AJ1035" i="13"/>
  <c r="AK1035" i="13"/>
  <c r="AM1035" i="13"/>
  <c r="R1035" i="13"/>
  <c r="AL1036" i="13"/>
  <c r="AJ1036" i="13"/>
  <c r="AK1036" i="13"/>
  <c r="AM1036" i="13"/>
  <c r="R1036" i="13"/>
  <c r="AL1037" i="13"/>
  <c r="AJ1037" i="13"/>
  <c r="AK1037" i="13"/>
  <c r="AM1037" i="13"/>
  <c r="R1037" i="13"/>
  <c r="AL1038" i="13"/>
  <c r="AJ1038" i="13"/>
  <c r="AK1038" i="13"/>
  <c r="AM1038" i="13"/>
  <c r="R1038" i="13"/>
  <c r="AL1039" i="13"/>
  <c r="AJ1039" i="13"/>
  <c r="AK1039" i="13"/>
  <c r="AM1039" i="13"/>
  <c r="R1039" i="13"/>
  <c r="AL1040" i="13"/>
  <c r="AJ1040" i="13"/>
  <c r="AK1040" i="13"/>
  <c r="AM1040" i="13"/>
  <c r="R1040" i="13"/>
  <c r="AL1041" i="13"/>
  <c r="AJ1041" i="13"/>
  <c r="AK1041" i="13"/>
  <c r="AM1041" i="13"/>
  <c r="R1041" i="13"/>
  <c r="AL1042" i="13"/>
  <c r="AJ1042" i="13"/>
  <c r="AK1042" i="13"/>
  <c r="AM1042" i="13"/>
  <c r="R1042" i="13"/>
  <c r="AL1043" i="13"/>
  <c r="AJ1043" i="13"/>
  <c r="AK1043" i="13"/>
  <c r="AM1043" i="13"/>
  <c r="R1043" i="13"/>
  <c r="AL1044" i="13"/>
  <c r="AJ1044" i="13"/>
  <c r="AK1044" i="13"/>
  <c r="AM1044" i="13"/>
  <c r="R1044" i="13"/>
  <c r="AL1045" i="13"/>
  <c r="AJ1045" i="13"/>
  <c r="AK1045" i="13"/>
  <c r="AM1045" i="13"/>
  <c r="R1045" i="13"/>
  <c r="AL1046" i="13"/>
  <c r="AJ1046" i="13"/>
  <c r="AK1046" i="13"/>
  <c r="AM1046" i="13"/>
  <c r="R1046" i="13"/>
  <c r="AL1047" i="13"/>
  <c r="AJ1047" i="13"/>
  <c r="AK1047" i="13"/>
  <c r="AM1047" i="13"/>
  <c r="R1047" i="13"/>
  <c r="AL1048" i="13"/>
  <c r="AJ1048" i="13"/>
  <c r="AK1048" i="13"/>
  <c r="AM1048" i="13"/>
  <c r="R1048" i="13"/>
  <c r="AL1049" i="13"/>
  <c r="AJ1049" i="13"/>
  <c r="AK1049" i="13"/>
  <c r="AM1049" i="13"/>
  <c r="R1049" i="13"/>
  <c r="AL1050" i="13"/>
  <c r="AJ1050" i="13"/>
  <c r="AK1050" i="13"/>
  <c r="AM1050" i="13"/>
  <c r="R1050" i="13"/>
  <c r="AL1051" i="13"/>
  <c r="AJ1051" i="13"/>
  <c r="AK1051" i="13"/>
  <c r="AM1051" i="13"/>
  <c r="R1051" i="13"/>
  <c r="AL1052" i="13"/>
  <c r="AJ1052" i="13"/>
  <c r="AK1052" i="13"/>
  <c r="AM1052" i="13"/>
  <c r="R1052" i="13"/>
  <c r="AL1053" i="13"/>
  <c r="AJ1053" i="13"/>
  <c r="AK1053" i="13"/>
  <c r="AM1053" i="13"/>
  <c r="R1053" i="13"/>
  <c r="AL1054" i="13"/>
  <c r="AJ1054" i="13"/>
  <c r="AK1054" i="13"/>
  <c r="AM1054" i="13"/>
  <c r="R1054" i="13"/>
  <c r="AL1055" i="13"/>
  <c r="AJ1055" i="13"/>
  <c r="AK1055" i="13"/>
  <c r="AM1055" i="13"/>
  <c r="R1055" i="13"/>
  <c r="AL1056" i="13"/>
  <c r="AJ1056" i="13"/>
  <c r="AK1056" i="13"/>
  <c r="AM1056" i="13"/>
  <c r="R1056" i="13"/>
  <c r="AL1057" i="13"/>
  <c r="AJ1057" i="13"/>
  <c r="AK1057" i="13"/>
  <c r="AM1057" i="13"/>
  <c r="R1057" i="13"/>
  <c r="AL1058" i="13"/>
  <c r="AJ1058" i="13"/>
  <c r="AK1058" i="13"/>
  <c r="AM1058" i="13"/>
  <c r="R1058" i="13"/>
  <c r="AL1059" i="13"/>
  <c r="AJ1059" i="13"/>
  <c r="AK1059" i="13"/>
  <c r="AM1059" i="13"/>
  <c r="R1059" i="13"/>
  <c r="AL1060" i="13"/>
  <c r="AJ1060" i="13"/>
  <c r="AK1060" i="13"/>
  <c r="AM1060" i="13"/>
  <c r="R1060" i="13"/>
  <c r="AL1061" i="13"/>
  <c r="AJ1061" i="13"/>
  <c r="AK1061" i="13"/>
  <c r="AM1061" i="13"/>
  <c r="R1061" i="13"/>
  <c r="AL1062" i="13"/>
  <c r="AJ1062" i="13"/>
  <c r="AK1062" i="13"/>
  <c r="AM1062" i="13"/>
  <c r="R1062" i="13"/>
  <c r="AL1063" i="13"/>
  <c r="AJ1063" i="13"/>
  <c r="AK1063" i="13"/>
  <c r="AM1063" i="13"/>
  <c r="R1063" i="13"/>
  <c r="AL1064" i="13"/>
  <c r="AJ1064" i="13"/>
  <c r="AK1064" i="13"/>
  <c r="AM1064" i="13"/>
  <c r="R1064" i="13"/>
  <c r="AL1065" i="13"/>
  <c r="AJ1065" i="13"/>
  <c r="AK1065" i="13"/>
  <c r="AM1065" i="13"/>
  <c r="R1065" i="13"/>
  <c r="AL1066" i="13"/>
  <c r="AJ1066" i="13"/>
  <c r="AK1066" i="13"/>
  <c r="AM1066" i="13"/>
  <c r="R1066" i="13"/>
  <c r="AL1067" i="13"/>
  <c r="AJ1067" i="13"/>
  <c r="AK1067" i="13"/>
  <c r="AM1067" i="13"/>
  <c r="R1067" i="13"/>
  <c r="AL1068" i="13"/>
  <c r="AJ1068" i="13"/>
  <c r="AK1068" i="13"/>
  <c r="AM1068" i="13"/>
  <c r="R1068" i="13"/>
  <c r="AL1069" i="13"/>
  <c r="AJ1069" i="13"/>
  <c r="AK1069" i="13"/>
  <c r="AM1069" i="13"/>
  <c r="R1069" i="13"/>
  <c r="AL1070" i="13"/>
  <c r="AJ1070" i="13"/>
  <c r="AK1070" i="13"/>
  <c r="AM1070" i="13"/>
  <c r="R1070" i="13"/>
  <c r="AL1071" i="13"/>
  <c r="AJ1071" i="13"/>
  <c r="AK1071" i="13"/>
  <c r="AM1071" i="13"/>
  <c r="R1071" i="13"/>
  <c r="AL1072" i="13"/>
  <c r="AJ1072" i="13"/>
  <c r="AK1072" i="13"/>
  <c r="AM1072" i="13"/>
  <c r="R1072" i="13"/>
  <c r="AL1073" i="13"/>
  <c r="AJ1073" i="13"/>
  <c r="AK1073" i="13"/>
  <c r="AM1073" i="13"/>
  <c r="R1073" i="13"/>
  <c r="AL1074" i="13"/>
  <c r="AJ1074" i="13"/>
  <c r="AK1074" i="13"/>
  <c r="AM1074" i="13"/>
  <c r="R1074" i="13"/>
  <c r="AL1075" i="13"/>
  <c r="AJ1075" i="13"/>
  <c r="AK1075" i="13"/>
  <c r="AM1075" i="13"/>
  <c r="R1075" i="13"/>
  <c r="AL1076" i="13"/>
  <c r="AJ1076" i="13"/>
  <c r="AK1076" i="13"/>
  <c r="AM1076" i="13"/>
  <c r="R1076" i="13"/>
  <c r="AL1077" i="13"/>
  <c r="AJ1077" i="13"/>
  <c r="AK1077" i="13"/>
  <c r="AM1077" i="13"/>
  <c r="R1077" i="13"/>
  <c r="AL1078" i="13"/>
  <c r="AJ1078" i="13"/>
  <c r="AK1078" i="13"/>
  <c r="AM1078" i="13"/>
  <c r="R1078" i="13"/>
  <c r="AL1079" i="13"/>
  <c r="AJ1079" i="13"/>
  <c r="AK1079" i="13"/>
  <c r="AM1079" i="13"/>
  <c r="R1079" i="13"/>
  <c r="AL1080" i="13"/>
  <c r="AJ1080" i="13"/>
  <c r="AK1080" i="13"/>
  <c r="AM1080" i="13"/>
  <c r="R1080" i="13"/>
  <c r="AL1081" i="13"/>
  <c r="AJ1081" i="13"/>
  <c r="AK1081" i="13"/>
  <c r="AM1081" i="13"/>
  <c r="R1081" i="13"/>
  <c r="AL1082" i="13"/>
  <c r="AJ1082" i="13"/>
  <c r="AK1082" i="13"/>
  <c r="AM1082" i="13"/>
  <c r="R1082" i="13"/>
  <c r="AL1083" i="13"/>
  <c r="AJ1083" i="13"/>
  <c r="AK1083" i="13"/>
  <c r="AM1083" i="13"/>
  <c r="R1083" i="13"/>
  <c r="AL1084" i="13"/>
  <c r="AJ1084" i="13"/>
  <c r="AK1084" i="13"/>
  <c r="AM1084" i="13"/>
  <c r="R1084" i="13"/>
  <c r="AL1085" i="13"/>
  <c r="AJ1085" i="13"/>
  <c r="AK1085" i="13"/>
  <c r="AM1085" i="13"/>
  <c r="R1085" i="13"/>
  <c r="AL1086" i="13"/>
  <c r="AJ1086" i="13"/>
  <c r="AK1086" i="13"/>
  <c r="AM1086" i="13"/>
  <c r="R1086" i="13"/>
  <c r="AL1087" i="13"/>
  <c r="AJ1087" i="13"/>
  <c r="AK1087" i="13"/>
  <c r="AM1087" i="13"/>
  <c r="R1087" i="13"/>
  <c r="AL1088" i="13"/>
  <c r="AJ1088" i="13"/>
  <c r="AK1088" i="13"/>
  <c r="AM1088" i="13"/>
  <c r="R1088" i="13"/>
  <c r="AL1089" i="13"/>
  <c r="AJ1089" i="13"/>
  <c r="AK1089" i="13"/>
  <c r="AM1089" i="13"/>
  <c r="R1089" i="13"/>
  <c r="AL1090" i="13"/>
  <c r="AJ1090" i="13"/>
  <c r="AK1090" i="13"/>
  <c r="AM1090" i="13"/>
  <c r="R1090" i="13"/>
  <c r="AL1091" i="13"/>
  <c r="AJ1091" i="13"/>
  <c r="AK1091" i="13"/>
  <c r="AM1091" i="13"/>
  <c r="R1091" i="13"/>
  <c r="AL1092" i="13"/>
  <c r="AJ1092" i="13"/>
  <c r="AK1092" i="13"/>
  <c r="AM1092" i="13"/>
  <c r="R1092" i="13"/>
  <c r="AL1093" i="13"/>
  <c r="AJ1093" i="13"/>
  <c r="AK1093" i="13"/>
  <c r="AM1093" i="13"/>
  <c r="R1093" i="13"/>
  <c r="AL1094" i="13"/>
  <c r="AJ1094" i="13"/>
  <c r="AK1094" i="13"/>
  <c r="AM1094" i="13"/>
  <c r="R1094" i="13"/>
  <c r="AL1095" i="13"/>
  <c r="AJ1095" i="13"/>
  <c r="AK1095" i="13"/>
  <c r="AM1095" i="13"/>
  <c r="R1095" i="13"/>
  <c r="AL1096" i="13"/>
  <c r="AJ1096" i="13"/>
  <c r="AK1096" i="13"/>
  <c r="AM1096" i="13"/>
  <c r="R1096" i="13"/>
  <c r="AL1097" i="13"/>
  <c r="AJ1097" i="13"/>
  <c r="AK1097" i="13"/>
  <c r="AM1097" i="13"/>
  <c r="R1097" i="13"/>
  <c r="AL1098" i="13"/>
  <c r="AJ1098" i="13"/>
  <c r="AK1098" i="13"/>
  <c r="AM1098" i="13"/>
  <c r="R1098" i="13"/>
  <c r="AL1099" i="13"/>
  <c r="AJ1099" i="13"/>
  <c r="AK1099" i="13"/>
  <c r="AM1099" i="13"/>
  <c r="R1099" i="13"/>
  <c r="AL1100" i="13"/>
  <c r="AJ1100" i="13"/>
  <c r="AK1100" i="13"/>
  <c r="AM1100" i="13"/>
  <c r="R1100" i="13"/>
  <c r="AL1101" i="13"/>
  <c r="AJ1101" i="13"/>
  <c r="AK1101" i="13"/>
  <c r="AM1101" i="13"/>
  <c r="R1101" i="13"/>
  <c r="AL1102" i="13"/>
  <c r="AJ1102" i="13"/>
  <c r="AK1102" i="13"/>
  <c r="AM1102" i="13"/>
  <c r="R1102" i="13"/>
  <c r="AL1103" i="13"/>
  <c r="AJ1103" i="13"/>
  <c r="AK1103" i="13"/>
  <c r="AM1103" i="13"/>
  <c r="R1103" i="13"/>
  <c r="AL1104" i="13"/>
  <c r="AJ1104" i="13"/>
  <c r="AK1104" i="13"/>
  <c r="AM1104" i="13"/>
  <c r="R1104" i="13"/>
  <c r="AL1105" i="13"/>
  <c r="AJ1105" i="13"/>
  <c r="AK1105" i="13"/>
  <c r="AM1105" i="13"/>
  <c r="R1105" i="13"/>
  <c r="AL1106" i="13"/>
  <c r="AJ1106" i="13"/>
  <c r="AK1106" i="13"/>
  <c r="AM1106" i="13"/>
  <c r="R1106" i="13"/>
  <c r="AL1107" i="13"/>
  <c r="AJ1107" i="13"/>
  <c r="AK1107" i="13"/>
  <c r="AM1107" i="13"/>
  <c r="R1107" i="13"/>
  <c r="AL1108" i="13"/>
  <c r="AJ1108" i="13"/>
  <c r="AK1108" i="13"/>
  <c r="AM1108" i="13"/>
  <c r="R1108" i="13"/>
  <c r="AL1109" i="13"/>
  <c r="AJ1109" i="13"/>
  <c r="AK1109" i="13"/>
  <c r="AM1109" i="13"/>
  <c r="R1109" i="13"/>
  <c r="AL1110" i="13"/>
  <c r="AJ1110" i="13"/>
  <c r="AK1110" i="13"/>
  <c r="AM1110" i="13"/>
  <c r="R1110" i="13"/>
  <c r="AL1111" i="13"/>
  <c r="AJ1111" i="13"/>
  <c r="AK1111" i="13"/>
  <c r="AM1111" i="13"/>
  <c r="R1111" i="13"/>
  <c r="AL1112" i="13"/>
  <c r="AJ1112" i="13"/>
  <c r="AK1112" i="13"/>
  <c r="AM1112" i="13"/>
  <c r="R1112" i="13"/>
  <c r="AL1113" i="13"/>
  <c r="AJ1113" i="13"/>
  <c r="AK1113" i="13"/>
  <c r="AM1113" i="13"/>
  <c r="R1113" i="13"/>
  <c r="AL1114" i="13"/>
  <c r="AJ1114" i="13"/>
  <c r="AK1114" i="13"/>
  <c r="AM1114" i="13"/>
  <c r="R1114" i="13"/>
  <c r="AL1115" i="13"/>
  <c r="AJ1115" i="13"/>
  <c r="AK1115" i="13"/>
  <c r="AM1115" i="13"/>
  <c r="R1115" i="13"/>
  <c r="AL1116" i="13"/>
  <c r="AJ1116" i="13"/>
  <c r="AK1116" i="13"/>
  <c r="AM1116" i="13"/>
  <c r="R1116" i="13"/>
  <c r="AL1117" i="13"/>
  <c r="AJ1117" i="13"/>
  <c r="AK1117" i="13"/>
  <c r="AM1117" i="13"/>
  <c r="R1117" i="13"/>
  <c r="AL1118" i="13"/>
  <c r="AJ1118" i="13"/>
  <c r="AK1118" i="13"/>
  <c r="AM1118" i="13"/>
  <c r="R1118" i="13"/>
  <c r="AL1119" i="13"/>
  <c r="AJ1119" i="13"/>
  <c r="AK1119" i="13"/>
  <c r="AM1119" i="13"/>
  <c r="R1119" i="13"/>
  <c r="AL1120" i="13"/>
  <c r="AJ1120" i="13"/>
  <c r="AK1120" i="13"/>
  <c r="AM1120" i="13"/>
  <c r="R1120" i="13"/>
  <c r="AL1121" i="13"/>
  <c r="AJ1121" i="13"/>
  <c r="AK1121" i="13"/>
  <c r="AM1121" i="13"/>
  <c r="R1121" i="13"/>
  <c r="AL1122" i="13"/>
  <c r="AJ1122" i="13"/>
  <c r="AK1122" i="13"/>
  <c r="AM1122" i="13"/>
  <c r="R1122" i="13"/>
  <c r="AL1123" i="13"/>
  <c r="AJ1123" i="13"/>
  <c r="AK1123" i="13"/>
  <c r="AM1123" i="13"/>
  <c r="R1123" i="13"/>
  <c r="AL1124" i="13"/>
  <c r="AJ1124" i="13"/>
  <c r="AK1124" i="13"/>
  <c r="AM1124" i="13"/>
  <c r="R1124" i="13"/>
  <c r="AL1125" i="13"/>
  <c r="AJ1125" i="13"/>
  <c r="AK1125" i="13"/>
  <c r="AM1125" i="13"/>
  <c r="R1125" i="13"/>
  <c r="AL1126" i="13"/>
  <c r="AJ1126" i="13"/>
  <c r="AK1126" i="13"/>
  <c r="AM1126" i="13"/>
  <c r="R1126" i="13"/>
  <c r="AL1127" i="13"/>
  <c r="AJ1127" i="13"/>
  <c r="AK1127" i="13"/>
  <c r="AM1127" i="13"/>
  <c r="R1127" i="13"/>
  <c r="AL1128" i="13"/>
  <c r="AJ1128" i="13"/>
  <c r="AK1128" i="13"/>
  <c r="AM1128" i="13"/>
  <c r="R1128" i="13"/>
  <c r="AL1129" i="13"/>
  <c r="AJ1129" i="13"/>
  <c r="AK1129" i="13"/>
  <c r="AM1129" i="13"/>
  <c r="R1129" i="13"/>
  <c r="AL1130" i="13"/>
  <c r="AJ1130" i="13"/>
  <c r="AK1130" i="13"/>
  <c r="AM1130" i="13"/>
  <c r="R1130" i="13"/>
  <c r="AL1131" i="13"/>
  <c r="AJ1131" i="13"/>
  <c r="AK1131" i="13"/>
  <c r="AM1131" i="13"/>
  <c r="R1131" i="13"/>
  <c r="AL1132" i="13"/>
  <c r="AJ1132" i="13"/>
  <c r="AK1132" i="13"/>
  <c r="AM1132" i="13"/>
  <c r="R1132" i="13"/>
  <c r="AL1133" i="13"/>
  <c r="AJ1133" i="13"/>
  <c r="AK1133" i="13"/>
  <c r="AM1133" i="13"/>
  <c r="R1133" i="13"/>
  <c r="AL1134" i="13"/>
  <c r="AJ1134" i="13"/>
  <c r="AK1134" i="13"/>
  <c r="AM1134" i="13"/>
  <c r="R1134" i="13"/>
  <c r="AL1135" i="13"/>
  <c r="AJ1135" i="13"/>
  <c r="AK1135" i="13"/>
  <c r="AM1135" i="13"/>
  <c r="R1135" i="13"/>
  <c r="AL1136" i="13"/>
  <c r="AJ1136" i="13"/>
  <c r="AK1136" i="13"/>
  <c r="AM1136" i="13"/>
  <c r="R1136" i="13"/>
  <c r="AL1137" i="13"/>
  <c r="AJ1137" i="13"/>
  <c r="AK1137" i="13"/>
  <c r="AM1137" i="13"/>
  <c r="R1137" i="13"/>
  <c r="AL1138" i="13"/>
  <c r="AJ1138" i="13"/>
  <c r="AK1138" i="13"/>
  <c r="AM1138" i="13"/>
  <c r="R1138" i="13"/>
  <c r="AL1139" i="13"/>
  <c r="AJ1139" i="13"/>
  <c r="AK1139" i="13"/>
  <c r="AM1139" i="13"/>
  <c r="R1139" i="13"/>
  <c r="AL1140" i="13"/>
  <c r="AJ1140" i="13"/>
  <c r="AK1140" i="13"/>
  <c r="AM1140" i="13"/>
  <c r="R1140" i="13"/>
  <c r="AL1141" i="13"/>
  <c r="AJ1141" i="13"/>
  <c r="AK1141" i="13"/>
  <c r="AM1141" i="13"/>
  <c r="R1141" i="13"/>
  <c r="AL1142" i="13"/>
  <c r="AJ1142" i="13"/>
  <c r="AK1142" i="13"/>
  <c r="AM1142" i="13"/>
  <c r="R1142" i="13"/>
  <c r="AL1143" i="13"/>
  <c r="AJ1143" i="13"/>
  <c r="AK1143" i="13"/>
  <c r="AM1143" i="13"/>
  <c r="R1143" i="13"/>
  <c r="AL1144" i="13"/>
  <c r="AJ1144" i="13"/>
  <c r="AK1144" i="13"/>
  <c r="AM1144" i="13"/>
  <c r="R1144" i="13"/>
  <c r="AL1145" i="13"/>
  <c r="AJ1145" i="13"/>
  <c r="AK1145" i="13"/>
  <c r="AM1145" i="13"/>
  <c r="R1145" i="13"/>
  <c r="AL1146" i="13"/>
  <c r="AJ1146" i="13"/>
  <c r="AK1146" i="13"/>
  <c r="AM1146" i="13"/>
  <c r="R1146" i="13"/>
  <c r="AL1147" i="13"/>
  <c r="AJ1147" i="13"/>
  <c r="AK1147" i="13"/>
  <c r="AM1147" i="13"/>
  <c r="R1147" i="13"/>
  <c r="AL1148" i="13"/>
  <c r="AJ1148" i="13"/>
  <c r="AK1148" i="13"/>
  <c r="AM1148" i="13"/>
  <c r="R1148" i="13"/>
  <c r="AL1149" i="13"/>
  <c r="AJ1149" i="13"/>
  <c r="AK1149" i="13"/>
  <c r="AM1149" i="13"/>
  <c r="R1149" i="13"/>
  <c r="AL1150" i="13"/>
  <c r="AJ1150" i="13"/>
  <c r="AK1150" i="13"/>
  <c r="AM1150" i="13"/>
  <c r="R1150" i="13"/>
  <c r="AL1151" i="13"/>
  <c r="AJ1151" i="13"/>
  <c r="AK1151" i="13"/>
  <c r="AM1151" i="13"/>
  <c r="R1151" i="13"/>
  <c r="AL1152" i="13"/>
  <c r="AJ1152" i="13"/>
  <c r="AK1152" i="13"/>
  <c r="AM1152" i="13"/>
  <c r="R1152" i="13"/>
  <c r="AL1153" i="13"/>
  <c r="AJ1153" i="13"/>
  <c r="AK1153" i="13"/>
  <c r="AM1153" i="13"/>
  <c r="R1153" i="13"/>
  <c r="AL1154" i="13"/>
  <c r="AJ1154" i="13"/>
  <c r="AK1154" i="13"/>
  <c r="AM1154" i="13"/>
  <c r="R1154" i="13"/>
  <c r="AL1155" i="13"/>
  <c r="AJ1155" i="13"/>
  <c r="AK1155" i="13"/>
  <c r="AM1155" i="13"/>
  <c r="R1155" i="13"/>
  <c r="AL1156" i="13"/>
  <c r="AJ1156" i="13"/>
  <c r="AK1156" i="13"/>
  <c r="AM1156" i="13"/>
  <c r="R1156" i="13"/>
  <c r="AL1157" i="13"/>
  <c r="AJ1157" i="13"/>
  <c r="AK1157" i="13"/>
  <c r="AM1157" i="13"/>
  <c r="R1157" i="13"/>
  <c r="AL1158" i="13"/>
  <c r="AJ1158" i="13"/>
  <c r="AK1158" i="13"/>
  <c r="AM1158" i="13"/>
  <c r="R1158" i="13"/>
  <c r="AL1159" i="13"/>
  <c r="AJ1159" i="13"/>
  <c r="AK1159" i="13"/>
  <c r="AM1159" i="13"/>
  <c r="R1159" i="13"/>
  <c r="AL1160" i="13"/>
  <c r="AJ1160" i="13"/>
  <c r="AK1160" i="13"/>
  <c r="AM1160" i="13"/>
  <c r="R1160" i="13"/>
  <c r="AL1161" i="13"/>
  <c r="AJ1161" i="13"/>
  <c r="AK1161" i="13"/>
  <c r="AM1161" i="13"/>
  <c r="R1161" i="13"/>
  <c r="AL1162" i="13"/>
  <c r="AJ1162" i="13"/>
  <c r="AK1162" i="13"/>
  <c r="AM1162" i="13"/>
  <c r="R1162" i="13"/>
  <c r="AL1163" i="13"/>
  <c r="AJ1163" i="13"/>
  <c r="AK1163" i="13"/>
  <c r="AM1163" i="13"/>
  <c r="R1163" i="13"/>
  <c r="AL1164" i="13"/>
  <c r="AJ1164" i="13"/>
  <c r="AK1164" i="13"/>
  <c r="AM1164" i="13"/>
  <c r="R1164" i="13"/>
  <c r="AL1165" i="13"/>
  <c r="AJ1165" i="13"/>
  <c r="AK1165" i="13"/>
  <c r="AM1165" i="13"/>
  <c r="R1165" i="13"/>
  <c r="AL1166" i="13"/>
  <c r="AJ1166" i="13"/>
  <c r="AK1166" i="13"/>
  <c r="AM1166" i="13"/>
  <c r="R1166" i="13"/>
  <c r="AL1167" i="13"/>
  <c r="AJ1167" i="13"/>
  <c r="AK1167" i="13"/>
  <c r="AM1167" i="13"/>
  <c r="R1167" i="13"/>
  <c r="AL1168" i="13"/>
  <c r="AJ1168" i="13"/>
  <c r="AK1168" i="13"/>
  <c r="AM1168" i="13"/>
  <c r="R1168" i="13"/>
  <c r="AL1169" i="13"/>
  <c r="AJ1169" i="13"/>
  <c r="AK1169" i="13"/>
  <c r="AM1169" i="13"/>
  <c r="R1169" i="13"/>
  <c r="AL1170" i="13"/>
  <c r="AJ1170" i="13"/>
  <c r="AK1170" i="13"/>
  <c r="AM1170" i="13"/>
  <c r="R1170" i="13"/>
  <c r="AL1171" i="13"/>
  <c r="AJ1171" i="13"/>
  <c r="AK1171" i="13"/>
  <c r="AM1171" i="13"/>
  <c r="R1171" i="13"/>
  <c r="AL1172" i="13"/>
  <c r="AJ1172" i="13"/>
  <c r="AK1172" i="13"/>
  <c r="AM1172" i="13"/>
  <c r="R1172" i="13"/>
  <c r="AL1173" i="13"/>
  <c r="AJ1173" i="13"/>
  <c r="AK1173" i="13"/>
  <c r="AM1173" i="13"/>
  <c r="R1173" i="13"/>
  <c r="AL1174" i="13"/>
  <c r="AJ1174" i="13"/>
  <c r="AK1174" i="13"/>
  <c r="AM1174" i="13"/>
  <c r="R1174" i="13"/>
  <c r="AL1175" i="13"/>
  <c r="AJ1175" i="13"/>
  <c r="AK1175" i="13"/>
  <c r="AM1175" i="13"/>
  <c r="R1175" i="13"/>
  <c r="AL1176" i="13"/>
  <c r="AJ1176" i="13"/>
  <c r="AK1176" i="13"/>
  <c r="AM1176" i="13"/>
  <c r="R1176" i="13"/>
  <c r="AL1177" i="13"/>
  <c r="AJ1177" i="13"/>
  <c r="AK1177" i="13"/>
  <c r="AM1177" i="13"/>
  <c r="R1177" i="13"/>
  <c r="AL1178" i="13"/>
  <c r="AJ1178" i="13"/>
  <c r="AK1178" i="13"/>
  <c r="AM1178" i="13"/>
  <c r="R1178" i="13"/>
  <c r="AL1179" i="13"/>
  <c r="AJ1179" i="13"/>
  <c r="AK1179" i="13"/>
  <c r="AM1179" i="13"/>
  <c r="R1179" i="13"/>
  <c r="AL1180" i="13"/>
  <c r="AJ1180" i="13"/>
  <c r="AK1180" i="13"/>
  <c r="AM1180" i="13"/>
  <c r="R1180" i="13"/>
  <c r="AL1181" i="13"/>
  <c r="AJ1181" i="13"/>
  <c r="AK1181" i="13"/>
  <c r="AM1181" i="13"/>
  <c r="R1181" i="13"/>
  <c r="AL1182" i="13"/>
  <c r="AJ1182" i="13"/>
  <c r="AK1182" i="13"/>
  <c r="AM1182" i="13"/>
  <c r="R1182" i="13"/>
  <c r="AL1183" i="13"/>
  <c r="AJ1183" i="13"/>
  <c r="AK1183" i="13"/>
  <c r="AM1183" i="13"/>
  <c r="R1183" i="13"/>
  <c r="AL1184" i="13"/>
  <c r="AJ1184" i="13"/>
  <c r="AK1184" i="13"/>
  <c r="AM1184" i="13"/>
  <c r="R1184" i="13"/>
  <c r="AL1185" i="13"/>
  <c r="AJ1185" i="13"/>
  <c r="AK1185" i="13"/>
  <c r="AM1185" i="13"/>
  <c r="R1185" i="13"/>
  <c r="AL1186" i="13"/>
  <c r="AJ1186" i="13"/>
  <c r="AK1186" i="13"/>
  <c r="AM1186" i="13"/>
  <c r="R1186" i="13"/>
  <c r="AL1187" i="13"/>
  <c r="AJ1187" i="13"/>
  <c r="AK1187" i="13"/>
  <c r="AM1187" i="13"/>
  <c r="R1187" i="13"/>
  <c r="AL1188" i="13"/>
  <c r="AJ1188" i="13"/>
  <c r="AK1188" i="13"/>
  <c r="AM1188" i="13"/>
  <c r="R1188" i="13"/>
  <c r="AL1189" i="13"/>
  <c r="AJ1189" i="13"/>
  <c r="AK1189" i="13"/>
  <c r="AM1189" i="13"/>
  <c r="R1189" i="13"/>
  <c r="AL1190" i="13"/>
  <c r="AJ1190" i="13"/>
  <c r="AK1190" i="13"/>
  <c r="AM1190" i="13"/>
  <c r="R1190" i="13"/>
  <c r="AL1191" i="13"/>
  <c r="AJ1191" i="13"/>
  <c r="AK1191" i="13"/>
  <c r="AM1191" i="13"/>
  <c r="R1191" i="13"/>
  <c r="AL1192" i="13"/>
  <c r="AJ1192" i="13"/>
  <c r="AK1192" i="13"/>
  <c r="AM1192" i="13"/>
  <c r="R1192" i="13"/>
  <c r="AL1193" i="13"/>
  <c r="AJ1193" i="13"/>
  <c r="AK1193" i="13"/>
  <c r="AM1193" i="13"/>
  <c r="R1193" i="13"/>
  <c r="AL1194" i="13"/>
  <c r="AJ1194" i="13"/>
  <c r="AK1194" i="13"/>
  <c r="AM1194" i="13"/>
  <c r="R1194" i="13"/>
  <c r="AL1195" i="13"/>
  <c r="AJ1195" i="13"/>
  <c r="AK1195" i="13"/>
  <c r="AM1195" i="13"/>
  <c r="R1195" i="13"/>
  <c r="AL1196" i="13"/>
  <c r="AJ1196" i="13"/>
  <c r="AK1196" i="13"/>
  <c r="AM1196" i="13"/>
  <c r="R1196" i="13"/>
  <c r="AL1197" i="13"/>
  <c r="AJ1197" i="13"/>
  <c r="AK1197" i="13"/>
  <c r="AM1197" i="13"/>
  <c r="R1197" i="13"/>
  <c r="AL1198" i="13"/>
  <c r="AJ1198" i="13"/>
  <c r="AK1198" i="13"/>
  <c r="AM1198" i="13"/>
  <c r="R1198" i="13"/>
  <c r="AL1199" i="13"/>
  <c r="AJ1199" i="13"/>
  <c r="AK1199" i="13"/>
  <c r="AM1199" i="13"/>
  <c r="R1199" i="13"/>
  <c r="AL1200" i="13"/>
  <c r="AJ1200" i="13"/>
  <c r="AK1200" i="13"/>
  <c r="AM1200" i="13"/>
  <c r="R1200" i="13"/>
  <c r="AL1201" i="13"/>
  <c r="AJ1201" i="13"/>
  <c r="AK1201" i="13"/>
  <c r="AM1201" i="13"/>
  <c r="R1201" i="13"/>
  <c r="AL1202" i="13"/>
  <c r="AJ1202" i="13"/>
  <c r="AK1202" i="13"/>
  <c r="AM1202" i="13"/>
  <c r="R1202" i="13"/>
  <c r="AL1203" i="13"/>
  <c r="AJ1203" i="13"/>
  <c r="AK1203" i="13"/>
  <c r="AM1203" i="13"/>
  <c r="R1203" i="13"/>
  <c r="AL1204" i="13"/>
  <c r="AJ1204" i="13"/>
  <c r="AK1204" i="13"/>
  <c r="AM1204" i="13"/>
  <c r="R1204" i="13"/>
  <c r="AL1205" i="13"/>
  <c r="AJ1205" i="13"/>
  <c r="AK1205" i="13"/>
  <c r="AM1205" i="13"/>
  <c r="R1205" i="13"/>
  <c r="AL1206" i="13"/>
  <c r="AJ1206" i="13"/>
  <c r="AK1206" i="13"/>
  <c r="AM1206" i="13"/>
  <c r="R1206" i="13"/>
  <c r="AL1207" i="13"/>
  <c r="AJ1207" i="13"/>
  <c r="AK1207" i="13"/>
  <c r="AM1207" i="13"/>
  <c r="R1207" i="13"/>
  <c r="AL1208" i="13"/>
  <c r="AJ1208" i="13"/>
  <c r="AK1208" i="13"/>
  <c r="AM1208" i="13"/>
  <c r="R1208" i="13"/>
  <c r="AL1209" i="13"/>
  <c r="AJ1209" i="13"/>
  <c r="AK1209" i="13"/>
  <c r="AM1209" i="13"/>
  <c r="R1209" i="13"/>
  <c r="AL1210" i="13"/>
  <c r="AJ1210" i="13"/>
  <c r="AK1210" i="13"/>
  <c r="AM1210" i="13"/>
  <c r="R1210" i="13"/>
  <c r="AL1211" i="13"/>
  <c r="AJ1211" i="13"/>
  <c r="AK1211" i="13"/>
  <c r="AM1211" i="13"/>
  <c r="R1211" i="13"/>
  <c r="AL1212" i="13"/>
  <c r="AJ1212" i="13"/>
  <c r="AK1212" i="13"/>
  <c r="AM1212" i="13"/>
  <c r="R1212" i="13"/>
  <c r="AL1213" i="13"/>
  <c r="AJ1213" i="13"/>
  <c r="AK1213" i="13"/>
  <c r="AM1213" i="13"/>
  <c r="R1213" i="13"/>
  <c r="AL1214" i="13"/>
  <c r="AJ1214" i="13"/>
  <c r="AK1214" i="13"/>
  <c r="AM1214" i="13"/>
  <c r="R1214" i="13"/>
  <c r="AL1215" i="13"/>
  <c r="AJ1215" i="13"/>
  <c r="AK1215" i="13"/>
  <c r="AM1215" i="13"/>
  <c r="R1215" i="13"/>
  <c r="AL1216" i="13"/>
  <c r="AJ1216" i="13"/>
  <c r="AK1216" i="13"/>
  <c r="AM1216" i="13"/>
  <c r="R1216" i="13"/>
  <c r="AL1217" i="13"/>
  <c r="AJ1217" i="13"/>
  <c r="AK1217" i="13"/>
  <c r="AM1217" i="13"/>
  <c r="R1217" i="13"/>
  <c r="AL1218" i="13"/>
  <c r="AJ1218" i="13"/>
  <c r="AK1218" i="13"/>
  <c r="AM1218" i="13"/>
  <c r="R1218" i="13"/>
  <c r="AL1219" i="13"/>
  <c r="AJ1219" i="13"/>
  <c r="AK1219" i="13"/>
  <c r="AM1219" i="13"/>
  <c r="R1219" i="13"/>
  <c r="AL1220" i="13"/>
  <c r="AJ1220" i="13"/>
  <c r="AK1220" i="13"/>
  <c r="AM1220" i="13"/>
  <c r="R1220" i="13"/>
  <c r="AL1221" i="13"/>
  <c r="AJ1221" i="13"/>
  <c r="AK1221" i="13"/>
  <c r="AM1221" i="13"/>
  <c r="R1221" i="13"/>
  <c r="AL1222" i="13"/>
  <c r="AJ1222" i="13"/>
  <c r="AK1222" i="13"/>
  <c r="AM1222" i="13"/>
  <c r="R1222" i="13"/>
  <c r="AL1223" i="13"/>
  <c r="AJ1223" i="13"/>
  <c r="AK1223" i="13"/>
  <c r="AM1223" i="13"/>
  <c r="R1223" i="13"/>
  <c r="AL1224" i="13"/>
  <c r="AJ1224" i="13"/>
  <c r="AK1224" i="13"/>
  <c r="AM1224" i="13"/>
  <c r="R1224" i="13"/>
  <c r="AL1225" i="13"/>
  <c r="AJ1225" i="13"/>
  <c r="AK1225" i="13"/>
  <c r="AM1225" i="13"/>
  <c r="R1225" i="13"/>
  <c r="AL1226" i="13"/>
  <c r="AJ1226" i="13"/>
  <c r="AK1226" i="13"/>
  <c r="AM1226" i="13"/>
  <c r="R1226" i="13"/>
  <c r="AL1227" i="13"/>
  <c r="AJ1227" i="13"/>
  <c r="AK1227" i="13"/>
  <c r="AM1227" i="13"/>
  <c r="R1227" i="13"/>
  <c r="AL1228" i="13"/>
  <c r="AJ1228" i="13"/>
  <c r="AK1228" i="13"/>
  <c r="AM1228" i="13"/>
  <c r="R1228" i="13"/>
  <c r="AL1229" i="13"/>
  <c r="AJ1229" i="13"/>
  <c r="AK1229" i="13"/>
  <c r="AM1229" i="13"/>
  <c r="R1229" i="13"/>
  <c r="AL1230" i="13"/>
  <c r="AJ1230" i="13"/>
  <c r="AK1230" i="13"/>
  <c r="AM1230" i="13"/>
  <c r="R1230" i="13"/>
  <c r="AL1231" i="13"/>
  <c r="AJ1231" i="13"/>
  <c r="AK1231" i="13"/>
  <c r="AM1231" i="13"/>
  <c r="R1231" i="13"/>
  <c r="AL1232" i="13"/>
  <c r="AJ1232" i="13"/>
  <c r="AK1232" i="13"/>
  <c r="AM1232" i="13"/>
  <c r="R1232" i="13"/>
  <c r="AL1233" i="13"/>
  <c r="AJ1233" i="13"/>
  <c r="AK1233" i="13"/>
  <c r="AM1233" i="13"/>
  <c r="R1233" i="13"/>
  <c r="AL1234" i="13"/>
  <c r="AJ1234" i="13"/>
  <c r="AK1234" i="13"/>
  <c r="AM1234" i="13"/>
  <c r="R1234" i="13"/>
  <c r="AL1235" i="13"/>
  <c r="AJ1235" i="13"/>
  <c r="AK1235" i="13"/>
  <c r="AM1235" i="13"/>
  <c r="R1235" i="13"/>
  <c r="AL1236" i="13"/>
  <c r="AJ1236" i="13"/>
  <c r="AK1236" i="13"/>
  <c r="AM1236" i="13"/>
  <c r="R1236" i="13"/>
  <c r="AL1237" i="13"/>
  <c r="AJ1237" i="13"/>
  <c r="AK1237" i="13"/>
  <c r="AM1237" i="13"/>
  <c r="R1237" i="13"/>
  <c r="AL1238" i="13"/>
  <c r="AJ1238" i="13"/>
  <c r="AK1238" i="13"/>
  <c r="AM1238" i="13"/>
  <c r="R1238" i="13"/>
  <c r="AL1239" i="13"/>
  <c r="AJ1239" i="13"/>
  <c r="AK1239" i="13"/>
  <c r="AM1239" i="13"/>
  <c r="R1239" i="13"/>
  <c r="AL1240" i="13"/>
  <c r="AJ1240" i="13"/>
  <c r="AK1240" i="13"/>
  <c r="AM1240" i="13"/>
  <c r="R1240" i="13"/>
  <c r="AL1241" i="13"/>
  <c r="AJ1241" i="13"/>
  <c r="AK1241" i="13"/>
  <c r="AM1241" i="13"/>
  <c r="R1241" i="13"/>
  <c r="AL1242" i="13"/>
  <c r="AJ1242" i="13"/>
  <c r="AK1242" i="13"/>
  <c r="AM1242" i="13"/>
  <c r="R1242" i="13"/>
  <c r="AL1243" i="13"/>
  <c r="AJ1243" i="13"/>
  <c r="AK1243" i="13"/>
  <c r="AM1243" i="13"/>
  <c r="R1243" i="13"/>
  <c r="AL1244" i="13"/>
  <c r="AJ1244" i="13"/>
  <c r="AK1244" i="13"/>
  <c r="AM1244" i="13"/>
  <c r="R1244" i="13"/>
  <c r="AL1245" i="13"/>
  <c r="AJ1245" i="13"/>
  <c r="AK1245" i="13"/>
  <c r="AM1245" i="13"/>
  <c r="R1245" i="13"/>
  <c r="AL1246" i="13"/>
  <c r="AJ1246" i="13"/>
  <c r="AK1246" i="13"/>
  <c r="AM1246" i="13"/>
  <c r="R1246" i="13"/>
  <c r="AL1247" i="13"/>
  <c r="AJ1247" i="13"/>
  <c r="AK1247" i="13"/>
  <c r="AM1247" i="13"/>
  <c r="R1247" i="13"/>
  <c r="AL1248" i="13"/>
  <c r="AJ1248" i="13"/>
  <c r="AK1248" i="13"/>
  <c r="AM1248" i="13"/>
  <c r="R1248" i="13"/>
  <c r="AL1249" i="13"/>
  <c r="AJ1249" i="13"/>
  <c r="AK1249" i="13"/>
  <c r="AM1249" i="13"/>
  <c r="R1249" i="13"/>
  <c r="AL1250" i="13"/>
  <c r="AJ1250" i="13"/>
  <c r="AK1250" i="13"/>
  <c r="AM1250" i="13"/>
  <c r="R1250" i="13"/>
  <c r="AL1251" i="13"/>
  <c r="AJ1251" i="13"/>
  <c r="AK1251" i="13"/>
  <c r="AM1251" i="13"/>
  <c r="R1251" i="13"/>
  <c r="AL1252" i="13"/>
  <c r="AJ1252" i="13"/>
  <c r="AK1252" i="13"/>
  <c r="AM1252" i="13"/>
  <c r="R1252" i="13"/>
  <c r="AL1253" i="13"/>
  <c r="AJ1253" i="13"/>
  <c r="AK1253" i="13"/>
  <c r="AM1253" i="13"/>
  <c r="R1253" i="13"/>
  <c r="AL1254" i="13"/>
  <c r="AJ1254" i="13"/>
  <c r="AK1254" i="13"/>
  <c r="AM1254" i="13"/>
  <c r="R1254" i="13"/>
  <c r="AL1255" i="13"/>
  <c r="AJ1255" i="13"/>
  <c r="AK1255" i="13"/>
  <c r="AM1255" i="13"/>
  <c r="R1255" i="13"/>
  <c r="AL1256" i="13"/>
  <c r="AJ1256" i="13"/>
  <c r="AK1256" i="13"/>
  <c r="AM1256" i="13"/>
  <c r="R1256" i="13"/>
  <c r="AL1257" i="13"/>
  <c r="AJ1257" i="13"/>
  <c r="AK1257" i="13"/>
  <c r="AM1257" i="13"/>
  <c r="R1257" i="13"/>
  <c r="AL1258" i="13"/>
  <c r="AJ1258" i="13"/>
  <c r="AK1258" i="13"/>
  <c r="AM1258" i="13"/>
  <c r="R1258" i="13"/>
  <c r="AL1259" i="13"/>
  <c r="AJ1259" i="13"/>
  <c r="AK1259" i="13"/>
  <c r="AM1259" i="13"/>
  <c r="R1259" i="13"/>
  <c r="AL1260" i="13"/>
  <c r="AJ1260" i="13"/>
  <c r="AK1260" i="13"/>
  <c r="AM1260" i="13"/>
  <c r="R1260" i="13"/>
  <c r="AL1261" i="13"/>
  <c r="AJ1261" i="13"/>
  <c r="AK1261" i="13"/>
  <c r="AM1261" i="13"/>
  <c r="R1261" i="13"/>
  <c r="AL1262" i="13"/>
  <c r="AJ1262" i="13"/>
  <c r="AK1262" i="13"/>
  <c r="AM1262" i="13"/>
  <c r="R1262" i="13"/>
  <c r="AL1263" i="13"/>
  <c r="AJ1263" i="13"/>
  <c r="AK1263" i="13"/>
  <c r="AM1263" i="13"/>
  <c r="R1263" i="13"/>
  <c r="AL1264" i="13"/>
  <c r="AJ1264" i="13"/>
  <c r="AK1264" i="13"/>
  <c r="AM1264" i="13"/>
  <c r="R1264" i="13"/>
  <c r="AL1265" i="13"/>
  <c r="AJ1265" i="13"/>
  <c r="AK1265" i="13"/>
  <c r="AM1265" i="13"/>
  <c r="R1265" i="13"/>
  <c r="AL1266" i="13"/>
  <c r="AJ1266" i="13"/>
  <c r="AK1266" i="13"/>
  <c r="AM1266" i="13"/>
  <c r="R1266" i="13"/>
  <c r="AL1267" i="13"/>
  <c r="AJ1267" i="13"/>
  <c r="AK1267" i="13"/>
  <c r="AM1267" i="13"/>
  <c r="R1267" i="13"/>
  <c r="AL1268" i="13"/>
  <c r="AJ1268" i="13"/>
  <c r="AK1268" i="13"/>
  <c r="AM1268" i="13"/>
  <c r="R1268" i="13"/>
  <c r="AL1269" i="13"/>
  <c r="AJ1269" i="13"/>
  <c r="AK1269" i="13"/>
  <c r="AM1269" i="13"/>
  <c r="R1269" i="13"/>
  <c r="AL1270" i="13"/>
  <c r="AJ1270" i="13"/>
  <c r="AK1270" i="13"/>
  <c r="AM1270" i="13"/>
  <c r="R1270" i="13"/>
  <c r="AL1271" i="13"/>
  <c r="AJ1271" i="13"/>
  <c r="AK1271" i="13"/>
  <c r="AM1271" i="13"/>
  <c r="R1271" i="13"/>
  <c r="AL1272" i="13"/>
  <c r="AJ1272" i="13"/>
  <c r="AK1272" i="13"/>
  <c r="AM1272" i="13"/>
  <c r="R1272" i="13"/>
  <c r="AL1273" i="13"/>
  <c r="AJ1273" i="13"/>
  <c r="AK1273" i="13"/>
  <c r="AM1273" i="13"/>
  <c r="R1273" i="13"/>
  <c r="AL1274" i="13"/>
  <c r="AJ1274" i="13"/>
  <c r="AK1274" i="13"/>
  <c r="AM1274" i="13"/>
  <c r="R1274" i="13"/>
  <c r="AL1275" i="13"/>
  <c r="AJ1275" i="13"/>
  <c r="AK1275" i="13"/>
  <c r="AM1275" i="13"/>
  <c r="R1275" i="13"/>
  <c r="AL1276" i="13"/>
  <c r="AJ1276" i="13"/>
  <c r="AK1276" i="13"/>
  <c r="AM1276" i="13"/>
  <c r="R1276" i="13"/>
  <c r="AL1277" i="13"/>
  <c r="AJ1277" i="13"/>
  <c r="AK1277" i="13"/>
  <c r="AM1277" i="13"/>
  <c r="R1277" i="13"/>
  <c r="AL1278" i="13"/>
  <c r="AJ1278" i="13"/>
  <c r="AK1278" i="13"/>
  <c r="AM1278" i="13"/>
  <c r="R1278" i="13"/>
  <c r="AL1279" i="13"/>
  <c r="AJ1279" i="13"/>
  <c r="AK1279" i="13"/>
  <c r="AM1279" i="13"/>
  <c r="R1279" i="13"/>
  <c r="AL1280" i="13"/>
  <c r="AJ1280" i="13"/>
  <c r="AK1280" i="13"/>
  <c r="AM1280" i="13"/>
  <c r="R1280" i="13"/>
  <c r="AL1281" i="13"/>
  <c r="AJ1281" i="13"/>
  <c r="AK1281" i="13"/>
  <c r="AM1281" i="13"/>
  <c r="R1281" i="13"/>
  <c r="AL1282" i="13"/>
  <c r="AJ1282" i="13"/>
  <c r="AK1282" i="13"/>
  <c r="AM1282" i="13"/>
  <c r="R1282" i="13"/>
  <c r="AL1283" i="13"/>
  <c r="AJ1283" i="13"/>
  <c r="AK1283" i="13"/>
  <c r="AM1283" i="13"/>
  <c r="R1283" i="13"/>
  <c r="AL1284" i="13"/>
  <c r="AJ1284" i="13"/>
  <c r="AK1284" i="13"/>
  <c r="AM1284" i="13"/>
  <c r="R1284" i="13"/>
  <c r="AL1285" i="13"/>
  <c r="AJ1285" i="13"/>
  <c r="AK1285" i="13"/>
  <c r="AM1285" i="13"/>
  <c r="R1285" i="13"/>
  <c r="AL1286" i="13"/>
  <c r="AJ1286" i="13"/>
  <c r="AK1286" i="13"/>
  <c r="AM1286" i="13"/>
  <c r="R1286" i="13"/>
  <c r="AL1287" i="13"/>
  <c r="AJ1287" i="13"/>
  <c r="AK1287" i="13"/>
  <c r="AM1287" i="13"/>
  <c r="R1287" i="13"/>
  <c r="AL1288" i="13"/>
  <c r="AJ1288" i="13"/>
  <c r="AK1288" i="13"/>
  <c r="AM1288" i="13"/>
  <c r="R1288" i="13"/>
  <c r="AL1289" i="13"/>
  <c r="AJ1289" i="13"/>
  <c r="AK1289" i="13"/>
  <c r="AM1289" i="13"/>
  <c r="R1289" i="13"/>
  <c r="AL1290" i="13"/>
  <c r="AJ1290" i="13"/>
  <c r="AK1290" i="13"/>
  <c r="AM1290" i="13"/>
  <c r="R1290" i="13"/>
  <c r="AL1291" i="13"/>
  <c r="AJ1291" i="13"/>
  <c r="AK1291" i="13"/>
  <c r="AM1291" i="13"/>
  <c r="R1291" i="13"/>
  <c r="AL1292" i="13"/>
  <c r="AJ1292" i="13"/>
  <c r="AK1292" i="13"/>
  <c r="AM1292" i="13"/>
  <c r="R1292" i="13"/>
  <c r="AL1293" i="13"/>
  <c r="AJ1293" i="13"/>
  <c r="AK1293" i="13"/>
  <c r="AM1293" i="13"/>
  <c r="R1293" i="13"/>
  <c r="AL1294" i="13"/>
  <c r="AJ1294" i="13"/>
  <c r="AK1294" i="13"/>
  <c r="AM1294" i="13"/>
  <c r="R1294" i="13"/>
  <c r="AL1295" i="13"/>
  <c r="AJ1295" i="13"/>
  <c r="AK1295" i="13"/>
  <c r="AM1295" i="13"/>
  <c r="R1295" i="13"/>
  <c r="AL1296" i="13"/>
  <c r="AJ1296" i="13"/>
  <c r="AK1296" i="13"/>
  <c r="AM1296" i="13"/>
  <c r="R1296" i="13"/>
  <c r="AL1297" i="13"/>
  <c r="AJ1297" i="13"/>
  <c r="AK1297" i="13"/>
  <c r="AM1297" i="13"/>
  <c r="R1297" i="13"/>
  <c r="AL1298" i="13"/>
  <c r="AJ1298" i="13"/>
  <c r="AK1298" i="13"/>
  <c r="AM1298" i="13"/>
  <c r="R1298" i="13"/>
  <c r="AL1299" i="13"/>
  <c r="AJ1299" i="13"/>
  <c r="AK1299" i="13"/>
  <c r="AM1299" i="13"/>
  <c r="R1299" i="13"/>
  <c r="AL1300" i="13"/>
  <c r="AJ1300" i="13"/>
  <c r="AK1300" i="13"/>
  <c r="AM1300" i="13"/>
  <c r="R1300" i="13"/>
  <c r="AL1301" i="13"/>
  <c r="AJ1301" i="13"/>
  <c r="AK1301" i="13"/>
  <c r="AM1301" i="13"/>
  <c r="R1301" i="13"/>
  <c r="AL1302" i="13"/>
  <c r="AJ1302" i="13"/>
  <c r="AK1302" i="13"/>
  <c r="AM1302" i="13"/>
  <c r="R1302" i="13"/>
  <c r="AL1303" i="13"/>
  <c r="AJ1303" i="13"/>
  <c r="AK1303" i="13"/>
  <c r="AM1303" i="13"/>
  <c r="R1303" i="13"/>
  <c r="AL1304" i="13"/>
  <c r="AJ1304" i="13"/>
  <c r="AK1304" i="13"/>
  <c r="AM1304" i="13"/>
  <c r="R1304" i="13"/>
  <c r="AL1305" i="13"/>
  <c r="AJ1305" i="13"/>
  <c r="AK1305" i="13"/>
  <c r="AM1305" i="13"/>
  <c r="R1305" i="13"/>
  <c r="AL1306" i="13"/>
  <c r="AJ1306" i="13"/>
  <c r="AK1306" i="13"/>
  <c r="AM1306" i="13"/>
  <c r="R1306" i="13"/>
  <c r="AL1307" i="13"/>
  <c r="AJ1307" i="13"/>
  <c r="AK1307" i="13"/>
  <c r="AM1307" i="13"/>
  <c r="R1307" i="13"/>
  <c r="AL1308" i="13"/>
  <c r="AJ1308" i="13"/>
  <c r="AK1308" i="13"/>
  <c r="AM1308" i="13"/>
  <c r="R1308" i="13"/>
  <c r="AL1309" i="13"/>
  <c r="AJ1309" i="13"/>
  <c r="AK1309" i="13"/>
  <c r="AM1309" i="13"/>
  <c r="R1309" i="13"/>
  <c r="AL1310" i="13"/>
  <c r="AJ1310" i="13"/>
  <c r="AK1310" i="13"/>
  <c r="AM1310" i="13"/>
  <c r="R1310" i="13"/>
  <c r="AL1311" i="13"/>
  <c r="AJ1311" i="13"/>
  <c r="AK1311" i="13"/>
  <c r="AM1311" i="13"/>
  <c r="R1311" i="13"/>
  <c r="AL1312" i="13"/>
  <c r="AJ1312" i="13"/>
  <c r="AK1312" i="13"/>
  <c r="AM1312" i="13"/>
  <c r="R1312" i="13"/>
  <c r="AL1313" i="13"/>
  <c r="AJ1313" i="13"/>
  <c r="AK1313" i="13"/>
  <c r="AM1313" i="13"/>
  <c r="R1313" i="13"/>
  <c r="AL1314" i="13"/>
  <c r="AJ1314" i="13"/>
  <c r="AK1314" i="13"/>
  <c r="AM1314" i="13"/>
  <c r="R1314" i="13"/>
  <c r="AL1315" i="13"/>
  <c r="AJ1315" i="13"/>
  <c r="AK1315" i="13"/>
  <c r="AM1315" i="13"/>
  <c r="R1315" i="13"/>
  <c r="AL1316" i="13"/>
  <c r="AJ1316" i="13"/>
  <c r="AK1316" i="13"/>
  <c r="AM1316" i="13"/>
  <c r="R1316" i="13"/>
  <c r="AL1317" i="13"/>
  <c r="AJ1317" i="13"/>
  <c r="AK1317" i="13"/>
  <c r="AM1317" i="13"/>
  <c r="R1317" i="13"/>
  <c r="AL1318" i="13"/>
  <c r="AJ1318" i="13"/>
  <c r="AK1318" i="13"/>
  <c r="AM1318" i="13"/>
  <c r="R1318" i="13"/>
  <c r="AL1319" i="13"/>
  <c r="AJ1319" i="13"/>
  <c r="AK1319" i="13"/>
  <c r="AM1319" i="13"/>
  <c r="R1319" i="13"/>
  <c r="AL1320" i="13"/>
  <c r="AJ1320" i="13"/>
  <c r="AK1320" i="13"/>
  <c r="AM1320" i="13"/>
  <c r="R1320" i="13"/>
  <c r="AL1321" i="13"/>
  <c r="AJ1321" i="13"/>
  <c r="AK1321" i="13"/>
  <c r="AM1321" i="13"/>
  <c r="R1321" i="13"/>
  <c r="AL1322" i="13"/>
  <c r="AJ1322" i="13"/>
  <c r="AK1322" i="13"/>
  <c r="AM1322" i="13"/>
  <c r="R1322" i="13"/>
  <c r="AL1323" i="13"/>
  <c r="AJ1323" i="13"/>
  <c r="AK1323" i="13"/>
  <c r="AM1323" i="13"/>
  <c r="R1323" i="13"/>
  <c r="AL1324" i="13"/>
  <c r="AJ1324" i="13"/>
  <c r="AK1324" i="13"/>
  <c r="AM1324" i="13"/>
  <c r="R1324" i="13"/>
  <c r="AL1325" i="13"/>
  <c r="AJ1325" i="13"/>
  <c r="AK1325" i="13"/>
  <c r="AM1325" i="13"/>
  <c r="R1325" i="13"/>
  <c r="AL1326" i="13"/>
  <c r="AJ1326" i="13"/>
  <c r="AK1326" i="13"/>
  <c r="AM1326" i="13"/>
  <c r="R1326" i="13"/>
  <c r="AL1327" i="13"/>
  <c r="AJ1327" i="13"/>
  <c r="AK1327" i="13"/>
  <c r="AM1327" i="13"/>
  <c r="R1327" i="13"/>
  <c r="AL1328" i="13"/>
  <c r="AJ1328" i="13"/>
  <c r="AK1328" i="13"/>
  <c r="AM1328" i="13"/>
  <c r="R1328" i="13"/>
  <c r="AL1329" i="13"/>
  <c r="AJ1329" i="13"/>
  <c r="AK1329" i="13"/>
  <c r="AM1329" i="13"/>
  <c r="R1329" i="13"/>
  <c r="AL1330" i="13"/>
  <c r="AJ1330" i="13"/>
  <c r="AK1330" i="13"/>
  <c r="AM1330" i="13"/>
  <c r="R1330" i="13"/>
  <c r="AL1331" i="13"/>
  <c r="AJ1331" i="13"/>
  <c r="AK1331" i="13"/>
  <c r="AM1331" i="13"/>
  <c r="R1331" i="13"/>
  <c r="AL1332" i="13"/>
  <c r="AJ1332" i="13"/>
  <c r="AK1332" i="13"/>
  <c r="AM1332" i="13"/>
  <c r="R1332" i="13"/>
  <c r="AL1333" i="13"/>
  <c r="AJ1333" i="13"/>
  <c r="AK1333" i="13"/>
  <c r="AM1333" i="13"/>
  <c r="R1333" i="13"/>
  <c r="AL1334" i="13"/>
  <c r="AJ1334" i="13"/>
  <c r="AK1334" i="13"/>
  <c r="AM1334" i="13"/>
  <c r="R1334" i="13"/>
  <c r="AL1335" i="13"/>
  <c r="AJ1335" i="13"/>
  <c r="AK1335" i="13"/>
  <c r="AM1335" i="13"/>
  <c r="R1335" i="13"/>
  <c r="AL1336" i="13"/>
  <c r="AJ1336" i="13"/>
  <c r="AK1336" i="13"/>
  <c r="AM1336" i="13"/>
  <c r="R1336" i="13"/>
  <c r="AL1337" i="13"/>
  <c r="AJ1337" i="13"/>
  <c r="AK1337" i="13"/>
  <c r="AM1337" i="13"/>
  <c r="R1337" i="13"/>
  <c r="AL1338" i="13"/>
  <c r="AJ1338" i="13"/>
  <c r="AK1338" i="13"/>
  <c r="AM1338" i="13"/>
  <c r="R1338" i="13"/>
  <c r="AL1339" i="13"/>
  <c r="AJ1339" i="13"/>
  <c r="AK1339" i="13"/>
  <c r="AM1339" i="13"/>
  <c r="R1339" i="13"/>
  <c r="AL1340" i="13"/>
  <c r="AJ1340" i="13"/>
  <c r="AK1340" i="13"/>
  <c r="AM1340" i="13"/>
  <c r="R1340" i="13"/>
  <c r="AL1341" i="13"/>
  <c r="AJ1341" i="13"/>
  <c r="AK1341" i="13"/>
  <c r="AM1341" i="13"/>
  <c r="R1341" i="13"/>
  <c r="AL1342" i="13"/>
  <c r="AJ1342" i="13"/>
  <c r="AK1342" i="13"/>
  <c r="AM1342" i="13"/>
  <c r="R1342" i="13"/>
  <c r="AL1343" i="13"/>
  <c r="AJ1343" i="13"/>
  <c r="AK1343" i="13"/>
  <c r="AM1343" i="13"/>
  <c r="R1343" i="13"/>
  <c r="AL1344" i="13"/>
  <c r="AJ1344" i="13"/>
  <c r="AK1344" i="13"/>
  <c r="AM1344" i="13"/>
  <c r="R1344" i="13"/>
  <c r="AL1345" i="13"/>
  <c r="AJ1345" i="13"/>
  <c r="AK1345" i="13"/>
  <c r="AM1345" i="13"/>
  <c r="R1345" i="13"/>
  <c r="AL1346" i="13"/>
  <c r="AJ1346" i="13"/>
  <c r="AK1346" i="13"/>
  <c r="AM1346" i="13"/>
  <c r="R1346" i="13"/>
  <c r="AL1347" i="13"/>
  <c r="AJ1347" i="13"/>
  <c r="AK1347" i="13"/>
  <c r="AM1347" i="13"/>
  <c r="R1347" i="13"/>
  <c r="AL1348" i="13"/>
  <c r="AJ1348" i="13"/>
  <c r="AK1348" i="13"/>
  <c r="AM1348" i="13"/>
  <c r="R1348" i="13"/>
  <c r="AL1349" i="13"/>
  <c r="AJ1349" i="13"/>
  <c r="AK1349" i="13"/>
  <c r="AM1349" i="13"/>
  <c r="R1349" i="13"/>
  <c r="AL1350" i="13"/>
  <c r="AJ1350" i="13"/>
  <c r="AK1350" i="13"/>
  <c r="AM1350" i="13"/>
  <c r="R1350" i="13"/>
  <c r="AL1351" i="13"/>
  <c r="AJ1351" i="13"/>
  <c r="AK1351" i="13"/>
  <c r="AM1351" i="13"/>
  <c r="R1351" i="13"/>
  <c r="AL1352" i="13"/>
  <c r="AJ1352" i="13"/>
  <c r="AK1352" i="13"/>
  <c r="AM1352" i="13"/>
  <c r="R1352" i="13"/>
  <c r="AL1353" i="13"/>
  <c r="AJ1353" i="13"/>
  <c r="AK1353" i="13"/>
  <c r="AM1353" i="13"/>
  <c r="R1353" i="13"/>
  <c r="AL1354" i="13"/>
  <c r="AJ1354" i="13"/>
  <c r="AK1354" i="13"/>
  <c r="AM1354" i="13"/>
  <c r="R1354" i="13"/>
  <c r="AL1355" i="13"/>
  <c r="AJ1355" i="13"/>
  <c r="AK1355" i="13"/>
  <c r="AM1355" i="13"/>
  <c r="R1355" i="13"/>
  <c r="AL1356" i="13"/>
  <c r="AJ1356" i="13"/>
  <c r="AK1356" i="13"/>
  <c r="AM1356" i="13"/>
  <c r="R1356" i="13"/>
  <c r="AL1357" i="13"/>
  <c r="AJ1357" i="13"/>
  <c r="AK1357" i="13"/>
  <c r="AM1357" i="13"/>
  <c r="R1357" i="13"/>
  <c r="AL1358" i="13"/>
  <c r="AJ1358" i="13"/>
  <c r="AK1358" i="13"/>
  <c r="AM1358" i="13"/>
  <c r="R1358" i="13"/>
  <c r="AL1359" i="13"/>
  <c r="AJ1359" i="13"/>
  <c r="AK1359" i="13"/>
  <c r="AM1359" i="13"/>
  <c r="R1359" i="13"/>
  <c r="AL1360" i="13"/>
  <c r="AJ1360" i="13"/>
  <c r="AK1360" i="13"/>
  <c r="AM1360" i="13"/>
  <c r="R1360" i="13"/>
  <c r="AL1361" i="13"/>
  <c r="AJ1361" i="13"/>
  <c r="AK1361" i="13"/>
  <c r="AM1361" i="13"/>
  <c r="R1361" i="13"/>
  <c r="AL1362" i="13"/>
  <c r="AJ1362" i="13"/>
  <c r="AK1362" i="13"/>
  <c r="AM1362" i="13"/>
  <c r="R1362" i="13"/>
  <c r="AL1363" i="13"/>
  <c r="AJ1363" i="13"/>
  <c r="AK1363" i="13"/>
  <c r="AM1363" i="13"/>
  <c r="R1363" i="13"/>
  <c r="AL1364" i="13"/>
  <c r="AJ1364" i="13"/>
  <c r="AK1364" i="13"/>
  <c r="AM1364" i="13"/>
  <c r="R1364" i="13"/>
  <c r="AL1365" i="13"/>
  <c r="AJ1365" i="13"/>
  <c r="AK1365" i="13"/>
  <c r="AM1365" i="13"/>
  <c r="R1365" i="13"/>
  <c r="AL1366" i="13"/>
  <c r="AJ1366" i="13"/>
  <c r="AK1366" i="13"/>
  <c r="AM1366" i="13"/>
  <c r="R1366" i="13"/>
  <c r="AL1367" i="13"/>
  <c r="AJ1367" i="13"/>
  <c r="AK1367" i="13"/>
  <c r="AM1367" i="13"/>
  <c r="R1367" i="13"/>
  <c r="AL1368" i="13"/>
  <c r="AJ1368" i="13"/>
  <c r="AK1368" i="13"/>
  <c r="AM1368" i="13"/>
  <c r="R1368" i="13"/>
  <c r="AL1369" i="13"/>
  <c r="AJ1369" i="13"/>
  <c r="AK1369" i="13"/>
  <c r="AM1369" i="13"/>
  <c r="R1369" i="13"/>
  <c r="AL1370" i="13"/>
  <c r="AJ1370" i="13"/>
  <c r="AK1370" i="13"/>
  <c r="AM1370" i="13"/>
  <c r="R1370" i="13"/>
  <c r="AL1371" i="13"/>
  <c r="AJ1371" i="13"/>
  <c r="AK1371" i="13"/>
  <c r="AM1371" i="13"/>
  <c r="R1371" i="13"/>
  <c r="AL1372" i="13"/>
  <c r="AJ1372" i="13"/>
  <c r="AK1372" i="13"/>
  <c r="AM1372" i="13"/>
  <c r="R1372" i="13"/>
  <c r="AL1373" i="13"/>
  <c r="AJ1373" i="13"/>
  <c r="AK1373" i="13"/>
  <c r="AM1373" i="13"/>
  <c r="R1373" i="13"/>
  <c r="AL1374" i="13"/>
  <c r="AJ1374" i="13"/>
  <c r="AK1374" i="13"/>
  <c r="AM1374" i="13"/>
  <c r="R1374" i="13"/>
  <c r="AL1375" i="13"/>
  <c r="AJ1375" i="13"/>
  <c r="AK1375" i="13"/>
  <c r="AM1375" i="13"/>
  <c r="R1375" i="13"/>
  <c r="AL1376" i="13"/>
  <c r="AJ1376" i="13"/>
  <c r="AK1376" i="13"/>
  <c r="AM1376" i="13"/>
  <c r="R1376" i="13"/>
  <c r="AL1377" i="13"/>
  <c r="AJ1377" i="13"/>
  <c r="AK1377" i="13"/>
  <c r="AM1377" i="13"/>
  <c r="R1377" i="13"/>
  <c r="AL1378" i="13"/>
  <c r="AJ1378" i="13"/>
  <c r="AK1378" i="13"/>
  <c r="AM1378" i="13"/>
  <c r="R1378" i="13"/>
  <c r="AL1379" i="13"/>
  <c r="AJ1379" i="13"/>
  <c r="AK1379" i="13"/>
  <c r="AM1379" i="13"/>
  <c r="R1379" i="13"/>
  <c r="AL1380" i="13"/>
  <c r="AJ1380" i="13"/>
  <c r="AK1380" i="13"/>
  <c r="AM1380" i="13"/>
  <c r="R1380" i="13"/>
  <c r="AL1381" i="13"/>
  <c r="AJ1381" i="13"/>
  <c r="AK1381" i="13"/>
  <c r="AM1381" i="13"/>
  <c r="R1381" i="13"/>
  <c r="AL1382" i="13"/>
  <c r="AJ1382" i="13"/>
  <c r="AK1382" i="13"/>
  <c r="AM1382" i="13"/>
  <c r="R1382" i="13"/>
  <c r="AL1383" i="13"/>
  <c r="AJ1383" i="13"/>
  <c r="AK1383" i="13"/>
  <c r="AM1383" i="13"/>
  <c r="R1383" i="13"/>
  <c r="AL1384" i="13"/>
  <c r="AJ1384" i="13"/>
  <c r="AK1384" i="13"/>
  <c r="AM1384" i="13"/>
  <c r="R1384" i="13"/>
  <c r="AL1385" i="13"/>
  <c r="AJ1385" i="13"/>
  <c r="AK1385" i="13"/>
  <c r="AM1385" i="13"/>
  <c r="R1385" i="13"/>
  <c r="AL1386" i="13"/>
  <c r="AJ1386" i="13"/>
  <c r="AK1386" i="13"/>
  <c r="AM1386" i="13"/>
  <c r="R1386" i="13"/>
  <c r="AL1387" i="13"/>
  <c r="AJ1387" i="13"/>
  <c r="AK1387" i="13"/>
  <c r="AM1387" i="13"/>
  <c r="R1387" i="13"/>
  <c r="AL1388" i="13"/>
  <c r="AJ1388" i="13"/>
  <c r="AK1388" i="13"/>
  <c r="AM1388" i="13"/>
  <c r="R1388" i="13"/>
  <c r="AL1389" i="13"/>
  <c r="AJ1389" i="13"/>
  <c r="AK1389" i="13"/>
  <c r="AM1389" i="13"/>
  <c r="R1389" i="13"/>
  <c r="AL1390" i="13"/>
  <c r="AJ1390" i="13"/>
  <c r="AK1390" i="13"/>
  <c r="AM1390" i="13"/>
  <c r="R1390" i="13"/>
  <c r="AL1391" i="13"/>
  <c r="AJ1391" i="13"/>
  <c r="AK1391" i="13"/>
  <c r="AM1391" i="13"/>
  <c r="R1391" i="13"/>
  <c r="AL1392" i="13"/>
  <c r="AJ1392" i="13"/>
  <c r="AK1392" i="13"/>
  <c r="AM1392" i="13"/>
  <c r="R1392" i="13"/>
  <c r="AL1393" i="13"/>
  <c r="AJ1393" i="13"/>
  <c r="AK1393" i="13"/>
  <c r="AM1393" i="13"/>
  <c r="R1393" i="13"/>
  <c r="AL1394" i="13"/>
  <c r="AJ1394" i="13"/>
  <c r="AK1394" i="13"/>
  <c r="AM1394" i="13"/>
  <c r="R1394" i="13"/>
  <c r="AL1395" i="13"/>
  <c r="AJ1395" i="13"/>
  <c r="AK1395" i="13"/>
  <c r="AM1395" i="13"/>
  <c r="R1395" i="13"/>
  <c r="AL1396" i="13"/>
  <c r="AJ1396" i="13"/>
  <c r="AK1396" i="13"/>
  <c r="AM1396" i="13"/>
  <c r="R1396" i="13"/>
  <c r="AL1397" i="13"/>
  <c r="AJ1397" i="13"/>
  <c r="AK1397" i="13"/>
  <c r="AM1397" i="13"/>
  <c r="R1397" i="13"/>
  <c r="AL1398" i="13"/>
  <c r="AJ1398" i="13"/>
  <c r="AK1398" i="13"/>
  <c r="AM1398" i="13"/>
  <c r="R1398" i="13"/>
  <c r="AL1399" i="13"/>
  <c r="AJ1399" i="13"/>
  <c r="AK1399" i="13"/>
  <c r="AM1399" i="13"/>
  <c r="R1399" i="13"/>
  <c r="AL1400" i="13"/>
  <c r="AJ1400" i="13"/>
  <c r="AK1400" i="13"/>
  <c r="AM1400" i="13"/>
  <c r="R1400" i="13"/>
  <c r="AL1401" i="13"/>
  <c r="AJ1401" i="13"/>
  <c r="AK1401" i="13"/>
  <c r="AM1401" i="13"/>
  <c r="R1401" i="13"/>
  <c r="AL1402" i="13"/>
  <c r="AJ1402" i="13"/>
  <c r="AK1402" i="13"/>
  <c r="AM1402" i="13"/>
  <c r="R1402" i="13"/>
  <c r="AL1403" i="13"/>
  <c r="AJ1403" i="13"/>
  <c r="AK1403" i="13"/>
  <c r="AM1403" i="13"/>
  <c r="R1403" i="13"/>
  <c r="AL1404" i="13"/>
  <c r="AJ1404" i="13"/>
  <c r="AK1404" i="13"/>
  <c r="AM1404" i="13"/>
  <c r="R1404" i="13"/>
  <c r="AL1405" i="13"/>
  <c r="AJ1405" i="13"/>
  <c r="AK1405" i="13"/>
  <c r="AM1405" i="13"/>
  <c r="R1405" i="13"/>
  <c r="AL1406" i="13"/>
  <c r="AJ1406" i="13"/>
  <c r="AK1406" i="13"/>
  <c r="AM1406" i="13"/>
  <c r="R1406" i="13"/>
  <c r="AL1407" i="13"/>
  <c r="AJ1407" i="13"/>
  <c r="AK1407" i="13"/>
  <c r="AM1407" i="13"/>
  <c r="R1407" i="13"/>
  <c r="AL1408" i="13"/>
  <c r="AJ1408" i="13"/>
  <c r="AK1408" i="13"/>
  <c r="AM1408" i="13"/>
  <c r="R1408" i="13"/>
  <c r="AL1409" i="13"/>
  <c r="AJ1409" i="13"/>
  <c r="AK1409" i="13"/>
  <c r="AM1409" i="13"/>
  <c r="R1409" i="13"/>
  <c r="AL1410" i="13"/>
  <c r="AJ1410" i="13"/>
  <c r="AK1410" i="13"/>
  <c r="AM1410" i="13"/>
  <c r="R1410" i="13"/>
  <c r="AL1411" i="13"/>
  <c r="AJ1411" i="13"/>
  <c r="AK1411" i="13"/>
  <c r="AM1411" i="13"/>
  <c r="R1411" i="13"/>
  <c r="AL1412" i="13"/>
  <c r="AJ1412" i="13"/>
  <c r="AK1412" i="13"/>
  <c r="AM1412" i="13"/>
  <c r="R1412" i="13"/>
  <c r="AL1413" i="13"/>
  <c r="AJ1413" i="13"/>
  <c r="AK1413" i="13"/>
  <c r="AM1413" i="13"/>
  <c r="R1413" i="13"/>
  <c r="AL1414" i="13"/>
  <c r="AJ1414" i="13"/>
  <c r="AK1414" i="13"/>
  <c r="AM1414" i="13"/>
  <c r="R1414" i="13"/>
  <c r="AL1415" i="13"/>
  <c r="AJ1415" i="13"/>
  <c r="AK1415" i="13"/>
  <c r="AM1415" i="13"/>
  <c r="R1415" i="13"/>
  <c r="AL1416" i="13"/>
  <c r="AJ1416" i="13"/>
  <c r="AK1416" i="13"/>
  <c r="AM1416" i="13"/>
  <c r="R1416" i="13"/>
  <c r="AL1417" i="13"/>
  <c r="AJ1417" i="13"/>
  <c r="AK1417" i="13"/>
  <c r="AM1417" i="13"/>
  <c r="R1417" i="13"/>
  <c r="AL1418" i="13"/>
  <c r="AJ1418" i="13"/>
  <c r="AK1418" i="13"/>
  <c r="AM1418" i="13"/>
  <c r="R1418" i="13"/>
  <c r="AL1419" i="13"/>
  <c r="AJ1419" i="13"/>
  <c r="AK1419" i="13"/>
  <c r="AM1419" i="13"/>
  <c r="R1419" i="13"/>
  <c r="AL1420" i="13"/>
  <c r="AJ1420" i="13"/>
  <c r="AK1420" i="13"/>
  <c r="AM1420" i="13"/>
  <c r="R1420" i="13"/>
  <c r="AL1421" i="13"/>
  <c r="AJ1421" i="13"/>
  <c r="AK1421" i="13"/>
  <c r="AM1421" i="13"/>
  <c r="R1421" i="13"/>
  <c r="AL1422" i="13"/>
  <c r="AJ1422" i="13"/>
  <c r="AK1422" i="13"/>
  <c r="AM1422" i="13"/>
  <c r="R1422" i="13"/>
  <c r="AL1423" i="13"/>
  <c r="AJ1423" i="13"/>
  <c r="AK1423" i="13"/>
  <c r="AM1423" i="13"/>
  <c r="R1423" i="13"/>
  <c r="AL1424" i="13"/>
  <c r="AJ1424" i="13"/>
  <c r="AK1424" i="13"/>
  <c r="AM1424" i="13"/>
  <c r="R1424" i="13"/>
  <c r="AL1425" i="13"/>
  <c r="AJ1425" i="13"/>
  <c r="AK1425" i="13"/>
  <c r="AM1425" i="13"/>
  <c r="R1425" i="13"/>
  <c r="AL1426" i="13"/>
  <c r="AJ1426" i="13"/>
  <c r="AK1426" i="13"/>
  <c r="AM1426" i="13"/>
  <c r="R1426" i="13"/>
  <c r="AL1427" i="13"/>
  <c r="AJ1427" i="13"/>
  <c r="AK1427" i="13"/>
  <c r="AM1427" i="13"/>
  <c r="R1427" i="13"/>
  <c r="AL1428" i="13"/>
  <c r="AJ1428" i="13"/>
  <c r="AK1428" i="13"/>
  <c r="AM1428" i="13"/>
  <c r="R1428" i="13"/>
  <c r="AL1429" i="13"/>
  <c r="AJ1429" i="13"/>
  <c r="AK1429" i="13"/>
  <c r="AM1429" i="13"/>
  <c r="R1429" i="13"/>
  <c r="AL1430" i="13"/>
  <c r="AJ1430" i="13"/>
  <c r="AK1430" i="13"/>
  <c r="AM1430" i="13"/>
  <c r="R1430" i="13"/>
  <c r="AL1431" i="13"/>
  <c r="AJ1431" i="13"/>
  <c r="AK1431" i="13"/>
  <c r="AM1431" i="13"/>
  <c r="R1431" i="13"/>
  <c r="AL1432" i="13"/>
  <c r="AJ1432" i="13"/>
  <c r="AK1432" i="13"/>
  <c r="AM1432" i="13"/>
  <c r="R1432" i="13"/>
  <c r="AL1433" i="13"/>
  <c r="AJ1433" i="13"/>
  <c r="AK1433" i="13"/>
  <c r="AM1433" i="13"/>
  <c r="R1433" i="13"/>
  <c r="AL1434" i="13"/>
  <c r="AJ1434" i="13"/>
  <c r="AK1434" i="13"/>
  <c r="AM1434" i="13"/>
  <c r="R1434" i="13"/>
  <c r="AL1435" i="13"/>
  <c r="AJ1435" i="13"/>
  <c r="AK1435" i="13"/>
  <c r="AM1435" i="13"/>
  <c r="R1435" i="13"/>
  <c r="AL1436" i="13"/>
  <c r="AJ1436" i="13"/>
  <c r="AK1436" i="13"/>
  <c r="AM1436" i="13"/>
  <c r="R1436" i="13"/>
  <c r="AL1437" i="13"/>
  <c r="AJ1437" i="13"/>
  <c r="AK1437" i="13"/>
  <c r="AM1437" i="13"/>
  <c r="R1437" i="13"/>
  <c r="AL1438" i="13"/>
  <c r="AJ1438" i="13"/>
  <c r="AK1438" i="13"/>
  <c r="AM1438" i="13"/>
  <c r="R1438" i="13"/>
  <c r="AL1439" i="13"/>
  <c r="AJ1439" i="13"/>
  <c r="AK1439" i="13"/>
  <c r="AM1439" i="13"/>
  <c r="R1439" i="13"/>
  <c r="AL1440" i="13"/>
  <c r="AJ1440" i="13"/>
  <c r="AK1440" i="13"/>
  <c r="AM1440" i="13"/>
  <c r="R1440" i="13"/>
  <c r="AL1441" i="13"/>
  <c r="AJ1441" i="13"/>
  <c r="AK1441" i="13"/>
  <c r="AM1441" i="13"/>
  <c r="R1441" i="13"/>
  <c r="AL1442" i="13"/>
  <c r="AJ1442" i="13"/>
  <c r="AK1442" i="13"/>
  <c r="AM1442" i="13"/>
  <c r="R1442" i="13"/>
  <c r="AL1443" i="13"/>
  <c r="AJ1443" i="13"/>
  <c r="AK1443" i="13"/>
  <c r="AM1443" i="13"/>
  <c r="R1443" i="13"/>
  <c r="AL1444" i="13"/>
  <c r="AJ1444" i="13"/>
  <c r="AK1444" i="13"/>
  <c r="AM1444" i="13"/>
  <c r="R1444" i="13"/>
  <c r="AL1445" i="13"/>
  <c r="AJ1445" i="13"/>
  <c r="AK1445" i="13"/>
  <c r="AM1445" i="13"/>
  <c r="R1445" i="13"/>
  <c r="AL1446" i="13"/>
  <c r="AJ1446" i="13"/>
  <c r="AK1446" i="13"/>
  <c r="AM1446" i="13"/>
  <c r="R1446" i="13"/>
  <c r="AL1447" i="13"/>
  <c r="AJ1447" i="13"/>
  <c r="AK1447" i="13"/>
  <c r="AM1447" i="13"/>
  <c r="R1447" i="13"/>
  <c r="AL1448" i="13"/>
  <c r="AJ1448" i="13"/>
  <c r="AK1448" i="13"/>
  <c r="AM1448" i="13"/>
  <c r="R1448" i="13"/>
  <c r="AL1449" i="13"/>
  <c r="AJ1449" i="13"/>
  <c r="AK1449" i="13"/>
  <c r="AM1449" i="13"/>
  <c r="R1449" i="13"/>
  <c r="AL1450" i="13"/>
  <c r="AJ1450" i="13"/>
  <c r="AK1450" i="13"/>
  <c r="AM1450" i="13"/>
  <c r="R1450" i="13"/>
  <c r="AL1451" i="13"/>
  <c r="AJ1451" i="13"/>
  <c r="AK1451" i="13"/>
  <c r="AM1451" i="13"/>
  <c r="R1451" i="13"/>
  <c r="AL1452" i="13"/>
  <c r="AJ1452" i="13"/>
  <c r="AK1452" i="13"/>
  <c r="AM1452" i="13"/>
  <c r="R1452" i="13"/>
  <c r="AL1453" i="13"/>
  <c r="AJ1453" i="13"/>
  <c r="AK1453" i="13"/>
  <c r="AM1453" i="13"/>
  <c r="R1453" i="13"/>
  <c r="AL1454" i="13"/>
  <c r="AJ1454" i="13"/>
  <c r="AK1454" i="13"/>
  <c r="AM1454" i="13"/>
  <c r="R1454" i="13"/>
  <c r="AL1455" i="13"/>
  <c r="AJ1455" i="13"/>
  <c r="AK1455" i="13"/>
  <c r="AM1455" i="13"/>
  <c r="R1455" i="13"/>
  <c r="AL1456" i="13"/>
  <c r="AJ1456" i="13"/>
  <c r="AK1456" i="13"/>
  <c r="AM1456" i="13"/>
  <c r="R1456" i="13"/>
  <c r="AL1457" i="13"/>
  <c r="AJ1457" i="13"/>
  <c r="AK1457" i="13"/>
  <c r="AM1457" i="13"/>
  <c r="R1457" i="13"/>
  <c r="AL1458" i="13"/>
  <c r="AJ1458" i="13"/>
  <c r="AK1458" i="13"/>
  <c r="AM1458" i="13"/>
  <c r="R1458" i="13"/>
  <c r="AL1459" i="13"/>
  <c r="AJ1459" i="13"/>
  <c r="AK1459" i="13"/>
  <c r="AM1459" i="13"/>
  <c r="R1459" i="13"/>
  <c r="AL1460" i="13"/>
  <c r="AJ1460" i="13"/>
  <c r="AK1460" i="13"/>
  <c r="AM1460" i="13"/>
  <c r="R1460" i="13"/>
  <c r="AL1461" i="13"/>
  <c r="AJ1461" i="13"/>
  <c r="AK1461" i="13"/>
  <c r="AM1461" i="13"/>
  <c r="R1461" i="13"/>
  <c r="AL1462" i="13"/>
  <c r="AJ1462" i="13"/>
  <c r="AK1462" i="13"/>
  <c r="AM1462" i="13"/>
  <c r="R1462" i="13"/>
  <c r="AL1463" i="13"/>
  <c r="AJ1463" i="13"/>
  <c r="AK1463" i="13"/>
  <c r="AM1463" i="13"/>
  <c r="R1463" i="13"/>
  <c r="AL1464" i="13"/>
  <c r="AJ1464" i="13"/>
  <c r="AK1464" i="13"/>
  <c r="AM1464" i="13"/>
  <c r="R1464" i="13"/>
  <c r="AL1465" i="13"/>
  <c r="AJ1465" i="13"/>
  <c r="AK1465" i="13"/>
  <c r="AM1465" i="13"/>
  <c r="R1465" i="13"/>
  <c r="AL1466" i="13"/>
  <c r="AJ1466" i="13"/>
  <c r="AK1466" i="13"/>
  <c r="AM1466" i="13"/>
  <c r="R1466" i="13"/>
  <c r="AL1467" i="13"/>
  <c r="AJ1467" i="13"/>
  <c r="AK1467" i="13"/>
  <c r="AM1467" i="13"/>
  <c r="R1467" i="13"/>
  <c r="AL1468" i="13"/>
  <c r="AJ1468" i="13"/>
  <c r="AK1468" i="13"/>
  <c r="AM1468" i="13"/>
  <c r="R1468" i="13"/>
  <c r="AL1469" i="13"/>
  <c r="AJ1469" i="13"/>
  <c r="AK1469" i="13"/>
  <c r="AM1469" i="13"/>
  <c r="R1469" i="13"/>
  <c r="AL1470" i="13"/>
  <c r="AJ1470" i="13"/>
  <c r="AK1470" i="13"/>
  <c r="AM1470" i="13"/>
  <c r="R1470" i="13"/>
  <c r="AL1471" i="13"/>
  <c r="AJ1471" i="13"/>
  <c r="AK1471" i="13"/>
  <c r="AM1471" i="13"/>
  <c r="R1471" i="13"/>
  <c r="AL1472" i="13"/>
  <c r="AJ1472" i="13"/>
  <c r="AK1472" i="13"/>
  <c r="AM1472" i="13"/>
  <c r="R1472" i="13"/>
  <c r="AL1473" i="13"/>
  <c r="AJ1473" i="13"/>
  <c r="AK1473" i="13"/>
  <c r="AM1473" i="13"/>
  <c r="R1473" i="13"/>
  <c r="AL1474" i="13"/>
  <c r="AJ1474" i="13"/>
  <c r="AK1474" i="13"/>
  <c r="AM1474" i="13"/>
  <c r="R1474" i="13"/>
  <c r="AL1475" i="13"/>
  <c r="AJ1475" i="13"/>
  <c r="AK1475" i="13"/>
  <c r="AM1475" i="13"/>
  <c r="R1475" i="13"/>
  <c r="AL1476" i="13"/>
  <c r="AJ1476" i="13"/>
  <c r="AK1476" i="13"/>
  <c r="AM1476" i="13"/>
  <c r="R1476" i="13"/>
  <c r="AL1477" i="13"/>
  <c r="AJ1477" i="13"/>
  <c r="AK1477" i="13"/>
  <c r="AM1477" i="13"/>
  <c r="R1477" i="13"/>
  <c r="AL1478" i="13"/>
  <c r="AJ1478" i="13"/>
  <c r="AK1478" i="13"/>
  <c r="AM1478" i="13"/>
  <c r="R1478" i="13"/>
  <c r="AL1479" i="13"/>
  <c r="AJ1479" i="13"/>
  <c r="AK1479" i="13"/>
  <c r="AM1479" i="13"/>
  <c r="R1479" i="13"/>
  <c r="AL1480" i="13"/>
  <c r="AJ1480" i="13"/>
  <c r="AK1480" i="13"/>
  <c r="AM1480" i="13"/>
  <c r="R1480" i="13"/>
  <c r="AL1481" i="13"/>
  <c r="AJ1481" i="13"/>
  <c r="AK1481" i="13"/>
  <c r="AM1481" i="13"/>
  <c r="R1481" i="13"/>
  <c r="AL1482" i="13"/>
  <c r="AJ1482" i="13"/>
  <c r="AK1482" i="13"/>
  <c r="AM1482" i="13"/>
  <c r="R1482" i="13"/>
  <c r="AL1483" i="13"/>
  <c r="AJ1483" i="13"/>
  <c r="AK1483" i="13"/>
  <c r="AM1483" i="13"/>
  <c r="R1483" i="13"/>
  <c r="AL1484" i="13"/>
  <c r="AJ1484" i="13"/>
  <c r="AK1484" i="13"/>
  <c r="AM1484" i="13"/>
  <c r="R1484" i="13"/>
  <c r="AL1485" i="13"/>
  <c r="AJ1485" i="13"/>
  <c r="AK1485" i="13"/>
  <c r="AM1485" i="13"/>
  <c r="R1485" i="13"/>
  <c r="AL1486" i="13"/>
  <c r="AJ1486" i="13"/>
  <c r="AK1486" i="13"/>
  <c r="AM1486" i="13"/>
  <c r="R1486" i="13"/>
  <c r="AL1487" i="13"/>
  <c r="AJ1487" i="13"/>
  <c r="AK1487" i="13"/>
  <c r="AM1487" i="13"/>
  <c r="R1487" i="13"/>
  <c r="AL1488" i="13"/>
  <c r="AJ1488" i="13"/>
  <c r="AK1488" i="13"/>
  <c r="AM1488" i="13"/>
  <c r="R1488" i="13"/>
  <c r="AL1489" i="13"/>
  <c r="AJ1489" i="13"/>
  <c r="AK1489" i="13"/>
  <c r="AM1489" i="13"/>
  <c r="R1489" i="13"/>
  <c r="AL1490" i="13"/>
  <c r="AJ1490" i="13"/>
  <c r="AK1490" i="13"/>
  <c r="AM1490" i="13"/>
  <c r="R1490" i="13"/>
  <c r="AL1491" i="13"/>
  <c r="AJ1491" i="13"/>
  <c r="AK1491" i="13"/>
  <c r="AM1491" i="13"/>
  <c r="R1491" i="13"/>
  <c r="AL1492" i="13"/>
  <c r="AJ1492" i="13"/>
  <c r="AK1492" i="13"/>
  <c r="AM1492" i="13"/>
  <c r="R1492" i="13"/>
  <c r="AL1493" i="13"/>
  <c r="AJ1493" i="13"/>
  <c r="AK1493" i="13"/>
  <c r="AM1493" i="13"/>
  <c r="R1493" i="13"/>
  <c r="AL1494" i="13"/>
  <c r="AJ1494" i="13"/>
  <c r="AK1494" i="13"/>
  <c r="AM1494" i="13"/>
  <c r="R1494" i="13"/>
  <c r="AL1495" i="13"/>
  <c r="AJ1495" i="13"/>
  <c r="AK1495" i="13"/>
  <c r="AM1495" i="13"/>
  <c r="R1495" i="13"/>
  <c r="AL1496" i="13"/>
  <c r="AJ1496" i="13"/>
  <c r="AK1496" i="13"/>
  <c r="AM1496" i="13"/>
  <c r="R1496" i="13"/>
  <c r="AL1497" i="13"/>
  <c r="AJ1497" i="13"/>
  <c r="AK1497" i="13"/>
  <c r="AM1497" i="13"/>
  <c r="R1497" i="13"/>
  <c r="AL1498" i="13"/>
  <c r="AJ1498" i="13"/>
  <c r="AK1498" i="13"/>
  <c r="AM1498" i="13"/>
  <c r="R1498" i="13"/>
  <c r="AL1499" i="13"/>
  <c r="AJ1499" i="13"/>
  <c r="AK1499" i="13"/>
  <c r="AM1499" i="13"/>
  <c r="R1499" i="13"/>
  <c r="AL1500" i="13"/>
  <c r="AJ1500" i="13"/>
  <c r="AK1500" i="13"/>
  <c r="AM1500" i="13"/>
  <c r="R1500" i="13"/>
  <c r="AL1501" i="13"/>
  <c r="AJ1501" i="13"/>
  <c r="AK1501" i="13"/>
  <c r="AM1501" i="13"/>
  <c r="R1501" i="13"/>
  <c r="AL1502" i="13"/>
  <c r="AJ1502" i="13"/>
  <c r="AK1502" i="13"/>
  <c r="AM1502" i="13"/>
  <c r="R1502" i="13"/>
  <c r="AL1503" i="13"/>
  <c r="AJ1503" i="13"/>
  <c r="AK1503" i="13"/>
  <c r="AM1503" i="13"/>
  <c r="R1503" i="13"/>
  <c r="AL1504" i="13"/>
  <c r="AJ1504" i="13"/>
  <c r="AK1504" i="13"/>
  <c r="AM1504" i="13"/>
  <c r="R1504" i="13"/>
  <c r="AL1505" i="13"/>
  <c r="AJ1505" i="13"/>
  <c r="AK1505" i="13"/>
  <c r="AM1505" i="13"/>
  <c r="R1505" i="13"/>
  <c r="AL1506" i="13"/>
  <c r="AJ1506" i="13"/>
  <c r="AK1506" i="13"/>
  <c r="AM1506" i="13"/>
  <c r="R1506" i="13"/>
  <c r="AL1507" i="13"/>
  <c r="AJ1507" i="13"/>
  <c r="AK1507" i="13"/>
  <c r="AM1507" i="13"/>
  <c r="R1507" i="13"/>
  <c r="AL1508" i="13"/>
  <c r="AJ1508" i="13"/>
  <c r="AK1508" i="13"/>
  <c r="AM1508" i="13"/>
  <c r="R1508" i="13"/>
  <c r="AL1509" i="13"/>
  <c r="AJ1509" i="13"/>
  <c r="AK1509" i="13"/>
  <c r="AM1509" i="13"/>
  <c r="R1509" i="13"/>
  <c r="AL1510" i="13"/>
  <c r="AJ1510" i="13"/>
  <c r="AK1510" i="13"/>
  <c r="AM1510" i="13"/>
  <c r="R1510" i="13"/>
  <c r="AL1511" i="13"/>
  <c r="AJ1511" i="13"/>
  <c r="AK1511" i="13"/>
  <c r="AM1511" i="13"/>
  <c r="R1511" i="13"/>
  <c r="AL1512" i="13"/>
  <c r="AJ1512" i="13"/>
  <c r="AK1512" i="13"/>
  <c r="AM1512" i="13"/>
  <c r="R1512" i="13"/>
  <c r="AL1513" i="13"/>
  <c r="AJ1513" i="13"/>
  <c r="AK1513" i="13"/>
  <c r="AM1513" i="13"/>
  <c r="R1513" i="13"/>
  <c r="AL1514" i="13"/>
  <c r="AJ1514" i="13"/>
  <c r="AK1514" i="13"/>
  <c r="AM1514" i="13"/>
  <c r="R1514" i="13"/>
  <c r="AL1515" i="13"/>
  <c r="AJ1515" i="13"/>
  <c r="AK1515" i="13"/>
  <c r="AM1515" i="13"/>
  <c r="R1515" i="13"/>
  <c r="AL1516" i="13"/>
  <c r="AJ1516" i="13"/>
  <c r="AK1516" i="13"/>
  <c r="AM1516" i="13"/>
  <c r="R1516" i="13"/>
  <c r="AL1517" i="13"/>
  <c r="AJ1517" i="13"/>
  <c r="AK1517" i="13"/>
  <c r="AM1517" i="13"/>
  <c r="R1517" i="13"/>
  <c r="AL1518" i="13"/>
  <c r="AJ1518" i="13"/>
  <c r="AK1518" i="13"/>
  <c r="AM1518" i="13"/>
  <c r="R1518" i="13"/>
  <c r="AL1519" i="13"/>
  <c r="AJ1519" i="13"/>
  <c r="AK1519" i="13"/>
  <c r="AM1519" i="13"/>
  <c r="R1519" i="13"/>
  <c r="AL1520" i="13"/>
  <c r="AJ1520" i="13"/>
  <c r="AK1520" i="13"/>
  <c r="AM1520" i="13"/>
  <c r="R1520" i="13"/>
  <c r="AL1521" i="13"/>
  <c r="AJ1521" i="13"/>
  <c r="AK1521" i="13"/>
  <c r="AM1521" i="13"/>
  <c r="R1521" i="13"/>
  <c r="AL1522" i="13"/>
  <c r="AJ1522" i="13"/>
  <c r="AK1522" i="13"/>
  <c r="AM1522" i="13"/>
  <c r="R1522" i="13"/>
  <c r="AL1523" i="13"/>
  <c r="AJ1523" i="13"/>
  <c r="AK1523" i="13"/>
  <c r="AM1523" i="13"/>
  <c r="R1523" i="13"/>
  <c r="AL1524" i="13"/>
  <c r="AJ1524" i="13"/>
  <c r="AK1524" i="13"/>
  <c r="AM1524" i="13"/>
  <c r="R1524" i="13"/>
  <c r="AL1525" i="13"/>
  <c r="AJ1525" i="13"/>
  <c r="AK1525" i="13"/>
  <c r="AM1525" i="13"/>
  <c r="R1525" i="13"/>
  <c r="AL1526" i="13"/>
  <c r="AJ1526" i="13"/>
  <c r="AK1526" i="13"/>
  <c r="AM1526" i="13"/>
  <c r="R1526" i="13"/>
  <c r="AL1527" i="13"/>
  <c r="AJ1527" i="13"/>
  <c r="AK1527" i="13"/>
  <c r="AM1527" i="13"/>
  <c r="R1527" i="13"/>
  <c r="AL1528" i="13"/>
  <c r="AJ1528" i="13"/>
  <c r="AK1528" i="13"/>
  <c r="AM1528" i="13"/>
  <c r="R1528" i="13"/>
  <c r="AL1529" i="13"/>
  <c r="AJ1529" i="13"/>
  <c r="AK1529" i="13"/>
  <c r="AM1529" i="13"/>
  <c r="R1529" i="13"/>
  <c r="AL1530" i="13"/>
  <c r="AJ1530" i="13"/>
  <c r="AK1530" i="13"/>
  <c r="AM1530" i="13"/>
  <c r="R1530" i="13"/>
  <c r="AL1531" i="13"/>
  <c r="AJ1531" i="13"/>
  <c r="AK1531" i="13"/>
  <c r="AM1531" i="13"/>
  <c r="R1531" i="13"/>
  <c r="AL1532" i="13"/>
  <c r="AJ1532" i="13"/>
  <c r="AK1532" i="13"/>
  <c r="AM1532" i="13"/>
  <c r="R1532" i="13"/>
  <c r="AL1533" i="13"/>
  <c r="AJ1533" i="13"/>
  <c r="AK1533" i="13"/>
  <c r="AM1533" i="13"/>
  <c r="R1533" i="13"/>
  <c r="AL1534" i="13"/>
  <c r="AJ1534" i="13"/>
  <c r="AK1534" i="13"/>
  <c r="AM1534" i="13"/>
  <c r="R1534" i="13"/>
  <c r="AL1535" i="13"/>
  <c r="AJ1535" i="13"/>
  <c r="AK1535" i="13"/>
  <c r="AM1535" i="13"/>
  <c r="R1535" i="13"/>
  <c r="AL1536" i="13"/>
  <c r="AJ1536" i="13"/>
  <c r="AK1536" i="13"/>
  <c r="AM1536" i="13"/>
  <c r="R1536" i="13"/>
  <c r="AL1537" i="13"/>
  <c r="AJ1537" i="13"/>
  <c r="AK1537" i="13"/>
  <c r="AM1537" i="13"/>
  <c r="R1537" i="13"/>
  <c r="AL1538" i="13"/>
  <c r="AJ1538" i="13"/>
  <c r="AK1538" i="13"/>
  <c r="AM1538" i="13"/>
  <c r="R1538" i="13"/>
  <c r="AL1539" i="13"/>
  <c r="AJ1539" i="13"/>
  <c r="AK1539" i="13"/>
  <c r="AM1539" i="13"/>
  <c r="R1539" i="13"/>
  <c r="AL1540" i="13"/>
  <c r="AJ1540" i="13"/>
  <c r="AK1540" i="13"/>
  <c r="AM1540" i="13"/>
  <c r="R1540" i="13"/>
  <c r="AL1541" i="13"/>
  <c r="AJ1541" i="13"/>
  <c r="AK1541" i="13"/>
  <c r="AM1541" i="13"/>
  <c r="R1541" i="13"/>
  <c r="AL1542" i="13"/>
  <c r="AJ1542" i="13"/>
  <c r="AK1542" i="13"/>
  <c r="AM1542" i="13"/>
  <c r="R1542" i="13"/>
  <c r="AL1543" i="13"/>
  <c r="AJ1543" i="13"/>
  <c r="AK1543" i="13"/>
  <c r="AM1543" i="13"/>
  <c r="R1543" i="13"/>
  <c r="AL1544" i="13"/>
  <c r="AJ1544" i="13"/>
  <c r="AK1544" i="13"/>
  <c r="AM1544" i="13"/>
  <c r="R1544" i="13"/>
  <c r="AL1545" i="13"/>
  <c r="AJ1545" i="13"/>
  <c r="AK1545" i="13"/>
  <c r="AM1545" i="13"/>
  <c r="R1545" i="13"/>
  <c r="AL1546" i="13"/>
  <c r="AJ1546" i="13"/>
  <c r="AK1546" i="13"/>
  <c r="AM1546" i="13"/>
  <c r="R1546" i="13"/>
  <c r="AL1547" i="13"/>
  <c r="AJ1547" i="13"/>
  <c r="AK1547" i="13"/>
  <c r="AM1547" i="13"/>
  <c r="R1547" i="13"/>
  <c r="AL1548" i="13"/>
  <c r="AJ1548" i="13"/>
  <c r="AK1548" i="13"/>
  <c r="AM1548" i="13"/>
  <c r="R1548" i="13"/>
  <c r="AL1549" i="13"/>
  <c r="AJ1549" i="13"/>
  <c r="AK1549" i="13"/>
  <c r="AM1549" i="13"/>
  <c r="R1549" i="13"/>
  <c r="AL1550" i="13"/>
  <c r="AJ1550" i="13"/>
  <c r="AK1550" i="13"/>
  <c r="AM1550" i="13"/>
  <c r="R1550" i="13"/>
  <c r="AL1551" i="13"/>
  <c r="AJ1551" i="13"/>
  <c r="AK1551" i="13"/>
  <c r="AM1551" i="13"/>
  <c r="R1551" i="13"/>
  <c r="AL1552" i="13"/>
  <c r="AJ1552" i="13"/>
  <c r="AK1552" i="13"/>
  <c r="AM1552" i="13"/>
  <c r="R1552" i="13"/>
  <c r="AL1553" i="13"/>
  <c r="AJ1553" i="13"/>
  <c r="AK1553" i="13"/>
  <c r="AM1553" i="13"/>
  <c r="R1553" i="13"/>
  <c r="AL1554" i="13"/>
  <c r="AJ1554" i="13"/>
  <c r="AK1554" i="13"/>
  <c r="AM1554" i="13"/>
  <c r="R1554" i="13"/>
  <c r="AL1555" i="13"/>
  <c r="AJ1555" i="13"/>
  <c r="AK1555" i="13"/>
  <c r="AM1555" i="13"/>
  <c r="R1555" i="13"/>
  <c r="AL1556" i="13"/>
  <c r="AJ1556" i="13"/>
  <c r="AK1556" i="13"/>
  <c r="AM1556" i="13"/>
  <c r="R1556" i="13"/>
  <c r="AL1557" i="13"/>
  <c r="AJ1557" i="13"/>
  <c r="AK1557" i="13"/>
  <c r="AM1557" i="13"/>
  <c r="R1557" i="13"/>
  <c r="AL1558" i="13"/>
  <c r="AJ1558" i="13"/>
  <c r="AK1558" i="13"/>
  <c r="AM1558" i="13"/>
  <c r="R1558" i="13"/>
  <c r="AL1559" i="13"/>
  <c r="AJ1559" i="13"/>
  <c r="AK1559" i="13"/>
  <c r="AM1559" i="13"/>
  <c r="R1559" i="13"/>
  <c r="AL1560" i="13"/>
  <c r="AJ1560" i="13"/>
  <c r="AK1560" i="13"/>
  <c r="AM1560" i="13"/>
  <c r="R1560" i="13"/>
  <c r="AL1561" i="13"/>
  <c r="AJ1561" i="13"/>
  <c r="AK1561" i="13"/>
  <c r="AM1561" i="13"/>
  <c r="R1561" i="13"/>
  <c r="AL1562" i="13"/>
  <c r="AJ1562" i="13"/>
  <c r="AK1562" i="13"/>
  <c r="AM1562" i="13"/>
  <c r="R1562" i="13"/>
  <c r="AL1563" i="13"/>
  <c r="AJ1563" i="13"/>
  <c r="AK1563" i="13"/>
  <c r="AM1563" i="13"/>
  <c r="R1563" i="13"/>
  <c r="AL1564" i="13"/>
  <c r="AJ1564" i="13"/>
  <c r="AK1564" i="13"/>
  <c r="AM1564" i="13"/>
  <c r="R1564" i="13"/>
  <c r="AL1565" i="13"/>
  <c r="AJ1565" i="13"/>
  <c r="AK1565" i="13"/>
  <c r="AM1565" i="13"/>
  <c r="R1565" i="13"/>
  <c r="AL1566" i="13"/>
  <c r="AJ1566" i="13"/>
  <c r="AK1566" i="13"/>
  <c r="AM1566" i="13"/>
  <c r="R1566" i="13"/>
  <c r="AL1567" i="13"/>
  <c r="AJ1567" i="13"/>
  <c r="AK1567" i="13"/>
  <c r="AM1567" i="13"/>
  <c r="R1567" i="13"/>
  <c r="AL1568" i="13"/>
  <c r="AJ1568" i="13"/>
  <c r="AK1568" i="13"/>
  <c r="AM1568" i="13"/>
  <c r="R1568" i="13"/>
  <c r="AL1569" i="13"/>
  <c r="AJ1569" i="13"/>
  <c r="AK1569" i="13"/>
  <c r="AM1569" i="13"/>
  <c r="R1569" i="13"/>
  <c r="AL1570" i="13"/>
  <c r="AJ1570" i="13"/>
  <c r="AK1570" i="13"/>
  <c r="AM1570" i="13"/>
  <c r="R1570" i="13"/>
  <c r="AL1571" i="13"/>
  <c r="AJ1571" i="13"/>
  <c r="AK1571" i="13"/>
  <c r="AM1571" i="13"/>
  <c r="R1571" i="13"/>
  <c r="AL1572" i="13"/>
  <c r="AJ1572" i="13"/>
  <c r="AK1572" i="13"/>
  <c r="AM1572" i="13"/>
  <c r="R1572" i="13"/>
  <c r="AL1573" i="13"/>
  <c r="AJ1573" i="13"/>
  <c r="AK1573" i="13"/>
  <c r="AM1573" i="13"/>
  <c r="R1573" i="13"/>
  <c r="AL1574" i="13"/>
  <c r="AJ1574" i="13"/>
  <c r="AK1574" i="13"/>
  <c r="AM1574" i="13"/>
  <c r="R1574" i="13"/>
  <c r="AL1575" i="13"/>
  <c r="AJ1575" i="13"/>
  <c r="AK1575" i="13"/>
  <c r="AM1575" i="13"/>
  <c r="R1575" i="13"/>
  <c r="AL1576" i="13"/>
  <c r="AJ1576" i="13"/>
  <c r="AK1576" i="13"/>
  <c r="AM1576" i="13"/>
  <c r="R1576" i="13"/>
  <c r="AL1577" i="13"/>
  <c r="AJ1577" i="13"/>
  <c r="AK1577" i="13"/>
  <c r="AM1577" i="13"/>
  <c r="R1577" i="13"/>
  <c r="AL1578" i="13"/>
  <c r="AJ1578" i="13"/>
  <c r="AK1578" i="13"/>
  <c r="AM1578" i="13"/>
  <c r="R1578" i="13"/>
  <c r="AL1579" i="13"/>
  <c r="AJ1579" i="13"/>
  <c r="AK1579" i="13"/>
  <c r="AM1579" i="13"/>
  <c r="R1579" i="13"/>
  <c r="AL1580" i="13"/>
  <c r="AJ1580" i="13"/>
  <c r="AK1580" i="13"/>
  <c r="AM1580" i="13"/>
  <c r="R1580" i="13"/>
  <c r="AL1581" i="13"/>
  <c r="AJ1581" i="13"/>
  <c r="AK1581" i="13"/>
  <c r="AM1581" i="13"/>
  <c r="R1581" i="13"/>
  <c r="AL1582" i="13"/>
  <c r="AJ1582" i="13"/>
  <c r="AK1582" i="13"/>
  <c r="AM1582" i="13"/>
  <c r="R1582" i="13"/>
  <c r="AL1583" i="13"/>
  <c r="AJ1583" i="13"/>
  <c r="AK1583" i="13"/>
  <c r="AM1583" i="13"/>
  <c r="R1583" i="13"/>
  <c r="AL1584" i="13"/>
  <c r="AJ1584" i="13"/>
  <c r="AK1584" i="13"/>
  <c r="AM1584" i="13"/>
  <c r="R1584" i="13"/>
  <c r="AL1585" i="13"/>
  <c r="AJ1585" i="13"/>
  <c r="AK1585" i="13"/>
  <c r="AM1585" i="13"/>
  <c r="R1585" i="13"/>
  <c r="AL1586" i="13"/>
  <c r="AJ1586" i="13"/>
  <c r="AK1586" i="13"/>
  <c r="AM1586" i="13"/>
  <c r="R1586" i="13"/>
  <c r="AL1587" i="13"/>
  <c r="AJ1587" i="13"/>
  <c r="AK1587" i="13"/>
  <c r="AM1587" i="13"/>
  <c r="R1587" i="13"/>
  <c r="AL1588" i="13"/>
  <c r="AJ1588" i="13"/>
  <c r="AK1588" i="13"/>
  <c r="AM1588" i="13"/>
  <c r="R1588" i="13"/>
  <c r="AL1589" i="13"/>
  <c r="AJ1589" i="13"/>
  <c r="AK1589" i="13"/>
  <c r="AM1589" i="13"/>
  <c r="R1589" i="13"/>
  <c r="AL1590" i="13"/>
  <c r="AJ1590" i="13"/>
  <c r="AK1590" i="13"/>
  <c r="AM1590" i="13"/>
  <c r="R1590" i="13"/>
  <c r="AL1591" i="13"/>
  <c r="AJ1591" i="13"/>
  <c r="AK1591" i="13"/>
  <c r="AM1591" i="13"/>
  <c r="R1591" i="13"/>
  <c r="AL1592" i="13"/>
  <c r="AJ1592" i="13"/>
  <c r="AK1592" i="13"/>
  <c r="AM1592" i="13"/>
  <c r="R1592" i="13"/>
  <c r="AL1593" i="13"/>
  <c r="AJ1593" i="13"/>
  <c r="AK1593" i="13"/>
  <c r="AM1593" i="13"/>
  <c r="R1593" i="13"/>
  <c r="AL1594" i="13"/>
  <c r="AJ1594" i="13"/>
  <c r="AK1594" i="13"/>
  <c r="AM1594" i="13"/>
  <c r="R1594" i="13"/>
  <c r="AL1595" i="13"/>
  <c r="AJ1595" i="13"/>
  <c r="AK1595" i="13"/>
  <c r="AM1595" i="13"/>
  <c r="R1595" i="13"/>
  <c r="AL1596" i="13"/>
  <c r="AJ1596" i="13"/>
  <c r="AK1596" i="13"/>
  <c r="AM1596" i="13"/>
  <c r="R1596" i="13"/>
  <c r="AL1597" i="13"/>
  <c r="AJ1597" i="13"/>
  <c r="AK1597" i="13"/>
  <c r="AM1597" i="13"/>
  <c r="R1597" i="13"/>
  <c r="AL1598" i="13"/>
  <c r="AJ1598" i="13"/>
  <c r="AK1598" i="13"/>
  <c r="AM1598" i="13"/>
  <c r="R1598" i="13"/>
  <c r="AL1599" i="13"/>
  <c r="AJ1599" i="13"/>
  <c r="AK1599" i="13"/>
  <c r="AM1599" i="13"/>
  <c r="R1599" i="13"/>
  <c r="AL1600" i="13"/>
  <c r="AJ1600" i="13"/>
  <c r="AK1600" i="13"/>
  <c r="AM1600" i="13"/>
  <c r="R1600" i="13"/>
  <c r="AL1601" i="13"/>
  <c r="AJ1601" i="13"/>
  <c r="AK1601" i="13"/>
  <c r="AM1601" i="13"/>
  <c r="R1601" i="13"/>
  <c r="AL1602" i="13"/>
  <c r="AJ1602" i="13"/>
  <c r="AK1602" i="13"/>
  <c r="AM1602" i="13"/>
  <c r="R1602" i="13"/>
  <c r="AL1603" i="13"/>
  <c r="AJ1603" i="13"/>
  <c r="AK1603" i="13"/>
  <c r="AM1603" i="13"/>
  <c r="R1603" i="13"/>
  <c r="AL1604" i="13"/>
  <c r="AJ1604" i="13"/>
  <c r="AK1604" i="13"/>
  <c r="AM1604" i="13"/>
  <c r="R1604" i="13"/>
  <c r="AL1605" i="13"/>
  <c r="AJ1605" i="13"/>
  <c r="AK1605" i="13"/>
  <c r="AM1605" i="13"/>
  <c r="R1605" i="13"/>
  <c r="AL1606" i="13"/>
  <c r="AJ1606" i="13"/>
  <c r="AK1606" i="13"/>
  <c r="AM1606" i="13"/>
  <c r="R1606" i="13"/>
  <c r="AL1607" i="13"/>
  <c r="AJ1607" i="13"/>
  <c r="AK1607" i="13"/>
  <c r="AM1607" i="13"/>
  <c r="R1607" i="13"/>
  <c r="AL1608" i="13"/>
  <c r="AJ1608" i="13"/>
  <c r="AK1608" i="13"/>
  <c r="AM1608" i="13"/>
  <c r="R1608" i="13"/>
  <c r="AL1609" i="13"/>
  <c r="AJ1609" i="13"/>
  <c r="AK1609" i="13"/>
  <c r="AM1609" i="13"/>
  <c r="R1609" i="13"/>
  <c r="AL1610" i="13"/>
  <c r="AJ1610" i="13"/>
  <c r="AK1610" i="13"/>
  <c r="AM1610" i="13"/>
  <c r="R1610" i="13"/>
  <c r="AL1611" i="13"/>
  <c r="AJ1611" i="13"/>
  <c r="AK1611" i="13"/>
  <c r="AM1611" i="13"/>
  <c r="R1611" i="13"/>
  <c r="AL1612" i="13"/>
  <c r="AJ1612" i="13"/>
  <c r="AK1612" i="13"/>
  <c r="AM1612" i="13"/>
  <c r="R1612" i="13"/>
  <c r="AL1613" i="13"/>
  <c r="AJ1613" i="13"/>
  <c r="AK1613" i="13"/>
  <c r="AM1613" i="13"/>
  <c r="R1613" i="13"/>
  <c r="AL1614" i="13"/>
  <c r="AJ1614" i="13"/>
  <c r="AK1614" i="13"/>
  <c r="AM1614" i="13"/>
  <c r="R1614" i="13"/>
  <c r="AL1615" i="13"/>
  <c r="AJ1615" i="13"/>
  <c r="AK1615" i="13"/>
  <c r="AM1615" i="13"/>
  <c r="R1615" i="13"/>
  <c r="AL1616" i="13"/>
  <c r="AJ1616" i="13"/>
  <c r="AK1616" i="13"/>
  <c r="AM1616" i="13"/>
  <c r="R1616" i="13"/>
  <c r="AL1617" i="13"/>
  <c r="AJ1617" i="13"/>
  <c r="AK1617" i="13"/>
  <c r="AM1617" i="13"/>
  <c r="R1617" i="13"/>
  <c r="AL1618" i="13"/>
  <c r="AJ1618" i="13"/>
  <c r="AK1618" i="13"/>
  <c r="AM1618" i="13"/>
  <c r="R1618" i="13"/>
  <c r="AL1619" i="13"/>
  <c r="AJ1619" i="13"/>
  <c r="AK1619" i="13"/>
  <c r="AM1619" i="13"/>
  <c r="R1619" i="13"/>
  <c r="AL1620" i="13"/>
  <c r="AJ1620" i="13"/>
  <c r="AK1620" i="13"/>
  <c r="AM1620" i="13"/>
  <c r="R1620" i="13"/>
  <c r="AL1621" i="13"/>
  <c r="AJ1621" i="13"/>
  <c r="AK1621" i="13"/>
  <c r="AM1621" i="13"/>
  <c r="R1621" i="13"/>
  <c r="AL1622" i="13"/>
  <c r="AJ1622" i="13"/>
  <c r="AK1622" i="13"/>
  <c r="AM1622" i="13"/>
  <c r="R1622" i="13"/>
  <c r="AL1623" i="13"/>
  <c r="AJ1623" i="13"/>
  <c r="AK1623" i="13"/>
  <c r="AM1623" i="13"/>
  <c r="R1623" i="13"/>
  <c r="AL1624" i="13"/>
  <c r="AJ1624" i="13"/>
  <c r="AK1624" i="13"/>
  <c r="AM1624" i="13"/>
  <c r="R1624" i="13"/>
  <c r="AL1625" i="13"/>
  <c r="AJ1625" i="13"/>
  <c r="AK1625" i="13"/>
  <c r="AM1625" i="13"/>
  <c r="R1625" i="13"/>
  <c r="AL1626" i="13"/>
  <c r="AJ1626" i="13"/>
  <c r="AK1626" i="13"/>
  <c r="AM1626" i="13"/>
  <c r="R1626" i="13"/>
  <c r="AL1627" i="13"/>
  <c r="AJ1627" i="13"/>
  <c r="AK1627" i="13"/>
  <c r="AM1627" i="13"/>
  <c r="R1627" i="13"/>
  <c r="AL1628" i="13"/>
  <c r="AJ1628" i="13"/>
  <c r="AK1628" i="13"/>
  <c r="AM1628" i="13"/>
  <c r="R1628" i="13"/>
  <c r="AL1629" i="13"/>
  <c r="AJ1629" i="13"/>
  <c r="AK1629" i="13"/>
  <c r="AM1629" i="13"/>
  <c r="R1629" i="13"/>
  <c r="AL1630" i="13"/>
  <c r="AJ1630" i="13"/>
  <c r="AK1630" i="13"/>
  <c r="AM1630" i="13"/>
  <c r="R1630" i="13"/>
  <c r="AL1631" i="13"/>
  <c r="AJ1631" i="13"/>
  <c r="AK1631" i="13"/>
  <c r="AM1631" i="13"/>
  <c r="R1631" i="13"/>
  <c r="AL1632" i="13"/>
  <c r="AJ1632" i="13"/>
  <c r="AK1632" i="13"/>
  <c r="AM1632" i="13"/>
  <c r="R1632" i="13"/>
  <c r="AL1633" i="13"/>
  <c r="AJ1633" i="13"/>
  <c r="AK1633" i="13"/>
  <c r="AM1633" i="13"/>
  <c r="R1633" i="13"/>
  <c r="AL1634" i="13"/>
  <c r="AJ1634" i="13"/>
  <c r="AK1634" i="13"/>
  <c r="AM1634" i="13"/>
  <c r="R1634" i="13"/>
  <c r="AL1635" i="13"/>
  <c r="AJ1635" i="13"/>
  <c r="AK1635" i="13"/>
  <c r="AM1635" i="13"/>
  <c r="R1635" i="13"/>
  <c r="AL1636" i="13"/>
  <c r="AJ1636" i="13"/>
  <c r="AK1636" i="13"/>
  <c r="AM1636" i="13"/>
  <c r="R1636" i="13"/>
  <c r="AL1637" i="13"/>
  <c r="AJ1637" i="13"/>
  <c r="AK1637" i="13"/>
  <c r="AM1637" i="13"/>
  <c r="R1637" i="13"/>
  <c r="AL1638" i="13"/>
  <c r="AJ1638" i="13"/>
  <c r="AK1638" i="13"/>
  <c r="AM1638" i="13"/>
  <c r="R1638" i="13"/>
  <c r="AL1639" i="13"/>
  <c r="AJ1639" i="13"/>
  <c r="AK1639" i="13"/>
  <c r="AM1639" i="13"/>
  <c r="R1639" i="13"/>
  <c r="AL1640" i="13"/>
  <c r="AJ1640" i="13"/>
  <c r="AK1640" i="13"/>
  <c r="AM1640" i="13"/>
  <c r="R1640" i="13"/>
  <c r="AL1641" i="13"/>
  <c r="AJ1641" i="13"/>
  <c r="AK1641" i="13"/>
  <c r="AM1641" i="13"/>
  <c r="R1641" i="13"/>
  <c r="AL1642" i="13"/>
  <c r="AJ1642" i="13"/>
  <c r="AK1642" i="13"/>
  <c r="AM1642" i="13"/>
  <c r="R1642" i="13"/>
  <c r="AL1643" i="13"/>
  <c r="AJ1643" i="13"/>
  <c r="AK1643" i="13"/>
  <c r="AM1643" i="13"/>
  <c r="R1643" i="13"/>
  <c r="AL1644" i="13"/>
  <c r="AJ1644" i="13"/>
  <c r="AK1644" i="13"/>
  <c r="AM1644" i="13"/>
  <c r="R1644" i="13"/>
  <c r="AL1645" i="13"/>
  <c r="AJ1645" i="13"/>
  <c r="AK1645" i="13"/>
  <c r="AM1645" i="13"/>
  <c r="R1645" i="13"/>
  <c r="AL1646" i="13"/>
  <c r="AJ1646" i="13"/>
  <c r="AK1646" i="13"/>
  <c r="AM1646" i="13"/>
  <c r="R1646" i="13"/>
  <c r="AL1647" i="13"/>
  <c r="AJ1647" i="13"/>
  <c r="AK1647" i="13"/>
  <c r="AM1647" i="13"/>
  <c r="R1647" i="13"/>
  <c r="AL1648" i="13"/>
  <c r="AJ1648" i="13"/>
  <c r="AK1648" i="13"/>
  <c r="AM1648" i="13"/>
  <c r="R1648" i="13"/>
  <c r="AL1649" i="13"/>
  <c r="AJ1649" i="13"/>
  <c r="AK1649" i="13"/>
  <c r="AM1649" i="13"/>
  <c r="R1649" i="13"/>
  <c r="AL1650" i="13"/>
  <c r="AJ1650" i="13"/>
  <c r="AK1650" i="13"/>
  <c r="AM1650" i="13"/>
  <c r="R1650" i="13"/>
  <c r="AL1651" i="13"/>
  <c r="AJ1651" i="13"/>
  <c r="AK1651" i="13"/>
  <c r="AM1651" i="13"/>
  <c r="R1651" i="13"/>
  <c r="AL1652" i="13"/>
  <c r="AJ1652" i="13"/>
  <c r="AK1652" i="13"/>
  <c r="AM1652" i="13"/>
  <c r="R1652" i="13"/>
  <c r="AL1653" i="13"/>
  <c r="AJ1653" i="13"/>
  <c r="AK1653" i="13"/>
  <c r="AM1653" i="13"/>
  <c r="R1653" i="13"/>
  <c r="AL1654" i="13"/>
  <c r="AJ1654" i="13"/>
  <c r="AK1654" i="13"/>
  <c r="AM1654" i="13"/>
  <c r="R1654" i="13"/>
  <c r="AL1655" i="13"/>
  <c r="AJ1655" i="13"/>
  <c r="AK1655" i="13"/>
  <c r="AM1655" i="13"/>
  <c r="R1655" i="13"/>
  <c r="AL1656" i="13"/>
  <c r="AJ1656" i="13"/>
  <c r="AK1656" i="13"/>
  <c r="AM1656" i="13"/>
  <c r="R1656" i="13"/>
  <c r="AL1657" i="13"/>
  <c r="AJ1657" i="13"/>
  <c r="AK1657" i="13"/>
  <c r="AM1657" i="13"/>
  <c r="R1657" i="13"/>
  <c r="AL1658" i="13"/>
  <c r="AJ1658" i="13"/>
  <c r="AK1658" i="13"/>
  <c r="AM1658" i="13"/>
  <c r="R1658" i="13"/>
  <c r="AL1659" i="13"/>
  <c r="AJ1659" i="13"/>
  <c r="AK1659" i="13"/>
  <c r="AM1659" i="13"/>
  <c r="R1659" i="13"/>
  <c r="AL1660" i="13"/>
  <c r="AJ1660" i="13"/>
  <c r="AK1660" i="13"/>
  <c r="AM1660" i="13"/>
  <c r="R1660" i="13"/>
  <c r="AL1661" i="13"/>
  <c r="AJ1661" i="13"/>
  <c r="AK1661" i="13"/>
  <c r="AM1661" i="13"/>
  <c r="R1661" i="13"/>
  <c r="AL1662" i="13"/>
  <c r="AJ1662" i="13"/>
  <c r="AK1662" i="13"/>
  <c r="AM1662" i="13"/>
  <c r="R1662" i="13"/>
  <c r="AL1663" i="13"/>
  <c r="AJ1663" i="13"/>
  <c r="AK1663" i="13"/>
  <c r="AM1663" i="13"/>
  <c r="R1663" i="13"/>
  <c r="AL1664" i="13"/>
  <c r="AJ1664" i="13"/>
  <c r="AK1664" i="13"/>
  <c r="AM1664" i="13"/>
  <c r="R1664" i="13"/>
  <c r="AL1665" i="13"/>
  <c r="AJ1665" i="13"/>
  <c r="AK1665" i="13"/>
  <c r="AM1665" i="13"/>
  <c r="R1665" i="13"/>
  <c r="AL1666" i="13"/>
  <c r="AJ1666" i="13"/>
  <c r="AK1666" i="13"/>
  <c r="AM1666" i="13"/>
  <c r="R1666" i="13"/>
  <c r="AL1667" i="13"/>
  <c r="AJ1667" i="13"/>
  <c r="AK1667" i="13"/>
  <c r="AM1667" i="13"/>
  <c r="R1667" i="13"/>
  <c r="AL1668" i="13"/>
  <c r="AJ1668" i="13"/>
  <c r="AK1668" i="13"/>
  <c r="AM1668" i="13"/>
  <c r="R1668" i="13"/>
  <c r="AL1669" i="13"/>
  <c r="AJ1669" i="13"/>
  <c r="AK1669" i="13"/>
  <c r="AM1669" i="13"/>
  <c r="R1669" i="13"/>
  <c r="AL1670" i="13"/>
  <c r="AJ1670" i="13"/>
  <c r="AK1670" i="13"/>
  <c r="AM1670" i="13"/>
  <c r="R1670" i="13"/>
  <c r="AL1671" i="13"/>
  <c r="AJ1671" i="13"/>
  <c r="AK1671" i="13"/>
  <c r="AM1671" i="13"/>
  <c r="R1671" i="13"/>
  <c r="AL1672" i="13"/>
  <c r="AJ1672" i="13"/>
  <c r="AK1672" i="13"/>
  <c r="AM1672" i="13"/>
  <c r="R1672" i="13"/>
  <c r="AL1673" i="13"/>
  <c r="AJ1673" i="13"/>
  <c r="AK1673" i="13"/>
  <c r="AM1673" i="13"/>
  <c r="R1673" i="13"/>
  <c r="AL1674" i="13"/>
  <c r="AJ1674" i="13"/>
  <c r="AK1674" i="13"/>
  <c r="AM1674" i="13"/>
  <c r="R1674" i="13"/>
  <c r="AL1675" i="13"/>
  <c r="AJ1675" i="13"/>
  <c r="AK1675" i="13"/>
  <c r="AM1675" i="13"/>
  <c r="R1675" i="13"/>
  <c r="AL1676" i="13"/>
  <c r="AJ1676" i="13"/>
  <c r="AK1676" i="13"/>
  <c r="AM1676" i="13"/>
  <c r="R1676" i="13"/>
  <c r="AL1677" i="13"/>
  <c r="AJ1677" i="13"/>
  <c r="AK1677" i="13"/>
  <c r="AM1677" i="13"/>
  <c r="R1677" i="13"/>
  <c r="AL1678" i="13"/>
  <c r="AJ1678" i="13"/>
  <c r="AK1678" i="13"/>
  <c r="AM1678" i="13"/>
  <c r="R1678" i="13"/>
  <c r="AL1679" i="13"/>
  <c r="AJ1679" i="13"/>
  <c r="AK1679" i="13"/>
  <c r="AM1679" i="13"/>
  <c r="R1679" i="13"/>
  <c r="AL1680" i="13"/>
  <c r="AJ1680" i="13"/>
  <c r="AK1680" i="13"/>
  <c r="AM1680" i="13"/>
  <c r="R1680" i="13"/>
  <c r="AL1681" i="13"/>
  <c r="AJ1681" i="13"/>
  <c r="AK1681" i="13"/>
  <c r="AM1681" i="13"/>
  <c r="R1681" i="13"/>
  <c r="AL1682" i="13"/>
  <c r="AJ1682" i="13"/>
  <c r="AK1682" i="13"/>
  <c r="AM1682" i="13"/>
  <c r="R1682" i="13"/>
  <c r="AL1683" i="13"/>
  <c r="AJ1683" i="13"/>
  <c r="AK1683" i="13"/>
  <c r="AM1683" i="13"/>
  <c r="R1683" i="13"/>
  <c r="AL1684" i="13"/>
  <c r="AJ1684" i="13"/>
  <c r="AK1684" i="13"/>
  <c r="AM1684" i="13"/>
  <c r="R1684" i="13"/>
  <c r="AL1685" i="13"/>
  <c r="AJ1685" i="13"/>
  <c r="AK1685" i="13"/>
  <c r="AM1685" i="13"/>
  <c r="R1685" i="13"/>
  <c r="AL1686" i="13"/>
  <c r="AJ1686" i="13"/>
  <c r="AK1686" i="13"/>
  <c r="AM1686" i="13"/>
  <c r="R1686" i="13"/>
  <c r="AL1687" i="13"/>
  <c r="AJ1687" i="13"/>
  <c r="AK1687" i="13"/>
  <c r="AM1687" i="13"/>
  <c r="R1687" i="13"/>
  <c r="AL1688" i="13"/>
  <c r="AJ1688" i="13"/>
  <c r="AK1688" i="13"/>
  <c r="AM1688" i="13"/>
  <c r="R1688" i="13"/>
  <c r="AL1689" i="13"/>
  <c r="AJ1689" i="13"/>
  <c r="AK1689" i="13"/>
  <c r="AM1689" i="13"/>
  <c r="R1689" i="13"/>
  <c r="AL1690" i="13"/>
  <c r="AJ1690" i="13"/>
  <c r="AK1690" i="13"/>
  <c r="AM1690" i="13"/>
  <c r="R1690" i="13"/>
  <c r="AL1691" i="13"/>
  <c r="AJ1691" i="13"/>
  <c r="AK1691" i="13"/>
  <c r="AM1691" i="13"/>
  <c r="R1691" i="13"/>
  <c r="AL1692" i="13"/>
  <c r="AJ1692" i="13"/>
  <c r="AK1692" i="13"/>
  <c r="AM1692" i="13"/>
  <c r="R1692" i="13"/>
  <c r="AL1693" i="13"/>
  <c r="AJ1693" i="13"/>
  <c r="AK1693" i="13"/>
  <c r="AM1693" i="13"/>
  <c r="R1693" i="13"/>
  <c r="AL1694" i="13"/>
  <c r="AJ1694" i="13"/>
  <c r="AK1694" i="13"/>
  <c r="AM1694" i="13"/>
  <c r="R1694" i="13"/>
  <c r="AL1695" i="13"/>
  <c r="AJ1695" i="13"/>
  <c r="AK1695" i="13"/>
  <c r="AM1695" i="13"/>
  <c r="R1695" i="13"/>
  <c r="AL1696" i="13"/>
  <c r="AJ1696" i="13"/>
  <c r="AK1696" i="13"/>
  <c r="AM1696" i="13"/>
  <c r="R1696" i="13"/>
  <c r="AL1697" i="13"/>
  <c r="AJ1697" i="13"/>
  <c r="AK1697" i="13"/>
  <c r="AM1697" i="13"/>
  <c r="R1697" i="13"/>
  <c r="AL1698" i="13"/>
  <c r="AJ1698" i="13"/>
  <c r="AK1698" i="13"/>
  <c r="AM1698" i="13"/>
  <c r="R1698" i="13"/>
  <c r="AL1699" i="13"/>
  <c r="AJ1699" i="13"/>
  <c r="AK1699" i="13"/>
  <c r="AM1699" i="13"/>
  <c r="R1699" i="13"/>
  <c r="AL1700" i="13"/>
  <c r="AJ1700" i="13"/>
  <c r="AK1700" i="13"/>
  <c r="AM1700" i="13"/>
  <c r="R1700" i="13"/>
  <c r="AL1701" i="13"/>
  <c r="AJ1701" i="13"/>
  <c r="AK1701" i="13"/>
  <c r="AM1701" i="13"/>
  <c r="R1701" i="13"/>
  <c r="AL1702" i="13"/>
  <c r="AJ1702" i="13"/>
  <c r="AK1702" i="13"/>
  <c r="AM1702" i="13"/>
  <c r="R1702" i="13"/>
  <c r="AL1703" i="13"/>
  <c r="AJ1703" i="13"/>
  <c r="AK1703" i="13"/>
  <c r="AM1703" i="13"/>
  <c r="R1703" i="13"/>
  <c r="AL1704" i="13"/>
  <c r="AJ1704" i="13"/>
  <c r="AK1704" i="13"/>
  <c r="AM1704" i="13"/>
  <c r="R1704" i="13"/>
  <c r="AL1705" i="13"/>
  <c r="AJ1705" i="13"/>
  <c r="AK1705" i="13"/>
  <c r="AM1705" i="13"/>
  <c r="R1705" i="13"/>
  <c r="AL1706" i="13"/>
  <c r="AJ1706" i="13"/>
  <c r="AK1706" i="13"/>
  <c r="AM1706" i="13"/>
  <c r="R1706" i="13"/>
  <c r="AL1707" i="13"/>
  <c r="AJ1707" i="13"/>
  <c r="AK1707" i="13"/>
  <c r="AM1707" i="13"/>
  <c r="R1707" i="13"/>
  <c r="AL1708" i="13"/>
  <c r="AJ1708" i="13"/>
  <c r="AK1708" i="13"/>
  <c r="AM1708" i="13"/>
  <c r="R1708" i="13"/>
  <c r="AL1709" i="13"/>
  <c r="AJ1709" i="13"/>
  <c r="AK1709" i="13"/>
  <c r="AM1709" i="13"/>
  <c r="R1709" i="13"/>
  <c r="AL1710" i="13"/>
  <c r="AJ1710" i="13"/>
  <c r="AK1710" i="13"/>
  <c r="AM1710" i="13"/>
  <c r="R1710" i="13"/>
  <c r="AL1711" i="13"/>
  <c r="AJ1711" i="13"/>
  <c r="AK1711" i="13"/>
  <c r="AM1711" i="13"/>
  <c r="R1711" i="13"/>
  <c r="AL1712" i="13"/>
  <c r="AJ1712" i="13"/>
  <c r="AK1712" i="13"/>
  <c r="AM1712" i="13"/>
  <c r="R1712" i="13"/>
  <c r="AL1713" i="13"/>
  <c r="AJ1713" i="13"/>
  <c r="AK1713" i="13"/>
  <c r="AM1713" i="13"/>
  <c r="R1713" i="13"/>
  <c r="AL1714" i="13"/>
  <c r="AJ1714" i="13"/>
  <c r="AK1714" i="13"/>
  <c r="AM1714" i="13"/>
  <c r="R1714" i="13"/>
  <c r="AL1715" i="13"/>
  <c r="AJ1715" i="13"/>
  <c r="AK1715" i="13"/>
  <c r="AM1715" i="13"/>
  <c r="R1715" i="13"/>
  <c r="AL1716" i="13"/>
  <c r="AJ1716" i="13"/>
  <c r="AK1716" i="13"/>
  <c r="AM1716" i="13"/>
  <c r="R1716" i="13"/>
  <c r="AL1717" i="13"/>
  <c r="AJ1717" i="13"/>
  <c r="AK1717" i="13"/>
  <c r="AM1717" i="13"/>
  <c r="R1717" i="13"/>
  <c r="AL1718" i="13"/>
  <c r="AJ1718" i="13"/>
  <c r="AK1718" i="13"/>
  <c r="AM1718" i="13"/>
  <c r="R1718" i="13"/>
  <c r="AL1719" i="13"/>
  <c r="AJ1719" i="13"/>
  <c r="AK1719" i="13"/>
  <c r="AM1719" i="13"/>
  <c r="R1719" i="13"/>
  <c r="AL1720" i="13"/>
  <c r="AJ1720" i="13"/>
  <c r="AK1720" i="13"/>
  <c r="AM1720" i="13"/>
  <c r="R1720" i="13"/>
  <c r="AL1721" i="13"/>
  <c r="AJ1721" i="13"/>
  <c r="AK1721" i="13"/>
  <c r="AM1721" i="13"/>
  <c r="R1721" i="13"/>
  <c r="AL1722" i="13"/>
  <c r="AJ1722" i="13"/>
  <c r="AK1722" i="13"/>
  <c r="AM1722" i="13"/>
  <c r="R1722" i="13"/>
  <c r="AL1723" i="13"/>
  <c r="AJ1723" i="13"/>
  <c r="AK1723" i="13"/>
  <c r="AM1723" i="13"/>
  <c r="R1723" i="13"/>
  <c r="AL1724" i="13"/>
  <c r="AJ1724" i="13"/>
  <c r="AK1724" i="13"/>
  <c r="AM1724" i="13"/>
  <c r="R1724" i="13"/>
  <c r="AL1725" i="13"/>
  <c r="AJ1725" i="13"/>
  <c r="AK1725" i="13"/>
  <c r="AM1725" i="13"/>
  <c r="R1725" i="13"/>
  <c r="AL1726" i="13"/>
  <c r="AJ1726" i="13"/>
  <c r="AK1726" i="13"/>
  <c r="AM1726" i="13"/>
  <c r="R1726" i="13"/>
  <c r="AL1727" i="13"/>
  <c r="AJ1727" i="13"/>
  <c r="AK1727" i="13"/>
  <c r="AM1727" i="13"/>
  <c r="R1727" i="13"/>
  <c r="AL1728" i="13"/>
  <c r="AJ1728" i="13"/>
  <c r="AK1728" i="13"/>
  <c r="AM1728" i="13"/>
  <c r="R1728" i="13"/>
  <c r="AL1729" i="13"/>
  <c r="AJ1729" i="13"/>
  <c r="AK1729" i="13"/>
  <c r="AM1729" i="13"/>
  <c r="R1729" i="13"/>
  <c r="AL1730" i="13"/>
  <c r="AJ1730" i="13"/>
  <c r="AK1730" i="13"/>
  <c r="AM1730" i="13"/>
  <c r="R1730" i="13"/>
  <c r="AL1731" i="13"/>
  <c r="AJ1731" i="13"/>
  <c r="AK1731" i="13"/>
  <c r="AM1731" i="13"/>
  <c r="R1731" i="13"/>
  <c r="AL1732" i="13"/>
  <c r="AJ1732" i="13"/>
  <c r="AK1732" i="13"/>
  <c r="AM1732" i="13"/>
  <c r="R1732" i="13"/>
  <c r="AL1733" i="13"/>
  <c r="AJ1733" i="13"/>
  <c r="AK1733" i="13"/>
  <c r="AM1733" i="13"/>
  <c r="R1733" i="13"/>
  <c r="AL1734" i="13"/>
  <c r="AJ1734" i="13"/>
  <c r="AK1734" i="13"/>
  <c r="AM1734" i="13"/>
  <c r="R1734" i="13"/>
  <c r="AL1735" i="13"/>
  <c r="AJ1735" i="13"/>
  <c r="AK1735" i="13"/>
  <c r="AM1735" i="13"/>
  <c r="R1735" i="13"/>
  <c r="AL1736" i="13"/>
  <c r="AJ1736" i="13"/>
  <c r="AK1736" i="13"/>
  <c r="AM1736" i="13"/>
  <c r="R1736" i="13"/>
  <c r="AL1737" i="13"/>
  <c r="AJ1737" i="13"/>
  <c r="AK1737" i="13"/>
  <c r="AM1737" i="13"/>
  <c r="R1737" i="13"/>
  <c r="AL1738" i="13"/>
  <c r="AJ1738" i="13"/>
  <c r="AK1738" i="13"/>
  <c r="AM1738" i="13"/>
  <c r="R1738" i="13"/>
  <c r="AL1739" i="13"/>
  <c r="AJ1739" i="13"/>
  <c r="AK1739" i="13"/>
  <c r="AM1739" i="13"/>
  <c r="R1739" i="13"/>
  <c r="AL1740" i="13"/>
  <c r="AJ1740" i="13"/>
  <c r="AK1740" i="13"/>
  <c r="AM1740" i="13"/>
  <c r="R1740" i="13"/>
  <c r="AL1741" i="13"/>
  <c r="AJ1741" i="13"/>
  <c r="AK1741" i="13"/>
  <c r="AM1741" i="13"/>
  <c r="R1741" i="13"/>
  <c r="AL1742" i="13"/>
  <c r="AJ1742" i="13"/>
  <c r="AK1742" i="13"/>
  <c r="AM1742" i="13"/>
  <c r="R1742" i="13"/>
  <c r="AL1743" i="13"/>
  <c r="AJ1743" i="13"/>
  <c r="AK1743" i="13"/>
  <c r="AM1743" i="13"/>
  <c r="R1743" i="13"/>
  <c r="AL1744" i="13"/>
  <c r="AJ1744" i="13"/>
  <c r="AK1744" i="13"/>
  <c r="AM1744" i="13"/>
  <c r="R1744" i="13"/>
  <c r="AL1745" i="13"/>
  <c r="AJ1745" i="13"/>
  <c r="AK1745" i="13"/>
  <c r="AM1745" i="13"/>
  <c r="R1745" i="13"/>
  <c r="AL1746" i="13"/>
  <c r="AJ1746" i="13"/>
  <c r="AK1746" i="13"/>
  <c r="AM1746" i="13"/>
  <c r="R1746" i="13"/>
  <c r="AL1747" i="13"/>
  <c r="AJ1747" i="13"/>
  <c r="AK1747" i="13"/>
  <c r="AM1747" i="13"/>
  <c r="R1747" i="13"/>
  <c r="AL1748" i="13"/>
  <c r="AJ1748" i="13"/>
  <c r="AK1748" i="13"/>
  <c r="AM1748" i="13"/>
  <c r="R1748" i="13"/>
  <c r="AL1749" i="13"/>
  <c r="AJ1749" i="13"/>
  <c r="AK1749" i="13"/>
  <c r="AM1749" i="13"/>
  <c r="R1749" i="13"/>
  <c r="AL1750" i="13"/>
  <c r="AJ1750" i="13"/>
  <c r="AK1750" i="13"/>
  <c r="AM1750" i="13"/>
  <c r="R1750" i="13"/>
  <c r="AL1751" i="13"/>
  <c r="AJ1751" i="13"/>
  <c r="AK1751" i="13"/>
  <c r="AM1751" i="13"/>
  <c r="R1751" i="13"/>
  <c r="AL1752" i="13"/>
  <c r="AJ1752" i="13"/>
  <c r="AK1752" i="13"/>
  <c r="AM1752" i="13"/>
  <c r="R1752" i="13"/>
  <c r="AL1753" i="13"/>
  <c r="AJ1753" i="13"/>
  <c r="AK1753" i="13"/>
  <c r="AM1753" i="13"/>
  <c r="R1753" i="13"/>
  <c r="AL1754" i="13"/>
  <c r="AJ1754" i="13"/>
  <c r="AK1754" i="13"/>
  <c r="AM1754" i="13"/>
  <c r="R1754" i="13"/>
  <c r="AL1755" i="13"/>
  <c r="AJ1755" i="13"/>
  <c r="AK1755" i="13"/>
  <c r="AM1755" i="13"/>
  <c r="R1755" i="13"/>
  <c r="AL1756" i="13"/>
  <c r="AJ1756" i="13"/>
  <c r="AK1756" i="13"/>
  <c r="AM1756" i="13"/>
  <c r="R1756" i="13"/>
  <c r="AL1757" i="13"/>
  <c r="AJ1757" i="13"/>
  <c r="AK1757" i="13"/>
  <c r="AM1757" i="13"/>
  <c r="R1757" i="13"/>
  <c r="AL1758" i="13"/>
  <c r="AJ1758" i="13"/>
  <c r="AK1758" i="13"/>
  <c r="AM1758" i="13"/>
  <c r="R1758" i="13"/>
  <c r="AL1759" i="13"/>
  <c r="AJ1759" i="13"/>
  <c r="AK1759" i="13"/>
  <c r="AM1759" i="13"/>
  <c r="R1759" i="13"/>
  <c r="AL1760" i="13"/>
  <c r="AJ1760" i="13"/>
  <c r="AK1760" i="13"/>
  <c r="AM1760" i="13"/>
  <c r="R1760" i="13"/>
  <c r="AL1761" i="13"/>
  <c r="AJ1761" i="13"/>
  <c r="AK1761" i="13"/>
  <c r="AM1761" i="13"/>
  <c r="R1761" i="13"/>
  <c r="AL1762" i="13"/>
  <c r="AJ1762" i="13"/>
  <c r="AK1762" i="13"/>
  <c r="AM1762" i="13"/>
  <c r="R1762" i="13"/>
  <c r="AL1763" i="13"/>
  <c r="AJ1763" i="13"/>
  <c r="AK1763" i="13"/>
  <c r="AM1763" i="13"/>
  <c r="R1763" i="13"/>
  <c r="AL1764" i="13"/>
  <c r="AJ1764" i="13"/>
  <c r="AK1764" i="13"/>
  <c r="AM1764" i="13"/>
  <c r="R1764" i="13"/>
  <c r="AL1765" i="13"/>
  <c r="AJ1765" i="13"/>
  <c r="AK1765" i="13"/>
  <c r="AM1765" i="13"/>
  <c r="R1765" i="13"/>
  <c r="AL1766" i="13"/>
  <c r="AJ1766" i="13"/>
  <c r="AK1766" i="13"/>
  <c r="AM1766" i="13"/>
  <c r="R1766" i="13"/>
  <c r="AL1767" i="13"/>
  <c r="AJ1767" i="13"/>
  <c r="AK1767" i="13"/>
  <c r="AM1767" i="13"/>
  <c r="R1767" i="13"/>
  <c r="AL1768" i="13"/>
  <c r="AJ1768" i="13"/>
  <c r="AK1768" i="13"/>
  <c r="AM1768" i="13"/>
  <c r="R1768" i="13"/>
  <c r="AL1769" i="13"/>
  <c r="AJ1769" i="13"/>
  <c r="AK1769" i="13"/>
  <c r="AM1769" i="13"/>
  <c r="R1769" i="13"/>
  <c r="AL1770" i="13"/>
  <c r="AJ1770" i="13"/>
  <c r="AK1770" i="13"/>
  <c r="AM1770" i="13"/>
  <c r="R1770" i="13"/>
  <c r="AL1771" i="13"/>
  <c r="AJ1771" i="13"/>
  <c r="AK1771" i="13"/>
  <c r="AM1771" i="13"/>
  <c r="R1771" i="13"/>
  <c r="AL1772" i="13"/>
  <c r="AJ1772" i="13"/>
  <c r="AK1772" i="13"/>
  <c r="AM1772" i="13"/>
  <c r="R1772" i="13"/>
  <c r="AL1773" i="13"/>
  <c r="AJ1773" i="13"/>
  <c r="AK1773" i="13"/>
  <c r="AM1773" i="13"/>
  <c r="R1773" i="13"/>
  <c r="AL1774" i="13"/>
  <c r="AJ1774" i="13"/>
  <c r="AK1774" i="13"/>
  <c r="AM1774" i="13"/>
  <c r="R1774" i="13"/>
  <c r="AL1775" i="13"/>
  <c r="AJ1775" i="13"/>
  <c r="AK1775" i="13"/>
  <c r="AM1775" i="13"/>
  <c r="R1775" i="13"/>
  <c r="AL1776" i="13"/>
  <c r="AJ1776" i="13"/>
  <c r="AK1776" i="13"/>
  <c r="AM1776" i="13"/>
  <c r="R1776" i="13"/>
  <c r="AL1777" i="13"/>
  <c r="AJ1777" i="13"/>
  <c r="AK1777" i="13"/>
  <c r="AM1777" i="13"/>
  <c r="R1777" i="13"/>
  <c r="AL1778" i="13"/>
  <c r="AJ1778" i="13"/>
  <c r="AK1778" i="13"/>
  <c r="AM1778" i="13"/>
  <c r="R1778" i="13"/>
  <c r="AL1779" i="13"/>
  <c r="AJ1779" i="13"/>
  <c r="AK1779" i="13"/>
  <c r="AM1779" i="13"/>
  <c r="R1779" i="13"/>
  <c r="AL1780" i="13"/>
  <c r="AJ1780" i="13"/>
  <c r="AK1780" i="13"/>
  <c r="AM1780" i="13"/>
  <c r="R1780" i="13"/>
  <c r="AL1781" i="13"/>
  <c r="AJ1781" i="13"/>
  <c r="AK1781" i="13"/>
  <c r="AM1781" i="13"/>
  <c r="R1781" i="13"/>
  <c r="AL1782" i="13"/>
  <c r="AJ1782" i="13"/>
  <c r="AK1782" i="13"/>
  <c r="AM1782" i="13"/>
  <c r="R1782" i="13"/>
  <c r="AL1783" i="13"/>
  <c r="AJ1783" i="13"/>
  <c r="AK1783" i="13"/>
  <c r="AM1783" i="13"/>
  <c r="R1783" i="13"/>
  <c r="AL1784" i="13"/>
  <c r="AJ1784" i="13"/>
  <c r="AK1784" i="13"/>
  <c r="AM1784" i="13"/>
  <c r="R1784" i="13"/>
  <c r="AL1785" i="13"/>
  <c r="AJ1785" i="13"/>
  <c r="AK1785" i="13"/>
  <c r="AM1785" i="13"/>
  <c r="R1785" i="13"/>
  <c r="AL1786" i="13"/>
  <c r="AJ1786" i="13"/>
  <c r="AK1786" i="13"/>
  <c r="AM1786" i="13"/>
  <c r="R1786" i="13"/>
  <c r="AL1787" i="13"/>
  <c r="AJ1787" i="13"/>
  <c r="AK1787" i="13"/>
  <c r="AM1787" i="13"/>
  <c r="R1787" i="13"/>
  <c r="AL1788" i="13"/>
  <c r="AJ1788" i="13"/>
  <c r="AK1788" i="13"/>
  <c r="AM1788" i="13"/>
  <c r="R1788" i="13"/>
  <c r="AL1789" i="13"/>
  <c r="AJ1789" i="13"/>
  <c r="AK1789" i="13"/>
  <c r="AM1789" i="13"/>
  <c r="R1789" i="13"/>
  <c r="AL1790" i="13"/>
  <c r="AJ1790" i="13"/>
  <c r="AK1790" i="13"/>
  <c r="AM1790" i="13"/>
  <c r="R1790" i="13"/>
  <c r="AL1791" i="13"/>
  <c r="AJ1791" i="13"/>
  <c r="AK1791" i="13"/>
  <c r="AM1791" i="13"/>
  <c r="R1791" i="13"/>
  <c r="AL1792" i="13"/>
  <c r="AJ1792" i="13"/>
  <c r="AK1792" i="13"/>
  <c r="AM1792" i="13"/>
  <c r="R1792" i="13"/>
  <c r="AL1793" i="13"/>
  <c r="AJ1793" i="13"/>
  <c r="AK1793" i="13"/>
  <c r="AM1793" i="13"/>
  <c r="R1793" i="13"/>
  <c r="AL1794" i="13"/>
  <c r="AJ1794" i="13"/>
  <c r="AK1794" i="13"/>
  <c r="AM1794" i="13"/>
  <c r="R1794" i="13"/>
  <c r="AL1795" i="13"/>
  <c r="AJ1795" i="13"/>
  <c r="AK1795" i="13"/>
  <c r="AM1795" i="13"/>
  <c r="R1795" i="13"/>
  <c r="AL1796" i="13"/>
  <c r="AJ1796" i="13"/>
  <c r="AK1796" i="13"/>
  <c r="AM1796" i="13"/>
  <c r="R1796" i="13"/>
  <c r="AL1797" i="13"/>
  <c r="AJ1797" i="13"/>
  <c r="AK1797" i="13"/>
  <c r="AM1797" i="13"/>
  <c r="R1797" i="13"/>
  <c r="AL1798" i="13"/>
  <c r="AJ1798" i="13"/>
  <c r="AK1798" i="13"/>
  <c r="AM1798" i="13"/>
  <c r="R1798" i="13"/>
  <c r="AL1799" i="13"/>
  <c r="AJ1799" i="13"/>
  <c r="AK1799" i="13"/>
  <c r="AM1799" i="13"/>
  <c r="R1799" i="13"/>
  <c r="AL1800" i="13"/>
  <c r="AJ1800" i="13"/>
  <c r="AK1800" i="13"/>
  <c r="AM1800" i="13"/>
  <c r="R1800" i="13"/>
  <c r="AL1801" i="13"/>
  <c r="AJ1801" i="13"/>
  <c r="AK1801" i="13"/>
  <c r="AM1801" i="13"/>
  <c r="R1801" i="13"/>
  <c r="AL1802" i="13"/>
  <c r="AJ1802" i="13"/>
  <c r="AK1802" i="13"/>
  <c r="AM1802" i="13"/>
  <c r="R1802" i="13"/>
  <c r="AL1803" i="13"/>
  <c r="AJ1803" i="13"/>
  <c r="AK1803" i="13"/>
  <c r="AM1803" i="13"/>
  <c r="R1803" i="13"/>
  <c r="AL1804" i="13"/>
  <c r="AJ1804" i="13"/>
  <c r="AK1804" i="13"/>
  <c r="AM1804" i="13"/>
  <c r="R1804" i="13"/>
  <c r="AL1805" i="13"/>
  <c r="AJ1805" i="13"/>
  <c r="AK1805" i="13"/>
  <c r="AM1805" i="13"/>
  <c r="R1805" i="13"/>
  <c r="AL1806" i="13"/>
  <c r="AJ1806" i="13"/>
  <c r="AK1806" i="13"/>
  <c r="AM1806" i="13"/>
  <c r="R1806" i="13"/>
  <c r="AL1807" i="13"/>
  <c r="AJ1807" i="13"/>
  <c r="AK1807" i="13"/>
  <c r="AM1807" i="13"/>
  <c r="R1807" i="13"/>
  <c r="AL1808" i="13"/>
  <c r="AJ1808" i="13"/>
  <c r="AK1808" i="13"/>
  <c r="AM1808" i="13"/>
  <c r="R1808" i="13"/>
  <c r="AL1809" i="13"/>
  <c r="AJ1809" i="13"/>
  <c r="AK1809" i="13"/>
  <c r="AM1809" i="13"/>
  <c r="R1809" i="13"/>
  <c r="AL1810" i="13"/>
  <c r="AJ1810" i="13"/>
  <c r="AK1810" i="13"/>
  <c r="AM1810" i="13"/>
  <c r="R1810" i="13"/>
  <c r="AL1811" i="13"/>
  <c r="AJ1811" i="13"/>
  <c r="AK1811" i="13"/>
  <c r="AM1811" i="13"/>
  <c r="R1811" i="13"/>
  <c r="AL1812" i="13"/>
  <c r="AJ1812" i="13"/>
  <c r="AK1812" i="13"/>
  <c r="AM1812" i="13"/>
  <c r="R1812" i="13"/>
  <c r="AL1813" i="13"/>
  <c r="AJ1813" i="13"/>
  <c r="AK1813" i="13"/>
  <c r="AM1813" i="13"/>
  <c r="R1813" i="13"/>
  <c r="AL1814" i="13"/>
  <c r="AJ1814" i="13"/>
  <c r="AK1814" i="13"/>
  <c r="AM1814" i="13"/>
  <c r="R1814" i="13"/>
  <c r="AL1815" i="13"/>
  <c r="AJ1815" i="13"/>
  <c r="AK1815" i="13"/>
  <c r="AM1815" i="13"/>
  <c r="R1815" i="13"/>
  <c r="AL1816" i="13"/>
  <c r="AJ1816" i="13"/>
  <c r="AK1816" i="13"/>
  <c r="AM1816" i="13"/>
  <c r="R1816" i="13"/>
  <c r="AL1817" i="13"/>
  <c r="AJ1817" i="13"/>
  <c r="AK1817" i="13"/>
  <c r="AM1817" i="13"/>
  <c r="R1817" i="13"/>
  <c r="AL1818" i="13"/>
  <c r="AJ1818" i="13"/>
  <c r="AK1818" i="13"/>
  <c r="AM1818" i="13"/>
  <c r="R1818" i="13"/>
  <c r="AL1819" i="13"/>
  <c r="AJ1819" i="13"/>
  <c r="AK1819" i="13"/>
  <c r="AM1819" i="13"/>
  <c r="R1819" i="13"/>
  <c r="AL1820" i="13"/>
  <c r="AJ1820" i="13"/>
  <c r="AK1820" i="13"/>
  <c r="AM1820" i="13"/>
  <c r="R1820" i="13"/>
  <c r="AL1821" i="13"/>
  <c r="AJ1821" i="13"/>
  <c r="AK1821" i="13"/>
  <c r="AM1821" i="13"/>
  <c r="R1821" i="13"/>
  <c r="AL1822" i="13"/>
  <c r="AJ1822" i="13"/>
  <c r="AK1822" i="13"/>
  <c r="AM1822" i="13"/>
  <c r="R1822" i="13"/>
  <c r="AL1823" i="13"/>
  <c r="AJ1823" i="13"/>
  <c r="AK1823" i="13"/>
  <c r="AM1823" i="13"/>
  <c r="R1823" i="13"/>
  <c r="AL1824" i="13"/>
  <c r="AJ1824" i="13"/>
  <c r="AK1824" i="13"/>
  <c r="AM1824" i="13"/>
  <c r="R1824" i="13"/>
  <c r="AL1825" i="13"/>
  <c r="AJ1825" i="13"/>
  <c r="AK1825" i="13"/>
  <c r="AM1825" i="13"/>
  <c r="R1825" i="13"/>
  <c r="AL1826" i="13"/>
  <c r="AJ1826" i="13"/>
  <c r="AK1826" i="13"/>
  <c r="AM1826" i="13"/>
  <c r="R1826" i="13"/>
  <c r="AL1827" i="13"/>
  <c r="AJ1827" i="13"/>
  <c r="AK1827" i="13"/>
  <c r="AM1827" i="13"/>
  <c r="R1827" i="13"/>
  <c r="AL1828" i="13"/>
  <c r="AJ1828" i="13"/>
  <c r="AK1828" i="13"/>
  <c r="AM1828" i="13"/>
  <c r="R1828" i="13"/>
  <c r="AL1829" i="13"/>
  <c r="AJ1829" i="13"/>
  <c r="AK1829" i="13"/>
  <c r="AM1829" i="13"/>
  <c r="R1829" i="13"/>
  <c r="AL1830" i="13"/>
  <c r="AJ1830" i="13"/>
  <c r="AK1830" i="13"/>
  <c r="AM1830" i="13"/>
  <c r="R1830" i="13"/>
  <c r="AL1831" i="13"/>
  <c r="AJ1831" i="13"/>
  <c r="AK1831" i="13"/>
  <c r="AM1831" i="13"/>
  <c r="R1831" i="13"/>
  <c r="AL1832" i="13"/>
  <c r="AJ1832" i="13"/>
  <c r="AK1832" i="13"/>
  <c r="AM1832" i="13"/>
  <c r="R1832" i="13"/>
  <c r="AL1833" i="13"/>
  <c r="AJ1833" i="13"/>
  <c r="AK1833" i="13"/>
  <c r="AM1833" i="13"/>
  <c r="R1833" i="13"/>
  <c r="AL1834" i="13"/>
  <c r="AJ1834" i="13"/>
  <c r="AK1834" i="13"/>
  <c r="AM1834" i="13"/>
  <c r="R1834" i="13"/>
  <c r="AL1835" i="13"/>
  <c r="AJ1835" i="13"/>
  <c r="AK1835" i="13"/>
  <c r="AM1835" i="13"/>
  <c r="R1835" i="13"/>
  <c r="AL1836" i="13"/>
  <c r="AJ1836" i="13"/>
  <c r="AK1836" i="13"/>
  <c r="AM1836" i="13"/>
  <c r="R1836" i="13"/>
  <c r="AL1837" i="13"/>
  <c r="AJ1837" i="13"/>
  <c r="AK1837" i="13"/>
  <c r="AM1837" i="13"/>
  <c r="R1837" i="13"/>
  <c r="AL1838" i="13"/>
  <c r="AJ1838" i="13"/>
  <c r="AK1838" i="13"/>
  <c r="AM1838" i="13"/>
  <c r="R1838" i="13"/>
  <c r="AL1839" i="13"/>
  <c r="AJ1839" i="13"/>
  <c r="AK1839" i="13"/>
  <c r="AM1839" i="13"/>
  <c r="R1839" i="13"/>
  <c r="AL1840" i="13"/>
  <c r="AJ1840" i="13"/>
  <c r="AK1840" i="13"/>
  <c r="AM1840" i="13"/>
  <c r="R1840" i="13"/>
  <c r="AL1841" i="13"/>
  <c r="AJ1841" i="13"/>
  <c r="AK1841" i="13"/>
  <c r="AM1841" i="13"/>
  <c r="R1841" i="13"/>
  <c r="AL1842" i="13"/>
  <c r="AJ1842" i="13"/>
  <c r="AK1842" i="13"/>
  <c r="AM1842" i="13"/>
  <c r="R1842" i="13"/>
  <c r="AL1843" i="13"/>
  <c r="AJ1843" i="13"/>
  <c r="AK1843" i="13"/>
  <c r="AM1843" i="13"/>
  <c r="R1843" i="13"/>
  <c r="AL1844" i="13"/>
  <c r="AJ1844" i="13"/>
  <c r="AK1844" i="13"/>
  <c r="AM1844" i="13"/>
  <c r="R1844" i="13"/>
  <c r="AL1845" i="13"/>
  <c r="AJ1845" i="13"/>
  <c r="AK1845" i="13"/>
  <c r="AM1845" i="13"/>
  <c r="R1845" i="13"/>
  <c r="AL1846" i="13"/>
  <c r="AJ1846" i="13"/>
  <c r="AK1846" i="13"/>
  <c r="AM1846" i="13"/>
  <c r="R1846" i="13"/>
  <c r="AL1847" i="13"/>
  <c r="AJ1847" i="13"/>
  <c r="AK1847" i="13"/>
  <c r="AM1847" i="13"/>
  <c r="R1847" i="13"/>
  <c r="AL1848" i="13"/>
  <c r="AJ1848" i="13"/>
  <c r="AK1848" i="13"/>
  <c r="AM1848" i="13"/>
  <c r="R1848" i="13"/>
  <c r="AL1849" i="13"/>
  <c r="AJ1849" i="13"/>
  <c r="AK1849" i="13"/>
  <c r="AM1849" i="13"/>
  <c r="R1849" i="13"/>
  <c r="AL1850" i="13"/>
  <c r="AJ1850" i="13"/>
  <c r="AK1850" i="13"/>
  <c r="AM1850" i="13"/>
  <c r="R1850" i="13"/>
  <c r="AL1851" i="13"/>
  <c r="AJ1851" i="13"/>
  <c r="AK1851" i="13"/>
  <c r="AM1851" i="13"/>
  <c r="R1851" i="13"/>
  <c r="AL1852" i="13"/>
  <c r="AJ1852" i="13"/>
  <c r="AK1852" i="13"/>
  <c r="AM1852" i="13"/>
  <c r="R1852" i="13"/>
  <c r="AL1853" i="13"/>
  <c r="AJ1853" i="13"/>
  <c r="AK1853" i="13"/>
  <c r="AM1853" i="13"/>
  <c r="R1853" i="13"/>
  <c r="AL1854" i="13"/>
  <c r="AJ1854" i="13"/>
  <c r="AK1854" i="13"/>
  <c r="AM1854" i="13"/>
  <c r="R1854" i="13"/>
  <c r="AL1855" i="13"/>
  <c r="AJ1855" i="13"/>
  <c r="AK1855" i="13"/>
  <c r="AM1855" i="13"/>
  <c r="R1855" i="13"/>
  <c r="AL1856" i="13"/>
  <c r="AJ1856" i="13"/>
  <c r="AK1856" i="13"/>
  <c r="AM1856" i="13"/>
  <c r="R1856" i="13"/>
  <c r="AL1857" i="13"/>
  <c r="AJ1857" i="13"/>
  <c r="AK1857" i="13"/>
  <c r="AM1857" i="13"/>
  <c r="R1857" i="13"/>
  <c r="AL1858" i="13"/>
  <c r="AJ1858" i="13"/>
  <c r="AK1858" i="13"/>
  <c r="AM1858" i="13"/>
  <c r="R1858" i="13"/>
  <c r="AL1859" i="13"/>
  <c r="AJ1859" i="13"/>
  <c r="AK1859" i="13"/>
  <c r="AM1859" i="13"/>
  <c r="R1859" i="13"/>
  <c r="AL1860" i="13"/>
  <c r="AJ1860" i="13"/>
  <c r="AK1860" i="13"/>
  <c r="AM1860" i="13"/>
  <c r="R1860" i="13"/>
  <c r="AL1861" i="13"/>
  <c r="AJ1861" i="13"/>
  <c r="AK1861" i="13"/>
  <c r="AM1861" i="13"/>
  <c r="R1861" i="13"/>
  <c r="AL1862" i="13"/>
  <c r="AJ1862" i="13"/>
  <c r="AK1862" i="13"/>
  <c r="AM1862" i="13"/>
  <c r="R1862" i="13"/>
  <c r="AL1863" i="13"/>
  <c r="AJ1863" i="13"/>
  <c r="AK1863" i="13"/>
  <c r="AM1863" i="13"/>
  <c r="R1863" i="13"/>
  <c r="AL1864" i="13"/>
  <c r="AJ1864" i="13"/>
  <c r="AK1864" i="13"/>
  <c r="AM1864" i="13"/>
  <c r="R1864" i="13"/>
  <c r="AL1865" i="13"/>
  <c r="AJ1865" i="13"/>
  <c r="AK1865" i="13"/>
  <c r="AM1865" i="13"/>
  <c r="R1865" i="13"/>
  <c r="AL1866" i="13"/>
  <c r="AJ1866" i="13"/>
  <c r="AK1866" i="13"/>
  <c r="AM1866" i="13"/>
  <c r="R1866" i="13"/>
  <c r="AL1867" i="13"/>
  <c r="AJ1867" i="13"/>
  <c r="AK1867" i="13"/>
  <c r="AM1867" i="13"/>
  <c r="R1867" i="13"/>
  <c r="AL1868" i="13"/>
  <c r="AJ1868" i="13"/>
  <c r="AK1868" i="13"/>
  <c r="AM1868" i="13"/>
  <c r="R1868" i="13"/>
  <c r="AL1869" i="13"/>
  <c r="AJ1869" i="13"/>
  <c r="AK1869" i="13"/>
  <c r="AM1869" i="13"/>
  <c r="R1869" i="13"/>
  <c r="AL1870" i="13"/>
  <c r="AJ1870" i="13"/>
  <c r="AK1870" i="13"/>
  <c r="AM1870" i="13"/>
  <c r="R1870" i="13"/>
  <c r="AL1871" i="13"/>
  <c r="AJ1871" i="13"/>
  <c r="AK1871" i="13"/>
  <c r="AM1871" i="13"/>
  <c r="R1871" i="13"/>
  <c r="AL1872" i="13"/>
  <c r="AJ1872" i="13"/>
  <c r="AK1872" i="13"/>
  <c r="AM1872" i="13"/>
  <c r="R1872" i="13"/>
  <c r="AL1873" i="13"/>
  <c r="AJ1873" i="13"/>
  <c r="AK1873" i="13"/>
  <c r="AM1873" i="13"/>
  <c r="R1873" i="13"/>
  <c r="AL1874" i="13"/>
  <c r="AJ1874" i="13"/>
  <c r="AK1874" i="13"/>
  <c r="AM1874" i="13"/>
  <c r="R1874" i="13"/>
  <c r="AL1875" i="13"/>
  <c r="AJ1875" i="13"/>
  <c r="AK1875" i="13"/>
  <c r="AM1875" i="13"/>
  <c r="R1875" i="13"/>
  <c r="AL1876" i="13"/>
  <c r="AJ1876" i="13"/>
  <c r="AK1876" i="13"/>
  <c r="AM1876" i="13"/>
  <c r="R1876" i="13"/>
  <c r="AL1877" i="13"/>
  <c r="AJ1877" i="13"/>
  <c r="AK1877" i="13"/>
  <c r="AM1877" i="13"/>
  <c r="R1877" i="13"/>
  <c r="AL1878" i="13"/>
  <c r="AJ1878" i="13"/>
  <c r="AK1878" i="13"/>
  <c r="AM1878" i="13"/>
  <c r="R1878" i="13"/>
  <c r="AL1879" i="13"/>
  <c r="AJ1879" i="13"/>
  <c r="AK1879" i="13"/>
  <c r="AM1879" i="13"/>
  <c r="R1879" i="13"/>
  <c r="AL1880" i="13"/>
  <c r="AJ1880" i="13"/>
  <c r="AK1880" i="13"/>
  <c r="AM1880" i="13"/>
  <c r="R1880" i="13"/>
  <c r="AL1881" i="13"/>
  <c r="AJ1881" i="13"/>
  <c r="AK1881" i="13"/>
  <c r="AM1881" i="13"/>
  <c r="R1881" i="13"/>
  <c r="AL1882" i="13"/>
  <c r="AJ1882" i="13"/>
  <c r="AK1882" i="13"/>
  <c r="AM1882" i="13"/>
  <c r="R1882" i="13"/>
  <c r="AL1883" i="13"/>
  <c r="AJ1883" i="13"/>
  <c r="AK1883" i="13"/>
  <c r="AM1883" i="13"/>
  <c r="R1883" i="13"/>
  <c r="AL1884" i="13"/>
  <c r="AJ1884" i="13"/>
  <c r="AK1884" i="13"/>
  <c r="AM1884" i="13"/>
  <c r="R1884" i="13"/>
  <c r="AL1885" i="13"/>
  <c r="AJ1885" i="13"/>
  <c r="AK1885" i="13"/>
  <c r="AM1885" i="13"/>
  <c r="R1885" i="13"/>
  <c r="AL1886" i="13"/>
  <c r="AJ1886" i="13"/>
  <c r="AK1886" i="13"/>
  <c r="AM1886" i="13"/>
  <c r="R1886" i="13"/>
  <c r="AL1887" i="13"/>
  <c r="AJ1887" i="13"/>
  <c r="AK1887" i="13"/>
  <c r="AM1887" i="13"/>
  <c r="R1887" i="13"/>
  <c r="AL1888" i="13"/>
  <c r="AJ1888" i="13"/>
  <c r="AK1888" i="13"/>
  <c r="AM1888" i="13"/>
  <c r="R1888" i="13"/>
  <c r="AL1889" i="13"/>
  <c r="AJ1889" i="13"/>
  <c r="AK1889" i="13"/>
  <c r="AM1889" i="13"/>
  <c r="R1889" i="13"/>
  <c r="AL1890" i="13"/>
  <c r="AJ1890" i="13"/>
  <c r="AK1890" i="13"/>
  <c r="AM1890" i="13"/>
  <c r="R1890" i="13"/>
  <c r="AL1891" i="13"/>
  <c r="AJ1891" i="13"/>
  <c r="AK1891" i="13"/>
  <c r="AM1891" i="13"/>
  <c r="R1891" i="13"/>
  <c r="AL1892" i="13"/>
  <c r="AJ1892" i="13"/>
  <c r="AK1892" i="13"/>
  <c r="AM1892" i="13"/>
  <c r="R1892" i="13"/>
  <c r="AL1893" i="13"/>
  <c r="AJ1893" i="13"/>
  <c r="AK1893" i="13"/>
  <c r="AM1893" i="13"/>
  <c r="R1893" i="13"/>
  <c r="AL1894" i="13"/>
  <c r="AJ1894" i="13"/>
  <c r="AK1894" i="13"/>
  <c r="AM1894" i="13"/>
  <c r="R1894" i="13"/>
  <c r="AL1895" i="13"/>
  <c r="AJ1895" i="13"/>
  <c r="AK1895" i="13"/>
  <c r="AM1895" i="13"/>
  <c r="R1895" i="13"/>
  <c r="AL1896" i="13"/>
  <c r="AJ1896" i="13"/>
  <c r="AK1896" i="13"/>
  <c r="AM1896" i="13"/>
  <c r="R1896" i="13"/>
  <c r="AL1897" i="13"/>
  <c r="AJ1897" i="13"/>
  <c r="AK1897" i="13"/>
  <c r="AM1897" i="13"/>
  <c r="R1897" i="13"/>
  <c r="AL1898" i="13"/>
  <c r="AJ1898" i="13"/>
  <c r="AK1898" i="13"/>
  <c r="AM1898" i="13"/>
  <c r="R1898" i="13"/>
  <c r="AL1899" i="13"/>
  <c r="AJ1899" i="13"/>
  <c r="AK1899" i="13"/>
  <c r="AM1899" i="13"/>
  <c r="R1899" i="13"/>
  <c r="AL1900" i="13"/>
  <c r="AJ1900" i="13"/>
  <c r="AK1900" i="13"/>
  <c r="AM1900" i="13"/>
  <c r="R1900" i="13"/>
  <c r="AL1901" i="13"/>
  <c r="AJ1901" i="13"/>
  <c r="AK1901" i="13"/>
  <c r="AM1901" i="13"/>
  <c r="R1901" i="13"/>
  <c r="AL1902" i="13"/>
  <c r="AJ1902" i="13"/>
  <c r="AK1902" i="13"/>
  <c r="AM1902" i="13"/>
  <c r="R1902" i="13"/>
  <c r="AL1903" i="13"/>
  <c r="AJ1903" i="13"/>
  <c r="AK1903" i="13"/>
  <c r="AM1903" i="13"/>
  <c r="R1903" i="13"/>
  <c r="AL1904" i="13"/>
  <c r="AJ1904" i="13"/>
  <c r="AK1904" i="13"/>
  <c r="AM1904" i="13"/>
  <c r="R1904" i="13"/>
  <c r="AL1905" i="13"/>
  <c r="AJ1905" i="13"/>
  <c r="AK1905" i="13"/>
  <c r="AM1905" i="13"/>
  <c r="R1905" i="13"/>
  <c r="AL1906" i="13"/>
  <c r="AJ1906" i="13"/>
  <c r="AK1906" i="13"/>
  <c r="AM1906" i="13"/>
  <c r="R1906" i="13"/>
  <c r="AL1907" i="13"/>
  <c r="AJ1907" i="13"/>
  <c r="AK1907" i="13"/>
  <c r="AM1907" i="13"/>
  <c r="R1907" i="13"/>
  <c r="AL1908" i="13"/>
  <c r="AJ1908" i="13"/>
  <c r="AK1908" i="13"/>
  <c r="AM1908" i="13"/>
  <c r="R1908" i="13"/>
  <c r="AL1909" i="13"/>
  <c r="AJ1909" i="13"/>
  <c r="AK1909" i="13"/>
  <c r="AM1909" i="13"/>
  <c r="R1909" i="13"/>
  <c r="AL1910" i="13"/>
  <c r="AJ1910" i="13"/>
  <c r="AK1910" i="13"/>
  <c r="AM1910" i="13"/>
  <c r="R1910" i="13"/>
  <c r="AL1911" i="13"/>
  <c r="AJ1911" i="13"/>
  <c r="AK1911" i="13"/>
  <c r="AM1911" i="13"/>
  <c r="R1911" i="13"/>
  <c r="AL1912" i="13"/>
  <c r="AJ1912" i="13"/>
  <c r="AK1912" i="13"/>
  <c r="AM1912" i="13"/>
  <c r="R1912" i="13"/>
  <c r="AL1913" i="13"/>
  <c r="AJ1913" i="13"/>
  <c r="AK1913" i="13"/>
  <c r="AM1913" i="13"/>
  <c r="R1913" i="13"/>
  <c r="AL1914" i="13"/>
  <c r="AJ1914" i="13"/>
  <c r="AK1914" i="13"/>
  <c r="AM1914" i="13"/>
  <c r="R1914" i="13"/>
  <c r="AL1915" i="13"/>
  <c r="AJ1915" i="13"/>
  <c r="AK1915" i="13"/>
  <c r="AM1915" i="13"/>
  <c r="R1915" i="13"/>
  <c r="AL1916" i="13"/>
  <c r="AJ1916" i="13"/>
  <c r="AK1916" i="13"/>
  <c r="AM1916" i="13"/>
  <c r="R1916" i="13"/>
  <c r="AL1917" i="13"/>
  <c r="AJ1917" i="13"/>
  <c r="AK1917" i="13"/>
  <c r="AM1917" i="13"/>
  <c r="R1917" i="13"/>
  <c r="AL1918" i="13"/>
  <c r="AJ1918" i="13"/>
  <c r="AK1918" i="13"/>
  <c r="AM1918" i="13"/>
  <c r="R1918" i="13"/>
  <c r="AL1919" i="13"/>
  <c r="AJ1919" i="13"/>
  <c r="AK1919" i="13"/>
  <c r="AM1919" i="13"/>
  <c r="R1919" i="13"/>
  <c r="AL1920" i="13"/>
  <c r="AJ1920" i="13"/>
  <c r="AK1920" i="13"/>
  <c r="AM1920" i="13"/>
  <c r="R1920" i="13"/>
  <c r="AL1921" i="13"/>
  <c r="AJ1921" i="13"/>
  <c r="AK1921" i="13"/>
  <c r="AM1921" i="13"/>
  <c r="R1921" i="13"/>
  <c r="AL1922" i="13"/>
  <c r="AJ1922" i="13"/>
  <c r="AK1922" i="13"/>
  <c r="AM1922" i="13"/>
  <c r="R1922" i="13"/>
  <c r="AL1923" i="13"/>
  <c r="AJ1923" i="13"/>
  <c r="AK1923" i="13"/>
  <c r="AM1923" i="13"/>
  <c r="R1923" i="13"/>
  <c r="AL1924" i="13"/>
  <c r="AJ1924" i="13"/>
  <c r="AK1924" i="13"/>
  <c r="AM1924" i="13"/>
  <c r="R1924" i="13"/>
  <c r="AL1925" i="13"/>
  <c r="AJ1925" i="13"/>
  <c r="AK1925" i="13"/>
  <c r="AM1925" i="13"/>
  <c r="R1925" i="13"/>
  <c r="AL1926" i="13"/>
  <c r="AJ1926" i="13"/>
  <c r="AK1926" i="13"/>
  <c r="AM1926" i="13"/>
  <c r="R1926" i="13"/>
  <c r="AL1927" i="13"/>
  <c r="AJ1927" i="13"/>
  <c r="AK1927" i="13"/>
  <c r="AM1927" i="13"/>
  <c r="R1927" i="13"/>
  <c r="AL1928" i="13"/>
  <c r="AJ1928" i="13"/>
  <c r="AK1928" i="13"/>
  <c r="AM1928" i="13"/>
  <c r="R1928" i="13"/>
  <c r="AL1929" i="13"/>
  <c r="AJ1929" i="13"/>
  <c r="AK1929" i="13"/>
  <c r="AM1929" i="13"/>
  <c r="R1929" i="13"/>
  <c r="AL1930" i="13"/>
  <c r="AJ1930" i="13"/>
  <c r="AK1930" i="13"/>
  <c r="AM1930" i="13"/>
  <c r="R1930" i="13"/>
  <c r="AL1931" i="13"/>
  <c r="AJ1931" i="13"/>
  <c r="AK1931" i="13"/>
  <c r="AM1931" i="13"/>
  <c r="R1931" i="13"/>
  <c r="AL1932" i="13"/>
  <c r="AJ1932" i="13"/>
  <c r="AK1932" i="13"/>
  <c r="AM1932" i="13"/>
  <c r="R1932" i="13"/>
  <c r="AL1933" i="13"/>
  <c r="AJ1933" i="13"/>
  <c r="AK1933" i="13"/>
  <c r="AM1933" i="13"/>
  <c r="R1933" i="13"/>
  <c r="AL1934" i="13"/>
  <c r="AJ1934" i="13"/>
  <c r="AK1934" i="13"/>
  <c r="AM1934" i="13"/>
  <c r="R1934" i="13"/>
  <c r="AL1935" i="13"/>
  <c r="AJ1935" i="13"/>
  <c r="AK1935" i="13"/>
  <c r="AM1935" i="13"/>
  <c r="R1935" i="13"/>
  <c r="AL1936" i="13"/>
  <c r="AJ1936" i="13"/>
  <c r="AK1936" i="13"/>
  <c r="AM1936" i="13"/>
  <c r="R1936" i="13"/>
  <c r="AL1937" i="13"/>
  <c r="AJ1937" i="13"/>
  <c r="AK1937" i="13"/>
  <c r="AM1937" i="13"/>
  <c r="R1937" i="13"/>
  <c r="AL1938" i="13"/>
  <c r="AJ1938" i="13"/>
  <c r="AK1938" i="13"/>
  <c r="AM1938" i="13"/>
  <c r="R1938" i="13"/>
  <c r="AL1939" i="13"/>
  <c r="AJ1939" i="13"/>
  <c r="AK1939" i="13"/>
  <c r="AM1939" i="13"/>
  <c r="R1939" i="13"/>
  <c r="AL1940" i="13"/>
  <c r="AJ1940" i="13"/>
  <c r="AK1940" i="13"/>
  <c r="AM1940" i="13"/>
  <c r="R1940" i="13"/>
  <c r="AL1941" i="13"/>
  <c r="AJ1941" i="13"/>
  <c r="AK1941" i="13"/>
  <c r="AM1941" i="13"/>
  <c r="R1941" i="13"/>
  <c r="AL1942" i="13"/>
  <c r="AJ1942" i="13"/>
  <c r="AK1942" i="13"/>
  <c r="AM1942" i="13"/>
  <c r="R1942" i="13"/>
  <c r="AL1943" i="13"/>
  <c r="AJ1943" i="13"/>
  <c r="AK1943" i="13"/>
  <c r="AM1943" i="13"/>
  <c r="R1943" i="13"/>
  <c r="AL1944" i="13"/>
  <c r="AJ1944" i="13"/>
  <c r="AK1944" i="13"/>
  <c r="AM1944" i="13"/>
  <c r="R1944" i="13"/>
  <c r="AL1945" i="13"/>
  <c r="AJ1945" i="13"/>
  <c r="AK1945" i="13"/>
  <c r="AM1945" i="13"/>
  <c r="R1945" i="13"/>
  <c r="AL1946" i="13"/>
  <c r="AJ1946" i="13"/>
  <c r="AK1946" i="13"/>
  <c r="AM1946" i="13"/>
  <c r="R1946" i="13"/>
  <c r="AL1947" i="13"/>
  <c r="AJ1947" i="13"/>
  <c r="AK1947" i="13"/>
  <c r="AM1947" i="13"/>
  <c r="R1947" i="13"/>
  <c r="AL1948" i="13"/>
  <c r="AJ1948" i="13"/>
  <c r="AK1948" i="13"/>
  <c r="AM1948" i="13"/>
  <c r="R1948" i="13"/>
  <c r="AL1949" i="13"/>
  <c r="AJ1949" i="13"/>
  <c r="AK1949" i="13"/>
  <c r="AM1949" i="13"/>
  <c r="R1949" i="13"/>
  <c r="AL1950" i="13"/>
  <c r="AJ1950" i="13"/>
  <c r="AK1950" i="13"/>
  <c r="AM1950" i="13"/>
  <c r="R1950" i="13"/>
  <c r="AL1951" i="13"/>
  <c r="AJ1951" i="13"/>
  <c r="AK1951" i="13"/>
  <c r="AM1951" i="13"/>
  <c r="R1951" i="13"/>
  <c r="AL1952" i="13"/>
  <c r="AJ1952" i="13"/>
  <c r="AK1952" i="13"/>
  <c r="AM1952" i="13"/>
  <c r="R1952" i="13"/>
  <c r="AL1953" i="13"/>
  <c r="AJ1953" i="13"/>
  <c r="AK1953" i="13"/>
  <c r="AM1953" i="13"/>
  <c r="R1953" i="13"/>
  <c r="AL1954" i="13"/>
  <c r="AJ1954" i="13"/>
  <c r="AK1954" i="13"/>
  <c r="AM1954" i="13"/>
  <c r="R1954" i="13"/>
  <c r="AL1955" i="13"/>
  <c r="AJ1955" i="13"/>
  <c r="AK1955" i="13"/>
  <c r="AM1955" i="13"/>
  <c r="R1955" i="13"/>
  <c r="AL1956" i="13"/>
  <c r="AJ1956" i="13"/>
  <c r="AK1956" i="13"/>
  <c r="AM1956" i="13"/>
  <c r="R1956" i="13"/>
  <c r="AL1957" i="13"/>
  <c r="AJ1957" i="13"/>
  <c r="AK1957" i="13"/>
  <c r="AM1957" i="13"/>
  <c r="R1957" i="13"/>
  <c r="AL1958" i="13"/>
  <c r="AJ1958" i="13"/>
  <c r="AK1958" i="13"/>
  <c r="AM1958" i="13"/>
  <c r="R1958" i="13"/>
  <c r="AL1959" i="13"/>
  <c r="AJ1959" i="13"/>
  <c r="AK1959" i="13"/>
  <c r="AM1959" i="13"/>
  <c r="R1959" i="13"/>
  <c r="AL1960" i="13"/>
  <c r="AJ1960" i="13"/>
  <c r="AK1960" i="13"/>
  <c r="AM1960" i="13"/>
  <c r="R1960" i="13"/>
  <c r="AL1961" i="13"/>
  <c r="AJ1961" i="13"/>
  <c r="AK1961" i="13"/>
  <c r="AM1961" i="13"/>
  <c r="R1961" i="13"/>
  <c r="AL1962" i="13"/>
  <c r="AJ1962" i="13"/>
  <c r="AK1962" i="13"/>
  <c r="AM1962" i="13"/>
  <c r="R1962" i="13"/>
  <c r="AL1963" i="13"/>
  <c r="AJ1963" i="13"/>
  <c r="AK1963" i="13"/>
  <c r="AM1963" i="13"/>
  <c r="R1963" i="13"/>
  <c r="AL1964" i="13"/>
  <c r="AJ1964" i="13"/>
  <c r="AK1964" i="13"/>
  <c r="AM1964" i="13"/>
  <c r="R1964" i="13"/>
  <c r="AL1965" i="13"/>
  <c r="AJ1965" i="13"/>
  <c r="AK1965" i="13"/>
  <c r="AM1965" i="13"/>
  <c r="R1965" i="13"/>
  <c r="AL1966" i="13"/>
  <c r="AJ1966" i="13"/>
  <c r="AK1966" i="13"/>
  <c r="AM1966" i="13"/>
  <c r="R1966" i="13"/>
  <c r="AL1967" i="13"/>
  <c r="AJ1967" i="13"/>
  <c r="AK1967" i="13"/>
  <c r="AM1967" i="13"/>
  <c r="R1967" i="13"/>
  <c r="AL1968" i="13"/>
  <c r="AJ1968" i="13"/>
  <c r="AK1968" i="13"/>
  <c r="AM1968" i="13"/>
  <c r="R1968" i="13"/>
  <c r="AL1969" i="13"/>
  <c r="AJ1969" i="13"/>
  <c r="AK1969" i="13"/>
  <c r="AM1969" i="13"/>
  <c r="R1969" i="13"/>
  <c r="AL1970" i="13"/>
  <c r="AJ1970" i="13"/>
  <c r="AK1970" i="13"/>
  <c r="AM1970" i="13"/>
  <c r="R1970" i="13"/>
  <c r="AL1971" i="13"/>
  <c r="AJ1971" i="13"/>
  <c r="AK1971" i="13"/>
  <c r="AM1971" i="13"/>
  <c r="R1971" i="13"/>
  <c r="AL1972" i="13"/>
  <c r="AJ1972" i="13"/>
  <c r="AK1972" i="13"/>
  <c r="AM1972" i="13"/>
  <c r="R1972" i="13"/>
  <c r="AL1973" i="13"/>
  <c r="AJ1973" i="13"/>
  <c r="AK1973" i="13"/>
  <c r="AM1973" i="13"/>
  <c r="R1973" i="13"/>
  <c r="AL1974" i="13"/>
  <c r="AJ1974" i="13"/>
  <c r="AK1974" i="13"/>
  <c r="AM1974" i="13"/>
  <c r="R1974" i="13"/>
  <c r="AL1975" i="13"/>
  <c r="AJ1975" i="13"/>
  <c r="AK1975" i="13"/>
  <c r="AM1975" i="13"/>
  <c r="R1975" i="13"/>
  <c r="AL1976" i="13"/>
  <c r="AJ1976" i="13"/>
  <c r="AK1976" i="13"/>
  <c r="AM1976" i="13"/>
  <c r="R1976" i="13"/>
  <c r="AL1977" i="13"/>
  <c r="AJ1977" i="13"/>
  <c r="AK1977" i="13"/>
  <c r="AM1977" i="13"/>
  <c r="R1977" i="13"/>
  <c r="AL1978" i="13"/>
  <c r="AJ1978" i="13"/>
  <c r="AK1978" i="13"/>
  <c r="AM1978" i="13"/>
  <c r="R1978" i="13"/>
  <c r="AL1979" i="13"/>
  <c r="AJ1979" i="13"/>
  <c r="AK1979" i="13"/>
  <c r="AM1979" i="13"/>
  <c r="R1979" i="13"/>
  <c r="AL1980" i="13"/>
  <c r="AJ1980" i="13"/>
  <c r="AK1980" i="13"/>
  <c r="AM1980" i="13"/>
  <c r="R1980" i="13"/>
  <c r="AL1981" i="13"/>
  <c r="AJ1981" i="13"/>
  <c r="AK1981" i="13"/>
  <c r="AM1981" i="13"/>
  <c r="R1981" i="13"/>
  <c r="AL1982" i="13"/>
  <c r="AJ1982" i="13"/>
  <c r="AK1982" i="13"/>
  <c r="AM1982" i="13"/>
  <c r="R1982" i="13"/>
  <c r="AL1983" i="13"/>
  <c r="AJ1983" i="13"/>
  <c r="AK1983" i="13"/>
  <c r="AM1983" i="13"/>
  <c r="R1983" i="13"/>
  <c r="AL1984" i="13"/>
  <c r="AJ1984" i="13"/>
  <c r="AK1984" i="13"/>
  <c r="AM1984" i="13"/>
  <c r="R1984" i="13"/>
  <c r="AL1985" i="13"/>
  <c r="AJ1985" i="13"/>
  <c r="AK1985" i="13"/>
  <c r="AM1985" i="13"/>
  <c r="R1985" i="13"/>
  <c r="AL1986" i="13"/>
  <c r="AJ1986" i="13"/>
  <c r="AK1986" i="13"/>
  <c r="AM1986" i="13"/>
  <c r="R1986" i="13"/>
  <c r="AL1987" i="13"/>
  <c r="AJ1987" i="13"/>
  <c r="AK1987" i="13"/>
  <c r="AM1987" i="13"/>
  <c r="R1987" i="13"/>
  <c r="AL1988" i="13"/>
  <c r="AJ1988" i="13"/>
  <c r="AK1988" i="13"/>
  <c r="AM1988" i="13"/>
  <c r="R1988" i="13"/>
  <c r="AL1989" i="13"/>
  <c r="AJ1989" i="13"/>
  <c r="AK1989" i="13"/>
  <c r="AM1989" i="13"/>
  <c r="R1989" i="13"/>
  <c r="AL1990" i="13"/>
  <c r="AJ1990" i="13"/>
  <c r="AK1990" i="13"/>
  <c r="AM1990" i="13"/>
  <c r="R1990" i="13"/>
  <c r="AL1991" i="13"/>
  <c r="AJ1991" i="13"/>
  <c r="AK1991" i="13"/>
  <c r="AM1991" i="13"/>
  <c r="R1991" i="13"/>
  <c r="AL1992" i="13"/>
  <c r="AJ1992" i="13"/>
  <c r="AK1992" i="13"/>
  <c r="AM1992" i="13"/>
  <c r="R1992" i="13"/>
  <c r="AL1993" i="13"/>
  <c r="AJ1993" i="13"/>
  <c r="AK1993" i="13"/>
  <c r="AM1993" i="13"/>
  <c r="R1993" i="13"/>
  <c r="AL1994" i="13"/>
  <c r="AJ1994" i="13"/>
  <c r="AK1994" i="13"/>
  <c r="AM1994" i="13"/>
  <c r="R1994" i="13"/>
  <c r="AL1995" i="13"/>
  <c r="AJ1995" i="13"/>
  <c r="AK1995" i="13"/>
  <c r="AM1995" i="13"/>
  <c r="R1995" i="13"/>
  <c r="AL1996" i="13"/>
  <c r="AJ1996" i="13"/>
  <c r="AK1996" i="13"/>
  <c r="AM1996" i="13"/>
  <c r="R1996" i="13"/>
  <c r="AL1997" i="13"/>
  <c r="AJ1997" i="13"/>
  <c r="AK1997" i="13"/>
  <c r="AM1997" i="13"/>
  <c r="R1997" i="13"/>
  <c r="AL1998" i="13"/>
  <c r="AJ1998" i="13"/>
  <c r="AK1998" i="13"/>
  <c r="AM1998" i="13"/>
  <c r="R1998" i="13"/>
  <c r="AL1999" i="13"/>
  <c r="AJ1999" i="13"/>
  <c r="AK1999" i="13"/>
  <c r="AM1999" i="13"/>
  <c r="R1999" i="13"/>
  <c r="AL2000" i="13"/>
  <c r="AJ2000" i="13"/>
  <c r="AK2000" i="13"/>
  <c r="AM2000" i="13"/>
  <c r="R2000" i="13"/>
  <c r="AL2001" i="13"/>
  <c r="AJ2001" i="13"/>
  <c r="AK2001" i="13"/>
  <c r="AM2001" i="13"/>
  <c r="R2001" i="13"/>
  <c r="AL2002" i="13"/>
  <c r="AJ2002" i="13"/>
  <c r="AK2002" i="13"/>
  <c r="AM2002" i="13"/>
  <c r="R2002" i="13"/>
  <c r="AL2003" i="13"/>
  <c r="AJ2003" i="13"/>
  <c r="AK2003" i="13"/>
  <c r="AM2003" i="13"/>
  <c r="R2003" i="13"/>
  <c r="AL2004" i="13"/>
  <c r="AJ2004" i="13"/>
  <c r="AK2004" i="13"/>
  <c r="AM2004" i="13"/>
  <c r="R2004" i="13"/>
  <c r="AL2005" i="13"/>
  <c r="AJ2005" i="13"/>
  <c r="AK2005" i="13"/>
  <c r="AM2005" i="13"/>
  <c r="R2005" i="13"/>
  <c r="AL2006" i="13"/>
  <c r="AJ2006" i="13"/>
  <c r="AK2006" i="13"/>
  <c r="AM2006" i="13"/>
  <c r="R2006" i="13"/>
  <c r="AL2007" i="13"/>
  <c r="AJ2007" i="13"/>
  <c r="AK2007" i="13"/>
  <c r="AM2007" i="13"/>
  <c r="R2007" i="13"/>
  <c r="AL2008" i="13"/>
  <c r="AJ2008" i="13"/>
  <c r="AK2008" i="13"/>
  <c r="AM2008" i="13"/>
  <c r="R2008" i="13"/>
  <c r="AL2009" i="13"/>
  <c r="AJ2009" i="13"/>
  <c r="AK2009" i="13"/>
  <c r="AM2009" i="13"/>
  <c r="R2009" i="13"/>
  <c r="AL2010" i="13"/>
  <c r="AJ2010" i="13"/>
  <c r="AK2010" i="13"/>
  <c r="AM2010" i="13"/>
  <c r="R2010" i="13"/>
  <c r="AL2011" i="13"/>
  <c r="AJ2011" i="13"/>
  <c r="AK2011" i="13"/>
  <c r="AM2011" i="13"/>
  <c r="R2011" i="13"/>
  <c r="AL2012" i="13"/>
  <c r="AJ2012" i="13"/>
  <c r="AK2012" i="13"/>
  <c r="AM2012" i="13"/>
  <c r="R2012" i="13"/>
  <c r="AL2013" i="13"/>
  <c r="AJ2013" i="13"/>
  <c r="AK2013" i="13"/>
  <c r="AM2013" i="13"/>
  <c r="R2013" i="13"/>
  <c r="AL2014" i="13"/>
  <c r="AJ2014" i="13"/>
  <c r="AK2014" i="13"/>
  <c r="AM2014" i="13"/>
  <c r="R2014" i="13"/>
  <c r="AL2015" i="13"/>
  <c r="AJ2015" i="13"/>
  <c r="AK2015" i="13"/>
  <c r="AM2015" i="13"/>
  <c r="R2015" i="13"/>
  <c r="AL2016" i="13"/>
  <c r="AJ2016" i="13"/>
  <c r="AK2016" i="13"/>
  <c r="AM2016" i="13"/>
  <c r="R2016" i="13"/>
  <c r="AL2017" i="13"/>
  <c r="AJ2017" i="13"/>
  <c r="AK2017" i="13"/>
  <c r="AM2017" i="13"/>
  <c r="R2017" i="13"/>
  <c r="AL2018" i="13"/>
  <c r="AJ2018" i="13"/>
  <c r="AK2018" i="13"/>
  <c r="AM2018" i="13"/>
  <c r="R2018" i="13"/>
  <c r="AL2019" i="13"/>
  <c r="AJ2019" i="13"/>
  <c r="AK2019" i="13"/>
  <c r="AM2019" i="13"/>
  <c r="R2019" i="13"/>
  <c r="AL2020" i="13"/>
  <c r="AJ2020" i="13"/>
  <c r="AK2020" i="13"/>
  <c r="AM2020" i="13"/>
  <c r="R2020" i="13"/>
  <c r="AL2021" i="13"/>
  <c r="AJ2021" i="13"/>
  <c r="AK2021" i="13"/>
  <c r="AM2021" i="13"/>
  <c r="R2021" i="13"/>
  <c r="AL2022" i="13"/>
  <c r="AJ2022" i="13"/>
  <c r="AK2022" i="13"/>
  <c r="AM2022" i="13"/>
  <c r="R2022" i="13"/>
  <c r="AL2023" i="13"/>
  <c r="AJ2023" i="13"/>
  <c r="AK2023" i="13"/>
  <c r="AM2023" i="13"/>
  <c r="R2023" i="13"/>
  <c r="AL2024" i="13"/>
  <c r="AJ2024" i="13"/>
  <c r="AK2024" i="13"/>
  <c r="AM2024" i="13"/>
  <c r="R2024" i="13"/>
  <c r="AL2025" i="13"/>
  <c r="AJ2025" i="13"/>
  <c r="AK2025" i="13"/>
  <c r="AM2025" i="13"/>
  <c r="R2025" i="13"/>
  <c r="AL2026" i="13"/>
  <c r="AJ2026" i="13"/>
  <c r="AK2026" i="13"/>
  <c r="AM2026" i="13"/>
  <c r="R2026" i="13"/>
  <c r="AL2027" i="13"/>
  <c r="AJ2027" i="13"/>
  <c r="AK2027" i="13"/>
  <c r="AM2027" i="13"/>
  <c r="R2027" i="13"/>
  <c r="AL2028" i="13"/>
  <c r="AJ2028" i="13"/>
  <c r="AK2028" i="13"/>
  <c r="AM2028" i="13"/>
  <c r="R2028" i="13"/>
  <c r="AL2029" i="13"/>
  <c r="AJ2029" i="13"/>
  <c r="AK2029" i="13"/>
  <c r="AM2029" i="13"/>
  <c r="R2029" i="13"/>
  <c r="AL2030" i="13"/>
  <c r="AJ2030" i="13"/>
  <c r="AK2030" i="13"/>
  <c r="AM2030" i="13"/>
  <c r="R2030" i="13"/>
  <c r="AL2031" i="13"/>
  <c r="AJ2031" i="13"/>
  <c r="AK2031" i="13"/>
  <c r="AM2031" i="13"/>
  <c r="R2031" i="13"/>
  <c r="AL2032" i="13"/>
  <c r="AJ2032" i="13"/>
  <c r="AK2032" i="13"/>
  <c r="AM2032" i="13"/>
  <c r="R2032" i="13"/>
  <c r="AL2033" i="13"/>
  <c r="AJ2033" i="13"/>
  <c r="AK2033" i="13"/>
  <c r="AM2033" i="13"/>
  <c r="R2033" i="13"/>
  <c r="AL2034" i="13"/>
  <c r="AJ2034" i="13"/>
  <c r="AK2034" i="13"/>
  <c r="AM2034" i="13"/>
  <c r="R2034" i="13"/>
  <c r="AL2035" i="13"/>
  <c r="AJ2035" i="13"/>
  <c r="AK2035" i="13"/>
  <c r="AM2035" i="13"/>
  <c r="R2035" i="13"/>
  <c r="AL2036" i="13"/>
  <c r="AJ2036" i="13"/>
  <c r="AK2036" i="13"/>
  <c r="AM2036" i="13"/>
  <c r="R2036" i="13"/>
  <c r="AL2037" i="13"/>
  <c r="AJ2037" i="13"/>
  <c r="AK2037" i="13"/>
  <c r="AM2037" i="13"/>
  <c r="R2037" i="13"/>
  <c r="AL2038" i="13"/>
  <c r="AJ2038" i="13"/>
  <c r="AK2038" i="13"/>
  <c r="AM2038" i="13"/>
  <c r="R2038" i="13"/>
  <c r="AL2039" i="13"/>
  <c r="AJ2039" i="13"/>
  <c r="AK2039" i="13"/>
  <c r="AM2039" i="13"/>
  <c r="R2039" i="13"/>
  <c r="AL2040" i="13"/>
  <c r="AJ2040" i="13"/>
  <c r="AK2040" i="13"/>
  <c r="AM2040" i="13"/>
  <c r="R2040" i="13"/>
  <c r="AL2041" i="13"/>
  <c r="AJ2041" i="13"/>
  <c r="AK2041" i="13"/>
  <c r="AM2041" i="13"/>
  <c r="R2041" i="13"/>
  <c r="AL2042" i="13"/>
  <c r="AJ2042" i="13"/>
  <c r="AK2042" i="13"/>
  <c r="AM2042" i="13"/>
  <c r="R2042" i="13"/>
  <c r="AL2043" i="13"/>
  <c r="AJ2043" i="13"/>
  <c r="AK2043" i="13"/>
  <c r="AM2043" i="13"/>
  <c r="R2043" i="13"/>
  <c r="AL2044" i="13"/>
  <c r="AJ2044" i="13"/>
  <c r="AK2044" i="13"/>
  <c r="AM2044" i="13"/>
  <c r="R2044" i="13"/>
  <c r="AL2045" i="13"/>
  <c r="AJ2045" i="13"/>
  <c r="AK2045" i="13"/>
  <c r="AM2045" i="13"/>
  <c r="R2045" i="13"/>
  <c r="AL2046" i="13"/>
  <c r="AJ2046" i="13"/>
  <c r="AK2046" i="13"/>
  <c r="AM2046" i="13"/>
  <c r="R2046" i="13"/>
  <c r="AL2047" i="13"/>
  <c r="AJ2047" i="13"/>
  <c r="AK2047" i="13"/>
  <c r="AM2047" i="13"/>
  <c r="R2047" i="13"/>
  <c r="AL2048" i="13"/>
  <c r="AJ2048" i="13"/>
  <c r="AK2048" i="13"/>
  <c r="AM2048" i="13"/>
  <c r="R2048" i="13"/>
  <c r="AL2049" i="13"/>
  <c r="AJ2049" i="13"/>
  <c r="AK2049" i="13"/>
  <c r="AM2049" i="13"/>
  <c r="R2049" i="13"/>
  <c r="AL2050" i="13"/>
  <c r="AJ2050" i="13"/>
  <c r="AK2050" i="13"/>
  <c r="AM2050" i="13"/>
  <c r="R2050" i="13"/>
  <c r="AL2051" i="13"/>
  <c r="AJ2051" i="13"/>
  <c r="AK2051" i="13"/>
  <c r="AM2051" i="13"/>
  <c r="R2051" i="13"/>
  <c r="AL2052" i="13"/>
  <c r="AJ2052" i="13"/>
  <c r="AK2052" i="13"/>
  <c r="AM2052" i="13"/>
  <c r="R2052" i="13"/>
  <c r="AL2053" i="13"/>
  <c r="AJ2053" i="13"/>
  <c r="AK2053" i="13"/>
  <c r="AM2053" i="13"/>
  <c r="R2053" i="13"/>
  <c r="AL2054" i="13"/>
  <c r="AJ2054" i="13"/>
  <c r="AK2054" i="13"/>
  <c r="AM2054" i="13"/>
  <c r="R2054" i="13"/>
  <c r="AL2055" i="13"/>
  <c r="AJ2055" i="13"/>
  <c r="AK2055" i="13"/>
  <c r="AM2055" i="13"/>
  <c r="R2055" i="13"/>
  <c r="AL2056" i="13"/>
  <c r="AJ2056" i="13"/>
  <c r="AK2056" i="13"/>
  <c r="AM2056" i="13"/>
  <c r="R2056" i="13"/>
  <c r="AL2057" i="13"/>
  <c r="AJ2057" i="13"/>
  <c r="AK2057" i="13"/>
  <c r="AM2057" i="13"/>
  <c r="R2057" i="13"/>
  <c r="AL2058" i="13"/>
  <c r="AJ2058" i="13"/>
  <c r="AK2058" i="13"/>
  <c r="AM2058" i="13"/>
  <c r="R2058" i="13"/>
  <c r="AL2059" i="13"/>
  <c r="AJ2059" i="13"/>
  <c r="AK2059" i="13"/>
  <c r="AM2059" i="13"/>
  <c r="R2059" i="13"/>
  <c r="AL2060" i="13"/>
  <c r="AJ2060" i="13"/>
  <c r="AK2060" i="13"/>
  <c r="AM2060" i="13"/>
  <c r="R2060" i="13"/>
  <c r="AL2061" i="13"/>
  <c r="AJ2061" i="13"/>
  <c r="AK2061" i="13"/>
  <c r="AM2061" i="13"/>
  <c r="R2061" i="13"/>
  <c r="AL2062" i="13"/>
  <c r="AJ2062" i="13"/>
  <c r="AK2062" i="13"/>
  <c r="AM2062" i="13"/>
  <c r="R2062" i="13"/>
  <c r="AL2063" i="13"/>
  <c r="AJ2063" i="13"/>
  <c r="AK2063" i="13"/>
  <c r="AM2063" i="13"/>
  <c r="R2063" i="13"/>
  <c r="AL2064" i="13"/>
  <c r="AJ2064" i="13"/>
  <c r="AK2064" i="13"/>
  <c r="AM2064" i="13"/>
  <c r="R2064" i="13"/>
  <c r="AL2065" i="13"/>
  <c r="AJ2065" i="13"/>
  <c r="AK2065" i="13"/>
  <c r="AM2065" i="13"/>
  <c r="R2065" i="13"/>
  <c r="AL2066" i="13"/>
  <c r="AJ2066" i="13"/>
  <c r="AK2066" i="13"/>
  <c r="AM2066" i="13"/>
  <c r="R2066" i="13"/>
  <c r="AL2067" i="13"/>
  <c r="AJ2067" i="13"/>
  <c r="AK2067" i="13"/>
  <c r="AM2067" i="13"/>
  <c r="R2067" i="13"/>
  <c r="AL2068" i="13"/>
  <c r="AJ2068" i="13"/>
  <c r="AK2068" i="13"/>
  <c r="AM2068" i="13"/>
  <c r="R2068" i="13"/>
  <c r="AL2069" i="13"/>
  <c r="AJ2069" i="13"/>
  <c r="AK2069" i="13"/>
  <c r="AM2069" i="13"/>
  <c r="R2069" i="13"/>
  <c r="AL2070" i="13"/>
  <c r="AJ2070" i="13"/>
  <c r="AK2070" i="13"/>
  <c r="AM2070" i="13"/>
  <c r="R2070" i="13"/>
  <c r="AL2071" i="13"/>
  <c r="AJ2071" i="13"/>
  <c r="AK2071" i="13"/>
  <c r="AM2071" i="13"/>
  <c r="R2071" i="13"/>
  <c r="AL2072" i="13"/>
  <c r="AJ2072" i="13"/>
  <c r="AK2072" i="13"/>
  <c r="AM2072" i="13"/>
  <c r="R2072" i="13"/>
  <c r="AL2073" i="13"/>
  <c r="AJ2073" i="13"/>
  <c r="AK2073" i="13"/>
  <c r="AM2073" i="13"/>
  <c r="R2073" i="13"/>
  <c r="AL2074" i="13"/>
  <c r="AJ2074" i="13"/>
  <c r="AK2074" i="13"/>
  <c r="AM2074" i="13"/>
  <c r="R2074" i="13"/>
  <c r="AL2075" i="13"/>
  <c r="AJ2075" i="13"/>
  <c r="AK2075" i="13"/>
  <c r="AM2075" i="13"/>
  <c r="R2075" i="13"/>
  <c r="AL2076" i="13"/>
  <c r="AJ2076" i="13"/>
  <c r="AK2076" i="13"/>
  <c r="AM2076" i="13"/>
  <c r="R2076" i="13"/>
  <c r="AL2077" i="13"/>
  <c r="AJ2077" i="13"/>
  <c r="AK2077" i="13"/>
  <c r="AM2077" i="13"/>
  <c r="R2077" i="13"/>
  <c r="AL2078" i="13"/>
  <c r="AJ2078" i="13"/>
  <c r="AK2078" i="13"/>
  <c r="AM2078" i="13"/>
  <c r="R2078" i="13"/>
  <c r="AL2079" i="13"/>
  <c r="AJ2079" i="13"/>
  <c r="AK2079" i="13"/>
  <c r="AM2079" i="13"/>
  <c r="R2079" i="13"/>
  <c r="AL2080" i="13"/>
  <c r="AJ2080" i="13"/>
  <c r="AK2080" i="13"/>
  <c r="AM2080" i="13"/>
  <c r="R2080" i="13"/>
  <c r="AL2081" i="13"/>
  <c r="AJ2081" i="13"/>
  <c r="AK2081" i="13"/>
  <c r="AM2081" i="13"/>
  <c r="R2081" i="13"/>
  <c r="AL2082" i="13"/>
  <c r="AJ2082" i="13"/>
  <c r="AK2082" i="13"/>
  <c r="AM2082" i="13"/>
  <c r="R2082" i="13"/>
  <c r="AL2083" i="13"/>
  <c r="AJ2083" i="13"/>
  <c r="AK2083" i="13"/>
  <c r="AM2083" i="13"/>
  <c r="R2083" i="13"/>
  <c r="AL2084" i="13"/>
  <c r="AJ2084" i="13"/>
  <c r="AK2084" i="13"/>
  <c r="AM2084" i="13"/>
  <c r="R2084" i="13"/>
  <c r="AL2085" i="13"/>
  <c r="AJ2085" i="13"/>
  <c r="AK2085" i="13"/>
  <c r="AM2085" i="13"/>
  <c r="R2085" i="13"/>
  <c r="AL2086" i="13"/>
  <c r="AJ2086" i="13"/>
  <c r="AK2086" i="13"/>
  <c r="AM2086" i="13"/>
  <c r="R2086" i="13"/>
  <c r="AL2087" i="13"/>
  <c r="AJ2087" i="13"/>
  <c r="AK2087" i="13"/>
  <c r="AM2087" i="13"/>
  <c r="R2087" i="13"/>
  <c r="AL2088" i="13"/>
  <c r="AJ2088" i="13"/>
  <c r="AK2088" i="13"/>
  <c r="AM2088" i="13"/>
  <c r="R2088" i="13"/>
  <c r="AL2089" i="13"/>
  <c r="AJ2089" i="13"/>
  <c r="AK2089" i="13"/>
  <c r="AM2089" i="13"/>
  <c r="R2089" i="13"/>
  <c r="AL2090" i="13"/>
  <c r="AJ2090" i="13"/>
  <c r="AK2090" i="13"/>
  <c r="AM2090" i="13"/>
  <c r="R2090" i="13"/>
  <c r="AL2091" i="13"/>
  <c r="AJ2091" i="13"/>
  <c r="AK2091" i="13"/>
  <c r="AM2091" i="13"/>
  <c r="R2091" i="13"/>
  <c r="AL2092" i="13"/>
  <c r="AJ2092" i="13"/>
  <c r="AK2092" i="13"/>
  <c r="AM2092" i="13"/>
  <c r="R2092" i="13"/>
  <c r="AL2093" i="13"/>
  <c r="AJ2093" i="13"/>
  <c r="AK2093" i="13"/>
  <c r="AM2093" i="13"/>
  <c r="R2093" i="13"/>
  <c r="AL2094" i="13"/>
  <c r="AJ2094" i="13"/>
  <c r="AK2094" i="13"/>
  <c r="AM2094" i="13"/>
  <c r="R2094" i="13"/>
  <c r="AL2095" i="13"/>
  <c r="AJ2095" i="13"/>
  <c r="AK2095" i="13"/>
  <c r="AM2095" i="13"/>
  <c r="R2095" i="13"/>
  <c r="AL2096" i="13"/>
  <c r="AJ2096" i="13"/>
  <c r="AK2096" i="13"/>
  <c r="AM2096" i="13"/>
  <c r="R2096" i="13"/>
  <c r="AL2097" i="13"/>
  <c r="AJ2097" i="13"/>
  <c r="AK2097" i="13"/>
  <c r="AM2097" i="13"/>
  <c r="R2097" i="13"/>
  <c r="AL2098" i="13"/>
  <c r="AJ2098" i="13"/>
  <c r="AK2098" i="13"/>
  <c r="AM2098" i="13"/>
  <c r="R2098" i="13"/>
  <c r="AL2099" i="13"/>
  <c r="AJ2099" i="13"/>
  <c r="AK2099" i="13"/>
  <c r="AM2099" i="13"/>
  <c r="R2099" i="13"/>
  <c r="AL2100" i="13"/>
  <c r="AJ2100" i="13"/>
  <c r="AK2100" i="13"/>
  <c r="AM2100" i="13"/>
  <c r="R2100" i="13"/>
  <c r="AL2101" i="13"/>
  <c r="AJ2101" i="13"/>
  <c r="AK2101" i="13"/>
  <c r="AM2101" i="13"/>
  <c r="R2101" i="13"/>
  <c r="AL2102" i="13"/>
  <c r="AJ2102" i="13"/>
  <c r="AK2102" i="13"/>
  <c r="AM2102" i="13"/>
  <c r="R2102" i="13"/>
  <c r="AL2103" i="13"/>
  <c r="AJ2103" i="13"/>
  <c r="AK2103" i="13"/>
  <c r="AM2103" i="13"/>
  <c r="R2103" i="13"/>
  <c r="AL2104" i="13"/>
  <c r="AJ2104" i="13"/>
  <c r="AK2104" i="13"/>
  <c r="AM2104" i="13"/>
  <c r="R2104" i="13"/>
  <c r="AL2105" i="13"/>
  <c r="AJ2105" i="13"/>
  <c r="AK2105" i="13"/>
  <c r="AM2105" i="13"/>
  <c r="R2105" i="13"/>
  <c r="AL2106" i="13"/>
  <c r="AJ2106" i="13"/>
  <c r="AK2106" i="13"/>
  <c r="AM2106" i="13"/>
  <c r="R2106" i="13"/>
  <c r="AL2107" i="13"/>
  <c r="AJ2107" i="13"/>
  <c r="AK2107" i="13"/>
  <c r="AM2107" i="13"/>
  <c r="R2107" i="13"/>
  <c r="AL2108" i="13"/>
  <c r="AJ2108" i="13"/>
  <c r="AK2108" i="13"/>
  <c r="AM2108" i="13"/>
  <c r="R2108" i="13"/>
  <c r="AL2109" i="13"/>
  <c r="AJ2109" i="13"/>
  <c r="AK2109" i="13"/>
  <c r="AM2109" i="13"/>
  <c r="R2109" i="13"/>
  <c r="AL2110" i="13"/>
  <c r="AJ2110" i="13"/>
  <c r="AK2110" i="13"/>
  <c r="AM2110" i="13"/>
  <c r="R2110" i="13"/>
  <c r="AL2111" i="13"/>
  <c r="AJ2111" i="13"/>
  <c r="AK2111" i="13"/>
  <c r="AM2111" i="13"/>
  <c r="R2111" i="13"/>
  <c r="AL2112" i="13"/>
  <c r="AJ2112" i="13"/>
  <c r="AK2112" i="13"/>
  <c r="AM2112" i="13"/>
  <c r="R2112" i="13"/>
  <c r="AL2113" i="13"/>
  <c r="AJ2113" i="13"/>
  <c r="AK2113" i="13"/>
  <c r="AM2113" i="13"/>
  <c r="R2113" i="13"/>
  <c r="AL2114" i="13"/>
  <c r="AJ2114" i="13"/>
  <c r="AK2114" i="13"/>
  <c r="AM2114" i="13"/>
  <c r="R2114" i="13"/>
  <c r="AL2115" i="13"/>
  <c r="AJ2115" i="13"/>
  <c r="AK2115" i="13"/>
  <c r="AM2115" i="13"/>
  <c r="R2115" i="13"/>
  <c r="AL2116" i="13"/>
  <c r="AJ2116" i="13"/>
  <c r="AK2116" i="13"/>
  <c r="AM2116" i="13"/>
  <c r="R2116" i="13"/>
  <c r="AL2117" i="13"/>
  <c r="AJ2117" i="13"/>
  <c r="AK2117" i="13"/>
  <c r="AM2117" i="13"/>
  <c r="R2117" i="13"/>
  <c r="AL2118" i="13"/>
  <c r="AJ2118" i="13"/>
  <c r="AK2118" i="13"/>
  <c r="AM2118" i="13"/>
  <c r="R2118" i="13"/>
  <c r="AL2119" i="13"/>
  <c r="AJ2119" i="13"/>
  <c r="AK2119" i="13"/>
  <c r="AM2119" i="13"/>
  <c r="R2119" i="13"/>
  <c r="AL2120" i="13"/>
  <c r="AJ2120" i="13"/>
  <c r="AK2120" i="13"/>
  <c r="AM2120" i="13"/>
  <c r="R2120" i="13"/>
  <c r="AL2121" i="13"/>
  <c r="AJ2121" i="13"/>
  <c r="AK2121" i="13"/>
  <c r="AM2121" i="13"/>
  <c r="R2121" i="13"/>
  <c r="AL2122" i="13"/>
  <c r="AJ2122" i="13"/>
  <c r="AK2122" i="13"/>
  <c r="AM2122" i="13"/>
  <c r="R2122" i="13"/>
  <c r="AL2123" i="13"/>
  <c r="AJ2123" i="13"/>
  <c r="AK2123" i="13"/>
  <c r="AM2123" i="13"/>
  <c r="R2123" i="13"/>
  <c r="AL2124" i="13"/>
  <c r="AJ2124" i="13"/>
  <c r="AK2124" i="13"/>
  <c r="AM2124" i="13"/>
  <c r="R2124" i="13"/>
  <c r="AL2125" i="13"/>
  <c r="AJ2125" i="13"/>
  <c r="AK2125" i="13"/>
  <c r="AM2125" i="13"/>
  <c r="R2125" i="13"/>
  <c r="AL2126" i="13"/>
  <c r="AJ2126" i="13"/>
  <c r="AK2126" i="13"/>
  <c r="AM2126" i="13"/>
  <c r="R2126" i="13"/>
  <c r="AL2127" i="13"/>
  <c r="AJ2127" i="13"/>
  <c r="AK2127" i="13"/>
  <c r="AM2127" i="13"/>
  <c r="R2127" i="13"/>
  <c r="AL2128" i="13"/>
  <c r="AJ2128" i="13"/>
  <c r="AK2128" i="13"/>
  <c r="AM2128" i="13"/>
  <c r="R2128" i="13"/>
  <c r="AL2129" i="13"/>
  <c r="AJ2129" i="13"/>
  <c r="AK2129" i="13"/>
  <c r="AM2129" i="13"/>
  <c r="R2129" i="13"/>
  <c r="AL2130" i="13"/>
  <c r="AJ2130" i="13"/>
  <c r="AK2130" i="13"/>
  <c r="AM2130" i="13"/>
  <c r="R2130" i="13"/>
  <c r="AL2131" i="13"/>
  <c r="AJ2131" i="13"/>
  <c r="AK2131" i="13"/>
  <c r="AM2131" i="13"/>
  <c r="R2131" i="13"/>
  <c r="AL2132" i="13"/>
  <c r="AJ2132" i="13"/>
  <c r="AK2132" i="13"/>
  <c r="AM2132" i="13"/>
  <c r="R2132" i="13"/>
  <c r="AL2133" i="13"/>
  <c r="AJ2133" i="13"/>
  <c r="AK2133" i="13"/>
  <c r="AM2133" i="13"/>
  <c r="R2133" i="13"/>
  <c r="AL2134" i="13"/>
  <c r="AJ2134" i="13"/>
  <c r="AK2134" i="13"/>
  <c r="AM2134" i="13"/>
  <c r="R2134" i="13"/>
  <c r="AL2135" i="13"/>
  <c r="AJ2135" i="13"/>
  <c r="AK2135" i="13"/>
  <c r="AM2135" i="13"/>
  <c r="R2135" i="13"/>
  <c r="AL2136" i="13"/>
  <c r="AJ2136" i="13"/>
  <c r="AK2136" i="13"/>
  <c r="AM2136" i="13"/>
  <c r="R2136" i="13"/>
  <c r="AL2137" i="13"/>
  <c r="AJ2137" i="13"/>
  <c r="AK2137" i="13"/>
  <c r="AM2137" i="13"/>
  <c r="R2137" i="13"/>
  <c r="AL2138" i="13"/>
  <c r="AJ2138" i="13"/>
  <c r="AK2138" i="13"/>
  <c r="AM2138" i="13"/>
  <c r="R2138" i="13"/>
  <c r="AL2139" i="13"/>
  <c r="AJ2139" i="13"/>
  <c r="AK2139" i="13"/>
  <c r="AM2139" i="13"/>
  <c r="R2139" i="13"/>
  <c r="AL2140" i="13"/>
  <c r="AJ2140" i="13"/>
  <c r="AK2140" i="13"/>
  <c r="AM2140" i="13"/>
  <c r="R2140" i="13"/>
  <c r="AL2141" i="13"/>
  <c r="AJ2141" i="13"/>
  <c r="AK2141" i="13"/>
  <c r="AM2141" i="13"/>
  <c r="R2141" i="13"/>
  <c r="AL2142" i="13"/>
  <c r="AJ2142" i="13"/>
  <c r="AK2142" i="13"/>
  <c r="AM2142" i="13"/>
  <c r="R2142" i="13"/>
  <c r="AL2143" i="13"/>
  <c r="AJ2143" i="13"/>
  <c r="AK2143" i="13"/>
  <c r="AM2143" i="13"/>
  <c r="R2143" i="13"/>
  <c r="AL2144" i="13"/>
  <c r="AJ2144" i="13"/>
  <c r="AK2144" i="13"/>
  <c r="AM2144" i="13"/>
  <c r="R2144" i="13"/>
  <c r="AL2145" i="13"/>
  <c r="AJ2145" i="13"/>
  <c r="AK2145" i="13"/>
  <c r="AM2145" i="13"/>
  <c r="R2145" i="13"/>
  <c r="AL2146" i="13"/>
  <c r="AJ2146" i="13"/>
  <c r="AK2146" i="13"/>
  <c r="AM2146" i="13"/>
  <c r="R2146" i="13"/>
  <c r="AL2147" i="13"/>
  <c r="AJ2147" i="13"/>
  <c r="AK2147" i="13"/>
  <c r="AM2147" i="13"/>
  <c r="R2147" i="13"/>
  <c r="AL2148" i="13"/>
  <c r="AJ2148" i="13"/>
  <c r="AK2148" i="13"/>
  <c r="AM2148" i="13"/>
  <c r="R2148" i="13"/>
  <c r="AL2149" i="13"/>
  <c r="AJ2149" i="13"/>
  <c r="AK2149" i="13"/>
  <c r="AM2149" i="13"/>
  <c r="R2149" i="13"/>
  <c r="AL2150" i="13"/>
  <c r="AJ2150" i="13"/>
  <c r="AK2150" i="13"/>
  <c r="AM2150" i="13"/>
  <c r="R2150" i="13"/>
  <c r="AL2151" i="13"/>
  <c r="AJ2151" i="13"/>
  <c r="AK2151" i="13"/>
  <c r="AM2151" i="13"/>
  <c r="R2151" i="13"/>
  <c r="AL2152" i="13"/>
  <c r="AJ2152" i="13"/>
  <c r="AK2152" i="13"/>
  <c r="AM2152" i="13"/>
  <c r="R2152" i="13"/>
  <c r="AL2153" i="13"/>
  <c r="AJ2153" i="13"/>
  <c r="AK2153" i="13"/>
  <c r="AM2153" i="13"/>
  <c r="R2153" i="13"/>
  <c r="AL2154" i="13"/>
  <c r="AJ2154" i="13"/>
  <c r="AK2154" i="13"/>
  <c r="AM2154" i="13"/>
  <c r="R2154" i="13"/>
  <c r="AL2155" i="13"/>
  <c r="AJ2155" i="13"/>
  <c r="AK2155" i="13"/>
  <c r="AM2155" i="13"/>
  <c r="R2155" i="13"/>
  <c r="AL2156" i="13"/>
  <c r="AJ2156" i="13"/>
  <c r="AK2156" i="13"/>
  <c r="AM2156" i="13"/>
  <c r="R2156" i="13"/>
  <c r="AL2157" i="13"/>
  <c r="AJ2157" i="13"/>
  <c r="AK2157" i="13"/>
  <c r="AM2157" i="13"/>
  <c r="R2157" i="13"/>
  <c r="AL2158" i="13"/>
  <c r="AJ2158" i="13"/>
  <c r="AK2158" i="13"/>
  <c r="AM2158" i="13"/>
  <c r="R2158" i="13"/>
  <c r="AL2159" i="13"/>
  <c r="AJ2159" i="13"/>
  <c r="AK2159" i="13"/>
  <c r="AM2159" i="13"/>
  <c r="R2159" i="13"/>
  <c r="AL2160" i="13"/>
  <c r="AJ2160" i="13"/>
  <c r="AK2160" i="13"/>
  <c r="AM2160" i="13"/>
  <c r="R2160" i="13"/>
  <c r="AL2161" i="13"/>
  <c r="AJ2161" i="13"/>
  <c r="AK2161" i="13"/>
  <c r="AM2161" i="13"/>
  <c r="R2161" i="13"/>
  <c r="AL2162" i="13"/>
  <c r="AJ2162" i="13"/>
  <c r="AK2162" i="13"/>
  <c r="AM2162" i="13"/>
  <c r="R2162" i="13"/>
  <c r="AL2163" i="13"/>
  <c r="AJ2163" i="13"/>
  <c r="AK2163" i="13"/>
  <c r="AM2163" i="13"/>
  <c r="R2163" i="13"/>
  <c r="AL2164" i="13"/>
  <c r="AJ2164" i="13"/>
  <c r="AK2164" i="13"/>
  <c r="AM2164" i="13"/>
  <c r="R2164" i="13"/>
  <c r="AL2165" i="13"/>
  <c r="AJ2165" i="13"/>
  <c r="AK2165" i="13"/>
  <c r="AM2165" i="13"/>
  <c r="R2165" i="13"/>
  <c r="AL2166" i="13"/>
  <c r="AJ2166" i="13"/>
  <c r="AK2166" i="13"/>
  <c r="AM2166" i="13"/>
  <c r="R2166" i="13"/>
  <c r="AL2167" i="13"/>
  <c r="AJ2167" i="13"/>
  <c r="AK2167" i="13"/>
  <c r="AM2167" i="13"/>
  <c r="R2167" i="13"/>
  <c r="AL2168" i="13"/>
  <c r="AJ2168" i="13"/>
  <c r="AK2168" i="13"/>
  <c r="AM2168" i="13"/>
  <c r="R2168" i="13"/>
  <c r="AL2169" i="13"/>
  <c r="AJ2169" i="13"/>
  <c r="AK2169" i="13"/>
  <c r="AM2169" i="13"/>
  <c r="R2169" i="13"/>
  <c r="AL2170" i="13"/>
  <c r="AJ2170" i="13"/>
  <c r="AK2170" i="13"/>
  <c r="AM2170" i="13"/>
  <c r="R2170" i="13"/>
  <c r="AL2171" i="13"/>
  <c r="AJ2171" i="13"/>
  <c r="AK2171" i="13"/>
  <c r="AM2171" i="13"/>
  <c r="R2171" i="13"/>
  <c r="AL2172" i="13"/>
  <c r="AJ2172" i="13"/>
  <c r="AK2172" i="13"/>
  <c r="AM2172" i="13"/>
  <c r="R2172" i="13"/>
  <c r="AL2173" i="13"/>
  <c r="AJ2173" i="13"/>
  <c r="AK2173" i="13"/>
  <c r="AM2173" i="13"/>
  <c r="R2173" i="13"/>
  <c r="AL2174" i="13"/>
  <c r="AJ2174" i="13"/>
  <c r="AK2174" i="13"/>
  <c r="AM2174" i="13"/>
  <c r="R2174" i="13"/>
  <c r="AL2175" i="13"/>
  <c r="AJ2175" i="13"/>
  <c r="AK2175" i="13"/>
  <c r="AM2175" i="13"/>
  <c r="R2175" i="13"/>
  <c r="AL2176" i="13"/>
  <c r="AJ2176" i="13"/>
  <c r="AK2176" i="13"/>
  <c r="AM2176" i="13"/>
  <c r="R2176" i="13"/>
  <c r="AL2177" i="13"/>
  <c r="AJ2177" i="13"/>
  <c r="AK2177" i="13"/>
  <c r="AM2177" i="13"/>
  <c r="R2177" i="13"/>
  <c r="AL2178" i="13"/>
  <c r="AJ2178" i="13"/>
  <c r="AK2178" i="13"/>
  <c r="AM2178" i="13"/>
  <c r="R2178" i="13"/>
  <c r="AL2179" i="13"/>
  <c r="AJ2179" i="13"/>
  <c r="AK2179" i="13"/>
  <c r="AM2179" i="13"/>
  <c r="R2179" i="13"/>
  <c r="AL2180" i="13"/>
  <c r="AJ2180" i="13"/>
  <c r="AK2180" i="13"/>
  <c r="AM2180" i="13"/>
  <c r="R2180" i="13"/>
  <c r="AL2181" i="13"/>
  <c r="AJ2181" i="13"/>
  <c r="AK2181" i="13"/>
  <c r="AM2181" i="13"/>
  <c r="R2181" i="13"/>
  <c r="AL2182" i="13"/>
  <c r="AJ2182" i="13"/>
  <c r="AK2182" i="13"/>
  <c r="AM2182" i="13"/>
  <c r="R2182" i="13"/>
  <c r="AL2183" i="13"/>
  <c r="AJ2183" i="13"/>
  <c r="AK2183" i="13"/>
  <c r="AM2183" i="13"/>
  <c r="R2183" i="13"/>
  <c r="AL2184" i="13"/>
  <c r="AJ2184" i="13"/>
  <c r="AK2184" i="13"/>
  <c r="AM2184" i="13"/>
  <c r="R2184" i="13"/>
  <c r="AL2185" i="13"/>
  <c r="AJ2185" i="13"/>
  <c r="AK2185" i="13"/>
  <c r="AM2185" i="13"/>
  <c r="R2185" i="13"/>
  <c r="AL2186" i="13"/>
  <c r="AJ2186" i="13"/>
  <c r="AK2186" i="13"/>
  <c r="AM2186" i="13"/>
  <c r="R2186" i="13"/>
  <c r="AL2187" i="13"/>
  <c r="AJ2187" i="13"/>
  <c r="AK2187" i="13"/>
  <c r="AM2187" i="13"/>
  <c r="R2187" i="13"/>
  <c r="AL2188" i="13"/>
  <c r="AJ2188" i="13"/>
  <c r="AK2188" i="13"/>
  <c r="AM2188" i="13"/>
  <c r="R2188" i="13"/>
  <c r="AL2189" i="13"/>
  <c r="AJ2189" i="13"/>
  <c r="AK2189" i="13"/>
  <c r="AM2189" i="13"/>
  <c r="R2189" i="13"/>
  <c r="AL2190" i="13"/>
  <c r="AJ2190" i="13"/>
  <c r="AK2190" i="13"/>
  <c r="AM2190" i="13"/>
  <c r="R2190" i="13"/>
  <c r="AL2191" i="13"/>
  <c r="AJ2191" i="13"/>
  <c r="AK2191" i="13"/>
  <c r="AM2191" i="13"/>
  <c r="R2191" i="13"/>
  <c r="AL2192" i="13"/>
  <c r="AJ2192" i="13"/>
  <c r="AK2192" i="13"/>
  <c r="AM2192" i="13"/>
  <c r="R2192" i="13"/>
  <c r="AL2193" i="13"/>
  <c r="AJ2193" i="13"/>
  <c r="AK2193" i="13"/>
  <c r="AM2193" i="13"/>
  <c r="R2193" i="13"/>
  <c r="AL2194" i="13"/>
  <c r="AJ2194" i="13"/>
  <c r="AK2194" i="13"/>
  <c r="AM2194" i="13"/>
  <c r="R2194" i="13"/>
  <c r="AL2195" i="13"/>
  <c r="AJ2195" i="13"/>
  <c r="AK2195" i="13"/>
  <c r="AM2195" i="13"/>
  <c r="R2195" i="13"/>
  <c r="AL2196" i="13"/>
  <c r="AJ2196" i="13"/>
  <c r="AK2196" i="13"/>
  <c r="AM2196" i="13"/>
  <c r="R2196" i="13"/>
  <c r="AL2197" i="13"/>
  <c r="AJ2197" i="13"/>
  <c r="AK2197" i="13"/>
  <c r="AM2197" i="13"/>
  <c r="R2197" i="13"/>
  <c r="AL2198" i="13"/>
  <c r="AJ2198" i="13"/>
  <c r="AK2198" i="13"/>
  <c r="AM2198" i="13"/>
  <c r="R2198" i="13"/>
  <c r="AL2199" i="13"/>
  <c r="AJ2199" i="13"/>
  <c r="AK2199" i="13"/>
  <c r="AM2199" i="13"/>
  <c r="R2199" i="13"/>
  <c r="AL2200" i="13"/>
  <c r="AJ2200" i="13"/>
  <c r="AK2200" i="13"/>
  <c r="AM2200" i="13"/>
  <c r="R2200" i="13"/>
  <c r="AL2201" i="13"/>
  <c r="AJ2201" i="13"/>
  <c r="AK2201" i="13"/>
  <c r="AM2201" i="13"/>
  <c r="R2201" i="13"/>
  <c r="AL2202" i="13"/>
  <c r="AJ2202" i="13"/>
  <c r="AK2202" i="13"/>
  <c r="AM2202" i="13"/>
  <c r="R2202" i="13"/>
  <c r="AL2203" i="13"/>
  <c r="AJ2203" i="13"/>
  <c r="AK2203" i="13"/>
  <c r="AM2203" i="13"/>
  <c r="R2203" i="13"/>
  <c r="AL2204" i="13"/>
  <c r="AJ2204" i="13"/>
  <c r="AK2204" i="13"/>
  <c r="AM2204" i="13"/>
  <c r="R2204" i="13"/>
  <c r="AL2205" i="13"/>
  <c r="AJ2205" i="13"/>
  <c r="AK2205" i="13"/>
  <c r="AM2205" i="13"/>
  <c r="R2205" i="13"/>
  <c r="AL2206" i="13"/>
  <c r="AJ2206" i="13"/>
  <c r="AK2206" i="13"/>
  <c r="AM2206" i="13"/>
  <c r="R2206" i="13"/>
  <c r="AL2207" i="13"/>
  <c r="AJ2207" i="13"/>
  <c r="AK2207" i="13"/>
  <c r="AM2207" i="13"/>
  <c r="R2207" i="13"/>
  <c r="AL2208" i="13"/>
  <c r="AJ2208" i="13"/>
  <c r="AK2208" i="13"/>
  <c r="AM2208" i="13"/>
  <c r="R2208" i="13"/>
  <c r="AL2209" i="13"/>
  <c r="AJ2209" i="13"/>
  <c r="AK2209" i="13"/>
  <c r="AM2209" i="13"/>
  <c r="R2209" i="13"/>
  <c r="AL2210" i="13"/>
  <c r="AJ2210" i="13"/>
  <c r="AK2210" i="13"/>
  <c r="AM2210" i="13"/>
  <c r="R2210" i="13"/>
  <c r="AL2211" i="13"/>
  <c r="AJ2211" i="13"/>
  <c r="AK2211" i="13"/>
  <c r="AM2211" i="13"/>
  <c r="R2211" i="13"/>
  <c r="AL2212" i="13"/>
  <c r="AJ2212" i="13"/>
  <c r="AK2212" i="13"/>
  <c r="AM2212" i="13"/>
  <c r="R2212" i="13"/>
  <c r="AL2213" i="13"/>
  <c r="AJ2213" i="13"/>
  <c r="AK2213" i="13"/>
  <c r="AM2213" i="13"/>
  <c r="R2213" i="13"/>
  <c r="AL2214" i="13"/>
  <c r="AJ2214" i="13"/>
  <c r="AK2214" i="13"/>
  <c r="AM2214" i="13"/>
  <c r="R2214" i="13"/>
  <c r="AL2215" i="13"/>
  <c r="AJ2215" i="13"/>
  <c r="AK2215" i="13"/>
  <c r="AM2215" i="13"/>
  <c r="R2215" i="13"/>
  <c r="AL2216" i="13"/>
  <c r="AJ2216" i="13"/>
  <c r="AK2216" i="13"/>
  <c r="AM2216" i="13"/>
  <c r="R2216" i="13"/>
  <c r="AL2217" i="13"/>
  <c r="AJ2217" i="13"/>
  <c r="AK2217" i="13"/>
  <c r="AM2217" i="13"/>
  <c r="R2217" i="13"/>
  <c r="AL2218" i="13"/>
  <c r="AJ2218" i="13"/>
  <c r="AK2218" i="13"/>
  <c r="AM2218" i="13"/>
  <c r="R2218" i="13"/>
  <c r="AL2219" i="13"/>
  <c r="AJ2219" i="13"/>
  <c r="AK2219" i="13"/>
  <c r="AM2219" i="13"/>
  <c r="R2219" i="13"/>
  <c r="AL2220" i="13"/>
  <c r="AJ2220" i="13"/>
  <c r="AK2220" i="13"/>
  <c r="AM2220" i="13"/>
  <c r="R2220" i="13"/>
  <c r="AL2221" i="13"/>
  <c r="AJ2221" i="13"/>
  <c r="AK2221" i="13"/>
  <c r="AM2221" i="13"/>
  <c r="R2221" i="13"/>
  <c r="AL2222" i="13"/>
  <c r="AJ2222" i="13"/>
  <c r="AK2222" i="13"/>
  <c r="AM2222" i="13"/>
  <c r="R2222" i="13"/>
  <c r="AL2223" i="13"/>
  <c r="AJ2223" i="13"/>
  <c r="AK2223" i="13"/>
  <c r="AM2223" i="13"/>
  <c r="R2223" i="13"/>
  <c r="AL2224" i="13"/>
  <c r="AJ2224" i="13"/>
  <c r="AK2224" i="13"/>
  <c r="AM2224" i="13"/>
  <c r="R2224" i="13"/>
  <c r="AL2225" i="13"/>
  <c r="AJ2225" i="13"/>
  <c r="AK2225" i="13"/>
  <c r="AM2225" i="13"/>
  <c r="R2225" i="13"/>
  <c r="AL2226" i="13"/>
  <c r="AJ2226" i="13"/>
  <c r="AK2226" i="13"/>
  <c r="AM2226" i="13"/>
  <c r="R2226" i="13"/>
  <c r="AL2227" i="13"/>
  <c r="AJ2227" i="13"/>
  <c r="AK2227" i="13"/>
  <c r="AM2227" i="13"/>
  <c r="R2227" i="13"/>
  <c r="AL2228" i="13"/>
  <c r="AJ2228" i="13"/>
  <c r="AK2228" i="13"/>
  <c r="AM2228" i="13"/>
  <c r="R2228" i="13"/>
  <c r="AL2229" i="13"/>
  <c r="AJ2229" i="13"/>
  <c r="AK2229" i="13"/>
  <c r="AM2229" i="13"/>
  <c r="R2229" i="13"/>
  <c r="AL2230" i="13"/>
  <c r="AJ2230" i="13"/>
  <c r="AK2230" i="13"/>
  <c r="AM2230" i="13"/>
  <c r="R2230" i="13"/>
  <c r="AL2231" i="13"/>
  <c r="AJ2231" i="13"/>
  <c r="AK2231" i="13"/>
  <c r="AM2231" i="13"/>
  <c r="R2231" i="13"/>
  <c r="AL2232" i="13"/>
  <c r="AJ2232" i="13"/>
  <c r="AK2232" i="13"/>
  <c r="AM2232" i="13"/>
  <c r="R2232" i="13"/>
  <c r="AL2233" i="13"/>
  <c r="AJ2233" i="13"/>
  <c r="AK2233" i="13"/>
  <c r="AM2233" i="13"/>
  <c r="R2233" i="13"/>
  <c r="AL2234" i="13"/>
  <c r="AJ2234" i="13"/>
  <c r="AK2234" i="13"/>
  <c r="AM2234" i="13"/>
  <c r="R2234" i="13"/>
  <c r="AL2235" i="13"/>
  <c r="AJ2235" i="13"/>
  <c r="AK2235" i="13"/>
  <c r="AM2235" i="13"/>
  <c r="R2235" i="13"/>
  <c r="AL2236" i="13"/>
  <c r="AJ2236" i="13"/>
  <c r="AK2236" i="13"/>
  <c r="AM2236" i="13"/>
  <c r="R2236" i="13"/>
  <c r="AL2237" i="13"/>
  <c r="AJ2237" i="13"/>
  <c r="AK2237" i="13"/>
  <c r="AM2237" i="13"/>
  <c r="R2237" i="13"/>
  <c r="AL2238" i="13"/>
  <c r="AJ2238" i="13"/>
  <c r="AK2238" i="13"/>
  <c r="AM2238" i="13"/>
  <c r="R2238" i="13"/>
  <c r="AL2239" i="13"/>
  <c r="AJ2239" i="13"/>
  <c r="AK2239" i="13"/>
  <c r="AM2239" i="13"/>
  <c r="R2239" i="13"/>
  <c r="AL2240" i="13"/>
  <c r="AJ2240" i="13"/>
  <c r="AK2240" i="13"/>
  <c r="AM2240" i="13"/>
  <c r="R2240" i="13"/>
  <c r="AL2241" i="13"/>
  <c r="AJ2241" i="13"/>
  <c r="AK2241" i="13"/>
  <c r="AM2241" i="13"/>
  <c r="R2241" i="13"/>
  <c r="AL2242" i="13"/>
  <c r="AJ2242" i="13"/>
  <c r="AK2242" i="13"/>
  <c r="AM2242" i="13"/>
  <c r="R2242" i="13"/>
  <c r="AL2243" i="13"/>
  <c r="AJ2243" i="13"/>
  <c r="AK2243" i="13"/>
  <c r="AM2243" i="13"/>
  <c r="R2243" i="13"/>
  <c r="AL2244" i="13"/>
  <c r="AJ2244" i="13"/>
  <c r="AK2244" i="13"/>
  <c r="AM2244" i="13"/>
  <c r="R2244" i="13"/>
  <c r="AL2245" i="13"/>
  <c r="AJ2245" i="13"/>
  <c r="AK2245" i="13"/>
  <c r="AM2245" i="13"/>
  <c r="R2245" i="13"/>
  <c r="AL2246" i="13"/>
  <c r="AJ2246" i="13"/>
  <c r="AK2246" i="13"/>
  <c r="AM2246" i="13"/>
  <c r="R2246" i="13"/>
  <c r="AL2247" i="13"/>
  <c r="AJ2247" i="13"/>
  <c r="AK2247" i="13"/>
  <c r="AM2247" i="13"/>
  <c r="R2247" i="13"/>
  <c r="AL2248" i="13"/>
  <c r="AJ2248" i="13"/>
  <c r="AK2248" i="13"/>
  <c r="AM2248" i="13"/>
  <c r="R2248" i="13"/>
  <c r="AL2249" i="13"/>
  <c r="AJ2249" i="13"/>
  <c r="AK2249" i="13"/>
  <c r="AM2249" i="13"/>
  <c r="R2249" i="13"/>
  <c r="AL2250" i="13"/>
  <c r="AJ2250" i="13"/>
  <c r="AK2250" i="13"/>
  <c r="AM2250" i="13"/>
  <c r="R2250" i="13"/>
  <c r="AL2251" i="13"/>
  <c r="AJ2251" i="13"/>
  <c r="AK2251" i="13"/>
  <c r="AM2251" i="13"/>
  <c r="R2251" i="13"/>
  <c r="AL2252" i="13"/>
  <c r="AJ2252" i="13"/>
  <c r="AK2252" i="13"/>
  <c r="AM2252" i="13"/>
  <c r="R2252" i="13"/>
  <c r="AL2253" i="13"/>
  <c r="AJ2253" i="13"/>
  <c r="AK2253" i="13"/>
  <c r="AM2253" i="13"/>
  <c r="R2253" i="13"/>
  <c r="AL2254" i="13"/>
  <c r="AJ2254" i="13"/>
  <c r="AK2254" i="13"/>
  <c r="AM2254" i="13"/>
  <c r="R2254" i="13"/>
  <c r="AL2255" i="13"/>
  <c r="AJ2255" i="13"/>
  <c r="AK2255" i="13"/>
  <c r="AM2255" i="13"/>
  <c r="R2255" i="13"/>
  <c r="AL2256" i="13"/>
  <c r="AJ2256" i="13"/>
  <c r="AK2256" i="13"/>
  <c r="AM2256" i="13"/>
  <c r="R2256" i="13"/>
  <c r="AL2257" i="13"/>
  <c r="AJ2257" i="13"/>
  <c r="AK2257" i="13"/>
  <c r="AM2257" i="13"/>
  <c r="R2257" i="13"/>
  <c r="AL2258" i="13"/>
  <c r="AJ2258" i="13"/>
  <c r="AK2258" i="13"/>
  <c r="AM2258" i="13"/>
  <c r="R2258" i="13"/>
  <c r="AL2259" i="13"/>
  <c r="AJ2259" i="13"/>
  <c r="AK2259" i="13"/>
  <c r="AM2259" i="13"/>
  <c r="R2259" i="13"/>
  <c r="AL2260" i="13"/>
  <c r="AJ2260" i="13"/>
  <c r="AK2260" i="13"/>
  <c r="AM2260" i="13"/>
  <c r="R2260" i="13"/>
  <c r="AL2261" i="13"/>
  <c r="AJ2261" i="13"/>
  <c r="AK2261" i="13"/>
  <c r="AM2261" i="13"/>
  <c r="R2261" i="13"/>
  <c r="AL2262" i="13"/>
  <c r="AJ2262" i="13"/>
  <c r="AK2262" i="13"/>
  <c r="AM2262" i="13"/>
  <c r="R2262" i="13"/>
  <c r="AL2263" i="13"/>
  <c r="AJ2263" i="13"/>
  <c r="AK2263" i="13"/>
  <c r="AM2263" i="13"/>
  <c r="R2263" i="13"/>
  <c r="AL2264" i="13"/>
  <c r="AJ2264" i="13"/>
  <c r="AK2264" i="13"/>
  <c r="AM2264" i="13"/>
  <c r="R2264" i="13"/>
  <c r="AL2265" i="13"/>
  <c r="AJ2265" i="13"/>
  <c r="AK2265" i="13"/>
  <c r="AM2265" i="13"/>
  <c r="R2265" i="13"/>
  <c r="AL2266" i="13"/>
  <c r="AJ2266" i="13"/>
  <c r="AK2266" i="13"/>
  <c r="AM2266" i="13"/>
  <c r="R2266" i="13"/>
  <c r="AL2267" i="13"/>
  <c r="AJ2267" i="13"/>
  <c r="AK2267" i="13"/>
  <c r="AM2267" i="13"/>
  <c r="R2267" i="13"/>
  <c r="AL2268" i="13"/>
  <c r="AJ2268" i="13"/>
  <c r="AK2268" i="13"/>
  <c r="AM2268" i="13"/>
  <c r="R2268" i="13"/>
  <c r="AL2269" i="13"/>
  <c r="AJ2269" i="13"/>
  <c r="AK2269" i="13"/>
  <c r="AM2269" i="13"/>
  <c r="R2269" i="13"/>
  <c r="AL2270" i="13"/>
  <c r="AJ2270" i="13"/>
  <c r="AK2270" i="13"/>
  <c r="AM2270" i="13"/>
  <c r="R2270" i="13"/>
  <c r="AL2271" i="13"/>
  <c r="AJ2271" i="13"/>
  <c r="AK2271" i="13"/>
  <c r="AM2271" i="13"/>
  <c r="R2271" i="13"/>
  <c r="AL2272" i="13"/>
  <c r="AJ2272" i="13"/>
  <c r="AK2272" i="13"/>
  <c r="AM2272" i="13"/>
  <c r="R2272" i="13"/>
  <c r="AL2273" i="13"/>
  <c r="AJ2273" i="13"/>
  <c r="AK2273" i="13"/>
  <c r="AM2273" i="13"/>
  <c r="R2273" i="13"/>
  <c r="AL2274" i="13"/>
  <c r="AJ2274" i="13"/>
  <c r="AK2274" i="13"/>
  <c r="AM2274" i="13"/>
  <c r="R2274" i="13"/>
  <c r="AL2275" i="13"/>
  <c r="AJ2275" i="13"/>
  <c r="AK2275" i="13"/>
  <c r="AM2275" i="13"/>
  <c r="R2275" i="13"/>
  <c r="AL2276" i="13"/>
  <c r="AJ2276" i="13"/>
  <c r="AK2276" i="13"/>
  <c r="AM2276" i="13"/>
  <c r="R2276" i="13"/>
  <c r="AL2277" i="13"/>
  <c r="AJ2277" i="13"/>
  <c r="AK2277" i="13"/>
  <c r="AM2277" i="13"/>
  <c r="R2277" i="13"/>
  <c r="AL2278" i="13"/>
  <c r="AJ2278" i="13"/>
  <c r="AK2278" i="13"/>
  <c r="AM2278" i="13"/>
  <c r="R2278" i="13"/>
  <c r="AL2279" i="13"/>
  <c r="AJ2279" i="13"/>
  <c r="AK2279" i="13"/>
  <c r="AM2279" i="13"/>
  <c r="R2279" i="13"/>
  <c r="AL2280" i="13"/>
  <c r="AJ2280" i="13"/>
  <c r="AK2280" i="13"/>
  <c r="AM2280" i="13"/>
  <c r="R2280" i="13"/>
  <c r="AL2281" i="13"/>
  <c r="AJ2281" i="13"/>
  <c r="AK2281" i="13"/>
  <c r="AM2281" i="13"/>
  <c r="R2281" i="13"/>
  <c r="AL2282" i="13"/>
  <c r="AJ2282" i="13"/>
  <c r="AK2282" i="13"/>
  <c r="AM2282" i="13"/>
  <c r="R2282" i="13"/>
  <c r="AL2283" i="13"/>
  <c r="AJ2283" i="13"/>
  <c r="AK2283" i="13"/>
  <c r="AM2283" i="13"/>
  <c r="R2283" i="13"/>
  <c r="AL2284" i="13"/>
  <c r="AJ2284" i="13"/>
  <c r="AK2284" i="13"/>
  <c r="AM2284" i="13"/>
  <c r="R2284" i="13"/>
  <c r="AL2285" i="13"/>
  <c r="AJ2285" i="13"/>
  <c r="AK2285" i="13"/>
  <c r="AM2285" i="13"/>
  <c r="R2285" i="13"/>
  <c r="AL2286" i="13"/>
  <c r="AJ2286" i="13"/>
  <c r="AK2286" i="13"/>
  <c r="AM2286" i="13"/>
  <c r="R2286" i="13"/>
  <c r="AL2287" i="13"/>
  <c r="AJ2287" i="13"/>
  <c r="AK2287" i="13"/>
  <c r="AM2287" i="13"/>
  <c r="R2287" i="13"/>
  <c r="AL2288" i="13"/>
  <c r="AJ2288" i="13"/>
  <c r="AK2288" i="13"/>
  <c r="AM2288" i="13"/>
  <c r="R2288" i="13"/>
  <c r="AL2289" i="13"/>
  <c r="AJ2289" i="13"/>
  <c r="AK2289" i="13"/>
  <c r="AM2289" i="13"/>
  <c r="R2289" i="13"/>
  <c r="AL2290" i="13"/>
  <c r="AJ2290" i="13"/>
  <c r="AK2290" i="13"/>
  <c r="AM2290" i="13"/>
  <c r="R2290" i="13"/>
  <c r="AL2291" i="13"/>
  <c r="AJ2291" i="13"/>
  <c r="AK2291" i="13"/>
  <c r="AM2291" i="13"/>
  <c r="R2291" i="13"/>
  <c r="AL2292" i="13"/>
  <c r="AJ2292" i="13"/>
  <c r="AK2292" i="13"/>
  <c r="AM2292" i="13"/>
  <c r="R2292" i="13"/>
  <c r="AL2293" i="13"/>
  <c r="AJ2293" i="13"/>
  <c r="AK2293" i="13"/>
  <c r="AM2293" i="13"/>
  <c r="R2293" i="13"/>
  <c r="AL2294" i="13"/>
  <c r="AJ2294" i="13"/>
  <c r="AK2294" i="13"/>
  <c r="AM2294" i="13"/>
  <c r="R2294" i="13"/>
  <c r="AL2295" i="13"/>
  <c r="AJ2295" i="13"/>
  <c r="AK2295" i="13"/>
  <c r="AM2295" i="13"/>
  <c r="R2295" i="13"/>
  <c r="AL2296" i="13"/>
  <c r="AJ2296" i="13"/>
  <c r="AK2296" i="13"/>
  <c r="AM2296" i="13"/>
  <c r="R2296" i="13"/>
  <c r="AL2297" i="13"/>
  <c r="AJ2297" i="13"/>
  <c r="AK2297" i="13"/>
  <c r="AM2297" i="13"/>
  <c r="R2297" i="13"/>
  <c r="AL2298" i="13"/>
  <c r="AJ2298" i="13"/>
  <c r="AK2298" i="13"/>
  <c r="AM2298" i="13"/>
  <c r="R2298" i="13"/>
  <c r="AL2299" i="13"/>
  <c r="AJ2299" i="13"/>
  <c r="AK2299" i="13"/>
  <c r="AM2299" i="13"/>
  <c r="R2299" i="13"/>
  <c r="AL2300" i="13"/>
  <c r="AJ2300" i="13"/>
  <c r="AK2300" i="13"/>
  <c r="AM2300" i="13"/>
  <c r="R2300" i="13"/>
  <c r="AL2301" i="13"/>
  <c r="AJ2301" i="13"/>
  <c r="AK2301" i="13"/>
  <c r="AM2301" i="13"/>
  <c r="R2301" i="13"/>
  <c r="AL2302" i="13"/>
  <c r="AJ2302" i="13"/>
  <c r="AK2302" i="13"/>
  <c r="AM2302" i="13"/>
  <c r="R2302" i="13"/>
  <c r="AL2303" i="13"/>
  <c r="AJ2303" i="13"/>
  <c r="AK2303" i="13"/>
  <c r="AM2303" i="13"/>
  <c r="R2303" i="13"/>
  <c r="AL2304" i="13"/>
  <c r="AJ2304" i="13"/>
  <c r="AK2304" i="13"/>
  <c r="AM2304" i="13"/>
  <c r="R2304" i="13"/>
  <c r="AL2305" i="13"/>
  <c r="AJ2305" i="13"/>
  <c r="AK2305" i="13"/>
  <c r="AM2305" i="13"/>
  <c r="R2305" i="13"/>
  <c r="AL2306" i="13"/>
  <c r="AJ2306" i="13"/>
  <c r="AK2306" i="13"/>
  <c r="AM2306" i="13"/>
  <c r="R2306" i="13"/>
  <c r="AL2307" i="13"/>
  <c r="AJ2307" i="13"/>
  <c r="AK2307" i="13"/>
  <c r="AM2307" i="13"/>
  <c r="R2307" i="13"/>
  <c r="AL2308" i="13"/>
  <c r="AJ2308" i="13"/>
  <c r="AK2308" i="13"/>
  <c r="AM2308" i="13"/>
  <c r="R2308" i="13"/>
  <c r="AL2309" i="13"/>
  <c r="AJ2309" i="13"/>
  <c r="AK2309" i="13"/>
  <c r="AM2309" i="13"/>
  <c r="R2309" i="13"/>
  <c r="AL2310" i="13"/>
  <c r="AJ2310" i="13"/>
  <c r="AK2310" i="13"/>
  <c r="AM2310" i="13"/>
  <c r="R2310" i="13"/>
  <c r="AL2311" i="13"/>
  <c r="AJ2311" i="13"/>
  <c r="AK2311" i="13"/>
  <c r="AM2311" i="13"/>
  <c r="R2311" i="13"/>
  <c r="AL2312" i="13"/>
  <c r="AJ2312" i="13"/>
  <c r="AK2312" i="13"/>
  <c r="AM2312" i="13"/>
  <c r="R2312" i="13"/>
  <c r="AL2313" i="13"/>
  <c r="AJ2313" i="13"/>
  <c r="AK2313" i="13"/>
  <c r="AM2313" i="13"/>
  <c r="R2313" i="13"/>
  <c r="AL2314" i="13"/>
  <c r="AJ2314" i="13"/>
  <c r="AK2314" i="13"/>
  <c r="AM2314" i="13"/>
  <c r="R2314" i="13"/>
  <c r="AL2315" i="13"/>
  <c r="AJ2315" i="13"/>
  <c r="AK2315" i="13"/>
  <c r="AM2315" i="13"/>
  <c r="R2315" i="13"/>
  <c r="AL2316" i="13"/>
  <c r="AJ2316" i="13"/>
  <c r="AK2316" i="13"/>
  <c r="AM2316" i="13"/>
  <c r="R2316" i="13"/>
  <c r="AL2317" i="13"/>
  <c r="AJ2317" i="13"/>
  <c r="AK2317" i="13"/>
  <c r="AM2317" i="13"/>
  <c r="R2317" i="13"/>
  <c r="AL2318" i="13"/>
  <c r="AJ2318" i="13"/>
  <c r="AK2318" i="13"/>
  <c r="AM2318" i="13"/>
  <c r="R2318" i="13"/>
  <c r="AL2319" i="13"/>
  <c r="AJ2319" i="13"/>
  <c r="AK2319" i="13"/>
  <c r="AM2319" i="13"/>
  <c r="R2319" i="13"/>
  <c r="AL2320" i="13"/>
  <c r="AJ2320" i="13"/>
  <c r="AK2320" i="13"/>
  <c r="AM2320" i="13"/>
  <c r="R2320" i="13"/>
  <c r="AL2321" i="13"/>
  <c r="AJ2321" i="13"/>
  <c r="AK2321" i="13"/>
  <c r="AM2321" i="13"/>
  <c r="R2321" i="13"/>
  <c r="AL2322" i="13"/>
  <c r="AJ2322" i="13"/>
  <c r="AK2322" i="13"/>
  <c r="AM2322" i="13"/>
  <c r="R2322" i="13"/>
  <c r="AL2323" i="13"/>
  <c r="AJ2323" i="13"/>
  <c r="AK2323" i="13"/>
  <c r="AM2323" i="13"/>
  <c r="R2323" i="13"/>
  <c r="AL2324" i="13"/>
  <c r="AJ2324" i="13"/>
  <c r="AK2324" i="13"/>
  <c r="AM2324" i="13"/>
  <c r="R2324" i="13"/>
  <c r="AL2325" i="13"/>
  <c r="AJ2325" i="13"/>
  <c r="AK2325" i="13"/>
  <c r="AM2325" i="13"/>
  <c r="R2325" i="13"/>
  <c r="AL2326" i="13"/>
  <c r="AJ2326" i="13"/>
  <c r="AK2326" i="13"/>
  <c r="AM2326" i="13"/>
  <c r="R2326" i="13"/>
  <c r="AL2327" i="13"/>
  <c r="AJ2327" i="13"/>
  <c r="AK2327" i="13"/>
  <c r="AM2327" i="13"/>
  <c r="R2327" i="13"/>
  <c r="AL2328" i="13"/>
  <c r="AJ2328" i="13"/>
  <c r="AK2328" i="13"/>
  <c r="AM2328" i="13"/>
  <c r="R2328" i="13"/>
  <c r="AL2329" i="13"/>
  <c r="AJ2329" i="13"/>
  <c r="AK2329" i="13"/>
  <c r="AM2329" i="13"/>
  <c r="R2329" i="13"/>
  <c r="AL2330" i="13"/>
  <c r="AJ2330" i="13"/>
  <c r="AK2330" i="13"/>
  <c r="AM2330" i="13"/>
  <c r="R2330" i="13"/>
  <c r="AL2331" i="13"/>
  <c r="AJ2331" i="13"/>
  <c r="AK2331" i="13"/>
  <c r="AM2331" i="13"/>
  <c r="R2331" i="13"/>
  <c r="AL2332" i="13"/>
  <c r="AJ2332" i="13"/>
  <c r="AK2332" i="13"/>
  <c r="AM2332" i="13"/>
  <c r="R2332" i="13"/>
  <c r="AL2333" i="13"/>
  <c r="AJ2333" i="13"/>
  <c r="AK2333" i="13"/>
  <c r="AM2333" i="13"/>
  <c r="R2333" i="13"/>
  <c r="AL2334" i="13"/>
  <c r="AJ2334" i="13"/>
  <c r="AK2334" i="13"/>
  <c r="AM2334" i="13"/>
  <c r="R2334" i="13"/>
  <c r="AL2335" i="13"/>
  <c r="AJ2335" i="13"/>
  <c r="AK2335" i="13"/>
  <c r="AM2335" i="13"/>
  <c r="R2335" i="13"/>
  <c r="AL2336" i="13"/>
  <c r="AJ2336" i="13"/>
  <c r="AK2336" i="13"/>
  <c r="AM2336" i="13"/>
  <c r="R2336" i="13"/>
  <c r="AL2337" i="13"/>
  <c r="AJ2337" i="13"/>
  <c r="AK2337" i="13"/>
  <c r="AM2337" i="13"/>
  <c r="R2337" i="13"/>
  <c r="AL2338" i="13"/>
  <c r="AJ2338" i="13"/>
  <c r="AK2338" i="13"/>
  <c r="AM2338" i="13"/>
  <c r="R2338" i="13"/>
  <c r="AL2339" i="13"/>
  <c r="AJ2339" i="13"/>
  <c r="AK2339" i="13"/>
  <c r="AM2339" i="13"/>
  <c r="R2339" i="13"/>
  <c r="AL2340" i="13"/>
  <c r="AJ2340" i="13"/>
  <c r="AK2340" i="13"/>
  <c r="AM2340" i="13"/>
  <c r="R2340" i="13"/>
  <c r="AL2341" i="13"/>
  <c r="AJ2341" i="13"/>
  <c r="AK2341" i="13"/>
  <c r="AM2341" i="13"/>
  <c r="R2341" i="13"/>
  <c r="AL2342" i="13"/>
  <c r="AJ2342" i="13"/>
  <c r="AK2342" i="13"/>
  <c r="AM2342" i="13"/>
  <c r="R2342" i="13"/>
  <c r="AL2343" i="13"/>
  <c r="AJ2343" i="13"/>
  <c r="AK2343" i="13"/>
  <c r="AM2343" i="13"/>
  <c r="R2343" i="13"/>
  <c r="AL2344" i="13"/>
  <c r="AJ2344" i="13"/>
  <c r="AK2344" i="13"/>
  <c r="AM2344" i="13"/>
  <c r="R2344" i="13"/>
  <c r="AL2345" i="13"/>
  <c r="AJ2345" i="13"/>
  <c r="AK2345" i="13"/>
  <c r="AM2345" i="13"/>
  <c r="R2345" i="13"/>
  <c r="AL2346" i="13"/>
  <c r="AJ2346" i="13"/>
  <c r="AK2346" i="13"/>
  <c r="AM2346" i="13"/>
  <c r="R2346" i="13"/>
  <c r="AL2347" i="13"/>
  <c r="AJ2347" i="13"/>
  <c r="AK2347" i="13"/>
  <c r="AM2347" i="13"/>
  <c r="R2347" i="13"/>
  <c r="AL2348" i="13"/>
  <c r="AJ2348" i="13"/>
  <c r="AK2348" i="13"/>
  <c r="AM2348" i="13"/>
  <c r="R2348" i="13"/>
  <c r="AL2349" i="13"/>
  <c r="AJ2349" i="13"/>
  <c r="AK2349" i="13"/>
  <c r="AM2349" i="13"/>
  <c r="R2349" i="13"/>
  <c r="AL2350" i="13"/>
  <c r="AJ2350" i="13"/>
  <c r="AK2350" i="13"/>
  <c r="AM2350" i="13"/>
  <c r="R2350" i="13"/>
  <c r="AL2351" i="13"/>
  <c r="AJ2351" i="13"/>
  <c r="AK2351" i="13"/>
  <c r="AM2351" i="13"/>
  <c r="R2351" i="13"/>
  <c r="AL2352" i="13"/>
  <c r="AJ2352" i="13"/>
  <c r="AK2352" i="13"/>
  <c r="AM2352" i="13"/>
  <c r="R2352" i="13"/>
  <c r="AL2353" i="13"/>
  <c r="AJ2353" i="13"/>
  <c r="AK2353" i="13"/>
  <c r="AM2353" i="13"/>
  <c r="R2353" i="13"/>
  <c r="AL2354" i="13"/>
  <c r="AJ2354" i="13"/>
  <c r="AK2354" i="13"/>
  <c r="AM2354" i="13"/>
  <c r="R2354" i="13"/>
  <c r="AL2355" i="13"/>
  <c r="AJ2355" i="13"/>
  <c r="AK2355" i="13"/>
  <c r="AM2355" i="13"/>
  <c r="R2355" i="13"/>
  <c r="AL2356" i="13"/>
  <c r="AJ2356" i="13"/>
  <c r="AK2356" i="13"/>
  <c r="AM2356" i="13"/>
  <c r="R2356" i="13"/>
  <c r="AL2357" i="13"/>
  <c r="AJ2357" i="13"/>
  <c r="AK2357" i="13"/>
  <c r="AM2357" i="13"/>
  <c r="R2357" i="13"/>
  <c r="AL2358" i="13"/>
  <c r="AJ2358" i="13"/>
  <c r="AK2358" i="13"/>
  <c r="AM2358" i="13"/>
  <c r="R2358" i="13"/>
  <c r="AL2359" i="13"/>
  <c r="AJ2359" i="13"/>
  <c r="AK2359" i="13"/>
  <c r="AM2359" i="13"/>
  <c r="R2359" i="13"/>
  <c r="AL2360" i="13"/>
  <c r="AJ2360" i="13"/>
  <c r="AK2360" i="13"/>
  <c r="AM2360" i="13"/>
  <c r="R2360" i="13"/>
  <c r="AL2361" i="13"/>
  <c r="AJ2361" i="13"/>
  <c r="AK2361" i="13"/>
  <c r="AM2361" i="13"/>
  <c r="R2361" i="13"/>
  <c r="AL2362" i="13"/>
  <c r="AJ2362" i="13"/>
  <c r="AK2362" i="13"/>
  <c r="AM2362" i="13"/>
  <c r="R2362" i="13"/>
  <c r="AL2363" i="13"/>
  <c r="AJ2363" i="13"/>
  <c r="AK2363" i="13"/>
  <c r="AM2363" i="13"/>
  <c r="R2363" i="13"/>
  <c r="AL2364" i="13"/>
  <c r="AJ2364" i="13"/>
  <c r="AK2364" i="13"/>
  <c r="AM2364" i="13"/>
  <c r="R2364" i="13"/>
  <c r="AL2365" i="13"/>
  <c r="AJ2365" i="13"/>
  <c r="AK2365" i="13"/>
  <c r="AM2365" i="13"/>
  <c r="R2365" i="13"/>
  <c r="AL2366" i="13"/>
  <c r="AJ2366" i="13"/>
  <c r="AK2366" i="13"/>
  <c r="AM2366" i="13"/>
  <c r="R2366" i="13"/>
  <c r="AL2367" i="13"/>
  <c r="AJ2367" i="13"/>
  <c r="AK2367" i="13"/>
  <c r="AM2367" i="13"/>
  <c r="R2367" i="13"/>
  <c r="AL2368" i="13"/>
  <c r="AJ2368" i="13"/>
  <c r="AK2368" i="13"/>
  <c r="AM2368" i="13"/>
  <c r="R2368" i="13"/>
  <c r="AL2369" i="13"/>
  <c r="AJ2369" i="13"/>
  <c r="AK2369" i="13"/>
  <c r="AM2369" i="13"/>
  <c r="R2369" i="13"/>
  <c r="AL2370" i="13"/>
  <c r="AJ2370" i="13"/>
  <c r="AK2370" i="13"/>
  <c r="AM2370" i="13"/>
  <c r="R2370" i="13"/>
  <c r="AL2371" i="13"/>
  <c r="AJ2371" i="13"/>
  <c r="AK2371" i="13"/>
  <c r="AM2371" i="13"/>
  <c r="R2371" i="13"/>
  <c r="AL2372" i="13"/>
  <c r="AJ2372" i="13"/>
  <c r="AK2372" i="13"/>
  <c r="AM2372" i="13"/>
  <c r="R2372" i="13"/>
  <c r="AL2373" i="13"/>
  <c r="AJ2373" i="13"/>
  <c r="AK2373" i="13"/>
  <c r="AM2373" i="13"/>
  <c r="R2373" i="13"/>
  <c r="AL2374" i="13"/>
  <c r="AJ2374" i="13"/>
  <c r="AK2374" i="13"/>
  <c r="AM2374" i="13"/>
  <c r="R2374" i="13"/>
  <c r="AL2375" i="13"/>
  <c r="AJ2375" i="13"/>
  <c r="AK2375" i="13"/>
  <c r="AM2375" i="13"/>
  <c r="R2375" i="13"/>
  <c r="AL2376" i="13"/>
  <c r="AJ2376" i="13"/>
  <c r="AK2376" i="13"/>
  <c r="AM2376" i="13"/>
  <c r="R2376" i="13"/>
  <c r="AL2377" i="13"/>
  <c r="AJ2377" i="13"/>
  <c r="AK2377" i="13"/>
  <c r="AM2377" i="13"/>
  <c r="R2377" i="13"/>
  <c r="AL2378" i="13"/>
  <c r="AJ2378" i="13"/>
  <c r="AK2378" i="13"/>
  <c r="AM2378" i="13"/>
  <c r="R2378" i="13"/>
  <c r="AL2379" i="13"/>
  <c r="AJ2379" i="13"/>
  <c r="AK2379" i="13"/>
  <c r="AM2379" i="13"/>
  <c r="R2379" i="13"/>
  <c r="AL2380" i="13"/>
  <c r="AJ2380" i="13"/>
  <c r="AK2380" i="13"/>
  <c r="AM2380" i="13"/>
  <c r="R2380" i="13"/>
  <c r="AL2381" i="13"/>
  <c r="AJ2381" i="13"/>
  <c r="AK2381" i="13"/>
  <c r="AM2381" i="13"/>
  <c r="R2381" i="13"/>
  <c r="AL2382" i="13"/>
  <c r="AJ2382" i="13"/>
  <c r="AK2382" i="13"/>
  <c r="AM2382" i="13"/>
  <c r="R2382" i="13"/>
  <c r="AL2383" i="13"/>
  <c r="AJ2383" i="13"/>
  <c r="AK2383" i="13"/>
  <c r="AM2383" i="13"/>
  <c r="R2383" i="13"/>
  <c r="AL2384" i="13"/>
  <c r="AJ2384" i="13"/>
  <c r="AK2384" i="13"/>
  <c r="AM2384" i="13"/>
  <c r="R2384" i="13"/>
  <c r="AL2385" i="13"/>
  <c r="AJ2385" i="13"/>
  <c r="AK2385" i="13"/>
  <c r="AM2385" i="13"/>
  <c r="R2385" i="13"/>
  <c r="AL2386" i="13"/>
  <c r="AJ2386" i="13"/>
  <c r="AK2386" i="13"/>
  <c r="AM2386" i="13"/>
  <c r="R2386" i="13"/>
  <c r="AL2387" i="13"/>
  <c r="AJ2387" i="13"/>
  <c r="AK2387" i="13"/>
  <c r="AM2387" i="13"/>
  <c r="R2387" i="13"/>
  <c r="AL2388" i="13"/>
  <c r="AJ2388" i="13"/>
  <c r="AK2388" i="13"/>
  <c r="AM2388" i="13"/>
  <c r="R2388" i="13"/>
  <c r="AL2389" i="13"/>
  <c r="AJ2389" i="13"/>
  <c r="AK2389" i="13"/>
  <c r="AM2389" i="13"/>
  <c r="R2389" i="13"/>
  <c r="AL2390" i="13"/>
  <c r="AJ2390" i="13"/>
  <c r="AK2390" i="13"/>
  <c r="AM2390" i="13"/>
  <c r="R2390" i="13"/>
  <c r="AL2391" i="13"/>
  <c r="AJ2391" i="13"/>
  <c r="AK2391" i="13"/>
  <c r="AM2391" i="13"/>
  <c r="R2391" i="13"/>
  <c r="AL2392" i="13"/>
  <c r="AJ2392" i="13"/>
  <c r="AK2392" i="13"/>
  <c r="AM2392" i="13"/>
  <c r="R2392" i="13"/>
  <c r="AL2393" i="13"/>
  <c r="AJ2393" i="13"/>
  <c r="AK2393" i="13"/>
  <c r="AM2393" i="13"/>
  <c r="R2393" i="13"/>
  <c r="AL2394" i="13"/>
  <c r="AJ2394" i="13"/>
  <c r="AK2394" i="13"/>
  <c r="AM2394" i="13"/>
  <c r="R2394" i="13"/>
  <c r="AL2395" i="13"/>
  <c r="AJ2395" i="13"/>
  <c r="AK2395" i="13"/>
  <c r="AM2395" i="13"/>
  <c r="R2395" i="13"/>
  <c r="AL2396" i="13"/>
  <c r="AJ2396" i="13"/>
  <c r="AK2396" i="13"/>
  <c r="AM2396" i="13"/>
  <c r="R2396" i="13"/>
  <c r="AL2397" i="13"/>
  <c r="AJ2397" i="13"/>
  <c r="AK2397" i="13"/>
  <c r="AM2397" i="13"/>
  <c r="R2397" i="13"/>
  <c r="AL2398" i="13"/>
  <c r="AJ2398" i="13"/>
  <c r="AK2398" i="13"/>
  <c r="AM2398" i="13"/>
  <c r="R2398" i="13"/>
  <c r="AL2399" i="13"/>
  <c r="AJ2399" i="13"/>
  <c r="AK2399" i="13"/>
  <c r="AM2399" i="13"/>
  <c r="R2399" i="13"/>
  <c r="AL2400" i="13"/>
  <c r="AJ2400" i="13"/>
  <c r="AK2400" i="13"/>
  <c r="AM2400" i="13"/>
  <c r="R2400" i="13"/>
  <c r="AL2401" i="13"/>
  <c r="AJ2401" i="13"/>
  <c r="AK2401" i="13"/>
  <c r="AM2401" i="13"/>
  <c r="R2401" i="13"/>
  <c r="AL2402" i="13"/>
  <c r="AJ2402" i="13"/>
  <c r="AK2402" i="13"/>
  <c r="AM2402" i="13"/>
  <c r="R2402" i="13"/>
  <c r="AL2403" i="13"/>
  <c r="AJ2403" i="13"/>
  <c r="AK2403" i="13"/>
  <c r="AM2403" i="13"/>
  <c r="R2403" i="13"/>
  <c r="AL2404" i="13"/>
  <c r="AJ2404" i="13"/>
  <c r="AK2404" i="13"/>
  <c r="AM2404" i="13"/>
  <c r="R2404" i="13"/>
  <c r="AL2405" i="13"/>
  <c r="AJ2405" i="13"/>
  <c r="AK2405" i="13"/>
  <c r="AM2405" i="13"/>
  <c r="R2405" i="13"/>
  <c r="AL2406" i="13"/>
  <c r="AJ2406" i="13"/>
  <c r="AK2406" i="13"/>
  <c r="AM2406" i="13"/>
  <c r="R2406" i="13"/>
  <c r="AL2407" i="13"/>
  <c r="AJ2407" i="13"/>
  <c r="AK2407" i="13"/>
  <c r="AM2407" i="13"/>
  <c r="R2407" i="13"/>
  <c r="AL2408" i="13"/>
  <c r="AJ2408" i="13"/>
  <c r="AK2408" i="13"/>
  <c r="AM2408" i="13"/>
  <c r="R2408" i="13"/>
  <c r="AL2409" i="13"/>
  <c r="AJ2409" i="13"/>
  <c r="AK2409" i="13"/>
  <c r="AM2409" i="13"/>
  <c r="R2409" i="13"/>
  <c r="AL2410" i="13"/>
  <c r="AJ2410" i="13"/>
  <c r="AK2410" i="13"/>
  <c r="AM2410" i="13"/>
  <c r="R2410" i="13"/>
  <c r="AL2411" i="13"/>
  <c r="AJ2411" i="13"/>
  <c r="AK2411" i="13"/>
  <c r="AM2411" i="13"/>
  <c r="R2411" i="13"/>
  <c r="AL2412" i="13"/>
  <c r="AJ2412" i="13"/>
  <c r="AK2412" i="13"/>
  <c r="AM2412" i="13"/>
  <c r="R2412" i="13"/>
  <c r="AL2413" i="13"/>
  <c r="AJ2413" i="13"/>
  <c r="AK2413" i="13"/>
  <c r="AM2413" i="13"/>
  <c r="R2413" i="13"/>
  <c r="AL2414" i="13"/>
  <c r="AJ2414" i="13"/>
  <c r="AK2414" i="13"/>
  <c r="AM2414" i="13"/>
  <c r="R2414" i="13"/>
  <c r="AL2415" i="13"/>
  <c r="AJ2415" i="13"/>
  <c r="AK2415" i="13"/>
  <c r="AM2415" i="13"/>
  <c r="R2415" i="13"/>
  <c r="AL2416" i="13"/>
  <c r="AJ2416" i="13"/>
  <c r="AK2416" i="13"/>
  <c r="AM2416" i="13"/>
  <c r="R2416" i="13"/>
  <c r="AL2417" i="13"/>
  <c r="AJ2417" i="13"/>
  <c r="AK2417" i="13"/>
  <c r="AM2417" i="13"/>
  <c r="R2417" i="13"/>
  <c r="AL2418" i="13"/>
  <c r="AJ2418" i="13"/>
  <c r="AK2418" i="13"/>
  <c r="AM2418" i="13"/>
  <c r="R2418" i="13"/>
  <c r="AL2419" i="13"/>
  <c r="AJ2419" i="13"/>
  <c r="AK2419" i="13"/>
  <c r="AM2419" i="13"/>
  <c r="R2419" i="13"/>
  <c r="AL2420" i="13"/>
  <c r="AJ2420" i="13"/>
  <c r="AK2420" i="13"/>
  <c r="AM2420" i="13"/>
  <c r="R2420" i="13"/>
  <c r="AL2421" i="13"/>
  <c r="AJ2421" i="13"/>
  <c r="AK2421" i="13"/>
  <c r="AM2421" i="13"/>
  <c r="R2421" i="13"/>
  <c r="AL2422" i="13"/>
  <c r="AJ2422" i="13"/>
  <c r="AK2422" i="13"/>
  <c r="AM2422" i="13"/>
  <c r="R2422" i="13"/>
  <c r="AL2423" i="13"/>
  <c r="AJ2423" i="13"/>
  <c r="AK2423" i="13"/>
  <c r="AM2423" i="13"/>
  <c r="R2423" i="13"/>
  <c r="AL2424" i="13"/>
  <c r="AJ2424" i="13"/>
  <c r="AK2424" i="13"/>
  <c r="AM2424" i="13"/>
  <c r="R2424" i="13"/>
  <c r="AL2425" i="13"/>
  <c r="AJ2425" i="13"/>
  <c r="AK2425" i="13"/>
  <c r="AM2425" i="13"/>
  <c r="R2425" i="13"/>
  <c r="AL2426" i="13"/>
  <c r="AJ2426" i="13"/>
  <c r="AK2426" i="13"/>
  <c r="AM2426" i="13"/>
  <c r="R2426" i="13"/>
  <c r="AL2427" i="13"/>
  <c r="AJ2427" i="13"/>
  <c r="AK2427" i="13"/>
  <c r="AM2427" i="13"/>
  <c r="R2427" i="13"/>
  <c r="AL2428" i="13"/>
  <c r="AJ2428" i="13"/>
  <c r="AK2428" i="13"/>
  <c r="AM2428" i="13"/>
  <c r="R2428" i="13"/>
  <c r="AL2429" i="13"/>
  <c r="AJ2429" i="13"/>
  <c r="AK2429" i="13"/>
  <c r="AM2429" i="13"/>
  <c r="R2429" i="13"/>
  <c r="AL2430" i="13"/>
  <c r="AJ2430" i="13"/>
  <c r="AK2430" i="13"/>
  <c r="AM2430" i="13"/>
  <c r="R2430" i="13"/>
  <c r="AL2431" i="13"/>
  <c r="AJ2431" i="13"/>
  <c r="AK2431" i="13"/>
  <c r="AM2431" i="13"/>
  <c r="R2431" i="13"/>
  <c r="AL2432" i="13"/>
  <c r="AJ2432" i="13"/>
  <c r="AK2432" i="13"/>
  <c r="AM2432" i="13"/>
  <c r="R2432" i="13"/>
  <c r="AL2433" i="13"/>
  <c r="AJ2433" i="13"/>
  <c r="AK2433" i="13"/>
  <c r="AM2433" i="13"/>
  <c r="R2433" i="13"/>
  <c r="AL2434" i="13"/>
  <c r="AJ2434" i="13"/>
  <c r="AK2434" i="13"/>
  <c r="AM2434" i="13"/>
  <c r="R2434" i="13"/>
  <c r="AL2435" i="13"/>
  <c r="AJ2435" i="13"/>
  <c r="AK2435" i="13"/>
  <c r="AM2435" i="13"/>
  <c r="R2435" i="13"/>
  <c r="AL2436" i="13"/>
  <c r="AJ2436" i="13"/>
  <c r="AK2436" i="13"/>
  <c r="AM2436" i="13"/>
  <c r="R2436" i="13"/>
  <c r="AL2437" i="13"/>
  <c r="AJ2437" i="13"/>
  <c r="AK2437" i="13"/>
  <c r="AM2437" i="13"/>
  <c r="R2437" i="13"/>
  <c r="AL2438" i="13"/>
  <c r="AJ2438" i="13"/>
  <c r="AK2438" i="13"/>
  <c r="AM2438" i="13"/>
  <c r="R2438" i="13"/>
  <c r="AL2439" i="13"/>
  <c r="AJ2439" i="13"/>
  <c r="AK2439" i="13"/>
  <c r="AM2439" i="13"/>
  <c r="R2439" i="13"/>
  <c r="AL2440" i="13"/>
  <c r="AJ2440" i="13"/>
  <c r="AK2440" i="13"/>
  <c r="AM2440" i="13"/>
  <c r="R2440" i="13"/>
  <c r="AL2441" i="13"/>
  <c r="AJ2441" i="13"/>
  <c r="AK2441" i="13"/>
  <c r="AM2441" i="13"/>
  <c r="R2441" i="13"/>
  <c r="AL2442" i="13"/>
  <c r="AJ2442" i="13"/>
  <c r="AK2442" i="13"/>
  <c r="AM2442" i="13"/>
  <c r="R2442" i="13"/>
  <c r="AL2443" i="13"/>
  <c r="AJ2443" i="13"/>
  <c r="AK2443" i="13"/>
  <c r="AM2443" i="13"/>
  <c r="R2443" i="13"/>
  <c r="AL2444" i="13"/>
  <c r="AJ2444" i="13"/>
  <c r="AK2444" i="13"/>
  <c r="AM2444" i="13"/>
  <c r="R2444" i="13"/>
  <c r="AL2445" i="13"/>
  <c r="AJ2445" i="13"/>
  <c r="AK2445" i="13"/>
  <c r="AM2445" i="13"/>
  <c r="R2445" i="13"/>
  <c r="AL2446" i="13"/>
  <c r="AJ2446" i="13"/>
  <c r="AK2446" i="13"/>
  <c r="AM2446" i="13"/>
  <c r="R2446" i="13"/>
  <c r="AL2447" i="13"/>
  <c r="AJ2447" i="13"/>
  <c r="AK2447" i="13"/>
  <c r="AM2447" i="13"/>
  <c r="R2447" i="13"/>
  <c r="AL2448" i="13"/>
  <c r="AJ2448" i="13"/>
  <c r="AK2448" i="13"/>
  <c r="AM2448" i="13"/>
  <c r="R2448" i="13"/>
  <c r="AL2449" i="13"/>
  <c r="AJ2449" i="13"/>
  <c r="AK2449" i="13"/>
  <c r="AM2449" i="13"/>
  <c r="R2449" i="13"/>
  <c r="AL2450" i="13"/>
  <c r="AJ2450" i="13"/>
  <c r="AK2450" i="13"/>
  <c r="AM2450" i="13"/>
  <c r="R2450" i="13"/>
  <c r="AL2451" i="13"/>
  <c r="AJ2451" i="13"/>
  <c r="AK2451" i="13"/>
  <c r="AM2451" i="13"/>
  <c r="R2451" i="13"/>
  <c r="AL2452" i="13"/>
  <c r="AJ2452" i="13"/>
  <c r="AK2452" i="13"/>
  <c r="AM2452" i="13"/>
  <c r="R2452" i="13"/>
  <c r="AL2453" i="13"/>
  <c r="AJ2453" i="13"/>
  <c r="AK2453" i="13"/>
  <c r="AM2453" i="13"/>
  <c r="R2453" i="13"/>
  <c r="AL2454" i="13"/>
  <c r="AJ2454" i="13"/>
  <c r="AK2454" i="13"/>
  <c r="AM2454" i="13"/>
  <c r="R2454" i="13"/>
  <c r="AL2455" i="13"/>
  <c r="AJ2455" i="13"/>
  <c r="AK2455" i="13"/>
  <c r="AM2455" i="13"/>
  <c r="R2455" i="13"/>
  <c r="AL2456" i="13"/>
  <c r="AJ2456" i="13"/>
  <c r="AK2456" i="13"/>
  <c r="AM2456" i="13"/>
  <c r="R2456" i="13"/>
  <c r="AL2457" i="13"/>
  <c r="AJ2457" i="13"/>
  <c r="AK2457" i="13"/>
  <c r="AM2457" i="13"/>
  <c r="R2457" i="13"/>
  <c r="AL2458" i="13"/>
  <c r="AJ2458" i="13"/>
  <c r="AK2458" i="13"/>
  <c r="AM2458" i="13"/>
  <c r="R2458" i="13"/>
  <c r="AL2459" i="13"/>
  <c r="AJ2459" i="13"/>
  <c r="AK2459" i="13"/>
  <c r="AM2459" i="13"/>
  <c r="R2459" i="13"/>
  <c r="AL2460" i="13"/>
  <c r="AJ2460" i="13"/>
  <c r="AK2460" i="13"/>
  <c r="AM2460" i="13"/>
  <c r="R2460" i="13"/>
  <c r="AL2461" i="13"/>
  <c r="AJ2461" i="13"/>
  <c r="AK2461" i="13"/>
  <c r="AM2461" i="13"/>
  <c r="R2461" i="13"/>
  <c r="AL2462" i="13"/>
  <c r="AJ2462" i="13"/>
  <c r="AK2462" i="13"/>
  <c r="AM2462" i="13"/>
  <c r="R2462" i="13"/>
  <c r="AL2463" i="13"/>
  <c r="AJ2463" i="13"/>
  <c r="AK2463" i="13"/>
  <c r="AM2463" i="13"/>
  <c r="R2463" i="13"/>
  <c r="AL2464" i="13"/>
  <c r="AJ2464" i="13"/>
  <c r="AK2464" i="13"/>
  <c r="AM2464" i="13"/>
  <c r="R2464" i="13"/>
  <c r="AL2465" i="13"/>
  <c r="AJ2465" i="13"/>
  <c r="AK2465" i="13"/>
  <c r="AM2465" i="13"/>
  <c r="R2465" i="13"/>
  <c r="AL2466" i="13"/>
  <c r="AJ2466" i="13"/>
  <c r="AK2466" i="13"/>
  <c r="AM2466" i="13"/>
  <c r="R2466" i="13"/>
  <c r="AL2467" i="13"/>
  <c r="AJ2467" i="13"/>
  <c r="AK2467" i="13"/>
  <c r="AM2467" i="13"/>
  <c r="R2467" i="13"/>
  <c r="AL2468" i="13"/>
  <c r="AJ2468" i="13"/>
  <c r="AK2468" i="13"/>
  <c r="AM2468" i="13"/>
  <c r="R2468" i="13"/>
  <c r="AL2469" i="13"/>
  <c r="AJ2469" i="13"/>
  <c r="AK2469" i="13"/>
  <c r="AM2469" i="13"/>
  <c r="R2469" i="13"/>
  <c r="AL2470" i="13"/>
  <c r="AJ2470" i="13"/>
  <c r="AK2470" i="13"/>
  <c r="AM2470" i="13"/>
  <c r="R2470" i="13"/>
  <c r="AL2471" i="13"/>
  <c r="AJ2471" i="13"/>
  <c r="AK2471" i="13"/>
  <c r="AM2471" i="13"/>
  <c r="R2471" i="13"/>
  <c r="AL2472" i="13"/>
  <c r="AJ2472" i="13"/>
  <c r="AK2472" i="13"/>
  <c r="AM2472" i="13"/>
  <c r="R2472" i="13"/>
  <c r="AL2473" i="13"/>
  <c r="AJ2473" i="13"/>
  <c r="AK2473" i="13"/>
  <c r="AM2473" i="13"/>
  <c r="R2473" i="13"/>
  <c r="AL2474" i="13"/>
  <c r="AJ2474" i="13"/>
  <c r="AK2474" i="13"/>
  <c r="AM2474" i="13"/>
  <c r="R2474" i="13"/>
  <c r="AL2475" i="13"/>
  <c r="AJ2475" i="13"/>
  <c r="AK2475" i="13"/>
  <c r="AM2475" i="13"/>
  <c r="R2475" i="13"/>
  <c r="AL2476" i="13"/>
  <c r="AJ2476" i="13"/>
  <c r="AK2476" i="13"/>
  <c r="AM2476" i="13"/>
  <c r="R2476" i="13"/>
  <c r="AL2477" i="13"/>
  <c r="AJ2477" i="13"/>
  <c r="AK2477" i="13"/>
  <c r="AM2477" i="13"/>
  <c r="R2477" i="13"/>
  <c r="AL2478" i="13"/>
  <c r="AJ2478" i="13"/>
  <c r="AK2478" i="13"/>
  <c r="AM2478" i="13"/>
  <c r="R2478" i="13"/>
  <c r="AL2479" i="13"/>
  <c r="AJ2479" i="13"/>
  <c r="AK2479" i="13"/>
  <c r="AM2479" i="13"/>
  <c r="R2479" i="13"/>
  <c r="AL2480" i="13"/>
  <c r="AJ2480" i="13"/>
  <c r="AK2480" i="13"/>
  <c r="AM2480" i="13"/>
  <c r="R2480" i="13"/>
  <c r="AL2481" i="13"/>
  <c r="AJ2481" i="13"/>
  <c r="AK2481" i="13"/>
  <c r="AM2481" i="13"/>
  <c r="R2481" i="13"/>
  <c r="AL2482" i="13"/>
  <c r="AJ2482" i="13"/>
  <c r="AK2482" i="13"/>
  <c r="AM2482" i="13"/>
  <c r="R2482" i="13"/>
  <c r="AL2483" i="13"/>
  <c r="AJ2483" i="13"/>
  <c r="AK2483" i="13"/>
  <c r="AM2483" i="13"/>
  <c r="R2483" i="13"/>
  <c r="AL2484" i="13"/>
  <c r="AJ2484" i="13"/>
  <c r="AK2484" i="13"/>
  <c r="AM2484" i="13"/>
  <c r="R2484" i="13"/>
  <c r="AL2485" i="13"/>
  <c r="AJ2485" i="13"/>
  <c r="AK2485" i="13"/>
  <c r="AM2485" i="13"/>
  <c r="R2485" i="13"/>
  <c r="AL2486" i="13"/>
  <c r="AJ2486" i="13"/>
  <c r="AK2486" i="13"/>
  <c r="AM2486" i="13"/>
  <c r="R2486" i="13"/>
  <c r="AL2487" i="13"/>
  <c r="AJ2487" i="13"/>
  <c r="AK2487" i="13"/>
  <c r="AM2487" i="13"/>
  <c r="R2487" i="13"/>
  <c r="AL2488" i="13"/>
  <c r="AJ2488" i="13"/>
  <c r="AK2488" i="13"/>
  <c r="AM2488" i="13"/>
  <c r="R2488" i="13"/>
  <c r="AL2489" i="13"/>
  <c r="AJ2489" i="13"/>
  <c r="AK2489" i="13"/>
  <c r="AM2489" i="13"/>
  <c r="R2489" i="13"/>
  <c r="AL2490" i="13"/>
  <c r="AJ2490" i="13"/>
  <c r="AK2490" i="13"/>
  <c r="AM2490" i="13"/>
  <c r="R2490" i="13"/>
  <c r="AL2491" i="13"/>
  <c r="AJ2491" i="13"/>
  <c r="AK2491" i="13"/>
  <c r="AM2491" i="13"/>
  <c r="R2491" i="13"/>
  <c r="AL2492" i="13"/>
  <c r="AJ2492" i="13"/>
  <c r="AK2492" i="13"/>
  <c r="AM2492" i="13"/>
  <c r="R2492" i="13"/>
  <c r="AL2493" i="13"/>
  <c r="AJ2493" i="13"/>
  <c r="AK2493" i="13"/>
  <c r="AM2493" i="13"/>
  <c r="R2493" i="13"/>
  <c r="AL2494" i="13"/>
  <c r="AJ2494" i="13"/>
  <c r="AK2494" i="13"/>
  <c r="AM2494" i="13"/>
  <c r="R2494" i="13"/>
  <c r="AL2495" i="13"/>
  <c r="AJ2495" i="13"/>
  <c r="AK2495" i="13"/>
  <c r="AM2495" i="13"/>
  <c r="R2495" i="13"/>
  <c r="AL2496" i="13"/>
  <c r="AJ2496" i="13"/>
  <c r="AK2496" i="13"/>
  <c r="AM2496" i="13"/>
  <c r="R2496" i="13"/>
  <c r="AL2497" i="13"/>
  <c r="AJ2497" i="13"/>
  <c r="AK2497" i="13"/>
  <c r="AM2497" i="13"/>
  <c r="R2497" i="13"/>
  <c r="AL2498" i="13"/>
  <c r="AJ2498" i="13"/>
  <c r="AK2498" i="13"/>
  <c r="AM2498" i="13"/>
  <c r="R2498" i="13"/>
  <c r="AL2499" i="13"/>
  <c r="AJ2499" i="13"/>
  <c r="AK2499" i="13"/>
  <c r="AM2499" i="13"/>
  <c r="R2499" i="13"/>
  <c r="AL2500" i="13"/>
  <c r="AJ2500" i="13"/>
  <c r="AK2500" i="13"/>
  <c r="AM2500" i="13"/>
  <c r="R2500" i="13"/>
  <c r="AL2501" i="13"/>
  <c r="AJ2501" i="13"/>
  <c r="AK2501" i="13"/>
  <c r="AM2501" i="13"/>
  <c r="R2501" i="13"/>
  <c r="AL2502" i="13"/>
  <c r="AJ2502" i="13"/>
  <c r="AK2502" i="13"/>
  <c r="AM2502" i="13"/>
  <c r="R2502" i="13"/>
  <c r="AL2503" i="13"/>
  <c r="AJ2503" i="13"/>
  <c r="AK2503" i="13"/>
  <c r="AM2503" i="13"/>
  <c r="R2503" i="13"/>
  <c r="AL2504" i="13"/>
  <c r="AJ2504" i="13"/>
  <c r="AK2504" i="13"/>
  <c r="AM2504" i="13"/>
  <c r="R2504" i="13"/>
  <c r="AL2505" i="13"/>
  <c r="AJ2505" i="13"/>
  <c r="AK2505" i="13"/>
  <c r="AM2505" i="13"/>
  <c r="R2505" i="13"/>
  <c r="AL2506" i="13"/>
  <c r="AJ2506" i="13"/>
  <c r="AK2506" i="13"/>
  <c r="AM2506" i="13"/>
  <c r="R2506" i="13"/>
  <c r="AL2507" i="13"/>
  <c r="AJ2507" i="13"/>
  <c r="AK2507" i="13"/>
  <c r="AM2507" i="13"/>
  <c r="R2507" i="13"/>
  <c r="AL2508" i="13"/>
  <c r="AJ2508" i="13"/>
  <c r="AK2508" i="13"/>
  <c r="AM2508" i="13"/>
  <c r="R2508" i="13"/>
  <c r="AL2509" i="13"/>
  <c r="AJ2509" i="13"/>
  <c r="AK2509" i="13"/>
  <c r="AM2509" i="13"/>
  <c r="R2509" i="13"/>
  <c r="AL2510" i="13"/>
  <c r="AJ2510" i="13"/>
  <c r="AK2510" i="13"/>
  <c r="AM2510" i="13"/>
  <c r="R2510" i="13"/>
  <c r="AL2511" i="13"/>
  <c r="AJ2511" i="13"/>
  <c r="AK2511" i="13"/>
  <c r="AM2511" i="13"/>
  <c r="R2511" i="13"/>
  <c r="AL2512" i="13"/>
  <c r="AJ2512" i="13"/>
  <c r="AK2512" i="13"/>
  <c r="AM2512" i="13"/>
  <c r="R2512" i="13"/>
  <c r="AL2513" i="13"/>
  <c r="AJ2513" i="13"/>
  <c r="AK2513" i="13"/>
  <c r="AM2513" i="13"/>
  <c r="R2513" i="13"/>
  <c r="AL2514" i="13"/>
  <c r="AJ2514" i="13"/>
  <c r="AK2514" i="13"/>
  <c r="AM2514" i="13"/>
  <c r="R2514" i="13"/>
  <c r="AL2515" i="13"/>
  <c r="AJ2515" i="13"/>
  <c r="AK2515" i="13"/>
  <c r="AM2515" i="13"/>
  <c r="R2515" i="13"/>
  <c r="AL2516" i="13"/>
  <c r="AJ2516" i="13"/>
  <c r="AK2516" i="13"/>
  <c r="AM2516" i="13"/>
  <c r="R2516" i="13"/>
  <c r="AL2517" i="13"/>
  <c r="AJ2517" i="13"/>
  <c r="AK2517" i="13"/>
  <c r="AM2517" i="13"/>
  <c r="R2517" i="13"/>
  <c r="AL2518" i="13"/>
  <c r="AJ2518" i="13"/>
  <c r="AK2518" i="13"/>
  <c r="AM2518" i="13"/>
  <c r="R2518" i="13"/>
  <c r="AL2519" i="13"/>
  <c r="AJ2519" i="13"/>
  <c r="AK2519" i="13"/>
  <c r="AM2519" i="13"/>
  <c r="R2519" i="13"/>
  <c r="AL2520" i="13"/>
  <c r="AJ2520" i="13"/>
  <c r="AK2520" i="13"/>
  <c r="AM2520" i="13"/>
  <c r="R2520" i="13"/>
  <c r="AL2521" i="13"/>
  <c r="AJ2521" i="13"/>
  <c r="AK2521" i="13"/>
  <c r="AM2521" i="13"/>
  <c r="R2521" i="13"/>
  <c r="AL2522" i="13"/>
  <c r="AJ2522" i="13"/>
  <c r="AK2522" i="13"/>
  <c r="AM2522" i="13"/>
  <c r="R2522" i="13"/>
  <c r="AL2523" i="13"/>
  <c r="AJ2523" i="13"/>
  <c r="AK2523" i="13"/>
  <c r="AM2523" i="13"/>
  <c r="R2523" i="13"/>
  <c r="AL2524" i="13"/>
  <c r="AJ2524" i="13"/>
  <c r="AK2524" i="13"/>
  <c r="AM2524" i="13"/>
  <c r="R2524" i="13"/>
  <c r="AL2525" i="13"/>
  <c r="AJ2525" i="13"/>
  <c r="AK2525" i="13"/>
  <c r="AM2525" i="13"/>
  <c r="R2525" i="13"/>
  <c r="AL2526" i="13"/>
  <c r="AJ2526" i="13"/>
  <c r="AK2526" i="13"/>
  <c r="AM2526" i="13"/>
  <c r="R2526" i="13"/>
  <c r="AL2527" i="13"/>
  <c r="AJ2527" i="13"/>
  <c r="AK2527" i="13"/>
  <c r="AM2527" i="13"/>
  <c r="R2527" i="13"/>
  <c r="AL2528" i="13"/>
  <c r="AJ2528" i="13"/>
  <c r="AK2528" i="13"/>
  <c r="AM2528" i="13"/>
  <c r="R2528" i="13"/>
  <c r="AL2529" i="13"/>
  <c r="AJ2529" i="13"/>
  <c r="AK2529" i="13"/>
  <c r="AM2529" i="13"/>
  <c r="R2529" i="13"/>
  <c r="AL2530" i="13"/>
  <c r="AJ2530" i="13"/>
  <c r="AK2530" i="13"/>
  <c r="AM2530" i="13"/>
  <c r="R2530" i="13"/>
  <c r="AL2531" i="13"/>
  <c r="AJ2531" i="13"/>
  <c r="AK2531" i="13"/>
  <c r="AM2531" i="13"/>
  <c r="R2531" i="13"/>
  <c r="AL2532" i="13"/>
  <c r="AJ2532" i="13"/>
  <c r="AK2532" i="13"/>
  <c r="AM2532" i="13"/>
  <c r="R2532" i="13"/>
  <c r="AL2533" i="13"/>
  <c r="AJ2533" i="13"/>
  <c r="AK2533" i="13"/>
  <c r="AM2533" i="13"/>
  <c r="R2533" i="13"/>
  <c r="AL2534" i="13"/>
  <c r="AJ2534" i="13"/>
  <c r="AK2534" i="13"/>
  <c r="AM2534" i="13"/>
  <c r="R2534" i="13"/>
  <c r="AL2535" i="13"/>
  <c r="AJ2535" i="13"/>
  <c r="AK2535" i="13"/>
  <c r="AM2535" i="13"/>
  <c r="R2535" i="13"/>
  <c r="AL2536" i="13"/>
  <c r="AJ2536" i="13"/>
  <c r="AK2536" i="13"/>
  <c r="AM2536" i="13"/>
  <c r="R2536" i="13"/>
  <c r="AL2537" i="13"/>
  <c r="AJ2537" i="13"/>
  <c r="AK2537" i="13"/>
  <c r="AM2537" i="13"/>
  <c r="R2537" i="13"/>
  <c r="AL2538" i="13"/>
  <c r="AJ2538" i="13"/>
  <c r="AK2538" i="13"/>
  <c r="AM2538" i="13"/>
  <c r="R2538" i="13"/>
  <c r="AL2539" i="13"/>
  <c r="AJ2539" i="13"/>
  <c r="AK2539" i="13"/>
  <c r="AM2539" i="13"/>
  <c r="R2539" i="13"/>
  <c r="AL2540" i="13"/>
  <c r="AJ2540" i="13"/>
  <c r="AK2540" i="13"/>
  <c r="AM2540" i="13"/>
  <c r="R2540" i="13"/>
  <c r="AL2541" i="13"/>
  <c r="AJ2541" i="13"/>
  <c r="AK2541" i="13"/>
  <c r="AM2541" i="13"/>
  <c r="R2541" i="13"/>
  <c r="AL2542" i="13"/>
  <c r="AJ2542" i="13"/>
  <c r="AK2542" i="13"/>
  <c r="AM2542" i="13"/>
  <c r="R2542" i="13"/>
  <c r="AL2543" i="13"/>
  <c r="AJ2543" i="13"/>
  <c r="AK2543" i="13"/>
  <c r="AM2543" i="13"/>
  <c r="R2543" i="13"/>
  <c r="AL2544" i="13"/>
  <c r="AJ2544" i="13"/>
  <c r="AK2544" i="13"/>
  <c r="AM2544" i="13"/>
  <c r="R2544" i="13"/>
  <c r="AL2545" i="13"/>
  <c r="AJ2545" i="13"/>
  <c r="AK2545" i="13"/>
  <c r="AM2545" i="13"/>
  <c r="R2545" i="13"/>
  <c r="AL2546" i="13"/>
  <c r="AJ2546" i="13"/>
  <c r="AK2546" i="13"/>
  <c r="AM2546" i="13"/>
  <c r="R2546" i="13"/>
  <c r="AL2547" i="13"/>
  <c r="AJ2547" i="13"/>
  <c r="AK2547" i="13"/>
  <c r="AM2547" i="13"/>
  <c r="R2547" i="13"/>
  <c r="AL2548" i="13"/>
  <c r="AJ2548" i="13"/>
  <c r="AK2548" i="13"/>
  <c r="AM2548" i="13"/>
  <c r="R2548" i="13"/>
  <c r="AL2549" i="13"/>
  <c r="AJ2549" i="13"/>
  <c r="AK2549" i="13"/>
  <c r="AM2549" i="13"/>
  <c r="R2549" i="13"/>
  <c r="AL2550" i="13"/>
  <c r="AJ2550" i="13"/>
  <c r="AK2550" i="13"/>
  <c r="AM2550" i="13"/>
  <c r="R2550" i="13"/>
  <c r="AL2551" i="13"/>
  <c r="AJ2551" i="13"/>
  <c r="AK2551" i="13"/>
  <c r="AM2551" i="13"/>
  <c r="R2551" i="13"/>
  <c r="AL2552" i="13"/>
  <c r="AJ2552" i="13"/>
  <c r="AK2552" i="13"/>
  <c r="AM2552" i="13"/>
  <c r="R2552" i="13"/>
  <c r="AL2553" i="13"/>
  <c r="AJ2553" i="13"/>
  <c r="AK2553" i="13"/>
  <c r="AM2553" i="13"/>
  <c r="R2553" i="13"/>
  <c r="AL2554" i="13"/>
  <c r="AJ2554" i="13"/>
  <c r="AK2554" i="13"/>
  <c r="AM2554" i="13"/>
  <c r="R2554" i="13"/>
  <c r="AL2555" i="13"/>
  <c r="AJ2555" i="13"/>
  <c r="AK2555" i="13"/>
  <c r="AM2555" i="13"/>
  <c r="R2555" i="13"/>
  <c r="AL2556" i="13"/>
  <c r="AJ2556" i="13"/>
  <c r="AK2556" i="13"/>
  <c r="AM2556" i="13"/>
  <c r="R2556" i="13"/>
  <c r="AL2557" i="13"/>
  <c r="AJ2557" i="13"/>
  <c r="AK2557" i="13"/>
  <c r="AM2557" i="13"/>
  <c r="R2557" i="13"/>
  <c r="AL2558" i="13"/>
  <c r="AJ2558" i="13"/>
  <c r="AK2558" i="13"/>
  <c r="AM2558" i="13"/>
  <c r="R2558" i="13"/>
  <c r="AL2559" i="13"/>
  <c r="AJ2559" i="13"/>
  <c r="AK2559" i="13"/>
  <c r="AM2559" i="13"/>
  <c r="R2559" i="13"/>
  <c r="AL2560" i="13"/>
  <c r="AJ2560" i="13"/>
  <c r="AK2560" i="13"/>
  <c r="AM2560" i="13"/>
  <c r="R2560" i="13"/>
  <c r="AL2561" i="13"/>
  <c r="AJ2561" i="13"/>
  <c r="AK2561" i="13"/>
  <c r="AM2561" i="13"/>
  <c r="R2561" i="13"/>
  <c r="AL2562" i="13"/>
  <c r="AJ2562" i="13"/>
  <c r="AK2562" i="13"/>
  <c r="AM2562" i="13"/>
  <c r="R2562" i="13"/>
  <c r="AL2563" i="13"/>
  <c r="AJ2563" i="13"/>
  <c r="AK2563" i="13"/>
  <c r="AM2563" i="13"/>
  <c r="R2563" i="13"/>
  <c r="AL2564" i="13"/>
  <c r="AJ2564" i="13"/>
  <c r="AK2564" i="13"/>
  <c r="AM2564" i="13"/>
  <c r="R2564" i="13"/>
  <c r="AL2565" i="13"/>
  <c r="AJ2565" i="13"/>
  <c r="AK2565" i="13"/>
  <c r="AM2565" i="13"/>
  <c r="R2565" i="13"/>
  <c r="AL2566" i="13"/>
  <c r="AJ2566" i="13"/>
  <c r="AK2566" i="13"/>
  <c r="AM2566" i="13"/>
  <c r="R2566" i="13"/>
  <c r="AL2567" i="13"/>
  <c r="AJ2567" i="13"/>
  <c r="AK2567" i="13"/>
  <c r="AM2567" i="13"/>
  <c r="R2567" i="13"/>
  <c r="AL2568" i="13"/>
  <c r="AJ2568" i="13"/>
  <c r="AK2568" i="13"/>
  <c r="AM2568" i="13"/>
  <c r="R2568" i="13"/>
  <c r="AL2569" i="13"/>
  <c r="AJ2569" i="13"/>
  <c r="AK2569" i="13"/>
  <c r="AM2569" i="13"/>
  <c r="R2569" i="13"/>
  <c r="AL2570" i="13"/>
  <c r="AJ2570" i="13"/>
  <c r="AK2570" i="13"/>
  <c r="AM2570" i="13"/>
  <c r="R2570" i="13"/>
  <c r="AL2571" i="13"/>
  <c r="AJ2571" i="13"/>
  <c r="AK2571" i="13"/>
  <c r="AM2571" i="13"/>
  <c r="R2571" i="13"/>
  <c r="AL2572" i="13"/>
  <c r="AJ2572" i="13"/>
  <c r="AK2572" i="13"/>
  <c r="AM2572" i="13"/>
  <c r="R2572" i="13"/>
  <c r="AL2573" i="13"/>
  <c r="AJ2573" i="13"/>
  <c r="AK2573" i="13"/>
  <c r="AM2573" i="13"/>
  <c r="R2573" i="13"/>
  <c r="AL2574" i="13"/>
  <c r="AJ2574" i="13"/>
  <c r="AK2574" i="13"/>
  <c r="AM2574" i="13"/>
  <c r="R2574" i="13"/>
  <c r="AL2575" i="13"/>
  <c r="AJ2575" i="13"/>
  <c r="AK2575" i="13"/>
  <c r="AM2575" i="13"/>
  <c r="R2575" i="13"/>
  <c r="AL2576" i="13"/>
  <c r="AJ2576" i="13"/>
  <c r="AK2576" i="13"/>
  <c r="AM2576" i="13"/>
  <c r="R2576" i="13"/>
  <c r="AL2577" i="13"/>
  <c r="AJ2577" i="13"/>
  <c r="AK2577" i="13"/>
  <c r="AM2577" i="13"/>
  <c r="R2577" i="13"/>
  <c r="AL2578" i="13"/>
  <c r="AJ2578" i="13"/>
  <c r="AK2578" i="13"/>
  <c r="AM2578" i="13"/>
  <c r="R2578" i="13"/>
  <c r="AL2579" i="13"/>
  <c r="AJ2579" i="13"/>
  <c r="AK2579" i="13"/>
  <c r="AM2579" i="13"/>
  <c r="R2579" i="13"/>
  <c r="AL2580" i="13"/>
  <c r="AJ2580" i="13"/>
  <c r="AK2580" i="13"/>
  <c r="AM2580" i="13"/>
  <c r="R2580" i="13"/>
  <c r="AL2581" i="13"/>
  <c r="AJ2581" i="13"/>
  <c r="AK2581" i="13"/>
  <c r="AM2581" i="13"/>
  <c r="R2581" i="13"/>
  <c r="AL2582" i="13"/>
  <c r="AJ2582" i="13"/>
  <c r="AK2582" i="13"/>
  <c r="AM2582" i="13"/>
  <c r="R2582" i="13"/>
  <c r="AL2583" i="13"/>
  <c r="AJ2583" i="13"/>
  <c r="AK2583" i="13"/>
  <c r="AM2583" i="13"/>
  <c r="R2583" i="13"/>
  <c r="AL2584" i="13"/>
  <c r="AJ2584" i="13"/>
  <c r="AK2584" i="13"/>
  <c r="AM2584" i="13"/>
  <c r="R2584" i="13"/>
  <c r="AL2585" i="13"/>
  <c r="AJ2585" i="13"/>
  <c r="AK2585" i="13"/>
  <c r="AM2585" i="13"/>
  <c r="R2585" i="13"/>
  <c r="AL2586" i="13"/>
  <c r="AJ2586" i="13"/>
  <c r="AK2586" i="13"/>
  <c r="AM2586" i="13"/>
  <c r="R2586" i="13"/>
  <c r="AL2587" i="13"/>
  <c r="AJ2587" i="13"/>
  <c r="AK2587" i="13"/>
  <c r="AM2587" i="13"/>
  <c r="R2587" i="13"/>
  <c r="AL2588" i="13"/>
  <c r="AJ2588" i="13"/>
  <c r="AK2588" i="13"/>
  <c r="AM2588" i="13"/>
  <c r="R2588" i="13"/>
  <c r="AL2589" i="13"/>
  <c r="AJ2589" i="13"/>
  <c r="AK2589" i="13"/>
  <c r="AM2589" i="13"/>
  <c r="R2589" i="13"/>
  <c r="AL2590" i="13"/>
  <c r="AJ2590" i="13"/>
  <c r="AK2590" i="13"/>
  <c r="AM2590" i="13"/>
  <c r="R2590" i="13"/>
  <c r="AL2591" i="13"/>
  <c r="AJ2591" i="13"/>
  <c r="AK2591" i="13"/>
  <c r="AM2591" i="13"/>
  <c r="R2591" i="13"/>
  <c r="AL2592" i="13"/>
  <c r="AJ2592" i="13"/>
  <c r="AK2592" i="13"/>
  <c r="AM2592" i="13"/>
  <c r="R2592" i="13"/>
  <c r="AL2593" i="13"/>
  <c r="AJ2593" i="13"/>
  <c r="AK2593" i="13"/>
  <c r="AM2593" i="13"/>
  <c r="R2593" i="13"/>
  <c r="AL2594" i="13"/>
  <c r="AJ2594" i="13"/>
  <c r="AK2594" i="13"/>
  <c r="AM2594" i="13"/>
  <c r="R2594" i="13"/>
  <c r="AL2595" i="13"/>
  <c r="AJ2595" i="13"/>
  <c r="AK2595" i="13"/>
  <c r="AM2595" i="13"/>
  <c r="R2595" i="13"/>
  <c r="AL2596" i="13"/>
  <c r="AJ2596" i="13"/>
  <c r="AK2596" i="13"/>
  <c r="AM2596" i="13"/>
  <c r="R2596" i="13"/>
  <c r="AL2597" i="13"/>
  <c r="AJ2597" i="13"/>
  <c r="AK2597" i="13"/>
  <c r="AM2597" i="13"/>
  <c r="R2597" i="13"/>
  <c r="AL2598" i="13"/>
  <c r="AJ2598" i="13"/>
  <c r="AK2598" i="13"/>
  <c r="AM2598" i="13"/>
  <c r="R2598" i="13"/>
  <c r="AL2599" i="13"/>
  <c r="AJ2599" i="13"/>
  <c r="AK2599" i="13"/>
  <c r="AM2599" i="13"/>
  <c r="R2599" i="13"/>
  <c r="AL2600" i="13"/>
  <c r="AJ2600" i="13"/>
  <c r="AK2600" i="13"/>
  <c r="AM2600" i="13"/>
  <c r="R2600" i="13"/>
  <c r="AL2601" i="13"/>
  <c r="AJ2601" i="13"/>
  <c r="AK2601" i="13"/>
  <c r="AM2601" i="13"/>
  <c r="R2601" i="13"/>
  <c r="AL2602" i="13"/>
  <c r="AJ2602" i="13"/>
  <c r="AK2602" i="13"/>
  <c r="AM2602" i="13"/>
  <c r="R2602" i="13"/>
  <c r="AL2603" i="13"/>
  <c r="AJ2603" i="13"/>
  <c r="AK2603" i="13"/>
  <c r="AM2603" i="13"/>
  <c r="R2603" i="13"/>
  <c r="AL2604" i="13"/>
  <c r="AJ2604" i="13"/>
  <c r="AK2604" i="13"/>
  <c r="AM2604" i="13"/>
  <c r="R2604" i="13"/>
  <c r="AL2605" i="13"/>
  <c r="AJ2605" i="13"/>
  <c r="AK2605" i="13"/>
  <c r="AM2605" i="13"/>
  <c r="R2605" i="13"/>
  <c r="AL2606" i="13"/>
  <c r="AJ2606" i="13"/>
  <c r="AK2606" i="13"/>
  <c r="AM2606" i="13"/>
  <c r="R2606" i="13"/>
  <c r="AL2607" i="13"/>
  <c r="AJ2607" i="13"/>
  <c r="AK2607" i="13"/>
  <c r="AM2607" i="13"/>
  <c r="R2607" i="13"/>
  <c r="AL2608" i="13"/>
  <c r="AJ2608" i="13"/>
  <c r="AK2608" i="13"/>
  <c r="AM2608" i="13"/>
  <c r="R2608" i="13"/>
  <c r="AL2609" i="13"/>
  <c r="AJ2609" i="13"/>
  <c r="AK2609" i="13"/>
  <c r="AM2609" i="13"/>
  <c r="R2609" i="13"/>
  <c r="AL2610" i="13"/>
  <c r="AJ2610" i="13"/>
  <c r="AK2610" i="13"/>
  <c r="AM2610" i="13"/>
  <c r="R2610" i="13"/>
  <c r="AL2611" i="13"/>
  <c r="AJ2611" i="13"/>
  <c r="AK2611" i="13"/>
  <c r="AM2611" i="13"/>
  <c r="R2611" i="13"/>
  <c r="AL2612" i="13"/>
  <c r="AJ2612" i="13"/>
  <c r="AK2612" i="13"/>
  <c r="AM2612" i="13"/>
  <c r="R2612" i="13"/>
  <c r="AL2613" i="13"/>
  <c r="AJ2613" i="13"/>
  <c r="AK2613" i="13"/>
  <c r="AM2613" i="13"/>
  <c r="R2613" i="13"/>
  <c r="AL2614" i="13"/>
  <c r="AJ2614" i="13"/>
  <c r="AK2614" i="13"/>
  <c r="AM2614" i="13"/>
  <c r="R2614" i="13"/>
  <c r="AL2615" i="13"/>
  <c r="AJ2615" i="13"/>
  <c r="AK2615" i="13"/>
  <c r="AM2615" i="13"/>
  <c r="R2615" i="13"/>
  <c r="AL2616" i="13"/>
  <c r="AJ2616" i="13"/>
  <c r="AK2616" i="13"/>
  <c r="AM2616" i="13"/>
  <c r="R2616" i="13"/>
  <c r="AL2617" i="13"/>
  <c r="AJ2617" i="13"/>
  <c r="AK2617" i="13"/>
  <c r="AM2617" i="13"/>
  <c r="R2617" i="13"/>
  <c r="AL2618" i="13"/>
  <c r="AJ2618" i="13"/>
  <c r="AK2618" i="13"/>
  <c r="AM2618" i="13"/>
  <c r="R2618" i="13"/>
  <c r="AL2619" i="13"/>
  <c r="AJ2619" i="13"/>
  <c r="AK2619" i="13"/>
  <c r="AM2619" i="13"/>
  <c r="R2619" i="13"/>
  <c r="AL2620" i="13"/>
  <c r="AJ2620" i="13"/>
  <c r="AK2620" i="13"/>
  <c r="AM2620" i="13"/>
  <c r="R2620" i="13"/>
  <c r="AL2621" i="13"/>
  <c r="AJ2621" i="13"/>
  <c r="AK2621" i="13"/>
  <c r="AM2621" i="13"/>
  <c r="R2621" i="13"/>
  <c r="AL2622" i="13"/>
  <c r="AJ2622" i="13"/>
  <c r="AK2622" i="13"/>
  <c r="AM2622" i="13"/>
  <c r="R2622" i="13"/>
  <c r="AL2623" i="13"/>
  <c r="AJ2623" i="13"/>
  <c r="AK2623" i="13"/>
  <c r="AM2623" i="13"/>
  <c r="R2623" i="13"/>
  <c r="AL2624" i="13"/>
  <c r="AJ2624" i="13"/>
  <c r="AK2624" i="13"/>
  <c r="AM2624" i="13"/>
  <c r="R2624" i="13"/>
  <c r="AL2625" i="13"/>
  <c r="AJ2625" i="13"/>
  <c r="AK2625" i="13"/>
  <c r="AM2625" i="13"/>
  <c r="R2625" i="13"/>
  <c r="AL2626" i="13"/>
  <c r="AJ2626" i="13"/>
  <c r="AK2626" i="13"/>
  <c r="AM2626" i="13"/>
  <c r="R2626" i="13"/>
  <c r="AL2627" i="13"/>
  <c r="AJ2627" i="13"/>
  <c r="AK2627" i="13"/>
  <c r="AM2627" i="13"/>
  <c r="R2627" i="13"/>
  <c r="AL2628" i="13"/>
  <c r="AJ2628" i="13"/>
  <c r="AK2628" i="13"/>
  <c r="AM2628" i="13"/>
  <c r="R2628" i="13"/>
  <c r="AL2629" i="13"/>
  <c r="AJ2629" i="13"/>
  <c r="AK2629" i="13"/>
  <c r="AM2629" i="13"/>
  <c r="R2629" i="13"/>
  <c r="AL2630" i="13"/>
  <c r="AJ2630" i="13"/>
  <c r="AK2630" i="13"/>
  <c r="AM2630" i="13"/>
  <c r="R2630" i="13"/>
  <c r="AL2631" i="13"/>
  <c r="AJ2631" i="13"/>
  <c r="AK2631" i="13"/>
  <c r="AM2631" i="13"/>
  <c r="R2631" i="13"/>
  <c r="AL2632" i="13"/>
  <c r="AJ2632" i="13"/>
  <c r="AK2632" i="13"/>
  <c r="AM2632" i="13"/>
  <c r="R2632" i="13"/>
  <c r="AL2633" i="13"/>
  <c r="AJ2633" i="13"/>
  <c r="AK2633" i="13"/>
  <c r="AM2633" i="13"/>
  <c r="R2633" i="13"/>
  <c r="AL2634" i="13"/>
  <c r="AJ2634" i="13"/>
  <c r="AK2634" i="13"/>
  <c r="AM2634" i="13"/>
  <c r="R2634" i="13"/>
  <c r="AL2635" i="13"/>
  <c r="AJ2635" i="13"/>
  <c r="AK2635" i="13"/>
  <c r="AM2635" i="13"/>
  <c r="R2635" i="13"/>
  <c r="AL2636" i="13"/>
  <c r="AJ2636" i="13"/>
  <c r="AK2636" i="13"/>
  <c r="AM2636" i="13"/>
  <c r="R2636" i="13"/>
  <c r="AL2637" i="13"/>
  <c r="AJ2637" i="13"/>
  <c r="AK2637" i="13"/>
  <c r="AM2637" i="13"/>
  <c r="R2637" i="13"/>
  <c r="AL2638" i="13"/>
  <c r="AJ2638" i="13"/>
  <c r="AK2638" i="13"/>
  <c r="AM2638" i="13"/>
  <c r="R2638" i="13"/>
  <c r="AL2639" i="13"/>
  <c r="AJ2639" i="13"/>
  <c r="AK2639" i="13"/>
  <c r="AM2639" i="13"/>
  <c r="R2639" i="13"/>
  <c r="AL2640" i="13"/>
  <c r="AJ2640" i="13"/>
  <c r="AK2640" i="13"/>
  <c r="AM2640" i="13"/>
  <c r="R2640" i="13"/>
  <c r="AL2641" i="13"/>
  <c r="AJ2641" i="13"/>
  <c r="AK2641" i="13"/>
  <c r="AM2641" i="13"/>
  <c r="R2641" i="13"/>
  <c r="AL2642" i="13"/>
  <c r="AJ2642" i="13"/>
  <c r="AK2642" i="13"/>
  <c r="AM2642" i="13"/>
  <c r="R2642" i="13"/>
  <c r="AL2643" i="13"/>
  <c r="AJ2643" i="13"/>
  <c r="AK2643" i="13"/>
  <c r="AM2643" i="13"/>
  <c r="R2643" i="13"/>
  <c r="AL2644" i="13"/>
  <c r="AJ2644" i="13"/>
  <c r="AK2644" i="13"/>
  <c r="AM2644" i="13"/>
  <c r="R2644" i="13"/>
  <c r="AL2645" i="13"/>
  <c r="AJ2645" i="13"/>
  <c r="AK2645" i="13"/>
  <c r="AM2645" i="13"/>
  <c r="R2645" i="13"/>
  <c r="AL2646" i="13"/>
  <c r="AJ2646" i="13"/>
  <c r="AK2646" i="13"/>
  <c r="AM2646" i="13"/>
  <c r="R2646" i="13"/>
  <c r="AL2647" i="13"/>
  <c r="AJ2647" i="13"/>
  <c r="AK2647" i="13"/>
  <c r="AM2647" i="13"/>
  <c r="R2647" i="13"/>
  <c r="AL2648" i="13"/>
  <c r="AJ2648" i="13"/>
  <c r="AK2648" i="13"/>
  <c r="AM2648" i="13"/>
  <c r="R2648" i="13"/>
  <c r="AL2649" i="13"/>
  <c r="AJ2649" i="13"/>
  <c r="AK2649" i="13"/>
  <c r="AM2649" i="13"/>
  <c r="R2649" i="13"/>
  <c r="AL2650" i="13"/>
  <c r="AJ2650" i="13"/>
  <c r="AK2650" i="13"/>
  <c r="AM2650" i="13"/>
  <c r="R2650" i="13"/>
  <c r="AL2651" i="13"/>
  <c r="AJ2651" i="13"/>
  <c r="AK2651" i="13"/>
  <c r="AM2651" i="13"/>
  <c r="R2651" i="13"/>
  <c r="AL2652" i="13"/>
  <c r="AJ2652" i="13"/>
  <c r="AK2652" i="13"/>
  <c r="AM2652" i="13"/>
  <c r="R2652" i="13"/>
  <c r="AL2653" i="13"/>
  <c r="AJ2653" i="13"/>
  <c r="AK2653" i="13"/>
  <c r="AM2653" i="13"/>
  <c r="R2653" i="13"/>
  <c r="AL2654" i="13"/>
  <c r="AJ2654" i="13"/>
  <c r="AK2654" i="13"/>
  <c r="AM2654" i="13"/>
  <c r="R2654" i="13"/>
  <c r="AL2655" i="13"/>
  <c r="AJ2655" i="13"/>
  <c r="AK2655" i="13"/>
  <c r="AM2655" i="13"/>
  <c r="R2655" i="13"/>
  <c r="AL2656" i="13"/>
  <c r="AJ2656" i="13"/>
  <c r="AK2656" i="13"/>
  <c r="AM2656" i="13"/>
  <c r="R2656" i="13"/>
  <c r="AL2657" i="13"/>
  <c r="AJ2657" i="13"/>
  <c r="AK2657" i="13"/>
  <c r="AM2657" i="13"/>
  <c r="R2657" i="13"/>
  <c r="AL2658" i="13"/>
  <c r="AJ2658" i="13"/>
  <c r="AK2658" i="13"/>
  <c r="AM2658" i="13"/>
  <c r="R2658" i="13"/>
  <c r="AL2659" i="13"/>
  <c r="AJ2659" i="13"/>
  <c r="AK2659" i="13"/>
  <c r="AM2659" i="13"/>
  <c r="R2659" i="13"/>
  <c r="AL2660" i="13"/>
  <c r="AJ2660" i="13"/>
  <c r="AK2660" i="13"/>
  <c r="AM2660" i="13"/>
  <c r="R2660" i="13"/>
  <c r="AL2661" i="13"/>
  <c r="AJ2661" i="13"/>
  <c r="AK2661" i="13"/>
  <c r="AM2661" i="13"/>
  <c r="R2661" i="13"/>
  <c r="AL2662" i="13"/>
  <c r="AJ2662" i="13"/>
  <c r="AK2662" i="13"/>
  <c r="AM2662" i="13"/>
  <c r="R2662" i="13"/>
  <c r="AL2663" i="13"/>
  <c r="AJ2663" i="13"/>
  <c r="AK2663" i="13"/>
  <c r="AM2663" i="13"/>
  <c r="R2663" i="13"/>
  <c r="AL2664" i="13"/>
  <c r="AJ2664" i="13"/>
  <c r="AK2664" i="13"/>
  <c r="AM2664" i="13"/>
  <c r="R2664" i="13"/>
  <c r="AL2665" i="13"/>
  <c r="AJ2665" i="13"/>
  <c r="AK2665" i="13"/>
  <c r="AM2665" i="13"/>
  <c r="R2665" i="13"/>
  <c r="AL2666" i="13"/>
  <c r="AJ2666" i="13"/>
  <c r="AK2666" i="13"/>
  <c r="AM2666" i="13"/>
  <c r="R2666" i="13"/>
  <c r="AL2667" i="13"/>
  <c r="AJ2667" i="13"/>
  <c r="AK2667" i="13"/>
  <c r="AM2667" i="13"/>
  <c r="R2667" i="13"/>
  <c r="AL2668" i="13"/>
  <c r="AJ2668" i="13"/>
  <c r="AK2668" i="13"/>
  <c r="AM2668" i="13"/>
  <c r="R2668" i="13"/>
  <c r="AL2669" i="13"/>
  <c r="AJ2669" i="13"/>
  <c r="AK2669" i="13"/>
  <c r="AM2669" i="13"/>
  <c r="R2669" i="13"/>
  <c r="AL2670" i="13"/>
  <c r="AJ2670" i="13"/>
  <c r="AK2670" i="13"/>
  <c r="AM2670" i="13"/>
  <c r="R2670" i="13"/>
  <c r="AL2671" i="13"/>
  <c r="AJ2671" i="13"/>
  <c r="AK2671" i="13"/>
  <c r="AM2671" i="13"/>
  <c r="R2671" i="13"/>
  <c r="AL2672" i="13"/>
  <c r="AJ2672" i="13"/>
  <c r="AK2672" i="13"/>
  <c r="AM2672" i="13"/>
  <c r="R2672" i="13"/>
  <c r="AL2673" i="13"/>
  <c r="AJ2673" i="13"/>
  <c r="AK2673" i="13"/>
  <c r="AM2673" i="13"/>
  <c r="R2673" i="13"/>
  <c r="AL2674" i="13"/>
  <c r="AJ2674" i="13"/>
  <c r="AK2674" i="13"/>
  <c r="AM2674" i="13"/>
  <c r="R2674" i="13"/>
  <c r="AL2675" i="13"/>
  <c r="AJ2675" i="13"/>
  <c r="AK2675" i="13"/>
  <c r="AM2675" i="13"/>
  <c r="R2675" i="13"/>
  <c r="AL2676" i="13"/>
  <c r="AJ2676" i="13"/>
  <c r="AK2676" i="13"/>
  <c r="AM2676" i="13"/>
  <c r="R2676" i="13"/>
  <c r="AL2677" i="13"/>
  <c r="AJ2677" i="13"/>
  <c r="AK2677" i="13"/>
  <c r="AM2677" i="13"/>
  <c r="R2677" i="13"/>
  <c r="AL2678" i="13"/>
  <c r="AJ2678" i="13"/>
  <c r="AK2678" i="13"/>
  <c r="AM2678" i="13"/>
  <c r="R2678" i="13"/>
  <c r="AL2679" i="13"/>
  <c r="AJ2679" i="13"/>
  <c r="AK2679" i="13"/>
  <c r="AM2679" i="13"/>
  <c r="R2679" i="13"/>
  <c r="AL2680" i="13"/>
  <c r="AJ2680" i="13"/>
  <c r="AK2680" i="13"/>
  <c r="AM2680" i="13"/>
  <c r="R2680" i="13"/>
  <c r="AL2681" i="13"/>
  <c r="AJ2681" i="13"/>
  <c r="AK2681" i="13"/>
  <c r="AM2681" i="13"/>
  <c r="R2681" i="13"/>
  <c r="AL2682" i="13"/>
  <c r="AJ2682" i="13"/>
  <c r="AK2682" i="13"/>
  <c r="AM2682" i="13"/>
  <c r="R2682" i="13"/>
  <c r="AL2683" i="13"/>
  <c r="AJ2683" i="13"/>
  <c r="AK2683" i="13"/>
  <c r="AM2683" i="13"/>
  <c r="R2683" i="13"/>
  <c r="AL2684" i="13"/>
  <c r="AJ2684" i="13"/>
  <c r="AK2684" i="13"/>
  <c r="AM2684" i="13"/>
  <c r="R2684" i="13"/>
  <c r="AL2685" i="13"/>
  <c r="AJ2685" i="13"/>
  <c r="AK2685" i="13"/>
  <c r="AM2685" i="13"/>
  <c r="R2685" i="13"/>
  <c r="AL2686" i="13"/>
  <c r="AJ2686" i="13"/>
  <c r="AK2686" i="13"/>
  <c r="AM2686" i="13"/>
  <c r="R2686" i="13"/>
  <c r="AL2687" i="13"/>
  <c r="AJ2687" i="13"/>
  <c r="AK2687" i="13"/>
  <c r="AM2687" i="13"/>
  <c r="R2687" i="13"/>
  <c r="AL2688" i="13"/>
  <c r="AJ2688" i="13"/>
  <c r="AK2688" i="13"/>
  <c r="AM2688" i="13"/>
  <c r="R2688" i="13"/>
  <c r="AL2689" i="13"/>
  <c r="AJ2689" i="13"/>
  <c r="AK2689" i="13"/>
  <c r="AM2689" i="13"/>
  <c r="R2689" i="13"/>
  <c r="AL2690" i="13"/>
  <c r="AJ2690" i="13"/>
  <c r="AK2690" i="13"/>
  <c r="AM2690" i="13"/>
  <c r="R2690" i="13"/>
  <c r="AL2691" i="13"/>
  <c r="AJ2691" i="13"/>
  <c r="AK2691" i="13"/>
  <c r="AM2691" i="13"/>
  <c r="R2691" i="13"/>
  <c r="AL2692" i="13"/>
  <c r="AJ2692" i="13"/>
  <c r="AK2692" i="13"/>
  <c r="AM2692" i="13"/>
  <c r="R2692" i="13"/>
  <c r="AL2693" i="13"/>
  <c r="AJ2693" i="13"/>
  <c r="AK2693" i="13"/>
  <c r="AM2693" i="13"/>
  <c r="R2693" i="13"/>
  <c r="AL2694" i="13"/>
  <c r="AJ2694" i="13"/>
  <c r="AK2694" i="13"/>
  <c r="AM2694" i="13"/>
  <c r="R2694" i="13"/>
  <c r="AL2695" i="13"/>
  <c r="AJ2695" i="13"/>
  <c r="AK2695" i="13"/>
  <c r="AM2695" i="13"/>
  <c r="R2695" i="13"/>
  <c r="AL2696" i="13"/>
  <c r="AJ2696" i="13"/>
  <c r="AK2696" i="13"/>
  <c r="AM2696" i="13"/>
  <c r="R2696" i="13"/>
  <c r="AL2697" i="13"/>
  <c r="AJ2697" i="13"/>
  <c r="AK2697" i="13"/>
  <c r="AM2697" i="13"/>
  <c r="R2697" i="13"/>
  <c r="AL2698" i="13"/>
  <c r="AJ2698" i="13"/>
  <c r="AK2698" i="13"/>
  <c r="AM2698" i="13"/>
  <c r="R2698" i="13"/>
  <c r="AL2699" i="13"/>
  <c r="AJ2699" i="13"/>
  <c r="AK2699" i="13"/>
  <c r="AM2699" i="13"/>
  <c r="R2699" i="13"/>
  <c r="AL2700" i="13"/>
  <c r="AJ2700" i="13"/>
  <c r="AK2700" i="13"/>
  <c r="AM2700" i="13"/>
  <c r="R2700" i="13"/>
  <c r="AL2701" i="13"/>
  <c r="AJ2701" i="13"/>
  <c r="AK2701" i="13"/>
  <c r="AM2701" i="13"/>
  <c r="R2701" i="13"/>
  <c r="AL2702" i="13"/>
  <c r="AJ2702" i="13"/>
  <c r="AK2702" i="13"/>
  <c r="AM2702" i="13"/>
  <c r="R2702" i="13"/>
  <c r="AL2703" i="13"/>
  <c r="AJ2703" i="13"/>
  <c r="AK2703" i="13"/>
  <c r="AM2703" i="13"/>
  <c r="R2703" i="13"/>
  <c r="AL2704" i="13"/>
  <c r="AJ2704" i="13"/>
  <c r="AK2704" i="13"/>
  <c r="AM2704" i="13"/>
  <c r="R2704" i="13"/>
  <c r="AL2705" i="13"/>
  <c r="AJ2705" i="13"/>
  <c r="AK2705" i="13"/>
  <c r="AM2705" i="13"/>
  <c r="R2705" i="13"/>
  <c r="AL2706" i="13"/>
  <c r="AJ2706" i="13"/>
  <c r="AK2706" i="13"/>
  <c r="AM2706" i="13"/>
  <c r="R2706" i="13"/>
  <c r="AL2707" i="13"/>
  <c r="AJ2707" i="13"/>
  <c r="AK2707" i="13"/>
  <c r="AM2707" i="13"/>
  <c r="R2707" i="13"/>
  <c r="AL2708" i="13"/>
  <c r="AJ2708" i="13"/>
  <c r="AK2708" i="13"/>
  <c r="AM2708" i="13"/>
  <c r="R2708" i="13"/>
  <c r="AL2709" i="13"/>
  <c r="AJ2709" i="13"/>
  <c r="AK2709" i="13"/>
  <c r="AM2709" i="13"/>
  <c r="R2709" i="13"/>
  <c r="AL2710" i="13"/>
  <c r="AJ2710" i="13"/>
  <c r="AK2710" i="13"/>
  <c r="AM2710" i="13"/>
  <c r="R2710" i="13"/>
  <c r="AL2711" i="13"/>
  <c r="AJ2711" i="13"/>
  <c r="AK2711" i="13"/>
  <c r="AM2711" i="13"/>
  <c r="R2711" i="13"/>
  <c r="AL2712" i="13"/>
  <c r="AJ2712" i="13"/>
  <c r="AK2712" i="13"/>
  <c r="AM2712" i="13"/>
  <c r="R2712" i="13"/>
  <c r="AL2713" i="13"/>
  <c r="AJ2713" i="13"/>
  <c r="AK2713" i="13"/>
  <c r="AM2713" i="13"/>
  <c r="R2713" i="13"/>
  <c r="AL2714" i="13"/>
  <c r="AJ2714" i="13"/>
  <c r="AK2714" i="13"/>
  <c r="AM2714" i="13"/>
  <c r="R2714" i="13"/>
  <c r="AL2715" i="13"/>
  <c r="AJ2715" i="13"/>
  <c r="AK2715" i="13"/>
  <c r="AM2715" i="13"/>
  <c r="R2715" i="13"/>
  <c r="AL2716" i="13"/>
  <c r="AJ2716" i="13"/>
  <c r="AK2716" i="13"/>
  <c r="AM2716" i="13"/>
  <c r="R2716" i="13"/>
  <c r="AL2717" i="13"/>
  <c r="AJ2717" i="13"/>
  <c r="AK2717" i="13"/>
  <c r="AM2717" i="13"/>
  <c r="R2717" i="13"/>
  <c r="AL2718" i="13"/>
  <c r="AJ2718" i="13"/>
  <c r="AK2718" i="13"/>
  <c r="AM2718" i="13"/>
  <c r="R2718" i="13"/>
  <c r="AL2719" i="13"/>
  <c r="AJ2719" i="13"/>
  <c r="AK2719" i="13"/>
  <c r="AM2719" i="13"/>
  <c r="R2719" i="13"/>
  <c r="AL2720" i="13"/>
  <c r="AJ2720" i="13"/>
  <c r="AK2720" i="13"/>
  <c r="AM2720" i="13"/>
  <c r="R2720" i="13"/>
  <c r="AL2721" i="13"/>
  <c r="AJ2721" i="13"/>
  <c r="AK2721" i="13"/>
  <c r="AM2721" i="13"/>
  <c r="R2721" i="13"/>
  <c r="AL2722" i="13"/>
  <c r="AJ2722" i="13"/>
  <c r="AK2722" i="13"/>
  <c r="AM2722" i="13"/>
  <c r="R2722" i="13"/>
  <c r="AL2723" i="13"/>
  <c r="AJ2723" i="13"/>
  <c r="AK2723" i="13"/>
  <c r="AM2723" i="13"/>
  <c r="R2723" i="13"/>
  <c r="AL2724" i="13"/>
  <c r="AJ2724" i="13"/>
  <c r="AK2724" i="13"/>
  <c r="AM2724" i="13"/>
  <c r="R2724" i="13"/>
  <c r="AL2725" i="13"/>
  <c r="AJ2725" i="13"/>
  <c r="AK2725" i="13"/>
  <c r="AM2725" i="13"/>
  <c r="R2725" i="13"/>
  <c r="AL2726" i="13"/>
  <c r="AJ2726" i="13"/>
  <c r="AK2726" i="13"/>
  <c r="AM2726" i="13"/>
  <c r="R2726" i="13"/>
  <c r="AL2727" i="13"/>
  <c r="AJ2727" i="13"/>
  <c r="AK2727" i="13"/>
  <c r="AM2727" i="13"/>
  <c r="R2727" i="13"/>
  <c r="AL2728" i="13"/>
  <c r="AJ2728" i="13"/>
  <c r="AK2728" i="13"/>
  <c r="AM2728" i="13"/>
  <c r="R2728" i="13"/>
  <c r="AL2729" i="13"/>
  <c r="AJ2729" i="13"/>
  <c r="AK2729" i="13"/>
  <c r="AM2729" i="13"/>
  <c r="R2729" i="13"/>
  <c r="AL2730" i="13"/>
  <c r="AJ2730" i="13"/>
  <c r="AK2730" i="13"/>
  <c r="AM2730" i="13"/>
  <c r="R2730" i="13"/>
  <c r="AL2731" i="13"/>
  <c r="AJ2731" i="13"/>
  <c r="AK2731" i="13"/>
  <c r="AM2731" i="13"/>
  <c r="R2731" i="13"/>
  <c r="AL2732" i="13"/>
  <c r="AJ2732" i="13"/>
  <c r="AK2732" i="13"/>
  <c r="AM2732" i="13"/>
  <c r="R2732" i="13"/>
  <c r="AL2733" i="13"/>
  <c r="AJ2733" i="13"/>
  <c r="AK2733" i="13"/>
  <c r="AM2733" i="13"/>
  <c r="R2733" i="13"/>
  <c r="AL2734" i="13"/>
  <c r="AJ2734" i="13"/>
  <c r="AK2734" i="13"/>
  <c r="AM2734" i="13"/>
  <c r="R2734" i="13"/>
  <c r="AL2735" i="13"/>
  <c r="AJ2735" i="13"/>
  <c r="AK2735" i="13"/>
  <c r="AM2735" i="13"/>
  <c r="R2735" i="13"/>
  <c r="AL2736" i="13"/>
  <c r="AJ2736" i="13"/>
  <c r="AK2736" i="13"/>
  <c r="AM2736" i="13"/>
  <c r="R2736" i="13"/>
  <c r="AL2737" i="13"/>
  <c r="AJ2737" i="13"/>
  <c r="AK2737" i="13"/>
  <c r="AM2737" i="13"/>
  <c r="R2737" i="13"/>
  <c r="AL2738" i="13"/>
  <c r="AJ2738" i="13"/>
  <c r="AK2738" i="13"/>
  <c r="AM2738" i="13"/>
  <c r="R2738" i="13"/>
  <c r="AL2739" i="13"/>
  <c r="AJ2739" i="13"/>
  <c r="AK2739" i="13"/>
  <c r="AM2739" i="13"/>
  <c r="R2739" i="13"/>
  <c r="AL2740" i="13"/>
  <c r="AJ2740" i="13"/>
  <c r="AK2740" i="13"/>
  <c r="AM2740" i="13"/>
  <c r="R2740" i="13"/>
  <c r="AL2741" i="13"/>
  <c r="AJ2741" i="13"/>
  <c r="AK2741" i="13"/>
  <c r="AM2741" i="13"/>
  <c r="R2741" i="13"/>
  <c r="AL2742" i="13"/>
  <c r="AJ2742" i="13"/>
  <c r="AK2742" i="13"/>
  <c r="AM2742" i="13"/>
  <c r="R2742" i="13"/>
  <c r="AL2743" i="13"/>
  <c r="AJ2743" i="13"/>
  <c r="AK2743" i="13"/>
  <c r="AM2743" i="13"/>
  <c r="R2743" i="13"/>
  <c r="AL2744" i="13"/>
  <c r="AJ2744" i="13"/>
  <c r="AK2744" i="13"/>
  <c r="AM2744" i="13"/>
  <c r="R2744" i="13"/>
  <c r="AL2745" i="13"/>
  <c r="AJ2745" i="13"/>
  <c r="AK2745" i="13"/>
  <c r="AM2745" i="13"/>
  <c r="R2745" i="13"/>
  <c r="AL2746" i="13"/>
  <c r="AJ2746" i="13"/>
  <c r="AK2746" i="13"/>
  <c r="AM2746" i="13"/>
  <c r="R2746" i="13"/>
  <c r="AL2747" i="13"/>
  <c r="AJ2747" i="13"/>
  <c r="AK2747" i="13"/>
  <c r="AM2747" i="13"/>
  <c r="R2747" i="13"/>
  <c r="AL2748" i="13"/>
  <c r="AJ2748" i="13"/>
  <c r="AK2748" i="13"/>
  <c r="AM2748" i="13"/>
  <c r="R2748" i="13"/>
  <c r="AL2749" i="13"/>
  <c r="AJ2749" i="13"/>
  <c r="AK2749" i="13"/>
  <c r="AM2749" i="13"/>
  <c r="R2749" i="13"/>
  <c r="AL2750" i="13"/>
  <c r="AJ2750" i="13"/>
  <c r="AK2750" i="13"/>
  <c r="AM2750" i="13"/>
  <c r="R2750" i="13"/>
  <c r="AL2751" i="13"/>
  <c r="AJ2751" i="13"/>
  <c r="AK2751" i="13"/>
  <c r="AM2751" i="13"/>
  <c r="R2751" i="13"/>
  <c r="AL2752" i="13"/>
  <c r="AJ2752" i="13"/>
  <c r="AK2752" i="13"/>
  <c r="AM2752" i="13"/>
  <c r="R2752" i="13"/>
  <c r="AL2753" i="13"/>
  <c r="AJ2753" i="13"/>
  <c r="AK2753" i="13"/>
  <c r="AM2753" i="13"/>
  <c r="R2753" i="13"/>
  <c r="AL2754" i="13"/>
  <c r="AJ2754" i="13"/>
  <c r="AK2754" i="13"/>
  <c r="AM2754" i="13"/>
  <c r="R2754" i="13"/>
  <c r="AL2755" i="13"/>
  <c r="AJ2755" i="13"/>
  <c r="AK2755" i="13"/>
  <c r="AM2755" i="13"/>
  <c r="R2755" i="13"/>
  <c r="AL2756" i="13"/>
  <c r="AJ2756" i="13"/>
  <c r="AK2756" i="13"/>
  <c r="AM2756" i="13"/>
  <c r="R2756" i="13"/>
  <c r="AL2757" i="13"/>
  <c r="AJ2757" i="13"/>
  <c r="AK2757" i="13"/>
  <c r="AM2757" i="13"/>
  <c r="R2757" i="13"/>
  <c r="AL2758" i="13"/>
  <c r="AJ2758" i="13"/>
  <c r="AK2758" i="13"/>
  <c r="AM2758" i="13"/>
  <c r="R2758" i="13"/>
  <c r="AL2759" i="13"/>
  <c r="AJ2759" i="13"/>
  <c r="AK2759" i="13"/>
  <c r="AM2759" i="13"/>
  <c r="R2759" i="13"/>
  <c r="AL2760" i="13"/>
  <c r="AJ2760" i="13"/>
  <c r="AK2760" i="13"/>
  <c r="AM2760" i="13"/>
  <c r="R2760" i="13"/>
  <c r="AL2761" i="13"/>
  <c r="AJ2761" i="13"/>
  <c r="AK2761" i="13"/>
  <c r="AM2761" i="13"/>
  <c r="R2761" i="13"/>
  <c r="AL2762" i="13"/>
  <c r="AJ2762" i="13"/>
  <c r="AK2762" i="13"/>
  <c r="AM2762" i="13"/>
  <c r="R2762" i="13"/>
  <c r="AL2763" i="13"/>
  <c r="AJ2763" i="13"/>
  <c r="AK2763" i="13"/>
  <c r="AM2763" i="13"/>
  <c r="R2763" i="13"/>
  <c r="AL2764" i="13"/>
  <c r="AJ2764" i="13"/>
  <c r="AK2764" i="13"/>
  <c r="AM2764" i="13"/>
  <c r="R2764" i="13"/>
  <c r="AL2765" i="13"/>
  <c r="AJ2765" i="13"/>
  <c r="AK2765" i="13"/>
  <c r="AM2765" i="13"/>
  <c r="R2765" i="13"/>
  <c r="AL2766" i="13"/>
  <c r="AJ2766" i="13"/>
  <c r="AK2766" i="13"/>
  <c r="AM2766" i="13"/>
  <c r="R2766" i="13"/>
  <c r="AL2767" i="13"/>
  <c r="AJ2767" i="13"/>
  <c r="AK2767" i="13"/>
  <c r="AM2767" i="13"/>
  <c r="R2767" i="13"/>
  <c r="AL2768" i="13"/>
  <c r="AJ2768" i="13"/>
  <c r="AK2768" i="13"/>
  <c r="AM2768" i="13"/>
  <c r="R2768" i="13"/>
  <c r="AL2769" i="13"/>
  <c r="AJ2769" i="13"/>
  <c r="AK2769" i="13"/>
  <c r="AM2769" i="13"/>
  <c r="R2769" i="13"/>
  <c r="AL2770" i="13"/>
  <c r="AJ2770" i="13"/>
  <c r="AK2770" i="13"/>
  <c r="AM2770" i="13"/>
  <c r="R2770" i="13"/>
  <c r="AL2771" i="13"/>
  <c r="AJ2771" i="13"/>
  <c r="AK2771" i="13"/>
  <c r="AM2771" i="13"/>
  <c r="R2771" i="13"/>
  <c r="AL2772" i="13"/>
  <c r="AJ2772" i="13"/>
  <c r="AK2772" i="13"/>
  <c r="AM2772" i="13"/>
  <c r="R2772" i="13"/>
  <c r="AL2773" i="13"/>
  <c r="AJ2773" i="13"/>
  <c r="AK2773" i="13"/>
  <c r="AM2773" i="13"/>
  <c r="R2773" i="13"/>
  <c r="AL2774" i="13"/>
  <c r="AJ2774" i="13"/>
  <c r="AK2774" i="13"/>
  <c r="AM2774" i="13"/>
  <c r="R2774" i="13"/>
  <c r="AL2775" i="13"/>
  <c r="AJ2775" i="13"/>
  <c r="AK2775" i="13"/>
  <c r="AM2775" i="13"/>
  <c r="R2775" i="13"/>
  <c r="AL2776" i="13"/>
  <c r="AJ2776" i="13"/>
  <c r="AK2776" i="13"/>
  <c r="AM2776" i="13"/>
  <c r="R2776" i="13"/>
  <c r="AL2777" i="13"/>
  <c r="AJ2777" i="13"/>
  <c r="AK2777" i="13"/>
  <c r="AM2777" i="13"/>
  <c r="R2777" i="13"/>
  <c r="AL2778" i="13"/>
  <c r="AJ2778" i="13"/>
  <c r="AK2778" i="13"/>
  <c r="AM2778" i="13"/>
  <c r="R2778" i="13"/>
  <c r="AL2779" i="13"/>
  <c r="AJ2779" i="13"/>
  <c r="AK2779" i="13"/>
  <c r="AM2779" i="13"/>
  <c r="R2779" i="13"/>
  <c r="AL2780" i="13"/>
  <c r="AJ2780" i="13"/>
  <c r="AK2780" i="13"/>
  <c r="AM2780" i="13"/>
  <c r="R2780" i="13"/>
  <c r="AL2781" i="13"/>
  <c r="AJ2781" i="13"/>
  <c r="AK2781" i="13"/>
  <c r="AM2781" i="13"/>
  <c r="R2781" i="13"/>
  <c r="AL2782" i="13"/>
  <c r="AJ2782" i="13"/>
  <c r="AK2782" i="13"/>
  <c r="AM2782" i="13"/>
  <c r="R2782" i="13"/>
  <c r="AL2783" i="13"/>
  <c r="AJ2783" i="13"/>
  <c r="AK2783" i="13"/>
  <c r="AM2783" i="13"/>
  <c r="R2783" i="13"/>
  <c r="AL2784" i="13"/>
  <c r="AJ2784" i="13"/>
  <c r="AK2784" i="13"/>
  <c r="AM2784" i="13"/>
  <c r="R2784" i="13"/>
  <c r="AL2785" i="13"/>
  <c r="AJ2785" i="13"/>
  <c r="AK2785" i="13"/>
  <c r="AM2785" i="13"/>
  <c r="R2785" i="13"/>
  <c r="AL2786" i="13"/>
  <c r="AJ2786" i="13"/>
  <c r="AK2786" i="13"/>
  <c r="AM2786" i="13"/>
  <c r="R2786" i="13"/>
  <c r="AL2787" i="13"/>
  <c r="AJ2787" i="13"/>
  <c r="AK2787" i="13"/>
  <c r="AM2787" i="13"/>
  <c r="R2787" i="13"/>
  <c r="AL2788" i="13"/>
  <c r="AJ2788" i="13"/>
  <c r="AK2788" i="13"/>
  <c r="AM2788" i="13"/>
  <c r="R2788" i="13"/>
  <c r="AL2789" i="13"/>
  <c r="AJ2789" i="13"/>
  <c r="AK2789" i="13"/>
  <c r="AM2789" i="13"/>
  <c r="R2789" i="13"/>
  <c r="AL2790" i="13"/>
  <c r="AJ2790" i="13"/>
  <c r="AK2790" i="13"/>
  <c r="AM2790" i="13"/>
  <c r="R2790" i="13"/>
  <c r="AL2791" i="13"/>
  <c r="AJ2791" i="13"/>
  <c r="AK2791" i="13"/>
  <c r="AM2791" i="13"/>
  <c r="R2791" i="13"/>
  <c r="AL2792" i="13"/>
  <c r="AJ2792" i="13"/>
  <c r="AK2792" i="13"/>
  <c r="AM2792" i="13"/>
  <c r="R2792" i="13"/>
  <c r="AL2793" i="13"/>
  <c r="AJ2793" i="13"/>
  <c r="AK2793" i="13"/>
  <c r="AM2793" i="13"/>
  <c r="R2793" i="13"/>
  <c r="AL2794" i="13"/>
  <c r="AJ2794" i="13"/>
  <c r="AK2794" i="13"/>
  <c r="AM2794" i="13"/>
  <c r="R2794" i="13"/>
  <c r="AL2795" i="13"/>
  <c r="AJ2795" i="13"/>
  <c r="AK2795" i="13"/>
  <c r="AM2795" i="13"/>
  <c r="R2795" i="13"/>
  <c r="AL2796" i="13"/>
  <c r="AJ2796" i="13"/>
  <c r="AK2796" i="13"/>
  <c r="AM2796" i="13"/>
  <c r="R2796" i="13"/>
  <c r="AL2797" i="13"/>
  <c r="AJ2797" i="13"/>
  <c r="AK2797" i="13"/>
  <c r="AM2797" i="13"/>
  <c r="R2797" i="13"/>
  <c r="AL2798" i="13"/>
  <c r="AJ2798" i="13"/>
  <c r="AK2798" i="13"/>
  <c r="AM2798" i="13"/>
  <c r="R2798" i="13"/>
  <c r="AL2799" i="13"/>
  <c r="AJ2799" i="13"/>
  <c r="AK2799" i="13"/>
  <c r="AM2799" i="13"/>
  <c r="R2799" i="13"/>
  <c r="AL2800" i="13"/>
  <c r="AJ2800" i="13"/>
  <c r="AK2800" i="13"/>
  <c r="AM2800" i="13"/>
  <c r="R2800" i="13"/>
  <c r="AL2801" i="13"/>
  <c r="AJ2801" i="13"/>
  <c r="AK2801" i="13"/>
  <c r="AM2801" i="13"/>
  <c r="R2801" i="13"/>
  <c r="AL2802" i="13"/>
  <c r="AJ2802" i="13"/>
  <c r="AK2802" i="13"/>
  <c r="AM2802" i="13"/>
  <c r="R2802" i="13"/>
  <c r="AL2803" i="13"/>
  <c r="AJ2803" i="13"/>
  <c r="AK2803" i="13"/>
  <c r="AM2803" i="13"/>
  <c r="R2803" i="13"/>
  <c r="AL2804" i="13"/>
  <c r="AJ2804" i="13"/>
  <c r="AK2804" i="13"/>
  <c r="AM2804" i="13"/>
  <c r="R2804" i="13"/>
  <c r="AL2805" i="13"/>
  <c r="AJ2805" i="13"/>
  <c r="AK2805" i="13"/>
  <c r="AM2805" i="13"/>
  <c r="R2805" i="13"/>
  <c r="AL2806" i="13"/>
  <c r="AJ2806" i="13"/>
  <c r="AK2806" i="13"/>
  <c r="AM2806" i="13"/>
  <c r="R2806" i="13"/>
  <c r="AL2807" i="13"/>
  <c r="AJ2807" i="13"/>
  <c r="AK2807" i="13"/>
  <c r="AM2807" i="13"/>
  <c r="R2807" i="13"/>
  <c r="AL2808" i="13"/>
  <c r="AJ2808" i="13"/>
  <c r="AK2808" i="13"/>
  <c r="AM2808" i="13"/>
  <c r="R2808" i="13"/>
  <c r="AL2809" i="13"/>
  <c r="AJ2809" i="13"/>
  <c r="AK2809" i="13"/>
  <c r="AM2809" i="13"/>
  <c r="R2809" i="13"/>
  <c r="AL2810" i="13"/>
  <c r="AJ2810" i="13"/>
  <c r="AK2810" i="13"/>
  <c r="AM2810" i="13"/>
  <c r="R2810" i="13"/>
  <c r="AL2811" i="13"/>
  <c r="AJ2811" i="13"/>
  <c r="AK2811" i="13"/>
  <c r="AM2811" i="13"/>
  <c r="R2811" i="13"/>
  <c r="AL2812" i="13"/>
  <c r="AJ2812" i="13"/>
  <c r="AK2812" i="13"/>
  <c r="AM2812" i="13"/>
  <c r="R2812" i="13"/>
  <c r="AL2813" i="13"/>
  <c r="AJ2813" i="13"/>
  <c r="AK2813" i="13"/>
  <c r="AM2813" i="13"/>
  <c r="R2813" i="13"/>
  <c r="AL2814" i="13"/>
  <c r="AJ2814" i="13"/>
  <c r="AK2814" i="13"/>
  <c r="AM2814" i="13"/>
  <c r="R2814" i="13"/>
  <c r="AL2815" i="13"/>
  <c r="AJ2815" i="13"/>
  <c r="AK2815" i="13"/>
  <c r="AM2815" i="13"/>
  <c r="R2815" i="13"/>
  <c r="AL2816" i="13"/>
  <c r="AJ2816" i="13"/>
  <c r="AK2816" i="13"/>
  <c r="AM2816" i="13"/>
  <c r="R2816" i="13"/>
  <c r="AL2817" i="13"/>
  <c r="AJ2817" i="13"/>
  <c r="AK2817" i="13"/>
  <c r="AM2817" i="13"/>
  <c r="R2817" i="13"/>
  <c r="AL2818" i="13"/>
  <c r="AJ2818" i="13"/>
  <c r="AK2818" i="13"/>
  <c r="AM2818" i="13"/>
  <c r="R2818" i="13"/>
  <c r="AL2819" i="13"/>
  <c r="AJ2819" i="13"/>
  <c r="AK2819" i="13"/>
  <c r="AM2819" i="13"/>
  <c r="R2819" i="13"/>
  <c r="AL2820" i="13"/>
  <c r="AJ2820" i="13"/>
  <c r="AK2820" i="13"/>
  <c r="AM2820" i="13"/>
  <c r="R2820" i="13"/>
  <c r="AL2821" i="13"/>
  <c r="AJ2821" i="13"/>
  <c r="AK2821" i="13"/>
  <c r="AM2821" i="13"/>
  <c r="R2821" i="13"/>
  <c r="AL2822" i="13"/>
  <c r="AJ2822" i="13"/>
  <c r="AK2822" i="13"/>
  <c r="AM2822" i="13"/>
  <c r="R2822" i="13"/>
  <c r="AL2823" i="13"/>
  <c r="AJ2823" i="13"/>
  <c r="AK2823" i="13"/>
  <c r="AM2823" i="13"/>
  <c r="R2823" i="13"/>
  <c r="AL2824" i="13"/>
  <c r="AJ2824" i="13"/>
  <c r="AK2824" i="13"/>
  <c r="AM2824" i="13"/>
  <c r="R2824" i="13"/>
  <c r="AL2825" i="13"/>
  <c r="AJ2825" i="13"/>
  <c r="AK2825" i="13"/>
  <c r="AM2825" i="13"/>
  <c r="R2825" i="13"/>
  <c r="AL2826" i="13"/>
  <c r="AJ2826" i="13"/>
  <c r="AK2826" i="13"/>
  <c r="AM2826" i="13"/>
  <c r="R2826" i="13"/>
  <c r="AL2827" i="13"/>
  <c r="AJ2827" i="13"/>
  <c r="AK2827" i="13"/>
  <c r="AM2827" i="13"/>
  <c r="R2827" i="13"/>
  <c r="AL2828" i="13"/>
  <c r="AJ2828" i="13"/>
  <c r="AK2828" i="13"/>
  <c r="AM2828" i="13"/>
  <c r="R2828" i="13"/>
  <c r="AL2829" i="13"/>
  <c r="AJ2829" i="13"/>
  <c r="AK2829" i="13"/>
  <c r="AM2829" i="13"/>
  <c r="R2829" i="13"/>
  <c r="AL2830" i="13"/>
  <c r="AJ2830" i="13"/>
  <c r="AK2830" i="13"/>
  <c r="AM2830" i="13"/>
  <c r="R2830" i="13"/>
  <c r="AL2831" i="13"/>
  <c r="AJ2831" i="13"/>
  <c r="AK2831" i="13"/>
  <c r="AM2831" i="13"/>
  <c r="R2831" i="13"/>
  <c r="AL2832" i="13"/>
  <c r="AJ2832" i="13"/>
  <c r="AK2832" i="13"/>
  <c r="AM2832" i="13"/>
  <c r="R2832" i="13"/>
  <c r="AL2833" i="13"/>
  <c r="AJ2833" i="13"/>
  <c r="AK2833" i="13"/>
  <c r="AM2833" i="13"/>
  <c r="R2833" i="13"/>
  <c r="AL2834" i="13"/>
  <c r="AJ2834" i="13"/>
  <c r="AK2834" i="13"/>
  <c r="AM2834" i="13"/>
  <c r="R2834" i="13"/>
  <c r="AL2835" i="13"/>
  <c r="AJ2835" i="13"/>
  <c r="AK2835" i="13"/>
  <c r="AM2835" i="13"/>
  <c r="R2835" i="13"/>
  <c r="AL2836" i="13"/>
  <c r="AJ2836" i="13"/>
  <c r="AK2836" i="13"/>
  <c r="AM2836" i="13"/>
  <c r="R2836" i="13"/>
  <c r="AL2837" i="13"/>
  <c r="AJ2837" i="13"/>
  <c r="AK2837" i="13"/>
  <c r="AM2837" i="13"/>
  <c r="R2837" i="13"/>
  <c r="AL2838" i="13"/>
  <c r="AJ2838" i="13"/>
  <c r="AK2838" i="13"/>
  <c r="AM2838" i="13"/>
  <c r="R2838" i="13"/>
  <c r="AL2839" i="13"/>
  <c r="AJ2839" i="13"/>
  <c r="AK2839" i="13"/>
  <c r="AM2839" i="13"/>
  <c r="R2839" i="13"/>
  <c r="AL2840" i="13"/>
  <c r="AJ2840" i="13"/>
  <c r="AK2840" i="13"/>
  <c r="AM2840" i="13"/>
  <c r="R2840" i="13"/>
  <c r="AL2841" i="13"/>
  <c r="AJ2841" i="13"/>
  <c r="AK2841" i="13"/>
  <c r="AM2841" i="13"/>
  <c r="R2841" i="13"/>
  <c r="AL2842" i="13"/>
  <c r="AJ2842" i="13"/>
  <c r="AK2842" i="13"/>
  <c r="AM2842" i="13"/>
  <c r="R2842" i="13"/>
  <c r="AL2843" i="13"/>
  <c r="AJ2843" i="13"/>
  <c r="AK2843" i="13"/>
  <c r="AM2843" i="13"/>
  <c r="R2843" i="13"/>
  <c r="AL2844" i="13"/>
  <c r="AJ2844" i="13"/>
  <c r="AK2844" i="13"/>
  <c r="AM2844" i="13"/>
  <c r="R2844" i="13"/>
  <c r="AL2845" i="13"/>
  <c r="AJ2845" i="13"/>
  <c r="AK2845" i="13"/>
  <c r="AM2845" i="13"/>
  <c r="R2845" i="13"/>
  <c r="AL2846" i="13"/>
  <c r="AJ2846" i="13"/>
  <c r="AK2846" i="13"/>
  <c r="AM2846" i="13"/>
  <c r="R2846" i="13"/>
  <c r="AL2847" i="13"/>
  <c r="AJ2847" i="13"/>
  <c r="AK2847" i="13"/>
  <c r="AM2847" i="13"/>
  <c r="R2847" i="13"/>
  <c r="AL2848" i="13"/>
  <c r="AJ2848" i="13"/>
  <c r="AK2848" i="13"/>
  <c r="AM2848" i="13"/>
  <c r="R2848" i="13"/>
  <c r="AL2849" i="13"/>
  <c r="AJ2849" i="13"/>
  <c r="AK2849" i="13"/>
  <c r="AM2849" i="13"/>
  <c r="R2849" i="13"/>
  <c r="AL2850" i="13"/>
  <c r="AJ2850" i="13"/>
  <c r="AK2850" i="13"/>
  <c r="AM2850" i="13"/>
  <c r="R2850" i="13"/>
  <c r="AL2851" i="13"/>
  <c r="AJ2851" i="13"/>
  <c r="AK2851" i="13"/>
  <c r="AM2851" i="13"/>
  <c r="R2851" i="13"/>
  <c r="AL2852" i="13"/>
  <c r="AJ2852" i="13"/>
  <c r="AK2852" i="13"/>
  <c r="AM2852" i="13"/>
  <c r="R2852" i="13"/>
  <c r="AL2853" i="13"/>
  <c r="AJ2853" i="13"/>
  <c r="AK2853" i="13"/>
  <c r="AM2853" i="13"/>
  <c r="R2853" i="13"/>
  <c r="AL2854" i="13"/>
  <c r="AJ2854" i="13"/>
  <c r="AK2854" i="13"/>
  <c r="AM2854" i="13"/>
  <c r="R2854" i="13"/>
  <c r="AL2855" i="13"/>
  <c r="AJ2855" i="13"/>
  <c r="AK2855" i="13"/>
  <c r="AM2855" i="13"/>
  <c r="R2855" i="13"/>
  <c r="AL2856" i="13"/>
  <c r="AJ2856" i="13"/>
  <c r="AK2856" i="13"/>
  <c r="AM2856" i="13"/>
  <c r="R2856" i="13"/>
  <c r="AL2857" i="13"/>
  <c r="AJ2857" i="13"/>
  <c r="AK2857" i="13"/>
  <c r="AM2857" i="13"/>
  <c r="R2857" i="13"/>
  <c r="AL2858" i="13"/>
  <c r="AJ2858" i="13"/>
  <c r="AK2858" i="13"/>
  <c r="AM2858" i="13"/>
  <c r="R2858" i="13"/>
  <c r="AL2859" i="13"/>
  <c r="AJ2859" i="13"/>
  <c r="AK2859" i="13"/>
  <c r="AM2859" i="13"/>
  <c r="R2859" i="13"/>
  <c r="AL2860" i="13"/>
  <c r="AJ2860" i="13"/>
  <c r="AK2860" i="13"/>
  <c r="AM2860" i="13"/>
  <c r="R2860" i="13"/>
  <c r="AL2861" i="13"/>
  <c r="AJ2861" i="13"/>
  <c r="AK2861" i="13"/>
  <c r="AM2861" i="13"/>
  <c r="R2861" i="13"/>
  <c r="AL2862" i="13"/>
  <c r="AJ2862" i="13"/>
  <c r="AK2862" i="13"/>
  <c r="AM2862" i="13"/>
  <c r="R2862" i="13"/>
  <c r="AL2863" i="13"/>
  <c r="AJ2863" i="13"/>
  <c r="AK2863" i="13"/>
  <c r="AM2863" i="13"/>
  <c r="R2863" i="13"/>
  <c r="AL2864" i="13"/>
  <c r="AJ2864" i="13"/>
  <c r="AK2864" i="13"/>
  <c r="AM2864" i="13"/>
  <c r="R2864" i="13"/>
  <c r="AL2865" i="13"/>
  <c r="AJ2865" i="13"/>
  <c r="AK2865" i="13"/>
  <c r="AM2865" i="13"/>
  <c r="R2865" i="13"/>
  <c r="AL2866" i="13"/>
  <c r="AJ2866" i="13"/>
  <c r="AK2866" i="13"/>
  <c r="AM2866" i="13"/>
  <c r="R2866" i="13"/>
  <c r="AL2867" i="13"/>
  <c r="AJ2867" i="13"/>
  <c r="AK2867" i="13"/>
  <c r="AM2867" i="13"/>
  <c r="R2867" i="13"/>
  <c r="AL2868" i="13"/>
  <c r="AJ2868" i="13"/>
  <c r="AK2868" i="13"/>
  <c r="AM2868" i="13"/>
  <c r="R2868" i="13"/>
  <c r="AL2869" i="13"/>
  <c r="AJ2869" i="13"/>
  <c r="AK2869" i="13"/>
  <c r="AM2869" i="13"/>
  <c r="R2869" i="13"/>
  <c r="AL2870" i="13"/>
  <c r="AJ2870" i="13"/>
  <c r="AK2870" i="13"/>
  <c r="AM2870" i="13"/>
  <c r="R2870" i="13"/>
  <c r="AL2871" i="13"/>
  <c r="AJ2871" i="13"/>
  <c r="AK2871" i="13"/>
  <c r="AM2871" i="13"/>
  <c r="R2871" i="13"/>
  <c r="AL2872" i="13"/>
  <c r="AJ2872" i="13"/>
  <c r="AK2872" i="13"/>
  <c r="AM2872" i="13"/>
  <c r="R2872" i="13"/>
  <c r="AL2873" i="13"/>
  <c r="AJ2873" i="13"/>
  <c r="AK2873" i="13"/>
  <c r="AM2873" i="13"/>
  <c r="R2873" i="13"/>
  <c r="AL2874" i="13"/>
  <c r="AJ2874" i="13"/>
  <c r="AK2874" i="13"/>
  <c r="AM2874" i="13"/>
  <c r="R2874" i="13"/>
  <c r="AL2875" i="13"/>
  <c r="AJ2875" i="13"/>
  <c r="AK2875" i="13"/>
  <c r="AM2875" i="13"/>
  <c r="R2875" i="13"/>
  <c r="AL2876" i="13"/>
  <c r="AJ2876" i="13"/>
  <c r="AK2876" i="13"/>
  <c r="AM2876" i="13"/>
  <c r="R2876" i="13"/>
  <c r="AL2877" i="13"/>
  <c r="AJ2877" i="13"/>
  <c r="AK2877" i="13"/>
  <c r="AM2877" i="13"/>
  <c r="R2877" i="13"/>
  <c r="AL2878" i="13"/>
  <c r="AJ2878" i="13"/>
  <c r="AK2878" i="13"/>
  <c r="AM2878" i="13"/>
  <c r="R2878" i="13"/>
  <c r="AL2879" i="13"/>
  <c r="AJ2879" i="13"/>
  <c r="AK2879" i="13"/>
  <c r="AM2879" i="13"/>
  <c r="R2879" i="13"/>
  <c r="AL2880" i="13"/>
  <c r="AJ2880" i="13"/>
  <c r="AK2880" i="13"/>
  <c r="AM2880" i="13"/>
  <c r="R2880" i="13"/>
  <c r="AL2881" i="13"/>
  <c r="AJ2881" i="13"/>
  <c r="AK2881" i="13"/>
  <c r="AM2881" i="13"/>
  <c r="R2881" i="13"/>
  <c r="AL2882" i="13"/>
  <c r="AJ2882" i="13"/>
  <c r="AK2882" i="13"/>
  <c r="AM2882" i="13"/>
  <c r="R2882" i="13"/>
  <c r="AL2883" i="13"/>
  <c r="AJ2883" i="13"/>
  <c r="AK2883" i="13"/>
  <c r="AM2883" i="13"/>
  <c r="R2883" i="13"/>
  <c r="AL2884" i="13"/>
  <c r="AJ2884" i="13"/>
  <c r="AK2884" i="13"/>
  <c r="AM2884" i="13"/>
  <c r="R2884" i="13"/>
  <c r="AL2885" i="13"/>
  <c r="AJ2885" i="13"/>
  <c r="AK2885" i="13"/>
  <c r="AM2885" i="13"/>
  <c r="R2885" i="13"/>
  <c r="AL2886" i="13"/>
  <c r="AJ2886" i="13"/>
  <c r="AK2886" i="13"/>
  <c r="AM2886" i="13"/>
  <c r="R2886" i="13"/>
  <c r="AL2887" i="13"/>
  <c r="AJ2887" i="13"/>
  <c r="AK2887" i="13"/>
  <c r="AM2887" i="13"/>
  <c r="R2887" i="13"/>
  <c r="AL2888" i="13"/>
  <c r="AJ2888" i="13"/>
  <c r="AK2888" i="13"/>
  <c r="AM2888" i="13"/>
  <c r="R2888" i="13"/>
  <c r="AL2889" i="13"/>
  <c r="AJ2889" i="13"/>
  <c r="AK2889" i="13"/>
  <c r="AM2889" i="13"/>
  <c r="R2889" i="13"/>
  <c r="AL2890" i="13"/>
  <c r="AJ2890" i="13"/>
  <c r="AK2890" i="13"/>
  <c r="AM2890" i="13"/>
  <c r="R2890" i="13"/>
  <c r="AL2891" i="13"/>
  <c r="AJ2891" i="13"/>
  <c r="AK2891" i="13"/>
  <c r="AM2891" i="13"/>
  <c r="R2891" i="13"/>
  <c r="AL2892" i="13"/>
  <c r="AJ2892" i="13"/>
  <c r="AK2892" i="13"/>
  <c r="AM2892" i="13"/>
  <c r="R2892" i="13"/>
  <c r="AL2893" i="13"/>
  <c r="AJ2893" i="13"/>
  <c r="AK2893" i="13"/>
  <c r="AM2893" i="13"/>
  <c r="R2893" i="13"/>
  <c r="AL2894" i="13"/>
  <c r="AJ2894" i="13"/>
  <c r="AK2894" i="13"/>
  <c r="AM2894" i="13"/>
  <c r="R2894" i="13"/>
  <c r="AL2895" i="13"/>
  <c r="AJ2895" i="13"/>
  <c r="AK2895" i="13"/>
  <c r="AM2895" i="13"/>
  <c r="R2895" i="13"/>
  <c r="AL2896" i="13"/>
  <c r="AJ2896" i="13"/>
  <c r="AK2896" i="13"/>
  <c r="AM2896" i="13"/>
  <c r="R2896" i="13"/>
  <c r="AL2897" i="13"/>
  <c r="AJ2897" i="13"/>
  <c r="AK2897" i="13"/>
  <c r="AM2897" i="13"/>
  <c r="R2897" i="13"/>
  <c r="AL2898" i="13"/>
  <c r="AJ2898" i="13"/>
  <c r="AK2898" i="13"/>
  <c r="AM2898" i="13"/>
  <c r="R2898" i="13"/>
  <c r="AL2899" i="13"/>
  <c r="AJ2899" i="13"/>
  <c r="AK2899" i="13"/>
  <c r="AM2899" i="13"/>
  <c r="R2899" i="13"/>
  <c r="AL2900" i="13"/>
  <c r="AJ2900" i="13"/>
  <c r="AK2900" i="13"/>
  <c r="AM2900" i="13"/>
  <c r="R2900" i="13"/>
  <c r="AL2901" i="13"/>
  <c r="AJ2901" i="13"/>
  <c r="AK2901" i="13"/>
  <c r="AM2901" i="13"/>
  <c r="R2901" i="13"/>
  <c r="AL2902" i="13"/>
  <c r="AJ2902" i="13"/>
  <c r="AK2902" i="13"/>
  <c r="AM2902" i="13"/>
  <c r="R2902" i="13"/>
  <c r="AL2903" i="13"/>
  <c r="AJ2903" i="13"/>
  <c r="AK2903" i="13"/>
  <c r="AM2903" i="13"/>
  <c r="R2903" i="13"/>
  <c r="AL2904" i="13"/>
  <c r="AJ2904" i="13"/>
  <c r="AK2904" i="13"/>
  <c r="AM2904" i="13"/>
  <c r="R2904" i="13"/>
  <c r="AL2905" i="13"/>
  <c r="AJ2905" i="13"/>
  <c r="AK2905" i="13"/>
  <c r="AM2905" i="13"/>
  <c r="R2905" i="13"/>
  <c r="AL2906" i="13"/>
  <c r="AJ2906" i="13"/>
  <c r="AK2906" i="13"/>
  <c r="AM2906" i="13"/>
  <c r="R2906" i="13"/>
  <c r="AL2907" i="13"/>
  <c r="AJ2907" i="13"/>
  <c r="AK2907" i="13"/>
  <c r="AM2907" i="13"/>
  <c r="R2907" i="13"/>
  <c r="AL2908" i="13"/>
  <c r="AJ2908" i="13"/>
  <c r="AK2908" i="13"/>
  <c r="AM2908" i="13"/>
  <c r="R2908" i="13"/>
  <c r="AL2909" i="13"/>
  <c r="AJ2909" i="13"/>
  <c r="AK2909" i="13"/>
  <c r="AM2909" i="13"/>
  <c r="R2909" i="13"/>
  <c r="AL2910" i="13"/>
  <c r="AJ2910" i="13"/>
  <c r="AK2910" i="13"/>
  <c r="AM2910" i="13"/>
  <c r="R2910" i="13"/>
  <c r="AL2911" i="13"/>
  <c r="AJ2911" i="13"/>
  <c r="AK2911" i="13"/>
  <c r="AM2911" i="13"/>
  <c r="R2911" i="13"/>
  <c r="AL2912" i="13"/>
  <c r="AJ2912" i="13"/>
  <c r="AK2912" i="13"/>
  <c r="AM2912" i="13"/>
  <c r="R2912" i="13"/>
  <c r="AL2913" i="13"/>
  <c r="AJ2913" i="13"/>
  <c r="AK2913" i="13"/>
  <c r="AM2913" i="13"/>
  <c r="R2913" i="13"/>
  <c r="AL2914" i="13"/>
  <c r="AJ2914" i="13"/>
  <c r="AK2914" i="13"/>
  <c r="AM2914" i="13"/>
  <c r="R2914" i="13"/>
  <c r="AL2915" i="13"/>
  <c r="AJ2915" i="13"/>
  <c r="AK2915" i="13"/>
  <c r="AM2915" i="13"/>
  <c r="R2915" i="13"/>
  <c r="AL2916" i="13"/>
  <c r="AJ2916" i="13"/>
  <c r="AK2916" i="13"/>
  <c r="AM2916" i="13"/>
  <c r="R2916" i="13"/>
  <c r="AL2917" i="13"/>
  <c r="AJ2917" i="13"/>
  <c r="AK2917" i="13"/>
  <c r="AM2917" i="13"/>
  <c r="R2917" i="13"/>
  <c r="AL2918" i="13"/>
  <c r="AJ2918" i="13"/>
  <c r="AK2918" i="13"/>
  <c r="AM2918" i="13"/>
  <c r="R2918" i="13"/>
  <c r="AL2919" i="13"/>
  <c r="AJ2919" i="13"/>
  <c r="AK2919" i="13"/>
  <c r="AM2919" i="13"/>
  <c r="R2919" i="13"/>
  <c r="AL2920" i="13"/>
  <c r="AJ2920" i="13"/>
  <c r="AK2920" i="13"/>
  <c r="AM2920" i="13"/>
  <c r="R2920" i="13"/>
  <c r="AL2921" i="13"/>
  <c r="AJ2921" i="13"/>
  <c r="AK2921" i="13"/>
  <c r="AM2921" i="13"/>
  <c r="R2921" i="13"/>
  <c r="AL2922" i="13"/>
  <c r="AJ2922" i="13"/>
  <c r="AK2922" i="13"/>
  <c r="AM2922" i="13"/>
  <c r="R2922" i="13"/>
  <c r="AL2923" i="13"/>
  <c r="AJ2923" i="13"/>
  <c r="AK2923" i="13"/>
  <c r="AM2923" i="13"/>
  <c r="R2923" i="13"/>
  <c r="AL2924" i="13"/>
  <c r="AJ2924" i="13"/>
  <c r="AK2924" i="13"/>
  <c r="AM2924" i="13"/>
  <c r="R2924" i="13"/>
  <c r="AL2925" i="13"/>
  <c r="AJ2925" i="13"/>
  <c r="AK2925" i="13"/>
  <c r="AM2925" i="13"/>
  <c r="R2925" i="13"/>
  <c r="AL2926" i="13"/>
  <c r="AJ2926" i="13"/>
  <c r="AK2926" i="13"/>
  <c r="AM2926" i="13"/>
  <c r="R2926" i="13"/>
  <c r="AL2927" i="13"/>
  <c r="AJ2927" i="13"/>
  <c r="AK2927" i="13"/>
  <c r="AM2927" i="13"/>
  <c r="R2927" i="13"/>
  <c r="AL2928" i="13"/>
  <c r="AJ2928" i="13"/>
  <c r="AK2928" i="13"/>
  <c r="AM2928" i="13"/>
  <c r="R2928" i="13"/>
  <c r="AL2929" i="13"/>
  <c r="AJ2929" i="13"/>
  <c r="AK2929" i="13"/>
  <c r="AM2929" i="13"/>
  <c r="R2929" i="13"/>
  <c r="AL2930" i="13"/>
  <c r="AJ2930" i="13"/>
  <c r="AK2930" i="13"/>
  <c r="AM2930" i="13"/>
  <c r="R2930" i="13"/>
  <c r="AL2931" i="13"/>
  <c r="AJ2931" i="13"/>
  <c r="AK2931" i="13"/>
  <c r="AM2931" i="13"/>
  <c r="R2931" i="13"/>
  <c r="AL2932" i="13"/>
  <c r="AJ2932" i="13"/>
  <c r="AK2932" i="13"/>
  <c r="AM2932" i="13"/>
  <c r="R2932" i="13"/>
  <c r="AL2933" i="13"/>
  <c r="AJ2933" i="13"/>
  <c r="AK2933" i="13"/>
  <c r="AM2933" i="13"/>
  <c r="R2933" i="13"/>
  <c r="AL2934" i="13"/>
  <c r="AJ2934" i="13"/>
  <c r="AK2934" i="13"/>
  <c r="AM2934" i="13"/>
  <c r="R2934" i="13"/>
  <c r="AL2935" i="13"/>
  <c r="AJ2935" i="13"/>
  <c r="AK2935" i="13"/>
  <c r="AM2935" i="13"/>
  <c r="R2935" i="13"/>
  <c r="AL2936" i="13"/>
  <c r="AJ2936" i="13"/>
  <c r="AK2936" i="13"/>
  <c r="AM2936" i="13"/>
  <c r="R2936" i="13"/>
  <c r="AL2937" i="13"/>
  <c r="AJ2937" i="13"/>
  <c r="AK2937" i="13"/>
  <c r="AM2937" i="13"/>
  <c r="R2937" i="13"/>
  <c r="AL2938" i="13"/>
  <c r="AJ2938" i="13"/>
  <c r="AK2938" i="13"/>
  <c r="AM2938" i="13"/>
  <c r="R2938" i="13"/>
  <c r="AL2939" i="13"/>
  <c r="AJ2939" i="13"/>
  <c r="AK2939" i="13"/>
  <c r="AM2939" i="13"/>
  <c r="R2939" i="13"/>
  <c r="AL2940" i="13"/>
  <c r="AJ2940" i="13"/>
  <c r="AK2940" i="13"/>
  <c r="AM2940" i="13"/>
  <c r="R2940" i="13"/>
  <c r="AL2941" i="13"/>
  <c r="AJ2941" i="13"/>
  <c r="AK2941" i="13"/>
  <c r="AM2941" i="13"/>
  <c r="R2941" i="13"/>
  <c r="AL2942" i="13"/>
  <c r="AJ2942" i="13"/>
  <c r="AK2942" i="13"/>
  <c r="AM2942" i="13"/>
  <c r="R2942" i="13"/>
  <c r="AL2943" i="13"/>
  <c r="AJ2943" i="13"/>
  <c r="AK2943" i="13"/>
  <c r="AM2943" i="13"/>
  <c r="R2943" i="13"/>
  <c r="AL2944" i="13"/>
  <c r="AJ2944" i="13"/>
  <c r="AK2944" i="13"/>
  <c r="AM2944" i="13"/>
  <c r="R2944" i="13"/>
  <c r="AL2945" i="13"/>
  <c r="AJ2945" i="13"/>
  <c r="AK2945" i="13"/>
  <c r="AM2945" i="13"/>
  <c r="R2945" i="13"/>
  <c r="AL2946" i="13"/>
  <c r="AJ2946" i="13"/>
  <c r="AK2946" i="13"/>
  <c r="AM2946" i="13"/>
  <c r="R2946" i="13"/>
  <c r="AL2947" i="13"/>
  <c r="AJ2947" i="13"/>
  <c r="AK2947" i="13"/>
  <c r="AM2947" i="13"/>
  <c r="R2947" i="13"/>
  <c r="AL2948" i="13"/>
  <c r="AJ2948" i="13"/>
  <c r="AK2948" i="13"/>
  <c r="AM2948" i="13"/>
  <c r="R2948" i="13"/>
  <c r="AL2949" i="13"/>
  <c r="AJ2949" i="13"/>
  <c r="AK2949" i="13"/>
  <c r="AM2949" i="13"/>
  <c r="R2949" i="13"/>
  <c r="AL2950" i="13"/>
  <c r="AJ2950" i="13"/>
  <c r="AK2950" i="13"/>
  <c r="AM2950" i="13"/>
  <c r="R2950" i="13"/>
  <c r="AL2951" i="13"/>
  <c r="AJ2951" i="13"/>
  <c r="AK2951" i="13"/>
  <c r="AM2951" i="13"/>
  <c r="R2951" i="13"/>
  <c r="AL2952" i="13"/>
  <c r="AJ2952" i="13"/>
  <c r="AK2952" i="13"/>
  <c r="AM2952" i="13"/>
  <c r="R2952" i="13"/>
  <c r="AL2953" i="13"/>
  <c r="AJ2953" i="13"/>
  <c r="AK2953" i="13"/>
  <c r="AM2953" i="13"/>
  <c r="R2953" i="13"/>
  <c r="AL2954" i="13"/>
  <c r="AJ2954" i="13"/>
  <c r="AK2954" i="13"/>
  <c r="AM2954" i="13"/>
  <c r="R2954" i="13"/>
  <c r="AL2955" i="13"/>
  <c r="AJ2955" i="13"/>
  <c r="AK2955" i="13"/>
  <c r="AM2955" i="13"/>
  <c r="R2955" i="13"/>
  <c r="AL2956" i="13"/>
  <c r="AJ2956" i="13"/>
  <c r="AK2956" i="13"/>
  <c r="AM2956" i="13"/>
  <c r="R2956" i="13"/>
  <c r="AL2957" i="13"/>
  <c r="AJ2957" i="13"/>
  <c r="AK2957" i="13"/>
  <c r="AM2957" i="13"/>
  <c r="R2957" i="13"/>
  <c r="AL2958" i="13"/>
  <c r="AJ2958" i="13"/>
  <c r="AK2958" i="13"/>
  <c r="AM2958" i="13"/>
  <c r="R2958" i="13"/>
  <c r="AL2959" i="13"/>
  <c r="AJ2959" i="13"/>
  <c r="AK2959" i="13"/>
  <c r="AM2959" i="13"/>
  <c r="R2959" i="13"/>
  <c r="AL2960" i="13"/>
  <c r="AJ2960" i="13"/>
  <c r="AK2960" i="13"/>
  <c r="AM2960" i="13"/>
  <c r="R2960" i="13"/>
  <c r="AL2961" i="13"/>
  <c r="AJ2961" i="13"/>
  <c r="AK2961" i="13"/>
  <c r="AM2961" i="13"/>
  <c r="R2961" i="13"/>
  <c r="AL2962" i="13"/>
  <c r="AJ2962" i="13"/>
  <c r="AK2962" i="13"/>
  <c r="AM2962" i="13"/>
  <c r="R2962" i="13"/>
  <c r="AL2963" i="13"/>
  <c r="AJ2963" i="13"/>
  <c r="AK2963" i="13"/>
  <c r="AM2963" i="13"/>
  <c r="R2963" i="13"/>
  <c r="AL2964" i="13"/>
  <c r="AJ2964" i="13"/>
  <c r="AK2964" i="13"/>
  <c r="AM2964" i="13"/>
  <c r="R2964" i="13"/>
  <c r="AL2965" i="13"/>
  <c r="AJ2965" i="13"/>
  <c r="AK2965" i="13"/>
  <c r="AM2965" i="13"/>
  <c r="R2965" i="13"/>
  <c r="AL2966" i="13"/>
  <c r="AJ2966" i="13"/>
  <c r="AK2966" i="13"/>
  <c r="AM2966" i="13"/>
  <c r="R2966" i="13"/>
  <c r="AL2967" i="13"/>
  <c r="AJ2967" i="13"/>
  <c r="AK2967" i="13"/>
  <c r="AM2967" i="13"/>
  <c r="R2967" i="13"/>
  <c r="AL2968" i="13"/>
  <c r="AJ2968" i="13"/>
  <c r="AK2968" i="13"/>
  <c r="AM2968" i="13"/>
  <c r="R2968" i="13"/>
  <c r="AL2969" i="13"/>
  <c r="AJ2969" i="13"/>
  <c r="AK2969" i="13"/>
  <c r="AM2969" i="13"/>
  <c r="R2969" i="13"/>
  <c r="AL2970" i="13"/>
  <c r="AJ2970" i="13"/>
  <c r="AK2970" i="13"/>
  <c r="AM2970" i="13"/>
  <c r="R2970" i="13"/>
  <c r="AL2971" i="13"/>
  <c r="AJ2971" i="13"/>
  <c r="AK2971" i="13"/>
  <c r="AM2971" i="13"/>
  <c r="R2971" i="13"/>
  <c r="AL2972" i="13"/>
  <c r="AJ2972" i="13"/>
  <c r="AK2972" i="13"/>
  <c r="AM2972" i="13"/>
  <c r="R2972" i="13"/>
  <c r="AL2973" i="13"/>
  <c r="AJ2973" i="13"/>
  <c r="AK2973" i="13"/>
  <c r="AM2973" i="13"/>
  <c r="R2973" i="13"/>
  <c r="AL2974" i="13"/>
  <c r="AJ2974" i="13"/>
  <c r="AK2974" i="13"/>
  <c r="AM2974" i="13"/>
  <c r="R2974" i="13"/>
  <c r="AL2975" i="13"/>
  <c r="AJ2975" i="13"/>
  <c r="AK2975" i="13"/>
  <c r="AM2975" i="13"/>
  <c r="R2975" i="13"/>
  <c r="AL2976" i="13"/>
  <c r="AJ2976" i="13"/>
  <c r="AK2976" i="13"/>
  <c r="AM2976" i="13"/>
  <c r="R2976" i="13"/>
  <c r="AL2977" i="13"/>
  <c r="AJ2977" i="13"/>
  <c r="AK2977" i="13"/>
  <c r="AM2977" i="13"/>
  <c r="R2977" i="13"/>
  <c r="AL2978" i="13"/>
  <c r="AJ2978" i="13"/>
  <c r="AK2978" i="13"/>
  <c r="AM2978" i="13"/>
  <c r="R2978" i="13"/>
  <c r="AL2979" i="13"/>
  <c r="AJ2979" i="13"/>
  <c r="AK2979" i="13"/>
  <c r="AM2979" i="13"/>
  <c r="R2979" i="13"/>
  <c r="AL2980" i="13"/>
  <c r="AJ2980" i="13"/>
  <c r="AK2980" i="13"/>
  <c r="AM2980" i="13"/>
  <c r="R2980" i="13"/>
  <c r="AL2981" i="13"/>
  <c r="AJ2981" i="13"/>
  <c r="AK2981" i="13"/>
  <c r="AM2981" i="13"/>
  <c r="R2981" i="13"/>
  <c r="AL2982" i="13"/>
  <c r="AJ2982" i="13"/>
  <c r="AK2982" i="13"/>
  <c r="AM2982" i="13"/>
  <c r="R2982" i="13"/>
  <c r="AL2983" i="13"/>
  <c r="AJ2983" i="13"/>
  <c r="AK2983" i="13"/>
  <c r="AM2983" i="13"/>
  <c r="R2983" i="13"/>
  <c r="AL2984" i="13"/>
  <c r="AJ2984" i="13"/>
  <c r="AK2984" i="13"/>
  <c r="AM2984" i="13"/>
  <c r="R2984" i="13"/>
  <c r="AL2985" i="13"/>
  <c r="AJ2985" i="13"/>
  <c r="AK2985" i="13"/>
  <c r="AM2985" i="13"/>
  <c r="R2985" i="13"/>
  <c r="AL2986" i="13"/>
  <c r="AJ2986" i="13"/>
  <c r="AK2986" i="13"/>
  <c r="AM2986" i="13"/>
  <c r="R2986" i="13"/>
  <c r="AL2987" i="13"/>
  <c r="AJ2987" i="13"/>
  <c r="AK2987" i="13"/>
  <c r="AM2987" i="13"/>
  <c r="R2987" i="13"/>
  <c r="AL2988" i="13"/>
  <c r="AJ2988" i="13"/>
  <c r="AK2988" i="13"/>
  <c r="AM2988" i="13"/>
  <c r="R2988" i="13"/>
  <c r="AL2989" i="13"/>
  <c r="AJ2989" i="13"/>
  <c r="AK2989" i="13"/>
  <c r="AM2989" i="13"/>
  <c r="R2989" i="13"/>
  <c r="AL2990" i="13"/>
  <c r="AJ2990" i="13"/>
  <c r="AK2990" i="13"/>
  <c r="AM2990" i="13"/>
  <c r="R2990" i="13"/>
  <c r="AL2991" i="13"/>
  <c r="AJ2991" i="13"/>
  <c r="AK2991" i="13"/>
  <c r="AM2991" i="13"/>
  <c r="R2991" i="13"/>
  <c r="AL2992" i="13"/>
  <c r="AJ2992" i="13"/>
  <c r="AK2992" i="13"/>
  <c r="AM2992" i="13"/>
  <c r="R2992" i="13"/>
  <c r="AL2993" i="13"/>
  <c r="AJ2993" i="13"/>
  <c r="AK2993" i="13"/>
  <c r="AM2993" i="13"/>
  <c r="R2993" i="13"/>
  <c r="AL2994" i="13"/>
  <c r="AJ2994" i="13"/>
  <c r="AK2994" i="13"/>
  <c r="AM2994" i="13"/>
  <c r="R2994" i="13"/>
  <c r="AL2995" i="13"/>
  <c r="AJ2995" i="13"/>
  <c r="AK2995" i="13"/>
  <c r="AM2995" i="13"/>
  <c r="R2995" i="13"/>
  <c r="AL2996" i="13"/>
  <c r="AJ2996" i="13"/>
  <c r="AK2996" i="13"/>
  <c r="AM2996" i="13"/>
  <c r="R2996" i="13"/>
  <c r="AL2997" i="13"/>
  <c r="AJ2997" i="13"/>
  <c r="AK2997" i="13"/>
  <c r="AM2997" i="13"/>
  <c r="R2997" i="13"/>
  <c r="AL2998" i="13"/>
  <c r="AJ2998" i="13"/>
  <c r="AK2998" i="13"/>
  <c r="AM2998" i="13"/>
  <c r="R2998" i="13"/>
  <c r="AL2999" i="13"/>
  <c r="AJ2999" i="13"/>
  <c r="AK2999" i="13"/>
  <c r="AM2999" i="13"/>
  <c r="R2999" i="13"/>
  <c r="AL3000" i="13"/>
  <c r="AJ3000" i="13"/>
  <c r="AK3000" i="13"/>
  <c r="AM3000" i="13"/>
  <c r="R3000" i="13"/>
  <c r="AL3001" i="13"/>
  <c r="AJ3001" i="13"/>
  <c r="AK3001" i="13"/>
  <c r="AM3001" i="13"/>
  <c r="R3001" i="13"/>
  <c r="AL3002" i="13"/>
  <c r="AJ3002" i="13"/>
  <c r="AK3002" i="13"/>
  <c r="AM3002" i="13"/>
  <c r="R3002" i="13"/>
  <c r="AL3003" i="13"/>
  <c r="AJ3003" i="13"/>
  <c r="AK3003" i="13"/>
  <c r="AM3003" i="13"/>
  <c r="R3003" i="13"/>
  <c r="AL3004" i="13"/>
  <c r="AJ3004" i="13"/>
  <c r="AK3004" i="13"/>
  <c r="AM3004" i="13"/>
  <c r="R3004" i="13"/>
  <c r="AL3005" i="13"/>
  <c r="AJ3005" i="13"/>
  <c r="AK3005" i="13"/>
  <c r="AM3005" i="13"/>
  <c r="R3005" i="13"/>
  <c r="AL3006" i="13"/>
  <c r="AJ3006" i="13"/>
  <c r="AK3006" i="13"/>
  <c r="AM3006" i="13"/>
  <c r="R3006" i="13"/>
  <c r="AL3007" i="13"/>
  <c r="AJ3007" i="13"/>
  <c r="AK3007" i="13"/>
  <c r="AM3007" i="13"/>
  <c r="R3007" i="13"/>
  <c r="AL3008" i="13"/>
  <c r="AJ3008" i="13"/>
  <c r="AK3008" i="13"/>
  <c r="AM3008" i="13"/>
  <c r="R3008" i="13"/>
  <c r="AL3009" i="13"/>
  <c r="AJ3009" i="13"/>
  <c r="AK3009" i="13"/>
  <c r="AM3009" i="13"/>
  <c r="R3009" i="13"/>
  <c r="AL3010" i="13"/>
  <c r="AJ3010" i="13"/>
  <c r="AK3010" i="13"/>
  <c r="AM3010" i="13"/>
  <c r="R3010" i="13"/>
  <c r="AL3011" i="13"/>
  <c r="AJ3011" i="13"/>
  <c r="AK3011" i="13"/>
  <c r="AM3011" i="13"/>
  <c r="R3011" i="13"/>
  <c r="AL3012" i="13"/>
  <c r="AJ3012" i="13"/>
  <c r="AK3012" i="13"/>
  <c r="AM3012" i="13"/>
  <c r="R3012" i="13"/>
  <c r="AL3013" i="13"/>
  <c r="AJ3013" i="13"/>
  <c r="AK3013" i="13"/>
  <c r="AM3013" i="13"/>
  <c r="R3013" i="13"/>
  <c r="AL3014" i="13"/>
  <c r="AJ3014" i="13"/>
  <c r="AK3014" i="13"/>
  <c r="AM3014" i="13"/>
  <c r="R3014" i="13"/>
  <c r="AL3015" i="13"/>
  <c r="AJ3015" i="13"/>
  <c r="AK3015" i="13"/>
  <c r="AM3015" i="13"/>
  <c r="R3015" i="13"/>
  <c r="AL3016" i="13"/>
  <c r="AJ3016" i="13"/>
  <c r="AK3016" i="13"/>
  <c r="AM3016" i="13"/>
  <c r="R3016" i="13"/>
  <c r="AL3017" i="13"/>
  <c r="AJ3017" i="13"/>
  <c r="AK3017" i="13"/>
  <c r="AM3017" i="13"/>
  <c r="R3017" i="13"/>
  <c r="AL3018" i="13"/>
  <c r="AJ3018" i="13"/>
  <c r="AK3018" i="13"/>
  <c r="AM3018" i="13"/>
  <c r="R3018" i="13"/>
  <c r="AL3019" i="13"/>
  <c r="AJ3019" i="13"/>
  <c r="AK3019" i="13"/>
  <c r="AM3019" i="13"/>
  <c r="R3019" i="13"/>
  <c r="AL3020" i="13"/>
  <c r="AJ3020" i="13"/>
  <c r="AK3020" i="13"/>
  <c r="AM3020" i="13"/>
  <c r="R3020" i="13"/>
  <c r="AL3021" i="13"/>
  <c r="AJ3021" i="13"/>
  <c r="AK3021" i="13"/>
  <c r="AM3021" i="13"/>
  <c r="R3021" i="13"/>
  <c r="AL3022" i="13"/>
  <c r="AJ3022" i="13"/>
  <c r="AK3022" i="13"/>
  <c r="AM3022" i="13"/>
  <c r="R3022" i="13"/>
  <c r="AL3023" i="13"/>
  <c r="AJ3023" i="13"/>
  <c r="AK3023" i="13"/>
  <c r="AM3023" i="13"/>
  <c r="R3023" i="13"/>
  <c r="AL3024" i="13"/>
  <c r="AJ3024" i="13"/>
  <c r="AK3024" i="13"/>
  <c r="AM3024" i="13"/>
  <c r="R3024" i="13"/>
  <c r="AL3025" i="13"/>
  <c r="AJ3025" i="13"/>
  <c r="AK3025" i="13"/>
  <c r="AM3025" i="13"/>
  <c r="R3025" i="13"/>
  <c r="AL3026" i="13"/>
  <c r="AJ3026" i="13"/>
  <c r="AK3026" i="13"/>
  <c r="AM3026" i="13"/>
  <c r="R3026" i="13"/>
  <c r="AL3027" i="13"/>
  <c r="AJ3027" i="13"/>
  <c r="AK3027" i="13"/>
  <c r="AM3027" i="13"/>
  <c r="R3027" i="13"/>
  <c r="AL3028" i="13"/>
  <c r="AJ3028" i="13"/>
  <c r="AK3028" i="13"/>
  <c r="AM3028" i="13"/>
  <c r="R3028" i="13"/>
  <c r="AL3029" i="13"/>
  <c r="AJ3029" i="13"/>
  <c r="AK3029" i="13"/>
  <c r="AM3029" i="13"/>
  <c r="R3029" i="13"/>
  <c r="AL3030" i="13"/>
  <c r="AJ3030" i="13"/>
  <c r="AK3030" i="13"/>
  <c r="AM3030" i="13"/>
  <c r="R3030" i="13"/>
  <c r="AL3031" i="13"/>
  <c r="AJ3031" i="13"/>
  <c r="AK3031" i="13"/>
  <c r="AM3031" i="13"/>
  <c r="R3031" i="13"/>
  <c r="AL3032" i="13"/>
  <c r="AJ3032" i="13"/>
  <c r="AK3032" i="13"/>
  <c r="AM3032" i="13"/>
  <c r="R3032" i="13"/>
  <c r="AL3033" i="13"/>
  <c r="AJ3033" i="13"/>
  <c r="AK3033" i="13"/>
  <c r="AM3033" i="13"/>
  <c r="R3033" i="13"/>
  <c r="AL3034" i="13"/>
  <c r="AJ3034" i="13"/>
  <c r="AK3034" i="13"/>
  <c r="AM3034" i="13"/>
  <c r="R3034" i="13"/>
  <c r="AL3035" i="13"/>
  <c r="AJ3035" i="13"/>
  <c r="AK3035" i="13"/>
  <c r="AM3035" i="13"/>
  <c r="R3035" i="13"/>
  <c r="AL3036" i="13"/>
  <c r="AJ3036" i="13"/>
  <c r="AK3036" i="13"/>
  <c r="AM3036" i="13"/>
  <c r="R3036" i="13"/>
  <c r="AL3037" i="13"/>
  <c r="AJ3037" i="13"/>
  <c r="AK3037" i="13"/>
  <c r="AM3037" i="13"/>
  <c r="R3037" i="13"/>
  <c r="AL3038" i="13"/>
  <c r="AJ3038" i="13"/>
  <c r="AK3038" i="13"/>
  <c r="AM3038" i="13"/>
  <c r="R3038" i="13"/>
  <c r="AL3039" i="13"/>
  <c r="AJ3039" i="13"/>
  <c r="AK3039" i="13"/>
  <c r="AM3039" i="13"/>
  <c r="R3039" i="13"/>
  <c r="AL3040" i="13"/>
  <c r="AJ3040" i="13"/>
  <c r="AK3040" i="13"/>
  <c r="AM3040" i="13"/>
  <c r="R3040" i="13"/>
  <c r="AL3041" i="13"/>
  <c r="AJ3041" i="13"/>
  <c r="AK3041" i="13"/>
  <c r="AM3041" i="13"/>
  <c r="R3041" i="13"/>
  <c r="AL3042" i="13"/>
  <c r="AJ3042" i="13"/>
  <c r="AK3042" i="13"/>
  <c r="AM3042" i="13"/>
  <c r="R3042" i="13"/>
  <c r="AL3043" i="13"/>
  <c r="AJ3043" i="13"/>
  <c r="AK3043" i="13"/>
  <c r="AM3043" i="13"/>
  <c r="R3043" i="13"/>
  <c r="AL3044" i="13"/>
  <c r="AJ3044" i="13"/>
  <c r="AK3044" i="13"/>
  <c r="AM3044" i="13"/>
  <c r="R3044" i="13"/>
  <c r="AL3045" i="13"/>
  <c r="AJ3045" i="13"/>
  <c r="AK3045" i="13"/>
  <c r="AM3045" i="13"/>
  <c r="R3045" i="13"/>
  <c r="AL3046" i="13"/>
  <c r="AJ3046" i="13"/>
  <c r="AK3046" i="13"/>
  <c r="AM3046" i="13"/>
  <c r="R3046" i="13"/>
  <c r="AL3047" i="13"/>
  <c r="AJ3047" i="13"/>
  <c r="AK3047" i="13"/>
  <c r="AM3047" i="13"/>
  <c r="R3047" i="13"/>
  <c r="AL3048" i="13"/>
  <c r="AJ3048" i="13"/>
  <c r="AK3048" i="13"/>
  <c r="AM3048" i="13"/>
  <c r="R3048" i="13"/>
  <c r="AL3049" i="13"/>
  <c r="AJ3049" i="13"/>
  <c r="AK3049" i="13"/>
  <c r="AM3049" i="13"/>
  <c r="R3049" i="13"/>
  <c r="AL3050" i="13"/>
  <c r="AJ3050" i="13"/>
  <c r="AK3050" i="13"/>
  <c r="AM3050" i="13"/>
  <c r="R3050" i="13"/>
  <c r="AL3051" i="13"/>
  <c r="AJ3051" i="13"/>
  <c r="AK3051" i="13"/>
  <c r="AM3051" i="13"/>
  <c r="R3051" i="13"/>
  <c r="AL3052" i="13"/>
  <c r="AJ3052" i="13"/>
  <c r="AK3052" i="13"/>
  <c r="AM3052" i="13"/>
  <c r="R3052" i="13"/>
  <c r="AL3053" i="13"/>
  <c r="AJ3053" i="13"/>
  <c r="AK3053" i="13"/>
  <c r="AM3053" i="13"/>
  <c r="R3053" i="13"/>
  <c r="AL3054" i="13"/>
  <c r="AJ3054" i="13"/>
  <c r="AK3054" i="13"/>
  <c r="AM3054" i="13"/>
  <c r="R3054" i="13"/>
  <c r="AL3055" i="13"/>
  <c r="AJ3055" i="13"/>
  <c r="AK3055" i="13"/>
  <c r="AM3055" i="13"/>
  <c r="R3055" i="13"/>
  <c r="AL3056" i="13"/>
  <c r="AJ3056" i="13"/>
  <c r="AK3056" i="13"/>
  <c r="AM3056" i="13"/>
  <c r="R3056" i="13"/>
  <c r="AL3057" i="13"/>
  <c r="AJ3057" i="13"/>
  <c r="AK3057" i="13"/>
  <c r="AM3057" i="13"/>
  <c r="R3057" i="13"/>
  <c r="AL3058" i="13"/>
  <c r="AJ3058" i="13"/>
  <c r="AK3058" i="13"/>
  <c r="AM3058" i="13"/>
  <c r="R3058" i="13"/>
  <c r="AL3059" i="13"/>
  <c r="AJ3059" i="13"/>
  <c r="AK3059" i="13"/>
  <c r="AM3059" i="13"/>
  <c r="R3059" i="13"/>
  <c r="AL3060" i="13"/>
  <c r="AJ3060" i="13"/>
  <c r="AK3060" i="13"/>
  <c r="AM3060" i="13"/>
  <c r="R3060" i="13"/>
  <c r="AL3061" i="13"/>
  <c r="AJ3061" i="13"/>
  <c r="AK3061" i="13"/>
  <c r="AM3061" i="13"/>
  <c r="R3061" i="13"/>
  <c r="AL3062" i="13"/>
  <c r="AJ3062" i="13"/>
  <c r="AK3062" i="13"/>
  <c r="AM3062" i="13"/>
  <c r="R3062" i="13"/>
  <c r="AL3063" i="13"/>
  <c r="AJ3063" i="13"/>
  <c r="AK3063" i="13"/>
  <c r="AM3063" i="13"/>
  <c r="R3063" i="13"/>
  <c r="AL3064" i="13"/>
  <c r="AJ3064" i="13"/>
  <c r="AK3064" i="13"/>
  <c r="AM3064" i="13"/>
  <c r="R3064" i="13"/>
  <c r="AL3065" i="13"/>
  <c r="AJ3065" i="13"/>
  <c r="AK3065" i="13"/>
  <c r="AM3065" i="13"/>
  <c r="R3065" i="13"/>
  <c r="AL3066" i="13"/>
  <c r="AJ3066" i="13"/>
  <c r="AK3066" i="13"/>
  <c r="AM3066" i="13"/>
  <c r="R3066" i="13"/>
  <c r="AL3067" i="13"/>
  <c r="AJ3067" i="13"/>
  <c r="AK3067" i="13"/>
  <c r="AM3067" i="13"/>
  <c r="R3067" i="13"/>
  <c r="AL3068" i="13"/>
  <c r="AJ3068" i="13"/>
  <c r="AK3068" i="13"/>
  <c r="AM3068" i="13"/>
  <c r="R3068" i="13"/>
  <c r="AL3069" i="13"/>
  <c r="AJ3069" i="13"/>
  <c r="AK3069" i="13"/>
  <c r="AM3069" i="13"/>
  <c r="R3069" i="13"/>
  <c r="AL3070" i="13"/>
  <c r="AJ3070" i="13"/>
  <c r="AK3070" i="13"/>
  <c r="AM3070" i="13"/>
  <c r="R3070" i="13"/>
  <c r="AL3071" i="13"/>
  <c r="AJ3071" i="13"/>
  <c r="AK3071" i="13"/>
  <c r="AM3071" i="13"/>
  <c r="R3071" i="13"/>
  <c r="AL3072" i="13"/>
  <c r="AJ3072" i="13"/>
  <c r="AK3072" i="13"/>
  <c r="AM3072" i="13"/>
  <c r="R3072" i="13"/>
  <c r="AL3073" i="13"/>
  <c r="AJ3073" i="13"/>
  <c r="AK3073" i="13"/>
  <c r="AM3073" i="13"/>
  <c r="R3073" i="13"/>
  <c r="AL3074" i="13"/>
  <c r="AJ3074" i="13"/>
  <c r="AK3074" i="13"/>
  <c r="AM3074" i="13"/>
  <c r="R3074" i="13"/>
  <c r="AL3075" i="13"/>
  <c r="AJ3075" i="13"/>
  <c r="AK3075" i="13"/>
  <c r="AM3075" i="13"/>
  <c r="R3075" i="13"/>
  <c r="AL3076" i="13"/>
  <c r="AJ3076" i="13"/>
  <c r="AK3076" i="13"/>
  <c r="AM3076" i="13"/>
  <c r="R3076" i="13"/>
  <c r="AL3077" i="13"/>
  <c r="AJ3077" i="13"/>
  <c r="AK3077" i="13"/>
  <c r="AM3077" i="13"/>
  <c r="R3077" i="13"/>
  <c r="AL3078" i="13"/>
  <c r="AJ3078" i="13"/>
  <c r="AK3078" i="13"/>
  <c r="AM3078" i="13"/>
  <c r="R3078" i="13"/>
  <c r="AL3079" i="13"/>
  <c r="AJ3079" i="13"/>
  <c r="AK3079" i="13"/>
  <c r="AM3079" i="13"/>
  <c r="R3079" i="13"/>
  <c r="AL3080" i="13"/>
  <c r="AJ3080" i="13"/>
  <c r="AK3080" i="13"/>
  <c r="AM3080" i="13"/>
  <c r="R3080" i="13"/>
  <c r="AL3081" i="13"/>
  <c r="AJ3081" i="13"/>
  <c r="AK3081" i="13"/>
  <c r="AM3081" i="13"/>
  <c r="R3081" i="13"/>
  <c r="AL3082" i="13"/>
  <c r="AJ3082" i="13"/>
  <c r="AK3082" i="13"/>
  <c r="AM3082" i="13"/>
  <c r="R3082" i="13"/>
  <c r="AL3083" i="13"/>
  <c r="AJ3083" i="13"/>
  <c r="AK3083" i="13"/>
  <c r="AM3083" i="13"/>
  <c r="R3083" i="13"/>
  <c r="AL3084" i="13"/>
  <c r="AJ3084" i="13"/>
  <c r="AK3084" i="13"/>
  <c r="AM3084" i="13"/>
  <c r="R3084" i="13"/>
  <c r="AL3085" i="13"/>
  <c r="AJ3085" i="13"/>
  <c r="AK3085" i="13"/>
  <c r="AM3085" i="13"/>
  <c r="R3085" i="13"/>
  <c r="AL3086" i="13"/>
  <c r="AJ3086" i="13"/>
  <c r="AK3086" i="13"/>
  <c r="AM3086" i="13"/>
  <c r="R3086" i="13"/>
  <c r="AL3087" i="13"/>
  <c r="AJ3087" i="13"/>
  <c r="AK3087" i="13"/>
  <c r="AM3087" i="13"/>
  <c r="R3087" i="13"/>
  <c r="AL3088" i="13"/>
  <c r="AJ3088" i="13"/>
  <c r="AK3088" i="13"/>
  <c r="AM3088" i="13"/>
  <c r="R3088" i="13"/>
  <c r="AL3089" i="13"/>
  <c r="AJ3089" i="13"/>
  <c r="AK3089" i="13"/>
  <c r="AM3089" i="13"/>
  <c r="R3089" i="13"/>
  <c r="AL3090" i="13"/>
  <c r="AJ3090" i="13"/>
  <c r="AK3090" i="13"/>
  <c r="AM3090" i="13"/>
  <c r="R3090" i="13"/>
  <c r="AL3091" i="13"/>
  <c r="AJ3091" i="13"/>
  <c r="AK3091" i="13"/>
  <c r="AM3091" i="13"/>
  <c r="R3091" i="13"/>
  <c r="AL3092" i="13"/>
  <c r="AJ3092" i="13"/>
  <c r="AK3092" i="13"/>
  <c r="AM3092" i="13"/>
  <c r="R3092" i="13"/>
  <c r="AL3093" i="13"/>
  <c r="AJ3093" i="13"/>
  <c r="AK3093" i="13"/>
  <c r="AM3093" i="13"/>
  <c r="R3093" i="13"/>
  <c r="AL3094" i="13"/>
  <c r="AJ3094" i="13"/>
  <c r="AK3094" i="13"/>
  <c r="AM3094" i="13"/>
  <c r="R3094" i="13"/>
  <c r="AL3095" i="13"/>
  <c r="AJ3095" i="13"/>
  <c r="AK3095" i="13"/>
  <c r="AM3095" i="13"/>
  <c r="R3095" i="13"/>
  <c r="AL3096" i="13"/>
  <c r="AJ3096" i="13"/>
  <c r="AK3096" i="13"/>
  <c r="AM3096" i="13"/>
  <c r="R3096" i="13"/>
  <c r="AL3097" i="13"/>
  <c r="AJ3097" i="13"/>
  <c r="AK3097" i="13"/>
  <c r="AM3097" i="13"/>
  <c r="R3097" i="13"/>
  <c r="AL3098" i="13"/>
  <c r="AJ3098" i="13"/>
  <c r="AK3098" i="13"/>
  <c r="AM3098" i="13"/>
  <c r="R3098" i="13"/>
  <c r="AL3099" i="13"/>
  <c r="AJ3099" i="13"/>
  <c r="AK3099" i="13"/>
  <c r="AM3099" i="13"/>
  <c r="R3099" i="13"/>
  <c r="AL3100" i="13"/>
  <c r="AJ3100" i="13"/>
  <c r="AK3100" i="13"/>
  <c r="AM3100" i="13"/>
  <c r="R3100" i="13"/>
  <c r="AL3101" i="13"/>
  <c r="AJ3101" i="13"/>
  <c r="AK3101" i="13"/>
  <c r="AM3101" i="13"/>
  <c r="R3101" i="13"/>
  <c r="AL3102" i="13"/>
  <c r="AJ3102" i="13"/>
  <c r="AK3102" i="13"/>
  <c r="AM3102" i="13"/>
  <c r="R3102" i="13"/>
  <c r="AL3103" i="13"/>
  <c r="AJ3103" i="13"/>
  <c r="AK3103" i="13"/>
  <c r="AM3103" i="13"/>
  <c r="R3103" i="13"/>
  <c r="AL3104" i="13"/>
  <c r="AJ3104" i="13"/>
  <c r="AK3104" i="13"/>
  <c r="AM3104" i="13"/>
  <c r="R3104" i="13"/>
  <c r="AL3105" i="13"/>
  <c r="AJ3105" i="13"/>
  <c r="AK3105" i="13"/>
  <c r="AM3105" i="13"/>
  <c r="R3105" i="13"/>
  <c r="AL3106" i="13"/>
  <c r="AJ3106" i="13"/>
  <c r="AK3106" i="13"/>
  <c r="AM3106" i="13"/>
  <c r="R3106" i="13"/>
  <c r="AL3107" i="13"/>
  <c r="AJ3107" i="13"/>
  <c r="AK3107" i="13"/>
  <c r="AM3107" i="13"/>
  <c r="R3107" i="13"/>
  <c r="AL3108" i="13"/>
  <c r="AJ3108" i="13"/>
  <c r="AK3108" i="13"/>
  <c r="AM3108" i="13"/>
  <c r="R3108" i="13"/>
  <c r="AL3109" i="13"/>
  <c r="AJ3109" i="13"/>
  <c r="AK3109" i="13"/>
  <c r="AM3109" i="13"/>
  <c r="R3109" i="13"/>
  <c r="AL3110" i="13"/>
  <c r="AJ3110" i="13"/>
  <c r="AK3110" i="13"/>
  <c r="AM3110" i="13"/>
  <c r="R3110" i="13"/>
  <c r="AL3111" i="13"/>
  <c r="AJ3111" i="13"/>
  <c r="AK3111" i="13"/>
  <c r="AM3111" i="13"/>
  <c r="R3111" i="13"/>
  <c r="AL3112" i="13"/>
  <c r="AJ3112" i="13"/>
  <c r="AK3112" i="13"/>
  <c r="AM3112" i="13"/>
  <c r="R3112" i="13"/>
  <c r="AL3113" i="13"/>
  <c r="AJ3113" i="13"/>
  <c r="AK3113" i="13"/>
  <c r="AM3113" i="13"/>
  <c r="R3113" i="13"/>
  <c r="AL3114" i="13"/>
  <c r="AJ3114" i="13"/>
  <c r="AK3114" i="13"/>
  <c r="AM3114" i="13"/>
  <c r="R3114" i="13"/>
  <c r="AL3115" i="13"/>
  <c r="AJ3115" i="13"/>
  <c r="AK3115" i="13"/>
  <c r="AM3115" i="13"/>
  <c r="R3115" i="13"/>
  <c r="AL3116" i="13"/>
  <c r="AJ3116" i="13"/>
  <c r="AK3116" i="13"/>
  <c r="AM3116" i="13"/>
  <c r="R3116" i="13"/>
  <c r="AL3117" i="13"/>
  <c r="AJ3117" i="13"/>
  <c r="AK3117" i="13"/>
  <c r="AM3117" i="13"/>
  <c r="R3117" i="13"/>
  <c r="AL3118" i="13"/>
  <c r="AJ3118" i="13"/>
  <c r="AK3118" i="13"/>
  <c r="AM3118" i="13"/>
  <c r="R3118" i="13"/>
  <c r="AL3119" i="13"/>
  <c r="AJ3119" i="13"/>
  <c r="AK3119" i="13"/>
  <c r="AM3119" i="13"/>
  <c r="R3119" i="13"/>
  <c r="AL3120" i="13"/>
  <c r="AJ3120" i="13"/>
  <c r="AK3120" i="13"/>
  <c r="AM3120" i="13"/>
  <c r="R3120" i="13"/>
  <c r="AL3121" i="13"/>
  <c r="AJ3121" i="13"/>
  <c r="AK3121" i="13"/>
  <c r="AM3121" i="13"/>
  <c r="R3121" i="13"/>
  <c r="AL3122" i="13"/>
  <c r="AJ3122" i="13"/>
  <c r="AK3122" i="13"/>
  <c r="AM3122" i="13"/>
  <c r="R3122" i="13"/>
  <c r="AL3123" i="13"/>
  <c r="AJ3123" i="13"/>
  <c r="AK3123" i="13"/>
  <c r="AM3123" i="13"/>
  <c r="R3123" i="13"/>
  <c r="AL3124" i="13"/>
  <c r="AJ3124" i="13"/>
  <c r="AK3124" i="13"/>
  <c r="AM3124" i="13"/>
  <c r="R3124" i="13"/>
  <c r="AL3125" i="13"/>
  <c r="AJ3125" i="13"/>
  <c r="AK3125" i="13"/>
  <c r="AM3125" i="13"/>
  <c r="R3125" i="13"/>
  <c r="AL3126" i="13"/>
  <c r="AJ3126" i="13"/>
  <c r="AK3126" i="13"/>
  <c r="AM3126" i="13"/>
  <c r="R3126" i="13"/>
  <c r="AL3127" i="13"/>
  <c r="AJ3127" i="13"/>
  <c r="AK3127" i="13"/>
  <c r="AM3127" i="13"/>
  <c r="R3127" i="13"/>
  <c r="AL3128" i="13"/>
  <c r="AJ3128" i="13"/>
  <c r="AK3128" i="13"/>
  <c r="AM3128" i="13"/>
  <c r="R3128" i="13"/>
  <c r="AL3129" i="13"/>
  <c r="AJ3129" i="13"/>
  <c r="AK3129" i="13"/>
  <c r="AM3129" i="13"/>
  <c r="R3129" i="13"/>
  <c r="AL3130" i="13"/>
  <c r="AJ3130" i="13"/>
  <c r="AK3130" i="13"/>
  <c r="AM3130" i="13"/>
  <c r="R3130" i="13"/>
  <c r="AL3131" i="13"/>
  <c r="AJ3131" i="13"/>
  <c r="AK3131" i="13"/>
  <c r="AM3131" i="13"/>
  <c r="R3131" i="13"/>
  <c r="AL3132" i="13"/>
  <c r="AJ3132" i="13"/>
  <c r="AK3132" i="13"/>
  <c r="AM3132" i="13"/>
  <c r="R3132" i="13"/>
  <c r="AL3133" i="13"/>
  <c r="AJ3133" i="13"/>
  <c r="AK3133" i="13"/>
  <c r="AM3133" i="13"/>
  <c r="R3133" i="13"/>
  <c r="AL3134" i="13"/>
  <c r="AJ3134" i="13"/>
  <c r="AK3134" i="13"/>
  <c r="AM3134" i="13"/>
  <c r="R3134" i="13"/>
  <c r="AL3135" i="13"/>
  <c r="AJ3135" i="13"/>
  <c r="AK3135" i="13"/>
  <c r="AM3135" i="13"/>
  <c r="R3135" i="13"/>
  <c r="AL3136" i="13"/>
  <c r="AJ3136" i="13"/>
  <c r="AK3136" i="13"/>
  <c r="AM3136" i="13"/>
  <c r="R3136" i="13"/>
  <c r="AL3137" i="13"/>
  <c r="AJ3137" i="13"/>
  <c r="AK3137" i="13"/>
  <c r="AM3137" i="13"/>
  <c r="R3137" i="13"/>
  <c r="AL3138" i="13"/>
  <c r="AJ3138" i="13"/>
  <c r="AK3138" i="13"/>
  <c r="AM3138" i="13"/>
  <c r="R3138" i="13"/>
  <c r="AL3139" i="13"/>
  <c r="AJ3139" i="13"/>
  <c r="AK3139" i="13"/>
  <c r="AM3139" i="13"/>
  <c r="R3139" i="13"/>
  <c r="AL3140" i="13"/>
  <c r="AJ3140" i="13"/>
  <c r="AK3140" i="13"/>
  <c r="AM3140" i="13"/>
  <c r="R3140" i="13"/>
  <c r="AL3141" i="13"/>
  <c r="AJ3141" i="13"/>
  <c r="AK3141" i="13"/>
  <c r="AM3141" i="13"/>
  <c r="R3141" i="13"/>
  <c r="AL3142" i="13"/>
  <c r="AJ3142" i="13"/>
  <c r="AK3142" i="13"/>
  <c r="AM3142" i="13"/>
  <c r="R3142" i="13"/>
  <c r="AL3143" i="13"/>
  <c r="AJ3143" i="13"/>
  <c r="AK3143" i="13"/>
  <c r="AM3143" i="13"/>
  <c r="R3143" i="13"/>
  <c r="AL3144" i="13"/>
  <c r="AJ3144" i="13"/>
  <c r="AK3144" i="13"/>
  <c r="AM3144" i="13"/>
  <c r="R3144" i="13"/>
  <c r="AL3145" i="13"/>
  <c r="AJ3145" i="13"/>
  <c r="AK3145" i="13"/>
  <c r="AM3145" i="13"/>
  <c r="R3145" i="13"/>
  <c r="AL3146" i="13"/>
  <c r="AJ3146" i="13"/>
  <c r="AK3146" i="13"/>
  <c r="AM3146" i="13"/>
  <c r="R3146" i="13"/>
  <c r="AL3147" i="13"/>
  <c r="AJ3147" i="13"/>
  <c r="AK3147" i="13"/>
  <c r="AM3147" i="13"/>
  <c r="R3147" i="13"/>
  <c r="AL3148" i="13"/>
  <c r="AJ3148" i="13"/>
  <c r="AK3148" i="13"/>
  <c r="AM3148" i="13"/>
  <c r="R3148" i="13"/>
  <c r="AL3149" i="13"/>
  <c r="AJ3149" i="13"/>
  <c r="AK3149" i="13"/>
  <c r="AM3149" i="13"/>
  <c r="R3149" i="13"/>
  <c r="AL3150" i="13"/>
  <c r="AJ3150" i="13"/>
  <c r="AK3150" i="13"/>
  <c r="AM3150" i="13"/>
  <c r="R3150" i="13"/>
  <c r="AL3151" i="13"/>
  <c r="AJ3151" i="13"/>
  <c r="AK3151" i="13"/>
  <c r="AM3151" i="13"/>
  <c r="R3151" i="13"/>
  <c r="AL3152" i="13"/>
  <c r="AJ3152" i="13"/>
  <c r="AK3152" i="13"/>
  <c r="AM3152" i="13"/>
  <c r="R3152" i="13"/>
  <c r="AL3153" i="13"/>
  <c r="AJ3153" i="13"/>
  <c r="AK3153" i="13"/>
  <c r="AM3153" i="13"/>
  <c r="R3153" i="13"/>
  <c r="AL3154" i="13"/>
  <c r="AJ3154" i="13"/>
  <c r="AK3154" i="13"/>
  <c r="AM3154" i="13"/>
  <c r="R3154" i="13"/>
  <c r="AL3155" i="13"/>
  <c r="AJ3155" i="13"/>
  <c r="AK3155" i="13"/>
  <c r="AM3155" i="13"/>
  <c r="R3155" i="13"/>
  <c r="AL3156" i="13"/>
  <c r="AJ3156" i="13"/>
  <c r="AK3156" i="13"/>
  <c r="AM3156" i="13"/>
  <c r="R3156" i="13"/>
  <c r="AL3157" i="13"/>
  <c r="AJ3157" i="13"/>
  <c r="AK3157" i="13"/>
  <c r="AM3157" i="13"/>
  <c r="R3157" i="13"/>
  <c r="AL3158" i="13"/>
  <c r="AJ3158" i="13"/>
  <c r="AK3158" i="13"/>
  <c r="AM3158" i="13"/>
  <c r="R3158" i="13"/>
  <c r="AL3159" i="13"/>
  <c r="AJ3159" i="13"/>
  <c r="AK3159" i="13"/>
  <c r="AM3159" i="13"/>
  <c r="R3159" i="13"/>
  <c r="AL3160" i="13"/>
  <c r="AJ3160" i="13"/>
  <c r="AK3160" i="13"/>
  <c r="AM3160" i="13"/>
  <c r="R3160" i="13"/>
  <c r="AL3161" i="13"/>
  <c r="AJ3161" i="13"/>
  <c r="AK3161" i="13"/>
  <c r="AM3161" i="13"/>
  <c r="R3161" i="13"/>
  <c r="AL3162" i="13"/>
  <c r="AJ3162" i="13"/>
  <c r="AK3162" i="13"/>
  <c r="AM3162" i="13"/>
  <c r="R3162" i="13"/>
  <c r="AL3163" i="13"/>
  <c r="AJ3163" i="13"/>
  <c r="AK3163" i="13"/>
  <c r="AM3163" i="13"/>
  <c r="R3163" i="13"/>
  <c r="AL3164" i="13"/>
  <c r="AJ3164" i="13"/>
  <c r="AK3164" i="13"/>
  <c r="AM3164" i="13"/>
  <c r="R3164" i="13"/>
  <c r="AL3165" i="13"/>
  <c r="AJ3165" i="13"/>
  <c r="AK3165" i="13"/>
  <c r="AM3165" i="13"/>
  <c r="R3165" i="13"/>
  <c r="AL3166" i="13"/>
  <c r="AJ3166" i="13"/>
  <c r="AK3166" i="13"/>
  <c r="AM3166" i="13"/>
  <c r="R3166" i="13"/>
  <c r="AL3167" i="13"/>
  <c r="AJ3167" i="13"/>
  <c r="AK3167" i="13"/>
  <c r="AM3167" i="13"/>
  <c r="R3167" i="13"/>
  <c r="AL3168" i="13"/>
  <c r="AJ3168" i="13"/>
  <c r="AK3168" i="13"/>
  <c r="AM3168" i="13"/>
  <c r="R3168" i="13"/>
  <c r="AL3169" i="13"/>
  <c r="AJ3169" i="13"/>
  <c r="AK3169" i="13"/>
  <c r="AM3169" i="13"/>
  <c r="R3169" i="13"/>
  <c r="AL3170" i="13"/>
  <c r="AJ3170" i="13"/>
  <c r="AK3170" i="13"/>
  <c r="AM3170" i="13"/>
  <c r="R3170" i="13"/>
  <c r="AL3171" i="13"/>
  <c r="AJ3171" i="13"/>
  <c r="AK3171" i="13"/>
  <c r="AM3171" i="13"/>
  <c r="R3171" i="13"/>
  <c r="AL3172" i="13"/>
  <c r="AJ3172" i="13"/>
  <c r="AK3172" i="13"/>
  <c r="AM3172" i="13"/>
  <c r="R3172" i="13"/>
  <c r="AL3173" i="13"/>
  <c r="AJ3173" i="13"/>
  <c r="AK3173" i="13"/>
  <c r="AM3173" i="13"/>
  <c r="R3173" i="13"/>
  <c r="AL3174" i="13"/>
  <c r="AJ3174" i="13"/>
  <c r="AK3174" i="13"/>
  <c r="AM3174" i="13"/>
  <c r="R3174" i="13"/>
  <c r="AL3175" i="13"/>
  <c r="AJ3175" i="13"/>
  <c r="AK3175" i="13"/>
  <c r="AM3175" i="13"/>
  <c r="R3175" i="13"/>
  <c r="AL3176" i="13"/>
  <c r="AJ3176" i="13"/>
  <c r="AK3176" i="13"/>
  <c r="AM3176" i="13"/>
  <c r="R3176" i="13"/>
  <c r="AL3177" i="13"/>
  <c r="AJ3177" i="13"/>
  <c r="AK3177" i="13"/>
  <c r="AM3177" i="13"/>
  <c r="R3177" i="13"/>
  <c r="AL3178" i="13"/>
  <c r="AJ3178" i="13"/>
  <c r="AK3178" i="13"/>
  <c r="AM3178" i="13"/>
  <c r="R3178" i="13"/>
  <c r="AL3179" i="13"/>
  <c r="AJ3179" i="13"/>
  <c r="AK3179" i="13"/>
  <c r="AM3179" i="13"/>
  <c r="R3179" i="13"/>
  <c r="AL3180" i="13"/>
  <c r="AJ3180" i="13"/>
  <c r="AK3180" i="13"/>
  <c r="AM3180" i="13"/>
  <c r="R3180" i="13"/>
  <c r="AL3181" i="13"/>
  <c r="AJ3181" i="13"/>
  <c r="AK3181" i="13"/>
  <c r="AM3181" i="13"/>
  <c r="R3181" i="13"/>
  <c r="AL3182" i="13"/>
  <c r="AJ3182" i="13"/>
  <c r="AK3182" i="13"/>
  <c r="AM3182" i="13"/>
  <c r="R3182" i="13"/>
  <c r="AL3183" i="13"/>
  <c r="AJ3183" i="13"/>
  <c r="AK3183" i="13"/>
  <c r="AM3183" i="13"/>
  <c r="R3183" i="13"/>
  <c r="AL3184" i="13"/>
  <c r="AJ3184" i="13"/>
  <c r="AK3184" i="13"/>
  <c r="AM3184" i="13"/>
  <c r="R3184" i="13"/>
  <c r="AL3185" i="13"/>
  <c r="AJ3185" i="13"/>
  <c r="AK3185" i="13"/>
  <c r="AM3185" i="13"/>
  <c r="R3185" i="13"/>
  <c r="AL3186" i="13"/>
  <c r="AJ3186" i="13"/>
  <c r="AK3186" i="13"/>
  <c r="AM3186" i="13"/>
  <c r="R3186" i="13"/>
  <c r="AL3187" i="13"/>
  <c r="AJ3187" i="13"/>
  <c r="AK3187" i="13"/>
  <c r="AM3187" i="13"/>
  <c r="R3187" i="13"/>
  <c r="AL3188" i="13"/>
  <c r="AJ3188" i="13"/>
  <c r="AK3188" i="13"/>
  <c r="AM3188" i="13"/>
  <c r="R3188" i="13"/>
  <c r="AL3189" i="13"/>
  <c r="AJ3189" i="13"/>
  <c r="AK3189" i="13"/>
  <c r="AM3189" i="13"/>
  <c r="R3189" i="13"/>
  <c r="AL3190" i="13"/>
  <c r="AJ3190" i="13"/>
  <c r="AK3190" i="13"/>
  <c r="AM3190" i="13"/>
  <c r="R3190" i="13"/>
  <c r="AL3191" i="13"/>
  <c r="AJ3191" i="13"/>
  <c r="AK3191" i="13"/>
  <c r="AM3191" i="13"/>
  <c r="R3191" i="13"/>
  <c r="AL3192" i="13"/>
  <c r="AJ3192" i="13"/>
  <c r="AK3192" i="13"/>
  <c r="AM3192" i="13"/>
  <c r="R3192" i="13"/>
  <c r="AL3193" i="13"/>
  <c r="AJ3193" i="13"/>
  <c r="AK3193" i="13"/>
  <c r="AM3193" i="13"/>
  <c r="R3193" i="13"/>
  <c r="AL3194" i="13"/>
  <c r="AJ3194" i="13"/>
  <c r="AK3194" i="13"/>
  <c r="AM3194" i="13"/>
  <c r="R3194" i="13"/>
  <c r="AL3195" i="13"/>
  <c r="AJ3195" i="13"/>
  <c r="AK3195" i="13"/>
  <c r="AM3195" i="13"/>
  <c r="R3195" i="13"/>
  <c r="AL3196" i="13"/>
  <c r="AJ3196" i="13"/>
  <c r="AK3196" i="13"/>
  <c r="AM3196" i="13"/>
  <c r="R3196" i="13"/>
  <c r="AL3197" i="13"/>
  <c r="AJ3197" i="13"/>
  <c r="AK3197" i="13"/>
  <c r="AM3197" i="13"/>
  <c r="R3197" i="13"/>
  <c r="AL3198" i="13"/>
  <c r="AJ3198" i="13"/>
  <c r="AK3198" i="13"/>
  <c r="AM3198" i="13"/>
  <c r="R3198" i="13"/>
  <c r="AL3199" i="13"/>
  <c r="AJ3199" i="13"/>
  <c r="AK3199" i="13"/>
  <c r="AM3199" i="13"/>
  <c r="R3199" i="13"/>
  <c r="AL3200" i="13"/>
  <c r="AJ3200" i="13"/>
  <c r="AK3200" i="13"/>
  <c r="AM3200" i="13"/>
  <c r="R3200" i="13"/>
  <c r="AL3201" i="13"/>
  <c r="AJ3201" i="13"/>
  <c r="AK3201" i="13"/>
  <c r="AM3201" i="13"/>
  <c r="R3201" i="13"/>
  <c r="AL3202" i="13"/>
  <c r="AJ3202" i="13"/>
  <c r="AK3202" i="13"/>
  <c r="AM3202" i="13"/>
  <c r="R3202" i="13"/>
  <c r="AL3203" i="13"/>
  <c r="AJ3203" i="13"/>
  <c r="AK3203" i="13"/>
  <c r="AM3203" i="13"/>
  <c r="R3203" i="13"/>
  <c r="AL3204" i="13"/>
  <c r="AJ3204" i="13"/>
  <c r="AK3204" i="13"/>
  <c r="AM3204" i="13"/>
  <c r="R3204" i="13"/>
  <c r="AL3205" i="13"/>
  <c r="AJ3205" i="13"/>
  <c r="AK3205" i="13"/>
  <c r="AM3205" i="13"/>
  <c r="R3205" i="13"/>
  <c r="AL3206" i="13"/>
  <c r="AJ3206" i="13"/>
  <c r="AK3206" i="13"/>
  <c r="AM3206" i="13"/>
  <c r="R3206" i="13"/>
  <c r="AL3207" i="13"/>
  <c r="AJ3207" i="13"/>
  <c r="AK3207" i="13"/>
  <c r="AM3207" i="13"/>
  <c r="R3207" i="13"/>
  <c r="AL3208" i="13"/>
  <c r="AJ3208" i="13"/>
  <c r="AK3208" i="13"/>
  <c r="AM3208" i="13"/>
  <c r="R3208" i="13"/>
  <c r="AL3209" i="13"/>
  <c r="AJ3209" i="13"/>
  <c r="AK3209" i="13"/>
  <c r="AM3209" i="13"/>
  <c r="R3209" i="13"/>
  <c r="AL3210" i="13"/>
  <c r="AJ3210" i="13"/>
  <c r="AK3210" i="13"/>
  <c r="AM3210" i="13"/>
  <c r="R3210" i="13"/>
  <c r="AL3211" i="13"/>
  <c r="AJ3211" i="13"/>
  <c r="AK3211" i="13"/>
  <c r="AM3211" i="13"/>
  <c r="R3211" i="13"/>
  <c r="AL3212" i="13"/>
  <c r="AJ3212" i="13"/>
  <c r="AK3212" i="13"/>
  <c r="AM3212" i="13"/>
  <c r="R3212" i="13"/>
  <c r="AL3213" i="13"/>
  <c r="AJ3213" i="13"/>
  <c r="AK3213" i="13"/>
  <c r="AM3213" i="13"/>
  <c r="R3213" i="13"/>
  <c r="AL3214" i="13"/>
  <c r="AJ3214" i="13"/>
  <c r="AK3214" i="13"/>
  <c r="AM3214" i="13"/>
  <c r="R3214" i="13"/>
  <c r="AL3215" i="13"/>
  <c r="AJ3215" i="13"/>
  <c r="AK3215" i="13"/>
  <c r="AM3215" i="13"/>
  <c r="R3215" i="13"/>
  <c r="AL3216" i="13"/>
  <c r="AJ3216" i="13"/>
  <c r="AK3216" i="13"/>
  <c r="AM3216" i="13"/>
  <c r="R3216" i="13"/>
  <c r="AL3217" i="13"/>
  <c r="AJ3217" i="13"/>
  <c r="AK3217" i="13"/>
  <c r="AM3217" i="13"/>
  <c r="R3217" i="13"/>
  <c r="AL3218" i="13"/>
  <c r="AJ3218" i="13"/>
  <c r="AK3218" i="13"/>
  <c r="AM3218" i="13"/>
  <c r="R3218" i="13"/>
  <c r="AL3219" i="13"/>
  <c r="AJ3219" i="13"/>
  <c r="AK3219" i="13"/>
  <c r="AM3219" i="13"/>
  <c r="R3219" i="13"/>
  <c r="AL3220" i="13"/>
  <c r="AJ3220" i="13"/>
  <c r="AK3220" i="13"/>
  <c r="AM3220" i="13"/>
  <c r="R3220" i="13"/>
  <c r="AL3221" i="13"/>
  <c r="AJ3221" i="13"/>
  <c r="AK3221" i="13"/>
  <c r="AM3221" i="13"/>
  <c r="R3221" i="13"/>
  <c r="AL3222" i="13"/>
  <c r="AJ3222" i="13"/>
  <c r="AK3222" i="13"/>
  <c r="AM3222" i="13"/>
  <c r="R3222" i="13"/>
  <c r="AL3223" i="13"/>
  <c r="AJ3223" i="13"/>
  <c r="AK3223" i="13"/>
  <c r="AM3223" i="13"/>
  <c r="R3223" i="13"/>
  <c r="AL3224" i="13"/>
  <c r="AJ3224" i="13"/>
  <c r="AK3224" i="13"/>
  <c r="AM3224" i="13"/>
  <c r="R3224" i="13"/>
  <c r="AL3225" i="13"/>
  <c r="AJ3225" i="13"/>
  <c r="AK3225" i="13"/>
  <c r="AM3225" i="13"/>
  <c r="R3225" i="13"/>
  <c r="AL3226" i="13"/>
  <c r="AJ3226" i="13"/>
  <c r="AK3226" i="13"/>
  <c r="AM3226" i="13"/>
  <c r="R3226" i="13"/>
  <c r="AL3227" i="13"/>
  <c r="AJ3227" i="13"/>
  <c r="AK3227" i="13"/>
  <c r="AM3227" i="13"/>
  <c r="R3227" i="13"/>
  <c r="AL3228" i="13"/>
  <c r="AJ3228" i="13"/>
  <c r="AK3228" i="13"/>
  <c r="AM3228" i="13"/>
  <c r="R3228" i="13"/>
  <c r="AL3229" i="13"/>
  <c r="AJ3229" i="13"/>
  <c r="AK3229" i="13"/>
  <c r="AM3229" i="13"/>
  <c r="R3229" i="13"/>
  <c r="AL3230" i="13"/>
  <c r="AJ3230" i="13"/>
  <c r="AK3230" i="13"/>
  <c r="AM3230" i="13"/>
  <c r="R3230" i="13"/>
  <c r="AL3231" i="13"/>
  <c r="AJ3231" i="13"/>
  <c r="AK3231" i="13"/>
  <c r="AM3231" i="13"/>
  <c r="R3231" i="13"/>
  <c r="AL3232" i="13"/>
  <c r="AJ3232" i="13"/>
  <c r="AK3232" i="13"/>
  <c r="AM3232" i="13"/>
  <c r="R3232" i="13"/>
  <c r="AL3233" i="13"/>
  <c r="AJ3233" i="13"/>
  <c r="AK3233" i="13"/>
  <c r="AM3233" i="13"/>
  <c r="R3233" i="13"/>
  <c r="AL3234" i="13"/>
  <c r="AJ3234" i="13"/>
  <c r="AK3234" i="13"/>
  <c r="AM3234" i="13"/>
  <c r="R3234" i="13"/>
  <c r="AL3235" i="13"/>
  <c r="AJ3235" i="13"/>
  <c r="AK3235" i="13"/>
  <c r="AM3235" i="13"/>
  <c r="R3235" i="13"/>
  <c r="AL3236" i="13"/>
  <c r="AJ3236" i="13"/>
  <c r="AK3236" i="13"/>
  <c r="AM3236" i="13"/>
  <c r="R3236" i="13"/>
  <c r="AL3237" i="13"/>
  <c r="AJ3237" i="13"/>
  <c r="AK3237" i="13"/>
  <c r="AM3237" i="13"/>
  <c r="R3237" i="13"/>
  <c r="AL3238" i="13"/>
  <c r="AJ3238" i="13"/>
  <c r="AK3238" i="13"/>
  <c r="AM3238" i="13"/>
  <c r="R3238" i="13"/>
  <c r="AL3239" i="13"/>
  <c r="AJ3239" i="13"/>
  <c r="AK3239" i="13"/>
  <c r="AM3239" i="13"/>
  <c r="R3239" i="13"/>
  <c r="AL3240" i="13"/>
  <c r="AJ3240" i="13"/>
  <c r="AK3240" i="13"/>
  <c r="AM3240" i="13"/>
  <c r="R3240" i="13"/>
  <c r="AL3241" i="13"/>
  <c r="AJ3241" i="13"/>
  <c r="AK3241" i="13"/>
  <c r="AM3241" i="13"/>
  <c r="R3241" i="13"/>
  <c r="AL3242" i="13"/>
  <c r="AJ3242" i="13"/>
  <c r="AK3242" i="13"/>
  <c r="AM3242" i="13"/>
  <c r="R3242" i="13"/>
  <c r="AL3243" i="13"/>
  <c r="AJ3243" i="13"/>
  <c r="AK3243" i="13"/>
  <c r="AM3243" i="13"/>
  <c r="R3243" i="13"/>
  <c r="AL3244" i="13"/>
  <c r="AJ3244" i="13"/>
  <c r="AK3244" i="13"/>
  <c r="AM3244" i="13"/>
  <c r="R3244" i="13"/>
  <c r="AL3245" i="13"/>
  <c r="AJ3245" i="13"/>
  <c r="AK3245" i="13"/>
  <c r="AM3245" i="13"/>
  <c r="R3245" i="13"/>
  <c r="AL3246" i="13"/>
  <c r="AJ3246" i="13"/>
  <c r="AK3246" i="13"/>
  <c r="AM3246" i="13"/>
  <c r="R3246" i="13"/>
  <c r="AL3247" i="13"/>
  <c r="AJ3247" i="13"/>
  <c r="AK3247" i="13"/>
  <c r="AM3247" i="13"/>
  <c r="R3247" i="13"/>
  <c r="AL3248" i="13"/>
  <c r="AJ3248" i="13"/>
  <c r="AK3248" i="13"/>
  <c r="AM3248" i="13"/>
  <c r="R3248" i="13"/>
  <c r="AL3249" i="13"/>
  <c r="AJ3249" i="13"/>
  <c r="AK3249" i="13"/>
  <c r="AM3249" i="13"/>
  <c r="R3249" i="13"/>
  <c r="AL3250" i="13"/>
  <c r="AJ3250" i="13"/>
  <c r="AK3250" i="13"/>
  <c r="AM3250" i="13"/>
  <c r="R3250" i="13"/>
  <c r="AL3251" i="13"/>
  <c r="AJ3251" i="13"/>
  <c r="AK3251" i="13"/>
  <c r="AM3251" i="13"/>
  <c r="R3251" i="13"/>
  <c r="AL3252" i="13"/>
  <c r="AJ3252" i="13"/>
  <c r="AK3252" i="13"/>
  <c r="AM3252" i="13"/>
  <c r="R3252" i="13"/>
  <c r="AL3253" i="13"/>
  <c r="AJ3253" i="13"/>
  <c r="AK3253" i="13"/>
  <c r="AM3253" i="13"/>
  <c r="R3253" i="13"/>
  <c r="AL3254" i="13"/>
  <c r="AJ3254" i="13"/>
  <c r="AK3254" i="13"/>
  <c r="AM3254" i="13"/>
  <c r="R3254" i="13"/>
  <c r="AL3255" i="13"/>
  <c r="AJ3255" i="13"/>
  <c r="AK3255" i="13"/>
  <c r="AM3255" i="13"/>
  <c r="R3255" i="13"/>
  <c r="AL3256" i="13"/>
  <c r="AJ3256" i="13"/>
  <c r="AK3256" i="13"/>
  <c r="AM3256" i="13"/>
  <c r="R3256" i="13"/>
  <c r="AL3257" i="13"/>
  <c r="AJ3257" i="13"/>
  <c r="AK3257" i="13"/>
  <c r="AM3257" i="13"/>
  <c r="R3257" i="13"/>
  <c r="AL3258" i="13"/>
  <c r="AJ3258" i="13"/>
  <c r="AK3258" i="13"/>
  <c r="AM3258" i="13"/>
  <c r="R3258" i="13"/>
  <c r="AL3259" i="13"/>
  <c r="AJ3259" i="13"/>
  <c r="AK3259" i="13"/>
  <c r="AM3259" i="13"/>
  <c r="R3259" i="13"/>
  <c r="AL3260" i="13"/>
  <c r="AJ3260" i="13"/>
  <c r="AK3260" i="13"/>
  <c r="AM3260" i="13"/>
  <c r="R3260" i="13"/>
  <c r="AL3261" i="13"/>
  <c r="AJ3261" i="13"/>
  <c r="AK3261" i="13"/>
  <c r="AM3261" i="13"/>
  <c r="R3261" i="13"/>
  <c r="AL3262" i="13"/>
  <c r="AJ3262" i="13"/>
  <c r="AK3262" i="13"/>
  <c r="AM3262" i="13"/>
  <c r="R3262" i="13"/>
  <c r="AL3263" i="13"/>
  <c r="AJ3263" i="13"/>
  <c r="AK3263" i="13"/>
  <c r="AM3263" i="13"/>
  <c r="R3263" i="13"/>
  <c r="AL3264" i="13"/>
  <c r="AJ3264" i="13"/>
  <c r="AK3264" i="13"/>
  <c r="AM3264" i="13"/>
  <c r="R3264" i="13"/>
  <c r="AL3265" i="13"/>
  <c r="AJ3265" i="13"/>
  <c r="AK3265" i="13"/>
  <c r="AM3265" i="13"/>
  <c r="R3265" i="13"/>
  <c r="AL3266" i="13"/>
  <c r="AJ3266" i="13"/>
  <c r="AK3266" i="13"/>
  <c r="AM3266" i="13"/>
  <c r="R3266" i="13"/>
  <c r="AL3267" i="13"/>
  <c r="AJ3267" i="13"/>
  <c r="AK3267" i="13"/>
  <c r="AM3267" i="13"/>
  <c r="R3267" i="13"/>
  <c r="AL3268" i="13"/>
  <c r="AJ3268" i="13"/>
  <c r="AK3268" i="13"/>
  <c r="AM3268" i="13"/>
  <c r="R3268" i="13"/>
  <c r="AL3269" i="13"/>
  <c r="AJ3269" i="13"/>
  <c r="AK3269" i="13"/>
  <c r="AM3269" i="13"/>
  <c r="R3269" i="13"/>
  <c r="AL3270" i="13"/>
  <c r="AJ3270" i="13"/>
  <c r="AK3270" i="13"/>
  <c r="AM3270" i="13"/>
  <c r="R3270" i="13"/>
  <c r="AL3271" i="13"/>
  <c r="AJ3271" i="13"/>
  <c r="AK3271" i="13"/>
  <c r="AM3271" i="13"/>
  <c r="R3271" i="13"/>
  <c r="AL3272" i="13"/>
  <c r="AJ3272" i="13"/>
  <c r="AK3272" i="13"/>
  <c r="AM3272" i="13"/>
  <c r="R3272" i="13"/>
  <c r="AL3273" i="13"/>
  <c r="AJ3273" i="13"/>
  <c r="AK3273" i="13"/>
  <c r="AM3273" i="13"/>
  <c r="R3273" i="13"/>
  <c r="AL3274" i="13"/>
  <c r="AJ3274" i="13"/>
  <c r="AK3274" i="13"/>
  <c r="AM3274" i="13"/>
  <c r="R3274" i="13"/>
  <c r="AL3275" i="13"/>
  <c r="AJ3275" i="13"/>
  <c r="AK3275" i="13"/>
  <c r="AM3275" i="13"/>
  <c r="R3275" i="13"/>
  <c r="AL3276" i="13"/>
  <c r="AJ3276" i="13"/>
  <c r="AK3276" i="13"/>
  <c r="AM3276" i="13"/>
  <c r="R3276" i="13"/>
  <c r="AL3277" i="13"/>
  <c r="AJ3277" i="13"/>
  <c r="AK3277" i="13"/>
  <c r="AM3277" i="13"/>
  <c r="R3277" i="13"/>
  <c r="AL3278" i="13"/>
  <c r="AJ3278" i="13"/>
  <c r="AK3278" i="13"/>
  <c r="AM3278" i="13"/>
  <c r="R3278" i="13"/>
  <c r="AL3279" i="13"/>
  <c r="AJ3279" i="13"/>
  <c r="AK3279" i="13"/>
  <c r="AM3279" i="13"/>
  <c r="R3279" i="13"/>
  <c r="AL3280" i="13"/>
  <c r="AJ3280" i="13"/>
  <c r="AK3280" i="13"/>
  <c r="AM3280" i="13"/>
  <c r="R3280" i="13"/>
  <c r="AL3281" i="13"/>
  <c r="AJ3281" i="13"/>
  <c r="AK3281" i="13"/>
  <c r="AM3281" i="13"/>
  <c r="R3281" i="13"/>
  <c r="AL3282" i="13"/>
  <c r="AJ3282" i="13"/>
  <c r="AK3282" i="13"/>
  <c r="AM3282" i="13"/>
  <c r="R3282" i="13"/>
  <c r="AL3283" i="13"/>
  <c r="AJ3283" i="13"/>
  <c r="AK3283" i="13"/>
  <c r="AM3283" i="13"/>
  <c r="R3283" i="13"/>
  <c r="AL3284" i="13"/>
  <c r="AJ3284" i="13"/>
  <c r="AK3284" i="13"/>
  <c r="AM3284" i="13"/>
  <c r="R3284" i="13"/>
  <c r="AL3285" i="13"/>
  <c r="AJ3285" i="13"/>
  <c r="AK3285" i="13"/>
  <c r="AM3285" i="13"/>
  <c r="R3285" i="13"/>
  <c r="AL3286" i="13"/>
  <c r="AJ3286" i="13"/>
  <c r="AK3286" i="13"/>
  <c r="AM3286" i="13"/>
  <c r="R3286" i="13"/>
  <c r="AL3287" i="13"/>
  <c r="AJ3287" i="13"/>
  <c r="AK3287" i="13"/>
  <c r="AM3287" i="13"/>
  <c r="R3287" i="13"/>
  <c r="AL3288" i="13"/>
  <c r="AJ3288" i="13"/>
  <c r="AK3288" i="13"/>
  <c r="AM3288" i="13"/>
  <c r="R3288" i="13"/>
  <c r="AL3289" i="13"/>
  <c r="AJ3289" i="13"/>
  <c r="AK3289" i="13"/>
  <c r="AM3289" i="13"/>
  <c r="R3289" i="13"/>
  <c r="AL3290" i="13"/>
  <c r="AJ3290" i="13"/>
  <c r="AK3290" i="13"/>
  <c r="AM3290" i="13"/>
  <c r="R3290" i="13"/>
  <c r="AL3291" i="13"/>
  <c r="AJ3291" i="13"/>
  <c r="AK3291" i="13"/>
  <c r="AM3291" i="13"/>
  <c r="R3291" i="13"/>
  <c r="AL3292" i="13"/>
  <c r="AJ3292" i="13"/>
  <c r="AK3292" i="13"/>
  <c r="AM3292" i="13"/>
  <c r="R3292" i="13"/>
  <c r="AL3293" i="13"/>
  <c r="AJ3293" i="13"/>
  <c r="AK3293" i="13"/>
  <c r="AM3293" i="13"/>
  <c r="R3293" i="13"/>
  <c r="AL3294" i="13"/>
  <c r="AJ3294" i="13"/>
  <c r="AK3294" i="13"/>
  <c r="AM3294" i="13"/>
  <c r="R3294" i="13"/>
  <c r="AL3295" i="13"/>
  <c r="AJ3295" i="13"/>
  <c r="AK3295" i="13"/>
  <c r="AM3295" i="13"/>
  <c r="R3295" i="13"/>
  <c r="AL3296" i="13"/>
  <c r="AJ3296" i="13"/>
  <c r="AK3296" i="13"/>
  <c r="AM3296" i="13"/>
  <c r="R3296" i="13"/>
  <c r="AL3297" i="13"/>
  <c r="AJ3297" i="13"/>
  <c r="AK3297" i="13"/>
  <c r="AM3297" i="13"/>
  <c r="R3297" i="13"/>
  <c r="AL3298" i="13"/>
  <c r="AJ3298" i="13"/>
  <c r="AK3298" i="13"/>
  <c r="AM3298" i="13"/>
  <c r="R3298" i="13"/>
  <c r="AL3299" i="13"/>
  <c r="AJ3299" i="13"/>
  <c r="AK3299" i="13"/>
  <c r="AM3299" i="13"/>
  <c r="R3299" i="13"/>
  <c r="AL3300" i="13"/>
  <c r="AJ3300" i="13"/>
  <c r="AK3300" i="13"/>
  <c r="AM3300" i="13"/>
  <c r="R3300" i="13"/>
  <c r="AL3301" i="13"/>
  <c r="AJ3301" i="13"/>
  <c r="AK3301" i="13"/>
  <c r="AM3301" i="13"/>
  <c r="R3301" i="13"/>
  <c r="AL3302" i="13"/>
  <c r="AJ3302" i="13"/>
  <c r="AK3302" i="13"/>
  <c r="AM3302" i="13"/>
  <c r="R3302" i="13"/>
  <c r="AL3303" i="13"/>
  <c r="AJ3303" i="13"/>
  <c r="AK3303" i="13"/>
  <c r="AM3303" i="13"/>
  <c r="R3303" i="13"/>
  <c r="AL3304" i="13"/>
  <c r="AJ3304" i="13"/>
  <c r="AK3304" i="13"/>
  <c r="AM3304" i="13"/>
  <c r="R3304" i="13"/>
  <c r="AL3305" i="13"/>
  <c r="AJ3305" i="13"/>
  <c r="AK3305" i="13"/>
  <c r="AM3305" i="13"/>
  <c r="R3305" i="13"/>
  <c r="AL3306" i="13"/>
  <c r="AJ3306" i="13"/>
  <c r="AK3306" i="13"/>
  <c r="AM3306" i="13"/>
  <c r="R3306" i="13"/>
  <c r="AL3307" i="13"/>
  <c r="AJ3307" i="13"/>
  <c r="AK3307" i="13"/>
  <c r="AM3307" i="13"/>
  <c r="R3307" i="13"/>
  <c r="AL3308" i="13"/>
  <c r="AJ3308" i="13"/>
  <c r="AK3308" i="13"/>
  <c r="AM3308" i="13"/>
  <c r="R3308" i="13"/>
  <c r="AL3309" i="13"/>
  <c r="AJ3309" i="13"/>
  <c r="AK3309" i="13"/>
  <c r="AM3309" i="13"/>
  <c r="R3309" i="13"/>
  <c r="AL3310" i="13"/>
  <c r="AJ3310" i="13"/>
  <c r="AK3310" i="13"/>
  <c r="AM3310" i="13"/>
  <c r="R3310" i="13"/>
  <c r="AL3311" i="13"/>
  <c r="AJ3311" i="13"/>
  <c r="AK3311" i="13"/>
  <c r="AM3311" i="13"/>
  <c r="R3311" i="13"/>
  <c r="AL3312" i="13"/>
  <c r="AJ3312" i="13"/>
  <c r="AK3312" i="13"/>
  <c r="AM3312" i="13"/>
  <c r="R3312" i="13"/>
  <c r="AL3313" i="13"/>
  <c r="AJ3313" i="13"/>
  <c r="AK3313" i="13"/>
  <c r="AM3313" i="13"/>
  <c r="R3313" i="13"/>
  <c r="AL3314" i="13"/>
  <c r="AJ3314" i="13"/>
  <c r="AK3314" i="13"/>
  <c r="AM3314" i="13"/>
  <c r="R3314" i="13"/>
  <c r="AL3315" i="13"/>
  <c r="AJ3315" i="13"/>
  <c r="AK3315" i="13"/>
  <c r="AM3315" i="13"/>
  <c r="R3315" i="13"/>
  <c r="AL3316" i="13"/>
  <c r="AJ3316" i="13"/>
  <c r="AK3316" i="13"/>
  <c r="AM3316" i="13"/>
  <c r="R3316" i="13"/>
  <c r="AL3317" i="13"/>
  <c r="AJ3317" i="13"/>
  <c r="AK3317" i="13"/>
  <c r="AM3317" i="13"/>
  <c r="R3317" i="13"/>
  <c r="AL3318" i="13"/>
  <c r="AJ3318" i="13"/>
  <c r="AK3318" i="13"/>
  <c r="AM3318" i="13"/>
  <c r="R3318" i="13"/>
  <c r="AL3319" i="13"/>
  <c r="AJ3319" i="13"/>
  <c r="AK3319" i="13"/>
  <c r="AM3319" i="13"/>
  <c r="R3319" i="13"/>
  <c r="AL3320" i="13"/>
  <c r="AJ3320" i="13"/>
  <c r="AK3320" i="13"/>
  <c r="AM3320" i="13"/>
  <c r="R3320" i="13"/>
  <c r="AL3321" i="13"/>
  <c r="AJ3321" i="13"/>
  <c r="AK3321" i="13"/>
  <c r="AM3321" i="13"/>
  <c r="R3321" i="13"/>
  <c r="AL3322" i="13"/>
  <c r="AJ3322" i="13"/>
  <c r="AK3322" i="13"/>
  <c r="AM3322" i="13"/>
  <c r="R3322" i="13"/>
  <c r="AL3323" i="13"/>
  <c r="AJ3323" i="13"/>
  <c r="AK3323" i="13"/>
  <c r="AM3323" i="13"/>
  <c r="R3323" i="13"/>
  <c r="AL3324" i="13"/>
  <c r="AJ3324" i="13"/>
  <c r="AK3324" i="13"/>
  <c r="AM3324" i="13"/>
  <c r="R3324" i="13"/>
  <c r="AL3325" i="13"/>
  <c r="AJ3325" i="13"/>
  <c r="AK3325" i="13"/>
  <c r="AM3325" i="13"/>
  <c r="R3325" i="13"/>
  <c r="AL3326" i="13"/>
  <c r="AJ3326" i="13"/>
  <c r="AK3326" i="13"/>
  <c r="AM3326" i="13"/>
  <c r="R3326" i="13"/>
  <c r="AL3327" i="13"/>
  <c r="AJ3327" i="13"/>
  <c r="AK3327" i="13"/>
  <c r="AM3327" i="13"/>
  <c r="R3327" i="13"/>
  <c r="AL3328" i="13"/>
  <c r="AJ3328" i="13"/>
  <c r="AK3328" i="13"/>
  <c r="AM3328" i="13"/>
  <c r="R3328" i="13"/>
  <c r="AL3329" i="13"/>
  <c r="AJ3329" i="13"/>
  <c r="AK3329" i="13"/>
  <c r="AM3329" i="13"/>
  <c r="R3329" i="13"/>
  <c r="AL3330" i="13"/>
  <c r="AJ3330" i="13"/>
  <c r="AK3330" i="13"/>
  <c r="AM3330" i="13"/>
  <c r="R3330" i="13"/>
  <c r="AL3331" i="13"/>
  <c r="AJ3331" i="13"/>
  <c r="AK3331" i="13"/>
  <c r="AM3331" i="13"/>
  <c r="R3331" i="13"/>
  <c r="AL3332" i="13"/>
  <c r="AJ3332" i="13"/>
  <c r="AK3332" i="13"/>
  <c r="AM3332" i="13"/>
  <c r="R3332" i="13"/>
  <c r="AL3333" i="13"/>
  <c r="AJ3333" i="13"/>
  <c r="AK3333" i="13"/>
  <c r="AM3333" i="13"/>
  <c r="R3333" i="13"/>
  <c r="AL3334" i="13"/>
  <c r="AJ3334" i="13"/>
  <c r="AK3334" i="13"/>
  <c r="AM3334" i="13"/>
  <c r="R3334" i="13"/>
  <c r="AL3335" i="13"/>
  <c r="AJ3335" i="13"/>
  <c r="AK3335" i="13"/>
  <c r="AM3335" i="13"/>
  <c r="R3335" i="13"/>
  <c r="AL3336" i="13"/>
  <c r="AJ3336" i="13"/>
  <c r="AK3336" i="13"/>
  <c r="AM3336" i="13"/>
  <c r="R3336" i="13"/>
  <c r="AL3337" i="13"/>
  <c r="AJ3337" i="13"/>
  <c r="AK3337" i="13"/>
  <c r="AM3337" i="13"/>
  <c r="R3337" i="13"/>
  <c r="AL3338" i="13"/>
  <c r="AJ3338" i="13"/>
  <c r="AK3338" i="13"/>
  <c r="AM3338" i="13"/>
  <c r="R3338" i="13"/>
  <c r="AL3339" i="13"/>
  <c r="AJ3339" i="13"/>
  <c r="AK3339" i="13"/>
  <c r="AM3339" i="13"/>
  <c r="R3339" i="13"/>
  <c r="AL3340" i="13"/>
  <c r="AJ3340" i="13"/>
  <c r="AK3340" i="13"/>
  <c r="AM3340" i="13"/>
  <c r="R3340" i="13"/>
  <c r="AL3341" i="13"/>
  <c r="AJ3341" i="13"/>
  <c r="AK3341" i="13"/>
  <c r="AM3341" i="13"/>
  <c r="R3341" i="13"/>
  <c r="AL3342" i="13"/>
  <c r="AJ3342" i="13"/>
  <c r="AK3342" i="13"/>
  <c r="AM3342" i="13"/>
  <c r="R3342" i="13"/>
  <c r="AL3343" i="13"/>
  <c r="AJ3343" i="13"/>
  <c r="AK3343" i="13"/>
  <c r="AM3343" i="13"/>
  <c r="R3343" i="13"/>
  <c r="AL3344" i="13"/>
  <c r="AJ3344" i="13"/>
  <c r="AK3344" i="13"/>
  <c r="AM3344" i="13"/>
  <c r="R3344" i="13"/>
  <c r="AL3345" i="13"/>
  <c r="AJ3345" i="13"/>
  <c r="AK3345" i="13"/>
  <c r="AM3345" i="13"/>
  <c r="R3345" i="13"/>
  <c r="AL3346" i="13"/>
  <c r="AJ3346" i="13"/>
  <c r="AK3346" i="13"/>
  <c r="AM3346" i="13"/>
  <c r="R3346" i="13"/>
  <c r="AL3347" i="13"/>
  <c r="AJ3347" i="13"/>
  <c r="AK3347" i="13"/>
  <c r="AM3347" i="13"/>
  <c r="R3347" i="13"/>
  <c r="AL3348" i="13"/>
  <c r="AJ3348" i="13"/>
  <c r="AK3348" i="13"/>
  <c r="AM3348" i="13"/>
  <c r="R3348" i="13"/>
  <c r="AL3349" i="13"/>
  <c r="AJ3349" i="13"/>
  <c r="AK3349" i="13"/>
  <c r="AM3349" i="13"/>
  <c r="R3349" i="13"/>
  <c r="AL3350" i="13"/>
  <c r="AJ3350" i="13"/>
  <c r="AK3350" i="13"/>
  <c r="AM3350" i="13"/>
  <c r="R3350" i="13"/>
  <c r="AL3351" i="13"/>
  <c r="AJ3351" i="13"/>
  <c r="AK3351" i="13"/>
  <c r="AM3351" i="13"/>
  <c r="R3351" i="13"/>
  <c r="AL3352" i="13"/>
  <c r="AJ3352" i="13"/>
  <c r="AK3352" i="13"/>
  <c r="AM3352" i="13"/>
  <c r="R3352" i="13"/>
  <c r="AL3353" i="13"/>
  <c r="AJ3353" i="13"/>
  <c r="AK3353" i="13"/>
  <c r="AM3353" i="13"/>
  <c r="R3353" i="13"/>
  <c r="AL3354" i="13"/>
  <c r="AJ3354" i="13"/>
  <c r="AK3354" i="13"/>
  <c r="AM3354" i="13"/>
  <c r="R3354" i="13"/>
  <c r="AL3355" i="13"/>
  <c r="AJ3355" i="13"/>
  <c r="AK3355" i="13"/>
  <c r="AM3355" i="13"/>
  <c r="R3355" i="13"/>
  <c r="AL3356" i="13"/>
  <c r="AJ3356" i="13"/>
  <c r="AK3356" i="13"/>
  <c r="AM3356" i="13"/>
  <c r="R3356" i="13"/>
  <c r="AL3357" i="13"/>
  <c r="AJ3357" i="13"/>
  <c r="AK3357" i="13"/>
  <c r="AM3357" i="13"/>
  <c r="R3357" i="13"/>
  <c r="AL3358" i="13"/>
  <c r="AJ3358" i="13"/>
  <c r="AK3358" i="13"/>
  <c r="AM3358" i="13"/>
  <c r="R3358" i="13"/>
  <c r="AL3359" i="13"/>
  <c r="AJ3359" i="13"/>
  <c r="AK3359" i="13"/>
  <c r="AM3359" i="13"/>
  <c r="R3359" i="13"/>
  <c r="AL3360" i="13"/>
  <c r="AJ3360" i="13"/>
  <c r="AK3360" i="13"/>
  <c r="AM3360" i="13"/>
  <c r="R3360" i="13"/>
  <c r="AL3361" i="13"/>
  <c r="AJ3361" i="13"/>
  <c r="AK3361" i="13"/>
  <c r="AM3361" i="13"/>
  <c r="R3361" i="13"/>
  <c r="AL3362" i="13"/>
  <c r="AJ3362" i="13"/>
  <c r="AK3362" i="13"/>
  <c r="AM3362" i="13"/>
  <c r="R3362" i="13"/>
  <c r="AL3363" i="13"/>
  <c r="AJ3363" i="13"/>
  <c r="AK3363" i="13"/>
  <c r="AM3363" i="13"/>
  <c r="R3363" i="13"/>
  <c r="AL3364" i="13"/>
  <c r="AJ3364" i="13"/>
  <c r="AK3364" i="13"/>
  <c r="AM3364" i="13"/>
  <c r="R3364" i="13"/>
  <c r="AL3365" i="13"/>
  <c r="AJ3365" i="13"/>
  <c r="AK3365" i="13"/>
  <c r="AM3365" i="13"/>
  <c r="R3365" i="13"/>
  <c r="AL3366" i="13"/>
  <c r="AJ3366" i="13"/>
  <c r="AK3366" i="13"/>
  <c r="AM3366" i="13"/>
  <c r="R3366" i="13"/>
  <c r="AL3367" i="13"/>
  <c r="AJ3367" i="13"/>
  <c r="AK3367" i="13"/>
  <c r="AM3367" i="13"/>
  <c r="R3367" i="13"/>
  <c r="AL3368" i="13"/>
  <c r="AJ3368" i="13"/>
  <c r="AK3368" i="13"/>
  <c r="AM3368" i="13"/>
  <c r="R3368" i="13"/>
  <c r="AL3369" i="13"/>
  <c r="AJ3369" i="13"/>
  <c r="AK3369" i="13"/>
  <c r="AM3369" i="13"/>
  <c r="R3369" i="13"/>
  <c r="AL3370" i="13"/>
  <c r="AJ3370" i="13"/>
  <c r="AK3370" i="13"/>
  <c r="AM3370" i="13"/>
  <c r="R3370" i="13"/>
  <c r="AL3371" i="13"/>
  <c r="AJ3371" i="13"/>
  <c r="AK3371" i="13"/>
  <c r="AM3371" i="13"/>
  <c r="R3371" i="13"/>
  <c r="AL3372" i="13"/>
  <c r="AJ3372" i="13"/>
  <c r="AK3372" i="13"/>
  <c r="AM3372" i="13"/>
  <c r="R3372" i="13"/>
  <c r="AL3373" i="13"/>
  <c r="AJ3373" i="13"/>
  <c r="AK3373" i="13"/>
  <c r="AM3373" i="13"/>
  <c r="R3373" i="13"/>
  <c r="AL3374" i="13"/>
  <c r="AJ3374" i="13"/>
  <c r="AK3374" i="13"/>
  <c r="AM3374" i="13"/>
  <c r="R3374" i="13"/>
  <c r="AL3375" i="13"/>
  <c r="AJ3375" i="13"/>
  <c r="AK3375" i="13"/>
  <c r="AM3375" i="13"/>
  <c r="R3375" i="13"/>
  <c r="AL3376" i="13"/>
  <c r="AJ3376" i="13"/>
  <c r="AK3376" i="13"/>
  <c r="AM3376" i="13"/>
  <c r="R3376" i="13"/>
  <c r="AL3377" i="13"/>
  <c r="AJ3377" i="13"/>
  <c r="AK3377" i="13"/>
  <c r="AM3377" i="13"/>
  <c r="R3377" i="13"/>
  <c r="AL3378" i="13"/>
  <c r="AJ3378" i="13"/>
  <c r="AK3378" i="13"/>
  <c r="AM3378" i="13"/>
  <c r="R3378" i="13"/>
  <c r="AL3379" i="13"/>
  <c r="AJ3379" i="13"/>
  <c r="AK3379" i="13"/>
  <c r="AM3379" i="13"/>
  <c r="R3379" i="13"/>
  <c r="AL3380" i="13"/>
  <c r="AJ3380" i="13"/>
  <c r="AK3380" i="13"/>
  <c r="AM3380" i="13"/>
  <c r="R3380" i="13"/>
  <c r="AL3381" i="13"/>
  <c r="AJ3381" i="13"/>
  <c r="AK3381" i="13"/>
  <c r="AM3381" i="13"/>
  <c r="R3381" i="13"/>
  <c r="AL3382" i="13"/>
  <c r="AJ3382" i="13"/>
  <c r="AK3382" i="13"/>
  <c r="AM3382" i="13"/>
  <c r="R3382" i="13"/>
  <c r="AL3383" i="13"/>
  <c r="AJ3383" i="13"/>
  <c r="AK3383" i="13"/>
  <c r="AM3383" i="13"/>
  <c r="R3383" i="13"/>
  <c r="AL3384" i="13"/>
  <c r="AJ3384" i="13"/>
  <c r="AK3384" i="13"/>
  <c r="AM3384" i="13"/>
  <c r="R3384" i="13"/>
  <c r="AL3385" i="13"/>
  <c r="AJ3385" i="13"/>
  <c r="AK3385" i="13"/>
  <c r="AM3385" i="13"/>
  <c r="R3385" i="13"/>
  <c r="AL3386" i="13"/>
  <c r="AJ3386" i="13"/>
  <c r="AK3386" i="13"/>
  <c r="AM3386" i="13"/>
  <c r="R3386" i="13"/>
  <c r="AL3387" i="13"/>
  <c r="AJ3387" i="13"/>
  <c r="AK3387" i="13"/>
  <c r="AM3387" i="13"/>
  <c r="R3387" i="13"/>
  <c r="AL3388" i="13"/>
  <c r="AJ3388" i="13"/>
  <c r="AK3388" i="13"/>
  <c r="AM3388" i="13"/>
  <c r="R3388" i="13"/>
  <c r="AL3389" i="13"/>
  <c r="AJ3389" i="13"/>
  <c r="AK3389" i="13"/>
  <c r="AM3389" i="13"/>
  <c r="R3389" i="13"/>
  <c r="AL3390" i="13"/>
  <c r="AJ3390" i="13"/>
  <c r="AK3390" i="13"/>
  <c r="AM3390" i="13"/>
  <c r="R3390" i="13"/>
  <c r="AL3391" i="13"/>
  <c r="AJ3391" i="13"/>
  <c r="AK3391" i="13"/>
  <c r="AM3391" i="13"/>
  <c r="R3391" i="13"/>
  <c r="AL3392" i="13"/>
  <c r="AJ3392" i="13"/>
  <c r="AK3392" i="13"/>
  <c r="AM3392" i="13"/>
  <c r="R3392" i="13"/>
  <c r="AL3393" i="13"/>
  <c r="AJ3393" i="13"/>
  <c r="AK3393" i="13"/>
  <c r="AM3393" i="13"/>
  <c r="R3393" i="13"/>
  <c r="AL3394" i="13"/>
  <c r="AJ3394" i="13"/>
  <c r="AK3394" i="13"/>
  <c r="AM3394" i="13"/>
  <c r="R3394" i="13"/>
  <c r="AL3395" i="13"/>
  <c r="AJ3395" i="13"/>
  <c r="AK3395" i="13"/>
  <c r="AM3395" i="13"/>
  <c r="R3395" i="13"/>
  <c r="AL3396" i="13"/>
  <c r="AJ3396" i="13"/>
  <c r="AK3396" i="13"/>
  <c r="AM3396" i="13"/>
  <c r="R3396" i="13"/>
  <c r="AL3397" i="13"/>
  <c r="AJ3397" i="13"/>
  <c r="AK3397" i="13"/>
  <c r="AM3397" i="13"/>
  <c r="R3397" i="13"/>
  <c r="AL3398" i="13"/>
  <c r="AJ3398" i="13"/>
  <c r="AK3398" i="13"/>
  <c r="AM3398" i="13"/>
  <c r="R3398" i="13"/>
  <c r="AL3399" i="13"/>
  <c r="AJ3399" i="13"/>
  <c r="AK3399" i="13"/>
  <c r="AM3399" i="13"/>
  <c r="R3399" i="13"/>
  <c r="AL3400" i="13"/>
  <c r="AJ3400" i="13"/>
  <c r="AK3400" i="13"/>
  <c r="AM3400" i="13"/>
  <c r="R3400" i="13"/>
  <c r="AL3401" i="13"/>
  <c r="AJ3401" i="13"/>
  <c r="AK3401" i="13"/>
  <c r="AM3401" i="13"/>
  <c r="R3401" i="13"/>
  <c r="AL3402" i="13"/>
  <c r="AJ3402" i="13"/>
  <c r="AK3402" i="13"/>
  <c r="AM3402" i="13"/>
  <c r="R3402" i="13"/>
  <c r="AL3403" i="13"/>
  <c r="AJ3403" i="13"/>
  <c r="AK3403" i="13"/>
  <c r="AM3403" i="13"/>
  <c r="R3403" i="13"/>
  <c r="AL3404" i="13"/>
  <c r="AJ3404" i="13"/>
  <c r="AK3404" i="13"/>
  <c r="AM3404" i="13"/>
  <c r="R3404" i="13"/>
  <c r="AL3405" i="13"/>
  <c r="AJ3405" i="13"/>
  <c r="AK3405" i="13"/>
  <c r="AM3405" i="13"/>
  <c r="R3405" i="13"/>
  <c r="AL3406" i="13"/>
  <c r="AJ3406" i="13"/>
  <c r="AK3406" i="13"/>
  <c r="AM3406" i="13"/>
  <c r="R3406" i="13"/>
  <c r="AL3407" i="13"/>
  <c r="AJ3407" i="13"/>
  <c r="AK3407" i="13"/>
  <c r="AM3407" i="13"/>
  <c r="R3407" i="13"/>
  <c r="AL3408" i="13"/>
  <c r="AJ3408" i="13"/>
  <c r="AK3408" i="13"/>
  <c r="AM3408" i="13"/>
  <c r="R3408" i="13"/>
  <c r="AL3409" i="13"/>
  <c r="AJ3409" i="13"/>
  <c r="AK3409" i="13"/>
  <c r="AM3409" i="13"/>
  <c r="R3409" i="13"/>
  <c r="AL3410" i="13"/>
  <c r="AJ3410" i="13"/>
  <c r="AK3410" i="13"/>
  <c r="AM3410" i="13"/>
  <c r="R3410" i="13"/>
  <c r="AL3411" i="13"/>
  <c r="AJ3411" i="13"/>
  <c r="AK3411" i="13"/>
  <c r="AM3411" i="13"/>
  <c r="R3411" i="13"/>
  <c r="AL3412" i="13"/>
  <c r="AJ3412" i="13"/>
  <c r="AK3412" i="13"/>
  <c r="AM3412" i="13"/>
  <c r="R3412" i="13"/>
  <c r="AL3413" i="13"/>
  <c r="AJ3413" i="13"/>
  <c r="AK3413" i="13"/>
  <c r="AM3413" i="13"/>
  <c r="R3413" i="13"/>
  <c r="AL3414" i="13"/>
  <c r="AJ3414" i="13"/>
  <c r="AK3414" i="13"/>
  <c r="AM3414" i="13"/>
  <c r="R3414" i="13"/>
  <c r="AL3415" i="13"/>
  <c r="AJ3415" i="13"/>
  <c r="AK3415" i="13"/>
  <c r="AM3415" i="13"/>
  <c r="R3415" i="13"/>
  <c r="AL3416" i="13"/>
  <c r="AJ3416" i="13"/>
  <c r="AK3416" i="13"/>
  <c r="AM3416" i="13"/>
  <c r="R3416" i="13"/>
  <c r="AL3417" i="13"/>
  <c r="AJ3417" i="13"/>
  <c r="AK3417" i="13"/>
  <c r="AM3417" i="13"/>
  <c r="R3417" i="13"/>
  <c r="AL3418" i="13"/>
  <c r="AJ3418" i="13"/>
  <c r="AK3418" i="13"/>
  <c r="AM3418" i="13"/>
  <c r="R3418" i="13"/>
  <c r="AL3419" i="13"/>
  <c r="AJ3419" i="13"/>
  <c r="AK3419" i="13"/>
  <c r="AM3419" i="13"/>
  <c r="R3419" i="13"/>
  <c r="AL3420" i="13"/>
  <c r="AJ3420" i="13"/>
  <c r="AK3420" i="13"/>
  <c r="AM3420" i="13"/>
  <c r="R3420" i="13"/>
  <c r="AL3421" i="13"/>
  <c r="AJ3421" i="13"/>
  <c r="AK3421" i="13"/>
  <c r="AM3421" i="13"/>
  <c r="R3421" i="13"/>
  <c r="AL3422" i="13"/>
  <c r="AJ3422" i="13"/>
  <c r="AK3422" i="13"/>
  <c r="AM3422" i="13"/>
  <c r="R3422" i="13"/>
  <c r="AL3423" i="13"/>
  <c r="AJ3423" i="13"/>
  <c r="AK3423" i="13"/>
  <c r="AM3423" i="13"/>
  <c r="R3423" i="13"/>
  <c r="AL3424" i="13"/>
  <c r="AJ3424" i="13"/>
  <c r="AK3424" i="13"/>
  <c r="AM3424" i="13"/>
  <c r="R3424" i="13"/>
  <c r="AL3425" i="13"/>
  <c r="AJ3425" i="13"/>
  <c r="AK3425" i="13"/>
  <c r="AM3425" i="13"/>
  <c r="R3425" i="13"/>
  <c r="AL3426" i="13"/>
  <c r="AJ3426" i="13"/>
  <c r="AK3426" i="13"/>
  <c r="AM3426" i="13"/>
  <c r="R3426" i="13"/>
  <c r="AL3427" i="13"/>
  <c r="AJ3427" i="13"/>
  <c r="AK3427" i="13"/>
  <c r="AM3427" i="13"/>
  <c r="R3427" i="13"/>
  <c r="AL3428" i="13"/>
  <c r="AJ3428" i="13"/>
  <c r="AK3428" i="13"/>
  <c r="AM3428" i="13"/>
  <c r="R3428" i="13"/>
  <c r="AL3429" i="13"/>
  <c r="AJ3429" i="13"/>
  <c r="AK3429" i="13"/>
  <c r="AM3429" i="13"/>
  <c r="R3429" i="13"/>
  <c r="AL3430" i="13"/>
  <c r="AJ3430" i="13"/>
  <c r="AK3430" i="13"/>
  <c r="AM3430" i="13"/>
  <c r="R3430" i="13"/>
  <c r="AL3431" i="13"/>
  <c r="AJ3431" i="13"/>
  <c r="AK3431" i="13"/>
  <c r="AM3431" i="13"/>
  <c r="R3431" i="13"/>
  <c r="AL3432" i="13"/>
  <c r="AJ3432" i="13"/>
  <c r="AK3432" i="13"/>
  <c r="AM3432" i="13"/>
  <c r="R3432" i="13"/>
  <c r="AL3433" i="13"/>
  <c r="AJ3433" i="13"/>
  <c r="AK3433" i="13"/>
  <c r="AM3433" i="13"/>
  <c r="R3433" i="13"/>
  <c r="AL3434" i="13"/>
  <c r="AJ3434" i="13"/>
  <c r="AK3434" i="13"/>
  <c r="AM3434" i="13"/>
  <c r="R3434" i="13"/>
  <c r="AL3435" i="13"/>
  <c r="AJ3435" i="13"/>
  <c r="AK3435" i="13"/>
  <c r="AM3435" i="13"/>
  <c r="R3435" i="13"/>
  <c r="AL3436" i="13"/>
  <c r="AJ3436" i="13"/>
  <c r="AK3436" i="13"/>
  <c r="AM3436" i="13"/>
  <c r="R3436" i="13"/>
  <c r="AL3437" i="13"/>
  <c r="AJ3437" i="13"/>
  <c r="AK3437" i="13"/>
  <c r="AM3437" i="13"/>
  <c r="R3437" i="13"/>
  <c r="AL3438" i="13"/>
  <c r="AJ3438" i="13"/>
  <c r="AK3438" i="13"/>
  <c r="AM3438" i="13"/>
  <c r="R3438" i="13"/>
  <c r="AL3439" i="13"/>
  <c r="AJ3439" i="13"/>
  <c r="AK3439" i="13"/>
  <c r="AM3439" i="13"/>
  <c r="R3439" i="13"/>
  <c r="AL3440" i="13"/>
  <c r="AJ3440" i="13"/>
  <c r="AK3440" i="13"/>
  <c r="AM3440" i="13"/>
  <c r="R3440" i="13"/>
  <c r="AL3441" i="13"/>
  <c r="AJ3441" i="13"/>
  <c r="AK3441" i="13"/>
  <c r="AM3441" i="13"/>
  <c r="R3441" i="13"/>
  <c r="AL3442" i="13"/>
  <c r="AJ3442" i="13"/>
  <c r="AK3442" i="13"/>
  <c r="AM3442" i="13"/>
  <c r="R3442" i="13"/>
  <c r="AL3443" i="13"/>
  <c r="AJ3443" i="13"/>
  <c r="AK3443" i="13"/>
  <c r="AM3443" i="13"/>
  <c r="R3443" i="13"/>
  <c r="AL3444" i="13"/>
  <c r="AJ3444" i="13"/>
  <c r="AK3444" i="13"/>
  <c r="AM3444" i="13"/>
  <c r="R3444" i="13"/>
  <c r="AL3445" i="13"/>
  <c r="AJ3445" i="13"/>
  <c r="AK3445" i="13"/>
  <c r="AM3445" i="13"/>
  <c r="R3445" i="13"/>
  <c r="AL3446" i="13"/>
  <c r="AJ3446" i="13"/>
  <c r="AK3446" i="13"/>
  <c r="AM3446" i="13"/>
  <c r="R3446" i="13"/>
  <c r="AL3447" i="13"/>
  <c r="AJ3447" i="13"/>
  <c r="AK3447" i="13"/>
  <c r="AM3447" i="13"/>
  <c r="R3447" i="13"/>
  <c r="AL3448" i="13"/>
  <c r="AJ3448" i="13"/>
  <c r="AK3448" i="13"/>
  <c r="AM3448" i="13"/>
  <c r="R3448" i="13"/>
  <c r="AL3449" i="13"/>
  <c r="AJ3449" i="13"/>
  <c r="AK3449" i="13"/>
  <c r="AM3449" i="13"/>
  <c r="R3449" i="13"/>
  <c r="AL3450" i="13"/>
  <c r="AJ3450" i="13"/>
  <c r="AK3450" i="13"/>
  <c r="AM3450" i="13"/>
  <c r="R3450" i="13"/>
  <c r="AL3451" i="13"/>
  <c r="AJ3451" i="13"/>
  <c r="AK3451" i="13"/>
  <c r="AM3451" i="13"/>
  <c r="R3451" i="13"/>
  <c r="AL3452" i="13"/>
  <c r="AJ3452" i="13"/>
  <c r="AK3452" i="13"/>
  <c r="AM3452" i="13"/>
  <c r="R3452" i="13"/>
  <c r="AL3453" i="13"/>
  <c r="AJ3453" i="13"/>
  <c r="AK3453" i="13"/>
  <c r="AM3453" i="13"/>
  <c r="R3453" i="13"/>
  <c r="AL3454" i="13"/>
  <c r="AJ3454" i="13"/>
  <c r="AK3454" i="13"/>
  <c r="AM3454" i="13"/>
  <c r="R3454" i="13"/>
  <c r="AL3455" i="13"/>
  <c r="AJ3455" i="13"/>
  <c r="AK3455" i="13"/>
  <c r="AM3455" i="13"/>
  <c r="R3455" i="13"/>
  <c r="AL3456" i="13"/>
  <c r="AJ3456" i="13"/>
  <c r="AK3456" i="13"/>
  <c r="AM3456" i="13"/>
  <c r="R3456" i="13"/>
  <c r="AL3457" i="13"/>
  <c r="AJ3457" i="13"/>
  <c r="AK3457" i="13"/>
  <c r="AM3457" i="13"/>
  <c r="R3457" i="13"/>
  <c r="AL3458" i="13"/>
  <c r="AJ3458" i="13"/>
  <c r="AK3458" i="13"/>
  <c r="AM3458" i="13"/>
  <c r="R3458" i="13"/>
  <c r="AL3459" i="13"/>
  <c r="AJ3459" i="13"/>
  <c r="AK3459" i="13"/>
  <c r="AM3459" i="13"/>
  <c r="R3459" i="13"/>
  <c r="AL3460" i="13"/>
  <c r="AJ3460" i="13"/>
  <c r="AK3460" i="13"/>
  <c r="AM3460" i="13"/>
  <c r="R3460" i="13"/>
  <c r="AL3461" i="13"/>
  <c r="AJ3461" i="13"/>
  <c r="AK3461" i="13"/>
  <c r="AM3461" i="13"/>
  <c r="R3461" i="13"/>
  <c r="AL3462" i="13"/>
  <c r="AJ3462" i="13"/>
  <c r="AK3462" i="13"/>
  <c r="AM3462" i="13"/>
  <c r="R3462" i="13"/>
  <c r="AL3463" i="13"/>
  <c r="AJ3463" i="13"/>
  <c r="AK3463" i="13"/>
  <c r="AM3463" i="13"/>
  <c r="R3463" i="13"/>
  <c r="AL3464" i="13"/>
  <c r="AJ3464" i="13"/>
  <c r="AK3464" i="13"/>
  <c r="AM3464" i="13"/>
  <c r="R3464" i="13"/>
  <c r="AL3465" i="13"/>
  <c r="AJ3465" i="13"/>
  <c r="AK3465" i="13"/>
  <c r="AM3465" i="13"/>
  <c r="R3465" i="13"/>
  <c r="AL3466" i="13"/>
  <c r="AJ3466" i="13"/>
  <c r="AK3466" i="13"/>
  <c r="AM3466" i="13"/>
  <c r="R3466" i="13"/>
  <c r="AL3467" i="13"/>
  <c r="AJ3467" i="13"/>
  <c r="AK3467" i="13"/>
  <c r="AM3467" i="13"/>
  <c r="R3467" i="13"/>
  <c r="AL3468" i="13"/>
  <c r="AJ3468" i="13"/>
  <c r="AK3468" i="13"/>
  <c r="AM3468" i="13"/>
  <c r="R3468" i="13"/>
  <c r="AL3469" i="13"/>
  <c r="AJ3469" i="13"/>
  <c r="AK3469" i="13"/>
  <c r="AM3469" i="13"/>
  <c r="R3469" i="13"/>
  <c r="AL3470" i="13"/>
  <c r="AJ3470" i="13"/>
  <c r="AK3470" i="13"/>
  <c r="AM3470" i="13"/>
  <c r="R3470" i="13"/>
  <c r="AL3471" i="13"/>
  <c r="AJ3471" i="13"/>
  <c r="AK3471" i="13"/>
  <c r="AM3471" i="13"/>
  <c r="R3471" i="13"/>
  <c r="AL3472" i="13"/>
  <c r="AJ3472" i="13"/>
  <c r="AK3472" i="13"/>
  <c r="AM3472" i="13"/>
  <c r="R3472" i="13"/>
  <c r="AL3473" i="13"/>
  <c r="AJ3473" i="13"/>
  <c r="AK3473" i="13"/>
  <c r="AM3473" i="13"/>
  <c r="R3473" i="13"/>
  <c r="AL3474" i="13"/>
  <c r="AJ3474" i="13"/>
  <c r="AK3474" i="13"/>
  <c r="AM3474" i="13"/>
  <c r="R3474" i="13"/>
  <c r="AL3475" i="13"/>
  <c r="AJ3475" i="13"/>
  <c r="AK3475" i="13"/>
  <c r="AM3475" i="13"/>
  <c r="R3475" i="13"/>
  <c r="AL3476" i="13"/>
  <c r="AJ3476" i="13"/>
  <c r="AK3476" i="13"/>
  <c r="AM3476" i="13"/>
  <c r="R3476" i="13"/>
  <c r="AL3477" i="13"/>
  <c r="AJ3477" i="13"/>
  <c r="AK3477" i="13"/>
  <c r="AM3477" i="13"/>
  <c r="R3477" i="13"/>
  <c r="AL3478" i="13"/>
  <c r="AJ3478" i="13"/>
  <c r="AK3478" i="13"/>
  <c r="AM3478" i="13"/>
  <c r="R3478" i="13"/>
  <c r="AL3479" i="13"/>
  <c r="AJ3479" i="13"/>
  <c r="AK3479" i="13"/>
  <c r="AM3479" i="13"/>
  <c r="R3479" i="13"/>
  <c r="AL3480" i="13"/>
  <c r="AJ3480" i="13"/>
  <c r="AK3480" i="13"/>
  <c r="AM3480" i="13"/>
  <c r="R3480" i="13"/>
  <c r="AL3481" i="13"/>
  <c r="AJ3481" i="13"/>
  <c r="AK3481" i="13"/>
  <c r="AM3481" i="13"/>
  <c r="R3481" i="13"/>
  <c r="AL3482" i="13"/>
  <c r="AJ3482" i="13"/>
  <c r="AK3482" i="13"/>
  <c r="AM3482" i="13"/>
  <c r="R3482" i="13"/>
  <c r="AL3483" i="13"/>
  <c r="AJ3483" i="13"/>
  <c r="AK3483" i="13"/>
  <c r="AM3483" i="13"/>
  <c r="R3483" i="13"/>
  <c r="AL3484" i="13"/>
  <c r="AJ3484" i="13"/>
  <c r="AK3484" i="13"/>
  <c r="AM3484" i="13"/>
  <c r="R3484" i="13"/>
  <c r="AL3485" i="13"/>
  <c r="AJ3485" i="13"/>
  <c r="AK3485" i="13"/>
  <c r="AM3485" i="13"/>
  <c r="R3485" i="13"/>
  <c r="AL3486" i="13"/>
  <c r="AJ3486" i="13"/>
  <c r="AK3486" i="13"/>
  <c r="AM3486" i="13"/>
  <c r="R3486" i="13"/>
  <c r="AL3487" i="13"/>
  <c r="AJ3487" i="13"/>
  <c r="AK3487" i="13"/>
  <c r="AM3487" i="13"/>
  <c r="R3487" i="13"/>
  <c r="AL3488" i="13"/>
  <c r="AJ3488" i="13"/>
  <c r="AK3488" i="13"/>
  <c r="AM3488" i="13"/>
  <c r="R3488" i="13"/>
  <c r="AL3489" i="13"/>
  <c r="AJ3489" i="13"/>
  <c r="AK3489" i="13"/>
  <c r="AM3489" i="13"/>
  <c r="R3489" i="13"/>
  <c r="AL3490" i="13"/>
  <c r="AJ3490" i="13"/>
  <c r="AK3490" i="13"/>
  <c r="AM3490" i="13"/>
  <c r="R3490" i="13"/>
  <c r="AL3491" i="13"/>
  <c r="AJ3491" i="13"/>
  <c r="AK3491" i="13"/>
  <c r="AM3491" i="13"/>
  <c r="R3491" i="13"/>
  <c r="AL3492" i="13"/>
  <c r="AJ3492" i="13"/>
  <c r="AK3492" i="13"/>
  <c r="AM3492" i="13"/>
  <c r="R3492" i="13"/>
  <c r="AL3493" i="13"/>
  <c r="AJ3493" i="13"/>
  <c r="AK3493" i="13"/>
  <c r="AM3493" i="13"/>
  <c r="R3493" i="13"/>
  <c r="AL3494" i="13"/>
  <c r="AJ3494" i="13"/>
  <c r="AK3494" i="13"/>
  <c r="AM3494" i="13"/>
  <c r="R3494" i="13"/>
  <c r="AL3495" i="13"/>
  <c r="AJ3495" i="13"/>
  <c r="AK3495" i="13"/>
  <c r="AM3495" i="13"/>
  <c r="R3495" i="13"/>
  <c r="AL3496" i="13"/>
  <c r="AJ3496" i="13"/>
  <c r="AK3496" i="13"/>
  <c r="AM3496" i="13"/>
  <c r="R3496" i="13"/>
  <c r="AL3497" i="13"/>
  <c r="AJ3497" i="13"/>
  <c r="AK3497" i="13"/>
  <c r="AM3497" i="13"/>
  <c r="R3497" i="13"/>
  <c r="AL3498" i="13"/>
  <c r="AJ3498" i="13"/>
  <c r="AK3498" i="13"/>
  <c r="AM3498" i="13"/>
  <c r="R3498" i="13"/>
  <c r="AL3499" i="13"/>
  <c r="AJ3499" i="13"/>
  <c r="AK3499" i="13"/>
  <c r="AM3499" i="13"/>
  <c r="R3499" i="13"/>
  <c r="AL3500" i="13"/>
  <c r="AJ3500" i="13"/>
  <c r="AK3500" i="13"/>
  <c r="AM3500" i="13"/>
  <c r="R3500" i="13"/>
  <c r="AL3501" i="13"/>
  <c r="AJ3501" i="13"/>
  <c r="AK3501" i="13"/>
  <c r="AM3501" i="13"/>
  <c r="R3501" i="13"/>
  <c r="AL3502" i="13"/>
  <c r="AJ3502" i="13"/>
  <c r="AK3502" i="13"/>
  <c r="AM3502" i="13"/>
  <c r="R3502" i="13"/>
  <c r="AL3503" i="13"/>
  <c r="AJ3503" i="13"/>
  <c r="AK3503" i="13"/>
  <c r="AM3503" i="13"/>
  <c r="R3503" i="13"/>
  <c r="AL3504" i="13"/>
  <c r="AJ3504" i="13"/>
  <c r="AK3504" i="13"/>
  <c r="AM3504" i="13"/>
  <c r="R3504" i="13"/>
  <c r="AL3505" i="13"/>
  <c r="AJ3505" i="13"/>
  <c r="AK3505" i="13"/>
  <c r="AM3505" i="13"/>
  <c r="R3505" i="13"/>
  <c r="AL3506" i="13"/>
  <c r="AJ3506" i="13"/>
  <c r="AK3506" i="13"/>
  <c r="AM3506" i="13"/>
  <c r="R3506" i="13"/>
  <c r="AL3507" i="13"/>
  <c r="AJ3507" i="13"/>
  <c r="AK3507" i="13"/>
  <c r="AM3507" i="13"/>
  <c r="R3507" i="13"/>
  <c r="AL3508" i="13"/>
  <c r="AJ3508" i="13"/>
  <c r="AK3508" i="13"/>
  <c r="AM3508" i="13"/>
  <c r="R3508" i="13"/>
  <c r="AL3509" i="13"/>
  <c r="AJ3509" i="13"/>
  <c r="AK3509" i="13"/>
  <c r="AM3509" i="13"/>
  <c r="R3509" i="13"/>
  <c r="AL3510" i="13"/>
  <c r="AJ3510" i="13"/>
  <c r="AK3510" i="13"/>
  <c r="AM3510" i="13"/>
  <c r="R3510" i="13"/>
  <c r="AL3511" i="13"/>
  <c r="AJ3511" i="13"/>
  <c r="AK3511" i="13"/>
  <c r="AM3511" i="13"/>
  <c r="R3511" i="13"/>
  <c r="AL3512" i="13"/>
  <c r="AJ3512" i="13"/>
  <c r="AK3512" i="13"/>
  <c r="AM3512" i="13"/>
  <c r="R3512" i="13"/>
  <c r="AL3513" i="13"/>
  <c r="AJ3513" i="13"/>
  <c r="AK3513" i="13"/>
  <c r="AM3513" i="13"/>
  <c r="R3513" i="13"/>
  <c r="AL3514" i="13"/>
  <c r="AJ3514" i="13"/>
  <c r="AK3514" i="13"/>
  <c r="AM3514" i="13"/>
  <c r="R3514" i="13"/>
  <c r="AL3515" i="13"/>
  <c r="AJ3515" i="13"/>
  <c r="AK3515" i="13"/>
  <c r="AM3515" i="13"/>
  <c r="R3515" i="13"/>
  <c r="AL3516" i="13"/>
  <c r="AJ3516" i="13"/>
  <c r="AK3516" i="13"/>
  <c r="AM3516" i="13"/>
  <c r="R3516" i="13"/>
  <c r="AL3517" i="13"/>
  <c r="AJ3517" i="13"/>
  <c r="AK3517" i="13"/>
  <c r="AM3517" i="13"/>
  <c r="R3517" i="13"/>
  <c r="AL3518" i="13"/>
  <c r="AJ3518" i="13"/>
  <c r="AK3518" i="13"/>
  <c r="AM3518" i="13"/>
  <c r="R3518" i="13"/>
  <c r="AL3519" i="13"/>
  <c r="AJ3519" i="13"/>
  <c r="AK3519" i="13"/>
  <c r="AM3519" i="13"/>
  <c r="R3519" i="13"/>
  <c r="AL3520" i="13"/>
  <c r="AJ3520" i="13"/>
  <c r="AK3520" i="13"/>
  <c r="AM3520" i="13"/>
  <c r="R3520" i="13"/>
  <c r="AL3521" i="13"/>
  <c r="AJ3521" i="13"/>
  <c r="AK3521" i="13"/>
  <c r="AM3521" i="13"/>
  <c r="R3521" i="13"/>
  <c r="AL3522" i="13"/>
  <c r="AJ3522" i="13"/>
  <c r="AK3522" i="13"/>
  <c r="AM3522" i="13"/>
  <c r="R3522" i="13"/>
  <c r="AL3523" i="13"/>
  <c r="AJ3523" i="13"/>
  <c r="AK3523" i="13"/>
  <c r="AM3523" i="13"/>
  <c r="R3523" i="13"/>
  <c r="AL3524" i="13"/>
  <c r="AJ3524" i="13"/>
  <c r="AK3524" i="13"/>
  <c r="AM3524" i="13"/>
  <c r="R3524" i="13"/>
  <c r="AL3525" i="13"/>
  <c r="AJ3525" i="13"/>
  <c r="AK3525" i="13"/>
  <c r="AM3525" i="13"/>
  <c r="R3525" i="13"/>
  <c r="AL3526" i="13"/>
  <c r="AJ3526" i="13"/>
  <c r="AK3526" i="13"/>
  <c r="AM3526" i="13"/>
  <c r="R3526" i="13"/>
  <c r="AL3527" i="13"/>
  <c r="AJ3527" i="13"/>
  <c r="AK3527" i="13"/>
  <c r="AM3527" i="13"/>
  <c r="R3527" i="13"/>
  <c r="AL3528" i="13"/>
  <c r="AJ3528" i="13"/>
  <c r="AK3528" i="13"/>
  <c r="AM3528" i="13"/>
  <c r="R3528" i="13"/>
  <c r="AL3529" i="13"/>
  <c r="AJ3529" i="13"/>
  <c r="AK3529" i="13"/>
  <c r="AM3529" i="13"/>
  <c r="R3529" i="13"/>
  <c r="AL3530" i="13"/>
  <c r="AJ3530" i="13"/>
  <c r="AK3530" i="13"/>
  <c r="AM3530" i="13"/>
  <c r="R3530" i="13"/>
  <c r="AL3531" i="13"/>
  <c r="AJ3531" i="13"/>
  <c r="AK3531" i="13"/>
  <c r="AM3531" i="13"/>
  <c r="R3531" i="13"/>
  <c r="AL3532" i="13"/>
  <c r="AJ3532" i="13"/>
  <c r="AK3532" i="13"/>
  <c r="AM3532" i="13"/>
  <c r="R3532" i="13"/>
  <c r="AL3533" i="13"/>
  <c r="AJ3533" i="13"/>
  <c r="AK3533" i="13"/>
  <c r="AM3533" i="13"/>
  <c r="R3533" i="13"/>
  <c r="AL3534" i="13"/>
  <c r="AJ3534" i="13"/>
  <c r="AK3534" i="13"/>
  <c r="AM3534" i="13"/>
  <c r="R3534" i="13"/>
  <c r="AL3535" i="13"/>
  <c r="AJ3535" i="13"/>
  <c r="AK3535" i="13"/>
  <c r="AM3535" i="13"/>
  <c r="R3535" i="13"/>
  <c r="AL3536" i="13"/>
  <c r="AJ3536" i="13"/>
  <c r="AK3536" i="13"/>
  <c r="AM3536" i="13"/>
  <c r="R3536" i="13"/>
  <c r="AL3537" i="13"/>
  <c r="AJ3537" i="13"/>
  <c r="AK3537" i="13"/>
  <c r="AM3537" i="13"/>
  <c r="R3537" i="13"/>
  <c r="AL3538" i="13"/>
  <c r="AJ3538" i="13"/>
  <c r="AK3538" i="13"/>
  <c r="AM3538" i="13"/>
  <c r="R3538" i="13"/>
  <c r="AL3539" i="13"/>
  <c r="AJ3539" i="13"/>
  <c r="AK3539" i="13"/>
  <c r="AM3539" i="13"/>
  <c r="R3539" i="13"/>
  <c r="AL3540" i="13"/>
  <c r="AJ3540" i="13"/>
  <c r="AK3540" i="13"/>
  <c r="AM3540" i="13"/>
  <c r="R3540" i="13"/>
  <c r="AL3541" i="13"/>
  <c r="AJ3541" i="13"/>
  <c r="AK3541" i="13"/>
  <c r="AM3541" i="13"/>
  <c r="R3541" i="13"/>
  <c r="AL3542" i="13"/>
  <c r="AJ3542" i="13"/>
  <c r="AK3542" i="13"/>
  <c r="AM3542" i="13"/>
  <c r="R3542" i="13"/>
  <c r="AL3543" i="13"/>
  <c r="AJ3543" i="13"/>
  <c r="AK3543" i="13"/>
  <c r="AM3543" i="13"/>
  <c r="R3543" i="13"/>
  <c r="AL3544" i="13"/>
  <c r="AJ3544" i="13"/>
  <c r="AK3544" i="13"/>
  <c r="AM3544" i="13"/>
  <c r="R3544" i="13"/>
  <c r="AL3545" i="13"/>
  <c r="AJ3545" i="13"/>
  <c r="AK3545" i="13"/>
  <c r="AM3545" i="13"/>
  <c r="R3545" i="13"/>
  <c r="AL3546" i="13"/>
  <c r="AJ3546" i="13"/>
  <c r="AK3546" i="13"/>
  <c r="AM3546" i="13"/>
  <c r="R3546" i="13"/>
  <c r="AL3547" i="13"/>
  <c r="AJ3547" i="13"/>
  <c r="AK3547" i="13"/>
  <c r="AM3547" i="13"/>
  <c r="R3547" i="13"/>
  <c r="AL3548" i="13"/>
  <c r="AJ3548" i="13"/>
  <c r="AK3548" i="13"/>
  <c r="AM3548" i="13"/>
  <c r="R3548" i="13"/>
  <c r="AL3549" i="13"/>
  <c r="AJ3549" i="13"/>
  <c r="AK3549" i="13"/>
  <c r="AM3549" i="13"/>
  <c r="R3549" i="13"/>
  <c r="AL3550" i="13"/>
  <c r="AJ3550" i="13"/>
  <c r="AK3550" i="13"/>
  <c r="AM3550" i="13"/>
  <c r="R3550" i="13"/>
  <c r="AL3551" i="13"/>
  <c r="AJ3551" i="13"/>
  <c r="AK3551" i="13"/>
  <c r="AM3551" i="13"/>
  <c r="R3551" i="13"/>
  <c r="AL3552" i="13"/>
  <c r="AJ3552" i="13"/>
  <c r="AK3552" i="13"/>
  <c r="AM3552" i="13"/>
  <c r="R3552" i="13"/>
  <c r="AL3553" i="13"/>
  <c r="AJ3553" i="13"/>
  <c r="AK3553" i="13"/>
  <c r="AM3553" i="13"/>
  <c r="R3553" i="13"/>
  <c r="AL3554" i="13"/>
  <c r="AJ3554" i="13"/>
  <c r="AK3554" i="13"/>
  <c r="AM3554" i="13"/>
  <c r="R3554" i="13"/>
  <c r="AL3555" i="13"/>
  <c r="AJ3555" i="13"/>
  <c r="AK3555" i="13"/>
  <c r="AM3555" i="13"/>
  <c r="R3555" i="13"/>
  <c r="AL3556" i="13"/>
  <c r="AJ3556" i="13"/>
  <c r="AK3556" i="13"/>
  <c r="AM3556" i="13"/>
  <c r="R3556" i="13"/>
  <c r="AL3557" i="13"/>
  <c r="AJ3557" i="13"/>
  <c r="AK3557" i="13"/>
  <c r="AM3557" i="13"/>
  <c r="R3557" i="13"/>
  <c r="AL3558" i="13"/>
  <c r="AJ3558" i="13"/>
  <c r="AK3558" i="13"/>
  <c r="AM3558" i="13"/>
  <c r="R3558" i="13"/>
  <c r="AL3559" i="13"/>
  <c r="AJ3559" i="13"/>
  <c r="AK3559" i="13"/>
  <c r="AM3559" i="13"/>
  <c r="R3559" i="13"/>
  <c r="AL3560" i="13"/>
  <c r="AJ3560" i="13"/>
  <c r="AK3560" i="13"/>
  <c r="AM3560" i="13"/>
  <c r="R3560" i="13"/>
  <c r="AL3561" i="13"/>
  <c r="AJ3561" i="13"/>
  <c r="AK3561" i="13"/>
  <c r="AM3561" i="13"/>
  <c r="R3561" i="13"/>
  <c r="AL3562" i="13"/>
  <c r="AJ3562" i="13"/>
  <c r="AK3562" i="13"/>
  <c r="AM3562" i="13"/>
  <c r="R3562" i="13"/>
  <c r="AL3563" i="13"/>
  <c r="AJ3563" i="13"/>
  <c r="AK3563" i="13"/>
  <c r="AM3563" i="13"/>
  <c r="R3563" i="13"/>
  <c r="AL3564" i="13"/>
  <c r="AJ3564" i="13"/>
  <c r="AK3564" i="13"/>
  <c r="AM3564" i="13"/>
  <c r="R3564" i="13"/>
  <c r="AL3565" i="13"/>
  <c r="AJ3565" i="13"/>
  <c r="AK3565" i="13"/>
  <c r="AM3565" i="13"/>
  <c r="R3565" i="13"/>
  <c r="AL3566" i="13"/>
  <c r="AJ3566" i="13"/>
  <c r="AK3566" i="13"/>
  <c r="AM3566" i="13"/>
  <c r="R3566" i="13"/>
  <c r="AL3567" i="13"/>
  <c r="AJ3567" i="13"/>
  <c r="AK3567" i="13"/>
  <c r="AM3567" i="13"/>
  <c r="R3567" i="13"/>
  <c r="AL3568" i="13"/>
  <c r="AJ3568" i="13"/>
  <c r="AK3568" i="13"/>
  <c r="AM3568" i="13"/>
  <c r="R3568" i="13"/>
  <c r="AL3569" i="13"/>
  <c r="AJ3569" i="13"/>
  <c r="AK3569" i="13"/>
  <c r="AM3569" i="13"/>
  <c r="R3569" i="13"/>
  <c r="AL3570" i="13"/>
  <c r="AJ3570" i="13"/>
  <c r="AK3570" i="13"/>
  <c r="AM3570" i="13"/>
  <c r="R3570" i="13"/>
  <c r="AL3571" i="13"/>
  <c r="AJ3571" i="13"/>
  <c r="AK3571" i="13"/>
  <c r="AM3571" i="13"/>
  <c r="R3571" i="13"/>
  <c r="AL3572" i="13"/>
  <c r="AJ3572" i="13"/>
  <c r="AK3572" i="13"/>
  <c r="AM3572" i="13"/>
  <c r="R3572" i="13"/>
  <c r="AL3573" i="13"/>
  <c r="AJ3573" i="13"/>
  <c r="AK3573" i="13"/>
  <c r="AM3573" i="13"/>
  <c r="R3573" i="13"/>
  <c r="AL3574" i="13"/>
  <c r="AJ3574" i="13"/>
  <c r="AK3574" i="13"/>
  <c r="AM3574" i="13"/>
  <c r="R3574" i="13"/>
  <c r="AL3575" i="13"/>
  <c r="AJ3575" i="13"/>
  <c r="AK3575" i="13"/>
  <c r="AM3575" i="13"/>
  <c r="R3575" i="13"/>
  <c r="AL3576" i="13"/>
  <c r="AJ3576" i="13"/>
  <c r="AK3576" i="13"/>
  <c r="AM3576" i="13"/>
  <c r="R3576" i="13"/>
  <c r="AL3577" i="13"/>
  <c r="AJ3577" i="13"/>
  <c r="AK3577" i="13"/>
  <c r="AM3577" i="13"/>
  <c r="R3577" i="13"/>
  <c r="AL3578" i="13"/>
  <c r="AJ3578" i="13"/>
  <c r="AK3578" i="13"/>
  <c r="AM3578" i="13"/>
  <c r="R3578" i="13"/>
  <c r="AL3579" i="13"/>
  <c r="AJ3579" i="13"/>
  <c r="AK3579" i="13"/>
  <c r="AM3579" i="13"/>
  <c r="R3579" i="13"/>
  <c r="AL3580" i="13"/>
  <c r="AJ3580" i="13"/>
  <c r="AK3580" i="13"/>
  <c r="AM3580" i="13"/>
  <c r="R3580" i="13"/>
  <c r="AL3581" i="13"/>
  <c r="AJ3581" i="13"/>
  <c r="AK3581" i="13"/>
  <c r="AM3581" i="13"/>
  <c r="R3581" i="13"/>
  <c r="AL3582" i="13"/>
  <c r="AJ3582" i="13"/>
  <c r="AK3582" i="13"/>
  <c r="AM3582" i="13"/>
  <c r="R3582" i="13"/>
  <c r="AL3583" i="13"/>
  <c r="AJ3583" i="13"/>
  <c r="AK3583" i="13"/>
  <c r="AM3583" i="13"/>
  <c r="R3583" i="13"/>
  <c r="AL3584" i="13"/>
  <c r="AJ3584" i="13"/>
  <c r="AK3584" i="13"/>
  <c r="AM3584" i="13"/>
  <c r="R3584" i="13"/>
  <c r="AL3585" i="13"/>
  <c r="AJ3585" i="13"/>
  <c r="AK3585" i="13"/>
  <c r="AM3585" i="13"/>
  <c r="R3585" i="13"/>
  <c r="AL3586" i="13"/>
  <c r="AJ3586" i="13"/>
  <c r="AK3586" i="13"/>
  <c r="AM3586" i="13"/>
  <c r="R3586" i="13"/>
  <c r="AL3587" i="13"/>
  <c r="AJ3587" i="13"/>
  <c r="AK3587" i="13"/>
  <c r="AM3587" i="13"/>
  <c r="R3587" i="13"/>
  <c r="AL3588" i="13"/>
  <c r="AJ3588" i="13"/>
  <c r="AK3588" i="13"/>
  <c r="AM3588" i="13"/>
  <c r="R3588" i="13"/>
  <c r="AL3589" i="13"/>
  <c r="AJ3589" i="13"/>
  <c r="AK3589" i="13"/>
  <c r="AM3589" i="13"/>
  <c r="R3589" i="13"/>
  <c r="AL3590" i="13"/>
  <c r="AJ3590" i="13"/>
  <c r="AK3590" i="13"/>
  <c r="AM3590" i="13"/>
  <c r="R3590" i="13"/>
  <c r="AL3591" i="13"/>
  <c r="AJ3591" i="13"/>
  <c r="AK3591" i="13"/>
  <c r="AM3591" i="13"/>
  <c r="R3591" i="13"/>
  <c r="AL3592" i="13"/>
  <c r="AJ3592" i="13"/>
  <c r="AK3592" i="13"/>
  <c r="AM3592" i="13"/>
  <c r="R3592" i="13"/>
  <c r="AL3593" i="13"/>
  <c r="AJ3593" i="13"/>
  <c r="AK3593" i="13"/>
  <c r="AM3593" i="13"/>
  <c r="R3593" i="13"/>
  <c r="AL3594" i="13"/>
  <c r="AJ3594" i="13"/>
  <c r="AK3594" i="13"/>
  <c r="AM3594" i="13"/>
  <c r="R3594" i="13"/>
  <c r="AL3595" i="13"/>
  <c r="AJ3595" i="13"/>
  <c r="AK3595" i="13"/>
  <c r="AM3595" i="13"/>
  <c r="R3595" i="13"/>
  <c r="AL3596" i="13"/>
  <c r="AJ3596" i="13"/>
  <c r="AK3596" i="13"/>
  <c r="AM3596" i="13"/>
  <c r="R3596" i="13"/>
  <c r="AL3597" i="13"/>
  <c r="AJ3597" i="13"/>
  <c r="AK3597" i="13"/>
  <c r="AM3597" i="13"/>
  <c r="R3597" i="13"/>
  <c r="AL3598" i="13"/>
  <c r="AJ3598" i="13"/>
  <c r="AK3598" i="13"/>
  <c r="AM3598" i="13"/>
  <c r="R3598" i="13"/>
  <c r="AL3599" i="13"/>
  <c r="AJ3599" i="13"/>
  <c r="AK3599" i="13"/>
  <c r="AM3599" i="13"/>
  <c r="R3599" i="13"/>
  <c r="AL3600" i="13"/>
  <c r="AJ3600" i="13"/>
  <c r="AK3600" i="13"/>
  <c r="AM3600" i="13"/>
  <c r="R3600" i="13"/>
  <c r="AL3601" i="13"/>
  <c r="AJ3601" i="13"/>
  <c r="AK3601" i="13"/>
  <c r="AM3601" i="13"/>
  <c r="R3601" i="13"/>
  <c r="AL3602" i="13"/>
  <c r="AJ3602" i="13"/>
  <c r="AK3602" i="13"/>
  <c r="AM3602" i="13"/>
  <c r="R3602" i="13"/>
  <c r="AL3603" i="13"/>
  <c r="AJ3603" i="13"/>
  <c r="AK3603" i="13"/>
  <c r="AM3603" i="13"/>
  <c r="R3603" i="13"/>
  <c r="AL3604" i="13"/>
  <c r="AJ3604" i="13"/>
  <c r="AK3604" i="13"/>
  <c r="AM3604" i="13"/>
  <c r="R3604" i="13"/>
  <c r="AL3605" i="13"/>
  <c r="AJ3605" i="13"/>
  <c r="AK3605" i="13"/>
  <c r="AM3605" i="13"/>
  <c r="R3605" i="13"/>
  <c r="AL3606" i="13"/>
  <c r="AJ3606" i="13"/>
  <c r="AK3606" i="13"/>
  <c r="AM3606" i="13"/>
  <c r="R3606" i="13"/>
  <c r="AL3607" i="13"/>
  <c r="AJ3607" i="13"/>
  <c r="AK3607" i="13"/>
  <c r="AM3607" i="13"/>
  <c r="R3607" i="13"/>
  <c r="AL3608" i="13"/>
  <c r="AJ3608" i="13"/>
  <c r="AK3608" i="13"/>
  <c r="AM3608" i="13"/>
  <c r="R3608" i="13"/>
  <c r="AL3609" i="13"/>
  <c r="AJ3609" i="13"/>
  <c r="AK3609" i="13"/>
  <c r="AM3609" i="13"/>
  <c r="R3609" i="13"/>
  <c r="AL3610" i="13"/>
  <c r="AJ3610" i="13"/>
  <c r="AK3610" i="13"/>
  <c r="AM3610" i="13"/>
  <c r="R3610" i="13"/>
  <c r="AL3611" i="13"/>
  <c r="AJ3611" i="13"/>
  <c r="AK3611" i="13"/>
  <c r="AM3611" i="13"/>
  <c r="R3611" i="13"/>
  <c r="AL3612" i="13"/>
  <c r="AJ3612" i="13"/>
  <c r="AK3612" i="13"/>
  <c r="AM3612" i="13"/>
  <c r="R3612" i="13"/>
  <c r="AL3613" i="13"/>
  <c r="AJ3613" i="13"/>
  <c r="AK3613" i="13"/>
  <c r="AM3613" i="13"/>
  <c r="R3613" i="13"/>
  <c r="AL3614" i="13"/>
  <c r="AJ3614" i="13"/>
  <c r="AK3614" i="13"/>
  <c r="AM3614" i="13"/>
  <c r="R3614" i="13"/>
  <c r="AL3615" i="13"/>
  <c r="AJ3615" i="13"/>
  <c r="AK3615" i="13"/>
  <c r="AM3615" i="13"/>
  <c r="R3615" i="13"/>
  <c r="AL3616" i="13"/>
  <c r="AJ3616" i="13"/>
  <c r="AK3616" i="13"/>
  <c r="AM3616" i="13"/>
  <c r="R3616" i="13"/>
  <c r="AL3617" i="13"/>
  <c r="AJ3617" i="13"/>
  <c r="AK3617" i="13"/>
  <c r="AM3617" i="13"/>
  <c r="R3617" i="13"/>
  <c r="AL3618" i="13"/>
  <c r="AJ3618" i="13"/>
  <c r="AK3618" i="13"/>
  <c r="AM3618" i="13"/>
  <c r="R3618" i="13"/>
  <c r="AL3619" i="13"/>
  <c r="AJ3619" i="13"/>
  <c r="AK3619" i="13"/>
  <c r="AM3619" i="13"/>
  <c r="R3619" i="13"/>
  <c r="AL3620" i="13"/>
  <c r="AJ3620" i="13"/>
  <c r="AK3620" i="13"/>
  <c r="AM3620" i="13"/>
  <c r="R3620" i="13"/>
  <c r="AL3621" i="13"/>
  <c r="AJ3621" i="13"/>
  <c r="AK3621" i="13"/>
  <c r="AM3621" i="13"/>
  <c r="R3621" i="13"/>
  <c r="AL3622" i="13"/>
  <c r="AJ3622" i="13"/>
  <c r="AK3622" i="13"/>
  <c r="AM3622" i="13"/>
  <c r="R3622" i="13"/>
  <c r="AL3623" i="13"/>
  <c r="AJ3623" i="13"/>
  <c r="AK3623" i="13"/>
  <c r="AM3623" i="13"/>
  <c r="R3623" i="13"/>
  <c r="AL3624" i="13"/>
  <c r="AJ3624" i="13"/>
  <c r="AK3624" i="13"/>
  <c r="AM3624" i="13"/>
  <c r="R3624" i="13"/>
  <c r="AL3625" i="13"/>
  <c r="AJ3625" i="13"/>
  <c r="AK3625" i="13"/>
  <c r="AM3625" i="13"/>
  <c r="R3625" i="13"/>
  <c r="AL3626" i="13"/>
  <c r="AJ3626" i="13"/>
  <c r="AK3626" i="13"/>
  <c r="AM3626" i="13"/>
  <c r="R3626" i="13"/>
  <c r="AL3627" i="13"/>
  <c r="AJ3627" i="13"/>
  <c r="AK3627" i="13"/>
  <c r="AM3627" i="13"/>
  <c r="R3627" i="13"/>
  <c r="AL3628" i="13"/>
  <c r="AJ3628" i="13"/>
  <c r="AK3628" i="13"/>
  <c r="AM3628" i="13"/>
  <c r="R3628" i="13"/>
  <c r="AL3629" i="13"/>
  <c r="AJ3629" i="13"/>
  <c r="AK3629" i="13"/>
  <c r="AM3629" i="13"/>
  <c r="R3629" i="13"/>
  <c r="AL3630" i="13"/>
  <c r="AJ3630" i="13"/>
  <c r="AK3630" i="13"/>
  <c r="AM3630" i="13"/>
  <c r="R3630" i="13"/>
  <c r="AL3631" i="13"/>
  <c r="AJ3631" i="13"/>
  <c r="AK3631" i="13"/>
  <c r="AM3631" i="13"/>
  <c r="R3631" i="13"/>
  <c r="AL3632" i="13"/>
  <c r="AJ3632" i="13"/>
  <c r="AK3632" i="13"/>
  <c r="AM3632" i="13"/>
  <c r="R3632" i="13"/>
  <c r="AL3633" i="13"/>
  <c r="AJ3633" i="13"/>
  <c r="AK3633" i="13"/>
  <c r="AM3633" i="13"/>
  <c r="R3633" i="13"/>
  <c r="AL3634" i="13"/>
  <c r="AJ3634" i="13"/>
  <c r="AK3634" i="13"/>
  <c r="AM3634" i="13"/>
  <c r="R3634" i="13"/>
  <c r="AL3635" i="13"/>
  <c r="AJ3635" i="13"/>
  <c r="AK3635" i="13"/>
  <c r="AM3635" i="13"/>
  <c r="R3635" i="13"/>
  <c r="AL3636" i="13"/>
  <c r="AJ3636" i="13"/>
  <c r="AK3636" i="13"/>
  <c r="AM3636" i="13"/>
  <c r="R3636" i="13"/>
  <c r="AL3637" i="13"/>
  <c r="AJ3637" i="13"/>
  <c r="AK3637" i="13"/>
  <c r="AM3637" i="13"/>
  <c r="R3637" i="13"/>
  <c r="AL3638" i="13"/>
  <c r="AJ3638" i="13"/>
  <c r="AK3638" i="13"/>
  <c r="AM3638" i="13"/>
  <c r="R3638" i="13"/>
  <c r="AL3639" i="13"/>
  <c r="AJ3639" i="13"/>
  <c r="AK3639" i="13"/>
  <c r="AM3639" i="13"/>
  <c r="R3639" i="13"/>
  <c r="AL3640" i="13"/>
  <c r="AJ3640" i="13"/>
  <c r="AK3640" i="13"/>
  <c r="AM3640" i="13"/>
  <c r="R3640" i="13"/>
  <c r="AL3641" i="13"/>
  <c r="AJ3641" i="13"/>
  <c r="AK3641" i="13"/>
  <c r="AM3641" i="13"/>
  <c r="R3641" i="13"/>
  <c r="AL3642" i="13"/>
  <c r="AJ3642" i="13"/>
  <c r="AK3642" i="13"/>
  <c r="AM3642" i="13"/>
  <c r="R3642" i="13"/>
  <c r="AL3643" i="13"/>
  <c r="AJ3643" i="13"/>
  <c r="AK3643" i="13"/>
  <c r="AM3643" i="13"/>
  <c r="R3643" i="13"/>
  <c r="AL3644" i="13"/>
  <c r="AJ3644" i="13"/>
  <c r="AK3644" i="13"/>
  <c r="AM3644" i="13"/>
  <c r="R3644" i="13"/>
  <c r="AL3645" i="13"/>
  <c r="AJ3645" i="13"/>
  <c r="AK3645" i="13"/>
  <c r="AM3645" i="13"/>
  <c r="R3645" i="13"/>
  <c r="AL3646" i="13"/>
  <c r="AJ3646" i="13"/>
  <c r="AK3646" i="13"/>
  <c r="AM3646" i="13"/>
  <c r="R3646" i="13"/>
  <c r="AL3647" i="13"/>
  <c r="AJ3647" i="13"/>
  <c r="AK3647" i="13"/>
  <c r="AM3647" i="13"/>
  <c r="R3647" i="13"/>
  <c r="AL3648" i="13"/>
  <c r="AJ3648" i="13"/>
  <c r="AK3648" i="13"/>
  <c r="AM3648" i="13"/>
  <c r="R3648" i="13"/>
  <c r="AL3649" i="13"/>
  <c r="AJ3649" i="13"/>
  <c r="AK3649" i="13"/>
  <c r="AM3649" i="13"/>
  <c r="R3649" i="13"/>
  <c r="AL3650" i="13"/>
  <c r="AJ3650" i="13"/>
  <c r="AK3650" i="13"/>
  <c r="AM3650" i="13"/>
  <c r="R3650" i="13"/>
  <c r="AL3651" i="13"/>
  <c r="AJ3651" i="13"/>
  <c r="AK3651" i="13"/>
  <c r="AM3651" i="13"/>
  <c r="R3651" i="13"/>
  <c r="AL3652" i="13"/>
  <c r="AJ3652" i="13"/>
  <c r="AK3652" i="13"/>
  <c r="AM3652" i="13"/>
  <c r="R3652" i="13"/>
  <c r="AL3653" i="13"/>
  <c r="AJ3653" i="13"/>
  <c r="AK3653" i="13"/>
  <c r="AM3653" i="13"/>
  <c r="R3653" i="13"/>
  <c r="AL3654" i="13"/>
  <c r="AJ3654" i="13"/>
  <c r="AK3654" i="13"/>
  <c r="AM3654" i="13"/>
  <c r="R3654" i="13"/>
  <c r="AL3655" i="13"/>
  <c r="AJ3655" i="13"/>
  <c r="AK3655" i="13"/>
  <c r="AM3655" i="13"/>
  <c r="R3655" i="13"/>
  <c r="AL3656" i="13"/>
  <c r="AJ3656" i="13"/>
  <c r="AK3656" i="13"/>
  <c r="AM3656" i="13"/>
  <c r="R3656" i="13"/>
  <c r="AL3657" i="13"/>
  <c r="AJ3657" i="13"/>
  <c r="AK3657" i="13"/>
  <c r="AM3657" i="13"/>
  <c r="R3657" i="13"/>
  <c r="AL3658" i="13"/>
  <c r="AJ3658" i="13"/>
  <c r="AK3658" i="13"/>
  <c r="AM3658" i="13"/>
  <c r="R3658" i="13"/>
  <c r="AL3659" i="13"/>
  <c r="AJ3659" i="13"/>
  <c r="AK3659" i="13"/>
  <c r="AM3659" i="13"/>
  <c r="R3659" i="13"/>
  <c r="AL3660" i="13"/>
  <c r="AJ3660" i="13"/>
  <c r="AK3660" i="13"/>
  <c r="AM3660" i="13"/>
  <c r="R3660" i="13"/>
  <c r="AL3661" i="13"/>
  <c r="AJ3661" i="13"/>
  <c r="AK3661" i="13"/>
  <c r="AM3661" i="13"/>
  <c r="R3661" i="13"/>
  <c r="AL3662" i="13"/>
  <c r="AJ3662" i="13"/>
  <c r="AK3662" i="13"/>
  <c r="AM3662" i="13"/>
  <c r="R3662" i="13"/>
  <c r="AL3663" i="13"/>
  <c r="AJ3663" i="13"/>
  <c r="AK3663" i="13"/>
  <c r="AM3663" i="13"/>
  <c r="R3663" i="13"/>
  <c r="AL3664" i="13"/>
  <c r="AJ3664" i="13"/>
  <c r="AK3664" i="13"/>
  <c r="AM3664" i="13"/>
  <c r="R3664" i="13"/>
  <c r="AL3665" i="13"/>
  <c r="AJ3665" i="13"/>
  <c r="AK3665" i="13"/>
  <c r="AM3665" i="13"/>
  <c r="R3665" i="13"/>
  <c r="AL3666" i="13"/>
  <c r="AJ3666" i="13"/>
  <c r="AK3666" i="13"/>
  <c r="AM3666" i="13"/>
  <c r="R3666" i="13"/>
  <c r="AL3667" i="13"/>
  <c r="AJ3667" i="13"/>
  <c r="AK3667" i="13"/>
  <c r="AM3667" i="13"/>
  <c r="R3667" i="13"/>
  <c r="AL3668" i="13"/>
  <c r="AJ3668" i="13"/>
  <c r="AK3668" i="13"/>
  <c r="AM3668" i="13"/>
  <c r="R3668" i="13"/>
  <c r="AL3669" i="13"/>
  <c r="AJ3669" i="13"/>
  <c r="AK3669" i="13"/>
  <c r="AM3669" i="13"/>
  <c r="R3669" i="13"/>
  <c r="AL3670" i="13"/>
  <c r="AJ3670" i="13"/>
  <c r="AK3670" i="13"/>
  <c r="AM3670" i="13"/>
  <c r="R3670" i="13"/>
  <c r="AL3671" i="13"/>
  <c r="AJ3671" i="13"/>
  <c r="AK3671" i="13"/>
  <c r="AM3671" i="13"/>
  <c r="R3671" i="13"/>
  <c r="AL3672" i="13"/>
  <c r="AJ3672" i="13"/>
  <c r="AK3672" i="13"/>
  <c r="AM3672" i="13"/>
  <c r="R3672" i="13"/>
  <c r="AL3673" i="13"/>
  <c r="AJ3673" i="13"/>
  <c r="AK3673" i="13"/>
  <c r="AM3673" i="13"/>
  <c r="R3673" i="13"/>
  <c r="AL3674" i="13"/>
  <c r="AJ3674" i="13"/>
  <c r="AK3674" i="13"/>
  <c r="AM3674" i="13"/>
  <c r="R3674" i="13"/>
  <c r="AL3675" i="13"/>
  <c r="AJ3675" i="13"/>
  <c r="AK3675" i="13"/>
  <c r="AM3675" i="13"/>
  <c r="R3675" i="13"/>
  <c r="AL3676" i="13"/>
  <c r="AJ3676" i="13"/>
  <c r="AK3676" i="13"/>
  <c r="AM3676" i="13"/>
  <c r="R3676" i="13"/>
  <c r="AL3677" i="13"/>
  <c r="AJ3677" i="13"/>
  <c r="AK3677" i="13"/>
  <c r="AM3677" i="13"/>
  <c r="R3677" i="13"/>
  <c r="AL3678" i="13"/>
  <c r="AJ3678" i="13"/>
  <c r="AK3678" i="13"/>
  <c r="AM3678" i="13"/>
  <c r="R3678" i="13"/>
  <c r="AL3679" i="13"/>
  <c r="AJ3679" i="13"/>
  <c r="AK3679" i="13"/>
  <c r="AM3679" i="13"/>
  <c r="R3679" i="13"/>
  <c r="AL3680" i="13"/>
  <c r="AJ3680" i="13"/>
  <c r="AK3680" i="13"/>
  <c r="AM3680" i="13"/>
  <c r="R3680" i="13"/>
  <c r="AL3681" i="13"/>
  <c r="AJ3681" i="13"/>
  <c r="AK3681" i="13"/>
  <c r="AM3681" i="13"/>
  <c r="R3681" i="13"/>
  <c r="AL3682" i="13"/>
  <c r="AJ3682" i="13"/>
  <c r="AK3682" i="13"/>
  <c r="AM3682" i="13"/>
  <c r="R3682" i="13"/>
  <c r="AL3683" i="13"/>
  <c r="AJ3683" i="13"/>
  <c r="AK3683" i="13"/>
  <c r="AM3683" i="13"/>
  <c r="R3683" i="13"/>
  <c r="AL3684" i="13"/>
  <c r="AJ3684" i="13"/>
  <c r="AK3684" i="13"/>
  <c r="AM3684" i="13"/>
  <c r="R3684" i="13"/>
  <c r="AL3685" i="13"/>
  <c r="AJ3685" i="13"/>
  <c r="AK3685" i="13"/>
  <c r="AM3685" i="13"/>
  <c r="R3685" i="13"/>
  <c r="AL3686" i="13"/>
  <c r="AJ3686" i="13"/>
  <c r="AK3686" i="13"/>
  <c r="AM3686" i="13"/>
  <c r="R3686" i="13"/>
  <c r="AL3687" i="13"/>
  <c r="AJ3687" i="13"/>
  <c r="AK3687" i="13"/>
  <c r="AM3687" i="13"/>
  <c r="R3687" i="13"/>
  <c r="AL3688" i="13"/>
  <c r="AJ3688" i="13"/>
  <c r="AK3688" i="13"/>
  <c r="AM3688" i="13"/>
  <c r="R3688" i="13"/>
  <c r="AL3689" i="13"/>
  <c r="AJ3689" i="13"/>
  <c r="AK3689" i="13"/>
  <c r="AM3689" i="13"/>
  <c r="R3689" i="13"/>
  <c r="AL3690" i="13"/>
  <c r="AJ3690" i="13"/>
  <c r="AK3690" i="13"/>
  <c r="AM3690" i="13"/>
  <c r="R3690" i="13"/>
  <c r="AL3691" i="13"/>
  <c r="AJ3691" i="13"/>
  <c r="AK3691" i="13"/>
  <c r="AM3691" i="13"/>
  <c r="R3691" i="13"/>
  <c r="AL3692" i="13"/>
  <c r="AJ3692" i="13"/>
  <c r="AK3692" i="13"/>
  <c r="AM3692" i="13"/>
  <c r="R3692" i="13"/>
  <c r="AL3693" i="13"/>
  <c r="AJ3693" i="13"/>
  <c r="AK3693" i="13"/>
  <c r="AM3693" i="13"/>
  <c r="R3693" i="13"/>
  <c r="AL3694" i="13"/>
  <c r="AJ3694" i="13"/>
  <c r="AK3694" i="13"/>
  <c r="AM3694" i="13"/>
  <c r="R3694" i="13"/>
  <c r="AL3695" i="13"/>
  <c r="AJ3695" i="13"/>
  <c r="AK3695" i="13"/>
  <c r="AM3695" i="13"/>
  <c r="R3695" i="13"/>
  <c r="AL3696" i="13"/>
  <c r="AJ3696" i="13"/>
  <c r="AK3696" i="13"/>
  <c r="AM3696" i="13"/>
  <c r="R3696" i="13"/>
  <c r="AL3697" i="13"/>
  <c r="AJ3697" i="13"/>
  <c r="AK3697" i="13"/>
  <c r="AM3697" i="13"/>
  <c r="R3697" i="13"/>
  <c r="AL3698" i="13"/>
  <c r="AJ3698" i="13"/>
  <c r="AK3698" i="13"/>
  <c r="AM3698" i="13"/>
  <c r="R3698" i="13"/>
  <c r="AL3699" i="13"/>
  <c r="AJ3699" i="13"/>
  <c r="AK3699" i="13"/>
  <c r="AM3699" i="13"/>
  <c r="R3699" i="13"/>
  <c r="AL3700" i="13"/>
  <c r="AJ3700" i="13"/>
  <c r="AK3700" i="13"/>
  <c r="AM3700" i="13"/>
  <c r="R3700" i="13"/>
  <c r="AL3701" i="13"/>
  <c r="AJ3701" i="13"/>
  <c r="AK3701" i="13"/>
  <c r="AM3701" i="13"/>
  <c r="R3701" i="13"/>
  <c r="AL3702" i="13"/>
  <c r="AJ3702" i="13"/>
  <c r="AK3702" i="13"/>
  <c r="AM3702" i="13"/>
  <c r="R3702" i="13"/>
  <c r="AL3703" i="13"/>
  <c r="AJ3703" i="13"/>
  <c r="AK3703" i="13"/>
  <c r="AM3703" i="13"/>
  <c r="R3703" i="13"/>
  <c r="AL3704" i="13"/>
  <c r="AJ3704" i="13"/>
  <c r="AK3704" i="13"/>
  <c r="AM3704" i="13"/>
  <c r="R3704" i="13"/>
  <c r="AL3705" i="13"/>
  <c r="AJ3705" i="13"/>
  <c r="AK3705" i="13"/>
  <c r="AM3705" i="13"/>
  <c r="R3705" i="13"/>
  <c r="AL3706" i="13"/>
  <c r="AJ3706" i="13"/>
  <c r="AK3706" i="13"/>
  <c r="AM3706" i="13"/>
  <c r="R3706" i="13"/>
  <c r="AL3707" i="13"/>
  <c r="AJ3707" i="13"/>
  <c r="AK3707" i="13"/>
  <c r="AM3707" i="13"/>
  <c r="R3707" i="13"/>
  <c r="AL3708" i="13"/>
  <c r="AJ3708" i="13"/>
  <c r="AK3708" i="13"/>
  <c r="AM3708" i="13"/>
  <c r="R3708" i="13"/>
  <c r="AL3709" i="13"/>
  <c r="AJ3709" i="13"/>
  <c r="AK3709" i="13"/>
  <c r="AM3709" i="13"/>
  <c r="R3709" i="13"/>
  <c r="AL3710" i="13"/>
  <c r="AJ3710" i="13"/>
  <c r="AK3710" i="13"/>
  <c r="AM3710" i="13"/>
  <c r="R3710" i="13"/>
  <c r="AL3711" i="13"/>
  <c r="AJ3711" i="13"/>
  <c r="AK3711" i="13"/>
  <c r="AM3711" i="13"/>
  <c r="R3711" i="13"/>
  <c r="AL3712" i="13"/>
  <c r="AJ3712" i="13"/>
  <c r="AK3712" i="13"/>
  <c r="AM3712" i="13"/>
  <c r="R3712" i="13"/>
  <c r="AL3713" i="13"/>
  <c r="AJ3713" i="13"/>
  <c r="AK3713" i="13"/>
  <c r="AM3713" i="13"/>
  <c r="R3713" i="13"/>
  <c r="AL3714" i="13"/>
  <c r="AJ3714" i="13"/>
  <c r="AK3714" i="13"/>
  <c r="AM3714" i="13"/>
  <c r="R3714" i="13"/>
  <c r="AL3715" i="13"/>
  <c r="AJ3715" i="13"/>
  <c r="AK3715" i="13"/>
  <c r="AM3715" i="13"/>
  <c r="R3715" i="13"/>
  <c r="AL3716" i="13"/>
  <c r="AJ3716" i="13"/>
  <c r="AK3716" i="13"/>
  <c r="AM3716" i="13"/>
  <c r="R3716" i="13"/>
  <c r="AL3717" i="13"/>
  <c r="AJ3717" i="13"/>
  <c r="AK3717" i="13"/>
  <c r="AM3717" i="13"/>
  <c r="R3717" i="13"/>
  <c r="AL3718" i="13"/>
  <c r="AJ3718" i="13"/>
  <c r="AK3718" i="13"/>
  <c r="AM3718" i="13"/>
  <c r="R3718" i="13"/>
  <c r="AL3719" i="13"/>
  <c r="AJ3719" i="13"/>
  <c r="AK3719" i="13"/>
  <c r="AM3719" i="13"/>
  <c r="R3719" i="13"/>
  <c r="AL3720" i="13"/>
  <c r="AJ3720" i="13"/>
  <c r="AK3720" i="13"/>
  <c r="AM3720" i="13"/>
  <c r="R3720" i="13"/>
  <c r="AL3721" i="13"/>
  <c r="AJ3721" i="13"/>
  <c r="AK3721" i="13"/>
  <c r="AM3721" i="13"/>
  <c r="R3721" i="13"/>
  <c r="AL3722" i="13"/>
  <c r="AJ3722" i="13"/>
  <c r="AK3722" i="13"/>
  <c r="AM3722" i="13"/>
  <c r="R3722" i="13"/>
  <c r="AL3723" i="13"/>
  <c r="AJ3723" i="13"/>
  <c r="AK3723" i="13"/>
  <c r="AM3723" i="13"/>
  <c r="R3723" i="13"/>
  <c r="AL3724" i="13"/>
  <c r="AJ3724" i="13"/>
  <c r="AK3724" i="13"/>
  <c r="AM3724" i="13"/>
  <c r="R3724" i="13"/>
  <c r="AL3725" i="13"/>
  <c r="AJ3725" i="13"/>
  <c r="AK3725" i="13"/>
  <c r="AM3725" i="13"/>
  <c r="R3725" i="13"/>
  <c r="AL3726" i="13"/>
  <c r="AJ3726" i="13"/>
  <c r="AK3726" i="13"/>
  <c r="AM3726" i="13"/>
  <c r="R3726" i="13"/>
  <c r="AL3727" i="13"/>
  <c r="AJ3727" i="13"/>
  <c r="AK3727" i="13"/>
  <c r="AM3727" i="13"/>
  <c r="R3727" i="13"/>
  <c r="AL3728" i="13"/>
  <c r="AJ3728" i="13"/>
  <c r="AK3728" i="13"/>
  <c r="AM3728" i="13"/>
  <c r="R3728" i="13"/>
  <c r="AL3729" i="13"/>
  <c r="AJ3729" i="13"/>
  <c r="AK3729" i="13"/>
  <c r="AM3729" i="13"/>
  <c r="R3729" i="13"/>
  <c r="AL3730" i="13"/>
  <c r="AJ3730" i="13"/>
  <c r="AK3730" i="13"/>
  <c r="AM3730" i="13"/>
  <c r="R3730" i="13"/>
  <c r="AL3731" i="13"/>
  <c r="AJ3731" i="13"/>
  <c r="AK3731" i="13"/>
  <c r="AM3731" i="13"/>
  <c r="R3731" i="13"/>
  <c r="AL3732" i="13"/>
  <c r="AJ3732" i="13"/>
  <c r="AK3732" i="13"/>
  <c r="AM3732" i="13"/>
  <c r="R3732" i="13"/>
  <c r="AL3733" i="13"/>
  <c r="AJ3733" i="13"/>
  <c r="AK3733" i="13"/>
  <c r="AM3733" i="13"/>
  <c r="R3733" i="13"/>
  <c r="AL3734" i="13"/>
  <c r="AJ3734" i="13"/>
  <c r="AK3734" i="13"/>
  <c r="AM3734" i="13"/>
  <c r="R3734" i="13"/>
  <c r="AL3735" i="13"/>
  <c r="AJ3735" i="13"/>
  <c r="AK3735" i="13"/>
  <c r="AM3735" i="13"/>
  <c r="R3735" i="13"/>
  <c r="AL3736" i="13"/>
  <c r="AJ3736" i="13"/>
  <c r="AK3736" i="13"/>
  <c r="AM3736" i="13"/>
  <c r="R3736" i="13"/>
  <c r="AL3737" i="13"/>
  <c r="AJ3737" i="13"/>
  <c r="AK3737" i="13"/>
  <c r="AM3737" i="13"/>
  <c r="R3737" i="13"/>
  <c r="AL3738" i="13"/>
  <c r="AJ3738" i="13"/>
  <c r="AK3738" i="13"/>
  <c r="AM3738" i="13"/>
  <c r="R3738" i="13"/>
  <c r="AL3739" i="13"/>
  <c r="AJ3739" i="13"/>
  <c r="AK3739" i="13"/>
  <c r="AM3739" i="13"/>
  <c r="R3739" i="13"/>
  <c r="AL3740" i="13"/>
  <c r="AJ3740" i="13"/>
  <c r="AK3740" i="13"/>
  <c r="AM3740" i="13"/>
  <c r="R3740" i="13"/>
  <c r="AL3741" i="13"/>
  <c r="AJ3741" i="13"/>
  <c r="AK3741" i="13"/>
  <c r="AM3741" i="13"/>
  <c r="R3741" i="13"/>
  <c r="AL3742" i="13"/>
  <c r="AJ3742" i="13"/>
  <c r="AK3742" i="13"/>
  <c r="AM3742" i="13"/>
  <c r="R3742" i="13"/>
  <c r="AL3743" i="13"/>
  <c r="AJ3743" i="13"/>
  <c r="AK3743" i="13"/>
  <c r="AM3743" i="13"/>
  <c r="R3743" i="13"/>
  <c r="AL3744" i="13"/>
  <c r="AJ3744" i="13"/>
  <c r="AK3744" i="13"/>
  <c r="AM3744" i="13"/>
  <c r="R3744" i="13"/>
  <c r="AL3745" i="13"/>
  <c r="AJ3745" i="13"/>
  <c r="AK3745" i="13"/>
  <c r="AM3745" i="13"/>
  <c r="R3745" i="13"/>
  <c r="AL3746" i="13"/>
  <c r="AJ3746" i="13"/>
  <c r="AK3746" i="13"/>
  <c r="AM3746" i="13"/>
  <c r="R3746" i="13"/>
  <c r="AL3747" i="13"/>
  <c r="AJ3747" i="13"/>
  <c r="AK3747" i="13"/>
  <c r="AM3747" i="13"/>
  <c r="R3747" i="13"/>
  <c r="AL3748" i="13"/>
  <c r="AJ3748" i="13"/>
  <c r="AK3748" i="13"/>
  <c r="AM3748" i="13"/>
  <c r="R3748" i="13"/>
  <c r="AL3749" i="13"/>
  <c r="AJ3749" i="13"/>
  <c r="AK3749" i="13"/>
  <c r="AM3749" i="13"/>
  <c r="R3749" i="13"/>
  <c r="AL3750" i="13"/>
  <c r="AJ3750" i="13"/>
  <c r="AK3750" i="13"/>
  <c r="AM3750" i="13"/>
  <c r="R3750" i="13"/>
  <c r="AL3751" i="13"/>
  <c r="AJ3751" i="13"/>
  <c r="AK3751" i="13"/>
  <c r="AM3751" i="13"/>
  <c r="R3751" i="13"/>
  <c r="AL3752" i="13"/>
  <c r="AJ3752" i="13"/>
  <c r="AK3752" i="13"/>
  <c r="AM3752" i="13"/>
  <c r="R3752" i="13"/>
  <c r="AL3753" i="13"/>
  <c r="AJ3753" i="13"/>
  <c r="AK3753" i="13"/>
  <c r="AM3753" i="13"/>
  <c r="R3753" i="13"/>
  <c r="AL3754" i="13"/>
  <c r="AJ3754" i="13"/>
  <c r="AK3754" i="13"/>
  <c r="AM3754" i="13"/>
  <c r="R3754" i="13"/>
  <c r="AL3755" i="13"/>
  <c r="AJ3755" i="13"/>
  <c r="AK3755" i="13"/>
  <c r="AM3755" i="13"/>
  <c r="R3755" i="13"/>
  <c r="AL3756" i="13"/>
  <c r="AJ3756" i="13"/>
  <c r="AK3756" i="13"/>
  <c r="AM3756" i="13"/>
  <c r="R3756" i="13"/>
  <c r="AL3757" i="13"/>
  <c r="AJ3757" i="13"/>
  <c r="AK3757" i="13"/>
  <c r="AM3757" i="13"/>
  <c r="R3757" i="13"/>
  <c r="AL3758" i="13"/>
  <c r="AJ3758" i="13"/>
  <c r="AK3758" i="13"/>
  <c r="AM3758" i="13"/>
  <c r="R3758" i="13"/>
  <c r="AL3759" i="13"/>
  <c r="AJ3759" i="13"/>
  <c r="AK3759" i="13"/>
  <c r="AM3759" i="13"/>
  <c r="R3759" i="13"/>
  <c r="AL3760" i="13"/>
  <c r="AJ3760" i="13"/>
  <c r="AK3760" i="13"/>
  <c r="AM3760" i="13"/>
  <c r="R3760" i="13"/>
  <c r="AL3761" i="13"/>
  <c r="AJ3761" i="13"/>
  <c r="AK3761" i="13"/>
  <c r="AM3761" i="13"/>
  <c r="R3761" i="13"/>
  <c r="AL3762" i="13"/>
  <c r="AJ3762" i="13"/>
  <c r="AK3762" i="13"/>
  <c r="AM3762" i="13"/>
  <c r="R3762" i="13"/>
  <c r="AL3763" i="13"/>
  <c r="AJ3763" i="13"/>
  <c r="AK3763" i="13"/>
  <c r="AM3763" i="13"/>
  <c r="R3763" i="13"/>
  <c r="AL3764" i="13"/>
  <c r="AJ3764" i="13"/>
  <c r="AK3764" i="13"/>
  <c r="AM3764" i="13"/>
  <c r="R3764" i="13"/>
  <c r="AL3765" i="13"/>
  <c r="AJ3765" i="13"/>
  <c r="AK3765" i="13"/>
  <c r="AM3765" i="13"/>
  <c r="R3765" i="13"/>
  <c r="AL3766" i="13"/>
  <c r="AJ3766" i="13"/>
  <c r="AK3766" i="13"/>
  <c r="AM3766" i="13"/>
  <c r="R3766" i="13"/>
  <c r="AL3767" i="13"/>
  <c r="AJ3767" i="13"/>
  <c r="AK3767" i="13"/>
  <c r="AM3767" i="13"/>
  <c r="R3767" i="13"/>
  <c r="AL3768" i="13"/>
  <c r="AJ3768" i="13"/>
  <c r="AK3768" i="13"/>
  <c r="AM3768" i="13"/>
  <c r="R3768" i="13"/>
  <c r="AL3769" i="13"/>
  <c r="AJ3769" i="13"/>
  <c r="AK3769" i="13"/>
  <c r="AM3769" i="13"/>
  <c r="R3769" i="13"/>
  <c r="AL3770" i="13"/>
  <c r="AJ3770" i="13"/>
  <c r="AK3770" i="13"/>
  <c r="AM3770" i="13"/>
  <c r="R3770" i="13"/>
  <c r="AL3771" i="13"/>
  <c r="AJ3771" i="13"/>
  <c r="AK3771" i="13"/>
  <c r="AM3771" i="13"/>
  <c r="R3771" i="13"/>
  <c r="AL3772" i="13"/>
  <c r="AJ3772" i="13"/>
  <c r="AK3772" i="13"/>
  <c r="AM3772" i="13"/>
  <c r="R3772" i="13"/>
  <c r="AL3773" i="13"/>
  <c r="AJ3773" i="13"/>
  <c r="AK3773" i="13"/>
  <c r="AM3773" i="13"/>
  <c r="R3773" i="13"/>
  <c r="AL3774" i="13"/>
  <c r="AJ3774" i="13"/>
  <c r="AK3774" i="13"/>
  <c r="AM3774" i="13"/>
  <c r="R3774" i="13"/>
  <c r="AL3775" i="13"/>
  <c r="AJ3775" i="13"/>
  <c r="AK3775" i="13"/>
  <c r="AM3775" i="13"/>
  <c r="R3775" i="13"/>
  <c r="AL3776" i="13"/>
  <c r="AJ3776" i="13"/>
  <c r="AK3776" i="13"/>
  <c r="AM3776" i="13"/>
  <c r="R3776" i="13"/>
  <c r="AL3777" i="13"/>
  <c r="AJ3777" i="13"/>
  <c r="AK3777" i="13"/>
  <c r="AM3777" i="13"/>
  <c r="R3777" i="13"/>
  <c r="AL3778" i="13"/>
  <c r="AJ3778" i="13"/>
  <c r="AK3778" i="13"/>
  <c r="AM3778" i="13"/>
  <c r="R3778" i="13"/>
  <c r="AL3779" i="13"/>
  <c r="AJ3779" i="13"/>
  <c r="AK3779" i="13"/>
  <c r="AM3779" i="13"/>
  <c r="R3779" i="13"/>
  <c r="AL3780" i="13"/>
  <c r="AJ3780" i="13"/>
  <c r="AK3780" i="13"/>
  <c r="AM3780" i="13"/>
  <c r="R3780" i="13"/>
  <c r="AL3781" i="13"/>
  <c r="AJ3781" i="13"/>
  <c r="AK3781" i="13"/>
  <c r="AM3781" i="13"/>
  <c r="R3781" i="13"/>
  <c r="AL3782" i="13"/>
  <c r="AJ3782" i="13"/>
  <c r="AK3782" i="13"/>
  <c r="AM3782" i="13"/>
  <c r="R3782" i="13"/>
  <c r="AL3783" i="13"/>
  <c r="AJ3783" i="13"/>
  <c r="AK3783" i="13"/>
  <c r="AM3783" i="13"/>
  <c r="R3783" i="13"/>
  <c r="AL3784" i="13"/>
  <c r="AJ3784" i="13"/>
  <c r="AK3784" i="13"/>
  <c r="AM3784" i="13"/>
  <c r="R3784" i="13"/>
  <c r="AL3785" i="13"/>
  <c r="AJ3785" i="13"/>
  <c r="AK3785" i="13"/>
  <c r="AM3785" i="13"/>
  <c r="R3785" i="13"/>
  <c r="AL3786" i="13"/>
  <c r="AJ3786" i="13"/>
  <c r="AK3786" i="13"/>
  <c r="AM3786" i="13"/>
  <c r="R3786" i="13"/>
  <c r="AL3787" i="13"/>
  <c r="AJ3787" i="13"/>
  <c r="AK3787" i="13"/>
  <c r="AM3787" i="13"/>
  <c r="R3787" i="13"/>
  <c r="AL3788" i="13"/>
  <c r="AJ3788" i="13"/>
  <c r="AK3788" i="13"/>
  <c r="AM3788" i="13"/>
  <c r="R3788" i="13"/>
  <c r="AL3789" i="13"/>
  <c r="AJ3789" i="13"/>
  <c r="AK3789" i="13"/>
  <c r="AM3789" i="13"/>
  <c r="R3789" i="13"/>
  <c r="AL3790" i="13"/>
  <c r="AJ3790" i="13"/>
  <c r="AK3790" i="13"/>
  <c r="AM3790" i="13"/>
  <c r="R3790" i="13"/>
  <c r="AL3791" i="13"/>
  <c r="AJ3791" i="13"/>
  <c r="AK3791" i="13"/>
  <c r="AM3791" i="13"/>
  <c r="R3791" i="13"/>
  <c r="AL3792" i="13"/>
  <c r="AJ3792" i="13"/>
  <c r="AK3792" i="13"/>
  <c r="AM3792" i="13"/>
  <c r="R3792" i="13"/>
  <c r="AL3793" i="13"/>
  <c r="AJ3793" i="13"/>
  <c r="AK3793" i="13"/>
  <c r="AM3793" i="13"/>
  <c r="R3793" i="13"/>
  <c r="AL3794" i="13"/>
  <c r="AJ3794" i="13"/>
  <c r="AK3794" i="13"/>
  <c r="AM3794" i="13"/>
  <c r="R3794" i="13"/>
  <c r="AL3795" i="13"/>
  <c r="AJ3795" i="13"/>
  <c r="AK3795" i="13"/>
  <c r="AM3795" i="13"/>
  <c r="R3795" i="13"/>
  <c r="AL3796" i="13"/>
  <c r="AJ3796" i="13"/>
  <c r="AK3796" i="13"/>
  <c r="AM3796" i="13"/>
  <c r="R3796" i="13"/>
  <c r="AL3797" i="13"/>
  <c r="AJ3797" i="13"/>
  <c r="AK3797" i="13"/>
  <c r="AM3797" i="13"/>
  <c r="R3797" i="13"/>
  <c r="AL3798" i="13"/>
  <c r="AJ3798" i="13"/>
  <c r="AK3798" i="13"/>
  <c r="AM3798" i="13"/>
  <c r="R3798" i="13"/>
  <c r="AL3799" i="13"/>
  <c r="AJ3799" i="13"/>
  <c r="AK3799" i="13"/>
  <c r="AM3799" i="13"/>
  <c r="R3799" i="13"/>
  <c r="AL3800" i="13"/>
  <c r="AJ3800" i="13"/>
  <c r="AK3800" i="13"/>
  <c r="AM3800" i="13"/>
  <c r="R3800" i="13"/>
  <c r="AL3801" i="13"/>
  <c r="AJ3801" i="13"/>
  <c r="AK3801" i="13"/>
  <c r="AM3801" i="13"/>
  <c r="R3801" i="13"/>
  <c r="AL3802" i="13"/>
  <c r="AJ3802" i="13"/>
  <c r="AK3802" i="13"/>
  <c r="AM3802" i="13"/>
  <c r="R3802" i="13"/>
  <c r="AL3803" i="13"/>
  <c r="AJ3803" i="13"/>
  <c r="AK3803" i="13"/>
  <c r="AM3803" i="13"/>
  <c r="R3803" i="13"/>
  <c r="AL3804" i="13"/>
  <c r="AJ3804" i="13"/>
  <c r="AK3804" i="13"/>
  <c r="AM3804" i="13"/>
  <c r="R3804" i="13"/>
  <c r="AL3805" i="13"/>
  <c r="AJ3805" i="13"/>
  <c r="AK3805" i="13"/>
  <c r="AM3805" i="13"/>
  <c r="R3805" i="13"/>
  <c r="AL3806" i="13"/>
  <c r="AJ3806" i="13"/>
  <c r="AK3806" i="13"/>
  <c r="AM3806" i="13"/>
  <c r="R3806" i="13"/>
  <c r="AL3807" i="13"/>
  <c r="AJ3807" i="13"/>
  <c r="AK3807" i="13"/>
  <c r="AM3807" i="13"/>
  <c r="R3807" i="13"/>
  <c r="AL3808" i="13"/>
  <c r="AJ3808" i="13"/>
  <c r="AK3808" i="13"/>
  <c r="AM3808" i="13"/>
  <c r="R3808" i="13"/>
  <c r="AL3809" i="13"/>
  <c r="AJ3809" i="13"/>
  <c r="AK3809" i="13"/>
  <c r="AM3809" i="13"/>
  <c r="R3809" i="13"/>
  <c r="AL3810" i="13"/>
  <c r="AJ3810" i="13"/>
  <c r="AK3810" i="13"/>
  <c r="AM3810" i="13"/>
  <c r="R3810" i="13"/>
  <c r="AL3811" i="13"/>
  <c r="AJ3811" i="13"/>
  <c r="AK3811" i="13"/>
  <c r="AM3811" i="13"/>
  <c r="R3811" i="13"/>
  <c r="AL3812" i="13"/>
  <c r="AJ3812" i="13"/>
  <c r="AK3812" i="13"/>
  <c r="AM3812" i="13"/>
  <c r="R3812" i="13"/>
  <c r="AL3813" i="13"/>
  <c r="AJ3813" i="13"/>
  <c r="AK3813" i="13"/>
  <c r="AM3813" i="13"/>
  <c r="R3813" i="13"/>
  <c r="AL3814" i="13"/>
  <c r="AJ3814" i="13"/>
  <c r="AK3814" i="13"/>
  <c r="AM3814" i="13"/>
  <c r="R3814" i="13"/>
  <c r="AL3815" i="13"/>
  <c r="AJ3815" i="13"/>
  <c r="AK3815" i="13"/>
  <c r="AM3815" i="13"/>
  <c r="R3815" i="13"/>
  <c r="AL3816" i="13"/>
  <c r="AJ3816" i="13"/>
  <c r="AK3816" i="13"/>
  <c r="AM3816" i="13"/>
  <c r="R3816" i="13"/>
  <c r="AL3817" i="13"/>
  <c r="AJ3817" i="13"/>
  <c r="AK3817" i="13"/>
  <c r="AM3817" i="13"/>
  <c r="R3817" i="13"/>
  <c r="AL3818" i="13"/>
  <c r="AJ3818" i="13"/>
  <c r="AK3818" i="13"/>
  <c r="AM3818" i="13"/>
  <c r="R3818" i="13"/>
  <c r="AL3819" i="13"/>
  <c r="AJ3819" i="13"/>
  <c r="AK3819" i="13"/>
  <c r="AM3819" i="13"/>
  <c r="R3819" i="13"/>
  <c r="AL3820" i="13"/>
  <c r="AJ3820" i="13"/>
  <c r="AK3820" i="13"/>
  <c r="AM3820" i="13"/>
  <c r="R3820" i="13"/>
  <c r="AL3821" i="13"/>
  <c r="AJ3821" i="13"/>
  <c r="AK3821" i="13"/>
  <c r="AM3821" i="13"/>
  <c r="R3821" i="13"/>
  <c r="AL3822" i="13"/>
  <c r="AJ3822" i="13"/>
  <c r="AK3822" i="13"/>
  <c r="AM3822" i="13"/>
  <c r="R3822" i="13"/>
  <c r="AL3823" i="13"/>
  <c r="AJ3823" i="13"/>
  <c r="AK3823" i="13"/>
  <c r="AM3823" i="13"/>
  <c r="R3823" i="13"/>
  <c r="AL3824" i="13"/>
  <c r="AJ3824" i="13"/>
  <c r="AK3824" i="13"/>
  <c r="AM3824" i="13"/>
  <c r="R3824" i="13"/>
  <c r="AL3825" i="13"/>
  <c r="AJ3825" i="13"/>
  <c r="AK3825" i="13"/>
  <c r="AM3825" i="13"/>
  <c r="R3825" i="13"/>
  <c r="AL3826" i="13"/>
  <c r="AJ3826" i="13"/>
  <c r="AK3826" i="13"/>
  <c r="AM3826" i="13"/>
  <c r="R3826" i="13"/>
  <c r="AL3827" i="13"/>
  <c r="AJ3827" i="13"/>
  <c r="AK3827" i="13"/>
  <c r="AM3827" i="13"/>
  <c r="R3827" i="13"/>
  <c r="AL3828" i="13"/>
  <c r="AJ3828" i="13"/>
  <c r="AK3828" i="13"/>
  <c r="AM3828" i="13"/>
  <c r="R3828" i="13"/>
  <c r="AL3829" i="13"/>
  <c r="AJ3829" i="13"/>
  <c r="AK3829" i="13"/>
  <c r="AM3829" i="13"/>
  <c r="R3829" i="13"/>
  <c r="AL3830" i="13"/>
  <c r="AJ3830" i="13"/>
  <c r="AK3830" i="13"/>
  <c r="AM3830" i="13"/>
  <c r="R3830" i="13"/>
  <c r="AL3831" i="13"/>
  <c r="AJ3831" i="13"/>
  <c r="AK3831" i="13"/>
  <c r="AM3831" i="13"/>
  <c r="R3831" i="13"/>
  <c r="AL3832" i="13"/>
  <c r="AJ3832" i="13"/>
  <c r="AK3832" i="13"/>
  <c r="AM3832" i="13"/>
  <c r="R3832" i="13"/>
  <c r="AL3833" i="13"/>
  <c r="AJ3833" i="13"/>
  <c r="AK3833" i="13"/>
  <c r="AM3833" i="13"/>
  <c r="R3833" i="13"/>
  <c r="AL3834" i="13"/>
  <c r="AJ3834" i="13"/>
  <c r="AK3834" i="13"/>
  <c r="AM3834" i="13"/>
  <c r="R3834" i="13"/>
  <c r="AL3835" i="13"/>
  <c r="AJ3835" i="13"/>
  <c r="AK3835" i="13"/>
  <c r="AM3835" i="13"/>
  <c r="R3835" i="13"/>
  <c r="AL3836" i="13"/>
  <c r="AJ3836" i="13"/>
  <c r="AK3836" i="13"/>
  <c r="AM3836" i="13"/>
  <c r="R3836" i="13"/>
  <c r="AL3837" i="13"/>
  <c r="AJ3837" i="13"/>
  <c r="AK3837" i="13"/>
  <c r="AM3837" i="13"/>
  <c r="R3837" i="13"/>
  <c r="AL3838" i="13"/>
  <c r="AJ3838" i="13"/>
  <c r="AK3838" i="13"/>
  <c r="AM3838" i="13"/>
  <c r="R3838" i="13"/>
  <c r="AL3839" i="13"/>
  <c r="AJ3839" i="13"/>
  <c r="AK3839" i="13"/>
  <c r="AM3839" i="13"/>
  <c r="R3839" i="13"/>
  <c r="AL3840" i="13"/>
  <c r="AJ3840" i="13"/>
  <c r="AK3840" i="13"/>
  <c r="AM3840" i="13"/>
  <c r="R3840" i="13"/>
  <c r="AL3841" i="13"/>
  <c r="AJ3841" i="13"/>
  <c r="AK3841" i="13"/>
  <c r="AM3841" i="13"/>
  <c r="R3841" i="13"/>
  <c r="AL3842" i="13"/>
  <c r="AJ3842" i="13"/>
  <c r="AK3842" i="13"/>
  <c r="AM3842" i="13"/>
  <c r="R3842" i="13"/>
  <c r="AL3843" i="13"/>
  <c r="AJ3843" i="13"/>
  <c r="AK3843" i="13"/>
  <c r="AM3843" i="13"/>
  <c r="R3843" i="13"/>
  <c r="AL3844" i="13"/>
  <c r="AJ3844" i="13"/>
  <c r="AK3844" i="13"/>
  <c r="AM3844" i="13"/>
  <c r="R3844" i="13"/>
  <c r="AL3845" i="13"/>
  <c r="AJ3845" i="13"/>
  <c r="AK3845" i="13"/>
  <c r="AM3845" i="13"/>
  <c r="R3845" i="13"/>
  <c r="AL3846" i="13"/>
  <c r="AJ3846" i="13"/>
  <c r="AK3846" i="13"/>
  <c r="AM3846" i="13"/>
  <c r="R3846" i="13"/>
  <c r="AL3847" i="13"/>
  <c r="AJ3847" i="13"/>
  <c r="AK3847" i="13"/>
  <c r="AM3847" i="13"/>
  <c r="R3847" i="13"/>
  <c r="AL3848" i="13"/>
  <c r="AJ3848" i="13"/>
  <c r="AK3848" i="13"/>
  <c r="AM3848" i="13"/>
  <c r="R3848" i="13"/>
  <c r="AL3849" i="13"/>
  <c r="AJ3849" i="13"/>
  <c r="AK3849" i="13"/>
  <c r="AM3849" i="13"/>
  <c r="R3849" i="13"/>
  <c r="AL3850" i="13"/>
  <c r="AJ3850" i="13"/>
  <c r="AK3850" i="13"/>
  <c r="AM3850" i="13"/>
  <c r="R3850" i="13"/>
  <c r="AL3851" i="13"/>
  <c r="AJ3851" i="13"/>
  <c r="AK3851" i="13"/>
  <c r="AM3851" i="13"/>
  <c r="R3851" i="13"/>
  <c r="AL3852" i="13"/>
  <c r="AJ3852" i="13"/>
  <c r="AK3852" i="13"/>
  <c r="AM3852" i="13"/>
  <c r="R3852" i="13"/>
  <c r="AL3853" i="13"/>
  <c r="AJ3853" i="13"/>
  <c r="AK3853" i="13"/>
  <c r="AM3853" i="13"/>
  <c r="R3853" i="13"/>
  <c r="AL3854" i="13"/>
  <c r="AJ3854" i="13"/>
  <c r="AK3854" i="13"/>
  <c r="AM3854" i="13"/>
  <c r="R3854" i="13"/>
  <c r="AL3855" i="13"/>
  <c r="AJ3855" i="13"/>
  <c r="AK3855" i="13"/>
  <c r="AM3855" i="13"/>
  <c r="R3855" i="13"/>
  <c r="AL3856" i="13"/>
  <c r="AJ3856" i="13"/>
  <c r="AK3856" i="13"/>
  <c r="AM3856" i="13"/>
  <c r="R3856" i="13"/>
  <c r="AL3857" i="13"/>
  <c r="AJ3857" i="13"/>
  <c r="AK3857" i="13"/>
  <c r="AM3857" i="13"/>
  <c r="R3857" i="13"/>
  <c r="AL3858" i="13"/>
  <c r="AJ3858" i="13"/>
  <c r="AK3858" i="13"/>
  <c r="AM3858" i="13"/>
  <c r="R3858" i="13"/>
  <c r="AL3859" i="13"/>
  <c r="AJ3859" i="13"/>
  <c r="AK3859" i="13"/>
  <c r="AM3859" i="13"/>
  <c r="R3859" i="13"/>
  <c r="AL3860" i="13"/>
  <c r="AJ3860" i="13"/>
  <c r="AK3860" i="13"/>
  <c r="AM3860" i="13"/>
  <c r="R3860" i="13"/>
  <c r="AL3861" i="13"/>
  <c r="AJ3861" i="13"/>
  <c r="AK3861" i="13"/>
  <c r="AM3861" i="13"/>
  <c r="R3861" i="13"/>
  <c r="AL3862" i="13"/>
  <c r="AJ3862" i="13"/>
  <c r="AK3862" i="13"/>
  <c r="AM3862" i="13"/>
  <c r="R3862" i="13"/>
  <c r="AL3863" i="13"/>
  <c r="AJ3863" i="13"/>
  <c r="AK3863" i="13"/>
  <c r="AM3863" i="13"/>
  <c r="R3863" i="13"/>
  <c r="AL3864" i="13"/>
  <c r="AJ3864" i="13"/>
  <c r="AK3864" i="13"/>
  <c r="AM3864" i="13"/>
  <c r="R3864" i="13"/>
  <c r="AL3865" i="13"/>
  <c r="AJ3865" i="13"/>
  <c r="AK3865" i="13"/>
  <c r="AM3865" i="13"/>
  <c r="R3865" i="13"/>
  <c r="AL3866" i="13"/>
  <c r="AJ3866" i="13"/>
  <c r="AK3866" i="13"/>
  <c r="AM3866" i="13"/>
  <c r="R3866" i="13"/>
  <c r="AL3867" i="13"/>
  <c r="AJ3867" i="13"/>
  <c r="AK3867" i="13"/>
  <c r="AM3867" i="13"/>
  <c r="R3867" i="13"/>
  <c r="AL3868" i="13"/>
  <c r="AJ3868" i="13"/>
  <c r="AK3868" i="13"/>
  <c r="AM3868" i="13"/>
  <c r="R3868" i="13"/>
  <c r="AL3869" i="13"/>
  <c r="AJ3869" i="13"/>
  <c r="AK3869" i="13"/>
  <c r="AM3869" i="13"/>
  <c r="R3869" i="13"/>
  <c r="AL3870" i="13"/>
  <c r="AJ3870" i="13"/>
  <c r="AK3870" i="13"/>
  <c r="AM3870" i="13"/>
  <c r="R3870" i="13"/>
  <c r="AL3871" i="13"/>
  <c r="AJ3871" i="13"/>
  <c r="AK3871" i="13"/>
  <c r="AM3871" i="13"/>
  <c r="R3871" i="13"/>
  <c r="AL3872" i="13"/>
  <c r="AJ3872" i="13"/>
  <c r="AK3872" i="13"/>
  <c r="AM3872" i="13"/>
  <c r="R3872" i="13"/>
  <c r="AL3873" i="13"/>
  <c r="AJ3873" i="13"/>
  <c r="AK3873" i="13"/>
  <c r="AM3873" i="13"/>
  <c r="R3873" i="13"/>
  <c r="AL3874" i="13"/>
  <c r="AJ3874" i="13"/>
  <c r="AK3874" i="13"/>
  <c r="AM3874" i="13"/>
  <c r="R3874" i="13"/>
  <c r="AL3875" i="13"/>
  <c r="AJ3875" i="13"/>
  <c r="AK3875" i="13"/>
  <c r="AM3875" i="13"/>
  <c r="R3875" i="13"/>
  <c r="AL3876" i="13"/>
  <c r="AJ3876" i="13"/>
  <c r="AK3876" i="13"/>
  <c r="AM3876" i="13"/>
  <c r="R3876" i="13"/>
  <c r="AL3877" i="13"/>
  <c r="AJ3877" i="13"/>
  <c r="AK3877" i="13"/>
  <c r="AM3877" i="13"/>
  <c r="R3877" i="13"/>
  <c r="AL3878" i="13"/>
  <c r="AJ3878" i="13"/>
  <c r="AK3878" i="13"/>
  <c r="AM3878" i="13"/>
  <c r="R3878" i="13"/>
  <c r="AL3879" i="13"/>
  <c r="AJ3879" i="13"/>
  <c r="AK3879" i="13"/>
  <c r="AM3879" i="13"/>
  <c r="R3879" i="13"/>
  <c r="AL3880" i="13"/>
  <c r="AJ3880" i="13"/>
  <c r="AK3880" i="13"/>
  <c r="AM3880" i="13"/>
  <c r="R3880" i="13"/>
  <c r="AL3881" i="13"/>
  <c r="AJ3881" i="13"/>
  <c r="AK3881" i="13"/>
  <c r="AM3881" i="13"/>
  <c r="R3881" i="13"/>
  <c r="AL3882" i="13"/>
  <c r="AJ3882" i="13"/>
  <c r="AK3882" i="13"/>
  <c r="AM3882" i="13"/>
  <c r="R3882" i="13"/>
  <c r="AL3883" i="13"/>
  <c r="AJ3883" i="13"/>
  <c r="AK3883" i="13"/>
  <c r="AM3883" i="13"/>
  <c r="R3883" i="13"/>
  <c r="AL3884" i="13"/>
  <c r="AJ3884" i="13"/>
  <c r="AK3884" i="13"/>
  <c r="AM3884" i="13"/>
  <c r="R3884" i="13"/>
  <c r="AL3885" i="13"/>
  <c r="AJ3885" i="13"/>
  <c r="AK3885" i="13"/>
  <c r="AM3885" i="13"/>
  <c r="R3885" i="13"/>
  <c r="AL3886" i="13"/>
  <c r="AJ3886" i="13"/>
  <c r="AK3886" i="13"/>
  <c r="AM3886" i="13"/>
  <c r="R3886" i="13"/>
  <c r="AL3887" i="13"/>
  <c r="AJ3887" i="13"/>
  <c r="AK3887" i="13"/>
  <c r="AM3887" i="13"/>
  <c r="R3887" i="13"/>
  <c r="AL3888" i="13"/>
  <c r="AJ3888" i="13"/>
  <c r="AK3888" i="13"/>
  <c r="AM3888" i="13"/>
  <c r="R3888" i="13"/>
  <c r="AL3889" i="13"/>
  <c r="AJ3889" i="13"/>
  <c r="AK3889" i="13"/>
  <c r="AM3889" i="13"/>
  <c r="R3889" i="13"/>
  <c r="AL3890" i="13"/>
  <c r="AJ3890" i="13"/>
  <c r="AK3890" i="13"/>
  <c r="AM3890" i="13"/>
  <c r="R3890" i="13"/>
  <c r="AL3891" i="13"/>
  <c r="AJ3891" i="13"/>
  <c r="AK3891" i="13"/>
  <c r="AM3891" i="13"/>
  <c r="R3891" i="13"/>
  <c r="AL3892" i="13"/>
  <c r="AJ3892" i="13"/>
  <c r="AK3892" i="13"/>
  <c r="AM3892" i="13"/>
  <c r="R3892" i="13"/>
  <c r="AL3893" i="13"/>
  <c r="AJ3893" i="13"/>
  <c r="AK3893" i="13"/>
  <c r="AM3893" i="13"/>
  <c r="R3893" i="13"/>
  <c r="AL3894" i="13"/>
  <c r="AJ3894" i="13"/>
  <c r="AK3894" i="13"/>
  <c r="AM3894" i="13"/>
  <c r="R3894" i="13"/>
  <c r="AL3895" i="13"/>
  <c r="AJ3895" i="13"/>
  <c r="AK3895" i="13"/>
  <c r="AM3895" i="13"/>
  <c r="R3895" i="13"/>
  <c r="AL3896" i="13"/>
  <c r="AJ3896" i="13"/>
  <c r="AK3896" i="13"/>
  <c r="AM3896" i="13"/>
  <c r="R3896" i="13"/>
  <c r="AL3897" i="13"/>
  <c r="AJ3897" i="13"/>
  <c r="AK3897" i="13"/>
  <c r="AM3897" i="13"/>
  <c r="R3897" i="13"/>
  <c r="AL3898" i="13"/>
  <c r="AJ3898" i="13"/>
  <c r="AK3898" i="13"/>
  <c r="AM3898" i="13"/>
  <c r="R3898" i="13"/>
  <c r="AL3899" i="13"/>
  <c r="AJ3899" i="13"/>
  <c r="AK3899" i="13"/>
  <c r="AM3899" i="13"/>
  <c r="R3899" i="13"/>
  <c r="AL3900" i="13"/>
  <c r="AJ3900" i="13"/>
  <c r="AK3900" i="13"/>
  <c r="AM3900" i="13"/>
  <c r="R3900" i="13"/>
  <c r="AL3901" i="13"/>
  <c r="AJ3901" i="13"/>
  <c r="AK3901" i="13"/>
  <c r="AM3901" i="13"/>
  <c r="R3901" i="13"/>
  <c r="AL3902" i="13"/>
  <c r="AJ3902" i="13"/>
  <c r="AK3902" i="13"/>
  <c r="AM3902" i="13"/>
  <c r="R3902" i="13"/>
  <c r="AL3903" i="13"/>
  <c r="AJ3903" i="13"/>
  <c r="AK3903" i="13"/>
  <c r="AM3903" i="13"/>
  <c r="R3903" i="13"/>
  <c r="AL3904" i="13"/>
  <c r="AJ3904" i="13"/>
  <c r="AK3904" i="13"/>
  <c r="AM3904" i="13"/>
  <c r="R3904" i="13"/>
  <c r="AL3905" i="13"/>
  <c r="AJ3905" i="13"/>
  <c r="AK3905" i="13"/>
  <c r="AM3905" i="13"/>
  <c r="R3905" i="13"/>
  <c r="AL3906" i="13"/>
  <c r="AJ3906" i="13"/>
  <c r="AK3906" i="13"/>
  <c r="AM3906" i="13"/>
  <c r="R3906" i="13"/>
  <c r="AL3907" i="13"/>
  <c r="AJ3907" i="13"/>
  <c r="AK3907" i="13"/>
  <c r="AM3907" i="13"/>
  <c r="R3907" i="13"/>
  <c r="AL3908" i="13"/>
  <c r="AJ3908" i="13"/>
  <c r="AK3908" i="13"/>
  <c r="AM3908" i="13"/>
  <c r="R3908" i="13"/>
  <c r="AL3909" i="13"/>
  <c r="AJ3909" i="13"/>
  <c r="AK3909" i="13"/>
  <c r="AM3909" i="13"/>
  <c r="R3909" i="13"/>
  <c r="AL3910" i="13"/>
  <c r="AJ3910" i="13"/>
  <c r="AK3910" i="13"/>
  <c r="AM3910" i="13"/>
  <c r="R3910" i="13"/>
  <c r="AL3911" i="13"/>
  <c r="AJ3911" i="13"/>
  <c r="AK3911" i="13"/>
  <c r="AM3911" i="13"/>
  <c r="R3911" i="13"/>
  <c r="AL3912" i="13"/>
  <c r="AJ3912" i="13"/>
  <c r="AK3912" i="13"/>
  <c r="AM3912" i="13"/>
  <c r="R3912" i="13"/>
  <c r="AL3913" i="13"/>
  <c r="AJ3913" i="13"/>
  <c r="AK3913" i="13"/>
  <c r="AM3913" i="13"/>
  <c r="R3913" i="13"/>
  <c r="AL3914" i="13"/>
  <c r="AJ3914" i="13"/>
  <c r="AK3914" i="13"/>
  <c r="AM3914" i="13"/>
  <c r="R3914" i="13"/>
  <c r="AL3915" i="13"/>
  <c r="AJ3915" i="13"/>
  <c r="AK3915" i="13"/>
  <c r="AM3915" i="13"/>
  <c r="R3915" i="13"/>
  <c r="AL3916" i="13"/>
  <c r="AJ3916" i="13"/>
  <c r="AK3916" i="13"/>
  <c r="AM3916" i="13"/>
  <c r="R3916" i="13"/>
  <c r="AL3917" i="13"/>
  <c r="AJ3917" i="13"/>
  <c r="AK3917" i="13"/>
  <c r="AM3917" i="13"/>
  <c r="R3917" i="13"/>
  <c r="AL3918" i="13"/>
  <c r="AJ3918" i="13"/>
  <c r="AK3918" i="13"/>
  <c r="AM3918" i="13"/>
  <c r="R3918" i="13"/>
  <c r="AL3919" i="13"/>
  <c r="AJ3919" i="13"/>
  <c r="AK3919" i="13"/>
  <c r="AM3919" i="13"/>
  <c r="R3919" i="13"/>
  <c r="AL3920" i="13"/>
  <c r="AJ3920" i="13"/>
  <c r="AK3920" i="13"/>
  <c r="AM3920" i="13"/>
  <c r="R3920" i="13"/>
  <c r="AL3921" i="13"/>
  <c r="AJ3921" i="13"/>
  <c r="AK3921" i="13"/>
  <c r="AM3921" i="13"/>
  <c r="R3921" i="13"/>
  <c r="AL3922" i="13"/>
  <c r="AJ3922" i="13"/>
  <c r="AK3922" i="13"/>
  <c r="AM3922" i="13"/>
  <c r="R3922" i="13"/>
  <c r="AL3923" i="13"/>
  <c r="AJ3923" i="13"/>
  <c r="AK3923" i="13"/>
  <c r="AM3923" i="13"/>
  <c r="R3923" i="13"/>
  <c r="AL3924" i="13"/>
  <c r="AJ3924" i="13"/>
  <c r="AK3924" i="13"/>
  <c r="AM3924" i="13"/>
  <c r="R3924" i="13"/>
  <c r="AL3925" i="13"/>
  <c r="AJ3925" i="13"/>
  <c r="AK3925" i="13"/>
  <c r="AM3925" i="13"/>
  <c r="R3925" i="13"/>
  <c r="AL3926" i="13"/>
  <c r="AJ3926" i="13"/>
  <c r="AK3926" i="13"/>
  <c r="AM3926" i="13"/>
  <c r="R3926" i="13"/>
  <c r="AL3927" i="13"/>
  <c r="AJ3927" i="13"/>
  <c r="AK3927" i="13"/>
  <c r="AM3927" i="13"/>
  <c r="R3927" i="13"/>
  <c r="AL3928" i="13"/>
  <c r="AJ3928" i="13"/>
  <c r="AK3928" i="13"/>
  <c r="AM3928" i="13"/>
  <c r="R3928" i="13"/>
  <c r="AL3929" i="13"/>
  <c r="AJ3929" i="13"/>
  <c r="AK3929" i="13"/>
  <c r="AM3929" i="13"/>
  <c r="R3929" i="13"/>
  <c r="AL3930" i="13"/>
  <c r="AJ3930" i="13"/>
  <c r="AK3930" i="13"/>
  <c r="AM3930" i="13"/>
  <c r="R3930" i="13"/>
  <c r="AL3931" i="13"/>
  <c r="AJ3931" i="13"/>
  <c r="AK3931" i="13"/>
  <c r="AM3931" i="13"/>
  <c r="R3931" i="13"/>
  <c r="AL3932" i="13"/>
  <c r="AJ3932" i="13"/>
  <c r="AK3932" i="13"/>
  <c r="AM3932" i="13"/>
  <c r="R3932" i="13"/>
  <c r="AL3933" i="13"/>
  <c r="AJ3933" i="13"/>
  <c r="AK3933" i="13"/>
  <c r="AM3933" i="13"/>
  <c r="R3933" i="13"/>
  <c r="AL3934" i="13"/>
  <c r="AJ3934" i="13"/>
  <c r="AK3934" i="13"/>
  <c r="AM3934" i="13"/>
  <c r="R3934" i="13"/>
  <c r="AL3935" i="13"/>
  <c r="AJ3935" i="13"/>
  <c r="AK3935" i="13"/>
  <c r="AM3935" i="13"/>
  <c r="R3935" i="13"/>
  <c r="AL3936" i="13"/>
  <c r="AJ3936" i="13"/>
  <c r="AK3936" i="13"/>
  <c r="AM3936" i="13"/>
  <c r="R3936" i="13"/>
  <c r="AL3937" i="13"/>
  <c r="AJ3937" i="13"/>
  <c r="AK3937" i="13"/>
  <c r="AM3937" i="13"/>
  <c r="R3937" i="13"/>
  <c r="AL3938" i="13"/>
  <c r="AJ3938" i="13"/>
  <c r="AK3938" i="13"/>
  <c r="AM3938" i="13"/>
  <c r="R3938" i="13"/>
  <c r="AL3939" i="13"/>
  <c r="AJ3939" i="13"/>
  <c r="AK3939" i="13"/>
  <c r="AM3939" i="13"/>
  <c r="R3939" i="13"/>
  <c r="AL3940" i="13"/>
  <c r="AJ3940" i="13"/>
  <c r="AK3940" i="13"/>
  <c r="AM3940" i="13"/>
  <c r="R3940" i="13"/>
  <c r="AL3941" i="13"/>
  <c r="AJ3941" i="13"/>
  <c r="AK3941" i="13"/>
  <c r="AM3941" i="13"/>
  <c r="R3941" i="13"/>
  <c r="AL3942" i="13"/>
  <c r="AJ3942" i="13"/>
  <c r="AK3942" i="13"/>
  <c r="AM3942" i="13"/>
  <c r="R3942" i="13"/>
  <c r="AL3943" i="13"/>
  <c r="AJ3943" i="13"/>
  <c r="AK3943" i="13"/>
  <c r="AM3943" i="13"/>
  <c r="R3943" i="13"/>
  <c r="AL3944" i="13"/>
  <c r="AJ3944" i="13"/>
  <c r="AK3944" i="13"/>
  <c r="AM3944" i="13"/>
  <c r="R3944" i="13"/>
  <c r="AL3945" i="13"/>
  <c r="AJ3945" i="13"/>
  <c r="AK3945" i="13"/>
  <c r="AM3945" i="13"/>
  <c r="R3945" i="13"/>
  <c r="AL3946" i="13"/>
  <c r="AJ3946" i="13"/>
  <c r="AK3946" i="13"/>
  <c r="AM3946" i="13"/>
  <c r="R3946" i="13"/>
  <c r="AL3947" i="13"/>
  <c r="AJ3947" i="13"/>
  <c r="AK3947" i="13"/>
  <c r="AM3947" i="13"/>
  <c r="R3947" i="13"/>
  <c r="AL3948" i="13"/>
  <c r="AJ3948" i="13"/>
  <c r="AK3948" i="13"/>
  <c r="AM3948" i="13"/>
  <c r="R3948" i="13"/>
  <c r="AL3949" i="13"/>
  <c r="AJ3949" i="13"/>
  <c r="AK3949" i="13"/>
  <c r="AM3949" i="13"/>
  <c r="R3949" i="13"/>
  <c r="AL3950" i="13"/>
  <c r="AJ3950" i="13"/>
  <c r="AK3950" i="13"/>
  <c r="AM3950" i="13"/>
  <c r="R3950" i="13"/>
  <c r="AL3951" i="13"/>
  <c r="AJ3951" i="13"/>
  <c r="AK3951" i="13"/>
  <c r="AM3951" i="13"/>
  <c r="R3951" i="13"/>
  <c r="AL3952" i="13"/>
  <c r="AJ3952" i="13"/>
  <c r="AK3952" i="13"/>
  <c r="AM3952" i="13"/>
  <c r="R3952" i="13"/>
  <c r="AL3953" i="13"/>
  <c r="AJ3953" i="13"/>
  <c r="AK3953" i="13"/>
  <c r="AM3953" i="13"/>
  <c r="R3953" i="13"/>
  <c r="AL3954" i="13"/>
  <c r="AJ3954" i="13"/>
  <c r="AK3954" i="13"/>
  <c r="AM3954" i="13"/>
  <c r="R3954" i="13"/>
  <c r="AL3955" i="13"/>
  <c r="AJ3955" i="13"/>
  <c r="AK3955" i="13"/>
  <c r="AM3955" i="13"/>
  <c r="R3955" i="13"/>
  <c r="AL3956" i="13"/>
  <c r="AJ3956" i="13"/>
  <c r="AK3956" i="13"/>
  <c r="AM3956" i="13"/>
  <c r="R3956" i="13"/>
  <c r="AL3957" i="13"/>
  <c r="AJ3957" i="13"/>
  <c r="AK3957" i="13"/>
  <c r="AM3957" i="13"/>
  <c r="R3957" i="13"/>
  <c r="AL3958" i="13"/>
  <c r="AJ3958" i="13"/>
  <c r="AK3958" i="13"/>
  <c r="AM3958" i="13"/>
  <c r="R3958" i="13"/>
  <c r="AL3959" i="13"/>
  <c r="AJ3959" i="13"/>
  <c r="AK3959" i="13"/>
  <c r="AM3959" i="13"/>
  <c r="R3959" i="13"/>
  <c r="AL3960" i="13"/>
  <c r="AJ3960" i="13"/>
  <c r="AK3960" i="13"/>
  <c r="AM3960" i="13"/>
  <c r="R3960" i="13"/>
  <c r="AL3961" i="13"/>
  <c r="AJ3961" i="13"/>
  <c r="AK3961" i="13"/>
  <c r="AM3961" i="13"/>
  <c r="R3961" i="13"/>
  <c r="AL3962" i="13"/>
  <c r="AJ3962" i="13"/>
  <c r="AK3962" i="13"/>
  <c r="AM3962" i="13"/>
  <c r="R3962" i="13"/>
  <c r="AL3963" i="13"/>
  <c r="AJ3963" i="13"/>
  <c r="AK3963" i="13"/>
  <c r="AM3963" i="13"/>
  <c r="R3963" i="13"/>
  <c r="AL3964" i="13"/>
  <c r="AJ3964" i="13"/>
  <c r="AK3964" i="13"/>
  <c r="AM3964" i="13"/>
  <c r="R3964" i="13"/>
  <c r="AL3965" i="13"/>
  <c r="AJ3965" i="13"/>
  <c r="AK3965" i="13"/>
  <c r="AM3965" i="13"/>
  <c r="R3965" i="13"/>
  <c r="AL3966" i="13"/>
  <c r="AJ3966" i="13"/>
  <c r="AK3966" i="13"/>
  <c r="AM3966" i="13"/>
  <c r="R3966" i="13"/>
  <c r="AL3967" i="13"/>
  <c r="AJ3967" i="13"/>
  <c r="AK3967" i="13"/>
  <c r="AM3967" i="13"/>
  <c r="R3967" i="13"/>
  <c r="AL3968" i="13"/>
  <c r="AJ3968" i="13"/>
  <c r="AK3968" i="13"/>
  <c r="AM3968" i="13"/>
  <c r="R3968" i="13"/>
  <c r="AL3969" i="13"/>
  <c r="AJ3969" i="13"/>
  <c r="AK3969" i="13"/>
  <c r="AM3969" i="13"/>
  <c r="R3969" i="13"/>
  <c r="AL3970" i="13"/>
  <c r="AJ3970" i="13"/>
  <c r="AK3970" i="13"/>
  <c r="AM3970" i="13"/>
  <c r="R3970" i="13"/>
  <c r="AL3971" i="13"/>
  <c r="AJ3971" i="13"/>
  <c r="AK3971" i="13"/>
  <c r="AM3971" i="13"/>
  <c r="R3971" i="13"/>
  <c r="AL3972" i="13"/>
  <c r="AJ3972" i="13"/>
  <c r="AK3972" i="13"/>
  <c r="AM3972" i="13"/>
  <c r="R3972" i="13"/>
  <c r="AL3973" i="13"/>
  <c r="AJ3973" i="13"/>
  <c r="AK3973" i="13"/>
  <c r="AM3973" i="13"/>
  <c r="R3973" i="13"/>
  <c r="AL3974" i="13"/>
  <c r="AJ3974" i="13"/>
  <c r="AK3974" i="13"/>
  <c r="AM3974" i="13"/>
  <c r="R3974" i="13"/>
  <c r="AL3975" i="13"/>
  <c r="AJ3975" i="13"/>
  <c r="AK3975" i="13"/>
  <c r="AM3975" i="13"/>
  <c r="R3975" i="13"/>
  <c r="AL3976" i="13"/>
  <c r="AJ3976" i="13"/>
  <c r="AK3976" i="13"/>
  <c r="AM3976" i="13"/>
  <c r="R3976" i="13"/>
  <c r="AL3977" i="13"/>
  <c r="AJ3977" i="13"/>
  <c r="AK3977" i="13"/>
  <c r="AM3977" i="13"/>
  <c r="R3977" i="13"/>
  <c r="AL3978" i="13"/>
  <c r="AJ3978" i="13"/>
  <c r="AK3978" i="13"/>
  <c r="AM3978" i="13"/>
  <c r="R3978" i="13"/>
  <c r="AL3979" i="13"/>
  <c r="AJ3979" i="13"/>
  <c r="AK3979" i="13"/>
  <c r="AM3979" i="13"/>
  <c r="R3979" i="13"/>
  <c r="AL3980" i="13"/>
  <c r="AJ3980" i="13"/>
  <c r="AK3980" i="13"/>
  <c r="AM3980" i="13"/>
  <c r="R3980" i="13"/>
  <c r="AL3981" i="13"/>
  <c r="AJ3981" i="13"/>
  <c r="AK3981" i="13"/>
  <c r="AM3981" i="13"/>
  <c r="R3981" i="13"/>
  <c r="AL3982" i="13"/>
  <c r="AJ3982" i="13"/>
  <c r="AK3982" i="13"/>
  <c r="AM3982" i="13"/>
  <c r="R3982" i="13"/>
  <c r="AL3983" i="13"/>
  <c r="AJ3983" i="13"/>
  <c r="AK3983" i="13"/>
  <c r="AM3983" i="13"/>
  <c r="R3983" i="13"/>
  <c r="AL3984" i="13"/>
  <c r="AJ3984" i="13"/>
  <c r="AK3984" i="13"/>
  <c r="AM3984" i="13"/>
  <c r="R3984" i="13"/>
  <c r="AL3985" i="13"/>
  <c r="AJ3985" i="13"/>
  <c r="AK3985" i="13"/>
  <c r="AM3985" i="13"/>
  <c r="R3985" i="13"/>
  <c r="AL3986" i="13"/>
  <c r="AJ3986" i="13"/>
  <c r="AK3986" i="13"/>
  <c r="AM3986" i="13"/>
  <c r="R3986" i="13"/>
  <c r="AL3987" i="13"/>
  <c r="AJ3987" i="13"/>
  <c r="AK3987" i="13"/>
  <c r="AM3987" i="13"/>
  <c r="R3987" i="13"/>
  <c r="AL3988" i="13"/>
  <c r="AJ3988" i="13"/>
  <c r="AK3988" i="13"/>
  <c r="AM3988" i="13"/>
  <c r="R3988" i="13"/>
  <c r="AL3989" i="13"/>
  <c r="AJ3989" i="13"/>
  <c r="AK3989" i="13"/>
  <c r="AM3989" i="13"/>
  <c r="R3989" i="13"/>
  <c r="AL3990" i="13"/>
  <c r="AJ3990" i="13"/>
  <c r="AK3990" i="13"/>
  <c r="AM3990" i="13"/>
  <c r="R3990" i="13"/>
  <c r="AL3991" i="13"/>
  <c r="AJ3991" i="13"/>
  <c r="AK3991" i="13"/>
  <c r="AM3991" i="13"/>
  <c r="R3991" i="13"/>
  <c r="AL3992" i="13"/>
  <c r="AJ3992" i="13"/>
  <c r="AK3992" i="13"/>
  <c r="AM3992" i="13"/>
  <c r="R3992" i="13"/>
  <c r="AL3993" i="13"/>
  <c r="AJ3993" i="13"/>
  <c r="AK3993" i="13"/>
  <c r="AM3993" i="13"/>
  <c r="R3993" i="13"/>
  <c r="AL3994" i="13"/>
  <c r="AJ3994" i="13"/>
  <c r="AK3994" i="13"/>
  <c r="AM3994" i="13"/>
  <c r="R3994" i="13"/>
  <c r="AL3995" i="13"/>
  <c r="AJ3995" i="13"/>
  <c r="AK3995" i="13"/>
  <c r="AM3995" i="13"/>
  <c r="R3995" i="13"/>
  <c r="AL3996" i="13"/>
  <c r="AJ3996" i="13"/>
  <c r="AK3996" i="13"/>
  <c r="AM3996" i="13"/>
  <c r="R3996" i="13"/>
  <c r="AL3997" i="13"/>
  <c r="AJ3997" i="13"/>
  <c r="AK3997" i="13"/>
  <c r="AM3997" i="13"/>
  <c r="R3997" i="13"/>
  <c r="AL3998" i="13"/>
  <c r="AJ3998" i="13"/>
  <c r="AK3998" i="13"/>
  <c r="AM3998" i="13"/>
  <c r="R3998" i="13"/>
  <c r="AL3999" i="13"/>
  <c r="AJ3999" i="13"/>
  <c r="AK3999" i="13"/>
  <c r="AM3999" i="13"/>
  <c r="R3999" i="13"/>
  <c r="AL4000" i="13"/>
  <c r="AJ4000" i="13"/>
  <c r="AK4000" i="13"/>
  <c r="AM4000" i="13"/>
  <c r="R4000" i="13"/>
  <c r="AL4001" i="13"/>
  <c r="AJ4001" i="13"/>
  <c r="AK4001" i="13"/>
  <c r="AM4001" i="13"/>
  <c r="R4001" i="13"/>
  <c r="AL4002" i="13"/>
  <c r="AJ4002" i="13"/>
  <c r="AK4002" i="13"/>
  <c r="AM4002" i="13"/>
  <c r="R4002" i="13"/>
  <c r="AL4003" i="13"/>
  <c r="AJ4003" i="13"/>
  <c r="AK4003" i="13"/>
  <c r="AM4003" i="13"/>
  <c r="R4003" i="13"/>
  <c r="AL4004" i="13"/>
  <c r="AJ4004" i="13"/>
  <c r="AK4004" i="13"/>
  <c r="AM4004" i="13"/>
  <c r="R4004" i="13"/>
  <c r="AL4005" i="13"/>
  <c r="AJ4005" i="13"/>
  <c r="AK4005" i="13"/>
  <c r="AM4005" i="13"/>
  <c r="R4005" i="13"/>
  <c r="AL4006" i="13"/>
  <c r="AJ4006" i="13"/>
  <c r="AK4006" i="13"/>
  <c r="AM4006" i="13"/>
  <c r="R4006" i="13"/>
  <c r="AL4007" i="13"/>
  <c r="AJ4007" i="13"/>
  <c r="AK4007" i="13"/>
  <c r="AM4007" i="13"/>
  <c r="R4007" i="13"/>
  <c r="AL4008" i="13"/>
  <c r="AJ4008" i="13"/>
  <c r="AK4008" i="13"/>
  <c r="AM4008" i="13"/>
  <c r="R4008" i="13"/>
  <c r="AL4009" i="13"/>
  <c r="AJ4009" i="13"/>
  <c r="AK4009" i="13"/>
  <c r="AM4009" i="13"/>
  <c r="R4009" i="13"/>
  <c r="AL4010" i="13"/>
  <c r="AJ4010" i="13"/>
  <c r="AK4010" i="13"/>
  <c r="AM4010" i="13"/>
  <c r="R4010" i="13"/>
  <c r="AL4011" i="13"/>
  <c r="AJ4011" i="13"/>
  <c r="AK4011" i="13"/>
  <c r="AM4011" i="13"/>
  <c r="R4011" i="13"/>
  <c r="AL4012" i="13"/>
  <c r="AJ4012" i="13"/>
  <c r="AK4012" i="13"/>
  <c r="AM4012" i="13"/>
  <c r="R4012" i="13"/>
  <c r="AL4013" i="13"/>
  <c r="AJ4013" i="13"/>
  <c r="AK4013" i="13"/>
  <c r="AM4013" i="13"/>
  <c r="R4013" i="13"/>
  <c r="AL4014" i="13"/>
  <c r="AJ4014" i="13"/>
  <c r="AK4014" i="13"/>
  <c r="AM4014" i="13"/>
  <c r="R4014" i="13"/>
  <c r="AL4015" i="13"/>
  <c r="AJ4015" i="13"/>
  <c r="AK4015" i="13"/>
  <c r="AM4015" i="13"/>
  <c r="R4015" i="13"/>
  <c r="AL4016" i="13"/>
  <c r="AJ4016" i="13"/>
  <c r="AK4016" i="13"/>
  <c r="AM4016" i="13"/>
  <c r="R4016" i="13"/>
  <c r="AL4017" i="13"/>
  <c r="AJ4017" i="13"/>
  <c r="AK4017" i="13"/>
  <c r="AM4017" i="13"/>
  <c r="R4017" i="13"/>
  <c r="AL4018" i="13"/>
  <c r="AJ4018" i="13"/>
  <c r="AK4018" i="13"/>
  <c r="AM4018" i="13"/>
  <c r="R4018" i="13"/>
  <c r="AL4019" i="13"/>
  <c r="AJ4019" i="13"/>
  <c r="AK4019" i="13"/>
  <c r="AM4019" i="13"/>
  <c r="R4019" i="13"/>
  <c r="AL4020" i="13"/>
  <c r="AJ4020" i="13"/>
  <c r="AK4020" i="13"/>
  <c r="AM4020" i="13"/>
  <c r="R4020" i="13"/>
  <c r="AL4021" i="13"/>
  <c r="AJ4021" i="13"/>
  <c r="AK4021" i="13"/>
  <c r="AM4021" i="13"/>
  <c r="R4021" i="13"/>
  <c r="AL4022" i="13"/>
  <c r="AJ4022" i="13"/>
  <c r="AK4022" i="13"/>
  <c r="AM4022" i="13"/>
  <c r="R4022" i="13"/>
  <c r="AL4023" i="13"/>
  <c r="AJ4023" i="13"/>
  <c r="AK4023" i="13"/>
  <c r="AM4023" i="13"/>
  <c r="R4023" i="13"/>
  <c r="AL4024" i="13"/>
  <c r="AJ4024" i="13"/>
  <c r="AK4024" i="13"/>
  <c r="AM4024" i="13"/>
  <c r="R4024" i="13"/>
  <c r="AL4025" i="13"/>
  <c r="AJ4025" i="13"/>
  <c r="AK4025" i="13"/>
  <c r="AM4025" i="13"/>
  <c r="R4025" i="13"/>
  <c r="AL4026" i="13"/>
  <c r="AJ4026" i="13"/>
  <c r="AK4026" i="13"/>
  <c r="AM4026" i="13"/>
  <c r="R4026" i="13"/>
  <c r="AL4027" i="13"/>
  <c r="AJ4027" i="13"/>
  <c r="AK4027" i="13"/>
  <c r="AM4027" i="13"/>
  <c r="R4027" i="13"/>
  <c r="AL4028" i="13"/>
  <c r="AJ4028" i="13"/>
  <c r="AK4028" i="13"/>
  <c r="AM4028" i="13"/>
  <c r="R4028" i="13"/>
  <c r="AL4029" i="13"/>
  <c r="AJ4029" i="13"/>
  <c r="AK4029" i="13"/>
  <c r="AM4029" i="13"/>
  <c r="R4029" i="13"/>
  <c r="AL4030" i="13"/>
  <c r="AJ4030" i="13"/>
  <c r="AK4030" i="13"/>
  <c r="AM4030" i="13"/>
  <c r="R4030" i="13"/>
  <c r="AL4031" i="13"/>
  <c r="AJ4031" i="13"/>
  <c r="AK4031" i="13"/>
  <c r="AM4031" i="13"/>
  <c r="R4031" i="13"/>
  <c r="AL4032" i="13"/>
  <c r="AJ4032" i="13"/>
  <c r="AK4032" i="13"/>
  <c r="AM4032" i="13"/>
  <c r="R4032" i="13"/>
  <c r="AL4033" i="13"/>
  <c r="AJ4033" i="13"/>
  <c r="AK4033" i="13"/>
  <c r="AM4033" i="13"/>
  <c r="R4033" i="13"/>
  <c r="AL4034" i="13"/>
  <c r="AJ4034" i="13"/>
  <c r="AK4034" i="13"/>
  <c r="AM4034" i="13"/>
  <c r="R4034" i="13"/>
  <c r="AL4035" i="13"/>
  <c r="AJ4035" i="13"/>
  <c r="AK4035" i="13"/>
  <c r="AM4035" i="13"/>
  <c r="R4035" i="13"/>
  <c r="AL4036" i="13"/>
  <c r="AJ4036" i="13"/>
  <c r="AK4036" i="13"/>
  <c r="AM4036" i="13"/>
  <c r="R4036" i="13"/>
  <c r="AL4037" i="13"/>
  <c r="AJ4037" i="13"/>
  <c r="AK4037" i="13"/>
  <c r="AM4037" i="13"/>
  <c r="R4037" i="13"/>
  <c r="AL4038" i="13"/>
  <c r="AJ4038" i="13"/>
  <c r="AK4038" i="13"/>
  <c r="AM4038" i="13"/>
  <c r="R4038" i="13"/>
  <c r="AL4039" i="13"/>
  <c r="AJ4039" i="13"/>
  <c r="AK4039" i="13"/>
  <c r="AM4039" i="13"/>
  <c r="R4039" i="13"/>
  <c r="AL4040" i="13"/>
  <c r="AJ4040" i="13"/>
  <c r="AK4040" i="13"/>
  <c r="AM4040" i="13"/>
  <c r="R4040" i="13"/>
  <c r="AL4041" i="13"/>
  <c r="AJ4041" i="13"/>
  <c r="AK4041" i="13"/>
  <c r="AM4041" i="13"/>
  <c r="R4041" i="13"/>
  <c r="AL4042" i="13"/>
  <c r="AJ4042" i="13"/>
  <c r="AK4042" i="13"/>
  <c r="AM4042" i="13"/>
  <c r="R4042" i="13"/>
  <c r="AL4043" i="13"/>
  <c r="AJ4043" i="13"/>
  <c r="AK4043" i="13"/>
  <c r="AM4043" i="13"/>
  <c r="R4043" i="13"/>
  <c r="AL4044" i="13"/>
  <c r="AJ4044" i="13"/>
  <c r="AK4044" i="13"/>
  <c r="AM4044" i="13"/>
  <c r="R4044" i="13"/>
  <c r="AL4045" i="13"/>
  <c r="AJ4045" i="13"/>
  <c r="AK4045" i="13"/>
  <c r="AM4045" i="13"/>
  <c r="R4045" i="13"/>
  <c r="AL4046" i="13"/>
  <c r="AJ4046" i="13"/>
  <c r="AK4046" i="13"/>
  <c r="AM4046" i="13"/>
  <c r="R4046" i="13"/>
  <c r="AL4047" i="13"/>
  <c r="AJ4047" i="13"/>
  <c r="AK4047" i="13"/>
  <c r="AM4047" i="13"/>
  <c r="R4047" i="13"/>
  <c r="AL4048" i="13"/>
  <c r="AJ4048" i="13"/>
  <c r="AK4048" i="13"/>
  <c r="AM4048" i="13"/>
  <c r="R4048" i="13"/>
  <c r="AL4049" i="13"/>
  <c r="AJ4049" i="13"/>
  <c r="AK4049" i="13"/>
  <c r="AM4049" i="13"/>
  <c r="R4049" i="13"/>
  <c r="AL4050" i="13"/>
  <c r="AJ4050" i="13"/>
  <c r="AK4050" i="13"/>
  <c r="AM4050" i="13"/>
  <c r="R4050" i="13"/>
  <c r="AL4051" i="13"/>
  <c r="AJ4051" i="13"/>
  <c r="AK4051" i="13"/>
  <c r="AM4051" i="13"/>
  <c r="R4051" i="13"/>
  <c r="AL4052" i="13"/>
  <c r="AJ4052" i="13"/>
  <c r="AK4052" i="13"/>
  <c r="AM4052" i="13"/>
  <c r="R4052" i="13"/>
  <c r="AL4053" i="13"/>
  <c r="AJ4053" i="13"/>
  <c r="AK4053" i="13"/>
  <c r="AM4053" i="13"/>
  <c r="R4053" i="13"/>
  <c r="AL4054" i="13"/>
  <c r="AJ4054" i="13"/>
  <c r="AK4054" i="13"/>
  <c r="AM4054" i="13"/>
  <c r="R4054" i="13"/>
  <c r="AL4055" i="13"/>
  <c r="AJ4055" i="13"/>
  <c r="AK4055" i="13"/>
  <c r="AM4055" i="13"/>
  <c r="R4055" i="13"/>
  <c r="AL4056" i="13"/>
  <c r="AJ4056" i="13"/>
  <c r="AK4056" i="13"/>
  <c r="AM4056" i="13"/>
  <c r="R4056" i="13"/>
  <c r="AL4057" i="13"/>
  <c r="AJ4057" i="13"/>
  <c r="AK4057" i="13"/>
  <c r="AM4057" i="13"/>
  <c r="R4057" i="13"/>
  <c r="AL4058" i="13"/>
  <c r="AJ4058" i="13"/>
  <c r="AK4058" i="13"/>
  <c r="AM4058" i="13"/>
  <c r="R4058" i="13"/>
  <c r="AL4059" i="13"/>
  <c r="AJ4059" i="13"/>
  <c r="AK4059" i="13"/>
  <c r="AM4059" i="13"/>
  <c r="R4059" i="13"/>
  <c r="AL4060" i="13"/>
  <c r="AJ4060" i="13"/>
  <c r="AK4060" i="13"/>
  <c r="AM4060" i="13"/>
  <c r="R4060" i="13"/>
  <c r="AL4061" i="13"/>
  <c r="AJ4061" i="13"/>
  <c r="AK4061" i="13"/>
  <c r="AM4061" i="13"/>
  <c r="R4061" i="13"/>
  <c r="AL4062" i="13"/>
  <c r="AJ4062" i="13"/>
  <c r="AK4062" i="13"/>
  <c r="AM4062" i="13"/>
  <c r="R4062" i="13"/>
  <c r="AL4063" i="13"/>
  <c r="AJ4063" i="13"/>
  <c r="AK4063" i="13"/>
  <c r="AM4063" i="13"/>
  <c r="R4063" i="13"/>
  <c r="AL4064" i="13"/>
  <c r="AJ4064" i="13"/>
  <c r="AK4064" i="13"/>
  <c r="AM4064" i="13"/>
  <c r="R4064" i="13"/>
  <c r="AL4065" i="13"/>
  <c r="AJ4065" i="13"/>
  <c r="AK4065" i="13"/>
  <c r="AM4065" i="13"/>
  <c r="R4065" i="13"/>
  <c r="AL4066" i="13"/>
  <c r="AJ4066" i="13"/>
  <c r="AK4066" i="13"/>
  <c r="AM4066" i="13"/>
  <c r="R4066" i="13"/>
  <c r="AL4067" i="13"/>
  <c r="AJ4067" i="13"/>
  <c r="AK4067" i="13"/>
  <c r="AM4067" i="13"/>
  <c r="R4067" i="13"/>
  <c r="AL4068" i="13"/>
  <c r="AJ4068" i="13"/>
  <c r="AK4068" i="13"/>
  <c r="AM4068" i="13"/>
  <c r="R4068" i="13"/>
  <c r="AL4069" i="13"/>
  <c r="AJ4069" i="13"/>
  <c r="AK4069" i="13"/>
  <c r="AM4069" i="13"/>
  <c r="R4069" i="13"/>
  <c r="AL4070" i="13"/>
  <c r="AJ4070" i="13"/>
  <c r="AK4070" i="13"/>
  <c r="AM4070" i="13"/>
  <c r="R4070" i="13"/>
  <c r="AL4071" i="13"/>
  <c r="AJ4071" i="13"/>
  <c r="AK4071" i="13"/>
  <c r="AM4071" i="13"/>
  <c r="R4071" i="13"/>
  <c r="AL4072" i="13"/>
  <c r="AJ4072" i="13"/>
  <c r="AK4072" i="13"/>
  <c r="AM4072" i="13"/>
  <c r="R4072" i="13"/>
  <c r="AL4073" i="13"/>
  <c r="AJ4073" i="13"/>
  <c r="AK4073" i="13"/>
  <c r="AM4073" i="13"/>
  <c r="R4073" i="13"/>
  <c r="AL4074" i="13"/>
  <c r="AJ4074" i="13"/>
  <c r="AK4074" i="13"/>
  <c r="AM4074" i="13"/>
  <c r="R4074" i="13"/>
  <c r="AL4075" i="13"/>
  <c r="AJ4075" i="13"/>
  <c r="AK4075" i="13"/>
  <c r="AM4075" i="13"/>
  <c r="R4075" i="13"/>
  <c r="AL4076" i="13"/>
  <c r="AJ4076" i="13"/>
  <c r="AK4076" i="13"/>
  <c r="AM4076" i="13"/>
  <c r="R4076" i="13"/>
  <c r="AL4077" i="13"/>
  <c r="AJ4077" i="13"/>
  <c r="AK4077" i="13"/>
  <c r="AM4077" i="13"/>
  <c r="R4077" i="13"/>
  <c r="AL4078" i="13"/>
  <c r="AJ4078" i="13"/>
  <c r="AK4078" i="13"/>
  <c r="AM4078" i="13"/>
  <c r="R4078" i="13"/>
  <c r="AL4079" i="13"/>
  <c r="AJ4079" i="13"/>
  <c r="AK4079" i="13"/>
  <c r="AM4079" i="13"/>
  <c r="R4079" i="13"/>
  <c r="AL4080" i="13"/>
  <c r="AJ4080" i="13"/>
  <c r="AK4080" i="13"/>
  <c r="AM4080" i="13"/>
  <c r="R4080" i="13"/>
  <c r="AL4081" i="13"/>
  <c r="AJ4081" i="13"/>
  <c r="AK4081" i="13"/>
  <c r="AM4081" i="13"/>
  <c r="R4081" i="13"/>
  <c r="AL4082" i="13"/>
  <c r="AJ4082" i="13"/>
  <c r="AK4082" i="13"/>
  <c r="AM4082" i="13"/>
  <c r="R4082" i="13"/>
  <c r="AL4083" i="13"/>
  <c r="AJ4083" i="13"/>
  <c r="AK4083" i="13"/>
  <c r="AM4083" i="13"/>
  <c r="R4083" i="13"/>
  <c r="AL4084" i="13"/>
  <c r="AJ4084" i="13"/>
  <c r="AK4084" i="13"/>
  <c r="AM4084" i="13"/>
  <c r="R4084" i="13"/>
  <c r="AL4085" i="13"/>
  <c r="AJ4085" i="13"/>
  <c r="AK4085" i="13"/>
  <c r="AM4085" i="13"/>
  <c r="R4085" i="13"/>
  <c r="AL4086" i="13"/>
  <c r="AJ4086" i="13"/>
  <c r="AK4086" i="13"/>
  <c r="AM4086" i="13"/>
  <c r="R4086" i="13"/>
  <c r="AL4087" i="13"/>
  <c r="AJ4087" i="13"/>
  <c r="AK4087" i="13"/>
  <c r="AM4087" i="13"/>
  <c r="R4087" i="13"/>
  <c r="AL4088" i="13"/>
  <c r="AJ4088" i="13"/>
  <c r="AK4088" i="13"/>
  <c r="AM4088" i="13"/>
  <c r="R4088" i="13"/>
  <c r="AL4089" i="13"/>
  <c r="AJ4089" i="13"/>
  <c r="AK4089" i="13"/>
  <c r="AM4089" i="13"/>
  <c r="R4089" i="13"/>
  <c r="AL4090" i="13"/>
  <c r="AJ4090" i="13"/>
  <c r="AK4090" i="13"/>
  <c r="AM4090" i="13"/>
  <c r="R4090" i="13"/>
  <c r="AL4091" i="13"/>
  <c r="AJ4091" i="13"/>
  <c r="AK4091" i="13"/>
  <c r="AM4091" i="13"/>
  <c r="R4091" i="13"/>
  <c r="AL4092" i="13"/>
  <c r="AJ4092" i="13"/>
  <c r="AK4092" i="13"/>
  <c r="AM4092" i="13"/>
  <c r="R4092" i="13"/>
  <c r="AL4093" i="13"/>
  <c r="AJ4093" i="13"/>
  <c r="AK4093" i="13"/>
  <c r="AM4093" i="13"/>
  <c r="R4093" i="13"/>
  <c r="AL4094" i="13"/>
  <c r="AJ4094" i="13"/>
  <c r="AK4094" i="13"/>
  <c r="AM4094" i="13"/>
  <c r="R4094" i="13"/>
  <c r="AL4095" i="13"/>
  <c r="AJ4095" i="13"/>
  <c r="AK4095" i="13"/>
  <c r="AM4095" i="13"/>
  <c r="R4095" i="13"/>
  <c r="AL4096" i="13"/>
  <c r="AJ4096" i="13"/>
  <c r="AK4096" i="13"/>
  <c r="AM4096" i="13"/>
  <c r="R4096" i="13"/>
  <c r="AL4097" i="13"/>
  <c r="AJ4097" i="13"/>
  <c r="AK4097" i="13"/>
  <c r="AM4097" i="13"/>
  <c r="R4097" i="13"/>
  <c r="AL4098" i="13"/>
  <c r="AJ4098" i="13"/>
  <c r="AK4098" i="13"/>
  <c r="AM4098" i="13"/>
  <c r="R4098" i="13"/>
  <c r="AL4099" i="13"/>
  <c r="AJ4099" i="13"/>
  <c r="AK4099" i="13"/>
  <c r="AM4099" i="13"/>
  <c r="R4099" i="13"/>
  <c r="AL4100" i="13"/>
  <c r="AJ4100" i="13"/>
  <c r="AK4100" i="13"/>
  <c r="AM4100" i="13"/>
  <c r="R4100" i="13"/>
  <c r="AL4101" i="13"/>
  <c r="AJ4101" i="13"/>
  <c r="AK4101" i="13"/>
  <c r="AM4101" i="13"/>
  <c r="R4101" i="13"/>
  <c r="AL4102" i="13"/>
  <c r="AJ4102" i="13"/>
  <c r="AK4102" i="13"/>
  <c r="AM4102" i="13"/>
  <c r="R4102" i="13"/>
  <c r="AL4103" i="13"/>
  <c r="AJ4103" i="13"/>
  <c r="AK4103" i="13"/>
  <c r="AM4103" i="13"/>
  <c r="R4103" i="13"/>
  <c r="AL4104" i="13"/>
  <c r="AJ4104" i="13"/>
  <c r="AK4104" i="13"/>
  <c r="AM4104" i="13"/>
  <c r="R4104" i="13"/>
  <c r="AL4105" i="13"/>
  <c r="AJ4105" i="13"/>
  <c r="AK4105" i="13"/>
  <c r="AM4105" i="13"/>
  <c r="R4105" i="13"/>
  <c r="AL4106" i="13"/>
  <c r="AJ4106" i="13"/>
  <c r="AK4106" i="13"/>
  <c r="AM4106" i="13"/>
  <c r="R4106" i="13"/>
  <c r="AL4107" i="13"/>
  <c r="AJ4107" i="13"/>
  <c r="AK4107" i="13"/>
  <c r="AM4107" i="13"/>
  <c r="R4107" i="13"/>
  <c r="AL4108" i="13"/>
  <c r="AJ4108" i="13"/>
  <c r="AK4108" i="13"/>
  <c r="AM4108" i="13"/>
  <c r="R4108" i="13"/>
  <c r="AL4109" i="13"/>
  <c r="AJ4109" i="13"/>
  <c r="AK4109" i="13"/>
  <c r="AM4109" i="13"/>
  <c r="R4109" i="13"/>
  <c r="AL4110" i="13"/>
  <c r="AJ4110" i="13"/>
  <c r="AK4110" i="13"/>
  <c r="AM4110" i="13"/>
  <c r="R4110" i="13"/>
  <c r="AL4111" i="13"/>
  <c r="AJ4111" i="13"/>
  <c r="AK4111" i="13"/>
  <c r="AM4111" i="13"/>
  <c r="R4111" i="13"/>
  <c r="AL4112" i="13"/>
  <c r="AJ4112" i="13"/>
  <c r="AK4112" i="13"/>
  <c r="AM4112" i="13"/>
  <c r="R4112" i="13"/>
  <c r="AL4113" i="13"/>
  <c r="AJ4113" i="13"/>
  <c r="AK4113" i="13"/>
  <c r="AM4113" i="13"/>
  <c r="R4113" i="13"/>
  <c r="AL4114" i="13"/>
  <c r="AJ4114" i="13"/>
  <c r="AK4114" i="13"/>
  <c r="AM4114" i="13"/>
  <c r="R4114" i="13"/>
  <c r="AL4115" i="13"/>
  <c r="AJ4115" i="13"/>
  <c r="AK4115" i="13"/>
  <c r="AM4115" i="13"/>
  <c r="R4115" i="13"/>
  <c r="AL4116" i="13"/>
  <c r="AJ4116" i="13"/>
  <c r="AK4116" i="13"/>
  <c r="AM4116" i="13"/>
  <c r="R4116" i="13"/>
  <c r="AL4117" i="13"/>
  <c r="AJ4117" i="13"/>
  <c r="AK4117" i="13"/>
  <c r="AM4117" i="13"/>
  <c r="R4117" i="13"/>
  <c r="AL4118" i="13"/>
  <c r="AJ4118" i="13"/>
  <c r="AK4118" i="13"/>
  <c r="AM4118" i="13"/>
  <c r="R4118" i="13"/>
  <c r="AL4119" i="13"/>
  <c r="AJ4119" i="13"/>
  <c r="AK4119" i="13"/>
  <c r="AM4119" i="13"/>
  <c r="R4119" i="13"/>
  <c r="AL4120" i="13"/>
  <c r="AJ4120" i="13"/>
  <c r="AK4120" i="13"/>
  <c r="AM4120" i="13"/>
  <c r="R4120" i="13"/>
  <c r="AL4121" i="13"/>
  <c r="AJ4121" i="13"/>
  <c r="AK4121" i="13"/>
  <c r="AM4121" i="13"/>
  <c r="R4121" i="13"/>
  <c r="AL4122" i="13"/>
  <c r="AJ4122" i="13"/>
  <c r="AK4122" i="13"/>
  <c r="AM4122" i="13"/>
  <c r="R4122" i="13"/>
  <c r="AL4123" i="13"/>
  <c r="AJ4123" i="13"/>
  <c r="AK4123" i="13"/>
  <c r="AM4123" i="13"/>
  <c r="R4123" i="13"/>
  <c r="AL4124" i="13"/>
  <c r="AJ4124" i="13"/>
  <c r="AK4124" i="13"/>
  <c r="AM4124" i="13"/>
  <c r="R4124" i="13"/>
  <c r="AL4125" i="13"/>
  <c r="AJ4125" i="13"/>
  <c r="AK4125" i="13"/>
  <c r="AM4125" i="13"/>
  <c r="R4125" i="13"/>
  <c r="AL4126" i="13"/>
  <c r="AJ4126" i="13"/>
  <c r="AK4126" i="13"/>
  <c r="AM4126" i="13"/>
  <c r="R4126" i="13"/>
  <c r="AL4127" i="13"/>
  <c r="AJ4127" i="13"/>
  <c r="AK4127" i="13"/>
  <c r="AM4127" i="13"/>
  <c r="R4127" i="13"/>
  <c r="AL4128" i="13"/>
  <c r="AJ4128" i="13"/>
  <c r="AK4128" i="13"/>
  <c r="AM4128" i="13"/>
  <c r="R4128" i="13"/>
  <c r="AL4129" i="13"/>
  <c r="AJ4129" i="13"/>
  <c r="AK4129" i="13"/>
  <c r="AM4129" i="13"/>
  <c r="R4129" i="13"/>
  <c r="AL4130" i="13"/>
  <c r="AJ4130" i="13"/>
  <c r="AK4130" i="13"/>
  <c r="AM4130" i="13"/>
  <c r="R4130" i="13"/>
  <c r="AL4131" i="13"/>
  <c r="AJ4131" i="13"/>
  <c r="AK4131" i="13"/>
  <c r="AM4131" i="13"/>
  <c r="R4131" i="13"/>
  <c r="AL4132" i="13"/>
  <c r="AJ4132" i="13"/>
  <c r="AK4132" i="13"/>
  <c r="AM4132" i="13"/>
  <c r="R4132" i="13"/>
  <c r="AL4133" i="13"/>
  <c r="AJ4133" i="13"/>
  <c r="AK4133" i="13"/>
  <c r="AM4133" i="13"/>
  <c r="R4133" i="13"/>
  <c r="AL4134" i="13"/>
  <c r="AJ4134" i="13"/>
  <c r="AK4134" i="13"/>
  <c r="AM4134" i="13"/>
  <c r="R4134" i="13"/>
  <c r="AL4135" i="13"/>
  <c r="AJ4135" i="13"/>
  <c r="AK4135" i="13"/>
  <c r="AM4135" i="13"/>
  <c r="R4135" i="13"/>
  <c r="AL4136" i="13"/>
  <c r="AJ4136" i="13"/>
  <c r="AK4136" i="13"/>
  <c r="AM4136" i="13"/>
  <c r="R4136" i="13"/>
  <c r="AL4137" i="13"/>
  <c r="AJ4137" i="13"/>
  <c r="AK4137" i="13"/>
  <c r="AM4137" i="13"/>
  <c r="R4137" i="13"/>
  <c r="AL4138" i="13"/>
  <c r="AJ4138" i="13"/>
  <c r="AK4138" i="13"/>
  <c r="AM4138" i="13"/>
  <c r="R4138" i="13"/>
  <c r="AL4139" i="13"/>
  <c r="AJ4139" i="13"/>
  <c r="AK4139" i="13"/>
  <c r="AM4139" i="13"/>
  <c r="R4139" i="13"/>
  <c r="AL4140" i="13"/>
  <c r="AJ4140" i="13"/>
  <c r="AK4140" i="13"/>
  <c r="AM4140" i="13"/>
  <c r="R4140" i="13"/>
  <c r="AL4141" i="13"/>
  <c r="AJ4141" i="13"/>
  <c r="AK4141" i="13"/>
  <c r="AM4141" i="13"/>
  <c r="R4141" i="13"/>
  <c r="AL4142" i="13"/>
  <c r="AJ4142" i="13"/>
  <c r="AK4142" i="13"/>
  <c r="AM4142" i="13"/>
  <c r="R4142" i="13"/>
  <c r="AL4143" i="13"/>
  <c r="AJ4143" i="13"/>
  <c r="AK4143" i="13"/>
  <c r="AM4143" i="13"/>
  <c r="R4143" i="13"/>
  <c r="AL4144" i="13"/>
  <c r="AJ4144" i="13"/>
  <c r="AK4144" i="13"/>
  <c r="AM4144" i="13"/>
  <c r="R4144" i="13"/>
  <c r="AL4145" i="13"/>
  <c r="AJ4145" i="13"/>
  <c r="AK4145" i="13"/>
  <c r="AM4145" i="13"/>
  <c r="R4145" i="13"/>
  <c r="AL4146" i="13"/>
  <c r="AJ4146" i="13"/>
  <c r="AK4146" i="13"/>
  <c r="AM4146" i="13"/>
  <c r="R4146" i="13"/>
  <c r="AL4147" i="13"/>
  <c r="AJ4147" i="13"/>
  <c r="AK4147" i="13"/>
  <c r="AM4147" i="13"/>
  <c r="R4147" i="13"/>
  <c r="AL4148" i="13"/>
  <c r="AJ4148" i="13"/>
  <c r="AK4148" i="13"/>
  <c r="AM4148" i="13"/>
  <c r="R4148" i="13"/>
  <c r="AL4149" i="13"/>
  <c r="AJ4149" i="13"/>
  <c r="AK4149" i="13"/>
  <c r="AM4149" i="13"/>
  <c r="R4149" i="13"/>
  <c r="AL4150" i="13"/>
  <c r="AJ4150" i="13"/>
  <c r="AK4150" i="13"/>
  <c r="AM4150" i="13"/>
  <c r="R4150" i="13"/>
  <c r="AL4151" i="13"/>
  <c r="AJ4151" i="13"/>
  <c r="AK4151" i="13"/>
  <c r="AM4151" i="13"/>
  <c r="R4151" i="13"/>
  <c r="AL4152" i="13"/>
  <c r="AJ4152" i="13"/>
  <c r="AK4152" i="13"/>
  <c r="AM4152" i="13"/>
  <c r="R4152" i="13"/>
  <c r="AL4153" i="13"/>
  <c r="AJ4153" i="13"/>
  <c r="AK4153" i="13"/>
  <c r="AM4153" i="13"/>
  <c r="R4153" i="13"/>
  <c r="AL4154" i="13"/>
  <c r="AJ4154" i="13"/>
  <c r="AK4154" i="13"/>
  <c r="AM4154" i="13"/>
  <c r="R4154" i="13"/>
  <c r="AL4155" i="13"/>
  <c r="AJ4155" i="13"/>
  <c r="AK4155" i="13"/>
  <c r="AM4155" i="13"/>
  <c r="R4155" i="13"/>
  <c r="AL4156" i="13"/>
  <c r="AJ4156" i="13"/>
  <c r="AK4156" i="13"/>
  <c r="AM4156" i="13"/>
  <c r="R4156" i="13"/>
  <c r="AL4157" i="13"/>
  <c r="AJ4157" i="13"/>
  <c r="AK4157" i="13"/>
  <c r="AM4157" i="13"/>
  <c r="R4157" i="13"/>
  <c r="AL4158" i="13"/>
  <c r="AJ4158" i="13"/>
  <c r="AK4158" i="13"/>
  <c r="AM4158" i="13"/>
  <c r="R4158" i="13"/>
  <c r="AL4159" i="13"/>
  <c r="AJ4159" i="13"/>
  <c r="AK4159" i="13"/>
  <c r="AM4159" i="13"/>
  <c r="R4159" i="13"/>
  <c r="AL4160" i="13"/>
  <c r="AJ4160" i="13"/>
  <c r="AK4160" i="13"/>
  <c r="AM4160" i="13"/>
  <c r="R4160" i="13"/>
  <c r="AL4161" i="13"/>
  <c r="AJ4161" i="13"/>
  <c r="AK4161" i="13"/>
  <c r="AM4161" i="13"/>
  <c r="R4161" i="13"/>
  <c r="AL4162" i="13"/>
  <c r="AJ4162" i="13"/>
  <c r="AK4162" i="13"/>
  <c r="AM4162" i="13"/>
  <c r="R4162" i="13"/>
  <c r="AL4163" i="13"/>
  <c r="AJ4163" i="13"/>
  <c r="AK4163" i="13"/>
  <c r="AM4163" i="13"/>
  <c r="R4163" i="13"/>
  <c r="AL4164" i="13"/>
  <c r="AJ4164" i="13"/>
  <c r="AK4164" i="13"/>
  <c r="AM4164" i="13"/>
  <c r="R4164" i="13"/>
  <c r="AL4165" i="13"/>
  <c r="AJ4165" i="13"/>
  <c r="AK4165" i="13"/>
  <c r="AM4165" i="13"/>
  <c r="R4165" i="13"/>
  <c r="AL4166" i="13"/>
  <c r="AJ4166" i="13"/>
  <c r="AK4166" i="13"/>
  <c r="AM4166" i="13"/>
  <c r="R4166" i="13"/>
  <c r="AL4167" i="13"/>
  <c r="AJ4167" i="13"/>
  <c r="AK4167" i="13"/>
  <c r="AM4167" i="13"/>
  <c r="R4167" i="13"/>
  <c r="AL4168" i="13"/>
  <c r="AJ4168" i="13"/>
  <c r="AK4168" i="13"/>
  <c r="AM4168" i="13"/>
  <c r="R4168" i="13"/>
  <c r="AL4169" i="13"/>
  <c r="AJ4169" i="13"/>
  <c r="AK4169" i="13"/>
  <c r="AM4169" i="13"/>
  <c r="R4169" i="13"/>
  <c r="N3" i="13"/>
  <c r="O3" i="13"/>
  <c r="P3" i="13"/>
  <c r="N4" i="13"/>
  <c r="O4" i="13"/>
  <c r="P4" i="13"/>
  <c r="N5" i="13"/>
  <c r="O5" i="13"/>
  <c r="P5" i="13"/>
  <c r="N6" i="13"/>
  <c r="O6" i="13"/>
  <c r="P6" i="13"/>
  <c r="N7" i="13"/>
  <c r="O7" i="13"/>
  <c r="P7" i="13"/>
  <c r="N8" i="13"/>
  <c r="O8" i="13"/>
  <c r="P8" i="13"/>
  <c r="N9" i="13"/>
  <c r="O9" i="13"/>
  <c r="P9" i="13"/>
  <c r="N10" i="13"/>
  <c r="O10" i="13"/>
  <c r="P10" i="13"/>
  <c r="N11" i="13"/>
  <c r="O11" i="13"/>
  <c r="P11" i="13"/>
  <c r="N12" i="13"/>
  <c r="O12" i="13"/>
  <c r="P12" i="13"/>
  <c r="N13" i="13"/>
  <c r="O13" i="13"/>
  <c r="P13" i="13"/>
  <c r="N14" i="13"/>
  <c r="O14" i="13"/>
  <c r="P14" i="13"/>
  <c r="N15" i="13"/>
  <c r="O15" i="13"/>
  <c r="P15" i="13"/>
  <c r="N16" i="13"/>
  <c r="O16" i="13"/>
  <c r="P16" i="13"/>
  <c r="N17" i="13"/>
  <c r="O17" i="13"/>
  <c r="P17" i="13"/>
  <c r="N18" i="13"/>
  <c r="O18" i="13"/>
  <c r="P18" i="13"/>
  <c r="N19" i="13"/>
  <c r="O19" i="13"/>
  <c r="P19" i="13"/>
  <c r="N20" i="13"/>
  <c r="O20" i="13"/>
  <c r="P20" i="13"/>
  <c r="N21" i="13"/>
  <c r="O21" i="13"/>
  <c r="P21" i="13"/>
  <c r="N22" i="13"/>
  <c r="O22" i="13"/>
  <c r="P22" i="13"/>
  <c r="N23" i="13"/>
  <c r="O23" i="13"/>
  <c r="P23" i="13"/>
  <c r="N24" i="13"/>
  <c r="O24" i="13"/>
  <c r="P24" i="13"/>
  <c r="N25" i="13"/>
  <c r="O25" i="13"/>
  <c r="P25" i="13"/>
  <c r="N26" i="13"/>
  <c r="O26" i="13"/>
  <c r="P26" i="13"/>
  <c r="N27" i="13"/>
  <c r="O27" i="13"/>
  <c r="P27" i="13"/>
  <c r="N28" i="13"/>
  <c r="O28" i="13"/>
  <c r="P28" i="13"/>
  <c r="N29" i="13"/>
  <c r="O29" i="13"/>
  <c r="P29" i="13"/>
  <c r="N30" i="13"/>
  <c r="O30" i="13"/>
  <c r="P30" i="13"/>
  <c r="N31" i="13"/>
  <c r="O31" i="13"/>
  <c r="P31" i="13"/>
  <c r="N32" i="13"/>
  <c r="O32" i="13"/>
  <c r="P32" i="13"/>
  <c r="N33" i="13"/>
  <c r="O33" i="13"/>
  <c r="P33" i="13"/>
  <c r="N34" i="13"/>
  <c r="O34" i="13"/>
  <c r="P34" i="13"/>
  <c r="N35" i="13"/>
  <c r="O35" i="13"/>
  <c r="P35" i="13"/>
  <c r="N36" i="13"/>
  <c r="O36" i="13"/>
  <c r="P36" i="13"/>
  <c r="N37" i="13"/>
  <c r="O37" i="13"/>
  <c r="P37" i="13"/>
  <c r="N38" i="13"/>
  <c r="O38" i="13"/>
  <c r="P38" i="13"/>
  <c r="N39" i="13"/>
  <c r="O39" i="13"/>
  <c r="P39" i="13"/>
  <c r="N40" i="13"/>
  <c r="O40" i="13"/>
  <c r="P40" i="13"/>
  <c r="N41" i="13"/>
  <c r="O41" i="13"/>
  <c r="P41" i="13"/>
  <c r="N42" i="13"/>
  <c r="O42" i="13"/>
  <c r="P42" i="13"/>
  <c r="N43" i="13"/>
  <c r="O43" i="13"/>
  <c r="P43" i="13"/>
  <c r="N44" i="13"/>
  <c r="O44" i="13"/>
  <c r="P44" i="13"/>
  <c r="N45" i="13"/>
  <c r="O45" i="13"/>
  <c r="P45" i="13"/>
  <c r="N46" i="13"/>
  <c r="O46" i="13"/>
  <c r="P46" i="13"/>
  <c r="N47" i="13"/>
  <c r="O47" i="13"/>
  <c r="P47" i="13"/>
  <c r="N48" i="13"/>
  <c r="O48" i="13"/>
  <c r="P48" i="13"/>
  <c r="N49" i="13"/>
  <c r="O49" i="13"/>
  <c r="P49" i="13"/>
  <c r="N50" i="13"/>
  <c r="O50" i="13"/>
  <c r="P50" i="13"/>
  <c r="N51" i="13"/>
  <c r="O51" i="13"/>
  <c r="P51" i="13"/>
  <c r="N52" i="13"/>
  <c r="O52" i="13"/>
  <c r="P52" i="13"/>
  <c r="N53" i="13"/>
  <c r="O53" i="13"/>
  <c r="P53" i="13"/>
  <c r="N54" i="13"/>
  <c r="O54" i="13"/>
  <c r="P54" i="13"/>
  <c r="N55" i="13"/>
  <c r="O55" i="13"/>
  <c r="P55" i="13"/>
  <c r="N56" i="13"/>
  <c r="O56" i="13"/>
  <c r="P56" i="13"/>
  <c r="N57" i="13"/>
  <c r="O57" i="13"/>
  <c r="P57" i="13"/>
  <c r="N58" i="13"/>
  <c r="O58" i="13"/>
  <c r="P58" i="13"/>
  <c r="N59" i="13"/>
  <c r="O59" i="13"/>
  <c r="P59" i="13"/>
  <c r="N60" i="13"/>
  <c r="O60" i="13"/>
  <c r="P60" i="13"/>
  <c r="N61" i="13"/>
  <c r="O61" i="13"/>
  <c r="P61" i="13"/>
  <c r="N62" i="13"/>
  <c r="O62" i="13"/>
  <c r="P62" i="13"/>
  <c r="N63" i="13"/>
  <c r="O63" i="13"/>
  <c r="P63" i="13"/>
  <c r="N64" i="13"/>
  <c r="O64" i="13"/>
  <c r="P64" i="13"/>
  <c r="N65" i="13"/>
  <c r="O65" i="13"/>
  <c r="P65" i="13"/>
  <c r="N66" i="13"/>
  <c r="O66" i="13"/>
  <c r="P66" i="13"/>
  <c r="N67" i="13"/>
  <c r="O67" i="13"/>
  <c r="P67" i="13"/>
  <c r="N68" i="13"/>
  <c r="O68" i="13"/>
  <c r="P68" i="13"/>
  <c r="N69" i="13"/>
  <c r="O69" i="13"/>
  <c r="P69" i="13"/>
  <c r="N70" i="13"/>
  <c r="O70" i="13"/>
  <c r="P70" i="13"/>
  <c r="N71" i="13"/>
  <c r="O71" i="13"/>
  <c r="P71" i="13"/>
  <c r="N72" i="13"/>
  <c r="O72" i="13"/>
  <c r="P72" i="13"/>
  <c r="N73" i="13"/>
  <c r="O73" i="13"/>
  <c r="P73" i="13"/>
  <c r="N74" i="13"/>
  <c r="O74" i="13"/>
  <c r="P74" i="13"/>
  <c r="N75" i="13"/>
  <c r="O75" i="13"/>
  <c r="P75" i="13"/>
  <c r="N76" i="13"/>
  <c r="O76" i="13"/>
  <c r="P76" i="13"/>
  <c r="N77" i="13"/>
  <c r="O77" i="13"/>
  <c r="P77" i="13"/>
  <c r="N78" i="13"/>
  <c r="O78" i="13"/>
  <c r="P78" i="13"/>
  <c r="N79" i="13"/>
  <c r="O79" i="13"/>
  <c r="P79" i="13"/>
  <c r="N80" i="13"/>
  <c r="O80" i="13"/>
  <c r="P80" i="13"/>
  <c r="N81" i="13"/>
  <c r="O81" i="13"/>
  <c r="P81" i="13"/>
  <c r="N82" i="13"/>
  <c r="O82" i="13"/>
  <c r="P82" i="13"/>
  <c r="N83" i="13"/>
  <c r="O83" i="13"/>
  <c r="P83" i="13"/>
  <c r="N84" i="13"/>
  <c r="O84" i="13"/>
  <c r="P84" i="13"/>
  <c r="N85" i="13"/>
  <c r="O85" i="13"/>
  <c r="P85" i="13"/>
  <c r="N86" i="13"/>
  <c r="O86" i="13"/>
  <c r="P86" i="13"/>
  <c r="N87" i="13"/>
  <c r="O87" i="13"/>
  <c r="P87" i="13"/>
  <c r="N88" i="13"/>
  <c r="O88" i="13"/>
  <c r="P88" i="13"/>
  <c r="N89" i="13"/>
  <c r="O89" i="13"/>
  <c r="P89" i="13"/>
  <c r="N90" i="13"/>
  <c r="O90" i="13"/>
  <c r="P90" i="13"/>
  <c r="N91" i="13"/>
  <c r="O91" i="13"/>
  <c r="P91" i="13"/>
  <c r="N92" i="13"/>
  <c r="O92" i="13"/>
  <c r="P92" i="13"/>
  <c r="N93" i="13"/>
  <c r="O93" i="13"/>
  <c r="P93" i="13"/>
  <c r="N94" i="13"/>
  <c r="O94" i="13"/>
  <c r="P94" i="13"/>
  <c r="N95" i="13"/>
  <c r="O95" i="13"/>
  <c r="P95" i="13"/>
  <c r="N96" i="13"/>
  <c r="O96" i="13"/>
  <c r="P96" i="13"/>
  <c r="N97" i="13"/>
  <c r="O97" i="13"/>
  <c r="P97" i="13"/>
  <c r="N98" i="13"/>
  <c r="O98" i="13"/>
  <c r="P98" i="13"/>
  <c r="N99" i="13"/>
  <c r="O99" i="13"/>
  <c r="P99" i="13"/>
  <c r="N100" i="13"/>
  <c r="O100" i="13"/>
  <c r="P100" i="13"/>
  <c r="N101" i="13"/>
  <c r="O101" i="13"/>
  <c r="P101" i="13"/>
  <c r="N102" i="13"/>
  <c r="O102" i="13"/>
  <c r="P102" i="13"/>
  <c r="N103" i="13"/>
  <c r="O103" i="13"/>
  <c r="P103" i="13"/>
  <c r="N104" i="13"/>
  <c r="O104" i="13"/>
  <c r="P104" i="13"/>
  <c r="N105" i="13"/>
  <c r="O105" i="13"/>
  <c r="P105" i="13"/>
  <c r="N106" i="13"/>
  <c r="O106" i="13"/>
  <c r="P106" i="13"/>
  <c r="N107" i="13"/>
  <c r="O107" i="13"/>
  <c r="P107" i="13"/>
  <c r="N108" i="13"/>
  <c r="O108" i="13"/>
  <c r="P108" i="13"/>
  <c r="N109" i="13"/>
  <c r="O109" i="13"/>
  <c r="P109" i="13"/>
  <c r="N110" i="13"/>
  <c r="O110" i="13"/>
  <c r="P110" i="13"/>
  <c r="N111" i="13"/>
  <c r="O111" i="13"/>
  <c r="P111" i="13"/>
  <c r="N112" i="13"/>
  <c r="O112" i="13"/>
  <c r="P112" i="13"/>
  <c r="N113" i="13"/>
  <c r="O113" i="13"/>
  <c r="P113" i="13"/>
  <c r="N114" i="13"/>
  <c r="O114" i="13"/>
  <c r="P114" i="13"/>
  <c r="N115" i="13"/>
  <c r="O115" i="13"/>
  <c r="P115" i="13"/>
  <c r="N116" i="13"/>
  <c r="O116" i="13"/>
  <c r="P116" i="13"/>
  <c r="N117" i="13"/>
  <c r="O117" i="13"/>
  <c r="P117" i="13"/>
  <c r="N118" i="13"/>
  <c r="O118" i="13"/>
  <c r="P118" i="13"/>
  <c r="N119" i="13"/>
  <c r="O119" i="13"/>
  <c r="P119" i="13"/>
  <c r="N120" i="13"/>
  <c r="O120" i="13"/>
  <c r="P120" i="13"/>
  <c r="N121" i="13"/>
  <c r="O121" i="13"/>
  <c r="P121" i="13"/>
  <c r="N122" i="13"/>
  <c r="O122" i="13"/>
  <c r="P122" i="13"/>
  <c r="N123" i="13"/>
  <c r="O123" i="13"/>
  <c r="P123" i="13"/>
  <c r="N124" i="13"/>
  <c r="O124" i="13"/>
  <c r="P124" i="13"/>
  <c r="N125" i="13"/>
  <c r="O125" i="13"/>
  <c r="P125" i="13"/>
  <c r="N126" i="13"/>
  <c r="O126" i="13"/>
  <c r="P126" i="13"/>
  <c r="N127" i="13"/>
  <c r="O127" i="13"/>
  <c r="P127" i="13"/>
  <c r="N128" i="13"/>
  <c r="O128" i="13"/>
  <c r="P128" i="13"/>
  <c r="N129" i="13"/>
  <c r="O129" i="13"/>
  <c r="P129" i="13"/>
  <c r="N130" i="13"/>
  <c r="O130" i="13"/>
  <c r="P130" i="13"/>
  <c r="N131" i="13"/>
  <c r="O131" i="13"/>
  <c r="P131" i="13"/>
  <c r="N132" i="13"/>
  <c r="O132" i="13"/>
  <c r="P132" i="13"/>
  <c r="N133" i="13"/>
  <c r="O133" i="13"/>
  <c r="P133" i="13"/>
  <c r="N134" i="13"/>
  <c r="O134" i="13"/>
  <c r="P134" i="13"/>
  <c r="N135" i="13"/>
  <c r="O135" i="13"/>
  <c r="P135" i="13"/>
  <c r="N136" i="13"/>
  <c r="O136" i="13"/>
  <c r="P136" i="13"/>
  <c r="N137" i="13"/>
  <c r="O137" i="13"/>
  <c r="P137" i="13"/>
  <c r="N138" i="13"/>
  <c r="O138" i="13"/>
  <c r="P138" i="13"/>
  <c r="N139" i="13"/>
  <c r="O139" i="13"/>
  <c r="P139" i="13"/>
  <c r="N140" i="13"/>
  <c r="O140" i="13"/>
  <c r="P140" i="13"/>
  <c r="N141" i="13"/>
  <c r="O141" i="13"/>
  <c r="P141" i="13"/>
  <c r="N142" i="13"/>
  <c r="O142" i="13"/>
  <c r="P142" i="13"/>
  <c r="N143" i="13"/>
  <c r="O143" i="13"/>
  <c r="P143" i="13"/>
  <c r="N144" i="13"/>
  <c r="O144" i="13"/>
  <c r="P144" i="13"/>
  <c r="N145" i="13"/>
  <c r="O145" i="13"/>
  <c r="P145" i="13"/>
  <c r="N146" i="13"/>
  <c r="O146" i="13"/>
  <c r="P146" i="13"/>
  <c r="N147" i="13"/>
  <c r="O147" i="13"/>
  <c r="P147" i="13"/>
  <c r="N148" i="13"/>
  <c r="O148" i="13"/>
  <c r="P148" i="13"/>
  <c r="N149" i="13"/>
  <c r="O149" i="13"/>
  <c r="P149" i="13"/>
  <c r="N150" i="13"/>
  <c r="O150" i="13"/>
  <c r="P150" i="13"/>
  <c r="N151" i="13"/>
  <c r="O151" i="13"/>
  <c r="P151" i="13"/>
  <c r="N152" i="13"/>
  <c r="O152" i="13"/>
  <c r="P152" i="13"/>
  <c r="N153" i="13"/>
  <c r="O153" i="13"/>
  <c r="P153" i="13"/>
  <c r="N154" i="13"/>
  <c r="O154" i="13"/>
  <c r="P154" i="13"/>
  <c r="N155" i="13"/>
  <c r="O155" i="13"/>
  <c r="P155" i="13"/>
  <c r="N156" i="13"/>
  <c r="O156" i="13"/>
  <c r="P156" i="13"/>
  <c r="N157" i="13"/>
  <c r="O157" i="13"/>
  <c r="P157" i="13"/>
  <c r="N158" i="13"/>
  <c r="O158" i="13"/>
  <c r="P158" i="13"/>
  <c r="N159" i="13"/>
  <c r="O159" i="13"/>
  <c r="P159" i="13"/>
  <c r="N160" i="13"/>
  <c r="O160" i="13"/>
  <c r="P160" i="13"/>
  <c r="N161" i="13"/>
  <c r="O161" i="13"/>
  <c r="P161" i="13"/>
  <c r="N162" i="13"/>
  <c r="O162" i="13"/>
  <c r="P162" i="13"/>
  <c r="N163" i="13"/>
  <c r="O163" i="13"/>
  <c r="P163" i="13"/>
  <c r="N164" i="13"/>
  <c r="O164" i="13"/>
  <c r="P164" i="13"/>
  <c r="N165" i="13"/>
  <c r="O165" i="13"/>
  <c r="P165" i="13"/>
  <c r="N166" i="13"/>
  <c r="O166" i="13"/>
  <c r="P166" i="13"/>
  <c r="N167" i="13"/>
  <c r="O167" i="13"/>
  <c r="P167" i="13"/>
  <c r="N168" i="13"/>
  <c r="O168" i="13"/>
  <c r="P168" i="13"/>
  <c r="N169" i="13"/>
  <c r="O169" i="13"/>
  <c r="P169" i="13"/>
  <c r="N170" i="13"/>
  <c r="O170" i="13"/>
  <c r="P170" i="13"/>
  <c r="N171" i="13"/>
  <c r="O171" i="13"/>
  <c r="P171" i="13"/>
  <c r="N172" i="13"/>
  <c r="O172" i="13"/>
  <c r="P172" i="13"/>
  <c r="N173" i="13"/>
  <c r="O173" i="13"/>
  <c r="P173" i="13"/>
  <c r="N174" i="13"/>
  <c r="O174" i="13"/>
  <c r="P174" i="13"/>
  <c r="N175" i="13"/>
  <c r="O175" i="13"/>
  <c r="P175" i="13"/>
  <c r="N176" i="13"/>
  <c r="O176" i="13"/>
  <c r="P176" i="13"/>
  <c r="N177" i="13"/>
  <c r="O177" i="13"/>
  <c r="P177" i="13"/>
  <c r="N178" i="13"/>
  <c r="O178" i="13"/>
  <c r="P178" i="13"/>
  <c r="N179" i="13"/>
  <c r="O179" i="13"/>
  <c r="P179" i="13"/>
  <c r="N180" i="13"/>
  <c r="O180" i="13"/>
  <c r="P180" i="13"/>
  <c r="N181" i="13"/>
  <c r="O181" i="13"/>
  <c r="P181" i="13"/>
  <c r="N182" i="13"/>
  <c r="O182" i="13"/>
  <c r="P182" i="13"/>
  <c r="N183" i="13"/>
  <c r="O183" i="13"/>
  <c r="P183" i="13"/>
  <c r="N184" i="13"/>
  <c r="O184" i="13"/>
  <c r="P184" i="13"/>
  <c r="N185" i="13"/>
  <c r="O185" i="13"/>
  <c r="P185" i="13"/>
  <c r="N186" i="13"/>
  <c r="O186" i="13"/>
  <c r="P186" i="13"/>
  <c r="N187" i="13"/>
  <c r="O187" i="13"/>
  <c r="P187" i="13"/>
  <c r="N188" i="13"/>
  <c r="O188" i="13"/>
  <c r="P188" i="13"/>
  <c r="N189" i="13"/>
  <c r="O189" i="13"/>
  <c r="P189" i="13"/>
  <c r="N190" i="13"/>
  <c r="O190" i="13"/>
  <c r="P190" i="13"/>
  <c r="N191" i="13"/>
  <c r="O191" i="13"/>
  <c r="P191" i="13"/>
  <c r="N192" i="13"/>
  <c r="O192" i="13"/>
  <c r="P192" i="13"/>
  <c r="N193" i="13"/>
  <c r="O193" i="13"/>
  <c r="P193" i="13"/>
  <c r="N194" i="13"/>
  <c r="O194" i="13"/>
  <c r="P194" i="13"/>
  <c r="N195" i="13"/>
  <c r="O195" i="13"/>
  <c r="P195" i="13"/>
  <c r="N196" i="13"/>
  <c r="O196" i="13"/>
  <c r="P196" i="13"/>
  <c r="N197" i="13"/>
  <c r="O197" i="13"/>
  <c r="P197" i="13"/>
  <c r="N198" i="13"/>
  <c r="O198" i="13"/>
  <c r="P198" i="13"/>
  <c r="N199" i="13"/>
  <c r="O199" i="13"/>
  <c r="P199" i="13"/>
  <c r="N200" i="13"/>
  <c r="O200" i="13"/>
  <c r="P200" i="13"/>
  <c r="N201" i="13"/>
  <c r="O201" i="13"/>
  <c r="P201" i="13"/>
  <c r="N202" i="13"/>
  <c r="O202" i="13"/>
  <c r="P202" i="13"/>
  <c r="N203" i="13"/>
  <c r="O203" i="13"/>
  <c r="P203" i="13"/>
  <c r="N204" i="13"/>
  <c r="O204" i="13"/>
  <c r="P204" i="13"/>
  <c r="N205" i="13"/>
  <c r="O205" i="13"/>
  <c r="P205" i="13"/>
  <c r="N206" i="13"/>
  <c r="O206" i="13"/>
  <c r="P206" i="13"/>
  <c r="N207" i="13"/>
  <c r="O207" i="13"/>
  <c r="P207" i="13"/>
  <c r="N208" i="13"/>
  <c r="O208" i="13"/>
  <c r="P208" i="13"/>
  <c r="N209" i="13"/>
  <c r="O209" i="13"/>
  <c r="P209" i="13"/>
  <c r="N210" i="13"/>
  <c r="O210" i="13"/>
  <c r="P210" i="13"/>
  <c r="N211" i="13"/>
  <c r="O211" i="13"/>
  <c r="P211" i="13"/>
  <c r="N212" i="13"/>
  <c r="O212" i="13"/>
  <c r="P212" i="13"/>
  <c r="N213" i="13"/>
  <c r="O213" i="13"/>
  <c r="P213" i="13"/>
  <c r="N214" i="13"/>
  <c r="O214" i="13"/>
  <c r="P214" i="13"/>
  <c r="N215" i="13"/>
  <c r="O215" i="13"/>
  <c r="P215" i="13"/>
  <c r="N216" i="13"/>
  <c r="O216" i="13"/>
  <c r="P216" i="13"/>
  <c r="N217" i="13"/>
  <c r="O217" i="13"/>
  <c r="P217" i="13"/>
  <c r="N218" i="13"/>
  <c r="O218" i="13"/>
  <c r="P218" i="13"/>
  <c r="N219" i="13"/>
  <c r="O219" i="13"/>
  <c r="P219" i="13"/>
  <c r="N220" i="13"/>
  <c r="O220" i="13"/>
  <c r="P220" i="13"/>
  <c r="N221" i="13"/>
  <c r="O221" i="13"/>
  <c r="P221" i="13"/>
  <c r="N222" i="13"/>
  <c r="O222" i="13"/>
  <c r="P222" i="13"/>
  <c r="N223" i="13"/>
  <c r="O223" i="13"/>
  <c r="P223" i="13"/>
  <c r="N224" i="13"/>
  <c r="O224" i="13"/>
  <c r="P224" i="13"/>
  <c r="N225" i="13"/>
  <c r="O225" i="13"/>
  <c r="P225" i="13"/>
  <c r="N226" i="13"/>
  <c r="O226" i="13"/>
  <c r="P226" i="13"/>
  <c r="N227" i="13"/>
  <c r="O227" i="13"/>
  <c r="P227" i="13"/>
  <c r="N228" i="13"/>
  <c r="O228" i="13"/>
  <c r="P228" i="13"/>
  <c r="N229" i="13"/>
  <c r="O229" i="13"/>
  <c r="P229" i="13"/>
  <c r="N230" i="13"/>
  <c r="O230" i="13"/>
  <c r="P230" i="13"/>
  <c r="N231" i="13"/>
  <c r="O231" i="13"/>
  <c r="P231" i="13"/>
  <c r="N232" i="13"/>
  <c r="O232" i="13"/>
  <c r="P232" i="13"/>
  <c r="N233" i="13"/>
  <c r="O233" i="13"/>
  <c r="P233" i="13"/>
  <c r="N234" i="13"/>
  <c r="O234" i="13"/>
  <c r="P234" i="13"/>
  <c r="N235" i="13"/>
  <c r="O235" i="13"/>
  <c r="P235" i="13"/>
  <c r="N236" i="13"/>
  <c r="O236" i="13"/>
  <c r="P236" i="13"/>
  <c r="N237" i="13"/>
  <c r="O237" i="13"/>
  <c r="P237" i="13"/>
  <c r="N238" i="13"/>
  <c r="O238" i="13"/>
  <c r="P238" i="13"/>
  <c r="N239" i="13"/>
  <c r="O239" i="13"/>
  <c r="P239" i="13"/>
  <c r="N240" i="13"/>
  <c r="O240" i="13"/>
  <c r="P240" i="13"/>
  <c r="N241" i="13"/>
  <c r="O241" i="13"/>
  <c r="P241" i="13"/>
  <c r="N242" i="13"/>
  <c r="O242" i="13"/>
  <c r="P242" i="13"/>
  <c r="N243" i="13"/>
  <c r="O243" i="13"/>
  <c r="P243" i="13"/>
  <c r="N244" i="13"/>
  <c r="O244" i="13"/>
  <c r="P244" i="13"/>
  <c r="N245" i="13"/>
  <c r="O245" i="13"/>
  <c r="P245" i="13"/>
  <c r="N246" i="13"/>
  <c r="O246" i="13"/>
  <c r="P246" i="13"/>
  <c r="N247" i="13"/>
  <c r="O247" i="13"/>
  <c r="P247" i="13"/>
  <c r="N248" i="13"/>
  <c r="O248" i="13"/>
  <c r="P248" i="13"/>
  <c r="N249" i="13"/>
  <c r="O249" i="13"/>
  <c r="P249" i="13"/>
  <c r="N250" i="13"/>
  <c r="O250" i="13"/>
  <c r="P250" i="13"/>
  <c r="N251" i="13"/>
  <c r="O251" i="13"/>
  <c r="P251" i="13"/>
  <c r="N252" i="13"/>
  <c r="O252" i="13"/>
  <c r="P252" i="13"/>
  <c r="N253" i="13"/>
  <c r="O253" i="13"/>
  <c r="P253" i="13"/>
  <c r="N254" i="13"/>
  <c r="O254" i="13"/>
  <c r="P254" i="13"/>
  <c r="N255" i="13"/>
  <c r="O255" i="13"/>
  <c r="P255" i="13"/>
  <c r="N256" i="13"/>
  <c r="O256" i="13"/>
  <c r="P256" i="13"/>
  <c r="N257" i="13"/>
  <c r="O257" i="13"/>
  <c r="P257" i="13"/>
  <c r="N258" i="13"/>
  <c r="O258" i="13"/>
  <c r="P258" i="13"/>
  <c r="N259" i="13"/>
  <c r="O259" i="13"/>
  <c r="P259" i="13"/>
  <c r="N260" i="13"/>
  <c r="O260" i="13"/>
  <c r="P260" i="13"/>
  <c r="N261" i="13"/>
  <c r="O261" i="13"/>
  <c r="P261" i="13"/>
  <c r="N262" i="13"/>
  <c r="O262" i="13"/>
  <c r="P262" i="13"/>
  <c r="N263" i="13"/>
  <c r="O263" i="13"/>
  <c r="P263" i="13"/>
  <c r="N264" i="13"/>
  <c r="O264" i="13"/>
  <c r="P264" i="13"/>
  <c r="N265" i="13"/>
  <c r="O265" i="13"/>
  <c r="P265" i="13"/>
  <c r="N266" i="13"/>
  <c r="O266" i="13"/>
  <c r="P266" i="13"/>
  <c r="N267" i="13"/>
  <c r="O267" i="13"/>
  <c r="P267" i="13"/>
  <c r="N268" i="13"/>
  <c r="O268" i="13"/>
  <c r="P268" i="13"/>
  <c r="N269" i="13"/>
  <c r="O269" i="13"/>
  <c r="P269" i="13"/>
  <c r="N270" i="13"/>
  <c r="O270" i="13"/>
  <c r="P270" i="13"/>
  <c r="N271" i="13"/>
  <c r="O271" i="13"/>
  <c r="P271" i="13"/>
  <c r="N272" i="13"/>
  <c r="O272" i="13"/>
  <c r="P272" i="13"/>
  <c r="N273" i="13"/>
  <c r="O273" i="13"/>
  <c r="P273" i="13"/>
  <c r="N274" i="13"/>
  <c r="O274" i="13"/>
  <c r="P274" i="13"/>
  <c r="N275" i="13"/>
  <c r="O275" i="13"/>
  <c r="P275" i="13"/>
  <c r="N276" i="13"/>
  <c r="O276" i="13"/>
  <c r="P276" i="13"/>
  <c r="N277" i="13"/>
  <c r="O277" i="13"/>
  <c r="P277" i="13"/>
  <c r="N278" i="13"/>
  <c r="O278" i="13"/>
  <c r="P278" i="13"/>
  <c r="N279" i="13"/>
  <c r="O279" i="13"/>
  <c r="P279" i="13"/>
  <c r="N280" i="13"/>
  <c r="O280" i="13"/>
  <c r="P280" i="13"/>
  <c r="N281" i="13"/>
  <c r="O281" i="13"/>
  <c r="P281" i="13"/>
  <c r="N282" i="13"/>
  <c r="O282" i="13"/>
  <c r="P282" i="13"/>
  <c r="N283" i="13"/>
  <c r="O283" i="13"/>
  <c r="P283" i="13"/>
  <c r="N284" i="13"/>
  <c r="O284" i="13"/>
  <c r="P284" i="13"/>
  <c r="N285" i="13"/>
  <c r="O285" i="13"/>
  <c r="P285" i="13"/>
  <c r="N286" i="13"/>
  <c r="O286" i="13"/>
  <c r="P286" i="13"/>
  <c r="N287" i="13"/>
  <c r="O287" i="13"/>
  <c r="P287" i="13"/>
  <c r="N288" i="13"/>
  <c r="O288" i="13"/>
  <c r="P288" i="13"/>
  <c r="N289" i="13"/>
  <c r="O289" i="13"/>
  <c r="P289" i="13"/>
  <c r="N290" i="13"/>
  <c r="O290" i="13"/>
  <c r="P290" i="13"/>
  <c r="N291" i="13"/>
  <c r="O291" i="13"/>
  <c r="P291" i="13"/>
  <c r="N292" i="13"/>
  <c r="O292" i="13"/>
  <c r="P292" i="13"/>
  <c r="N293" i="13"/>
  <c r="O293" i="13"/>
  <c r="P293" i="13"/>
  <c r="N294" i="13"/>
  <c r="O294" i="13"/>
  <c r="P294" i="13"/>
  <c r="N295" i="13"/>
  <c r="O295" i="13"/>
  <c r="P295" i="13"/>
  <c r="N296" i="13"/>
  <c r="O296" i="13"/>
  <c r="P296" i="13"/>
  <c r="N297" i="13"/>
  <c r="O297" i="13"/>
  <c r="P297" i="13"/>
  <c r="N298" i="13"/>
  <c r="O298" i="13"/>
  <c r="P298" i="13"/>
  <c r="N299" i="13"/>
  <c r="O299" i="13"/>
  <c r="P299" i="13"/>
  <c r="N300" i="13"/>
  <c r="O300" i="13"/>
  <c r="P300" i="13"/>
  <c r="N301" i="13"/>
  <c r="O301" i="13"/>
  <c r="P301" i="13"/>
  <c r="N302" i="13"/>
  <c r="O302" i="13"/>
  <c r="P302" i="13"/>
  <c r="N303" i="13"/>
  <c r="O303" i="13"/>
  <c r="P303" i="13"/>
  <c r="N304" i="13"/>
  <c r="O304" i="13"/>
  <c r="P304" i="13"/>
  <c r="N305" i="13"/>
  <c r="O305" i="13"/>
  <c r="P305" i="13"/>
  <c r="N306" i="13"/>
  <c r="O306" i="13"/>
  <c r="P306" i="13"/>
  <c r="N307" i="13"/>
  <c r="O307" i="13"/>
  <c r="P307" i="13"/>
  <c r="N308" i="13"/>
  <c r="O308" i="13"/>
  <c r="P308" i="13"/>
  <c r="N309" i="13"/>
  <c r="O309" i="13"/>
  <c r="P309" i="13"/>
  <c r="N310" i="13"/>
  <c r="O310" i="13"/>
  <c r="P310" i="13"/>
  <c r="N311" i="13"/>
  <c r="O311" i="13"/>
  <c r="P311" i="13"/>
  <c r="N312" i="13"/>
  <c r="O312" i="13"/>
  <c r="P312" i="13"/>
  <c r="N313" i="13"/>
  <c r="O313" i="13"/>
  <c r="P313" i="13"/>
  <c r="N314" i="13"/>
  <c r="O314" i="13"/>
  <c r="P314" i="13"/>
  <c r="N315" i="13"/>
  <c r="O315" i="13"/>
  <c r="P315" i="13"/>
  <c r="N316" i="13"/>
  <c r="O316" i="13"/>
  <c r="P316" i="13"/>
  <c r="N317" i="13"/>
  <c r="O317" i="13"/>
  <c r="P317" i="13"/>
  <c r="N318" i="13"/>
  <c r="O318" i="13"/>
  <c r="P318" i="13"/>
  <c r="N319" i="13"/>
  <c r="O319" i="13"/>
  <c r="P319" i="13"/>
  <c r="N320" i="13"/>
  <c r="O320" i="13"/>
  <c r="P320" i="13"/>
  <c r="N321" i="13"/>
  <c r="O321" i="13"/>
  <c r="P321" i="13"/>
  <c r="N322" i="13"/>
  <c r="O322" i="13"/>
  <c r="P322" i="13"/>
  <c r="N323" i="13"/>
  <c r="O323" i="13"/>
  <c r="P323" i="13"/>
  <c r="N324" i="13"/>
  <c r="O324" i="13"/>
  <c r="P324" i="13"/>
  <c r="N325" i="13"/>
  <c r="O325" i="13"/>
  <c r="P325" i="13"/>
  <c r="N326" i="13"/>
  <c r="O326" i="13"/>
  <c r="P326" i="13"/>
  <c r="N327" i="13"/>
  <c r="O327" i="13"/>
  <c r="P327" i="13"/>
  <c r="N328" i="13"/>
  <c r="O328" i="13"/>
  <c r="P328" i="13"/>
  <c r="N329" i="13"/>
  <c r="O329" i="13"/>
  <c r="P329" i="13"/>
  <c r="N330" i="13"/>
  <c r="O330" i="13"/>
  <c r="P330" i="13"/>
  <c r="N331" i="13"/>
  <c r="O331" i="13"/>
  <c r="P331" i="13"/>
  <c r="N332" i="13"/>
  <c r="O332" i="13"/>
  <c r="P332" i="13"/>
  <c r="N333" i="13"/>
  <c r="O333" i="13"/>
  <c r="P333" i="13"/>
  <c r="N334" i="13"/>
  <c r="O334" i="13"/>
  <c r="P334" i="13"/>
  <c r="N335" i="13"/>
  <c r="O335" i="13"/>
  <c r="P335" i="13"/>
  <c r="N336" i="13"/>
  <c r="O336" i="13"/>
  <c r="P336" i="13"/>
  <c r="N337" i="13"/>
  <c r="O337" i="13"/>
  <c r="P337" i="13"/>
  <c r="N338" i="13"/>
  <c r="O338" i="13"/>
  <c r="P338" i="13"/>
  <c r="N339" i="13"/>
  <c r="O339" i="13"/>
  <c r="P339" i="13"/>
  <c r="N340" i="13"/>
  <c r="O340" i="13"/>
  <c r="P340" i="13"/>
  <c r="N341" i="13"/>
  <c r="O341" i="13"/>
  <c r="P341" i="13"/>
  <c r="N342" i="13"/>
  <c r="O342" i="13"/>
  <c r="P342" i="13"/>
  <c r="N343" i="13"/>
  <c r="O343" i="13"/>
  <c r="P343" i="13"/>
  <c r="N344" i="13"/>
  <c r="O344" i="13"/>
  <c r="P344" i="13"/>
  <c r="N345" i="13"/>
  <c r="O345" i="13"/>
  <c r="P345" i="13"/>
  <c r="N346" i="13"/>
  <c r="O346" i="13"/>
  <c r="P346" i="13"/>
  <c r="N347" i="13"/>
  <c r="O347" i="13"/>
  <c r="P347" i="13"/>
  <c r="N348" i="13"/>
  <c r="O348" i="13"/>
  <c r="P348" i="13"/>
  <c r="N349" i="13"/>
  <c r="O349" i="13"/>
  <c r="P349" i="13"/>
  <c r="N350" i="13"/>
  <c r="O350" i="13"/>
  <c r="P350" i="13"/>
  <c r="N351" i="13"/>
  <c r="O351" i="13"/>
  <c r="P351" i="13"/>
  <c r="N352" i="13"/>
  <c r="O352" i="13"/>
  <c r="P352" i="13"/>
  <c r="N353" i="13"/>
  <c r="O353" i="13"/>
  <c r="P353" i="13"/>
  <c r="N354" i="13"/>
  <c r="O354" i="13"/>
  <c r="P354" i="13"/>
  <c r="N355" i="13"/>
  <c r="O355" i="13"/>
  <c r="P355" i="13"/>
  <c r="N356" i="13"/>
  <c r="O356" i="13"/>
  <c r="P356" i="13"/>
  <c r="N357" i="13"/>
  <c r="O357" i="13"/>
  <c r="P357" i="13"/>
  <c r="N358" i="13"/>
  <c r="O358" i="13"/>
  <c r="P358" i="13"/>
  <c r="N359" i="13"/>
  <c r="O359" i="13"/>
  <c r="P359" i="13"/>
  <c r="N360" i="13"/>
  <c r="O360" i="13"/>
  <c r="P360" i="13"/>
  <c r="N361" i="13"/>
  <c r="O361" i="13"/>
  <c r="P361" i="13"/>
  <c r="N362" i="13"/>
  <c r="O362" i="13"/>
  <c r="P362" i="13"/>
  <c r="N363" i="13"/>
  <c r="O363" i="13"/>
  <c r="P363" i="13"/>
  <c r="N364" i="13"/>
  <c r="O364" i="13"/>
  <c r="P364" i="13"/>
  <c r="N365" i="13"/>
  <c r="O365" i="13"/>
  <c r="P365" i="13"/>
  <c r="N366" i="13"/>
  <c r="O366" i="13"/>
  <c r="P366" i="13"/>
  <c r="N367" i="13"/>
  <c r="O367" i="13"/>
  <c r="P367" i="13"/>
  <c r="N368" i="13"/>
  <c r="O368" i="13"/>
  <c r="P368" i="13"/>
  <c r="N369" i="13"/>
  <c r="O369" i="13"/>
  <c r="P369" i="13"/>
  <c r="N370" i="13"/>
  <c r="O370" i="13"/>
  <c r="P370" i="13"/>
  <c r="N371" i="13"/>
  <c r="O371" i="13"/>
  <c r="P371" i="13"/>
  <c r="N372" i="13"/>
  <c r="O372" i="13"/>
  <c r="P372" i="13"/>
  <c r="N373" i="13"/>
  <c r="O373" i="13"/>
  <c r="P373" i="13"/>
  <c r="N374" i="13"/>
  <c r="O374" i="13"/>
  <c r="P374" i="13"/>
  <c r="N375" i="13"/>
  <c r="O375" i="13"/>
  <c r="P375" i="13"/>
  <c r="N376" i="13"/>
  <c r="O376" i="13"/>
  <c r="P376" i="13"/>
  <c r="N377" i="13"/>
  <c r="O377" i="13"/>
  <c r="P377" i="13"/>
  <c r="N378" i="13"/>
  <c r="O378" i="13"/>
  <c r="P378" i="13"/>
  <c r="N379" i="13"/>
  <c r="O379" i="13"/>
  <c r="P379" i="13"/>
  <c r="N380" i="13"/>
  <c r="O380" i="13"/>
  <c r="P380" i="13"/>
  <c r="N381" i="13"/>
  <c r="O381" i="13"/>
  <c r="P381" i="13"/>
  <c r="N382" i="13"/>
  <c r="O382" i="13"/>
  <c r="P382" i="13"/>
  <c r="N383" i="13"/>
  <c r="O383" i="13"/>
  <c r="P383" i="13"/>
  <c r="N384" i="13"/>
  <c r="O384" i="13"/>
  <c r="P384" i="13"/>
  <c r="N385" i="13"/>
  <c r="O385" i="13"/>
  <c r="P385" i="13"/>
  <c r="N386" i="13"/>
  <c r="O386" i="13"/>
  <c r="P386" i="13"/>
  <c r="N387" i="13"/>
  <c r="O387" i="13"/>
  <c r="P387" i="13"/>
  <c r="N388" i="13"/>
  <c r="O388" i="13"/>
  <c r="P388" i="13"/>
  <c r="N389" i="13"/>
  <c r="O389" i="13"/>
  <c r="P389" i="13"/>
  <c r="N390" i="13"/>
  <c r="O390" i="13"/>
  <c r="P390" i="13"/>
  <c r="N391" i="13"/>
  <c r="O391" i="13"/>
  <c r="P391" i="13"/>
  <c r="N392" i="13"/>
  <c r="O392" i="13"/>
  <c r="P392" i="13"/>
  <c r="N393" i="13"/>
  <c r="O393" i="13"/>
  <c r="P393" i="13"/>
  <c r="N394" i="13"/>
  <c r="O394" i="13"/>
  <c r="P394" i="13"/>
  <c r="N395" i="13"/>
  <c r="O395" i="13"/>
  <c r="P395" i="13"/>
  <c r="N396" i="13"/>
  <c r="O396" i="13"/>
  <c r="P396" i="13"/>
  <c r="N397" i="13"/>
  <c r="O397" i="13"/>
  <c r="P397" i="13"/>
  <c r="N398" i="13"/>
  <c r="O398" i="13"/>
  <c r="P398" i="13"/>
  <c r="N399" i="13"/>
  <c r="O399" i="13"/>
  <c r="P399" i="13"/>
  <c r="N400" i="13"/>
  <c r="O400" i="13"/>
  <c r="P400" i="13"/>
  <c r="N401" i="13"/>
  <c r="O401" i="13"/>
  <c r="P401" i="13"/>
  <c r="N402" i="13"/>
  <c r="O402" i="13"/>
  <c r="P402" i="13"/>
  <c r="N403" i="13"/>
  <c r="O403" i="13"/>
  <c r="P403" i="13"/>
  <c r="N404" i="13"/>
  <c r="O404" i="13"/>
  <c r="P404" i="13"/>
  <c r="N405" i="13"/>
  <c r="O405" i="13"/>
  <c r="P405" i="13"/>
  <c r="N406" i="13"/>
  <c r="O406" i="13"/>
  <c r="P406" i="13"/>
  <c r="N407" i="13"/>
  <c r="O407" i="13"/>
  <c r="P407" i="13"/>
  <c r="N408" i="13"/>
  <c r="O408" i="13"/>
  <c r="P408" i="13"/>
  <c r="N409" i="13"/>
  <c r="O409" i="13"/>
  <c r="P409" i="13"/>
  <c r="N410" i="13"/>
  <c r="O410" i="13"/>
  <c r="P410" i="13"/>
  <c r="N411" i="13"/>
  <c r="O411" i="13"/>
  <c r="P411" i="13"/>
  <c r="N412" i="13"/>
  <c r="O412" i="13"/>
  <c r="P412" i="13"/>
  <c r="N413" i="13"/>
  <c r="O413" i="13"/>
  <c r="P413" i="13"/>
  <c r="N414" i="13"/>
  <c r="O414" i="13"/>
  <c r="P414" i="13"/>
  <c r="N415" i="13"/>
  <c r="O415" i="13"/>
  <c r="P415" i="13"/>
  <c r="N416" i="13"/>
  <c r="O416" i="13"/>
  <c r="P416" i="13"/>
  <c r="N417" i="13"/>
  <c r="O417" i="13"/>
  <c r="P417" i="13"/>
  <c r="N418" i="13"/>
  <c r="O418" i="13"/>
  <c r="P418" i="13"/>
  <c r="N419" i="13"/>
  <c r="O419" i="13"/>
  <c r="P419" i="13"/>
  <c r="N420" i="13"/>
  <c r="O420" i="13"/>
  <c r="P420" i="13"/>
  <c r="N421" i="13"/>
  <c r="O421" i="13"/>
  <c r="P421" i="13"/>
  <c r="N422" i="13"/>
  <c r="O422" i="13"/>
  <c r="P422" i="13"/>
  <c r="N423" i="13"/>
  <c r="O423" i="13"/>
  <c r="P423" i="13"/>
  <c r="N424" i="13"/>
  <c r="O424" i="13"/>
  <c r="P424" i="13"/>
  <c r="N425" i="13"/>
  <c r="O425" i="13"/>
  <c r="P425" i="13"/>
  <c r="N426" i="13"/>
  <c r="O426" i="13"/>
  <c r="P426" i="13"/>
  <c r="N427" i="13"/>
  <c r="O427" i="13"/>
  <c r="P427" i="13"/>
  <c r="N428" i="13"/>
  <c r="O428" i="13"/>
  <c r="P428" i="13"/>
  <c r="N429" i="13"/>
  <c r="O429" i="13"/>
  <c r="P429" i="13"/>
  <c r="N430" i="13"/>
  <c r="O430" i="13"/>
  <c r="P430" i="13"/>
  <c r="N431" i="13"/>
  <c r="O431" i="13"/>
  <c r="P431" i="13"/>
  <c r="N432" i="13"/>
  <c r="O432" i="13"/>
  <c r="P432" i="13"/>
  <c r="N433" i="13"/>
  <c r="O433" i="13"/>
  <c r="P433" i="13"/>
  <c r="N434" i="13"/>
  <c r="O434" i="13"/>
  <c r="P434" i="13"/>
  <c r="N435" i="13"/>
  <c r="O435" i="13"/>
  <c r="P435" i="13"/>
  <c r="N436" i="13"/>
  <c r="O436" i="13"/>
  <c r="P436" i="13"/>
  <c r="N437" i="13"/>
  <c r="O437" i="13"/>
  <c r="P437" i="13"/>
  <c r="N438" i="13"/>
  <c r="O438" i="13"/>
  <c r="P438" i="13"/>
  <c r="N439" i="13"/>
  <c r="O439" i="13"/>
  <c r="P439" i="13"/>
  <c r="N440" i="13"/>
  <c r="O440" i="13"/>
  <c r="P440" i="13"/>
  <c r="N441" i="13"/>
  <c r="O441" i="13"/>
  <c r="P441" i="13"/>
  <c r="N442" i="13"/>
  <c r="O442" i="13"/>
  <c r="P442" i="13"/>
  <c r="N443" i="13"/>
  <c r="O443" i="13"/>
  <c r="P443" i="13"/>
  <c r="N444" i="13"/>
  <c r="O444" i="13"/>
  <c r="P444" i="13"/>
  <c r="N445" i="13"/>
  <c r="O445" i="13"/>
  <c r="P445" i="13"/>
  <c r="N446" i="13"/>
  <c r="O446" i="13"/>
  <c r="P446" i="13"/>
  <c r="N447" i="13"/>
  <c r="O447" i="13"/>
  <c r="P447" i="13"/>
  <c r="N448" i="13"/>
  <c r="O448" i="13"/>
  <c r="P448" i="13"/>
  <c r="N449" i="13"/>
  <c r="O449" i="13"/>
  <c r="P449" i="13"/>
  <c r="N450" i="13"/>
  <c r="O450" i="13"/>
  <c r="P450" i="13"/>
  <c r="N451" i="13"/>
  <c r="O451" i="13"/>
  <c r="P451" i="13"/>
  <c r="N452" i="13"/>
  <c r="O452" i="13"/>
  <c r="P452" i="13"/>
  <c r="N453" i="13"/>
  <c r="O453" i="13"/>
  <c r="P453" i="13"/>
  <c r="N454" i="13"/>
  <c r="O454" i="13"/>
  <c r="P454" i="13"/>
  <c r="N455" i="13"/>
  <c r="O455" i="13"/>
  <c r="P455" i="13"/>
  <c r="N456" i="13"/>
  <c r="O456" i="13"/>
  <c r="P456" i="13"/>
  <c r="N457" i="13"/>
  <c r="O457" i="13"/>
  <c r="P457" i="13"/>
  <c r="N458" i="13"/>
  <c r="O458" i="13"/>
  <c r="P458" i="13"/>
  <c r="N459" i="13"/>
  <c r="O459" i="13"/>
  <c r="P459" i="13"/>
  <c r="N460" i="13"/>
  <c r="O460" i="13"/>
  <c r="P460" i="13"/>
  <c r="N461" i="13"/>
  <c r="O461" i="13"/>
  <c r="P461" i="13"/>
  <c r="N462" i="13"/>
  <c r="O462" i="13"/>
  <c r="P462" i="13"/>
  <c r="N463" i="13"/>
  <c r="O463" i="13"/>
  <c r="P463" i="13"/>
  <c r="N464" i="13"/>
  <c r="O464" i="13"/>
  <c r="P464" i="13"/>
  <c r="N465" i="13"/>
  <c r="O465" i="13"/>
  <c r="P465" i="13"/>
  <c r="N466" i="13"/>
  <c r="O466" i="13"/>
  <c r="P466" i="13"/>
  <c r="N467" i="13"/>
  <c r="O467" i="13"/>
  <c r="P467" i="13"/>
  <c r="N468" i="13"/>
  <c r="O468" i="13"/>
  <c r="P468" i="13"/>
  <c r="N469" i="13"/>
  <c r="O469" i="13"/>
  <c r="P469" i="13"/>
  <c r="N470" i="13"/>
  <c r="O470" i="13"/>
  <c r="P470" i="13"/>
  <c r="N471" i="13"/>
  <c r="O471" i="13"/>
  <c r="P471" i="13"/>
  <c r="N472" i="13"/>
  <c r="O472" i="13"/>
  <c r="P472" i="13"/>
  <c r="N473" i="13"/>
  <c r="O473" i="13"/>
  <c r="P473" i="13"/>
  <c r="N474" i="13"/>
  <c r="O474" i="13"/>
  <c r="P474" i="13"/>
  <c r="N475" i="13"/>
  <c r="O475" i="13"/>
  <c r="P475" i="13"/>
  <c r="N476" i="13"/>
  <c r="O476" i="13"/>
  <c r="P476" i="13"/>
  <c r="N477" i="13"/>
  <c r="O477" i="13"/>
  <c r="P477" i="13"/>
  <c r="N478" i="13"/>
  <c r="O478" i="13"/>
  <c r="P478" i="13"/>
  <c r="N479" i="13"/>
  <c r="O479" i="13"/>
  <c r="P479" i="13"/>
  <c r="N480" i="13"/>
  <c r="O480" i="13"/>
  <c r="P480" i="13"/>
  <c r="N481" i="13"/>
  <c r="O481" i="13"/>
  <c r="P481" i="13"/>
  <c r="N482" i="13"/>
  <c r="O482" i="13"/>
  <c r="P482" i="13"/>
  <c r="N483" i="13"/>
  <c r="O483" i="13"/>
  <c r="P483" i="13"/>
  <c r="N484" i="13"/>
  <c r="O484" i="13"/>
  <c r="P484" i="13"/>
  <c r="N485" i="13"/>
  <c r="O485" i="13"/>
  <c r="P485" i="13"/>
  <c r="N486" i="13"/>
  <c r="O486" i="13"/>
  <c r="P486" i="13"/>
  <c r="N487" i="13"/>
  <c r="O487" i="13"/>
  <c r="P487" i="13"/>
  <c r="N488" i="13"/>
  <c r="O488" i="13"/>
  <c r="P488" i="13"/>
  <c r="N489" i="13"/>
  <c r="O489" i="13"/>
  <c r="P489" i="13"/>
  <c r="N490" i="13"/>
  <c r="O490" i="13"/>
  <c r="P490" i="13"/>
  <c r="N491" i="13"/>
  <c r="O491" i="13"/>
  <c r="P491" i="13"/>
  <c r="N492" i="13"/>
  <c r="O492" i="13"/>
  <c r="P492" i="13"/>
  <c r="N493" i="13"/>
  <c r="O493" i="13"/>
  <c r="P493" i="13"/>
  <c r="N494" i="13"/>
  <c r="O494" i="13"/>
  <c r="P494" i="13"/>
  <c r="N495" i="13"/>
  <c r="O495" i="13"/>
  <c r="P495" i="13"/>
  <c r="N496" i="13"/>
  <c r="O496" i="13"/>
  <c r="P496" i="13"/>
  <c r="N497" i="13"/>
  <c r="O497" i="13"/>
  <c r="P497" i="13"/>
  <c r="N498" i="13"/>
  <c r="O498" i="13"/>
  <c r="P498" i="13"/>
  <c r="N499" i="13"/>
  <c r="O499" i="13"/>
  <c r="P499" i="13"/>
  <c r="N500" i="13"/>
  <c r="O500" i="13"/>
  <c r="P500" i="13"/>
  <c r="N501" i="13"/>
  <c r="O501" i="13"/>
  <c r="P501" i="13"/>
  <c r="N502" i="13"/>
  <c r="O502" i="13"/>
  <c r="P502" i="13"/>
  <c r="N503" i="13"/>
  <c r="O503" i="13"/>
  <c r="P503" i="13"/>
  <c r="N504" i="13"/>
  <c r="O504" i="13"/>
  <c r="P504" i="13"/>
  <c r="N505" i="13"/>
  <c r="O505" i="13"/>
  <c r="P505" i="13"/>
  <c r="N506" i="13"/>
  <c r="O506" i="13"/>
  <c r="P506" i="13"/>
  <c r="N507" i="13"/>
  <c r="O507" i="13"/>
  <c r="P507" i="13"/>
  <c r="N508" i="13"/>
  <c r="O508" i="13"/>
  <c r="P508" i="13"/>
  <c r="N509" i="13"/>
  <c r="O509" i="13"/>
  <c r="P509" i="13"/>
  <c r="N510" i="13"/>
  <c r="O510" i="13"/>
  <c r="P510" i="13"/>
  <c r="N511" i="13"/>
  <c r="O511" i="13"/>
  <c r="P511" i="13"/>
  <c r="N512" i="13"/>
  <c r="O512" i="13"/>
  <c r="P512" i="13"/>
  <c r="N513" i="13"/>
  <c r="O513" i="13"/>
  <c r="P513" i="13"/>
  <c r="N514" i="13"/>
  <c r="O514" i="13"/>
  <c r="P514" i="13"/>
  <c r="N515" i="13"/>
  <c r="O515" i="13"/>
  <c r="P515" i="13"/>
  <c r="N516" i="13"/>
  <c r="O516" i="13"/>
  <c r="P516" i="13"/>
  <c r="N517" i="13"/>
  <c r="O517" i="13"/>
  <c r="P517" i="13"/>
  <c r="N518" i="13"/>
  <c r="O518" i="13"/>
  <c r="P518" i="13"/>
  <c r="N519" i="13"/>
  <c r="O519" i="13"/>
  <c r="P519" i="13"/>
  <c r="N520" i="13"/>
  <c r="O520" i="13"/>
  <c r="P520" i="13"/>
  <c r="N521" i="13"/>
  <c r="O521" i="13"/>
  <c r="P521" i="13"/>
  <c r="N522" i="13"/>
  <c r="O522" i="13"/>
  <c r="P522" i="13"/>
  <c r="N523" i="13"/>
  <c r="O523" i="13"/>
  <c r="P523" i="13"/>
  <c r="N524" i="13"/>
  <c r="O524" i="13"/>
  <c r="P524" i="13"/>
  <c r="N525" i="13"/>
  <c r="O525" i="13"/>
  <c r="P525" i="13"/>
  <c r="N526" i="13"/>
  <c r="O526" i="13"/>
  <c r="P526" i="13"/>
  <c r="N527" i="13"/>
  <c r="O527" i="13"/>
  <c r="P527" i="13"/>
  <c r="N528" i="13"/>
  <c r="O528" i="13"/>
  <c r="P528" i="13"/>
  <c r="N529" i="13"/>
  <c r="O529" i="13"/>
  <c r="P529" i="13"/>
  <c r="N530" i="13"/>
  <c r="O530" i="13"/>
  <c r="P530" i="13"/>
  <c r="N531" i="13"/>
  <c r="O531" i="13"/>
  <c r="P531" i="13"/>
  <c r="N532" i="13"/>
  <c r="O532" i="13"/>
  <c r="P532" i="13"/>
  <c r="N533" i="13"/>
  <c r="O533" i="13"/>
  <c r="P533" i="13"/>
  <c r="N534" i="13"/>
  <c r="O534" i="13"/>
  <c r="P534" i="13"/>
  <c r="N535" i="13"/>
  <c r="O535" i="13"/>
  <c r="P535" i="13"/>
  <c r="N536" i="13"/>
  <c r="O536" i="13"/>
  <c r="P536" i="13"/>
  <c r="N537" i="13"/>
  <c r="O537" i="13"/>
  <c r="P537" i="13"/>
  <c r="N538" i="13"/>
  <c r="O538" i="13"/>
  <c r="P538" i="13"/>
  <c r="N539" i="13"/>
  <c r="O539" i="13"/>
  <c r="P539" i="13"/>
  <c r="N540" i="13"/>
  <c r="O540" i="13"/>
  <c r="P540" i="13"/>
  <c r="N541" i="13"/>
  <c r="O541" i="13"/>
  <c r="P541" i="13"/>
  <c r="N542" i="13"/>
  <c r="O542" i="13"/>
  <c r="P542" i="13"/>
  <c r="N543" i="13"/>
  <c r="O543" i="13"/>
  <c r="P543" i="13"/>
  <c r="N544" i="13"/>
  <c r="O544" i="13"/>
  <c r="P544" i="13"/>
  <c r="N545" i="13"/>
  <c r="O545" i="13"/>
  <c r="P545" i="13"/>
  <c r="N546" i="13"/>
  <c r="O546" i="13"/>
  <c r="P546" i="13"/>
  <c r="N547" i="13"/>
  <c r="O547" i="13"/>
  <c r="P547" i="13"/>
  <c r="N548" i="13"/>
  <c r="O548" i="13"/>
  <c r="P548" i="13"/>
  <c r="N549" i="13"/>
  <c r="O549" i="13"/>
  <c r="P549" i="13"/>
  <c r="N550" i="13"/>
  <c r="O550" i="13"/>
  <c r="P550" i="13"/>
  <c r="N551" i="13"/>
  <c r="O551" i="13"/>
  <c r="P551" i="13"/>
  <c r="N552" i="13"/>
  <c r="O552" i="13"/>
  <c r="P552" i="13"/>
  <c r="N553" i="13"/>
  <c r="O553" i="13"/>
  <c r="P553" i="13"/>
  <c r="N554" i="13"/>
  <c r="O554" i="13"/>
  <c r="P554" i="13"/>
  <c r="N555" i="13"/>
  <c r="O555" i="13"/>
  <c r="P555" i="13"/>
  <c r="N556" i="13"/>
  <c r="O556" i="13"/>
  <c r="P556" i="13"/>
  <c r="N557" i="13"/>
  <c r="O557" i="13"/>
  <c r="P557" i="13"/>
  <c r="N558" i="13"/>
  <c r="O558" i="13"/>
  <c r="P558" i="13"/>
  <c r="N559" i="13"/>
  <c r="O559" i="13"/>
  <c r="P559" i="13"/>
  <c r="N560" i="13"/>
  <c r="O560" i="13"/>
  <c r="P560" i="13"/>
  <c r="N561" i="13"/>
  <c r="O561" i="13"/>
  <c r="P561" i="13"/>
  <c r="N562" i="13"/>
  <c r="O562" i="13"/>
  <c r="P562" i="13"/>
  <c r="N563" i="13"/>
  <c r="O563" i="13"/>
  <c r="P563" i="13"/>
  <c r="N564" i="13"/>
  <c r="O564" i="13"/>
  <c r="P564" i="13"/>
  <c r="N565" i="13"/>
  <c r="O565" i="13"/>
  <c r="P565" i="13"/>
  <c r="N566" i="13"/>
  <c r="O566" i="13"/>
  <c r="P566" i="13"/>
  <c r="N567" i="13"/>
  <c r="O567" i="13"/>
  <c r="P567" i="13"/>
  <c r="N568" i="13"/>
  <c r="O568" i="13"/>
  <c r="P568" i="13"/>
  <c r="N569" i="13"/>
  <c r="O569" i="13"/>
  <c r="P569" i="13"/>
  <c r="N570" i="13"/>
  <c r="O570" i="13"/>
  <c r="P570" i="13"/>
  <c r="N571" i="13"/>
  <c r="O571" i="13"/>
  <c r="P571" i="13"/>
  <c r="N572" i="13"/>
  <c r="O572" i="13"/>
  <c r="P572" i="13"/>
  <c r="N573" i="13"/>
  <c r="O573" i="13"/>
  <c r="P573" i="13"/>
  <c r="N574" i="13"/>
  <c r="O574" i="13"/>
  <c r="P574" i="13"/>
  <c r="N575" i="13"/>
  <c r="O575" i="13"/>
  <c r="P575" i="13"/>
  <c r="N576" i="13"/>
  <c r="O576" i="13"/>
  <c r="P576" i="13"/>
  <c r="N577" i="13"/>
  <c r="O577" i="13"/>
  <c r="P577" i="13"/>
  <c r="N578" i="13"/>
  <c r="O578" i="13"/>
  <c r="P578" i="13"/>
  <c r="N579" i="13"/>
  <c r="O579" i="13"/>
  <c r="P579" i="13"/>
  <c r="N580" i="13"/>
  <c r="O580" i="13"/>
  <c r="P580" i="13"/>
  <c r="N581" i="13"/>
  <c r="O581" i="13"/>
  <c r="P581" i="13"/>
  <c r="N582" i="13"/>
  <c r="O582" i="13"/>
  <c r="P582" i="13"/>
  <c r="N583" i="13"/>
  <c r="O583" i="13"/>
  <c r="P583" i="13"/>
  <c r="N584" i="13"/>
  <c r="O584" i="13"/>
  <c r="P584" i="13"/>
  <c r="N585" i="13"/>
  <c r="O585" i="13"/>
  <c r="P585" i="13"/>
  <c r="N586" i="13"/>
  <c r="O586" i="13"/>
  <c r="P586" i="13"/>
  <c r="N587" i="13"/>
  <c r="O587" i="13"/>
  <c r="P587" i="13"/>
  <c r="N588" i="13"/>
  <c r="O588" i="13"/>
  <c r="P588" i="13"/>
  <c r="N589" i="13"/>
  <c r="O589" i="13"/>
  <c r="P589" i="13"/>
  <c r="N590" i="13"/>
  <c r="O590" i="13"/>
  <c r="P590" i="13"/>
  <c r="N591" i="13"/>
  <c r="O591" i="13"/>
  <c r="P591" i="13"/>
  <c r="N592" i="13"/>
  <c r="O592" i="13"/>
  <c r="P592" i="13"/>
  <c r="N593" i="13"/>
  <c r="O593" i="13"/>
  <c r="P593" i="13"/>
  <c r="N594" i="13"/>
  <c r="O594" i="13"/>
  <c r="P594" i="13"/>
  <c r="N595" i="13"/>
  <c r="O595" i="13"/>
  <c r="P595" i="13"/>
  <c r="N596" i="13"/>
  <c r="O596" i="13"/>
  <c r="P596" i="13"/>
  <c r="N597" i="13"/>
  <c r="O597" i="13"/>
  <c r="P597" i="13"/>
  <c r="N598" i="13"/>
  <c r="O598" i="13"/>
  <c r="P598" i="13"/>
  <c r="N599" i="13"/>
  <c r="O599" i="13"/>
  <c r="P599" i="13"/>
  <c r="N600" i="13"/>
  <c r="O600" i="13"/>
  <c r="P600" i="13"/>
  <c r="N601" i="13"/>
  <c r="O601" i="13"/>
  <c r="P601" i="13"/>
  <c r="N602" i="13"/>
  <c r="O602" i="13"/>
  <c r="P602" i="13"/>
  <c r="N603" i="13"/>
  <c r="O603" i="13"/>
  <c r="P603" i="13"/>
  <c r="N604" i="13"/>
  <c r="O604" i="13"/>
  <c r="P604" i="13"/>
  <c r="N605" i="13"/>
  <c r="O605" i="13"/>
  <c r="P605" i="13"/>
  <c r="N606" i="13"/>
  <c r="O606" i="13"/>
  <c r="P606" i="13"/>
  <c r="N607" i="13"/>
  <c r="O607" i="13"/>
  <c r="P607" i="13"/>
  <c r="N608" i="13"/>
  <c r="O608" i="13"/>
  <c r="P608" i="13"/>
  <c r="N609" i="13"/>
  <c r="O609" i="13"/>
  <c r="P609" i="13"/>
  <c r="N610" i="13"/>
  <c r="O610" i="13"/>
  <c r="P610" i="13"/>
  <c r="N611" i="13"/>
  <c r="O611" i="13"/>
  <c r="P611" i="13"/>
  <c r="N612" i="13"/>
  <c r="O612" i="13"/>
  <c r="P612" i="13"/>
  <c r="N613" i="13"/>
  <c r="O613" i="13"/>
  <c r="P613" i="13"/>
  <c r="N614" i="13"/>
  <c r="O614" i="13"/>
  <c r="P614" i="13"/>
  <c r="N615" i="13"/>
  <c r="O615" i="13"/>
  <c r="P615" i="13"/>
  <c r="N616" i="13"/>
  <c r="O616" i="13"/>
  <c r="P616" i="13"/>
  <c r="N617" i="13"/>
  <c r="O617" i="13"/>
  <c r="P617" i="13"/>
  <c r="N618" i="13"/>
  <c r="O618" i="13"/>
  <c r="P618" i="13"/>
  <c r="N619" i="13"/>
  <c r="O619" i="13"/>
  <c r="P619" i="13"/>
  <c r="N620" i="13"/>
  <c r="O620" i="13"/>
  <c r="P620" i="13"/>
  <c r="N621" i="13"/>
  <c r="O621" i="13"/>
  <c r="P621" i="13"/>
  <c r="N622" i="13"/>
  <c r="O622" i="13"/>
  <c r="P622" i="13"/>
  <c r="N623" i="13"/>
  <c r="O623" i="13"/>
  <c r="P623" i="13"/>
  <c r="N624" i="13"/>
  <c r="O624" i="13"/>
  <c r="P624" i="13"/>
  <c r="N625" i="13"/>
  <c r="O625" i="13"/>
  <c r="P625" i="13"/>
  <c r="N626" i="13"/>
  <c r="O626" i="13"/>
  <c r="P626" i="13"/>
  <c r="N627" i="13"/>
  <c r="O627" i="13"/>
  <c r="P627" i="13"/>
  <c r="N628" i="13"/>
  <c r="O628" i="13"/>
  <c r="P628" i="13"/>
  <c r="N629" i="13"/>
  <c r="O629" i="13"/>
  <c r="P629" i="13"/>
  <c r="N630" i="13"/>
  <c r="O630" i="13"/>
  <c r="P630" i="13"/>
  <c r="N631" i="13"/>
  <c r="O631" i="13"/>
  <c r="P631" i="13"/>
  <c r="N632" i="13"/>
  <c r="O632" i="13"/>
  <c r="P632" i="13"/>
  <c r="N633" i="13"/>
  <c r="O633" i="13"/>
  <c r="P633" i="13"/>
  <c r="N634" i="13"/>
  <c r="O634" i="13"/>
  <c r="P634" i="13"/>
  <c r="N635" i="13"/>
  <c r="O635" i="13"/>
  <c r="P635" i="13"/>
  <c r="N636" i="13"/>
  <c r="O636" i="13"/>
  <c r="P636" i="13"/>
  <c r="N637" i="13"/>
  <c r="O637" i="13"/>
  <c r="P637" i="13"/>
  <c r="N638" i="13"/>
  <c r="O638" i="13"/>
  <c r="P638" i="13"/>
  <c r="N639" i="13"/>
  <c r="O639" i="13"/>
  <c r="P639" i="13"/>
  <c r="N640" i="13"/>
  <c r="O640" i="13"/>
  <c r="P640" i="13"/>
  <c r="N641" i="13"/>
  <c r="O641" i="13"/>
  <c r="P641" i="13"/>
  <c r="N642" i="13"/>
  <c r="O642" i="13"/>
  <c r="P642" i="13"/>
  <c r="N643" i="13"/>
  <c r="O643" i="13"/>
  <c r="P643" i="13"/>
  <c r="N644" i="13"/>
  <c r="O644" i="13"/>
  <c r="P644" i="13"/>
  <c r="N645" i="13"/>
  <c r="O645" i="13"/>
  <c r="P645" i="13"/>
  <c r="N646" i="13"/>
  <c r="O646" i="13"/>
  <c r="P646" i="13"/>
  <c r="N647" i="13"/>
  <c r="O647" i="13"/>
  <c r="P647" i="13"/>
  <c r="N648" i="13"/>
  <c r="O648" i="13"/>
  <c r="P648" i="13"/>
  <c r="N649" i="13"/>
  <c r="O649" i="13"/>
  <c r="P649" i="13"/>
  <c r="N650" i="13"/>
  <c r="O650" i="13"/>
  <c r="P650" i="13"/>
  <c r="N651" i="13"/>
  <c r="O651" i="13"/>
  <c r="P651" i="13"/>
  <c r="N652" i="13"/>
  <c r="O652" i="13"/>
  <c r="P652" i="13"/>
  <c r="N653" i="13"/>
  <c r="O653" i="13"/>
  <c r="P653" i="13"/>
  <c r="N654" i="13"/>
  <c r="O654" i="13"/>
  <c r="P654" i="13"/>
  <c r="N655" i="13"/>
  <c r="O655" i="13"/>
  <c r="P655" i="13"/>
  <c r="N656" i="13"/>
  <c r="O656" i="13"/>
  <c r="P656" i="13"/>
  <c r="N657" i="13"/>
  <c r="O657" i="13"/>
  <c r="P657" i="13"/>
  <c r="N658" i="13"/>
  <c r="O658" i="13"/>
  <c r="P658" i="13"/>
  <c r="N659" i="13"/>
  <c r="O659" i="13"/>
  <c r="P659" i="13"/>
  <c r="N660" i="13"/>
  <c r="O660" i="13"/>
  <c r="P660" i="13"/>
  <c r="N661" i="13"/>
  <c r="O661" i="13"/>
  <c r="P661" i="13"/>
  <c r="N662" i="13"/>
  <c r="O662" i="13"/>
  <c r="P662" i="13"/>
  <c r="N663" i="13"/>
  <c r="O663" i="13"/>
  <c r="P663" i="13"/>
  <c r="N664" i="13"/>
  <c r="O664" i="13"/>
  <c r="P664" i="13"/>
  <c r="N665" i="13"/>
  <c r="O665" i="13"/>
  <c r="P665" i="13"/>
  <c r="N666" i="13"/>
  <c r="O666" i="13"/>
  <c r="P666" i="13"/>
  <c r="N667" i="13"/>
  <c r="O667" i="13"/>
  <c r="P667" i="13"/>
  <c r="N668" i="13"/>
  <c r="O668" i="13"/>
  <c r="P668" i="13"/>
  <c r="N669" i="13"/>
  <c r="O669" i="13"/>
  <c r="P669" i="13"/>
  <c r="N670" i="13"/>
  <c r="O670" i="13"/>
  <c r="P670" i="13"/>
  <c r="N671" i="13"/>
  <c r="O671" i="13"/>
  <c r="P671" i="13"/>
  <c r="N672" i="13"/>
  <c r="O672" i="13"/>
  <c r="P672" i="13"/>
  <c r="N673" i="13"/>
  <c r="O673" i="13"/>
  <c r="P673" i="13"/>
  <c r="N674" i="13"/>
  <c r="O674" i="13"/>
  <c r="P674" i="13"/>
  <c r="N675" i="13"/>
  <c r="O675" i="13"/>
  <c r="P675" i="13"/>
  <c r="N676" i="13"/>
  <c r="O676" i="13"/>
  <c r="P676" i="13"/>
  <c r="N677" i="13"/>
  <c r="O677" i="13"/>
  <c r="P677" i="13"/>
  <c r="N678" i="13"/>
  <c r="O678" i="13"/>
  <c r="P678" i="13"/>
  <c r="N679" i="13"/>
  <c r="O679" i="13"/>
  <c r="P679" i="13"/>
  <c r="N680" i="13"/>
  <c r="O680" i="13"/>
  <c r="P680" i="13"/>
  <c r="N681" i="13"/>
  <c r="O681" i="13"/>
  <c r="P681" i="13"/>
  <c r="N682" i="13"/>
  <c r="O682" i="13"/>
  <c r="P682" i="13"/>
  <c r="N683" i="13"/>
  <c r="O683" i="13"/>
  <c r="P683" i="13"/>
  <c r="N684" i="13"/>
  <c r="O684" i="13"/>
  <c r="P684" i="13"/>
  <c r="N685" i="13"/>
  <c r="O685" i="13"/>
  <c r="P685" i="13"/>
  <c r="N686" i="13"/>
  <c r="O686" i="13"/>
  <c r="P686" i="13"/>
  <c r="N687" i="13"/>
  <c r="O687" i="13"/>
  <c r="P687" i="13"/>
  <c r="N688" i="13"/>
  <c r="O688" i="13"/>
  <c r="P688" i="13"/>
  <c r="N689" i="13"/>
  <c r="O689" i="13"/>
  <c r="P689" i="13"/>
  <c r="N690" i="13"/>
  <c r="O690" i="13"/>
  <c r="P690" i="13"/>
  <c r="N691" i="13"/>
  <c r="O691" i="13"/>
  <c r="P691" i="13"/>
  <c r="N692" i="13"/>
  <c r="O692" i="13"/>
  <c r="P692" i="13"/>
  <c r="N693" i="13"/>
  <c r="O693" i="13"/>
  <c r="P693" i="13"/>
  <c r="N694" i="13"/>
  <c r="O694" i="13"/>
  <c r="P694" i="13"/>
  <c r="N695" i="13"/>
  <c r="O695" i="13"/>
  <c r="P695" i="13"/>
  <c r="N696" i="13"/>
  <c r="O696" i="13"/>
  <c r="P696" i="13"/>
  <c r="N697" i="13"/>
  <c r="O697" i="13"/>
  <c r="P697" i="13"/>
  <c r="N698" i="13"/>
  <c r="O698" i="13"/>
  <c r="P698" i="13"/>
  <c r="N699" i="13"/>
  <c r="O699" i="13"/>
  <c r="P699" i="13"/>
  <c r="N700" i="13"/>
  <c r="O700" i="13"/>
  <c r="P700" i="13"/>
  <c r="N701" i="13"/>
  <c r="O701" i="13"/>
  <c r="P701" i="13"/>
  <c r="N702" i="13"/>
  <c r="O702" i="13"/>
  <c r="P702" i="13"/>
  <c r="N703" i="13"/>
  <c r="O703" i="13"/>
  <c r="P703" i="13"/>
  <c r="N704" i="13"/>
  <c r="O704" i="13"/>
  <c r="P704" i="13"/>
  <c r="N705" i="13"/>
  <c r="O705" i="13"/>
  <c r="P705" i="13"/>
  <c r="N706" i="13"/>
  <c r="O706" i="13"/>
  <c r="P706" i="13"/>
  <c r="N707" i="13"/>
  <c r="O707" i="13"/>
  <c r="P707" i="13"/>
  <c r="N708" i="13"/>
  <c r="O708" i="13"/>
  <c r="P708" i="13"/>
  <c r="N709" i="13"/>
  <c r="O709" i="13"/>
  <c r="P709" i="13"/>
  <c r="N710" i="13"/>
  <c r="O710" i="13"/>
  <c r="P710" i="13"/>
  <c r="N711" i="13"/>
  <c r="O711" i="13"/>
  <c r="P711" i="13"/>
  <c r="N712" i="13"/>
  <c r="O712" i="13"/>
  <c r="P712" i="13"/>
  <c r="N713" i="13"/>
  <c r="O713" i="13"/>
  <c r="P713" i="13"/>
  <c r="N714" i="13"/>
  <c r="O714" i="13"/>
  <c r="P714" i="13"/>
  <c r="N715" i="13"/>
  <c r="O715" i="13"/>
  <c r="P715" i="13"/>
  <c r="N716" i="13"/>
  <c r="O716" i="13"/>
  <c r="P716" i="13"/>
  <c r="N717" i="13"/>
  <c r="O717" i="13"/>
  <c r="P717" i="13"/>
  <c r="N718" i="13"/>
  <c r="O718" i="13"/>
  <c r="P718" i="13"/>
  <c r="N719" i="13"/>
  <c r="O719" i="13"/>
  <c r="P719" i="13"/>
  <c r="N720" i="13"/>
  <c r="O720" i="13"/>
  <c r="P720" i="13"/>
  <c r="N721" i="13"/>
  <c r="O721" i="13"/>
  <c r="P721" i="13"/>
  <c r="N722" i="13"/>
  <c r="O722" i="13"/>
  <c r="P722" i="13"/>
  <c r="N723" i="13"/>
  <c r="O723" i="13"/>
  <c r="P723" i="13"/>
  <c r="N724" i="13"/>
  <c r="O724" i="13"/>
  <c r="P724" i="13"/>
  <c r="N725" i="13"/>
  <c r="O725" i="13"/>
  <c r="P725" i="13"/>
  <c r="N726" i="13"/>
  <c r="O726" i="13"/>
  <c r="P726" i="13"/>
  <c r="N727" i="13"/>
  <c r="O727" i="13"/>
  <c r="P727" i="13"/>
  <c r="N728" i="13"/>
  <c r="O728" i="13"/>
  <c r="P728" i="13"/>
  <c r="N729" i="13"/>
  <c r="O729" i="13"/>
  <c r="P729" i="13"/>
  <c r="N730" i="13"/>
  <c r="O730" i="13"/>
  <c r="P730" i="13"/>
  <c r="N731" i="13"/>
  <c r="O731" i="13"/>
  <c r="P731" i="13"/>
  <c r="N732" i="13"/>
  <c r="O732" i="13"/>
  <c r="P732" i="13"/>
  <c r="N733" i="13"/>
  <c r="O733" i="13"/>
  <c r="P733" i="13"/>
  <c r="N734" i="13"/>
  <c r="O734" i="13"/>
  <c r="P734" i="13"/>
  <c r="N735" i="13"/>
  <c r="O735" i="13"/>
  <c r="P735" i="13"/>
  <c r="N736" i="13"/>
  <c r="O736" i="13"/>
  <c r="P736" i="13"/>
  <c r="N737" i="13"/>
  <c r="O737" i="13"/>
  <c r="P737" i="13"/>
  <c r="N738" i="13"/>
  <c r="O738" i="13"/>
  <c r="P738" i="13"/>
  <c r="N739" i="13"/>
  <c r="O739" i="13"/>
  <c r="P739" i="13"/>
  <c r="N740" i="13"/>
  <c r="O740" i="13"/>
  <c r="P740" i="13"/>
  <c r="N741" i="13"/>
  <c r="O741" i="13"/>
  <c r="P741" i="13"/>
  <c r="N742" i="13"/>
  <c r="O742" i="13"/>
  <c r="P742" i="13"/>
  <c r="N743" i="13"/>
  <c r="O743" i="13"/>
  <c r="P743" i="13"/>
  <c r="N744" i="13"/>
  <c r="O744" i="13"/>
  <c r="P744" i="13"/>
  <c r="N745" i="13"/>
  <c r="O745" i="13"/>
  <c r="P745" i="13"/>
  <c r="N746" i="13"/>
  <c r="O746" i="13"/>
  <c r="P746" i="13"/>
  <c r="N747" i="13"/>
  <c r="O747" i="13"/>
  <c r="P747" i="13"/>
  <c r="N748" i="13"/>
  <c r="O748" i="13"/>
  <c r="P748" i="13"/>
  <c r="N749" i="13"/>
  <c r="O749" i="13"/>
  <c r="P749" i="13"/>
  <c r="N750" i="13"/>
  <c r="O750" i="13"/>
  <c r="P750" i="13"/>
  <c r="N751" i="13"/>
  <c r="O751" i="13"/>
  <c r="P751" i="13"/>
  <c r="N752" i="13"/>
  <c r="O752" i="13"/>
  <c r="P752" i="13"/>
  <c r="N753" i="13"/>
  <c r="O753" i="13"/>
  <c r="P753" i="13"/>
  <c r="N754" i="13"/>
  <c r="O754" i="13"/>
  <c r="P754" i="13"/>
  <c r="N755" i="13"/>
  <c r="O755" i="13"/>
  <c r="P755" i="13"/>
  <c r="N756" i="13"/>
  <c r="O756" i="13"/>
  <c r="P756" i="13"/>
  <c r="N757" i="13"/>
  <c r="O757" i="13"/>
  <c r="P757" i="13"/>
  <c r="N758" i="13"/>
  <c r="O758" i="13"/>
  <c r="P758" i="13"/>
  <c r="N759" i="13"/>
  <c r="O759" i="13"/>
  <c r="P759" i="13"/>
  <c r="N760" i="13"/>
  <c r="O760" i="13"/>
  <c r="P760" i="13"/>
  <c r="N761" i="13"/>
  <c r="O761" i="13"/>
  <c r="P761" i="13"/>
  <c r="N762" i="13"/>
  <c r="O762" i="13"/>
  <c r="P762" i="13"/>
  <c r="N763" i="13"/>
  <c r="O763" i="13"/>
  <c r="P763" i="13"/>
  <c r="N764" i="13"/>
  <c r="O764" i="13"/>
  <c r="P764" i="13"/>
  <c r="N765" i="13"/>
  <c r="O765" i="13"/>
  <c r="P765" i="13"/>
  <c r="N766" i="13"/>
  <c r="O766" i="13"/>
  <c r="P766" i="13"/>
  <c r="N767" i="13"/>
  <c r="O767" i="13"/>
  <c r="P767" i="13"/>
  <c r="N768" i="13"/>
  <c r="O768" i="13"/>
  <c r="P768" i="13"/>
  <c r="N769" i="13"/>
  <c r="O769" i="13"/>
  <c r="P769" i="13"/>
  <c r="N770" i="13"/>
  <c r="O770" i="13"/>
  <c r="P770" i="13"/>
  <c r="N771" i="13"/>
  <c r="O771" i="13"/>
  <c r="P771" i="13"/>
  <c r="N772" i="13"/>
  <c r="O772" i="13"/>
  <c r="P772" i="13"/>
  <c r="N773" i="13"/>
  <c r="O773" i="13"/>
  <c r="P773" i="13"/>
  <c r="N774" i="13"/>
  <c r="O774" i="13"/>
  <c r="P774" i="13"/>
  <c r="N775" i="13"/>
  <c r="O775" i="13"/>
  <c r="P775" i="13"/>
  <c r="N776" i="13"/>
  <c r="O776" i="13"/>
  <c r="P776" i="13"/>
  <c r="N777" i="13"/>
  <c r="O777" i="13"/>
  <c r="P777" i="13"/>
  <c r="N778" i="13"/>
  <c r="O778" i="13"/>
  <c r="P778" i="13"/>
  <c r="N779" i="13"/>
  <c r="O779" i="13"/>
  <c r="P779" i="13"/>
  <c r="N780" i="13"/>
  <c r="O780" i="13"/>
  <c r="P780" i="13"/>
  <c r="N781" i="13"/>
  <c r="O781" i="13"/>
  <c r="P781" i="13"/>
  <c r="N782" i="13"/>
  <c r="O782" i="13"/>
  <c r="P782" i="13"/>
  <c r="N783" i="13"/>
  <c r="O783" i="13"/>
  <c r="P783" i="13"/>
  <c r="N784" i="13"/>
  <c r="O784" i="13"/>
  <c r="P784" i="13"/>
  <c r="N785" i="13"/>
  <c r="O785" i="13"/>
  <c r="P785" i="13"/>
  <c r="N786" i="13"/>
  <c r="O786" i="13"/>
  <c r="P786" i="13"/>
  <c r="N787" i="13"/>
  <c r="O787" i="13"/>
  <c r="P787" i="13"/>
  <c r="N788" i="13"/>
  <c r="O788" i="13"/>
  <c r="P788" i="13"/>
  <c r="N789" i="13"/>
  <c r="O789" i="13"/>
  <c r="P789" i="13"/>
  <c r="N790" i="13"/>
  <c r="O790" i="13"/>
  <c r="P790" i="13"/>
  <c r="N791" i="13"/>
  <c r="O791" i="13"/>
  <c r="P791" i="13"/>
  <c r="N792" i="13"/>
  <c r="O792" i="13"/>
  <c r="P792" i="13"/>
  <c r="N793" i="13"/>
  <c r="O793" i="13"/>
  <c r="P793" i="13"/>
  <c r="N794" i="13"/>
  <c r="O794" i="13"/>
  <c r="P794" i="13"/>
  <c r="N795" i="13"/>
  <c r="O795" i="13"/>
  <c r="P795" i="13"/>
  <c r="N796" i="13"/>
  <c r="O796" i="13"/>
  <c r="P796" i="13"/>
  <c r="N797" i="13"/>
  <c r="O797" i="13"/>
  <c r="P797" i="13"/>
  <c r="N798" i="13"/>
  <c r="O798" i="13"/>
  <c r="P798" i="13"/>
  <c r="N799" i="13"/>
  <c r="O799" i="13"/>
  <c r="P799" i="13"/>
  <c r="N800" i="13"/>
  <c r="O800" i="13"/>
  <c r="P800" i="13"/>
  <c r="N801" i="13"/>
  <c r="O801" i="13"/>
  <c r="P801" i="13"/>
  <c r="N802" i="13"/>
  <c r="O802" i="13"/>
  <c r="P802" i="13"/>
  <c r="N803" i="13"/>
  <c r="O803" i="13"/>
  <c r="P803" i="13"/>
  <c r="N804" i="13"/>
  <c r="O804" i="13"/>
  <c r="P804" i="13"/>
  <c r="N805" i="13"/>
  <c r="O805" i="13"/>
  <c r="P805" i="13"/>
  <c r="N806" i="13"/>
  <c r="O806" i="13"/>
  <c r="P806" i="13"/>
  <c r="N807" i="13"/>
  <c r="O807" i="13"/>
  <c r="P807" i="13"/>
  <c r="N808" i="13"/>
  <c r="O808" i="13"/>
  <c r="P808" i="13"/>
  <c r="N809" i="13"/>
  <c r="O809" i="13"/>
  <c r="P809" i="13"/>
  <c r="N810" i="13"/>
  <c r="O810" i="13"/>
  <c r="P810" i="13"/>
  <c r="N811" i="13"/>
  <c r="O811" i="13"/>
  <c r="P811" i="13"/>
  <c r="N812" i="13"/>
  <c r="O812" i="13"/>
  <c r="P812" i="13"/>
  <c r="N813" i="13"/>
  <c r="O813" i="13"/>
  <c r="P813" i="13"/>
  <c r="N814" i="13"/>
  <c r="O814" i="13"/>
  <c r="P814" i="13"/>
  <c r="N815" i="13"/>
  <c r="O815" i="13"/>
  <c r="P815" i="13"/>
  <c r="N816" i="13"/>
  <c r="O816" i="13"/>
  <c r="P816" i="13"/>
  <c r="N817" i="13"/>
  <c r="O817" i="13"/>
  <c r="P817" i="13"/>
  <c r="N818" i="13"/>
  <c r="O818" i="13"/>
  <c r="P818" i="13"/>
  <c r="N819" i="13"/>
  <c r="O819" i="13"/>
  <c r="P819" i="13"/>
  <c r="N820" i="13"/>
  <c r="O820" i="13"/>
  <c r="P820" i="13"/>
  <c r="N821" i="13"/>
  <c r="O821" i="13"/>
  <c r="P821" i="13"/>
  <c r="N822" i="13"/>
  <c r="O822" i="13"/>
  <c r="P822" i="13"/>
  <c r="N823" i="13"/>
  <c r="O823" i="13"/>
  <c r="P823" i="13"/>
  <c r="N824" i="13"/>
  <c r="O824" i="13"/>
  <c r="P824" i="13"/>
  <c r="N825" i="13"/>
  <c r="O825" i="13"/>
  <c r="P825" i="13"/>
  <c r="N826" i="13"/>
  <c r="O826" i="13"/>
  <c r="P826" i="13"/>
  <c r="N827" i="13"/>
  <c r="O827" i="13"/>
  <c r="P827" i="13"/>
  <c r="N828" i="13"/>
  <c r="O828" i="13"/>
  <c r="P828" i="13"/>
  <c r="N829" i="13"/>
  <c r="O829" i="13"/>
  <c r="P829" i="13"/>
  <c r="N830" i="13"/>
  <c r="O830" i="13"/>
  <c r="P830" i="13"/>
  <c r="N831" i="13"/>
  <c r="O831" i="13"/>
  <c r="P831" i="13"/>
  <c r="N832" i="13"/>
  <c r="O832" i="13"/>
  <c r="P832" i="13"/>
  <c r="N833" i="13"/>
  <c r="O833" i="13"/>
  <c r="P833" i="13"/>
  <c r="N834" i="13"/>
  <c r="O834" i="13"/>
  <c r="P834" i="13"/>
  <c r="N835" i="13"/>
  <c r="O835" i="13"/>
  <c r="P835" i="13"/>
  <c r="N836" i="13"/>
  <c r="O836" i="13"/>
  <c r="P836" i="13"/>
  <c r="N837" i="13"/>
  <c r="O837" i="13"/>
  <c r="P837" i="13"/>
  <c r="N838" i="13"/>
  <c r="O838" i="13"/>
  <c r="P838" i="13"/>
  <c r="N839" i="13"/>
  <c r="O839" i="13"/>
  <c r="P839" i="13"/>
  <c r="N840" i="13"/>
  <c r="O840" i="13"/>
  <c r="P840" i="13"/>
  <c r="N841" i="13"/>
  <c r="O841" i="13"/>
  <c r="P841" i="13"/>
  <c r="N842" i="13"/>
  <c r="O842" i="13"/>
  <c r="P842" i="13"/>
  <c r="N843" i="13"/>
  <c r="O843" i="13"/>
  <c r="P843" i="13"/>
  <c r="N844" i="13"/>
  <c r="O844" i="13"/>
  <c r="P844" i="13"/>
  <c r="N845" i="13"/>
  <c r="O845" i="13"/>
  <c r="P845" i="13"/>
  <c r="N846" i="13"/>
  <c r="O846" i="13"/>
  <c r="P846" i="13"/>
  <c r="N847" i="13"/>
  <c r="O847" i="13"/>
  <c r="P847" i="13"/>
  <c r="N848" i="13"/>
  <c r="O848" i="13"/>
  <c r="P848" i="13"/>
  <c r="N849" i="13"/>
  <c r="O849" i="13"/>
  <c r="P849" i="13"/>
  <c r="N850" i="13"/>
  <c r="O850" i="13"/>
  <c r="P850" i="13"/>
  <c r="N851" i="13"/>
  <c r="O851" i="13"/>
  <c r="P851" i="13"/>
  <c r="N852" i="13"/>
  <c r="O852" i="13"/>
  <c r="P852" i="13"/>
  <c r="N853" i="13"/>
  <c r="O853" i="13"/>
  <c r="P853" i="13"/>
  <c r="N854" i="13"/>
  <c r="O854" i="13"/>
  <c r="P854" i="13"/>
  <c r="N855" i="13"/>
  <c r="O855" i="13"/>
  <c r="P855" i="13"/>
  <c r="N856" i="13"/>
  <c r="O856" i="13"/>
  <c r="P856" i="13"/>
  <c r="N857" i="13"/>
  <c r="O857" i="13"/>
  <c r="P857" i="13"/>
  <c r="N858" i="13"/>
  <c r="O858" i="13"/>
  <c r="P858" i="13"/>
  <c r="N859" i="13"/>
  <c r="O859" i="13"/>
  <c r="P859" i="13"/>
  <c r="N860" i="13"/>
  <c r="O860" i="13"/>
  <c r="P860" i="13"/>
  <c r="N861" i="13"/>
  <c r="O861" i="13"/>
  <c r="P861" i="13"/>
  <c r="N862" i="13"/>
  <c r="O862" i="13"/>
  <c r="P862" i="13"/>
  <c r="N863" i="13"/>
  <c r="O863" i="13"/>
  <c r="P863" i="13"/>
  <c r="N864" i="13"/>
  <c r="O864" i="13"/>
  <c r="P864" i="13"/>
  <c r="N865" i="13"/>
  <c r="O865" i="13"/>
  <c r="P865" i="13"/>
  <c r="N866" i="13"/>
  <c r="O866" i="13"/>
  <c r="P866" i="13"/>
  <c r="N867" i="13"/>
  <c r="O867" i="13"/>
  <c r="P867" i="13"/>
  <c r="N868" i="13"/>
  <c r="O868" i="13"/>
  <c r="P868" i="13"/>
  <c r="N869" i="13"/>
  <c r="O869" i="13"/>
  <c r="P869" i="13"/>
  <c r="N870" i="13"/>
  <c r="O870" i="13"/>
  <c r="P870" i="13"/>
  <c r="N871" i="13"/>
  <c r="O871" i="13"/>
  <c r="P871" i="13"/>
  <c r="N872" i="13"/>
  <c r="O872" i="13"/>
  <c r="P872" i="13"/>
  <c r="N873" i="13"/>
  <c r="O873" i="13"/>
  <c r="P873" i="13"/>
  <c r="N874" i="13"/>
  <c r="O874" i="13"/>
  <c r="P874" i="13"/>
  <c r="N875" i="13"/>
  <c r="O875" i="13"/>
  <c r="P875" i="13"/>
  <c r="N876" i="13"/>
  <c r="O876" i="13"/>
  <c r="P876" i="13"/>
  <c r="N877" i="13"/>
  <c r="O877" i="13"/>
  <c r="P877" i="13"/>
  <c r="N878" i="13"/>
  <c r="O878" i="13"/>
  <c r="P878" i="13"/>
  <c r="N879" i="13"/>
  <c r="O879" i="13"/>
  <c r="P879" i="13"/>
  <c r="N880" i="13"/>
  <c r="O880" i="13"/>
  <c r="P880" i="13"/>
  <c r="N881" i="13"/>
  <c r="O881" i="13"/>
  <c r="P881" i="13"/>
  <c r="N882" i="13"/>
  <c r="O882" i="13"/>
  <c r="P882" i="13"/>
  <c r="N883" i="13"/>
  <c r="O883" i="13"/>
  <c r="P883" i="13"/>
  <c r="N884" i="13"/>
  <c r="O884" i="13"/>
  <c r="P884" i="13"/>
  <c r="N885" i="13"/>
  <c r="O885" i="13"/>
  <c r="P885" i="13"/>
  <c r="N886" i="13"/>
  <c r="O886" i="13"/>
  <c r="P886" i="13"/>
  <c r="N887" i="13"/>
  <c r="O887" i="13"/>
  <c r="P887" i="13"/>
  <c r="N888" i="13"/>
  <c r="O888" i="13"/>
  <c r="P888" i="13"/>
  <c r="N889" i="13"/>
  <c r="O889" i="13"/>
  <c r="P889" i="13"/>
  <c r="N890" i="13"/>
  <c r="O890" i="13"/>
  <c r="P890" i="13"/>
  <c r="N891" i="13"/>
  <c r="O891" i="13"/>
  <c r="P891" i="13"/>
  <c r="N892" i="13"/>
  <c r="O892" i="13"/>
  <c r="P892" i="13"/>
  <c r="N893" i="13"/>
  <c r="O893" i="13"/>
  <c r="P893" i="13"/>
  <c r="N894" i="13"/>
  <c r="O894" i="13"/>
  <c r="P894" i="13"/>
  <c r="N895" i="13"/>
  <c r="O895" i="13"/>
  <c r="P895" i="13"/>
  <c r="N896" i="13"/>
  <c r="O896" i="13"/>
  <c r="P896" i="13"/>
  <c r="N897" i="13"/>
  <c r="O897" i="13"/>
  <c r="P897" i="13"/>
  <c r="N898" i="13"/>
  <c r="O898" i="13"/>
  <c r="P898" i="13"/>
  <c r="N899" i="13"/>
  <c r="O899" i="13"/>
  <c r="P899" i="13"/>
  <c r="N900" i="13"/>
  <c r="O900" i="13"/>
  <c r="P900" i="13"/>
  <c r="N901" i="13"/>
  <c r="O901" i="13"/>
  <c r="P901" i="13"/>
  <c r="N902" i="13"/>
  <c r="O902" i="13"/>
  <c r="P902" i="13"/>
  <c r="N903" i="13"/>
  <c r="O903" i="13"/>
  <c r="P903" i="13"/>
  <c r="N904" i="13"/>
  <c r="O904" i="13"/>
  <c r="P904" i="13"/>
  <c r="N905" i="13"/>
  <c r="O905" i="13"/>
  <c r="P905" i="13"/>
  <c r="N906" i="13"/>
  <c r="O906" i="13"/>
  <c r="P906" i="13"/>
  <c r="N907" i="13"/>
  <c r="O907" i="13"/>
  <c r="P907" i="13"/>
  <c r="N908" i="13"/>
  <c r="O908" i="13"/>
  <c r="P908" i="13"/>
  <c r="N909" i="13"/>
  <c r="O909" i="13"/>
  <c r="P909" i="13"/>
  <c r="N910" i="13"/>
  <c r="O910" i="13"/>
  <c r="P910" i="13"/>
  <c r="N911" i="13"/>
  <c r="O911" i="13"/>
  <c r="P911" i="13"/>
  <c r="N912" i="13"/>
  <c r="O912" i="13"/>
  <c r="P912" i="13"/>
  <c r="N913" i="13"/>
  <c r="O913" i="13"/>
  <c r="P913" i="13"/>
  <c r="N914" i="13"/>
  <c r="O914" i="13"/>
  <c r="P914" i="13"/>
  <c r="N915" i="13"/>
  <c r="O915" i="13"/>
  <c r="P915" i="13"/>
  <c r="N916" i="13"/>
  <c r="O916" i="13"/>
  <c r="P916" i="13"/>
  <c r="N917" i="13"/>
  <c r="O917" i="13"/>
  <c r="P917" i="13"/>
  <c r="N918" i="13"/>
  <c r="O918" i="13"/>
  <c r="P918" i="13"/>
  <c r="N919" i="13"/>
  <c r="O919" i="13"/>
  <c r="P919" i="13"/>
  <c r="N920" i="13"/>
  <c r="O920" i="13"/>
  <c r="P920" i="13"/>
  <c r="N921" i="13"/>
  <c r="O921" i="13"/>
  <c r="P921" i="13"/>
  <c r="N922" i="13"/>
  <c r="O922" i="13"/>
  <c r="P922" i="13"/>
  <c r="N923" i="13"/>
  <c r="O923" i="13"/>
  <c r="P923" i="13"/>
  <c r="N924" i="13"/>
  <c r="O924" i="13"/>
  <c r="P924" i="13"/>
  <c r="N925" i="13"/>
  <c r="O925" i="13"/>
  <c r="P925" i="13"/>
  <c r="N926" i="13"/>
  <c r="O926" i="13"/>
  <c r="P926" i="13"/>
  <c r="N927" i="13"/>
  <c r="O927" i="13"/>
  <c r="P927" i="13"/>
  <c r="N928" i="13"/>
  <c r="O928" i="13"/>
  <c r="P928" i="13"/>
  <c r="N929" i="13"/>
  <c r="O929" i="13"/>
  <c r="P929" i="13"/>
  <c r="N930" i="13"/>
  <c r="O930" i="13"/>
  <c r="P930" i="13"/>
  <c r="N931" i="13"/>
  <c r="O931" i="13"/>
  <c r="P931" i="13"/>
  <c r="N932" i="13"/>
  <c r="O932" i="13"/>
  <c r="P932" i="13"/>
  <c r="N933" i="13"/>
  <c r="O933" i="13"/>
  <c r="P933" i="13"/>
  <c r="N934" i="13"/>
  <c r="O934" i="13"/>
  <c r="P934" i="13"/>
  <c r="N935" i="13"/>
  <c r="O935" i="13"/>
  <c r="P935" i="13"/>
  <c r="N936" i="13"/>
  <c r="O936" i="13"/>
  <c r="P936" i="13"/>
  <c r="N937" i="13"/>
  <c r="O937" i="13"/>
  <c r="P937" i="13"/>
  <c r="N938" i="13"/>
  <c r="O938" i="13"/>
  <c r="P938" i="13"/>
  <c r="N939" i="13"/>
  <c r="O939" i="13"/>
  <c r="P939" i="13"/>
  <c r="N940" i="13"/>
  <c r="O940" i="13"/>
  <c r="P940" i="13"/>
  <c r="N941" i="13"/>
  <c r="O941" i="13"/>
  <c r="P941" i="13"/>
  <c r="N942" i="13"/>
  <c r="O942" i="13"/>
  <c r="P942" i="13"/>
  <c r="N943" i="13"/>
  <c r="O943" i="13"/>
  <c r="P943" i="13"/>
  <c r="N944" i="13"/>
  <c r="O944" i="13"/>
  <c r="P944" i="13"/>
  <c r="N945" i="13"/>
  <c r="O945" i="13"/>
  <c r="P945" i="13"/>
  <c r="N946" i="13"/>
  <c r="O946" i="13"/>
  <c r="P946" i="13"/>
  <c r="N947" i="13"/>
  <c r="O947" i="13"/>
  <c r="P947" i="13"/>
  <c r="N948" i="13"/>
  <c r="O948" i="13"/>
  <c r="P948" i="13"/>
  <c r="N949" i="13"/>
  <c r="O949" i="13"/>
  <c r="P949" i="13"/>
  <c r="N950" i="13"/>
  <c r="O950" i="13"/>
  <c r="P950" i="13"/>
  <c r="N951" i="13"/>
  <c r="O951" i="13"/>
  <c r="P951" i="13"/>
  <c r="N952" i="13"/>
  <c r="O952" i="13"/>
  <c r="P952" i="13"/>
  <c r="N953" i="13"/>
  <c r="O953" i="13"/>
  <c r="P953" i="13"/>
  <c r="N954" i="13"/>
  <c r="O954" i="13"/>
  <c r="P954" i="13"/>
  <c r="N955" i="13"/>
  <c r="O955" i="13"/>
  <c r="P955" i="13"/>
  <c r="N956" i="13"/>
  <c r="O956" i="13"/>
  <c r="P956" i="13"/>
  <c r="N957" i="13"/>
  <c r="O957" i="13"/>
  <c r="P957" i="13"/>
  <c r="N958" i="13"/>
  <c r="O958" i="13"/>
  <c r="P958" i="13"/>
  <c r="N959" i="13"/>
  <c r="O959" i="13"/>
  <c r="P959" i="13"/>
  <c r="N960" i="13"/>
  <c r="O960" i="13"/>
  <c r="P960" i="13"/>
  <c r="N961" i="13"/>
  <c r="O961" i="13"/>
  <c r="P961" i="13"/>
  <c r="N962" i="13"/>
  <c r="O962" i="13"/>
  <c r="P962" i="13"/>
  <c r="N963" i="13"/>
  <c r="O963" i="13"/>
  <c r="P963" i="13"/>
  <c r="N964" i="13"/>
  <c r="O964" i="13"/>
  <c r="P964" i="13"/>
  <c r="N965" i="13"/>
  <c r="O965" i="13"/>
  <c r="P965" i="13"/>
  <c r="N966" i="13"/>
  <c r="O966" i="13"/>
  <c r="P966" i="13"/>
  <c r="N967" i="13"/>
  <c r="O967" i="13"/>
  <c r="P967" i="13"/>
  <c r="N968" i="13"/>
  <c r="O968" i="13"/>
  <c r="P968" i="13"/>
  <c r="N969" i="13"/>
  <c r="O969" i="13"/>
  <c r="P969" i="13"/>
  <c r="N970" i="13"/>
  <c r="O970" i="13"/>
  <c r="P970" i="13"/>
  <c r="N971" i="13"/>
  <c r="O971" i="13"/>
  <c r="P971" i="13"/>
  <c r="N972" i="13"/>
  <c r="O972" i="13"/>
  <c r="P972" i="13"/>
  <c r="N973" i="13"/>
  <c r="O973" i="13"/>
  <c r="P973" i="13"/>
  <c r="N974" i="13"/>
  <c r="O974" i="13"/>
  <c r="P974" i="13"/>
  <c r="N975" i="13"/>
  <c r="O975" i="13"/>
  <c r="P975" i="13"/>
  <c r="N976" i="13"/>
  <c r="O976" i="13"/>
  <c r="P976" i="13"/>
  <c r="N977" i="13"/>
  <c r="O977" i="13"/>
  <c r="P977" i="13"/>
  <c r="N978" i="13"/>
  <c r="O978" i="13"/>
  <c r="P978" i="13"/>
  <c r="N979" i="13"/>
  <c r="O979" i="13"/>
  <c r="P979" i="13"/>
  <c r="N980" i="13"/>
  <c r="O980" i="13"/>
  <c r="P980" i="13"/>
  <c r="N981" i="13"/>
  <c r="O981" i="13"/>
  <c r="P981" i="13"/>
  <c r="N982" i="13"/>
  <c r="O982" i="13"/>
  <c r="P982" i="13"/>
  <c r="N983" i="13"/>
  <c r="O983" i="13"/>
  <c r="P983" i="13"/>
  <c r="N984" i="13"/>
  <c r="O984" i="13"/>
  <c r="P984" i="13"/>
  <c r="N985" i="13"/>
  <c r="O985" i="13"/>
  <c r="P985" i="13"/>
  <c r="N986" i="13"/>
  <c r="O986" i="13"/>
  <c r="P986" i="13"/>
  <c r="N987" i="13"/>
  <c r="O987" i="13"/>
  <c r="P987" i="13"/>
  <c r="N988" i="13"/>
  <c r="O988" i="13"/>
  <c r="P988" i="13"/>
  <c r="N989" i="13"/>
  <c r="O989" i="13"/>
  <c r="P989" i="13"/>
  <c r="N990" i="13"/>
  <c r="O990" i="13"/>
  <c r="P990" i="13"/>
  <c r="N991" i="13"/>
  <c r="O991" i="13"/>
  <c r="P991" i="13"/>
  <c r="N992" i="13"/>
  <c r="O992" i="13"/>
  <c r="P992" i="13"/>
  <c r="N993" i="13"/>
  <c r="O993" i="13"/>
  <c r="P993" i="13"/>
  <c r="N994" i="13"/>
  <c r="O994" i="13"/>
  <c r="P994" i="13"/>
  <c r="N995" i="13"/>
  <c r="O995" i="13"/>
  <c r="P995" i="13"/>
  <c r="N996" i="13"/>
  <c r="O996" i="13"/>
  <c r="P996" i="13"/>
  <c r="N997" i="13"/>
  <c r="O997" i="13"/>
  <c r="P997" i="13"/>
  <c r="N998" i="13"/>
  <c r="O998" i="13"/>
  <c r="P998" i="13"/>
  <c r="N999" i="13"/>
  <c r="O999" i="13"/>
  <c r="P999" i="13"/>
  <c r="N1000" i="13"/>
  <c r="O1000" i="13"/>
  <c r="P1000" i="13"/>
  <c r="N1001" i="13"/>
  <c r="O1001" i="13"/>
  <c r="P1001" i="13"/>
  <c r="N1002" i="13"/>
  <c r="O1002" i="13"/>
  <c r="P1002" i="13"/>
  <c r="N1003" i="13"/>
  <c r="O1003" i="13"/>
  <c r="P1003" i="13"/>
  <c r="N1004" i="13"/>
  <c r="O1004" i="13"/>
  <c r="P1004" i="13"/>
  <c r="N1005" i="13"/>
  <c r="O1005" i="13"/>
  <c r="P1005" i="13"/>
  <c r="N1006" i="13"/>
  <c r="O1006" i="13"/>
  <c r="P1006" i="13"/>
  <c r="N1007" i="13"/>
  <c r="O1007" i="13"/>
  <c r="P1007" i="13"/>
  <c r="N1008" i="13"/>
  <c r="O1008" i="13"/>
  <c r="P1008" i="13"/>
  <c r="N1009" i="13"/>
  <c r="O1009" i="13"/>
  <c r="P1009" i="13"/>
  <c r="N1010" i="13"/>
  <c r="O1010" i="13"/>
  <c r="P1010" i="13"/>
  <c r="N1011" i="13"/>
  <c r="O1011" i="13"/>
  <c r="P1011" i="13"/>
  <c r="N1012" i="13"/>
  <c r="O1012" i="13"/>
  <c r="P1012" i="13"/>
  <c r="N1013" i="13"/>
  <c r="O1013" i="13"/>
  <c r="P1013" i="13"/>
  <c r="N1014" i="13"/>
  <c r="O1014" i="13"/>
  <c r="P1014" i="13"/>
  <c r="N1015" i="13"/>
  <c r="O1015" i="13"/>
  <c r="P1015" i="13"/>
  <c r="N1016" i="13"/>
  <c r="O1016" i="13"/>
  <c r="P1016" i="13"/>
  <c r="N1017" i="13"/>
  <c r="O1017" i="13"/>
  <c r="P1017" i="13"/>
  <c r="N1018" i="13"/>
  <c r="O1018" i="13"/>
  <c r="P1018" i="13"/>
  <c r="N1019" i="13"/>
  <c r="O1019" i="13"/>
  <c r="P1019" i="13"/>
  <c r="N1020" i="13"/>
  <c r="O1020" i="13"/>
  <c r="P1020" i="13"/>
  <c r="N1021" i="13"/>
  <c r="O1021" i="13"/>
  <c r="P1021" i="13"/>
  <c r="N1022" i="13"/>
  <c r="O1022" i="13"/>
  <c r="P1022" i="13"/>
  <c r="N1023" i="13"/>
  <c r="O1023" i="13"/>
  <c r="P1023" i="13"/>
  <c r="N1024" i="13"/>
  <c r="O1024" i="13"/>
  <c r="P1024" i="13"/>
  <c r="N1025" i="13"/>
  <c r="O1025" i="13"/>
  <c r="P1025" i="13"/>
  <c r="N1026" i="13"/>
  <c r="O1026" i="13"/>
  <c r="P1026" i="13"/>
  <c r="N1027" i="13"/>
  <c r="O1027" i="13"/>
  <c r="P1027" i="13"/>
  <c r="N1028" i="13"/>
  <c r="O1028" i="13"/>
  <c r="P1028" i="13"/>
  <c r="N1029" i="13"/>
  <c r="O1029" i="13"/>
  <c r="P1029" i="13"/>
  <c r="N1030" i="13"/>
  <c r="O1030" i="13"/>
  <c r="P1030" i="13"/>
  <c r="N1031" i="13"/>
  <c r="O1031" i="13"/>
  <c r="P1031" i="13"/>
  <c r="N1032" i="13"/>
  <c r="O1032" i="13"/>
  <c r="P1032" i="13"/>
  <c r="N1033" i="13"/>
  <c r="O1033" i="13"/>
  <c r="P1033" i="13"/>
  <c r="N1034" i="13"/>
  <c r="O1034" i="13"/>
  <c r="P1034" i="13"/>
  <c r="N1035" i="13"/>
  <c r="O1035" i="13"/>
  <c r="P1035" i="13"/>
  <c r="N1036" i="13"/>
  <c r="O1036" i="13"/>
  <c r="P1036" i="13"/>
  <c r="N1037" i="13"/>
  <c r="O1037" i="13"/>
  <c r="P1037" i="13"/>
  <c r="N1038" i="13"/>
  <c r="O1038" i="13"/>
  <c r="P1038" i="13"/>
  <c r="N1039" i="13"/>
  <c r="O1039" i="13"/>
  <c r="P1039" i="13"/>
  <c r="N1040" i="13"/>
  <c r="O1040" i="13"/>
  <c r="P1040" i="13"/>
  <c r="N1041" i="13"/>
  <c r="O1041" i="13"/>
  <c r="P1041" i="13"/>
  <c r="N1042" i="13"/>
  <c r="O1042" i="13"/>
  <c r="P1042" i="13"/>
  <c r="N1043" i="13"/>
  <c r="O1043" i="13"/>
  <c r="P1043" i="13"/>
  <c r="N1044" i="13"/>
  <c r="O1044" i="13"/>
  <c r="P1044" i="13"/>
  <c r="N1045" i="13"/>
  <c r="O1045" i="13"/>
  <c r="P1045" i="13"/>
  <c r="N1046" i="13"/>
  <c r="O1046" i="13"/>
  <c r="P1046" i="13"/>
  <c r="N1047" i="13"/>
  <c r="O1047" i="13"/>
  <c r="P1047" i="13"/>
  <c r="N1048" i="13"/>
  <c r="O1048" i="13"/>
  <c r="P1048" i="13"/>
  <c r="N1049" i="13"/>
  <c r="O1049" i="13"/>
  <c r="P1049" i="13"/>
  <c r="N1050" i="13"/>
  <c r="O1050" i="13"/>
  <c r="P1050" i="13"/>
  <c r="N1051" i="13"/>
  <c r="O1051" i="13"/>
  <c r="P1051" i="13"/>
  <c r="N1052" i="13"/>
  <c r="O1052" i="13"/>
  <c r="P1052" i="13"/>
  <c r="N1053" i="13"/>
  <c r="O1053" i="13"/>
  <c r="P1053" i="13"/>
  <c r="N1054" i="13"/>
  <c r="O1054" i="13"/>
  <c r="P1054" i="13"/>
  <c r="N1055" i="13"/>
  <c r="O1055" i="13"/>
  <c r="P1055" i="13"/>
  <c r="N1056" i="13"/>
  <c r="O1056" i="13"/>
  <c r="P1056" i="13"/>
  <c r="N1057" i="13"/>
  <c r="O1057" i="13"/>
  <c r="P1057" i="13"/>
  <c r="N1058" i="13"/>
  <c r="O1058" i="13"/>
  <c r="P1058" i="13"/>
  <c r="N1059" i="13"/>
  <c r="O1059" i="13"/>
  <c r="P1059" i="13"/>
  <c r="N1060" i="13"/>
  <c r="O1060" i="13"/>
  <c r="P1060" i="13"/>
  <c r="N1061" i="13"/>
  <c r="O1061" i="13"/>
  <c r="P1061" i="13"/>
  <c r="N1062" i="13"/>
  <c r="O1062" i="13"/>
  <c r="P1062" i="13"/>
  <c r="N1063" i="13"/>
  <c r="O1063" i="13"/>
  <c r="P1063" i="13"/>
  <c r="N1064" i="13"/>
  <c r="O1064" i="13"/>
  <c r="P1064" i="13"/>
  <c r="N1065" i="13"/>
  <c r="O1065" i="13"/>
  <c r="P1065" i="13"/>
  <c r="N1066" i="13"/>
  <c r="O1066" i="13"/>
  <c r="P1066" i="13"/>
  <c r="N1067" i="13"/>
  <c r="O1067" i="13"/>
  <c r="P1067" i="13"/>
  <c r="N1068" i="13"/>
  <c r="O1068" i="13"/>
  <c r="P1068" i="13"/>
  <c r="N1069" i="13"/>
  <c r="O1069" i="13"/>
  <c r="P1069" i="13"/>
  <c r="N1070" i="13"/>
  <c r="O1070" i="13"/>
  <c r="P1070" i="13"/>
  <c r="N1071" i="13"/>
  <c r="O1071" i="13"/>
  <c r="P1071" i="13"/>
  <c r="N1072" i="13"/>
  <c r="O1072" i="13"/>
  <c r="P1072" i="13"/>
  <c r="N1073" i="13"/>
  <c r="O1073" i="13"/>
  <c r="P1073" i="13"/>
  <c r="N1074" i="13"/>
  <c r="O1074" i="13"/>
  <c r="P1074" i="13"/>
  <c r="N1075" i="13"/>
  <c r="O1075" i="13"/>
  <c r="P1075" i="13"/>
  <c r="N1076" i="13"/>
  <c r="O1076" i="13"/>
  <c r="P1076" i="13"/>
  <c r="N1077" i="13"/>
  <c r="O1077" i="13"/>
  <c r="P1077" i="13"/>
  <c r="N1078" i="13"/>
  <c r="O1078" i="13"/>
  <c r="P1078" i="13"/>
  <c r="N1079" i="13"/>
  <c r="O1079" i="13"/>
  <c r="P1079" i="13"/>
  <c r="N1080" i="13"/>
  <c r="O1080" i="13"/>
  <c r="P1080" i="13"/>
  <c r="N1081" i="13"/>
  <c r="O1081" i="13"/>
  <c r="P1081" i="13"/>
  <c r="N1082" i="13"/>
  <c r="O1082" i="13"/>
  <c r="P1082" i="13"/>
  <c r="N1083" i="13"/>
  <c r="O1083" i="13"/>
  <c r="P1083" i="13"/>
  <c r="N1084" i="13"/>
  <c r="O1084" i="13"/>
  <c r="P1084" i="13"/>
  <c r="N1085" i="13"/>
  <c r="O1085" i="13"/>
  <c r="P1085" i="13"/>
  <c r="N1086" i="13"/>
  <c r="O1086" i="13"/>
  <c r="P1086" i="13"/>
  <c r="N1087" i="13"/>
  <c r="O1087" i="13"/>
  <c r="P1087" i="13"/>
  <c r="N1088" i="13"/>
  <c r="O1088" i="13"/>
  <c r="P1088" i="13"/>
  <c r="N1089" i="13"/>
  <c r="O1089" i="13"/>
  <c r="P1089" i="13"/>
  <c r="N1090" i="13"/>
  <c r="O1090" i="13"/>
  <c r="P1090" i="13"/>
  <c r="N1091" i="13"/>
  <c r="O1091" i="13"/>
  <c r="P1091" i="13"/>
  <c r="N1092" i="13"/>
  <c r="O1092" i="13"/>
  <c r="P1092" i="13"/>
  <c r="N1093" i="13"/>
  <c r="O1093" i="13"/>
  <c r="P1093" i="13"/>
  <c r="N1094" i="13"/>
  <c r="O1094" i="13"/>
  <c r="P1094" i="13"/>
  <c r="N1095" i="13"/>
  <c r="O1095" i="13"/>
  <c r="P1095" i="13"/>
  <c r="N1096" i="13"/>
  <c r="O1096" i="13"/>
  <c r="P1096" i="13"/>
  <c r="N1097" i="13"/>
  <c r="O1097" i="13"/>
  <c r="P1097" i="13"/>
  <c r="N1098" i="13"/>
  <c r="O1098" i="13"/>
  <c r="P1098" i="13"/>
  <c r="N1099" i="13"/>
  <c r="O1099" i="13"/>
  <c r="P1099" i="13"/>
  <c r="N1100" i="13"/>
  <c r="O1100" i="13"/>
  <c r="P1100" i="13"/>
  <c r="N1101" i="13"/>
  <c r="O1101" i="13"/>
  <c r="P1101" i="13"/>
  <c r="N1102" i="13"/>
  <c r="O1102" i="13"/>
  <c r="P1102" i="13"/>
  <c r="N1103" i="13"/>
  <c r="O1103" i="13"/>
  <c r="P1103" i="13"/>
  <c r="N1104" i="13"/>
  <c r="O1104" i="13"/>
  <c r="P1104" i="13"/>
  <c r="N1105" i="13"/>
  <c r="O1105" i="13"/>
  <c r="P1105" i="13"/>
  <c r="N1106" i="13"/>
  <c r="O1106" i="13"/>
  <c r="P1106" i="13"/>
  <c r="N1107" i="13"/>
  <c r="O1107" i="13"/>
  <c r="P1107" i="13"/>
  <c r="N1108" i="13"/>
  <c r="O1108" i="13"/>
  <c r="P1108" i="13"/>
  <c r="N1109" i="13"/>
  <c r="O1109" i="13"/>
  <c r="P1109" i="13"/>
  <c r="N1110" i="13"/>
  <c r="O1110" i="13"/>
  <c r="P1110" i="13"/>
  <c r="N1111" i="13"/>
  <c r="O1111" i="13"/>
  <c r="P1111" i="13"/>
  <c r="N1112" i="13"/>
  <c r="O1112" i="13"/>
  <c r="P1112" i="13"/>
  <c r="N1113" i="13"/>
  <c r="O1113" i="13"/>
  <c r="P1113" i="13"/>
  <c r="N1114" i="13"/>
  <c r="O1114" i="13"/>
  <c r="P1114" i="13"/>
  <c r="N1115" i="13"/>
  <c r="O1115" i="13"/>
  <c r="P1115" i="13"/>
  <c r="N1116" i="13"/>
  <c r="O1116" i="13"/>
  <c r="P1116" i="13"/>
  <c r="N1117" i="13"/>
  <c r="O1117" i="13"/>
  <c r="P1117" i="13"/>
  <c r="N1118" i="13"/>
  <c r="O1118" i="13"/>
  <c r="P1118" i="13"/>
  <c r="N1119" i="13"/>
  <c r="O1119" i="13"/>
  <c r="P1119" i="13"/>
  <c r="N1120" i="13"/>
  <c r="O1120" i="13"/>
  <c r="P1120" i="13"/>
  <c r="N1121" i="13"/>
  <c r="O1121" i="13"/>
  <c r="P1121" i="13"/>
  <c r="N1122" i="13"/>
  <c r="O1122" i="13"/>
  <c r="P1122" i="13"/>
  <c r="N1123" i="13"/>
  <c r="O1123" i="13"/>
  <c r="P1123" i="13"/>
  <c r="N1124" i="13"/>
  <c r="O1124" i="13"/>
  <c r="P1124" i="13"/>
  <c r="N1125" i="13"/>
  <c r="O1125" i="13"/>
  <c r="P1125" i="13"/>
  <c r="N1126" i="13"/>
  <c r="O1126" i="13"/>
  <c r="P1126" i="13"/>
  <c r="N1127" i="13"/>
  <c r="O1127" i="13"/>
  <c r="P1127" i="13"/>
  <c r="N1128" i="13"/>
  <c r="O1128" i="13"/>
  <c r="P1128" i="13"/>
  <c r="N1129" i="13"/>
  <c r="O1129" i="13"/>
  <c r="P1129" i="13"/>
  <c r="N1130" i="13"/>
  <c r="O1130" i="13"/>
  <c r="P1130" i="13"/>
  <c r="N1131" i="13"/>
  <c r="O1131" i="13"/>
  <c r="P1131" i="13"/>
  <c r="N1132" i="13"/>
  <c r="O1132" i="13"/>
  <c r="P1132" i="13"/>
  <c r="N1133" i="13"/>
  <c r="O1133" i="13"/>
  <c r="P1133" i="13"/>
  <c r="N1134" i="13"/>
  <c r="O1134" i="13"/>
  <c r="P1134" i="13"/>
  <c r="N1135" i="13"/>
  <c r="O1135" i="13"/>
  <c r="P1135" i="13"/>
  <c r="N1136" i="13"/>
  <c r="O1136" i="13"/>
  <c r="P1136" i="13"/>
  <c r="N1137" i="13"/>
  <c r="O1137" i="13"/>
  <c r="P1137" i="13"/>
  <c r="N1138" i="13"/>
  <c r="O1138" i="13"/>
  <c r="P1138" i="13"/>
  <c r="N1139" i="13"/>
  <c r="O1139" i="13"/>
  <c r="P1139" i="13"/>
  <c r="N1140" i="13"/>
  <c r="O1140" i="13"/>
  <c r="P1140" i="13"/>
  <c r="N1141" i="13"/>
  <c r="O1141" i="13"/>
  <c r="P1141" i="13"/>
  <c r="N1142" i="13"/>
  <c r="O1142" i="13"/>
  <c r="P1142" i="13"/>
  <c r="N1143" i="13"/>
  <c r="O1143" i="13"/>
  <c r="P1143" i="13"/>
  <c r="N1144" i="13"/>
  <c r="O1144" i="13"/>
  <c r="P1144" i="13"/>
  <c r="N1145" i="13"/>
  <c r="O1145" i="13"/>
  <c r="P1145" i="13"/>
  <c r="N1146" i="13"/>
  <c r="O1146" i="13"/>
  <c r="P1146" i="13"/>
  <c r="N1147" i="13"/>
  <c r="O1147" i="13"/>
  <c r="P1147" i="13"/>
  <c r="N1148" i="13"/>
  <c r="O1148" i="13"/>
  <c r="P1148" i="13"/>
  <c r="N1149" i="13"/>
  <c r="O1149" i="13"/>
  <c r="P1149" i="13"/>
  <c r="N1150" i="13"/>
  <c r="O1150" i="13"/>
  <c r="P1150" i="13"/>
  <c r="N1151" i="13"/>
  <c r="O1151" i="13"/>
  <c r="P1151" i="13"/>
  <c r="N1152" i="13"/>
  <c r="O1152" i="13"/>
  <c r="P1152" i="13"/>
  <c r="N1153" i="13"/>
  <c r="O1153" i="13"/>
  <c r="P1153" i="13"/>
  <c r="N1154" i="13"/>
  <c r="O1154" i="13"/>
  <c r="P1154" i="13"/>
  <c r="N1155" i="13"/>
  <c r="O1155" i="13"/>
  <c r="P1155" i="13"/>
  <c r="N1156" i="13"/>
  <c r="O1156" i="13"/>
  <c r="P1156" i="13"/>
  <c r="N1157" i="13"/>
  <c r="O1157" i="13"/>
  <c r="P1157" i="13"/>
  <c r="N1158" i="13"/>
  <c r="O1158" i="13"/>
  <c r="P1158" i="13"/>
  <c r="N1159" i="13"/>
  <c r="O1159" i="13"/>
  <c r="P1159" i="13"/>
  <c r="N1160" i="13"/>
  <c r="O1160" i="13"/>
  <c r="P1160" i="13"/>
  <c r="N1161" i="13"/>
  <c r="O1161" i="13"/>
  <c r="P1161" i="13"/>
  <c r="N1162" i="13"/>
  <c r="O1162" i="13"/>
  <c r="P1162" i="13"/>
  <c r="N1163" i="13"/>
  <c r="O1163" i="13"/>
  <c r="P1163" i="13"/>
  <c r="N1164" i="13"/>
  <c r="O1164" i="13"/>
  <c r="P1164" i="13"/>
  <c r="N1165" i="13"/>
  <c r="O1165" i="13"/>
  <c r="P1165" i="13"/>
  <c r="N1166" i="13"/>
  <c r="O1166" i="13"/>
  <c r="P1166" i="13"/>
  <c r="N1167" i="13"/>
  <c r="O1167" i="13"/>
  <c r="P1167" i="13"/>
  <c r="N1168" i="13"/>
  <c r="O1168" i="13"/>
  <c r="P1168" i="13"/>
  <c r="N1169" i="13"/>
  <c r="O1169" i="13"/>
  <c r="P1169" i="13"/>
  <c r="N1170" i="13"/>
  <c r="O1170" i="13"/>
  <c r="P1170" i="13"/>
  <c r="N1171" i="13"/>
  <c r="O1171" i="13"/>
  <c r="P1171" i="13"/>
  <c r="N1172" i="13"/>
  <c r="O1172" i="13"/>
  <c r="P1172" i="13"/>
  <c r="N1173" i="13"/>
  <c r="O1173" i="13"/>
  <c r="P1173" i="13"/>
  <c r="N1174" i="13"/>
  <c r="O1174" i="13"/>
  <c r="P1174" i="13"/>
  <c r="N1175" i="13"/>
  <c r="O1175" i="13"/>
  <c r="P1175" i="13"/>
  <c r="N1176" i="13"/>
  <c r="O1176" i="13"/>
  <c r="P1176" i="13"/>
  <c r="N1177" i="13"/>
  <c r="O1177" i="13"/>
  <c r="P1177" i="13"/>
  <c r="N1178" i="13"/>
  <c r="O1178" i="13"/>
  <c r="P1178" i="13"/>
  <c r="N1179" i="13"/>
  <c r="O1179" i="13"/>
  <c r="P1179" i="13"/>
  <c r="N1180" i="13"/>
  <c r="O1180" i="13"/>
  <c r="P1180" i="13"/>
  <c r="N1181" i="13"/>
  <c r="O1181" i="13"/>
  <c r="P1181" i="13"/>
  <c r="N1182" i="13"/>
  <c r="O1182" i="13"/>
  <c r="P1182" i="13"/>
  <c r="N1183" i="13"/>
  <c r="O1183" i="13"/>
  <c r="P1183" i="13"/>
  <c r="N1184" i="13"/>
  <c r="O1184" i="13"/>
  <c r="P1184" i="13"/>
  <c r="N1185" i="13"/>
  <c r="O1185" i="13"/>
  <c r="P1185" i="13"/>
  <c r="N1186" i="13"/>
  <c r="O1186" i="13"/>
  <c r="P1186" i="13"/>
  <c r="N1187" i="13"/>
  <c r="O1187" i="13"/>
  <c r="P1187" i="13"/>
  <c r="N1188" i="13"/>
  <c r="O1188" i="13"/>
  <c r="P1188" i="13"/>
  <c r="N1189" i="13"/>
  <c r="O1189" i="13"/>
  <c r="P1189" i="13"/>
  <c r="N1190" i="13"/>
  <c r="O1190" i="13"/>
  <c r="P1190" i="13"/>
  <c r="N1191" i="13"/>
  <c r="O1191" i="13"/>
  <c r="P1191" i="13"/>
  <c r="N1192" i="13"/>
  <c r="O1192" i="13"/>
  <c r="P1192" i="13"/>
  <c r="N1193" i="13"/>
  <c r="O1193" i="13"/>
  <c r="P1193" i="13"/>
  <c r="N1194" i="13"/>
  <c r="O1194" i="13"/>
  <c r="P1194" i="13"/>
  <c r="N1195" i="13"/>
  <c r="O1195" i="13"/>
  <c r="P1195" i="13"/>
  <c r="N1196" i="13"/>
  <c r="O1196" i="13"/>
  <c r="P1196" i="13"/>
  <c r="N1197" i="13"/>
  <c r="O1197" i="13"/>
  <c r="P1197" i="13"/>
  <c r="N1198" i="13"/>
  <c r="O1198" i="13"/>
  <c r="P1198" i="13"/>
  <c r="N1199" i="13"/>
  <c r="O1199" i="13"/>
  <c r="P1199" i="13"/>
  <c r="N1200" i="13"/>
  <c r="O1200" i="13"/>
  <c r="P1200" i="13"/>
  <c r="N1201" i="13"/>
  <c r="O1201" i="13"/>
  <c r="P1201" i="13"/>
  <c r="N1202" i="13"/>
  <c r="O1202" i="13"/>
  <c r="P1202" i="13"/>
  <c r="N1203" i="13"/>
  <c r="O1203" i="13"/>
  <c r="P1203" i="13"/>
  <c r="N1204" i="13"/>
  <c r="O1204" i="13"/>
  <c r="P1204" i="13"/>
  <c r="N1205" i="13"/>
  <c r="O1205" i="13"/>
  <c r="P1205" i="13"/>
  <c r="N1206" i="13"/>
  <c r="O1206" i="13"/>
  <c r="P1206" i="13"/>
  <c r="N1207" i="13"/>
  <c r="O1207" i="13"/>
  <c r="P1207" i="13"/>
  <c r="N1208" i="13"/>
  <c r="O1208" i="13"/>
  <c r="P1208" i="13"/>
  <c r="N1209" i="13"/>
  <c r="O1209" i="13"/>
  <c r="P1209" i="13"/>
  <c r="N1210" i="13"/>
  <c r="O1210" i="13"/>
  <c r="P1210" i="13"/>
  <c r="N1211" i="13"/>
  <c r="O1211" i="13"/>
  <c r="P1211" i="13"/>
  <c r="N1212" i="13"/>
  <c r="O1212" i="13"/>
  <c r="P1212" i="13"/>
  <c r="N1213" i="13"/>
  <c r="O1213" i="13"/>
  <c r="P1213" i="13"/>
  <c r="N1214" i="13"/>
  <c r="O1214" i="13"/>
  <c r="P1214" i="13"/>
  <c r="N1215" i="13"/>
  <c r="O1215" i="13"/>
  <c r="P1215" i="13"/>
  <c r="N1216" i="13"/>
  <c r="O1216" i="13"/>
  <c r="P1216" i="13"/>
  <c r="N1217" i="13"/>
  <c r="O1217" i="13"/>
  <c r="P1217" i="13"/>
  <c r="N1218" i="13"/>
  <c r="O1218" i="13"/>
  <c r="P1218" i="13"/>
  <c r="N1219" i="13"/>
  <c r="O1219" i="13"/>
  <c r="P1219" i="13"/>
  <c r="N1220" i="13"/>
  <c r="O1220" i="13"/>
  <c r="P1220" i="13"/>
  <c r="N1221" i="13"/>
  <c r="O1221" i="13"/>
  <c r="P1221" i="13"/>
  <c r="N1222" i="13"/>
  <c r="O1222" i="13"/>
  <c r="P1222" i="13"/>
  <c r="N1223" i="13"/>
  <c r="O1223" i="13"/>
  <c r="P1223" i="13"/>
  <c r="N1224" i="13"/>
  <c r="O1224" i="13"/>
  <c r="P1224" i="13"/>
  <c r="N1225" i="13"/>
  <c r="O1225" i="13"/>
  <c r="P1225" i="13"/>
  <c r="N1226" i="13"/>
  <c r="O1226" i="13"/>
  <c r="P1226" i="13"/>
  <c r="N1227" i="13"/>
  <c r="O1227" i="13"/>
  <c r="P1227" i="13"/>
  <c r="N1228" i="13"/>
  <c r="O1228" i="13"/>
  <c r="P1228" i="13"/>
  <c r="N1229" i="13"/>
  <c r="O1229" i="13"/>
  <c r="P1229" i="13"/>
  <c r="N1230" i="13"/>
  <c r="O1230" i="13"/>
  <c r="P1230" i="13"/>
  <c r="N1231" i="13"/>
  <c r="O1231" i="13"/>
  <c r="P1231" i="13"/>
  <c r="N1232" i="13"/>
  <c r="O1232" i="13"/>
  <c r="P1232" i="13"/>
  <c r="N1233" i="13"/>
  <c r="O1233" i="13"/>
  <c r="P1233" i="13"/>
  <c r="N1234" i="13"/>
  <c r="O1234" i="13"/>
  <c r="P1234" i="13"/>
  <c r="N1235" i="13"/>
  <c r="O1235" i="13"/>
  <c r="P1235" i="13"/>
  <c r="N1236" i="13"/>
  <c r="O1236" i="13"/>
  <c r="P1236" i="13"/>
  <c r="N1237" i="13"/>
  <c r="O1237" i="13"/>
  <c r="P1237" i="13"/>
  <c r="N1238" i="13"/>
  <c r="O1238" i="13"/>
  <c r="P1238" i="13"/>
  <c r="N1239" i="13"/>
  <c r="O1239" i="13"/>
  <c r="P1239" i="13"/>
  <c r="N1240" i="13"/>
  <c r="O1240" i="13"/>
  <c r="P1240" i="13"/>
  <c r="N1241" i="13"/>
  <c r="O1241" i="13"/>
  <c r="P1241" i="13"/>
  <c r="N1242" i="13"/>
  <c r="O1242" i="13"/>
  <c r="P1242" i="13"/>
  <c r="N1243" i="13"/>
  <c r="O1243" i="13"/>
  <c r="P1243" i="13"/>
  <c r="N1244" i="13"/>
  <c r="O1244" i="13"/>
  <c r="P1244" i="13"/>
  <c r="N1245" i="13"/>
  <c r="O1245" i="13"/>
  <c r="P1245" i="13"/>
  <c r="N1246" i="13"/>
  <c r="O1246" i="13"/>
  <c r="P1246" i="13"/>
  <c r="N1247" i="13"/>
  <c r="O1247" i="13"/>
  <c r="P1247" i="13"/>
  <c r="N1248" i="13"/>
  <c r="O1248" i="13"/>
  <c r="P1248" i="13"/>
  <c r="N1249" i="13"/>
  <c r="O1249" i="13"/>
  <c r="P1249" i="13"/>
  <c r="N1250" i="13"/>
  <c r="O1250" i="13"/>
  <c r="P1250" i="13"/>
  <c r="N1251" i="13"/>
  <c r="O1251" i="13"/>
  <c r="P1251" i="13"/>
  <c r="N1252" i="13"/>
  <c r="O1252" i="13"/>
  <c r="P1252" i="13"/>
  <c r="N1253" i="13"/>
  <c r="O1253" i="13"/>
  <c r="P1253" i="13"/>
  <c r="N1254" i="13"/>
  <c r="O1254" i="13"/>
  <c r="P1254" i="13"/>
  <c r="N1255" i="13"/>
  <c r="O1255" i="13"/>
  <c r="P1255" i="13"/>
  <c r="N1256" i="13"/>
  <c r="O1256" i="13"/>
  <c r="P1256" i="13"/>
  <c r="N1257" i="13"/>
  <c r="O1257" i="13"/>
  <c r="P1257" i="13"/>
  <c r="N1258" i="13"/>
  <c r="O1258" i="13"/>
  <c r="P1258" i="13"/>
  <c r="N1259" i="13"/>
  <c r="O1259" i="13"/>
  <c r="P1259" i="13"/>
  <c r="N1260" i="13"/>
  <c r="O1260" i="13"/>
  <c r="P1260" i="13"/>
  <c r="N1261" i="13"/>
  <c r="O1261" i="13"/>
  <c r="P1261" i="13"/>
  <c r="N1262" i="13"/>
  <c r="O1262" i="13"/>
  <c r="P1262" i="13"/>
  <c r="N1263" i="13"/>
  <c r="O1263" i="13"/>
  <c r="P1263" i="13"/>
  <c r="N1264" i="13"/>
  <c r="O1264" i="13"/>
  <c r="P1264" i="13"/>
  <c r="N1265" i="13"/>
  <c r="O1265" i="13"/>
  <c r="P1265" i="13"/>
  <c r="N1266" i="13"/>
  <c r="O1266" i="13"/>
  <c r="P1266" i="13"/>
  <c r="N1267" i="13"/>
  <c r="O1267" i="13"/>
  <c r="P1267" i="13"/>
  <c r="N1268" i="13"/>
  <c r="O1268" i="13"/>
  <c r="P1268" i="13"/>
  <c r="N1269" i="13"/>
  <c r="O1269" i="13"/>
  <c r="P1269" i="13"/>
  <c r="N1270" i="13"/>
  <c r="O1270" i="13"/>
  <c r="P1270" i="13"/>
  <c r="N1271" i="13"/>
  <c r="O1271" i="13"/>
  <c r="P1271" i="13"/>
  <c r="N1272" i="13"/>
  <c r="O1272" i="13"/>
  <c r="P1272" i="13"/>
  <c r="N1273" i="13"/>
  <c r="O1273" i="13"/>
  <c r="P1273" i="13"/>
  <c r="N1274" i="13"/>
  <c r="O1274" i="13"/>
  <c r="P1274" i="13"/>
  <c r="N1275" i="13"/>
  <c r="O1275" i="13"/>
  <c r="P1275" i="13"/>
  <c r="N1276" i="13"/>
  <c r="O1276" i="13"/>
  <c r="P1276" i="13"/>
  <c r="N1277" i="13"/>
  <c r="O1277" i="13"/>
  <c r="P1277" i="13"/>
  <c r="N1278" i="13"/>
  <c r="O1278" i="13"/>
  <c r="P1278" i="13"/>
  <c r="N1279" i="13"/>
  <c r="O1279" i="13"/>
  <c r="P1279" i="13"/>
  <c r="N1280" i="13"/>
  <c r="O1280" i="13"/>
  <c r="P1280" i="13"/>
  <c r="N1281" i="13"/>
  <c r="O1281" i="13"/>
  <c r="P1281" i="13"/>
  <c r="N1282" i="13"/>
  <c r="O1282" i="13"/>
  <c r="P1282" i="13"/>
  <c r="N1283" i="13"/>
  <c r="O1283" i="13"/>
  <c r="P1283" i="13"/>
  <c r="N1284" i="13"/>
  <c r="O1284" i="13"/>
  <c r="P1284" i="13"/>
  <c r="N1285" i="13"/>
  <c r="O1285" i="13"/>
  <c r="P1285" i="13"/>
  <c r="N1286" i="13"/>
  <c r="O1286" i="13"/>
  <c r="P1286" i="13"/>
  <c r="N1287" i="13"/>
  <c r="O1287" i="13"/>
  <c r="P1287" i="13"/>
  <c r="N1288" i="13"/>
  <c r="O1288" i="13"/>
  <c r="P1288" i="13"/>
  <c r="N1289" i="13"/>
  <c r="O1289" i="13"/>
  <c r="P1289" i="13"/>
  <c r="N1290" i="13"/>
  <c r="O1290" i="13"/>
  <c r="P1290" i="13"/>
  <c r="N1291" i="13"/>
  <c r="O1291" i="13"/>
  <c r="P1291" i="13"/>
  <c r="N1292" i="13"/>
  <c r="O1292" i="13"/>
  <c r="P1292" i="13"/>
  <c r="N1293" i="13"/>
  <c r="O1293" i="13"/>
  <c r="P1293" i="13"/>
  <c r="N1294" i="13"/>
  <c r="O1294" i="13"/>
  <c r="P1294" i="13"/>
  <c r="N1295" i="13"/>
  <c r="O1295" i="13"/>
  <c r="P1295" i="13"/>
  <c r="N1296" i="13"/>
  <c r="O1296" i="13"/>
  <c r="P1296" i="13"/>
  <c r="N1297" i="13"/>
  <c r="O1297" i="13"/>
  <c r="P1297" i="13"/>
  <c r="N1298" i="13"/>
  <c r="O1298" i="13"/>
  <c r="P1298" i="13"/>
  <c r="N1299" i="13"/>
  <c r="O1299" i="13"/>
  <c r="P1299" i="13"/>
  <c r="N1300" i="13"/>
  <c r="O1300" i="13"/>
  <c r="P1300" i="13"/>
  <c r="N1301" i="13"/>
  <c r="O1301" i="13"/>
  <c r="P1301" i="13"/>
  <c r="N1302" i="13"/>
  <c r="O1302" i="13"/>
  <c r="P1302" i="13"/>
  <c r="N1303" i="13"/>
  <c r="O1303" i="13"/>
  <c r="P1303" i="13"/>
  <c r="N1304" i="13"/>
  <c r="O1304" i="13"/>
  <c r="P1304" i="13"/>
  <c r="N1305" i="13"/>
  <c r="O1305" i="13"/>
  <c r="P1305" i="13"/>
  <c r="N1306" i="13"/>
  <c r="O1306" i="13"/>
  <c r="P1306" i="13"/>
  <c r="N1307" i="13"/>
  <c r="O1307" i="13"/>
  <c r="P1307" i="13"/>
  <c r="N1308" i="13"/>
  <c r="O1308" i="13"/>
  <c r="P1308" i="13"/>
  <c r="N1309" i="13"/>
  <c r="O1309" i="13"/>
  <c r="P1309" i="13"/>
  <c r="N1310" i="13"/>
  <c r="O1310" i="13"/>
  <c r="P1310" i="13"/>
  <c r="N1311" i="13"/>
  <c r="O1311" i="13"/>
  <c r="P1311" i="13"/>
  <c r="N1312" i="13"/>
  <c r="O1312" i="13"/>
  <c r="P1312" i="13"/>
  <c r="N1313" i="13"/>
  <c r="O1313" i="13"/>
  <c r="P1313" i="13"/>
  <c r="N1314" i="13"/>
  <c r="O1314" i="13"/>
  <c r="P1314" i="13"/>
  <c r="N1315" i="13"/>
  <c r="O1315" i="13"/>
  <c r="P1315" i="13"/>
  <c r="N1316" i="13"/>
  <c r="O1316" i="13"/>
  <c r="P1316" i="13"/>
  <c r="N1317" i="13"/>
  <c r="O1317" i="13"/>
  <c r="P1317" i="13"/>
  <c r="N1318" i="13"/>
  <c r="O1318" i="13"/>
  <c r="P1318" i="13"/>
  <c r="N1319" i="13"/>
  <c r="O1319" i="13"/>
  <c r="P1319" i="13"/>
  <c r="N1320" i="13"/>
  <c r="O1320" i="13"/>
  <c r="P1320" i="13"/>
  <c r="N1321" i="13"/>
  <c r="O1321" i="13"/>
  <c r="P1321" i="13"/>
  <c r="N1322" i="13"/>
  <c r="O1322" i="13"/>
  <c r="P1322" i="13"/>
  <c r="N1323" i="13"/>
  <c r="O1323" i="13"/>
  <c r="P1323" i="13"/>
  <c r="N1324" i="13"/>
  <c r="O1324" i="13"/>
  <c r="P1324" i="13"/>
  <c r="N1325" i="13"/>
  <c r="O1325" i="13"/>
  <c r="P1325" i="13"/>
  <c r="N1326" i="13"/>
  <c r="O1326" i="13"/>
  <c r="P1326" i="13"/>
  <c r="N1327" i="13"/>
  <c r="O1327" i="13"/>
  <c r="P1327" i="13"/>
  <c r="N1328" i="13"/>
  <c r="O1328" i="13"/>
  <c r="P1328" i="13"/>
  <c r="N1329" i="13"/>
  <c r="O1329" i="13"/>
  <c r="P1329" i="13"/>
  <c r="N1330" i="13"/>
  <c r="O1330" i="13"/>
  <c r="P1330" i="13"/>
  <c r="N1331" i="13"/>
  <c r="O1331" i="13"/>
  <c r="P1331" i="13"/>
  <c r="N1332" i="13"/>
  <c r="O1332" i="13"/>
  <c r="P1332" i="13"/>
  <c r="N1333" i="13"/>
  <c r="O1333" i="13"/>
  <c r="P1333" i="13"/>
  <c r="N1334" i="13"/>
  <c r="O1334" i="13"/>
  <c r="P1334" i="13"/>
  <c r="N1335" i="13"/>
  <c r="O1335" i="13"/>
  <c r="P1335" i="13"/>
  <c r="N1336" i="13"/>
  <c r="O1336" i="13"/>
  <c r="P1336" i="13"/>
  <c r="N1337" i="13"/>
  <c r="O1337" i="13"/>
  <c r="P1337" i="13"/>
  <c r="N1338" i="13"/>
  <c r="O1338" i="13"/>
  <c r="P1338" i="13"/>
  <c r="N1339" i="13"/>
  <c r="O1339" i="13"/>
  <c r="P1339" i="13"/>
  <c r="N1340" i="13"/>
  <c r="O1340" i="13"/>
  <c r="P1340" i="13"/>
  <c r="N1341" i="13"/>
  <c r="O1341" i="13"/>
  <c r="P1341" i="13"/>
  <c r="N1342" i="13"/>
  <c r="O1342" i="13"/>
  <c r="P1342" i="13"/>
  <c r="N1343" i="13"/>
  <c r="O1343" i="13"/>
  <c r="P1343" i="13"/>
  <c r="N1344" i="13"/>
  <c r="O1344" i="13"/>
  <c r="P1344" i="13"/>
  <c r="N1345" i="13"/>
  <c r="O1345" i="13"/>
  <c r="P1345" i="13"/>
  <c r="N1346" i="13"/>
  <c r="O1346" i="13"/>
  <c r="P1346" i="13"/>
  <c r="N1347" i="13"/>
  <c r="O1347" i="13"/>
  <c r="P1347" i="13"/>
  <c r="N1348" i="13"/>
  <c r="O1348" i="13"/>
  <c r="P1348" i="13"/>
  <c r="N1349" i="13"/>
  <c r="O1349" i="13"/>
  <c r="P1349" i="13"/>
  <c r="N1350" i="13"/>
  <c r="O1350" i="13"/>
  <c r="P1350" i="13"/>
  <c r="N1351" i="13"/>
  <c r="O1351" i="13"/>
  <c r="P1351" i="13"/>
  <c r="N1352" i="13"/>
  <c r="O1352" i="13"/>
  <c r="P1352" i="13"/>
  <c r="N1353" i="13"/>
  <c r="O1353" i="13"/>
  <c r="P1353" i="13"/>
  <c r="N1354" i="13"/>
  <c r="O1354" i="13"/>
  <c r="P1354" i="13"/>
  <c r="N1355" i="13"/>
  <c r="O1355" i="13"/>
  <c r="P1355" i="13"/>
  <c r="N1356" i="13"/>
  <c r="O1356" i="13"/>
  <c r="P1356" i="13"/>
  <c r="N1357" i="13"/>
  <c r="O1357" i="13"/>
  <c r="P1357" i="13"/>
  <c r="N1358" i="13"/>
  <c r="O1358" i="13"/>
  <c r="P1358" i="13"/>
  <c r="N1359" i="13"/>
  <c r="O1359" i="13"/>
  <c r="P1359" i="13"/>
  <c r="N1360" i="13"/>
  <c r="O1360" i="13"/>
  <c r="P1360" i="13"/>
  <c r="N1361" i="13"/>
  <c r="O1361" i="13"/>
  <c r="P1361" i="13"/>
  <c r="N1362" i="13"/>
  <c r="O1362" i="13"/>
  <c r="P1362" i="13"/>
  <c r="N1363" i="13"/>
  <c r="O1363" i="13"/>
  <c r="P1363" i="13"/>
  <c r="N1364" i="13"/>
  <c r="O1364" i="13"/>
  <c r="P1364" i="13"/>
  <c r="N1365" i="13"/>
  <c r="O1365" i="13"/>
  <c r="P1365" i="13"/>
  <c r="N1366" i="13"/>
  <c r="O1366" i="13"/>
  <c r="P1366" i="13"/>
  <c r="N1367" i="13"/>
  <c r="O1367" i="13"/>
  <c r="P1367" i="13"/>
  <c r="N1368" i="13"/>
  <c r="O1368" i="13"/>
  <c r="P1368" i="13"/>
  <c r="N1369" i="13"/>
  <c r="O1369" i="13"/>
  <c r="P1369" i="13"/>
  <c r="N1370" i="13"/>
  <c r="O1370" i="13"/>
  <c r="P1370" i="13"/>
  <c r="N1371" i="13"/>
  <c r="O1371" i="13"/>
  <c r="P1371" i="13"/>
  <c r="N1372" i="13"/>
  <c r="O1372" i="13"/>
  <c r="P1372" i="13"/>
  <c r="N1373" i="13"/>
  <c r="O1373" i="13"/>
  <c r="P1373" i="13"/>
  <c r="N1374" i="13"/>
  <c r="O1374" i="13"/>
  <c r="P1374" i="13"/>
  <c r="N1375" i="13"/>
  <c r="O1375" i="13"/>
  <c r="P1375" i="13"/>
  <c r="N1376" i="13"/>
  <c r="O1376" i="13"/>
  <c r="P1376" i="13"/>
  <c r="N1377" i="13"/>
  <c r="O1377" i="13"/>
  <c r="P1377" i="13"/>
  <c r="N1378" i="13"/>
  <c r="O1378" i="13"/>
  <c r="P1378" i="13"/>
  <c r="N1379" i="13"/>
  <c r="O1379" i="13"/>
  <c r="P1379" i="13"/>
  <c r="N1380" i="13"/>
  <c r="O1380" i="13"/>
  <c r="P1380" i="13"/>
  <c r="N1381" i="13"/>
  <c r="O1381" i="13"/>
  <c r="P1381" i="13"/>
  <c r="N1382" i="13"/>
  <c r="O1382" i="13"/>
  <c r="P1382" i="13"/>
  <c r="N1383" i="13"/>
  <c r="O1383" i="13"/>
  <c r="P1383" i="13"/>
  <c r="N1384" i="13"/>
  <c r="O1384" i="13"/>
  <c r="P1384" i="13"/>
  <c r="N1385" i="13"/>
  <c r="O1385" i="13"/>
  <c r="P1385" i="13"/>
  <c r="N1386" i="13"/>
  <c r="O1386" i="13"/>
  <c r="P1386" i="13"/>
  <c r="N1387" i="13"/>
  <c r="O1387" i="13"/>
  <c r="P1387" i="13"/>
  <c r="N1388" i="13"/>
  <c r="O1388" i="13"/>
  <c r="P1388" i="13"/>
  <c r="N1389" i="13"/>
  <c r="O1389" i="13"/>
  <c r="P1389" i="13"/>
  <c r="N1390" i="13"/>
  <c r="O1390" i="13"/>
  <c r="P1390" i="13"/>
  <c r="N1391" i="13"/>
  <c r="O1391" i="13"/>
  <c r="P1391" i="13"/>
  <c r="N1392" i="13"/>
  <c r="O1392" i="13"/>
  <c r="P1392" i="13"/>
  <c r="N1393" i="13"/>
  <c r="O1393" i="13"/>
  <c r="P1393" i="13"/>
  <c r="N1394" i="13"/>
  <c r="O1394" i="13"/>
  <c r="P1394" i="13"/>
  <c r="N1395" i="13"/>
  <c r="O1395" i="13"/>
  <c r="P1395" i="13"/>
  <c r="N1396" i="13"/>
  <c r="O1396" i="13"/>
  <c r="P1396" i="13"/>
  <c r="N1397" i="13"/>
  <c r="O1397" i="13"/>
  <c r="P1397" i="13"/>
  <c r="N1398" i="13"/>
  <c r="O1398" i="13"/>
  <c r="P1398" i="13"/>
  <c r="N1399" i="13"/>
  <c r="O1399" i="13"/>
  <c r="P1399" i="13"/>
  <c r="N1400" i="13"/>
  <c r="O1400" i="13"/>
  <c r="P1400" i="13"/>
  <c r="N1401" i="13"/>
  <c r="O1401" i="13"/>
  <c r="P1401" i="13"/>
  <c r="N1402" i="13"/>
  <c r="O1402" i="13"/>
  <c r="P1402" i="13"/>
  <c r="N1403" i="13"/>
  <c r="O1403" i="13"/>
  <c r="P1403" i="13"/>
  <c r="N1404" i="13"/>
  <c r="O1404" i="13"/>
  <c r="P1404" i="13"/>
  <c r="N1405" i="13"/>
  <c r="O1405" i="13"/>
  <c r="P1405" i="13"/>
  <c r="N1406" i="13"/>
  <c r="O1406" i="13"/>
  <c r="P1406" i="13"/>
  <c r="N1407" i="13"/>
  <c r="O1407" i="13"/>
  <c r="P1407" i="13"/>
  <c r="N1408" i="13"/>
  <c r="O1408" i="13"/>
  <c r="P1408" i="13"/>
  <c r="N1409" i="13"/>
  <c r="O1409" i="13"/>
  <c r="P1409" i="13"/>
  <c r="N1410" i="13"/>
  <c r="O1410" i="13"/>
  <c r="P1410" i="13"/>
  <c r="N1411" i="13"/>
  <c r="O1411" i="13"/>
  <c r="P1411" i="13"/>
  <c r="N1412" i="13"/>
  <c r="O1412" i="13"/>
  <c r="P1412" i="13"/>
  <c r="N1413" i="13"/>
  <c r="O1413" i="13"/>
  <c r="P1413" i="13"/>
  <c r="N1414" i="13"/>
  <c r="O1414" i="13"/>
  <c r="P1414" i="13"/>
  <c r="N1415" i="13"/>
  <c r="O1415" i="13"/>
  <c r="P1415" i="13"/>
  <c r="N1416" i="13"/>
  <c r="O1416" i="13"/>
  <c r="P1416" i="13"/>
  <c r="N1417" i="13"/>
  <c r="O1417" i="13"/>
  <c r="P1417" i="13"/>
  <c r="N1418" i="13"/>
  <c r="O1418" i="13"/>
  <c r="P1418" i="13"/>
  <c r="N1419" i="13"/>
  <c r="O1419" i="13"/>
  <c r="P1419" i="13"/>
  <c r="N1420" i="13"/>
  <c r="O1420" i="13"/>
  <c r="P1420" i="13"/>
  <c r="N1421" i="13"/>
  <c r="O1421" i="13"/>
  <c r="P1421" i="13"/>
  <c r="N1422" i="13"/>
  <c r="O1422" i="13"/>
  <c r="P1422" i="13"/>
  <c r="N1423" i="13"/>
  <c r="O1423" i="13"/>
  <c r="P1423" i="13"/>
  <c r="N1424" i="13"/>
  <c r="O1424" i="13"/>
  <c r="P1424" i="13"/>
  <c r="N1425" i="13"/>
  <c r="O1425" i="13"/>
  <c r="P1425" i="13"/>
  <c r="N1426" i="13"/>
  <c r="O1426" i="13"/>
  <c r="P1426" i="13"/>
  <c r="N1427" i="13"/>
  <c r="O1427" i="13"/>
  <c r="P1427" i="13"/>
  <c r="N1428" i="13"/>
  <c r="O1428" i="13"/>
  <c r="P1428" i="13"/>
  <c r="N1429" i="13"/>
  <c r="O1429" i="13"/>
  <c r="P1429" i="13"/>
  <c r="N1430" i="13"/>
  <c r="O1430" i="13"/>
  <c r="P1430" i="13"/>
  <c r="N1431" i="13"/>
  <c r="O1431" i="13"/>
  <c r="P1431" i="13"/>
  <c r="N1432" i="13"/>
  <c r="O1432" i="13"/>
  <c r="P1432" i="13"/>
  <c r="N1433" i="13"/>
  <c r="O1433" i="13"/>
  <c r="P1433" i="13"/>
  <c r="N1434" i="13"/>
  <c r="O1434" i="13"/>
  <c r="P1434" i="13"/>
  <c r="N1435" i="13"/>
  <c r="O1435" i="13"/>
  <c r="P1435" i="13"/>
  <c r="N1436" i="13"/>
  <c r="O1436" i="13"/>
  <c r="P1436" i="13"/>
  <c r="N1437" i="13"/>
  <c r="O1437" i="13"/>
  <c r="P1437" i="13"/>
  <c r="N1438" i="13"/>
  <c r="O1438" i="13"/>
  <c r="P1438" i="13"/>
  <c r="N1439" i="13"/>
  <c r="O1439" i="13"/>
  <c r="P1439" i="13"/>
  <c r="N1440" i="13"/>
  <c r="O1440" i="13"/>
  <c r="P1440" i="13"/>
  <c r="N1441" i="13"/>
  <c r="O1441" i="13"/>
  <c r="P1441" i="13"/>
  <c r="N1442" i="13"/>
  <c r="O1442" i="13"/>
  <c r="P1442" i="13"/>
  <c r="N1443" i="13"/>
  <c r="O1443" i="13"/>
  <c r="P1443" i="13"/>
  <c r="N1444" i="13"/>
  <c r="O1444" i="13"/>
  <c r="P1444" i="13"/>
  <c r="N1445" i="13"/>
  <c r="O1445" i="13"/>
  <c r="P1445" i="13"/>
  <c r="N1446" i="13"/>
  <c r="O1446" i="13"/>
  <c r="P1446" i="13"/>
  <c r="N1447" i="13"/>
  <c r="O1447" i="13"/>
  <c r="P1447" i="13"/>
  <c r="N1448" i="13"/>
  <c r="O1448" i="13"/>
  <c r="P1448" i="13"/>
  <c r="N1449" i="13"/>
  <c r="O1449" i="13"/>
  <c r="P1449" i="13"/>
  <c r="N1450" i="13"/>
  <c r="O1450" i="13"/>
  <c r="P1450" i="13"/>
  <c r="N1451" i="13"/>
  <c r="O1451" i="13"/>
  <c r="P1451" i="13"/>
  <c r="N1452" i="13"/>
  <c r="O1452" i="13"/>
  <c r="P1452" i="13"/>
  <c r="N1453" i="13"/>
  <c r="O1453" i="13"/>
  <c r="P1453" i="13"/>
  <c r="N1454" i="13"/>
  <c r="O1454" i="13"/>
  <c r="P1454" i="13"/>
  <c r="N1455" i="13"/>
  <c r="O1455" i="13"/>
  <c r="P1455" i="13"/>
  <c r="N1456" i="13"/>
  <c r="O1456" i="13"/>
  <c r="P1456" i="13"/>
  <c r="N1457" i="13"/>
  <c r="O1457" i="13"/>
  <c r="P1457" i="13"/>
  <c r="N1458" i="13"/>
  <c r="O1458" i="13"/>
  <c r="P1458" i="13"/>
  <c r="N1459" i="13"/>
  <c r="O1459" i="13"/>
  <c r="P1459" i="13"/>
  <c r="N1460" i="13"/>
  <c r="O1460" i="13"/>
  <c r="P1460" i="13"/>
  <c r="N1461" i="13"/>
  <c r="O1461" i="13"/>
  <c r="P1461" i="13"/>
  <c r="N1462" i="13"/>
  <c r="O1462" i="13"/>
  <c r="P1462" i="13"/>
  <c r="N1463" i="13"/>
  <c r="O1463" i="13"/>
  <c r="P1463" i="13"/>
  <c r="N1464" i="13"/>
  <c r="O1464" i="13"/>
  <c r="P1464" i="13"/>
  <c r="N1465" i="13"/>
  <c r="O1465" i="13"/>
  <c r="P1465" i="13"/>
  <c r="N1466" i="13"/>
  <c r="O1466" i="13"/>
  <c r="P1466" i="13"/>
  <c r="N1467" i="13"/>
  <c r="O1467" i="13"/>
  <c r="P1467" i="13"/>
  <c r="N1468" i="13"/>
  <c r="O1468" i="13"/>
  <c r="P1468" i="13"/>
  <c r="N1469" i="13"/>
  <c r="O1469" i="13"/>
  <c r="P1469" i="13"/>
  <c r="N1470" i="13"/>
  <c r="O1470" i="13"/>
  <c r="P1470" i="13"/>
  <c r="N1471" i="13"/>
  <c r="O1471" i="13"/>
  <c r="P1471" i="13"/>
  <c r="N1472" i="13"/>
  <c r="O1472" i="13"/>
  <c r="P1472" i="13"/>
  <c r="N1473" i="13"/>
  <c r="O1473" i="13"/>
  <c r="P1473" i="13"/>
  <c r="N1474" i="13"/>
  <c r="O1474" i="13"/>
  <c r="P1474" i="13"/>
  <c r="N1475" i="13"/>
  <c r="O1475" i="13"/>
  <c r="P1475" i="13"/>
  <c r="N1476" i="13"/>
  <c r="O1476" i="13"/>
  <c r="P1476" i="13"/>
  <c r="N1477" i="13"/>
  <c r="O1477" i="13"/>
  <c r="P1477" i="13"/>
  <c r="N1478" i="13"/>
  <c r="O1478" i="13"/>
  <c r="P1478" i="13"/>
  <c r="N1479" i="13"/>
  <c r="O1479" i="13"/>
  <c r="P1479" i="13"/>
  <c r="N1480" i="13"/>
  <c r="O1480" i="13"/>
  <c r="P1480" i="13"/>
  <c r="N1481" i="13"/>
  <c r="O1481" i="13"/>
  <c r="P1481" i="13"/>
  <c r="N1482" i="13"/>
  <c r="O1482" i="13"/>
  <c r="P1482" i="13"/>
  <c r="N1483" i="13"/>
  <c r="O1483" i="13"/>
  <c r="P1483" i="13"/>
  <c r="N1484" i="13"/>
  <c r="O1484" i="13"/>
  <c r="P1484" i="13"/>
  <c r="N1485" i="13"/>
  <c r="O1485" i="13"/>
  <c r="P1485" i="13"/>
  <c r="N1486" i="13"/>
  <c r="O1486" i="13"/>
  <c r="P1486" i="13"/>
  <c r="N1487" i="13"/>
  <c r="O1487" i="13"/>
  <c r="P1487" i="13"/>
  <c r="N1488" i="13"/>
  <c r="O1488" i="13"/>
  <c r="P1488" i="13"/>
  <c r="N1489" i="13"/>
  <c r="O1489" i="13"/>
  <c r="P1489" i="13"/>
  <c r="N1490" i="13"/>
  <c r="O1490" i="13"/>
  <c r="P1490" i="13"/>
  <c r="N1491" i="13"/>
  <c r="O1491" i="13"/>
  <c r="P1491" i="13"/>
  <c r="N1492" i="13"/>
  <c r="O1492" i="13"/>
  <c r="P1492" i="13"/>
  <c r="N1493" i="13"/>
  <c r="O1493" i="13"/>
  <c r="P1493" i="13"/>
  <c r="N1494" i="13"/>
  <c r="O1494" i="13"/>
  <c r="P1494" i="13"/>
  <c r="N1495" i="13"/>
  <c r="O1495" i="13"/>
  <c r="P1495" i="13"/>
  <c r="N1496" i="13"/>
  <c r="O1496" i="13"/>
  <c r="P1496" i="13"/>
  <c r="N1497" i="13"/>
  <c r="O1497" i="13"/>
  <c r="P1497" i="13"/>
  <c r="N1498" i="13"/>
  <c r="O1498" i="13"/>
  <c r="P1498" i="13"/>
  <c r="N1499" i="13"/>
  <c r="O1499" i="13"/>
  <c r="P1499" i="13"/>
  <c r="N1500" i="13"/>
  <c r="O1500" i="13"/>
  <c r="P1500" i="13"/>
  <c r="N1501" i="13"/>
  <c r="O1501" i="13"/>
  <c r="P1501" i="13"/>
  <c r="N1502" i="13"/>
  <c r="O1502" i="13"/>
  <c r="P1502" i="13"/>
  <c r="N1503" i="13"/>
  <c r="O1503" i="13"/>
  <c r="P1503" i="13"/>
  <c r="N1504" i="13"/>
  <c r="O1504" i="13"/>
  <c r="P1504" i="13"/>
  <c r="N1505" i="13"/>
  <c r="O1505" i="13"/>
  <c r="P1505" i="13"/>
  <c r="N1506" i="13"/>
  <c r="O1506" i="13"/>
  <c r="P1506" i="13"/>
  <c r="N1507" i="13"/>
  <c r="O1507" i="13"/>
  <c r="P1507" i="13"/>
  <c r="N1508" i="13"/>
  <c r="O1508" i="13"/>
  <c r="P1508" i="13"/>
  <c r="N1509" i="13"/>
  <c r="O1509" i="13"/>
  <c r="P1509" i="13"/>
  <c r="N1510" i="13"/>
  <c r="O1510" i="13"/>
  <c r="P1510" i="13"/>
  <c r="N1511" i="13"/>
  <c r="O1511" i="13"/>
  <c r="P1511" i="13"/>
  <c r="N1512" i="13"/>
  <c r="O1512" i="13"/>
  <c r="P1512" i="13"/>
  <c r="N1513" i="13"/>
  <c r="O1513" i="13"/>
  <c r="P1513" i="13"/>
  <c r="N1514" i="13"/>
  <c r="O1514" i="13"/>
  <c r="P1514" i="13"/>
  <c r="N1515" i="13"/>
  <c r="O1515" i="13"/>
  <c r="P1515" i="13"/>
  <c r="N1516" i="13"/>
  <c r="O1516" i="13"/>
  <c r="P1516" i="13"/>
  <c r="N1517" i="13"/>
  <c r="O1517" i="13"/>
  <c r="P1517" i="13"/>
  <c r="N1518" i="13"/>
  <c r="O1518" i="13"/>
  <c r="P1518" i="13"/>
  <c r="N1519" i="13"/>
  <c r="O1519" i="13"/>
  <c r="P1519" i="13"/>
  <c r="N1520" i="13"/>
  <c r="O1520" i="13"/>
  <c r="P1520" i="13"/>
  <c r="N1521" i="13"/>
  <c r="O1521" i="13"/>
  <c r="P1521" i="13"/>
  <c r="N1522" i="13"/>
  <c r="O1522" i="13"/>
  <c r="P1522" i="13"/>
  <c r="N1523" i="13"/>
  <c r="O1523" i="13"/>
  <c r="P1523" i="13"/>
  <c r="N1524" i="13"/>
  <c r="O1524" i="13"/>
  <c r="P1524" i="13"/>
  <c r="N1525" i="13"/>
  <c r="O1525" i="13"/>
  <c r="P1525" i="13"/>
  <c r="N1526" i="13"/>
  <c r="O1526" i="13"/>
  <c r="P1526" i="13"/>
  <c r="N1527" i="13"/>
  <c r="O1527" i="13"/>
  <c r="P1527" i="13"/>
  <c r="N1528" i="13"/>
  <c r="O1528" i="13"/>
  <c r="P1528" i="13"/>
  <c r="N1529" i="13"/>
  <c r="O1529" i="13"/>
  <c r="P1529" i="13"/>
  <c r="N1530" i="13"/>
  <c r="O1530" i="13"/>
  <c r="P1530" i="13"/>
  <c r="N1531" i="13"/>
  <c r="O1531" i="13"/>
  <c r="P1531" i="13"/>
  <c r="N1532" i="13"/>
  <c r="O1532" i="13"/>
  <c r="P1532" i="13"/>
  <c r="N1533" i="13"/>
  <c r="O1533" i="13"/>
  <c r="P1533" i="13"/>
  <c r="N1534" i="13"/>
  <c r="O1534" i="13"/>
  <c r="P1534" i="13"/>
  <c r="N1535" i="13"/>
  <c r="O1535" i="13"/>
  <c r="P1535" i="13"/>
  <c r="N1536" i="13"/>
  <c r="O1536" i="13"/>
  <c r="P1536" i="13"/>
  <c r="N1537" i="13"/>
  <c r="O1537" i="13"/>
  <c r="P1537" i="13"/>
  <c r="N1538" i="13"/>
  <c r="O1538" i="13"/>
  <c r="P1538" i="13"/>
  <c r="N1539" i="13"/>
  <c r="O1539" i="13"/>
  <c r="P1539" i="13"/>
  <c r="N1540" i="13"/>
  <c r="O1540" i="13"/>
  <c r="P1540" i="13"/>
  <c r="N1541" i="13"/>
  <c r="O1541" i="13"/>
  <c r="P1541" i="13"/>
  <c r="N1542" i="13"/>
  <c r="O1542" i="13"/>
  <c r="P1542" i="13"/>
  <c r="N1543" i="13"/>
  <c r="O1543" i="13"/>
  <c r="P1543" i="13"/>
  <c r="N1544" i="13"/>
  <c r="O1544" i="13"/>
  <c r="P1544" i="13"/>
  <c r="N1545" i="13"/>
  <c r="O1545" i="13"/>
  <c r="P1545" i="13"/>
  <c r="N1546" i="13"/>
  <c r="O1546" i="13"/>
  <c r="P1546" i="13"/>
  <c r="N1547" i="13"/>
  <c r="O1547" i="13"/>
  <c r="P1547" i="13"/>
  <c r="N1548" i="13"/>
  <c r="O1548" i="13"/>
  <c r="P1548" i="13"/>
  <c r="N1549" i="13"/>
  <c r="O1549" i="13"/>
  <c r="P1549" i="13"/>
  <c r="N1550" i="13"/>
  <c r="O1550" i="13"/>
  <c r="P1550" i="13"/>
  <c r="N1551" i="13"/>
  <c r="O1551" i="13"/>
  <c r="P1551" i="13"/>
  <c r="N1552" i="13"/>
  <c r="O1552" i="13"/>
  <c r="P1552" i="13"/>
  <c r="N1553" i="13"/>
  <c r="O1553" i="13"/>
  <c r="P1553" i="13"/>
  <c r="N1554" i="13"/>
  <c r="O1554" i="13"/>
  <c r="P1554" i="13"/>
  <c r="N1555" i="13"/>
  <c r="O1555" i="13"/>
  <c r="P1555" i="13"/>
  <c r="N1556" i="13"/>
  <c r="O1556" i="13"/>
  <c r="P1556" i="13"/>
  <c r="N1557" i="13"/>
  <c r="O1557" i="13"/>
  <c r="P1557" i="13"/>
  <c r="N1558" i="13"/>
  <c r="O1558" i="13"/>
  <c r="P1558" i="13"/>
  <c r="N1559" i="13"/>
  <c r="O1559" i="13"/>
  <c r="P1559" i="13"/>
  <c r="N1560" i="13"/>
  <c r="O1560" i="13"/>
  <c r="P1560" i="13"/>
  <c r="N1561" i="13"/>
  <c r="O1561" i="13"/>
  <c r="P1561" i="13"/>
  <c r="N1562" i="13"/>
  <c r="O1562" i="13"/>
  <c r="P1562" i="13"/>
  <c r="N1563" i="13"/>
  <c r="O1563" i="13"/>
  <c r="P1563" i="13"/>
  <c r="N1564" i="13"/>
  <c r="O1564" i="13"/>
  <c r="P1564" i="13"/>
  <c r="N1565" i="13"/>
  <c r="O1565" i="13"/>
  <c r="P1565" i="13"/>
  <c r="N1566" i="13"/>
  <c r="O1566" i="13"/>
  <c r="P1566" i="13"/>
  <c r="N1567" i="13"/>
  <c r="O1567" i="13"/>
  <c r="P1567" i="13"/>
  <c r="N1568" i="13"/>
  <c r="O1568" i="13"/>
  <c r="P1568" i="13"/>
  <c r="N1569" i="13"/>
  <c r="O1569" i="13"/>
  <c r="P1569" i="13"/>
  <c r="N1570" i="13"/>
  <c r="O1570" i="13"/>
  <c r="P1570" i="13"/>
  <c r="N1571" i="13"/>
  <c r="O1571" i="13"/>
  <c r="P1571" i="13"/>
  <c r="N1572" i="13"/>
  <c r="O1572" i="13"/>
  <c r="P1572" i="13"/>
  <c r="N1573" i="13"/>
  <c r="O1573" i="13"/>
  <c r="P1573" i="13"/>
  <c r="N1574" i="13"/>
  <c r="O1574" i="13"/>
  <c r="P1574" i="13"/>
  <c r="N1575" i="13"/>
  <c r="O1575" i="13"/>
  <c r="P1575" i="13"/>
  <c r="N1576" i="13"/>
  <c r="O1576" i="13"/>
  <c r="P1576" i="13"/>
  <c r="N1577" i="13"/>
  <c r="O1577" i="13"/>
  <c r="P1577" i="13"/>
  <c r="N1578" i="13"/>
  <c r="O1578" i="13"/>
  <c r="P1578" i="13"/>
  <c r="N1579" i="13"/>
  <c r="O1579" i="13"/>
  <c r="P1579" i="13"/>
  <c r="N1580" i="13"/>
  <c r="O1580" i="13"/>
  <c r="P1580" i="13"/>
  <c r="N1581" i="13"/>
  <c r="O1581" i="13"/>
  <c r="P1581" i="13"/>
  <c r="N1582" i="13"/>
  <c r="O1582" i="13"/>
  <c r="P1582" i="13"/>
  <c r="N1583" i="13"/>
  <c r="O1583" i="13"/>
  <c r="P1583" i="13"/>
  <c r="N1584" i="13"/>
  <c r="O1584" i="13"/>
  <c r="P1584" i="13"/>
  <c r="N1585" i="13"/>
  <c r="O1585" i="13"/>
  <c r="P1585" i="13"/>
  <c r="N1586" i="13"/>
  <c r="O1586" i="13"/>
  <c r="P1586" i="13"/>
  <c r="N1587" i="13"/>
  <c r="O1587" i="13"/>
  <c r="P1587" i="13"/>
  <c r="N1588" i="13"/>
  <c r="O1588" i="13"/>
  <c r="P1588" i="13"/>
  <c r="N1589" i="13"/>
  <c r="O1589" i="13"/>
  <c r="P1589" i="13"/>
  <c r="N1590" i="13"/>
  <c r="O1590" i="13"/>
  <c r="P1590" i="13"/>
  <c r="N1591" i="13"/>
  <c r="O1591" i="13"/>
  <c r="P1591" i="13"/>
  <c r="N1592" i="13"/>
  <c r="O1592" i="13"/>
  <c r="P1592" i="13"/>
  <c r="N1593" i="13"/>
  <c r="O1593" i="13"/>
  <c r="P1593" i="13"/>
  <c r="N1594" i="13"/>
  <c r="O1594" i="13"/>
  <c r="P1594" i="13"/>
  <c r="N1595" i="13"/>
  <c r="O1595" i="13"/>
  <c r="P1595" i="13"/>
  <c r="N1596" i="13"/>
  <c r="O1596" i="13"/>
  <c r="P1596" i="13"/>
  <c r="N1597" i="13"/>
  <c r="O1597" i="13"/>
  <c r="P1597" i="13"/>
  <c r="N1598" i="13"/>
  <c r="O1598" i="13"/>
  <c r="P1598" i="13"/>
  <c r="N1599" i="13"/>
  <c r="O1599" i="13"/>
  <c r="P1599" i="13"/>
  <c r="N1600" i="13"/>
  <c r="O1600" i="13"/>
  <c r="P1600" i="13"/>
  <c r="N1601" i="13"/>
  <c r="O1601" i="13"/>
  <c r="P1601" i="13"/>
  <c r="N1602" i="13"/>
  <c r="O1602" i="13"/>
  <c r="P1602" i="13"/>
  <c r="N1603" i="13"/>
  <c r="O1603" i="13"/>
  <c r="P1603" i="13"/>
  <c r="N1604" i="13"/>
  <c r="O1604" i="13"/>
  <c r="P1604" i="13"/>
  <c r="N1605" i="13"/>
  <c r="O1605" i="13"/>
  <c r="P1605" i="13"/>
  <c r="N1606" i="13"/>
  <c r="O1606" i="13"/>
  <c r="P1606" i="13"/>
  <c r="N1607" i="13"/>
  <c r="O1607" i="13"/>
  <c r="P1607" i="13"/>
  <c r="N1608" i="13"/>
  <c r="O1608" i="13"/>
  <c r="P1608" i="13"/>
  <c r="N1609" i="13"/>
  <c r="O1609" i="13"/>
  <c r="P1609" i="13"/>
  <c r="N1610" i="13"/>
  <c r="O1610" i="13"/>
  <c r="P1610" i="13"/>
  <c r="N1611" i="13"/>
  <c r="O1611" i="13"/>
  <c r="P1611" i="13"/>
  <c r="N1612" i="13"/>
  <c r="O1612" i="13"/>
  <c r="P1612" i="13"/>
  <c r="N1613" i="13"/>
  <c r="O1613" i="13"/>
  <c r="P1613" i="13"/>
  <c r="N1614" i="13"/>
  <c r="O1614" i="13"/>
  <c r="P1614" i="13"/>
  <c r="N1615" i="13"/>
  <c r="O1615" i="13"/>
  <c r="P1615" i="13"/>
  <c r="N1616" i="13"/>
  <c r="O1616" i="13"/>
  <c r="P1616" i="13"/>
  <c r="N1617" i="13"/>
  <c r="O1617" i="13"/>
  <c r="P1617" i="13"/>
  <c r="N1618" i="13"/>
  <c r="O1618" i="13"/>
  <c r="P1618" i="13"/>
  <c r="N1619" i="13"/>
  <c r="O1619" i="13"/>
  <c r="P1619" i="13"/>
  <c r="N1620" i="13"/>
  <c r="O1620" i="13"/>
  <c r="P1620" i="13"/>
  <c r="N1621" i="13"/>
  <c r="O1621" i="13"/>
  <c r="P1621" i="13"/>
  <c r="N1622" i="13"/>
  <c r="O1622" i="13"/>
  <c r="P1622" i="13"/>
  <c r="N1623" i="13"/>
  <c r="O1623" i="13"/>
  <c r="P1623" i="13"/>
  <c r="N1624" i="13"/>
  <c r="O1624" i="13"/>
  <c r="P1624" i="13"/>
  <c r="N1625" i="13"/>
  <c r="O1625" i="13"/>
  <c r="P1625" i="13"/>
  <c r="N1626" i="13"/>
  <c r="O1626" i="13"/>
  <c r="P1626" i="13"/>
  <c r="N1627" i="13"/>
  <c r="O1627" i="13"/>
  <c r="P1627" i="13"/>
  <c r="N1628" i="13"/>
  <c r="O1628" i="13"/>
  <c r="P1628" i="13"/>
  <c r="N1629" i="13"/>
  <c r="O1629" i="13"/>
  <c r="P1629" i="13"/>
  <c r="N1630" i="13"/>
  <c r="O1630" i="13"/>
  <c r="P1630" i="13"/>
  <c r="N1631" i="13"/>
  <c r="O1631" i="13"/>
  <c r="P1631" i="13"/>
  <c r="N1632" i="13"/>
  <c r="O1632" i="13"/>
  <c r="P1632" i="13"/>
  <c r="N1633" i="13"/>
  <c r="O1633" i="13"/>
  <c r="P1633" i="13"/>
  <c r="N1634" i="13"/>
  <c r="O1634" i="13"/>
  <c r="P1634" i="13"/>
  <c r="N1635" i="13"/>
  <c r="O1635" i="13"/>
  <c r="P1635" i="13"/>
  <c r="N1636" i="13"/>
  <c r="O1636" i="13"/>
  <c r="P1636" i="13"/>
  <c r="N1637" i="13"/>
  <c r="O1637" i="13"/>
  <c r="P1637" i="13"/>
  <c r="N1638" i="13"/>
  <c r="O1638" i="13"/>
  <c r="P1638" i="13"/>
  <c r="N1639" i="13"/>
  <c r="O1639" i="13"/>
  <c r="P1639" i="13"/>
  <c r="N1640" i="13"/>
  <c r="O1640" i="13"/>
  <c r="P1640" i="13"/>
  <c r="N1641" i="13"/>
  <c r="O1641" i="13"/>
  <c r="P1641" i="13"/>
  <c r="N1642" i="13"/>
  <c r="O1642" i="13"/>
  <c r="P1642" i="13"/>
  <c r="N1643" i="13"/>
  <c r="O1643" i="13"/>
  <c r="P1643" i="13"/>
  <c r="N1644" i="13"/>
  <c r="O1644" i="13"/>
  <c r="P1644" i="13"/>
  <c r="N1645" i="13"/>
  <c r="O1645" i="13"/>
  <c r="P1645" i="13"/>
  <c r="N1646" i="13"/>
  <c r="O1646" i="13"/>
  <c r="P1646" i="13"/>
  <c r="N1647" i="13"/>
  <c r="O1647" i="13"/>
  <c r="P1647" i="13"/>
  <c r="N1648" i="13"/>
  <c r="O1648" i="13"/>
  <c r="P1648" i="13"/>
  <c r="N1649" i="13"/>
  <c r="O1649" i="13"/>
  <c r="P1649" i="13"/>
  <c r="N1650" i="13"/>
  <c r="O1650" i="13"/>
  <c r="P1650" i="13"/>
  <c r="N1651" i="13"/>
  <c r="O1651" i="13"/>
  <c r="P1651" i="13"/>
  <c r="N1652" i="13"/>
  <c r="O1652" i="13"/>
  <c r="P1652" i="13"/>
  <c r="N1653" i="13"/>
  <c r="O1653" i="13"/>
  <c r="P1653" i="13"/>
  <c r="N1654" i="13"/>
  <c r="O1654" i="13"/>
  <c r="P1654" i="13"/>
  <c r="N1655" i="13"/>
  <c r="O1655" i="13"/>
  <c r="P1655" i="13"/>
  <c r="N1656" i="13"/>
  <c r="O1656" i="13"/>
  <c r="P1656" i="13"/>
  <c r="N1657" i="13"/>
  <c r="O1657" i="13"/>
  <c r="P1657" i="13"/>
  <c r="N1658" i="13"/>
  <c r="O1658" i="13"/>
  <c r="P1658" i="13"/>
  <c r="N1659" i="13"/>
  <c r="O1659" i="13"/>
  <c r="P1659" i="13"/>
  <c r="N1660" i="13"/>
  <c r="O1660" i="13"/>
  <c r="P1660" i="13"/>
  <c r="N1661" i="13"/>
  <c r="O1661" i="13"/>
  <c r="P1661" i="13"/>
  <c r="N1662" i="13"/>
  <c r="O1662" i="13"/>
  <c r="P1662" i="13"/>
  <c r="N1663" i="13"/>
  <c r="O1663" i="13"/>
  <c r="P1663" i="13"/>
  <c r="N1664" i="13"/>
  <c r="O1664" i="13"/>
  <c r="P1664" i="13"/>
  <c r="N1665" i="13"/>
  <c r="O1665" i="13"/>
  <c r="P1665" i="13"/>
  <c r="N1666" i="13"/>
  <c r="O1666" i="13"/>
  <c r="P1666" i="13"/>
  <c r="N1667" i="13"/>
  <c r="O1667" i="13"/>
  <c r="P1667" i="13"/>
  <c r="N1668" i="13"/>
  <c r="O1668" i="13"/>
  <c r="P1668" i="13"/>
  <c r="N1669" i="13"/>
  <c r="O1669" i="13"/>
  <c r="P1669" i="13"/>
  <c r="N1670" i="13"/>
  <c r="O1670" i="13"/>
  <c r="P1670" i="13"/>
  <c r="N1671" i="13"/>
  <c r="O1671" i="13"/>
  <c r="P1671" i="13"/>
  <c r="N1672" i="13"/>
  <c r="O1672" i="13"/>
  <c r="P1672" i="13"/>
  <c r="N1673" i="13"/>
  <c r="O1673" i="13"/>
  <c r="P1673" i="13"/>
  <c r="N1674" i="13"/>
  <c r="O1674" i="13"/>
  <c r="P1674" i="13"/>
  <c r="N1675" i="13"/>
  <c r="O1675" i="13"/>
  <c r="P1675" i="13"/>
  <c r="N1676" i="13"/>
  <c r="O1676" i="13"/>
  <c r="P1676" i="13"/>
  <c r="N1677" i="13"/>
  <c r="O1677" i="13"/>
  <c r="P1677" i="13"/>
  <c r="N1678" i="13"/>
  <c r="O1678" i="13"/>
  <c r="P1678" i="13"/>
  <c r="N1679" i="13"/>
  <c r="O1679" i="13"/>
  <c r="P1679" i="13"/>
  <c r="N1680" i="13"/>
  <c r="O1680" i="13"/>
  <c r="P1680" i="13"/>
  <c r="N1681" i="13"/>
  <c r="O1681" i="13"/>
  <c r="P1681" i="13"/>
  <c r="N1682" i="13"/>
  <c r="O1682" i="13"/>
  <c r="P1682" i="13"/>
  <c r="N1683" i="13"/>
  <c r="O1683" i="13"/>
  <c r="P1683" i="13"/>
  <c r="N1684" i="13"/>
  <c r="O1684" i="13"/>
  <c r="P1684" i="13"/>
  <c r="N1685" i="13"/>
  <c r="O1685" i="13"/>
  <c r="P1685" i="13"/>
  <c r="N1686" i="13"/>
  <c r="O1686" i="13"/>
  <c r="P1686" i="13"/>
  <c r="N1687" i="13"/>
  <c r="O1687" i="13"/>
  <c r="P1687" i="13"/>
  <c r="N1688" i="13"/>
  <c r="O1688" i="13"/>
  <c r="P1688" i="13"/>
  <c r="N1689" i="13"/>
  <c r="O1689" i="13"/>
  <c r="P1689" i="13"/>
  <c r="N1690" i="13"/>
  <c r="O1690" i="13"/>
  <c r="P1690" i="13"/>
  <c r="N1691" i="13"/>
  <c r="O1691" i="13"/>
  <c r="P1691" i="13"/>
  <c r="N1692" i="13"/>
  <c r="O1692" i="13"/>
  <c r="P1692" i="13"/>
  <c r="N1693" i="13"/>
  <c r="O1693" i="13"/>
  <c r="P1693" i="13"/>
  <c r="N1694" i="13"/>
  <c r="O1694" i="13"/>
  <c r="P1694" i="13"/>
  <c r="N1695" i="13"/>
  <c r="O1695" i="13"/>
  <c r="P1695" i="13"/>
  <c r="N1696" i="13"/>
  <c r="O1696" i="13"/>
  <c r="P1696" i="13"/>
  <c r="N1697" i="13"/>
  <c r="O1697" i="13"/>
  <c r="P1697" i="13"/>
  <c r="N1698" i="13"/>
  <c r="O1698" i="13"/>
  <c r="P1698" i="13"/>
  <c r="N1699" i="13"/>
  <c r="O1699" i="13"/>
  <c r="P1699" i="13"/>
  <c r="N1700" i="13"/>
  <c r="O1700" i="13"/>
  <c r="P1700" i="13"/>
  <c r="N1701" i="13"/>
  <c r="O1701" i="13"/>
  <c r="P1701" i="13"/>
  <c r="N1702" i="13"/>
  <c r="O1702" i="13"/>
  <c r="P1702" i="13"/>
  <c r="N1703" i="13"/>
  <c r="O1703" i="13"/>
  <c r="P1703" i="13"/>
  <c r="N1704" i="13"/>
  <c r="O1704" i="13"/>
  <c r="P1704" i="13"/>
  <c r="N1705" i="13"/>
  <c r="O1705" i="13"/>
  <c r="P1705" i="13"/>
  <c r="N1706" i="13"/>
  <c r="O1706" i="13"/>
  <c r="P1706" i="13"/>
  <c r="N1707" i="13"/>
  <c r="O1707" i="13"/>
  <c r="P1707" i="13"/>
  <c r="N1708" i="13"/>
  <c r="O1708" i="13"/>
  <c r="P1708" i="13"/>
  <c r="N1709" i="13"/>
  <c r="O1709" i="13"/>
  <c r="P1709" i="13"/>
  <c r="N1710" i="13"/>
  <c r="O1710" i="13"/>
  <c r="P1710" i="13"/>
  <c r="N1711" i="13"/>
  <c r="O1711" i="13"/>
  <c r="P1711" i="13"/>
  <c r="N1712" i="13"/>
  <c r="O1712" i="13"/>
  <c r="P1712" i="13"/>
  <c r="N1713" i="13"/>
  <c r="O1713" i="13"/>
  <c r="P1713" i="13"/>
  <c r="N1714" i="13"/>
  <c r="O1714" i="13"/>
  <c r="P1714" i="13"/>
  <c r="N1715" i="13"/>
  <c r="O1715" i="13"/>
  <c r="P1715" i="13"/>
  <c r="N1716" i="13"/>
  <c r="O1716" i="13"/>
  <c r="P1716" i="13"/>
  <c r="N1717" i="13"/>
  <c r="O1717" i="13"/>
  <c r="P1717" i="13"/>
  <c r="N1718" i="13"/>
  <c r="O1718" i="13"/>
  <c r="P1718" i="13"/>
  <c r="N1719" i="13"/>
  <c r="O1719" i="13"/>
  <c r="P1719" i="13"/>
  <c r="N1720" i="13"/>
  <c r="O1720" i="13"/>
  <c r="P1720" i="13"/>
  <c r="N1721" i="13"/>
  <c r="O1721" i="13"/>
  <c r="P1721" i="13"/>
  <c r="N1722" i="13"/>
  <c r="O1722" i="13"/>
  <c r="P1722" i="13"/>
  <c r="N1723" i="13"/>
  <c r="O1723" i="13"/>
  <c r="P1723" i="13"/>
  <c r="N1724" i="13"/>
  <c r="O1724" i="13"/>
  <c r="P1724" i="13"/>
  <c r="N1725" i="13"/>
  <c r="O1725" i="13"/>
  <c r="P1725" i="13"/>
  <c r="N1726" i="13"/>
  <c r="O1726" i="13"/>
  <c r="P1726" i="13"/>
  <c r="N1727" i="13"/>
  <c r="O1727" i="13"/>
  <c r="P1727" i="13"/>
  <c r="N1728" i="13"/>
  <c r="O1728" i="13"/>
  <c r="P1728" i="13"/>
  <c r="N1729" i="13"/>
  <c r="O1729" i="13"/>
  <c r="P1729" i="13"/>
  <c r="N1730" i="13"/>
  <c r="O1730" i="13"/>
  <c r="P1730" i="13"/>
  <c r="N1731" i="13"/>
  <c r="O1731" i="13"/>
  <c r="P1731" i="13"/>
  <c r="N1732" i="13"/>
  <c r="O1732" i="13"/>
  <c r="P1732" i="13"/>
  <c r="N1733" i="13"/>
  <c r="O1733" i="13"/>
  <c r="P1733" i="13"/>
  <c r="N1734" i="13"/>
  <c r="O1734" i="13"/>
  <c r="P1734" i="13"/>
  <c r="N1735" i="13"/>
  <c r="O1735" i="13"/>
  <c r="P1735" i="13"/>
  <c r="N1736" i="13"/>
  <c r="O1736" i="13"/>
  <c r="P1736" i="13"/>
  <c r="N1737" i="13"/>
  <c r="O1737" i="13"/>
  <c r="P1737" i="13"/>
  <c r="N1738" i="13"/>
  <c r="O1738" i="13"/>
  <c r="P1738" i="13"/>
  <c r="N1739" i="13"/>
  <c r="O1739" i="13"/>
  <c r="P1739" i="13"/>
  <c r="N1740" i="13"/>
  <c r="O1740" i="13"/>
  <c r="P1740" i="13"/>
  <c r="N1741" i="13"/>
  <c r="O1741" i="13"/>
  <c r="P1741" i="13"/>
  <c r="N1742" i="13"/>
  <c r="O1742" i="13"/>
  <c r="P1742" i="13"/>
  <c r="N1743" i="13"/>
  <c r="O1743" i="13"/>
  <c r="P1743" i="13"/>
  <c r="N1744" i="13"/>
  <c r="O1744" i="13"/>
  <c r="P1744" i="13"/>
  <c r="N1745" i="13"/>
  <c r="O1745" i="13"/>
  <c r="P1745" i="13"/>
  <c r="N1746" i="13"/>
  <c r="O1746" i="13"/>
  <c r="P1746" i="13"/>
  <c r="N1747" i="13"/>
  <c r="O1747" i="13"/>
  <c r="P1747" i="13"/>
  <c r="N1748" i="13"/>
  <c r="O1748" i="13"/>
  <c r="P1748" i="13"/>
  <c r="N1749" i="13"/>
  <c r="O1749" i="13"/>
  <c r="P1749" i="13"/>
  <c r="N1750" i="13"/>
  <c r="O1750" i="13"/>
  <c r="P1750" i="13"/>
  <c r="N1751" i="13"/>
  <c r="O1751" i="13"/>
  <c r="P1751" i="13"/>
  <c r="N1752" i="13"/>
  <c r="O1752" i="13"/>
  <c r="P1752" i="13"/>
  <c r="N1753" i="13"/>
  <c r="O1753" i="13"/>
  <c r="P1753" i="13"/>
  <c r="N1754" i="13"/>
  <c r="O1754" i="13"/>
  <c r="P1754" i="13"/>
  <c r="N1755" i="13"/>
  <c r="O1755" i="13"/>
  <c r="P1755" i="13"/>
  <c r="N1756" i="13"/>
  <c r="O1756" i="13"/>
  <c r="P1756" i="13"/>
  <c r="N1757" i="13"/>
  <c r="O1757" i="13"/>
  <c r="P1757" i="13"/>
  <c r="N1758" i="13"/>
  <c r="O1758" i="13"/>
  <c r="P1758" i="13"/>
  <c r="N1759" i="13"/>
  <c r="O1759" i="13"/>
  <c r="P1759" i="13"/>
  <c r="N1760" i="13"/>
  <c r="O1760" i="13"/>
  <c r="P1760" i="13"/>
  <c r="N1761" i="13"/>
  <c r="O1761" i="13"/>
  <c r="P1761" i="13"/>
  <c r="N1762" i="13"/>
  <c r="O1762" i="13"/>
  <c r="P1762" i="13"/>
  <c r="N1763" i="13"/>
  <c r="O1763" i="13"/>
  <c r="P1763" i="13"/>
  <c r="N1764" i="13"/>
  <c r="O1764" i="13"/>
  <c r="P1764" i="13"/>
  <c r="N1765" i="13"/>
  <c r="O1765" i="13"/>
  <c r="P1765" i="13"/>
  <c r="N1766" i="13"/>
  <c r="O1766" i="13"/>
  <c r="P1766" i="13"/>
  <c r="N1767" i="13"/>
  <c r="O1767" i="13"/>
  <c r="P1767" i="13"/>
  <c r="N1768" i="13"/>
  <c r="O1768" i="13"/>
  <c r="P1768" i="13"/>
  <c r="N1769" i="13"/>
  <c r="O1769" i="13"/>
  <c r="P1769" i="13"/>
  <c r="N1770" i="13"/>
  <c r="O1770" i="13"/>
  <c r="P1770" i="13"/>
  <c r="N1771" i="13"/>
  <c r="O1771" i="13"/>
  <c r="P1771" i="13"/>
  <c r="N1772" i="13"/>
  <c r="O1772" i="13"/>
  <c r="P1772" i="13"/>
  <c r="N1773" i="13"/>
  <c r="O1773" i="13"/>
  <c r="P1773" i="13"/>
  <c r="N1774" i="13"/>
  <c r="O1774" i="13"/>
  <c r="P1774" i="13"/>
  <c r="N1775" i="13"/>
  <c r="O1775" i="13"/>
  <c r="P1775" i="13"/>
  <c r="N1776" i="13"/>
  <c r="O1776" i="13"/>
  <c r="P1776" i="13"/>
  <c r="N1777" i="13"/>
  <c r="O1777" i="13"/>
  <c r="P1777" i="13"/>
  <c r="N1778" i="13"/>
  <c r="O1778" i="13"/>
  <c r="P1778" i="13"/>
  <c r="N1779" i="13"/>
  <c r="O1779" i="13"/>
  <c r="P1779" i="13"/>
  <c r="N1780" i="13"/>
  <c r="O1780" i="13"/>
  <c r="P1780" i="13"/>
  <c r="N1781" i="13"/>
  <c r="O1781" i="13"/>
  <c r="P1781" i="13"/>
  <c r="N1782" i="13"/>
  <c r="O1782" i="13"/>
  <c r="P1782" i="13"/>
  <c r="N1783" i="13"/>
  <c r="O1783" i="13"/>
  <c r="P1783" i="13"/>
  <c r="N1784" i="13"/>
  <c r="O1784" i="13"/>
  <c r="P1784" i="13"/>
  <c r="N1785" i="13"/>
  <c r="O1785" i="13"/>
  <c r="P1785" i="13"/>
  <c r="N1786" i="13"/>
  <c r="O1786" i="13"/>
  <c r="P1786" i="13"/>
  <c r="N1787" i="13"/>
  <c r="O1787" i="13"/>
  <c r="P1787" i="13"/>
  <c r="N1788" i="13"/>
  <c r="O1788" i="13"/>
  <c r="P1788" i="13"/>
  <c r="N1789" i="13"/>
  <c r="O1789" i="13"/>
  <c r="P1789" i="13"/>
  <c r="N1790" i="13"/>
  <c r="O1790" i="13"/>
  <c r="P1790" i="13"/>
  <c r="N1791" i="13"/>
  <c r="O1791" i="13"/>
  <c r="P1791" i="13"/>
  <c r="N1792" i="13"/>
  <c r="O1792" i="13"/>
  <c r="P1792" i="13"/>
  <c r="N1793" i="13"/>
  <c r="O1793" i="13"/>
  <c r="P1793" i="13"/>
  <c r="N1794" i="13"/>
  <c r="O1794" i="13"/>
  <c r="P1794" i="13"/>
  <c r="N1795" i="13"/>
  <c r="O1795" i="13"/>
  <c r="P1795" i="13"/>
  <c r="N1796" i="13"/>
  <c r="O1796" i="13"/>
  <c r="P1796" i="13"/>
  <c r="N1797" i="13"/>
  <c r="O1797" i="13"/>
  <c r="P1797" i="13"/>
  <c r="N1798" i="13"/>
  <c r="O1798" i="13"/>
  <c r="P1798" i="13"/>
  <c r="N1799" i="13"/>
  <c r="O1799" i="13"/>
  <c r="P1799" i="13"/>
  <c r="N1800" i="13"/>
  <c r="O1800" i="13"/>
  <c r="P1800" i="13"/>
  <c r="N1801" i="13"/>
  <c r="O1801" i="13"/>
  <c r="P1801" i="13"/>
  <c r="N1802" i="13"/>
  <c r="O1802" i="13"/>
  <c r="P1802" i="13"/>
  <c r="N1803" i="13"/>
  <c r="O1803" i="13"/>
  <c r="P1803" i="13"/>
  <c r="N1804" i="13"/>
  <c r="O1804" i="13"/>
  <c r="P1804" i="13"/>
  <c r="N1805" i="13"/>
  <c r="O1805" i="13"/>
  <c r="P1805" i="13"/>
  <c r="N1806" i="13"/>
  <c r="O1806" i="13"/>
  <c r="P1806" i="13"/>
  <c r="N1807" i="13"/>
  <c r="O1807" i="13"/>
  <c r="P1807" i="13"/>
  <c r="N1808" i="13"/>
  <c r="O1808" i="13"/>
  <c r="P1808" i="13"/>
  <c r="N1809" i="13"/>
  <c r="O1809" i="13"/>
  <c r="P1809" i="13"/>
  <c r="N1810" i="13"/>
  <c r="O1810" i="13"/>
  <c r="P1810" i="13"/>
  <c r="N1811" i="13"/>
  <c r="O1811" i="13"/>
  <c r="P1811" i="13"/>
  <c r="N1812" i="13"/>
  <c r="O1812" i="13"/>
  <c r="P1812" i="13"/>
  <c r="N1813" i="13"/>
  <c r="O1813" i="13"/>
  <c r="P1813" i="13"/>
  <c r="N1814" i="13"/>
  <c r="O1814" i="13"/>
  <c r="P1814" i="13"/>
  <c r="N1815" i="13"/>
  <c r="O1815" i="13"/>
  <c r="P1815" i="13"/>
  <c r="N1816" i="13"/>
  <c r="O1816" i="13"/>
  <c r="P1816" i="13"/>
  <c r="N1817" i="13"/>
  <c r="O1817" i="13"/>
  <c r="P1817" i="13"/>
  <c r="N1818" i="13"/>
  <c r="O1818" i="13"/>
  <c r="P1818" i="13"/>
  <c r="N1819" i="13"/>
  <c r="O1819" i="13"/>
  <c r="P1819" i="13"/>
  <c r="N1820" i="13"/>
  <c r="O1820" i="13"/>
  <c r="P1820" i="13"/>
  <c r="N1821" i="13"/>
  <c r="O1821" i="13"/>
  <c r="P1821" i="13"/>
  <c r="N1822" i="13"/>
  <c r="O1822" i="13"/>
  <c r="P1822" i="13"/>
  <c r="N1823" i="13"/>
  <c r="O1823" i="13"/>
  <c r="P1823" i="13"/>
  <c r="N1824" i="13"/>
  <c r="O1824" i="13"/>
  <c r="P1824" i="13"/>
  <c r="N1825" i="13"/>
  <c r="O1825" i="13"/>
  <c r="P1825" i="13"/>
  <c r="N1826" i="13"/>
  <c r="O1826" i="13"/>
  <c r="P1826" i="13"/>
  <c r="N1827" i="13"/>
  <c r="O1827" i="13"/>
  <c r="P1827" i="13"/>
  <c r="N1828" i="13"/>
  <c r="O1828" i="13"/>
  <c r="P1828" i="13"/>
  <c r="N1829" i="13"/>
  <c r="O1829" i="13"/>
  <c r="P1829" i="13"/>
  <c r="N1830" i="13"/>
  <c r="O1830" i="13"/>
  <c r="P1830" i="13"/>
  <c r="N1831" i="13"/>
  <c r="O1831" i="13"/>
  <c r="P1831" i="13"/>
  <c r="N1832" i="13"/>
  <c r="O1832" i="13"/>
  <c r="P1832" i="13"/>
  <c r="N1833" i="13"/>
  <c r="O1833" i="13"/>
  <c r="P1833" i="13"/>
  <c r="N1834" i="13"/>
  <c r="O1834" i="13"/>
  <c r="P1834" i="13"/>
  <c r="N1835" i="13"/>
  <c r="O1835" i="13"/>
  <c r="P1835" i="13"/>
  <c r="N1836" i="13"/>
  <c r="O1836" i="13"/>
  <c r="P1836" i="13"/>
  <c r="N1837" i="13"/>
  <c r="O1837" i="13"/>
  <c r="P1837" i="13"/>
  <c r="N1838" i="13"/>
  <c r="O1838" i="13"/>
  <c r="P1838" i="13"/>
  <c r="N1839" i="13"/>
  <c r="O1839" i="13"/>
  <c r="P1839" i="13"/>
  <c r="N1840" i="13"/>
  <c r="O1840" i="13"/>
  <c r="P1840" i="13"/>
  <c r="N1841" i="13"/>
  <c r="O1841" i="13"/>
  <c r="P1841" i="13"/>
  <c r="N1842" i="13"/>
  <c r="O1842" i="13"/>
  <c r="P1842" i="13"/>
  <c r="N1843" i="13"/>
  <c r="O1843" i="13"/>
  <c r="P1843" i="13"/>
  <c r="N1844" i="13"/>
  <c r="O1844" i="13"/>
  <c r="P1844" i="13"/>
  <c r="N1845" i="13"/>
  <c r="O1845" i="13"/>
  <c r="P1845" i="13"/>
  <c r="N1846" i="13"/>
  <c r="O1846" i="13"/>
  <c r="P1846" i="13"/>
  <c r="N1847" i="13"/>
  <c r="O1847" i="13"/>
  <c r="P1847" i="13"/>
  <c r="N1848" i="13"/>
  <c r="O1848" i="13"/>
  <c r="P1848" i="13"/>
  <c r="N1849" i="13"/>
  <c r="O1849" i="13"/>
  <c r="P1849" i="13"/>
  <c r="N1850" i="13"/>
  <c r="O1850" i="13"/>
  <c r="P1850" i="13"/>
  <c r="N1851" i="13"/>
  <c r="O1851" i="13"/>
  <c r="P1851" i="13"/>
  <c r="N1852" i="13"/>
  <c r="O1852" i="13"/>
  <c r="P1852" i="13"/>
  <c r="N1853" i="13"/>
  <c r="O1853" i="13"/>
  <c r="P1853" i="13"/>
  <c r="N1854" i="13"/>
  <c r="O1854" i="13"/>
  <c r="P1854" i="13"/>
  <c r="N1855" i="13"/>
  <c r="O1855" i="13"/>
  <c r="P1855" i="13"/>
  <c r="N1856" i="13"/>
  <c r="O1856" i="13"/>
  <c r="P1856" i="13"/>
  <c r="N1857" i="13"/>
  <c r="O1857" i="13"/>
  <c r="P1857" i="13"/>
  <c r="N1858" i="13"/>
  <c r="O1858" i="13"/>
  <c r="P1858" i="13"/>
  <c r="N1859" i="13"/>
  <c r="O1859" i="13"/>
  <c r="P1859" i="13"/>
  <c r="N1860" i="13"/>
  <c r="O1860" i="13"/>
  <c r="P1860" i="13"/>
  <c r="N1861" i="13"/>
  <c r="O1861" i="13"/>
  <c r="P1861" i="13"/>
  <c r="N1862" i="13"/>
  <c r="O1862" i="13"/>
  <c r="P1862" i="13"/>
  <c r="N1863" i="13"/>
  <c r="O1863" i="13"/>
  <c r="P1863" i="13"/>
  <c r="N1864" i="13"/>
  <c r="O1864" i="13"/>
  <c r="P1864" i="13"/>
  <c r="N1865" i="13"/>
  <c r="O1865" i="13"/>
  <c r="P1865" i="13"/>
  <c r="N1866" i="13"/>
  <c r="O1866" i="13"/>
  <c r="P1866" i="13"/>
  <c r="N1867" i="13"/>
  <c r="O1867" i="13"/>
  <c r="P1867" i="13"/>
  <c r="N1868" i="13"/>
  <c r="O1868" i="13"/>
  <c r="P1868" i="13"/>
  <c r="N1869" i="13"/>
  <c r="O1869" i="13"/>
  <c r="P1869" i="13"/>
  <c r="N1870" i="13"/>
  <c r="O1870" i="13"/>
  <c r="P1870" i="13"/>
  <c r="N1871" i="13"/>
  <c r="O1871" i="13"/>
  <c r="P1871" i="13"/>
  <c r="N1872" i="13"/>
  <c r="O1872" i="13"/>
  <c r="P1872" i="13"/>
  <c r="N1873" i="13"/>
  <c r="O1873" i="13"/>
  <c r="P1873" i="13"/>
  <c r="N1874" i="13"/>
  <c r="O1874" i="13"/>
  <c r="P1874" i="13"/>
  <c r="N1875" i="13"/>
  <c r="O1875" i="13"/>
  <c r="P1875" i="13"/>
  <c r="N1876" i="13"/>
  <c r="O1876" i="13"/>
  <c r="P1876" i="13"/>
  <c r="N1877" i="13"/>
  <c r="O1877" i="13"/>
  <c r="P1877" i="13"/>
  <c r="N1878" i="13"/>
  <c r="O1878" i="13"/>
  <c r="P1878" i="13"/>
  <c r="N1879" i="13"/>
  <c r="O1879" i="13"/>
  <c r="P1879" i="13"/>
  <c r="N1880" i="13"/>
  <c r="O1880" i="13"/>
  <c r="P1880" i="13"/>
  <c r="N1881" i="13"/>
  <c r="O1881" i="13"/>
  <c r="P1881" i="13"/>
  <c r="N1882" i="13"/>
  <c r="O1882" i="13"/>
  <c r="P1882" i="13"/>
  <c r="N1883" i="13"/>
  <c r="O1883" i="13"/>
  <c r="P1883" i="13"/>
  <c r="N1884" i="13"/>
  <c r="O1884" i="13"/>
  <c r="P1884" i="13"/>
  <c r="N1885" i="13"/>
  <c r="O1885" i="13"/>
  <c r="P1885" i="13"/>
  <c r="N1886" i="13"/>
  <c r="O1886" i="13"/>
  <c r="P1886" i="13"/>
  <c r="N1887" i="13"/>
  <c r="O1887" i="13"/>
  <c r="P1887" i="13"/>
  <c r="N1888" i="13"/>
  <c r="O1888" i="13"/>
  <c r="P1888" i="13"/>
  <c r="N1889" i="13"/>
  <c r="O1889" i="13"/>
  <c r="P1889" i="13"/>
  <c r="N1890" i="13"/>
  <c r="O1890" i="13"/>
  <c r="P1890" i="13"/>
  <c r="N1891" i="13"/>
  <c r="O1891" i="13"/>
  <c r="P1891" i="13"/>
  <c r="N1892" i="13"/>
  <c r="O1892" i="13"/>
  <c r="P1892" i="13"/>
  <c r="N1893" i="13"/>
  <c r="O1893" i="13"/>
  <c r="P1893" i="13"/>
  <c r="N1894" i="13"/>
  <c r="O1894" i="13"/>
  <c r="P1894" i="13"/>
  <c r="N1895" i="13"/>
  <c r="O1895" i="13"/>
  <c r="P1895" i="13"/>
  <c r="N1896" i="13"/>
  <c r="O1896" i="13"/>
  <c r="P1896" i="13"/>
  <c r="N1897" i="13"/>
  <c r="O1897" i="13"/>
  <c r="P1897" i="13"/>
  <c r="N1898" i="13"/>
  <c r="O1898" i="13"/>
  <c r="P1898" i="13"/>
  <c r="N1899" i="13"/>
  <c r="O1899" i="13"/>
  <c r="P1899" i="13"/>
  <c r="N1900" i="13"/>
  <c r="O1900" i="13"/>
  <c r="P1900" i="13"/>
  <c r="N1901" i="13"/>
  <c r="O1901" i="13"/>
  <c r="P1901" i="13"/>
  <c r="N1902" i="13"/>
  <c r="O1902" i="13"/>
  <c r="P1902" i="13"/>
  <c r="N1903" i="13"/>
  <c r="O1903" i="13"/>
  <c r="P1903" i="13"/>
  <c r="N1904" i="13"/>
  <c r="O1904" i="13"/>
  <c r="P1904" i="13"/>
  <c r="N1905" i="13"/>
  <c r="O1905" i="13"/>
  <c r="P1905" i="13"/>
  <c r="N1906" i="13"/>
  <c r="O1906" i="13"/>
  <c r="P1906" i="13"/>
  <c r="N1907" i="13"/>
  <c r="O1907" i="13"/>
  <c r="P1907" i="13"/>
  <c r="N1908" i="13"/>
  <c r="O1908" i="13"/>
  <c r="P1908" i="13"/>
  <c r="N1909" i="13"/>
  <c r="O1909" i="13"/>
  <c r="P1909" i="13"/>
  <c r="N1910" i="13"/>
  <c r="O1910" i="13"/>
  <c r="P1910" i="13"/>
  <c r="N1911" i="13"/>
  <c r="O1911" i="13"/>
  <c r="P1911" i="13"/>
  <c r="N1912" i="13"/>
  <c r="O1912" i="13"/>
  <c r="P1912" i="13"/>
  <c r="N1913" i="13"/>
  <c r="O1913" i="13"/>
  <c r="P1913" i="13"/>
  <c r="N1914" i="13"/>
  <c r="O1914" i="13"/>
  <c r="P1914" i="13"/>
  <c r="N1915" i="13"/>
  <c r="O1915" i="13"/>
  <c r="P1915" i="13"/>
  <c r="N1916" i="13"/>
  <c r="O1916" i="13"/>
  <c r="P1916" i="13"/>
  <c r="N1917" i="13"/>
  <c r="O1917" i="13"/>
  <c r="P1917" i="13"/>
  <c r="N1918" i="13"/>
  <c r="O1918" i="13"/>
  <c r="P1918" i="13"/>
  <c r="N1919" i="13"/>
  <c r="O1919" i="13"/>
  <c r="P1919" i="13"/>
  <c r="N1920" i="13"/>
  <c r="O1920" i="13"/>
  <c r="P1920" i="13"/>
  <c r="N1921" i="13"/>
  <c r="O1921" i="13"/>
  <c r="P1921" i="13"/>
  <c r="N1922" i="13"/>
  <c r="O1922" i="13"/>
  <c r="P1922" i="13"/>
  <c r="N1923" i="13"/>
  <c r="O1923" i="13"/>
  <c r="P1923" i="13"/>
  <c r="N1924" i="13"/>
  <c r="O1924" i="13"/>
  <c r="P1924" i="13"/>
  <c r="N1925" i="13"/>
  <c r="O1925" i="13"/>
  <c r="P1925" i="13"/>
  <c r="N1926" i="13"/>
  <c r="O1926" i="13"/>
  <c r="P1926" i="13"/>
  <c r="N1927" i="13"/>
  <c r="O1927" i="13"/>
  <c r="P1927" i="13"/>
  <c r="N1928" i="13"/>
  <c r="O1928" i="13"/>
  <c r="P1928" i="13"/>
  <c r="N1929" i="13"/>
  <c r="O1929" i="13"/>
  <c r="P1929" i="13"/>
  <c r="N1930" i="13"/>
  <c r="O1930" i="13"/>
  <c r="P1930" i="13"/>
  <c r="N1931" i="13"/>
  <c r="O1931" i="13"/>
  <c r="P1931" i="13"/>
  <c r="N1932" i="13"/>
  <c r="O1932" i="13"/>
  <c r="P1932" i="13"/>
  <c r="N1933" i="13"/>
  <c r="O1933" i="13"/>
  <c r="P1933" i="13"/>
  <c r="N1934" i="13"/>
  <c r="O1934" i="13"/>
  <c r="P1934" i="13"/>
  <c r="N1935" i="13"/>
  <c r="O1935" i="13"/>
  <c r="P1935" i="13"/>
  <c r="N1936" i="13"/>
  <c r="O1936" i="13"/>
  <c r="P1936" i="13"/>
  <c r="N1937" i="13"/>
  <c r="O1937" i="13"/>
  <c r="P1937" i="13"/>
  <c r="N1938" i="13"/>
  <c r="O1938" i="13"/>
  <c r="P1938" i="13"/>
  <c r="N1939" i="13"/>
  <c r="O1939" i="13"/>
  <c r="P1939" i="13"/>
  <c r="N1940" i="13"/>
  <c r="O1940" i="13"/>
  <c r="P1940" i="13"/>
  <c r="N1941" i="13"/>
  <c r="O1941" i="13"/>
  <c r="P1941" i="13"/>
  <c r="N1942" i="13"/>
  <c r="O1942" i="13"/>
  <c r="P1942" i="13"/>
  <c r="N1943" i="13"/>
  <c r="O1943" i="13"/>
  <c r="P1943" i="13"/>
  <c r="N1944" i="13"/>
  <c r="O1944" i="13"/>
  <c r="P1944" i="13"/>
  <c r="N1945" i="13"/>
  <c r="O1945" i="13"/>
  <c r="P1945" i="13"/>
  <c r="N1946" i="13"/>
  <c r="O1946" i="13"/>
  <c r="P1946" i="13"/>
  <c r="N1947" i="13"/>
  <c r="O1947" i="13"/>
  <c r="P1947" i="13"/>
  <c r="N1948" i="13"/>
  <c r="O1948" i="13"/>
  <c r="P1948" i="13"/>
  <c r="N1949" i="13"/>
  <c r="O1949" i="13"/>
  <c r="P1949" i="13"/>
  <c r="N1950" i="13"/>
  <c r="O1950" i="13"/>
  <c r="P1950" i="13"/>
  <c r="N1951" i="13"/>
  <c r="O1951" i="13"/>
  <c r="P1951" i="13"/>
  <c r="N1952" i="13"/>
  <c r="O1952" i="13"/>
  <c r="P1952" i="13"/>
  <c r="N1953" i="13"/>
  <c r="O1953" i="13"/>
  <c r="P1953" i="13"/>
  <c r="N1954" i="13"/>
  <c r="O1954" i="13"/>
  <c r="P1954" i="13"/>
  <c r="N1955" i="13"/>
  <c r="O1955" i="13"/>
  <c r="P1955" i="13"/>
  <c r="N1956" i="13"/>
  <c r="O1956" i="13"/>
  <c r="P1956" i="13"/>
  <c r="N1957" i="13"/>
  <c r="O1957" i="13"/>
  <c r="P1957" i="13"/>
  <c r="N1958" i="13"/>
  <c r="O1958" i="13"/>
  <c r="P1958" i="13"/>
  <c r="N1959" i="13"/>
  <c r="O1959" i="13"/>
  <c r="P1959" i="13"/>
  <c r="N1960" i="13"/>
  <c r="O1960" i="13"/>
  <c r="P1960" i="13"/>
  <c r="N1961" i="13"/>
  <c r="O1961" i="13"/>
  <c r="P1961" i="13"/>
  <c r="N1962" i="13"/>
  <c r="O1962" i="13"/>
  <c r="P1962" i="13"/>
  <c r="N1963" i="13"/>
  <c r="O1963" i="13"/>
  <c r="P1963" i="13"/>
  <c r="N1964" i="13"/>
  <c r="O1964" i="13"/>
  <c r="P1964" i="13"/>
  <c r="N1965" i="13"/>
  <c r="O1965" i="13"/>
  <c r="P1965" i="13"/>
  <c r="N1966" i="13"/>
  <c r="O1966" i="13"/>
  <c r="P1966" i="13"/>
  <c r="N1967" i="13"/>
  <c r="O1967" i="13"/>
  <c r="P1967" i="13"/>
  <c r="N1968" i="13"/>
  <c r="O1968" i="13"/>
  <c r="P1968" i="13"/>
  <c r="N1969" i="13"/>
  <c r="O1969" i="13"/>
  <c r="P1969" i="13"/>
  <c r="N1970" i="13"/>
  <c r="O1970" i="13"/>
  <c r="P1970" i="13"/>
  <c r="N1971" i="13"/>
  <c r="O1971" i="13"/>
  <c r="P1971" i="13"/>
  <c r="N1972" i="13"/>
  <c r="O1972" i="13"/>
  <c r="P1972" i="13"/>
  <c r="N1973" i="13"/>
  <c r="O1973" i="13"/>
  <c r="P1973" i="13"/>
  <c r="N1974" i="13"/>
  <c r="O1974" i="13"/>
  <c r="P1974" i="13"/>
  <c r="N1975" i="13"/>
  <c r="O1975" i="13"/>
  <c r="P1975" i="13"/>
  <c r="N1976" i="13"/>
  <c r="O1976" i="13"/>
  <c r="P1976" i="13"/>
  <c r="N1977" i="13"/>
  <c r="O1977" i="13"/>
  <c r="P1977" i="13"/>
  <c r="N1978" i="13"/>
  <c r="O1978" i="13"/>
  <c r="P1978" i="13"/>
  <c r="N1979" i="13"/>
  <c r="O1979" i="13"/>
  <c r="P1979" i="13"/>
  <c r="N1980" i="13"/>
  <c r="O1980" i="13"/>
  <c r="P1980" i="13"/>
  <c r="N1981" i="13"/>
  <c r="O1981" i="13"/>
  <c r="P1981" i="13"/>
  <c r="N1982" i="13"/>
  <c r="O1982" i="13"/>
  <c r="P1982" i="13"/>
  <c r="N1983" i="13"/>
  <c r="O1983" i="13"/>
  <c r="P1983" i="13"/>
  <c r="N1984" i="13"/>
  <c r="O1984" i="13"/>
  <c r="P1984" i="13"/>
  <c r="N1985" i="13"/>
  <c r="O1985" i="13"/>
  <c r="P1985" i="13"/>
  <c r="N1986" i="13"/>
  <c r="O1986" i="13"/>
  <c r="P1986" i="13"/>
  <c r="N1987" i="13"/>
  <c r="O1987" i="13"/>
  <c r="P1987" i="13"/>
  <c r="N1988" i="13"/>
  <c r="O1988" i="13"/>
  <c r="P1988" i="13"/>
  <c r="N1989" i="13"/>
  <c r="O1989" i="13"/>
  <c r="P1989" i="13"/>
  <c r="N1990" i="13"/>
  <c r="O1990" i="13"/>
  <c r="P1990" i="13"/>
  <c r="N1991" i="13"/>
  <c r="O1991" i="13"/>
  <c r="P1991" i="13"/>
  <c r="N1992" i="13"/>
  <c r="O1992" i="13"/>
  <c r="P1992" i="13"/>
  <c r="N1993" i="13"/>
  <c r="O1993" i="13"/>
  <c r="P1993" i="13"/>
  <c r="N1994" i="13"/>
  <c r="O1994" i="13"/>
  <c r="P1994" i="13"/>
  <c r="N1995" i="13"/>
  <c r="O1995" i="13"/>
  <c r="P1995" i="13"/>
  <c r="N1996" i="13"/>
  <c r="O1996" i="13"/>
  <c r="P1996" i="13"/>
  <c r="N1997" i="13"/>
  <c r="O1997" i="13"/>
  <c r="P1997" i="13"/>
  <c r="N1998" i="13"/>
  <c r="O1998" i="13"/>
  <c r="P1998" i="13"/>
  <c r="N1999" i="13"/>
  <c r="O1999" i="13"/>
  <c r="P1999" i="13"/>
  <c r="N2000" i="13"/>
  <c r="O2000" i="13"/>
  <c r="P2000" i="13"/>
  <c r="N2001" i="13"/>
  <c r="O2001" i="13"/>
  <c r="P2001" i="13"/>
  <c r="N2002" i="13"/>
  <c r="O2002" i="13"/>
  <c r="P2002" i="13"/>
  <c r="N2003" i="13"/>
  <c r="O2003" i="13"/>
  <c r="P2003" i="13"/>
  <c r="N2004" i="13"/>
  <c r="O2004" i="13"/>
  <c r="P2004" i="13"/>
  <c r="N2005" i="13"/>
  <c r="O2005" i="13"/>
  <c r="P2005" i="13"/>
  <c r="N2006" i="13"/>
  <c r="O2006" i="13"/>
  <c r="P2006" i="13"/>
  <c r="N2007" i="13"/>
  <c r="O2007" i="13"/>
  <c r="P2007" i="13"/>
  <c r="N2008" i="13"/>
  <c r="O2008" i="13"/>
  <c r="P2008" i="13"/>
  <c r="N2009" i="13"/>
  <c r="O2009" i="13"/>
  <c r="P2009" i="13"/>
  <c r="N2010" i="13"/>
  <c r="O2010" i="13"/>
  <c r="P2010" i="13"/>
  <c r="N2011" i="13"/>
  <c r="O2011" i="13"/>
  <c r="P2011" i="13"/>
  <c r="N2012" i="13"/>
  <c r="O2012" i="13"/>
  <c r="P2012" i="13"/>
  <c r="N2013" i="13"/>
  <c r="O2013" i="13"/>
  <c r="P2013" i="13"/>
  <c r="N2014" i="13"/>
  <c r="O2014" i="13"/>
  <c r="P2014" i="13"/>
  <c r="N2015" i="13"/>
  <c r="O2015" i="13"/>
  <c r="P2015" i="13"/>
  <c r="N2016" i="13"/>
  <c r="O2016" i="13"/>
  <c r="P2016" i="13"/>
  <c r="N2017" i="13"/>
  <c r="O2017" i="13"/>
  <c r="P2017" i="13"/>
  <c r="N2018" i="13"/>
  <c r="O2018" i="13"/>
  <c r="P2018" i="13"/>
  <c r="N2019" i="13"/>
  <c r="O2019" i="13"/>
  <c r="P2019" i="13"/>
  <c r="N2020" i="13"/>
  <c r="O2020" i="13"/>
  <c r="P2020" i="13"/>
  <c r="N2021" i="13"/>
  <c r="O2021" i="13"/>
  <c r="P2021" i="13"/>
  <c r="N2022" i="13"/>
  <c r="O2022" i="13"/>
  <c r="P2022" i="13"/>
  <c r="N2023" i="13"/>
  <c r="O2023" i="13"/>
  <c r="P2023" i="13"/>
  <c r="N2024" i="13"/>
  <c r="O2024" i="13"/>
  <c r="P2024" i="13"/>
  <c r="N2025" i="13"/>
  <c r="O2025" i="13"/>
  <c r="P2025" i="13"/>
  <c r="N2026" i="13"/>
  <c r="O2026" i="13"/>
  <c r="P2026" i="13"/>
  <c r="N2027" i="13"/>
  <c r="O2027" i="13"/>
  <c r="P2027" i="13"/>
  <c r="N2028" i="13"/>
  <c r="O2028" i="13"/>
  <c r="P2028" i="13"/>
  <c r="N2029" i="13"/>
  <c r="O2029" i="13"/>
  <c r="P2029" i="13"/>
  <c r="N2030" i="13"/>
  <c r="O2030" i="13"/>
  <c r="P2030" i="13"/>
  <c r="N2031" i="13"/>
  <c r="O2031" i="13"/>
  <c r="P2031" i="13"/>
  <c r="N2032" i="13"/>
  <c r="O2032" i="13"/>
  <c r="P2032" i="13"/>
  <c r="N2033" i="13"/>
  <c r="O2033" i="13"/>
  <c r="P2033" i="13"/>
  <c r="N2034" i="13"/>
  <c r="O2034" i="13"/>
  <c r="P2034" i="13"/>
  <c r="N2035" i="13"/>
  <c r="O2035" i="13"/>
  <c r="P2035" i="13"/>
  <c r="N2036" i="13"/>
  <c r="O2036" i="13"/>
  <c r="P2036" i="13"/>
  <c r="N2037" i="13"/>
  <c r="O2037" i="13"/>
  <c r="P2037" i="13"/>
  <c r="N2038" i="13"/>
  <c r="O2038" i="13"/>
  <c r="P2038" i="13"/>
  <c r="N2039" i="13"/>
  <c r="O2039" i="13"/>
  <c r="P2039" i="13"/>
  <c r="N2040" i="13"/>
  <c r="O2040" i="13"/>
  <c r="P2040" i="13"/>
  <c r="N2041" i="13"/>
  <c r="O2041" i="13"/>
  <c r="P2041" i="13"/>
  <c r="N2042" i="13"/>
  <c r="O2042" i="13"/>
  <c r="P2042" i="13"/>
  <c r="N2043" i="13"/>
  <c r="O2043" i="13"/>
  <c r="P2043" i="13"/>
  <c r="N2044" i="13"/>
  <c r="O2044" i="13"/>
  <c r="P2044" i="13"/>
  <c r="N2045" i="13"/>
  <c r="O2045" i="13"/>
  <c r="P2045" i="13"/>
  <c r="N2046" i="13"/>
  <c r="O2046" i="13"/>
  <c r="P2046" i="13"/>
  <c r="N2047" i="13"/>
  <c r="O2047" i="13"/>
  <c r="P2047" i="13"/>
  <c r="N2048" i="13"/>
  <c r="O2048" i="13"/>
  <c r="P2048" i="13"/>
  <c r="N2049" i="13"/>
  <c r="O2049" i="13"/>
  <c r="P2049" i="13"/>
  <c r="N2050" i="13"/>
  <c r="O2050" i="13"/>
  <c r="P2050" i="13"/>
  <c r="N2051" i="13"/>
  <c r="O2051" i="13"/>
  <c r="P2051" i="13"/>
  <c r="N2052" i="13"/>
  <c r="O2052" i="13"/>
  <c r="P2052" i="13"/>
  <c r="N2053" i="13"/>
  <c r="O2053" i="13"/>
  <c r="P2053" i="13"/>
  <c r="N2054" i="13"/>
  <c r="O2054" i="13"/>
  <c r="P2054" i="13"/>
  <c r="N2055" i="13"/>
  <c r="O2055" i="13"/>
  <c r="P2055" i="13"/>
  <c r="N2056" i="13"/>
  <c r="O2056" i="13"/>
  <c r="P2056" i="13"/>
  <c r="N2057" i="13"/>
  <c r="O2057" i="13"/>
  <c r="P2057" i="13"/>
  <c r="N2058" i="13"/>
  <c r="O2058" i="13"/>
  <c r="P2058" i="13"/>
  <c r="N2059" i="13"/>
  <c r="O2059" i="13"/>
  <c r="P2059" i="13"/>
  <c r="N2060" i="13"/>
  <c r="O2060" i="13"/>
  <c r="P2060" i="13"/>
  <c r="N2061" i="13"/>
  <c r="O2061" i="13"/>
  <c r="P2061" i="13"/>
  <c r="N2062" i="13"/>
  <c r="O2062" i="13"/>
  <c r="P2062" i="13"/>
  <c r="N2063" i="13"/>
  <c r="O2063" i="13"/>
  <c r="P2063" i="13"/>
  <c r="N2064" i="13"/>
  <c r="O2064" i="13"/>
  <c r="P2064" i="13"/>
  <c r="N2065" i="13"/>
  <c r="O2065" i="13"/>
  <c r="P2065" i="13"/>
  <c r="N2066" i="13"/>
  <c r="O2066" i="13"/>
  <c r="P2066" i="13"/>
  <c r="N2067" i="13"/>
  <c r="O2067" i="13"/>
  <c r="P2067" i="13"/>
  <c r="N2068" i="13"/>
  <c r="O2068" i="13"/>
  <c r="P2068" i="13"/>
  <c r="N2069" i="13"/>
  <c r="O2069" i="13"/>
  <c r="P2069" i="13"/>
  <c r="N2070" i="13"/>
  <c r="O2070" i="13"/>
  <c r="P2070" i="13"/>
  <c r="N2071" i="13"/>
  <c r="O2071" i="13"/>
  <c r="P2071" i="13"/>
  <c r="N2072" i="13"/>
  <c r="O2072" i="13"/>
  <c r="P2072" i="13"/>
  <c r="N2073" i="13"/>
  <c r="O2073" i="13"/>
  <c r="P2073" i="13"/>
  <c r="N2074" i="13"/>
  <c r="O2074" i="13"/>
  <c r="P2074" i="13"/>
  <c r="N2075" i="13"/>
  <c r="O2075" i="13"/>
  <c r="P2075" i="13"/>
  <c r="N2076" i="13"/>
  <c r="O2076" i="13"/>
  <c r="P2076" i="13"/>
  <c r="N2077" i="13"/>
  <c r="O2077" i="13"/>
  <c r="P2077" i="13"/>
  <c r="N2078" i="13"/>
  <c r="O2078" i="13"/>
  <c r="P2078" i="13"/>
  <c r="N2079" i="13"/>
  <c r="O2079" i="13"/>
  <c r="P2079" i="13"/>
  <c r="N2080" i="13"/>
  <c r="O2080" i="13"/>
  <c r="P2080" i="13"/>
  <c r="N2081" i="13"/>
  <c r="O2081" i="13"/>
  <c r="P2081" i="13"/>
  <c r="N2082" i="13"/>
  <c r="O2082" i="13"/>
  <c r="P2082" i="13"/>
  <c r="N2083" i="13"/>
  <c r="O2083" i="13"/>
  <c r="P2083" i="13"/>
  <c r="N2084" i="13"/>
  <c r="O2084" i="13"/>
  <c r="P2084" i="13"/>
  <c r="N2085" i="13"/>
  <c r="O2085" i="13"/>
  <c r="P2085" i="13"/>
  <c r="N2086" i="13"/>
  <c r="O2086" i="13"/>
  <c r="P2086" i="13"/>
  <c r="N2087" i="13"/>
  <c r="O2087" i="13"/>
  <c r="P2087" i="13"/>
  <c r="N2088" i="13"/>
  <c r="O2088" i="13"/>
  <c r="P2088" i="13"/>
  <c r="N2089" i="13"/>
  <c r="O2089" i="13"/>
  <c r="P2089" i="13"/>
  <c r="N2090" i="13"/>
  <c r="O2090" i="13"/>
  <c r="P2090" i="13"/>
  <c r="N2091" i="13"/>
  <c r="O2091" i="13"/>
  <c r="P2091" i="13"/>
  <c r="N2092" i="13"/>
  <c r="O2092" i="13"/>
  <c r="P2092" i="13"/>
  <c r="N2093" i="13"/>
  <c r="O2093" i="13"/>
  <c r="P2093" i="13"/>
  <c r="N2094" i="13"/>
  <c r="O2094" i="13"/>
  <c r="P2094" i="13"/>
  <c r="N2095" i="13"/>
  <c r="O2095" i="13"/>
  <c r="P2095" i="13"/>
  <c r="N2096" i="13"/>
  <c r="O2096" i="13"/>
  <c r="P2096" i="13"/>
  <c r="N2097" i="13"/>
  <c r="O2097" i="13"/>
  <c r="P2097" i="13"/>
  <c r="N2098" i="13"/>
  <c r="O2098" i="13"/>
  <c r="P2098" i="13"/>
  <c r="N2099" i="13"/>
  <c r="O2099" i="13"/>
  <c r="P2099" i="13"/>
  <c r="N2100" i="13"/>
  <c r="O2100" i="13"/>
  <c r="P2100" i="13"/>
  <c r="N2101" i="13"/>
  <c r="O2101" i="13"/>
  <c r="P2101" i="13"/>
  <c r="N2102" i="13"/>
  <c r="O2102" i="13"/>
  <c r="P2102" i="13"/>
  <c r="N2103" i="13"/>
  <c r="O2103" i="13"/>
  <c r="P2103" i="13"/>
  <c r="N2104" i="13"/>
  <c r="O2104" i="13"/>
  <c r="P2104" i="13"/>
  <c r="N2105" i="13"/>
  <c r="O2105" i="13"/>
  <c r="P2105" i="13"/>
  <c r="N2106" i="13"/>
  <c r="O2106" i="13"/>
  <c r="P2106" i="13"/>
  <c r="N2107" i="13"/>
  <c r="O2107" i="13"/>
  <c r="P2107" i="13"/>
  <c r="N2108" i="13"/>
  <c r="O2108" i="13"/>
  <c r="P2108" i="13"/>
  <c r="N2109" i="13"/>
  <c r="O2109" i="13"/>
  <c r="P2109" i="13"/>
  <c r="N2110" i="13"/>
  <c r="O2110" i="13"/>
  <c r="P2110" i="13"/>
  <c r="N2111" i="13"/>
  <c r="O2111" i="13"/>
  <c r="P2111" i="13"/>
  <c r="N2112" i="13"/>
  <c r="O2112" i="13"/>
  <c r="P2112" i="13"/>
  <c r="N2113" i="13"/>
  <c r="O2113" i="13"/>
  <c r="P2113" i="13"/>
  <c r="N2114" i="13"/>
  <c r="O2114" i="13"/>
  <c r="P2114" i="13"/>
  <c r="N2115" i="13"/>
  <c r="O2115" i="13"/>
  <c r="P2115" i="13"/>
  <c r="N2116" i="13"/>
  <c r="O2116" i="13"/>
  <c r="P2116" i="13"/>
  <c r="N2117" i="13"/>
  <c r="O2117" i="13"/>
  <c r="P2117" i="13"/>
  <c r="N2118" i="13"/>
  <c r="O2118" i="13"/>
  <c r="P2118" i="13"/>
  <c r="N2119" i="13"/>
  <c r="O2119" i="13"/>
  <c r="P2119" i="13"/>
  <c r="N2120" i="13"/>
  <c r="O2120" i="13"/>
  <c r="P2120" i="13"/>
  <c r="N2121" i="13"/>
  <c r="O2121" i="13"/>
  <c r="P2121" i="13"/>
  <c r="N2122" i="13"/>
  <c r="O2122" i="13"/>
  <c r="P2122" i="13"/>
  <c r="N2123" i="13"/>
  <c r="O2123" i="13"/>
  <c r="P2123" i="13"/>
  <c r="N2124" i="13"/>
  <c r="O2124" i="13"/>
  <c r="P2124" i="13"/>
  <c r="N2125" i="13"/>
  <c r="O2125" i="13"/>
  <c r="P2125" i="13"/>
  <c r="N2126" i="13"/>
  <c r="O2126" i="13"/>
  <c r="P2126" i="13"/>
  <c r="N2127" i="13"/>
  <c r="O2127" i="13"/>
  <c r="P2127" i="13"/>
  <c r="N2128" i="13"/>
  <c r="O2128" i="13"/>
  <c r="P2128" i="13"/>
  <c r="N2129" i="13"/>
  <c r="O2129" i="13"/>
  <c r="P2129" i="13"/>
  <c r="N2130" i="13"/>
  <c r="O2130" i="13"/>
  <c r="P2130" i="13"/>
  <c r="N2131" i="13"/>
  <c r="O2131" i="13"/>
  <c r="P2131" i="13"/>
  <c r="N2132" i="13"/>
  <c r="O2132" i="13"/>
  <c r="P2132" i="13"/>
  <c r="N2133" i="13"/>
  <c r="O2133" i="13"/>
  <c r="P2133" i="13"/>
  <c r="N2134" i="13"/>
  <c r="O2134" i="13"/>
  <c r="P2134" i="13"/>
  <c r="N2135" i="13"/>
  <c r="O2135" i="13"/>
  <c r="P2135" i="13"/>
  <c r="N2136" i="13"/>
  <c r="O2136" i="13"/>
  <c r="P2136" i="13"/>
  <c r="N2137" i="13"/>
  <c r="O2137" i="13"/>
  <c r="P2137" i="13"/>
  <c r="N2138" i="13"/>
  <c r="O2138" i="13"/>
  <c r="P2138" i="13"/>
  <c r="N2139" i="13"/>
  <c r="O2139" i="13"/>
  <c r="P2139" i="13"/>
  <c r="N2140" i="13"/>
  <c r="O2140" i="13"/>
  <c r="P2140" i="13"/>
  <c r="N2141" i="13"/>
  <c r="O2141" i="13"/>
  <c r="P2141" i="13"/>
  <c r="N2142" i="13"/>
  <c r="O2142" i="13"/>
  <c r="P2142" i="13"/>
  <c r="N2143" i="13"/>
  <c r="O2143" i="13"/>
  <c r="P2143" i="13"/>
  <c r="N2144" i="13"/>
  <c r="O2144" i="13"/>
  <c r="P2144" i="13"/>
  <c r="N2145" i="13"/>
  <c r="O2145" i="13"/>
  <c r="P2145" i="13"/>
  <c r="N2146" i="13"/>
  <c r="O2146" i="13"/>
  <c r="P2146" i="13"/>
  <c r="N2147" i="13"/>
  <c r="O2147" i="13"/>
  <c r="P2147" i="13"/>
  <c r="N2148" i="13"/>
  <c r="O2148" i="13"/>
  <c r="P2148" i="13"/>
  <c r="N2149" i="13"/>
  <c r="O2149" i="13"/>
  <c r="P2149" i="13"/>
  <c r="N2150" i="13"/>
  <c r="O2150" i="13"/>
  <c r="P2150" i="13"/>
  <c r="N2151" i="13"/>
  <c r="O2151" i="13"/>
  <c r="P2151" i="13"/>
  <c r="N2152" i="13"/>
  <c r="O2152" i="13"/>
  <c r="P2152" i="13"/>
  <c r="N2153" i="13"/>
  <c r="O2153" i="13"/>
  <c r="P2153" i="13"/>
  <c r="N2154" i="13"/>
  <c r="O2154" i="13"/>
  <c r="P2154" i="13"/>
  <c r="N2155" i="13"/>
  <c r="O2155" i="13"/>
  <c r="P2155" i="13"/>
  <c r="N2156" i="13"/>
  <c r="O2156" i="13"/>
  <c r="P2156" i="13"/>
  <c r="N2157" i="13"/>
  <c r="O2157" i="13"/>
  <c r="P2157" i="13"/>
  <c r="N2158" i="13"/>
  <c r="O2158" i="13"/>
  <c r="P2158" i="13"/>
  <c r="N2159" i="13"/>
  <c r="O2159" i="13"/>
  <c r="P2159" i="13"/>
  <c r="N2160" i="13"/>
  <c r="O2160" i="13"/>
  <c r="P2160" i="13"/>
  <c r="N2161" i="13"/>
  <c r="O2161" i="13"/>
  <c r="P2161" i="13"/>
  <c r="N2162" i="13"/>
  <c r="O2162" i="13"/>
  <c r="P2162" i="13"/>
  <c r="N2163" i="13"/>
  <c r="O2163" i="13"/>
  <c r="P2163" i="13"/>
  <c r="N2164" i="13"/>
  <c r="O2164" i="13"/>
  <c r="P2164" i="13"/>
  <c r="N2165" i="13"/>
  <c r="O2165" i="13"/>
  <c r="P2165" i="13"/>
  <c r="N2166" i="13"/>
  <c r="O2166" i="13"/>
  <c r="P2166" i="13"/>
  <c r="N2167" i="13"/>
  <c r="O2167" i="13"/>
  <c r="P2167" i="13"/>
  <c r="N2168" i="13"/>
  <c r="O2168" i="13"/>
  <c r="P2168" i="13"/>
  <c r="N2169" i="13"/>
  <c r="O2169" i="13"/>
  <c r="P2169" i="13"/>
  <c r="N2170" i="13"/>
  <c r="O2170" i="13"/>
  <c r="P2170" i="13"/>
  <c r="N2171" i="13"/>
  <c r="O2171" i="13"/>
  <c r="P2171" i="13"/>
  <c r="N2172" i="13"/>
  <c r="O2172" i="13"/>
  <c r="P2172" i="13"/>
  <c r="N2173" i="13"/>
  <c r="O2173" i="13"/>
  <c r="P2173" i="13"/>
  <c r="N2174" i="13"/>
  <c r="O2174" i="13"/>
  <c r="P2174" i="13"/>
  <c r="N2175" i="13"/>
  <c r="O2175" i="13"/>
  <c r="P2175" i="13"/>
  <c r="N2176" i="13"/>
  <c r="O2176" i="13"/>
  <c r="P2176" i="13"/>
  <c r="N2177" i="13"/>
  <c r="O2177" i="13"/>
  <c r="P2177" i="13"/>
  <c r="N2178" i="13"/>
  <c r="O2178" i="13"/>
  <c r="P2178" i="13"/>
  <c r="N2179" i="13"/>
  <c r="O2179" i="13"/>
  <c r="P2179" i="13"/>
  <c r="N2180" i="13"/>
  <c r="O2180" i="13"/>
  <c r="P2180" i="13"/>
  <c r="N2181" i="13"/>
  <c r="O2181" i="13"/>
  <c r="P2181" i="13"/>
  <c r="N2182" i="13"/>
  <c r="O2182" i="13"/>
  <c r="P2182" i="13"/>
  <c r="N2183" i="13"/>
  <c r="O2183" i="13"/>
  <c r="P2183" i="13"/>
  <c r="N2184" i="13"/>
  <c r="O2184" i="13"/>
  <c r="P2184" i="13"/>
  <c r="N2185" i="13"/>
  <c r="O2185" i="13"/>
  <c r="P2185" i="13"/>
  <c r="N2186" i="13"/>
  <c r="O2186" i="13"/>
  <c r="P2186" i="13"/>
  <c r="N2187" i="13"/>
  <c r="O2187" i="13"/>
  <c r="P2187" i="13"/>
  <c r="N2188" i="13"/>
  <c r="O2188" i="13"/>
  <c r="P2188" i="13"/>
  <c r="N2189" i="13"/>
  <c r="O2189" i="13"/>
  <c r="P2189" i="13"/>
  <c r="N2190" i="13"/>
  <c r="O2190" i="13"/>
  <c r="P2190" i="13"/>
  <c r="N2191" i="13"/>
  <c r="O2191" i="13"/>
  <c r="P2191" i="13"/>
  <c r="N2192" i="13"/>
  <c r="O2192" i="13"/>
  <c r="P2192" i="13"/>
  <c r="N2193" i="13"/>
  <c r="O2193" i="13"/>
  <c r="P2193" i="13"/>
  <c r="N2194" i="13"/>
  <c r="O2194" i="13"/>
  <c r="P2194" i="13"/>
  <c r="N2195" i="13"/>
  <c r="O2195" i="13"/>
  <c r="P2195" i="13"/>
  <c r="N2196" i="13"/>
  <c r="O2196" i="13"/>
  <c r="P2196" i="13"/>
  <c r="N2197" i="13"/>
  <c r="O2197" i="13"/>
  <c r="P2197" i="13"/>
  <c r="N2198" i="13"/>
  <c r="O2198" i="13"/>
  <c r="P2198" i="13"/>
  <c r="N2199" i="13"/>
  <c r="O2199" i="13"/>
  <c r="P2199" i="13"/>
  <c r="N2200" i="13"/>
  <c r="O2200" i="13"/>
  <c r="P2200" i="13"/>
  <c r="N2201" i="13"/>
  <c r="O2201" i="13"/>
  <c r="P2201" i="13"/>
  <c r="N2202" i="13"/>
  <c r="O2202" i="13"/>
  <c r="P2202" i="13"/>
  <c r="N2203" i="13"/>
  <c r="O2203" i="13"/>
  <c r="P2203" i="13"/>
  <c r="N2204" i="13"/>
  <c r="O2204" i="13"/>
  <c r="P2204" i="13"/>
  <c r="N2205" i="13"/>
  <c r="O2205" i="13"/>
  <c r="P2205" i="13"/>
  <c r="N2206" i="13"/>
  <c r="O2206" i="13"/>
  <c r="P2206" i="13"/>
  <c r="N2207" i="13"/>
  <c r="O2207" i="13"/>
  <c r="P2207" i="13"/>
  <c r="N2208" i="13"/>
  <c r="O2208" i="13"/>
  <c r="P2208" i="13"/>
  <c r="N2209" i="13"/>
  <c r="O2209" i="13"/>
  <c r="P2209" i="13"/>
  <c r="N2210" i="13"/>
  <c r="O2210" i="13"/>
  <c r="P2210" i="13"/>
  <c r="N2211" i="13"/>
  <c r="O2211" i="13"/>
  <c r="P2211" i="13"/>
  <c r="N2212" i="13"/>
  <c r="O2212" i="13"/>
  <c r="P2212" i="13"/>
  <c r="N2213" i="13"/>
  <c r="O2213" i="13"/>
  <c r="P2213" i="13"/>
  <c r="N2214" i="13"/>
  <c r="O2214" i="13"/>
  <c r="P2214" i="13"/>
  <c r="N2215" i="13"/>
  <c r="O2215" i="13"/>
  <c r="P2215" i="13"/>
  <c r="N2216" i="13"/>
  <c r="O2216" i="13"/>
  <c r="P2216" i="13"/>
  <c r="N2217" i="13"/>
  <c r="O2217" i="13"/>
  <c r="P2217" i="13"/>
  <c r="N2218" i="13"/>
  <c r="O2218" i="13"/>
  <c r="P2218" i="13"/>
  <c r="N2219" i="13"/>
  <c r="O2219" i="13"/>
  <c r="P2219" i="13"/>
  <c r="N2220" i="13"/>
  <c r="O2220" i="13"/>
  <c r="P2220" i="13"/>
  <c r="N2221" i="13"/>
  <c r="O2221" i="13"/>
  <c r="P2221" i="13"/>
  <c r="N2222" i="13"/>
  <c r="O2222" i="13"/>
  <c r="P2222" i="13"/>
  <c r="N2223" i="13"/>
  <c r="O2223" i="13"/>
  <c r="P2223" i="13"/>
  <c r="N2224" i="13"/>
  <c r="O2224" i="13"/>
  <c r="P2224" i="13"/>
  <c r="N2225" i="13"/>
  <c r="O2225" i="13"/>
  <c r="P2225" i="13"/>
  <c r="N2226" i="13"/>
  <c r="O2226" i="13"/>
  <c r="P2226" i="13"/>
  <c r="N2227" i="13"/>
  <c r="O2227" i="13"/>
  <c r="P2227" i="13"/>
  <c r="N2228" i="13"/>
  <c r="O2228" i="13"/>
  <c r="P2228" i="13"/>
  <c r="N2229" i="13"/>
  <c r="O2229" i="13"/>
  <c r="P2229" i="13"/>
  <c r="N2230" i="13"/>
  <c r="O2230" i="13"/>
  <c r="P2230" i="13"/>
  <c r="N2231" i="13"/>
  <c r="O2231" i="13"/>
  <c r="P2231" i="13"/>
  <c r="N2232" i="13"/>
  <c r="O2232" i="13"/>
  <c r="P2232" i="13"/>
  <c r="N2233" i="13"/>
  <c r="O2233" i="13"/>
  <c r="P2233" i="13"/>
  <c r="N2234" i="13"/>
  <c r="O2234" i="13"/>
  <c r="P2234" i="13"/>
  <c r="N2235" i="13"/>
  <c r="O2235" i="13"/>
  <c r="P2235" i="13"/>
  <c r="N2236" i="13"/>
  <c r="O2236" i="13"/>
  <c r="P2236" i="13"/>
  <c r="N2237" i="13"/>
  <c r="O2237" i="13"/>
  <c r="P2237" i="13"/>
  <c r="N2238" i="13"/>
  <c r="O2238" i="13"/>
  <c r="P2238" i="13"/>
  <c r="N2239" i="13"/>
  <c r="O2239" i="13"/>
  <c r="P2239" i="13"/>
  <c r="N2240" i="13"/>
  <c r="O2240" i="13"/>
  <c r="P2240" i="13"/>
  <c r="N2241" i="13"/>
  <c r="O2241" i="13"/>
  <c r="P2241" i="13"/>
  <c r="N2242" i="13"/>
  <c r="O2242" i="13"/>
  <c r="P2242" i="13"/>
  <c r="N2243" i="13"/>
  <c r="O2243" i="13"/>
  <c r="P2243" i="13"/>
  <c r="N2244" i="13"/>
  <c r="O2244" i="13"/>
  <c r="P2244" i="13"/>
  <c r="N2245" i="13"/>
  <c r="O2245" i="13"/>
  <c r="P2245" i="13"/>
  <c r="N2246" i="13"/>
  <c r="O2246" i="13"/>
  <c r="P2246" i="13"/>
  <c r="N2247" i="13"/>
  <c r="O2247" i="13"/>
  <c r="P2247" i="13"/>
  <c r="N2248" i="13"/>
  <c r="O2248" i="13"/>
  <c r="P2248" i="13"/>
  <c r="N2249" i="13"/>
  <c r="O2249" i="13"/>
  <c r="P2249" i="13"/>
  <c r="N2250" i="13"/>
  <c r="O2250" i="13"/>
  <c r="P2250" i="13"/>
  <c r="N2251" i="13"/>
  <c r="O2251" i="13"/>
  <c r="P2251" i="13"/>
  <c r="N2252" i="13"/>
  <c r="O2252" i="13"/>
  <c r="P2252" i="13"/>
  <c r="N2253" i="13"/>
  <c r="O2253" i="13"/>
  <c r="P2253" i="13"/>
  <c r="N2254" i="13"/>
  <c r="O2254" i="13"/>
  <c r="P2254" i="13"/>
  <c r="N2255" i="13"/>
  <c r="O2255" i="13"/>
  <c r="P2255" i="13"/>
  <c r="N2256" i="13"/>
  <c r="O2256" i="13"/>
  <c r="P2256" i="13"/>
  <c r="N2257" i="13"/>
  <c r="O2257" i="13"/>
  <c r="P2257" i="13"/>
  <c r="N2258" i="13"/>
  <c r="O2258" i="13"/>
  <c r="P2258" i="13"/>
  <c r="N2259" i="13"/>
  <c r="O2259" i="13"/>
  <c r="P2259" i="13"/>
  <c r="N2260" i="13"/>
  <c r="O2260" i="13"/>
  <c r="P2260" i="13"/>
  <c r="N2261" i="13"/>
  <c r="O2261" i="13"/>
  <c r="P2261" i="13"/>
  <c r="N2262" i="13"/>
  <c r="O2262" i="13"/>
  <c r="P2262" i="13"/>
  <c r="N2263" i="13"/>
  <c r="O2263" i="13"/>
  <c r="P2263" i="13"/>
  <c r="N2264" i="13"/>
  <c r="O2264" i="13"/>
  <c r="P2264" i="13"/>
  <c r="N2265" i="13"/>
  <c r="O2265" i="13"/>
  <c r="P2265" i="13"/>
  <c r="N2266" i="13"/>
  <c r="O2266" i="13"/>
  <c r="P2266" i="13"/>
  <c r="N2267" i="13"/>
  <c r="O2267" i="13"/>
  <c r="P2267" i="13"/>
  <c r="N2268" i="13"/>
  <c r="O2268" i="13"/>
  <c r="P2268" i="13"/>
  <c r="N2269" i="13"/>
  <c r="O2269" i="13"/>
  <c r="P2269" i="13"/>
  <c r="N2270" i="13"/>
  <c r="O2270" i="13"/>
  <c r="P2270" i="13"/>
  <c r="N2271" i="13"/>
  <c r="O2271" i="13"/>
  <c r="P2271" i="13"/>
  <c r="N2272" i="13"/>
  <c r="O2272" i="13"/>
  <c r="P2272" i="13"/>
  <c r="N2273" i="13"/>
  <c r="O2273" i="13"/>
  <c r="P2273" i="13"/>
  <c r="N2274" i="13"/>
  <c r="O2274" i="13"/>
  <c r="P2274" i="13"/>
  <c r="N2275" i="13"/>
  <c r="O2275" i="13"/>
  <c r="P2275" i="13"/>
  <c r="N2276" i="13"/>
  <c r="O2276" i="13"/>
  <c r="P2276" i="13"/>
  <c r="N2277" i="13"/>
  <c r="O2277" i="13"/>
  <c r="P2277" i="13"/>
  <c r="N2278" i="13"/>
  <c r="O2278" i="13"/>
  <c r="P2278" i="13"/>
  <c r="N2279" i="13"/>
  <c r="O2279" i="13"/>
  <c r="P2279" i="13"/>
  <c r="N2280" i="13"/>
  <c r="O2280" i="13"/>
  <c r="P2280" i="13"/>
  <c r="N2281" i="13"/>
  <c r="O2281" i="13"/>
  <c r="P2281" i="13"/>
  <c r="N2282" i="13"/>
  <c r="O2282" i="13"/>
  <c r="P2282" i="13"/>
  <c r="N2283" i="13"/>
  <c r="O2283" i="13"/>
  <c r="P2283" i="13"/>
  <c r="N2284" i="13"/>
  <c r="O2284" i="13"/>
  <c r="P2284" i="13"/>
  <c r="N2285" i="13"/>
  <c r="O2285" i="13"/>
  <c r="P2285" i="13"/>
  <c r="N2286" i="13"/>
  <c r="O2286" i="13"/>
  <c r="P2286" i="13"/>
  <c r="N2287" i="13"/>
  <c r="O2287" i="13"/>
  <c r="P2287" i="13"/>
  <c r="N2288" i="13"/>
  <c r="O2288" i="13"/>
  <c r="P2288" i="13"/>
  <c r="N2289" i="13"/>
  <c r="O2289" i="13"/>
  <c r="P2289" i="13"/>
  <c r="N2290" i="13"/>
  <c r="O2290" i="13"/>
  <c r="P2290" i="13"/>
  <c r="N2291" i="13"/>
  <c r="O2291" i="13"/>
  <c r="P2291" i="13"/>
  <c r="N2292" i="13"/>
  <c r="O2292" i="13"/>
  <c r="P2292" i="13"/>
  <c r="N2293" i="13"/>
  <c r="O2293" i="13"/>
  <c r="P2293" i="13"/>
  <c r="N2294" i="13"/>
  <c r="O2294" i="13"/>
  <c r="P2294" i="13"/>
  <c r="N2295" i="13"/>
  <c r="O2295" i="13"/>
  <c r="P2295" i="13"/>
  <c r="N2296" i="13"/>
  <c r="O2296" i="13"/>
  <c r="P2296" i="13"/>
  <c r="N2297" i="13"/>
  <c r="O2297" i="13"/>
  <c r="P2297" i="13"/>
  <c r="N2298" i="13"/>
  <c r="O2298" i="13"/>
  <c r="P2298" i="13"/>
  <c r="N2299" i="13"/>
  <c r="O2299" i="13"/>
  <c r="P2299" i="13"/>
  <c r="N2300" i="13"/>
  <c r="O2300" i="13"/>
  <c r="P2300" i="13"/>
  <c r="N2301" i="13"/>
  <c r="O2301" i="13"/>
  <c r="P2301" i="13"/>
  <c r="N2302" i="13"/>
  <c r="O2302" i="13"/>
  <c r="P2302" i="13"/>
  <c r="N2303" i="13"/>
  <c r="O2303" i="13"/>
  <c r="P2303" i="13"/>
  <c r="N2304" i="13"/>
  <c r="O2304" i="13"/>
  <c r="P2304" i="13"/>
  <c r="N2305" i="13"/>
  <c r="O2305" i="13"/>
  <c r="P2305" i="13"/>
  <c r="N2306" i="13"/>
  <c r="O2306" i="13"/>
  <c r="P2306" i="13"/>
  <c r="N2307" i="13"/>
  <c r="O2307" i="13"/>
  <c r="P2307" i="13"/>
  <c r="N2308" i="13"/>
  <c r="O2308" i="13"/>
  <c r="P2308" i="13"/>
  <c r="N2309" i="13"/>
  <c r="O2309" i="13"/>
  <c r="P2309" i="13"/>
  <c r="N2310" i="13"/>
  <c r="O2310" i="13"/>
  <c r="P2310" i="13"/>
  <c r="N2311" i="13"/>
  <c r="O2311" i="13"/>
  <c r="P2311" i="13"/>
  <c r="N2312" i="13"/>
  <c r="O2312" i="13"/>
  <c r="P2312" i="13"/>
  <c r="N2313" i="13"/>
  <c r="O2313" i="13"/>
  <c r="P2313" i="13"/>
  <c r="N2314" i="13"/>
  <c r="O2314" i="13"/>
  <c r="P2314" i="13"/>
  <c r="N2315" i="13"/>
  <c r="O2315" i="13"/>
  <c r="P2315" i="13"/>
  <c r="N2316" i="13"/>
  <c r="O2316" i="13"/>
  <c r="P2316" i="13"/>
  <c r="N2317" i="13"/>
  <c r="O2317" i="13"/>
  <c r="P2317" i="13"/>
  <c r="N2318" i="13"/>
  <c r="O2318" i="13"/>
  <c r="P2318" i="13"/>
  <c r="N2319" i="13"/>
  <c r="O2319" i="13"/>
  <c r="P2319" i="13"/>
  <c r="N2320" i="13"/>
  <c r="O2320" i="13"/>
  <c r="P2320" i="13"/>
  <c r="N2321" i="13"/>
  <c r="O2321" i="13"/>
  <c r="P2321" i="13"/>
  <c r="N2322" i="13"/>
  <c r="O2322" i="13"/>
  <c r="P2322" i="13"/>
  <c r="N2323" i="13"/>
  <c r="O2323" i="13"/>
  <c r="P2323" i="13"/>
  <c r="N2324" i="13"/>
  <c r="O2324" i="13"/>
  <c r="P2324" i="13"/>
  <c r="N2325" i="13"/>
  <c r="O2325" i="13"/>
  <c r="P2325" i="13"/>
  <c r="N2326" i="13"/>
  <c r="O2326" i="13"/>
  <c r="P2326" i="13"/>
  <c r="N2327" i="13"/>
  <c r="O2327" i="13"/>
  <c r="P2327" i="13"/>
  <c r="N2328" i="13"/>
  <c r="O2328" i="13"/>
  <c r="P2328" i="13"/>
  <c r="N2329" i="13"/>
  <c r="O2329" i="13"/>
  <c r="P2329" i="13"/>
  <c r="N2330" i="13"/>
  <c r="O2330" i="13"/>
  <c r="P2330" i="13"/>
  <c r="N2331" i="13"/>
  <c r="O2331" i="13"/>
  <c r="P2331" i="13"/>
  <c r="N2332" i="13"/>
  <c r="O2332" i="13"/>
  <c r="P2332" i="13"/>
  <c r="N2333" i="13"/>
  <c r="O2333" i="13"/>
  <c r="P2333" i="13"/>
  <c r="N2334" i="13"/>
  <c r="O2334" i="13"/>
  <c r="P2334" i="13"/>
  <c r="N2335" i="13"/>
  <c r="O2335" i="13"/>
  <c r="P2335" i="13"/>
  <c r="N2336" i="13"/>
  <c r="O2336" i="13"/>
  <c r="P2336" i="13"/>
  <c r="N2337" i="13"/>
  <c r="O2337" i="13"/>
  <c r="P2337" i="13"/>
  <c r="N2338" i="13"/>
  <c r="O2338" i="13"/>
  <c r="P2338" i="13"/>
  <c r="N2339" i="13"/>
  <c r="O2339" i="13"/>
  <c r="P2339" i="13"/>
  <c r="N2340" i="13"/>
  <c r="O2340" i="13"/>
  <c r="P2340" i="13"/>
  <c r="N2341" i="13"/>
  <c r="O2341" i="13"/>
  <c r="P2341" i="13"/>
  <c r="N2342" i="13"/>
  <c r="O2342" i="13"/>
  <c r="P2342" i="13"/>
  <c r="N2343" i="13"/>
  <c r="O2343" i="13"/>
  <c r="P2343" i="13"/>
  <c r="N2344" i="13"/>
  <c r="O2344" i="13"/>
  <c r="P2344" i="13"/>
  <c r="N2345" i="13"/>
  <c r="O2345" i="13"/>
  <c r="P2345" i="13"/>
  <c r="N2346" i="13"/>
  <c r="O2346" i="13"/>
  <c r="P2346" i="13"/>
  <c r="N2347" i="13"/>
  <c r="O2347" i="13"/>
  <c r="P2347" i="13"/>
  <c r="N2348" i="13"/>
  <c r="O2348" i="13"/>
  <c r="P2348" i="13"/>
  <c r="N2349" i="13"/>
  <c r="O2349" i="13"/>
  <c r="P2349" i="13"/>
  <c r="N2350" i="13"/>
  <c r="O2350" i="13"/>
  <c r="P2350" i="13"/>
  <c r="N2351" i="13"/>
  <c r="O2351" i="13"/>
  <c r="P2351" i="13"/>
  <c r="N2352" i="13"/>
  <c r="O2352" i="13"/>
  <c r="P2352" i="13"/>
  <c r="N2353" i="13"/>
  <c r="O2353" i="13"/>
  <c r="P2353" i="13"/>
  <c r="N2354" i="13"/>
  <c r="O2354" i="13"/>
  <c r="P2354" i="13"/>
  <c r="N2355" i="13"/>
  <c r="O2355" i="13"/>
  <c r="P2355" i="13"/>
  <c r="N2356" i="13"/>
  <c r="O2356" i="13"/>
  <c r="P2356" i="13"/>
  <c r="N2357" i="13"/>
  <c r="O2357" i="13"/>
  <c r="P2357" i="13"/>
  <c r="N2358" i="13"/>
  <c r="O2358" i="13"/>
  <c r="P2358" i="13"/>
  <c r="N2359" i="13"/>
  <c r="O2359" i="13"/>
  <c r="P2359" i="13"/>
  <c r="N2360" i="13"/>
  <c r="O2360" i="13"/>
  <c r="P2360" i="13"/>
  <c r="N2361" i="13"/>
  <c r="O2361" i="13"/>
  <c r="P2361" i="13"/>
  <c r="N2362" i="13"/>
  <c r="O2362" i="13"/>
  <c r="P2362" i="13"/>
  <c r="N2363" i="13"/>
  <c r="O2363" i="13"/>
  <c r="P2363" i="13"/>
  <c r="N2364" i="13"/>
  <c r="O2364" i="13"/>
  <c r="P2364" i="13"/>
  <c r="N2365" i="13"/>
  <c r="O2365" i="13"/>
  <c r="P2365" i="13"/>
  <c r="N2366" i="13"/>
  <c r="O2366" i="13"/>
  <c r="P2366" i="13"/>
  <c r="N2367" i="13"/>
  <c r="O2367" i="13"/>
  <c r="P2367" i="13"/>
  <c r="N2368" i="13"/>
  <c r="O2368" i="13"/>
  <c r="P2368" i="13"/>
  <c r="N2369" i="13"/>
  <c r="O2369" i="13"/>
  <c r="P2369" i="13"/>
  <c r="N2370" i="13"/>
  <c r="O2370" i="13"/>
  <c r="P2370" i="13"/>
  <c r="N2371" i="13"/>
  <c r="O2371" i="13"/>
  <c r="P2371" i="13"/>
  <c r="N2372" i="13"/>
  <c r="O2372" i="13"/>
  <c r="P2372" i="13"/>
  <c r="N2373" i="13"/>
  <c r="O2373" i="13"/>
  <c r="P2373" i="13"/>
  <c r="N2374" i="13"/>
  <c r="O2374" i="13"/>
  <c r="P2374" i="13"/>
  <c r="N2375" i="13"/>
  <c r="O2375" i="13"/>
  <c r="P2375" i="13"/>
  <c r="N2376" i="13"/>
  <c r="O2376" i="13"/>
  <c r="P2376" i="13"/>
  <c r="N2377" i="13"/>
  <c r="O2377" i="13"/>
  <c r="P2377" i="13"/>
  <c r="N2378" i="13"/>
  <c r="O2378" i="13"/>
  <c r="P2378" i="13"/>
  <c r="N2379" i="13"/>
  <c r="O2379" i="13"/>
  <c r="P2379" i="13"/>
  <c r="N2380" i="13"/>
  <c r="O2380" i="13"/>
  <c r="P2380" i="13"/>
  <c r="N2381" i="13"/>
  <c r="O2381" i="13"/>
  <c r="P2381" i="13"/>
  <c r="N2382" i="13"/>
  <c r="O2382" i="13"/>
  <c r="P2382" i="13"/>
  <c r="N2383" i="13"/>
  <c r="O2383" i="13"/>
  <c r="P2383" i="13"/>
  <c r="N2384" i="13"/>
  <c r="O2384" i="13"/>
  <c r="P2384" i="13"/>
  <c r="N2385" i="13"/>
  <c r="O2385" i="13"/>
  <c r="P2385" i="13"/>
  <c r="N2386" i="13"/>
  <c r="O2386" i="13"/>
  <c r="P2386" i="13"/>
  <c r="N2387" i="13"/>
  <c r="O2387" i="13"/>
  <c r="P2387" i="13"/>
  <c r="N2388" i="13"/>
  <c r="O2388" i="13"/>
  <c r="P2388" i="13"/>
  <c r="N2389" i="13"/>
  <c r="O2389" i="13"/>
  <c r="P2389" i="13"/>
  <c r="N2390" i="13"/>
  <c r="O2390" i="13"/>
  <c r="P2390" i="13"/>
  <c r="N2391" i="13"/>
  <c r="O2391" i="13"/>
  <c r="P2391" i="13"/>
  <c r="N2392" i="13"/>
  <c r="O2392" i="13"/>
  <c r="P2392" i="13"/>
  <c r="N2393" i="13"/>
  <c r="O2393" i="13"/>
  <c r="P2393" i="13"/>
  <c r="N2394" i="13"/>
  <c r="O2394" i="13"/>
  <c r="P2394" i="13"/>
  <c r="N2395" i="13"/>
  <c r="O2395" i="13"/>
  <c r="P2395" i="13"/>
  <c r="N2396" i="13"/>
  <c r="O2396" i="13"/>
  <c r="P2396" i="13"/>
  <c r="N2397" i="13"/>
  <c r="O2397" i="13"/>
  <c r="P2397" i="13"/>
  <c r="N2398" i="13"/>
  <c r="O2398" i="13"/>
  <c r="P2398" i="13"/>
  <c r="N2399" i="13"/>
  <c r="O2399" i="13"/>
  <c r="P2399" i="13"/>
  <c r="N2400" i="13"/>
  <c r="O2400" i="13"/>
  <c r="P2400" i="13"/>
  <c r="N2401" i="13"/>
  <c r="O2401" i="13"/>
  <c r="P2401" i="13"/>
  <c r="N2402" i="13"/>
  <c r="O2402" i="13"/>
  <c r="P2402" i="13"/>
  <c r="N2403" i="13"/>
  <c r="O2403" i="13"/>
  <c r="P2403" i="13"/>
  <c r="N2404" i="13"/>
  <c r="O2404" i="13"/>
  <c r="P2404" i="13"/>
  <c r="N2405" i="13"/>
  <c r="O2405" i="13"/>
  <c r="P2405" i="13"/>
  <c r="N2406" i="13"/>
  <c r="O2406" i="13"/>
  <c r="P2406" i="13"/>
  <c r="N2407" i="13"/>
  <c r="O2407" i="13"/>
  <c r="P2407" i="13"/>
  <c r="N2408" i="13"/>
  <c r="O2408" i="13"/>
  <c r="P2408" i="13"/>
  <c r="N2409" i="13"/>
  <c r="O2409" i="13"/>
  <c r="P2409" i="13"/>
  <c r="N2410" i="13"/>
  <c r="O2410" i="13"/>
  <c r="P2410" i="13"/>
  <c r="N2411" i="13"/>
  <c r="O2411" i="13"/>
  <c r="P2411" i="13"/>
  <c r="N2412" i="13"/>
  <c r="O2412" i="13"/>
  <c r="P2412" i="13"/>
  <c r="N2413" i="13"/>
  <c r="O2413" i="13"/>
  <c r="P2413" i="13"/>
  <c r="N2414" i="13"/>
  <c r="O2414" i="13"/>
  <c r="P2414" i="13"/>
  <c r="N2415" i="13"/>
  <c r="O2415" i="13"/>
  <c r="P2415" i="13"/>
  <c r="N2416" i="13"/>
  <c r="O2416" i="13"/>
  <c r="P2416" i="13"/>
  <c r="N2417" i="13"/>
  <c r="O2417" i="13"/>
  <c r="P2417" i="13"/>
  <c r="N2418" i="13"/>
  <c r="O2418" i="13"/>
  <c r="P2418" i="13"/>
  <c r="N2419" i="13"/>
  <c r="O2419" i="13"/>
  <c r="P2419" i="13"/>
  <c r="N2420" i="13"/>
  <c r="O2420" i="13"/>
  <c r="P2420" i="13"/>
  <c r="N2421" i="13"/>
  <c r="O2421" i="13"/>
  <c r="P2421" i="13"/>
  <c r="N2422" i="13"/>
  <c r="O2422" i="13"/>
  <c r="P2422" i="13"/>
  <c r="N2423" i="13"/>
  <c r="O2423" i="13"/>
  <c r="P2423" i="13"/>
  <c r="N2424" i="13"/>
  <c r="O2424" i="13"/>
  <c r="P2424" i="13"/>
  <c r="N2425" i="13"/>
  <c r="O2425" i="13"/>
  <c r="P2425" i="13"/>
  <c r="N2426" i="13"/>
  <c r="O2426" i="13"/>
  <c r="P2426" i="13"/>
  <c r="N2427" i="13"/>
  <c r="O2427" i="13"/>
  <c r="P2427" i="13"/>
  <c r="N2428" i="13"/>
  <c r="O2428" i="13"/>
  <c r="P2428" i="13"/>
  <c r="N2429" i="13"/>
  <c r="O2429" i="13"/>
  <c r="P2429" i="13"/>
  <c r="N2430" i="13"/>
  <c r="O2430" i="13"/>
  <c r="P2430" i="13"/>
  <c r="N2431" i="13"/>
  <c r="O2431" i="13"/>
  <c r="P2431" i="13"/>
  <c r="N2432" i="13"/>
  <c r="O2432" i="13"/>
  <c r="P2432" i="13"/>
  <c r="N2433" i="13"/>
  <c r="O2433" i="13"/>
  <c r="P2433" i="13"/>
  <c r="N2434" i="13"/>
  <c r="O2434" i="13"/>
  <c r="P2434" i="13"/>
  <c r="N2435" i="13"/>
  <c r="O2435" i="13"/>
  <c r="P2435" i="13"/>
  <c r="N2436" i="13"/>
  <c r="O2436" i="13"/>
  <c r="P2436" i="13"/>
  <c r="N2437" i="13"/>
  <c r="O2437" i="13"/>
  <c r="P2437" i="13"/>
  <c r="N2438" i="13"/>
  <c r="O2438" i="13"/>
  <c r="P2438" i="13"/>
  <c r="N2439" i="13"/>
  <c r="O2439" i="13"/>
  <c r="P2439" i="13"/>
  <c r="N2440" i="13"/>
  <c r="O2440" i="13"/>
  <c r="P2440" i="13"/>
  <c r="N2441" i="13"/>
  <c r="O2441" i="13"/>
  <c r="P2441" i="13"/>
  <c r="N2442" i="13"/>
  <c r="O2442" i="13"/>
  <c r="P2442" i="13"/>
  <c r="N2443" i="13"/>
  <c r="O2443" i="13"/>
  <c r="P2443" i="13"/>
  <c r="N2444" i="13"/>
  <c r="O2444" i="13"/>
  <c r="P2444" i="13"/>
  <c r="N2445" i="13"/>
  <c r="O2445" i="13"/>
  <c r="P2445" i="13"/>
  <c r="N2446" i="13"/>
  <c r="O2446" i="13"/>
  <c r="P2446" i="13"/>
  <c r="N2447" i="13"/>
  <c r="O2447" i="13"/>
  <c r="P2447" i="13"/>
  <c r="N2448" i="13"/>
  <c r="O2448" i="13"/>
  <c r="P2448" i="13"/>
  <c r="N2449" i="13"/>
  <c r="O2449" i="13"/>
  <c r="P2449" i="13"/>
  <c r="N2450" i="13"/>
  <c r="O2450" i="13"/>
  <c r="P2450" i="13"/>
  <c r="N2451" i="13"/>
  <c r="O2451" i="13"/>
  <c r="P2451" i="13"/>
  <c r="N2452" i="13"/>
  <c r="O2452" i="13"/>
  <c r="P2452" i="13"/>
  <c r="N2453" i="13"/>
  <c r="O2453" i="13"/>
  <c r="P2453" i="13"/>
  <c r="N2454" i="13"/>
  <c r="O2454" i="13"/>
  <c r="P2454" i="13"/>
  <c r="N2455" i="13"/>
  <c r="O2455" i="13"/>
  <c r="P2455" i="13"/>
  <c r="N2456" i="13"/>
  <c r="O2456" i="13"/>
  <c r="P2456" i="13"/>
  <c r="N2457" i="13"/>
  <c r="O2457" i="13"/>
  <c r="P2457" i="13"/>
  <c r="N2458" i="13"/>
  <c r="O2458" i="13"/>
  <c r="P2458" i="13"/>
  <c r="N2459" i="13"/>
  <c r="O2459" i="13"/>
  <c r="P2459" i="13"/>
  <c r="N2460" i="13"/>
  <c r="O2460" i="13"/>
  <c r="P2460" i="13"/>
  <c r="N2461" i="13"/>
  <c r="O2461" i="13"/>
  <c r="P2461" i="13"/>
  <c r="N2462" i="13"/>
  <c r="O2462" i="13"/>
  <c r="P2462" i="13"/>
  <c r="N2463" i="13"/>
  <c r="O2463" i="13"/>
  <c r="P2463" i="13"/>
  <c r="N2464" i="13"/>
  <c r="O2464" i="13"/>
  <c r="P2464" i="13"/>
  <c r="N2465" i="13"/>
  <c r="O2465" i="13"/>
  <c r="P2465" i="13"/>
  <c r="N2466" i="13"/>
  <c r="O2466" i="13"/>
  <c r="P2466" i="13"/>
  <c r="N2467" i="13"/>
  <c r="O2467" i="13"/>
  <c r="P2467" i="13"/>
  <c r="N2468" i="13"/>
  <c r="O2468" i="13"/>
  <c r="P2468" i="13"/>
  <c r="N2469" i="13"/>
  <c r="O2469" i="13"/>
  <c r="P2469" i="13"/>
  <c r="N2470" i="13"/>
  <c r="O2470" i="13"/>
  <c r="P2470" i="13"/>
  <c r="N2471" i="13"/>
  <c r="O2471" i="13"/>
  <c r="P2471" i="13"/>
  <c r="N2472" i="13"/>
  <c r="O2472" i="13"/>
  <c r="P2472" i="13"/>
  <c r="N2473" i="13"/>
  <c r="O2473" i="13"/>
  <c r="P2473" i="13"/>
  <c r="N2474" i="13"/>
  <c r="O2474" i="13"/>
  <c r="P2474" i="13"/>
  <c r="N2475" i="13"/>
  <c r="O2475" i="13"/>
  <c r="P2475" i="13"/>
  <c r="N2476" i="13"/>
  <c r="O2476" i="13"/>
  <c r="P2476" i="13"/>
  <c r="N2477" i="13"/>
  <c r="O2477" i="13"/>
  <c r="P2477" i="13"/>
  <c r="N2478" i="13"/>
  <c r="O2478" i="13"/>
  <c r="P2478" i="13"/>
  <c r="N2479" i="13"/>
  <c r="O2479" i="13"/>
  <c r="P2479" i="13"/>
  <c r="N2480" i="13"/>
  <c r="O2480" i="13"/>
  <c r="P2480" i="13"/>
  <c r="N2481" i="13"/>
  <c r="O2481" i="13"/>
  <c r="P2481" i="13"/>
  <c r="N2482" i="13"/>
  <c r="O2482" i="13"/>
  <c r="P2482" i="13"/>
  <c r="N2483" i="13"/>
  <c r="O2483" i="13"/>
  <c r="P2483" i="13"/>
  <c r="N2484" i="13"/>
  <c r="O2484" i="13"/>
  <c r="P2484" i="13"/>
  <c r="N2485" i="13"/>
  <c r="O2485" i="13"/>
  <c r="P2485" i="13"/>
  <c r="N2486" i="13"/>
  <c r="O2486" i="13"/>
  <c r="P2486" i="13"/>
  <c r="N2487" i="13"/>
  <c r="O2487" i="13"/>
  <c r="P2487" i="13"/>
  <c r="N2488" i="13"/>
  <c r="O2488" i="13"/>
  <c r="P2488" i="13"/>
  <c r="N2489" i="13"/>
  <c r="O2489" i="13"/>
  <c r="P2489" i="13"/>
  <c r="N2490" i="13"/>
  <c r="O2490" i="13"/>
  <c r="P2490" i="13"/>
  <c r="N2491" i="13"/>
  <c r="O2491" i="13"/>
  <c r="P2491" i="13"/>
  <c r="N2492" i="13"/>
  <c r="O2492" i="13"/>
  <c r="P2492" i="13"/>
  <c r="N2493" i="13"/>
  <c r="O2493" i="13"/>
  <c r="P2493" i="13"/>
  <c r="N2494" i="13"/>
  <c r="O2494" i="13"/>
  <c r="P2494" i="13"/>
  <c r="N2495" i="13"/>
  <c r="O2495" i="13"/>
  <c r="P2495" i="13"/>
  <c r="N2496" i="13"/>
  <c r="O2496" i="13"/>
  <c r="P2496" i="13"/>
  <c r="N2497" i="13"/>
  <c r="O2497" i="13"/>
  <c r="P2497" i="13"/>
  <c r="N2498" i="13"/>
  <c r="O2498" i="13"/>
  <c r="P2498" i="13"/>
  <c r="N2499" i="13"/>
  <c r="O2499" i="13"/>
  <c r="P2499" i="13"/>
  <c r="N2500" i="13"/>
  <c r="O2500" i="13"/>
  <c r="P2500" i="13"/>
  <c r="N2501" i="13"/>
  <c r="O2501" i="13"/>
  <c r="P2501" i="13"/>
  <c r="N2502" i="13"/>
  <c r="O2502" i="13"/>
  <c r="P2502" i="13"/>
  <c r="N2503" i="13"/>
  <c r="O2503" i="13"/>
  <c r="P2503" i="13"/>
  <c r="N2504" i="13"/>
  <c r="O2504" i="13"/>
  <c r="P2504" i="13"/>
  <c r="N2505" i="13"/>
  <c r="O2505" i="13"/>
  <c r="P2505" i="13"/>
  <c r="N2506" i="13"/>
  <c r="O2506" i="13"/>
  <c r="P2506" i="13"/>
  <c r="N2507" i="13"/>
  <c r="O2507" i="13"/>
  <c r="P2507" i="13"/>
  <c r="N2508" i="13"/>
  <c r="O2508" i="13"/>
  <c r="P2508" i="13"/>
  <c r="N2509" i="13"/>
  <c r="O2509" i="13"/>
  <c r="P2509" i="13"/>
  <c r="N2510" i="13"/>
  <c r="O2510" i="13"/>
  <c r="P2510" i="13"/>
  <c r="N2511" i="13"/>
  <c r="O2511" i="13"/>
  <c r="P2511" i="13"/>
  <c r="N2512" i="13"/>
  <c r="O2512" i="13"/>
  <c r="P2512" i="13"/>
  <c r="N2513" i="13"/>
  <c r="O2513" i="13"/>
  <c r="P2513" i="13"/>
  <c r="N2514" i="13"/>
  <c r="O2514" i="13"/>
  <c r="P2514" i="13"/>
  <c r="N2515" i="13"/>
  <c r="O2515" i="13"/>
  <c r="P2515" i="13"/>
  <c r="N2516" i="13"/>
  <c r="O2516" i="13"/>
  <c r="P2516" i="13"/>
  <c r="N2517" i="13"/>
  <c r="O2517" i="13"/>
  <c r="P2517" i="13"/>
  <c r="N2518" i="13"/>
  <c r="O2518" i="13"/>
  <c r="P2518" i="13"/>
  <c r="N2519" i="13"/>
  <c r="O2519" i="13"/>
  <c r="P2519" i="13"/>
  <c r="N2520" i="13"/>
  <c r="O2520" i="13"/>
  <c r="P2520" i="13"/>
  <c r="N2521" i="13"/>
  <c r="O2521" i="13"/>
  <c r="P2521" i="13"/>
  <c r="N2522" i="13"/>
  <c r="O2522" i="13"/>
  <c r="P2522" i="13"/>
  <c r="N2523" i="13"/>
  <c r="O2523" i="13"/>
  <c r="P2523" i="13"/>
  <c r="N2524" i="13"/>
  <c r="O2524" i="13"/>
  <c r="P2524" i="13"/>
  <c r="N2525" i="13"/>
  <c r="O2525" i="13"/>
  <c r="P2525" i="13"/>
  <c r="N2526" i="13"/>
  <c r="O2526" i="13"/>
  <c r="P2526" i="13"/>
  <c r="N2527" i="13"/>
  <c r="O2527" i="13"/>
  <c r="P2527" i="13"/>
  <c r="N2528" i="13"/>
  <c r="O2528" i="13"/>
  <c r="P2528" i="13"/>
  <c r="N2529" i="13"/>
  <c r="O2529" i="13"/>
  <c r="P2529" i="13"/>
  <c r="N2530" i="13"/>
  <c r="O2530" i="13"/>
  <c r="P2530" i="13"/>
  <c r="N2531" i="13"/>
  <c r="O2531" i="13"/>
  <c r="P2531" i="13"/>
  <c r="N2532" i="13"/>
  <c r="O2532" i="13"/>
  <c r="P2532" i="13"/>
  <c r="N2533" i="13"/>
  <c r="O2533" i="13"/>
  <c r="P2533" i="13"/>
  <c r="N2534" i="13"/>
  <c r="O2534" i="13"/>
  <c r="P2534" i="13"/>
  <c r="N2535" i="13"/>
  <c r="O2535" i="13"/>
  <c r="P2535" i="13"/>
  <c r="N2536" i="13"/>
  <c r="O2536" i="13"/>
  <c r="P2536" i="13"/>
  <c r="N2537" i="13"/>
  <c r="O2537" i="13"/>
  <c r="P2537" i="13"/>
  <c r="N2538" i="13"/>
  <c r="O2538" i="13"/>
  <c r="P2538" i="13"/>
  <c r="N2539" i="13"/>
  <c r="O2539" i="13"/>
  <c r="P2539" i="13"/>
  <c r="N2540" i="13"/>
  <c r="O2540" i="13"/>
  <c r="P2540" i="13"/>
  <c r="N2541" i="13"/>
  <c r="O2541" i="13"/>
  <c r="P2541" i="13"/>
  <c r="N2542" i="13"/>
  <c r="O2542" i="13"/>
  <c r="P2542" i="13"/>
  <c r="N2543" i="13"/>
  <c r="O2543" i="13"/>
  <c r="P2543" i="13"/>
  <c r="N2544" i="13"/>
  <c r="O2544" i="13"/>
  <c r="P2544" i="13"/>
  <c r="N2545" i="13"/>
  <c r="O2545" i="13"/>
  <c r="P2545" i="13"/>
  <c r="N2546" i="13"/>
  <c r="O2546" i="13"/>
  <c r="P2546" i="13"/>
  <c r="N2547" i="13"/>
  <c r="O2547" i="13"/>
  <c r="P2547" i="13"/>
  <c r="N2548" i="13"/>
  <c r="O2548" i="13"/>
  <c r="P2548" i="13"/>
  <c r="N2549" i="13"/>
  <c r="O2549" i="13"/>
  <c r="P2549" i="13"/>
  <c r="N2550" i="13"/>
  <c r="O2550" i="13"/>
  <c r="P2550" i="13"/>
  <c r="N2551" i="13"/>
  <c r="O2551" i="13"/>
  <c r="P2551" i="13"/>
  <c r="N2552" i="13"/>
  <c r="O2552" i="13"/>
  <c r="P2552" i="13"/>
  <c r="N2553" i="13"/>
  <c r="O2553" i="13"/>
  <c r="P2553" i="13"/>
  <c r="N2554" i="13"/>
  <c r="O2554" i="13"/>
  <c r="P2554" i="13"/>
  <c r="N2555" i="13"/>
  <c r="O2555" i="13"/>
  <c r="P2555" i="13"/>
  <c r="N2556" i="13"/>
  <c r="O2556" i="13"/>
  <c r="P2556" i="13"/>
  <c r="N2557" i="13"/>
  <c r="O2557" i="13"/>
  <c r="P2557" i="13"/>
  <c r="N2558" i="13"/>
  <c r="O2558" i="13"/>
  <c r="P2558" i="13"/>
  <c r="N2559" i="13"/>
  <c r="O2559" i="13"/>
  <c r="P2559" i="13"/>
  <c r="N2560" i="13"/>
  <c r="O2560" i="13"/>
  <c r="P2560" i="13"/>
  <c r="N2561" i="13"/>
  <c r="O2561" i="13"/>
  <c r="P2561" i="13"/>
  <c r="N2562" i="13"/>
  <c r="O2562" i="13"/>
  <c r="P2562" i="13"/>
  <c r="N2563" i="13"/>
  <c r="O2563" i="13"/>
  <c r="P2563" i="13"/>
  <c r="N2564" i="13"/>
  <c r="O2564" i="13"/>
  <c r="P2564" i="13"/>
  <c r="N2565" i="13"/>
  <c r="O2565" i="13"/>
  <c r="P2565" i="13"/>
  <c r="N2566" i="13"/>
  <c r="O2566" i="13"/>
  <c r="P2566" i="13"/>
  <c r="N2567" i="13"/>
  <c r="O2567" i="13"/>
  <c r="P2567" i="13"/>
  <c r="N2568" i="13"/>
  <c r="O2568" i="13"/>
  <c r="P2568" i="13"/>
  <c r="N2569" i="13"/>
  <c r="O2569" i="13"/>
  <c r="P2569" i="13"/>
  <c r="N2570" i="13"/>
  <c r="O2570" i="13"/>
  <c r="P2570" i="13"/>
  <c r="N2571" i="13"/>
  <c r="O2571" i="13"/>
  <c r="P2571" i="13"/>
  <c r="N2572" i="13"/>
  <c r="O2572" i="13"/>
  <c r="P2572" i="13"/>
  <c r="N2573" i="13"/>
  <c r="O2573" i="13"/>
  <c r="P2573" i="13"/>
  <c r="N2574" i="13"/>
  <c r="O2574" i="13"/>
  <c r="P2574" i="13"/>
  <c r="N2575" i="13"/>
  <c r="O2575" i="13"/>
  <c r="P2575" i="13"/>
  <c r="N2576" i="13"/>
  <c r="O2576" i="13"/>
  <c r="P2576" i="13"/>
  <c r="N2577" i="13"/>
  <c r="O2577" i="13"/>
  <c r="P2577" i="13"/>
  <c r="N2578" i="13"/>
  <c r="O2578" i="13"/>
  <c r="P2578" i="13"/>
  <c r="N2579" i="13"/>
  <c r="O2579" i="13"/>
  <c r="P2579" i="13"/>
  <c r="N2580" i="13"/>
  <c r="O2580" i="13"/>
  <c r="P2580" i="13"/>
  <c r="N2581" i="13"/>
  <c r="O2581" i="13"/>
  <c r="P2581" i="13"/>
  <c r="N2582" i="13"/>
  <c r="O2582" i="13"/>
  <c r="P2582" i="13"/>
  <c r="N2583" i="13"/>
  <c r="O2583" i="13"/>
  <c r="P2583" i="13"/>
  <c r="N2584" i="13"/>
  <c r="O2584" i="13"/>
  <c r="P2584" i="13"/>
  <c r="N2585" i="13"/>
  <c r="O2585" i="13"/>
  <c r="P2585" i="13"/>
  <c r="N2586" i="13"/>
  <c r="O2586" i="13"/>
  <c r="P2586" i="13"/>
  <c r="N2587" i="13"/>
  <c r="O2587" i="13"/>
  <c r="P2587" i="13"/>
  <c r="N2588" i="13"/>
  <c r="O2588" i="13"/>
  <c r="P2588" i="13"/>
  <c r="N2589" i="13"/>
  <c r="O2589" i="13"/>
  <c r="P2589" i="13"/>
  <c r="N2590" i="13"/>
  <c r="O2590" i="13"/>
  <c r="P2590" i="13"/>
  <c r="N2591" i="13"/>
  <c r="O2591" i="13"/>
  <c r="P2591" i="13"/>
  <c r="N2592" i="13"/>
  <c r="O2592" i="13"/>
  <c r="P2592" i="13"/>
  <c r="N2593" i="13"/>
  <c r="O2593" i="13"/>
  <c r="P2593" i="13"/>
  <c r="N2594" i="13"/>
  <c r="O2594" i="13"/>
  <c r="P2594" i="13"/>
  <c r="N2595" i="13"/>
  <c r="O2595" i="13"/>
  <c r="P2595" i="13"/>
  <c r="N2596" i="13"/>
  <c r="O2596" i="13"/>
  <c r="P2596" i="13"/>
  <c r="N2597" i="13"/>
  <c r="O2597" i="13"/>
  <c r="P2597" i="13"/>
  <c r="N2598" i="13"/>
  <c r="O2598" i="13"/>
  <c r="P2598" i="13"/>
  <c r="N2599" i="13"/>
  <c r="O2599" i="13"/>
  <c r="P2599" i="13"/>
  <c r="N2600" i="13"/>
  <c r="O2600" i="13"/>
  <c r="P2600" i="13"/>
  <c r="N2601" i="13"/>
  <c r="O2601" i="13"/>
  <c r="P2601" i="13"/>
  <c r="N2602" i="13"/>
  <c r="O2602" i="13"/>
  <c r="P2602" i="13"/>
  <c r="N2603" i="13"/>
  <c r="O2603" i="13"/>
  <c r="P2603" i="13"/>
  <c r="N2604" i="13"/>
  <c r="O2604" i="13"/>
  <c r="P2604" i="13"/>
  <c r="N2605" i="13"/>
  <c r="O2605" i="13"/>
  <c r="P2605" i="13"/>
  <c r="N2606" i="13"/>
  <c r="O2606" i="13"/>
  <c r="P2606" i="13"/>
  <c r="N2607" i="13"/>
  <c r="O2607" i="13"/>
  <c r="P2607" i="13"/>
  <c r="N2608" i="13"/>
  <c r="O2608" i="13"/>
  <c r="P2608" i="13"/>
  <c r="N2609" i="13"/>
  <c r="O2609" i="13"/>
  <c r="P2609" i="13"/>
  <c r="N2610" i="13"/>
  <c r="O2610" i="13"/>
  <c r="P2610" i="13"/>
  <c r="N2611" i="13"/>
  <c r="O2611" i="13"/>
  <c r="P2611" i="13"/>
  <c r="N2612" i="13"/>
  <c r="O2612" i="13"/>
  <c r="P2612" i="13"/>
  <c r="N2613" i="13"/>
  <c r="O2613" i="13"/>
  <c r="P2613" i="13"/>
  <c r="N2614" i="13"/>
  <c r="O2614" i="13"/>
  <c r="P2614" i="13"/>
  <c r="N2615" i="13"/>
  <c r="O2615" i="13"/>
  <c r="P2615" i="13"/>
  <c r="N2616" i="13"/>
  <c r="O2616" i="13"/>
  <c r="P2616" i="13"/>
  <c r="N2617" i="13"/>
  <c r="O2617" i="13"/>
  <c r="P2617" i="13"/>
  <c r="N2618" i="13"/>
  <c r="O2618" i="13"/>
  <c r="P2618" i="13"/>
  <c r="N2619" i="13"/>
  <c r="O2619" i="13"/>
  <c r="P2619" i="13"/>
  <c r="N2620" i="13"/>
  <c r="O2620" i="13"/>
  <c r="P2620" i="13"/>
  <c r="N2621" i="13"/>
  <c r="O2621" i="13"/>
  <c r="P2621" i="13"/>
  <c r="N2622" i="13"/>
  <c r="O2622" i="13"/>
  <c r="P2622" i="13"/>
  <c r="N2623" i="13"/>
  <c r="O2623" i="13"/>
  <c r="P2623" i="13"/>
  <c r="N2624" i="13"/>
  <c r="O2624" i="13"/>
  <c r="P2624" i="13"/>
  <c r="N2625" i="13"/>
  <c r="O2625" i="13"/>
  <c r="P2625" i="13"/>
  <c r="N2626" i="13"/>
  <c r="O2626" i="13"/>
  <c r="P2626" i="13"/>
  <c r="N2627" i="13"/>
  <c r="O2627" i="13"/>
  <c r="P2627" i="13"/>
  <c r="N2628" i="13"/>
  <c r="O2628" i="13"/>
  <c r="P2628" i="13"/>
  <c r="N2629" i="13"/>
  <c r="O2629" i="13"/>
  <c r="P2629" i="13"/>
  <c r="N2630" i="13"/>
  <c r="O2630" i="13"/>
  <c r="P2630" i="13"/>
  <c r="N2631" i="13"/>
  <c r="O2631" i="13"/>
  <c r="P2631" i="13"/>
  <c r="N2632" i="13"/>
  <c r="O2632" i="13"/>
  <c r="P2632" i="13"/>
  <c r="N2633" i="13"/>
  <c r="O2633" i="13"/>
  <c r="P2633" i="13"/>
  <c r="N2634" i="13"/>
  <c r="O2634" i="13"/>
  <c r="P2634" i="13"/>
  <c r="N2635" i="13"/>
  <c r="O2635" i="13"/>
  <c r="P2635" i="13"/>
  <c r="N2636" i="13"/>
  <c r="O2636" i="13"/>
  <c r="P2636" i="13"/>
  <c r="N2637" i="13"/>
  <c r="O2637" i="13"/>
  <c r="P2637" i="13"/>
  <c r="N2638" i="13"/>
  <c r="O2638" i="13"/>
  <c r="P2638" i="13"/>
  <c r="N2639" i="13"/>
  <c r="O2639" i="13"/>
  <c r="P2639" i="13"/>
  <c r="N2640" i="13"/>
  <c r="O2640" i="13"/>
  <c r="P2640" i="13"/>
  <c r="N2641" i="13"/>
  <c r="O2641" i="13"/>
  <c r="P2641" i="13"/>
  <c r="N2642" i="13"/>
  <c r="O2642" i="13"/>
  <c r="P2642" i="13"/>
  <c r="N2643" i="13"/>
  <c r="O2643" i="13"/>
  <c r="P2643" i="13"/>
  <c r="N2644" i="13"/>
  <c r="O2644" i="13"/>
  <c r="P2644" i="13"/>
  <c r="N2645" i="13"/>
  <c r="O2645" i="13"/>
  <c r="P2645" i="13"/>
  <c r="N2646" i="13"/>
  <c r="O2646" i="13"/>
  <c r="P2646" i="13"/>
  <c r="N2647" i="13"/>
  <c r="O2647" i="13"/>
  <c r="P2647" i="13"/>
  <c r="N2648" i="13"/>
  <c r="O2648" i="13"/>
  <c r="P2648" i="13"/>
  <c r="N2649" i="13"/>
  <c r="O2649" i="13"/>
  <c r="P2649" i="13"/>
  <c r="N2650" i="13"/>
  <c r="O2650" i="13"/>
  <c r="P2650" i="13"/>
  <c r="N2651" i="13"/>
  <c r="O2651" i="13"/>
  <c r="P2651" i="13"/>
  <c r="N2652" i="13"/>
  <c r="O2652" i="13"/>
  <c r="P2652" i="13"/>
  <c r="N2653" i="13"/>
  <c r="O2653" i="13"/>
  <c r="P2653" i="13"/>
  <c r="N2654" i="13"/>
  <c r="O2654" i="13"/>
  <c r="P2654" i="13"/>
  <c r="N2655" i="13"/>
  <c r="O2655" i="13"/>
  <c r="P2655" i="13"/>
  <c r="N2656" i="13"/>
  <c r="O2656" i="13"/>
  <c r="P2656" i="13"/>
  <c r="N2657" i="13"/>
  <c r="O2657" i="13"/>
  <c r="P2657" i="13"/>
  <c r="N2658" i="13"/>
  <c r="O2658" i="13"/>
  <c r="P2658" i="13"/>
  <c r="N2659" i="13"/>
  <c r="O2659" i="13"/>
  <c r="P2659" i="13"/>
  <c r="N2660" i="13"/>
  <c r="O2660" i="13"/>
  <c r="P2660" i="13"/>
  <c r="N2661" i="13"/>
  <c r="O2661" i="13"/>
  <c r="P2661" i="13"/>
  <c r="N2662" i="13"/>
  <c r="O2662" i="13"/>
  <c r="P2662" i="13"/>
  <c r="N2663" i="13"/>
  <c r="O2663" i="13"/>
  <c r="P2663" i="13"/>
  <c r="N2664" i="13"/>
  <c r="O2664" i="13"/>
  <c r="P2664" i="13"/>
  <c r="N2665" i="13"/>
  <c r="O2665" i="13"/>
  <c r="P2665" i="13"/>
  <c r="N2666" i="13"/>
  <c r="O2666" i="13"/>
  <c r="P2666" i="13"/>
  <c r="N2667" i="13"/>
  <c r="O2667" i="13"/>
  <c r="P2667" i="13"/>
  <c r="N2668" i="13"/>
  <c r="O2668" i="13"/>
  <c r="P2668" i="13"/>
  <c r="N2669" i="13"/>
  <c r="O2669" i="13"/>
  <c r="P2669" i="13"/>
  <c r="N2670" i="13"/>
  <c r="O2670" i="13"/>
  <c r="P2670" i="13"/>
  <c r="N2671" i="13"/>
  <c r="O2671" i="13"/>
  <c r="P2671" i="13"/>
  <c r="N2672" i="13"/>
  <c r="O2672" i="13"/>
  <c r="P2672" i="13"/>
  <c r="N2673" i="13"/>
  <c r="O2673" i="13"/>
  <c r="P2673" i="13"/>
  <c r="N2674" i="13"/>
  <c r="O2674" i="13"/>
  <c r="P2674" i="13"/>
  <c r="N2675" i="13"/>
  <c r="O2675" i="13"/>
  <c r="P2675" i="13"/>
  <c r="N2676" i="13"/>
  <c r="O2676" i="13"/>
  <c r="P2676" i="13"/>
  <c r="N2677" i="13"/>
  <c r="O2677" i="13"/>
  <c r="P2677" i="13"/>
  <c r="N2678" i="13"/>
  <c r="O2678" i="13"/>
  <c r="P2678" i="13"/>
  <c r="N2679" i="13"/>
  <c r="O2679" i="13"/>
  <c r="P2679" i="13"/>
  <c r="N2680" i="13"/>
  <c r="O2680" i="13"/>
  <c r="P2680" i="13"/>
  <c r="N2681" i="13"/>
  <c r="O2681" i="13"/>
  <c r="P2681" i="13"/>
  <c r="N2682" i="13"/>
  <c r="O2682" i="13"/>
  <c r="P2682" i="13"/>
  <c r="N2683" i="13"/>
  <c r="O2683" i="13"/>
  <c r="P2683" i="13"/>
  <c r="N2684" i="13"/>
  <c r="O2684" i="13"/>
  <c r="P2684" i="13"/>
  <c r="N2685" i="13"/>
  <c r="O2685" i="13"/>
  <c r="P2685" i="13"/>
  <c r="N2686" i="13"/>
  <c r="O2686" i="13"/>
  <c r="P2686" i="13"/>
  <c r="N2687" i="13"/>
  <c r="O2687" i="13"/>
  <c r="P2687" i="13"/>
  <c r="N2688" i="13"/>
  <c r="O2688" i="13"/>
  <c r="P2688" i="13"/>
  <c r="N2689" i="13"/>
  <c r="O2689" i="13"/>
  <c r="P2689" i="13"/>
  <c r="N2690" i="13"/>
  <c r="O2690" i="13"/>
  <c r="P2690" i="13"/>
  <c r="N2691" i="13"/>
  <c r="O2691" i="13"/>
  <c r="P2691" i="13"/>
  <c r="N2692" i="13"/>
  <c r="O2692" i="13"/>
  <c r="P2692" i="13"/>
  <c r="N2693" i="13"/>
  <c r="O2693" i="13"/>
  <c r="P2693" i="13"/>
  <c r="N2694" i="13"/>
  <c r="O2694" i="13"/>
  <c r="P2694" i="13"/>
  <c r="N2695" i="13"/>
  <c r="O2695" i="13"/>
  <c r="P2695" i="13"/>
  <c r="N2696" i="13"/>
  <c r="O2696" i="13"/>
  <c r="P2696" i="13"/>
  <c r="N2697" i="13"/>
  <c r="O2697" i="13"/>
  <c r="P2697" i="13"/>
  <c r="N2698" i="13"/>
  <c r="O2698" i="13"/>
  <c r="P2698" i="13"/>
  <c r="N2699" i="13"/>
  <c r="O2699" i="13"/>
  <c r="P2699" i="13"/>
  <c r="N2700" i="13"/>
  <c r="O2700" i="13"/>
  <c r="P2700" i="13"/>
  <c r="N2701" i="13"/>
  <c r="O2701" i="13"/>
  <c r="P2701" i="13"/>
  <c r="N2702" i="13"/>
  <c r="O2702" i="13"/>
  <c r="P2702" i="13"/>
  <c r="N2703" i="13"/>
  <c r="O2703" i="13"/>
  <c r="P2703" i="13"/>
  <c r="N2704" i="13"/>
  <c r="O2704" i="13"/>
  <c r="P2704" i="13"/>
  <c r="N2705" i="13"/>
  <c r="O2705" i="13"/>
  <c r="P2705" i="13"/>
  <c r="N2706" i="13"/>
  <c r="O2706" i="13"/>
  <c r="P2706" i="13"/>
  <c r="N2707" i="13"/>
  <c r="O2707" i="13"/>
  <c r="P2707" i="13"/>
  <c r="N2708" i="13"/>
  <c r="O2708" i="13"/>
  <c r="P2708" i="13"/>
  <c r="N2709" i="13"/>
  <c r="O2709" i="13"/>
  <c r="P2709" i="13"/>
  <c r="N2710" i="13"/>
  <c r="O2710" i="13"/>
  <c r="P2710" i="13"/>
  <c r="N2711" i="13"/>
  <c r="O2711" i="13"/>
  <c r="P2711" i="13"/>
  <c r="N2712" i="13"/>
  <c r="O2712" i="13"/>
  <c r="P2712" i="13"/>
  <c r="N2713" i="13"/>
  <c r="O2713" i="13"/>
  <c r="P2713" i="13"/>
  <c r="N2714" i="13"/>
  <c r="O2714" i="13"/>
  <c r="P2714" i="13"/>
  <c r="N2715" i="13"/>
  <c r="O2715" i="13"/>
  <c r="P2715" i="13"/>
  <c r="N2716" i="13"/>
  <c r="O2716" i="13"/>
  <c r="P2716" i="13"/>
  <c r="N2717" i="13"/>
  <c r="O2717" i="13"/>
  <c r="P2717" i="13"/>
  <c r="N2718" i="13"/>
  <c r="O2718" i="13"/>
  <c r="P2718" i="13"/>
  <c r="N2719" i="13"/>
  <c r="O2719" i="13"/>
  <c r="P2719" i="13"/>
  <c r="N2720" i="13"/>
  <c r="O2720" i="13"/>
  <c r="P2720" i="13"/>
  <c r="N2721" i="13"/>
  <c r="O2721" i="13"/>
  <c r="P2721" i="13"/>
  <c r="N2722" i="13"/>
  <c r="O2722" i="13"/>
  <c r="P2722" i="13"/>
  <c r="N2723" i="13"/>
  <c r="O2723" i="13"/>
  <c r="P2723" i="13"/>
  <c r="N2724" i="13"/>
  <c r="O2724" i="13"/>
  <c r="P2724" i="13"/>
  <c r="N2725" i="13"/>
  <c r="O2725" i="13"/>
  <c r="P2725" i="13"/>
  <c r="N2726" i="13"/>
  <c r="O2726" i="13"/>
  <c r="P2726" i="13"/>
  <c r="N2727" i="13"/>
  <c r="O2727" i="13"/>
  <c r="P2727" i="13"/>
  <c r="N2728" i="13"/>
  <c r="O2728" i="13"/>
  <c r="P2728" i="13"/>
  <c r="N2729" i="13"/>
  <c r="O2729" i="13"/>
  <c r="P2729" i="13"/>
  <c r="N2730" i="13"/>
  <c r="O2730" i="13"/>
  <c r="P2730" i="13"/>
  <c r="N2731" i="13"/>
  <c r="O2731" i="13"/>
  <c r="P2731" i="13"/>
  <c r="N2732" i="13"/>
  <c r="O2732" i="13"/>
  <c r="P2732" i="13"/>
  <c r="N2733" i="13"/>
  <c r="O2733" i="13"/>
  <c r="P2733" i="13"/>
  <c r="N2734" i="13"/>
  <c r="O2734" i="13"/>
  <c r="P2734" i="13"/>
  <c r="N2735" i="13"/>
  <c r="O2735" i="13"/>
  <c r="P2735" i="13"/>
  <c r="N2736" i="13"/>
  <c r="O2736" i="13"/>
  <c r="P2736" i="13"/>
  <c r="N2737" i="13"/>
  <c r="O2737" i="13"/>
  <c r="P2737" i="13"/>
  <c r="N2738" i="13"/>
  <c r="O2738" i="13"/>
  <c r="P2738" i="13"/>
  <c r="N2739" i="13"/>
  <c r="O2739" i="13"/>
  <c r="P2739" i="13"/>
  <c r="N2740" i="13"/>
  <c r="O2740" i="13"/>
  <c r="P2740" i="13"/>
  <c r="N2741" i="13"/>
  <c r="O2741" i="13"/>
  <c r="P2741" i="13"/>
  <c r="N2742" i="13"/>
  <c r="O2742" i="13"/>
  <c r="P2742" i="13"/>
  <c r="N2743" i="13"/>
  <c r="O2743" i="13"/>
  <c r="P2743" i="13"/>
  <c r="N2744" i="13"/>
  <c r="O2744" i="13"/>
  <c r="P2744" i="13"/>
  <c r="N2745" i="13"/>
  <c r="O2745" i="13"/>
  <c r="P2745" i="13"/>
  <c r="N2746" i="13"/>
  <c r="O2746" i="13"/>
  <c r="P2746" i="13"/>
  <c r="N2747" i="13"/>
  <c r="O2747" i="13"/>
  <c r="P2747" i="13"/>
  <c r="N2748" i="13"/>
  <c r="O2748" i="13"/>
  <c r="P2748" i="13"/>
  <c r="N2749" i="13"/>
  <c r="O2749" i="13"/>
  <c r="P2749" i="13"/>
  <c r="N2750" i="13"/>
  <c r="O2750" i="13"/>
  <c r="P2750" i="13"/>
  <c r="N2751" i="13"/>
  <c r="O2751" i="13"/>
  <c r="P2751" i="13"/>
  <c r="N2752" i="13"/>
  <c r="O2752" i="13"/>
  <c r="P2752" i="13"/>
  <c r="N2753" i="13"/>
  <c r="O2753" i="13"/>
  <c r="P2753" i="13"/>
  <c r="N2754" i="13"/>
  <c r="O2754" i="13"/>
  <c r="P2754" i="13"/>
  <c r="N2755" i="13"/>
  <c r="O2755" i="13"/>
  <c r="P2755" i="13"/>
  <c r="N2756" i="13"/>
  <c r="O2756" i="13"/>
  <c r="P2756" i="13"/>
  <c r="N2757" i="13"/>
  <c r="O2757" i="13"/>
  <c r="P2757" i="13"/>
  <c r="N2758" i="13"/>
  <c r="O2758" i="13"/>
  <c r="P2758" i="13"/>
  <c r="N2759" i="13"/>
  <c r="O2759" i="13"/>
  <c r="P2759" i="13"/>
  <c r="N2760" i="13"/>
  <c r="O2760" i="13"/>
  <c r="P2760" i="13"/>
  <c r="N2761" i="13"/>
  <c r="O2761" i="13"/>
  <c r="P2761" i="13"/>
  <c r="N2762" i="13"/>
  <c r="O2762" i="13"/>
  <c r="P2762" i="13"/>
  <c r="N2763" i="13"/>
  <c r="O2763" i="13"/>
  <c r="P2763" i="13"/>
  <c r="N2764" i="13"/>
  <c r="O2764" i="13"/>
  <c r="P2764" i="13"/>
  <c r="N2765" i="13"/>
  <c r="O2765" i="13"/>
  <c r="P2765" i="13"/>
  <c r="N2766" i="13"/>
  <c r="O2766" i="13"/>
  <c r="P2766" i="13"/>
  <c r="N2767" i="13"/>
  <c r="O2767" i="13"/>
  <c r="P2767" i="13"/>
  <c r="N2768" i="13"/>
  <c r="O2768" i="13"/>
  <c r="P2768" i="13"/>
  <c r="N2769" i="13"/>
  <c r="O2769" i="13"/>
  <c r="P2769" i="13"/>
  <c r="N2770" i="13"/>
  <c r="O2770" i="13"/>
  <c r="P2770" i="13"/>
  <c r="N2771" i="13"/>
  <c r="O2771" i="13"/>
  <c r="P2771" i="13"/>
  <c r="N2772" i="13"/>
  <c r="O2772" i="13"/>
  <c r="P2772" i="13"/>
  <c r="N2773" i="13"/>
  <c r="O2773" i="13"/>
  <c r="P2773" i="13"/>
  <c r="N2774" i="13"/>
  <c r="O2774" i="13"/>
  <c r="P2774" i="13"/>
  <c r="N2775" i="13"/>
  <c r="O2775" i="13"/>
  <c r="P2775" i="13"/>
  <c r="N2776" i="13"/>
  <c r="O2776" i="13"/>
  <c r="P2776" i="13"/>
  <c r="N2777" i="13"/>
  <c r="O2777" i="13"/>
  <c r="P2777" i="13"/>
  <c r="N2778" i="13"/>
  <c r="O2778" i="13"/>
  <c r="P2778" i="13"/>
  <c r="N2779" i="13"/>
  <c r="O2779" i="13"/>
  <c r="P2779" i="13"/>
  <c r="N2780" i="13"/>
  <c r="O2780" i="13"/>
  <c r="P2780" i="13"/>
  <c r="N2781" i="13"/>
  <c r="O2781" i="13"/>
  <c r="P2781" i="13"/>
  <c r="N2782" i="13"/>
  <c r="O2782" i="13"/>
  <c r="P2782" i="13"/>
  <c r="N2783" i="13"/>
  <c r="O2783" i="13"/>
  <c r="P2783" i="13"/>
  <c r="N2784" i="13"/>
  <c r="O2784" i="13"/>
  <c r="P2784" i="13"/>
  <c r="N2785" i="13"/>
  <c r="O2785" i="13"/>
  <c r="P2785" i="13"/>
  <c r="N2786" i="13"/>
  <c r="O2786" i="13"/>
  <c r="P2786" i="13"/>
  <c r="N2787" i="13"/>
  <c r="O2787" i="13"/>
  <c r="P2787" i="13"/>
  <c r="N2788" i="13"/>
  <c r="O2788" i="13"/>
  <c r="P2788" i="13"/>
  <c r="N2789" i="13"/>
  <c r="O2789" i="13"/>
  <c r="P2789" i="13"/>
  <c r="N2790" i="13"/>
  <c r="O2790" i="13"/>
  <c r="P2790" i="13"/>
  <c r="N2791" i="13"/>
  <c r="O2791" i="13"/>
  <c r="P2791" i="13"/>
  <c r="N2792" i="13"/>
  <c r="O2792" i="13"/>
  <c r="P2792" i="13"/>
  <c r="N2793" i="13"/>
  <c r="O2793" i="13"/>
  <c r="P2793" i="13"/>
  <c r="N2794" i="13"/>
  <c r="O2794" i="13"/>
  <c r="P2794" i="13"/>
  <c r="N2795" i="13"/>
  <c r="O2795" i="13"/>
  <c r="P2795" i="13"/>
  <c r="N2796" i="13"/>
  <c r="O2796" i="13"/>
  <c r="P2796" i="13"/>
  <c r="N2797" i="13"/>
  <c r="O2797" i="13"/>
  <c r="P2797" i="13"/>
  <c r="N2798" i="13"/>
  <c r="O2798" i="13"/>
  <c r="P2798" i="13"/>
  <c r="N2799" i="13"/>
  <c r="O2799" i="13"/>
  <c r="P2799" i="13"/>
  <c r="N2800" i="13"/>
  <c r="O2800" i="13"/>
  <c r="P2800" i="13"/>
  <c r="N2801" i="13"/>
  <c r="O2801" i="13"/>
  <c r="P2801" i="13"/>
  <c r="N2802" i="13"/>
  <c r="O2802" i="13"/>
  <c r="P2802" i="13"/>
  <c r="N2803" i="13"/>
  <c r="O2803" i="13"/>
  <c r="P2803" i="13"/>
  <c r="N2804" i="13"/>
  <c r="O2804" i="13"/>
  <c r="P2804" i="13"/>
  <c r="N2805" i="13"/>
  <c r="O2805" i="13"/>
  <c r="P2805" i="13"/>
  <c r="N2806" i="13"/>
  <c r="O2806" i="13"/>
  <c r="P2806" i="13"/>
  <c r="N2807" i="13"/>
  <c r="O2807" i="13"/>
  <c r="P2807" i="13"/>
  <c r="N2808" i="13"/>
  <c r="O2808" i="13"/>
  <c r="P2808" i="13"/>
  <c r="N2809" i="13"/>
  <c r="O2809" i="13"/>
  <c r="P2809" i="13"/>
  <c r="N2810" i="13"/>
  <c r="O2810" i="13"/>
  <c r="P2810" i="13"/>
  <c r="N2811" i="13"/>
  <c r="O2811" i="13"/>
  <c r="P2811" i="13"/>
  <c r="N2812" i="13"/>
  <c r="O2812" i="13"/>
  <c r="P2812" i="13"/>
  <c r="N2813" i="13"/>
  <c r="O2813" i="13"/>
  <c r="P2813" i="13"/>
  <c r="N2814" i="13"/>
  <c r="O2814" i="13"/>
  <c r="P2814" i="13"/>
  <c r="N2815" i="13"/>
  <c r="O2815" i="13"/>
  <c r="P2815" i="13"/>
  <c r="N2816" i="13"/>
  <c r="O2816" i="13"/>
  <c r="P2816" i="13"/>
  <c r="N2817" i="13"/>
  <c r="O2817" i="13"/>
  <c r="P2817" i="13"/>
  <c r="N2818" i="13"/>
  <c r="O2818" i="13"/>
  <c r="P2818" i="13"/>
  <c r="N2819" i="13"/>
  <c r="O2819" i="13"/>
  <c r="P2819" i="13"/>
  <c r="N2820" i="13"/>
  <c r="O2820" i="13"/>
  <c r="P2820" i="13"/>
  <c r="N2821" i="13"/>
  <c r="O2821" i="13"/>
  <c r="P2821" i="13"/>
  <c r="N2822" i="13"/>
  <c r="O2822" i="13"/>
  <c r="P2822" i="13"/>
  <c r="N2823" i="13"/>
  <c r="O2823" i="13"/>
  <c r="P2823" i="13"/>
  <c r="N2824" i="13"/>
  <c r="O2824" i="13"/>
  <c r="P2824" i="13"/>
  <c r="N2825" i="13"/>
  <c r="O2825" i="13"/>
  <c r="P2825" i="13"/>
  <c r="N2826" i="13"/>
  <c r="O2826" i="13"/>
  <c r="P2826" i="13"/>
  <c r="N2827" i="13"/>
  <c r="O2827" i="13"/>
  <c r="P2827" i="13"/>
  <c r="N2828" i="13"/>
  <c r="O2828" i="13"/>
  <c r="P2828" i="13"/>
  <c r="N2829" i="13"/>
  <c r="O2829" i="13"/>
  <c r="P2829" i="13"/>
  <c r="N2830" i="13"/>
  <c r="O2830" i="13"/>
  <c r="P2830" i="13"/>
  <c r="N2831" i="13"/>
  <c r="O2831" i="13"/>
  <c r="P2831" i="13"/>
  <c r="N2832" i="13"/>
  <c r="O2832" i="13"/>
  <c r="P2832" i="13"/>
  <c r="N2833" i="13"/>
  <c r="O2833" i="13"/>
  <c r="P2833" i="13"/>
  <c r="N2834" i="13"/>
  <c r="O2834" i="13"/>
  <c r="P2834" i="13"/>
  <c r="N2835" i="13"/>
  <c r="O2835" i="13"/>
  <c r="P2835" i="13"/>
  <c r="N2836" i="13"/>
  <c r="O2836" i="13"/>
  <c r="P2836" i="13"/>
  <c r="N2837" i="13"/>
  <c r="O2837" i="13"/>
  <c r="P2837" i="13"/>
  <c r="N2838" i="13"/>
  <c r="O2838" i="13"/>
  <c r="P2838" i="13"/>
  <c r="N2839" i="13"/>
  <c r="O2839" i="13"/>
  <c r="P2839" i="13"/>
  <c r="N2840" i="13"/>
  <c r="O2840" i="13"/>
  <c r="P2840" i="13"/>
  <c r="N2841" i="13"/>
  <c r="O2841" i="13"/>
  <c r="P2841" i="13"/>
  <c r="N2842" i="13"/>
  <c r="O2842" i="13"/>
  <c r="P2842" i="13"/>
  <c r="N2843" i="13"/>
  <c r="O2843" i="13"/>
  <c r="P2843" i="13"/>
  <c r="N2844" i="13"/>
  <c r="O2844" i="13"/>
  <c r="P2844" i="13"/>
  <c r="N2845" i="13"/>
  <c r="O2845" i="13"/>
  <c r="P2845" i="13"/>
  <c r="N2846" i="13"/>
  <c r="O2846" i="13"/>
  <c r="P2846" i="13"/>
  <c r="N2847" i="13"/>
  <c r="O2847" i="13"/>
  <c r="P2847" i="13"/>
  <c r="N2848" i="13"/>
  <c r="O2848" i="13"/>
  <c r="P2848" i="13"/>
  <c r="N2849" i="13"/>
  <c r="O2849" i="13"/>
  <c r="P2849" i="13"/>
  <c r="N2850" i="13"/>
  <c r="O2850" i="13"/>
  <c r="P2850" i="13"/>
  <c r="N2851" i="13"/>
  <c r="O2851" i="13"/>
  <c r="P2851" i="13"/>
  <c r="N2852" i="13"/>
  <c r="O2852" i="13"/>
  <c r="P2852" i="13"/>
  <c r="N2853" i="13"/>
  <c r="O2853" i="13"/>
  <c r="P2853" i="13"/>
  <c r="N2854" i="13"/>
  <c r="O2854" i="13"/>
  <c r="P2854" i="13"/>
  <c r="N2855" i="13"/>
  <c r="O2855" i="13"/>
  <c r="P2855" i="13"/>
  <c r="N2856" i="13"/>
  <c r="O2856" i="13"/>
  <c r="P2856" i="13"/>
  <c r="N2857" i="13"/>
  <c r="O2857" i="13"/>
  <c r="P2857" i="13"/>
  <c r="N2858" i="13"/>
  <c r="O2858" i="13"/>
  <c r="P2858" i="13"/>
  <c r="N2859" i="13"/>
  <c r="O2859" i="13"/>
  <c r="P2859" i="13"/>
  <c r="N2860" i="13"/>
  <c r="O2860" i="13"/>
  <c r="P2860" i="13"/>
  <c r="N2861" i="13"/>
  <c r="O2861" i="13"/>
  <c r="P2861" i="13"/>
  <c r="N2862" i="13"/>
  <c r="O2862" i="13"/>
  <c r="P2862" i="13"/>
  <c r="N2863" i="13"/>
  <c r="O2863" i="13"/>
  <c r="P2863" i="13"/>
  <c r="N2864" i="13"/>
  <c r="O2864" i="13"/>
  <c r="P2864" i="13"/>
  <c r="N2865" i="13"/>
  <c r="O2865" i="13"/>
  <c r="P2865" i="13"/>
  <c r="N2866" i="13"/>
  <c r="O2866" i="13"/>
  <c r="P2866" i="13"/>
  <c r="N2867" i="13"/>
  <c r="O2867" i="13"/>
  <c r="P2867" i="13"/>
  <c r="N2868" i="13"/>
  <c r="O2868" i="13"/>
  <c r="P2868" i="13"/>
  <c r="N2869" i="13"/>
  <c r="O2869" i="13"/>
  <c r="P2869" i="13"/>
  <c r="N2870" i="13"/>
  <c r="O2870" i="13"/>
  <c r="P2870" i="13"/>
  <c r="N2871" i="13"/>
  <c r="O2871" i="13"/>
  <c r="P2871" i="13"/>
  <c r="N2872" i="13"/>
  <c r="O2872" i="13"/>
  <c r="P2872" i="13"/>
  <c r="N2873" i="13"/>
  <c r="O2873" i="13"/>
  <c r="P2873" i="13"/>
  <c r="N2874" i="13"/>
  <c r="O2874" i="13"/>
  <c r="P2874" i="13"/>
  <c r="N2875" i="13"/>
  <c r="O2875" i="13"/>
  <c r="P2875" i="13"/>
  <c r="N2876" i="13"/>
  <c r="O2876" i="13"/>
  <c r="P2876" i="13"/>
  <c r="N2877" i="13"/>
  <c r="O2877" i="13"/>
  <c r="P2877" i="13"/>
  <c r="N2878" i="13"/>
  <c r="O2878" i="13"/>
  <c r="P2878" i="13"/>
  <c r="N2879" i="13"/>
  <c r="O2879" i="13"/>
  <c r="P2879" i="13"/>
  <c r="N2880" i="13"/>
  <c r="O2880" i="13"/>
  <c r="P2880" i="13"/>
  <c r="N2881" i="13"/>
  <c r="O2881" i="13"/>
  <c r="P2881" i="13"/>
  <c r="N2882" i="13"/>
  <c r="O2882" i="13"/>
  <c r="P2882" i="13"/>
  <c r="N2883" i="13"/>
  <c r="O2883" i="13"/>
  <c r="P2883" i="13"/>
  <c r="N2884" i="13"/>
  <c r="O2884" i="13"/>
  <c r="P2884" i="13"/>
  <c r="N2885" i="13"/>
  <c r="O2885" i="13"/>
  <c r="P2885" i="13"/>
  <c r="N2886" i="13"/>
  <c r="O2886" i="13"/>
  <c r="P2886" i="13"/>
  <c r="N2887" i="13"/>
  <c r="O2887" i="13"/>
  <c r="P2887" i="13"/>
  <c r="N2888" i="13"/>
  <c r="O2888" i="13"/>
  <c r="P2888" i="13"/>
  <c r="N2889" i="13"/>
  <c r="O2889" i="13"/>
  <c r="P2889" i="13"/>
  <c r="N2890" i="13"/>
  <c r="O2890" i="13"/>
  <c r="P2890" i="13"/>
  <c r="N2891" i="13"/>
  <c r="O2891" i="13"/>
  <c r="P2891" i="13"/>
  <c r="N2892" i="13"/>
  <c r="O2892" i="13"/>
  <c r="P2892" i="13"/>
  <c r="N2893" i="13"/>
  <c r="O2893" i="13"/>
  <c r="P2893" i="13"/>
  <c r="N2894" i="13"/>
  <c r="O2894" i="13"/>
  <c r="P2894" i="13"/>
  <c r="N2895" i="13"/>
  <c r="O2895" i="13"/>
  <c r="P2895" i="13"/>
  <c r="N2896" i="13"/>
  <c r="O2896" i="13"/>
  <c r="P2896" i="13"/>
  <c r="N2897" i="13"/>
  <c r="O2897" i="13"/>
  <c r="P2897" i="13"/>
  <c r="N2898" i="13"/>
  <c r="O2898" i="13"/>
  <c r="P2898" i="13"/>
  <c r="N2899" i="13"/>
  <c r="O2899" i="13"/>
  <c r="P2899" i="13"/>
  <c r="N2900" i="13"/>
  <c r="O2900" i="13"/>
  <c r="P2900" i="13"/>
  <c r="N2901" i="13"/>
  <c r="O2901" i="13"/>
  <c r="P2901" i="13"/>
  <c r="N2902" i="13"/>
  <c r="O2902" i="13"/>
  <c r="P2902" i="13"/>
  <c r="N2903" i="13"/>
  <c r="O2903" i="13"/>
  <c r="P2903" i="13"/>
  <c r="N2904" i="13"/>
  <c r="O2904" i="13"/>
  <c r="P2904" i="13"/>
  <c r="N2905" i="13"/>
  <c r="O2905" i="13"/>
  <c r="P2905" i="13"/>
  <c r="N2906" i="13"/>
  <c r="O2906" i="13"/>
  <c r="P2906" i="13"/>
  <c r="N2907" i="13"/>
  <c r="O2907" i="13"/>
  <c r="P2907" i="13"/>
  <c r="N2908" i="13"/>
  <c r="O2908" i="13"/>
  <c r="P2908" i="13"/>
  <c r="N2909" i="13"/>
  <c r="O2909" i="13"/>
  <c r="P2909" i="13"/>
  <c r="N2910" i="13"/>
  <c r="O2910" i="13"/>
  <c r="P2910" i="13"/>
  <c r="N2911" i="13"/>
  <c r="O2911" i="13"/>
  <c r="P2911" i="13"/>
  <c r="N2912" i="13"/>
  <c r="O2912" i="13"/>
  <c r="P2912" i="13"/>
  <c r="N2913" i="13"/>
  <c r="O2913" i="13"/>
  <c r="P2913" i="13"/>
  <c r="N2914" i="13"/>
  <c r="O2914" i="13"/>
  <c r="P2914" i="13"/>
  <c r="N2915" i="13"/>
  <c r="O2915" i="13"/>
  <c r="P2915" i="13"/>
  <c r="N2916" i="13"/>
  <c r="O2916" i="13"/>
  <c r="P2916" i="13"/>
  <c r="N2917" i="13"/>
  <c r="O2917" i="13"/>
  <c r="P2917" i="13"/>
  <c r="N2918" i="13"/>
  <c r="O2918" i="13"/>
  <c r="P2918" i="13"/>
  <c r="N2919" i="13"/>
  <c r="O2919" i="13"/>
  <c r="P2919" i="13"/>
  <c r="N2920" i="13"/>
  <c r="O2920" i="13"/>
  <c r="P2920" i="13"/>
  <c r="N2921" i="13"/>
  <c r="O2921" i="13"/>
  <c r="P2921" i="13"/>
  <c r="N2922" i="13"/>
  <c r="O2922" i="13"/>
  <c r="P2922" i="13"/>
  <c r="N2923" i="13"/>
  <c r="O2923" i="13"/>
  <c r="P2923" i="13"/>
  <c r="N2924" i="13"/>
  <c r="O2924" i="13"/>
  <c r="P2924" i="13"/>
  <c r="N2925" i="13"/>
  <c r="O2925" i="13"/>
  <c r="P2925" i="13"/>
  <c r="N2926" i="13"/>
  <c r="O2926" i="13"/>
  <c r="P2926" i="13"/>
  <c r="N2927" i="13"/>
  <c r="O2927" i="13"/>
  <c r="P2927" i="13"/>
  <c r="N2928" i="13"/>
  <c r="O2928" i="13"/>
  <c r="P2928" i="13"/>
  <c r="N2929" i="13"/>
  <c r="O2929" i="13"/>
  <c r="P2929" i="13"/>
  <c r="N2930" i="13"/>
  <c r="O2930" i="13"/>
  <c r="P2930" i="13"/>
  <c r="N2931" i="13"/>
  <c r="O2931" i="13"/>
  <c r="P2931" i="13"/>
  <c r="N2932" i="13"/>
  <c r="O2932" i="13"/>
  <c r="P2932" i="13"/>
  <c r="N2933" i="13"/>
  <c r="O2933" i="13"/>
  <c r="P2933" i="13"/>
  <c r="N2934" i="13"/>
  <c r="O2934" i="13"/>
  <c r="P2934" i="13"/>
  <c r="N2935" i="13"/>
  <c r="O2935" i="13"/>
  <c r="P2935" i="13"/>
  <c r="N2936" i="13"/>
  <c r="O2936" i="13"/>
  <c r="P2936" i="13"/>
  <c r="N2937" i="13"/>
  <c r="O2937" i="13"/>
  <c r="P2937" i="13"/>
  <c r="N2938" i="13"/>
  <c r="O2938" i="13"/>
  <c r="P2938" i="13"/>
  <c r="N2939" i="13"/>
  <c r="O2939" i="13"/>
  <c r="P2939" i="13"/>
  <c r="N2940" i="13"/>
  <c r="O2940" i="13"/>
  <c r="P2940" i="13"/>
  <c r="N2941" i="13"/>
  <c r="O2941" i="13"/>
  <c r="P2941" i="13"/>
  <c r="N2942" i="13"/>
  <c r="O2942" i="13"/>
  <c r="P2942" i="13"/>
  <c r="N2943" i="13"/>
  <c r="O2943" i="13"/>
  <c r="P2943" i="13"/>
  <c r="N2944" i="13"/>
  <c r="O2944" i="13"/>
  <c r="P2944" i="13"/>
  <c r="N2945" i="13"/>
  <c r="O2945" i="13"/>
  <c r="P2945" i="13"/>
  <c r="N2946" i="13"/>
  <c r="O2946" i="13"/>
  <c r="P2946" i="13"/>
  <c r="N2947" i="13"/>
  <c r="O2947" i="13"/>
  <c r="P2947" i="13"/>
  <c r="N2948" i="13"/>
  <c r="O2948" i="13"/>
  <c r="P2948" i="13"/>
  <c r="N2949" i="13"/>
  <c r="O2949" i="13"/>
  <c r="P2949" i="13"/>
  <c r="N2950" i="13"/>
  <c r="O2950" i="13"/>
  <c r="P2950" i="13"/>
  <c r="N2951" i="13"/>
  <c r="O2951" i="13"/>
  <c r="P2951" i="13"/>
  <c r="N2952" i="13"/>
  <c r="O2952" i="13"/>
  <c r="P2952" i="13"/>
  <c r="N2953" i="13"/>
  <c r="O2953" i="13"/>
  <c r="P2953" i="13"/>
  <c r="N2954" i="13"/>
  <c r="O2954" i="13"/>
  <c r="P2954" i="13"/>
  <c r="N2955" i="13"/>
  <c r="O2955" i="13"/>
  <c r="P2955" i="13"/>
  <c r="N2956" i="13"/>
  <c r="O2956" i="13"/>
  <c r="P2956" i="13"/>
  <c r="N2957" i="13"/>
  <c r="O2957" i="13"/>
  <c r="P2957" i="13"/>
  <c r="N2958" i="13"/>
  <c r="O2958" i="13"/>
  <c r="P2958" i="13"/>
  <c r="N2959" i="13"/>
  <c r="O2959" i="13"/>
  <c r="P2959" i="13"/>
  <c r="N2960" i="13"/>
  <c r="O2960" i="13"/>
  <c r="P2960" i="13"/>
  <c r="N2961" i="13"/>
  <c r="O2961" i="13"/>
  <c r="P2961" i="13"/>
  <c r="N2962" i="13"/>
  <c r="O2962" i="13"/>
  <c r="P2962" i="13"/>
  <c r="N2963" i="13"/>
  <c r="O2963" i="13"/>
  <c r="P2963" i="13"/>
  <c r="N2964" i="13"/>
  <c r="O2964" i="13"/>
  <c r="P2964" i="13"/>
  <c r="N2965" i="13"/>
  <c r="O2965" i="13"/>
  <c r="P2965" i="13"/>
  <c r="N2966" i="13"/>
  <c r="O2966" i="13"/>
  <c r="P2966" i="13"/>
  <c r="N2967" i="13"/>
  <c r="O2967" i="13"/>
  <c r="P2967" i="13"/>
  <c r="N2968" i="13"/>
  <c r="O2968" i="13"/>
  <c r="P2968" i="13"/>
  <c r="N2969" i="13"/>
  <c r="O2969" i="13"/>
  <c r="P2969" i="13"/>
  <c r="N2970" i="13"/>
  <c r="O2970" i="13"/>
  <c r="P2970" i="13"/>
  <c r="N2971" i="13"/>
  <c r="O2971" i="13"/>
  <c r="P2971" i="13"/>
  <c r="N2972" i="13"/>
  <c r="O2972" i="13"/>
  <c r="P2972" i="13"/>
  <c r="N2973" i="13"/>
  <c r="O2973" i="13"/>
  <c r="P2973" i="13"/>
  <c r="N2974" i="13"/>
  <c r="O2974" i="13"/>
  <c r="P2974" i="13"/>
  <c r="N2975" i="13"/>
  <c r="O2975" i="13"/>
  <c r="P2975" i="13"/>
  <c r="N2976" i="13"/>
  <c r="O2976" i="13"/>
  <c r="P2976" i="13"/>
  <c r="N2977" i="13"/>
  <c r="O2977" i="13"/>
  <c r="P2977" i="13"/>
  <c r="N2978" i="13"/>
  <c r="O2978" i="13"/>
  <c r="P2978" i="13"/>
  <c r="N2979" i="13"/>
  <c r="O2979" i="13"/>
  <c r="P2979" i="13"/>
  <c r="N2980" i="13"/>
  <c r="O2980" i="13"/>
  <c r="P2980" i="13"/>
  <c r="N2981" i="13"/>
  <c r="O2981" i="13"/>
  <c r="P2981" i="13"/>
  <c r="N2982" i="13"/>
  <c r="O2982" i="13"/>
  <c r="P2982" i="13"/>
  <c r="N2983" i="13"/>
  <c r="O2983" i="13"/>
  <c r="P2983" i="13"/>
  <c r="N2984" i="13"/>
  <c r="O2984" i="13"/>
  <c r="P2984" i="13"/>
  <c r="N2985" i="13"/>
  <c r="O2985" i="13"/>
  <c r="P2985" i="13"/>
  <c r="N2986" i="13"/>
  <c r="O2986" i="13"/>
  <c r="P2986" i="13"/>
  <c r="N2987" i="13"/>
  <c r="O2987" i="13"/>
  <c r="P2987" i="13"/>
  <c r="N2988" i="13"/>
  <c r="O2988" i="13"/>
  <c r="P2988" i="13"/>
  <c r="N2989" i="13"/>
  <c r="O2989" i="13"/>
  <c r="P2989" i="13"/>
  <c r="N2990" i="13"/>
  <c r="O2990" i="13"/>
  <c r="P2990" i="13"/>
  <c r="N2991" i="13"/>
  <c r="O2991" i="13"/>
  <c r="P2991" i="13"/>
  <c r="N2992" i="13"/>
  <c r="O2992" i="13"/>
  <c r="P2992" i="13"/>
  <c r="N2993" i="13"/>
  <c r="O2993" i="13"/>
  <c r="P2993" i="13"/>
  <c r="N2994" i="13"/>
  <c r="O2994" i="13"/>
  <c r="P2994" i="13"/>
  <c r="N2995" i="13"/>
  <c r="O2995" i="13"/>
  <c r="P2995" i="13"/>
  <c r="N2996" i="13"/>
  <c r="O2996" i="13"/>
  <c r="P2996" i="13"/>
  <c r="N2997" i="13"/>
  <c r="O2997" i="13"/>
  <c r="P2997" i="13"/>
  <c r="N2998" i="13"/>
  <c r="O2998" i="13"/>
  <c r="P2998" i="13"/>
  <c r="N2999" i="13"/>
  <c r="O2999" i="13"/>
  <c r="P2999" i="13"/>
  <c r="N3000" i="13"/>
  <c r="O3000" i="13"/>
  <c r="P3000" i="13"/>
  <c r="N3001" i="13"/>
  <c r="O3001" i="13"/>
  <c r="P3001" i="13"/>
  <c r="N3002" i="13"/>
  <c r="O3002" i="13"/>
  <c r="P3002" i="13"/>
  <c r="N3003" i="13"/>
  <c r="O3003" i="13"/>
  <c r="P3003" i="13"/>
  <c r="N3004" i="13"/>
  <c r="O3004" i="13"/>
  <c r="P3004" i="13"/>
  <c r="N3005" i="13"/>
  <c r="O3005" i="13"/>
  <c r="P3005" i="13"/>
  <c r="N3006" i="13"/>
  <c r="O3006" i="13"/>
  <c r="P3006" i="13"/>
  <c r="N3007" i="13"/>
  <c r="O3007" i="13"/>
  <c r="P3007" i="13"/>
  <c r="N3008" i="13"/>
  <c r="O3008" i="13"/>
  <c r="P3008" i="13"/>
  <c r="N3009" i="13"/>
  <c r="O3009" i="13"/>
  <c r="P3009" i="13"/>
  <c r="N3010" i="13"/>
  <c r="O3010" i="13"/>
  <c r="P3010" i="13"/>
  <c r="N3011" i="13"/>
  <c r="O3011" i="13"/>
  <c r="P3011" i="13"/>
  <c r="N3012" i="13"/>
  <c r="O3012" i="13"/>
  <c r="P3012" i="13"/>
  <c r="N3013" i="13"/>
  <c r="O3013" i="13"/>
  <c r="P3013" i="13"/>
  <c r="N3014" i="13"/>
  <c r="O3014" i="13"/>
  <c r="P3014" i="13"/>
  <c r="N3015" i="13"/>
  <c r="O3015" i="13"/>
  <c r="P3015" i="13"/>
  <c r="N3016" i="13"/>
  <c r="O3016" i="13"/>
  <c r="P3016" i="13"/>
  <c r="N3017" i="13"/>
  <c r="O3017" i="13"/>
  <c r="P3017" i="13"/>
  <c r="N3018" i="13"/>
  <c r="O3018" i="13"/>
  <c r="P3018" i="13"/>
  <c r="N3019" i="13"/>
  <c r="O3019" i="13"/>
  <c r="P3019" i="13"/>
  <c r="N3020" i="13"/>
  <c r="O3020" i="13"/>
  <c r="P3020" i="13"/>
  <c r="N3021" i="13"/>
  <c r="O3021" i="13"/>
  <c r="P3021" i="13"/>
  <c r="N3022" i="13"/>
  <c r="O3022" i="13"/>
  <c r="P3022" i="13"/>
  <c r="N3023" i="13"/>
  <c r="O3023" i="13"/>
  <c r="P3023" i="13"/>
  <c r="N3024" i="13"/>
  <c r="O3024" i="13"/>
  <c r="P3024" i="13"/>
  <c r="N3025" i="13"/>
  <c r="O3025" i="13"/>
  <c r="P3025" i="13"/>
  <c r="N3026" i="13"/>
  <c r="O3026" i="13"/>
  <c r="P3026" i="13"/>
  <c r="N3027" i="13"/>
  <c r="O3027" i="13"/>
  <c r="P3027" i="13"/>
  <c r="N3028" i="13"/>
  <c r="O3028" i="13"/>
  <c r="P3028" i="13"/>
  <c r="N3029" i="13"/>
  <c r="O3029" i="13"/>
  <c r="P3029" i="13"/>
  <c r="N3030" i="13"/>
  <c r="O3030" i="13"/>
  <c r="P3030" i="13"/>
  <c r="N3031" i="13"/>
  <c r="O3031" i="13"/>
  <c r="P3031" i="13"/>
  <c r="N3032" i="13"/>
  <c r="O3032" i="13"/>
  <c r="P3032" i="13"/>
  <c r="N3033" i="13"/>
  <c r="O3033" i="13"/>
  <c r="P3033" i="13"/>
  <c r="N3034" i="13"/>
  <c r="O3034" i="13"/>
  <c r="P3034" i="13"/>
  <c r="N3035" i="13"/>
  <c r="O3035" i="13"/>
  <c r="P3035" i="13"/>
  <c r="N3036" i="13"/>
  <c r="O3036" i="13"/>
  <c r="P3036" i="13"/>
  <c r="N3037" i="13"/>
  <c r="O3037" i="13"/>
  <c r="P3037" i="13"/>
  <c r="N3038" i="13"/>
  <c r="O3038" i="13"/>
  <c r="P3038" i="13"/>
  <c r="N3039" i="13"/>
  <c r="O3039" i="13"/>
  <c r="P3039" i="13"/>
  <c r="N3040" i="13"/>
  <c r="O3040" i="13"/>
  <c r="P3040" i="13"/>
  <c r="N3041" i="13"/>
  <c r="O3041" i="13"/>
  <c r="P3041" i="13"/>
  <c r="N3042" i="13"/>
  <c r="O3042" i="13"/>
  <c r="P3042" i="13"/>
  <c r="N3043" i="13"/>
  <c r="O3043" i="13"/>
  <c r="P3043" i="13"/>
  <c r="N3044" i="13"/>
  <c r="O3044" i="13"/>
  <c r="P3044" i="13"/>
  <c r="N3045" i="13"/>
  <c r="O3045" i="13"/>
  <c r="P3045" i="13"/>
  <c r="N3046" i="13"/>
  <c r="O3046" i="13"/>
  <c r="P3046" i="13"/>
  <c r="N3047" i="13"/>
  <c r="O3047" i="13"/>
  <c r="P3047" i="13"/>
  <c r="N3048" i="13"/>
  <c r="O3048" i="13"/>
  <c r="P3048" i="13"/>
  <c r="N3049" i="13"/>
  <c r="O3049" i="13"/>
  <c r="P3049" i="13"/>
  <c r="N3050" i="13"/>
  <c r="O3050" i="13"/>
  <c r="P3050" i="13"/>
  <c r="N3051" i="13"/>
  <c r="O3051" i="13"/>
  <c r="P3051" i="13"/>
  <c r="N3052" i="13"/>
  <c r="O3052" i="13"/>
  <c r="P3052" i="13"/>
  <c r="N3053" i="13"/>
  <c r="O3053" i="13"/>
  <c r="P3053" i="13"/>
  <c r="N3054" i="13"/>
  <c r="O3054" i="13"/>
  <c r="P3054" i="13"/>
  <c r="N3055" i="13"/>
  <c r="O3055" i="13"/>
  <c r="P3055" i="13"/>
  <c r="N3056" i="13"/>
  <c r="O3056" i="13"/>
  <c r="P3056" i="13"/>
  <c r="N3057" i="13"/>
  <c r="O3057" i="13"/>
  <c r="P3057" i="13"/>
  <c r="N3058" i="13"/>
  <c r="O3058" i="13"/>
  <c r="P3058" i="13"/>
  <c r="N3059" i="13"/>
  <c r="O3059" i="13"/>
  <c r="P3059" i="13"/>
  <c r="N3060" i="13"/>
  <c r="O3060" i="13"/>
  <c r="P3060" i="13"/>
  <c r="N3061" i="13"/>
  <c r="O3061" i="13"/>
  <c r="P3061" i="13"/>
  <c r="N3062" i="13"/>
  <c r="O3062" i="13"/>
  <c r="P3062" i="13"/>
  <c r="N3063" i="13"/>
  <c r="O3063" i="13"/>
  <c r="P3063" i="13"/>
  <c r="N3064" i="13"/>
  <c r="O3064" i="13"/>
  <c r="P3064" i="13"/>
  <c r="N3065" i="13"/>
  <c r="O3065" i="13"/>
  <c r="P3065" i="13"/>
  <c r="N3066" i="13"/>
  <c r="O3066" i="13"/>
  <c r="P3066" i="13"/>
  <c r="N3067" i="13"/>
  <c r="O3067" i="13"/>
  <c r="P3067" i="13"/>
  <c r="N3068" i="13"/>
  <c r="O3068" i="13"/>
  <c r="P3068" i="13"/>
  <c r="N3069" i="13"/>
  <c r="O3069" i="13"/>
  <c r="P3069" i="13"/>
  <c r="N3070" i="13"/>
  <c r="O3070" i="13"/>
  <c r="P3070" i="13"/>
  <c r="N3071" i="13"/>
  <c r="O3071" i="13"/>
  <c r="P3071" i="13"/>
  <c r="N3072" i="13"/>
  <c r="O3072" i="13"/>
  <c r="P3072" i="13"/>
  <c r="N3073" i="13"/>
  <c r="O3073" i="13"/>
  <c r="P3073" i="13"/>
  <c r="N3074" i="13"/>
  <c r="O3074" i="13"/>
  <c r="P3074" i="13"/>
  <c r="N3075" i="13"/>
  <c r="O3075" i="13"/>
  <c r="P3075" i="13"/>
  <c r="N3076" i="13"/>
  <c r="O3076" i="13"/>
  <c r="P3076" i="13"/>
  <c r="N3077" i="13"/>
  <c r="O3077" i="13"/>
  <c r="P3077" i="13"/>
  <c r="N3078" i="13"/>
  <c r="O3078" i="13"/>
  <c r="P3078" i="13"/>
  <c r="N3079" i="13"/>
  <c r="O3079" i="13"/>
  <c r="P3079" i="13"/>
  <c r="N3080" i="13"/>
  <c r="O3080" i="13"/>
  <c r="P3080" i="13"/>
  <c r="N3081" i="13"/>
  <c r="O3081" i="13"/>
  <c r="P3081" i="13"/>
  <c r="N3082" i="13"/>
  <c r="O3082" i="13"/>
  <c r="P3082" i="13"/>
  <c r="N3083" i="13"/>
  <c r="O3083" i="13"/>
  <c r="P3083" i="13"/>
  <c r="N3084" i="13"/>
  <c r="O3084" i="13"/>
  <c r="P3084" i="13"/>
  <c r="N3085" i="13"/>
  <c r="O3085" i="13"/>
  <c r="P3085" i="13"/>
  <c r="N3086" i="13"/>
  <c r="O3086" i="13"/>
  <c r="P3086" i="13"/>
  <c r="N3087" i="13"/>
  <c r="O3087" i="13"/>
  <c r="P3087" i="13"/>
  <c r="N3088" i="13"/>
  <c r="O3088" i="13"/>
  <c r="P3088" i="13"/>
  <c r="N3089" i="13"/>
  <c r="O3089" i="13"/>
  <c r="P3089" i="13"/>
  <c r="N3090" i="13"/>
  <c r="O3090" i="13"/>
  <c r="P3090" i="13"/>
  <c r="N3091" i="13"/>
  <c r="O3091" i="13"/>
  <c r="P3091" i="13"/>
  <c r="N3092" i="13"/>
  <c r="O3092" i="13"/>
  <c r="P3092" i="13"/>
  <c r="N3093" i="13"/>
  <c r="O3093" i="13"/>
  <c r="P3093" i="13"/>
  <c r="N3094" i="13"/>
  <c r="O3094" i="13"/>
  <c r="P3094" i="13"/>
  <c r="N3095" i="13"/>
  <c r="O3095" i="13"/>
  <c r="P3095" i="13"/>
  <c r="N3096" i="13"/>
  <c r="O3096" i="13"/>
  <c r="P3096" i="13"/>
  <c r="N3097" i="13"/>
  <c r="O3097" i="13"/>
  <c r="P3097" i="13"/>
  <c r="N3098" i="13"/>
  <c r="O3098" i="13"/>
  <c r="P3098" i="13"/>
  <c r="N3099" i="13"/>
  <c r="O3099" i="13"/>
  <c r="P3099" i="13"/>
  <c r="N3100" i="13"/>
  <c r="O3100" i="13"/>
  <c r="P3100" i="13"/>
  <c r="N3101" i="13"/>
  <c r="O3101" i="13"/>
  <c r="P3101" i="13"/>
  <c r="N3102" i="13"/>
  <c r="O3102" i="13"/>
  <c r="P3102" i="13"/>
  <c r="N3103" i="13"/>
  <c r="O3103" i="13"/>
  <c r="P3103" i="13"/>
  <c r="N3104" i="13"/>
  <c r="O3104" i="13"/>
  <c r="P3104" i="13"/>
  <c r="N3105" i="13"/>
  <c r="O3105" i="13"/>
  <c r="P3105" i="13"/>
  <c r="N3106" i="13"/>
  <c r="O3106" i="13"/>
  <c r="P3106" i="13"/>
  <c r="N3107" i="13"/>
  <c r="O3107" i="13"/>
  <c r="P3107" i="13"/>
  <c r="N3108" i="13"/>
  <c r="O3108" i="13"/>
  <c r="P3108" i="13"/>
  <c r="N3109" i="13"/>
  <c r="O3109" i="13"/>
  <c r="P3109" i="13"/>
  <c r="N3110" i="13"/>
  <c r="O3110" i="13"/>
  <c r="P3110" i="13"/>
  <c r="N3111" i="13"/>
  <c r="O3111" i="13"/>
  <c r="P3111" i="13"/>
  <c r="N3112" i="13"/>
  <c r="O3112" i="13"/>
  <c r="P3112" i="13"/>
  <c r="N3113" i="13"/>
  <c r="O3113" i="13"/>
  <c r="P3113" i="13"/>
  <c r="N3114" i="13"/>
  <c r="O3114" i="13"/>
  <c r="P3114" i="13"/>
  <c r="N3115" i="13"/>
  <c r="O3115" i="13"/>
  <c r="P3115" i="13"/>
  <c r="N3116" i="13"/>
  <c r="O3116" i="13"/>
  <c r="P3116" i="13"/>
  <c r="N3117" i="13"/>
  <c r="O3117" i="13"/>
  <c r="P3117" i="13"/>
  <c r="N3118" i="13"/>
  <c r="O3118" i="13"/>
  <c r="P3118" i="13"/>
  <c r="N3119" i="13"/>
  <c r="O3119" i="13"/>
  <c r="P3119" i="13"/>
  <c r="N3120" i="13"/>
  <c r="O3120" i="13"/>
  <c r="P3120" i="13"/>
  <c r="N3121" i="13"/>
  <c r="O3121" i="13"/>
  <c r="P3121" i="13"/>
  <c r="N3122" i="13"/>
  <c r="O3122" i="13"/>
  <c r="P3122" i="13"/>
  <c r="N3123" i="13"/>
  <c r="O3123" i="13"/>
  <c r="P3123" i="13"/>
  <c r="N3124" i="13"/>
  <c r="O3124" i="13"/>
  <c r="P3124" i="13"/>
  <c r="N3125" i="13"/>
  <c r="O3125" i="13"/>
  <c r="P3125" i="13"/>
  <c r="N3126" i="13"/>
  <c r="O3126" i="13"/>
  <c r="P3126" i="13"/>
  <c r="N3127" i="13"/>
  <c r="O3127" i="13"/>
  <c r="P3127" i="13"/>
  <c r="N3128" i="13"/>
  <c r="O3128" i="13"/>
  <c r="P3128" i="13"/>
  <c r="N3129" i="13"/>
  <c r="O3129" i="13"/>
  <c r="P3129" i="13"/>
  <c r="N3130" i="13"/>
  <c r="O3130" i="13"/>
  <c r="P3130" i="13"/>
  <c r="N3131" i="13"/>
  <c r="O3131" i="13"/>
  <c r="P3131" i="13"/>
  <c r="N3132" i="13"/>
  <c r="O3132" i="13"/>
  <c r="P3132" i="13"/>
  <c r="N3133" i="13"/>
  <c r="O3133" i="13"/>
  <c r="P3133" i="13"/>
  <c r="N3134" i="13"/>
  <c r="O3134" i="13"/>
  <c r="P3134" i="13"/>
  <c r="N3135" i="13"/>
  <c r="O3135" i="13"/>
  <c r="P3135" i="13"/>
  <c r="N3136" i="13"/>
  <c r="O3136" i="13"/>
  <c r="P3136" i="13"/>
  <c r="N3137" i="13"/>
  <c r="O3137" i="13"/>
  <c r="P3137" i="13"/>
  <c r="N3138" i="13"/>
  <c r="O3138" i="13"/>
  <c r="P3138" i="13"/>
  <c r="N3139" i="13"/>
  <c r="O3139" i="13"/>
  <c r="P3139" i="13"/>
  <c r="N3140" i="13"/>
  <c r="O3140" i="13"/>
  <c r="P3140" i="13"/>
  <c r="N3141" i="13"/>
  <c r="O3141" i="13"/>
  <c r="P3141" i="13"/>
  <c r="N3142" i="13"/>
  <c r="O3142" i="13"/>
  <c r="P3142" i="13"/>
  <c r="N3143" i="13"/>
  <c r="O3143" i="13"/>
  <c r="P3143" i="13"/>
  <c r="N3144" i="13"/>
  <c r="O3144" i="13"/>
  <c r="P3144" i="13"/>
  <c r="N3145" i="13"/>
  <c r="O3145" i="13"/>
  <c r="P3145" i="13"/>
  <c r="N3146" i="13"/>
  <c r="O3146" i="13"/>
  <c r="P3146" i="13"/>
  <c r="N3147" i="13"/>
  <c r="O3147" i="13"/>
  <c r="P3147" i="13"/>
  <c r="N3148" i="13"/>
  <c r="O3148" i="13"/>
  <c r="P3148" i="13"/>
  <c r="N3149" i="13"/>
  <c r="O3149" i="13"/>
  <c r="P3149" i="13"/>
  <c r="N3150" i="13"/>
  <c r="O3150" i="13"/>
  <c r="P3150" i="13"/>
  <c r="N3151" i="13"/>
  <c r="O3151" i="13"/>
  <c r="P3151" i="13"/>
  <c r="N3152" i="13"/>
  <c r="O3152" i="13"/>
  <c r="P3152" i="13"/>
  <c r="N3153" i="13"/>
  <c r="O3153" i="13"/>
  <c r="P3153" i="13"/>
  <c r="N3154" i="13"/>
  <c r="O3154" i="13"/>
  <c r="P3154" i="13"/>
  <c r="N3155" i="13"/>
  <c r="O3155" i="13"/>
  <c r="P3155" i="13"/>
  <c r="N3156" i="13"/>
  <c r="O3156" i="13"/>
  <c r="P3156" i="13"/>
  <c r="N3157" i="13"/>
  <c r="O3157" i="13"/>
  <c r="P3157" i="13"/>
  <c r="N3158" i="13"/>
  <c r="O3158" i="13"/>
  <c r="P3158" i="13"/>
  <c r="N3159" i="13"/>
  <c r="O3159" i="13"/>
  <c r="P3159" i="13"/>
  <c r="N3160" i="13"/>
  <c r="O3160" i="13"/>
  <c r="P3160" i="13"/>
  <c r="N3161" i="13"/>
  <c r="O3161" i="13"/>
  <c r="P3161" i="13"/>
  <c r="N3162" i="13"/>
  <c r="O3162" i="13"/>
  <c r="P3162" i="13"/>
  <c r="N3163" i="13"/>
  <c r="O3163" i="13"/>
  <c r="P3163" i="13"/>
  <c r="N3164" i="13"/>
  <c r="O3164" i="13"/>
  <c r="P3164" i="13"/>
  <c r="N3165" i="13"/>
  <c r="O3165" i="13"/>
  <c r="P3165" i="13"/>
  <c r="N3166" i="13"/>
  <c r="O3166" i="13"/>
  <c r="P3166" i="13"/>
  <c r="N3167" i="13"/>
  <c r="O3167" i="13"/>
  <c r="P3167" i="13"/>
  <c r="N3168" i="13"/>
  <c r="O3168" i="13"/>
  <c r="P3168" i="13"/>
  <c r="N3169" i="13"/>
  <c r="O3169" i="13"/>
  <c r="P3169" i="13"/>
  <c r="N3170" i="13"/>
  <c r="O3170" i="13"/>
  <c r="P3170" i="13"/>
  <c r="N3171" i="13"/>
  <c r="O3171" i="13"/>
  <c r="P3171" i="13"/>
  <c r="N3172" i="13"/>
  <c r="O3172" i="13"/>
  <c r="P3172" i="13"/>
  <c r="N3173" i="13"/>
  <c r="O3173" i="13"/>
  <c r="P3173" i="13"/>
  <c r="N3174" i="13"/>
  <c r="O3174" i="13"/>
  <c r="P3174" i="13"/>
  <c r="N3175" i="13"/>
  <c r="O3175" i="13"/>
  <c r="P3175" i="13"/>
  <c r="N3176" i="13"/>
  <c r="O3176" i="13"/>
  <c r="P3176" i="13"/>
  <c r="N3177" i="13"/>
  <c r="O3177" i="13"/>
  <c r="P3177" i="13"/>
  <c r="N3178" i="13"/>
  <c r="O3178" i="13"/>
  <c r="P3178" i="13"/>
  <c r="N3179" i="13"/>
  <c r="O3179" i="13"/>
  <c r="P3179" i="13"/>
  <c r="N3180" i="13"/>
  <c r="O3180" i="13"/>
  <c r="P3180" i="13"/>
  <c r="N3181" i="13"/>
  <c r="O3181" i="13"/>
  <c r="P3181" i="13"/>
  <c r="N3182" i="13"/>
  <c r="O3182" i="13"/>
  <c r="P3182" i="13"/>
  <c r="N3183" i="13"/>
  <c r="O3183" i="13"/>
  <c r="P3183" i="13"/>
  <c r="N3184" i="13"/>
  <c r="O3184" i="13"/>
  <c r="P3184" i="13"/>
  <c r="N3185" i="13"/>
  <c r="O3185" i="13"/>
  <c r="P3185" i="13"/>
  <c r="N3186" i="13"/>
  <c r="O3186" i="13"/>
  <c r="P3186" i="13"/>
  <c r="N3187" i="13"/>
  <c r="O3187" i="13"/>
  <c r="P3187" i="13"/>
  <c r="N3188" i="13"/>
  <c r="O3188" i="13"/>
  <c r="P3188" i="13"/>
  <c r="N3189" i="13"/>
  <c r="O3189" i="13"/>
  <c r="P3189" i="13"/>
  <c r="N3190" i="13"/>
  <c r="O3190" i="13"/>
  <c r="P3190" i="13"/>
  <c r="N3191" i="13"/>
  <c r="O3191" i="13"/>
  <c r="P3191" i="13"/>
  <c r="N3192" i="13"/>
  <c r="O3192" i="13"/>
  <c r="P3192" i="13"/>
  <c r="N3193" i="13"/>
  <c r="O3193" i="13"/>
  <c r="P3193" i="13"/>
  <c r="N3194" i="13"/>
  <c r="O3194" i="13"/>
  <c r="P3194" i="13"/>
  <c r="N3195" i="13"/>
  <c r="O3195" i="13"/>
  <c r="P3195" i="13"/>
  <c r="N3196" i="13"/>
  <c r="O3196" i="13"/>
  <c r="P3196" i="13"/>
  <c r="N3197" i="13"/>
  <c r="O3197" i="13"/>
  <c r="P3197" i="13"/>
  <c r="N3198" i="13"/>
  <c r="O3198" i="13"/>
  <c r="P3198" i="13"/>
  <c r="N3199" i="13"/>
  <c r="O3199" i="13"/>
  <c r="P3199" i="13"/>
  <c r="N3200" i="13"/>
  <c r="O3200" i="13"/>
  <c r="P3200" i="13"/>
  <c r="N3201" i="13"/>
  <c r="O3201" i="13"/>
  <c r="P3201" i="13"/>
  <c r="N3202" i="13"/>
  <c r="O3202" i="13"/>
  <c r="P3202" i="13"/>
  <c r="N3203" i="13"/>
  <c r="O3203" i="13"/>
  <c r="P3203" i="13"/>
  <c r="N3204" i="13"/>
  <c r="O3204" i="13"/>
  <c r="P3204" i="13"/>
  <c r="N3205" i="13"/>
  <c r="O3205" i="13"/>
  <c r="P3205" i="13"/>
  <c r="N3206" i="13"/>
  <c r="O3206" i="13"/>
  <c r="P3206" i="13"/>
  <c r="N3207" i="13"/>
  <c r="O3207" i="13"/>
  <c r="P3207" i="13"/>
  <c r="N3208" i="13"/>
  <c r="O3208" i="13"/>
  <c r="P3208" i="13"/>
  <c r="N3209" i="13"/>
  <c r="O3209" i="13"/>
  <c r="P3209" i="13"/>
  <c r="N3210" i="13"/>
  <c r="O3210" i="13"/>
  <c r="P3210" i="13"/>
  <c r="N3211" i="13"/>
  <c r="O3211" i="13"/>
  <c r="P3211" i="13"/>
  <c r="N3212" i="13"/>
  <c r="O3212" i="13"/>
  <c r="P3212" i="13"/>
  <c r="N3213" i="13"/>
  <c r="O3213" i="13"/>
  <c r="P3213" i="13"/>
  <c r="N3214" i="13"/>
  <c r="O3214" i="13"/>
  <c r="P3214" i="13"/>
  <c r="N3215" i="13"/>
  <c r="O3215" i="13"/>
  <c r="P3215" i="13"/>
  <c r="N3216" i="13"/>
  <c r="O3216" i="13"/>
  <c r="P3216" i="13"/>
  <c r="N3217" i="13"/>
  <c r="O3217" i="13"/>
  <c r="P3217" i="13"/>
  <c r="N3218" i="13"/>
  <c r="O3218" i="13"/>
  <c r="P3218" i="13"/>
  <c r="N3219" i="13"/>
  <c r="O3219" i="13"/>
  <c r="P3219" i="13"/>
  <c r="N3220" i="13"/>
  <c r="O3220" i="13"/>
  <c r="P3220" i="13"/>
  <c r="N3221" i="13"/>
  <c r="O3221" i="13"/>
  <c r="P3221" i="13"/>
  <c r="N3222" i="13"/>
  <c r="O3222" i="13"/>
  <c r="P3222" i="13"/>
  <c r="N3223" i="13"/>
  <c r="O3223" i="13"/>
  <c r="P3223" i="13"/>
  <c r="N3224" i="13"/>
  <c r="O3224" i="13"/>
  <c r="P3224" i="13"/>
  <c r="N3225" i="13"/>
  <c r="O3225" i="13"/>
  <c r="P3225" i="13"/>
  <c r="N3226" i="13"/>
  <c r="O3226" i="13"/>
  <c r="P3226" i="13"/>
  <c r="N3227" i="13"/>
  <c r="O3227" i="13"/>
  <c r="P3227" i="13"/>
  <c r="N3228" i="13"/>
  <c r="O3228" i="13"/>
  <c r="P3228" i="13"/>
  <c r="N3229" i="13"/>
  <c r="O3229" i="13"/>
  <c r="P3229" i="13"/>
  <c r="N3230" i="13"/>
  <c r="O3230" i="13"/>
  <c r="P3230" i="13"/>
  <c r="N3231" i="13"/>
  <c r="O3231" i="13"/>
  <c r="P3231" i="13"/>
  <c r="N3232" i="13"/>
  <c r="O3232" i="13"/>
  <c r="P3232" i="13"/>
  <c r="N3233" i="13"/>
  <c r="O3233" i="13"/>
  <c r="P3233" i="13"/>
  <c r="N3234" i="13"/>
  <c r="O3234" i="13"/>
  <c r="P3234" i="13"/>
  <c r="N3235" i="13"/>
  <c r="O3235" i="13"/>
  <c r="P3235" i="13"/>
  <c r="N3236" i="13"/>
  <c r="O3236" i="13"/>
  <c r="P3236" i="13"/>
  <c r="N3237" i="13"/>
  <c r="O3237" i="13"/>
  <c r="P3237" i="13"/>
  <c r="N3238" i="13"/>
  <c r="O3238" i="13"/>
  <c r="P3238" i="13"/>
  <c r="N3239" i="13"/>
  <c r="O3239" i="13"/>
  <c r="P3239" i="13"/>
  <c r="N3240" i="13"/>
  <c r="O3240" i="13"/>
  <c r="P3240" i="13"/>
  <c r="N3241" i="13"/>
  <c r="O3241" i="13"/>
  <c r="P3241" i="13"/>
  <c r="N3242" i="13"/>
  <c r="O3242" i="13"/>
  <c r="P3242" i="13"/>
  <c r="N3243" i="13"/>
  <c r="O3243" i="13"/>
  <c r="P3243" i="13"/>
  <c r="N3244" i="13"/>
  <c r="O3244" i="13"/>
  <c r="P3244" i="13"/>
  <c r="N3245" i="13"/>
  <c r="O3245" i="13"/>
  <c r="P3245" i="13"/>
  <c r="N3246" i="13"/>
  <c r="O3246" i="13"/>
  <c r="P3246" i="13"/>
  <c r="N3247" i="13"/>
  <c r="O3247" i="13"/>
  <c r="P3247" i="13"/>
  <c r="N3248" i="13"/>
  <c r="O3248" i="13"/>
  <c r="P3248" i="13"/>
  <c r="N3249" i="13"/>
  <c r="O3249" i="13"/>
  <c r="P3249" i="13"/>
  <c r="N3250" i="13"/>
  <c r="O3250" i="13"/>
  <c r="P3250" i="13"/>
  <c r="N3251" i="13"/>
  <c r="O3251" i="13"/>
  <c r="P3251" i="13"/>
  <c r="N3252" i="13"/>
  <c r="O3252" i="13"/>
  <c r="P3252" i="13"/>
  <c r="N3253" i="13"/>
  <c r="O3253" i="13"/>
  <c r="P3253" i="13"/>
  <c r="N3254" i="13"/>
  <c r="O3254" i="13"/>
  <c r="P3254" i="13"/>
  <c r="N3255" i="13"/>
  <c r="O3255" i="13"/>
  <c r="P3255" i="13"/>
  <c r="N3256" i="13"/>
  <c r="O3256" i="13"/>
  <c r="P3256" i="13"/>
  <c r="N3257" i="13"/>
  <c r="O3257" i="13"/>
  <c r="P3257" i="13"/>
  <c r="N3258" i="13"/>
  <c r="O3258" i="13"/>
  <c r="P3258" i="13"/>
  <c r="N3259" i="13"/>
  <c r="O3259" i="13"/>
  <c r="P3259" i="13"/>
  <c r="N3260" i="13"/>
  <c r="O3260" i="13"/>
  <c r="P3260" i="13"/>
  <c r="N3261" i="13"/>
  <c r="O3261" i="13"/>
  <c r="P3261" i="13"/>
  <c r="N3262" i="13"/>
  <c r="O3262" i="13"/>
  <c r="P3262" i="13"/>
  <c r="N3263" i="13"/>
  <c r="O3263" i="13"/>
  <c r="P3263" i="13"/>
  <c r="N3264" i="13"/>
  <c r="O3264" i="13"/>
  <c r="P3264" i="13"/>
  <c r="N3265" i="13"/>
  <c r="O3265" i="13"/>
  <c r="P3265" i="13"/>
  <c r="N3266" i="13"/>
  <c r="O3266" i="13"/>
  <c r="P3266" i="13"/>
  <c r="N3267" i="13"/>
  <c r="O3267" i="13"/>
  <c r="P3267" i="13"/>
  <c r="N3268" i="13"/>
  <c r="O3268" i="13"/>
  <c r="P3268" i="13"/>
  <c r="N3269" i="13"/>
  <c r="O3269" i="13"/>
  <c r="P3269" i="13"/>
  <c r="N3270" i="13"/>
  <c r="O3270" i="13"/>
  <c r="P3270" i="13"/>
  <c r="N3271" i="13"/>
  <c r="O3271" i="13"/>
  <c r="P3271" i="13"/>
  <c r="N3272" i="13"/>
  <c r="O3272" i="13"/>
  <c r="P3272" i="13"/>
  <c r="N3273" i="13"/>
  <c r="O3273" i="13"/>
  <c r="P3273" i="13"/>
  <c r="N3274" i="13"/>
  <c r="O3274" i="13"/>
  <c r="P3274" i="13"/>
  <c r="N3275" i="13"/>
  <c r="O3275" i="13"/>
  <c r="P3275" i="13"/>
  <c r="N3276" i="13"/>
  <c r="O3276" i="13"/>
  <c r="P3276" i="13"/>
  <c r="N3277" i="13"/>
  <c r="O3277" i="13"/>
  <c r="P3277" i="13"/>
  <c r="N3278" i="13"/>
  <c r="O3278" i="13"/>
  <c r="P3278" i="13"/>
  <c r="N3279" i="13"/>
  <c r="O3279" i="13"/>
  <c r="P3279" i="13"/>
  <c r="N3280" i="13"/>
  <c r="O3280" i="13"/>
  <c r="P3280" i="13"/>
  <c r="N3281" i="13"/>
  <c r="O3281" i="13"/>
  <c r="P3281" i="13"/>
  <c r="N3282" i="13"/>
  <c r="O3282" i="13"/>
  <c r="P3282" i="13"/>
  <c r="N3283" i="13"/>
  <c r="O3283" i="13"/>
  <c r="P3283" i="13"/>
  <c r="N3284" i="13"/>
  <c r="O3284" i="13"/>
  <c r="P3284" i="13"/>
  <c r="N3285" i="13"/>
  <c r="O3285" i="13"/>
  <c r="P3285" i="13"/>
  <c r="N3286" i="13"/>
  <c r="O3286" i="13"/>
  <c r="P3286" i="13"/>
  <c r="N3287" i="13"/>
  <c r="O3287" i="13"/>
  <c r="P3287" i="13"/>
  <c r="N3288" i="13"/>
  <c r="O3288" i="13"/>
  <c r="P3288" i="13"/>
  <c r="N3289" i="13"/>
  <c r="O3289" i="13"/>
  <c r="P3289" i="13"/>
  <c r="N3290" i="13"/>
  <c r="O3290" i="13"/>
  <c r="P3290" i="13"/>
  <c r="N3291" i="13"/>
  <c r="O3291" i="13"/>
  <c r="P3291" i="13"/>
  <c r="N3292" i="13"/>
  <c r="O3292" i="13"/>
  <c r="P3292" i="13"/>
  <c r="N3293" i="13"/>
  <c r="O3293" i="13"/>
  <c r="P3293" i="13"/>
  <c r="N3294" i="13"/>
  <c r="O3294" i="13"/>
  <c r="P3294" i="13"/>
  <c r="N3295" i="13"/>
  <c r="O3295" i="13"/>
  <c r="P3295" i="13"/>
  <c r="N3296" i="13"/>
  <c r="O3296" i="13"/>
  <c r="P3296" i="13"/>
  <c r="N3297" i="13"/>
  <c r="O3297" i="13"/>
  <c r="P3297" i="13"/>
  <c r="N3298" i="13"/>
  <c r="O3298" i="13"/>
  <c r="P3298" i="13"/>
  <c r="N3299" i="13"/>
  <c r="O3299" i="13"/>
  <c r="P3299" i="13"/>
  <c r="N3300" i="13"/>
  <c r="O3300" i="13"/>
  <c r="P3300" i="13"/>
  <c r="N3301" i="13"/>
  <c r="O3301" i="13"/>
  <c r="P3301" i="13"/>
  <c r="N3302" i="13"/>
  <c r="O3302" i="13"/>
  <c r="P3302" i="13"/>
  <c r="N3303" i="13"/>
  <c r="O3303" i="13"/>
  <c r="P3303" i="13"/>
  <c r="N3304" i="13"/>
  <c r="O3304" i="13"/>
  <c r="P3304" i="13"/>
  <c r="N3305" i="13"/>
  <c r="O3305" i="13"/>
  <c r="P3305" i="13"/>
  <c r="N3306" i="13"/>
  <c r="O3306" i="13"/>
  <c r="P3306" i="13"/>
  <c r="N3307" i="13"/>
  <c r="O3307" i="13"/>
  <c r="P3307" i="13"/>
  <c r="N3308" i="13"/>
  <c r="O3308" i="13"/>
  <c r="P3308" i="13"/>
  <c r="N3309" i="13"/>
  <c r="O3309" i="13"/>
  <c r="P3309" i="13"/>
  <c r="N3310" i="13"/>
  <c r="O3310" i="13"/>
  <c r="P3310" i="13"/>
  <c r="N3311" i="13"/>
  <c r="O3311" i="13"/>
  <c r="P3311" i="13"/>
  <c r="N3312" i="13"/>
  <c r="O3312" i="13"/>
  <c r="P3312" i="13"/>
  <c r="N3313" i="13"/>
  <c r="O3313" i="13"/>
  <c r="P3313" i="13"/>
  <c r="N3314" i="13"/>
  <c r="O3314" i="13"/>
  <c r="P3314" i="13"/>
  <c r="N3315" i="13"/>
  <c r="O3315" i="13"/>
  <c r="P3315" i="13"/>
  <c r="N3316" i="13"/>
  <c r="O3316" i="13"/>
  <c r="P3316" i="13"/>
  <c r="N3317" i="13"/>
  <c r="O3317" i="13"/>
  <c r="P3317" i="13"/>
  <c r="N3318" i="13"/>
  <c r="O3318" i="13"/>
  <c r="P3318" i="13"/>
  <c r="N3319" i="13"/>
  <c r="O3319" i="13"/>
  <c r="P3319" i="13"/>
  <c r="N3320" i="13"/>
  <c r="O3320" i="13"/>
  <c r="P3320" i="13"/>
  <c r="N3321" i="13"/>
  <c r="O3321" i="13"/>
  <c r="P3321" i="13"/>
  <c r="N3322" i="13"/>
  <c r="O3322" i="13"/>
  <c r="P3322" i="13"/>
  <c r="N3323" i="13"/>
  <c r="O3323" i="13"/>
  <c r="P3323" i="13"/>
  <c r="N3324" i="13"/>
  <c r="O3324" i="13"/>
  <c r="P3324" i="13"/>
  <c r="N3325" i="13"/>
  <c r="O3325" i="13"/>
  <c r="P3325" i="13"/>
  <c r="N3326" i="13"/>
  <c r="O3326" i="13"/>
  <c r="P3326" i="13"/>
  <c r="N3327" i="13"/>
  <c r="O3327" i="13"/>
  <c r="P3327" i="13"/>
  <c r="N3328" i="13"/>
  <c r="O3328" i="13"/>
  <c r="P3328" i="13"/>
  <c r="N3329" i="13"/>
  <c r="O3329" i="13"/>
  <c r="P3329" i="13"/>
  <c r="N3330" i="13"/>
  <c r="O3330" i="13"/>
  <c r="P3330" i="13"/>
  <c r="N3331" i="13"/>
  <c r="O3331" i="13"/>
  <c r="P3331" i="13"/>
  <c r="N3332" i="13"/>
  <c r="O3332" i="13"/>
  <c r="P3332" i="13"/>
  <c r="N3333" i="13"/>
  <c r="O3333" i="13"/>
  <c r="P3333" i="13"/>
  <c r="N3334" i="13"/>
  <c r="O3334" i="13"/>
  <c r="P3334" i="13"/>
  <c r="N3335" i="13"/>
  <c r="O3335" i="13"/>
  <c r="P3335" i="13"/>
  <c r="N3336" i="13"/>
  <c r="O3336" i="13"/>
  <c r="P3336" i="13"/>
  <c r="N3337" i="13"/>
  <c r="O3337" i="13"/>
  <c r="P3337" i="13"/>
  <c r="N3338" i="13"/>
  <c r="O3338" i="13"/>
  <c r="P3338" i="13"/>
  <c r="N3339" i="13"/>
  <c r="O3339" i="13"/>
  <c r="P3339" i="13"/>
  <c r="N3340" i="13"/>
  <c r="O3340" i="13"/>
  <c r="P3340" i="13"/>
  <c r="N3341" i="13"/>
  <c r="O3341" i="13"/>
  <c r="P3341" i="13"/>
  <c r="N3342" i="13"/>
  <c r="O3342" i="13"/>
  <c r="P3342" i="13"/>
  <c r="N3343" i="13"/>
  <c r="O3343" i="13"/>
  <c r="P3343" i="13"/>
  <c r="N3344" i="13"/>
  <c r="O3344" i="13"/>
  <c r="P3344" i="13"/>
  <c r="N3345" i="13"/>
  <c r="O3345" i="13"/>
  <c r="P3345" i="13"/>
  <c r="N3346" i="13"/>
  <c r="O3346" i="13"/>
  <c r="P3346" i="13"/>
  <c r="N3347" i="13"/>
  <c r="O3347" i="13"/>
  <c r="P3347" i="13"/>
  <c r="N3348" i="13"/>
  <c r="O3348" i="13"/>
  <c r="P3348" i="13"/>
  <c r="N3349" i="13"/>
  <c r="O3349" i="13"/>
  <c r="P3349" i="13"/>
  <c r="N3350" i="13"/>
  <c r="O3350" i="13"/>
  <c r="P3350" i="13"/>
  <c r="N3351" i="13"/>
  <c r="O3351" i="13"/>
  <c r="P3351" i="13"/>
  <c r="N3352" i="13"/>
  <c r="O3352" i="13"/>
  <c r="P3352" i="13"/>
  <c r="N3353" i="13"/>
  <c r="O3353" i="13"/>
  <c r="P3353" i="13"/>
  <c r="N3354" i="13"/>
  <c r="O3354" i="13"/>
  <c r="P3354" i="13"/>
  <c r="N3355" i="13"/>
  <c r="O3355" i="13"/>
  <c r="P3355" i="13"/>
  <c r="N3356" i="13"/>
  <c r="O3356" i="13"/>
  <c r="P3356" i="13"/>
  <c r="N3357" i="13"/>
  <c r="O3357" i="13"/>
  <c r="P3357" i="13"/>
  <c r="N3358" i="13"/>
  <c r="O3358" i="13"/>
  <c r="P3358" i="13"/>
  <c r="N3359" i="13"/>
  <c r="O3359" i="13"/>
  <c r="P3359" i="13"/>
  <c r="N3360" i="13"/>
  <c r="O3360" i="13"/>
  <c r="P3360" i="13"/>
  <c r="N3361" i="13"/>
  <c r="O3361" i="13"/>
  <c r="P3361" i="13"/>
  <c r="N3362" i="13"/>
  <c r="O3362" i="13"/>
  <c r="P3362" i="13"/>
  <c r="N3363" i="13"/>
  <c r="O3363" i="13"/>
  <c r="P3363" i="13"/>
  <c r="N3364" i="13"/>
  <c r="O3364" i="13"/>
  <c r="P3364" i="13"/>
  <c r="N3365" i="13"/>
  <c r="O3365" i="13"/>
  <c r="P3365" i="13"/>
  <c r="N3366" i="13"/>
  <c r="O3366" i="13"/>
  <c r="P3366" i="13"/>
  <c r="N3367" i="13"/>
  <c r="O3367" i="13"/>
  <c r="P3367" i="13"/>
  <c r="N3368" i="13"/>
  <c r="O3368" i="13"/>
  <c r="P3368" i="13"/>
  <c r="N3369" i="13"/>
  <c r="O3369" i="13"/>
  <c r="P3369" i="13"/>
  <c r="N3370" i="13"/>
  <c r="O3370" i="13"/>
  <c r="P3370" i="13"/>
  <c r="N3371" i="13"/>
  <c r="O3371" i="13"/>
  <c r="P3371" i="13"/>
  <c r="N3372" i="13"/>
  <c r="O3372" i="13"/>
  <c r="P3372" i="13"/>
  <c r="N3373" i="13"/>
  <c r="O3373" i="13"/>
  <c r="P3373" i="13"/>
  <c r="N3374" i="13"/>
  <c r="O3374" i="13"/>
  <c r="P3374" i="13"/>
  <c r="N3375" i="13"/>
  <c r="O3375" i="13"/>
  <c r="P3375" i="13"/>
  <c r="N3376" i="13"/>
  <c r="O3376" i="13"/>
  <c r="P3376" i="13"/>
  <c r="N3377" i="13"/>
  <c r="O3377" i="13"/>
  <c r="P3377" i="13"/>
  <c r="N3378" i="13"/>
  <c r="O3378" i="13"/>
  <c r="P3378" i="13"/>
  <c r="N3379" i="13"/>
  <c r="O3379" i="13"/>
  <c r="P3379" i="13"/>
  <c r="N3380" i="13"/>
  <c r="O3380" i="13"/>
  <c r="P3380" i="13"/>
  <c r="N3381" i="13"/>
  <c r="O3381" i="13"/>
  <c r="P3381" i="13"/>
  <c r="N3382" i="13"/>
  <c r="O3382" i="13"/>
  <c r="P3382" i="13"/>
  <c r="N3383" i="13"/>
  <c r="O3383" i="13"/>
  <c r="P3383" i="13"/>
  <c r="N3384" i="13"/>
  <c r="O3384" i="13"/>
  <c r="P3384" i="13"/>
  <c r="N3385" i="13"/>
  <c r="O3385" i="13"/>
  <c r="P3385" i="13"/>
  <c r="N3386" i="13"/>
  <c r="O3386" i="13"/>
  <c r="P3386" i="13"/>
  <c r="N3387" i="13"/>
  <c r="O3387" i="13"/>
  <c r="P3387" i="13"/>
  <c r="N3388" i="13"/>
  <c r="O3388" i="13"/>
  <c r="P3388" i="13"/>
  <c r="N3389" i="13"/>
  <c r="O3389" i="13"/>
  <c r="P3389" i="13"/>
  <c r="N3390" i="13"/>
  <c r="O3390" i="13"/>
  <c r="P3390" i="13"/>
  <c r="N3391" i="13"/>
  <c r="O3391" i="13"/>
  <c r="P3391" i="13"/>
  <c r="N3392" i="13"/>
  <c r="O3392" i="13"/>
  <c r="P3392" i="13"/>
  <c r="N3393" i="13"/>
  <c r="O3393" i="13"/>
  <c r="P3393" i="13"/>
  <c r="N3394" i="13"/>
  <c r="O3394" i="13"/>
  <c r="P3394" i="13"/>
  <c r="N3395" i="13"/>
  <c r="O3395" i="13"/>
  <c r="P3395" i="13"/>
  <c r="N3396" i="13"/>
  <c r="O3396" i="13"/>
  <c r="P3396" i="13"/>
  <c r="N3397" i="13"/>
  <c r="O3397" i="13"/>
  <c r="P3397" i="13"/>
  <c r="N3398" i="13"/>
  <c r="O3398" i="13"/>
  <c r="P3398" i="13"/>
  <c r="N3399" i="13"/>
  <c r="O3399" i="13"/>
  <c r="P3399" i="13"/>
  <c r="N3400" i="13"/>
  <c r="O3400" i="13"/>
  <c r="P3400" i="13"/>
  <c r="N3401" i="13"/>
  <c r="O3401" i="13"/>
  <c r="P3401" i="13"/>
  <c r="N3402" i="13"/>
  <c r="O3402" i="13"/>
  <c r="P3402" i="13"/>
  <c r="N3403" i="13"/>
  <c r="O3403" i="13"/>
  <c r="P3403" i="13"/>
  <c r="N3404" i="13"/>
  <c r="O3404" i="13"/>
  <c r="P3404" i="13"/>
  <c r="N3405" i="13"/>
  <c r="O3405" i="13"/>
  <c r="P3405" i="13"/>
  <c r="N3406" i="13"/>
  <c r="O3406" i="13"/>
  <c r="P3406" i="13"/>
  <c r="N3407" i="13"/>
  <c r="O3407" i="13"/>
  <c r="P3407" i="13"/>
  <c r="N3408" i="13"/>
  <c r="O3408" i="13"/>
  <c r="P3408" i="13"/>
  <c r="N3409" i="13"/>
  <c r="O3409" i="13"/>
  <c r="P3409" i="13"/>
  <c r="N3410" i="13"/>
  <c r="O3410" i="13"/>
  <c r="P3410" i="13"/>
  <c r="N3411" i="13"/>
  <c r="O3411" i="13"/>
  <c r="P3411" i="13"/>
  <c r="N3412" i="13"/>
  <c r="O3412" i="13"/>
  <c r="P3412" i="13"/>
  <c r="N3413" i="13"/>
  <c r="O3413" i="13"/>
  <c r="P3413" i="13"/>
  <c r="N3414" i="13"/>
  <c r="O3414" i="13"/>
  <c r="P3414" i="13"/>
  <c r="N3415" i="13"/>
  <c r="O3415" i="13"/>
  <c r="P3415" i="13"/>
  <c r="N3416" i="13"/>
  <c r="O3416" i="13"/>
  <c r="P3416" i="13"/>
  <c r="N3417" i="13"/>
  <c r="O3417" i="13"/>
  <c r="P3417" i="13"/>
  <c r="N3418" i="13"/>
  <c r="O3418" i="13"/>
  <c r="P3418" i="13"/>
  <c r="N3419" i="13"/>
  <c r="O3419" i="13"/>
  <c r="P3419" i="13"/>
  <c r="N3420" i="13"/>
  <c r="O3420" i="13"/>
  <c r="P3420" i="13"/>
  <c r="N3421" i="13"/>
  <c r="O3421" i="13"/>
  <c r="P3421" i="13"/>
  <c r="N3422" i="13"/>
  <c r="O3422" i="13"/>
  <c r="P3422" i="13"/>
  <c r="N3423" i="13"/>
  <c r="O3423" i="13"/>
  <c r="P3423" i="13"/>
  <c r="N3424" i="13"/>
  <c r="O3424" i="13"/>
  <c r="P3424" i="13"/>
  <c r="N3425" i="13"/>
  <c r="O3425" i="13"/>
  <c r="P3425" i="13"/>
  <c r="N3426" i="13"/>
  <c r="O3426" i="13"/>
  <c r="P3426" i="13"/>
  <c r="N3427" i="13"/>
  <c r="O3427" i="13"/>
  <c r="P3427" i="13"/>
  <c r="N3428" i="13"/>
  <c r="O3428" i="13"/>
  <c r="P3428" i="13"/>
  <c r="N3429" i="13"/>
  <c r="O3429" i="13"/>
  <c r="P3429" i="13"/>
  <c r="N3430" i="13"/>
  <c r="O3430" i="13"/>
  <c r="P3430" i="13"/>
  <c r="N3431" i="13"/>
  <c r="O3431" i="13"/>
  <c r="P3431" i="13"/>
  <c r="N3432" i="13"/>
  <c r="O3432" i="13"/>
  <c r="P3432" i="13"/>
  <c r="N3433" i="13"/>
  <c r="O3433" i="13"/>
  <c r="P3433" i="13"/>
  <c r="N3434" i="13"/>
  <c r="O3434" i="13"/>
  <c r="P3434" i="13"/>
  <c r="N3435" i="13"/>
  <c r="O3435" i="13"/>
  <c r="P3435" i="13"/>
  <c r="N3436" i="13"/>
  <c r="O3436" i="13"/>
  <c r="P3436" i="13"/>
  <c r="N3437" i="13"/>
  <c r="O3437" i="13"/>
  <c r="P3437" i="13"/>
  <c r="N3438" i="13"/>
  <c r="O3438" i="13"/>
  <c r="P3438" i="13"/>
  <c r="N3439" i="13"/>
  <c r="O3439" i="13"/>
  <c r="P3439" i="13"/>
  <c r="N3440" i="13"/>
  <c r="O3440" i="13"/>
  <c r="P3440" i="13"/>
  <c r="N3441" i="13"/>
  <c r="O3441" i="13"/>
  <c r="P3441" i="13"/>
  <c r="N3442" i="13"/>
  <c r="O3442" i="13"/>
  <c r="P3442" i="13"/>
  <c r="N3443" i="13"/>
  <c r="O3443" i="13"/>
  <c r="P3443" i="13"/>
  <c r="N3444" i="13"/>
  <c r="O3444" i="13"/>
  <c r="P3444" i="13"/>
  <c r="N3445" i="13"/>
  <c r="O3445" i="13"/>
  <c r="P3445" i="13"/>
  <c r="N3446" i="13"/>
  <c r="O3446" i="13"/>
  <c r="P3446" i="13"/>
  <c r="N3447" i="13"/>
  <c r="O3447" i="13"/>
  <c r="P3447" i="13"/>
  <c r="N3448" i="13"/>
  <c r="O3448" i="13"/>
  <c r="P3448" i="13"/>
  <c r="N3449" i="13"/>
  <c r="O3449" i="13"/>
  <c r="P3449" i="13"/>
  <c r="N3450" i="13"/>
  <c r="O3450" i="13"/>
  <c r="P3450" i="13"/>
  <c r="N3451" i="13"/>
  <c r="O3451" i="13"/>
  <c r="P3451" i="13"/>
  <c r="N3452" i="13"/>
  <c r="O3452" i="13"/>
  <c r="P3452" i="13"/>
  <c r="N3453" i="13"/>
  <c r="O3453" i="13"/>
  <c r="P3453" i="13"/>
  <c r="N3454" i="13"/>
  <c r="O3454" i="13"/>
  <c r="P3454" i="13"/>
  <c r="N3455" i="13"/>
  <c r="O3455" i="13"/>
  <c r="P3455" i="13"/>
  <c r="N3456" i="13"/>
  <c r="O3456" i="13"/>
  <c r="P3456" i="13"/>
  <c r="N3457" i="13"/>
  <c r="O3457" i="13"/>
  <c r="P3457" i="13"/>
  <c r="N3458" i="13"/>
  <c r="O3458" i="13"/>
  <c r="P3458" i="13"/>
  <c r="N3459" i="13"/>
  <c r="O3459" i="13"/>
  <c r="P3459" i="13"/>
  <c r="N3460" i="13"/>
  <c r="O3460" i="13"/>
  <c r="P3460" i="13"/>
  <c r="N3461" i="13"/>
  <c r="O3461" i="13"/>
  <c r="P3461" i="13"/>
  <c r="N3462" i="13"/>
  <c r="O3462" i="13"/>
  <c r="P3462" i="13"/>
  <c r="N3463" i="13"/>
  <c r="O3463" i="13"/>
  <c r="P3463" i="13"/>
  <c r="N3464" i="13"/>
  <c r="O3464" i="13"/>
  <c r="P3464" i="13"/>
  <c r="N3465" i="13"/>
  <c r="O3465" i="13"/>
  <c r="P3465" i="13"/>
  <c r="N3466" i="13"/>
  <c r="O3466" i="13"/>
  <c r="P3466" i="13"/>
  <c r="N3467" i="13"/>
  <c r="O3467" i="13"/>
  <c r="P3467" i="13"/>
  <c r="N3468" i="13"/>
  <c r="O3468" i="13"/>
  <c r="P3468" i="13"/>
  <c r="N3469" i="13"/>
  <c r="O3469" i="13"/>
  <c r="P3469" i="13"/>
  <c r="N3470" i="13"/>
  <c r="O3470" i="13"/>
  <c r="P3470" i="13"/>
  <c r="N3471" i="13"/>
  <c r="O3471" i="13"/>
  <c r="P3471" i="13"/>
  <c r="N3472" i="13"/>
  <c r="O3472" i="13"/>
  <c r="P3472" i="13"/>
  <c r="N3473" i="13"/>
  <c r="O3473" i="13"/>
  <c r="P3473" i="13"/>
  <c r="N3474" i="13"/>
  <c r="O3474" i="13"/>
  <c r="P3474" i="13"/>
  <c r="N3475" i="13"/>
  <c r="O3475" i="13"/>
  <c r="P3475" i="13"/>
  <c r="N3476" i="13"/>
  <c r="O3476" i="13"/>
  <c r="P3476" i="13"/>
  <c r="N3477" i="13"/>
  <c r="O3477" i="13"/>
  <c r="P3477" i="13"/>
  <c r="N3478" i="13"/>
  <c r="O3478" i="13"/>
  <c r="P3478" i="13"/>
  <c r="N3479" i="13"/>
  <c r="O3479" i="13"/>
  <c r="P3479" i="13"/>
  <c r="N3480" i="13"/>
  <c r="O3480" i="13"/>
  <c r="P3480" i="13"/>
  <c r="N3481" i="13"/>
  <c r="O3481" i="13"/>
  <c r="P3481" i="13"/>
  <c r="N3482" i="13"/>
  <c r="O3482" i="13"/>
  <c r="P3482" i="13"/>
  <c r="N3483" i="13"/>
  <c r="O3483" i="13"/>
  <c r="P3483" i="13"/>
  <c r="N3484" i="13"/>
  <c r="O3484" i="13"/>
  <c r="P3484" i="13"/>
  <c r="N3485" i="13"/>
  <c r="O3485" i="13"/>
  <c r="P3485" i="13"/>
  <c r="N3486" i="13"/>
  <c r="O3486" i="13"/>
  <c r="P3486" i="13"/>
  <c r="N3487" i="13"/>
  <c r="O3487" i="13"/>
  <c r="P3487" i="13"/>
  <c r="N3488" i="13"/>
  <c r="O3488" i="13"/>
  <c r="P3488" i="13"/>
  <c r="N3489" i="13"/>
  <c r="O3489" i="13"/>
  <c r="P3489" i="13"/>
  <c r="N3490" i="13"/>
  <c r="O3490" i="13"/>
  <c r="P3490" i="13"/>
  <c r="N3491" i="13"/>
  <c r="O3491" i="13"/>
  <c r="P3491" i="13"/>
  <c r="N3492" i="13"/>
  <c r="O3492" i="13"/>
  <c r="P3492" i="13"/>
  <c r="N3493" i="13"/>
  <c r="O3493" i="13"/>
  <c r="P3493" i="13"/>
  <c r="N3494" i="13"/>
  <c r="O3494" i="13"/>
  <c r="P3494" i="13"/>
  <c r="N3495" i="13"/>
  <c r="O3495" i="13"/>
  <c r="P3495" i="13"/>
  <c r="N3496" i="13"/>
  <c r="O3496" i="13"/>
  <c r="P3496" i="13"/>
  <c r="N3497" i="13"/>
  <c r="O3497" i="13"/>
  <c r="P3497" i="13"/>
  <c r="N3498" i="13"/>
  <c r="O3498" i="13"/>
  <c r="P3498" i="13"/>
  <c r="N3499" i="13"/>
  <c r="O3499" i="13"/>
  <c r="P3499" i="13"/>
  <c r="N3500" i="13"/>
  <c r="O3500" i="13"/>
  <c r="P3500" i="13"/>
  <c r="N3501" i="13"/>
  <c r="O3501" i="13"/>
  <c r="P3501" i="13"/>
  <c r="N3502" i="13"/>
  <c r="O3502" i="13"/>
  <c r="P3502" i="13"/>
  <c r="N3503" i="13"/>
  <c r="O3503" i="13"/>
  <c r="P3503" i="13"/>
  <c r="N3504" i="13"/>
  <c r="O3504" i="13"/>
  <c r="P3504" i="13"/>
  <c r="N3505" i="13"/>
  <c r="O3505" i="13"/>
  <c r="P3505" i="13"/>
  <c r="N3506" i="13"/>
  <c r="O3506" i="13"/>
  <c r="P3506" i="13"/>
  <c r="N3507" i="13"/>
  <c r="O3507" i="13"/>
  <c r="P3507" i="13"/>
  <c r="N3508" i="13"/>
  <c r="O3508" i="13"/>
  <c r="P3508" i="13"/>
  <c r="N3509" i="13"/>
  <c r="O3509" i="13"/>
  <c r="P3509" i="13"/>
  <c r="N3510" i="13"/>
  <c r="O3510" i="13"/>
  <c r="P3510" i="13"/>
  <c r="N3511" i="13"/>
  <c r="O3511" i="13"/>
  <c r="P3511" i="13"/>
  <c r="N3512" i="13"/>
  <c r="O3512" i="13"/>
  <c r="P3512" i="13"/>
  <c r="N3513" i="13"/>
  <c r="O3513" i="13"/>
  <c r="P3513" i="13"/>
  <c r="N3514" i="13"/>
  <c r="O3514" i="13"/>
  <c r="P3514" i="13"/>
  <c r="N3515" i="13"/>
  <c r="O3515" i="13"/>
  <c r="P3515" i="13"/>
  <c r="N3516" i="13"/>
  <c r="O3516" i="13"/>
  <c r="P3516" i="13"/>
  <c r="N3517" i="13"/>
  <c r="O3517" i="13"/>
  <c r="P3517" i="13"/>
  <c r="N3518" i="13"/>
  <c r="O3518" i="13"/>
  <c r="P3518" i="13"/>
  <c r="N3519" i="13"/>
  <c r="O3519" i="13"/>
  <c r="P3519" i="13"/>
  <c r="N3520" i="13"/>
  <c r="O3520" i="13"/>
  <c r="P3520" i="13"/>
  <c r="N3521" i="13"/>
  <c r="O3521" i="13"/>
  <c r="P3521" i="13"/>
  <c r="N3522" i="13"/>
  <c r="O3522" i="13"/>
  <c r="P3522" i="13"/>
  <c r="N3523" i="13"/>
  <c r="O3523" i="13"/>
  <c r="P3523" i="13"/>
  <c r="N3524" i="13"/>
  <c r="O3524" i="13"/>
  <c r="P3524" i="13"/>
  <c r="N3525" i="13"/>
  <c r="O3525" i="13"/>
  <c r="P3525" i="13"/>
  <c r="N3526" i="13"/>
  <c r="O3526" i="13"/>
  <c r="P3526" i="13"/>
  <c r="N3527" i="13"/>
  <c r="O3527" i="13"/>
  <c r="P3527" i="13"/>
  <c r="N3528" i="13"/>
  <c r="O3528" i="13"/>
  <c r="P3528" i="13"/>
  <c r="N3529" i="13"/>
  <c r="O3529" i="13"/>
  <c r="P3529" i="13"/>
  <c r="N3530" i="13"/>
  <c r="O3530" i="13"/>
  <c r="P3530" i="13"/>
  <c r="N3531" i="13"/>
  <c r="O3531" i="13"/>
  <c r="P3531" i="13"/>
  <c r="N3532" i="13"/>
  <c r="O3532" i="13"/>
  <c r="P3532" i="13"/>
  <c r="N3533" i="13"/>
  <c r="O3533" i="13"/>
  <c r="P3533" i="13"/>
  <c r="N3534" i="13"/>
  <c r="O3534" i="13"/>
  <c r="P3534" i="13"/>
  <c r="N3535" i="13"/>
  <c r="O3535" i="13"/>
  <c r="P3535" i="13"/>
  <c r="N3536" i="13"/>
  <c r="O3536" i="13"/>
  <c r="P3536" i="13"/>
  <c r="N3537" i="13"/>
  <c r="O3537" i="13"/>
  <c r="P3537" i="13"/>
  <c r="N3538" i="13"/>
  <c r="O3538" i="13"/>
  <c r="P3538" i="13"/>
  <c r="N3539" i="13"/>
  <c r="O3539" i="13"/>
  <c r="P3539" i="13"/>
  <c r="N3540" i="13"/>
  <c r="O3540" i="13"/>
  <c r="P3540" i="13"/>
  <c r="N3541" i="13"/>
  <c r="O3541" i="13"/>
  <c r="P3541" i="13"/>
  <c r="N3542" i="13"/>
  <c r="O3542" i="13"/>
  <c r="P3542" i="13"/>
  <c r="N3543" i="13"/>
  <c r="O3543" i="13"/>
  <c r="P3543" i="13"/>
  <c r="N3544" i="13"/>
  <c r="O3544" i="13"/>
  <c r="P3544" i="13"/>
  <c r="N3545" i="13"/>
  <c r="O3545" i="13"/>
  <c r="P3545" i="13"/>
  <c r="N3546" i="13"/>
  <c r="O3546" i="13"/>
  <c r="P3546" i="13"/>
  <c r="N3547" i="13"/>
  <c r="O3547" i="13"/>
  <c r="P3547" i="13"/>
  <c r="N3548" i="13"/>
  <c r="O3548" i="13"/>
  <c r="P3548" i="13"/>
  <c r="N3549" i="13"/>
  <c r="O3549" i="13"/>
  <c r="P3549" i="13"/>
  <c r="N3550" i="13"/>
  <c r="O3550" i="13"/>
  <c r="P3550" i="13"/>
  <c r="N3551" i="13"/>
  <c r="O3551" i="13"/>
  <c r="P3551" i="13"/>
  <c r="N3552" i="13"/>
  <c r="O3552" i="13"/>
  <c r="P3552" i="13"/>
  <c r="N3553" i="13"/>
  <c r="O3553" i="13"/>
  <c r="P3553" i="13"/>
  <c r="N3554" i="13"/>
  <c r="O3554" i="13"/>
  <c r="P3554" i="13"/>
  <c r="N3555" i="13"/>
  <c r="O3555" i="13"/>
  <c r="P3555" i="13"/>
  <c r="N3556" i="13"/>
  <c r="O3556" i="13"/>
  <c r="P3556" i="13"/>
  <c r="N3557" i="13"/>
  <c r="O3557" i="13"/>
  <c r="P3557" i="13"/>
  <c r="N3558" i="13"/>
  <c r="O3558" i="13"/>
  <c r="P3558" i="13"/>
  <c r="N3559" i="13"/>
  <c r="O3559" i="13"/>
  <c r="P3559" i="13"/>
  <c r="N3560" i="13"/>
  <c r="O3560" i="13"/>
  <c r="P3560" i="13"/>
  <c r="N3561" i="13"/>
  <c r="O3561" i="13"/>
  <c r="P3561" i="13"/>
  <c r="N3562" i="13"/>
  <c r="O3562" i="13"/>
  <c r="P3562" i="13"/>
  <c r="N3563" i="13"/>
  <c r="O3563" i="13"/>
  <c r="P3563" i="13"/>
  <c r="N3564" i="13"/>
  <c r="O3564" i="13"/>
  <c r="P3564" i="13"/>
  <c r="N3565" i="13"/>
  <c r="O3565" i="13"/>
  <c r="P3565" i="13"/>
  <c r="N3566" i="13"/>
  <c r="O3566" i="13"/>
  <c r="P3566" i="13"/>
  <c r="N3567" i="13"/>
  <c r="O3567" i="13"/>
  <c r="P3567" i="13"/>
  <c r="N3568" i="13"/>
  <c r="O3568" i="13"/>
  <c r="P3568" i="13"/>
  <c r="N3569" i="13"/>
  <c r="O3569" i="13"/>
  <c r="P3569" i="13"/>
  <c r="N3570" i="13"/>
  <c r="O3570" i="13"/>
  <c r="P3570" i="13"/>
  <c r="N3571" i="13"/>
  <c r="O3571" i="13"/>
  <c r="P3571" i="13"/>
  <c r="N3572" i="13"/>
  <c r="O3572" i="13"/>
  <c r="P3572" i="13"/>
  <c r="N3573" i="13"/>
  <c r="O3573" i="13"/>
  <c r="P3573" i="13"/>
  <c r="N3574" i="13"/>
  <c r="O3574" i="13"/>
  <c r="P3574" i="13"/>
  <c r="N3575" i="13"/>
  <c r="O3575" i="13"/>
  <c r="P3575" i="13"/>
  <c r="N3576" i="13"/>
  <c r="O3576" i="13"/>
  <c r="P3576" i="13"/>
  <c r="N3577" i="13"/>
  <c r="O3577" i="13"/>
  <c r="P3577" i="13"/>
  <c r="N3578" i="13"/>
  <c r="O3578" i="13"/>
  <c r="P3578" i="13"/>
  <c r="N3579" i="13"/>
  <c r="O3579" i="13"/>
  <c r="P3579" i="13"/>
  <c r="N3580" i="13"/>
  <c r="O3580" i="13"/>
  <c r="P3580" i="13"/>
  <c r="N3581" i="13"/>
  <c r="O3581" i="13"/>
  <c r="P3581" i="13"/>
  <c r="N3582" i="13"/>
  <c r="O3582" i="13"/>
  <c r="P3582" i="13"/>
  <c r="N3583" i="13"/>
  <c r="O3583" i="13"/>
  <c r="P3583" i="13"/>
  <c r="N3584" i="13"/>
  <c r="O3584" i="13"/>
  <c r="P3584" i="13"/>
  <c r="N3585" i="13"/>
  <c r="O3585" i="13"/>
  <c r="P3585" i="13"/>
  <c r="N3586" i="13"/>
  <c r="O3586" i="13"/>
  <c r="P3586" i="13"/>
  <c r="N3587" i="13"/>
  <c r="O3587" i="13"/>
  <c r="P3587" i="13"/>
  <c r="N3588" i="13"/>
  <c r="O3588" i="13"/>
  <c r="P3588" i="13"/>
  <c r="N3589" i="13"/>
  <c r="O3589" i="13"/>
  <c r="P3589" i="13"/>
  <c r="N3590" i="13"/>
  <c r="O3590" i="13"/>
  <c r="P3590" i="13"/>
  <c r="N3591" i="13"/>
  <c r="O3591" i="13"/>
  <c r="P3591" i="13"/>
  <c r="N3592" i="13"/>
  <c r="O3592" i="13"/>
  <c r="P3592" i="13"/>
  <c r="N3593" i="13"/>
  <c r="O3593" i="13"/>
  <c r="P3593" i="13"/>
  <c r="N3594" i="13"/>
  <c r="O3594" i="13"/>
  <c r="P3594" i="13"/>
  <c r="N3595" i="13"/>
  <c r="O3595" i="13"/>
  <c r="P3595" i="13"/>
  <c r="N3596" i="13"/>
  <c r="O3596" i="13"/>
  <c r="P3596" i="13"/>
  <c r="N3597" i="13"/>
  <c r="O3597" i="13"/>
  <c r="P3597" i="13"/>
  <c r="N3598" i="13"/>
  <c r="O3598" i="13"/>
  <c r="P3598" i="13"/>
  <c r="N3599" i="13"/>
  <c r="O3599" i="13"/>
  <c r="P3599" i="13"/>
  <c r="N3600" i="13"/>
  <c r="O3600" i="13"/>
  <c r="P3600" i="13"/>
  <c r="N3601" i="13"/>
  <c r="O3601" i="13"/>
  <c r="P3601" i="13"/>
  <c r="N3602" i="13"/>
  <c r="O3602" i="13"/>
  <c r="P3602" i="13"/>
  <c r="N3603" i="13"/>
  <c r="O3603" i="13"/>
  <c r="P3603" i="13"/>
  <c r="N3604" i="13"/>
  <c r="O3604" i="13"/>
  <c r="P3604" i="13"/>
  <c r="N3605" i="13"/>
  <c r="O3605" i="13"/>
  <c r="P3605" i="13"/>
  <c r="N3606" i="13"/>
  <c r="O3606" i="13"/>
  <c r="P3606" i="13"/>
  <c r="N3607" i="13"/>
  <c r="O3607" i="13"/>
  <c r="P3607" i="13"/>
  <c r="N3608" i="13"/>
  <c r="O3608" i="13"/>
  <c r="P3608" i="13"/>
  <c r="N3609" i="13"/>
  <c r="O3609" i="13"/>
  <c r="P3609" i="13"/>
  <c r="N3610" i="13"/>
  <c r="O3610" i="13"/>
  <c r="P3610" i="13"/>
  <c r="N3611" i="13"/>
  <c r="O3611" i="13"/>
  <c r="P3611" i="13"/>
  <c r="N3612" i="13"/>
  <c r="O3612" i="13"/>
  <c r="P3612" i="13"/>
  <c r="N3613" i="13"/>
  <c r="O3613" i="13"/>
  <c r="P3613" i="13"/>
  <c r="N3614" i="13"/>
  <c r="O3614" i="13"/>
  <c r="P3614" i="13"/>
  <c r="N3615" i="13"/>
  <c r="O3615" i="13"/>
  <c r="P3615" i="13"/>
  <c r="N3616" i="13"/>
  <c r="O3616" i="13"/>
  <c r="P3616" i="13"/>
  <c r="N3617" i="13"/>
  <c r="O3617" i="13"/>
  <c r="P3617" i="13"/>
  <c r="N3618" i="13"/>
  <c r="O3618" i="13"/>
  <c r="P3618" i="13"/>
  <c r="N3619" i="13"/>
  <c r="O3619" i="13"/>
  <c r="P3619" i="13"/>
  <c r="N3620" i="13"/>
  <c r="O3620" i="13"/>
  <c r="P3620" i="13"/>
  <c r="N3621" i="13"/>
  <c r="O3621" i="13"/>
  <c r="P3621" i="13"/>
  <c r="N3622" i="13"/>
  <c r="O3622" i="13"/>
  <c r="P3622" i="13"/>
  <c r="N3623" i="13"/>
  <c r="O3623" i="13"/>
  <c r="P3623" i="13"/>
  <c r="N3624" i="13"/>
  <c r="O3624" i="13"/>
  <c r="P3624" i="13"/>
  <c r="N3625" i="13"/>
  <c r="O3625" i="13"/>
  <c r="P3625" i="13"/>
  <c r="N3626" i="13"/>
  <c r="O3626" i="13"/>
  <c r="P3626" i="13"/>
  <c r="N3627" i="13"/>
  <c r="O3627" i="13"/>
  <c r="P3627" i="13"/>
  <c r="N3628" i="13"/>
  <c r="O3628" i="13"/>
  <c r="P3628" i="13"/>
  <c r="N3629" i="13"/>
  <c r="O3629" i="13"/>
  <c r="P3629" i="13"/>
  <c r="N3630" i="13"/>
  <c r="O3630" i="13"/>
  <c r="P3630" i="13"/>
  <c r="N3631" i="13"/>
  <c r="O3631" i="13"/>
  <c r="P3631" i="13"/>
  <c r="N3632" i="13"/>
  <c r="O3632" i="13"/>
  <c r="P3632" i="13"/>
  <c r="N3633" i="13"/>
  <c r="O3633" i="13"/>
  <c r="P3633" i="13"/>
  <c r="N3634" i="13"/>
  <c r="O3634" i="13"/>
  <c r="P3634" i="13"/>
  <c r="N3635" i="13"/>
  <c r="O3635" i="13"/>
  <c r="P3635" i="13"/>
  <c r="N3636" i="13"/>
  <c r="O3636" i="13"/>
  <c r="P3636" i="13"/>
  <c r="N3637" i="13"/>
  <c r="O3637" i="13"/>
  <c r="P3637" i="13"/>
  <c r="N3638" i="13"/>
  <c r="O3638" i="13"/>
  <c r="P3638" i="13"/>
  <c r="N3639" i="13"/>
  <c r="O3639" i="13"/>
  <c r="P3639" i="13"/>
  <c r="N3640" i="13"/>
  <c r="O3640" i="13"/>
  <c r="P3640" i="13"/>
  <c r="N3641" i="13"/>
  <c r="O3641" i="13"/>
  <c r="P3641" i="13"/>
  <c r="N3642" i="13"/>
  <c r="O3642" i="13"/>
  <c r="P3642" i="13"/>
  <c r="N3643" i="13"/>
  <c r="O3643" i="13"/>
  <c r="P3643" i="13"/>
  <c r="N3644" i="13"/>
  <c r="O3644" i="13"/>
  <c r="P3644" i="13"/>
  <c r="N3645" i="13"/>
  <c r="O3645" i="13"/>
  <c r="P3645" i="13"/>
  <c r="N3646" i="13"/>
  <c r="O3646" i="13"/>
  <c r="P3646" i="13"/>
  <c r="N3647" i="13"/>
  <c r="O3647" i="13"/>
  <c r="P3647" i="13"/>
  <c r="N3648" i="13"/>
  <c r="O3648" i="13"/>
  <c r="P3648" i="13"/>
  <c r="N3649" i="13"/>
  <c r="O3649" i="13"/>
  <c r="P3649" i="13"/>
  <c r="N3650" i="13"/>
  <c r="O3650" i="13"/>
  <c r="P3650" i="13"/>
  <c r="N3651" i="13"/>
  <c r="O3651" i="13"/>
  <c r="P3651" i="13"/>
  <c r="N3652" i="13"/>
  <c r="O3652" i="13"/>
  <c r="P3652" i="13"/>
  <c r="N3653" i="13"/>
  <c r="O3653" i="13"/>
  <c r="P3653" i="13"/>
  <c r="N3654" i="13"/>
  <c r="O3654" i="13"/>
  <c r="P3654" i="13"/>
  <c r="N3655" i="13"/>
  <c r="O3655" i="13"/>
  <c r="P3655" i="13"/>
  <c r="N3656" i="13"/>
  <c r="O3656" i="13"/>
  <c r="P3656" i="13"/>
  <c r="N3657" i="13"/>
  <c r="O3657" i="13"/>
  <c r="P3657" i="13"/>
  <c r="N3658" i="13"/>
  <c r="O3658" i="13"/>
  <c r="P3658" i="13"/>
  <c r="N3659" i="13"/>
  <c r="O3659" i="13"/>
  <c r="P3659" i="13"/>
  <c r="N3660" i="13"/>
  <c r="O3660" i="13"/>
  <c r="P3660" i="13"/>
  <c r="N3661" i="13"/>
  <c r="O3661" i="13"/>
  <c r="P3661" i="13"/>
  <c r="N3662" i="13"/>
  <c r="O3662" i="13"/>
  <c r="P3662" i="13"/>
  <c r="N3663" i="13"/>
  <c r="O3663" i="13"/>
  <c r="P3663" i="13"/>
  <c r="N3664" i="13"/>
  <c r="O3664" i="13"/>
  <c r="P3664" i="13"/>
  <c r="N3665" i="13"/>
  <c r="O3665" i="13"/>
  <c r="P3665" i="13"/>
  <c r="N3666" i="13"/>
  <c r="O3666" i="13"/>
  <c r="P3666" i="13"/>
  <c r="N3667" i="13"/>
  <c r="O3667" i="13"/>
  <c r="P3667" i="13"/>
  <c r="N3668" i="13"/>
  <c r="O3668" i="13"/>
  <c r="P3668" i="13"/>
  <c r="N3669" i="13"/>
  <c r="O3669" i="13"/>
  <c r="P3669" i="13"/>
  <c r="N3670" i="13"/>
  <c r="O3670" i="13"/>
  <c r="P3670" i="13"/>
  <c r="N3671" i="13"/>
  <c r="O3671" i="13"/>
  <c r="P3671" i="13"/>
  <c r="N3672" i="13"/>
  <c r="O3672" i="13"/>
  <c r="P3672" i="13"/>
  <c r="N3673" i="13"/>
  <c r="O3673" i="13"/>
  <c r="P3673" i="13"/>
  <c r="N3674" i="13"/>
  <c r="O3674" i="13"/>
  <c r="P3674" i="13"/>
  <c r="N3675" i="13"/>
  <c r="O3675" i="13"/>
  <c r="P3675" i="13"/>
  <c r="N3676" i="13"/>
  <c r="O3676" i="13"/>
  <c r="P3676" i="13"/>
  <c r="N3677" i="13"/>
  <c r="O3677" i="13"/>
  <c r="P3677" i="13"/>
  <c r="N3678" i="13"/>
  <c r="O3678" i="13"/>
  <c r="P3678" i="13"/>
  <c r="N3679" i="13"/>
  <c r="O3679" i="13"/>
  <c r="P3679" i="13"/>
  <c r="N3680" i="13"/>
  <c r="O3680" i="13"/>
  <c r="P3680" i="13"/>
  <c r="N3681" i="13"/>
  <c r="O3681" i="13"/>
  <c r="P3681" i="13"/>
  <c r="N3682" i="13"/>
  <c r="O3682" i="13"/>
  <c r="P3682" i="13"/>
  <c r="N3683" i="13"/>
  <c r="O3683" i="13"/>
  <c r="P3683" i="13"/>
  <c r="N3684" i="13"/>
  <c r="O3684" i="13"/>
  <c r="P3684" i="13"/>
  <c r="N3685" i="13"/>
  <c r="O3685" i="13"/>
  <c r="P3685" i="13"/>
  <c r="N3686" i="13"/>
  <c r="O3686" i="13"/>
  <c r="P3686" i="13"/>
  <c r="N3687" i="13"/>
  <c r="O3687" i="13"/>
  <c r="P3687" i="13"/>
  <c r="N3688" i="13"/>
  <c r="O3688" i="13"/>
  <c r="P3688" i="13"/>
  <c r="N3689" i="13"/>
  <c r="O3689" i="13"/>
  <c r="P3689" i="13"/>
  <c r="N3690" i="13"/>
  <c r="O3690" i="13"/>
  <c r="P3690" i="13"/>
  <c r="N3691" i="13"/>
  <c r="O3691" i="13"/>
  <c r="P3691" i="13"/>
  <c r="N3692" i="13"/>
  <c r="O3692" i="13"/>
  <c r="P3692" i="13"/>
  <c r="N3693" i="13"/>
  <c r="O3693" i="13"/>
  <c r="P3693" i="13"/>
  <c r="N3694" i="13"/>
  <c r="O3694" i="13"/>
  <c r="P3694" i="13"/>
  <c r="N3695" i="13"/>
  <c r="O3695" i="13"/>
  <c r="P3695" i="13"/>
  <c r="N3696" i="13"/>
  <c r="O3696" i="13"/>
  <c r="P3696" i="13"/>
  <c r="N3697" i="13"/>
  <c r="O3697" i="13"/>
  <c r="P3697" i="13"/>
  <c r="N3698" i="13"/>
  <c r="O3698" i="13"/>
  <c r="P3698" i="13"/>
  <c r="N3699" i="13"/>
  <c r="O3699" i="13"/>
  <c r="P3699" i="13"/>
  <c r="N3700" i="13"/>
  <c r="O3700" i="13"/>
  <c r="P3700" i="13"/>
  <c r="N3701" i="13"/>
  <c r="O3701" i="13"/>
  <c r="P3701" i="13"/>
  <c r="N3702" i="13"/>
  <c r="O3702" i="13"/>
  <c r="P3702" i="13"/>
  <c r="N3703" i="13"/>
  <c r="O3703" i="13"/>
  <c r="P3703" i="13"/>
  <c r="N3704" i="13"/>
  <c r="O3704" i="13"/>
  <c r="P3704" i="13"/>
  <c r="N3705" i="13"/>
  <c r="O3705" i="13"/>
  <c r="P3705" i="13"/>
  <c r="N3706" i="13"/>
  <c r="O3706" i="13"/>
  <c r="P3706" i="13"/>
  <c r="N3707" i="13"/>
  <c r="O3707" i="13"/>
  <c r="P3707" i="13"/>
  <c r="N3708" i="13"/>
  <c r="O3708" i="13"/>
  <c r="P3708" i="13"/>
  <c r="N3709" i="13"/>
  <c r="O3709" i="13"/>
  <c r="P3709" i="13"/>
  <c r="N3710" i="13"/>
  <c r="O3710" i="13"/>
  <c r="P3710" i="13"/>
  <c r="N3711" i="13"/>
  <c r="O3711" i="13"/>
  <c r="P3711" i="13"/>
  <c r="N3712" i="13"/>
  <c r="O3712" i="13"/>
  <c r="P3712" i="13"/>
  <c r="N3713" i="13"/>
  <c r="O3713" i="13"/>
  <c r="P3713" i="13"/>
  <c r="N3714" i="13"/>
  <c r="O3714" i="13"/>
  <c r="P3714" i="13"/>
  <c r="N3715" i="13"/>
  <c r="O3715" i="13"/>
  <c r="P3715" i="13"/>
  <c r="N3716" i="13"/>
  <c r="O3716" i="13"/>
  <c r="P3716" i="13"/>
  <c r="N3717" i="13"/>
  <c r="O3717" i="13"/>
  <c r="P3717" i="13"/>
  <c r="N3718" i="13"/>
  <c r="O3718" i="13"/>
  <c r="P3718" i="13"/>
  <c r="N3719" i="13"/>
  <c r="O3719" i="13"/>
  <c r="P3719" i="13"/>
  <c r="N3720" i="13"/>
  <c r="O3720" i="13"/>
  <c r="P3720" i="13"/>
  <c r="N3721" i="13"/>
  <c r="O3721" i="13"/>
  <c r="P3721" i="13"/>
  <c r="N3722" i="13"/>
  <c r="O3722" i="13"/>
  <c r="P3722" i="13"/>
  <c r="N3723" i="13"/>
  <c r="O3723" i="13"/>
  <c r="P3723" i="13"/>
  <c r="N3724" i="13"/>
  <c r="O3724" i="13"/>
  <c r="P3724" i="13"/>
  <c r="N3725" i="13"/>
  <c r="O3725" i="13"/>
  <c r="P3725" i="13"/>
  <c r="N3726" i="13"/>
  <c r="O3726" i="13"/>
  <c r="P3726" i="13"/>
  <c r="N3727" i="13"/>
  <c r="O3727" i="13"/>
  <c r="P3727" i="13"/>
  <c r="N3728" i="13"/>
  <c r="O3728" i="13"/>
  <c r="P3728" i="13"/>
  <c r="N3729" i="13"/>
  <c r="O3729" i="13"/>
  <c r="P3729" i="13"/>
  <c r="N3730" i="13"/>
  <c r="O3730" i="13"/>
  <c r="P3730" i="13"/>
  <c r="N3731" i="13"/>
  <c r="O3731" i="13"/>
  <c r="P3731" i="13"/>
  <c r="N3732" i="13"/>
  <c r="O3732" i="13"/>
  <c r="P3732" i="13"/>
  <c r="N3733" i="13"/>
  <c r="O3733" i="13"/>
  <c r="P3733" i="13"/>
  <c r="N3734" i="13"/>
  <c r="O3734" i="13"/>
  <c r="P3734" i="13"/>
  <c r="N3735" i="13"/>
  <c r="O3735" i="13"/>
  <c r="P3735" i="13"/>
  <c r="N3736" i="13"/>
  <c r="O3736" i="13"/>
  <c r="P3736" i="13"/>
  <c r="N3737" i="13"/>
  <c r="O3737" i="13"/>
  <c r="P3737" i="13"/>
  <c r="N3738" i="13"/>
  <c r="O3738" i="13"/>
  <c r="P3738" i="13"/>
  <c r="N3739" i="13"/>
  <c r="O3739" i="13"/>
  <c r="P3739" i="13"/>
  <c r="N3740" i="13"/>
  <c r="O3740" i="13"/>
  <c r="P3740" i="13"/>
  <c r="N3741" i="13"/>
  <c r="O3741" i="13"/>
  <c r="P3741" i="13"/>
  <c r="N3742" i="13"/>
  <c r="O3742" i="13"/>
  <c r="P3742" i="13"/>
  <c r="N3743" i="13"/>
  <c r="O3743" i="13"/>
  <c r="P3743" i="13"/>
  <c r="N3744" i="13"/>
  <c r="O3744" i="13"/>
  <c r="P3744" i="13"/>
  <c r="N3745" i="13"/>
  <c r="O3745" i="13"/>
  <c r="P3745" i="13"/>
  <c r="N3746" i="13"/>
  <c r="O3746" i="13"/>
  <c r="P3746" i="13"/>
  <c r="N3747" i="13"/>
  <c r="O3747" i="13"/>
  <c r="P3747" i="13"/>
  <c r="N3748" i="13"/>
  <c r="O3748" i="13"/>
  <c r="P3748" i="13"/>
  <c r="N3749" i="13"/>
  <c r="O3749" i="13"/>
  <c r="P3749" i="13"/>
  <c r="N3750" i="13"/>
  <c r="O3750" i="13"/>
  <c r="P3750" i="13"/>
  <c r="N3751" i="13"/>
  <c r="O3751" i="13"/>
  <c r="P3751" i="13"/>
  <c r="N3752" i="13"/>
  <c r="O3752" i="13"/>
  <c r="P3752" i="13"/>
  <c r="N3753" i="13"/>
  <c r="O3753" i="13"/>
  <c r="P3753" i="13"/>
  <c r="N3754" i="13"/>
  <c r="O3754" i="13"/>
  <c r="P3754" i="13"/>
  <c r="N3755" i="13"/>
  <c r="O3755" i="13"/>
  <c r="P3755" i="13"/>
  <c r="N3756" i="13"/>
  <c r="O3756" i="13"/>
  <c r="P3756" i="13"/>
  <c r="N3757" i="13"/>
  <c r="O3757" i="13"/>
  <c r="P3757" i="13"/>
  <c r="N3758" i="13"/>
  <c r="O3758" i="13"/>
  <c r="P3758" i="13"/>
  <c r="N3759" i="13"/>
  <c r="O3759" i="13"/>
  <c r="P3759" i="13"/>
  <c r="N3760" i="13"/>
  <c r="O3760" i="13"/>
  <c r="P3760" i="13"/>
  <c r="N3761" i="13"/>
  <c r="O3761" i="13"/>
  <c r="P3761" i="13"/>
  <c r="N3762" i="13"/>
  <c r="O3762" i="13"/>
  <c r="P3762" i="13"/>
  <c r="N3763" i="13"/>
  <c r="O3763" i="13"/>
  <c r="P3763" i="13"/>
  <c r="N3764" i="13"/>
  <c r="O3764" i="13"/>
  <c r="P3764" i="13"/>
  <c r="N3765" i="13"/>
  <c r="O3765" i="13"/>
  <c r="P3765" i="13"/>
  <c r="N3766" i="13"/>
  <c r="O3766" i="13"/>
  <c r="P3766" i="13"/>
  <c r="N3767" i="13"/>
  <c r="O3767" i="13"/>
  <c r="P3767" i="13"/>
  <c r="N3768" i="13"/>
  <c r="O3768" i="13"/>
  <c r="P3768" i="13"/>
  <c r="N3769" i="13"/>
  <c r="O3769" i="13"/>
  <c r="P3769" i="13"/>
  <c r="N3770" i="13"/>
  <c r="O3770" i="13"/>
  <c r="P3770" i="13"/>
  <c r="N3771" i="13"/>
  <c r="O3771" i="13"/>
  <c r="P3771" i="13"/>
  <c r="N3772" i="13"/>
  <c r="O3772" i="13"/>
  <c r="P3772" i="13"/>
  <c r="N3773" i="13"/>
  <c r="O3773" i="13"/>
  <c r="P3773" i="13"/>
  <c r="N3774" i="13"/>
  <c r="O3774" i="13"/>
  <c r="P3774" i="13"/>
  <c r="N3775" i="13"/>
  <c r="O3775" i="13"/>
  <c r="P3775" i="13"/>
  <c r="N3776" i="13"/>
  <c r="O3776" i="13"/>
  <c r="P3776" i="13"/>
  <c r="N3777" i="13"/>
  <c r="O3777" i="13"/>
  <c r="P3777" i="13"/>
  <c r="N3778" i="13"/>
  <c r="O3778" i="13"/>
  <c r="P3778" i="13"/>
  <c r="N3779" i="13"/>
  <c r="O3779" i="13"/>
  <c r="P3779" i="13"/>
  <c r="N3780" i="13"/>
  <c r="O3780" i="13"/>
  <c r="P3780" i="13"/>
  <c r="N3781" i="13"/>
  <c r="O3781" i="13"/>
  <c r="P3781" i="13"/>
  <c r="N3782" i="13"/>
  <c r="O3782" i="13"/>
  <c r="P3782" i="13"/>
  <c r="N3783" i="13"/>
  <c r="O3783" i="13"/>
  <c r="P3783" i="13"/>
  <c r="N3784" i="13"/>
  <c r="O3784" i="13"/>
  <c r="P3784" i="13"/>
  <c r="N3785" i="13"/>
  <c r="O3785" i="13"/>
  <c r="P3785" i="13"/>
  <c r="N3786" i="13"/>
  <c r="O3786" i="13"/>
  <c r="P3786" i="13"/>
  <c r="N3787" i="13"/>
  <c r="O3787" i="13"/>
  <c r="P3787" i="13"/>
  <c r="N3788" i="13"/>
  <c r="O3788" i="13"/>
  <c r="P3788" i="13"/>
  <c r="N3789" i="13"/>
  <c r="O3789" i="13"/>
  <c r="P3789" i="13"/>
  <c r="N3790" i="13"/>
  <c r="O3790" i="13"/>
  <c r="P3790" i="13"/>
  <c r="N3791" i="13"/>
  <c r="O3791" i="13"/>
  <c r="P3791" i="13"/>
  <c r="N3792" i="13"/>
  <c r="O3792" i="13"/>
  <c r="P3792" i="13"/>
  <c r="N3793" i="13"/>
  <c r="O3793" i="13"/>
  <c r="P3793" i="13"/>
  <c r="N3794" i="13"/>
  <c r="O3794" i="13"/>
  <c r="P3794" i="13"/>
  <c r="N3795" i="13"/>
  <c r="O3795" i="13"/>
  <c r="P3795" i="13"/>
  <c r="N3796" i="13"/>
  <c r="O3796" i="13"/>
  <c r="P3796" i="13"/>
  <c r="N3797" i="13"/>
  <c r="O3797" i="13"/>
  <c r="P3797" i="13"/>
  <c r="N3798" i="13"/>
  <c r="O3798" i="13"/>
  <c r="P3798" i="13"/>
  <c r="N3799" i="13"/>
  <c r="O3799" i="13"/>
  <c r="P3799" i="13"/>
  <c r="N3800" i="13"/>
  <c r="O3800" i="13"/>
  <c r="P3800" i="13"/>
  <c r="N3801" i="13"/>
  <c r="O3801" i="13"/>
  <c r="P3801" i="13"/>
  <c r="N3802" i="13"/>
  <c r="O3802" i="13"/>
  <c r="P3802" i="13"/>
  <c r="N3803" i="13"/>
  <c r="O3803" i="13"/>
  <c r="P3803" i="13"/>
  <c r="N3804" i="13"/>
  <c r="O3804" i="13"/>
  <c r="P3804" i="13"/>
  <c r="N3805" i="13"/>
  <c r="O3805" i="13"/>
  <c r="P3805" i="13"/>
  <c r="N3806" i="13"/>
  <c r="O3806" i="13"/>
  <c r="P3806" i="13"/>
  <c r="N3807" i="13"/>
  <c r="O3807" i="13"/>
  <c r="P3807" i="13"/>
  <c r="N3808" i="13"/>
  <c r="O3808" i="13"/>
  <c r="P3808" i="13"/>
  <c r="N3809" i="13"/>
  <c r="O3809" i="13"/>
  <c r="P3809" i="13"/>
  <c r="N3810" i="13"/>
  <c r="O3810" i="13"/>
  <c r="P3810" i="13"/>
  <c r="N3811" i="13"/>
  <c r="O3811" i="13"/>
  <c r="P3811" i="13"/>
  <c r="N3812" i="13"/>
  <c r="O3812" i="13"/>
  <c r="P3812" i="13"/>
  <c r="N3813" i="13"/>
  <c r="O3813" i="13"/>
  <c r="P3813" i="13"/>
  <c r="N3814" i="13"/>
  <c r="O3814" i="13"/>
  <c r="P3814" i="13"/>
  <c r="N3815" i="13"/>
  <c r="O3815" i="13"/>
  <c r="P3815" i="13"/>
  <c r="N3816" i="13"/>
  <c r="O3816" i="13"/>
  <c r="P3816" i="13"/>
  <c r="N3817" i="13"/>
  <c r="O3817" i="13"/>
  <c r="P3817" i="13"/>
  <c r="N3818" i="13"/>
  <c r="O3818" i="13"/>
  <c r="P3818" i="13"/>
  <c r="N3819" i="13"/>
  <c r="O3819" i="13"/>
  <c r="P3819" i="13"/>
  <c r="N3820" i="13"/>
  <c r="O3820" i="13"/>
  <c r="P3820" i="13"/>
  <c r="N3821" i="13"/>
  <c r="O3821" i="13"/>
  <c r="P3821" i="13"/>
  <c r="N3822" i="13"/>
  <c r="O3822" i="13"/>
  <c r="P3822" i="13"/>
  <c r="N3823" i="13"/>
  <c r="O3823" i="13"/>
  <c r="P3823" i="13"/>
  <c r="N3824" i="13"/>
  <c r="O3824" i="13"/>
  <c r="P3824" i="13"/>
  <c r="N3825" i="13"/>
  <c r="O3825" i="13"/>
  <c r="P3825" i="13"/>
  <c r="N3826" i="13"/>
  <c r="O3826" i="13"/>
  <c r="P3826" i="13"/>
  <c r="N3827" i="13"/>
  <c r="O3827" i="13"/>
  <c r="P3827" i="13"/>
  <c r="N3828" i="13"/>
  <c r="O3828" i="13"/>
  <c r="P3828" i="13"/>
  <c r="N3829" i="13"/>
  <c r="O3829" i="13"/>
  <c r="P3829" i="13"/>
  <c r="N3830" i="13"/>
  <c r="O3830" i="13"/>
  <c r="P3830" i="13"/>
  <c r="N3831" i="13"/>
  <c r="O3831" i="13"/>
  <c r="P3831" i="13"/>
  <c r="N3832" i="13"/>
  <c r="O3832" i="13"/>
  <c r="P3832" i="13"/>
  <c r="N3833" i="13"/>
  <c r="O3833" i="13"/>
  <c r="P3833" i="13"/>
  <c r="N3834" i="13"/>
  <c r="O3834" i="13"/>
  <c r="P3834" i="13"/>
  <c r="N3835" i="13"/>
  <c r="O3835" i="13"/>
  <c r="P3835" i="13"/>
  <c r="N3836" i="13"/>
  <c r="O3836" i="13"/>
  <c r="P3836" i="13"/>
  <c r="N3837" i="13"/>
  <c r="O3837" i="13"/>
  <c r="P3837" i="13"/>
  <c r="N3838" i="13"/>
  <c r="O3838" i="13"/>
  <c r="P3838" i="13"/>
  <c r="N3839" i="13"/>
  <c r="O3839" i="13"/>
  <c r="P3839" i="13"/>
  <c r="N3840" i="13"/>
  <c r="O3840" i="13"/>
  <c r="P3840" i="13"/>
  <c r="N3841" i="13"/>
  <c r="O3841" i="13"/>
  <c r="P3841" i="13"/>
  <c r="N3842" i="13"/>
  <c r="O3842" i="13"/>
  <c r="P3842" i="13"/>
  <c r="N3843" i="13"/>
  <c r="O3843" i="13"/>
  <c r="P3843" i="13"/>
  <c r="N3844" i="13"/>
  <c r="O3844" i="13"/>
  <c r="P3844" i="13"/>
  <c r="N3845" i="13"/>
  <c r="O3845" i="13"/>
  <c r="P3845" i="13"/>
  <c r="N3846" i="13"/>
  <c r="O3846" i="13"/>
  <c r="P3846" i="13"/>
  <c r="N3847" i="13"/>
  <c r="O3847" i="13"/>
  <c r="P3847" i="13"/>
  <c r="N3848" i="13"/>
  <c r="O3848" i="13"/>
  <c r="P3848" i="13"/>
  <c r="N3849" i="13"/>
  <c r="O3849" i="13"/>
  <c r="P3849" i="13"/>
  <c r="N3850" i="13"/>
  <c r="O3850" i="13"/>
  <c r="P3850" i="13"/>
  <c r="N3851" i="13"/>
  <c r="O3851" i="13"/>
  <c r="P3851" i="13"/>
  <c r="N3852" i="13"/>
  <c r="O3852" i="13"/>
  <c r="P3852" i="13"/>
  <c r="N3853" i="13"/>
  <c r="O3853" i="13"/>
  <c r="P3853" i="13"/>
  <c r="N3854" i="13"/>
  <c r="O3854" i="13"/>
  <c r="P3854" i="13"/>
  <c r="N3855" i="13"/>
  <c r="O3855" i="13"/>
  <c r="P3855" i="13"/>
  <c r="N3856" i="13"/>
  <c r="O3856" i="13"/>
  <c r="P3856" i="13"/>
  <c r="N3857" i="13"/>
  <c r="O3857" i="13"/>
  <c r="P3857" i="13"/>
  <c r="N3858" i="13"/>
  <c r="O3858" i="13"/>
  <c r="P3858" i="13"/>
  <c r="N3859" i="13"/>
  <c r="O3859" i="13"/>
  <c r="P3859" i="13"/>
  <c r="N3860" i="13"/>
  <c r="O3860" i="13"/>
  <c r="P3860" i="13"/>
  <c r="N3861" i="13"/>
  <c r="O3861" i="13"/>
  <c r="P3861" i="13"/>
  <c r="N3862" i="13"/>
  <c r="O3862" i="13"/>
  <c r="P3862" i="13"/>
  <c r="N3863" i="13"/>
  <c r="O3863" i="13"/>
  <c r="P3863" i="13"/>
  <c r="N3864" i="13"/>
  <c r="O3864" i="13"/>
  <c r="P3864" i="13"/>
  <c r="N3865" i="13"/>
  <c r="O3865" i="13"/>
  <c r="P3865" i="13"/>
  <c r="N3866" i="13"/>
  <c r="O3866" i="13"/>
  <c r="P3866" i="13"/>
  <c r="N3867" i="13"/>
  <c r="O3867" i="13"/>
  <c r="P3867" i="13"/>
  <c r="N3868" i="13"/>
  <c r="O3868" i="13"/>
  <c r="P3868" i="13"/>
  <c r="N3869" i="13"/>
  <c r="O3869" i="13"/>
  <c r="P3869" i="13"/>
  <c r="N3870" i="13"/>
  <c r="O3870" i="13"/>
  <c r="P3870" i="13"/>
  <c r="N3871" i="13"/>
  <c r="O3871" i="13"/>
  <c r="P3871" i="13"/>
  <c r="N3872" i="13"/>
  <c r="O3872" i="13"/>
  <c r="P3872" i="13"/>
  <c r="N3873" i="13"/>
  <c r="O3873" i="13"/>
  <c r="P3873" i="13"/>
  <c r="N3874" i="13"/>
  <c r="O3874" i="13"/>
  <c r="P3874" i="13"/>
  <c r="N3875" i="13"/>
  <c r="O3875" i="13"/>
  <c r="P3875" i="13"/>
  <c r="N3876" i="13"/>
  <c r="O3876" i="13"/>
  <c r="P3876" i="13"/>
  <c r="N3877" i="13"/>
  <c r="O3877" i="13"/>
  <c r="P3877" i="13"/>
  <c r="N3878" i="13"/>
  <c r="O3878" i="13"/>
  <c r="P3878" i="13"/>
  <c r="N3879" i="13"/>
  <c r="O3879" i="13"/>
  <c r="P3879" i="13"/>
  <c r="N3880" i="13"/>
  <c r="O3880" i="13"/>
  <c r="P3880" i="13"/>
  <c r="N3881" i="13"/>
  <c r="O3881" i="13"/>
  <c r="P3881" i="13"/>
  <c r="N3882" i="13"/>
  <c r="O3882" i="13"/>
  <c r="P3882" i="13"/>
  <c r="N3883" i="13"/>
  <c r="O3883" i="13"/>
  <c r="P3883" i="13"/>
  <c r="N3884" i="13"/>
  <c r="O3884" i="13"/>
  <c r="P3884" i="13"/>
  <c r="N3885" i="13"/>
  <c r="O3885" i="13"/>
  <c r="P3885" i="13"/>
  <c r="N3886" i="13"/>
  <c r="O3886" i="13"/>
  <c r="P3886" i="13"/>
  <c r="N3887" i="13"/>
  <c r="O3887" i="13"/>
  <c r="P3887" i="13"/>
  <c r="N3888" i="13"/>
  <c r="O3888" i="13"/>
  <c r="P3888" i="13"/>
  <c r="N3889" i="13"/>
  <c r="O3889" i="13"/>
  <c r="P3889" i="13"/>
  <c r="N3890" i="13"/>
  <c r="O3890" i="13"/>
  <c r="P3890" i="13"/>
  <c r="N3891" i="13"/>
  <c r="O3891" i="13"/>
  <c r="P3891" i="13"/>
  <c r="N3892" i="13"/>
  <c r="O3892" i="13"/>
  <c r="P3892" i="13"/>
  <c r="N3893" i="13"/>
  <c r="O3893" i="13"/>
  <c r="P3893" i="13"/>
  <c r="N3894" i="13"/>
  <c r="O3894" i="13"/>
  <c r="P3894" i="13"/>
  <c r="N3895" i="13"/>
  <c r="O3895" i="13"/>
  <c r="P3895" i="13"/>
  <c r="N3896" i="13"/>
  <c r="O3896" i="13"/>
  <c r="P3896" i="13"/>
  <c r="N3897" i="13"/>
  <c r="O3897" i="13"/>
  <c r="P3897" i="13"/>
  <c r="N3898" i="13"/>
  <c r="O3898" i="13"/>
  <c r="P3898" i="13"/>
  <c r="N3899" i="13"/>
  <c r="O3899" i="13"/>
  <c r="P3899" i="13"/>
  <c r="N3900" i="13"/>
  <c r="O3900" i="13"/>
  <c r="P3900" i="13"/>
  <c r="N3901" i="13"/>
  <c r="O3901" i="13"/>
  <c r="P3901" i="13"/>
  <c r="N3902" i="13"/>
  <c r="O3902" i="13"/>
  <c r="P3902" i="13"/>
  <c r="N3903" i="13"/>
  <c r="O3903" i="13"/>
  <c r="P3903" i="13"/>
  <c r="N3904" i="13"/>
  <c r="O3904" i="13"/>
  <c r="P3904" i="13"/>
  <c r="N3905" i="13"/>
  <c r="O3905" i="13"/>
  <c r="P3905" i="13"/>
  <c r="N3906" i="13"/>
  <c r="O3906" i="13"/>
  <c r="P3906" i="13"/>
  <c r="N3907" i="13"/>
  <c r="O3907" i="13"/>
  <c r="P3907" i="13"/>
  <c r="N3908" i="13"/>
  <c r="O3908" i="13"/>
  <c r="P3908" i="13"/>
  <c r="N3909" i="13"/>
  <c r="O3909" i="13"/>
  <c r="P3909" i="13"/>
  <c r="N3910" i="13"/>
  <c r="O3910" i="13"/>
  <c r="P3910" i="13"/>
  <c r="N3911" i="13"/>
  <c r="O3911" i="13"/>
  <c r="P3911" i="13"/>
  <c r="N3912" i="13"/>
  <c r="O3912" i="13"/>
  <c r="P3912" i="13"/>
  <c r="N3913" i="13"/>
  <c r="O3913" i="13"/>
  <c r="P3913" i="13"/>
  <c r="N3914" i="13"/>
  <c r="O3914" i="13"/>
  <c r="P3914" i="13"/>
  <c r="N3915" i="13"/>
  <c r="O3915" i="13"/>
  <c r="P3915" i="13"/>
  <c r="N3916" i="13"/>
  <c r="O3916" i="13"/>
  <c r="P3916" i="13"/>
  <c r="N3917" i="13"/>
  <c r="O3917" i="13"/>
  <c r="P3917" i="13"/>
  <c r="N3918" i="13"/>
  <c r="O3918" i="13"/>
  <c r="P3918" i="13"/>
  <c r="N3919" i="13"/>
  <c r="O3919" i="13"/>
  <c r="P3919" i="13"/>
  <c r="N3920" i="13"/>
  <c r="O3920" i="13"/>
  <c r="P3920" i="13"/>
  <c r="N3921" i="13"/>
  <c r="O3921" i="13"/>
  <c r="P3921" i="13"/>
  <c r="N3922" i="13"/>
  <c r="O3922" i="13"/>
  <c r="P3922" i="13"/>
  <c r="N3923" i="13"/>
  <c r="O3923" i="13"/>
  <c r="P3923" i="13"/>
  <c r="N3924" i="13"/>
  <c r="O3924" i="13"/>
  <c r="P3924" i="13"/>
  <c r="N3925" i="13"/>
  <c r="O3925" i="13"/>
  <c r="P3925" i="13"/>
  <c r="N3926" i="13"/>
  <c r="O3926" i="13"/>
  <c r="P3926" i="13"/>
  <c r="N3927" i="13"/>
  <c r="O3927" i="13"/>
  <c r="P3927" i="13"/>
  <c r="N3928" i="13"/>
  <c r="O3928" i="13"/>
  <c r="P3928" i="13"/>
  <c r="N3929" i="13"/>
  <c r="O3929" i="13"/>
  <c r="P3929" i="13"/>
  <c r="N3930" i="13"/>
  <c r="O3930" i="13"/>
  <c r="P3930" i="13"/>
  <c r="N3931" i="13"/>
  <c r="O3931" i="13"/>
  <c r="P3931" i="13"/>
  <c r="N3932" i="13"/>
  <c r="O3932" i="13"/>
  <c r="P3932" i="13"/>
  <c r="N3933" i="13"/>
  <c r="O3933" i="13"/>
  <c r="P3933" i="13"/>
  <c r="N3934" i="13"/>
  <c r="O3934" i="13"/>
  <c r="P3934" i="13"/>
  <c r="N3935" i="13"/>
  <c r="O3935" i="13"/>
  <c r="P3935" i="13"/>
  <c r="N3936" i="13"/>
  <c r="O3936" i="13"/>
  <c r="P3936" i="13"/>
  <c r="N3937" i="13"/>
  <c r="O3937" i="13"/>
  <c r="P3937" i="13"/>
  <c r="N3938" i="13"/>
  <c r="O3938" i="13"/>
  <c r="P3938" i="13"/>
  <c r="N3939" i="13"/>
  <c r="O3939" i="13"/>
  <c r="P3939" i="13"/>
  <c r="N3940" i="13"/>
  <c r="O3940" i="13"/>
  <c r="P3940" i="13"/>
  <c r="N3941" i="13"/>
  <c r="O3941" i="13"/>
  <c r="P3941" i="13"/>
  <c r="N3942" i="13"/>
  <c r="O3942" i="13"/>
  <c r="P3942" i="13"/>
  <c r="N3943" i="13"/>
  <c r="O3943" i="13"/>
  <c r="P3943" i="13"/>
  <c r="N3944" i="13"/>
  <c r="O3944" i="13"/>
  <c r="P3944" i="13"/>
  <c r="N3945" i="13"/>
  <c r="O3945" i="13"/>
  <c r="P3945" i="13"/>
  <c r="N3946" i="13"/>
  <c r="O3946" i="13"/>
  <c r="P3946" i="13"/>
  <c r="N3947" i="13"/>
  <c r="O3947" i="13"/>
  <c r="P3947" i="13"/>
  <c r="N3948" i="13"/>
  <c r="O3948" i="13"/>
  <c r="P3948" i="13"/>
  <c r="N3949" i="13"/>
  <c r="O3949" i="13"/>
  <c r="P3949" i="13"/>
  <c r="N3950" i="13"/>
  <c r="O3950" i="13"/>
  <c r="P3950" i="13"/>
  <c r="N3951" i="13"/>
  <c r="O3951" i="13"/>
  <c r="P3951" i="13"/>
  <c r="N3952" i="13"/>
  <c r="O3952" i="13"/>
  <c r="P3952" i="13"/>
  <c r="N3953" i="13"/>
  <c r="O3953" i="13"/>
  <c r="P3953" i="13"/>
  <c r="N3954" i="13"/>
  <c r="O3954" i="13"/>
  <c r="P3954" i="13"/>
  <c r="N3955" i="13"/>
  <c r="O3955" i="13"/>
  <c r="P3955" i="13"/>
  <c r="N3956" i="13"/>
  <c r="O3956" i="13"/>
  <c r="P3956" i="13"/>
  <c r="N3957" i="13"/>
  <c r="O3957" i="13"/>
  <c r="P3957" i="13"/>
  <c r="N3958" i="13"/>
  <c r="O3958" i="13"/>
  <c r="P3958" i="13"/>
  <c r="N3959" i="13"/>
  <c r="O3959" i="13"/>
  <c r="P3959" i="13"/>
  <c r="N3960" i="13"/>
  <c r="O3960" i="13"/>
  <c r="P3960" i="13"/>
  <c r="N3961" i="13"/>
  <c r="O3961" i="13"/>
  <c r="P3961" i="13"/>
  <c r="N3962" i="13"/>
  <c r="O3962" i="13"/>
  <c r="P3962" i="13"/>
  <c r="N3963" i="13"/>
  <c r="O3963" i="13"/>
  <c r="P3963" i="13"/>
  <c r="N3964" i="13"/>
  <c r="O3964" i="13"/>
  <c r="P3964" i="13"/>
  <c r="N3965" i="13"/>
  <c r="O3965" i="13"/>
  <c r="P3965" i="13"/>
  <c r="N3966" i="13"/>
  <c r="O3966" i="13"/>
  <c r="P3966" i="13"/>
  <c r="N3967" i="13"/>
  <c r="O3967" i="13"/>
  <c r="P3967" i="13"/>
  <c r="N3968" i="13"/>
  <c r="O3968" i="13"/>
  <c r="P3968" i="13"/>
  <c r="N3969" i="13"/>
  <c r="O3969" i="13"/>
  <c r="P3969" i="13"/>
  <c r="N3970" i="13"/>
  <c r="O3970" i="13"/>
  <c r="P3970" i="13"/>
  <c r="N3971" i="13"/>
  <c r="O3971" i="13"/>
  <c r="P3971" i="13"/>
  <c r="N3972" i="13"/>
  <c r="O3972" i="13"/>
  <c r="P3972" i="13"/>
  <c r="N3973" i="13"/>
  <c r="O3973" i="13"/>
  <c r="P3973" i="13"/>
  <c r="N3974" i="13"/>
  <c r="O3974" i="13"/>
  <c r="P3974" i="13"/>
  <c r="N3975" i="13"/>
  <c r="O3975" i="13"/>
  <c r="P3975" i="13"/>
  <c r="N3976" i="13"/>
  <c r="O3976" i="13"/>
  <c r="P3976" i="13"/>
  <c r="N3977" i="13"/>
  <c r="O3977" i="13"/>
  <c r="P3977" i="13"/>
  <c r="N3978" i="13"/>
  <c r="O3978" i="13"/>
  <c r="P3978" i="13"/>
  <c r="N3979" i="13"/>
  <c r="O3979" i="13"/>
  <c r="P3979" i="13"/>
  <c r="N3980" i="13"/>
  <c r="O3980" i="13"/>
  <c r="P3980" i="13"/>
  <c r="N3981" i="13"/>
  <c r="O3981" i="13"/>
  <c r="P3981" i="13"/>
  <c r="N3982" i="13"/>
  <c r="O3982" i="13"/>
  <c r="P3982" i="13"/>
  <c r="N3983" i="13"/>
  <c r="O3983" i="13"/>
  <c r="P3983" i="13"/>
  <c r="N3984" i="13"/>
  <c r="O3984" i="13"/>
  <c r="P3984" i="13"/>
  <c r="N3985" i="13"/>
  <c r="O3985" i="13"/>
  <c r="P3985" i="13"/>
  <c r="N3986" i="13"/>
  <c r="O3986" i="13"/>
  <c r="P3986" i="13"/>
  <c r="N3987" i="13"/>
  <c r="O3987" i="13"/>
  <c r="P3987" i="13"/>
  <c r="N3988" i="13"/>
  <c r="O3988" i="13"/>
  <c r="P3988" i="13"/>
  <c r="N3989" i="13"/>
  <c r="O3989" i="13"/>
  <c r="P3989" i="13"/>
  <c r="N3990" i="13"/>
  <c r="O3990" i="13"/>
  <c r="P3990" i="13"/>
  <c r="N3991" i="13"/>
  <c r="O3991" i="13"/>
  <c r="P3991" i="13"/>
  <c r="N3992" i="13"/>
  <c r="O3992" i="13"/>
  <c r="P3992" i="13"/>
  <c r="N3993" i="13"/>
  <c r="O3993" i="13"/>
  <c r="P3993" i="13"/>
  <c r="N3994" i="13"/>
  <c r="O3994" i="13"/>
  <c r="P3994" i="13"/>
  <c r="N3995" i="13"/>
  <c r="O3995" i="13"/>
  <c r="P3995" i="13"/>
  <c r="N3996" i="13"/>
  <c r="O3996" i="13"/>
  <c r="P3996" i="13"/>
  <c r="N3997" i="13"/>
  <c r="O3997" i="13"/>
  <c r="P3997" i="13"/>
  <c r="N3998" i="13"/>
  <c r="O3998" i="13"/>
  <c r="P3998" i="13"/>
  <c r="N3999" i="13"/>
  <c r="O3999" i="13"/>
  <c r="P3999" i="13"/>
  <c r="N4000" i="13"/>
  <c r="O4000" i="13"/>
  <c r="P4000" i="13"/>
  <c r="N4001" i="13"/>
  <c r="O4001" i="13"/>
  <c r="P4001" i="13"/>
  <c r="N4002" i="13"/>
  <c r="O4002" i="13"/>
  <c r="P4002" i="13"/>
  <c r="N4003" i="13"/>
  <c r="O4003" i="13"/>
  <c r="P4003" i="13"/>
  <c r="N4004" i="13"/>
  <c r="O4004" i="13"/>
  <c r="P4004" i="13"/>
  <c r="N4005" i="13"/>
  <c r="O4005" i="13"/>
  <c r="P4005" i="13"/>
  <c r="N4006" i="13"/>
  <c r="O4006" i="13"/>
  <c r="P4006" i="13"/>
  <c r="N4007" i="13"/>
  <c r="O4007" i="13"/>
  <c r="P4007" i="13"/>
  <c r="N4008" i="13"/>
  <c r="O4008" i="13"/>
  <c r="P4008" i="13"/>
  <c r="N4009" i="13"/>
  <c r="O4009" i="13"/>
  <c r="P4009" i="13"/>
  <c r="N4010" i="13"/>
  <c r="O4010" i="13"/>
  <c r="P4010" i="13"/>
  <c r="N4011" i="13"/>
  <c r="O4011" i="13"/>
  <c r="P4011" i="13"/>
  <c r="N4012" i="13"/>
  <c r="O4012" i="13"/>
  <c r="P4012" i="13"/>
  <c r="N4013" i="13"/>
  <c r="O4013" i="13"/>
  <c r="P4013" i="13"/>
  <c r="N4014" i="13"/>
  <c r="O4014" i="13"/>
  <c r="P4014" i="13"/>
  <c r="N4015" i="13"/>
  <c r="O4015" i="13"/>
  <c r="P4015" i="13"/>
  <c r="N4016" i="13"/>
  <c r="O4016" i="13"/>
  <c r="P4016" i="13"/>
  <c r="N4017" i="13"/>
  <c r="O4017" i="13"/>
  <c r="P4017" i="13"/>
  <c r="N4018" i="13"/>
  <c r="O4018" i="13"/>
  <c r="P4018" i="13"/>
  <c r="N4019" i="13"/>
  <c r="O4019" i="13"/>
  <c r="P4019" i="13"/>
  <c r="N4020" i="13"/>
  <c r="O4020" i="13"/>
  <c r="P4020" i="13"/>
  <c r="N4021" i="13"/>
  <c r="O4021" i="13"/>
  <c r="P4021" i="13"/>
  <c r="N4022" i="13"/>
  <c r="O4022" i="13"/>
  <c r="P4022" i="13"/>
  <c r="N4023" i="13"/>
  <c r="O4023" i="13"/>
  <c r="P4023" i="13"/>
  <c r="N4024" i="13"/>
  <c r="O4024" i="13"/>
  <c r="P4024" i="13"/>
  <c r="N4025" i="13"/>
  <c r="O4025" i="13"/>
  <c r="P4025" i="13"/>
  <c r="N4026" i="13"/>
  <c r="O4026" i="13"/>
  <c r="P4026" i="13"/>
  <c r="N4027" i="13"/>
  <c r="O4027" i="13"/>
  <c r="P4027" i="13"/>
  <c r="N4028" i="13"/>
  <c r="O4028" i="13"/>
  <c r="P4028" i="13"/>
  <c r="N4029" i="13"/>
  <c r="O4029" i="13"/>
  <c r="P4029" i="13"/>
  <c r="N4030" i="13"/>
  <c r="O4030" i="13"/>
  <c r="P4030" i="13"/>
  <c r="N4031" i="13"/>
  <c r="O4031" i="13"/>
  <c r="P4031" i="13"/>
  <c r="N4032" i="13"/>
  <c r="O4032" i="13"/>
  <c r="P4032" i="13"/>
  <c r="N4033" i="13"/>
  <c r="O4033" i="13"/>
  <c r="P4033" i="13"/>
  <c r="N4034" i="13"/>
  <c r="O4034" i="13"/>
  <c r="P4034" i="13"/>
  <c r="N4035" i="13"/>
  <c r="O4035" i="13"/>
  <c r="P4035" i="13"/>
  <c r="N4036" i="13"/>
  <c r="O4036" i="13"/>
  <c r="P4036" i="13"/>
  <c r="N4037" i="13"/>
  <c r="O4037" i="13"/>
  <c r="P4037" i="13"/>
  <c r="N4038" i="13"/>
  <c r="O4038" i="13"/>
  <c r="P4038" i="13"/>
  <c r="N4039" i="13"/>
  <c r="O4039" i="13"/>
  <c r="P4039" i="13"/>
  <c r="N4040" i="13"/>
  <c r="O4040" i="13"/>
  <c r="P4040" i="13"/>
  <c r="N4041" i="13"/>
  <c r="O4041" i="13"/>
  <c r="P4041" i="13"/>
  <c r="N4042" i="13"/>
  <c r="O4042" i="13"/>
  <c r="P4042" i="13"/>
  <c r="N4043" i="13"/>
  <c r="O4043" i="13"/>
  <c r="P4043" i="13"/>
  <c r="N4044" i="13"/>
  <c r="O4044" i="13"/>
  <c r="P4044" i="13"/>
  <c r="N4045" i="13"/>
  <c r="O4045" i="13"/>
  <c r="P4045" i="13"/>
  <c r="N4046" i="13"/>
  <c r="O4046" i="13"/>
  <c r="P4046" i="13"/>
  <c r="N4047" i="13"/>
  <c r="O4047" i="13"/>
  <c r="P4047" i="13"/>
  <c r="N4048" i="13"/>
  <c r="O4048" i="13"/>
  <c r="P4048" i="13"/>
  <c r="N4049" i="13"/>
  <c r="O4049" i="13"/>
  <c r="P4049" i="13"/>
  <c r="N4050" i="13"/>
  <c r="O4050" i="13"/>
  <c r="P4050" i="13"/>
  <c r="N4051" i="13"/>
  <c r="O4051" i="13"/>
  <c r="P4051" i="13"/>
  <c r="N4052" i="13"/>
  <c r="O4052" i="13"/>
  <c r="P4052" i="13"/>
  <c r="N4053" i="13"/>
  <c r="O4053" i="13"/>
  <c r="P4053" i="13"/>
  <c r="N4054" i="13"/>
  <c r="O4054" i="13"/>
  <c r="P4054" i="13"/>
  <c r="N4055" i="13"/>
  <c r="O4055" i="13"/>
  <c r="P4055" i="13"/>
  <c r="N4056" i="13"/>
  <c r="O4056" i="13"/>
  <c r="P4056" i="13"/>
  <c r="N4057" i="13"/>
  <c r="O4057" i="13"/>
  <c r="P4057" i="13"/>
  <c r="N4058" i="13"/>
  <c r="O4058" i="13"/>
  <c r="P4058" i="13"/>
  <c r="N4059" i="13"/>
  <c r="O4059" i="13"/>
  <c r="P4059" i="13"/>
  <c r="N4060" i="13"/>
  <c r="O4060" i="13"/>
  <c r="P4060" i="13"/>
  <c r="N4061" i="13"/>
  <c r="O4061" i="13"/>
  <c r="P4061" i="13"/>
  <c r="N4062" i="13"/>
  <c r="O4062" i="13"/>
  <c r="P4062" i="13"/>
  <c r="N4063" i="13"/>
  <c r="O4063" i="13"/>
  <c r="P4063" i="13"/>
  <c r="N4064" i="13"/>
  <c r="O4064" i="13"/>
  <c r="P4064" i="13"/>
  <c r="N4065" i="13"/>
  <c r="O4065" i="13"/>
  <c r="P4065" i="13"/>
  <c r="N4066" i="13"/>
  <c r="O4066" i="13"/>
  <c r="P4066" i="13"/>
  <c r="N4067" i="13"/>
  <c r="O4067" i="13"/>
  <c r="P4067" i="13"/>
  <c r="N4068" i="13"/>
  <c r="O4068" i="13"/>
  <c r="P4068" i="13"/>
  <c r="N4069" i="13"/>
  <c r="O4069" i="13"/>
  <c r="P4069" i="13"/>
  <c r="N4070" i="13"/>
  <c r="O4070" i="13"/>
  <c r="P4070" i="13"/>
  <c r="N4071" i="13"/>
  <c r="O4071" i="13"/>
  <c r="P4071" i="13"/>
  <c r="N4072" i="13"/>
  <c r="O4072" i="13"/>
  <c r="P4072" i="13"/>
  <c r="N4073" i="13"/>
  <c r="O4073" i="13"/>
  <c r="P4073" i="13"/>
  <c r="N4074" i="13"/>
  <c r="O4074" i="13"/>
  <c r="P4074" i="13"/>
  <c r="N4075" i="13"/>
  <c r="O4075" i="13"/>
  <c r="P4075" i="13"/>
  <c r="N4076" i="13"/>
  <c r="O4076" i="13"/>
  <c r="P4076" i="13"/>
  <c r="N4077" i="13"/>
  <c r="O4077" i="13"/>
  <c r="P4077" i="13"/>
  <c r="N4078" i="13"/>
  <c r="O4078" i="13"/>
  <c r="P4078" i="13"/>
  <c r="N4079" i="13"/>
  <c r="O4079" i="13"/>
  <c r="P4079" i="13"/>
  <c r="N4080" i="13"/>
  <c r="O4080" i="13"/>
  <c r="P4080" i="13"/>
  <c r="N4081" i="13"/>
  <c r="O4081" i="13"/>
  <c r="P4081" i="13"/>
  <c r="N4082" i="13"/>
  <c r="O4082" i="13"/>
  <c r="P4082" i="13"/>
  <c r="N4083" i="13"/>
  <c r="O4083" i="13"/>
  <c r="P4083" i="13"/>
  <c r="N4084" i="13"/>
  <c r="O4084" i="13"/>
  <c r="P4084" i="13"/>
  <c r="N4085" i="13"/>
  <c r="O4085" i="13"/>
  <c r="P4085" i="13"/>
  <c r="N4086" i="13"/>
  <c r="O4086" i="13"/>
  <c r="P4086" i="13"/>
  <c r="N4087" i="13"/>
  <c r="O4087" i="13"/>
  <c r="P4087" i="13"/>
  <c r="N4088" i="13"/>
  <c r="O4088" i="13"/>
  <c r="P4088" i="13"/>
  <c r="N4089" i="13"/>
  <c r="O4089" i="13"/>
  <c r="P4089" i="13"/>
  <c r="N4090" i="13"/>
  <c r="O4090" i="13"/>
  <c r="P4090" i="13"/>
  <c r="N4091" i="13"/>
  <c r="O4091" i="13"/>
  <c r="P4091" i="13"/>
  <c r="N4092" i="13"/>
  <c r="O4092" i="13"/>
  <c r="P4092" i="13"/>
  <c r="N4093" i="13"/>
  <c r="O4093" i="13"/>
  <c r="P4093" i="13"/>
  <c r="N4094" i="13"/>
  <c r="O4094" i="13"/>
  <c r="P4094" i="13"/>
  <c r="N4095" i="13"/>
  <c r="O4095" i="13"/>
  <c r="P4095" i="13"/>
  <c r="N4096" i="13"/>
  <c r="O4096" i="13"/>
  <c r="P4096" i="13"/>
  <c r="N4097" i="13"/>
  <c r="O4097" i="13"/>
  <c r="P4097" i="13"/>
  <c r="N4098" i="13"/>
  <c r="O4098" i="13"/>
  <c r="P4098" i="13"/>
  <c r="N4099" i="13"/>
  <c r="O4099" i="13"/>
  <c r="P4099" i="13"/>
  <c r="N4100" i="13"/>
  <c r="O4100" i="13"/>
  <c r="P4100" i="13"/>
  <c r="N4101" i="13"/>
  <c r="O4101" i="13"/>
  <c r="P4101" i="13"/>
  <c r="N4102" i="13"/>
  <c r="O4102" i="13"/>
  <c r="P4102" i="13"/>
  <c r="N4103" i="13"/>
  <c r="O4103" i="13"/>
  <c r="P4103" i="13"/>
  <c r="N4104" i="13"/>
  <c r="O4104" i="13"/>
  <c r="P4104" i="13"/>
  <c r="N4105" i="13"/>
  <c r="O4105" i="13"/>
  <c r="P4105" i="13"/>
  <c r="N4106" i="13"/>
  <c r="O4106" i="13"/>
  <c r="P4106" i="13"/>
  <c r="N4107" i="13"/>
  <c r="O4107" i="13"/>
  <c r="P4107" i="13"/>
  <c r="N4108" i="13"/>
  <c r="O4108" i="13"/>
  <c r="P4108" i="13"/>
  <c r="N4109" i="13"/>
  <c r="O4109" i="13"/>
  <c r="P4109" i="13"/>
  <c r="N4110" i="13"/>
  <c r="O4110" i="13"/>
  <c r="P4110" i="13"/>
  <c r="N4111" i="13"/>
  <c r="O4111" i="13"/>
  <c r="P4111" i="13"/>
  <c r="N4112" i="13"/>
  <c r="O4112" i="13"/>
  <c r="P4112" i="13"/>
  <c r="N4113" i="13"/>
  <c r="O4113" i="13"/>
  <c r="P4113" i="13"/>
  <c r="N4114" i="13"/>
  <c r="O4114" i="13"/>
  <c r="P4114" i="13"/>
  <c r="N4115" i="13"/>
  <c r="O4115" i="13"/>
  <c r="P4115" i="13"/>
  <c r="N4116" i="13"/>
  <c r="O4116" i="13"/>
  <c r="P4116" i="13"/>
  <c r="N4117" i="13"/>
  <c r="O4117" i="13"/>
  <c r="P4117" i="13"/>
  <c r="N4118" i="13"/>
  <c r="O4118" i="13"/>
  <c r="P4118" i="13"/>
  <c r="N4119" i="13"/>
  <c r="O4119" i="13"/>
  <c r="P4119" i="13"/>
  <c r="N4120" i="13"/>
  <c r="O4120" i="13"/>
  <c r="P4120" i="13"/>
  <c r="N4121" i="13"/>
  <c r="O4121" i="13"/>
  <c r="P4121" i="13"/>
  <c r="N4122" i="13"/>
  <c r="O4122" i="13"/>
  <c r="P4122" i="13"/>
  <c r="N4123" i="13"/>
  <c r="O4123" i="13"/>
  <c r="P4123" i="13"/>
  <c r="N4124" i="13"/>
  <c r="O4124" i="13"/>
  <c r="P4124" i="13"/>
  <c r="N4125" i="13"/>
  <c r="O4125" i="13"/>
  <c r="P4125" i="13"/>
  <c r="N4126" i="13"/>
  <c r="O4126" i="13"/>
  <c r="P4126" i="13"/>
  <c r="N4127" i="13"/>
  <c r="O4127" i="13"/>
  <c r="P4127" i="13"/>
  <c r="N4128" i="13"/>
  <c r="O4128" i="13"/>
  <c r="P4128" i="13"/>
  <c r="N4129" i="13"/>
  <c r="O4129" i="13"/>
  <c r="P4129" i="13"/>
  <c r="N4130" i="13"/>
  <c r="O4130" i="13"/>
  <c r="P4130" i="13"/>
  <c r="N4131" i="13"/>
  <c r="O4131" i="13"/>
  <c r="P4131" i="13"/>
  <c r="N4132" i="13"/>
  <c r="O4132" i="13"/>
  <c r="P4132" i="13"/>
  <c r="N4133" i="13"/>
  <c r="O4133" i="13"/>
  <c r="P4133" i="13"/>
  <c r="N4134" i="13"/>
  <c r="O4134" i="13"/>
  <c r="P4134" i="13"/>
  <c r="N4135" i="13"/>
  <c r="O4135" i="13"/>
  <c r="P4135" i="13"/>
  <c r="N4136" i="13"/>
  <c r="O4136" i="13"/>
  <c r="P4136" i="13"/>
  <c r="N4137" i="13"/>
  <c r="O4137" i="13"/>
  <c r="P4137" i="13"/>
  <c r="N4138" i="13"/>
  <c r="O4138" i="13"/>
  <c r="P4138" i="13"/>
  <c r="N4139" i="13"/>
  <c r="O4139" i="13"/>
  <c r="P4139" i="13"/>
  <c r="N4140" i="13"/>
  <c r="O4140" i="13"/>
  <c r="P4140" i="13"/>
  <c r="N4141" i="13"/>
  <c r="O4141" i="13"/>
  <c r="P4141" i="13"/>
  <c r="N4142" i="13"/>
  <c r="O4142" i="13"/>
  <c r="P4142" i="13"/>
  <c r="N4143" i="13"/>
  <c r="O4143" i="13"/>
  <c r="P4143" i="13"/>
  <c r="N4144" i="13"/>
  <c r="O4144" i="13"/>
  <c r="P4144" i="13"/>
  <c r="N4145" i="13"/>
  <c r="O4145" i="13"/>
  <c r="P4145" i="13"/>
  <c r="N4146" i="13"/>
  <c r="O4146" i="13"/>
  <c r="P4146" i="13"/>
  <c r="N4147" i="13"/>
  <c r="O4147" i="13"/>
  <c r="P4147" i="13"/>
  <c r="N4148" i="13"/>
  <c r="O4148" i="13"/>
  <c r="P4148" i="13"/>
  <c r="N4149" i="13"/>
  <c r="O4149" i="13"/>
  <c r="P4149" i="13"/>
  <c r="N4150" i="13"/>
  <c r="O4150" i="13"/>
  <c r="P4150" i="13"/>
  <c r="N4151" i="13"/>
  <c r="O4151" i="13"/>
  <c r="P4151" i="13"/>
  <c r="N4152" i="13"/>
  <c r="O4152" i="13"/>
  <c r="P4152" i="13"/>
  <c r="N4153" i="13"/>
  <c r="O4153" i="13"/>
  <c r="P4153" i="13"/>
  <c r="N4154" i="13"/>
  <c r="O4154" i="13"/>
  <c r="P4154" i="13"/>
  <c r="N4155" i="13"/>
  <c r="O4155" i="13"/>
  <c r="P4155" i="13"/>
  <c r="N4156" i="13"/>
  <c r="O4156" i="13"/>
  <c r="P4156" i="13"/>
  <c r="N4157" i="13"/>
  <c r="O4157" i="13"/>
  <c r="P4157" i="13"/>
  <c r="N4158" i="13"/>
  <c r="O4158" i="13"/>
  <c r="P4158" i="13"/>
  <c r="N4159" i="13"/>
  <c r="O4159" i="13"/>
  <c r="P4159" i="13"/>
  <c r="N4160" i="13"/>
  <c r="O4160" i="13"/>
  <c r="P4160" i="13"/>
  <c r="N4161" i="13"/>
  <c r="O4161" i="13"/>
  <c r="P4161" i="13"/>
  <c r="N4162" i="13"/>
  <c r="O4162" i="13"/>
  <c r="P4162" i="13"/>
  <c r="N4163" i="13"/>
  <c r="O4163" i="13"/>
  <c r="P4163" i="13"/>
  <c r="N4164" i="13"/>
  <c r="O4164" i="13"/>
  <c r="P4164" i="13"/>
  <c r="N4165" i="13"/>
  <c r="O4165" i="13"/>
  <c r="P4165" i="13"/>
  <c r="N4166" i="13"/>
  <c r="O4166" i="13"/>
  <c r="P4166" i="13"/>
  <c r="N4167" i="13"/>
  <c r="O4167" i="13"/>
  <c r="P4167" i="13"/>
  <c r="N4168" i="13"/>
  <c r="O4168" i="13"/>
  <c r="P4168" i="13"/>
  <c r="N4169" i="13"/>
  <c r="O4169" i="13"/>
  <c r="P4169" i="13"/>
  <c r="D8" i="22"/>
  <c r="AD3" i="13"/>
  <c r="F3" i="21"/>
  <c r="AD4" i="13"/>
  <c r="F4" i="21"/>
  <c r="AD5" i="13"/>
  <c r="F5" i="21"/>
  <c r="AD6" i="13"/>
  <c r="F6" i="21"/>
  <c r="AD7" i="13"/>
  <c r="F7" i="21"/>
  <c r="AD8" i="13"/>
  <c r="F8" i="21"/>
  <c r="AD9" i="13"/>
  <c r="F9" i="21"/>
  <c r="AD10" i="13"/>
  <c r="F10" i="21"/>
  <c r="AD11" i="13"/>
  <c r="F11" i="21"/>
  <c r="AD12" i="13"/>
  <c r="F12" i="21"/>
  <c r="AD13" i="13"/>
  <c r="F13" i="21"/>
  <c r="AD14" i="13"/>
  <c r="F14" i="21"/>
  <c r="AD15" i="13"/>
  <c r="F15" i="21"/>
  <c r="AD16" i="13"/>
  <c r="F16" i="21"/>
  <c r="AD17" i="13"/>
  <c r="F17" i="21"/>
  <c r="AD18" i="13"/>
  <c r="F18" i="21"/>
  <c r="AD19" i="13"/>
  <c r="F19" i="21"/>
  <c r="AD20" i="13"/>
  <c r="F20" i="21"/>
  <c r="AD21" i="13"/>
  <c r="F21" i="21"/>
  <c r="AD22" i="13"/>
  <c r="F22" i="21"/>
  <c r="AD23" i="13"/>
  <c r="F23" i="21"/>
  <c r="AD24" i="13"/>
  <c r="F24" i="21"/>
  <c r="AD25" i="13"/>
  <c r="F25" i="21"/>
  <c r="AD26" i="13"/>
  <c r="F26" i="21"/>
  <c r="AD27" i="13"/>
  <c r="F27" i="21"/>
  <c r="AD28" i="13"/>
  <c r="F28" i="21"/>
  <c r="AD29" i="13"/>
  <c r="F29" i="21"/>
  <c r="AD30" i="13"/>
  <c r="F30" i="21"/>
  <c r="AD31" i="13"/>
  <c r="F31" i="21"/>
  <c r="AD32" i="13"/>
  <c r="F32" i="21"/>
  <c r="AD33" i="13"/>
  <c r="F33" i="21"/>
  <c r="AD34" i="13"/>
  <c r="F34" i="21"/>
  <c r="AD35" i="13"/>
  <c r="F35" i="21"/>
  <c r="AD36" i="13"/>
  <c r="F36" i="21"/>
  <c r="AD37" i="13"/>
  <c r="F37" i="21"/>
  <c r="AD38" i="13"/>
  <c r="F38" i="21"/>
  <c r="AD39" i="13"/>
  <c r="F39" i="21"/>
  <c r="AD40" i="13"/>
  <c r="F40" i="21"/>
  <c r="AD41" i="13"/>
  <c r="F41" i="21"/>
  <c r="AD42" i="13"/>
  <c r="F42" i="21"/>
  <c r="AD43" i="13"/>
  <c r="F43" i="21"/>
  <c r="AD44" i="13"/>
  <c r="F44" i="21"/>
  <c r="AD45" i="13"/>
  <c r="F45" i="21"/>
  <c r="AD46" i="13"/>
  <c r="F46" i="21"/>
  <c r="AD47" i="13"/>
  <c r="F47" i="21"/>
  <c r="AD48" i="13"/>
  <c r="F48" i="21"/>
  <c r="AD49" i="13"/>
  <c r="F49" i="21"/>
  <c r="AD50" i="13"/>
  <c r="F50" i="21"/>
  <c r="AD51" i="13"/>
  <c r="F51" i="21"/>
  <c r="AD52" i="13"/>
  <c r="F52" i="21"/>
  <c r="AD53" i="13"/>
  <c r="F53" i="21"/>
  <c r="AD54" i="13"/>
  <c r="F54" i="21"/>
  <c r="AD55" i="13"/>
  <c r="F55" i="21"/>
  <c r="AD56" i="13"/>
  <c r="F56" i="21"/>
  <c r="AD57" i="13"/>
  <c r="F57" i="21"/>
  <c r="AD58" i="13"/>
  <c r="F58" i="21"/>
  <c r="AD59" i="13"/>
  <c r="F59" i="21"/>
  <c r="AD60" i="13"/>
  <c r="F60" i="21"/>
  <c r="AD61" i="13"/>
  <c r="F61" i="21"/>
  <c r="AD62" i="13"/>
  <c r="F62" i="21"/>
  <c r="AD63" i="13"/>
  <c r="F63" i="21"/>
  <c r="AD64" i="13"/>
  <c r="F64" i="21"/>
  <c r="AD65" i="13"/>
  <c r="F65" i="21"/>
  <c r="AD66" i="13"/>
  <c r="F66" i="21"/>
  <c r="AD67" i="13"/>
  <c r="F67" i="21"/>
  <c r="AD68" i="13"/>
  <c r="F68" i="21"/>
  <c r="AD69" i="13"/>
  <c r="F69" i="21"/>
  <c r="AD70" i="13"/>
  <c r="F70" i="21"/>
  <c r="AD71" i="13"/>
  <c r="F71" i="21"/>
  <c r="AD72" i="13"/>
  <c r="F72" i="21"/>
  <c r="AD73" i="13"/>
  <c r="F73" i="21"/>
  <c r="AD74" i="13"/>
  <c r="F74" i="21"/>
  <c r="AD75" i="13"/>
  <c r="F75" i="21"/>
  <c r="AD76" i="13"/>
  <c r="F76" i="21"/>
  <c r="AD77" i="13"/>
  <c r="F77" i="21"/>
  <c r="AD78" i="13"/>
  <c r="F78" i="21"/>
  <c r="AD79" i="13"/>
  <c r="F79" i="21"/>
  <c r="AD80" i="13"/>
  <c r="F80" i="21"/>
  <c r="AD81" i="13"/>
  <c r="F81" i="21"/>
  <c r="AD82" i="13"/>
  <c r="F82" i="21"/>
  <c r="AD83" i="13"/>
  <c r="F83" i="21"/>
  <c r="AD84" i="13"/>
  <c r="F84" i="21"/>
  <c r="AD85" i="13"/>
  <c r="F85" i="21"/>
  <c r="AD86" i="13"/>
  <c r="F86" i="21"/>
  <c r="AD87" i="13"/>
  <c r="F87" i="21"/>
  <c r="AD88" i="13"/>
  <c r="F88" i="21"/>
  <c r="AD89" i="13"/>
  <c r="F89" i="21"/>
  <c r="AD90" i="13"/>
  <c r="F90" i="21"/>
  <c r="AD91" i="13"/>
  <c r="F91" i="21"/>
  <c r="AD92" i="13"/>
  <c r="F92" i="21"/>
  <c r="AD93" i="13"/>
  <c r="F93" i="21"/>
  <c r="AD94" i="13"/>
  <c r="F94" i="21"/>
  <c r="AD95" i="13"/>
  <c r="F95" i="21"/>
  <c r="AD96" i="13"/>
  <c r="F96" i="21"/>
  <c r="AD97" i="13"/>
  <c r="F97" i="21"/>
  <c r="AD98" i="13"/>
  <c r="F98" i="21"/>
  <c r="AD99" i="13"/>
  <c r="F99" i="21"/>
  <c r="AD100" i="13"/>
  <c r="F100" i="21"/>
  <c r="AD101" i="13"/>
  <c r="F101" i="21"/>
  <c r="AD102" i="13"/>
  <c r="F102" i="21"/>
  <c r="AD103" i="13"/>
  <c r="F103" i="21"/>
  <c r="AD104" i="13"/>
  <c r="F104" i="21"/>
  <c r="AD105" i="13"/>
  <c r="F105" i="21"/>
  <c r="AD106" i="13"/>
  <c r="F106" i="21"/>
  <c r="AD107" i="13"/>
  <c r="F107" i="21"/>
  <c r="AD108" i="13"/>
  <c r="F108" i="21"/>
  <c r="AD109" i="13"/>
  <c r="F109" i="21"/>
  <c r="AD110" i="13"/>
  <c r="F110" i="21"/>
  <c r="AD111" i="13"/>
  <c r="F111" i="21"/>
  <c r="AD112" i="13"/>
  <c r="F112" i="21"/>
  <c r="AD113" i="13"/>
  <c r="F113" i="21"/>
  <c r="AD114" i="13"/>
  <c r="F114" i="21"/>
  <c r="AD115" i="13"/>
  <c r="F115" i="21"/>
  <c r="AD116" i="13"/>
  <c r="F116" i="21"/>
  <c r="AD117" i="13"/>
  <c r="F117" i="21"/>
  <c r="AD118" i="13"/>
  <c r="F118" i="21"/>
  <c r="AD119" i="13"/>
  <c r="F119" i="21"/>
  <c r="AD120" i="13"/>
  <c r="F120" i="21"/>
  <c r="AD121" i="13"/>
  <c r="F121" i="21"/>
  <c r="AD122" i="13"/>
  <c r="F122" i="21"/>
  <c r="AD123" i="13"/>
  <c r="F123" i="21"/>
  <c r="AD124" i="13"/>
  <c r="F124" i="21"/>
  <c r="AD125" i="13"/>
  <c r="F125" i="21"/>
  <c r="AD126" i="13"/>
  <c r="F126" i="21"/>
  <c r="AD127" i="13"/>
  <c r="F127" i="21"/>
  <c r="AD128" i="13"/>
  <c r="F128" i="21"/>
  <c r="AD129" i="13"/>
  <c r="F129" i="21"/>
  <c r="AD130" i="13"/>
  <c r="F130" i="21"/>
  <c r="AD131" i="13"/>
  <c r="F131" i="21"/>
  <c r="AD132" i="13"/>
  <c r="F132" i="21"/>
  <c r="AD133" i="13"/>
  <c r="F133" i="21"/>
  <c r="AD134" i="13"/>
  <c r="F134" i="21"/>
  <c r="AD135" i="13"/>
  <c r="F135" i="21"/>
  <c r="AD136" i="13"/>
  <c r="F136" i="21"/>
  <c r="AD137" i="13"/>
  <c r="F137" i="21"/>
  <c r="AD138" i="13"/>
  <c r="F138" i="21"/>
  <c r="AD139" i="13"/>
  <c r="F139" i="21"/>
  <c r="AD140" i="13"/>
  <c r="F140" i="21"/>
  <c r="AD141" i="13"/>
  <c r="F141" i="21"/>
  <c r="AD142" i="13"/>
  <c r="F142" i="21"/>
  <c r="AD143" i="13"/>
  <c r="F143" i="21"/>
  <c r="AD144" i="13"/>
  <c r="F144" i="21"/>
  <c r="AD145" i="13"/>
  <c r="F145" i="21"/>
  <c r="AD146" i="13"/>
  <c r="F146" i="21"/>
  <c r="AD147" i="13"/>
  <c r="F147" i="21"/>
  <c r="AD148" i="13"/>
  <c r="F148" i="21"/>
  <c r="AD149" i="13"/>
  <c r="F149" i="21"/>
  <c r="AD150" i="13"/>
  <c r="F150" i="21"/>
  <c r="AD151" i="13"/>
  <c r="F151" i="21"/>
  <c r="AD152" i="13"/>
  <c r="F152" i="21"/>
  <c r="AD153" i="13"/>
  <c r="F153" i="21"/>
  <c r="AD154" i="13"/>
  <c r="F154" i="21"/>
  <c r="AD155" i="13"/>
  <c r="F155" i="21"/>
  <c r="AD156" i="13"/>
  <c r="F156" i="21"/>
  <c r="AD157" i="13"/>
  <c r="F157" i="21"/>
  <c r="AD158" i="13"/>
  <c r="F158" i="21"/>
  <c r="AD159" i="13"/>
  <c r="F159" i="21"/>
  <c r="AD160" i="13"/>
  <c r="F160" i="21"/>
  <c r="AD161" i="13"/>
  <c r="F161" i="21"/>
  <c r="AD162" i="13"/>
  <c r="F162" i="21"/>
  <c r="AD163" i="13"/>
  <c r="F163" i="21"/>
  <c r="AD164" i="13"/>
  <c r="F164" i="21"/>
  <c r="AD165" i="13"/>
  <c r="F165" i="21"/>
  <c r="AD166" i="13"/>
  <c r="F166" i="21"/>
  <c r="AD167" i="13"/>
  <c r="F167" i="21"/>
  <c r="AD168" i="13"/>
  <c r="F168" i="21"/>
  <c r="AD169" i="13"/>
  <c r="F169" i="21"/>
  <c r="AD170" i="13"/>
  <c r="F170" i="21"/>
  <c r="AD171" i="13"/>
  <c r="F171" i="21"/>
  <c r="AD172" i="13"/>
  <c r="F172" i="21"/>
  <c r="AD173" i="13"/>
  <c r="F173" i="21"/>
  <c r="AD174" i="13"/>
  <c r="F174" i="21"/>
  <c r="AD175" i="13"/>
  <c r="F175" i="21"/>
  <c r="AD176" i="13"/>
  <c r="F176" i="21"/>
  <c r="AD177" i="13"/>
  <c r="F177" i="21"/>
  <c r="AD178" i="13"/>
  <c r="F178" i="21"/>
  <c r="AD179" i="13"/>
  <c r="F179" i="21"/>
  <c r="AD180" i="13"/>
  <c r="F180" i="21"/>
  <c r="AD181" i="13"/>
  <c r="F181" i="21"/>
  <c r="AD182" i="13"/>
  <c r="F182" i="21"/>
  <c r="AD183" i="13"/>
  <c r="F183" i="21"/>
  <c r="AD184" i="13"/>
  <c r="F184" i="21"/>
  <c r="AD185" i="13"/>
  <c r="F185" i="21"/>
  <c r="AD186" i="13"/>
  <c r="F186" i="21"/>
  <c r="AD187" i="13"/>
  <c r="F187" i="21"/>
  <c r="AD188" i="13"/>
  <c r="F188" i="21"/>
  <c r="AD189" i="13"/>
  <c r="F189" i="21"/>
  <c r="AD190" i="13"/>
  <c r="F190" i="21"/>
  <c r="AD191" i="13"/>
  <c r="F191" i="21"/>
  <c r="AD192" i="13"/>
  <c r="F192" i="21"/>
  <c r="AD193" i="13"/>
  <c r="F193" i="21"/>
  <c r="AD194" i="13"/>
  <c r="F194" i="21"/>
  <c r="AD195" i="13"/>
  <c r="F195" i="21"/>
  <c r="AD196" i="13"/>
  <c r="F196" i="21"/>
  <c r="AD197" i="13"/>
  <c r="F197" i="21"/>
  <c r="AD198" i="13"/>
  <c r="F198" i="21"/>
  <c r="AD199" i="13"/>
  <c r="F199" i="21"/>
  <c r="AD200" i="13"/>
  <c r="F200" i="21"/>
  <c r="AD201" i="13"/>
  <c r="F201" i="21"/>
  <c r="AD202" i="13"/>
  <c r="F202" i="21"/>
  <c r="AD203" i="13"/>
  <c r="F203" i="21"/>
  <c r="AD204" i="13"/>
  <c r="F204" i="21"/>
  <c r="AD205" i="13"/>
  <c r="F205" i="21"/>
  <c r="AD206" i="13"/>
  <c r="F206" i="21"/>
  <c r="AD207" i="13"/>
  <c r="F207" i="21"/>
  <c r="AD208" i="13"/>
  <c r="F208" i="21"/>
  <c r="AD209" i="13"/>
  <c r="F209" i="21"/>
  <c r="AD210" i="13"/>
  <c r="F210" i="21"/>
  <c r="AD211" i="13"/>
  <c r="F211" i="21"/>
  <c r="AD212" i="13"/>
  <c r="F212" i="21"/>
  <c r="AD213" i="13"/>
  <c r="F213" i="21"/>
  <c r="AD214" i="13"/>
  <c r="F214" i="21"/>
  <c r="AD215" i="13"/>
  <c r="F215" i="21"/>
  <c r="AD216" i="13"/>
  <c r="F216" i="21"/>
  <c r="AD217" i="13"/>
  <c r="F217" i="21"/>
  <c r="AD218" i="13"/>
  <c r="F218" i="21"/>
  <c r="AD219" i="13"/>
  <c r="F219" i="21"/>
  <c r="AD220" i="13"/>
  <c r="F220" i="21"/>
  <c r="AD221" i="13"/>
  <c r="F221" i="21"/>
  <c r="AD222" i="13"/>
  <c r="F222" i="21"/>
  <c r="AD223" i="13"/>
  <c r="F223" i="21"/>
  <c r="AD224" i="13"/>
  <c r="F224" i="21"/>
  <c r="AD225" i="13"/>
  <c r="F225" i="21"/>
  <c r="AD226" i="13"/>
  <c r="F226" i="21"/>
  <c r="AD227" i="13"/>
  <c r="F227" i="21"/>
  <c r="AD228" i="13"/>
  <c r="F228" i="21"/>
  <c r="AD229" i="13"/>
  <c r="F229" i="21"/>
  <c r="AD230" i="13"/>
  <c r="F230" i="21"/>
  <c r="AD231" i="13"/>
  <c r="F231" i="21"/>
  <c r="AD232" i="13"/>
  <c r="F232" i="21"/>
  <c r="AD233" i="13"/>
  <c r="F233" i="21"/>
  <c r="AD234" i="13"/>
  <c r="F234" i="21"/>
  <c r="AD235" i="13"/>
  <c r="F235" i="21"/>
  <c r="AD236" i="13"/>
  <c r="F236" i="21"/>
  <c r="AD237" i="13"/>
  <c r="F237" i="21"/>
  <c r="AD238" i="13"/>
  <c r="F238" i="21"/>
  <c r="AD239" i="13"/>
  <c r="F239" i="21"/>
  <c r="AD240" i="13"/>
  <c r="F240" i="21"/>
  <c r="AD241" i="13"/>
  <c r="F241" i="21"/>
  <c r="AD242" i="13"/>
  <c r="F242" i="21"/>
  <c r="AD243" i="13"/>
  <c r="F243" i="21"/>
  <c r="AD244" i="13"/>
  <c r="F244" i="21"/>
  <c r="AD245" i="13"/>
  <c r="F245" i="21"/>
  <c r="AD246" i="13"/>
  <c r="F246" i="21"/>
  <c r="AD247" i="13"/>
  <c r="F247" i="21"/>
  <c r="AD248" i="13"/>
  <c r="F248" i="21"/>
  <c r="AD249" i="13"/>
  <c r="F249" i="21"/>
  <c r="AD250" i="13"/>
  <c r="F250" i="21"/>
  <c r="AD251" i="13"/>
  <c r="F251" i="21"/>
  <c r="AD252" i="13"/>
  <c r="F252" i="21"/>
  <c r="AD253" i="13"/>
  <c r="F253" i="21"/>
  <c r="AD254" i="13"/>
  <c r="F254" i="21"/>
  <c r="AD255" i="13"/>
  <c r="F255" i="21"/>
  <c r="AD256" i="13"/>
  <c r="F256" i="21"/>
  <c r="AD257" i="13"/>
  <c r="F257" i="21"/>
  <c r="AD258" i="13"/>
  <c r="F258" i="21"/>
  <c r="AD259" i="13"/>
  <c r="F259" i="21"/>
  <c r="AD260" i="13"/>
  <c r="F260" i="21"/>
  <c r="AD261" i="13"/>
  <c r="F261" i="21"/>
  <c r="AD262" i="13"/>
  <c r="F262" i="21"/>
  <c r="AD263" i="13"/>
  <c r="F263" i="21"/>
  <c r="AD264" i="13"/>
  <c r="F264" i="21"/>
  <c r="AD265" i="13"/>
  <c r="F265" i="21"/>
  <c r="AD266" i="13"/>
  <c r="F266" i="21"/>
  <c r="AD267" i="13"/>
  <c r="F267" i="21"/>
  <c r="AD268" i="13"/>
  <c r="F268" i="21"/>
  <c r="AD269" i="13"/>
  <c r="F269" i="21"/>
  <c r="AD270" i="13"/>
  <c r="F270" i="21"/>
  <c r="AD271" i="13"/>
  <c r="F271" i="21"/>
  <c r="AD272" i="13"/>
  <c r="F272" i="21"/>
  <c r="AD273" i="13"/>
  <c r="F273" i="21"/>
  <c r="AD274" i="13"/>
  <c r="F274" i="21"/>
  <c r="AD275" i="13"/>
  <c r="F275" i="21"/>
  <c r="AD276" i="13"/>
  <c r="F276" i="21"/>
  <c r="AD277" i="13"/>
  <c r="F277" i="21"/>
  <c r="AD278" i="13"/>
  <c r="F278" i="21"/>
  <c r="AD279" i="13"/>
  <c r="F279" i="21"/>
  <c r="AD280" i="13"/>
  <c r="F280" i="21"/>
  <c r="AD281" i="13"/>
  <c r="F281" i="21"/>
  <c r="AD282" i="13"/>
  <c r="F282" i="21"/>
  <c r="AD283" i="13"/>
  <c r="F283" i="21"/>
  <c r="AD284" i="13"/>
  <c r="F284" i="21"/>
  <c r="AD285" i="13"/>
  <c r="F285" i="21"/>
  <c r="AD286" i="13"/>
  <c r="F286" i="21"/>
  <c r="AD287" i="13"/>
  <c r="F287" i="21"/>
  <c r="AD288" i="13"/>
  <c r="F288" i="21"/>
  <c r="AD289" i="13"/>
  <c r="F289" i="21"/>
  <c r="AD290" i="13"/>
  <c r="F290" i="21"/>
  <c r="AD291" i="13"/>
  <c r="F291" i="21"/>
  <c r="AD292" i="13"/>
  <c r="F292" i="21"/>
  <c r="AD293" i="13"/>
  <c r="F293" i="21"/>
  <c r="AD294" i="13"/>
  <c r="F294" i="21"/>
  <c r="AD295" i="13"/>
  <c r="F295" i="21"/>
  <c r="AD296" i="13"/>
  <c r="F296" i="21"/>
  <c r="AD297" i="13"/>
  <c r="F297" i="21"/>
  <c r="AD298" i="13"/>
  <c r="F298" i="21"/>
  <c r="AD299" i="13"/>
  <c r="F299" i="21"/>
  <c r="AD300" i="13"/>
  <c r="F300" i="21"/>
  <c r="AD301" i="13"/>
  <c r="F301" i="21"/>
  <c r="AD302" i="13"/>
  <c r="F302" i="21"/>
  <c r="AD303" i="13"/>
  <c r="F303" i="21"/>
  <c r="AD304" i="13"/>
  <c r="F304" i="21"/>
  <c r="AD305" i="13"/>
  <c r="F305" i="21"/>
  <c r="AD306" i="13"/>
  <c r="F306" i="21"/>
  <c r="AD307" i="13"/>
  <c r="F307" i="21"/>
  <c r="AD308" i="13"/>
  <c r="F308" i="21"/>
  <c r="AD309" i="13"/>
  <c r="F309" i="21"/>
  <c r="AD310" i="13"/>
  <c r="F310" i="21"/>
  <c r="AD311" i="13"/>
  <c r="F311" i="21"/>
  <c r="AD312" i="13"/>
  <c r="F312" i="21"/>
  <c r="AD313" i="13"/>
  <c r="F313" i="21"/>
  <c r="AD314" i="13"/>
  <c r="F314" i="21"/>
  <c r="AD315" i="13"/>
  <c r="F315" i="21"/>
  <c r="AD316" i="13"/>
  <c r="F316" i="21"/>
  <c r="AD317" i="13"/>
  <c r="F317" i="21"/>
  <c r="AD318" i="13"/>
  <c r="F318" i="21"/>
  <c r="AD319" i="13"/>
  <c r="F319" i="21"/>
  <c r="AD320" i="13"/>
  <c r="F320" i="21"/>
  <c r="AD321" i="13"/>
  <c r="F321" i="21"/>
  <c r="AD322" i="13"/>
  <c r="F322" i="21"/>
  <c r="AD323" i="13"/>
  <c r="F323" i="21"/>
  <c r="AD324" i="13"/>
  <c r="F324" i="21"/>
  <c r="AD325" i="13"/>
  <c r="F325" i="21"/>
  <c r="AD326" i="13"/>
  <c r="F326" i="21"/>
  <c r="AD327" i="13"/>
  <c r="F327" i="21"/>
  <c r="AD328" i="13"/>
  <c r="F328" i="21"/>
  <c r="AD329" i="13"/>
  <c r="F329" i="21"/>
  <c r="AD330" i="13"/>
  <c r="F330" i="21"/>
  <c r="AD331" i="13"/>
  <c r="F331" i="21"/>
  <c r="AD332" i="13"/>
  <c r="F332" i="21"/>
  <c r="AD333" i="13"/>
  <c r="F333" i="21"/>
  <c r="AD334" i="13"/>
  <c r="F334" i="21"/>
  <c r="AD335" i="13"/>
  <c r="F335" i="21"/>
  <c r="AD336" i="13"/>
  <c r="F336" i="21"/>
  <c r="AD337" i="13"/>
  <c r="F337" i="21"/>
  <c r="AD338" i="13"/>
  <c r="F338" i="21"/>
  <c r="AD339" i="13"/>
  <c r="F339" i="21"/>
  <c r="AD340" i="13"/>
  <c r="F340" i="21"/>
  <c r="AD341" i="13"/>
  <c r="F341" i="21"/>
  <c r="AD342" i="13"/>
  <c r="F342" i="21"/>
  <c r="AD343" i="13"/>
  <c r="F343" i="21"/>
  <c r="AD344" i="13"/>
  <c r="F344" i="21"/>
  <c r="AD345" i="13"/>
  <c r="F345" i="21"/>
  <c r="AD346" i="13"/>
  <c r="F346" i="21"/>
  <c r="AD347" i="13"/>
  <c r="F347" i="21"/>
  <c r="AD348" i="13"/>
  <c r="F348" i="21"/>
  <c r="AD349" i="13"/>
  <c r="F349" i="21"/>
  <c r="AD350" i="13"/>
  <c r="F350" i="21"/>
  <c r="AD351" i="13"/>
  <c r="F351" i="21"/>
  <c r="AD352" i="13"/>
  <c r="F352" i="21"/>
  <c r="AD353" i="13"/>
  <c r="F353" i="21"/>
  <c r="AD354" i="13"/>
  <c r="F354" i="21"/>
  <c r="AD355" i="13"/>
  <c r="F355" i="21"/>
  <c r="AD356" i="13"/>
  <c r="F356" i="21"/>
  <c r="AD357" i="13"/>
  <c r="F357" i="21"/>
  <c r="AD358" i="13"/>
  <c r="F358" i="21"/>
  <c r="AD359" i="13"/>
  <c r="F359" i="21"/>
  <c r="AD360" i="13"/>
  <c r="F360" i="21"/>
  <c r="AD361" i="13"/>
  <c r="F361" i="21"/>
  <c r="AD362" i="13"/>
  <c r="F362" i="21"/>
  <c r="AD363" i="13"/>
  <c r="F363" i="21"/>
  <c r="AD364" i="13"/>
  <c r="F364" i="21"/>
  <c r="AD365" i="13"/>
  <c r="F365" i="21"/>
  <c r="AD366" i="13"/>
  <c r="F366" i="21"/>
  <c r="AD367" i="13"/>
  <c r="F367" i="21"/>
  <c r="AD368" i="13"/>
  <c r="F368" i="21"/>
  <c r="AD369" i="13"/>
  <c r="F369" i="21"/>
  <c r="AD370" i="13"/>
  <c r="F370" i="21"/>
  <c r="AD371" i="13"/>
  <c r="F371" i="21"/>
  <c r="AD372" i="13"/>
  <c r="F372" i="21"/>
  <c r="AD373" i="13"/>
  <c r="F373" i="21"/>
  <c r="AD374" i="13"/>
  <c r="F374" i="21"/>
  <c r="AD375" i="13"/>
  <c r="F375" i="21"/>
  <c r="AD376" i="13"/>
  <c r="F376" i="21"/>
  <c r="AD377" i="13"/>
  <c r="F377" i="21"/>
  <c r="AD378" i="13"/>
  <c r="F378" i="21"/>
  <c r="AD379" i="13"/>
  <c r="F379" i="21"/>
  <c r="AD380" i="13"/>
  <c r="F380" i="21"/>
  <c r="AD381" i="13"/>
  <c r="F381" i="21"/>
  <c r="AD382" i="13"/>
  <c r="F382" i="21"/>
  <c r="AD383" i="13"/>
  <c r="F383" i="21"/>
  <c r="AD384" i="13"/>
  <c r="F384" i="21"/>
  <c r="AD385" i="13"/>
  <c r="F385" i="21"/>
  <c r="AD386" i="13"/>
  <c r="F386" i="21"/>
  <c r="AD387" i="13"/>
  <c r="F387" i="21"/>
  <c r="AD388" i="13"/>
  <c r="F388" i="21"/>
  <c r="AD389" i="13"/>
  <c r="F389" i="21"/>
  <c r="AD390" i="13"/>
  <c r="F390" i="21"/>
  <c r="AD391" i="13"/>
  <c r="F391" i="21"/>
  <c r="AD392" i="13"/>
  <c r="F392" i="21"/>
  <c r="AD393" i="13"/>
  <c r="F393" i="21"/>
  <c r="AD394" i="13"/>
  <c r="F394" i="21"/>
  <c r="AD395" i="13"/>
  <c r="F395" i="21"/>
  <c r="AD396" i="13"/>
  <c r="F396" i="21"/>
  <c r="AD397" i="13"/>
  <c r="F397" i="21"/>
  <c r="AD398" i="13"/>
  <c r="F398" i="21"/>
  <c r="AD399" i="13"/>
  <c r="F399" i="21"/>
  <c r="AD400" i="13"/>
  <c r="F400" i="21"/>
  <c r="AD401" i="13"/>
  <c r="F401" i="21"/>
  <c r="AD402" i="13"/>
  <c r="F402" i="21"/>
  <c r="AD403" i="13"/>
  <c r="F403" i="21"/>
  <c r="AD404" i="13"/>
  <c r="F404" i="21"/>
  <c r="AD405" i="13"/>
  <c r="F405" i="21"/>
  <c r="AD406" i="13"/>
  <c r="F406" i="21"/>
  <c r="AD407" i="13"/>
  <c r="F407" i="21"/>
  <c r="AD408" i="13"/>
  <c r="F408" i="21"/>
  <c r="AD409" i="13"/>
  <c r="F409" i="21"/>
  <c r="AD410" i="13"/>
  <c r="F410" i="21"/>
  <c r="AD411" i="13"/>
  <c r="F411" i="21"/>
  <c r="AD412" i="13"/>
  <c r="F412" i="21"/>
  <c r="AD413" i="13"/>
  <c r="F413" i="21"/>
  <c r="AD414" i="13"/>
  <c r="F414" i="21"/>
  <c r="AD415" i="13"/>
  <c r="F415" i="21"/>
  <c r="AD416" i="13"/>
  <c r="F416" i="21"/>
  <c r="AD417" i="13"/>
  <c r="F417" i="21"/>
  <c r="AD418" i="13"/>
  <c r="F418" i="21"/>
  <c r="AD419" i="13"/>
  <c r="F419" i="21"/>
  <c r="AD420" i="13"/>
  <c r="F420" i="21"/>
  <c r="AD421" i="13"/>
  <c r="F421" i="21"/>
  <c r="AD422" i="13"/>
  <c r="F422" i="21"/>
  <c r="AD423" i="13"/>
  <c r="F423" i="21"/>
  <c r="AD424" i="13"/>
  <c r="F424" i="21"/>
  <c r="AD425" i="13"/>
  <c r="F425" i="21"/>
  <c r="AD426" i="13"/>
  <c r="F426" i="21"/>
  <c r="AD427" i="13"/>
  <c r="F427" i="21"/>
  <c r="AD428" i="13"/>
  <c r="F428" i="21"/>
  <c r="AD429" i="13"/>
  <c r="F429" i="21"/>
  <c r="AD430" i="13"/>
  <c r="F430" i="21"/>
  <c r="AD431" i="13"/>
  <c r="F431" i="21"/>
  <c r="AD432" i="13"/>
  <c r="F432" i="21"/>
  <c r="AD433" i="13"/>
  <c r="F433" i="21"/>
  <c r="AD434" i="13"/>
  <c r="F434" i="21"/>
  <c r="AD435" i="13"/>
  <c r="F435" i="21"/>
  <c r="AD436" i="13"/>
  <c r="F436" i="21"/>
  <c r="AD437" i="13"/>
  <c r="F437" i="21"/>
  <c r="AD438" i="13"/>
  <c r="F438" i="21"/>
  <c r="AD439" i="13"/>
  <c r="F439" i="21"/>
  <c r="AD440" i="13"/>
  <c r="F440" i="21"/>
  <c r="AD441" i="13"/>
  <c r="F441" i="21"/>
  <c r="AD442" i="13"/>
  <c r="F442" i="21"/>
  <c r="AD443" i="13"/>
  <c r="F443" i="21"/>
  <c r="AD444" i="13"/>
  <c r="F444" i="21"/>
  <c r="AD445" i="13"/>
  <c r="F445" i="21"/>
  <c r="AD446" i="13"/>
  <c r="F446" i="21"/>
  <c r="AD447" i="13"/>
  <c r="F447" i="21"/>
  <c r="AD448" i="13"/>
  <c r="F448" i="21"/>
  <c r="AD449" i="13"/>
  <c r="F449" i="21"/>
  <c r="AD450" i="13"/>
  <c r="F450" i="21"/>
  <c r="AD451" i="13"/>
  <c r="F451" i="21"/>
  <c r="AD452" i="13"/>
  <c r="F452" i="21"/>
  <c r="AD453" i="13"/>
  <c r="F453" i="21"/>
  <c r="AD454" i="13"/>
  <c r="F454" i="21"/>
  <c r="AD455" i="13"/>
  <c r="F455" i="21"/>
  <c r="AD456" i="13"/>
  <c r="F456" i="21"/>
  <c r="AD457" i="13"/>
  <c r="F457" i="21"/>
  <c r="AD458" i="13"/>
  <c r="F458" i="21"/>
  <c r="AD459" i="13"/>
  <c r="F459" i="21"/>
  <c r="AD460" i="13"/>
  <c r="F460" i="21"/>
  <c r="AD461" i="13"/>
  <c r="F461" i="21"/>
  <c r="AD462" i="13"/>
  <c r="F462" i="21"/>
  <c r="AD463" i="13"/>
  <c r="F463" i="21"/>
  <c r="AD464" i="13"/>
  <c r="F464" i="21"/>
  <c r="AD465" i="13"/>
  <c r="F465" i="21"/>
  <c r="AD466" i="13"/>
  <c r="F466" i="21"/>
  <c r="AD467" i="13"/>
  <c r="F467" i="21"/>
  <c r="AD468" i="13"/>
  <c r="F468" i="21"/>
  <c r="AD469" i="13"/>
  <c r="F469" i="21"/>
  <c r="AD470" i="13"/>
  <c r="F470" i="21"/>
  <c r="AD471" i="13"/>
  <c r="F471" i="21"/>
  <c r="AD472" i="13"/>
  <c r="F472" i="21"/>
  <c r="AD473" i="13"/>
  <c r="F473" i="21"/>
  <c r="AD474" i="13"/>
  <c r="F474" i="21"/>
  <c r="AD475" i="13"/>
  <c r="F475" i="21"/>
  <c r="AD476" i="13"/>
  <c r="F476" i="21"/>
  <c r="AD477" i="13"/>
  <c r="F477" i="21"/>
  <c r="AD478" i="13"/>
  <c r="F478" i="21"/>
  <c r="AD479" i="13"/>
  <c r="F479" i="21"/>
  <c r="AD480" i="13"/>
  <c r="F480" i="21"/>
  <c r="AD481" i="13"/>
  <c r="F481" i="21"/>
  <c r="AD482" i="13"/>
  <c r="F482" i="21"/>
  <c r="AD483" i="13"/>
  <c r="F483" i="21"/>
  <c r="AD484" i="13"/>
  <c r="F484" i="21"/>
  <c r="AD485" i="13"/>
  <c r="F485" i="21"/>
  <c r="AD486" i="13"/>
  <c r="F486" i="21"/>
  <c r="AD487" i="13"/>
  <c r="F487" i="21"/>
  <c r="AD488" i="13"/>
  <c r="F488" i="21"/>
  <c r="AD489" i="13"/>
  <c r="F489" i="21"/>
  <c r="AD490" i="13"/>
  <c r="F490" i="21"/>
  <c r="AD491" i="13"/>
  <c r="F491" i="21"/>
  <c r="AD492" i="13"/>
  <c r="F492" i="21"/>
  <c r="AD493" i="13"/>
  <c r="F493" i="21"/>
  <c r="AD494" i="13"/>
  <c r="F494" i="21"/>
  <c r="AD495" i="13"/>
  <c r="F495" i="21"/>
  <c r="AD496" i="13"/>
  <c r="F496" i="21"/>
  <c r="AD497" i="13"/>
  <c r="F497" i="21"/>
  <c r="AD498" i="13"/>
  <c r="F498" i="21"/>
  <c r="AD499" i="13"/>
  <c r="F499" i="21"/>
  <c r="AD500" i="13"/>
  <c r="F500" i="21"/>
  <c r="AD501" i="13"/>
  <c r="F501" i="21"/>
  <c r="AD502" i="13"/>
  <c r="F502" i="21"/>
  <c r="AD503" i="13"/>
  <c r="F503" i="21"/>
  <c r="AD504" i="13"/>
  <c r="F504" i="21"/>
  <c r="AD505" i="13"/>
  <c r="F505" i="21"/>
  <c r="AD506" i="13"/>
  <c r="F506" i="21"/>
  <c r="AD507" i="13"/>
  <c r="F507" i="21"/>
  <c r="AD508" i="13"/>
  <c r="F508" i="21"/>
  <c r="AD509" i="13"/>
  <c r="F509" i="21"/>
  <c r="AD510" i="13"/>
  <c r="F510" i="21"/>
  <c r="AD511" i="13"/>
  <c r="F511" i="21"/>
  <c r="AD512" i="13"/>
  <c r="F512" i="21"/>
  <c r="AD513" i="13"/>
  <c r="F513" i="21"/>
  <c r="AD514" i="13"/>
  <c r="F514" i="21"/>
  <c r="AD515" i="13"/>
  <c r="F515" i="21"/>
  <c r="AD516" i="13"/>
  <c r="F516" i="21"/>
  <c r="AD517" i="13"/>
  <c r="F517" i="21"/>
  <c r="AD518" i="13"/>
  <c r="F518" i="21"/>
  <c r="AD519" i="13"/>
  <c r="F519" i="21"/>
  <c r="AD520" i="13"/>
  <c r="F520" i="21"/>
  <c r="AD521" i="13"/>
  <c r="F521" i="21"/>
  <c r="AD522" i="13"/>
  <c r="F522" i="21"/>
  <c r="AD523" i="13"/>
  <c r="F523" i="21"/>
  <c r="AD524" i="13"/>
  <c r="F524" i="21"/>
  <c r="AD525" i="13"/>
  <c r="F525" i="21"/>
  <c r="AD526" i="13"/>
  <c r="F526" i="21"/>
  <c r="AD527" i="13"/>
  <c r="F527" i="21"/>
  <c r="AD528" i="13"/>
  <c r="F528" i="21"/>
  <c r="AD529" i="13"/>
  <c r="F529" i="21"/>
  <c r="AD530" i="13"/>
  <c r="F530" i="21"/>
  <c r="AD531" i="13"/>
  <c r="F531" i="21"/>
  <c r="AD532" i="13"/>
  <c r="F532" i="21"/>
  <c r="AD533" i="13"/>
  <c r="F533" i="21"/>
  <c r="AD534" i="13"/>
  <c r="F534" i="21"/>
  <c r="AD535" i="13"/>
  <c r="F535" i="21"/>
  <c r="AD536" i="13"/>
  <c r="F536" i="21"/>
  <c r="AD537" i="13"/>
  <c r="F537" i="21"/>
  <c r="AD538" i="13"/>
  <c r="F538" i="21"/>
  <c r="AD539" i="13"/>
  <c r="F539" i="21"/>
  <c r="AD540" i="13"/>
  <c r="F540" i="21"/>
  <c r="AD541" i="13"/>
  <c r="F541" i="21"/>
  <c r="AD542" i="13"/>
  <c r="F542" i="21"/>
  <c r="AD543" i="13"/>
  <c r="F543" i="21"/>
  <c r="AD544" i="13"/>
  <c r="F544" i="21"/>
  <c r="AD545" i="13"/>
  <c r="F545" i="21"/>
  <c r="AD546" i="13"/>
  <c r="F546" i="21"/>
  <c r="AD547" i="13"/>
  <c r="F547" i="21"/>
  <c r="AD548" i="13"/>
  <c r="F548" i="21"/>
  <c r="AD549" i="13"/>
  <c r="F549" i="21"/>
  <c r="AD550" i="13"/>
  <c r="F550" i="21"/>
  <c r="AD551" i="13"/>
  <c r="F551" i="21"/>
  <c r="AD552" i="13"/>
  <c r="F552" i="21"/>
  <c r="AD553" i="13"/>
  <c r="F553" i="21"/>
  <c r="AD554" i="13"/>
  <c r="F554" i="21"/>
  <c r="AD555" i="13"/>
  <c r="F555" i="21"/>
  <c r="AD556" i="13"/>
  <c r="F556" i="21"/>
  <c r="AD557" i="13"/>
  <c r="F557" i="21"/>
  <c r="AD558" i="13"/>
  <c r="F558" i="21"/>
  <c r="AD559" i="13"/>
  <c r="F559" i="21"/>
  <c r="AD560" i="13"/>
  <c r="F560" i="21"/>
  <c r="AD561" i="13"/>
  <c r="F561" i="21"/>
  <c r="AD562" i="13"/>
  <c r="F562" i="21"/>
  <c r="AD563" i="13"/>
  <c r="F563" i="21"/>
  <c r="AD564" i="13"/>
  <c r="F564" i="21"/>
  <c r="AD565" i="13"/>
  <c r="F565" i="21"/>
  <c r="AD566" i="13"/>
  <c r="F566" i="21"/>
  <c r="AD567" i="13"/>
  <c r="F567" i="21"/>
  <c r="AD568" i="13"/>
  <c r="F568" i="21"/>
  <c r="AD569" i="13"/>
  <c r="F569" i="21"/>
  <c r="AD570" i="13"/>
  <c r="F570" i="21"/>
  <c r="AD571" i="13"/>
  <c r="F571" i="21"/>
  <c r="AD572" i="13"/>
  <c r="F572" i="21"/>
  <c r="AD573" i="13"/>
  <c r="F573" i="21"/>
  <c r="AD574" i="13"/>
  <c r="F574" i="21"/>
  <c r="AD575" i="13"/>
  <c r="F575" i="21"/>
  <c r="AD576" i="13"/>
  <c r="F576" i="21"/>
  <c r="AD577" i="13"/>
  <c r="F577" i="21"/>
  <c r="AD578" i="13"/>
  <c r="F578" i="21"/>
  <c r="AD579" i="13"/>
  <c r="F579" i="21"/>
  <c r="AD580" i="13"/>
  <c r="F580" i="21"/>
  <c r="AD581" i="13"/>
  <c r="F581" i="21"/>
  <c r="AD582" i="13"/>
  <c r="F582" i="21"/>
  <c r="AD583" i="13"/>
  <c r="F583" i="21"/>
  <c r="AD584" i="13"/>
  <c r="F584" i="21"/>
  <c r="AD585" i="13"/>
  <c r="F585" i="21"/>
  <c r="AD586" i="13"/>
  <c r="F586" i="21"/>
  <c r="AD587" i="13"/>
  <c r="F587" i="21"/>
  <c r="AD588" i="13"/>
  <c r="F588" i="21"/>
  <c r="AD589" i="13"/>
  <c r="F589" i="21"/>
  <c r="AD590" i="13"/>
  <c r="F590" i="21"/>
  <c r="AD591" i="13"/>
  <c r="F591" i="21"/>
  <c r="AD592" i="13"/>
  <c r="F592" i="21"/>
  <c r="AD593" i="13"/>
  <c r="F593" i="21"/>
  <c r="AD594" i="13"/>
  <c r="F594" i="21"/>
  <c r="AD595" i="13"/>
  <c r="F595" i="21"/>
  <c r="AD596" i="13"/>
  <c r="F596" i="21"/>
  <c r="AD597" i="13"/>
  <c r="F597" i="21"/>
  <c r="AD598" i="13"/>
  <c r="F598" i="21"/>
  <c r="AD599" i="13"/>
  <c r="F599" i="21"/>
  <c r="AD600" i="13"/>
  <c r="F600" i="21"/>
  <c r="AD601" i="13"/>
  <c r="F601" i="21"/>
  <c r="AD602" i="13"/>
  <c r="F602" i="21"/>
  <c r="AD603" i="13"/>
  <c r="F603" i="21"/>
  <c r="AD604" i="13"/>
  <c r="F604" i="21"/>
  <c r="AD605" i="13"/>
  <c r="F605" i="21"/>
  <c r="AD606" i="13"/>
  <c r="F606" i="21"/>
  <c r="AD607" i="13"/>
  <c r="F607" i="21"/>
  <c r="AD608" i="13"/>
  <c r="F608" i="21"/>
  <c r="AD609" i="13"/>
  <c r="F609" i="21"/>
  <c r="AD610" i="13"/>
  <c r="F610" i="21"/>
  <c r="AD611" i="13"/>
  <c r="F611" i="21"/>
  <c r="AD612" i="13"/>
  <c r="F612" i="21"/>
  <c r="AD613" i="13"/>
  <c r="F613" i="21"/>
  <c r="AD614" i="13"/>
  <c r="F614" i="21"/>
  <c r="AD615" i="13"/>
  <c r="F615" i="21"/>
  <c r="AD616" i="13"/>
  <c r="F616" i="21"/>
  <c r="AD617" i="13"/>
  <c r="F617" i="21"/>
  <c r="AD618" i="13"/>
  <c r="F618" i="21"/>
  <c r="AD619" i="13"/>
  <c r="F619" i="21"/>
  <c r="AD620" i="13"/>
  <c r="F620" i="21"/>
  <c r="AD621" i="13"/>
  <c r="F621" i="21"/>
  <c r="AD622" i="13"/>
  <c r="F622" i="21"/>
  <c r="AD623" i="13"/>
  <c r="F623" i="21"/>
  <c r="AD624" i="13"/>
  <c r="F624" i="21"/>
  <c r="AD625" i="13"/>
  <c r="F625" i="21"/>
  <c r="AD626" i="13"/>
  <c r="F626" i="21"/>
  <c r="AD627" i="13"/>
  <c r="F627" i="21"/>
  <c r="AD628" i="13"/>
  <c r="F628" i="21"/>
  <c r="AD629" i="13"/>
  <c r="F629" i="21"/>
  <c r="AD630" i="13"/>
  <c r="F630" i="21"/>
  <c r="AD631" i="13"/>
  <c r="F631" i="21"/>
  <c r="AD632" i="13"/>
  <c r="F632" i="21"/>
  <c r="AD633" i="13"/>
  <c r="F633" i="21"/>
  <c r="AD634" i="13"/>
  <c r="F634" i="21"/>
  <c r="AD635" i="13"/>
  <c r="F635" i="21"/>
  <c r="AD636" i="13"/>
  <c r="F636" i="21"/>
  <c r="AD637" i="13"/>
  <c r="F637" i="21"/>
  <c r="AD638" i="13"/>
  <c r="F638" i="21"/>
  <c r="AD639" i="13"/>
  <c r="F639" i="21"/>
  <c r="AD640" i="13"/>
  <c r="F640" i="21"/>
  <c r="AD641" i="13"/>
  <c r="F641" i="21"/>
  <c r="AD642" i="13"/>
  <c r="F642" i="21"/>
  <c r="AD643" i="13"/>
  <c r="F643" i="21"/>
  <c r="AD644" i="13"/>
  <c r="F644" i="21"/>
  <c r="AD645" i="13"/>
  <c r="F645" i="21"/>
  <c r="AD646" i="13"/>
  <c r="F646" i="21"/>
  <c r="AD647" i="13"/>
  <c r="F647" i="21"/>
  <c r="AD648" i="13"/>
  <c r="F648" i="21"/>
  <c r="AD649" i="13"/>
  <c r="F649" i="21"/>
  <c r="AD650" i="13"/>
  <c r="F650" i="21"/>
  <c r="AD651" i="13"/>
  <c r="F651" i="21"/>
  <c r="AD652" i="13"/>
  <c r="F652" i="21"/>
  <c r="AD653" i="13"/>
  <c r="F653" i="21"/>
  <c r="AD654" i="13"/>
  <c r="F654" i="21"/>
  <c r="AD655" i="13"/>
  <c r="F655" i="21"/>
  <c r="AD656" i="13"/>
  <c r="F656" i="21"/>
  <c r="AD657" i="13"/>
  <c r="F657" i="21"/>
  <c r="AD658" i="13"/>
  <c r="F658" i="21"/>
  <c r="AD659" i="13"/>
  <c r="F659" i="21"/>
  <c r="AD660" i="13"/>
  <c r="F660" i="21"/>
  <c r="AD661" i="13"/>
  <c r="F661" i="21"/>
  <c r="AD662" i="13"/>
  <c r="F662" i="21"/>
  <c r="AD663" i="13"/>
  <c r="F663" i="21"/>
  <c r="AD664" i="13"/>
  <c r="F664" i="21"/>
  <c r="AD665" i="13"/>
  <c r="F665" i="21"/>
  <c r="AD666" i="13"/>
  <c r="F666" i="21"/>
  <c r="AD667" i="13"/>
  <c r="F667" i="21"/>
  <c r="AD668" i="13"/>
  <c r="F668" i="21"/>
  <c r="AD669" i="13"/>
  <c r="F669" i="21"/>
  <c r="AD670" i="13"/>
  <c r="F670" i="21"/>
  <c r="AD671" i="13"/>
  <c r="F671" i="21"/>
  <c r="AD672" i="13"/>
  <c r="F672" i="21"/>
  <c r="AD673" i="13"/>
  <c r="F673" i="21"/>
  <c r="AD674" i="13"/>
  <c r="F674" i="21"/>
  <c r="AD675" i="13"/>
  <c r="F675" i="21"/>
  <c r="AD676" i="13"/>
  <c r="F676" i="21"/>
  <c r="AD677" i="13"/>
  <c r="F677" i="21"/>
  <c r="AD678" i="13"/>
  <c r="F678" i="21"/>
  <c r="AD679" i="13"/>
  <c r="F679" i="21"/>
  <c r="AD680" i="13"/>
  <c r="F680" i="21"/>
  <c r="AD681" i="13"/>
  <c r="F681" i="21"/>
  <c r="AD682" i="13"/>
  <c r="F682" i="21"/>
  <c r="AD683" i="13"/>
  <c r="F683" i="21"/>
  <c r="AD684" i="13"/>
  <c r="F684" i="21"/>
  <c r="AD685" i="13"/>
  <c r="F685" i="21"/>
  <c r="AD686" i="13"/>
  <c r="F686" i="21"/>
  <c r="AD687" i="13"/>
  <c r="F687" i="21"/>
  <c r="AD688" i="13"/>
  <c r="F688" i="21"/>
  <c r="AD689" i="13"/>
  <c r="F689" i="21"/>
  <c r="AD690" i="13"/>
  <c r="F690" i="21"/>
  <c r="AD691" i="13"/>
  <c r="F691" i="21"/>
  <c r="AD692" i="13"/>
  <c r="F692" i="21"/>
  <c r="AD693" i="13"/>
  <c r="F693" i="21"/>
  <c r="AD694" i="13"/>
  <c r="F694" i="21"/>
  <c r="AD695" i="13"/>
  <c r="F695" i="21"/>
  <c r="AD696" i="13"/>
  <c r="F696" i="21"/>
  <c r="AD697" i="13"/>
  <c r="F697" i="21"/>
  <c r="AD698" i="13"/>
  <c r="F698" i="21"/>
  <c r="AD699" i="13"/>
  <c r="F699" i="21"/>
  <c r="AD700" i="13"/>
  <c r="F700" i="21"/>
  <c r="AD701" i="13"/>
  <c r="F701" i="21"/>
  <c r="AD702" i="13"/>
  <c r="F702" i="21"/>
  <c r="AD703" i="13"/>
  <c r="F703" i="21"/>
  <c r="AD704" i="13"/>
  <c r="F704" i="21"/>
  <c r="AD705" i="13"/>
  <c r="F705" i="21"/>
  <c r="AD706" i="13"/>
  <c r="F706" i="21"/>
  <c r="AD707" i="13"/>
  <c r="F707" i="21"/>
  <c r="AD708" i="13"/>
  <c r="F708" i="21"/>
  <c r="AD709" i="13"/>
  <c r="F709" i="21"/>
  <c r="AD710" i="13"/>
  <c r="F710" i="21"/>
  <c r="AD711" i="13"/>
  <c r="F711" i="21"/>
  <c r="AD712" i="13"/>
  <c r="F712" i="21"/>
  <c r="AD713" i="13"/>
  <c r="F713" i="21"/>
  <c r="AD714" i="13"/>
  <c r="F714" i="21"/>
  <c r="AD715" i="13"/>
  <c r="F715" i="21"/>
  <c r="AD716" i="13"/>
  <c r="F716" i="21"/>
  <c r="AD717" i="13"/>
  <c r="F717" i="21"/>
  <c r="AD718" i="13"/>
  <c r="F718" i="21"/>
  <c r="AD719" i="13"/>
  <c r="F719" i="21"/>
  <c r="AD720" i="13"/>
  <c r="F720" i="21"/>
  <c r="AD721" i="13"/>
  <c r="F721" i="21"/>
  <c r="AD722" i="13"/>
  <c r="F722" i="21"/>
  <c r="AD723" i="13"/>
  <c r="F723" i="21"/>
  <c r="AD724" i="13"/>
  <c r="F724" i="21"/>
  <c r="AD725" i="13"/>
  <c r="F725" i="21"/>
  <c r="AD726" i="13"/>
  <c r="F726" i="21"/>
  <c r="AD727" i="13"/>
  <c r="F727" i="21"/>
  <c r="AD728" i="13"/>
  <c r="F728" i="21"/>
  <c r="AD729" i="13"/>
  <c r="F729" i="21"/>
  <c r="AD730" i="13"/>
  <c r="F730" i="21"/>
  <c r="AD731" i="13"/>
  <c r="F731" i="21"/>
  <c r="AD732" i="13"/>
  <c r="F732" i="21"/>
  <c r="AD733" i="13"/>
  <c r="F733" i="21"/>
  <c r="AD734" i="13"/>
  <c r="F734" i="21"/>
  <c r="AD735" i="13"/>
  <c r="F735" i="21"/>
  <c r="AD736" i="13"/>
  <c r="F736" i="21"/>
  <c r="AD737" i="13"/>
  <c r="F737" i="21"/>
  <c r="AD738" i="13"/>
  <c r="F738" i="21"/>
  <c r="AD739" i="13"/>
  <c r="F739" i="21"/>
  <c r="AD740" i="13"/>
  <c r="F740" i="21"/>
  <c r="AD741" i="13"/>
  <c r="F741" i="21"/>
  <c r="AD742" i="13"/>
  <c r="F742" i="21"/>
  <c r="AD743" i="13"/>
  <c r="F743" i="21"/>
  <c r="AD744" i="13"/>
  <c r="F744" i="21"/>
  <c r="AD745" i="13"/>
  <c r="F745" i="21"/>
  <c r="AD746" i="13"/>
  <c r="F746" i="21"/>
  <c r="AD747" i="13"/>
  <c r="F747" i="21"/>
  <c r="AD748" i="13"/>
  <c r="F748" i="21"/>
  <c r="AD749" i="13"/>
  <c r="F749" i="21"/>
  <c r="AD750" i="13"/>
  <c r="F750" i="21"/>
  <c r="AD751" i="13"/>
  <c r="F751" i="21"/>
  <c r="AD752" i="13"/>
  <c r="F752" i="21"/>
  <c r="AD753" i="13"/>
  <c r="F753" i="21"/>
  <c r="AD754" i="13"/>
  <c r="F754" i="21"/>
  <c r="AD755" i="13"/>
  <c r="F755" i="21"/>
  <c r="AD756" i="13"/>
  <c r="F756" i="21"/>
  <c r="AD757" i="13"/>
  <c r="F757" i="21"/>
  <c r="AD758" i="13"/>
  <c r="F758" i="21"/>
  <c r="AD759" i="13"/>
  <c r="F759" i="21"/>
  <c r="AD760" i="13"/>
  <c r="F760" i="21"/>
  <c r="AD761" i="13"/>
  <c r="F761" i="21"/>
  <c r="AD762" i="13"/>
  <c r="F762" i="21"/>
  <c r="AD763" i="13"/>
  <c r="F763" i="21"/>
  <c r="AD764" i="13"/>
  <c r="F764" i="21"/>
  <c r="AD765" i="13"/>
  <c r="F765" i="21"/>
  <c r="AD766" i="13"/>
  <c r="F766" i="21"/>
  <c r="AD767" i="13"/>
  <c r="F767" i="21"/>
  <c r="AD768" i="13"/>
  <c r="F768" i="21"/>
  <c r="AD769" i="13"/>
  <c r="F769" i="21"/>
  <c r="AD770" i="13"/>
  <c r="F770" i="21"/>
  <c r="AD771" i="13"/>
  <c r="F771" i="21"/>
  <c r="AD772" i="13"/>
  <c r="F772" i="21"/>
  <c r="AD773" i="13"/>
  <c r="F773" i="21"/>
  <c r="AD774" i="13"/>
  <c r="F774" i="21"/>
  <c r="AD775" i="13"/>
  <c r="F775" i="21"/>
  <c r="AD776" i="13"/>
  <c r="F776" i="21"/>
  <c r="AD777" i="13"/>
  <c r="F777" i="21"/>
  <c r="AD778" i="13"/>
  <c r="F778" i="21"/>
  <c r="AD779" i="13"/>
  <c r="F779" i="21"/>
  <c r="AD780" i="13"/>
  <c r="F780" i="21"/>
  <c r="AD781" i="13"/>
  <c r="F781" i="21"/>
  <c r="AD782" i="13"/>
  <c r="F782" i="21"/>
  <c r="AD783" i="13"/>
  <c r="F783" i="21"/>
  <c r="AD784" i="13"/>
  <c r="F784" i="21"/>
  <c r="AD785" i="13"/>
  <c r="F785" i="21"/>
  <c r="AD786" i="13"/>
  <c r="F786" i="21"/>
  <c r="AD787" i="13"/>
  <c r="F787" i="21"/>
  <c r="AD788" i="13"/>
  <c r="F788" i="21"/>
  <c r="AD789" i="13"/>
  <c r="F789" i="21"/>
  <c r="AD790" i="13"/>
  <c r="F790" i="21"/>
  <c r="AD791" i="13"/>
  <c r="F791" i="21"/>
  <c r="AD792" i="13"/>
  <c r="F792" i="21"/>
  <c r="AD793" i="13"/>
  <c r="F793" i="21"/>
  <c r="AD794" i="13"/>
  <c r="F794" i="21"/>
  <c r="AD795" i="13"/>
  <c r="F795" i="21"/>
  <c r="AD796" i="13"/>
  <c r="F796" i="21"/>
  <c r="AD797" i="13"/>
  <c r="F797" i="21"/>
  <c r="AD798" i="13"/>
  <c r="F798" i="21"/>
  <c r="AD799" i="13"/>
  <c r="F799" i="21"/>
  <c r="AD800" i="13"/>
  <c r="F800" i="21"/>
  <c r="AD801" i="13"/>
  <c r="F801" i="21"/>
  <c r="AD802" i="13"/>
  <c r="F802" i="21"/>
  <c r="AD803" i="13"/>
  <c r="F803" i="21"/>
  <c r="AD804" i="13"/>
  <c r="F804" i="21"/>
  <c r="AD805" i="13"/>
  <c r="F805" i="21"/>
  <c r="AD806" i="13"/>
  <c r="F806" i="21"/>
  <c r="AD807" i="13"/>
  <c r="F807" i="21"/>
  <c r="AD808" i="13"/>
  <c r="F808" i="21"/>
  <c r="AD809" i="13"/>
  <c r="F809" i="21"/>
  <c r="AD810" i="13"/>
  <c r="F810" i="21"/>
  <c r="AD811" i="13"/>
  <c r="F811" i="21"/>
  <c r="AD812" i="13"/>
  <c r="F812" i="21"/>
  <c r="AD813" i="13"/>
  <c r="F813" i="21"/>
  <c r="AD814" i="13"/>
  <c r="F814" i="21"/>
  <c r="AD815" i="13"/>
  <c r="F815" i="21"/>
  <c r="AD816" i="13"/>
  <c r="F816" i="21"/>
  <c r="AD817" i="13"/>
  <c r="F817" i="21"/>
  <c r="AD818" i="13"/>
  <c r="F818" i="21"/>
  <c r="AD819" i="13"/>
  <c r="F819" i="21"/>
  <c r="AD820" i="13"/>
  <c r="F820" i="21"/>
  <c r="AD821" i="13"/>
  <c r="F821" i="21"/>
  <c r="AD822" i="13"/>
  <c r="F822" i="21"/>
  <c r="AD823" i="13"/>
  <c r="F823" i="21"/>
  <c r="AD824" i="13"/>
  <c r="F824" i="21"/>
  <c r="AD825" i="13"/>
  <c r="F825" i="21"/>
  <c r="AD826" i="13"/>
  <c r="F826" i="21"/>
  <c r="AD827" i="13"/>
  <c r="F827" i="21"/>
  <c r="AD828" i="13"/>
  <c r="F828" i="21"/>
  <c r="AD829" i="13"/>
  <c r="F829" i="21"/>
  <c r="AD830" i="13"/>
  <c r="F830" i="21"/>
  <c r="AD831" i="13"/>
  <c r="F831" i="21"/>
  <c r="AD832" i="13"/>
  <c r="F832" i="21"/>
  <c r="AD833" i="13"/>
  <c r="F833" i="21"/>
  <c r="AD834" i="13"/>
  <c r="F834" i="21"/>
  <c r="AD835" i="13"/>
  <c r="F835" i="21"/>
  <c r="AD836" i="13"/>
  <c r="F836" i="21"/>
  <c r="AD837" i="13"/>
  <c r="F837" i="21"/>
  <c r="AD838" i="13"/>
  <c r="F838" i="21"/>
  <c r="AD839" i="13"/>
  <c r="F839" i="21"/>
  <c r="AD840" i="13"/>
  <c r="F840" i="21"/>
  <c r="AD841" i="13"/>
  <c r="F841" i="21"/>
  <c r="AD842" i="13"/>
  <c r="F842" i="21"/>
  <c r="AD843" i="13"/>
  <c r="F843" i="21"/>
  <c r="AD844" i="13"/>
  <c r="F844" i="21"/>
  <c r="AD845" i="13"/>
  <c r="F845" i="21"/>
  <c r="AD846" i="13"/>
  <c r="F846" i="21"/>
  <c r="AD847" i="13"/>
  <c r="F847" i="21"/>
  <c r="AD848" i="13"/>
  <c r="F848" i="21"/>
  <c r="AD849" i="13"/>
  <c r="F849" i="21"/>
  <c r="AD850" i="13"/>
  <c r="F850" i="21"/>
  <c r="AD851" i="13"/>
  <c r="F851" i="21"/>
  <c r="AD852" i="13"/>
  <c r="F852" i="21"/>
  <c r="AD853" i="13"/>
  <c r="F853" i="21"/>
  <c r="AD854" i="13"/>
  <c r="F854" i="21"/>
  <c r="AD855" i="13"/>
  <c r="F855" i="21"/>
  <c r="AD856" i="13"/>
  <c r="F856" i="21"/>
  <c r="AD857" i="13"/>
  <c r="F857" i="21"/>
  <c r="AD858" i="13"/>
  <c r="F858" i="21"/>
  <c r="AD859" i="13"/>
  <c r="F859" i="21"/>
  <c r="AD860" i="13"/>
  <c r="F860" i="21"/>
  <c r="AD861" i="13"/>
  <c r="F861" i="21"/>
  <c r="AD862" i="13"/>
  <c r="F862" i="21"/>
  <c r="AD863" i="13"/>
  <c r="F863" i="21"/>
  <c r="AD864" i="13"/>
  <c r="F864" i="21"/>
  <c r="AD865" i="13"/>
  <c r="F865" i="21"/>
  <c r="AD866" i="13"/>
  <c r="F866" i="21"/>
  <c r="AD867" i="13"/>
  <c r="F867" i="21"/>
  <c r="AD868" i="13"/>
  <c r="F868" i="21"/>
  <c r="AD869" i="13"/>
  <c r="F869" i="21"/>
  <c r="AD870" i="13"/>
  <c r="F870" i="21"/>
  <c r="AD871" i="13"/>
  <c r="F871" i="21"/>
  <c r="AD872" i="13"/>
  <c r="F872" i="21"/>
  <c r="AD873" i="13"/>
  <c r="F873" i="21"/>
  <c r="AD874" i="13"/>
  <c r="F874" i="21"/>
  <c r="AD875" i="13"/>
  <c r="F875" i="21"/>
  <c r="AD876" i="13"/>
  <c r="F876" i="21"/>
  <c r="AD877" i="13"/>
  <c r="F877" i="21"/>
  <c r="AD878" i="13"/>
  <c r="F878" i="21"/>
  <c r="AD879" i="13"/>
  <c r="F879" i="21"/>
  <c r="AD880" i="13"/>
  <c r="F880" i="21"/>
  <c r="AD881" i="13"/>
  <c r="F881" i="21"/>
  <c r="AD882" i="13"/>
  <c r="F882" i="21"/>
  <c r="AD883" i="13"/>
  <c r="F883" i="21"/>
  <c r="AD884" i="13"/>
  <c r="F884" i="21"/>
  <c r="AD885" i="13"/>
  <c r="F885" i="21"/>
  <c r="AD886" i="13"/>
  <c r="F886" i="21"/>
  <c r="AD887" i="13"/>
  <c r="F887" i="21"/>
  <c r="AD888" i="13"/>
  <c r="F888" i="21"/>
  <c r="AD889" i="13"/>
  <c r="F889" i="21"/>
  <c r="AD890" i="13"/>
  <c r="F890" i="21"/>
  <c r="AD891" i="13"/>
  <c r="F891" i="21"/>
  <c r="AD892" i="13"/>
  <c r="F892" i="21"/>
  <c r="AD893" i="13"/>
  <c r="F893" i="21"/>
  <c r="AD894" i="13"/>
  <c r="F894" i="21"/>
  <c r="AD895" i="13"/>
  <c r="F895" i="21"/>
  <c r="AD896" i="13"/>
  <c r="F896" i="21"/>
  <c r="AD897" i="13"/>
  <c r="F897" i="21"/>
  <c r="AD898" i="13"/>
  <c r="F898" i="21"/>
  <c r="AD899" i="13"/>
  <c r="F899" i="21"/>
  <c r="AD900" i="13"/>
  <c r="F900" i="21"/>
  <c r="AD901" i="13"/>
  <c r="F901" i="21"/>
  <c r="AD902" i="13"/>
  <c r="F902" i="21"/>
  <c r="AD903" i="13"/>
  <c r="F903" i="21"/>
  <c r="AD904" i="13"/>
  <c r="F904" i="21"/>
  <c r="AD905" i="13"/>
  <c r="F905" i="21"/>
  <c r="AD906" i="13"/>
  <c r="F906" i="21"/>
  <c r="AD907" i="13"/>
  <c r="F907" i="21"/>
  <c r="AD908" i="13"/>
  <c r="F908" i="21"/>
  <c r="AD909" i="13"/>
  <c r="F909" i="21"/>
  <c r="AD910" i="13"/>
  <c r="F910" i="21"/>
  <c r="AD911" i="13"/>
  <c r="F911" i="21"/>
  <c r="AD912" i="13"/>
  <c r="F912" i="21"/>
  <c r="AD913" i="13"/>
  <c r="F913" i="21"/>
  <c r="AD914" i="13"/>
  <c r="F914" i="21"/>
  <c r="AD915" i="13"/>
  <c r="F915" i="21"/>
  <c r="AD916" i="13"/>
  <c r="F916" i="21"/>
  <c r="AD917" i="13"/>
  <c r="F917" i="21"/>
  <c r="AD918" i="13"/>
  <c r="F918" i="21"/>
  <c r="AD919" i="13"/>
  <c r="F919" i="21"/>
  <c r="AD920" i="13"/>
  <c r="F920" i="21"/>
  <c r="AD921" i="13"/>
  <c r="F921" i="21"/>
  <c r="AD922" i="13"/>
  <c r="F922" i="21"/>
  <c r="AD923" i="13"/>
  <c r="F923" i="21"/>
  <c r="AD924" i="13"/>
  <c r="F924" i="21"/>
  <c r="AD925" i="13"/>
  <c r="F925" i="21"/>
  <c r="AD926" i="13"/>
  <c r="F926" i="21"/>
  <c r="AD927" i="13"/>
  <c r="F927" i="21"/>
  <c r="AD928" i="13"/>
  <c r="F928" i="21"/>
  <c r="AD929" i="13"/>
  <c r="F929" i="21"/>
  <c r="AD930" i="13"/>
  <c r="F930" i="21"/>
  <c r="AD931" i="13"/>
  <c r="F931" i="21"/>
  <c r="AD932" i="13"/>
  <c r="F932" i="21"/>
  <c r="AD933" i="13"/>
  <c r="F933" i="21"/>
  <c r="AD934" i="13"/>
  <c r="F934" i="21"/>
  <c r="AD935" i="13"/>
  <c r="F935" i="21"/>
  <c r="AD936" i="13"/>
  <c r="F936" i="21"/>
  <c r="AD937" i="13"/>
  <c r="F937" i="21"/>
  <c r="AD938" i="13"/>
  <c r="F938" i="21"/>
  <c r="AD939" i="13"/>
  <c r="F939" i="21"/>
  <c r="AD940" i="13"/>
  <c r="F940" i="21"/>
  <c r="AD941" i="13"/>
  <c r="F941" i="21"/>
  <c r="AD942" i="13"/>
  <c r="F942" i="21"/>
  <c r="AD943" i="13"/>
  <c r="F943" i="21"/>
  <c r="AD944" i="13"/>
  <c r="F944" i="21"/>
  <c r="AD945" i="13"/>
  <c r="F945" i="21"/>
  <c r="AD946" i="13"/>
  <c r="F946" i="21"/>
  <c r="AD947" i="13"/>
  <c r="F947" i="21"/>
  <c r="AD948" i="13"/>
  <c r="F948" i="21"/>
  <c r="AD949" i="13"/>
  <c r="F949" i="21"/>
  <c r="AD950" i="13"/>
  <c r="F950" i="21"/>
  <c r="AD951" i="13"/>
  <c r="F951" i="21"/>
  <c r="AD952" i="13"/>
  <c r="F952" i="21"/>
  <c r="AD953" i="13"/>
  <c r="F953" i="21"/>
  <c r="AD954" i="13"/>
  <c r="F954" i="21"/>
  <c r="AD955" i="13"/>
  <c r="F955" i="21"/>
  <c r="AD956" i="13"/>
  <c r="F956" i="21"/>
  <c r="AD957" i="13"/>
  <c r="F957" i="21"/>
  <c r="AD958" i="13"/>
  <c r="F958" i="21"/>
  <c r="AD959" i="13"/>
  <c r="F959" i="21"/>
  <c r="AD960" i="13"/>
  <c r="F960" i="21"/>
  <c r="AD961" i="13"/>
  <c r="F961" i="21"/>
  <c r="AD962" i="13"/>
  <c r="F962" i="21"/>
  <c r="AD963" i="13"/>
  <c r="F963" i="21"/>
  <c r="AD964" i="13"/>
  <c r="F964" i="21"/>
  <c r="AD965" i="13"/>
  <c r="F965" i="21"/>
  <c r="AD966" i="13"/>
  <c r="F966" i="21"/>
  <c r="AD967" i="13"/>
  <c r="F967" i="21"/>
  <c r="AD968" i="13"/>
  <c r="F968" i="21"/>
  <c r="AD969" i="13"/>
  <c r="F969" i="21"/>
  <c r="AD970" i="13"/>
  <c r="F970" i="21"/>
  <c r="AD971" i="13"/>
  <c r="F971" i="21"/>
  <c r="AD972" i="13"/>
  <c r="F972" i="21"/>
  <c r="AD973" i="13"/>
  <c r="F973" i="21"/>
  <c r="AD974" i="13"/>
  <c r="F974" i="21"/>
  <c r="AD975" i="13"/>
  <c r="F975" i="21"/>
  <c r="AD976" i="13"/>
  <c r="F976" i="21"/>
  <c r="AD977" i="13"/>
  <c r="F977" i="21"/>
  <c r="AD978" i="13"/>
  <c r="F978" i="21"/>
  <c r="AD979" i="13"/>
  <c r="F979" i="21"/>
  <c r="AD980" i="13"/>
  <c r="F980" i="21"/>
  <c r="AD981" i="13"/>
  <c r="F981" i="21"/>
  <c r="AD982" i="13"/>
  <c r="F982" i="21"/>
  <c r="AD983" i="13"/>
  <c r="F983" i="21"/>
  <c r="AD984" i="13"/>
  <c r="F984" i="21"/>
  <c r="AD985" i="13"/>
  <c r="F985" i="21"/>
  <c r="AD986" i="13"/>
  <c r="F986" i="21"/>
  <c r="AD987" i="13"/>
  <c r="F987" i="21"/>
  <c r="AD988" i="13"/>
  <c r="F988" i="21"/>
  <c r="AD989" i="13"/>
  <c r="F989" i="21"/>
  <c r="AD990" i="13"/>
  <c r="F990" i="21"/>
  <c r="AD991" i="13"/>
  <c r="F991" i="21"/>
  <c r="AD992" i="13"/>
  <c r="F992" i="21"/>
  <c r="AD993" i="13"/>
  <c r="F993" i="21"/>
  <c r="AD994" i="13"/>
  <c r="F994" i="21"/>
  <c r="AD995" i="13"/>
  <c r="F995" i="21"/>
  <c r="AD996" i="13"/>
  <c r="F996" i="21"/>
  <c r="AD997" i="13"/>
  <c r="F997" i="21"/>
  <c r="AD998" i="13"/>
  <c r="F998" i="21"/>
  <c r="AD999" i="13"/>
  <c r="F999" i="21"/>
  <c r="AD1000" i="13"/>
  <c r="F1000" i="21"/>
  <c r="AD1001" i="13"/>
  <c r="F1001" i="21"/>
  <c r="AD1002" i="13"/>
  <c r="F1002" i="21"/>
  <c r="AD1003" i="13"/>
  <c r="D75" i="24"/>
  <c r="Y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Y386" i="13"/>
  <c r="Y387" i="13"/>
  <c r="Y388" i="13"/>
  <c r="Y389" i="13"/>
  <c r="Y390" i="13"/>
  <c r="Y391" i="13"/>
  <c r="Y392" i="13"/>
  <c r="Y393" i="13"/>
  <c r="Y394" i="13"/>
  <c r="Y395" i="13"/>
  <c r="Y396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0" i="13"/>
  <c r="Y411" i="13"/>
  <c r="Y412" i="13"/>
  <c r="Y413" i="13"/>
  <c r="Y414" i="13"/>
  <c r="Y415" i="13"/>
  <c r="Y416" i="13"/>
  <c r="Y417" i="13"/>
  <c r="Y418" i="13"/>
  <c r="Y419" i="13"/>
  <c r="Y420" i="13"/>
  <c r="Y421" i="13"/>
  <c r="Y422" i="13"/>
  <c r="Y423" i="13"/>
  <c r="Y424" i="13"/>
  <c r="Y425" i="13"/>
  <c r="Y426" i="13"/>
  <c r="Y427" i="13"/>
  <c r="Y428" i="13"/>
  <c r="Y429" i="13"/>
  <c r="Y430" i="13"/>
  <c r="Y431" i="13"/>
  <c r="Y432" i="13"/>
  <c r="Y433" i="13"/>
  <c r="Y434" i="13"/>
  <c r="Y435" i="13"/>
  <c r="Y436" i="13"/>
  <c r="Y437" i="13"/>
  <c r="Y438" i="13"/>
  <c r="Y439" i="13"/>
  <c r="Y440" i="13"/>
  <c r="Y441" i="13"/>
  <c r="Y442" i="13"/>
  <c r="Y443" i="13"/>
  <c r="Y444" i="13"/>
  <c r="Y445" i="13"/>
  <c r="Y446" i="13"/>
  <c r="Y447" i="13"/>
  <c r="Y448" i="13"/>
  <c r="Y449" i="13"/>
  <c r="Y450" i="13"/>
  <c r="Y451" i="13"/>
  <c r="Y452" i="13"/>
  <c r="Y453" i="13"/>
  <c r="Y454" i="13"/>
  <c r="Y455" i="13"/>
  <c r="Y456" i="13"/>
  <c r="Y457" i="13"/>
  <c r="Y458" i="13"/>
  <c r="Y459" i="13"/>
  <c r="Y460" i="13"/>
  <c r="Y461" i="13"/>
  <c r="Y462" i="13"/>
  <c r="Y463" i="13"/>
  <c r="Y464" i="13"/>
  <c r="Y465" i="13"/>
  <c r="Y466" i="13"/>
  <c r="Y467" i="13"/>
  <c r="Y468" i="13"/>
  <c r="Y469" i="13"/>
  <c r="Y470" i="13"/>
  <c r="Y471" i="13"/>
  <c r="Y472" i="13"/>
  <c r="Y473" i="13"/>
  <c r="Y474" i="13"/>
  <c r="Y475" i="13"/>
  <c r="Y476" i="13"/>
  <c r="Y477" i="13"/>
  <c r="Y478" i="13"/>
  <c r="Y479" i="13"/>
  <c r="Y480" i="13"/>
  <c r="Y481" i="13"/>
  <c r="Y482" i="13"/>
  <c r="Y483" i="13"/>
  <c r="Y484" i="13"/>
  <c r="Y485" i="13"/>
  <c r="Y486" i="13"/>
  <c r="Y487" i="13"/>
  <c r="Y488" i="13"/>
  <c r="Y489" i="13"/>
  <c r="Y490" i="13"/>
  <c r="Y491" i="13"/>
  <c r="Y492" i="13"/>
  <c r="Y493" i="13"/>
  <c r="Y494" i="13"/>
  <c r="Y495" i="13"/>
  <c r="Y496" i="13"/>
  <c r="Y497" i="13"/>
  <c r="Y498" i="13"/>
  <c r="Y499" i="13"/>
  <c r="Y500" i="13"/>
  <c r="Y501" i="13"/>
  <c r="Y502" i="13"/>
  <c r="Y503" i="13"/>
  <c r="Y504" i="13"/>
  <c r="Y505" i="13"/>
  <c r="Y506" i="13"/>
  <c r="Y507" i="13"/>
  <c r="Y508" i="13"/>
  <c r="Y509" i="13"/>
  <c r="Y510" i="13"/>
  <c r="Y511" i="13"/>
  <c r="Y512" i="13"/>
  <c r="Y513" i="13"/>
  <c r="Y514" i="13"/>
  <c r="Y515" i="13"/>
  <c r="Y516" i="13"/>
  <c r="Y517" i="13"/>
  <c r="Y518" i="13"/>
  <c r="Y519" i="13"/>
  <c r="Y520" i="13"/>
  <c r="Y521" i="13"/>
  <c r="Y522" i="13"/>
  <c r="Y523" i="13"/>
  <c r="Y524" i="13"/>
  <c r="Y525" i="13"/>
  <c r="Y526" i="13"/>
  <c r="Y527" i="13"/>
  <c r="Y528" i="13"/>
  <c r="Y529" i="13"/>
  <c r="Y530" i="13"/>
  <c r="Y531" i="13"/>
  <c r="Y532" i="13"/>
  <c r="Y533" i="13"/>
  <c r="Y534" i="13"/>
  <c r="Y535" i="13"/>
  <c r="Y536" i="13"/>
  <c r="Y537" i="13"/>
  <c r="Y538" i="13"/>
  <c r="Y539" i="13"/>
  <c r="Y540" i="13"/>
  <c r="Y541" i="13"/>
  <c r="Y542" i="13"/>
  <c r="Y543" i="13"/>
  <c r="Y544" i="13"/>
  <c r="Y545" i="13"/>
  <c r="Y546" i="13"/>
  <c r="Y547" i="13"/>
  <c r="Y548" i="13"/>
  <c r="Y549" i="13"/>
  <c r="Y550" i="13"/>
  <c r="Y551" i="13"/>
  <c r="Y552" i="13"/>
  <c r="Y553" i="13"/>
  <c r="Y554" i="13"/>
  <c r="Y555" i="13"/>
  <c r="Y556" i="13"/>
  <c r="Y557" i="13"/>
  <c r="Y558" i="13"/>
  <c r="Y559" i="13"/>
  <c r="Y560" i="13"/>
  <c r="Y561" i="13"/>
  <c r="Y562" i="13"/>
  <c r="Y563" i="13"/>
  <c r="Y564" i="13"/>
  <c r="Y565" i="13"/>
  <c r="Y566" i="13"/>
  <c r="Y567" i="13"/>
  <c r="Y568" i="13"/>
  <c r="Y569" i="13"/>
  <c r="Y570" i="13"/>
  <c r="Y571" i="13"/>
  <c r="Y572" i="13"/>
  <c r="Y573" i="13"/>
  <c r="Y574" i="13"/>
  <c r="Y575" i="13"/>
  <c r="Y576" i="13"/>
  <c r="Y577" i="13"/>
  <c r="Y578" i="13"/>
  <c r="Y579" i="13"/>
  <c r="Y580" i="13"/>
  <c r="Y581" i="13"/>
  <c r="Y582" i="13"/>
  <c r="Y583" i="13"/>
  <c r="Y584" i="13"/>
  <c r="Y585" i="13"/>
  <c r="Y586" i="13"/>
  <c r="Y587" i="13"/>
  <c r="Y588" i="13"/>
  <c r="Y589" i="13"/>
  <c r="Y590" i="13"/>
  <c r="Y591" i="13"/>
  <c r="Y592" i="13"/>
  <c r="Y593" i="13"/>
  <c r="Y594" i="13"/>
  <c r="Y595" i="13"/>
  <c r="Y596" i="13"/>
  <c r="Y597" i="13"/>
  <c r="Y598" i="13"/>
  <c r="Y599" i="13"/>
  <c r="Y600" i="13"/>
  <c r="Y601" i="13"/>
  <c r="Y602" i="13"/>
  <c r="Y603" i="13"/>
  <c r="Y604" i="13"/>
  <c r="Y605" i="13"/>
  <c r="Y606" i="13"/>
  <c r="Y607" i="13"/>
  <c r="Y608" i="13"/>
  <c r="Y609" i="13"/>
  <c r="Y610" i="13"/>
  <c r="Y611" i="13"/>
  <c r="Y612" i="13"/>
  <c r="Y613" i="13"/>
  <c r="Y614" i="13"/>
  <c r="Y615" i="13"/>
  <c r="Y616" i="13"/>
  <c r="Y617" i="13"/>
  <c r="Y618" i="13"/>
  <c r="Y619" i="13"/>
  <c r="Y620" i="13"/>
  <c r="Y621" i="13"/>
  <c r="Y622" i="13"/>
  <c r="Y623" i="13"/>
  <c r="Y624" i="13"/>
  <c r="Y625" i="13"/>
  <c r="Y626" i="13"/>
  <c r="Y627" i="13"/>
  <c r="Y628" i="13"/>
  <c r="Y629" i="13"/>
  <c r="Y630" i="13"/>
  <c r="Y631" i="13"/>
  <c r="Y632" i="13"/>
  <c r="Y633" i="13"/>
  <c r="Y634" i="13"/>
  <c r="Y635" i="13"/>
  <c r="Y636" i="13"/>
  <c r="Y637" i="13"/>
  <c r="Y638" i="13"/>
  <c r="Y639" i="13"/>
  <c r="Y640" i="13"/>
  <c r="Y641" i="13"/>
  <c r="Y642" i="13"/>
  <c r="Y643" i="13"/>
  <c r="Y644" i="13"/>
  <c r="Y645" i="13"/>
  <c r="Y646" i="13"/>
  <c r="Y647" i="13"/>
  <c r="Y648" i="13"/>
  <c r="Y649" i="13"/>
  <c r="Y650" i="13"/>
  <c r="Y651" i="13"/>
  <c r="Y652" i="13"/>
  <c r="Y653" i="13"/>
  <c r="Y654" i="13"/>
  <c r="Y655" i="13"/>
  <c r="Y656" i="13"/>
  <c r="Y657" i="13"/>
  <c r="Y658" i="13"/>
  <c r="Y659" i="13"/>
  <c r="Y660" i="13"/>
  <c r="Y661" i="13"/>
  <c r="Y662" i="13"/>
  <c r="Y663" i="13"/>
  <c r="Y664" i="13"/>
  <c r="Y665" i="13"/>
  <c r="Y666" i="13"/>
  <c r="Y667" i="13"/>
  <c r="Y668" i="13"/>
  <c r="Y669" i="13"/>
  <c r="Y670" i="13"/>
  <c r="Y671" i="13"/>
  <c r="Y672" i="13"/>
  <c r="Y673" i="13"/>
  <c r="Y674" i="13"/>
  <c r="Y675" i="13"/>
  <c r="Y676" i="13"/>
  <c r="Y677" i="13"/>
  <c r="Y678" i="13"/>
  <c r="Y679" i="13"/>
  <c r="Y680" i="13"/>
  <c r="Y681" i="13"/>
  <c r="Y682" i="13"/>
  <c r="Y683" i="13"/>
  <c r="Y684" i="13"/>
  <c r="Y685" i="13"/>
  <c r="Y686" i="13"/>
  <c r="Y687" i="13"/>
  <c r="Y688" i="13"/>
  <c r="Y689" i="13"/>
  <c r="Y690" i="13"/>
  <c r="Y691" i="13"/>
  <c r="Y692" i="13"/>
  <c r="Y693" i="13"/>
  <c r="Y694" i="13"/>
  <c r="Y695" i="13"/>
  <c r="Y696" i="13"/>
  <c r="Y697" i="13"/>
  <c r="Y698" i="13"/>
  <c r="Y699" i="13"/>
  <c r="Y700" i="13"/>
  <c r="Y701" i="13"/>
  <c r="Y702" i="13"/>
  <c r="Y703" i="13"/>
  <c r="Y704" i="13"/>
  <c r="Y705" i="13"/>
  <c r="Y706" i="13"/>
  <c r="Y707" i="13"/>
  <c r="Y708" i="13"/>
  <c r="Y709" i="13"/>
  <c r="Y710" i="13"/>
  <c r="Y711" i="13"/>
  <c r="Y712" i="13"/>
  <c r="Y713" i="13"/>
  <c r="Y714" i="13"/>
  <c r="Y715" i="13"/>
  <c r="Y716" i="13"/>
  <c r="Y717" i="13"/>
  <c r="Y718" i="13"/>
  <c r="Y719" i="13"/>
  <c r="Y720" i="13"/>
  <c r="Y721" i="13"/>
  <c r="Y722" i="13"/>
  <c r="Y723" i="13"/>
  <c r="Y724" i="13"/>
  <c r="Y725" i="13"/>
  <c r="Y726" i="13"/>
  <c r="Y727" i="13"/>
  <c r="Y728" i="13"/>
  <c r="Y729" i="13"/>
  <c r="Y730" i="13"/>
  <c r="Y731" i="13"/>
  <c r="Y732" i="13"/>
  <c r="Y733" i="13"/>
  <c r="Y734" i="13"/>
  <c r="Y735" i="13"/>
  <c r="Y736" i="13"/>
  <c r="Y737" i="13"/>
  <c r="Y738" i="13"/>
  <c r="Y739" i="13"/>
  <c r="Y740" i="13"/>
  <c r="Y741" i="13"/>
  <c r="Y742" i="13"/>
  <c r="Y743" i="13"/>
  <c r="Y744" i="13"/>
  <c r="Y745" i="13"/>
  <c r="Y746" i="13"/>
  <c r="Y747" i="13"/>
  <c r="Y748" i="13"/>
  <c r="Y749" i="13"/>
  <c r="Y750" i="13"/>
  <c r="Y751" i="13"/>
  <c r="Y752" i="13"/>
  <c r="Y753" i="13"/>
  <c r="Y754" i="13"/>
  <c r="Y755" i="13"/>
  <c r="Y756" i="13"/>
  <c r="Y757" i="13"/>
  <c r="Y758" i="13"/>
  <c r="Y759" i="13"/>
  <c r="Y760" i="13"/>
  <c r="Y761" i="13"/>
  <c r="Y762" i="13"/>
  <c r="Y763" i="13"/>
  <c r="Y764" i="13"/>
  <c r="Y765" i="13"/>
  <c r="Y766" i="13"/>
  <c r="Y767" i="13"/>
  <c r="Y768" i="13"/>
  <c r="Y769" i="13"/>
  <c r="Y770" i="13"/>
  <c r="Y771" i="13"/>
  <c r="Y772" i="13"/>
  <c r="Y773" i="13"/>
  <c r="Y774" i="13"/>
  <c r="Y775" i="13"/>
  <c r="Y776" i="13"/>
  <c r="Y777" i="13"/>
  <c r="Y778" i="13"/>
  <c r="Y779" i="13"/>
  <c r="Y780" i="13"/>
  <c r="Y781" i="13"/>
  <c r="Y782" i="13"/>
  <c r="Y783" i="13"/>
  <c r="Y784" i="13"/>
  <c r="Y785" i="13"/>
  <c r="Y786" i="13"/>
  <c r="Y787" i="13"/>
  <c r="Y788" i="13"/>
  <c r="Y789" i="13"/>
  <c r="Y790" i="13"/>
  <c r="Y791" i="13"/>
  <c r="Y792" i="13"/>
  <c r="Y793" i="13"/>
  <c r="Y794" i="13"/>
  <c r="Y795" i="13"/>
  <c r="Y796" i="13"/>
  <c r="Y797" i="13"/>
  <c r="Y798" i="13"/>
  <c r="Y799" i="13"/>
  <c r="Y800" i="13"/>
  <c r="Y801" i="13"/>
  <c r="Y802" i="13"/>
  <c r="Y803" i="13"/>
  <c r="Y804" i="13"/>
  <c r="Y805" i="13"/>
  <c r="Y806" i="13"/>
  <c r="Y807" i="13"/>
  <c r="Y808" i="13"/>
  <c r="Y809" i="13"/>
  <c r="Y810" i="13"/>
  <c r="Y811" i="13"/>
  <c r="Y812" i="13"/>
  <c r="Y813" i="13"/>
  <c r="Y814" i="13"/>
  <c r="Y815" i="13"/>
  <c r="Y816" i="13"/>
  <c r="Y817" i="13"/>
  <c r="Y818" i="13"/>
  <c r="Y819" i="13"/>
  <c r="Y820" i="13"/>
  <c r="Y821" i="13"/>
  <c r="Y822" i="13"/>
  <c r="Y823" i="13"/>
  <c r="Y824" i="13"/>
  <c r="Y825" i="13"/>
  <c r="Y826" i="13"/>
  <c r="Y827" i="13"/>
  <c r="Y828" i="13"/>
  <c r="Y829" i="13"/>
  <c r="Y830" i="13"/>
  <c r="Y831" i="13"/>
  <c r="Y832" i="13"/>
  <c r="Y833" i="13"/>
  <c r="Y834" i="13"/>
  <c r="Y835" i="13"/>
  <c r="Y836" i="13"/>
  <c r="Y837" i="13"/>
  <c r="Y838" i="13"/>
  <c r="Y839" i="13"/>
  <c r="Y840" i="13"/>
  <c r="Y841" i="13"/>
  <c r="Y842" i="13"/>
  <c r="Y843" i="13"/>
  <c r="Y844" i="13"/>
  <c r="Y845" i="13"/>
  <c r="Y846" i="13"/>
  <c r="Y847" i="13"/>
  <c r="Y848" i="13"/>
  <c r="Y849" i="13"/>
  <c r="Y850" i="13"/>
  <c r="Y851" i="13"/>
  <c r="Y852" i="13"/>
  <c r="Y853" i="13"/>
  <c r="Y854" i="13"/>
  <c r="Y855" i="13"/>
  <c r="Y856" i="13"/>
  <c r="Y857" i="13"/>
  <c r="Y858" i="13"/>
  <c r="Y859" i="13"/>
  <c r="Y860" i="13"/>
  <c r="Y861" i="13"/>
  <c r="Y862" i="13"/>
  <c r="Y863" i="13"/>
  <c r="Y864" i="13"/>
  <c r="Y865" i="13"/>
  <c r="Y866" i="13"/>
  <c r="Y867" i="13"/>
  <c r="Y868" i="13"/>
  <c r="Y869" i="13"/>
  <c r="Y870" i="13"/>
  <c r="Y871" i="13"/>
  <c r="Y872" i="13"/>
  <c r="Y873" i="13"/>
  <c r="Y874" i="13"/>
  <c r="Y875" i="13"/>
  <c r="Y876" i="13"/>
  <c r="Y877" i="13"/>
  <c r="Y878" i="13"/>
  <c r="Y879" i="13"/>
  <c r="Y880" i="13"/>
  <c r="Y881" i="13"/>
  <c r="Y882" i="13"/>
  <c r="Y883" i="13"/>
  <c r="Y884" i="13"/>
  <c r="Y885" i="13"/>
  <c r="Y886" i="13"/>
  <c r="Y887" i="13"/>
  <c r="Y888" i="13"/>
  <c r="Y889" i="13"/>
  <c r="Y890" i="13"/>
  <c r="Y891" i="13"/>
  <c r="Y892" i="13"/>
  <c r="Y893" i="13"/>
  <c r="Y894" i="13"/>
  <c r="Y895" i="13"/>
  <c r="Y896" i="13"/>
  <c r="Y897" i="13"/>
  <c r="Y898" i="13"/>
  <c r="Y899" i="13"/>
  <c r="Y900" i="13"/>
  <c r="Y901" i="13"/>
  <c r="Y902" i="13"/>
  <c r="Y903" i="13"/>
  <c r="Y904" i="13"/>
  <c r="Y905" i="13"/>
  <c r="Y906" i="13"/>
  <c r="Y907" i="13"/>
  <c r="Y908" i="13"/>
  <c r="Y909" i="13"/>
  <c r="Y910" i="13"/>
  <c r="Y911" i="13"/>
  <c r="Y912" i="13"/>
  <c r="Y913" i="13"/>
  <c r="Y914" i="13"/>
  <c r="Y915" i="13"/>
  <c r="Y916" i="13"/>
  <c r="Y917" i="13"/>
  <c r="Y918" i="13"/>
  <c r="Y919" i="13"/>
  <c r="Y920" i="13"/>
  <c r="Y921" i="13"/>
  <c r="Y922" i="13"/>
  <c r="Y923" i="13"/>
  <c r="Y924" i="13"/>
  <c r="Y925" i="13"/>
  <c r="Y926" i="13"/>
  <c r="Y927" i="13"/>
  <c r="Y928" i="13"/>
  <c r="Y929" i="13"/>
  <c r="Y930" i="13"/>
  <c r="Y931" i="13"/>
  <c r="Y932" i="13"/>
  <c r="Y933" i="13"/>
  <c r="Y934" i="13"/>
  <c r="Y935" i="13"/>
  <c r="Y936" i="13"/>
  <c r="Y937" i="13"/>
  <c r="Y938" i="13"/>
  <c r="Y939" i="13"/>
  <c r="Y940" i="13"/>
  <c r="Y941" i="13"/>
  <c r="Y942" i="13"/>
  <c r="Y943" i="13"/>
  <c r="Y944" i="13"/>
  <c r="Y945" i="13"/>
  <c r="Y946" i="13"/>
  <c r="Y947" i="13"/>
  <c r="Y948" i="13"/>
  <c r="Y949" i="13"/>
  <c r="Y950" i="13"/>
  <c r="Y951" i="13"/>
  <c r="Y952" i="13"/>
  <c r="Y953" i="13"/>
  <c r="Y954" i="13"/>
  <c r="Y955" i="13"/>
  <c r="Y956" i="13"/>
  <c r="Y957" i="13"/>
  <c r="Y958" i="13"/>
  <c r="Y959" i="13"/>
  <c r="Y960" i="13"/>
  <c r="Y961" i="13"/>
  <c r="Y962" i="13"/>
  <c r="Y963" i="13"/>
  <c r="Y964" i="13"/>
  <c r="Y965" i="13"/>
  <c r="Y966" i="13"/>
  <c r="Y967" i="13"/>
  <c r="Y968" i="13"/>
  <c r="Y969" i="13"/>
  <c r="Y970" i="13"/>
  <c r="Y971" i="13"/>
  <c r="Y972" i="13"/>
  <c r="Y973" i="13"/>
  <c r="Y974" i="13"/>
  <c r="Y975" i="13"/>
  <c r="Y976" i="13"/>
  <c r="Y977" i="13"/>
  <c r="Y978" i="13"/>
  <c r="Y979" i="13"/>
  <c r="Y980" i="13"/>
  <c r="Y981" i="13"/>
  <c r="Y982" i="13"/>
  <c r="Y983" i="13"/>
  <c r="Y984" i="13"/>
  <c r="Y985" i="13"/>
  <c r="Y986" i="13"/>
  <c r="Y987" i="13"/>
  <c r="Y988" i="13"/>
  <c r="Y989" i="13"/>
  <c r="Y990" i="13"/>
  <c r="Y991" i="13"/>
  <c r="Y992" i="13"/>
  <c r="Y993" i="13"/>
  <c r="Y994" i="13"/>
  <c r="Y995" i="13"/>
  <c r="Y996" i="13"/>
  <c r="Y997" i="13"/>
  <c r="Y998" i="13"/>
  <c r="Y999" i="13"/>
  <c r="Y1000" i="13"/>
  <c r="Y1001" i="13"/>
  <c r="Y1002" i="13"/>
  <c r="Y1003" i="13"/>
  <c r="Y1004" i="13"/>
  <c r="Y1005" i="13"/>
  <c r="Y1006" i="13"/>
  <c r="Y1007" i="13"/>
  <c r="Y1008" i="13"/>
  <c r="Y1009" i="13"/>
  <c r="Y1010" i="13"/>
  <c r="Y1011" i="13"/>
  <c r="Y1012" i="13"/>
  <c r="Y1013" i="13"/>
  <c r="Y1014" i="13"/>
  <c r="Y1015" i="13"/>
  <c r="Y1016" i="13"/>
  <c r="Y1017" i="13"/>
  <c r="Y1018" i="13"/>
  <c r="Y1019" i="13"/>
  <c r="Y1020" i="13"/>
  <c r="Y1021" i="13"/>
  <c r="Y1022" i="13"/>
  <c r="Y1023" i="13"/>
  <c r="Y1024" i="13"/>
  <c r="Y1025" i="13"/>
  <c r="Y1026" i="13"/>
  <c r="Y1027" i="13"/>
  <c r="Y1028" i="13"/>
  <c r="Y1029" i="13"/>
  <c r="Y1030" i="13"/>
  <c r="Y1031" i="13"/>
  <c r="Y1032" i="13"/>
  <c r="Y1033" i="13"/>
  <c r="Y1034" i="13"/>
  <c r="Y1035" i="13"/>
  <c r="Y1036" i="13"/>
  <c r="Y1037" i="13"/>
  <c r="Y1038" i="13"/>
  <c r="Y1039" i="13"/>
  <c r="Y1040" i="13"/>
  <c r="Y1041" i="13"/>
  <c r="Y1042" i="13"/>
  <c r="Y1043" i="13"/>
  <c r="Y1044" i="13"/>
  <c r="Y1045" i="13"/>
  <c r="Y1046" i="13"/>
  <c r="Y1047" i="13"/>
  <c r="Y1048" i="13"/>
  <c r="Y1049" i="13"/>
  <c r="Y1050" i="13"/>
  <c r="Y1051" i="13"/>
  <c r="Y1052" i="13"/>
  <c r="Y1053" i="13"/>
  <c r="Y1054" i="13"/>
  <c r="Y1055" i="13"/>
  <c r="Y1056" i="13"/>
  <c r="Y1057" i="13"/>
  <c r="Y1058" i="13"/>
  <c r="Y1059" i="13"/>
  <c r="Y1060" i="13"/>
  <c r="Y1061" i="13"/>
  <c r="Y1062" i="13"/>
  <c r="Y1063" i="13"/>
  <c r="Y1064" i="13"/>
  <c r="Y1065" i="13"/>
  <c r="Y1066" i="13"/>
  <c r="Y1067" i="13"/>
  <c r="Y1068" i="13"/>
  <c r="Y1069" i="13"/>
  <c r="Y1070" i="13"/>
  <c r="Y1071" i="13"/>
  <c r="Y1072" i="13"/>
  <c r="Y1073" i="13"/>
  <c r="Y1074" i="13"/>
  <c r="Y1075" i="13"/>
  <c r="Y1076" i="13"/>
  <c r="Y1077" i="13"/>
  <c r="Y1078" i="13"/>
  <c r="Y1079" i="13"/>
  <c r="Y1080" i="13"/>
  <c r="Y1081" i="13"/>
  <c r="Y1082" i="13"/>
  <c r="Y1083" i="13"/>
  <c r="Y1084" i="13"/>
  <c r="Y1085" i="13"/>
  <c r="Y1086" i="13"/>
  <c r="Y1087" i="13"/>
  <c r="Y1088" i="13"/>
  <c r="Y1089" i="13"/>
  <c r="Y1090" i="13"/>
  <c r="Y1091" i="13"/>
  <c r="Y1092" i="13"/>
  <c r="Y1093" i="13"/>
  <c r="Y1094" i="13"/>
  <c r="Y1095" i="13"/>
  <c r="Y1096" i="13"/>
  <c r="Y1097" i="13"/>
  <c r="Y1098" i="13"/>
  <c r="Y1099" i="13"/>
  <c r="Y1100" i="13"/>
  <c r="Y1101" i="13"/>
  <c r="Y1102" i="13"/>
  <c r="Y1103" i="13"/>
  <c r="Y1104" i="13"/>
  <c r="Y1105" i="13"/>
  <c r="Y1106" i="13"/>
  <c r="Y1107" i="13"/>
  <c r="Y1108" i="13"/>
  <c r="Y1109" i="13"/>
  <c r="Y1110" i="13"/>
  <c r="Y1111" i="13"/>
  <c r="Y1112" i="13"/>
  <c r="Y1113" i="13"/>
  <c r="Y1114" i="13"/>
  <c r="Y1115" i="13"/>
  <c r="Y1116" i="13"/>
  <c r="Y1117" i="13"/>
  <c r="Y1118" i="13"/>
  <c r="Y1119" i="13"/>
  <c r="Y1120" i="13"/>
  <c r="Y1121" i="13"/>
  <c r="Y1122" i="13"/>
  <c r="Y1123" i="13"/>
  <c r="Y1124" i="13"/>
  <c r="Y1125" i="13"/>
  <c r="Y1126" i="13"/>
  <c r="Y1127" i="13"/>
  <c r="Y1128" i="13"/>
  <c r="Y1129" i="13"/>
  <c r="Y1130" i="13"/>
  <c r="Y1131" i="13"/>
  <c r="Y1132" i="13"/>
  <c r="Y1133" i="13"/>
  <c r="Y1134" i="13"/>
  <c r="Y1135" i="13"/>
  <c r="Y1136" i="13"/>
  <c r="Y1137" i="13"/>
  <c r="Y1138" i="13"/>
  <c r="Y1139" i="13"/>
  <c r="Y1140" i="13"/>
  <c r="Y1141" i="13"/>
  <c r="Y1142" i="13"/>
  <c r="Y1143" i="13"/>
  <c r="Y1144" i="13"/>
  <c r="Y1145" i="13"/>
  <c r="Y1146" i="13"/>
  <c r="Y1147" i="13"/>
  <c r="Y1148" i="13"/>
  <c r="Y1149" i="13"/>
  <c r="Y1150" i="13"/>
  <c r="Y1151" i="13"/>
  <c r="Y1152" i="13"/>
  <c r="Y1153" i="13"/>
  <c r="Y1154" i="13"/>
  <c r="Y1155" i="13"/>
  <c r="Y1156" i="13"/>
  <c r="Y1157" i="13"/>
  <c r="Y1158" i="13"/>
  <c r="Y1159" i="13"/>
  <c r="Y1160" i="13"/>
  <c r="Y1161" i="13"/>
  <c r="Y1162" i="13"/>
  <c r="Y1163" i="13"/>
  <c r="Y1164" i="13"/>
  <c r="Y1165" i="13"/>
  <c r="Y1166" i="13"/>
  <c r="Y1167" i="13"/>
  <c r="Y1168" i="13"/>
  <c r="Y1169" i="13"/>
  <c r="Y1170" i="13"/>
  <c r="Y1171" i="13"/>
  <c r="Y1172" i="13"/>
  <c r="Y1173" i="13"/>
  <c r="Y1174" i="13"/>
  <c r="Y1175" i="13"/>
  <c r="Y1176" i="13"/>
  <c r="Y1177" i="13"/>
  <c r="Y1178" i="13"/>
  <c r="Y1179" i="13"/>
  <c r="Y1180" i="13"/>
  <c r="Y1181" i="13"/>
  <c r="Y1182" i="13"/>
  <c r="Y1183" i="13"/>
  <c r="Y1184" i="13"/>
  <c r="Y1185" i="13"/>
  <c r="Y1186" i="13"/>
  <c r="Y1187" i="13"/>
  <c r="Y1188" i="13"/>
  <c r="Y1189" i="13"/>
  <c r="Y1190" i="13"/>
  <c r="Y1191" i="13"/>
  <c r="Y1192" i="13"/>
  <c r="Y1193" i="13"/>
  <c r="Y1194" i="13"/>
  <c r="Y1195" i="13"/>
  <c r="Y1196" i="13"/>
  <c r="Y1197" i="13"/>
  <c r="Y1198" i="13"/>
  <c r="Y1199" i="13"/>
  <c r="Y1200" i="13"/>
  <c r="Y1201" i="13"/>
  <c r="Y1202" i="13"/>
  <c r="Y1203" i="13"/>
  <c r="Y1204" i="13"/>
  <c r="Y1205" i="13"/>
  <c r="Y1206" i="13"/>
  <c r="Y1207" i="13"/>
  <c r="Y1208" i="13"/>
  <c r="Y1209" i="13"/>
  <c r="Y1210" i="13"/>
  <c r="Y1211" i="13"/>
  <c r="Y1212" i="13"/>
  <c r="Y1213" i="13"/>
  <c r="Y1214" i="13"/>
  <c r="Y1215" i="13"/>
  <c r="Y1216" i="13"/>
  <c r="Y1217" i="13"/>
  <c r="Y1218" i="13"/>
  <c r="Y1219" i="13"/>
  <c r="Y1220" i="13"/>
  <c r="Y1221" i="13"/>
  <c r="Y1222" i="13"/>
  <c r="Y1223" i="13"/>
  <c r="Y1224" i="13"/>
  <c r="Y1225" i="13"/>
  <c r="Y1226" i="13"/>
  <c r="Y1227" i="13"/>
  <c r="Y1228" i="13"/>
  <c r="Y1229" i="13"/>
  <c r="Y1230" i="13"/>
  <c r="Y1231" i="13"/>
  <c r="Y1232" i="13"/>
  <c r="Y1233" i="13"/>
  <c r="Y1234" i="13"/>
  <c r="Y1235" i="13"/>
  <c r="Y1236" i="13"/>
  <c r="Y1237" i="13"/>
  <c r="Y1238" i="13"/>
  <c r="Y1239" i="13"/>
  <c r="Y1240" i="13"/>
  <c r="Y1241" i="13"/>
  <c r="Y1242" i="13"/>
  <c r="Y1243" i="13"/>
  <c r="Y1244" i="13"/>
  <c r="Y1245" i="13"/>
  <c r="Y1246" i="13"/>
  <c r="Y1247" i="13"/>
  <c r="Y1248" i="13"/>
  <c r="Y1249" i="13"/>
  <c r="Y1250" i="13"/>
  <c r="Y1251" i="13"/>
  <c r="Y1252" i="13"/>
  <c r="Y1253" i="13"/>
  <c r="Y1254" i="13"/>
  <c r="Y1255" i="13"/>
  <c r="Y1256" i="13"/>
  <c r="Y1257" i="13"/>
  <c r="Y1258" i="13"/>
  <c r="Y1259" i="13"/>
  <c r="Y1260" i="13"/>
  <c r="Y1261" i="13"/>
  <c r="Y1262" i="13"/>
  <c r="Y1263" i="13"/>
  <c r="Y1264" i="13"/>
  <c r="Y1265" i="13"/>
  <c r="Y1266" i="13"/>
  <c r="Y1267" i="13"/>
  <c r="Y1268" i="13"/>
  <c r="Y1269" i="13"/>
  <c r="Y1270" i="13"/>
  <c r="Y1271" i="13"/>
  <c r="Y1272" i="13"/>
  <c r="Y1273" i="13"/>
  <c r="Y1274" i="13"/>
  <c r="Y1275" i="13"/>
  <c r="Y1276" i="13"/>
  <c r="Y1277" i="13"/>
  <c r="Y1278" i="13"/>
  <c r="Y1279" i="13"/>
  <c r="Y1280" i="13"/>
  <c r="Y1281" i="13"/>
  <c r="Y1282" i="13"/>
  <c r="Y1283" i="13"/>
  <c r="Y1284" i="13"/>
  <c r="Y1285" i="13"/>
  <c r="Y1286" i="13"/>
  <c r="Y1287" i="13"/>
  <c r="Y1288" i="13"/>
  <c r="Y1289" i="13"/>
  <c r="Y1290" i="13"/>
  <c r="Y1291" i="13"/>
  <c r="Y1292" i="13"/>
  <c r="Y1293" i="13"/>
  <c r="Y1294" i="13"/>
  <c r="Y1295" i="13"/>
  <c r="Y1296" i="13"/>
  <c r="Y1297" i="13"/>
  <c r="Y1298" i="13"/>
  <c r="Y1299" i="13"/>
  <c r="Y1300" i="13"/>
  <c r="Y1301" i="13"/>
  <c r="Y1302" i="13"/>
  <c r="Y1303" i="13"/>
  <c r="Y1304" i="13"/>
  <c r="Y1305" i="13"/>
  <c r="Y1306" i="13"/>
  <c r="Y1307" i="13"/>
  <c r="Y1308" i="13"/>
  <c r="Y1309" i="13"/>
  <c r="Y1310" i="13"/>
  <c r="Y1311" i="13"/>
  <c r="Y1312" i="13"/>
  <c r="Y1313" i="13"/>
  <c r="Y1314" i="13"/>
  <c r="Y1315" i="13"/>
  <c r="Y1316" i="13"/>
  <c r="Y1317" i="13"/>
  <c r="Y1318" i="13"/>
  <c r="Y1319" i="13"/>
  <c r="Y1320" i="13"/>
  <c r="Y1321" i="13"/>
  <c r="Y1322" i="13"/>
  <c r="Y1323" i="13"/>
  <c r="Y1324" i="13"/>
  <c r="Y1325" i="13"/>
  <c r="Y1326" i="13"/>
  <c r="Y1327" i="13"/>
  <c r="Y1328" i="13"/>
  <c r="Y1329" i="13"/>
  <c r="Y1330" i="13"/>
  <c r="Y1331" i="13"/>
  <c r="Y1332" i="13"/>
  <c r="Y1333" i="13"/>
  <c r="Y1334" i="13"/>
  <c r="Y1335" i="13"/>
  <c r="Y1336" i="13"/>
  <c r="Y1337" i="13"/>
  <c r="Y1338" i="13"/>
  <c r="Y1339" i="13"/>
  <c r="Y1340" i="13"/>
  <c r="Y1341" i="13"/>
  <c r="Y1342" i="13"/>
  <c r="Y1343" i="13"/>
  <c r="Y1344" i="13"/>
  <c r="Y1345" i="13"/>
  <c r="Y1346" i="13"/>
  <c r="Y1347" i="13"/>
  <c r="Y1348" i="13"/>
  <c r="Y1349" i="13"/>
  <c r="Y1350" i="13"/>
  <c r="Y1351" i="13"/>
  <c r="Y1352" i="13"/>
  <c r="Y1353" i="13"/>
  <c r="Y1354" i="13"/>
  <c r="Y1355" i="13"/>
  <c r="Y1356" i="13"/>
  <c r="Y1357" i="13"/>
  <c r="Y1358" i="13"/>
  <c r="Y1359" i="13"/>
  <c r="Y1360" i="13"/>
  <c r="Y1361" i="13"/>
  <c r="Y1362" i="13"/>
  <c r="Y1363" i="13"/>
  <c r="Y1364" i="13"/>
  <c r="Y1365" i="13"/>
  <c r="Y1366" i="13"/>
  <c r="Y1367" i="13"/>
  <c r="Y1368" i="13"/>
  <c r="Y1369" i="13"/>
  <c r="Y1370" i="13"/>
  <c r="Y1371" i="13"/>
  <c r="Y1372" i="13"/>
  <c r="Y1373" i="13"/>
  <c r="Y1374" i="13"/>
  <c r="Y1375" i="13"/>
  <c r="Y1376" i="13"/>
  <c r="Y1377" i="13"/>
  <c r="Y1378" i="13"/>
  <c r="Y1379" i="13"/>
  <c r="Y1380" i="13"/>
  <c r="Y1381" i="13"/>
  <c r="Y1382" i="13"/>
  <c r="Y1383" i="13"/>
  <c r="Y1384" i="13"/>
  <c r="Y1385" i="13"/>
  <c r="Y1386" i="13"/>
  <c r="Y1387" i="13"/>
  <c r="Y1388" i="13"/>
  <c r="Y1389" i="13"/>
  <c r="Y1390" i="13"/>
  <c r="Y1391" i="13"/>
  <c r="Y1392" i="13"/>
  <c r="Y1393" i="13"/>
  <c r="Y1394" i="13"/>
  <c r="Y1395" i="13"/>
  <c r="Y1396" i="13"/>
  <c r="Y1397" i="13"/>
  <c r="Y1398" i="13"/>
  <c r="Y1399" i="13"/>
  <c r="Y1400" i="13"/>
  <c r="Y1401" i="13"/>
  <c r="Y1402" i="13"/>
  <c r="Y1403" i="13"/>
  <c r="Y1404" i="13"/>
  <c r="Y1405" i="13"/>
  <c r="Y1406" i="13"/>
  <c r="Y1407" i="13"/>
  <c r="Y1408" i="13"/>
  <c r="Y1409" i="13"/>
  <c r="Y1410" i="13"/>
  <c r="Y1411" i="13"/>
  <c r="Y1412" i="13"/>
  <c r="Y1413" i="13"/>
  <c r="Y1414" i="13"/>
  <c r="Y1415" i="13"/>
  <c r="Y1416" i="13"/>
  <c r="Y1417" i="13"/>
  <c r="Y1418" i="13"/>
  <c r="Y1419" i="13"/>
  <c r="Y1420" i="13"/>
  <c r="Y1421" i="13"/>
  <c r="Y1422" i="13"/>
  <c r="Y1423" i="13"/>
  <c r="Y1424" i="13"/>
  <c r="Y1425" i="13"/>
  <c r="Y1426" i="13"/>
  <c r="Y1427" i="13"/>
  <c r="Y1428" i="13"/>
  <c r="Y1429" i="13"/>
  <c r="Y1430" i="13"/>
  <c r="Y1431" i="13"/>
  <c r="Y1432" i="13"/>
  <c r="Y1433" i="13"/>
  <c r="Y1434" i="13"/>
  <c r="Y1435" i="13"/>
  <c r="Y1436" i="13"/>
  <c r="Y1437" i="13"/>
  <c r="Y1438" i="13"/>
  <c r="Y1439" i="13"/>
  <c r="Y1440" i="13"/>
  <c r="Y1441" i="13"/>
  <c r="Y1442" i="13"/>
  <c r="Y1443" i="13"/>
  <c r="Y1444" i="13"/>
  <c r="Y1445" i="13"/>
  <c r="Y1446" i="13"/>
  <c r="Y1447" i="13"/>
  <c r="Y1448" i="13"/>
  <c r="Y1449" i="13"/>
  <c r="Y1450" i="13"/>
  <c r="Y1451" i="13"/>
  <c r="Y1452" i="13"/>
  <c r="Y1453" i="13"/>
  <c r="Y1454" i="13"/>
  <c r="Y1455" i="13"/>
  <c r="Y1456" i="13"/>
  <c r="Y1457" i="13"/>
  <c r="Y1458" i="13"/>
  <c r="Y1459" i="13"/>
  <c r="Y1460" i="13"/>
  <c r="Y1461" i="13"/>
  <c r="Y1462" i="13"/>
  <c r="Y1463" i="13"/>
  <c r="Y1464" i="13"/>
  <c r="Y1465" i="13"/>
  <c r="Y1466" i="13"/>
  <c r="Y1467" i="13"/>
  <c r="Y1468" i="13"/>
  <c r="Y1469" i="13"/>
  <c r="Y1470" i="13"/>
  <c r="Y1471" i="13"/>
  <c r="Y1472" i="13"/>
  <c r="Y1473" i="13"/>
  <c r="Y1474" i="13"/>
  <c r="Y1475" i="13"/>
  <c r="Y1476" i="13"/>
  <c r="Y1477" i="13"/>
  <c r="Y1478" i="13"/>
  <c r="Y1479" i="13"/>
  <c r="Y1480" i="13"/>
  <c r="Y1481" i="13"/>
  <c r="Y1482" i="13"/>
  <c r="Y1483" i="13"/>
  <c r="Y1484" i="13"/>
  <c r="Y1485" i="13"/>
  <c r="Y1486" i="13"/>
  <c r="Y1487" i="13"/>
  <c r="Y1488" i="13"/>
  <c r="Y1489" i="13"/>
  <c r="Y1490" i="13"/>
  <c r="Y1491" i="13"/>
  <c r="Y1492" i="13"/>
  <c r="Y1493" i="13"/>
  <c r="Y1494" i="13"/>
  <c r="Y1495" i="13"/>
  <c r="Y1496" i="13"/>
  <c r="Y1497" i="13"/>
  <c r="Y1498" i="13"/>
  <c r="Y1499" i="13"/>
  <c r="Y1500" i="13"/>
  <c r="Y1501" i="13"/>
  <c r="Y1502" i="13"/>
  <c r="Y1503" i="13"/>
  <c r="Y1504" i="13"/>
  <c r="Y1505" i="13"/>
  <c r="Y1506" i="13"/>
  <c r="Y1507" i="13"/>
  <c r="Y1508" i="13"/>
  <c r="Y1509" i="13"/>
  <c r="Y1510" i="13"/>
  <c r="Y1511" i="13"/>
  <c r="Y1512" i="13"/>
  <c r="Y1513" i="13"/>
  <c r="Y1514" i="13"/>
  <c r="Y1515" i="13"/>
  <c r="Y1516" i="13"/>
  <c r="Y1517" i="13"/>
  <c r="Y1518" i="13"/>
  <c r="Y1519" i="13"/>
  <c r="Y1520" i="13"/>
  <c r="Y1521" i="13"/>
  <c r="Y1522" i="13"/>
  <c r="Y1523" i="13"/>
  <c r="Y1524" i="13"/>
  <c r="Y1525" i="13"/>
  <c r="Y1526" i="13"/>
  <c r="Y1527" i="13"/>
  <c r="Y1528" i="13"/>
  <c r="Y1529" i="13"/>
  <c r="Y1530" i="13"/>
  <c r="Y1531" i="13"/>
  <c r="Y1532" i="13"/>
  <c r="Y1533" i="13"/>
  <c r="Y1534" i="13"/>
  <c r="Y1535" i="13"/>
  <c r="Y1536" i="13"/>
  <c r="Y1537" i="13"/>
  <c r="Y1538" i="13"/>
  <c r="Y1539" i="13"/>
  <c r="Y1540" i="13"/>
  <c r="Y1541" i="13"/>
  <c r="Y1542" i="13"/>
  <c r="Y1543" i="13"/>
  <c r="Y1544" i="13"/>
  <c r="Y1545" i="13"/>
  <c r="Y1546" i="13"/>
  <c r="Y1547" i="13"/>
  <c r="Y1548" i="13"/>
  <c r="Y1549" i="13"/>
  <c r="Y1550" i="13"/>
  <c r="Y1551" i="13"/>
  <c r="Y1552" i="13"/>
  <c r="Y1553" i="13"/>
  <c r="Y1554" i="13"/>
  <c r="Y1555" i="13"/>
  <c r="Y1556" i="13"/>
  <c r="Y1557" i="13"/>
  <c r="Y1558" i="13"/>
  <c r="Y1559" i="13"/>
  <c r="Y1560" i="13"/>
  <c r="Y1561" i="13"/>
  <c r="Y1562" i="13"/>
  <c r="Y1563" i="13"/>
  <c r="Y1564" i="13"/>
  <c r="Y1565" i="13"/>
  <c r="Y1566" i="13"/>
  <c r="Y1567" i="13"/>
  <c r="Y1568" i="13"/>
  <c r="Y1569" i="13"/>
  <c r="Y1570" i="13"/>
  <c r="Y1571" i="13"/>
  <c r="Y1572" i="13"/>
  <c r="Y1573" i="13"/>
  <c r="Y1574" i="13"/>
  <c r="Y1575" i="13"/>
  <c r="Y1576" i="13"/>
  <c r="Y1577" i="13"/>
  <c r="Y1578" i="13"/>
  <c r="Y1579" i="13"/>
  <c r="Y1580" i="13"/>
  <c r="Y1581" i="13"/>
  <c r="Y1582" i="13"/>
  <c r="Y1583" i="13"/>
  <c r="Y1584" i="13"/>
  <c r="Y1585" i="13"/>
  <c r="Y1586" i="13"/>
  <c r="Y1587" i="13"/>
  <c r="Y1588" i="13"/>
  <c r="Y1589" i="13"/>
  <c r="Y1590" i="13"/>
  <c r="Y1591" i="13"/>
  <c r="Y1592" i="13"/>
  <c r="Y1593" i="13"/>
  <c r="Y1594" i="13"/>
  <c r="Y1595" i="13"/>
  <c r="Y1596" i="13"/>
  <c r="Y1597" i="13"/>
  <c r="Y1598" i="13"/>
  <c r="Y1599" i="13"/>
  <c r="Y1600" i="13"/>
  <c r="Y1601" i="13"/>
  <c r="Y1602" i="13"/>
  <c r="Y1603" i="13"/>
  <c r="Y1604" i="13"/>
  <c r="Y1605" i="13"/>
  <c r="Y1606" i="13"/>
  <c r="Y1607" i="13"/>
  <c r="Y1608" i="13"/>
  <c r="Y1609" i="13"/>
  <c r="Y1610" i="13"/>
  <c r="Y1611" i="13"/>
  <c r="Y1612" i="13"/>
  <c r="Y1613" i="13"/>
  <c r="Y1614" i="13"/>
  <c r="Y1615" i="13"/>
  <c r="Y1616" i="13"/>
  <c r="Y1617" i="13"/>
  <c r="Y1618" i="13"/>
  <c r="Y1619" i="13"/>
  <c r="Y1620" i="13"/>
  <c r="Y1621" i="13"/>
  <c r="Y1622" i="13"/>
  <c r="Y1623" i="13"/>
  <c r="Y1624" i="13"/>
  <c r="Y1625" i="13"/>
  <c r="Y1626" i="13"/>
  <c r="Y1627" i="13"/>
  <c r="Y1628" i="13"/>
  <c r="Y1629" i="13"/>
  <c r="Y1630" i="13"/>
  <c r="Y1631" i="13"/>
  <c r="Y1632" i="13"/>
  <c r="Y1633" i="13"/>
  <c r="Y1634" i="13"/>
  <c r="Y1635" i="13"/>
  <c r="Y1636" i="13"/>
  <c r="Y1637" i="13"/>
  <c r="Y1638" i="13"/>
  <c r="Y1639" i="13"/>
  <c r="Y1640" i="13"/>
  <c r="Y1641" i="13"/>
  <c r="Y1642" i="13"/>
  <c r="Y1643" i="13"/>
  <c r="Y1644" i="13"/>
  <c r="Y1645" i="13"/>
  <c r="Y1646" i="13"/>
  <c r="Y1647" i="13"/>
  <c r="Y1648" i="13"/>
  <c r="Y1649" i="13"/>
  <c r="Y1650" i="13"/>
  <c r="Y1651" i="13"/>
  <c r="Y1652" i="13"/>
  <c r="Y1653" i="13"/>
  <c r="Y1654" i="13"/>
  <c r="Y1655" i="13"/>
  <c r="Y1656" i="13"/>
  <c r="Y1657" i="13"/>
  <c r="Y1658" i="13"/>
  <c r="Y1659" i="13"/>
  <c r="Y1660" i="13"/>
  <c r="Y1661" i="13"/>
  <c r="Y1662" i="13"/>
  <c r="Y1663" i="13"/>
  <c r="Y1664" i="13"/>
  <c r="Y1665" i="13"/>
  <c r="Y1666" i="13"/>
  <c r="Y1667" i="13"/>
  <c r="Y1668" i="13"/>
  <c r="Y1669" i="13"/>
  <c r="Y1670" i="13"/>
  <c r="Y1671" i="13"/>
  <c r="Y1672" i="13"/>
  <c r="Y1673" i="13"/>
  <c r="Y1674" i="13"/>
  <c r="Y1675" i="13"/>
  <c r="Y1676" i="13"/>
  <c r="Y1677" i="13"/>
  <c r="Y1678" i="13"/>
  <c r="Y1679" i="13"/>
  <c r="Y1680" i="13"/>
  <c r="Y1681" i="13"/>
  <c r="Y1682" i="13"/>
  <c r="Y1683" i="13"/>
  <c r="Y1684" i="13"/>
  <c r="Y1685" i="13"/>
  <c r="Y1686" i="13"/>
  <c r="Y1687" i="13"/>
  <c r="Y1688" i="13"/>
  <c r="Y1689" i="13"/>
  <c r="Y1690" i="13"/>
  <c r="Y1691" i="13"/>
  <c r="Y1692" i="13"/>
  <c r="Y1693" i="13"/>
  <c r="Y1694" i="13"/>
  <c r="Y1695" i="13"/>
  <c r="Y1696" i="13"/>
  <c r="Y1697" i="13"/>
  <c r="Y1698" i="13"/>
  <c r="Y1699" i="13"/>
  <c r="Y1700" i="13"/>
  <c r="Y1701" i="13"/>
  <c r="Y1702" i="13"/>
  <c r="Y1703" i="13"/>
  <c r="Y1704" i="13"/>
  <c r="Y1705" i="13"/>
  <c r="Y1706" i="13"/>
  <c r="Y1707" i="13"/>
  <c r="Y1708" i="13"/>
  <c r="Y1709" i="13"/>
  <c r="Y1710" i="13"/>
  <c r="Y1711" i="13"/>
  <c r="Y1712" i="13"/>
  <c r="Y1713" i="13"/>
  <c r="Y1714" i="13"/>
  <c r="Y1715" i="13"/>
  <c r="Y1716" i="13"/>
  <c r="Y1717" i="13"/>
  <c r="Y1718" i="13"/>
  <c r="Y1719" i="13"/>
  <c r="Y1720" i="13"/>
  <c r="Y1721" i="13"/>
  <c r="Y1722" i="13"/>
  <c r="Y1723" i="13"/>
  <c r="Y1724" i="13"/>
  <c r="Y1725" i="13"/>
  <c r="Y1726" i="13"/>
  <c r="Y1727" i="13"/>
  <c r="Y1728" i="13"/>
  <c r="Y1729" i="13"/>
  <c r="Y1730" i="13"/>
  <c r="Y1731" i="13"/>
  <c r="Y1732" i="13"/>
  <c r="Y1733" i="13"/>
  <c r="Y1734" i="13"/>
  <c r="Y1735" i="13"/>
  <c r="Y1736" i="13"/>
  <c r="Y1737" i="13"/>
  <c r="Y1738" i="13"/>
  <c r="Y1739" i="13"/>
  <c r="Y1740" i="13"/>
  <c r="Y1741" i="13"/>
  <c r="Y1742" i="13"/>
  <c r="Y1743" i="13"/>
  <c r="Y1744" i="13"/>
  <c r="Y1745" i="13"/>
  <c r="Y1746" i="13"/>
  <c r="Y1747" i="13"/>
  <c r="Y1748" i="13"/>
  <c r="Y1749" i="13"/>
  <c r="Y1750" i="13"/>
  <c r="Y1751" i="13"/>
  <c r="Y1752" i="13"/>
  <c r="Y1753" i="13"/>
  <c r="Y1754" i="13"/>
  <c r="Y1755" i="13"/>
  <c r="Y1756" i="13"/>
  <c r="Y1757" i="13"/>
  <c r="Y1758" i="13"/>
  <c r="Y1759" i="13"/>
  <c r="Y1760" i="13"/>
  <c r="Y1761" i="13"/>
  <c r="Y1762" i="13"/>
  <c r="Y1763" i="13"/>
  <c r="Y1764" i="13"/>
  <c r="Y1765" i="13"/>
  <c r="Y1766" i="13"/>
  <c r="Y1767" i="13"/>
  <c r="Y1768" i="13"/>
  <c r="Y1769" i="13"/>
  <c r="Y1770" i="13"/>
  <c r="Y1771" i="13"/>
  <c r="Y1772" i="13"/>
  <c r="Y1773" i="13"/>
  <c r="Y1774" i="13"/>
  <c r="Y1775" i="13"/>
  <c r="Y1776" i="13"/>
  <c r="Y1777" i="13"/>
  <c r="Y1778" i="13"/>
  <c r="Y1779" i="13"/>
  <c r="Y1780" i="13"/>
  <c r="Y1781" i="13"/>
  <c r="Y1782" i="13"/>
  <c r="Y1783" i="13"/>
  <c r="Y1784" i="13"/>
  <c r="Y1785" i="13"/>
  <c r="Y1786" i="13"/>
  <c r="Y1787" i="13"/>
  <c r="Y1788" i="13"/>
  <c r="Y1789" i="13"/>
  <c r="Y1790" i="13"/>
  <c r="Y1791" i="13"/>
  <c r="Y1792" i="13"/>
  <c r="Y1793" i="13"/>
  <c r="Y1794" i="13"/>
  <c r="Y1795" i="13"/>
  <c r="Y1796" i="13"/>
  <c r="Y1797" i="13"/>
  <c r="Y1798" i="13"/>
  <c r="Y1799" i="13"/>
  <c r="Y1800" i="13"/>
  <c r="Y1801" i="13"/>
  <c r="Y1802" i="13"/>
  <c r="Y1803" i="13"/>
  <c r="Y1804" i="13"/>
  <c r="Y1805" i="13"/>
  <c r="Y1806" i="13"/>
  <c r="Y1807" i="13"/>
  <c r="Y1808" i="13"/>
  <c r="Y1809" i="13"/>
  <c r="Y1810" i="13"/>
  <c r="Y1811" i="13"/>
  <c r="Y1812" i="13"/>
  <c r="Y1813" i="13"/>
  <c r="Y1814" i="13"/>
  <c r="Y1815" i="13"/>
  <c r="Y1816" i="13"/>
  <c r="Y1817" i="13"/>
  <c r="Y1818" i="13"/>
  <c r="Y1819" i="13"/>
  <c r="Y1820" i="13"/>
  <c r="Y1821" i="13"/>
  <c r="Y1822" i="13"/>
  <c r="Y1823" i="13"/>
  <c r="Y1824" i="13"/>
  <c r="Y1825" i="13"/>
  <c r="Y1826" i="13"/>
  <c r="Y1827" i="13"/>
  <c r="Y1828" i="13"/>
  <c r="Y1829" i="13"/>
  <c r="Y1830" i="13"/>
  <c r="Y1831" i="13"/>
  <c r="Y1832" i="13"/>
  <c r="Y1833" i="13"/>
  <c r="Y1834" i="13"/>
  <c r="Y1835" i="13"/>
  <c r="Y1836" i="13"/>
  <c r="Y1837" i="13"/>
  <c r="Y1838" i="13"/>
  <c r="Y1839" i="13"/>
  <c r="Y1840" i="13"/>
  <c r="Y1841" i="13"/>
  <c r="Y1842" i="13"/>
  <c r="Y1843" i="13"/>
  <c r="Y1844" i="13"/>
  <c r="Y1845" i="13"/>
  <c r="Y1846" i="13"/>
  <c r="Y1847" i="13"/>
  <c r="Y1848" i="13"/>
  <c r="Y1849" i="13"/>
  <c r="Y1850" i="13"/>
  <c r="Y1851" i="13"/>
  <c r="Y1852" i="13"/>
  <c r="Y1853" i="13"/>
  <c r="Y1854" i="13"/>
  <c r="Y1855" i="13"/>
  <c r="Y1856" i="13"/>
  <c r="Y1857" i="13"/>
  <c r="Y1858" i="13"/>
  <c r="Y1859" i="13"/>
  <c r="Y1860" i="13"/>
  <c r="Y1861" i="13"/>
  <c r="Y1862" i="13"/>
  <c r="Y1863" i="13"/>
  <c r="Y1864" i="13"/>
  <c r="Y1865" i="13"/>
  <c r="Y1866" i="13"/>
  <c r="Y1867" i="13"/>
  <c r="Y1868" i="13"/>
  <c r="Y1869" i="13"/>
  <c r="Y1870" i="13"/>
  <c r="Y1871" i="13"/>
  <c r="Y1872" i="13"/>
  <c r="Y1873" i="13"/>
  <c r="Y1874" i="13"/>
  <c r="Y1875" i="13"/>
  <c r="Y1876" i="13"/>
  <c r="Y1877" i="13"/>
  <c r="Y1878" i="13"/>
  <c r="Y1879" i="13"/>
  <c r="Y1880" i="13"/>
  <c r="Y1881" i="13"/>
  <c r="Y1882" i="13"/>
  <c r="Y1883" i="13"/>
  <c r="Y1884" i="13"/>
  <c r="Y1885" i="13"/>
  <c r="Y1886" i="13"/>
  <c r="Y1887" i="13"/>
  <c r="Y1888" i="13"/>
  <c r="Y1889" i="13"/>
  <c r="Y1890" i="13"/>
  <c r="Y1891" i="13"/>
  <c r="Y1892" i="13"/>
  <c r="Y1893" i="13"/>
  <c r="Y1894" i="13"/>
  <c r="Y1895" i="13"/>
  <c r="Y1896" i="13"/>
  <c r="Y1897" i="13"/>
  <c r="Y1898" i="13"/>
  <c r="Y1899" i="13"/>
  <c r="Y1900" i="13"/>
  <c r="Y1901" i="13"/>
  <c r="Y1902" i="13"/>
  <c r="Y1903" i="13"/>
  <c r="Y1904" i="13"/>
  <c r="Y1905" i="13"/>
  <c r="Y1906" i="13"/>
  <c r="Y1907" i="13"/>
  <c r="Y1908" i="13"/>
  <c r="Y1909" i="13"/>
  <c r="Y1910" i="13"/>
  <c r="Y1911" i="13"/>
  <c r="Y1912" i="13"/>
  <c r="Y1913" i="13"/>
  <c r="Y1914" i="13"/>
  <c r="Y1915" i="13"/>
  <c r="Y1916" i="13"/>
  <c r="Y1917" i="13"/>
  <c r="Y1918" i="13"/>
  <c r="Y1919" i="13"/>
  <c r="Y1920" i="13"/>
  <c r="Y1921" i="13"/>
  <c r="Y1922" i="13"/>
  <c r="Y1923" i="13"/>
  <c r="Y1924" i="13"/>
  <c r="Y1925" i="13"/>
  <c r="Y1926" i="13"/>
  <c r="Y1927" i="13"/>
  <c r="Y1928" i="13"/>
  <c r="Y1929" i="13"/>
  <c r="Y1930" i="13"/>
  <c r="Y1931" i="13"/>
  <c r="Y1932" i="13"/>
  <c r="Y1933" i="13"/>
  <c r="Y1934" i="13"/>
  <c r="Y1935" i="13"/>
  <c r="Y1936" i="13"/>
  <c r="Y1937" i="13"/>
  <c r="Y1938" i="13"/>
  <c r="Y1939" i="13"/>
  <c r="Y1940" i="13"/>
  <c r="Y1941" i="13"/>
  <c r="Y1942" i="13"/>
  <c r="Y1943" i="13"/>
  <c r="Y1944" i="13"/>
  <c r="Y1945" i="13"/>
  <c r="Y1946" i="13"/>
  <c r="Y1947" i="13"/>
  <c r="Y1948" i="13"/>
  <c r="Y1949" i="13"/>
  <c r="Y1950" i="13"/>
  <c r="Y1951" i="13"/>
  <c r="Y1952" i="13"/>
  <c r="Y1953" i="13"/>
  <c r="Y1954" i="13"/>
  <c r="Y1955" i="13"/>
  <c r="Y1956" i="13"/>
  <c r="Y1957" i="13"/>
  <c r="Y1958" i="13"/>
  <c r="Y1959" i="13"/>
  <c r="Y1960" i="13"/>
  <c r="Y1961" i="13"/>
  <c r="Y1962" i="13"/>
  <c r="Y1963" i="13"/>
  <c r="Y1964" i="13"/>
  <c r="Y1965" i="13"/>
  <c r="Y1966" i="13"/>
  <c r="Y1967" i="13"/>
  <c r="Y1968" i="13"/>
  <c r="Y1969" i="13"/>
  <c r="Y1970" i="13"/>
  <c r="Y1971" i="13"/>
  <c r="Y1972" i="13"/>
  <c r="Y1973" i="13"/>
  <c r="Y1974" i="13"/>
  <c r="Y1975" i="13"/>
  <c r="Y1976" i="13"/>
  <c r="Y1977" i="13"/>
  <c r="Y1978" i="13"/>
  <c r="Y1979" i="13"/>
  <c r="Y1980" i="13"/>
  <c r="Y1981" i="13"/>
  <c r="Y1982" i="13"/>
  <c r="Y1983" i="13"/>
  <c r="Y1984" i="13"/>
  <c r="Y1985" i="13"/>
  <c r="Y1986" i="13"/>
  <c r="Y1987" i="13"/>
  <c r="Y1988" i="13"/>
  <c r="Y1989" i="13"/>
  <c r="Y1990" i="13"/>
  <c r="Y1991" i="13"/>
  <c r="Y1992" i="13"/>
  <c r="Y1993" i="13"/>
  <c r="Y1994" i="13"/>
  <c r="Y1995" i="13"/>
  <c r="Y1996" i="13"/>
  <c r="Y1997" i="13"/>
  <c r="Y1998" i="13"/>
  <c r="Y1999" i="13"/>
  <c r="Y2000" i="13"/>
  <c r="Y2001" i="13"/>
  <c r="Y2002" i="13"/>
  <c r="Y2003" i="13"/>
  <c r="Y2004" i="13"/>
  <c r="Y2005" i="13"/>
  <c r="Y2006" i="13"/>
  <c r="Y2007" i="13"/>
  <c r="Y2008" i="13"/>
  <c r="Y2009" i="13"/>
  <c r="Y2010" i="13"/>
  <c r="Y2011" i="13"/>
  <c r="Y2012" i="13"/>
  <c r="Y2013" i="13"/>
  <c r="Y2014" i="13"/>
  <c r="Y2015" i="13"/>
  <c r="Y2016" i="13"/>
  <c r="Y2017" i="13"/>
  <c r="Y2018" i="13"/>
  <c r="Y2019" i="13"/>
  <c r="Y2020" i="13"/>
  <c r="Y2021" i="13"/>
  <c r="Y2022" i="13"/>
  <c r="Y2023" i="13"/>
  <c r="Y2024" i="13"/>
  <c r="Y2025" i="13"/>
  <c r="Y2026" i="13"/>
  <c r="Y2027" i="13"/>
  <c r="Y2028" i="13"/>
  <c r="Y2029" i="13"/>
  <c r="Y2030" i="13"/>
  <c r="Y2031" i="13"/>
  <c r="Y2032" i="13"/>
  <c r="Y2033" i="13"/>
  <c r="Y2034" i="13"/>
  <c r="Y2035" i="13"/>
  <c r="Y2036" i="13"/>
  <c r="Y2037" i="13"/>
  <c r="Y2038" i="13"/>
  <c r="Y2039" i="13"/>
  <c r="Y2040" i="13"/>
  <c r="Y2041" i="13"/>
  <c r="Y2042" i="13"/>
  <c r="Y2043" i="13"/>
  <c r="Y2044" i="13"/>
  <c r="Y2045" i="13"/>
  <c r="Y2046" i="13"/>
  <c r="Y2047" i="13"/>
  <c r="Y2048" i="13"/>
  <c r="Y2049" i="13"/>
  <c r="Y2050" i="13"/>
  <c r="Y2051" i="13"/>
  <c r="Y2052" i="13"/>
  <c r="Y2053" i="13"/>
  <c r="Y2054" i="13"/>
  <c r="Y2055" i="13"/>
  <c r="Y2056" i="13"/>
  <c r="Y2057" i="13"/>
  <c r="Y2058" i="13"/>
  <c r="Y2059" i="13"/>
  <c r="Y2060" i="13"/>
  <c r="Y2061" i="13"/>
  <c r="Y2062" i="13"/>
  <c r="Y2063" i="13"/>
  <c r="Y2064" i="13"/>
  <c r="Y2065" i="13"/>
  <c r="Y2066" i="13"/>
  <c r="Y2067" i="13"/>
  <c r="Y2068" i="13"/>
  <c r="Y2069" i="13"/>
  <c r="Y2070" i="13"/>
  <c r="Y2071" i="13"/>
  <c r="Y2072" i="13"/>
  <c r="Y2073" i="13"/>
  <c r="Y2074" i="13"/>
  <c r="Y2075" i="13"/>
  <c r="Y2076" i="13"/>
  <c r="Y2077" i="13"/>
  <c r="Y2078" i="13"/>
  <c r="Y2079" i="13"/>
  <c r="Y2080" i="13"/>
  <c r="Y2081" i="13"/>
  <c r="Y2082" i="13"/>
  <c r="Y2083" i="13"/>
  <c r="Y2084" i="13"/>
  <c r="Y2085" i="13"/>
  <c r="Y2086" i="13"/>
  <c r="Y2087" i="13"/>
  <c r="Y2088" i="13"/>
  <c r="Y2089" i="13"/>
  <c r="Y2090" i="13"/>
  <c r="Y2091" i="13"/>
  <c r="Y2092" i="13"/>
  <c r="Y2093" i="13"/>
  <c r="Y2094" i="13"/>
  <c r="Y2095" i="13"/>
  <c r="Y2096" i="13"/>
  <c r="Y2097" i="13"/>
  <c r="Y2098" i="13"/>
  <c r="Y2099" i="13"/>
  <c r="Y2100" i="13"/>
  <c r="Y2101" i="13"/>
  <c r="Y2102" i="13"/>
  <c r="Y2103" i="13"/>
  <c r="Y2104" i="13"/>
  <c r="Y2105" i="13"/>
  <c r="Y2106" i="13"/>
  <c r="Y2107" i="13"/>
  <c r="Y2108" i="13"/>
  <c r="Y2109" i="13"/>
  <c r="Y2110" i="13"/>
  <c r="Y2111" i="13"/>
  <c r="Y2112" i="13"/>
  <c r="Y2113" i="13"/>
  <c r="Y2114" i="13"/>
  <c r="Y2115" i="13"/>
  <c r="Y2116" i="13"/>
  <c r="Y2117" i="13"/>
  <c r="Y2118" i="13"/>
  <c r="Y2119" i="13"/>
  <c r="Y2120" i="13"/>
  <c r="Y2121" i="13"/>
  <c r="Y2122" i="13"/>
  <c r="Y2123" i="13"/>
  <c r="Y2124" i="13"/>
  <c r="Y2125" i="13"/>
  <c r="Y2126" i="13"/>
  <c r="Y2127" i="13"/>
  <c r="Y2128" i="13"/>
  <c r="Y2129" i="13"/>
  <c r="Y2130" i="13"/>
  <c r="Y2131" i="13"/>
  <c r="Y2132" i="13"/>
  <c r="Y2133" i="13"/>
  <c r="Y2134" i="13"/>
  <c r="Y2135" i="13"/>
  <c r="Y2136" i="13"/>
  <c r="Y2137" i="13"/>
  <c r="Y2138" i="13"/>
  <c r="Y2139" i="13"/>
  <c r="Y2140" i="13"/>
  <c r="Y2141" i="13"/>
  <c r="Y2142" i="13"/>
  <c r="Y2143" i="13"/>
  <c r="Y2144" i="13"/>
  <c r="Y2145" i="13"/>
  <c r="Y2146" i="13"/>
  <c r="Y2147" i="13"/>
  <c r="Y2148" i="13"/>
  <c r="Y2149" i="13"/>
  <c r="Y2150" i="13"/>
  <c r="Y2151" i="13"/>
  <c r="Y2152" i="13"/>
  <c r="Y2153" i="13"/>
  <c r="Y2154" i="13"/>
  <c r="Y2155" i="13"/>
  <c r="Y2156" i="13"/>
  <c r="Y2157" i="13"/>
  <c r="Y2158" i="13"/>
  <c r="Y2159" i="13"/>
  <c r="Y2160" i="13"/>
  <c r="Y2161" i="13"/>
  <c r="Y2162" i="13"/>
  <c r="Y2163" i="13"/>
  <c r="Y2164" i="13"/>
  <c r="Y2165" i="13"/>
  <c r="Y2166" i="13"/>
  <c r="Y2167" i="13"/>
  <c r="Y2168" i="13"/>
  <c r="Y2169" i="13"/>
  <c r="Y2170" i="13"/>
  <c r="Y2171" i="13"/>
  <c r="Y2172" i="13"/>
  <c r="Y2173" i="13"/>
  <c r="Y2174" i="13"/>
  <c r="Y2175" i="13"/>
  <c r="Y2176" i="13"/>
  <c r="Y2177" i="13"/>
  <c r="Y2178" i="13"/>
  <c r="Y2179" i="13"/>
  <c r="Y2180" i="13"/>
  <c r="Y2181" i="13"/>
  <c r="Y2182" i="13"/>
  <c r="Y2183" i="13"/>
  <c r="Y2184" i="13"/>
  <c r="Y2185" i="13"/>
  <c r="Y2186" i="13"/>
  <c r="Y2187" i="13"/>
  <c r="Y2188" i="13"/>
  <c r="Y2189" i="13"/>
  <c r="Y2190" i="13"/>
  <c r="Y2191" i="13"/>
  <c r="Y2192" i="13"/>
  <c r="Y2193" i="13"/>
  <c r="Y2194" i="13"/>
  <c r="Y2195" i="13"/>
  <c r="Y2196" i="13"/>
  <c r="Y2197" i="13"/>
  <c r="Y2198" i="13"/>
  <c r="Y2199" i="13"/>
  <c r="Y2200" i="13"/>
  <c r="Y2201" i="13"/>
  <c r="Y2202" i="13"/>
  <c r="Y2203" i="13"/>
  <c r="Y2204" i="13"/>
  <c r="Y2205" i="13"/>
  <c r="Y2206" i="13"/>
  <c r="Y2207" i="13"/>
  <c r="Y2208" i="13"/>
  <c r="Y2209" i="13"/>
  <c r="Y2210" i="13"/>
  <c r="Y2211" i="13"/>
  <c r="Y2212" i="13"/>
  <c r="Y2213" i="13"/>
  <c r="Y2214" i="13"/>
  <c r="Y2215" i="13"/>
  <c r="Y2216" i="13"/>
  <c r="Y2217" i="13"/>
  <c r="Y2218" i="13"/>
  <c r="Y2219" i="13"/>
  <c r="Y2220" i="13"/>
  <c r="Y2221" i="13"/>
  <c r="Y2222" i="13"/>
  <c r="Y2223" i="13"/>
  <c r="Y2224" i="13"/>
  <c r="Y2225" i="13"/>
  <c r="Y2226" i="13"/>
  <c r="Y2227" i="13"/>
  <c r="Y2228" i="13"/>
  <c r="Y2229" i="13"/>
  <c r="Y2230" i="13"/>
  <c r="Y2231" i="13"/>
  <c r="Y2232" i="13"/>
  <c r="Y2233" i="13"/>
  <c r="Y2234" i="13"/>
  <c r="Y2235" i="13"/>
  <c r="Y2236" i="13"/>
  <c r="Y2237" i="13"/>
  <c r="Y2238" i="13"/>
  <c r="Y2239" i="13"/>
  <c r="Y2240" i="13"/>
  <c r="Y2241" i="13"/>
  <c r="Y2242" i="13"/>
  <c r="Y2243" i="13"/>
  <c r="Y2244" i="13"/>
  <c r="Y2245" i="13"/>
  <c r="Y2246" i="13"/>
  <c r="Y2247" i="13"/>
  <c r="Y2248" i="13"/>
  <c r="Y2249" i="13"/>
  <c r="Y2250" i="13"/>
  <c r="Y2251" i="13"/>
  <c r="Y2252" i="13"/>
  <c r="Y2253" i="13"/>
  <c r="Y2254" i="13"/>
  <c r="Y2255" i="13"/>
  <c r="Y2256" i="13"/>
  <c r="Y2257" i="13"/>
  <c r="Y2258" i="13"/>
  <c r="Y2259" i="13"/>
  <c r="Y2260" i="13"/>
  <c r="Y2261" i="13"/>
  <c r="Y2262" i="13"/>
  <c r="Y2263" i="13"/>
  <c r="Y2264" i="13"/>
  <c r="Y2265" i="13"/>
  <c r="Y2266" i="13"/>
  <c r="Y2267" i="13"/>
  <c r="Y2268" i="13"/>
  <c r="Y2269" i="13"/>
  <c r="Y2270" i="13"/>
  <c r="Y2271" i="13"/>
  <c r="Y2272" i="13"/>
  <c r="Y2273" i="13"/>
  <c r="Y2274" i="13"/>
  <c r="Y2275" i="13"/>
  <c r="Y2276" i="13"/>
  <c r="Y2277" i="13"/>
  <c r="Y2278" i="13"/>
  <c r="Y2279" i="13"/>
  <c r="Y2280" i="13"/>
  <c r="Y2281" i="13"/>
  <c r="Y2282" i="13"/>
  <c r="Y2283" i="13"/>
  <c r="Y2284" i="13"/>
  <c r="Y2285" i="13"/>
  <c r="Y2286" i="13"/>
  <c r="Y2287" i="13"/>
  <c r="Y2288" i="13"/>
  <c r="Y2289" i="13"/>
  <c r="Y2290" i="13"/>
  <c r="Y2291" i="13"/>
  <c r="Y2292" i="13"/>
  <c r="Y2293" i="13"/>
  <c r="Y2294" i="13"/>
  <c r="Y2295" i="13"/>
  <c r="Y2296" i="13"/>
  <c r="Y2297" i="13"/>
  <c r="Y2298" i="13"/>
  <c r="Y2299" i="13"/>
  <c r="Y2300" i="13"/>
  <c r="Y2301" i="13"/>
  <c r="Y2302" i="13"/>
  <c r="Y2303" i="13"/>
  <c r="Y2304" i="13"/>
  <c r="Y2305" i="13"/>
  <c r="Y2306" i="13"/>
  <c r="Y2307" i="13"/>
  <c r="Y2308" i="13"/>
  <c r="Y2309" i="13"/>
  <c r="Y2310" i="13"/>
  <c r="Y2311" i="13"/>
  <c r="Y2312" i="13"/>
  <c r="Y2313" i="13"/>
  <c r="Y2314" i="13"/>
  <c r="Y2315" i="13"/>
  <c r="Y2316" i="13"/>
  <c r="Y2317" i="13"/>
  <c r="Y2318" i="13"/>
  <c r="Y2319" i="13"/>
  <c r="Y2320" i="13"/>
  <c r="Y2321" i="13"/>
  <c r="Y2322" i="13"/>
  <c r="Y2323" i="13"/>
  <c r="Y2324" i="13"/>
  <c r="Y2325" i="13"/>
  <c r="Y2326" i="13"/>
  <c r="Y2327" i="13"/>
  <c r="Y2328" i="13"/>
  <c r="Y2329" i="13"/>
  <c r="Y2330" i="13"/>
  <c r="Y2331" i="13"/>
  <c r="Y2332" i="13"/>
  <c r="Y2333" i="13"/>
  <c r="Y2334" i="13"/>
  <c r="Y2335" i="13"/>
  <c r="Y2336" i="13"/>
  <c r="Y2337" i="13"/>
  <c r="Y2338" i="13"/>
  <c r="Y2339" i="13"/>
  <c r="Y2340" i="13"/>
  <c r="Y2341" i="13"/>
  <c r="Y2342" i="13"/>
  <c r="Y2343" i="13"/>
  <c r="Y2344" i="13"/>
  <c r="Y2345" i="13"/>
  <c r="Y2346" i="13"/>
  <c r="Y2347" i="13"/>
  <c r="Y2348" i="13"/>
  <c r="Y2349" i="13"/>
  <c r="Y2350" i="13"/>
  <c r="Y2351" i="13"/>
  <c r="Y2352" i="13"/>
  <c r="Y2353" i="13"/>
  <c r="Y2354" i="13"/>
  <c r="Y2355" i="13"/>
  <c r="Y2356" i="13"/>
  <c r="Y2357" i="13"/>
  <c r="Y2358" i="13"/>
  <c r="Y2359" i="13"/>
  <c r="Y2360" i="13"/>
  <c r="Y2361" i="13"/>
  <c r="Y2362" i="13"/>
  <c r="Y2363" i="13"/>
  <c r="Y2364" i="13"/>
  <c r="Y2365" i="13"/>
  <c r="Y2366" i="13"/>
  <c r="Y2367" i="13"/>
  <c r="Y2368" i="13"/>
  <c r="Y2369" i="13"/>
  <c r="Y2370" i="13"/>
  <c r="Y2371" i="13"/>
  <c r="Y2372" i="13"/>
  <c r="Y2373" i="13"/>
  <c r="Y2374" i="13"/>
  <c r="Y2375" i="13"/>
  <c r="Y2376" i="13"/>
  <c r="Y2377" i="13"/>
  <c r="Y2378" i="13"/>
  <c r="Y2379" i="13"/>
  <c r="Y2380" i="13"/>
  <c r="Y2381" i="13"/>
  <c r="Y2382" i="13"/>
  <c r="Y2383" i="13"/>
  <c r="Y2384" i="13"/>
  <c r="Y2385" i="13"/>
  <c r="Y2386" i="13"/>
  <c r="Y2387" i="13"/>
  <c r="Y2388" i="13"/>
  <c r="Y2389" i="13"/>
  <c r="Y2390" i="13"/>
  <c r="Y2391" i="13"/>
  <c r="Y2392" i="13"/>
  <c r="Y2393" i="13"/>
  <c r="Y2394" i="13"/>
  <c r="Y2395" i="13"/>
  <c r="Y2396" i="13"/>
  <c r="Y2397" i="13"/>
  <c r="Y2398" i="13"/>
  <c r="Y2399" i="13"/>
  <c r="Y2400" i="13"/>
  <c r="Y2401" i="13"/>
  <c r="Y2402" i="13"/>
  <c r="Y2403" i="13"/>
  <c r="Y2404" i="13"/>
  <c r="Y2405" i="13"/>
  <c r="Y2406" i="13"/>
  <c r="Y2407" i="13"/>
  <c r="Y2408" i="13"/>
  <c r="Y2409" i="13"/>
  <c r="Y2410" i="13"/>
  <c r="Y2411" i="13"/>
  <c r="Y2412" i="13"/>
  <c r="Y2413" i="13"/>
  <c r="Y2414" i="13"/>
  <c r="Y2415" i="13"/>
  <c r="Y2416" i="13"/>
  <c r="Y2417" i="13"/>
  <c r="Y2418" i="13"/>
  <c r="Y2419" i="13"/>
  <c r="Y2420" i="13"/>
  <c r="Y2421" i="13"/>
  <c r="Y2422" i="13"/>
  <c r="Y2423" i="13"/>
  <c r="Y2424" i="13"/>
  <c r="Y2425" i="13"/>
  <c r="Y2426" i="13"/>
  <c r="Y2427" i="13"/>
  <c r="Y2428" i="13"/>
  <c r="Y2429" i="13"/>
  <c r="Y2430" i="13"/>
  <c r="Y2431" i="13"/>
  <c r="Y2432" i="13"/>
  <c r="Y2433" i="13"/>
  <c r="Y2434" i="13"/>
  <c r="Y2435" i="13"/>
  <c r="Y2436" i="13"/>
  <c r="Y2437" i="13"/>
  <c r="Y2438" i="13"/>
  <c r="Y2439" i="13"/>
  <c r="Y2440" i="13"/>
  <c r="Y2441" i="13"/>
  <c r="Y2442" i="13"/>
  <c r="Y2443" i="13"/>
  <c r="Y2444" i="13"/>
  <c r="Y2445" i="13"/>
  <c r="Y2446" i="13"/>
  <c r="Y2447" i="13"/>
  <c r="Y2448" i="13"/>
  <c r="Y2449" i="13"/>
  <c r="Y2450" i="13"/>
  <c r="Y2451" i="13"/>
  <c r="Y2452" i="13"/>
  <c r="Y2453" i="13"/>
  <c r="Y2454" i="13"/>
  <c r="Y2455" i="13"/>
  <c r="Y2456" i="13"/>
  <c r="Y2457" i="13"/>
  <c r="Y2458" i="13"/>
  <c r="Y2459" i="13"/>
  <c r="Y2460" i="13"/>
  <c r="Y2461" i="13"/>
  <c r="Y2462" i="13"/>
  <c r="Y2463" i="13"/>
  <c r="Y2464" i="13"/>
  <c r="Y2465" i="13"/>
  <c r="Y2466" i="13"/>
  <c r="Y2467" i="13"/>
  <c r="Y2468" i="13"/>
  <c r="Y2469" i="13"/>
  <c r="Y2470" i="13"/>
  <c r="Y2471" i="13"/>
  <c r="Y2472" i="13"/>
  <c r="Y2473" i="13"/>
  <c r="Y2474" i="13"/>
  <c r="Y2475" i="13"/>
  <c r="Y2476" i="13"/>
  <c r="Y2477" i="13"/>
  <c r="Y2478" i="13"/>
  <c r="Y2479" i="13"/>
  <c r="Y2480" i="13"/>
  <c r="Y2481" i="13"/>
  <c r="Y2482" i="13"/>
  <c r="Y2483" i="13"/>
  <c r="Y2484" i="13"/>
  <c r="Y2485" i="13"/>
  <c r="Y2486" i="13"/>
  <c r="Y2487" i="13"/>
  <c r="Y2488" i="13"/>
  <c r="Y2489" i="13"/>
  <c r="Y2490" i="13"/>
  <c r="Y2491" i="13"/>
  <c r="Y2492" i="13"/>
  <c r="Y2493" i="13"/>
  <c r="Y2494" i="13"/>
  <c r="Y2495" i="13"/>
  <c r="Y2496" i="13"/>
  <c r="Y2497" i="13"/>
  <c r="Y2498" i="13"/>
  <c r="Y2499" i="13"/>
  <c r="Y2500" i="13"/>
  <c r="Y2501" i="13"/>
  <c r="Y2502" i="13"/>
  <c r="Y2503" i="13"/>
  <c r="Y2504" i="13"/>
  <c r="Y2505" i="13"/>
  <c r="Y2506" i="13"/>
  <c r="Y2507" i="13"/>
  <c r="Y2508" i="13"/>
  <c r="Y2509" i="13"/>
  <c r="Y2510" i="13"/>
  <c r="Y2511" i="13"/>
  <c r="Y2512" i="13"/>
  <c r="Y2513" i="13"/>
  <c r="Y2514" i="13"/>
  <c r="Y2515" i="13"/>
  <c r="Y2516" i="13"/>
  <c r="Y2517" i="13"/>
  <c r="Y2518" i="13"/>
  <c r="Y2519" i="13"/>
  <c r="Y2520" i="13"/>
  <c r="Y2521" i="13"/>
  <c r="Y2522" i="13"/>
  <c r="Y2523" i="13"/>
  <c r="Y2524" i="13"/>
  <c r="Y2525" i="13"/>
  <c r="Y2526" i="13"/>
  <c r="Y2527" i="13"/>
  <c r="Y2528" i="13"/>
  <c r="Y2529" i="13"/>
  <c r="Y2530" i="13"/>
  <c r="Y2531" i="13"/>
  <c r="Y2532" i="13"/>
  <c r="Y2533" i="13"/>
  <c r="Y2534" i="13"/>
  <c r="Y2535" i="13"/>
  <c r="Y2536" i="13"/>
  <c r="Y2537" i="13"/>
  <c r="Y2538" i="13"/>
  <c r="Y2539" i="13"/>
  <c r="Y2540" i="13"/>
  <c r="Y2541" i="13"/>
  <c r="Y2542" i="13"/>
  <c r="Y2543" i="13"/>
  <c r="Y2544" i="13"/>
  <c r="Y2545" i="13"/>
  <c r="Y2546" i="13"/>
  <c r="Y2547" i="13"/>
  <c r="Y2548" i="13"/>
  <c r="Y2549" i="13"/>
  <c r="Y2550" i="13"/>
  <c r="Y2551" i="13"/>
  <c r="Y2552" i="13"/>
  <c r="Y2553" i="13"/>
  <c r="Y2554" i="13"/>
  <c r="Y2555" i="13"/>
  <c r="Y2556" i="13"/>
  <c r="Y2557" i="13"/>
  <c r="Y2558" i="13"/>
  <c r="Y2559" i="13"/>
  <c r="Y2560" i="13"/>
  <c r="Y2561" i="13"/>
  <c r="Y2562" i="13"/>
  <c r="Y2563" i="13"/>
  <c r="Y2564" i="13"/>
  <c r="Y2565" i="13"/>
  <c r="Y2566" i="13"/>
  <c r="Y2567" i="13"/>
  <c r="Y2568" i="13"/>
  <c r="Y2569" i="13"/>
  <c r="Y2570" i="13"/>
  <c r="Y2571" i="13"/>
  <c r="Y2572" i="13"/>
  <c r="Y2573" i="13"/>
  <c r="Y2574" i="13"/>
  <c r="Y2575" i="13"/>
  <c r="Y2576" i="13"/>
  <c r="Y2577" i="13"/>
  <c r="Y2578" i="13"/>
  <c r="Y2579" i="13"/>
  <c r="Y2580" i="13"/>
  <c r="Y2581" i="13"/>
  <c r="Y2582" i="13"/>
  <c r="Y2583" i="13"/>
  <c r="Y2584" i="13"/>
  <c r="Y2585" i="13"/>
  <c r="Y2586" i="13"/>
  <c r="Y2587" i="13"/>
  <c r="Y2588" i="13"/>
  <c r="Y2589" i="13"/>
  <c r="Y2590" i="13"/>
  <c r="Y2591" i="13"/>
  <c r="Y2592" i="13"/>
  <c r="Y2593" i="13"/>
  <c r="Y2594" i="13"/>
  <c r="Y2595" i="13"/>
  <c r="Y2596" i="13"/>
  <c r="Y2597" i="13"/>
  <c r="Y2598" i="13"/>
  <c r="Y2599" i="13"/>
  <c r="Y2600" i="13"/>
  <c r="Y2601" i="13"/>
  <c r="Y2602" i="13"/>
  <c r="Y2603" i="13"/>
  <c r="Y2604" i="13"/>
  <c r="Y2605" i="13"/>
  <c r="Y2606" i="13"/>
  <c r="Y2607" i="13"/>
  <c r="Y2608" i="13"/>
  <c r="Y2609" i="13"/>
  <c r="Y2610" i="13"/>
  <c r="Y2611" i="13"/>
  <c r="Y2612" i="13"/>
  <c r="Y2613" i="13"/>
  <c r="Y2614" i="13"/>
  <c r="Y2615" i="13"/>
  <c r="Y2616" i="13"/>
  <c r="Y2617" i="13"/>
  <c r="Y2618" i="13"/>
  <c r="Y2619" i="13"/>
  <c r="Y2620" i="13"/>
  <c r="Y2621" i="13"/>
  <c r="Y2622" i="13"/>
  <c r="Y2623" i="13"/>
  <c r="Y2624" i="13"/>
  <c r="Y2625" i="13"/>
  <c r="Y2626" i="13"/>
  <c r="Y2627" i="13"/>
  <c r="Y2628" i="13"/>
  <c r="Y2629" i="13"/>
  <c r="Y2630" i="13"/>
  <c r="Y2631" i="13"/>
  <c r="Y2632" i="13"/>
  <c r="Y2633" i="13"/>
  <c r="Y2634" i="13"/>
  <c r="Y2635" i="13"/>
  <c r="Y2636" i="13"/>
  <c r="Y2637" i="13"/>
  <c r="Y2638" i="13"/>
  <c r="Y2639" i="13"/>
  <c r="Y2640" i="13"/>
  <c r="Y2641" i="13"/>
  <c r="Y2642" i="13"/>
  <c r="Y2643" i="13"/>
  <c r="Y2644" i="13"/>
  <c r="Y2645" i="13"/>
  <c r="Y2646" i="13"/>
  <c r="Y2647" i="13"/>
  <c r="Y2648" i="13"/>
  <c r="Y2649" i="13"/>
  <c r="Y2650" i="13"/>
  <c r="Y2651" i="13"/>
  <c r="Y2652" i="13"/>
  <c r="Y2653" i="13"/>
  <c r="Y2654" i="13"/>
  <c r="Y2655" i="13"/>
  <c r="Y2656" i="13"/>
  <c r="Y2657" i="13"/>
  <c r="Y2658" i="13"/>
  <c r="Y2659" i="13"/>
  <c r="Y2660" i="13"/>
  <c r="Y2661" i="13"/>
  <c r="Y2662" i="13"/>
  <c r="Y2663" i="13"/>
  <c r="Y2664" i="13"/>
  <c r="Y2665" i="13"/>
  <c r="Y2666" i="13"/>
  <c r="Y2667" i="13"/>
  <c r="Y2668" i="13"/>
  <c r="Y2669" i="13"/>
  <c r="Y2670" i="13"/>
  <c r="Y2671" i="13"/>
  <c r="Y2672" i="13"/>
  <c r="Y2673" i="13"/>
  <c r="Y2674" i="13"/>
  <c r="Y2675" i="13"/>
  <c r="Y2676" i="13"/>
  <c r="Y2677" i="13"/>
  <c r="Y2678" i="13"/>
  <c r="Y2679" i="13"/>
  <c r="Y2680" i="13"/>
  <c r="Y2681" i="13"/>
  <c r="Y2682" i="13"/>
  <c r="Y2683" i="13"/>
  <c r="Y2684" i="13"/>
  <c r="Y2685" i="13"/>
  <c r="Y2686" i="13"/>
  <c r="Y2687" i="13"/>
  <c r="Y2688" i="13"/>
  <c r="Y2689" i="13"/>
  <c r="Y2690" i="13"/>
  <c r="Y2691" i="13"/>
  <c r="Y2692" i="13"/>
  <c r="Y2693" i="13"/>
  <c r="Y2694" i="13"/>
  <c r="Y2695" i="13"/>
  <c r="Y2696" i="13"/>
  <c r="Y2697" i="13"/>
  <c r="Y2698" i="13"/>
  <c r="Y2699" i="13"/>
  <c r="Y2700" i="13"/>
  <c r="Y2701" i="13"/>
  <c r="Y2702" i="13"/>
  <c r="Y2703" i="13"/>
  <c r="Y2704" i="13"/>
  <c r="Y2705" i="13"/>
  <c r="Y2706" i="13"/>
  <c r="Y2707" i="13"/>
  <c r="Y2708" i="13"/>
  <c r="Y2709" i="13"/>
  <c r="Y2710" i="13"/>
  <c r="Y2711" i="13"/>
  <c r="Y2712" i="13"/>
  <c r="Y2713" i="13"/>
  <c r="Y2714" i="13"/>
  <c r="Y2715" i="13"/>
  <c r="Y2716" i="13"/>
  <c r="Y2717" i="13"/>
  <c r="Y2718" i="13"/>
  <c r="Y2719" i="13"/>
  <c r="Y2720" i="13"/>
  <c r="Y2721" i="13"/>
  <c r="Y2722" i="13"/>
  <c r="Y2723" i="13"/>
  <c r="Y2724" i="13"/>
  <c r="Y2725" i="13"/>
  <c r="Y2726" i="13"/>
  <c r="Y2727" i="13"/>
  <c r="Y2728" i="13"/>
  <c r="Y2729" i="13"/>
  <c r="Y2730" i="13"/>
  <c r="Y2731" i="13"/>
  <c r="Y2732" i="13"/>
  <c r="Y2733" i="13"/>
  <c r="Y2734" i="13"/>
  <c r="Y2735" i="13"/>
  <c r="Y2736" i="13"/>
  <c r="Y2737" i="13"/>
  <c r="Y2738" i="13"/>
  <c r="Y2739" i="13"/>
  <c r="Y2740" i="13"/>
  <c r="Y2741" i="13"/>
  <c r="Y2742" i="13"/>
  <c r="Y2743" i="13"/>
  <c r="Y2744" i="13"/>
  <c r="Y2745" i="13"/>
  <c r="Y2746" i="13"/>
  <c r="Y2747" i="13"/>
  <c r="Y2748" i="13"/>
  <c r="Y2749" i="13"/>
  <c r="Y2750" i="13"/>
  <c r="Y2751" i="13"/>
  <c r="Y2752" i="13"/>
  <c r="Y2753" i="13"/>
  <c r="Y2754" i="13"/>
  <c r="Y2755" i="13"/>
  <c r="Y2756" i="13"/>
  <c r="Y2757" i="13"/>
  <c r="Y2758" i="13"/>
  <c r="Y2759" i="13"/>
  <c r="Y2760" i="13"/>
  <c r="Y2761" i="13"/>
  <c r="Y2762" i="13"/>
  <c r="Y2763" i="13"/>
  <c r="Y2764" i="13"/>
  <c r="Y2765" i="13"/>
  <c r="Y2766" i="13"/>
  <c r="Y2767" i="13"/>
  <c r="Y2768" i="13"/>
  <c r="Y2769" i="13"/>
  <c r="Y2770" i="13"/>
  <c r="Y2771" i="13"/>
  <c r="Y2772" i="13"/>
  <c r="Y2773" i="13"/>
  <c r="Y2774" i="13"/>
  <c r="Y2775" i="13"/>
  <c r="Y2776" i="13"/>
  <c r="Y2777" i="13"/>
  <c r="Y2778" i="13"/>
  <c r="Y2779" i="13"/>
  <c r="Y2780" i="13"/>
  <c r="Y2781" i="13"/>
  <c r="Y2782" i="13"/>
  <c r="Y2783" i="13"/>
  <c r="Y2784" i="13"/>
  <c r="Y2785" i="13"/>
  <c r="Y2786" i="13"/>
  <c r="Y2787" i="13"/>
  <c r="Y2788" i="13"/>
  <c r="Y2789" i="13"/>
  <c r="Y2790" i="13"/>
  <c r="Y2791" i="13"/>
  <c r="Y2792" i="13"/>
  <c r="Y2793" i="13"/>
  <c r="Y2794" i="13"/>
  <c r="Y2795" i="13"/>
  <c r="Y2796" i="13"/>
  <c r="Y2797" i="13"/>
  <c r="Y2798" i="13"/>
  <c r="Y2799" i="13"/>
  <c r="Y2800" i="13"/>
  <c r="Y2801" i="13"/>
  <c r="Y2802" i="13"/>
  <c r="Y2803" i="13"/>
  <c r="Y2804" i="13"/>
  <c r="Y2805" i="13"/>
  <c r="Y2806" i="13"/>
  <c r="Y2807" i="13"/>
  <c r="Y2808" i="13"/>
  <c r="Y2809" i="13"/>
  <c r="Y2810" i="13"/>
  <c r="Y2811" i="13"/>
  <c r="Y2812" i="13"/>
  <c r="Y2813" i="13"/>
  <c r="Y2814" i="13"/>
  <c r="Y2815" i="13"/>
  <c r="Y2816" i="13"/>
  <c r="Y2817" i="13"/>
  <c r="Y2818" i="13"/>
  <c r="Y2819" i="13"/>
  <c r="Y2820" i="13"/>
  <c r="Y2821" i="13"/>
  <c r="Y2822" i="13"/>
  <c r="Y2823" i="13"/>
  <c r="Y2824" i="13"/>
  <c r="Y2825" i="13"/>
  <c r="Y2826" i="13"/>
  <c r="Y2827" i="13"/>
  <c r="Y2828" i="13"/>
  <c r="Y2829" i="13"/>
  <c r="Y2830" i="13"/>
  <c r="Y2831" i="13"/>
  <c r="Y2832" i="13"/>
  <c r="Y2833" i="13"/>
  <c r="Y2834" i="13"/>
  <c r="Y2835" i="13"/>
  <c r="Y2836" i="13"/>
  <c r="Y2837" i="13"/>
  <c r="Y2838" i="13"/>
  <c r="Y2839" i="13"/>
  <c r="Y2840" i="13"/>
  <c r="Y2841" i="13"/>
  <c r="Y2842" i="13"/>
  <c r="Y2843" i="13"/>
  <c r="Y2844" i="13"/>
  <c r="Y2845" i="13"/>
  <c r="Y2846" i="13"/>
  <c r="Y2847" i="13"/>
  <c r="Y2848" i="13"/>
  <c r="Y2849" i="13"/>
  <c r="Y2850" i="13"/>
  <c r="Y2851" i="13"/>
  <c r="Y2852" i="13"/>
  <c r="Y2853" i="13"/>
  <c r="Y2854" i="13"/>
  <c r="Y2855" i="13"/>
  <c r="Y2856" i="13"/>
  <c r="Y2857" i="13"/>
  <c r="Y2858" i="13"/>
  <c r="Y2859" i="13"/>
  <c r="Y2860" i="13"/>
  <c r="Y2861" i="13"/>
  <c r="Y2862" i="13"/>
  <c r="Y2863" i="13"/>
  <c r="Y2864" i="13"/>
  <c r="Y2865" i="13"/>
  <c r="Y2866" i="13"/>
  <c r="Y2867" i="13"/>
  <c r="Y2868" i="13"/>
  <c r="Y2869" i="13"/>
  <c r="Y2870" i="13"/>
  <c r="Y2871" i="13"/>
  <c r="Y2872" i="13"/>
  <c r="Y2873" i="13"/>
  <c r="Y2874" i="13"/>
  <c r="Y2875" i="13"/>
  <c r="Y2876" i="13"/>
  <c r="Y2877" i="13"/>
  <c r="Y2878" i="13"/>
  <c r="Y2879" i="13"/>
  <c r="Y2880" i="13"/>
  <c r="Y2881" i="13"/>
  <c r="Y2882" i="13"/>
  <c r="Y2883" i="13"/>
  <c r="Y2884" i="13"/>
  <c r="Y2885" i="13"/>
  <c r="Y2886" i="13"/>
  <c r="Y2887" i="13"/>
  <c r="Y2888" i="13"/>
  <c r="Y2889" i="13"/>
  <c r="Y2890" i="13"/>
  <c r="Y2891" i="13"/>
  <c r="Y2892" i="13"/>
  <c r="Y2893" i="13"/>
  <c r="Y2894" i="13"/>
  <c r="Y2895" i="13"/>
  <c r="Y2896" i="13"/>
  <c r="Y2897" i="13"/>
  <c r="Y2898" i="13"/>
  <c r="Y2899" i="13"/>
  <c r="Y2900" i="13"/>
  <c r="Y2901" i="13"/>
  <c r="Y2902" i="13"/>
  <c r="Y2903" i="13"/>
  <c r="Y2904" i="13"/>
  <c r="Y2905" i="13"/>
  <c r="Y2906" i="13"/>
  <c r="Y2907" i="13"/>
  <c r="Y2908" i="13"/>
  <c r="Y2909" i="13"/>
  <c r="Y2910" i="13"/>
  <c r="Y2911" i="13"/>
  <c r="Y2912" i="13"/>
  <c r="Y2913" i="13"/>
  <c r="Y2914" i="13"/>
  <c r="Y2915" i="13"/>
  <c r="Y2916" i="13"/>
  <c r="Y2917" i="13"/>
  <c r="Y2918" i="13"/>
  <c r="Y2919" i="13"/>
  <c r="Y2920" i="13"/>
  <c r="Y2921" i="13"/>
  <c r="Y2922" i="13"/>
  <c r="Y2923" i="13"/>
  <c r="Y2924" i="13"/>
  <c r="Y2925" i="13"/>
  <c r="Y2926" i="13"/>
  <c r="Y2927" i="13"/>
  <c r="Y2928" i="13"/>
  <c r="Y2929" i="13"/>
  <c r="Y2930" i="13"/>
  <c r="Y2931" i="13"/>
  <c r="Y2932" i="13"/>
  <c r="Y2933" i="13"/>
  <c r="Y2934" i="13"/>
  <c r="Y2935" i="13"/>
  <c r="Y2936" i="13"/>
  <c r="Y2937" i="13"/>
  <c r="Y2938" i="13"/>
  <c r="Y2939" i="13"/>
  <c r="Y2940" i="13"/>
  <c r="Y2941" i="13"/>
  <c r="Y2942" i="13"/>
  <c r="Y2943" i="13"/>
  <c r="Y2944" i="13"/>
  <c r="Y2945" i="13"/>
  <c r="Y2946" i="13"/>
  <c r="Y2947" i="13"/>
  <c r="Y2948" i="13"/>
  <c r="Y2949" i="13"/>
  <c r="Y2950" i="13"/>
  <c r="Y2951" i="13"/>
  <c r="Y2952" i="13"/>
  <c r="Y2953" i="13"/>
  <c r="Y2954" i="13"/>
  <c r="Y2955" i="13"/>
  <c r="Y2956" i="13"/>
  <c r="Y2957" i="13"/>
  <c r="Y2958" i="13"/>
  <c r="Y2959" i="13"/>
  <c r="Y2960" i="13"/>
  <c r="Y2961" i="13"/>
  <c r="Y2962" i="13"/>
  <c r="Y2963" i="13"/>
  <c r="Y2964" i="13"/>
  <c r="Y2965" i="13"/>
  <c r="Y2966" i="13"/>
  <c r="Y2967" i="13"/>
  <c r="Y2968" i="13"/>
  <c r="Y2969" i="13"/>
  <c r="Y2970" i="13"/>
  <c r="Y2971" i="13"/>
  <c r="Y2972" i="13"/>
  <c r="Y2973" i="13"/>
  <c r="Y2974" i="13"/>
  <c r="Y2975" i="13"/>
  <c r="Y2976" i="13"/>
  <c r="Y2977" i="13"/>
  <c r="Y2978" i="13"/>
  <c r="Y2979" i="13"/>
  <c r="Y2980" i="13"/>
  <c r="Y2981" i="13"/>
  <c r="Y2982" i="13"/>
  <c r="Y2983" i="13"/>
  <c r="Y2984" i="13"/>
  <c r="Y2985" i="13"/>
  <c r="Y2986" i="13"/>
  <c r="Y2987" i="13"/>
  <c r="Y2988" i="13"/>
  <c r="Y2989" i="13"/>
  <c r="Y2990" i="13"/>
  <c r="Y2991" i="13"/>
  <c r="Y2992" i="13"/>
  <c r="Y2993" i="13"/>
  <c r="Y2994" i="13"/>
  <c r="Y2995" i="13"/>
  <c r="Y2996" i="13"/>
  <c r="Y2997" i="13"/>
  <c r="Y2998" i="13"/>
  <c r="Y2999" i="13"/>
  <c r="Y3000" i="13"/>
  <c r="Y3001" i="13"/>
  <c r="Y3002" i="13"/>
  <c r="Y3003" i="13"/>
  <c r="Y3004" i="13"/>
  <c r="Y3005" i="13"/>
  <c r="Y3006" i="13"/>
  <c r="Y3007" i="13"/>
  <c r="Y3008" i="13"/>
  <c r="Y3009" i="13"/>
  <c r="Y3010" i="13"/>
  <c r="Y3011" i="13"/>
  <c r="Y3012" i="13"/>
  <c r="Y3013" i="13"/>
  <c r="Y3014" i="13"/>
  <c r="Y3015" i="13"/>
  <c r="Y3016" i="13"/>
  <c r="Y3017" i="13"/>
  <c r="Y3018" i="13"/>
  <c r="Y3019" i="13"/>
  <c r="Y3020" i="13"/>
  <c r="Y3021" i="13"/>
  <c r="Y3022" i="13"/>
  <c r="Y3023" i="13"/>
  <c r="Y3024" i="13"/>
  <c r="Y3025" i="13"/>
  <c r="Y3026" i="13"/>
  <c r="Y3027" i="13"/>
  <c r="Y3028" i="13"/>
  <c r="Y3029" i="13"/>
  <c r="Y3030" i="13"/>
  <c r="Y3031" i="13"/>
  <c r="Y3032" i="13"/>
  <c r="Y3033" i="13"/>
  <c r="Y3034" i="13"/>
  <c r="Y3035" i="13"/>
  <c r="Y3036" i="13"/>
  <c r="Y3037" i="13"/>
  <c r="Y3038" i="13"/>
  <c r="Y3039" i="13"/>
  <c r="Y3040" i="13"/>
  <c r="Y3041" i="13"/>
  <c r="Y3042" i="13"/>
  <c r="Y3043" i="13"/>
  <c r="Y3044" i="13"/>
  <c r="Y3045" i="13"/>
  <c r="Y3046" i="13"/>
  <c r="Y3047" i="13"/>
  <c r="Y3048" i="13"/>
  <c r="Y3049" i="13"/>
  <c r="Y3050" i="13"/>
  <c r="Y3051" i="13"/>
  <c r="Y3052" i="13"/>
  <c r="Y3053" i="13"/>
  <c r="Y3054" i="13"/>
  <c r="Y3055" i="13"/>
  <c r="Y3056" i="13"/>
  <c r="Y3057" i="13"/>
  <c r="Y3058" i="13"/>
  <c r="Y3059" i="13"/>
  <c r="Y3060" i="13"/>
  <c r="Y3061" i="13"/>
  <c r="Y3062" i="13"/>
  <c r="Y3063" i="13"/>
  <c r="Y3064" i="13"/>
  <c r="Y3065" i="13"/>
  <c r="Y3066" i="13"/>
  <c r="Y3067" i="13"/>
  <c r="Y3068" i="13"/>
  <c r="Y3069" i="13"/>
  <c r="Y3070" i="13"/>
  <c r="Y3071" i="13"/>
  <c r="Y3072" i="13"/>
  <c r="Y3073" i="13"/>
  <c r="Y3074" i="13"/>
  <c r="Y3075" i="13"/>
  <c r="Y3076" i="13"/>
  <c r="Y3077" i="13"/>
  <c r="Y3078" i="13"/>
  <c r="Y3079" i="13"/>
  <c r="Y3080" i="13"/>
  <c r="Y3081" i="13"/>
  <c r="Y3082" i="13"/>
  <c r="Y3083" i="13"/>
  <c r="Y3084" i="13"/>
  <c r="Y3085" i="13"/>
  <c r="Y3086" i="13"/>
  <c r="Y3087" i="13"/>
  <c r="Y3088" i="13"/>
  <c r="Y3089" i="13"/>
  <c r="Y3090" i="13"/>
  <c r="Y3091" i="13"/>
  <c r="Y3092" i="13"/>
  <c r="Y3093" i="13"/>
  <c r="Y3094" i="13"/>
  <c r="Y3095" i="13"/>
  <c r="Y3096" i="13"/>
  <c r="Y3097" i="13"/>
  <c r="Y3098" i="13"/>
  <c r="Y3099" i="13"/>
  <c r="Y3100" i="13"/>
  <c r="Y3101" i="13"/>
  <c r="Y3102" i="13"/>
  <c r="Y3103" i="13"/>
  <c r="Y3104" i="13"/>
  <c r="Y3105" i="13"/>
  <c r="Y3106" i="13"/>
  <c r="Y3107" i="13"/>
  <c r="Y3108" i="13"/>
  <c r="Y3109" i="13"/>
  <c r="Y3110" i="13"/>
  <c r="Y3111" i="13"/>
  <c r="Y3112" i="13"/>
  <c r="Y3113" i="13"/>
  <c r="Y3114" i="13"/>
  <c r="Y3115" i="13"/>
  <c r="Y3116" i="13"/>
  <c r="Y3117" i="13"/>
  <c r="Y3118" i="13"/>
  <c r="Y3119" i="13"/>
  <c r="Y3120" i="13"/>
  <c r="Y3121" i="13"/>
  <c r="Y3122" i="13"/>
  <c r="Y3123" i="13"/>
  <c r="Y3124" i="13"/>
  <c r="Y3125" i="13"/>
  <c r="Y3126" i="13"/>
  <c r="Y3127" i="13"/>
  <c r="Y3128" i="13"/>
  <c r="Y3129" i="13"/>
  <c r="Y3130" i="13"/>
  <c r="Y3131" i="13"/>
  <c r="Y3132" i="13"/>
  <c r="Y3133" i="13"/>
  <c r="Y3134" i="13"/>
  <c r="Y3135" i="13"/>
  <c r="Y3136" i="13"/>
  <c r="Y3137" i="13"/>
  <c r="Y3138" i="13"/>
  <c r="Y3139" i="13"/>
  <c r="Y3140" i="13"/>
  <c r="Y3141" i="13"/>
  <c r="Y3142" i="13"/>
  <c r="Y3143" i="13"/>
  <c r="Y3144" i="13"/>
  <c r="Y3145" i="13"/>
  <c r="Y3146" i="13"/>
  <c r="Y3147" i="13"/>
  <c r="Y3148" i="13"/>
  <c r="Y3149" i="13"/>
  <c r="Y3150" i="13"/>
  <c r="Y3151" i="13"/>
  <c r="Y3152" i="13"/>
  <c r="Y3153" i="13"/>
  <c r="Y3154" i="13"/>
  <c r="Y3155" i="13"/>
  <c r="Y3156" i="13"/>
  <c r="Y3157" i="13"/>
  <c r="Y3158" i="13"/>
  <c r="Y3159" i="13"/>
  <c r="Y3160" i="13"/>
  <c r="Y3161" i="13"/>
  <c r="Y3162" i="13"/>
  <c r="Y3163" i="13"/>
  <c r="Y3164" i="13"/>
  <c r="Y3165" i="13"/>
  <c r="Y3166" i="13"/>
  <c r="Y3167" i="13"/>
  <c r="Y3168" i="13"/>
  <c r="Y3169" i="13"/>
  <c r="Y3170" i="13"/>
  <c r="Y3171" i="13"/>
  <c r="Y3172" i="13"/>
  <c r="Y3173" i="13"/>
  <c r="Y3174" i="13"/>
  <c r="Y3175" i="13"/>
  <c r="Y3176" i="13"/>
  <c r="Y3177" i="13"/>
  <c r="Y3178" i="13"/>
  <c r="Y3179" i="13"/>
  <c r="Y3180" i="13"/>
  <c r="Y3181" i="13"/>
  <c r="Y3182" i="13"/>
  <c r="Y3183" i="13"/>
  <c r="Y3184" i="13"/>
  <c r="Y3185" i="13"/>
  <c r="Y3186" i="13"/>
  <c r="Y3187" i="13"/>
  <c r="Y3188" i="13"/>
  <c r="Y3189" i="13"/>
  <c r="Y3190" i="13"/>
  <c r="Y3191" i="13"/>
  <c r="Y3192" i="13"/>
  <c r="Y3193" i="13"/>
  <c r="Y3194" i="13"/>
  <c r="Y3195" i="13"/>
  <c r="Y3196" i="13"/>
  <c r="Y3197" i="13"/>
  <c r="Y3198" i="13"/>
  <c r="Y3199" i="13"/>
  <c r="Y3200" i="13"/>
  <c r="Y3201" i="13"/>
  <c r="Y3202" i="13"/>
  <c r="Y3203" i="13"/>
  <c r="Y3204" i="13"/>
  <c r="Y3205" i="13"/>
  <c r="Y3206" i="13"/>
  <c r="Y3207" i="13"/>
  <c r="Y3208" i="13"/>
  <c r="Y3209" i="13"/>
  <c r="Y3210" i="13"/>
  <c r="Y3211" i="13"/>
  <c r="Y3212" i="13"/>
  <c r="Y3213" i="13"/>
  <c r="Y3214" i="13"/>
  <c r="Y3215" i="13"/>
  <c r="Y3216" i="13"/>
  <c r="Y3217" i="13"/>
  <c r="Y3218" i="13"/>
  <c r="Y3219" i="13"/>
  <c r="Y3220" i="13"/>
  <c r="Y3221" i="13"/>
  <c r="Y3222" i="13"/>
  <c r="Y3223" i="13"/>
  <c r="Y3224" i="13"/>
  <c r="Y3225" i="13"/>
  <c r="Y3226" i="13"/>
  <c r="Y3227" i="13"/>
  <c r="Y3228" i="13"/>
  <c r="Y3229" i="13"/>
  <c r="Y3230" i="13"/>
  <c r="Y3231" i="13"/>
  <c r="Y3232" i="13"/>
  <c r="Y3233" i="13"/>
  <c r="Y3234" i="13"/>
  <c r="Y3235" i="13"/>
  <c r="Y3236" i="13"/>
  <c r="Y3237" i="13"/>
  <c r="Y3238" i="13"/>
  <c r="Y3239" i="13"/>
  <c r="Y3240" i="13"/>
  <c r="Y3241" i="13"/>
  <c r="Y3242" i="13"/>
  <c r="Y3243" i="13"/>
  <c r="Y3244" i="13"/>
  <c r="Y3245" i="13"/>
  <c r="Y3246" i="13"/>
  <c r="Y3247" i="13"/>
  <c r="Y3248" i="13"/>
  <c r="Y3249" i="13"/>
  <c r="Y3250" i="13"/>
  <c r="Y3251" i="13"/>
  <c r="Y3252" i="13"/>
  <c r="Y3253" i="13"/>
  <c r="Y3254" i="13"/>
  <c r="Y3255" i="13"/>
  <c r="Y3256" i="13"/>
  <c r="Y3257" i="13"/>
  <c r="Y3258" i="13"/>
  <c r="Y3259" i="13"/>
  <c r="Y3260" i="13"/>
  <c r="Y3261" i="13"/>
  <c r="Y3262" i="13"/>
  <c r="Y3263" i="13"/>
  <c r="Y3264" i="13"/>
  <c r="Y3265" i="13"/>
  <c r="Y3266" i="13"/>
  <c r="Y3267" i="13"/>
  <c r="Y3268" i="13"/>
  <c r="Y3269" i="13"/>
  <c r="Y3270" i="13"/>
  <c r="Y3271" i="13"/>
  <c r="Y3272" i="13"/>
  <c r="Y3273" i="13"/>
  <c r="Y3274" i="13"/>
  <c r="Y3275" i="13"/>
  <c r="Y3276" i="13"/>
  <c r="Y3277" i="13"/>
  <c r="Y3278" i="13"/>
  <c r="Y3279" i="13"/>
  <c r="Y3280" i="13"/>
  <c r="Y3281" i="13"/>
  <c r="Y3282" i="13"/>
  <c r="Y3283" i="13"/>
  <c r="Y3284" i="13"/>
  <c r="Y3285" i="13"/>
  <c r="Y3286" i="13"/>
  <c r="Y3287" i="13"/>
  <c r="Y3288" i="13"/>
  <c r="Y3289" i="13"/>
  <c r="Y3290" i="13"/>
  <c r="Y3291" i="13"/>
  <c r="Y3292" i="13"/>
  <c r="Y3293" i="13"/>
  <c r="Y3294" i="13"/>
  <c r="Y3295" i="13"/>
  <c r="Y3296" i="13"/>
  <c r="Y3297" i="13"/>
  <c r="Y3298" i="13"/>
  <c r="Y3299" i="13"/>
  <c r="Y3300" i="13"/>
  <c r="Y3301" i="13"/>
  <c r="Y3302" i="13"/>
  <c r="Y3303" i="13"/>
  <c r="Y3304" i="13"/>
  <c r="Y3305" i="13"/>
  <c r="Y3306" i="13"/>
  <c r="Y3307" i="13"/>
  <c r="Y3308" i="13"/>
  <c r="Y3309" i="13"/>
  <c r="Y3310" i="13"/>
  <c r="Y3311" i="13"/>
  <c r="Y3312" i="13"/>
  <c r="Y3313" i="13"/>
  <c r="Y3314" i="13"/>
  <c r="Y3315" i="13"/>
  <c r="Y3316" i="13"/>
  <c r="Y3317" i="13"/>
  <c r="Y3318" i="13"/>
  <c r="Y3319" i="13"/>
  <c r="Y3320" i="13"/>
  <c r="Y3321" i="13"/>
  <c r="Y3322" i="13"/>
  <c r="Y3323" i="13"/>
  <c r="Y3324" i="13"/>
  <c r="Y3325" i="13"/>
  <c r="Y3326" i="13"/>
  <c r="Y3327" i="13"/>
  <c r="Y3328" i="13"/>
  <c r="Y3329" i="13"/>
  <c r="Y3330" i="13"/>
  <c r="Y3331" i="13"/>
  <c r="Y3332" i="13"/>
  <c r="Y3333" i="13"/>
  <c r="Y3334" i="13"/>
  <c r="Y3335" i="13"/>
  <c r="Y3336" i="13"/>
  <c r="Y3337" i="13"/>
  <c r="Y3338" i="13"/>
  <c r="Y3339" i="13"/>
  <c r="Y3340" i="13"/>
  <c r="Y3341" i="13"/>
  <c r="Y3342" i="13"/>
  <c r="Y3343" i="13"/>
  <c r="Y3344" i="13"/>
  <c r="Y3345" i="13"/>
  <c r="Y3346" i="13"/>
  <c r="Y3347" i="13"/>
  <c r="Y3348" i="13"/>
  <c r="Y3349" i="13"/>
  <c r="Y3350" i="13"/>
  <c r="Y3351" i="13"/>
  <c r="Y3352" i="13"/>
  <c r="Y3353" i="13"/>
  <c r="Y3354" i="13"/>
  <c r="Y3355" i="13"/>
  <c r="Y3356" i="13"/>
  <c r="Y3357" i="13"/>
  <c r="Y3358" i="13"/>
  <c r="Y3359" i="13"/>
  <c r="Y3360" i="13"/>
  <c r="Y3361" i="13"/>
  <c r="Y3362" i="13"/>
  <c r="Y3363" i="13"/>
  <c r="Y3364" i="13"/>
  <c r="Y3365" i="13"/>
  <c r="Y3366" i="13"/>
  <c r="Y3367" i="13"/>
  <c r="Y3368" i="13"/>
  <c r="Y3369" i="13"/>
  <c r="Y3370" i="13"/>
  <c r="Y3371" i="13"/>
  <c r="Y3372" i="13"/>
  <c r="Y3373" i="13"/>
  <c r="Y3374" i="13"/>
  <c r="Y3375" i="13"/>
  <c r="Y3376" i="13"/>
  <c r="Y3377" i="13"/>
  <c r="Y3378" i="13"/>
  <c r="Y3379" i="13"/>
  <c r="Y3380" i="13"/>
  <c r="Y3381" i="13"/>
  <c r="Y3382" i="13"/>
  <c r="Y3383" i="13"/>
  <c r="Y3384" i="13"/>
  <c r="Y3385" i="13"/>
  <c r="Y3386" i="13"/>
  <c r="Y3387" i="13"/>
  <c r="Y3388" i="13"/>
  <c r="Y3389" i="13"/>
  <c r="Y3390" i="13"/>
  <c r="Y3391" i="13"/>
  <c r="Y3392" i="13"/>
  <c r="Y3393" i="13"/>
  <c r="Y3394" i="13"/>
  <c r="Y3395" i="13"/>
  <c r="Y3396" i="13"/>
  <c r="Y3397" i="13"/>
  <c r="Y3398" i="13"/>
  <c r="Y3399" i="13"/>
  <c r="Y3400" i="13"/>
  <c r="Y3401" i="13"/>
  <c r="Y3402" i="13"/>
  <c r="Y3403" i="13"/>
  <c r="Y3404" i="13"/>
  <c r="Y3405" i="13"/>
  <c r="Y3406" i="13"/>
  <c r="Y3407" i="13"/>
  <c r="Y3408" i="13"/>
  <c r="Y3409" i="13"/>
  <c r="Y3410" i="13"/>
  <c r="Y3411" i="13"/>
  <c r="Y3412" i="13"/>
  <c r="Y3413" i="13"/>
  <c r="Y3414" i="13"/>
  <c r="Y3415" i="13"/>
  <c r="Y3416" i="13"/>
  <c r="Y3417" i="13"/>
  <c r="Y3418" i="13"/>
  <c r="Y3419" i="13"/>
  <c r="Y3420" i="13"/>
  <c r="Y3421" i="13"/>
  <c r="Y3422" i="13"/>
  <c r="Y3423" i="13"/>
  <c r="Y3424" i="13"/>
  <c r="Y3425" i="13"/>
  <c r="Y3426" i="13"/>
  <c r="Y3427" i="13"/>
  <c r="Y3428" i="13"/>
  <c r="Y3429" i="13"/>
  <c r="Y3430" i="13"/>
  <c r="Y3431" i="13"/>
  <c r="Y3432" i="13"/>
  <c r="Y3433" i="13"/>
  <c r="Y3434" i="13"/>
  <c r="Y3435" i="13"/>
  <c r="Y3436" i="13"/>
  <c r="Y3437" i="13"/>
  <c r="Y3438" i="13"/>
  <c r="Y3439" i="13"/>
  <c r="Y3440" i="13"/>
  <c r="Y3441" i="13"/>
  <c r="Y3442" i="13"/>
  <c r="Y3443" i="13"/>
  <c r="Y3444" i="13"/>
  <c r="Y3445" i="13"/>
  <c r="Y3446" i="13"/>
  <c r="Y3447" i="13"/>
  <c r="Y3448" i="13"/>
  <c r="Y3449" i="13"/>
  <c r="Y3450" i="13"/>
  <c r="Y3451" i="13"/>
  <c r="Y3452" i="13"/>
  <c r="Y3453" i="13"/>
  <c r="Y3454" i="13"/>
  <c r="Y3455" i="13"/>
  <c r="Y3456" i="13"/>
  <c r="Y3457" i="13"/>
  <c r="Y3458" i="13"/>
  <c r="Y3459" i="13"/>
  <c r="Y3460" i="13"/>
  <c r="Y3461" i="13"/>
  <c r="Y3462" i="13"/>
  <c r="Y3463" i="13"/>
  <c r="Y3464" i="13"/>
  <c r="Y3465" i="13"/>
  <c r="Y3466" i="13"/>
  <c r="Y3467" i="13"/>
  <c r="Y3468" i="13"/>
  <c r="Y3469" i="13"/>
  <c r="Y3470" i="13"/>
  <c r="Y3471" i="13"/>
  <c r="Y3472" i="13"/>
  <c r="Y3473" i="13"/>
  <c r="Y3474" i="13"/>
  <c r="Y3475" i="13"/>
  <c r="Y3476" i="13"/>
  <c r="Y3477" i="13"/>
  <c r="Y3478" i="13"/>
  <c r="Y3479" i="13"/>
  <c r="Y3480" i="13"/>
  <c r="Y3481" i="13"/>
  <c r="Y3482" i="13"/>
  <c r="Y3483" i="13"/>
  <c r="Y3484" i="13"/>
  <c r="Y3485" i="13"/>
  <c r="Y3486" i="13"/>
  <c r="Y3487" i="13"/>
  <c r="Y3488" i="13"/>
  <c r="Y3489" i="13"/>
  <c r="Y3490" i="13"/>
  <c r="Y3491" i="13"/>
  <c r="Y3492" i="13"/>
  <c r="Y3493" i="13"/>
  <c r="Y3494" i="13"/>
  <c r="Y3495" i="13"/>
  <c r="Y3496" i="13"/>
  <c r="Y3497" i="13"/>
  <c r="Y3498" i="13"/>
  <c r="Y3499" i="13"/>
  <c r="Y3500" i="13"/>
  <c r="Y3501" i="13"/>
  <c r="Y3502" i="13"/>
  <c r="Y3503" i="13"/>
  <c r="Y3504" i="13"/>
  <c r="Y3505" i="13"/>
  <c r="Y3506" i="13"/>
  <c r="Y3507" i="13"/>
  <c r="Y3508" i="13"/>
  <c r="Y3509" i="13"/>
  <c r="Y3510" i="13"/>
  <c r="Y3511" i="13"/>
  <c r="Y3512" i="13"/>
  <c r="Y3513" i="13"/>
  <c r="Y3514" i="13"/>
  <c r="Y3515" i="13"/>
  <c r="Y3516" i="13"/>
  <c r="Y3517" i="13"/>
  <c r="Y3518" i="13"/>
  <c r="Y3519" i="13"/>
  <c r="Y3520" i="13"/>
  <c r="Y3521" i="13"/>
  <c r="Y3522" i="13"/>
  <c r="Y3523" i="13"/>
  <c r="Y3524" i="13"/>
  <c r="Y3525" i="13"/>
  <c r="Y3526" i="13"/>
  <c r="Y3527" i="13"/>
  <c r="Y3528" i="13"/>
  <c r="Y3529" i="13"/>
  <c r="Y3530" i="13"/>
  <c r="Y3531" i="13"/>
  <c r="Y3532" i="13"/>
  <c r="Y3533" i="13"/>
  <c r="Y3534" i="13"/>
  <c r="Y3535" i="13"/>
  <c r="Y3536" i="13"/>
  <c r="Y3537" i="13"/>
  <c r="Y3538" i="13"/>
  <c r="Y3539" i="13"/>
  <c r="Y3540" i="13"/>
  <c r="Y3541" i="13"/>
  <c r="Y3542" i="13"/>
  <c r="Y3543" i="13"/>
  <c r="Y3544" i="13"/>
  <c r="Y3545" i="13"/>
  <c r="Y3546" i="13"/>
  <c r="Y3547" i="13"/>
  <c r="Y3548" i="13"/>
  <c r="Y3549" i="13"/>
  <c r="Y3550" i="13"/>
  <c r="Y3551" i="13"/>
  <c r="Y3552" i="13"/>
  <c r="Y3553" i="13"/>
  <c r="Y3554" i="13"/>
  <c r="Y3555" i="13"/>
  <c r="Y3556" i="13"/>
  <c r="Y3557" i="13"/>
  <c r="Y3558" i="13"/>
  <c r="Y3559" i="13"/>
  <c r="Y3560" i="13"/>
  <c r="Y3561" i="13"/>
  <c r="Y3562" i="13"/>
  <c r="Y3563" i="13"/>
  <c r="Y3564" i="13"/>
  <c r="Y3565" i="13"/>
  <c r="Y3566" i="13"/>
  <c r="Y3567" i="13"/>
  <c r="Y3568" i="13"/>
  <c r="Y3569" i="13"/>
  <c r="Y3570" i="13"/>
  <c r="Y3571" i="13"/>
  <c r="Y3572" i="13"/>
  <c r="Y3573" i="13"/>
  <c r="Y3574" i="13"/>
  <c r="Y3575" i="13"/>
  <c r="Y3576" i="13"/>
  <c r="Y3577" i="13"/>
  <c r="Y3578" i="13"/>
  <c r="Y3579" i="13"/>
  <c r="Y3580" i="13"/>
  <c r="Y3581" i="13"/>
  <c r="Y3582" i="13"/>
  <c r="Y3583" i="13"/>
  <c r="Y3584" i="13"/>
  <c r="Y3585" i="13"/>
  <c r="Y3586" i="13"/>
  <c r="Y3587" i="13"/>
  <c r="Y3588" i="13"/>
  <c r="Y3589" i="13"/>
  <c r="Y3590" i="13"/>
  <c r="Y3591" i="13"/>
  <c r="Y3592" i="13"/>
  <c r="Y3593" i="13"/>
  <c r="Y3594" i="13"/>
  <c r="Y3595" i="13"/>
  <c r="Y3596" i="13"/>
  <c r="Y3597" i="13"/>
  <c r="Y3598" i="13"/>
  <c r="Y3599" i="13"/>
  <c r="Y3600" i="13"/>
  <c r="Y3601" i="13"/>
  <c r="Y3602" i="13"/>
  <c r="Y3603" i="13"/>
  <c r="Y3604" i="13"/>
  <c r="Y3605" i="13"/>
  <c r="Y3606" i="13"/>
  <c r="Y3607" i="13"/>
  <c r="Y3608" i="13"/>
  <c r="Y3609" i="13"/>
  <c r="Y3610" i="13"/>
  <c r="Y3611" i="13"/>
  <c r="Y3612" i="13"/>
  <c r="Y3613" i="13"/>
  <c r="Y3614" i="13"/>
  <c r="Y3615" i="13"/>
  <c r="Y3616" i="13"/>
  <c r="Y3617" i="13"/>
  <c r="Y3618" i="13"/>
  <c r="Y3619" i="13"/>
  <c r="Y3620" i="13"/>
  <c r="Y3621" i="13"/>
  <c r="Y3622" i="13"/>
  <c r="Y3623" i="13"/>
  <c r="Y3624" i="13"/>
  <c r="Y3625" i="13"/>
  <c r="Y3626" i="13"/>
  <c r="Y3627" i="13"/>
  <c r="Y3628" i="13"/>
  <c r="Y3629" i="13"/>
  <c r="Y3630" i="13"/>
  <c r="Y3631" i="13"/>
  <c r="Y3632" i="13"/>
  <c r="Y3633" i="13"/>
  <c r="Y3634" i="13"/>
  <c r="Y3635" i="13"/>
  <c r="Y3636" i="13"/>
  <c r="Y3637" i="13"/>
  <c r="Y3638" i="13"/>
  <c r="Y3639" i="13"/>
  <c r="Y3640" i="13"/>
  <c r="Y3641" i="13"/>
  <c r="Y3642" i="13"/>
  <c r="Y3643" i="13"/>
  <c r="Y3644" i="13"/>
  <c r="Y3645" i="13"/>
  <c r="Y3646" i="13"/>
  <c r="Y3647" i="13"/>
  <c r="Y3648" i="13"/>
  <c r="Y3649" i="13"/>
  <c r="Y3650" i="13"/>
  <c r="Y3651" i="13"/>
  <c r="Y3652" i="13"/>
  <c r="Y3653" i="13"/>
  <c r="Y3654" i="13"/>
  <c r="Y3655" i="13"/>
  <c r="Y3656" i="13"/>
  <c r="Y3657" i="13"/>
  <c r="Y3658" i="13"/>
  <c r="Y3659" i="13"/>
  <c r="Y3660" i="13"/>
  <c r="Y3661" i="13"/>
  <c r="Y3662" i="13"/>
  <c r="Y3663" i="13"/>
  <c r="Y3664" i="13"/>
  <c r="Y3665" i="13"/>
  <c r="Y3666" i="13"/>
  <c r="Y3667" i="13"/>
  <c r="Y3668" i="13"/>
  <c r="Y3669" i="13"/>
  <c r="Y3670" i="13"/>
  <c r="Y3671" i="13"/>
  <c r="Y3672" i="13"/>
  <c r="Y3673" i="13"/>
  <c r="Y3674" i="13"/>
  <c r="Y3675" i="13"/>
  <c r="Y3676" i="13"/>
  <c r="Y3677" i="13"/>
  <c r="Y3678" i="13"/>
  <c r="Y3679" i="13"/>
  <c r="Y3680" i="13"/>
  <c r="Y3681" i="13"/>
  <c r="Y3682" i="13"/>
  <c r="Y3683" i="13"/>
  <c r="Y3684" i="13"/>
  <c r="Y3685" i="13"/>
  <c r="Y3686" i="13"/>
  <c r="Y3687" i="13"/>
  <c r="Y3688" i="13"/>
  <c r="Y3689" i="13"/>
  <c r="Y3690" i="13"/>
  <c r="Y3691" i="13"/>
  <c r="Y3692" i="13"/>
  <c r="Y3693" i="13"/>
  <c r="Y3694" i="13"/>
  <c r="Y3695" i="13"/>
  <c r="Y3696" i="13"/>
  <c r="Y3697" i="13"/>
  <c r="Y3698" i="13"/>
  <c r="Y3699" i="13"/>
  <c r="Y3700" i="13"/>
  <c r="Y3701" i="13"/>
  <c r="Y3702" i="13"/>
  <c r="Y3703" i="13"/>
  <c r="Y3704" i="13"/>
  <c r="Y3705" i="13"/>
  <c r="Y3706" i="13"/>
  <c r="Y3707" i="13"/>
  <c r="Y3708" i="13"/>
  <c r="Y3709" i="13"/>
  <c r="Y3710" i="13"/>
  <c r="Y3711" i="13"/>
  <c r="Y3712" i="13"/>
  <c r="Y3713" i="13"/>
  <c r="Y3714" i="13"/>
  <c r="Y3715" i="13"/>
  <c r="Y3716" i="13"/>
  <c r="Y3717" i="13"/>
  <c r="Y3718" i="13"/>
  <c r="Y3719" i="13"/>
  <c r="Y3720" i="13"/>
  <c r="Y3721" i="13"/>
  <c r="Y3722" i="13"/>
  <c r="Y3723" i="13"/>
  <c r="Y3724" i="13"/>
  <c r="Y3725" i="13"/>
  <c r="Y3726" i="13"/>
  <c r="Y3727" i="13"/>
  <c r="Y3728" i="13"/>
  <c r="Y3729" i="13"/>
  <c r="Y3730" i="13"/>
  <c r="Y3731" i="13"/>
  <c r="Y3732" i="13"/>
  <c r="Y3733" i="13"/>
  <c r="Y3734" i="13"/>
  <c r="Y3735" i="13"/>
  <c r="Y3736" i="13"/>
  <c r="Y3737" i="13"/>
  <c r="Y3738" i="13"/>
  <c r="Y3739" i="13"/>
  <c r="Y3740" i="13"/>
  <c r="Y3741" i="13"/>
  <c r="Y3742" i="13"/>
  <c r="Y3743" i="13"/>
  <c r="Y3744" i="13"/>
  <c r="Y3745" i="13"/>
  <c r="Y3746" i="13"/>
  <c r="Y3747" i="13"/>
  <c r="Y3748" i="13"/>
  <c r="Y3749" i="13"/>
  <c r="Y3750" i="13"/>
  <c r="Y3751" i="13"/>
  <c r="Y3752" i="13"/>
  <c r="Y3753" i="13"/>
  <c r="Y3754" i="13"/>
  <c r="Y3755" i="13"/>
  <c r="Y3756" i="13"/>
  <c r="Y3757" i="13"/>
  <c r="Y3758" i="13"/>
  <c r="Y3759" i="13"/>
  <c r="Y3760" i="13"/>
  <c r="Y3761" i="13"/>
  <c r="Y3762" i="13"/>
  <c r="Y3763" i="13"/>
  <c r="Y3764" i="13"/>
  <c r="Y3765" i="13"/>
  <c r="Y3766" i="13"/>
  <c r="Y3767" i="13"/>
  <c r="Y3768" i="13"/>
  <c r="Y3769" i="13"/>
  <c r="Y3770" i="13"/>
  <c r="Y3771" i="13"/>
  <c r="Y3772" i="13"/>
  <c r="Y3773" i="13"/>
  <c r="Y3774" i="13"/>
  <c r="Y3775" i="13"/>
  <c r="Y3776" i="13"/>
  <c r="Y3777" i="13"/>
  <c r="Y3778" i="13"/>
  <c r="Y3779" i="13"/>
  <c r="Y3780" i="13"/>
  <c r="Y3781" i="13"/>
  <c r="Y3782" i="13"/>
  <c r="Y3783" i="13"/>
  <c r="Y3784" i="13"/>
  <c r="Y3785" i="13"/>
  <c r="Y3786" i="13"/>
  <c r="Y3787" i="13"/>
  <c r="Y3788" i="13"/>
  <c r="Y3789" i="13"/>
  <c r="Y3790" i="13"/>
  <c r="Y3791" i="13"/>
  <c r="Y3792" i="13"/>
  <c r="Y3793" i="13"/>
  <c r="Y3794" i="13"/>
  <c r="Y3795" i="13"/>
  <c r="Y3796" i="13"/>
  <c r="Y3797" i="13"/>
  <c r="Y3798" i="13"/>
  <c r="Y3799" i="13"/>
  <c r="Y3800" i="13"/>
  <c r="Y3801" i="13"/>
  <c r="Y3802" i="13"/>
  <c r="Y3803" i="13"/>
  <c r="Y3804" i="13"/>
  <c r="Y3805" i="13"/>
  <c r="Y3806" i="13"/>
  <c r="Y3807" i="13"/>
  <c r="Y3808" i="13"/>
  <c r="Y3809" i="13"/>
  <c r="Y3810" i="13"/>
  <c r="Y3811" i="13"/>
  <c r="Y3812" i="13"/>
  <c r="Y3813" i="13"/>
  <c r="Y3814" i="13"/>
  <c r="Y3815" i="13"/>
  <c r="Y3816" i="13"/>
  <c r="Y3817" i="13"/>
  <c r="Y3818" i="13"/>
  <c r="Y3819" i="13"/>
  <c r="Y3820" i="13"/>
  <c r="Y3821" i="13"/>
  <c r="Y3822" i="13"/>
  <c r="Y3823" i="13"/>
  <c r="Y3824" i="13"/>
  <c r="Y3825" i="13"/>
  <c r="Y3826" i="13"/>
  <c r="Y3827" i="13"/>
  <c r="Y3828" i="13"/>
  <c r="Y3829" i="13"/>
  <c r="Y3830" i="13"/>
  <c r="Y3831" i="13"/>
  <c r="Y3832" i="13"/>
  <c r="Y3833" i="13"/>
  <c r="Y3834" i="13"/>
  <c r="Y3835" i="13"/>
  <c r="Y3836" i="13"/>
  <c r="Y3837" i="13"/>
  <c r="Y3838" i="13"/>
  <c r="Y3839" i="13"/>
  <c r="Y3840" i="13"/>
  <c r="Y3841" i="13"/>
  <c r="Y3842" i="13"/>
  <c r="Y3843" i="13"/>
  <c r="Y3844" i="13"/>
  <c r="Y3845" i="13"/>
  <c r="Y3846" i="13"/>
  <c r="Y3847" i="13"/>
  <c r="Y3848" i="13"/>
  <c r="Y3849" i="13"/>
  <c r="Y3850" i="13"/>
  <c r="Y3851" i="13"/>
  <c r="Y3852" i="13"/>
  <c r="Y3853" i="13"/>
  <c r="Y3854" i="13"/>
  <c r="Y3855" i="13"/>
  <c r="Y3856" i="13"/>
  <c r="Y3857" i="13"/>
  <c r="Y3858" i="13"/>
  <c r="Y3859" i="13"/>
  <c r="Y3860" i="13"/>
  <c r="Y3861" i="13"/>
  <c r="Y3862" i="13"/>
  <c r="Y3863" i="13"/>
  <c r="Y3864" i="13"/>
  <c r="Y3865" i="13"/>
  <c r="Y3866" i="13"/>
  <c r="Y3867" i="13"/>
  <c r="Y3868" i="13"/>
  <c r="Y3869" i="13"/>
  <c r="Y3870" i="13"/>
  <c r="Y3871" i="13"/>
  <c r="Y3872" i="13"/>
  <c r="Y3873" i="13"/>
  <c r="Y3874" i="13"/>
  <c r="Y3875" i="13"/>
  <c r="Y3876" i="13"/>
  <c r="Y3877" i="13"/>
  <c r="Y3878" i="13"/>
  <c r="Y3879" i="13"/>
  <c r="Y3880" i="13"/>
  <c r="Y3881" i="13"/>
  <c r="Y3882" i="13"/>
  <c r="Y3883" i="13"/>
  <c r="Y3884" i="13"/>
  <c r="Y3885" i="13"/>
  <c r="Y3886" i="13"/>
  <c r="Y3887" i="13"/>
  <c r="Y3888" i="13"/>
  <c r="Y3889" i="13"/>
  <c r="Y3890" i="13"/>
  <c r="Y3891" i="13"/>
  <c r="Y3892" i="13"/>
  <c r="Y3893" i="13"/>
  <c r="Y3894" i="13"/>
  <c r="Y3895" i="13"/>
  <c r="Y3896" i="13"/>
  <c r="Y3897" i="13"/>
  <c r="Y3898" i="13"/>
  <c r="Y3899" i="13"/>
  <c r="Y3900" i="13"/>
  <c r="Y3901" i="13"/>
  <c r="Y3902" i="13"/>
  <c r="Y3903" i="13"/>
  <c r="Y3904" i="13"/>
  <c r="Y3905" i="13"/>
  <c r="Y3906" i="13"/>
  <c r="Y3907" i="13"/>
  <c r="Y3908" i="13"/>
  <c r="Y3909" i="13"/>
  <c r="Y3910" i="13"/>
  <c r="Y3911" i="13"/>
  <c r="Y3912" i="13"/>
  <c r="Y3913" i="13"/>
  <c r="Y3914" i="13"/>
  <c r="Y3915" i="13"/>
  <c r="Y3916" i="13"/>
  <c r="Y3917" i="13"/>
  <c r="Y3918" i="13"/>
  <c r="Y3919" i="13"/>
  <c r="Y3920" i="13"/>
  <c r="Y3921" i="13"/>
  <c r="Y3922" i="13"/>
  <c r="Y3923" i="13"/>
  <c r="Y3924" i="13"/>
  <c r="Y3925" i="13"/>
  <c r="Y3926" i="13"/>
  <c r="Y3927" i="13"/>
  <c r="Y3928" i="13"/>
  <c r="Y3929" i="13"/>
  <c r="Y3930" i="13"/>
  <c r="Y3931" i="13"/>
  <c r="Y3932" i="13"/>
  <c r="Y3933" i="13"/>
  <c r="Y3934" i="13"/>
  <c r="Y3935" i="13"/>
  <c r="Y3936" i="13"/>
  <c r="Y3937" i="13"/>
  <c r="Y3938" i="13"/>
  <c r="Y3939" i="13"/>
  <c r="Y3940" i="13"/>
  <c r="Y3941" i="13"/>
  <c r="Y3942" i="13"/>
  <c r="Y3943" i="13"/>
  <c r="Y3944" i="13"/>
  <c r="Y3945" i="13"/>
  <c r="Y3946" i="13"/>
  <c r="Y3947" i="13"/>
  <c r="Y3948" i="13"/>
  <c r="Y3949" i="13"/>
  <c r="Y3950" i="13"/>
  <c r="Y3951" i="13"/>
  <c r="Y3952" i="13"/>
  <c r="Y3953" i="13"/>
  <c r="Y3954" i="13"/>
  <c r="Y3955" i="13"/>
  <c r="Y3956" i="13"/>
  <c r="Y3957" i="13"/>
  <c r="Y3958" i="13"/>
  <c r="Y3959" i="13"/>
  <c r="Y3960" i="13"/>
  <c r="Y3961" i="13"/>
  <c r="Y3962" i="13"/>
  <c r="Y3963" i="13"/>
  <c r="Y3964" i="13"/>
  <c r="Y3965" i="13"/>
  <c r="Y3966" i="13"/>
  <c r="Y3967" i="13"/>
  <c r="Y3968" i="13"/>
  <c r="Y3969" i="13"/>
  <c r="Y3970" i="13"/>
  <c r="Y3971" i="13"/>
  <c r="Y3972" i="13"/>
  <c r="Y3973" i="13"/>
  <c r="Y3974" i="13"/>
  <c r="Y3975" i="13"/>
  <c r="Y3976" i="13"/>
  <c r="Y3977" i="13"/>
  <c r="Y3978" i="13"/>
  <c r="Y3979" i="13"/>
  <c r="Y3980" i="13"/>
  <c r="Y3981" i="13"/>
  <c r="Y3982" i="13"/>
  <c r="Y3983" i="13"/>
  <c r="Y3984" i="13"/>
  <c r="Y3985" i="13"/>
  <c r="Y3986" i="13"/>
  <c r="Y3987" i="13"/>
  <c r="Y3988" i="13"/>
  <c r="Y3989" i="13"/>
  <c r="Y3990" i="13"/>
  <c r="Y3991" i="13"/>
  <c r="Y3992" i="13"/>
  <c r="Y3993" i="13"/>
  <c r="Y3994" i="13"/>
  <c r="Y3995" i="13"/>
  <c r="Y3996" i="13"/>
  <c r="Y3997" i="13"/>
  <c r="Y3998" i="13"/>
  <c r="Y3999" i="13"/>
  <c r="Y4000" i="13"/>
  <c r="Y4001" i="13"/>
  <c r="Y4002" i="13"/>
  <c r="Y4003" i="13"/>
  <c r="Y4004" i="13"/>
  <c r="Y4005" i="13"/>
  <c r="Y4006" i="13"/>
  <c r="Y4007" i="13"/>
  <c r="Y4008" i="13"/>
  <c r="Y4009" i="13"/>
  <c r="Y4010" i="13"/>
  <c r="Y4011" i="13"/>
  <c r="Y4012" i="13"/>
  <c r="Y4013" i="13"/>
  <c r="Y4014" i="13"/>
  <c r="Y4015" i="13"/>
  <c r="Y4016" i="13"/>
  <c r="Y4017" i="13"/>
  <c r="Y4018" i="13"/>
  <c r="Y4019" i="13"/>
  <c r="Y4020" i="13"/>
  <c r="Y4021" i="13"/>
  <c r="Y4022" i="13"/>
  <c r="Y4023" i="13"/>
  <c r="Y4024" i="13"/>
  <c r="Y4025" i="13"/>
  <c r="Y4026" i="13"/>
  <c r="Y4027" i="13"/>
  <c r="Y4028" i="13"/>
  <c r="Y4029" i="13"/>
  <c r="Y4030" i="13"/>
  <c r="Y4031" i="13"/>
  <c r="Y4032" i="13"/>
  <c r="Y4033" i="13"/>
  <c r="Y4034" i="13"/>
  <c r="Y4035" i="13"/>
  <c r="Y4036" i="13"/>
  <c r="Y4037" i="13"/>
  <c r="Y4038" i="13"/>
  <c r="Y4039" i="13"/>
  <c r="Y4040" i="13"/>
  <c r="Y4041" i="13"/>
  <c r="Y4042" i="13"/>
  <c r="Y4043" i="13"/>
  <c r="Y4044" i="13"/>
  <c r="Y4045" i="13"/>
  <c r="Y4046" i="13"/>
  <c r="Y4047" i="13"/>
  <c r="Y4048" i="13"/>
  <c r="Y4049" i="13"/>
  <c r="Y4050" i="13"/>
  <c r="Y4051" i="13"/>
  <c r="Y4052" i="13"/>
  <c r="Y4053" i="13"/>
  <c r="Y4054" i="13"/>
  <c r="Y4055" i="13"/>
  <c r="Y4056" i="13"/>
  <c r="Y4057" i="13"/>
  <c r="Y4058" i="13"/>
  <c r="Y4059" i="13"/>
  <c r="Y4060" i="13"/>
  <c r="Y4061" i="13"/>
  <c r="Y4062" i="13"/>
  <c r="Y4063" i="13"/>
  <c r="Y4064" i="13"/>
  <c r="Y4065" i="13"/>
  <c r="Y4066" i="13"/>
  <c r="Y4067" i="13"/>
  <c r="Y4068" i="13"/>
  <c r="Y4069" i="13"/>
  <c r="Y4070" i="13"/>
  <c r="Y4071" i="13"/>
  <c r="Y4072" i="13"/>
  <c r="Y4073" i="13"/>
  <c r="Y4074" i="13"/>
  <c r="Y4075" i="13"/>
  <c r="Y4076" i="13"/>
  <c r="Y4077" i="13"/>
  <c r="Y4078" i="13"/>
  <c r="Y4079" i="13"/>
  <c r="Y4080" i="13"/>
  <c r="Y4081" i="13"/>
  <c r="Y4082" i="13"/>
  <c r="Y4083" i="13"/>
  <c r="Y4084" i="13"/>
  <c r="Y4085" i="13"/>
  <c r="Y4086" i="13"/>
  <c r="Y4087" i="13"/>
  <c r="Y4088" i="13"/>
  <c r="Y4089" i="13"/>
  <c r="Y4090" i="13"/>
  <c r="Y4091" i="13"/>
  <c r="Y4092" i="13"/>
  <c r="Y4093" i="13"/>
  <c r="Y4094" i="13"/>
  <c r="Y4095" i="13"/>
  <c r="Y4096" i="13"/>
  <c r="Y4097" i="13"/>
  <c r="Y4098" i="13"/>
  <c r="Y4099" i="13"/>
  <c r="Y4100" i="13"/>
  <c r="Y4101" i="13"/>
  <c r="Y4102" i="13"/>
  <c r="Y4103" i="13"/>
  <c r="Y4104" i="13"/>
  <c r="Y4105" i="13"/>
  <c r="Y4106" i="13"/>
  <c r="Y4107" i="13"/>
  <c r="Y4108" i="13"/>
  <c r="Y4109" i="13"/>
  <c r="Y4110" i="13"/>
  <c r="Y4111" i="13"/>
  <c r="Y4112" i="13"/>
  <c r="Y4113" i="13"/>
  <c r="Y4114" i="13"/>
  <c r="Y4115" i="13"/>
  <c r="Y4116" i="13"/>
  <c r="Y4117" i="13"/>
  <c r="Y4118" i="13"/>
  <c r="Y4119" i="13"/>
  <c r="Y4120" i="13"/>
  <c r="Y4121" i="13"/>
  <c r="Y4122" i="13"/>
  <c r="Y4123" i="13"/>
  <c r="Y4124" i="13"/>
  <c r="Y4125" i="13"/>
  <c r="Y4126" i="13"/>
  <c r="Y4127" i="13"/>
  <c r="Y4128" i="13"/>
  <c r="Y4129" i="13"/>
  <c r="Y4130" i="13"/>
  <c r="Y4131" i="13"/>
  <c r="Y4132" i="13"/>
  <c r="Y4133" i="13"/>
  <c r="Y4134" i="13"/>
  <c r="Y4135" i="13"/>
  <c r="Y4136" i="13"/>
  <c r="Y4137" i="13"/>
  <c r="Y4138" i="13"/>
  <c r="Y4139" i="13"/>
  <c r="Y4140" i="13"/>
  <c r="Y4141" i="13"/>
  <c r="Y4142" i="13"/>
  <c r="Y4143" i="13"/>
  <c r="Y4144" i="13"/>
  <c r="Y4145" i="13"/>
  <c r="Y4146" i="13"/>
  <c r="Y4147" i="13"/>
  <c r="Y4148" i="13"/>
  <c r="Y4149" i="13"/>
  <c r="Y4150" i="13"/>
  <c r="Y4151" i="13"/>
  <c r="Y4152" i="13"/>
  <c r="Y4153" i="13"/>
  <c r="Y4154" i="13"/>
  <c r="Y4155" i="13"/>
  <c r="Y4156" i="13"/>
  <c r="Y4157" i="13"/>
  <c r="Y4158" i="13"/>
  <c r="Y4159" i="13"/>
  <c r="Y4160" i="13"/>
  <c r="Y4161" i="13"/>
  <c r="Y4162" i="13"/>
  <c r="Y4163" i="13"/>
  <c r="Y4164" i="13"/>
  <c r="Y4165" i="13"/>
  <c r="Y4166" i="13"/>
  <c r="Y4167" i="13"/>
  <c r="Y4168" i="13"/>
  <c r="Y4169" i="13"/>
  <c r="D72" i="24"/>
  <c r="D71" i="24"/>
  <c r="AB3" i="13"/>
  <c r="AB4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AB109" i="13"/>
  <c r="AB110" i="13"/>
  <c r="AB111" i="13"/>
  <c r="AB112" i="13"/>
  <c r="AB113" i="13"/>
  <c r="AB114" i="13"/>
  <c r="AB115" i="13"/>
  <c r="AB116" i="13"/>
  <c r="AB117" i="13"/>
  <c r="AB118" i="13"/>
  <c r="AB119" i="13"/>
  <c r="AB120" i="13"/>
  <c r="AB121" i="13"/>
  <c r="AB122" i="13"/>
  <c r="AB123" i="13"/>
  <c r="AB124" i="13"/>
  <c r="AB125" i="13"/>
  <c r="AB126" i="13"/>
  <c r="AB127" i="13"/>
  <c r="AB128" i="13"/>
  <c r="AB129" i="13"/>
  <c r="AB130" i="13"/>
  <c r="AB131" i="13"/>
  <c r="AB132" i="13"/>
  <c r="AB133" i="13"/>
  <c r="AB134" i="13"/>
  <c r="AB135" i="13"/>
  <c r="AB136" i="13"/>
  <c r="AB137" i="13"/>
  <c r="AB138" i="13"/>
  <c r="AB139" i="13"/>
  <c r="AB140" i="13"/>
  <c r="AB141" i="13"/>
  <c r="AB142" i="13"/>
  <c r="AB143" i="13"/>
  <c r="AB144" i="13"/>
  <c r="AB145" i="13"/>
  <c r="AB146" i="13"/>
  <c r="AB147" i="13"/>
  <c r="AB148" i="13"/>
  <c r="AB149" i="13"/>
  <c r="AB150" i="13"/>
  <c r="AB151" i="13"/>
  <c r="AB152" i="13"/>
  <c r="AB153" i="13"/>
  <c r="AB154" i="13"/>
  <c r="AB155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71" i="13"/>
  <c r="AB172" i="13"/>
  <c r="AB173" i="13"/>
  <c r="AB174" i="13"/>
  <c r="AB175" i="13"/>
  <c r="AB176" i="13"/>
  <c r="AB177" i="13"/>
  <c r="AB178" i="13"/>
  <c r="AB179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AB191" i="13"/>
  <c r="AB192" i="13"/>
  <c r="AB193" i="13"/>
  <c r="AB194" i="13"/>
  <c r="AB195" i="13"/>
  <c r="AB196" i="13"/>
  <c r="AB197" i="13"/>
  <c r="AB198" i="13"/>
  <c r="AB199" i="13"/>
  <c r="AB200" i="13"/>
  <c r="AB201" i="13"/>
  <c r="AB202" i="13"/>
  <c r="AB203" i="13"/>
  <c r="AB204" i="13"/>
  <c r="AB205" i="13"/>
  <c r="AB206" i="13"/>
  <c r="AB207" i="13"/>
  <c r="AB208" i="13"/>
  <c r="AB209" i="13"/>
  <c r="AB210" i="13"/>
  <c r="AB211" i="13"/>
  <c r="AB212" i="13"/>
  <c r="AB213" i="13"/>
  <c r="AB214" i="13"/>
  <c r="AB215" i="13"/>
  <c r="AB216" i="13"/>
  <c r="AB217" i="13"/>
  <c r="AB218" i="13"/>
  <c r="AB219" i="13"/>
  <c r="AB220" i="13"/>
  <c r="AB221" i="13"/>
  <c r="AB222" i="13"/>
  <c r="AB223" i="13"/>
  <c r="AB224" i="13"/>
  <c r="AB225" i="13"/>
  <c r="AB226" i="13"/>
  <c r="AB227" i="13"/>
  <c r="AB228" i="13"/>
  <c r="AB229" i="13"/>
  <c r="AB230" i="13"/>
  <c r="AB231" i="13"/>
  <c r="AB232" i="13"/>
  <c r="AB233" i="13"/>
  <c r="AB234" i="13"/>
  <c r="AB235" i="13"/>
  <c r="AB236" i="13"/>
  <c r="AB237" i="13"/>
  <c r="AB238" i="13"/>
  <c r="AB239" i="13"/>
  <c r="AB240" i="13"/>
  <c r="AB241" i="13"/>
  <c r="AB242" i="13"/>
  <c r="AB243" i="13"/>
  <c r="AB244" i="13"/>
  <c r="AB245" i="13"/>
  <c r="AB246" i="13"/>
  <c r="AB247" i="13"/>
  <c r="AB248" i="13"/>
  <c r="AB249" i="13"/>
  <c r="AB250" i="13"/>
  <c r="AB251" i="13"/>
  <c r="AB252" i="13"/>
  <c r="AB253" i="13"/>
  <c r="AB254" i="13"/>
  <c r="AB255" i="13"/>
  <c r="AB256" i="13"/>
  <c r="AB257" i="13"/>
  <c r="AB258" i="13"/>
  <c r="AB259" i="13"/>
  <c r="AB260" i="13"/>
  <c r="AB261" i="13"/>
  <c r="AB262" i="13"/>
  <c r="AB263" i="13"/>
  <c r="AB264" i="13"/>
  <c r="AB265" i="13"/>
  <c r="AB266" i="13"/>
  <c r="AB267" i="13"/>
  <c r="AB268" i="13"/>
  <c r="AB269" i="13"/>
  <c r="AB270" i="13"/>
  <c r="AB271" i="13"/>
  <c r="AB272" i="13"/>
  <c r="AB273" i="13"/>
  <c r="AB274" i="13"/>
  <c r="AB275" i="13"/>
  <c r="AB276" i="13"/>
  <c r="AB277" i="13"/>
  <c r="AB278" i="13"/>
  <c r="AB279" i="13"/>
  <c r="AB280" i="13"/>
  <c r="AB281" i="13"/>
  <c r="AB282" i="13"/>
  <c r="AB283" i="13"/>
  <c r="AB284" i="13"/>
  <c r="AB285" i="13"/>
  <c r="AB286" i="13"/>
  <c r="AB287" i="13"/>
  <c r="AB288" i="13"/>
  <c r="AB289" i="13"/>
  <c r="AB290" i="13"/>
  <c r="AB291" i="13"/>
  <c r="AB292" i="13"/>
  <c r="AB293" i="13"/>
  <c r="AB294" i="13"/>
  <c r="AB295" i="13"/>
  <c r="AB296" i="13"/>
  <c r="AB297" i="13"/>
  <c r="AB298" i="13"/>
  <c r="AB299" i="13"/>
  <c r="AB300" i="13"/>
  <c r="AB301" i="13"/>
  <c r="AB302" i="13"/>
  <c r="AB303" i="13"/>
  <c r="AB304" i="13"/>
  <c r="AB305" i="13"/>
  <c r="AB306" i="13"/>
  <c r="AB307" i="13"/>
  <c r="AB308" i="13"/>
  <c r="AB309" i="13"/>
  <c r="AB310" i="13"/>
  <c r="AB311" i="13"/>
  <c r="AB312" i="13"/>
  <c r="AB313" i="13"/>
  <c r="AB314" i="13"/>
  <c r="AB315" i="13"/>
  <c r="AB316" i="13"/>
  <c r="AB317" i="13"/>
  <c r="AB318" i="13"/>
  <c r="AB319" i="13"/>
  <c r="AB320" i="13"/>
  <c r="AB321" i="13"/>
  <c r="AB322" i="13"/>
  <c r="AB323" i="13"/>
  <c r="AB324" i="13"/>
  <c r="AB325" i="13"/>
  <c r="AB326" i="13"/>
  <c r="AB327" i="13"/>
  <c r="AB328" i="13"/>
  <c r="AB329" i="13"/>
  <c r="AB330" i="13"/>
  <c r="AB331" i="13"/>
  <c r="AB332" i="13"/>
  <c r="AB333" i="13"/>
  <c r="AB334" i="13"/>
  <c r="AB335" i="13"/>
  <c r="AB336" i="13"/>
  <c r="AB337" i="13"/>
  <c r="AB338" i="13"/>
  <c r="AB339" i="13"/>
  <c r="AB340" i="13"/>
  <c r="AB341" i="13"/>
  <c r="AB342" i="13"/>
  <c r="AB343" i="13"/>
  <c r="AB344" i="13"/>
  <c r="AB345" i="13"/>
  <c r="AB346" i="13"/>
  <c r="AB347" i="13"/>
  <c r="AB348" i="13"/>
  <c r="AB349" i="13"/>
  <c r="AB350" i="13"/>
  <c r="AB351" i="13"/>
  <c r="AB352" i="13"/>
  <c r="AB353" i="13"/>
  <c r="AB354" i="13"/>
  <c r="AB355" i="13"/>
  <c r="AB356" i="13"/>
  <c r="AB357" i="13"/>
  <c r="AB358" i="13"/>
  <c r="AB359" i="13"/>
  <c r="AB360" i="13"/>
  <c r="AB361" i="13"/>
  <c r="AB362" i="13"/>
  <c r="AB363" i="13"/>
  <c r="AB364" i="13"/>
  <c r="AB365" i="13"/>
  <c r="AB366" i="13"/>
  <c r="AB367" i="13"/>
  <c r="AB368" i="13"/>
  <c r="AB369" i="13"/>
  <c r="AB370" i="13"/>
  <c r="AB371" i="13"/>
  <c r="AB372" i="13"/>
  <c r="AB373" i="13"/>
  <c r="AB374" i="13"/>
  <c r="AB375" i="13"/>
  <c r="AB376" i="13"/>
  <c r="AB377" i="13"/>
  <c r="AB378" i="13"/>
  <c r="AB379" i="13"/>
  <c r="AB380" i="13"/>
  <c r="AB381" i="13"/>
  <c r="AB382" i="13"/>
  <c r="AB383" i="13"/>
  <c r="AB384" i="13"/>
  <c r="AB385" i="13"/>
  <c r="AB386" i="13"/>
  <c r="AB387" i="13"/>
  <c r="AB388" i="13"/>
  <c r="AB389" i="13"/>
  <c r="AB390" i="13"/>
  <c r="AB391" i="13"/>
  <c r="AB392" i="13"/>
  <c r="AB393" i="13"/>
  <c r="AB394" i="13"/>
  <c r="AB395" i="13"/>
  <c r="AB396" i="13"/>
  <c r="AB397" i="13"/>
  <c r="AB398" i="13"/>
  <c r="AB399" i="13"/>
  <c r="AB400" i="13"/>
  <c r="AB401" i="13"/>
  <c r="AB402" i="13"/>
  <c r="AB403" i="13"/>
  <c r="AB404" i="13"/>
  <c r="AB405" i="13"/>
  <c r="AB406" i="13"/>
  <c r="AB407" i="13"/>
  <c r="AB408" i="13"/>
  <c r="AB409" i="13"/>
  <c r="AB410" i="13"/>
  <c r="AB411" i="13"/>
  <c r="AB412" i="13"/>
  <c r="AB413" i="13"/>
  <c r="AB414" i="13"/>
  <c r="AB415" i="13"/>
  <c r="AB416" i="13"/>
  <c r="AB417" i="13"/>
  <c r="AB418" i="13"/>
  <c r="AB419" i="13"/>
  <c r="AB420" i="13"/>
  <c r="AB421" i="13"/>
  <c r="AB422" i="13"/>
  <c r="AB423" i="13"/>
  <c r="AB424" i="13"/>
  <c r="AB425" i="13"/>
  <c r="AB426" i="13"/>
  <c r="AB427" i="13"/>
  <c r="AB428" i="13"/>
  <c r="AB429" i="13"/>
  <c r="AB430" i="13"/>
  <c r="AB431" i="13"/>
  <c r="AB432" i="13"/>
  <c r="AB433" i="13"/>
  <c r="AB434" i="13"/>
  <c r="AB435" i="13"/>
  <c r="AB436" i="13"/>
  <c r="AB437" i="13"/>
  <c r="AB438" i="13"/>
  <c r="AB439" i="13"/>
  <c r="AB440" i="13"/>
  <c r="AB441" i="13"/>
  <c r="AB442" i="13"/>
  <c r="AB443" i="13"/>
  <c r="AB444" i="13"/>
  <c r="AB445" i="13"/>
  <c r="AB446" i="13"/>
  <c r="AB447" i="13"/>
  <c r="AB448" i="13"/>
  <c r="AB449" i="13"/>
  <c r="AB450" i="13"/>
  <c r="AB451" i="13"/>
  <c r="AB452" i="13"/>
  <c r="AB453" i="13"/>
  <c r="AB454" i="13"/>
  <c r="AB455" i="13"/>
  <c r="AB456" i="13"/>
  <c r="AB457" i="13"/>
  <c r="AB458" i="13"/>
  <c r="AB459" i="13"/>
  <c r="AB460" i="13"/>
  <c r="AB461" i="13"/>
  <c r="AB462" i="13"/>
  <c r="AB463" i="13"/>
  <c r="AB464" i="13"/>
  <c r="AB465" i="13"/>
  <c r="AB466" i="13"/>
  <c r="AB467" i="13"/>
  <c r="AB468" i="13"/>
  <c r="AB469" i="13"/>
  <c r="AB470" i="13"/>
  <c r="AB471" i="13"/>
  <c r="AB472" i="13"/>
  <c r="AB473" i="13"/>
  <c r="AB474" i="13"/>
  <c r="AB475" i="13"/>
  <c r="AB476" i="13"/>
  <c r="AB477" i="13"/>
  <c r="AB478" i="13"/>
  <c r="AB479" i="13"/>
  <c r="AB480" i="13"/>
  <c r="AB481" i="13"/>
  <c r="AB482" i="13"/>
  <c r="AB483" i="13"/>
  <c r="AB484" i="13"/>
  <c r="AB485" i="13"/>
  <c r="AB486" i="13"/>
  <c r="AB487" i="13"/>
  <c r="AB488" i="13"/>
  <c r="AB489" i="13"/>
  <c r="AB490" i="13"/>
  <c r="AB491" i="13"/>
  <c r="AB492" i="13"/>
  <c r="AB493" i="13"/>
  <c r="AB494" i="13"/>
  <c r="AB495" i="13"/>
  <c r="AB496" i="13"/>
  <c r="AB497" i="13"/>
  <c r="AB498" i="13"/>
  <c r="AB499" i="13"/>
  <c r="AB500" i="13"/>
  <c r="AB501" i="13"/>
  <c r="AB502" i="13"/>
  <c r="AB503" i="13"/>
  <c r="AB504" i="13"/>
  <c r="AB505" i="13"/>
  <c r="AB506" i="13"/>
  <c r="AB507" i="13"/>
  <c r="AB508" i="13"/>
  <c r="AB509" i="13"/>
  <c r="AB510" i="13"/>
  <c r="AB511" i="13"/>
  <c r="AB512" i="13"/>
  <c r="AB513" i="13"/>
  <c r="AB514" i="13"/>
  <c r="AB515" i="13"/>
  <c r="AB516" i="13"/>
  <c r="AB517" i="13"/>
  <c r="AB518" i="13"/>
  <c r="AB519" i="13"/>
  <c r="AB520" i="13"/>
  <c r="AB521" i="13"/>
  <c r="AB522" i="13"/>
  <c r="AB523" i="13"/>
  <c r="AB524" i="13"/>
  <c r="AB525" i="13"/>
  <c r="AB526" i="13"/>
  <c r="AB527" i="13"/>
  <c r="AB528" i="13"/>
  <c r="AB529" i="13"/>
  <c r="AB530" i="13"/>
  <c r="AB531" i="13"/>
  <c r="AB532" i="13"/>
  <c r="AB533" i="13"/>
  <c r="AB534" i="13"/>
  <c r="AB535" i="13"/>
  <c r="AB536" i="13"/>
  <c r="AB537" i="13"/>
  <c r="AB538" i="13"/>
  <c r="AB539" i="13"/>
  <c r="AB540" i="13"/>
  <c r="AB541" i="13"/>
  <c r="AB542" i="13"/>
  <c r="AB543" i="13"/>
  <c r="AB544" i="13"/>
  <c r="AB545" i="13"/>
  <c r="AB546" i="13"/>
  <c r="AB547" i="13"/>
  <c r="AB548" i="13"/>
  <c r="AB549" i="13"/>
  <c r="AB550" i="13"/>
  <c r="AB551" i="13"/>
  <c r="AB552" i="13"/>
  <c r="AB553" i="13"/>
  <c r="AB554" i="13"/>
  <c r="AB555" i="13"/>
  <c r="AB556" i="13"/>
  <c r="AB557" i="13"/>
  <c r="AB558" i="13"/>
  <c r="AB559" i="13"/>
  <c r="AB560" i="13"/>
  <c r="AB561" i="13"/>
  <c r="AB562" i="13"/>
  <c r="AB563" i="13"/>
  <c r="AB564" i="13"/>
  <c r="AB565" i="13"/>
  <c r="AB566" i="13"/>
  <c r="AB567" i="13"/>
  <c r="AB568" i="13"/>
  <c r="AB569" i="13"/>
  <c r="AB570" i="13"/>
  <c r="AB571" i="13"/>
  <c r="AB572" i="13"/>
  <c r="AB573" i="13"/>
  <c r="AB574" i="13"/>
  <c r="AB575" i="13"/>
  <c r="AB576" i="13"/>
  <c r="AB577" i="13"/>
  <c r="AB578" i="13"/>
  <c r="AB579" i="13"/>
  <c r="AB580" i="13"/>
  <c r="AB581" i="13"/>
  <c r="AB582" i="13"/>
  <c r="AB583" i="13"/>
  <c r="AB584" i="13"/>
  <c r="AB585" i="13"/>
  <c r="AB586" i="13"/>
  <c r="AB587" i="13"/>
  <c r="AB588" i="13"/>
  <c r="AB589" i="13"/>
  <c r="AB590" i="13"/>
  <c r="AB591" i="13"/>
  <c r="AB592" i="13"/>
  <c r="AB593" i="13"/>
  <c r="AB594" i="13"/>
  <c r="AB595" i="13"/>
  <c r="AB596" i="13"/>
  <c r="AB597" i="13"/>
  <c r="AB598" i="13"/>
  <c r="AB599" i="13"/>
  <c r="AB600" i="13"/>
  <c r="AB601" i="13"/>
  <c r="AB602" i="13"/>
  <c r="AB603" i="13"/>
  <c r="AB604" i="13"/>
  <c r="AB605" i="13"/>
  <c r="AB606" i="13"/>
  <c r="AB607" i="13"/>
  <c r="AB608" i="13"/>
  <c r="AB609" i="13"/>
  <c r="AB610" i="13"/>
  <c r="AB611" i="13"/>
  <c r="AB612" i="13"/>
  <c r="AB613" i="13"/>
  <c r="AB614" i="13"/>
  <c r="AB615" i="13"/>
  <c r="AB616" i="13"/>
  <c r="AB617" i="13"/>
  <c r="AB618" i="13"/>
  <c r="AB619" i="13"/>
  <c r="AB620" i="13"/>
  <c r="AB621" i="13"/>
  <c r="AB622" i="13"/>
  <c r="AB623" i="13"/>
  <c r="AB624" i="13"/>
  <c r="AB625" i="13"/>
  <c r="AB626" i="13"/>
  <c r="AB627" i="13"/>
  <c r="AB628" i="13"/>
  <c r="AB629" i="13"/>
  <c r="AB630" i="13"/>
  <c r="AB631" i="13"/>
  <c r="AB632" i="13"/>
  <c r="AB633" i="13"/>
  <c r="AB634" i="13"/>
  <c r="AB635" i="13"/>
  <c r="AB636" i="13"/>
  <c r="AB637" i="13"/>
  <c r="AB638" i="13"/>
  <c r="AB639" i="13"/>
  <c r="AB640" i="13"/>
  <c r="AB641" i="13"/>
  <c r="AB642" i="13"/>
  <c r="AB643" i="13"/>
  <c r="AB644" i="13"/>
  <c r="AB645" i="13"/>
  <c r="AB646" i="13"/>
  <c r="AB647" i="13"/>
  <c r="AB648" i="13"/>
  <c r="AB649" i="13"/>
  <c r="AB650" i="13"/>
  <c r="AB651" i="13"/>
  <c r="AB652" i="13"/>
  <c r="AB653" i="13"/>
  <c r="AB654" i="13"/>
  <c r="AB655" i="13"/>
  <c r="AB656" i="13"/>
  <c r="AB657" i="13"/>
  <c r="AB658" i="13"/>
  <c r="AB659" i="13"/>
  <c r="AB660" i="13"/>
  <c r="AB661" i="13"/>
  <c r="AB662" i="13"/>
  <c r="AB663" i="13"/>
  <c r="AB664" i="13"/>
  <c r="AB665" i="13"/>
  <c r="AB666" i="13"/>
  <c r="AB667" i="13"/>
  <c r="AB668" i="13"/>
  <c r="AB669" i="13"/>
  <c r="AB670" i="13"/>
  <c r="AB671" i="13"/>
  <c r="AB672" i="13"/>
  <c r="AB673" i="13"/>
  <c r="AB674" i="13"/>
  <c r="AB675" i="13"/>
  <c r="AB676" i="13"/>
  <c r="AB677" i="13"/>
  <c r="AB678" i="13"/>
  <c r="AB679" i="13"/>
  <c r="AB680" i="13"/>
  <c r="AB681" i="13"/>
  <c r="AB682" i="13"/>
  <c r="AB683" i="13"/>
  <c r="AB684" i="13"/>
  <c r="AB685" i="13"/>
  <c r="AB686" i="13"/>
  <c r="AB687" i="13"/>
  <c r="AB688" i="13"/>
  <c r="AB689" i="13"/>
  <c r="AB690" i="13"/>
  <c r="AB691" i="13"/>
  <c r="AB692" i="13"/>
  <c r="AB693" i="13"/>
  <c r="AB694" i="13"/>
  <c r="AB695" i="13"/>
  <c r="AB696" i="13"/>
  <c r="AB697" i="13"/>
  <c r="AB698" i="13"/>
  <c r="AB699" i="13"/>
  <c r="AB700" i="13"/>
  <c r="AB701" i="13"/>
  <c r="AB702" i="13"/>
  <c r="AB703" i="13"/>
  <c r="AB704" i="13"/>
  <c r="AB705" i="13"/>
  <c r="AB706" i="13"/>
  <c r="AB707" i="13"/>
  <c r="AB708" i="13"/>
  <c r="AB709" i="13"/>
  <c r="AB710" i="13"/>
  <c r="AB711" i="13"/>
  <c r="AB712" i="13"/>
  <c r="AB713" i="13"/>
  <c r="AB714" i="13"/>
  <c r="AB715" i="13"/>
  <c r="AB716" i="13"/>
  <c r="AB717" i="13"/>
  <c r="AB718" i="13"/>
  <c r="AB719" i="13"/>
  <c r="AB720" i="13"/>
  <c r="AB721" i="13"/>
  <c r="AB722" i="13"/>
  <c r="AB723" i="13"/>
  <c r="AB724" i="13"/>
  <c r="AB725" i="13"/>
  <c r="AB726" i="13"/>
  <c r="AB727" i="13"/>
  <c r="AB728" i="13"/>
  <c r="AB729" i="13"/>
  <c r="AB730" i="13"/>
  <c r="AB731" i="13"/>
  <c r="AB732" i="13"/>
  <c r="AB733" i="13"/>
  <c r="AB734" i="13"/>
  <c r="AB735" i="13"/>
  <c r="AB736" i="13"/>
  <c r="AB737" i="13"/>
  <c r="AB738" i="13"/>
  <c r="AB739" i="13"/>
  <c r="AB740" i="13"/>
  <c r="AB741" i="13"/>
  <c r="AB742" i="13"/>
  <c r="AB743" i="13"/>
  <c r="AB744" i="13"/>
  <c r="AB745" i="13"/>
  <c r="AB746" i="13"/>
  <c r="AB747" i="13"/>
  <c r="AB748" i="13"/>
  <c r="AB749" i="13"/>
  <c r="AB750" i="13"/>
  <c r="AB751" i="13"/>
  <c r="AB752" i="13"/>
  <c r="AB753" i="13"/>
  <c r="AB754" i="13"/>
  <c r="AB755" i="13"/>
  <c r="AB756" i="13"/>
  <c r="AB757" i="13"/>
  <c r="AB758" i="13"/>
  <c r="AB759" i="13"/>
  <c r="AB760" i="13"/>
  <c r="AB761" i="13"/>
  <c r="AB762" i="13"/>
  <c r="AB763" i="13"/>
  <c r="AB764" i="13"/>
  <c r="AB765" i="13"/>
  <c r="AB766" i="13"/>
  <c r="AB767" i="13"/>
  <c r="AB768" i="13"/>
  <c r="AB769" i="13"/>
  <c r="AB770" i="13"/>
  <c r="AB771" i="13"/>
  <c r="AB772" i="13"/>
  <c r="AB773" i="13"/>
  <c r="AB774" i="13"/>
  <c r="AB775" i="13"/>
  <c r="AB776" i="13"/>
  <c r="AB777" i="13"/>
  <c r="AB778" i="13"/>
  <c r="AB779" i="13"/>
  <c r="AB780" i="13"/>
  <c r="AB781" i="13"/>
  <c r="AB782" i="13"/>
  <c r="AB783" i="13"/>
  <c r="AB784" i="13"/>
  <c r="AB785" i="13"/>
  <c r="AB786" i="13"/>
  <c r="AB787" i="13"/>
  <c r="AB788" i="13"/>
  <c r="AB789" i="13"/>
  <c r="AB790" i="13"/>
  <c r="AB791" i="13"/>
  <c r="AB792" i="13"/>
  <c r="AB793" i="13"/>
  <c r="AB794" i="13"/>
  <c r="AB795" i="13"/>
  <c r="AB796" i="13"/>
  <c r="AB797" i="13"/>
  <c r="AB798" i="13"/>
  <c r="AB799" i="13"/>
  <c r="AB800" i="13"/>
  <c r="AB801" i="13"/>
  <c r="AB802" i="13"/>
  <c r="AB803" i="13"/>
  <c r="AB804" i="13"/>
  <c r="AB805" i="13"/>
  <c r="AB806" i="13"/>
  <c r="AB807" i="13"/>
  <c r="AB808" i="13"/>
  <c r="AB809" i="13"/>
  <c r="AB810" i="13"/>
  <c r="AB811" i="13"/>
  <c r="AB812" i="13"/>
  <c r="AB813" i="13"/>
  <c r="AB814" i="13"/>
  <c r="AB815" i="13"/>
  <c r="AB816" i="13"/>
  <c r="AB817" i="13"/>
  <c r="AB818" i="13"/>
  <c r="AB819" i="13"/>
  <c r="AB820" i="13"/>
  <c r="AB821" i="13"/>
  <c r="AB822" i="13"/>
  <c r="AB823" i="13"/>
  <c r="AB824" i="13"/>
  <c r="AB825" i="13"/>
  <c r="AB826" i="13"/>
  <c r="AB827" i="13"/>
  <c r="AB828" i="13"/>
  <c r="AB829" i="13"/>
  <c r="AB830" i="13"/>
  <c r="AB831" i="13"/>
  <c r="AB832" i="13"/>
  <c r="AB833" i="13"/>
  <c r="AB834" i="13"/>
  <c r="AB835" i="13"/>
  <c r="AB836" i="13"/>
  <c r="AB837" i="13"/>
  <c r="AB838" i="13"/>
  <c r="AB839" i="13"/>
  <c r="AB840" i="13"/>
  <c r="AB841" i="13"/>
  <c r="AB842" i="13"/>
  <c r="AB843" i="13"/>
  <c r="AB844" i="13"/>
  <c r="AB845" i="13"/>
  <c r="AB846" i="13"/>
  <c r="AB847" i="13"/>
  <c r="AB848" i="13"/>
  <c r="AB849" i="13"/>
  <c r="AB850" i="13"/>
  <c r="AB851" i="13"/>
  <c r="AB852" i="13"/>
  <c r="AB853" i="13"/>
  <c r="AB854" i="13"/>
  <c r="AB855" i="13"/>
  <c r="AB856" i="13"/>
  <c r="AB857" i="13"/>
  <c r="AB858" i="13"/>
  <c r="AB859" i="13"/>
  <c r="AB860" i="13"/>
  <c r="AB861" i="13"/>
  <c r="AB862" i="13"/>
  <c r="AB863" i="13"/>
  <c r="AB864" i="13"/>
  <c r="AB865" i="13"/>
  <c r="AB866" i="13"/>
  <c r="AB867" i="13"/>
  <c r="AB868" i="13"/>
  <c r="AB869" i="13"/>
  <c r="AB870" i="13"/>
  <c r="AB871" i="13"/>
  <c r="AB872" i="13"/>
  <c r="AB873" i="13"/>
  <c r="AB874" i="13"/>
  <c r="AB875" i="13"/>
  <c r="AB876" i="13"/>
  <c r="AB877" i="13"/>
  <c r="AB878" i="13"/>
  <c r="AB879" i="13"/>
  <c r="AB880" i="13"/>
  <c r="AB881" i="13"/>
  <c r="AB882" i="13"/>
  <c r="AB883" i="13"/>
  <c r="AB884" i="13"/>
  <c r="AB885" i="13"/>
  <c r="AB886" i="13"/>
  <c r="AB887" i="13"/>
  <c r="AB888" i="13"/>
  <c r="AB889" i="13"/>
  <c r="AB890" i="13"/>
  <c r="AB891" i="13"/>
  <c r="AB892" i="13"/>
  <c r="AB893" i="13"/>
  <c r="AB894" i="13"/>
  <c r="AB895" i="13"/>
  <c r="AB896" i="13"/>
  <c r="AB897" i="13"/>
  <c r="AB898" i="13"/>
  <c r="AB899" i="13"/>
  <c r="AB900" i="13"/>
  <c r="AB901" i="13"/>
  <c r="AB902" i="13"/>
  <c r="AB903" i="13"/>
  <c r="AB904" i="13"/>
  <c r="AB905" i="13"/>
  <c r="AB906" i="13"/>
  <c r="AB907" i="13"/>
  <c r="AB908" i="13"/>
  <c r="AB909" i="13"/>
  <c r="AB910" i="13"/>
  <c r="AB911" i="13"/>
  <c r="AB912" i="13"/>
  <c r="AB913" i="13"/>
  <c r="AB914" i="13"/>
  <c r="AB915" i="13"/>
  <c r="AB916" i="13"/>
  <c r="AB917" i="13"/>
  <c r="AB918" i="13"/>
  <c r="AB919" i="13"/>
  <c r="AB920" i="13"/>
  <c r="AB921" i="13"/>
  <c r="AB922" i="13"/>
  <c r="AB923" i="13"/>
  <c r="AB924" i="13"/>
  <c r="AB925" i="13"/>
  <c r="AB926" i="13"/>
  <c r="AB927" i="13"/>
  <c r="AB928" i="13"/>
  <c r="AB929" i="13"/>
  <c r="AB930" i="13"/>
  <c r="AB931" i="13"/>
  <c r="AB932" i="13"/>
  <c r="AB933" i="13"/>
  <c r="AB934" i="13"/>
  <c r="AB935" i="13"/>
  <c r="AB936" i="13"/>
  <c r="AB937" i="13"/>
  <c r="AB938" i="13"/>
  <c r="AB939" i="13"/>
  <c r="AB940" i="13"/>
  <c r="AB941" i="13"/>
  <c r="AB942" i="13"/>
  <c r="AB943" i="13"/>
  <c r="AB944" i="13"/>
  <c r="AB945" i="13"/>
  <c r="AB946" i="13"/>
  <c r="AB947" i="13"/>
  <c r="AB948" i="13"/>
  <c r="AB949" i="13"/>
  <c r="AB950" i="13"/>
  <c r="AB951" i="13"/>
  <c r="AB952" i="13"/>
  <c r="AB953" i="13"/>
  <c r="AB954" i="13"/>
  <c r="AB955" i="13"/>
  <c r="AB956" i="13"/>
  <c r="AB957" i="13"/>
  <c r="AB958" i="13"/>
  <c r="AB959" i="13"/>
  <c r="AB960" i="13"/>
  <c r="AB961" i="13"/>
  <c r="AB962" i="13"/>
  <c r="AB963" i="13"/>
  <c r="AB964" i="13"/>
  <c r="AB965" i="13"/>
  <c r="AB966" i="13"/>
  <c r="AB967" i="13"/>
  <c r="AB968" i="13"/>
  <c r="AB969" i="13"/>
  <c r="AB970" i="13"/>
  <c r="AB971" i="13"/>
  <c r="AB972" i="13"/>
  <c r="AB973" i="13"/>
  <c r="AB974" i="13"/>
  <c r="AB975" i="13"/>
  <c r="AB976" i="13"/>
  <c r="AB977" i="13"/>
  <c r="AB978" i="13"/>
  <c r="AB979" i="13"/>
  <c r="AB980" i="13"/>
  <c r="AB981" i="13"/>
  <c r="AB982" i="13"/>
  <c r="AB983" i="13"/>
  <c r="AB984" i="13"/>
  <c r="AB985" i="13"/>
  <c r="AB986" i="13"/>
  <c r="AB987" i="13"/>
  <c r="AB988" i="13"/>
  <c r="AB989" i="13"/>
  <c r="AB990" i="13"/>
  <c r="AB991" i="13"/>
  <c r="AB992" i="13"/>
  <c r="AB993" i="13"/>
  <c r="AB994" i="13"/>
  <c r="AB995" i="13"/>
  <c r="AB996" i="13"/>
  <c r="AB997" i="13"/>
  <c r="AB998" i="13"/>
  <c r="AB999" i="13"/>
  <c r="AB1000" i="13"/>
  <c r="AB1001" i="13"/>
  <c r="AB1002" i="13"/>
  <c r="AB1003" i="13"/>
  <c r="AB1004" i="13"/>
  <c r="AB1005" i="13"/>
  <c r="AB1006" i="13"/>
  <c r="AB1007" i="13"/>
  <c r="AB1008" i="13"/>
  <c r="AB1009" i="13"/>
  <c r="AB1010" i="13"/>
  <c r="AB1011" i="13"/>
  <c r="AB1012" i="13"/>
  <c r="AB1013" i="13"/>
  <c r="AB1014" i="13"/>
  <c r="AB1015" i="13"/>
  <c r="AB1016" i="13"/>
  <c r="AB1017" i="13"/>
  <c r="AB1018" i="13"/>
  <c r="AB1019" i="13"/>
  <c r="AB1020" i="13"/>
  <c r="AB1021" i="13"/>
  <c r="AB1022" i="13"/>
  <c r="AB1023" i="13"/>
  <c r="AB1024" i="13"/>
  <c r="AB1025" i="13"/>
  <c r="AB1026" i="13"/>
  <c r="AB1027" i="13"/>
  <c r="AB1028" i="13"/>
  <c r="AB1029" i="13"/>
  <c r="AB1030" i="13"/>
  <c r="AB1031" i="13"/>
  <c r="AB1032" i="13"/>
  <c r="AB1033" i="13"/>
  <c r="AB1034" i="13"/>
  <c r="AB1035" i="13"/>
  <c r="AB1036" i="13"/>
  <c r="AB1037" i="13"/>
  <c r="AB1038" i="13"/>
  <c r="AB1039" i="13"/>
  <c r="AB1040" i="13"/>
  <c r="AB1041" i="13"/>
  <c r="AB1042" i="13"/>
  <c r="AB1043" i="13"/>
  <c r="AB1044" i="13"/>
  <c r="AB1045" i="13"/>
  <c r="AB1046" i="13"/>
  <c r="AB1047" i="13"/>
  <c r="AB1048" i="13"/>
  <c r="AB1049" i="13"/>
  <c r="AB1050" i="13"/>
  <c r="AB1051" i="13"/>
  <c r="AB1052" i="13"/>
  <c r="AB1053" i="13"/>
  <c r="AB1054" i="13"/>
  <c r="AB1055" i="13"/>
  <c r="AB1056" i="13"/>
  <c r="AB1057" i="13"/>
  <c r="AB1058" i="13"/>
  <c r="AB1059" i="13"/>
  <c r="AB1060" i="13"/>
  <c r="AB1061" i="13"/>
  <c r="AB1062" i="13"/>
  <c r="AB1063" i="13"/>
  <c r="AB1064" i="13"/>
  <c r="AB1065" i="13"/>
  <c r="AB1066" i="13"/>
  <c r="AB1067" i="13"/>
  <c r="AB1068" i="13"/>
  <c r="AB1069" i="13"/>
  <c r="AB1070" i="13"/>
  <c r="AB1071" i="13"/>
  <c r="AB1072" i="13"/>
  <c r="AB1073" i="13"/>
  <c r="AB1074" i="13"/>
  <c r="AB1075" i="13"/>
  <c r="AB1076" i="13"/>
  <c r="AB1077" i="13"/>
  <c r="AB1078" i="13"/>
  <c r="AB1079" i="13"/>
  <c r="AB1080" i="13"/>
  <c r="AB1081" i="13"/>
  <c r="AB1082" i="13"/>
  <c r="AB1083" i="13"/>
  <c r="AB1084" i="13"/>
  <c r="AB1085" i="13"/>
  <c r="AB1086" i="13"/>
  <c r="AB1087" i="13"/>
  <c r="AB1088" i="13"/>
  <c r="AB1089" i="13"/>
  <c r="AB1090" i="13"/>
  <c r="AB1091" i="13"/>
  <c r="AB1092" i="13"/>
  <c r="AB1093" i="13"/>
  <c r="AB1094" i="13"/>
  <c r="AB1095" i="13"/>
  <c r="AB1096" i="13"/>
  <c r="AB1097" i="13"/>
  <c r="AB1098" i="13"/>
  <c r="AB1099" i="13"/>
  <c r="AB1100" i="13"/>
  <c r="AB1101" i="13"/>
  <c r="AB1102" i="13"/>
  <c r="AB1103" i="13"/>
  <c r="AB1104" i="13"/>
  <c r="AB1105" i="13"/>
  <c r="AB1106" i="13"/>
  <c r="AB1107" i="13"/>
  <c r="AB1108" i="13"/>
  <c r="AB1109" i="13"/>
  <c r="AB1110" i="13"/>
  <c r="AB1111" i="13"/>
  <c r="AB1112" i="13"/>
  <c r="AB1113" i="13"/>
  <c r="AB1114" i="13"/>
  <c r="AB1115" i="13"/>
  <c r="AB1116" i="13"/>
  <c r="AB1117" i="13"/>
  <c r="AB1118" i="13"/>
  <c r="AB1119" i="13"/>
  <c r="AB1120" i="13"/>
  <c r="AB1121" i="13"/>
  <c r="AB1122" i="13"/>
  <c r="AB1123" i="13"/>
  <c r="AB1124" i="13"/>
  <c r="AB1125" i="13"/>
  <c r="AB1126" i="13"/>
  <c r="AB1127" i="13"/>
  <c r="AB1128" i="13"/>
  <c r="AB1129" i="13"/>
  <c r="AB1130" i="13"/>
  <c r="AB1131" i="13"/>
  <c r="AB1132" i="13"/>
  <c r="AB1133" i="13"/>
  <c r="AB1134" i="13"/>
  <c r="AB1135" i="13"/>
  <c r="AB1136" i="13"/>
  <c r="AB1137" i="13"/>
  <c r="AB1138" i="13"/>
  <c r="AB1139" i="13"/>
  <c r="AB1140" i="13"/>
  <c r="AB1141" i="13"/>
  <c r="AB1142" i="13"/>
  <c r="AB1143" i="13"/>
  <c r="AB1144" i="13"/>
  <c r="AB1145" i="13"/>
  <c r="AB1146" i="13"/>
  <c r="AB1147" i="13"/>
  <c r="AB1148" i="13"/>
  <c r="AB1149" i="13"/>
  <c r="AB1150" i="13"/>
  <c r="AB1151" i="13"/>
  <c r="AB1152" i="13"/>
  <c r="AB1153" i="13"/>
  <c r="AB1154" i="13"/>
  <c r="AB1155" i="13"/>
  <c r="AB1156" i="13"/>
  <c r="AB1157" i="13"/>
  <c r="AB1158" i="13"/>
  <c r="AB1159" i="13"/>
  <c r="AB1160" i="13"/>
  <c r="AB1161" i="13"/>
  <c r="AB1162" i="13"/>
  <c r="AB1163" i="13"/>
  <c r="AB1164" i="13"/>
  <c r="AB1165" i="13"/>
  <c r="AB1166" i="13"/>
  <c r="AB1167" i="13"/>
  <c r="AB1168" i="13"/>
  <c r="AB1169" i="13"/>
  <c r="AB1170" i="13"/>
  <c r="AB1171" i="13"/>
  <c r="AB1172" i="13"/>
  <c r="AB1173" i="13"/>
  <c r="AB1174" i="13"/>
  <c r="AB1175" i="13"/>
  <c r="AB1176" i="13"/>
  <c r="AB1177" i="13"/>
  <c r="AB1178" i="13"/>
  <c r="AB1179" i="13"/>
  <c r="AB1180" i="13"/>
  <c r="AB1181" i="13"/>
  <c r="AB1182" i="13"/>
  <c r="AB1183" i="13"/>
  <c r="AB1184" i="13"/>
  <c r="AB1185" i="13"/>
  <c r="AB1186" i="13"/>
  <c r="AB1187" i="13"/>
  <c r="AB1188" i="13"/>
  <c r="AB1189" i="13"/>
  <c r="AB1190" i="13"/>
  <c r="AB1191" i="13"/>
  <c r="AB1192" i="13"/>
  <c r="AB1193" i="13"/>
  <c r="AB1194" i="13"/>
  <c r="AB1195" i="13"/>
  <c r="AB1196" i="13"/>
  <c r="AB1197" i="13"/>
  <c r="AB1198" i="13"/>
  <c r="AB1199" i="13"/>
  <c r="AB1200" i="13"/>
  <c r="AB1201" i="13"/>
  <c r="AB1202" i="13"/>
  <c r="AB1203" i="13"/>
  <c r="AB1204" i="13"/>
  <c r="AB1205" i="13"/>
  <c r="AB1206" i="13"/>
  <c r="AB1207" i="13"/>
  <c r="AB1208" i="13"/>
  <c r="AB1209" i="13"/>
  <c r="AB1210" i="13"/>
  <c r="AB1211" i="13"/>
  <c r="AB1212" i="13"/>
  <c r="AB1213" i="13"/>
  <c r="AB1214" i="13"/>
  <c r="AB1215" i="13"/>
  <c r="AB1216" i="13"/>
  <c r="AB1217" i="13"/>
  <c r="AB1218" i="13"/>
  <c r="AB1219" i="13"/>
  <c r="AB1220" i="13"/>
  <c r="AB1221" i="13"/>
  <c r="AB1222" i="13"/>
  <c r="AB1223" i="13"/>
  <c r="AB1224" i="13"/>
  <c r="AB1225" i="13"/>
  <c r="AB1226" i="13"/>
  <c r="AB1227" i="13"/>
  <c r="AB1228" i="13"/>
  <c r="AB1229" i="13"/>
  <c r="AB1230" i="13"/>
  <c r="AB1231" i="13"/>
  <c r="AB1232" i="13"/>
  <c r="AB1233" i="13"/>
  <c r="AB1234" i="13"/>
  <c r="AB1235" i="13"/>
  <c r="AB1236" i="13"/>
  <c r="AB1237" i="13"/>
  <c r="AB1238" i="13"/>
  <c r="AB1239" i="13"/>
  <c r="AB1240" i="13"/>
  <c r="AB1241" i="13"/>
  <c r="AB1242" i="13"/>
  <c r="AB1243" i="13"/>
  <c r="AB1244" i="13"/>
  <c r="AB1245" i="13"/>
  <c r="AB1246" i="13"/>
  <c r="AB1247" i="13"/>
  <c r="AB1248" i="13"/>
  <c r="AB1249" i="13"/>
  <c r="AB1250" i="13"/>
  <c r="AB1251" i="13"/>
  <c r="AB1252" i="13"/>
  <c r="AB1253" i="13"/>
  <c r="AB1254" i="13"/>
  <c r="AB1255" i="13"/>
  <c r="AB1256" i="13"/>
  <c r="AB1257" i="13"/>
  <c r="AB1258" i="13"/>
  <c r="AB1259" i="13"/>
  <c r="AB1260" i="13"/>
  <c r="AB1261" i="13"/>
  <c r="AB1262" i="13"/>
  <c r="AB1263" i="13"/>
  <c r="AB1264" i="13"/>
  <c r="AB1265" i="13"/>
  <c r="AB1266" i="13"/>
  <c r="AB1267" i="13"/>
  <c r="AB1268" i="13"/>
  <c r="AB1269" i="13"/>
  <c r="AB1270" i="13"/>
  <c r="AB1271" i="13"/>
  <c r="AB1272" i="13"/>
  <c r="AB1273" i="13"/>
  <c r="AB1274" i="13"/>
  <c r="AB1275" i="13"/>
  <c r="AB1276" i="13"/>
  <c r="AB1277" i="13"/>
  <c r="AB1278" i="13"/>
  <c r="AB1279" i="13"/>
  <c r="AB1280" i="13"/>
  <c r="AB1281" i="13"/>
  <c r="AB1282" i="13"/>
  <c r="AB1283" i="13"/>
  <c r="AB1284" i="13"/>
  <c r="AB1285" i="13"/>
  <c r="AB1286" i="13"/>
  <c r="AB1287" i="13"/>
  <c r="AB1288" i="13"/>
  <c r="AB1289" i="13"/>
  <c r="AB1290" i="13"/>
  <c r="AB1291" i="13"/>
  <c r="AB1292" i="13"/>
  <c r="AB1293" i="13"/>
  <c r="AB1294" i="13"/>
  <c r="AB1295" i="13"/>
  <c r="AB1296" i="13"/>
  <c r="AB1297" i="13"/>
  <c r="AB1298" i="13"/>
  <c r="AB1299" i="13"/>
  <c r="AB1300" i="13"/>
  <c r="AB1301" i="13"/>
  <c r="AB1302" i="13"/>
  <c r="AB1303" i="13"/>
  <c r="AB1304" i="13"/>
  <c r="AB1305" i="13"/>
  <c r="AB1306" i="13"/>
  <c r="AB1307" i="13"/>
  <c r="AB1308" i="13"/>
  <c r="AB1309" i="13"/>
  <c r="AB1310" i="13"/>
  <c r="AB1311" i="13"/>
  <c r="AB1312" i="13"/>
  <c r="AB1313" i="13"/>
  <c r="AB1314" i="13"/>
  <c r="AB1315" i="13"/>
  <c r="AB1316" i="13"/>
  <c r="AB1317" i="13"/>
  <c r="AB1318" i="13"/>
  <c r="AB1319" i="13"/>
  <c r="AB1320" i="13"/>
  <c r="AB1321" i="13"/>
  <c r="AB1322" i="13"/>
  <c r="AB1323" i="13"/>
  <c r="AB1324" i="13"/>
  <c r="AB1325" i="13"/>
  <c r="AB1326" i="13"/>
  <c r="AB1327" i="13"/>
  <c r="AB1328" i="13"/>
  <c r="AB1329" i="13"/>
  <c r="AB1330" i="13"/>
  <c r="AB1331" i="13"/>
  <c r="AB1332" i="13"/>
  <c r="AB1333" i="13"/>
  <c r="AB1334" i="13"/>
  <c r="AB1335" i="13"/>
  <c r="AB1336" i="13"/>
  <c r="AB1337" i="13"/>
  <c r="AB1338" i="13"/>
  <c r="AB1339" i="13"/>
  <c r="AB1340" i="13"/>
  <c r="AB1341" i="13"/>
  <c r="AB1342" i="13"/>
  <c r="AB1343" i="13"/>
  <c r="AB1344" i="13"/>
  <c r="AB1345" i="13"/>
  <c r="AB1346" i="13"/>
  <c r="AB1347" i="13"/>
  <c r="AB1348" i="13"/>
  <c r="AB1349" i="13"/>
  <c r="AB1350" i="13"/>
  <c r="AB1351" i="13"/>
  <c r="AB1352" i="13"/>
  <c r="AB1353" i="13"/>
  <c r="AB1354" i="13"/>
  <c r="AB1355" i="13"/>
  <c r="AB1356" i="13"/>
  <c r="AB1357" i="13"/>
  <c r="AB1358" i="13"/>
  <c r="AB1359" i="13"/>
  <c r="AB1360" i="13"/>
  <c r="AB1361" i="13"/>
  <c r="AB1362" i="13"/>
  <c r="AB1363" i="13"/>
  <c r="AB1364" i="13"/>
  <c r="AB1365" i="13"/>
  <c r="AB1366" i="13"/>
  <c r="AB1367" i="13"/>
  <c r="AB1368" i="13"/>
  <c r="AB1369" i="13"/>
  <c r="AB1370" i="13"/>
  <c r="AB1371" i="13"/>
  <c r="AB1372" i="13"/>
  <c r="AB1373" i="13"/>
  <c r="AB1374" i="13"/>
  <c r="AB1375" i="13"/>
  <c r="AB1376" i="13"/>
  <c r="AB1377" i="13"/>
  <c r="AB1378" i="13"/>
  <c r="AB1379" i="13"/>
  <c r="AB1380" i="13"/>
  <c r="AB1381" i="13"/>
  <c r="AB1382" i="13"/>
  <c r="AB1383" i="13"/>
  <c r="AB1384" i="13"/>
  <c r="AB1385" i="13"/>
  <c r="AB1386" i="13"/>
  <c r="AB1387" i="13"/>
  <c r="AB1388" i="13"/>
  <c r="AB1389" i="13"/>
  <c r="AB1390" i="13"/>
  <c r="AB1391" i="13"/>
  <c r="AB1392" i="13"/>
  <c r="AB1393" i="13"/>
  <c r="AB1394" i="13"/>
  <c r="AB1395" i="13"/>
  <c r="AB1396" i="13"/>
  <c r="AB1397" i="13"/>
  <c r="AB1398" i="13"/>
  <c r="AB1399" i="13"/>
  <c r="AB1400" i="13"/>
  <c r="AB1401" i="13"/>
  <c r="AB1402" i="13"/>
  <c r="AB1403" i="13"/>
  <c r="AB1404" i="13"/>
  <c r="AB1405" i="13"/>
  <c r="AB1406" i="13"/>
  <c r="AB1407" i="13"/>
  <c r="AB1408" i="13"/>
  <c r="AB1409" i="13"/>
  <c r="AB1410" i="13"/>
  <c r="AB1411" i="13"/>
  <c r="AB1412" i="13"/>
  <c r="AB1413" i="13"/>
  <c r="AB1414" i="13"/>
  <c r="AB1415" i="13"/>
  <c r="AB1416" i="13"/>
  <c r="AB1417" i="13"/>
  <c r="AB1418" i="13"/>
  <c r="AB1419" i="13"/>
  <c r="AB1420" i="13"/>
  <c r="AB1421" i="13"/>
  <c r="AB1422" i="13"/>
  <c r="AB1423" i="13"/>
  <c r="AB1424" i="13"/>
  <c r="AB1425" i="13"/>
  <c r="AB1426" i="13"/>
  <c r="AB1427" i="13"/>
  <c r="AB1428" i="13"/>
  <c r="AB1429" i="13"/>
  <c r="AB1430" i="13"/>
  <c r="AB1431" i="13"/>
  <c r="AB1432" i="13"/>
  <c r="AB1433" i="13"/>
  <c r="AB1434" i="13"/>
  <c r="AB1435" i="13"/>
  <c r="AB1436" i="13"/>
  <c r="AB1437" i="13"/>
  <c r="AB1438" i="13"/>
  <c r="AB1439" i="13"/>
  <c r="AB1440" i="13"/>
  <c r="AB1441" i="13"/>
  <c r="AB1442" i="13"/>
  <c r="AB1443" i="13"/>
  <c r="AB1444" i="13"/>
  <c r="AB1445" i="13"/>
  <c r="AB1446" i="13"/>
  <c r="AB1447" i="13"/>
  <c r="AB1448" i="13"/>
  <c r="AB1449" i="13"/>
  <c r="AB1450" i="13"/>
  <c r="AB1451" i="13"/>
  <c r="AB1452" i="13"/>
  <c r="AB1453" i="13"/>
  <c r="AB1454" i="13"/>
  <c r="AB1455" i="13"/>
  <c r="AB1456" i="13"/>
  <c r="AB1457" i="13"/>
  <c r="AB1458" i="13"/>
  <c r="AB1459" i="13"/>
  <c r="AB1460" i="13"/>
  <c r="AB1461" i="13"/>
  <c r="AB1462" i="13"/>
  <c r="AB1463" i="13"/>
  <c r="AB1464" i="13"/>
  <c r="AB1465" i="13"/>
  <c r="AB1466" i="13"/>
  <c r="AB1467" i="13"/>
  <c r="AB1468" i="13"/>
  <c r="AB1469" i="13"/>
  <c r="AB1470" i="13"/>
  <c r="AB1471" i="13"/>
  <c r="AB1472" i="13"/>
  <c r="AB1473" i="13"/>
  <c r="AB1474" i="13"/>
  <c r="AB1475" i="13"/>
  <c r="AB1476" i="13"/>
  <c r="AB1477" i="13"/>
  <c r="AB1478" i="13"/>
  <c r="AB1479" i="13"/>
  <c r="AB1480" i="13"/>
  <c r="AB1481" i="13"/>
  <c r="AB1482" i="13"/>
  <c r="AB1483" i="13"/>
  <c r="AB1484" i="13"/>
  <c r="AB1485" i="13"/>
  <c r="AB1486" i="13"/>
  <c r="AB1487" i="13"/>
  <c r="AB1488" i="13"/>
  <c r="AB1489" i="13"/>
  <c r="AB1490" i="13"/>
  <c r="AB1491" i="13"/>
  <c r="AB1492" i="13"/>
  <c r="AB1493" i="13"/>
  <c r="AB1494" i="13"/>
  <c r="AB1495" i="13"/>
  <c r="AB1496" i="13"/>
  <c r="AB1497" i="13"/>
  <c r="AB1498" i="13"/>
  <c r="AB1499" i="13"/>
  <c r="AB1500" i="13"/>
  <c r="AB1501" i="13"/>
  <c r="AB1502" i="13"/>
  <c r="AB1503" i="13"/>
  <c r="AB1504" i="13"/>
  <c r="AB1505" i="13"/>
  <c r="AB1506" i="13"/>
  <c r="AB1507" i="13"/>
  <c r="AB1508" i="13"/>
  <c r="AB1509" i="13"/>
  <c r="AB1510" i="13"/>
  <c r="AB1511" i="13"/>
  <c r="AB1512" i="13"/>
  <c r="AB1513" i="13"/>
  <c r="AB1514" i="13"/>
  <c r="AB1515" i="13"/>
  <c r="AB1516" i="13"/>
  <c r="AB1517" i="13"/>
  <c r="AB1518" i="13"/>
  <c r="AB1519" i="13"/>
  <c r="AB1520" i="13"/>
  <c r="AB1521" i="13"/>
  <c r="AB1522" i="13"/>
  <c r="AB1523" i="13"/>
  <c r="AB1524" i="13"/>
  <c r="AB1525" i="13"/>
  <c r="AB1526" i="13"/>
  <c r="AB1527" i="13"/>
  <c r="AB1528" i="13"/>
  <c r="AB1529" i="13"/>
  <c r="AB1530" i="13"/>
  <c r="AB1531" i="13"/>
  <c r="AB1532" i="13"/>
  <c r="AB1533" i="13"/>
  <c r="AB1534" i="13"/>
  <c r="AB1535" i="13"/>
  <c r="AB1536" i="13"/>
  <c r="AB1537" i="13"/>
  <c r="AB1538" i="13"/>
  <c r="AB1539" i="13"/>
  <c r="AB1540" i="13"/>
  <c r="AB1541" i="13"/>
  <c r="AB1542" i="13"/>
  <c r="AB1543" i="13"/>
  <c r="AB1544" i="13"/>
  <c r="AB1545" i="13"/>
  <c r="AB1546" i="13"/>
  <c r="AB1547" i="13"/>
  <c r="AB1548" i="13"/>
  <c r="AB1549" i="13"/>
  <c r="AB1550" i="13"/>
  <c r="AB1551" i="13"/>
  <c r="AB1552" i="13"/>
  <c r="AB1553" i="13"/>
  <c r="AB1554" i="13"/>
  <c r="AB1555" i="13"/>
  <c r="AB1556" i="13"/>
  <c r="AB1557" i="13"/>
  <c r="AB1558" i="13"/>
  <c r="AB1559" i="13"/>
  <c r="AB1560" i="13"/>
  <c r="AB1561" i="13"/>
  <c r="AB1562" i="13"/>
  <c r="AB1563" i="13"/>
  <c r="AB1564" i="13"/>
  <c r="AB1565" i="13"/>
  <c r="AB1566" i="13"/>
  <c r="AB1567" i="13"/>
  <c r="AB1568" i="13"/>
  <c r="AB1569" i="13"/>
  <c r="AB1570" i="13"/>
  <c r="AB1571" i="13"/>
  <c r="AB1572" i="13"/>
  <c r="AB1573" i="13"/>
  <c r="AB1574" i="13"/>
  <c r="AB1575" i="13"/>
  <c r="AB1576" i="13"/>
  <c r="AB1577" i="13"/>
  <c r="AB1578" i="13"/>
  <c r="AB1579" i="13"/>
  <c r="AB1580" i="13"/>
  <c r="AB1581" i="13"/>
  <c r="AB1582" i="13"/>
  <c r="AB1583" i="13"/>
  <c r="AB1584" i="13"/>
  <c r="AB1585" i="13"/>
  <c r="AB1586" i="13"/>
  <c r="AB1587" i="13"/>
  <c r="AB1588" i="13"/>
  <c r="AB1589" i="13"/>
  <c r="AB1590" i="13"/>
  <c r="AB1591" i="13"/>
  <c r="AB1592" i="13"/>
  <c r="AB1593" i="13"/>
  <c r="AB1594" i="13"/>
  <c r="AB1595" i="13"/>
  <c r="AB1596" i="13"/>
  <c r="AB1597" i="13"/>
  <c r="AB1598" i="13"/>
  <c r="AB1599" i="13"/>
  <c r="AB1600" i="13"/>
  <c r="AB1601" i="13"/>
  <c r="AB1602" i="13"/>
  <c r="AB1603" i="13"/>
  <c r="AB1604" i="13"/>
  <c r="AB1605" i="13"/>
  <c r="AB1606" i="13"/>
  <c r="AB1607" i="13"/>
  <c r="AB1608" i="13"/>
  <c r="AB1609" i="13"/>
  <c r="AB1610" i="13"/>
  <c r="AB1611" i="13"/>
  <c r="AB1612" i="13"/>
  <c r="AB1613" i="13"/>
  <c r="AB1614" i="13"/>
  <c r="AB1615" i="13"/>
  <c r="AB1616" i="13"/>
  <c r="AB1617" i="13"/>
  <c r="AB1618" i="13"/>
  <c r="AB1619" i="13"/>
  <c r="AB1620" i="13"/>
  <c r="AB1621" i="13"/>
  <c r="AB1622" i="13"/>
  <c r="AB1623" i="13"/>
  <c r="AB1624" i="13"/>
  <c r="AB1625" i="13"/>
  <c r="AB1626" i="13"/>
  <c r="AB1627" i="13"/>
  <c r="AB1628" i="13"/>
  <c r="AB1629" i="13"/>
  <c r="AB1630" i="13"/>
  <c r="AB1631" i="13"/>
  <c r="AB1632" i="13"/>
  <c r="AB1633" i="13"/>
  <c r="AB1634" i="13"/>
  <c r="AB1635" i="13"/>
  <c r="AB1636" i="13"/>
  <c r="AB1637" i="13"/>
  <c r="AB1638" i="13"/>
  <c r="AB1639" i="13"/>
  <c r="AB1640" i="13"/>
  <c r="AB1641" i="13"/>
  <c r="AB1642" i="13"/>
  <c r="AB1643" i="13"/>
  <c r="AB1644" i="13"/>
  <c r="AB1645" i="13"/>
  <c r="AB1646" i="13"/>
  <c r="AB1647" i="13"/>
  <c r="AB1648" i="13"/>
  <c r="AB1649" i="13"/>
  <c r="AB1650" i="13"/>
  <c r="AB1651" i="13"/>
  <c r="AB1652" i="13"/>
  <c r="AB1653" i="13"/>
  <c r="AB1654" i="13"/>
  <c r="AB1655" i="13"/>
  <c r="AB1656" i="13"/>
  <c r="AB1657" i="13"/>
  <c r="AB1658" i="13"/>
  <c r="AB1659" i="13"/>
  <c r="AB1660" i="13"/>
  <c r="AB1661" i="13"/>
  <c r="AB1662" i="13"/>
  <c r="AB1663" i="13"/>
  <c r="AB1664" i="13"/>
  <c r="AB1665" i="13"/>
  <c r="AB1666" i="13"/>
  <c r="AB1667" i="13"/>
  <c r="AB1668" i="13"/>
  <c r="AB1669" i="13"/>
  <c r="AB1670" i="13"/>
  <c r="AB1671" i="13"/>
  <c r="AB1672" i="13"/>
  <c r="AB1673" i="13"/>
  <c r="AB1674" i="13"/>
  <c r="AB1675" i="13"/>
  <c r="AB1676" i="13"/>
  <c r="AB1677" i="13"/>
  <c r="AB1678" i="13"/>
  <c r="AB1679" i="13"/>
  <c r="AB1680" i="13"/>
  <c r="AB1681" i="13"/>
  <c r="AB1682" i="13"/>
  <c r="AB1683" i="13"/>
  <c r="AB1684" i="13"/>
  <c r="AB1685" i="13"/>
  <c r="AB1686" i="13"/>
  <c r="AB1687" i="13"/>
  <c r="AB1688" i="13"/>
  <c r="AB1689" i="13"/>
  <c r="AB1690" i="13"/>
  <c r="AB1691" i="13"/>
  <c r="AB1692" i="13"/>
  <c r="AB1693" i="13"/>
  <c r="AB1694" i="13"/>
  <c r="AB1695" i="13"/>
  <c r="AB1696" i="13"/>
  <c r="AB1697" i="13"/>
  <c r="AB1698" i="13"/>
  <c r="AB1699" i="13"/>
  <c r="AB1700" i="13"/>
  <c r="AB1701" i="13"/>
  <c r="AB1702" i="13"/>
  <c r="AB1703" i="13"/>
  <c r="AB1704" i="13"/>
  <c r="AB1705" i="13"/>
  <c r="AB1706" i="13"/>
  <c r="AB1707" i="13"/>
  <c r="AB1708" i="13"/>
  <c r="AB1709" i="13"/>
  <c r="AB1710" i="13"/>
  <c r="AB1711" i="13"/>
  <c r="AB1712" i="13"/>
  <c r="AB1713" i="13"/>
  <c r="AB1714" i="13"/>
  <c r="AB1715" i="13"/>
  <c r="AB1716" i="13"/>
  <c r="AB1717" i="13"/>
  <c r="AB1718" i="13"/>
  <c r="AB1719" i="13"/>
  <c r="AB1720" i="13"/>
  <c r="AB1721" i="13"/>
  <c r="AB1722" i="13"/>
  <c r="AB1723" i="13"/>
  <c r="AB1724" i="13"/>
  <c r="AB1725" i="13"/>
  <c r="AB1726" i="13"/>
  <c r="AB1727" i="13"/>
  <c r="AB1728" i="13"/>
  <c r="AB1729" i="13"/>
  <c r="AB1730" i="13"/>
  <c r="AB1731" i="13"/>
  <c r="AB1732" i="13"/>
  <c r="AB1733" i="13"/>
  <c r="AB1734" i="13"/>
  <c r="AB1735" i="13"/>
  <c r="AB1736" i="13"/>
  <c r="AB1737" i="13"/>
  <c r="AB1738" i="13"/>
  <c r="AB1739" i="13"/>
  <c r="AB1740" i="13"/>
  <c r="AB1741" i="13"/>
  <c r="AB1742" i="13"/>
  <c r="AB1743" i="13"/>
  <c r="AB1744" i="13"/>
  <c r="AB1745" i="13"/>
  <c r="AB1746" i="13"/>
  <c r="AB1747" i="13"/>
  <c r="AB1748" i="13"/>
  <c r="AB1749" i="13"/>
  <c r="AB1750" i="13"/>
  <c r="AB1751" i="13"/>
  <c r="AB1752" i="13"/>
  <c r="AB1753" i="13"/>
  <c r="AB1754" i="13"/>
  <c r="AB1755" i="13"/>
  <c r="AB1756" i="13"/>
  <c r="AB1757" i="13"/>
  <c r="AB1758" i="13"/>
  <c r="AB1759" i="13"/>
  <c r="AB1760" i="13"/>
  <c r="AB1761" i="13"/>
  <c r="AB1762" i="13"/>
  <c r="AB1763" i="13"/>
  <c r="AB1764" i="13"/>
  <c r="AB1765" i="13"/>
  <c r="AB1766" i="13"/>
  <c r="AB1767" i="13"/>
  <c r="AB1768" i="13"/>
  <c r="AB1769" i="13"/>
  <c r="AB1770" i="13"/>
  <c r="AB1771" i="13"/>
  <c r="AB1772" i="13"/>
  <c r="AB1773" i="13"/>
  <c r="AB1774" i="13"/>
  <c r="AB1775" i="13"/>
  <c r="AB1776" i="13"/>
  <c r="AB1777" i="13"/>
  <c r="AB1778" i="13"/>
  <c r="AB1779" i="13"/>
  <c r="AB1780" i="13"/>
  <c r="AB1781" i="13"/>
  <c r="AB1782" i="13"/>
  <c r="AB1783" i="13"/>
  <c r="AB1784" i="13"/>
  <c r="AB1785" i="13"/>
  <c r="AB1786" i="13"/>
  <c r="AB1787" i="13"/>
  <c r="AB1788" i="13"/>
  <c r="AB1789" i="13"/>
  <c r="AB1790" i="13"/>
  <c r="AB1791" i="13"/>
  <c r="AB1792" i="13"/>
  <c r="AB1793" i="13"/>
  <c r="AB1794" i="13"/>
  <c r="AB1795" i="13"/>
  <c r="AB1796" i="13"/>
  <c r="AB1797" i="13"/>
  <c r="AB1798" i="13"/>
  <c r="AB1799" i="13"/>
  <c r="AB1800" i="13"/>
  <c r="AB1801" i="13"/>
  <c r="AB1802" i="13"/>
  <c r="AB1803" i="13"/>
  <c r="AB1804" i="13"/>
  <c r="AB1805" i="13"/>
  <c r="AB1806" i="13"/>
  <c r="AB1807" i="13"/>
  <c r="AB1808" i="13"/>
  <c r="AB1809" i="13"/>
  <c r="AB1810" i="13"/>
  <c r="AB1811" i="13"/>
  <c r="AB1812" i="13"/>
  <c r="AB1813" i="13"/>
  <c r="AB1814" i="13"/>
  <c r="AB1815" i="13"/>
  <c r="AB1816" i="13"/>
  <c r="AB1817" i="13"/>
  <c r="AB1818" i="13"/>
  <c r="AB1819" i="13"/>
  <c r="AB1820" i="13"/>
  <c r="AB1821" i="13"/>
  <c r="AB1822" i="13"/>
  <c r="AB1823" i="13"/>
  <c r="AB1824" i="13"/>
  <c r="AB1825" i="13"/>
  <c r="AB1826" i="13"/>
  <c r="AB1827" i="13"/>
  <c r="AB1828" i="13"/>
  <c r="AB1829" i="13"/>
  <c r="AB1830" i="13"/>
  <c r="AB1831" i="13"/>
  <c r="AB1832" i="13"/>
  <c r="AB1833" i="13"/>
  <c r="AB1834" i="13"/>
  <c r="AB1835" i="13"/>
  <c r="AB1836" i="13"/>
  <c r="AB1837" i="13"/>
  <c r="AB1838" i="13"/>
  <c r="AB1839" i="13"/>
  <c r="AB1840" i="13"/>
  <c r="AB1841" i="13"/>
  <c r="AB1842" i="13"/>
  <c r="AB1843" i="13"/>
  <c r="AB1844" i="13"/>
  <c r="AB1845" i="13"/>
  <c r="AB1846" i="13"/>
  <c r="AB1847" i="13"/>
  <c r="AB1848" i="13"/>
  <c r="AB1849" i="13"/>
  <c r="AB1850" i="13"/>
  <c r="AB1851" i="13"/>
  <c r="AB1852" i="13"/>
  <c r="AB1853" i="13"/>
  <c r="AB1854" i="13"/>
  <c r="AB1855" i="13"/>
  <c r="AB1856" i="13"/>
  <c r="AB1857" i="13"/>
  <c r="AB1858" i="13"/>
  <c r="AB1859" i="13"/>
  <c r="AB1860" i="13"/>
  <c r="AB1861" i="13"/>
  <c r="AB1862" i="13"/>
  <c r="AB1863" i="13"/>
  <c r="AB1864" i="13"/>
  <c r="AB1865" i="13"/>
  <c r="AB1866" i="13"/>
  <c r="AB1867" i="13"/>
  <c r="AB1868" i="13"/>
  <c r="AB1869" i="13"/>
  <c r="AB1870" i="13"/>
  <c r="AB1871" i="13"/>
  <c r="AB1872" i="13"/>
  <c r="AB1873" i="13"/>
  <c r="AB1874" i="13"/>
  <c r="AB1875" i="13"/>
  <c r="AB1876" i="13"/>
  <c r="AB1877" i="13"/>
  <c r="AB1878" i="13"/>
  <c r="AB1879" i="13"/>
  <c r="AB1880" i="13"/>
  <c r="AB1881" i="13"/>
  <c r="AB1882" i="13"/>
  <c r="AB1883" i="13"/>
  <c r="AB1884" i="13"/>
  <c r="AB1885" i="13"/>
  <c r="AB1886" i="13"/>
  <c r="AB1887" i="13"/>
  <c r="AB1888" i="13"/>
  <c r="AB1889" i="13"/>
  <c r="AB1890" i="13"/>
  <c r="AB1891" i="13"/>
  <c r="AB1892" i="13"/>
  <c r="AB1893" i="13"/>
  <c r="AB1894" i="13"/>
  <c r="AB1895" i="13"/>
  <c r="AB1896" i="13"/>
  <c r="AB1897" i="13"/>
  <c r="AB1898" i="13"/>
  <c r="AB1899" i="13"/>
  <c r="AB1900" i="13"/>
  <c r="AB1901" i="13"/>
  <c r="AB1902" i="13"/>
  <c r="AB1903" i="13"/>
  <c r="AB1904" i="13"/>
  <c r="AB1905" i="13"/>
  <c r="AB1906" i="13"/>
  <c r="AB1907" i="13"/>
  <c r="AB1908" i="13"/>
  <c r="AB1909" i="13"/>
  <c r="AB1910" i="13"/>
  <c r="AB1911" i="13"/>
  <c r="AB1912" i="13"/>
  <c r="AB1913" i="13"/>
  <c r="AB1914" i="13"/>
  <c r="AB1915" i="13"/>
  <c r="AB1916" i="13"/>
  <c r="AB1917" i="13"/>
  <c r="AB1918" i="13"/>
  <c r="AB1919" i="13"/>
  <c r="AB1920" i="13"/>
  <c r="AB1921" i="13"/>
  <c r="AB1922" i="13"/>
  <c r="AB1923" i="13"/>
  <c r="AB1924" i="13"/>
  <c r="AB1925" i="13"/>
  <c r="AB1926" i="13"/>
  <c r="AB1927" i="13"/>
  <c r="AB1928" i="13"/>
  <c r="AB1929" i="13"/>
  <c r="AB1930" i="13"/>
  <c r="AB1931" i="13"/>
  <c r="AB1932" i="13"/>
  <c r="AB1933" i="13"/>
  <c r="AB1934" i="13"/>
  <c r="AB1935" i="13"/>
  <c r="AB1936" i="13"/>
  <c r="AB1937" i="13"/>
  <c r="AB1938" i="13"/>
  <c r="AB1939" i="13"/>
  <c r="AB1940" i="13"/>
  <c r="AB1941" i="13"/>
  <c r="AB1942" i="13"/>
  <c r="AB1943" i="13"/>
  <c r="AB1944" i="13"/>
  <c r="AB1945" i="13"/>
  <c r="AB1946" i="13"/>
  <c r="AB1947" i="13"/>
  <c r="AB1948" i="13"/>
  <c r="AB1949" i="13"/>
  <c r="AB1950" i="13"/>
  <c r="AB1951" i="13"/>
  <c r="AB1952" i="13"/>
  <c r="AB1953" i="13"/>
  <c r="AB1954" i="13"/>
  <c r="AB1955" i="13"/>
  <c r="AB1956" i="13"/>
  <c r="AB1957" i="13"/>
  <c r="AB1958" i="13"/>
  <c r="AB1959" i="13"/>
  <c r="AB1960" i="13"/>
  <c r="AB1961" i="13"/>
  <c r="AB1962" i="13"/>
  <c r="AB1963" i="13"/>
  <c r="AB1964" i="13"/>
  <c r="AB1965" i="13"/>
  <c r="AB1966" i="13"/>
  <c r="AB1967" i="13"/>
  <c r="AB1968" i="13"/>
  <c r="AB1969" i="13"/>
  <c r="AB1970" i="13"/>
  <c r="AB1971" i="13"/>
  <c r="AB1972" i="13"/>
  <c r="AB1973" i="13"/>
  <c r="AB1974" i="13"/>
  <c r="AB1975" i="13"/>
  <c r="AB1976" i="13"/>
  <c r="AB1977" i="13"/>
  <c r="AB1978" i="13"/>
  <c r="AB1979" i="13"/>
  <c r="AB1980" i="13"/>
  <c r="AB1981" i="13"/>
  <c r="AB1982" i="13"/>
  <c r="AB1983" i="13"/>
  <c r="AB1984" i="13"/>
  <c r="AB1985" i="13"/>
  <c r="AB1986" i="13"/>
  <c r="AB1987" i="13"/>
  <c r="AB1988" i="13"/>
  <c r="AB1989" i="13"/>
  <c r="AB1990" i="13"/>
  <c r="AB1991" i="13"/>
  <c r="AB1992" i="13"/>
  <c r="AB1993" i="13"/>
  <c r="AB1994" i="13"/>
  <c r="AB1995" i="13"/>
  <c r="AB1996" i="13"/>
  <c r="AB1997" i="13"/>
  <c r="AB1998" i="13"/>
  <c r="AB1999" i="13"/>
  <c r="AB2000" i="13"/>
  <c r="AB2001" i="13"/>
  <c r="AB2002" i="13"/>
  <c r="AB2003" i="13"/>
  <c r="AB2004" i="13"/>
  <c r="AB2005" i="13"/>
  <c r="AB2006" i="13"/>
  <c r="AB2007" i="13"/>
  <c r="AB2008" i="13"/>
  <c r="AB2009" i="13"/>
  <c r="AB2010" i="13"/>
  <c r="AB2011" i="13"/>
  <c r="AB2012" i="13"/>
  <c r="AB2013" i="13"/>
  <c r="AB2014" i="13"/>
  <c r="AB2015" i="13"/>
  <c r="AB2016" i="13"/>
  <c r="AB2017" i="13"/>
  <c r="AB2018" i="13"/>
  <c r="AB2019" i="13"/>
  <c r="AB2020" i="13"/>
  <c r="AB2021" i="13"/>
  <c r="AB2022" i="13"/>
  <c r="AB2023" i="13"/>
  <c r="AB2024" i="13"/>
  <c r="AB2025" i="13"/>
  <c r="AB2026" i="13"/>
  <c r="AB2027" i="13"/>
  <c r="AB2028" i="13"/>
  <c r="AB2029" i="13"/>
  <c r="AB2030" i="13"/>
  <c r="AB2031" i="13"/>
  <c r="AB2032" i="13"/>
  <c r="AB2033" i="13"/>
  <c r="AB2034" i="13"/>
  <c r="AB2035" i="13"/>
  <c r="AB2036" i="13"/>
  <c r="AB2037" i="13"/>
  <c r="AB2038" i="13"/>
  <c r="AB2039" i="13"/>
  <c r="AB2040" i="13"/>
  <c r="AB2041" i="13"/>
  <c r="AB2042" i="13"/>
  <c r="AB2043" i="13"/>
  <c r="AB2044" i="13"/>
  <c r="AB2045" i="13"/>
  <c r="AB2046" i="13"/>
  <c r="AB2047" i="13"/>
  <c r="AB2048" i="13"/>
  <c r="AB2049" i="13"/>
  <c r="AB2050" i="13"/>
  <c r="AB2051" i="13"/>
  <c r="AB2052" i="13"/>
  <c r="AB2053" i="13"/>
  <c r="AB2054" i="13"/>
  <c r="AB2055" i="13"/>
  <c r="AB2056" i="13"/>
  <c r="AB2057" i="13"/>
  <c r="AB2058" i="13"/>
  <c r="AB2059" i="13"/>
  <c r="AB2060" i="13"/>
  <c r="AB2061" i="13"/>
  <c r="AB2062" i="13"/>
  <c r="AB2063" i="13"/>
  <c r="AB2064" i="13"/>
  <c r="AB2065" i="13"/>
  <c r="AB2066" i="13"/>
  <c r="AB2067" i="13"/>
  <c r="AB2068" i="13"/>
  <c r="AB2069" i="13"/>
  <c r="AB2070" i="13"/>
  <c r="AB2071" i="13"/>
  <c r="AB2072" i="13"/>
  <c r="AB2073" i="13"/>
  <c r="AB2074" i="13"/>
  <c r="AB2075" i="13"/>
  <c r="AB2076" i="13"/>
  <c r="AB2077" i="13"/>
  <c r="AB2078" i="13"/>
  <c r="AB2079" i="13"/>
  <c r="AB2080" i="13"/>
  <c r="AB2081" i="13"/>
  <c r="AB2082" i="13"/>
  <c r="AB2083" i="13"/>
  <c r="AB2084" i="13"/>
  <c r="AB2085" i="13"/>
  <c r="AB2086" i="13"/>
  <c r="AB2087" i="13"/>
  <c r="AB2088" i="13"/>
  <c r="AB2089" i="13"/>
  <c r="AB2090" i="13"/>
  <c r="AB2091" i="13"/>
  <c r="AB2092" i="13"/>
  <c r="AB2093" i="13"/>
  <c r="AB2094" i="13"/>
  <c r="AB2095" i="13"/>
  <c r="AB2096" i="13"/>
  <c r="AB2097" i="13"/>
  <c r="AB2098" i="13"/>
  <c r="AB2099" i="13"/>
  <c r="AB2100" i="13"/>
  <c r="AB2101" i="13"/>
  <c r="AB2102" i="13"/>
  <c r="AB2103" i="13"/>
  <c r="AB2104" i="13"/>
  <c r="AB2105" i="13"/>
  <c r="AB2106" i="13"/>
  <c r="AB2107" i="13"/>
  <c r="AB2108" i="13"/>
  <c r="AB2109" i="13"/>
  <c r="AB2110" i="13"/>
  <c r="AB2111" i="13"/>
  <c r="AB2112" i="13"/>
  <c r="AB2113" i="13"/>
  <c r="AB2114" i="13"/>
  <c r="AB2115" i="13"/>
  <c r="AB2116" i="13"/>
  <c r="AB2117" i="13"/>
  <c r="AB2118" i="13"/>
  <c r="AB2119" i="13"/>
  <c r="AB2120" i="13"/>
  <c r="AB2121" i="13"/>
  <c r="AB2122" i="13"/>
  <c r="AB2123" i="13"/>
  <c r="AB2124" i="13"/>
  <c r="AB2125" i="13"/>
  <c r="AB2126" i="13"/>
  <c r="AB2127" i="13"/>
  <c r="AB2128" i="13"/>
  <c r="AB2129" i="13"/>
  <c r="AB2130" i="13"/>
  <c r="AB2131" i="13"/>
  <c r="AB2132" i="13"/>
  <c r="AB2133" i="13"/>
  <c r="AB2134" i="13"/>
  <c r="AB2135" i="13"/>
  <c r="AB2136" i="13"/>
  <c r="AB2137" i="13"/>
  <c r="AB2138" i="13"/>
  <c r="AB2139" i="13"/>
  <c r="AB2140" i="13"/>
  <c r="AB2141" i="13"/>
  <c r="AB2142" i="13"/>
  <c r="AB2143" i="13"/>
  <c r="AB2144" i="13"/>
  <c r="AB2145" i="13"/>
  <c r="AB2146" i="13"/>
  <c r="AB2147" i="13"/>
  <c r="AB2148" i="13"/>
  <c r="AB2149" i="13"/>
  <c r="AB2150" i="13"/>
  <c r="AB2151" i="13"/>
  <c r="AB2152" i="13"/>
  <c r="AB2153" i="13"/>
  <c r="AB2154" i="13"/>
  <c r="AB2155" i="13"/>
  <c r="AB2156" i="13"/>
  <c r="AB2157" i="13"/>
  <c r="AB2158" i="13"/>
  <c r="AB2159" i="13"/>
  <c r="AB2160" i="13"/>
  <c r="AB2161" i="13"/>
  <c r="AB2162" i="13"/>
  <c r="AB2163" i="13"/>
  <c r="AB2164" i="13"/>
  <c r="AB2165" i="13"/>
  <c r="AB2166" i="13"/>
  <c r="AB2167" i="13"/>
  <c r="AB2168" i="13"/>
  <c r="AB2169" i="13"/>
  <c r="AB2170" i="13"/>
  <c r="AB2171" i="13"/>
  <c r="AB2172" i="13"/>
  <c r="AB2173" i="13"/>
  <c r="AB2174" i="13"/>
  <c r="AB2175" i="13"/>
  <c r="AB2176" i="13"/>
  <c r="AB2177" i="13"/>
  <c r="AB2178" i="13"/>
  <c r="AB2179" i="13"/>
  <c r="AB2180" i="13"/>
  <c r="AB2181" i="13"/>
  <c r="AB2182" i="13"/>
  <c r="AB2183" i="13"/>
  <c r="AB2184" i="13"/>
  <c r="AB2185" i="13"/>
  <c r="AB2186" i="13"/>
  <c r="AB2187" i="13"/>
  <c r="AB2188" i="13"/>
  <c r="AB2189" i="13"/>
  <c r="AB2190" i="13"/>
  <c r="AB2191" i="13"/>
  <c r="AB2192" i="13"/>
  <c r="AB2193" i="13"/>
  <c r="AB2194" i="13"/>
  <c r="AB2195" i="13"/>
  <c r="AB2196" i="13"/>
  <c r="AB2197" i="13"/>
  <c r="AB2198" i="13"/>
  <c r="AB2199" i="13"/>
  <c r="AB2200" i="13"/>
  <c r="AB2201" i="13"/>
  <c r="AB2202" i="13"/>
  <c r="AB2203" i="13"/>
  <c r="AB2204" i="13"/>
  <c r="AB2205" i="13"/>
  <c r="AB2206" i="13"/>
  <c r="AB2207" i="13"/>
  <c r="AB2208" i="13"/>
  <c r="AB2209" i="13"/>
  <c r="AB2210" i="13"/>
  <c r="AB2211" i="13"/>
  <c r="AB2212" i="13"/>
  <c r="AB2213" i="13"/>
  <c r="AB2214" i="13"/>
  <c r="AB2215" i="13"/>
  <c r="AB2216" i="13"/>
  <c r="AB2217" i="13"/>
  <c r="AB2218" i="13"/>
  <c r="AB2219" i="13"/>
  <c r="AB2220" i="13"/>
  <c r="AB2221" i="13"/>
  <c r="AB2222" i="13"/>
  <c r="AB2223" i="13"/>
  <c r="AB2224" i="13"/>
  <c r="AB2225" i="13"/>
  <c r="AB2226" i="13"/>
  <c r="AB2227" i="13"/>
  <c r="AB2228" i="13"/>
  <c r="AB2229" i="13"/>
  <c r="AB2230" i="13"/>
  <c r="AB2231" i="13"/>
  <c r="AB2232" i="13"/>
  <c r="AB2233" i="13"/>
  <c r="AB2234" i="13"/>
  <c r="AB2235" i="13"/>
  <c r="AB2236" i="13"/>
  <c r="AB2237" i="13"/>
  <c r="AB2238" i="13"/>
  <c r="AB2239" i="13"/>
  <c r="AB2240" i="13"/>
  <c r="AB2241" i="13"/>
  <c r="AB2242" i="13"/>
  <c r="AB2243" i="13"/>
  <c r="AB2244" i="13"/>
  <c r="AB2245" i="13"/>
  <c r="AB2246" i="13"/>
  <c r="AB2247" i="13"/>
  <c r="AB2248" i="13"/>
  <c r="AB2249" i="13"/>
  <c r="AB2250" i="13"/>
  <c r="AB2251" i="13"/>
  <c r="AB2252" i="13"/>
  <c r="AB2253" i="13"/>
  <c r="AB2254" i="13"/>
  <c r="AB2255" i="13"/>
  <c r="AB2256" i="13"/>
  <c r="AB2257" i="13"/>
  <c r="AB2258" i="13"/>
  <c r="AB2259" i="13"/>
  <c r="AB2260" i="13"/>
  <c r="AB2261" i="13"/>
  <c r="AB2262" i="13"/>
  <c r="AB2263" i="13"/>
  <c r="AB2264" i="13"/>
  <c r="AB2265" i="13"/>
  <c r="AB2266" i="13"/>
  <c r="AB2267" i="13"/>
  <c r="AB2268" i="13"/>
  <c r="AB2269" i="13"/>
  <c r="AB2270" i="13"/>
  <c r="AB2271" i="13"/>
  <c r="AB2272" i="13"/>
  <c r="AB2273" i="13"/>
  <c r="AB2274" i="13"/>
  <c r="AB2275" i="13"/>
  <c r="AB2276" i="13"/>
  <c r="AB2277" i="13"/>
  <c r="AB2278" i="13"/>
  <c r="AB2279" i="13"/>
  <c r="AB2280" i="13"/>
  <c r="AB2281" i="13"/>
  <c r="AB2282" i="13"/>
  <c r="AB2283" i="13"/>
  <c r="AB2284" i="13"/>
  <c r="AB2285" i="13"/>
  <c r="AB2286" i="13"/>
  <c r="AB2287" i="13"/>
  <c r="AB2288" i="13"/>
  <c r="AB2289" i="13"/>
  <c r="AB2290" i="13"/>
  <c r="AB2291" i="13"/>
  <c r="AB2292" i="13"/>
  <c r="AB2293" i="13"/>
  <c r="AB2294" i="13"/>
  <c r="AB2295" i="13"/>
  <c r="AB2296" i="13"/>
  <c r="AB2297" i="13"/>
  <c r="AB2298" i="13"/>
  <c r="AB2299" i="13"/>
  <c r="AB2300" i="13"/>
  <c r="AB2301" i="13"/>
  <c r="AB2302" i="13"/>
  <c r="AB2303" i="13"/>
  <c r="AB2304" i="13"/>
  <c r="AB2305" i="13"/>
  <c r="AB2306" i="13"/>
  <c r="AB2307" i="13"/>
  <c r="AB2308" i="13"/>
  <c r="AB2309" i="13"/>
  <c r="AB2310" i="13"/>
  <c r="AB2311" i="13"/>
  <c r="AB2312" i="13"/>
  <c r="AB2313" i="13"/>
  <c r="AB2314" i="13"/>
  <c r="AB2315" i="13"/>
  <c r="AB2316" i="13"/>
  <c r="AB2317" i="13"/>
  <c r="AB2318" i="13"/>
  <c r="AB2319" i="13"/>
  <c r="AB2320" i="13"/>
  <c r="AB2321" i="13"/>
  <c r="AB2322" i="13"/>
  <c r="AB2323" i="13"/>
  <c r="AB2324" i="13"/>
  <c r="AB2325" i="13"/>
  <c r="AB2326" i="13"/>
  <c r="AB2327" i="13"/>
  <c r="AB2328" i="13"/>
  <c r="AB2329" i="13"/>
  <c r="AB2330" i="13"/>
  <c r="AB2331" i="13"/>
  <c r="AB2332" i="13"/>
  <c r="AB2333" i="13"/>
  <c r="AB2334" i="13"/>
  <c r="AB2335" i="13"/>
  <c r="AB2336" i="13"/>
  <c r="AB2337" i="13"/>
  <c r="AB2338" i="13"/>
  <c r="AB2339" i="13"/>
  <c r="AB2340" i="13"/>
  <c r="AB2341" i="13"/>
  <c r="AB2342" i="13"/>
  <c r="AB2343" i="13"/>
  <c r="AB2344" i="13"/>
  <c r="AB2345" i="13"/>
  <c r="AB2346" i="13"/>
  <c r="AB2347" i="13"/>
  <c r="AB2348" i="13"/>
  <c r="AB2349" i="13"/>
  <c r="AB2350" i="13"/>
  <c r="AB2351" i="13"/>
  <c r="AB2352" i="13"/>
  <c r="AB2353" i="13"/>
  <c r="AB2354" i="13"/>
  <c r="AB2355" i="13"/>
  <c r="AB2356" i="13"/>
  <c r="AB2357" i="13"/>
  <c r="AB2358" i="13"/>
  <c r="AB2359" i="13"/>
  <c r="AB2360" i="13"/>
  <c r="AB2361" i="13"/>
  <c r="AB2362" i="13"/>
  <c r="AB2363" i="13"/>
  <c r="AB2364" i="13"/>
  <c r="AB2365" i="13"/>
  <c r="AB2366" i="13"/>
  <c r="AB2367" i="13"/>
  <c r="AB2368" i="13"/>
  <c r="AB2369" i="13"/>
  <c r="AB2370" i="13"/>
  <c r="AB2371" i="13"/>
  <c r="AB2372" i="13"/>
  <c r="AB2373" i="13"/>
  <c r="AB2374" i="13"/>
  <c r="AB2375" i="13"/>
  <c r="AB2376" i="13"/>
  <c r="AB2377" i="13"/>
  <c r="AB2378" i="13"/>
  <c r="AB2379" i="13"/>
  <c r="AB2380" i="13"/>
  <c r="AB2381" i="13"/>
  <c r="AB2382" i="13"/>
  <c r="AB2383" i="13"/>
  <c r="AB2384" i="13"/>
  <c r="AB2385" i="13"/>
  <c r="AB2386" i="13"/>
  <c r="AB2387" i="13"/>
  <c r="AB2388" i="13"/>
  <c r="AB2389" i="13"/>
  <c r="AB2390" i="13"/>
  <c r="AB2391" i="13"/>
  <c r="AB2392" i="13"/>
  <c r="AB2393" i="13"/>
  <c r="AB2394" i="13"/>
  <c r="AB2395" i="13"/>
  <c r="AB2396" i="13"/>
  <c r="AB2397" i="13"/>
  <c r="AB2398" i="13"/>
  <c r="AB2399" i="13"/>
  <c r="AB2400" i="13"/>
  <c r="AB2401" i="13"/>
  <c r="AB2402" i="13"/>
  <c r="AB2403" i="13"/>
  <c r="AB2404" i="13"/>
  <c r="AB2405" i="13"/>
  <c r="AB2406" i="13"/>
  <c r="AB2407" i="13"/>
  <c r="AB2408" i="13"/>
  <c r="AB2409" i="13"/>
  <c r="AB2410" i="13"/>
  <c r="AB2411" i="13"/>
  <c r="AB2412" i="13"/>
  <c r="AB2413" i="13"/>
  <c r="AB2414" i="13"/>
  <c r="AB2415" i="13"/>
  <c r="AB2416" i="13"/>
  <c r="AB2417" i="13"/>
  <c r="AB2418" i="13"/>
  <c r="AB2419" i="13"/>
  <c r="AB2420" i="13"/>
  <c r="AB2421" i="13"/>
  <c r="AB2422" i="13"/>
  <c r="AB2423" i="13"/>
  <c r="AB2424" i="13"/>
  <c r="AB2425" i="13"/>
  <c r="AB2426" i="13"/>
  <c r="AB2427" i="13"/>
  <c r="AB2428" i="13"/>
  <c r="AB2429" i="13"/>
  <c r="AB2430" i="13"/>
  <c r="AB2431" i="13"/>
  <c r="AB2432" i="13"/>
  <c r="AB2433" i="13"/>
  <c r="AB2434" i="13"/>
  <c r="AB2435" i="13"/>
  <c r="AB2436" i="13"/>
  <c r="AB2437" i="13"/>
  <c r="AB2438" i="13"/>
  <c r="AB2439" i="13"/>
  <c r="AB2440" i="13"/>
  <c r="AB2441" i="13"/>
  <c r="AB2442" i="13"/>
  <c r="AB2443" i="13"/>
  <c r="AB2444" i="13"/>
  <c r="AB2445" i="13"/>
  <c r="AB2446" i="13"/>
  <c r="AB2447" i="13"/>
  <c r="AB2448" i="13"/>
  <c r="AB2449" i="13"/>
  <c r="AB2450" i="13"/>
  <c r="AB2451" i="13"/>
  <c r="AB2452" i="13"/>
  <c r="AB2453" i="13"/>
  <c r="AB2454" i="13"/>
  <c r="AB2455" i="13"/>
  <c r="AB2456" i="13"/>
  <c r="AB2457" i="13"/>
  <c r="AB2458" i="13"/>
  <c r="AB2459" i="13"/>
  <c r="AB2460" i="13"/>
  <c r="AB2461" i="13"/>
  <c r="AB2462" i="13"/>
  <c r="AB2463" i="13"/>
  <c r="AB2464" i="13"/>
  <c r="AB2465" i="13"/>
  <c r="AB2466" i="13"/>
  <c r="AB2467" i="13"/>
  <c r="AB2468" i="13"/>
  <c r="AB2469" i="13"/>
  <c r="AB2470" i="13"/>
  <c r="AB2471" i="13"/>
  <c r="AB2472" i="13"/>
  <c r="AB2473" i="13"/>
  <c r="AB2474" i="13"/>
  <c r="AB2475" i="13"/>
  <c r="AB2476" i="13"/>
  <c r="AB2477" i="13"/>
  <c r="AB2478" i="13"/>
  <c r="AB2479" i="13"/>
  <c r="AB2480" i="13"/>
  <c r="AB2481" i="13"/>
  <c r="AB2482" i="13"/>
  <c r="AB2483" i="13"/>
  <c r="AB2484" i="13"/>
  <c r="AB2485" i="13"/>
  <c r="AB2486" i="13"/>
  <c r="AB2487" i="13"/>
  <c r="AB2488" i="13"/>
  <c r="AB2489" i="13"/>
  <c r="AB2490" i="13"/>
  <c r="AB2491" i="13"/>
  <c r="AB2492" i="13"/>
  <c r="AB2493" i="13"/>
  <c r="AB2494" i="13"/>
  <c r="AB2495" i="13"/>
  <c r="AB2496" i="13"/>
  <c r="AB2497" i="13"/>
  <c r="AB2498" i="13"/>
  <c r="AB2499" i="13"/>
  <c r="AB2500" i="13"/>
  <c r="AB2501" i="13"/>
  <c r="AB2502" i="13"/>
  <c r="AB2503" i="13"/>
  <c r="AB2504" i="13"/>
  <c r="AB2505" i="13"/>
  <c r="AB2506" i="13"/>
  <c r="AB2507" i="13"/>
  <c r="AB2508" i="13"/>
  <c r="AB2509" i="13"/>
  <c r="AB2510" i="13"/>
  <c r="AB2511" i="13"/>
  <c r="AB2512" i="13"/>
  <c r="AB2513" i="13"/>
  <c r="AB2514" i="13"/>
  <c r="AB2515" i="13"/>
  <c r="AB2516" i="13"/>
  <c r="AB2517" i="13"/>
  <c r="AB2518" i="13"/>
  <c r="AB2519" i="13"/>
  <c r="AB2520" i="13"/>
  <c r="AB2521" i="13"/>
  <c r="AB2522" i="13"/>
  <c r="AB2523" i="13"/>
  <c r="AB2524" i="13"/>
  <c r="AB2525" i="13"/>
  <c r="AB2526" i="13"/>
  <c r="AB2527" i="13"/>
  <c r="AB2528" i="13"/>
  <c r="AB2529" i="13"/>
  <c r="AB2530" i="13"/>
  <c r="AB2531" i="13"/>
  <c r="AB2532" i="13"/>
  <c r="AB2533" i="13"/>
  <c r="AB2534" i="13"/>
  <c r="AB2535" i="13"/>
  <c r="AB2536" i="13"/>
  <c r="AB2537" i="13"/>
  <c r="AB2538" i="13"/>
  <c r="AB2539" i="13"/>
  <c r="AB2540" i="13"/>
  <c r="AB2541" i="13"/>
  <c r="AB2542" i="13"/>
  <c r="AB2543" i="13"/>
  <c r="AB2544" i="13"/>
  <c r="AB2545" i="13"/>
  <c r="AB2546" i="13"/>
  <c r="AB2547" i="13"/>
  <c r="AB2548" i="13"/>
  <c r="AB2549" i="13"/>
  <c r="AB2550" i="13"/>
  <c r="AB2551" i="13"/>
  <c r="AB2552" i="13"/>
  <c r="AB2553" i="13"/>
  <c r="AB2554" i="13"/>
  <c r="AB2555" i="13"/>
  <c r="AB2556" i="13"/>
  <c r="AB2557" i="13"/>
  <c r="AB2558" i="13"/>
  <c r="AB2559" i="13"/>
  <c r="AB2560" i="13"/>
  <c r="AB2561" i="13"/>
  <c r="AB2562" i="13"/>
  <c r="AB2563" i="13"/>
  <c r="AB2564" i="13"/>
  <c r="AB2565" i="13"/>
  <c r="AB2566" i="13"/>
  <c r="AB2567" i="13"/>
  <c r="AB2568" i="13"/>
  <c r="AB2569" i="13"/>
  <c r="AB2570" i="13"/>
  <c r="AB2571" i="13"/>
  <c r="AB2572" i="13"/>
  <c r="AB2573" i="13"/>
  <c r="AB2574" i="13"/>
  <c r="AB2575" i="13"/>
  <c r="AB2576" i="13"/>
  <c r="AB2577" i="13"/>
  <c r="AB2578" i="13"/>
  <c r="AB2579" i="13"/>
  <c r="AB2580" i="13"/>
  <c r="AB2581" i="13"/>
  <c r="AB2582" i="13"/>
  <c r="AB2583" i="13"/>
  <c r="AB2584" i="13"/>
  <c r="AB2585" i="13"/>
  <c r="AB2586" i="13"/>
  <c r="AB2587" i="13"/>
  <c r="AB2588" i="13"/>
  <c r="AB2589" i="13"/>
  <c r="AB2590" i="13"/>
  <c r="AB2591" i="13"/>
  <c r="AB2592" i="13"/>
  <c r="AB2593" i="13"/>
  <c r="AB2594" i="13"/>
  <c r="AB2595" i="13"/>
  <c r="AB2596" i="13"/>
  <c r="AB2597" i="13"/>
  <c r="AB2598" i="13"/>
  <c r="AB2599" i="13"/>
  <c r="AB2600" i="13"/>
  <c r="AB2601" i="13"/>
  <c r="AB2602" i="13"/>
  <c r="AB2603" i="13"/>
  <c r="AB2604" i="13"/>
  <c r="AB2605" i="13"/>
  <c r="AB2606" i="13"/>
  <c r="AB2607" i="13"/>
  <c r="AB2608" i="13"/>
  <c r="AB2609" i="13"/>
  <c r="AB2610" i="13"/>
  <c r="AB2611" i="13"/>
  <c r="AB2612" i="13"/>
  <c r="AB2613" i="13"/>
  <c r="AB2614" i="13"/>
  <c r="AB2615" i="13"/>
  <c r="AB2616" i="13"/>
  <c r="AB2617" i="13"/>
  <c r="AB2618" i="13"/>
  <c r="AB2619" i="13"/>
  <c r="AB2620" i="13"/>
  <c r="AB2621" i="13"/>
  <c r="AB2622" i="13"/>
  <c r="AB2623" i="13"/>
  <c r="AB2624" i="13"/>
  <c r="AB2625" i="13"/>
  <c r="AB2626" i="13"/>
  <c r="AB2627" i="13"/>
  <c r="AB2628" i="13"/>
  <c r="AB2629" i="13"/>
  <c r="AB2630" i="13"/>
  <c r="AB2631" i="13"/>
  <c r="AB2632" i="13"/>
  <c r="AB2633" i="13"/>
  <c r="AB2634" i="13"/>
  <c r="AB2635" i="13"/>
  <c r="AB2636" i="13"/>
  <c r="AB2637" i="13"/>
  <c r="AB2638" i="13"/>
  <c r="AB2639" i="13"/>
  <c r="AB2640" i="13"/>
  <c r="AB2641" i="13"/>
  <c r="AB2642" i="13"/>
  <c r="AB2643" i="13"/>
  <c r="AB2644" i="13"/>
  <c r="AB2645" i="13"/>
  <c r="AB2646" i="13"/>
  <c r="AB2647" i="13"/>
  <c r="AB2648" i="13"/>
  <c r="AB2649" i="13"/>
  <c r="AB2650" i="13"/>
  <c r="AB2651" i="13"/>
  <c r="AB2652" i="13"/>
  <c r="AB2653" i="13"/>
  <c r="AB2654" i="13"/>
  <c r="AB2655" i="13"/>
  <c r="AB2656" i="13"/>
  <c r="AB2657" i="13"/>
  <c r="AB2658" i="13"/>
  <c r="AB2659" i="13"/>
  <c r="AB2660" i="13"/>
  <c r="AB2661" i="13"/>
  <c r="AB2662" i="13"/>
  <c r="AB2663" i="13"/>
  <c r="AB2664" i="13"/>
  <c r="AB2665" i="13"/>
  <c r="AB2666" i="13"/>
  <c r="AB2667" i="13"/>
  <c r="AB2668" i="13"/>
  <c r="AB2669" i="13"/>
  <c r="AB2670" i="13"/>
  <c r="AB2671" i="13"/>
  <c r="AB2672" i="13"/>
  <c r="AB2673" i="13"/>
  <c r="AB2674" i="13"/>
  <c r="AB2675" i="13"/>
  <c r="AB2676" i="13"/>
  <c r="AB2677" i="13"/>
  <c r="AB2678" i="13"/>
  <c r="AB2679" i="13"/>
  <c r="AB2680" i="13"/>
  <c r="AB2681" i="13"/>
  <c r="AB2682" i="13"/>
  <c r="AB2683" i="13"/>
  <c r="AB2684" i="13"/>
  <c r="AB2685" i="13"/>
  <c r="AB2686" i="13"/>
  <c r="AB2687" i="13"/>
  <c r="AB2688" i="13"/>
  <c r="AB2689" i="13"/>
  <c r="AB2690" i="13"/>
  <c r="AB2691" i="13"/>
  <c r="AB2692" i="13"/>
  <c r="AB2693" i="13"/>
  <c r="AB2694" i="13"/>
  <c r="AB2695" i="13"/>
  <c r="AB2696" i="13"/>
  <c r="AB2697" i="13"/>
  <c r="AB2698" i="13"/>
  <c r="AB2699" i="13"/>
  <c r="AB2700" i="13"/>
  <c r="AB2701" i="13"/>
  <c r="AB2702" i="13"/>
  <c r="AB2703" i="13"/>
  <c r="AB2704" i="13"/>
  <c r="AB2705" i="13"/>
  <c r="AB2706" i="13"/>
  <c r="AB2707" i="13"/>
  <c r="AB2708" i="13"/>
  <c r="AB2709" i="13"/>
  <c r="AB2710" i="13"/>
  <c r="AB2711" i="13"/>
  <c r="AB2712" i="13"/>
  <c r="AB2713" i="13"/>
  <c r="AB2714" i="13"/>
  <c r="AB2715" i="13"/>
  <c r="AB2716" i="13"/>
  <c r="AB2717" i="13"/>
  <c r="AB2718" i="13"/>
  <c r="AB2719" i="13"/>
  <c r="AB2720" i="13"/>
  <c r="AB2721" i="13"/>
  <c r="AB2722" i="13"/>
  <c r="AB2723" i="13"/>
  <c r="AB2724" i="13"/>
  <c r="AB2725" i="13"/>
  <c r="AB2726" i="13"/>
  <c r="AB2727" i="13"/>
  <c r="AB2728" i="13"/>
  <c r="AB2729" i="13"/>
  <c r="AB2730" i="13"/>
  <c r="AB2731" i="13"/>
  <c r="AB2732" i="13"/>
  <c r="AB2733" i="13"/>
  <c r="AB2734" i="13"/>
  <c r="AB2735" i="13"/>
  <c r="AB2736" i="13"/>
  <c r="AB2737" i="13"/>
  <c r="AB2738" i="13"/>
  <c r="AB2739" i="13"/>
  <c r="AB2740" i="13"/>
  <c r="AB2741" i="13"/>
  <c r="AB2742" i="13"/>
  <c r="AB2743" i="13"/>
  <c r="AB2744" i="13"/>
  <c r="AB2745" i="13"/>
  <c r="AB2746" i="13"/>
  <c r="AB2747" i="13"/>
  <c r="AB2748" i="13"/>
  <c r="AB2749" i="13"/>
  <c r="AB2750" i="13"/>
  <c r="AB2751" i="13"/>
  <c r="AB2752" i="13"/>
  <c r="AB2753" i="13"/>
  <c r="AB2754" i="13"/>
  <c r="AB2755" i="13"/>
  <c r="AB2756" i="13"/>
  <c r="AB2757" i="13"/>
  <c r="AB2758" i="13"/>
  <c r="AB2759" i="13"/>
  <c r="AB2760" i="13"/>
  <c r="AB2761" i="13"/>
  <c r="AB2762" i="13"/>
  <c r="AB2763" i="13"/>
  <c r="AB2764" i="13"/>
  <c r="AB2765" i="13"/>
  <c r="AB2766" i="13"/>
  <c r="AB2767" i="13"/>
  <c r="AB2768" i="13"/>
  <c r="AB2769" i="13"/>
  <c r="AB2770" i="13"/>
  <c r="AB2771" i="13"/>
  <c r="AB2772" i="13"/>
  <c r="AB2773" i="13"/>
  <c r="AB2774" i="13"/>
  <c r="AB2775" i="13"/>
  <c r="AB2776" i="13"/>
  <c r="AB2777" i="13"/>
  <c r="AB2778" i="13"/>
  <c r="AB2779" i="13"/>
  <c r="AB2780" i="13"/>
  <c r="AB2781" i="13"/>
  <c r="AB2782" i="13"/>
  <c r="AB2783" i="13"/>
  <c r="AB2784" i="13"/>
  <c r="AB2785" i="13"/>
  <c r="AB2786" i="13"/>
  <c r="AB2787" i="13"/>
  <c r="AB2788" i="13"/>
  <c r="AB2789" i="13"/>
  <c r="AB2790" i="13"/>
  <c r="AB2791" i="13"/>
  <c r="AB2792" i="13"/>
  <c r="AB2793" i="13"/>
  <c r="AB2794" i="13"/>
  <c r="AB2795" i="13"/>
  <c r="AB2796" i="13"/>
  <c r="AB2797" i="13"/>
  <c r="AB2798" i="13"/>
  <c r="AB2799" i="13"/>
  <c r="AB2800" i="13"/>
  <c r="AB2801" i="13"/>
  <c r="AB2802" i="13"/>
  <c r="AB2803" i="13"/>
  <c r="AB2804" i="13"/>
  <c r="AB2805" i="13"/>
  <c r="AB2806" i="13"/>
  <c r="AB2807" i="13"/>
  <c r="AB2808" i="13"/>
  <c r="AB2809" i="13"/>
  <c r="AB2810" i="13"/>
  <c r="AB2811" i="13"/>
  <c r="AB2812" i="13"/>
  <c r="AB2813" i="13"/>
  <c r="AB2814" i="13"/>
  <c r="AB2815" i="13"/>
  <c r="AB2816" i="13"/>
  <c r="AB2817" i="13"/>
  <c r="AB2818" i="13"/>
  <c r="AB2819" i="13"/>
  <c r="AB2820" i="13"/>
  <c r="AB2821" i="13"/>
  <c r="AB2822" i="13"/>
  <c r="AB2823" i="13"/>
  <c r="AB2824" i="13"/>
  <c r="AB2825" i="13"/>
  <c r="AB2826" i="13"/>
  <c r="AB2827" i="13"/>
  <c r="AB2828" i="13"/>
  <c r="AB2829" i="13"/>
  <c r="AB2830" i="13"/>
  <c r="AB2831" i="13"/>
  <c r="AB2832" i="13"/>
  <c r="AB2833" i="13"/>
  <c r="AB2834" i="13"/>
  <c r="AB2835" i="13"/>
  <c r="AB2836" i="13"/>
  <c r="AB2837" i="13"/>
  <c r="AB2838" i="13"/>
  <c r="AB2839" i="13"/>
  <c r="AB2840" i="13"/>
  <c r="AB2841" i="13"/>
  <c r="AB2842" i="13"/>
  <c r="AB2843" i="13"/>
  <c r="AB2844" i="13"/>
  <c r="AB2845" i="13"/>
  <c r="AB2846" i="13"/>
  <c r="AB2847" i="13"/>
  <c r="AB2848" i="13"/>
  <c r="AB2849" i="13"/>
  <c r="AB2850" i="13"/>
  <c r="AB2851" i="13"/>
  <c r="AB2852" i="13"/>
  <c r="AB2853" i="13"/>
  <c r="AB2854" i="13"/>
  <c r="AB2855" i="13"/>
  <c r="AB2856" i="13"/>
  <c r="AB2857" i="13"/>
  <c r="AB2858" i="13"/>
  <c r="AB2859" i="13"/>
  <c r="AB2860" i="13"/>
  <c r="AB2861" i="13"/>
  <c r="AB2862" i="13"/>
  <c r="AB2863" i="13"/>
  <c r="AB2864" i="13"/>
  <c r="AB2865" i="13"/>
  <c r="AB2866" i="13"/>
  <c r="AB2867" i="13"/>
  <c r="AB2868" i="13"/>
  <c r="AB2869" i="13"/>
  <c r="AB2870" i="13"/>
  <c r="AB2871" i="13"/>
  <c r="AB2872" i="13"/>
  <c r="AB2873" i="13"/>
  <c r="AB2874" i="13"/>
  <c r="AB2875" i="13"/>
  <c r="AB2876" i="13"/>
  <c r="AB2877" i="13"/>
  <c r="AB2878" i="13"/>
  <c r="AB2879" i="13"/>
  <c r="AB2880" i="13"/>
  <c r="AB2881" i="13"/>
  <c r="AB2882" i="13"/>
  <c r="AB2883" i="13"/>
  <c r="AB2884" i="13"/>
  <c r="AB2885" i="13"/>
  <c r="AB2886" i="13"/>
  <c r="AB2887" i="13"/>
  <c r="AB2888" i="13"/>
  <c r="AB2889" i="13"/>
  <c r="AB2890" i="13"/>
  <c r="AB2891" i="13"/>
  <c r="AB2892" i="13"/>
  <c r="AB2893" i="13"/>
  <c r="AB2894" i="13"/>
  <c r="AB2895" i="13"/>
  <c r="AB2896" i="13"/>
  <c r="AB2897" i="13"/>
  <c r="AB2898" i="13"/>
  <c r="AB2899" i="13"/>
  <c r="AB2900" i="13"/>
  <c r="AB2901" i="13"/>
  <c r="AB2902" i="13"/>
  <c r="AB2903" i="13"/>
  <c r="AB2904" i="13"/>
  <c r="AB2905" i="13"/>
  <c r="AB2906" i="13"/>
  <c r="AB2907" i="13"/>
  <c r="AB2908" i="13"/>
  <c r="AB2909" i="13"/>
  <c r="AB2910" i="13"/>
  <c r="AB2911" i="13"/>
  <c r="AB2912" i="13"/>
  <c r="AB2913" i="13"/>
  <c r="AB2914" i="13"/>
  <c r="AB2915" i="13"/>
  <c r="AB2916" i="13"/>
  <c r="AB2917" i="13"/>
  <c r="AB2918" i="13"/>
  <c r="AB2919" i="13"/>
  <c r="AB2920" i="13"/>
  <c r="AB2921" i="13"/>
  <c r="AB2922" i="13"/>
  <c r="AB2923" i="13"/>
  <c r="AB2924" i="13"/>
  <c r="AB2925" i="13"/>
  <c r="AB2926" i="13"/>
  <c r="AB2927" i="13"/>
  <c r="AB2928" i="13"/>
  <c r="AB2929" i="13"/>
  <c r="AB2930" i="13"/>
  <c r="AB2931" i="13"/>
  <c r="AB2932" i="13"/>
  <c r="AB2933" i="13"/>
  <c r="AB2934" i="13"/>
  <c r="AB2935" i="13"/>
  <c r="AB2936" i="13"/>
  <c r="AB2937" i="13"/>
  <c r="AB2938" i="13"/>
  <c r="AB2939" i="13"/>
  <c r="AB2940" i="13"/>
  <c r="AB2941" i="13"/>
  <c r="AB2942" i="13"/>
  <c r="AB2943" i="13"/>
  <c r="AB2944" i="13"/>
  <c r="AB2945" i="13"/>
  <c r="AB2946" i="13"/>
  <c r="AB2947" i="13"/>
  <c r="AB2948" i="13"/>
  <c r="AB2949" i="13"/>
  <c r="AB2950" i="13"/>
  <c r="AB2951" i="13"/>
  <c r="AB2952" i="13"/>
  <c r="AB2953" i="13"/>
  <c r="AB2954" i="13"/>
  <c r="AB2955" i="13"/>
  <c r="AB2956" i="13"/>
  <c r="AB2957" i="13"/>
  <c r="AB2958" i="13"/>
  <c r="AB2959" i="13"/>
  <c r="AB2960" i="13"/>
  <c r="AB2961" i="13"/>
  <c r="AB2962" i="13"/>
  <c r="AB2963" i="13"/>
  <c r="AB2964" i="13"/>
  <c r="AB2965" i="13"/>
  <c r="AB2966" i="13"/>
  <c r="AB2967" i="13"/>
  <c r="AB2968" i="13"/>
  <c r="AB2969" i="13"/>
  <c r="AB2970" i="13"/>
  <c r="AB2971" i="13"/>
  <c r="AB2972" i="13"/>
  <c r="AB2973" i="13"/>
  <c r="AB2974" i="13"/>
  <c r="AB2975" i="13"/>
  <c r="AB2976" i="13"/>
  <c r="AB2977" i="13"/>
  <c r="AB2978" i="13"/>
  <c r="AB2979" i="13"/>
  <c r="AB2980" i="13"/>
  <c r="AB2981" i="13"/>
  <c r="AB2982" i="13"/>
  <c r="AB2983" i="13"/>
  <c r="AB2984" i="13"/>
  <c r="AB2985" i="13"/>
  <c r="AB2986" i="13"/>
  <c r="AB2987" i="13"/>
  <c r="AB2988" i="13"/>
  <c r="AB2989" i="13"/>
  <c r="AB2990" i="13"/>
  <c r="AB2991" i="13"/>
  <c r="AB2992" i="13"/>
  <c r="AB2993" i="13"/>
  <c r="AB2994" i="13"/>
  <c r="AB2995" i="13"/>
  <c r="AB2996" i="13"/>
  <c r="AB2997" i="13"/>
  <c r="AB2998" i="13"/>
  <c r="AB2999" i="13"/>
  <c r="AB3000" i="13"/>
  <c r="AB3001" i="13"/>
  <c r="AB3002" i="13"/>
  <c r="AB3003" i="13"/>
  <c r="AB3004" i="13"/>
  <c r="AB3005" i="13"/>
  <c r="AB3006" i="13"/>
  <c r="AB3007" i="13"/>
  <c r="AB3008" i="13"/>
  <c r="AB3009" i="13"/>
  <c r="AB3010" i="13"/>
  <c r="AB3011" i="13"/>
  <c r="AB3012" i="13"/>
  <c r="AB3013" i="13"/>
  <c r="AB3014" i="13"/>
  <c r="AB3015" i="13"/>
  <c r="AB3016" i="13"/>
  <c r="AB3017" i="13"/>
  <c r="AB3018" i="13"/>
  <c r="AB3019" i="13"/>
  <c r="AB3020" i="13"/>
  <c r="AB3021" i="13"/>
  <c r="AB3022" i="13"/>
  <c r="AB3023" i="13"/>
  <c r="AB3024" i="13"/>
  <c r="AB3025" i="13"/>
  <c r="AB3026" i="13"/>
  <c r="AB3027" i="13"/>
  <c r="AB3028" i="13"/>
  <c r="AB3029" i="13"/>
  <c r="AB3030" i="13"/>
  <c r="AB3031" i="13"/>
  <c r="AB3032" i="13"/>
  <c r="AB3033" i="13"/>
  <c r="AB3034" i="13"/>
  <c r="AB3035" i="13"/>
  <c r="AB3036" i="13"/>
  <c r="AB3037" i="13"/>
  <c r="AB3038" i="13"/>
  <c r="AB3039" i="13"/>
  <c r="AB3040" i="13"/>
  <c r="AB3041" i="13"/>
  <c r="AB3042" i="13"/>
  <c r="AB3043" i="13"/>
  <c r="AB3044" i="13"/>
  <c r="AB3045" i="13"/>
  <c r="AB3046" i="13"/>
  <c r="AB3047" i="13"/>
  <c r="AB3048" i="13"/>
  <c r="AB3049" i="13"/>
  <c r="AB3050" i="13"/>
  <c r="AB3051" i="13"/>
  <c r="AB3052" i="13"/>
  <c r="AB3053" i="13"/>
  <c r="AB3054" i="13"/>
  <c r="AB3055" i="13"/>
  <c r="AB3056" i="13"/>
  <c r="AB3057" i="13"/>
  <c r="AB3058" i="13"/>
  <c r="AB3059" i="13"/>
  <c r="AB3060" i="13"/>
  <c r="AB3061" i="13"/>
  <c r="AB3062" i="13"/>
  <c r="AB3063" i="13"/>
  <c r="AB3064" i="13"/>
  <c r="AB3065" i="13"/>
  <c r="AB3066" i="13"/>
  <c r="AB3067" i="13"/>
  <c r="AB3068" i="13"/>
  <c r="AB3069" i="13"/>
  <c r="AB3070" i="13"/>
  <c r="AB3071" i="13"/>
  <c r="AB3072" i="13"/>
  <c r="AB3073" i="13"/>
  <c r="AB3074" i="13"/>
  <c r="AB3075" i="13"/>
  <c r="AB3076" i="13"/>
  <c r="AB3077" i="13"/>
  <c r="AB3078" i="13"/>
  <c r="AB3079" i="13"/>
  <c r="AB3080" i="13"/>
  <c r="AB3081" i="13"/>
  <c r="AB3082" i="13"/>
  <c r="AB3083" i="13"/>
  <c r="AB3084" i="13"/>
  <c r="AB3085" i="13"/>
  <c r="AB3086" i="13"/>
  <c r="AB3087" i="13"/>
  <c r="AB3088" i="13"/>
  <c r="AB3089" i="13"/>
  <c r="AB3090" i="13"/>
  <c r="AB3091" i="13"/>
  <c r="AB3092" i="13"/>
  <c r="AB3093" i="13"/>
  <c r="AB3094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6" i="13"/>
  <c r="AB3107" i="13"/>
  <c r="AB3108" i="13"/>
  <c r="AB3109" i="13"/>
  <c r="AB3110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2" i="13"/>
  <c r="AB3123" i="13"/>
  <c r="AB3124" i="13"/>
  <c r="AB3125" i="13"/>
  <c r="AB3126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8" i="13"/>
  <c r="AB3139" i="13"/>
  <c r="AB3140" i="13"/>
  <c r="AB3141" i="13"/>
  <c r="AB3142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4" i="13"/>
  <c r="AB3155" i="13"/>
  <c r="AB3156" i="13"/>
  <c r="AB3157" i="13"/>
  <c r="AB3158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0" i="13"/>
  <c r="AB3171" i="13"/>
  <c r="AB3172" i="13"/>
  <c r="AB3173" i="13"/>
  <c r="AB3174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6" i="13"/>
  <c r="AB3187" i="13"/>
  <c r="AB3188" i="13"/>
  <c r="AB3189" i="13"/>
  <c r="AB3190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2" i="13"/>
  <c r="AB3203" i="13"/>
  <c r="AB3204" i="13"/>
  <c r="AB3205" i="13"/>
  <c r="AB3206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8" i="13"/>
  <c r="AB3219" i="13"/>
  <c r="AB3220" i="13"/>
  <c r="AB3221" i="13"/>
  <c r="AB3222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4" i="13"/>
  <c r="AB3235" i="13"/>
  <c r="AB3236" i="13"/>
  <c r="AB3237" i="13"/>
  <c r="AB3238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0" i="13"/>
  <c r="AB3251" i="13"/>
  <c r="AB3252" i="13"/>
  <c r="AB3253" i="13"/>
  <c r="AB3254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6" i="13"/>
  <c r="AB3267" i="13"/>
  <c r="AB3268" i="13"/>
  <c r="AB3269" i="13"/>
  <c r="AB3270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2" i="13"/>
  <c r="AB3283" i="13"/>
  <c r="AB3284" i="13"/>
  <c r="AB3285" i="13"/>
  <c r="AB3286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8" i="13"/>
  <c r="AB3299" i="13"/>
  <c r="AB3300" i="13"/>
  <c r="AB3301" i="13"/>
  <c r="AB3302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4" i="13"/>
  <c r="AB3315" i="13"/>
  <c r="AB3316" i="13"/>
  <c r="AB3317" i="13"/>
  <c r="AB3318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0" i="13"/>
  <c r="AB3331" i="13"/>
  <c r="AB3332" i="13"/>
  <c r="AB3333" i="13"/>
  <c r="AB3334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6" i="13"/>
  <c r="AB3347" i="13"/>
  <c r="AB3348" i="13"/>
  <c r="AB3349" i="13"/>
  <c r="AB3350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D64" i="24"/>
  <c r="D63" i="24"/>
  <c r="N2" i="25"/>
  <c r="O2" i="25"/>
  <c r="N3" i="25"/>
  <c r="O3" i="25"/>
  <c r="N4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N22" i="25"/>
  <c r="O22" i="25"/>
  <c r="N23" i="25"/>
  <c r="O23" i="25"/>
  <c r="N24" i="25"/>
  <c r="O24" i="25"/>
  <c r="N25" i="25"/>
  <c r="O25" i="25"/>
  <c r="N26" i="25"/>
  <c r="O26" i="25"/>
  <c r="O28" i="25"/>
  <c r="P28" i="25"/>
  <c r="O29" i="25"/>
  <c r="P29" i="25"/>
  <c r="Z3" i="13"/>
  <c r="AA3" i="13"/>
  <c r="Z4" i="13"/>
  <c r="AA4" i="13"/>
  <c r="Z5" i="13"/>
  <c r="AA5" i="13"/>
  <c r="Z6" i="13"/>
  <c r="AA6" i="13"/>
  <c r="Z7" i="13"/>
  <c r="AA7" i="13"/>
  <c r="Z8" i="13"/>
  <c r="AA8" i="13"/>
  <c r="Z9" i="13"/>
  <c r="AA9" i="13"/>
  <c r="Z10" i="13"/>
  <c r="AA10" i="13"/>
  <c r="Z11" i="13"/>
  <c r="AA11" i="13"/>
  <c r="Z12" i="13"/>
  <c r="AA12" i="13"/>
  <c r="Z13" i="13"/>
  <c r="AA13" i="13"/>
  <c r="Z14" i="13"/>
  <c r="AA14" i="13"/>
  <c r="Z15" i="13"/>
  <c r="AA15" i="13"/>
  <c r="Z16" i="13"/>
  <c r="AA16" i="13"/>
  <c r="Z17" i="13"/>
  <c r="AA17" i="13"/>
  <c r="Z18" i="13"/>
  <c r="AA18" i="13"/>
  <c r="Z19" i="13"/>
  <c r="AA19" i="13"/>
  <c r="Z20" i="13"/>
  <c r="AA20" i="13"/>
  <c r="Z21" i="13"/>
  <c r="AA21" i="13"/>
  <c r="Z22" i="13"/>
  <c r="AA22" i="13"/>
  <c r="Z23" i="13"/>
  <c r="AA23" i="13"/>
  <c r="Z24" i="13"/>
  <c r="AA24" i="13"/>
  <c r="Z25" i="13"/>
  <c r="AA25" i="13"/>
  <c r="Z26" i="13"/>
  <c r="AA26" i="13"/>
  <c r="Z27" i="13"/>
  <c r="AA27" i="13"/>
  <c r="Z28" i="13"/>
  <c r="AA28" i="13"/>
  <c r="Z29" i="13"/>
  <c r="AA29" i="13"/>
  <c r="Z30" i="13"/>
  <c r="AA30" i="13"/>
  <c r="Z31" i="13"/>
  <c r="AA31" i="13"/>
  <c r="Z32" i="13"/>
  <c r="AA32" i="13"/>
  <c r="Z33" i="13"/>
  <c r="AA33" i="13"/>
  <c r="Z34" i="13"/>
  <c r="AA34" i="13"/>
  <c r="Z35" i="13"/>
  <c r="AA35" i="13"/>
  <c r="Z36" i="13"/>
  <c r="AA36" i="13"/>
  <c r="Z37" i="13"/>
  <c r="AA37" i="13"/>
  <c r="Z38" i="13"/>
  <c r="AA38" i="13"/>
  <c r="Z39" i="13"/>
  <c r="AA39" i="13"/>
  <c r="Z40" i="13"/>
  <c r="AA40" i="13"/>
  <c r="Z41" i="13"/>
  <c r="AA41" i="13"/>
  <c r="Z42" i="13"/>
  <c r="AA42" i="13"/>
  <c r="Z43" i="13"/>
  <c r="AA43" i="13"/>
  <c r="Z44" i="13"/>
  <c r="AA44" i="13"/>
  <c r="Z45" i="13"/>
  <c r="AA45" i="13"/>
  <c r="Z46" i="13"/>
  <c r="AA46" i="13"/>
  <c r="Z47" i="13"/>
  <c r="AA47" i="13"/>
  <c r="Z48" i="13"/>
  <c r="AA48" i="13"/>
  <c r="Z49" i="13"/>
  <c r="AA49" i="13"/>
  <c r="Z50" i="13"/>
  <c r="AA50" i="13"/>
  <c r="Z51" i="13"/>
  <c r="AA51" i="13"/>
  <c r="Z52" i="13"/>
  <c r="AA52" i="13"/>
  <c r="Z53" i="13"/>
  <c r="AA53" i="13"/>
  <c r="Z54" i="13"/>
  <c r="AA54" i="13"/>
  <c r="Z55" i="13"/>
  <c r="AA55" i="13"/>
  <c r="Z56" i="13"/>
  <c r="AA56" i="13"/>
  <c r="Z57" i="13"/>
  <c r="AA57" i="13"/>
  <c r="Z58" i="13"/>
  <c r="AA58" i="13"/>
  <c r="Z59" i="13"/>
  <c r="AA59" i="13"/>
  <c r="Z60" i="13"/>
  <c r="AA60" i="13"/>
  <c r="Z61" i="13"/>
  <c r="AA61" i="13"/>
  <c r="Z62" i="13"/>
  <c r="AA62" i="13"/>
  <c r="Z63" i="13"/>
  <c r="AA63" i="13"/>
  <c r="Z64" i="13"/>
  <c r="AA64" i="13"/>
  <c r="Z65" i="13"/>
  <c r="AA65" i="13"/>
  <c r="Z66" i="13"/>
  <c r="AA66" i="13"/>
  <c r="Z67" i="13"/>
  <c r="AA67" i="13"/>
  <c r="Z68" i="13"/>
  <c r="AA68" i="13"/>
  <c r="Z69" i="13"/>
  <c r="AA69" i="13"/>
  <c r="Z70" i="13"/>
  <c r="AA70" i="13"/>
  <c r="Z71" i="13"/>
  <c r="AA71" i="13"/>
  <c r="Z72" i="13"/>
  <c r="AA72" i="13"/>
  <c r="Z73" i="13"/>
  <c r="AA73" i="13"/>
  <c r="Z74" i="13"/>
  <c r="AA74" i="13"/>
  <c r="Z75" i="13"/>
  <c r="AA75" i="13"/>
  <c r="Z76" i="13"/>
  <c r="AA76" i="13"/>
  <c r="Z77" i="13"/>
  <c r="AA77" i="13"/>
  <c r="Z78" i="13"/>
  <c r="AA78" i="13"/>
  <c r="Z79" i="13"/>
  <c r="AA79" i="13"/>
  <c r="Z80" i="13"/>
  <c r="AA80" i="13"/>
  <c r="Z81" i="13"/>
  <c r="AA81" i="13"/>
  <c r="Z82" i="13"/>
  <c r="AA82" i="13"/>
  <c r="Z83" i="13"/>
  <c r="AA83" i="13"/>
  <c r="Z84" i="13"/>
  <c r="AA84" i="13"/>
  <c r="Z85" i="13"/>
  <c r="AA85" i="13"/>
  <c r="Z86" i="13"/>
  <c r="AA86" i="13"/>
  <c r="Z87" i="13"/>
  <c r="AA87" i="13"/>
  <c r="Z88" i="13"/>
  <c r="AA88" i="13"/>
  <c r="Z89" i="13"/>
  <c r="AA89" i="13"/>
  <c r="Z90" i="13"/>
  <c r="AA90" i="13"/>
  <c r="Z91" i="13"/>
  <c r="AA91" i="13"/>
  <c r="Z92" i="13"/>
  <c r="AA92" i="13"/>
  <c r="Z93" i="13"/>
  <c r="AA93" i="13"/>
  <c r="Z94" i="13"/>
  <c r="AA94" i="13"/>
  <c r="Z95" i="13"/>
  <c r="AA95" i="13"/>
  <c r="Z96" i="13"/>
  <c r="AA96" i="13"/>
  <c r="Z97" i="13"/>
  <c r="AA97" i="13"/>
  <c r="Z98" i="13"/>
  <c r="AA98" i="13"/>
  <c r="Z99" i="13"/>
  <c r="AA99" i="13"/>
  <c r="Z100" i="13"/>
  <c r="AA100" i="13"/>
  <c r="Z101" i="13"/>
  <c r="AA101" i="13"/>
  <c r="Z102" i="13"/>
  <c r="AA102" i="13"/>
  <c r="Z103" i="13"/>
  <c r="AA103" i="13"/>
  <c r="Z104" i="13"/>
  <c r="AA104" i="13"/>
  <c r="Z105" i="13"/>
  <c r="AA105" i="13"/>
  <c r="Z106" i="13"/>
  <c r="AA106" i="13"/>
  <c r="Z107" i="13"/>
  <c r="AA107" i="13"/>
  <c r="Z108" i="13"/>
  <c r="AA108" i="13"/>
  <c r="Z109" i="13"/>
  <c r="AA109" i="13"/>
  <c r="Z110" i="13"/>
  <c r="AA110" i="13"/>
  <c r="Z111" i="13"/>
  <c r="AA111" i="13"/>
  <c r="Z112" i="13"/>
  <c r="AA112" i="13"/>
  <c r="Z113" i="13"/>
  <c r="AA113" i="13"/>
  <c r="Z114" i="13"/>
  <c r="AA114" i="13"/>
  <c r="Z115" i="13"/>
  <c r="AA115" i="13"/>
  <c r="Z116" i="13"/>
  <c r="AA116" i="13"/>
  <c r="Z117" i="13"/>
  <c r="AA117" i="13"/>
  <c r="Z118" i="13"/>
  <c r="AA118" i="13"/>
  <c r="Z119" i="13"/>
  <c r="AA119" i="13"/>
  <c r="Z120" i="13"/>
  <c r="AA120" i="13"/>
  <c r="Z121" i="13"/>
  <c r="AA121" i="13"/>
  <c r="Z122" i="13"/>
  <c r="AA122" i="13"/>
  <c r="Z123" i="13"/>
  <c r="AA123" i="13"/>
  <c r="Z124" i="13"/>
  <c r="AA124" i="13"/>
  <c r="Z125" i="13"/>
  <c r="AA125" i="13"/>
  <c r="Z126" i="13"/>
  <c r="AA126" i="13"/>
  <c r="Z127" i="13"/>
  <c r="AA127" i="13"/>
  <c r="Z128" i="13"/>
  <c r="AA128" i="13"/>
  <c r="Z129" i="13"/>
  <c r="AA129" i="13"/>
  <c r="Q28" i="25"/>
  <c r="Z130" i="13"/>
  <c r="AA130" i="13"/>
  <c r="Z131" i="13"/>
  <c r="AA131" i="13"/>
  <c r="Z132" i="13"/>
  <c r="AA132" i="13"/>
  <c r="Z133" i="13"/>
  <c r="AA133" i="13"/>
  <c r="Z134" i="13"/>
  <c r="AA134" i="13"/>
  <c r="Z135" i="13"/>
  <c r="AA135" i="13"/>
  <c r="Z136" i="13"/>
  <c r="AA136" i="13"/>
  <c r="Z137" i="13"/>
  <c r="AA137" i="13"/>
  <c r="Z138" i="13"/>
  <c r="AA138" i="13"/>
  <c r="Z139" i="13"/>
  <c r="AA139" i="13"/>
  <c r="Z140" i="13"/>
  <c r="AA140" i="13"/>
  <c r="Z141" i="13"/>
  <c r="AA141" i="13"/>
  <c r="Z142" i="13"/>
  <c r="AA142" i="13"/>
  <c r="Z143" i="13"/>
  <c r="AA143" i="13"/>
  <c r="Z144" i="13"/>
  <c r="AA144" i="13"/>
  <c r="Z145" i="13"/>
  <c r="AA145" i="13"/>
  <c r="Z146" i="13"/>
  <c r="AA146" i="13"/>
  <c r="Z147" i="13"/>
  <c r="AA147" i="13"/>
  <c r="Z148" i="13"/>
  <c r="AA148" i="13"/>
  <c r="Z149" i="13"/>
  <c r="AA149" i="13"/>
  <c r="Z150" i="13"/>
  <c r="AA150" i="13"/>
  <c r="Z151" i="13"/>
  <c r="AA151" i="13"/>
  <c r="Z152" i="13"/>
  <c r="AA152" i="13"/>
  <c r="Z153" i="13"/>
  <c r="AA153" i="13"/>
  <c r="Z154" i="13"/>
  <c r="AA154" i="13"/>
  <c r="Z155" i="13"/>
  <c r="AA155" i="13"/>
  <c r="Z156" i="13"/>
  <c r="AA156" i="13"/>
  <c r="Z157" i="13"/>
  <c r="AA157" i="13"/>
  <c r="Z158" i="13"/>
  <c r="AA158" i="13"/>
  <c r="Z159" i="13"/>
  <c r="AA159" i="13"/>
  <c r="Z160" i="13"/>
  <c r="AA160" i="13"/>
  <c r="Z161" i="13"/>
  <c r="AA161" i="13"/>
  <c r="Z162" i="13"/>
  <c r="AA162" i="13"/>
  <c r="Z163" i="13"/>
  <c r="AA163" i="13"/>
  <c r="Z164" i="13"/>
  <c r="AA164" i="13"/>
  <c r="Z165" i="13"/>
  <c r="AA165" i="13"/>
  <c r="Z166" i="13"/>
  <c r="AA166" i="13"/>
  <c r="Z167" i="13"/>
  <c r="AA167" i="13"/>
  <c r="Z168" i="13"/>
  <c r="AA168" i="13"/>
  <c r="Z169" i="13"/>
  <c r="AA169" i="13"/>
  <c r="Z170" i="13"/>
  <c r="AA170" i="13"/>
  <c r="Z171" i="13"/>
  <c r="AA171" i="13"/>
  <c r="Z172" i="13"/>
  <c r="AA172" i="13"/>
  <c r="Z173" i="13"/>
  <c r="AA173" i="13"/>
  <c r="Z174" i="13"/>
  <c r="AA174" i="13"/>
  <c r="Z175" i="13"/>
  <c r="AA175" i="13"/>
  <c r="Z176" i="13"/>
  <c r="AA176" i="13"/>
  <c r="Z177" i="13"/>
  <c r="AA177" i="13"/>
  <c r="Z178" i="13"/>
  <c r="AA178" i="13"/>
  <c r="Z179" i="13"/>
  <c r="AA179" i="13"/>
  <c r="Z180" i="13"/>
  <c r="AA180" i="13"/>
  <c r="Z181" i="13"/>
  <c r="AA181" i="13"/>
  <c r="Z182" i="13"/>
  <c r="AA182" i="13"/>
  <c r="Z183" i="13"/>
  <c r="AA183" i="13"/>
  <c r="Z184" i="13"/>
  <c r="AA184" i="13"/>
  <c r="Z185" i="13"/>
  <c r="AA185" i="13"/>
  <c r="Z186" i="13"/>
  <c r="AA186" i="13"/>
  <c r="Z187" i="13"/>
  <c r="AA187" i="13"/>
  <c r="Z188" i="13"/>
  <c r="AA188" i="13"/>
  <c r="Z189" i="13"/>
  <c r="AA189" i="13"/>
  <c r="Z190" i="13"/>
  <c r="AA190" i="13"/>
  <c r="Z191" i="13"/>
  <c r="AA191" i="13"/>
  <c r="Z192" i="13"/>
  <c r="AA192" i="13"/>
  <c r="Z193" i="13"/>
  <c r="AA193" i="13"/>
  <c r="Z194" i="13"/>
  <c r="AA194" i="13"/>
  <c r="Z195" i="13"/>
  <c r="AA195" i="13"/>
  <c r="Z196" i="13"/>
  <c r="AA196" i="13"/>
  <c r="Z197" i="13"/>
  <c r="AA197" i="13"/>
  <c r="Z198" i="13"/>
  <c r="AA198" i="13"/>
  <c r="Z199" i="13"/>
  <c r="AA199" i="13"/>
  <c r="Z200" i="13"/>
  <c r="AA200" i="13"/>
  <c r="Z201" i="13"/>
  <c r="AA201" i="13"/>
  <c r="Z202" i="13"/>
  <c r="AA202" i="13"/>
  <c r="Z203" i="13"/>
  <c r="AA203" i="13"/>
  <c r="Z204" i="13"/>
  <c r="AA204" i="13"/>
  <c r="Z205" i="13"/>
  <c r="AA205" i="13"/>
  <c r="Z206" i="13"/>
  <c r="AA206" i="13"/>
  <c r="Z207" i="13"/>
  <c r="AA207" i="13"/>
  <c r="Z208" i="13"/>
  <c r="AA208" i="13"/>
  <c r="Z209" i="13"/>
  <c r="AA209" i="13"/>
  <c r="Z210" i="13"/>
  <c r="AA210" i="13"/>
  <c r="Z211" i="13"/>
  <c r="AA211" i="13"/>
  <c r="Z212" i="13"/>
  <c r="AA212" i="13"/>
  <c r="Z213" i="13"/>
  <c r="AA213" i="13"/>
  <c r="Z214" i="13"/>
  <c r="AA214" i="13"/>
  <c r="Z215" i="13"/>
  <c r="AA215" i="13"/>
  <c r="Z216" i="13"/>
  <c r="AA216" i="13"/>
  <c r="Z217" i="13"/>
  <c r="AA217" i="13"/>
  <c r="Z218" i="13"/>
  <c r="AA218" i="13"/>
  <c r="Z219" i="13"/>
  <c r="AA219" i="13"/>
  <c r="Z220" i="13"/>
  <c r="AA220" i="13"/>
  <c r="Z221" i="13"/>
  <c r="AA221" i="13"/>
  <c r="Z222" i="13"/>
  <c r="AA222" i="13"/>
  <c r="Z223" i="13"/>
  <c r="AA223" i="13"/>
  <c r="Z224" i="13"/>
  <c r="AA224" i="13"/>
  <c r="Z225" i="13"/>
  <c r="AA225" i="13"/>
  <c r="Z226" i="13"/>
  <c r="AA226" i="13"/>
  <c r="Z227" i="13"/>
  <c r="AA227" i="13"/>
  <c r="Z228" i="13"/>
  <c r="AA228" i="13"/>
  <c r="Z229" i="13"/>
  <c r="AA229" i="13"/>
  <c r="Z230" i="13"/>
  <c r="AA230" i="13"/>
  <c r="Z231" i="13"/>
  <c r="AA231" i="13"/>
  <c r="Z232" i="13"/>
  <c r="AA232" i="13"/>
  <c r="Z233" i="13"/>
  <c r="AA233" i="13"/>
  <c r="Z234" i="13"/>
  <c r="AA234" i="13"/>
  <c r="Z235" i="13"/>
  <c r="AA235" i="13"/>
  <c r="Q29" i="25"/>
  <c r="Z236" i="13"/>
  <c r="AA236" i="13"/>
  <c r="Z237" i="13"/>
  <c r="AA237" i="13"/>
  <c r="Z238" i="13"/>
  <c r="AA238" i="13"/>
  <c r="Z239" i="13"/>
  <c r="AA239" i="13"/>
  <c r="Z240" i="13"/>
  <c r="AA240" i="13"/>
  <c r="Z241" i="13"/>
  <c r="AA241" i="13"/>
  <c r="Z242" i="13"/>
  <c r="AA242" i="13"/>
  <c r="Z243" i="13"/>
  <c r="AA243" i="13"/>
  <c r="Z244" i="13"/>
  <c r="AA244" i="13"/>
  <c r="Z245" i="13"/>
  <c r="AA245" i="13"/>
  <c r="Z246" i="13"/>
  <c r="AA246" i="13"/>
  <c r="Z247" i="13"/>
  <c r="AA247" i="13"/>
  <c r="Z248" i="13"/>
  <c r="AA248" i="13"/>
  <c r="Z249" i="13"/>
  <c r="AA249" i="13"/>
  <c r="Z250" i="13"/>
  <c r="AA250" i="13"/>
  <c r="Z251" i="13"/>
  <c r="AA251" i="13"/>
  <c r="Z252" i="13"/>
  <c r="AA252" i="13"/>
  <c r="Z253" i="13"/>
  <c r="AA253" i="13"/>
  <c r="Z254" i="13"/>
  <c r="AA254" i="13"/>
  <c r="Z255" i="13"/>
  <c r="AA255" i="13"/>
  <c r="Z256" i="13"/>
  <c r="AA256" i="13"/>
  <c r="Z257" i="13"/>
  <c r="AA257" i="13"/>
  <c r="Z258" i="13"/>
  <c r="AA258" i="13"/>
  <c r="Z259" i="13"/>
  <c r="AA259" i="13"/>
  <c r="Z260" i="13"/>
  <c r="AA260" i="13"/>
  <c r="Z261" i="13"/>
  <c r="AA261" i="13"/>
  <c r="Z262" i="13"/>
  <c r="AA262" i="13"/>
  <c r="Z263" i="13"/>
  <c r="AA263" i="13"/>
  <c r="Z264" i="13"/>
  <c r="AA264" i="13"/>
  <c r="Z265" i="13"/>
  <c r="AA265" i="13"/>
  <c r="Z266" i="13"/>
  <c r="AA266" i="13"/>
  <c r="Z267" i="13"/>
  <c r="AA267" i="13"/>
  <c r="Z268" i="13"/>
  <c r="AA268" i="13"/>
  <c r="Z269" i="13"/>
  <c r="AA269" i="13"/>
  <c r="Z270" i="13"/>
  <c r="AA270" i="13"/>
  <c r="Z271" i="13"/>
  <c r="AA271" i="13"/>
  <c r="Z272" i="13"/>
  <c r="AA272" i="13"/>
  <c r="Z273" i="13"/>
  <c r="AA273" i="13"/>
  <c r="Z274" i="13"/>
  <c r="AA274" i="13"/>
  <c r="Z275" i="13"/>
  <c r="AA275" i="13"/>
  <c r="Z276" i="13"/>
  <c r="AA276" i="13"/>
  <c r="Z277" i="13"/>
  <c r="AA277" i="13"/>
  <c r="Z278" i="13"/>
  <c r="AA278" i="13"/>
  <c r="Z279" i="13"/>
  <c r="AA279" i="13"/>
  <c r="Z280" i="13"/>
  <c r="AA280" i="13"/>
  <c r="Z281" i="13"/>
  <c r="AA281" i="13"/>
  <c r="Z282" i="13"/>
  <c r="AA282" i="13"/>
  <c r="Z283" i="13"/>
  <c r="AA283" i="13"/>
  <c r="Z284" i="13"/>
  <c r="AA284" i="13"/>
  <c r="Z285" i="13"/>
  <c r="AA285" i="13"/>
  <c r="Z286" i="13"/>
  <c r="AA286" i="13"/>
  <c r="Z287" i="13"/>
  <c r="AA287" i="13"/>
  <c r="Z288" i="13"/>
  <c r="AA288" i="13"/>
  <c r="Z289" i="13"/>
  <c r="AA289" i="13"/>
  <c r="Z290" i="13"/>
  <c r="AA290" i="13"/>
  <c r="Z291" i="13"/>
  <c r="AA291" i="13"/>
  <c r="Z292" i="13"/>
  <c r="AA292" i="13"/>
  <c r="Z293" i="13"/>
  <c r="AA293" i="13"/>
  <c r="Z294" i="13"/>
  <c r="AA294" i="13"/>
  <c r="Z295" i="13"/>
  <c r="AA295" i="13"/>
  <c r="Z296" i="13"/>
  <c r="AA296" i="13"/>
  <c r="Z297" i="13"/>
  <c r="AA297" i="13"/>
  <c r="Z298" i="13"/>
  <c r="AA298" i="13"/>
  <c r="Z299" i="13"/>
  <c r="AA299" i="13"/>
  <c r="Z300" i="13"/>
  <c r="AA300" i="13"/>
  <c r="Z301" i="13"/>
  <c r="AA301" i="13"/>
  <c r="Z302" i="13"/>
  <c r="AA302" i="13"/>
  <c r="Z303" i="13"/>
  <c r="AA303" i="13"/>
  <c r="Z304" i="13"/>
  <c r="AA304" i="13"/>
  <c r="Z305" i="13"/>
  <c r="AA305" i="13"/>
  <c r="Z306" i="13"/>
  <c r="AA306" i="13"/>
  <c r="Z307" i="13"/>
  <c r="AA307" i="13"/>
  <c r="Z308" i="13"/>
  <c r="AA308" i="13"/>
  <c r="Z309" i="13"/>
  <c r="AA309" i="13"/>
  <c r="Z310" i="13"/>
  <c r="AA310" i="13"/>
  <c r="Z311" i="13"/>
  <c r="AA311" i="13"/>
  <c r="Z312" i="13"/>
  <c r="AA312" i="13"/>
  <c r="Z313" i="13"/>
  <c r="AA313" i="13"/>
  <c r="Z314" i="13"/>
  <c r="AA314" i="13"/>
  <c r="Z315" i="13"/>
  <c r="AA315" i="13"/>
  <c r="Z316" i="13"/>
  <c r="AA316" i="13"/>
  <c r="Z317" i="13"/>
  <c r="AA317" i="13"/>
  <c r="Z318" i="13"/>
  <c r="AA318" i="13"/>
  <c r="Z319" i="13"/>
  <c r="AA319" i="13"/>
  <c r="Z320" i="13"/>
  <c r="AA320" i="13"/>
  <c r="Z321" i="13"/>
  <c r="AA321" i="13"/>
  <c r="Z322" i="13"/>
  <c r="AA322" i="13"/>
  <c r="Z323" i="13"/>
  <c r="AA323" i="13"/>
  <c r="Z324" i="13"/>
  <c r="AA324" i="13"/>
  <c r="Z325" i="13"/>
  <c r="AA325" i="13"/>
  <c r="Z326" i="13"/>
  <c r="AA326" i="13"/>
  <c r="Z327" i="13"/>
  <c r="AA327" i="13"/>
  <c r="Z328" i="13"/>
  <c r="AA328" i="13"/>
  <c r="Z329" i="13"/>
  <c r="AA329" i="13"/>
  <c r="Z330" i="13"/>
  <c r="AA330" i="13"/>
  <c r="Z331" i="13"/>
  <c r="AA331" i="13"/>
  <c r="Z332" i="13"/>
  <c r="AA332" i="13"/>
  <c r="Z333" i="13"/>
  <c r="AA333" i="13"/>
  <c r="Z334" i="13"/>
  <c r="AA334" i="13"/>
  <c r="Z335" i="13"/>
  <c r="AA335" i="13"/>
  <c r="Z336" i="13"/>
  <c r="AA336" i="13"/>
  <c r="Z337" i="13"/>
  <c r="AA337" i="13"/>
  <c r="Z338" i="13"/>
  <c r="AA338" i="13"/>
  <c r="Z339" i="13"/>
  <c r="AA339" i="13"/>
  <c r="Z340" i="13"/>
  <c r="AA340" i="13"/>
  <c r="Z341" i="13"/>
  <c r="AA341" i="13"/>
  <c r="Z342" i="13"/>
  <c r="AA342" i="13"/>
  <c r="Z343" i="13"/>
  <c r="AA343" i="13"/>
  <c r="Z344" i="13"/>
  <c r="AA344" i="13"/>
  <c r="Z345" i="13"/>
  <c r="AA345" i="13"/>
  <c r="Z346" i="13"/>
  <c r="AA346" i="13"/>
  <c r="Z347" i="13"/>
  <c r="AA347" i="13"/>
  <c r="Z348" i="13"/>
  <c r="AA348" i="13"/>
  <c r="Z349" i="13"/>
  <c r="AA349" i="13"/>
  <c r="Z350" i="13"/>
  <c r="AA350" i="13"/>
  <c r="Z351" i="13"/>
  <c r="AA351" i="13"/>
  <c r="Z352" i="13"/>
  <c r="AA352" i="13"/>
  <c r="Z353" i="13"/>
  <c r="AA353" i="13"/>
  <c r="Z354" i="13"/>
  <c r="AA354" i="13"/>
  <c r="Z355" i="13"/>
  <c r="AA355" i="13"/>
  <c r="Z356" i="13"/>
  <c r="AA356" i="13"/>
  <c r="Z357" i="13"/>
  <c r="AA357" i="13"/>
  <c r="Z358" i="13"/>
  <c r="AA358" i="13"/>
  <c r="Z359" i="13"/>
  <c r="AA359" i="13"/>
  <c r="Z360" i="13"/>
  <c r="AA360" i="13"/>
  <c r="Z361" i="13"/>
  <c r="AA361" i="13"/>
  <c r="Z362" i="13"/>
  <c r="AA362" i="13"/>
  <c r="Z363" i="13"/>
  <c r="AA363" i="13"/>
  <c r="Z364" i="13"/>
  <c r="AA364" i="13"/>
  <c r="Z365" i="13"/>
  <c r="AA365" i="13"/>
  <c r="Z366" i="13"/>
  <c r="AA366" i="13"/>
  <c r="Z367" i="13"/>
  <c r="AA367" i="13"/>
  <c r="Z368" i="13"/>
  <c r="AA368" i="13"/>
  <c r="Z369" i="13"/>
  <c r="AA369" i="13"/>
  <c r="Z370" i="13"/>
  <c r="AA370" i="13"/>
  <c r="Z371" i="13"/>
  <c r="AA371" i="13"/>
  <c r="Z372" i="13"/>
  <c r="AA372" i="13"/>
  <c r="Z373" i="13"/>
  <c r="AA373" i="13"/>
  <c r="Z374" i="13"/>
  <c r="AA374" i="13"/>
  <c r="Z375" i="13"/>
  <c r="AA375" i="13"/>
  <c r="Z376" i="13"/>
  <c r="AA376" i="13"/>
  <c r="Z377" i="13"/>
  <c r="AA377" i="13"/>
  <c r="Z378" i="13"/>
  <c r="AA378" i="13"/>
  <c r="Z379" i="13"/>
  <c r="AA379" i="13"/>
  <c r="Z380" i="13"/>
  <c r="AA380" i="13"/>
  <c r="Z381" i="13"/>
  <c r="AA381" i="13"/>
  <c r="Z382" i="13"/>
  <c r="AA382" i="13"/>
  <c r="Z383" i="13"/>
  <c r="AA383" i="13"/>
  <c r="Z384" i="13"/>
  <c r="AA384" i="13"/>
  <c r="Z385" i="13"/>
  <c r="AA385" i="13"/>
  <c r="Z386" i="13"/>
  <c r="AA386" i="13"/>
  <c r="Z387" i="13"/>
  <c r="AA387" i="13"/>
  <c r="Z388" i="13"/>
  <c r="AA388" i="13"/>
  <c r="Z389" i="13"/>
  <c r="AA389" i="13"/>
  <c r="Z390" i="13"/>
  <c r="AA390" i="13"/>
  <c r="Z391" i="13"/>
  <c r="AA391" i="13"/>
  <c r="Z392" i="13"/>
  <c r="AA392" i="13"/>
  <c r="Z393" i="13"/>
  <c r="AA393" i="13"/>
  <c r="Z394" i="13"/>
  <c r="AA394" i="13"/>
  <c r="Z395" i="13"/>
  <c r="AA395" i="13"/>
  <c r="Z396" i="13"/>
  <c r="AA396" i="13"/>
  <c r="Z397" i="13"/>
  <c r="AA397" i="13"/>
  <c r="Z398" i="13"/>
  <c r="AA398" i="13"/>
  <c r="Z399" i="13"/>
  <c r="AA399" i="13"/>
  <c r="Z400" i="13"/>
  <c r="AA400" i="13"/>
  <c r="Z401" i="13"/>
  <c r="AA401" i="13"/>
  <c r="Z402" i="13"/>
  <c r="AA402" i="13"/>
  <c r="Z403" i="13"/>
  <c r="AA403" i="13"/>
  <c r="Z404" i="13"/>
  <c r="AA404" i="13"/>
  <c r="Z405" i="13"/>
  <c r="AA405" i="13"/>
  <c r="Z406" i="13"/>
  <c r="AA406" i="13"/>
  <c r="Z407" i="13"/>
  <c r="AA407" i="13"/>
  <c r="Z408" i="13"/>
  <c r="AA408" i="13"/>
  <c r="Z409" i="13"/>
  <c r="AA409" i="13"/>
  <c r="Z410" i="13"/>
  <c r="AA410" i="13"/>
  <c r="Z411" i="13"/>
  <c r="AA411" i="13"/>
  <c r="Z412" i="13"/>
  <c r="AA412" i="13"/>
  <c r="Z413" i="13"/>
  <c r="AA413" i="13"/>
  <c r="Z414" i="13"/>
  <c r="AA414" i="13"/>
  <c r="Z415" i="13"/>
  <c r="AA415" i="13"/>
  <c r="Z416" i="13"/>
  <c r="AA416" i="13"/>
  <c r="Z417" i="13"/>
  <c r="AA417" i="13"/>
  <c r="Z418" i="13"/>
  <c r="AA418" i="13"/>
  <c r="Z419" i="13"/>
  <c r="AA419" i="13"/>
  <c r="Z420" i="13"/>
  <c r="AA420" i="13"/>
  <c r="Z421" i="13"/>
  <c r="AA421" i="13"/>
  <c r="Z422" i="13"/>
  <c r="AA422" i="13"/>
  <c r="Z423" i="13"/>
  <c r="AA423" i="13"/>
  <c r="Z424" i="13"/>
  <c r="AA424" i="13"/>
  <c r="Z425" i="13"/>
  <c r="AA425" i="13"/>
  <c r="Z426" i="13"/>
  <c r="AA426" i="13"/>
  <c r="Z427" i="13"/>
  <c r="AA427" i="13"/>
  <c r="Z428" i="13"/>
  <c r="AA428" i="13"/>
  <c r="Z429" i="13"/>
  <c r="AA429" i="13"/>
  <c r="Z430" i="13"/>
  <c r="AA430" i="13"/>
  <c r="Z431" i="13"/>
  <c r="AA431" i="13"/>
  <c r="Z432" i="13"/>
  <c r="AA432" i="13"/>
  <c r="Z433" i="13"/>
  <c r="AA433" i="13"/>
  <c r="Z434" i="13"/>
  <c r="AA434" i="13"/>
  <c r="Z435" i="13"/>
  <c r="AA435" i="13"/>
  <c r="Z436" i="13"/>
  <c r="AA436" i="13"/>
  <c r="Z437" i="13"/>
  <c r="AA437" i="13"/>
  <c r="Z438" i="13"/>
  <c r="AA438" i="13"/>
  <c r="Z439" i="13"/>
  <c r="AA439" i="13"/>
  <c r="Z440" i="13"/>
  <c r="AA440" i="13"/>
  <c r="Z441" i="13"/>
  <c r="AA441" i="13"/>
  <c r="Z442" i="13"/>
  <c r="AA442" i="13"/>
  <c r="Z443" i="13"/>
  <c r="AA443" i="13"/>
  <c r="Z444" i="13"/>
  <c r="AA444" i="13"/>
  <c r="Z445" i="13"/>
  <c r="AA445" i="13"/>
  <c r="Z446" i="13"/>
  <c r="AA446" i="13"/>
  <c r="Z447" i="13"/>
  <c r="AA447" i="13"/>
  <c r="Z448" i="13"/>
  <c r="AA448" i="13"/>
  <c r="Z449" i="13"/>
  <c r="AA449" i="13"/>
  <c r="Z450" i="13"/>
  <c r="AA450" i="13"/>
  <c r="Z451" i="13"/>
  <c r="AA451" i="13"/>
  <c r="Z452" i="13"/>
  <c r="AA452" i="13"/>
  <c r="Z453" i="13"/>
  <c r="AA453" i="13"/>
  <c r="Z454" i="13"/>
  <c r="AA454" i="13"/>
  <c r="Z455" i="13"/>
  <c r="AA455" i="13"/>
  <c r="Z456" i="13"/>
  <c r="AA456" i="13"/>
  <c r="Z457" i="13"/>
  <c r="AA457" i="13"/>
  <c r="Z458" i="13"/>
  <c r="AA458" i="13"/>
  <c r="Z459" i="13"/>
  <c r="AA459" i="13"/>
  <c r="Z460" i="13"/>
  <c r="AA460" i="13"/>
  <c r="Z461" i="13"/>
  <c r="AA461" i="13"/>
  <c r="Z462" i="13"/>
  <c r="AA462" i="13"/>
  <c r="Z463" i="13"/>
  <c r="AA463" i="13"/>
  <c r="Z464" i="13"/>
  <c r="AA464" i="13"/>
  <c r="Z465" i="13"/>
  <c r="AA465" i="13"/>
  <c r="Z466" i="13"/>
  <c r="AA466" i="13"/>
  <c r="Z467" i="13"/>
  <c r="AA467" i="13"/>
  <c r="Z468" i="13"/>
  <c r="AA468" i="13"/>
  <c r="Z469" i="13"/>
  <c r="AA469" i="13"/>
  <c r="Z470" i="13"/>
  <c r="AA470" i="13"/>
  <c r="Z471" i="13"/>
  <c r="AA471" i="13"/>
  <c r="Z472" i="13"/>
  <c r="AA472" i="13"/>
  <c r="Z473" i="13"/>
  <c r="AA473" i="13"/>
  <c r="Z474" i="13"/>
  <c r="AA474" i="13"/>
  <c r="Z475" i="13"/>
  <c r="AA475" i="13"/>
  <c r="Z476" i="13"/>
  <c r="AA476" i="13"/>
  <c r="Z477" i="13"/>
  <c r="AA477" i="13"/>
  <c r="Z478" i="13"/>
  <c r="AA478" i="13"/>
  <c r="Z479" i="13"/>
  <c r="AA479" i="13"/>
  <c r="Z480" i="13"/>
  <c r="AA480" i="13"/>
  <c r="Z481" i="13"/>
  <c r="AA481" i="13"/>
  <c r="Z482" i="13"/>
  <c r="AA482" i="13"/>
  <c r="Z483" i="13"/>
  <c r="AA483" i="13"/>
  <c r="Z484" i="13"/>
  <c r="AA484" i="13"/>
  <c r="Z485" i="13"/>
  <c r="AA485" i="13"/>
  <c r="Z486" i="13"/>
  <c r="AA486" i="13"/>
  <c r="Z487" i="13"/>
  <c r="AA487" i="13"/>
  <c r="Z488" i="13"/>
  <c r="AA488" i="13"/>
  <c r="Z489" i="13"/>
  <c r="AA489" i="13"/>
  <c r="Z490" i="13"/>
  <c r="AA490" i="13"/>
  <c r="Z491" i="13"/>
  <c r="AA491" i="13"/>
  <c r="Z492" i="13"/>
  <c r="AA492" i="13"/>
  <c r="Z493" i="13"/>
  <c r="AA493" i="13"/>
  <c r="Z494" i="13"/>
  <c r="AA494" i="13"/>
  <c r="Z495" i="13"/>
  <c r="AA495" i="13"/>
  <c r="Z496" i="13"/>
  <c r="AA496" i="13"/>
  <c r="Z497" i="13"/>
  <c r="AA497" i="13"/>
  <c r="Z498" i="13"/>
  <c r="AA498" i="13"/>
  <c r="Z499" i="13"/>
  <c r="AA499" i="13"/>
  <c r="Z500" i="13"/>
  <c r="AA500" i="13"/>
  <c r="Z501" i="13"/>
  <c r="AA501" i="13"/>
  <c r="Z502" i="13"/>
  <c r="AA502" i="13"/>
  <c r="Z503" i="13"/>
  <c r="AA503" i="13"/>
  <c r="Z504" i="13"/>
  <c r="AA504" i="13"/>
  <c r="Z505" i="13"/>
  <c r="AA505" i="13"/>
  <c r="Z506" i="13"/>
  <c r="AA506" i="13"/>
  <c r="Z507" i="13"/>
  <c r="AA507" i="13"/>
  <c r="Z508" i="13"/>
  <c r="AA508" i="13"/>
  <c r="Z509" i="13"/>
  <c r="AA509" i="13"/>
  <c r="Z510" i="13"/>
  <c r="AA510" i="13"/>
  <c r="Z511" i="13"/>
  <c r="AA511" i="13"/>
  <c r="Z512" i="13"/>
  <c r="AA512" i="13"/>
  <c r="Z513" i="13"/>
  <c r="AA513" i="13"/>
  <c r="Z514" i="13"/>
  <c r="AA514" i="13"/>
  <c r="Z515" i="13"/>
  <c r="AA515" i="13"/>
  <c r="Z516" i="13"/>
  <c r="AA516" i="13"/>
  <c r="Z517" i="13"/>
  <c r="AA517" i="13"/>
  <c r="Z518" i="13"/>
  <c r="AA518" i="13"/>
  <c r="Z519" i="13"/>
  <c r="AA519" i="13"/>
  <c r="Z520" i="13"/>
  <c r="AA520" i="13"/>
  <c r="Z521" i="13"/>
  <c r="AA521" i="13"/>
  <c r="Z522" i="13"/>
  <c r="AA522" i="13"/>
  <c r="Z523" i="13"/>
  <c r="AA523" i="13"/>
  <c r="Z524" i="13"/>
  <c r="AA524" i="13"/>
  <c r="Z525" i="13"/>
  <c r="AA525" i="13"/>
  <c r="Z526" i="13"/>
  <c r="AA526" i="13"/>
  <c r="Z527" i="13"/>
  <c r="AA527" i="13"/>
  <c r="Z528" i="13"/>
  <c r="AA528" i="13"/>
  <c r="Z529" i="13"/>
  <c r="AA529" i="13"/>
  <c r="Z530" i="13"/>
  <c r="AA530" i="13"/>
  <c r="Z531" i="13"/>
  <c r="AA531" i="13"/>
  <c r="Z532" i="13"/>
  <c r="AA532" i="13"/>
  <c r="Z533" i="13"/>
  <c r="AA533" i="13"/>
  <c r="Z534" i="13"/>
  <c r="AA534" i="13"/>
  <c r="Z535" i="13"/>
  <c r="AA535" i="13"/>
  <c r="Z536" i="13"/>
  <c r="AA536" i="13"/>
  <c r="Z537" i="13"/>
  <c r="AA537" i="13"/>
  <c r="Z538" i="13"/>
  <c r="AA538" i="13"/>
  <c r="Z539" i="13"/>
  <c r="AA539" i="13"/>
  <c r="Z540" i="13"/>
  <c r="AA540" i="13"/>
  <c r="Z541" i="13"/>
  <c r="AA541" i="13"/>
  <c r="Z542" i="13"/>
  <c r="AA542" i="13"/>
  <c r="Z543" i="13"/>
  <c r="AA543" i="13"/>
  <c r="Z544" i="13"/>
  <c r="AA544" i="13"/>
  <c r="Z545" i="13"/>
  <c r="AA545" i="13"/>
  <c r="Z546" i="13"/>
  <c r="AA546" i="13"/>
  <c r="Z547" i="13"/>
  <c r="AA547" i="13"/>
  <c r="Z548" i="13"/>
  <c r="AA548" i="13"/>
  <c r="Z549" i="13"/>
  <c r="AA549" i="13"/>
  <c r="Z550" i="13"/>
  <c r="AA550" i="13"/>
  <c r="Z551" i="13"/>
  <c r="AA551" i="13"/>
  <c r="Z552" i="13"/>
  <c r="AA552" i="13"/>
  <c r="Z553" i="13"/>
  <c r="AA553" i="13"/>
  <c r="Z554" i="13"/>
  <c r="AA554" i="13"/>
  <c r="Z555" i="13"/>
  <c r="AA555" i="13"/>
  <c r="Z556" i="13"/>
  <c r="AA556" i="13"/>
  <c r="Z557" i="13"/>
  <c r="AA557" i="13"/>
  <c r="Z558" i="13"/>
  <c r="AA558" i="13"/>
  <c r="Z559" i="13"/>
  <c r="AA559" i="13"/>
  <c r="Z560" i="13"/>
  <c r="AA560" i="13"/>
  <c r="Z561" i="13"/>
  <c r="AA561" i="13"/>
  <c r="Z562" i="13"/>
  <c r="AA562" i="13"/>
  <c r="Z563" i="13"/>
  <c r="AA563" i="13"/>
  <c r="Z564" i="13"/>
  <c r="AA564" i="13"/>
  <c r="Z565" i="13"/>
  <c r="AA565" i="13"/>
  <c r="Z566" i="13"/>
  <c r="AA566" i="13"/>
  <c r="Z567" i="13"/>
  <c r="AA567" i="13"/>
  <c r="Z568" i="13"/>
  <c r="AA568" i="13"/>
  <c r="Z569" i="13"/>
  <c r="AA569" i="13"/>
  <c r="Z570" i="13"/>
  <c r="AA570" i="13"/>
  <c r="Z571" i="13"/>
  <c r="AA571" i="13"/>
  <c r="Z572" i="13"/>
  <c r="AA572" i="13"/>
  <c r="Z573" i="13"/>
  <c r="AA573" i="13"/>
  <c r="Z574" i="13"/>
  <c r="AA574" i="13"/>
  <c r="Z575" i="13"/>
  <c r="AA575" i="13"/>
  <c r="Z576" i="13"/>
  <c r="AA576" i="13"/>
  <c r="Z577" i="13"/>
  <c r="AA577" i="13"/>
  <c r="Z578" i="13"/>
  <c r="AA578" i="13"/>
  <c r="Z579" i="13"/>
  <c r="AA579" i="13"/>
  <c r="Z580" i="13"/>
  <c r="AA580" i="13"/>
  <c r="Z581" i="13"/>
  <c r="AA581" i="13"/>
  <c r="Z582" i="13"/>
  <c r="AA582" i="13"/>
  <c r="Z583" i="13"/>
  <c r="AA583" i="13"/>
  <c r="Z584" i="13"/>
  <c r="AA584" i="13"/>
  <c r="Z585" i="13"/>
  <c r="AA585" i="13"/>
  <c r="Z586" i="13"/>
  <c r="AA586" i="13"/>
  <c r="Z587" i="13"/>
  <c r="AA587" i="13"/>
  <c r="Z588" i="13"/>
  <c r="AA588" i="13"/>
  <c r="Z589" i="13"/>
  <c r="AA589" i="13"/>
  <c r="Z590" i="13"/>
  <c r="AA590" i="13"/>
  <c r="Z591" i="13"/>
  <c r="AA591" i="13"/>
  <c r="Z592" i="13"/>
  <c r="AA592" i="13"/>
  <c r="Z593" i="13"/>
  <c r="AA593" i="13"/>
  <c r="Z594" i="13"/>
  <c r="AA594" i="13"/>
  <c r="Z595" i="13"/>
  <c r="AA595" i="13"/>
  <c r="Z596" i="13"/>
  <c r="AA596" i="13"/>
  <c r="Z597" i="13"/>
  <c r="AA597" i="13"/>
  <c r="Z598" i="13"/>
  <c r="AA598" i="13"/>
  <c r="Z599" i="13"/>
  <c r="AA599" i="13"/>
  <c r="Z600" i="13"/>
  <c r="AA600" i="13"/>
  <c r="Z601" i="13"/>
  <c r="AA601" i="13"/>
  <c r="Z602" i="13"/>
  <c r="AA602" i="13"/>
  <c r="Z603" i="13"/>
  <c r="AA603" i="13"/>
  <c r="Z604" i="13"/>
  <c r="AA604" i="13"/>
  <c r="Z605" i="13"/>
  <c r="AA605" i="13"/>
  <c r="Z606" i="13"/>
  <c r="AA606" i="13"/>
  <c r="Z607" i="13"/>
  <c r="AA607" i="13"/>
  <c r="Z608" i="13"/>
  <c r="AA608" i="13"/>
  <c r="Z609" i="13"/>
  <c r="AA609" i="13"/>
  <c r="Z610" i="13"/>
  <c r="AA610" i="13"/>
  <c r="Z611" i="13"/>
  <c r="AA611" i="13"/>
  <c r="Z612" i="13"/>
  <c r="AA612" i="13"/>
  <c r="Z613" i="13"/>
  <c r="AA613" i="13"/>
  <c r="Z614" i="13"/>
  <c r="AA614" i="13"/>
  <c r="Z615" i="13"/>
  <c r="AA615" i="13"/>
  <c r="Z616" i="13"/>
  <c r="AA616" i="13"/>
  <c r="Z617" i="13"/>
  <c r="AA617" i="13"/>
  <c r="Z618" i="13"/>
  <c r="AA618" i="13"/>
  <c r="Z619" i="13"/>
  <c r="AA619" i="13"/>
  <c r="Z620" i="13"/>
  <c r="AA620" i="13"/>
  <c r="Z621" i="13"/>
  <c r="AA621" i="13"/>
  <c r="Z622" i="13"/>
  <c r="AA622" i="13"/>
  <c r="Z623" i="13"/>
  <c r="AA623" i="13"/>
  <c r="Z624" i="13"/>
  <c r="AA624" i="13"/>
  <c r="Z625" i="13"/>
  <c r="AA625" i="13"/>
  <c r="Z626" i="13"/>
  <c r="AA626" i="13"/>
  <c r="Z627" i="13"/>
  <c r="AA627" i="13"/>
  <c r="Z628" i="13"/>
  <c r="AA628" i="13"/>
  <c r="Z629" i="13"/>
  <c r="AA629" i="13"/>
  <c r="Z630" i="13"/>
  <c r="AA630" i="13"/>
  <c r="Z631" i="13"/>
  <c r="AA631" i="13"/>
  <c r="Z632" i="13"/>
  <c r="AA632" i="13"/>
  <c r="Z633" i="13"/>
  <c r="AA633" i="13"/>
  <c r="Z634" i="13"/>
  <c r="AA634" i="13"/>
  <c r="Z635" i="13"/>
  <c r="AA635" i="13"/>
  <c r="Z636" i="13"/>
  <c r="AA636" i="13"/>
  <c r="Z637" i="13"/>
  <c r="AA637" i="13"/>
  <c r="Z638" i="13"/>
  <c r="AA638" i="13"/>
  <c r="Z639" i="13"/>
  <c r="AA639" i="13"/>
  <c r="Z640" i="13"/>
  <c r="AA640" i="13"/>
  <c r="Z641" i="13"/>
  <c r="AA641" i="13"/>
  <c r="Z642" i="13"/>
  <c r="AA642" i="13"/>
  <c r="Z643" i="13"/>
  <c r="AA643" i="13"/>
  <c r="Z644" i="13"/>
  <c r="AA644" i="13"/>
  <c r="Z645" i="13"/>
  <c r="AA645" i="13"/>
  <c r="Z646" i="13"/>
  <c r="AA646" i="13"/>
  <c r="Z647" i="13"/>
  <c r="AA647" i="13"/>
  <c r="Z648" i="13"/>
  <c r="AA648" i="13"/>
  <c r="Z649" i="13"/>
  <c r="AA649" i="13"/>
  <c r="Z650" i="13"/>
  <c r="AA650" i="13"/>
  <c r="Z651" i="13"/>
  <c r="AA651" i="13"/>
  <c r="Z652" i="13"/>
  <c r="AA652" i="13"/>
  <c r="Z653" i="13"/>
  <c r="AA653" i="13"/>
  <c r="Z654" i="13"/>
  <c r="AA654" i="13"/>
  <c r="Z655" i="13"/>
  <c r="AA655" i="13"/>
  <c r="Z656" i="13"/>
  <c r="AA656" i="13"/>
  <c r="Z657" i="13"/>
  <c r="AA657" i="13"/>
  <c r="Z658" i="13"/>
  <c r="AA658" i="13"/>
  <c r="Z659" i="13"/>
  <c r="AA659" i="13"/>
  <c r="Z660" i="13"/>
  <c r="AA660" i="13"/>
  <c r="Z661" i="13"/>
  <c r="AA661" i="13"/>
  <c r="Z662" i="13"/>
  <c r="AA662" i="13"/>
  <c r="Z663" i="13"/>
  <c r="AA663" i="13"/>
  <c r="Z664" i="13"/>
  <c r="AA664" i="13"/>
  <c r="Z665" i="13"/>
  <c r="AA665" i="13"/>
  <c r="Z666" i="13"/>
  <c r="AA666" i="13"/>
  <c r="Z667" i="13"/>
  <c r="AA667" i="13"/>
  <c r="Z668" i="13"/>
  <c r="AA668" i="13"/>
  <c r="Z669" i="13"/>
  <c r="AA669" i="13"/>
  <c r="Z670" i="13"/>
  <c r="AA670" i="13"/>
  <c r="Z671" i="13"/>
  <c r="AA671" i="13"/>
  <c r="Z672" i="13"/>
  <c r="AA672" i="13"/>
  <c r="Z673" i="13"/>
  <c r="AA673" i="13"/>
  <c r="Z674" i="13"/>
  <c r="AA674" i="13"/>
  <c r="Z675" i="13"/>
  <c r="AA675" i="13"/>
  <c r="Z676" i="13"/>
  <c r="AA676" i="13"/>
  <c r="Z677" i="13"/>
  <c r="AA677" i="13"/>
  <c r="Z678" i="13"/>
  <c r="AA678" i="13"/>
  <c r="Z679" i="13"/>
  <c r="AA679" i="13"/>
  <c r="Z680" i="13"/>
  <c r="AA680" i="13"/>
  <c r="Z681" i="13"/>
  <c r="AA681" i="13"/>
  <c r="Z682" i="13"/>
  <c r="AA682" i="13"/>
  <c r="Z683" i="13"/>
  <c r="AA683" i="13"/>
  <c r="Z684" i="13"/>
  <c r="AA684" i="13"/>
  <c r="Z685" i="13"/>
  <c r="AA685" i="13"/>
  <c r="Z686" i="13"/>
  <c r="AA686" i="13"/>
  <c r="Z687" i="13"/>
  <c r="AA687" i="13"/>
  <c r="Z688" i="13"/>
  <c r="AA688" i="13"/>
  <c r="Z689" i="13"/>
  <c r="AA689" i="13"/>
  <c r="Z690" i="13"/>
  <c r="AA690" i="13"/>
  <c r="Z691" i="13"/>
  <c r="AA691" i="13"/>
  <c r="Z692" i="13"/>
  <c r="AA692" i="13"/>
  <c r="Z693" i="13"/>
  <c r="AA693" i="13"/>
  <c r="Z694" i="13"/>
  <c r="AA694" i="13"/>
  <c r="Z695" i="13"/>
  <c r="AA695" i="13"/>
  <c r="Z696" i="13"/>
  <c r="AA696" i="13"/>
  <c r="Z697" i="13"/>
  <c r="AA697" i="13"/>
  <c r="Z698" i="13"/>
  <c r="AA698" i="13"/>
  <c r="Z699" i="13"/>
  <c r="AA699" i="13"/>
  <c r="Z700" i="13"/>
  <c r="AA700" i="13"/>
  <c r="Z701" i="13"/>
  <c r="AA701" i="13"/>
  <c r="Z702" i="13"/>
  <c r="AA702" i="13"/>
  <c r="Z703" i="13"/>
  <c r="AA703" i="13"/>
  <c r="Z704" i="13"/>
  <c r="AA704" i="13"/>
  <c r="Z705" i="13"/>
  <c r="AA705" i="13"/>
  <c r="Z706" i="13"/>
  <c r="AA706" i="13"/>
  <c r="Z707" i="13"/>
  <c r="AA707" i="13"/>
  <c r="Z708" i="13"/>
  <c r="AA708" i="13"/>
  <c r="Z709" i="13"/>
  <c r="AA709" i="13"/>
  <c r="Z710" i="13"/>
  <c r="AA710" i="13"/>
  <c r="Z711" i="13"/>
  <c r="AA711" i="13"/>
  <c r="Z712" i="13"/>
  <c r="AA712" i="13"/>
  <c r="Z713" i="13"/>
  <c r="AA713" i="13"/>
  <c r="Z714" i="13"/>
  <c r="AA714" i="13"/>
  <c r="Z715" i="13"/>
  <c r="AA715" i="13"/>
  <c r="Z716" i="13"/>
  <c r="AA716" i="13"/>
  <c r="Z717" i="13"/>
  <c r="AA717" i="13"/>
  <c r="Z718" i="13"/>
  <c r="AA718" i="13"/>
  <c r="Z719" i="13"/>
  <c r="AA719" i="13"/>
  <c r="Z720" i="13"/>
  <c r="AA720" i="13"/>
  <c r="Z721" i="13"/>
  <c r="AA721" i="13"/>
  <c r="Z722" i="13"/>
  <c r="AA722" i="13"/>
  <c r="Z723" i="13"/>
  <c r="AA723" i="13"/>
  <c r="Z724" i="13"/>
  <c r="AA724" i="13"/>
  <c r="Z725" i="13"/>
  <c r="AA725" i="13"/>
  <c r="Z726" i="13"/>
  <c r="AA726" i="13"/>
  <c r="Z727" i="13"/>
  <c r="AA727" i="13"/>
  <c r="Z728" i="13"/>
  <c r="AA728" i="13"/>
  <c r="Z729" i="13"/>
  <c r="AA729" i="13"/>
  <c r="Z730" i="13"/>
  <c r="AA730" i="13"/>
  <c r="Z731" i="13"/>
  <c r="AA731" i="13"/>
  <c r="Z732" i="13"/>
  <c r="AA732" i="13"/>
  <c r="Z733" i="13"/>
  <c r="AA733" i="13"/>
  <c r="Z734" i="13"/>
  <c r="AA734" i="13"/>
  <c r="Z735" i="13"/>
  <c r="AA735" i="13"/>
  <c r="Z736" i="13"/>
  <c r="AA736" i="13"/>
  <c r="Z737" i="13"/>
  <c r="AA737" i="13"/>
  <c r="Z738" i="13"/>
  <c r="AA738" i="13"/>
  <c r="Z739" i="13"/>
  <c r="AA739" i="13"/>
  <c r="Z740" i="13"/>
  <c r="AA740" i="13"/>
  <c r="Z741" i="13"/>
  <c r="AA741" i="13"/>
  <c r="Z742" i="13"/>
  <c r="AA742" i="13"/>
  <c r="Z743" i="13"/>
  <c r="AA743" i="13"/>
  <c r="Z744" i="13"/>
  <c r="AA744" i="13"/>
  <c r="Z745" i="13"/>
  <c r="AA745" i="13"/>
  <c r="Z746" i="13"/>
  <c r="AA746" i="13"/>
  <c r="Z747" i="13"/>
  <c r="AA747" i="13"/>
  <c r="Z748" i="13"/>
  <c r="AA748" i="13"/>
  <c r="Z749" i="13"/>
  <c r="AA749" i="13"/>
  <c r="Z750" i="13"/>
  <c r="AA750" i="13"/>
  <c r="Z751" i="13"/>
  <c r="AA751" i="13"/>
  <c r="Z752" i="13"/>
  <c r="AA752" i="13"/>
  <c r="Z753" i="13"/>
  <c r="AA753" i="13"/>
  <c r="Z754" i="13"/>
  <c r="AA754" i="13"/>
  <c r="Z755" i="13"/>
  <c r="AA755" i="13"/>
  <c r="Z756" i="13"/>
  <c r="AA756" i="13"/>
  <c r="Z757" i="13"/>
  <c r="AA757" i="13"/>
  <c r="Z758" i="13"/>
  <c r="AA758" i="13"/>
  <c r="Z759" i="13"/>
  <c r="AA759" i="13"/>
  <c r="Z760" i="13"/>
  <c r="AA760" i="13"/>
  <c r="Z761" i="13"/>
  <c r="AA761" i="13"/>
  <c r="Z762" i="13"/>
  <c r="AA762" i="13"/>
  <c r="Z763" i="13"/>
  <c r="AA763" i="13"/>
  <c r="Z764" i="13"/>
  <c r="AA764" i="13"/>
  <c r="Z765" i="13"/>
  <c r="AA765" i="13"/>
  <c r="Z766" i="13"/>
  <c r="AA766" i="13"/>
  <c r="Z767" i="13"/>
  <c r="AA767" i="13"/>
  <c r="Z768" i="13"/>
  <c r="AA768" i="13"/>
  <c r="Z769" i="13"/>
  <c r="AA769" i="13"/>
  <c r="Z770" i="13"/>
  <c r="AA770" i="13"/>
  <c r="Z771" i="13"/>
  <c r="AA771" i="13"/>
  <c r="Z772" i="13"/>
  <c r="AA772" i="13"/>
  <c r="Z773" i="13"/>
  <c r="AA773" i="13"/>
  <c r="Z774" i="13"/>
  <c r="AA774" i="13"/>
  <c r="Z775" i="13"/>
  <c r="AA775" i="13"/>
  <c r="Z776" i="13"/>
  <c r="AA776" i="13"/>
  <c r="Z777" i="13"/>
  <c r="AA777" i="13"/>
  <c r="Z778" i="13"/>
  <c r="AA778" i="13"/>
  <c r="Z779" i="13"/>
  <c r="AA779" i="13"/>
  <c r="Z780" i="13"/>
  <c r="AA780" i="13"/>
  <c r="Z781" i="13"/>
  <c r="AA781" i="13"/>
  <c r="Z782" i="13"/>
  <c r="AA782" i="13"/>
  <c r="Z783" i="13"/>
  <c r="AA783" i="13"/>
  <c r="Z784" i="13"/>
  <c r="AA784" i="13"/>
  <c r="Z785" i="13"/>
  <c r="AA785" i="13"/>
  <c r="Z786" i="13"/>
  <c r="AA786" i="13"/>
  <c r="Z787" i="13"/>
  <c r="AA787" i="13"/>
  <c r="Z788" i="13"/>
  <c r="AA788" i="13"/>
  <c r="Z789" i="13"/>
  <c r="AA789" i="13"/>
  <c r="Z790" i="13"/>
  <c r="AA790" i="13"/>
  <c r="Z791" i="13"/>
  <c r="AA791" i="13"/>
  <c r="Z792" i="13"/>
  <c r="AA792" i="13"/>
  <c r="Z793" i="13"/>
  <c r="AA793" i="13"/>
  <c r="Z794" i="13"/>
  <c r="AA794" i="13"/>
  <c r="Z795" i="13"/>
  <c r="AA795" i="13"/>
  <c r="Z796" i="13"/>
  <c r="AA796" i="13"/>
  <c r="Z797" i="13"/>
  <c r="AA797" i="13"/>
  <c r="Z798" i="13"/>
  <c r="AA798" i="13"/>
  <c r="Z799" i="13"/>
  <c r="AA799" i="13"/>
  <c r="Z800" i="13"/>
  <c r="AA800" i="13"/>
  <c r="Z801" i="13"/>
  <c r="AA801" i="13"/>
  <c r="Z802" i="13"/>
  <c r="AA802" i="13"/>
  <c r="Z803" i="13"/>
  <c r="AA803" i="13"/>
  <c r="Z804" i="13"/>
  <c r="AA804" i="13"/>
  <c r="Z805" i="13"/>
  <c r="AA805" i="13"/>
  <c r="Z806" i="13"/>
  <c r="AA806" i="13"/>
  <c r="Z807" i="13"/>
  <c r="AA807" i="13"/>
  <c r="Z808" i="13"/>
  <c r="AA808" i="13"/>
  <c r="Z809" i="13"/>
  <c r="AA809" i="13"/>
  <c r="Z810" i="13"/>
  <c r="AA810" i="13"/>
  <c r="Z811" i="13"/>
  <c r="AA811" i="13"/>
  <c r="Z812" i="13"/>
  <c r="AA812" i="13"/>
  <c r="Z813" i="13"/>
  <c r="AA813" i="13"/>
  <c r="Z814" i="13"/>
  <c r="AA814" i="13"/>
  <c r="Z815" i="13"/>
  <c r="AA815" i="13"/>
  <c r="Z816" i="13"/>
  <c r="AA816" i="13"/>
  <c r="Z817" i="13"/>
  <c r="AA817" i="13"/>
  <c r="Z818" i="13"/>
  <c r="AA818" i="13"/>
  <c r="Z819" i="13"/>
  <c r="AA819" i="13"/>
  <c r="Z820" i="13"/>
  <c r="AA820" i="13"/>
  <c r="Z821" i="13"/>
  <c r="AA821" i="13"/>
  <c r="Z822" i="13"/>
  <c r="AA822" i="13"/>
  <c r="Z823" i="13"/>
  <c r="AA823" i="13"/>
  <c r="Z824" i="13"/>
  <c r="AA824" i="13"/>
  <c r="Z825" i="13"/>
  <c r="AA825" i="13"/>
  <c r="Z826" i="13"/>
  <c r="AA826" i="13"/>
  <c r="Z827" i="13"/>
  <c r="AA827" i="13"/>
  <c r="Z828" i="13"/>
  <c r="AA828" i="13"/>
  <c r="Z829" i="13"/>
  <c r="AA829" i="13"/>
  <c r="Z830" i="13"/>
  <c r="AA830" i="13"/>
  <c r="Z831" i="13"/>
  <c r="AA831" i="13"/>
  <c r="Z832" i="13"/>
  <c r="AA832" i="13"/>
  <c r="Z833" i="13"/>
  <c r="AA833" i="13"/>
  <c r="Z834" i="13"/>
  <c r="AA834" i="13"/>
  <c r="Z835" i="13"/>
  <c r="AA835" i="13"/>
  <c r="Z836" i="13"/>
  <c r="AA836" i="13"/>
  <c r="Z837" i="13"/>
  <c r="AA837" i="13"/>
  <c r="Z838" i="13"/>
  <c r="AA838" i="13"/>
  <c r="Z839" i="13"/>
  <c r="AA839" i="13"/>
  <c r="Z840" i="13"/>
  <c r="AA840" i="13"/>
  <c r="Z841" i="13"/>
  <c r="AA841" i="13"/>
  <c r="Z842" i="13"/>
  <c r="AA842" i="13"/>
  <c r="Z843" i="13"/>
  <c r="AA843" i="13"/>
  <c r="Z844" i="13"/>
  <c r="AA844" i="13"/>
  <c r="Z845" i="13"/>
  <c r="AA845" i="13"/>
  <c r="Z846" i="13"/>
  <c r="AA846" i="13"/>
  <c r="Z847" i="13"/>
  <c r="AA847" i="13"/>
  <c r="Z848" i="13"/>
  <c r="AA848" i="13"/>
  <c r="Z849" i="13"/>
  <c r="AA849" i="13"/>
  <c r="Z850" i="13"/>
  <c r="AA850" i="13"/>
  <c r="Z851" i="13"/>
  <c r="AA851" i="13"/>
  <c r="Z852" i="13"/>
  <c r="AA852" i="13"/>
  <c r="Z853" i="13"/>
  <c r="AA853" i="13"/>
  <c r="Z854" i="13"/>
  <c r="AA854" i="13"/>
  <c r="Z855" i="13"/>
  <c r="AA855" i="13"/>
  <c r="Z856" i="13"/>
  <c r="AA856" i="13"/>
  <c r="Z857" i="13"/>
  <c r="AA857" i="13"/>
  <c r="Z858" i="13"/>
  <c r="AA858" i="13"/>
  <c r="Z859" i="13"/>
  <c r="AA859" i="13"/>
  <c r="Z860" i="13"/>
  <c r="AA860" i="13"/>
  <c r="Z861" i="13"/>
  <c r="AA861" i="13"/>
  <c r="Z862" i="13"/>
  <c r="AA862" i="13"/>
  <c r="Z863" i="13"/>
  <c r="AA863" i="13"/>
  <c r="Z864" i="13"/>
  <c r="AA864" i="13"/>
  <c r="Z865" i="13"/>
  <c r="AA865" i="13"/>
  <c r="Z866" i="13"/>
  <c r="AA866" i="13"/>
  <c r="Z867" i="13"/>
  <c r="AA867" i="13"/>
  <c r="Z868" i="13"/>
  <c r="AA868" i="13"/>
  <c r="Z869" i="13"/>
  <c r="AA869" i="13"/>
  <c r="Z870" i="13"/>
  <c r="AA870" i="13"/>
  <c r="Z871" i="13"/>
  <c r="AA871" i="13"/>
  <c r="Z872" i="13"/>
  <c r="AA872" i="13"/>
  <c r="Z873" i="13"/>
  <c r="AA873" i="13"/>
  <c r="Z874" i="13"/>
  <c r="AA874" i="13"/>
  <c r="Z875" i="13"/>
  <c r="AA875" i="13"/>
  <c r="Z876" i="13"/>
  <c r="AA876" i="13"/>
  <c r="Z877" i="13"/>
  <c r="AA877" i="13"/>
  <c r="Z878" i="13"/>
  <c r="AA878" i="13"/>
  <c r="Z879" i="13"/>
  <c r="AA879" i="13"/>
  <c r="Z880" i="13"/>
  <c r="AA880" i="13"/>
  <c r="Z881" i="13"/>
  <c r="AA881" i="13"/>
  <c r="Z882" i="13"/>
  <c r="AA882" i="13"/>
  <c r="Z883" i="13"/>
  <c r="AA883" i="13"/>
  <c r="Z884" i="13"/>
  <c r="AA884" i="13"/>
  <c r="Z885" i="13"/>
  <c r="AA885" i="13"/>
  <c r="Z886" i="13"/>
  <c r="AA886" i="13"/>
  <c r="Z887" i="13"/>
  <c r="AA887" i="13"/>
  <c r="Z888" i="13"/>
  <c r="AA888" i="13"/>
  <c r="Z889" i="13"/>
  <c r="AA889" i="13"/>
  <c r="Z890" i="13"/>
  <c r="AA890" i="13"/>
  <c r="Z891" i="13"/>
  <c r="AA891" i="13"/>
  <c r="Z892" i="13"/>
  <c r="AA892" i="13"/>
  <c r="Z893" i="13"/>
  <c r="AA893" i="13"/>
  <c r="Z894" i="13"/>
  <c r="AA894" i="13"/>
  <c r="Z895" i="13"/>
  <c r="AA895" i="13"/>
  <c r="Z896" i="13"/>
  <c r="AA896" i="13"/>
  <c r="Z897" i="13"/>
  <c r="AA897" i="13"/>
  <c r="Z898" i="13"/>
  <c r="AA898" i="13"/>
  <c r="Z899" i="13"/>
  <c r="AA899" i="13"/>
  <c r="Z900" i="13"/>
  <c r="AA900" i="13"/>
  <c r="Z901" i="13"/>
  <c r="AA901" i="13"/>
  <c r="Z902" i="13"/>
  <c r="AA902" i="13"/>
  <c r="Z903" i="13"/>
  <c r="AA903" i="13"/>
  <c r="Z904" i="13"/>
  <c r="AA904" i="13"/>
  <c r="Z905" i="13"/>
  <c r="AA905" i="13"/>
  <c r="Z906" i="13"/>
  <c r="AA906" i="13"/>
  <c r="Z907" i="13"/>
  <c r="AA907" i="13"/>
  <c r="Z908" i="13"/>
  <c r="AA908" i="13"/>
  <c r="Z909" i="13"/>
  <c r="AA909" i="13"/>
  <c r="Z910" i="13"/>
  <c r="AA910" i="13"/>
  <c r="Z911" i="13"/>
  <c r="AA911" i="13"/>
  <c r="Z912" i="13"/>
  <c r="AA912" i="13"/>
  <c r="Z913" i="13"/>
  <c r="AA913" i="13"/>
  <c r="Z914" i="13"/>
  <c r="AA914" i="13"/>
  <c r="Z915" i="13"/>
  <c r="AA915" i="13"/>
  <c r="Z916" i="13"/>
  <c r="AA916" i="13"/>
  <c r="Z917" i="13"/>
  <c r="AA917" i="13"/>
  <c r="Z918" i="13"/>
  <c r="AA918" i="13"/>
  <c r="Z919" i="13"/>
  <c r="AA919" i="13"/>
  <c r="Z920" i="13"/>
  <c r="AA920" i="13"/>
  <c r="Z921" i="13"/>
  <c r="AA921" i="13"/>
  <c r="Z922" i="13"/>
  <c r="AA922" i="13"/>
  <c r="Z923" i="13"/>
  <c r="AA923" i="13"/>
  <c r="Z924" i="13"/>
  <c r="AA924" i="13"/>
  <c r="Z925" i="13"/>
  <c r="AA925" i="13"/>
  <c r="Z926" i="13"/>
  <c r="AA926" i="13"/>
  <c r="Z927" i="13"/>
  <c r="AA927" i="13"/>
  <c r="Z928" i="13"/>
  <c r="AA928" i="13"/>
  <c r="Z929" i="13"/>
  <c r="AA929" i="13"/>
  <c r="Z930" i="13"/>
  <c r="AA930" i="13"/>
  <c r="Z931" i="13"/>
  <c r="AA931" i="13"/>
  <c r="Z932" i="13"/>
  <c r="AA932" i="13"/>
  <c r="Z933" i="13"/>
  <c r="AA933" i="13"/>
  <c r="Z934" i="13"/>
  <c r="AA934" i="13"/>
  <c r="Z935" i="13"/>
  <c r="AA935" i="13"/>
  <c r="Z936" i="13"/>
  <c r="AA936" i="13"/>
  <c r="Z937" i="13"/>
  <c r="AA937" i="13"/>
  <c r="Z938" i="13"/>
  <c r="AA938" i="13"/>
  <c r="Z939" i="13"/>
  <c r="AA939" i="13"/>
  <c r="Z940" i="13"/>
  <c r="AA940" i="13"/>
  <c r="Z941" i="13"/>
  <c r="AA941" i="13"/>
  <c r="Z942" i="13"/>
  <c r="AA942" i="13"/>
  <c r="Z943" i="13"/>
  <c r="AA943" i="13"/>
  <c r="Z944" i="13"/>
  <c r="AA944" i="13"/>
  <c r="Z945" i="13"/>
  <c r="AA945" i="13"/>
  <c r="Z946" i="13"/>
  <c r="AA946" i="13"/>
  <c r="Z947" i="13"/>
  <c r="AA947" i="13"/>
  <c r="Z948" i="13"/>
  <c r="AA948" i="13"/>
  <c r="Z949" i="13"/>
  <c r="AA949" i="13"/>
  <c r="Z950" i="13"/>
  <c r="AA950" i="13"/>
  <c r="Z951" i="13"/>
  <c r="AA951" i="13"/>
  <c r="Z952" i="13"/>
  <c r="AA952" i="13"/>
  <c r="Z953" i="13"/>
  <c r="AA953" i="13"/>
  <c r="Z954" i="13"/>
  <c r="AA954" i="13"/>
  <c r="Z955" i="13"/>
  <c r="AA955" i="13"/>
  <c r="Z956" i="13"/>
  <c r="AA956" i="13"/>
  <c r="Z957" i="13"/>
  <c r="AA957" i="13"/>
  <c r="Z958" i="13"/>
  <c r="AA958" i="13"/>
  <c r="Z959" i="13"/>
  <c r="AA959" i="13"/>
  <c r="Z960" i="13"/>
  <c r="AA960" i="13"/>
  <c r="Z961" i="13"/>
  <c r="AA961" i="13"/>
  <c r="Z962" i="13"/>
  <c r="AA962" i="13"/>
  <c r="Z963" i="13"/>
  <c r="AA963" i="13"/>
  <c r="Z964" i="13"/>
  <c r="AA964" i="13"/>
  <c r="Z965" i="13"/>
  <c r="AA965" i="13"/>
  <c r="Z966" i="13"/>
  <c r="AA966" i="13"/>
  <c r="Z967" i="13"/>
  <c r="AA967" i="13"/>
  <c r="Z968" i="13"/>
  <c r="AA968" i="13"/>
  <c r="Z969" i="13"/>
  <c r="AA969" i="13"/>
  <c r="Z970" i="13"/>
  <c r="AA970" i="13"/>
  <c r="Z971" i="13"/>
  <c r="AA971" i="13"/>
  <c r="Z972" i="13"/>
  <c r="AA972" i="13"/>
  <c r="Z973" i="13"/>
  <c r="AA973" i="13"/>
  <c r="Z974" i="13"/>
  <c r="AA974" i="13"/>
  <c r="Z975" i="13"/>
  <c r="AA975" i="13"/>
  <c r="Z976" i="13"/>
  <c r="AA976" i="13"/>
  <c r="Z977" i="13"/>
  <c r="AA977" i="13"/>
  <c r="Z978" i="13"/>
  <c r="AA978" i="13"/>
  <c r="Z979" i="13"/>
  <c r="AA979" i="13"/>
  <c r="Z980" i="13"/>
  <c r="AA980" i="13"/>
  <c r="Z981" i="13"/>
  <c r="AA981" i="13"/>
  <c r="Z982" i="13"/>
  <c r="AA982" i="13"/>
  <c r="Z983" i="13"/>
  <c r="AA983" i="13"/>
  <c r="Z984" i="13"/>
  <c r="AA984" i="13"/>
  <c r="Z985" i="13"/>
  <c r="AA985" i="13"/>
  <c r="Z986" i="13"/>
  <c r="AA986" i="13"/>
  <c r="Z987" i="13"/>
  <c r="AA987" i="13"/>
  <c r="Z988" i="13"/>
  <c r="AA988" i="13"/>
  <c r="Z989" i="13"/>
  <c r="AA989" i="13"/>
  <c r="Z990" i="13"/>
  <c r="AA990" i="13"/>
  <c r="Z991" i="13"/>
  <c r="AA991" i="13"/>
  <c r="Z992" i="13"/>
  <c r="AA992" i="13"/>
  <c r="Z993" i="13"/>
  <c r="AA993" i="13"/>
  <c r="Z994" i="13"/>
  <c r="AA994" i="13"/>
  <c r="Z995" i="13"/>
  <c r="AA995" i="13"/>
  <c r="Z996" i="13"/>
  <c r="AA996" i="13"/>
  <c r="Z997" i="13"/>
  <c r="AA997" i="13"/>
  <c r="Z998" i="13"/>
  <c r="AA998" i="13"/>
  <c r="Z999" i="13"/>
  <c r="AA999" i="13"/>
  <c r="Z1000" i="13"/>
  <c r="AA1000" i="13"/>
  <c r="Z1001" i="13"/>
  <c r="AA1001" i="13"/>
  <c r="Z1002" i="13"/>
  <c r="AA1002" i="13"/>
  <c r="Z1003" i="13"/>
  <c r="AA1003" i="13"/>
  <c r="Z1004" i="13"/>
  <c r="AA1004" i="13"/>
  <c r="Z1005" i="13"/>
  <c r="AA1005" i="13"/>
  <c r="Z1006" i="13"/>
  <c r="AA1006" i="13"/>
  <c r="Z1007" i="13"/>
  <c r="AA1007" i="13"/>
  <c r="Z1008" i="13"/>
  <c r="AA1008" i="13"/>
  <c r="Z1009" i="13"/>
  <c r="AA1009" i="13"/>
  <c r="Z1010" i="13"/>
  <c r="AA1010" i="13"/>
  <c r="Z1011" i="13"/>
  <c r="AA1011" i="13"/>
  <c r="Z1012" i="13"/>
  <c r="AA1012" i="13"/>
  <c r="Z1013" i="13"/>
  <c r="AA1013" i="13"/>
  <c r="Z1014" i="13"/>
  <c r="AA1014" i="13"/>
  <c r="Z1015" i="13"/>
  <c r="AA1015" i="13"/>
  <c r="Z1016" i="13"/>
  <c r="AA1016" i="13"/>
  <c r="Z1017" i="13"/>
  <c r="AA1017" i="13"/>
  <c r="Z1018" i="13"/>
  <c r="AA1018" i="13"/>
  <c r="Z1019" i="13"/>
  <c r="AA1019" i="13"/>
  <c r="Z1020" i="13"/>
  <c r="AA1020" i="13"/>
  <c r="Z1021" i="13"/>
  <c r="AA1021" i="13"/>
  <c r="Z1022" i="13"/>
  <c r="AA1022" i="13"/>
  <c r="Z1023" i="13"/>
  <c r="AA1023" i="13"/>
  <c r="Z1024" i="13"/>
  <c r="AA1024" i="13"/>
  <c r="Z1025" i="13"/>
  <c r="AA1025" i="13"/>
  <c r="Z1026" i="13"/>
  <c r="AA1026" i="13"/>
  <c r="Z1027" i="13"/>
  <c r="AA1027" i="13"/>
  <c r="Z1028" i="13"/>
  <c r="AA1028" i="13"/>
  <c r="Z1029" i="13"/>
  <c r="AA1029" i="13"/>
  <c r="Z1030" i="13"/>
  <c r="AA1030" i="13"/>
  <c r="Z1031" i="13"/>
  <c r="AA1031" i="13"/>
  <c r="Z1032" i="13"/>
  <c r="AA1032" i="13"/>
  <c r="Z1033" i="13"/>
  <c r="AA1033" i="13"/>
  <c r="Z1034" i="13"/>
  <c r="AA1034" i="13"/>
  <c r="Z1035" i="13"/>
  <c r="AA1035" i="13"/>
  <c r="Z1036" i="13"/>
  <c r="AA1036" i="13"/>
  <c r="Z1037" i="13"/>
  <c r="AA1037" i="13"/>
  <c r="Z1038" i="13"/>
  <c r="AA1038" i="13"/>
  <c r="Z1039" i="13"/>
  <c r="AA1039" i="13"/>
  <c r="Z1040" i="13"/>
  <c r="AA1040" i="13"/>
  <c r="Z1041" i="13"/>
  <c r="AA1041" i="13"/>
  <c r="Z1042" i="13"/>
  <c r="AA1042" i="13"/>
  <c r="Z1043" i="13"/>
  <c r="AA1043" i="13"/>
  <c r="Z1044" i="13"/>
  <c r="AA1044" i="13"/>
  <c r="Z1045" i="13"/>
  <c r="AA1045" i="13"/>
  <c r="Z1046" i="13"/>
  <c r="AA1046" i="13"/>
  <c r="Z1047" i="13"/>
  <c r="AA1047" i="13"/>
  <c r="Z1048" i="13"/>
  <c r="AA1048" i="13"/>
  <c r="Z1049" i="13"/>
  <c r="AA1049" i="13"/>
  <c r="Z1050" i="13"/>
  <c r="AA1050" i="13"/>
  <c r="Z1051" i="13"/>
  <c r="AA1051" i="13"/>
  <c r="Z1052" i="13"/>
  <c r="AA1052" i="13"/>
  <c r="Z1053" i="13"/>
  <c r="AA1053" i="13"/>
  <c r="Z1054" i="13"/>
  <c r="AA1054" i="13"/>
  <c r="Z1055" i="13"/>
  <c r="AA1055" i="13"/>
  <c r="Z1056" i="13"/>
  <c r="AA1056" i="13"/>
  <c r="Z1057" i="13"/>
  <c r="AA1057" i="13"/>
  <c r="Z1058" i="13"/>
  <c r="AA1058" i="13"/>
  <c r="Z1059" i="13"/>
  <c r="AA1059" i="13"/>
  <c r="Z1060" i="13"/>
  <c r="AA1060" i="13"/>
  <c r="Z1061" i="13"/>
  <c r="AA1061" i="13"/>
  <c r="Z1062" i="13"/>
  <c r="AA1062" i="13"/>
  <c r="Z1063" i="13"/>
  <c r="AA1063" i="13"/>
  <c r="Z1064" i="13"/>
  <c r="AA1064" i="13"/>
  <c r="Z1065" i="13"/>
  <c r="AA1065" i="13"/>
  <c r="Z1066" i="13"/>
  <c r="AA1066" i="13"/>
  <c r="Z1067" i="13"/>
  <c r="AA1067" i="13"/>
  <c r="Z1068" i="13"/>
  <c r="AA1068" i="13"/>
  <c r="Z1069" i="13"/>
  <c r="AA1069" i="13"/>
  <c r="Z1070" i="13"/>
  <c r="AA1070" i="13"/>
  <c r="Z1071" i="13"/>
  <c r="AA1071" i="13"/>
  <c r="Z1072" i="13"/>
  <c r="AA1072" i="13"/>
  <c r="Z1073" i="13"/>
  <c r="AA1073" i="13"/>
  <c r="Z1074" i="13"/>
  <c r="AA1074" i="13"/>
  <c r="Z1075" i="13"/>
  <c r="AA1075" i="13"/>
  <c r="Z1076" i="13"/>
  <c r="AA1076" i="13"/>
  <c r="Z1077" i="13"/>
  <c r="AA1077" i="13"/>
  <c r="Z1078" i="13"/>
  <c r="AA1078" i="13"/>
  <c r="Z1079" i="13"/>
  <c r="AA1079" i="13"/>
  <c r="Z1080" i="13"/>
  <c r="AA1080" i="13"/>
  <c r="Z1081" i="13"/>
  <c r="AA1081" i="13"/>
  <c r="Z1082" i="13"/>
  <c r="AA1082" i="13"/>
  <c r="Z1083" i="13"/>
  <c r="AA1083" i="13"/>
  <c r="Z1084" i="13"/>
  <c r="AA1084" i="13"/>
  <c r="Z1085" i="13"/>
  <c r="AA1085" i="13"/>
  <c r="Z1086" i="13"/>
  <c r="AA1086" i="13"/>
  <c r="Z1087" i="13"/>
  <c r="AA1087" i="13"/>
  <c r="Z1088" i="13"/>
  <c r="AA1088" i="13"/>
  <c r="Z1089" i="13"/>
  <c r="AA1089" i="13"/>
  <c r="Z1090" i="13"/>
  <c r="AA1090" i="13"/>
  <c r="Z1091" i="13"/>
  <c r="AA1091" i="13"/>
  <c r="Z1092" i="13"/>
  <c r="AA1092" i="13"/>
  <c r="Z1093" i="13"/>
  <c r="AA1093" i="13"/>
  <c r="Z1094" i="13"/>
  <c r="AA1094" i="13"/>
  <c r="Z1095" i="13"/>
  <c r="AA1095" i="13"/>
  <c r="Z1096" i="13"/>
  <c r="AA1096" i="13"/>
  <c r="Z1097" i="13"/>
  <c r="AA1097" i="13"/>
  <c r="Z1098" i="13"/>
  <c r="AA1098" i="13"/>
  <c r="Z1099" i="13"/>
  <c r="AA1099" i="13"/>
  <c r="Z1100" i="13"/>
  <c r="AA1100" i="13"/>
  <c r="Z1101" i="13"/>
  <c r="AA1101" i="13"/>
  <c r="Z1102" i="13"/>
  <c r="AA1102" i="13"/>
  <c r="Z1103" i="13"/>
  <c r="AA1103" i="13"/>
  <c r="Z1104" i="13"/>
  <c r="AA1104" i="13"/>
  <c r="Z1105" i="13"/>
  <c r="AA1105" i="13"/>
  <c r="Z1106" i="13"/>
  <c r="AA1106" i="13"/>
  <c r="Z1107" i="13"/>
  <c r="AA1107" i="13"/>
  <c r="Z1108" i="13"/>
  <c r="AA1108" i="13"/>
  <c r="Z1109" i="13"/>
  <c r="AA1109" i="13"/>
  <c r="Z1110" i="13"/>
  <c r="AA1110" i="13"/>
  <c r="Z1111" i="13"/>
  <c r="AA1111" i="13"/>
  <c r="Z1112" i="13"/>
  <c r="AA1112" i="13"/>
  <c r="Z1113" i="13"/>
  <c r="AA1113" i="13"/>
  <c r="Z1114" i="13"/>
  <c r="AA1114" i="13"/>
  <c r="Z1115" i="13"/>
  <c r="AA1115" i="13"/>
  <c r="Z1116" i="13"/>
  <c r="AA1116" i="13"/>
  <c r="Z1117" i="13"/>
  <c r="AA1117" i="13"/>
  <c r="Z1118" i="13"/>
  <c r="AA1118" i="13"/>
  <c r="Z1119" i="13"/>
  <c r="AA1119" i="13"/>
  <c r="Z1120" i="13"/>
  <c r="AA1120" i="13"/>
  <c r="Z1121" i="13"/>
  <c r="AA1121" i="13"/>
  <c r="Z1122" i="13"/>
  <c r="AA1122" i="13"/>
  <c r="Z1123" i="13"/>
  <c r="AA1123" i="13"/>
  <c r="Z1124" i="13"/>
  <c r="AA1124" i="13"/>
  <c r="Z1125" i="13"/>
  <c r="AA1125" i="13"/>
  <c r="Z1126" i="13"/>
  <c r="AA1126" i="13"/>
  <c r="Z1127" i="13"/>
  <c r="AA1127" i="13"/>
  <c r="Z1128" i="13"/>
  <c r="AA1128" i="13"/>
  <c r="Z1129" i="13"/>
  <c r="AA1129" i="13"/>
  <c r="Z1130" i="13"/>
  <c r="AA1130" i="13"/>
  <c r="Z1131" i="13"/>
  <c r="AA1131" i="13"/>
  <c r="Z1132" i="13"/>
  <c r="AA1132" i="13"/>
  <c r="Z1133" i="13"/>
  <c r="AA1133" i="13"/>
  <c r="Z1134" i="13"/>
  <c r="AA1134" i="13"/>
  <c r="Z1135" i="13"/>
  <c r="AA1135" i="13"/>
  <c r="Z1136" i="13"/>
  <c r="AA1136" i="13"/>
  <c r="Z1137" i="13"/>
  <c r="AA1137" i="13"/>
  <c r="Z1138" i="13"/>
  <c r="AA1138" i="13"/>
  <c r="Z1139" i="13"/>
  <c r="AA1139" i="13"/>
  <c r="Z1140" i="13"/>
  <c r="AA1140" i="13"/>
  <c r="Z1141" i="13"/>
  <c r="AA1141" i="13"/>
  <c r="Z1142" i="13"/>
  <c r="AA1142" i="13"/>
  <c r="Z1143" i="13"/>
  <c r="AA1143" i="13"/>
  <c r="Z1144" i="13"/>
  <c r="AA1144" i="13"/>
  <c r="Z1145" i="13"/>
  <c r="AA1145" i="13"/>
  <c r="Z1146" i="13"/>
  <c r="AA1146" i="13"/>
  <c r="Z1147" i="13"/>
  <c r="AA1147" i="13"/>
  <c r="Z1148" i="13"/>
  <c r="AA1148" i="13"/>
  <c r="Z1149" i="13"/>
  <c r="AA1149" i="13"/>
  <c r="Z1150" i="13"/>
  <c r="AA1150" i="13"/>
  <c r="Z1151" i="13"/>
  <c r="AA1151" i="13"/>
  <c r="Z1152" i="13"/>
  <c r="AA1152" i="13"/>
  <c r="Z1153" i="13"/>
  <c r="AA1153" i="13"/>
  <c r="Z1154" i="13"/>
  <c r="AA1154" i="13"/>
  <c r="Z1155" i="13"/>
  <c r="AA1155" i="13"/>
  <c r="Z1156" i="13"/>
  <c r="AA1156" i="13"/>
  <c r="Z1157" i="13"/>
  <c r="AA1157" i="13"/>
  <c r="Z1158" i="13"/>
  <c r="AA1158" i="13"/>
  <c r="Z1159" i="13"/>
  <c r="AA1159" i="13"/>
  <c r="Z1160" i="13"/>
  <c r="AA1160" i="13"/>
  <c r="Z1161" i="13"/>
  <c r="AA1161" i="13"/>
  <c r="Z1162" i="13"/>
  <c r="AA1162" i="13"/>
  <c r="Z1163" i="13"/>
  <c r="AA1163" i="13"/>
  <c r="Z1164" i="13"/>
  <c r="AA1164" i="13"/>
  <c r="Z1165" i="13"/>
  <c r="AA1165" i="13"/>
  <c r="Z1166" i="13"/>
  <c r="AA1166" i="13"/>
  <c r="Z1167" i="13"/>
  <c r="AA1167" i="13"/>
  <c r="Z1168" i="13"/>
  <c r="AA1168" i="13"/>
  <c r="Z1169" i="13"/>
  <c r="AA1169" i="13"/>
  <c r="Z1170" i="13"/>
  <c r="AA1170" i="13"/>
  <c r="Z1171" i="13"/>
  <c r="AA1171" i="13"/>
  <c r="Z1172" i="13"/>
  <c r="AA1172" i="13"/>
  <c r="Z1173" i="13"/>
  <c r="AA1173" i="13"/>
  <c r="Z1174" i="13"/>
  <c r="AA1174" i="13"/>
  <c r="Z1175" i="13"/>
  <c r="AA1175" i="13"/>
  <c r="Z1176" i="13"/>
  <c r="AA1176" i="13"/>
  <c r="Z1177" i="13"/>
  <c r="AA1177" i="13"/>
  <c r="Z1178" i="13"/>
  <c r="AA1178" i="13"/>
  <c r="Z1179" i="13"/>
  <c r="AA1179" i="13"/>
  <c r="Z1180" i="13"/>
  <c r="AA1180" i="13"/>
  <c r="Z1181" i="13"/>
  <c r="AA1181" i="13"/>
  <c r="Z1182" i="13"/>
  <c r="AA1182" i="13"/>
  <c r="Z1183" i="13"/>
  <c r="AA1183" i="13"/>
  <c r="Z1184" i="13"/>
  <c r="AA1184" i="13"/>
  <c r="Z1185" i="13"/>
  <c r="AA1185" i="13"/>
  <c r="Z1186" i="13"/>
  <c r="AA1186" i="13"/>
  <c r="Z1187" i="13"/>
  <c r="AA1187" i="13"/>
  <c r="Z1188" i="13"/>
  <c r="AA1188" i="13"/>
  <c r="Z1189" i="13"/>
  <c r="AA1189" i="13"/>
  <c r="Z1190" i="13"/>
  <c r="AA1190" i="13"/>
  <c r="Z1191" i="13"/>
  <c r="AA1191" i="13"/>
  <c r="Z1192" i="13"/>
  <c r="AA1192" i="13"/>
  <c r="Z1193" i="13"/>
  <c r="AA1193" i="13"/>
  <c r="Z1194" i="13"/>
  <c r="AA1194" i="13"/>
  <c r="Z1195" i="13"/>
  <c r="AA1195" i="13"/>
  <c r="Z1196" i="13"/>
  <c r="AA1196" i="13"/>
  <c r="Z1197" i="13"/>
  <c r="AA1197" i="13"/>
  <c r="Z1198" i="13"/>
  <c r="AA1198" i="13"/>
  <c r="Z1199" i="13"/>
  <c r="AA1199" i="13"/>
  <c r="Z1200" i="13"/>
  <c r="AA1200" i="13"/>
  <c r="Z1201" i="13"/>
  <c r="AA1201" i="13"/>
  <c r="Z1202" i="13"/>
  <c r="AA1202" i="13"/>
  <c r="Z1203" i="13"/>
  <c r="AA1203" i="13"/>
  <c r="Z1204" i="13"/>
  <c r="AA1204" i="13"/>
  <c r="Z1205" i="13"/>
  <c r="AA1205" i="13"/>
  <c r="Z1206" i="13"/>
  <c r="AA1206" i="13"/>
  <c r="Z1207" i="13"/>
  <c r="AA1207" i="13"/>
  <c r="Z1208" i="13"/>
  <c r="AA1208" i="13"/>
  <c r="Z1209" i="13"/>
  <c r="AA1209" i="13"/>
  <c r="Z1210" i="13"/>
  <c r="AA1210" i="13"/>
  <c r="Z1211" i="13"/>
  <c r="AA1211" i="13"/>
  <c r="Z1212" i="13"/>
  <c r="AA1212" i="13"/>
  <c r="Z1213" i="13"/>
  <c r="AA1213" i="13"/>
  <c r="Z1214" i="13"/>
  <c r="AA1214" i="13"/>
  <c r="Z1215" i="13"/>
  <c r="AA1215" i="13"/>
  <c r="Z1216" i="13"/>
  <c r="AA1216" i="13"/>
  <c r="Z1217" i="13"/>
  <c r="AA1217" i="13"/>
  <c r="Z1218" i="13"/>
  <c r="AA1218" i="13"/>
  <c r="Z1219" i="13"/>
  <c r="AA1219" i="13"/>
  <c r="Z1220" i="13"/>
  <c r="AA1220" i="13"/>
  <c r="Z1221" i="13"/>
  <c r="AA1221" i="13"/>
  <c r="Z1222" i="13"/>
  <c r="AA1222" i="13"/>
  <c r="Z1223" i="13"/>
  <c r="AA1223" i="13"/>
  <c r="Z1224" i="13"/>
  <c r="AA1224" i="13"/>
  <c r="Z1225" i="13"/>
  <c r="AA1225" i="13"/>
  <c r="Z1226" i="13"/>
  <c r="AA1226" i="13"/>
  <c r="Z1227" i="13"/>
  <c r="AA1227" i="13"/>
  <c r="Z1228" i="13"/>
  <c r="AA1228" i="13"/>
  <c r="Z1229" i="13"/>
  <c r="AA1229" i="13"/>
  <c r="Z1230" i="13"/>
  <c r="AA1230" i="13"/>
  <c r="Z1231" i="13"/>
  <c r="AA1231" i="13"/>
  <c r="Z1232" i="13"/>
  <c r="AA1232" i="13"/>
  <c r="Z1233" i="13"/>
  <c r="AA1233" i="13"/>
  <c r="Z1234" i="13"/>
  <c r="AA1234" i="13"/>
  <c r="Z1235" i="13"/>
  <c r="AA1235" i="13"/>
  <c r="Z1236" i="13"/>
  <c r="AA1236" i="13"/>
  <c r="Z1237" i="13"/>
  <c r="AA1237" i="13"/>
  <c r="Z1238" i="13"/>
  <c r="AA1238" i="13"/>
  <c r="Z1239" i="13"/>
  <c r="AA1239" i="13"/>
  <c r="Z1240" i="13"/>
  <c r="AA1240" i="13"/>
  <c r="Z1241" i="13"/>
  <c r="AA1241" i="13"/>
  <c r="Z1242" i="13"/>
  <c r="AA1242" i="13"/>
  <c r="Z1243" i="13"/>
  <c r="AA1243" i="13"/>
  <c r="Z1244" i="13"/>
  <c r="AA1244" i="13"/>
  <c r="Z1245" i="13"/>
  <c r="AA1245" i="13"/>
  <c r="Z1246" i="13"/>
  <c r="AA1246" i="13"/>
  <c r="Z1247" i="13"/>
  <c r="AA1247" i="13"/>
  <c r="Z1248" i="13"/>
  <c r="AA1248" i="13"/>
  <c r="Z1249" i="13"/>
  <c r="AA1249" i="13"/>
  <c r="Z1250" i="13"/>
  <c r="AA1250" i="13"/>
  <c r="Z1251" i="13"/>
  <c r="AA1251" i="13"/>
  <c r="Z1252" i="13"/>
  <c r="AA1252" i="13"/>
  <c r="Z1253" i="13"/>
  <c r="AA1253" i="13"/>
  <c r="Z1254" i="13"/>
  <c r="AA1254" i="13"/>
  <c r="Z1255" i="13"/>
  <c r="AA1255" i="13"/>
  <c r="Z1256" i="13"/>
  <c r="AA1256" i="13"/>
  <c r="Z1257" i="13"/>
  <c r="AA1257" i="13"/>
  <c r="Z1258" i="13"/>
  <c r="AA1258" i="13"/>
  <c r="Z1259" i="13"/>
  <c r="AA1259" i="13"/>
  <c r="Z1260" i="13"/>
  <c r="AA1260" i="13"/>
  <c r="Z1261" i="13"/>
  <c r="AA1261" i="13"/>
  <c r="Z1262" i="13"/>
  <c r="AA1262" i="13"/>
  <c r="Z1263" i="13"/>
  <c r="AA1263" i="13"/>
  <c r="Z1264" i="13"/>
  <c r="AA1264" i="13"/>
  <c r="Z1265" i="13"/>
  <c r="AA1265" i="13"/>
  <c r="Z1266" i="13"/>
  <c r="AA1266" i="13"/>
  <c r="Z1267" i="13"/>
  <c r="AA1267" i="13"/>
  <c r="Z1268" i="13"/>
  <c r="AA1268" i="13"/>
  <c r="Z1269" i="13"/>
  <c r="AA1269" i="13"/>
  <c r="Z1270" i="13"/>
  <c r="AA1270" i="13"/>
  <c r="Z1271" i="13"/>
  <c r="AA1271" i="13"/>
  <c r="Z1272" i="13"/>
  <c r="AA1272" i="13"/>
  <c r="Z1273" i="13"/>
  <c r="AA1273" i="13"/>
  <c r="Z1274" i="13"/>
  <c r="AA1274" i="13"/>
  <c r="Z1275" i="13"/>
  <c r="AA1275" i="13"/>
  <c r="Z1276" i="13"/>
  <c r="AA1276" i="13"/>
  <c r="Z1277" i="13"/>
  <c r="AA1277" i="13"/>
  <c r="Z1278" i="13"/>
  <c r="AA1278" i="13"/>
  <c r="Z1279" i="13"/>
  <c r="AA1279" i="13"/>
  <c r="Z1280" i="13"/>
  <c r="AA1280" i="13"/>
  <c r="Z1281" i="13"/>
  <c r="AA1281" i="13"/>
  <c r="Z1282" i="13"/>
  <c r="AA1282" i="13"/>
  <c r="Z1283" i="13"/>
  <c r="AA1283" i="13"/>
  <c r="Z1284" i="13"/>
  <c r="AA1284" i="13"/>
  <c r="Z1285" i="13"/>
  <c r="AA1285" i="13"/>
  <c r="Z1286" i="13"/>
  <c r="AA1286" i="13"/>
  <c r="Z1287" i="13"/>
  <c r="AA1287" i="13"/>
  <c r="Z1288" i="13"/>
  <c r="AA1288" i="13"/>
  <c r="Z1289" i="13"/>
  <c r="AA1289" i="13"/>
  <c r="Z1290" i="13"/>
  <c r="AA1290" i="13"/>
  <c r="Z1291" i="13"/>
  <c r="AA1291" i="13"/>
  <c r="Z1292" i="13"/>
  <c r="AA1292" i="13"/>
  <c r="Z1293" i="13"/>
  <c r="AA1293" i="13"/>
  <c r="Z1294" i="13"/>
  <c r="AA1294" i="13"/>
  <c r="Z1295" i="13"/>
  <c r="AA1295" i="13"/>
  <c r="Z1296" i="13"/>
  <c r="AA1296" i="13"/>
  <c r="Z1297" i="13"/>
  <c r="AA1297" i="13"/>
  <c r="Z1298" i="13"/>
  <c r="AA1298" i="13"/>
  <c r="Z1299" i="13"/>
  <c r="AA1299" i="13"/>
  <c r="Z1300" i="13"/>
  <c r="AA1300" i="13"/>
  <c r="Z1301" i="13"/>
  <c r="AA1301" i="13"/>
  <c r="Z1302" i="13"/>
  <c r="AA1302" i="13"/>
  <c r="Z1303" i="13"/>
  <c r="AA1303" i="13"/>
  <c r="Z1304" i="13"/>
  <c r="AA1304" i="13"/>
  <c r="Z1305" i="13"/>
  <c r="AA1305" i="13"/>
  <c r="Z1306" i="13"/>
  <c r="AA1306" i="13"/>
  <c r="Z1307" i="13"/>
  <c r="AA1307" i="13"/>
  <c r="Z1308" i="13"/>
  <c r="AA1308" i="13"/>
  <c r="Z1309" i="13"/>
  <c r="AA1309" i="13"/>
  <c r="Z1310" i="13"/>
  <c r="AA1310" i="13"/>
  <c r="Z1311" i="13"/>
  <c r="AA1311" i="13"/>
  <c r="Z1312" i="13"/>
  <c r="AA1312" i="13"/>
  <c r="Z1313" i="13"/>
  <c r="AA1313" i="13"/>
  <c r="Z1314" i="13"/>
  <c r="AA1314" i="13"/>
  <c r="Z1315" i="13"/>
  <c r="AA1315" i="13"/>
  <c r="Z1316" i="13"/>
  <c r="AA1316" i="13"/>
  <c r="Z1317" i="13"/>
  <c r="AA1317" i="13"/>
  <c r="Z1318" i="13"/>
  <c r="AA1318" i="13"/>
  <c r="Z1319" i="13"/>
  <c r="AA1319" i="13"/>
  <c r="Z1320" i="13"/>
  <c r="AA1320" i="13"/>
  <c r="Z1321" i="13"/>
  <c r="AA1321" i="13"/>
  <c r="Z1322" i="13"/>
  <c r="AA1322" i="13"/>
  <c r="Z1323" i="13"/>
  <c r="AA1323" i="13"/>
  <c r="Z1324" i="13"/>
  <c r="AA1324" i="13"/>
  <c r="Z1325" i="13"/>
  <c r="AA1325" i="13"/>
  <c r="Z1326" i="13"/>
  <c r="AA1326" i="13"/>
  <c r="Z1327" i="13"/>
  <c r="AA1327" i="13"/>
  <c r="Z1328" i="13"/>
  <c r="AA1328" i="13"/>
  <c r="Z1329" i="13"/>
  <c r="AA1329" i="13"/>
  <c r="Z1330" i="13"/>
  <c r="AA1330" i="13"/>
  <c r="Z1331" i="13"/>
  <c r="AA1331" i="13"/>
  <c r="Z1332" i="13"/>
  <c r="AA1332" i="13"/>
  <c r="Z1333" i="13"/>
  <c r="AA1333" i="13"/>
  <c r="Z1334" i="13"/>
  <c r="AA1334" i="13"/>
  <c r="Z1335" i="13"/>
  <c r="AA1335" i="13"/>
  <c r="Z1336" i="13"/>
  <c r="AA1336" i="13"/>
  <c r="Z1337" i="13"/>
  <c r="AA1337" i="13"/>
  <c r="Z1338" i="13"/>
  <c r="AA1338" i="13"/>
  <c r="Z1339" i="13"/>
  <c r="AA1339" i="13"/>
  <c r="Z1340" i="13"/>
  <c r="AA1340" i="13"/>
  <c r="Z1341" i="13"/>
  <c r="AA1341" i="13"/>
  <c r="Z1342" i="13"/>
  <c r="AA1342" i="13"/>
  <c r="Z1343" i="13"/>
  <c r="AA1343" i="13"/>
  <c r="Z1344" i="13"/>
  <c r="AA1344" i="13"/>
  <c r="Z1345" i="13"/>
  <c r="AA1345" i="13"/>
  <c r="Z1346" i="13"/>
  <c r="AA1346" i="13"/>
  <c r="Z1347" i="13"/>
  <c r="AA1347" i="13"/>
  <c r="Z1348" i="13"/>
  <c r="AA1348" i="13"/>
  <c r="Z1349" i="13"/>
  <c r="AA1349" i="13"/>
  <c r="Z1350" i="13"/>
  <c r="AA1350" i="13"/>
  <c r="Z1351" i="13"/>
  <c r="AA1351" i="13"/>
  <c r="Z1352" i="13"/>
  <c r="AA1352" i="13"/>
  <c r="Z1353" i="13"/>
  <c r="AA1353" i="13"/>
  <c r="Z1354" i="13"/>
  <c r="AA1354" i="13"/>
  <c r="Z1355" i="13"/>
  <c r="AA1355" i="13"/>
  <c r="Z1356" i="13"/>
  <c r="AA1356" i="13"/>
  <c r="Z1357" i="13"/>
  <c r="AA1357" i="13"/>
  <c r="Z1358" i="13"/>
  <c r="AA1358" i="13"/>
  <c r="Z1359" i="13"/>
  <c r="AA1359" i="13"/>
  <c r="Z1360" i="13"/>
  <c r="AA1360" i="13"/>
  <c r="Z1361" i="13"/>
  <c r="AA1361" i="13"/>
  <c r="Z1362" i="13"/>
  <c r="AA1362" i="13"/>
  <c r="Z1363" i="13"/>
  <c r="AA1363" i="13"/>
  <c r="Z1364" i="13"/>
  <c r="AA1364" i="13"/>
  <c r="Z1365" i="13"/>
  <c r="AA1365" i="13"/>
  <c r="Z1366" i="13"/>
  <c r="AA1366" i="13"/>
  <c r="Z1367" i="13"/>
  <c r="AA1367" i="13"/>
  <c r="Z1368" i="13"/>
  <c r="AA1368" i="13"/>
  <c r="Z1369" i="13"/>
  <c r="AA1369" i="13"/>
  <c r="Z1370" i="13"/>
  <c r="AA1370" i="13"/>
  <c r="Z1371" i="13"/>
  <c r="AA1371" i="13"/>
  <c r="Z1372" i="13"/>
  <c r="AA1372" i="13"/>
  <c r="Z1373" i="13"/>
  <c r="AA1373" i="13"/>
  <c r="Z1374" i="13"/>
  <c r="AA1374" i="13"/>
  <c r="Z1375" i="13"/>
  <c r="AA1375" i="13"/>
  <c r="Z1376" i="13"/>
  <c r="AA1376" i="13"/>
  <c r="Z1377" i="13"/>
  <c r="AA1377" i="13"/>
  <c r="Z1378" i="13"/>
  <c r="AA1378" i="13"/>
  <c r="Z1379" i="13"/>
  <c r="AA1379" i="13"/>
  <c r="Z1380" i="13"/>
  <c r="AA1380" i="13"/>
  <c r="Z1381" i="13"/>
  <c r="AA1381" i="13"/>
  <c r="Z1382" i="13"/>
  <c r="AA1382" i="13"/>
  <c r="Z1383" i="13"/>
  <c r="AA1383" i="13"/>
  <c r="Z1384" i="13"/>
  <c r="AA1384" i="13"/>
  <c r="Z1385" i="13"/>
  <c r="AA1385" i="13"/>
  <c r="Z1386" i="13"/>
  <c r="AA1386" i="13"/>
  <c r="Z1387" i="13"/>
  <c r="AA1387" i="13"/>
  <c r="Z1388" i="13"/>
  <c r="AA1388" i="13"/>
  <c r="Z1389" i="13"/>
  <c r="AA1389" i="13"/>
  <c r="Z1390" i="13"/>
  <c r="AA1390" i="13"/>
  <c r="Z1391" i="13"/>
  <c r="AA1391" i="13"/>
  <c r="Z1392" i="13"/>
  <c r="AA1392" i="13"/>
  <c r="Z1393" i="13"/>
  <c r="AA1393" i="13"/>
  <c r="Z1394" i="13"/>
  <c r="AA1394" i="13"/>
  <c r="Z1395" i="13"/>
  <c r="AA1395" i="13"/>
  <c r="Z1396" i="13"/>
  <c r="AA1396" i="13"/>
  <c r="Z1397" i="13"/>
  <c r="AA1397" i="13"/>
  <c r="Z1398" i="13"/>
  <c r="AA1398" i="13"/>
  <c r="Z1399" i="13"/>
  <c r="AA1399" i="13"/>
  <c r="Z1400" i="13"/>
  <c r="AA1400" i="13"/>
  <c r="Z1401" i="13"/>
  <c r="AA1401" i="13"/>
  <c r="Z1402" i="13"/>
  <c r="AA1402" i="13"/>
  <c r="Z1403" i="13"/>
  <c r="AA1403" i="13"/>
  <c r="Z1404" i="13"/>
  <c r="AA1404" i="13"/>
  <c r="Z1405" i="13"/>
  <c r="AA1405" i="13"/>
  <c r="Z1406" i="13"/>
  <c r="AA1406" i="13"/>
  <c r="Z1407" i="13"/>
  <c r="AA1407" i="13"/>
  <c r="Z1408" i="13"/>
  <c r="AA1408" i="13"/>
  <c r="Z1409" i="13"/>
  <c r="AA1409" i="13"/>
  <c r="Z1410" i="13"/>
  <c r="AA1410" i="13"/>
  <c r="Z1411" i="13"/>
  <c r="AA1411" i="13"/>
  <c r="Z1412" i="13"/>
  <c r="AA1412" i="13"/>
  <c r="Z1413" i="13"/>
  <c r="AA1413" i="13"/>
  <c r="Z1414" i="13"/>
  <c r="AA1414" i="13"/>
  <c r="Z1415" i="13"/>
  <c r="AA1415" i="13"/>
  <c r="Z1416" i="13"/>
  <c r="AA1416" i="13"/>
  <c r="Z1417" i="13"/>
  <c r="AA1417" i="13"/>
  <c r="Z1418" i="13"/>
  <c r="AA1418" i="13"/>
  <c r="Z1419" i="13"/>
  <c r="AA1419" i="13"/>
  <c r="Z1420" i="13"/>
  <c r="AA1420" i="13"/>
  <c r="Z1421" i="13"/>
  <c r="AA1421" i="13"/>
  <c r="Z1422" i="13"/>
  <c r="AA1422" i="13"/>
  <c r="Z1423" i="13"/>
  <c r="AA1423" i="13"/>
  <c r="Z1424" i="13"/>
  <c r="AA1424" i="13"/>
  <c r="Z1425" i="13"/>
  <c r="AA1425" i="13"/>
  <c r="Z1426" i="13"/>
  <c r="AA1426" i="13"/>
  <c r="Z1427" i="13"/>
  <c r="AA1427" i="13"/>
  <c r="Z1428" i="13"/>
  <c r="AA1428" i="13"/>
  <c r="Z1429" i="13"/>
  <c r="AA1429" i="13"/>
  <c r="Z1430" i="13"/>
  <c r="AA1430" i="13"/>
  <c r="Z1431" i="13"/>
  <c r="AA1431" i="13"/>
  <c r="Z1432" i="13"/>
  <c r="AA1432" i="13"/>
  <c r="Z1433" i="13"/>
  <c r="AA1433" i="13"/>
  <c r="Z1434" i="13"/>
  <c r="AA1434" i="13"/>
  <c r="Z1435" i="13"/>
  <c r="AA1435" i="13"/>
  <c r="Z1436" i="13"/>
  <c r="AA1436" i="13"/>
  <c r="Z1437" i="13"/>
  <c r="AA1437" i="13"/>
  <c r="Z1438" i="13"/>
  <c r="AA1438" i="13"/>
  <c r="Z1439" i="13"/>
  <c r="AA1439" i="13"/>
  <c r="Z1440" i="13"/>
  <c r="AA1440" i="13"/>
  <c r="Z1441" i="13"/>
  <c r="AA1441" i="13"/>
  <c r="Z1442" i="13"/>
  <c r="AA1442" i="13"/>
  <c r="Z1443" i="13"/>
  <c r="AA1443" i="13"/>
  <c r="Z1444" i="13"/>
  <c r="AA1444" i="13"/>
  <c r="Z1445" i="13"/>
  <c r="AA1445" i="13"/>
  <c r="Z1446" i="13"/>
  <c r="AA1446" i="13"/>
  <c r="Z1447" i="13"/>
  <c r="AA1447" i="13"/>
  <c r="Z1448" i="13"/>
  <c r="AA1448" i="13"/>
  <c r="Z1449" i="13"/>
  <c r="AA1449" i="13"/>
  <c r="Z1450" i="13"/>
  <c r="AA1450" i="13"/>
  <c r="Z1451" i="13"/>
  <c r="AA1451" i="13"/>
  <c r="Z1452" i="13"/>
  <c r="AA1452" i="13"/>
  <c r="Z1453" i="13"/>
  <c r="AA1453" i="13"/>
  <c r="Z1454" i="13"/>
  <c r="AA1454" i="13"/>
  <c r="Z1455" i="13"/>
  <c r="AA1455" i="13"/>
  <c r="Z1456" i="13"/>
  <c r="AA1456" i="13"/>
  <c r="Z1457" i="13"/>
  <c r="AA1457" i="13"/>
  <c r="Z1458" i="13"/>
  <c r="AA1458" i="13"/>
  <c r="Z1459" i="13"/>
  <c r="AA1459" i="13"/>
  <c r="Z1460" i="13"/>
  <c r="AA1460" i="13"/>
  <c r="Z1461" i="13"/>
  <c r="AA1461" i="13"/>
  <c r="Z1462" i="13"/>
  <c r="AA1462" i="13"/>
  <c r="Z1463" i="13"/>
  <c r="AA1463" i="13"/>
  <c r="Z1464" i="13"/>
  <c r="AA1464" i="13"/>
  <c r="Z1465" i="13"/>
  <c r="AA1465" i="13"/>
  <c r="Z1466" i="13"/>
  <c r="AA1466" i="13"/>
  <c r="Z1467" i="13"/>
  <c r="AA1467" i="13"/>
  <c r="Z1468" i="13"/>
  <c r="AA1468" i="13"/>
  <c r="Z1469" i="13"/>
  <c r="AA1469" i="13"/>
  <c r="Z1470" i="13"/>
  <c r="AA1470" i="13"/>
  <c r="Z1471" i="13"/>
  <c r="AA1471" i="13"/>
  <c r="Z1472" i="13"/>
  <c r="AA1472" i="13"/>
  <c r="Z1473" i="13"/>
  <c r="AA1473" i="13"/>
  <c r="Z1474" i="13"/>
  <c r="AA1474" i="13"/>
  <c r="Z1475" i="13"/>
  <c r="AA1475" i="13"/>
  <c r="Z1476" i="13"/>
  <c r="AA1476" i="13"/>
  <c r="Z1477" i="13"/>
  <c r="AA1477" i="13"/>
  <c r="Z1478" i="13"/>
  <c r="AA1478" i="13"/>
  <c r="Z1479" i="13"/>
  <c r="AA1479" i="13"/>
  <c r="Z1480" i="13"/>
  <c r="AA1480" i="13"/>
  <c r="Z1481" i="13"/>
  <c r="AA1481" i="13"/>
  <c r="Z1482" i="13"/>
  <c r="AA1482" i="13"/>
  <c r="Z1483" i="13"/>
  <c r="AA1483" i="13"/>
  <c r="Z1484" i="13"/>
  <c r="AA1484" i="13"/>
  <c r="Z1485" i="13"/>
  <c r="AA1485" i="13"/>
  <c r="Z1486" i="13"/>
  <c r="AA1486" i="13"/>
  <c r="Z1487" i="13"/>
  <c r="AA1487" i="13"/>
  <c r="Z1488" i="13"/>
  <c r="AA1488" i="13"/>
  <c r="Z1489" i="13"/>
  <c r="AA1489" i="13"/>
  <c r="Z1490" i="13"/>
  <c r="AA1490" i="13"/>
  <c r="Z1491" i="13"/>
  <c r="AA1491" i="13"/>
  <c r="Z1492" i="13"/>
  <c r="AA1492" i="13"/>
  <c r="Z1493" i="13"/>
  <c r="AA1493" i="13"/>
  <c r="Z1494" i="13"/>
  <c r="AA1494" i="13"/>
  <c r="Z1495" i="13"/>
  <c r="AA1495" i="13"/>
  <c r="Z1496" i="13"/>
  <c r="AA1496" i="13"/>
  <c r="Z1497" i="13"/>
  <c r="AA1497" i="13"/>
  <c r="Z1498" i="13"/>
  <c r="AA1498" i="13"/>
  <c r="Z1499" i="13"/>
  <c r="AA1499" i="13"/>
  <c r="Z1500" i="13"/>
  <c r="AA1500" i="13"/>
  <c r="Z1501" i="13"/>
  <c r="AA1501" i="13"/>
  <c r="Z1502" i="13"/>
  <c r="AA1502" i="13"/>
  <c r="Z1503" i="13"/>
  <c r="AA1503" i="13"/>
  <c r="Z1504" i="13"/>
  <c r="AA1504" i="13"/>
  <c r="Z1505" i="13"/>
  <c r="AA1505" i="13"/>
  <c r="Z1506" i="13"/>
  <c r="AA1506" i="13"/>
  <c r="Z1507" i="13"/>
  <c r="AA1507" i="13"/>
  <c r="Z1508" i="13"/>
  <c r="AA1508" i="13"/>
  <c r="Z1509" i="13"/>
  <c r="AA1509" i="13"/>
  <c r="Z1510" i="13"/>
  <c r="AA1510" i="13"/>
  <c r="Z1511" i="13"/>
  <c r="AA1511" i="13"/>
  <c r="Z1512" i="13"/>
  <c r="AA1512" i="13"/>
  <c r="Z1513" i="13"/>
  <c r="AA1513" i="13"/>
  <c r="Z1514" i="13"/>
  <c r="AA1514" i="13"/>
  <c r="Z1515" i="13"/>
  <c r="AA1515" i="13"/>
  <c r="Z1516" i="13"/>
  <c r="AA1516" i="13"/>
  <c r="Z1517" i="13"/>
  <c r="AA1517" i="13"/>
  <c r="Z1518" i="13"/>
  <c r="AA1518" i="13"/>
  <c r="Z1519" i="13"/>
  <c r="AA1519" i="13"/>
  <c r="Z1520" i="13"/>
  <c r="AA1520" i="13"/>
  <c r="Z1521" i="13"/>
  <c r="AA1521" i="13"/>
  <c r="Z1522" i="13"/>
  <c r="AA1522" i="13"/>
  <c r="Z1523" i="13"/>
  <c r="AA1523" i="13"/>
  <c r="Z1524" i="13"/>
  <c r="AA1524" i="13"/>
  <c r="Z1525" i="13"/>
  <c r="AA1525" i="13"/>
  <c r="Z1526" i="13"/>
  <c r="AA1526" i="13"/>
  <c r="Z1527" i="13"/>
  <c r="AA1527" i="13"/>
  <c r="Z1528" i="13"/>
  <c r="AA1528" i="13"/>
  <c r="Z1529" i="13"/>
  <c r="AA1529" i="13"/>
  <c r="Z1530" i="13"/>
  <c r="AA1530" i="13"/>
  <c r="Z1531" i="13"/>
  <c r="AA1531" i="13"/>
  <c r="Z1532" i="13"/>
  <c r="AA1532" i="13"/>
  <c r="Z1533" i="13"/>
  <c r="AA1533" i="13"/>
  <c r="Z1534" i="13"/>
  <c r="AA1534" i="13"/>
  <c r="Z1535" i="13"/>
  <c r="AA1535" i="13"/>
  <c r="Z1536" i="13"/>
  <c r="AA1536" i="13"/>
  <c r="Z1537" i="13"/>
  <c r="AA1537" i="13"/>
  <c r="Z1538" i="13"/>
  <c r="AA1538" i="13"/>
  <c r="Z1539" i="13"/>
  <c r="AA1539" i="13"/>
  <c r="Z1540" i="13"/>
  <c r="AA1540" i="13"/>
  <c r="Z1541" i="13"/>
  <c r="AA1541" i="13"/>
  <c r="Z1542" i="13"/>
  <c r="AA1542" i="13"/>
  <c r="Z1543" i="13"/>
  <c r="AA1543" i="13"/>
  <c r="Z1544" i="13"/>
  <c r="AA1544" i="13"/>
  <c r="Z1545" i="13"/>
  <c r="AA1545" i="13"/>
  <c r="Z1546" i="13"/>
  <c r="AA1546" i="13"/>
  <c r="Z1547" i="13"/>
  <c r="AA1547" i="13"/>
  <c r="Z1548" i="13"/>
  <c r="AA1548" i="13"/>
  <c r="Z1549" i="13"/>
  <c r="AA1549" i="13"/>
  <c r="Z1550" i="13"/>
  <c r="AA1550" i="13"/>
  <c r="Z1551" i="13"/>
  <c r="AA1551" i="13"/>
  <c r="Z1552" i="13"/>
  <c r="AA1552" i="13"/>
  <c r="Z1553" i="13"/>
  <c r="AA1553" i="13"/>
  <c r="Z1554" i="13"/>
  <c r="AA1554" i="13"/>
  <c r="Z1555" i="13"/>
  <c r="AA1555" i="13"/>
  <c r="Z1556" i="13"/>
  <c r="AA1556" i="13"/>
  <c r="Z1557" i="13"/>
  <c r="AA1557" i="13"/>
  <c r="Z1558" i="13"/>
  <c r="AA1558" i="13"/>
  <c r="Z1559" i="13"/>
  <c r="AA1559" i="13"/>
  <c r="Z1560" i="13"/>
  <c r="AA1560" i="13"/>
  <c r="Z1561" i="13"/>
  <c r="AA1561" i="13"/>
  <c r="Z1562" i="13"/>
  <c r="AA1562" i="13"/>
  <c r="Z1563" i="13"/>
  <c r="AA1563" i="13"/>
  <c r="Z1564" i="13"/>
  <c r="AA1564" i="13"/>
  <c r="Z1565" i="13"/>
  <c r="AA1565" i="13"/>
  <c r="Z1566" i="13"/>
  <c r="AA1566" i="13"/>
  <c r="Z1567" i="13"/>
  <c r="AA1567" i="13"/>
  <c r="Z1568" i="13"/>
  <c r="AA1568" i="13"/>
  <c r="Z1569" i="13"/>
  <c r="AA1569" i="13"/>
  <c r="Z1570" i="13"/>
  <c r="AA1570" i="13"/>
  <c r="Z1571" i="13"/>
  <c r="AA1571" i="13"/>
  <c r="Z1572" i="13"/>
  <c r="AA1572" i="13"/>
  <c r="Z1573" i="13"/>
  <c r="AA1573" i="13"/>
  <c r="Z1574" i="13"/>
  <c r="AA1574" i="13"/>
  <c r="Z1575" i="13"/>
  <c r="AA1575" i="13"/>
  <c r="Z1576" i="13"/>
  <c r="AA1576" i="13"/>
  <c r="Z1577" i="13"/>
  <c r="AA1577" i="13"/>
  <c r="Z1578" i="13"/>
  <c r="AA1578" i="13"/>
  <c r="Z1579" i="13"/>
  <c r="AA1579" i="13"/>
  <c r="Z1580" i="13"/>
  <c r="AA1580" i="13"/>
  <c r="Z1581" i="13"/>
  <c r="AA1581" i="13"/>
  <c r="Z1582" i="13"/>
  <c r="AA1582" i="13"/>
  <c r="Z1583" i="13"/>
  <c r="AA1583" i="13"/>
  <c r="Z1584" i="13"/>
  <c r="AA1584" i="13"/>
  <c r="Z1585" i="13"/>
  <c r="AA1585" i="13"/>
  <c r="Z1586" i="13"/>
  <c r="AA1586" i="13"/>
  <c r="Z1587" i="13"/>
  <c r="AA1587" i="13"/>
  <c r="Z1588" i="13"/>
  <c r="AA1588" i="13"/>
  <c r="Z1589" i="13"/>
  <c r="AA1589" i="13"/>
  <c r="Z1590" i="13"/>
  <c r="AA1590" i="13"/>
  <c r="Z1591" i="13"/>
  <c r="AA1591" i="13"/>
  <c r="Z1592" i="13"/>
  <c r="AA1592" i="13"/>
  <c r="Z1593" i="13"/>
  <c r="AA1593" i="13"/>
  <c r="Z1594" i="13"/>
  <c r="AA1594" i="13"/>
  <c r="Z1595" i="13"/>
  <c r="AA1595" i="13"/>
  <c r="Z1596" i="13"/>
  <c r="AA1596" i="13"/>
  <c r="Z1597" i="13"/>
  <c r="AA1597" i="13"/>
  <c r="Z1598" i="13"/>
  <c r="AA1598" i="13"/>
  <c r="Z1599" i="13"/>
  <c r="AA1599" i="13"/>
  <c r="Z1600" i="13"/>
  <c r="AA1600" i="13"/>
  <c r="Z1601" i="13"/>
  <c r="AA1601" i="13"/>
  <c r="Z1602" i="13"/>
  <c r="AA1602" i="13"/>
  <c r="Z1603" i="13"/>
  <c r="AA1603" i="13"/>
  <c r="Z1604" i="13"/>
  <c r="AA1604" i="13"/>
  <c r="Z1605" i="13"/>
  <c r="AA1605" i="13"/>
  <c r="Z1606" i="13"/>
  <c r="AA1606" i="13"/>
  <c r="Z1607" i="13"/>
  <c r="AA1607" i="13"/>
  <c r="Z1608" i="13"/>
  <c r="AA1608" i="13"/>
  <c r="Z1609" i="13"/>
  <c r="AA1609" i="13"/>
  <c r="Z1610" i="13"/>
  <c r="AA1610" i="13"/>
  <c r="Z1611" i="13"/>
  <c r="AA1611" i="13"/>
  <c r="Z1612" i="13"/>
  <c r="AA1612" i="13"/>
  <c r="Z1613" i="13"/>
  <c r="AA1613" i="13"/>
  <c r="Z1614" i="13"/>
  <c r="AA1614" i="13"/>
  <c r="Z1615" i="13"/>
  <c r="AA1615" i="13"/>
  <c r="Z1616" i="13"/>
  <c r="AA1616" i="13"/>
  <c r="Z1617" i="13"/>
  <c r="AA1617" i="13"/>
  <c r="Z1618" i="13"/>
  <c r="AA1618" i="13"/>
  <c r="Z1619" i="13"/>
  <c r="AA1619" i="13"/>
  <c r="Z1620" i="13"/>
  <c r="AA1620" i="13"/>
  <c r="Z1621" i="13"/>
  <c r="AA1621" i="13"/>
  <c r="Z1622" i="13"/>
  <c r="AA1622" i="13"/>
  <c r="Z1623" i="13"/>
  <c r="AA1623" i="13"/>
  <c r="Z1624" i="13"/>
  <c r="AA1624" i="13"/>
  <c r="Z1625" i="13"/>
  <c r="AA1625" i="13"/>
  <c r="Z1626" i="13"/>
  <c r="AA1626" i="13"/>
  <c r="Z1627" i="13"/>
  <c r="AA1627" i="13"/>
  <c r="Z1628" i="13"/>
  <c r="AA1628" i="13"/>
  <c r="Z1629" i="13"/>
  <c r="AA1629" i="13"/>
  <c r="Z1630" i="13"/>
  <c r="AA1630" i="13"/>
  <c r="Z1631" i="13"/>
  <c r="AA1631" i="13"/>
  <c r="Z1632" i="13"/>
  <c r="AA1632" i="13"/>
  <c r="Z1633" i="13"/>
  <c r="AA1633" i="13"/>
  <c r="Z1634" i="13"/>
  <c r="AA1634" i="13"/>
  <c r="Z1635" i="13"/>
  <c r="AA1635" i="13"/>
  <c r="Z1636" i="13"/>
  <c r="AA1636" i="13"/>
  <c r="Z1637" i="13"/>
  <c r="AA1637" i="13"/>
  <c r="Z1638" i="13"/>
  <c r="AA1638" i="13"/>
  <c r="Z1639" i="13"/>
  <c r="AA1639" i="13"/>
  <c r="Z1640" i="13"/>
  <c r="AA1640" i="13"/>
  <c r="Z1641" i="13"/>
  <c r="AA1641" i="13"/>
  <c r="Z1642" i="13"/>
  <c r="AA1642" i="13"/>
  <c r="Z1643" i="13"/>
  <c r="AA1643" i="13"/>
  <c r="Z1644" i="13"/>
  <c r="AA1644" i="13"/>
  <c r="Z1645" i="13"/>
  <c r="AA1645" i="13"/>
  <c r="Z1646" i="13"/>
  <c r="AA1646" i="13"/>
  <c r="Z1647" i="13"/>
  <c r="AA1647" i="13"/>
  <c r="Z1648" i="13"/>
  <c r="AA1648" i="13"/>
  <c r="Z1649" i="13"/>
  <c r="AA1649" i="13"/>
  <c r="Z1650" i="13"/>
  <c r="AA1650" i="13"/>
  <c r="Z1651" i="13"/>
  <c r="AA1651" i="13"/>
  <c r="Z1652" i="13"/>
  <c r="AA1652" i="13"/>
  <c r="Z1653" i="13"/>
  <c r="AA1653" i="13"/>
  <c r="Z1654" i="13"/>
  <c r="AA1654" i="13"/>
  <c r="Z1655" i="13"/>
  <c r="AA1655" i="13"/>
  <c r="Z1656" i="13"/>
  <c r="AA1656" i="13"/>
  <c r="Z1657" i="13"/>
  <c r="AA1657" i="13"/>
  <c r="Z1658" i="13"/>
  <c r="AA1658" i="13"/>
  <c r="Z1659" i="13"/>
  <c r="AA1659" i="13"/>
  <c r="Z1660" i="13"/>
  <c r="AA1660" i="13"/>
  <c r="Z1661" i="13"/>
  <c r="AA1661" i="13"/>
  <c r="Z1662" i="13"/>
  <c r="AA1662" i="13"/>
  <c r="Z1663" i="13"/>
  <c r="AA1663" i="13"/>
  <c r="Z1664" i="13"/>
  <c r="AA1664" i="13"/>
  <c r="Z1665" i="13"/>
  <c r="AA1665" i="13"/>
  <c r="Z1666" i="13"/>
  <c r="AA1666" i="13"/>
  <c r="Z1667" i="13"/>
  <c r="AA1667" i="13"/>
  <c r="Z1668" i="13"/>
  <c r="AA1668" i="13"/>
  <c r="Z1669" i="13"/>
  <c r="AA1669" i="13"/>
  <c r="Z1670" i="13"/>
  <c r="AA1670" i="13"/>
  <c r="Z1671" i="13"/>
  <c r="AA1671" i="13"/>
  <c r="Z1672" i="13"/>
  <c r="AA1672" i="13"/>
  <c r="Z1673" i="13"/>
  <c r="AA1673" i="13"/>
  <c r="Z1674" i="13"/>
  <c r="AA1674" i="13"/>
  <c r="Z1675" i="13"/>
  <c r="AA1675" i="13"/>
  <c r="Z1676" i="13"/>
  <c r="AA1676" i="13"/>
  <c r="Z1677" i="13"/>
  <c r="AA1677" i="13"/>
  <c r="Z1678" i="13"/>
  <c r="AA1678" i="13"/>
  <c r="Z1679" i="13"/>
  <c r="AA1679" i="13"/>
  <c r="Z1680" i="13"/>
  <c r="AA1680" i="13"/>
  <c r="Z1681" i="13"/>
  <c r="AA1681" i="13"/>
  <c r="Z1682" i="13"/>
  <c r="AA1682" i="13"/>
  <c r="Z1683" i="13"/>
  <c r="AA1683" i="13"/>
  <c r="Z1684" i="13"/>
  <c r="AA1684" i="13"/>
  <c r="Z1685" i="13"/>
  <c r="AA1685" i="13"/>
  <c r="Z1686" i="13"/>
  <c r="AA1686" i="13"/>
  <c r="Z1687" i="13"/>
  <c r="AA1687" i="13"/>
  <c r="Z1688" i="13"/>
  <c r="AA1688" i="13"/>
  <c r="Z1689" i="13"/>
  <c r="AA1689" i="13"/>
  <c r="Z1690" i="13"/>
  <c r="AA1690" i="13"/>
  <c r="Z1691" i="13"/>
  <c r="AA1691" i="13"/>
  <c r="Z1692" i="13"/>
  <c r="AA1692" i="13"/>
  <c r="Z1693" i="13"/>
  <c r="AA1693" i="13"/>
  <c r="Z1694" i="13"/>
  <c r="AA1694" i="13"/>
  <c r="Z1695" i="13"/>
  <c r="AA1695" i="13"/>
  <c r="Z1696" i="13"/>
  <c r="AA1696" i="13"/>
  <c r="Z1697" i="13"/>
  <c r="AA1697" i="13"/>
  <c r="Z1698" i="13"/>
  <c r="AA1698" i="13"/>
  <c r="Z1699" i="13"/>
  <c r="AA1699" i="13"/>
  <c r="Z1700" i="13"/>
  <c r="AA1700" i="13"/>
  <c r="Z1701" i="13"/>
  <c r="AA1701" i="13"/>
  <c r="Z1702" i="13"/>
  <c r="AA1702" i="13"/>
  <c r="Z1703" i="13"/>
  <c r="AA1703" i="13"/>
  <c r="Z1704" i="13"/>
  <c r="AA1704" i="13"/>
  <c r="Z1705" i="13"/>
  <c r="AA1705" i="13"/>
  <c r="Z1706" i="13"/>
  <c r="AA1706" i="13"/>
  <c r="Z1707" i="13"/>
  <c r="AA1707" i="13"/>
  <c r="Z1708" i="13"/>
  <c r="AA1708" i="13"/>
  <c r="Z1709" i="13"/>
  <c r="AA1709" i="13"/>
  <c r="Z1710" i="13"/>
  <c r="AA1710" i="13"/>
  <c r="Z1711" i="13"/>
  <c r="AA1711" i="13"/>
  <c r="Z1712" i="13"/>
  <c r="AA1712" i="13"/>
  <c r="Z1713" i="13"/>
  <c r="AA1713" i="13"/>
  <c r="Z1714" i="13"/>
  <c r="AA1714" i="13"/>
  <c r="Z1715" i="13"/>
  <c r="AA1715" i="13"/>
  <c r="Z1716" i="13"/>
  <c r="AA1716" i="13"/>
  <c r="Z1717" i="13"/>
  <c r="AA1717" i="13"/>
  <c r="Z1718" i="13"/>
  <c r="AA1718" i="13"/>
  <c r="Z1719" i="13"/>
  <c r="AA1719" i="13"/>
  <c r="Z1720" i="13"/>
  <c r="AA1720" i="13"/>
  <c r="Z1721" i="13"/>
  <c r="AA1721" i="13"/>
  <c r="Z1722" i="13"/>
  <c r="AA1722" i="13"/>
  <c r="Z1723" i="13"/>
  <c r="AA1723" i="13"/>
  <c r="Z1724" i="13"/>
  <c r="AA1724" i="13"/>
  <c r="Z1725" i="13"/>
  <c r="AA1725" i="13"/>
  <c r="Z1726" i="13"/>
  <c r="AA1726" i="13"/>
  <c r="Z1727" i="13"/>
  <c r="AA1727" i="13"/>
  <c r="Z1728" i="13"/>
  <c r="AA1728" i="13"/>
  <c r="Z1729" i="13"/>
  <c r="AA1729" i="13"/>
  <c r="Z1730" i="13"/>
  <c r="AA1730" i="13"/>
  <c r="Z1731" i="13"/>
  <c r="AA1731" i="13"/>
  <c r="Z1732" i="13"/>
  <c r="AA1732" i="13"/>
  <c r="Z1733" i="13"/>
  <c r="AA1733" i="13"/>
  <c r="Z1734" i="13"/>
  <c r="AA1734" i="13"/>
  <c r="Z1735" i="13"/>
  <c r="AA1735" i="13"/>
  <c r="Z1736" i="13"/>
  <c r="AA1736" i="13"/>
  <c r="Z1737" i="13"/>
  <c r="AA1737" i="13"/>
  <c r="Z1738" i="13"/>
  <c r="AA1738" i="13"/>
  <c r="Z1739" i="13"/>
  <c r="AA1739" i="13"/>
  <c r="Z1740" i="13"/>
  <c r="AA1740" i="13"/>
  <c r="Z1741" i="13"/>
  <c r="AA1741" i="13"/>
  <c r="Z1742" i="13"/>
  <c r="AA1742" i="13"/>
  <c r="Z1743" i="13"/>
  <c r="AA1743" i="13"/>
  <c r="Z1744" i="13"/>
  <c r="AA1744" i="13"/>
  <c r="Z1745" i="13"/>
  <c r="AA1745" i="13"/>
  <c r="Z1746" i="13"/>
  <c r="AA1746" i="13"/>
  <c r="Z1747" i="13"/>
  <c r="AA1747" i="13"/>
  <c r="Z1748" i="13"/>
  <c r="AA1748" i="13"/>
  <c r="Z1749" i="13"/>
  <c r="AA1749" i="13"/>
  <c r="Z1750" i="13"/>
  <c r="AA1750" i="13"/>
  <c r="Z1751" i="13"/>
  <c r="AA1751" i="13"/>
  <c r="Z1752" i="13"/>
  <c r="AA1752" i="13"/>
  <c r="Z1753" i="13"/>
  <c r="AA1753" i="13"/>
  <c r="Z1754" i="13"/>
  <c r="AA1754" i="13"/>
  <c r="Z1755" i="13"/>
  <c r="AA1755" i="13"/>
  <c r="Z1756" i="13"/>
  <c r="AA1756" i="13"/>
  <c r="Z1757" i="13"/>
  <c r="AA1757" i="13"/>
  <c r="Z1758" i="13"/>
  <c r="AA1758" i="13"/>
  <c r="Z1759" i="13"/>
  <c r="AA1759" i="13"/>
  <c r="Z1760" i="13"/>
  <c r="AA1760" i="13"/>
  <c r="Z1761" i="13"/>
  <c r="AA1761" i="13"/>
  <c r="Z1762" i="13"/>
  <c r="AA1762" i="13"/>
  <c r="Z1763" i="13"/>
  <c r="AA1763" i="13"/>
  <c r="Z1764" i="13"/>
  <c r="AA1764" i="13"/>
  <c r="Z1765" i="13"/>
  <c r="AA1765" i="13"/>
  <c r="Z1766" i="13"/>
  <c r="AA1766" i="13"/>
  <c r="Z1767" i="13"/>
  <c r="AA1767" i="13"/>
  <c r="Z1768" i="13"/>
  <c r="AA1768" i="13"/>
  <c r="Z1769" i="13"/>
  <c r="AA1769" i="13"/>
  <c r="Z1770" i="13"/>
  <c r="AA1770" i="13"/>
  <c r="Z1771" i="13"/>
  <c r="AA1771" i="13"/>
  <c r="Z1772" i="13"/>
  <c r="AA1772" i="13"/>
  <c r="Z1773" i="13"/>
  <c r="AA1773" i="13"/>
  <c r="Z1774" i="13"/>
  <c r="AA1774" i="13"/>
  <c r="Z1775" i="13"/>
  <c r="AA1775" i="13"/>
  <c r="Z1776" i="13"/>
  <c r="AA1776" i="13"/>
  <c r="Z1777" i="13"/>
  <c r="AA1777" i="13"/>
  <c r="Z1778" i="13"/>
  <c r="AA1778" i="13"/>
  <c r="Z1779" i="13"/>
  <c r="AA1779" i="13"/>
  <c r="Z1780" i="13"/>
  <c r="AA1780" i="13"/>
  <c r="Z1781" i="13"/>
  <c r="AA1781" i="13"/>
  <c r="Z1782" i="13"/>
  <c r="AA1782" i="13"/>
  <c r="Z1783" i="13"/>
  <c r="AA1783" i="13"/>
  <c r="Z1784" i="13"/>
  <c r="AA1784" i="13"/>
  <c r="Z1785" i="13"/>
  <c r="AA1785" i="13"/>
  <c r="Z1786" i="13"/>
  <c r="AA1786" i="13"/>
  <c r="Z1787" i="13"/>
  <c r="AA1787" i="13"/>
  <c r="Z1788" i="13"/>
  <c r="AA1788" i="13"/>
  <c r="Z1789" i="13"/>
  <c r="AA1789" i="13"/>
  <c r="Z1790" i="13"/>
  <c r="AA1790" i="13"/>
  <c r="Z1791" i="13"/>
  <c r="AA1791" i="13"/>
  <c r="Z1792" i="13"/>
  <c r="AA1792" i="13"/>
  <c r="Z1793" i="13"/>
  <c r="AA1793" i="13"/>
  <c r="Z1794" i="13"/>
  <c r="AA1794" i="13"/>
  <c r="Z1795" i="13"/>
  <c r="AA1795" i="13"/>
  <c r="Z1796" i="13"/>
  <c r="AA1796" i="13"/>
  <c r="Z1797" i="13"/>
  <c r="AA1797" i="13"/>
  <c r="Z1798" i="13"/>
  <c r="AA1798" i="13"/>
  <c r="Z1799" i="13"/>
  <c r="AA1799" i="13"/>
  <c r="Z1800" i="13"/>
  <c r="AA1800" i="13"/>
  <c r="Z1801" i="13"/>
  <c r="AA1801" i="13"/>
  <c r="Z1802" i="13"/>
  <c r="AA1802" i="13"/>
  <c r="Z1803" i="13"/>
  <c r="AA1803" i="13"/>
  <c r="Z1804" i="13"/>
  <c r="AA1804" i="13"/>
  <c r="Z1805" i="13"/>
  <c r="AA1805" i="13"/>
  <c r="Z1806" i="13"/>
  <c r="AA1806" i="13"/>
  <c r="Z1807" i="13"/>
  <c r="AA1807" i="13"/>
  <c r="Z1808" i="13"/>
  <c r="AA1808" i="13"/>
  <c r="Z1809" i="13"/>
  <c r="AA1809" i="13"/>
  <c r="Z1810" i="13"/>
  <c r="AA1810" i="13"/>
  <c r="Z1811" i="13"/>
  <c r="AA1811" i="13"/>
  <c r="Z1812" i="13"/>
  <c r="AA1812" i="13"/>
  <c r="Z1813" i="13"/>
  <c r="AA1813" i="13"/>
  <c r="Z1814" i="13"/>
  <c r="AA1814" i="13"/>
  <c r="Z1815" i="13"/>
  <c r="AA1815" i="13"/>
  <c r="Z1816" i="13"/>
  <c r="AA1816" i="13"/>
  <c r="Z1817" i="13"/>
  <c r="AA1817" i="13"/>
  <c r="Z1818" i="13"/>
  <c r="AA1818" i="13"/>
  <c r="Z1819" i="13"/>
  <c r="AA1819" i="13"/>
  <c r="Z1820" i="13"/>
  <c r="AA1820" i="13"/>
  <c r="Z1821" i="13"/>
  <c r="AA1821" i="13"/>
  <c r="Z1822" i="13"/>
  <c r="AA1822" i="13"/>
  <c r="Z1823" i="13"/>
  <c r="AA1823" i="13"/>
  <c r="Z1824" i="13"/>
  <c r="AA1824" i="13"/>
  <c r="Z1825" i="13"/>
  <c r="AA1825" i="13"/>
  <c r="Z1826" i="13"/>
  <c r="AA1826" i="13"/>
  <c r="Z1827" i="13"/>
  <c r="AA1827" i="13"/>
  <c r="Z1828" i="13"/>
  <c r="AA1828" i="13"/>
  <c r="Z1829" i="13"/>
  <c r="AA1829" i="13"/>
  <c r="Z1830" i="13"/>
  <c r="AA1830" i="13"/>
  <c r="Z1831" i="13"/>
  <c r="AA1831" i="13"/>
  <c r="Z1832" i="13"/>
  <c r="AA1832" i="13"/>
  <c r="Z1833" i="13"/>
  <c r="AA1833" i="13"/>
  <c r="Z1834" i="13"/>
  <c r="AA1834" i="13"/>
  <c r="Z1835" i="13"/>
  <c r="AA1835" i="13"/>
  <c r="Z1836" i="13"/>
  <c r="AA1836" i="13"/>
  <c r="Z1837" i="13"/>
  <c r="AA1837" i="13"/>
  <c r="Z1838" i="13"/>
  <c r="AA1838" i="13"/>
  <c r="Z1839" i="13"/>
  <c r="AA1839" i="13"/>
  <c r="Z1840" i="13"/>
  <c r="AA1840" i="13"/>
  <c r="Z1841" i="13"/>
  <c r="AA1841" i="13"/>
  <c r="Z1842" i="13"/>
  <c r="AA1842" i="13"/>
  <c r="Z1843" i="13"/>
  <c r="AA1843" i="13"/>
  <c r="Z1844" i="13"/>
  <c r="AA1844" i="13"/>
  <c r="Z1845" i="13"/>
  <c r="AA1845" i="13"/>
  <c r="Z1846" i="13"/>
  <c r="AA1846" i="13"/>
  <c r="Z1847" i="13"/>
  <c r="AA1847" i="13"/>
  <c r="Z1848" i="13"/>
  <c r="AA1848" i="13"/>
  <c r="Z1849" i="13"/>
  <c r="AA1849" i="13"/>
  <c r="Z1850" i="13"/>
  <c r="AA1850" i="13"/>
  <c r="Z1851" i="13"/>
  <c r="AA1851" i="13"/>
  <c r="Z1852" i="13"/>
  <c r="AA1852" i="13"/>
  <c r="Z1853" i="13"/>
  <c r="AA1853" i="13"/>
  <c r="Z1854" i="13"/>
  <c r="AA1854" i="13"/>
  <c r="Z1855" i="13"/>
  <c r="AA1855" i="13"/>
  <c r="Z1856" i="13"/>
  <c r="AA1856" i="13"/>
  <c r="Z1857" i="13"/>
  <c r="AA1857" i="13"/>
  <c r="Z1858" i="13"/>
  <c r="AA1858" i="13"/>
  <c r="Z1859" i="13"/>
  <c r="AA1859" i="13"/>
  <c r="Z1860" i="13"/>
  <c r="AA1860" i="13"/>
  <c r="Z1861" i="13"/>
  <c r="AA1861" i="13"/>
  <c r="Z1862" i="13"/>
  <c r="AA1862" i="13"/>
  <c r="Z1863" i="13"/>
  <c r="AA1863" i="13"/>
  <c r="Z1864" i="13"/>
  <c r="AA1864" i="13"/>
  <c r="Z1865" i="13"/>
  <c r="AA1865" i="13"/>
  <c r="Z1866" i="13"/>
  <c r="AA1866" i="13"/>
  <c r="Z1867" i="13"/>
  <c r="AA1867" i="13"/>
  <c r="Z1868" i="13"/>
  <c r="AA1868" i="13"/>
  <c r="Z1869" i="13"/>
  <c r="AA1869" i="13"/>
  <c r="Z1870" i="13"/>
  <c r="AA1870" i="13"/>
  <c r="Z1871" i="13"/>
  <c r="AA1871" i="13"/>
  <c r="Z1872" i="13"/>
  <c r="AA1872" i="13"/>
  <c r="Z1873" i="13"/>
  <c r="AA1873" i="13"/>
  <c r="Z1874" i="13"/>
  <c r="AA1874" i="13"/>
  <c r="Z1875" i="13"/>
  <c r="AA1875" i="13"/>
  <c r="Z1876" i="13"/>
  <c r="AA1876" i="13"/>
  <c r="Z1877" i="13"/>
  <c r="AA1877" i="13"/>
  <c r="Z1878" i="13"/>
  <c r="AA1878" i="13"/>
  <c r="Z1879" i="13"/>
  <c r="AA1879" i="13"/>
  <c r="Z1880" i="13"/>
  <c r="AA1880" i="13"/>
  <c r="Z1881" i="13"/>
  <c r="AA1881" i="13"/>
  <c r="Z1882" i="13"/>
  <c r="AA1882" i="13"/>
  <c r="Z1883" i="13"/>
  <c r="AA1883" i="13"/>
  <c r="Z1884" i="13"/>
  <c r="AA1884" i="13"/>
  <c r="Z1885" i="13"/>
  <c r="AA1885" i="13"/>
  <c r="Z1886" i="13"/>
  <c r="AA1886" i="13"/>
  <c r="Z1887" i="13"/>
  <c r="AA1887" i="13"/>
  <c r="Z1888" i="13"/>
  <c r="AA1888" i="13"/>
  <c r="Z1889" i="13"/>
  <c r="AA1889" i="13"/>
  <c r="Z1890" i="13"/>
  <c r="AA1890" i="13"/>
  <c r="Z1891" i="13"/>
  <c r="AA1891" i="13"/>
  <c r="Z1892" i="13"/>
  <c r="AA1892" i="13"/>
  <c r="Z1893" i="13"/>
  <c r="AA1893" i="13"/>
  <c r="Z1894" i="13"/>
  <c r="AA1894" i="13"/>
  <c r="Z1895" i="13"/>
  <c r="AA1895" i="13"/>
  <c r="Z1896" i="13"/>
  <c r="AA1896" i="13"/>
  <c r="Z1897" i="13"/>
  <c r="AA1897" i="13"/>
  <c r="Z1898" i="13"/>
  <c r="AA1898" i="13"/>
  <c r="Z1899" i="13"/>
  <c r="AA1899" i="13"/>
  <c r="Z1900" i="13"/>
  <c r="AA1900" i="13"/>
  <c r="Z1901" i="13"/>
  <c r="AA1901" i="13"/>
  <c r="Z1902" i="13"/>
  <c r="AA1902" i="13"/>
  <c r="Z1903" i="13"/>
  <c r="AA1903" i="13"/>
  <c r="Z1904" i="13"/>
  <c r="AA1904" i="13"/>
  <c r="Z1905" i="13"/>
  <c r="AA1905" i="13"/>
  <c r="Z1906" i="13"/>
  <c r="AA1906" i="13"/>
  <c r="Z1907" i="13"/>
  <c r="AA1907" i="13"/>
  <c r="Z1908" i="13"/>
  <c r="AA1908" i="13"/>
  <c r="Z1909" i="13"/>
  <c r="AA1909" i="13"/>
  <c r="Z1910" i="13"/>
  <c r="AA1910" i="13"/>
  <c r="Z1911" i="13"/>
  <c r="AA1911" i="13"/>
  <c r="Z1912" i="13"/>
  <c r="AA1912" i="13"/>
  <c r="Z1913" i="13"/>
  <c r="AA1913" i="13"/>
  <c r="Z1914" i="13"/>
  <c r="AA1914" i="13"/>
  <c r="Z1915" i="13"/>
  <c r="AA1915" i="13"/>
  <c r="Z1916" i="13"/>
  <c r="AA1916" i="13"/>
  <c r="Z1917" i="13"/>
  <c r="AA1917" i="13"/>
  <c r="Z1918" i="13"/>
  <c r="AA1918" i="13"/>
  <c r="Z1919" i="13"/>
  <c r="AA1919" i="13"/>
  <c r="Z1920" i="13"/>
  <c r="AA1920" i="13"/>
  <c r="Z1921" i="13"/>
  <c r="AA1921" i="13"/>
  <c r="Z1922" i="13"/>
  <c r="AA1922" i="13"/>
  <c r="Z1923" i="13"/>
  <c r="AA1923" i="13"/>
  <c r="Z1924" i="13"/>
  <c r="AA1924" i="13"/>
  <c r="Z1925" i="13"/>
  <c r="AA1925" i="13"/>
  <c r="Z1926" i="13"/>
  <c r="AA1926" i="13"/>
  <c r="Z1927" i="13"/>
  <c r="AA1927" i="13"/>
  <c r="Z1928" i="13"/>
  <c r="AA1928" i="13"/>
  <c r="Z1929" i="13"/>
  <c r="AA1929" i="13"/>
  <c r="Z1930" i="13"/>
  <c r="AA1930" i="13"/>
  <c r="Z1931" i="13"/>
  <c r="AA1931" i="13"/>
  <c r="Z1932" i="13"/>
  <c r="AA1932" i="13"/>
  <c r="Z1933" i="13"/>
  <c r="AA1933" i="13"/>
  <c r="Z1934" i="13"/>
  <c r="AA1934" i="13"/>
  <c r="Z1935" i="13"/>
  <c r="AA1935" i="13"/>
  <c r="Z1936" i="13"/>
  <c r="AA1936" i="13"/>
  <c r="Z1937" i="13"/>
  <c r="AA1937" i="13"/>
  <c r="Z1938" i="13"/>
  <c r="AA1938" i="13"/>
  <c r="Z1939" i="13"/>
  <c r="AA1939" i="13"/>
  <c r="Z1940" i="13"/>
  <c r="AA1940" i="13"/>
  <c r="Z1941" i="13"/>
  <c r="AA1941" i="13"/>
  <c r="Z1942" i="13"/>
  <c r="AA1942" i="13"/>
  <c r="Z1943" i="13"/>
  <c r="AA1943" i="13"/>
  <c r="Z1944" i="13"/>
  <c r="AA1944" i="13"/>
  <c r="Z1945" i="13"/>
  <c r="AA1945" i="13"/>
  <c r="Z1946" i="13"/>
  <c r="AA1946" i="13"/>
  <c r="Z1947" i="13"/>
  <c r="AA1947" i="13"/>
  <c r="Z1948" i="13"/>
  <c r="AA1948" i="13"/>
  <c r="Z1949" i="13"/>
  <c r="AA1949" i="13"/>
  <c r="Z1950" i="13"/>
  <c r="AA1950" i="13"/>
  <c r="Z1951" i="13"/>
  <c r="AA1951" i="13"/>
  <c r="Z1952" i="13"/>
  <c r="AA1952" i="13"/>
  <c r="Z1953" i="13"/>
  <c r="AA1953" i="13"/>
  <c r="Z1954" i="13"/>
  <c r="AA1954" i="13"/>
  <c r="Z1955" i="13"/>
  <c r="AA1955" i="13"/>
  <c r="Z1956" i="13"/>
  <c r="AA1956" i="13"/>
  <c r="Z1957" i="13"/>
  <c r="AA1957" i="13"/>
  <c r="Z1958" i="13"/>
  <c r="AA1958" i="13"/>
  <c r="Z1959" i="13"/>
  <c r="AA1959" i="13"/>
  <c r="Z1960" i="13"/>
  <c r="AA1960" i="13"/>
  <c r="Z1961" i="13"/>
  <c r="AA1961" i="13"/>
  <c r="Z1962" i="13"/>
  <c r="AA1962" i="13"/>
  <c r="Z1963" i="13"/>
  <c r="AA1963" i="13"/>
  <c r="Z1964" i="13"/>
  <c r="AA1964" i="13"/>
  <c r="Z1965" i="13"/>
  <c r="AA1965" i="13"/>
  <c r="Z1966" i="13"/>
  <c r="AA1966" i="13"/>
  <c r="Z1967" i="13"/>
  <c r="AA1967" i="13"/>
  <c r="Z1968" i="13"/>
  <c r="AA1968" i="13"/>
  <c r="Z1969" i="13"/>
  <c r="AA1969" i="13"/>
  <c r="Z1970" i="13"/>
  <c r="AA1970" i="13"/>
  <c r="Z1971" i="13"/>
  <c r="AA1971" i="13"/>
  <c r="Z1972" i="13"/>
  <c r="AA1972" i="13"/>
  <c r="Z1973" i="13"/>
  <c r="AA1973" i="13"/>
  <c r="Z1974" i="13"/>
  <c r="AA1974" i="13"/>
  <c r="Z1975" i="13"/>
  <c r="AA1975" i="13"/>
  <c r="Z1976" i="13"/>
  <c r="AA1976" i="13"/>
  <c r="Z1977" i="13"/>
  <c r="AA1977" i="13"/>
  <c r="Z1978" i="13"/>
  <c r="AA1978" i="13"/>
  <c r="Z1979" i="13"/>
  <c r="AA1979" i="13"/>
  <c r="Z1980" i="13"/>
  <c r="AA1980" i="13"/>
  <c r="Z1981" i="13"/>
  <c r="AA1981" i="13"/>
  <c r="Z1982" i="13"/>
  <c r="AA1982" i="13"/>
  <c r="Z1983" i="13"/>
  <c r="AA1983" i="13"/>
  <c r="Z1984" i="13"/>
  <c r="AA1984" i="13"/>
  <c r="Z1985" i="13"/>
  <c r="AA1985" i="13"/>
  <c r="Z1986" i="13"/>
  <c r="AA1986" i="13"/>
  <c r="Z1987" i="13"/>
  <c r="AA1987" i="13"/>
  <c r="Z1988" i="13"/>
  <c r="AA1988" i="13"/>
  <c r="Z1989" i="13"/>
  <c r="AA1989" i="13"/>
  <c r="Z1990" i="13"/>
  <c r="AA1990" i="13"/>
  <c r="Z1991" i="13"/>
  <c r="AA1991" i="13"/>
  <c r="Z1992" i="13"/>
  <c r="AA1992" i="13"/>
  <c r="Z1993" i="13"/>
  <c r="AA1993" i="13"/>
  <c r="Z1994" i="13"/>
  <c r="AA1994" i="13"/>
  <c r="Z1995" i="13"/>
  <c r="AA1995" i="13"/>
  <c r="Z1996" i="13"/>
  <c r="AA1996" i="13"/>
  <c r="Z1997" i="13"/>
  <c r="AA1997" i="13"/>
  <c r="Z1998" i="13"/>
  <c r="AA1998" i="13"/>
  <c r="Z1999" i="13"/>
  <c r="AA1999" i="13"/>
  <c r="Z2000" i="13"/>
  <c r="AA2000" i="13"/>
  <c r="Z2001" i="13"/>
  <c r="AA2001" i="13"/>
  <c r="Z2002" i="13"/>
  <c r="AA2002" i="13"/>
  <c r="Z2003" i="13"/>
  <c r="AA2003" i="13"/>
  <c r="Z2004" i="13"/>
  <c r="AA2004" i="13"/>
  <c r="Z2005" i="13"/>
  <c r="AA2005" i="13"/>
  <c r="Z2006" i="13"/>
  <c r="AA2006" i="13"/>
  <c r="Z2007" i="13"/>
  <c r="AA2007" i="13"/>
  <c r="Z2008" i="13"/>
  <c r="AA2008" i="13"/>
  <c r="Z2009" i="13"/>
  <c r="AA2009" i="13"/>
  <c r="Z2010" i="13"/>
  <c r="AA2010" i="13"/>
  <c r="Z2011" i="13"/>
  <c r="AA2011" i="13"/>
  <c r="Z2012" i="13"/>
  <c r="AA2012" i="13"/>
  <c r="Z2013" i="13"/>
  <c r="AA2013" i="13"/>
  <c r="Z2014" i="13"/>
  <c r="AA2014" i="13"/>
  <c r="Z2015" i="13"/>
  <c r="AA2015" i="13"/>
  <c r="Z2016" i="13"/>
  <c r="AA2016" i="13"/>
  <c r="Z2017" i="13"/>
  <c r="AA2017" i="13"/>
  <c r="Z2018" i="13"/>
  <c r="AA2018" i="13"/>
  <c r="Z2019" i="13"/>
  <c r="AA2019" i="13"/>
  <c r="Z2020" i="13"/>
  <c r="AA2020" i="13"/>
  <c r="Z2021" i="13"/>
  <c r="AA2021" i="13"/>
  <c r="Z2022" i="13"/>
  <c r="AA2022" i="13"/>
  <c r="Z2023" i="13"/>
  <c r="AA2023" i="13"/>
  <c r="Z2024" i="13"/>
  <c r="AA2024" i="13"/>
  <c r="Z2025" i="13"/>
  <c r="AA2025" i="13"/>
  <c r="Z2026" i="13"/>
  <c r="AA2026" i="13"/>
  <c r="Z2027" i="13"/>
  <c r="AA2027" i="13"/>
  <c r="Z2028" i="13"/>
  <c r="AA2028" i="13"/>
  <c r="Z2029" i="13"/>
  <c r="AA2029" i="13"/>
  <c r="Z2030" i="13"/>
  <c r="AA2030" i="13"/>
  <c r="Z2031" i="13"/>
  <c r="AA2031" i="13"/>
  <c r="Z2032" i="13"/>
  <c r="AA2032" i="13"/>
  <c r="Z2033" i="13"/>
  <c r="AA2033" i="13"/>
  <c r="Z2034" i="13"/>
  <c r="AA2034" i="13"/>
  <c r="Z2035" i="13"/>
  <c r="AA2035" i="13"/>
  <c r="Z2036" i="13"/>
  <c r="AA2036" i="13"/>
  <c r="Z2037" i="13"/>
  <c r="AA2037" i="13"/>
  <c r="Z2038" i="13"/>
  <c r="AA2038" i="13"/>
  <c r="Z2039" i="13"/>
  <c r="AA2039" i="13"/>
  <c r="Z2040" i="13"/>
  <c r="AA2040" i="13"/>
  <c r="Z2041" i="13"/>
  <c r="AA2041" i="13"/>
  <c r="Z2042" i="13"/>
  <c r="AA2042" i="13"/>
  <c r="Z2043" i="13"/>
  <c r="AA2043" i="13"/>
  <c r="Z2044" i="13"/>
  <c r="AA2044" i="13"/>
  <c r="Z2045" i="13"/>
  <c r="AA2045" i="13"/>
  <c r="Z2046" i="13"/>
  <c r="AA2046" i="13"/>
  <c r="Z2047" i="13"/>
  <c r="AA2047" i="13"/>
  <c r="Z2048" i="13"/>
  <c r="AA2048" i="13"/>
  <c r="Z2049" i="13"/>
  <c r="AA2049" i="13"/>
  <c r="Z2050" i="13"/>
  <c r="AA2050" i="13"/>
  <c r="Z2051" i="13"/>
  <c r="AA2051" i="13"/>
  <c r="Z2052" i="13"/>
  <c r="AA2052" i="13"/>
  <c r="Z2053" i="13"/>
  <c r="AA2053" i="13"/>
  <c r="Z2054" i="13"/>
  <c r="AA2054" i="13"/>
  <c r="Z2055" i="13"/>
  <c r="AA2055" i="13"/>
  <c r="Z2056" i="13"/>
  <c r="AA2056" i="13"/>
  <c r="Z2057" i="13"/>
  <c r="AA2057" i="13"/>
  <c r="Z2058" i="13"/>
  <c r="AA2058" i="13"/>
  <c r="Z2059" i="13"/>
  <c r="AA2059" i="13"/>
  <c r="Z2060" i="13"/>
  <c r="AA2060" i="13"/>
  <c r="Z2061" i="13"/>
  <c r="AA2061" i="13"/>
  <c r="Z2062" i="13"/>
  <c r="AA2062" i="13"/>
  <c r="Z2063" i="13"/>
  <c r="AA2063" i="13"/>
  <c r="Z2064" i="13"/>
  <c r="AA2064" i="13"/>
  <c r="Z2065" i="13"/>
  <c r="AA2065" i="13"/>
  <c r="Z2066" i="13"/>
  <c r="AA2066" i="13"/>
  <c r="Z2067" i="13"/>
  <c r="AA2067" i="13"/>
  <c r="Z2068" i="13"/>
  <c r="AA2068" i="13"/>
  <c r="Z2069" i="13"/>
  <c r="AA2069" i="13"/>
  <c r="Z2070" i="13"/>
  <c r="AA2070" i="13"/>
  <c r="Z2071" i="13"/>
  <c r="AA2071" i="13"/>
  <c r="Z2072" i="13"/>
  <c r="AA2072" i="13"/>
  <c r="Z2073" i="13"/>
  <c r="AA2073" i="13"/>
  <c r="Z2074" i="13"/>
  <c r="AA2074" i="13"/>
  <c r="Z2075" i="13"/>
  <c r="AA2075" i="13"/>
  <c r="Z2076" i="13"/>
  <c r="AA2076" i="13"/>
  <c r="Z2077" i="13"/>
  <c r="AA2077" i="13"/>
  <c r="Z2078" i="13"/>
  <c r="AA2078" i="13"/>
  <c r="Z2079" i="13"/>
  <c r="AA2079" i="13"/>
  <c r="Z2080" i="13"/>
  <c r="AA2080" i="13"/>
  <c r="Z2081" i="13"/>
  <c r="AA2081" i="13"/>
  <c r="Z2082" i="13"/>
  <c r="AA2082" i="13"/>
  <c r="Z2083" i="13"/>
  <c r="AA2083" i="13"/>
  <c r="Z2084" i="13"/>
  <c r="AA2084" i="13"/>
  <c r="Z2085" i="13"/>
  <c r="AA2085" i="13"/>
  <c r="Z2086" i="13"/>
  <c r="AA2086" i="13"/>
  <c r="Z2087" i="13"/>
  <c r="AA2087" i="13"/>
  <c r="Z2088" i="13"/>
  <c r="AA2088" i="13"/>
  <c r="Z2089" i="13"/>
  <c r="AA2089" i="13"/>
  <c r="Z2090" i="13"/>
  <c r="AA2090" i="13"/>
  <c r="Z2091" i="13"/>
  <c r="AA2091" i="13"/>
  <c r="Z2092" i="13"/>
  <c r="AA2092" i="13"/>
  <c r="Z2093" i="13"/>
  <c r="AA2093" i="13"/>
  <c r="Z2094" i="13"/>
  <c r="AA2094" i="13"/>
  <c r="Z2095" i="13"/>
  <c r="AA2095" i="13"/>
  <c r="Z2096" i="13"/>
  <c r="AA2096" i="13"/>
  <c r="Z2097" i="13"/>
  <c r="AA2097" i="13"/>
  <c r="Z2098" i="13"/>
  <c r="AA2098" i="13"/>
  <c r="Z2099" i="13"/>
  <c r="AA2099" i="13"/>
  <c r="Z2100" i="13"/>
  <c r="AA2100" i="13"/>
  <c r="Z2101" i="13"/>
  <c r="AA2101" i="13"/>
  <c r="Z2102" i="13"/>
  <c r="AA2102" i="13"/>
  <c r="Z2103" i="13"/>
  <c r="AA2103" i="13"/>
  <c r="Z2104" i="13"/>
  <c r="AA2104" i="13"/>
  <c r="Z2105" i="13"/>
  <c r="AA2105" i="13"/>
  <c r="Z2106" i="13"/>
  <c r="AA2106" i="13"/>
  <c r="Z2107" i="13"/>
  <c r="AA2107" i="13"/>
  <c r="Z2108" i="13"/>
  <c r="AA2108" i="13"/>
  <c r="Z2109" i="13"/>
  <c r="AA2109" i="13"/>
  <c r="Z2110" i="13"/>
  <c r="AA2110" i="13"/>
  <c r="Z2111" i="13"/>
  <c r="AA2111" i="13"/>
  <c r="Z2112" i="13"/>
  <c r="AA2112" i="13"/>
  <c r="Z2113" i="13"/>
  <c r="AA2113" i="13"/>
  <c r="Z2114" i="13"/>
  <c r="AA2114" i="13"/>
  <c r="Z2115" i="13"/>
  <c r="AA2115" i="13"/>
  <c r="Z2116" i="13"/>
  <c r="AA2116" i="13"/>
  <c r="Z2117" i="13"/>
  <c r="AA2117" i="13"/>
  <c r="Z2118" i="13"/>
  <c r="AA2118" i="13"/>
  <c r="Z2119" i="13"/>
  <c r="AA2119" i="13"/>
  <c r="Z2120" i="13"/>
  <c r="AA2120" i="13"/>
  <c r="Z2121" i="13"/>
  <c r="AA2121" i="13"/>
  <c r="Z2122" i="13"/>
  <c r="AA2122" i="13"/>
  <c r="Z2123" i="13"/>
  <c r="AA2123" i="13"/>
  <c r="Z2124" i="13"/>
  <c r="AA2124" i="13"/>
  <c r="Z2125" i="13"/>
  <c r="AA2125" i="13"/>
  <c r="Z2126" i="13"/>
  <c r="AA2126" i="13"/>
  <c r="Z2127" i="13"/>
  <c r="AA2127" i="13"/>
  <c r="Z2128" i="13"/>
  <c r="AA2128" i="13"/>
  <c r="Z2129" i="13"/>
  <c r="AA2129" i="13"/>
  <c r="Z2130" i="13"/>
  <c r="AA2130" i="13"/>
  <c r="Z2131" i="13"/>
  <c r="AA2131" i="13"/>
  <c r="Z2132" i="13"/>
  <c r="AA2132" i="13"/>
  <c r="Z2133" i="13"/>
  <c r="AA2133" i="13"/>
  <c r="Z2134" i="13"/>
  <c r="AA2134" i="13"/>
  <c r="Z2135" i="13"/>
  <c r="AA2135" i="13"/>
  <c r="Z2136" i="13"/>
  <c r="AA2136" i="13"/>
  <c r="Z2137" i="13"/>
  <c r="AA2137" i="13"/>
  <c r="Z2138" i="13"/>
  <c r="AA2138" i="13"/>
  <c r="Z2139" i="13"/>
  <c r="AA2139" i="13"/>
  <c r="Z2140" i="13"/>
  <c r="AA2140" i="13"/>
  <c r="Z2141" i="13"/>
  <c r="AA2141" i="13"/>
  <c r="Z2142" i="13"/>
  <c r="AA2142" i="13"/>
  <c r="Z2143" i="13"/>
  <c r="AA2143" i="13"/>
  <c r="Z2144" i="13"/>
  <c r="AA2144" i="13"/>
  <c r="Z2145" i="13"/>
  <c r="AA2145" i="13"/>
  <c r="Z2146" i="13"/>
  <c r="AA2146" i="13"/>
  <c r="Z2147" i="13"/>
  <c r="AA2147" i="13"/>
  <c r="Z2148" i="13"/>
  <c r="AA2148" i="13"/>
  <c r="Z2149" i="13"/>
  <c r="AA2149" i="13"/>
  <c r="Z2150" i="13"/>
  <c r="AA2150" i="13"/>
  <c r="Z2151" i="13"/>
  <c r="AA2151" i="13"/>
  <c r="Z2152" i="13"/>
  <c r="AA2152" i="13"/>
  <c r="Z2153" i="13"/>
  <c r="AA2153" i="13"/>
  <c r="Z2154" i="13"/>
  <c r="AA2154" i="13"/>
  <c r="Z2155" i="13"/>
  <c r="AA2155" i="13"/>
  <c r="Z2156" i="13"/>
  <c r="AA2156" i="13"/>
  <c r="Z2157" i="13"/>
  <c r="AA2157" i="13"/>
  <c r="Z2158" i="13"/>
  <c r="AA2158" i="13"/>
  <c r="Z2159" i="13"/>
  <c r="AA2159" i="13"/>
  <c r="Z2160" i="13"/>
  <c r="AA2160" i="13"/>
  <c r="Z2161" i="13"/>
  <c r="AA2161" i="13"/>
  <c r="Z2162" i="13"/>
  <c r="AA2162" i="13"/>
  <c r="Z2163" i="13"/>
  <c r="AA2163" i="13"/>
  <c r="Z2164" i="13"/>
  <c r="AA2164" i="13"/>
  <c r="Z2165" i="13"/>
  <c r="AA2165" i="13"/>
  <c r="Z2166" i="13"/>
  <c r="AA2166" i="13"/>
  <c r="Z2167" i="13"/>
  <c r="AA2167" i="13"/>
  <c r="Z2168" i="13"/>
  <c r="AA2168" i="13"/>
  <c r="Z2169" i="13"/>
  <c r="AA2169" i="13"/>
  <c r="Z2170" i="13"/>
  <c r="AA2170" i="13"/>
  <c r="Z2171" i="13"/>
  <c r="AA2171" i="13"/>
  <c r="Z2172" i="13"/>
  <c r="AA2172" i="13"/>
  <c r="Z2173" i="13"/>
  <c r="AA2173" i="13"/>
  <c r="Z2174" i="13"/>
  <c r="AA2174" i="13"/>
  <c r="Z2175" i="13"/>
  <c r="AA2175" i="13"/>
  <c r="Z2176" i="13"/>
  <c r="AA2176" i="13"/>
  <c r="Z2177" i="13"/>
  <c r="AA2177" i="13"/>
  <c r="Z2178" i="13"/>
  <c r="AA2178" i="13"/>
  <c r="Z2179" i="13"/>
  <c r="AA2179" i="13"/>
  <c r="Z2180" i="13"/>
  <c r="AA2180" i="13"/>
  <c r="Z2181" i="13"/>
  <c r="AA2181" i="13"/>
  <c r="Z2182" i="13"/>
  <c r="AA2182" i="13"/>
  <c r="Z2183" i="13"/>
  <c r="AA2183" i="13"/>
  <c r="Z2184" i="13"/>
  <c r="AA2184" i="13"/>
  <c r="Z2185" i="13"/>
  <c r="AA2185" i="13"/>
  <c r="Z2186" i="13"/>
  <c r="AA2186" i="13"/>
  <c r="Z2187" i="13"/>
  <c r="AA2187" i="13"/>
  <c r="Z2188" i="13"/>
  <c r="AA2188" i="13"/>
  <c r="Z2189" i="13"/>
  <c r="AA2189" i="13"/>
  <c r="Z2190" i="13"/>
  <c r="AA2190" i="13"/>
  <c r="Z2191" i="13"/>
  <c r="AA2191" i="13"/>
  <c r="Z2192" i="13"/>
  <c r="AA2192" i="13"/>
  <c r="Z2193" i="13"/>
  <c r="AA2193" i="13"/>
  <c r="Z2194" i="13"/>
  <c r="AA2194" i="13"/>
  <c r="Z2195" i="13"/>
  <c r="AA2195" i="13"/>
  <c r="Z2196" i="13"/>
  <c r="AA2196" i="13"/>
  <c r="Z2197" i="13"/>
  <c r="AA2197" i="13"/>
  <c r="Z2198" i="13"/>
  <c r="AA2198" i="13"/>
  <c r="Z2199" i="13"/>
  <c r="AA2199" i="13"/>
  <c r="Z2200" i="13"/>
  <c r="AA2200" i="13"/>
  <c r="Z2201" i="13"/>
  <c r="AA2201" i="13"/>
  <c r="Z2202" i="13"/>
  <c r="AA2202" i="13"/>
  <c r="Z2203" i="13"/>
  <c r="AA2203" i="13"/>
  <c r="Z2204" i="13"/>
  <c r="AA2204" i="13"/>
  <c r="Z2205" i="13"/>
  <c r="AA2205" i="13"/>
  <c r="Z2206" i="13"/>
  <c r="AA2206" i="13"/>
  <c r="Z2207" i="13"/>
  <c r="AA2207" i="13"/>
  <c r="Z2208" i="13"/>
  <c r="AA2208" i="13"/>
  <c r="Z2209" i="13"/>
  <c r="AA2209" i="13"/>
  <c r="Z2210" i="13"/>
  <c r="AA2210" i="13"/>
  <c r="Z2211" i="13"/>
  <c r="AA2211" i="13"/>
  <c r="Z2212" i="13"/>
  <c r="AA2212" i="13"/>
  <c r="Z2213" i="13"/>
  <c r="AA2213" i="13"/>
  <c r="Z2214" i="13"/>
  <c r="AA2214" i="13"/>
  <c r="Z2215" i="13"/>
  <c r="AA2215" i="13"/>
  <c r="Z2216" i="13"/>
  <c r="AA2216" i="13"/>
  <c r="Z2217" i="13"/>
  <c r="AA2217" i="13"/>
  <c r="Z2218" i="13"/>
  <c r="AA2218" i="13"/>
  <c r="Z2219" i="13"/>
  <c r="AA2219" i="13"/>
  <c r="Z2220" i="13"/>
  <c r="AA2220" i="13"/>
  <c r="Z2221" i="13"/>
  <c r="AA2221" i="13"/>
  <c r="Z2222" i="13"/>
  <c r="AA2222" i="13"/>
  <c r="Z2223" i="13"/>
  <c r="AA2223" i="13"/>
  <c r="Z2224" i="13"/>
  <c r="AA2224" i="13"/>
  <c r="Z2225" i="13"/>
  <c r="AA2225" i="13"/>
  <c r="Z2226" i="13"/>
  <c r="AA2226" i="13"/>
  <c r="Z2227" i="13"/>
  <c r="AA2227" i="13"/>
  <c r="Z2228" i="13"/>
  <c r="AA2228" i="13"/>
  <c r="Z2229" i="13"/>
  <c r="AA2229" i="13"/>
  <c r="Z2230" i="13"/>
  <c r="AA2230" i="13"/>
  <c r="Z2231" i="13"/>
  <c r="AA2231" i="13"/>
  <c r="Z2232" i="13"/>
  <c r="AA2232" i="13"/>
  <c r="Z2233" i="13"/>
  <c r="AA2233" i="13"/>
  <c r="Z2234" i="13"/>
  <c r="AA2234" i="13"/>
  <c r="Z2235" i="13"/>
  <c r="AA2235" i="13"/>
  <c r="Z2236" i="13"/>
  <c r="AA2236" i="13"/>
  <c r="Z2237" i="13"/>
  <c r="AA2237" i="13"/>
  <c r="Z2238" i="13"/>
  <c r="AA2238" i="13"/>
  <c r="Z2239" i="13"/>
  <c r="AA2239" i="13"/>
  <c r="Z2240" i="13"/>
  <c r="AA2240" i="13"/>
  <c r="Z2241" i="13"/>
  <c r="AA2241" i="13"/>
  <c r="Z2242" i="13"/>
  <c r="AA2242" i="13"/>
  <c r="Z2243" i="13"/>
  <c r="AA2243" i="13"/>
  <c r="Z2244" i="13"/>
  <c r="AA2244" i="13"/>
  <c r="Z2245" i="13"/>
  <c r="AA2245" i="13"/>
  <c r="Z2246" i="13"/>
  <c r="AA2246" i="13"/>
  <c r="Z2247" i="13"/>
  <c r="AA2247" i="13"/>
  <c r="Z2248" i="13"/>
  <c r="AA2248" i="13"/>
  <c r="Z2249" i="13"/>
  <c r="AA2249" i="13"/>
  <c r="Z2250" i="13"/>
  <c r="AA2250" i="13"/>
  <c r="Z2251" i="13"/>
  <c r="AA2251" i="13"/>
  <c r="Z2252" i="13"/>
  <c r="AA2252" i="13"/>
  <c r="Z2253" i="13"/>
  <c r="AA2253" i="13"/>
  <c r="Z2254" i="13"/>
  <c r="AA2254" i="13"/>
  <c r="Z2255" i="13"/>
  <c r="AA2255" i="13"/>
  <c r="Z2256" i="13"/>
  <c r="AA2256" i="13"/>
  <c r="Z2257" i="13"/>
  <c r="AA2257" i="13"/>
  <c r="Z2258" i="13"/>
  <c r="AA2258" i="13"/>
  <c r="Z2259" i="13"/>
  <c r="AA2259" i="13"/>
  <c r="Z2260" i="13"/>
  <c r="AA2260" i="13"/>
  <c r="Z2261" i="13"/>
  <c r="AA2261" i="13"/>
  <c r="Z2262" i="13"/>
  <c r="AA2262" i="13"/>
  <c r="Z2263" i="13"/>
  <c r="AA2263" i="13"/>
  <c r="Z2264" i="13"/>
  <c r="AA2264" i="13"/>
  <c r="Z2265" i="13"/>
  <c r="AA2265" i="13"/>
  <c r="Z2266" i="13"/>
  <c r="AA2266" i="13"/>
  <c r="Z2267" i="13"/>
  <c r="AA2267" i="13"/>
  <c r="Z2268" i="13"/>
  <c r="AA2268" i="13"/>
  <c r="Z2269" i="13"/>
  <c r="AA2269" i="13"/>
  <c r="Z2270" i="13"/>
  <c r="AA2270" i="13"/>
  <c r="Z2271" i="13"/>
  <c r="AA2271" i="13"/>
  <c r="Z2272" i="13"/>
  <c r="AA2272" i="13"/>
  <c r="Z2273" i="13"/>
  <c r="AA2273" i="13"/>
  <c r="Z2274" i="13"/>
  <c r="AA2274" i="13"/>
  <c r="Z2275" i="13"/>
  <c r="AA2275" i="13"/>
  <c r="Z2276" i="13"/>
  <c r="AA2276" i="13"/>
  <c r="Z2277" i="13"/>
  <c r="AA2277" i="13"/>
  <c r="Z2278" i="13"/>
  <c r="AA2278" i="13"/>
  <c r="Z2279" i="13"/>
  <c r="AA2279" i="13"/>
  <c r="Z2280" i="13"/>
  <c r="AA2280" i="13"/>
  <c r="Z2281" i="13"/>
  <c r="AA2281" i="13"/>
  <c r="Z2282" i="13"/>
  <c r="AA2282" i="13"/>
  <c r="Z2283" i="13"/>
  <c r="AA2283" i="13"/>
  <c r="Z2284" i="13"/>
  <c r="AA2284" i="13"/>
  <c r="Z2285" i="13"/>
  <c r="AA2285" i="13"/>
  <c r="Z2286" i="13"/>
  <c r="AA2286" i="13"/>
  <c r="Z2287" i="13"/>
  <c r="AA2287" i="13"/>
  <c r="Z2288" i="13"/>
  <c r="AA2288" i="13"/>
  <c r="Z2289" i="13"/>
  <c r="AA2289" i="13"/>
  <c r="Z2290" i="13"/>
  <c r="AA2290" i="13"/>
  <c r="Z2291" i="13"/>
  <c r="AA2291" i="13"/>
  <c r="Z2292" i="13"/>
  <c r="AA2292" i="13"/>
  <c r="Z2293" i="13"/>
  <c r="AA2293" i="13"/>
  <c r="Z2294" i="13"/>
  <c r="AA2294" i="13"/>
  <c r="Z2295" i="13"/>
  <c r="AA2295" i="13"/>
  <c r="Z2296" i="13"/>
  <c r="AA2296" i="13"/>
  <c r="Z2297" i="13"/>
  <c r="AA2297" i="13"/>
  <c r="Z2298" i="13"/>
  <c r="AA2298" i="13"/>
  <c r="Z2299" i="13"/>
  <c r="AA2299" i="13"/>
  <c r="Z2300" i="13"/>
  <c r="AA2300" i="13"/>
  <c r="Z2301" i="13"/>
  <c r="AA2301" i="13"/>
  <c r="Z2302" i="13"/>
  <c r="AA2302" i="13"/>
  <c r="Z2303" i="13"/>
  <c r="AA2303" i="13"/>
  <c r="Z2304" i="13"/>
  <c r="AA2304" i="13"/>
  <c r="Z2305" i="13"/>
  <c r="AA2305" i="13"/>
  <c r="Z2306" i="13"/>
  <c r="AA2306" i="13"/>
  <c r="Z2307" i="13"/>
  <c r="AA2307" i="13"/>
  <c r="Z2308" i="13"/>
  <c r="AA2308" i="13"/>
  <c r="Z2309" i="13"/>
  <c r="AA2309" i="13"/>
  <c r="Z2310" i="13"/>
  <c r="AA2310" i="13"/>
  <c r="Z2311" i="13"/>
  <c r="AA2311" i="13"/>
  <c r="Z2312" i="13"/>
  <c r="AA2312" i="13"/>
  <c r="Z2313" i="13"/>
  <c r="AA2313" i="13"/>
  <c r="Z2314" i="13"/>
  <c r="AA2314" i="13"/>
  <c r="Z2315" i="13"/>
  <c r="AA2315" i="13"/>
  <c r="Z2316" i="13"/>
  <c r="AA2316" i="13"/>
  <c r="Z2317" i="13"/>
  <c r="AA2317" i="13"/>
  <c r="Z2318" i="13"/>
  <c r="AA2318" i="13"/>
  <c r="Z2319" i="13"/>
  <c r="AA2319" i="13"/>
  <c r="Z2320" i="13"/>
  <c r="AA2320" i="13"/>
  <c r="Z2321" i="13"/>
  <c r="AA2321" i="13"/>
  <c r="Z2322" i="13"/>
  <c r="AA2322" i="13"/>
  <c r="Z2323" i="13"/>
  <c r="AA2323" i="13"/>
  <c r="Z2324" i="13"/>
  <c r="AA2324" i="13"/>
  <c r="Z2325" i="13"/>
  <c r="AA2325" i="13"/>
  <c r="Z2326" i="13"/>
  <c r="AA2326" i="13"/>
  <c r="Z2327" i="13"/>
  <c r="AA2327" i="13"/>
  <c r="Z2328" i="13"/>
  <c r="AA2328" i="13"/>
  <c r="Z2329" i="13"/>
  <c r="AA2329" i="13"/>
  <c r="Z2330" i="13"/>
  <c r="AA2330" i="13"/>
  <c r="Z2331" i="13"/>
  <c r="AA2331" i="13"/>
  <c r="Z2332" i="13"/>
  <c r="AA2332" i="13"/>
  <c r="Z2333" i="13"/>
  <c r="AA2333" i="13"/>
  <c r="Z2334" i="13"/>
  <c r="AA2334" i="13"/>
  <c r="Z2335" i="13"/>
  <c r="AA2335" i="13"/>
  <c r="Z2336" i="13"/>
  <c r="AA2336" i="13"/>
  <c r="Z2337" i="13"/>
  <c r="AA2337" i="13"/>
  <c r="Z2338" i="13"/>
  <c r="AA2338" i="13"/>
  <c r="Z2339" i="13"/>
  <c r="AA2339" i="13"/>
  <c r="Z2340" i="13"/>
  <c r="AA2340" i="13"/>
  <c r="Z2341" i="13"/>
  <c r="AA2341" i="13"/>
  <c r="Z2342" i="13"/>
  <c r="AA2342" i="13"/>
  <c r="Z2343" i="13"/>
  <c r="AA2343" i="13"/>
  <c r="Z2344" i="13"/>
  <c r="AA2344" i="13"/>
  <c r="Z2345" i="13"/>
  <c r="AA2345" i="13"/>
  <c r="Z2346" i="13"/>
  <c r="AA2346" i="13"/>
  <c r="Z2347" i="13"/>
  <c r="AA2347" i="13"/>
  <c r="Z2348" i="13"/>
  <c r="AA2348" i="13"/>
  <c r="Z2349" i="13"/>
  <c r="AA2349" i="13"/>
  <c r="Z2350" i="13"/>
  <c r="AA2350" i="13"/>
  <c r="Z2351" i="13"/>
  <c r="AA2351" i="13"/>
  <c r="Z2352" i="13"/>
  <c r="AA2352" i="13"/>
  <c r="Z2353" i="13"/>
  <c r="AA2353" i="13"/>
  <c r="Z2354" i="13"/>
  <c r="AA2354" i="13"/>
  <c r="Z2355" i="13"/>
  <c r="AA2355" i="13"/>
  <c r="Z2356" i="13"/>
  <c r="AA2356" i="13"/>
  <c r="Z2357" i="13"/>
  <c r="AA2357" i="13"/>
  <c r="Z2358" i="13"/>
  <c r="AA2358" i="13"/>
  <c r="Z2359" i="13"/>
  <c r="AA2359" i="13"/>
  <c r="Z2360" i="13"/>
  <c r="AA2360" i="13"/>
  <c r="Z2361" i="13"/>
  <c r="AA2361" i="13"/>
  <c r="Z2362" i="13"/>
  <c r="AA2362" i="13"/>
  <c r="Z2363" i="13"/>
  <c r="AA2363" i="13"/>
  <c r="Z2364" i="13"/>
  <c r="AA2364" i="13"/>
  <c r="Z2365" i="13"/>
  <c r="AA2365" i="13"/>
  <c r="Z2366" i="13"/>
  <c r="AA2366" i="13"/>
  <c r="Z2367" i="13"/>
  <c r="AA2367" i="13"/>
  <c r="Z2368" i="13"/>
  <c r="AA2368" i="13"/>
  <c r="Z2369" i="13"/>
  <c r="AA2369" i="13"/>
  <c r="Z2370" i="13"/>
  <c r="AA2370" i="13"/>
  <c r="Z2371" i="13"/>
  <c r="AA2371" i="13"/>
  <c r="Z2372" i="13"/>
  <c r="AA2372" i="13"/>
  <c r="Z2373" i="13"/>
  <c r="AA2373" i="13"/>
  <c r="Z2374" i="13"/>
  <c r="AA2374" i="13"/>
  <c r="Z2375" i="13"/>
  <c r="AA2375" i="13"/>
  <c r="Z2376" i="13"/>
  <c r="AA2376" i="13"/>
  <c r="Z2377" i="13"/>
  <c r="AA2377" i="13"/>
  <c r="Z2378" i="13"/>
  <c r="AA2378" i="13"/>
  <c r="Z2379" i="13"/>
  <c r="AA2379" i="13"/>
  <c r="Z2380" i="13"/>
  <c r="AA2380" i="13"/>
  <c r="Z2381" i="13"/>
  <c r="AA2381" i="13"/>
  <c r="Z2382" i="13"/>
  <c r="AA2382" i="13"/>
  <c r="Z2383" i="13"/>
  <c r="AA2383" i="13"/>
  <c r="Z2384" i="13"/>
  <c r="AA2384" i="13"/>
  <c r="Z2385" i="13"/>
  <c r="AA2385" i="13"/>
  <c r="Z2386" i="13"/>
  <c r="AA2386" i="13"/>
  <c r="Z2387" i="13"/>
  <c r="AA2387" i="13"/>
  <c r="Z2388" i="13"/>
  <c r="AA2388" i="13"/>
  <c r="Z2389" i="13"/>
  <c r="AA2389" i="13"/>
  <c r="Z2390" i="13"/>
  <c r="AA2390" i="13"/>
  <c r="Z2391" i="13"/>
  <c r="AA2391" i="13"/>
  <c r="Z2392" i="13"/>
  <c r="AA2392" i="13"/>
  <c r="Z2393" i="13"/>
  <c r="AA2393" i="13"/>
  <c r="Z2394" i="13"/>
  <c r="AA2394" i="13"/>
  <c r="Z2395" i="13"/>
  <c r="AA2395" i="13"/>
  <c r="Z2396" i="13"/>
  <c r="AA2396" i="13"/>
  <c r="Z2397" i="13"/>
  <c r="AA2397" i="13"/>
  <c r="Z2398" i="13"/>
  <c r="AA2398" i="13"/>
  <c r="Z2399" i="13"/>
  <c r="AA2399" i="13"/>
  <c r="Z2400" i="13"/>
  <c r="AA2400" i="13"/>
  <c r="Z2401" i="13"/>
  <c r="AA2401" i="13"/>
  <c r="Z2402" i="13"/>
  <c r="AA2402" i="13"/>
  <c r="Z2403" i="13"/>
  <c r="AA2403" i="13"/>
  <c r="Z2404" i="13"/>
  <c r="AA2404" i="13"/>
  <c r="Z2405" i="13"/>
  <c r="AA2405" i="13"/>
  <c r="Z2406" i="13"/>
  <c r="AA2406" i="13"/>
  <c r="Z2407" i="13"/>
  <c r="AA2407" i="13"/>
  <c r="Z2408" i="13"/>
  <c r="AA2408" i="13"/>
  <c r="Z2409" i="13"/>
  <c r="AA2409" i="13"/>
  <c r="Z2410" i="13"/>
  <c r="AA2410" i="13"/>
  <c r="Z2411" i="13"/>
  <c r="AA2411" i="13"/>
  <c r="Z2412" i="13"/>
  <c r="AA2412" i="13"/>
  <c r="Z2413" i="13"/>
  <c r="AA2413" i="13"/>
  <c r="Z2414" i="13"/>
  <c r="AA2414" i="13"/>
  <c r="Z2415" i="13"/>
  <c r="AA2415" i="13"/>
  <c r="Z2416" i="13"/>
  <c r="AA2416" i="13"/>
  <c r="Z2417" i="13"/>
  <c r="AA2417" i="13"/>
  <c r="Z2418" i="13"/>
  <c r="AA2418" i="13"/>
  <c r="Z2419" i="13"/>
  <c r="AA2419" i="13"/>
  <c r="Z2420" i="13"/>
  <c r="AA2420" i="13"/>
  <c r="Z2421" i="13"/>
  <c r="AA2421" i="13"/>
  <c r="Z2422" i="13"/>
  <c r="AA2422" i="13"/>
  <c r="Z2423" i="13"/>
  <c r="AA2423" i="13"/>
  <c r="Z2424" i="13"/>
  <c r="AA2424" i="13"/>
  <c r="Z2425" i="13"/>
  <c r="AA2425" i="13"/>
  <c r="Z2426" i="13"/>
  <c r="AA2426" i="13"/>
  <c r="Z2427" i="13"/>
  <c r="AA2427" i="13"/>
  <c r="Z2428" i="13"/>
  <c r="AA2428" i="13"/>
  <c r="Z2429" i="13"/>
  <c r="AA2429" i="13"/>
  <c r="Z2430" i="13"/>
  <c r="AA2430" i="13"/>
  <c r="Z2431" i="13"/>
  <c r="AA2431" i="13"/>
  <c r="Z2432" i="13"/>
  <c r="AA2432" i="13"/>
  <c r="Z2433" i="13"/>
  <c r="AA2433" i="13"/>
  <c r="Z2434" i="13"/>
  <c r="AA2434" i="13"/>
  <c r="Z2435" i="13"/>
  <c r="AA2435" i="13"/>
  <c r="Z2436" i="13"/>
  <c r="AA2436" i="13"/>
  <c r="Z2437" i="13"/>
  <c r="AA2437" i="13"/>
  <c r="Z2438" i="13"/>
  <c r="AA2438" i="13"/>
  <c r="Z2439" i="13"/>
  <c r="AA2439" i="13"/>
  <c r="Z2440" i="13"/>
  <c r="AA2440" i="13"/>
  <c r="Z2441" i="13"/>
  <c r="AA2441" i="13"/>
  <c r="Z2442" i="13"/>
  <c r="AA2442" i="13"/>
  <c r="Z2443" i="13"/>
  <c r="AA2443" i="13"/>
  <c r="Z2444" i="13"/>
  <c r="AA2444" i="13"/>
  <c r="Z2445" i="13"/>
  <c r="AA2445" i="13"/>
  <c r="Z2446" i="13"/>
  <c r="AA2446" i="13"/>
  <c r="Z2447" i="13"/>
  <c r="AA2447" i="13"/>
  <c r="Z2448" i="13"/>
  <c r="AA2448" i="13"/>
  <c r="Z2449" i="13"/>
  <c r="AA2449" i="13"/>
  <c r="Z2450" i="13"/>
  <c r="AA2450" i="13"/>
  <c r="Z2451" i="13"/>
  <c r="AA2451" i="13"/>
  <c r="Z2452" i="13"/>
  <c r="AA2452" i="13"/>
  <c r="Z2453" i="13"/>
  <c r="AA2453" i="13"/>
  <c r="Z2454" i="13"/>
  <c r="AA2454" i="13"/>
  <c r="Z2455" i="13"/>
  <c r="AA2455" i="13"/>
  <c r="Z2456" i="13"/>
  <c r="AA2456" i="13"/>
  <c r="Z2457" i="13"/>
  <c r="AA2457" i="13"/>
  <c r="Z2458" i="13"/>
  <c r="AA2458" i="13"/>
  <c r="Z2459" i="13"/>
  <c r="AA2459" i="13"/>
  <c r="Z2460" i="13"/>
  <c r="AA2460" i="13"/>
  <c r="Z2461" i="13"/>
  <c r="AA2461" i="13"/>
  <c r="Z2462" i="13"/>
  <c r="AA2462" i="13"/>
  <c r="Z2463" i="13"/>
  <c r="AA2463" i="13"/>
  <c r="Z2464" i="13"/>
  <c r="AA2464" i="13"/>
  <c r="Z2465" i="13"/>
  <c r="AA2465" i="13"/>
  <c r="Z2466" i="13"/>
  <c r="AA2466" i="13"/>
  <c r="Z2467" i="13"/>
  <c r="AA2467" i="13"/>
  <c r="Z2468" i="13"/>
  <c r="AA2468" i="13"/>
  <c r="Z2469" i="13"/>
  <c r="AA2469" i="13"/>
  <c r="Z2470" i="13"/>
  <c r="AA2470" i="13"/>
  <c r="Z2471" i="13"/>
  <c r="AA2471" i="13"/>
  <c r="Z2472" i="13"/>
  <c r="AA2472" i="13"/>
  <c r="Z2473" i="13"/>
  <c r="AA2473" i="13"/>
  <c r="Z2474" i="13"/>
  <c r="AA2474" i="13"/>
  <c r="Z2475" i="13"/>
  <c r="AA2475" i="13"/>
  <c r="Z2476" i="13"/>
  <c r="AA2476" i="13"/>
  <c r="Z2477" i="13"/>
  <c r="AA2477" i="13"/>
  <c r="Z2478" i="13"/>
  <c r="AA2478" i="13"/>
  <c r="Z2479" i="13"/>
  <c r="AA2479" i="13"/>
  <c r="Z2480" i="13"/>
  <c r="AA2480" i="13"/>
  <c r="Z2481" i="13"/>
  <c r="AA2481" i="13"/>
  <c r="Z2482" i="13"/>
  <c r="AA2482" i="13"/>
  <c r="Z2483" i="13"/>
  <c r="AA2483" i="13"/>
  <c r="Z2484" i="13"/>
  <c r="AA2484" i="13"/>
  <c r="Z2485" i="13"/>
  <c r="AA2485" i="13"/>
  <c r="Z2486" i="13"/>
  <c r="AA2486" i="13"/>
  <c r="Z2487" i="13"/>
  <c r="AA2487" i="13"/>
  <c r="Z2488" i="13"/>
  <c r="AA2488" i="13"/>
  <c r="Z2489" i="13"/>
  <c r="AA2489" i="13"/>
  <c r="Z2490" i="13"/>
  <c r="AA2490" i="13"/>
  <c r="Z2491" i="13"/>
  <c r="AA2491" i="13"/>
  <c r="Z2492" i="13"/>
  <c r="AA2492" i="13"/>
  <c r="Z2493" i="13"/>
  <c r="AA2493" i="13"/>
  <c r="Z2494" i="13"/>
  <c r="AA2494" i="13"/>
  <c r="Z2495" i="13"/>
  <c r="AA2495" i="13"/>
  <c r="Z2496" i="13"/>
  <c r="AA2496" i="13"/>
  <c r="Z2497" i="13"/>
  <c r="AA2497" i="13"/>
  <c r="Z2498" i="13"/>
  <c r="AA2498" i="13"/>
  <c r="Z2499" i="13"/>
  <c r="AA2499" i="13"/>
  <c r="Z2500" i="13"/>
  <c r="AA2500" i="13"/>
  <c r="Z2501" i="13"/>
  <c r="AA2501" i="13"/>
  <c r="Z2502" i="13"/>
  <c r="AA2502" i="13"/>
  <c r="Z2503" i="13"/>
  <c r="AA2503" i="13"/>
  <c r="Z2504" i="13"/>
  <c r="AA2504" i="13"/>
  <c r="Z2505" i="13"/>
  <c r="AA2505" i="13"/>
  <c r="Z2506" i="13"/>
  <c r="AA2506" i="13"/>
  <c r="Z2507" i="13"/>
  <c r="AA2507" i="13"/>
  <c r="Z2508" i="13"/>
  <c r="AA2508" i="13"/>
  <c r="Z2509" i="13"/>
  <c r="AA2509" i="13"/>
  <c r="Z2510" i="13"/>
  <c r="AA2510" i="13"/>
  <c r="Z2511" i="13"/>
  <c r="AA2511" i="13"/>
  <c r="Z2512" i="13"/>
  <c r="AA2512" i="13"/>
  <c r="Z2513" i="13"/>
  <c r="AA2513" i="13"/>
  <c r="Z2514" i="13"/>
  <c r="AA2514" i="13"/>
  <c r="Z2515" i="13"/>
  <c r="AA2515" i="13"/>
  <c r="Z2516" i="13"/>
  <c r="AA2516" i="13"/>
  <c r="Z2517" i="13"/>
  <c r="AA2517" i="13"/>
  <c r="Z2518" i="13"/>
  <c r="AA2518" i="13"/>
  <c r="Z2519" i="13"/>
  <c r="AA2519" i="13"/>
  <c r="Z2520" i="13"/>
  <c r="AA2520" i="13"/>
  <c r="Z2521" i="13"/>
  <c r="AA2521" i="13"/>
  <c r="Z2522" i="13"/>
  <c r="AA2522" i="13"/>
  <c r="Z2523" i="13"/>
  <c r="AA2523" i="13"/>
  <c r="Z2524" i="13"/>
  <c r="AA2524" i="13"/>
  <c r="Z2525" i="13"/>
  <c r="AA2525" i="13"/>
  <c r="Z2526" i="13"/>
  <c r="AA2526" i="13"/>
  <c r="Z2527" i="13"/>
  <c r="AA2527" i="13"/>
  <c r="Z2528" i="13"/>
  <c r="AA2528" i="13"/>
  <c r="Z2529" i="13"/>
  <c r="AA2529" i="13"/>
  <c r="Z2530" i="13"/>
  <c r="AA2530" i="13"/>
  <c r="Z2531" i="13"/>
  <c r="AA2531" i="13"/>
  <c r="Z2532" i="13"/>
  <c r="AA2532" i="13"/>
  <c r="Z2533" i="13"/>
  <c r="AA2533" i="13"/>
  <c r="Z2534" i="13"/>
  <c r="AA2534" i="13"/>
  <c r="Z2535" i="13"/>
  <c r="AA2535" i="13"/>
  <c r="Z2536" i="13"/>
  <c r="AA2536" i="13"/>
  <c r="Z2537" i="13"/>
  <c r="AA2537" i="13"/>
  <c r="Z2538" i="13"/>
  <c r="AA2538" i="13"/>
  <c r="Z2539" i="13"/>
  <c r="AA2539" i="13"/>
  <c r="Z2540" i="13"/>
  <c r="AA2540" i="13"/>
  <c r="Z2541" i="13"/>
  <c r="AA2541" i="13"/>
  <c r="Z2542" i="13"/>
  <c r="AA2542" i="13"/>
  <c r="Z2543" i="13"/>
  <c r="AA2543" i="13"/>
  <c r="Z2544" i="13"/>
  <c r="AA2544" i="13"/>
  <c r="Z2545" i="13"/>
  <c r="AA2545" i="13"/>
  <c r="Z2546" i="13"/>
  <c r="AA2546" i="13"/>
  <c r="Z2547" i="13"/>
  <c r="AA2547" i="13"/>
  <c r="Z2548" i="13"/>
  <c r="AA2548" i="13"/>
  <c r="Z2549" i="13"/>
  <c r="AA2549" i="13"/>
  <c r="Z2550" i="13"/>
  <c r="AA2550" i="13"/>
  <c r="Z2551" i="13"/>
  <c r="AA2551" i="13"/>
  <c r="Z2552" i="13"/>
  <c r="AA2552" i="13"/>
  <c r="Z2553" i="13"/>
  <c r="AA2553" i="13"/>
  <c r="Z2554" i="13"/>
  <c r="AA2554" i="13"/>
  <c r="Z2555" i="13"/>
  <c r="AA2555" i="13"/>
  <c r="Z2556" i="13"/>
  <c r="AA2556" i="13"/>
  <c r="Z2557" i="13"/>
  <c r="AA2557" i="13"/>
  <c r="Z2558" i="13"/>
  <c r="AA2558" i="13"/>
  <c r="Z2559" i="13"/>
  <c r="AA2559" i="13"/>
  <c r="Z2560" i="13"/>
  <c r="AA2560" i="13"/>
  <c r="Z2561" i="13"/>
  <c r="AA2561" i="13"/>
  <c r="Z2562" i="13"/>
  <c r="AA2562" i="13"/>
  <c r="Z2563" i="13"/>
  <c r="AA2563" i="13"/>
  <c r="Z2564" i="13"/>
  <c r="AA2564" i="13"/>
  <c r="Z2565" i="13"/>
  <c r="AA2565" i="13"/>
  <c r="Z2566" i="13"/>
  <c r="AA2566" i="13"/>
  <c r="Z2567" i="13"/>
  <c r="AA2567" i="13"/>
  <c r="Z2568" i="13"/>
  <c r="AA2568" i="13"/>
  <c r="Z2569" i="13"/>
  <c r="AA2569" i="13"/>
  <c r="Z2570" i="13"/>
  <c r="AA2570" i="13"/>
  <c r="Z2571" i="13"/>
  <c r="AA2571" i="13"/>
  <c r="Z2572" i="13"/>
  <c r="AA2572" i="13"/>
  <c r="Z2573" i="13"/>
  <c r="AA2573" i="13"/>
  <c r="Z2574" i="13"/>
  <c r="AA2574" i="13"/>
  <c r="Z2575" i="13"/>
  <c r="AA2575" i="13"/>
  <c r="Z2576" i="13"/>
  <c r="AA2576" i="13"/>
  <c r="Z2577" i="13"/>
  <c r="AA2577" i="13"/>
  <c r="Z2578" i="13"/>
  <c r="AA2578" i="13"/>
  <c r="Z2579" i="13"/>
  <c r="AA2579" i="13"/>
  <c r="Z2580" i="13"/>
  <c r="AA2580" i="13"/>
  <c r="Z2581" i="13"/>
  <c r="AA2581" i="13"/>
  <c r="Z2582" i="13"/>
  <c r="AA2582" i="13"/>
  <c r="Z2583" i="13"/>
  <c r="AA2583" i="13"/>
  <c r="Z2584" i="13"/>
  <c r="AA2584" i="13"/>
  <c r="Z2585" i="13"/>
  <c r="AA2585" i="13"/>
  <c r="Z2586" i="13"/>
  <c r="AA2586" i="13"/>
  <c r="Z2587" i="13"/>
  <c r="AA2587" i="13"/>
  <c r="Z2588" i="13"/>
  <c r="AA2588" i="13"/>
  <c r="Z2589" i="13"/>
  <c r="AA2589" i="13"/>
  <c r="Z2590" i="13"/>
  <c r="AA2590" i="13"/>
  <c r="Z2591" i="13"/>
  <c r="AA2591" i="13"/>
  <c r="Z2592" i="13"/>
  <c r="AA2592" i="13"/>
  <c r="Z2593" i="13"/>
  <c r="AA2593" i="13"/>
  <c r="Z2594" i="13"/>
  <c r="AA2594" i="13"/>
  <c r="Z2595" i="13"/>
  <c r="AA2595" i="13"/>
  <c r="Z2596" i="13"/>
  <c r="AA2596" i="13"/>
  <c r="Z2597" i="13"/>
  <c r="AA2597" i="13"/>
  <c r="Z2598" i="13"/>
  <c r="AA2598" i="13"/>
  <c r="Z2599" i="13"/>
  <c r="AA2599" i="13"/>
  <c r="Z2600" i="13"/>
  <c r="AA2600" i="13"/>
  <c r="Z2601" i="13"/>
  <c r="AA2601" i="13"/>
  <c r="Z2602" i="13"/>
  <c r="AA2602" i="13"/>
  <c r="Z2603" i="13"/>
  <c r="AA2603" i="13"/>
  <c r="Z2604" i="13"/>
  <c r="AA2604" i="13"/>
  <c r="Z2605" i="13"/>
  <c r="AA2605" i="13"/>
  <c r="Z2606" i="13"/>
  <c r="AA2606" i="13"/>
  <c r="Z2607" i="13"/>
  <c r="AA2607" i="13"/>
  <c r="Z2608" i="13"/>
  <c r="AA2608" i="13"/>
  <c r="Z2609" i="13"/>
  <c r="AA2609" i="13"/>
  <c r="Z2610" i="13"/>
  <c r="AA2610" i="13"/>
  <c r="Z2611" i="13"/>
  <c r="AA2611" i="13"/>
  <c r="Z2612" i="13"/>
  <c r="AA2612" i="13"/>
  <c r="Z2613" i="13"/>
  <c r="AA2613" i="13"/>
  <c r="Z2614" i="13"/>
  <c r="AA2614" i="13"/>
  <c r="Z2615" i="13"/>
  <c r="AA2615" i="13"/>
  <c r="Z2616" i="13"/>
  <c r="AA2616" i="13"/>
  <c r="Z2617" i="13"/>
  <c r="AA2617" i="13"/>
  <c r="Z2618" i="13"/>
  <c r="AA2618" i="13"/>
  <c r="Z2619" i="13"/>
  <c r="AA2619" i="13"/>
  <c r="Z2620" i="13"/>
  <c r="AA2620" i="13"/>
  <c r="Z2621" i="13"/>
  <c r="AA2621" i="13"/>
  <c r="Z2622" i="13"/>
  <c r="AA2622" i="13"/>
  <c r="Z2623" i="13"/>
  <c r="AA2623" i="13"/>
  <c r="Z2624" i="13"/>
  <c r="AA2624" i="13"/>
  <c r="Z2625" i="13"/>
  <c r="AA2625" i="13"/>
  <c r="Z2626" i="13"/>
  <c r="AA2626" i="13"/>
  <c r="Z2627" i="13"/>
  <c r="AA2627" i="13"/>
  <c r="Z2628" i="13"/>
  <c r="AA2628" i="13"/>
  <c r="Z2629" i="13"/>
  <c r="AA2629" i="13"/>
  <c r="Z2630" i="13"/>
  <c r="AA2630" i="13"/>
  <c r="Z2631" i="13"/>
  <c r="AA2631" i="13"/>
  <c r="Z2632" i="13"/>
  <c r="AA2632" i="13"/>
  <c r="Z2633" i="13"/>
  <c r="AA2633" i="13"/>
  <c r="Z2634" i="13"/>
  <c r="AA2634" i="13"/>
  <c r="Z2635" i="13"/>
  <c r="AA2635" i="13"/>
  <c r="Z2636" i="13"/>
  <c r="AA2636" i="13"/>
  <c r="Z2637" i="13"/>
  <c r="AA2637" i="13"/>
  <c r="Z2638" i="13"/>
  <c r="AA2638" i="13"/>
  <c r="Z2639" i="13"/>
  <c r="AA2639" i="13"/>
  <c r="Z2640" i="13"/>
  <c r="AA2640" i="13"/>
  <c r="Z2641" i="13"/>
  <c r="AA2641" i="13"/>
  <c r="Z2642" i="13"/>
  <c r="AA2642" i="13"/>
  <c r="Z2643" i="13"/>
  <c r="AA2643" i="13"/>
  <c r="Z2644" i="13"/>
  <c r="AA2644" i="13"/>
  <c r="Z2645" i="13"/>
  <c r="AA2645" i="13"/>
  <c r="Z2646" i="13"/>
  <c r="AA2646" i="13"/>
  <c r="Z2647" i="13"/>
  <c r="AA2647" i="13"/>
  <c r="Z2648" i="13"/>
  <c r="AA2648" i="13"/>
  <c r="Z2649" i="13"/>
  <c r="AA2649" i="13"/>
  <c r="Z2650" i="13"/>
  <c r="AA2650" i="13"/>
  <c r="Z2651" i="13"/>
  <c r="AA2651" i="13"/>
  <c r="Z2652" i="13"/>
  <c r="AA2652" i="13"/>
  <c r="Z2653" i="13"/>
  <c r="AA2653" i="13"/>
  <c r="Z2654" i="13"/>
  <c r="AA2654" i="13"/>
  <c r="Z2655" i="13"/>
  <c r="AA2655" i="13"/>
  <c r="Z2656" i="13"/>
  <c r="AA2656" i="13"/>
  <c r="Z2657" i="13"/>
  <c r="AA2657" i="13"/>
  <c r="Z2658" i="13"/>
  <c r="AA2658" i="13"/>
  <c r="Z2659" i="13"/>
  <c r="AA2659" i="13"/>
  <c r="Z2660" i="13"/>
  <c r="AA2660" i="13"/>
  <c r="Z2661" i="13"/>
  <c r="AA2661" i="13"/>
  <c r="Z2662" i="13"/>
  <c r="AA2662" i="13"/>
  <c r="Z2663" i="13"/>
  <c r="AA2663" i="13"/>
  <c r="Z2664" i="13"/>
  <c r="AA2664" i="13"/>
  <c r="Z2665" i="13"/>
  <c r="AA2665" i="13"/>
  <c r="Z2666" i="13"/>
  <c r="AA2666" i="13"/>
  <c r="Z2667" i="13"/>
  <c r="AA2667" i="13"/>
  <c r="Z2668" i="13"/>
  <c r="AA2668" i="13"/>
  <c r="Z2669" i="13"/>
  <c r="AA2669" i="13"/>
  <c r="Z2670" i="13"/>
  <c r="AA2670" i="13"/>
  <c r="Z2671" i="13"/>
  <c r="AA2671" i="13"/>
  <c r="Z2672" i="13"/>
  <c r="AA2672" i="13"/>
  <c r="Z2673" i="13"/>
  <c r="AA2673" i="13"/>
  <c r="Z2674" i="13"/>
  <c r="AA2674" i="13"/>
  <c r="Z2675" i="13"/>
  <c r="AA2675" i="13"/>
  <c r="Z2676" i="13"/>
  <c r="AA2676" i="13"/>
  <c r="Z2677" i="13"/>
  <c r="AA2677" i="13"/>
  <c r="Z2678" i="13"/>
  <c r="AA2678" i="13"/>
  <c r="Z2679" i="13"/>
  <c r="AA2679" i="13"/>
  <c r="Z2680" i="13"/>
  <c r="AA2680" i="13"/>
  <c r="Z2681" i="13"/>
  <c r="AA2681" i="13"/>
  <c r="Z2682" i="13"/>
  <c r="AA2682" i="13"/>
  <c r="Z2683" i="13"/>
  <c r="AA2683" i="13"/>
  <c r="Z2684" i="13"/>
  <c r="AA2684" i="13"/>
  <c r="Z2685" i="13"/>
  <c r="AA2685" i="13"/>
  <c r="Z2686" i="13"/>
  <c r="AA2686" i="13"/>
  <c r="Z2687" i="13"/>
  <c r="AA2687" i="13"/>
  <c r="Z2688" i="13"/>
  <c r="AA2688" i="13"/>
  <c r="Z2689" i="13"/>
  <c r="AA2689" i="13"/>
  <c r="Z2690" i="13"/>
  <c r="AA2690" i="13"/>
  <c r="Z2691" i="13"/>
  <c r="AA2691" i="13"/>
  <c r="Z2692" i="13"/>
  <c r="AA2692" i="13"/>
  <c r="Z2693" i="13"/>
  <c r="AA2693" i="13"/>
  <c r="Z2694" i="13"/>
  <c r="AA2694" i="13"/>
  <c r="Z2695" i="13"/>
  <c r="AA2695" i="13"/>
  <c r="Z2696" i="13"/>
  <c r="AA2696" i="13"/>
  <c r="Z2697" i="13"/>
  <c r="AA2697" i="13"/>
  <c r="Z2698" i="13"/>
  <c r="AA2698" i="13"/>
  <c r="Z2699" i="13"/>
  <c r="AA2699" i="13"/>
  <c r="Z2700" i="13"/>
  <c r="AA2700" i="13"/>
  <c r="Z2701" i="13"/>
  <c r="AA2701" i="13"/>
  <c r="Z2702" i="13"/>
  <c r="AA2702" i="13"/>
  <c r="Z2703" i="13"/>
  <c r="AA2703" i="13"/>
  <c r="Z2704" i="13"/>
  <c r="AA2704" i="13"/>
  <c r="Z2705" i="13"/>
  <c r="AA2705" i="13"/>
  <c r="Z2706" i="13"/>
  <c r="AA2706" i="13"/>
  <c r="Z2707" i="13"/>
  <c r="AA2707" i="13"/>
  <c r="Z2708" i="13"/>
  <c r="AA2708" i="13"/>
  <c r="Z2709" i="13"/>
  <c r="AA2709" i="13"/>
  <c r="Z2710" i="13"/>
  <c r="AA2710" i="13"/>
  <c r="Z2711" i="13"/>
  <c r="AA2711" i="13"/>
  <c r="Z2712" i="13"/>
  <c r="AA2712" i="13"/>
  <c r="Z2713" i="13"/>
  <c r="AA2713" i="13"/>
  <c r="Z2714" i="13"/>
  <c r="AA2714" i="13"/>
  <c r="Z2715" i="13"/>
  <c r="AA2715" i="13"/>
  <c r="Z2716" i="13"/>
  <c r="AA2716" i="13"/>
  <c r="Z2717" i="13"/>
  <c r="AA2717" i="13"/>
  <c r="Z2718" i="13"/>
  <c r="AA2718" i="13"/>
  <c r="Z2719" i="13"/>
  <c r="AA2719" i="13"/>
  <c r="Z2720" i="13"/>
  <c r="AA2720" i="13"/>
  <c r="Z2721" i="13"/>
  <c r="AA2721" i="13"/>
  <c r="Z2722" i="13"/>
  <c r="AA2722" i="13"/>
  <c r="Z2723" i="13"/>
  <c r="AA2723" i="13"/>
  <c r="Z2724" i="13"/>
  <c r="AA2724" i="13"/>
  <c r="Z2725" i="13"/>
  <c r="AA2725" i="13"/>
  <c r="Z2726" i="13"/>
  <c r="AA2726" i="13"/>
  <c r="Z2727" i="13"/>
  <c r="AA2727" i="13"/>
  <c r="Z2728" i="13"/>
  <c r="AA2728" i="13"/>
  <c r="Z2729" i="13"/>
  <c r="AA2729" i="13"/>
  <c r="Z2730" i="13"/>
  <c r="AA2730" i="13"/>
  <c r="Z2731" i="13"/>
  <c r="AA2731" i="13"/>
  <c r="Z2732" i="13"/>
  <c r="AA2732" i="13"/>
  <c r="Z2733" i="13"/>
  <c r="AA2733" i="13"/>
  <c r="Z2734" i="13"/>
  <c r="AA2734" i="13"/>
  <c r="Z2735" i="13"/>
  <c r="AA2735" i="13"/>
  <c r="Z2736" i="13"/>
  <c r="AA2736" i="13"/>
  <c r="Z2737" i="13"/>
  <c r="AA2737" i="13"/>
  <c r="Z2738" i="13"/>
  <c r="AA2738" i="13"/>
  <c r="Z2739" i="13"/>
  <c r="AA2739" i="13"/>
  <c r="Z2740" i="13"/>
  <c r="AA2740" i="13"/>
  <c r="Z2741" i="13"/>
  <c r="AA2741" i="13"/>
  <c r="Z2742" i="13"/>
  <c r="AA2742" i="13"/>
  <c r="Z2743" i="13"/>
  <c r="AA2743" i="13"/>
  <c r="Z2744" i="13"/>
  <c r="AA2744" i="13"/>
  <c r="Z2745" i="13"/>
  <c r="AA2745" i="13"/>
  <c r="Z2746" i="13"/>
  <c r="AA2746" i="13"/>
  <c r="Z2747" i="13"/>
  <c r="AA2747" i="13"/>
  <c r="Z2748" i="13"/>
  <c r="AA2748" i="13"/>
  <c r="Z2749" i="13"/>
  <c r="AA2749" i="13"/>
  <c r="Z2750" i="13"/>
  <c r="AA2750" i="13"/>
  <c r="Z2751" i="13"/>
  <c r="AA2751" i="13"/>
  <c r="Z2752" i="13"/>
  <c r="AA2752" i="13"/>
  <c r="Z2753" i="13"/>
  <c r="AA2753" i="13"/>
  <c r="Z2754" i="13"/>
  <c r="AA2754" i="13"/>
  <c r="Z2755" i="13"/>
  <c r="AA2755" i="13"/>
  <c r="Z2756" i="13"/>
  <c r="AA2756" i="13"/>
  <c r="Z2757" i="13"/>
  <c r="AA2757" i="13"/>
  <c r="Z2758" i="13"/>
  <c r="AA2758" i="13"/>
  <c r="Z2759" i="13"/>
  <c r="AA2759" i="13"/>
  <c r="Z2760" i="13"/>
  <c r="AA2760" i="13"/>
  <c r="Z2761" i="13"/>
  <c r="AA2761" i="13"/>
  <c r="Z2762" i="13"/>
  <c r="AA2762" i="13"/>
  <c r="Z2763" i="13"/>
  <c r="AA2763" i="13"/>
  <c r="Z2764" i="13"/>
  <c r="AA2764" i="13"/>
  <c r="Z2765" i="13"/>
  <c r="AA2765" i="13"/>
  <c r="Z2766" i="13"/>
  <c r="AA2766" i="13"/>
  <c r="Z2767" i="13"/>
  <c r="AA2767" i="13"/>
  <c r="Z2768" i="13"/>
  <c r="AA2768" i="13"/>
  <c r="Z2769" i="13"/>
  <c r="AA2769" i="13"/>
  <c r="Z2770" i="13"/>
  <c r="AA2770" i="13"/>
  <c r="Z2771" i="13"/>
  <c r="AA2771" i="13"/>
  <c r="Z2772" i="13"/>
  <c r="AA2772" i="13"/>
  <c r="Z2773" i="13"/>
  <c r="AA2773" i="13"/>
  <c r="Z2774" i="13"/>
  <c r="AA2774" i="13"/>
  <c r="Z2775" i="13"/>
  <c r="AA2775" i="13"/>
  <c r="Z2776" i="13"/>
  <c r="AA2776" i="13"/>
  <c r="Z2777" i="13"/>
  <c r="AA2777" i="13"/>
  <c r="Z2778" i="13"/>
  <c r="AA2778" i="13"/>
  <c r="Z2779" i="13"/>
  <c r="AA2779" i="13"/>
  <c r="Z2780" i="13"/>
  <c r="AA2780" i="13"/>
  <c r="Z2781" i="13"/>
  <c r="AA2781" i="13"/>
  <c r="Z2782" i="13"/>
  <c r="AA2782" i="13"/>
  <c r="Z2783" i="13"/>
  <c r="AA2783" i="13"/>
  <c r="Z2784" i="13"/>
  <c r="AA2784" i="13"/>
  <c r="Z2785" i="13"/>
  <c r="AA2785" i="13"/>
  <c r="Z2786" i="13"/>
  <c r="AA2786" i="13"/>
  <c r="Z2787" i="13"/>
  <c r="AA2787" i="13"/>
  <c r="Z2788" i="13"/>
  <c r="AA2788" i="13"/>
  <c r="Z2789" i="13"/>
  <c r="AA2789" i="13"/>
  <c r="Z2790" i="13"/>
  <c r="AA2790" i="13"/>
  <c r="Z2791" i="13"/>
  <c r="AA2791" i="13"/>
  <c r="Z2792" i="13"/>
  <c r="AA2792" i="13"/>
  <c r="Z2793" i="13"/>
  <c r="AA2793" i="13"/>
  <c r="Z2794" i="13"/>
  <c r="AA2794" i="13"/>
  <c r="Z2795" i="13"/>
  <c r="AA2795" i="13"/>
  <c r="Z2796" i="13"/>
  <c r="AA2796" i="13"/>
  <c r="Z2797" i="13"/>
  <c r="AA2797" i="13"/>
  <c r="Z2798" i="13"/>
  <c r="AA2798" i="13"/>
  <c r="Z2799" i="13"/>
  <c r="AA2799" i="13"/>
  <c r="Z2800" i="13"/>
  <c r="AA2800" i="13"/>
  <c r="Z2801" i="13"/>
  <c r="AA2801" i="13"/>
  <c r="Z2802" i="13"/>
  <c r="AA2802" i="13"/>
  <c r="Z2803" i="13"/>
  <c r="AA2803" i="13"/>
  <c r="Z2804" i="13"/>
  <c r="AA2804" i="13"/>
  <c r="Z2805" i="13"/>
  <c r="AA2805" i="13"/>
  <c r="Z2806" i="13"/>
  <c r="AA2806" i="13"/>
  <c r="Z2807" i="13"/>
  <c r="AA2807" i="13"/>
  <c r="Z2808" i="13"/>
  <c r="AA2808" i="13"/>
  <c r="Z2809" i="13"/>
  <c r="AA2809" i="13"/>
  <c r="Z2810" i="13"/>
  <c r="AA2810" i="13"/>
  <c r="Z2811" i="13"/>
  <c r="AA2811" i="13"/>
  <c r="Z2812" i="13"/>
  <c r="AA2812" i="13"/>
  <c r="Z2813" i="13"/>
  <c r="AA2813" i="13"/>
  <c r="Z2814" i="13"/>
  <c r="AA2814" i="13"/>
  <c r="Z2815" i="13"/>
  <c r="AA2815" i="13"/>
  <c r="Z2816" i="13"/>
  <c r="AA2816" i="13"/>
  <c r="Z2817" i="13"/>
  <c r="AA2817" i="13"/>
  <c r="Z2818" i="13"/>
  <c r="AA2818" i="13"/>
  <c r="Z2819" i="13"/>
  <c r="AA2819" i="13"/>
  <c r="Z2820" i="13"/>
  <c r="AA2820" i="13"/>
  <c r="Z2821" i="13"/>
  <c r="AA2821" i="13"/>
  <c r="Z2822" i="13"/>
  <c r="AA2822" i="13"/>
  <c r="Z2823" i="13"/>
  <c r="AA2823" i="13"/>
  <c r="Z2824" i="13"/>
  <c r="AA2824" i="13"/>
  <c r="Z2825" i="13"/>
  <c r="AA2825" i="13"/>
  <c r="Z2826" i="13"/>
  <c r="AA2826" i="13"/>
  <c r="Z2827" i="13"/>
  <c r="AA2827" i="13"/>
  <c r="Z2828" i="13"/>
  <c r="AA2828" i="13"/>
  <c r="Z2829" i="13"/>
  <c r="AA2829" i="13"/>
  <c r="Z2830" i="13"/>
  <c r="AA2830" i="13"/>
  <c r="Z2831" i="13"/>
  <c r="AA2831" i="13"/>
  <c r="Z2832" i="13"/>
  <c r="AA2832" i="13"/>
  <c r="Z2833" i="13"/>
  <c r="AA2833" i="13"/>
  <c r="Z2834" i="13"/>
  <c r="AA2834" i="13"/>
  <c r="Z2835" i="13"/>
  <c r="AA2835" i="13"/>
  <c r="Z2836" i="13"/>
  <c r="AA2836" i="13"/>
  <c r="Z2837" i="13"/>
  <c r="AA2837" i="13"/>
  <c r="Z2838" i="13"/>
  <c r="AA2838" i="13"/>
  <c r="Z2839" i="13"/>
  <c r="AA2839" i="13"/>
  <c r="Z2840" i="13"/>
  <c r="AA2840" i="13"/>
  <c r="Z2841" i="13"/>
  <c r="AA2841" i="13"/>
  <c r="Z2842" i="13"/>
  <c r="AA2842" i="13"/>
  <c r="Z2843" i="13"/>
  <c r="AA2843" i="13"/>
  <c r="Z2844" i="13"/>
  <c r="AA2844" i="13"/>
  <c r="Z2845" i="13"/>
  <c r="AA2845" i="13"/>
  <c r="Z2846" i="13"/>
  <c r="AA2846" i="13"/>
  <c r="Z2847" i="13"/>
  <c r="AA2847" i="13"/>
  <c r="Z2848" i="13"/>
  <c r="AA2848" i="13"/>
  <c r="Z2849" i="13"/>
  <c r="AA2849" i="13"/>
  <c r="Z2850" i="13"/>
  <c r="AA2850" i="13"/>
  <c r="Z2851" i="13"/>
  <c r="AA2851" i="13"/>
  <c r="Z2852" i="13"/>
  <c r="AA2852" i="13"/>
  <c r="Z2853" i="13"/>
  <c r="AA2853" i="13"/>
  <c r="Z2854" i="13"/>
  <c r="AA2854" i="13"/>
  <c r="Z2855" i="13"/>
  <c r="AA2855" i="13"/>
  <c r="Z2856" i="13"/>
  <c r="AA2856" i="13"/>
  <c r="Z2857" i="13"/>
  <c r="AA2857" i="13"/>
  <c r="Z2858" i="13"/>
  <c r="AA2858" i="13"/>
  <c r="Z2859" i="13"/>
  <c r="AA2859" i="13"/>
  <c r="Z2860" i="13"/>
  <c r="AA2860" i="13"/>
  <c r="Z2861" i="13"/>
  <c r="AA2861" i="13"/>
  <c r="Z2862" i="13"/>
  <c r="AA2862" i="13"/>
  <c r="Z2863" i="13"/>
  <c r="AA2863" i="13"/>
  <c r="Z2864" i="13"/>
  <c r="AA2864" i="13"/>
  <c r="Z2865" i="13"/>
  <c r="AA2865" i="13"/>
  <c r="Z2866" i="13"/>
  <c r="AA2866" i="13"/>
  <c r="Z2867" i="13"/>
  <c r="AA2867" i="13"/>
  <c r="Z2868" i="13"/>
  <c r="AA2868" i="13"/>
  <c r="Z2869" i="13"/>
  <c r="AA2869" i="13"/>
  <c r="Z2870" i="13"/>
  <c r="AA2870" i="13"/>
  <c r="Z2871" i="13"/>
  <c r="AA2871" i="13"/>
  <c r="Z2872" i="13"/>
  <c r="AA2872" i="13"/>
  <c r="Z2873" i="13"/>
  <c r="AA2873" i="13"/>
  <c r="Z2874" i="13"/>
  <c r="AA2874" i="13"/>
  <c r="Z2875" i="13"/>
  <c r="AA2875" i="13"/>
  <c r="Z2876" i="13"/>
  <c r="AA2876" i="13"/>
  <c r="Z2877" i="13"/>
  <c r="AA2877" i="13"/>
  <c r="Z2878" i="13"/>
  <c r="AA2878" i="13"/>
  <c r="Z2879" i="13"/>
  <c r="AA2879" i="13"/>
  <c r="Z2880" i="13"/>
  <c r="AA2880" i="13"/>
  <c r="Z2881" i="13"/>
  <c r="AA2881" i="13"/>
  <c r="Z2882" i="13"/>
  <c r="AA2882" i="13"/>
  <c r="Z2883" i="13"/>
  <c r="AA2883" i="13"/>
  <c r="Z2884" i="13"/>
  <c r="AA2884" i="13"/>
  <c r="Z2885" i="13"/>
  <c r="AA2885" i="13"/>
  <c r="Z2886" i="13"/>
  <c r="AA2886" i="13"/>
  <c r="Z2887" i="13"/>
  <c r="AA2887" i="13"/>
  <c r="Z2888" i="13"/>
  <c r="AA2888" i="13"/>
  <c r="Z2889" i="13"/>
  <c r="AA2889" i="13"/>
  <c r="Z2890" i="13"/>
  <c r="AA2890" i="13"/>
  <c r="Z2891" i="13"/>
  <c r="AA2891" i="13"/>
  <c r="Z2892" i="13"/>
  <c r="AA2892" i="13"/>
  <c r="Z2893" i="13"/>
  <c r="AA2893" i="13"/>
  <c r="Z2894" i="13"/>
  <c r="AA2894" i="13"/>
  <c r="Z2895" i="13"/>
  <c r="AA2895" i="13"/>
  <c r="Z2896" i="13"/>
  <c r="AA2896" i="13"/>
  <c r="Z2897" i="13"/>
  <c r="AA2897" i="13"/>
  <c r="Z2898" i="13"/>
  <c r="AA2898" i="13"/>
  <c r="Z2899" i="13"/>
  <c r="AA2899" i="13"/>
  <c r="Z2900" i="13"/>
  <c r="AA2900" i="13"/>
  <c r="Z2901" i="13"/>
  <c r="AA2901" i="13"/>
  <c r="Z2902" i="13"/>
  <c r="AA2902" i="13"/>
  <c r="Z2903" i="13"/>
  <c r="AA2903" i="13"/>
  <c r="Z2904" i="13"/>
  <c r="AA2904" i="13"/>
  <c r="Z2905" i="13"/>
  <c r="AA2905" i="13"/>
  <c r="Z2906" i="13"/>
  <c r="AA2906" i="13"/>
  <c r="Z2907" i="13"/>
  <c r="AA2907" i="13"/>
  <c r="Z2908" i="13"/>
  <c r="AA2908" i="13"/>
  <c r="Z2909" i="13"/>
  <c r="AA2909" i="13"/>
  <c r="Z2910" i="13"/>
  <c r="AA2910" i="13"/>
  <c r="Z2911" i="13"/>
  <c r="AA2911" i="13"/>
  <c r="Z2912" i="13"/>
  <c r="AA2912" i="13"/>
  <c r="Z2913" i="13"/>
  <c r="AA2913" i="13"/>
  <c r="Z2914" i="13"/>
  <c r="AA2914" i="13"/>
  <c r="Z2915" i="13"/>
  <c r="AA2915" i="13"/>
  <c r="Z2916" i="13"/>
  <c r="AA2916" i="13"/>
  <c r="Z2917" i="13"/>
  <c r="AA2917" i="13"/>
  <c r="Z2918" i="13"/>
  <c r="AA2918" i="13"/>
  <c r="Z2919" i="13"/>
  <c r="AA2919" i="13"/>
  <c r="Z2920" i="13"/>
  <c r="AA2920" i="13"/>
  <c r="Z2921" i="13"/>
  <c r="AA2921" i="13"/>
  <c r="Z2922" i="13"/>
  <c r="AA2922" i="13"/>
  <c r="Z2923" i="13"/>
  <c r="AA2923" i="13"/>
  <c r="Z2924" i="13"/>
  <c r="AA2924" i="13"/>
  <c r="Z2925" i="13"/>
  <c r="AA2925" i="13"/>
  <c r="Z2926" i="13"/>
  <c r="AA2926" i="13"/>
  <c r="Z2927" i="13"/>
  <c r="AA2927" i="13"/>
  <c r="Z2928" i="13"/>
  <c r="AA2928" i="13"/>
  <c r="Z2929" i="13"/>
  <c r="AA2929" i="13"/>
  <c r="Z2930" i="13"/>
  <c r="AA2930" i="13"/>
  <c r="Z2931" i="13"/>
  <c r="AA2931" i="13"/>
  <c r="Z2932" i="13"/>
  <c r="AA2932" i="13"/>
  <c r="Z2933" i="13"/>
  <c r="AA2933" i="13"/>
  <c r="Z2934" i="13"/>
  <c r="AA2934" i="13"/>
  <c r="Z2935" i="13"/>
  <c r="AA2935" i="13"/>
  <c r="Z2936" i="13"/>
  <c r="AA2936" i="13"/>
  <c r="Z2937" i="13"/>
  <c r="AA2937" i="13"/>
  <c r="Z2938" i="13"/>
  <c r="AA2938" i="13"/>
  <c r="Z2939" i="13"/>
  <c r="AA2939" i="13"/>
  <c r="Z2940" i="13"/>
  <c r="AA2940" i="13"/>
  <c r="Z2941" i="13"/>
  <c r="AA2941" i="13"/>
  <c r="Z2942" i="13"/>
  <c r="AA2942" i="13"/>
  <c r="Z2943" i="13"/>
  <c r="AA2943" i="13"/>
  <c r="Z2944" i="13"/>
  <c r="AA2944" i="13"/>
  <c r="Z2945" i="13"/>
  <c r="AA2945" i="13"/>
  <c r="Z2946" i="13"/>
  <c r="AA2946" i="13"/>
  <c r="Z2947" i="13"/>
  <c r="AA2947" i="13"/>
  <c r="Z2948" i="13"/>
  <c r="AA2948" i="13"/>
  <c r="Z2949" i="13"/>
  <c r="AA2949" i="13"/>
  <c r="Z2950" i="13"/>
  <c r="AA2950" i="13"/>
  <c r="Z2951" i="13"/>
  <c r="AA2951" i="13"/>
  <c r="Z2952" i="13"/>
  <c r="AA2952" i="13"/>
  <c r="Z2953" i="13"/>
  <c r="AA2953" i="13"/>
  <c r="Z2954" i="13"/>
  <c r="AA2954" i="13"/>
  <c r="Z2955" i="13"/>
  <c r="AA2955" i="13"/>
  <c r="Z2956" i="13"/>
  <c r="AA2956" i="13"/>
  <c r="Z2957" i="13"/>
  <c r="AA2957" i="13"/>
  <c r="Z2958" i="13"/>
  <c r="AA2958" i="13"/>
  <c r="Z2959" i="13"/>
  <c r="AA2959" i="13"/>
  <c r="Z2960" i="13"/>
  <c r="AA2960" i="13"/>
  <c r="Z2961" i="13"/>
  <c r="AA2961" i="13"/>
  <c r="Z2962" i="13"/>
  <c r="AA2962" i="13"/>
  <c r="Z2963" i="13"/>
  <c r="AA2963" i="13"/>
  <c r="Z2964" i="13"/>
  <c r="AA2964" i="13"/>
  <c r="Z2965" i="13"/>
  <c r="AA2965" i="13"/>
  <c r="Z2966" i="13"/>
  <c r="AA2966" i="13"/>
  <c r="Z2967" i="13"/>
  <c r="AA2967" i="13"/>
  <c r="Z2968" i="13"/>
  <c r="AA2968" i="13"/>
  <c r="Z2969" i="13"/>
  <c r="AA2969" i="13"/>
  <c r="Z2970" i="13"/>
  <c r="AA2970" i="13"/>
  <c r="Z2971" i="13"/>
  <c r="AA2971" i="13"/>
  <c r="Z2972" i="13"/>
  <c r="AA2972" i="13"/>
  <c r="Z2973" i="13"/>
  <c r="AA2973" i="13"/>
  <c r="Z2974" i="13"/>
  <c r="AA2974" i="13"/>
  <c r="Z2975" i="13"/>
  <c r="AA2975" i="13"/>
  <c r="Z2976" i="13"/>
  <c r="AA2976" i="13"/>
  <c r="Z2977" i="13"/>
  <c r="AA2977" i="13"/>
  <c r="Z2978" i="13"/>
  <c r="AA2978" i="13"/>
  <c r="Z2979" i="13"/>
  <c r="AA2979" i="13"/>
  <c r="Z2980" i="13"/>
  <c r="AA2980" i="13"/>
  <c r="Z2981" i="13"/>
  <c r="AA2981" i="13"/>
  <c r="Z2982" i="13"/>
  <c r="AA2982" i="13"/>
  <c r="Z2983" i="13"/>
  <c r="AA2983" i="13"/>
  <c r="Z2984" i="13"/>
  <c r="AA2984" i="13"/>
  <c r="Z2985" i="13"/>
  <c r="AA2985" i="13"/>
  <c r="Z2986" i="13"/>
  <c r="AA2986" i="13"/>
  <c r="Z2987" i="13"/>
  <c r="AA2987" i="13"/>
  <c r="Z2988" i="13"/>
  <c r="AA2988" i="13"/>
  <c r="Z2989" i="13"/>
  <c r="AA2989" i="13"/>
  <c r="Z2990" i="13"/>
  <c r="AA2990" i="13"/>
  <c r="Z2991" i="13"/>
  <c r="AA2991" i="13"/>
  <c r="Z2992" i="13"/>
  <c r="AA2992" i="13"/>
  <c r="Z2993" i="13"/>
  <c r="AA2993" i="13"/>
  <c r="Z2994" i="13"/>
  <c r="AA2994" i="13"/>
  <c r="Z2995" i="13"/>
  <c r="AA2995" i="13"/>
  <c r="Z2996" i="13"/>
  <c r="AA2996" i="13"/>
  <c r="Z2997" i="13"/>
  <c r="AA2997" i="13"/>
  <c r="Z2998" i="13"/>
  <c r="AA2998" i="13"/>
  <c r="Z2999" i="13"/>
  <c r="AA2999" i="13"/>
  <c r="Z3000" i="13"/>
  <c r="AA3000" i="13"/>
  <c r="Z3001" i="13"/>
  <c r="AA3001" i="13"/>
  <c r="Z3002" i="13"/>
  <c r="AA3002" i="13"/>
  <c r="Z3003" i="13"/>
  <c r="AA3003" i="13"/>
  <c r="Z3004" i="13"/>
  <c r="AA3004" i="13"/>
  <c r="Z3005" i="13"/>
  <c r="AA3005" i="13"/>
  <c r="Z3006" i="13"/>
  <c r="AA3006" i="13"/>
  <c r="Z3007" i="13"/>
  <c r="AA3007" i="13"/>
  <c r="Z3008" i="13"/>
  <c r="AA3008" i="13"/>
  <c r="Z3009" i="13"/>
  <c r="AA3009" i="13"/>
  <c r="Z3010" i="13"/>
  <c r="AA3010" i="13"/>
  <c r="Z3011" i="13"/>
  <c r="AA3011" i="13"/>
  <c r="Z3012" i="13"/>
  <c r="AA3012" i="13"/>
  <c r="Z3013" i="13"/>
  <c r="AA3013" i="13"/>
  <c r="Z3014" i="13"/>
  <c r="AA3014" i="13"/>
  <c r="Z3015" i="13"/>
  <c r="AA3015" i="13"/>
  <c r="Z3016" i="13"/>
  <c r="AA3016" i="13"/>
  <c r="Z3017" i="13"/>
  <c r="AA3017" i="13"/>
  <c r="Z3018" i="13"/>
  <c r="AA3018" i="13"/>
  <c r="Z3019" i="13"/>
  <c r="AA3019" i="13"/>
  <c r="Z3020" i="13"/>
  <c r="AA3020" i="13"/>
  <c r="Z3021" i="13"/>
  <c r="AA3021" i="13"/>
  <c r="Z3022" i="13"/>
  <c r="AA3022" i="13"/>
  <c r="Z3023" i="13"/>
  <c r="AA3023" i="13"/>
  <c r="Z3024" i="13"/>
  <c r="AA3024" i="13"/>
  <c r="Z3025" i="13"/>
  <c r="AA3025" i="13"/>
  <c r="Z3026" i="13"/>
  <c r="AA3026" i="13"/>
  <c r="Z3027" i="13"/>
  <c r="AA3027" i="13"/>
  <c r="Z3028" i="13"/>
  <c r="AA3028" i="13"/>
  <c r="Z3029" i="13"/>
  <c r="AA3029" i="13"/>
  <c r="Z3030" i="13"/>
  <c r="AA3030" i="13"/>
  <c r="Z3031" i="13"/>
  <c r="AA3031" i="13"/>
  <c r="Z3032" i="13"/>
  <c r="AA3032" i="13"/>
  <c r="Z3033" i="13"/>
  <c r="AA3033" i="13"/>
  <c r="Z3034" i="13"/>
  <c r="AA3034" i="13"/>
  <c r="Z3035" i="13"/>
  <c r="AA3035" i="13"/>
  <c r="Z3036" i="13"/>
  <c r="AA3036" i="13"/>
  <c r="Z3037" i="13"/>
  <c r="AA3037" i="13"/>
  <c r="Z3038" i="13"/>
  <c r="AA3038" i="13"/>
  <c r="Z3039" i="13"/>
  <c r="AA3039" i="13"/>
  <c r="Z3040" i="13"/>
  <c r="AA3040" i="13"/>
  <c r="Z3041" i="13"/>
  <c r="AA3041" i="13"/>
  <c r="Z3042" i="13"/>
  <c r="AA3042" i="13"/>
  <c r="Z3043" i="13"/>
  <c r="AA3043" i="13"/>
  <c r="Z3044" i="13"/>
  <c r="AA3044" i="13"/>
  <c r="Z3045" i="13"/>
  <c r="AA3045" i="13"/>
  <c r="Z3046" i="13"/>
  <c r="AA3046" i="13"/>
  <c r="Z3047" i="13"/>
  <c r="AA3047" i="13"/>
  <c r="Z3048" i="13"/>
  <c r="AA3048" i="13"/>
  <c r="Z3049" i="13"/>
  <c r="AA3049" i="13"/>
  <c r="Z3050" i="13"/>
  <c r="AA3050" i="13"/>
  <c r="Z3051" i="13"/>
  <c r="AA3051" i="13"/>
  <c r="Z3052" i="13"/>
  <c r="AA3052" i="13"/>
  <c r="Z3053" i="13"/>
  <c r="AA3053" i="13"/>
  <c r="Z3054" i="13"/>
  <c r="AA3054" i="13"/>
  <c r="Z3055" i="13"/>
  <c r="AA3055" i="13"/>
  <c r="Z3056" i="13"/>
  <c r="AA3056" i="13"/>
  <c r="Z3057" i="13"/>
  <c r="AA3057" i="13"/>
  <c r="Z3058" i="13"/>
  <c r="AA3058" i="13"/>
  <c r="Z3059" i="13"/>
  <c r="AA3059" i="13"/>
  <c r="Z3060" i="13"/>
  <c r="AA3060" i="13"/>
  <c r="Z3061" i="13"/>
  <c r="AA3061" i="13"/>
  <c r="Z3062" i="13"/>
  <c r="AA3062" i="13"/>
  <c r="Z3063" i="13"/>
  <c r="AA3063" i="13"/>
  <c r="Z3064" i="13"/>
  <c r="AA3064" i="13"/>
  <c r="Z3065" i="13"/>
  <c r="AA3065" i="13"/>
  <c r="Z3066" i="13"/>
  <c r="AA3066" i="13"/>
  <c r="Z3067" i="13"/>
  <c r="AA3067" i="13"/>
  <c r="Z3068" i="13"/>
  <c r="AA3068" i="13"/>
  <c r="Z3069" i="13"/>
  <c r="AA3069" i="13"/>
  <c r="Z3070" i="13"/>
  <c r="AA3070" i="13"/>
  <c r="Z3071" i="13"/>
  <c r="AA3071" i="13"/>
  <c r="Z3072" i="13"/>
  <c r="AA3072" i="13"/>
  <c r="Z3073" i="13"/>
  <c r="AA3073" i="13"/>
  <c r="Z3074" i="13"/>
  <c r="AA3074" i="13"/>
  <c r="Z3075" i="13"/>
  <c r="AA3075" i="13"/>
  <c r="Z3076" i="13"/>
  <c r="AA3076" i="13"/>
  <c r="Z3077" i="13"/>
  <c r="AA3077" i="13"/>
  <c r="Z3078" i="13"/>
  <c r="AA3078" i="13"/>
  <c r="Z3079" i="13"/>
  <c r="AA3079" i="13"/>
  <c r="Z3080" i="13"/>
  <c r="AA3080" i="13"/>
  <c r="Z3081" i="13"/>
  <c r="AA3081" i="13"/>
  <c r="Z3082" i="13"/>
  <c r="AA3082" i="13"/>
  <c r="Z3083" i="13"/>
  <c r="AA3083" i="13"/>
  <c r="Z3084" i="13"/>
  <c r="AA3084" i="13"/>
  <c r="Z3085" i="13"/>
  <c r="AA3085" i="13"/>
  <c r="Z3086" i="13"/>
  <c r="AA3086" i="13"/>
  <c r="Z3087" i="13"/>
  <c r="AA3087" i="13"/>
  <c r="Z3088" i="13"/>
  <c r="AA3088" i="13"/>
  <c r="Z3089" i="13"/>
  <c r="AA3089" i="13"/>
  <c r="Z3090" i="13"/>
  <c r="AA3090" i="13"/>
  <c r="Z3091" i="13"/>
  <c r="AA3091" i="13"/>
  <c r="Z3092" i="13"/>
  <c r="AA3092" i="13"/>
  <c r="Z3093" i="13"/>
  <c r="AA3093" i="13"/>
  <c r="Z3094" i="13"/>
  <c r="AA3094" i="13"/>
  <c r="Z3095" i="13"/>
  <c r="AA3095" i="13"/>
  <c r="Z3096" i="13"/>
  <c r="AA3096" i="13"/>
  <c r="Z3097" i="13"/>
  <c r="AA3097" i="13"/>
  <c r="Z3098" i="13"/>
  <c r="AA3098" i="13"/>
  <c r="Z3099" i="13"/>
  <c r="AA3099" i="13"/>
  <c r="Z3100" i="13"/>
  <c r="AA3100" i="13"/>
  <c r="Z3101" i="13"/>
  <c r="AA3101" i="13"/>
  <c r="Z3102" i="13"/>
  <c r="AA3102" i="13"/>
  <c r="Z3103" i="13"/>
  <c r="AA3103" i="13"/>
  <c r="Z3104" i="13"/>
  <c r="AA3104" i="13"/>
  <c r="Z3105" i="13"/>
  <c r="AA3105" i="13"/>
  <c r="Z3106" i="13"/>
  <c r="AA3106" i="13"/>
  <c r="Z3107" i="13"/>
  <c r="AA3107" i="13"/>
  <c r="Z3108" i="13"/>
  <c r="AA3108" i="13"/>
  <c r="Z3109" i="13"/>
  <c r="AA3109" i="13"/>
  <c r="Z3110" i="13"/>
  <c r="AA3110" i="13"/>
  <c r="Z3111" i="13"/>
  <c r="AA3111" i="13"/>
  <c r="Z3112" i="13"/>
  <c r="AA3112" i="13"/>
  <c r="Z3113" i="13"/>
  <c r="AA3113" i="13"/>
  <c r="Z3114" i="13"/>
  <c r="AA3114" i="13"/>
  <c r="Z3115" i="13"/>
  <c r="AA3115" i="13"/>
  <c r="Z3116" i="13"/>
  <c r="AA3116" i="13"/>
  <c r="Z3117" i="13"/>
  <c r="AA3117" i="13"/>
  <c r="Z3118" i="13"/>
  <c r="AA3118" i="13"/>
  <c r="Z3119" i="13"/>
  <c r="AA3119" i="13"/>
  <c r="Z3120" i="13"/>
  <c r="AA3120" i="13"/>
  <c r="Z3121" i="13"/>
  <c r="AA3121" i="13"/>
  <c r="Z3122" i="13"/>
  <c r="AA3122" i="13"/>
  <c r="Z3123" i="13"/>
  <c r="AA3123" i="13"/>
  <c r="Z3124" i="13"/>
  <c r="AA3124" i="13"/>
  <c r="Z3125" i="13"/>
  <c r="AA3125" i="13"/>
  <c r="Z3126" i="13"/>
  <c r="AA3126" i="13"/>
  <c r="Z3127" i="13"/>
  <c r="AA3127" i="13"/>
  <c r="Z3128" i="13"/>
  <c r="AA3128" i="13"/>
  <c r="Z3129" i="13"/>
  <c r="AA3129" i="13"/>
  <c r="Z3130" i="13"/>
  <c r="AA3130" i="13"/>
  <c r="Z3131" i="13"/>
  <c r="AA3131" i="13"/>
  <c r="Z3132" i="13"/>
  <c r="AA3132" i="13"/>
  <c r="Z3133" i="13"/>
  <c r="AA3133" i="13"/>
  <c r="Z3134" i="13"/>
  <c r="AA3134" i="13"/>
  <c r="Z3135" i="13"/>
  <c r="AA3135" i="13"/>
  <c r="Z3136" i="13"/>
  <c r="AA3136" i="13"/>
  <c r="Z3137" i="13"/>
  <c r="AA3137" i="13"/>
  <c r="Z3138" i="13"/>
  <c r="AA3138" i="13"/>
  <c r="Z3139" i="13"/>
  <c r="AA3139" i="13"/>
  <c r="Z3140" i="13"/>
  <c r="AA3140" i="13"/>
  <c r="Z3141" i="13"/>
  <c r="AA3141" i="13"/>
  <c r="Z3142" i="13"/>
  <c r="AA3142" i="13"/>
  <c r="Z3143" i="13"/>
  <c r="AA3143" i="13"/>
  <c r="Z3144" i="13"/>
  <c r="AA3144" i="13"/>
  <c r="Z3145" i="13"/>
  <c r="AA3145" i="13"/>
  <c r="Z3146" i="13"/>
  <c r="AA3146" i="13"/>
  <c r="Z3147" i="13"/>
  <c r="AA3147" i="13"/>
  <c r="Z3148" i="13"/>
  <c r="AA3148" i="13"/>
  <c r="Z3149" i="13"/>
  <c r="AA3149" i="13"/>
  <c r="Z3150" i="13"/>
  <c r="AA3150" i="13"/>
  <c r="Z3151" i="13"/>
  <c r="AA3151" i="13"/>
  <c r="Z3152" i="13"/>
  <c r="AA3152" i="13"/>
  <c r="Z3153" i="13"/>
  <c r="AA3153" i="13"/>
  <c r="Z3154" i="13"/>
  <c r="AA3154" i="13"/>
  <c r="Z3155" i="13"/>
  <c r="AA3155" i="13"/>
  <c r="Z3156" i="13"/>
  <c r="AA3156" i="13"/>
  <c r="Z3157" i="13"/>
  <c r="AA3157" i="13"/>
  <c r="Z3158" i="13"/>
  <c r="AA3158" i="13"/>
  <c r="Z3159" i="13"/>
  <c r="AA3159" i="13"/>
  <c r="Z3160" i="13"/>
  <c r="AA3160" i="13"/>
  <c r="Z3161" i="13"/>
  <c r="AA3161" i="13"/>
  <c r="Z3162" i="13"/>
  <c r="AA3162" i="13"/>
  <c r="Z3163" i="13"/>
  <c r="AA3163" i="13"/>
  <c r="Z3164" i="13"/>
  <c r="AA3164" i="13"/>
  <c r="Z3165" i="13"/>
  <c r="AA3165" i="13"/>
  <c r="Z3166" i="13"/>
  <c r="AA3166" i="13"/>
  <c r="Z3167" i="13"/>
  <c r="AA3167" i="13"/>
  <c r="Z3168" i="13"/>
  <c r="AA3168" i="13"/>
  <c r="Z3169" i="13"/>
  <c r="AA3169" i="13"/>
  <c r="Z3170" i="13"/>
  <c r="AA3170" i="13"/>
  <c r="Z3171" i="13"/>
  <c r="AA3171" i="13"/>
  <c r="Z3172" i="13"/>
  <c r="AA3172" i="13"/>
  <c r="Z3173" i="13"/>
  <c r="AA3173" i="13"/>
  <c r="Z3174" i="13"/>
  <c r="AA3174" i="13"/>
  <c r="Z3175" i="13"/>
  <c r="AA3175" i="13"/>
  <c r="Z3176" i="13"/>
  <c r="AA3176" i="13"/>
  <c r="Z3177" i="13"/>
  <c r="AA3177" i="13"/>
  <c r="Z3178" i="13"/>
  <c r="AA3178" i="13"/>
  <c r="Z3179" i="13"/>
  <c r="AA3179" i="13"/>
  <c r="Z3180" i="13"/>
  <c r="AA3180" i="13"/>
  <c r="Z3181" i="13"/>
  <c r="AA3181" i="13"/>
  <c r="Z3182" i="13"/>
  <c r="AA3182" i="13"/>
  <c r="Z3183" i="13"/>
  <c r="AA3183" i="13"/>
  <c r="Z3184" i="13"/>
  <c r="AA3184" i="13"/>
  <c r="Z3185" i="13"/>
  <c r="AA3185" i="13"/>
  <c r="Z3186" i="13"/>
  <c r="AA3186" i="13"/>
  <c r="Z3187" i="13"/>
  <c r="AA3187" i="13"/>
  <c r="Z3188" i="13"/>
  <c r="AA3188" i="13"/>
  <c r="Z3189" i="13"/>
  <c r="AA3189" i="13"/>
  <c r="Z3190" i="13"/>
  <c r="AA3190" i="13"/>
  <c r="Z3191" i="13"/>
  <c r="AA3191" i="13"/>
  <c r="Z3192" i="13"/>
  <c r="AA3192" i="13"/>
  <c r="Z3193" i="13"/>
  <c r="AA3193" i="13"/>
  <c r="Z3194" i="13"/>
  <c r="AA3194" i="13"/>
  <c r="Z3195" i="13"/>
  <c r="AA3195" i="13"/>
  <c r="Z3196" i="13"/>
  <c r="AA3196" i="13"/>
  <c r="Z3197" i="13"/>
  <c r="AA3197" i="13"/>
  <c r="Z3198" i="13"/>
  <c r="AA3198" i="13"/>
  <c r="Z3199" i="13"/>
  <c r="AA3199" i="13"/>
  <c r="Z3200" i="13"/>
  <c r="AA3200" i="13"/>
  <c r="Z3201" i="13"/>
  <c r="AA3201" i="13"/>
  <c r="Z3202" i="13"/>
  <c r="AA3202" i="13"/>
  <c r="Z3203" i="13"/>
  <c r="AA3203" i="13"/>
  <c r="Z3204" i="13"/>
  <c r="AA3204" i="13"/>
  <c r="Z3205" i="13"/>
  <c r="AA3205" i="13"/>
  <c r="Z3206" i="13"/>
  <c r="AA3206" i="13"/>
  <c r="Z3207" i="13"/>
  <c r="AA3207" i="13"/>
  <c r="Z3208" i="13"/>
  <c r="AA3208" i="13"/>
  <c r="Z3209" i="13"/>
  <c r="AA3209" i="13"/>
  <c r="Z3210" i="13"/>
  <c r="AA3210" i="13"/>
  <c r="Z3211" i="13"/>
  <c r="AA3211" i="13"/>
  <c r="Z3212" i="13"/>
  <c r="AA3212" i="13"/>
  <c r="Z3213" i="13"/>
  <c r="AA3213" i="13"/>
  <c r="Z3214" i="13"/>
  <c r="AA3214" i="13"/>
  <c r="Z3215" i="13"/>
  <c r="AA3215" i="13"/>
  <c r="Z3216" i="13"/>
  <c r="AA3216" i="13"/>
  <c r="Z3217" i="13"/>
  <c r="AA3217" i="13"/>
  <c r="Z3218" i="13"/>
  <c r="AA3218" i="13"/>
  <c r="Z3219" i="13"/>
  <c r="AA3219" i="13"/>
  <c r="Z3220" i="13"/>
  <c r="AA3220" i="13"/>
  <c r="Z3221" i="13"/>
  <c r="AA3221" i="13"/>
  <c r="Z3222" i="13"/>
  <c r="AA3222" i="13"/>
  <c r="Z3223" i="13"/>
  <c r="AA3223" i="13"/>
  <c r="Z3224" i="13"/>
  <c r="AA3224" i="13"/>
  <c r="Z3225" i="13"/>
  <c r="AA3225" i="13"/>
  <c r="Z3226" i="13"/>
  <c r="AA3226" i="13"/>
  <c r="Z3227" i="13"/>
  <c r="AA3227" i="13"/>
  <c r="Z3228" i="13"/>
  <c r="AA3228" i="13"/>
  <c r="Z3229" i="13"/>
  <c r="AA3229" i="13"/>
  <c r="Z3230" i="13"/>
  <c r="AA3230" i="13"/>
  <c r="Z3231" i="13"/>
  <c r="AA3231" i="13"/>
  <c r="Z3232" i="13"/>
  <c r="AA3232" i="13"/>
  <c r="Z3233" i="13"/>
  <c r="AA3233" i="13"/>
  <c r="Z3234" i="13"/>
  <c r="AA3234" i="13"/>
  <c r="Z3235" i="13"/>
  <c r="AA3235" i="13"/>
  <c r="Z3236" i="13"/>
  <c r="AA3236" i="13"/>
  <c r="Z3237" i="13"/>
  <c r="AA3237" i="13"/>
  <c r="Z3238" i="13"/>
  <c r="AA3238" i="13"/>
  <c r="Z3239" i="13"/>
  <c r="AA3239" i="13"/>
  <c r="Z3240" i="13"/>
  <c r="AA3240" i="13"/>
  <c r="Z3241" i="13"/>
  <c r="AA3241" i="13"/>
  <c r="Z3242" i="13"/>
  <c r="AA3242" i="13"/>
  <c r="Z3243" i="13"/>
  <c r="AA3243" i="13"/>
  <c r="Z3244" i="13"/>
  <c r="AA3244" i="13"/>
  <c r="Z3245" i="13"/>
  <c r="AA3245" i="13"/>
  <c r="Z3246" i="13"/>
  <c r="AA3246" i="13"/>
  <c r="Z3247" i="13"/>
  <c r="AA3247" i="13"/>
  <c r="Z3248" i="13"/>
  <c r="AA3248" i="13"/>
  <c r="Z3249" i="13"/>
  <c r="AA3249" i="13"/>
  <c r="Z3250" i="13"/>
  <c r="AA3250" i="13"/>
  <c r="Z3251" i="13"/>
  <c r="AA3251" i="13"/>
  <c r="Z3252" i="13"/>
  <c r="AA3252" i="13"/>
  <c r="Z3253" i="13"/>
  <c r="AA3253" i="13"/>
  <c r="Z3254" i="13"/>
  <c r="AA3254" i="13"/>
  <c r="Z3255" i="13"/>
  <c r="AA3255" i="13"/>
  <c r="Z3256" i="13"/>
  <c r="AA3256" i="13"/>
  <c r="Z3257" i="13"/>
  <c r="AA3257" i="13"/>
  <c r="Z3258" i="13"/>
  <c r="AA3258" i="13"/>
  <c r="Z3259" i="13"/>
  <c r="AA3259" i="13"/>
  <c r="Z3260" i="13"/>
  <c r="AA3260" i="13"/>
  <c r="Z3261" i="13"/>
  <c r="AA3261" i="13"/>
  <c r="Z3262" i="13"/>
  <c r="AA3262" i="13"/>
  <c r="Z3263" i="13"/>
  <c r="AA3263" i="13"/>
  <c r="Z3264" i="13"/>
  <c r="AA3264" i="13"/>
  <c r="Z3265" i="13"/>
  <c r="AA3265" i="13"/>
  <c r="Z3266" i="13"/>
  <c r="AA3266" i="13"/>
  <c r="Z3267" i="13"/>
  <c r="AA3267" i="13"/>
  <c r="Z3268" i="13"/>
  <c r="AA3268" i="13"/>
  <c r="Z3269" i="13"/>
  <c r="AA3269" i="13"/>
  <c r="Z3270" i="13"/>
  <c r="AA3270" i="13"/>
  <c r="Z3271" i="13"/>
  <c r="AA3271" i="13"/>
  <c r="Z3272" i="13"/>
  <c r="AA3272" i="13"/>
  <c r="Z3273" i="13"/>
  <c r="AA3273" i="13"/>
  <c r="Z3274" i="13"/>
  <c r="AA3274" i="13"/>
  <c r="Z3275" i="13"/>
  <c r="AA3275" i="13"/>
  <c r="Z3276" i="13"/>
  <c r="AA3276" i="13"/>
  <c r="Z3277" i="13"/>
  <c r="AA3277" i="13"/>
  <c r="Z3278" i="13"/>
  <c r="AA3278" i="13"/>
  <c r="Z3279" i="13"/>
  <c r="AA3279" i="13"/>
  <c r="Z3280" i="13"/>
  <c r="AA3280" i="13"/>
  <c r="Z3281" i="13"/>
  <c r="AA3281" i="13"/>
  <c r="Z3282" i="13"/>
  <c r="AA3282" i="13"/>
  <c r="Z3283" i="13"/>
  <c r="AA3283" i="13"/>
  <c r="Z3284" i="13"/>
  <c r="AA3284" i="13"/>
  <c r="Z3285" i="13"/>
  <c r="AA3285" i="13"/>
  <c r="Z3286" i="13"/>
  <c r="AA3286" i="13"/>
  <c r="Z3287" i="13"/>
  <c r="AA3287" i="13"/>
  <c r="Z3288" i="13"/>
  <c r="AA3288" i="13"/>
  <c r="Z3289" i="13"/>
  <c r="AA3289" i="13"/>
  <c r="Z3290" i="13"/>
  <c r="AA3290" i="13"/>
  <c r="Z3291" i="13"/>
  <c r="AA3291" i="13"/>
  <c r="Z3292" i="13"/>
  <c r="AA3292" i="13"/>
  <c r="Z3293" i="13"/>
  <c r="AA3293" i="13"/>
  <c r="Z3294" i="13"/>
  <c r="AA3294" i="13"/>
  <c r="Z3295" i="13"/>
  <c r="AA3295" i="13"/>
  <c r="Z3296" i="13"/>
  <c r="AA3296" i="13"/>
  <c r="Z3297" i="13"/>
  <c r="AA3297" i="13"/>
  <c r="Z3298" i="13"/>
  <c r="AA3298" i="13"/>
  <c r="Z3299" i="13"/>
  <c r="AA3299" i="13"/>
  <c r="Z3300" i="13"/>
  <c r="AA3300" i="13"/>
  <c r="Z3301" i="13"/>
  <c r="AA3301" i="13"/>
  <c r="Z3302" i="13"/>
  <c r="AA3302" i="13"/>
  <c r="Z3303" i="13"/>
  <c r="AA3303" i="13"/>
  <c r="Z3304" i="13"/>
  <c r="AA3304" i="13"/>
  <c r="Z3305" i="13"/>
  <c r="AA3305" i="13"/>
  <c r="Z3306" i="13"/>
  <c r="AA3306" i="13"/>
  <c r="Z3307" i="13"/>
  <c r="AA3307" i="13"/>
  <c r="Z3308" i="13"/>
  <c r="AA3308" i="13"/>
  <c r="Z3309" i="13"/>
  <c r="AA3309" i="13"/>
  <c r="Z3310" i="13"/>
  <c r="AA3310" i="13"/>
  <c r="Z3311" i="13"/>
  <c r="AA3311" i="13"/>
  <c r="Z3312" i="13"/>
  <c r="AA3312" i="13"/>
  <c r="Z3313" i="13"/>
  <c r="AA3313" i="13"/>
  <c r="Z3314" i="13"/>
  <c r="AA3314" i="13"/>
  <c r="Z3315" i="13"/>
  <c r="AA3315" i="13"/>
  <c r="Z3316" i="13"/>
  <c r="AA3316" i="13"/>
  <c r="Z3317" i="13"/>
  <c r="AA3317" i="13"/>
  <c r="Z3318" i="13"/>
  <c r="AA3318" i="13"/>
  <c r="Z3319" i="13"/>
  <c r="AA3319" i="13"/>
  <c r="Z3320" i="13"/>
  <c r="AA3320" i="13"/>
  <c r="Z3321" i="13"/>
  <c r="AA3321" i="13"/>
  <c r="Z3322" i="13"/>
  <c r="AA3322" i="13"/>
  <c r="Z3323" i="13"/>
  <c r="AA3323" i="13"/>
  <c r="Z3324" i="13"/>
  <c r="AA3324" i="13"/>
  <c r="Z3325" i="13"/>
  <c r="AA3325" i="13"/>
  <c r="Z3326" i="13"/>
  <c r="AA3326" i="13"/>
  <c r="Z3327" i="13"/>
  <c r="AA3327" i="13"/>
  <c r="Z3328" i="13"/>
  <c r="AA3328" i="13"/>
  <c r="Z3329" i="13"/>
  <c r="AA3329" i="13"/>
  <c r="Z3330" i="13"/>
  <c r="AA3330" i="13"/>
  <c r="Z3331" i="13"/>
  <c r="AA3331" i="13"/>
  <c r="Z3332" i="13"/>
  <c r="AA3332" i="13"/>
  <c r="Z3333" i="13"/>
  <c r="AA3333" i="13"/>
  <c r="Z3334" i="13"/>
  <c r="AA3334" i="13"/>
  <c r="Z3335" i="13"/>
  <c r="AA3335" i="13"/>
  <c r="Z3336" i="13"/>
  <c r="AA3336" i="13"/>
  <c r="Z3337" i="13"/>
  <c r="AA3337" i="13"/>
  <c r="Z3338" i="13"/>
  <c r="AA3338" i="13"/>
  <c r="Z3339" i="13"/>
  <c r="AA3339" i="13"/>
  <c r="Z3340" i="13"/>
  <c r="AA3340" i="13"/>
  <c r="Z3341" i="13"/>
  <c r="AA3341" i="13"/>
  <c r="Z3342" i="13"/>
  <c r="AA3342" i="13"/>
  <c r="Z3343" i="13"/>
  <c r="AA3343" i="13"/>
  <c r="Z3344" i="13"/>
  <c r="AA3344" i="13"/>
  <c r="Z3345" i="13"/>
  <c r="AA3345" i="13"/>
  <c r="Z3346" i="13"/>
  <c r="AA3346" i="13"/>
  <c r="Z3347" i="13"/>
  <c r="AA3347" i="13"/>
  <c r="Z3348" i="13"/>
  <c r="AA3348" i="13"/>
  <c r="Z3349" i="13"/>
  <c r="AA3349" i="13"/>
  <c r="Z3350" i="13"/>
  <c r="AA3350" i="13"/>
  <c r="Z3351" i="13"/>
  <c r="AA3351" i="13"/>
  <c r="Z3352" i="13"/>
  <c r="AA3352" i="13"/>
  <c r="Z3353" i="13"/>
  <c r="AA3353" i="13"/>
  <c r="Z3354" i="13"/>
  <c r="AA3354" i="13"/>
  <c r="Z3355" i="13"/>
  <c r="AA3355" i="13"/>
  <c r="Z3356" i="13"/>
  <c r="AA3356" i="13"/>
  <c r="Z3357" i="13"/>
  <c r="AA3357" i="13"/>
  <c r="Z3358" i="13"/>
  <c r="AA3358" i="13"/>
  <c r="Z3359" i="13"/>
  <c r="AA3359" i="13"/>
  <c r="Z3360" i="13"/>
  <c r="AA3360" i="13"/>
  <c r="Z3361" i="13"/>
  <c r="AA3361" i="13"/>
  <c r="Z3362" i="13"/>
  <c r="AA3362" i="13"/>
  <c r="Z3363" i="13"/>
  <c r="AA3363" i="13"/>
  <c r="Z3364" i="13"/>
  <c r="AA3364" i="13"/>
  <c r="Z3365" i="13"/>
  <c r="AA3365" i="13"/>
  <c r="Z3366" i="13"/>
  <c r="AA3366" i="13"/>
  <c r="Z3367" i="13"/>
  <c r="AA3367" i="13"/>
  <c r="Z3368" i="13"/>
  <c r="AA3368" i="13"/>
  <c r="Z3369" i="13"/>
  <c r="AA3369" i="13"/>
  <c r="Z3370" i="13"/>
  <c r="AA3370" i="13"/>
  <c r="Z3371" i="13"/>
  <c r="AA3371" i="13"/>
  <c r="Z3372" i="13"/>
  <c r="AA3372" i="13"/>
  <c r="Z3373" i="13"/>
  <c r="AA3373" i="13"/>
  <c r="Z3374" i="13"/>
  <c r="AA3374" i="13"/>
  <c r="Z3375" i="13"/>
  <c r="AA3375" i="13"/>
  <c r="Z3376" i="13"/>
  <c r="AA3376" i="13"/>
  <c r="Z3377" i="13"/>
  <c r="AA3377" i="13"/>
  <c r="Z3378" i="13"/>
  <c r="AA3378" i="13"/>
  <c r="Z3379" i="13"/>
  <c r="AA3379" i="13"/>
  <c r="Z3380" i="13"/>
  <c r="AA3380" i="13"/>
  <c r="Z3381" i="13"/>
  <c r="AA3381" i="13"/>
  <c r="Z3382" i="13"/>
  <c r="AA3382" i="13"/>
  <c r="Z3383" i="13"/>
  <c r="AA3383" i="13"/>
  <c r="Z3384" i="13"/>
  <c r="AA3384" i="13"/>
  <c r="Z3385" i="13"/>
  <c r="AA3385" i="13"/>
  <c r="Z3386" i="13"/>
  <c r="AA3386" i="13"/>
  <c r="Z3387" i="13"/>
  <c r="AA3387" i="13"/>
  <c r="Z3388" i="13"/>
  <c r="AA3388" i="13"/>
  <c r="Z3389" i="13"/>
  <c r="AA3389" i="13"/>
  <c r="Z3390" i="13"/>
  <c r="AA3390" i="13"/>
  <c r="Z3391" i="13"/>
  <c r="AA3391" i="13"/>
  <c r="Z3392" i="13"/>
  <c r="AA3392" i="13"/>
  <c r="Z3393" i="13"/>
  <c r="AA3393" i="13"/>
  <c r="Z3394" i="13"/>
  <c r="AA3394" i="13"/>
  <c r="Z3395" i="13"/>
  <c r="AA3395" i="13"/>
  <c r="Z3396" i="13"/>
  <c r="AA3396" i="13"/>
  <c r="Z3397" i="13"/>
  <c r="AA3397" i="13"/>
  <c r="Z3398" i="13"/>
  <c r="AA3398" i="13"/>
  <c r="Z3399" i="13"/>
  <c r="AA3399" i="13"/>
  <c r="Z3400" i="13"/>
  <c r="AA3400" i="13"/>
  <c r="Z3401" i="13"/>
  <c r="AA3401" i="13"/>
  <c r="Z3402" i="13"/>
  <c r="AA3402" i="13"/>
  <c r="Z3403" i="13"/>
  <c r="AA3403" i="13"/>
  <c r="Z3404" i="13"/>
  <c r="AA3404" i="13"/>
  <c r="Z3405" i="13"/>
  <c r="AA3405" i="13"/>
  <c r="Z3406" i="13"/>
  <c r="AA3406" i="13"/>
  <c r="Z3407" i="13"/>
  <c r="AA3407" i="13"/>
  <c r="Z3408" i="13"/>
  <c r="AA3408" i="13"/>
  <c r="Z3409" i="13"/>
  <c r="AA3409" i="13"/>
  <c r="Z3410" i="13"/>
  <c r="AA3410" i="13"/>
  <c r="Z3411" i="13"/>
  <c r="AA3411" i="13"/>
  <c r="Z3412" i="13"/>
  <c r="AA3412" i="13"/>
  <c r="Z3413" i="13"/>
  <c r="AA3413" i="13"/>
  <c r="Z3414" i="13"/>
  <c r="AA3414" i="13"/>
  <c r="Z3415" i="13"/>
  <c r="AA3415" i="13"/>
  <c r="Z3416" i="13"/>
  <c r="AA3416" i="13"/>
  <c r="Z3417" i="13"/>
  <c r="AA3417" i="13"/>
  <c r="Z3418" i="13"/>
  <c r="AA3418" i="13"/>
  <c r="Z3419" i="13"/>
  <c r="AA3419" i="13"/>
  <c r="Z3420" i="13"/>
  <c r="AA3420" i="13"/>
  <c r="Z3421" i="13"/>
  <c r="AA3421" i="13"/>
  <c r="Z3422" i="13"/>
  <c r="AA3422" i="13"/>
  <c r="Z3423" i="13"/>
  <c r="AA3423" i="13"/>
  <c r="Z3424" i="13"/>
  <c r="AA3424" i="13"/>
  <c r="Z3425" i="13"/>
  <c r="AA3425" i="13"/>
  <c r="Z3426" i="13"/>
  <c r="AA3426" i="13"/>
  <c r="Z3427" i="13"/>
  <c r="AA3427" i="13"/>
  <c r="Z3428" i="13"/>
  <c r="AA3428" i="13"/>
  <c r="Z3429" i="13"/>
  <c r="AA3429" i="13"/>
  <c r="Z3430" i="13"/>
  <c r="AA3430" i="13"/>
  <c r="Z3431" i="13"/>
  <c r="AA3431" i="13"/>
  <c r="Z3432" i="13"/>
  <c r="AA3432" i="13"/>
  <c r="Z3433" i="13"/>
  <c r="AA3433" i="13"/>
  <c r="Z3434" i="13"/>
  <c r="AA3434" i="13"/>
  <c r="Z3435" i="13"/>
  <c r="AA3435" i="13"/>
  <c r="Z3436" i="13"/>
  <c r="AA3436" i="13"/>
  <c r="Z3437" i="13"/>
  <c r="AA3437" i="13"/>
  <c r="Z3438" i="13"/>
  <c r="AA3438" i="13"/>
  <c r="Z3439" i="13"/>
  <c r="AA3439" i="13"/>
  <c r="Z3440" i="13"/>
  <c r="AA3440" i="13"/>
  <c r="Z3441" i="13"/>
  <c r="AA3441" i="13"/>
  <c r="Z3442" i="13"/>
  <c r="AA3442" i="13"/>
  <c r="Z3443" i="13"/>
  <c r="AA3443" i="13"/>
  <c r="Z3444" i="13"/>
  <c r="AA3444" i="13"/>
  <c r="Z3445" i="13"/>
  <c r="AA3445" i="13"/>
  <c r="Z3446" i="13"/>
  <c r="AA3446" i="13"/>
  <c r="Z3447" i="13"/>
  <c r="AA3447" i="13"/>
  <c r="Z3448" i="13"/>
  <c r="AA3448" i="13"/>
  <c r="Z3449" i="13"/>
  <c r="AA3449" i="13"/>
  <c r="Z3450" i="13"/>
  <c r="AA3450" i="13"/>
  <c r="Z3451" i="13"/>
  <c r="AA3451" i="13"/>
  <c r="Z3452" i="13"/>
  <c r="AA3452" i="13"/>
  <c r="Z3453" i="13"/>
  <c r="AA3453" i="13"/>
  <c r="Z3454" i="13"/>
  <c r="AA3454" i="13"/>
  <c r="Z3455" i="13"/>
  <c r="AA3455" i="13"/>
  <c r="Z3456" i="13"/>
  <c r="AA3456" i="13"/>
  <c r="Z3457" i="13"/>
  <c r="AA3457" i="13"/>
  <c r="Z3458" i="13"/>
  <c r="AA3458" i="13"/>
  <c r="Z3459" i="13"/>
  <c r="AA3459" i="13"/>
  <c r="Z3460" i="13"/>
  <c r="AA3460" i="13"/>
  <c r="Z3461" i="13"/>
  <c r="AA3461" i="13"/>
  <c r="Z3462" i="13"/>
  <c r="AA3462" i="13"/>
  <c r="Z3463" i="13"/>
  <c r="AA3463" i="13"/>
  <c r="Z3464" i="13"/>
  <c r="AA3464" i="13"/>
  <c r="Z3465" i="13"/>
  <c r="AA3465" i="13"/>
  <c r="Z3466" i="13"/>
  <c r="AA3466" i="13"/>
  <c r="Z3467" i="13"/>
  <c r="AA3467" i="13"/>
  <c r="Z3468" i="13"/>
  <c r="AA3468" i="13"/>
  <c r="Z3469" i="13"/>
  <c r="AA3469" i="13"/>
  <c r="Z3470" i="13"/>
  <c r="AA3470" i="13"/>
  <c r="Z3471" i="13"/>
  <c r="AA3471" i="13"/>
  <c r="Z3472" i="13"/>
  <c r="AA3472" i="13"/>
  <c r="Z3473" i="13"/>
  <c r="AA3473" i="13"/>
  <c r="Z3474" i="13"/>
  <c r="AA3474" i="13"/>
  <c r="Z3475" i="13"/>
  <c r="AA3475" i="13"/>
  <c r="Z3476" i="13"/>
  <c r="AA3476" i="13"/>
  <c r="Z3477" i="13"/>
  <c r="AA3477" i="13"/>
  <c r="Z3478" i="13"/>
  <c r="AA3478" i="13"/>
  <c r="Z3479" i="13"/>
  <c r="AA3479" i="13"/>
  <c r="Z3480" i="13"/>
  <c r="AA3480" i="13"/>
  <c r="Z3481" i="13"/>
  <c r="AA3481" i="13"/>
  <c r="Z3482" i="13"/>
  <c r="AA3482" i="13"/>
  <c r="Z3483" i="13"/>
  <c r="AA3483" i="13"/>
  <c r="Z3484" i="13"/>
  <c r="AA3484" i="13"/>
  <c r="Z3485" i="13"/>
  <c r="AA3485" i="13"/>
  <c r="Z3486" i="13"/>
  <c r="AA3486" i="13"/>
  <c r="Z3487" i="13"/>
  <c r="AA3487" i="13"/>
  <c r="Z3488" i="13"/>
  <c r="AA3488" i="13"/>
  <c r="Z3489" i="13"/>
  <c r="AA3489" i="13"/>
  <c r="Z3490" i="13"/>
  <c r="AA3490" i="13"/>
  <c r="Z3491" i="13"/>
  <c r="AA3491" i="13"/>
  <c r="Z3492" i="13"/>
  <c r="AA3492" i="13"/>
  <c r="Z3493" i="13"/>
  <c r="AA3493" i="13"/>
  <c r="Z3494" i="13"/>
  <c r="AA3494" i="13"/>
  <c r="Z3495" i="13"/>
  <c r="AA3495" i="13"/>
  <c r="Z3496" i="13"/>
  <c r="AA3496" i="13"/>
  <c r="Z3497" i="13"/>
  <c r="AA3497" i="13"/>
  <c r="Z3498" i="13"/>
  <c r="AA3498" i="13"/>
  <c r="Z3499" i="13"/>
  <c r="AA3499" i="13"/>
  <c r="Z3500" i="13"/>
  <c r="AA3500" i="13"/>
  <c r="Z3501" i="13"/>
  <c r="AA3501" i="13"/>
  <c r="Z3502" i="13"/>
  <c r="AA3502" i="13"/>
  <c r="Z3503" i="13"/>
  <c r="AA3503" i="13"/>
  <c r="Z3504" i="13"/>
  <c r="AA3504" i="13"/>
  <c r="Z3505" i="13"/>
  <c r="AA3505" i="13"/>
  <c r="Z3506" i="13"/>
  <c r="AA3506" i="13"/>
  <c r="Z3507" i="13"/>
  <c r="AA3507" i="13"/>
  <c r="Z3508" i="13"/>
  <c r="AA3508" i="13"/>
  <c r="Z3509" i="13"/>
  <c r="AA3509" i="13"/>
  <c r="Z3510" i="13"/>
  <c r="AA3510" i="13"/>
  <c r="Z3511" i="13"/>
  <c r="AA3511" i="13"/>
  <c r="Z3512" i="13"/>
  <c r="AA3512" i="13"/>
  <c r="Z3513" i="13"/>
  <c r="AA3513" i="13"/>
  <c r="Z3514" i="13"/>
  <c r="AA3514" i="13"/>
  <c r="Z3515" i="13"/>
  <c r="AA3515" i="13"/>
  <c r="Z3516" i="13"/>
  <c r="AA3516" i="13"/>
  <c r="Z3517" i="13"/>
  <c r="AA3517" i="13"/>
  <c r="Z3518" i="13"/>
  <c r="AA3518" i="13"/>
  <c r="Z3519" i="13"/>
  <c r="AA3519" i="13"/>
  <c r="Z3520" i="13"/>
  <c r="AA3520" i="13"/>
  <c r="Z3521" i="13"/>
  <c r="AA3521" i="13"/>
  <c r="Z3522" i="13"/>
  <c r="AA3522" i="13"/>
  <c r="Z3523" i="13"/>
  <c r="AA3523" i="13"/>
  <c r="Z3524" i="13"/>
  <c r="AA3524" i="13"/>
  <c r="Z3525" i="13"/>
  <c r="AA3525" i="13"/>
  <c r="Z3526" i="13"/>
  <c r="AA3526" i="13"/>
  <c r="Z3527" i="13"/>
  <c r="AA3527" i="13"/>
  <c r="Z3528" i="13"/>
  <c r="AA3528" i="13"/>
  <c r="Z3529" i="13"/>
  <c r="AA3529" i="13"/>
  <c r="Z3530" i="13"/>
  <c r="AA3530" i="13"/>
  <c r="Z3531" i="13"/>
  <c r="AA3531" i="13"/>
  <c r="Z3532" i="13"/>
  <c r="AA3532" i="13"/>
  <c r="Z3533" i="13"/>
  <c r="AA3533" i="13"/>
  <c r="Z3534" i="13"/>
  <c r="AA3534" i="13"/>
  <c r="Z3535" i="13"/>
  <c r="AA3535" i="13"/>
  <c r="Z3536" i="13"/>
  <c r="AA3536" i="13"/>
  <c r="Z3537" i="13"/>
  <c r="AA3537" i="13"/>
  <c r="Z3538" i="13"/>
  <c r="AA3538" i="13"/>
  <c r="Z3539" i="13"/>
  <c r="AA3539" i="13"/>
  <c r="Z3540" i="13"/>
  <c r="AA3540" i="13"/>
  <c r="Z3541" i="13"/>
  <c r="AA3541" i="13"/>
  <c r="Z3542" i="13"/>
  <c r="AA3542" i="13"/>
  <c r="Z3543" i="13"/>
  <c r="AA3543" i="13"/>
  <c r="Z3544" i="13"/>
  <c r="AA3544" i="13"/>
  <c r="Z3545" i="13"/>
  <c r="AA3545" i="13"/>
  <c r="Z3546" i="13"/>
  <c r="AA3546" i="13"/>
  <c r="Z3547" i="13"/>
  <c r="AA3547" i="13"/>
  <c r="Z3548" i="13"/>
  <c r="AA3548" i="13"/>
  <c r="Z3549" i="13"/>
  <c r="AA3549" i="13"/>
  <c r="Z3550" i="13"/>
  <c r="AA3550" i="13"/>
  <c r="Z3551" i="13"/>
  <c r="AA3551" i="13"/>
  <c r="Z3552" i="13"/>
  <c r="AA3552" i="13"/>
  <c r="Z3553" i="13"/>
  <c r="AA3553" i="13"/>
  <c r="Z3554" i="13"/>
  <c r="AA3554" i="13"/>
  <c r="Z3555" i="13"/>
  <c r="AA3555" i="13"/>
  <c r="Z3556" i="13"/>
  <c r="AA3556" i="13"/>
  <c r="Z3557" i="13"/>
  <c r="AA3557" i="13"/>
  <c r="Z3558" i="13"/>
  <c r="AA3558" i="13"/>
  <c r="Z3559" i="13"/>
  <c r="AA3559" i="13"/>
  <c r="Z3560" i="13"/>
  <c r="AA3560" i="13"/>
  <c r="Z3561" i="13"/>
  <c r="AA3561" i="13"/>
  <c r="Z3562" i="13"/>
  <c r="AA3562" i="13"/>
  <c r="Z3563" i="13"/>
  <c r="AA3563" i="13"/>
  <c r="Z3564" i="13"/>
  <c r="AA3564" i="13"/>
  <c r="Z3565" i="13"/>
  <c r="AA3565" i="13"/>
  <c r="Z3566" i="13"/>
  <c r="AA3566" i="13"/>
  <c r="Z3567" i="13"/>
  <c r="AA3567" i="13"/>
  <c r="Z3568" i="13"/>
  <c r="AA3568" i="13"/>
  <c r="Z3569" i="13"/>
  <c r="AA3569" i="13"/>
  <c r="Z3570" i="13"/>
  <c r="AA3570" i="13"/>
  <c r="Z3571" i="13"/>
  <c r="AA3571" i="13"/>
  <c r="Z3572" i="13"/>
  <c r="AA3572" i="13"/>
  <c r="Z3573" i="13"/>
  <c r="AA3573" i="13"/>
  <c r="Z3574" i="13"/>
  <c r="AA3574" i="13"/>
  <c r="Z3575" i="13"/>
  <c r="AA3575" i="13"/>
  <c r="Z3576" i="13"/>
  <c r="AA3576" i="13"/>
  <c r="Z3577" i="13"/>
  <c r="AA3577" i="13"/>
  <c r="Z3578" i="13"/>
  <c r="AA3578" i="13"/>
  <c r="Z3579" i="13"/>
  <c r="AA3579" i="13"/>
  <c r="Z3580" i="13"/>
  <c r="AA3580" i="13"/>
  <c r="Z3581" i="13"/>
  <c r="AA3581" i="13"/>
  <c r="Z3582" i="13"/>
  <c r="AA3582" i="13"/>
  <c r="Z3583" i="13"/>
  <c r="AA3583" i="13"/>
  <c r="Z3584" i="13"/>
  <c r="AA3584" i="13"/>
  <c r="Z3585" i="13"/>
  <c r="AA3585" i="13"/>
  <c r="Z3586" i="13"/>
  <c r="AA3586" i="13"/>
  <c r="Z3587" i="13"/>
  <c r="AA3587" i="13"/>
  <c r="Z3588" i="13"/>
  <c r="AA3588" i="13"/>
  <c r="Z3589" i="13"/>
  <c r="AA3589" i="13"/>
  <c r="Z3590" i="13"/>
  <c r="AA3590" i="13"/>
  <c r="Z3591" i="13"/>
  <c r="AA3591" i="13"/>
  <c r="Z3592" i="13"/>
  <c r="AA3592" i="13"/>
  <c r="Z3593" i="13"/>
  <c r="AA3593" i="13"/>
  <c r="Z3594" i="13"/>
  <c r="AA3594" i="13"/>
  <c r="Z3595" i="13"/>
  <c r="AA3595" i="13"/>
  <c r="Z3596" i="13"/>
  <c r="AA3596" i="13"/>
  <c r="Z3597" i="13"/>
  <c r="AA3597" i="13"/>
  <c r="Z3598" i="13"/>
  <c r="AA3598" i="13"/>
  <c r="Z3599" i="13"/>
  <c r="AA3599" i="13"/>
  <c r="Z3600" i="13"/>
  <c r="AA3600" i="13"/>
  <c r="Z3601" i="13"/>
  <c r="AA3601" i="13"/>
  <c r="Z3602" i="13"/>
  <c r="AA3602" i="13"/>
  <c r="Z3603" i="13"/>
  <c r="AA3603" i="13"/>
  <c r="Z3604" i="13"/>
  <c r="AA3604" i="13"/>
  <c r="Z3605" i="13"/>
  <c r="AA3605" i="13"/>
  <c r="Z3606" i="13"/>
  <c r="AA3606" i="13"/>
  <c r="Z3607" i="13"/>
  <c r="AA3607" i="13"/>
  <c r="Z3608" i="13"/>
  <c r="AA3608" i="13"/>
  <c r="Z3609" i="13"/>
  <c r="AA3609" i="13"/>
  <c r="Z3610" i="13"/>
  <c r="AA3610" i="13"/>
  <c r="Z3611" i="13"/>
  <c r="AA3611" i="13"/>
  <c r="Z3612" i="13"/>
  <c r="AA3612" i="13"/>
  <c r="Z3613" i="13"/>
  <c r="AA3613" i="13"/>
  <c r="Z3614" i="13"/>
  <c r="AA3614" i="13"/>
  <c r="Z3615" i="13"/>
  <c r="AA3615" i="13"/>
  <c r="Z3616" i="13"/>
  <c r="AA3616" i="13"/>
  <c r="Z3617" i="13"/>
  <c r="AA3617" i="13"/>
  <c r="Z3618" i="13"/>
  <c r="AA3618" i="13"/>
  <c r="Z3619" i="13"/>
  <c r="AA3619" i="13"/>
  <c r="Z3620" i="13"/>
  <c r="AA3620" i="13"/>
  <c r="Z3621" i="13"/>
  <c r="AA3621" i="13"/>
  <c r="Z3622" i="13"/>
  <c r="AA3622" i="13"/>
  <c r="Z3623" i="13"/>
  <c r="AA3623" i="13"/>
  <c r="Z3624" i="13"/>
  <c r="AA3624" i="13"/>
  <c r="Z3625" i="13"/>
  <c r="AA3625" i="13"/>
  <c r="Z3626" i="13"/>
  <c r="AA3626" i="13"/>
  <c r="Z3627" i="13"/>
  <c r="AA3627" i="13"/>
  <c r="Z3628" i="13"/>
  <c r="AA3628" i="13"/>
  <c r="Z3629" i="13"/>
  <c r="AA3629" i="13"/>
  <c r="Z3630" i="13"/>
  <c r="AA3630" i="13"/>
  <c r="Z3631" i="13"/>
  <c r="AA3631" i="13"/>
  <c r="Z3632" i="13"/>
  <c r="AA3632" i="13"/>
  <c r="Z3633" i="13"/>
  <c r="AA3633" i="13"/>
  <c r="Z3634" i="13"/>
  <c r="AA3634" i="13"/>
  <c r="Z3635" i="13"/>
  <c r="AA3635" i="13"/>
  <c r="Z3636" i="13"/>
  <c r="AA3636" i="13"/>
  <c r="Z3637" i="13"/>
  <c r="AA3637" i="13"/>
  <c r="Z3638" i="13"/>
  <c r="AA3638" i="13"/>
  <c r="Z3639" i="13"/>
  <c r="AA3639" i="13"/>
  <c r="Z3640" i="13"/>
  <c r="AA3640" i="13"/>
  <c r="Z3641" i="13"/>
  <c r="AA3641" i="13"/>
  <c r="Z3642" i="13"/>
  <c r="AA3642" i="13"/>
  <c r="Z3643" i="13"/>
  <c r="AA3643" i="13"/>
  <c r="Z3644" i="13"/>
  <c r="AA3644" i="13"/>
  <c r="Z3645" i="13"/>
  <c r="AA3645" i="13"/>
  <c r="Z3646" i="13"/>
  <c r="AA3646" i="13"/>
  <c r="Z3647" i="13"/>
  <c r="AA3647" i="13"/>
  <c r="Z3648" i="13"/>
  <c r="AA3648" i="13"/>
  <c r="Z3649" i="13"/>
  <c r="AA3649" i="13"/>
  <c r="Z3650" i="13"/>
  <c r="AA3650" i="13"/>
  <c r="Z3651" i="13"/>
  <c r="AA3651" i="13"/>
  <c r="Z3652" i="13"/>
  <c r="AA3652" i="13"/>
  <c r="Z3653" i="13"/>
  <c r="AA3653" i="13"/>
  <c r="Z3654" i="13"/>
  <c r="AA3654" i="13"/>
  <c r="Z3655" i="13"/>
  <c r="AA3655" i="13"/>
  <c r="Z3656" i="13"/>
  <c r="AA3656" i="13"/>
  <c r="Z3657" i="13"/>
  <c r="AA3657" i="13"/>
  <c r="Z3658" i="13"/>
  <c r="AA3658" i="13"/>
  <c r="Z3659" i="13"/>
  <c r="AA3659" i="13"/>
  <c r="Z3660" i="13"/>
  <c r="AA3660" i="13"/>
  <c r="Z3661" i="13"/>
  <c r="AA3661" i="13"/>
  <c r="Z3662" i="13"/>
  <c r="AA3662" i="13"/>
  <c r="Z3663" i="13"/>
  <c r="AA3663" i="13"/>
  <c r="Z3664" i="13"/>
  <c r="AA3664" i="13"/>
  <c r="Z3665" i="13"/>
  <c r="AA3665" i="13"/>
  <c r="Z3666" i="13"/>
  <c r="AA3666" i="13"/>
  <c r="Z3667" i="13"/>
  <c r="AA3667" i="13"/>
  <c r="Z3668" i="13"/>
  <c r="AA3668" i="13"/>
  <c r="Z3669" i="13"/>
  <c r="AA3669" i="13"/>
  <c r="Z3670" i="13"/>
  <c r="AA3670" i="13"/>
  <c r="Z3671" i="13"/>
  <c r="AA3671" i="13"/>
  <c r="Z3672" i="13"/>
  <c r="AA3672" i="13"/>
  <c r="Z3673" i="13"/>
  <c r="AA3673" i="13"/>
  <c r="Z3674" i="13"/>
  <c r="AA3674" i="13"/>
  <c r="Z3675" i="13"/>
  <c r="AA3675" i="13"/>
  <c r="Z3676" i="13"/>
  <c r="AA3676" i="13"/>
  <c r="Z3677" i="13"/>
  <c r="AA3677" i="13"/>
  <c r="Z3678" i="13"/>
  <c r="AA3678" i="13"/>
  <c r="Z3679" i="13"/>
  <c r="AA3679" i="13"/>
  <c r="Z3680" i="13"/>
  <c r="AA3680" i="13"/>
  <c r="Z3681" i="13"/>
  <c r="AA3681" i="13"/>
  <c r="Z3682" i="13"/>
  <c r="AA3682" i="13"/>
  <c r="Z3683" i="13"/>
  <c r="AA3683" i="13"/>
  <c r="Z3684" i="13"/>
  <c r="AA3684" i="13"/>
  <c r="Z3685" i="13"/>
  <c r="AA3685" i="13"/>
  <c r="Z3686" i="13"/>
  <c r="AA3686" i="13"/>
  <c r="Z3687" i="13"/>
  <c r="AA3687" i="13"/>
  <c r="Z3688" i="13"/>
  <c r="AA3688" i="13"/>
  <c r="Z3689" i="13"/>
  <c r="AA3689" i="13"/>
  <c r="Z3690" i="13"/>
  <c r="AA3690" i="13"/>
  <c r="Z3691" i="13"/>
  <c r="AA3691" i="13"/>
  <c r="Z3692" i="13"/>
  <c r="AA3692" i="13"/>
  <c r="Z3693" i="13"/>
  <c r="AA3693" i="13"/>
  <c r="Z3694" i="13"/>
  <c r="AA3694" i="13"/>
  <c r="Z3695" i="13"/>
  <c r="AA3695" i="13"/>
  <c r="Z3696" i="13"/>
  <c r="AA3696" i="13"/>
  <c r="Z3697" i="13"/>
  <c r="AA3697" i="13"/>
  <c r="Z3698" i="13"/>
  <c r="AA3698" i="13"/>
  <c r="Z3699" i="13"/>
  <c r="AA3699" i="13"/>
  <c r="Z3700" i="13"/>
  <c r="AA3700" i="13"/>
  <c r="Z3701" i="13"/>
  <c r="AA3701" i="13"/>
  <c r="Z3702" i="13"/>
  <c r="AA3702" i="13"/>
  <c r="Z3703" i="13"/>
  <c r="AA3703" i="13"/>
  <c r="Z3704" i="13"/>
  <c r="AA3704" i="13"/>
  <c r="Z3705" i="13"/>
  <c r="AA3705" i="13"/>
  <c r="Z3706" i="13"/>
  <c r="AA3706" i="13"/>
  <c r="Z3707" i="13"/>
  <c r="AA3707" i="13"/>
  <c r="Z3708" i="13"/>
  <c r="AA3708" i="13"/>
  <c r="Z3709" i="13"/>
  <c r="AA3709" i="13"/>
  <c r="Z3710" i="13"/>
  <c r="AA3710" i="13"/>
  <c r="Z3711" i="13"/>
  <c r="AA3711" i="13"/>
  <c r="Z3712" i="13"/>
  <c r="AA3712" i="13"/>
  <c r="Z3713" i="13"/>
  <c r="AA3713" i="13"/>
  <c r="Z3714" i="13"/>
  <c r="AA3714" i="13"/>
  <c r="Z3715" i="13"/>
  <c r="AA3715" i="13"/>
  <c r="Z3716" i="13"/>
  <c r="AA3716" i="13"/>
  <c r="Z3717" i="13"/>
  <c r="AA3717" i="13"/>
  <c r="Z3718" i="13"/>
  <c r="AA3718" i="13"/>
  <c r="Z3719" i="13"/>
  <c r="AA3719" i="13"/>
  <c r="Z3720" i="13"/>
  <c r="AA3720" i="13"/>
  <c r="Z3721" i="13"/>
  <c r="AA3721" i="13"/>
  <c r="Z3722" i="13"/>
  <c r="AA3722" i="13"/>
  <c r="Z3723" i="13"/>
  <c r="AA3723" i="13"/>
  <c r="Z3724" i="13"/>
  <c r="AA3724" i="13"/>
  <c r="Z3725" i="13"/>
  <c r="AA3725" i="13"/>
  <c r="Z3726" i="13"/>
  <c r="AA3726" i="13"/>
  <c r="Z3727" i="13"/>
  <c r="AA3727" i="13"/>
  <c r="Z3728" i="13"/>
  <c r="AA3728" i="13"/>
  <c r="Z3729" i="13"/>
  <c r="AA3729" i="13"/>
  <c r="Z3730" i="13"/>
  <c r="AA3730" i="13"/>
  <c r="Z3731" i="13"/>
  <c r="AA3731" i="13"/>
  <c r="Z3732" i="13"/>
  <c r="AA3732" i="13"/>
  <c r="Z3733" i="13"/>
  <c r="AA3733" i="13"/>
  <c r="Z3734" i="13"/>
  <c r="AA3734" i="13"/>
  <c r="Z3735" i="13"/>
  <c r="AA3735" i="13"/>
  <c r="Z3736" i="13"/>
  <c r="AA3736" i="13"/>
  <c r="Z3737" i="13"/>
  <c r="AA3737" i="13"/>
  <c r="Z3738" i="13"/>
  <c r="AA3738" i="13"/>
  <c r="Z3739" i="13"/>
  <c r="AA3739" i="13"/>
  <c r="Z3740" i="13"/>
  <c r="AA3740" i="13"/>
  <c r="Z3741" i="13"/>
  <c r="AA3741" i="13"/>
  <c r="Z3742" i="13"/>
  <c r="AA3742" i="13"/>
  <c r="Z3743" i="13"/>
  <c r="AA3743" i="13"/>
  <c r="Z3744" i="13"/>
  <c r="AA3744" i="13"/>
  <c r="Z3745" i="13"/>
  <c r="AA3745" i="13"/>
  <c r="Z3746" i="13"/>
  <c r="AA3746" i="13"/>
  <c r="Z3747" i="13"/>
  <c r="AA3747" i="13"/>
  <c r="Z3748" i="13"/>
  <c r="AA3748" i="13"/>
  <c r="Z3749" i="13"/>
  <c r="AA3749" i="13"/>
  <c r="Z3750" i="13"/>
  <c r="AA3750" i="13"/>
  <c r="Z3751" i="13"/>
  <c r="AA3751" i="13"/>
  <c r="Z3752" i="13"/>
  <c r="AA3752" i="13"/>
  <c r="Z3753" i="13"/>
  <c r="AA3753" i="13"/>
  <c r="Z3754" i="13"/>
  <c r="AA3754" i="13"/>
  <c r="Z3755" i="13"/>
  <c r="AA3755" i="13"/>
  <c r="Z3756" i="13"/>
  <c r="AA3756" i="13"/>
  <c r="Z3757" i="13"/>
  <c r="AA3757" i="13"/>
  <c r="Z3758" i="13"/>
  <c r="AA3758" i="13"/>
  <c r="Z3759" i="13"/>
  <c r="AA3759" i="13"/>
  <c r="Z3760" i="13"/>
  <c r="AA3760" i="13"/>
  <c r="Z3761" i="13"/>
  <c r="AA3761" i="13"/>
  <c r="Z3762" i="13"/>
  <c r="AA3762" i="13"/>
  <c r="Z3763" i="13"/>
  <c r="AA3763" i="13"/>
  <c r="Z3764" i="13"/>
  <c r="AA3764" i="13"/>
  <c r="Z3765" i="13"/>
  <c r="AA3765" i="13"/>
  <c r="Z3766" i="13"/>
  <c r="AA3766" i="13"/>
  <c r="Z3767" i="13"/>
  <c r="AA3767" i="13"/>
  <c r="Z3768" i="13"/>
  <c r="AA3768" i="13"/>
  <c r="Z3769" i="13"/>
  <c r="AA3769" i="13"/>
  <c r="Z3770" i="13"/>
  <c r="AA3770" i="13"/>
  <c r="Z3771" i="13"/>
  <c r="AA3771" i="13"/>
  <c r="Z3772" i="13"/>
  <c r="AA3772" i="13"/>
  <c r="Z3773" i="13"/>
  <c r="AA3773" i="13"/>
  <c r="Z3774" i="13"/>
  <c r="AA3774" i="13"/>
  <c r="Z3775" i="13"/>
  <c r="AA3775" i="13"/>
  <c r="Z3776" i="13"/>
  <c r="AA3776" i="13"/>
  <c r="Z3777" i="13"/>
  <c r="AA3777" i="13"/>
  <c r="Z3778" i="13"/>
  <c r="AA3778" i="13"/>
  <c r="Z3779" i="13"/>
  <c r="AA3779" i="13"/>
  <c r="Z3780" i="13"/>
  <c r="AA3780" i="13"/>
  <c r="Z3781" i="13"/>
  <c r="AA3781" i="13"/>
  <c r="Z3782" i="13"/>
  <c r="AA3782" i="13"/>
  <c r="Z3783" i="13"/>
  <c r="AA3783" i="13"/>
  <c r="Z3784" i="13"/>
  <c r="AA3784" i="13"/>
  <c r="Z3785" i="13"/>
  <c r="AA3785" i="13"/>
  <c r="Z3786" i="13"/>
  <c r="AA3786" i="13"/>
  <c r="Z3787" i="13"/>
  <c r="AA3787" i="13"/>
  <c r="Z3788" i="13"/>
  <c r="AA3788" i="13"/>
  <c r="Z3789" i="13"/>
  <c r="AA3789" i="13"/>
  <c r="Z3790" i="13"/>
  <c r="AA3790" i="13"/>
  <c r="Z3791" i="13"/>
  <c r="AA3791" i="13"/>
  <c r="Z3792" i="13"/>
  <c r="AA3792" i="13"/>
  <c r="Z3793" i="13"/>
  <c r="AA3793" i="13"/>
  <c r="Z3794" i="13"/>
  <c r="AA3794" i="13"/>
  <c r="Z3795" i="13"/>
  <c r="AA3795" i="13"/>
  <c r="Z3796" i="13"/>
  <c r="AA3796" i="13"/>
  <c r="Z3797" i="13"/>
  <c r="AA3797" i="13"/>
  <c r="Z3798" i="13"/>
  <c r="AA3798" i="13"/>
  <c r="Z3799" i="13"/>
  <c r="AA3799" i="13"/>
  <c r="Z3800" i="13"/>
  <c r="AA3800" i="13"/>
  <c r="Z3801" i="13"/>
  <c r="AA3801" i="13"/>
  <c r="Z3802" i="13"/>
  <c r="AA3802" i="13"/>
  <c r="Z3803" i="13"/>
  <c r="AA3803" i="13"/>
  <c r="Z3804" i="13"/>
  <c r="AA3804" i="13"/>
  <c r="Z3805" i="13"/>
  <c r="AA3805" i="13"/>
  <c r="Z3806" i="13"/>
  <c r="AA3806" i="13"/>
  <c r="Z3807" i="13"/>
  <c r="AA3807" i="13"/>
  <c r="Z3808" i="13"/>
  <c r="AA3808" i="13"/>
  <c r="Z3809" i="13"/>
  <c r="AA3809" i="13"/>
  <c r="Z3810" i="13"/>
  <c r="AA3810" i="13"/>
  <c r="Z3811" i="13"/>
  <c r="AA3811" i="13"/>
  <c r="Z3812" i="13"/>
  <c r="AA3812" i="13"/>
  <c r="Z3813" i="13"/>
  <c r="AA3813" i="13"/>
  <c r="Z3814" i="13"/>
  <c r="AA3814" i="13"/>
  <c r="Z3815" i="13"/>
  <c r="AA3815" i="13"/>
  <c r="Z3816" i="13"/>
  <c r="AA3816" i="13"/>
  <c r="Z3817" i="13"/>
  <c r="AA3817" i="13"/>
  <c r="Z3818" i="13"/>
  <c r="AA3818" i="13"/>
  <c r="Z3819" i="13"/>
  <c r="AA3819" i="13"/>
  <c r="Z3820" i="13"/>
  <c r="AA3820" i="13"/>
  <c r="Z3821" i="13"/>
  <c r="AA3821" i="13"/>
  <c r="Z3822" i="13"/>
  <c r="AA3822" i="13"/>
  <c r="Z3823" i="13"/>
  <c r="AA3823" i="13"/>
  <c r="Z3824" i="13"/>
  <c r="AA3824" i="13"/>
  <c r="Z3825" i="13"/>
  <c r="AA3825" i="13"/>
  <c r="Z3826" i="13"/>
  <c r="AA3826" i="13"/>
  <c r="Z3827" i="13"/>
  <c r="AA3827" i="13"/>
  <c r="Z3828" i="13"/>
  <c r="AA3828" i="13"/>
  <c r="Z3829" i="13"/>
  <c r="AA3829" i="13"/>
  <c r="Z3830" i="13"/>
  <c r="AA3830" i="13"/>
  <c r="Z3831" i="13"/>
  <c r="AA3831" i="13"/>
  <c r="Z3832" i="13"/>
  <c r="AA3832" i="13"/>
  <c r="Z3833" i="13"/>
  <c r="AA3833" i="13"/>
  <c r="Z3834" i="13"/>
  <c r="AA3834" i="13"/>
  <c r="Z3835" i="13"/>
  <c r="AA3835" i="13"/>
  <c r="Z3836" i="13"/>
  <c r="AA3836" i="13"/>
  <c r="Z3837" i="13"/>
  <c r="AA3837" i="13"/>
  <c r="Z3838" i="13"/>
  <c r="AA3838" i="13"/>
  <c r="Z3839" i="13"/>
  <c r="AA3839" i="13"/>
  <c r="Z3840" i="13"/>
  <c r="AA3840" i="13"/>
  <c r="Z3841" i="13"/>
  <c r="AA3841" i="13"/>
  <c r="Z3842" i="13"/>
  <c r="AA3842" i="13"/>
  <c r="Z3843" i="13"/>
  <c r="AA3843" i="13"/>
  <c r="Z3844" i="13"/>
  <c r="AA3844" i="13"/>
  <c r="Z3845" i="13"/>
  <c r="AA3845" i="13"/>
  <c r="Z3846" i="13"/>
  <c r="AA3846" i="13"/>
  <c r="Z3847" i="13"/>
  <c r="AA3847" i="13"/>
  <c r="Z3848" i="13"/>
  <c r="AA3848" i="13"/>
  <c r="Z3849" i="13"/>
  <c r="AA3849" i="13"/>
  <c r="Z3850" i="13"/>
  <c r="AA3850" i="13"/>
  <c r="Z3851" i="13"/>
  <c r="AA3851" i="13"/>
  <c r="Z3852" i="13"/>
  <c r="AA3852" i="13"/>
  <c r="Z3853" i="13"/>
  <c r="AA3853" i="13"/>
  <c r="Z3854" i="13"/>
  <c r="AA3854" i="13"/>
  <c r="Z3855" i="13"/>
  <c r="AA3855" i="13"/>
  <c r="Z3856" i="13"/>
  <c r="AA3856" i="13"/>
  <c r="Z3857" i="13"/>
  <c r="AA3857" i="13"/>
  <c r="Z3858" i="13"/>
  <c r="AA3858" i="13"/>
  <c r="Z3859" i="13"/>
  <c r="AA3859" i="13"/>
  <c r="Z3860" i="13"/>
  <c r="AA3860" i="13"/>
  <c r="Z3861" i="13"/>
  <c r="AA3861" i="13"/>
  <c r="Z3862" i="13"/>
  <c r="AA3862" i="13"/>
  <c r="Z3863" i="13"/>
  <c r="AA3863" i="13"/>
  <c r="Z3864" i="13"/>
  <c r="AA3864" i="13"/>
  <c r="Z3865" i="13"/>
  <c r="AA3865" i="13"/>
  <c r="Z3866" i="13"/>
  <c r="AA3866" i="13"/>
  <c r="Z3867" i="13"/>
  <c r="AA3867" i="13"/>
  <c r="Z3868" i="13"/>
  <c r="AA3868" i="13"/>
  <c r="Z3869" i="13"/>
  <c r="AA3869" i="13"/>
  <c r="Z3870" i="13"/>
  <c r="AA3870" i="13"/>
  <c r="Z3871" i="13"/>
  <c r="AA3871" i="13"/>
  <c r="Z3872" i="13"/>
  <c r="AA3872" i="13"/>
  <c r="Z3873" i="13"/>
  <c r="AA3873" i="13"/>
  <c r="Z3874" i="13"/>
  <c r="AA3874" i="13"/>
  <c r="Z3875" i="13"/>
  <c r="AA3875" i="13"/>
  <c r="Z3876" i="13"/>
  <c r="AA3876" i="13"/>
  <c r="Z3877" i="13"/>
  <c r="AA3877" i="13"/>
  <c r="Z3878" i="13"/>
  <c r="AA3878" i="13"/>
  <c r="Z3879" i="13"/>
  <c r="AA3879" i="13"/>
  <c r="Z3880" i="13"/>
  <c r="AA3880" i="13"/>
  <c r="Z3881" i="13"/>
  <c r="AA3881" i="13"/>
  <c r="Z3882" i="13"/>
  <c r="AA3882" i="13"/>
  <c r="Z3883" i="13"/>
  <c r="AA3883" i="13"/>
  <c r="Z3884" i="13"/>
  <c r="AA3884" i="13"/>
  <c r="Z3885" i="13"/>
  <c r="AA3885" i="13"/>
  <c r="Z3886" i="13"/>
  <c r="AA3886" i="13"/>
  <c r="Z3887" i="13"/>
  <c r="AA3887" i="13"/>
  <c r="Z3888" i="13"/>
  <c r="AA3888" i="13"/>
  <c r="Z3889" i="13"/>
  <c r="AA3889" i="13"/>
  <c r="Z3890" i="13"/>
  <c r="AA3890" i="13"/>
  <c r="Z3891" i="13"/>
  <c r="AA3891" i="13"/>
  <c r="Z3892" i="13"/>
  <c r="AA3892" i="13"/>
  <c r="Z3893" i="13"/>
  <c r="AA3893" i="13"/>
  <c r="Z3894" i="13"/>
  <c r="AA3894" i="13"/>
  <c r="Z3895" i="13"/>
  <c r="AA3895" i="13"/>
  <c r="Z3896" i="13"/>
  <c r="AA3896" i="13"/>
  <c r="Z3897" i="13"/>
  <c r="AA3897" i="13"/>
  <c r="Z3898" i="13"/>
  <c r="AA3898" i="13"/>
  <c r="Z3899" i="13"/>
  <c r="AA3899" i="13"/>
  <c r="Z3900" i="13"/>
  <c r="AA3900" i="13"/>
  <c r="Z3901" i="13"/>
  <c r="AA3901" i="13"/>
  <c r="Z3902" i="13"/>
  <c r="AA3902" i="13"/>
  <c r="Z3903" i="13"/>
  <c r="AA3903" i="13"/>
  <c r="Z3904" i="13"/>
  <c r="AA3904" i="13"/>
  <c r="Z3905" i="13"/>
  <c r="AA3905" i="13"/>
  <c r="Z3906" i="13"/>
  <c r="AA3906" i="13"/>
  <c r="Z3907" i="13"/>
  <c r="AA3907" i="13"/>
  <c r="Z3908" i="13"/>
  <c r="AA3908" i="13"/>
  <c r="Z3909" i="13"/>
  <c r="AA3909" i="13"/>
  <c r="Z3910" i="13"/>
  <c r="AA3910" i="13"/>
  <c r="Z3911" i="13"/>
  <c r="AA3911" i="13"/>
  <c r="Z3912" i="13"/>
  <c r="AA3912" i="13"/>
  <c r="Z3913" i="13"/>
  <c r="AA3913" i="13"/>
  <c r="Z3914" i="13"/>
  <c r="AA3914" i="13"/>
  <c r="Z3915" i="13"/>
  <c r="AA3915" i="13"/>
  <c r="Z3916" i="13"/>
  <c r="AA3916" i="13"/>
  <c r="Z3917" i="13"/>
  <c r="AA3917" i="13"/>
  <c r="Z3918" i="13"/>
  <c r="AA3918" i="13"/>
  <c r="Z3919" i="13"/>
  <c r="AA3919" i="13"/>
  <c r="Z3920" i="13"/>
  <c r="AA3920" i="13"/>
  <c r="Z3921" i="13"/>
  <c r="AA3921" i="13"/>
  <c r="Z3922" i="13"/>
  <c r="AA3922" i="13"/>
  <c r="Z3923" i="13"/>
  <c r="AA3923" i="13"/>
  <c r="Z3924" i="13"/>
  <c r="AA3924" i="13"/>
  <c r="Z3925" i="13"/>
  <c r="AA3925" i="13"/>
  <c r="Z3926" i="13"/>
  <c r="AA3926" i="13"/>
  <c r="Z3927" i="13"/>
  <c r="AA3927" i="13"/>
  <c r="Z3928" i="13"/>
  <c r="AA3928" i="13"/>
  <c r="Z3929" i="13"/>
  <c r="AA3929" i="13"/>
  <c r="Z3930" i="13"/>
  <c r="AA3930" i="13"/>
  <c r="Z3931" i="13"/>
  <c r="AA3931" i="13"/>
  <c r="Z3932" i="13"/>
  <c r="AA3932" i="13"/>
  <c r="Z3933" i="13"/>
  <c r="AA3933" i="13"/>
  <c r="Z3934" i="13"/>
  <c r="AA3934" i="13"/>
  <c r="Z3935" i="13"/>
  <c r="AA3935" i="13"/>
  <c r="Z3936" i="13"/>
  <c r="AA3936" i="13"/>
  <c r="Z3937" i="13"/>
  <c r="AA3937" i="13"/>
  <c r="Z3938" i="13"/>
  <c r="AA3938" i="13"/>
  <c r="Z3939" i="13"/>
  <c r="AA3939" i="13"/>
  <c r="Z3940" i="13"/>
  <c r="AA3940" i="13"/>
  <c r="Z3941" i="13"/>
  <c r="AA3941" i="13"/>
  <c r="Z3942" i="13"/>
  <c r="AA3942" i="13"/>
  <c r="Z3943" i="13"/>
  <c r="AA3943" i="13"/>
  <c r="Z3944" i="13"/>
  <c r="AA3944" i="13"/>
  <c r="Z3945" i="13"/>
  <c r="AA3945" i="13"/>
  <c r="Z3946" i="13"/>
  <c r="AA3946" i="13"/>
  <c r="Z3947" i="13"/>
  <c r="AA3947" i="13"/>
  <c r="Z3948" i="13"/>
  <c r="AA3948" i="13"/>
  <c r="Z3949" i="13"/>
  <c r="AA3949" i="13"/>
  <c r="Z3950" i="13"/>
  <c r="AA3950" i="13"/>
  <c r="Z3951" i="13"/>
  <c r="AA3951" i="13"/>
  <c r="Z3952" i="13"/>
  <c r="AA3952" i="13"/>
  <c r="Z3953" i="13"/>
  <c r="AA3953" i="13"/>
  <c r="Z3954" i="13"/>
  <c r="AA3954" i="13"/>
  <c r="Z3955" i="13"/>
  <c r="AA3955" i="13"/>
  <c r="Z3956" i="13"/>
  <c r="AA3956" i="13"/>
  <c r="Z3957" i="13"/>
  <c r="AA3957" i="13"/>
  <c r="Z3958" i="13"/>
  <c r="AA3958" i="13"/>
  <c r="Z3959" i="13"/>
  <c r="AA3959" i="13"/>
  <c r="Z3960" i="13"/>
  <c r="AA3960" i="13"/>
  <c r="Z3961" i="13"/>
  <c r="AA3961" i="13"/>
  <c r="Z3962" i="13"/>
  <c r="AA3962" i="13"/>
  <c r="Z3963" i="13"/>
  <c r="AA3963" i="13"/>
  <c r="Z3964" i="13"/>
  <c r="AA3964" i="13"/>
  <c r="Z3965" i="13"/>
  <c r="AA3965" i="13"/>
  <c r="Z3966" i="13"/>
  <c r="AA3966" i="13"/>
  <c r="Z3967" i="13"/>
  <c r="AA3967" i="13"/>
  <c r="Z3968" i="13"/>
  <c r="AA3968" i="13"/>
  <c r="Z3969" i="13"/>
  <c r="AA3969" i="13"/>
  <c r="Z3970" i="13"/>
  <c r="AA3970" i="13"/>
  <c r="Z3971" i="13"/>
  <c r="AA3971" i="13"/>
  <c r="Z3972" i="13"/>
  <c r="AA3972" i="13"/>
  <c r="Z3973" i="13"/>
  <c r="AA3973" i="13"/>
  <c r="Z3974" i="13"/>
  <c r="AA3974" i="13"/>
  <c r="Z3975" i="13"/>
  <c r="AA3975" i="13"/>
  <c r="Z3976" i="13"/>
  <c r="AA3976" i="13"/>
  <c r="Z3977" i="13"/>
  <c r="AA3977" i="13"/>
  <c r="Z3978" i="13"/>
  <c r="AA3978" i="13"/>
  <c r="Z3979" i="13"/>
  <c r="AA3979" i="13"/>
  <c r="Z3980" i="13"/>
  <c r="AA3980" i="13"/>
  <c r="Z3981" i="13"/>
  <c r="AA3981" i="13"/>
  <c r="Z3982" i="13"/>
  <c r="AA3982" i="13"/>
  <c r="Z3983" i="13"/>
  <c r="AA3983" i="13"/>
  <c r="Z3984" i="13"/>
  <c r="AA3984" i="13"/>
  <c r="Z3985" i="13"/>
  <c r="AA3985" i="13"/>
  <c r="Z3986" i="13"/>
  <c r="AA3986" i="13"/>
  <c r="Z3987" i="13"/>
  <c r="AA3987" i="13"/>
  <c r="Z3988" i="13"/>
  <c r="AA3988" i="13"/>
  <c r="Z3989" i="13"/>
  <c r="AA3989" i="13"/>
  <c r="Z3990" i="13"/>
  <c r="AA3990" i="13"/>
  <c r="Z3991" i="13"/>
  <c r="AA3991" i="13"/>
  <c r="Z3992" i="13"/>
  <c r="AA3992" i="13"/>
  <c r="Z3993" i="13"/>
  <c r="AA3993" i="13"/>
  <c r="Z3994" i="13"/>
  <c r="AA3994" i="13"/>
  <c r="Z3995" i="13"/>
  <c r="AA3995" i="13"/>
  <c r="Z3996" i="13"/>
  <c r="AA3996" i="13"/>
  <c r="Z3997" i="13"/>
  <c r="AA3997" i="13"/>
  <c r="Z3998" i="13"/>
  <c r="AA3998" i="13"/>
  <c r="Z3999" i="13"/>
  <c r="AA3999" i="13"/>
  <c r="Z4000" i="13"/>
  <c r="AA4000" i="13"/>
  <c r="Z4001" i="13"/>
  <c r="AA4001" i="13"/>
  <c r="Z4002" i="13"/>
  <c r="AA4002" i="13"/>
  <c r="Z4003" i="13"/>
  <c r="AA4003" i="13"/>
  <c r="Z4004" i="13"/>
  <c r="AA4004" i="13"/>
  <c r="Z4005" i="13"/>
  <c r="AA4005" i="13"/>
  <c r="Z4006" i="13"/>
  <c r="AA4006" i="13"/>
  <c r="Z4007" i="13"/>
  <c r="AA4007" i="13"/>
  <c r="Z4008" i="13"/>
  <c r="AA4008" i="13"/>
  <c r="Z4009" i="13"/>
  <c r="AA4009" i="13"/>
  <c r="Z4010" i="13"/>
  <c r="AA4010" i="13"/>
  <c r="Z4011" i="13"/>
  <c r="AA4011" i="13"/>
  <c r="Z4012" i="13"/>
  <c r="AA4012" i="13"/>
  <c r="Z4013" i="13"/>
  <c r="AA4013" i="13"/>
  <c r="Z4014" i="13"/>
  <c r="AA4014" i="13"/>
  <c r="Z4015" i="13"/>
  <c r="AA4015" i="13"/>
  <c r="Z4016" i="13"/>
  <c r="AA4016" i="13"/>
  <c r="Z4017" i="13"/>
  <c r="AA4017" i="13"/>
  <c r="Z4018" i="13"/>
  <c r="AA4018" i="13"/>
  <c r="Z4019" i="13"/>
  <c r="AA4019" i="13"/>
  <c r="Z4020" i="13"/>
  <c r="AA4020" i="13"/>
  <c r="Z4021" i="13"/>
  <c r="AA4021" i="13"/>
  <c r="Z4022" i="13"/>
  <c r="AA4022" i="13"/>
  <c r="Z4023" i="13"/>
  <c r="AA4023" i="13"/>
  <c r="Z4024" i="13"/>
  <c r="AA4024" i="13"/>
  <c r="Z4025" i="13"/>
  <c r="AA4025" i="13"/>
  <c r="Z4026" i="13"/>
  <c r="AA4026" i="13"/>
  <c r="Z4027" i="13"/>
  <c r="AA4027" i="13"/>
  <c r="Z4028" i="13"/>
  <c r="AA4028" i="13"/>
  <c r="Z4029" i="13"/>
  <c r="AA4029" i="13"/>
  <c r="Z4030" i="13"/>
  <c r="AA4030" i="13"/>
  <c r="Z4031" i="13"/>
  <c r="AA4031" i="13"/>
  <c r="Z4032" i="13"/>
  <c r="AA4032" i="13"/>
  <c r="Z4033" i="13"/>
  <c r="AA4033" i="13"/>
  <c r="Z4034" i="13"/>
  <c r="AA4034" i="13"/>
  <c r="Z4035" i="13"/>
  <c r="AA4035" i="13"/>
  <c r="Z4036" i="13"/>
  <c r="AA4036" i="13"/>
  <c r="Z4037" i="13"/>
  <c r="AA4037" i="13"/>
  <c r="Z4038" i="13"/>
  <c r="AA4038" i="13"/>
  <c r="Z4039" i="13"/>
  <c r="AA4039" i="13"/>
  <c r="Z4040" i="13"/>
  <c r="AA4040" i="13"/>
  <c r="Z4041" i="13"/>
  <c r="AA4041" i="13"/>
  <c r="Z4042" i="13"/>
  <c r="AA4042" i="13"/>
  <c r="Z4043" i="13"/>
  <c r="AA4043" i="13"/>
  <c r="Z4044" i="13"/>
  <c r="AA4044" i="13"/>
  <c r="Z4045" i="13"/>
  <c r="AA4045" i="13"/>
  <c r="Z4046" i="13"/>
  <c r="AA4046" i="13"/>
  <c r="Z4047" i="13"/>
  <c r="AA4047" i="13"/>
  <c r="Z4048" i="13"/>
  <c r="AA4048" i="13"/>
  <c r="Z4049" i="13"/>
  <c r="AA4049" i="13"/>
  <c r="Z4050" i="13"/>
  <c r="AA4050" i="13"/>
  <c r="Z4051" i="13"/>
  <c r="AA4051" i="13"/>
  <c r="Z4052" i="13"/>
  <c r="AA4052" i="13"/>
  <c r="Z4053" i="13"/>
  <c r="AA4053" i="13"/>
  <c r="Z4054" i="13"/>
  <c r="AA4054" i="13"/>
  <c r="Z4055" i="13"/>
  <c r="AA4055" i="13"/>
  <c r="Z4056" i="13"/>
  <c r="AA4056" i="13"/>
  <c r="Z4057" i="13"/>
  <c r="AA4057" i="13"/>
  <c r="Z4058" i="13"/>
  <c r="AA4058" i="13"/>
  <c r="Z4059" i="13"/>
  <c r="AA4059" i="13"/>
  <c r="Z4060" i="13"/>
  <c r="AA4060" i="13"/>
  <c r="Z4061" i="13"/>
  <c r="AA4061" i="13"/>
  <c r="Z4062" i="13"/>
  <c r="AA4062" i="13"/>
  <c r="Z4063" i="13"/>
  <c r="AA4063" i="13"/>
  <c r="Z4064" i="13"/>
  <c r="AA4064" i="13"/>
  <c r="Z4065" i="13"/>
  <c r="AA4065" i="13"/>
  <c r="Z4066" i="13"/>
  <c r="AA4066" i="13"/>
  <c r="Z4067" i="13"/>
  <c r="AA4067" i="13"/>
  <c r="Z4068" i="13"/>
  <c r="AA4068" i="13"/>
  <c r="Z4069" i="13"/>
  <c r="AA4069" i="13"/>
  <c r="Z4070" i="13"/>
  <c r="AA4070" i="13"/>
  <c r="Z4071" i="13"/>
  <c r="AA4071" i="13"/>
  <c r="Z4072" i="13"/>
  <c r="AA4072" i="13"/>
  <c r="Z4073" i="13"/>
  <c r="AA4073" i="13"/>
  <c r="Z4074" i="13"/>
  <c r="AA4074" i="13"/>
  <c r="Z4075" i="13"/>
  <c r="AA4075" i="13"/>
  <c r="Z4076" i="13"/>
  <c r="AA4076" i="13"/>
  <c r="Z4077" i="13"/>
  <c r="AA4077" i="13"/>
  <c r="Z4078" i="13"/>
  <c r="AA4078" i="13"/>
  <c r="Z4079" i="13"/>
  <c r="AA4079" i="13"/>
  <c r="Z4080" i="13"/>
  <c r="AA4080" i="13"/>
  <c r="Z4081" i="13"/>
  <c r="AA4081" i="13"/>
  <c r="Z4082" i="13"/>
  <c r="AA4082" i="13"/>
  <c r="Z4083" i="13"/>
  <c r="AA4083" i="13"/>
  <c r="Z4084" i="13"/>
  <c r="AA4084" i="13"/>
  <c r="Z4085" i="13"/>
  <c r="AA4085" i="13"/>
  <c r="Z4086" i="13"/>
  <c r="AA4086" i="13"/>
  <c r="Z4087" i="13"/>
  <c r="AA4087" i="13"/>
  <c r="Z4088" i="13"/>
  <c r="AA4088" i="13"/>
  <c r="Z4089" i="13"/>
  <c r="AA4089" i="13"/>
  <c r="Z4090" i="13"/>
  <c r="AA4090" i="13"/>
  <c r="Z4091" i="13"/>
  <c r="AA4091" i="13"/>
  <c r="Z4092" i="13"/>
  <c r="AA4092" i="13"/>
  <c r="Z4093" i="13"/>
  <c r="AA4093" i="13"/>
  <c r="Z4094" i="13"/>
  <c r="AA4094" i="13"/>
  <c r="Z4095" i="13"/>
  <c r="AA4095" i="13"/>
  <c r="Z4096" i="13"/>
  <c r="AA4096" i="13"/>
  <c r="Z4097" i="13"/>
  <c r="AA4097" i="13"/>
  <c r="Z4098" i="13"/>
  <c r="AA4098" i="13"/>
  <c r="Z4099" i="13"/>
  <c r="AA4099" i="13"/>
  <c r="Z4100" i="13"/>
  <c r="AA4100" i="13"/>
  <c r="Z4101" i="13"/>
  <c r="AA4101" i="13"/>
  <c r="Z4102" i="13"/>
  <c r="AA4102" i="13"/>
  <c r="Z4103" i="13"/>
  <c r="AA4103" i="13"/>
  <c r="Z4104" i="13"/>
  <c r="AA4104" i="13"/>
  <c r="Z4105" i="13"/>
  <c r="AA4105" i="13"/>
  <c r="Z4106" i="13"/>
  <c r="AA4106" i="13"/>
  <c r="Z4107" i="13"/>
  <c r="AA4107" i="13"/>
  <c r="Z4108" i="13"/>
  <c r="AA4108" i="13"/>
  <c r="Z4109" i="13"/>
  <c r="AA4109" i="13"/>
  <c r="Z4110" i="13"/>
  <c r="AA4110" i="13"/>
  <c r="Z4111" i="13"/>
  <c r="AA4111" i="13"/>
  <c r="Z4112" i="13"/>
  <c r="AA4112" i="13"/>
  <c r="Z4113" i="13"/>
  <c r="AA4113" i="13"/>
  <c r="Z4114" i="13"/>
  <c r="AA4114" i="13"/>
  <c r="Z4115" i="13"/>
  <c r="AA4115" i="13"/>
  <c r="Z4116" i="13"/>
  <c r="AA4116" i="13"/>
  <c r="Z4117" i="13"/>
  <c r="AA4117" i="13"/>
  <c r="Z4118" i="13"/>
  <c r="AA4118" i="13"/>
  <c r="Z4119" i="13"/>
  <c r="AA4119" i="13"/>
  <c r="Z4120" i="13"/>
  <c r="AA4120" i="13"/>
  <c r="Z4121" i="13"/>
  <c r="AA4121" i="13"/>
  <c r="Z4122" i="13"/>
  <c r="AA4122" i="13"/>
  <c r="Z4123" i="13"/>
  <c r="AA4123" i="13"/>
  <c r="Z4124" i="13"/>
  <c r="AA4124" i="13"/>
  <c r="Z4125" i="13"/>
  <c r="AA4125" i="13"/>
  <c r="Z4126" i="13"/>
  <c r="AA4126" i="13"/>
  <c r="Z4127" i="13"/>
  <c r="AA4127" i="13"/>
  <c r="Z4128" i="13"/>
  <c r="AA4128" i="13"/>
  <c r="Z4129" i="13"/>
  <c r="AA4129" i="13"/>
  <c r="Z4130" i="13"/>
  <c r="AA4130" i="13"/>
  <c r="Z4131" i="13"/>
  <c r="AA4131" i="13"/>
  <c r="Z4132" i="13"/>
  <c r="AA4132" i="13"/>
  <c r="Z4133" i="13"/>
  <c r="AA4133" i="13"/>
  <c r="Z4134" i="13"/>
  <c r="AA4134" i="13"/>
  <c r="Z4135" i="13"/>
  <c r="AA4135" i="13"/>
  <c r="Z4136" i="13"/>
  <c r="AA4136" i="13"/>
  <c r="Z4137" i="13"/>
  <c r="AA4137" i="13"/>
  <c r="Z4138" i="13"/>
  <c r="AA4138" i="13"/>
  <c r="Z4139" i="13"/>
  <c r="AA4139" i="13"/>
  <c r="Z4140" i="13"/>
  <c r="AA4140" i="13"/>
  <c r="Z4141" i="13"/>
  <c r="AA4141" i="13"/>
  <c r="Z4142" i="13"/>
  <c r="AA4142" i="13"/>
  <c r="Z4143" i="13"/>
  <c r="AA4143" i="13"/>
  <c r="Z4144" i="13"/>
  <c r="AA4144" i="13"/>
  <c r="Z4145" i="13"/>
  <c r="AA4145" i="13"/>
  <c r="Z4146" i="13"/>
  <c r="AA4146" i="13"/>
  <c r="Z4147" i="13"/>
  <c r="AA4147" i="13"/>
  <c r="Z4148" i="13"/>
  <c r="AA4148" i="13"/>
  <c r="Z4149" i="13"/>
  <c r="AA4149" i="13"/>
  <c r="Z4150" i="13"/>
  <c r="AA4150" i="13"/>
  <c r="Z4151" i="13"/>
  <c r="AA4151" i="13"/>
  <c r="Z4152" i="13"/>
  <c r="AA4152" i="13"/>
  <c r="Z4153" i="13"/>
  <c r="AA4153" i="13"/>
  <c r="Z4154" i="13"/>
  <c r="AA4154" i="13"/>
  <c r="Z4155" i="13"/>
  <c r="AA4155" i="13"/>
  <c r="Z4156" i="13"/>
  <c r="AA4156" i="13"/>
  <c r="Z4157" i="13"/>
  <c r="AA4157" i="13"/>
  <c r="Z4158" i="13"/>
  <c r="AA4158" i="13"/>
  <c r="Z4159" i="13"/>
  <c r="AA4159" i="13"/>
  <c r="Z4160" i="13"/>
  <c r="AA4160" i="13"/>
  <c r="Z4161" i="13"/>
  <c r="AA4161" i="13"/>
  <c r="Z4162" i="13"/>
  <c r="AA4162" i="13"/>
  <c r="Z4163" i="13"/>
  <c r="AA4163" i="13"/>
  <c r="Z4164" i="13"/>
  <c r="AA4164" i="13"/>
  <c r="Z4165" i="13"/>
  <c r="AA4165" i="13"/>
  <c r="Z4166" i="13"/>
  <c r="AA4166" i="13"/>
  <c r="Z4167" i="13"/>
  <c r="AA4167" i="13"/>
  <c r="Z4168" i="13"/>
  <c r="AA4168" i="13"/>
  <c r="Z4169" i="13"/>
  <c r="AA4169" i="13"/>
  <c r="D52" i="24"/>
  <c r="D42" i="22"/>
  <c r="D34" i="24"/>
  <c r="D33" i="24"/>
  <c r="D30" i="24"/>
  <c r="D29" i="24"/>
  <c r="D17" i="24"/>
  <c r="D4" i="22"/>
  <c r="G76" i="24"/>
  <c r="F76" i="24"/>
  <c r="E76" i="24"/>
  <c r="D76" i="24"/>
  <c r="G75" i="24"/>
  <c r="F75" i="24"/>
  <c r="E75" i="24"/>
  <c r="G74" i="24"/>
  <c r="F74" i="24"/>
  <c r="E74" i="24"/>
  <c r="D74" i="24"/>
  <c r="E72" i="24"/>
  <c r="E71" i="24"/>
  <c r="E70" i="24"/>
  <c r="D70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N68" i="24"/>
  <c r="M68" i="24"/>
  <c r="L68" i="24"/>
  <c r="K68" i="24"/>
  <c r="J68" i="24"/>
  <c r="I68" i="24"/>
  <c r="H68" i="24"/>
  <c r="G68" i="24"/>
  <c r="F68" i="24"/>
  <c r="E68" i="24"/>
  <c r="D68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N67" i="24"/>
  <c r="M67" i="24"/>
  <c r="L67" i="24"/>
  <c r="K67" i="24"/>
  <c r="J67" i="24"/>
  <c r="I67" i="24"/>
  <c r="H67" i="24"/>
  <c r="G67" i="24"/>
  <c r="F67" i="24"/>
  <c r="E67" i="24"/>
  <c r="D67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N66" i="24"/>
  <c r="M66" i="24"/>
  <c r="L66" i="24"/>
  <c r="K66" i="24"/>
  <c r="J66" i="24"/>
  <c r="I66" i="24"/>
  <c r="H66" i="24"/>
  <c r="G66" i="24"/>
  <c r="F66" i="24"/>
  <c r="E66" i="24"/>
  <c r="D66" i="24"/>
  <c r="O64" i="24"/>
  <c r="N64" i="24"/>
  <c r="M64" i="24"/>
  <c r="L64" i="24"/>
  <c r="K64" i="24"/>
  <c r="J64" i="24"/>
  <c r="I64" i="24"/>
  <c r="H64" i="24"/>
  <c r="G64" i="24"/>
  <c r="F64" i="24"/>
  <c r="E64" i="24"/>
  <c r="O63" i="24"/>
  <c r="N63" i="24"/>
  <c r="M63" i="24"/>
  <c r="L63" i="24"/>
  <c r="K63" i="24"/>
  <c r="J63" i="24"/>
  <c r="I63" i="24"/>
  <c r="H63" i="24"/>
  <c r="G63" i="24"/>
  <c r="F63" i="24"/>
  <c r="E63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D42" i="24"/>
  <c r="G38" i="24"/>
  <c r="F38" i="24"/>
  <c r="E38" i="24"/>
  <c r="D38" i="24"/>
  <c r="G37" i="24"/>
  <c r="F37" i="24"/>
  <c r="E37" i="24"/>
  <c r="D37" i="24"/>
  <c r="G36" i="24"/>
  <c r="F36" i="24"/>
  <c r="E36" i="24"/>
  <c r="D36" i="24"/>
  <c r="E34" i="24"/>
  <c r="E33" i="24"/>
  <c r="E32" i="24"/>
  <c r="D32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D4" i="24"/>
  <c r="C29" i="21"/>
  <c r="C30" i="21"/>
  <c r="G1002" i="21"/>
  <c r="G1001" i="21"/>
  <c r="G1000" i="21"/>
  <c r="G999" i="21"/>
  <c r="G998" i="21"/>
  <c r="G997" i="21"/>
  <c r="G996" i="21"/>
  <c r="G995" i="21"/>
  <c r="G994" i="21"/>
  <c r="G993" i="21"/>
  <c r="G992" i="21"/>
  <c r="G991" i="21"/>
  <c r="G990" i="21"/>
  <c r="G989" i="21"/>
  <c r="G988" i="21"/>
  <c r="G987" i="21"/>
  <c r="G986" i="21"/>
  <c r="G985" i="21"/>
  <c r="G984" i="21"/>
  <c r="G983" i="21"/>
  <c r="G982" i="21"/>
  <c r="G981" i="21"/>
  <c r="G980" i="21"/>
  <c r="G979" i="21"/>
  <c r="G978" i="21"/>
  <c r="G977" i="21"/>
  <c r="G976" i="21"/>
  <c r="G975" i="21"/>
  <c r="G974" i="21"/>
  <c r="G973" i="21"/>
  <c r="G972" i="21"/>
  <c r="G971" i="21"/>
  <c r="G970" i="21"/>
  <c r="G969" i="21"/>
  <c r="G968" i="21"/>
  <c r="G967" i="21"/>
  <c r="G966" i="21"/>
  <c r="G965" i="21"/>
  <c r="G964" i="21"/>
  <c r="G963" i="21"/>
  <c r="G962" i="21"/>
  <c r="G961" i="21"/>
  <c r="G960" i="21"/>
  <c r="G959" i="21"/>
  <c r="G958" i="21"/>
  <c r="G957" i="21"/>
  <c r="G956" i="21"/>
  <c r="G955" i="21"/>
  <c r="G954" i="21"/>
  <c r="G953" i="21"/>
  <c r="G952" i="21"/>
  <c r="G951" i="21"/>
  <c r="G950" i="21"/>
  <c r="G949" i="21"/>
  <c r="G948" i="21"/>
  <c r="G947" i="21"/>
  <c r="G946" i="21"/>
  <c r="G945" i="21"/>
  <c r="G944" i="21"/>
  <c r="G943" i="21"/>
  <c r="G942" i="21"/>
  <c r="G941" i="21"/>
  <c r="G940" i="21"/>
  <c r="G939" i="21"/>
  <c r="G938" i="21"/>
  <c r="G937" i="21"/>
  <c r="G936" i="21"/>
  <c r="G935" i="21"/>
  <c r="G934" i="21"/>
  <c r="G933" i="21"/>
  <c r="G932" i="21"/>
  <c r="G931" i="21"/>
  <c r="G930" i="21"/>
  <c r="G929" i="21"/>
  <c r="G928" i="21"/>
  <c r="G927" i="21"/>
  <c r="G926" i="21"/>
  <c r="G925" i="21"/>
  <c r="G924" i="21"/>
  <c r="G923" i="21"/>
  <c r="G922" i="21"/>
  <c r="G921" i="21"/>
  <c r="G920" i="21"/>
  <c r="G919" i="21"/>
  <c r="G918" i="21"/>
  <c r="G917" i="21"/>
  <c r="G916" i="21"/>
  <c r="G915" i="21"/>
  <c r="G914" i="21"/>
  <c r="G913" i="21"/>
  <c r="G912" i="21"/>
  <c r="G911" i="21"/>
  <c r="G910" i="21"/>
  <c r="G909" i="21"/>
  <c r="G908" i="21"/>
  <c r="G907" i="21"/>
  <c r="G906" i="21"/>
  <c r="G905" i="21"/>
  <c r="G904" i="21"/>
  <c r="G903" i="21"/>
  <c r="G902" i="21"/>
  <c r="G901" i="21"/>
  <c r="G900" i="21"/>
  <c r="G899" i="21"/>
  <c r="G898" i="21"/>
  <c r="G897" i="21"/>
  <c r="G896" i="21"/>
  <c r="G895" i="21"/>
  <c r="G894" i="21"/>
  <c r="G893" i="21"/>
  <c r="G892" i="21"/>
  <c r="G891" i="21"/>
  <c r="G890" i="21"/>
  <c r="G889" i="21"/>
  <c r="G888" i="21"/>
  <c r="G887" i="21"/>
  <c r="G886" i="21"/>
  <c r="G885" i="21"/>
  <c r="G884" i="21"/>
  <c r="G883" i="21"/>
  <c r="G882" i="21"/>
  <c r="G881" i="21"/>
  <c r="G880" i="21"/>
  <c r="G879" i="21"/>
  <c r="G878" i="21"/>
  <c r="G877" i="21"/>
  <c r="G876" i="21"/>
  <c r="G875" i="21"/>
  <c r="G874" i="21"/>
  <c r="G873" i="21"/>
  <c r="G872" i="21"/>
  <c r="G871" i="21"/>
  <c r="G870" i="21"/>
  <c r="G869" i="21"/>
  <c r="G868" i="21"/>
  <c r="G867" i="21"/>
  <c r="G866" i="21"/>
  <c r="G865" i="21"/>
  <c r="G864" i="21"/>
  <c r="G863" i="21"/>
  <c r="G862" i="21"/>
  <c r="G861" i="21"/>
  <c r="G860" i="21"/>
  <c r="G859" i="21"/>
  <c r="G858" i="21"/>
  <c r="G857" i="21"/>
  <c r="G856" i="21"/>
  <c r="G855" i="21"/>
  <c r="G854" i="21"/>
  <c r="G853" i="21"/>
  <c r="G852" i="21"/>
  <c r="G851" i="21"/>
  <c r="G850" i="21"/>
  <c r="G849" i="21"/>
  <c r="G848" i="21"/>
  <c r="G847" i="21"/>
  <c r="G846" i="21"/>
  <c r="G845" i="21"/>
  <c r="G844" i="21"/>
  <c r="G843" i="21"/>
  <c r="G842" i="21"/>
  <c r="G841" i="21"/>
  <c r="G840" i="21"/>
  <c r="G839" i="21"/>
  <c r="G838" i="21"/>
  <c r="G837" i="21"/>
  <c r="G836" i="21"/>
  <c r="G835" i="21"/>
  <c r="G834" i="21"/>
  <c r="G833" i="21"/>
  <c r="G832" i="21"/>
  <c r="G831" i="21"/>
  <c r="G830" i="21"/>
  <c r="G829" i="21"/>
  <c r="G828" i="21"/>
  <c r="G827" i="21"/>
  <c r="G826" i="21"/>
  <c r="G825" i="21"/>
  <c r="G824" i="21"/>
  <c r="G823" i="21"/>
  <c r="G822" i="21"/>
  <c r="G821" i="21"/>
  <c r="G820" i="21"/>
  <c r="G819" i="21"/>
  <c r="G818" i="21"/>
  <c r="G817" i="21"/>
  <c r="G816" i="21"/>
  <c r="G815" i="21"/>
  <c r="G814" i="21"/>
  <c r="G813" i="21"/>
  <c r="G812" i="21"/>
  <c r="G811" i="21"/>
  <c r="G810" i="21"/>
  <c r="G809" i="21"/>
  <c r="G808" i="21"/>
  <c r="G807" i="21"/>
  <c r="G806" i="21"/>
  <c r="G805" i="21"/>
  <c r="G804" i="21"/>
  <c r="G803" i="21"/>
  <c r="G802" i="21"/>
  <c r="G801" i="21"/>
  <c r="G800" i="21"/>
  <c r="G799" i="21"/>
  <c r="G798" i="21"/>
  <c r="G797" i="21"/>
  <c r="G796" i="21"/>
  <c r="G795" i="21"/>
  <c r="G794" i="21"/>
  <c r="G793" i="21"/>
  <c r="G792" i="21"/>
  <c r="G791" i="21"/>
  <c r="G790" i="21"/>
  <c r="G789" i="21"/>
  <c r="G788" i="21"/>
  <c r="G787" i="21"/>
  <c r="G786" i="21"/>
  <c r="G785" i="21"/>
  <c r="G784" i="21"/>
  <c r="G783" i="21"/>
  <c r="G782" i="21"/>
  <c r="G781" i="21"/>
  <c r="G780" i="21"/>
  <c r="G779" i="21"/>
  <c r="G778" i="21"/>
  <c r="G777" i="21"/>
  <c r="G776" i="21"/>
  <c r="G775" i="21"/>
  <c r="G774" i="21"/>
  <c r="G773" i="21"/>
  <c r="G772" i="21"/>
  <c r="G771" i="21"/>
  <c r="G770" i="21"/>
  <c r="G769" i="21"/>
  <c r="G768" i="21"/>
  <c r="G767" i="21"/>
  <c r="G766" i="21"/>
  <c r="G765" i="21"/>
  <c r="G764" i="21"/>
  <c r="G763" i="21"/>
  <c r="G762" i="21"/>
  <c r="G761" i="21"/>
  <c r="G760" i="21"/>
  <c r="G759" i="21"/>
  <c r="G758" i="21"/>
  <c r="G757" i="21"/>
  <c r="G756" i="21"/>
  <c r="G755" i="21"/>
  <c r="G754" i="21"/>
  <c r="G753" i="21"/>
  <c r="G752" i="21"/>
  <c r="G751" i="21"/>
  <c r="G750" i="21"/>
  <c r="G749" i="21"/>
  <c r="G748" i="21"/>
  <c r="G747" i="21"/>
  <c r="G746" i="21"/>
  <c r="G745" i="21"/>
  <c r="G744" i="21"/>
  <c r="G743" i="21"/>
  <c r="G742" i="21"/>
  <c r="G741" i="21"/>
  <c r="G740" i="21"/>
  <c r="G739" i="21"/>
  <c r="G738" i="21"/>
  <c r="G737" i="21"/>
  <c r="G736" i="21"/>
  <c r="G735" i="21"/>
  <c r="G734" i="21"/>
  <c r="G733" i="21"/>
  <c r="G732" i="21"/>
  <c r="G731" i="21"/>
  <c r="G730" i="21"/>
  <c r="G729" i="21"/>
  <c r="G728" i="21"/>
  <c r="G727" i="21"/>
  <c r="G726" i="21"/>
  <c r="G725" i="21"/>
  <c r="G724" i="21"/>
  <c r="G723" i="21"/>
  <c r="G722" i="21"/>
  <c r="G721" i="21"/>
  <c r="G720" i="21"/>
  <c r="G719" i="21"/>
  <c r="G718" i="21"/>
  <c r="G717" i="21"/>
  <c r="G716" i="21"/>
  <c r="G715" i="21"/>
  <c r="G714" i="21"/>
  <c r="G713" i="21"/>
  <c r="G712" i="21"/>
  <c r="G711" i="21"/>
  <c r="G710" i="21"/>
  <c r="G709" i="21"/>
  <c r="G708" i="21"/>
  <c r="G707" i="21"/>
  <c r="G706" i="21"/>
  <c r="G705" i="21"/>
  <c r="G704" i="21"/>
  <c r="G703" i="21"/>
  <c r="G702" i="21"/>
  <c r="G701" i="21"/>
  <c r="G700" i="21"/>
  <c r="G699" i="21"/>
  <c r="G698" i="21"/>
  <c r="G697" i="21"/>
  <c r="G696" i="21"/>
  <c r="G695" i="21"/>
  <c r="G694" i="21"/>
  <c r="G693" i="21"/>
  <c r="G692" i="21"/>
  <c r="G691" i="21"/>
  <c r="G690" i="21"/>
  <c r="G689" i="21"/>
  <c r="G688" i="21"/>
  <c r="G687" i="21"/>
  <c r="G686" i="21"/>
  <c r="G685" i="21"/>
  <c r="G684" i="21"/>
  <c r="G683" i="21"/>
  <c r="G682" i="21"/>
  <c r="G681" i="21"/>
  <c r="G680" i="21"/>
  <c r="G679" i="21"/>
  <c r="G678" i="21"/>
  <c r="G677" i="21"/>
  <c r="G676" i="21"/>
  <c r="G675" i="21"/>
  <c r="G674" i="21"/>
  <c r="G673" i="21"/>
  <c r="G672" i="21"/>
  <c r="G671" i="21"/>
  <c r="G670" i="21"/>
  <c r="G669" i="21"/>
  <c r="G668" i="21"/>
  <c r="G667" i="21"/>
  <c r="G666" i="21"/>
  <c r="G665" i="21"/>
  <c r="G664" i="21"/>
  <c r="G663" i="21"/>
  <c r="G662" i="21"/>
  <c r="G661" i="21"/>
  <c r="G660" i="21"/>
  <c r="G659" i="21"/>
  <c r="G658" i="21"/>
  <c r="G657" i="21"/>
  <c r="G656" i="21"/>
  <c r="G655" i="21"/>
  <c r="G654" i="21"/>
  <c r="G653" i="21"/>
  <c r="G652" i="21"/>
  <c r="G651" i="21"/>
  <c r="G650" i="21"/>
  <c r="G649" i="21"/>
  <c r="G648" i="21"/>
  <c r="G647" i="21"/>
  <c r="G646" i="21"/>
  <c r="G645" i="21"/>
  <c r="G644" i="21"/>
  <c r="G643" i="21"/>
  <c r="G642" i="21"/>
  <c r="G641" i="21"/>
  <c r="G640" i="21"/>
  <c r="G639" i="21"/>
  <c r="G638" i="21"/>
  <c r="G637" i="21"/>
  <c r="G636" i="21"/>
  <c r="G635" i="21"/>
  <c r="G634" i="21"/>
  <c r="G633" i="21"/>
  <c r="G632" i="21"/>
  <c r="G631" i="21"/>
  <c r="G630" i="21"/>
  <c r="G629" i="21"/>
  <c r="G628" i="21"/>
  <c r="G627" i="21"/>
  <c r="G626" i="21"/>
  <c r="G625" i="21"/>
  <c r="G624" i="21"/>
  <c r="G623" i="21"/>
  <c r="G622" i="21"/>
  <c r="G621" i="21"/>
  <c r="G620" i="21"/>
  <c r="G619" i="21"/>
  <c r="G618" i="21"/>
  <c r="G617" i="21"/>
  <c r="G616" i="21"/>
  <c r="G615" i="21"/>
  <c r="G614" i="21"/>
  <c r="G613" i="21"/>
  <c r="G612" i="21"/>
  <c r="G611" i="21"/>
  <c r="G610" i="21"/>
  <c r="G609" i="21"/>
  <c r="G608" i="21"/>
  <c r="G607" i="21"/>
  <c r="G606" i="21"/>
  <c r="G605" i="21"/>
  <c r="G604" i="21"/>
  <c r="G603" i="21"/>
  <c r="G602" i="21"/>
  <c r="G601" i="21"/>
  <c r="G600" i="21"/>
  <c r="G599" i="21"/>
  <c r="G598" i="21"/>
  <c r="G597" i="21"/>
  <c r="G596" i="21"/>
  <c r="G595" i="21"/>
  <c r="G594" i="21"/>
  <c r="G593" i="21"/>
  <c r="G592" i="21"/>
  <c r="G591" i="21"/>
  <c r="G590" i="21"/>
  <c r="G589" i="21"/>
  <c r="G588" i="21"/>
  <c r="G587" i="21"/>
  <c r="G586" i="21"/>
  <c r="G585" i="21"/>
  <c r="G584" i="21"/>
  <c r="G583" i="21"/>
  <c r="G582" i="21"/>
  <c r="G581" i="21"/>
  <c r="G580" i="21"/>
  <c r="G579" i="21"/>
  <c r="G578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7" i="21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N232" i="13"/>
  <c r="AN233" i="13"/>
  <c r="AN234" i="13"/>
  <c r="AN235" i="13"/>
  <c r="AN236" i="13"/>
  <c r="AN237" i="13"/>
  <c r="AN238" i="13"/>
  <c r="AN239" i="13"/>
  <c r="AN240" i="13"/>
  <c r="AN241" i="13"/>
  <c r="AN242" i="13"/>
  <c r="AN243" i="13"/>
  <c r="AN244" i="13"/>
  <c r="AN245" i="13"/>
  <c r="AN246" i="13"/>
  <c r="AN247" i="13"/>
  <c r="AN248" i="13"/>
  <c r="AN249" i="13"/>
  <c r="AN250" i="13"/>
  <c r="AN251" i="13"/>
  <c r="AN252" i="13"/>
  <c r="AN253" i="13"/>
  <c r="AN254" i="13"/>
  <c r="AN255" i="13"/>
  <c r="AN256" i="13"/>
  <c r="AN257" i="13"/>
  <c r="AN258" i="13"/>
  <c r="AN259" i="13"/>
  <c r="AN260" i="13"/>
  <c r="AN261" i="13"/>
  <c r="AN262" i="13"/>
  <c r="AN263" i="13"/>
  <c r="AN264" i="13"/>
  <c r="AN265" i="13"/>
  <c r="AN266" i="13"/>
  <c r="AN267" i="13"/>
  <c r="AN268" i="13"/>
  <c r="AN269" i="13"/>
  <c r="AN270" i="13"/>
  <c r="AN271" i="13"/>
  <c r="AN272" i="13"/>
  <c r="AN273" i="13"/>
  <c r="AN274" i="13"/>
  <c r="AN275" i="13"/>
  <c r="AN276" i="13"/>
  <c r="AN277" i="13"/>
  <c r="AN278" i="13"/>
  <c r="AN279" i="13"/>
  <c r="AN280" i="13"/>
  <c r="AN281" i="13"/>
  <c r="AN282" i="13"/>
  <c r="AN283" i="13"/>
  <c r="AN284" i="13"/>
  <c r="AN285" i="13"/>
  <c r="AN286" i="13"/>
  <c r="AN287" i="13"/>
  <c r="AN288" i="13"/>
  <c r="AN289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1" i="13"/>
  <c r="AN302" i="13"/>
  <c r="AN303" i="13"/>
  <c r="AN304" i="13"/>
  <c r="AN305" i="13"/>
  <c r="AN306" i="13"/>
  <c r="AN307" i="13"/>
  <c r="AN308" i="13"/>
  <c r="AN309" i="13"/>
  <c r="AN310" i="13"/>
  <c r="AN311" i="13"/>
  <c r="AN312" i="13"/>
  <c r="AN313" i="13"/>
  <c r="AN314" i="13"/>
  <c r="AN315" i="13"/>
  <c r="AN316" i="13"/>
  <c r="AN317" i="13"/>
  <c r="AN318" i="13"/>
  <c r="AN319" i="13"/>
  <c r="AN320" i="13"/>
  <c r="AN321" i="13"/>
  <c r="AN322" i="13"/>
  <c r="AN323" i="13"/>
  <c r="AN324" i="13"/>
  <c r="AN325" i="13"/>
  <c r="AN326" i="13"/>
  <c r="AN327" i="13"/>
  <c r="AN328" i="13"/>
  <c r="AN329" i="13"/>
  <c r="AN330" i="13"/>
  <c r="AN331" i="13"/>
  <c r="AN332" i="13"/>
  <c r="AN333" i="13"/>
  <c r="AN334" i="13"/>
  <c r="AN335" i="13"/>
  <c r="AN336" i="13"/>
  <c r="AN337" i="13"/>
  <c r="AN338" i="13"/>
  <c r="AN339" i="13"/>
  <c r="AN340" i="13"/>
  <c r="AN341" i="13"/>
  <c r="AN342" i="13"/>
  <c r="AN343" i="13"/>
  <c r="AN344" i="13"/>
  <c r="AN345" i="13"/>
  <c r="AN346" i="13"/>
  <c r="AN347" i="13"/>
  <c r="AN348" i="13"/>
  <c r="AN349" i="13"/>
  <c r="AN350" i="13"/>
  <c r="AN351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7" i="13"/>
  <c r="AN368" i="13"/>
  <c r="AN369" i="13"/>
  <c r="AN370" i="13"/>
  <c r="AN371" i="13"/>
  <c r="AN372" i="13"/>
  <c r="AN373" i="13"/>
  <c r="AN374" i="13"/>
  <c r="AN375" i="13"/>
  <c r="AN376" i="13"/>
  <c r="AN377" i="13"/>
  <c r="AN378" i="13"/>
  <c r="AN379" i="13"/>
  <c r="AN380" i="13"/>
  <c r="AN381" i="13"/>
  <c r="AN382" i="13"/>
  <c r="AN383" i="13"/>
  <c r="AN384" i="13"/>
  <c r="AN385" i="13"/>
  <c r="AN386" i="13"/>
  <c r="AN387" i="13"/>
  <c r="AN388" i="13"/>
  <c r="AN389" i="13"/>
  <c r="AN390" i="13"/>
  <c r="AN391" i="13"/>
  <c r="AN392" i="13"/>
  <c r="AN393" i="13"/>
  <c r="AN394" i="13"/>
  <c r="AN395" i="13"/>
  <c r="AN396" i="13"/>
  <c r="AN397" i="13"/>
  <c r="AN398" i="13"/>
  <c r="AN399" i="13"/>
  <c r="AN400" i="13"/>
  <c r="AN401" i="13"/>
  <c r="AN402" i="13"/>
  <c r="AN403" i="13"/>
  <c r="AN404" i="13"/>
  <c r="AN405" i="13"/>
  <c r="AN406" i="13"/>
  <c r="AN407" i="13"/>
  <c r="AN408" i="13"/>
  <c r="AN409" i="13"/>
  <c r="AN410" i="13"/>
  <c r="AN411" i="13"/>
  <c r="AN412" i="13"/>
  <c r="AN413" i="13"/>
  <c r="AN414" i="13"/>
  <c r="AN415" i="13"/>
  <c r="AN416" i="13"/>
  <c r="AN417" i="13"/>
  <c r="AN418" i="13"/>
  <c r="AN419" i="13"/>
  <c r="AN420" i="13"/>
  <c r="AN421" i="13"/>
  <c r="AN422" i="13"/>
  <c r="AN423" i="13"/>
  <c r="AN424" i="13"/>
  <c r="AN425" i="13"/>
  <c r="AN426" i="13"/>
  <c r="AN427" i="13"/>
  <c r="AN428" i="13"/>
  <c r="AN429" i="13"/>
  <c r="AN430" i="13"/>
  <c r="AN431" i="13"/>
  <c r="AN432" i="13"/>
  <c r="AN433" i="13"/>
  <c r="AN434" i="13"/>
  <c r="AN435" i="13"/>
  <c r="AN436" i="13"/>
  <c r="AN437" i="13"/>
  <c r="AN438" i="13"/>
  <c r="AN439" i="13"/>
  <c r="AN440" i="13"/>
  <c r="AN441" i="13"/>
  <c r="AN442" i="13"/>
  <c r="AN443" i="13"/>
  <c r="AN444" i="13"/>
  <c r="AN445" i="13"/>
  <c r="AN446" i="13"/>
  <c r="AN447" i="13"/>
  <c r="AN448" i="13"/>
  <c r="AN449" i="13"/>
  <c r="AN450" i="13"/>
  <c r="AN451" i="13"/>
  <c r="AN452" i="13"/>
  <c r="AN453" i="13"/>
  <c r="AN454" i="13"/>
  <c r="AN455" i="13"/>
  <c r="AN456" i="13"/>
  <c r="AN457" i="13"/>
  <c r="AN458" i="13"/>
  <c r="AN459" i="13"/>
  <c r="AN460" i="13"/>
  <c r="AN461" i="13"/>
  <c r="AN462" i="13"/>
  <c r="AN463" i="13"/>
  <c r="AN464" i="13"/>
  <c r="AN465" i="13"/>
  <c r="AN466" i="13"/>
  <c r="AN467" i="13"/>
  <c r="AN468" i="13"/>
  <c r="AN469" i="13"/>
  <c r="AN470" i="13"/>
  <c r="AN471" i="13"/>
  <c r="AN472" i="13"/>
  <c r="AN473" i="13"/>
  <c r="AN474" i="13"/>
  <c r="AN475" i="13"/>
  <c r="AN476" i="13"/>
  <c r="AN477" i="13"/>
  <c r="AN478" i="13"/>
  <c r="AN479" i="13"/>
  <c r="AN480" i="13"/>
  <c r="AN481" i="13"/>
  <c r="AN482" i="13"/>
  <c r="AN483" i="13"/>
  <c r="AN484" i="13"/>
  <c r="AN485" i="13"/>
  <c r="AN486" i="13"/>
  <c r="AN487" i="13"/>
  <c r="AN488" i="13"/>
  <c r="AN489" i="13"/>
  <c r="AN490" i="13"/>
  <c r="AN491" i="13"/>
  <c r="AN492" i="13"/>
  <c r="AN493" i="13"/>
  <c r="AN494" i="13"/>
  <c r="AN495" i="13"/>
  <c r="AN496" i="13"/>
  <c r="AN497" i="13"/>
  <c r="AN498" i="13"/>
  <c r="AN499" i="13"/>
  <c r="AN500" i="13"/>
  <c r="AN501" i="13"/>
  <c r="AN502" i="13"/>
  <c r="AN503" i="13"/>
  <c r="AN504" i="13"/>
  <c r="AN505" i="13"/>
  <c r="AN506" i="13"/>
  <c r="AN507" i="13"/>
  <c r="AN508" i="13"/>
  <c r="AN509" i="13"/>
  <c r="AN510" i="13"/>
  <c r="AN511" i="13"/>
  <c r="AN512" i="13"/>
  <c r="AN513" i="13"/>
  <c r="AN514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4" i="13"/>
  <c r="AN825" i="13"/>
  <c r="AN826" i="13"/>
  <c r="AN827" i="13"/>
  <c r="AN828" i="13"/>
  <c r="AN829" i="13"/>
  <c r="AN830" i="13"/>
  <c r="AN831" i="13"/>
  <c r="AN832" i="13"/>
  <c r="AN833" i="13"/>
  <c r="AN834" i="13"/>
  <c r="AN835" i="13"/>
  <c r="AN836" i="13"/>
  <c r="AN837" i="13"/>
  <c r="AN838" i="13"/>
  <c r="AN839" i="13"/>
  <c r="AN840" i="13"/>
  <c r="AN841" i="13"/>
  <c r="AN842" i="13"/>
  <c r="AN843" i="13"/>
  <c r="AN844" i="13"/>
  <c r="AN845" i="13"/>
  <c r="AN846" i="13"/>
  <c r="AN847" i="13"/>
  <c r="AN848" i="13"/>
  <c r="AN849" i="13"/>
  <c r="AN850" i="13"/>
  <c r="AN851" i="13"/>
  <c r="AN852" i="13"/>
  <c r="AN853" i="13"/>
  <c r="AN854" i="13"/>
  <c r="AN855" i="13"/>
  <c r="AN856" i="13"/>
  <c r="AN857" i="13"/>
  <c r="AN858" i="13"/>
  <c r="AN859" i="13"/>
  <c r="AN860" i="13"/>
  <c r="AN861" i="13"/>
  <c r="AN862" i="13"/>
  <c r="AN863" i="13"/>
  <c r="AN864" i="13"/>
  <c r="AN865" i="13"/>
  <c r="AN866" i="13"/>
  <c r="AN867" i="13"/>
  <c r="AN868" i="13"/>
  <c r="AN869" i="13"/>
  <c r="AN870" i="13"/>
  <c r="AN871" i="13"/>
  <c r="AN872" i="13"/>
  <c r="AN873" i="13"/>
  <c r="AN874" i="13"/>
  <c r="AN875" i="13"/>
  <c r="AN876" i="13"/>
  <c r="AN877" i="13"/>
  <c r="AN878" i="13"/>
  <c r="AN879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5" i="13"/>
  <c r="AN896" i="13"/>
  <c r="AN897" i="13"/>
  <c r="AN898" i="13"/>
  <c r="AN899" i="13"/>
  <c r="AN900" i="13"/>
  <c r="AN901" i="13"/>
  <c r="AN902" i="13"/>
  <c r="AN903" i="13"/>
  <c r="AN904" i="13"/>
  <c r="AN905" i="13"/>
  <c r="AN906" i="13"/>
  <c r="AN907" i="13"/>
  <c r="AN908" i="13"/>
  <c r="AN909" i="13"/>
  <c r="AN910" i="13"/>
  <c r="AN911" i="13"/>
  <c r="AN912" i="13"/>
  <c r="AN913" i="13"/>
  <c r="AN914" i="13"/>
  <c r="AN915" i="13"/>
  <c r="AN916" i="13"/>
  <c r="AN917" i="13"/>
  <c r="AN918" i="13"/>
  <c r="AN919" i="13"/>
  <c r="AN920" i="13"/>
  <c r="AN921" i="13"/>
  <c r="AN922" i="13"/>
  <c r="AN923" i="13"/>
  <c r="AN924" i="13"/>
  <c r="AN925" i="13"/>
  <c r="AN926" i="13"/>
  <c r="AN927" i="13"/>
  <c r="AN928" i="13"/>
  <c r="AN929" i="13"/>
  <c r="AN930" i="13"/>
  <c r="AN931" i="13"/>
  <c r="AN932" i="13"/>
  <c r="AN933" i="13"/>
  <c r="AN934" i="13"/>
  <c r="AN935" i="13"/>
  <c r="AN936" i="13"/>
  <c r="AN937" i="13"/>
  <c r="AN938" i="13"/>
  <c r="AN939" i="13"/>
  <c r="AN940" i="13"/>
  <c r="AN941" i="13"/>
  <c r="AN942" i="13"/>
  <c r="AN943" i="13"/>
  <c r="AN944" i="13"/>
  <c r="AN945" i="13"/>
  <c r="AN946" i="13"/>
  <c r="AN947" i="13"/>
  <c r="AN948" i="13"/>
  <c r="AN949" i="13"/>
  <c r="AN950" i="13"/>
  <c r="AN951" i="13"/>
  <c r="AN952" i="13"/>
  <c r="AN953" i="13"/>
  <c r="AN954" i="13"/>
  <c r="AN955" i="13"/>
  <c r="AN956" i="13"/>
  <c r="AN957" i="13"/>
  <c r="AN958" i="13"/>
  <c r="AN959" i="13"/>
  <c r="AN960" i="13"/>
  <c r="AN961" i="13"/>
  <c r="AN962" i="13"/>
  <c r="AN963" i="13"/>
  <c r="AN964" i="13"/>
  <c r="AN965" i="13"/>
  <c r="AN966" i="13"/>
  <c r="AN967" i="13"/>
  <c r="AN968" i="13"/>
  <c r="AN969" i="13"/>
  <c r="AN970" i="13"/>
  <c r="AN971" i="13"/>
  <c r="AN972" i="13"/>
  <c r="AN973" i="13"/>
  <c r="AN974" i="13"/>
  <c r="AN975" i="13"/>
  <c r="AN976" i="13"/>
  <c r="AN977" i="13"/>
  <c r="AN978" i="13"/>
  <c r="AN979" i="13"/>
  <c r="AN980" i="13"/>
  <c r="AN981" i="13"/>
  <c r="AN982" i="13"/>
  <c r="AN983" i="13"/>
  <c r="AN984" i="13"/>
  <c r="AN985" i="13"/>
  <c r="AN986" i="13"/>
  <c r="AN987" i="13"/>
  <c r="AN988" i="13"/>
  <c r="AN989" i="13"/>
  <c r="AN990" i="13"/>
  <c r="AN991" i="13"/>
  <c r="AN992" i="13"/>
  <c r="AN993" i="13"/>
  <c r="AN994" i="13"/>
  <c r="AN995" i="13"/>
  <c r="AN996" i="13"/>
  <c r="AN997" i="13"/>
  <c r="AN998" i="13"/>
  <c r="AN999" i="13"/>
  <c r="AN1000" i="13"/>
  <c r="AN1001" i="13"/>
  <c r="AN1002" i="13"/>
  <c r="AN1003" i="13"/>
  <c r="AN1004" i="13"/>
  <c r="AN1005" i="13"/>
  <c r="AN1006" i="13"/>
  <c r="AN1007" i="13"/>
  <c r="AN1008" i="13"/>
  <c r="AN1009" i="13"/>
  <c r="AN1010" i="13"/>
  <c r="AN1011" i="13"/>
  <c r="AN1012" i="13"/>
  <c r="AN1013" i="13"/>
  <c r="AN1014" i="13"/>
  <c r="AN1015" i="13"/>
  <c r="AN1016" i="13"/>
  <c r="AN1017" i="13"/>
  <c r="AN1018" i="13"/>
  <c r="AN1019" i="13"/>
  <c r="AN1020" i="13"/>
  <c r="AN1021" i="13"/>
  <c r="AN1022" i="13"/>
  <c r="AN1023" i="13"/>
  <c r="AN1024" i="13"/>
  <c r="AN1025" i="13"/>
  <c r="AN1026" i="13"/>
  <c r="AN1027" i="13"/>
  <c r="AN1028" i="13"/>
  <c r="AN1029" i="13"/>
  <c r="AN1030" i="13"/>
  <c r="AN1031" i="13"/>
  <c r="AN1032" i="13"/>
  <c r="AN1033" i="13"/>
  <c r="AN1034" i="13"/>
  <c r="AN1035" i="13"/>
  <c r="AN1036" i="13"/>
  <c r="AN1037" i="13"/>
  <c r="AN1038" i="13"/>
  <c r="AN1039" i="13"/>
  <c r="AN1040" i="13"/>
  <c r="AN1041" i="13"/>
  <c r="AN1042" i="13"/>
  <c r="AN1043" i="13"/>
  <c r="AN1044" i="13"/>
  <c r="AN1045" i="13"/>
  <c r="AN1046" i="13"/>
  <c r="AN1047" i="13"/>
  <c r="AN1048" i="13"/>
  <c r="AN1049" i="13"/>
  <c r="AN1050" i="13"/>
  <c r="AN1051" i="13"/>
  <c r="AN1052" i="13"/>
  <c r="AN1053" i="13"/>
  <c r="AN1054" i="13"/>
  <c r="AN1055" i="13"/>
  <c r="AN1056" i="13"/>
  <c r="AN1057" i="13"/>
  <c r="AN1058" i="13"/>
  <c r="AN1059" i="13"/>
  <c r="AN1060" i="13"/>
  <c r="AN1061" i="13"/>
  <c r="AN1062" i="13"/>
  <c r="AN1063" i="13"/>
  <c r="AN1064" i="13"/>
  <c r="AN1065" i="13"/>
  <c r="AN1066" i="13"/>
  <c r="AN1067" i="13"/>
  <c r="AN1068" i="13"/>
  <c r="AN1069" i="13"/>
  <c r="AN1070" i="13"/>
  <c r="AN1071" i="13"/>
  <c r="AN1072" i="13"/>
  <c r="AN1073" i="13"/>
  <c r="AN1074" i="13"/>
  <c r="AN1075" i="13"/>
  <c r="AN1076" i="13"/>
  <c r="AN1077" i="13"/>
  <c r="AN1078" i="13"/>
  <c r="AN1079" i="13"/>
  <c r="AN1080" i="13"/>
  <c r="AN1081" i="13"/>
  <c r="AN1082" i="13"/>
  <c r="AN1083" i="13"/>
  <c r="AN1084" i="13"/>
  <c r="AN1085" i="13"/>
  <c r="AN1086" i="13"/>
  <c r="AN1087" i="13"/>
  <c r="AN1088" i="13"/>
  <c r="AN1089" i="13"/>
  <c r="AN1090" i="13"/>
  <c r="AN1091" i="13"/>
  <c r="AN1092" i="13"/>
  <c r="AN1093" i="13"/>
  <c r="AN1094" i="13"/>
  <c r="AN1095" i="13"/>
  <c r="AN1096" i="13"/>
  <c r="AN1097" i="13"/>
  <c r="AN1098" i="13"/>
  <c r="AN1099" i="13"/>
  <c r="AN1100" i="13"/>
  <c r="AN1101" i="13"/>
  <c r="AN1102" i="13"/>
  <c r="AN1103" i="13"/>
  <c r="AN1104" i="13"/>
  <c r="AN1105" i="13"/>
  <c r="AN1106" i="13"/>
  <c r="AN1107" i="13"/>
  <c r="AN1108" i="13"/>
  <c r="AN1109" i="13"/>
  <c r="AN1110" i="13"/>
  <c r="AN1111" i="13"/>
  <c r="AN1112" i="13"/>
  <c r="AN1113" i="13"/>
  <c r="AN1114" i="13"/>
  <c r="AN1115" i="13"/>
  <c r="AN1116" i="13"/>
  <c r="AN1117" i="13"/>
  <c r="AN1118" i="13"/>
  <c r="AN1119" i="13"/>
  <c r="AN1120" i="13"/>
  <c r="AN1121" i="13"/>
  <c r="AN1122" i="13"/>
  <c r="AN1123" i="13"/>
  <c r="AN1124" i="13"/>
  <c r="AN1125" i="13"/>
  <c r="AN1126" i="13"/>
  <c r="AN1127" i="13"/>
  <c r="AN1128" i="13"/>
  <c r="AN1129" i="13"/>
  <c r="AN1130" i="13"/>
  <c r="AN1131" i="13"/>
  <c r="AN1132" i="13"/>
  <c r="AN1133" i="13"/>
  <c r="AN1134" i="13"/>
  <c r="AN1135" i="13"/>
  <c r="AN1136" i="13"/>
  <c r="AN1137" i="13"/>
  <c r="AN1138" i="13"/>
  <c r="AN1139" i="13"/>
  <c r="AN1140" i="13"/>
  <c r="AN1141" i="13"/>
  <c r="AN1142" i="13"/>
  <c r="AN1143" i="13"/>
  <c r="AN1144" i="13"/>
  <c r="AN1145" i="13"/>
  <c r="AN1146" i="13"/>
  <c r="AN1147" i="13"/>
  <c r="AN1148" i="13"/>
  <c r="AN1149" i="13"/>
  <c r="AN1150" i="13"/>
  <c r="AN1151" i="13"/>
  <c r="AN1152" i="13"/>
  <c r="AN1153" i="13"/>
  <c r="AN1154" i="13"/>
  <c r="AN1155" i="13"/>
  <c r="AN1156" i="13"/>
  <c r="AN1157" i="13"/>
  <c r="AN1158" i="13"/>
  <c r="AN1159" i="13"/>
  <c r="AN1160" i="13"/>
  <c r="AN1161" i="13"/>
  <c r="AN1162" i="13"/>
  <c r="AN1163" i="13"/>
  <c r="AN1164" i="13"/>
  <c r="AN1165" i="13"/>
  <c r="AN1166" i="13"/>
  <c r="AN1167" i="13"/>
  <c r="AN1168" i="13"/>
  <c r="AN1169" i="13"/>
  <c r="AN1170" i="13"/>
  <c r="AN1171" i="13"/>
  <c r="AN1172" i="13"/>
  <c r="AN1173" i="13"/>
  <c r="AN1174" i="13"/>
  <c r="AN1175" i="13"/>
  <c r="AN1176" i="13"/>
  <c r="AN1177" i="13"/>
  <c r="AN1178" i="13"/>
  <c r="AN1179" i="13"/>
  <c r="AN1180" i="13"/>
  <c r="AN1181" i="13"/>
  <c r="AN1182" i="13"/>
  <c r="AN1183" i="13"/>
  <c r="AN1184" i="13"/>
  <c r="AN1185" i="13"/>
  <c r="AN1186" i="13"/>
  <c r="AN1187" i="13"/>
  <c r="AN1188" i="13"/>
  <c r="AN1189" i="13"/>
  <c r="AN1190" i="13"/>
  <c r="AN1191" i="13"/>
  <c r="AN1192" i="13"/>
  <c r="AN1193" i="13"/>
  <c r="AN1194" i="13"/>
  <c r="AN1195" i="13"/>
  <c r="AN1196" i="13"/>
  <c r="AN1197" i="13"/>
  <c r="AN1198" i="13"/>
  <c r="AN1199" i="13"/>
  <c r="AN1200" i="13"/>
  <c r="AN1201" i="13"/>
  <c r="AN1202" i="13"/>
  <c r="AN1203" i="13"/>
  <c r="AN1204" i="13"/>
  <c r="AN1205" i="13"/>
  <c r="AN1206" i="13"/>
  <c r="AN1207" i="13"/>
  <c r="AN1208" i="13"/>
  <c r="AN1209" i="13"/>
  <c r="AN1210" i="13"/>
  <c r="AN1211" i="13"/>
  <c r="AN1212" i="13"/>
  <c r="AN1213" i="13"/>
  <c r="AN1214" i="13"/>
  <c r="AN1215" i="13"/>
  <c r="AN1216" i="13"/>
  <c r="AN1217" i="13"/>
  <c r="AN1218" i="13"/>
  <c r="AN1219" i="13"/>
  <c r="AN1220" i="13"/>
  <c r="AN1221" i="13"/>
  <c r="AN1222" i="13"/>
  <c r="AN1223" i="13"/>
  <c r="AN1224" i="13"/>
  <c r="AN1225" i="13"/>
  <c r="AN1226" i="13"/>
  <c r="AN1227" i="13"/>
  <c r="AN1228" i="13"/>
  <c r="AN1229" i="13"/>
  <c r="AN1230" i="13"/>
  <c r="AN1231" i="13"/>
  <c r="AN1232" i="13"/>
  <c r="AN1233" i="13"/>
  <c r="AN1234" i="13"/>
  <c r="AN1235" i="13"/>
  <c r="AN1236" i="13"/>
  <c r="AN1237" i="13"/>
  <c r="AN1238" i="13"/>
  <c r="AN1239" i="13"/>
  <c r="AN1240" i="13"/>
  <c r="AN1241" i="13"/>
  <c r="AN1242" i="13"/>
  <c r="AN1243" i="13"/>
  <c r="AN1244" i="13"/>
  <c r="AN1245" i="13"/>
  <c r="AN1246" i="13"/>
  <c r="AN1247" i="13"/>
  <c r="AN1248" i="13"/>
  <c r="AN1249" i="13"/>
  <c r="AN1250" i="13"/>
  <c r="AN1251" i="13"/>
  <c r="AN1252" i="13"/>
  <c r="AN1253" i="13"/>
  <c r="AN1254" i="13"/>
  <c r="AN1255" i="13"/>
  <c r="AN1256" i="13"/>
  <c r="AN1257" i="13"/>
  <c r="AN1258" i="13"/>
  <c r="AN1259" i="13"/>
  <c r="AN1260" i="13"/>
  <c r="AN1261" i="13"/>
  <c r="AN1262" i="13"/>
  <c r="AN1263" i="13"/>
  <c r="AN1264" i="13"/>
  <c r="AN1265" i="13"/>
  <c r="AN1266" i="13"/>
  <c r="AN1267" i="13"/>
  <c r="AN1268" i="13"/>
  <c r="AN1269" i="13"/>
  <c r="AN1270" i="13"/>
  <c r="AN1271" i="13"/>
  <c r="AN1272" i="13"/>
  <c r="AN1273" i="13"/>
  <c r="AN1274" i="13"/>
  <c r="AN1275" i="13"/>
  <c r="AN1276" i="13"/>
  <c r="AN1277" i="13"/>
  <c r="AN1278" i="13"/>
  <c r="AN1279" i="13"/>
  <c r="AN1280" i="13"/>
  <c r="AN1281" i="13"/>
  <c r="AN1282" i="13"/>
  <c r="AN1283" i="13"/>
  <c r="AN1284" i="13"/>
  <c r="AN1285" i="13"/>
  <c r="AN1286" i="13"/>
  <c r="AN1287" i="13"/>
  <c r="AN1288" i="13"/>
  <c r="AN1289" i="13"/>
  <c r="AN1290" i="13"/>
  <c r="AN1291" i="13"/>
  <c r="AN1292" i="13"/>
  <c r="AN1293" i="13"/>
  <c r="AN1294" i="13"/>
  <c r="AN1295" i="13"/>
  <c r="AN1296" i="13"/>
  <c r="AN1297" i="13"/>
  <c r="AN1298" i="13"/>
  <c r="AN1299" i="13"/>
  <c r="AN1300" i="13"/>
  <c r="AN1301" i="13"/>
  <c r="AN1302" i="13"/>
  <c r="AN1303" i="13"/>
  <c r="AN1304" i="13"/>
  <c r="AN1305" i="13"/>
  <c r="AN1306" i="13"/>
  <c r="AN1307" i="13"/>
  <c r="AN1308" i="13"/>
  <c r="AN1309" i="13"/>
  <c r="AN1310" i="13"/>
  <c r="AN1311" i="13"/>
  <c r="AN1312" i="13"/>
  <c r="AN1313" i="13"/>
  <c r="AN1314" i="13"/>
  <c r="AN1315" i="13"/>
  <c r="AN1316" i="13"/>
  <c r="AN1317" i="13"/>
  <c r="AN1318" i="13"/>
  <c r="AN1319" i="13"/>
  <c r="AN1320" i="13"/>
  <c r="AN1321" i="13"/>
  <c r="AN1322" i="13"/>
  <c r="AN1323" i="13"/>
  <c r="AN1324" i="13"/>
  <c r="AN1325" i="13"/>
  <c r="AN1326" i="13"/>
  <c r="AN1327" i="13"/>
  <c r="AN1328" i="13"/>
  <c r="AN1329" i="13"/>
  <c r="AN1330" i="13"/>
  <c r="AN1331" i="13"/>
  <c r="AN1332" i="13"/>
  <c r="AN1333" i="13"/>
  <c r="AN1334" i="13"/>
  <c r="AN1335" i="13"/>
  <c r="AN1336" i="13"/>
  <c r="AN1337" i="13"/>
  <c r="AN1338" i="13"/>
  <c r="AN1339" i="13"/>
  <c r="AN1340" i="13"/>
  <c r="AN1341" i="13"/>
  <c r="AN1342" i="13"/>
  <c r="AN1343" i="13"/>
  <c r="AN1344" i="13"/>
  <c r="AN1345" i="13"/>
  <c r="AN1346" i="13"/>
  <c r="AN1347" i="13"/>
  <c r="AN1348" i="13"/>
  <c r="AN1349" i="13"/>
  <c r="AN1350" i="13"/>
  <c r="AN1351" i="13"/>
  <c r="AN1352" i="13"/>
  <c r="AN1353" i="13"/>
  <c r="AN1354" i="13"/>
  <c r="AN1355" i="13"/>
  <c r="AN1356" i="13"/>
  <c r="AN1357" i="13"/>
  <c r="AN1358" i="13"/>
  <c r="AN1359" i="13"/>
  <c r="AN1360" i="13"/>
  <c r="AN1361" i="13"/>
  <c r="AN1362" i="13"/>
  <c r="AN1363" i="13"/>
  <c r="AN1364" i="13"/>
  <c r="AN1365" i="13"/>
  <c r="AN1366" i="13"/>
  <c r="AN1367" i="13"/>
  <c r="AN1368" i="13"/>
  <c r="AN1369" i="13"/>
  <c r="AN1370" i="13"/>
  <c r="AN1371" i="13"/>
  <c r="AN1372" i="13"/>
  <c r="AN1373" i="13"/>
  <c r="AN1374" i="13"/>
  <c r="AN1375" i="13"/>
  <c r="AN1376" i="13"/>
  <c r="AN1377" i="13"/>
  <c r="AN1378" i="13"/>
  <c r="AN1379" i="13"/>
  <c r="AN1380" i="13"/>
  <c r="AN1381" i="13"/>
  <c r="AN1382" i="13"/>
  <c r="AN1383" i="13"/>
  <c r="AN1384" i="13"/>
  <c r="AN1385" i="13"/>
  <c r="AN1386" i="13"/>
  <c r="AN1387" i="13"/>
  <c r="AN1388" i="13"/>
  <c r="AN1389" i="13"/>
  <c r="AN1390" i="13"/>
  <c r="AN1391" i="13"/>
  <c r="AN1392" i="13"/>
  <c r="AN1393" i="13"/>
  <c r="AN1394" i="13"/>
  <c r="AN1395" i="13"/>
  <c r="AN1396" i="13"/>
  <c r="AN1397" i="13"/>
  <c r="AN1398" i="13"/>
  <c r="AN1399" i="13"/>
  <c r="AN1400" i="13"/>
  <c r="AN1401" i="13"/>
  <c r="AN1402" i="13"/>
  <c r="AN1403" i="13"/>
  <c r="AN1404" i="13"/>
  <c r="AN1405" i="13"/>
  <c r="AN1406" i="13"/>
  <c r="AN1407" i="13"/>
  <c r="AN1408" i="13"/>
  <c r="AN1409" i="13"/>
  <c r="AN1410" i="13"/>
  <c r="AN1411" i="13"/>
  <c r="AN1412" i="13"/>
  <c r="AN1413" i="13"/>
  <c r="AN1414" i="13"/>
  <c r="AN1415" i="13"/>
  <c r="AN1416" i="13"/>
  <c r="AN1417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492" i="13"/>
  <c r="AN1493" i="13"/>
  <c r="AN1494" i="13"/>
  <c r="AN1495" i="13"/>
  <c r="AN1496" i="13"/>
  <c r="AN1497" i="13"/>
  <c r="AN1498" i="13"/>
  <c r="AN1499" i="13"/>
  <c r="AN1500" i="13"/>
  <c r="AN1501" i="13"/>
  <c r="AN1502" i="13"/>
  <c r="AN1503" i="13"/>
  <c r="AN1504" i="13"/>
  <c r="AN1505" i="13"/>
  <c r="AN1506" i="13"/>
  <c r="AN1507" i="13"/>
  <c r="AN1508" i="13"/>
  <c r="AN1509" i="13"/>
  <c r="AN1510" i="13"/>
  <c r="AN1511" i="13"/>
  <c r="AN1512" i="13"/>
  <c r="AN1513" i="13"/>
  <c r="AN1514" i="13"/>
  <c r="AN1515" i="13"/>
  <c r="AN1516" i="13"/>
  <c r="AN1517" i="13"/>
  <c r="AN1518" i="13"/>
  <c r="AN1519" i="13"/>
  <c r="AN1520" i="13"/>
  <c r="AN1521" i="13"/>
  <c r="AN1522" i="13"/>
  <c r="AN1523" i="13"/>
  <c r="AN1524" i="13"/>
  <c r="AN1525" i="13"/>
  <c r="AN1526" i="13"/>
  <c r="AN1527" i="13"/>
  <c r="AN1528" i="13"/>
  <c r="AN1529" i="13"/>
  <c r="AN1530" i="13"/>
  <c r="AN1531" i="13"/>
  <c r="AN1532" i="13"/>
  <c r="AN1533" i="13"/>
  <c r="AN1534" i="13"/>
  <c r="AN1535" i="13"/>
  <c r="AN1536" i="13"/>
  <c r="AN1537" i="13"/>
  <c r="AN1538" i="13"/>
  <c r="AN1539" i="13"/>
  <c r="AN1540" i="13"/>
  <c r="AN1541" i="13"/>
  <c r="AN1542" i="13"/>
  <c r="AN1543" i="13"/>
  <c r="AN1544" i="13"/>
  <c r="AN1545" i="13"/>
  <c r="AN1546" i="13"/>
  <c r="AN1547" i="13"/>
  <c r="AN1548" i="13"/>
  <c r="AN1549" i="13"/>
  <c r="AN1550" i="13"/>
  <c r="AN1551" i="13"/>
  <c r="AN1552" i="13"/>
  <c r="AN1553" i="13"/>
  <c r="AN1554" i="13"/>
  <c r="AN1555" i="13"/>
  <c r="AN1556" i="13"/>
  <c r="AN1557" i="13"/>
  <c r="AN1558" i="13"/>
  <c r="AN1559" i="13"/>
  <c r="AN1560" i="13"/>
  <c r="AN1561" i="13"/>
  <c r="AN1562" i="13"/>
  <c r="AN1563" i="13"/>
  <c r="AN1564" i="13"/>
  <c r="AN1565" i="13"/>
  <c r="AN1566" i="13"/>
  <c r="AN1567" i="13"/>
  <c r="AN1568" i="13"/>
  <c r="AN1569" i="13"/>
  <c r="AN1570" i="13"/>
  <c r="AN1571" i="13"/>
  <c r="AN1572" i="13"/>
  <c r="AN1573" i="13"/>
  <c r="AN1574" i="13"/>
  <c r="AN1575" i="13"/>
  <c r="AN1576" i="13"/>
  <c r="AN1577" i="13"/>
  <c r="AN1578" i="13"/>
  <c r="AN1579" i="13"/>
  <c r="AN1580" i="13"/>
  <c r="AN1581" i="13"/>
  <c r="AN1582" i="13"/>
  <c r="AN1583" i="13"/>
  <c r="AN1584" i="13"/>
  <c r="AN1585" i="13"/>
  <c r="AN1586" i="13"/>
  <c r="AN1587" i="13"/>
  <c r="AN1588" i="13"/>
  <c r="AN1589" i="13"/>
  <c r="AN1590" i="13"/>
  <c r="AN1591" i="13"/>
  <c r="AN1592" i="13"/>
  <c r="AN1593" i="13"/>
  <c r="AN1594" i="13"/>
  <c r="AN1595" i="13"/>
  <c r="AN1596" i="13"/>
  <c r="AN1597" i="13"/>
  <c r="AN1598" i="13"/>
  <c r="AN1599" i="13"/>
  <c r="AN1600" i="13"/>
  <c r="AN1601" i="13"/>
  <c r="AN1602" i="13"/>
  <c r="AN1603" i="13"/>
  <c r="AN1604" i="13"/>
  <c r="AN1605" i="13"/>
  <c r="AN1606" i="13"/>
  <c r="AN1607" i="13"/>
  <c r="AN1608" i="13"/>
  <c r="AN1609" i="13"/>
  <c r="AN1610" i="13"/>
  <c r="AN1611" i="13"/>
  <c r="AN1612" i="13"/>
  <c r="AN1613" i="13"/>
  <c r="AN1614" i="13"/>
  <c r="AN1615" i="13"/>
  <c r="AN1616" i="13"/>
  <c r="AN1617" i="13"/>
  <c r="AN1618" i="13"/>
  <c r="AN1619" i="13"/>
  <c r="AN1620" i="13"/>
  <c r="AN1621" i="13"/>
  <c r="AN1622" i="13"/>
  <c r="AN1623" i="13"/>
  <c r="AN1624" i="13"/>
  <c r="AN1625" i="13"/>
  <c r="AN1626" i="13"/>
  <c r="AN1627" i="13"/>
  <c r="AN1628" i="13"/>
  <c r="AN1629" i="13"/>
  <c r="AN1630" i="13"/>
  <c r="AN1631" i="13"/>
  <c r="AN1632" i="13"/>
  <c r="AN1633" i="13"/>
  <c r="AN1634" i="13"/>
  <c r="AN1635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0" i="13"/>
  <c r="AN1711" i="13"/>
  <c r="AN1712" i="13"/>
  <c r="AN1713" i="13"/>
  <c r="AN1714" i="13"/>
  <c r="AN1715" i="13"/>
  <c r="AN1716" i="13"/>
  <c r="AN1717" i="13"/>
  <c r="AN1718" i="13"/>
  <c r="AN1719" i="13"/>
  <c r="AN1720" i="13"/>
  <c r="AN1721" i="13"/>
  <c r="AN1722" i="13"/>
  <c r="AN1723" i="13"/>
  <c r="AN1724" i="13"/>
  <c r="AN1725" i="13"/>
  <c r="AN1726" i="13"/>
  <c r="AN1727" i="13"/>
  <c r="AN1728" i="13"/>
  <c r="AN1729" i="13"/>
  <c r="AN1730" i="13"/>
  <c r="AN1731" i="13"/>
  <c r="AN1732" i="13"/>
  <c r="AN1733" i="13"/>
  <c r="AN1734" i="13"/>
  <c r="AN1735" i="13"/>
  <c r="AN1736" i="13"/>
  <c r="AN1737" i="13"/>
  <c r="AN1738" i="13"/>
  <c r="AN1739" i="13"/>
  <c r="AN1740" i="13"/>
  <c r="AN1741" i="13"/>
  <c r="AN1742" i="13"/>
  <c r="AN1743" i="13"/>
  <c r="AN1744" i="13"/>
  <c r="AN1745" i="13"/>
  <c r="AN1746" i="13"/>
  <c r="AN1747" i="13"/>
  <c r="AN1748" i="13"/>
  <c r="AN1749" i="13"/>
  <c r="AN1750" i="13"/>
  <c r="AN1751" i="13"/>
  <c r="AN1752" i="13"/>
  <c r="AN1753" i="13"/>
  <c r="AN1754" i="13"/>
  <c r="AN1755" i="13"/>
  <c r="AN1756" i="13"/>
  <c r="AN1757" i="13"/>
  <c r="AN1758" i="13"/>
  <c r="AN1759" i="13"/>
  <c r="AN1760" i="13"/>
  <c r="AN1761" i="13"/>
  <c r="AN1762" i="13"/>
  <c r="AN1763" i="13"/>
  <c r="AN1764" i="13"/>
  <c r="AN1765" i="13"/>
  <c r="AN1766" i="13"/>
  <c r="AN1767" i="13"/>
  <c r="AN1768" i="13"/>
  <c r="AN1769" i="13"/>
  <c r="AN1770" i="13"/>
  <c r="AN1771" i="13"/>
  <c r="AN1772" i="13"/>
  <c r="AN1773" i="13"/>
  <c r="AN1774" i="13"/>
  <c r="AN1775" i="13"/>
  <c r="AN1776" i="13"/>
  <c r="AN1777" i="13"/>
  <c r="AN1778" i="13"/>
  <c r="AN1779" i="13"/>
  <c r="AN1780" i="13"/>
  <c r="AN1781" i="13"/>
  <c r="AN1782" i="13"/>
  <c r="AN1783" i="13"/>
  <c r="AN1784" i="13"/>
  <c r="AN1785" i="13"/>
  <c r="AN1786" i="13"/>
  <c r="AN1787" i="13"/>
  <c r="AN1788" i="13"/>
  <c r="AN1789" i="13"/>
  <c r="AN1790" i="13"/>
  <c r="AN1791" i="13"/>
  <c r="AN1792" i="13"/>
  <c r="AN1793" i="13"/>
  <c r="AN1794" i="13"/>
  <c r="AN1795" i="13"/>
  <c r="AN1796" i="13"/>
  <c r="AN1797" i="13"/>
  <c r="AN1798" i="13"/>
  <c r="AN1799" i="13"/>
  <c r="AN1800" i="13"/>
  <c r="AN1801" i="13"/>
  <c r="AN1802" i="13"/>
  <c r="AN1803" i="13"/>
  <c r="AN1804" i="13"/>
  <c r="AN1805" i="13"/>
  <c r="AN1806" i="13"/>
  <c r="AN1807" i="13"/>
  <c r="AN1808" i="13"/>
  <c r="AN1809" i="13"/>
  <c r="AN1810" i="13"/>
  <c r="AN1811" i="13"/>
  <c r="AN1812" i="13"/>
  <c r="AN1813" i="13"/>
  <c r="AN1814" i="13"/>
  <c r="AN1815" i="13"/>
  <c r="AN1816" i="13"/>
  <c r="AN1817" i="13"/>
  <c r="AN1818" i="13"/>
  <c r="AN1819" i="13"/>
  <c r="AN1820" i="13"/>
  <c r="AN1821" i="13"/>
  <c r="AN1822" i="13"/>
  <c r="AN1823" i="13"/>
  <c r="AN1824" i="13"/>
  <c r="AN1825" i="13"/>
  <c r="AN1826" i="13"/>
  <c r="AN1827" i="13"/>
  <c r="AN1828" i="13"/>
  <c r="AN1829" i="13"/>
  <c r="AN1830" i="13"/>
  <c r="AN1831" i="13"/>
  <c r="AN1832" i="13"/>
  <c r="AN1833" i="13"/>
  <c r="AN1834" i="13"/>
  <c r="AN1835" i="13"/>
  <c r="AN1836" i="13"/>
  <c r="AN1837" i="13"/>
  <c r="AN1838" i="13"/>
  <c r="AN1839" i="13"/>
  <c r="AN1840" i="13"/>
  <c r="AN1841" i="13"/>
  <c r="AN1842" i="13"/>
  <c r="AN1843" i="13"/>
  <c r="AN1844" i="13"/>
  <c r="AN1845" i="13"/>
  <c r="AN1846" i="13"/>
  <c r="AN1847" i="13"/>
  <c r="AN1848" i="13"/>
  <c r="AN1849" i="13"/>
  <c r="AN1850" i="13"/>
  <c r="AN1851" i="13"/>
  <c r="AN1852" i="13"/>
  <c r="AN1853" i="13"/>
  <c r="AN1854" i="13"/>
  <c r="AN1855" i="13"/>
  <c r="AN1856" i="13"/>
  <c r="AN1857" i="13"/>
  <c r="AN1858" i="13"/>
  <c r="AN1859" i="13"/>
  <c r="AN1860" i="13"/>
  <c r="AN1861" i="13"/>
  <c r="AN1862" i="13"/>
  <c r="AN1863" i="13"/>
  <c r="AN1864" i="13"/>
  <c r="AN1865" i="13"/>
  <c r="AN1866" i="13"/>
  <c r="AN1867" i="13"/>
  <c r="AN1868" i="13"/>
  <c r="AN1869" i="13"/>
  <c r="AN1870" i="13"/>
  <c r="AN1871" i="13"/>
  <c r="AN1872" i="13"/>
  <c r="AN1873" i="13"/>
  <c r="AN1874" i="13"/>
  <c r="AN1875" i="13"/>
  <c r="AN1876" i="13"/>
  <c r="AN1877" i="13"/>
  <c r="AN1878" i="13"/>
  <c r="AN1879" i="13"/>
  <c r="AN1880" i="13"/>
  <c r="AN1881" i="13"/>
  <c r="AN1882" i="13"/>
  <c r="AN1883" i="13"/>
  <c r="AN1884" i="13"/>
  <c r="AN1885" i="13"/>
  <c r="AN1886" i="13"/>
  <c r="AN1887" i="13"/>
  <c r="AN1888" i="13"/>
  <c r="AN1889" i="13"/>
  <c r="AN1890" i="13"/>
  <c r="AN1891" i="13"/>
  <c r="AN1892" i="13"/>
  <c r="AN1893" i="13"/>
  <c r="AN1894" i="13"/>
  <c r="AN1895" i="13"/>
  <c r="AN1896" i="13"/>
  <c r="AN1897" i="13"/>
  <c r="AN1898" i="13"/>
  <c r="AN1899" i="13"/>
  <c r="AN1900" i="13"/>
  <c r="AN1901" i="13"/>
  <c r="AN1902" i="13"/>
  <c r="AN1903" i="13"/>
  <c r="AN1904" i="13"/>
  <c r="AN1905" i="13"/>
  <c r="AN1906" i="13"/>
  <c r="AN1907" i="13"/>
  <c r="AN1908" i="13"/>
  <c r="AN1909" i="13"/>
  <c r="AN1910" i="13"/>
  <c r="AN1911" i="13"/>
  <c r="AN1912" i="13"/>
  <c r="AN1913" i="13"/>
  <c r="AN1914" i="13"/>
  <c r="AN1915" i="13"/>
  <c r="AN1916" i="13"/>
  <c r="AN1917" i="13"/>
  <c r="AN1918" i="13"/>
  <c r="AN1919" i="13"/>
  <c r="AN1920" i="13"/>
  <c r="AN1921" i="13"/>
  <c r="AN1922" i="13"/>
  <c r="AN1923" i="13"/>
  <c r="AN1924" i="13"/>
  <c r="AN1925" i="13"/>
  <c r="AN1926" i="13"/>
  <c r="AN1927" i="13"/>
  <c r="AN1928" i="13"/>
  <c r="AN1929" i="13"/>
  <c r="AN1930" i="13"/>
  <c r="AN1931" i="13"/>
  <c r="AN1932" i="13"/>
  <c r="AN1933" i="13"/>
  <c r="AN1934" i="13"/>
  <c r="AN1935" i="13"/>
  <c r="AN1936" i="13"/>
  <c r="AN1937" i="13"/>
  <c r="AN1938" i="13"/>
  <c r="AN1939" i="13"/>
  <c r="AN1940" i="13"/>
  <c r="AN1941" i="13"/>
  <c r="AN1942" i="13"/>
  <c r="AN1943" i="13"/>
  <c r="AN1944" i="13"/>
  <c r="AN1945" i="13"/>
  <c r="AN1946" i="13"/>
  <c r="AN1947" i="13"/>
  <c r="AN1948" i="13"/>
  <c r="AN1949" i="13"/>
  <c r="AN1950" i="13"/>
  <c r="AN1951" i="13"/>
  <c r="AN1952" i="13"/>
  <c r="AN1953" i="13"/>
  <c r="AN1954" i="13"/>
  <c r="AN1955" i="13"/>
  <c r="AN1956" i="13"/>
  <c r="AN1957" i="13"/>
  <c r="AN1958" i="13"/>
  <c r="AN1959" i="13"/>
  <c r="AN1960" i="13"/>
  <c r="AN1961" i="13"/>
  <c r="AN1962" i="13"/>
  <c r="AN1963" i="13"/>
  <c r="AN1964" i="13"/>
  <c r="AN1965" i="13"/>
  <c r="AN1966" i="13"/>
  <c r="AN1967" i="13"/>
  <c r="AN1968" i="13"/>
  <c r="AN1969" i="13"/>
  <c r="AN1970" i="13"/>
  <c r="AN1971" i="13"/>
  <c r="AN1972" i="13"/>
  <c r="AN1973" i="13"/>
  <c r="AN1974" i="13"/>
  <c r="AN1975" i="13"/>
  <c r="AN1976" i="13"/>
  <c r="AN1977" i="13"/>
  <c r="AN1978" i="13"/>
  <c r="AN1979" i="13"/>
  <c r="AN1980" i="13"/>
  <c r="AN1981" i="13"/>
  <c r="AN1982" i="13"/>
  <c r="AN1983" i="13"/>
  <c r="AN1984" i="13"/>
  <c r="AN1985" i="13"/>
  <c r="AN1986" i="13"/>
  <c r="AN1987" i="13"/>
  <c r="AN1988" i="13"/>
  <c r="AN1989" i="13"/>
  <c r="AN1990" i="13"/>
  <c r="AN1991" i="13"/>
  <c r="AN1992" i="13"/>
  <c r="AN1993" i="13"/>
  <c r="AN1994" i="13"/>
  <c r="AN1995" i="13"/>
  <c r="AN1996" i="13"/>
  <c r="AN1997" i="13"/>
  <c r="AN1998" i="13"/>
  <c r="AN1999" i="13"/>
  <c r="AN2000" i="13"/>
  <c r="AN2001" i="13"/>
  <c r="AN2002" i="13"/>
  <c r="AN2003" i="13"/>
  <c r="AN2004" i="13"/>
  <c r="AN2005" i="13"/>
  <c r="AN2006" i="13"/>
  <c r="AN2007" i="13"/>
  <c r="AN2008" i="13"/>
  <c r="AN2009" i="13"/>
  <c r="AN2010" i="13"/>
  <c r="AN2011" i="13"/>
  <c r="AN2012" i="13"/>
  <c r="AN2013" i="13"/>
  <c r="AN2014" i="13"/>
  <c r="AN2015" i="13"/>
  <c r="AN2016" i="13"/>
  <c r="AN2017" i="13"/>
  <c r="AN2018" i="13"/>
  <c r="AN2019" i="13"/>
  <c r="AN2020" i="13"/>
  <c r="AN2021" i="13"/>
  <c r="AN2022" i="13"/>
  <c r="AN2023" i="13"/>
  <c r="AN2024" i="13"/>
  <c r="AN2025" i="13"/>
  <c r="AN2026" i="13"/>
  <c r="AN2027" i="13"/>
  <c r="AN2028" i="13"/>
  <c r="AN2029" i="13"/>
  <c r="AN2030" i="13"/>
  <c r="AN2031" i="13"/>
  <c r="AN2032" i="13"/>
  <c r="AN2033" i="13"/>
  <c r="AN2034" i="13"/>
  <c r="AN2035" i="13"/>
  <c r="AN2036" i="13"/>
  <c r="AN2037" i="13"/>
  <c r="AN2038" i="13"/>
  <c r="AN2039" i="13"/>
  <c r="AN2040" i="13"/>
  <c r="AN2041" i="13"/>
  <c r="AN2042" i="13"/>
  <c r="AN2043" i="13"/>
  <c r="AN2044" i="13"/>
  <c r="AN2045" i="13"/>
  <c r="AN2046" i="13"/>
  <c r="AN2047" i="13"/>
  <c r="AN2048" i="13"/>
  <c r="AN2049" i="13"/>
  <c r="AN2050" i="13"/>
  <c r="AN2051" i="13"/>
  <c r="AN2052" i="13"/>
  <c r="AN2053" i="13"/>
  <c r="AN2054" i="13"/>
  <c r="AN2055" i="13"/>
  <c r="AN2056" i="13"/>
  <c r="AN2057" i="13"/>
  <c r="AN2058" i="13"/>
  <c r="AN2059" i="13"/>
  <c r="AN2060" i="13"/>
  <c r="AN2061" i="13"/>
  <c r="AN2062" i="13"/>
  <c r="AN2063" i="13"/>
  <c r="AN2064" i="13"/>
  <c r="AN2065" i="13"/>
  <c r="AN2066" i="13"/>
  <c r="AN2067" i="13"/>
  <c r="AN2068" i="13"/>
  <c r="AN2069" i="13"/>
  <c r="AN2070" i="13"/>
  <c r="AN2071" i="13"/>
  <c r="AN2072" i="13"/>
  <c r="AN2073" i="13"/>
  <c r="AN2074" i="13"/>
  <c r="AN2075" i="13"/>
  <c r="AN2076" i="13"/>
  <c r="AN2077" i="13"/>
  <c r="AN2078" i="13"/>
  <c r="AN2079" i="13"/>
  <c r="AN2080" i="13"/>
  <c r="AN2081" i="13"/>
  <c r="AN2082" i="13"/>
  <c r="AN2083" i="13"/>
  <c r="AN2084" i="13"/>
  <c r="AN2085" i="13"/>
  <c r="AN2086" i="13"/>
  <c r="AN2087" i="13"/>
  <c r="AN2088" i="13"/>
  <c r="AN2089" i="13"/>
  <c r="AN2090" i="13"/>
  <c r="AN2091" i="13"/>
  <c r="AN2092" i="13"/>
  <c r="AN2093" i="13"/>
  <c r="AN2094" i="13"/>
  <c r="AN2095" i="13"/>
  <c r="AN2096" i="13"/>
  <c r="AN2097" i="13"/>
  <c r="AN2098" i="13"/>
  <c r="AN2099" i="13"/>
  <c r="AN2100" i="13"/>
  <c r="AN2101" i="13"/>
  <c r="AN2102" i="13"/>
  <c r="AN2103" i="13"/>
  <c r="AN2104" i="13"/>
  <c r="AN2105" i="13"/>
  <c r="AN2106" i="13"/>
  <c r="AN2107" i="13"/>
  <c r="AN2108" i="13"/>
  <c r="AN2109" i="13"/>
  <c r="AN2110" i="13"/>
  <c r="AN2111" i="13"/>
  <c r="AN2112" i="13"/>
  <c r="AN2113" i="13"/>
  <c r="AN2114" i="13"/>
  <c r="AN2115" i="13"/>
  <c r="AN2116" i="13"/>
  <c r="AN2117" i="13"/>
  <c r="AN2118" i="13"/>
  <c r="AN2119" i="13"/>
  <c r="AN2120" i="13"/>
  <c r="AN2121" i="13"/>
  <c r="AN2122" i="13"/>
  <c r="AN2123" i="13"/>
  <c r="AN2124" i="13"/>
  <c r="AN2125" i="13"/>
  <c r="AN2126" i="13"/>
  <c r="AN2127" i="13"/>
  <c r="AN2128" i="13"/>
  <c r="AN2129" i="13"/>
  <c r="AN2130" i="13"/>
  <c r="AN2131" i="13"/>
  <c r="AN2132" i="13"/>
  <c r="AN2133" i="13"/>
  <c r="AN2134" i="13"/>
  <c r="AN2135" i="13"/>
  <c r="AN2136" i="13"/>
  <c r="AN2137" i="13"/>
  <c r="AN2138" i="13"/>
  <c r="AN2139" i="13"/>
  <c r="AN2140" i="13"/>
  <c r="AN2141" i="13"/>
  <c r="AN2142" i="13"/>
  <c r="AN2143" i="13"/>
  <c r="AN2144" i="13"/>
  <c r="AN2145" i="13"/>
  <c r="AN2146" i="13"/>
  <c r="AN2147" i="13"/>
  <c r="AN2148" i="13"/>
  <c r="AN2149" i="13"/>
  <c r="AN2150" i="13"/>
  <c r="AN2151" i="13"/>
  <c r="AN2152" i="13"/>
  <c r="AN2153" i="13"/>
  <c r="AN2154" i="13"/>
  <c r="AN2155" i="13"/>
  <c r="AN2156" i="13"/>
  <c r="AN2157" i="13"/>
  <c r="AN2158" i="13"/>
  <c r="AN2159" i="13"/>
  <c r="AN2160" i="13"/>
  <c r="AN2161" i="13"/>
  <c r="AN2162" i="13"/>
  <c r="AN2163" i="13"/>
  <c r="AN2164" i="13"/>
  <c r="AN2165" i="13"/>
  <c r="AN2166" i="13"/>
  <c r="AN2167" i="13"/>
  <c r="AN2168" i="13"/>
  <c r="AN2169" i="13"/>
  <c r="AN2170" i="13"/>
  <c r="AN2171" i="13"/>
  <c r="AN2172" i="13"/>
  <c r="AN2173" i="13"/>
  <c r="AN2174" i="13"/>
  <c r="AN2175" i="13"/>
  <c r="AN2176" i="13"/>
  <c r="AN2177" i="13"/>
  <c r="AN2178" i="13"/>
  <c r="AN2179" i="13"/>
  <c r="AN2180" i="13"/>
  <c r="AN2181" i="13"/>
  <c r="AN2182" i="13"/>
  <c r="AN2183" i="13"/>
  <c r="AN2184" i="13"/>
  <c r="AN2185" i="13"/>
  <c r="AN2186" i="13"/>
  <c r="AN2187" i="13"/>
  <c r="AN2188" i="13"/>
  <c r="AN2189" i="13"/>
  <c r="AN2190" i="13"/>
  <c r="AN2191" i="13"/>
  <c r="AN2192" i="13"/>
  <c r="AN2193" i="13"/>
  <c r="AN2194" i="13"/>
  <c r="AN2195" i="13"/>
  <c r="AN2196" i="13"/>
  <c r="AN2197" i="13"/>
  <c r="AN2198" i="13"/>
  <c r="AN2199" i="13"/>
  <c r="AN2200" i="13"/>
  <c r="AN2201" i="13"/>
  <c r="AN2202" i="13"/>
  <c r="AN2203" i="13"/>
  <c r="AN2204" i="13"/>
  <c r="AN2205" i="13"/>
  <c r="AN2206" i="13"/>
  <c r="AN2207" i="13"/>
  <c r="AN2208" i="13"/>
  <c r="AN2209" i="13"/>
  <c r="AN2210" i="13"/>
  <c r="AN2211" i="13"/>
  <c r="AN2212" i="13"/>
  <c r="AN2213" i="13"/>
  <c r="AN2214" i="13"/>
  <c r="AN2215" i="13"/>
  <c r="AN2216" i="13"/>
  <c r="AN2217" i="13"/>
  <c r="AN2218" i="13"/>
  <c r="AN2219" i="13"/>
  <c r="AN2220" i="13"/>
  <c r="AN2221" i="13"/>
  <c r="AN2222" i="13"/>
  <c r="AN2223" i="13"/>
  <c r="AN2224" i="13"/>
  <c r="AN2225" i="13"/>
  <c r="AN2226" i="13"/>
  <c r="AN2227" i="13"/>
  <c r="AN2228" i="13"/>
  <c r="AN2229" i="13"/>
  <c r="AN2230" i="13"/>
  <c r="AN2231" i="13"/>
  <c r="AN2232" i="13"/>
  <c r="AN2233" i="13"/>
  <c r="AN2234" i="13"/>
  <c r="AN2235" i="13"/>
  <c r="AN2236" i="13"/>
  <c r="AN2237" i="13"/>
  <c r="AN2238" i="13"/>
  <c r="AN2239" i="13"/>
  <c r="AN2240" i="13"/>
  <c r="AN2241" i="13"/>
  <c r="AN2242" i="13"/>
  <c r="AN2243" i="13"/>
  <c r="AN2244" i="13"/>
  <c r="AN2245" i="13"/>
  <c r="AN2246" i="13"/>
  <c r="AN2247" i="13"/>
  <c r="AN2248" i="13"/>
  <c r="AN2249" i="13"/>
  <c r="AN2250" i="13"/>
  <c r="AN2251" i="13"/>
  <c r="AN2252" i="13"/>
  <c r="AN2253" i="13"/>
  <c r="AN2254" i="13"/>
  <c r="AN2255" i="13"/>
  <c r="AN2256" i="13"/>
  <c r="AN2257" i="13"/>
  <c r="AN2258" i="13"/>
  <c r="AN2259" i="13"/>
  <c r="AN2260" i="13"/>
  <c r="AN2261" i="13"/>
  <c r="AN2262" i="13"/>
  <c r="AN2263" i="13"/>
  <c r="AN2264" i="13"/>
  <c r="AN2265" i="13"/>
  <c r="AN2266" i="13"/>
  <c r="AN2267" i="13"/>
  <c r="AN2268" i="13"/>
  <c r="AN2269" i="13"/>
  <c r="AN2270" i="13"/>
  <c r="AN2271" i="13"/>
  <c r="AN2272" i="13"/>
  <c r="AN2273" i="13"/>
  <c r="AN2274" i="13"/>
  <c r="AN2275" i="13"/>
  <c r="AN2276" i="13"/>
  <c r="AN2277" i="13"/>
  <c r="AN2278" i="13"/>
  <c r="AN2279" i="13"/>
  <c r="AN2280" i="13"/>
  <c r="AN2281" i="13"/>
  <c r="AN2282" i="13"/>
  <c r="AN2283" i="13"/>
  <c r="AN2284" i="13"/>
  <c r="AN2285" i="13"/>
  <c r="AN2286" i="13"/>
  <c r="AN2287" i="13"/>
  <c r="AN2288" i="13"/>
  <c r="AN2289" i="13"/>
  <c r="AN2290" i="13"/>
  <c r="AN2291" i="13"/>
  <c r="AN2292" i="13"/>
  <c r="AN2293" i="13"/>
  <c r="AN2294" i="13"/>
  <c r="AN2295" i="13"/>
  <c r="AN2296" i="13"/>
  <c r="AN2297" i="13"/>
  <c r="AN2298" i="13"/>
  <c r="AN2299" i="13"/>
  <c r="AN2300" i="13"/>
  <c r="AN2301" i="13"/>
  <c r="AN2302" i="13"/>
  <c r="AN2303" i="13"/>
  <c r="AN2304" i="13"/>
  <c r="AN2305" i="13"/>
  <c r="AN2306" i="13"/>
  <c r="AN2307" i="13"/>
  <c r="AN2308" i="13"/>
  <c r="AN2309" i="13"/>
  <c r="AN2310" i="13"/>
  <c r="AN2311" i="13"/>
  <c r="AN2312" i="13"/>
  <c r="AN2313" i="13"/>
  <c r="AN2314" i="13"/>
  <c r="AN2315" i="13"/>
  <c r="AN2316" i="13"/>
  <c r="AN2317" i="13"/>
  <c r="AN2318" i="13"/>
  <c r="AN2319" i="13"/>
  <c r="AN2320" i="13"/>
  <c r="AN2321" i="13"/>
  <c r="AN2322" i="13"/>
  <c r="AN2323" i="13"/>
  <c r="AN2324" i="13"/>
  <c r="AN2325" i="13"/>
  <c r="AN2326" i="13"/>
  <c r="AN2327" i="13"/>
  <c r="AN2328" i="13"/>
  <c r="AN2329" i="13"/>
  <c r="AN2330" i="13"/>
  <c r="AN2331" i="13"/>
  <c r="AN2332" i="13"/>
  <c r="AN2333" i="13"/>
  <c r="AN2334" i="13"/>
  <c r="AN2335" i="13"/>
  <c r="AN2336" i="13"/>
  <c r="AN2337" i="13"/>
  <c r="AN2338" i="13"/>
  <c r="AN2339" i="13"/>
  <c r="AN2340" i="13"/>
  <c r="AN2341" i="13"/>
  <c r="AN2342" i="13"/>
  <c r="AN2343" i="13"/>
  <c r="AN2344" i="13"/>
  <c r="AN2345" i="13"/>
  <c r="AN2346" i="13"/>
  <c r="AN2347" i="13"/>
  <c r="AN2348" i="13"/>
  <c r="AN2349" i="13"/>
  <c r="AN2350" i="13"/>
  <c r="AN2351" i="13"/>
  <c r="AN2352" i="13"/>
  <c r="AN2353" i="13"/>
  <c r="AN2354" i="13"/>
  <c r="AN2355" i="13"/>
  <c r="AN2356" i="13"/>
  <c r="AN2357" i="13"/>
  <c r="AN2358" i="13"/>
  <c r="AN2359" i="13"/>
  <c r="AN2360" i="13"/>
  <c r="AN2361" i="13"/>
  <c r="AN2362" i="13"/>
  <c r="AN2363" i="13"/>
  <c r="AN2364" i="13"/>
  <c r="AN2365" i="13"/>
  <c r="AN2366" i="13"/>
  <c r="AN2367" i="13"/>
  <c r="AN2368" i="13"/>
  <c r="AN2369" i="13"/>
  <c r="AN2370" i="13"/>
  <c r="AN2371" i="13"/>
  <c r="AN2372" i="13"/>
  <c r="AN2373" i="13"/>
  <c r="AN2374" i="13"/>
  <c r="AN2375" i="13"/>
  <c r="AN2376" i="13"/>
  <c r="AN2377" i="13"/>
  <c r="AN2378" i="13"/>
  <c r="AN2379" i="13"/>
  <c r="AN2380" i="13"/>
  <c r="AN2381" i="13"/>
  <c r="AN2382" i="13"/>
  <c r="AN2383" i="13"/>
  <c r="AN2384" i="13"/>
  <c r="AN2385" i="13"/>
  <c r="AN2386" i="13"/>
  <c r="AN2387" i="13"/>
  <c r="AN2388" i="13"/>
  <c r="AN2389" i="13"/>
  <c r="AN2390" i="13"/>
  <c r="AN2391" i="13"/>
  <c r="AN2392" i="13"/>
  <c r="AN2393" i="13"/>
  <c r="AN2394" i="13"/>
  <c r="AN2395" i="13"/>
  <c r="AN2396" i="13"/>
  <c r="AN2397" i="13"/>
  <c r="AN2398" i="13"/>
  <c r="AN2399" i="13"/>
  <c r="AN2400" i="13"/>
  <c r="AN2401" i="13"/>
  <c r="AN2402" i="13"/>
  <c r="AN2403" i="13"/>
  <c r="AN2404" i="13"/>
  <c r="AN2405" i="13"/>
  <c r="AN2406" i="13"/>
  <c r="AN2407" i="13"/>
  <c r="AN2408" i="13"/>
  <c r="AN2409" i="13"/>
  <c r="AN2410" i="13"/>
  <c r="AN2411" i="13"/>
  <c r="AN2412" i="13"/>
  <c r="AN2413" i="13"/>
  <c r="AN2414" i="13"/>
  <c r="AN2415" i="13"/>
  <c r="AN2416" i="13"/>
  <c r="AN2417" i="13"/>
  <c r="AN2418" i="13"/>
  <c r="AN2419" i="13"/>
  <c r="AN2420" i="13"/>
  <c r="AN2421" i="13"/>
  <c r="AN2422" i="13"/>
  <c r="AN2423" i="13"/>
  <c r="AN2424" i="13"/>
  <c r="AN2425" i="13"/>
  <c r="AN2426" i="13"/>
  <c r="AN2427" i="13"/>
  <c r="AN2428" i="13"/>
  <c r="AN2429" i="13"/>
  <c r="AN2430" i="13"/>
  <c r="AN2431" i="13"/>
  <c r="AN2432" i="13"/>
  <c r="AN2433" i="13"/>
  <c r="AN2434" i="13"/>
  <c r="AN2435" i="13"/>
  <c r="AN2436" i="13"/>
  <c r="AN2437" i="13"/>
  <c r="AN2438" i="13"/>
  <c r="AN2439" i="13"/>
  <c r="AN2440" i="13"/>
  <c r="AN2441" i="13"/>
  <c r="AN2442" i="13"/>
  <c r="AN2443" i="13"/>
  <c r="AN2444" i="13"/>
  <c r="AN2445" i="13"/>
  <c r="AN2446" i="13"/>
  <c r="AN2447" i="13"/>
  <c r="AN2448" i="13"/>
  <c r="AN2449" i="13"/>
  <c r="AN2450" i="13"/>
  <c r="AN2451" i="13"/>
  <c r="AN2452" i="13"/>
  <c r="AN2453" i="13"/>
  <c r="AN2454" i="13"/>
  <c r="AN2455" i="13"/>
  <c r="AN2456" i="13"/>
  <c r="AN2457" i="13"/>
  <c r="AN2458" i="13"/>
  <c r="AN2459" i="13"/>
  <c r="AN2460" i="13"/>
  <c r="AN2461" i="13"/>
  <c r="AN2462" i="13"/>
  <c r="AN2463" i="13"/>
  <c r="AN2464" i="13"/>
  <c r="AN2465" i="13"/>
  <c r="AN2466" i="13"/>
  <c r="AN2467" i="13"/>
  <c r="AN2468" i="13"/>
  <c r="AN2469" i="13"/>
  <c r="AN2470" i="13"/>
  <c r="AN2471" i="13"/>
  <c r="AN2472" i="13"/>
  <c r="AN2473" i="13"/>
  <c r="AN2474" i="13"/>
  <c r="AN2475" i="13"/>
  <c r="AN2476" i="13"/>
  <c r="AN2477" i="13"/>
  <c r="AN2478" i="13"/>
  <c r="AN2479" i="13"/>
  <c r="AN2480" i="13"/>
  <c r="AN2481" i="13"/>
  <c r="AN2482" i="13"/>
  <c r="AN2483" i="13"/>
  <c r="AN2484" i="13"/>
  <c r="AN2485" i="13"/>
  <c r="AN2486" i="13"/>
  <c r="AN2487" i="13"/>
  <c r="AN2488" i="13"/>
  <c r="AN2489" i="13"/>
  <c r="AN2490" i="13"/>
  <c r="AN2491" i="13"/>
  <c r="AN2492" i="13"/>
  <c r="AN2493" i="13"/>
  <c r="AN2494" i="13"/>
  <c r="AN2495" i="13"/>
  <c r="AN2496" i="13"/>
  <c r="AN2497" i="13"/>
  <c r="AN2498" i="13"/>
  <c r="AN2499" i="13"/>
  <c r="AN2500" i="13"/>
  <c r="AN2501" i="13"/>
  <c r="AN2502" i="13"/>
  <c r="AN2503" i="13"/>
  <c r="AN2504" i="13"/>
  <c r="AN2505" i="13"/>
  <c r="AN2506" i="13"/>
  <c r="AN2507" i="13"/>
  <c r="AN2508" i="13"/>
  <c r="AN2509" i="13"/>
  <c r="AN2510" i="13"/>
  <c r="AN2511" i="13"/>
  <c r="AN2512" i="13"/>
  <c r="AN2513" i="13"/>
  <c r="AN2514" i="13"/>
  <c r="AN2515" i="13"/>
  <c r="AN2516" i="13"/>
  <c r="AN2517" i="13"/>
  <c r="AN2518" i="13"/>
  <c r="AN2519" i="13"/>
  <c r="AN2520" i="13"/>
  <c r="AN2521" i="13"/>
  <c r="AN2522" i="13"/>
  <c r="AN2523" i="13"/>
  <c r="AN2524" i="13"/>
  <c r="AN2525" i="13"/>
  <c r="AN2526" i="13"/>
  <c r="AN2527" i="13"/>
  <c r="AN2528" i="13"/>
  <c r="AN2529" i="13"/>
  <c r="AN2530" i="13"/>
  <c r="AN2531" i="13"/>
  <c r="AN2532" i="13"/>
  <c r="AN2533" i="13"/>
  <c r="AN2534" i="13"/>
  <c r="AN2535" i="13"/>
  <c r="AN2536" i="13"/>
  <c r="AN2537" i="13"/>
  <c r="AN2538" i="13"/>
  <c r="AN2539" i="13"/>
  <c r="AN2540" i="13"/>
  <c r="AN2541" i="13"/>
  <c r="AN2542" i="13"/>
  <c r="AN2543" i="13"/>
  <c r="AN2544" i="13"/>
  <c r="AN2545" i="13"/>
  <c r="AN2546" i="13"/>
  <c r="AN2547" i="13"/>
  <c r="AN2548" i="13"/>
  <c r="AN2549" i="13"/>
  <c r="AN2550" i="13"/>
  <c r="AN2551" i="13"/>
  <c r="AN2552" i="13"/>
  <c r="AN2553" i="13"/>
  <c r="AN2554" i="13"/>
  <c r="AN2555" i="13"/>
  <c r="AN2556" i="13"/>
  <c r="AN2557" i="13"/>
  <c r="AN2558" i="13"/>
  <c r="AN2559" i="13"/>
  <c r="AN2560" i="13"/>
  <c r="AN2561" i="13"/>
  <c r="AN2562" i="13"/>
  <c r="AN2563" i="13"/>
  <c r="AN2564" i="13"/>
  <c r="AN2565" i="13"/>
  <c r="AN2566" i="13"/>
  <c r="AN2567" i="13"/>
  <c r="AN2568" i="13"/>
  <c r="AN2569" i="13"/>
  <c r="AN2570" i="13"/>
  <c r="AN2571" i="13"/>
  <c r="AN2572" i="13"/>
  <c r="AN2573" i="13"/>
  <c r="AN2574" i="13"/>
  <c r="AN2575" i="13"/>
  <c r="AN2576" i="13"/>
  <c r="AN2577" i="13"/>
  <c r="AN2578" i="13"/>
  <c r="AN2579" i="13"/>
  <c r="AN2580" i="13"/>
  <c r="AN2581" i="13"/>
  <c r="AN2582" i="13"/>
  <c r="AN2583" i="13"/>
  <c r="AN2584" i="13"/>
  <c r="AN2585" i="13"/>
  <c r="AN2586" i="13"/>
  <c r="AN2587" i="13"/>
  <c r="AN2588" i="13"/>
  <c r="AN2589" i="13"/>
  <c r="AN2590" i="13"/>
  <c r="AN2591" i="13"/>
  <c r="AN2592" i="13"/>
  <c r="AN2593" i="13"/>
  <c r="AN2594" i="13"/>
  <c r="AN2595" i="13"/>
  <c r="AN2596" i="13"/>
  <c r="AN2597" i="13"/>
  <c r="AN2598" i="13"/>
  <c r="AN2599" i="13"/>
  <c r="AN2600" i="13"/>
  <c r="AN2601" i="13"/>
  <c r="AN2602" i="13"/>
  <c r="AN2603" i="13"/>
  <c r="AN2604" i="13"/>
  <c r="AN2605" i="13"/>
  <c r="AN2606" i="13"/>
  <c r="AN2607" i="13"/>
  <c r="AN2608" i="13"/>
  <c r="AN2609" i="13"/>
  <c r="AN2610" i="13"/>
  <c r="AN2611" i="13"/>
  <c r="AN2612" i="13"/>
  <c r="AN2613" i="13"/>
  <c r="AN2614" i="13"/>
  <c r="AN2615" i="13"/>
  <c r="AN2616" i="13"/>
  <c r="AN2617" i="13"/>
  <c r="AN2618" i="13"/>
  <c r="AN2619" i="13"/>
  <c r="AN2620" i="13"/>
  <c r="AN2621" i="13"/>
  <c r="AN2622" i="13"/>
  <c r="AN2623" i="13"/>
  <c r="AN2624" i="13"/>
  <c r="AN2625" i="13"/>
  <c r="AN2626" i="13"/>
  <c r="AN2627" i="13"/>
  <c r="AN2628" i="13"/>
  <c r="AN2629" i="13"/>
  <c r="AN2630" i="13"/>
  <c r="AN2631" i="13"/>
  <c r="AN2632" i="13"/>
  <c r="AN2633" i="13"/>
  <c r="AN2634" i="13"/>
  <c r="AN2635" i="13"/>
  <c r="AN2636" i="13"/>
  <c r="AN2637" i="13"/>
  <c r="AN2638" i="13"/>
  <c r="AN2639" i="13"/>
  <c r="AN2640" i="13"/>
  <c r="AN2641" i="13"/>
  <c r="AN2642" i="13"/>
  <c r="AN2643" i="13"/>
  <c r="AN2644" i="13"/>
  <c r="AN2645" i="13"/>
  <c r="AN2646" i="13"/>
  <c r="AN2647" i="13"/>
  <c r="AN2648" i="13"/>
  <c r="AN2649" i="13"/>
  <c r="AN2650" i="13"/>
  <c r="AN2651" i="13"/>
  <c r="AN2652" i="13"/>
  <c r="AN2653" i="13"/>
  <c r="AN2654" i="13"/>
  <c r="AN2655" i="13"/>
  <c r="AN2656" i="13"/>
  <c r="AN2657" i="13"/>
  <c r="AN2658" i="13"/>
  <c r="AN2659" i="13"/>
  <c r="AN2660" i="13"/>
  <c r="AN2661" i="13"/>
  <c r="AN2662" i="13"/>
  <c r="AN2663" i="13"/>
  <c r="AN2664" i="13"/>
  <c r="AN2665" i="13"/>
  <c r="AN2666" i="13"/>
  <c r="AN2667" i="13"/>
  <c r="AN2668" i="13"/>
  <c r="AN2669" i="13"/>
  <c r="AN2670" i="13"/>
  <c r="AN2671" i="13"/>
  <c r="AN2672" i="13"/>
  <c r="AN2673" i="13"/>
  <c r="AN2674" i="13"/>
  <c r="AN2675" i="13"/>
  <c r="AN2676" i="13"/>
  <c r="AN2677" i="13"/>
  <c r="AN2678" i="13"/>
  <c r="AN2679" i="13"/>
  <c r="AN2680" i="13"/>
  <c r="AN2681" i="13"/>
  <c r="AN2682" i="13"/>
  <c r="AN2683" i="13"/>
  <c r="AN2684" i="13"/>
  <c r="AN2685" i="13"/>
  <c r="AN2686" i="13"/>
  <c r="AN2687" i="13"/>
  <c r="AN2688" i="13"/>
  <c r="AN2689" i="13"/>
  <c r="AN2690" i="13"/>
  <c r="AN2691" i="13"/>
  <c r="AN2692" i="13"/>
  <c r="AN2693" i="13"/>
  <c r="AN2694" i="13"/>
  <c r="AN2695" i="13"/>
  <c r="AN2696" i="13"/>
  <c r="AN2697" i="13"/>
  <c r="AN2698" i="13"/>
  <c r="AN2699" i="13"/>
  <c r="AN2700" i="13"/>
  <c r="AN2701" i="13"/>
  <c r="AN2702" i="13"/>
  <c r="AN2703" i="13"/>
  <c r="AN2704" i="13"/>
  <c r="AN2705" i="13"/>
  <c r="AN2706" i="13"/>
  <c r="AN2707" i="13"/>
  <c r="AN2708" i="13"/>
  <c r="AN2709" i="13"/>
  <c r="AN2710" i="13"/>
  <c r="AN2711" i="13"/>
  <c r="AN2712" i="13"/>
  <c r="AN2713" i="13"/>
  <c r="AN2714" i="13"/>
  <c r="AN2715" i="13"/>
  <c r="AN2716" i="13"/>
  <c r="AN2717" i="13"/>
  <c r="AN2718" i="13"/>
  <c r="AN2719" i="13"/>
  <c r="AN2720" i="13"/>
  <c r="AN2721" i="13"/>
  <c r="AN2722" i="13"/>
  <c r="AN2723" i="13"/>
  <c r="AN2724" i="13"/>
  <c r="AN2725" i="13"/>
  <c r="AN2726" i="13"/>
  <c r="AN2727" i="13"/>
  <c r="AN2728" i="13"/>
  <c r="AN2729" i="13"/>
  <c r="AN2730" i="13"/>
  <c r="AN2731" i="13"/>
  <c r="AN2732" i="13"/>
  <c r="AN2733" i="13"/>
  <c r="AN2734" i="13"/>
  <c r="AN2735" i="13"/>
  <c r="AN2736" i="13"/>
  <c r="AN2737" i="13"/>
  <c r="AN2738" i="13"/>
  <c r="AN2739" i="13"/>
  <c r="AN2740" i="13"/>
  <c r="AN2741" i="13"/>
  <c r="AN2742" i="13"/>
  <c r="AN2743" i="13"/>
  <c r="AN2744" i="13"/>
  <c r="AN2745" i="13"/>
  <c r="AN2746" i="13"/>
  <c r="AN2747" i="13"/>
  <c r="AN2748" i="13"/>
  <c r="AN2749" i="13"/>
  <c r="AN2750" i="13"/>
  <c r="AN2751" i="13"/>
  <c r="AN2752" i="13"/>
  <c r="AN2753" i="13"/>
  <c r="AN2754" i="13"/>
  <c r="AN2755" i="13"/>
  <c r="AN2756" i="13"/>
  <c r="AN2757" i="13"/>
  <c r="AN2758" i="13"/>
  <c r="AN2759" i="13"/>
  <c r="AN2760" i="13"/>
  <c r="AN2761" i="13"/>
  <c r="AN2762" i="13"/>
  <c r="AN2763" i="13"/>
  <c r="AN2764" i="13"/>
  <c r="AN2765" i="13"/>
  <c r="AN2766" i="13"/>
  <c r="AN2767" i="13"/>
  <c r="AN2768" i="13"/>
  <c r="AN2769" i="13"/>
  <c r="AN2770" i="13"/>
  <c r="AN2771" i="13"/>
  <c r="AN2772" i="13"/>
  <c r="AN2773" i="13"/>
  <c r="AN2774" i="13"/>
  <c r="AN2775" i="13"/>
  <c r="AN2776" i="13"/>
  <c r="AN2777" i="13"/>
  <c r="AN2778" i="13"/>
  <c r="AN2779" i="13"/>
  <c r="AN2780" i="13"/>
  <c r="AN2781" i="13"/>
  <c r="AN2782" i="13"/>
  <c r="AN2783" i="13"/>
  <c r="AN2784" i="13"/>
  <c r="AN2785" i="13"/>
  <c r="AN2786" i="13"/>
  <c r="AN2787" i="13"/>
  <c r="AN2788" i="13"/>
  <c r="AN2789" i="13"/>
  <c r="AN2790" i="13"/>
  <c r="AN2791" i="13"/>
  <c r="AN2792" i="13"/>
  <c r="AN2793" i="13"/>
  <c r="AN2794" i="13"/>
  <c r="AN2795" i="13"/>
  <c r="AN2796" i="13"/>
  <c r="AN2797" i="13"/>
  <c r="AN2798" i="13"/>
  <c r="AN2799" i="13"/>
  <c r="AN2800" i="13"/>
  <c r="AN2801" i="13"/>
  <c r="AN2802" i="13"/>
  <c r="AN2803" i="13"/>
  <c r="AN2804" i="13"/>
  <c r="AN2805" i="13"/>
  <c r="AN2806" i="13"/>
  <c r="AN2807" i="13"/>
  <c r="AN2808" i="13"/>
  <c r="AN2809" i="13"/>
  <c r="AN2810" i="13"/>
  <c r="AN2811" i="13"/>
  <c r="AN2812" i="13"/>
  <c r="AN2813" i="13"/>
  <c r="AN2814" i="13"/>
  <c r="AN2815" i="13"/>
  <c r="AN2816" i="13"/>
  <c r="AN2817" i="13"/>
  <c r="AN2818" i="13"/>
  <c r="AN2819" i="13"/>
  <c r="AN2820" i="13"/>
  <c r="AN2821" i="13"/>
  <c r="AN2822" i="13"/>
  <c r="AN2823" i="13"/>
  <c r="AN2824" i="13"/>
  <c r="AN2825" i="13"/>
  <c r="AN2826" i="13"/>
  <c r="AN2827" i="13"/>
  <c r="AN2828" i="13"/>
  <c r="AN2829" i="13"/>
  <c r="AN2830" i="13"/>
  <c r="AN2831" i="13"/>
  <c r="AN2832" i="13"/>
  <c r="AN2833" i="13"/>
  <c r="AN2834" i="13"/>
  <c r="AN2835" i="13"/>
  <c r="AN2836" i="13"/>
  <c r="AN2837" i="13"/>
  <c r="AN2838" i="13"/>
  <c r="AN2839" i="13"/>
  <c r="AN2840" i="13"/>
  <c r="AN2841" i="13"/>
  <c r="AN2842" i="13"/>
  <c r="AN2843" i="13"/>
  <c r="AN2844" i="13"/>
  <c r="AN2845" i="13"/>
  <c r="AN2846" i="13"/>
  <c r="AN2847" i="13"/>
  <c r="AN2848" i="13"/>
  <c r="AN2849" i="13"/>
  <c r="AN2850" i="13"/>
  <c r="AN2851" i="13"/>
  <c r="AN2852" i="13"/>
  <c r="AN2853" i="13"/>
  <c r="AN2854" i="13"/>
  <c r="AN2855" i="13"/>
  <c r="AN2856" i="13"/>
  <c r="AN2857" i="13"/>
  <c r="AN2858" i="13"/>
  <c r="AN2859" i="13"/>
  <c r="AN2860" i="13"/>
  <c r="AN2861" i="13"/>
  <c r="AN2862" i="13"/>
  <c r="AN2863" i="13"/>
  <c r="AN2864" i="13"/>
  <c r="AN2865" i="13"/>
  <c r="AN2866" i="13"/>
  <c r="AN2867" i="13"/>
  <c r="AN2868" i="13"/>
  <c r="AN2869" i="13"/>
  <c r="AN2870" i="13"/>
  <c r="AN2871" i="13"/>
  <c r="AN2872" i="13"/>
  <c r="AN2873" i="13"/>
  <c r="AN2874" i="13"/>
  <c r="AN2875" i="13"/>
  <c r="AN2876" i="13"/>
  <c r="AN2877" i="13"/>
  <c r="AN2878" i="13"/>
  <c r="AN2879" i="13"/>
  <c r="AN2880" i="13"/>
  <c r="AN2881" i="13"/>
  <c r="AN2882" i="13"/>
  <c r="AN2883" i="13"/>
  <c r="AN2884" i="13"/>
  <c r="AN2885" i="13"/>
  <c r="AN2886" i="13"/>
  <c r="AN2887" i="13"/>
  <c r="AN2888" i="13"/>
  <c r="AN2889" i="13"/>
  <c r="AN2890" i="13"/>
  <c r="AN2891" i="13"/>
  <c r="AN2892" i="13"/>
  <c r="AN2893" i="13"/>
  <c r="AN2894" i="13"/>
  <c r="AN2895" i="13"/>
  <c r="AN2896" i="13"/>
  <c r="AN2897" i="13"/>
  <c r="AN2898" i="13"/>
  <c r="AN2899" i="13"/>
  <c r="AN2900" i="13"/>
  <c r="AN2901" i="13"/>
  <c r="AN2902" i="13"/>
  <c r="AN2903" i="13"/>
  <c r="AN2904" i="13"/>
  <c r="AN2905" i="13"/>
  <c r="AN2906" i="13"/>
  <c r="AN2907" i="13"/>
  <c r="AN2908" i="13"/>
  <c r="AN2909" i="13"/>
  <c r="AN2910" i="13"/>
  <c r="AN2911" i="13"/>
  <c r="AN2912" i="13"/>
  <c r="AN2913" i="13"/>
  <c r="AN2914" i="13"/>
  <c r="AN2915" i="13"/>
  <c r="AN2916" i="13"/>
  <c r="AN2917" i="13"/>
  <c r="AN2918" i="13"/>
  <c r="AN2919" i="13"/>
  <c r="AN2920" i="13"/>
  <c r="AN2921" i="13"/>
  <c r="AN2922" i="13"/>
  <c r="AN2923" i="13"/>
  <c r="AN2924" i="13"/>
  <c r="AN2925" i="13"/>
  <c r="AN2926" i="13"/>
  <c r="AN2927" i="13"/>
  <c r="AN2928" i="13"/>
  <c r="AN2929" i="13"/>
  <c r="AN2930" i="13"/>
  <c r="AN2931" i="13"/>
  <c r="AN2932" i="13"/>
  <c r="AN2933" i="13"/>
  <c r="AN2934" i="13"/>
  <c r="AN2935" i="13"/>
  <c r="AN2936" i="13"/>
  <c r="AN2937" i="13"/>
  <c r="AN2938" i="13"/>
  <c r="AN2939" i="13"/>
  <c r="AN2940" i="13"/>
  <c r="AN2941" i="13"/>
  <c r="AN2942" i="13"/>
  <c r="AN2943" i="13"/>
  <c r="AN2944" i="13"/>
  <c r="AN2945" i="13"/>
  <c r="AN2946" i="13"/>
  <c r="AN2947" i="13"/>
  <c r="AN2948" i="13"/>
  <c r="AN2949" i="13"/>
  <c r="AN2950" i="13"/>
  <c r="AN2951" i="13"/>
  <c r="AN2952" i="13"/>
  <c r="AN2953" i="13"/>
  <c r="AN2954" i="13"/>
  <c r="AN2955" i="13"/>
  <c r="AN2956" i="13"/>
  <c r="AN2957" i="13"/>
  <c r="AN2958" i="13"/>
  <c r="AN2959" i="13"/>
  <c r="AN2960" i="13"/>
  <c r="AN2961" i="13"/>
  <c r="AN2962" i="13"/>
  <c r="AN2963" i="13"/>
  <c r="AN2964" i="13"/>
  <c r="AN2965" i="13"/>
  <c r="AN2966" i="13"/>
  <c r="AN2967" i="13"/>
  <c r="AN2968" i="13"/>
  <c r="AN2969" i="13"/>
  <c r="AN2970" i="13"/>
  <c r="AN2971" i="13"/>
  <c r="AN2972" i="13"/>
  <c r="AN2973" i="13"/>
  <c r="AN2974" i="13"/>
  <c r="AN2975" i="13"/>
  <c r="AN2976" i="13"/>
  <c r="AN2977" i="13"/>
  <c r="AN2978" i="13"/>
  <c r="AN2979" i="13"/>
  <c r="AN2980" i="13"/>
  <c r="AN2981" i="13"/>
  <c r="AN2982" i="13"/>
  <c r="AN2983" i="13"/>
  <c r="AN2984" i="13"/>
  <c r="AN2985" i="13"/>
  <c r="AN2986" i="13"/>
  <c r="AN2987" i="13"/>
  <c r="AN2988" i="13"/>
  <c r="AN2989" i="13"/>
  <c r="AN2990" i="13"/>
  <c r="AN2991" i="13"/>
  <c r="AN2992" i="13"/>
  <c r="AN2993" i="13"/>
  <c r="AN2994" i="13"/>
  <c r="AN2995" i="13"/>
  <c r="AN2996" i="13"/>
  <c r="AN2997" i="13"/>
  <c r="AN2998" i="13"/>
  <c r="AN2999" i="13"/>
  <c r="AN3000" i="13"/>
  <c r="AN3001" i="13"/>
  <c r="AN3002" i="13"/>
  <c r="AN3003" i="13"/>
  <c r="AN3004" i="13"/>
  <c r="AN3005" i="13"/>
  <c r="AN3006" i="13"/>
  <c r="AN3007" i="13"/>
  <c r="AN3008" i="13"/>
  <c r="AN3009" i="13"/>
  <c r="AN3010" i="13"/>
  <c r="AN3011" i="13"/>
  <c r="AN3012" i="13"/>
  <c r="AN3013" i="13"/>
  <c r="AN3014" i="13"/>
  <c r="AN3015" i="13"/>
  <c r="AN3016" i="13"/>
  <c r="AN3017" i="13"/>
  <c r="AN3018" i="13"/>
  <c r="AN3019" i="13"/>
  <c r="AN3020" i="13"/>
  <c r="AN3021" i="13"/>
  <c r="AN3022" i="13"/>
  <c r="AN3023" i="13"/>
  <c r="AN3024" i="13"/>
  <c r="AN3025" i="13"/>
  <c r="AN3026" i="13"/>
  <c r="AN3027" i="13"/>
  <c r="AN3028" i="13"/>
  <c r="AN3029" i="13"/>
  <c r="AN3030" i="13"/>
  <c r="AN3031" i="13"/>
  <c r="AN3032" i="13"/>
  <c r="AN3033" i="13"/>
  <c r="AN3034" i="13"/>
  <c r="AN3035" i="13"/>
  <c r="AN3036" i="13"/>
  <c r="AN3037" i="13"/>
  <c r="AN3038" i="13"/>
  <c r="AN3039" i="13"/>
  <c r="AN3040" i="13"/>
  <c r="AN3041" i="13"/>
  <c r="AN3042" i="13"/>
  <c r="AN3043" i="13"/>
  <c r="AN3044" i="13"/>
  <c r="AN3045" i="13"/>
  <c r="AN3046" i="13"/>
  <c r="AN3047" i="13"/>
  <c r="AN3048" i="13"/>
  <c r="AN3049" i="13"/>
  <c r="AN3050" i="13"/>
  <c r="AN3051" i="13"/>
  <c r="AN3052" i="13"/>
  <c r="AN3053" i="13"/>
  <c r="AN3054" i="13"/>
  <c r="AN3055" i="13"/>
  <c r="AN3056" i="13"/>
  <c r="AN3057" i="13"/>
  <c r="AN3058" i="13"/>
  <c r="AN3059" i="13"/>
  <c r="AN3060" i="13"/>
  <c r="AN3061" i="13"/>
  <c r="AN3062" i="13"/>
  <c r="AN3063" i="13"/>
  <c r="AN3064" i="13"/>
  <c r="AN3065" i="13"/>
  <c r="AN3066" i="13"/>
  <c r="AN3067" i="13"/>
  <c r="AN3068" i="13"/>
  <c r="AN3069" i="13"/>
  <c r="AN3070" i="13"/>
  <c r="AN3071" i="13"/>
  <c r="AN3072" i="13"/>
  <c r="AN3073" i="13"/>
  <c r="AN3074" i="13"/>
  <c r="AN3075" i="13"/>
  <c r="AN3076" i="13"/>
  <c r="AN3077" i="13"/>
  <c r="AN3078" i="13"/>
  <c r="AN3079" i="13"/>
  <c r="AN3080" i="13"/>
  <c r="AN3081" i="13"/>
  <c r="AN3082" i="13"/>
  <c r="AN3083" i="13"/>
  <c r="AN3084" i="13"/>
  <c r="AN3085" i="13"/>
  <c r="AN3086" i="13"/>
  <c r="AN3087" i="13"/>
  <c r="AN3088" i="13"/>
  <c r="AN3089" i="13"/>
  <c r="AN3090" i="13"/>
  <c r="AN3091" i="13"/>
  <c r="AN3092" i="13"/>
  <c r="AN3093" i="13"/>
  <c r="AN3094" i="13"/>
  <c r="AN3095" i="13"/>
  <c r="AN3096" i="13"/>
  <c r="AN3097" i="13"/>
  <c r="AN3098" i="13"/>
  <c r="AN3099" i="13"/>
  <c r="AN3100" i="13"/>
  <c r="AN3101" i="13"/>
  <c r="AN3102" i="13"/>
  <c r="AN3103" i="13"/>
  <c r="AN3104" i="13"/>
  <c r="AN3105" i="13"/>
  <c r="AN3106" i="13"/>
  <c r="AN3107" i="13"/>
  <c r="AN3108" i="13"/>
  <c r="AN3109" i="13"/>
  <c r="AN3110" i="13"/>
  <c r="AN3111" i="13"/>
  <c r="AN3112" i="13"/>
  <c r="AN3113" i="13"/>
  <c r="AN3114" i="13"/>
  <c r="AN3115" i="13"/>
  <c r="AN3116" i="13"/>
  <c r="AN3117" i="13"/>
  <c r="AN3118" i="13"/>
  <c r="AN3119" i="13"/>
  <c r="AN3120" i="13"/>
  <c r="AN3121" i="13"/>
  <c r="AN3122" i="13"/>
  <c r="AN3123" i="13"/>
  <c r="AN3124" i="13"/>
  <c r="AN3125" i="13"/>
  <c r="AN3126" i="13"/>
  <c r="AN3127" i="13"/>
  <c r="AN3128" i="13"/>
  <c r="AN3129" i="13"/>
  <c r="AN3130" i="13"/>
  <c r="AN3131" i="13"/>
  <c r="AN3132" i="13"/>
  <c r="AN3133" i="13"/>
  <c r="AN3134" i="13"/>
  <c r="AN3135" i="13"/>
  <c r="AN3136" i="13"/>
  <c r="AN3137" i="13"/>
  <c r="AN3138" i="13"/>
  <c r="AN3139" i="13"/>
  <c r="AN3140" i="13"/>
  <c r="AN3141" i="13"/>
  <c r="AN3142" i="13"/>
  <c r="AN3143" i="13"/>
  <c r="AN3144" i="13"/>
  <c r="AN3145" i="13"/>
  <c r="AN3146" i="13"/>
  <c r="AN3147" i="13"/>
  <c r="AN3148" i="13"/>
  <c r="AN3149" i="13"/>
  <c r="AN3150" i="13"/>
  <c r="AN3151" i="13"/>
  <c r="AN3152" i="13"/>
  <c r="AN3153" i="13"/>
  <c r="AN3154" i="13"/>
  <c r="AN3155" i="13"/>
  <c r="AN3156" i="13"/>
  <c r="AN3157" i="13"/>
  <c r="AN3158" i="13"/>
  <c r="AN3159" i="13"/>
  <c r="AN3160" i="13"/>
  <c r="AN3161" i="13"/>
  <c r="AN3162" i="13"/>
  <c r="AN3163" i="13"/>
  <c r="AN3164" i="13"/>
  <c r="AN3165" i="13"/>
  <c r="AN3166" i="13"/>
  <c r="AN3167" i="13"/>
  <c r="AN3168" i="13"/>
  <c r="AN3169" i="13"/>
  <c r="AN3170" i="13"/>
  <c r="AN3171" i="13"/>
  <c r="AN3172" i="13"/>
  <c r="AN3173" i="13"/>
  <c r="AN3174" i="13"/>
  <c r="AN3175" i="13"/>
  <c r="AN3176" i="13"/>
  <c r="AN3177" i="13"/>
  <c r="AN3178" i="13"/>
  <c r="AN3179" i="13"/>
  <c r="AN3180" i="13"/>
  <c r="AN3181" i="13"/>
  <c r="AN3182" i="13"/>
  <c r="AN3183" i="13"/>
  <c r="AN3184" i="13"/>
  <c r="AN3185" i="13"/>
  <c r="AN3186" i="13"/>
  <c r="AN3187" i="13"/>
  <c r="AN3188" i="13"/>
  <c r="AN3189" i="13"/>
  <c r="AN3190" i="13"/>
  <c r="AN3191" i="13"/>
  <c r="AN3192" i="13"/>
  <c r="AN3193" i="13"/>
  <c r="AN3194" i="13"/>
  <c r="AN3195" i="13"/>
  <c r="AN3196" i="13"/>
  <c r="AN3197" i="13"/>
  <c r="AN3198" i="13"/>
  <c r="AN3199" i="13"/>
  <c r="AN3200" i="13"/>
  <c r="AN3201" i="13"/>
  <c r="AN3202" i="13"/>
  <c r="AN3203" i="13"/>
  <c r="AN3204" i="13"/>
  <c r="AN3205" i="13"/>
  <c r="AN3206" i="13"/>
  <c r="AN3207" i="13"/>
  <c r="AN3208" i="13"/>
  <c r="AN3209" i="13"/>
  <c r="AN3210" i="13"/>
  <c r="AN3211" i="13"/>
  <c r="AN3212" i="13"/>
  <c r="AN3213" i="13"/>
  <c r="AN3214" i="13"/>
  <c r="AN3215" i="13"/>
  <c r="AN3216" i="13"/>
  <c r="AN3217" i="13"/>
  <c r="AN3218" i="13"/>
  <c r="AN3219" i="13"/>
  <c r="AN3220" i="13"/>
  <c r="AN3221" i="13"/>
  <c r="AN3222" i="13"/>
  <c r="AN3223" i="13"/>
  <c r="AN3224" i="13"/>
  <c r="AN3225" i="13"/>
  <c r="AN3226" i="13"/>
  <c r="AN3227" i="13"/>
  <c r="AN3228" i="13"/>
  <c r="AN3229" i="13"/>
  <c r="AN3230" i="13"/>
  <c r="AN3231" i="13"/>
  <c r="AN3232" i="13"/>
  <c r="AN3233" i="13"/>
  <c r="AN3234" i="13"/>
  <c r="AN3235" i="13"/>
  <c r="AN3236" i="13"/>
  <c r="AN3237" i="13"/>
  <c r="AN3238" i="13"/>
  <c r="AN3239" i="13"/>
  <c r="AN3240" i="13"/>
  <c r="AN3241" i="13"/>
  <c r="AN3242" i="13"/>
  <c r="AN3243" i="13"/>
  <c r="AN3244" i="13"/>
  <c r="AN3245" i="13"/>
  <c r="AN3246" i="13"/>
  <c r="AN3247" i="13"/>
  <c r="AN3248" i="13"/>
  <c r="AN3249" i="13"/>
  <c r="AN3250" i="13"/>
  <c r="AN3251" i="13"/>
  <c r="AN3252" i="13"/>
  <c r="AN3253" i="13"/>
  <c r="AN3254" i="13"/>
  <c r="AN3255" i="13"/>
  <c r="AN3256" i="13"/>
  <c r="AN3257" i="13"/>
  <c r="AN3258" i="13"/>
  <c r="AN3259" i="13"/>
  <c r="AN3260" i="13"/>
  <c r="AN3261" i="13"/>
  <c r="AN3262" i="13"/>
  <c r="AN3263" i="13"/>
  <c r="AN3264" i="13"/>
  <c r="AN3265" i="13"/>
  <c r="AN3266" i="13"/>
  <c r="AN3267" i="13"/>
  <c r="AN3268" i="13"/>
  <c r="AN3269" i="13"/>
  <c r="AN3270" i="13"/>
  <c r="AN3271" i="13"/>
  <c r="AN3272" i="13"/>
  <c r="AN3273" i="13"/>
  <c r="AN3274" i="13"/>
  <c r="AN3275" i="13"/>
  <c r="AN3276" i="13"/>
  <c r="AN3277" i="13"/>
  <c r="AN3278" i="13"/>
  <c r="AN3279" i="13"/>
  <c r="AN3280" i="13"/>
  <c r="AN3281" i="13"/>
  <c r="AN3282" i="13"/>
  <c r="AN3283" i="13"/>
  <c r="AN3284" i="13"/>
  <c r="AN3285" i="13"/>
  <c r="AN3286" i="13"/>
  <c r="AN3287" i="13"/>
  <c r="AN3288" i="13"/>
  <c r="AN3289" i="13"/>
  <c r="AN3290" i="13"/>
  <c r="AN3291" i="13"/>
  <c r="AN3292" i="13"/>
  <c r="AN3293" i="13"/>
  <c r="AN3294" i="13"/>
  <c r="AN3295" i="13"/>
  <c r="AN3296" i="13"/>
  <c r="AN3297" i="13"/>
  <c r="AN3298" i="13"/>
  <c r="AN3299" i="13"/>
  <c r="AN3300" i="13"/>
  <c r="AN3301" i="13"/>
  <c r="AN3302" i="13"/>
  <c r="AN3303" i="13"/>
  <c r="AN3304" i="13"/>
  <c r="AN3305" i="13"/>
  <c r="AN3306" i="13"/>
  <c r="AN3307" i="13"/>
  <c r="AN3308" i="13"/>
  <c r="AN3309" i="13"/>
  <c r="AN3310" i="13"/>
  <c r="AN3311" i="13"/>
  <c r="AN3312" i="13"/>
  <c r="AN3313" i="13"/>
  <c r="AN3314" i="13"/>
  <c r="AN3315" i="13"/>
  <c r="AN3316" i="13"/>
  <c r="AN3317" i="13"/>
  <c r="AN3318" i="13"/>
  <c r="AN3319" i="13"/>
  <c r="AN3320" i="13"/>
  <c r="AN3321" i="13"/>
  <c r="AN3322" i="13"/>
  <c r="AN3323" i="13"/>
  <c r="AN3324" i="13"/>
  <c r="AN3325" i="13"/>
  <c r="AN3326" i="13"/>
  <c r="AN3327" i="13"/>
  <c r="AN3328" i="13"/>
  <c r="AN3329" i="13"/>
  <c r="AN3330" i="13"/>
  <c r="AN3331" i="13"/>
  <c r="AN3332" i="13"/>
  <c r="AN3333" i="13"/>
  <c r="AN3334" i="13"/>
  <c r="AN3335" i="13"/>
  <c r="AN3336" i="13"/>
  <c r="AN3337" i="13"/>
  <c r="AN3338" i="13"/>
  <c r="AN3339" i="13"/>
  <c r="AN3340" i="13"/>
  <c r="AN3341" i="13"/>
  <c r="AN3342" i="13"/>
  <c r="AN3343" i="13"/>
  <c r="AN3344" i="13"/>
  <c r="AN3345" i="13"/>
  <c r="AN3346" i="13"/>
  <c r="AN3347" i="13"/>
  <c r="AN3348" i="13"/>
  <c r="AN3349" i="13"/>
  <c r="AN3350" i="13"/>
  <c r="AN3351" i="13"/>
  <c r="AN3352" i="13"/>
  <c r="AN3353" i="13"/>
  <c r="AN3354" i="13"/>
  <c r="AN3355" i="13"/>
  <c r="AN3356" i="13"/>
  <c r="AN3357" i="13"/>
  <c r="AN3358" i="13"/>
  <c r="AN3359" i="13"/>
  <c r="AN3360" i="13"/>
  <c r="AN3361" i="13"/>
  <c r="AN3362" i="13"/>
  <c r="AN3363" i="13"/>
  <c r="AN3364" i="13"/>
  <c r="AN3365" i="13"/>
  <c r="AN3366" i="13"/>
  <c r="AN3367" i="13"/>
  <c r="AN3368" i="13"/>
  <c r="AN3369" i="13"/>
  <c r="AN3370" i="13"/>
  <c r="AN3371" i="13"/>
  <c r="AN3372" i="13"/>
  <c r="AN3373" i="13"/>
  <c r="AN3374" i="13"/>
  <c r="AN3375" i="13"/>
  <c r="AN3376" i="13"/>
  <c r="AN3377" i="13"/>
  <c r="AN3378" i="13"/>
  <c r="AN3379" i="13"/>
  <c r="AN3380" i="13"/>
  <c r="AN3381" i="13"/>
  <c r="AN3382" i="13"/>
  <c r="AN3383" i="13"/>
  <c r="AN3384" i="13"/>
  <c r="AN3385" i="13"/>
  <c r="AN3386" i="13"/>
  <c r="AN3387" i="13"/>
  <c r="AN3388" i="13"/>
  <c r="AN3389" i="13"/>
  <c r="AN3390" i="13"/>
  <c r="AN3391" i="13"/>
  <c r="AN3392" i="13"/>
  <c r="AN3393" i="13"/>
  <c r="AN3394" i="13"/>
  <c r="AN3395" i="13"/>
  <c r="AN3396" i="13"/>
  <c r="AN3397" i="13"/>
  <c r="AN3398" i="13"/>
  <c r="AN3399" i="13"/>
  <c r="AN3400" i="13"/>
  <c r="AN3401" i="13"/>
  <c r="AN3402" i="13"/>
  <c r="AN3403" i="13"/>
  <c r="AN3404" i="13"/>
  <c r="AN3405" i="13"/>
  <c r="AN3406" i="13"/>
  <c r="AN3407" i="13"/>
  <c r="AN3408" i="13"/>
  <c r="AN3409" i="13"/>
  <c r="AN3410" i="13"/>
  <c r="AN3411" i="13"/>
  <c r="AN3412" i="13"/>
  <c r="AN3413" i="13"/>
  <c r="AN3414" i="13"/>
  <c r="AN3415" i="13"/>
  <c r="AN3416" i="13"/>
  <c r="AN3417" i="13"/>
  <c r="AN3418" i="13"/>
  <c r="AN3419" i="13"/>
  <c r="AN3420" i="13"/>
  <c r="AN3421" i="13"/>
  <c r="AN3422" i="13"/>
  <c r="AN3423" i="13"/>
  <c r="AN3424" i="13"/>
  <c r="AN3425" i="13"/>
  <c r="AN3426" i="13"/>
  <c r="AN3427" i="13"/>
  <c r="AN3428" i="13"/>
  <c r="AN3429" i="13"/>
  <c r="AN3430" i="13"/>
  <c r="AN3431" i="13"/>
  <c r="AN3432" i="13"/>
  <c r="AN3433" i="13"/>
  <c r="AN3434" i="13"/>
  <c r="AN3435" i="13"/>
  <c r="AN3436" i="13"/>
  <c r="AN3437" i="13"/>
  <c r="AN3438" i="13"/>
  <c r="AN3439" i="13"/>
  <c r="AN3440" i="13"/>
  <c r="AN3441" i="13"/>
  <c r="AN3442" i="13"/>
  <c r="AN3443" i="13"/>
  <c r="AN3444" i="13"/>
  <c r="AN3445" i="13"/>
  <c r="AN3446" i="13"/>
  <c r="AN3447" i="13"/>
  <c r="AN3448" i="13"/>
  <c r="AN3449" i="13"/>
  <c r="AN3450" i="13"/>
  <c r="AN3451" i="13"/>
  <c r="AN3452" i="13"/>
  <c r="AN3453" i="13"/>
  <c r="AN3454" i="13"/>
  <c r="AN3455" i="13"/>
  <c r="AN3456" i="13"/>
  <c r="AN3457" i="13"/>
  <c r="AN3458" i="13"/>
  <c r="AN3459" i="13"/>
  <c r="AN3460" i="13"/>
  <c r="AN3461" i="13"/>
  <c r="AN3462" i="13"/>
  <c r="AN3463" i="13"/>
  <c r="AN3464" i="13"/>
  <c r="AN3465" i="13"/>
  <c r="AN3466" i="13"/>
  <c r="AN3467" i="13"/>
  <c r="AN3468" i="13"/>
  <c r="AN3469" i="13"/>
  <c r="AN3470" i="13"/>
  <c r="AN3471" i="13"/>
  <c r="AN3472" i="13"/>
  <c r="AN3473" i="13"/>
  <c r="AN3474" i="13"/>
  <c r="AN3475" i="13"/>
  <c r="AN3476" i="13"/>
  <c r="AN3477" i="13"/>
  <c r="AN3478" i="13"/>
  <c r="AN3479" i="13"/>
  <c r="AN3480" i="13"/>
  <c r="AN3481" i="13"/>
  <c r="AN3482" i="13"/>
  <c r="AN3483" i="13"/>
  <c r="AN3484" i="13"/>
  <c r="AN3485" i="13"/>
  <c r="AN3486" i="13"/>
  <c r="AN3487" i="13"/>
  <c r="AN3488" i="13"/>
  <c r="AN3489" i="13"/>
  <c r="AN3490" i="13"/>
  <c r="AN3491" i="13"/>
  <c r="AN3492" i="13"/>
  <c r="AN3493" i="13"/>
  <c r="AN3494" i="13"/>
  <c r="AN3495" i="13"/>
  <c r="AN3496" i="13"/>
  <c r="AN3497" i="13"/>
  <c r="AN3498" i="13"/>
  <c r="AN3499" i="13"/>
  <c r="AN3500" i="13"/>
  <c r="AN3501" i="13"/>
  <c r="AN3502" i="13"/>
  <c r="AN3503" i="13"/>
  <c r="AN3504" i="13"/>
  <c r="AN3505" i="13"/>
  <c r="AN3506" i="13"/>
  <c r="AN3507" i="13"/>
  <c r="AN3508" i="13"/>
  <c r="AN3509" i="13"/>
  <c r="AN3510" i="13"/>
  <c r="AN3511" i="13"/>
  <c r="AN3512" i="13"/>
  <c r="AN3513" i="13"/>
  <c r="AN3514" i="13"/>
  <c r="AN3515" i="13"/>
  <c r="AN3516" i="13"/>
  <c r="AN3517" i="13"/>
  <c r="AN3518" i="13"/>
  <c r="AN3519" i="13"/>
  <c r="AN3520" i="13"/>
  <c r="AN3521" i="13"/>
  <c r="AN3522" i="13"/>
  <c r="AN3523" i="13"/>
  <c r="AN3524" i="13"/>
  <c r="AN3525" i="13"/>
  <c r="AN3526" i="13"/>
  <c r="AN3527" i="13"/>
  <c r="AN3528" i="13"/>
  <c r="AN3529" i="13"/>
  <c r="AN3530" i="13"/>
  <c r="AN3531" i="13"/>
  <c r="AN3532" i="13"/>
  <c r="AN3533" i="13"/>
  <c r="AN3534" i="13"/>
  <c r="AN3535" i="13"/>
  <c r="AN3536" i="13"/>
  <c r="AN3537" i="13"/>
  <c r="AN3538" i="13"/>
  <c r="AN3539" i="13"/>
  <c r="AN3540" i="13"/>
  <c r="AN3541" i="13"/>
  <c r="AN3542" i="13"/>
  <c r="AN3543" i="13"/>
  <c r="AN3544" i="13"/>
  <c r="AN3545" i="13"/>
  <c r="AN3546" i="13"/>
  <c r="AN3547" i="13"/>
  <c r="AN3548" i="13"/>
  <c r="AN3549" i="13"/>
  <c r="AN3550" i="13"/>
  <c r="AN3551" i="13"/>
  <c r="AN3552" i="13"/>
  <c r="AN3553" i="13"/>
  <c r="AN3554" i="13"/>
  <c r="AN3555" i="13"/>
  <c r="AN3556" i="13"/>
  <c r="AN3557" i="13"/>
  <c r="AN3558" i="13"/>
  <c r="AN3559" i="13"/>
  <c r="AN3560" i="13"/>
  <c r="AN3561" i="13"/>
  <c r="AN3562" i="13"/>
  <c r="AN3563" i="13"/>
  <c r="AN3564" i="13"/>
  <c r="AN3565" i="13"/>
  <c r="AN3566" i="13"/>
  <c r="AN3567" i="13"/>
  <c r="AN3568" i="13"/>
  <c r="AN3569" i="13"/>
  <c r="AN3570" i="13"/>
  <c r="AN3571" i="13"/>
  <c r="AN3572" i="13"/>
  <c r="AN3573" i="13"/>
  <c r="AN3574" i="13"/>
  <c r="AN3575" i="13"/>
  <c r="AN3576" i="13"/>
  <c r="AN3577" i="13"/>
  <c r="AN3578" i="13"/>
  <c r="AN3579" i="13"/>
  <c r="AN3580" i="13"/>
  <c r="AN3581" i="13"/>
  <c r="AN3582" i="13"/>
  <c r="AN3583" i="13"/>
  <c r="AN3584" i="13"/>
  <c r="AN3585" i="13"/>
  <c r="AN3586" i="13"/>
  <c r="AN3587" i="13"/>
  <c r="AN3588" i="13"/>
  <c r="AN3589" i="13"/>
  <c r="AN3590" i="13"/>
  <c r="AN3591" i="13"/>
  <c r="AN3592" i="13"/>
  <c r="AN3593" i="13"/>
  <c r="AN3594" i="13"/>
  <c r="AN3595" i="13"/>
  <c r="AN3596" i="13"/>
  <c r="AN3597" i="13"/>
  <c r="AN3598" i="13"/>
  <c r="AN3599" i="13"/>
  <c r="AN3600" i="13"/>
  <c r="AN3601" i="13"/>
  <c r="AN3602" i="13"/>
  <c r="AN3603" i="13"/>
  <c r="AN3604" i="13"/>
  <c r="AN3605" i="13"/>
  <c r="AN3606" i="13"/>
  <c r="AN3607" i="13"/>
  <c r="AN3608" i="13"/>
  <c r="AN3609" i="13"/>
  <c r="AN3610" i="13"/>
  <c r="AN3611" i="13"/>
  <c r="AN3612" i="13"/>
  <c r="AN3613" i="13"/>
  <c r="AN3614" i="13"/>
  <c r="AN3615" i="13"/>
  <c r="AN3616" i="13"/>
  <c r="AN3617" i="13"/>
  <c r="AN3618" i="13"/>
  <c r="AN3619" i="13"/>
  <c r="AN3620" i="13"/>
  <c r="AN3621" i="13"/>
  <c r="AN3622" i="13"/>
  <c r="AN3623" i="13"/>
  <c r="AN3624" i="13"/>
  <c r="AN3625" i="13"/>
  <c r="AN3626" i="13"/>
  <c r="AN3627" i="13"/>
  <c r="AN3628" i="13"/>
  <c r="AN3629" i="13"/>
  <c r="AN3630" i="13"/>
  <c r="AN3631" i="13"/>
  <c r="AN3632" i="13"/>
  <c r="AN3633" i="13"/>
  <c r="AN3634" i="13"/>
  <c r="AN3635" i="13"/>
  <c r="AN3636" i="13"/>
  <c r="AN3637" i="13"/>
  <c r="AN3638" i="13"/>
  <c r="AN3639" i="13"/>
  <c r="AN3640" i="13"/>
  <c r="AN3641" i="13"/>
  <c r="AN3642" i="13"/>
  <c r="AN3643" i="13"/>
  <c r="AN3644" i="13"/>
  <c r="AN3645" i="13"/>
  <c r="AN3646" i="13"/>
  <c r="AN3647" i="13"/>
  <c r="AN3648" i="13"/>
  <c r="AN3649" i="13"/>
  <c r="AN3650" i="13"/>
  <c r="AN3651" i="13"/>
  <c r="AN3652" i="13"/>
  <c r="AN3653" i="13"/>
  <c r="AN3654" i="13"/>
  <c r="AN3655" i="13"/>
  <c r="AN3656" i="13"/>
  <c r="AN3657" i="13"/>
  <c r="AN3658" i="13"/>
  <c r="AN3659" i="13"/>
  <c r="AN3660" i="13"/>
  <c r="AN3661" i="13"/>
  <c r="AN3662" i="13"/>
  <c r="AN3663" i="13"/>
  <c r="AN3664" i="13"/>
  <c r="AN3665" i="13"/>
  <c r="AN3666" i="13"/>
  <c r="AN3667" i="13"/>
  <c r="AN3668" i="13"/>
  <c r="AN3669" i="13"/>
  <c r="AN3670" i="13"/>
  <c r="AN3671" i="13"/>
  <c r="AN3672" i="13"/>
  <c r="AN3673" i="13"/>
  <c r="AN3674" i="13"/>
  <c r="AN3675" i="13"/>
  <c r="AN3676" i="13"/>
  <c r="AN3677" i="13"/>
  <c r="AN3678" i="13"/>
  <c r="AN3679" i="13"/>
  <c r="AN3680" i="13"/>
  <c r="AN3681" i="13"/>
  <c r="AN3682" i="13"/>
  <c r="AN3683" i="13"/>
  <c r="AN3684" i="13"/>
  <c r="AN3685" i="13"/>
  <c r="AN3686" i="13"/>
  <c r="AN3687" i="13"/>
  <c r="AN3688" i="13"/>
  <c r="AN3689" i="13"/>
  <c r="AN3690" i="13"/>
  <c r="AN3691" i="13"/>
  <c r="AN3692" i="13"/>
  <c r="AN3693" i="13"/>
  <c r="AN3694" i="13"/>
  <c r="AN3695" i="13"/>
  <c r="AN3696" i="13"/>
  <c r="AN3697" i="13"/>
  <c r="AN3698" i="13"/>
  <c r="AN3699" i="13"/>
  <c r="AN3700" i="13"/>
  <c r="AN3701" i="13"/>
  <c r="AN3702" i="13"/>
  <c r="AN3703" i="13"/>
  <c r="AN3704" i="13"/>
  <c r="AN3705" i="13"/>
  <c r="AN3706" i="13"/>
  <c r="AN3707" i="13"/>
  <c r="AN3708" i="13"/>
  <c r="AN3709" i="13"/>
  <c r="AN3710" i="13"/>
  <c r="AN3711" i="13"/>
  <c r="AN3712" i="13"/>
  <c r="AN3713" i="13"/>
  <c r="AN3714" i="13"/>
  <c r="AN3715" i="13"/>
  <c r="AN3716" i="13"/>
  <c r="AN3717" i="13"/>
  <c r="AN3718" i="13"/>
  <c r="AN3719" i="13"/>
  <c r="AN3720" i="13"/>
  <c r="AN3721" i="13"/>
  <c r="AN3722" i="13"/>
  <c r="AN3723" i="13"/>
  <c r="AN3724" i="13"/>
  <c r="AN3725" i="13"/>
  <c r="AN3726" i="13"/>
  <c r="AN3727" i="13"/>
  <c r="AN3728" i="13"/>
  <c r="AN3729" i="13"/>
  <c r="AN3730" i="13"/>
  <c r="AN3731" i="13"/>
  <c r="AN3732" i="13"/>
  <c r="AN3733" i="13"/>
  <c r="AN3734" i="13"/>
  <c r="AN3735" i="13"/>
  <c r="AN3736" i="13"/>
  <c r="AN3737" i="13"/>
  <c r="AN3738" i="13"/>
  <c r="AN3739" i="13"/>
  <c r="AN3740" i="13"/>
  <c r="AN3741" i="13"/>
  <c r="AN3742" i="13"/>
  <c r="AN3743" i="13"/>
  <c r="AN3744" i="13"/>
  <c r="AN3745" i="13"/>
  <c r="AN3746" i="13"/>
  <c r="AN3747" i="13"/>
  <c r="AN3748" i="13"/>
  <c r="AN3749" i="13"/>
  <c r="AN3750" i="13"/>
  <c r="AN3751" i="13"/>
  <c r="AN3752" i="13"/>
  <c r="AN3753" i="13"/>
  <c r="AN3754" i="13"/>
  <c r="AN3755" i="13"/>
  <c r="AN3756" i="13"/>
  <c r="AN3757" i="13"/>
  <c r="AN3758" i="13"/>
  <c r="AN3759" i="13"/>
  <c r="AN3760" i="13"/>
  <c r="AN3761" i="13"/>
  <c r="AN3762" i="13"/>
  <c r="AN3763" i="13"/>
  <c r="AN3764" i="13"/>
  <c r="AN3765" i="13"/>
  <c r="AN3766" i="13"/>
  <c r="AN3767" i="13"/>
  <c r="AN3768" i="13"/>
  <c r="AN3769" i="13"/>
  <c r="AN3770" i="13"/>
  <c r="AN3771" i="13"/>
  <c r="AN3772" i="13"/>
  <c r="AN3773" i="13"/>
  <c r="AN3774" i="13"/>
  <c r="AN3775" i="13"/>
  <c r="AN3776" i="13"/>
  <c r="AN3777" i="13"/>
  <c r="AN3778" i="13"/>
  <c r="AN3779" i="13"/>
  <c r="AN3780" i="13"/>
  <c r="AN3781" i="13"/>
  <c r="AN3782" i="13"/>
  <c r="AN3783" i="13"/>
  <c r="AN3784" i="13"/>
  <c r="AN3785" i="13"/>
  <c r="AN3786" i="13"/>
  <c r="AN3787" i="13"/>
  <c r="AN3788" i="13"/>
  <c r="AN3789" i="13"/>
  <c r="AN3790" i="13"/>
  <c r="AN3791" i="13"/>
  <c r="AN3792" i="13"/>
  <c r="AN3793" i="13"/>
  <c r="AN3794" i="13"/>
  <c r="AN3795" i="13"/>
  <c r="AN3796" i="13"/>
  <c r="AN3797" i="13"/>
  <c r="AN3798" i="13"/>
  <c r="AN3799" i="13"/>
  <c r="AN3800" i="13"/>
  <c r="AN3801" i="13"/>
  <c r="AN3802" i="13"/>
  <c r="AN3803" i="13"/>
  <c r="AN3804" i="13"/>
  <c r="AN3805" i="13"/>
  <c r="AN3806" i="13"/>
  <c r="AN3807" i="13"/>
  <c r="AN3808" i="13"/>
  <c r="AN3809" i="13"/>
  <c r="AN3810" i="13"/>
  <c r="AN3811" i="13"/>
  <c r="AN3812" i="13"/>
  <c r="AN3813" i="13"/>
  <c r="AN3814" i="13"/>
  <c r="AN3815" i="13"/>
  <c r="AN3816" i="13"/>
  <c r="AN3817" i="13"/>
  <c r="AN3818" i="13"/>
  <c r="AN3819" i="13"/>
  <c r="AN3820" i="13"/>
  <c r="AN3821" i="13"/>
  <c r="AN3822" i="13"/>
  <c r="AN3823" i="13"/>
  <c r="AN3824" i="13"/>
  <c r="AN3825" i="13"/>
  <c r="AN3826" i="13"/>
  <c r="AN3827" i="13"/>
  <c r="AN3828" i="13"/>
  <c r="AN3829" i="13"/>
  <c r="AN3830" i="13"/>
  <c r="AN3831" i="13"/>
  <c r="AN3832" i="13"/>
  <c r="AN3833" i="13"/>
  <c r="AN3834" i="13"/>
  <c r="AN3835" i="13"/>
  <c r="AN3836" i="13"/>
  <c r="AN3837" i="13"/>
  <c r="AN3838" i="13"/>
  <c r="AN3839" i="13"/>
  <c r="AN3840" i="13"/>
  <c r="AN3841" i="13"/>
  <c r="AN3842" i="13"/>
  <c r="AN3843" i="13"/>
  <c r="AN3844" i="13"/>
  <c r="AN3845" i="13"/>
  <c r="AN3846" i="13"/>
  <c r="AN3847" i="13"/>
  <c r="AN3848" i="13"/>
  <c r="AN3849" i="13"/>
  <c r="AN3850" i="13"/>
  <c r="AN3851" i="13"/>
  <c r="AN3852" i="13"/>
  <c r="AN3853" i="13"/>
  <c r="AN3854" i="13"/>
  <c r="AN3855" i="13"/>
  <c r="AN3856" i="13"/>
  <c r="AN3857" i="13"/>
  <c r="AN3858" i="13"/>
  <c r="AN3859" i="13"/>
  <c r="AN3860" i="13"/>
  <c r="AN3861" i="13"/>
  <c r="AN3862" i="13"/>
  <c r="AN3863" i="13"/>
  <c r="AN3864" i="13"/>
  <c r="AN3865" i="13"/>
  <c r="AN3866" i="13"/>
  <c r="AN3867" i="13"/>
  <c r="AN3868" i="13"/>
  <c r="AN3869" i="13"/>
  <c r="AN3870" i="13"/>
  <c r="AN3871" i="13"/>
  <c r="AN3872" i="13"/>
  <c r="AN3873" i="13"/>
  <c r="AN3874" i="13"/>
  <c r="AN3875" i="13"/>
  <c r="AN3876" i="13"/>
  <c r="AN3877" i="13"/>
  <c r="AN3878" i="13"/>
  <c r="AN3879" i="13"/>
  <c r="AN3880" i="13"/>
  <c r="AN3881" i="13"/>
  <c r="AN3882" i="13"/>
  <c r="AN3883" i="13"/>
  <c r="AN3884" i="13"/>
  <c r="AN3885" i="13"/>
  <c r="AN3886" i="13"/>
  <c r="AN3887" i="13"/>
  <c r="AN3888" i="13"/>
  <c r="AN3889" i="13"/>
  <c r="AN3890" i="13"/>
  <c r="AN3891" i="13"/>
  <c r="AN3892" i="13"/>
  <c r="AN3893" i="13"/>
  <c r="AN3894" i="13"/>
  <c r="AN3895" i="13"/>
  <c r="AN3896" i="13"/>
  <c r="AN3897" i="13"/>
  <c r="AN3898" i="13"/>
  <c r="AN3899" i="13"/>
  <c r="AN3900" i="13"/>
  <c r="AN3901" i="13"/>
  <c r="AN3902" i="13"/>
  <c r="AN3903" i="13"/>
  <c r="AN3904" i="13"/>
  <c r="AN3905" i="13"/>
  <c r="AN3906" i="13"/>
  <c r="AN3907" i="13"/>
  <c r="AN3908" i="13"/>
  <c r="AN3909" i="13"/>
  <c r="AN3910" i="13"/>
  <c r="AN3911" i="13"/>
  <c r="AN3912" i="13"/>
  <c r="AN3913" i="13"/>
  <c r="AN3914" i="13"/>
  <c r="AN3915" i="13"/>
  <c r="AN3916" i="13"/>
  <c r="AN3917" i="13"/>
  <c r="AN3918" i="13"/>
  <c r="AN3919" i="13"/>
  <c r="AN3920" i="13"/>
  <c r="AN3921" i="13"/>
  <c r="AN3922" i="13"/>
  <c r="AN3923" i="13"/>
  <c r="AN3924" i="13"/>
  <c r="AN3925" i="13"/>
  <c r="AN3926" i="13"/>
  <c r="AN3927" i="13"/>
  <c r="AN3928" i="13"/>
  <c r="AN3929" i="13"/>
  <c r="AN3930" i="13"/>
  <c r="AN3931" i="13"/>
  <c r="AN3932" i="13"/>
  <c r="AN3933" i="13"/>
  <c r="AN3934" i="13"/>
  <c r="AN3935" i="13"/>
  <c r="AN3936" i="13"/>
  <c r="AN3937" i="13"/>
  <c r="AN3938" i="13"/>
  <c r="AN3939" i="13"/>
  <c r="AN3940" i="13"/>
  <c r="AN3941" i="13"/>
  <c r="AN3942" i="13"/>
  <c r="AN3943" i="13"/>
  <c r="AN3944" i="13"/>
  <c r="AN3945" i="13"/>
  <c r="AN3946" i="13"/>
  <c r="AN3947" i="13"/>
  <c r="AN3948" i="13"/>
  <c r="AN3949" i="13"/>
  <c r="AN3950" i="13"/>
  <c r="AN3951" i="13"/>
  <c r="AN3952" i="13"/>
  <c r="AN3953" i="13"/>
  <c r="AN3954" i="13"/>
  <c r="AN3955" i="13"/>
  <c r="AN3956" i="13"/>
  <c r="AN3957" i="13"/>
  <c r="AN3958" i="13"/>
  <c r="AN3959" i="13"/>
  <c r="AN3960" i="13"/>
  <c r="AN3961" i="13"/>
  <c r="AN3962" i="13"/>
  <c r="AN3963" i="13"/>
  <c r="AN3964" i="13"/>
  <c r="AN3965" i="13"/>
  <c r="AN3966" i="13"/>
  <c r="AN3967" i="13"/>
  <c r="AN3968" i="13"/>
  <c r="AN3969" i="13"/>
  <c r="AN3970" i="13"/>
  <c r="AN3971" i="13"/>
  <c r="AN3972" i="13"/>
  <c r="AN3973" i="13"/>
  <c r="AN3974" i="13"/>
  <c r="AN3975" i="13"/>
  <c r="AN3976" i="13"/>
  <c r="AN3977" i="13"/>
  <c r="AN3978" i="13"/>
  <c r="AN3979" i="13"/>
  <c r="AN3980" i="13"/>
  <c r="AN3981" i="13"/>
  <c r="AN3982" i="13"/>
  <c r="AN3983" i="13"/>
  <c r="AN3984" i="13"/>
  <c r="AN3985" i="13"/>
  <c r="AN3986" i="13"/>
  <c r="AN3987" i="13"/>
  <c r="AN3988" i="13"/>
  <c r="AN3989" i="13"/>
  <c r="AN3990" i="13"/>
  <c r="AN3991" i="13"/>
  <c r="AN3992" i="13"/>
  <c r="AN3993" i="13"/>
  <c r="AN3994" i="13"/>
  <c r="AN3995" i="13"/>
  <c r="AN3996" i="13"/>
  <c r="AN3997" i="13"/>
  <c r="AN3998" i="13"/>
  <c r="AN3999" i="13"/>
  <c r="AN4000" i="13"/>
  <c r="AN4001" i="13"/>
  <c r="AN4002" i="13"/>
  <c r="AN4003" i="13"/>
  <c r="AN4004" i="13"/>
  <c r="AN4005" i="13"/>
  <c r="AN4006" i="13"/>
  <c r="AN4007" i="13"/>
  <c r="AN4008" i="13"/>
  <c r="AN4009" i="13"/>
  <c r="AN4010" i="13"/>
  <c r="AN4011" i="13"/>
  <c r="AN4012" i="13"/>
  <c r="AN4013" i="13"/>
  <c r="AN4014" i="13"/>
  <c r="AN4015" i="13"/>
  <c r="AN4016" i="13"/>
  <c r="AN4017" i="13"/>
  <c r="AN4018" i="13"/>
  <c r="AN4019" i="13"/>
  <c r="AN4020" i="13"/>
  <c r="AN4021" i="13"/>
  <c r="AN4022" i="13"/>
  <c r="AN4023" i="13"/>
  <c r="AN4024" i="13"/>
  <c r="AN4025" i="13"/>
  <c r="AN4026" i="13"/>
  <c r="AN4027" i="13"/>
  <c r="AN4028" i="13"/>
  <c r="AN4029" i="13"/>
  <c r="AN4030" i="13"/>
  <c r="AN4031" i="13"/>
  <c r="AN4032" i="13"/>
  <c r="AN4033" i="13"/>
  <c r="AN4034" i="13"/>
  <c r="AN4035" i="13"/>
  <c r="AN4036" i="13"/>
  <c r="AN4037" i="13"/>
  <c r="AN4038" i="13"/>
  <c r="AN4039" i="13"/>
  <c r="AN4040" i="13"/>
  <c r="AN4041" i="13"/>
  <c r="AN4042" i="13"/>
  <c r="AN4043" i="13"/>
  <c r="AN4044" i="13"/>
  <c r="AN4045" i="13"/>
  <c r="AN4046" i="13"/>
  <c r="AN4047" i="13"/>
  <c r="AN4048" i="13"/>
  <c r="AN4049" i="13"/>
  <c r="AN4050" i="13"/>
  <c r="AN4051" i="13"/>
  <c r="AN4052" i="13"/>
  <c r="AN4053" i="13"/>
  <c r="AN4054" i="13"/>
  <c r="AN4055" i="13"/>
  <c r="AN4056" i="13"/>
  <c r="AN4057" i="13"/>
  <c r="AN4058" i="13"/>
  <c r="AN4059" i="13"/>
  <c r="AN4060" i="13"/>
  <c r="AN4061" i="13"/>
  <c r="AN4062" i="13"/>
  <c r="AN4063" i="13"/>
  <c r="AN4064" i="13"/>
  <c r="AN4065" i="13"/>
  <c r="AN4066" i="13"/>
  <c r="AN4067" i="13"/>
  <c r="AN4068" i="13"/>
  <c r="AN4069" i="13"/>
  <c r="AN4070" i="13"/>
  <c r="AN4071" i="13"/>
  <c r="AN4072" i="13"/>
  <c r="AN4073" i="13"/>
  <c r="AN4074" i="13"/>
  <c r="AN4075" i="13"/>
  <c r="AN4076" i="13"/>
  <c r="AN4077" i="13"/>
  <c r="AN4078" i="13"/>
  <c r="AN4079" i="13"/>
  <c r="AN4080" i="13"/>
  <c r="AN4081" i="13"/>
  <c r="AN4082" i="13"/>
  <c r="AN4083" i="13"/>
  <c r="AN4084" i="13"/>
  <c r="AN4085" i="13"/>
  <c r="AN4086" i="13"/>
  <c r="AN4087" i="13"/>
  <c r="AN4088" i="13"/>
  <c r="AN4089" i="13"/>
  <c r="AN4090" i="13"/>
  <c r="AN4091" i="13"/>
  <c r="AN4092" i="13"/>
  <c r="AN4093" i="13"/>
  <c r="AN4094" i="13"/>
  <c r="AN4095" i="13"/>
  <c r="AN4096" i="13"/>
  <c r="AN4097" i="13"/>
  <c r="AN4098" i="13"/>
  <c r="AN4099" i="13"/>
  <c r="AN4100" i="13"/>
  <c r="AN4101" i="13"/>
  <c r="AN4102" i="13"/>
  <c r="AN4103" i="13"/>
  <c r="AN4104" i="13"/>
  <c r="AN4105" i="13"/>
  <c r="AN4106" i="13"/>
  <c r="AN4107" i="13"/>
  <c r="AN4108" i="13"/>
  <c r="AN4109" i="13"/>
  <c r="AN4110" i="13"/>
  <c r="AN4111" i="13"/>
  <c r="AN4112" i="13"/>
  <c r="AN4113" i="13"/>
  <c r="AN4114" i="13"/>
  <c r="AN4115" i="13"/>
  <c r="AN4116" i="13"/>
  <c r="AN4117" i="13"/>
  <c r="AN4118" i="13"/>
  <c r="AN4119" i="13"/>
  <c r="AN4120" i="13"/>
  <c r="AN4121" i="13"/>
  <c r="AN4122" i="13"/>
  <c r="AN4123" i="13"/>
  <c r="AN4124" i="13"/>
  <c r="AN4125" i="13"/>
  <c r="AN4126" i="13"/>
  <c r="AN4127" i="13"/>
  <c r="AN4128" i="13"/>
  <c r="AN4129" i="13"/>
  <c r="AN4130" i="13"/>
  <c r="AN4131" i="13"/>
  <c r="AN4132" i="13"/>
  <c r="AN4133" i="13"/>
  <c r="AN4134" i="13"/>
  <c r="AN4135" i="13"/>
  <c r="AN4136" i="13"/>
  <c r="AN4137" i="13"/>
  <c r="AN4138" i="13"/>
  <c r="AN4139" i="13"/>
  <c r="AN4140" i="13"/>
  <c r="AN4141" i="13"/>
  <c r="AN4142" i="13"/>
  <c r="AN4143" i="13"/>
  <c r="AN4144" i="13"/>
  <c r="AN4145" i="13"/>
  <c r="AN4146" i="13"/>
  <c r="AN4147" i="13"/>
  <c r="AN4148" i="13"/>
  <c r="AN4149" i="13"/>
  <c r="AN4150" i="13"/>
  <c r="AN4151" i="13"/>
  <c r="AN4152" i="13"/>
  <c r="AN4153" i="13"/>
  <c r="AN4154" i="13"/>
  <c r="AN4155" i="13"/>
  <c r="AN4156" i="13"/>
  <c r="AN4157" i="13"/>
  <c r="AN4158" i="13"/>
  <c r="AN4159" i="13"/>
  <c r="AN4160" i="13"/>
  <c r="AN4161" i="13"/>
  <c r="AN4162" i="13"/>
  <c r="AN4163" i="13"/>
  <c r="AN4164" i="13"/>
  <c r="AN4165" i="13"/>
  <c r="AN4166" i="13"/>
  <c r="AN4167" i="13"/>
  <c r="AN4168" i="13"/>
  <c r="AN4169" i="13"/>
  <c r="AN3" i="13"/>
  <c r="AS4" i="13"/>
  <c r="AS5" i="13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11" i="13"/>
  <c r="AS112" i="13"/>
  <c r="AS113" i="13"/>
  <c r="AS114" i="13"/>
  <c r="AS115" i="13"/>
  <c r="AS116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215" i="13"/>
  <c r="AS216" i="13"/>
  <c r="AS217" i="13"/>
  <c r="AS218" i="13"/>
  <c r="AS219" i="13"/>
  <c r="AS220" i="13"/>
  <c r="AS221" i="13"/>
  <c r="AS222" i="13"/>
  <c r="AS223" i="13"/>
  <c r="AS224" i="13"/>
  <c r="AS225" i="13"/>
  <c r="AS226" i="13"/>
  <c r="AS227" i="13"/>
  <c r="AS228" i="13"/>
  <c r="AS229" i="13"/>
  <c r="AS230" i="13"/>
  <c r="AS231" i="13"/>
  <c r="AS232" i="13"/>
  <c r="AS233" i="13"/>
  <c r="AS234" i="13"/>
  <c r="AS235" i="13"/>
  <c r="AS236" i="13"/>
  <c r="AS237" i="13"/>
  <c r="AS238" i="13"/>
  <c r="AS239" i="13"/>
  <c r="AS240" i="13"/>
  <c r="AS241" i="13"/>
  <c r="AS242" i="13"/>
  <c r="AS243" i="13"/>
  <c r="AS244" i="13"/>
  <c r="AS245" i="13"/>
  <c r="AS246" i="13"/>
  <c r="AS247" i="13"/>
  <c r="AS248" i="13"/>
  <c r="AS249" i="13"/>
  <c r="AS250" i="13"/>
  <c r="AS251" i="13"/>
  <c r="AS252" i="13"/>
  <c r="AS253" i="13"/>
  <c r="AS254" i="13"/>
  <c r="AS255" i="13"/>
  <c r="AS256" i="13"/>
  <c r="AS257" i="13"/>
  <c r="AS258" i="13"/>
  <c r="AS259" i="13"/>
  <c r="AS260" i="13"/>
  <c r="AS261" i="13"/>
  <c r="AS262" i="13"/>
  <c r="AS263" i="13"/>
  <c r="AS264" i="13"/>
  <c r="AS265" i="13"/>
  <c r="AS266" i="13"/>
  <c r="AS267" i="13"/>
  <c r="AS268" i="13"/>
  <c r="AS269" i="13"/>
  <c r="AS270" i="13"/>
  <c r="AS271" i="13"/>
  <c r="AS272" i="13"/>
  <c r="AS273" i="13"/>
  <c r="AS274" i="13"/>
  <c r="AS275" i="13"/>
  <c r="AS276" i="13"/>
  <c r="AS277" i="13"/>
  <c r="AS278" i="13"/>
  <c r="AS279" i="13"/>
  <c r="AS280" i="13"/>
  <c r="AS281" i="13"/>
  <c r="AS282" i="13"/>
  <c r="AS283" i="13"/>
  <c r="AS284" i="13"/>
  <c r="AS285" i="13"/>
  <c r="AS286" i="13"/>
  <c r="AS287" i="13"/>
  <c r="AS288" i="13"/>
  <c r="AS289" i="13"/>
  <c r="AS290" i="13"/>
  <c r="AS291" i="13"/>
  <c r="AS292" i="13"/>
  <c r="AS293" i="13"/>
  <c r="AS294" i="13"/>
  <c r="AS295" i="13"/>
  <c r="AS296" i="13"/>
  <c r="AS297" i="13"/>
  <c r="AS298" i="13"/>
  <c r="AS299" i="13"/>
  <c r="AS300" i="13"/>
  <c r="AS301" i="13"/>
  <c r="AS302" i="13"/>
  <c r="AS303" i="13"/>
  <c r="AS304" i="13"/>
  <c r="AS305" i="13"/>
  <c r="AS306" i="13"/>
  <c r="AS307" i="13"/>
  <c r="AS308" i="13"/>
  <c r="AS309" i="13"/>
  <c r="AS310" i="13"/>
  <c r="AS311" i="13"/>
  <c r="AS312" i="13"/>
  <c r="AS313" i="13"/>
  <c r="AS314" i="13"/>
  <c r="AS315" i="13"/>
  <c r="AS316" i="13"/>
  <c r="AS317" i="13"/>
  <c r="AS318" i="13"/>
  <c r="AS319" i="13"/>
  <c r="AS320" i="13"/>
  <c r="AS321" i="13"/>
  <c r="AS322" i="13"/>
  <c r="AS323" i="13"/>
  <c r="AS324" i="13"/>
  <c r="AS325" i="13"/>
  <c r="AS326" i="13"/>
  <c r="AS327" i="13"/>
  <c r="AS328" i="13"/>
  <c r="AS329" i="13"/>
  <c r="AS330" i="13"/>
  <c r="AS331" i="13"/>
  <c r="AS332" i="13"/>
  <c r="AS333" i="13"/>
  <c r="AS334" i="13"/>
  <c r="AS335" i="13"/>
  <c r="AS336" i="13"/>
  <c r="AS337" i="13"/>
  <c r="AS338" i="13"/>
  <c r="AS339" i="13"/>
  <c r="AS340" i="13"/>
  <c r="AS341" i="13"/>
  <c r="AS342" i="13"/>
  <c r="AS343" i="13"/>
  <c r="AS344" i="13"/>
  <c r="AS345" i="13"/>
  <c r="AS346" i="13"/>
  <c r="AS347" i="13"/>
  <c r="AS348" i="13"/>
  <c r="AS349" i="13"/>
  <c r="AS350" i="13"/>
  <c r="AS351" i="13"/>
  <c r="AS352" i="13"/>
  <c r="AS353" i="13"/>
  <c r="AS354" i="13"/>
  <c r="AS355" i="13"/>
  <c r="AS356" i="13"/>
  <c r="AS357" i="13"/>
  <c r="AS358" i="13"/>
  <c r="AS359" i="13"/>
  <c r="AS360" i="13"/>
  <c r="AS361" i="13"/>
  <c r="AS362" i="13"/>
  <c r="AS363" i="13"/>
  <c r="AS364" i="13"/>
  <c r="AS365" i="13"/>
  <c r="AS366" i="13"/>
  <c r="AS367" i="13"/>
  <c r="AS368" i="13"/>
  <c r="AS369" i="13"/>
  <c r="AS370" i="13"/>
  <c r="AS371" i="13"/>
  <c r="AS372" i="13"/>
  <c r="AS373" i="13"/>
  <c r="AS374" i="13"/>
  <c r="AS375" i="13"/>
  <c r="AS376" i="13"/>
  <c r="AS377" i="13"/>
  <c r="AS378" i="13"/>
  <c r="AS379" i="13"/>
  <c r="AS380" i="13"/>
  <c r="AS381" i="13"/>
  <c r="AS382" i="13"/>
  <c r="AS383" i="13"/>
  <c r="AS384" i="13"/>
  <c r="AS385" i="13"/>
  <c r="AS386" i="13"/>
  <c r="AS387" i="13"/>
  <c r="AS388" i="13"/>
  <c r="AS389" i="13"/>
  <c r="AS390" i="13"/>
  <c r="AS391" i="13"/>
  <c r="AS392" i="13"/>
  <c r="AS393" i="13"/>
  <c r="AS394" i="13"/>
  <c r="AS395" i="13"/>
  <c r="AS396" i="13"/>
  <c r="AS397" i="13"/>
  <c r="AS398" i="13"/>
  <c r="AS399" i="13"/>
  <c r="AS400" i="13"/>
  <c r="AS401" i="13"/>
  <c r="AS402" i="13"/>
  <c r="AS403" i="13"/>
  <c r="AS404" i="13"/>
  <c r="AS405" i="13"/>
  <c r="AS406" i="13"/>
  <c r="AS407" i="13"/>
  <c r="AS408" i="13"/>
  <c r="AS409" i="13"/>
  <c r="AS410" i="13"/>
  <c r="AS411" i="13"/>
  <c r="AS412" i="13"/>
  <c r="AS413" i="13"/>
  <c r="AS414" i="13"/>
  <c r="AS415" i="13"/>
  <c r="AS416" i="13"/>
  <c r="AS417" i="13"/>
  <c r="AS418" i="13"/>
  <c r="AS419" i="13"/>
  <c r="AS420" i="13"/>
  <c r="AS421" i="13"/>
  <c r="AS422" i="13"/>
  <c r="AS423" i="13"/>
  <c r="AS424" i="13"/>
  <c r="AS425" i="13"/>
  <c r="AS426" i="13"/>
  <c r="AS427" i="13"/>
  <c r="AS428" i="13"/>
  <c r="AS429" i="13"/>
  <c r="AS430" i="13"/>
  <c r="AS431" i="13"/>
  <c r="AS432" i="13"/>
  <c r="AS433" i="13"/>
  <c r="AS434" i="13"/>
  <c r="AS435" i="13"/>
  <c r="AS436" i="13"/>
  <c r="AS437" i="13"/>
  <c r="AS438" i="13"/>
  <c r="AS439" i="13"/>
  <c r="AS440" i="13"/>
  <c r="AS441" i="13"/>
  <c r="AS442" i="13"/>
  <c r="AS443" i="13"/>
  <c r="AS444" i="13"/>
  <c r="AS445" i="13"/>
  <c r="AS446" i="13"/>
  <c r="AS447" i="13"/>
  <c r="AS448" i="13"/>
  <c r="AS449" i="13"/>
  <c r="AS450" i="13"/>
  <c r="AS451" i="13"/>
  <c r="AS452" i="13"/>
  <c r="AS453" i="13"/>
  <c r="AS454" i="13"/>
  <c r="AS455" i="13"/>
  <c r="AS456" i="13"/>
  <c r="AS457" i="13"/>
  <c r="AS458" i="13"/>
  <c r="AS459" i="13"/>
  <c r="AS460" i="13"/>
  <c r="AS461" i="13"/>
  <c r="AS462" i="13"/>
  <c r="AS463" i="13"/>
  <c r="AS464" i="13"/>
  <c r="AS465" i="13"/>
  <c r="AS466" i="13"/>
  <c r="AS467" i="13"/>
  <c r="AS468" i="13"/>
  <c r="AS469" i="13"/>
  <c r="AS470" i="13"/>
  <c r="AS471" i="13"/>
  <c r="AS472" i="13"/>
  <c r="AS473" i="13"/>
  <c r="AS474" i="13"/>
  <c r="AS475" i="13"/>
  <c r="AS476" i="13"/>
  <c r="AS477" i="13"/>
  <c r="AS478" i="13"/>
  <c r="AS479" i="13"/>
  <c r="AS480" i="13"/>
  <c r="AS481" i="13"/>
  <c r="AS482" i="13"/>
  <c r="AS483" i="13"/>
  <c r="AS484" i="13"/>
  <c r="AS485" i="13"/>
  <c r="AS486" i="13"/>
  <c r="AS487" i="13"/>
  <c r="AS488" i="13"/>
  <c r="AS489" i="13"/>
  <c r="AS490" i="13"/>
  <c r="AS491" i="13"/>
  <c r="AS492" i="13"/>
  <c r="AS493" i="13"/>
  <c r="AS494" i="13"/>
  <c r="AS495" i="13"/>
  <c r="AS496" i="13"/>
  <c r="AS497" i="13"/>
  <c r="AS498" i="13"/>
  <c r="AS499" i="13"/>
  <c r="AS500" i="13"/>
  <c r="AS501" i="13"/>
  <c r="AS502" i="13"/>
  <c r="AS503" i="13"/>
  <c r="AS504" i="13"/>
  <c r="AS505" i="13"/>
  <c r="AS506" i="13"/>
  <c r="AS507" i="13"/>
  <c r="AS508" i="13"/>
  <c r="AS509" i="13"/>
  <c r="AS510" i="13"/>
  <c r="AS511" i="13"/>
  <c r="AS512" i="13"/>
  <c r="AS513" i="13"/>
  <c r="AS514" i="13"/>
  <c r="AS515" i="13"/>
  <c r="AS516" i="13"/>
  <c r="AS517" i="13"/>
  <c r="AS518" i="13"/>
  <c r="AS519" i="13"/>
  <c r="AS520" i="13"/>
  <c r="AS521" i="13"/>
  <c r="AS522" i="13"/>
  <c r="AS523" i="13"/>
  <c r="AS524" i="13"/>
  <c r="AS525" i="13"/>
  <c r="AS526" i="13"/>
  <c r="AS527" i="13"/>
  <c r="AS528" i="13"/>
  <c r="AS529" i="13"/>
  <c r="AS530" i="13"/>
  <c r="AS531" i="13"/>
  <c r="AS532" i="13"/>
  <c r="AS533" i="13"/>
  <c r="AS534" i="13"/>
  <c r="AS535" i="13"/>
  <c r="AS536" i="13"/>
  <c r="AS537" i="13"/>
  <c r="AS538" i="13"/>
  <c r="AS539" i="13"/>
  <c r="AS540" i="13"/>
  <c r="AS541" i="13"/>
  <c r="AS542" i="13"/>
  <c r="AS543" i="13"/>
  <c r="AS544" i="13"/>
  <c r="AS545" i="13"/>
  <c r="AS546" i="13"/>
  <c r="AS547" i="13"/>
  <c r="AS548" i="13"/>
  <c r="AS549" i="13"/>
  <c r="AS550" i="13"/>
  <c r="AS551" i="13"/>
  <c r="AS552" i="13"/>
  <c r="AS553" i="13"/>
  <c r="AS554" i="13"/>
  <c r="AS555" i="13"/>
  <c r="AS556" i="13"/>
  <c r="AS557" i="13"/>
  <c r="AS558" i="13"/>
  <c r="AS559" i="13"/>
  <c r="AS560" i="13"/>
  <c r="AS561" i="13"/>
  <c r="AS562" i="13"/>
  <c r="AS563" i="13"/>
  <c r="AS564" i="13"/>
  <c r="AS565" i="13"/>
  <c r="AS566" i="13"/>
  <c r="AS567" i="13"/>
  <c r="AS568" i="13"/>
  <c r="AS569" i="13"/>
  <c r="AS570" i="13"/>
  <c r="AS571" i="13"/>
  <c r="AS572" i="13"/>
  <c r="AS573" i="13"/>
  <c r="AS574" i="13"/>
  <c r="AS575" i="13"/>
  <c r="AS576" i="13"/>
  <c r="AS577" i="13"/>
  <c r="AS578" i="13"/>
  <c r="AS579" i="13"/>
  <c r="AS580" i="13"/>
  <c r="AS581" i="13"/>
  <c r="AS582" i="13"/>
  <c r="AS583" i="13"/>
  <c r="AS584" i="13"/>
  <c r="AS585" i="13"/>
  <c r="AS586" i="13"/>
  <c r="AS587" i="13"/>
  <c r="AS588" i="13"/>
  <c r="AS589" i="13"/>
  <c r="AS590" i="13"/>
  <c r="AS591" i="13"/>
  <c r="AS592" i="13"/>
  <c r="AS593" i="13"/>
  <c r="AS594" i="13"/>
  <c r="AS595" i="13"/>
  <c r="AS596" i="13"/>
  <c r="AS597" i="13"/>
  <c r="AS598" i="13"/>
  <c r="AS599" i="13"/>
  <c r="AS600" i="13"/>
  <c r="AS601" i="13"/>
  <c r="AS602" i="13"/>
  <c r="AS603" i="13"/>
  <c r="AS604" i="13"/>
  <c r="AS605" i="13"/>
  <c r="AS606" i="13"/>
  <c r="AS607" i="13"/>
  <c r="AS608" i="13"/>
  <c r="AS609" i="13"/>
  <c r="AS610" i="13"/>
  <c r="AS611" i="13"/>
  <c r="AS612" i="13"/>
  <c r="AS613" i="13"/>
  <c r="AS614" i="13"/>
  <c r="AS615" i="13"/>
  <c r="AS616" i="13"/>
  <c r="AS617" i="13"/>
  <c r="AS618" i="13"/>
  <c r="AS619" i="13"/>
  <c r="AS620" i="13"/>
  <c r="AS621" i="13"/>
  <c r="AS622" i="13"/>
  <c r="AS623" i="13"/>
  <c r="AS624" i="13"/>
  <c r="AS625" i="13"/>
  <c r="AS626" i="13"/>
  <c r="AS627" i="13"/>
  <c r="AS628" i="13"/>
  <c r="AS629" i="13"/>
  <c r="AS630" i="13"/>
  <c r="AS631" i="13"/>
  <c r="AS632" i="13"/>
  <c r="AS633" i="13"/>
  <c r="AS634" i="13"/>
  <c r="AS635" i="13"/>
  <c r="AS636" i="13"/>
  <c r="AS637" i="13"/>
  <c r="AS638" i="13"/>
  <c r="AS639" i="13"/>
  <c r="AS640" i="13"/>
  <c r="AS641" i="13"/>
  <c r="AS642" i="13"/>
  <c r="AS643" i="13"/>
  <c r="AS644" i="13"/>
  <c r="AS645" i="13"/>
  <c r="AS646" i="13"/>
  <c r="AS647" i="13"/>
  <c r="AS648" i="13"/>
  <c r="AS649" i="13"/>
  <c r="AS650" i="13"/>
  <c r="AS651" i="13"/>
  <c r="AS652" i="13"/>
  <c r="AS653" i="13"/>
  <c r="AS654" i="13"/>
  <c r="AS655" i="13"/>
  <c r="AS656" i="13"/>
  <c r="AS657" i="13"/>
  <c r="AS658" i="13"/>
  <c r="AS659" i="13"/>
  <c r="AS660" i="13"/>
  <c r="AS661" i="13"/>
  <c r="AS662" i="13"/>
  <c r="AS663" i="13"/>
  <c r="AS664" i="13"/>
  <c r="AS665" i="13"/>
  <c r="AS666" i="13"/>
  <c r="AS667" i="13"/>
  <c r="AS668" i="13"/>
  <c r="AS669" i="13"/>
  <c r="AS670" i="13"/>
  <c r="AS671" i="13"/>
  <c r="AS672" i="13"/>
  <c r="AS673" i="13"/>
  <c r="AS674" i="13"/>
  <c r="AS675" i="13"/>
  <c r="AS676" i="13"/>
  <c r="AS677" i="13"/>
  <c r="AS678" i="13"/>
  <c r="AS679" i="13"/>
  <c r="AS680" i="13"/>
  <c r="AS681" i="13"/>
  <c r="AS682" i="13"/>
  <c r="AS683" i="13"/>
  <c r="AS684" i="13"/>
  <c r="AS685" i="13"/>
  <c r="AS686" i="13"/>
  <c r="AS687" i="13"/>
  <c r="AS688" i="13"/>
  <c r="AS689" i="13"/>
  <c r="AS690" i="13"/>
  <c r="AS691" i="13"/>
  <c r="AS692" i="13"/>
  <c r="AS693" i="13"/>
  <c r="AS694" i="13"/>
  <c r="AS695" i="13"/>
  <c r="AS696" i="13"/>
  <c r="AS697" i="13"/>
  <c r="AS698" i="13"/>
  <c r="AS699" i="13"/>
  <c r="AS700" i="13"/>
  <c r="AS701" i="13"/>
  <c r="AS702" i="13"/>
  <c r="AS703" i="13"/>
  <c r="AS704" i="13"/>
  <c r="AS705" i="13"/>
  <c r="AS706" i="13"/>
  <c r="AS707" i="13"/>
  <c r="AS708" i="13"/>
  <c r="AS709" i="13"/>
  <c r="AS710" i="13"/>
  <c r="AS711" i="13"/>
  <c r="AS712" i="13"/>
  <c r="AS713" i="13"/>
  <c r="AS714" i="13"/>
  <c r="AS715" i="13"/>
  <c r="AS716" i="13"/>
  <c r="AS717" i="13"/>
  <c r="AS718" i="13"/>
  <c r="AS719" i="13"/>
  <c r="AS720" i="13"/>
  <c r="AS721" i="13"/>
  <c r="AS722" i="13"/>
  <c r="AS723" i="13"/>
  <c r="AS724" i="13"/>
  <c r="AS725" i="13"/>
  <c r="AS726" i="13"/>
  <c r="AS727" i="13"/>
  <c r="AS728" i="13"/>
  <c r="AS729" i="13"/>
  <c r="AS730" i="13"/>
  <c r="AS731" i="13"/>
  <c r="AS732" i="13"/>
  <c r="AS733" i="13"/>
  <c r="AS734" i="13"/>
  <c r="AS735" i="13"/>
  <c r="AS736" i="13"/>
  <c r="AS737" i="13"/>
  <c r="AS738" i="13"/>
  <c r="AS739" i="13"/>
  <c r="AS740" i="13"/>
  <c r="AS741" i="13"/>
  <c r="AS742" i="13"/>
  <c r="AS743" i="13"/>
  <c r="AS744" i="13"/>
  <c r="AS745" i="13"/>
  <c r="AS746" i="13"/>
  <c r="AS747" i="13"/>
  <c r="AS748" i="13"/>
  <c r="AS749" i="13"/>
  <c r="AS750" i="13"/>
  <c r="AS751" i="13"/>
  <c r="AS752" i="13"/>
  <c r="AS753" i="13"/>
  <c r="AS754" i="13"/>
  <c r="AS755" i="13"/>
  <c r="AS756" i="13"/>
  <c r="AS757" i="13"/>
  <c r="AS758" i="13"/>
  <c r="AS759" i="13"/>
  <c r="AS760" i="13"/>
  <c r="AS761" i="13"/>
  <c r="AS762" i="13"/>
  <c r="AS763" i="13"/>
  <c r="AS764" i="13"/>
  <c r="AS765" i="13"/>
  <c r="AS766" i="13"/>
  <c r="AS767" i="13"/>
  <c r="AS768" i="13"/>
  <c r="AS769" i="13"/>
  <c r="AS770" i="13"/>
  <c r="AS771" i="13"/>
  <c r="AS772" i="13"/>
  <c r="AS773" i="13"/>
  <c r="AS774" i="13"/>
  <c r="AS775" i="13"/>
  <c r="AS776" i="13"/>
  <c r="AS777" i="13"/>
  <c r="AS778" i="13"/>
  <c r="AS779" i="13"/>
  <c r="AS780" i="13"/>
  <c r="AS781" i="13"/>
  <c r="AS782" i="13"/>
  <c r="AS783" i="13"/>
  <c r="AS784" i="13"/>
  <c r="AS785" i="13"/>
  <c r="AS786" i="13"/>
  <c r="AS787" i="13"/>
  <c r="AS788" i="13"/>
  <c r="AS789" i="13"/>
  <c r="AS790" i="13"/>
  <c r="AS791" i="13"/>
  <c r="AS792" i="13"/>
  <c r="AS793" i="13"/>
  <c r="AS794" i="13"/>
  <c r="AS795" i="13"/>
  <c r="AS796" i="13"/>
  <c r="AS797" i="13"/>
  <c r="AS798" i="13"/>
  <c r="AS799" i="13"/>
  <c r="AS800" i="13"/>
  <c r="AS801" i="13"/>
  <c r="AS802" i="13"/>
  <c r="AS803" i="13"/>
  <c r="AS804" i="13"/>
  <c r="AS805" i="13"/>
  <c r="AS806" i="13"/>
  <c r="AS807" i="13"/>
  <c r="AS808" i="13"/>
  <c r="AS809" i="13"/>
  <c r="AS810" i="13"/>
  <c r="AS811" i="13"/>
  <c r="AS812" i="13"/>
  <c r="AS813" i="13"/>
  <c r="AS814" i="13"/>
  <c r="AS815" i="13"/>
  <c r="AS816" i="13"/>
  <c r="AS817" i="13"/>
  <c r="AS818" i="13"/>
  <c r="AS819" i="13"/>
  <c r="AS820" i="13"/>
  <c r="AS821" i="13"/>
  <c r="AS822" i="13"/>
  <c r="AS823" i="13"/>
  <c r="AS824" i="13"/>
  <c r="AS825" i="13"/>
  <c r="AS826" i="13"/>
  <c r="AS827" i="13"/>
  <c r="AS828" i="13"/>
  <c r="AS829" i="13"/>
  <c r="AS830" i="13"/>
  <c r="AS831" i="13"/>
  <c r="AS832" i="13"/>
  <c r="AS833" i="13"/>
  <c r="AS834" i="13"/>
  <c r="AS835" i="13"/>
  <c r="AS836" i="13"/>
  <c r="AS837" i="13"/>
  <c r="AS838" i="13"/>
  <c r="AS839" i="13"/>
  <c r="AS840" i="13"/>
  <c r="AS841" i="13"/>
  <c r="AS842" i="13"/>
  <c r="AS843" i="13"/>
  <c r="AS844" i="13"/>
  <c r="AS845" i="13"/>
  <c r="AS846" i="13"/>
  <c r="AS847" i="13"/>
  <c r="AS848" i="13"/>
  <c r="AS849" i="13"/>
  <c r="AS850" i="13"/>
  <c r="AS851" i="13"/>
  <c r="AS852" i="13"/>
  <c r="AS853" i="13"/>
  <c r="AS854" i="13"/>
  <c r="AS855" i="13"/>
  <c r="AS856" i="13"/>
  <c r="AS857" i="13"/>
  <c r="AS858" i="13"/>
  <c r="AS859" i="13"/>
  <c r="AS860" i="13"/>
  <c r="AS861" i="13"/>
  <c r="AS862" i="13"/>
  <c r="AS863" i="13"/>
  <c r="AS864" i="13"/>
  <c r="AS865" i="13"/>
  <c r="AS866" i="13"/>
  <c r="AS867" i="13"/>
  <c r="AS868" i="13"/>
  <c r="AS869" i="13"/>
  <c r="AS870" i="13"/>
  <c r="AS871" i="13"/>
  <c r="AS872" i="13"/>
  <c r="AS873" i="13"/>
  <c r="AS874" i="13"/>
  <c r="AS875" i="13"/>
  <c r="AS876" i="13"/>
  <c r="AS877" i="13"/>
  <c r="AS878" i="13"/>
  <c r="AS879" i="13"/>
  <c r="AS880" i="13"/>
  <c r="AS881" i="13"/>
  <c r="AS882" i="13"/>
  <c r="AS883" i="13"/>
  <c r="AS884" i="13"/>
  <c r="AS885" i="13"/>
  <c r="AS886" i="13"/>
  <c r="AS887" i="13"/>
  <c r="AS888" i="13"/>
  <c r="AS889" i="13"/>
  <c r="AS890" i="13"/>
  <c r="AS891" i="13"/>
  <c r="AS892" i="13"/>
  <c r="AS893" i="13"/>
  <c r="AS894" i="13"/>
  <c r="AS895" i="13"/>
  <c r="AS896" i="13"/>
  <c r="AS897" i="13"/>
  <c r="AS898" i="13"/>
  <c r="AS899" i="13"/>
  <c r="AS900" i="13"/>
  <c r="AS901" i="13"/>
  <c r="AS902" i="13"/>
  <c r="AS903" i="13"/>
  <c r="AS904" i="13"/>
  <c r="AS905" i="13"/>
  <c r="AS906" i="13"/>
  <c r="AS907" i="13"/>
  <c r="AS908" i="13"/>
  <c r="AS909" i="13"/>
  <c r="AS910" i="13"/>
  <c r="AS911" i="13"/>
  <c r="AS912" i="13"/>
  <c r="AS913" i="13"/>
  <c r="AS914" i="13"/>
  <c r="AS915" i="13"/>
  <c r="AS916" i="13"/>
  <c r="AS917" i="13"/>
  <c r="AS918" i="13"/>
  <c r="AS919" i="13"/>
  <c r="AS920" i="13"/>
  <c r="AS921" i="13"/>
  <c r="AS922" i="13"/>
  <c r="AS923" i="13"/>
  <c r="AS924" i="13"/>
  <c r="AS925" i="13"/>
  <c r="AS926" i="13"/>
  <c r="AS927" i="13"/>
  <c r="AS928" i="13"/>
  <c r="AS929" i="13"/>
  <c r="AS930" i="13"/>
  <c r="AS931" i="13"/>
  <c r="AS932" i="13"/>
  <c r="AS933" i="13"/>
  <c r="AS934" i="13"/>
  <c r="AS935" i="13"/>
  <c r="AS936" i="13"/>
  <c r="AS937" i="13"/>
  <c r="AS938" i="13"/>
  <c r="AS939" i="13"/>
  <c r="AS940" i="13"/>
  <c r="AS941" i="13"/>
  <c r="AS942" i="13"/>
  <c r="AS943" i="13"/>
  <c r="AS944" i="13"/>
  <c r="AS945" i="13"/>
  <c r="AS946" i="13"/>
  <c r="AS947" i="13"/>
  <c r="AS948" i="13"/>
  <c r="AS949" i="13"/>
  <c r="AS950" i="13"/>
  <c r="AS951" i="13"/>
  <c r="AS952" i="13"/>
  <c r="AS953" i="13"/>
  <c r="AS954" i="13"/>
  <c r="AS955" i="13"/>
  <c r="AS956" i="13"/>
  <c r="AS957" i="13"/>
  <c r="AS958" i="13"/>
  <c r="AS959" i="13"/>
  <c r="AS960" i="13"/>
  <c r="AS961" i="13"/>
  <c r="AS962" i="13"/>
  <c r="AS963" i="13"/>
  <c r="AS964" i="13"/>
  <c r="AS965" i="13"/>
  <c r="AS966" i="13"/>
  <c r="AS967" i="13"/>
  <c r="AS968" i="13"/>
  <c r="AS969" i="13"/>
  <c r="AS970" i="13"/>
  <c r="AS971" i="13"/>
  <c r="AS972" i="13"/>
  <c r="AS973" i="13"/>
  <c r="AS974" i="13"/>
  <c r="AS975" i="13"/>
  <c r="AS976" i="13"/>
  <c r="AS977" i="13"/>
  <c r="AS978" i="13"/>
  <c r="AS979" i="13"/>
  <c r="AS980" i="13"/>
  <c r="AS981" i="13"/>
  <c r="AS982" i="13"/>
  <c r="AS983" i="13"/>
  <c r="AS984" i="13"/>
  <c r="AS985" i="13"/>
  <c r="AS986" i="13"/>
  <c r="AS987" i="13"/>
  <c r="AS988" i="13"/>
  <c r="AS989" i="13"/>
  <c r="AS990" i="13"/>
  <c r="AS991" i="13"/>
  <c r="AS992" i="13"/>
  <c r="AS993" i="13"/>
  <c r="AS994" i="13"/>
  <c r="AS995" i="13"/>
  <c r="AS996" i="13"/>
  <c r="AS997" i="13"/>
  <c r="AS998" i="13"/>
  <c r="AS999" i="13"/>
  <c r="AS1000" i="13"/>
  <c r="AS1001" i="13"/>
  <c r="AS1002" i="13"/>
  <c r="AS1003" i="13"/>
  <c r="AS1004" i="13"/>
  <c r="AS1005" i="13"/>
  <c r="AS1006" i="13"/>
  <c r="AS1007" i="13"/>
  <c r="AS1008" i="13"/>
  <c r="AS1009" i="13"/>
  <c r="AS1010" i="13"/>
  <c r="AS1011" i="13"/>
  <c r="AS1012" i="13"/>
  <c r="AS1013" i="13"/>
  <c r="AS1014" i="13"/>
  <c r="AS1015" i="13"/>
  <c r="AS1016" i="13"/>
  <c r="AS1017" i="13"/>
  <c r="AS1018" i="13"/>
  <c r="AS1019" i="13"/>
  <c r="AS1020" i="13"/>
  <c r="AS1021" i="13"/>
  <c r="AS1022" i="13"/>
  <c r="AS1023" i="13"/>
  <c r="AS1024" i="13"/>
  <c r="AS1025" i="13"/>
  <c r="AS1026" i="13"/>
  <c r="AS1027" i="13"/>
  <c r="AS1028" i="13"/>
  <c r="AS1029" i="13"/>
  <c r="AS1030" i="13"/>
  <c r="AS1031" i="13"/>
  <c r="AS1032" i="13"/>
  <c r="AS1033" i="13"/>
  <c r="AS1034" i="13"/>
  <c r="AS1035" i="13"/>
  <c r="AS1036" i="13"/>
  <c r="AS1037" i="13"/>
  <c r="AS1038" i="13"/>
  <c r="AS1039" i="13"/>
  <c r="AS1040" i="13"/>
  <c r="AS1041" i="13"/>
  <c r="AS1042" i="13"/>
  <c r="AS1043" i="13"/>
  <c r="AS1044" i="13"/>
  <c r="AS1045" i="13"/>
  <c r="AS1046" i="13"/>
  <c r="AS1047" i="13"/>
  <c r="AS1048" i="13"/>
  <c r="AS1049" i="13"/>
  <c r="AS1050" i="13"/>
  <c r="AS1051" i="13"/>
  <c r="AS1052" i="13"/>
  <c r="AS1053" i="13"/>
  <c r="AS1054" i="13"/>
  <c r="AS1055" i="13"/>
  <c r="AS1056" i="13"/>
  <c r="AS1057" i="13"/>
  <c r="AS1058" i="13"/>
  <c r="AS1059" i="13"/>
  <c r="AS1060" i="13"/>
  <c r="AS1061" i="13"/>
  <c r="AS1062" i="13"/>
  <c r="AS1063" i="13"/>
  <c r="AS1064" i="13"/>
  <c r="AS1065" i="13"/>
  <c r="AS1066" i="13"/>
  <c r="AS1067" i="13"/>
  <c r="AS1068" i="13"/>
  <c r="AS1069" i="13"/>
  <c r="AS1070" i="13"/>
  <c r="AS1071" i="13"/>
  <c r="AS1072" i="13"/>
  <c r="AS1073" i="13"/>
  <c r="AS1074" i="13"/>
  <c r="AS1075" i="13"/>
  <c r="AS1076" i="13"/>
  <c r="AS1077" i="13"/>
  <c r="AS1078" i="13"/>
  <c r="AS1079" i="13"/>
  <c r="AS1080" i="13"/>
  <c r="AS1081" i="13"/>
  <c r="AS1082" i="13"/>
  <c r="AS1083" i="13"/>
  <c r="AS1084" i="13"/>
  <c r="AS1085" i="13"/>
  <c r="AS1086" i="13"/>
  <c r="AS1087" i="13"/>
  <c r="AS1088" i="13"/>
  <c r="AS1089" i="13"/>
  <c r="AS1090" i="13"/>
  <c r="AS1091" i="13"/>
  <c r="AS1092" i="13"/>
  <c r="AS1093" i="13"/>
  <c r="AS1094" i="13"/>
  <c r="AS1095" i="13"/>
  <c r="AS1096" i="13"/>
  <c r="AS1097" i="13"/>
  <c r="AS1098" i="13"/>
  <c r="AS1099" i="13"/>
  <c r="AS1100" i="13"/>
  <c r="AS1101" i="13"/>
  <c r="AS1102" i="13"/>
  <c r="AS1103" i="13"/>
  <c r="AS1104" i="13"/>
  <c r="AS1105" i="13"/>
  <c r="AS1106" i="13"/>
  <c r="AS1107" i="13"/>
  <c r="AS1108" i="13"/>
  <c r="AS1109" i="13"/>
  <c r="AS1110" i="13"/>
  <c r="AS1111" i="13"/>
  <c r="AS1112" i="13"/>
  <c r="AS1113" i="13"/>
  <c r="AS1114" i="13"/>
  <c r="AS1115" i="13"/>
  <c r="AS1116" i="13"/>
  <c r="AS1117" i="13"/>
  <c r="AS1118" i="13"/>
  <c r="AS1119" i="13"/>
  <c r="AS1120" i="13"/>
  <c r="AS1121" i="13"/>
  <c r="AS1122" i="13"/>
  <c r="AS1123" i="13"/>
  <c r="AS1124" i="13"/>
  <c r="AS1125" i="13"/>
  <c r="AS1126" i="13"/>
  <c r="AS1127" i="13"/>
  <c r="AS1128" i="13"/>
  <c r="AS1129" i="13"/>
  <c r="AS1130" i="13"/>
  <c r="AS1131" i="13"/>
  <c r="AS1132" i="13"/>
  <c r="AS1133" i="13"/>
  <c r="AS1134" i="13"/>
  <c r="AS1135" i="13"/>
  <c r="AS1136" i="13"/>
  <c r="AS1137" i="13"/>
  <c r="AS1138" i="13"/>
  <c r="AS1139" i="13"/>
  <c r="AS1140" i="13"/>
  <c r="AS1141" i="13"/>
  <c r="AS1142" i="13"/>
  <c r="AS1143" i="13"/>
  <c r="AS1144" i="13"/>
  <c r="AS1145" i="13"/>
  <c r="AS1146" i="13"/>
  <c r="AS1147" i="13"/>
  <c r="AS1148" i="13"/>
  <c r="AS1149" i="13"/>
  <c r="AS1150" i="13"/>
  <c r="AS1151" i="13"/>
  <c r="AS1152" i="13"/>
  <c r="AS1153" i="13"/>
  <c r="AS1154" i="13"/>
  <c r="AS1155" i="13"/>
  <c r="AS1156" i="13"/>
  <c r="AS1157" i="13"/>
  <c r="AS1158" i="13"/>
  <c r="AS1159" i="13"/>
  <c r="AS1160" i="13"/>
  <c r="AS1161" i="13"/>
  <c r="AS1162" i="13"/>
  <c r="AS1163" i="13"/>
  <c r="AS1164" i="13"/>
  <c r="AS1165" i="13"/>
  <c r="AS1166" i="13"/>
  <c r="AS1167" i="13"/>
  <c r="AS1168" i="13"/>
  <c r="AS1169" i="13"/>
  <c r="AS1170" i="13"/>
  <c r="AS1171" i="13"/>
  <c r="AS1172" i="13"/>
  <c r="AS1173" i="13"/>
  <c r="AS1174" i="13"/>
  <c r="AS1175" i="13"/>
  <c r="AS1176" i="13"/>
  <c r="AS1177" i="13"/>
  <c r="AS1178" i="13"/>
  <c r="AS1179" i="13"/>
  <c r="AS1180" i="13"/>
  <c r="AS1181" i="13"/>
  <c r="AS1182" i="13"/>
  <c r="AS1183" i="13"/>
  <c r="AS1184" i="13"/>
  <c r="AS1185" i="13"/>
  <c r="AS1186" i="13"/>
  <c r="AS1187" i="13"/>
  <c r="AS1188" i="13"/>
  <c r="AS1189" i="13"/>
  <c r="AS1190" i="13"/>
  <c r="AS1191" i="13"/>
  <c r="AS1192" i="13"/>
  <c r="AS1193" i="13"/>
  <c r="AS1194" i="13"/>
  <c r="AS1195" i="13"/>
  <c r="AS1196" i="13"/>
  <c r="AS1197" i="13"/>
  <c r="AS1198" i="13"/>
  <c r="AS1199" i="13"/>
  <c r="AS1200" i="13"/>
  <c r="AS1201" i="13"/>
  <c r="AS1202" i="13"/>
  <c r="AS1203" i="13"/>
  <c r="AS1204" i="13"/>
  <c r="AS1205" i="13"/>
  <c r="AS1206" i="13"/>
  <c r="AS1207" i="13"/>
  <c r="AS1208" i="13"/>
  <c r="AS1209" i="13"/>
  <c r="AS1210" i="13"/>
  <c r="AS1211" i="13"/>
  <c r="AS1212" i="13"/>
  <c r="AS1213" i="13"/>
  <c r="AS1214" i="13"/>
  <c r="AS1215" i="13"/>
  <c r="AS1216" i="13"/>
  <c r="AS1217" i="13"/>
  <c r="AS1218" i="13"/>
  <c r="AS1219" i="13"/>
  <c r="AS1220" i="13"/>
  <c r="AS1221" i="13"/>
  <c r="AS1222" i="13"/>
  <c r="AS1223" i="13"/>
  <c r="AS1224" i="13"/>
  <c r="AS1225" i="13"/>
  <c r="AS1226" i="13"/>
  <c r="AS1227" i="13"/>
  <c r="AS1228" i="13"/>
  <c r="AS1229" i="13"/>
  <c r="AS1230" i="13"/>
  <c r="AS1231" i="13"/>
  <c r="AS1232" i="13"/>
  <c r="AS1233" i="13"/>
  <c r="AS1234" i="13"/>
  <c r="AS1235" i="13"/>
  <c r="AS1236" i="13"/>
  <c r="AS1237" i="13"/>
  <c r="AS1238" i="13"/>
  <c r="AS1239" i="13"/>
  <c r="AS1240" i="13"/>
  <c r="AS1241" i="13"/>
  <c r="AS1242" i="13"/>
  <c r="AS1243" i="13"/>
  <c r="AS1244" i="13"/>
  <c r="AS1245" i="13"/>
  <c r="AS1246" i="13"/>
  <c r="AS1247" i="13"/>
  <c r="AS1248" i="13"/>
  <c r="AS1249" i="13"/>
  <c r="AS1250" i="13"/>
  <c r="AS1251" i="13"/>
  <c r="AS1252" i="13"/>
  <c r="AS1253" i="13"/>
  <c r="AS1254" i="13"/>
  <c r="AS1255" i="13"/>
  <c r="AS1256" i="13"/>
  <c r="AS1257" i="13"/>
  <c r="AS1258" i="13"/>
  <c r="AS1259" i="13"/>
  <c r="AS1260" i="13"/>
  <c r="AS1261" i="13"/>
  <c r="AS1262" i="13"/>
  <c r="AS1263" i="13"/>
  <c r="AS1264" i="13"/>
  <c r="AS1265" i="13"/>
  <c r="AS1266" i="13"/>
  <c r="AS1267" i="13"/>
  <c r="AS1268" i="13"/>
  <c r="AS1269" i="13"/>
  <c r="AS1270" i="13"/>
  <c r="AS1271" i="13"/>
  <c r="AS1272" i="13"/>
  <c r="AS1273" i="13"/>
  <c r="AS1274" i="13"/>
  <c r="AS1275" i="13"/>
  <c r="AS1276" i="13"/>
  <c r="AS1277" i="13"/>
  <c r="AS1278" i="13"/>
  <c r="AS1279" i="13"/>
  <c r="AS1280" i="13"/>
  <c r="AS1281" i="13"/>
  <c r="AS1282" i="13"/>
  <c r="AS1283" i="13"/>
  <c r="AS1284" i="13"/>
  <c r="AS1285" i="13"/>
  <c r="AS1286" i="13"/>
  <c r="AS1287" i="13"/>
  <c r="AS1288" i="13"/>
  <c r="AS1289" i="13"/>
  <c r="AS1290" i="13"/>
  <c r="AS1291" i="13"/>
  <c r="AS1292" i="13"/>
  <c r="AS1293" i="13"/>
  <c r="AS1294" i="13"/>
  <c r="AS1295" i="13"/>
  <c r="AS1296" i="13"/>
  <c r="AS1297" i="13"/>
  <c r="AS1298" i="13"/>
  <c r="AS1299" i="13"/>
  <c r="AS1300" i="13"/>
  <c r="AS1301" i="13"/>
  <c r="AS1302" i="13"/>
  <c r="AS1303" i="13"/>
  <c r="AS1304" i="13"/>
  <c r="AS1305" i="13"/>
  <c r="AS1306" i="13"/>
  <c r="AS1307" i="13"/>
  <c r="AS1308" i="13"/>
  <c r="AS1309" i="13"/>
  <c r="AS1310" i="13"/>
  <c r="AS1311" i="13"/>
  <c r="AS1312" i="13"/>
  <c r="AS1313" i="13"/>
  <c r="AS1314" i="13"/>
  <c r="AS1315" i="13"/>
  <c r="AS1316" i="13"/>
  <c r="AS1317" i="13"/>
  <c r="AS1318" i="13"/>
  <c r="AS1319" i="13"/>
  <c r="AS1320" i="13"/>
  <c r="AS1321" i="13"/>
  <c r="AS1322" i="13"/>
  <c r="AS1323" i="13"/>
  <c r="AS1324" i="13"/>
  <c r="AS1325" i="13"/>
  <c r="AS1326" i="13"/>
  <c r="AS1327" i="13"/>
  <c r="AS1328" i="13"/>
  <c r="AS1329" i="13"/>
  <c r="AS1330" i="13"/>
  <c r="AS1331" i="13"/>
  <c r="AS1332" i="13"/>
  <c r="AS1333" i="13"/>
  <c r="AS1334" i="13"/>
  <c r="AS1335" i="13"/>
  <c r="AS1336" i="13"/>
  <c r="AS1337" i="13"/>
  <c r="AS1338" i="13"/>
  <c r="AS1339" i="13"/>
  <c r="AS1340" i="13"/>
  <c r="AS1341" i="13"/>
  <c r="AS1342" i="13"/>
  <c r="AS1343" i="13"/>
  <c r="AS1344" i="13"/>
  <c r="AS1345" i="13"/>
  <c r="AS1346" i="13"/>
  <c r="AS1347" i="13"/>
  <c r="AS1348" i="13"/>
  <c r="AS1349" i="13"/>
  <c r="AS1350" i="13"/>
  <c r="AS1351" i="13"/>
  <c r="AS1352" i="13"/>
  <c r="AS1353" i="13"/>
  <c r="AS1354" i="13"/>
  <c r="AS1355" i="13"/>
  <c r="AS1356" i="13"/>
  <c r="AS1357" i="13"/>
  <c r="AS1358" i="13"/>
  <c r="AS1359" i="13"/>
  <c r="AS1360" i="13"/>
  <c r="AS1361" i="13"/>
  <c r="AS1362" i="13"/>
  <c r="AS1363" i="13"/>
  <c r="AS1364" i="13"/>
  <c r="AS1365" i="13"/>
  <c r="AS1366" i="13"/>
  <c r="AS1367" i="13"/>
  <c r="AS1368" i="13"/>
  <c r="AS1369" i="13"/>
  <c r="AS1370" i="13"/>
  <c r="AS1371" i="13"/>
  <c r="AS1372" i="13"/>
  <c r="AS1373" i="13"/>
  <c r="AS1374" i="13"/>
  <c r="AS1375" i="13"/>
  <c r="AS1376" i="13"/>
  <c r="AS1377" i="13"/>
  <c r="AS1378" i="13"/>
  <c r="AS1379" i="13"/>
  <c r="AS1380" i="13"/>
  <c r="AS1381" i="13"/>
  <c r="AS1382" i="13"/>
  <c r="AS1383" i="13"/>
  <c r="AS1384" i="13"/>
  <c r="AS1385" i="13"/>
  <c r="AS1386" i="13"/>
  <c r="AS1387" i="13"/>
  <c r="AS1388" i="13"/>
  <c r="AS1389" i="13"/>
  <c r="AS1390" i="13"/>
  <c r="AS1391" i="13"/>
  <c r="AS1392" i="13"/>
  <c r="AS1393" i="13"/>
  <c r="AS1394" i="13"/>
  <c r="AS1395" i="13"/>
  <c r="AS1396" i="13"/>
  <c r="AS1397" i="13"/>
  <c r="AS1398" i="13"/>
  <c r="AS1399" i="13"/>
  <c r="AS1400" i="13"/>
  <c r="AS1401" i="13"/>
  <c r="AS1402" i="13"/>
  <c r="AS1403" i="13"/>
  <c r="AS1404" i="13"/>
  <c r="AS1405" i="13"/>
  <c r="AS1406" i="13"/>
  <c r="AS1407" i="13"/>
  <c r="AS1408" i="13"/>
  <c r="AS1409" i="13"/>
  <c r="AS1410" i="13"/>
  <c r="AS1411" i="13"/>
  <c r="AS1412" i="13"/>
  <c r="AS1413" i="13"/>
  <c r="AS1414" i="13"/>
  <c r="AS1415" i="13"/>
  <c r="AS1416" i="13"/>
  <c r="AS1417" i="13"/>
  <c r="AS1418" i="13"/>
  <c r="AS1419" i="13"/>
  <c r="AS1420" i="13"/>
  <c r="AS1421" i="13"/>
  <c r="AS1422" i="13"/>
  <c r="AS1423" i="13"/>
  <c r="AS1424" i="13"/>
  <c r="AS1425" i="13"/>
  <c r="AS1426" i="13"/>
  <c r="AS1427" i="13"/>
  <c r="AS1428" i="13"/>
  <c r="AS1429" i="13"/>
  <c r="AS1430" i="13"/>
  <c r="AS1431" i="13"/>
  <c r="AS1432" i="13"/>
  <c r="AS1433" i="13"/>
  <c r="AS1434" i="13"/>
  <c r="AS1435" i="13"/>
  <c r="AS1436" i="13"/>
  <c r="AS1437" i="13"/>
  <c r="AS1438" i="13"/>
  <c r="AS1439" i="13"/>
  <c r="AS1440" i="13"/>
  <c r="AS1441" i="13"/>
  <c r="AS1442" i="13"/>
  <c r="AS1443" i="13"/>
  <c r="AS1444" i="13"/>
  <c r="AS1445" i="13"/>
  <c r="AS1446" i="13"/>
  <c r="AS1447" i="13"/>
  <c r="AS1448" i="13"/>
  <c r="AS1449" i="13"/>
  <c r="AS1450" i="13"/>
  <c r="AS1451" i="13"/>
  <c r="AS1452" i="13"/>
  <c r="AS1453" i="13"/>
  <c r="AS1454" i="13"/>
  <c r="AS1455" i="13"/>
  <c r="AS1456" i="13"/>
  <c r="AS1457" i="13"/>
  <c r="AS1458" i="13"/>
  <c r="AS1459" i="13"/>
  <c r="AS1460" i="13"/>
  <c r="AS1461" i="13"/>
  <c r="AS1462" i="13"/>
  <c r="AS1463" i="13"/>
  <c r="AS1464" i="13"/>
  <c r="AS1465" i="13"/>
  <c r="AS1466" i="13"/>
  <c r="AS1467" i="13"/>
  <c r="AS1468" i="13"/>
  <c r="AS1469" i="13"/>
  <c r="AS1470" i="13"/>
  <c r="AS1471" i="13"/>
  <c r="AS1472" i="13"/>
  <c r="AS1473" i="13"/>
  <c r="AS1474" i="13"/>
  <c r="AS1475" i="13"/>
  <c r="AS1476" i="13"/>
  <c r="AS1477" i="13"/>
  <c r="AS1478" i="13"/>
  <c r="AS1479" i="13"/>
  <c r="AS1480" i="13"/>
  <c r="AS1481" i="13"/>
  <c r="AS1482" i="13"/>
  <c r="AS1483" i="13"/>
  <c r="AS1484" i="13"/>
  <c r="AS1485" i="13"/>
  <c r="AS1486" i="13"/>
  <c r="AS1487" i="13"/>
  <c r="AS1488" i="13"/>
  <c r="AS1489" i="13"/>
  <c r="AS1490" i="13"/>
  <c r="AS1491" i="13"/>
  <c r="AS1492" i="13"/>
  <c r="AS1493" i="13"/>
  <c r="AS1494" i="13"/>
  <c r="AS1495" i="13"/>
  <c r="AS1496" i="13"/>
  <c r="AS1497" i="13"/>
  <c r="AS1498" i="13"/>
  <c r="AS1499" i="13"/>
  <c r="AS1500" i="13"/>
  <c r="AS1501" i="13"/>
  <c r="AS1502" i="13"/>
  <c r="AS1503" i="13"/>
  <c r="AS1504" i="13"/>
  <c r="AS1505" i="13"/>
  <c r="AS1506" i="13"/>
  <c r="AS1507" i="13"/>
  <c r="AS1508" i="13"/>
  <c r="AS1509" i="13"/>
  <c r="AS1510" i="13"/>
  <c r="AS1511" i="13"/>
  <c r="AS1512" i="13"/>
  <c r="AS1513" i="13"/>
  <c r="AS1514" i="13"/>
  <c r="AS1515" i="13"/>
  <c r="AS1516" i="13"/>
  <c r="AS1517" i="13"/>
  <c r="AS1518" i="13"/>
  <c r="AS1519" i="13"/>
  <c r="AS1520" i="13"/>
  <c r="AS1521" i="13"/>
  <c r="AS1522" i="13"/>
  <c r="AS1523" i="13"/>
  <c r="AS1524" i="13"/>
  <c r="AS1525" i="13"/>
  <c r="AS1526" i="13"/>
  <c r="AS1527" i="13"/>
  <c r="AS1528" i="13"/>
  <c r="AS1529" i="13"/>
  <c r="AS1530" i="13"/>
  <c r="AS1531" i="13"/>
  <c r="AS1532" i="13"/>
  <c r="AS1533" i="13"/>
  <c r="AS1534" i="13"/>
  <c r="AS1535" i="13"/>
  <c r="AS1536" i="13"/>
  <c r="AS1537" i="13"/>
  <c r="AS1538" i="13"/>
  <c r="AS1539" i="13"/>
  <c r="AS1540" i="13"/>
  <c r="AS1541" i="13"/>
  <c r="AS1542" i="13"/>
  <c r="AS1543" i="13"/>
  <c r="AS1544" i="13"/>
  <c r="AS1545" i="13"/>
  <c r="AS1546" i="13"/>
  <c r="AS1547" i="13"/>
  <c r="AS1548" i="13"/>
  <c r="AS1549" i="13"/>
  <c r="AS1550" i="13"/>
  <c r="AS1551" i="13"/>
  <c r="AS1552" i="13"/>
  <c r="AS1553" i="13"/>
  <c r="AS1554" i="13"/>
  <c r="AS1555" i="13"/>
  <c r="AS1556" i="13"/>
  <c r="AS1557" i="13"/>
  <c r="AS1558" i="13"/>
  <c r="AS1559" i="13"/>
  <c r="AS1560" i="13"/>
  <c r="AS1561" i="13"/>
  <c r="AS1562" i="13"/>
  <c r="AS1563" i="13"/>
  <c r="AS1564" i="13"/>
  <c r="AS1565" i="13"/>
  <c r="AS1566" i="13"/>
  <c r="AS1567" i="13"/>
  <c r="AS1568" i="13"/>
  <c r="AS1569" i="13"/>
  <c r="AS1570" i="13"/>
  <c r="AS1571" i="13"/>
  <c r="AS1572" i="13"/>
  <c r="AS1573" i="13"/>
  <c r="AS1574" i="13"/>
  <c r="AS1575" i="13"/>
  <c r="AS1576" i="13"/>
  <c r="AS1577" i="13"/>
  <c r="AS1578" i="13"/>
  <c r="AS1579" i="13"/>
  <c r="AS1580" i="13"/>
  <c r="AS1581" i="13"/>
  <c r="AS1582" i="13"/>
  <c r="AS1583" i="13"/>
  <c r="AS1584" i="13"/>
  <c r="AS1585" i="13"/>
  <c r="AS1586" i="13"/>
  <c r="AS1587" i="13"/>
  <c r="AS1588" i="13"/>
  <c r="AS1589" i="13"/>
  <c r="AS1590" i="13"/>
  <c r="AS1591" i="13"/>
  <c r="AS1592" i="13"/>
  <c r="AS1593" i="13"/>
  <c r="AS1594" i="13"/>
  <c r="AS1595" i="13"/>
  <c r="AS1596" i="13"/>
  <c r="AS1597" i="13"/>
  <c r="AS1598" i="13"/>
  <c r="AS1599" i="13"/>
  <c r="AS1600" i="13"/>
  <c r="AS1601" i="13"/>
  <c r="AS1602" i="13"/>
  <c r="AS1603" i="13"/>
  <c r="AS1604" i="13"/>
  <c r="AS1605" i="13"/>
  <c r="AS1606" i="13"/>
  <c r="AS1607" i="13"/>
  <c r="AS1608" i="13"/>
  <c r="AS1609" i="13"/>
  <c r="AS1610" i="13"/>
  <c r="AS1611" i="13"/>
  <c r="AS1612" i="13"/>
  <c r="AS1613" i="13"/>
  <c r="AS1614" i="13"/>
  <c r="AS1615" i="13"/>
  <c r="AS1616" i="13"/>
  <c r="AS1617" i="13"/>
  <c r="AS1618" i="13"/>
  <c r="AS1619" i="13"/>
  <c r="AS1620" i="13"/>
  <c r="AS1621" i="13"/>
  <c r="AS1622" i="13"/>
  <c r="AS1623" i="13"/>
  <c r="AS1624" i="13"/>
  <c r="AS1625" i="13"/>
  <c r="AS1626" i="13"/>
  <c r="AS1627" i="13"/>
  <c r="AS1628" i="13"/>
  <c r="AS1629" i="13"/>
  <c r="AS1630" i="13"/>
  <c r="AS1631" i="13"/>
  <c r="AS1632" i="13"/>
  <c r="AS1633" i="13"/>
  <c r="AS1634" i="13"/>
  <c r="AS1635" i="13"/>
  <c r="AS1636" i="13"/>
  <c r="AS1637" i="13"/>
  <c r="AS1638" i="13"/>
  <c r="AS1639" i="13"/>
  <c r="AS1640" i="13"/>
  <c r="AS1641" i="13"/>
  <c r="AS1642" i="13"/>
  <c r="AS1643" i="13"/>
  <c r="AS1644" i="13"/>
  <c r="AS1645" i="13"/>
  <c r="AS1646" i="13"/>
  <c r="AS1647" i="13"/>
  <c r="AS1648" i="13"/>
  <c r="AS1649" i="13"/>
  <c r="AS1650" i="13"/>
  <c r="AS1651" i="13"/>
  <c r="AS1652" i="13"/>
  <c r="AS1653" i="13"/>
  <c r="AS1654" i="13"/>
  <c r="AS1655" i="13"/>
  <c r="AS1656" i="13"/>
  <c r="AS1657" i="13"/>
  <c r="AS1658" i="13"/>
  <c r="AS1659" i="13"/>
  <c r="AS1660" i="13"/>
  <c r="AS1661" i="13"/>
  <c r="AS1662" i="13"/>
  <c r="AS1663" i="13"/>
  <c r="AS1664" i="13"/>
  <c r="AS1665" i="13"/>
  <c r="AS1666" i="13"/>
  <c r="AS1667" i="13"/>
  <c r="AS1668" i="13"/>
  <c r="AS1669" i="13"/>
  <c r="AS1670" i="13"/>
  <c r="AS1671" i="13"/>
  <c r="AS1672" i="13"/>
  <c r="AS1673" i="13"/>
  <c r="AS1674" i="13"/>
  <c r="AS1675" i="13"/>
  <c r="AS1676" i="13"/>
  <c r="AS1677" i="13"/>
  <c r="AS1678" i="13"/>
  <c r="AS1679" i="13"/>
  <c r="AS1680" i="13"/>
  <c r="AS1681" i="13"/>
  <c r="AS1682" i="13"/>
  <c r="AS1683" i="13"/>
  <c r="AS1684" i="13"/>
  <c r="AS1685" i="13"/>
  <c r="AS1686" i="13"/>
  <c r="AS1687" i="13"/>
  <c r="AS1688" i="13"/>
  <c r="AS1689" i="13"/>
  <c r="AS1690" i="13"/>
  <c r="AS1691" i="13"/>
  <c r="AS1692" i="13"/>
  <c r="AS1693" i="13"/>
  <c r="AS1694" i="13"/>
  <c r="AS1695" i="13"/>
  <c r="AS1696" i="13"/>
  <c r="AS1697" i="13"/>
  <c r="AS1698" i="13"/>
  <c r="AS1699" i="13"/>
  <c r="AS1700" i="13"/>
  <c r="AS1701" i="13"/>
  <c r="AS1702" i="13"/>
  <c r="AS1703" i="13"/>
  <c r="AS1704" i="13"/>
  <c r="AS1705" i="13"/>
  <c r="AS1706" i="13"/>
  <c r="AS1707" i="13"/>
  <c r="AS1708" i="13"/>
  <c r="AS1709" i="13"/>
  <c r="AS1710" i="13"/>
  <c r="AS1711" i="13"/>
  <c r="AS1712" i="13"/>
  <c r="AS1713" i="13"/>
  <c r="AS1714" i="13"/>
  <c r="AS1715" i="13"/>
  <c r="AS1716" i="13"/>
  <c r="AS1717" i="13"/>
  <c r="AS1718" i="13"/>
  <c r="AS1719" i="13"/>
  <c r="AS1720" i="13"/>
  <c r="AS1721" i="13"/>
  <c r="AS1722" i="13"/>
  <c r="AS1723" i="13"/>
  <c r="AS1724" i="13"/>
  <c r="AS1725" i="13"/>
  <c r="AS1726" i="13"/>
  <c r="AS1727" i="13"/>
  <c r="AS1728" i="13"/>
  <c r="AS1729" i="13"/>
  <c r="AS1730" i="13"/>
  <c r="AS1731" i="13"/>
  <c r="AS1732" i="13"/>
  <c r="AS1733" i="13"/>
  <c r="AS1734" i="13"/>
  <c r="AS1735" i="13"/>
  <c r="AS1736" i="13"/>
  <c r="AS1737" i="13"/>
  <c r="AS1738" i="13"/>
  <c r="AS1739" i="13"/>
  <c r="AS1740" i="13"/>
  <c r="AS1741" i="13"/>
  <c r="AS1742" i="13"/>
  <c r="AS1743" i="13"/>
  <c r="AS1744" i="13"/>
  <c r="AS1745" i="13"/>
  <c r="AS1746" i="13"/>
  <c r="AS1747" i="13"/>
  <c r="AS1748" i="13"/>
  <c r="AS1749" i="13"/>
  <c r="AS1750" i="13"/>
  <c r="AS1751" i="13"/>
  <c r="AS1752" i="13"/>
  <c r="AS1753" i="13"/>
  <c r="AS1754" i="13"/>
  <c r="AS1755" i="13"/>
  <c r="AS1756" i="13"/>
  <c r="AS1757" i="13"/>
  <c r="AS1758" i="13"/>
  <c r="AS1759" i="13"/>
  <c r="AS1760" i="13"/>
  <c r="AS1761" i="13"/>
  <c r="AS1762" i="13"/>
  <c r="AS1763" i="13"/>
  <c r="AS1764" i="13"/>
  <c r="AS1765" i="13"/>
  <c r="AS1766" i="13"/>
  <c r="AS1767" i="13"/>
  <c r="AS1768" i="13"/>
  <c r="AS1769" i="13"/>
  <c r="AS1770" i="13"/>
  <c r="AS1771" i="13"/>
  <c r="AS1772" i="13"/>
  <c r="AS1773" i="13"/>
  <c r="AS1774" i="13"/>
  <c r="AS1775" i="13"/>
  <c r="AS1776" i="13"/>
  <c r="AS1777" i="13"/>
  <c r="AS1778" i="13"/>
  <c r="AS1779" i="13"/>
  <c r="AS1780" i="13"/>
  <c r="AS1781" i="13"/>
  <c r="AS1782" i="13"/>
  <c r="AS1783" i="13"/>
  <c r="AS1784" i="13"/>
  <c r="AS1785" i="13"/>
  <c r="AS1786" i="13"/>
  <c r="AS1787" i="13"/>
  <c r="AS1788" i="13"/>
  <c r="AS1789" i="13"/>
  <c r="AS1790" i="13"/>
  <c r="AS1791" i="13"/>
  <c r="AS1792" i="13"/>
  <c r="AS1793" i="13"/>
  <c r="AS1794" i="13"/>
  <c r="AS1795" i="13"/>
  <c r="AS1796" i="13"/>
  <c r="AS1797" i="13"/>
  <c r="AS1798" i="13"/>
  <c r="AS1799" i="13"/>
  <c r="AS1800" i="13"/>
  <c r="AS1801" i="13"/>
  <c r="AS1802" i="13"/>
  <c r="AS1803" i="13"/>
  <c r="AS1804" i="13"/>
  <c r="AS1805" i="13"/>
  <c r="AS1806" i="13"/>
  <c r="AS1807" i="13"/>
  <c r="AS1808" i="13"/>
  <c r="AS1809" i="13"/>
  <c r="AS1810" i="13"/>
  <c r="AS1811" i="13"/>
  <c r="AS1812" i="13"/>
  <c r="AS1813" i="13"/>
  <c r="AS1814" i="13"/>
  <c r="AS1815" i="13"/>
  <c r="AS1816" i="13"/>
  <c r="AS1817" i="13"/>
  <c r="AS1818" i="13"/>
  <c r="AS1819" i="13"/>
  <c r="AS1820" i="13"/>
  <c r="AS1821" i="13"/>
  <c r="AS1822" i="13"/>
  <c r="AS1823" i="13"/>
  <c r="AS1824" i="13"/>
  <c r="AS1825" i="13"/>
  <c r="AS1826" i="13"/>
  <c r="AS1827" i="13"/>
  <c r="AS1828" i="13"/>
  <c r="AS1829" i="13"/>
  <c r="AS1830" i="13"/>
  <c r="AS1831" i="13"/>
  <c r="AS1832" i="13"/>
  <c r="AS1833" i="13"/>
  <c r="AS1834" i="13"/>
  <c r="AS1835" i="13"/>
  <c r="AS1836" i="13"/>
  <c r="AS1837" i="13"/>
  <c r="AS1838" i="13"/>
  <c r="AS1839" i="13"/>
  <c r="AS1840" i="13"/>
  <c r="AS1841" i="13"/>
  <c r="AS1842" i="13"/>
  <c r="AS1843" i="13"/>
  <c r="AS1844" i="13"/>
  <c r="AS1845" i="13"/>
  <c r="AS1846" i="13"/>
  <c r="AS1847" i="13"/>
  <c r="AS1848" i="13"/>
  <c r="AS1849" i="13"/>
  <c r="AS1850" i="13"/>
  <c r="AS1851" i="13"/>
  <c r="AS1852" i="13"/>
  <c r="AS1853" i="13"/>
  <c r="AS1854" i="13"/>
  <c r="AS1855" i="13"/>
  <c r="AS1856" i="13"/>
  <c r="AS1857" i="13"/>
  <c r="AS1858" i="13"/>
  <c r="AS1859" i="13"/>
  <c r="AS1860" i="13"/>
  <c r="AS1861" i="13"/>
  <c r="AS1862" i="13"/>
  <c r="AS1863" i="13"/>
  <c r="AS1864" i="13"/>
  <c r="AS1865" i="13"/>
  <c r="AS1866" i="13"/>
  <c r="AS1867" i="13"/>
  <c r="AS1868" i="13"/>
  <c r="AS1869" i="13"/>
  <c r="AS1870" i="13"/>
  <c r="AS1871" i="13"/>
  <c r="AS1872" i="13"/>
  <c r="AS1873" i="13"/>
  <c r="AS1874" i="13"/>
  <c r="AS1875" i="13"/>
  <c r="AS1876" i="13"/>
  <c r="AS1877" i="13"/>
  <c r="AS1878" i="13"/>
  <c r="AS1879" i="13"/>
  <c r="AS1880" i="13"/>
  <c r="AS1881" i="13"/>
  <c r="AS1882" i="13"/>
  <c r="AS1883" i="13"/>
  <c r="AS1884" i="13"/>
  <c r="AS1885" i="13"/>
  <c r="AS1886" i="13"/>
  <c r="AS1887" i="13"/>
  <c r="AS1888" i="13"/>
  <c r="AS1889" i="13"/>
  <c r="AS1890" i="13"/>
  <c r="AS1891" i="13"/>
  <c r="AS1892" i="13"/>
  <c r="AS1893" i="13"/>
  <c r="AS1894" i="13"/>
  <c r="AS1895" i="13"/>
  <c r="AS1896" i="13"/>
  <c r="AS1897" i="13"/>
  <c r="AS1898" i="13"/>
  <c r="AS1899" i="13"/>
  <c r="AS1900" i="13"/>
  <c r="AS1901" i="13"/>
  <c r="AS1902" i="13"/>
  <c r="AS1903" i="13"/>
  <c r="AS1904" i="13"/>
  <c r="AS1905" i="13"/>
  <c r="AS1906" i="13"/>
  <c r="AS1907" i="13"/>
  <c r="AS1908" i="13"/>
  <c r="AS1909" i="13"/>
  <c r="AS1910" i="13"/>
  <c r="AS1911" i="13"/>
  <c r="AS1912" i="13"/>
  <c r="AS1913" i="13"/>
  <c r="AS1914" i="13"/>
  <c r="AS1915" i="13"/>
  <c r="AS1916" i="13"/>
  <c r="AS1917" i="13"/>
  <c r="AS1918" i="13"/>
  <c r="AS1919" i="13"/>
  <c r="AS1920" i="13"/>
  <c r="AS1921" i="13"/>
  <c r="AS1922" i="13"/>
  <c r="AS1923" i="13"/>
  <c r="AS1924" i="13"/>
  <c r="AS1925" i="13"/>
  <c r="AS1926" i="13"/>
  <c r="AS1927" i="13"/>
  <c r="AS1928" i="13"/>
  <c r="AS1929" i="13"/>
  <c r="AS1930" i="13"/>
  <c r="AS1931" i="13"/>
  <c r="AS1932" i="13"/>
  <c r="AS1933" i="13"/>
  <c r="AS1934" i="13"/>
  <c r="AS1935" i="13"/>
  <c r="AS1936" i="13"/>
  <c r="AS1937" i="13"/>
  <c r="AS1938" i="13"/>
  <c r="AS1939" i="13"/>
  <c r="AS1940" i="13"/>
  <c r="AS1941" i="13"/>
  <c r="AS1942" i="13"/>
  <c r="AS1943" i="13"/>
  <c r="AS1944" i="13"/>
  <c r="AS1945" i="13"/>
  <c r="AS1946" i="13"/>
  <c r="AS1947" i="13"/>
  <c r="AS1948" i="13"/>
  <c r="AS1949" i="13"/>
  <c r="AS1950" i="13"/>
  <c r="AS1951" i="13"/>
  <c r="AS1952" i="13"/>
  <c r="AS1953" i="13"/>
  <c r="AS1954" i="13"/>
  <c r="AS1955" i="13"/>
  <c r="AS1956" i="13"/>
  <c r="AS1957" i="13"/>
  <c r="AS1958" i="13"/>
  <c r="AS1959" i="13"/>
  <c r="AS1960" i="13"/>
  <c r="AS1961" i="13"/>
  <c r="AS1962" i="13"/>
  <c r="AS1963" i="13"/>
  <c r="AS1964" i="13"/>
  <c r="AS1965" i="13"/>
  <c r="AS1966" i="13"/>
  <c r="AS1967" i="13"/>
  <c r="AS1968" i="13"/>
  <c r="AS1969" i="13"/>
  <c r="AS1970" i="13"/>
  <c r="AS1971" i="13"/>
  <c r="AS1972" i="13"/>
  <c r="AS1973" i="13"/>
  <c r="AS1974" i="13"/>
  <c r="AS1975" i="13"/>
  <c r="AS1976" i="13"/>
  <c r="AS1977" i="13"/>
  <c r="AS1978" i="13"/>
  <c r="AS1979" i="13"/>
  <c r="AS1980" i="13"/>
  <c r="AS1981" i="13"/>
  <c r="AS1982" i="13"/>
  <c r="AS1983" i="13"/>
  <c r="AS1984" i="13"/>
  <c r="AS1985" i="13"/>
  <c r="AS1986" i="13"/>
  <c r="AS1987" i="13"/>
  <c r="AS1988" i="13"/>
  <c r="AS1989" i="13"/>
  <c r="AS1990" i="13"/>
  <c r="AS1991" i="13"/>
  <c r="AS1992" i="13"/>
  <c r="AS1993" i="13"/>
  <c r="AS1994" i="13"/>
  <c r="AS1995" i="13"/>
  <c r="AS1996" i="13"/>
  <c r="AS1997" i="13"/>
  <c r="AS1998" i="13"/>
  <c r="AS1999" i="13"/>
  <c r="AS2000" i="13"/>
  <c r="AS2001" i="13"/>
  <c r="AS2002" i="13"/>
  <c r="AS2003" i="13"/>
  <c r="AS2004" i="13"/>
  <c r="AS2005" i="13"/>
  <c r="AS2006" i="13"/>
  <c r="AS2007" i="13"/>
  <c r="AS2008" i="13"/>
  <c r="AS2009" i="13"/>
  <c r="AS2010" i="13"/>
  <c r="AS2011" i="13"/>
  <c r="AS2012" i="13"/>
  <c r="AS2013" i="13"/>
  <c r="AS2014" i="13"/>
  <c r="AS2015" i="13"/>
  <c r="AS2016" i="13"/>
  <c r="AS2017" i="13"/>
  <c r="AS2018" i="13"/>
  <c r="AS2019" i="13"/>
  <c r="AS2020" i="13"/>
  <c r="AS2021" i="13"/>
  <c r="AS2022" i="13"/>
  <c r="AS2023" i="13"/>
  <c r="AS2024" i="13"/>
  <c r="AS2025" i="13"/>
  <c r="AS2026" i="13"/>
  <c r="AS2027" i="13"/>
  <c r="AS2028" i="13"/>
  <c r="AS2029" i="13"/>
  <c r="AS2030" i="13"/>
  <c r="AS2031" i="13"/>
  <c r="AS2032" i="13"/>
  <c r="AS2033" i="13"/>
  <c r="AS2034" i="13"/>
  <c r="AS2035" i="13"/>
  <c r="AS2036" i="13"/>
  <c r="AS2037" i="13"/>
  <c r="AS2038" i="13"/>
  <c r="AS2039" i="13"/>
  <c r="AS2040" i="13"/>
  <c r="AS2041" i="13"/>
  <c r="AS2042" i="13"/>
  <c r="AS2043" i="13"/>
  <c r="AS2044" i="13"/>
  <c r="AS2045" i="13"/>
  <c r="AS2046" i="13"/>
  <c r="AS2047" i="13"/>
  <c r="AS2048" i="13"/>
  <c r="AS2049" i="13"/>
  <c r="AS2050" i="13"/>
  <c r="AS2051" i="13"/>
  <c r="AS2052" i="13"/>
  <c r="AS2053" i="13"/>
  <c r="AS2054" i="13"/>
  <c r="AS2055" i="13"/>
  <c r="AS2056" i="13"/>
  <c r="AS2057" i="13"/>
  <c r="AS2058" i="13"/>
  <c r="AS2059" i="13"/>
  <c r="AS2060" i="13"/>
  <c r="AS2061" i="13"/>
  <c r="AS2062" i="13"/>
  <c r="AS2063" i="13"/>
  <c r="AS2064" i="13"/>
  <c r="AS2065" i="13"/>
  <c r="AS2066" i="13"/>
  <c r="AS2067" i="13"/>
  <c r="AS2068" i="13"/>
  <c r="AS2069" i="13"/>
  <c r="AS2070" i="13"/>
  <c r="AS2071" i="13"/>
  <c r="AS2072" i="13"/>
  <c r="AS2073" i="13"/>
  <c r="AS2074" i="13"/>
  <c r="AS2075" i="13"/>
  <c r="AS2076" i="13"/>
  <c r="AS2077" i="13"/>
  <c r="AS2078" i="13"/>
  <c r="AS2079" i="13"/>
  <c r="AS2080" i="13"/>
  <c r="AS2081" i="13"/>
  <c r="AS2082" i="13"/>
  <c r="AS2083" i="13"/>
  <c r="AS2084" i="13"/>
  <c r="AS2085" i="13"/>
  <c r="AS2086" i="13"/>
  <c r="AS2087" i="13"/>
  <c r="AS2088" i="13"/>
  <c r="AS2089" i="13"/>
  <c r="AS2090" i="13"/>
  <c r="AS2091" i="13"/>
  <c r="AS2092" i="13"/>
  <c r="AS2093" i="13"/>
  <c r="AS2094" i="13"/>
  <c r="AS2095" i="13"/>
  <c r="AS2096" i="13"/>
  <c r="AS2097" i="13"/>
  <c r="AS2098" i="13"/>
  <c r="AS2099" i="13"/>
  <c r="AS2100" i="13"/>
  <c r="AS2101" i="13"/>
  <c r="AS2102" i="13"/>
  <c r="AS2103" i="13"/>
  <c r="AS2104" i="13"/>
  <c r="AS2105" i="13"/>
  <c r="AS2106" i="13"/>
  <c r="AS2107" i="13"/>
  <c r="AS2108" i="13"/>
  <c r="AS2109" i="13"/>
  <c r="AS2110" i="13"/>
  <c r="AS2111" i="13"/>
  <c r="AS2112" i="13"/>
  <c r="AS2113" i="13"/>
  <c r="AS2114" i="13"/>
  <c r="AS2115" i="13"/>
  <c r="AS2116" i="13"/>
  <c r="AS2117" i="13"/>
  <c r="AS2118" i="13"/>
  <c r="AS2119" i="13"/>
  <c r="AS2120" i="13"/>
  <c r="AS2121" i="13"/>
  <c r="AS2122" i="13"/>
  <c r="AS2123" i="13"/>
  <c r="AS2124" i="13"/>
  <c r="AS2125" i="13"/>
  <c r="AS2126" i="13"/>
  <c r="AS2127" i="13"/>
  <c r="AS2128" i="13"/>
  <c r="AS2129" i="13"/>
  <c r="AS2130" i="13"/>
  <c r="AS2131" i="13"/>
  <c r="AS2132" i="13"/>
  <c r="AS2133" i="13"/>
  <c r="AS2134" i="13"/>
  <c r="AS2135" i="13"/>
  <c r="AS2136" i="13"/>
  <c r="AS2137" i="13"/>
  <c r="AS2138" i="13"/>
  <c r="AS2139" i="13"/>
  <c r="AS2140" i="13"/>
  <c r="AS2141" i="13"/>
  <c r="AS2142" i="13"/>
  <c r="AS2143" i="13"/>
  <c r="AS2144" i="13"/>
  <c r="AS2145" i="13"/>
  <c r="AS2146" i="13"/>
  <c r="AS2147" i="13"/>
  <c r="AS2148" i="13"/>
  <c r="AS2149" i="13"/>
  <c r="AS2150" i="13"/>
  <c r="AS2151" i="13"/>
  <c r="AS2152" i="13"/>
  <c r="AS2153" i="13"/>
  <c r="AS2154" i="13"/>
  <c r="AS2155" i="13"/>
  <c r="AS2156" i="13"/>
  <c r="AS2157" i="13"/>
  <c r="AS2158" i="13"/>
  <c r="AS2159" i="13"/>
  <c r="AS2160" i="13"/>
  <c r="AS2161" i="13"/>
  <c r="AS2162" i="13"/>
  <c r="AS2163" i="13"/>
  <c r="AS2164" i="13"/>
  <c r="AS2165" i="13"/>
  <c r="AS2166" i="13"/>
  <c r="AS2167" i="13"/>
  <c r="AS2168" i="13"/>
  <c r="AS2169" i="13"/>
  <c r="AS2170" i="13"/>
  <c r="AS2171" i="13"/>
  <c r="AS2172" i="13"/>
  <c r="AS2173" i="13"/>
  <c r="AS2174" i="13"/>
  <c r="AS2175" i="13"/>
  <c r="AS2176" i="13"/>
  <c r="AS2177" i="13"/>
  <c r="AS2178" i="13"/>
  <c r="AS2179" i="13"/>
  <c r="AS2180" i="13"/>
  <c r="AS2181" i="13"/>
  <c r="AS2182" i="13"/>
  <c r="AS2183" i="13"/>
  <c r="AS2184" i="13"/>
  <c r="AS2185" i="13"/>
  <c r="AS2186" i="13"/>
  <c r="AS2187" i="13"/>
  <c r="AS2188" i="13"/>
  <c r="AS2189" i="13"/>
  <c r="AS2190" i="13"/>
  <c r="AS2191" i="13"/>
  <c r="AS2192" i="13"/>
  <c r="AS2193" i="13"/>
  <c r="AS2194" i="13"/>
  <c r="AS2195" i="13"/>
  <c r="AS2196" i="13"/>
  <c r="AS2197" i="13"/>
  <c r="AS2198" i="13"/>
  <c r="AS2199" i="13"/>
  <c r="AS2200" i="13"/>
  <c r="AS2201" i="13"/>
  <c r="AS2202" i="13"/>
  <c r="AS2203" i="13"/>
  <c r="AS2204" i="13"/>
  <c r="AS2205" i="13"/>
  <c r="AS2206" i="13"/>
  <c r="AS2207" i="13"/>
  <c r="AS2208" i="13"/>
  <c r="AS2209" i="13"/>
  <c r="AS2210" i="13"/>
  <c r="AS2211" i="13"/>
  <c r="AS2212" i="13"/>
  <c r="AS2213" i="13"/>
  <c r="AS2214" i="13"/>
  <c r="AS2215" i="13"/>
  <c r="AS2216" i="13"/>
  <c r="AS2217" i="13"/>
  <c r="AS2218" i="13"/>
  <c r="AS2219" i="13"/>
  <c r="AS2220" i="13"/>
  <c r="AS2221" i="13"/>
  <c r="AS2222" i="13"/>
  <c r="AS2223" i="13"/>
  <c r="AS2224" i="13"/>
  <c r="AS2225" i="13"/>
  <c r="AS2226" i="13"/>
  <c r="AS2227" i="13"/>
  <c r="AS2228" i="13"/>
  <c r="AS2229" i="13"/>
  <c r="AS2230" i="13"/>
  <c r="AS2231" i="13"/>
  <c r="AS2232" i="13"/>
  <c r="AS2233" i="13"/>
  <c r="AS2234" i="13"/>
  <c r="AS2235" i="13"/>
  <c r="AS2236" i="13"/>
  <c r="AS2237" i="13"/>
  <c r="AS2238" i="13"/>
  <c r="AS2239" i="13"/>
  <c r="AS2240" i="13"/>
  <c r="AS2241" i="13"/>
  <c r="AS2242" i="13"/>
  <c r="AS2243" i="13"/>
  <c r="AS2244" i="13"/>
  <c r="AS2245" i="13"/>
  <c r="AS2246" i="13"/>
  <c r="AS2247" i="13"/>
  <c r="AS2248" i="13"/>
  <c r="AS2249" i="13"/>
  <c r="AS2250" i="13"/>
  <c r="AS2251" i="13"/>
  <c r="AS2252" i="13"/>
  <c r="AS2253" i="13"/>
  <c r="AS2254" i="13"/>
  <c r="AS2255" i="13"/>
  <c r="AS2256" i="13"/>
  <c r="AS2257" i="13"/>
  <c r="AS2258" i="13"/>
  <c r="AS2259" i="13"/>
  <c r="AS2260" i="13"/>
  <c r="AS2261" i="13"/>
  <c r="AS2262" i="13"/>
  <c r="AS2263" i="13"/>
  <c r="AS2264" i="13"/>
  <c r="AS2265" i="13"/>
  <c r="AS2266" i="13"/>
  <c r="AS2267" i="13"/>
  <c r="AS2268" i="13"/>
  <c r="AS2269" i="13"/>
  <c r="AS2270" i="13"/>
  <c r="AS2271" i="13"/>
  <c r="AS2272" i="13"/>
  <c r="AS2273" i="13"/>
  <c r="AS2274" i="13"/>
  <c r="AS2275" i="13"/>
  <c r="AS2276" i="13"/>
  <c r="AS2277" i="13"/>
  <c r="AS2278" i="13"/>
  <c r="AS2279" i="13"/>
  <c r="AS2280" i="13"/>
  <c r="AS2281" i="13"/>
  <c r="AS2282" i="13"/>
  <c r="AS2283" i="13"/>
  <c r="AS2284" i="13"/>
  <c r="AS2285" i="13"/>
  <c r="AS2286" i="13"/>
  <c r="AS2287" i="13"/>
  <c r="AS2288" i="13"/>
  <c r="AS2289" i="13"/>
  <c r="AS2290" i="13"/>
  <c r="AS2291" i="13"/>
  <c r="AS2292" i="13"/>
  <c r="AS2293" i="13"/>
  <c r="AS2294" i="13"/>
  <c r="AS2295" i="13"/>
  <c r="AS2296" i="13"/>
  <c r="AS2297" i="13"/>
  <c r="AS2298" i="13"/>
  <c r="AS2299" i="13"/>
  <c r="AS2300" i="13"/>
  <c r="AS2301" i="13"/>
  <c r="AS2302" i="13"/>
  <c r="AS2303" i="13"/>
  <c r="AS2304" i="13"/>
  <c r="AS2305" i="13"/>
  <c r="AS2306" i="13"/>
  <c r="AS2307" i="13"/>
  <c r="AS2308" i="13"/>
  <c r="AS2309" i="13"/>
  <c r="AS2310" i="13"/>
  <c r="AS2311" i="13"/>
  <c r="AS2312" i="13"/>
  <c r="AS2313" i="13"/>
  <c r="AS2314" i="13"/>
  <c r="AS2315" i="13"/>
  <c r="AS2316" i="13"/>
  <c r="AS2317" i="13"/>
  <c r="AS2318" i="13"/>
  <c r="AS2319" i="13"/>
  <c r="AS2320" i="13"/>
  <c r="AS2321" i="13"/>
  <c r="AS2322" i="13"/>
  <c r="AS2323" i="13"/>
  <c r="AS2324" i="13"/>
  <c r="AS2325" i="13"/>
  <c r="AS2326" i="13"/>
  <c r="AS2327" i="13"/>
  <c r="AS2328" i="13"/>
  <c r="AS2329" i="13"/>
  <c r="AS2330" i="13"/>
  <c r="AS2331" i="13"/>
  <c r="AS2332" i="13"/>
  <c r="AS2333" i="13"/>
  <c r="AS2334" i="13"/>
  <c r="AS2335" i="13"/>
  <c r="AS2336" i="13"/>
  <c r="AS2337" i="13"/>
  <c r="AS2338" i="13"/>
  <c r="AS2339" i="13"/>
  <c r="AS2340" i="13"/>
  <c r="AS2341" i="13"/>
  <c r="AS2342" i="13"/>
  <c r="AS2343" i="13"/>
  <c r="AS2344" i="13"/>
  <c r="AS2345" i="13"/>
  <c r="AS2346" i="13"/>
  <c r="AS2347" i="13"/>
  <c r="AS2348" i="13"/>
  <c r="AS2349" i="13"/>
  <c r="AS2350" i="13"/>
  <c r="AS2351" i="13"/>
  <c r="AS2352" i="13"/>
  <c r="AS2353" i="13"/>
  <c r="AS2354" i="13"/>
  <c r="AS2355" i="13"/>
  <c r="AS2356" i="13"/>
  <c r="AS2357" i="13"/>
  <c r="AS2358" i="13"/>
  <c r="AS2359" i="13"/>
  <c r="AS2360" i="13"/>
  <c r="AS2361" i="13"/>
  <c r="AS2362" i="13"/>
  <c r="AS2363" i="13"/>
  <c r="AS2364" i="13"/>
  <c r="AS2365" i="13"/>
  <c r="AS2366" i="13"/>
  <c r="AS2367" i="13"/>
  <c r="AS2368" i="13"/>
  <c r="AS2369" i="13"/>
  <c r="AS2370" i="13"/>
  <c r="AS2371" i="13"/>
  <c r="AS2372" i="13"/>
  <c r="AS2373" i="13"/>
  <c r="AS2374" i="13"/>
  <c r="AS2375" i="13"/>
  <c r="AS2376" i="13"/>
  <c r="AS2377" i="13"/>
  <c r="AS2378" i="13"/>
  <c r="AS2379" i="13"/>
  <c r="AS2380" i="13"/>
  <c r="AS2381" i="13"/>
  <c r="AS2382" i="13"/>
  <c r="AS2383" i="13"/>
  <c r="AS2384" i="13"/>
  <c r="AS2385" i="13"/>
  <c r="AS2386" i="13"/>
  <c r="AS2387" i="13"/>
  <c r="AS2388" i="13"/>
  <c r="AS2389" i="13"/>
  <c r="AS2390" i="13"/>
  <c r="AS2391" i="13"/>
  <c r="AS2392" i="13"/>
  <c r="AS2393" i="13"/>
  <c r="AS2394" i="13"/>
  <c r="AS2395" i="13"/>
  <c r="AS2396" i="13"/>
  <c r="AS2397" i="13"/>
  <c r="AS2398" i="13"/>
  <c r="AS2399" i="13"/>
  <c r="AS2400" i="13"/>
  <c r="AS2401" i="13"/>
  <c r="AS2402" i="13"/>
  <c r="AS2403" i="13"/>
  <c r="AS2404" i="13"/>
  <c r="AS2405" i="13"/>
  <c r="AS2406" i="13"/>
  <c r="AS2407" i="13"/>
  <c r="AS2408" i="13"/>
  <c r="AS2409" i="13"/>
  <c r="AS2410" i="13"/>
  <c r="AS2411" i="13"/>
  <c r="AS2412" i="13"/>
  <c r="AS2413" i="13"/>
  <c r="AS2414" i="13"/>
  <c r="AS2415" i="13"/>
  <c r="AS2416" i="13"/>
  <c r="AS2417" i="13"/>
  <c r="AS2418" i="13"/>
  <c r="AS2419" i="13"/>
  <c r="AS2420" i="13"/>
  <c r="AS2421" i="13"/>
  <c r="AS2422" i="13"/>
  <c r="AS2423" i="13"/>
  <c r="AS2424" i="13"/>
  <c r="AS2425" i="13"/>
  <c r="AS2426" i="13"/>
  <c r="AS2427" i="13"/>
  <c r="AS2428" i="13"/>
  <c r="AS2429" i="13"/>
  <c r="AS2430" i="13"/>
  <c r="AS2431" i="13"/>
  <c r="AS2432" i="13"/>
  <c r="AS2433" i="13"/>
  <c r="AS2434" i="13"/>
  <c r="AS2435" i="13"/>
  <c r="AS2436" i="13"/>
  <c r="AS2437" i="13"/>
  <c r="AS2438" i="13"/>
  <c r="AS2439" i="13"/>
  <c r="AS2440" i="13"/>
  <c r="AS2441" i="13"/>
  <c r="AS2442" i="13"/>
  <c r="AS2443" i="13"/>
  <c r="AS2444" i="13"/>
  <c r="AS2445" i="13"/>
  <c r="AS2446" i="13"/>
  <c r="AS2447" i="13"/>
  <c r="AS2448" i="13"/>
  <c r="AS2449" i="13"/>
  <c r="AS2450" i="13"/>
  <c r="AS2451" i="13"/>
  <c r="AS2452" i="13"/>
  <c r="AS2453" i="13"/>
  <c r="AS2454" i="13"/>
  <c r="AS2455" i="13"/>
  <c r="AS2456" i="13"/>
  <c r="AS2457" i="13"/>
  <c r="AS2458" i="13"/>
  <c r="AS2459" i="13"/>
  <c r="AS2460" i="13"/>
  <c r="AS2461" i="13"/>
  <c r="AS2462" i="13"/>
  <c r="AS2463" i="13"/>
  <c r="AS2464" i="13"/>
  <c r="AS2465" i="13"/>
  <c r="AS2466" i="13"/>
  <c r="AS2467" i="13"/>
  <c r="AS2468" i="13"/>
  <c r="AS2469" i="13"/>
  <c r="AS2470" i="13"/>
  <c r="AS2471" i="13"/>
  <c r="AS2472" i="13"/>
  <c r="AS2473" i="13"/>
  <c r="AS2474" i="13"/>
  <c r="AS2475" i="13"/>
  <c r="AS2476" i="13"/>
  <c r="AS2477" i="13"/>
  <c r="AS2478" i="13"/>
  <c r="AS2479" i="13"/>
  <c r="AS2480" i="13"/>
  <c r="AS2481" i="13"/>
  <c r="AS2482" i="13"/>
  <c r="AS2483" i="13"/>
  <c r="AS2484" i="13"/>
  <c r="AS2485" i="13"/>
  <c r="AS2486" i="13"/>
  <c r="AS2487" i="13"/>
  <c r="AS2488" i="13"/>
  <c r="AS2489" i="13"/>
  <c r="AS2490" i="13"/>
  <c r="AS2491" i="13"/>
  <c r="AS2492" i="13"/>
  <c r="AS2493" i="13"/>
  <c r="AS2494" i="13"/>
  <c r="AS2495" i="13"/>
  <c r="AS2496" i="13"/>
  <c r="AS2497" i="13"/>
  <c r="AS2498" i="13"/>
  <c r="AS2499" i="13"/>
  <c r="AS2500" i="13"/>
  <c r="AS2501" i="13"/>
  <c r="AS2502" i="13"/>
  <c r="AS2503" i="13"/>
  <c r="AS2504" i="13"/>
  <c r="AS2505" i="13"/>
  <c r="AS2506" i="13"/>
  <c r="AS2507" i="13"/>
  <c r="AS2508" i="13"/>
  <c r="AS2509" i="13"/>
  <c r="AS2510" i="13"/>
  <c r="AS2511" i="13"/>
  <c r="AS2512" i="13"/>
  <c r="AS2513" i="13"/>
  <c r="AS2514" i="13"/>
  <c r="AS2515" i="13"/>
  <c r="AS2516" i="13"/>
  <c r="AS2517" i="13"/>
  <c r="AS2518" i="13"/>
  <c r="AS2519" i="13"/>
  <c r="AS2520" i="13"/>
  <c r="AS2521" i="13"/>
  <c r="AS2522" i="13"/>
  <c r="AS2523" i="13"/>
  <c r="AS2524" i="13"/>
  <c r="AS2525" i="13"/>
  <c r="AS2526" i="13"/>
  <c r="AS2527" i="13"/>
  <c r="AS2528" i="13"/>
  <c r="AS2529" i="13"/>
  <c r="AS2530" i="13"/>
  <c r="AS2531" i="13"/>
  <c r="AS2532" i="13"/>
  <c r="AS2533" i="13"/>
  <c r="AS2534" i="13"/>
  <c r="AS2535" i="13"/>
  <c r="AS2536" i="13"/>
  <c r="AS2537" i="13"/>
  <c r="AS2538" i="13"/>
  <c r="AS2539" i="13"/>
  <c r="AS2540" i="13"/>
  <c r="AS2541" i="13"/>
  <c r="AS2542" i="13"/>
  <c r="AS2543" i="13"/>
  <c r="AS2544" i="13"/>
  <c r="AS2545" i="13"/>
  <c r="AS2546" i="13"/>
  <c r="AS2547" i="13"/>
  <c r="AS2548" i="13"/>
  <c r="AS2549" i="13"/>
  <c r="AS2550" i="13"/>
  <c r="AS2551" i="13"/>
  <c r="AS2552" i="13"/>
  <c r="AS2553" i="13"/>
  <c r="AS2554" i="13"/>
  <c r="AS2555" i="13"/>
  <c r="AS2556" i="13"/>
  <c r="AS2557" i="13"/>
  <c r="AS2558" i="13"/>
  <c r="AS2559" i="13"/>
  <c r="AS2560" i="13"/>
  <c r="AS2561" i="13"/>
  <c r="AS2562" i="13"/>
  <c r="AS2563" i="13"/>
  <c r="AS2564" i="13"/>
  <c r="AS2565" i="13"/>
  <c r="AS2566" i="13"/>
  <c r="AS2567" i="13"/>
  <c r="AS2568" i="13"/>
  <c r="AS2569" i="13"/>
  <c r="AS2570" i="13"/>
  <c r="AS2571" i="13"/>
  <c r="AS2572" i="13"/>
  <c r="AS2573" i="13"/>
  <c r="AS2574" i="13"/>
  <c r="AS2575" i="13"/>
  <c r="AS2576" i="13"/>
  <c r="AS2577" i="13"/>
  <c r="AS2578" i="13"/>
  <c r="AS2579" i="13"/>
  <c r="AS2580" i="13"/>
  <c r="AS2581" i="13"/>
  <c r="AS2582" i="13"/>
  <c r="AS2583" i="13"/>
  <c r="AS2584" i="13"/>
  <c r="AS2585" i="13"/>
  <c r="AS2586" i="13"/>
  <c r="AS2587" i="13"/>
  <c r="AS2588" i="13"/>
  <c r="AS2589" i="13"/>
  <c r="AS2590" i="13"/>
  <c r="AS2591" i="13"/>
  <c r="AS2592" i="13"/>
  <c r="AS2593" i="13"/>
  <c r="AS2594" i="13"/>
  <c r="AS2595" i="13"/>
  <c r="AS2596" i="13"/>
  <c r="AS2597" i="13"/>
  <c r="AS2598" i="13"/>
  <c r="AS2599" i="13"/>
  <c r="AS2600" i="13"/>
  <c r="AS2601" i="13"/>
  <c r="AS2602" i="13"/>
  <c r="AS2603" i="13"/>
  <c r="AS2604" i="13"/>
  <c r="AS2605" i="13"/>
  <c r="AS2606" i="13"/>
  <c r="AS2607" i="13"/>
  <c r="AS2608" i="13"/>
  <c r="AS2609" i="13"/>
  <c r="AS2610" i="13"/>
  <c r="AS2611" i="13"/>
  <c r="AS2612" i="13"/>
  <c r="AS2613" i="13"/>
  <c r="AS2614" i="13"/>
  <c r="AS2615" i="13"/>
  <c r="AS2616" i="13"/>
  <c r="AS2617" i="13"/>
  <c r="AS2618" i="13"/>
  <c r="AS2619" i="13"/>
  <c r="AS2620" i="13"/>
  <c r="AS2621" i="13"/>
  <c r="AS2622" i="13"/>
  <c r="AS2623" i="13"/>
  <c r="AS2624" i="13"/>
  <c r="AS2625" i="13"/>
  <c r="AS2626" i="13"/>
  <c r="AS2627" i="13"/>
  <c r="AS2628" i="13"/>
  <c r="AS2629" i="13"/>
  <c r="AS2630" i="13"/>
  <c r="AS2631" i="13"/>
  <c r="AS2632" i="13"/>
  <c r="AS2633" i="13"/>
  <c r="AS2634" i="13"/>
  <c r="AS2635" i="13"/>
  <c r="AS2636" i="13"/>
  <c r="AS2637" i="13"/>
  <c r="AS2638" i="13"/>
  <c r="AS2639" i="13"/>
  <c r="AS2640" i="13"/>
  <c r="AS2641" i="13"/>
  <c r="AS2642" i="13"/>
  <c r="AS2643" i="13"/>
  <c r="AS2644" i="13"/>
  <c r="AS2645" i="13"/>
  <c r="AS2646" i="13"/>
  <c r="AS2647" i="13"/>
  <c r="AS2648" i="13"/>
  <c r="AS2649" i="13"/>
  <c r="AS2650" i="13"/>
  <c r="AS2651" i="13"/>
  <c r="AS2652" i="13"/>
  <c r="AS2653" i="13"/>
  <c r="AS2654" i="13"/>
  <c r="AS2655" i="13"/>
  <c r="AS2656" i="13"/>
  <c r="AS2657" i="13"/>
  <c r="AS2658" i="13"/>
  <c r="AS2659" i="13"/>
  <c r="AS2660" i="13"/>
  <c r="AS2661" i="13"/>
  <c r="AS2662" i="13"/>
  <c r="AS2663" i="13"/>
  <c r="AS2664" i="13"/>
  <c r="AS2665" i="13"/>
  <c r="AS2666" i="13"/>
  <c r="AS2667" i="13"/>
  <c r="AS2668" i="13"/>
  <c r="AS2669" i="13"/>
  <c r="AS2670" i="13"/>
  <c r="AS2671" i="13"/>
  <c r="AS2672" i="13"/>
  <c r="AS2673" i="13"/>
  <c r="AS2674" i="13"/>
  <c r="AS2675" i="13"/>
  <c r="AS2676" i="13"/>
  <c r="AS2677" i="13"/>
  <c r="AS2678" i="13"/>
  <c r="AS2679" i="13"/>
  <c r="AS2680" i="13"/>
  <c r="AS2681" i="13"/>
  <c r="AS2682" i="13"/>
  <c r="AS2683" i="13"/>
  <c r="AS2684" i="13"/>
  <c r="AS2685" i="13"/>
  <c r="AS2686" i="13"/>
  <c r="AS2687" i="13"/>
  <c r="AS2688" i="13"/>
  <c r="AS2689" i="13"/>
  <c r="AS2690" i="13"/>
  <c r="AS2691" i="13"/>
  <c r="AS2692" i="13"/>
  <c r="AS2693" i="13"/>
  <c r="AS2694" i="13"/>
  <c r="AS2695" i="13"/>
  <c r="AS2696" i="13"/>
  <c r="AS2697" i="13"/>
  <c r="AS2698" i="13"/>
  <c r="AS2699" i="13"/>
  <c r="AS2700" i="13"/>
  <c r="AS2701" i="13"/>
  <c r="AS2702" i="13"/>
  <c r="AS2703" i="13"/>
  <c r="AS2704" i="13"/>
  <c r="AS2705" i="13"/>
  <c r="AS2706" i="13"/>
  <c r="AS2707" i="13"/>
  <c r="AS2708" i="13"/>
  <c r="AS2709" i="13"/>
  <c r="AS2710" i="13"/>
  <c r="AS2711" i="13"/>
  <c r="AS2712" i="13"/>
  <c r="AS2713" i="13"/>
  <c r="AS2714" i="13"/>
  <c r="AS2715" i="13"/>
  <c r="AS2716" i="13"/>
  <c r="AS2717" i="13"/>
  <c r="AS2718" i="13"/>
  <c r="AS2719" i="13"/>
  <c r="AS2720" i="13"/>
  <c r="AS2721" i="13"/>
  <c r="AS2722" i="13"/>
  <c r="AS2723" i="13"/>
  <c r="AS2724" i="13"/>
  <c r="AS2725" i="13"/>
  <c r="AS2726" i="13"/>
  <c r="AS2727" i="13"/>
  <c r="AS2728" i="13"/>
  <c r="AS2729" i="13"/>
  <c r="AS2730" i="13"/>
  <c r="AS2731" i="13"/>
  <c r="AS2732" i="13"/>
  <c r="AS2733" i="13"/>
  <c r="AS2734" i="13"/>
  <c r="AS2735" i="13"/>
  <c r="AS2736" i="13"/>
  <c r="AS2737" i="13"/>
  <c r="AS2738" i="13"/>
  <c r="AS2739" i="13"/>
  <c r="AS2740" i="13"/>
  <c r="AS2741" i="13"/>
  <c r="AS2742" i="13"/>
  <c r="AS2743" i="13"/>
  <c r="AS2744" i="13"/>
  <c r="AS2745" i="13"/>
  <c r="AS2746" i="13"/>
  <c r="AS2747" i="13"/>
  <c r="AS2748" i="13"/>
  <c r="AS2749" i="13"/>
  <c r="AS2750" i="13"/>
  <c r="AS2751" i="13"/>
  <c r="AS2752" i="13"/>
  <c r="AS2753" i="13"/>
  <c r="AS2754" i="13"/>
  <c r="AS2755" i="13"/>
  <c r="AS2756" i="13"/>
  <c r="AS2757" i="13"/>
  <c r="AS2758" i="13"/>
  <c r="AS2759" i="13"/>
  <c r="AS2760" i="13"/>
  <c r="AS2761" i="13"/>
  <c r="AS2762" i="13"/>
  <c r="AS2763" i="13"/>
  <c r="AS2764" i="13"/>
  <c r="AS2765" i="13"/>
  <c r="AS2766" i="13"/>
  <c r="AS2767" i="13"/>
  <c r="AS2768" i="13"/>
  <c r="AS2769" i="13"/>
  <c r="AS2770" i="13"/>
  <c r="AS2771" i="13"/>
  <c r="AS2772" i="13"/>
  <c r="AS2773" i="13"/>
  <c r="AS2774" i="13"/>
  <c r="AS2775" i="13"/>
  <c r="AS2776" i="13"/>
  <c r="AS2777" i="13"/>
  <c r="AS2778" i="13"/>
  <c r="AS2779" i="13"/>
  <c r="AS2780" i="13"/>
  <c r="AS2781" i="13"/>
  <c r="AS2782" i="13"/>
  <c r="AS2783" i="13"/>
  <c r="AS2784" i="13"/>
  <c r="AS2785" i="13"/>
  <c r="AS2786" i="13"/>
  <c r="AS2787" i="13"/>
  <c r="AS2788" i="13"/>
  <c r="AS2789" i="13"/>
  <c r="AS2790" i="13"/>
  <c r="AS2791" i="13"/>
  <c r="AS2792" i="13"/>
  <c r="AS2793" i="13"/>
  <c r="AS2794" i="13"/>
  <c r="AS2795" i="13"/>
  <c r="AS2796" i="13"/>
  <c r="AS2797" i="13"/>
  <c r="AS2798" i="13"/>
  <c r="AS2799" i="13"/>
  <c r="AS2800" i="13"/>
  <c r="AS2801" i="13"/>
  <c r="AS2802" i="13"/>
  <c r="AS2803" i="13"/>
  <c r="AS2804" i="13"/>
  <c r="AS2805" i="13"/>
  <c r="AS2806" i="13"/>
  <c r="AS2807" i="13"/>
  <c r="AS2808" i="13"/>
  <c r="AS2809" i="13"/>
  <c r="AS2810" i="13"/>
  <c r="AS2811" i="13"/>
  <c r="AS2812" i="13"/>
  <c r="AS2813" i="13"/>
  <c r="AS2814" i="13"/>
  <c r="AS2815" i="13"/>
  <c r="AS2816" i="13"/>
  <c r="AS2817" i="13"/>
  <c r="AS2818" i="13"/>
  <c r="AS2819" i="13"/>
  <c r="AS2820" i="13"/>
  <c r="AS2821" i="13"/>
  <c r="AS2822" i="13"/>
  <c r="AS2823" i="13"/>
  <c r="AS2824" i="13"/>
  <c r="AS2825" i="13"/>
  <c r="AS2826" i="13"/>
  <c r="AS2827" i="13"/>
  <c r="AS2828" i="13"/>
  <c r="AS2829" i="13"/>
  <c r="AS2830" i="13"/>
  <c r="AS2831" i="13"/>
  <c r="AS2832" i="13"/>
  <c r="AS2833" i="13"/>
  <c r="AS2834" i="13"/>
  <c r="AS2835" i="13"/>
  <c r="AS2836" i="13"/>
  <c r="AS2837" i="13"/>
  <c r="AS2838" i="13"/>
  <c r="AS2839" i="13"/>
  <c r="AS2840" i="13"/>
  <c r="AS2841" i="13"/>
  <c r="AS2842" i="13"/>
  <c r="AS2843" i="13"/>
  <c r="AS2844" i="13"/>
  <c r="AS2845" i="13"/>
  <c r="AS2846" i="13"/>
  <c r="AS2847" i="13"/>
  <c r="AS2848" i="13"/>
  <c r="AS2849" i="13"/>
  <c r="AS2850" i="13"/>
  <c r="AS2851" i="13"/>
  <c r="AS2852" i="13"/>
  <c r="AS2853" i="13"/>
  <c r="AS2854" i="13"/>
  <c r="AS2855" i="13"/>
  <c r="AS2856" i="13"/>
  <c r="AS2857" i="13"/>
  <c r="AS2858" i="13"/>
  <c r="AS2859" i="13"/>
  <c r="AS2860" i="13"/>
  <c r="AS2861" i="13"/>
  <c r="AS2862" i="13"/>
  <c r="AS2863" i="13"/>
  <c r="AS2864" i="13"/>
  <c r="AS2865" i="13"/>
  <c r="AS2866" i="13"/>
  <c r="AS2867" i="13"/>
  <c r="AS2868" i="13"/>
  <c r="AS2869" i="13"/>
  <c r="AS2870" i="13"/>
  <c r="AS2871" i="13"/>
  <c r="AS2872" i="13"/>
  <c r="AS2873" i="13"/>
  <c r="AS2874" i="13"/>
  <c r="AS2875" i="13"/>
  <c r="AS2876" i="13"/>
  <c r="AS2877" i="13"/>
  <c r="AS2878" i="13"/>
  <c r="AS2879" i="13"/>
  <c r="AS2880" i="13"/>
  <c r="AS2881" i="13"/>
  <c r="AS2882" i="13"/>
  <c r="AS2883" i="13"/>
  <c r="AS2884" i="13"/>
  <c r="AS2885" i="13"/>
  <c r="AS2886" i="13"/>
  <c r="AS2887" i="13"/>
  <c r="AS2888" i="13"/>
  <c r="AS2889" i="13"/>
  <c r="AS2890" i="13"/>
  <c r="AS2891" i="13"/>
  <c r="AS2892" i="13"/>
  <c r="AS2893" i="13"/>
  <c r="AS2894" i="13"/>
  <c r="AS2895" i="13"/>
  <c r="AS2896" i="13"/>
  <c r="AS2897" i="13"/>
  <c r="AS2898" i="13"/>
  <c r="AS2899" i="13"/>
  <c r="AS2900" i="13"/>
  <c r="AS2901" i="13"/>
  <c r="AS2902" i="13"/>
  <c r="AS2903" i="13"/>
  <c r="AS2904" i="13"/>
  <c r="AS2905" i="13"/>
  <c r="AS2906" i="13"/>
  <c r="AS2907" i="13"/>
  <c r="AS2908" i="13"/>
  <c r="AS2909" i="13"/>
  <c r="AS2910" i="13"/>
  <c r="AS2911" i="13"/>
  <c r="AS2912" i="13"/>
  <c r="AS2913" i="13"/>
  <c r="AS2914" i="13"/>
  <c r="AS2915" i="13"/>
  <c r="AS2916" i="13"/>
  <c r="AS2917" i="13"/>
  <c r="AS2918" i="13"/>
  <c r="AS2919" i="13"/>
  <c r="AS2920" i="13"/>
  <c r="AS2921" i="13"/>
  <c r="AS2922" i="13"/>
  <c r="AS2923" i="13"/>
  <c r="AS2924" i="13"/>
  <c r="AS2925" i="13"/>
  <c r="AS2926" i="13"/>
  <c r="AS2927" i="13"/>
  <c r="AS2928" i="13"/>
  <c r="AS2929" i="13"/>
  <c r="AS2930" i="13"/>
  <c r="AS2931" i="13"/>
  <c r="AS2932" i="13"/>
  <c r="AS2933" i="13"/>
  <c r="AS2934" i="13"/>
  <c r="AS2935" i="13"/>
  <c r="AS2936" i="13"/>
  <c r="AS2937" i="13"/>
  <c r="AS2938" i="13"/>
  <c r="AS2939" i="13"/>
  <c r="AS2940" i="13"/>
  <c r="AS2941" i="13"/>
  <c r="AS2942" i="13"/>
  <c r="AS2943" i="13"/>
  <c r="AS2944" i="13"/>
  <c r="AS2945" i="13"/>
  <c r="AS2946" i="13"/>
  <c r="AS2947" i="13"/>
  <c r="AS2948" i="13"/>
  <c r="AS2949" i="13"/>
  <c r="AS2950" i="13"/>
  <c r="AS2951" i="13"/>
  <c r="AS2952" i="13"/>
  <c r="AS2953" i="13"/>
  <c r="AS2954" i="13"/>
  <c r="AS2955" i="13"/>
  <c r="AS2956" i="13"/>
  <c r="AS2957" i="13"/>
  <c r="AS2958" i="13"/>
  <c r="AS2959" i="13"/>
  <c r="AS2960" i="13"/>
  <c r="AS2961" i="13"/>
  <c r="AS2962" i="13"/>
  <c r="AS2963" i="13"/>
  <c r="AS2964" i="13"/>
  <c r="AS2965" i="13"/>
  <c r="AS2966" i="13"/>
  <c r="AS2967" i="13"/>
  <c r="AS2968" i="13"/>
  <c r="AS2969" i="13"/>
  <c r="AS2970" i="13"/>
  <c r="AS2971" i="13"/>
  <c r="AS2972" i="13"/>
  <c r="AS2973" i="13"/>
  <c r="AS2974" i="13"/>
  <c r="AS2975" i="13"/>
  <c r="AS2976" i="13"/>
  <c r="AS2977" i="13"/>
  <c r="AS2978" i="13"/>
  <c r="AS2979" i="13"/>
  <c r="AS2980" i="13"/>
  <c r="AS2981" i="13"/>
  <c r="AS2982" i="13"/>
  <c r="AS2983" i="13"/>
  <c r="AS2984" i="13"/>
  <c r="AS2985" i="13"/>
  <c r="AS2986" i="13"/>
  <c r="AS2987" i="13"/>
  <c r="AS2988" i="13"/>
  <c r="AS2989" i="13"/>
  <c r="AS2990" i="13"/>
  <c r="AS2991" i="13"/>
  <c r="AS2992" i="13"/>
  <c r="AS2993" i="13"/>
  <c r="AS2994" i="13"/>
  <c r="AS2995" i="13"/>
  <c r="AS2996" i="13"/>
  <c r="AS2997" i="13"/>
  <c r="AS2998" i="13"/>
  <c r="AS2999" i="13"/>
  <c r="AS3000" i="13"/>
  <c r="AS3001" i="13"/>
  <c r="AS3002" i="13"/>
  <c r="AS3003" i="13"/>
  <c r="AS3004" i="13"/>
  <c r="AS3005" i="13"/>
  <c r="AS3006" i="13"/>
  <c r="AS3007" i="13"/>
  <c r="AS3008" i="13"/>
  <c r="AS3009" i="13"/>
  <c r="AS3010" i="13"/>
  <c r="AS3011" i="13"/>
  <c r="AS3012" i="13"/>
  <c r="AS3013" i="13"/>
  <c r="AS3014" i="13"/>
  <c r="AS3015" i="13"/>
  <c r="AS3016" i="13"/>
  <c r="AS3017" i="13"/>
  <c r="AS3018" i="13"/>
  <c r="AS3019" i="13"/>
  <c r="AS3020" i="13"/>
  <c r="AS3021" i="13"/>
  <c r="AS3022" i="13"/>
  <c r="AS3023" i="13"/>
  <c r="AS3024" i="13"/>
  <c r="AS3025" i="13"/>
  <c r="AS3026" i="13"/>
  <c r="AS3027" i="13"/>
  <c r="AS3028" i="13"/>
  <c r="AS3029" i="13"/>
  <c r="AS3030" i="13"/>
  <c r="AS3031" i="13"/>
  <c r="AS3032" i="13"/>
  <c r="AS3033" i="13"/>
  <c r="AS3034" i="13"/>
  <c r="AS3035" i="13"/>
  <c r="AS3036" i="13"/>
  <c r="AS3037" i="13"/>
  <c r="AS3038" i="13"/>
  <c r="AS3039" i="13"/>
  <c r="AS3040" i="13"/>
  <c r="AS3041" i="13"/>
  <c r="AS3042" i="13"/>
  <c r="AS3043" i="13"/>
  <c r="AS3044" i="13"/>
  <c r="AS3045" i="13"/>
  <c r="AS3046" i="13"/>
  <c r="AS3047" i="13"/>
  <c r="AS3048" i="13"/>
  <c r="AS3049" i="13"/>
  <c r="AS3050" i="13"/>
  <c r="AS3051" i="13"/>
  <c r="AS3052" i="13"/>
  <c r="AS3053" i="13"/>
  <c r="AS3054" i="13"/>
  <c r="AS3055" i="13"/>
  <c r="AS3056" i="13"/>
  <c r="AS3057" i="13"/>
  <c r="AS3058" i="13"/>
  <c r="AS3059" i="13"/>
  <c r="AS3060" i="13"/>
  <c r="AS3061" i="13"/>
  <c r="AS3062" i="13"/>
  <c r="AS3063" i="13"/>
  <c r="AS3064" i="13"/>
  <c r="AS3065" i="13"/>
  <c r="AS3066" i="13"/>
  <c r="AS3067" i="13"/>
  <c r="AS3068" i="13"/>
  <c r="AS3069" i="13"/>
  <c r="AS3070" i="13"/>
  <c r="AS3071" i="13"/>
  <c r="AS3072" i="13"/>
  <c r="AS3073" i="13"/>
  <c r="AS3074" i="13"/>
  <c r="AS3075" i="13"/>
  <c r="AS3076" i="13"/>
  <c r="AS3077" i="13"/>
  <c r="AS3078" i="13"/>
  <c r="AS3079" i="13"/>
  <c r="AS3080" i="13"/>
  <c r="AS3081" i="13"/>
  <c r="AS3082" i="13"/>
  <c r="AS3083" i="13"/>
  <c r="AS3084" i="13"/>
  <c r="AS3085" i="13"/>
  <c r="AS3086" i="13"/>
  <c r="AS3087" i="13"/>
  <c r="AS3088" i="13"/>
  <c r="AS3089" i="13"/>
  <c r="AS3090" i="13"/>
  <c r="AS3091" i="13"/>
  <c r="AS3092" i="13"/>
  <c r="AS3093" i="13"/>
  <c r="AS3094" i="13"/>
  <c r="AS3095" i="13"/>
  <c r="AS3096" i="13"/>
  <c r="AS3097" i="13"/>
  <c r="AS3098" i="13"/>
  <c r="AS3099" i="13"/>
  <c r="AS3100" i="13"/>
  <c r="AS3101" i="13"/>
  <c r="AS3102" i="13"/>
  <c r="AS3103" i="13"/>
  <c r="AS3104" i="13"/>
  <c r="AS3105" i="13"/>
  <c r="AS3106" i="13"/>
  <c r="AS3107" i="13"/>
  <c r="AS3108" i="13"/>
  <c r="AS3109" i="13"/>
  <c r="AS3110" i="13"/>
  <c r="AS3111" i="13"/>
  <c r="AS3112" i="13"/>
  <c r="AS3113" i="13"/>
  <c r="AS3114" i="13"/>
  <c r="AS3115" i="13"/>
  <c r="AS3116" i="13"/>
  <c r="AS3117" i="13"/>
  <c r="AS3118" i="13"/>
  <c r="AS3119" i="13"/>
  <c r="AS3120" i="13"/>
  <c r="AS3121" i="13"/>
  <c r="AS3122" i="13"/>
  <c r="AS3123" i="13"/>
  <c r="AS3124" i="13"/>
  <c r="AS3125" i="13"/>
  <c r="AS3126" i="13"/>
  <c r="AS3127" i="13"/>
  <c r="AS3128" i="13"/>
  <c r="AS3129" i="13"/>
  <c r="AS3130" i="13"/>
  <c r="AS3131" i="13"/>
  <c r="AS3132" i="13"/>
  <c r="AS3133" i="13"/>
  <c r="AS3134" i="13"/>
  <c r="AS3135" i="13"/>
  <c r="AS3136" i="13"/>
  <c r="AS3137" i="13"/>
  <c r="AS3138" i="13"/>
  <c r="AS3139" i="13"/>
  <c r="AS3140" i="13"/>
  <c r="AS3141" i="13"/>
  <c r="AS3142" i="13"/>
  <c r="AS3143" i="13"/>
  <c r="AS3144" i="13"/>
  <c r="AS3145" i="13"/>
  <c r="AS3146" i="13"/>
  <c r="AS3147" i="13"/>
  <c r="AS3148" i="13"/>
  <c r="AS3149" i="13"/>
  <c r="AS3150" i="13"/>
  <c r="AS3151" i="13"/>
  <c r="AS3152" i="13"/>
  <c r="AS3153" i="13"/>
  <c r="AS3154" i="13"/>
  <c r="AS3155" i="13"/>
  <c r="AS3156" i="13"/>
  <c r="AS3157" i="13"/>
  <c r="AS3158" i="13"/>
  <c r="AS3159" i="13"/>
  <c r="AS3160" i="13"/>
  <c r="AS3161" i="13"/>
  <c r="AS3162" i="13"/>
  <c r="AS3163" i="13"/>
  <c r="AS3164" i="13"/>
  <c r="AS3165" i="13"/>
  <c r="AS3166" i="13"/>
  <c r="AS3167" i="13"/>
  <c r="AS3168" i="13"/>
  <c r="AS3169" i="13"/>
  <c r="AS3170" i="13"/>
  <c r="AS3171" i="13"/>
  <c r="AS3172" i="13"/>
  <c r="AS3173" i="13"/>
  <c r="AS3174" i="13"/>
  <c r="AS3175" i="13"/>
  <c r="AS3176" i="13"/>
  <c r="AS3177" i="13"/>
  <c r="AS3178" i="13"/>
  <c r="AS3179" i="13"/>
  <c r="AS3180" i="13"/>
  <c r="AS3181" i="13"/>
  <c r="AS3182" i="13"/>
  <c r="AS3183" i="13"/>
  <c r="AS3184" i="13"/>
  <c r="AS3185" i="13"/>
  <c r="AS3186" i="13"/>
  <c r="AS3187" i="13"/>
  <c r="AS3188" i="13"/>
  <c r="AS3189" i="13"/>
  <c r="AS3190" i="13"/>
  <c r="AS3191" i="13"/>
  <c r="AS3192" i="13"/>
  <c r="AS3193" i="13"/>
  <c r="AS3194" i="13"/>
  <c r="AS3195" i="13"/>
  <c r="AS3196" i="13"/>
  <c r="AS3197" i="13"/>
  <c r="AS3198" i="13"/>
  <c r="AS3199" i="13"/>
  <c r="AS3200" i="13"/>
  <c r="AS3201" i="13"/>
  <c r="AS3202" i="13"/>
  <c r="AS3203" i="13"/>
  <c r="AS3204" i="13"/>
  <c r="AS3205" i="13"/>
  <c r="AS3206" i="13"/>
  <c r="AS3207" i="13"/>
  <c r="AS3208" i="13"/>
  <c r="AS3209" i="13"/>
  <c r="AS3210" i="13"/>
  <c r="AS3211" i="13"/>
  <c r="AS3212" i="13"/>
  <c r="AS3213" i="13"/>
  <c r="AS3214" i="13"/>
  <c r="AS3215" i="13"/>
  <c r="AS3216" i="13"/>
  <c r="AS3217" i="13"/>
  <c r="AS3218" i="13"/>
  <c r="AS3219" i="13"/>
  <c r="AS3220" i="13"/>
  <c r="AS3221" i="13"/>
  <c r="AS3222" i="13"/>
  <c r="AS3223" i="13"/>
  <c r="AS3224" i="13"/>
  <c r="AS3225" i="13"/>
  <c r="AS3226" i="13"/>
  <c r="AS3227" i="13"/>
  <c r="AS3228" i="13"/>
  <c r="AS3229" i="13"/>
  <c r="AS3230" i="13"/>
  <c r="AS3231" i="13"/>
  <c r="AS3232" i="13"/>
  <c r="AS3233" i="13"/>
  <c r="AS3234" i="13"/>
  <c r="AS3235" i="13"/>
  <c r="AS3236" i="13"/>
  <c r="AS3237" i="13"/>
  <c r="AS3238" i="13"/>
  <c r="AS3239" i="13"/>
  <c r="AS3240" i="13"/>
  <c r="AS3241" i="13"/>
  <c r="AS3242" i="13"/>
  <c r="AS3243" i="13"/>
  <c r="AS3244" i="13"/>
  <c r="AS3245" i="13"/>
  <c r="AS3246" i="13"/>
  <c r="AS3247" i="13"/>
  <c r="AS3248" i="13"/>
  <c r="AS3249" i="13"/>
  <c r="AS3250" i="13"/>
  <c r="AS3251" i="13"/>
  <c r="AS3252" i="13"/>
  <c r="AS3253" i="13"/>
  <c r="AS3254" i="13"/>
  <c r="AS3255" i="13"/>
  <c r="AS3256" i="13"/>
  <c r="AS3257" i="13"/>
  <c r="AS3258" i="13"/>
  <c r="AS3259" i="13"/>
  <c r="AS3260" i="13"/>
  <c r="AS3261" i="13"/>
  <c r="AS3262" i="13"/>
  <c r="AS3263" i="13"/>
  <c r="AS3264" i="13"/>
  <c r="AS3265" i="13"/>
  <c r="AS3266" i="13"/>
  <c r="AS3267" i="13"/>
  <c r="AS3268" i="13"/>
  <c r="AS3269" i="13"/>
  <c r="AS3270" i="13"/>
  <c r="AS3271" i="13"/>
  <c r="AS3272" i="13"/>
  <c r="AS3273" i="13"/>
  <c r="AS3274" i="13"/>
  <c r="AS3275" i="13"/>
  <c r="AS3276" i="13"/>
  <c r="AS3277" i="13"/>
  <c r="AS3278" i="13"/>
  <c r="AS3279" i="13"/>
  <c r="AS3280" i="13"/>
  <c r="AS3281" i="13"/>
  <c r="AS3282" i="13"/>
  <c r="AS3283" i="13"/>
  <c r="AS3284" i="13"/>
  <c r="AS3285" i="13"/>
  <c r="AS3286" i="13"/>
  <c r="AS3287" i="13"/>
  <c r="AS3288" i="13"/>
  <c r="AS3289" i="13"/>
  <c r="AS3290" i="13"/>
  <c r="AS3291" i="13"/>
  <c r="AS3292" i="13"/>
  <c r="AS3293" i="13"/>
  <c r="AS3294" i="13"/>
  <c r="AS3295" i="13"/>
  <c r="AS3296" i="13"/>
  <c r="AS3297" i="13"/>
  <c r="AS3298" i="13"/>
  <c r="AS3299" i="13"/>
  <c r="AS3300" i="13"/>
  <c r="AS3301" i="13"/>
  <c r="AS3302" i="13"/>
  <c r="AS3303" i="13"/>
  <c r="AS3304" i="13"/>
  <c r="AS3305" i="13"/>
  <c r="AS3306" i="13"/>
  <c r="AS3307" i="13"/>
  <c r="AS3308" i="13"/>
  <c r="AS3309" i="13"/>
  <c r="AS3310" i="13"/>
  <c r="AS3311" i="13"/>
  <c r="AS3312" i="13"/>
  <c r="AS3313" i="13"/>
  <c r="AS3314" i="13"/>
  <c r="AS3315" i="13"/>
  <c r="AS3316" i="13"/>
  <c r="AS3317" i="13"/>
  <c r="AS3318" i="13"/>
  <c r="AS3319" i="13"/>
  <c r="AS3320" i="13"/>
  <c r="AS3321" i="13"/>
  <c r="AS3322" i="13"/>
  <c r="AS3323" i="13"/>
  <c r="AS3324" i="13"/>
  <c r="AS3325" i="13"/>
  <c r="AS3326" i="13"/>
  <c r="AS3327" i="13"/>
  <c r="AS3328" i="13"/>
  <c r="AS3329" i="13"/>
  <c r="AS3330" i="13"/>
  <c r="AS3331" i="13"/>
  <c r="AS3332" i="13"/>
  <c r="AS3333" i="13"/>
  <c r="AS3334" i="13"/>
  <c r="AS3335" i="13"/>
  <c r="AS3336" i="13"/>
  <c r="AS3337" i="13"/>
  <c r="AS3338" i="13"/>
  <c r="AS3339" i="13"/>
  <c r="AS3340" i="13"/>
  <c r="AS3341" i="13"/>
  <c r="AS3342" i="13"/>
  <c r="AS3343" i="13"/>
  <c r="AS3344" i="13"/>
  <c r="AS3345" i="13"/>
  <c r="AS3346" i="13"/>
  <c r="AS3347" i="13"/>
  <c r="AS3348" i="13"/>
  <c r="AS3349" i="13"/>
  <c r="AS3350" i="13"/>
  <c r="AS3351" i="13"/>
  <c r="AS3352" i="13"/>
  <c r="AS3353" i="13"/>
  <c r="AS3354" i="13"/>
  <c r="AS3355" i="13"/>
  <c r="AS3356" i="13"/>
  <c r="AS3357" i="13"/>
  <c r="AS3358" i="13"/>
  <c r="AS3359" i="13"/>
  <c r="AS3360" i="13"/>
  <c r="AS3361" i="13"/>
  <c r="AS3362" i="13"/>
  <c r="AS3363" i="13"/>
  <c r="AS3364" i="13"/>
  <c r="AS3365" i="13"/>
  <c r="AS3366" i="13"/>
  <c r="AS3367" i="13"/>
  <c r="AS3368" i="13"/>
  <c r="AS3369" i="13"/>
  <c r="AS3370" i="13"/>
  <c r="AS3371" i="13"/>
  <c r="AS3372" i="13"/>
  <c r="AS3373" i="13"/>
  <c r="AS3374" i="13"/>
  <c r="AS3375" i="13"/>
  <c r="AS3376" i="13"/>
  <c r="AS3377" i="13"/>
  <c r="AS3378" i="13"/>
  <c r="AS3379" i="13"/>
  <c r="AS3380" i="13"/>
  <c r="AS3381" i="13"/>
  <c r="AS3382" i="13"/>
  <c r="AS3383" i="13"/>
  <c r="AS3384" i="13"/>
  <c r="AS3385" i="13"/>
  <c r="AS3386" i="13"/>
  <c r="AS3387" i="13"/>
  <c r="AS3388" i="13"/>
  <c r="AS3389" i="13"/>
  <c r="AS3390" i="13"/>
  <c r="AS3391" i="13"/>
  <c r="AS3392" i="13"/>
  <c r="AS3393" i="13"/>
  <c r="AS3394" i="13"/>
  <c r="AS3395" i="13"/>
  <c r="AS3396" i="13"/>
  <c r="AS3397" i="13"/>
  <c r="AS3398" i="13"/>
  <c r="AS3399" i="13"/>
  <c r="AS3400" i="13"/>
  <c r="AS3401" i="13"/>
  <c r="AS3402" i="13"/>
  <c r="AS3403" i="13"/>
  <c r="AS3404" i="13"/>
  <c r="AS3405" i="13"/>
  <c r="AS3406" i="13"/>
  <c r="AS3407" i="13"/>
  <c r="AS3408" i="13"/>
  <c r="AS3409" i="13"/>
  <c r="AS3410" i="13"/>
  <c r="AS3411" i="13"/>
  <c r="AS3412" i="13"/>
  <c r="AS3413" i="13"/>
  <c r="AS3414" i="13"/>
  <c r="AS3415" i="13"/>
  <c r="AS3416" i="13"/>
  <c r="AS3417" i="13"/>
  <c r="AS3418" i="13"/>
  <c r="AS3419" i="13"/>
  <c r="AS3420" i="13"/>
  <c r="AS3421" i="13"/>
  <c r="AS3422" i="13"/>
  <c r="AS3423" i="13"/>
  <c r="AS3424" i="13"/>
  <c r="AS3425" i="13"/>
  <c r="AS3426" i="13"/>
  <c r="AS3427" i="13"/>
  <c r="AS3428" i="13"/>
  <c r="AS3429" i="13"/>
  <c r="AS3430" i="13"/>
  <c r="AS3431" i="13"/>
  <c r="AS3432" i="13"/>
  <c r="AS3433" i="13"/>
  <c r="AS3434" i="13"/>
  <c r="AS3435" i="13"/>
  <c r="AS3436" i="13"/>
  <c r="AS3437" i="13"/>
  <c r="AS3438" i="13"/>
  <c r="AS3439" i="13"/>
  <c r="AS3440" i="13"/>
  <c r="AS3441" i="13"/>
  <c r="AS3442" i="13"/>
  <c r="AS3443" i="13"/>
  <c r="AS3444" i="13"/>
  <c r="AS3445" i="13"/>
  <c r="AS3446" i="13"/>
  <c r="AS3447" i="13"/>
  <c r="AS3448" i="13"/>
  <c r="AS3449" i="13"/>
  <c r="AS3450" i="13"/>
  <c r="AS3451" i="13"/>
  <c r="AS3452" i="13"/>
  <c r="AS3453" i="13"/>
  <c r="AS3454" i="13"/>
  <c r="AS3455" i="13"/>
  <c r="AS3456" i="13"/>
  <c r="AS3457" i="13"/>
  <c r="AS3458" i="13"/>
  <c r="AS3459" i="13"/>
  <c r="AS3460" i="13"/>
  <c r="AS3461" i="13"/>
  <c r="AS3462" i="13"/>
  <c r="AS3463" i="13"/>
  <c r="AS3464" i="13"/>
  <c r="AS3465" i="13"/>
  <c r="AS3466" i="13"/>
  <c r="AS3467" i="13"/>
  <c r="AS3468" i="13"/>
  <c r="AS3469" i="13"/>
  <c r="AS3470" i="13"/>
  <c r="AS3471" i="13"/>
  <c r="AS3472" i="13"/>
  <c r="AS3473" i="13"/>
  <c r="AS3474" i="13"/>
  <c r="AS3475" i="13"/>
  <c r="AS3476" i="13"/>
  <c r="AS3477" i="13"/>
  <c r="AS3478" i="13"/>
  <c r="AS3479" i="13"/>
  <c r="AS3480" i="13"/>
  <c r="AS3481" i="13"/>
  <c r="AS3482" i="13"/>
  <c r="AS3483" i="13"/>
  <c r="AS3484" i="13"/>
  <c r="AS3485" i="13"/>
  <c r="AS3486" i="13"/>
  <c r="AS3487" i="13"/>
  <c r="AS3488" i="13"/>
  <c r="AS3489" i="13"/>
  <c r="AS3490" i="13"/>
  <c r="AS3491" i="13"/>
  <c r="AS3492" i="13"/>
  <c r="AS3493" i="13"/>
  <c r="AS3494" i="13"/>
  <c r="AS3495" i="13"/>
  <c r="AS3496" i="13"/>
  <c r="AS3497" i="13"/>
  <c r="AS3498" i="13"/>
  <c r="AS3499" i="13"/>
  <c r="AS3500" i="13"/>
  <c r="AS3501" i="13"/>
  <c r="AS3502" i="13"/>
  <c r="AS3503" i="13"/>
  <c r="AS3504" i="13"/>
  <c r="AS3505" i="13"/>
  <c r="AS3506" i="13"/>
  <c r="AS3507" i="13"/>
  <c r="AS3508" i="13"/>
  <c r="AS3509" i="13"/>
  <c r="AS3510" i="13"/>
  <c r="AS3511" i="13"/>
  <c r="AS3512" i="13"/>
  <c r="AS3513" i="13"/>
  <c r="AS3514" i="13"/>
  <c r="AS3515" i="13"/>
  <c r="AS3516" i="13"/>
  <c r="AS3517" i="13"/>
  <c r="AS3518" i="13"/>
  <c r="AS3519" i="13"/>
  <c r="AS3520" i="13"/>
  <c r="AS3521" i="13"/>
  <c r="AS3522" i="13"/>
  <c r="AS3523" i="13"/>
  <c r="AS3524" i="13"/>
  <c r="AS3525" i="13"/>
  <c r="AS3526" i="13"/>
  <c r="AS3527" i="13"/>
  <c r="AS3528" i="13"/>
  <c r="AS3529" i="13"/>
  <c r="AS3530" i="13"/>
  <c r="AS3531" i="13"/>
  <c r="AS3532" i="13"/>
  <c r="AS3533" i="13"/>
  <c r="AS3534" i="13"/>
  <c r="AS3535" i="13"/>
  <c r="AS3536" i="13"/>
  <c r="AS3537" i="13"/>
  <c r="AS3538" i="13"/>
  <c r="AS3539" i="13"/>
  <c r="AS3540" i="13"/>
  <c r="AS3541" i="13"/>
  <c r="AS3542" i="13"/>
  <c r="AS3543" i="13"/>
  <c r="AS3544" i="13"/>
  <c r="AS3545" i="13"/>
  <c r="AS3546" i="13"/>
  <c r="AS3547" i="13"/>
  <c r="AS3548" i="13"/>
  <c r="AS3549" i="13"/>
  <c r="AS3550" i="13"/>
  <c r="AS3551" i="13"/>
  <c r="AS3552" i="13"/>
  <c r="AS3553" i="13"/>
  <c r="AS3554" i="13"/>
  <c r="AS3555" i="13"/>
  <c r="AS3556" i="13"/>
  <c r="AS3557" i="13"/>
  <c r="AS3558" i="13"/>
  <c r="AS3559" i="13"/>
  <c r="AS3560" i="13"/>
  <c r="AS3561" i="13"/>
  <c r="AS3562" i="13"/>
  <c r="AS3563" i="13"/>
  <c r="AS3564" i="13"/>
  <c r="AS3565" i="13"/>
  <c r="AS3566" i="13"/>
  <c r="AS3567" i="13"/>
  <c r="AS3568" i="13"/>
  <c r="AS3569" i="13"/>
  <c r="AS3570" i="13"/>
  <c r="AS3571" i="13"/>
  <c r="AS3572" i="13"/>
  <c r="AS3573" i="13"/>
  <c r="AS3574" i="13"/>
  <c r="AS3575" i="13"/>
  <c r="AS3576" i="13"/>
  <c r="AS3577" i="13"/>
  <c r="AS3578" i="13"/>
  <c r="AS3579" i="13"/>
  <c r="AS3580" i="13"/>
  <c r="AS3581" i="13"/>
  <c r="AS3582" i="13"/>
  <c r="AS3583" i="13"/>
  <c r="AS3584" i="13"/>
  <c r="AS3585" i="13"/>
  <c r="AS3586" i="13"/>
  <c r="AS3587" i="13"/>
  <c r="AS3588" i="13"/>
  <c r="AS3589" i="13"/>
  <c r="AS3590" i="13"/>
  <c r="AS3591" i="13"/>
  <c r="AS3592" i="13"/>
  <c r="AS3593" i="13"/>
  <c r="AS3594" i="13"/>
  <c r="AS3595" i="13"/>
  <c r="AS3596" i="13"/>
  <c r="AS3597" i="13"/>
  <c r="AS3598" i="13"/>
  <c r="AS3599" i="13"/>
  <c r="AS3600" i="13"/>
  <c r="AS3601" i="13"/>
  <c r="AS3602" i="13"/>
  <c r="AS3603" i="13"/>
  <c r="AS3604" i="13"/>
  <c r="AS3605" i="13"/>
  <c r="AS3606" i="13"/>
  <c r="AS3607" i="13"/>
  <c r="AS3608" i="13"/>
  <c r="AS3609" i="13"/>
  <c r="AS3610" i="13"/>
  <c r="AS3611" i="13"/>
  <c r="AS3612" i="13"/>
  <c r="AS3613" i="13"/>
  <c r="AS3614" i="13"/>
  <c r="AS3615" i="13"/>
  <c r="AS3616" i="13"/>
  <c r="AS3617" i="13"/>
  <c r="AS3618" i="13"/>
  <c r="AS3619" i="13"/>
  <c r="AS3620" i="13"/>
  <c r="AS3621" i="13"/>
  <c r="AS3622" i="13"/>
  <c r="AS3623" i="13"/>
  <c r="AS3624" i="13"/>
  <c r="AS3625" i="13"/>
  <c r="AS3626" i="13"/>
  <c r="AS3627" i="13"/>
  <c r="AS3628" i="13"/>
  <c r="AS3629" i="13"/>
  <c r="AS3630" i="13"/>
  <c r="AS3631" i="13"/>
  <c r="AS3632" i="13"/>
  <c r="AS3633" i="13"/>
  <c r="AS3634" i="13"/>
  <c r="AS3635" i="13"/>
  <c r="AS3636" i="13"/>
  <c r="AS3637" i="13"/>
  <c r="AS3638" i="13"/>
  <c r="AS3639" i="13"/>
  <c r="AS3640" i="13"/>
  <c r="AS3641" i="13"/>
  <c r="AS3642" i="13"/>
  <c r="AS3643" i="13"/>
  <c r="AS3644" i="13"/>
  <c r="AS3645" i="13"/>
  <c r="AS3646" i="13"/>
  <c r="AS3647" i="13"/>
  <c r="AS3648" i="13"/>
  <c r="AS3649" i="13"/>
  <c r="AS3650" i="13"/>
  <c r="AS3651" i="13"/>
  <c r="AS3652" i="13"/>
  <c r="AS3653" i="13"/>
  <c r="AS3654" i="13"/>
  <c r="AS3655" i="13"/>
  <c r="AS3656" i="13"/>
  <c r="AS3657" i="13"/>
  <c r="AS3658" i="13"/>
  <c r="AS3659" i="13"/>
  <c r="AS3660" i="13"/>
  <c r="AS3661" i="13"/>
  <c r="AS3662" i="13"/>
  <c r="AS3663" i="13"/>
  <c r="AS3664" i="13"/>
  <c r="AS3665" i="13"/>
  <c r="AS3666" i="13"/>
  <c r="AS3667" i="13"/>
  <c r="AS3668" i="13"/>
  <c r="AS3669" i="13"/>
  <c r="AS3670" i="13"/>
  <c r="AS3671" i="13"/>
  <c r="AS3672" i="13"/>
  <c r="AS3673" i="13"/>
  <c r="AS3674" i="13"/>
  <c r="AS3675" i="13"/>
  <c r="AS3676" i="13"/>
  <c r="AS3677" i="13"/>
  <c r="AS3678" i="13"/>
  <c r="AS3679" i="13"/>
  <c r="AS3680" i="13"/>
  <c r="AS3681" i="13"/>
  <c r="AS3682" i="13"/>
  <c r="AS3683" i="13"/>
  <c r="AS3684" i="13"/>
  <c r="AS3685" i="13"/>
  <c r="AS3686" i="13"/>
  <c r="AS3687" i="13"/>
  <c r="AS3688" i="13"/>
  <c r="AS3689" i="13"/>
  <c r="AS3690" i="13"/>
  <c r="AS3691" i="13"/>
  <c r="AS3692" i="13"/>
  <c r="AS3693" i="13"/>
  <c r="AS3694" i="13"/>
  <c r="AS3695" i="13"/>
  <c r="AS3696" i="13"/>
  <c r="AS3697" i="13"/>
  <c r="AS3698" i="13"/>
  <c r="AS3699" i="13"/>
  <c r="AS3700" i="13"/>
  <c r="AS3701" i="13"/>
  <c r="AS3702" i="13"/>
  <c r="AS3703" i="13"/>
  <c r="AS3704" i="13"/>
  <c r="AS3705" i="13"/>
  <c r="AS3706" i="13"/>
  <c r="AS3707" i="13"/>
  <c r="AS3708" i="13"/>
  <c r="AS3709" i="13"/>
  <c r="AS3710" i="13"/>
  <c r="AS3711" i="13"/>
  <c r="AS3712" i="13"/>
  <c r="AS3713" i="13"/>
  <c r="AS3714" i="13"/>
  <c r="AS3715" i="13"/>
  <c r="AS3716" i="13"/>
  <c r="AS3717" i="13"/>
  <c r="AS3718" i="13"/>
  <c r="AS3719" i="13"/>
  <c r="AS3720" i="13"/>
  <c r="AS3721" i="13"/>
  <c r="AS3722" i="13"/>
  <c r="AS3723" i="13"/>
  <c r="AS3724" i="13"/>
  <c r="AS3725" i="13"/>
  <c r="AS3726" i="13"/>
  <c r="AS3727" i="13"/>
  <c r="AS3728" i="13"/>
  <c r="AS3729" i="13"/>
  <c r="AS3730" i="13"/>
  <c r="AS3731" i="13"/>
  <c r="AS3732" i="13"/>
  <c r="AS3733" i="13"/>
  <c r="AS3734" i="13"/>
  <c r="AS3735" i="13"/>
  <c r="AS3736" i="13"/>
  <c r="AS3737" i="13"/>
  <c r="AS3738" i="13"/>
  <c r="AS3739" i="13"/>
  <c r="AS3740" i="13"/>
  <c r="AS3741" i="13"/>
  <c r="AS3742" i="13"/>
  <c r="AS3743" i="13"/>
  <c r="AS3744" i="13"/>
  <c r="AS3745" i="13"/>
  <c r="AS3746" i="13"/>
  <c r="AS3747" i="13"/>
  <c r="AS3748" i="13"/>
  <c r="AS3749" i="13"/>
  <c r="AS3750" i="13"/>
  <c r="AS3751" i="13"/>
  <c r="AS3752" i="13"/>
  <c r="AS3753" i="13"/>
  <c r="AS3754" i="13"/>
  <c r="AS3755" i="13"/>
  <c r="AS3756" i="13"/>
  <c r="AS3757" i="13"/>
  <c r="AS3758" i="13"/>
  <c r="AS3759" i="13"/>
  <c r="AS3760" i="13"/>
  <c r="AS3761" i="13"/>
  <c r="AS3762" i="13"/>
  <c r="AS3763" i="13"/>
  <c r="AS3764" i="13"/>
  <c r="AS3765" i="13"/>
  <c r="AS3766" i="13"/>
  <c r="AS3767" i="13"/>
  <c r="AS3768" i="13"/>
  <c r="AS3769" i="13"/>
  <c r="AS3770" i="13"/>
  <c r="AS3771" i="13"/>
  <c r="AS3772" i="13"/>
  <c r="AS3773" i="13"/>
  <c r="AS3774" i="13"/>
  <c r="AS3775" i="13"/>
  <c r="AS3776" i="13"/>
  <c r="AS3777" i="13"/>
  <c r="AS3778" i="13"/>
  <c r="AS3779" i="13"/>
  <c r="AS3780" i="13"/>
  <c r="AS3781" i="13"/>
  <c r="AS3782" i="13"/>
  <c r="AS3783" i="13"/>
  <c r="AS3784" i="13"/>
  <c r="AS3785" i="13"/>
  <c r="AS3786" i="13"/>
  <c r="AS3787" i="13"/>
  <c r="AS3788" i="13"/>
  <c r="AS3789" i="13"/>
  <c r="AS3790" i="13"/>
  <c r="AS3791" i="13"/>
  <c r="AS3792" i="13"/>
  <c r="AS3793" i="13"/>
  <c r="AS3794" i="13"/>
  <c r="AS3795" i="13"/>
  <c r="AS3796" i="13"/>
  <c r="AS3797" i="13"/>
  <c r="AS3798" i="13"/>
  <c r="AS3799" i="13"/>
  <c r="AS3800" i="13"/>
  <c r="AS3801" i="13"/>
  <c r="AS3802" i="13"/>
  <c r="AS3803" i="13"/>
  <c r="AS3804" i="13"/>
  <c r="AS3805" i="13"/>
  <c r="AS3806" i="13"/>
  <c r="AS3807" i="13"/>
  <c r="AS3808" i="13"/>
  <c r="AS3809" i="13"/>
  <c r="AS3810" i="13"/>
  <c r="AS3811" i="13"/>
  <c r="AS3812" i="13"/>
  <c r="AS3813" i="13"/>
  <c r="AS3814" i="13"/>
  <c r="AS3815" i="13"/>
  <c r="AS3816" i="13"/>
  <c r="AS3817" i="13"/>
  <c r="AS3818" i="13"/>
  <c r="AS3819" i="13"/>
  <c r="AS3820" i="13"/>
  <c r="AS3821" i="13"/>
  <c r="AS3822" i="13"/>
  <c r="AS3823" i="13"/>
  <c r="AS3824" i="13"/>
  <c r="AS3825" i="13"/>
  <c r="AS3826" i="13"/>
  <c r="AS3827" i="13"/>
  <c r="AS3828" i="13"/>
  <c r="AS3829" i="13"/>
  <c r="AS3830" i="13"/>
  <c r="AS3831" i="13"/>
  <c r="AS3832" i="13"/>
  <c r="AS3833" i="13"/>
  <c r="AS3834" i="13"/>
  <c r="AS3835" i="13"/>
  <c r="AS3836" i="13"/>
  <c r="AS3837" i="13"/>
  <c r="AS3838" i="13"/>
  <c r="AS3839" i="13"/>
  <c r="AS3840" i="13"/>
  <c r="AS3841" i="13"/>
  <c r="AS3842" i="13"/>
  <c r="AS3843" i="13"/>
  <c r="AS3844" i="13"/>
  <c r="AS3845" i="13"/>
  <c r="AS3846" i="13"/>
  <c r="AS3847" i="13"/>
  <c r="AS3848" i="13"/>
  <c r="AS3849" i="13"/>
  <c r="AS3850" i="13"/>
  <c r="AS3851" i="13"/>
  <c r="AS3852" i="13"/>
  <c r="AS3853" i="13"/>
  <c r="AS3854" i="13"/>
  <c r="AS3855" i="13"/>
  <c r="AS3856" i="13"/>
  <c r="AS3857" i="13"/>
  <c r="AS3858" i="13"/>
  <c r="AS3859" i="13"/>
  <c r="AS3860" i="13"/>
  <c r="AS3861" i="13"/>
  <c r="AS3862" i="13"/>
  <c r="AS3863" i="13"/>
  <c r="AS3864" i="13"/>
  <c r="AS3865" i="13"/>
  <c r="AS3866" i="13"/>
  <c r="AS3867" i="13"/>
  <c r="AS3868" i="13"/>
  <c r="AS3869" i="13"/>
  <c r="AS3870" i="13"/>
  <c r="AS3871" i="13"/>
  <c r="AS3872" i="13"/>
  <c r="AS3873" i="13"/>
  <c r="AS3874" i="13"/>
  <c r="AS3875" i="13"/>
  <c r="AS3876" i="13"/>
  <c r="AS3877" i="13"/>
  <c r="AS3878" i="13"/>
  <c r="AS3879" i="13"/>
  <c r="AS3880" i="13"/>
  <c r="AS3881" i="13"/>
  <c r="AS3882" i="13"/>
  <c r="AS3883" i="13"/>
  <c r="AS3884" i="13"/>
  <c r="AS3885" i="13"/>
  <c r="AS3886" i="13"/>
  <c r="AS3887" i="13"/>
  <c r="AS3888" i="13"/>
  <c r="AS3889" i="13"/>
  <c r="AS3890" i="13"/>
  <c r="AS3891" i="13"/>
  <c r="AS3892" i="13"/>
  <c r="AS3893" i="13"/>
  <c r="AS3894" i="13"/>
  <c r="AS3895" i="13"/>
  <c r="AS3896" i="13"/>
  <c r="AS3897" i="13"/>
  <c r="AS3898" i="13"/>
  <c r="AS3899" i="13"/>
  <c r="AS3900" i="13"/>
  <c r="AS3901" i="13"/>
  <c r="AS3902" i="13"/>
  <c r="AS3903" i="13"/>
  <c r="AS3904" i="13"/>
  <c r="AS3905" i="13"/>
  <c r="AS3906" i="13"/>
  <c r="AS3907" i="13"/>
  <c r="AS3908" i="13"/>
  <c r="AS3909" i="13"/>
  <c r="AS3910" i="13"/>
  <c r="AS3911" i="13"/>
  <c r="AS3912" i="13"/>
  <c r="AS3913" i="13"/>
  <c r="AS3914" i="13"/>
  <c r="AS3915" i="13"/>
  <c r="AS3916" i="13"/>
  <c r="AS3917" i="13"/>
  <c r="AS3918" i="13"/>
  <c r="AS3919" i="13"/>
  <c r="AS3920" i="13"/>
  <c r="AS3921" i="13"/>
  <c r="AS3922" i="13"/>
  <c r="AS3923" i="13"/>
  <c r="AS3924" i="13"/>
  <c r="AS3925" i="13"/>
  <c r="AS3926" i="13"/>
  <c r="AS3927" i="13"/>
  <c r="AS3928" i="13"/>
  <c r="AS3929" i="13"/>
  <c r="AS3930" i="13"/>
  <c r="AS3931" i="13"/>
  <c r="AS3932" i="13"/>
  <c r="AS3933" i="13"/>
  <c r="AS3934" i="13"/>
  <c r="AS3935" i="13"/>
  <c r="AS3936" i="13"/>
  <c r="AS3937" i="13"/>
  <c r="AS3938" i="13"/>
  <c r="AS3939" i="13"/>
  <c r="AS3940" i="13"/>
  <c r="AS3941" i="13"/>
  <c r="AS3942" i="13"/>
  <c r="AS3943" i="13"/>
  <c r="AS3944" i="13"/>
  <c r="AS3945" i="13"/>
  <c r="AS3946" i="13"/>
  <c r="AS3947" i="13"/>
  <c r="AS3948" i="13"/>
  <c r="AS3949" i="13"/>
  <c r="AS3950" i="13"/>
  <c r="AS3951" i="13"/>
  <c r="AS3952" i="13"/>
  <c r="AS3953" i="13"/>
  <c r="AS3954" i="13"/>
  <c r="AS3955" i="13"/>
  <c r="AS3956" i="13"/>
  <c r="AS3957" i="13"/>
  <c r="AS3958" i="13"/>
  <c r="AS3959" i="13"/>
  <c r="AS3960" i="13"/>
  <c r="AS3961" i="13"/>
  <c r="AS3962" i="13"/>
  <c r="AS3963" i="13"/>
  <c r="AS3964" i="13"/>
  <c r="AS3965" i="13"/>
  <c r="AS3966" i="13"/>
  <c r="AS3967" i="13"/>
  <c r="AS3968" i="13"/>
  <c r="AS3969" i="13"/>
  <c r="AS3970" i="13"/>
  <c r="AS3971" i="13"/>
  <c r="AS3972" i="13"/>
  <c r="AS3973" i="13"/>
  <c r="AS3974" i="13"/>
  <c r="AS3975" i="13"/>
  <c r="AS3976" i="13"/>
  <c r="AS3977" i="13"/>
  <c r="AS3978" i="13"/>
  <c r="AS3979" i="13"/>
  <c r="AS3980" i="13"/>
  <c r="AS3981" i="13"/>
  <c r="AS3982" i="13"/>
  <c r="AS3983" i="13"/>
  <c r="AS3984" i="13"/>
  <c r="AS3985" i="13"/>
  <c r="AS3986" i="13"/>
  <c r="AS3987" i="13"/>
  <c r="AS3988" i="13"/>
  <c r="AS3989" i="13"/>
  <c r="AS3990" i="13"/>
  <c r="AS3991" i="13"/>
  <c r="AS3992" i="13"/>
  <c r="AS3993" i="13"/>
  <c r="AS3994" i="13"/>
  <c r="AS3995" i="13"/>
  <c r="AS3996" i="13"/>
  <c r="AS3997" i="13"/>
  <c r="AS3998" i="13"/>
  <c r="AS3999" i="13"/>
  <c r="AS4000" i="13"/>
  <c r="AS4001" i="13"/>
  <c r="AS4002" i="13"/>
  <c r="AS4003" i="13"/>
  <c r="AS4004" i="13"/>
  <c r="AS4005" i="13"/>
  <c r="AS4006" i="13"/>
  <c r="AS4007" i="13"/>
  <c r="AS4008" i="13"/>
  <c r="AS4009" i="13"/>
  <c r="AS4010" i="13"/>
  <c r="AS4011" i="13"/>
  <c r="AS4012" i="13"/>
  <c r="AS4013" i="13"/>
  <c r="AS4014" i="13"/>
  <c r="AS4015" i="13"/>
  <c r="AS4016" i="13"/>
  <c r="AS4017" i="13"/>
  <c r="AS4018" i="13"/>
  <c r="AS4019" i="13"/>
  <c r="AS4020" i="13"/>
  <c r="AS4021" i="13"/>
  <c r="AS4022" i="13"/>
  <c r="AS4023" i="13"/>
  <c r="AS4024" i="13"/>
  <c r="AS4025" i="13"/>
  <c r="AS4026" i="13"/>
  <c r="AS4027" i="13"/>
  <c r="AS4028" i="13"/>
  <c r="AS4029" i="13"/>
  <c r="AS4030" i="13"/>
  <c r="AS4031" i="13"/>
  <c r="AS4032" i="13"/>
  <c r="AS4033" i="13"/>
  <c r="AS4034" i="13"/>
  <c r="AS4035" i="13"/>
  <c r="AS4036" i="13"/>
  <c r="AS4037" i="13"/>
  <c r="AS4038" i="13"/>
  <c r="AS4039" i="13"/>
  <c r="AS4040" i="13"/>
  <c r="AS4041" i="13"/>
  <c r="AS4042" i="13"/>
  <c r="AS4043" i="13"/>
  <c r="AS4044" i="13"/>
  <c r="AS4045" i="13"/>
  <c r="AS4046" i="13"/>
  <c r="AS4047" i="13"/>
  <c r="AS4048" i="13"/>
  <c r="AS4049" i="13"/>
  <c r="AS4050" i="13"/>
  <c r="AS4051" i="13"/>
  <c r="AS4052" i="13"/>
  <c r="AS4053" i="13"/>
  <c r="AS4054" i="13"/>
  <c r="AS4055" i="13"/>
  <c r="AS4056" i="13"/>
  <c r="AS4057" i="13"/>
  <c r="AS4058" i="13"/>
  <c r="AS4059" i="13"/>
  <c r="AS4060" i="13"/>
  <c r="AS4061" i="13"/>
  <c r="AS4062" i="13"/>
  <c r="AS4063" i="13"/>
  <c r="AS4064" i="13"/>
  <c r="AS4065" i="13"/>
  <c r="AS4066" i="13"/>
  <c r="AS4067" i="13"/>
  <c r="AS4068" i="13"/>
  <c r="AS4069" i="13"/>
  <c r="AS4070" i="13"/>
  <c r="AS4071" i="13"/>
  <c r="AS4072" i="13"/>
  <c r="AS4073" i="13"/>
  <c r="AS4074" i="13"/>
  <c r="AS4075" i="13"/>
  <c r="AS4076" i="13"/>
  <c r="AS4077" i="13"/>
  <c r="AS4078" i="13"/>
  <c r="AS4079" i="13"/>
  <c r="AS4080" i="13"/>
  <c r="AS4081" i="13"/>
  <c r="AS4082" i="13"/>
  <c r="AS4083" i="13"/>
  <c r="AS4084" i="13"/>
  <c r="AS4085" i="13"/>
  <c r="AS4086" i="13"/>
  <c r="AS4087" i="13"/>
  <c r="AS4088" i="13"/>
  <c r="AS4089" i="13"/>
  <c r="AS4090" i="13"/>
  <c r="AS4091" i="13"/>
  <c r="AS4092" i="13"/>
  <c r="AS4093" i="13"/>
  <c r="AS4094" i="13"/>
  <c r="AS4095" i="13"/>
  <c r="AS4096" i="13"/>
  <c r="AS4097" i="13"/>
  <c r="AS4098" i="13"/>
  <c r="AS4099" i="13"/>
  <c r="AS4100" i="13"/>
  <c r="AS4101" i="13"/>
  <c r="AS4102" i="13"/>
  <c r="AS4103" i="13"/>
  <c r="AS4104" i="13"/>
  <c r="AS4105" i="13"/>
  <c r="AS4106" i="13"/>
  <c r="AS4107" i="13"/>
  <c r="AS4108" i="13"/>
  <c r="AS4109" i="13"/>
  <c r="AS4110" i="13"/>
  <c r="AS4111" i="13"/>
  <c r="AS4112" i="13"/>
  <c r="AS4113" i="13"/>
  <c r="AS4114" i="13"/>
  <c r="AS4115" i="13"/>
  <c r="AS4116" i="13"/>
  <c r="AS4117" i="13"/>
  <c r="AS4118" i="13"/>
  <c r="AS4119" i="13"/>
  <c r="AS4120" i="13"/>
  <c r="AS4121" i="13"/>
  <c r="AS4122" i="13"/>
  <c r="AS4123" i="13"/>
  <c r="AS4124" i="13"/>
  <c r="AS4125" i="13"/>
  <c r="AS4126" i="13"/>
  <c r="AS4127" i="13"/>
  <c r="AS4128" i="13"/>
  <c r="AS4129" i="13"/>
  <c r="AS4130" i="13"/>
  <c r="AS4131" i="13"/>
  <c r="AS4132" i="13"/>
  <c r="AS4133" i="13"/>
  <c r="AS4134" i="13"/>
  <c r="AS4135" i="13"/>
  <c r="AS4136" i="13"/>
  <c r="AS4137" i="13"/>
  <c r="AS4138" i="13"/>
  <c r="AS4139" i="13"/>
  <c r="AS4140" i="13"/>
  <c r="AS4141" i="13"/>
  <c r="AS4142" i="13"/>
  <c r="AS4143" i="13"/>
  <c r="AS4144" i="13"/>
  <c r="AS4145" i="13"/>
  <c r="AS4146" i="13"/>
  <c r="AS4147" i="13"/>
  <c r="AS4148" i="13"/>
  <c r="AS4149" i="13"/>
  <c r="AS4150" i="13"/>
  <c r="AS4151" i="13"/>
  <c r="AS4152" i="13"/>
  <c r="AS4153" i="13"/>
  <c r="AS4154" i="13"/>
  <c r="AS4155" i="13"/>
  <c r="AS4156" i="13"/>
  <c r="AS4157" i="13"/>
  <c r="AS4158" i="13"/>
  <c r="AS4159" i="13"/>
  <c r="AS4160" i="13"/>
  <c r="AS4161" i="13"/>
  <c r="AS4162" i="13"/>
  <c r="AS4163" i="13"/>
  <c r="AS4164" i="13"/>
  <c r="AS4165" i="13"/>
  <c r="AS4166" i="13"/>
  <c r="AS4167" i="13"/>
  <c r="AS4168" i="13"/>
  <c r="AS4169" i="13"/>
  <c r="AS3" i="13"/>
  <c r="AP4" i="13"/>
  <c r="AQ4" i="13"/>
  <c r="AR4" i="13"/>
  <c r="AP5" i="13"/>
  <c r="AQ5" i="13"/>
  <c r="AR5" i="13"/>
  <c r="AP6" i="13"/>
  <c r="AQ6" i="13"/>
  <c r="AR6" i="13"/>
  <c r="AP7" i="13"/>
  <c r="AQ7" i="13"/>
  <c r="AR7" i="13"/>
  <c r="AP8" i="13"/>
  <c r="AQ8" i="13"/>
  <c r="AR8" i="13"/>
  <c r="AP9" i="13"/>
  <c r="AQ9" i="13"/>
  <c r="AR9" i="13"/>
  <c r="AP10" i="13"/>
  <c r="AQ10" i="13"/>
  <c r="AR10" i="13"/>
  <c r="AP11" i="13"/>
  <c r="AQ11" i="13"/>
  <c r="AR11" i="13"/>
  <c r="AP12" i="13"/>
  <c r="AQ12" i="13"/>
  <c r="AR12" i="13"/>
  <c r="AP13" i="13"/>
  <c r="AQ13" i="13"/>
  <c r="AR13" i="13"/>
  <c r="AP14" i="13"/>
  <c r="AQ14" i="13"/>
  <c r="AR14" i="13"/>
  <c r="AP15" i="13"/>
  <c r="AQ15" i="13"/>
  <c r="AR15" i="13"/>
  <c r="AP16" i="13"/>
  <c r="AQ16" i="13"/>
  <c r="AR16" i="13"/>
  <c r="AP17" i="13"/>
  <c r="AQ17" i="13"/>
  <c r="AR17" i="13"/>
  <c r="AP18" i="13"/>
  <c r="AQ18" i="13"/>
  <c r="AR18" i="13"/>
  <c r="AP19" i="13"/>
  <c r="AQ19" i="13"/>
  <c r="AR19" i="13"/>
  <c r="AP20" i="13"/>
  <c r="AQ20" i="13"/>
  <c r="AR20" i="13"/>
  <c r="AP21" i="13"/>
  <c r="AQ21" i="13"/>
  <c r="AR21" i="13"/>
  <c r="AP22" i="13"/>
  <c r="AQ22" i="13"/>
  <c r="AR22" i="13"/>
  <c r="AP23" i="13"/>
  <c r="AQ23" i="13"/>
  <c r="AR23" i="13"/>
  <c r="AP24" i="13"/>
  <c r="AQ24" i="13"/>
  <c r="AR24" i="13"/>
  <c r="AP25" i="13"/>
  <c r="AQ25" i="13"/>
  <c r="AR25" i="13"/>
  <c r="AP26" i="13"/>
  <c r="AQ26" i="13"/>
  <c r="AR26" i="13"/>
  <c r="AP27" i="13"/>
  <c r="AQ27" i="13"/>
  <c r="AR27" i="13"/>
  <c r="AP28" i="13"/>
  <c r="AQ28" i="13"/>
  <c r="AR28" i="13"/>
  <c r="AP29" i="13"/>
  <c r="AQ29" i="13"/>
  <c r="AR29" i="13"/>
  <c r="AP30" i="13"/>
  <c r="AQ30" i="13"/>
  <c r="AR30" i="13"/>
  <c r="AP31" i="13"/>
  <c r="AQ31" i="13"/>
  <c r="AR31" i="13"/>
  <c r="AP32" i="13"/>
  <c r="AQ32" i="13"/>
  <c r="AR32" i="13"/>
  <c r="AP33" i="13"/>
  <c r="AQ33" i="13"/>
  <c r="AR33" i="13"/>
  <c r="AP34" i="13"/>
  <c r="AQ34" i="13"/>
  <c r="AR34" i="13"/>
  <c r="AP35" i="13"/>
  <c r="AQ35" i="13"/>
  <c r="AR35" i="13"/>
  <c r="AP36" i="13"/>
  <c r="AQ36" i="13"/>
  <c r="AR36" i="13"/>
  <c r="AP37" i="13"/>
  <c r="AQ37" i="13"/>
  <c r="AR37" i="13"/>
  <c r="AP38" i="13"/>
  <c r="AQ38" i="13"/>
  <c r="AR38" i="13"/>
  <c r="AP39" i="13"/>
  <c r="AQ39" i="13"/>
  <c r="AR39" i="13"/>
  <c r="AP40" i="13"/>
  <c r="AQ40" i="13"/>
  <c r="AR40" i="13"/>
  <c r="AP41" i="13"/>
  <c r="AQ41" i="13"/>
  <c r="AR41" i="13"/>
  <c r="AP42" i="13"/>
  <c r="AQ42" i="13"/>
  <c r="AR42" i="13"/>
  <c r="AP43" i="13"/>
  <c r="AQ43" i="13"/>
  <c r="AR43" i="13"/>
  <c r="AP44" i="13"/>
  <c r="AQ44" i="13"/>
  <c r="AR44" i="13"/>
  <c r="AP45" i="13"/>
  <c r="AQ45" i="13"/>
  <c r="AR45" i="13"/>
  <c r="AP46" i="13"/>
  <c r="AQ46" i="13"/>
  <c r="AR46" i="13"/>
  <c r="AP47" i="13"/>
  <c r="AQ47" i="13"/>
  <c r="AR47" i="13"/>
  <c r="AP48" i="13"/>
  <c r="AQ48" i="13"/>
  <c r="AR48" i="13"/>
  <c r="AP49" i="13"/>
  <c r="AQ49" i="13"/>
  <c r="AR49" i="13"/>
  <c r="AP50" i="13"/>
  <c r="AQ50" i="13"/>
  <c r="AR50" i="13"/>
  <c r="AP51" i="13"/>
  <c r="AQ51" i="13"/>
  <c r="AR51" i="13"/>
  <c r="AP52" i="13"/>
  <c r="AQ52" i="13"/>
  <c r="AR52" i="13"/>
  <c r="AP53" i="13"/>
  <c r="AQ53" i="13"/>
  <c r="AR53" i="13"/>
  <c r="AP54" i="13"/>
  <c r="AQ54" i="13"/>
  <c r="AR54" i="13"/>
  <c r="AP55" i="13"/>
  <c r="AQ55" i="13"/>
  <c r="AR55" i="13"/>
  <c r="AP56" i="13"/>
  <c r="AQ56" i="13"/>
  <c r="AR56" i="13"/>
  <c r="AP57" i="13"/>
  <c r="AQ57" i="13"/>
  <c r="AR57" i="13"/>
  <c r="AP58" i="13"/>
  <c r="AQ58" i="13"/>
  <c r="AR58" i="13"/>
  <c r="AP59" i="13"/>
  <c r="AQ59" i="13"/>
  <c r="AR59" i="13"/>
  <c r="AP60" i="13"/>
  <c r="AQ60" i="13"/>
  <c r="AR60" i="13"/>
  <c r="AP61" i="13"/>
  <c r="AQ61" i="13"/>
  <c r="AR61" i="13"/>
  <c r="AP62" i="13"/>
  <c r="AQ62" i="13"/>
  <c r="AR62" i="13"/>
  <c r="AP63" i="13"/>
  <c r="AQ63" i="13"/>
  <c r="AR63" i="13"/>
  <c r="AP64" i="13"/>
  <c r="AQ64" i="13"/>
  <c r="AR64" i="13"/>
  <c r="AP65" i="13"/>
  <c r="AQ65" i="13"/>
  <c r="AR65" i="13"/>
  <c r="AP66" i="13"/>
  <c r="AQ66" i="13"/>
  <c r="AR66" i="13"/>
  <c r="AP67" i="13"/>
  <c r="AQ67" i="13"/>
  <c r="AR67" i="13"/>
  <c r="AP68" i="13"/>
  <c r="AQ68" i="13"/>
  <c r="AR68" i="13"/>
  <c r="AP69" i="13"/>
  <c r="AQ69" i="13"/>
  <c r="AR69" i="13"/>
  <c r="AP70" i="13"/>
  <c r="AQ70" i="13"/>
  <c r="AR70" i="13"/>
  <c r="AP71" i="13"/>
  <c r="AQ71" i="13"/>
  <c r="AR71" i="13"/>
  <c r="AP72" i="13"/>
  <c r="AQ72" i="13"/>
  <c r="AR72" i="13"/>
  <c r="AP73" i="13"/>
  <c r="AQ73" i="13"/>
  <c r="AR73" i="13"/>
  <c r="AP74" i="13"/>
  <c r="AQ74" i="13"/>
  <c r="AR74" i="13"/>
  <c r="AP75" i="13"/>
  <c r="AQ75" i="13"/>
  <c r="AR75" i="13"/>
  <c r="AP76" i="13"/>
  <c r="AQ76" i="13"/>
  <c r="AR76" i="13"/>
  <c r="AP77" i="13"/>
  <c r="AQ77" i="13"/>
  <c r="AR77" i="13"/>
  <c r="AP78" i="13"/>
  <c r="AQ78" i="13"/>
  <c r="AR78" i="13"/>
  <c r="AP79" i="13"/>
  <c r="AQ79" i="13"/>
  <c r="AR79" i="13"/>
  <c r="AP80" i="13"/>
  <c r="AQ80" i="13"/>
  <c r="AR80" i="13"/>
  <c r="AP81" i="13"/>
  <c r="AQ81" i="13"/>
  <c r="AR81" i="13"/>
  <c r="AP82" i="13"/>
  <c r="AQ82" i="13"/>
  <c r="AR82" i="13"/>
  <c r="AP83" i="13"/>
  <c r="AQ83" i="13"/>
  <c r="AR83" i="13"/>
  <c r="AP84" i="13"/>
  <c r="AQ84" i="13"/>
  <c r="AR84" i="13"/>
  <c r="AP85" i="13"/>
  <c r="AQ85" i="13"/>
  <c r="AR85" i="13"/>
  <c r="AP86" i="13"/>
  <c r="AQ86" i="13"/>
  <c r="AR86" i="13"/>
  <c r="AP87" i="13"/>
  <c r="AQ87" i="13"/>
  <c r="AR87" i="13"/>
  <c r="AP88" i="13"/>
  <c r="AQ88" i="13"/>
  <c r="AR88" i="13"/>
  <c r="AP89" i="13"/>
  <c r="AQ89" i="13"/>
  <c r="AR89" i="13"/>
  <c r="AP90" i="13"/>
  <c r="AQ90" i="13"/>
  <c r="AR90" i="13"/>
  <c r="AP91" i="13"/>
  <c r="AQ91" i="13"/>
  <c r="AR91" i="13"/>
  <c r="AP92" i="13"/>
  <c r="AQ92" i="13"/>
  <c r="AR92" i="13"/>
  <c r="AP93" i="13"/>
  <c r="AQ93" i="13"/>
  <c r="AR93" i="13"/>
  <c r="AP94" i="13"/>
  <c r="AQ94" i="13"/>
  <c r="AR94" i="13"/>
  <c r="AP95" i="13"/>
  <c r="AQ95" i="13"/>
  <c r="AR95" i="13"/>
  <c r="AP96" i="13"/>
  <c r="AQ96" i="13"/>
  <c r="AR96" i="13"/>
  <c r="AP97" i="13"/>
  <c r="AQ97" i="13"/>
  <c r="AR97" i="13"/>
  <c r="AP98" i="13"/>
  <c r="AQ98" i="13"/>
  <c r="AR98" i="13"/>
  <c r="AP99" i="13"/>
  <c r="AQ99" i="13"/>
  <c r="AR99" i="13"/>
  <c r="AP100" i="13"/>
  <c r="AQ100" i="13"/>
  <c r="AR100" i="13"/>
  <c r="AP101" i="13"/>
  <c r="AQ101" i="13"/>
  <c r="AR101" i="13"/>
  <c r="AP102" i="13"/>
  <c r="AQ102" i="13"/>
  <c r="AR102" i="13"/>
  <c r="AP103" i="13"/>
  <c r="AQ103" i="13"/>
  <c r="AR103" i="13"/>
  <c r="AP104" i="13"/>
  <c r="AQ104" i="13"/>
  <c r="AR104" i="13"/>
  <c r="AP105" i="13"/>
  <c r="AQ105" i="13"/>
  <c r="AR105" i="13"/>
  <c r="AP106" i="13"/>
  <c r="AQ106" i="13"/>
  <c r="AR106" i="13"/>
  <c r="AP107" i="13"/>
  <c r="AQ107" i="13"/>
  <c r="AR107" i="13"/>
  <c r="AP108" i="13"/>
  <c r="AQ108" i="13"/>
  <c r="AR108" i="13"/>
  <c r="AP109" i="13"/>
  <c r="AQ109" i="13"/>
  <c r="AR109" i="13"/>
  <c r="AP110" i="13"/>
  <c r="AQ110" i="13"/>
  <c r="AR110" i="13"/>
  <c r="AP111" i="13"/>
  <c r="AQ111" i="13"/>
  <c r="AR111" i="13"/>
  <c r="AP112" i="13"/>
  <c r="AQ112" i="13"/>
  <c r="AR112" i="13"/>
  <c r="AP113" i="13"/>
  <c r="AQ113" i="13"/>
  <c r="AR113" i="13"/>
  <c r="AP114" i="13"/>
  <c r="AQ114" i="13"/>
  <c r="AR114" i="13"/>
  <c r="AP115" i="13"/>
  <c r="AQ115" i="13"/>
  <c r="AR115" i="13"/>
  <c r="AP116" i="13"/>
  <c r="AQ116" i="13"/>
  <c r="AR116" i="13"/>
  <c r="AP117" i="13"/>
  <c r="AQ117" i="13"/>
  <c r="AR117" i="13"/>
  <c r="AP118" i="13"/>
  <c r="AQ118" i="13"/>
  <c r="AR118" i="13"/>
  <c r="AP119" i="13"/>
  <c r="AQ119" i="13"/>
  <c r="AR119" i="13"/>
  <c r="AP120" i="13"/>
  <c r="AQ120" i="13"/>
  <c r="AR120" i="13"/>
  <c r="AP121" i="13"/>
  <c r="AQ121" i="13"/>
  <c r="AR121" i="13"/>
  <c r="AP122" i="13"/>
  <c r="AQ122" i="13"/>
  <c r="AR122" i="13"/>
  <c r="AP123" i="13"/>
  <c r="AQ123" i="13"/>
  <c r="AR123" i="13"/>
  <c r="AP124" i="13"/>
  <c r="AQ124" i="13"/>
  <c r="AR124" i="13"/>
  <c r="AP125" i="13"/>
  <c r="AQ125" i="13"/>
  <c r="AR125" i="13"/>
  <c r="AP126" i="13"/>
  <c r="AQ126" i="13"/>
  <c r="AR126" i="13"/>
  <c r="AP127" i="13"/>
  <c r="AQ127" i="13"/>
  <c r="AR127" i="13"/>
  <c r="AP128" i="13"/>
  <c r="AQ128" i="13"/>
  <c r="AR128" i="13"/>
  <c r="AP129" i="13"/>
  <c r="AQ129" i="13"/>
  <c r="AR129" i="13"/>
  <c r="AP130" i="13"/>
  <c r="AQ130" i="13"/>
  <c r="AR130" i="13"/>
  <c r="AP131" i="13"/>
  <c r="AQ131" i="13"/>
  <c r="AR131" i="13"/>
  <c r="AP132" i="13"/>
  <c r="AQ132" i="13"/>
  <c r="AR132" i="13"/>
  <c r="AP133" i="13"/>
  <c r="AQ133" i="13"/>
  <c r="AR133" i="13"/>
  <c r="AP134" i="13"/>
  <c r="AQ134" i="13"/>
  <c r="AR134" i="13"/>
  <c r="AP135" i="13"/>
  <c r="AQ135" i="13"/>
  <c r="AR135" i="13"/>
  <c r="AP136" i="13"/>
  <c r="AQ136" i="13"/>
  <c r="AR136" i="13"/>
  <c r="AP137" i="13"/>
  <c r="AQ137" i="13"/>
  <c r="AR137" i="13"/>
  <c r="AP138" i="13"/>
  <c r="AQ138" i="13"/>
  <c r="AR138" i="13"/>
  <c r="AP139" i="13"/>
  <c r="AQ139" i="13"/>
  <c r="AR139" i="13"/>
  <c r="AP140" i="13"/>
  <c r="AQ140" i="13"/>
  <c r="AR140" i="13"/>
  <c r="AP141" i="13"/>
  <c r="AQ141" i="13"/>
  <c r="AR141" i="13"/>
  <c r="AP142" i="13"/>
  <c r="AQ142" i="13"/>
  <c r="AR142" i="13"/>
  <c r="AP143" i="13"/>
  <c r="AQ143" i="13"/>
  <c r="AR143" i="13"/>
  <c r="AP144" i="13"/>
  <c r="AQ144" i="13"/>
  <c r="AR144" i="13"/>
  <c r="AP145" i="13"/>
  <c r="AQ145" i="13"/>
  <c r="AR145" i="13"/>
  <c r="AP146" i="13"/>
  <c r="AQ146" i="13"/>
  <c r="AR146" i="13"/>
  <c r="AP147" i="13"/>
  <c r="AQ147" i="13"/>
  <c r="AR147" i="13"/>
  <c r="AP148" i="13"/>
  <c r="AQ148" i="13"/>
  <c r="AR148" i="13"/>
  <c r="AP149" i="13"/>
  <c r="AQ149" i="13"/>
  <c r="AR149" i="13"/>
  <c r="AP150" i="13"/>
  <c r="AQ150" i="13"/>
  <c r="AR150" i="13"/>
  <c r="AP151" i="13"/>
  <c r="AQ151" i="13"/>
  <c r="AR151" i="13"/>
  <c r="AP152" i="13"/>
  <c r="AQ152" i="13"/>
  <c r="AR152" i="13"/>
  <c r="AP153" i="13"/>
  <c r="AQ153" i="13"/>
  <c r="AR153" i="13"/>
  <c r="AP154" i="13"/>
  <c r="AQ154" i="13"/>
  <c r="AR154" i="13"/>
  <c r="AP155" i="13"/>
  <c r="AQ155" i="13"/>
  <c r="AR155" i="13"/>
  <c r="AP156" i="13"/>
  <c r="AQ156" i="13"/>
  <c r="AR156" i="13"/>
  <c r="AP157" i="13"/>
  <c r="AQ157" i="13"/>
  <c r="AR157" i="13"/>
  <c r="AP158" i="13"/>
  <c r="AQ158" i="13"/>
  <c r="AR158" i="13"/>
  <c r="AP159" i="13"/>
  <c r="AQ159" i="13"/>
  <c r="AR159" i="13"/>
  <c r="AP160" i="13"/>
  <c r="AQ160" i="13"/>
  <c r="AR160" i="13"/>
  <c r="AP161" i="13"/>
  <c r="AQ161" i="13"/>
  <c r="AR161" i="13"/>
  <c r="AP162" i="13"/>
  <c r="AQ162" i="13"/>
  <c r="AR162" i="13"/>
  <c r="AP163" i="13"/>
  <c r="AQ163" i="13"/>
  <c r="AR163" i="13"/>
  <c r="AP164" i="13"/>
  <c r="AQ164" i="13"/>
  <c r="AR164" i="13"/>
  <c r="AP165" i="13"/>
  <c r="AQ165" i="13"/>
  <c r="AR165" i="13"/>
  <c r="AP166" i="13"/>
  <c r="AQ166" i="13"/>
  <c r="AR166" i="13"/>
  <c r="AP167" i="13"/>
  <c r="AQ167" i="13"/>
  <c r="AR167" i="13"/>
  <c r="AP168" i="13"/>
  <c r="AQ168" i="13"/>
  <c r="AR168" i="13"/>
  <c r="AP169" i="13"/>
  <c r="AQ169" i="13"/>
  <c r="AR169" i="13"/>
  <c r="AP170" i="13"/>
  <c r="AQ170" i="13"/>
  <c r="AR170" i="13"/>
  <c r="AP171" i="13"/>
  <c r="AQ171" i="13"/>
  <c r="AR171" i="13"/>
  <c r="AP172" i="13"/>
  <c r="AQ172" i="13"/>
  <c r="AR172" i="13"/>
  <c r="AP173" i="13"/>
  <c r="AQ173" i="13"/>
  <c r="AR173" i="13"/>
  <c r="AP174" i="13"/>
  <c r="AQ174" i="13"/>
  <c r="AR174" i="13"/>
  <c r="AP175" i="13"/>
  <c r="AQ175" i="13"/>
  <c r="AR175" i="13"/>
  <c r="AP176" i="13"/>
  <c r="AQ176" i="13"/>
  <c r="AR176" i="13"/>
  <c r="AP177" i="13"/>
  <c r="AQ177" i="13"/>
  <c r="AR177" i="13"/>
  <c r="AP178" i="13"/>
  <c r="AQ178" i="13"/>
  <c r="AR178" i="13"/>
  <c r="AP179" i="13"/>
  <c r="AQ179" i="13"/>
  <c r="AR179" i="13"/>
  <c r="AP180" i="13"/>
  <c r="AQ180" i="13"/>
  <c r="AR180" i="13"/>
  <c r="AP181" i="13"/>
  <c r="AQ181" i="13"/>
  <c r="AR181" i="13"/>
  <c r="AP182" i="13"/>
  <c r="AQ182" i="13"/>
  <c r="AR182" i="13"/>
  <c r="AP183" i="13"/>
  <c r="AQ183" i="13"/>
  <c r="AR183" i="13"/>
  <c r="AP184" i="13"/>
  <c r="AQ184" i="13"/>
  <c r="AR184" i="13"/>
  <c r="AP185" i="13"/>
  <c r="AQ185" i="13"/>
  <c r="AR185" i="13"/>
  <c r="AP186" i="13"/>
  <c r="AQ186" i="13"/>
  <c r="AR186" i="13"/>
  <c r="AP187" i="13"/>
  <c r="AQ187" i="13"/>
  <c r="AR187" i="13"/>
  <c r="AP188" i="13"/>
  <c r="AQ188" i="13"/>
  <c r="AR188" i="13"/>
  <c r="AP189" i="13"/>
  <c r="AQ189" i="13"/>
  <c r="AR189" i="13"/>
  <c r="AP190" i="13"/>
  <c r="AQ190" i="13"/>
  <c r="AR190" i="13"/>
  <c r="AP191" i="13"/>
  <c r="AQ191" i="13"/>
  <c r="AR191" i="13"/>
  <c r="AP192" i="13"/>
  <c r="AQ192" i="13"/>
  <c r="AR192" i="13"/>
  <c r="AP193" i="13"/>
  <c r="AQ193" i="13"/>
  <c r="AR193" i="13"/>
  <c r="AP194" i="13"/>
  <c r="AQ194" i="13"/>
  <c r="AR194" i="13"/>
  <c r="AP195" i="13"/>
  <c r="AQ195" i="13"/>
  <c r="AR195" i="13"/>
  <c r="AP196" i="13"/>
  <c r="AQ196" i="13"/>
  <c r="AR196" i="13"/>
  <c r="AP197" i="13"/>
  <c r="AQ197" i="13"/>
  <c r="AR197" i="13"/>
  <c r="AP198" i="13"/>
  <c r="AQ198" i="13"/>
  <c r="AR198" i="13"/>
  <c r="AP199" i="13"/>
  <c r="AQ199" i="13"/>
  <c r="AR199" i="13"/>
  <c r="AP200" i="13"/>
  <c r="AQ200" i="13"/>
  <c r="AR200" i="13"/>
  <c r="AP201" i="13"/>
  <c r="AQ201" i="13"/>
  <c r="AR201" i="13"/>
  <c r="AP202" i="13"/>
  <c r="AQ202" i="13"/>
  <c r="AR202" i="13"/>
  <c r="AP203" i="13"/>
  <c r="AQ203" i="13"/>
  <c r="AR203" i="13"/>
  <c r="AP204" i="13"/>
  <c r="AQ204" i="13"/>
  <c r="AR204" i="13"/>
  <c r="AP205" i="13"/>
  <c r="AQ205" i="13"/>
  <c r="AR205" i="13"/>
  <c r="AP206" i="13"/>
  <c r="AQ206" i="13"/>
  <c r="AR206" i="13"/>
  <c r="AP207" i="13"/>
  <c r="AQ207" i="13"/>
  <c r="AR207" i="13"/>
  <c r="AP208" i="13"/>
  <c r="AQ208" i="13"/>
  <c r="AR208" i="13"/>
  <c r="AP209" i="13"/>
  <c r="AQ209" i="13"/>
  <c r="AR209" i="13"/>
  <c r="AP210" i="13"/>
  <c r="AQ210" i="13"/>
  <c r="AR210" i="13"/>
  <c r="AP211" i="13"/>
  <c r="AQ211" i="13"/>
  <c r="AR211" i="13"/>
  <c r="AP212" i="13"/>
  <c r="AQ212" i="13"/>
  <c r="AR212" i="13"/>
  <c r="AP213" i="13"/>
  <c r="AQ213" i="13"/>
  <c r="AR213" i="13"/>
  <c r="AP214" i="13"/>
  <c r="AQ214" i="13"/>
  <c r="AR214" i="13"/>
  <c r="AP215" i="13"/>
  <c r="AQ215" i="13"/>
  <c r="AR215" i="13"/>
  <c r="AP216" i="13"/>
  <c r="AQ216" i="13"/>
  <c r="AR216" i="13"/>
  <c r="AP217" i="13"/>
  <c r="AQ217" i="13"/>
  <c r="AR217" i="13"/>
  <c r="AP218" i="13"/>
  <c r="AQ218" i="13"/>
  <c r="AR218" i="13"/>
  <c r="AP219" i="13"/>
  <c r="AQ219" i="13"/>
  <c r="AR219" i="13"/>
  <c r="AP220" i="13"/>
  <c r="AQ220" i="13"/>
  <c r="AR220" i="13"/>
  <c r="AP221" i="13"/>
  <c r="AQ221" i="13"/>
  <c r="AR221" i="13"/>
  <c r="AP222" i="13"/>
  <c r="AQ222" i="13"/>
  <c r="AR222" i="13"/>
  <c r="AP223" i="13"/>
  <c r="AQ223" i="13"/>
  <c r="AR223" i="13"/>
  <c r="AP224" i="13"/>
  <c r="AQ224" i="13"/>
  <c r="AR224" i="13"/>
  <c r="AP225" i="13"/>
  <c r="AQ225" i="13"/>
  <c r="AR225" i="13"/>
  <c r="AP226" i="13"/>
  <c r="AQ226" i="13"/>
  <c r="AR226" i="13"/>
  <c r="AP227" i="13"/>
  <c r="AQ227" i="13"/>
  <c r="AR227" i="13"/>
  <c r="AP228" i="13"/>
  <c r="AQ228" i="13"/>
  <c r="AR228" i="13"/>
  <c r="AP229" i="13"/>
  <c r="AQ229" i="13"/>
  <c r="AR229" i="13"/>
  <c r="AP230" i="13"/>
  <c r="AQ230" i="13"/>
  <c r="AR230" i="13"/>
  <c r="AP231" i="13"/>
  <c r="AQ231" i="13"/>
  <c r="AR231" i="13"/>
  <c r="AP232" i="13"/>
  <c r="AQ232" i="13"/>
  <c r="AR232" i="13"/>
  <c r="AP233" i="13"/>
  <c r="AQ233" i="13"/>
  <c r="AR233" i="13"/>
  <c r="AP234" i="13"/>
  <c r="AQ234" i="13"/>
  <c r="AR234" i="13"/>
  <c r="AP235" i="13"/>
  <c r="AQ235" i="13"/>
  <c r="AR235" i="13"/>
  <c r="AP236" i="13"/>
  <c r="AQ236" i="13"/>
  <c r="AR236" i="13"/>
  <c r="AP237" i="13"/>
  <c r="AQ237" i="13"/>
  <c r="AR237" i="13"/>
  <c r="AP238" i="13"/>
  <c r="AQ238" i="13"/>
  <c r="AR238" i="13"/>
  <c r="AP239" i="13"/>
  <c r="AQ239" i="13"/>
  <c r="AR239" i="13"/>
  <c r="AP240" i="13"/>
  <c r="AQ240" i="13"/>
  <c r="AR240" i="13"/>
  <c r="AP241" i="13"/>
  <c r="AQ241" i="13"/>
  <c r="AR241" i="13"/>
  <c r="AP242" i="13"/>
  <c r="AQ242" i="13"/>
  <c r="AR242" i="13"/>
  <c r="AP243" i="13"/>
  <c r="AQ243" i="13"/>
  <c r="AR243" i="13"/>
  <c r="AP244" i="13"/>
  <c r="AQ244" i="13"/>
  <c r="AR244" i="13"/>
  <c r="AP245" i="13"/>
  <c r="AQ245" i="13"/>
  <c r="AR245" i="13"/>
  <c r="AP246" i="13"/>
  <c r="AQ246" i="13"/>
  <c r="AR246" i="13"/>
  <c r="AP247" i="13"/>
  <c r="AQ247" i="13"/>
  <c r="AR247" i="13"/>
  <c r="AP248" i="13"/>
  <c r="AQ248" i="13"/>
  <c r="AR248" i="13"/>
  <c r="AP249" i="13"/>
  <c r="AQ249" i="13"/>
  <c r="AR249" i="13"/>
  <c r="AP250" i="13"/>
  <c r="AQ250" i="13"/>
  <c r="AR250" i="13"/>
  <c r="AP251" i="13"/>
  <c r="AQ251" i="13"/>
  <c r="AR251" i="13"/>
  <c r="AP252" i="13"/>
  <c r="AQ252" i="13"/>
  <c r="AR252" i="13"/>
  <c r="AP253" i="13"/>
  <c r="AQ253" i="13"/>
  <c r="AR253" i="13"/>
  <c r="AP254" i="13"/>
  <c r="AQ254" i="13"/>
  <c r="AR254" i="13"/>
  <c r="AP255" i="13"/>
  <c r="AQ255" i="13"/>
  <c r="AR255" i="13"/>
  <c r="AP256" i="13"/>
  <c r="AQ256" i="13"/>
  <c r="AR256" i="13"/>
  <c r="AP257" i="13"/>
  <c r="AQ257" i="13"/>
  <c r="AR257" i="13"/>
  <c r="AP258" i="13"/>
  <c r="AQ258" i="13"/>
  <c r="AR258" i="13"/>
  <c r="AP259" i="13"/>
  <c r="AQ259" i="13"/>
  <c r="AR259" i="13"/>
  <c r="AP260" i="13"/>
  <c r="AQ260" i="13"/>
  <c r="AR260" i="13"/>
  <c r="AP261" i="13"/>
  <c r="AQ261" i="13"/>
  <c r="AR261" i="13"/>
  <c r="AP262" i="13"/>
  <c r="AQ262" i="13"/>
  <c r="AR262" i="13"/>
  <c r="AP263" i="13"/>
  <c r="AQ263" i="13"/>
  <c r="AR263" i="13"/>
  <c r="AP264" i="13"/>
  <c r="AQ264" i="13"/>
  <c r="AR264" i="13"/>
  <c r="AP265" i="13"/>
  <c r="AQ265" i="13"/>
  <c r="AR265" i="13"/>
  <c r="AP266" i="13"/>
  <c r="AQ266" i="13"/>
  <c r="AR266" i="13"/>
  <c r="AP267" i="13"/>
  <c r="AQ267" i="13"/>
  <c r="AR267" i="13"/>
  <c r="AP268" i="13"/>
  <c r="AQ268" i="13"/>
  <c r="AR268" i="13"/>
  <c r="AP269" i="13"/>
  <c r="AQ269" i="13"/>
  <c r="AR269" i="13"/>
  <c r="AP270" i="13"/>
  <c r="AQ270" i="13"/>
  <c r="AR270" i="13"/>
  <c r="AP271" i="13"/>
  <c r="AQ271" i="13"/>
  <c r="AR271" i="13"/>
  <c r="AP272" i="13"/>
  <c r="AQ272" i="13"/>
  <c r="AR272" i="13"/>
  <c r="AP273" i="13"/>
  <c r="AQ273" i="13"/>
  <c r="AR273" i="13"/>
  <c r="AP274" i="13"/>
  <c r="AQ274" i="13"/>
  <c r="AR274" i="13"/>
  <c r="AP275" i="13"/>
  <c r="AQ275" i="13"/>
  <c r="AR275" i="13"/>
  <c r="AP276" i="13"/>
  <c r="AQ276" i="13"/>
  <c r="AR276" i="13"/>
  <c r="AP277" i="13"/>
  <c r="AQ277" i="13"/>
  <c r="AR277" i="13"/>
  <c r="AP278" i="13"/>
  <c r="AQ278" i="13"/>
  <c r="AR278" i="13"/>
  <c r="AP279" i="13"/>
  <c r="AQ279" i="13"/>
  <c r="AR279" i="13"/>
  <c r="AP280" i="13"/>
  <c r="AQ280" i="13"/>
  <c r="AR280" i="13"/>
  <c r="AP281" i="13"/>
  <c r="AQ281" i="13"/>
  <c r="AR281" i="13"/>
  <c r="AP282" i="13"/>
  <c r="AQ282" i="13"/>
  <c r="AR282" i="13"/>
  <c r="AP283" i="13"/>
  <c r="AQ283" i="13"/>
  <c r="AR283" i="13"/>
  <c r="AP284" i="13"/>
  <c r="AQ284" i="13"/>
  <c r="AR284" i="13"/>
  <c r="AP285" i="13"/>
  <c r="AQ285" i="13"/>
  <c r="AR285" i="13"/>
  <c r="AP286" i="13"/>
  <c r="AQ286" i="13"/>
  <c r="AR286" i="13"/>
  <c r="AP287" i="13"/>
  <c r="AQ287" i="13"/>
  <c r="AR287" i="13"/>
  <c r="AP288" i="13"/>
  <c r="AQ288" i="13"/>
  <c r="AR288" i="13"/>
  <c r="AP289" i="13"/>
  <c r="AQ289" i="13"/>
  <c r="AR289" i="13"/>
  <c r="AP290" i="13"/>
  <c r="AQ290" i="13"/>
  <c r="AR290" i="13"/>
  <c r="AP291" i="13"/>
  <c r="AQ291" i="13"/>
  <c r="AR291" i="13"/>
  <c r="AP292" i="13"/>
  <c r="AQ292" i="13"/>
  <c r="AR292" i="13"/>
  <c r="AP293" i="13"/>
  <c r="AQ293" i="13"/>
  <c r="AR293" i="13"/>
  <c r="AP294" i="13"/>
  <c r="AQ294" i="13"/>
  <c r="AR294" i="13"/>
  <c r="AP295" i="13"/>
  <c r="AQ295" i="13"/>
  <c r="AR295" i="13"/>
  <c r="AP296" i="13"/>
  <c r="AQ296" i="13"/>
  <c r="AR296" i="13"/>
  <c r="AP297" i="13"/>
  <c r="AQ297" i="13"/>
  <c r="AR297" i="13"/>
  <c r="AP298" i="13"/>
  <c r="AQ298" i="13"/>
  <c r="AR298" i="13"/>
  <c r="AP299" i="13"/>
  <c r="AQ299" i="13"/>
  <c r="AR299" i="13"/>
  <c r="AP300" i="13"/>
  <c r="AQ300" i="13"/>
  <c r="AR300" i="13"/>
  <c r="AP301" i="13"/>
  <c r="AQ301" i="13"/>
  <c r="AR301" i="13"/>
  <c r="AP302" i="13"/>
  <c r="AQ302" i="13"/>
  <c r="AR302" i="13"/>
  <c r="AP303" i="13"/>
  <c r="AQ303" i="13"/>
  <c r="AR303" i="13"/>
  <c r="AP304" i="13"/>
  <c r="AQ304" i="13"/>
  <c r="AR304" i="13"/>
  <c r="AP305" i="13"/>
  <c r="AQ305" i="13"/>
  <c r="AR305" i="13"/>
  <c r="AP306" i="13"/>
  <c r="AQ306" i="13"/>
  <c r="AR306" i="13"/>
  <c r="AP307" i="13"/>
  <c r="AQ307" i="13"/>
  <c r="AR307" i="13"/>
  <c r="AP308" i="13"/>
  <c r="AQ308" i="13"/>
  <c r="AR308" i="13"/>
  <c r="AP309" i="13"/>
  <c r="AQ309" i="13"/>
  <c r="AR309" i="13"/>
  <c r="AP310" i="13"/>
  <c r="AQ310" i="13"/>
  <c r="AR310" i="13"/>
  <c r="AP311" i="13"/>
  <c r="AQ311" i="13"/>
  <c r="AR311" i="13"/>
  <c r="AP312" i="13"/>
  <c r="AQ312" i="13"/>
  <c r="AR312" i="13"/>
  <c r="AP313" i="13"/>
  <c r="AQ313" i="13"/>
  <c r="AR313" i="13"/>
  <c r="AP314" i="13"/>
  <c r="AQ314" i="13"/>
  <c r="AR314" i="13"/>
  <c r="AP315" i="13"/>
  <c r="AQ315" i="13"/>
  <c r="AR315" i="13"/>
  <c r="AP316" i="13"/>
  <c r="AQ316" i="13"/>
  <c r="AR316" i="13"/>
  <c r="AP317" i="13"/>
  <c r="AQ317" i="13"/>
  <c r="AR317" i="13"/>
  <c r="AP318" i="13"/>
  <c r="AQ318" i="13"/>
  <c r="AR318" i="13"/>
  <c r="AP319" i="13"/>
  <c r="AQ319" i="13"/>
  <c r="AR319" i="13"/>
  <c r="AP320" i="13"/>
  <c r="AQ320" i="13"/>
  <c r="AR320" i="13"/>
  <c r="AP321" i="13"/>
  <c r="AQ321" i="13"/>
  <c r="AR321" i="13"/>
  <c r="AP322" i="13"/>
  <c r="AQ322" i="13"/>
  <c r="AR322" i="13"/>
  <c r="AP323" i="13"/>
  <c r="AQ323" i="13"/>
  <c r="AR323" i="13"/>
  <c r="AP324" i="13"/>
  <c r="AQ324" i="13"/>
  <c r="AR324" i="13"/>
  <c r="AP325" i="13"/>
  <c r="AQ325" i="13"/>
  <c r="AR325" i="13"/>
  <c r="AP326" i="13"/>
  <c r="AQ326" i="13"/>
  <c r="AR326" i="13"/>
  <c r="AP327" i="13"/>
  <c r="AQ327" i="13"/>
  <c r="AR327" i="13"/>
  <c r="AP328" i="13"/>
  <c r="AQ328" i="13"/>
  <c r="AR328" i="13"/>
  <c r="AP329" i="13"/>
  <c r="AQ329" i="13"/>
  <c r="AR329" i="13"/>
  <c r="AP330" i="13"/>
  <c r="AQ330" i="13"/>
  <c r="AR330" i="13"/>
  <c r="AP331" i="13"/>
  <c r="AQ331" i="13"/>
  <c r="AR331" i="13"/>
  <c r="AP332" i="13"/>
  <c r="AQ332" i="13"/>
  <c r="AR332" i="13"/>
  <c r="AP333" i="13"/>
  <c r="AQ333" i="13"/>
  <c r="AR333" i="13"/>
  <c r="AP334" i="13"/>
  <c r="AQ334" i="13"/>
  <c r="AR334" i="13"/>
  <c r="AP335" i="13"/>
  <c r="AQ335" i="13"/>
  <c r="AR335" i="13"/>
  <c r="AP336" i="13"/>
  <c r="AQ336" i="13"/>
  <c r="AR336" i="13"/>
  <c r="AP337" i="13"/>
  <c r="AQ337" i="13"/>
  <c r="AR337" i="13"/>
  <c r="AP338" i="13"/>
  <c r="AQ338" i="13"/>
  <c r="AR338" i="13"/>
  <c r="AP339" i="13"/>
  <c r="AQ339" i="13"/>
  <c r="AR339" i="13"/>
  <c r="AP340" i="13"/>
  <c r="AQ340" i="13"/>
  <c r="AR340" i="13"/>
  <c r="AP341" i="13"/>
  <c r="AQ341" i="13"/>
  <c r="AR341" i="13"/>
  <c r="AP342" i="13"/>
  <c r="AQ342" i="13"/>
  <c r="AR342" i="13"/>
  <c r="AP343" i="13"/>
  <c r="AQ343" i="13"/>
  <c r="AR343" i="13"/>
  <c r="AP344" i="13"/>
  <c r="AQ344" i="13"/>
  <c r="AR344" i="13"/>
  <c r="AP345" i="13"/>
  <c r="AQ345" i="13"/>
  <c r="AR345" i="13"/>
  <c r="AP346" i="13"/>
  <c r="AQ346" i="13"/>
  <c r="AR346" i="13"/>
  <c r="AP347" i="13"/>
  <c r="AQ347" i="13"/>
  <c r="AR347" i="13"/>
  <c r="AP348" i="13"/>
  <c r="AQ348" i="13"/>
  <c r="AR348" i="13"/>
  <c r="AP349" i="13"/>
  <c r="AQ349" i="13"/>
  <c r="AR349" i="13"/>
  <c r="AP350" i="13"/>
  <c r="AQ350" i="13"/>
  <c r="AR350" i="13"/>
  <c r="AP351" i="13"/>
  <c r="AQ351" i="13"/>
  <c r="AR351" i="13"/>
  <c r="AP352" i="13"/>
  <c r="AQ352" i="13"/>
  <c r="AR352" i="13"/>
  <c r="AP353" i="13"/>
  <c r="AQ353" i="13"/>
  <c r="AR353" i="13"/>
  <c r="AP354" i="13"/>
  <c r="AQ354" i="13"/>
  <c r="AR354" i="13"/>
  <c r="AP355" i="13"/>
  <c r="AQ355" i="13"/>
  <c r="AR355" i="13"/>
  <c r="AP356" i="13"/>
  <c r="AQ356" i="13"/>
  <c r="AR356" i="13"/>
  <c r="AP357" i="13"/>
  <c r="AQ357" i="13"/>
  <c r="AR357" i="13"/>
  <c r="AP358" i="13"/>
  <c r="AQ358" i="13"/>
  <c r="AR358" i="13"/>
  <c r="AP359" i="13"/>
  <c r="AQ359" i="13"/>
  <c r="AR359" i="13"/>
  <c r="AP360" i="13"/>
  <c r="AQ360" i="13"/>
  <c r="AR360" i="13"/>
  <c r="AP361" i="13"/>
  <c r="AQ361" i="13"/>
  <c r="AR361" i="13"/>
  <c r="AP362" i="13"/>
  <c r="AQ362" i="13"/>
  <c r="AR362" i="13"/>
  <c r="AP363" i="13"/>
  <c r="AQ363" i="13"/>
  <c r="AR363" i="13"/>
  <c r="AP364" i="13"/>
  <c r="AQ364" i="13"/>
  <c r="AR364" i="13"/>
  <c r="AP365" i="13"/>
  <c r="AQ365" i="13"/>
  <c r="AR365" i="13"/>
  <c r="AP366" i="13"/>
  <c r="AQ366" i="13"/>
  <c r="AR366" i="13"/>
  <c r="AP367" i="13"/>
  <c r="AQ367" i="13"/>
  <c r="AR367" i="13"/>
  <c r="AP368" i="13"/>
  <c r="AQ368" i="13"/>
  <c r="AR368" i="13"/>
  <c r="AP369" i="13"/>
  <c r="AQ369" i="13"/>
  <c r="AR369" i="13"/>
  <c r="AP370" i="13"/>
  <c r="AQ370" i="13"/>
  <c r="AR370" i="13"/>
  <c r="AP371" i="13"/>
  <c r="AQ371" i="13"/>
  <c r="AR371" i="13"/>
  <c r="AP372" i="13"/>
  <c r="AQ372" i="13"/>
  <c r="AR372" i="13"/>
  <c r="AP373" i="13"/>
  <c r="AQ373" i="13"/>
  <c r="AR373" i="13"/>
  <c r="AP374" i="13"/>
  <c r="AQ374" i="13"/>
  <c r="AR374" i="13"/>
  <c r="AP375" i="13"/>
  <c r="AQ375" i="13"/>
  <c r="AR375" i="13"/>
  <c r="AP376" i="13"/>
  <c r="AQ376" i="13"/>
  <c r="AR376" i="13"/>
  <c r="AP377" i="13"/>
  <c r="AQ377" i="13"/>
  <c r="AR377" i="13"/>
  <c r="AP378" i="13"/>
  <c r="AQ378" i="13"/>
  <c r="AR378" i="13"/>
  <c r="AP379" i="13"/>
  <c r="AQ379" i="13"/>
  <c r="AR379" i="13"/>
  <c r="AP380" i="13"/>
  <c r="AQ380" i="13"/>
  <c r="AR380" i="13"/>
  <c r="AP381" i="13"/>
  <c r="AQ381" i="13"/>
  <c r="AR381" i="13"/>
  <c r="AP382" i="13"/>
  <c r="AQ382" i="13"/>
  <c r="AR382" i="13"/>
  <c r="AP383" i="13"/>
  <c r="AQ383" i="13"/>
  <c r="AR383" i="13"/>
  <c r="AP384" i="13"/>
  <c r="AQ384" i="13"/>
  <c r="AR384" i="13"/>
  <c r="AP385" i="13"/>
  <c r="AQ385" i="13"/>
  <c r="AR385" i="13"/>
  <c r="AP386" i="13"/>
  <c r="AQ386" i="13"/>
  <c r="AR386" i="13"/>
  <c r="AP387" i="13"/>
  <c r="AQ387" i="13"/>
  <c r="AR387" i="13"/>
  <c r="AP388" i="13"/>
  <c r="AQ388" i="13"/>
  <c r="AR388" i="13"/>
  <c r="AP389" i="13"/>
  <c r="AQ389" i="13"/>
  <c r="AR389" i="13"/>
  <c r="AP390" i="13"/>
  <c r="AQ390" i="13"/>
  <c r="AR390" i="13"/>
  <c r="AP391" i="13"/>
  <c r="AQ391" i="13"/>
  <c r="AR391" i="13"/>
  <c r="AP392" i="13"/>
  <c r="AQ392" i="13"/>
  <c r="AR392" i="13"/>
  <c r="AP393" i="13"/>
  <c r="AQ393" i="13"/>
  <c r="AR393" i="13"/>
  <c r="AP394" i="13"/>
  <c r="AQ394" i="13"/>
  <c r="AR394" i="13"/>
  <c r="AP395" i="13"/>
  <c r="AQ395" i="13"/>
  <c r="AR395" i="13"/>
  <c r="AP396" i="13"/>
  <c r="AQ396" i="13"/>
  <c r="AR396" i="13"/>
  <c r="AP397" i="13"/>
  <c r="AQ397" i="13"/>
  <c r="AR397" i="13"/>
  <c r="AP398" i="13"/>
  <c r="AQ398" i="13"/>
  <c r="AR398" i="13"/>
  <c r="AP399" i="13"/>
  <c r="AQ399" i="13"/>
  <c r="AR399" i="13"/>
  <c r="AP400" i="13"/>
  <c r="AQ400" i="13"/>
  <c r="AR400" i="13"/>
  <c r="AP401" i="13"/>
  <c r="AQ401" i="13"/>
  <c r="AR401" i="13"/>
  <c r="AP402" i="13"/>
  <c r="AQ402" i="13"/>
  <c r="AR402" i="13"/>
  <c r="AP403" i="13"/>
  <c r="AQ403" i="13"/>
  <c r="AR403" i="13"/>
  <c r="AP404" i="13"/>
  <c r="AQ404" i="13"/>
  <c r="AR404" i="13"/>
  <c r="AP405" i="13"/>
  <c r="AQ405" i="13"/>
  <c r="AR405" i="13"/>
  <c r="AP406" i="13"/>
  <c r="AQ406" i="13"/>
  <c r="AR406" i="13"/>
  <c r="AP407" i="13"/>
  <c r="AQ407" i="13"/>
  <c r="AR407" i="13"/>
  <c r="AP408" i="13"/>
  <c r="AQ408" i="13"/>
  <c r="AR408" i="13"/>
  <c r="AP409" i="13"/>
  <c r="AQ409" i="13"/>
  <c r="AR409" i="13"/>
  <c r="AP410" i="13"/>
  <c r="AQ410" i="13"/>
  <c r="AR410" i="13"/>
  <c r="AP411" i="13"/>
  <c r="AQ411" i="13"/>
  <c r="AR411" i="13"/>
  <c r="AP412" i="13"/>
  <c r="AQ412" i="13"/>
  <c r="AR412" i="13"/>
  <c r="AP413" i="13"/>
  <c r="AQ413" i="13"/>
  <c r="AR413" i="13"/>
  <c r="AP414" i="13"/>
  <c r="AQ414" i="13"/>
  <c r="AR414" i="13"/>
  <c r="AP415" i="13"/>
  <c r="AQ415" i="13"/>
  <c r="AR415" i="13"/>
  <c r="AP416" i="13"/>
  <c r="AQ416" i="13"/>
  <c r="AR416" i="13"/>
  <c r="AP417" i="13"/>
  <c r="AQ417" i="13"/>
  <c r="AR417" i="13"/>
  <c r="AP418" i="13"/>
  <c r="AQ418" i="13"/>
  <c r="AR418" i="13"/>
  <c r="AP419" i="13"/>
  <c r="AQ419" i="13"/>
  <c r="AR419" i="13"/>
  <c r="AP420" i="13"/>
  <c r="AQ420" i="13"/>
  <c r="AR420" i="13"/>
  <c r="AP421" i="13"/>
  <c r="AQ421" i="13"/>
  <c r="AR421" i="13"/>
  <c r="AP422" i="13"/>
  <c r="AQ422" i="13"/>
  <c r="AR422" i="13"/>
  <c r="AP423" i="13"/>
  <c r="AQ423" i="13"/>
  <c r="AR423" i="13"/>
  <c r="AP424" i="13"/>
  <c r="AQ424" i="13"/>
  <c r="AR424" i="13"/>
  <c r="AP425" i="13"/>
  <c r="AQ425" i="13"/>
  <c r="AR425" i="13"/>
  <c r="AP426" i="13"/>
  <c r="AQ426" i="13"/>
  <c r="AR426" i="13"/>
  <c r="AP427" i="13"/>
  <c r="AQ427" i="13"/>
  <c r="AR427" i="13"/>
  <c r="AP428" i="13"/>
  <c r="AQ428" i="13"/>
  <c r="AR428" i="13"/>
  <c r="AP429" i="13"/>
  <c r="AQ429" i="13"/>
  <c r="AR429" i="13"/>
  <c r="AP430" i="13"/>
  <c r="AQ430" i="13"/>
  <c r="AR430" i="13"/>
  <c r="AP431" i="13"/>
  <c r="AQ431" i="13"/>
  <c r="AR431" i="13"/>
  <c r="AP432" i="13"/>
  <c r="AQ432" i="13"/>
  <c r="AR432" i="13"/>
  <c r="AP433" i="13"/>
  <c r="AQ433" i="13"/>
  <c r="AR433" i="13"/>
  <c r="AP434" i="13"/>
  <c r="AQ434" i="13"/>
  <c r="AR434" i="13"/>
  <c r="AP435" i="13"/>
  <c r="AQ435" i="13"/>
  <c r="AR435" i="13"/>
  <c r="AP436" i="13"/>
  <c r="AQ436" i="13"/>
  <c r="AR436" i="13"/>
  <c r="AP437" i="13"/>
  <c r="AQ437" i="13"/>
  <c r="AR437" i="13"/>
  <c r="AP438" i="13"/>
  <c r="AQ438" i="13"/>
  <c r="AR438" i="13"/>
  <c r="AP439" i="13"/>
  <c r="AQ439" i="13"/>
  <c r="AR439" i="13"/>
  <c r="AP440" i="13"/>
  <c r="AQ440" i="13"/>
  <c r="AR440" i="13"/>
  <c r="AP441" i="13"/>
  <c r="AQ441" i="13"/>
  <c r="AR441" i="13"/>
  <c r="AP442" i="13"/>
  <c r="AQ442" i="13"/>
  <c r="AR442" i="13"/>
  <c r="AP443" i="13"/>
  <c r="AQ443" i="13"/>
  <c r="AR443" i="13"/>
  <c r="AP444" i="13"/>
  <c r="AQ444" i="13"/>
  <c r="AR444" i="13"/>
  <c r="AP445" i="13"/>
  <c r="AQ445" i="13"/>
  <c r="AR445" i="13"/>
  <c r="AP446" i="13"/>
  <c r="AQ446" i="13"/>
  <c r="AR446" i="13"/>
  <c r="AP447" i="13"/>
  <c r="AQ447" i="13"/>
  <c r="AR447" i="13"/>
  <c r="AP448" i="13"/>
  <c r="AQ448" i="13"/>
  <c r="AR448" i="13"/>
  <c r="AP449" i="13"/>
  <c r="AQ449" i="13"/>
  <c r="AR449" i="13"/>
  <c r="AP450" i="13"/>
  <c r="AQ450" i="13"/>
  <c r="AR450" i="13"/>
  <c r="AP451" i="13"/>
  <c r="AQ451" i="13"/>
  <c r="AR451" i="13"/>
  <c r="AP452" i="13"/>
  <c r="AQ452" i="13"/>
  <c r="AR452" i="13"/>
  <c r="AP453" i="13"/>
  <c r="AQ453" i="13"/>
  <c r="AR453" i="13"/>
  <c r="AP454" i="13"/>
  <c r="AQ454" i="13"/>
  <c r="AR454" i="13"/>
  <c r="AP455" i="13"/>
  <c r="AQ455" i="13"/>
  <c r="AR455" i="13"/>
  <c r="AP456" i="13"/>
  <c r="AQ456" i="13"/>
  <c r="AR456" i="13"/>
  <c r="AP457" i="13"/>
  <c r="AQ457" i="13"/>
  <c r="AR457" i="13"/>
  <c r="AP458" i="13"/>
  <c r="AQ458" i="13"/>
  <c r="AR458" i="13"/>
  <c r="AP459" i="13"/>
  <c r="AQ459" i="13"/>
  <c r="AR459" i="13"/>
  <c r="AP460" i="13"/>
  <c r="AQ460" i="13"/>
  <c r="AR460" i="13"/>
  <c r="AP461" i="13"/>
  <c r="AQ461" i="13"/>
  <c r="AR461" i="13"/>
  <c r="AP462" i="13"/>
  <c r="AQ462" i="13"/>
  <c r="AR462" i="13"/>
  <c r="AP463" i="13"/>
  <c r="AQ463" i="13"/>
  <c r="AR463" i="13"/>
  <c r="AP464" i="13"/>
  <c r="AQ464" i="13"/>
  <c r="AR464" i="13"/>
  <c r="AP465" i="13"/>
  <c r="AQ465" i="13"/>
  <c r="AR465" i="13"/>
  <c r="AP466" i="13"/>
  <c r="AQ466" i="13"/>
  <c r="AR466" i="13"/>
  <c r="AP467" i="13"/>
  <c r="AQ467" i="13"/>
  <c r="AR467" i="13"/>
  <c r="AP468" i="13"/>
  <c r="AQ468" i="13"/>
  <c r="AR468" i="13"/>
  <c r="AP469" i="13"/>
  <c r="AQ469" i="13"/>
  <c r="AR469" i="13"/>
  <c r="AP470" i="13"/>
  <c r="AQ470" i="13"/>
  <c r="AR470" i="13"/>
  <c r="AP471" i="13"/>
  <c r="AQ471" i="13"/>
  <c r="AR471" i="13"/>
  <c r="AP472" i="13"/>
  <c r="AQ472" i="13"/>
  <c r="AR472" i="13"/>
  <c r="AP473" i="13"/>
  <c r="AQ473" i="13"/>
  <c r="AR473" i="13"/>
  <c r="AP474" i="13"/>
  <c r="AQ474" i="13"/>
  <c r="AR474" i="13"/>
  <c r="AP475" i="13"/>
  <c r="AQ475" i="13"/>
  <c r="AR475" i="13"/>
  <c r="AP476" i="13"/>
  <c r="AQ476" i="13"/>
  <c r="AR476" i="13"/>
  <c r="AP477" i="13"/>
  <c r="AQ477" i="13"/>
  <c r="AR477" i="13"/>
  <c r="AP478" i="13"/>
  <c r="AQ478" i="13"/>
  <c r="AR478" i="13"/>
  <c r="AP479" i="13"/>
  <c r="AQ479" i="13"/>
  <c r="AR479" i="13"/>
  <c r="AP480" i="13"/>
  <c r="AQ480" i="13"/>
  <c r="AR480" i="13"/>
  <c r="AP481" i="13"/>
  <c r="AQ481" i="13"/>
  <c r="AR481" i="13"/>
  <c r="AP482" i="13"/>
  <c r="AQ482" i="13"/>
  <c r="AR482" i="13"/>
  <c r="AP483" i="13"/>
  <c r="AQ483" i="13"/>
  <c r="AR483" i="13"/>
  <c r="AP484" i="13"/>
  <c r="AQ484" i="13"/>
  <c r="AR484" i="13"/>
  <c r="AP485" i="13"/>
  <c r="AQ485" i="13"/>
  <c r="AR485" i="13"/>
  <c r="AP486" i="13"/>
  <c r="AQ486" i="13"/>
  <c r="AR486" i="13"/>
  <c r="AP487" i="13"/>
  <c r="AQ487" i="13"/>
  <c r="AR487" i="13"/>
  <c r="AP488" i="13"/>
  <c r="AQ488" i="13"/>
  <c r="AR488" i="13"/>
  <c r="AP489" i="13"/>
  <c r="AQ489" i="13"/>
  <c r="AR489" i="13"/>
  <c r="AP490" i="13"/>
  <c r="AQ490" i="13"/>
  <c r="AR490" i="13"/>
  <c r="AP491" i="13"/>
  <c r="AQ491" i="13"/>
  <c r="AR491" i="13"/>
  <c r="AP492" i="13"/>
  <c r="AQ492" i="13"/>
  <c r="AR492" i="13"/>
  <c r="AP493" i="13"/>
  <c r="AQ493" i="13"/>
  <c r="AR493" i="13"/>
  <c r="AP494" i="13"/>
  <c r="AQ494" i="13"/>
  <c r="AR494" i="13"/>
  <c r="AP495" i="13"/>
  <c r="AQ495" i="13"/>
  <c r="AR495" i="13"/>
  <c r="AP496" i="13"/>
  <c r="AQ496" i="13"/>
  <c r="AR496" i="13"/>
  <c r="AP497" i="13"/>
  <c r="AQ497" i="13"/>
  <c r="AR497" i="13"/>
  <c r="AP498" i="13"/>
  <c r="AQ498" i="13"/>
  <c r="AR498" i="13"/>
  <c r="AP499" i="13"/>
  <c r="AQ499" i="13"/>
  <c r="AR499" i="13"/>
  <c r="AP500" i="13"/>
  <c r="AQ500" i="13"/>
  <c r="AR500" i="13"/>
  <c r="AP501" i="13"/>
  <c r="AQ501" i="13"/>
  <c r="AR501" i="13"/>
  <c r="AP502" i="13"/>
  <c r="AQ502" i="13"/>
  <c r="AR502" i="13"/>
  <c r="AP503" i="13"/>
  <c r="AQ503" i="13"/>
  <c r="AR503" i="13"/>
  <c r="AP504" i="13"/>
  <c r="AQ504" i="13"/>
  <c r="AR504" i="13"/>
  <c r="AP505" i="13"/>
  <c r="AQ505" i="13"/>
  <c r="AR505" i="13"/>
  <c r="AP506" i="13"/>
  <c r="AQ506" i="13"/>
  <c r="AR506" i="13"/>
  <c r="AP507" i="13"/>
  <c r="AQ507" i="13"/>
  <c r="AR507" i="13"/>
  <c r="AP508" i="13"/>
  <c r="AQ508" i="13"/>
  <c r="AR508" i="13"/>
  <c r="AP509" i="13"/>
  <c r="AQ509" i="13"/>
  <c r="AR509" i="13"/>
  <c r="AP510" i="13"/>
  <c r="AQ510" i="13"/>
  <c r="AR510" i="13"/>
  <c r="AP511" i="13"/>
  <c r="AQ511" i="13"/>
  <c r="AR511" i="13"/>
  <c r="AP512" i="13"/>
  <c r="AQ512" i="13"/>
  <c r="AR512" i="13"/>
  <c r="AP513" i="13"/>
  <c r="AQ513" i="13"/>
  <c r="AR513" i="13"/>
  <c r="AP514" i="13"/>
  <c r="AQ514" i="13"/>
  <c r="AR514" i="13"/>
  <c r="AP515" i="13"/>
  <c r="AQ515" i="13"/>
  <c r="AR515" i="13"/>
  <c r="AP516" i="13"/>
  <c r="AQ516" i="13"/>
  <c r="AR516" i="13"/>
  <c r="AP517" i="13"/>
  <c r="AQ517" i="13"/>
  <c r="AR517" i="13"/>
  <c r="AP518" i="13"/>
  <c r="AQ518" i="13"/>
  <c r="AR518" i="13"/>
  <c r="AP519" i="13"/>
  <c r="AQ519" i="13"/>
  <c r="AR519" i="13"/>
  <c r="AP520" i="13"/>
  <c r="AQ520" i="13"/>
  <c r="AR520" i="13"/>
  <c r="AP521" i="13"/>
  <c r="AQ521" i="13"/>
  <c r="AR521" i="13"/>
  <c r="AP522" i="13"/>
  <c r="AQ522" i="13"/>
  <c r="AR522" i="13"/>
  <c r="AP523" i="13"/>
  <c r="AQ523" i="13"/>
  <c r="AR523" i="13"/>
  <c r="AP524" i="13"/>
  <c r="AQ524" i="13"/>
  <c r="AR524" i="13"/>
  <c r="AP525" i="13"/>
  <c r="AQ525" i="13"/>
  <c r="AR525" i="13"/>
  <c r="AP526" i="13"/>
  <c r="AQ526" i="13"/>
  <c r="AR526" i="13"/>
  <c r="AP527" i="13"/>
  <c r="AQ527" i="13"/>
  <c r="AR527" i="13"/>
  <c r="AP528" i="13"/>
  <c r="AQ528" i="13"/>
  <c r="AR528" i="13"/>
  <c r="AP529" i="13"/>
  <c r="AQ529" i="13"/>
  <c r="AR529" i="13"/>
  <c r="AP530" i="13"/>
  <c r="AQ530" i="13"/>
  <c r="AR530" i="13"/>
  <c r="AP531" i="13"/>
  <c r="AQ531" i="13"/>
  <c r="AR531" i="13"/>
  <c r="AP532" i="13"/>
  <c r="AQ532" i="13"/>
  <c r="AR532" i="13"/>
  <c r="AP533" i="13"/>
  <c r="AQ533" i="13"/>
  <c r="AR533" i="13"/>
  <c r="AP534" i="13"/>
  <c r="AQ534" i="13"/>
  <c r="AR534" i="13"/>
  <c r="AP535" i="13"/>
  <c r="AQ535" i="13"/>
  <c r="AR535" i="13"/>
  <c r="AP536" i="13"/>
  <c r="AQ536" i="13"/>
  <c r="AR536" i="13"/>
  <c r="AP537" i="13"/>
  <c r="AQ537" i="13"/>
  <c r="AR537" i="13"/>
  <c r="AP538" i="13"/>
  <c r="AQ538" i="13"/>
  <c r="AR538" i="13"/>
  <c r="AP539" i="13"/>
  <c r="AQ539" i="13"/>
  <c r="AR539" i="13"/>
  <c r="AP540" i="13"/>
  <c r="AQ540" i="13"/>
  <c r="AR540" i="13"/>
  <c r="AP541" i="13"/>
  <c r="AQ541" i="13"/>
  <c r="AR541" i="13"/>
  <c r="AP542" i="13"/>
  <c r="AQ542" i="13"/>
  <c r="AR542" i="13"/>
  <c r="AP543" i="13"/>
  <c r="AQ543" i="13"/>
  <c r="AR543" i="13"/>
  <c r="AP544" i="13"/>
  <c r="AQ544" i="13"/>
  <c r="AR544" i="13"/>
  <c r="AP545" i="13"/>
  <c r="AQ545" i="13"/>
  <c r="AR545" i="13"/>
  <c r="AP546" i="13"/>
  <c r="AQ546" i="13"/>
  <c r="AR546" i="13"/>
  <c r="AP547" i="13"/>
  <c r="AQ547" i="13"/>
  <c r="AR547" i="13"/>
  <c r="AP548" i="13"/>
  <c r="AQ548" i="13"/>
  <c r="AR548" i="13"/>
  <c r="AP549" i="13"/>
  <c r="AQ549" i="13"/>
  <c r="AR549" i="13"/>
  <c r="AP550" i="13"/>
  <c r="AQ550" i="13"/>
  <c r="AR550" i="13"/>
  <c r="AP551" i="13"/>
  <c r="AQ551" i="13"/>
  <c r="AR551" i="13"/>
  <c r="AP552" i="13"/>
  <c r="AQ552" i="13"/>
  <c r="AR552" i="13"/>
  <c r="AP553" i="13"/>
  <c r="AQ553" i="13"/>
  <c r="AR553" i="13"/>
  <c r="AP554" i="13"/>
  <c r="AQ554" i="13"/>
  <c r="AR554" i="13"/>
  <c r="AP555" i="13"/>
  <c r="AQ555" i="13"/>
  <c r="AR555" i="13"/>
  <c r="AP556" i="13"/>
  <c r="AQ556" i="13"/>
  <c r="AR556" i="13"/>
  <c r="AP557" i="13"/>
  <c r="AQ557" i="13"/>
  <c r="AR557" i="13"/>
  <c r="AP558" i="13"/>
  <c r="AQ558" i="13"/>
  <c r="AR558" i="13"/>
  <c r="AP559" i="13"/>
  <c r="AQ559" i="13"/>
  <c r="AR559" i="13"/>
  <c r="AP560" i="13"/>
  <c r="AQ560" i="13"/>
  <c r="AR560" i="13"/>
  <c r="AP561" i="13"/>
  <c r="AQ561" i="13"/>
  <c r="AR561" i="13"/>
  <c r="AP562" i="13"/>
  <c r="AQ562" i="13"/>
  <c r="AR562" i="13"/>
  <c r="AP563" i="13"/>
  <c r="AQ563" i="13"/>
  <c r="AR563" i="13"/>
  <c r="AP564" i="13"/>
  <c r="AQ564" i="13"/>
  <c r="AR564" i="13"/>
  <c r="AP565" i="13"/>
  <c r="AQ565" i="13"/>
  <c r="AR565" i="13"/>
  <c r="AP566" i="13"/>
  <c r="AQ566" i="13"/>
  <c r="AR566" i="13"/>
  <c r="AP567" i="13"/>
  <c r="AQ567" i="13"/>
  <c r="AR567" i="13"/>
  <c r="AP568" i="13"/>
  <c r="AQ568" i="13"/>
  <c r="AR568" i="13"/>
  <c r="AP569" i="13"/>
  <c r="AQ569" i="13"/>
  <c r="AR569" i="13"/>
  <c r="AP570" i="13"/>
  <c r="AQ570" i="13"/>
  <c r="AR570" i="13"/>
  <c r="AP571" i="13"/>
  <c r="AQ571" i="13"/>
  <c r="AR571" i="13"/>
  <c r="AP572" i="13"/>
  <c r="AQ572" i="13"/>
  <c r="AR572" i="13"/>
  <c r="AP573" i="13"/>
  <c r="AQ573" i="13"/>
  <c r="AR573" i="13"/>
  <c r="AP574" i="13"/>
  <c r="AQ574" i="13"/>
  <c r="AR574" i="13"/>
  <c r="AP575" i="13"/>
  <c r="AQ575" i="13"/>
  <c r="AR575" i="13"/>
  <c r="AP576" i="13"/>
  <c r="AQ576" i="13"/>
  <c r="AR576" i="13"/>
  <c r="AP577" i="13"/>
  <c r="AQ577" i="13"/>
  <c r="AR577" i="13"/>
  <c r="AP578" i="13"/>
  <c r="AQ578" i="13"/>
  <c r="AR578" i="13"/>
  <c r="AP579" i="13"/>
  <c r="AQ579" i="13"/>
  <c r="AR579" i="13"/>
  <c r="AP580" i="13"/>
  <c r="AQ580" i="13"/>
  <c r="AR580" i="13"/>
  <c r="AP581" i="13"/>
  <c r="AQ581" i="13"/>
  <c r="AR581" i="13"/>
  <c r="AP582" i="13"/>
  <c r="AQ582" i="13"/>
  <c r="AR582" i="13"/>
  <c r="AP583" i="13"/>
  <c r="AQ583" i="13"/>
  <c r="AR583" i="13"/>
  <c r="AP584" i="13"/>
  <c r="AQ584" i="13"/>
  <c r="AR584" i="13"/>
  <c r="AP585" i="13"/>
  <c r="AQ585" i="13"/>
  <c r="AR585" i="13"/>
  <c r="AP586" i="13"/>
  <c r="AQ586" i="13"/>
  <c r="AR586" i="13"/>
  <c r="AP587" i="13"/>
  <c r="AQ587" i="13"/>
  <c r="AR587" i="13"/>
  <c r="AP588" i="13"/>
  <c r="AQ588" i="13"/>
  <c r="AR588" i="13"/>
  <c r="AP589" i="13"/>
  <c r="AQ589" i="13"/>
  <c r="AR589" i="13"/>
  <c r="AP590" i="13"/>
  <c r="AQ590" i="13"/>
  <c r="AR590" i="13"/>
  <c r="AP591" i="13"/>
  <c r="AQ591" i="13"/>
  <c r="AR591" i="13"/>
  <c r="AP592" i="13"/>
  <c r="AQ592" i="13"/>
  <c r="AR592" i="13"/>
  <c r="AP593" i="13"/>
  <c r="AQ593" i="13"/>
  <c r="AR593" i="13"/>
  <c r="AP594" i="13"/>
  <c r="AQ594" i="13"/>
  <c r="AR594" i="13"/>
  <c r="AP595" i="13"/>
  <c r="AQ595" i="13"/>
  <c r="AR595" i="13"/>
  <c r="AP596" i="13"/>
  <c r="AQ596" i="13"/>
  <c r="AR596" i="13"/>
  <c r="AP597" i="13"/>
  <c r="AQ597" i="13"/>
  <c r="AR597" i="13"/>
  <c r="AP598" i="13"/>
  <c r="AQ598" i="13"/>
  <c r="AR598" i="13"/>
  <c r="AP599" i="13"/>
  <c r="AQ599" i="13"/>
  <c r="AR599" i="13"/>
  <c r="AP600" i="13"/>
  <c r="AQ600" i="13"/>
  <c r="AR600" i="13"/>
  <c r="AP601" i="13"/>
  <c r="AQ601" i="13"/>
  <c r="AR601" i="13"/>
  <c r="AP602" i="13"/>
  <c r="AQ602" i="13"/>
  <c r="AR602" i="13"/>
  <c r="AP603" i="13"/>
  <c r="AQ603" i="13"/>
  <c r="AR603" i="13"/>
  <c r="AP604" i="13"/>
  <c r="AQ604" i="13"/>
  <c r="AR604" i="13"/>
  <c r="AP605" i="13"/>
  <c r="AQ605" i="13"/>
  <c r="AR605" i="13"/>
  <c r="AP606" i="13"/>
  <c r="AQ606" i="13"/>
  <c r="AR606" i="13"/>
  <c r="AP607" i="13"/>
  <c r="AQ607" i="13"/>
  <c r="AR607" i="13"/>
  <c r="AP608" i="13"/>
  <c r="AQ608" i="13"/>
  <c r="AR608" i="13"/>
  <c r="AP609" i="13"/>
  <c r="AQ609" i="13"/>
  <c r="AR609" i="13"/>
  <c r="AP610" i="13"/>
  <c r="AQ610" i="13"/>
  <c r="AR610" i="13"/>
  <c r="AP611" i="13"/>
  <c r="AQ611" i="13"/>
  <c r="AR611" i="13"/>
  <c r="AP612" i="13"/>
  <c r="AQ612" i="13"/>
  <c r="AR612" i="13"/>
  <c r="AP613" i="13"/>
  <c r="AQ613" i="13"/>
  <c r="AR613" i="13"/>
  <c r="AP614" i="13"/>
  <c r="AQ614" i="13"/>
  <c r="AR614" i="13"/>
  <c r="AP615" i="13"/>
  <c r="AQ615" i="13"/>
  <c r="AR615" i="13"/>
  <c r="AP616" i="13"/>
  <c r="AQ616" i="13"/>
  <c r="AR616" i="13"/>
  <c r="AP617" i="13"/>
  <c r="AQ617" i="13"/>
  <c r="AR617" i="13"/>
  <c r="AP618" i="13"/>
  <c r="AQ618" i="13"/>
  <c r="AR618" i="13"/>
  <c r="AP619" i="13"/>
  <c r="AQ619" i="13"/>
  <c r="AR619" i="13"/>
  <c r="AP620" i="13"/>
  <c r="AQ620" i="13"/>
  <c r="AR620" i="13"/>
  <c r="AP621" i="13"/>
  <c r="AQ621" i="13"/>
  <c r="AR621" i="13"/>
  <c r="AP622" i="13"/>
  <c r="AQ622" i="13"/>
  <c r="AR622" i="13"/>
  <c r="AP623" i="13"/>
  <c r="AQ623" i="13"/>
  <c r="AR623" i="13"/>
  <c r="AP624" i="13"/>
  <c r="AQ624" i="13"/>
  <c r="AR624" i="13"/>
  <c r="AP625" i="13"/>
  <c r="AQ625" i="13"/>
  <c r="AR625" i="13"/>
  <c r="AP626" i="13"/>
  <c r="AQ626" i="13"/>
  <c r="AR626" i="13"/>
  <c r="AP627" i="13"/>
  <c r="AQ627" i="13"/>
  <c r="AR627" i="13"/>
  <c r="AP628" i="13"/>
  <c r="AQ628" i="13"/>
  <c r="AR628" i="13"/>
  <c r="AP629" i="13"/>
  <c r="AQ629" i="13"/>
  <c r="AR629" i="13"/>
  <c r="AP630" i="13"/>
  <c r="AQ630" i="13"/>
  <c r="AR630" i="13"/>
  <c r="AP631" i="13"/>
  <c r="AQ631" i="13"/>
  <c r="AR631" i="13"/>
  <c r="AP632" i="13"/>
  <c r="AQ632" i="13"/>
  <c r="AR632" i="13"/>
  <c r="AP633" i="13"/>
  <c r="AQ633" i="13"/>
  <c r="AR633" i="13"/>
  <c r="AP634" i="13"/>
  <c r="AQ634" i="13"/>
  <c r="AR634" i="13"/>
  <c r="AP635" i="13"/>
  <c r="AQ635" i="13"/>
  <c r="AR635" i="13"/>
  <c r="AP636" i="13"/>
  <c r="AQ636" i="13"/>
  <c r="AR636" i="13"/>
  <c r="AP637" i="13"/>
  <c r="AQ637" i="13"/>
  <c r="AR637" i="13"/>
  <c r="AP638" i="13"/>
  <c r="AQ638" i="13"/>
  <c r="AR638" i="13"/>
  <c r="AP639" i="13"/>
  <c r="AQ639" i="13"/>
  <c r="AR639" i="13"/>
  <c r="AP640" i="13"/>
  <c r="AQ640" i="13"/>
  <c r="AR640" i="13"/>
  <c r="AP641" i="13"/>
  <c r="AQ641" i="13"/>
  <c r="AR641" i="13"/>
  <c r="AP642" i="13"/>
  <c r="AQ642" i="13"/>
  <c r="AR642" i="13"/>
  <c r="AP643" i="13"/>
  <c r="AQ643" i="13"/>
  <c r="AR643" i="13"/>
  <c r="AP644" i="13"/>
  <c r="AQ644" i="13"/>
  <c r="AR644" i="13"/>
  <c r="AP645" i="13"/>
  <c r="AQ645" i="13"/>
  <c r="AR645" i="13"/>
  <c r="AP646" i="13"/>
  <c r="AQ646" i="13"/>
  <c r="AR646" i="13"/>
  <c r="AP647" i="13"/>
  <c r="AQ647" i="13"/>
  <c r="AR647" i="13"/>
  <c r="AP648" i="13"/>
  <c r="AQ648" i="13"/>
  <c r="AR648" i="13"/>
  <c r="AP649" i="13"/>
  <c r="AQ649" i="13"/>
  <c r="AR649" i="13"/>
  <c r="AP650" i="13"/>
  <c r="AQ650" i="13"/>
  <c r="AR650" i="13"/>
  <c r="AP651" i="13"/>
  <c r="AQ651" i="13"/>
  <c r="AR651" i="13"/>
  <c r="AP652" i="13"/>
  <c r="AQ652" i="13"/>
  <c r="AR652" i="13"/>
  <c r="AP653" i="13"/>
  <c r="AQ653" i="13"/>
  <c r="AR653" i="13"/>
  <c r="AP654" i="13"/>
  <c r="AQ654" i="13"/>
  <c r="AR654" i="13"/>
  <c r="AP655" i="13"/>
  <c r="AQ655" i="13"/>
  <c r="AR655" i="13"/>
  <c r="AP656" i="13"/>
  <c r="AQ656" i="13"/>
  <c r="AR656" i="13"/>
  <c r="AP657" i="13"/>
  <c r="AQ657" i="13"/>
  <c r="AR657" i="13"/>
  <c r="AP658" i="13"/>
  <c r="AQ658" i="13"/>
  <c r="AR658" i="13"/>
  <c r="AP659" i="13"/>
  <c r="AQ659" i="13"/>
  <c r="AR659" i="13"/>
  <c r="AP660" i="13"/>
  <c r="AQ660" i="13"/>
  <c r="AR660" i="13"/>
  <c r="AP661" i="13"/>
  <c r="AQ661" i="13"/>
  <c r="AR661" i="13"/>
  <c r="AP662" i="13"/>
  <c r="AQ662" i="13"/>
  <c r="AR662" i="13"/>
  <c r="AP663" i="13"/>
  <c r="AQ663" i="13"/>
  <c r="AR663" i="13"/>
  <c r="AP664" i="13"/>
  <c r="AQ664" i="13"/>
  <c r="AR664" i="13"/>
  <c r="AP665" i="13"/>
  <c r="AQ665" i="13"/>
  <c r="AR665" i="13"/>
  <c r="AP666" i="13"/>
  <c r="AQ666" i="13"/>
  <c r="AR666" i="13"/>
  <c r="AP667" i="13"/>
  <c r="AQ667" i="13"/>
  <c r="AR667" i="13"/>
  <c r="AP668" i="13"/>
  <c r="AQ668" i="13"/>
  <c r="AR668" i="13"/>
  <c r="AP669" i="13"/>
  <c r="AQ669" i="13"/>
  <c r="AR669" i="13"/>
  <c r="AP670" i="13"/>
  <c r="AQ670" i="13"/>
  <c r="AR670" i="13"/>
  <c r="AP671" i="13"/>
  <c r="AQ671" i="13"/>
  <c r="AR671" i="13"/>
  <c r="AP672" i="13"/>
  <c r="AQ672" i="13"/>
  <c r="AR672" i="13"/>
  <c r="AP673" i="13"/>
  <c r="AQ673" i="13"/>
  <c r="AR673" i="13"/>
  <c r="AP674" i="13"/>
  <c r="AQ674" i="13"/>
  <c r="AR674" i="13"/>
  <c r="AP675" i="13"/>
  <c r="AQ675" i="13"/>
  <c r="AR675" i="13"/>
  <c r="AP676" i="13"/>
  <c r="AQ676" i="13"/>
  <c r="AR676" i="13"/>
  <c r="AP677" i="13"/>
  <c r="AQ677" i="13"/>
  <c r="AR677" i="13"/>
  <c r="AP678" i="13"/>
  <c r="AQ678" i="13"/>
  <c r="AR678" i="13"/>
  <c r="AP679" i="13"/>
  <c r="AQ679" i="13"/>
  <c r="AR679" i="13"/>
  <c r="AP680" i="13"/>
  <c r="AQ680" i="13"/>
  <c r="AR680" i="13"/>
  <c r="AP681" i="13"/>
  <c r="AQ681" i="13"/>
  <c r="AR681" i="13"/>
  <c r="AP682" i="13"/>
  <c r="AQ682" i="13"/>
  <c r="AR682" i="13"/>
  <c r="AP683" i="13"/>
  <c r="AQ683" i="13"/>
  <c r="AR683" i="13"/>
  <c r="AP684" i="13"/>
  <c r="AQ684" i="13"/>
  <c r="AR684" i="13"/>
  <c r="AP685" i="13"/>
  <c r="AQ685" i="13"/>
  <c r="AR685" i="13"/>
  <c r="AP686" i="13"/>
  <c r="AQ686" i="13"/>
  <c r="AR686" i="13"/>
  <c r="AP687" i="13"/>
  <c r="AQ687" i="13"/>
  <c r="AR687" i="13"/>
  <c r="AP688" i="13"/>
  <c r="AQ688" i="13"/>
  <c r="AR688" i="13"/>
  <c r="AP689" i="13"/>
  <c r="AQ689" i="13"/>
  <c r="AR689" i="13"/>
  <c r="AP690" i="13"/>
  <c r="AQ690" i="13"/>
  <c r="AR690" i="13"/>
  <c r="AP691" i="13"/>
  <c r="AQ691" i="13"/>
  <c r="AR691" i="13"/>
  <c r="AP692" i="13"/>
  <c r="AQ692" i="13"/>
  <c r="AR692" i="13"/>
  <c r="AP693" i="13"/>
  <c r="AQ693" i="13"/>
  <c r="AR693" i="13"/>
  <c r="AP694" i="13"/>
  <c r="AQ694" i="13"/>
  <c r="AR694" i="13"/>
  <c r="AP695" i="13"/>
  <c r="AQ695" i="13"/>
  <c r="AR695" i="13"/>
  <c r="AP696" i="13"/>
  <c r="AQ696" i="13"/>
  <c r="AR696" i="13"/>
  <c r="AP697" i="13"/>
  <c r="AQ697" i="13"/>
  <c r="AR697" i="13"/>
  <c r="AP698" i="13"/>
  <c r="AQ698" i="13"/>
  <c r="AR698" i="13"/>
  <c r="AP699" i="13"/>
  <c r="AQ699" i="13"/>
  <c r="AR699" i="13"/>
  <c r="AP700" i="13"/>
  <c r="AQ700" i="13"/>
  <c r="AR700" i="13"/>
  <c r="AP701" i="13"/>
  <c r="AQ701" i="13"/>
  <c r="AR701" i="13"/>
  <c r="AP702" i="13"/>
  <c r="AQ702" i="13"/>
  <c r="AR702" i="13"/>
  <c r="AP703" i="13"/>
  <c r="AQ703" i="13"/>
  <c r="AR703" i="13"/>
  <c r="AP704" i="13"/>
  <c r="AQ704" i="13"/>
  <c r="AR704" i="13"/>
  <c r="AP705" i="13"/>
  <c r="AQ705" i="13"/>
  <c r="AR705" i="13"/>
  <c r="AP706" i="13"/>
  <c r="AQ706" i="13"/>
  <c r="AR706" i="13"/>
  <c r="AP707" i="13"/>
  <c r="AQ707" i="13"/>
  <c r="AR707" i="13"/>
  <c r="AP708" i="13"/>
  <c r="AQ708" i="13"/>
  <c r="AR708" i="13"/>
  <c r="AP709" i="13"/>
  <c r="AQ709" i="13"/>
  <c r="AR709" i="13"/>
  <c r="AP710" i="13"/>
  <c r="AQ710" i="13"/>
  <c r="AR710" i="13"/>
  <c r="AP711" i="13"/>
  <c r="AQ711" i="13"/>
  <c r="AR711" i="13"/>
  <c r="AP712" i="13"/>
  <c r="AQ712" i="13"/>
  <c r="AR712" i="13"/>
  <c r="AP713" i="13"/>
  <c r="AQ713" i="13"/>
  <c r="AR713" i="13"/>
  <c r="AP714" i="13"/>
  <c r="AQ714" i="13"/>
  <c r="AR714" i="13"/>
  <c r="AP715" i="13"/>
  <c r="AQ715" i="13"/>
  <c r="AR715" i="13"/>
  <c r="AP716" i="13"/>
  <c r="AQ716" i="13"/>
  <c r="AR716" i="13"/>
  <c r="AP717" i="13"/>
  <c r="AQ717" i="13"/>
  <c r="AR717" i="13"/>
  <c r="AP718" i="13"/>
  <c r="AQ718" i="13"/>
  <c r="AR718" i="13"/>
  <c r="AP719" i="13"/>
  <c r="AQ719" i="13"/>
  <c r="AR719" i="13"/>
  <c r="AP720" i="13"/>
  <c r="AQ720" i="13"/>
  <c r="AR720" i="13"/>
  <c r="AP721" i="13"/>
  <c r="AQ721" i="13"/>
  <c r="AR721" i="13"/>
  <c r="AP722" i="13"/>
  <c r="AQ722" i="13"/>
  <c r="AR722" i="13"/>
  <c r="AP723" i="13"/>
  <c r="AQ723" i="13"/>
  <c r="AR723" i="13"/>
  <c r="AP724" i="13"/>
  <c r="AQ724" i="13"/>
  <c r="AR724" i="13"/>
  <c r="AP725" i="13"/>
  <c r="AQ725" i="13"/>
  <c r="AR725" i="13"/>
  <c r="AP726" i="13"/>
  <c r="AQ726" i="13"/>
  <c r="AR726" i="13"/>
  <c r="AP727" i="13"/>
  <c r="AQ727" i="13"/>
  <c r="AR727" i="13"/>
  <c r="AP728" i="13"/>
  <c r="AQ728" i="13"/>
  <c r="AR728" i="13"/>
  <c r="AP729" i="13"/>
  <c r="AQ729" i="13"/>
  <c r="AR729" i="13"/>
  <c r="AP730" i="13"/>
  <c r="AQ730" i="13"/>
  <c r="AR730" i="13"/>
  <c r="AP731" i="13"/>
  <c r="AQ731" i="13"/>
  <c r="AR731" i="13"/>
  <c r="AP732" i="13"/>
  <c r="AQ732" i="13"/>
  <c r="AR732" i="13"/>
  <c r="AP733" i="13"/>
  <c r="AQ733" i="13"/>
  <c r="AR733" i="13"/>
  <c r="AP734" i="13"/>
  <c r="AQ734" i="13"/>
  <c r="AR734" i="13"/>
  <c r="AP735" i="13"/>
  <c r="AQ735" i="13"/>
  <c r="AR735" i="13"/>
  <c r="AP736" i="13"/>
  <c r="AQ736" i="13"/>
  <c r="AR736" i="13"/>
  <c r="AP737" i="13"/>
  <c r="AQ737" i="13"/>
  <c r="AR737" i="13"/>
  <c r="AP738" i="13"/>
  <c r="AQ738" i="13"/>
  <c r="AR738" i="13"/>
  <c r="AP739" i="13"/>
  <c r="AQ739" i="13"/>
  <c r="AR739" i="13"/>
  <c r="AP740" i="13"/>
  <c r="AQ740" i="13"/>
  <c r="AR740" i="13"/>
  <c r="AP741" i="13"/>
  <c r="AQ741" i="13"/>
  <c r="AR741" i="13"/>
  <c r="AP742" i="13"/>
  <c r="AQ742" i="13"/>
  <c r="AR742" i="13"/>
  <c r="AP743" i="13"/>
  <c r="AQ743" i="13"/>
  <c r="AR743" i="13"/>
  <c r="AP744" i="13"/>
  <c r="AQ744" i="13"/>
  <c r="AR744" i="13"/>
  <c r="AP745" i="13"/>
  <c r="AQ745" i="13"/>
  <c r="AR745" i="13"/>
  <c r="AP746" i="13"/>
  <c r="AQ746" i="13"/>
  <c r="AR746" i="13"/>
  <c r="AP747" i="13"/>
  <c r="AQ747" i="13"/>
  <c r="AR747" i="13"/>
  <c r="AP748" i="13"/>
  <c r="AQ748" i="13"/>
  <c r="AR748" i="13"/>
  <c r="AP749" i="13"/>
  <c r="AQ749" i="13"/>
  <c r="AR749" i="13"/>
  <c r="AP750" i="13"/>
  <c r="AQ750" i="13"/>
  <c r="AR750" i="13"/>
  <c r="AP751" i="13"/>
  <c r="AQ751" i="13"/>
  <c r="AR751" i="13"/>
  <c r="AP752" i="13"/>
  <c r="AQ752" i="13"/>
  <c r="AR752" i="13"/>
  <c r="AP753" i="13"/>
  <c r="AQ753" i="13"/>
  <c r="AR753" i="13"/>
  <c r="AP754" i="13"/>
  <c r="AQ754" i="13"/>
  <c r="AR754" i="13"/>
  <c r="AP755" i="13"/>
  <c r="AQ755" i="13"/>
  <c r="AR755" i="13"/>
  <c r="AP756" i="13"/>
  <c r="AQ756" i="13"/>
  <c r="AR756" i="13"/>
  <c r="AP757" i="13"/>
  <c r="AQ757" i="13"/>
  <c r="AR757" i="13"/>
  <c r="AP758" i="13"/>
  <c r="AQ758" i="13"/>
  <c r="AR758" i="13"/>
  <c r="AP759" i="13"/>
  <c r="AQ759" i="13"/>
  <c r="AR759" i="13"/>
  <c r="AP760" i="13"/>
  <c r="AQ760" i="13"/>
  <c r="AR760" i="13"/>
  <c r="AP761" i="13"/>
  <c r="AQ761" i="13"/>
  <c r="AR761" i="13"/>
  <c r="AP762" i="13"/>
  <c r="AQ762" i="13"/>
  <c r="AR762" i="13"/>
  <c r="AP763" i="13"/>
  <c r="AQ763" i="13"/>
  <c r="AR763" i="13"/>
  <c r="AP764" i="13"/>
  <c r="AQ764" i="13"/>
  <c r="AR764" i="13"/>
  <c r="AP765" i="13"/>
  <c r="AQ765" i="13"/>
  <c r="AR765" i="13"/>
  <c r="AP766" i="13"/>
  <c r="AQ766" i="13"/>
  <c r="AR766" i="13"/>
  <c r="AP767" i="13"/>
  <c r="AQ767" i="13"/>
  <c r="AR767" i="13"/>
  <c r="AP768" i="13"/>
  <c r="AQ768" i="13"/>
  <c r="AR768" i="13"/>
  <c r="AP769" i="13"/>
  <c r="AQ769" i="13"/>
  <c r="AR769" i="13"/>
  <c r="AP770" i="13"/>
  <c r="AQ770" i="13"/>
  <c r="AR770" i="13"/>
  <c r="AP771" i="13"/>
  <c r="AQ771" i="13"/>
  <c r="AR771" i="13"/>
  <c r="AP772" i="13"/>
  <c r="AQ772" i="13"/>
  <c r="AR772" i="13"/>
  <c r="AP773" i="13"/>
  <c r="AQ773" i="13"/>
  <c r="AR773" i="13"/>
  <c r="AP774" i="13"/>
  <c r="AQ774" i="13"/>
  <c r="AR774" i="13"/>
  <c r="AP775" i="13"/>
  <c r="AQ775" i="13"/>
  <c r="AR775" i="13"/>
  <c r="AP776" i="13"/>
  <c r="AQ776" i="13"/>
  <c r="AR776" i="13"/>
  <c r="AP777" i="13"/>
  <c r="AQ777" i="13"/>
  <c r="AR777" i="13"/>
  <c r="AP778" i="13"/>
  <c r="AQ778" i="13"/>
  <c r="AR778" i="13"/>
  <c r="AP779" i="13"/>
  <c r="AQ779" i="13"/>
  <c r="AR779" i="13"/>
  <c r="AP780" i="13"/>
  <c r="AQ780" i="13"/>
  <c r="AR780" i="13"/>
  <c r="AP781" i="13"/>
  <c r="AQ781" i="13"/>
  <c r="AR781" i="13"/>
  <c r="AP782" i="13"/>
  <c r="AQ782" i="13"/>
  <c r="AR782" i="13"/>
  <c r="AP783" i="13"/>
  <c r="AQ783" i="13"/>
  <c r="AR783" i="13"/>
  <c r="AP784" i="13"/>
  <c r="AQ784" i="13"/>
  <c r="AR784" i="13"/>
  <c r="AP785" i="13"/>
  <c r="AQ785" i="13"/>
  <c r="AR785" i="13"/>
  <c r="AP786" i="13"/>
  <c r="AQ786" i="13"/>
  <c r="AR786" i="13"/>
  <c r="AP787" i="13"/>
  <c r="AQ787" i="13"/>
  <c r="AR787" i="13"/>
  <c r="AP788" i="13"/>
  <c r="AQ788" i="13"/>
  <c r="AR788" i="13"/>
  <c r="AP789" i="13"/>
  <c r="AQ789" i="13"/>
  <c r="AR789" i="13"/>
  <c r="AP790" i="13"/>
  <c r="AQ790" i="13"/>
  <c r="AR790" i="13"/>
  <c r="AP791" i="13"/>
  <c r="AQ791" i="13"/>
  <c r="AR791" i="13"/>
  <c r="AP792" i="13"/>
  <c r="AQ792" i="13"/>
  <c r="AR792" i="13"/>
  <c r="AP793" i="13"/>
  <c r="AQ793" i="13"/>
  <c r="AR793" i="13"/>
  <c r="AP794" i="13"/>
  <c r="AQ794" i="13"/>
  <c r="AR794" i="13"/>
  <c r="AP795" i="13"/>
  <c r="AQ795" i="13"/>
  <c r="AR795" i="13"/>
  <c r="AP796" i="13"/>
  <c r="AQ796" i="13"/>
  <c r="AR796" i="13"/>
  <c r="AP797" i="13"/>
  <c r="AQ797" i="13"/>
  <c r="AR797" i="13"/>
  <c r="AP798" i="13"/>
  <c r="AQ798" i="13"/>
  <c r="AR798" i="13"/>
  <c r="AP799" i="13"/>
  <c r="AQ799" i="13"/>
  <c r="AR799" i="13"/>
  <c r="AP800" i="13"/>
  <c r="AQ800" i="13"/>
  <c r="AR800" i="13"/>
  <c r="AP801" i="13"/>
  <c r="AQ801" i="13"/>
  <c r="AR801" i="13"/>
  <c r="AP802" i="13"/>
  <c r="AQ802" i="13"/>
  <c r="AR802" i="13"/>
  <c r="AP803" i="13"/>
  <c r="AQ803" i="13"/>
  <c r="AR803" i="13"/>
  <c r="AP804" i="13"/>
  <c r="AQ804" i="13"/>
  <c r="AR804" i="13"/>
  <c r="AP805" i="13"/>
  <c r="AQ805" i="13"/>
  <c r="AR805" i="13"/>
  <c r="AP806" i="13"/>
  <c r="AQ806" i="13"/>
  <c r="AR806" i="13"/>
  <c r="AP807" i="13"/>
  <c r="AQ807" i="13"/>
  <c r="AR807" i="13"/>
  <c r="AP808" i="13"/>
  <c r="AQ808" i="13"/>
  <c r="AR808" i="13"/>
  <c r="AP809" i="13"/>
  <c r="AQ809" i="13"/>
  <c r="AR809" i="13"/>
  <c r="AP810" i="13"/>
  <c r="AQ810" i="13"/>
  <c r="AR810" i="13"/>
  <c r="AP811" i="13"/>
  <c r="AQ811" i="13"/>
  <c r="AR811" i="13"/>
  <c r="AP812" i="13"/>
  <c r="AQ812" i="13"/>
  <c r="AR812" i="13"/>
  <c r="AP813" i="13"/>
  <c r="AQ813" i="13"/>
  <c r="AR813" i="13"/>
  <c r="AP814" i="13"/>
  <c r="AQ814" i="13"/>
  <c r="AR814" i="13"/>
  <c r="AP815" i="13"/>
  <c r="AQ815" i="13"/>
  <c r="AR815" i="13"/>
  <c r="AP816" i="13"/>
  <c r="AQ816" i="13"/>
  <c r="AR816" i="13"/>
  <c r="AP817" i="13"/>
  <c r="AQ817" i="13"/>
  <c r="AR817" i="13"/>
  <c r="AP818" i="13"/>
  <c r="AQ818" i="13"/>
  <c r="AR818" i="13"/>
  <c r="AP819" i="13"/>
  <c r="AQ819" i="13"/>
  <c r="AR819" i="13"/>
  <c r="AP820" i="13"/>
  <c r="AQ820" i="13"/>
  <c r="AR820" i="13"/>
  <c r="AP821" i="13"/>
  <c r="AQ821" i="13"/>
  <c r="AR821" i="13"/>
  <c r="AP822" i="13"/>
  <c r="AQ822" i="13"/>
  <c r="AR822" i="13"/>
  <c r="AP823" i="13"/>
  <c r="AQ823" i="13"/>
  <c r="AR823" i="13"/>
  <c r="AP824" i="13"/>
  <c r="AQ824" i="13"/>
  <c r="AR824" i="13"/>
  <c r="AP825" i="13"/>
  <c r="AQ825" i="13"/>
  <c r="AR825" i="13"/>
  <c r="AP826" i="13"/>
  <c r="AQ826" i="13"/>
  <c r="AR826" i="13"/>
  <c r="AP827" i="13"/>
  <c r="AQ827" i="13"/>
  <c r="AR827" i="13"/>
  <c r="AP828" i="13"/>
  <c r="AQ828" i="13"/>
  <c r="AR828" i="13"/>
  <c r="AP829" i="13"/>
  <c r="AQ829" i="13"/>
  <c r="AR829" i="13"/>
  <c r="AP830" i="13"/>
  <c r="AQ830" i="13"/>
  <c r="AR830" i="13"/>
  <c r="AP831" i="13"/>
  <c r="AQ831" i="13"/>
  <c r="AR831" i="13"/>
  <c r="AP832" i="13"/>
  <c r="AQ832" i="13"/>
  <c r="AR832" i="13"/>
  <c r="AP833" i="13"/>
  <c r="AQ833" i="13"/>
  <c r="AR833" i="13"/>
  <c r="AP834" i="13"/>
  <c r="AQ834" i="13"/>
  <c r="AR834" i="13"/>
  <c r="AP835" i="13"/>
  <c r="AQ835" i="13"/>
  <c r="AR835" i="13"/>
  <c r="AP836" i="13"/>
  <c r="AQ836" i="13"/>
  <c r="AR836" i="13"/>
  <c r="AP837" i="13"/>
  <c r="AQ837" i="13"/>
  <c r="AR837" i="13"/>
  <c r="AP838" i="13"/>
  <c r="AQ838" i="13"/>
  <c r="AR838" i="13"/>
  <c r="AP839" i="13"/>
  <c r="AQ839" i="13"/>
  <c r="AR839" i="13"/>
  <c r="AP840" i="13"/>
  <c r="AQ840" i="13"/>
  <c r="AR840" i="13"/>
  <c r="AP841" i="13"/>
  <c r="AQ841" i="13"/>
  <c r="AR841" i="13"/>
  <c r="AP842" i="13"/>
  <c r="AQ842" i="13"/>
  <c r="AR842" i="13"/>
  <c r="AP843" i="13"/>
  <c r="AQ843" i="13"/>
  <c r="AR843" i="13"/>
  <c r="AP844" i="13"/>
  <c r="AQ844" i="13"/>
  <c r="AR844" i="13"/>
  <c r="AP845" i="13"/>
  <c r="AQ845" i="13"/>
  <c r="AR845" i="13"/>
  <c r="AP846" i="13"/>
  <c r="AQ846" i="13"/>
  <c r="AR846" i="13"/>
  <c r="AP847" i="13"/>
  <c r="AQ847" i="13"/>
  <c r="AR847" i="13"/>
  <c r="AP848" i="13"/>
  <c r="AQ848" i="13"/>
  <c r="AR848" i="13"/>
  <c r="AP849" i="13"/>
  <c r="AQ849" i="13"/>
  <c r="AR849" i="13"/>
  <c r="AP850" i="13"/>
  <c r="AQ850" i="13"/>
  <c r="AR850" i="13"/>
  <c r="AP851" i="13"/>
  <c r="AQ851" i="13"/>
  <c r="AR851" i="13"/>
  <c r="AP852" i="13"/>
  <c r="AQ852" i="13"/>
  <c r="AR852" i="13"/>
  <c r="AP853" i="13"/>
  <c r="AQ853" i="13"/>
  <c r="AR853" i="13"/>
  <c r="AP854" i="13"/>
  <c r="AQ854" i="13"/>
  <c r="AR854" i="13"/>
  <c r="AP855" i="13"/>
  <c r="AQ855" i="13"/>
  <c r="AR855" i="13"/>
  <c r="AP856" i="13"/>
  <c r="AQ856" i="13"/>
  <c r="AR856" i="13"/>
  <c r="AP857" i="13"/>
  <c r="AQ857" i="13"/>
  <c r="AR857" i="13"/>
  <c r="AP858" i="13"/>
  <c r="AQ858" i="13"/>
  <c r="AR858" i="13"/>
  <c r="AP859" i="13"/>
  <c r="AQ859" i="13"/>
  <c r="AR859" i="13"/>
  <c r="AP860" i="13"/>
  <c r="AQ860" i="13"/>
  <c r="AR860" i="13"/>
  <c r="AP861" i="13"/>
  <c r="AQ861" i="13"/>
  <c r="AR861" i="13"/>
  <c r="AP862" i="13"/>
  <c r="AQ862" i="13"/>
  <c r="AR862" i="13"/>
  <c r="AP863" i="13"/>
  <c r="AQ863" i="13"/>
  <c r="AR863" i="13"/>
  <c r="AP864" i="13"/>
  <c r="AQ864" i="13"/>
  <c r="AR864" i="13"/>
  <c r="AP865" i="13"/>
  <c r="AQ865" i="13"/>
  <c r="AR865" i="13"/>
  <c r="AP866" i="13"/>
  <c r="AQ866" i="13"/>
  <c r="AR866" i="13"/>
  <c r="AP867" i="13"/>
  <c r="AQ867" i="13"/>
  <c r="AR867" i="13"/>
  <c r="AP868" i="13"/>
  <c r="AQ868" i="13"/>
  <c r="AR868" i="13"/>
  <c r="AP869" i="13"/>
  <c r="AQ869" i="13"/>
  <c r="AR869" i="13"/>
  <c r="AP870" i="13"/>
  <c r="AQ870" i="13"/>
  <c r="AR870" i="13"/>
  <c r="AP871" i="13"/>
  <c r="AQ871" i="13"/>
  <c r="AR871" i="13"/>
  <c r="AP872" i="13"/>
  <c r="AQ872" i="13"/>
  <c r="AR872" i="13"/>
  <c r="AP873" i="13"/>
  <c r="AQ873" i="13"/>
  <c r="AR873" i="13"/>
  <c r="AP874" i="13"/>
  <c r="AQ874" i="13"/>
  <c r="AR874" i="13"/>
  <c r="AP875" i="13"/>
  <c r="AQ875" i="13"/>
  <c r="AR875" i="13"/>
  <c r="AP876" i="13"/>
  <c r="AQ876" i="13"/>
  <c r="AR876" i="13"/>
  <c r="AP877" i="13"/>
  <c r="AQ877" i="13"/>
  <c r="AR877" i="13"/>
  <c r="AP878" i="13"/>
  <c r="AQ878" i="13"/>
  <c r="AR878" i="13"/>
  <c r="AP879" i="13"/>
  <c r="AQ879" i="13"/>
  <c r="AR879" i="13"/>
  <c r="AP880" i="13"/>
  <c r="AQ880" i="13"/>
  <c r="AR880" i="13"/>
  <c r="AP881" i="13"/>
  <c r="AQ881" i="13"/>
  <c r="AR881" i="13"/>
  <c r="AP882" i="13"/>
  <c r="AQ882" i="13"/>
  <c r="AR882" i="13"/>
  <c r="AP883" i="13"/>
  <c r="AQ883" i="13"/>
  <c r="AR883" i="13"/>
  <c r="AP884" i="13"/>
  <c r="AQ884" i="13"/>
  <c r="AR884" i="13"/>
  <c r="AP885" i="13"/>
  <c r="AQ885" i="13"/>
  <c r="AR885" i="13"/>
  <c r="AP886" i="13"/>
  <c r="AQ886" i="13"/>
  <c r="AR886" i="13"/>
  <c r="AP887" i="13"/>
  <c r="AQ887" i="13"/>
  <c r="AR887" i="13"/>
  <c r="AP888" i="13"/>
  <c r="AQ888" i="13"/>
  <c r="AR888" i="13"/>
  <c r="AP889" i="13"/>
  <c r="AQ889" i="13"/>
  <c r="AR889" i="13"/>
  <c r="AP890" i="13"/>
  <c r="AQ890" i="13"/>
  <c r="AR890" i="13"/>
  <c r="AP891" i="13"/>
  <c r="AQ891" i="13"/>
  <c r="AR891" i="13"/>
  <c r="AP892" i="13"/>
  <c r="AQ892" i="13"/>
  <c r="AR892" i="13"/>
  <c r="AP893" i="13"/>
  <c r="AQ893" i="13"/>
  <c r="AR893" i="13"/>
  <c r="AP894" i="13"/>
  <c r="AQ894" i="13"/>
  <c r="AR894" i="13"/>
  <c r="AP895" i="13"/>
  <c r="AQ895" i="13"/>
  <c r="AR895" i="13"/>
  <c r="AP896" i="13"/>
  <c r="AQ896" i="13"/>
  <c r="AR896" i="13"/>
  <c r="AP897" i="13"/>
  <c r="AQ897" i="13"/>
  <c r="AR897" i="13"/>
  <c r="AP898" i="13"/>
  <c r="AQ898" i="13"/>
  <c r="AR898" i="13"/>
  <c r="AP899" i="13"/>
  <c r="AQ899" i="13"/>
  <c r="AR899" i="13"/>
  <c r="AP900" i="13"/>
  <c r="AQ900" i="13"/>
  <c r="AR900" i="13"/>
  <c r="AP901" i="13"/>
  <c r="AQ901" i="13"/>
  <c r="AR901" i="13"/>
  <c r="AP902" i="13"/>
  <c r="AQ902" i="13"/>
  <c r="AR902" i="13"/>
  <c r="AP903" i="13"/>
  <c r="AQ903" i="13"/>
  <c r="AR903" i="13"/>
  <c r="AP904" i="13"/>
  <c r="AQ904" i="13"/>
  <c r="AR904" i="13"/>
  <c r="AP905" i="13"/>
  <c r="AQ905" i="13"/>
  <c r="AR905" i="13"/>
  <c r="AP906" i="13"/>
  <c r="AQ906" i="13"/>
  <c r="AR906" i="13"/>
  <c r="AP907" i="13"/>
  <c r="AQ907" i="13"/>
  <c r="AR907" i="13"/>
  <c r="AP908" i="13"/>
  <c r="AQ908" i="13"/>
  <c r="AR908" i="13"/>
  <c r="AP909" i="13"/>
  <c r="AQ909" i="13"/>
  <c r="AR909" i="13"/>
  <c r="AP910" i="13"/>
  <c r="AQ910" i="13"/>
  <c r="AR910" i="13"/>
  <c r="AP911" i="13"/>
  <c r="AQ911" i="13"/>
  <c r="AR911" i="13"/>
  <c r="AP912" i="13"/>
  <c r="AQ912" i="13"/>
  <c r="AR912" i="13"/>
  <c r="AP913" i="13"/>
  <c r="AQ913" i="13"/>
  <c r="AR913" i="13"/>
  <c r="AP914" i="13"/>
  <c r="AQ914" i="13"/>
  <c r="AR914" i="13"/>
  <c r="AP915" i="13"/>
  <c r="AQ915" i="13"/>
  <c r="AR915" i="13"/>
  <c r="AP916" i="13"/>
  <c r="AQ916" i="13"/>
  <c r="AR916" i="13"/>
  <c r="AP917" i="13"/>
  <c r="AQ917" i="13"/>
  <c r="AR917" i="13"/>
  <c r="AP918" i="13"/>
  <c r="AQ918" i="13"/>
  <c r="AR918" i="13"/>
  <c r="AP919" i="13"/>
  <c r="AQ919" i="13"/>
  <c r="AR919" i="13"/>
  <c r="AP920" i="13"/>
  <c r="AQ920" i="13"/>
  <c r="AR920" i="13"/>
  <c r="AP921" i="13"/>
  <c r="AQ921" i="13"/>
  <c r="AR921" i="13"/>
  <c r="AP922" i="13"/>
  <c r="AQ922" i="13"/>
  <c r="AR922" i="13"/>
  <c r="AP923" i="13"/>
  <c r="AQ923" i="13"/>
  <c r="AR923" i="13"/>
  <c r="AP924" i="13"/>
  <c r="AQ924" i="13"/>
  <c r="AR924" i="13"/>
  <c r="AP925" i="13"/>
  <c r="AQ925" i="13"/>
  <c r="AR925" i="13"/>
  <c r="AP926" i="13"/>
  <c r="AQ926" i="13"/>
  <c r="AR926" i="13"/>
  <c r="AP927" i="13"/>
  <c r="AQ927" i="13"/>
  <c r="AR927" i="13"/>
  <c r="AP928" i="13"/>
  <c r="AQ928" i="13"/>
  <c r="AR928" i="13"/>
  <c r="AP929" i="13"/>
  <c r="AQ929" i="13"/>
  <c r="AR929" i="13"/>
  <c r="AP930" i="13"/>
  <c r="AQ930" i="13"/>
  <c r="AR930" i="13"/>
  <c r="AP931" i="13"/>
  <c r="AQ931" i="13"/>
  <c r="AR931" i="13"/>
  <c r="AP932" i="13"/>
  <c r="AQ932" i="13"/>
  <c r="AR932" i="13"/>
  <c r="AP933" i="13"/>
  <c r="AQ933" i="13"/>
  <c r="AR933" i="13"/>
  <c r="AP934" i="13"/>
  <c r="AQ934" i="13"/>
  <c r="AR934" i="13"/>
  <c r="AP935" i="13"/>
  <c r="AQ935" i="13"/>
  <c r="AR935" i="13"/>
  <c r="AP936" i="13"/>
  <c r="AQ936" i="13"/>
  <c r="AR936" i="13"/>
  <c r="AP937" i="13"/>
  <c r="AQ937" i="13"/>
  <c r="AR937" i="13"/>
  <c r="AP938" i="13"/>
  <c r="AQ938" i="13"/>
  <c r="AR938" i="13"/>
  <c r="AP939" i="13"/>
  <c r="AQ939" i="13"/>
  <c r="AR939" i="13"/>
  <c r="AP940" i="13"/>
  <c r="AQ940" i="13"/>
  <c r="AR940" i="13"/>
  <c r="AP941" i="13"/>
  <c r="AQ941" i="13"/>
  <c r="AR941" i="13"/>
  <c r="AP942" i="13"/>
  <c r="AQ942" i="13"/>
  <c r="AR942" i="13"/>
  <c r="AP943" i="13"/>
  <c r="AQ943" i="13"/>
  <c r="AR943" i="13"/>
  <c r="AP944" i="13"/>
  <c r="AQ944" i="13"/>
  <c r="AR944" i="13"/>
  <c r="AP945" i="13"/>
  <c r="AQ945" i="13"/>
  <c r="AR945" i="13"/>
  <c r="AP946" i="13"/>
  <c r="AQ946" i="13"/>
  <c r="AR946" i="13"/>
  <c r="AP947" i="13"/>
  <c r="AQ947" i="13"/>
  <c r="AR947" i="13"/>
  <c r="AP948" i="13"/>
  <c r="AQ948" i="13"/>
  <c r="AR948" i="13"/>
  <c r="AP949" i="13"/>
  <c r="AQ949" i="13"/>
  <c r="AR949" i="13"/>
  <c r="AP950" i="13"/>
  <c r="AQ950" i="13"/>
  <c r="AR950" i="13"/>
  <c r="AP951" i="13"/>
  <c r="AQ951" i="13"/>
  <c r="AR951" i="13"/>
  <c r="AP952" i="13"/>
  <c r="AQ952" i="13"/>
  <c r="AR952" i="13"/>
  <c r="AP953" i="13"/>
  <c r="AQ953" i="13"/>
  <c r="AR953" i="13"/>
  <c r="AP954" i="13"/>
  <c r="AQ954" i="13"/>
  <c r="AR954" i="13"/>
  <c r="AP955" i="13"/>
  <c r="AQ955" i="13"/>
  <c r="AR955" i="13"/>
  <c r="AP956" i="13"/>
  <c r="AQ956" i="13"/>
  <c r="AR956" i="13"/>
  <c r="AP957" i="13"/>
  <c r="AQ957" i="13"/>
  <c r="AR957" i="13"/>
  <c r="AP958" i="13"/>
  <c r="AQ958" i="13"/>
  <c r="AR958" i="13"/>
  <c r="AP959" i="13"/>
  <c r="AQ959" i="13"/>
  <c r="AR959" i="13"/>
  <c r="AP960" i="13"/>
  <c r="AQ960" i="13"/>
  <c r="AR960" i="13"/>
  <c r="AP961" i="13"/>
  <c r="AQ961" i="13"/>
  <c r="AR961" i="13"/>
  <c r="AP962" i="13"/>
  <c r="AQ962" i="13"/>
  <c r="AR962" i="13"/>
  <c r="AP963" i="13"/>
  <c r="AQ963" i="13"/>
  <c r="AR963" i="13"/>
  <c r="AP964" i="13"/>
  <c r="AQ964" i="13"/>
  <c r="AR964" i="13"/>
  <c r="AP965" i="13"/>
  <c r="AQ965" i="13"/>
  <c r="AR965" i="13"/>
  <c r="AP966" i="13"/>
  <c r="AQ966" i="13"/>
  <c r="AR966" i="13"/>
  <c r="AP967" i="13"/>
  <c r="AQ967" i="13"/>
  <c r="AR967" i="13"/>
  <c r="AP968" i="13"/>
  <c r="AQ968" i="13"/>
  <c r="AR968" i="13"/>
  <c r="AP969" i="13"/>
  <c r="AQ969" i="13"/>
  <c r="AR969" i="13"/>
  <c r="AP970" i="13"/>
  <c r="AQ970" i="13"/>
  <c r="AR970" i="13"/>
  <c r="AP971" i="13"/>
  <c r="AQ971" i="13"/>
  <c r="AR971" i="13"/>
  <c r="AP972" i="13"/>
  <c r="AQ972" i="13"/>
  <c r="AR972" i="13"/>
  <c r="AP973" i="13"/>
  <c r="AQ973" i="13"/>
  <c r="AR973" i="13"/>
  <c r="AP974" i="13"/>
  <c r="AQ974" i="13"/>
  <c r="AR974" i="13"/>
  <c r="AP975" i="13"/>
  <c r="AQ975" i="13"/>
  <c r="AR975" i="13"/>
  <c r="AP976" i="13"/>
  <c r="AQ976" i="13"/>
  <c r="AR976" i="13"/>
  <c r="AP977" i="13"/>
  <c r="AQ977" i="13"/>
  <c r="AR977" i="13"/>
  <c r="AP978" i="13"/>
  <c r="AQ978" i="13"/>
  <c r="AR978" i="13"/>
  <c r="AP979" i="13"/>
  <c r="AQ979" i="13"/>
  <c r="AR979" i="13"/>
  <c r="AP980" i="13"/>
  <c r="AQ980" i="13"/>
  <c r="AR980" i="13"/>
  <c r="AP981" i="13"/>
  <c r="AQ981" i="13"/>
  <c r="AR981" i="13"/>
  <c r="AP982" i="13"/>
  <c r="AQ982" i="13"/>
  <c r="AR982" i="13"/>
  <c r="AP983" i="13"/>
  <c r="AQ983" i="13"/>
  <c r="AR983" i="13"/>
  <c r="AP984" i="13"/>
  <c r="AQ984" i="13"/>
  <c r="AR984" i="13"/>
  <c r="AP985" i="13"/>
  <c r="AQ985" i="13"/>
  <c r="AR985" i="13"/>
  <c r="AP986" i="13"/>
  <c r="AQ986" i="13"/>
  <c r="AR986" i="13"/>
  <c r="AP987" i="13"/>
  <c r="AQ987" i="13"/>
  <c r="AR987" i="13"/>
  <c r="AP988" i="13"/>
  <c r="AQ988" i="13"/>
  <c r="AR988" i="13"/>
  <c r="AP989" i="13"/>
  <c r="AQ989" i="13"/>
  <c r="AR989" i="13"/>
  <c r="AP990" i="13"/>
  <c r="AQ990" i="13"/>
  <c r="AR990" i="13"/>
  <c r="AP991" i="13"/>
  <c r="AQ991" i="13"/>
  <c r="AR991" i="13"/>
  <c r="AP992" i="13"/>
  <c r="AQ992" i="13"/>
  <c r="AR992" i="13"/>
  <c r="AP993" i="13"/>
  <c r="AQ993" i="13"/>
  <c r="AR993" i="13"/>
  <c r="AP994" i="13"/>
  <c r="AQ994" i="13"/>
  <c r="AR994" i="13"/>
  <c r="AP995" i="13"/>
  <c r="AQ995" i="13"/>
  <c r="AR995" i="13"/>
  <c r="AP996" i="13"/>
  <c r="AQ996" i="13"/>
  <c r="AR996" i="13"/>
  <c r="AP997" i="13"/>
  <c r="AQ997" i="13"/>
  <c r="AR997" i="13"/>
  <c r="AP998" i="13"/>
  <c r="AQ998" i="13"/>
  <c r="AR998" i="13"/>
  <c r="AP999" i="13"/>
  <c r="AQ999" i="13"/>
  <c r="AR999" i="13"/>
  <c r="AP1000" i="13"/>
  <c r="AQ1000" i="13"/>
  <c r="AR1000" i="13"/>
  <c r="AP1001" i="13"/>
  <c r="AQ1001" i="13"/>
  <c r="AR1001" i="13"/>
  <c r="AP1002" i="13"/>
  <c r="AQ1002" i="13"/>
  <c r="AR1002" i="13"/>
  <c r="AP1003" i="13"/>
  <c r="AQ1003" i="13"/>
  <c r="AR1003" i="13"/>
  <c r="AP1004" i="13"/>
  <c r="AQ1004" i="13"/>
  <c r="AR1004" i="13"/>
  <c r="AP1005" i="13"/>
  <c r="AQ1005" i="13"/>
  <c r="AR1005" i="13"/>
  <c r="AP1006" i="13"/>
  <c r="AQ1006" i="13"/>
  <c r="AR1006" i="13"/>
  <c r="AP1007" i="13"/>
  <c r="AQ1007" i="13"/>
  <c r="AR1007" i="13"/>
  <c r="AP1008" i="13"/>
  <c r="AQ1008" i="13"/>
  <c r="AR1008" i="13"/>
  <c r="AP1009" i="13"/>
  <c r="AQ1009" i="13"/>
  <c r="AR1009" i="13"/>
  <c r="AP1010" i="13"/>
  <c r="AQ1010" i="13"/>
  <c r="AR1010" i="13"/>
  <c r="AP1011" i="13"/>
  <c r="AQ1011" i="13"/>
  <c r="AR1011" i="13"/>
  <c r="AP1012" i="13"/>
  <c r="AQ1012" i="13"/>
  <c r="AR1012" i="13"/>
  <c r="AP1013" i="13"/>
  <c r="AQ1013" i="13"/>
  <c r="AR1013" i="13"/>
  <c r="AP1014" i="13"/>
  <c r="AQ1014" i="13"/>
  <c r="AR1014" i="13"/>
  <c r="AP1015" i="13"/>
  <c r="AQ1015" i="13"/>
  <c r="AR1015" i="13"/>
  <c r="AP1016" i="13"/>
  <c r="AQ1016" i="13"/>
  <c r="AR1016" i="13"/>
  <c r="AP1017" i="13"/>
  <c r="AQ1017" i="13"/>
  <c r="AR1017" i="13"/>
  <c r="AP1018" i="13"/>
  <c r="AQ1018" i="13"/>
  <c r="AR1018" i="13"/>
  <c r="AP1019" i="13"/>
  <c r="AQ1019" i="13"/>
  <c r="AR1019" i="13"/>
  <c r="AP1020" i="13"/>
  <c r="AQ1020" i="13"/>
  <c r="AR1020" i="13"/>
  <c r="AP1021" i="13"/>
  <c r="AQ1021" i="13"/>
  <c r="AR1021" i="13"/>
  <c r="AP1022" i="13"/>
  <c r="AQ1022" i="13"/>
  <c r="AR1022" i="13"/>
  <c r="AP1023" i="13"/>
  <c r="AQ1023" i="13"/>
  <c r="AR1023" i="13"/>
  <c r="AP1024" i="13"/>
  <c r="AQ1024" i="13"/>
  <c r="AR1024" i="13"/>
  <c r="AP1025" i="13"/>
  <c r="AQ1025" i="13"/>
  <c r="AR1025" i="13"/>
  <c r="AP1026" i="13"/>
  <c r="AQ1026" i="13"/>
  <c r="AR1026" i="13"/>
  <c r="AP1027" i="13"/>
  <c r="AQ1027" i="13"/>
  <c r="AR1027" i="13"/>
  <c r="AP1028" i="13"/>
  <c r="AQ1028" i="13"/>
  <c r="AR1028" i="13"/>
  <c r="AP1029" i="13"/>
  <c r="AQ1029" i="13"/>
  <c r="AR1029" i="13"/>
  <c r="AP1030" i="13"/>
  <c r="AQ1030" i="13"/>
  <c r="AR1030" i="13"/>
  <c r="AP1031" i="13"/>
  <c r="AQ1031" i="13"/>
  <c r="AR1031" i="13"/>
  <c r="AP1032" i="13"/>
  <c r="AQ1032" i="13"/>
  <c r="AR1032" i="13"/>
  <c r="AP1033" i="13"/>
  <c r="AQ1033" i="13"/>
  <c r="AR1033" i="13"/>
  <c r="AP1034" i="13"/>
  <c r="AQ1034" i="13"/>
  <c r="AR1034" i="13"/>
  <c r="AP1035" i="13"/>
  <c r="AQ1035" i="13"/>
  <c r="AR1035" i="13"/>
  <c r="AP1036" i="13"/>
  <c r="AQ1036" i="13"/>
  <c r="AR1036" i="13"/>
  <c r="AP1037" i="13"/>
  <c r="AQ1037" i="13"/>
  <c r="AR1037" i="13"/>
  <c r="AP1038" i="13"/>
  <c r="AQ1038" i="13"/>
  <c r="AR1038" i="13"/>
  <c r="AP1039" i="13"/>
  <c r="AQ1039" i="13"/>
  <c r="AR1039" i="13"/>
  <c r="AP1040" i="13"/>
  <c r="AQ1040" i="13"/>
  <c r="AR1040" i="13"/>
  <c r="AP1041" i="13"/>
  <c r="AQ1041" i="13"/>
  <c r="AR1041" i="13"/>
  <c r="AP1042" i="13"/>
  <c r="AQ1042" i="13"/>
  <c r="AR1042" i="13"/>
  <c r="AP1043" i="13"/>
  <c r="AQ1043" i="13"/>
  <c r="AR1043" i="13"/>
  <c r="AP1044" i="13"/>
  <c r="AQ1044" i="13"/>
  <c r="AR1044" i="13"/>
  <c r="AP1045" i="13"/>
  <c r="AQ1045" i="13"/>
  <c r="AR1045" i="13"/>
  <c r="AP1046" i="13"/>
  <c r="AQ1046" i="13"/>
  <c r="AR1046" i="13"/>
  <c r="AP1047" i="13"/>
  <c r="AQ1047" i="13"/>
  <c r="AR1047" i="13"/>
  <c r="AP1048" i="13"/>
  <c r="AQ1048" i="13"/>
  <c r="AR1048" i="13"/>
  <c r="AP1049" i="13"/>
  <c r="AQ1049" i="13"/>
  <c r="AR1049" i="13"/>
  <c r="AP1050" i="13"/>
  <c r="AQ1050" i="13"/>
  <c r="AR1050" i="13"/>
  <c r="AP1051" i="13"/>
  <c r="AQ1051" i="13"/>
  <c r="AR1051" i="13"/>
  <c r="AP1052" i="13"/>
  <c r="AQ1052" i="13"/>
  <c r="AR1052" i="13"/>
  <c r="AP1053" i="13"/>
  <c r="AQ1053" i="13"/>
  <c r="AR1053" i="13"/>
  <c r="AP1054" i="13"/>
  <c r="AQ1054" i="13"/>
  <c r="AR1054" i="13"/>
  <c r="AP1055" i="13"/>
  <c r="AQ1055" i="13"/>
  <c r="AR1055" i="13"/>
  <c r="AP1056" i="13"/>
  <c r="AQ1056" i="13"/>
  <c r="AR1056" i="13"/>
  <c r="AP1057" i="13"/>
  <c r="AQ1057" i="13"/>
  <c r="AR1057" i="13"/>
  <c r="AP1058" i="13"/>
  <c r="AQ1058" i="13"/>
  <c r="AR1058" i="13"/>
  <c r="AP1059" i="13"/>
  <c r="AQ1059" i="13"/>
  <c r="AR1059" i="13"/>
  <c r="AP1060" i="13"/>
  <c r="AQ1060" i="13"/>
  <c r="AR1060" i="13"/>
  <c r="AP1061" i="13"/>
  <c r="AQ1061" i="13"/>
  <c r="AR1061" i="13"/>
  <c r="AP1062" i="13"/>
  <c r="AQ1062" i="13"/>
  <c r="AR1062" i="13"/>
  <c r="AP1063" i="13"/>
  <c r="AQ1063" i="13"/>
  <c r="AR1063" i="13"/>
  <c r="AP1064" i="13"/>
  <c r="AQ1064" i="13"/>
  <c r="AR1064" i="13"/>
  <c r="AP1065" i="13"/>
  <c r="AQ1065" i="13"/>
  <c r="AR1065" i="13"/>
  <c r="AP1066" i="13"/>
  <c r="AQ1066" i="13"/>
  <c r="AR1066" i="13"/>
  <c r="AP1067" i="13"/>
  <c r="AQ1067" i="13"/>
  <c r="AR1067" i="13"/>
  <c r="AP1068" i="13"/>
  <c r="AQ1068" i="13"/>
  <c r="AR1068" i="13"/>
  <c r="AP1069" i="13"/>
  <c r="AQ1069" i="13"/>
  <c r="AR1069" i="13"/>
  <c r="AP1070" i="13"/>
  <c r="AQ1070" i="13"/>
  <c r="AR1070" i="13"/>
  <c r="AP1071" i="13"/>
  <c r="AQ1071" i="13"/>
  <c r="AR1071" i="13"/>
  <c r="AP1072" i="13"/>
  <c r="AQ1072" i="13"/>
  <c r="AR1072" i="13"/>
  <c r="AP1073" i="13"/>
  <c r="AQ1073" i="13"/>
  <c r="AR1073" i="13"/>
  <c r="AP1074" i="13"/>
  <c r="AQ1074" i="13"/>
  <c r="AR1074" i="13"/>
  <c r="AP1075" i="13"/>
  <c r="AQ1075" i="13"/>
  <c r="AR1075" i="13"/>
  <c r="AP1076" i="13"/>
  <c r="AQ1076" i="13"/>
  <c r="AR1076" i="13"/>
  <c r="AP1077" i="13"/>
  <c r="AQ1077" i="13"/>
  <c r="AR1077" i="13"/>
  <c r="AP1078" i="13"/>
  <c r="AQ1078" i="13"/>
  <c r="AR1078" i="13"/>
  <c r="AP1079" i="13"/>
  <c r="AQ1079" i="13"/>
  <c r="AR1079" i="13"/>
  <c r="AP1080" i="13"/>
  <c r="AQ1080" i="13"/>
  <c r="AR1080" i="13"/>
  <c r="AP1081" i="13"/>
  <c r="AQ1081" i="13"/>
  <c r="AR1081" i="13"/>
  <c r="AP1082" i="13"/>
  <c r="AQ1082" i="13"/>
  <c r="AR1082" i="13"/>
  <c r="AP1083" i="13"/>
  <c r="AQ1083" i="13"/>
  <c r="AR1083" i="13"/>
  <c r="AP1084" i="13"/>
  <c r="AQ1084" i="13"/>
  <c r="AR1084" i="13"/>
  <c r="AP1085" i="13"/>
  <c r="AQ1085" i="13"/>
  <c r="AR1085" i="13"/>
  <c r="AP1086" i="13"/>
  <c r="AQ1086" i="13"/>
  <c r="AR1086" i="13"/>
  <c r="AP1087" i="13"/>
  <c r="AQ1087" i="13"/>
  <c r="AR1087" i="13"/>
  <c r="AP1088" i="13"/>
  <c r="AQ1088" i="13"/>
  <c r="AR1088" i="13"/>
  <c r="AP1089" i="13"/>
  <c r="AQ1089" i="13"/>
  <c r="AR1089" i="13"/>
  <c r="AP1090" i="13"/>
  <c r="AQ1090" i="13"/>
  <c r="AR1090" i="13"/>
  <c r="AP1091" i="13"/>
  <c r="AQ1091" i="13"/>
  <c r="AR1091" i="13"/>
  <c r="AP1092" i="13"/>
  <c r="AQ1092" i="13"/>
  <c r="AR1092" i="13"/>
  <c r="AP1093" i="13"/>
  <c r="AQ1093" i="13"/>
  <c r="AR1093" i="13"/>
  <c r="AP1094" i="13"/>
  <c r="AQ1094" i="13"/>
  <c r="AR1094" i="13"/>
  <c r="AP1095" i="13"/>
  <c r="AQ1095" i="13"/>
  <c r="AR1095" i="13"/>
  <c r="AP1096" i="13"/>
  <c r="AQ1096" i="13"/>
  <c r="AR1096" i="13"/>
  <c r="AP1097" i="13"/>
  <c r="AQ1097" i="13"/>
  <c r="AR1097" i="13"/>
  <c r="AP1098" i="13"/>
  <c r="AQ1098" i="13"/>
  <c r="AR1098" i="13"/>
  <c r="AP1099" i="13"/>
  <c r="AQ1099" i="13"/>
  <c r="AR1099" i="13"/>
  <c r="AP1100" i="13"/>
  <c r="AQ1100" i="13"/>
  <c r="AR1100" i="13"/>
  <c r="AP1101" i="13"/>
  <c r="AQ1101" i="13"/>
  <c r="AR1101" i="13"/>
  <c r="AP1102" i="13"/>
  <c r="AQ1102" i="13"/>
  <c r="AR1102" i="13"/>
  <c r="AP1103" i="13"/>
  <c r="AQ1103" i="13"/>
  <c r="AR1103" i="13"/>
  <c r="AP1104" i="13"/>
  <c r="AQ1104" i="13"/>
  <c r="AR1104" i="13"/>
  <c r="AP1105" i="13"/>
  <c r="AQ1105" i="13"/>
  <c r="AR1105" i="13"/>
  <c r="AP1106" i="13"/>
  <c r="AQ1106" i="13"/>
  <c r="AR1106" i="13"/>
  <c r="AP1107" i="13"/>
  <c r="AQ1107" i="13"/>
  <c r="AR1107" i="13"/>
  <c r="AP1108" i="13"/>
  <c r="AQ1108" i="13"/>
  <c r="AR1108" i="13"/>
  <c r="AP1109" i="13"/>
  <c r="AQ1109" i="13"/>
  <c r="AR1109" i="13"/>
  <c r="AP1110" i="13"/>
  <c r="AQ1110" i="13"/>
  <c r="AR1110" i="13"/>
  <c r="AP1111" i="13"/>
  <c r="AQ1111" i="13"/>
  <c r="AR1111" i="13"/>
  <c r="AP1112" i="13"/>
  <c r="AQ1112" i="13"/>
  <c r="AR1112" i="13"/>
  <c r="AP1113" i="13"/>
  <c r="AQ1113" i="13"/>
  <c r="AR1113" i="13"/>
  <c r="AP1114" i="13"/>
  <c r="AQ1114" i="13"/>
  <c r="AR1114" i="13"/>
  <c r="AP1115" i="13"/>
  <c r="AQ1115" i="13"/>
  <c r="AR1115" i="13"/>
  <c r="AP1116" i="13"/>
  <c r="AQ1116" i="13"/>
  <c r="AR1116" i="13"/>
  <c r="AP1117" i="13"/>
  <c r="AQ1117" i="13"/>
  <c r="AR1117" i="13"/>
  <c r="AP1118" i="13"/>
  <c r="AQ1118" i="13"/>
  <c r="AR1118" i="13"/>
  <c r="AP1119" i="13"/>
  <c r="AQ1119" i="13"/>
  <c r="AR1119" i="13"/>
  <c r="AP1120" i="13"/>
  <c r="AQ1120" i="13"/>
  <c r="AR1120" i="13"/>
  <c r="AP1121" i="13"/>
  <c r="AQ1121" i="13"/>
  <c r="AR1121" i="13"/>
  <c r="AP1122" i="13"/>
  <c r="AQ1122" i="13"/>
  <c r="AR1122" i="13"/>
  <c r="AP1123" i="13"/>
  <c r="AQ1123" i="13"/>
  <c r="AR1123" i="13"/>
  <c r="AP1124" i="13"/>
  <c r="AQ1124" i="13"/>
  <c r="AR1124" i="13"/>
  <c r="AP1125" i="13"/>
  <c r="AQ1125" i="13"/>
  <c r="AR1125" i="13"/>
  <c r="AP1126" i="13"/>
  <c r="AQ1126" i="13"/>
  <c r="AR1126" i="13"/>
  <c r="AP1127" i="13"/>
  <c r="AQ1127" i="13"/>
  <c r="AR1127" i="13"/>
  <c r="AP1128" i="13"/>
  <c r="AQ1128" i="13"/>
  <c r="AR1128" i="13"/>
  <c r="AP1129" i="13"/>
  <c r="AQ1129" i="13"/>
  <c r="AR1129" i="13"/>
  <c r="AP1130" i="13"/>
  <c r="AQ1130" i="13"/>
  <c r="AR1130" i="13"/>
  <c r="AP1131" i="13"/>
  <c r="AQ1131" i="13"/>
  <c r="AR1131" i="13"/>
  <c r="AP1132" i="13"/>
  <c r="AQ1132" i="13"/>
  <c r="AR1132" i="13"/>
  <c r="AP1133" i="13"/>
  <c r="AQ1133" i="13"/>
  <c r="AR1133" i="13"/>
  <c r="AP1134" i="13"/>
  <c r="AQ1134" i="13"/>
  <c r="AR1134" i="13"/>
  <c r="AP1135" i="13"/>
  <c r="AQ1135" i="13"/>
  <c r="AR1135" i="13"/>
  <c r="AP1136" i="13"/>
  <c r="AQ1136" i="13"/>
  <c r="AR1136" i="13"/>
  <c r="AP1137" i="13"/>
  <c r="AQ1137" i="13"/>
  <c r="AR1137" i="13"/>
  <c r="AP1138" i="13"/>
  <c r="AQ1138" i="13"/>
  <c r="AR1138" i="13"/>
  <c r="AP1139" i="13"/>
  <c r="AQ1139" i="13"/>
  <c r="AR1139" i="13"/>
  <c r="AP1140" i="13"/>
  <c r="AQ1140" i="13"/>
  <c r="AR1140" i="13"/>
  <c r="AP1141" i="13"/>
  <c r="AQ1141" i="13"/>
  <c r="AR1141" i="13"/>
  <c r="AP1142" i="13"/>
  <c r="AQ1142" i="13"/>
  <c r="AR1142" i="13"/>
  <c r="AP1143" i="13"/>
  <c r="AQ1143" i="13"/>
  <c r="AR1143" i="13"/>
  <c r="AP1144" i="13"/>
  <c r="AQ1144" i="13"/>
  <c r="AR1144" i="13"/>
  <c r="AP1145" i="13"/>
  <c r="AQ1145" i="13"/>
  <c r="AR1145" i="13"/>
  <c r="AP1146" i="13"/>
  <c r="AQ1146" i="13"/>
  <c r="AR1146" i="13"/>
  <c r="AP1147" i="13"/>
  <c r="AQ1147" i="13"/>
  <c r="AR1147" i="13"/>
  <c r="AP1148" i="13"/>
  <c r="AQ1148" i="13"/>
  <c r="AR1148" i="13"/>
  <c r="AP1149" i="13"/>
  <c r="AQ1149" i="13"/>
  <c r="AR1149" i="13"/>
  <c r="AP1150" i="13"/>
  <c r="AQ1150" i="13"/>
  <c r="AR1150" i="13"/>
  <c r="AP1151" i="13"/>
  <c r="AQ1151" i="13"/>
  <c r="AR1151" i="13"/>
  <c r="AP1152" i="13"/>
  <c r="AQ1152" i="13"/>
  <c r="AR1152" i="13"/>
  <c r="AP1153" i="13"/>
  <c r="AQ1153" i="13"/>
  <c r="AR1153" i="13"/>
  <c r="AP1154" i="13"/>
  <c r="AQ1154" i="13"/>
  <c r="AR1154" i="13"/>
  <c r="AP1155" i="13"/>
  <c r="AQ1155" i="13"/>
  <c r="AR1155" i="13"/>
  <c r="AP1156" i="13"/>
  <c r="AQ1156" i="13"/>
  <c r="AR1156" i="13"/>
  <c r="AP1157" i="13"/>
  <c r="AQ1157" i="13"/>
  <c r="AR1157" i="13"/>
  <c r="AP1158" i="13"/>
  <c r="AQ1158" i="13"/>
  <c r="AR1158" i="13"/>
  <c r="AP1159" i="13"/>
  <c r="AQ1159" i="13"/>
  <c r="AR1159" i="13"/>
  <c r="AP1160" i="13"/>
  <c r="AQ1160" i="13"/>
  <c r="AR1160" i="13"/>
  <c r="AP1161" i="13"/>
  <c r="AQ1161" i="13"/>
  <c r="AR1161" i="13"/>
  <c r="AP1162" i="13"/>
  <c r="AQ1162" i="13"/>
  <c r="AR1162" i="13"/>
  <c r="AP1163" i="13"/>
  <c r="AQ1163" i="13"/>
  <c r="AR1163" i="13"/>
  <c r="AP1164" i="13"/>
  <c r="AQ1164" i="13"/>
  <c r="AR1164" i="13"/>
  <c r="AP1165" i="13"/>
  <c r="AQ1165" i="13"/>
  <c r="AR1165" i="13"/>
  <c r="AP1166" i="13"/>
  <c r="AQ1166" i="13"/>
  <c r="AR1166" i="13"/>
  <c r="AP1167" i="13"/>
  <c r="AQ1167" i="13"/>
  <c r="AR1167" i="13"/>
  <c r="AP1168" i="13"/>
  <c r="AQ1168" i="13"/>
  <c r="AR1168" i="13"/>
  <c r="AP1169" i="13"/>
  <c r="AQ1169" i="13"/>
  <c r="AR1169" i="13"/>
  <c r="AP1170" i="13"/>
  <c r="AQ1170" i="13"/>
  <c r="AR1170" i="13"/>
  <c r="AP1171" i="13"/>
  <c r="AQ1171" i="13"/>
  <c r="AR1171" i="13"/>
  <c r="AP1172" i="13"/>
  <c r="AQ1172" i="13"/>
  <c r="AR1172" i="13"/>
  <c r="AP1173" i="13"/>
  <c r="AQ1173" i="13"/>
  <c r="AR1173" i="13"/>
  <c r="AP1174" i="13"/>
  <c r="AQ1174" i="13"/>
  <c r="AR1174" i="13"/>
  <c r="AP1175" i="13"/>
  <c r="AQ1175" i="13"/>
  <c r="AR1175" i="13"/>
  <c r="AP1176" i="13"/>
  <c r="AQ1176" i="13"/>
  <c r="AR1176" i="13"/>
  <c r="AP1177" i="13"/>
  <c r="AQ1177" i="13"/>
  <c r="AR1177" i="13"/>
  <c r="AP1178" i="13"/>
  <c r="AQ1178" i="13"/>
  <c r="AR1178" i="13"/>
  <c r="AP1179" i="13"/>
  <c r="AQ1179" i="13"/>
  <c r="AR1179" i="13"/>
  <c r="AP1180" i="13"/>
  <c r="AQ1180" i="13"/>
  <c r="AR1180" i="13"/>
  <c r="AP1181" i="13"/>
  <c r="AQ1181" i="13"/>
  <c r="AR1181" i="13"/>
  <c r="AP1182" i="13"/>
  <c r="AQ1182" i="13"/>
  <c r="AR1182" i="13"/>
  <c r="AP1183" i="13"/>
  <c r="AQ1183" i="13"/>
  <c r="AR1183" i="13"/>
  <c r="AP1184" i="13"/>
  <c r="AQ1184" i="13"/>
  <c r="AR1184" i="13"/>
  <c r="AP1185" i="13"/>
  <c r="AQ1185" i="13"/>
  <c r="AR1185" i="13"/>
  <c r="AP1186" i="13"/>
  <c r="AQ1186" i="13"/>
  <c r="AR1186" i="13"/>
  <c r="AP1187" i="13"/>
  <c r="AQ1187" i="13"/>
  <c r="AR1187" i="13"/>
  <c r="AP1188" i="13"/>
  <c r="AQ1188" i="13"/>
  <c r="AR1188" i="13"/>
  <c r="AP1189" i="13"/>
  <c r="AQ1189" i="13"/>
  <c r="AR1189" i="13"/>
  <c r="AP1190" i="13"/>
  <c r="AQ1190" i="13"/>
  <c r="AR1190" i="13"/>
  <c r="AP1191" i="13"/>
  <c r="AQ1191" i="13"/>
  <c r="AR1191" i="13"/>
  <c r="AP1192" i="13"/>
  <c r="AQ1192" i="13"/>
  <c r="AR1192" i="13"/>
  <c r="AP1193" i="13"/>
  <c r="AQ1193" i="13"/>
  <c r="AR1193" i="13"/>
  <c r="AP1194" i="13"/>
  <c r="AQ1194" i="13"/>
  <c r="AR1194" i="13"/>
  <c r="AP1195" i="13"/>
  <c r="AQ1195" i="13"/>
  <c r="AR1195" i="13"/>
  <c r="AP1196" i="13"/>
  <c r="AQ1196" i="13"/>
  <c r="AR1196" i="13"/>
  <c r="AP1197" i="13"/>
  <c r="AQ1197" i="13"/>
  <c r="AR1197" i="13"/>
  <c r="AP1198" i="13"/>
  <c r="AQ1198" i="13"/>
  <c r="AR1198" i="13"/>
  <c r="AP1199" i="13"/>
  <c r="AQ1199" i="13"/>
  <c r="AR1199" i="13"/>
  <c r="AP1200" i="13"/>
  <c r="AQ1200" i="13"/>
  <c r="AR1200" i="13"/>
  <c r="AP1201" i="13"/>
  <c r="AQ1201" i="13"/>
  <c r="AR1201" i="13"/>
  <c r="AP1202" i="13"/>
  <c r="AQ1202" i="13"/>
  <c r="AR1202" i="13"/>
  <c r="AP1203" i="13"/>
  <c r="AQ1203" i="13"/>
  <c r="AR1203" i="13"/>
  <c r="AP1204" i="13"/>
  <c r="AQ1204" i="13"/>
  <c r="AR1204" i="13"/>
  <c r="AP1205" i="13"/>
  <c r="AQ1205" i="13"/>
  <c r="AR1205" i="13"/>
  <c r="AP1206" i="13"/>
  <c r="AQ1206" i="13"/>
  <c r="AR1206" i="13"/>
  <c r="AP1207" i="13"/>
  <c r="AQ1207" i="13"/>
  <c r="AR1207" i="13"/>
  <c r="AP1208" i="13"/>
  <c r="AQ1208" i="13"/>
  <c r="AR1208" i="13"/>
  <c r="AP1209" i="13"/>
  <c r="AQ1209" i="13"/>
  <c r="AR1209" i="13"/>
  <c r="AP1210" i="13"/>
  <c r="AQ1210" i="13"/>
  <c r="AR1210" i="13"/>
  <c r="AP1211" i="13"/>
  <c r="AQ1211" i="13"/>
  <c r="AR1211" i="13"/>
  <c r="AP1212" i="13"/>
  <c r="AQ1212" i="13"/>
  <c r="AR1212" i="13"/>
  <c r="AP1213" i="13"/>
  <c r="AQ1213" i="13"/>
  <c r="AR1213" i="13"/>
  <c r="AP1214" i="13"/>
  <c r="AQ1214" i="13"/>
  <c r="AR1214" i="13"/>
  <c r="AP1215" i="13"/>
  <c r="AQ1215" i="13"/>
  <c r="AR1215" i="13"/>
  <c r="AP1216" i="13"/>
  <c r="AQ1216" i="13"/>
  <c r="AR1216" i="13"/>
  <c r="AP1217" i="13"/>
  <c r="AQ1217" i="13"/>
  <c r="AR1217" i="13"/>
  <c r="AP1218" i="13"/>
  <c r="AQ1218" i="13"/>
  <c r="AR1218" i="13"/>
  <c r="AP1219" i="13"/>
  <c r="AQ1219" i="13"/>
  <c r="AR1219" i="13"/>
  <c r="AP1220" i="13"/>
  <c r="AQ1220" i="13"/>
  <c r="AR1220" i="13"/>
  <c r="AP1221" i="13"/>
  <c r="AQ1221" i="13"/>
  <c r="AR1221" i="13"/>
  <c r="AP1222" i="13"/>
  <c r="AQ1222" i="13"/>
  <c r="AR1222" i="13"/>
  <c r="AP1223" i="13"/>
  <c r="AQ1223" i="13"/>
  <c r="AR1223" i="13"/>
  <c r="AP1224" i="13"/>
  <c r="AQ1224" i="13"/>
  <c r="AR1224" i="13"/>
  <c r="AP1225" i="13"/>
  <c r="AQ1225" i="13"/>
  <c r="AR1225" i="13"/>
  <c r="AP1226" i="13"/>
  <c r="AQ1226" i="13"/>
  <c r="AR1226" i="13"/>
  <c r="AP1227" i="13"/>
  <c r="AQ1227" i="13"/>
  <c r="AR1227" i="13"/>
  <c r="AP1228" i="13"/>
  <c r="AQ1228" i="13"/>
  <c r="AR1228" i="13"/>
  <c r="AP1229" i="13"/>
  <c r="AQ1229" i="13"/>
  <c r="AR1229" i="13"/>
  <c r="AP1230" i="13"/>
  <c r="AQ1230" i="13"/>
  <c r="AR1230" i="13"/>
  <c r="AP1231" i="13"/>
  <c r="AQ1231" i="13"/>
  <c r="AR1231" i="13"/>
  <c r="AP1232" i="13"/>
  <c r="AQ1232" i="13"/>
  <c r="AR1232" i="13"/>
  <c r="AP1233" i="13"/>
  <c r="AQ1233" i="13"/>
  <c r="AR1233" i="13"/>
  <c r="AP1234" i="13"/>
  <c r="AQ1234" i="13"/>
  <c r="AR1234" i="13"/>
  <c r="AP1235" i="13"/>
  <c r="AQ1235" i="13"/>
  <c r="AR1235" i="13"/>
  <c r="AP1236" i="13"/>
  <c r="AQ1236" i="13"/>
  <c r="AR1236" i="13"/>
  <c r="AP1237" i="13"/>
  <c r="AQ1237" i="13"/>
  <c r="AR1237" i="13"/>
  <c r="AP1238" i="13"/>
  <c r="AQ1238" i="13"/>
  <c r="AR1238" i="13"/>
  <c r="AP1239" i="13"/>
  <c r="AQ1239" i="13"/>
  <c r="AR1239" i="13"/>
  <c r="AP1240" i="13"/>
  <c r="AQ1240" i="13"/>
  <c r="AR1240" i="13"/>
  <c r="AP1241" i="13"/>
  <c r="AQ1241" i="13"/>
  <c r="AR1241" i="13"/>
  <c r="AP1242" i="13"/>
  <c r="AQ1242" i="13"/>
  <c r="AR1242" i="13"/>
  <c r="AP1243" i="13"/>
  <c r="AQ1243" i="13"/>
  <c r="AR1243" i="13"/>
  <c r="AP1244" i="13"/>
  <c r="AQ1244" i="13"/>
  <c r="AR1244" i="13"/>
  <c r="AP1245" i="13"/>
  <c r="AQ1245" i="13"/>
  <c r="AR1245" i="13"/>
  <c r="AP1246" i="13"/>
  <c r="AQ1246" i="13"/>
  <c r="AR1246" i="13"/>
  <c r="AP1247" i="13"/>
  <c r="AQ1247" i="13"/>
  <c r="AR1247" i="13"/>
  <c r="AP1248" i="13"/>
  <c r="AQ1248" i="13"/>
  <c r="AR1248" i="13"/>
  <c r="AP1249" i="13"/>
  <c r="AQ1249" i="13"/>
  <c r="AR1249" i="13"/>
  <c r="AP1250" i="13"/>
  <c r="AQ1250" i="13"/>
  <c r="AR1250" i="13"/>
  <c r="AP1251" i="13"/>
  <c r="AQ1251" i="13"/>
  <c r="AR1251" i="13"/>
  <c r="AP1252" i="13"/>
  <c r="AQ1252" i="13"/>
  <c r="AR1252" i="13"/>
  <c r="AP1253" i="13"/>
  <c r="AQ1253" i="13"/>
  <c r="AR1253" i="13"/>
  <c r="AP1254" i="13"/>
  <c r="AQ1254" i="13"/>
  <c r="AR1254" i="13"/>
  <c r="AP1255" i="13"/>
  <c r="AQ1255" i="13"/>
  <c r="AR1255" i="13"/>
  <c r="AP1256" i="13"/>
  <c r="AQ1256" i="13"/>
  <c r="AR1256" i="13"/>
  <c r="AP1257" i="13"/>
  <c r="AQ1257" i="13"/>
  <c r="AR1257" i="13"/>
  <c r="AP1258" i="13"/>
  <c r="AQ1258" i="13"/>
  <c r="AR1258" i="13"/>
  <c r="AP1259" i="13"/>
  <c r="AQ1259" i="13"/>
  <c r="AR1259" i="13"/>
  <c r="AP1260" i="13"/>
  <c r="AQ1260" i="13"/>
  <c r="AR1260" i="13"/>
  <c r="AP1261" i="13"/>
  <c r="AQ1261" i="13"/>
  <c r="AR1261" i="13"/>
  <c r="AP1262" i="13"/>
  <c r="AQ1262" i="13"/>
  <c r="AR1262" i="13"/>
  <c r="AP1263" i="13"/>
  <c r="AQ1263" i="13"/>
  <c r="AR1263" i="13"/>
  <c r="AP1264" i="13"/>
  <c r="AQ1264" i="13"/>
  <c r="AR1264" i="13"/>
  <c r="AP1265" i="13"/>
  <c r="AQ1265" i="13"/>
  <c r="AR1265" i="13"/>
  <c r="AP1266" i="13"/>
  <c r="AQ1266" i="13"/>
  <c r="AR1266" i="13"/>
  <c r="AP1267" i="13"/>
  <c r="AQ1267" i="13"/>
  <c r="AR1267" i="13"/>
  <c r="AP1268" i="13"/>
  <c r="AQ1268" i="13"/>
  <c r="AR1268" i="13"/>
  <c r="AP1269" i="13"/>
  <c r="AQ1269" i="13"/>
  <c r="AR1269" i="13"/>
  <c r="AP1270" i="13"/>
  <c r="AQ1270" i="13"/>
  <c r="AR1270" i="13"/>
  <c r="AP1271" i="13"/>
  <c r="AQ1271" i="13"/>
  <c r="AR1271" i="13"/>
  <c r="AP1272" i="13"/>
  <c r="AQ1272" i="13"/>
  <c r="AR1272" i="13"/>
  <c r="AP1273" i="13"/>
  <c r="AQ1273" i="13"/>
  <c r="AR1273" i="13"/>
  <c r="AP1274" i="13"/>
  <c r="AQ1274" i="13"/>
  <c r="AR1274" i="13"/>
  <c r="AP1275" i="13"/>
  <c r="AQ1275" i="13"/>
  <c r="AR1275" i="13"/>
  <c r="AP1276" i="13"/>
  <c r="AQ1276" i="13"/>
  <c r="AR1276" i="13"/>
  <c r="AP1277" i="13"/>
  <c r="AQ1277" i="13"/>
  <c r="AR1277" i="13"/>
  <c r="AP1278" i="13"/>
  <c r="AQ1278" i="13"/>
  <c r="AR1278" i="13"/>
  <c r="AP1279" i="13"/>
  <c r="AQ1279" i="13"/>
  <c r="AR1279" i="13"/>
  <c r="AP1280" i="13"/>
  <c r="AQ1280" i="13"/>
  <c r="AR1280" i="13"/>
  <c r="AP1281" i="13"/>
  <c r="AQ1281" i="13"/>
  <c r="AR1281" i="13"/>
  <c r="AP1282" i="13"/>
  <c r="AQ1282" i="13"/>
  <c r="AR1282" i="13"/>
  <c r="AP1283" i="13"/>
  <c r="AQ1283" i="13"/>
  <c r="AR1283" i="13"/>
  <c r="AP1284" i="13"/>
  <c r="AQ1284" i="13"/>
  <c r="AR1284" i="13"/>
  <c r="AP1285" i="13"/>
  <c r="AQ1285" i="13"/>
  <c r="AR1285" i="13"/>
  <c r="AP1286" i="13"/>
  <c r="AQ1286" i="13"/>
  <c r="AR1286" i="13"/>
  <c r="AP1287" i="13"/>
  <c r="AQ1287" i="13"/>
  <c r="AR1287" i="13"/>
  <c r="AP1288" i="13"/>
  <c r="AQ1288" i="13"/>
  <c r="AR1288" i="13"/>
  <c r="AP1289" i="13"/>
  <c r="AQ1289" i="13"/>
  <c r="AR1289" i="13"/>
  <c r="AP1290" i="13"/>
  <c r="AQ1290" i="13"/>
  <c r="AR1290" i="13"/>
  <c r="AP1291" i="13"/>
  <c r="AQ1291" i="13"/>
  <c r="AR1291" i="13"/>
  <c r="AP1292" i="13"/>
  <c r="AQ1292" i="13"/>
  <c r="AR1292" i="13"/>
  <c r="AP1293" i="13"/>
  <c r="AQ1293" i="13"/>
  <c r="AR1293" i="13"/>
  <c r="AP1294" i="13"/>
  <c r="AQ1294" i="13"/>
  <c r="AR1294" i="13"/>
  <c r="AP1295" i="13"/>
  <c r="AQ1295" i="13"/>
  <c r="AR1295" i="13"/>
  <c r="AP1296" i="13"/>
  <c r="AQ1296" i="13"/>
  <c r="AR1296" i="13"/>
  <c r="AP1297" i="13"/>
  <c r="AQ1297" i="13"/>
  <c r="AR1297" i="13"/>
  <c r="AP1298" i="13"/>
  <c r="AQ1298" i="13"/>
  <c r="AR1298" i="13"/>
  <c r="AP1299" i="13"/>
  <c r="AQ1299" i="13"/>
  <c r="AR1299" i="13"/>
  <c r="AP1300" i="13"/>
  <c r="AQ1300" i="13"/>
  <c r="AR1300" i="13"/>
  <c r="AP1301" i="13"/>
  <c r="AQ1301" i="13"/>
  <c r="AR1301" i="13"/>
  <c r="AP1302" i="13"/>
  <c r="AQ1302" i="13"/>
  <c r="AR1302" i="13"/>
  <c r="AP1303" i="13"/>
  <c r="AQ1303" i="13"/>
  <c r="AR1303" i="13"/>
  <c r="AP1304" i="13"/>
  <c r="AQ1304" i="13"/>
  <c r="AR1304" i="13"/>
  <c r="AP1305" i="13"/>
  <c r="AQ1305" i="13"/>
  <c r="AR1305" i="13"/>
  <c r="AP1306" i="13"/>
  <c r="AQ1306" i="13"/>
  <c r="AR1306" i="13"/>
  <c r="AP1307" i="13"/>
  <c r="AQ1307" i="13"/>
  <c r="AR1307" i="13"/>
  <c r="AP1308" i="13"/>
  <c r="AQ1308" i="13"/>
  <c r="AR1308" i="13"/>
  <c r="AP1309" i="13"/>
  <c r="AQ1309" i="13"/>
  <c r="AR1309" i="13"/>
  <c r="AP1310" i="13"/>
  <c r="AQ1310" i="13"/>
  <c r="AR1310" i="13"/>
  <c r="AP1311" i="13"/>
  <c r="AQ1311" i="13"/>
  <c r="AR1311" i="13"/>
  <c r="AP1312" i="13"/>
  <c r="AQ1312" i="13"/>
  <c r="AR1312" i="13"/>
  <c r="AP1313" i="13"/>
  <c r="AQ1313" i="13"/>
  <c r="AR1313" i="13"/>
  <c r="AP1314" i="13"/>
  <c r="AQ1314" i="13"/>
  <c r="AR1314" i="13"/>
  <c r="AP1315" i="13"/>
  <c r="AQ1315" i="13"/>
  <c r="AR1315" i="13"/>
  <c r="AP1316" i="13"/>
  <c r="AQ1316" i="13"/>
  <c r="AR1316" i="13"/>
  <c r="AP1317" i="13"/>
  <c r="AQ1317" i="13"/>
  <c r="AR1317" i="13"/>
  <c r="AP1318" i="13"/>
  <c r="AQ1318" i="13"/>
  <c r="AR1318" i="13"/>
  <c r="AP1319" i="13"/>
  <c r="AQ1319" i="13"/>
  <c r="AR1319" i="13"/>
  <c r="AP1320" i="13"/>
  <c r="AQ1320" i="13"/>
  <c r="AR1320" i="13"/>
  <c r="AP1321" i="13"/>
  <c r="AQ1321" i="13"/>
  <c r="AR1321" i="13"/>
  <c r="AP1322" i="13"/>
  <c r="AQ1322" i="13"/>
  <c r="AR1322" i="13"/>
  <c r="AP1323" i="13"/>
  <c r="AQ1323" i="13"/>
  <c r="AR1323" i="13"/>
  <c r="AP1324" i="13"/>
  <c r="AQ1324" i="13"/>
  <c r="AR1324" i="13"/>
  <c r="AP1325" i="13"/>
  <c r="AQ1325" i="13"/>
  <c r="AR1325" i="13"/>
  <c r="AP1326" i="13"/>
  <c r="AQ1326" i="13"/>
  <c r="AR1326" i="13"/>
  <c r="AP1327" i="13"/>
  <c r="AQ1327" i="13"/>
  <c r="AR1327" i="13"/>
  <c r="AP1328" i="13"/>
  <c r="AQ1328" i="13"/>
  <c r="AR1328" i="13"/>
  <c r="AP1329" i="13"/>
  <c r="AQ1329" i="13"/>
  <c r="AR1329" i="13"/>
  <c r="AP1330" i="13"/>
  <c r="AQ1330" i="13"/>
  <c r="AR1330" i="13"/>
  <c r="AP1331" i="13"/>
  <c r="AQ1331" i="13"/>
  <c r="AR1331" i="13"/>
  <c r="AP1332" i="13"/>
  <c r="AQ1332" i="13"/>
  <c r="AR1332" i="13"/>
  <c r="AP1333" i="13"/>
  <c r="AQ1333" i="13"/>
  <c r="AR1333" i="13"/>
  <c r="AP1334" i="13"/>
  <c r="AQ1334" i="13"/>
  <c r="AR1334" i="13"/>
  <c r="AP1335" i="13"/>
  <c r="AQ1335" i="13"/>
  <c r="AR1335" i="13"/>
  <c r="AP1336" i="13"/>
  <c r="AQ1336" i="13"/>
  <c r="AR1336" i="13"/>
  <c r="AP1337" i="13"/>
  <c r="AQ1337" i="13"/>
  <c r="AR1337" i="13"/>
  <c r="AP1338" i="13"/>
  <c r="AQ1338" i="13"/>
  <c r="AR1338" i="13"/>
  <c r="AP1339" i="13"/>
  <c r="AQ1339" i="13"/>
  <c r="AR1339" i="13"/>
  <c r="AP1340" i="13"/>
  <c r="AQ1340" i="13"/>
  <c r="AR1340" i="13"/>
  <c r="AP1341" i="13"/>
  <c r="AQ1341" i="13"/>
  <c r="AR1341" i="13"/>
  <c r="AP1342" i="13"/>
  <c r="AQ1342" i="13"/>
  <c r="AR1342" i="13"/>
  <c r="AP1343" i="13"/>
  <c r="AQ1343" i="13"/>
  <c r="AR1343" i="13"/>
  <c r="AP1344" i="13"/>
  <c r="AQ1344" i="13"/>
  <c r="AR1344" i="13"/>
  <c r="AP1345" i="13"/>
  <c r="AQ1345" i="13"/>
  <c r="AR1345" i="13"/>
  <c r="AP1346" i="13"/>
  <c r="AQ1346" i="13"/>
  <c r="AR1346" i="13"/>
  <c r="AP1347" i="13"/>
  <c r="AQ1347" i="13"/>
  <c r="AR1347" i="13"/>
  <c r="AP1348" i="13"/>
  <c r="AQ1348" i="13"/>
  <c r="AR1348" i="13"/>
  <c r="AP1349" i="13"/>
  <c r="AQ1349" i="13"/>
  <c r="AR1349" i="13"/>
  <c r="AP1350" i="13"/>
  <c r="AQ1350" i="13"/>
  <c r="AR1350" i="13"/>
  <c r="AP1351" i="13"/>
  <c r="AQ1351" i="13"/>
  <c r="AR1351" i="13"/>
  <c r="AP1352" i="13"/>
  <c r="AQ1352" i="13"/>
  <c r="AR1352" i="13"/>
  <c r="AP1353" i="13"/>
  <c r="AQ1353" i="13"/>
  <c r="AR1353" i="13"/>
  <c r="AP1354" i="13"/>
  <c r="AQ1354" i="13"/>
  <c r="AR1354" i="13"/>
  <c r="AP1355" i="13"/>
  <c r="AQ1355" i="13"/>
  <c r="AR1355" i="13"/>
  <c r="AP1356" i="13"/>
  <c r="AQ1356" i="13"/>
  <c r="AR1356" i="13"/>
  <c r="AP1357" i="13"/>
  <c r="AQ1357" i="13"/>
  <c r="AR1357" i="13"/>
  <c r="AP1358" i="13"/>
  <c r="AQ1358" i="13"/>
  <c r="AR1358" i="13"/>
  <c r="AP1359" i="13"/>
  <c r="AQ1359" i="13"/>
  <c r="AR1359" i="13"/>
  <c r="AP1360" i="13"/>
  <c r="AQ1360" i="13"/>
  <c r="AR1360" i="13"/>
  <c r="AP1361" i="13"/>
  <c r="AQ1361" i="13"/>
  <c r="AR1361" i="13"/>
  <c r="AP1362" i="13"/>
  <c r="AQ1362" i="13"/>
  <c r="AR1362" i="13"/>
  <c r="AP1363" i="13"/>
  <c r="AQ1363" i="13"/>
  <c r="AR1363" i="13"/>
  <c r="AP1364" i="13"/>
  <c r="AQ1364" i="13"/>
  <c r="AR1364" i="13"/>
  <c r="AP1365" i="13"/>
  <c r="AQ1365" i="13"/>
  <c r="AR1365" i="13"/>
  <c r="AP1366" i="13"/>
  <c r="AQ1366" i="13"/>
  <c r="AR1366" i="13"/>
  <c r="AP1367" i="13"/>
  <c r="AQ1367" i="13"/>
  <c r="AR1367" i="13"/>
  <c r="AP1368" i="13"/>
  <c r="AQ1368" i="13"/>
  <c r="AR1368" i="13"/>
  <c r="AP1369" i="13"/>
  <c r="AQ1369" i="13"/>
  <c r="AR1369" i="13"/>
  <c r="AP1370" i="13"/>
  <c r="AQ1370" i="13"/>
  <c r="AR1370" i="13"/>
  <c r="AP1371" i="13"/>
  <c r="AQ1371" i="13"/>
  <c r="AR1371" i="13"/>
  <c r="AP1372" i="13"/>
  <c r="AQ1372" i="13"/>
  <c r="AR1372" i="13"/>
  <c r="AP1373" i="13"/>
  <c r="AQ1373" i="13"/>
  <c r="AR1373" i="13"/>
  <c r="AP1374" i="13"/>
  <c r="AQ1374" i="13"/>
  <c r="AR1374" i="13"/>
  <c r="AP1375" i="13"/>
  <c r="AQ1375" i="13"/>
  <c r="AR1375" i="13"/>
  <c r="AP1376" i="13"/>
  <c r="AQ1376" i="13"/>
  <c r="AR1376" i="13"/>
  <c r="AP1377" i="13"/>
  <c r="AQ1377" i="13"/>
  <c r="AR1377" i="13"/>
  <c r="AP1378" i="13"/>
  <c r="AQ1378" i="13"/>
  <c r="AR1378" i="13"/>
  <c r="AP1379" i="13"/>
  <c r="AQ1379" i="13"/>
  <c r="AR1379" i="13"/>
  <c r="AP1380" i="13"/>
  <c r="AQ1380" i="13"/>
  <c r="AR1380" i="13"/>
  <c r="AP1381" i="13"/>
  <c r="AQ1381" i="13"/>
  <c r="AR1381" i="13"/>
  <c r="AP1382" i="13"/>
  <c r="AQ1382" i="13"/>
  <c r="AR1382" i="13"/>
  <c r="AP1383" i="13"/>
  <c r="AQ1383" i="13"/>
  <c r="AR1383" i="13"/>
  <c r="AP1384" i="13"/>
  <c r="AQ1384" i="13"/>
  <c r="AR1384" i="13"/>
  <c r="AP1385" i="13"/>
  <c r="AQ1385" i="13"/>
  <c r="AR1385" i="13"/>
  <c r="AP1386" i="13"/>
  <c r="AQ1386" i="13"/>
  <c r="AR1386" i="13"/>
  <c r="AP1387" i="13"/>
  <c r="AQ1387" i="13"/>
  <c r="AR1387" i="13"/>
  <c r="AP1388" i="13"/>
  <c r="AQ1388" i="13"/>
  <c r="AR1388" i="13"/>
  <c r="AP1389" i="13"/>
  <c r="AQ1389" i="13"/>
  <c r="AR1389" i="13"/>
  <c r="AP1390" i="13"/>
  <c r="AQ1390" i="13"/>
  <c r="AR1390" i="13"/>
  <c r="AP1391" i="13"/>
  <c r="AQ1391" i="13"/>
  <c r="AR1391" i="13"/>
  <c r="AP1392" i="13"/>
  <c r="AQ1392" i="13"/>
  <c r="AR1392" i="13"/>
  <c r="AP1393" i="13"/>
  <c r="AQ1393" i="13"/>
  <c r="AR1393" i="13"/>
  <c r="AP1394" i="13"/>
  <c r="AQ1394" i="13"/>
  <c r="AR1394" i="13"/>
  <c r="AP1395" i="13"/>
  <c r="AQ1395" i="13"/>
  <c r="AR1395" i="13"/>
  <c r="AP1396" i="13"/>
  <c r="AQ1396" i="13"/>
  <c r="AR1396" i="13"/>
  <c r="AP1397" i="13"/>
  <c r="AQ1397" i="13"/>
  <c r="AR1397" i="13"/>
  <c r="AP1398" i="13"/>
  <c r="AQ1398" i="13"/>
  <c r="AR1398" i="13"/>
  <c r="AP1399" i="13"/>
  <c r="AQ1399" i="13"/>
  <c r="AR1399" i="13"/>
  <c r="AP1400" i="13"/>
  <c r="AQ1400" i="13"/>
  <c r="AR1400" i="13"/>
  <c r="AP1401" i="13"/>
  <c r="AQ1401" i="13"/>
  <c r="AR1401" i="13"/>
  <c r="AP1402" i="13"/>
  <c r="AQ1402" i="13"/>
  <c r="AR1402" i="13"/>
  <c r="AP1403" i="13"/>
  <c r="AQ1403" i="13"/>
  <c r="AR1403" i="13"/>
  <c r="AP1404" i="13"/>
  <c r="AQ1404" i="13"/>
  <c r="AR1404" i="13"/>
  <c r="AP1405" i="13"/>
  <c r="AQ1405" i="13"/>
  <c r="AR1405" i="13"/>
  <c r="AP1406" i="13"/>
  <c r="AQ1406" i="13"/>
  <c r="AR1406" i="13"/>
  <c r="AP1407" i="13"/>
  <c r="AQ1407" i="13"/>
  <c r="AR1407" i="13"/>
  <c r="AP1408" i="13"/>
  <c r="AQ1408" i="13"/>
  <c r="AR1408" i="13"/>
  <c r="AP1409" i="13"/>
  <c r="AQ1409" i="13"/>
  <c r="AR1409" i="13"/>
  <c r="AP1410" i="13"/>
  <c r="AQ1410" i="13"/>
  <c r="AR1410" i="13"/>
  <c r="AP1411" i="13"/>
  <c r="AQ1411" i="13"/>
  <c r="AR1411" i="13"/>
  <c r="AP1412" i="13"/>
  <c r="AQ1412" i="13"/>
  <c r="AR1412" i="13"/>
  <c r="AP1413" i="13"/>
  <c r="AQ1413" i="13"/>
  <c r="AR1413" i="13"/>
  <c r="AP1414" i="13"/>
  <c r="AQ1414" i="13"/>
  <c r="AR1414" i="13"/>
  <c r="AP1415" i="13"/>
  <c r="AQ1415" i="13"/>
  <c r="AR1415" i="13"/>
  <c r="AP1416" i="13"/>
  <c r="AQ1416" i="13"/>
  <c r="AR1416" i="13"/>
  <c r="AP1417" i="13"/>
  <c r="AQ1417" i="13"/>
  <c r="AR1417" i="13"/>
  <c r="AP1418" i="13"/>
  <c r="AQ1418" i="13"/>
  <c r="AR1418" i="13"/>
  <c r="AP1419" i="13"/>
  <c r="AQ1419" i="13"/>
  <c r="AR1419" i="13"/>
  <c r="AP1420" i="13"/>
  <c r="AQ1420" i="13"/>
  <c r="AR1420" i="13"/>
  <c r="AP1421" i="13"/>
  <c r="AQ1421" i="13"/>
  <c r="AR1421" i="13"/>
  <c r="AP1422" i="13"/>
  <c r="AQ1422" i="13"/>
  <c r="AR1422" i="13"/>
  <c r="AP1423" i="13"/>
  <c r="AQ1423" i="13"/>
  <c r="AR1423" i="13"/>
  <c r="AP1424" i="13"/>
  <c r="AQ1424" i="13"/>
  <c r="AR1424" i="13"/>
  <c r="AP1425" i="13"/>
  <c r="AQ1425" i="13"/>
  <c r="AR1425" i="13"/>
  <c r="AP1426" i="13"/>
  <c r="AQ1426" i="13"/>
  <c r="AR1426" i="13"/>
  <c r="AP1427" i="13"/>
  <c r="AQ1427" i="13"/>
  <c r="AR1427" i="13"/>
  <c r="AP1428" i="13"/>
  <c r="AQ1428" i="13"/>
  <c r="AR1428" i="13"/>
  <c r="AP1429" i="13"/>
  <c r="AQ1429" i="13"/>
  <c r="AR1429" i="13"/>
  <c r="AP1430" i="13"/>
  <c r="AQ1430" i="13"/>
  <c r="AR1430" i="13"/>
  <c r="AP1431" i="13"/>
  <c r="AQ1431" i="13"/>
  <c r="AR1431" i="13"/>
  <c r="AP1432" i="13"/>
  <c r="AQ1432" i="13"/>
  <c r="AR1432" i="13"/>
  <c r="AP1433" i="13"/>
  <c r="AQ1433" i="13"/>
  <c r="AR1433" i="13"/>
  <c r="AP1434" i="13"/>
  <c r="AQ1434" i="13"/>
  <c r="AR1434" i="13"/>
  <c r="AP1435" i="13"/>
  <c r="AQ1435" i="13"/>
  <c r="AR1435" i="13"/>
  <c r="AP1436" i="13"/>
  <c r="AQ1436" i="13"/>
  <c r="AR1436" i="13"/>
  <c r="AP1437" i="13"/>
  <c r="AQ1437" i="13"/>
  <c r="AR1437" i="13"/>
  <c r="AP1438" i="13"/>
  <c r="AQ1438" i="13"/>
  <c r="AR1438" i="13"/>
  <c r="AP1439" i="13"/>
  <c r="AQ1439" i="13"/>
  <c r="AR1439" i="13"/>
  <c r="AP1440" i="13"/>
  <c r="AQ1440" i="13"/>
  <c r="AR1440" i="13"/>
  <c r="AP1441" i="13"/>
  <c r="AQ1441" i="13"/>
  <c r="AR1441" i="13"/>
  <c r="AP1442" i="13"/>
  <c r="AQ1442" i="13"/>
  <c r="AR1442" i="13"/>
  <c r="AP1443" i="13"/>
  <c r="AQ1443" i="13"/>
  <c r="AR1443" i="13"/>
  <c r="AP1444" i="13"/>
  <c r="AQ1444" i="13"/>
  <c r="AR1444" i="13"/>
  <c r="AP1445" i="13"/>
  <c r="AQ1445" i="13"/>
  <c r="AR1445" i="13"/>
  <c r="AP1446" i="13"/>
  <c r="AQ1446" i="13"/>
  <c r="AR1446" i="13"/>
  <c r="AP1447" i="13"/>
  <c r="AQ1447" i="13"/>
  <c r="AR1447" i="13"/>
  <c r="AP1448" i="13"/>
  <c r="AQ1448" i="13"/>
  <c r="AR1448" i="13"/>
  <c r="AP1449" i="13"/>
  <c r="AQ1449" i="13"/>
  <c r="AR1449" i="13"/>
  <c r="AP1450" i="13"/>
  <c r="AQ1450" i="13"/>
  <c r="AR1450" i="13"/>
  <c r="AP1451" i="13"/>
  <c r="AQ1451" i="13"/>
  <c r="AR1451" i="13"/>
  <c r="AP1452" i="13"/>
  <c r="AQ1452" i="13"/>
  <c r="AR1452" i="13"/>
  <c r="AP1453" i="13"/>
  <c r="AQ1453" i="13"/>
  <c r="AR1453" i="13"/>
  <c r="AP1454" i="13"/>
  <c r="AQ1454" i="13"/>
  <c r="AR1454" i="13"/>
  <c r="AP1455" i="13"/>
  <c r="AQ1455" i="13"/>
  <c r="AR1455" i="13"/>
  <c r="AP1456" i="13"/>
  <c r="AQ1456" i="13"/>
  <c r="AR1456" i="13"/>
  <c r="AP1457" i="13"/>
  <c r="AQ1457" i="13"/>
  <c r="AR1457" i="13"/>
  <c r="AP1458" i="13"/>
  <c r="AQ1458" i="13"/>
  <c r="AR1458" i="13"/>
  <c r="AP1459" i="13"/>
  <c r="AQ1459" i="13"/>
  <c r="AR1459" i="13"/>
  <c r="AP1460" i="13"/>
  <c r="AQ1460" i="13"/>
  <c r="AR1460" i="13"/>
  <c r="AP1461" i="13"/>
  <c r="AQ1461" i="13"/>
  <c r="AR1461" i="13"/>
  <c r="AP1462" i="13"/>
  <c r="AQ1462" i="13"/>
  <c r="AR1462" i="13"/>
  <c r="AP1463" i="13"/>
  <c r="AQ1463" i="13"/>
  <c r="AR1463" i="13"/>
  <c r="AP1464" i="13"/>
  <c r="AQ1464" i="13"/>
  <c r="AR1464" i="13"/>
  <c r="AP1465" i="13"/>
  <c r="AQ1465" i="13"/>
  <c r="AR1465" i="13"/>
  <c r="AP1466" i="13"/>
  <c r="AQ1466" i="13"/>
  <c r="AR1466" i="13"/>
  <c r="AP1467" i="13"/>
  <c r="AQ1467" i="13"/>
  <c r="AR1467" i="13"/>
  <c r="AP1468" i="13"/>
  <c r="AQ1468" i="13"/>
  <c r="AR1468" i="13"/>
  <c r="AP1469" i="13"/>
  <c r="AQ1469" i="13"/>
  <c r="AR1469" i="13"/>
  <c r="AP1470" i="13"/>
  <c r="AQ1470" i="13"/>
  <c r="AR1470" i="13"/>
  <c r="AP1471" i="13"/>
  <c r="AQ1471" i="13"/>
  <c r="AR1471" i="13"/>
  <c r="AP1472" i="13"/>
  <c r="AQ1472" i="13"/>
  <c r="AR1472" i="13"/>
  <c r="AP1473" i="13"/>
  <c r="AQ1473" i="13"/>
  <c r="AR1473" i="13"/>
  <c r="AP1474" i="13"/>
  <c r="AQ1474" i="13"/>
  <c r="AR1474" i="13"/>
  <c r="AP1475" i="13"/>
  <c r="AQ1475" i="13"/>
  <c r="AR1475" i="13"/>
  <c r="AP1476" i="13"/>
  <c r="AQ1476" i="13"/>
  <c r="AR1476" i="13"/>
  <c r="AP1477" i="13"/>
  <c r="AQ1477" i="13"/>
  <c r="AR1477" i="13"/>
  <c r="AP1478" i="13"/>
  <c r="AQ1478" i="13"/>
  <c r="AR1478" i="13"/>
  <c r="AP1479" i="13"/>
  <c r="AQ1479" i="13"/>
  <c r="AR1479" i="13"/>
  <c r="AP1480" i="13"/>
  <c r="AQ1480" i="13"/>
  <c r="AR1480" i="13"/>
  <c r="AP1481" i="13"/>
  <c r="AQ1481" i="13"/>
  <c r="AR1481" i="13"/>
  <c r="AP1482" i="13"/>
  <c r="AQ1482" i="13"/>
  <c r="AR1482" i="13"/>
  <c r="AP1483" i="13"/>
  <c r="AQ1483" i="13"/>
  <c r="AR1483" i="13"/>
  <c r="AP1484" i="13"/>
  <c r="AQ1484" i="13"/>
  <c r="AR1484" i="13"/>
  <c r="AP1485" i="13"/>
  <c r="AQ1485" i="13"/>
  <c r="AR1485" i="13"/>
  <c r="AP1486" i="13"/>
  <c r="AQ1486" i="13"/>
  <c r="AR1486" i="13"/>
  <c r="AP1487" i="13"/>
  <c r="AQ1487" i="13"/>
  <c r="AR1487" i="13"/>
  <c r="AP1488" i="13"/>
  <c r="AQ1488" i="13"/>
  <c r="AR1488" i="13"/>
  <c r="AP1489" i="13"/>
  <c r="AQ1489" i="13"/>
  <c r="AR1489" i="13"/>
  <c r="AP1490" i="13"/>
  <c r="AQ1490" i="13"/>
  <c r="AR1490" i="13"/>
  <c r="AP1491" i="13"/>
  <c r="AQ1491" i="13"/>
  <c r="AR1491" i="13"/>
  <c r="AP1492" i="13"/>
  <c r="AQ1492" i="13"/>
  <c r="AR1492" i="13"/>
  <c r="AP1493" i="13"/>
  <c r="AQ1493" i="13"/>
  <c r="AR1493" i="13"/>
  <c r="AP1494" i="13"/>
  <c r="AQ1494" i="13"/>
  <c r="AR1494" i="13"/>
  <c r="AP1495" i="13"/>
  <c r="AQ1495" i="13"/>
  <c r="AR1495" i="13"/>
  <c r="AP1496" i="13"/>
  <c r="AQ1496" i="13"/>
  <c r="AR1496" i="13"/>
  <c r="AP1497" i="13"/>
  <c r="AQ1497" i="13"/>
  <c r="AR1497" i="13"/>
  <c r="AP1498" i="13"/>
  <c r="AQ1498" i="13"/>
  <c r="AR1498" i="13"/>
  <c r="AP1499" i="13"/>
  <c r="AQ1499" i="13"/>
  <c r="AR1499" i="13"/>
  <c r="AP1500" i="13"/>
  <c r="AQ1500" i="13"/>
  <c r="AR1500" i="13"/>
  <c r="AP1501" i="13"/>
  <c r="AQ1501" i="13"/>
  <c r="AR1501" i="13"/>
  <c r="AP1502" i="13"/>
  <c r="AQ1502" i="13"/>
  <c r="AR1502" i="13"/>
  <c r="AP1503" i="13"/>
  <c r="AQ1503" i="13"/>
  <c r="AR1503" i="13"/>
  <c r="AP1504" i="13"/>
  <c r="AQ1504" i="13"/>
  <c r="AR1504" i="13"/>
  <c r="AP1505" i="13"/>
  <c r="AQ1505" i="13"/>
  <c r="AR1505" i="13"/>
  <c r="AP1506" i="13"/>
  <c r="AQ1506" i="13"/>
  <c r="AR1506" i="13"/>
  <c r="AP1507" i="13"/>
  <c r="AQ1507" i="13"/>
  <c r="AR1507" i="13"/>
  <c r="AP1508" i="13"/>
  <c r="AQ1508" i="13"/>
  <c r="AR1508" i="13"/>
  <c r="AP1509" i="13"/>
  <c r="AQ1509" i="13"/>
  <c r="AR1509" i="13"/>
  <c r="AP1510" i="13"/>
  <c r="AQ1510" i="13"/>
  <c r="AR1510" i="13"/>
  <c r="AP1511" i="13"/>
  <c r="AQ1511" i="13"/>
  <c r="AR1511" i="13"/>
  <c r="AP1512" i="13"/>
  <c r="AQ1512" i="13"/>
  <c r="AR1512" i="13"/>
  <c r="AP1513" i="13"/>
  <c r="AQ1513" i="13"/>
  <c r="AR1513" i="13"/>
  <c r="AP1514" i="13"/>
  <c r="AQ1514" i="13"/>
  <c r="AR1514" i="13"/>
  <c r="AP1515" i="13"/>
  <c r="AQ1515" i="13"/>
  <c r="AR1515" i="13"/>
  <c r="AP1516" i="13"/>
  <c r="AQ1516" i="13"/>
  <c r="AR1516" i="13"/>
  <c r="AP1517" i="13"/>
  <c r="AQ1517" i="13"/>
  <c r="AR1517" i="13"/>
  <c r="AP1518" i="13"/>
  <c r="AQ1518" i="13"/>
  <c r="AR1518" i="13"/>
  <c r="AP1519" i="13"/>
  <c r="AQ1519" i="13"/>
  <c r="AR1519" i="13"/>
  <c r="AP1520" i="13"/>
  <c r="AQ1520" i="13"/>
  <c r="AR1520" i="13"/>
  <c r="AP1521" i="13"/>
  <c r="AQ1521" i="13"/>
  <c r="AR1521" i="13"/>
  <c r="AP1522" i="13"/>
  <c r="AQ1522" i="13"/>
  <c r="AR1522" i="13"/>
  <c r="AP1523" i="13"/>
  <c r="AQ1523" i="13"/>
  <c r="AR1523" i="13"/>
  <c r="AP1524" i="13"/>
  <c r="AQ1524" i="13"/>
  <c r="AR1524" i="13"/>
  <c r="AP1525" i="13"/>
  <c r="AQ1525" i="13"/>
  <c r="AR1525" i="13"/>
  <c r="AP1526" i="13"/>
  <c r="AQ1526" i="13"/>
  <c r="AR1526" i="13"/>
  <c r="AP1527" i="13"/>
  <c r="AQ1527" i="13"/>
  <c r="AR1527" i="13"/>
  <c r="AP1528" i="13"/>
  <c r="AQ1528" i="13"/>
  <c r="AR1528" i="13"/>
  <c r="AP1529" i="13"/>
  <c r="AQ1529" i="13"/>
  <c r="AR1529" i="13"/>
  <c r="AP1530" i="13"/>
  <c r="AQ1530" i="13"/>
  <c r="AR1530" i="13"/>
  <c r="AP1531" i="13"/>
  <c r="AQ1531" i="13"/>
  <c r="AR1531" i="13"/>
  <c r="AP1532" i="13"/>
  <c r="AQ1532" i="13"/>
  <c r="AR1532" i="13"/>
  <c r="AP1533" i="13"/>
  <c r="AQ1533" i="13"/>
  <c r="AR1533" i="13"/>
  <c r="AP1534" i="13"/>
  <c r="AQ1534" i="13"/>
  <c r="AR1534" i="13"/>
  <c r="AP1535" i="13"/>
  <c r="AQ1535" i="13"/>
  <c r="AR1535" i="13"/>
  <c r="AP1536" i="13"/>
  <c r="AQ1536" i="13"/>
  <c r="AR1536" i="13"/>
  <c r="AP1537" i="13"/>
  <c r="AQ1537" i="13"/>
  <c r="AR1537" i="13"/>
  <c r="AP1538" i="13"/>
  <c r="AQ1538" i="13"/>
  <c r="AR1538" i="13"/>
  <c r="AP1539" i="13"/>
  <c r="AQ1539" i="13"/>
  <c r="AR1539" i="13"/>
  <c r="AP1540" i="13"/>
  <c r="AQ1540" i="13"/>
  <c r="AR1540" i="13"/>
  <c r="AP1541" i="13"/>
  <c r="AQ1541" i="13"/>
  <c r="AR1541" i="13"/>
  <c r="AP1542" i="13"/>
  <c r="AQ1542" i="13"/>
  <c r="AR1542" i="13"/>
  <c r="AP1543" i="13"/>
  <c r="AQ1543" i="13"/>
  <c r="AR1543" i="13"/>
  <c r="AP1544" i="13"/>
  <c r="AQ1544" i="13"/>
  <c r="AR1544" i="13"/>
  <c r="AP1545" i="13"/>
  <c r="AQ1545" i="13"/>
  <c r="AR1545" i="13"/>
  <c r="AP1546" i="13"/>
  <c r="AQ1546" i="13"/>
  <c r="AR1546" i="13"/>
  <c r="AP1547" i="13"/>
  <c r="AQ1547" i="13"/>
  <c r="AR1547" i="13"/>
  <c r="AP1548" i="13"/>
  <c r="AQ1548" i="13"/>
  <c r="AR1548" i="13"/>
  <c r="AP1549" i="13"/>
  <c r="AQ1549" i="13"/>
  <c r="AR1549" i="13"/>
  <c r="AP1550" i="13"/>
  <c r="AQ1550" i="13"/>
  <c r="AR1550" i="13"/>
  <c r="AP1551" i="13"/>
  <c r="AQ1551" i="13"/>
  <c r="AR1551" i="13"/>
  <c r="AP1552" i="13"/>
  <c r="AQ1552" i="13"/>
  <c r="AR1552" i="13"/>
  <c r="AP1553" i="13"/>
  <c r="AQ1553" i="13"/>
  <c r="AR1553" i="13"/>
  <c r="AP1554" i="13"/>
  <c r="AQ1554" i="13"/>
  <c r="AR1554" i="13"/>
  <c r="AP1555" i="13"/>
  <c r="AQ1555" i="13"/>
  <c r="AR1555" i="13"/>
  <c r="AP1556" i="13"/>
  <c r="AQ1556" i="13"/>
  <c r="AR1556" i="13"/>
  <c r="AP1557" i="13"/>
  <c r="AQ1557" i="13"/>
  <c r="AR1557" i="13"/>
  <c r="AP1558" i="13"/>
  <c r="AQ1558" i="13"/>
  <c r="AR1558" i="13"/>
  <c r="AP1559" i="13"/>
  <c r="AQ1559" i="13"/>
  <c r="AR1559" i="13"/>
  <c r="AP1560" i="13"/>
  <c r="AQ1560" i="13"/>
  <c r="AR1560" i="13"/>
  <c r="AP1561" i="13"/>
  <c r="AQ1561" i="13"/>
  <c r="AR1561" i="13"/>
  <c r="AP1562" i="13"/>
  <c r="AQ1562" i="13"/>
  <c r="AR1562" i="13"/>
  <c r="AP1563" i="13"/>
  <c r="AQ1563" i="13"/>
  <c r="AR1563" i="13"/>
  <c r="AP1564" i="13"/>
  <c r="AQ1564" i="13"/>
  <c r="AR1564" i="13"/>
  <c r="AP1565" i="13"/>
  <c r="AQ1565" i="13"/>
  <c r="AR1565" i="13"/>
  <c r="AP1566" i="13"/>
  <c r="AQ1566" i="13"/>
  <c r="AR1566" i="13"/>
  <c r="AP1567" i="13"/>
  <c r="AQ1567" i="13"/>
  <c r="AR1567" i="13"/>
  <c r="AP1568" i="13"/>
  <c r="AQ1568" i="13"/>
  <c r="AR1568" i="13"/>
  <c r="AP1569" i="13"/>
  <c r="AQ1569" i="13"/>
  <c r="AR1569" i="13"/>
  <c r="AP1570" i="13"/>
  <c r="AQ1570" i="13"/>
  <c r="AR1570" i="13"/>
  <c r="AP1571" i="13"/>
  <c r="AQ1571" i="13"/>
  <c r="AR1571" i="13"/>
  <c r="AP1572" i="13"/>
  <c r="AQ1572" i="13"/>
  <c r="AR1572" i="13"/>
  <c r="AP1573" i="13"/>
  <c r="AQ1573" i="13"/>
  <c r="AR1573" i="13"/>
  <c r="AP1574" i="13"/>
  <c r="AQ1574" i="13"/>
  <c r="AR1574" i="13"/>
  <c r="AP1575" i="13"/>
  <c r="AQ1575" i="13"/>
  <c r="AR1575" i="13"/>
  <c r="AP1576" i="13"/>
  <c r="AQ1576" i="13"/>
  <c r="AR1576" i="13"/>
  <c r="AP1577" i="13"/>
  <c r="AQ1577" i="13"/>
  <c r="AR1577" i="13"/>
  <c r="AP1578" i="13"/>
  <c r="AQ1578" i="13"/>
  <c r="AR1578" i="13"/>
  <c r="AP1579" i="13"/>
  <c r="AQ1579" i="13"/>
  <c r="AR1579" i="13"/>
  <c r="AP1580" i="13"/>
  <c r="AQ1580" i="13"/>
  <c r="AR1580" i="13"/>
  <c r="AP1581" i="13"/>
  <c r="AQ1581" i="13"/>
  <c r="AR1581" i="13"/>
  <c r="AP1582" i="13"/>
  <c r="AQ1582" i="13"/>
  <c r="AR1582" i="13"/>
  <c r="AP1583" i="13"/>
  <c r="AQ1583" i="13"/>
  <c r="AR1583" i="13"/>
  <c r="AP1584" i="13"/>
  <c r="AQ1584" i="13"/>
  <c r="AR1584" i="13"/>
  <c r="AP1585" i="13"/>
  <c r="AQ1585" i="13"/>
  <c r="AR1585" i="13"/>
  <c r="AP1586" i="13"/>
  <c r="AQ1586" i="13"/>
  <c r="AR1586" i="13"/>
  <c r="AP1587" i="13"/>
  <c r="AQ1587" i="13"/>
  <c r="AR1587" i="13"/>
  <c r="AP1588" i="13"/>
  <c r="AQ1588" i="13"/>
  <c r="AR1588" i="13"/>
  <c r="AP1589" i="13"/>
  <c r="AQ1589" i="13"/>
  <c r="AR1589" i="13"/>
  <c r="AP1590" i="13"/>
  <c r="AQ1590" i="13"/>
  <c r="AR1590" i="13"/>
  <c r="AP1591" i="13"/>
  <c r="AQ1591" i="13"/>
  <c r="AR1591" i="13"/>
  <c r="AP1592" i="13"/>
  <c r="AQ1592" i="13"/>
  <c r="AR1592" i="13"/>
  <c r="AP1593" i="13"/>
  <c r="AQ1593" i="13"/>
  <c r="AR1593" i="13"/>
  <c r="AP1594" i="13"/>
  <c r="AQ1594" i="13"/>
  <c r="AR1594" i="13"/>
  <c r="AP1595" i="13"/>
  <c r="AQ1595" i="13"/>
  <c r="AR1595" i="13"/>
  <c r="AP1596" i="13"/>
  <c r="AQ1596" i="13"/>
  <c r="AR1596" i="13"/>
  <c r="AP1597" i="13"/>
  <c r="AQ1597" i="13"/>
  <c r="AR1597" i="13"/>
  <c r="AP1598" i="13"/>
  <c r="AQ1598" i="13"/>
  <c r="AR1598" i="13"/>
  <c r="AP1599" i="13"/>
  <c r="AQ1599" i="13"/>
  <c r="AR1599" i="13"/>
  <c r="AP1600" i="13"/>
  <c r="AQ1600" i="13"/>
  <c r="AR1600" i="13"/>
  <c r="AP1601" i="13"/>
  <c r="AQ1601" i="13"/>
  <c r="AR1601" i="13"/>
  <c r="AP1602" i="13"/>
  <c r="AQ1602" i="13"/>
  <c r="AR1602" i="13"/>
  <c r="AP1603" i="13"/>
  <c r="AQ1603" i="13"/>
  <c r="AR1603" i="13"/>
  <c r="AP1604" i="13"/>
  <c r="AQ1604" i="13"/>
  <c r="AR1604" i="13"/>
  <c r="AP1605" i="13"/>
  <c r="AQ1605" i="13"/>
  <c r="AR1605" i="13"/>
  <c r="AP1606" i="13"/>
  <c r="AQ1606" i="13"/>
  <c r="AR1606" i="13"/>
  <c r="AP1607" i="13"/>
  <c r="AQ1607" i="13"/>
  <c r="AR1607" i="13"/>
  <c r="AP1608" i="13"/>
  <c r="AQ1608" i="13"/>
  <c r="AR1608" i="13"/>
  <c r="AP1609" i="13"/>
  <c r="AQ1609" i="13"/>
  <c r="AR1609" i="13"/>
  <c r="AP1610" i="13"/>
  <c r="AQ1610" i="13"/>
  <c r="AR1610" i="13"/>
  <c r="AP1611" i="13"/>
  <c r="AQ1611" i="13"/>
  <c r="AR1611" i="13"/>
  <c r="AP1612" i="13"/>
  <c r="AQ1612" i="13"/>
  <c r="AR1612" i="13"/>
  <c r="AP1613" i="13"/>
  <c r="AQ1613" i="13"/>
  <c r="AR1613" i="13"/>
  <c r="AP1614" i="13"/>
  <c r="AQ1614" i="13"/>
  <c r="AR1614" i="13"/>
  <c r="AP1615" i="13"/>
  <c r="AQ1615" i="13"/>
  <c r="AR1615" i="13"/>
  <c r="AP1616" i="13"/>
  <c r="AQ1616" i="13"/>
  <c r="AR1616" i="13"/>
  <c r="AP1617" i="13"/>
  <c r="AQ1617" i="13"/>
  <c r="AR1617" i="13"/>
  <c r="AP1618" i="13"/>
  <c r="AQ1618" i="13"/>
  <c r="AR1618" i="13"/>
  <c r="AP1619" i="13"/>
  <c r="AQ1619" i="13"/>
  <c r="AR1619" i="13"/>
  <c r="AP1620" i="13"/>
  <c r="AQ1620" i="13"/>
  <c r="AR1620" i="13"/>
  <c r="AP1621" i="13"/>
  <c r="AQ1621" i="13"/>
  <c r="AR1621" i="13"/>
  <c r="AP1622" i="13"/>
  <c r="AQ1622" i="13"/>
  <c r="AR1622" i="13"/>
  <c r="AP1623" i="13"/>
  <c r="AQ1623" i="13"/>
  <c r="AR1623" i="13"/>
  <c r="AP1624" i="13"/>
  <c r="AQ1624" i="13"/>
  <c r="AR1624" i="13"/>
  <c r="AP1625" i="13"/>
  <c r="AQ1625" i="13"/>
  <c r="AR1625" i="13"/>
  <c r="AP1626" i="13"/>
  <c r="AQ1626" i="13"/>
  <c r="AR1626" i="13"/>
  <c r="AP1627" i="13"/>
  <c r="AQ1627" i="13"/>
  <c r="AR1627" i="13"/>
  <c r="AP1628" i="13"/>
  <c r="AQ1628" i="13"/>
  <c r="AR1628" i="13"/>
  <c r="AP1629" i="13"/>
  <c r="AQ1629" i="13"/>
  <c r="AR1629" i="13"/>
  <c r="AP1630" i="13"/>
  <c r="AQ1630" i="13"/>
  <c r="AR1630" i="13"/>
  <c r="AP1631" i="13"/>
  <c r="AQ1631" i="13"/>
  <c r="AR1631" i="13"/>
  <c r="AP1632" i="13"/>
  <c r="AQ1632" i="13"/>
  <c r="AR1632" i="13"/>
  <c r="AP1633" i="13"/>
  <c r="AQ1633" i="13"/>
  <c r="AR1633" i="13"/>
  <c r="AP1634" i="13"/>
  <c r="AQ1634" i="13"/>
  <c r="AR1634" i="13"/>
  <c r="AP1635" i="13"/>
  <c r="AQ1635" i="13"/>
  <c r="AR1635" i="13"/>
  <c r="AP1636" i="13"/>
  <c r="AQ1636" i="13"/>
  <c r="AR1636" i="13"/>
  <c r="AP1637" i="13"/>
  <c r="AQ1637" i="13"/>
  <c r="AR1637" i="13"/>
  <c r="AP1638" i="13"/>
  <c r="AQ1638" i="13"/>
  <c r="AR1638" i="13"/>
  <c r="AP1639" i="13"/>
  <c r="AQ1639" i="13"/>
  <c r="AR1639" i="13"/>
  <c r="AP1640" i="13"/>
  <c r="AQ1640" i="13"/>
  <c r="AR1640" i="13"/>
  <c r="AP1641" i="13"/>
  <c r="AQ1641" i="13"/>
  <c r="AR1641" i="13"/>
  <c r="AP1642" i="13"/>
  <c r="AQ1642" i="13"/>
  <c r="AR1642" i="13"/>
  <c r="AP1643" i="13"/>
  <c r="AQ1643" i="13"/>
  <c r="AR1643" i="13"/>
  <c r="AP1644" i="13"/>
  <c r="AQ1644" i="13"/>
  <c r="AR1644" i="13"/>
  <c r="AP1645" i="13"/>
  <c r="AQ1645" i="13"/>
  <c r="AR1645" i="13"/>
  <c r="AP1646" i="13"/>
  <c r="AQ1646" i="13"/>
  <c r="AR1646" i="13"/>
  <c r="AP1647" i="13"/>
  <c r="AQ1647" i="13"/>
  <c r="AR1647" i="13"/>
  <c r="AP1648" i="13"/>
  <c r="AQ1648" i="13"/>
  <c r="AR1648" i="13"/>
  <c r="AP1649" i="13"/>
  <c r="AQ1649" i="13"/>
  <c r="AR1649" i="13"/>
  <c r="AP1650" i="13"/>
  <c r="AQ1650" i="13"/>
  <c r="AR1650" i="13"/>
  <c r="AP1651" i="13"/>
  <c r="AQ1651" i="13"/>
  <c r="AR1651" i="13"/>
  <c r="AP1652" i="13"/>
  <c r="AQ1652" i="13"/>
  <c r="AR1652" i="13"/>
  <c r="AP1653" i="13"/>
  <c r="AQ1653" i="13"/>
  <c r="AR1653" i="13"/>
  <c r="AP1654" i="13"/>
  <c r="AQ1654" i="13"/>
  <c r="AR1654" i="13"/>
  <c r="AP1655" i="13"/>
  <c r="AQ1655" i="13"/>
  <c r="AR1655" i="13"/>
  <c r="AP1656" i="13"/>
  <c r="AQ1656" i="13"/>
  <c r="AR1656" i="13"/>
  <c r="AP1657" i="13"/>
  <c r="AQ1657" i="13"/>
  <c r="AR1657" i="13"/>
  <c r="AP1658" i="13"/>
  <c r="AQ1658" i="13"/>
  <c r="AR1658" i="13"/>
  <c r="AP1659" i="13"/>
  <c r="AQ1659" i="13"/>
  <c r="AR1659" i="13"/>
  <c r="AP1660" i="13"/>
  <c r="AQ1660" i="13"/>
  <c r="AR1660" i="13"/>
  <c r="AP1661" i="13"/>
  <c r="AQ1661" i="13"/>
  <c r="AR1661" i="13"/>
  <c r="AP1662" i="13"/>
  <c r="AQ1662" i="13"/>
  <c r="AR1662" i="13"/>
  <c r="AP1663" i="13"/>
  <c r="AQ1663" i="13"/>
  <c r="AR1663" i="13"/>
  <c r="AP1664" i="13"/>
  <c r="AQ1664" i="13"/>
  <c r="AR1664" i="13"/>
  <c r="AP1665" i="13"/>
  <c r="AQ1665" i="13"/>
  <c r="AR1665" i="13"/>
  <c r="AP1666" i="13"/>
  <c r="AQ1666" i="13"/>
  <c r="AR1666" i="13"/>
  <c r="AP1667" i="13"/>
  <c r="AQ1667" i="13"/>
  <c r="AR1667" i="13"/>
  <c r="AP1668" i="13"/>
  <c r="AQ1668" i="13"/>
  <c r="AR1668" i="13"/>
  <c r="AP1669" i="13"/>
  <c r="AQ1669" i="13"/>
  <c r="AR1669" i="13"/>
  <c r="AP1670" i="13"/>
  <c r="AQ1670" i="13"/>
  <c r="AR1670" i="13"/>
  <c r="AP1671" i="13"/>
  <c r="AQ1671" i="13"/>
  <c r="AR1671" i="13"/>
  <c r="AP1672" i="13"/>
  <c r="AQ1672" i="13"/>
  <c r="AR1672" i="13"/>
  <c r="AP1673" i="13"/>
  <c r="AQ1673" i="13"/>
  <c r="AR1673" i="13"/>
  <c r="AP1674" i="13"/>
  <c r="AQ1674" i="13"/>
  <c r="AR1674" i="13"/>
  <c r="AP1675" i="13"/>
  <c r="AQ1675" i="13"/>
  <c r="AR1675" i="13"/>
  <c r="AP1676" i="13"/>
  <c r="AQ1676" i="13"/>
  <c r="AR1676" i="13"/>
  <c r="AP1677" i="13"/>
  <c r="AQ1677" i="13"/>
  <c r="AR1677" i="13"/>
  <c r="AP1678" i="13"/>
  <c r="AQ1678" i="13"/>
  <c r="AR1678" i="13"/>
  <c r="AP1679" i="13"/>
  <c r="AQ1679" i="13"/>
  <c r="AR1679" i="13"/>
  <c r="AP1680" i="13"/>
  <c r="AQ1680" i="13"/>
  <c r="AR1680" i="13"/>
  <c r="AP1681" i="13"/>
  <c r="AQ1681" i="13"/>
  <c r="AR1681" i="13"/>
  <c r="AP1682" i="13"/>
  <c r="AQ1682" i="13"/>
  <c r="AR1682" i="13"/>
  <c r="AP1683" i="13"/>
  <c r="AQ1683" i="13"/>
  <c r="AR1683" i="13"/>
  <c r="AP1684" i="13"/>
  <c r="AQ1684" i="13"/>
  <c r="AR1684" i="13"/>
  <c r="AP1685" i="13"/>
  <c r="AQ1685" i="13"/>
  <c r="AR1685" i="13"/>
  <c r="AP1686" i="13"/>
  <c r="AQ1686" i="13"/>
  <c r="AR1686" i="13"/>
  <c r="AP1687" i="13"/>
  <c r="AQ1687" i="13"/>
  <c r="AR1687" i="13"/>
  <c r="AP1688" i="13"/>
  <c r="AQ1688" i="13"/>
  <c r="AR1688" i="13"/>
  <c r="AP1689" i="13"/>
  <c r="AQ1689" i="13"/>
  <c r="AR1689" i="13"/>
  <c r="AP1690" i="13"/>
  <c r="AQ1690" i="13"/>
  <c r="AR1690" i="13"/>
  <c r="AP1691" i="13"/>
  <c r="AQ1691" i="13"/>
  <c r="AR1691" i="13"/>
  <c r="AP1692" i="13"/>
  <c r="AQ1692" i="13"/>
  <c r="AR1692" i="13"/>
  <c r="AP1693" i="13"/>
  <c r="AQ1693" i="13"/>
  <c r="AR1693" i="13"/>
  <c r="AP1694" i="13"/>
  <c r="AQ1694" i="13"/>
  <c r="AR1694" i="13"/>
  <c r="AP1695" i="13"/>
  <c r="AQ1695" i="13"/>
  <c r="AR1695" i="13"/>
  <c r="AP1696" i="13"/>
  <c r="AQ1696" i="13"/>
  <c r="AR1696" i="13"/>
  <c r="AP1697" i="13"/>
  <c r="AQ1697" i="13"/>
  <c r="AR1697" i="13"/>
  <c r="AP1698" i="13"/>
  <c r="AQ1698" i="13"/>
  <c r="AR1698" i="13"/>
  <c r="AP1699" i="13"/>
  <c r="AQ1699" i="13"/>
  <c r="AR1699" i="13"/>
  <c r="AP1700" i="13"/>
  <c r="AQ1700" i="13"/>
  <c r="AR1700" i="13"/>
  <c r="AP1701" i="13"/>
  <c r="AQ1701" i="13"/>
  <c r="AR1701" i="13"/>
  <c r="AP1702" i="13"/>
  <c r="AQ1702" i="13"/>
  <c r="AR1702" i="13"/>
  <c r="AP1703" i="13"/>
  <c r="AQ1703" i="13"/>
  <c r="AR1703" i="13"/>
  <c r="AP1704" i="13"/>
  <c r="AQ1704" i="13"/>
  <c r="AR1704" i="13"/>
  <c r="AP1705" i="13"/>
  <c r="AQ1705" i="13"/>
  <c r="AR1705" i="13"/>
  <c r="AP1706" i="13"/>
  <c r="AQ1706" i="13"/>
  <c r="AR1706" i="13"/>
  <c r="AP1707" i="13"/>
  <c r="AQ1707" i="13"/>
  <c r="AR1707" i="13"/>
  <c r="AP1708" i="13"/>
  <c r="AQ1708" i="13"/>
  <c r="AR1708" i="13"/>
  <c r="AP1709" i="13"/>
  <c r="AQ1709" i="13"/>
  <c r="AR1709" i="13"/>
  <c r="AP1710" i="13"/>
  <c r="AQ1710" i="13"/>
  <c r="AR1710" i="13"/>
  <c r="AP1711" i="13"/>
  <c r="AQ1711" i="13"/>
  <c r="AR1711" i="13"/>
  <c r="AP1712" i="13"/>
  <c r="AQ1712" i="13"/>
  <c r="AR1712" i="13"/>
  <c r="AP1713" i="13"/>
  <c r="AQ1713" i="13"/>
  <c r="AR1713" i="13"/>
  <c r="AP1714" i="13"/>
  <c r="AQ1714" i="13"/>
  <c r="AR1714" i="13"/>
  <c r="AP1715" i="13"/>
  <c r="AQ1715" i="13"/>
  <c r="AR1715" i="13"/>
  <c r="AP1716" i="13"/>
  <c r="AQ1716" i="13"/>
  <c r="AR1716" i="13"/>
  <c r="AP1717" i="13"/>
  <c r="AQ1717" i="13"/>
  <c r="AR1717" i="13"/>
  <c r="AP1718" i="13"/>
  <c r="AQ1718" i="13"/>
  <c r="AR1718" i="13"/>
  <c r="AP1719" i="13"/>
  <c r="AQ1719" i="13"/>
  <c r="AR1719" i="13"/>
  <c r="AP1720" i="13"/>
  <c r="AQ1720" i="13"/>
  <c r="AR1720" i="13"/>
  <c r="AP1721" i="13"/>
  <c r="AQ1721" i="13"/>
  <c r="AR1721" i="13"/>
  <c r="AP1722" i="13"/>
  <c r="AQ1722" i="13"/>
  <c r="AR1722" i="13"/>
  <c r="AP1723" i="13"/>
  <c r="AQ1723" i="13"/>
  <c r="AR1723" i="13"/>
  <c r="AP1724" i="13"/>
  <c r="AQ1724" i="13"/>
  <c r="AR1724" i="13"/>
  <c r="AP1725" i="13"/>
  <c r="AQ1725" i="13"/>
  <c r="AR1725" i="13"/>
  <c r="AP1726" i="13"/>
  <c r="AQ1726" i="13"/>
  <c r="AR1726" i="13"/>
  <c r="AP1727" i="13"/>
  <c r="AQ1727" i="13"/>
  <c r="AR1727" i="13"/>
  <c r="AP1728" i="13"/>
  <c r="AQ1728" i="13"/>
  <c r="AR1728" i="13"/>
  <c r="AP1729" i="13"/>
  <c r="AQ1729" i="13"/>
  <c r="AR1729" i="13"/>
  <c r="AP1730" i="13"/>
  <c r="AQ1730" i="13"/>
  <c r="AR1730" i="13"/>
  <c r="AP1731" i="13"/>
  <c r="AQ1731" i="13"/>
  <c r="AR1731" i="13"/>
  <c r="AP1732" i="13"/>
  <c r="AQ1732" i="13"/>
  <c r="AR1732" i="13"/>
  <c r="AP1733" i="13"/>
  <c r="AQ1733" i="13"/>
  <c r="AR1733" i="13"/>
  <c r="AP1734" i="13"/>
  <c r="AQ1734" i="13"/>
  <c r="AR1734" i="13"/>
  <c r="AP1735" i="13"/>
  <c r="AQ1735" i="13"/>
  <c r="AR1735" i="13"/>
  <c r="AP1736" i="13"/>
  <c r="AQ1736" i="13"/>
  <c r="AR1736" i="13"/>
  <c r="AP1737" i="13"/>
  <c r="AQ1737" i="13"/>
  <c r="AR1737" i="13"/>
  <c r="AP1738" i="13"/>
  <c r="AQ1738" i="13"/>
  <c r="AR1738" i="13"/>
  <c r="AP1739" i="13"/>
  <c r="AQ1739" i="13"/>
  <c r="AR1739" i="13"/>
  <c r="AP1740" i="13"/>
  <c r="AQ1740" i="13"/>
  <c r="AR1740" i="13"/>
  <c r="AP1741" i="13"/>
  <c r="AQ1741" i="13"/>
  <c r="AR1741" i="13"/>
  <c r="AP1742" i="13"/>
  <c r="AQ1742" i="13"/>
  <c r="AR1742" i="13"/>
  <c r="AP1743" i="13"/>
  <c r="AQ1743" i="13"/>
  <c r="AR1743" i="13"/>
  <c r="AP1744" i="13"/>
  <c r="AQ1744" i="13"/>
  <c r="AR1744" i="13"/>
  <c r="AP1745" i="13"/>
  <c r="AQ1745" i="13"/>
  <c r="AR1745" i="13"/>
  <c r="AP1746" i="13"/>
  <c r="AQ1746" i="13"/>
  <c r="AR1746" i="13"/>
  <c r="AP1747" i="13"/>
  <c r="AQ1747" i="13"/>
  <c r="AR1747" i="13"/>
  <c r="AP1748" i="13"/>
  <c r="AQ1748" i="13"/>
  <c r="AR1748" i="13"/>
  <c r="AP1749" i="13"/>
  <c r="AQ1749" i="13"/>
  <c r="AR1749" i="13"/>
  <c r="AP1750" i="13"/>
  <c r="AQ1750" i="13"/>
  <c r="AR1750" i="13"/>
  <c r="AP1751" i="13"/>
  <c r="AQ1751" i="13"/>
  <c r="AR1751" i="13"/>
  <c r="AP1752" i="13"/>
  <c r="AQ1752" i="13"/>
  <c r="AR1752" i="13"/>
  <c r="AP1753" i="13"/>
  <c r="AQ1753" i="13"/>
  <c r="AR1753" i="13"/>
  <c r="AP1754" i="13"/>
  <c r="AQ1754" i="13"/>
  <c r="AR1754" i="13"/>
  <c r="AP1755" i="13"/>
  <c r="AQ1755" i="13"/>
  <c r="AR1755" i="13"/>
  <c r="AP1756" i="13"/>
  <c r="AQ1756" i="13"/>
  <c r="AR1756" i="13"/>
  <c r="AP1757" i="13"/>
  <c r="AQ1757" i="13"/>
  <c r="AR1757" i="13"/>
  <c r="AP1758" i="13"/>
  <c r="AQ1758" i="13"/>
  <c r="AR1758" i="13"/>
  <c r="AP1759" i="13"/>
  <c r="AQ1759" i="13"/>
  <c r="AR1759" i="13"/>
  <c r="AP1760" i="13"/>
  <c r="AQ1760" i="13"/>
  <c r="AR1760" i="13"/>
  <c r="AP1761" i="13"/>
  <c r="AQ1761" i="13"/>
  <c r="AR1761" i="13"/>
  <c r="AP1762" i="13"/>
  <c r="AQ1762" i="13"/>
  <c r="AR1762" i="13"/>
  <c r="AP1763" i="13"/>
  <c r="AQ1763" i="13"/>
  <c r="AR1763" i="13"/>
  <c r="AP1764" i="13"/>
  <c r="AQ1764" i="13"/>
  <c r="AR1764" i="13"/>
  <c r="AP1765" i="13"/>
  <c r="AQ1765" i="13"/>
  <c r="AR1765" i="13"/>
  <c r="AP1766" i="13"/>
  <c r="AQ1766" i="13"/>
  <c r="AR1766" i="13"/>
  <c r="AP1767" i="13"/>
  <c r="AQ1767" i="13"/>
  <c r="AR1767" i="13"/>
  <c r="AP1768" i="13"/>
  <c r="AQ1768" i="13"/>
  <c r="AR1768" i="13"/>
  <c r="AP1769" i="13"/>
  <c r="AQ1769" i="13"/>
  <c r="AR1769" i="13"/>
  <c r="AP1770" i="13"/>
  <c r="AQ1770" i="13"/>
  <c r="AR1770" i="13"/>
  <c r="AP1771" i="13"/>
  <c r="AQ1771" i="13"/>
  <c r="AR1771" i="13"/>
  <c r="AP1772" i="13"/>
  <c r="AQ1772" i="13"/>
  <c r="AR1772" i="13"/>
  <c r="AP1773" i="13"/>
  <c r="AQ1773" i="13"/>
  <c r="AR1773" i="13"/>
  <c r="AP1774" i="13"/>
  <c r="AQ1774" i="13"/>
  <c r="AR1774" i="13"/>
  <c r="AP1775" i="13"/>
  <c r="AQ1775" i="13"/>
  <c r="AR1775" i="13"/>
  <c r="AP1776" i="13"/>
  <c r="AQ1776" i="13"/>
  <c r="AR1776" i="13"/>
  <c r="AP1777" i="13"/>
  <c r="AQ1777" i="13"/>
  <c r="AR1777" i="13"/>
  <c r="AP1778" i="13"/>
  <c r="AQ1778" i="13"/>
  <c r="AR1778" i="13"/>
  <c r="AP1779" i="13"/>
  <c r="AQ1779" i="13"/>
  <c r="AR1779" i="13"/>
  <c r="AP1780" i="13"/>
  <c r="AQ1780" i="13"/>
  <c r="AR1780" i="13"/>
  <c r="AP1781" i="13"/>
  <c r="AQ1781" i="13"/>
  <c r="AR1781" i="13"/>
  <c r="AP1782" i="13"/>
  <c r="AQ1782" i="13"/>
  <c r="AR1782" i="13"/>
  <c r="AP1783" i="13"/>
  <c r="AQ1783" i="13"/>
  <c r="AR1783" i="13"/>
  <c r="AP1784" i="13"/>
  <c r="AQ1784" i="13"/>
  <c r="AR1784" i="13"/>
  <c r="AP1785" i="13"/>
  <c r="AQ1785" i="13"/>
  <c r="AR1785" i="13"/>
  <c r="AP1786" i="13"/>
  <c r="AQ1786" i="13"/>
  <c r="AR1786" i="13"/>
  <c r="AP1787" i="13"/>
  <c r="AQ1787" i="13"/>
  <c r="AR1787" i="13"/>
  <c r="AP1788" i="13"/>
  <c r="AQ1788" i="13"/>
  <c r="AR1788" i="13"/>
  <c r="AP1789" i="13"/>
  <c r="AQ1789" i="13"/>
  <c r="AR1789" i="13"/>
  <c r="AP1790" i="13"/>
  <c r="AQ1790" i="13"/>
  <c r="AR1790" i="13"/>
  <c r="AP1791" i="13"/>
  <c r="AQ1791" i="13"/>
  <c r="AR1791" i="13"/>
  <c r="AP1792" i="13"/>
  <c r="AQ1792" i="13"/>
  <c r="AR1792" i="13"/>
  <c r="AP1793" i="13"/>
  <c r="AQ1793" i="13"/>
  <c r="AR1793" i="13"/>
  <c r="AP1794" i="13"/>
  <c r="AQ1794" i="13"/>
  <c r="AR1794" i="13"/>
  <c r="AP1795" i="13"/>
  <c r="AQ1795" i="13"/>
  <c r="AR1795" i="13"/>
  <c r="AP1796" i="13"/>
  <c r="AQ1796" i="13"/>
  <c r="AR1796" i="13"/>
  <c r="AP1797" i="13"/>
  <c r="AQ1797" i="13"/>
  <c r="AR1797" i="13"/>
  <c r="AP1798" i="13"/>
  <c r="AQ1798" i="13"/>
  <c r="AR1798" i="13"/>
  <c r="AP1799" i="13"/>
  <c r="AQ1799" i="13"/>
  <c r="AR1799" i="13"/>
  <c r="AP1800" i="13"/>
  <c r="AQ1800" i="13"/>
  <c r="AR1800" i="13"/>
  <c r="AP1801" i="13"/>
  <c r="AQ1801" i="13"/>
  <c r="AR1801" i="13"/>
  <c r="AP1802" i="13"/>
  <c r="AQ1802" i="13"/>
  <c r="AR1802" i="13"/>
  <c r="AP1803" i="13"/>
  <c r="AQ1803" i="13"/>
  <c r="AR1803" i="13"/>
  <c r="AP1804" i="13"/>
  <c r="AQ1804" i="13"/>
  <c r="AR1804" i="13"/>
  <c r="AP1805" i="13"/>
  <c r="AQ1805" i="13"/>
  <c r="AR1805" i="13"/>
  <c r="AP1806" i="13"/>
  <c r="AQ1806" i="13"/>
  <c r="AR1806" i="13"/>
  <c r="AP1807" i="13"/>
  <c r="AQ1807" i="13"/>
  <c r="AR1807" i="13"/>
  <c r="AP1808" i="13"/>
  <c r="AQ1808" i="13"/>
  <c r="AR1808" i="13"/>
  <c r="AP1809" i="13"/>
  <c r="AQ1809" i="13"/>
  <c r="AR1809" i="13"/>
  <c r="AP1810" i="13"/>
  <c r="AQ1810" i="13"/>
  <c r="AR1810" i="13"/>
  <c r="AP1811" i="13"/>
  <c r="AQ1811" i="13"/>
  <c r="AR1811" i="13"/>
  <c r="AP1812" i="13"/>
  <c r="AQ1812" i="13"/>
  <c r="AR1812" i="13"/>
  <c r="AP1813" i="13"/>
  <c r="AQ1813" i="13"/>
  <c r="AR1813" i="13"/>
  <c r="AP1814" i="13"/>
  <c r="AQ1814" i="13"/>
  <c r="AR1814" i="13"/>
  <c r="AP1815" i="13"/>
  <c r="AQ1815" i="13"/>
  <c r="AR1815" i="13"/>
  <c r="AP1816" i="13"/>
  <c r="AQ1816" i="13"/>
  <c r="AR1816" i="13"/>
  <c r="AP1817" i="13"/>
  <c r="AQ1817" i="13"/>
  <c r="AR1817" i="13"/>
  <c r="AP1818" i="13"/>
  <c r="AQ1818" i="13"/>
  <c r="AR1818" i="13"/>
  <c r="AP1819" i="13"/>
  <c r="AQ1819" i="13"/>
  <c r="AR1819" i="13"/>
  <c r="AP1820" i="13"/>
  <c r="AQ1820" i="13"/>
  <c r="AR1820" i="13"/>
  <c r="AP1821" i="13"/>
  <c r="AQ1821" i="13"/>
  <c r="AR1821" i="13"/>
  <c r="AP1822" i="13"/>
  <c r="AQ1822" i="13"/>
  <c r="AR1822" i="13"/>
  <c r="AP1823" i="13"/>
  <c r="AQ1823" i="13"/>
  <c r="AR1823" i="13"/>
  <c r="AP1824" i="13"/>
  <c r="AQ1824" i="13"/>
  <c r="AR1824" i="13"/>
  <c r="AP1825" i="13"/>
  <c r="AQ1825" i="13"/>
  <c r="AR1825" i="13"/>
  <c r="AP1826" i="13"/>
  <c r="AQ1826" i="13"/>
  <c r="AR1826" i="13"/>
  <c r="AP1827" i="13"/>
  <c r="AQ1827" i="13"/>
  <c r="AR1827" i="13"/>
  <c r="AP1828" i="13"/>
  <c r="AQ1828" i="13"/>
  <c r="AR1828" i="13"/>
  <c r="AP1829" i="13"/>
  <c r="AQ1829" i="13"/>
  <c r="AR1829" i="13"/>
  <c r="AP1830" i="13"/>
  <c r="AQ1830" i="13"/>
  <c r="AR1830" i="13"/>
  <c r="AP1831" i="13"/>
  <c r="AQ1831" i="13"/>
  <c r="AR1831" i="13"/>
  <c r="AP1832" i="13"/>
  <c r="AQ1832" i="13"/>
  <c r="AR1832" i="13"/>
  <c r="AP1833" i="13"/>
  <c r="AQ1833" i="13"/>
  <c r="AR1833" i="13"/>
  <c r="AP1834" i="13"/>
  <c r="AQ1834" i="13"/>
  <c r="AR1834" i="13"/>
  <c r="AP1835" i="13"/>
  <c r="AQ1835" i="13"/>
  <c r="AR1835" i="13"/>
  <c r="AP1836" i="13"/>
  <c r="AQ1836" i="13"/>
  <c r="AR1836" i="13"/>
  <c r="AP1837" i="13"/>
  <c r="AQ1837" i="13"/>
  <c r="AR1837" i="13"/>
  <c r="AP1838" i="13"/>
  <c r="AQ1838" i="13"/>
  <c r="AR1838" i="13"/>
  <c r="AP1839" i="13"/>
  <c r="AQ1839" i="13"/>
  <c r="AR1839" i="13"/>
  <c r="AP1840" i="13"/>
  <c r="AQ1840" i="13"/>
  <c r="AR1840" i="13"/>
  <c r="AP1841" i="13"/>
  <c r="AQ1841" i="13"/>
  <c r="AR1841" i="13"/>
  <c r="AP1842" i="13"/>
  <c r="AQ1842" i="13"/>
  <c r="AR1842" i="13"/>
  <c r="AP1843" i="13"/>
  <c r="AQ1843" i="13"/>
  <c r="AR1843" i="13"/>
  <c r="AP1844" i="13"/>
  <c r="AQ1844" i="13"/>
  <c r="AR1844" i="13"/>
  <c r="AP1845" i="13"/>
  <c r="AQ1845" i="13"/>
  <c r="AR1845" i="13"/>
  <c r="AP1846" i="13"/>
  <c r="AQ1846" i="13"/>
  <c r="AR1846" i="13"/>
  <c r="AP1847" i="13"/>
  <c r="AQ1847" i="13"/>
  <c r="AR1847" i="13"/>
  <c r="AP1848" i="13"/>
  <c r="AQ1848" i="13"/>
  <c r="AR1848" i="13"/>
  <c r="AP1849" i="13"/>
  <c r="AQ1849" i="13"/>
  <c r="AR1849" i="13"/>
  <c r="AP1850" i="13"/>
  <c r="AQ1850" i="13"/>
  <c r="AR1850" i="13"/>
  <c r="AP1851" i="13"/>
  <c r="AQ1851" i="13"/>
  <c r="AR1851" i="13"/>
  <c r="AP1852" i="13"/>
  <c r="AQ1852" i="13"/>
  <c r="AR1852" i="13"/>
  <c r="AP1853" i="13"/>
  <c r="AQ1853" i="13"/>
  <c r="AR1853" i="13"/>
  <c r="AP1854" i="13"/>
  <c r="AQ1854" i="13"/>
  <c r="AR1854" i="13"/>
  <c r="AP1855" i="13"/>
  <c r="AQ1855" i="13"/>
  <c r="AR1855" i="13"/>
  <c r="AP1856" i="13"/>
  <c r="AQ1856" i="13"/>
  <c r="AR1856" i="13"/>
  <c r="AP1857" i="13"/>
  <c r="AQ1857" i="13"/>
  <c r="AR1857" i="13"/>
  <c r="AP1858" i="13"/>
  <c r="AQ1858" i="13"/>
  <c r="AR1858" i="13"/>
  <c r="AP1859" i="13"/>
  <c r="AQ1859" i="13"/>
  <c r="AR1859" i="13"/>
  <c r="AP1860" i="13"/>
  <c r="AQ1860" i="13"/>
  <c r="AR1860" i="13"/>
  <c r="AP1861" i="13"/>
  <c r="AQ1861" i="13"/>
  <c r="AR1861" i="13"/>
  <c r="AP1862" i="13"/>
  <c r="AQ1862" i="13"/>
  <c r="AR1862" i="13"/>
  <c r="AP1863" i="13"/>
  <c r="AQ1863" i="13"/>
  <c r="AR1863" i="13"/>
  <c r="AP1864" i="13"/>
  <c r="AQ1864" i="13"/>
  <c r="AR1864" i="13"/>
  <c r="AP1865" i="13"/>
  <c r="AQ1865" i="13"/>
  <c r="AR1865" i="13"/>
  <c r="AP1866" i="13"/>
  <c r="AQ1866" i="13"/>
  <c r="AR1866" i="13"/>
  <c r="AP1867" i="13"/>
  <c r="AQ1867" i="13"/>
  <c r="AR1867" i="13"/>
  <c r="AP1868" i="13"/>
  <c r="AQ1868" i="13"/>
  <c r="AR1868" i="13"/>
  <c r="AP1869" i="13"/>
  <c r="AQ1869" i="13"/>
  <c r="AR1869" i="13"/>
  <c r="AP1870" i="13"/>
  <c r="AQ1870" i="13"/>
  <c r="AR1870" i="13"/>
  <c r="AP1871" i="13"/>
  <c r="AQ1871" i="13"/>
  <c r="AR1871" i="13"/>
  <c r="AP1872" i="13"/>
  <c r="AQ1872" i="13"/>
  <c r="AR1872" i="13"/>
  <c r="AP1873" i="13"/>
  <c r="AQ1873" i="13"/>
  <c r="AR1873" i="13"/>
  <c r="AP1874" i="13"/>
  <c r="AQ1874" i="13"/>
  <c r="AR1874" i="13"/>
  <c r="AP1875" i="13"/>
  <c r="AQ1875" i="13"/>
  <c r="AR1875" i="13"/>
  <c r="AP1876" i="13"/>
  <c r="AQ1876" i="13"/>
  <c r="AR1876" i="13"/>
  <c r="AP1877" i="13"/>
  <c r="AQ1877" i="13"/>
  <c r="AR1877" i="13"/>
  <c r="AP1878" i="13"/>
  <c r="AQ1878" i="13"/>
  <c r="AR1878" i="13"/>
  <c r="AP1879" i="13"/>
  <c r="AQ1879" i="13"/>
  <c r="AR1879" i="13"/>
  <c r="AP1880" i="13"/>
  <c r="AQ1880" i="13"/>
  <c r="AR1880" i="13"/>
  <c r="AP1881" i="13"/>
  <c r="AQ1881" i="13"/>
  <c r="AR1881" i="13"/>
  <c r="AP1882" i="13"/>
  <c r="AQ1882" i="13"/>
  <c r="AR1882" i="13"/>
  <c r="AP1883" i="13"/>
  <c r="AQ1883" i="13"/>
  <c r="AR1883" i="13"/>
  <c r="AP1884" i="13"/>
  <c r="AQ1884" i="13"/>
  <c r="AR1884" i="13"/>
  <c r="AP1885" i="13"/>
  <c r="AQ1885" i="13"/>
  <c r="AR1885" i="13"/>
  <c r="AP1886" i="13"/>
  <c r="AQ1886" i="13"/>
  <c r="AR1886" i="13"/>
  <c r="AP1887" i="13"/>
  <c r="AQ1887" i="13"/>
  <c r="AR1887" i="13"/>
  <c r="AP1888" i="13"/>
  <c r="AQ1888" i="13"/>
  <c r="AR1888" i="13"/>
  <c r="AP1889" i="13"/>
  <c r="AQ1889" i="13"/>
  <c r="AR1889" i="13"/>
  <c r="AP1890" i="13"/>
  <c r="AQ1890" i="13"/>
  <c r="AR1890" i="13"/>
  <c r="AP1891" i="13"/>
  <c r="AQ1891" i="13"/>
  <c r="AR1891" i="13"/>
  <c r="AP1892" i="13"/>
  <c r="AQ1892" i="13"/>
  <c r="AR1892" i="13"/>
  <c r="AP1893" i="13"/>
  <c r="AQ1893" i="13"/>
  <c r="AR1893" i="13"/>
  <c r="AP1894" i="13"/>
  <c r="AQ1894" i="13"/>
  <c r="AR1894" i="13"/>
  <c r="AP1895" i="13"/>
  <c r="AQ1895" i="13"/>
  <c r="AR1895" i="13"/>
  <c r="AP1896" i="13"/>
  <c r="AQ1896" i="13"/>
  <c r="AR1896" i="13"/>
  <c r="AP1897" i="13"/>
  <c r="AQ1897" i="13"/>
  <c r="AR1897" i="13"/>
  <c r="AP1898" i="13"/>
  <c r="AQ1898" i="13"/>
  <c r="AR1898" i="13"/>
  <c r="AP1899" i="13"/>
  <c r="AQ1899" i="13"/>
  <c r="AR1899" i="13"/>
  <c r="AP1900" i="13"/>
  <c r="AQ1900" i="13"/>
  <c r="AR1900" i="13"/>
  <c r="AP1901" i="13"/>
  <c r="AQ1901" i="13"/>
  <c r="AR1901" i="13"/>
  <c r="AP1902" i="13"/>
  <c r="AQ1902" i="13"/>
  <c r="AR1902" i="13"/>
  <c r="AP1903" i="13"/>
  <c r="AQ1903" i="13"/>
  <c r="AR1903" i="13"/>
  <c r="AP1904" i="13"/>
  <c r="AQ1904" i="13"/>
  <c r="AR1904" i="13"/>
  <c r="AP1905" i="13"/>
  <c r="AQ1905" i="13"/>
  <c r="AR1905" i="13"/>
  <c r="AP1906" i="13"/>
  <c r="AQ1906" i="13"/>
  <c r="AR1906" i="13"/>
  <c r="AP1907" i="13"/>
  <c r="AQ1907" i="13"/>
  <c r="AR1907" i="13"/>
  <c r="AP1908" i="13"/>
  <c r="AQ1908" i="13"/>
  <c r="AR1908" i="13"/>
  <c r="AP1909" i="13"/>
  <c r="AQ1909" i="13"/>
  <c r="AR1909" i="13"/>
  <c r="AP1910" i="13"/>
  <c r="AQ1910" i="13"/>
  <c r="AR1910" i="13"/>
  <c r="AP1911" i="13"/>
  <c r="AQ1911" i="13"/>
  <c r="AR1911" i="13"/>
  <c r="AP1912" i="13"/>
  <c r="AQ1912" i="13"/>
  <c r="AR1912" i="13"/>
  <c r="AP1913" i="13"/>
  <c r="AQ1913" i="13"/>
  <c r="AR1913" i="13"/>
  <c r="AP1914" i="13"/>
  <c r="AQ1914" i="13"/>
  <c r="AR1914" i="13"/>
  <c r="AP1915" i="13"/>
  <c r="AQ1915" i="13"/>
  <c r="AR1915" i="13"/>
  <c r="AP1916" i="13"/>
  <c r="AQ1916" i="13"/>
  <c r="AR1916" i="13"/>
  <c r="AP1917" i="13"/>
  <c r="AQ1917" i="13"/>
  <c r="AR1917" i="13"/>
  <c r="AP1918" i="13"/>
  <c r="AQ1918" i="13"/>
  <c r="AR1918" i="13"/>
  <c r="AP1919" i="13"/>
  <c r="AQ1919" i="13"/>
  <c r="AR1919" i="13"/>
  <c r="AP1920" i="13"/>
  <c r="AQ1920" i="13"/>
  <c r="AR1920" i="13"/>
  <c r="AP1921" i="13"/>
  <c r="AQ1921" i="13"/>
  <c r="AR1921" i="13"/>
  <c r="AP1922" i="13"/>
  <c r="AQ1922" i="13"/>
  <c r="AR1922" i="13"/>
  <c r="AP1923" i="13"/>
  <c r="AQ1923" i="13"/>
  <c r="AR1923" i="13"/>
  <c r="AP1924" i="13"/>
  <c r="AQ1924" i="13"/>
  <c r="AR1924" i="13"/>
  <c r="AP1925" i="13"/>
  <c r="AQ1925" i="13"/>
  <c r="AR1925" i="13"/>
  <c r="AP1926" i="13"/>
  <c r="AQ1926" i="13"/>
  <c r="AR1926" i="13"/>
  <c r="AP1927" i="13"/>
  <c r="AQ1927" i="13"/>
  <c r="AR1927" i="13"/>
  <c r="AP1928" i="13"/>
  <c r="AQ1928" i="13"/>
  <c r="AR1928" i="13"/>
  <c r="AP1929" i="13"/>
  <c r="AQ1929" i="13"/>
  <c r="AR1929" i="13"/>
  <c r="AP1930" i="13"/>
  <c r="AQ1930" i="13"/>
  <c r="AR1930" i="13"/>
  <c r="AP1931" i="13"/>
  <c r="AQ1931" i="13"/>
  <c r="AR1931" i="13"/>
  <c r="AP1932" i="13"/>
  <c r="AQ1932" i="13"/>
  <c r="AR1932" i="13"/>
  <c r="AP1933" i="13"/>
  <c r="AQ1933" i="13"/>
  <c r="AR1933" i="13"/>
  <c r="AP1934" i="13"/>
  <c r="AQ1934" i="13"/>
  <c r="AR1934" i="13"/>
  <c r="AP1935" i="13"/>
  <c r="AQ1935" i="13"/>
  <c r="AR1935" i="13"/>
  <c r="AP1936" i="13"/>
  <c r="AQ1936" i="13"/>
  <c r="AR1936" i="13"/>
  <c r="AP1937" i="13"/>
  <c r="AQ1937" i="13"/>
  <c r="AR1937" i="13"/>
  <c r="AP1938" i="13"/>
  <c r="AQ1938" i="13"/>
  <c r="AR1938" i="13"/>
  <c r="AP1939" i="13"/>
  <c r="AQ1939" i="13"/>
  <c r="AR1939" i="13"/>
  <c r="AP1940" i="13"/>
  <c r="AQ1940" i="13"/>
  <c r="AR1940" i="13"/>
  <c r="AP1941" i="13"/>
  <c r="AQ1941" i="13"/>
  <c r="AR1941" i="13"/>
  <c r="AP1942" i="13"/>
  <c r="AQ1942" i="13"/>
  <c r="AR1942" i="13"/>
  <c r="AP1943" i="13"/>
  <c r="AQ1943" i="13"/>
  <c r="AR1943" i="13"/>
  <c r="AP1944" i="13"/>
  <c r="AQ1944" i="13"/>
  <c r="AR1944" i="13"/>
  <c r="AP1945" i="13"/>
  <c r="AQ1945" i="13"/>
  <c r="AR1945" i="13"/>
  <c r="AP1946" i="13"/>
  <c r="AQ1946" i="13"/>
  <c r="AR1946" i="13"/>
  <c r="AP1947" i="13"/>
  <c r="AQ1947" i="13"/>
  <c r="AR1947" i="13"/>
  <c r="AP1948" i="13"/>
  <c r="AQ1948" i="13"/>
  <c r="AR1948" i="13"/>
  <c r="AP1949" i="13"/>
  <c r="AQ1949" i="13"/>
  <c r="AR1949" i="13"/>
  <c r="AP1950" i="13"/>
  <c r="AQ1950" i="13"/>
  <c r="AR1950" i="13"/>
  <c r="AP1951" i="13"/>
  <c r="AQ1951" i="13"/>
  <c r="AR1951" i="13"/>
  <c r="AP1952" i="13"/>
  <c r="AQ1952" i="13"/>
  <c r="AR1952" i="13"/>
  <c r="AP1953" i="13"/>
  <c r="AQ1953" i="13"/>
  <c r="AR1953" i="13"/>
  <c r="AP1954" i="13"/>
  <c r="AQ1954" i="13"/>
  <c r="AR1954" i="13"/>
  <c r="AP1955" i="13"/>
  <c r="AQ1955" i="13"/>
  <c r="AR1955" i="13"/>
  <c r="AP1956" i="13"/>
  <c r="AQ1956" i="13"/>
  <c r="AR1956" i="13"/>
  <c r="AP1957" i="13"/>
  <c r="AQ1957" i="13"/>
  <c r="AR1957" i="13"/>
  <c r="AP1958" i="13"/>
  <c r="AQ1958" i="13"/>
  <c r="AR1958" i="13"/>
  <c r="AP1959" i="13"/>
  <c r="AQ1959" i="13"/>
  <c r="AR1959" i="13"/>
  <c r="AP1960" i="13"/>
  <c r="AQ1960" i="13"/>
  <c r="AR1960" i="13"/>
  <c r="AP1961" i="13"/>
  <c r="AQ1961" i="13"/>
  <c r="AR1961" i="13"/>
  <c r="AP1962" i="13"/>
  <c r="AQ1962" i="13"/>
  <c r="AR1962" i="13"/>
  <c r="AP1963" i="13"/>
  <c r="AQ1963" i="13"/>
  <c r="AR1963" i="13"/>
  <c r="AP1964" i="13"/>
  <c r="AQ1964" i="13"/>
  <c r="AR1964" i="13"/>
  <c r="AP1965" i="13"/>
  <c r="AQ1965" i="13"/>
  <c r="AR1965" i="13"/>
  <c r="AP1966" i="13"/>
  <c r="AQ1966" i="13"/>
  <c r="AR1966" i="13"/>
  <c r="AP1967" i="13"/>
  <c r="AQ1967" i="13"/>
  <c r="AR1967" i="13"/>
  <c r="AP1968" i="13"/>
  <c r="AQ1968" i="13"/>
  <c r="AR1968" i="13"/>
  <c r="AP1969" i="13"/>
  <c r="AQ1969" i="13"/>
  <c r="AR1969" i="13"/>
  <c r="AP1970" i="13"/>
  <c r="AQ1970" i="13"/>
  <c r="AR1970" i="13"/>
  <c r="AP1971" i="13"/>
  <c r="AQ1971" i="13"/>
  <c r="AR1971" i="13"/>
  <c r="AP1972" i="13"/>
  <c r="AQ1972" i="13"/>
  <c r="AR1972" i="13"/>
  <c r="AP1973" i="13"/>
  <c r="AQ1973" i="13"/>
  <c r="AR1973" i="13"/>
  <c r="AP1974" i="13"/>
  <c r="AQ1974" i="13"/>
  <c r="AR1974" i="13"/>
  <c r="AP1975" i="13"/>
  <c r="AQ1975" i="13"/>
  <c r="AR1975" i="13"/>
  <c r="AP1976" i="13"/>
  <c r="AQ1976" i="13"/>
  <c r="AR1976" i="13"/>
  <c r="AP1977" i="13"/>
  <c r="AQ1977" i="13"/>
  <c r="AR1977" i="13"/>
  <c r="AP1978" i="13"/>
  <c r="AQ1978" i="13"/>
  <c r="AR1978" i="13"/>
  <c r="AP1979" i="13"/>
  <c r="AQ1979" i="13"/>
  <c r="AR1979" i="13"/>
  <c r="AP1980" i="13"/>
  <c r="AQ1980" i="13"/>
  <c r="AR1980" i="13"/>
  <c r="AP1981" i="13"/>
  <c r="AQ1981" i="13"/>
  <c r="AR1981" i="13"/>
  <c r="AP1982" i="13"/>
  <c r="AQ1982" i="13"/>
  <c r="AR1982" i="13"/>
  <c r="AP1983" i="13"/>
  <c r="AQ1983" i="13"/>
  <c r="AR1983" i="13"/>
  <c r="AP1984" i="13"/>
  <c r="AQ1984" i="13"/>
  <c r="AR1984" i="13"/>
  <c r="AP1985" i="13"/>
  <c r="AQ1985" i="13"/>
  <c r="AR1985" i="13"/>
  <c r="AP1986" i="13"/>
  <c r="AQ1986" i="13"/>
  <c r="AR1986" i="13"/>
  <c r="AP1987" i="13"/>
  <c r="AQ1987" i="13"/>
  <c r="AR1987" i="13"/>
  <c r="AP1988" i="13"/>
  <c r="AQ1988" i="13"/>
  <c r="AR1988" i="13"/>
  <c r="AP1989" i="13"/>
  <c r="AQ1989" i="13"/>
  <c r="AR1989" i="13"/>
  <c r="AP1990" i="13"/>
  <c r="AQ1990" i="13"/>
  <c r="AR1990" i="13"/>
  <c r="AP1991" i="13"/>
  <c r="AQ1991" i="13"/>
  <c r="AR1991" i="13"/>
  <c r="AP1992" i="13"/>
  <c r="AQ1992" i="13"/>
  <c r="AR1992" i="13"/>
  <c r="AP1993" i="13"/>
  <c r="AQ1993" i="13"/>
  <c r="AR1993" i="13"/>
  <c r="AP1994" i="13"/>
  <c r="AQ1994" i="13"/>
  <c r="AR1994" i="13"/>
  <c r="AP1995" i="13"/>
  <c r="AQ1995" i="13"/>
  <c r="AR1995" i="13"/>
  <c r="AP1996" i="13"/>
  <c r="AQ1996" i="13"/>
  <c r="AR1996" i="13"/>
  <c r="AP1997" i="13"/>
  <c r="AQ1997" i="13"/>
  <c r="AR1997" i="13"/>
  <c r="AP1998" i="13"/>
  <c r="AQ1998" i="13"/>
  <c r="AR1998" i="13"/>
  <c r="AP1999" i="13"/>
  <c r="AQ1999" i="13"/>
  <c r="AR1999" i="13"/>
  <c r="AP2000" i="13"/>
  <c r="AQ2000" i="13"/>
  <c r="AR2000" i="13"/>
  <c r="AP2001" i="13"/>
  <c r="AQ2001" i="13"/>
  <c r="AR2001" i="13"/>
  <c r="AP2002" i="13"/>
  <c r="AQ2002" i="13"/>
  <c r="AR2002" i="13"/>
  <c r="AP2003" i="13"/>
  <c r="AQ2003" i="13"/>
  <c r="AR2003" i="13"/>
  <c r="AP2004" i="13"/>
  <c r="AQ2004" i="13"/>
  <c r="AR2004" i="13"/>
  <c r="AP2005" i="13"/>
  <c r="AQ2005" i="13"/>
  <c r="AR2005" i="13"/>
  <c r="AP2006" i="13"/>
  <c r="AQ2006" i="13"/>
  <c r="AR2006" i="13"/>
  <c r="AP2007" i="13"/>
  <c r="AQ2007" i="13"/>
  <c r="AR2007" i="13"/>
  <c r="AP2008" i="13"/>
  <c r="AQ2008" i="13"/>
  <c r="AR2008" i="13"/>
  <c r="AP2009" i="13"/>
  <c r="AQ2009" i="13"/>
  <c r="AR2009" i="13"/>
  <c r="AP2010" i="13"/>
  <c r="AQ2010" i="13"/>
  <c r="AR2010" i="13"/>
  <c r="AP2011" i="13"/>
  <c r="AQ2011" i="13"/>
  <c r="AR2011" i="13"/>
  <c r="AP2012" i="13"/>
  <c r="AQ2012" i="13"/>
  <c r="AR2012" i="13"/>
  <c r="AP2013" i="13"/>
  <c r="AQ2013" i="13"/>
  <c r="AR2013" i="13"/>
  <c r="AP2014" i="13"/>
  <c r="AQ2014" i="13"/>
  <c r="AR2014" i="13"/>
  <c r="AP2015" i="13"/>
  <c r="AQ2015" i="13"/>
  <c r="AR2015" i="13"/>
  <c r="AP2016" i="13"/>
  <c r="AQ2016" i="13"/>
  <c r="AR2016" i="13"/>
  <c r="AP2017" i="13"/>
  <c r="AQ2017" i="13"/>
  <c r="AR2017" i="13"/>
  <c r="AP2018" i="13"/>
  <c r="AQ2018" i="13"/>
  <c r="AR2018" i="13"/>
  <c r="AP2019" i="13"/>
  <c r="AQ2019" i="13"/>
  <c r="AR2019" i="13"/>
  <c r="AP2020" i="13"/>
  <c r="AQ2020" i="13"/>
  <c r="AR2020" i="13"/>
  <c r="AP2021" i="13"/>
  <c r="AQ2021" i="13"/>
  <c r="AR2021" i="13"/>
  <c r="AP2022" i="13"/>
  <c r="AQ2022" i="13"/>
  <c r="AR2022" i="13"/>
  <c r="AP2023" i="13"/>
  <c r="AQ2023" i="13"/>
  <c r="AR2023" i="13"/>
  <c r="AP2024" i="13"/>
  <c r="AQ2024" i="13"/>
  <c r="AR2024" i="13"/>
  <c r="AP2025" i="13"/>
  <c r="AQ2025" i="13"/>
  <c r="AR2025" i="13"/>
  <c r="AP2026" i="13"/>
  <c r="AQ2026" i="13"/>
  <c r="AR2026" i="13"/>
  <c r="AP2027" i="13"/>
  <c r="AQ2027" i="13"/>
  <c r="AR2027" i="13"/>
  <c r="AP2028" i="13"/>
  <c r="AQ2028" i="13"/>
  <c r="AR2028" i="13"/>
  <c r="AP2029" i="13"/>
  <c r="AQ2029" i="13"/>
  <c r="AR2029" i="13"/>
  <c r="AP2030" i="13"/>
  <c r="AQ2030" i="13"/>
  <c r="AR2030" i="13"/>
  <c r="AP2031" i="13"/>
  <c r="AQ2031" i="13"/>
  <c r="AR2031" i="13"/>
  <c r="AP2032" i="13"/>
  <c r="AQ2032" i="13"/>
  <c r="AR2032" i="13"/>
  <c r="AP2033" i="13"/>
  <c r="AQ2033" i="13"/>
  <c r="AR2033" i="13"/>
  <c r="AP2034" i="13"/>
  <c r="AQ2034" i="13"/>
  <c r="AR2034" i="13"/>
  <c r="AP2035" i="13"/>
  <c r="AQ2035" i="13"/>
  <c r="AR2035" i="13"/>
  <c r="AP2036" i="13"/>
  <c r="AQ2036" i="13"/>
  <c r="AR2036" i="13"/>
  <c r="AP2037" i="13"/>
  <c r="AQ2037" i="13"/>
  <c r="AR2037" i="13"/>
  <c r="AP2038" i="13"/>
  <c r="AQ2038" i="13"/>
  <c r="AR2038" i="13"/>
  <c r="AP2039" i="13"/>
  <c r="AQ2039" i="13"/>
  <c r="AR2039" i="13"/>
  <c r="AP2040" i="13"/>
  <c r="AQ2040" i="13"/>
  <c r="AR2040" i="13"/>
  <c r="AP2041" i="13"/>
  <c r="AQ2041" i="13"/>
  <c r="AR2041" i="13"/>
  <c r="AP2042" i="13"/>
  <c r="AQ2042" i="13"/>
  <c r="AR2042" i="13"/>
  <c r="AP2043" i="13"/>
  <c r="AQ2043" i="13"/>
  <c r="AR2043" i="13"/>
  <c r="AP2044" i="13"/>
  <c r="AQ2044" i="13"/>
  <c r="AR2044" i="13"/>
  <c r="AP2045" i="13"/>
  <c r="AQ2045" i="13"/>
  <c r="AR2045" i="13"/>
  <c r="AP2046" i="13"/>
  <c r="AQ2046" i="13"/>
  <c r="AR2046" i="13"/>
  <c r="AP2047" i="13"/>
  <c r="AQ2047" i="13"/>
  <c r="AR2047" i="13"/>
  <c r="AP2048" i="13"/>
  <c r="AQ2048" i="13"/>
  <c r="AR2048" i="13"/>
  <c r="AP2049" i="13"/>
  <c r="AQ2049" i="13"/>
  <c r="AR2049" i="13"/>
  <c r="AP2050" i="13"/>
  <c r="AQ2050" i="13"/>
  <c r="AR2050" i="13"/>
  <c r="AP2051" i="13"/>
  <c r="AQ2051" i="13"/>
  <c r="AR2051" i="13"/>
  <c r="AP2052" i="13"/>
  <c r="AQ2052" i="13"/>
  <c r="AR2052" i="13"/>
  <c r="AP2053" i="13"/>
  <c r="AQ2053" i="13"/>
  <c r="AR2053" i="13"/>
  <c r="AP2054" i="13"/>
  <c r="AQ2054" i="13"/>
  <c r="AR2054" i="13"/>
  <c r="AP2055" i="13"/>
  <c r="AQ2055" i="13"/>
  <c r="AR2055" i="13"/>
  <c r="AP2056" i="13"/>
  <c r="AQ2056" i="13"/>
  <c r="AR2056" i="13"/>
  <c r="AP2057" i="13"/>
  <c r="AQ2057" i="13"/>
  <c r="AR2057" i="13"/>
  <c r="AP2058" i="13"/>
  <c r="AQ2058" i="13"/>
  <c r="AR2058" i="13"/>
  <c r="AP2059" i="13"/>
  <c r="AQ2059" i="13"/>
  <c r="AR2059" i="13"/>
  <c r="AP2060" i="13"/>
  <c r="AQ2060" i="13"/>
  <c r="AR2060" i="13"/>
  <c r="AP2061" i="13"/>
  <c r="AQ2061" i="13"/>
  <c r="AR2061" i="13"/>
  <c r="AP2062" i="13"/>
  <c r="AQ2062" i="13"/>
  <c r="AR2062" i="13"/>
  <c r="AP2063" i="13"/>
  <c r="AQ2063" i="13"/>
  <c r="AR2063" i="13"/>
  <c r="AP2064" i="13"/>
  <c r="AQ2064" i="13"/>
  <c r="AR2064" i="13"/>
  <c r="AP2065" i="13"/>
  <c r="AQ2065" i="13"/>
  <c r="AR2065" i="13"/>
  <c r="AP2066" i="13"/>
  <c r="AQ2066" i="13"/>
  <c r="AR2066" i="13"/>
  <c r="AP2067" i="13"/>
  <c r="AQ2067" i="13"/>
  <c r="AR2067" i="13"/>
  <c r="AP2068" i="13"/>
  <c r="AQ2068" i="13"/>
  <c r="AR2068" i="13"/>
  <c r="AP2069" i="13"/>
  <c r="AQ2069" i="13"/>
  <c r="AR2069" i="13"/>
  <c r="AP2070" i="13"/>
  <c r="AQ2070" i="13"/>
  <c r="AR2070" i="13"/>
  <c r="AP2071" i="13"/>
  <c r="AQ2071" i="13"/>
  <c r="AR2071" i="13"/>
  <c r="AP2072" i="13"/>
  <c r="AQ2072" i="13"/>
  <c r="AR2072" i="13"/>
  <c r="AP2073" i="13"/>
  <c r="AQ2073" i="13"/>
  <c r="AR2073" i="13"/>
  <c r="AP2074" i="13"/>
  <c r="AQ2074" i="13"/>
  <c r="AR2074" i="13"/>
  <c r="AP2075" i="13"/>
  <c r="AQ2075" i="13"/>
  <c r="AR2075" i="13"/>
  <c r="AP2076" i="13"/>
  <c r="AQ2076" i="13"/>
  <c r="AR2076" i="13"/>
  <c r="AP2077" i="13"/>
  <c r="AQ2077" i="13"/>
  <c r="AR2077" i="13"/>
  <c r="AP2078" i="13"/>
  <c r="AQ2078" i="13"/>
  <c r="AR2078" i="13"/>
  <c r="AP2079" i="13"/>
  <c r="AQ2079" i="13"/>
  <c r="AR2079" i="13"/>
  <c r="AP2080" i="13"/>
  <c r="AQ2080" i="13"/>
  <c r="AR2080" i="13"/>
  <c r="AP2081" i="13"/>
  <c r="AQ2081" i="13"/>
  <c r="AR2081" i="13"/>
  <c r="AP2082" i="13"/>
  <c r="AQ2082" i="13"/>
  <c r="AR2082" i="13"/>
  <c r="AP2083" i="13"/>
  <c r="AQ2083" i="13"/>
  <c r="AR2083" i="13"/>
  <c r="AP2084" i="13"/>
  <c r="AQ2084" i="13"/>
  <c r="AR2084" i="13"/>
  <c r="AP2085" i="13"/>
  <c r="AQ2085" i="13"/>
  <c r="AR2085" i="13"/>
  <c r="AP2086" i="13"/>
  <c r="AQ2086" i="13"/>
  <c r="AR2086" i="13"/>
  <c r="AP2087" i="13"/>
  <c r="AQ2087" i="13"/>
  <c r="AR2087" i="13"/>
  <c r="AP2088" i="13"/>
  <c r="AQ2088" i="13"/>
  <c r="AR2088" i="13"/>
  <c r="AP2089" i="13"/>
  <c r="AQ2089" i="13"/>
  <c r="AR2089" i="13"/>
  <c r="AP2090" i="13"/>
  <c r="AQ2090" i="13"/>
  <c r="AR2090" i="13"/>
  <c r="AP2091" i="13"/>
  <c r="AQ2091" i="13"/>
  <c r="AR2091" i="13"/>
  <c r="AP2092" i="13"/>
  <c r="AQ2092" i="13"/>
  <c r="AR2092" i="13"/>
  <c r="AP2093" i="13"/>
  <c r="AQ2093" i="13"/>
  <c r="AR2093" i="13"/>
  <c r="AP2094" i="13"/>
  <c r="AQ2094" i="13"/>
  <c r="AR2094" i="13"/>
  <c r="AP2095" i="13"/>
  <c r="AQ2095" i="13"/>
  <c r="AR2095" i="13"/>
  <c r="AP2096" i="13"/>
  <c r="AQ2096" i="13"/>
  <c r="AR2096" i="13"/>
  <c r="AP2097" i="13"/>
  <c r="AQ2097" i="13"/>
  <c r="AR2097" i="13"/>
  <c r="AP2098" i="13"/>
  <c r="AQ2098" i="13"/>
  <c r="AR2098" i="13"/>
  <c r="AP2099" i="13"/>
  <c r="AQ2099" i="13"/>
  <c r="AR2099" i="13"/>
  <c r="AP2100" i="13"/>
  <c r="AQ2100" i="13"/>
  <c r="AR2100" i="13"/>
  <c r="AP2101" i="13"/>
  <c r="AQ2101" i="13"/>
  <c r="AR2101" i="13"/>
  <c r="AP2102" i="13"/>
  <c r="AQ2102" i="13"/>
  <c r="AR2102" i="13"/>
  <c r="AP2103" i="13"/>
  <c r="AQ2103" i="13"/>
  <c r="AR2103" i="13"/>
  <c r="AP2104" i="13"/>
  <c r="AQ2104" i="13"/>
  <c r="AR2104" i="13"/>
  <c r="AP2105" i="13"/>
  <c r="AQ2105" i="13"/>
  <c r="AR2105" i="13"/>
  <c r="AP2106" i="13"/>
  <c r="AQ2106" i="13"/>
  <c r="AR2106" i="13"/>
  <c r="AP2107" i="13"/>
  <c r="AQ2107" i="13"/>
  <c r="AR2107" i="13"/>
  <c r="AP2108" i="13"/>
  <c r="AQ2108" i="13"/>
  <c r="AR2108" i="13"/>
  <c r="AP2109" i="13"/>
  <c r="AQ2109" i="13"/>
  <c r="AR2109" i="13"/>
  <c r="AP2110" i="13"/>
  <c r="AQ2110" i="13"/>
  <c r="AR2110" i="13"/>
  <c r="AP2111" i="13"/>
  <c r="AQ2111" i="13"/>
  <c r="AR2111" i="13"/>
  <c r="AP2112" i="13"/>
  <c r="AQ2112" i="13"/>
  <c r="AR2112" i="13"/>
  <c r="AP2113" i="13"/>
  <c r="AQ2113" i="13"/>
  <c r="AR2113" i="13"/>
  <c r="AP2114" i="13"/>
  <c r="AQ2114" i="13"/>
  <c r="AR2114" i="13"/>
  <c r="AP2115" i="13"/>
  <c r="AQ2115" i="13"/>
  <c r="AR2115" i="13"/>
  <c r="AP2116" i="13"/>
  <c r="AQ2116" i="13"/>
  <c r="AR2116" i="13"/>
  <c r="AP2117" i="13"/>
  <c r="AQ2117" i="13"/>
  <c r="AR2117" i="13"/>
  <c r="AP2118" i="13"/>
  <c r="AQ2118" i="13"/>
  <c r="AR2118" i="13"/>
  <c r="AP2119" i="13"/>
  <c r="AQ2119" i="13"/>
  <c r="AR2119" i="13"/>
  <c r="AP2120" i="13"/>
  <c r="AQ2120" i="13"/>
  <c r="AR2120" i="13"/>
  <c r="AP2121" i="13"/>
  <c r="AQ2121" i="13"/>
  <c r="AR2121" i="13"/>
  <c r="AP2122" i="13"/>
  <c r="AQ2122" i="13"/>
  <c r="AR2122" i="13"/>
  <c r="AP2123" i="13"/>
  <c r="AQ2123" i="13"/>
  <c r="AR2123" i="13"/>
  <c r="AP2124" i="13"/>
  <c r="AQ2124" i="13"/>
  <c r="AR2124" i="13"/>
  <c r="AP2125" i="13"/>
  <c r="AQ2125" i="13"/>
  <c r="AR2125" i="13"/>
  <c r="AP2126" i="13"/>
  <c r="AQ2126" i="13"/>
  <c r="AR2126" i="13"/>
  <c r="AP2127" i="13"/>
  <c r="AQ2127" i="13"/>
  <c r="AR2127" i="13"/>
  <c r="AP2128" i="13"/>
  <c r="AQ2128" i="13"/>
  <c r="AR2128" i="13"/>
  <c r="AP2129" i="13"/>
  <c r="AQ2129" i="13"/>
  <c r="AR2129" i="13"/>
  <c r="AP2130" i="13"/>
  <c r="AQ2130" i="13"/>
  <c r="AR2130" i="13"/>
  <c r="AP2131" i="13"/>
  <c r="AQ2131" i="13"/>
  <c r="AR2131" i="13"/>
  <c r="AP2132" i="13"/>
  <c r="AQ2132" i="13"/>
  <c r="AR2132" i="13"/>
  <c r="AP2133" i="13"/>
  <c r="AQ2133" i="13"/>
  <c r="AR2133" i="13"/>
  <c r="AP2134" i="13"/>
  <c r="AQ2134" i="13"/>
  <c r="AR2134" i="13"/>
  <c r="AP2135" i="13"/>
  <c r="AQ2135" i="13"/>
  <c r="AR2135" i="13"/>
  <c r="AP2136" i="13"/>
  <c r="AQ2136" i="13"/>
  <c r="AR2136" i="13"/>
  <c r="AP2137" i="13"/>
  <c r="AQ2137" i="13"/>
  <c r="AR2137" i="13"/>
  <c r="AP2138" i="13"/>
  <c r="AQ2138" i="13"/>
  <c r="AR2138" i="13"/>
  <c r="AP2139" i="13"/>
  <c r="AQ2139" i="13"/>
  <c r="AR2139" i="13"/>
  <c r="AP2140" i="13"/>
  <c r="AQ2140" i="13"/>
  <c r="AR2140" i="13"/>
  <c r="AP2141" i="13"/>
  <c r="AQ2141" i="13"/>
  <c r="AR2141" i="13"/>
  <c r="AP2142" i="13"/>
  <c r="AQ2142" i="13"/>
  <c r="AR2142" i="13"/>
  <c r="AP2143" i="13"/>
  <c r="AQ2143" i="13"/>
  <c r="AR2143" i="13"/>
  <c r="AP2144" i="13"/>
  <c r="AQ2144" i="13"/>
  <c r="AR2144" i="13"/>
  <c r="AP2145" i="13"/>
  <c r="AQ2145" i="13"/>
  <c r="AR2145" i="13"/>
  <c r="AP2146" i="13"/>
  <c r="AQ2146" i="13"/>
  <c r="AR2146" i="13"/>
  <c r="AP2147" i="13"/>
  <c r="AQ2147" i="13"/>
  <c r="AR2147" i="13"/>
  <c r="AP2148" i="13"/>
  <c r="AQ2148" i="13"/>
  <c r="AR2148" i="13"/>
  <c r="AP2149" i="13"/>
  <c r="AQ2149" i="13"/>
  <c r="AR2149" i="13"/>
  <c r="AP2150" i="13"/>
  <c r="AQ2150" i="13"/>
  <c r="AR2150" i="13"/>
  <c r="AP2151" i="13"/>
  <c r="AQ2151" i="13"/>
  <c r="AR2151" i="13"/>
  <c r="AP2152" i="13"/>
  <c r="AQ2152" i="13"/>
  <c r="AR2152" i="13"/>
  <c r="AP2153" i="13"/>
  <c r="AQ2153" i="13"/>
  <c r="AR2153" i="13"/>
  <c r="AP2154" i="13"/>
  <c r="AQ2154" i="13"/>
  <c r="AR2154" i="13"/>
  <c r="AP2155" i="13"/>
  <c r="AQ2155" i="13"/>
  <c r="AR2155" i="13"/>
  <c r="AP2156" i="13"/>
  <c r="AQ2156" i="13"/>
  <c r="AR2156" i="13"/>
  <c r="AP2157" i="13"/>
  <c r="AQ2157" i="13"/>
  <c r="AR2157" i="13"/>
  <c r="AP2158" i="13"/>
  <c r="AQ2158" i="13"/>
  <c r="AR2158" i="13"/>
  <c r="AP2159" i="13"/>
  <c r="AQ2159" i="13"/>
  <c r="AR2159" i="13"/>
  <c r="AP2160" i="13"/>
  <c r="AQ2160" i="13"/>
  <c r="AR2160" i="13"/>
  <c r="AP2161" i="13"/>
  <c r="AQ2161" i="13"/>
  <c r="AR2161" i="13"/>
  <c r="AP2162" i="13"/>
  <c r="AQ2162" i="13"/>
  <c r="AR2162" i="13"/>
  <c r="AP2163" i="13"/>
  <c r="AQ2163" i="13"/>
  <c r="AR2163" i="13"/>
  <c r="AP2164" i="13"/>
  <c r="AQ2164" i="13"/>
  <c r="AR2164" i="13"/>
  <c r="AP2165" i="13"/>
  <c r="AQ2165" i="13"/>
  <c r="AR2165" i="13"/>
  <c r="AP2166" i="13"/>
  <c r="AQ2166" i="13"/>
  <c r="AR2166" i="13"/>
  <c r="AP2167" i="13"/>
  <c r="AQ2167" i="13"/>
  <c r="AR2167" i="13"/>
  <c r="AP2168" i="13"/>
  <c r="AQ2168" i="13"/>
  <c r="AR2168" i="13"/>
  <c r="AP2169" i="13"/>
  <c r="AQ2169" i="13"/>
  <c r="AR2169" i="13"/>
  <c r="AP2170" i="13"/>
  <c r="AQ2170" i="13"/>
  <c r="AR2170" i="13"/>
  <c r="AP2171" i="13"/>
  <c r="AQ2171" i="13"/>
  <c r="AR2171" i="13"/>
  <c r="AP2172" i="13"/>
  <c r="AQ2172" i="13"/>
  <c r="AR2172" i="13"/>
  <c r="AP2173" i="13"/>
  <c r="AQ2173" i="13"/>
  <c r="AR2173" i="13"/>
  <c r="AP2174" i="13"/>
  <c r="AQ2174" i="13"/>
  <c r="AR2174" i="13"/>
  <c r="AP2175" i="13"/>
  <c r="AQ2175" i="13"/>
  <c r="AR2175" i="13"/>
  <c r="AP2176" i="13"/>
  <c r="AQ2176" i="13"/>
  <c r="AR2176" i="13"/>
  <c r="AP2177" i="13"/>
  <c r="AQ2177" i="13"/>
  <c r="AR2177" i="13"/>
  <c r="AP2178" i="13"/>
  <c r="AQ2178" i="13"/>
  <c r="AR2178" i="13"/>
  <c r="AP2179" i="13"/>
  <c r="AQ2179" i="13"/>
  <c r="AR2179" i="13"/>
  <c r="AP2180" i="13"/>
  <c r="AQ2180" i="13"/>
  <c r="AR2180" i="13"/>
  <c r="AP2181" i="13"/>
  <c r="AQ2181" i="13"/>
  <c r="AR2181" i="13"/>
  <c r="AP2182" i="13"/>
  <c r="AQ2182" i="13"/>
  <c r="AR2182" i="13"/>
  <c r="AP2183" i="13"/>
  <c r="AQ2183" i="13"/>
  <c r="AR2183" i="13"/>
  <c r="AP2184" i="13"/>
  <c r="AQ2184" i="13"/>
  <c r="AR2184" i="13"/>
  <c r="AP2185" i="13"/>
  <c r="AQ2185" i="13"/>
  <c r="AR2185" i="13"/>
  <c r="AP2186" i="13"/>
  <c r="AQ2186" i="13"/>
  <c r="AR2186" i="13"/>
  <c r="AP2187" i="13"/>
  <c r="AQ2187" i="13"/>
  <c r="AR2187" i="13"/>
  <c r="AP2188" i="13"/>
  <c r="AQ2188" i="13"/>
  <c r="AR2188" i="13"/>
  <c r="AP2189" i="13"/>
  <c r="AQ2189" i="13"/>
  <c r="AR2189" i="13"/>
  <c r="AP2190" i="13"/>
  <c r="AQ2190" i="13"/>
  <c r="AR2190" i="13"/>
  <c r="AP2191" i="13"/>
  <c r="AQ2191" i="13"/>
  <c r="AR2191" i="13"/>
  <c r="AP2192" i="13"/>
  <c r="AQ2192" i="13"/>
  <c r="AR2192" i="13"/>
  <c r="AP2193" i="13"/>
  <c r="AQ2193" i="13"/>
  <c r="AR2193" i="13"/>
  <c r="AP2194" i="13"/>
  <c r="AQ2194" i="13"/>
  <c r="AR2194" i="13"/>
  <c r="AP2195" i="13"/>
  <c r="AQ2195" i="13"/>
  <c r="AR2195" i="13"/>
  <c r="AP2196" i="13"/>
  <c r="AQ2196" i="13"/>
  <c r="AR2196" i="13"/>
  <c r="AP2197" i="13"/>
  <c r="AQ2197" i="13"/>
  <c r="AR2197" i="13"/>
  <c r="AP2198" i="13"/>
  <c r="AQ2198" i="13"/>
  <c r="AR2198" i="13"/>
  <c r="AP2199" i="13"/>
  <c r="AQ2199" i="13"/>
  <c r="AR2199" i="13"/>
  <c r="AP2200" i="13"/>
  <c r="AQ2200" i="13"/>
  <c r="AR2200" i="13"/>
  <c r="AP2201" i="13"/>
  <c r="AQ2201" i="13"/>
  <c r="AR2201" i="13"/>
  <c r="AP2202" i="13"/>
  <c r="AQ2202" i="13"/>
  <c r="AR2202" i="13"/>
  <c r="AP2203" i="13"/>
  <c r="AQ2203" i="13"/>
  <c r="AR2203" i="13"/>
  <c r="AP2204" i="13"/>
  <c r="AQ2204" i="13"/>
  <c r="AR2204" i="13"/>
  <c r="AP2205" i="13"/>
  <c r="AQ2205" i="13"/>
  <c r="AR2205" i="13"/>
  <c r="AP2206" i="13"/>
  <c r="AQ2206" i="13"/>
  <c r="AR2206" i="13"/>
  <c r="AP2207" i="13"/>
  <c r="AQ2207" i="13"/>
  <c r="AR2207" i="13"/>
  <c r="AP2208" i="13"/>
  <c r="AQ2208" i="13"/>
  <c r="AR2208" i="13"/>
  <c r="AP2209" i="13"/>
  <c r="AQ2209" i="13"/>
  <c r="AR2209" i="13"/>
  <c r="AP2210" i="13"/>
  <c r="AQ2210" i="13"/>
  <c r="AR2210" i="13"/>
  <c r="AP2211" i="13"/>
  <c r="AQ2211" i="13"/>
  <c r="AR2211" i="13"/>
  <c r="AP2212" i="13"/>
  <c r="AQ2212" i="13"/>
  <c r="AR2212" i="13"/>
  <c r="AP2213" i="13"/>
  <c r="AQ2213" i="13"/>
  <c r="AR2213" i="13"/>
  <c r="AP2214" i="13"/>
  <c r="AQ2214" i="13"/>
  <c r="AR2214" i="13"/>
  <c r="AP2215" i="13"/>
  <c r="AQ2215" i="13"/>
  <c r="AR2215" i="13"/>
  <c r="AP2216" i="13"/>
  <c r="AQ2216" i="13"/>
  <c r="AR2216" i="13"/>
  <c r="AP2217" i="13"/>
  <c r="AQ2217" i="13"/>
  <c r="AR2217" i="13"/>
  <c r="AP2218" i="13"/>
  <c r="AQ2218" i="13"/>
  <c r="AR2218" i="13"/>
  <c r="AP2219" i="13"/>
  <c r="AQ2219" i="13"/>
  <c r="AR2219" i="13"/>
  <c r="AP2220" i="13"/>
  <c r="AQ2220" i="13"/>
  <c r="AR2220" i="13"/>
  <c r="AP2221" i="13"/>
  <c r="AQ2221" i="13"/>
  <c r="AR2221" i="13"/>
  <c r="AP2222" i="13"/>
  <c r="AQ2222" i="13"/>
  <c r="AR2222" i="13"/>
  <c r="AP2223" i="13"/>
  <c r="AQ2223" i="13"/>
  <c r="AR2223" i="13"/>
  <c r="AP2224" i="13"/>
  <c r="AQ2224" i="13"/>
  <c r="AR2224" i="13"/>
  <c r="AP2225" i="13"/>
  <c r="AQ2225" i="13"/>
  <c r="AR2225" i="13"/>
  <c r="AP2226" i="13"/>
  <c r="AQ2226" i="13"/>
  <c r="AR2226" i="13"/>
  <c r="AP2227" i="13"/>
  <c r="AQ2227" i="13"/>
  <c r="AR2227" i="13"/>
  <c r="AP2228" i="13"/>
  <c r="AQ2228" i="13"/>
  <c r="AR2228" i="13"/>
  <c r="AP2229" i="13"/>
  <c r="AQ2229" i="13"/>
  <c r="AR2229" i="13"/>
  <c r="AP2230" i="13"/>
  <c r="AQ2230" i="13"/>
  <c r="AR2230" i="13"/>
  <c r="AP2231" i="13"/>
  <c r="AQ2231" i="13"/>
  <c r="AR2231" i="13"/>
  <c r="AP2232" i="13"/>
  <c r="AQ2232" i="13"/>
  <c r="AR2232" i="13"/>
  <c r="AP2233" i="13"/>
  <c r="AQ2233" i="13"/>
  <c r="AR2233" i="13"/>
  <c r="AP2234" i="13"/>
  <c r="AQ2234" i="13"/>
  <c r="AR2234" i="13"/>
  <c r="AP2235" i="13"/>
  <c r="AQ2235" i="13"/>
  <c r="AR2235" i="13"/>
  <c r="AP2236" i="13"/>
  <c r="AQ2236" i="13"/>
  <c r="AR2236" i="13"/>
  <c r="AP2237" i="13"/>
  <c r="AQ2237" i="13"/>
  <c r="AR2237" i="13"/>
  <c r="AP2238" i="13"/>
  <c r="AQ2238" i="13"/>
  <c r="AR2238" i="13"/>
  <c r="AP2239" i="13"/>
  <c r="AQ2239" i="13"/>
  <c r="AR2239" i="13"/>
  <c r="AP2240" i="13"/>
  <c r="AQ2240" i="13"/>
  <c r="AR2240" i="13"/>
  <c r="AP2241" i="13"/>
  <c r="AQ2241" i="13"/>
  <c r="AR2241" i="13"/>
  <c r="AP2242" i="13"/>
  <c r="AQ2242" i="13"/>
  <c r="AR2242" i="13"/>
  <c r="AP2243" i="13"/>
  <c r="AQ2243" i="13"/>
  <c r="AR2243" i="13"/>
  <c r="AP2244" i="13"/>
  <c r="AQ2244" i="13"/>
  <c r="AR2244" i="13"/>
  <c r="AP2245" i="13"/>
  <c r="AQ2245" i="13"/>
  <c r="AR2245" i="13"/>
  <c r="AP2246" i="13"/>
  <c r="AQ2246" i="13"/>
  <c r="AR2246" i="13"/>
  <c r="AP2247" i="13"/>
  <c r="AQ2247" i="13"/>
  <c r="AR2247" i="13"/>
  <c r="AP2248" i="13"/>
  <c r="AQ2248" i="13"/>
  <c r="AR2248" i="13"/>
  <c r="AP2249" i="13"/>
  <c r="AQ2249" i="13"/>
  <c r="AR2249" i="13"/>
  <c r="AP2250" i="13"/>
  <c r="AQ2250" i="13"/>
  <c r="AR2250" i="13"/>
  <c r="AP2251" i="13"/>
  <c r="AQ2251" i="13"/>
  <c r="AR2251" i="13"/>
  <c r="AP2252" i="13"/>
  <c r="AQ2252" i="13"/>
  <c r="AR2252" i="13"/>
  <c r="AP2253" i="13"/>
  <c r="AQ2253" i="13"/>
  <c r="AR2253" i="13"/>
  <c r="AP2254" i="13"/>
  <c r="AQ2254" i="13"/>
  <c r="AR2254" i="13"/>
  <c r="AP2255" i="13"/>
  <c r="AQ2255" i="13"/>
  <c r="AR2255" i="13"/>
  <c r="AP2256" i="13"/>
  <c r="AQ2256" i="13"/>
  <c r="AR2256" i="13"/>
  <c r="AP2257" i="13"/>
  <c r="AQ2257" i="13"/>
  <c r="AR2257" i="13"/>
  <c r="AP2258" i="13"/>
  <c r="AQ2258" i="13"/>
  <c r="AR2258" i="13"/>
  <c r="AP2259" i="13"/>
  <c r="AQ2259" i="13"/>
  <c r="AR2259" i="13"/>
  <c r="AP2260" i="13"/>
  <c r="AQ2260" i="13"/>
  <c r="AR2260" i="13"/>
  <c r="AP2261" i="13"/>
  <c r="AQ2261" i="13"/>
  <c r="AR2261" i="13"/>
  <c r="AP2262" i="13"/>
  <c r="AQ2262" i="13"/>
  <c r="AR2262" i="13"/>
  <c r="AP2263" i="13"/>
  <c r="AQ2263" i="13"/>
  <c r="AR2263" i="13"/>
  <c r="AP2264" i="13"/>
  <c r="AQ2264" i="13"/>
  <c r="AR2264" i="13"/>
  <c r="AP2265" i="13"/>
  <c r="AQ2265" i="13"/>
  <c r="AR2265" i="13"/>
  <c r="AP2266" i="13"/>
  <c r="AQ2266" i="13"/>
  <c r="AR2266" i="13"/>
  <c r="AP2267" i="13"/>
  <c r="AQ2267" i="13"/>
  <c r="AR2267" i="13"/>
  <c r="AP2268" i="13"/>
  <c r="AQ2268" i="13"/>
  <c r="AR2268" i="13"/>
  <c r="AP2269" i="13"/>
  <c r="AQ2269" i="13"/>
  <c r="AR2269" i="13"/>
  <c r="AP2270" i="13"/>
  <c r="AQ2270" i="13"/>
  <c r="AR2270" i="13"/>
  <c r="AP2271" i="13"/>
  <c r="AQ2271" i="13"/>
  <c r="AR2271" i="13"/>
  <c r="AP2272" i="13"/>
  <c r="AQ2272" i="13"/>
  <c r="AR2272" i="13"/>
  <c r="AP2273" i="13"/>
  <c r="AQ2273" i="13"/>
  <c r="AR2273" i="13"/>
  <c r="AP2274" i="13"/>
  <c r="AQ2274" i="13"/>
  <c r="AR2274" i="13"/>
  <c r="AP2275" i="13"/>
  <c r="AQ2275" i="13"/>
  <c r="AR2275" i="13"/>
  <c r="AP2276" i="13"/>
  <c r="AQ2276" i="13"/>
  <c r="AR2276" i="13"/>
  <c r="AP2277" i="13"/>
  <c r="AQ2277" i="13"/>
  <c r="AR2277" i="13"/>
  <c r="AP2278" i="13"/>
  <c r="AQ2278" i="13"/>
  <c r="AR2278" i="13"/>
  <c r="AP2279" i="13"/>
  <c r="AQ2279" i="13"/>
  <c r="AR2279" i="13"/>
  <c r="AP2280" i="13"/>
  <c r="AQ2280" i="13"/>
  <c r="AR2280" i="13"/>
  <c r="AP2281" i="13"/>
  <c r="AQ2281" i="13"/>
  <c r="AR2281" i="13"/>
  <c r="AP2282" i="13"/>
  <c r="AQ2282" i="13"/>
  <c r="AR2282" i="13"/>
  <c r="AP2283" i="13"/>
  <c r="AQ2283" i="13"/>
  <c r="AR2283" i="13"/>
  <c r="AP2284" i="13"/>
  <c r="AQ2284" i="13"/>
  <c r="AR2284" i="13"/>
  <c r="AP2285" i="13"/>
  <c r="AQ2285" i="13"/>
  <c r="AR2285" i="13"/>
  <c r="AP2286" i="13"/>
  <c r="AQ2286" i="13"/>
  <c r="AR2286" i="13"/>
  <c r="AP2287" i="13"/>
  <c r="AQ2287" i="13"/>
  <c r="AR2287" i="13"/>
  <c r="AP2288" i="13"/>
  <c r="AQ2288" i="13"/>
  <c r="AR2288" i="13"/>
  <c r="AP2289" i="13"/>
  <c r="AQ2289" i="13"/>
  <c r="AR2289" i="13"/>
  <c r="AP2290" i="13"/>
  <c r="AQ2290" i="13"/>
  <c r="AR2290" i="13"/>
  <c r="AP2291" i="13"/>
  <c r="AQ2291" i="13"/>
  <c r="AR2291" i="13"/>
  <c r="AP2292" i="13"/>
  <c r="AQ2292" i="13"/>
  <c r="AR2292" i="13"/>
  <c r="AP2293" i="13"/>
  <c r="AQ2293" i="13"/>
  <c r="AR2293" i="13"/>
  <c r="AP2294" i="13"/>
  <c r="AQ2294" i="13"/>
  <c r="AR2294" i="13"/>
  <c r="AP2295" i="13"/>
  <c r="AQ2295" i="13"/>
  <c r="AR2295" i="13"/>
  <c r="AP2296" i="13"/>
  <c r="AQ2296" i="13"/>
  <c r="AR2296" i="13"/>
  <c r="AP2297" i="13"/>
  <c r="AQ2297" i="13"/>
  <c r="AR2297" i="13"/>
  <c r="AP2298" i="13"/>
  <c r="AQ2298" i="13"/>
  <c r="AR2298" i="13"/>
  <c r="AP2299" i="13"/>
  <c r="AQ2299" i="13"/>
  <c r="AR2299" i="13"/>
  <c r="AP2300" i="13"/>
  <c r="AQ2300" i="13"/>
  <c r="AR2300" i="13"/>
  <c r="AP2301" i="13"/>
  <c r="AQ2301" i="13"/>
  <c r="AR2301" i="13"/>
  <c r="AP2302" i="13"/>
  <c r="AQ2302" i="13"/>
  <c r="AR2302" i="13"/>
  <c r="AP2303" i="13"/>
  <c r="AQ2303" i="13"/>
  <c r="AR2303" i="13"/>
  <c r="AP2304" i="13"/>
  <c r="AQ2304" i="13"/>
  <c r="AR2304" i="13"/>
  <c r="AP2305" i="13"/>
  <c r="AQ2305" i="13"/>
  <c r="AR2305" i="13"/>
  <c r="AP2306" i="13"/>
  <c r="AQ2306" i="13"/>
  <c r="AR2306" i="13"/>
  <c r="AP2307" i="13"/>
  <c r="AQ2307" i="13"/>
  <c r="AR2307" i="13"/>
  <c r="AP2308" i="13"/>
  <c r="AQ2308" i="13"/>
  <c r="AR2308" i="13"/>
  <c r="AP2309" i="13"/>
  <c r="AQ2309" i="13"/>
  <c r="AR2309" i="13"/>
  <c r="AP2310" i="13"/>
  <c r="AQ2310" i="13"/>
  <c r="AR2310" i="13"/>
  <c r="AP2311" i="13"/>
  <c r="AQ2311" i="13"/>
  <c r="AR2311" i="13"/>
  <c r="AP2312" i="13"/>
  <c r="AQ2312" i="13"/>
  <c r="AR2312" i="13"/>
  <c r="AP2313" i="13"/>
  <c r="AQ2313" i="13"/>
  <c r="AR2313" i="13"/>
  <c r="AP2314" i="13"/>
  <c r="AQ2314" i="13"/>
  <c r="AR2314" i="13"/>
  <c r="AP2315" i="13"/>
  <c r="AQ2315" i="13"/>
  <c r="AR2315" i="13"/>
  <c r="AP2316" i="13"/>
  <c r="AQ2316" i="13"/>
  <c r="AR2316" i="13"/>
  <c r="AP2317" i="13"/>
  <c r="AQ2317" i="13"/>
  <c r="AR2317" i="13"/>
  <c r="AP2318" i="13"/>
  <c r="AQ2318" i="13"/>
  <c r="AR2318" i="13"/>
  <c r="AP2319" i="13"/>
  <c r="AQ2319" i="13"/>
  <c r="AR2319" i="13"/>
  <c r="AP2320" i="13"/>
  <c r="AQ2320" i="13"/>
  <c r="AR2320" i="13"/>
  <c r="AP2321" i="13"/>
  <c r="AQ2321" i="13"/>
  <c r="AR2321" i="13"/>
  <c r="AP2322" i="13"/>
  <c r="AQ2322" i="13"/>
  <c r="AR2322" i="13"/>
  <c r="AP2323" i="13"/>
  <c r="AQ2323" i="13"/>
  <c r="AR2323" i="13"/>
  <c r="AP2324" i="13"/>
  <c r="AQ2324" i="13"/>
  <c r="AR2324" i="13"/>
  <c r="AP2325" i="13"/>
  <c r="AQ2325" i="13"/>
  <c r="AR2325" i="13"/>
  <c r="AP2326" i="13"/>
  <c r="AQ2326" i="13"/>
  <c r="AR2326" i="13"/>
  <c r="AP2327" i="13"/>
  <c r="AQ2327" i="13"/>
  <c r="AR2327" i="13"/>
  <c r="AP2328" i="13"/>
  <c r="AQ2328" i="13"/>
  <c r="AR2328" i="13"/>
  <c r="AP2329" i="13"/>
  <c r="AQ2329" i="13"/>
  <c r="AR2329" i="13"/>
  <c r="AP2330" i="13"/>
  <c r="AQ2330" i="13"/>
  <c r="AR2330" i="13"/>
  <c r="AP2331" i="13"/>
  <c r="AQ2331" i="13"/>
  <c r="AR2331" i="13"/>
  <c r="AP2332" i="13"/>
  <c r="AQ2332" i="13"/>
  <c r="AR2332" i="13"/>
  <c r="AP2333" i="13"/>
  <c r="AQ2333" i="13"/>
  <c r="AR2333" i="13"/>
  <c r="AP2334" i="13"/>
  <c r="AQ2334" i="13"/>
  <c r="AR2334" i="13"/>
  <c r="AP2335" i="13"/>
  <c r="AQ2335" i="13"/>
  <c r="AR2335" i="13"/>
  <c r="AP2336" i="13"/>
  <c r="AQ2336" i="13"/>
  <c r="AR2336" i="13"/>
  <c r="AP2337" i="13"/>
  <c r="AQ2337" i="13"/>
  <c r="AR2337" i="13"/>
  <c r="AP2338" i="13"/>
  <c r="AQ2338" i="13"/>
  <c r="AR2338" i="13"/>
  <c r="AP2339" i="13"/>
  <c r="AQ2339" i="13"/>
  <c r="AR2339" i="13"/>
  <c r="AP2340" i="13"/>
  <c r="AQ2340" i="13"/>
  <c r="AR2340" i="13"/>
  <c r="AP2341" i="13"/>
  <c r="AQ2341" i="13"/>
  <c r="AR2341" i="13"/>
  <c r="AP2342" i="13"/>
  <c r="AQ2342" i="13"/>
  <c r="AR2342" i="13"/>
  <c r="AP2343" i="13"/>
  <c r="AQ2343" i="13"/>
  <c r="AR2343" i="13"/>
  <c r="AP2344" i="13"/>
  <c r="AQ2344" i="13"/>
  <c r="AR2344" i="13"/>
  <c r="AP2345" i="13"/>
  <c r="AQ2345" i="13"/>
  <c r="AR2345" i="13"/>
  <c r="AP2346" i="13"/>
  <c r="AQ2346" i="13"/>
  <c r="AR2346" i="13"/>
  <c r="AP2347" i="13"/>
  <c r="AQ2347" i="13"/>
  <c r="AR2347" i="13"/>
  <c r="AP2348" i="13"/>
  <c r="AQ2348" i="13"/>
  <c r="AR2348" i="13"/>
  <c r="AP2349" i="13"/>
  <c r="AQ2349" i="13"/>
  <c r="AR2349" i="13"/>
  <c r="AP2350" i="13"/>
  <c r="AQ2350" i="13"/>
  <c r="AR2350" i="13"/>
  <c r="AP2351" i="13"/>
  <c r="AQ2351" i="13"/>
  <c r="AR2351" i="13"/>
  <c r="AP2352" i="13"/>
  <c r="AQ2352" i="13"/>
  <c r="AR2352" i="13"/>
  <c r="AP2353" i="13"/>
  <c r="AQ2353" i="13"/>
  <c r="AR2353" i="13"/>
  <c r="AP2354" i="13"/>
  <c r="AQ2354" i="13"/>
  <c r="AR2354" i="13"/>
  <c r="AP2355" i="13"/>
  <c r="AQ2355" i="13"/>
  <c r="AR2355" i="13"/>
  <c r="AP2356" i="13"/>
  <c r="AQ2356" i="13"/>
  <c r="AR2356" i="13"/>
  <c r="AP2357" i="13"/>
  <c r="AQ2357" i="13"/>
  <c r="AR2357" i="13"/>
  <c r="AP2358" i="13"/>
  <c r="AQ2358" i="13"/>
  <c r="AR2358" i="13"/>
  <c r="AP2359" i="13"/>
  <c r="AQ2359" i="13"/>
  <c r="AR2359" i="13"/>
  <c r="AP2360" i="13"/>
  <c r="AQ2360" i="13"/>
  <c r="AR2360" i="13"/>
  <c r="AP2361" i="13"/>
  <c r="AQ2361" i="13"/>
  <c r="AR2361" i="13"/>
  <c r="AP2362" i="13"/>
  <c r="AQ2362" i="13"/>
  <c r="AR2362" i="13"/>
  <c r="AP2363" i="13"/>
  <c r="AQ2363" i="13"/>
  <c r="AR2363" i="13"/>
  <c r="AP2364" i="13"/>
  <c r="AQ2364" i="13"/>
  <c r="AR2364" i="13"/>
  <c r="AP2365" i="13"/>
  <c r="AQ2365" i="13"/>
  <c r="AR2365" i="13"/>
  <c r="AP2366" i="13"/>
  <c r="AQ2366" i="13"/>
  <c r="AR2366" i="13"/>
  <c r="AP2367" i="13"/>
  <c r="AQ2367" i="13"/>
  <c r="AR2367" i="13"/>
  <c r="AP2368" i="13"/>
  <c r="AQ2368" i="13"/>
  <c r="AR2368" i="13"/>
  <c r="AP2369" i="13"/>
  <c r="AQ2369" i="13"/>
  <c r="AR2369" i="13"/>
  <c r="AP2370" i="13"/>
  <c r="AQ2370" i="13"/>
  <c r="AR2370" i="13"/>
  <c r="AP2371" i="13"/>
  <c r="AQ2371" i="13"/>
  <c r="AR2371" i="13"/>
  <c r="AP2372" i="13"/>
  <c r="AQ2372" i="13"/>
  <c r="AR2372" i="13"/>
  <c r="AP2373" i="13"/>
  <c r="AQ2373" i="13"/>
  <c r="AR2373" i="13"/>
  <c r="AP2374" i="13"/>
  <c r="AQ2374" i="13"/>
  <c r="AR2374" i="13"/>
  <c r="AP2375" i="13"/>
  <c r="AQ2375" i="13"/>
  <c r="AR2375" i="13"/>
  <c r="AP2376" i="13"/>
  <c r="AQ2376" i="13"/>
  <c r="AR2376" i="13"/>
  <c r="AP2377" i="13"/>
  <c r="AQ2377" i="13"/>
  <c r="AR2377" i="13"/>
  <c r="AP2378" i="13"/>
  <c r="AQ2378" i="13"/>
  <c r="AR2378" i="13"/>
  <c r="AP2379" i="13"/>
  <c r="AQ2379" i="13"/>
  <c r="AR2379" i="13"/>
  <c r="AP2380" i="13"/>
  <c r="AQ2380" i="13"/>
  <c r="AR2380" i="13"/>
  <c r="AP2381" i="13"/>
  <c r="AQ2381" i="13"/>
  <c r="AR2381" i="13"/>
  <c r="AP2382" i="13"/>
  <c r="AQ2382" i="13"/>
  <c r="AR2382" i="13"/>
  <c r="AP2383" i="13"/>
  <c r="AQ2383" i="13"/>
  <c r="AR2383" i="13"/>
  <c r="AP2384" i="13"/>
  <c r="AQ2384" i="13"/>
  <c r="AR2384" i="13"/>
  <c r="AP2385" i="13"/>
  <c r="AQ2385" i="13"/>
  <c r="AR2385" i="13"/>
  <c r="AP2386" i="13"/>
  <c r="AQ2386" i="13"/>
  <c r="AR2386" i="13"/>
  <c r="AP2387" i="13"/>
  <c r="AQ2387" i="13"/>
  <c r="AR2387" i="13"/>
  <c r="AP2388" i="13"/>
  <c r="AQ2388" i="13"/>
  <c r="AR2388" i="13"/>
  <c r="AP2389" i="13"/>
  <c r="AQ2389" i="13"/>
  <c r="AR2389" i="13"/>
  <c r="AP2390" i="13"/>
  <c r="AQ2390" i="13"/>
  <c r="AR2390" i="13"/>
  <c r="AP2391" i="13"/>
  <c r="AQ2391" i="13"/>
  <c r="AR2391" i="13"/>
  <c r="AP2392" i="13"/>
  <c r="AQ2392" i="13"/>
  <c r="AR2392" i="13"/>
  <c r="AP2393" i="13"/>
  <c r="AQ2393" i="13"/>
  <c r="AR2393" i="13"/>
  <c r="AP2394" i="13"/>
  <c r="AQ2394" i="13"/>
  <c r="AR2394" i="13"/>
  <c r="AP2395" i="13"/>
  <c r="AQ2395" i="13"/>
  <c r="AR2395" i="13"/>
  <c r="AP2396" i="13"/>
  <c r="AQ2396" i="13"/>
  <c r="AR2396" i="13"/>
  <c r="AP2397" i="13"/>
  <c r="AQ2397" i="13"/>
  <c r="AR2397" i="13"/>
  <c r="AP2398" i="13"/>
  <c r="AQ2398" i="13"/>
  <c r="AR2398" i="13"/>
  <c r="AP2399" i="13"/>
  <c r="AQ2399" i="13"/>
  <c r="AR2399" i="13"/>
  <c r="AP2400" i="13"/>
  <c r="AQ2400" i="13"/>
  <c r="AR2400" i="13"/>
  <c r="AP2401" i="13"/>
  <c r="AQ2401" i="13"/>
  <c r="AR2401" i="13"/>
  <c r="AP2402" i="13"/>
  <c r="AQ2402" i="13"/>
  <c r="AR2402" i="13"/>
  <c r="AP2403" i="13"/>
  <c r="AQ2403" i="13"/>
  <c r="AR2403" i="13"/>
  <c r="AP2404" i="13"/>
  <c r="AQ2404" i="13"/>
  <c r="AR2404" i="13"/>
  <c r="AP2405" i="13"/>
  <c r="AQ2405" i="13"/>
  <c r="AR2405" i="13"/>
  <c r="AP2406" i="13"/>
  <c r="AQ2406" i="13"/>
  <c r="AR2406" i="13"/>
  <c r="AP2407" i="13"/>
  <c r="AQ2407" i="13"/>
  <c r="AR2407" i="13"/>
  <c r="AP2408" i="13"/>
  <c r="AQ2408" i="13"/>
  <c r="AR2408" i="13"/>
  <c r="AP2409" i="13"/>
  <c r="AQ2409" i="13"/>
  <c r="AR2409" i="13"/>
  <c r="AP2410" i="13"/>
  <c r="AQ2410" i="13"/>
  <c r="AR2410" i="13"/>
  <c r="AP2411" i="13"/>
  <c r="AQ2411" i="13"/>
  <c r="AR2411" i="13"/>
  <c r="AP2412" i="13"/>
  <c r="AQ2412" i="13"/>
  <c r="AR2412" i="13"/>
  <c r="AP2413" i="13"/>
  <c r="AQ2413" i="13"/>
  <c r="AR2413" i="13"/>
  <c r="AP2414" i="13"/>
  <c r="AQ2414" i="13"/>
  <c r="AR2414" i="13"/>
  <c r="AP2415" i="13"/>
  <c r="AQ2415" i="13"/>
  <c r="AR2415" i="13"/>
  <c r="AP2416" i="13"/>
  <c r="AQ2416" i="13"/>
  <c r="AR2416" i="13"/>
  <c r="AP2417" i="13"/>
  <c r="AQ2417" i="13"/>
  <c r="AR2417" i="13"/>
  <c r="AP2418" i="13"/>
  <c r="AQ2418" i="13"/>
  <c r="AR2418" i="13"/>
  <c r="AP2419" i="13"/>
  <c r="AQ2419" i="13"/>
  <c r="AR2419" i="13"/>
  <c r="AP2420" i="13"/>
  <c r="AQ2420" i="13"/>
  <c r="AR2420" i="13"/>
  <c r="AP2421" i="13"/>
  <c r="AQ2421" i="13"/>
  <c r="AR2421" i="13"/>
  <c r="AP2422" i="13"/>
  <c r="AQ2422" i="13"/>
  <c r="AR2422" i="13"/>
  <c r="AP2423" i="13"/>
  <c r="AQ2423" i="13"/>
  <c r="AR2423" i="13"/>
  <c r="AP2424" i="13"/>
  <c r="AQ2424" i="13"/>
  <c r="AR2424" i="13"/>
  <c r="AP2425" i="13"/>
  <c r="AQ2425" i="13"/>
  <c r="AR2425" i="13"/>
  <c r="AP2426" i="13"/>
  <c r="AQ2426" i="13"/>
  <c r="AR2426" i="13"/>
  <c r="AP2427" i="13"/>
  <c r="AQ2427" i="13"/>
  <c r="AR2427" i="13"/>
  <c r="AP2428" i="13"/>
  <c r="AQ2428" i="13"/>
  <c r="AR2428" i="13"/>
  <c r="AP2429" i="13"/>
  <c r="AQ2429" i="13"/>
  <c r="AR2429" i="13"/>
  <c r="AP2430" i="13"/>
  <c r="AQ2430" i="13"/>
  <c r="AR2430" i="13"/>
  <c r="AP2431" i="13"/>
  <c r="AQ2431" i="13"/>
  <c r="AR2431" i="13"/>
  <c r="AP2432" i="13"/>
  <c r="AQ2432" i="13"/>
  <c r="AR2432" i="13"/>
  <c r="AP2433" i="13"/>
  <c r="AQ2433" i="13"/>
  <c r="AR2433" i="13"/>
  <c r="AP2434" i="13"/>
  <c r="AQ2434" i="13"/>
  <c r="AR2434" i="13"/>
  <c r="AP2435" i="13"/>
  <c r="AQ2435" i="13"/>
  <c r="AR2435" i="13"/>
  <c r="AP2436" i="13"/>
  <c r="AQ2436" i="13"/>
  <c r="AR2436" i="13"/>
  <c r="AP2437" i="13"/>
  <c r="AQ2437" i="13"/>
  <c r="AR2437" i="13"/>
  <c r="AP2438" i="13"/>
  <c r="AQ2438" i="13"/>
  <c r="AR2438" i="13"/>
  <c r="AP2439" i="13"/>
  <c r="AQ2439" i="13"/>
  <c r="AR2439" i="13"/>
  <c r="AP2440" i="13"/>
  <c r="AQ2440" i="13"/>
  <c r="AR2440" i="13"/>
  <c r="AP2441" i="13"/>
  <c r="AQ2441" i="13"/>
  <c r="AR2441" i="13"/>
  <c r="AP2442" i="13"/>
  <c r="AQ2442" i="13"/>
  <c r="AR2442" i="13"/>
  <c r="AP2443" i="13"/>
  <c r="AQ2443" i="13"/>
  <c r="AR2443" i="13"/>
  <c r="AP2444" i="13"/>
  <c r="AQ2444" i="13"/>
  <c r="AR2444" i="13"/>
  <c r="AP2445" i="13"/>
  <c r="AQ2445" i="13"/>
  <c r="AR2445" i="13"/>
  <c r="AP2446" i="13"/>
  <c r="AQ2446" i="13"/>
  <c r="AR2446" i="13"/>
  <c r="AP2447" i="13"/>
  <c r="AQ2447" i="13"/>
  <c r="AR2447" i="13"/>
  <c r="AP2448" i="13"/>
  <c r="AQ2448" i="13"/>
  <c r="AR2448" i="13"/>
  <c r="AP2449" i="13"/>
  <c r="AQ2449" i="13"/>
  <c r="AR2449" i="13"/>
  <c r="AP2450" i="13"/>
  <c r="AQ2450" i="13"/>
  <c r="AR2450" i="13"/>
  <c r="AP2451" i="13"/>
  <c r="AQ2451" i="13"/>
  <c r="AR2451" i="13"/>
  <c r="AP2452" i="13"/>
  <c r="AQ2452" i="13"/>
  <c r="AR2452" i="13"/>
  <c r="AP2453" i="13"/>
  <c r="AQ2453" i="13"/>
  <c r="AR2453" i="13"/>
  <c r="AP2454" i="13"/>
  <c r="AQ2454" i="13"/>
  <c r="AR2454" i="13"/>
  <c r="AP2455" i="13"/>
  <c r="AQ2455" i="13"/>
  <c r="AR2455" i="13"/>
  <c r="AP2456" i="13"/>
  <c r="AQ2456" i="13"/>
  <c r="AR2456" i="13"/>
  <c r="AP2457" i="13"/>
  <c r="AQ2457" i="13"/>
  <c r="AR2457" i="13"/>
  <c r="AP2458" i="13"/>
  <c r="AQ2458" i="13"/>
  <c r="AR2458" i="13"/>
  <c r="AP2459" i="13"/>
  <c r="AQ2459" i="13"/>
  <c r="AR2459" i="13"/>
  <c r="AP2460" i="13"/>
  <c r="AQ2460" i="13"/>
  <c r="AR2460" i="13"/>
  <c r="AP2461" i="13"/>
  <c r="AQ2461" i="13"/>
  <c r="AR2461" i="13"/>
  <c r="AP2462" i="13"/>
  <c r="AQ2462" i="13"/>
  <c r="AR2462" i="13"/>
  <c r="AP2463" i="13"/>
  <c r="AQ2463" i="13"/>
  <c r="AR2463" i="13"/>
  <c r="AP2464" i="13"/>
  <c r="AQ2464" i="13"/>
  <c r="AR2464" i="13"/>
  <c r="AP2465" i="13"/>
  <c r="AQ2465" i="13"/>
  <c r="AR2465" i="13"/>
  <c r="AP2466" i="13"/>
  <c r="AQ2466" i="13"/>
  <c r="AR2466" i="13"/>
  <c r="AP2467" i="13"/>
  <c r="AQ2467" i="13"/>
  <c r="AR2467" i="13"/>
  <c r="AP2468" i="13"/>
  <c r="AQ2468" i="13"/>
  <c r="AR2468" i="13"/>
  <c r="AP2469" i="13"/>
  <c r="AQ2469" i="13"/>
  <c r="AR2469" i="13"/>
  <c r="AP2470" i="13"/>
  <c r="AQ2470" i="13"/>
  <c r="AR2470" i="13"/>
  <c r="AP2471" i="13"/>
  <c r="AQ2471" i="13"/>
  <c r="AR2471" i="13"/>
  <c r="AP2472" i="13"/>
  <c r="AQ2472" i="13"/>
  <c r="AR2472" i="13"/>
  <c r="AP2473" i="13"/>
  <c r="AQ2473" i="13"/>
  <c r="AR2473" i="13"/>
  <c r="AP2474" i="13"/>
  <c r="AQ2474" i="13"/>
  <c r="AR2474" i="13"/>
  <c r="AP2475" i="13"/>
  <c r="AQ2475" i="13"/>
  <c r="AR2475" i="13"/>
  <c r="AP2476" i="13"/>
  <c r="AQ2476" i="13"/>
  <c r="AR2476" i="13"/>
  <c r="AP2477" i="13"/>
  <c r="AQ2477" i="13"/>
  <c r="AR2477" i="13"/>
  <c r="AP2478" i="13"/>
  <c r="AQ2478" i="13"/>
  <c r="AR2478" i="13"/>
  <c r="AP2479" i="13"/>
  <c r="AQ2479" i="13"/>
  <c r="AR2479" i="13"/>
  <c r="AP2480" i="13"/>
  <c r="AQ2480" i="13"/>
  <c r="AR2480" i="13"/>
  <c r="AP2481" i="13"/>
  <c r="AQ2481" i="13"/>
  <c r="AR2481" i="13"/>
  <c r="AP2482" i="13"/>
  <c r="AQ2482" i="13"/>
  <c r="AR2482" i="13"/>
  <c r="AP2483" i="13"/>
  <c r="AQ2483" i="13"/>
  <c r="AR2483" i="13"/>
  <c r="AP2484" i="13"/>
  <c r="AQ2484" i="13"/>
  <c r="AR2484" i="13"/>
  <c r="AP2485" i="13"/>
  <c r="AQ2485" i="13"/>
  <c r="AR2485" i="13"/>
  <c r="AP2486" i="13"/>
  <c r="AQ2486" i="13"/>
  <c r="AR2486" i="13"/>
  <c r="AP2487" i="13"/>
  <c r="AQ2487" i="13"/>
  <c r="AR2487" i="13"/>
  <c r="AP2488" i="13"/>
  <c r="AQ2488" i="13"/>
  <c r="AR2488" i="13"/>
  <c r="AP2489" i="13"/>
  <c r="AQ2489" i="13"/>
  <c r="AR2489" i="13"/>
  <c r="AP2490" i="13"/>
  <c r="AQ2490" i="13"/>
  <c r="AR2490" i="13"/>
  <c r="AP2491" i="13"/>
  <c r="AQ2491" i="13"/>
  <c r="AR2491" i="13"/>
  <c r="AP2492" i="13"/>
  <c r="AQ2492" i="13"/>
  <c r="AR2492" i="13"/>
  <c r="AP2493" i="13"/>
  <c r="AQ2493" i="13"/>
  <c r="AR2493" i="13"/>
  <c r="AP2494" i="13"/>
  <c r="AQ2494" i="13"/>
  <c r="AR2494" i="13"/>
  <c r="AP2495" i="13"/>
  <c r="AQ2495" i="13"/>
  <c r="AR2495" i="13"/>
  <c r="AP2496" i="13"/>
  <c r="AQ2496" i="13"/>
  <c r="AR2496" i="13"/>
  <c r="AP2497" i="13"/>
  <c r="AQ2497" i="13"/>
  <c r="AR2497" i="13"/>
  <c r="AP2498" i="13"/>
  <c r="AQ2498" i="13"/>
  <c r="AR2498" i="13"/>
  <c r="AP2499" i="13"/>
  <c r="AQ2499" i="13"/>
  <c r="AR2499" i="13"/>
  <c r="AP2500" i="13"/>
  <c r="AQ2500" i="13"/>
  <c r="AR2500" i="13"/>
  <c r="AP2501" i="13"/>
  <c r="AQ2501" i="13"/>
  <c r="AR2501" i="13"/>
  <c r="AP2502" i="13"/>
  <c r="AQ2502" i="13"/>
  <c r="AR2502" i="13"/>
  <c r="AP2503" i="13"/>
  <c r="AQ2503" i="13"/>
  <c r="AR2503" i="13"/>
  <c r="AP2504" i="13"/>
  <c r="AQ2504" i="13"/>
  <c r="AR2504" i="13"/>
  <c r="AP2505" i="13"/>
  <c r="AQ2505" i="13"/>
  <c r="AR2505" i="13"/>
  <c r="AP2506" i="13"/>
  <c r="AQ2506" i="13"/>
  <c r="AR2506" i="13"/>
  <c r="AP2507" i="13"/>
  <c r="AQ2507" i="13"/>
  <c r="AR2507" i="13"/>
  <c r="AP2508" i="13"/>
  <c r="AQ2508" i="13"/>
  <c r="AR2508" i="13"/>
  <c r="AP2509" i="13"/>
  <c r="AQ2509" i="13"/>
  <c r="AR2509" i="13"/>
  <c r="AP2510" i="13"/>
  <c r="AQ2510" i="13"/>
  <c r="AR2510" i="13"/>
  <c r="AP2511" i="13"/>
  <c r="AQ2511" i="13"/>
  <c r="AR2511" i="13"/>
  <c r="AP2512" i="13"/>
  <c r="AQ2512" i="13"/>
  <c r="AR2512" i="13"/>
  <c r="AP2513" i="13"/>
  <c r="AQ2513" i="13"/>
  <c r="AR2513" i="13"/>
  <c r="AP2514" i="13"/>
  <c r="AQ2514" i="13"/>
  <c r="AR2514" i="13"/>
  <c r="AP2515" i="13"/>
  <c r="AQ2515" i="13"/>
  <c r="AR2515" i="13"/>
  <c r="AP2516" i="13"/>
  <c r="AQ2516" i="13"/>
  <c r="AR2516" i="13"/>
  <c r="AP2517" i="13"/>
  <c r="AQ2517" i="13"/>
  <c r="AR2517" i="13"/>
  <c r="AP2518" i="13"/>
  <c r="AQ2518" i="13"/>
  <c r="AR2518" i="13"/>
  <c r="AP2519" i="13"/>
  <c r="AQ2519" i="13"/>
  <c r="AR2519" i="13"/>
  <c r="AP2520" i="13"/>
  <c r="AQ2520" i="13"/>
  <c r="AR2520" i="13"/>
  <c r="AP2521" i="13"/>
  <c r="AQ2521" i="13"/>
  <c r="AR2521" i="13"/>
  <c r="AP2522" i="13"/>
  <c r="AQ2522" i="13"/>
  <c r="AR2522" i="13"/>
  <c r="AP2523" i="13"/>
  <c r="AQ2523" i="13"/>
  <c r="AR2523" i="13"/>
  <c r="AP2524" i="13"/>
  <c r="AQ2524" i="13"/>
  <c r="AR2524" i="13"/>
  <c r="AP2525" i="13"/>
  <c r="AQ2525" i="13"/>
  <c r="AR2525" i="13"/>
  <c r="AP2526" i="13"/>
  <c r="AQ2526" i="13"/>
  <c r="AR2526" i="13"/>
  <c r="AP2527" i="13"/>
  <c r="AQ2527" i="13"/>
  <c r="AR2527" i="13"/>
  <c r="AP2528" i="13"/>
  <c r="AQ2528" i="13"/>
  <c r="AR2528" i="13"/>
  <c r="AP2529" i="13"/>
  <c r="AQ2529" i="13"/>
  <c r="AR2529" i="13"/>
  <c r="AP2530" i="13"/>
  <c r="AQ2530" i="13"/>
  <c r="AR2530" i="13"/>
  <c r="AP2531" i="13"/>
  <c r="AQ2531" i="13"/>
  <c r="AR2531" i="13"/>
  <c r="AP2532" i="13"/>
  <c r="AQ2532" i="13"/>
  <c r="AR2532" i="13"/>
  <c r="AP2533" i="13"/>
  <c r="AQ2533" i="13"/>
  <c r="AR2533" i="13"/>
  <c r="AP2534" i="13"/>
  <c r="AQ2534" i="13"/>
  <c r="AR2534" i="13"/>
  <c r="AP2535" i="13"/>
  <c r="AQ2535" i="13"/>
  <c r="AR2535" i="13"/>
  <c r="AP2536" i="13"/>
  <c r="AQ2536" i="13"/>
  <c r="AR2536" i="13"/>
  <c r="AP2537" i="13"/>
  <c r="AQ2537" i="13"/>
  <c r="AR2537" i="13"/>
  <c r="AP2538" i="13"/>
  <c r="AQ2538" i="13"/>
  <c r="AR2538" i="13"/>
  <c r="AP2539" i="13"/>
  <c r="AQ2539" i="13"/>
  <c r="AR2539" i="13"/>
  <c r="AP2540" i="13"/>
  <c r="AQ2540" i="13"/>
  <c r="AR2540" i="13"/>
  <c r="AP2541" i="13"/>
  <c r="AQ2541" i="13"/>
  <c r="AR2541" i="13"/>
  <c r="AP2542" i="13"/>
  <c r="AQ2542" i="13"/>
  <c r="AR2542" i="13"/>
  <c r="AP2543" i="13"/>
  <c r="AQ2543" i="13"/>
  <c r="AR2543" i="13"/>
  <c r="AP2544" i="13"/>
  <c r="AQ2544" i="13"/>
  <c r="AR2544" i="13"/>
  <c r="AP2545" i="13"/>
  <c r="AQ2545" i="13"/>
  <c r="AR2545" i="13"/>
  <c r="AP2546" i="13"/>
  <c r="AQ2546" i="13"/>
  <c r="AR2546" i="13"/>
  <c r="AP2547" i="13"/>
  <c r="AQ2547" i="13"/>
  <c r="AR2547" i="13"/>
  <c r="AP2548" i="13"/>
  <c r="AQ2548" i="13"/>
  <c r="AR2548" i="13"/>
  <c r="AP2549" i="13"/>
  <c r="AQ2549" i="13"/>
  <c r="AR2549" i="13"/>
  <c r="AP2550" i="13"/>
  <c r="AQ2550" i="13"/>
  <c r="AR2550" i="13"/>
  <c r="AP2551" i="13"/>
  <c r="AQ2551" i="13"/>
  <c r="AR2551" i="13"/>
  <c r="AP2552" i="13"/>
  <c r="AQ2552" i="13"/>
  <c r="AR2552" i="13"/>
  <c r="AP2553" i="13"/>
  <c r="AQ2553" i="13"/>
  <c r="AR2553" i="13"/>
  <c r="AP2554" i="13"/>
  <c r="AQ2554" i="13"/>
  <c r="AR2554" i="13"/>
  <c r="AP2555" i="13"/>
  <c r="AQ2555" i="13"/>
  <c r="AR2555" i="13"/>
  <c r="AP2556" i="13"/>
  <c r="AQ2556" i="13"/>
  <c r="AR2556" i="13"/>
  <c r="AP2557" i="13"/>
  <c r="AQ2557" i="13"/>
  <c r="AR2557" i="13"/>
  <c r="AP2558" i="13"/>
  <c r="AQ2558" i="13"/>
  <c r="AR2558" i="13"/>
  <c r="AP2559" i="13"/>
  <c r="AQ2559" i="13"/>
  <c r="AR2559" i="13"/>
  <c r="AP2560" i="13"/>
  <c r="AQ2560" i="13"/>
  <c r="AR2560" i="13"/>
  <c r="AP2561" i="13"/>
  <c r="AQ2561" i="13"/>
  <c r="AR2561" i="13"/>
  <c r="AP2562" i="13"/>
  <c r="AQ2562" i="13"/>
  <c r="AR2562" i="13"/>
  <c r="AP2563" i="13"/>
  <c r="AQ2563" i="13"/>
  <c r="AR2563" i="13"/>
  <c r="AP2564" i="13"/>
  <c r="AQ2564" i="13"/>
  <c r="AR2564" i="13"/>
  <c r="AP2565" i="13"/>
  <c r="AQ2565" i="13"/>
  <c r="AR2565" i="13"/>
  <c r="AP2566" i="13"/>
  <c r="AQ2566" i="13"/>
  <c r="AR2566" i="13"/>
  <c r="AP2567" i="13"/>
  <c r="AQ2567" i="13"/>
  <c r="AR2567" i="13"/>
  <c r="AP2568" i="13"/>
  <c r="AQ2568" i="13"/>
  <c r="AR2568" i="13"/>
  <c r="AP2569" i="13"/>
  <c r="AQ2569" i="13"/>
  <c r="AR2569" i="13"/>
  <c r="AP2570" i="13"/>
  <c r="AQ2570" i="13"/>
  <c r="AR2570" i="13"/>
  <c r="AP2571" i="13"/>
  <c r="AQ2571" i="13"/>
  <c r="AR2571" i="13"/>
  <c r="AP2572" i="13"/>
  <c r="AQ2572" i="13"/>
  <c r="AR2572" i="13"/>
  <c r="AP2573" i="13"/>
  <c r="AQ2573" i="13"/>
  <c r="AR2573" i="13"/>
  <c r="AP2574" i="13"/>
  <c r="AQ2574" i="13"/>
  <c r="AR2574" i="13"/>
  <c r="AP2575" i="13"/>
  <c r="AQ2575" i="13"/>
  <c r="AR2575" i="13"/>
  <c r="AP2576" i="13"/>
  <c r="AQ2576" i="13"/>
  <c r="AR2576" i="13"/>
  <c r="AP2577" i="13"/>
  <c r="AQ2577" i="13"/>
  <c r="AR2577" i="13"/>
  <c r="AP2578" i="13"/>
  <c r="AQ2578" i="13"/>
  <c r="AR2578" i="13"/>
  <c r="AP2579" i="13"/>
  <c r="AQ2579" i="13"/>
  <c r="AR2579" i="13"/>
  <c r="AP2580" i="13"/>
  <c r="AQ2580" i="13"/>
  <c r="AR2580" i="13"/>
  <c r="AP2581" i="13"/>
  <c r="AQ2581" i="13"/>
  <c r="AR2581" i="13"/>
  <c r="AP2582" i="13"/>
  <c r="AQ2582" i="13"/>
  <c r="AR2582" i="13"/>
  <c r="AP2583" i="13"/>
  <c r="AQ2583" i="13"/>
  <c r="AR2583" i="13"/>
  <c r="AP2584" i="13"/>
  <c r="AQ2584" i="13"/>
  <c r="AR2584" i="13"/>
  <c r="AP2585" i="13"/>
  <c r="AQ2585" i="13"/>
  <c r="AR2585" i="13"/>
  <c r="AP2586" i="13"/>
  <c r="AQ2586" i="13"/>
  <c r="AR2586" i="13"/>
  <c r="AP2587" i="13"/>
  <c r="AQ2587" i="13"/>
  <c r="AR2587" i="13"/>
  <c r="AP2588" i="13"/>
  <c r="AQ2588" i="13"/>
  <c r="AR2588" i="13"/>
  <c r="AP2589" i="13"/>
  <c r="AQ2589" i="13"/>
  <c r="AR2589" i="13"/>
  <c r="AP2590" i="13"/>
  <c r="AQ2590" i="13"/>
  <c r="AR2590" i="13"/>
  <c r="AP2591" i="13"/>
  <c r="AQ2591" i="13"/>
  <c r="AR2591" i="13"/>
  <c r="AP2592" i="13"/>
  <c r="AQ2592" i="13"/>
  <c r="AR2592" i="13"/>
  <c r="AP2593" i="13"/>
  <c r="AQ2593" i="13"/>
  <c r="AR2593" i="13"/>
  <c r="AP2594" i="13"/>
  <c r="AQ2594" i="13"/>
  <c r="AR2594" i="13"/>
  <c r="AP2595" i="13"/>
  <c r="AQ2595" i="13"/>
  <c r="AR2595" i="13"/>
  <c r="AP2596" i="13"/>
  <c r="AQ2596" i="13"/>
  <c r="AR2596" i="13"/>
  <c r="AP2597" i="13"/>
  <c r="AQ2597" i="13"/>
  <c r="AR2597" i="13"/>
  <c r="AP2598" i="13"/>
  <c r="AQ2598" i="13"/>
  <c r="AR2598" i="13"/>
  <c r="AP2599" i="13"/>
  <c r="AQ2599" i="13"/>
  <c r="AR2599" i="13"/>
  <c r="AP2600" i="13"/>
  <c r="AQ2600" i="13"/>
  <c r="AR2600" i="13"/>
  <c r="AP2601" i="13"/>
  <c r="AQ2601" i="13"/>
  <c r="AR2601" i="13"/>
  <c r="AP2602" i="13"/>
  <c r="AQ2602" i="13"/>
  <c r="AR2602" i="13"/>
  <c r="AP2603" i="13"/>
  <c r="AQ2603" i="13"/>
  <c r="AR2603" i="13"/>
  <c r="AP2604" i="13"/>
  <c r="AQ2604" i="13"/>
  <c r="AR2604" i="13"/>
  <c r="AP2605" i="13"/>
  <c r="AQ2605" i="13"/>
  <c r="AR2605" i="13"/>
  <c r="AP2606" i="13"/>
  <c r="AQ2606" i="13"/>
  <c r="AR2606" i="13"/>
  <c r="AP2607" i="13"/>
  <c r="AQ2607" i="13"/>
  <c r="AR2607" i="13"/>
  <c r="AP2608" i="13"/>
  <c r="AQ2608" i="13"/>
  <c r="AR2608" i="13"/>
  <c r="AP2609" i="13"/>
  <c r="AQ2609" i="13"/>
  <c r="AR2609" i="13"/>
  <c r="AP2610" i="13"/>
  <c r="AQ2610" i="13"/>
  <c r="AR2610" i="13"/>
  <c r="AP2611" i="13"/>
  <c r="AQ2611" i="13"/>
  <c r="AR2611" i="13"/>
  <c r="AP2612" i="13"/>
  <c r="AQ2612" i="13"/>
  <c r="AR2612" i="13"/>
  <c r="AP2613" i="13"/>
  <c r="AQ2613" i="13"/>
  <c r="AR2613" i="13"/>
  <c r="AP2614" i="13"/>
  <c r="AQ2614" i="13"/>
  <c r="AR2614" i="13"/>
  <c r="AP2615" i="13"/>
  <c r="AQ2615" i="13"/>
  <c r="AR2615" i="13"/>
  <c r="AP2616" i="13"/>
  <c r="AQ2616" i="13"/>
  <c r="AR2616" i="13"/>
  <c r="AP2617" i="13"/>
  <c r="AQ2617" i="13"/>
  <c r="AR2617" i="13"/>
  <c r="AP2618" i="13"/>
  <c r="AQ2618" i="13"/>
  <c r="AR2618" i="13"/>
  <c r="AP2619" i="13"/>
  <c r="AQ2619" i="13"/>
  <c r="AR2619" i="13"/>
  <c r="AP2620" i="13"/>
  <c r="AQ2620" i="13"/>
  <c r="AR2620" i="13"/>
  <c r="AP2621" i="13"/>
  <c r="AQ2621" i="13"/>
  <c r="AR2621" i="13"/>
  <c r="AP2622" i="13"/>
  <c r="AQ2622" i="13"/>
  <c r="AR2622" i="13"/>
  <c r="AP2623" i="13"/>
  <c r="AQ2623" i="13"/>
  <c r="AR2623" i="13"/>
  <c r="AP2624" i="13"/>
  <c r="AQ2624" i="13"/>
  <c r="AR2624" i="13"/>
  <c r="AP2625" i="13"/>
  <c r="AQ2625" i="13"/>
  <c r="AR2625" i="13"/>
  <c r="AP2626" i="13"/>
  <c r="AQ2626" i="13"/>
  <c r="AR2626" i="13"/>
  <c r="AP2627" i="13"/>
  <c r="AQ2627" i="13"/>
  <c r="AR2627" i="13"/>
  <c r="AP2628" i="13"/>
  <c r="AQ2628" i="13"/>
  <c r="AR2628" i="13"/>
  <c r="AP2629" i="13"/>
  <c r="AQ2629" i="13"/>
  <c r="AR2629" i="13"/>
  <c r="AP2630" i="13"/>
  <c r="AQ2630" i="13"/>
  <c r="AR2630" i="13"/>
  <c r="AP2631" i="13"/>
  <c r="AQ2631" i="13"/>
  <c r="AR2631" i="13"/>
  <c r="AP2632" i="13"/>
  <c r="AQ2632" i="13"/>
  <c r="AR2632" i="13"/>
  <c r="AP2633" i="13"/>
  <c r="AQ2633" i="13"/>
  <c r="AR2633" i="13"/>
  <c r="AP2634" i="13"/>
  <c r="AQ2634" i="13"/>
  <c r="AR2634" i="13"/>
  <c r="AP2635" i="13"/>
  <c r="AQ2635" i="13"/>
  <c r="AR2635" i="13"/>
  <c r="AP2636" i="13"/>
  <c r="AQ2636" i="13"/>
  <c r="AR2636" i="13"/>
  <c r="AP2637" i="13"/>
  <c r="AQ2637" i="13"/>
  <c r="AR2637" i="13"/>
  <c r="AP2638" i="13"/>
  <c r="AQ2638" i="13"/>
  <c r="AR2638" i="13"/>
  <c r="AP2639" i="13"/>
  <c r="AQ2639" i="13"/>
  <c r="AR2639" i="13"/>
  <c r="AP2640" i="13"/>
  <c r="AQ2640" i="13"/>
  <c r="AR2640" i="13"/>
  <c r="AP2641" i="13"/>
  <c r="AQ2641" i="13"/>
  <c r="AR2641" i="13"/>
  <c r="AP2642" i="13"/>
  <c r="AQ2642" i="13"/>
  <c r="AR2642" i="13"/>
  <c r="AP2643" i="13"/>
  <c r="AQ2643" i="13"/>
  <c r="AR2643" i="13"/>
  <c r="AP2644" i="13"/>
  <c r="AQ2644" i="13"/>
  <c r="AR2644" i="13"/>
  <c r="AP2645" i="13"/>
  <c r="AQ2645" i="13"/>
  <c r="AR2645" i="13"/>
  <c r="AP2646" i="13"/>
  <c r="AQ2646" i="13"/>
  <c r="AR2646" i="13"/>
  <c r="AP2647" i="13"/>
  <c r="AQ2647" i="13"/>
  <c r="AR2647" i="13"/>
  <c r="AP2648" i="13"/>
  <c r="AQ2648" i="13"/>
  <c r="AR2648" i="13"/>
  <c r="AP2649" i="13"/>
  <c r="AQ2649" i="13"/>
  <c r="AR2649" i="13"/>
  <c r="AP2650" i="13"/>
  <c r="AQ2650" i="13"/>
  <c r="AR2650" i="13"/>
  <c r="AP2651" i="13"/>
  <c r="AQ2651" i="13"/>
  <c r="AR2651" i="13"/>
  <c r="AP2652" i="13"/>
  <c r="AQ2652" i="13"/>
  <c r="AR2652" i="13"/>
  <c r="AP2653" i="13"/>
  <c r="AQ2653" i="13"/>
  <c r="AR2653" i="13"/>
  <c r="AP2654" i="13"/>
  <c r="AQ2654" i="13"/>
  <c r="AR2654" i="13"/>
  <c r="AP2655" i="13"/>
  <c r="AQ2655" i="13"/>
  <c r="AR2655" i="13"/>
  <c r="AP2656" i="13"/>
  <c r="AQ2656" i="13"/>
  <c r="AR2656" i="13"/>
  <c r="AP2657" i="13"/>
  <c r="AQ2657" i="13"/>
  <c r="AR2657" i="13"/>
  <c r="AP2658" i="13"/>
  <c r="AQ2658" i="13"/>
  <c r="AR2658" i="13"/>
  <c r="AP2659" i="13"/>
  <c r="AQ2659" i="13"/>
  <c r="AR2659" i="13"/>
  <c r="AP2660" i="13"/>
  <c r="AQ2660" i="13"/>
  <c r="AR2660" i="13"/>
  <c r="AP2661" i="13"/>
  <c r="AQ2661" i="13"/>
  <c r="AR2661" i="13"/>
  <c r="AP2662" i="13"/>
  <c r="AQ2662" i="13"/>
  <c r="AR2662" i="13"/>
  <c r="AP2663" i="13"/>
  <c r="AQ2663" i="13"/>
  <c r="AR2663" i="13"/>
  <c r="AP2664" i="13"/>
  <c r="AQ2664" i="13"/>
  <c r="AR2664" i="13"/>
  <c r="AP2665" i="13"/>
  <c r="AQ2665" i="13"/>
  <c r="AR2665" i="13"/>
  <c r="AP2666" i="13"/>
  <c r="AQ2666" i="13"/>
  <c r="AR2666" i="13"/>
  <c r="AP2667" i="13"/>
  <c r="AQ2667" i="13"/>
  <c r="AR2667" i="13"/>
  <c r="AP2668" i="13"/>
  <c r="AQ2668" i="13"/>
  <c r="AR2668" i="13"/>
  <c r="AP2669" i="13"/>
  <c r="AQ2669" i="13"/>
  <c r="AR2669" i="13"/>
  <c r="AP2670" i="13"/>
  <c r="AQ2670" i="13"/>
  <c r="AR2670" i="13"/>
  <c r="AP2671" i="13"/>
  <c r="AQ2671" i="13"/>
  <c r="AR2671" i="13"/>
  <c r="AP2672" i="13"/>
  <c r="AQ2672" i="13"/>
  <c r="AR2672" i="13"/>
  <c r="AP2673" i="13"/>
  <c r="AQ2673" i="13"/>
  <c r="AR2673" i="13"/>
  <c r="AP2674" i="13"/>
  <c r="AQ2674" i="13"/>
  <c r="AR2674" i="13"/>
  <c r="AP2675" i="13"/>
  <c r="AQ2675" i="13"/>
  <c r="AR2675" i="13"/>
  <c r="AP2676" i="13"/>
  <c r="AQ2676" i="13"/>
  <c r="AR2676" i="13"/>
  <c r="AP2677" i="13"/>
  <c r="AQ2677" i="13"/>
  <c r="AR2677" i="13"/>
  <c r="AP2678" i="13"/>
  <c r="AQ2678" i="13"/>
  <c r="AR2678" i="13"/>
  <c r="AP2679" i="13"/>
  <c r="AQ2679" i="13"/>
  <c r="AR2679" i="13"/>
  <c r="AP2680" i="13"/>
  <c r="AQ2680" i="13"/>
  <c r="AR2680" i="13"/>
  <c r="AP2681" i="13"/>
  <c r="AQ2681" i="13"/>
  <c r="AR2681" i="13"/>
  <c r="AP2682" i="13"/>
  <c r="AQ2682" i="13"/>
  <c r="AR2682" i="13"/>
  <c r="AP2683" i="13"/>
  <c r="AQ2683" i="13"/>
  <c r="AR2683" i="13"/>
  <c r="AP2684" i="13"/>
  <c r="AQ2684" i="13"/>
  <c r="AR2684" i="13"/>
  <c r="AP2685" i="13"/>
  <c r="AQ2685" i="13"/>
  <c r="AR2685" i="13"/>
  <c r="AP2686" i="13"/>
  <c r="AQ2686" i="13"/>
  <c r="AR2686" i="13"/>
  <c r="AP2687" i="13"/>
  <c r="AQ2687" i="13"/>
  <c r="AR2687" i="13"/>
  <c r="AP2688" i="13"/>
  <c r="AQ2688" i="13"/>
  <c r="AR2688" i="13"/>
  <c r="AP2689" i="13"/>
  <c r="AQ2689" i="13"/>
  <c r="AR2689" i="13"/>
  <c r="AP2690" i="13"/>
  <c r="AQ2690" i="13"/>
  <c r="AR2690" i="13"/>
  <c r="AP2691" i="13"/>
  <c r="AQ2691" i="13"/>
  <c r="AR2691" i="13"/>
  <c r="AP2692" i="13"/>
  <c r="AQ2692" i="13"/>
  <c r="AR2692" i="13"/>
  <c r="AP2693" i="13"/>
  <c r="AQ2693" i="13"/>
  <c r="AR2693" i="13"/>
  <c r="AP2694" i="13"/>
  <c r="AQ2694" i="13"/>
  <c r="AR2694" i="13"/>
  <c r="AP2695" i="13"/>
  <c r="AQ2695" i="13"/>
  <c r="AR2695" i="13"/>
  <c r="AP2696" i="13"/>
  <c r="AQ2696" i="13"/>
  <c r="AR2696" i="13"/>
  <c r="AP2697" i="13"/>
  <c r="AQ2697" i="13"/>
  <c r="AR2697" i="13"/>
  <c r="AP2698" i="13"/>
  <c r="AQ2698" i="13"/>
  <c r="AR2698" i="13"/>
  <c r="AP2699" i="13"/>
  <c r="AQ2699" i="13"/>
  <c r="AR2699" i="13"/>
  <c r="AP2700" i="13"/>
  <c r="AQ2700" i="13"/>
  <c r="AR2700" i="13"/>
  <c r="AP2701" i="13"/>
  <c r="AQ2701" i="13"/>
  <c r="AR2701" i="13"/>
  <c r="AP2702" i="13"/>
  <c r="AQ2702" i="13"/>
  <c r="AR2702" i="13"/>
  <c r="AP2703" i="13"/>
  <c r="AQ2703" i="13"/>
  <c r="AR2703" i="13"/>
  <c r="AP2704" i="13"/>
  <c r="AQ2704" i="13"/>
  <c r="AR2704" i="13"/>
  <c r="AP2705" i="13"/>
  <c r="AQ2705" i="13"/>
  <c r="AR2705" i="13"/>
  <c r="AP2706" i="13"/>
  <c r="AQ2706" i="13"/>
  <c r="AR2706" i="13"/>
  <c r="AP2707" i="13"/>
  <c r="AQ2707" i="13"/>
  <c r="AR2707" i="13"/>
  <c r="AP2708" i="13"/>
  <c r="AQ2708" i="13"/>
  <c r="AR2708" i="13"/>
  <c r="AP2709" i="13"/>
  <c r="AQ2709" i="13"/>
  <c r="AR2709" i="13"/>
  <c r="AP2710" i="13"/>
  <c r="AQ2710" i="13"/>
  <c r="AR2710" i="13"/>
  <c r="AP2711" i="13"/>
  <c r="AQ2711" i="13"/>
  <c r="AR2711" i="13"/>
  <c r="AP2712" i="13"/>
  <c r="AQ2712" i="13"/>
  <c r="AR2712" i="13"/>
  <c r="AP2713" i="13"/>
  <c r="AQ2713" i="13"/>
  <c r="AR2713" i="13"/>
  <c r="AP2714" i="13"/>
  <c r="AQ2714" i="13"/>
  <c r="AR2714" i="13"/>
  <c r="AP2715" i="13"/>
  <c r="AQ2715" i="13"/>
  <c r="AR2715" i="13"/>
  <c r="AP2716" i="13"/>
  <c r="AQ2716" i="13"/>
  <c r="AR2716" i="13"/>
  <c r="AP2717" i="13"/>
  <c r="AQ2717" i="13"/>
  <c r="AR2717" i="13"/>
  <c r="AP2718" i="13"/>
  <c r="AQ2718" i="13"/>
  <c r="AR2718" i="13"/>
  <c r="AP2719" i="13"/>
  <c r="AQ2719" i="13"/>
  <c r="AR2719" i="13"/>
  <c r="AP2720" i="13"/>
  <c r="AQ2720" i="13"/>
  <c r="AR2720" i="13"/>
  <c r="AP2721" i="13"/>
  <c r="AQ2721" i="13"/>
  <c r="AR2721" i="13"/>
  <c r="AP2722" i="13"/>
  <c r="AQ2722" i="13"/>
  <c r="AR2722" i="13"/>
  <c r="AP2723" i="13"/>
  <c r="AQ2723" i="13"/>
  <c r="AR2723" i="13"/>
  <c r="AP2724" i="13"/>
  <c r="AQ2724" i="13"/>
  <c r="AR2724" i="13"/>
  <c r="AP2725" i="13"/>
  <c r="AQ2725" i="13"/>
  <c r="AR2725" i="13"/>
  <c r="AP2726" i="13"/>
  <c r="AQ2726" i="13"/>
  <c r="AR2726" i="13"/>
  <c r="AP2727" i="13"/>
  <c r="AQ2727" i="13"/>
  <c r="AR2727" i="13"/>
  <c r="AP2728" i="13"/>
  <c r="AQ2728" i="13"/>
  <c r="AR2728" i="13"/>
  <c r="AP2729" i="13"/>
  <c r="AQ2729" i="13"/>
  <c r="AR2729" i="13"/>
  <c r="AP2730" i="13"/>
  <c r="AQ2730" i="13"/>
  <c r="AR2730" i="13"/>
  <c r="AP2731" i="13"/>
  <c r="AQ2731" i="13"/>
  <c r="AR2731" i="13"/>
  <c r="AP2732" i="13"/>
  <c r="AQ2732" i="13"/>
  <c r="AR2732" i="13"/>
  <c r="AP2733" i="13"/>
  <c r="AQ2733" i="13"/>
  <c r="AR2733" i="13"/>
  <c r="AP2734" i="13"/>
  <c r="AQ2734" i="13"/>
  <c r="AR2734" i="13"/>
  <c r="AP2735" i="13"/>
  <c r="AQ2735" i="13"/>
  <c r="AR2735" i="13"/>
  <c r="AP2736" i="13"/>
  <c r="AQ2736" i="13"/>
  <c r="AR2736" i="13"/>
  <c r="AP2737" i="13"/>
  <c r="AQ2737" i="13"/>
  <c r="AR2737" i="13"/>
  <c r="AP2738" i="13"/>
  <c r="AQ2738" i="13"/>
  <c r="AR2738" i="13"/>
  <c r="AP2739" i="13"/>
  <c r="AQ2739" i="13"/>
  <c r="AR2739" i="13"/>
  <c r="AP2740" i="13"/>
  <c r="AQ2740" i="13"/>
  <c r="AR2740" i="13"/>
  <c r="AP2741" i="13"/>
  <c r="AQ2741" i="13"/>
  <c r="AR2741" i="13"/>
  <c r="AP2742" i="13"/>
  <c r="AQ2742" i="13"/>
  <c r="AR2742" i="13"/>
  <c r="AP2743" i="13"/>
  <c r="AQ2743" i="13"/>
  <c r="AR2743" i="13"/>
  <c r="AP2744" i="13"/>
  <c r="AQ2744" i="13"/>
  <c r="AR2744" i="13"/>
  <c r="AP2745" i="13"/>
  <c r="AQ2745" i="13"/>
  <c r="AR2745" i="13"/>
  <c r="AP2746" i="13"/>
  <c r="AQ2746" i="13"/>
  <c r="AR2746" i="13"/>
  <c r="AP2747" i="13"/>
  <c r="AQ2747" i="13"/>
  <c r="AR2747" i="13"/>
  <c r="AP2748" i="13"/>
  <c r="AQ2748" i="13"/>
  <c r="AR2748" i="13"/>
  <c r="AP2749" i="13"/>
  <c r="AQ2749" i="13"/>
  <c r="AR2749" i="13"/>
  <c r="AP2750" i="13"/>
  <c r="AQ2750" i="13"/>
  <c r="AR2750" i="13"/>
  <c r="AP2751" i="13"/>
  <c r="AQ2751" i="13"/>
  <c r="AR2751" i="13"/>
  <c r="AP2752" i="13"/>
  <c r="AQ2752" i="13"/>
  <c r="AR2752" i="13"/>
  <c r="AP2753" i="13"/>
  <c r="AQ2753" i="13"/>
  <c r="AR2753" i="13"/>
  <c r="AP2754" i="13"/>
  <c r="AQ2754" i="13"/>
  <c r="AR2754" i="13"/>
  <c r="AP2755" i="13"/>
  <c r="AQ2755" i="13"/>
  <c r="AR2755" i="13"/>
  <c r="AP2756" i="13"/>
  <c r="AQ2756" i="13"/>
  <c r="AR2756" i="13"/>
  <c r="AP2757" i="13"/>
  <c r="AQ2757" i="13"/>
  <c r="AR2757" i="13"/>
  <c r="AP2758" i="13"/>
  <c r="AQ2758" i="13"/>
  <c r="AR2758" i="13"/>
  <c r="AP2759" i="13"/>
  <c r="AQ2759" i="13"/>
  <c r="AR2759" i="13"/>
  <c r="AP2760" i="13"/>
  <c r="AQ2760" i="13"/>
  <c r="AR2760" i="13"/>
  <c r="AP2761" i="13"/>
  <c r="AQ2761" i="13"/>
  <c r="AR2761" i="13"/>
  <c r="AP2762" i="13"/>
  <c r="AQ2762" i="13"/>
  <c r="AR2762" i="13"/>
  <c r="AP2763" i="13"/>
  <c r="AQ2763" i="13"/>
  <c r="AR2763" i="13"/>
  <c r="AP2764" i="13"/>
  <c r="AQ2764" i="13"/>
  <c r="AR2764" i="13"/>
  <c r="AP2765" i="13"/>
  <c r="AQ2765" i="13"/>
  <c r="AR2765" i="13"/>
  <c r="AP2766" i="13"/>
  <c r="AQ2766" i="13"/>
  <c r="AR2766" i="13"/>
  <c r="AP2767" i="13"/>
  <c r="AQ2767" i="13"/>
  <c r="AR2767" i="13"/>
  <c r="AP2768" i="13"/>
  <c r="AQ2768" i="13"/>
  <c r="AR2768" i="13"/>
  <c r="AP2769" i="13"/>
  <c r="AQ2769" i="13"/>
  <c r="AR2769" i="13"/>
  <c r="AP2770" i="13"/>
  <c r="AQ2770" i="13"/>
  <c r="AR2770" i="13"/>
  <c r="AP2771" i="13"/>
  <c r="AQ2771" i="13"/>
  <c r="AR2771" i="13"/>
  <c r="AP2772" i="13"/>
  <c r="AQ2772" i="13"/>
  <c r="AR2772" i="13"/>
  <c r="AP2773" i="13"/>
  <c r="AQ2773" i="13"/>
  <c r="AR2773" i="13"/>
  <c r="AP2774" i="13"/>
  <c r="AQ2774" i="13"/>
  <c r="AR2774" i="13"/>
  <c r="AP2775" i="13"/>
  <c r="AQ2775" i="13"/>
  <c r="AR2775" i="13"/>
  <c r="AP2776" i="13"/>
  <c r="AQ2776" i="13"/>
  <c r="AR2776" i="13"/>
  <c r="AP2777" i="13"/>
  <c r="AQ2777" i="13"/>
  <c r="AR2777" i="13"/>
  <c r="AP2778" i="13"/>
  <c r="AQ2778" i="13"/>
  <c r="AR2778" i="13"/>
  <c r="AP2779" i="13"/>
  <c r="AQ2779" i="13"/>
  <c r="AR2779" i="13"/>
  <c r="AP2780" i="13"/>
  <c r="AQ2780" i="13"/>
  <c r="AR2780" i="13"/>
  <c r="AP2781" i="13"/>
  <c r="AQ2781" i="13"/>
  <c r="AR2781" i="13"/>
  <c r="AP2782" i="13"/>
  <c r="AQ2782" i="13"/>
  <c r="AR2782" i="13"/>
  <c r="AP2783" i="13"/>
  <c r="AQ2783" i="13"/>
  <c r="AR2783" i="13"/>
  <c r="AP2784" i="13"/>
  <c r="AQ2784" i="13"/>
  <c r="AR2784" i="13"/>
  <c r="AP2785" i="13"/>
  <c r="AQ2785" i="13"/>
  <c r="AR2785" i="13"/>
  <c r="AP2786" i="13"/>
  <c r="AQ2786" i="13"/>
  <c r="AR2786" i="13"/>
  <c r="AP2787" i="13"/>
  <c r="AQ2787" i="13"/>
  <c r="AR2787" i="13"/>
  <c r="AP2788" i="13"/>
  <c r="AQ2788" i="13"/>
  <c r="AR2788" i="13"/>
  <c r="AP2789" i="13"/>
  <c r="AQ2789" i="13"/>
  <c r="AR2789" i="13"/>
  <c r="AP2790" i="13"/>
  <c r="AQ2790" i="13"/>
  <c r="AR2790" i="13"/>
  <c r="AP2791" i="13"/>
  <c r="AQ2791" i="13"/>
  <c r="AR2791" i="13"/>
  <c r="AP2792" i="13"/>
  <c r="AQ2792" i="13"/>
  <c r="AR2792" i="13"/>
  <c r="AP2793" i="13"/>
  <c r="AQ2793" i="13"/>
  <c r="AR2793" i="13"/>
  <c r="AP2794" i="13"/>
  <c r="AQ2794" i="13"/>
  <c r="AR2794" i="13"/>
  <c r="AP2795" i="13"/>
  <c r="AQ2795" i="13"/>
  <c r="AR2795" i="13"/>
  <c r="AP2796" i="13"/>
  <c r="AQ2796" i="13"/>
  <c r="AR2796" i="13"/>
  <c r="AP2797" i="13"/>
  <c r="AQ2797" i="13"/>
  <c r="AR2797" i="13"/>
  <c r="AP2798" i="13"/>
  <c r="AQ2798" i="13"/>
  <c r="AR2798" i="13"/>
  <c r="AP2799" i="13"/>
  <c r="AQ2799" i="13"/>
  <c r="AR2799" i="13"/>
  <c r="AP2800" i="13"/>
  <c r="AQ2800" i="13"/>
  <c r="AR2800" i="13"/>
  <c r="AP2801" i="13"/>
  <c r="AQ2801" i="13"/>
  <c r="AR2801" i="13"/>
  <c r="AP2802" i="13"/>
  <c r="AQ2802" i="13"/>
  <c r="AR2802" i="13"/>
  <c r="AP2803" i="13"/>
  <c r="AQ2803" i="13"/>
  <c r="AR2803" i="13"/>
  <c r="AP2804" i="13"/>
  <c r="AQ2804" i="13"/>
  <c r="AR2804" i="13"/>
  <c r="AP2805" i="13"/>
  <c r="AQ2805" i="13"/>
  <c r="AR2805" i="13"/>
  <c r="AP2806" i="13"/>
  <c r="AQ2806" i="13"/>
  <c r="AR2806" i="13"/>
  <c r="AP2807" i="13"/>
  <c r="AQ2807" i="13"/>
  <c r="AR2807" i="13"/>
  <c r="AP2808" i="13"/>
  <c r="AQ2808" i="13"/>
  <c r="AR2808" i="13"/>
  <c r="AP2809" i="13"/>
  <c r="AQ2809" i="13"/>
  <c r="AR2809" i="13"/>
  <c r="AP2810" i="13"/>
  <c r="AQ2810" i="13"/>
  <c r="AR2810" i="13"/>
  <c r="AP2811" i="13"/>
  <c r="AQ2811" i="13"/>
  <c r="AR2811" i="13"/>
  <c r="AP2812" i="13"/>
  <c r="AQ2812" i="13"/>
  <c r="AR2812" i="13"/>
  <c r="AP2813" i="13"/>
  <c r="AQ2813" i="13"/>
  <c r="AR2813" i="13"/>
  <c r="AP2814" i="13"/>
  <c r="AQ2814" i="13"/>
  <c r="AR2814" i="13"/>
  <c r="AP2815" i="13"/>
  <c r="AQ2815" i="13"/>
  <c r="AR2815" i="13"/>
  <c r="AP2816" i="13"/>
  <c r="AQ2816" i="13"/>
  <c r="AR2816" i="13"/>
  <c r="AP2817" i="13"/>
  <c r="AQ2817" i="13"/>
  <c r="AR2817" i="13"/>
  <c r="AP2818" i="13"/>
  <c r="AQ2818" i="13"/>
  <c r="AR2818" i="13"/>
  <c r="AP2819" i="13"/>
  <c r="AQ2819" i="13"/>
  <c r="AR2819" i="13"/>
  <c r="AP2820" i="13"/>
  <c r="AQ2820" i="13"/>
  <c r="AR2820" i="13"/>
  <c r="AP2821" i="13"/>
  <c r="AQ2821" i="13"/>
  <c r="AR2821" i="13"/>
  <c r="AP2822" i="13"/>
  <c r="AQ2822" i="13"/>
  <c r="AR2822" i="13"/>
  <c r="AP2823" i="13"/>
  <c r="AQ2823" i="13"/>
  <c r="AR2823" i="13"/>
  <c r="AP2824" i="13"/>
  <c r="AQ2824" i="13"/>
  <c r="AR2824" i="13"/>
  <c r="AP2825" i="13"/>
  <c r="AQ2825" i="13"/>
  <c r="AR2825" i="13"/>
  <c r="AP2826" i="13"/>
  <c r="AQ2826" i="13"/>
  <c r="AR2826" i="13"/>
  <c r="AP2827" i="13"/>
  <c r="AQ2827" i="13"/>
  <c r="AR2827" i="13"/>
  <c r="AP2828" i="13"/>
  <c r="AQ2828" i="13"/>
  <c r="AR2828" i="13"/>
  <c r="AP2829" i="13"/>
  <c r="AQ2829" i="13"/>
  <c r="AR2829" i="13"/>
  <c r="AP2830" i="13"/>
  <c r="AQ2830" i="13"/>
  <c r="AR2830" i="13"/>
  <c r="AP2831" i="13"/>
  <c r="AQ2831" i="13"/>
  <c r="AR2831" i="13"/>
  <c r="AP2832" i="13"/>
  <c r="AQ2832" i="13"/>
  <c r="AR2832" i="13"/>
  <c r="AP2833" i="13"/>
  <c r="AQ2833" i="13"/>
  <c r="AR2833" i="13"/>
  <c r="AP2834" i="13"/>
  <c r="AQ2834" i="13"/>
  <c r="AR2834" i="13"/>
  <c r="AP2835" i="13"/>
  <c r="AQ2835" i="13"/>
  <c r="AR2835" i="13"/>
  <c r="AP2836" i="13"/>
  <c r="AQ2836" i="13"/>
  <c r="AR2836" i="13"/>
  <c r="AP2837" i="13"/>
  <c r="AQ2837" i="13"/>
  <c r="AR2837" i="13"/>
  <c r="AP2838" i="13"/>
  <c r="AQ2838" i="13"/>
  <c r="AR2838" i="13"/>
  <c r="AP2839" i="13"/>
  <c r="AQ2839" i="13"/>
  <c r="AR2839" i="13"/>
  <c r="AP2840" i="13"/>
  <c r="AQ2840" i="13"/>
  <c r="AR2840" i="13"/>
  <c r="AP2841" i="13"/>
  <c r="AQ2841" i="13"/>
  <c r="AR2841" i="13"/>
  <c r="AP2842" i="13"/>
  <c r="AQ2842" i="13"/>
  <c r="AR2842" i="13"/>
  <c r="AP2843" i="13"/>
  <c r="AQ2843" i="13"/>
  <c r="AR2843" i="13"/>
  <c r="AP2844" i="13"/>
  <c r="AQ2844" i="13"/>
  <c r="AR2844" i="13"/>
  <c r="AP2845" i="13"/>
  <c r="AQ2845" i="13"/>
  <c r="AR2845" i="13"/>
  <c r="AP2846" i="13"/>
  <c r="AQ2846" i="13"/>
  <c r="AR2846" i="13"/>
  <c r="AP2847" i="13"/>
  <c r="AQ2847" i="13"/>
  <c r="AR2847" i="13"/>
  <c r="AP2848" i="13"/>
  <c r="AQ2848" i="13"/>
  <c r="AR2848" i="13"/>
  <c r="AP2849" i="13"/>
  <c r="AQ2849" i="13"/>
  <c r="AR2849" i="13"/>
  <c r="AP2850" i="13"/>
  <c r="AQ2850" i="13"/>
  <c r="AR2850" i="13"/>
  <c r="AP2851" i="13"/>
  <c r="AQ2851" i="13"/>
  <c r="AR2851" i="13"/>
  <c r="AP2852" i="13"/>
  <c r="AQ2852" i="13"/>
  <c r="AR2852" i="13"/>
  <c r="AP2853" i="13"/>
  <c r="AQ2853" i="13"/>
  <c r="AR2853" i="13"/>
  <c r="AP2854" i="13"/>
  <c r="AQ2854" i="13"/>
  <c r="AR2854" i="13"/>
  <c r="AP2855" i="13"/>
  <c r="AQ2855" i="13"/>
  <c r="AR2855" i="13"/>
  <c r="AP2856" i="13"/>
  <c r="AQ2856" i="13"/>
  <c r="AR2856" i="13"/>
  <c r="AP2857" i="13"/>
  <c r="AQ2857" i="13"/>
  <c r="AR2857" i="13"/>
  <c r="AP2858" i="13"/>
  <c r="AQ2858" i="13"/>
  <c r="AR2858" i="13"/>
  <c r="AP2859" i="13"/>
  <c r="AQ2859" i="13"/>
  <c r="AR2859" i="13"/>
  <c r="AP2860" i="13"/>
  <c r="AQ2860" i="13"/>
  <c r="AR2860" i="13"/>
  <c r="AP2861" i="13"/>
  <c r="AQ2861" i="13"/>
  <c r="AR2861" i="13"/>
  <c r="AP2862" i="13"/>
  <c r="AQ2862" i="13"/>
  <c r="AR2862" i="13"/>
  <c r="AP2863" i="13"/>
  <c r="AQ2863" i="13"/>
  <c r="AR2863" i="13"/>
  <c r="AP2864" i="13"/>
  <c r="AQ2864" i="13"/>
  <c r="AR2864" i="13"/>
  <c r="AP2865" i="13"/>
  <c r="AQ2865" i="13"/>
  <c r="AR2865" i="13"/>
  <c r="AP2866" i="13"/>
  <c r="AQ2866" i="13"/>
  <c r="AR2866" i="13"/>
  <c r="AP2867" i="13"/>
  <c r="AQ2867" i="13"/>
  <c r="AR2867" i="13"/>
  <c r="AP2868" i="13"/>
  <c r="AQ2868" i="13"/>
  <c r="AR2868" i="13"/>
  <c r="AP2869" i="13"/>
  <c r="AQ2869" i="13"/>
  <c r="AR2869" i="13"/>
  <c r="AP2870" i="13"/>
  <c r="AQ2870" i="13"/>
  <c r="AR2870" i="13"/>
  <c r="AP2871" i="13"/>
  <c r="AQ2871" i="13"/>
  <c r="AR2871" i="13"/>
  <c r="AP2872" i="13"/>
  <c r="AQ2872" i="13"/>
  <c r="AR2872" i="13"/>
  <c r="AP2873" i="13"/>
  <c r="AQ2873" i="13"/>
  <c r="AR2873" i="13"/>
  <c r="AP2874" i="13"/>
  <c r="AQ2874" i="13"/>
  <c r="AR2874" i="13"/>
  <c r="AP2875" i="13"/>
  <c r="AQ2875" i="13"/>
  <c r="AR2875" i="13"/>
  <c r="AP2876" i="13"/>
  <c r="AQ2876" i="13"/>
  <c r="AR2876" i="13"/>
  <c r="AP2877" i="13"/>
  <c r="AQ2877" i="13"/>
  <c r="AR2877" i="13"/>
  <c r="AP2878" i="13"/>
  <c r="AQ2878" i="13"/>
  <c r="AR2878" i="13"/>
  <c r="AP2879" i="13"/>
  <c r="AQ2879" i="13"/>
  <c r="AR2879" i="13"/>
  <c r="AP2880" i="13"/>
  <c r="AQ2880" i="13"/>
  <c r="AR2880" i="13"/>
  <c r="AP2881" i="13"/>
  <c r="AQ2881" i="13"/>
  <c r="AR2881" i="13"/>
  <c r="AP2882" i="13"/>
  <c r="AQ2882" i="13"/>
  <c r="AR2882" i="13"/>
  <c r="AP2883" i="13"/>
  <c r="AQ2883" i="13"/>
  <c r="AR2883" i="13"/>
  <c r="AP2884" i="13"/>
  <c r="AQ2884" i="13"/>
  <c r="AR2884" i="13"/>
  <c r="AP2885" i="13"/>
  <c r="AQ2885" i="13"/>
  <c r="AR2885" i="13"/>
  <c r="AP2886" i="13"/>
  <c r="AQ2886" i="13"/>
  <c r="AR2886" i="13"/>
  <c r="AP2887" i="13"/>
  <c r="AQ2887" i="13"/>
  <c r="AR2887" i="13"/>
  <c r="AP2888" i="13"/>
  <c r="AQ2888" i="13"/>
  <c r="AR2888" i="13"/>
  <c r="AP2889" i="13"/>
  <c r="AQ2889" i="13"/>
  <c r="AR2889" i="13"/>
  <c r="AP2890" i="13"/>
  <c r="AQ2890" i="13"/>
  <c r="AR2890" i="13"/>
  <c r="AP2891" i="13"/>
  <c r="AQ2891" i="13"/>
  <c r="AR2891" i="13"/>
  <c r="AP2892" i="13"/>
  <c r="AQ2892" i="13"/>
  <c r="AR2892" i="13"/>
  <c r="AP2893" i="13"/>
  <c r="AQ2893" i="13"/>
  <c r="AR2893" i="13"/>
  <c r="AP2894" i="13"/>
  <c r="AQ2894" i="13"/>
  <c r="AR2894" i="13"/>
  <c r="AP2895" i="13"/>
  <c r="AQ2895" i="13"/>
  <c r="AR2895" i="13"/>
  <c r="AP2896" i="13"/>
  <c r="AQ2896" i="13"/>
  <c r="AR2896" i="13"/>
  <c r="AP2897" i="13"/>
  <c r="AQ2897" i="13"/>
  <c r="AR2897" i="13"/>
  <c r="AP2898" i="13"/>
  <c r="AQ2898" i="13"/>
  <c r="AR2898" i="13"/>
  <c r="AP2899" i="13"/>
  <c r="AQ2899" i="13"/>
  <c r="AR2899" i="13"/>
  <c r="AP2900" i="13"/>
  <c r="AQ2900" i="13"/>
  <c r="AR2900" i="13"/>
  <c r="AP2901" i="13"/>
  <c r="AQ2901" i="13"/>
  <c r="AR2901" i="13"/>
  <c r="AP2902" i="13"/>
  <c r="AQ2902" i="13"/>
  <c r="AR2902" i="13"/>
  <c r="AP2903" i="13"/>
  <c r="AQ2903" i="13"/>
  <c r="AR2903" i="13"/>
  <c r="AP2904" i="13"/>
  <c r="AQ2904" i="13"/>
  <c r="AR2904" i="13"/>
  <c r="AP2905" i="13"/>
  <c r="AQ2905" i="13"/>
  <c r="AR2905" i="13"/>
  <c r="AP2906" i="13"/>
  <c r="AQ2906" i="13"/>
  <c r="AR2906" i="13"/>
  <c r="AP2907" i="13"/>
  <c r="AQ2907" i="13"/>
  <c r="AR2907" i="13"/>
  <c r="AP2908" i="13"/>
  <c r="AQ2908" i="13"/>
  <c r="AR2908" i="13"/>
  <c r="AP2909" i="13"/>
  <c r="AQ2909" i="13"/>
  <c r="AR2909" i="13"/>
  <c r="AP2910" i="13"/>
  <c r="AQ2910" i="13"/>
  <c r="AR2910" i="13"/>
  <c r="AP2911" i="13"/>
  <c r="AQ2911" i="13"/>
  <c r="AR2911" i="13"/>
  <c r="AP2912" i="13"/>
  <c r="AQ2912" i="13"/>
  <c r="AR2912" i="13"/>
  <c r="AP2913" i="13"/>
  <c r="AQ2913" i="13"/>
  <c r="AR2913" i="13"/>
  <c r="AP2914" i="13"/>
  <c r="AQ2914" i="13"/>
  <c r="AR2914" i="13"/>
  <c r="AP2915" i="13"/>
  <c r="AQ2915" i="13"/>
  <c r="AR2915" i="13"/>
  <c r="AP2916" i="13"/>
  <c r="AQ2916" i="13"/>
  <c r="AR2916" i="13"/>
  <c r="AP2917" i="13"/>
  <c r="AQ2917" i="13"/>
  <c r="AR2917" i="13"/>
  <c r="AP2918" i="13"/>
  <c r="AQ2918" i="13"/>
  <c r="AR2918" i="13"/>
  <c r="AP2919" i="13"/>
  <c r="AQ2919" i="13"/>
  <c r="AR2919" i="13"/>
  <c r="AP2920" i="13"/>
  <c r="AQ2920" i="13"/>
  <c r="AR2920" i="13"/>
  <c r="AP2921" i="13"/>
  <c r="AQ2921" i="13"/>
  <c r="AR2921" i="13"/>
  <c r="AP2922" i="13"/>
  <c r="AQ2922" i="13"/>
  <c r="AR2922" i="13"/>
  <c r="AP2923" i="13"/>
  <c r="AQ2923" i="13"/>
  <c r="AR2923" i="13"/>
  <c r="AP2924" i="13"/>
  <c r="AQ2924" i="13"/>
  <c r="AR2924" i="13"/>
  <c r="AP2925" i="13"/>
  <c r="AQ2925" i="13"/>
  <c r="AR2925" i="13"/>
  <c r="AP2926" i="13"/>
  <c r="AQ2926" i="13"/>
  <c r="AR2926" i="13"/>
  <c r="AP2927" i="13"/>
  <c r="AQ2927" i="13"/>
  <c r="AR2927" i="13"/>
  <c r="AP2928" i="13"/>
  <c r="AQ2928" i="13"/>
  <c r="AR2928" i="13"/>
  <c r="AP2929" i="13"/>
  <c r="AQ2929" i="13"/>
  <c r="AR2929" i="13"/>
  <c r="AP2930" i="13"/>
  <c r="AQ2930" i="13"/>
  <c r="AR2930" i="13"/>
  <c r="AP2931" i="13"/>
  <c r="AQ2931" i="13"/>
  <c r="AR2931" i="13"/>
  <c r="AP2932" i="13"/>
  <c r="AQ2932" i="13"/>
  <c r="AR2932" i="13"/>
  <c r="AP2933" i="13"/>
  <c r="AQ2933" i="13"/>
  <c r="AR2933" i="13"/>
  <c r="AP2934" i="13"/>
  <c r="AQ2934" i="13"/>
  <c r="AR2934" i="13"/>
  <c r="AP2935" i="13"/>
  <c r="AQ2935" i="13"/>
  <c r="AR2935" i="13"/>
  <c r="AP2936" i="13"/>
  <c r="AQ2936" i="13"/>
  <c r="AR2936" i="13"/>
  <c r="AP2937" i="13"/>
  <c r="AQ2937" i="13"/>
  <c r="AR2937" i="13"/>
  <c r="AP2938" i="13"/>
  <c r="AQ2938" i="13"/>
  <c r="AR2938" i="13"/>
  <c r="AP2939" i="13"/>
  <c r="AQ2939" i="13"/>
  <c r="AR2939" i="13"/>
  <c r="AP2940" i="13"/>
  <c r="AQ2940" i="13"/>
  <c r="AR2940" i="13"/>
  <c r="AP2941" i="13"/>
  <c r="AQ2941" i="13"/>
  <c r="AR2941" i="13"/>
  <c r="AP2942" i="13"/>
  <c r="AQ2942" i="13"/>
  <c r="AR2942" i="13"/>
  <c r="AP2943" i="13"/>
  <c r="AQ2943" i="13"/>
  <c r="AR2943" i="13"/>
  <c r="AP2944" i="13"/>
  <c r="AQ2944" i="13"/>
  <c r="AR2944" i="13"/>
  <c r="AP2945" i="13"/>
  <c r="AQ2945" i="13"/>
  <c r="AR2945" i="13"/>
  <c r="AP2946" i="13"/>
  <c r="AQ2946" i="13"/>
  <c r="AR2946" i="13"/>
  <c r="AP2947" i="13"/>
  <c r="AQ2947" i="13"/>
  <c r="AR2947" i="13"/>
  <c r="AP2948" i="13"/>
  <c r="AQ2948" i="13"/>
  <c r="AR2948" i="13"/>
  <c r="AP2949" i="13"/>
  <c r="AQ2949" i="13"/>
  <c r="AR2949" i="13"/>
  <c r="AP2950" i="13"/>
  <c r="AQ2950" i="13"/>
  <c r="AR2950" i="13"/>
  <c r="AP2951" i="13"/>
  <c r="AQ2951" i="13"/>
  <c r="AR2951" i="13"/>
  <c r="AP2952" i="13"/>
  <c r="AQ2952" i="13"/>
  <c r="AR2952" i="13"/>
  <c r="AP2953" i="13"/>
  <c r="AQ2953" i="13"/>
  <c r="AR2953" i="13"/>
  <c r="AP2954" i="13"/>
  <c r="AQ2954" i="13"/>
  <c r="AR2954" i="13"/>
  <c r="AP2955" i="13"/>
  <c r="AQ2955" i="13"/>
  <c r="AR2955" i="13"/>
  <c r="AP2956" i="13"/>
  <c r="AQ2956" i="13"/>
  <c r="AR2956" i="13"/>
  <c r="AP2957" i="13"/>
  <c r="AQ2957" i="13"/>
  <c r="AR2957" i="13"/>
  <c r="AP2958" i="13"/>
  <c r="AQ2958" i="13"/>
  <c r="AR2958" i="13"/>
  <c r="AP2959" i="13"/>
  <c r="AQ2959" i="13"/>
  <c r="AR2959" i="13"/>
  <c r="AP2960" i="13"/>
  <c r="AQ2960" i="13"/>
  <c r="AR2960" i="13"/>
  <c r="AP2961" i="13"/>
  <c r="AQ2961" i="13"/>
  <c r="AR2961" i="13"/>
  <c r="AP2962" i="13"/>
  <c r="AQ2962" i="13"/>
  <c r="AR2962" i="13"/>
  <c r="AP2963" i="13"/>
  <c r="AQ2963" i="13"/>
  <c r="AR2963" i="13"/>
  <c r="AP2964" i="13"/>
  <c r="AQ2964" i="13"/>
  <c r="AR2964" i="13"/>
  <c r="AP2965" i="13"/>
  <c r="AQ2965" i="13"/>
  <c r="AR2965" i="13"/>
  <c r="AP2966" i="13"/>
  <c r="AQ2966" i="13"/>
  <c r="AR2966" i="13"/>
  <c r="AP2967" i="13"/>
  <c r="AQ2967" i="13"/>
  <c r="AR2967" i="13"/>
  <c r="AP2968" i="13"/>
  <c r="AQ2968" i="13"/>
  <c r="AR2968" i="13"/>
  <c r="AP2969" i="13"/>
  <c r="AQ2969" i="13"/>
  <c r="AR2969" i="13"/>
  <c r="AP2970" i="13"/>
  <c r="AQ2970" i="13"/>
  <c r="AR2970" i="13"/>
  <c r="AP2971" i="13"/>
  <c r="AQ2971" i="13"/>
  <c r="AR2971" i="13"/>
  <c r="AP2972" i="13"/>
  <c r="AQ2972" i="13"/>
  <c r="AR2972" i="13"/>
  <c r="AP2973" i="13"/>
  <c r="AQ2973" i="13"/>
  <c r="AR2973" i="13"/>
  <c r="AP2974" i="13"/>
  <c r="AQ2974" i="13"/>
  <c r="AR2974" i="13"/>
  <c r="AP2975" i="13"/>
  <c r="AQ2975" i="13"/>
  <c r="AR2975" i="13"/>
  <c r="AP2976" i="13"/>
  <c r="AQ2976" i="13"/>
  <c r="AR2976" i="13"/>
  <c r="AP2977" i="13"/>
  <c r="AQ2977" i="13"/>
  <c r="AR2977" i="13"/>
  <c r="AP2978" i="13"/>
  <c r="AQ2978" i="13"/>
  <c r="AR2978" i="13"/>
  <c r="AP2979" i="13"/>
  <c r="AQ2979" i="13"/>
  <c r="AR2979" i="13"/>
  <c r="AP2980" i="13"/>
  <c r="AQ2980" i="13"/>
  <c r="AR2980" i="13"/>
  <c r="AP2981" i="13"/>
  <c r="AQ2981" i="13"/>
  <c r="AR2981" i="13"/>
  <c r="AP2982" i="13"/>
  <c r="AQ2982" i="13"/>
  <c r="AR2982" i="13"/>
  <c r="AP2983" i="13"/>
  <c r="AQ2983" i="13"/>
  <c r="AR2983" i="13"/>
  <c r="AP2984" i="13"/>
  <c r="AQ2984" i="13"/>
  <c r="AR2984" i="13"/>
  <c r="AP2985" i="13"/>
  <c r="AQ2985" i="13"/>
  <c r="AR2985" i="13"/>
  <c r="AP2986" i="13"/>
  <c r="AQ2986" i="13"/>
  <c r="AR2986" i="13"/>
  <c r="AP2987" i="13"/>
  <c r="AQ2987" i="13"/>
  <c r="AR2987" i="13"/>
  <c r="AP2988" i="13"/>
  <c r="AQ2988" i="13"/>
  <c r="AR2988" i="13"/>
  <c r="AP2989" i="13"/>
  <c r="AQ2989" i="13"/>
  <c r="AR2989" i="13"/>
  <c r="AP2990" i="13"/>
  <c r="AQ2990" i="13"/>
  <c r="AR2990" i="13"/>
  <c r="AP2991" i="13"/>
  <c r="AQ2991" i="13"/>
  <c r="AR2991" i="13"/>
  <c r="AP2992" i="13"/>
  <c r="AQ2992" i="13"/>
  <c r="AR2992" i="13"/>
  <c r="AP2993" i="13"/>
  <c r="AQ2993" i="13"/>
  <c r="AR2993" i="13"/>
  <c r="AP2994" i="13"/>
  <c r="AQ2994" i="13"/>
  <c r="AR2994" i="13"/>
  <c r="AP2995" i="13"/>
  <c r="AQ2995" i="13"/>
  <c r="AR2995" i="13"/>
  <c r="AP2996" i="13"/>
  <c r="AQ2996" i="13"/>
  <c r="AR2996" i="13"/>
  <c r="AP2997" i="13"/>
  <c r="AQ2997" i="13"/>
  <c r="AR2997" i="13"/>
  <c r="AP2998" i="13"/>
  <c r="AQ2998" i="13"/>
  <c r="AR2998" i="13"/>
  <c r="AP2999" i="13"/>
  <c r="AQ2999" i="13"/>
  <c r="AR2999" i="13"/>
  <c r="AP3000" i="13"/>
  <c r="AQ3000" i="13"/>
  <c r="AR3000" i="13"/>
  <c r="AP3001" i="13"/>
  <c r="AQ3001" i="13"/>
  <c r="AR3001" i="13"/>
  <c r="AP3002" i="13"/>
  <c r="AQ3002" i="13"/>
  <c r="AR3002" i="13"/>
  <c r="AP3003" i="13"/>
  <c r="AQ3003" i="13"/>
  <c r="AR3003" i="13"/>
  <c r="AP3004" i="13"/>
  <c r="AQ3004" i="13"/>
  <c r="AR3004" i="13"/>
  <c r="AP3005" i="13"/>
  <c r="AQ3005" i="13"/>
  <c r="AR3005" i="13"/>
  <c r="AP3006" i="13"/>
  <c r="AQ3006" i="13"/>
  <c r="AR3006" i="13"/>
  <c r="AP3007" i="13"/>
  <c r="AQ3007" i="13"/>
  <c r="AR3007" i="13"/>
  <c r="AP3008" i="13"/>
  <c r="AQ3008" i="13"/>
  <c r="AR3008" i="13"/>
  <c r="AP3009" i="13"/>
  <c r="AQ3009" i="13"/>
  <c r="AR3009" i="13"/>
  <c r="AP3010" i="13"/>
  <c r="AQ3010" i="13"/>
  <c r="AR3010" i="13"/>
  <c r="AP3011" i="13"/>
  <c r="AQ3011" i="13"/>
  <c r="AR3011" i="13"/>
  <c r="AP3012" i="13"/>
  <c r="AQ3012" i="13"/>
  <c r="AR3012" i="13"/>
  <c r="AP3013" i="13"/>
  <c r="AQ3013" i="13"/>
  <c r="AR3013" i="13"/>
  <c r="AP3014" i="13"/>
  <c r="AQ3014" i="13"/>
  <c r="AR3014" i="13"/>
  <c r="AP3015" i="13"/>
  <c r="AQ3015" i="13"/>
  <c r="AR3015" i="13"/>
  <c r="AP3016" i="13"/>
  <c r="AQ3016" i="13"/>
  <c r="AR3016" i="13"/>
  <c r="AP3017" i="13"/>
  <c r="AQ3017" i="13"/>
  <c r="AR3017" i="13"/>
  <c r="AP3018" i="13"/>
  <c r="AQ3018" i="13"/>
  <c r="AR3018" i="13"/>
  <c r="AP3019" i="13"/>
  <c r="AQ3019" i="13"/>
  <c r="AR3019" i="13"/>
  <c r="AP3020" i="13"/>
  <c r="AQ3020" i="13"/>
  <c r="AR3020" i="13"/>
  <c r="AP3021" i="13"/>
  <c r="AQ3021" i="13"/>
  <c r="AR3021" i="13"/>
  <c r="AP3022" i="13"/>
  <c r="AQ3022" i="13"/>
  <c r="AR3022" i="13"/>
  <c r="AP3023" i="13"/>
  <c r="AQ3023" i="13"/>
  <c r="AR3023" i="13"/>
  <c r="AP3024" i="13"/>
  <c r="AQ3024" i="13"/>
  <c r="AR3024" i="13"/>
  <c r="AP3025" i="13"/>
  <c r="AQ3025" i="13"/>
  <c r="AR3025" i="13"/>
  <c r="AP3026" i="13"/>
  <c r="AQ3026" i="13"/>
  <c r="AR3026" i="13"/>
  <c r="AP3027" i="13"/>
  <c r="AQ3027" i="13"/>
  <c r="AR3027" i="13"/>
  <c r="AP3028" i="13"/>
  <c r="AQ3028" i="13"/>
  <c r="AR3028" i="13"/>
  <c r="AP3029" i="13"/>
  <c r="AQ3029" i="13"/>
  <c r="AR3029" i="13"/>
  <c r="AP3030" i="13"/>
  <c r="AQ3030" i="13"/>
  <c r="AR3030" i="13"/>
  <c r="AP3031" i="13"/>
  <c r="AQ3031" i="13"/>
  <c r="AR3031" i="13"/>
  <c r="AP3032" i="13"/>
  <c r="AQ3032" i="13"/>
  <c r="AR3032" i="13"/>
  <c r="AP3033" i="13"/>
  <c r="AQ3033" i="13"/>
  <c r="AR3033" i="13"/>
  <c r="AP3034" i="13"/>
  <c r="AQ3034" i="13"/>
  <c r="AR3034" i="13"/>
  <c r="AP3035" i="13"/>
  <c r="AQ3035" i="13"/>
  <c r="AR3035" i="13"/>
  <c r="AP3036" i="13"/>
  <c r="AQ3036" i="13"/>
  <c r="AR3036" i="13"/>
  <c r="AP3037" i="13"/>
  <c r="AQ3037" i="13"/>
  <c r="AR3037" i="13"/>
  <c r="AP3038" i="13"/>
  <c r="AQ3038" i="13"/>
  <c r="AR3038" i="13"/>
  <c r="AP3039" i="13"/>
  <c r="AQ3039" i="13"/>
  <c r="AR3039" i="13"/>
  <c r="AP3040" i="13"/>
  <c r="AQ3040" i="13"/>
  <c r="AR3040" i="13"/>
  <c r="AP3041" i="13"/>
  <c r="AQ3041" i="13"/>
  <c r="AR3041" i="13"/>
  <c r="AP3042" i="13"/>
  <c r="AQ3042" i="13"/>
  <c r="AR3042" i="13"/>
  <c r="AP3043" i="13"/>
  <c r="AQ3043" i="13"/>
  <c r="AR3043" i="13"/>
  <c r="AP3044" i="13"/>
  <c r="AQ3044" i="13"/>
  <c r="AR3044" i="13"/>
  <c r="AP3045" i="13"/>
  <c r="AQ3045" i="13"/>
  <c r="AR3045" i="13"/>
  <c r="AP3046" i="13"/>
  <c r="AQ3046" i="13"/>
  <c r="AR3046" i="13"/>
  <c r="AP3047" i="13"/>
  <c r="AQ3047" i="13"/>
  <c r="AR3047" i="13"/>
  <c r="AP3048" i="13"/>
  <c r="AQ3048" i="13"/>
  <c r="AR3048" i="13"/>
  <c r="AP3049" i="13"/>
  <c r="AQ3049" i="13"/>
  <c r="AR3049" i="13"/>
  <c r="AP3050" i="13"/>
  <c r="AQ3050" i="13"/>
  <c r="AR3050" i="13"/>
  <c r="AP3051" i="13"/>
  <c r="AQ3051" i="13"/>
  <c r="AR3051" i="13"/>
  <c r="AP3052" i="13"/>
  <c r="AQ3052" i="13"/>
  <c r="AR3052" i="13"/>
  <c r="AP3053" i="13"/>
  <c r="AQ3053" i="13"/>
  <c r="AR3053" i="13"/>
  <c r="AP3054" i="13"/>
  <c r="AQ3054" i="13"/>
  <c r="AR3054" i="13"/>
  <c r="AP3055" i="13"/>
  <c r="AQ3055" i="13"/>
  <c r="AR3055" i="13"/>
  <c r="AP3056" i="13"/>
  <c r="AQ3056" i="13"/>
  <c r="AR3056" i="13"/>
  <c r="AP3057" i="13"/>
  <c r="AQ3057" i="13"/>
  <c r="AR3057" i="13"/>
  <c r="AP3058" i="13"/>
  <c r="AQ3058" i="13"/>
  <c r="AR3058" i="13"/>
  <c r="AP3059" i="13"/>
  <c r="AQ3059" i="13"/>
  <c r="AR3059" i="13"/>
  <c r="AP3060" i="13"/>
  <c r="AQ3060" i="13"/>
  <c r="AR3060" i="13"/>
  <c r="AP3061" i="13"/>
  <c r="AQ3061" i="13"/>
  <c r="AR3061" i="13"/>
  <c r="AP3062" i="13"/>
  <c r="AQ3062" i="13"/>
  <c r="AR3062" i="13"/>
  <c r="AP3063" i="13"/>
  <c r="AQ3063" i="13"/>
  <c r="AR3063" i="13"/>
  <c r="AP3064" i="13"/>
  <c r="AQ3064" i="13"/>
  <c r="AR3064" i="13"/>
  <c r="AP3065" i="13"/>
  <c r="AQ3065" i="13"/>
  <c r="AR3065" i="13"/>
  <c r="AP3066" i="13"/>
  <c r="AQ3066" i="13"/>
  <c r="AR3066" i="13"/>
  <c r="AP3067" i="13"/>
  <c r="AQ3067" i="13"/>
  <c r="AR3067" i="13"/>
  <c r="AP3068" i="13"/>
  <c r="AQ3068" i="13"/>
  <c r="AR3068" i="13"/>
  <c r="AP3069" i="13"/>
  <c r="AQ3069" i="13"/>
  <c r="AR3069" i="13"/>
  <c r="AP3070" i="13"/>
  <c r="AQ3070" i="13"/>
  <c r="AR3070" i="13"/>
  <c r="AP3071" i="13"/>
  <c r="AQ3071" i="13"/>
  <c r="AR3071" i="13"/>
  <c r="AP3072" i="13"/>
  <c r="AQ3072" i="13"/>
  <c r="AR3072" i="13"/>
  <c r="AP3073" i="13"/>
  <c r="AQ3073" i="13"/>
  <c r="AR3073" i="13"/>
  <c r="AP3074" i="13"/>
  <c r="AQ3074" i="13"/>
  <c r="AR3074" i="13"/>
  <c r="AP3075" i="13"/>
  <c r="AQ3075" i="13"/>
  <c r="AR3075" i="13"/>
  <c r="AP3076" i="13"/>
  <c r="AQ3076" i="13"/>
  <c r="AR3076" i="13"/>
  <c r="AP3077" i="13"/>
  <c r="AQ3077" i="13"/>
  <c r="AR3077" i="13"/>
  <c r="AP3078" i="13"/>
  <c r="AQ3078" i="13"/>
  <c r="AR3078" i="13"/>
  <c r="AP3079" i="13"/>
  <c r="AQ3079" i="13"/>
  <c r="AR3079" i="13"/>
  <c r="AP3080" i="13"/>
  <c r="AQ3080" i="13"/>
  <c r="AR3080" i="13"/>
  <c r="AP3081" i="13"/>
  <c r="AQ3081" i="13"/>
  <c r="AR3081" i="13"/>
  <c r="AP3082" i="13"/>
  <c r="AQ3082" i="13"/>
  <c r="AR3082" i="13"/>
  <c r="AP3083" i="13"/>
  <c r="AQ3083" i="13"/>
  <c r="AR3083" i="13"/>
  <c r="AP3084" i="13"/>
  <c r="AQ3084" i="13"/>
  <c r="AR3084" i="13"/>
  <c r="AP3085" i="13"/>
  <c r="AQ3085" i="13"/>
  <c r="AR3085" i="13"/>
  <c r="AP3086" i="13"/>
  <c r="AQ3086" i="13"/>
  <c r="AR3086" i="13"/>
  <c r="AP3087" i="13"/>
  <c r="AQ3087" i="13"/>
  <c r="AR3087" i="13"/>
  <c r="AP3088" i="13"/>
  <c r="AQ3088" i="13"/>
  <c r="AR3088" i="13"/>
  <c r="AP3089" i="13"/>
  <c r="AQ3089" i="13"/>
  <c r="AR3089" i="13"/>
  <c r="AP3090" i="13"/>
  <c r="AQ3090" i="13"/>
  <c r="AR3090" i="13"/>
  <c r="AP3091" i="13"/>
  <c r="AQ3091" i="13"/>
  <c r="AR3091" i="13"/>
  <c r="AP3092" i="13"/>
  <c r="AQ3092" i="13"/>
  <c r="AR3092" i="13"/>
  <c r="AP3093" i="13"/>
  <c r="AQ3093" i="13"/>
  <c r="AR3093" i="13"/>
  <c r="AP3094" i="13"/>
  <c r="AQ3094" i="13"/>
  <c r="AR3094" i="13"/>
  <c r="AP3095" i="13"/>
  <c r="AQ3095" i="13"/>
  <c r="AR3095" i="13"/>
  <c r="AP3096" i="13"/>
  <c r="AQ3096" i="13"/>
  <c r="AR3096" i="13"/>
  <c r="AP3097" i="13"/>
  <c r="AQ3097" i="13"/>
  <c r="AR3097" i="13"/>
  <c r="AP3098" i="13"/>
  <c r="AQ3098" i="13"/>
  <c r="AR3098" i="13"/>
  <c r="AP3099" i="13"/>
  <c r="AQ3099" i="13"/>
  <c r="AR3099" i="13"/>
  <c r="AP3100" i="13"/>
  <c r="AQ3100" i="13"/>
  <c r="AR3100" i="13"/>
  <c r="AP3101" i="13"/>
  <c r="AQ3101" i="13"/>
  <c r="AR3101" i="13"/>
  <c r="AP3102" i="13"/>
  <c r="AQ3102" i="13"/>
  <c r="AR3102" i="13"/>
  <c r="AP3103" i="13"/>
  <c r="AQ3103" i="13"/>
  <c r="AR3103" i="13"/>
  <c r="AP3104" i="13"/>
  <c r="AQ3104" i="13"/>
  <c r="AR3104" i="13"/>
  <c r="AP3105" i="13"/>
  <c r="AQ3105" i="13"/>
  <c r="AR3105" i="13"/>
  <c r="AP3106" i="13"/>
  <c r="AQ3106" i="13"/>
  <c r="AR3106" i="13"/>
  <c r="AP3107" i="13"/>
  <c r="AQ3107" i="13"/>
  <c r="AR3107" i="13"/>
  <c r="AP3108" i="13"/>
  <c r="AQ3108" i="13"/>
  <c r="AR3108" i="13"/>
  <c r="AP3109" i="13"/>
  <c r="AQ3109" i="13"/>
  <c r="AR3109" i="13"/>
  <c r="AP3110" i="13"/>
  <c r="AQ3110" i="13"/>
  <c r="AR3110" i="13"/>
  <c r="AP3111" i="13"/>
  <c r="AQ3111" i="13"/>
  <c r="AR3111" i="13"/>
  <c r="AP3112" i="13"/>
  <c r="AQ3112" i="13"/>
  <c r="AR3112" i="13"/>
  <c r="AP3113" i="13"/>
  <c r="AQ3113" i="13"/>
  <c r="AR3113" i="13"/>
  <c r="AP3114" i="13"/>
  <c r="AQ3114" i="13"/>
  <c r="AR3114" i="13"/>
  <c r="AP3115" i="13"/>
  <c r="AQ3115" i="13"/>
  <c r="AR3115" i="13"/>
  <c r="AP3116" i="13"/>
  <c r="AQ3116" i="13"/>
  <c r="AR3116" i="13"/>
  <c r="AP3117" i="13"/>
  <c r="AQ3117" i="13"/>
  <c r="AR3117" i="13"/>
  <c r="AP3118" i="13"/>
  <c r="AQ3118" i="13"/>
  <c r="AR3118" i="13"/>
  <c r="AP3119" i="13"/>
  <c r="AQ3119" i="13"/>
  <c r="AR3119" i="13"/>
  <c r="AP3120" i="13"/>
  <c r="AQ3120" i="13"/>
  <c r="AR3120" i="13"/>
  <c r="AP3121" i="13"/>
  <c r="AQ3121" i="13"/>
  <c r="AR3121" i="13"/>
  <c r="AP3122" i="13"/>
  <c r="AQ3122" i="13"/>
  <c r="AR3122" i="13"/>
  <c r="AP3123" i="13"/>
  <c r="AQ3123" i="13"/>
  <c r="AR3123" i="13"/>
  <c r="AP3124" i="13"/>
  <c r="AQ3124" i="13"/>
  <c r="AR3124" i="13"/>
  <c r="AP3125" i="13"/>
  <c r="AQ3125" i="13"/>
  <c r="AR3125" i="13"/>
  <c r="AP3126" i="13"/>
  <c r="AQ3126" i="13"/>
  <c r="AR3126" i="13"/>
  <c r="AP3127" i="13"/>
  <c r="AQ3127" i="13"/>
  <c r="AR3127" i="13"/>
  <c r="AP3128" i="13"/>
  <c r="AQ3128" i="13"/>
  <c r="AR3128" i="13"/>
  <c r="AP3129" i="13"/>
  <c r="AQ3129" i="13"/>
  <c r="AR3129" i="13"/>
  <c r="AP3130" i="13"/>
  <c r="AQ3130" i="13"/>
  <c r="AR3130" i="13"/>
  <c r="AP3131" i="13"/>
  <c r="AQ3131" i="13"/>
  <c r="AR3131" i="13"/>
  <c r="AP3132" i="13"/>
  <c r="AQ3132" i="13"/>
  <c r="AR3132" i="13"/>
  <c r="AP3133" i="13"/>
  <c r="AQ3133" i="13"/>
  <c r="AR3133" i="13"/>
  <c r="AP3134" i="13"/>
  <c r="AQ3134" i="13"/>
  <c r="AR3134" i="13"/>
  <c r="AP3135" i="13"/>
  <c r="AQ3135" i="13"/>
  <c r="AR3135" i="13"/>
  <c r="AP3136" i="13"/>
  <c r="AQ3136" i="13"/>
  <c r="AR3136" i="13"/>
  <c r="AP3137" i="13"/>
  <c r="AQ3137" i="13"/>
  <c r="AR3137" i="13"/>
  <c r="AP3138" i="13"/>
  <c r="AQ3138" i="13"/>
  <c r="AR3138" i="13"/>
  <c r="AP3139" i="13"/>
  <c r="AQ3139" i="13"/>
  <c r="AR3139" i="13"/>
  <c r="AP3140" i="13"/>
  <c r="AQ3140" i="13"/>
  <c r="AR3140" i="13"/>
  <c r="AP3141" i="13"/>
  <c r="AQ3141" i="13"/>
  <c r="AR3141" i="13"/>
  <c r="AP3142" i="13"/>
  <c r="AQ3142" i="13"/>
  <c r="AR3142" i="13"/>
  <c r="AP3143" i="13"/>
  <c r="AQ3143" i="13"/>
  <c r="AR3143" i="13"/>
  <c r="AP3144" i="13"/>
  <c r="AQ3144" i="13"/>
  <c r="AR3144" i="13"/>
  <c r="AP3145" i="13"/>
  <c r="AQ3145" i="13"/>
  <c r="AR3145" i="13"/>
  <c r="AP3146" i="13"/>
  <c r="AQ3146" i="13"/>
  <c r="AR3146" i="13"/>
  <c r="AP3147" i="13"/>
  <c r="AQ3147" i="13"/>
  <c r="AR3147" i="13"/>
  <c r="AP3148" i="13"/>
  <c r="AQ3148" i="13"/>
  <c r="AR3148" i="13"/>
  <c r="AP3149" i="13"/>
  <c r="AQ3149" i="13"/>
  <c r="AR3149" i="13"/>
  <c r="AP3150" i="13"/>
  <c r="AQ3150" i="13"/>
  <c r="AR3150" i="13"/>
  <c r="AP3151" i="13"/>
  <c r="AQ3151" i="13"/>
  <c r="AR3151" i="13"/>
  <c r="AP3152" i="13"/>
  <c r="AQ3152" i="13"/>
  <c r="AR3152" i="13"/>
  <c r="AP3153" i="13"/>
  <c r="AQ3153" i="13"/>
  <c r="AR3153" i="13"/>
  <c r="AP3154" i="13"/>
  <c r="AQ3154" i="13"/>
  <c r="AR3154" i="13"/>
  <c r="AP3155" i="13"/>
  <c r="AQ3155" i="13"/>
  <c r="AR3155" i="13"/>
  <c r="AP3156" i="13"/>
  <c r="AQ3156" i="13"/>
  <c r="AR3156" i="13"/>
  <c r="AP3157" i="13"/>
  <c r="AQ3157" i="13"/>
  <c r="AR3157" i="13"/>
  <c r="AP3158" i="13"/>
  <c r="AQ3158" i="13"/>
  <c r="AR3158" i="13"/>
  <c r="AP3159" i="13"/>
  <c r="AQ3159" i="13"/>
  <c r="AR3159" i="13"/>
  <c r="AP3160" i="13"/>
  <c r="AQ3160" i="13"/>
  <c r="AR3160" i="13"/>
  <c r="AP3161" i="13"/>
  <c r="AQ3161" i="13"/>
  <c r="AR3161" i="13"/>
  <c r="AP3162" i="13"/>
  <c r="AQ3162" i="13"/>
  <c r="AR3162" i="13"/>
  <c r="AP3163" i="13"/>
  <c r="AQ3163" i="13"/>
  <c r="AR3163" i="13"/>
  <c r="AP3164" i="13"/>
  <c r="AQ3164" i="13"/>
  <c r="AR3164" i="13"/>
  <c r="AP3165" i="13"/>
  <c r="AQ3165" i="13"/>
  <c r="AR3165" i="13"/>
  <c r="AP3166" i="13"/>
  <c r="AQ3166" i="13"/>
  <c r="AR3166" i="13"/>
  <c r="AP3167" i="13"/>
  <c r="AQ3167" i="13"/>
  <c r="AR3167" i="13"/>
  <c r="AP3168" i="13"/>
  <c r="AQ3168" i="13"/>
  <c r="AR3168" i="13"/>
  <c r="AP3169" i="13"/>
  <c r="AQ3169" i="13"/>
  <c r="AR3169" i="13"/>
  <c r="AP3170" i="13"/>
  <c r="AQ3170" i="13"/>
  <c r="AR3170" i="13"/>
  <c r="AP3171" i="13"/>
  <c r="AQ3171" i="13"/>
  <c r="AR3171" i="13"/>
  <c r="AP3172" i="13"/>
  <c r="AQ3172" i="13"/>
  <c r="AR3172" i="13"/>
  <c r="AP3173" i="13"/>
  <c r="AQ3173" i="13"/>
  <c r="AR3173" i="13"/>
  <c r="AP3174" i="13"/>
  <c r="AQ3174" i="13"/>
  <c r="AR3174" i="13"/>
  <c r="AP3175" i="13"/>
  <c r="AQ3175" i="13"/>
  <c r="AR3175" i="13"/>
  <c r="AP3176" i="13"/>
  <c r="AQ3176" i="13"/>
  <c r="AR3176" i="13"/>
  <c r="AP3177" i="13"/>
  <c r="AQ3177" i="13"/>
  <c r="AR3177" i="13"/>
  <c r="AP3178" i="13"/>
  <c r="AQ3178" i="13"/>
  <c r="AR3178" i="13"/>
  <c r="AP3179" i="13"/>
  <c r="AQ3179" i="13"/>
  <c r="AR3179" i="13"/>
  <c r="AP3180" i="13"/>
  <c r="AQ3180" i="13"/>
  <c r="AR3180" i="13"/>
  <c r="AP3181" i="13"/>
  <c r="AQ3181" i="13"/>
  <c r="AR3181" i="13"/>
  <c r="AP3182" i="13"/>
  <c r="AQ3182" i="13"/>
  <c r="AR3182" i="13"/>
  <c r="AP3183" i="13"/>
  <c r="AQ3183" i="13"/>
  <c r="AR3183" i="13"/>
  <c r="AP3184" i="13"/>
  <c r="AQ3184" i="13"/>
  <c r="AR3184" i="13"/>
  <c r="AP3185" i="13"/>
  <c r="AQ3185" i="13"/>
  <c r="AR3185" i="13"/>
  <c r="AP3186" i="13"/>
  <c r="AQ3186" i="13"/>
  <c r="AR3186" i="13"/>
  <c r="AP3187" i="13"/>
  <c r="AQ3187" i="13"/>
  <c r="AR3187" i="13"/>
  <c r="AP3188" i="13"/>
  <c r="AQ3188" i="13"/>
  <c r="AR3188" i="13"/>
  <c r="AP3189" i="13"/>
  <c r="AQ3189" i="13"/>
  <c r="AR3189" i="13"/>
  <c r="AP3190" i="13"/>
  <c r="AQ3190" i="13"/>
  <c r="AR3190" i="13"/>
  <c r="AP3191" i="13"/>
  <c r="AQ3191" i="13"/>
  <c r="AR3191" i="13"/>
  <c r="AP3192" i="13"/>
  <c r="AQ3192" i="13"/>
  <c r="AR3192" i="13"/>
  <c r="AP3193" i="13"/>
  <c r="AQ3193" i="13"/>
  <c r="AR3193" i="13"/>
  <c r="AP3194" i="13"/>
  <c r="AQ3194" i="13"/>
  <c r="AR3194" i="13"/>
  <c r="AP3195" i="13"/>
  <c r="AQ3195" i="13"/>
  <c r="AR3195" i="13"/>
  <c r="AP3196" i="13"/>
  <c r="AQ3196" i="13"/>
  <c r="AR3196" i="13"/>
  <c r="AP3197" i="13"/>
  <c r="AQ3197" i="13"/>
  <c r="AR3197" i="13"/>
  <c r="AP3198" i="13"/>
  <c r="AQ3198" i="13"/>
  <c r="AR3198" i="13"/>
  <c r="AP3199" i="13"/>
  <c r="AQ3199" i="13"/>
  <c r="AR3199" i="13"/>
  <c r="AP3200" i="13"/>
  <c r="AQ3200" i="13"/>
  <c r="AR3200" i="13"/>
  <c r="AP3201" i="13"/>
  <c r="AQ3201" i="13"/>
  <c r="AR3201" i="13"/>
  <c r="AP3202" i="13"/>
  <c r="AQ3202" i="13"/>
  <c r="AR3202" i="13"/>
  <c r="AP3203" i="13"/>
  <c r="AQ3203" i="13"/>
  <c r="AR3203" i="13"/>
  <c r="AP3204" i="13"/>
  <c r="AQ3204" i="13"/>
  <c r="AR3204" i="13"/>
  <c r="AP3205" i="13"/>
  <c r="AQ3205" i="13"/>
  <c r="AR3205" i="13"/>
  <c r="AP3206" i="13"/>
  <c r="AQ3206" i="13"/>
  <c r="AR3206" i="13"/>
  <c r="AP3207" i="13"/>
  <c r="AQ3207" i="13"/>
  <c r="AR3207" i="13"/>
  <c r="AP3208" i="13"/>
  <c r="AQ3208" i="13"/>
  <c r="AR3208" i="13"/>
  <c r="AP3209" i="13"/>
  <c r="AQ3209" i="13"/>
  <c r="AR3209" i="13"/>
  <c r="AP3210" i="13"/>
  <c r="AQ3210" i="13"/>
  <c r="AR3210" i="13"/>
  <c r="AP3211" i="13"/>
  <c r="AQ3211" i="13"/>
  <c r="AR3211" i="13"/>
  <c r="AP3212" i="13"/>
  <c r="AQ3212" i="13"/>
  <c r="AR3212" i="13"/>
  <c r="AP3213" i="13"/>
  <c r="AQ3213" i="13"/>
  <c r="AR3213" i="13"/>
  <c r="AP3214" i="13"/>
  <c r="AQ3214" i="13"/>
  <c r="AR3214" i="13"/>
  <c r="AP3215" i="13"/>
  <c r="AQ3215" i="13"/>
  <c r="AR3215" i="13"/>
  <c r="AP3216" i="13"/>
  <c r="AQ3216" i="13"/>
  <c r="AR3216" i="13"/>
  <c r="AP3217" i="13"/>
  <c r="AQ3217" i="13"/>
  <c r="AR3217" i="13"/>
  <c r="AP3218" i="13"/>
  <c r="AQ3218" i="13"/>
  <c r="AR3218" i="13"/>
  <c r="AP3219" i="13"/>
  <c r="AQ3219" i="13"/>
  <c r="AR3219" i="13"/>
  <c r="AP3220" i="13"/>
  <c r="AQ3220" i="13"/>
  <c r="AR3220" i="13"/>
  <c r="AP3221" i="13"/>
  <c r="AQ3221" i="13"/>
  <c r="AR3221" i="13"/>
  <c r="AP3222" i="13"/>
  <c r="AQ3222" i="13"/>
  <c r="AR3222" i="13"/>
  <c r="AP3223" i="13"/>
  <c r="AQ3223" i="13"/>
  <c r="AR3223" i="13"/>
  <c r="AP3224" i="13"/>
  <c r="AQ3224" i="13"/>
  <c r="AR3224" i="13"/>
  <c r="AP3225" i="13"/>
  <c r="AQ3225" i="13"/>
  <c r="AR3225" i="13"/>
  <c r="AP3226" i="13"/>
  <c r="AQ3226" i="13"/>
  <c r="AR3226" i="13"/>
  <c r="AP3227" i="13"/>
  <c r="AQ3227" i="13"/>
  <c r="AR3227" i="13"/>
  <c r="AP3228" i="13"/>
  <c r="AQ3228" i="13"/>
  <c r="AR3228" i="13"/>
  <c r="AP3229" i="13"/>
  <c r="AQ3229" i="13"/>
  <c r="AR3229" i="13"/>
  <c r="AP3230" i="13"/>
  <c r="AQ3230" i="13"/>
  <c r="AR3230" i="13"/>
  <c r="AP3231" i="13"/>
  <c r="AQ3231" i="13"/>
  <c r="AR3231" i="13"/>
  <c r="AP3232" i="13"/>
  <c r="AQ3232" i="13"/>
  <c r="AR3232" i="13"/>
  <c r="AP3233" i="13"/>
  <c r="AQ3233" i="13"/>
  <c r="AR3233" i="13"/>
  <c r="AP3234" i="13"/>
  <c r="AQ3234" i="13"/>
  <c r="AR3234" i="13"/>
  <c r="AP3235" i="13"/>
  <c r="AQ3235" i="13"/>
  <c r="AR3235" i="13"/>
  <c r="AP3236" i="13"/>
  <c r="AQ3236" i="13"/>
  <c r="AR3236" i="13"/>
  <c r="AP3237" i="13"/>
  <c r="AQ3237" i="13"/>
  <c r="AR3237" i="13"/>
  <c r="AP3238" i="13"/>
  <c r="AQ3238" i="13"/>
  <c r="AR3238" i="13"/>
  <c r="AP3239" i="13"/>
  <c r="AQ3239" i="13"/>
  <c r="AR3239" i="13"/>
  <c r="AP3240" i="13"/>
  <c r="AQ3240" i="13"/>
  <c r="AR3240" i="13"/>
  <c r="AP3241" i="13"/>
  <c r="AQ3241" i="13"/>
  <c r="AR3241" i="13"/>
  <c r="AP3242" i="13"/>
  <c r="AQ3242" i="13"/>
  <c r="AR3242" i="13"/>
  <c r="AP3243" i="13"/>
  <c r="AQ3243" i="13"/>
  <c r="AR3243" i="13"/>
  <c r="AP3244" i="13"/>
  <c r="AQ3244" i="13"/>
  <c r="AR3244" i="13"/>
  <c r="AP3245" i="13"/>
  <c r="AQ3245" i="13"/>
  <c r="AR3245" i="13"/>
  <c r="AP3246" i="13"/>
  <c r="AQ3246" i="13"/>
  <c r="AR3246" i="13"/>
  <c r="AP3247" i="13"/>
  <c r="AQ3247" i="13"/>
  <c r="AR3247" i="13"/>
  <c r="AP3248" i="13"/>
  <c r="AQ3248" i="13"/>
  <c r="AR3248" i="13"/>
  <c r="AP3249" i="13"/>
  <c r="AQ3249" i="13"/>
  <c r="AR3249" i="13"/>
  <c r="AP3250" i="13"/>
  <c r="AQ3250" i="13"/>
  <c r="AR3250" i="13"/>
  <c r="AP3251" i="13"/>
  <c r="AQ3251" i="13"/>
  <c r="AR3251" i="13"/>
  <c r="AP3252" i="13"/>
  <c r="AQ3252" i="13"/>
  <c r="AR3252" i="13"/>
  <c r="AP3253" i="13"/>
  <c r="AQ3253" i="13"/>
  <c r="AR3253" i="13"/>
  <c r="AP3254" i="13"/>
  <c r="AQ3254" i="13"/>
  <c r="AR3254" i="13"/>
  <c r="AP3255" i="13"/>
  <c r="AQ3255" i="13"/>
  <c r="AR3255" i="13"/>
  <c r="AP3256" i="13"/>
  <c r="AQ3256" i="13"/>
  <c r="AR3256" i="13"/>
  <c r="AP3257" i="13"/>
  <c r="AQ3257" i="13"/>
  <c r="AR3257" i="13"/>
  <c r="AP3258" i="13"/>
  <c r="AQ3258" i="13"/>
  <c r="AR3258" i="13"/>
  <c r="AP3259" i="13"/>
  <c r="AQ3259" i="13"/>
  <c r="AR3259" i="13"/>
  <c r="AP3260" i="13"/>
  <c r="AQ3260" i="13"/>
  <c r="AR3260" i="13"/>
  <c r="AP3261" i="13"/>
  <c r="AQ3261" i="13"/>
  <c r="AR3261" i="13"/>
  <c r="AP3262" i="13"/>
  <c r="AQ3262" i="13"/>
  <c r="AR3262" i="13"/>
  <c r="AP3263" i="13"/>
  <c r="AQ3263" i="13"/>
  <c r="AR3263" i="13"/>
  <c r="AP3264" i="13"/>
  <c r="AQ3264" i="13"/>
  <c r="AR3264" i="13"/>
  <c r="AP3265" i="13"/>
  <c r="AQ3265" i="13"/>
  <c r="AR3265" i="13"/>
  <c r="AP3266" i="13"/>
  <c r="AQ3266" i="13"/>
  <c r="AR3266" i="13"/>
  <c r="AP3267" i="13"/>
  <c r="AQ3267" i="13"/>
  <c r="AR3267" i="13"/>
  <c r="AP3268" i="13"/>
  <c r="AQ3268" i="13"/>
  <c r="AR3268" i="13"/>
  <c r="AP3269" i="13"/>
  <c r="AQ3269" i="13"/>
  <c r="AR3269" i="13"/>
  <c r="AP3270" i="13"/>
  <c r="AQ3270" i="13"/>
  <c r="AR3270" i="13"/>
  <c r="AP3271" i="13"/>
  <c r="AQ3271" i="13"/>
  <c r="AR3271" i="13"/>
  <c r="AP3272" i="13"/>
  <c r="AQ3272" i="13"/>
  <c r="AR3272" i="13"/>
  <c r="AP3273" i="13"/>
  <c r="AQ3273" i="13"/>
  <c r="AR3273" i="13"/>
  <c r="AP3274" i="13"/>
  <c r="AQ3274" i="13"/>
  <c r="AR3274" i="13"/>
  <c r="AP3275" i="13"/>
  <c r="AQ3275" i="13"/>
  <c r="AR3275" i="13"/>
  <c r="AP3276" i="13"/>
  <c r="AQ3276" i="13"/>
  <c r="AR3276" i="13"/>
  <c r="AP3277" i="13"/>
  <c r="AQ3277" i="13"/>
  <c r="AR3277" i="13"/>
  <c r="AP3278" i="13"/>
  <c r="AQ3278" i="13"/>
  <c r="AR3278" i="13"/>
  <c r="AP3279" i="13"/>
  <c r="AQ3279" i="13"/>
  <c r="AR3279" i="13"/>
  <c r="AP3280" i="13"/>
  <c r="AQ3280" i="13"/>
  <c r="AR3280" i="13"/>
  <c r="AP3281" i="13"/>
  <c r="AQ3281" i="13"/>
  <c r="AR3281" i="13"/>
  <c r="AP3282" i="13"/>
  <c r="AQ3282" i="13"/>
  <c r="AR3282" i="13"/>
  <c r="AP3283" i="13"/>
  <c r="AQ3283" i="13"/>
  <c r="AR3283" i="13"/>
  <c r="AP3284" i="13"/>
  <c r="AQ3284" i="13"/>
  <c r="AR3284" i="13"/>
  <c r="AP3285" i="13"/>
  <c r="AQ3285" i="13"/>
  <c r="AR3285" i="13"/>
  <c r="AP3286" i="13"/>
  <c r="AQ3286" i="13"/>
  <c r="AR3286" i="13"/>
  <c r="AP3287" i="13"/>
  <c r="AQ3287" i="13"/>
  <c r="AR3287" i="13"/>
  <c r="AP3288" i="13"/>
  <c r="AQ3288" i="13"/>
  <c r="AR3288" i="13"/>
  <c r="AP3289" i="13"/>
  <c r="AQ3289" i="13"/>
  <c r="AR3289" i="13"/>
  <c r="AP3290" i="13"/>
  <c r="AQ3290" i="13"/>
  <c r="AR3290" i="13"/>
  <c r="AP3291" i="13"/>
  <c r="AQ3291" i="13"/>
  <c r="AR3291" i="13"/>
  <c r="AP3292" i="13"/>
  <c r="AQ3292" i="13"/>
  <c r="AR3292" i="13"/>
  <c r="AP3293" i="13"/>
  <c r="AQ3293" i="13"/>
  <c r="AR3293" i="13"/>
  <c r="AP3294" i="13"/>
  <c r="AQ3294" i="13"/>
  <c r="AR3294" i="13"/>
  <c r="AP3295" i="13"/>
  <c r="AQ3295" i="13"/>
  <c r="AR3295" i="13"/>
  <c r="AP3296" i="13"/>
  <c r="AQ3296" i="13"/>
  <c r="AR3296" i="13"/>
  <c r="AP3297" i="13"/>
  <c r="AQ3297" i="13"/>
  <c r="AR3297" i="13"/>
  <c r="AP3298" i="13"/>
  <c r="AQ3298" i="13"/>
  <c r="AR3298" i="13"/>
  <c r="AP3299" i="13"/>
  <c r="AQ3299" i="13"/>
  <c r="AR3299" i="13"/>
  <c r="AP3300" i="13"/>
  <c r="AQ3300" i="13"/>
  <c r="AR3300" i="13"/>
  <c r="AP3301" i="13"/>
  <c r="AQ3301" i="13"/>
  <c r="AR3301" i="13"/>
  <c r="AP3302" i="13"/>
  <c r="AQ3302" i="13"/>
  <c r="AR3302" i="13"/>
  <c r="AP3303" i="13"/>
  <c r="AQ3303" i="13"/>
  <c r="AR3303" i="13"/>
  <c r="AP3304" i="13"/>
  <c r="AQ3304" i="13"/>
  <c r="AR3304" i="13"/>
  <c r="AP3305" i="13"/>
  <c r="AQ3305" i="13"/>
  <c r="AR3305" i="13"/>
  <c r="AP3306" i="13"/>
  <c r="AQ3306" i="13"/>
  <c r="AR3306" i="13"/>
  <c r="AP3307" i="13"/>
  <c r="AQ3307" i="13"/>
  <c r="AR3307" i="13"/>
  <c r="AP3308" i="13"/>
  <c r="AQ3308" i="13"/>
  <c r="AR3308" i="13"/>
  <c r="AP3309" i="13"/>
  <c r="AQ3309" i="13"/>
  <c r="AR3309" i="13"/>
  <c r="AP3310" i="13"/>
  <c r="AQ3310" i="13"/>
  <c r="AR3310" i="13"/>
  <c r="AP3311" i="13"/>
  <c r="AQ3311" i="13"/>
  <c r="AR3311" i="13"/>
  <c r="AP3312" i="13"/>
  <c r="AQ3312" i="13"/>
  <c r="AR3312" i="13"/>
  <c r="AP3313" i="13"/>
  <c r="AQ3313" i="13"/>
  <c r="AR3313" i="13"/>
  <c r="AP3314" i="13"/>
  <c r="AQ3314" i="13"/>
  <c r="AR3314" i="13"/>
  <c r="AP3315" i="13"/>
  <c r="AQ3315" i="13"/>
  <c r="AR3315" i="13"/>
  <c r="AP3316" i="13"/>
  <c r="AQ3316" i="13"/>
  <c r="AR3316" i="13"/>
  <c r="AP3317" i="13"/>
  <c r="AQ3317" i="13"/>
  <c r="AR3317" i="13"/>
  <c r="AP3318" i="13"/>
  <c r="AQ3318" i="13"/>
  <c r="AR3318" i="13"/>
  <c r="AP3319" i="13"/>
  <c r="AQ3319" i="13"/>
  <c r="AR3319" i="13"/>
  <c r="AP3320" i="13"/>
  <c r="AQ3320" i="13"/>
  <c r="AR3320" i="13"/>
  <c r="AP3321" i="13"/>
  <c r="AQ3321" i="13"/>
  <c r="AR3321" i="13"/>
  <c r="AP3322" i="13"/>
  <c r="AQ3322" i="13"/>
  <c r="AR3322" i="13"/>
  <c r="AP3323" i="13"/>
  <c r="AQ3323" i="13"/>
  <c r="AR3323" i="13"/>
  <c r="AP3324" i="13"/>
  <c r="AQ3324" i="13"/>
  <c r="AR3324" i="13"/>
  <c r="AP3325" i="13"/>
  <c r="AQ3325" i="13"/>
  <c r="AR3325" i="13"/>
  <c r="AP3326" i="13"/>
  <c r="AQ3326" i="13"/>
  <c r="AR3326" i="13"/>
  <c r="AP3327" i="13"/>
  <c r="AQ3327" i="13"/>
  <c r="AR3327" i="13"/>
  <c r="AP3328" i="13"/>
  <c r="AQ3328" i="13"/>
  <c r="AR3328" i="13"/>
  <c r="AP3329" i="13"/>
  <c r="AQ3329" i="13"/>
  <c r="AR3329" i="13"/>
  <c r="AP3330" i="13"/>
  <c r="AQ3330" i="13"/>
  <c r="AR3330" i="13"/>
  <c r="AP3331" i="13"/>
  <c r="AQ3331" i="13"/>
  <c r="AR3331" i="13"/>
  <c r="AP3332" i="13"/>
  <c r="AQ3332" i="13"/>
  <c r="AR3332" i="13"/>
  <c r="AP3333" i="13"/>
  <c r="AQ3333" i="13"/>
  <c r="AR3333" i="13"/>
  <c r="AP3334" i="13"/>
  <c r="AQ3334" i="13"/>
  <c r="AR3334" i="13"/>
  <c r="AP3335" i="13"/>
  <c r="AQ3335" i="13"/>
  <c r="AR3335" i="13"/>
  <c r="AP3336" i="13"/>
  <c r="AQ3336" i="13"/>
  <c r="AR3336" i="13"/>
  <c r="AP3337" i="13"/>
  <c r="AQ3337" i="13"/>
  <c r="AR3337" i="13"/>
  <c r="AP3338" i="13"/>
  <c r="AQ3338" i="13"/>
  <c r="AR3338" i="13"/>
  <c r="AP3339" i="13"/>
  <c r="AQ3339" i="13"/>
  <c r="AR3339" i="13"/>
  <c r="AP3340" i="13"/>
  <c r="AQ3340" i="13"/>
  <c r="AR3340" i="13"/>
  <c r="AP3341" i="13"/>
  <c r="AQ3341" i="13"/>
  <c r="AR3341" i="13"/>
  <c r="AP3342" i="13"/>
  <c r="AQ3342" i="13"/>
  <c r="AR3342" i="13"/>
  <c r="AP3343" i="13"/>
  <c r="AQ3343" i="13"/>
  <c r="AR3343" i="13"/>
  <c r="AP3344" i="13"/>
  <c r="AQ3344" i="13"/>
  <c r="AR3344" i="13"/>
  <c r="AP3345" i="13"/>
  <c r="AQ3345" i="13"/>
  <c r="AR3345" i="13"/>
  <c r="AP3346" i="13"/>
  <c r="AQ3346" i="13"/>
  <c r="AR3346" i="13"/>
  <c r="AP3347" i="13"/>
  <c r="AQ3347" i="13"/>
  <c r="AR3347" i="13"/>
  <c r="AP3348" i="13"/>
  <c r="AQ3348" i="13"/>
  <c r="AR3348" i="13"/>
  <c r="AP3349" i="13"/>
  <c r="AQ3349" i="13"/>
  <c r="AR3349" i="13"/>
  <c r="AP3350" i="13"/>
  <c r="AQ3350" i="13"/>
  <c r="AR3350" i="13"/>
  <c r="AP3351" i="13"/>
  <c r="AQ3351" i="13"/>
  <c r="AR3351" i="13"/>
  <c r="AP3352" i="13"/>
  <c r="AQ3352" i="13"/>
  <c r="AR3352" i="13"/>
  <c r="AP3353" i="13"/>
  <c r="AQ3353" i="13"/>
  <c r="AR3353" i="13"/>
  <c r="AP3354" i="13"/>
  <c r="AQ3354" i="13"/>
  <c r="AR3354" i="13"/>
  <c r="AP3355" i="13"/>
  <c r="AQ3355" i="13"/>
  <c r="AR3355" i="13"/>
  <c r="AP3356" i="13"/>
  <c r="AQ3356" i="13"/>
  <c r="AR3356" i="13"/>
  <c r="AP3357" i="13"/>
  <c r="AQ3357" i="13"/>
  <c r="AR3357" i="13"/>
  <c r="AP3358" i="13"/>
  <c r="AQ3358" i="13"/>
  <c r="AR3358" i="13"/>
  <c r="AP3359" i="13"/>
  <c r="AQ3359" i="13"/>
  <c r="AR3359" i="13"/>
  <c r="AP3360" i="13"/>
  <c r="AQ3360" i="13"/>
  <c r="AR3360" i="13"/>
  <c r="AP3361" i="13"/>
  <c r="AQ3361" i="13"/>
  <c r="AR3361" i="13"/>
  <c r="AP3362" i="13"/>
  <c r="AQ3362" i="13"/>
  <c r="AR3362" i="13"/>
  <c r="AP3363" i="13"/>
  <c r="AQ3363" i="13"/>
  <c r="AR3363" i="13"/>
  <c r="AP3364" i="13"/>
  <c r="AQ3364" i="13"/>
  <c r="AR3364" i="13"/>
  <c r="AP3365" i="13"/>
  <c r="AQ3365" i="13"/>
  <c r="AR3365" i="13"/>
  <c r="AP3366" i="13"/>
  <c r="AQ3366" i="13"/>
  <c r="AR3366" i="13"/>
  <c r="AP3367" i="13"/>
  <c r="AQ3367" i="13"/>
  <c r="AR3367" i="13"/>
  <c r="AP3368" i="13"/>
  <c r="AQ3368" i="13"/>
  <c r="AR3368" i="13"/>
  <c r="AP3369" i="13"/>
  <c r="AQ3369" i="13"/>
  <c r="AR3369" i="13"/>
  <c r="AP3370" i="13"/>
  <c r="AQ3370" i="13"/>
  <c r="AR3370" i="13"/>
  <c r="AP3371" i="13"/>
  <c r="AQ3371" i="13"/>
  <c r="AR3371" i="13"/>
  <c r="AP3372" i="13"/>
  <c r="AQ3372" i="13"/>
  <c r="AR3372" i="13"/>
  <c r="AP3373" i="13"/>
  <c r="AQ3373" i="13"/>
  <c r="AR3373" i="13"/>
  <c r="AP3374" i="13"/>
  <c r="AQ3374" i="13"/>
  <c r="AR3374" i="13"/>
  <c r="AP3375" i="13"/>
  <c r="AQ3375" i="13"/>
  <c r="AR3375" i="13"/>
  <c r="AP3376" i="13"/>
  <c r="AQ3376" i="13"/>
  <c r="AR3376" i="13"/>
  <c r="AP3377" i="13"/>
  <c r="AQ3377" i="13"/>
  <c r="AR3377" i="13"/>
  <c r="AP3378" i="13"/>
  <c r="AQ3378" i="13"/>
  <c r="AR3378" i="13"/>
  <c r="AP3379" i="13"/>
  <c r="AQ3379" i="13"/>
  <c r="AR3379" i="13"/>
  <c r="AP3380" i="13"/>
  <c r="AQ3380" i="13"/>
  <c r="AR3380" i="13"/>
  <c r="AP3381" i="13"/>
  <c r="AQ3381" i="13"/>
  <c r="AR3381" i="13"/>
  <c r="AP3382" i="13"/>
  <c r="AQ3382" i="13"/>
  <c r="AR3382" i="13"/>
  <c r="AP3383" i="13"/>
  <c r="AQ3383" i="13"/>
  <c r="AR3383" i="13"/>
  <c r="AP3384" i="13"/>
  <c r="AQ3384" i="13"/>
  <c r="AR3384" i="13"/>
  <c r="AP3385" i="13"/>
  <c r="AQ3385" i="13"/>
  <c r="AR3385" i="13"/>
  <c r="AP3386" i="13"/>
  <c r="AQ3386" i="13"/>
  <c r="AR3386" i="13"/>
  <c r="AP3387" i="13"/>
  <c r="AQ3387" i="13"/>
  <c r="AR3387" i="13"/>
  <c r="AP3388" i="13"/>
  <c r="AQ3388" i="13"/>
  <c r="AR3388" i="13"/>
  <c r="AP3389" i="13"/>
  <c r="AQ3389" i="13"/>
  <c r="AR3389" i="13"/>
  <c r="AP3390" i="13"/>
  <c r="AQ3390" i="13"/>
  <c r="AR3390" i="13"/>
  <c r="AP3391" i="13"/>
  <c r="AQ3391" i="13"/>
  <c r="AR3391" i="13"/>
  <c r="AP3392" i="13"/>
  <c r="AQ3392" i="13"/>
  <c r="AR3392" i="13"/>
  <c r="AP3393" i="13"/>
  <c r="AQ3393" i="13"/>
  <c r="AR3393" i="13"/>
  <c r="AP3394" i="13"/>
  <c r="AQ3394" i="13"/>
  <c r="AR3394" i="13"/>
  <c r="AP3395" i="13"/>
  <c r="AQ3395" i="13"/>
  <c r="AR3395" i="13"/>
  <c r="AP3396" i="13"/>
  <c r="AQ3396" i="13"/>
  <c r="AR3396" i="13"/>
  <c r="AP3397" i="13"/>
  <c r="AQ3397" i="13"/>
  <c r="AR3397" i="13"/>
  <c r="AP3398" i="13"/>
  <c r="AQ3398" i="13"/>
  <c r="AR3398" i="13"/>
  <c r="AP3399" i="13"/>
  <c r="AQ3399" i="13"/>
  <c r="AR3399" i="13"/>
  <c r="AP3400" i="13"/>
  <c r="AQ3400" i="13"/>
  <c r="AR3400" i="13"/>
  <c r="AP3401" i="13"/>
  <c r="AQ3401" i="13"/>
  <c r="AR3401" i="13"/>
  <c r="AP3402" i="13"/>
  <c r="AQ3402" i="13"/>
  <c r="AR3402" i="13"/>
  <c r="AP3403" i="13"/>
  <c r="AQ3403" i="13"/>
  <c r="AR3403" i="13"/>
  <c r="AP3404" i="13"/>
  <c r="AQ3404" i="13"/>
  <c r="AR3404" i="13"/>
  <c r="AP3405" i="13"/>
  <c r="AQ3405" i="13"/>
  <c r="AR3405" i="13"/>
  <c r="AP3406" i="13"/>
  <c r="AQ3406" i="13"/>
  <c r="AR3406" i="13"/>
  <c r="AP3407" i="13"/>
  <c r="AQ3407" i="13"/>
  <c r="AR3407" i="13"/>
  <c r="AP3408" i="13"/>
  <c r="AQ3408" i="13"/>
  <c r="AR3408" i="13"/>
  <c r="AP3409" i="13"/>
  <c r="AQ3409" i="13"/>
  <c r="AR3409" i="13"/>
  <c r="AP3410" i="13"/>
  <c r="AQ3410" i="13"/>
  <c r="AR3410" i="13"/>
  <c r="AP3411" i="13"/>
  <c r="AQ3411" i="13"/>
  <c r="AR3411" i="13"/>
  <c r="AP3412" i="13"/>
  <c r="AQ3412" i="13"/>
  <c r="AR3412" i="13"/>
  <c r="AP3413" i="13"/>
  <c r="AQ3413" i="13"/>
  <c r="AR3413" i="13"/>
  <c r="AP3414" i="13"/>
  <c r="AQ3414" i="13"/>
  <c r="AR3414" i="13"/>
  <c r="AP3415" i="13"/>
  <c r="AQ3415" i="13"/>
  <c r="AR3415" i="13"/>
  <c r="AP3416" i="13"/>
  <c r="AQ3416" i="13"/>
  <c r="AR3416" i="13"/>
  <c r="AP3417" i="13"/>
  <c r="AQ3417" i="13"/>
  <c r="AR3417" i="13"/>
  <c r="AP3418" i="13"/>
  <c r="AQ3418" i="13"/>
  <c r="AR3418" i="13"/>
  <c r="AP3419" i="13"/>
  <c r="AQ3419" i="13"/>
  <c r="AR3419" i="13"/>
  <c r="AP3420" i="13"/>
  <c r="AQ3420" i="13"/>
  <c r="AR3420" i="13"/>
  <c r="AP3421" i="13"/>
  <c r="AQ3421" i="13"/>
  <c r="AR3421" i="13"/>
  <c r="AP3422" i="13"/>
  <c r="AQ3422" i="13"/>
  <c r="AR3422" i="13"/>
  <c r="AP3423" i="13"/>
  <c r="AQ3423" i="13"/>
  <c r="AR3423" i="13"/>
  <c r="AP3424" i="13"/>
  <c r="AQ3424" i="13"/>
  <c r="AR3424" i="13"/>
  <c r="AP3425" i="13"/>
  <c r="AQ3425" i="13"/>
  <c r="AR3425" i="13"/>
  <c r="AP3426" i="13"/>
  <c r="AQ3426" i="13"/>
  <c r="AR3426" i="13"/>
  <c r="AP3427" i="13"/>
  <c r="AQ3427" i="13"/>
  <c r="AR3427" i="13"/>
  <c r="AP3428" i="13"/>
  <c r="AQ3428" i="13"/>
  <c r="AR3428" i="13"/>
  <c r="AP3429" i="13"/>
  <c r="AQ3429" i="13"/>
  <c r="AR3429" i="13"/>
  <c r="AP3430" i="13"/>
  <c r="AQ3430" i="13"/>
  <c r="AR3430" i="13"/>
  <c r="AP3431" i="13"/>
  <c r="AQ3431" i="13"/>
  <c r="AR3431" i="13"/>
  <c r="AP3432" i="13"/>
  <c r="AQ3432" i="13"/>
  <c r="AR3432" i="13"/>
  <c r="AP3433" i="13"/>
  <c r="AQ3433" i="13"/>
  <c r="AR3433" i="13"/>
  <c r="AP3434" i="13"/>
  <c r="AQ3434" i="13"/>
  <c r="AR3434" i="13"/>
  <c r="AP3435" i="13"/>
  <c r="AQ3435" i="13"/>
  <c r="AR3435" i="13"/>
  <c r="AP3436" i="13"/>
  <c r="AQ3436" i="13"/>
  <c r="AR3436" i="13"/>
  <c r="AP3437" i="13"/>
  <c r="AQ3437" i="13"/>
  <c r="AR3437" i="13"/>
  <c r="AP3438" i="13"/>
  <c r="AQ3438" i="13"/>
  <c r="AR3438" i="13"/>
  <c r="AP3439" i="13"/>
  <c r="AQ3439" i="13"/>
  <c r="AR3439" i="13"/>
  <c r="AP3440" i="13"/>
  <c r="AQ3440" i="13"/>
  <c r="AR3440" i="13"/>
  <c r="AP3441" i="13"/>
  <c r="AQ3441" i="13"/>
  <c r="AR3441" i="13"/>
  <c r="AP3442" i="13"/>
  <c r="AQ3442" i="13"/>
  <c r="AR3442" i="13"/>
  <c r="AP3443" i="13"/>
  <c r="AQ3443" i="13"/>
  <c r="AR3443" i="13"/>
  <c r="AP3444" i="13"/>
  <c r="AQ3444" i="13"/>
  <c r="AR3444" i="13"/>
  <c r="AP3445" i="13"/>
  <c r="AQ3445" i="13"/>
  <c r="AR3445" i="13"/>
  <c r="AP3446" i="13"/>
  <c r="AQ3446" i="13"/>
  <c r="AR3446" i="13"/>
  <c r="AP3447" i="13"/>
  <c r="AQ3447" i="13"/>
  <c r="AR3447" i="13"/>
  <c r="AP3448" i="13"/>
  <c r="AQ3448" i="13"/>
  <c r="AR3448" i="13"/>
  <c r="AP3449" i="13"/>
  <c r="AQ3449" i="13"/>
  <c r="AR3449" i="13"/>
  <c r="AP3450" i="13"/>
  <c r="AQ3450" i="13"/>
  <c r="AR3450" i="13"/>
  <c r="AP3451" i="13"/>
  <c r="AQ3451" i="13"/>
  <c r="AR3451" i="13"/>
  <c r="AP3452" i="13"/>
  <c r="AQ3452" i="13"/>
  <c r="AR3452" i="13"/>
  <c r="AP3453" i="13"/>
  <c r="AQ3453" i="13"/>
  <c r="AR3453" i="13"/>
  <c r="AP3454" i="13"/>
  <c r="AQ3454" i="13"/>
  <c r="AR3454" i="13"/>
  <c r="AP3455" i="13"/>
  <c r="AQ3455" i="13"/>
  <c r="AR3455" i="13"/>
  <c r="AP3456" i="13"/>
  <c r="AQ3456" i="13"/>
  <c r="AR3456" i="13"/>
  <c r="AP3457" i="13"/>
  <c r="AQ3457" i="13"/>
  <c r="AR3457" i="13"/>
  <c r="AP3458" i="13"/>
  <c r="AQ3458" i="13"/>
  <c r="AR3458" i="13"/>
  <c r="AP3459" i="13"/>
  <c r="AQ3459" i="13"/>
  <c r="AR3459" i="13"/>
  <c r="AP3460" i="13"/>
  <c r="AQ3460" i="13"/>
  <c r="AR3460" i="13"/>
  <c r="AP3461" i="13"/>
  <c r="AQ3461" i="13"/>
  <c r="AR3461" i="13"/>
  <c r="AP3462" i="13"/>
  <c r="AQ3462" i="13"/>
  <c r="AR3462" i="13"/>
  <c r="AP3463" i="13"/>
  <c r="AQ3463" i="13"/>
  <c r="AR3463" i="13"/>
  <c r="AP3464" i="13"/>
  <c r="AQ3464" i="13"/>
  <c r="AR3464" i="13"/>
  <c r="AP3465" i="13"/>
  <c r="AQ3465" i="13"/>
  <c r="AR3465" i="13"/>
  <c r="AP3466" i="13"/>
  <c r="AQ3466" i="13"/>
  <c r="AR3466" i="13"/>
  <c r="AP3467" i="13"/>
  <c r="AQ3467" i="13"/>
  <c r="AR3467" i="13"/>
  <c r="AP3468" i="13"/>
  <c r="AQ3468" i="13"/>
  <c r="AR3468" i="13"/>
  <c r="AP3469" i="13"/>
  <c r="AQ3469" i="13"/>
  <c r="AR3469" i="13"/>
  <c r="AP3470" i="13"/>
  <c r="AQ3470" i="13"/>
  <c r="AR3470" i="13"/>
  <c r="AP3471" i="13"/>
  <c r="AQ3471" i="13"/>
  <c r="AR3471" i="13"/>
  <c r="AP3472" i="13"/>
  <c r="AQ3472" i="13"/>
  <c r="AR3472" i="13"/>
  <c r="AP3473" i="13"/>
  <c r="AQ3473" i="13"/>
  <c r="AR3473" i="13"/>
  <c r="AP3474" i="13"/>
  <c r="AQ3474" i="13"/>
  <c r="AR3474" i="13"/>
  <c r="AP3475" i="13"/>
  <c r="AQ3475" i="13"/>
  <c r="AR3475" i="13"/>
  <c r="AP3476" i="13"/>
  <c r="AQ3476" i="13"/>
  <c r="AR3476" i="13"/>
  <c r="AP3477" i="13"/>
  <c r="AQ3477" i="13"/>
  <c r="AR3477" i="13"/>
  <c r="AP3478" i="13"/>
  <c r="AQ3478" i="13"/>
  <c r="AR3478" i="13"/>
  <c r="AP3479" i="13"/>
  <c r="AQ3479" i="13"/>
  <c r="AR3479" i="13"/>
  <c r="AP3480" i="13"/>
  <c r="AQ3480" i="13"/>
  <c r="AR3480" i="13"/>
  <c r="AP3481" i="13"/>
  <c r="AQ3481" i="13"/>
  <c r="AR3481" i="13"/>
  <c r="AP3482" i="13"/>
  <c r="AQ3482" i="13"/>
  <c r="AR3482" i="13"/>
  <c r="AP3483" i="13"/>
  <c r="AQ3483" i="13"/>
  <c r="AR3483" i="13"/>
  <c r="AP3484" i="13"/>
  <c r="AQ3484" i="13"/>
  <c r="AR3484" i="13"/>
  <c r="AP3485" i="13"/>
  <c r="AQ3485" i="13"/>
  <c r="AR3485" i="13"/>
  <c r="AP3486" i="13"/>
  <c r="AQ3486" i="13"/>
  <c r="AR3486" i="13"/>
  <c r="AP3487" i="13"/>
  <c r="AQ3487" i="13"/>
  <c r="AR3487" i="13"/>
  <c r="AP3488" i="13"/>
  <c r="AQ3488" i="13"/>
  <c r="AR3488" i="13"/>
  <c r="AP3489" i="13"/>
  <c r="AQ3489" i="13"/>
  <c r="AR3489" i="13"/>
  <c r="AP3490" i="13"/>
  <c r="AQ3490" i="13"/>
  <c r="AR3490" i="13"/>
  <c r="AP3491" i="13"/>
  <c r="AQ3491" i="13"/>
  <c r="AR3491" i="13"/>
  <c r="AP3492" i="13"/>
  <c r="AQ3492" i="13"/>
  <c r="AR3492" i="13"/>
  <c r="AP3493" i="13"/>
  <c r="AQ3493" i="13"/>
  <c r="AR3493" i="13"/>
  <c r="AP3494" i="13"/>
  <c r="AQ3494" i="13"/>
  <c r="AR3494" i="13"/>
  <c r="AP3495" i="13"/>
  <c r="AQ3495" i="13"/>
  <c r="AR3495" i="13"/>
  <c r="AP3496" i="13"/>
  <c r="AQ3496" i="13"/>
  <c r="AR3496" i="13"/>
  <c r="AP3497" i="13"/>
  <c r="AQ3497" i="13"/>
  <c r="AR3497" i="13"/>
  <c r="AP3498" i="13"/>
  <c r="AQ3498" i="13"/>
  <c r="AR3498" i="13"/>
  <c r="AP3499" i="13"/>
  <c r="AQ3499" i="13"/>
  <c r="AR3499" i="13"/>
  <c r="AP3500" i="13"/>
  <c r="AQ3500" i="13"/>
  <c r="AR3500" i="13"/>
  <c r="AP3501" i="13"/>
  <c r="AQ3501" i="13"/>
  <c r="AR3501" i="13"/>
  <c r="AP3502" i="13"/>
  <c r="AQ3502" i="13"/>
  <c r="AR3502" i="13"/>
  <c r="AP3503" i="13"/>
  <c r="AQ3503" i="13"/>
  <c r="AR3503" i="13"/>
  <c r="AP3504" i="13"/>
  <c r="AQ3504" i="13"/>
  <c r="AR3504" i="13"/>
  <c r="AP3505" i="13"/>
  <c r="AQ3505" i="13"/>
  <c r="AR3505" i="13"/>
  <c r="AP3506" i="13"/>
  <c r="AQ3506" i="13"/>
  <c r="AR3506" i="13"/>
  <c r="AP3507" i="13"/>
  <c r="AQ3507" i="13"/>
  <c r="AR3507" i="13"/>
  <c r="AP3508" i="13"/>
  <c r="AQ3508" i="13"/>
  <c r="AR3508" i="13"/>
  <c r="AP3509" i="13"/>
  <c r="AQ3509" i="13"/>
  <c r="AR3509" i="13"/>
  <c r="AP3510" i="13"/>
  <c r="AQ3510" i="13"/>
  <c r="AR3510" i="13"/>
  <c r="AP3511" i="13"/>
  <c r="AQ3511" i="13"/>
  <c r="AR3511" i="13"/>
  <c r="AP3512" i="13"/>
  <c r="AQ3512" i="13"/>
  <c r="AR3512" i="13"/>
  <c r="AP3513" i="13"/>
  <c r="AQ3513" i="13"/>
  <c r="AR3513" i="13"/>
  <c r="AP3514" i="13"/>
  <c r="AQ3514" i="13"/>
  <c r="AR3514" i="13"/>
  <c r="AP3515" i="13"/>
  <c r="AQ3515" i="13"/>
  <c r="AR3515" i="13"/>
  <c r="AP3516" i="13"/>
  <c r="AQ3516" i="13"/>
  <c r="AR3516" i="13"/>
  <c r="AP3517" i="13"/>
  <c r="AQ3517" i="13"/>
  <c r="AR3517" i="13"/>
  <c r="AP3518" i="13"/>
  <c r="AQ3518" i="13"/>
  <c r="AR3518" i="13"/>
  <c r="AP3519" i="13"/>
  <c r="AQ3519" i="13"/>
  <c r="AR3519" i="13"/>
  <c r="AP3520" i="13"/>
  <c r="AQ3520" i="13"/>
  <c r="AR3520" i="13"/>
  <c r="AP3521" i="13"/>
  <c r="AQ3521" i="13"/>
  <c r="AR3521" i="13"/>
  <c r="AP3522" i="13"/>
  <c r="AQ3522" i="13"/>
  <c r="AR3522" i="13"/>
  <c r="AP3523" i="13"/>
  <c r="AQ3523" i="13"/>
  <c r="AR3523" i="13"/>
  <c r="AP3524" i="13"/>
  <c r="AQ3524" i="13"/>
  <c r="AR3524" i="13"/>
  <c r="AP3525" i="13"/>
  <c r="AQ3525" i="13"/>
  <c r="AR3525" i="13"/>
  <c r="AP3526" i="13"/>
  <c r="AQ3526" i="13"/>
  <c r="AR3526" i="13"/>
  <c r="AP3527" i="13"/>
  <c r="AQ3527" i="13"/>
  <c r="AR3527" i="13"/>
  <c r="AP3528" i="13"/>
  <c r="AQ3528" i="13"/>
  <c r="AR3528" i="13"/>
  <c r="AP3529" i="13"/>
  <c r="AQ3529" i="13"/>
  <c r="AR3529" i="13"/>
  <c r="AP3530" i="13"/>
  <c r="AQ3530" i="13"/>
  <c r="AR3530" i="13"/>
  <c r="AP3531" i="13"/>
  <c r="AQ3531" i="13"/>
  <c r="AR3531" i="13"/>
  <c r="AP3532" i="13"/>
  <c r="AQ3532" i="13"/>
  <c r="AR3532" i="13"/>
  <c r="AP3533" i="13"/>
  <c r="AQ3533" i="13"/>
  <c r="AR3533" i="13"/>
  <c r="AP3534" i="13"/>
  <c r="AQ3534" i="13"/>
  <c r="AR3534" i="13"/>
  <c r="AP3535" i="13"/>
  <c r="AQ3535" i="13"/>
  <c r="AR3535" i="13"/>
  <c r="AP3536" i="13"/>
  <c r="AQ3536" i="13"/>
  <c r="AR3536" i="13"/>
  <c r="AP3537" i="13"/>
  <c r="AQ3537" i="13"/>
  <c r="AR3537" i="13"/>
  <c r="AP3538" i="13"/>
  <c r="AQ3538" i="13"/>
  <c r="AR3538" i="13"/>
  <c r="AP3539" i="13"/>
  <c r="AQ3539" i="13"/>
  <c r="AR3539" i="13"/>
  <c r="AP3540" i="13"/>
  <c r="AQ3540" i="13"/>
  <c r="AR3540" i="13"/>
  <c r="AP3541" i="13"/>
  <c r="AQ3541" i="13"/>
  <c r="AR3541" i="13"/>
  <c r="AP3542" i="13"/>
  <c r="AQ3542" i="13"/>
  <c r="AR3542" i="13"/>
  <c r="AP3543" i="13"/>
  <c r="AQ3543" i="13"/>
  <c r="AR3543" i="13"/>
  <c r="AP3544" i="13"/>
  <c r="AQ3544" i="13"/>
  <c r="AR3544" i="13"/>
  <c r="AP3545" i="13"/>
  <c r="AQ3545" i="13"/>
  <c r="AR3545" i="13"/>
  <c r="AP3546" i="13"/>
  <c r="AQ3546" i="13"/>
  <c r="AR3546" i="13"/>
  <c r="AP3547" i="13"/>
  <c r="AQ3547" i="13"/>
  <c r="AR3547" i="13"/>
  <c r="AP3548" i="13"/>
  <c r="AQ3548" i="13"/>
  <c r="AR3548" i="13"/>
  <c r="AP3549" i="13"/>
  <c r="AQ3549" i="13"/>
  <c r="AR3549" i="13"/>
  <c r="AP3550" i="13"/>
  <c r="AQ3550" i="13"/>
  <c r="AR3550" i="13"/>
  <c r="AP3551" i="13"/>
  <c r="AQ3551" i="13"/>
  <c r="AR3551" i="13"/>
  <c r="AP3552" i="13"/>
  <c r="AQ3552" i="13"/>
  <c r="AR3552" i="13"/>
  <c r="AP3553" i="13"/>
  <c r="AQ3553" i="13"/>
  <c r="AR3553" i="13"/>
  <c r="AP3554" i="13"/>
  <c r="AQ3554" i="13"/>
  <c r="AR3554" i="13"/>
  <c r="AP3555" i="13"/>
  <c r="AQ3555" i="13"/>
  <c r="AR3555" i="13"/>
  <c r="AP3556" i="13"/>
  <c r="AQ3556" i="13"/>
  <c r="AR3556" i="13"/>
  <c r="AP3557" i="13"/>
  <c r="AQ3557" i="13"/>
  <c r="AR3557" i="13"/>
  <c r="AP3558" i="13"/>
  <c r="AQ3558" i="13"/>
  <c r="AR3558" i="13"/>
  <c r="AP3559" i="13"/>
  <c r="AQ3559" i="13"/>
  <c r="AR3559" i="13"/>
  <c r="AP3560" i="13"/>
  <c r="AQ3560" i="13"/>
  <c r="AR3560" i="13"/>
  <c r="AP3561" i="13"/>
  <c r="AQ3561" i="13"/>
  <c r="AR3561" i="13"/>
  <c r="AP3562" i="13"/>
  <c r="AQ3562" i="13"/>
  <c r="AR3562" i="13"/>
  <c r="AP3563" i="13"/>
  <c r="AQ3563" i="13"/>
  <c r="AR3563" i="13"/>
  <c r="AP3564" i="13"/>
  <c r="AQ3564" i="13"/>
  <c r="AR3564" i="13"/>
  <c r="AP3565" i="13"/>
  <c r="AQ3565" i="13"/>
  <c r="AR3565" i="13"/>
  <c r="AP3566" i="13"/>
  <c r="AQ3566" i="13"/>
  <c r="AR3566" i="13"/>
  <c r="AP3567" i="13"/>
  <c r="AQ3567" i="13"/>
  <c r="AR3567" i="13"/>
  <c r="AP3568" i="13"/>
  <c r="AQ3568" i="13"/>
  <c r="AR3568" i="13"/>
  <c r="AP3569" i="13"/>
  <c r="AQ3569" i="13"/>
  <c r="AR3569" i="13"/>
  <c r="AP3570" i="13"/>
  <c r="AQ3570" i="13"/>
  <c r="AR3570" i="13"/>
  <c r="AP3571" i="13"/>
  <c r="AQ3571" i="13"/>
  <c r="AR3571" i="13"/>
  <c r="AP3572" i="13"/>
  <c r="AQ3572" i="13"/>
  <c r="AR3572" i="13"/>
  <c r="AP3573" i="13"/>
  <c r="AQ3573" i="13"/>
  <c r="AR3573" i="13"/>
  <c r="AP3574" i="13"/>
  <c r="AQ3574" i="13"/>
  <c r="AR3574" i="13"/>
  <c r="AP3575" i="13"/>
  <c r="AQ3575" i="13"/>
  <c r="AR3575" i="13"/>
  <c r="AP3576" i="13"/>
  <c r="AQ3576" i="13"/>
  <c r="AR3576" i="13"/>
  <c r="AP3577" i="13"/>
  <c r="AQ3577" i="13"/>
  <c r="AR3577" i="13"/>
  <c r="AP3578" i="13"/>
  <c r="AQ3578" i="13"/>
  <c r="AR3578" i="13"/>
  <c r="AP3579" i="13"/>
  <c r="AQ3579" i="13"/>
  <c r="AR3579" i="13"/>
  <c r="AP3580" i="13"/>
  <c r="AQ3580" i="13"/>
  <c r="AR3580" i="13"/>
  <c r="AP3581" i="13"/>
  <c r="AQ3581" i="13"/>
  <c r="AR3581" i="13"/>
  <c r="AP3582" i="13"/>
  <c r="AQ3582" i="13"/>
  <c r="AR3582" i="13"/>
  <c r="AP3583" i="13"/>
  <c r="AQ3583" i="13"/>
  <c r="AR3583" i="13"/>
  <c r="AP3584" i="13"/>
  <c r="AQ3584" i="13"/>
  <c r="AR3584" i="13"/>
  <c r="AP3585" i="13"/>
  <c r="AQ3585" i="13"/>
  <c r="AR3585" i="13"/>
  <c r="AP3586" i="13"/>
  <c r="AQ3586" i="13"/>
  <c r="AR3586" i="13"/>
  <c r="AP3587" i="13"/>
  <c r="AQ3587" i="13"/>
  <c r="AR3587" i="13"/>
  <c r="AP3588" i="13"/>
  <c r="AQ3588" i="13"/>
  <c r="AR3588" i="13"/>
  <c r="AP3589" i="13"/>
  <c r="AQ3589" i="13"/>
  <c r="AR3589" i="13"/>
  <c r="AP3590" i="13"/>
  <c r="AQ3590" i="13"/>
  <c r="AR3590" i="13"/>
  <c r="AP3591" i="13"/>
  <c r="AQ3591" i="13"/>
  <c r="AR3591" i="13"/>
  <c r="AP3592" i="13"/>
  <c r="AQ3592" i="13"/>
  <c r="AR3592" i="13"/>
  <c r="AP3593" i="13"/>
  <c r="AQ3593" i="13"/>
  <c r="AR3593" i="13"/>
  <c r="AP3594" i="13"/>
  <c r="AQ3594" i="13"/>
  <c r="AR3594" i="13"/>
  <c r="AP3595" i="13"/>
  <c r="AQ3595" i="13"/>
  <c r="AR3595" i="13"/>
  <c r="AP3596" i="13"/>
  <c r="AQ3596" i="13"/>
  <c r="AR3596" i="13"/>
  <c r="AP3597" i="13"/>
  <c r="AQ3597" i="13"/>
  <c r="AR3597" i="13"/>
  <c r="AP3598" i="13"/>
  <c r="AQ3598" i="13"/>
  <c r="AR3598" i="13"/>
  <c r="AP3599" i="13"/>
  <c r="AQ3599" i="13"/>
  <c r="AR3599" i="13"/>
  <c r="AP3600" i="13"/>
  <c r="AQ3600" i="13"/>
  <c r="AR3600" i="13"/>
  <c r="AP3601" i="13"/>
  <c r="AQ3601" i="13"/>
  <c r="AR3601" i="13"/>
  <c r="AP3602" i="13"/>
  <c r="AQ3602" i="13"/>
  <c r="AR3602" i="13"/>
  <c r="AP3603" i="13"/>
  <c r="AQ3603" i="13"/>
  <c r="AR3603" i="13"/>
  <c r="AP3604" i="13"/>
  <c r="AQ3604" i="13"/>
  <c r="AR3604" i="13"/>
  <c r="AP3605" i="13"/>
  <c r="AQ3605" i="13"/>
  <c r="AR3605" i="13"/>
  <c r="AP3606" i="13"/>
  <c r="AQ3606" i="13"/>
  <c r="AR3606" i="13"/>
  <c r="AP3607" i="13"/>
  <c r="AQ3607" i="13"/>
  <c r="AR3607" i="13"/>
  <c r="AP3608" i="13"/>
  <c r="AQ3608" i="13"/>
  <c r="AR3608" i="13"/>
  <c r="AP3609" i="13"/>
  <c r="AQ3609" i="13"/>
  <c r="AR3609" i="13"/>
  <c r="AP3610" i="13"/>
  <c r="AQ3610" i="13"/>
  <c r="AR3610" i="13"/>
  <c r="AP3611" i="13"/>
  <c r="AQ3611" i="13"/>
  <c r="AR3611" i="13"/>
  <c r="AP3612" i="13"/>
  <c r="AQ3612" i="13"/>
  <c r="AR3612" i="13"/>
  <c r="AP3613" i="13"/>
  <c r="AQ3613" i="13"/>
  <c r="AR3613" i="13"/>
  <c r="AP3614" i="13"/>
  <c r="AQ3614" i="13"/>
  <c r="AR3614" i="13"/>
  <c r="AP3615" i="13"/>
  <c r="AQ3615" i="13"/>
  <c r="AR3615" i="13"/>
  <c r="AP3616" i="13"/>
  <c r="AQ3616" i="13"/>
  <c r="AR3616" i="13"/>
  <c r="AP3617" i="13"/>
  <c r="AQ3617" i="13"/>
  <c r="AR3617" i="13"/>
  <c r="AP3618" i="13"/>
  <c r="AQ3618" i="13"/>
  <c r="AR3618" i="13"/>
  <c r="AP3619" i="13"/>
  <c r="AQ3619" i="13"/>
  <c r="AR3619" i="13"/>
  <c r="AP3620" i="13"/>
  <c r="AQ3620" i="13"/>
  <c r="AR3620" i="13"/>
  <c r="AP3621" i="13"/>
  <c r="AQ3621" i="13"/>
  <c r="AR3621" i="13"/>
  <c r="AP3622" i="13"/>
  <c r="AQ3622" i="13"/>
  <c r="AR3622" i="13"/>
  <c r="AP3623" i="13"/>
  <c r="AQ3623" i="13"/>
  <c r="AR3623" i="13"/>
  <c r="AP3624" i="13"/>
  <c r="AQ3624" i="13"/>
  <c r="AR3624" i="13"/>
  <c r="AP3625" i="13"/>
  <c r="AQ3625" i="13"/>
  <c r="AR3625" i="13"/>
  <c r="AP3626" i="13"/>
  <c r="AQ3626" i="13"/>
  <c r="AR3626" i="13"/>
  <c r="AP3627" i="13"/>
  <c r="AQ3627" i="13"/>
  <c r="AR3627" i="13"/>
  <c r="AP3628" i="13"/>
  <c r="AQ3628" i="13"/>
  <c r="AR3628" i="13"/>
  <c r="AP3629" i="13"/>
  <c r="AQ3629" i="13"/>
  <c r="AR3629" i="13"/>
  <c r="AP3630" i="13"/>
  <c r="AQ3630" i="13"/>
  <c r="AR3630" i="13"/>
  <c r="AP3631" i="13"/>
  <c r="AQ3631" i="13"/>
  <c r="AR3631" i="13"/>
  <c r="AP3632" i="13"/>
  <c r="AQ3632" i="13"/>
  <c r="AR3632" i="13"/>
  <c r="AP3633" i="13"/>
  <c r="AQ3633" i="13"/>
  <c r="AR3633" i="13"/>
  <c r="AP3634" i="13"/>
  <c r="AQ3634" i="13"/>
  <c r="AR3634" i="13"/>
  <c r="AP3635" i="13"/>
  <c r="AQ3635" i="13"/>
  <c r="AR3635" i="13"/>
  <c r="AP3636" i="13"/>
  <c r="AQ3636" i="13"/>
  <c r="AR3636" i="13"/>
  <c r="AP3637" i="13"/>
  <c r="AQ3637" i="13"/>
  <c r="AR3637" i="13"/>
  <c r="AP3638" i="13"/>
  <c r="AQ3638" i="13"/>
  <c r="AR3638" i="13"/>
  <c r="AP3639" i="13"/>
  <c r="AQ3639" i="13"/>
  <c r="AR3639" i="13"/>
  <c r="AP3640" i="13"/>
  <c r="AQ3640" i="13"/>
  <c r="AR3640" i="13"/>
  <c r="AP3641" i="13"/>
  <c r="AQ3641" i="13"/>
  <c r="AR3641" i="13"/>
  <c r="AP3642" i="13"/>
  <c r="AQ3642" i="13"/>
  <c r="AR3642" i="13"/>
  <c r="AP3643" i="13"/>
  <c r="AQ3643" i="13"/>
  <c r="AR3643" i="13"/>
  <c r="AP3644" i="13"/>
  <c r="AQ3644" i="13"/>
  <c r="AR3644" i="13"/>
  <c r="AP3645" i="13"/>
  <c r="AQ3645" i="13"/>
  <c r="AR3645" i="13"/>
  <c r="AP3646" i="13"/>
  <c r="AQ3646" i="13"/>
  <c r="AR3646" i="13"/>
  <c r="AP3647" i="13"/>
  <c r="AQ3647" i="13"/>
  <c r="AR3647" i="13"/>
  <c r="AP3648" i="13"/>
  <c r="AQ3648" i="13"/>
  <c r="AR3648" i="13"/>
  <c r="AP3649" i="13"/>
  <c r="AQ3649" i="13"/>
  <c r="AR3649" i="13"/>
  <c r="AP3650" i="13"/>
  <c r="AQ3650" i="13"/>
  <c r="AR3650" i="13"/>
  <c r="AP3651" i="13"/>
  <c r="AQ3651" i="13"/>
  <c r="AR3651" i="13"/>
  <c r="AP3652" i="13"/>
  <c r="AQ3652" i="13"/>
  <c r="AR3652" i="13"/>
  <c r="AP3653" i="13"/>
  <c r="AQ3653" i="13"/>
  <c r="AR3653" i="13"/>
  <c r="AP3654" i="13"/>
  <c r="AQ3654" i="13"/>
  <c r="AR3654" i="13"/>
  <c r="AP3655" i="13"/>
  <c r="AQ3655" i="13"/>
  <c r="AR3655" i="13"/>
  <c r="AP3656" i="13"/>
  <c r="AQ3656" i="13"/>
  <c r="AR3656" i="13"/>
  <c r="AP3657" i="13"/>
  <c r="AQ3657" i="13"/>
  <c r="AR3657" i="13"/>
  <c r="AP3658" i="13"/>
  <c r="AQ3658" i="13"/>
  <c r="AR3658" i="13"/>
  <c r="AP3659" i="13"/>
  <c r="AQ3659" i="13"/>
  <c r="AR3659" i="13"/>
  <c r="AP3660" i="13"/>
  <c r="AQ3660" i="13"/>
  <c r="AR3660" i="13"/>
  <c r="AP3661" i="13"/>
  <c r="AQ3661" i="13"/>
  <c r="AR3661" i="13"/>
  <c r="AP3662" i="13"/>
  <c r="AQ3662" i="13"/>
  <c r="AR3662" i="13"/>
  <c r="AP3663" i="13"/>
  <c r="AQ3663" i="13"/>
  <c r="AR3663" i="13"/>
  <c r="AP3664" i="13"/>
  <c r="AQ3664" i="13"/>
  <c r="AR3664" i="13"/>
  <c r="AP3665" i="13"/>
  <c r="AQ3665" i="13"/>
  <c r="AR3665" i="13"/>
  <c r="AP3666" i="13"/>
  <c r="AQ3666" i="13"/>
  <c r="AR3666" i="13"/>
  <c r="AP3667" i="13"/>
  <c r="AQ3667" i="13"/>
  <c r="AR3667" i="13"/>
  <c r="AP3668" i="13"/>
  <c r="AQ3668" i="13"/>
  <c r="AR3668" i="13"/>
  <c r="AP3669" i="13"/>
  <c r="AQ3669" i="13"/>
  <c r="AR3669" i="13"/>
  <c r="AP3670" i="13"/>
  <c r="AQ3670" i="13"/>
  <c r="AR3670" i="13"/>
  <c r="AP3671" i="13"/>
  <c r="AQ3671" i="13"/>
  <c r="AR3671" i="13"/>
  <c r="AP3672" i="13"/>
  <c r="AQ3672" i="13"/>
  <c r="AR3672" i="13"/>
  <c r="AP3673" i="13"/>
  <c r="AQ3673" i="13"/>
  <c r="AR3673" i="13"/>
  <c r="AP3674" i="13"/>
  <c r="AQ3674" i="13"/>
  <c r="AR3674" i="13"/>
  <c r="AP3675" i="13"/>
  <c r="AQ3675" i="13"/>
  <c r="AR3675" i="13"/>
  <c r="AP3676" i="13"/>
  <c r="AQ3676" i="13"/>
  <c r="AR3676" i="13"/>
  <c r="AP3677" i="13"/>
  <c r="AQ3677" i="13"/>
  <c r="AR3677" i="13"/>
  <c r="AP3678" i="13"/>
  <c r="AQ3678" i="13"/>
  <c r="AR3678" i="13"/>
  <c r="AP3679" i="13"/>
  <c r="AQ3679" i="13"/>
  <c r="AR3679" i="13"/>
  <c r="AP3680" i="13"/>
  <c r="AQ3680" i="13"/>
  <c r="AR3680" i="13"/>
  <c r="AP3681" i="13"/>
  <c r="AQ3681" i="13"/>
  <c r="AR3681" i="13"/>
  <c r="AP3682" i="13"/>
  <c r="AQ3682" i="13"/>
  <c r="AR3682" i="13"/>
  <c r="AP3683" i="13"/>
  <c r="AQ3683" i="13"/>
  <c r="AR3683" i="13"/>
  <c r="AP3684" i="13"/>
  <c r="AQ3684" i="13"/>
  <c r="AR3684" i="13"/>
  <c r="AP3685" i="13"/>
  <c r="AQ3685" i="13"/>
  <c r="AR3685" i="13"/>
  <c r="AP3686" i="13"/>
  <c r="AQ3686" i="13"/>
  <c r="AR3686" i="13"/>
  <c r="AP3687" i="13"/>
  <c r="AQ3687" i="13"/>
  <c r="AR3687" i="13"/>
  <c r="AP3688" i="13"/>
  <c r="AQ3688" i="13"/>
  <c r="AR3688" i="13"/>
  <c r="AP3689" i="13"/>
  <c r="AQ3689" i="13"/>
  <c r="AR3689" i="13"/>
  <c r="AP3690" i="13"/>
  <c r="AQ3690" i="13"/>
  <c r="AR3690" i="13"/>
  <c r="AP3691" i="13"/>
  <c r="AQ3691" i="13"/>
  <c r="AR3691" i="13"/>
  <c r="AP3692" i="13"/>
  <c r="AQ3692" i="13"/>
  <c r="AR3692" i="13"/>
  <c r="AP3693" i="13"/>
  <c r="AQ3693" i="13"/>
  <c r="AR3693" i="13"/>
  <c r="AP3694" i="13"/>
  <c r="AQ3694" i="13"/>
  <c r="AR3694" i="13"/>
  <c r="AP3695" i="13"/>
  <c r="AQ3695" i="13"/>
  <c r="AR3695" i="13"/>
  <c r="AP3696" i="13"/>
  <c r="AQ3696" i="13"/>
  <c r="AR3696" i="13"/>
  <c r="AP3697" i="13"/>
  <c r="AQ3697" i="13"/>
  <c r="AR3697" i="13"/>
  <c r="AP3698" i="13"/>
  <c r="AQ3698" i="13"/>
  <c r="AR3698" i="13"/>
  <c r="AP3699" i="13"/>
  <c r="AQ3699" i="13"/>
  <c r="AR3699" i="13"/>
  <c r="AP3700" i="13"/>
  <c r="AQ3700" i="13"/>
  <c r="AR3700" i="13"/>
  <c r="AP3701" i="13"/>
  <c r="AQ3701" i="13"/>
  <c r="AR3701" i="13"/>
  <c r="AP3702" i="13"/>
  <c r="AQ3702" i="13"/>
  <c r="AR3702" i="13"/>
  <c r="AP3703" i="13"/>
  <c r="AQ3703" i="13"/>
  <c r="AR3703" i="13"/>
  <c r="AP3704" i="13"/>
  <c r="AQ3704" i="13"/>
  <c r="AR3704" i="13"/>
  <c r="AP3705" i="13"/>
  <c r="AQ3705" i="13"/>
  <c r="AR3705" i="13"/>
  <c r="AP3706" i="13"/>
  <c r="AQ3706" i="13"/>
  <c r="AR3706" i="13"/>
  <c r="AP3707" i="13"/>
  <c r="AQ3707" i="13"/>
  <c r="AR3707" i="13"/>
  <c r="AP3708" i="13"/>
  <c r="AQ3708" i="13"/>
  <c r="AR3708" i="13"/>
  <c r="AP3709" i="13"/>
  <c r="AQ3709" i="13"/>
  <c r="AR3709" i="13"/>
  <c r="AP3710" i="13"/>
  <c r="AQ3710" i="13"/>
  <c r="AR3710" i="13"/>
  <c r="AP3711" i="13"/>
  <c r="AQ3711" i="13"/>
  <c r="AR3711" i="13"/>
  <c r="AP3712" i="13"/>
  <c r="AQ3712" i="13"/>
  <c r="AR3712" i="13"/>
  <c r="AP3713" i="13"/>
  <c r="AQ3713" i="13"/>
  <c r="AR3713" i="13"/>
  <c r="AP3714" i="13"/>
  <c r="AQ3714" i="13"/>
  <c r="AR3714" i="13"/>
  <c r="AP3715" i="13"/>
  <c r="AQ3715" i="13"/>
  <c r="AR3715" i="13"/>
  <c r="AP3716" i="13"/>
  <c r="AQ3716" i="13"/>
  <c r="AR3716" i="13"/>
  <c r="AP3717" i="13"/>
  <c r="AQ3717" i="13"/>
  <c r="AR3717" i="13"/>
  <c r="AP3718" i="13"/>
  <c r="AQ3718" i="13"/>
  <c r="AR3718" i="13"/>
  <c r="AP3719" i="13"/>
  <c r="AQ3719" i="13"/>
  <c r="AR3719" i="13"/>
  <c r="AP3720" i="13"/>
  <c r="AQ3720" i="13"/>
  <c r="AR3720" i="13"/>
  <c r="AP3721" i="13"/>
  <c r="AQ3721" i="13"/>
  <c r="AR3721" i="13"/>
  <c r="AP3722" i="13"/>
  <c r="AQ3722" i="13"/>
  <c r="AR3722" i="13"/>
  <c r="AP3723" i="13"/>
  <c r="AQ3723" i="13"/>
  <c r="AR3723" i="13"/>
  <c r="AP3724" i="13"/>
  <c r="AQ3724" i="13"/>
  <c r="AR3724" i="13"/>
  <c r="AP3725" i="13"/>
  <c r="AQ3725" i="13"/>
  <c r="AR3725" i="13"/>
  <c r="AP3726" i="13"/>
  <c r="AQ3726" i="13"/>
  <c r="AR3726" i="13"/>
  <c r="AP3727" i="13"/>
  <c r="AQ3727" i="13"/>
  <c r="AR3727" i="13"/>
  <c r="AP3728" i="13"/>
  <c r="AQ3728" i="13"/>
  <c r="AR3728" i="13"/>
  <c r="AP3729" i="13"/>
  <c r="AQ3729" i="13"/>
  <c r="AR3729" i="13"/>
  <c r="AP3730" i="13"/>
  <c r="AQ3730" i="13"/>
  <c r="AR3730" i="13"/>
  <c r="AP3731" i="13"/>
  <c r="AQ3731" i="13"/>
  <c r="AR3731" i="13"/>
  <c r="AP3732" i="13"/>
  <c r="AQ3732" i="13"/>
  <c r="AR3732" i="13"/>
  <c r="AP3733" i="13"/>
  <c r="AQ3733" i="13"/>
  <c r="AR3733" i="13"/>
  <c r="AP3734" i="13"/>
  <c r="AQ3734" i="13"/>
  <c r="AR3734" i="13"/>
  <c r="AP3735" i="13"/>
  <c r="AQ3735" i="13"/>
  <c r="AR3735" i="13"/>
  <c r="AP3736" i="13"/>
  <c r="AQ3736" i="13"/>
  <c r="AR3736" i="13"/>
  <c r="AP3737" i="13"/>
  <c r="AQ3737" i="13"/>
  <c r="AR3737" i="13"/>
  <c r="AP3738" i="13"/>
  <c r="AQ3738" i="13"/>
  <c r="AR3738" i="13"/>
  <c r="AP3739" i="13"/>
  <c r="AQ3739" i="13"/>
  <c r="AR3739" i="13"/>
  <c r="AP3740" i="13"/>
  <c r="AQ3740" i="13"/>
  <c r="AR3740" i="13"/>
  <c r="AP3741" i="13"/>
  <c r="AQ3741" i="13"/>
  <c r="AR3741" i="13"/>
  <c r="AP3742" i="13"/>
  <c r="AQ3742" i="13"/>
  <c r="AR3742" i="13"/>
  <c r="AP3743" i="13"/>
  <c r="AQ3743" i="13"/>
  <c r="AR3743" i="13"/>
  <c r="AP3744" i="13"/>
  <c r="AQ3744" i="13"/>
  <c r="AR3744" i="13"/>
  <c r="AP3745" i="13"/>
  <c r="AQ3745" i="13"/>
  <c r="AR3745" i="13"/>
  <c r="AP3746" i="13"/>
  <c r="AQ3746" i="13"/>
  <c r="AR3746" i="13"/>
  <c r="AP3747" i="13"/>
  <c r="AQ3747" i="13"/>
  <c r="AR3747" i="13"/>
  <c r="AP3748" i="13"/>
  <c r="AQ3748" i="13"/>
  <c r="AR3748" i="13"/>
  <c r="AP3749" i="13"/>
  <c r="AQ3749" i="13"/>
  <c r="AR3749" i="13"/>
  <c r="AP3750" i="13"/>
  <c r="AQ3750" i="13"/>
  <c r="AR3750" i="13"/>
  <c r="AP3751" i="13"/>
  <c r="AQ3751" i="13"/>
  <c r="AR3751" i="13"/>
  <c r="AP3752" i="13"/>
  <c r="AQ3752" i="13"/>
  <c r="AR3752" i="13"/>
  <c r="AP3753" i="13"/>
  <c r="AQ3753" i="13"/>
  <c r="AR3753" i="13"/>
  <c r="AP3754" i="13"/>
  <c r="AQ3754" i="13"/>
  <c r="AR3754" i="13"/>
  <c r="AP3755" i="13"/>
  <c r="AQ3755" i="13"/>
  <c r="AR3755" i="13"/>
  <c r="AP3756" i="13"/>
  <c r="AQ3756" i="13"/>
  <c r="AR3756" i="13"/>
  <c r="AP3757" i="13"/>
  <c r="AQ3757" i="13"/>
  <c r="AR3757" i="13"/>
  <c r="AP3758" i="13"/>
  <c r="AQ3758" i="13"/>
  <c r="AR3758" i="13"/>
  <c r="AP3759" i="13"/>
  <c r="AQ3759" i="13"/>
  <c r="AR3759" i="13"/>
  <c r="AP3760" i="13"/>
  <c r="AQ3760" i="13"/>
  <c r="AR3760" i="13"/>
  <c r="AP3761" i="13"/>
  <c r="AQ3761" i="13"/>
  <c r="AR3761" i="13"/>
  <c r="AP3762" i="13"/>
  <c r="AQ3762" i="13"/>
  <c r="AR3762" i="13"/>
  <c r="AP3763" i="13"/>
  <c r="AQ3763" i="13"/>
  <c r="AR3763" i="13"/>
  <c r="AP3764" i="13"/>
  <c r="AQ3764" i="13"/>
  <c r="AR3764" i="13"/>
  <c r="AP3765" i="13"/>
  <c r="AQ3765" i="13"/>
  <c r="AR3765" i="13"/>
  <c r="AP3766" i="13"/>
  <c r="AQ3766" i="13"/>
  <c r="AR3766" i="13"/>
  <c r="AP3767" i="13"/>
  <c r="AQ3767" i="13"/>
  <c r="AR3767" i="13"/>
  <c r="AP3768" i="13"/>
  <c r="AQ3768" i="13"/>
  <c r="AR3768" i="13"/>
  <c r="AP3769" i="13"/>
  <c r="AQ3769" i="13"/>
  <c r="AR3769" i="13"/>
  <c r="AP3770" i="13"/>
  <c r="AQ3770" i="13"/>
  <c r="AR3770" i="13"/>
  <c r="AP3771" i="13"/>
  <c r="AQ3771" i="13"/>
  <c r="AR3771" i="13"/>
  <c r="AP3772" i="13"/>
  <c r="AQ3772" i="13"/>
  <c r="AR3772" i="13"/>
  <c r="AP3773" i="13"/>
  <c r="AQ3773" i="13"/>
  <c r="AR3773" i="13"/>
  <c r="AP3774" i="13"/>
  <c r="AQ3774" i="13"/>
  <c r="AR3774" i="13"/>
  <c r="AP3775" i="13"/>
  <c r="AQ3775" i="13"/>
  <c r="AR3775" i="13"/>
  <c r="AP3776" i="13"/>
  <c r="AQ3776" i="13"/>
  <c r="AR3776" i="13"/>
  <c r="AP3777" i="13"/>
  <c r="AQ3777" i="13"/>
  <c r="AR3777" i="13"/>
  <c r="AP3778" i="13"/>
  <c r="AQ3778" i="13"/>
  <c r="AR3778" i="13"/>
  <c r="AP3779" i="13"/>
  <c r="AQ3779" i="13"/>
  <c r="AR3779" i="13"/>
  <c r="AP3780" i="13"/>
  <c r="AQ3780" i="13"/>
  <c r="AR3780" i="13"/>
  <c r="AP3781" i="13"/>
  <c r="AQ3781" i="13"/>
  <c r="AR3781" i="13"/>
  <c r="AP3782" i="13"/>
  <c r="AQ3782" i="13"/>
  <c r="AR3782" i="13"/>
  <c r="AP3783" i="13"/>
  <c r="AQ3783" i="13"/>
  <c r="AR3783" i="13"/>
  <c r="AP3784" i="13"/>
  <c r="AQ3784" i="13"/>
  <c r="AR3784" i="13"/>
  <c r="AP3785" i="13"/>
  <c r="AQ3785" i="13"/>
  <c r="AR3785" i="13"/>
  <c r="AP3786" i="13"/>
  <c r="AQ3786" i="13"/>
  <c r="AR3786" i="13"/>
  <c r="AP3787" i="13"/>
  <c r="AQ3787" i="13"/>
  <c r="AR3787" i="13"/>
  <c r="AP3788" i="13"/>
  <c r="AQ3788" i="13"/>
  <c r="AR3788" i="13"/>
  <c r="AP3789" i="13"/>
  <c r="AQ3789" i="13"/>
  <c r="AR3789" i="13"/>
  <c r="AP3790" i="13"/>
  <c r="AQ3790" i="13"/>
  <c r="AR3790" i="13"/>
  <c r="AP3791" i="13"/>
  <c r="AQ3791" i="13"/>
  <c r="AR3791" i="13"/>
  <c r="AP3792" i="13"/>
  <c r="AQ3792" i="13"/>
  <c r="AR3792" i="13"/>
  <c r="AP3793" i="13"/>
  <c r="AQ3793" i="13"/>
  <c r="AR3793" i="13"/>
  <c r="AP3794" i="13"/>
  <c r="AQ3794" i="13"/>
  <c r="AR3794" i="13"/>
  <c r="AP3795" i="13"/>
  <c r="AQ3795" i="13"/>
  <c r="AR3795" i="13"/>
  <c r="AP3796" i="13"/>
  <c r="AQ3796" i="13"/>
  <c r="AR3796" i="13"/>
  <c r="AP3797" i="13"/>
  <c r="AQ3797" i="13"/>
  <c r="AR3797" i="13"/>
  <c r="AP3798" i="13"/>
  <c r="AQ3798" i="13"/>
  <c r="AR3798" i="13"/>
  <c r="AP3799" i="13"/>
  <c r="AQ3799" i="13"/>
  <c r="AR3799" i="13"/>
  <c r="AP3800" i="13"/>
  <c r="AQ3800" i="13"/>
  <c r="AR3800" i="13"/>
  <c r="AP3801" i="13"/>
  <c r="AQ3801" i="13"/>
  <c r="AR3801" i="13"/>
  <c r="AP3802" i="13"/>
  <c r="AQ3802" i="13"/>
  <c r="AR3802" i="13"/>
  <c r="AP3803" i="13"/>
  <c r="AQ3803" i="13"/>
  <c r="AR3803" i="13"/>
  <c r="AP3804" i="13"/>
  <c r="AQ3804" i="13"/>
  <c r="AR3804" i="13"/>
  <c r="AP3805" i="13"/>
  <c r="AQ3805" i="13"/>
  <c r="AR3805" i="13"/>
  <c r="AP3806" i="13"/>
  <c r="AQ3806" i="13"/>
  <c r="AR3806" i="13"/>
  <c r="AP3807" i="13"/>
  <c r="AQ3807" i="13"/>
  <c r="AR3807" i="13"/>
  <c r="AP3808" i="13"/>
  <c r="AQ3808" i="13"/>
  <c r="AR3808" i="13"/>
  <c r="AP3809" i="13"/>
  <c r="AQ3809" i="13"/>
  <c r="AR3809" i="13"/>
  <c r="AP3810" i="13"/>
  <c r="AQ3810" i="13"/>
  <c r="AR3810" i="13"/>
  <c r="AP3811" i="13"/>
  <c r="AQ3811" i="13"/>
  <c r="AR3811" i="13"/>
  <c r="AP3812" i="13"/>
  <c r="AQ3812" i="13"/>
  <c r="AR3812" i="13"/>
  <c r="AP3813" i="13"/>
  <c r="AQ3813" i="13"/>
  <c r="AR3813" i="13"/>
  <c r="AP3814" i="13"/>
  <c r="AQ3814" i="13"/>
  <c r="AR3814" i="13"/>
  <c r="AP3815" i="13"/>
  <c r="AQ3815" i="13"/>
  <c r="AR3815" i="13"/>
  <c r="AP3816" i="13"/>
  <c r="AQ3816" i="13"/>
  <c r="AR3816" i="13"/>
  <c r="AP3817" i="13"/>
  <c r="AQ3817" i="13"/>
  <c r="AR3817" i="13"/>
  <c r="AP3818" i="13"/>
  <c r="AQ3818" i="13"/>
  <c r="AR3818" i="13"/>
  <c r="AP3819" i="13"/>
  <c r="AQ3819" i="13"/>
  <c r="AR3819" i="13"/>
  <c r="AP3820" i="13"/>
  <c r="AQ3820" i="13"/>
  <c r="AR3820" i="13"/>
  <c r="AP3821" i="13"/>
  <c r="AQ3821" i="13"/>
  <c r="AR3821" i="13"/>
  <c r="AP3822" i="13"/>
  <c r="AQ3822" i="13"/>
  <c r="AR3822" i="13"/>
  <c r="AP3823" i="13"/>
  <c r="AQ3823" i="13"/>
  <c r="AR3823" i="13"/>
  <c r="AP3824" i="13"/>
  <c r="AQ3824" i="13"/>
  <c r="AR3824" i="13"/>
  <c r="AP3825" i="13"/>
  <c r="AQ3825" i="13"/>
  <c r="AR3825" i="13"/>
  <c r="AP3826" i="13"/>
  <c r="AQ3826" i="13"/>
  <c r="AR3826" i="13"/>
  <c r="AP3827" i="13"/>
  <c r="AQ3827" i="13"/>
  <c r="AR3827" i="13"/>
  <c r="AP3828" i="13"/>
  <c r="AQ3828" i="13"/>
  <c r="AR3828" i="13"/>
  <c r="AP3829" i="13"/>
  <c r="AQ3829" i="13"/>
  <c r="AR3829" i="13"/>
  <c r="AP3830" i="13"/>
  <c r="AQ3830" i="13"/>
  <c r="AR3830" i="13"/>
  <c r="AP3831" i="13"/>
  <c r="AQ3831" i="13"/>
  <c r="AR3831" i="13"/>
  <c r="AP3832" i="13"/>
  <c r="AQ3832" i="13"/>
  <c r="AR3832" i="13"/>
  <c r="AP3833" i="13"/>
  <c r="AQ3833" i="13"/>
  <c r="AR3833" i="13"/>
  <c r="AP3834" i="13"/>
  <c r="AQ3834" i="13"/>
  <c r="AR3834" i="13"/>
  <c r="AP3835" i="13"/>
  <c r="AQ3835" i="13"/>
  <c r="AR3835" i="13"/>
  <c r="AP3836" i="13"/>
  <c r="AQ3836" i="13"/>
  <c r="AR3836" i="13"/>
  <c r="AP3837" i="13"/>
  <c r="AQ3837" i="13"/>
  <c r="AR3837" i="13"/>
  <c r="AP3838" i="13"/>
  <c r="AQ3838" i="13"/>
  <c r="AR3838" i="13"/>
  <c r="AP3839" i="13"/>
  <c r="AQ3839" i="13"/>
  <c r="AR3839" i="13"/>
  <c r="AP3840" i="13"/>
  <c r="AQ3840" i="13"/>
  <c r="AR3840" i="13"/>
  <c r="AP3841" i="13"/>
  <c r="AQ3841" i="13"/>
  <c r="AR3841" i="13"/>
  <c r="AP3842" i="13"/>
  <c r="AQ3842" i="13"/>
  <c r="AR3842" i="13"/>
  <c r="AP3843" i="13"/>
  <c r="AQ3843" i="13"/>
  <c r="AR3843" i="13"/>
  <c r="AP3844" i="13"/>
  <c r="AQ3844" i="13"/>
  <c r="AR3844" i="13"/>
  <c r="AP3845" i="13"/>
  <c r="AQ3845" i="13"/>
  <c r="AR3845" i="13"/>
  <c r="AP3846" i="13"/>
  <c r="AQ3846" i="13"/>
  <c r="AR3846" i="13"/>
  <c r="AP3847" i="13"/>
  <c r="AQ3847" i="13"/>
  <c r="AR3847" i="13"/>
  <c r="AP3848" i="13"/>
  <c r="AQ3848" i="13"/>
  <c r="AR3848" i="13"/>
  <c r="AP3849" i="13"/>
  <c r="AQ3849" i="13"/>
  <c r="AR3849" i="13"/>
  <c r="AP3850" i="13"/>
  <c r="AQ3850" i="13"/>
  <c r="AR3850" i="13"/>
  <c r="AP3851" i="13"/>
  <c r="AQ3851" i="13"/>
  <c r="AR3851" i="13"/>
  <c r="AP3852" i="13"/>
  <c r="AQ3852" i="13"/>
  <c r="AR3852" i="13"/>
  <c r="AP3853" i="13"/>
  <c r="AQ3853" i="13"/>
  <c r="AR3853" i="13"/>
  <c r="AP3854" i="13"/>
  <c r="AQ3854" i="13"/>
  <c r="AR3854" i="13"/>
  <c r="AP3855" i="13"/>
  <c r="AQ3855" i="13"/>
  <c r="AR3855" i="13"/>
  <c r="AP3856" i="13"/>
  <c r="AQ3856" i="13"/>
  <c r="AR3856" i="13"/>
  <c r="AP3857" i="13"/>
  <c r="AQ3857" i="13"/>
  <c r="AR3857" i="13"/>
  <c r="AP3858" i="13"/>
  <c r="AQ3858" i="13"/>
  <c r="AR3858" i="13"/>
  <c r="AP3859" i="13"/>
  <c r="AQ3859" i="13"/>
  <c r="AR3859" i="13"/>
  <c r="AP3860" i="13"/>
  <c r="AQ3860" i="13"/>
  <c r="AR3860" i="13"/>
  <c r="AP3861" i="13"/>
  <c r="AQ3861" i="13"/>
  <c r="AR3861" i="13"/>
  <c r="AP3862" i="13"/>
  <c r="AQ3862" i="13"/>
  <c r="AR3862" i="13"/>
  <c r="AP3863" i="13"/>
  <c r="AQ3863" i="13"/>
  <c r="AR3863" i="13"/>
  <c r="AP3864" i="13"/>
  <c r="AQ3864" i="13"/>
  <c r="AR3864" i="13"/>
  <c r="AP3865" i="13"/>
  <c r="AQ3865" i="13"/>
  <c r="AR3865" i="13"/>
  <c r="AP3866" i="13"/>
  <c r="AQ3866" i="13"/>
  <c r="AR3866" i="13"/>
  <c r="AP3867" i="13"/>
  <c r="AQ3867" i="13"/>
  <c r="AR3867" i="13"/>
  <c r="AP3868" i="13"/>
  <c r="AQ3868" i="13"/>
  <c r="AR3868" i="13"/>
  <c r="AP3869" i="13"/>
  <c r="AQ3869" i="13"/>
  <c r="AR3869" i="13"/>
  <c r="AP3870" i="13"/>
  <c r="AQ3870" i="13"/>
  <c r="AR3870" i="13"/>
  <c r="AP3871" i="13"/>
  <c r="AQ3871" i="13"/>
  <c r="AR3871" i="13"/>
  <c r="AP3872" i="13"/>
  <c r="AQ3872" i="13"/>
  <c r="AR3872" i="13"/>
  <c r="AP3873" i="13"/>
  <c r="AQ3873" i="13"/>
  <c r="AR3873" i="13"/>
  <c r="AP3874" i="13"/>
  <c r="AQ3874" i="13"/>
  <c r="AR3874" i="13"/>
  <c r="AP3875" i="13"/>
  <c r="AQ3875" i="13"/>
  <c r="AR3875" i="13"/>
  <c r="AP3876" i="13"/>
  <c r="AQ3876" i="13"/>
  <c r="AR3876" i="13"/>
  <c r="AP3877" i="13"/>
  <c r="AQ3877" i="13"/>
  <c r="AR3877" i="13"/>
  <c r="AP3878" i="13"/>
  <c r="AQ3878" i="13"/>
  <c r="AR3878" i="13"/>
  <c r="AP3879" i="13"/>
  <c r="AQ3879" i="13"/>
  <c r="AR3879" i="13"/>
  <c r="AP3880" i="13"/>
  <c r="AQ3880" i="13"/>
  <c r="AR3880" i="13"/>
  <c r="AP3881" i="13"/>
  <c r="AQ3881" i="13"/>
  <c r="AR3881" i="13"/>
  <c r="AP3882" i="13"/>
  <c r="AQ3882" i="13"/>
  <c r="AR3882" i="13"/>
  <c r="AP3883" i="13"/>
  <c r="AQ3883" i="13"/>
  <c r="AR3883" i="13"/>
  <c r="AP3884" i="13"/>
  <c r="AQ3884" i="13"/>
  <c r="AR3884" i="13"/>
  <c r="AP3885" i="13"/>
  <c r="AQ3885" i="13"/>
  <c r="AR3885" i="13"/>
  <c r="AP3886" i="13"/>
  <c r="AQ3886" i="13"/>
  <c r="AR3886" i="13"/>
  <c r="AP3887" i="13"/>
  <c r="AQ3887" i="13"/>
  <c r="AR3887" i="13"/>
  <c r="AP3888" i="13"/>
  <c r="AQ3888" i="13"/>
  <c r="AR3888" i="13"/>
  <c r="AP3889" i="13"/>
  <c r="AQ3889" i="13"/>
  <c r="AR3889" i="13"/>
  <c r="AP3890" i="13"/>
  <c r="AQ3890" i="13"/>
  <c r="AR3890" i="13"/>
  <c r="AP3891" i="13"/>
  <c r="AQ3891" i="13"/>
  <c r="AR3891" i="13"/>
  <c r="AP3892" i="13"/>
  <c r="AQ3892" i="13"/>
  <c r="AR3892" i="13"/>
  <c r="AP3893" i="13"/>
  <c r="AQ3893" i="13"/>
  <c r="AR3893" i="13"/>
  <c r="AP3894" i="13"/>
  <c r="AQ3894" i="13"/>
  <c r="AR3894" i="13"/>
  <c r="AP3895" i="13"/>
  <c r="AQ3895" i="13"/>
  <c r="AR3895" i="13"/>
  <c r="AP3896" i="13"/>
  <c r="AQ3896" i="13"/>
  <c r="AR3896" i="13"/>
  <c r="AP3897" i="13"/>
  <c r="AQ3897" i="13"/>
  <c r="AR3897" i="13"/>
  <c r="AP3898" i="13"/>
  <c r="AQ3898" i="13"/>
  <c r="AR3898" i="13"/>
  <c r="AP3899" i="13"/>
  <c r="AQ3899" i="13"/>
  <c r="AR3899" i="13"/>
  <c r="AP3900" i="13"/>
  <c r="AQ3900" i="13"/>
  <c r="AR3900" i="13"/>
  <c r="AP3901" i="13"/>
  <c r="AQ3901" i="13"/>
  <c r="AR3901" i="13"/>
  <c r="AP3902" i="13"/>
  <c r="AQ3902" i="13"/>
  <c r="AR3902" i="13"/>
  <c r="AP3903" i="13"/>
  <c r="AQ3903" i="13"/>
  <c r="AR3903" i="13"/>
  <c r="AP3904" i="13"/>
  <c r="AQ3904" i="13"/>
  <c r="AR3904" i="13"/>
  <c r="AP3905" i="13"/>
  <c r="AQ3905" i="13"/>
  <c r="AR3905" i="13"/>
  <c r="AP3906" i="13"/>
  <c r="AQ3906" i="13"/>
  <c r="AR3906" i="13"/>
  <c r="AP3907" i="13"/>
  <c r="AQ3907" i="13"/>
  <c r="AR3907" i="13"/>
  <c r="AP3908" i="13"/>
  <c r="AQ3908" i="13"/>
  <c r="AR3908" i="13"/>
  <c r="AP3909" i="13"/>
  <c r="AQ3909" i="13"/>
  <c r="AR3909" i="13"/>
  <c r="AP3910" i="13"/>
  <c r="AQ3910" i="13"/>
  <c r="AR3910" i="13"/>
  <c r="AP3911" i="13"/>
  <c r="AQ3911" i="13"/>
  <c r="AR3911" i="13"/>
  <c r="AP3912" i="13"/>
  <c r="AQ3912" i="13"/>
  <c r="AR3912" i="13"/>
  <c r="AP3913" i="13"/>
  <c r="AQ3913" i="13"/>
  <c r="AR3913" i="13"/>
  <c r="AP3914" i="13"/>
  <c r="AQ3914" i="13"/>
  <c r="AR3914" i="13"/>
  <c r="AP3915" i="13"/>
  <c r="AQ3915" i="13"/>
  <c r="AR3915" i="13"/>
  <c r="AP3916" i="13"/>
  <c r="AQ3916" i="13"/>
  <c r="AR3916" i="13"/>
  <c r="AP3917" i="13"/>
  <c r="AQ3917" i="13"/>
  <c r="AR3917" i="13"/>
  <c r="AP3918" i="13"/>
  <c r="AQ3918" i="13"/>
  <c r="AR3918" i="13"/>
  <c r="AP3919" i="13"/>
  <c r="AQ3919" i="13"/>
  <c r="AR3919" i="13"/>
  <c r="AP3920" i="13"/>
  <c r="AQ3920" i="13"/>
  <c r="AR3920" i="13"/>
  <c r="AP3921" i="13"/>
  <c r="AQ3921" i="13"/>
  <c r="AR3921" i="13"/>
  <c r="AP3922" i="13"/>
  <c r="AQ3922" i="13"/>
  <c r="AR3922" i="13"/>
  <c r="AP3923" i="13"/>
  <c r="AQ3923" i="13"/>
  <c r="AR3923" i="13"/>
  <c r="AP3924" i="13"/>
  <c r="AQ3924" i="13"/>
  <c r="AR3924" i="13"/>
  <c r="AP3925" i="13"/>
  <c r="AQ3925" i="13"/>
  <c r="AR3925" i="13"/>
  <c r="AP3926" i="13"/>
  <c r="AQ3926" i="13"/>
  <c r="AR3926" i="13"/>
  <c r="AP3927" i="13"/>
  <c r="AQ3927" i="13"/>
  <c r="AR3927" i="13"/>
  <c r="AP3928" i="13"/>
  <c r="AQ3928" i="13"/>
  <c r="AR3928" i="13"/>
  <c r="AP3929" i="13"/>
  <c r="AQ3929" i="13"/>
  <c r="AR3929" i="13"/>
  <c r="AP3930" i="13"/>
  <c r="AQ3930" i="13"/>
  <c r="AR3930" i="13"/>
  <c r="AP3931" i="13"/>
  <c r="AQ3931" i="13"/>
  <c r="AR3931" i="13"/>
  <c r="AP3932" i="13"/>
  <c r="AQ3932" i="13"/>
  <c r="AR3932" i="13"/>
  <c r="AP3933" i="13"/>
  <c r="AQ3933" i="13"/>
  <c r="AR3933" i="13"/>
  <c r="AP3934" i="13"/>
  <c r="AQ3934" i="13"/>
  <c r="AR3934" i="13"/>
  <c r="AP3935" i="13"/>
  <c r="AQ3935" i="13"/>
  <c r="AR3935" i="13"/>
  <c r="AP3936" i="13"/>
  <c r="AQ3936" i="13"/>
  <c r="AR3936" i="13"/>
  <c r="AP3937" i="13"/>
  <c r="AQ3937" i="13"/>
  <c r="AR3937" i="13"/>
  <c r="AP3938" i="13"/>
  <c r="AQ3938" i="13"/>
  <c r="AR3938" i="13"/>
  <c r="AP3939" i="13"/>
  <c r="AQ3939" i="13"/>
  <c r="AR3939" i="13"/>
  <c r="AP3940" i="13"/>
  <c r="AQ3940" i="13"/>
  <c r="AR3940" i="13"/>
  <c r="AP3941" i="13"/>
  <c r="AQ3941" i="13"/>
  <c r="AR3941" i="13"/>
  <c r="AP3942" i="13"/>
  <c r="AQ3942" i="13"/>
  <c r="AR3942" i="13"/>
  <c r="AP3943" i="13"/>
  <c r="AQ3943" i="13"/>
  <c r="AR3943" i="13"/>
  <c r="AP3944" i="13"/>
  <c r="AQ3944" i="13"/>
  <c r="AR3944" i="13"/>
  <c r="AP3945" i="13"/>
  <c r="AQ3945" i="13"/>
  <c r="AR3945" i="13"/>
  <c r="AP3946" i="13"/>
  <c r="AQ3946" i="13"/>
  <c r="AR3946" i="13"/>
  <c r="AP3947" i="13"/>
  <c r="AQ3947" i="13"/>
  <c r="AR3947" i="13"/>
  <c r="AP3948" i="13"/>
  <c r="AQ3948" i="13"/>
  <c r="AR3948" i="13"/>
  <c r="AP3949" i="13"/>
  <c r="AQ3949" i="13"/>
  <c r="AR3949" i="13"/>
  <c r="AP3950" i="13"/>
  <c r="AQ3950" i="13"/>
  <c r="AR3950" i="13"/>
  <c r="AP3951" i="13"/>
  <c r="AQ3951" i="13"/>
  <c r="AR3951" i="13"/>
  <c r="AP3952" i="13"/>
  <c r="AQ3952" i="13"/>
  <c r="AR3952" i="13"/>
  <c r="AP3953" i="13"/>
  <c r="AQ3953" i="13"/>
  <c r="AR3953" i="13"/>
  <c r="AP3954" i="13"/>
  <c r="AQ3954" i="13"/>
  <c r="AR3954" i="13"/>
  <c r="AP3955" i="13"/>
  <c r="AQ3955" i="13"/>
  <c r="AR3955" i="13"/>
  <c r="AP3956" i="13"/>
  <c r="AQ3956" i="13"/>
  <c r="AR3956" i="13"/>
  <c r="AP3957" i="13"/>
  <c r="AQ3957" i="13"/>
  <c r="AR3957" i="13"/>
  <c r="AP3958" i="13"/>
  <c r="AQ3958" i="13"/>
  <c r="AR3958" i="13"/>
  <c r="AP3959" i="13"/>
  <c r="AQ3959" i="13"/>
  <c r="AR3959" i="13"/>
  <c r="AP3960" i="13"/>
  <c r="AQ3960" i="13"/>
  <c r="AR3960" i="13"/>
  <c r="AP3961" i="13"/>
  <c r="AQ3961" i="13"/>
  <c r="AR3961" i="13"/>
  <c r="AP3962" i="13"/>
  <c r="AQ3962" i="13"/>
  <c r="AR3962" i="13"/>
  <c r="AP3963" i="13"/>
  <c r="AQ3963" i="13"/>
  <c r="AR3963" i="13"/>
  <c r="AP3964" i="13"/>
  <c r="AQ3964" i="13"/>
  <c r="AR3964" i="13"/>
  <c r="AP3965" i="13"/>
  <c r="AQ3965" i="13"/>
  <c r="AR3965" i="13"/>
  <c r="AP3966" i="13"/>
  <c r="AQ3966" i="13"/>
  <c r="AR3966" i="13"/>
  <c r="AP3967" i="13"/>
  <c r="AQ3967" i="13"/>
  <c r="AR3967" i="13"/>
  <c r="AP3968" i="13"/>
  <c r="AQ3968" i="13"/>
  <c r="AR3968" i="13"/>
  <c r="AP3969" i="13"/>
  <c r="AQ3969" i="13"/>
  <c r="AR3969" i="13"/>
  <c r="AP3970" i="13"/>
  <c r="AQ3970" i="13"/>
  <c r="AR3970" i="13"/>
  <c r="AP3971" i="13"/>
  <c r="AQ3971" i="13"/>
  <c r="AR3971" i="13"/>
  <c r="AP3972" i="13"/>
  <c r="AQ3972" i="13"/>
  <c r="AR3972" i="13"/>
  <c r="AP3973" i="13"/>
  <c r="AQ3973" i="13"/>
  <c r="AR3973" i="13"/>
  <c r="AP3974" i="13"/>
  <c r="AQ3974" i="13"/>
  <c r="AR3974" i="13"/>
  <c r="AP3975" i="13"/>
  <c r="AQ3975" i="13"/>
  <c r="AR3975" i="13"/>
  <c r="AP3976" i="13"/>
  <c r="AQ3976" i="13"/>
  <c r="AR3976" i="13"/>
  <c r="AP3977" i="13"/>
  <c r="AQ3977" i="13"/>
  <c r="AR3977" i="13"/>
  <c r="AP3978" i="13"/>
  <c r="AQ3978" i="13"/>
  <c r="AR3978" i="13"/>
  <c r="AP3979" i="13"/>
  <c r="AQ3979" i="13"/>
  <c r="AR3979" i="13"/>
  <c r="AP3980" i="13"/>
  <c r="AQ3980" i="13"/>
  <c r="AR3980" i="13"/>
  <c r="AP3981" i="13"/>
  <c r="AQ3981" i="13"/>
  <c r="AR3981" i="13"/>
  <c r="AP3982" i="13"/>
  <c r="AQ3982" i="13"/>
  <c r="AR3982" i="13"/>
  <c r="AP3983" i="13"/>
  <c r="AQ3983" i="13"/>
  <c r="AR3983" i="13"/>
  <c r="AP3984" i="13"/>
  <c r="AQ3984" i="13"/>
  <c r="AR3984" i="13"/>
  <c r="AP3985" i="13"/>
  <c r="AQ3985" i="13"/>
  <c r="AR3985" i="13"/>
  <c r="AP3986" i="13"/>
  <c r="AQ3986" i="13"/>
  <c r="AR3986" i="13"/>
  <c r="AP3987" i="13"/>
  <c r="AQ3987" i="13"/>
  <c r="AR3987" i="13"/>
  <c r="AP3988" i="13"/>
  <c r="AQ3988" i="13"/>
  <c r="AR3988" i="13"/>
  <c r="AP3989" i="13"/>
  <c r="AQ3989" i="13"/>
  <c r="AR3989" i="13"/>
  <c r="AP3990" i="13"/>
  <c r="AQ3990" i="13"/>
  <c r="AR3990" i="13"/>
  <c r="AP3991" i="13"/>
  <c r="AQ3991" i="13"/>
  <c r="AR3991" i="13"/>
  <c r="AP3992" i="13"/>
  <c r="AQ3992" i="13"/>
  <c r="AR3992" i="13"/>
  <c r="AP3993" i="13"/>
  <c r="AQ3993" i="13"/>
  <c r="AR3993" i="13"/>
  <c r="AP3994" i="13"/>
  <c r="AQ3994" i="13"/>
  <c r="AR3994" i="13"/>
  <c r="AP3995" i="13"/>
  <c r="AQ3995" i="13"/>
  <c r="AR3995" i="13"/>
  <c r="AP3996" i="13"/>
  <c r="AQ3996" i="13"/>
  <c r="AR3996" i="13"/>
  <c r="AP3997" i="13"/>
  <c r="AQ3997" i="13"/>
  <c r="AR3997" i="13"/>
  <c r="AP3998" i="13"/>
  <c r="AQ3998" i="13"/>
  <c r="AR3998" i="13"/>
  <c r="AP3999" i="13"/>
  <c r="AQ3999" i="13"/>
  <c r="AR3999" i="13"/>
  <c r="AP4000" i="13"/>
  <c r="AQ4000" i="13"/>
  <c r="AR4000" i="13"/>
  <c r="AP4001" i="13"/>
  <c r="AQ4001" i="13"/>
  <c r="AR4001" i="13"/>
  <c r="AP4002" i="13"/>
  <c r="AQ4002" i="13"/>
  <c r="AR4002" i="13"/>
  <c r="AP4003" i="13"/>
  <c r="AQ4003" i="13"/>
  <c r="AR4003" i="13"/>
  <c r="AP4004" i="13"/>
  <c r="AQ4004" i="13"/>
  <c r="AR4004" i="13"/>
  <c r="AP4005" i="13"/>
  <c r="AQ4005" i="13"/>
  <c r="AR4005" i="13"/>
  <c r="AP4006" i="13"/>
  <c r="AQ4006" i="13"/>
  <c r="AR4006" i="13"/>
  <c r="AP4007" i="13"/>
  <c r="AQ4007" i="13"/>
  <c r="AR4007" i="13"/>
  <c r="AP4008" i="13"/>
  <c r="AQ4008" i="13"/>
  <c r="AR4008" i="13"/>
  <c r="AP4009" i="13"/>
  <c r="AQ4009" i="13"/>
  <c r="AR4009" i="13"/>
  <c r="AP4010" i="13"/>
  <c r="AQ4010" i="13"/>
  <c r="AR4010" i="13"/>
  <c r="AP4011" i="13"/>
  <c r="AQ4011" i="13"/>
  <c r="AR4011" i="13"/>
  <c r="AP4012" i="13"/>
  <c r="AQ4012" i="13"/>
  <c r="AR4012" i="13"/>
  <c r="AP4013" i="13"/>
  <c r="AQ4013" i="13"/>
  <c r="AR4013" i="13"/>
  <c r="AP4014" i="13"/>
  <c r="AQ4014" i="13"/>
  <c r="AR4014" i="13"/>
  <c r="AP4015" i="13"/>
  <c r="AQ4015" i="13"/>
  <c r="AR4015" i="13"/>
  <c r="AP4016" i="13"/>
  <c r="AQ4016" i="13"/>
  <c r="AR4016" i="13"/>
  <c r="AP4017" i="13"/>
  <c r="AQ4017" i="13"/>
  <c r="AR4017" i="13"/>
  <c r="AP4018" i="13"/>
  <c r="AQ4018" i="13"/>
  <c r="AR4018" i="13"/>
  <c r="AP4019" i="13"/>
  <c r="AQ4019" i="13"/>
  <c r="AR4019" i="13"/>
  <c r="AP4020" i="13"/>
  <c r="AQ4020" i="13"/>
  <c r="AR4020" i="13"/>
  <c r="AP4021" i="13"/>
  <c r="AQ4021" i="13"/>
  <c r="AR4021" i="13"/>
  <c r="AP4022" i="13"/>
  <c r="AQ4022" i="13"/>
  <c r="AR4022" i="13"/>
  <c r="AP4023" i="13"/>
  <c r="AQ4023" i="13"/>
  <c r="AR4023" i="13"/>
  <c r="AP4024" i="13"/>
  <c r="AQ4024" i="13"/>
  <c r="AR4024" i="13"/>
  <c r="AP4025" i="13"/>
  <c r="AQ4025" i="13"/>
  <c r="AR4025" i="13"/>
  <c r="AP4026" i="13"/>
  <c r="AQ4026" i="13"/>
  <c r="AR4026" i="13"/>
  <c r="AP4027" i="13"/>
  <c r="AQ4027" i="13"/>
  <c r="AR4027" i="13"/>
  <c r="AP4028" i="13"/>
  <c r="AQ4028" i="13"/>
  <c r="AR4028" i="13"/>
  <c r="AP4029" i="13"/>
  <c r="AQ4029" i="13"/>
  <c r="AR4029" i="13"/>
  <c r="AP4030" i="13"/>
  <c r="AQ4030" i="13"/>
  <c r="AR4030" i="13"/>
  <c r="AP4031" i="13"/>
  <c r="AQ4031" i="13"/>
  <c r="AR4031" i="13"/>
  <c r="AP4032" i="13"/>
  <c r="AQ4032" i="13"/>
  <c r="AR4032" i="13"/>
  <c r="AP4033" i="13"/>
  <c r="AQ4033" i="13"/>
  <c r="AR4033" i="13"/>
  <c r="AP4034" i="13"/>
  <c r="AQ4034" i="13"/>
  <c r="AR4034" i="13"/>
  <c r="AP4035" i="13"/>
  <c r="AQ4035" i="13"/>
  <c r="AR4035" i="13"/>
  <c r="AP4036" i="13"/>
  <c r="AQ4036" i="13"/>
  <c r="AR4036" i="13"/>
  <c r="AP4037" i="13"/>
  <c r="AQ4037" i="13"/>
  <c r="AR4037" i="13"/>
  <c r="AP4038" i="13"/>
  <c r="AQ4038" i="13"/>
  <c r="AR4038" i="13"/>
  <c r="AP4039" i="13"/>
  <c r="AQ4039" i="13"/>
  <c r="AR4039" i="13"/>
  <c r="AP4040" i="13"/>
  <c r="AQ4040" i="13"/>
  <c r="AR4040" i="13"/>
  <c r="AP4041" i="13"/>
  <c r="AQ4041" i="13"/>
  <c r="AR4041" i="13"/>
  <c r="AP4042" i="13"/>
  <c r="AQ4042" i="13"/>
  <c r="AR4042" i="13"/>
  <c r="AP4043" i="13"/>
  <c r="AQ4043" i="13"/>
  <c r="AR4043" i="13"/>
  <c r="AP4044" i="13"/>
  <c r="AQ4044" i="13"/>
  <c r="AR4044" i="13"/>
  <c r="AP4045" i="13"/>
  <c r="AQ4045" i="13"/>
  <c r="AR4045" i="13"/>
  <c r="AP4046" i="13"/>
  <c r="AQ4046" i="13"/>
  <c r="AR4046" i="13"/>
  <c r="AP4047" i="13"/>
  <c r="AQ4047" i="13"/>
  <c r="AR4047" i="13"/>
  <c r="AP4048" i="13"/>
  <c r="AQ4048" i="13"/>
  <c r="AR4048" i="13"/>
  <c r="AP4049" i="13"/>
  <c r="AQ4049" i="13"/>
  <c r="AR4049" i="13"/>
  <c r="AP4050" i="13"/>
  <c r="AQ4050" i="13"/>
  <c r="AR4050" i="13"/>
  <c r="AP4051" i="13"/>
  <c r="AQ4051" i="13"/>
  <c r="AR4051" i="13"/>
  <c r="AP4052" i="13"/>
  <c r="AQ4052" i="13"/>
  <c r="AR4052" i="13"/>
  <c r="AP4053" i="13"/>
  <c r="AQ4053" i="13"/>
  <c r="AR4053" i="13"/>
  <c r="AP4054" i="13"/>
  <c r="AQ4054" i="13"/>
  <c r="AR4054" i="13"/>
  <c r="AP4055" i="13"/>
  <c r="AQ4055" i="13"/>
  <c r="AR4055" i="13"/>
  <c r="AP4056" i="13"/>
  <c r="AQ4056" i="13"/>
  <c r="AR4056" i="13"/>
  <c r="AP4057" i="13"/>
  <c r="AQ4057" i="13"/>
  <c r="AR4057" i="13"/>
  <c r="AP4058" i="13"/>
  <c r="AQ4058" i="13"/>
  <c r="AR4058" i="13"/>
  <c r="AP4059" i="13"/>
  <c r="AQ4059" i="13"/>
  <c r="AR4059" i="13"/>
  <c r="AP4060" i="13"/>
  <c r="AQ4060" i="13"/>
  <c r="AR4060" i="13"/>
  <c r="AP4061" i="13"/>
  <c r="AQ4061" i="13"/>
  <c r="AR4061" i="13"/>
  <c r="AP4062" i="13"/>
  <c r="AQ4062" i="13"/>
  <c r="AR4062" i="13"/>
  <c r="AP4063" i="13"/>
  <c r="AQ4063" i="13"/>
  <c r="AR4063" i="13"/>
  <c r="AP4064" i="13"/>
  <c r="AQ4064" i="13"/>
  <c r="AR4064" i="13"/>
  <c r="AP4065" i="13"/>
  <c r="AQ4065" i="13"/>
  <c r="AR4065" i="13"/>
  <c r="AP4066" i="13"/>
  <c r="AQ4066" i="13"/>
  <c r="AR4066" i="13"/>
  <c r="AP4067" i="13"/>
  <c r="AQ4067" i="13"/>
  <c r="AR4067" i="13"/>
  <c r="AP4068" i="13"/>
  <c r="AQ4068" i="13"/>
  <c r="AR4068" i="13"/>
  <c r="AP4069" i="13"/>
  <c r="AQ4069" i="13"/>
  <c r="AR4069" i="13"/>
  <c r="AP4070" i="13"/>
  <c r="AQ4070" i="13"/>
  <c r="AR4070" i="13"/>
  <c r="AP4071" i="13"/>
  <c r="AQ4071" i="13"/>
  <c r="AR4071" i="13"/>
  <c r="AP4072" i="13"/>
  <c r="AQ4072" i="13"/>
  <c r="AR4072" i="13"/>
  <c r="AP4073" i="13"/>
  <c r="AQ4073" i="13"/>
  <c r="AR4073" i="13"/>
  <c r="AP4074" i="13"/>
  <c r="AQ4074" i="13"/>
  <c r="AR4074" i="13"/>
  <c r="AP4075" i="13"/>
  <c r="AQ4075" i="13"/>
  <c r="AR4075" i="13"/>
  <c r="AP4076" i="13"/>
  <c r="AQ4076" i="13"/>
  <c r="AR4076" i="13"/>
  <c r="AP4077" i="13"/>
  <c r="AQ4077" i="13"/>
  <c r="AR4077" i="13"/>
  <c r="AP4078" i="13"/>
  <c r="AQ4078" i="13"/>
  <c r="AR4078" i="13"/>
  <c r="AP4079" i="13"/>
  <c r="AQ4079" i="13"/>
  <c r="AR4079" i="13"/>
  <c r="AP4080" i="13"/>
  <c r="AQ4080" i="13"/>
  <c r="AR4080" i="13"/>
  <c r="AP4081" i="13"/>
  <c r="AQ4081" i="13"/>
  <c r="AR4081" i="13"/>
  <c r="AP4082" i="13"/>
  <c r="AQ4082" i="13"/>
  <c r="AR4082" i="13"/>
  <c r="AP4083" i="13"/>
  <c r="AQ4083" i="13"/>
  <c r="AR4083" i="13"/>
  <c r="AP4084" i="13"/>
  <c r="AQ4084" i="13"/>
  <c r="AR4084" i="13"/>
  <c r="AP4085" i="13"/>
  <c r="AQ4085" i="13"/>
  <c r="AR4085" i="13"/>
  <c r="AP4086" i="13"/>
  <c r="AQ4086" i="13"/>
  <c r="AR4086" i="13"/>
  <c r="AP4087" i="13"/>
  <c r="AQ4087" i="13"/>
  <c r="AR4087" i="13"/>
  <c r="AP4088" i="13"/>
  <c r="AQ4088" i="13"/>
  <c r="AR4088" i="13"/>
  <c r="AP4089" i="13"/>
  <c r="AQ4089" i="13"/>
  <c r="AR4089" i="13"/>
  <c r="AP4090" i="13"/>
  <c r="AQ4090" i="13"/>
  <c r="AR4090" i="13"/>
  <c r="AP4091" i="13"/>
  <c r="AQ4091" i="13"/>
  <c r="AR4091" i="13"/>
  <c r="AP4092" i="13"/>
  <c r="AQ4092" i="13"/>
  <c r="AR4092" i="13"/>
  <c r="AP4093" i="13"/>
  <c r="AQ4093" i="13"/>
  <c r="AR4093" i="13"/>
  <c r="AP4094" i="13"/>
  <c r="AQ4094" i="13"/>
  <c r="AR4094" i="13"/>
  <c r="AP4095" i="13"/>
  <c r="AQ4095" i="13"/>
  <c r="AR4095" i="13"/>
  <c r="AP4096" i="13"/>
  <c r="AQ4096" i="13"/>
  <c r="AR4096" i="13"/>
  <c r="AP4097" i="13"/>
  <c r="AQ4097" i="13"/>
  <c r="AR4097" i="13"/>
  <c r="AP4098" i="13"/>
  <c r="AQ4098" i="13"/>
  <c r="AR4098" i="13"/>
  <c r="AP4099" i="13"/>
  <c r="AQ4099" i="13"/>
  <c r="AR4099" i="13"/>
  <c r="AP4100" i="13"/>
  <c r="AQ4100" i="13"/>
  <c r="AR4100" i="13"/>
  <c r="AP4101" i="13"/>
  <c r="AQ4101" i="13"/>
  <c r="AR4101" i="13"/>
  <c r="AP4102" i="13"/>
  <c r="AQ4102" i="13"/>
  <c r="AR4102" i="13"/>
  <c r="AP4103" i="13"/>
  <c r="AQ4103" i="13"/>
  <c r="AR4103" i="13"/>
  <c r="AP4104" i="13"/>
  <c r="AQ4104" i="13"/>
  <c r="AR4104" i="13"/>
  <c r="AP4105" i="13"/>
  <c r="AQ4105" i="13"/>
  <c r="AR4105" i="13"/>
  <c r="AP4106" i="13"/>
  <c r="AQ4106" i="13"/>
  <c r="AR4106" i="13"/>
  <c r="AP4107" i="13"/>
  <c r="AQ4107" i="13"/>
  <c r="AR4107" i="13"/>
  <c r="AP4108" i="13"/>
  <c r="AQ4108" i="13"/>
  <c r="AR4108" i="13"/>
  <c r="AP4109" i="13"/>
  <c r="AQ4109" i="13"/>
  <c r="AR4109" i="13"/>
  <c r="AP4110" i="13"/>
  <c r="AQ4110" i="13"/>
  <c r="AR4110" i="13"/>
  <c r="AP4111" i="13"/>
  <c r="AQ4111" i="13"/>
  <c r="AR4111" i="13"/>
  <c r="AP4112" i="13"/>
  <c r="AQ4112" i="13"/>
  <c r="AR4112" i="13"/>
  <c r="AP4113" i="13"/>
  <c r="AQ4113" i="13"/>
  <c r="AR4113" i="13"/>
  <c r="AP4114" i="13"/>
  <c r="AQ4114" i="13"/>
  <c r="AR4114" i="13"/>
  <c r="AP4115" i="13"/>
  <c r="AQ4115" i="13"/>
  <c r="AR4115" i="13"/>
  <c r="AP4116" i="13"/>
  <c r="AQ4116" i="13"/>
  <c r="AR4116" i="13"/>
  <c r="AP4117" i="13"/>
  <c r="AQ4117" i="13"/>
  <c r="AR4117" i="13"/>
  <c r="AP4118" i="13"/>
  <c r="AQ4118" i="13"/>
  <c r="AR4118" i="13"/>
  <c r="AP4119" i="13"/>
  <c r="AQ4119" i="13"/>
  <c r="AR4119" i="13"/>
  <c r="AP4120" i="13"/>
  <c r="AQ4120" i="13"/>
  <c r="AR4120" i="13"/>
  <c r="AP4121" i="13"/>
  <c r="AQ4121" i="13"/>
  <c r="AR4121" i="13"/>
  <c r="AP4122" i="13"/>
  <c r="AQ4122" i="13"/>
  <c r="AR4122" i="13"/>
  <c r="AP4123" i="13"/>
  <c r="AQ4123" i="13"/>
  <c r="AR4123" i="13"/>
  <c r="AP4124" i="13"/>
  <c r="AQ4124" i="13"/>
  <c r="AR4124" i="13"/>
  <c r="AP4125" i="13"/>
  <c r="AQ4125" i="13"/>
  <c r="AR4125" i="13"/>
  <c r="AP4126" i="13"/>
  <c r="AQ4126" i="13"/>
  <c r="AR4126" i="13"/>
  <c r="AP4127" i="13"/>
  <c r="AQ4127" i="13"/>
  <c r="AR4127" i="13"/>
  <c r="AP4128" i="13"/>
  <c r="AQ4128" i="13"/>
  <c r="AR4128" i="13"/>
  <c r="AP4129" i="13"/>
  <c r="AQ4129" i="13"/>
  <c r="AR4129" i="13"/>
  <c r="AP4130" i="13"/>
  <c r="AQ4130" i="13"/>
  <c r="AR4130" i="13"/>
  <c r="AP4131" i="13"/>
  <c r="AQ4131" i="13"/>
  <c r="AR4131" i="13"/>
  <c r="AP4132" i="13"/>
  <c r="AQ4132" i="13"/>
  <c r="AR4132" i="13"/>
  <c r="AP4133" i="13"/>
  <c r="AQ4133" i="13"/>
  <c r="AR4133" i="13"/>
  <c r="AP4134" i="13"/>
  <c r="AQ4134" i="13"/>
  <c r="AR4134" i="13"/>
  <c r="AP4135" i="13"/>
  <c r="AQ4135" i="13"/>
  <c r="AR4135" i="13"/>
  <c r="AP4136" i="13"/>
  <c r="AQ4136" i="13"/>
  <c r="AR4136" i="13"/>
  <c r="AP4137" i="13"/>
  <c r="AQ4137" i="13"/>
  <c r="AR4137" i="13"/>
  <c r="AP4138" i="13"/>
  <c r="AQ4138" i="13"/>
  <c r="AR4138" i="13"/>
  <c r="AP4139" i="13"/>
  <c r="AQ4139" i="13"/>
  <c r="AR4139" i="13"/>
  <c r="AP4140" i="13"/>
  <c r="AQ4140" i="13"/>
  <c r="AR4140" i="13"/>
  <c r="AP4141" i="13"/>
  <c r="AQ4141" i="13"/>
  <c r="AR4141" i="13"/>
  <c r="AP4142" i="13"/>
  <c r="AQ4142" i="13"/>
  <c r="AR4142" i="13"/>
  <c r="AP4143" i="13"/>
  <c r="AQ4143" i="13"/>
  <c r="AR4143" i="13"/>
  <c r="AP4144" i="13"/>
  <c r="AQ4144" i="13"/>
  <c r="AR4144" i="13"/>
  <c r="AP4145" i="13"/>
  <c r="AQ4145" i="13"/>
  <c r="AR4145" i="13"/>
  <c r="AP4146" i="13"/>
  <c r="AQ4146" i="13"/>
  <c r="AR4146" i="13"/>
  <c r="AP4147" i="13"/>
  <c r="AQ4147" i="13"/>
  <c r="AR4147" i="13"/>
  <c r="AP4148" i="13"/>
  <c r="AQ4148" i="13"/>
  <c r="AR4148" i="13"/>
  <c r="AP4149" i="13"/>
  <c r="AQ4149" i="13"/>
  <c r="AR4149" i="13"/>
  <c r="AP4150" i="13"/>
  <c r="AQ4150" i="13"/>
  <c r="AR4150" i="13"/>
  <c r="AP4151" i="13"/>
  <c r="AQ4151" i="13"/>
  <c r="AR4151" i="13"/>
  <c r="AP4152" i="13"/>
  <c r="AQ4152" i="13"/>
  <c r="AR4152" i="13"/>
  <c r="AP4153" i="13"/>
  <c r="AQ4153" i="13"/>
  <c r="AR4153" i="13"/>
  <c r="AP4154" i="13"/>
  <c r="AQ4154" i="13"/>
  <c r="AR4154" i="13"/>
  <c r="AP4155" i="13"/>
  <c r="AQ4155" i="13"/>
  <c r="AR4155" i="13"/>
  <c r="AP4156" i="13"/>
  <c r="AQ4156" i="13"/>
  <c r="AR4156" i="13"/>
  <c r="AP4157" i="13"/>
  <c r="AQ4157" i="13"/>
  <c r="AR4157" i="13"/>
  <c r="AP4158" i="13"/>
  <c r="AQ4158" i="13"/>
  <c r="AR4158" i="13"/>
  <c r="AP4159" i="13"/>
  <c r="AQ4159" i="13"/>
  <c r="AR4159" i="13"/>
  <c r="AP4160" i="13"/>
  <c r="AQ4160" i="13"/>
  <c r="AR4160" i="13"/>
  <c r="AP4161" i="13"/>
  <c r="AQ4161" i="13"/>
  <c r="AR4161" i="13"/>
  <c r="AP4162" i="13"/>
  <c r="AQ4162" i="13"/>
  <c r="AR4162" i="13"/>
  <c r="AP4163" i="13"/>
  <c r="AQ4163" i="13"/>
  <c r="AR4163" i="13"/>
  <c r="AP4164" i="13"/>
  <c r="AQ4164" i="13"/>
  <c r="AR4164" i="13"/>
  <c r="AP4165" i="13"/>
  <c r="AQ4165" i="13"/>
  <c r="AR4165" i="13"/>
  <c r="AP4166" i="13"/>
  <c r="AQ4166" i="13"/>
  <c r="AR4166" i="13"/>
  <c r="AP4167" i="13"/>
  <c r="AQ4167" i="13"/>
  <c r="AR4167" i="13"/>
  <c r="AP4168" i="13"/>
  <c r="AQ4168" i="13"/>
  <c r="AR4168" i="13"/>
  <c r="AP4169" i="13"/>
  <c r="AQ4169" i="13"/>
  <c r="AR4169" i="13"/>
  <c r="AR3" i="13"/>
  <c r="AQ3" i="13"/>
  <c r="AP3" i="13"/>
  <c r="C28" i="21"/>
  <c r="I3" i="21"/>
  <c r="G3" i="21"/>
  <c r="I4" i="21"/>
  <c r="G4" i="21"/>
  <c r="I5" i="21"/>
  <c r="G5" i="21"/>
  <c r="I6" i="21"/>
  <c r="G6" i="21"/>
  <c r="I7" i="21"/>
  <c r="G7" i="21"/>
  <c r="I8" i="21"/>
  <c r="G8" i="21"/>
  <c r="I9" i="21"/>
  <c r="G9" i="21"/>
  <c r="I10" i="21"/>
  <c r="G10" i="21"/>
  <c r="I11" i="21"/>
  <c r="G11" i="21"/>
  <c r="I12" i="21"/>
  <c r="J12" i="21"/>
  <c r="N12" i="21"/>
  <c r="L12" i="21"/>
  <c r="K12" i="21"/>
  <c r="M12" i="21"/>
  <c r="O12" i="21"/>
  <c r="P12" i="21"/>
  <c r="G12" i="21"/>
  <c r="I13" i="21"/>
  <c r="J13" i="21"/>
  <c r="N13" i="21"/>
  <c r="L13" i="21"/>
  <c r="K13" i="21"/>
  <c r="M13" i="21"/>
  <c r="O13" i="21"/>
  <c r="P13" i="21"/>
  <c r="G13" i="21"/>
  <c r="I14" i="21"/>
  <c r="J14" i="21"/>
  <c r="N14" i="21"/>
  <c r="L14" i="21"/>
  <c r="K14" i="21"/>
  <c r="M14" i="21"/>
  <c r="O14" i="21"/>
  <c r="P14" i="21"/>
  <c r="G14" i="21"/>
  <c r="I15" i="21"/>
  <c r="J15" i="21"/>
  <c r="N15" i="21"/>
  <c r="L15" i="21"/>
  <c r="K15" i="21"/>
  <c r="M15" i="21"/>
  <c r="O15" i="21"/>
  <c r="P15" i="21"/>
  <c r="G15" i="21"/>
  <c r="I16" i="21"/>
  <c r="J16" i="21"/>
  <c r="N16" i="21"/>
  <c r="L16" i="21"/>
  <c r="K16" i="21"/>
  <c r="M16" i="21"/>
  <c r="O16" i="21"/>
  <c r="P16" i="21"/>
  <c r="G16" i="21"/>
  <c r="I17" i="21"/>
  <c r="J17" i="21"/>
  <c r="N17" i="21"/>
  <c r="L17" i="21"/>
  <c r="K17" i="21"/>
  <c r="M17" i="21"/>
  <c r="O17" i="21"/>
  <c r="P17" i="21"/>
  <c r="G17" i="21"/>
  <c r="I18" i="21"/>
  <c r="J18" i="21"/>
  <c r="N18" i="21"/>
  <c r="L18" i="21"/>
  <c r="K18" i="21"/>
  <c r="M18" i="21"/>
  <c r="O18" i="21"/>
  <c r="P18" i="21"/>
  <c r="G18" i="21"/>
  <c r="I19" i="21"/>
  <c r="J19" i="21"/>
  <c r="N19" i="21"/>
  <c r="L19" i="21"/>
  <c r="K19" i="21"/>
  <c r="M19" i="21"/>
  <c r="O19" i="21"/>
  <c r="P19" i="21"/>
  <c r="G19" i="21"/>
  <c r="I20" i="21"/>
  <c r="J20" i="21"/>
  <c r="N20" i="21"/>
  <c r="L20" i="21"/>
  <c r="K20" i="21"/>
  <c r="M20" i="21"/>
  <c r="O20" i="21"/>
  <c r="P20" i="21"/>
  <c r="G20" i="21"/>
  <c r="I21" i="21"/>
  <c r="J21" i="21"/>
  <c r="N21" i="21"/>
  <c r="L21" i="21"/>
  <c r="K21" i="21"/>
  <c r="M21" i="21"/>
  <c r="O21" i="21"/>
  <c r="P21" i="21"/>
  <c r="G21" i="21"/>
  <c r="I22" i="21"/>
  <c r="J22" i="21"/>
  <c r="N22" i="21"/>
  <c r="L22" i="21"/>
  <c r="K22" i="21"/>
  <c r="M22" i="21"/>
  <c r="O22" i="21"/>
  <c r="P22" i="21"/>
  <c r="G22" i="21"/>
  <c r="I23" i="21"/>
  <c r="J23" i="21"/>
  <c r="N23" i="21"/>
  <c r="L23" i="21"/>
  <c r="K23" i="21"/>
  <c r="M23" i="21"/>
  <c r="O23" i="21"/>
  <c r="P23" i="21"/>
  <c r="G23" i="21"/>
  <c r="I24" i="21"/>
  <c r="J24" i="21"/>
  <c r="N24" i="21"/>
  <c r="L24" i="21"/>
  <c r="K24" i="21"/>
  <c r="M24" i="21"/>
  <c r="O24" i="21"/>
  <c r="P24" i="21"/>
  <c r="G24" i="21"/>
  <c r="I25" i="21"/>
  <c r="J25" i="21"/>
  <c r="N25" i="21"/>
  <c r="L25" i="21"/>
  <c r="K25" i="21"/>
  <c r="M25" i="21"/>
  <c r="O25" i="21"/>
  <c r="P25" i="21"/>
  <c r="G25" i="21"/>
  <c r="I26" i="21"/>
  <c r="J26" i="21"/>
  <c r="N26" i="21"/>
  <c r="L26" i="21"/>
  <c r="K26" i="21"/>
  <c r="M26" i="21"/>
  <c r="O26" i="21"/>
  <c r="P26" i="21"/>
  <c r="G26" i="21"/>
  <c r="I27" i="21"/>
  <c r="J27" i="21"/>
  <c r="N27" i="21"/>
  <c r="L27" i="21"/>
  <c r="K27" i="21"/>
  <c r="M27" i="21"/>
  <c r="O27" i="21"/>
  <c r="P27" i="21"/>
  <c r="G27" i="21"/>
  <c r="I28" i="21"/>
  <c r="J28" i="21"/>
  <c r="N28" i="21"/>
  <c r="L28" i="21"/>
  <c r="K28" i="21"/>
  <c r="M28" i="21"/>
  <c r="O28" i="21"/>
  <c r="P28" i="21"/>
  <c r="G28" i="21"/>
  <c r="I29" i="21"/>
  <c r="J29" i="21"/>
  <c r="N29" i="21"/>
  <c r="L29" i="21"/>
  <c r="K29" i="21"/>
  <c r="M29" i="21"/>
  <c r="O29" i="21"/>
  <c r="P29" i="21"/>
  <c r="G29" i="21"/>
  <c r="I30" i="21"/>
  <c r="J30" i="21"/>
  <c r="N30" i="21"/>
  <c r="L30" i="21"/>
  <c r="K30" i="21"/>
  <c r="M30" i="21"/>
  <c r="O30" i="21"/>
  <c r="P30" i="21"/>
  <c r="G30" i="21"/>
  <c r="I31" i="21"/>
  <c r="J31" i="21"/>
  <c r="N31" i="21"/>
  <c r="L31" i="21"/>
  <c r="K31" i="21"/>
  <c r="M31" i="21"/>
  <c r="O31" i="21"/>
  <c r="P31" i="21"/>
  <c r="G31" i="21"/>
  <c r="I32" i="21"/>
  <c r="J32" i="21"/>
  <c r="N32" i="21"/>
  <c r="L32" i="21"/>
  <c r="K32" i="21"/>
  <c r="M32" i="21"/>
  <c r="O32" i="21"/>
  <c r="P32" i="21"/>
  <c r="G32" i="21"/>
  <c r="I33" i="21"/>
  <c r="J33" i="21"/>
  <c r="N33" i="21"/>
  <c r="L33" i="21"/>
  <c r="K33" i="21"/>
  <c r="M33" i="21"/>
  <c r="O33" i="21"/>
  <c r="P33" i="21"/>
  <c r="G33" i="21"/>
  <c r="I34" i="21"/>
  <c r="J34" i="21"/>
  <c r="N34" i="21"/>
  <c r="L34" i="21"/>
  <c r="K34" i="21"/>
  <c r="M34" i="21"/>
  <c r="O34" i="21"/>
  <c r="P34" i="21"/>
  <c r="G34" i="21"/>
  <c r="I35" i="21"/>
  <c r="J35" i="21"/>
  <c r="N35" i="21"/>
  <c r="L35" i="21"/>
  <c r="K35" i="21"/>
  <c r="M35" i="21"/>
  <c r="O35" i="21"/>
  <c r="P35" i="21"/>
  <c r="G35" i="21"/>
  <c r="I36" i="21"/>
  <c r="J36" i="21"/>
  <c r="N36" i="21"/>
  <c r="L36" i="21"/>
  <c r="K36" i="21"/>
  <c r="M36" i="21"/>
  <c r="O36" i="21"/>
  <c r="P36" i="21"/>
  <c r="G36" i="21"/>
  <c r="I37" i="21"/>
  <c r="J37" i="21"/>
  <c r="N37" i="21"/>
  <c r="L37" i="21"/>
  <c r="K37" i="21"/>
  <c r="M37" i="21"/>
  <c r="O37" i="21"/>
  <c r="P37" i="21"/>
  <c r="G37" i="21"/>
  <c r="I38" i="21"/>
  <c r="J38" i="21"/>
  <c r="N38" i="21"/>
  <c r="L38" i="21"/>
  <c r="K38" i="21"/>
  <c r="M38" i="21"/>
  <c r="O38" i="21"/>
  <c r="P38" i="21"/>
  <c r="G38" i="21"/>
  <c r="I39" i="21"/>
  <c r="J39" i="21"/>
  <c r="N39" i="21"/>
  <c r="L39" i="21"/>
  <c r="K39" i="21"/>
  <c r="M39" i="21"/>
  <c r="O39" i="21"/>
  <c r="P39" i="21"/>
  <c r="G39" i="21"/>
  <c r="I40" i="21"/>
  <c r="J40" i="21"/>
  <c r="N40" i="21"/>
  <c r="L40" i="21"/>
  <c r="K40" i="21"/>
  <c r="M40" i="21"/>
  <c r="O40" i="21"/>
  <c r="P40" i="21"/>
  <c r="G40" i="21"/>
  <c r="I41" i="21"/>
  <c r="J41" i="21"/>
  <c r="N41" i="21"/>
  <c r="L41" i="21"/>
  <c r="K41" i="21"/>
  <c r="M41" i="21"/>
  <c r="O41" i="21"/>
  <c r="P41" i="21"/>
  <c r="G41" i="21"/>
  <c r="I42" i="21"/>
  <c r="J42" i="21"/>
  <c r="N42" i="21"/>
  <c r="L42" i="21"/>
  <c r="K42" i="21"/>
  <c r="M42" i="21"/>
  <c r="O42" i="21"/>
  <c r="P42" i="21"/>
  <c r="G42" i="21"/>
  <c r="I43" i="21"/>
  <c r="J43" i="21"/>
  <c r="N43" i="21"/>
  <c r="L43" i="21"/>
  <c r="K43" i="21"/>
  <c r="M43" i="21"/>
  <c r="O43" i="21"/>
  <c r="P43" i="21"/>
  <c r="G43" i="21"/>
  <c r="I44" i="21"/>
  <c r="J44" i="21"/>
  <c r="N44" i="21"/>
  <c r="L44" i="21"/>
  <c r="K44" i="21"/>
  <c r="M44" i="21"/>
  <c r="O44" i="21"/>
  <c r="P44" i="21"/>
  <c r="G44" i="21"/>
  <c r="I45" i="21"/>
  <c r="J45" i="21"/>
  <c r="N45" i="21"/>
  <c r="L45" i="21"/>
  <c r="K45" i="21"/>
  <c r="M45" i="21"/>
  <c r="O45" i="21"/>
  <c r="P45" i="21"/>
  <c r="G45" i="21"/>
  <c r="I46" i="21"/>
  <c r="J46" i="21"/>
  <c r="N46" i="21"/>
  <c r="L46" i="21"/>
  <c r="K46" i="21"/>
  <c r="M46" i="21"/>
  <c r="O46" i="21"/>
  <c r="P46" i="21"/>
  <c r="G46" i="21"/>
  <c r="I47" i="21"/>
  <c r="J47" i="21"/>
  <c r="N47" i="21"/>
  <c r="L47" i="21"/>
  <c r="K47" i="21"/>
  <c r="M47" i="21"/>
  <c r="O47" i="21"/>
  <c r="P47" i="21"/>
  <c r="G47" i="21"/>
  <c r="I48" i="21"/>
  <c r="J48" i="21"/>
  <c r="N48" i="21"/>
  <c r="L48" i="21"/>
  <c r="K48" i="21"/>
  <c r="M48" i="21"/>
  <c r="O48" i="21"/>
  <c r="P48" i="21"/>
  <c r="G48" i="21"/>
  <c r="I49" i="21"/>
  <c r="J49" i="21"/>
  <c r="N49" i="21"/>
  <c r="L49" i="21"/>
  <c r="K49" i="21"/>
  <c r="M49" i="21"/>
  <c r="O49" i="21"/>
  <c r="P49" i="21"/>
  <c r="G49" i="21"/>
  <c r="I50" i="21"/>
  <c r="J50" i="21"/>
  <c r="N50" i="21"/>
  <c r="L50" i="21"/>
  <c r="K50" i="21"/>
  <c r="M50" i="21"/>
  <c r="O50" i="21"/>
  <c r="P50" i="21"/>
  <c r="G50" i="21"/>
  <c r="I51" i="21"/>
  <c r="J51" i="21"/>
  <c r="N51" i="21"/>
  <c r="L51" i="21"/>
  <c r="K51" i="21"/>
  <c r="M51" i="21"/>
  <c r="O51" i="21"/>
  <c r="P51" i="21"/>
  <c r="G51" i="21"/>
  <c r="I52" i="21"/>
  <c r="J52" i="21"/>
  <c r="N52" i="21"/>
  <c r="L52" i="21"/>
  <c r="K52" i="21"/>
  <c r="M52" i="21"/>
  <c r="O52" i="21"/>
  <c r="P52" i="21"/>
  <c r="G52" i="21"/>
  <c r="I53" i="21"/>
  <c r="J53" i="21"/>
  <c r="N53" i="21"/>
  <c r="L53" i="21"/>
  <c r="K53" i="21"/>
  <c r="M53" i="21"/>
  <c r="O53" i="21"/>
  <c r="P53" i="21"/>
  <c r="G53" i="21"/>
  <c r="I54" i="21"/>
  <c r="J54" i="21"/>
  <c r="N54" i="21"/>
  <c r="L54" i="21"/>
  <c r="K54" i="21"/>
  <c r="M54" i="21"/>
  <c r="O54" i="21"/>
  <c r="P54" i="21"/>
  <c r="G54" i="21"/>
  <c r="I55" i="21"/>
  <c r="J55" i="21"/>
  <c r="N55" i="21"/>
  <c r="L55" i="21"/>
  <c r="K55" i="21"/>
  <c r="M55" i="21"/>
  <c r="O55" i="21"/>
  <c r="P55" i="21"/>
  <c r="G55" i="21"/>
  <c r="I56" i="21"/>
  <c r="J56" i="21"/>
  <c r="N56" i="21"/>
  <c r="L56" i="21"/>
  <c r="K56" i="21"/>
  <c r="M56" i="21"/>
  <c r="O56" i="21"/>
  <c r="P56" i="21"/>
  <c r="G56" i="21"/>
  <c r="I57" i="21"/>
  <c r="J57" i="21"/>
  <c r="N57" i="21"/>
  <c r="L57" i="21"/>
  <c r="K57" i="21"/>
  <c r="M57" i="21"/>
  <c r="O57" i="21"/>
  <c r="P57" i="21"/>
  <c r="G57" i="21"/>
  <c r="I58" i="21"/>
  <c r="J58" i="21"/>
  <c r="N58" i="21"/>
  <c r="L58" i="21"/>
  <c r="K58" i="21"/>
  <c r="M58" i="21"/>
  <c r="O58" i="21"/>
  <c r="P58" i="21"/>
  <c r="G58" i="21"/>
  <c r="I59" i="21"/>
  <c r="J59" i="21"/>
  <c r="N59" i="21"/>
  <c r="L59" i="21"/>
  <c r="K59" i="21"/>
  <c r="M59" i="21"/>
  <c r="O59" i="21"/>
  <c r="P59" i="21"/>
  <c r="G59" i="21"/>
  <c r="I60" i="21"/>
  <c r="J60" i="21"/>
  <c r="N60" i="21"/>
  <c r="L60" i="21"/>
  <c r="K60" i="21"/>
  <c r="M60" i="21"/>
  <c r="O60" i="21"/>
  <c r="P60" i="21"/>
  <c r="G60" i="21"/>
  <c r="I61" i="21"/>
  <c r="J61" i="21"/>
  <c r="N61" i="21"/>
  <c r="L61" i="21"/>
  <c r="K61" i="21"/>
  <c r="M61" i="21"/>
  <c r="O61" i="21"/>
  <c r="P61" i="21"/>
  <c r="G61" i="21"/>
  <c r="I62" i="21"/>
  <c r="J62" i="21"/>
  <c r="N62" i="21"/>
  <c r="L62" i="21"/>
  <c r="K62" i="21"/>
  <c r="M62" i="21"/>
  <c r="O62" i="21"/>
  <c r="P62" i="21"/>
  <c r="G62" i="21"/>
  <c r="I63" i="21"/>
  <c r="J63" i="21"/>
  <c r="N63" i="21"/>
  <c r="L63" i="21"/>
  <c r="K63" i="21"/>
  <c r="M63" i="21"/>
  <c r="O63" i="21"/>
  <c r="P63" i="21"/>
  <c r="G63" i="21"/>
  <c r="I64" i="21"/>
  <c r="J64" i="21"/>
  <c r="N64" i="21"/>
  <c r="L64" i="21"/>
  <c r="K64" i="21"/>
  <c r="M64" i="21"/>
  <c r="O64" i="21"/>
  <c r="P64" i="21"/>
  <c r="G64" i="21"/>
  <c r="I65" i="21"/>
  <c r="J65" i="21"/>
  <c r="N65" i="21"/>
  <c r="L65" i="21"/>
  <c r="K65" i="21"/>
  <c r="M65" i="21"/>
  <c r="O65" i="21"/>
  <c r="P65" i="21"/>
  <c r="G65" i="21"/>
  <c r="I66" i="21"/>
  <c r="J66" i="21"/>
  <c r="N66" i="21"/>
  <c r="L66" i="21"/>
  <c r="K66" i="21"/>
  <c r="M66" i="21"/>
  <c r="O66" i="21"/>
  <c r="P66" i="21"/>
  <c r="G66" i="21"/>
  <c r="I67" i="21"/>
  <c r="J67" i="21"/>
  <c r="N67" i="21"/>
  <c r="L67" i="21"/>
  <c r="K67" i="21"/>
  <c r="M67" i="21"/>
  <c r="O67" i="21"/>
  <c r="P67" i="21"/>
  <c r="G67" i="21"/>
  <c r="I68" i="21"/>
  <c r="J68" i="21"/>
  <c r="N68" i="21"/>
  <c r="L68" i="21"/>
  <c r="K68" i="21"/>
  <c r="M68" i="21"/>
  <c r="O68" i="21"/>
  <c r="P68" i="21"/>
  <c r="G68" i="21"/>
  <c r="I69" i="21"/>
  <c r="J69" i="21"/>
  <c r="N69" i="21"/>
  <c r="L69" i="21"/>
  <c r="K69" i="21"/>
  <c r="M69" i="21"/>
  <c r="O69" i="21"/>
  <c r="P69" i="21"/>
  <c r="G69" i="21"/>
  <c r="I70" i="21"/>
  <c r="J70" i="21"/>
  <c r="N70" i="21"/>
  <c r="L70" i="21"/>
  <c r="K70" i="21"/>
  <c r="M70" i="21"/>
  <c r="O70" i="21"/>
  <c r="P70" i="21"/>
  <c r="G70" i="21"/>
  <c r="I71" i="21"/>
  <c r="J71" i="21"/>
  <c r="N71" i="21"/>
  <c r="L71" i="21"/>
  <c r="K71" i="21"/>
  <c r="M71" i="21"/>
  <c r="O71" i="21"/>
  <c r="P71" i="21"/>
  <c r="G71" i="21"/>
  <c r="I72" i="21"/>
  <c r="J72" i="21"/>
  <c r="N72" i="21"/>
  <c r="L72" i="21"/>
  <c r="K72" i="21"/>
  <c r="M72" i="21"/>
  <c r="O72" i="21"/>
  <c r="P72" i="21"/>
  <c r="G72" i="21"/>
  <c r="I73" i="21"/>
  <c r="J73" i="21"/>
  <c r="N73" i="21"/>
  <c r="L73" i="21"/>
  <c r="K73" i="21"/>
  <c r="M73" i="21"/>
  <c r="O73" i="21"/>
  <c r="P73" i="21"/>
  <c r="G73" i="21"/>
  <c r="I74" i="21"/>
  <c r="J74" i="21"/>
  <c r="N74" i="21"/>
  <c r="L74" i="21"/>
  <c r="K74" i="21"/>
  <c r="M74" i="21"/>
  <c r="O74" i="21"/>
  <c r="P74" i="21"/>
  <c r="G74" i="21"/>
  <c r="I75" i="21"/>
  <c r="J75" i="21"/>
  <c r="N75" i="21"/>
  <c r="L75" i="21"/>
  <c r="K75" i="21"/>
  <c r="M75" i="21"/>
  <c r="O75" i="21"/>
  <c r="P75" i="21"/>
  <c r="G75" i="21"/>
  <c r="I76" i="21"/>
  <c r="J76" i="21"/>
  <c r="N76" i="21"/>
  <c r="L76" i="21"/>
  <c r="K76" i="21"/>
  <c r="M76" i="21"/>
  <c r="O76" i="21"/>
  <c r="P76" i="21"/>
  <c r="G76" i="21"/>
  <c r="I77" i="21"/>
  <c r="J77" i="21"/>
  <c r="N77" i="21"/>
  <c r="L77" i="21"/>
  <c r="K77" i="21"/>
  <c r="M77" i="21"/>
  <c r="O77" i="21"/>
  <c r="P77" i="21"/>
  <c r="G77" i="21"/>
  <c r="I78" i="21"/>
  <c r="J78" i="21"/>
  <c r="N78" i="21"/>
  <c r="L78" i="21"/>
  <c r="K78" i="21"/>
  <c r="M78" i="21"/>
  <c r="O78" i="21"/>
  <c r="P78" i="21"/>
  <c r="G78" i="21"/>
  <c r="I79" i="21"/>
  <c r="J79" i="21"/>
  <c r="N79" i="21"/>
  <c r="L79" i="21"/>
  <c r="K79" i="21"/>
  <c r="M79" i="21"/>
  <c r="O79" i="21"/>
  <c r="P79" i="21"/>
  <c r="G79" i="21"/>
  <c r="I80" i="21"/>
  <c r="J80" i="21"/>
  <c r="N80" i="21"/>
  <c r="L80" i="21"/>
  <c r="K80" i="21"/>
  <c r="M80" i="21"/>
  <c r="O80" i="21"/>
  <c r="P80" i="21"/>
  <c r="G80" i="21"/>
  <c r="I81" i="21"/>
  <c r="J81" i="21"/>
  <c r="N81" i="21"/>
  <c r="L81" i="21"/>
  <c r="K81" i="21"/>
  <c r="M81" i="21"/>
  <c r="O81" i="21"/>
  <c r="P81" i="21"/>
  <c r="G81" i="21"/>
  <c r="I82" i="21"/>
  <c r="J82" i="21"/>
  <c r="N82" i="21"/>
  <c r="L82" i="21"/>
  <c r="K82" i="21"/>
  <c r="M82" i="21"/>
  <c r="O82" i="21"/>
  <c r="P82" i="21"/>
  <c r="G82" i="21"/>
  <c r="I83" i="21"/>
  <c r="J83" i="21"/>
  <c r="N83" i="21"/>
  <c r="L83" i="21"/>
  <c r="K83" i="21"/>
  <c r="M83" i="21"/>
  <c r="O83" i="21"/>
  <c r="P83" i="21"/>
  <c r="G83" i="21"/>
  <c r="I84" i="21"/>
  <c r="J84" i="21"/>
  <c r="N84" i="21"/>
  <c r="L84" i="21"/>
  <c r="K84" i="21"/>
  <c r="M84" i="21"/>
  <c r="O84" i="21"/>
  <c r="P84" i="21"/>
  <c r="G84" i="21"/>
  <c r="I85" i="21"/>
  <c r="J85" i="21"/>
  <c r="N85" i="21"/>
  <c r="L85" i="21"/>
  <c r="K85" i="21"/>
  <c r="M85" i="21"/>
  <c r="O85" i="21"/>
  <c r="P85" i="21"/>
  <c r="G85" i="21"/>
  <c r="I86" i="21"/>
  <c r="J86" i="21"/>
  <c r="N86" i="21"/>
  <c r="L86" i="21"/>
  <c r="K86" i="21"/>
  <c r="M86" i="21"/>
  <c r="O86" i="21"/>
  <c r="P86" i="21"/>
  <c r="G86" i="21"/>
  <c r="I87" i="21"/>
  <c r="J87" i="21"/>
  <c r="N87" i="21"/>
  <c r="L87" i="21"/>
  <c r="K87" i="21"/>
  <c r="M87" i="21"/>
  <c r="O87" i="21"/>
  <c r="P87" i="21"/>
  <c r="G87" i="21"/>
  <c r="I88" i="21"/>
  <c r="J88" i="21"/>
  <c r="N88" i="21"/>
  <c r="L88" i="21"/>
  <c r="K88" i="21"/>
  <c r="M88" i="21"/>
  <c r="O88" i="21"/>
  <c r="P88" i="21"/>
  <c r="G88" i="21"/>
  <c r="I89" i="21"/>
  <c r="J89" i="21"/>
  <c r="N89" i="21"/>
  <c r="L89" i="21"/>
  <c r="K89" i="21"/>
  <c r="M89" i="21"/>
  <c r="O89" i="21"/>
  <c r="P89" i="21"/>
  <c r="G89" i="21"/>
  <c r="I90" i="21"/>
  <c r="J90" i="21"/>
  <c r="N90" i="21"/>
  <c r="L90" i="21"/>
  <c r="K90" i="21"/>
  <c r="M90" i="21"/>
  <c r="O90" i="21"/>
  <c r="P90" i="21"/>
  <c r="G90" i="21"/>
  <c r="I91" i="21"/>
  <c r="J91" i="21"/>
  <c r="N91" i="21"/>
  <c r="L91" i="21"/>
  <c r="K91" i="21"/>
  <c r="M91" i="21"/>
  <c r="O91" i="21"/>
  <c r="P91" i="21"/>
  <c r="G91" i="21"/>
  <c r="I92" i="21"/>
  <c r="J92" i="21"/>
  <c r="N92" i="21"/>
  <c r="L92" i="21"/>
  <c r="K92" i="21"/>
  <c r="M92" i="21"/>
  <c r="O92" i="21"/>
  <c r="P92" i="21"/>
  <c r="G92" i="21"/>
  <c r="I93" i="21"/>
  <c r="J93" i="21"/>
  <c r="N93" i="21"/>
  <c r="L93" i="21"/>
  <c r="K93" i="21"/>
  <c r="M93" i="21"/>
  <c r="O93" i="21"/>
  <c r="P93" i="21"/>
  <c r="G93" i="21"/>
  <c r="I94" i="21"/>
  <c r="J94" i="21"/>
  <c r="N94" i="21"/>
  <c r="L94" i="21"/>
  <c r="K94" i="21"/>
  <c r="M94" i="21"/>
  <c r="O94" i="21"/>
  <c r="P94" i="21"/>
  <c r="G94" i="21"/>
  <c r="I95" i="21"/>
  <c r="J95" i="21"/>
  <c r="N95" i="21"/>
  <c r="L95" i="21"/>
  <c r="K95" i="21"/>
  <c r="M95" i="21"/>
  <c r="O95" i="21"/>
  <c r="P95" i="21"/>
  <c r="G95" i="21"/>
  <c r="I96" i="21"/>
  <c r="J96" i="21"/>
  <c r="N96" i="21"/>
  <c r="L96" i="21"/>
  <c r="K96" i="21"/>
  <c r="M96" i="21"/>
  <c r="O96" i="21"/>
  <c r="P96" i="21"/>
  <c r="G96" i="21"/>
  <c r="I97" i="21"/>
  <c r="J97" i="21"/>
  <c r="N97" i="21"/>
  <c r="L97" i="21"/>
  <c r="K97" i="21"/>
  <c r="M97" i="21"/>
  <c r="O97" i="21"/>
  <c r="P97" i="21"/>
  <c r="G97" i="21"/>
  <c r="I98" i="21"/>
  <c r="J98" i="21"/>
  <c r="N98" i="21"/>
  <c r="L98" i="21"/>
  <c r="K98" i="21"/>
  <c r="M98" i="21"/>
  <c r="O98" i="21"/>
  <c r="P98" i="21"/>
  <c r="G98" i="21"/>
  <c r="I99" i="21"/>
  <c r="J99" i="21"/>
  <c r="N99" i="21"/>
  <c r="L99" i="21"/>
  <c r="K99" i="21"/>
  <c r="M99" i="21"/>
  <c r="O99" i="21"/>
  <c r="P99" i="21"/>
  <c r="G99" i="21"/>
  <c r="I100" i="21"/>
  <c r="J100" i="21"/>
  <c r="N100" i="21"/>
  <c r="L100" i="21"/>
  <c r="K100" i="21"/>
  <c r="M100" i="21"/>
  <c r="O100" i="21"/>
  <c r="P100" i="21"/>
  <c r="G100" i="21"/>
  <c r="I101" i="21"/>
  <c r="J101" i="21"/>
  <c r="N101" i="21"/>
  <c r="L101" i="21"/>
  <c r="K101" i="21"/>
  <c r="M101" i="21"/>
  <c r="O101" i="21"/>
  <c r="P101" i="21"/>
  <c r="G101" i="21"/>
  <c r="I102" i="21"/>
  <c r="J102" i="21"/>
  <c r="N102" i="21"/>
  <c r="L102" i="21"/>
  <c r="K102" i="21"/>
  <c r="M102" i="21"/>
  <c r="O102" i="21"/>
  <c r="P102" i="21"/>
  <c r="G102" i="21"/>
  <c r="I103" i="21"/>
  <c r="J103" i="21"/>
  <c r="N103" i="21"/>
  <c r="L103" i="21"/>
  <c r="K103" i="21"/>
  <c r="M103" i="21"/>
  <c r="O103" i="21"/>
  <c r="P103" i="21"/>
  <c r="G103" i="21"/>
  <c r="I104" i="21"/>
  <c r="J104" i="21"/>
  <c r="N104" i="21"/>
  <c r="L104" i="21"/>
  <c r="K104" i="21"/>
  <c r="M104" i="21"/>
  <c r="O104" i="21"/>
  <c r="P104" i="21"/>
  <c r="G104" i="21"/>
  <c r="I105" i="21"/>
  <c r="J105" i="21"/>
  <c r="N105" i="21"/>
  <c r="L105" i="21"/>
  <c r="K105" i="21"/>
  <c r="M105" i="21"/>
  <c r="O105" i="21"/>
  <c r="P105" i="21"/>
  <c r="G105" i="21"/>
  <c r="I106" i="21"/>
  <c r="J106" i="21"/>
  <c r="N106" i="21"/>
  <c r="L106" i="21"/>
  <c r="K106" i="21"/>
  <c r="M106" i="21"/>
  <c r="O106" i="21"/>
  <c r="P106" i="21"/>
  <c r="G106" i="21"/>
  <c r="I107" i="21"/>
  <c r="J107" i="21"/>
  <c r="N107" i="21"/>
  <c r="L107" i="21"/>
  <c r="K107" i="21"/>
  <c r="M107" i="21"/>
  <c r="O107" i="21"/>
  <c r="P107" i="21"/>
  <c r="G107" i="21"/>
  <c r="I108" i="21"/>
  <c r="J108" i="21"/>
  <c r="N108" i="21"/>
  <c r="L108" i="21"/>
  <c r="K108" i="21"/>
  <c r="M108" i="21"/>
  <c r="O108" i="21"/>
  <c r="P108" i="21"/>
  <c r="G108" i="21"/>
  <c r="I109" i="21"/>
  <c r="J109" i="21"/>
  <c r="N109" i="21"/>
  <c r="L109" i="21"/>
  <c r="K109" i="21"/>
  <c r="M109" i="21"/>
  <c r="O109" i="21"/>
  <c r="P109" i="21"/>
  <c r="G109" i="21"/>
  <c r="I110" i="21"/>
  <c r="J110" i="21"/>
  <c r="N110" i="21"/>
  <c r="L110" i="21"/>
  <c r="K110" i="21"/>
  <c r="M110" i="21"/>
  <c r="O110" i="21"/>
  <c r="P110" i="21"/>
  <c r="G110" i="21"/>
  <c r="I111" i="21"/>
  <c r="J111" i="21"/>
  <c r="N111" i="21"/>
  <c r="L111" i="21"/>
  <c r="K111" i="21"/>
  <c r="M111" i="21"/>
  <c r="O111" i="21"/>
  <c r="P111" i="21"/>
  <c r="G111" i="21"/>
  <c r="I112" i="21"/>
  <c r="J112" i="21"/>
  <c r="N112" i="21"/>
  <c r="L112" i="21"/>
  <c r="K112" i="21"/>
  <c r="M112" i="21"/>
  <c r="O112" i="21"/>
  <c r="P112" i="21"/>
  <c r="G112" i="21"/>
  <c r="I113" i="21"/>
  <c r="J113" i="21"/>
  <c r="N113" i="21"/>
  <c r="L113" i="21"/>
  <c r="K113" i="21"/>
  <c r="M113" i="21"/>
  <c r="O113" i="21"/>
  <c r="P113" i="21"/>
  <c r="G113" i="21"/>
  <c r="I114" i="21"/>
  <c r="J114" i="21"/>
  <c r="N114" i="21"/>
  <c r="L114" i="21"/>
  <c r="K114" i="21"/>
  <c r="M114" i="21"/>
  <c r="O114" i="21"/>
  <c r="P114" i="21"/>
  <c r="G114" i="21"/>
  <c r="I115" i="21"/>
  <c r="J115" i="21"/>
  <c r="N115" i="21"/>
  <c r="L115" i="21"/>
  <c r="K115" i="21"/>
  <c r="M115" i="21"/>
  <c r="O115" i="21"/>
  <c r="P115" i="21"/>
  <c r="G115" i="21"/>
  <c r="I116" i="21"/>
  <c r="J116" i="21"/>
  <c r="N116" i="21"/>
  <c r="L116" i="21"/>
  <c r="K116" i="21"/>
  <c r="M116" i="21"/>
  <c r="O116" i="21"/>
  <c r="P116" i="21"/>
  <c r="G116" i="21"/>
  <c r="I117" i="21"/>
  <c r="J117" i="21"/>
  <c r="N117" i="21"/>
  <c r="L117" i="21"/>
  <c r="K117" i="21"/>
  <c r="M117" i="21"/>
  <c r="O117" i="21"/>
  <c r="P117" i="21"/>
  <c r="G117" i="21"/>
  <c r="I118" i="21"/>
  <c r="J118" i="21"/>
  <c r="N118" i="21"/>
  <c r="L118" i="21"/>
  <c r="K118" i="21"/>
  <c r="M118" i="21"/>
  <c r="O118" i="21"/>
  <c r="P118" i="21"/>
  <c r="G118" i="21"/>
  <c r="I119" i="21"/>
  <c r="J119" i="21"/>
  <c r="N119" i="21"/>
  <c r="L119" i="21"/>
  <c r="K119" i="21"/>
  <c r="M119" i="21"/>
  <c r="O119" i="21"/>
  <c r="P119" i="21"/>
  <c r="G119" i="21"/>
  <c r="I120" i="21"/>
  <c r="J120" i="21"/>
  <c r="N120" i="21"/>
  <c r="L120" i="21"/>
  <c r="K120" i="21"/>
  <c r="M120" i="21"/>
  <c r="O120" i="21"/>
  <c r="P120" i="21"/>
  <c r="G120" i="21"/>
  <c r="I121" i="21"/>
  <c r="J121" i="21"/>
  <c r="N121" i="21"/>
  <c r="L121" i="21"/>
  <c r="K121" i="21"/>
  <c r="M121" i="21"/>
  <c r="O121" i="21"/>
  <c r="P121" i="21"/>
  <c r="G121" i="21"/>
  <c r="I122" i="21"/>
  <c r="J122" i="21"/>
  <c r="N122" i="21"/>
  <c r="L122" i="21"/>
  <c r="K122" i="21"/>
  <c r="M122" i="21"/>
  <c r="O122" i="21"/>
  <c r="P122" i="21"/>
  <c r="G122" i="21"/>
  <c r="I123" i="21"/>
  <c r="J123" i="21"/>
  <c r="N123" i="21"/>
  <c r="L123" i="21"/>
  <c r="K123" i="21"/>
  <c r="M123" i="21"/>
  <c r="O123" i="21"/>
  <c r="P123" i="21"/>
  <c r="G123" i="21"/>
  <c r="I124" i="21"/>
  <c r="J124" i="21"/>
  <c r="N124" i="21"/>
  <c r="L124" i="21"/>
  <c r="K124" i="21"/>
  <c r="M124" i="21"/>
  <c r="O124" i="21"/>
  <c r="P124" i="21"/>
  <c r="G124" i="21"/>
  <c r="I125" i="21"/>
  <c r="J125" i="21"/>
  <c r="N125" i="21"/>
  <c r="L125" i="21"/>
  <c r="K125" i="21"/>
  <c r="M125" i="21"/>
  <c r="O125" i="21"/>
  <c r="P125" i="21"/>
  <c r="G125" i="21"/>
  <c r="I126" i="21"/>
  <c r="J126" i="21"/>
  <c r="N126" i="21"/>
  <c r="L126" i="21"/>
  <c r="K126" i="21"/>
  <c r="M126" i="21"/>
  <c r="O126" i="21"/>
  <c r="P126" i="21"/>
  <c r="G126" i="21"/>
  <c r="I127" i="21"/>
  <c r="J127" i="21"/>
  <c r="N127" i="21"/>
  <c r="L127" i="21"/>
  <c r="K127" i="21"/>
  <c r="M127" i="21"/>
  <c r="O127" i="21"/>
  <c r="P127" i="21"/>
  <c r="G127" i="21"/>
  <c r="I128" i="21"/>
  <c r="J128" i="21"/>
  <c r="N128" i="21"/>
  <c r="L128" i="21"/>
  <c r="K128" i="21"/>
  <c r="M128" i="21"/>
  <c r="O128" i="21"/>
  <c r="P128" i="21"/>
  <c r="G128" i="21"/>
  <c r="I129" i="21"/>
  <c r="J129" i="21"/>
  <c r="N129" i="21"/>
  <c r="L129" i="21"/>
  <c r="K129" i="21"/>
  <c r="M129" i="21"/>
  <c r="O129" i="21"/>
  <c r="P129" i="21"/>
  <c r="G129" i="21"/>
  <c r="I130" i="21"/>
  <c r="J130" i="21"/>
  <c r="N130" i="21"/>
  <c r="L130" i="21"/>
  <c r="K130" i="21"/>
  <c r="M130" i="21"/>
  <c r="O130" i="21"/>
  <c r="P130" i="21"/>
  <c r="G130" i="21"/>
  <c r="I131" i="21"/>
  <c r="J131" i="21"/>
  <c r="N131" i="21"/>
  <c r="L131" i="21"/>
  <c r="K131" i="21"/>
  <c r="M131" i="21"/>
  <c r="O131" i="21"/>
  <c r="P131" i="21"/>
  <c r="G131" i="21"/>
  <c r="I132" i="21"/>
  <c r="J132" i="21"/>
  <c r="N132" i="21"/>
  <c r="L132" i="21"/>
  <c r="K132" i="21"/>
  <c r="M132" i="21"/>
  <c r="O132" i="21"/>
  <c r="P132" i="21"/>
  <c r="G132" i="21"/>
  <c r="I133" i="21"/>
  <c r="J133" i="21"/>
  <c r="N133" i="21"/>
  <c r="L133" i="21"/>
  <c r="K133" i="21"/>
  <c r="M133" i="21"/>
  <c r="O133" i="21"/>
  <c r="P133" i="21"/>
  <c r="G133" i="21"/>
  <c r="I134" i="21"/>
  <c r="J134" i="21"/>
  <c r="N134" i="21"/>
  <c r="L134" i="21"/>
  <c r="K134" i="21"/>
  <c r="M134" i="21"/>
  <c r="O134" i="21"/>
  <c r="P134" i="21"/>
  <c r="G134" i="21"/>
  <c r="I135" i="21"/>
  <c r="J135" i="21"/>
  <c r="N135" i="21"/>
  <c r="L135" i="21"/>
  <c r="K135" i="21"/>
  <c r="M135" i="21"/>
  <c r="O135" i="21"/>
  <c r="P135" i="21"/>
  <c r="G135" i="21"/>
  <c r="I136" i="21"/>
  <c r="J136" i="21"/>
  <c r="N136" i="21"/>
  <c r="L136" i="21"/>
  <c r="K136" i="21"/>
  <c r="M136" i="21"/>
  <c r="O136" i="21"/>
  <c r="P136" i="21"/>
  <c r="G136" i="21"/>
  <c r="I137" i="21"/>
  <c r="J137" i="21"/>
  <c r="N137" i="21"/>
  <c r="L137" i="21"/>
  <c r="K137" i="21"/>
  <c r="M137" i="21"/>
  <c r="O137" i="21"/>
  <c r="P137" i="21"/>
  <c r="G137" i="21"/>
  <c r="I138" i="21"/>
  <c r="J138" i="21"/>
  <c r="N138" i="21"/>
  <c r="L138" i="21"/>
  <c r="K138" i="21"/>
  <c r="M138" i="21"/>
  <c r="O138" i="21"/>
  <c r="P138" i="21"/>
  <c r="G138" i="21"/>
  <c r="I139" i="21"/>
  <c r="J139" i="21"/>
  <c r="N139" i="21"/>
  <c r="L139" i="21"/>
  <c r="K139" i="21"/>
  <c r="M139" i="21"/>
  <c r="O139" i="21"/>
  <c r="P139" i="21"/>
  <c r="G139" i="21"/>
  <c r="I140" i="21"/>
  <c r="J140" i="21"/>
  <c r="N140" i="21"/>
  <c r="L140" i="21"/>
  <c r="K140" i="21"/>
  <c r="M140" i="21"/>
  <c r="O140" i="21"/>
  <c r="P140" i="21"/>
  <c r="G140" i="21"/>
  <c r="I141" i="21"/>
  <c r="J141" i="21"/>
  <c r="N141" i="21"/>
  <c r="L141" i="21"/>
  <c r="K141" i="21"/>
  <c r="M141" i="21"/>
  <c r="O141" i="21"/>
  <c r="P141" i="21"/>
  <c r="G141" i="21"/>
  <c r="I142" i="21"/>
  <c r="J142" i="21"/>
  <c r="N142" i="21"/>
  <c r="L142" i="21"/>
  <c r="K142" i="21"/>
  <c r="M142" i="21"/>
  <c r="O142" i="21"/>
  <c r="P142" i="21"/>
  <c r="G142" i="21"/>
  <c r="I143" i="21"/>
  <c r="J143" i="21"/>
  <c r="N143" i="21"/>
  <c r="L143" i="21"/>
  <c r="K143" i="21"/>
  <c r="M143" i="21"/>
  <c r="O143" i="21"/>
  <c r="P143" i="21"/>
  <c r="G143" i="21"/>
  <c r="I144" i="21"/>
  <c r="J144" i="21"/>
  <c r="N144" i="21"/>
  <c r="L144" i="21"/>
  <c r="K144" i="21"/>
  <c r="M144" i="21"/>
  <c r="O144" i="21"/>
  <c r="P144" i="21"/>
  <c r="G144" i="21"/>
  <c r="I145" i="21"/>
  <c r="J145" i="21"/>
  <c r="N145" i="21"/>
  <c r="L145" i="21"/>
  <c r="K145" i="21"/>
  <c r="M145" i="21"/>
  <c r="O145" i="21"/>
  <c r="P145" i="21"/>
  <c r="G145" i="21"/>
  <c r="I146" i="21"/>
  <c r="J146" i="21"/>
  <c r="N146" i="21"/>
  <c r="L146" i="21"/>
  <c r="K146" i="21"/>
  <c r="M146" i="21"/>
  <c r="O146" i="21"/>
  <c r="P146" i="21"/>
  <c r="G146" i="21"/>
  <c r="I147" i="21"/>
  <c r="J147" i="21"/>
  <c r="N147" i="21"/>
  <c r="L147" i="21"/>
  <c r="K147" i="21"/>
  <c r="M147" i="21"/>
  <c r="O147" i="21"/>
  <c r="P147" i="21"/>
  <c r="G147" i="21"/>
  <c r="I148" i="21"/>
  <c r="J148" i="21"/>
  <c r="N148" i="21"/>
  <c r="L148" i="21"/>
  <c r="K148" i="21"/>
  <c r="M148" i="21"/>
  <c r="O148" i="21"/>
  <c r="P148" i="21"/>
  <c r="G148" i="21"/>
  <c r="I149" i="21"/>
  <c r="J149" i="21"/>
  <c r="N149" i="21"/>
  <c r="L149" i="21"/>
  <c r="K149" i="21"/>
  <c r="M149" i="21"/>
  <c r="O149" i="21"/>
  <c r="P149" i="21"/>
  <c r="G149" i="21"/>
  <c r="I150" i="21"/>
  <c r="J150" i="21"/>
  <c r="N150" i="21"/>
  <c r="L150" i="21"/>
  <c r="K150" i="21"/>
  <c r="M150" i="21"/>
  <c r="O150" i="21"/>
  <c r="P150" i="21"/>
  <c r="G150" i="21"/>
  <c r="I151" i="21"/>
  <c r="J151" i="21"/>
  <c r="N151" i="21"/>
  <c r="L151" i="21"/>
  <c r="K151" i="21"/>
  <c r="M151" i="21"/>
  <c r="O151" i="21"/>
  <c r="P151" i="21"/>
  <c r="G151" i="21"/>
  <c r="I152" i="21"/>
  <c r="J152" i="21"/>
  <c r="N152" i="21"/>
  <c r="L152" i="21"/>
  <c r="K152" i="21"/>
  <c r="M152" i="21"/>
  <c r="O152" i="21"/>
  <c r="P152" i="21"/>
  <c r="G152" i="21"/>
  <c r="I153" i="21"/>
  <c r="J153" i="21"/>
  <c r="N153" i="21"/>
  <c r="L153" i="21"/>
  <c r="K153" i="21"/>
  <c r="M153" i="21"/>
  <c r="O153" i="21"/>
  <c r="P153" i="21"/>
  <c r="G153" i="21"/>
  <c r="I154" i="21"/>
  <c r="J154" i="21"/>
  <c r="N154" i="21"/>
  <c r="L154" i="21"/>
  <c r="K154" i="21"/>
  <c r="M154" i="21"/>
  <c r="O154" i="21"/>
  <c r="P154" i="21"/>
  <c r="G154" i="21"/>
  <c r="I155" i="21"/>
  <c r="J155" i="21"/>
  <c r="N155" i="21"/>
  <c r="L155" i="21"/>
  <c r="K155" i="21"/>
  <c r="M155" i="21"/>
  <c r="O155" i="21"/>
  <c r="P155" i="21"/>
  <c r="G155" i="21"/>
  <c r="I156" i="21"/>
  <c r="J156" i="21"/>
  <c r="N156" i="21"/>
  <c r="L156" i="21"/>
  <c r="K156" i="21"/>
  <c r="M156" i="21"/>
  <c r="O156" i="21"/>
  <c r="P156" i="21"/>
  <c r="G156" i="21"/>
  <c r="I157" i="21"/>
  <c r="J157" i="21"/>
  <c r="N157" i="21"/>
  <c r="L157" i="21"/>
  <c r="K157" i="21"/>
  <c r="M157" i="21"/>
  <c r="O157" i="21"/>
  <c r="P157" i="21"/>
  <c r="G157" i="21"/>
  <c r="I158" i="21"/>
  <c r="J158" i="21"/>
  <c r="N158" i="21"/>
  <c r="L158" i="21"/>
  <c r="K158" i="21"/>
  <c r="M158" i="21"/>
  <c r="O158" i="21"/>
  <c r="P158" i="21"/>
  <c r="G158" i="21"/>
  <c r="I159" i="21"/>
  <c r="J159" i="21"/>
  <c r="N159" i="21"/>
  <c r="L159" i="21"/>
  <c r="K159" i="21"/>
  <c r="M159" i="21"/>
  <c r="O159" i="21"/>
  <c r="P159" i="21"/>
  <c r="G159" i="21"/>
  <c r="I160" i="21"/>
  <c r="J160" i="21"/>
  <c r="N160" i="21"/>
  <c r="L160" i="21"/>
  <c r="K160" i="21"/>
  <c r="M160" i="21"/>
  <c r="O160" i="21"/>
  <c r="P160" i="21"/>
  <c r="G160" i="21"/>
  <c r="I161" i="21"/>
  <c r="J161" i="21"/>
  <c r="N161" i="21"/>
  <c r="L161" i="21"/>
  <c r="K161" i="21"/>
  <c r="M161" i="21"/>
  <c r="O161" i="21"/>
  <c r="P161" i="21"/>
  <c r="G161" i="21"/>
  <c r="I162" i="21"/>
  <c r="J162" i="21"/>
  <c r="N162" i="21"/>
  <c r="L162" i="21"/>
  <c r="K162" i="21"/>
  <c r="M162" i="21"/>
  <c r="O162" i="21"/>
  <c r="P162" i="21"/>
  <c r="G162" i="21"/>
  <c r="I163" i="21"/>
  <c r="J163" i="21"/>
  <c r="N163" i="21"/>
  <c r="L163" i="21"/>
  <c r="K163" i="21"/>
  <c r="M163" i="21"/>
  <c r="O163" i="21"/>
  <c r="P163" i="21"/>
  <c r="G163" i="21"/>
  <c r="I164" i="21"/>
  <c r="J164" i="21"/>
  <c r="N164" i="21"/>
  <c r="L164" i="21"/>
  <c r="K164" i="21"/>
  <c r="M164" i="21"/>
  <c r="O164" i="21"/>
  <c r="P164" i="21"/>
  <c r="G164" i="21"/>
  <c r="I165" i="21"/>
  <c r="J165" i="21"/>
  <c r="N165" i="21"/>
  <c r="L165" i="21"/>
  <c r="K165" i="21"/>
  <c r="M165" i="21"/>
  <c r="O165" i="21"/>
  <c r="P165" i="21"/>
  <c r="G165" i="21"/>
  <c r="I166" i="21"/>
  <c r="J166" i="21"/>
  <c r="N166" i="21"/>
  <c r="L166" i="21"/>
  <c r="K166" i="21"/>
  <c r="M166" i="21"/>
  <c r="O166" i="21"/>
  <c r="P166" i="21"/>
  <c r="G166" i="21"/>
  <c r="I167" i="21"/>
  <c r="J167" i="21"/>
  <c r="N167" i="21"/>
  <c r="L167" i="21"/>
  <c r="K167" i="21"/>
  <c r="M167" i="21"/>
  <c r="O167" i="21"/>
  <c r="P167" i="21"/>
  <c r="G167" i="21"/>
  <c r="I168" i="21"/>
  <c r="J168" i="21"/>
  <c r="N168" i="21"/>
  <c r="L168" i="21"/>
  <c r="K168" i="21"/>
  <c r="M168" i="21"/>
  <c r="O168" i="21"/>
  <c r="P168" i="21"/>
  <c r="G168" i="21"/>
  <c r="I169" i="21"/>
  <c r="J169" i="21"/>
  <c r="N169" i="21"/>
  <c r="L169" i="21"/>
  <c r="K169" i="21"/>
  <c r="M169" i="21"/>
  <c r="O169" i="21"/>
  <c r="P169" i="21"/>
  <c r="G169" i="21"/>
  <c r="I170" i="21"/>
  <c r="J170" i="21"/>
  <c r="N170" i="21"/>
  <c r="L170" i="21"/>
  <c r="K170" i="21"/>
  <c r="M170" i="21"/>
  <c r="O170" i="21"/>
  <c r="P170" i="21"/>
  <c r="G170" i="21"/>
  <c r="I171" i="21"/>
  <c r="J171" i="21"/>
  <c r="N171" i="21"/>
  <c r="L171" i="21"/>
  <c r="K171" i="21"/>
  <c r="M171" i="21"/>
  <c r="O171" i="21"/>
  <c r="P171" i="21"/>
  <c r="G171" i="21"/>
  <c r="I172" i="21"/>
  <c r="J172" i="21"/>
  <c r="N172" i="21"/>
  <c r="L172" i="21"/>
  <c r="K172" i="21"/>
  <c r="M172" i="21"/>
  <c r="O172" i="21"/>
  <c r="P172" i="21"/>
  <c r="G172" i="21"/>
  <c r="I173" i="21"/>
  <c r="J173" i="21"/>
  <c r="N173" i="21"/>
  <c r="L173" i="21"/>
  <c r="K173" i="21"/>
  <c r="M173" i="21"/>
  <c r="O173" i="21"/>
  <c r="P173" i="21"/>
  <c r="G173" i="21"/>
  <c r="I174" i="21"/>
  <c r="J174" i="21"/>
  <c r="N174" i="21"/>
  <c r="L174" i="21"/>
  <c r="K174" i="21"/>
  <c r="M174" i="21"/>
  <c r="O174" i="21"/>
  <c r="P174" i="21"/>
  <c r="G174" i="21"/>
  <c r="I175" i="21"/>
  <c r="J175" i="21"/>
  <c r="N175" i="21"/>
  <c r="L175" i="21"/>
  <c r="K175" i="21"/>
  <c r="M175" i="21"/>
  <c r="O175" i="21"/>
  <c r="P175" i="21"/>
  <c r="G175" i="21"/>
  <c r="I176" i="21"/>
  <c r="J176" i="21"/>
  <c r="N176" i="21"/>
  <c r="L176" i="21"/>
  <c r="K176" i="21"/>
  <c r="M176" i="21"/>
  <c r="O176" i="21"/>
  <c r="P176" i="21"/>
  <c r="G176" i="21"/>
  <c r="I177" i="21"/>
  <c r="J177" i="21"/>
  <c r="N177" i="21"/>
  <c r="L177" i="21"/>
  <c r="K177" i="21"/>
  <c r="M177" i="21"/>
  <c r="O177" i="21"/>
  <c r="P177" i="21"/>
  <c r="G177" i="21"/>
  <c r="I178" i="21"/>
  <c r="J178" i="21"/>
  <c r="N178" i="21"/>
  <c r="L178" i="21"/>
  <c r="K178" i="21"/>
  <c r="M178" i="21"/>
  <c r="O178" i="21"/>
  <c r="P178" i="21"/>
  <c r="G178" i="21"/>
  <c r="I179" i="21"/>
  <c r="J179" i="21"/>
  <c r="N179" i="21"/>
  <c r="L179" i="21"/>
  <c r="K179" i="21"/>
  <c r="M179" i="21"/>
  <c r="O179" i="21"/>
  <c r="P179" i="21"/>
  <c r="G179" i="21"/>
  <c r="I180" i="21"/>
  <c r="J180" i="21"/>
  <c r="N180" i="21"/>
  <c r="L180" i="21"/>
  <c r="K180" i="21"/>
  <c r="M180" i="21"/>
  <c r="O180" i="21"/>
  <c r="P180" i="21"/>
  <c r="G180" i="21"/>
  <c r="I181" i="21"/>
  <c r="J181" i="21"/>
  <c r="N181" i="21"/>
  <c r="L181" i="21"/>
  <c r="K181" i="21"/>
  <c r="M181" i="21"/>
  <c r="O181" i="21"/>
  <c r="P181" i="21"/>
  <c r="G181" i="21"/>
  <c r="I182" i="21"/>
  <c r="J182" i="21"/>
  <c r="N182" i="21"/>
  <c r="L182" i="21"/>
  <c r="K182" i="21"/>
  <c r="M182" i="21"/>
  <c r="O182" i="21"/>
  <c r="P182" i="21"/>
  <c r="G182" i="21"/>
  <c r="I183" i="21"/>
  <c r="J183" i="21"/>
  <c r="N183" i="21"/>
  <c r="L183" i="21"/>
  <c r="K183" i="21"/>
  <c r="M183" i="21"/>
  <c r="O183" i="21"/>
  <c r="P183" i="21"/>
  <c r="G183" i="21"/>
  <c r="I184" i="21"/>
  <c r="J184" i="21"/>
  <c r="N184" i="21"/>
  <c r="L184" i="21"/>
  <c r="K184" i="21"/>
  <c r="M184" i="21"/>
  <c r="O184" i="21"/>
  <c r="P184" i="21"/>
  <c r="G184" i="21"/>
  <c r="I185" i="21"/>
  <c r="J185" i="21"/>
  <c r="N185" i="21"/>
  <c r="L185" i="21"/>
  <c r="K185" i="21"/>
  <c r="M185" i="21"/>
  <c r="O185" i="21"/>
  <c r="P185" i="21"/>
  <c r="G185" i="21"/>
  <c r="I186" i="21"/>
  <c r="J186" i="21"/>
  <c r="N186" i="21"/>
  <c r="L186" i="21"/>
  <c r="K186" i="21"/>
  <c r="M186" i="21"/>
  <c r="O186" i="21"/>
  <c r="P186" i="21"/>
  <c r="G186" i="21"/>
  <c r="I187" i="21"/>
  <c r="J187" i="21"/>
  <c r="N187" i="21"/>
  <c r="L187" i="21"/>
  <c r="K187" i="21"/>
  <c r="M187" i="21"/>
  <c r="O187" i="21"/>
  <c r="P187" i="21"/>
  <c r="G187" i="21"/>
  <c r="I188" i="21"/>
  <c r="J188" i="21"/>
  <c r="N188" i="21"/>
  <c r="L188" i="21"/>
  <c r="K188" i="21"/>
  <c r="M188" i="21"/>
  <c r="O188" i="21"/>
  <c r="P188" i="21"/>
  <c r="G188" i="21"/>
  <c r="I189" i="21"/>
  <c r="J189" i="21"/>
  <c r="N189" i="21"/>
  <c r="L189" i="21"/>
  <c r="K189" i="21"/>
  <c r="M189" i="21"/>
  <c r="O189" i="21"/>
  <c r="P189" i="21"/>
  <c r="G189" i="21"/>
  <c r="I190" i="21"/>
  <c r="J190" i="21"/>
  <c r="N190" i="21"/>
  <c r="L190" i="21"/>
  <c r="K190" i="21"/>
  <c r="M190" i="21"/>
  <c r="O190" i="21"/>
  <c r="P190" i="21"/>
  <c r="G190" i="21"/>
  <c r="I191" i="21"/>
  <c r="J191" i="21"/>
  <c r="N191" i="21"/>
  <c r="L191" i="21"/>
  <c r="K191" i="21"/>
  <c r="M191" i="21"/>
  <c r="O191" i="21"/>
  <c r="P191" i="21"/>
  <c r="G191" i="21"/>
  <c r="I192" i="21"/>
  <c r="J192" i="21"/>
  <c r="N192" i="21"/>
  <c r="L192" i="21"/>
  <c r="K192" i="21"/>
  <c r="M192" i="21"/>
  <c r="O192" i="21"/>
  <c r="P192" i="21"/>
  <c r="G192" i="21"/>
  <c r="I193" i="21"/>
  <c r="J193" i="21"/>
  <c r="N193" i="21"/>
  <c r="L193" i="21"/>
  <c r="K193" i="21"/>
  <c r="M193" i="21"/>
  <c r="O193" i="21"/>
  <c r="P193" i="21"/>
  <c r="G193" i="21"/>
  <c r="I194" i="21"/>
  <c r="J194" i="21"/>
  <c r="N194" i="21"/>
  <c r="L194" i="21"/>
  <c r="K194" i="21"/>
  <c r="M194" i="21"/>
  <c r="O194" i="21"/>
  <c r="P194" i="21"/>
  <c r="G194" i="21"/>
  <c r="I195" i="21"/>
  <c r="J195" i="21"/>
  <c r="N195" i="21"/>
  <c r="L195" i="21"/>
  <c r="K195" i="21"/>
  <c r="M195" i="21"/>
  <c r="O195" i="21"/>
  <c r="P195" i="21"/>
  <c r="G195" i="21"/>
  <c r="I196" i="21"/>
  <c r="J196" i="21"/>
  <c r="N196" i="21"/>
  <c r="L196" i="21"/>
  <c r="K196" i="21"/>
  <c r="M196" i="21"/>
  <c r="O196" i="21"/>
  <c r="P196" i="21"/>
  <c r="G196" i="21"/>
  <c r="I197" i="21"/>
  <c r="J197" i="21"/>
  <c r="N197" i="21"/>
  <c r="L197" i="21"/>
  <c r="K197" i="21"/>
  <c r="M197" i="21"/>
  <c r="O197" i="21"/>
  <c r="P197" i="21"/>
  <c r="G197" i="21"/>
  <c r="I198" i="21"/>
  <c r="J198" i="21"/>
  <c r="N198" i="21"/>
  <c r="L198" i="21"/>
  <c r="K198" i="21"/>
  <c r="M198" i="21"/>
  <c r="O198" i="21"/>
  <c r="P198" i="21"/>
  <c r="G198" i="21"/>
  <c r="I199" i="21"/>
  <c r="J199" i="21"/>
  <c r="N199" i="21"/>
  <c r="L199" i="21"/>
  <c r="K199" i="21"/>
  <c r="M199" i="21"/>
  <c r="O199" i="21"/>
  <c r="P199" i="21"/>
  <c r="G199" i="21"/>
  <c r="I200" i="21"/>
  <c r="J200" i="21"/>
  <c r="N200" i="21"/>
  <c r="L200" i="21"/>
  <c r="K200" i="21"/>
  <c r="M200" i="21"/>
  <c r="O200" i="21"/>
  <c r="P200" i="21"/>
  <c r="G200" i="21"/>
  <c r="I201" i="21"/>
  <c r="J201" i="21"/>
  <c r="N201" i="21"/>
  <c r="L201" i="21"/>
  <c r="K201" i="21"/>
  <c r="M201" i="21"/>
  <c r="O201" i="21"/>
  <c r="P201" i="21"/>
  <c r="G201" i="21"/>
  <c r="I202" i="21"/>
  <c r="J202" i="21"/>
  <c r="N202" i="21"/>
  <c r="L202" i="21"/>
  <c r="K202" i="21"/>
  <c r="M202" i="21"/>
  <c r="O202" i="21"/>
  <c r="P202" i="21"/>
  <c r="G202" i="21"/>
  <c r="I203" i="21"/>
  <c r="J203" i="21"/>
  <c r="N203" i="21"/>
  <c r="L203" i="21"/>
  <c r="K203" i="21"/>
  <c r="M203" i="21"/>
  <c r="O203" i="21"/>
  <c r="P203" i="21"/>
  <c r="G203" i="21"/>
  <c r="I204" i="21"/>
  <c r="J204" i="21"/>
  <c r="N204" i="21"/>
  <c r="L204" i="21"/>
  <c r="K204" i="21"/>
  <c r="M204" i="21"/>
  <c r="O204" i="21"/>
  <c r="P204" i="21"/>
  <c r="G204" i="21"/>
  <c r="I205" i="21"/>
  <c r="J205" i="21"/>
  <c r="N205" i="21"/>
  <c r="L205" i="21"/>
  <c r="K205" i="21"/>
  <c r="M205" i="21"/>
  <c r="O205" i="21"/>
  <c r="P205" i="21"/>
  <c r="G205" i="21"/>
  <c r="I206" i="21"/>
  <c r="J206" i="21"/>
  <c r="N206" i="21"/>
  <c r="L206" i="21"/>
  <c r="K206" i="21"/>
  <c r="M206" i="21"/>
  <c r="O206" i="21"/>
  <c r="P206" i="21"/>
  <c r="G206" i="21"/>
  <c r="I207" i="21"/>
  <c r="J207" i="21"/>
  <c r="N207" i="21"/>
  <c r="L207" i="21"/>
  <c r="K207" i="21"/>
  <c r="M207" i="21"/>
  <c r="O207" i="21"/>
  <c r="P207" i="21"/>
  <c r="G207" i="21"/>
  <c r="I208" i="21"/>
  <c r="J208" i="21"/>
  <c r="N208" i="21"/>
  <c r="L208" i="21"/>
  <c r="K208" i="21"/>
  <c r="M208" i="21"/>
  <c r="O208" i="21"/>
  <c r="P208" i="21"/>
  <c r="G208" i="21"/>
  <c r="I209" i="21"/>
  <c r="J209" i="21"/>
  <c r="N209" i="21"/>
  <c r="L209" i="21"/>
  <c r="K209" i="21"/>
  <c r="M209" i="21"/>
  <c r="O209" i="21"/>
  <c r="P209" i="21"/>
  <c r="G209" i="21"/>
  <c r="I210" i="21"/>
  <c r="J210" i="21"/>
  <c r="N210" i="21"/>
  <c r="L210" i="21"/>
  <c r="K210" i="21"/>
  <c r="M210" i="21"/>
  <c r="O210" i="21"/>
  <c r="P210" i="21"/>
  <c r="G210" i="21"/>
  <c r="I211" i="21"/>
  <c r="J211" i="21"/>
  <c r="N211" i="21"/>
  <c r="L211" i="21"/>
  <c r="K211" i="21"/>
  <c r="M211" i="21"/>
  <c r="O211" i="21"/>
  <c r="P211" i="21"/>
  <c r="G211" i="21"/>
  <c r="I212" i="21"/>
  <c r="J212" i="21"/>
  <c r="N212" i="21"/>
  <c r="L212" i="21"/>
  <c r="K212" i="21"/>
  <c r="M212" i="21"/>
  <c r="O212" i="21"/>
  <c r="P212" i="21"/>
  <c r="G212" i="21"/>
  <c r="I213" i="21"/>
  <c r="J213" i="21"/>
  <c r="N213" i="21"/>
  <c r="L213" i="21"/>
  <c r="K213" i="21"/>
  <c r="M213" i="21"/>
  <c r="O213" i="21"/>
  <c r="P213" i="21"/>
  <c r="G213" i="21"/>
  <c r="I214" i="21"/>
  <c r="J214" i="21"/>
  <c r="N214" i="21"/>
  <c r="L214" i="21"/>
  <c r="K214" i="21"/>
  <c r="M214" i="21"/>
  <c r="O214" i="21"/>
  <c r="P214" i="21"/>
  <c r="G214" i="21"/>
  <c r="I215" i="21"/>
  <c r="J215" i="21"/>
  <c r="N215" i="21"/>
  <c r="L215" i="21"/>
  <c r="K215" i="21"/>
  <c r="M215" i="21"/>
  <c r="O215" i="21"/>
  <c r="P215" i="21"/>
  <c r="G215" i="21"/>
  <c r="I216" i="21"/>
  <c r="J216" i="21"/>
  <c r="N216" i="21"/>
  <c r="L216" i="21"/>
  <c r="K216" i="21"/>
  <c r="M216" i="21"/>
  <c r="O216" i="21"/>
  <c r="P216" i="21"/>
  <c r="G216" i="21"/>
  <c r="I217" i="21"/>
  <c r="J217" i="21"/>
  <c r="N217" i="21"/>
  <c r="L217" i="21"/>
  <c r="K217" i="21"/>
  <c r="M217" i="21"/>
  <c r="O217" i="21"/>
  <c r="P217" i="21"/>
  <c r="G217" i="21"/>
  <c r="I218" i="21"/>
  <c r="J218" i="21"/>
  <c r="N218" i="21"/>
  <c r="L218" i="21"/>
  <c r="K218" i="21"/>
  <c r="M218" i="21"/>
  <c r="O218" i="21"/>
  <c r="P218" i="21"/>
  <c r="G218" i="21"/>
  <c r="I219" i="21"/>
  <c r="J219" i="21"/>
  <c r="N219" i="21"/>
  <c r="L219" i="21"/>
  <c r="K219" i="21"/>
  <c r="M219" i="21"/>
  <c r="O219" i="21"/>
  <c r="P219" i="21"/>
  <c r="G219" i="21"/>
  <c r="I220" i="21"/>
  <c r="J220" i="21"/>
  <c r="N220" i="21"/>
  <c r="L220" i="21"/>
  <c r="K220" i="21"/>
  <c r="M220" i="21"/>
  <c r="O220" i="21"/>
  <c r="P220" i="21"/>
  <c r="G220" i="21"/>
  <c r="I221" i="21"/>
  <c r="J221" i="21"/>
  <c r="N221" i="21"/>
  <c r="L221" i="21"/>
  <c r="K221" i="21"/>
  <c r="M221" i="21"/>
  <c r="O221" i="21"/>
  <c r="P221" i="21"/>
  <c r="G221" i="21"/>
  <c r="I222" i="21"/>
  <c r="J222" i="21"/>
  <c r="N222" i="21"/>
  <c r="L222" i="21"/>
  <c r="K222" i="21"/>
  <c r="M222" i="21"/>
  <c r="O222" i="21"/>
  <c r="P222" i="21"/>
  <c r="G222" i="21"/>
  <c r="I223" i="21"/>
  <c r="J223" i="21"/>
  <c r="N223" i="21"/>
  <c r="L223" i="21"/>
  <c r="K223" i="21"/>
  <c r="M223" i="21"/>
  <c r="O223" i="21"/>
  <c r="P223" i="21"/>
  <c r="G223" i="21"/>
  <c r="I224" i="21"/>
  <c r="J224" i="21"/>
  <c r="N224" i="21"/>
  <c r="L224" i="21"/>
  <c r="K224" i="21"/>
  <c r="M224" i="21"/>
  <c r="O224" i="21"/>
  <c r="P224" i="21"/>
  <c r="G224" i="21"/>
  <c r="I225" i="21"/>
  <c r="J225" i="21"/>
  <c r="N225" i="21"/>
  <c r="L225" i="21"/>
  <c r="K225" i="21"/>
  <c r="M225" i="21"/>
  <c r="O225" i="21"/>
  <c r="P225" i="21"/>
  <c r="G225" i="21"/>
  <c r="I226" i="21"/>
  <c r="J226" i="21"/>
  <c r="N226" i="21"/>
  <c r="L226" i="21"/>
  <c r="K226" i="21"/>
  <c r="M226" i="21"/>
  <c r="O226" i="21"/>
  <c r="P226" i="21"/>
  <c r="G226" i="21"/>
  <c r="I227" i="21"/>
  <c r="J227" i="21"/>
  <c r="N227" i="21"/>
  <c r="L227" i="21"/>
  <c r="K227" i="21"/>
  <c r="M227" i="21"/>
  <c r="O227" i="21"/>
  <c r="P227" i="21"/>
  <c r="G227" i="21"/>
  <c r="I228" i="21"/>
  <c r="J228" i="21"/>
  <c r="N228" i="21"/>
  <c r="L228" i="21"/>
  <c r="K228" i="21"/>
  <c r="M228" i="21"/>
  <c r="O228" i="21"/>
  <c r="P228" i="21"/>
  <c r="G228" i="21"/>
  <c r="I229" i="21"/>
  <c r="J229" i="21"/>
  <c r="N229" i="21"/>
  <c r="L229" i="21"/>
  <c r="K229" i="21"/>
  <c r="M229" i="21"/>
  <c r="O229" i="21"/>
  <c r="P229" i="21"/>
  <c r="G229" i="21"/>
  <c r="I230" i="21"/>
  <c r="J230" i="21"/>
  <c r="N230" i="21"/>
  <c r="L230" i="21"/>
  <c r="K230" i="21"/>
  <c r="M230" i="21"/>
  <c r="O230" i="21"/>
  <c r="P230" i="21"/>
  <c r="G230" i="21"/>
  <c r="I231" i="21"/>
  <c r="J231" i="21"/>
  <c r="N231" i="21"/>
  <c r="L231" i="21"/>
  <c r="K231" i="21"/>
  <c r="M231" i="21"/>
  <c r="O231" i="21"/>
  <c r="P231" i="21"/>
  <c r="G231" i="21"/>
  <c r="I232" i="21"/>
  <c r="J232" i="21"/>
  <c r="N232" i="21"/>
  <c r="L232" i="21"/>
  <c r="K232" i="21"/>
  <c r="M232" i="21"/>
  <c r="O232" i="21"/>
  <c r="P232" i="21"/>
  <c r="G232" i="21"/>
  <c r="I233" i="21"/>
  <c r="J233" i="21"/>
  <c r="N233" i="21"/>
  <c r="L233" i="21"/>
  <c r="K233" i="21"/>
  <c r="M233" i="21"/>
  <c r="O233" i="21"/>
  <c r="P233" i="21"/>
  <c r="G233" i="21"/>
  <c r="I234" i="21"/>
  <c r="J234" i="21"/>
  <c r="N234" i="21"/>
  <c r="L234" i="21"/>
  <c r="K234" i="21"/>
  <c r="M234" i="21"/>
  <c r="O234" i="21"/>
  <c r="P234" i="21"/>
  <c r="G234" i="21"/>
  <c r="I235" i="21"/>
  <c r="J235" i="21"/>
  <c r="N235" i="21"/>
  <c r="L235" i="21"/>
  <c r="K235" i="21"/>
  <c r="M235" i="21"/>
  <c r="O235" i="21"/>
  <c r="P235" i="21"/>
  <c r="G235" i="21"/>
  <c r="I236" i="21"/>
  <c r="J236" i="21"/>
  <c r="N236" i="21"/>
  <c r="L236" i="21"/>
  <c r="K236" i="21"/>
  <c r="M236" i="21"/>
  <c r="O236" i="21"/>
  <c r="P236" i="21"/>
  <c r="G236" i="21"/>
  <c r="I237" i="21"/>
  <c r="J237" i="21"/>
  <c r="N237" i="21"/>
  <c r="L237" i="21"/>
  <c r="K237" i="21"/>
  <c r="M237" i="21"/>
  <c r="O237" i="21"/>
  <c r="P237" i="21"/>
  <c r="G237" i="21"/>
  <c r="I238" i="21"/>
  <c r="J238" i="21"/>
  <c r="N238" i="21"/>
  <c r="L238" i="21"/>
  <c r="K238" i="21"/>
  <c r="M238" i="21"/>
  <c r="O238" i="21"/>
  <c r="P238" i="21"/>
  <c r="G238" i="21"/>
  <c r="I239" i="21"/>
  <c r="J239" i="21"/>
  <c r="N239" i="21"/>
  <c r="L239" i="21"/>
  <c r="K239" i="21"/>
  <c r="M239" i="21"/>
  <c r="O239" i="21"/>
  <c r="P239" i="21"/>
  <c r="G239" i="21"/>
  <c r="I240" i="21"/>
  <c r="J240" i="21"/>
  <c r="N240" i="21"/>
  <c r="L240" i="21"/>
  <c r="K240" i="21"/>
  <c r="M240" i="21"/>
  <c r="O240" i="21"/>
  <c r="P240" i="21"/>
  <c r="G240" i="21"/>
  <c r="I241" i="21"/>
  <c r="J241" i="21"/>
  <c r="N241" i="21"/>
  <c r="L241" i="21"/>
  <c r="K241" i="21"/>
  <c r="M241" i="21"/>
  <c r="O241" i="21"/>
  <c r="P241" i="21"/>
  <c r="G241" i="21"/>
  <c r="I242" i="21"/>
  <c r="J242" i="21"/>
  <c r="N242" i="21"/>
  <c r="L242" i="21"/>
  <c r="K242" i="21"/>
  <c r="M242" i="21"/>
  <c r="O242" i="21"/>
  <c r="P242" i="21"/>
  <c r="G242" i="21"/>
  <c r="I243" i="21"/>
  <c r="J243" i="21"/>
  <c r="N243" i="21"/>
  <c r="L243" i="21"/>
  <c r="K243" i="21"/>
  <c r="M243" i="21"/>
  <c r="O243" i="21"/>
  <c r="P243" i="21"/>
  <c r="G243" i="21"/>
  <c r="I244" i="21"/>
  <c r="J244" i="21"/>
  <c r="N244" i="21"/>
  <c r="L244" i="21"/>
  <c r="K244" i="21"/>
  <c r="M244" i="21"/>
  <c r="O244" i="21"/>
  <c r="P244" i="21"/>
  <c r="G244" i="21"/>
  <c r="I245" i="21"/>
  <c r="J245" i="21"/>
  <c r="N245" i="21"/>
  <c r="L245" i="21"/>
  <c r="K245" i="21"/>
  <c r="M245" i="21"/>
  <c r="O245" i="21"/>
  <c r="P245" i="21"/>
  <c r="G245" i="21"/>
  <c r="I246" i="21"/>
  <c r="J246" i="21"/>
  <c r="N246" i="21"/>
  <c r="L246" i="21"/>
  <c r="K246" i="21"/>
  <c r="M246" i="21"/>
  <c r="O246" i="21"/>
  <c r="P246" i="21"/>
  <c r="G246" i="21"/>
  <c r="I247" i="21"/>
  <c r="J247" i="21"/>
  <c r="N247" i="21"/>
  <c r="L247" i="21"/>
  <c r="K247" i="21"/>
  <c r="M247" i="21"/>
  <c r="O247" i="21"/>
  <c r="P247" i="21"/>
  <c r="G247" i="21"/>
  <c r="I248" i="21"/>
  <c r="J248" i="21"/>
  <c r="N248" i="21"/>
  <c r="L248" i="21"/>
  <c r="K248" i="21"/>
  <c r="M248" i="21"/>
  <c r="O248" i="21"/>
  <c r="P248" i="21"/>
  <c r="G248" i="21"/>
  <c r="I249" i="21"/>
  <c r="J249" i="21"/>
  <c r="N249" i="21"/>
  <c r="L249" i="21"/>
  <c r="K249" i="21"/>
  <c r="M249" i="21"/>
  <c r="O249" i="21"/>
  <c r="P249" i="21"/>
  <c r="G249" i="21"/>
  <c r="I250" i="21"/>
  <c r="J250" i="21"/>
  <c r="N250" i="21"/>
  <c r="L250" i="21"/>
  <c r="K250" i="21"/>
  <c r="M250" i="21"/>
  <c r="O250" i="21"/>
  <c r="P250" i="21"/>
  <c r="G250" i="21"/>
  <c r="I251" i="21"/>
  <c r="J251" i="21"/>
  <c r="N251" i="21"/>
  <c r="L251" i="21"/>
  <c r="K251" i="21"/>
  <c r="M251" i="21"/>
  <c r="O251" i="21"/>
  <c r="P251" i="21"/>
  <c r="G251" i="21"/>
  <c r="I2" i="21"/>
  <c r="G2" i="21"/>
  <c r="AG6" i="13" a="1"/>
  <c r="AG6" i="13"/>
  <c r="AH7" i="13" a="1"/>
  <c r="AH7" i="13"/>
  <c r="AG10" i="13" a="1"/>
  <c r="AG10" i="13"/>
  <c r="AH11" i="13" a="1"/>
  <c r="AH11" i="13"/>
  <c r="AG14" i="13" a="1"/>
  <c r="AG14" i="13"/>
  <c r="AH15" i="13" a="1"/>
  <c r="AH15" i="13"/>
  <c r="AG18" i="13" a="1"/>
  <c r="AG18" i="13"/>
  <c r="AH19" i="13" a="1"/>
  <c r="AH19" i="13"/>
  <c r="AG22" i="13" a="1"/>
  <c r="AG22" i="13"/>
  <c r="AH23" i="13" a="1"/>
  <c r="AH23" i="13"/>
  <c r="AG26" i="13" a="1"/>
  <c r="AG26" i="13"/>
  <c r="AH27" i="13" a="1"/>
  <c r="AH27" i="13"/>
  <c r="AG30" i="13" a="1"/>
  <c r="AG30" i="13"/>
  <c r="AH31" i="13" a="1"/>
  <c r="AH31" i="13"/>
  <c r="AG34" i="13" a="1"/>
  <c r="AG34" i="13"/>
  <c r="AH35" i="13" a="1"/>
  <c r="AH35" i="13"/>
  <c r="AG38" i="13" a="1"/>
  <c r="AG38" i="13"/>
  <c r="AH39" i="13" a="1"/>
  <c r="AH39" i="13"/>
  <c r="AG42" i="13" a="1"/>
  <c r="AG42" i="13"/>
  <c r="AH43" i="13" a="1"/>
  <c r="AH43" i="13"/>
  <c r="AG46" i="13" a="1"/>
  <c r="AG46" i="13"/>
  <c r="AH47" i="13" a="1"/>
  <c r="AH47" i="13"/>
  <c r="AG50" i="13" a="1"/>
  <c r="AG50" i="13"/>
  <c r="AH51" i="13" a="1"/>
  <c r="AH51" i="13"/>
  <c r="AG54" i="13" a="1"/>
  <c r="AG54" i="13"/>
  <c r="AH55" i="13" a="1"/>
  <c r="AH55" i="13"/>
  <c r="AG58" i="13" a="1"/>
  <c r="AG58" i="13"/>
  <c r="AH59" i="13" a="1"/>
  <c r="AH59" i="13"/>
  <c r="AG62" i="13" a="1"/>
  <c r="AG62" i="13"/>
  <c r="AH63" i="13" a="1"/>
  <c r="AH63" i="13"/>
  <c r="AG66" i="13" a="1"/>
  <c r="AG66" i="13"/>
  <c r="AH67" i="13" a="1"/>
  <c r="AH67" i="13"/>
  <c r="AG70" i="13" a="1"/>
  <c r="AG70" i="13"/>
  <c r="AH71" i="13" a="1"/>
  <c r="AH71" i="13"/>
  <c r="AG74" i="13" a="1"/>
  <c r="AG74" i="13"/>
  <c r="AH75" i="13" a="1"/>
  <c r="AH75" i="13"/>
  <c r="AG78" i="13" a="1"/>
  <c r="AG78" i="13"/>
  <c r="AH79" i="13" a="1"/>
  <c r="AH79" i="13"/>
  <c r="AG82" i="13" a="1"/>
  <c r="AG82" i="13"/>
  <c r="AH83" i="13" a="1"/>
  <c r="AH83" i="13"/>
  <c r="AG86" i="13" a="1"/>
  <c r="AG86" i="13"/>
  <c r="AH87" i="13" a="1"/>
  <c r="AH87" i="13"/>
  <c r="AG90" i="13" a="1"/>
  <c r="AG90" i="13"/>
  <c r="AH91" i="13" a="1"/>
  <c r="AH91" i="13"/>
  <c r="AG94" i="13" a="1"/>
  <c r="AG94" i="13"/>
  <c r="AH95" i="13" a="1"/>
  <c r="AH95" i="13"/>
  <c r="AG98" i="13" a="1"/>
  <c r="AG98" i="13"/>
  <c r="AH99" i="13" a="1"/>
  <c r="AH99" i="13"/>
  <c r="AG102" i="13" a="1"/>
  <c r="AG102" i="13"/>
  <c r="AH103" i="13" a="1"/>
  <c r="AH103" i="13"/>
  <c r="AG106" i="13" a="1"/>
  <c r="AG106" i="13"/>
  <c r="AH107" i="13" a="1"/>
  <c r="AH107" i="13"/>
  <c r="AG110" i="13" a="1"/>
  <c r="AG110" i="13"/>
  <c r="AH111" i="13" a="1"/>
  <c r="AH111" i="13"/>
  <c r="AG114" i="13" a="1"/>
  <c r="AG114" i="13"/>
  <c r="AH115" i="13" a="1"/>
  <c r="AH115" i="13"/>
  <c r="AG118" i="13" a="1"/>
  <c r="AG118" i="13"/>
  <c r="AH119" i="13" a="1"/>
  <c r="AH119" i="13"/>
  <c r="AG122" i="13" a="1"/>
  <c r="AG122" i="13"/>
  <c r="AH123" i="13" a="1"/>
  <c r="AH123" i="13"/>
  <c r="AG126" i="13" a="1"/>
  <c r="AG126" i="13"/>
  <c r="AH127" i="13" a="1"/>
  <c r="AH127" i="13"/>
  <c r="AG130" i="13" a="1"/>
  <c r="AG130" i="13"/>
  <c r="AH131" i="13" a="1"/>
  <c r="AH131" i="13"/>
  <c r="AG134" i="13" a="1"/>
  <c r="AG134" i="13"/>
  <c r="AH135" i="13" a="1"/>
  <c r="AH135" i="13"/>
  <c r="AG138" i="13" a="1"/>
  <c r="AG138" i="13"/>
  <c r="AH139" i="13" a="1"/>
  <c r="AH139" i="13"/>
  <c r="AG142" i="13" a="1"/>
  <c r="AG142" i="13"/>
  <c r="AH143" i="13" a="1"/>
  <c r="AH143" i="13"/>
  <c r="AG146" i="13" a="1"/>
  <c r="AG146" i="13"/>
  <c r="AH147" i="13" a="1"/>
  <c r="AH147" i="13"/>
  <c r="AG150" i="13" a="1"/>
  <c r="AG150" i="13"/>
  <c r="AH151" i="13" a="1"/>
  <c r="AH151" i="13"/>
  <c r="AG154" i="13" a="1"/>
  <c r="AG154" i="13"/>
  <c r="AH155" i="13" a="1"/>
  <c r="AH155" i="13"/>
  <c r="AG158" i="13" a="1"/>
  <c r="AG158" i="13"/>
  <c r="AH159" i="13" a="1"/>
  <c r="AH159" i="13"/>
  <c r="AG162" i="13" a="1"/>
  <c r="AG162" i="13"/>
  <c r="AH163" i="13" a="1"/>
  <c r="AH163" i="13"/>
  <c r="AG166" i="13" a="1"/>
  <c r="AG166" i="13"/>
  <c r="AH167" i="13" a="1"/>
  <c r="AH167" i="13"/>
  <c r="AG170" i="13" a="1"/>
  <c r="AG170" i="13"/>
  <c r="AH171" i="13" a="1"/>
  <c r="AH171" i="13"/>
  <c r="AG174" i="13" a="1"/>
  <c r="AG174" i="13"/>
  <c r="AH175" i="13" a="1"/>
  <c r="AH175" i="13"/>
  <c r="AG178" i="13" a="1"/>
  <c r="AG178" i="13"/>
  <c r="AH179" i="13" a="1"/>
  <c r="AH179" i="13"/>
  <c r="AG182" i="13" a="1"/>
  <c r="AG182" i="13"/>
  <c r="AH183" i="13" a="1"/>
  <c r="AH183" i="13"/>
  <c r="AG186" i="13" a="1"/>
  <c r="AG186" i="13"/>
  <c r="AH187" i="13" a="1"/>
  <c r="AH187" i="13"/>
  <c r="AG190" i="13" a="1"/>
  <c r="AG190" i="13"/>
  <c r="AH191" i="13" a="1"/>
  <c r="AH191" i="13"/>
  <c r="AG194" i="13" a="1"/>
  <c r="AG194" i="13"/>
  <c r="AH195" i="13" a="1"/>
  <c r="AH195" i="13"/>
  <c r="AG198" i="13" a="1"/>
  <c r="AG198" i="13"/>
  <c r="AH199" i="13" a="1"/>
  <c r="AH199" i="13"/>
  <c r="AG202" i="13" a="1"/>
  <c r="AG202" i="13"/>
  <c r="AH203" i="13" a="1"/>
  <c r="AH203" i="13"/>
  <c r="AG206" i="13" a="1"/>
  <c r="AG206" i="13"/>
  <c r="AH207" i="13" a="1"/>
  <c r="AH207" i="13"/>
  <c r="AG210" i="13" a="1"/>
  <c r="AG210" i="13"/>
  <c r="AH211" i="13" a="1"/>
  <c r="AH211" i="13"/>
  <c r="AG214" i="13" a="1"/>
  <c r="AG214" i="13"/>
  <c r="AH215" i="13" a="1"/>
  <c r="AH215" i="13"/>
  <c r="AG218" i="13" a="1"/>
  <c r="AG218" i="13"/>
  <c r="AH219" i="13" a="1"/>
  <c r="AH219" i="13"/>
  <c r="AG222" i="13" a="1"/>
  <c r="AG222" i="13"/>
  <c r="AH223" i="13" a="1"/>
  <c r="AH223" i="13"/>
  <c r="AG226" i="13" a="1"/>
  <c r="AG226" i="13"/>
  <c r="AH227" i="13" a="1"/>
  <c r="AH227" i="13"/>
  <c r="AG230" i="13" a="1"/>
  <c r="AG230" i="13"/>
  <c r="AH231" i="13" a="1"/>
  <c r="AH231" i="13"/>
  <c r="AG234" i="13" a="1"/>
  <c r="AG234" i="13"/>
  <c r="AH235" i="13" a="1"/>
  <c r="AH235" i="13"/>
  <c r="AG238" i="13" a="1"/>
  <c r="AG238" i="13"/>
  <c r="AH239" i="13" a="1"/>
  <c r="AH239" i="13"/>
  <c r="AG242" i="13" a="1"/>
  <c r="AG242" i="13"/>
  <c r="AH243" i="13" a="1"/>
  <c r="AH243" i="13"/>
  <c r="AG246" i="13" a="1"/>
  <c r="AG246" i="13"/>
  <c r="AH247" i="13" a="1"/>
  <c r="AH247" i="13"/>
  <c r="AG250" i="13" a="1"/>
  <c r="AG250" i="13"/>
  <c r="AH251" i="13" a="1"/>
  <c r="AH251" i="13"/>
  <c r="AG254" i="13" a="1"/>
  <c r="AG254" i="13"/>
  <c r="AH255" i="13" a="1"/>
  <c r="AH255" i="13"/>
  <c r="AG258" i="13" a="1"/>
  <c r="AG258" i="13"/>
  <c r="AH259" i="13" a="1"/>
  <c r="AH259" i="13"/>
  <c r="AG262" i="13" a="1"/>
  <c r="AG262" i="13"/>
  <c r="AH263" i="13" a="1"/>
  <c r="AH263" i="13"/>
  <c r="AG266" i="13" a="1"/>
  <c r="AG266" i="13"/>
  <c r="AH267" i="13" a="1"/>
  <c r="AH267" i="13"/>
  <c r="AG270" i="13" a="1"/>
  <c r="AG270" i="13"/>
  <c r="AH271" i="13" a="1"/>
  <c r="AH271" i="13"/>
  <c r="AG274" i="13" a="1"/>
  <c r="AG274" i="13"/>
  <c r="AH275" i="13" a="1"/>
  <c r="AH275" i="13"/>
  <c r="AG278" i="13" a="1"/>
  <c r="AG278" i="13"/>
  <c r="AH279" i="13" a="1"/>
  <c r="AH279" i="13"/>
  <c r="AG282" i="13" a="1"/>
  <c r="AG282" i="13"/>
  <c r="AH283" i="13" a="1"/>
  <c r="AH283" i="13"/>
  <c r="AG286" i="13" a="1"/>
  <c r="AG286" i="13"/>
  <c r="AH287" i="13" a="1"/>
  <c r="AH287" i="13"/>
  <c r="AG290" i="13" a="1"/>
  <c r="AG290" i="13"/>
  <c r="AH291" i="13" a="1"/>
  <c r="AH291" i="13"/>
  <c r="AG294" i="13" a="1"/>
  <c r="AG294" i="13"/>
  <c r="AH295" i="13" a="1"/>
  <c r="AH295" i="13"/>
  <c r="AG298" i="13" a="1"/>
  <c r="AG298" i="13"/>
  <c r="AH299" i="13" a="1"/>
  <c r="AH299" i="13"/>
  <c r="AG302" i="13" a="1"/>
  <c r="AG302" i="13"/>
  <c r="AH303" i="13" a="1"/>
  <c r="AH303" i="13"/>
  <c r="AG306" i="13" a="1"/>
  <c r="AG306" i="13"/>
  <c r="AH307" i="13" a="1"/>
  <c r="AH307" i="13"/>
  <c r="AG310" i="13" a="1"/>
  <c r="AG310" i="13"/>
  <c r="AH311" i="13" a="1"/>
  <c r="AH311" i="13"/>
  <c r="AG314" i="13" a="1"/>
  <c r="AG314" i="13"/>
  <c r="AH315" i="13" a="1"/>
  <c r="AH315" i="13"/>
  <c r="AG318" i="13" a="1"/>
  <c r="AG318" i="13"/>
  <c r="AH319" i="13" a="1"/>
  <c r="AH319" i="13"/>
  <c r="AG322" i="13" a="1"/>
  <c r="AG322" i="13"/>
  <c r="AH323" i="13" a="1"/>
  <c r="AH323" i="13"/>
  <c r="AG326" i="13" a="1"/>
  <c r="AG326" i="13"/>
  <c r="AH327" i="13" a="1"/>
  <c r="AH327" i="13"/>
  <c r="AG330" i="13" a="1"/>
  <c r="AG330" i="13"/>
  <c r="AH331" i="13" a="1"/>
  <c r="AH331" i="13"/>
  <c r="AG334" i="13" a="1"/>
  <c r="AG334" i="13"/>
  <c r="AH335" i="13" a="1"/>
  <c r="AH335" i="13"/>
  <c r="AG338" i="13" a="1"/>
  <c r="AG338" i="13"/>
  <c r="AH339" i="13" a="1"/>
  <c r="AH339" i="13"/>
  <c r="AG342" i="13" a="1"/>
  <c r="AG342" i="13"/>
  <c r="AH343" i="13" a="1"/>
  <c r="AH343" i="13"/>
  <c r="AG346" i="13" a="1"/>
  <c r="AG346" i="13"/>
  <c r="AH347" i="13" a="1"/>
  <c r="AH347" i="13"/>
  <c r="AG350" i="13" a="1"/>
  <c r="AG350" i="13"/>
  <c r="AH351" i="13" a="1"/>
  <c r="AH351" i="13"/>
  <c r="AG354" i="13" a="1"/>
  <c r="AG354" i="13"/>
  <c r="AH355" i="13" a="1"/>
  <c r="AH355" i="13"/>
  <c r="AG358" i="13" a="1"/>
  <c r="AG358" i="13"/>
  <c r="AH359" i="13" a="1"/>
  <c r="AH359" i="13"/>
  <c r="AG362" i="13" a="1"/>
  <c r="AG362" i="13"/>
  <c r="AH363" i="13" a="1"/>
  <c r="AH363" i="13"/>
  <c r="AG366" i="13" a="1"/>
  <c r="AG366" i="13"/>
  <c r="AH367" i="13" a="1"/>
  <c r="AH367" i="13"/>
  <c r="AG370" i="13" a="1"/>
  <c r="AG370" i="13"/>
  <c r="AH371" i="13" a="1"/>
  <c r="AH371" i="13"/>
  <c r="AG374" i="13" a="1"/>
  <c r="AG374" i="13"/>
  <c r="AH375" i="13" a="1"/>
  <c r="AH375" i="13"/>
  <c r="AG378" i="13" a="1"/>
  <c r="AG378" i="13"/>
  <c r="AH379" i="13" a="1"/>
  <c r="AH379" i="13"/>
  <c r="AG382" i="13" a="1"/>
  <c r="AG382" i="13"/>
  <c r="AH383" i="13" a="1"/>
  <c r="AH383" i="13"/>
  <c r="AG386" i="13" a="1"/>
  <c r="AG386" i="13"/>
  <c r="AH387" i="13" a="1"/>
  <c r="AH387" i="13"/>
  <c r="AG390" i="13" a="1"/>
  <c r="AG390" i="13"/>
  <c r="AH391" i="13" a="1"/>
  <c r="AH391" i="13"/>
  <c r="AG394" i="13" a="1"/>
  <c r="AG394" i="13"/>
  <c r="AH395" i="13" a="1"/>
  <c r="AH395" i="13"/>
  <c r="AG398" i="13" a="1"/>
  <c r="AG398" i="13"/>
  <c r="AH399" i="13" a="1"/>
  <c r="AH399" i="13"/>
  <c r="AG402" i="13" a="1"/>
  <c r="AG402" i="13"/>
  <c r="AH403" i="13" a="1"/>
  <c r="AH403" i="13"/>
  <c r="AG406" i="13" a="1"/>
  <c r="AG406" i="13"/>
  <c r="AH407" i="13" a="1"/>
  <c r="AH407" i="13"/>
  <c r="AG410" i="13" a="1"/>
  <c r="AG410" i="13"/>
  <c r="AH411" i="13" a="1"/>
  <c r="AH411" i="13"/>
  <c r="AG414" i="13" a="1"/>
  <c r="AG414" i="13"/>
  <c r="AH415" i="13" a="1"/>
  <c r="AH415" i="13"/>
  <c r="AG418" i="13" a="1"/>
  <c r="AG418" i="13"/>
  <c r="AH419" i="13" a="1"/>
  <c r="AH419" i="13"/>
  <c r="AG422" i="13" a="1"/>
  <c r="AG422" i="13"/>
  <c r="AH423" i="13" a="1"/>
  <c r="AH423" i="13"/>
  <c r="AG426" i="13" a="1"/>
  <c r="AG426" i="13"/>
  <c r="AH427" i="13" a="1"/>
  <c r="AH427" i="13"/>
  <c r="AG430" i="13" a="1"/>
  <c r="AG430" i="13"/>
  <c r="AH431" i="13" a="1"/>
  <c r="AH431" i="13"/>
  <c r="AG434" i="13" a="1"/>
  <c r="AG434" i="13"/>
  <c r="AH435" i="13" a="1"/>
  <c r="AH435" i="13"/>
  <c r="AG438" i="13" a="1"/>
  <c r="AG438" i="13"/>
  <c r="AH439" i="13" a="1"/>
  <c r="AH439" i="13"/>
  <c r="AG442" i="13" a="1"/>
  <c r="AG442" i="13"/>
  <c r="AH443" i="13" a="1"/>
  <c r="AH443" i="13"/>
  <c r="AG446" i="13" a="1"/>
  <c r="AG446" i="13"/>
  <c r="AH447" i="13" a="1"/>
  <c r="AH447" i="13"/>
  <c r="AG450" i="13" a="1"/>
  <c r="AG450" i="13"/>
  <c r="AH451" i="13" a="1"/>
  <c r="AH451" i="13"/>
  <c r="AG454" i="13" a="1"/>
  <c r="AG454" i="13"/>
  <c r="AH455" i="13" a="1"/>
  <c r="AH455" i="13"/>
  <c r="AG458" i="13" a="1"/>
  <c r="AG458" i="13"/>
  <c r="AH459" i="13" a="1"/>
  <c r="AH459" i="13"/>
  <c r="AG462" i="13" a="1"/>
  <c r="AG462" i="13"/>
  <c r="AH463" i="13" a="1"/>
  <c r="AH463" i="13"/>
  <c r="AG466" i="13" a="1"/>
  <c r="AG466" i="13"/>
  <c r="AH467" i="13" a="1"/>
  <c r="AH467" i="13"/>
  <c r="AG470" i="13" a="1"/>
  <c r="AG470" i="13"/>
  <c r="AH471" i="13" a="1"/>
  <c r="AH471" i="13"/>
  <c r="AG474" i="13" a="1"/>
  <c r="AG474" i="13"/>
  <c r="AH475" i="13" a="1"/>
  <c r="AH475" i="13"/>
  <c r="AG478" i="13" a="1"/>
  <c r="AG478" i="13"/>
  <c r="AH479" i="13" a="1"/>
  <c r="AH479" i="13"/>
  <c r="AG482" i="13" a="1"/>
  <c r="AG482" i="13"/>
  <c r="AH483" i="13" a="1"/>
  <c r="AH483" i="13"/>
  <c r="AG486" i="13" a="1"/>
  <c r="AG486" i="13"/>
  <c r="AH487" i="13" a="1"/>
  <c r="AH487" i="13"/>
  <c r="AG490" i="13" a="1"/>
  <c r="AG490" i="13"/>
  <c r="AH491" i="13" a="1"/>
  <c r="AH491" i="13"/>
  <c r="AG494" i="13" a="1"/>
  <c r="AG494" i="13"/>
  <c r="AH495" i="13" a="1"/>
  <c r="AH495" i="13"/>
  <c r="AG498" i="13" a="1"/>
  <c r="AG498" i="13"/>
  <c r="AH499" i="13" a="1"/>
  <c r="AH499" i="13"/>
  <c r="AG502" i="13" a="1"/>
  <c r="AG502" i="13"/>
  <c r="AH503" i="13" a="1"/>
  <c r="AH503" i="13"/>
  <c r="AG506" i="13" a="1"/>
  <c r="AG506" i="13"/>
  <c r="AH507" i="13" a="1"/>
  <c r="AH507" i="13"/>
  <c r="AG510" i="13" a="1"/>
  <c r="AG510" i="13"/>
  <c r="AH511" i="13" a="1"/>
  <c r="AH511" i="13"/>
  <c r="AG514" i="13" a="1"/>
  <c r="AG514" i="13"/>
  <c r="AH515" i="13" a="1"/>
  <c r="AH515" i="13"/>
  <c r="AG518" i="13" a="1"/>
  <c r="AG518" i="13"/>
  <c r="AH519" i="13" a="1"/>
  <c r="AH519" i="13"/>
  <c r="AG522" i="13" a="1"/>
  <c r="AG522" i="13"/>
  <c r="AH523" i="13" a="1"/>
  <c r="AH523" i="13"/>
  <c r="AG526" i="13" a="1"/>
  <c r="AG526" i="13"/>
  <c r="AH527" i="13" a="1"/>
  <c r="AH527" i="13"/>
  <c r="AG530" i="13" a="1"/>
  <c r="AG530" i="13"/>
  <c r="AH531" i="13" a="1"/>
  <c r="AH531" i="13"/>
  <c r="AG534" i="13" a="1"/>
  <c r="AG534" i="13"/>
  <c r="AH535" i="13" a="1"/>
  <c r="AH535" i="13"/>
  <c r="AG538" i="13" a="1"/>
  <c r="AG538" i="13"/>
  <c r="AH539" i="13" a="1"/>
  <c r="AH539" i="13"/>
  <c r="AG542" i="13" a="1"/>
  <c r="AG542" i="13"/>
  <c r="AH543" i="13" a="1"/>
  <c r="AH543" i="13"/>
  <c r="AG546" i="13" a="1"/>
  <c r="AG546" i="13"/>
  <c r="AH547" i="13" a="1"/>
  <c r="AH547" i="13"/>
  <c r="AG550" i="13" a="1"/>
  <c r="AG550" i="13"/>
  <c r="AH551" i="13" a="1"/>
  <c r="AH551" i="13"/>
  <c r="AG554" i="13" a="1"/>
  <c r="AG554" i="13"/>
  <c r="AH555" i="13" a="1"/>
  <c r="AH555" i="13"/>
  <c r="AG558" i="13" a="1"/>
  <c r="AG558" i="13"/>
  <c r="AH559" i="13" a="1"/>
  <c r="AH559" i="13"/>
  <c r="AG562" i="13" a="1"/>
  <c r="AG562" i="13"/>
  <c r="AH563" i="13" a="1"/>
  <c r="AH563" i="13"/>
  <c r="AG566" i="13" a="1"/>
  <c r="AG566" i="13"/>
  <c r="AH567" i="13" a="1"/>
  <c r="AH567" i="13"/>
  <c r="AG570" i="13" a="1"/>
  <c r="AG570" i="13"/>
  <c r="AH571" i="13" a="1"/>
  <c r="AH571" i="13"/>
  <c r="AG574" i="13" a="1"/>
  <c r="AG574" i="13"/>
  <c r="AH575" i="13" a="1"/>
  <c r="AH575" i="13"/>
  <c r="AG578" i="13" a="1"/>
  <c r="AG578" i="13"/>
  <c r="AH579" i="13" a="1"/>
  <c r="AH579" i="13"/>
  <c r="AG582" i="13" a="1"/>
  <c r="AG582" i="13"/>
  <c r="AH583" i="13" a="1"/>
  <c r="AH583" i="13"/>
  <c r="AG586" i="13" a="1"/>
  <c r="AG586" i="13"/>
  <c r="AH587" i="13" a="1"/>
  <c r="AH587" i="13"/>
  <c r="AG590" i="13" a="1"/>
  <c r="AG590" i="13"/>
  <c r="AH591" i="13" a="1"/>
  <c r="AH591" i="13"/>
  <c r="AG594" i="13" a="1"/>
  <c r="AG594" i="13"/>
  <c r="AH595" i="13" a="1"/>
  <c r="AH595" i="13"/>
  <c r="AG598" i="13" a="1"/>
  <c r="AG598" i="13"/>
  <c r="AH599" i="13" a="1"/>
  <c r="AH599" i="13"/>
  <c r="AG602" i="13" a="1"/>
  <c r="AG602" i="13"/>
  <c r="AH603" i="13" a="1"/>
  <c r="AH603" i="13"/>
  <c r="AG606" i="13" a="1"/>
  <c r="AG606" i="13"/>
  <c r="AH607" i="13" a="1"/>
  <c r="AH607" i="13"/>
  <c r="AG610" i="13" a="1"/>
  <c r="AG610" i="13"/>
  <c r="AH611" i="13" a="1"/>
  <c r="AH611" i="13"/>
  <c r="AG614" i="13" a="1"/>
  <c r="AG614" i="13"/>
  <c r="AH615" i="13" a="1"/>
  <c r="AH615" i="13"/>
  <c r="AG618" i="13" a="1"/>
  <c r="AG618" i="13"/>
  <c r="AH619" i="13" a="1"/>
  <c r="AH619" i="13"/>
  <c r="AG622" i="13" a="1"/>
  <c r="AG622" i="13"/>
  <c r="AH623" i="13" a="1"/>
  <c r="AH623" i="13"/>
  <c r="AG626" i="13" a="1"/>
  <c r="AG626" i="13"/>
  <c r="AH627" i="13" a="1"/>
  <c r="AH627" i="13"/>
  <c r="AG630" i="13" a="1"/>
  <c r="AG630" i="13"/>
  <c r="AH631" i="13" a="1"/>
  <c r="AH631" i="13"/>
  <c r="AG634" i="13" a="1"/>
  <c r="AG634" i="13"/>
  <c r="AH635" i="13" a="1"/>
  <c r="AH635" i="13"/>
  <c r="AG638" i="13" a="1"/>
  <c r="AG638" i="13"/>
  <c r="AH639" i="13" a="1"/>
  <c r="AH639" i="13"/>
  <c r="AG642" i="13" a="1"/>
  <c r="AG642" i="13"/>
  <c r="AH643" i="13" a="1"/>
  <c r="AH643" i="13"/>
  <c r="AG646" i="13" a="1"/>
  <c r="AG646" i="13"/>
  <c r="AH647" i="13" a="1"/>
  <c r="AH647" i="13"/>
  <c r="AG650" i="13" a="1"/>
  <c r="AG650" i="13"/>
  <c r="AH651" i="13" a="1"/>
  <c r="AH651" i="13"/>
  <c r="AG654" i="13" a="1"/>
  <c r="AG654" i="13"/>
  <c r="AH655" i="13" a="1"/>
  <c r="AH655" i="13"/>
  <c r="AG658" i="13" a="1"/>
  <c r="AG658" i="13"/>
  <c r="AH659" i="13" a="1"/>
  <c r="AH659" i="13"/>
  <c r="AG662" i="13" a="1"/>
  <c r="AG662" i="13"/>
  <c r="AH663" i="13" a="1"/>
  <c r="AH663" i="13"/>
  <c r="AG666" i="13" a="1"/>
  <c r="AG666" i="13"/>
  <c r="AH667" i="13" a="1"/>
  <c r="AH667" i="13"/>
  <c r="AG670" i="13" a="1"/>
  <c r="AG670" i="13"/>
  <c r="AH671" i="13" a="1"/>
  <c r="AH671" i="13"/>
  <c r="AG674" i="13" a="1"/>
  <c r="AG674" i="13"/>
  <c r="AH675" i="13" a="1"/>
  <c r="AH675" i="13"/>
  <c r="AG678" i="13" a="1"/>
  <c r="AG678" i="13"/>
  <c r="AH679" i="13" a="1"/>
  <c r="AH679" i="13"/>
  <c r="AG682" i="13" a="1"/>
  <c r="AG682" i="13"/>
  <c r="AH683" i="13" a="1"/>
  <c r="AH683" i="13"/>
  <c r="AG686" i="13" a="1"/>
  <c r="AG686" i="13"/>
  <c r="AH687" i="13" a="1"/>
  <c r="AH687" i="13"/>
  <c r="AG690" i="13" a="1"/>
  <c r="AG690" i="13"/>
  <c r="AH691" i="13" a="1"/>
  <c r="AH691" i="13"/>
  <c r="AG694" i="13" a="1"/>
  <c r="AG694" i="13"/>
  <c r="AH695" i="13" a="1"/>
  <c r="AH695" i="13"/>
  <c r="AG698" i="13" a="1"/>
  <c r="AG698" i="13"/>
  <c r="AH699" i="13" a="1"/>
  <c r="AH699" i="13"/>
  <c r="AG702" i="13" a="1"/>
  <c r="AG702" i="13"/>
  <c r="AH703" i="13" a="1"/>
  <c r="AH703" i="13"/>
  <c r="AG706" i="13" a="1"/>
  <c r="AG706" i="13"/>
  <c r="AH707" i="13" a="1"/>
  <c r="AH707" i="13"/>
  <c r="AG710" i="13" a="1"/>
  <c r="AG710" i="13"/>
  <c r="AH711" i="13" a="1"/>
  <c r="AH711" i="13"/>
  <c r="AG714" i="13" a="1"/>
  <c r="AG714" i="13"/>
  <c r="AH715" i="13" a="1"/>
  <c r="AH715" i="13"/>
  <c r="AG718" i="13" a="1"/>
  <c r="AG718" i="13"/>
  <c r="AH719" i="13" a="1"/>
  <c r="AH719" i="13"/>
  <c r="AG722" i="13" a="1"/>
  <c r="AG722" i="13"/>
  <c r="AH723" i="13" a="1"/>
  <c r="AH723" i="13"/>
  <c r="AG726" i="13" a="1"/>
  <c r="AG726" i="13"/>
  <c r="AH727" i="13" a="1"/>
  <c r="AH727" i="13"/>
  <c r="AG730" i="13" a="1"/>
  <c r="AG730" i="13"/>
  <c r="AH731" i="13" a="1"/>
  <c r="AH731" i="13"/>
  <c r="AG734" i="13" a="1"/>
  <c r="AG734" i="13"/>
  <c r="AH735" i="13" a="1"/>
  <c r="AH735" i="13"/>
  <c r="AG738" i="13" a="1"/>
  <c r="AG738" i="13"/>
  <c r="AH739" i="13" a="1"/>
  <c r="AH739" i="13"/>
  <c r="AG742" i="13" a="1"/>
  <c r="AG742" i="13"/>
  <c r="AH743" i="13" a="1"/>
  <c r="AH743" i="13"/>
  <c r="AG746" i="13" a="1"/>
  <c r="AG746" i="13"/>
  <c r="AH747" i="13" a="1"/>
  <c r="AH747" i="13"/>
  <c r="AG750" i="13" a="1"/>
  <c r="AG750" i="13"/>
  <c r="AH751" i="13" a="1"/>
  <c r="AH751" i="13"/>
  <c r="AG754" i="13" a="1"/>
  <c r="AG754" i="13"/>
  <c r="AH755" i="13" a="1"/>
  <c r="AH755" i="13"/>
  <c r="AG758" i="13" a="1"/>
  <c r="AG758" i="13"/>
  <c r="AH759" i="13" a="1"/>
  <c r="AH759" i="13"/>
  <c r="AG762" i="13" a="1"/>
  <c r="AG762" i="13"/>
  <c r="AH763" i="13" a="1"/>
  <c r="AH763" i="13"/>
  <c r="AG766" i="13" a="1"/>
  <c r="AG766" i="13"/>
  <c r="AH767" i="13" a="1"/>
  <c r="AH767" i="13"/>
  <c r="AG770" i="13" a="1"/>
  <c r="AG770" i="13"/>
  <c r="AH771" i="13" a="1"/>
  <c r="AH771" i="13"/>
  <c r="AG774" i="13" a="1"/>
  <c r="AG774" i="13"/>
  <c r="AH775" i="13" a="1"/>
  <c r="AH775" i="13"/>
  <c r="AG778" i="13" a="1"/>
  <c r="AG778" i="13"/>
  <c r="AH779" i="13" a="1"/>
  <c r="AH779" i="13"/>
  <c r="AG782" i="13" a="1"/>
  <c r="AG782" i="13"/>
  <c r="AH783" i="13" a="1"/>
  <c r="AH783" i="13"/>
  <c r="AG786" i="13" a="1"/>
  <c r="AG786" i="13"/>
  <c r="AH787" i="13" a="1"/>
  <c r="AH787" i="13"/>
  <c r="AG790" i="13" a="1"/>
  <c r="AG790" i="13"/>
  <c r="AH791" i="13" a="1"/>
  <c r="AH791" i="13"/>
  <c r="AG794" i="13" a="1"/>
  <c r="AG794" i="13"/>
  <c r="AH795" i="13" a="1"/>
  <c r="AH795" i="13"/>
  <c r="AG798" i="13" a="1"/>
  <c r="AG798" i="13"/>
  <c r="AH799" i="13" a="1"/>
  <c r="AH799" i="13"/>
  <c r="AG802" i="13" a="1"/>
  <c r="AG802" i="13"/>
  <c r="AH803" i="13" a="1"/>
  <c r="AH803" i="13"/>
  <c r="AG806" i="13" a="1"/>
  <c r="AG806" i="13"/>
  <c r="AH807" i="13" a="1"/>
  <c r="AH807" i="13"/>
  <c r="AG810" i="13" a="1"/>
  <c r="AG810" i="13"/>
  <c r="AH811" i="13" a="1"/>
  <c r="AH811" i="13"/>
  <c r="AG814" i="13" a="1"/>
  <c r="AG814" i="13"/>
  <c r="AH815" i="13" a="1"/>
  <c r="AH815" i="13"/>
  <c r="AG818" i="13" a="1"/>
  <c r="AG818" i="13"/>
  <c r="AH819" i="13" a="1"/>
  <c r="AH819" i="13"/>
  <c r="AG822" i="13" a="1"/>
  <c r="AG822" i="13"/>
  <c r="AH823" i="13" a="1"/>
  <c r="AH823" i="13"/>
  <c r="AG826" i="13" a="1"/>
  <c r="AG826" i="13"/>
  <c r="AH827" i="13" a="1"/>
  <c r="AH827" i="13"/>
  <c r="AG830" i="13" a="1"/>
  <c r="AG830" i="13"/>
  <c r="AH831" i="13" a="1"/>
  <c r="AH831" i="13"/>
  <c r="AG834" i="13" a="1"/>
  <c r="AG834" i="13"/>
  <c r="AH835" i="13" a="1"/>
  <c r="AH835" i="13"/>
  <c r="AG838" i="13" a="1"/>
  <c r="AG838" i="13"/>
  <c r="AH839" i="13" a="1"/>
  <c r="AH839" i="13"/>
  <c r="AG842" i="13" a="1"/>
  <c r="AG842" i="13"/>
  <c r="AH843" i="13" a="1"/>
  <c r="AH843" i="13"/>
  <c r="AG846" i="13" a="1"/>
  <c r="AG846" i="13"/>
  <c r="AH847" i="13" a="1"/>
  <c r="AH847" i="13"/>
  <c r="AG850" i="13" a="1"/>
  <c r="AG850" i="13"/>
  <c r="AH851" i="13" a="1"/>
  <c r="AH851" i="13"/>
  <c r="AG854" i="13" a="1"/>
  <c r="AG854" i="13"/>
  <c r="AH855" i="13" a="1"/>
  <c r="AH855" i="13"/>
  <c r="AG858" i="13" a="1"/>
  <c r="AG858" i="13"/>
  <c r="AH859" i="13" a="1"/>
  <c r="AH859" i="13"/>
  <c r="AG862" i="13" a="1"/>
  <c r="AG862" i="13"/>
  <c r="AH863" i="13" a="1"/>
  <c r="AH863" i="13"/>
  <c r="AG866" i="13" a="1"/>
  <c r="AG866" i="13"/>
  <c r="AH867" i="13" a="1"/>
  <c r="AH867" i="13"/>
  <c r="AG870" i="13" a="1"/>
  <c r="AG870" i="13"/>
  <c r="AH871" i="13" a="1"/>
  <c r="AH871" i="13"/>
  <c r="AG874" i="13" a="1"/>
  <c r="AG874" i="13"/>
  <c r="AH875" i="13" a="1"/>
  <c r="AH875" i="13"/>
  <c r="AG878" i="13" a="1"/>
  <c r="AG878" i="13"/>
  <c r="AH879" i="13" a="1"/>
  <c r="AH879" i="13"/>
  <c r="AG882" i="13" a="1"/>
  <c r="AG882" i="13"/>
  <c r="AH883" i="13" a="1"/>
  <c r="AH883" i="13"/>
  <c r="AG886" i="13" a="1"/>
  <c r="AG886" i="13"/>
  <c r="AH887" i="13" a="1"/>
  <c r="AH887" i="13"/>
  <c r="AG890" i="13" a="1"/>
  <c r="AG890" i="13"/>
  <c r="AH891" i="13" a="1"/>
  <c r="AH891" i="13"/>
  <c r="AG894" i="13" a="1"/>
  <c r="AG894" i="13"/>
  <c r="AH895" i="13" a="1"/>
  <c r="AH895" i="13"/>
  <c r="AG898" i="13" a="1"/>
  <c r="AG898" i="13"/>
  <c r="AH899" i="13" a="1"/>
  <c r="AH899" i="13"/>
  <c r="AG902" i="13" a="1"/>
  <c r="AG902" i="13"/>
  <c r="AH903" i="13" a="1"/>
  <c r="AH903" i="13"/>
  <c r="AG906" i="13" a="1"/>
  <c r="AG906" i="13"/>
  <c r="AH907" i="13" a="1"/>
  <c r="AH907" i="13"/>
  <c r="AG910" i="13" a="1"/>
  <c r="AG910" i="13"/>
  <c r="AH911" i="13" a="1"/>
  <c r="AH911" i="13"/>
  <c r="AG914" i="13" a="1"/>
  <c r="AG914" i="13"/>
  <c r="AH915" i="13" a="1"/>
  <c r="AH915" i="13"/>
  <c r="AG918" i="13" a="1"/>
  <c r="AG918" i="13"/>
  <c r="AH919" i="13" a="1"/>
  <c r="AH919" i="13"/>
  <c r="AG922" i="13" a="1"/>
  <c r="AG922" i="13"/>
  <c r="AH923" i="13" a="1"/>
  <c r="AH923" i="13"/>
  <c r="AG926" i="13" a="1"/>
  <c r="AG926" i="13"/>
  <c r="AH927" i="13" a="1"/>
  <c r="AH927" i="13"/>
  <c r="AG930" i="13" a="1"/>
  <c r="AG930" i="13"/>
  <c r="AH931" i="13" a="1"/>
  <c r="AH931" i="13"/>
  <c r="AG934" i="13" a="1"/>
  <c r="AG934" i="13"/>
  <c r="AH935" i="13" a="1"/>
  <c r="AH935" i="13"/>
  <c r="AG938" i="13" a="1"/>
  <c r="AG938" i="13"/>
  <c r="AH939" i="13" a="1"/>
  <c r="AH939" i="13"/>
  <c r="AG942" i="13" a="1"/>
  <c r="AG942" i="13"/>
  <c r="AH943" i="13" a="1"/>
  <c r="AH943" i="13"/>
  <c r="AG946" i="13" a="1"/>
  <c r="AG946" i="13"/>
  <c r="AH947" i="13" a="1"/>
  <c r="AH947" i="13"/>
  <c r="AG950" i="13" a="1"/>
  <c r="AG950" i="13"/>
  <c r="AH951" i="13" a="1"/>
  <c r="AH951" i="13"/>
  <c r="AG954" i="13" a="1"/>
  <c r="AG954" i="13"/>
  <c r="AH955" i="13" a="1"/>
  <c r="AH955" i="13"/>
  <c r="AG958" i="13" a="1"/>
  <c r="AG958" i="13"/>
  <c r="AH959" i="13" a="1"/>
  <c r="AH959" i="13"/>
  <c r="AG962" i="13" a="1"/>
  <c r="AG962" i="13"/>
  <c r="AH963" i="13" a="1"/>
  <c r="AH963" i="13"/>
  <c r="AG966" i="13" a="1"/>
  <c r="AG966" i="13"/>
  <c r="AH967" i="13" a="1"/>
  <c r="AH967" i="13"/>
  <c r="AG970" i="13" a="1"/>
  <c r="AG970" i="13"/>
  <c r="AH971" i="13" a="1"/>
  <c r="AH971" i="13"/>
  <c r="AG974" i="13" a="1"/>
  <c r="AG974" i="13"/>
  <c r="AH975" i="13" a="1"/>
  <c r="AH975" i="13"/>
  <c r="AG978" i="13" a="1"/>
  <c r="AG978" i="13"/>
  <c r="AH979" i="13" a="1"/>
  <c r="AH979" i="13"/>
  <c r="AG982" i="13" a="1"/>
  <c r="AG982" i="13"/>
  <c r="AH983" i="13" a="1"/>
  <c r="AH983" i="13"/>
  <c r="AG986" i="13" a="1"/>
  <c r="AG986" i="13"/>
  <c r="AH987" i="13" a="1"/>
  <c r="AH987" i="13"/>
  <c r="AG990" i="13" a="1"/>
  <c r="AG990" i="13"/>
  <c r="AH991" i="13" a="1"/>
  <c r="AH991" i="13"/>
  <c r="AG994" i="13" a="1"/>
  <c r="AG994" i="13"/>
  <c r="AH995" i="13" a="1"/>
  <c r="AH995" i="13"/>
  <c r="AG998" i="13" a="1"/>
  <c r="AG998" i="13"/>
  <c r="AH999" i="13" a="1"/>
  <c r="AH999" i="13"/>
  <c r="AG1002" i="13" a="1"/>
  <c r="AG1002" i="13"/>
  <c r="AH1003" i="13" a="1"/>
  <c r="AH1003" i="13"/>
  <c r="AG1006" i="13" a="1"/>
  <c r="AG1006" i="13"/>
  <c r="AH1007" i="13" a="1"/>
  <c r="AH1007" i="13"/>
  <c r="AG1010" i="13" a="1"/>
  <c r="AG1010" i="13"/>
  <c r="AH1011" i="13" a="1"/>
  <c r="AH1011" i="13"/>
  <c r="AG1014" i="13" a="1"/>
  <c r="AG1014" i="13"/>
  <c r="AH1015" i="13" a="1"/>
  <c r="AH1015" i="13"/>
  <c r="AG1018" i="13" a="1"/>
  <c r="AG1018" i="13"/>
  <c r="AH1019" i="13" a="1"/>
  <c r="AH1019" i="13"/>
  <c r="AG1022" i="13" a="1"/>
  <c r="AG1022" i="13"/>
  <c r="AH1023" i="13" a="1"/>
  <c r="AH1023" i="13"/>
  <c r="AG1026" i="13" a="1"/>
  <c r="AG1026" i="13"/>
  <c r="AH1027" i="13" a="1"/>
  <c r="AH1027" i="13"/>
  <c r="AG1030" i="13" a="1"/>
  <c r="AG1030" i="13"/>
  <c r="AH1031" i="13" a="1"/>
  <c r="AH1031" i="13"/>
  <c r="AG1034" i="13" a="1"/>
  <c r="AG1034" i="13"/>
  <c r="AH1035" i="13" a="1"/>
  <c r="AH1035" i="13"/>
  <c r="AG1038" i="13" a="1"/>
  <c r="AG1038" i="13"/>
  <c r="AH1039" i="13" a="1"/>
  <c r="AH1039" i="13"/>
  <c r="AG1042" i="13" a="1"/>
  <c r="AG1042" i="13"/>
  <c r="AH1043" i="13" a="1"/>
  <c r="AH1043" i="13"/>
  <c r="AG1046" i="13" a="1"/>
  <c r="AG1046" i="13"/>
  <c r="AH1047" i="13" a="1"/>
  <c r="AH1047" i="13"/>
  <c r="AG1050" i="13" a="1"/>
  <c r="AG1050" i="13"/>
  <c r="AH1051" i="13" a="1"/>
  <c r="AH1051" i="13"/>
  <c r="AG1054" i="13" a="1"/>
  <c r="AG1054" i="13"/>
  <c r="AH1055" i="13" a="1"/>
  <c r="AH1055" i="13"/>
  <c r="AG1058" i="13" a="1"/>
  <c r="AG1058" i="13"/>
  <c r="AH1059" i="13" a="1"/>
  <c r="AH1059" i="13"/>
  <c r="AG1062" i="13" a="1"/>
  <c r="AG1062" i="13"/>
  <c r="AH1063" i="13" a="1"/>
  <c r="AH1063" i="13"/>
  <c r="AG1066" i="13" a="1"/>
  <c r="AG1066" i="13"/>
  <c r="AH1067" i="13" a="1"/>
  <c r="AH1067" i="13"/>
  <c r="AG1070" i="13" a="1"/>
  <c r="AG1070" i="13"/>
  <c r="AH1071" i="13" a="1"/>
  <c r="AH1071" i="13"/>
  <c r="AG1074" i="13" a="1"/>
  <c r="AG1074" i="13"/>
  <c r="AH1075" i="13" a="1"/>
  <c r="AH1075" i="13"/>
  <c r="AG1078" i="13" a="1"/>
  <c r="AG1078" i="13"/>
  <c r="AH1079" i="13" a="1"/>
  <c r="AH1079" i="13"/>
  <c r="AG1082" i="13" a="1"/>
  <c r="AG1082" i="13"/>
  <c r="AH1083" i="13" a="1"/>
  <c r="AH1083" i="13"/>
  <c r="AG1086" i="13" a="1"/>
  <c r="AG1086" i="13"/>
  <c r="AH1087" i="13" a="1"/>
  <c r="AH1087" i="13"/>
  <c r="AG1090" i="13" a="1"/>
  <c r="AG1090" i="13"/>
  <c r="AH1091" i="13" a="1"/>
  <c r="AH1091" i="13"/>
  <c r="AG1094" i="13" a="1"/>
  <c r="AG1094" i="13"/>
  <c r="AH1095" i="13" a="1"/>
  <c r="AH1095" i="13"/>
  <c r="AG1098" i="13" a="1"/>
  <c r="AG1098" i="13"/>
  <c r="AH1099" i="13" a="1"/>
  <c r="AH1099" i="13"/>
  <c r="AG1102" i="13" a="1"/>
  <c r="AG1102" i="13"/>
  <c r="AH1103" i="13" a="1"/>
  <c r="AH1103" i="13"/>
  <c r="AG1106" i="13" a="1"/>
  <c r="AG1106" i="13"/>
  <c r="AH1107" i="13" a="1"/>
  <c r="AH1107" i="13"/>
  <c r="AG1110" i="13" a="1"/>
  <c r="AG1110" i="13"/>
  <c r="AH1111" i="13" a="1"/>
  <c r="AH1111" i="13"/>
  <c r="AG1114" i="13" a="1"/>
  <c r="AG1114" i="13"/>
  <c r="AH1115" i="13" a="1"/>
  <c r="AH1115" i="13"/>
  <c r="AG1118" i="13" a="1"/>
  <c r="AG1118" i="13"/>
  <c r="AH1119" i="13" a="1"/>
  <c r="AH1119" i="13"/>
  <c r="AG1122" i="13" a="1"/>
  <c r="AG1122" i="13"/>
  <c r="AH1123" i="13" a="1"/>
  <c r="AH1123" i="13"/>
  <c r="AG1126" i="13" a="1"/>
  <c r="AG1126" i="13"/>
  <c r="AH1127" i="13" a="1"/>
  <c r="AH1127" i="13"/>
  <c r="AG1130" i="13" a="1"/>
  <c r="AG1130" i="13"/>
  <c r="AH1131" i="13" a="1"/>
  <c r="AH1131" i="13"/>
  <c r="AG1134" i="13" a="1"/>
  <c r="AG1134" i="13"/>
  <c r="AH1135" i="13" a="1"/>
  <c r="AH1135" i="13"/>
  <c r="AG1138" i="13" a="1"/>
  <c r="AG1138" i="13"/>
  <c r="AG1139" i="13" a="1"/>
  <c r="AG1139" i="13"/>
  <c r="AH1139" i="13" a="1"/>
  <c r="AH1139" i="13"/>
  <c r="AH1140" i="13" a="1"/>
  <c r="AH1140" i="13"/>
  <c r="AG1142" i="13" a="1"/>
  <c r="AG1142" i="13"/>
  <c r="AG1143" i="13" a="1"/>
  <c r="AG1143" i="13"/>
  <c r="AH1143" i="13" a="1"/>
  <c r="AH1143" i="13"/>
  <c r="AH1144" i="13" a="1"/>
  <c r="AH1144" i="13"/>
  <c r="AG1146" i="13" a="1"/>
  <c r="AG1146" i="13"/>
  <c r="AG1147" i="13" a="1"/>
  <c r="AG1147" i="13"/>
  <c r="AH1147" i="13" a="1"/>
  <c r="AH1147" i="13"/>
  <c r="AH1148" i="13" a="1"/>
  <c r="AH1148" i="13"/>
  <c r="AG1150" i="13" a="1"/>
  <c r="AG1150" i="13"/>
  <c r="AG1151" i="13" a="1"/>
  <c r="AG1151" i="13"/>
  <c r="AH1151" i="13" a="1"/>
  <c r="AH1151" i="13"/>
  <c r="AH1152" i="13" a="1"/>
  <c r="AH1152" i="13"/>
  <c r="AG1154" i="13" a="1"/>
  <c r="AG1154" i="13"/>
  <c r="AG1155" i="13" a="1"/>
  <c r="AG1155" i="13"/>
  <c r="AH1155" i="13" a="1"/>
  <c r="AH1155" i="13"/>
  <c r="AH1156" i="13" a="1"/>
  <c r="AH1156" i="13"/>
  <c r="AG1158" i="13" a="1"/>
  <c r="AG1158" i="13"/>
  <c r="AG1159" i="13" a="1"/>
  <c r="AG1159" i="13"/>
  <c r="AH1159" i="13" a="1"/>
  <c r="AH1159" i="13"/>
  <c r="AH1160" i="13" a="1"/>
  <c r="AH1160" i="13"/>
  <c r="AG1162" i="13" a="1"/>
  <c r="AG1162" i="13"/>
  <c r="AG1163" i="13" a="1"/>
  <c r="AG1163" i="13"/>
  <c r="AH1163" i="13" a="1"/>
  <c r="AH1163" i="13"/>
  <c r="AH1164" i="13" a="1"/>
  <c r="AH1164" i="13"/>
  <c r="AG1166" i="13" a="1"/>
  <c r="AG1166" i="13"/>
  <c r="AG1167" i="13" a="1"/>
  <c r="AG1167" i="13"/>
  <c r="AH1167" i="13" a="1"/>
  <c r="AH1167" i="13"/>
  <c r="AH1168" i="13" a="1"/>
  <c r="AH1168" i="13"/>
  <c r="AG1170" i="13" a="1"/>
  <c r="AG1170" i="13"/>
  <c r="AG1171" i="13" a="1"/>
  <c r="AG1171" i="13"/>
  <c r="AH1171" i="13" a="1"/>
  <c r="AH1171" i="13"/>
  <c r="AH1172" i="13" a="1"/>
  <c r="AH1172" i="13"/>
  <c r="AG1174" i="13" a="1"/>
  <c r="AG1174" i="13"/>
  <c r="AG1175" i="13" a="1"/>
  <c r="AG1175" i="13"/>
  <c r="AH1175" i="13" a="1"/>
  <c r="AH1175" i="13"/>
  <c r="AH1176" i="13" a="1"/>
  <c r="AH1176" i="13"/>
  <c r="AG1178" i="13" a="1"/>
  <c r="AG1178" i="13"/>
  <c r="AG1179" i="13" a="1"/>
  <c r="AG1179" i="13"/>
  <c r="AH1179" i="13" a="1"/>
  <c r="AH1179" i="13"/>
  <c r="AH1180" i="13" a="1"/>
  <c r="AH1180" i="13"/>
  <c r="AG1182" i="13" a="1"/>
  <c r="AG1182" i="13"/>
  <c r="AG1183" i="13" a="1"/>
  <c r="AG1183" i="13"/>
  <c r="AH1183" i="13" a="1"/>
  <c r="AH1183" i="13"/>
  <c r="AH1184" i="13" a="1"/>
  <c r="AH1184" i="13"/>
  <c r="AG1186" i="13" a="1"/>
  <c r="AG1186" i="13"/>
  <c r="AG1187" i="13" a="1"/>
  <c r="AG1187" i="13"/>
  <c r="AH1187" i="13" a="1"/>
  <c r="AH1187" i="13"/>
  <c r="AH1188" i="13" a="1"/>
  <c r="AH1188" i="13"/>
  <c r="AG1190" i="13" a="1"/>
  <c r="AG1190" i="13"/>
  <c r="AG1191" i="13" a="1"/>
  <c r="AG1191" i="13"/>
  <c r="AH1191" i="13" a="1"/>
  <c r="AH1191" i="13"/>
  <c r="AH1192" i="13" a="1"/>
  <c r="AH1192" i="13"/>
  <c r="AG1194" i="13" a="1"/>
  <c r="AG1194" i="13"/>
  <c r="AG1195" i="13" a="1"/>
  <c r="AG1195" i="13"/>
  <c r="AH1195" i="13" a="1"/>
  <c r="AH1195" i="13"/>
  <c r="AH1196" i="13" a="1"/>
  <c r="AH1196" i="13"/>
  <c r="AG1198" i="13" a="1"/>
  <c r="AG1198" i="13"/>
  <c r="AG1199" i="13" a="1"/>
  <c r="AG1199" i="13"/>
  <c r="AH1199" i="13" a="1"/>
  <c r="AH1199" i="13"/>
  <c r="AH1200" i="13" a="1"/>
  <c r="AH1200" i="13"/>
  <c r="AG1202" i="13" a="1"/>
  <c r="AG1202" i="13"/>
  <c r="AG1203" i="13" a="1"/>
  <c r="AG1203" i="13"/>
  <c r="AH1203" i="13" a="1"/>
  <c r="AH1203" i="13"/>
  <c r="AH1204" i="13" a="1"/>
  <c r="AH1204" i="13"/>
  <c r="AG1206" i="13" a="1"/>
  <c r="AG1206" i="13"/>
  <c r="AG1207" i="13" a="1"/>
  <c r="AG1207" i="13"/>
  <c r="AH1207" i="13" a="1"/>
  <c r="AH1207" i="13"/>
  <c r="AH1208" i="13" a="1"/>
  <c r="AH1208" i="13"/>
  <c r="AG1210" i="13" a="1"/>
  <c r="AG1210" i="13"/>
  <c r="AG1211" i="13" a="1"/>
  <c r="AG1211" i="13"/>
  <c r="AH1211" i="13" a="1"/>
  <c r="AH1211" i="13"/>
  <c r="AH1212" i="13" a="1"/>
  <c r="AH1212" i="13"/>
  <c r="AG1214" i="13" a="1"/>
  <c r="AG1214" i="13"/>
  <c r="AG1215" i="13" a="1"/>
  <c r="AG1215" i="13"/>
  <c r="AH1215" i="13" a="1"/>
  <c r="AH1215" i="13"/>
  <c r="AH1216" i="13" a="1"/>
  <c r="AH1216" i="13"/>
  <c r="AG1218" i="13" a="1"/>
  <c r="AG1218" i="13"/>
  <c r="AG1219" i="13" a="1"/>
  <c r="AG1219" i="13"/>
  <c r="AH1219" i="13" a="1"/>
  <c r="AH1219" i="13"/>
  <c r="AH1220" i="13" a="1"/>
  <c r="AH1220" i="13"/>
  <c r="AG1222" i="13" a="1"/>
  <c r="AG1222" i="13"/>
  <c r="AG1223" i="13" a="1"/>
  <c r="AG1223" i="13"/>
  <c r="AH1223" i="13" a="1"/>
  <c r="AH1223" i="13"/>
  <c r="AH1224" i="13" a="1"/>
  <c r="AH1224" i="13"/>
  <c r="AG1226" i="13" a="1"/>
  <c r="AG1226" i="13"/>
  <c r="AG1227" i="13" a="1"/>
  <c r="AG1227" i="13"/>
  <c r="AH1227" i="13" a="1"/>
  <c r="AH1227" i="13"/>
  <c r="AH1228" i="13" a="1"/>
  <c r="AH1228" i="13"/>
  <c r="AG1230" i="13" a="1"/>
  <c r="AG1230" i="13"/>
  <c r="AG1231" i="13" a="1"/>
  <c r="AG1231" i="13"/>
  <c r="AH1231" i="13" a="1"/>
  <c r="AH1231" i="13"/>
  <c r="AH1232" i="13" a="1"/>
  <c r="AH1232" i="13"/>
  <c r="AG1234" i="13" a="1"/>
  <c r="AG1234" i="13"/>
  <c r="AG1235" i="13" a="1"/>
  <c r="AG1235" i="13"/>
  <c r="AH1235" i="13" a="1"/>
  <c r="AH1235" i="13"/>
  <c r="AH1236" i="13" a="1"/>
  <c r="AH1236" i="13"/>
  <c r="AG1238" i="13" a="1"/>
  <c r="AG1238" i="13"/>
  <c r="AG1239" i="13" a="1"/>
  <c r="AG1239" i="13"/>
  <c r="AH1239" i="13" a="1"/>
  <c r="AH1239" i="13"/>
  <c r="AH1240" i="13" a="1"/>
  <c r="AH1240" i="13"/>
  <c r="AG1242" i="13" a="1"/>
  <c r="AG1242" i="13"/>
  <c r="AG1243" i="13" a="1"/>
  <c r="AG1243" i="13"/>
  <c r="AH1243" i="13" a="1"/>
  <c r="AH1243" i="13"/>
  <c r="AH1244" i="13" a="1"/>
  <c r="AH1244" i="13"/>
  <c r="AG1246" i="13" a="1"/>
  <c r="AG1246" i="13"/>
  <c r="AG1247" i="13" a="1"/>
  <c r="AG1247" i="13"/>
  <c r="AH1247" i="13" a="1"/>
  <c r="AH1247" i="13"/>
  <c r="AH1248" i="13" a="1"/>
  <c r="AH1248" i="13"/>
  <c r="AG1250" i="13" a="1"/>
  <c r="AG1250" i="13"/>
  <c r="AG1251" i="13" a="1"/>
  <c r="AG1251" i="13"/>
  <c r="AH1251" i="13" a="1"/>
  <c r="AH1251" i="13"/>
  <c r="AH1252" i="13" a="1"/>
  <c r="AH1252" i="13"/>
  <c r="AG1254" i="13" a="1"/>
  <c r="AG1254" i="13"/>
  <c r="AG1255" i="13" a="1"/>
  <c r="AG1255" i="13"/>
  <c r="AH1255" i="13" a="1"/>
  <c r="AH1255" i="13"/>
  <c r="AH1256" i="13" a="1"/>
  <c r="AH1256" i="13"/>
  <c r="AG1258" i="13" a="1"/>
  <c r="AG1258" i="13"/>
  <c r="AG1259" i="13" a="1"/>
  <c r="AG1259" i="13"/>
  <c r="AH1259" i="13" a="1"/>
  <c r="AH1259" i="13"/>
  <c r="AH1260" i="13" a="1"/>
  <c r="AH1260" i="13"/>
  <c r="AG1262" i="13" a="1"/>
  <c r="AG1262" i="13"/>
  <c r="AG1263" i="13" a="1"/>
  <c r="AG1263" i="13"/>
  <c r="AH1263" i="13" a="1"/>
  <c r="AH1263" i="13"/>
  <c r="AH1264" i="13" a="1"/>
  <c r="AH1264" i="13"/>
  <c r="AG1266" i="13" a="1"/>
  <c r="AG1266" i="13"/>
  <c r="AG1267" i="13" a="1"/>
  <c r="AG1267" i="13"/>
  <c r="AH1267" i="13" a="1"/>
  <c r="AH1267" i="13"/>
  <c r="AH1268" i="13" a="1"/>
  <c r="AH1268" i="13"/>
  <c r="AG1270" i="13" a="1"/>
  <c r="AG1270" i="13"/>
  <c r="AG1271" i="13" a="1"/>
  <c r="AG1271" i="13"/>
  <c r="AH1271" i="13" a="1"/>
  <c r="AH1271" i="13"/>
  <c r="AH1272" i="13" a="1"/>
  <c r="AH1272" i="13"/>
  <c r="AG1274" i="13" a="1"/>
  <c r="AG1274" i="13"/>
  <c r="AG1275" i="13" a="1"/>
  <c r="AG1275" i="13"/>
  <c r="AH1275" i="13" a="1"/>
  <c r="AH1275" i="13"/>
  <c r="AH1276" i="13" a="1"/>
  <c r="AH1276" i="13"/>
  <c r="AG1278" i="13" a="1"/>
  <c r="AG1278" i="13"/>
  <c r="AG1279" i="13" a="1"/>
  <c r="AG1279" i="13"/>
  <c r="AH1279" i="13" a="1"/>
  <c r="AH1279" i="13"/>
  <c r="AH1280" i="13" a="1"/>
  <c r="AH1280" i="13"/>
  <c r="AG1282" i="13" a="1"/>
  <c r="AG1282" i="13"/>
  <c r="AG1283" i="13" a="1"/>
  <c r="AG1283" i="13"/>
  <c r="AH1283" i="13" a="1"/>
  <c r="AH1283" i="13"/>
  <c r="AH1284" i="13" a="1"/>
  <c r="AH1284" i="13"/>
  <c r="AG1286" i="13" a="1"/>
  <c r="AG1286" i="13"/>
  <c r="AG1287" i="13" a="1"/>
  <c r="AG1287" i="13"/>
  <c r="AH1287" i="13" a="1"/>
  <c r="AH1287" i="13"/>
  <c r="AH1288" i="13" a="1"/>
  <c r="AH1288" i="13"/>
  <c r="AG1290" i="13" a="1"/>
  <c r="AG1290" i="13"/>
  <c r="AG1291" i="13" a="1"/>
  <c r="AG1291" i="13"/>
  <c r="AH1291" i="13" a="1"/>
  <c r="AH1291" i="13"/>
  <c r="AH1292" i="13" a="1"/>
  <c r="AH1292" i="13"/>
  <c r="AG1294" i="13" a="1"/>
  <c r="AG1294" i="13"/>
  <c r="AG1295" i="13" a="1"/>
  <c r="AG1295" i="13"/>
  <c r="AH1295" i="13" a="1"/>
  <c r="AH1295" i="13"/>
  <c r="AH1296" i="13" a="1"/>
  <c r="AH1296" i="13"/>
  <c r="AG1298" i="13" a="1"/>
  <c r="AG1298" i="13"/>
  <c r="AG1299" i="13" a="1"/>
  <c r="AG1299" i="13"/>
  <c r="AH1299" i="13" a="1"/>
  <c r="AH1299" i="13"/>
  <c r="AH1300" i="13" a="1"/>
  <c r="AH1300" i="13"/>
  <c r="AG1302" i="13" a="1"/>
  <c r="AG1302" i="13"/>
  <c r="AG1303" i="13" a="1"/>
  <c r="AG1303" i="13"/>
  <c r="AH1303" i="13" a="1"/>
  <c r="AH1303" i="13"/>
  <c r="AH1304" i="13" a="1"/>
  <c r="AH1304" i="13"/>
  <c r="AG1306" i="13" a="1"/>
  <c r="AG1306" i="13"/>
  <c r="AG1307" i="13" a="1"/>
  <c r="AG1307" i="13"/>
  <c r="AH1307" i="13" a="1"/>
  <c r="AH1307" i="13"/>
  <c r="AH1308" i="13" a="1"/>
  <c r="AH1308" i="13"/>
  <c r="AG1310" i="13" a="1"/>
  <c r="AG1310" i="13"/>
  <c r="AG1311" i="13" a="1"/>
  <c r="AG1311" i="13"/>
  <c r="AH1311" i="13" a="1"/>
  <c r="AH1311" i="13"/>
  <c r="AH1312" i="13" a="1"/>
  <c r="AH1312" i="13"/>
  <c r="AG1314" i="13" a="1"/>
  <c r="AG1314" i="13"/>
  <c r="AG1315" i="13" a="1"/>
  <c r="AG1315" i="13"/>
  <c r="AH1315" i="13" a="1"/>
  <c r="AH1315" i="13"/>
  <c r="AH1316" i="13" a="1"/>
  <c r="AH1316" i="13"/>
  <c r="AG1318" i="13" a="1"/>
  <c r="AG1318" i="13"/>
  <c r="AG1319" i="13" a="1"/>
  <c r="AG1319" i="13"/>
  <c r="AH1319" i="13" a="1"/>
  <c r="AH1319" i="13"/>
  <c r="AH1320" i="13" a="1"/>
  <c r="AH1320" i="13"/>
  <c r="AG1322" i="13" a="1"/>
  <c r="AG1322" i="13"/>
  <c r="AG1323" i="13" a="1"/>
  <c r="AG1323" i="13"/>
  <c r="AH1323" i="13" a="1"/>
  <c r="AH1323" i="13"/>
  <c r="AH1324" i="13" a="1"/>
  <c r="AH1324" i="13"/>
  <c r="AG1326" i="13" a="1"/>
  <c r="AG1326" i="13"/>
  <c r="AG1327" i="13" a="1"/>
  <c r="AG1327" i="13"/>
  <c r="AH1327" i="13" a="1"/>
  <c r="AH1327" i="13"/>
  <c r="AH1328" i="13" a="1"/>
  <c r="AH1328" i="13"/>
  <c r="AG1330" i="13" a="1"/>
  <c r="AG1330" i="13"/>
  <c r="AG1331" i="13" a="1"/>
  <c r="AG1331" i="13"/>
  <c r="AH1331" i="13" a="1"/>
  <c r="AH1331" i="13"/>
  <c r="AH1332" i="13" a="1"/>
  <c r="AH1332" i="13"/>
  <c r="AG1334" i="13" a="1"/>
  <c r="AG1334" i="13"/>
  <c r="AG1335" i="13" a="1"/>
  <c r="AG1335" i="13"/>
  <c r="AH1335" i="13" a="1"/>
  <c r="AH1335" i="13"/>
  <c r="AH1336" i="13" a="1"/>
  <c r="AH1336" i="13"/>
  <c r="AG1338" i="13" a="1"/>
  <c r="AG1338" i="13"/>
  <c r="AG1339" i="13" a="1"/>
  <c r="AG1339" i="13"/>
  <c r="AH1339" i="13" a="1"/>
  <c r="AH1339" i="13"/>
  <c r="AH1340" i="13" a="1"/>
  <c r="AH1340" i="13"/>
  <c r="AG1342" i="13" a="1"/>
  <c r="AG1342" i="13"/>
  <c r="AG1343" i="13" a="1"/>
  <c r="AG1343" i="13"/>
  <c r="AH1343" i="13" a="1"/>
  <c r="AH1343" i="13"/>
  <c r="AH1344" i="13" a="1"/>
  <c r="AH1344" i="13"/>
  <c r="AG1346" i="13" a="1"/>
  <c r="AG1346" i="13"/>
  <c r="AG1347" i="13" a="1"/>
  <c r="AG1347" i="13"/>
  <c r="AH1347" i="13" a="1"/>
  <c r="AH1347" i="13"/>
  <c r="AH1348" i="13" a="1"/>
  <c r="AH1348" i="13"/>
  <c r="AG1350" i="13" a="1"/>
  <c r="AG1350" i="13"/>
  <c r="AG1351" i="13" a="1"/>
  <c r="AG1351" i="13"/>
  <c r="AH1351" i="13" a="1"/>
  <c r="AH1351" i="13"/>
  <c r="AH1352" i="13" a="1"/>
  <c r="AH1352" i="13"/>
  <c r="AG1354" i="13" a="1"/>
  <c r="AG1354" i="13"/>
  <c r="AG1355" i="13" a="1"/>
  <c r="AG1355" i="13"/>
  <c r="AH1355" i="13" a="1"/>
  <c r="AH1355" i="13"/>
  <c r="AH1356" i="13" a="1"/>
  <c r="AH1356" i="13"/>
  <c r="AG1358" i="13" a="1"/>
  <c r="AG1358" i="13"/>
  <c r="AG1359" i="13" a="1"/>
  <c r="AG1359" i="13"/>
  <c r="AH1359" i="13" a="1"/>
  <c r="AH1359" i="13"/>
  <c r="AH1360" i="13" a="1"/>
  <c r="AH1360" i="13"/>
  <c r="AG1362" i="13" a="1"/>
  <c r="AG1362" i="13"/>
  <c r="AG1363" i="13" a="1"/>
  <c r="AG1363" i="13"/>
  <c r="AH1363" i="13" a="1"/>
  <c r="AH1363" i="13"/>
  <c r="AH1364" i="13" a="1"/>
  <c r="AH1364" i="13"/>
  <c r="AG1366" i="13" a="1"/>
  <c r="AG1366" i="13"/>
  <c r="AG1367" i="13" a="1"/>
  <c r="AG1367" i="13"/>
  <c r="AH1367" i="13" a="1"/>
  <c r="AH1367" i="13"/>
  <c r="AH1368" i="13" a="1"/>
  <c r="AH1368" i="13"/>
  <c r="AG1370" i="13" a="1"/>
  <c r="AG1370" i="13"/>
  <c r="AG1371" i="13" a="1"/>
  <c r="AG1371" i="13"/>
  <c r="AH1371" i="13" a="1"/>
  <c r="AH1371" i="13"/>
  <c r="AH1372" i="13" a="1"/>
  <c r="AH1372" i="13"/>
  <c r="AG1374" i="13" a="1"/>
  <c r="AG1374" i="13"/>
  <c r="AG1375" i="13" a="1"/>
  <c r="AG1375" i="13"/>
  <c r="AH1375" i="13" a="1"/>
  <c r="AH1375" i="13"/>
  <c r="AH1376" i="13" a="1"/>
  <c r="AH1376" i="13"/>
  <c r="AG1378" i="13" a="1"/>
  <c r="AG1378" i="13"/>
  <c r="AG1379" i="13" a="1"/>
  <c r="AG1379" i="13"/>
  <c r="AH1379" i="13" a="1"/>
  <c r="AH1379" i="13"/>
  <c r="AH1380" i="13" a="1"/>
  <c r="AH1380" i="13"/>
  <c r="AG1382" i="13" a="1"/>
  <c r="AG1382" i="13"/>
  <c r="AG1383" i="13" a="1"/>
  <c r="AG1383" i="13"/>
  <c r="AH1383" i="13" a="1"/>
  <c r="AH1383" i="13"/>
  <c r="AH1384" i="13" a="1"/>
  <c r="AH1384" i="13"/>
  <c r="AG1386" i="13" a="1"/>
  <c r="AG1386" i="13"/>
  <c r="AG1387" i="13" a="1"/>
  <c r="AG1387" i="13"/>
  <c r="AH1387" i="13" a="1"/>
  <c r="AH1387" i="13"/>
  <c r="AH1388" i="13" a="1"/>
  <c r="AH1388" i="13"/>
  <c r="AG1390" i="13" a="1"/>
  <c r="AG1390" i="13"/>
  <c r="AG1391" i="13" a="1"/>
  <c r="AG1391" i="13"/>
  <c r="AH1391" i="13" a="1"/>
  <c r="AH1391" i="13"/>
  <c r="AH1392" i="13" a="1"/>
  <c r="AH1392" i="13"/>
  <c r="AG1394" i="13" a="1"/>
  <c r="AG1394" i="13"/>
  <c r="AG1395" i="13" a="1"/>
  <c r="AG1395" i="13"/>
  <c r="AH1395" i="13" a="1"/>
  <c r="AH1395" i="13"/>
  <c r="AH1396" i="13" a="1"/>
  <c r="AH1396" i="13"/>
  <c r="AG1398" i="13" a="1"/>
  <c r="AG1398" i="13"/>
  <c r="AG1399" i="13" a="1"/>
  <c r="AG1399" i="13"/>
  <c r="AH1399" i="13" a="1"/>
  <c r="AH1399" i="13"/>
  <c r="AH1400" i="13" a="1"/>
  <c r="AH1400" i="13"/>
  <c r="AG1402" i="13" a="1"/>
  <c r="AG1402" i="13"/>
  <c r="AG1403" i="13" a="1"/>
  <c r="AG1403" i="13"/>
  <c r="AH1403" i="13" a="1"/>
  <c r="AH1403" i="13"/>
  <c r="AH1404" i="13" a="1"/>
  <c r="AH1404" i="13"/>
  <c r="AG1406" i="13" a="1"/>
  <c r="AG1406" i="13"/>
  <c r="AG1407" i="13" a="1"/>
  <c r="AG1407" i="13"/>
  <c r="AH1407" i="13" a="1"/>
  <c r="AH1407" i="13"/>
  <c r="AH1408" i="13" a="1"/>
  <c r="AH1408" i="13"/>
  <c r="AG1410" i="13" a="1"/>
  <c r="AG1410" i="13"/>
  <c r="AG1411" i="13" a="1"/>
  <c r="AG1411" i="13"/>
  <c r="AH1411" i="13" a="1"/>
  <c r="AH1411" i="13"/>
  <c r="AH1412" i="13" a="1"/>
  <c r="AH1412" i="13"/>
  <c r="AG1414" i="13" a="1"/>
  <c r="AG1414" i="13"/>
  <c r="AG1415" i="13" a="1"/>
  <c r="AG1415" i="13"/>
  <c r="AH1415" i="13" a="1"/>
  <c r="AH1415" i="13"/>
  <c r="AH1416" i="13" a="1"/>
  <c r="AH1416" i="13"/>
  <c r="AG1418" i="13" a="1"/>
  <c r="AG1418" i="13"/>
  <c r="AG1419" i="13" a="1"/>
  <c r="AG1419" i="13"/>
  <c r="AH1419" i="13" a="1"/>
  <c r="AH1419" i="13"/>
  <c r="AH1420" i="13" a="1"/>
  <c r="AH1420" i="13"/>
  <c r="AG1422" i="13" a="1"/>
  <c r="AG1422" i="13"/>
  <c r="AG1423" i="13" a="1"/>
  <c r="AG1423" i="13"/>
  <c r="AH1423" i="13" a="1"/>
  <c r="AH1423" i="13"/>
  <c r="AH1424" i="13" a="1"/>
  <c r="AH1424" i="13"/>
  <c r="AG1426" i="13" a="1"/>
  <c r="AG1426" i="13"/>
  <c r="AG1427" i="13" a="1"/>
  <c r="AG1427" i="13"/>
  <c r="AH1427" i="13" a="1"/>
  <c r="AH1427" i="13"/>
  <c r="AH1428" i="13" a="1"/>
  <c r="AH1428" i="13"/>
  <c r="AG1430" i="13" a="1"/>
  <c r="AG1430" i="13"/>
  <c r="AG1431" i="13" a="1"/>
  <c r="AG1431" i="13"/>
  <c r="AH1431" i="13" a="1"/>
  <c r="AH1431" i="13"/>
  <c r="AH1432" i="13" a="1"/>
  <c r="AH1432" i="13"/>
  <c r="AG1434" i="13" a="1"/>
  <c r="AG1434" i="13"/>
  <c r="AG1435" i="13" a="1"/>
  <c r="AG1435" i="13"/>
  <c r="AH1435" i="13" a="1"/>
  <c r="AH1435" i="13"/>
  <c r="AH1436" i="13" a="1"/>
  <c r="AH1436" i="13"/>
  <c r="AG1438" i="13" a="1"/>
  <c r="AG1438" i="13"/>
  <c r="AG1439" i="13" a="1"/>
  <c r="AG1439" i="13"/>
  <c r="AH1439" i="13" a="1"/>
  <c r="AH1439" i="13"/>
  <c r="AH1440" i="13" a="1"/>
  <c r="AH1440" i="13"/>
  <c r="AG1442" i="13" a="1"/>
  <c r="AG1442" i="13"/>
  <c r="AG1443" i="13" a="1"/>
  <c r="AG1443" i="13"/>
  <c r="AH1443" i="13" a="1"/>
  <c r="AH1443" i="13"/>
  <c r="AH1444" i="13" a="1"/>
  <c r="AH1444" i="13"/>
  <c r="AG1446" i="13" a="1"/>
  <c r="AG1446" i="13"/>
  <c r="AG1447" i="13" a="1"/>
  <c r="AG1447" i="13"/>
  <c r="AH1447" i="13" a="1"/>
  <c r="AH1447" i="13"/>
  <c r="AH1448" i="13" a="1"/>
  <c r="AH1448" i="13"/>
  <c r="AG1450" i="13" a="1"/>
  <c r="AG1450" i="13"/>
  <c r="AG1451" i="13" a="1"/>
  <c r="AG1451" i="13"/>
  <c r="AH1451" i="13" a="1"/>
  <c r="AH1451" i="13"/>
  <c r="AH1452" i="13" a="1"/>
  <c r="AH1452" i="13"/>
  <c r="AG1454" i="13" a="1"/>
  <c r="AG1454" i="13"/>
  <c r="AG1455" i="13" a="1"/>
  <c r="AG1455" i="13"/>
  <c r="AH1455" i="13" a="1"/>
  <c r="AH1455" i="13"/>
  <c r="AH1456" i="13" a="1"/>
  <c r="AH1456" i="13"/>
  <c r="AG1458" i="13" a="1"/>
  <c r="AG1458" i="13"/>
  <c r="AG1459" i="13" a="1"/>
  <c r="AG1459" i="13"/>
  <c r="AH1459" i="13" a="1"/>
  <c r="AH1459" i="13"/>
  <c r="AH1460" i="13" a="1"/>
  <c r="AH1460" i="13"/>
  <c r="AG1462" i="13" a="1"/>
  <c r="AG1462" i="13"/>
  <c r="AG1463" i="13" a="1"/>
  <c r="AG1463" i="13"/>
  <c r="AH1463" i="13" a="1"/>
  <c r="AH1463" i="13"/>
  <c r="AH1464" i="13" a="1"/>
  <c r="AH1464" i="13"/>
  <c r="AG1466" i="13" a="1"/>
  <c r="AG1466" i="13"/>
  <c r="AG1467" i="13" a="1"/>
  <c r="AG1467" i="13"/>
  <c r="AH1467" i="13" a="1"/>
  <c r="AH1467" i="13"/>
  <c r="AH1468" i="13" a="1"/>
  <c r="AH1468" i="13"/>
  <c r="AG1470" i="13" a="1"/>
  <c r="AG1470" i="13"/>
  <c r="AG1471" i="13" a="1"/>
  <c r="AG1471" i="13"/>
  <c r="AH1471" i="13" a="1"/>
  <c r="AH1471" i="13"/>
  <c r="AH1472" i="13" a="1"/>
  <c r="AH1472" i="13"/>
  <c r="AG1474" i="13" a="1"/>
  <c r="AG1474" i="13"/>
  <c r="AG1475" i="13" a="1"/>
  <c r="AG1475" i="13"/>
  <c r="AH1475" i="13" a="1"/>
  <c r="AH1475" i="13"/>
  <c r="AH1476" i="13" a="1"/>
  <c r="AH1476" i="13"/>
  <c r="AG1478" i="13" a="1"/>
  <c r="AG1478" i="13"/>
  <c r="AG1479" i="13" a="1"/>
  <c r="AG1479" i="13"/>
  <c r="AH1479" i="13" a="1"/>
  <c r="AH1479" i="13"/>
  <c r="AH1480" i="13" a="1"/>
  <c r="AH1480" i="13"/>
  <c r="AG1482" i="13" a="1"/>
  <c r="AG1482" i="13"/>
  <c r="AG1483" i="13" a="1"/>
  <c r="AG1483" i="13"/>
  <c r="AH1483" i="13" a="1"/>
  <c r="AH1483" i="13"/>
  <c r="AH1484" i="13" a="1"/>
  <c r="AH1484" i="13"/>
  <c r="AG1486" i="13" a="1"/>
  <c r="AG1486" i="13"/>
  <c r="AG1487" i="13" a="1"/>
  <c r="AG1487" i="13"/>
  <c r="AH1487" i="13" a="1"/>
  <c r="AH1487" i="13"/>
  <c r="AH1488" i="13" a="1"/>
  <c r="AH1488" i="13"/>
  <c r="AG1490" i="13" a="1"/>
  <c r="AG1490" i="13"/>
  <c r="AG1491" i="13" a="1"/>
  <c r="AG1491" i="13"/>
  <c r="AH1491" i="13" a="1"/>
  <c r="AH1491" i="13"/>
  <c r="AH1492" i="13" a="1"/>
  <c r="AH1492" i="13"/>
  <c r="AG1494" i="13" a="1"/>
  <c r="AG1494" i="13"/>
  <c r="AG1495" i="13" a="1"/>
  <c r="AG1495" i="13"/>
  <c r="AH1495" i="13" a="1"/>
  <c r="AH1495" i="13"/>
  <c r="AH1496" i="13" a="1"/>
  <c r="AH1496" i="13"/>
  <c r="AG1498" i="13" a="1"/>
  <c r="AG1498" i="13"/>
  <c r="AG1499" i="13" a="1"/>
  <c r="AG1499" i="13"/>
  <c r="AH1499" i="13" a="1"/>
  <c r="AH1499" i="13"/>
  <c r="AH1500" i="13" a="1"/>
  <c r="AH1500" i="13"/>
  <c r="AG1502" i="13" a="1"/>
  <c r="AG1502" i="13"/>
  <c r="AG1503" i="13" a="1"/>
  <c r="AG1503" i="13"/>
  <c r="AH1503" i="13" a="1"/>
  <c r="AH1503" i="13"/>
  <c r="AH1504" i="13" a="1"/>
  <c r="AH1504" i="13"/>
  <c r="AG1506" i="13" a="1"/>
  <c r="AG1506" i="13"/>
  <c r="AG1507" i="13" a="1"/>
  <c r="AG1507" i="13"/>
  <c r="AH1507" i="13" a="1"/>
  <c r="AH1507" i="13"/>
  <c r="AH1508" i="13" a="1"/>
  <c r="AH1508" i="13"/>
  <c r="AG1510" i="13" a="1"/>
  <c r="AG1510" i="13"/>
  <c r="AG1511" i="13" a="1"/>
  <c r="AG1511" i="13"/>
  <c r="AH1511" i="13" a="1"/>
  <c r="AH1511" i="13"/>
  <c r="AH1512" i="13" a="1"/>
  <c r="AH1512" i="13"/>
  <c r="AG1514" i="13" a="1"/>
  <c r="AG1514" i="13"/>
  <c r="AG1515" i="13" a="1"/>
  <c r="AG1515" i="13"/>
  <c r="AH1515" i="13" a="1"/>
  <c r="AH1515" i="13"/>
  <c r="AH1516" i="13" a="1"/>
  <c r="AH1516" i="13"/>
  <c r="AG1518" i="13" a="1"/>
  <c r="AG1518" i="13"/>
  <c r="AG1519" i="13" a="1"/>
  <c r="AG1519" i="13"/>
  <c r="AH1519" i="13" a="1"/>
  <c r="AH1519" i="13"/>
  <c r="AH1520" i="13" a="1"/>
  <c r="AH1520" i="13"/>
  <c r="AG1522" i="13" a="1"/>
  <c r="AG1522" i="13"/>
  <c r="AG1523" i="13" a="1"/>
  <c r="AG1523" i="13"/>
  <c r="AH1523" i="13" a="1"/>
  <c r="AH1523" i="13"/>
  <c r="AH1524" i="13" a="1"/>
  <c r="AH1524" i="13"/>
  <c r="AG1526" i="13" a="1"/>
  <c r="AG1526" i="13"/>
  <c r="AG1527" i="13" a="1"/>
  <c r="AG1527" i="13"/>
  <c r="AH1527" i="13" a="1"/>
  <c r="AH1527" i="13"/>
  <c r="AH1528" i="13" a="1"/>
  <c r="AH1528" i="13"/>
  <c r="AG1530" i="13" a="1"/>
  <c r="AG1530" i="13"/>
  <c r="AG1531" i="13" a="1"/>
  <c r="AG1531" i="13"/>
  <c r="AH1531" i="13" a="1"/>
  <c r="AH1531" i="13"/>
  <c r="AH1532" i="13" a="1"/>
  <c r="AH1532" i="13"/>
  <c r="AG1534" i="13" a="1"/>
  <c r="AG1534" i="13"/>
  <c r="AG1535" i="13" a="1"/>
  <c r="AG1535" i="13"/>
  <c r="AH1535" i="13" a="1"/>
  <c r="AH1535" i="13"/>
  <c r="AH1536" i="13" a="1"/>
  <c r="AH1536" i="13"/>
  <c r="AG1538" i="13" a="1"/>
  <c r="AG1538" i="13"/>
  <c r="AG1539" i="13" a="1"/>
  <c r="AG1539" i="13"/>
  <c r="AH1539" i="13" a="1"/>
  <c r="AH1539" i="13"/>
  <c r="AH1540" i="13" a="1"/>
  <c r="AH1540" i="13"/>
  <c r="AG1542" i="13" a="1"/>
  <c r="AG1542" i="13"/>
  <c r="AG1543" i="13" a="1"/>
  <c r="AG1543" i="13"/>
  <c r="AH1543" i="13" a="1"/>
  <c r="AH1543" i="13"/>
  <c r="AH1544" i="13" a="1"/>
  <c r="AH1544" i="13"/>
  <c r="AG1546" i="13" a="1"/>
  <c r="AG1546" i="13"/>
  <c r="AG1547" i="13" a="1"/>
  <c r="AG1547" i="13"/>
  <c r="AH1547" i="13" a="1"/>
  <c r="AH1547" i="13"/>
  <c r="AH1548" i="13" a="1"/>
  <c r="AH1548" i="13"/>
  <c r="AG1550" i="13" a="1"/>
  <c r="AG1550" i="13"/>
  <c r="AG1551" i="13" a="1"/>
  <c r="AG1551" i="13"/>
  <c r="AH1551" i="13" a="1"/>
  <c r="AH1551" i="13"/>
  <c r="AH1552" i="13" a="1"/>
  <c r="AH1552" i="13"/>
  <c r="AG1554" i="13" a="1"/>
  <c r="AG1554" i="13"/>
  <c r="AG1555" i="13" a="1"/>
  <c r="AG1555" i="13"/>
  <c r="AH1555" i="13" a="1"/>
  <c r="AH1555" i="13"/>
  <c r="AH1556" i="13" a="1"/>
  <c r="AH1556" i="13"/>
  <c r="AG1558" i="13" a="1"/>
  <c r="AG1558" i="13"/>
  <c r="AG1559" i="13" a="1"/>
  <c r="AG1559" i="13"/>
  <c r="AH1559" i="13" a="1"/>
  <c r="AH1559" i="13"/>
  <c r="AH1560" i="13" a="1"/>
  <c r="AH1560" i="13"/>
  <c r="AG1562" i="13" a="1"/>
  <c r="AG1562" i="13"/>
  <c r="AG1563" i="13" a="1"/>
  <c r="AG1563" i="13"/>
  <c r="AH1563" i="13" a="1"/>
  <c r="AH1563" i="13"/>
  <c r="AH1564" i="13" a="1"/>
  <c r="AH1564" i="13"/>
  <c r="AG1566" i="13" a="1"/>
  <c r="AG1566" i="13"/>
  <c r="AG1567" i="13" a="1"/>
  <c r="AG1567" i="13"/>
  <c r="AH1567" i="13" a="1"/>
  <c r="AH1567" i="13"/>
  <c r="AH1568" i="13" a="1"/>
  <c r="AH1568" i="13"/>
  <c r="AG1570" i="13" a="1"/>
  <c r="AG1570" i="13"/>
  <c r="AG1571" i="13" a="1"/>
  <c r="AG1571" i="13"/>
  <c r="AH1571" i="13" a="1"/>
  <c r="AH1571" i="13"/>
  <c r="AH1572" i="13" a="1"/>
  <c r="AH1572" i="13"/>
  <c r="AG1574" i="13" a="1"/>
  <c r="AG1574" i="13"/>
  <c r="AG1575" i="13" a="1"/>
  <c r="AG1575" i="13"/>
  <c r="AH1575" i="13" a="1"/>
  <c r="AH1575" i="13"/>
  <c r="AH1576" i="13" a="1"/>
  <c r="AH1576" i="13"/>
  <c r="AG1578" i="13" a="1"/>
  <c r="AG1578" i="13"/>
  <c r="AG1579" i="13" a="1"/>
  <c r="AG1579" i="13"/>
  <c r="AH1579" i="13" a="1"/>
  <c r="AH1579" i="13"/>
  <c r="AH1580" i="13" a="1"/>
  <c r="AH1580" i="13"/>
  <c r="AG1582" i="13" a="1"/>
  <c r="AG1582" i="13"/>
  <c r="AG1583" i="13" a="1"/>
  <c r="AG1583" i="13"/>
  <c r="AH1583" i="13" a="1"/>
  <c r="AH1583" i="13"/>
  <c r="AH1584" i="13" a="1"/>
  <c r="AH1584" i="13"/>
  <c r="AG1586" i="13" a="1"/>
  <c r="AG1586" i="13"/>
  <c r="AG1587" i="13" a="1"/>
  <c r="AG1587" i="13"/>
  <c r="AH1587" i="13" a="1"/>
  <c r="AH1587" i="13"/>
  <c r="AH1588" i="13" a="1"/>
  <c r="AH1588" i="13"/>
  <c r="AG1590" i="13" a="1"/>
  <c r="AG1590" i="13"/>
  <c r="AG1591" i="13" a="1"/>
  <c r="AG1591" i="13"/>
  <c r="AH1591" i="13" a="1"/>
  <c r="AH1591" i="13"/>
  <c r="AH1592" i="13" a="1"/>
  <c r="AH1592" i="13"/>
  <c r="AG1594" i="13" a="1"/>
  <c r="AG1594" i="13"/>
  <c r="AG1595" i="13" a="1"/>
  <c r="AG1595" i="13"/>
  <c r="AH1595" i="13" a="1"/>
  <c r="AH1595" i="13"/>
  <c r="AH1596" i="13" a="1"/>
  <c r="AH1596" i="13"/>
  <c r="AG1598" i="13" a="1"/>
  <c r="AG1598" i="13"/>
  <c r="AG1599" i="13" a="1"/>
  <c r="AG1599" i="13"/>
  <c r="AH1599" i="13" a="1"/>
  <c r="AH1599" i="13"/>
  <c r="AH1600" i="13" a="1"/>
  <c r="AH1600" i="13"/>
  <c r="AG1602" i="13" a="1"/>
  <c r="AG1602" i="13"/>
  <c r="AG1603" i="13" a="1"/>
  <c r="AG1603" i="13"/>
  <c r="AH1603" i="13" a="1"/>
  <c r="AH1603" i="13"/>
  <c r="AH1604" i="13" a="1"/>
  <c r="AH1604" i="13"/>
  <c r="AG1606" i="13" a="1"/>
  <c r="AG1606" i="13"/>
  <c r="AG1607" i="13" a="1"/>
  <c r="AG1607" i="13"/>
  <c r="AH1607" i="13" a="1"/>
  <c r="AH1607" i="13"/>
  <c r="AH1608" i="13" a="1"/>
  <c r="AH1608" i="13"/>
  <c r="AG1610" i="13" a="1"/>
  <c r="AG1610" i="13"/>
  <c r="AG1611" i="13" a="1"/>
  <c r="AG1611" i="13"/>
  <c r="AH1611" i="13" a="1"/>
  <c r="AH1611" i="13"/>
  <c r="AH1612" i="13" a="1"/>
  <c r="AH1612" i="13"/>
  <c r="AG1614" i="13" a="1"/>
  <c r="AG1614" i="13"/>
  <c r="AG1615" i="13" a="1"/>
  <c r="AG1615" i="13"/>
  <c r="AH1615" i="13" a="1"/>
  <c r="AH1615" i="13"/>
  <c r="AH1616" i="13" a="1"/>
  <c r="AH1616" i="13"/>
  <c r="AG1618" i="13" a="1"/>
  <c r="AG1618" i="13"/>
  <c r="AG1619" i="13" a="1"/>
  <c r="AG1619" i="13"/>
  <c r="AH1619" i="13" a="1"/>
  <c r="AH1619" i="13"/>
  <c r="AH1620" i="13" a="1"/>
  <c r="AH1620" i="13"/>
  <c r="AG1622" i="13" a="1"/>
  <c r="AG1622" i="13"/>
  <c r="AG1623" i="13" a="1"/>
  <c r="AG1623" i="13"/>
  <c r="AH1623" i="13" a="1"/>
  <c r="AH1623" i="13"/>
  <c r="AH1624" i="13" a="1"/>
  <c r="AH1624" i="13"/>
  <c r="AG1626" i="13" a="1"/>
  <c r="AG1626" i="13"/>
  <c r="AG1627" i="13" a="1"/>
  <c r="AG1627" i="13"/>
  <c r="AH1627" i="13" a="1"/>
  <c r="AH1627" i="13"/>
  <c r="AH1628" i="13" a="1"/>
  <c r="AH1628" i="13"/>
  <c r="AG1630" i="13" a="1"/>
  <c r="AG1630" i="13"/>
  <c r="AG1631" i="13" a="1"/>
  <c r="AG1631" i="13"/>
  <c r="AH1631" i="13" a="1"/>
  <c r="AH1631" i="13"/>
  <c r="AH1632" i="13" a="1"/>
  <c r="AH1632" i="13"/>
  <c r="AG1634" i="13" a="1"/>
  <c r="AG1634" i="13"/>
  <c r="AG1635" i="13" a="1"/>
  <c r="AG1635" i="13"/>
  <c r="AH1635" i="13" a="1"/>
  <c r="AH1635" i="13"/>
  <c r="AH1636" i="13" a="1"/>
  <c r="AH1636" i="13"/>
  <c r="AG1638" i="13" a="1"/>
  <c r="AG1638" i="13"/>
  <c r="AG1639" i="13" a="1"/>
  <c r="AG1639" i="13"/>
  <c r="AH1639" i="13" a="1"/>
  <c r="AH1639" i="13"/>
  <c r="AH1640" i="13" a="1"/>
  <c r="AH1640" i="13"/>
  <c r="AG1642" i="13" a="1"/>
  <c r="AG1642" i="13"/>
  <c r="AG1643" i="13" a="1"/>
  <c r="AG1643" i="13"/>
  <c r="AH1643" i="13" a="1"/>
  <c r="AH1643" i="13"/>
  <c r="AH1644" i="13" a="1"/>
  <c r="AH1644" i="13"/>
  <c r="AG1646" i="13" a="1"/>
  <c r="AG1646" i="13"/>
  <c r="AG1647" i="13" a="1"/>
  <c r="AG1647" i="13"/>
  <c r="AH1647" i="13" a="1"/>
  <c r="AH1647" i="13"/>
  <c r="AH1648" i="13" a="1"/>
  <c r="AH1648" i="13"/>
  <c r="AG1650" i="13" a="1"/>
  <c r="AG1650" i="13"/>
  <c r="AG1651" i="13" a="1"/>
  <c r="AG1651" i="13"/>
  <c r="AH1651" i="13" a="1"/>
  <c r="AH1651" i="13"/>
  <c r="AH1652" i="13" a="1"/>
  <c r="AH1652" i="13"/>
  <c r="AG1654" i="13" a="1"/>
  <c r="AG1654" i="13"/>
  <c r="AG1655" i="13" a="1"/>
  <c r="AG1655" i="13"/>
  <c r="AH1655" i="13" a="1"/>
  <c r="AH1655" i="13"/>
  <c r="AH1656" i="13" a="1"/>
  <c r="AH1656" i="13"/>
  <c r="AG1658" i="13" a="1"/>
  <c r="AG1658" i="13"/>
  <c r="AG1659" i="13" a="1"/>
  <c r="AG1659" i="13"/>
  <c r="AH1659" i="13" a="1"/>
  <c r="AH1659" i="13"/>
  <c r="AH1660" i="13" a="1"/>
  <c r="AH1660" i="13"/>
  <c r="AG1662" i="13" a="1"/>
  <c r="AG1662" i="13"/>
  <c r="AG1663" i="13" a="1"/>
  <c r="AG1663" i="13"/>
  <c r="AH1663" i="13" a="1"/>
  <c r="AH1663" i="13"/>
  <c r="AH1664" i="13" a="1"/>
  <c r="AH1664" i="13"/>
  <c r="AG1666" i="13" a="1"/>
  <c r="AG1666" i="13"/>
  <c r="AG1667" i="13" a="1"/>
  <c r="AG1667" i="13"/>
  <c r="AH1667" i="13" a="1"/>
  <c r="AH1667" i="13"/>
  <c r="AH1668" i="13" a="1"/>
  <c r="AH1668" i="13"/>
  <c r="AG1670" i="13" a="1"/>
  <c r="AG1670" i="13"/>
  <c r="AG1671" i="13" a="1"/>
  <c r="AG1671" i="13"/>
  <c r="AH1671" i="13" a="1"/>
  <c r="AH1671" i="13"/>
  <c r="AH1672" i="13" a="1"/>
  <c r="AH1672" i="13"/>
  <c r="AG1674" i="13" a="1"/>
  <c r="AG1674" i="13"/>
  <c r="AG1675" i="13" a="1"/>
  <c r="AG1675" i="13"/>
  <c r="AH1675" i="13" a="1"/>
  <c r="AH1675" i="13"/>
  <c r="AH1676" i="13" a="1"/>
  <c r="AH1676" i="13"/>
  <c r="AG1678" i="13" a="1"/>
  <c r="AG1678" i="13"/>
  <c r="AG1679" i="13" a="1"/>
  <c r="AG1679" i="13"/>
  <c r="AH1679" i="13" a="1"/>
  <c r="AH1679" i="13"/>
  <c r="AH1680" i="13" a="1"/>
  <c r="AH1680" i="13"/>
  <c r="AG1682" i="13" a="1"/>
  <c r="AG1682" i="13"/>
  <c r="AG1683" i="13" a="1"/>
  <c r="AG1683" i="13"/>
  <c r="AH1683" i="13" a="1"/>
  <c r="AH1683" i="13"/>
  <c r="AH1684" i="13" a="1"/>
  <c r="AH1684" i="13"/>
  <c r="AG1686" i="13" a="1"/>
  <c r="AG1686" i="13"/>
  <c r="AG1687" i="13" a="1"/>
  <c r="AG1687" i="13"/>
  <c r="AH1687" i="13" a="1"/>
  <c r="AH1687" i="13"/>
  <c r="AH1688" i="13" a="1"/>
  <c r="AH1688" i="13"/>
  <c r="AG1690" i="13" a="1"/>
  <c r="AG1690" i="13"/>
  <c r="AG1691" i="13" a="1"/>
  <c r="AG1691" i="13"/>
  <c r="AH1691" i="13" a="1"/>
  <c r="AH1691" i="13"/>
  <c r="AH1692" i="13" a="1"/>
  <c r="AH1692" i="13"/>
  <c r="AG1694" i="13" a="1"/>
  <c r="AG1694" i="13"/>
  <c r="AG1695" i="13" a="1"/>
  <c r="AG1695" i="13"/>
  <c r="AH1695" i="13" a="1"/>
  <c r="AH1695" i="13"/>
  <c r="AH1696" i="13" a="1"/>
  <c r="AH1696" i="13"/>
  <c r="AG1698" i="13" a="1"/>
  <c r="AG1698" i="13"/>
  <c r="AG1699" i="13" a="1"/>
  <c r="AG1699" i="13"/>
  <c r="AH1699" i="13" a="1"/>
  <c r="AH1699" i="13"/>
  <c r="AH1700" i="13" a="1"/>
  <c r="AH1700" i="13"/>
  <c r="AG1702" i="13" a="1"/>
  <c r="AG1702" i="13"/>
  <c r="AG1703" i="13" a="1"/>
  <c r="AG1703" i="13"/>
  <c r="AH1703" i="13" a="1"/>
  <c r="AH1703" i="13"/>
  <c r="AH1704" i="13" a="1"/>
  <c r="AH1704" i="13"/>
  <c r="AG1706" i="13" a="1"/>
  <c r="AG1706" i="13"/>
  <c r="AG1707" i="13" a="1"/>
  <c r="AG1707" i="13"/>
  <c r="AH1707" i="13" a="1"/>
  <c r="AH1707" i="13"/>
  <c r="AH1708" i="13" a="1"/>
  <c r="AH1708" i="13"/>
  <c r="AG1710" i="13" a="1"/>
  <c r="AG1710" i="13"/>
  <c r="AG1711" i="13" a="1"/>
  <c r="AG1711" i="13"/>
  <c r="AH1711" i="13" a="1"/>
  <c r="AH1711" i="13"/>
  <c r="AH1712" i="13" a="1"/>
  <c r="AH1712" i="13"/>
  <c r="AG1714" i="13" a="1"/>
  <c r="AG1714" i="13"/>
  <c r="AG1715" i="13" a="1"/>
  <c r="AG1715" i="13"/>
  <c r="AH1715" i="13" a="1"/>
  <c r="AH1715" i="13"/>
  <c r="AH1716" i="13" a="1"/>
  <c r="AH1716" i="13"/>
  <c r="AG1718" i="13" a="1"/>
  <c r="AG1718" i="13"/>
  <c r="AG1719" i="13" a="1"/>
  <c r="AG1719" i="13"/>
  <c r="AH1719" i="13" a="1"/>
  <c r="AH1719" i="13"/>
  <c r="AH1720" i="13" a="1"/>
  <c r="AH1720" i="13"/>
  <c r="AG1722" i="13" a="1"/>
  <c r="AG1722" i="13"/>
  <c r="AG1723" i="13" a="1"/>
  <c r="AG1723" i="13"/>
  <c r="AH1723" i="13" a="1"/>
  <c r="AH1723" i="13"/>
  <c r="AH1724" i="13" a="1"/>
  <c r="AH1724" i="13"/>
  <c r="AG1726" i="13" a="1"/>
  <c r="AG1726" i="13"/>
  <c r="AG1727" i="13" a="1"/>
  <c r="AG1727" i="13"/>
  <c r="AH1727" i="13" a="1"/>
  <c r="AH1727" i="13"/>
  <c r="AH1728" i="13" a="1"/>
  <c r="AH1728" i="13"/>
  <c r="AG1730" i="13" a="1"/>
  <c r="AG1730" i="13"/>
  <c r="AG1731" i="13" a="1"/>
  <c r="AG1731" i="13"/>
  <c r="AH1731" i="13" a="1"/>
  <c r="AH1731" i="13"/>
  <c r="AH1732" i="13" a="1"/>
  <c r="AH1732" i="13"/>
  <c r="AG1734" i="13" a="1"/>
  <c r="AG1734" i="13"/>
  <c r="AG1735" i="13" a="1"/>
  <c r="AG1735" i="13"/>
  <c r="AH1735" i="13" a="1"/>
  <c r="AH1735" i="13"/>
  <c r="AH1736" i="13" a="1"/>
  <c r="AH1736" i="13"/>
  <c r="AG1738" i="13" a="1"/>
  <c r="AG1738" i="13"/>
  <c r="AG1739" i="13" a="1"/>
  <c r="AG1739" i="13"/>
  <c r="AH1739" i="13" a="1"/>
  <c r="AH1739" i="13"/>
  <c r="AH1740" i="13" a="1"/>
  <c r="AH1740" i="13"/>
  <c r="AG1742" i="13" a="1"/>
  <c r="AG1742" i="13"/>
  <c r="AG1743" i="13" a="1"/>
  <c r="AG1743" i="13"/>
  <c r="AH1743" i="13" a="1"/>
  <c r="AH1743" i="13"/>
  <c r="AH1744" i="13" a="1"/>
  <c r="AH1744" i="13"/>
  <c r="AG1746" i="13" a="1"/>
  <c r="AG1746" i="13"/>
  <c r="AG1747" i="13" a="1"/>
  <c r="AG1747" i="13"/>
  <c r="AH1747" i="13" a="1"/>
  <c r="AH1747" i="13"/>
  <c r="AH1748" i="13" a="1"/>
  <c r="AH1748" i="13"/>
  <c r="AG1750" i="13" a="1"/>
  <c r="AG1750" i="13"/>
  <c r="AG1751" i="13" a="1"/>
  <c r="AG1751" i="13"/>
  <c r="AH1751" i="13" a="1"/>
  <c r="AH1751" i="13"/>
  <c r="AH1752" i="13" a="1"/>
  <c r="AH1752" i="13"/>
  <c r="AG1754" i="13" a="1"/>
  <c r="AG1754" i="13"/>
  <c r="AG1755" i="13" a="1"/>
  <c r="AG1755" i="13"/>
  <c r="AH1755" i="13" a="1"/>
  <c r="AH1755" i="13"/>
  <c r="AH1756" i="13" a="1"/>
  <c r="AH1756" i="13"/>
  <c r="AG1758" i="13" a="1"/>
  <c r="AG1758" i="13"/>
  <c r="AG1759" i="13" a="1"/>
  <c r="AG1759" i="13"/>
  <c r="AH1759" i="13" a="1"/>
  <c r="AH1759" i="13"/>
  <c r="AH1760" i="13" a="1"/>
  <c r="AH1760" i="13"/>
  <c r="AG1762" i="13" a="1"/>
  <c r="AG1762" i="13"/>
  <c r="AG1763" i="13" a="1"/>
  <c r="AG1763" i="13"/>
  <c r="AH1763" i="13" a="1"/>
  <c r="AH1763" i="13"/>
  <c r="AH1764" i="13" a="1"/>
  <c r="AH1764" i="13"/>
  <c r="AG1766" i="13" a="1"/>
  <c r="AG1766" i="13"/>
  <c r="AG1767" i="13" a="1"/>
  <c r="AG1767" i="13"/>
  <c r="AH1767" i="13" a="1"/>
  <c r="AH1767" i="13"/>
  <c r="AH1768" i="13" a="1"/>
  <c r="AH1768" i="13"/>
  <c r="AG1770" i="13" a="1"/>
  <c r="AG1770" i="13"/>
  <c r="AG1771" i="13" a="1"/>
  <c r="AG1771" i="13"/>
  <c r="AH1771" i="13" a="1"/>
  <c r="AH1771" i="13"/>
  <c r="AH1772" i="13" a="1"/>
  <c r="AH1772" i="13"/>
  <c r="AG1774" i="13" a="1"/>
  <c r="AG1774" i="13"/>
  <c r="AG1775" i="13" a="1"/>
  <c r="AG1775" i="13"/>
  <c r="AH1775" i="13" a="1"/>
  <c r="AH1775" i="13"/>
  <c r="AH1776" i="13" a="1"/>
  <c r="AH1776" i="13"/>
  <c r="AG1778" i="13" a="1"/>
  <c r="AG1778" i="13"/>
  <c r="AG1779" i="13" a="1"/>
  <c r="AG1779" i="13"/>
  <c r="AH1779" i="13" a="1"/>
  <c r="AH1779" i="13"/>
  <c r="AH1780" i="13" a="1"/>
  <c r="AH1780" i="13"/>
  <c r="AG1782" i="13" a="1"/>
  <c r="AG1782" i="13"/>
  <c r="AG1783" i="13" a="1"/>
  <c r="AG1783" i="13"/>
  <c r="AH1783" i="13" a="1"/>
  <c r="AH1783" i="13"/>
  <c r="AH1784" i="13" a="1"/>
  <c r="AH1784" i="13"/>
  <c r="AG1786" i="13" a="1"/>
  <c r="AG1786" i="13"/>
  <c r="AG1787" i="13" a="1"/>
  <c r="AG1787" i="13"/>
  <c r="AH1787" i="13" a="1"/>
  <c r="AH1787" i="13"/>
  <c r="AH1788" i="13" a="1"/>
  <c r="AH1788" i="13"/>
  <c r="AG1790" i="13" a="1"/>
  <c r="AG1790" i="13"/>
  <c r="AG1791" i="13" a="1"/>
  <c r="AG1791" i="13"/>
  <c r="AH1791" i="13" a="1"/>
  <c r="AH1791" i="13"/>
  <c r="AH1792" i="13" a="1"/>
  <c r="AH1792" i="13"/>
  <c r="AG1794" i="13" a="1"/>
  <c r="AG1794" i="13"/>
  <c r="AG1795" i="13" a="1"/>
  <c r="AG1795" i="13"/>
  <c r="AH1795" i="13" a="1"/>
  <c r="AH1795" i="13"/>
  <c r="AH1796" i="13" a="1"/>
  <c r="AH1796" i="13"/>
  <c r="AG1798" i="13" a="1"/>
  <c r="AG1798" i="13"/>
  <c r="AG1799" i="13" a="1"/>
  <c r="AG1799" i="13"/>
  <c r="AH1799" i="13" a="1"/>
  <c r="AH1799" i="13"/>
  <c r="AH1800" i="13" a="1"/>
  <c r="AH1800" i="13"/>
  <c r="AG1802" i="13" a="1"/>
  <c r="AG1802" i="13"/>
  <c r="AG1803" i="13" a="1"/>
  <c r="AG1803" i="13"/>
  <c r="AH1803" i="13" a="1"/>
  <c r="AH1803" i="13"/>
  <c r="AH1804" i="13" a="1"/>
  <c r="AH1804" i="13"/>
  <c r="AG1806" i="13" a="1"/>
  <c r="AG1806" i="13"/>
  <c r="AG1807" i="13" a="1"/>
  <c r="AG1807" i="13"/>
  <c r="AH1807" i="13" a="1"/>
  <c r="AH1807" i="13"/>
  <c r="AH1808" i="13" a="1"/>
  <c r="AH1808" i="13"/>
  <c r="AG1810" i="13" a="1"/>
  <c r="AG1810" i="13"/>
  <c r="AG1811" i="13" a="1"/>
  <c r="AG1811" i="13"/>
  <c r="AH1811" i="13" a="1"/>
  <c r="AH1811" i="13"/>
  <c r="AH1812" i="13" a="1"/>
  <c r="AH1812" i="13"/>
  <c r="AG1814" i="13" a="1"/>
  <c r="AG1814" i="13"/>
  <c r="AG1815" i="13" a="1"/>
  <c r="AG1815" i="13"/>
  <c r="AH1815" i="13" a="1"/>
  <c r="AH1815" i="13"/>
  <c r="AH1816" i="13" a="1"/>
  <c r="AH1816" i="13"/>
  <c r="AG1818" i="13" a="1"/>
  <c r="AG1818" i="13"/>
  <c r="AG1819" i="13" a="1"/>
  <c r="AG1819" i="13"/>
  <c r="AH1819" i="13" a="1"/>
  <c r="AH1819" i="13"/>
  <c r="AH1820" i="13" a="1"/>
  <c r="AH1820" i="13"/>
  <c r="AG1822" i="13" a="1"/>
  <c r="AG1822" i="13"/>
  <c r="AG1823" i="13" a="1"/>
  <c r="AG1823" i="13"/>
  <c r="AH1823" i="13" a="1"/>
  <c r="AH1823" i="13"/>
  <c r="AH1824" i="13" a="1"/>
  <c r="AH1824" i="13"/>
  <c r="AG1826" i="13" a="1"/>
  <c r="AG1826" i="13"/>
  <c r="AG1827" i="13" a="1"/>
  <c r="AG1827" i="13"/>
  <c r="AH1827" i="13" a="1"/>
  <c r="AH1827" i="13"/>
  <c r="AH1828" i="13" a="1"/>
  <c r="AH1828" i="13"/>
  <c r="AG1830" i="13" a="1"/>
  <c r="AG1830" i="13"/>
  <c r="AG1831" i="13" a="1"/>
  <c r="AG1831" i="13"/>
  <c r="AH1831" i="13" a="1"/>
  <c r="AH1831" i="13"/>
  <c r="AH1832" i="13" a="1"/>
  <c r="AH1832" i="13"/>
  <c r="AG1834" i="13" a="1"/>
  <c r="AG1834" i="13"/>
  <c r="AG1835" i="13" a="1"/>
  <c r="AG1835" i="13"/>
  <c r="AH1835" i="13" a="1"/>
  <c r="AH1835" i="13"/>
  <c r="AH1836" i="13" a="1"/>
  <c r="AH1836" i="13"/>
  <c r="AG1838" i="13" a="1"/>
  <c r="AG1838" i="13"/>
  <c r="AG1839" i="13" a="1"/>
  <c r="AG1839" i="13"/>
  <c r="AH1839" i="13" a="1"/>
  <c r="AH1839" i="13"/>
  <c r="AH1840" i="13" a="1"/>
  <c r="AH1840" i="13"/>
  <c r="AG1842" i="13" a="1"/>
  <c r="AG1842" i="13"/>
  <c r="AG1843" i="13" a="1"/>
  <c r="AG1843" i="13"/>
  <c r="AH1843" i="13" a="1"/>
  <c r="AH1843" i="13"/>
  <c r="AH1844" i="13" a="1"/>
  <c r="AH1844" i="13"/>
  <c r="AG1846" i="13" a="1"/>
  <c r="AG1846" i="13"/>
  <c r="AG1847" i="13" a="1"/>
  <c r="AG1847" i="13"/>
  <c r="AH1847" i="13" a="1"/>
  <c r="AH1847" i="13"/>
  <c r="AH1848" i="13" a="1"/>
  <c r="AH1848" i="13"/>
  <c r="AG1850" i="13" a="1"/>
  <c r="AG1850" i="13"/>
  <c r="AG1851" i="13" a="1"/>
  <c r="AG1851" i="13"/>
  <c r="AH1851" i="13" a="1"/>
  <c r="AH1851" i="13"/>
  <c r="AH1852" i="13" a="1"/>
  <c r="AH1852" i="13"/>
  <c r="AG1854" i="13" a="1"/>
  <c r="AG1854" i="13"/>
  <c r="AG1855" i="13" a="1"/>
  <c r="AG1855" i="13"/>
  <c r="AH1855" i="13" a="1"/>
  <c r="AH1855" i="13"/>
  <c r="AH1856" i="13" a="1"/>
  <c r="AH1856" i="13"/>
  <c r="AG1858" i="13" a="1"/>
  <c r="AG1858" i="13"/>
  <c r="AG1859" i="13" a="1"/>
  <c r="AG1859" i="13"/>
  <c r="AH1859" i="13" a="1"/>
  <c r="AH1859" i="13"/>
  <c r="AH1860" i="13" a="1"/>
  <c r="AH1860" i="13"/>
  <c r="AG1862" i="13" a="1"/>
  <c r="AG1862" i="13"/>
  <c r="AG1863" i="13" a="1"/>
  <c r="AG1863" i="13"/>
  <c r="AH1863" i="13" a="1"/>
  <c r="AH1863" i="13"/>
  <c r="AH1864" i="13" a="1"/>
  <c r="AH1864" i="13"/>
  <c r="AG1866" i="13" a="1"/>
  <c r="AG1866" i="13"/>
  <c r="AG1867" i="13" a="1"/>
  <c r="AG1867" i="13"/>
  <c r="AH1867" i="13" a="1"/>
  <c r="AH1867" i="13"/>
  <c r="AH1868" i="13" a="1"/>
  <c r="AH1868" i="13"/>
  <c r="AG1870" i="13" a="1"/>
  <c r="AG1870" i="13"/>
  <c r="AG1871" i="13" a="1"/>
  <c r="AG1871" i="13"/>
  <c r="AH1871" i="13" a="1"/>
  <c r="AH1871" i="13"/>
  <c r="AH1872" i="13" a="1"/>
  <c r="AH1872" i="13"/>
  <c r="AG1874" i="13" a="1"/>
  <c r="AG1874" i="13"/>
  <c r="AG1875" i="13" a="1"/>
  <c r="AG1875" i="13"/>
  <c r="AH1875" i="13" a="1"/>
  <c r="AH1875" i="13"/>
  <c r="AH1876" i="13" a="1"/>
  <c r="AH1876" i="13"/>
  <c r="AG1878" i="13" a="1"/>
  <c r="AG1878" i="13"/>
  <c r="AG1879" i="13" a="1"/>
  <c r="AG1879" i="13"/>
  <c r="AH1879" i="13" a="1"/>
  <c r="AH1879" i="13"/>
  <c r="AH1880" i="13" a="1"/>
  <c r="AH1880" i="13"/>
  <c r="AG1882" i="13" a="1"/>
  <c r="AG1882" i="13"/>
  <c r="AG1883" i="13" a="1"/>
  <c r="AG1883" i="13"/>
  <c r="AH1883" i="13" a="1"/>
  <c r="AH1883" i="13"/>
  <c r="AH1884" i="13" a="1"/>
  <c r="AH1884" i="13"/>
  <c r="AG1886" i="13" a="1"/>
  <c r="AG1886" i="13"/>
  <c r="AG1887" i="13" a="1"/>
  <c r="AG1887" i="13"/>
  <c r="AH1887" i="13" a="1"/>
  <c r="AH1887" i="13"/>
  <c r="AH1888" i="13" a="1"/>
  <c r="AH1888" i="13"/>
  <c r="AG1890" i="13" a="1"/>
  <c r="AG1890" i="13"/>
  <c r="AG1891" i="13" a="1"/>
  <c r="AG1891" i="13"/>
  <c r="AH1891" i="13" a="1"/>
  <c r="AH1891" i="13"/>
  <c r="AH1892" i="13" a="1"/>
  <c r="AH1892" i="13"/>
  <c r="AG1894" i="13" a="1"/>
  <c r="AG1894" i="13"/>
  <c r="AG1895" i="13" a="1"/>
  <c r="AG1895" i="13"/>
  <c r="AH1895" i="13" a="1"/>
  <c r="AH1895" i="13"/>
  <c r="AH1896" i="13" a="1"/>
  <c r="AH1896" i="13"/>
  <c r="AG1898" i="13" a="1"/>
  <c r="AG1898" i="13"/>
  <c r="AG1899" i="13" a="1"/>
  <c r="AG1899" i="13"/>
  <c r="AH1899" i="13" a="1"/>
  <c r="AH1899" i="13"/>
  <c r="AH1900" i="13" a="1"/>
  <c r="AH1900" i="13"/>
  <c r="AG1902" i="13" a="1"/>
  <c r="AG1902" i="13"/>
  <c r="AG1903" i="13" a="1"/>
  <c r="AG1903" i="13"/>
  <c r="AH1903" i="13" a="1"/>
  <c r="AH1903" i="13"/>
  <c r="AH1904" i="13" a="1"/>
  <c r="AH1904" i="13"/>
  <c r="AG1906" i="13" a="1"/>
  <c r="AG1906" i="13"/>
  <c r="AG1907" i="13" a="1"/>
  <c r="AG1907" i="13"/>
  <c r="AH1907" i="13" a="1"/>
  <c r="AH1907" i="13"/>
  <c r="AH1908" i="13" a="1"/>
  <c r="AH1908" i="13"/>
  <c r="AG1910" i="13" a="1"/>
  <c r="AG1910" i="13"/>
  <c r="AG1911" i="13" a="1"/>
  <c r="AG1911" i="13"/>
  <c r="AH1911" i="13" a="1"/>
  <c r="AH1911" i="13"/>
  <c r="AH1912" i="13" a="1"/>
  <c r="AH1912" i="13"/>
  <c r="AG1914" i="13" a="1"/>
  <c r="AG1914" i="13"/>
  <c r="AG1915" i="13" a="1"/>
  <c r="AG1915" i="13"/>
  <c r="AH1915" i="13" a="1"/>
  <c r="AH1915" i="13"/>
  <c r="AH1916" i="13" a="1"/>
  <c r="AH1916" i="13"/>
  <c r="AG1918" i="13" a="1"/>
  <c r="AG1918" i="13"/>
  <c r="AG1919" i="13" a="1"/>
  <c r="AG1919" i="13"/>
  <c r="AH1919" i="13" a="1"/>
  <c r="AH1919" i="13"/>
  <c r="AH1920" i="13" a="1"/>
  <c r="AH1920" i="13"/>
  <c r="AG1922" i="13" a="1"/>
  <c r="AG1922" i="13"/>
  <c r="AG1923" i="13" a="1"/>
  <c r="AG1923" i="13"/>
  <c r="AH1923" i="13" a="1"/>
  <c r="AH1923" i="13"/>
  <c r="AH1924" i="13" a="1"/>
  <c r="AH1924" i="13"/>
  <c r="AG1926" i="13" a="1"/>
  <c r="AG1926" i="13"/>
  <c r="AG1927" i="13" a="1"/>
  <c r="AG1927" i="13"/>
  <c r="AH1927" i="13" a="1"/>
  <c r="AH1927" i="13"/>
  <c r="AH1928" i="13" a="1"/>
  <c r="AH1928" i="13"/>
  <c r="AG1930" i="13" a="1"/>
  <c r="AG1930" i="13"/>
  <c r="AG1931" i="13" a="1"/>
  <c r="AG1931" i="13"/>
  <c r="AH1931" i="13" a="1"/>
  <c r="AH1931" i="13"/>
  <c r="AH1932" i="13" a="1"/>
  <c r="AH1932" i="13"/>
  <c r="AG1934" i="13" a="1"/>
  <c r="AG1934" i="13"/>
  <c r="AG1935" i="13" a="1"/>
  <c r="AG1935" i="13"/>
  <c r="AH1935" i="13" a="1"/>
  <c r="AH1935" i="13"/>
  <c r="AH1936" i="13" a="1"/>
  <c r="AH1936" i="13"/>
  <c r="AG1938" i="13" a="1"/>
  <c r="AG1938" i="13"/>
  <c r="AG1939" i="13" a="1"/>
  <c r="AG1939" i="13"/>
  <c r="AH1939" i="13" a="1"/>
  <c r="AH1939" i="13"/>
  <c r="AH1940" i="13" a="1"/>
  <c r="AH1940" i="13"/>
  <c r="AG1942" i="13" a="1"/>
  <c r="AG1942" i="13"/>
  <c r="AG1943" i="13" a="1"/>
  <c r="AG1943" i="13"/>
  <c r="AH1943" i="13" a="1"/>
  <c r="AH1943" i="13"/>
  <c r="AH1944" i="13" a="1"/>
  <c r="AH1944" i="13"/>
  <c r="AG1946" i="13" a="1"/>
  <c r="AG1946" i="13"/>
  <c r="AG1947" i="13" a="1"/>
  <c r="AG1947" i="13"/>
  <c r="AH1947" i="13" a="1"/>
  <c r="AH1947" i="13"/>
  <c r="AH1948" i="13" a="1"/>
  <c r="AH1948" i="13"/>
  <c r="AG1950" i="13" a="1"/>
  <c r="AG1950" i="13"/>
  <c r="AG1951" i="13" a="1"/>
  <c r="AG1951" i="13"/>
  <c r="AH1951" i="13" a="1"/>
  <c r="AH1951" i="13"/>
  <c r="AH1952" i="13" a="1"/>
  <c r="AH1952" i="13"/>
  <c r="AG1954" i="13" a="1"/>
  <c r="AG1954" i="13"/>
  <c r="AG1955" i="13" a="1"/>
  <c r="AG1955" i="13"/>
  <c r="AH1955" i="13" a="1"/>
  <c r="AH1955" i="13"/>
  <c r="AH1956" i="13" a="1"/>
  <c r="AH1956" i="13"/>
  <c r="AG1958" i="13" a="1"/>
  <c r="AG1958" i="13"/>
  <c r="AG1959" i="13" a="1"/>
  <c r="AG1959" i="13"/>
  <c r="AH1959" i="13" a="1"/>
  <c r="AH1959" i="13"/>
  <c r="AH1960" i="13" a="1"/>
  <c r="AH1960" i="13"/>
  <c r="AG1962" i="13" a="1"/>
  <c r="AG1962" i="13"/>
  <c r="AG1963" i="13" a="1"/>
  <c r="AG1963" i="13"/>
  <c r="AH1963" i="13" a="1"/>
  <c r="AH1963" i="13"/>
  <c r="AH1964" i="13" a="1"/>
  <c r="AH1964" i="13"/>
  <c r="AG1966" i="13" a="1"/>
  <c r="AG1966" i="13"/>
  <c r="AG1967" i="13" a="1"/>
  <c r="AG1967" i="13"/>
  <c r="AH1967" i="13" a="1"/>
  <c r="AH1967" i="13"/>
  <c r="AH1968" i="13" a="1"/>
  <c r="AH1968" i="13"/>
  <c r="AG1970" i="13" a="1"/>
  <c r="AG1970" i="13"/>
  <c r="AG1971" i="13" a="1"/>
  <c r="AG1971" i="13"/>
  <c r="AH1971" i="13" a="1"/>
  <c r="AH1971" i="13"/>
  <c r="AH1972" i="13" a="1"/>
  <c r="AH1972" i="13"/>
  <c r="AG1974" i="13" a="1"/>
  <c r="AG1974" i="13"/>
  <c r="AG1975" i="13" a="1"/>
  <c r="AG1975" i="13"/>
  <c r="AH1975" i="13" a="1"/>
  <c r="AH1975" i="13"/>
  <c r="AH1976" i="13" a="1"/>
  <c r="AH1976" i="13"/>
  <c r="AG1978" i="13" a="1"/>
  <c r="AG1978" i="13"/>
  <c r="AG1979" i="13" a="1"/>
  <c r="AG1979" i="13"/>
  <c r="AH1979" i="13" a="1"/>
  <c r="AH1979" i="13"/>
  <c r="AH1980" i="13" a="1"/>
  <c r="AH1980" i="13"/>
  <c r="AG1982" i="13" a="1"/>
  <c r="AG1982" i="13"/>
  <c r="AG1983" i="13" a="1"/>
  <c r="AG1983" i="13"/>
  <c r="AH1983" i="13" a="1"/>
  <c r="AH1983" i="13"/>
  <c r="AH1984" i="13" a="1"/>
  <c r="AH1984" i="13"/>
  <c r="AG1986" i="13" a="1"/>
  <c r="AG1986" i="13"/>
  <c r="AG1987" i="13" a="1"/>
  <c r="AG1987" i="13"/>
  <c r="AH1987" i="13" a="1"/>
  <c r="AH1987" i="13"/>
  <c r="AH1988" i="13" a="1"/>
  <c r="AH1988" i="13"/>
  <c r="AG1990" i="13" a="1"/>
  <c r="AG1990" i="13"/>
  <c r="AG1991" i="13" a="1"/>
  <c r="AG1991" i="13"/>
  <c r="AH1991" i="13" a="1"/>
  <c r="AH1991" i="13"/>
  <c r="AH1992" i="13" a="1"/>
  <c r="AH1992" i="13"/>
  <c r="AG1994" i="13" a="1"/>
  <c r="AG1994" i="13"/>
  <c r="AG1995" i="13" a="1"/>
  <c r="AG1995" i="13"/>
  <c r="AH1995" i="13" a="1"/>
  <c r="AH1995" i="13"/>
  <c r="AH1996" i="13" a="1"/>
  <c r="AH1996" i="13"/>
  <c r="AG1998" i="13" a="1"/>
  <c r="AG1998" i="13"/>
  <c r="AG1999" i="13" a="1"/>
  <c r="AG1999" i="13"/>
  <c r="AH1999" i="13" a="1"/>
  <c r="AH1999" i="13"/>
  <c r="AH2000" i="13" a="1"/>
  <c r="AH2000" i="13"/>
  <c r="AG2002" i="13" a="1"/>
  <c r="AG2002" i="13"/>
  <c r="AG2003" i="13" a="1"/>
  <c r="AG2003" i="13"/>
  <c r="AH2003" i="13" a="1"/>
  <c r="AH2003" i="13"/>
  <c r="AH2004" i="13" a="1"/>
  <c r="AH2004" i="13"/>
  <c r="AG2006" i="13" a="1"/>
  <c r="AG2006" i="13"/>
  <c r="AG2007" i="13" a="1"/>
  <c r="AG2007" i="13"/>
  <c r="AH2007" i="13" a="1"/>
  <c r="AH2007" i="13"/>
  <c r="AH2008" i="13" a="1"/>
  <c r="AH2008" i="13"/>
  <c r="AG2010" i="13" a="1"/>
  <c r="AG2010" i="13"/>
  <c r="AG2011" i="13" a="1"/>
  <c r="AG2011" i="13"/>
  <c r="AH2011" i="13" a="1"/>
  <c r="AH2011" i="13"/>
  <c r="AH2012" i="13" a="1"/>
  <c r="AH2012" i="13"/>
  <c r="AG2014" i="13" a="1"/>
  <c r="AG2014" i="13"/>
  <c r="AG2015" i="13" a="1"/>
  <c r="AG2015" i="13"/>
  <c r="AH2015" i="13" a="1"/>
  <c r="AH2015" i="13"/>
  <c r="AH2016" i="13" a="1"/>
  <c r="AH2016" i="13"/>
  <c r="AG2018" i="13" a="1"/>
  <c r="AG2018" i="13"/>
  <c r="AG2019" i="13" a="1"/>
  <c r="AG2019" i="13"/>
  <c r="AH2019" i="13" a="1"/>
  <c r="AH2019" i="13"/>
  <c r="AH2020" i="13" a="1"/>
  <c r="AH2020" i="13"/>
  <c r="AG2022" i="13" a="1"/>
  <c r="AG2022" i="13"/>
  <c r="AG2023" i="13" a="1"/>
  <c r="AG2023" i="13"/>
  <c r="AH2023" i="13" a="1"/>
  <c r="AH2023" i="13"/>
  <c r="AH2024" i="13" a="1"/>
  <c r="AH2024" i="13"/>
  <c r="AG2026" i="13" a="1"/>
  <c r="AG2026" i="13"/>
  <c r="AG2027" i="13" a="1"/>
  <c r="AG2027" i="13"/>
  <c r="AH2027" i="13" a="1"/>
  <c r="AH2027" i="13"/>
  <c r="AH2028" i="13" a="1"/>
  <c r="AH2028" i="13"/>
  <c r="AG2030" i="13" a="1"/>
  <c r="AG2030" i="13"/>
  <c r="AG2031" i="13" a="1"/>
  <c r="AG2031" i="13"/>
  <c r="AH2031" i="13" a="1"/>
  <c r="AH2031" i="13"/>
  <c r="AH2032" i="13" a="1"/>
  <c r="AH2032" i="13"/>
  <c r="AG2034" i="13" a="1"/>
  <c r="AG2034" i="13"/>
  <c r="AG2035" i="13" a="1"/>
  <c r="AG2035" i="13"/>
  <c r="AH2035" i="13" a="1"/>
  <c r="AH2035" i="13"/>
  <c r="AH2036" i="13" a="1"/>
  <c r="AH2036" i="13"/>
  <c r="AG2038" i="13" a="1"/>
  <c r="AG2038" i="13"/>
  <c r="AG2039" i="13" a="1"/>
  <c r="AG2039" i="13"/>
  <c r="AH2039" i="13" a="1"/>
  <c r="AH2039" i="13"/>
  <c r="AH2040" i="13" a="1"/>
  <c r="AH2040" i="13"/>
  <c r="AG2042" i="13" a="1"/>
  <c r="AG2042" i="13"/>
  <c r="AG2043" i="13" a="1"/>
  <c r="AG2043" i="13"/>
  <c r="AH2043" i="13" a="1"/>
  <c r="AH2043" i="13"/>
  <c r="AH2044" i="13" a="1"/>
  <c r="AH2044" i="13"/>
  <c r="AG2046" i="13" a="1"/>
  <c r="AG2046" i="13"/>
  <c r="AG2047" i="13" a="1"/>
  <c r="AG2047" i="13"/>
  <c r="AH2047" i="13" a="1"/>
  <c r="AH2047" i="13"/>
  <c r="AH2048" i="13" a="1"/>
  <c r="AH2048" i="13"/>
  <c r="AG2050" i="13" a="1"/>
  <c r="AG2050" i="13"/>
  <c r="AG2051" i="13" a="1"/>
  <c r="AG2051" i="13"/>
  <c r="AH2051" i="13" a="1"/>
  <c r="AH2051" i="13"/>
  <c r="AH2052" i="13" a="1"/>
  <c r="AH2052" i="13"/>
  <c r="AG2054" i="13" a="1"/>
  <c r="AG2054" i="13"/>
  <c r="AG2055" i="13" a="1"/>
  <c r="AG2055" i="13"/>
  <c r="AH2055" i="13" a="1"/>
  <c r="AH2055" i="13"/>
  <c r="AH2056" i="13" a="1"/>
  <c r="AH2056" i="13"/>
  <c r="AG2058" i="13" a="1"/>
  <c r="AG2058" i="13"/>
  <c r="AG2059" i="13" a="1"/>
  <c r="AG2059" i="13"/>
  <c r="AH2059" i="13" a="1"/>
  <c r="AH2059" i="13"/>
  <c r="AH2060" i="13" a="1"/>
  <c r="AH2060" i="13"/>
  <c r="AG2062" i="13" a="1"/>
  <c r="AG2062" i="13"/>
  <c r="AG2063" i="13" a="1"/>
  <c r="AG2063" i="13"/>
  <c r="AH2063" i="13" a="1"/>
  <c r="AH2063" i="13"/>
  <c r="AH2064" i="13" a="1"/>
  <c r="AH2064" i="13"/>
  <c r="AG2066" i="13" a="1"/>
  <c r="AG2066" i="13"/>
  <c r="AG2067" i="13" a="1"/>
  <c r="AG2067" i="13"/>
  <c r="AH2067" i="13" a="1"/>
  <c r="AH2067" i="13"/>
  <c r="AH2068" i="13" a="1"/>
  <c r="AH2068" i="13"/>
  <c r="AG2070" i="13" a="1"/>
  <c r="AG2070" i="13"/>
  <c r="AG2071" i="13" a="1"/>
  <c r="AG2071" i="13"/>
  <c r="AH2071" i="13" a="1"/>
  <c r="AH2071" i="13"/>
  <c r="AH2072" i="13" a="1"/>
  <c r="AH2072" i="13"/>
  <c r="AG2074" i="13" a="1"/>
  <c r="AG2074" i="13"/>
  <c r="AG2075" i="13" a="1"/>
  <c r="AG2075" i="13"/>
  <c r="AH2075" i="13" a="1"/>
  <c r="AH2075" i="13"/>
  <c r="AH2076" i="13" a="1"/>
  <c r="AH2076" i="13"/>
  <c r="AG2078" i="13" a="1"/>
  <c r="AG2078" i="13"/>
  <c r="AG2079" i="13" a="1"/>
  <c r="AG2079" i="13"/>
  <c r="AH2079" i="13" a="1"/>
  <c r="AH2079" i="13"/>
  <c r="AH2080" i="13" a="1"/>
  <c r="AH2080" i="13"/>
  <c r="AG2082" i="13" a="1"/>
  <c r="AG2082" i="13"/>
  <c r="AG2083" i="13" a="1"/>
  <c r="AG2083" i="13"/>
  <c r="AH2083" i="13" a="1"/>
  <c r="AH2083" i="13"/>
  <c r="AH2084" i="13" a="1"/>
  <c r="AH2084" i="13"/>
  <c r="AG2086" i="13" a="1"/>
  <c r="AG2086" i="13"/>
  <c r="AG2087" i="13" a="1"/>
  <c r="AG2087" i="13"/>
  <c r="AH2087" i="13" a="1"/>
  <c r="AH2087" i="13"/>
  <c r="AH2088" i="13" a="1"/>
  <c r="AH2088" i="13"/>
  <c r="AG2090" i="13" a="1"/>
  <c r="AG2090" i="13"/>
  <c r="AG2091" i="13" a="1"/>
  <c r="AG2091" i="13"/>
  <c r="AH2091" i="13" a="1"/>
  <c r="AH2091" i="13"/>
  <c r="AH2092" i="13" a="1"/>
  <c r="AH2092" i="13"/>
  <c r="AG2094" i="13" a="1"/>
  <c r="AG2094" i="13"/>
  <c r="AG2095" i="13" a="1"/>
  <c r="AG2095" i="13"/>
  <c r="AH2095" i="13" a="1"/>
  <c r="AH2095" i="13"/>
  <c r="AH2096" i="13" a="1"/>
  <c r="AH2096" i="13"/>
  <c r="AG2098" i="13" a="1"/>
  <c r="AG2098" i="13"/>
  <c r="AG2099" i="13" a="1"/>
  <c r="AG2099" i="13"/>
  <c r="AH2099" i="13" a="1"/>
  <c r="AH2099" i="13"/>
  <c r="AH2100" i="13" a="1"/>
  <c r="AH2100" i="13"/>
  <c r="AG2102" i="13" a="1"/>
  <c r="AG2102" i="13"/>
  <c r="AG2103" i="13" a="1"/>
  <c r="AG2103" i="13"/>
  <c r="AH2103" i="13" a="1"/>
  <c r="AH2103" i="13"/>
  <c r="AH2104" i="13" a="1"/>
  <c r="AH2104" i="13"/>
  <c r="AG2106" i="13" a="1"/>
  <c r="AG2106" i="13"/>
  <c r="AG2107" i="13" a="1"/>
  <c r="AG2107" i="13"/>
  <c r="AH2107" i="13" a="1"/>
  <c r="AH2107" i="13"/>
  <c r="AH2108" i="13" a="1"/>
  <c r="AH2108" i="13"/>
  <c r="AG2110" i="13" a="1"/>
  <c r="AG2110" i="13"/>
  <c r="AG2111" i="13" a="1"/>
  <c r="AG2111" i="13"/>
  <c r="AH2111" i="13" a="1"/>
  <c r="AH2111" i="13"/>
  <c r="AH2112" i="13" a="1"/>
  <c r="AH2112" i="13"/>
  <c r="AG2114" i="13" a="1"/>
  <c r="AG2114" i="13"/>
  <c r="AG2115" i="13" a="1"/>
  <c r="AG2115" i="13"/>
  <c r="AH2115" i="13" a="1"/>
  <c r="AH2115" i="13"/>
  <c r="AH2116" i="13" a="1"/>
  <c r="AH2116" i="13"/>
  <c r="AG2118" i="13" a="1"/>
  <c r="AG2118" i="13"/>
  <c r="AG2119" i="13" a="1"/>
  <c r="AG2119" i="13"/>
  <c r="AH2119" i="13" a="1"/>
  <c r="AH2119" i="13"/>
  <c r="AH2120" i="13" a="1"/>
  <c r="AH2120" i="13"/>
  <c r="AG2122" i="13" a="1"/>
  <c r="AG2122" i="13"/>
  <c r="AG2123" i="13" a="1"/>
  <c r="AG2123" i="13"/>
  <c r="AH2123" i="13" a="1"/>
  <c r="AH2123" i="13"/>
  <c r="AH2124" i="13" a="1"/>
  <c r="AH2124" i="13"/>
  <c r="AG2126" i="13" a="1"/>
  <c r="AG2126" i="13"/>
  <c r="AG2127" i="13" a="1"/>
  <c r="AG2127" i="13"/>
  <c r="AH2127" i="13" a="1"/>
  <c r="AH2127" i="13"/>
  <c r="AH2128" i="13" a="1"/>
  <c r="AH2128" i="13"/>
  <c r="AG2130" i="13" a="1"/>
  <c r="AG2130" i="13"/>
  <c r="AG2131" i="13" a="1"/>
  <c r="AG2131" i="13"/>
  <c r="AH2131" i="13" a="1"/>
  <c r="AH2131" i="13"/>
  <c r="AH2132" i="13" a="1"/>
  <c r="AH2132" i="13"/>
  <c r="AG2134" i="13" a="1"/>
  <c r="AG2134" i="13"/>
  <c r="AG2135" i="13" a="1"/>
  <c r="AG2135" i="13"/>
  <c r="AH2135" i="13" a="1"/>
  <c r="AH2135" i="13"/>
  <c r="AH2136" i="13" a="1"/>
  <c r="AH2136" i="13"/>
  <c r="AG2138" i="13" a="1"/>
  <c r="AG2138" i="13"/>
  <c r="AG2139" i="13" a="1"/>
  <c r="AG2139" i="13"/>
  <c r="AH2139" i="13" a="1"/>
  <c r="AH2139" i="13"/>
  <c r="AH2140" i="13" a="1"/>
  <c r="AH2140" i="13"/>
  <c r="AG2142" i="13" a="1"/>
  <c r="AG2142" i="13"/>
  <c r="AG2143" i="13" a="1"/>
  <c r="AG2143" i="13"/>
  <c r="AH2143" i="13" a="1"/>
  <c r="AH2143" i="13"/>
  <c r="AH2144" i="13" a="1"/>
  <c r="AH2144" i="13"/>
  <c r="AG2146" i="13" a="1"/>
  <c r="AG2146" i="13"/>
  <c r="AG2147" i="13" a="1"/>
  <c r="AG2147" i="13"/>
  <c r="AH2147" i="13" a="1"/>
  <c r="AH2147" i="13"/>
  <c r="AH2148" i="13" a="1"/>
  <c r="AH2148" i="13"/>
  <c r="AG2150" i="13" a="1"/>
  <c r="AG2150" i="13"/>
  <c r="AG2151" i="13" a="1"/>
  <c r="AG2151" i="13"/>
  <c r="AH2151" i="13" a="1"/>
  <c r="AH2151" i="13"/>
  <c r="AH2152" i="13" a="1"/>
  <c r="AH2152" i="13"/>
  <c r="AG2154" i="13" a="1"/>
  <c r="AG2154" i="13"/>
  <c r="AG2155" i="13" a="1"/>
  <c r="AG2155" i="13"/>
  <c r="AH2155" i="13" a="1"/>
  <c r="AH2155" i="13"/>
  <c r="AH2156" i="13" a="1"/>
  <c r="AH2156" i="13"/>
  <c r="AG2158" i="13" a="1"/>
  <c r="AG2158" i="13"/>
  <c r="AG2159" i="13" a="1"/>
  <c r="AG2159" i="13"/>
  <c r="AH2159" i="13" a="1"/>
  <c r="AH2159" i="13"/>
  <c r="AH2160" i="13" a="1"/>
  <c r="AH2160" i="13"/>
  <c r="AG2162" i="13" a="1"/>
  <c r="AG2162" i="13"/>
  <c r="AG2163" i="13" a="1"/>
  <c r="AG2163" i="13"/>
  <c r="AH2163" i="13" a="1"/>
  <c r="AH2163" i="13"/>
  <c r="AH2164" i="13" a="1"/>
  <c r="AH2164" i="13"/>
  <c r="AG2166" i="13" a="1"/>
  <c r="AG2166" i="13"/>
  <c r="AG2167" i="13" a="1"/>
  <c r="AG2167" i="13"/>
  <c r="AH2167" i="13" a="1"/>
  <c r="AH2167" i="13"/>
  <c r="AH2168" i="13" a="1"/>
  <c r="AH2168" i="13"/>
  <c r="AG2170" i="13" a="1"/>
  <c r="AG2170" i="13"/>
  <c r="AG2171" i="13" a="1"/>
  <c r="AG2171" i="13"/>
  <c r="AH2171" i="13" a="1"/>
  <c r="AH2171" i="13"/>
  <c r="AH2172" i="13" a="1"/>
  <c r="AH2172" i="13"/>
  <c r="AG2174" i="13" a="1"/>
  <c r="AG2174" i="13"/>
  <c r="AG2175" i="13" a="1"/>
  <c r="AG2175" i="13"/>
  <c r="AH2175" i="13" a="1"/>
  <c r="AH2175" i="13"/>
  <c r="AH2176" i="13" a="1"/>
  <c r="AH2176" i="13"/>
  <c r="AG2178" i="13" a="1"/>
  <c r="AG2178" i="13"/>
  <c r="AG2179" i="13" a="1"/>
  <c r="AG2179" i="13"/>
  <c r="AH2179" i="13" a="1"/>
  <c r="AH2179" i="13"/>
  <c r="AH2180" i="13" a="1"/>
  <c r="AH2180" i="13"/>
  <c r="AG2182" i="13" a="1"/>
  <c r="AG2182" i="13"/>
  <c r="AG2183" i="13" a="1"/>
  <c r="AG2183" i="13"/>
  <c r="AH2183" i="13" a="1"/>
  <c r="AH2183" i="13"/>
  <c r="AH2184" i="13" a="1"/>
  <c r="AH2184" i="13"/>
  <c r="AG2186" i="13" a="1"/>
  <c r="AG2186" i="13"/>
  <c r="AG2187" i="13" a="1"/>
  <c r="AG2187" i="13"/>
  <c r="AH2187" i="13" a="1"/>
  <c r="AH2187" i="13"/>
  <c r="AH2188" i="13" a="1"/>
  <c r="AH2188" i="13"/>
  <c r="AG2190" i="13" a="1"/>
  <c r="AG2190" i="13"/>
  <c r="AG2191" i="13" a="1"/>
  <c r="AG2191" i="13"/>
  <c r="AH2191" i="13" a="1"/>
  <c r="AH2191" i="13"/>
  <c r="AH2192" i="13" a="1"/>
  <c r="AH2192" i="13"/>
  <c r="AG2194" i="13" a="1"/>
  <c r="AG2194" i="13"/>
  <c r="AG2195" i="13" a="1"/>
  <c r="AG2195" i="13"/>
  <c r="AH2195" i="13" a="1"/>
  <c r="AH2195" i="13"/>
  <c r="AH2196" i="13" a="1"/>
  <c r="AH2196" i="13"/>
  <c r="AG2198" i="13" a="1"/>
  <c r="AG2198" i="13"/>
  <c r="AG2199" i="13" a="1"/>
  <c r="AG2199" i="13"/>
  <c r="AH2199" i="13" a="1"/>
  <c r="AH2199" i="13"/>
  <c r="AH2200" i="13" a="1"/>
  <c r="AH2200" i="13"/>
  <c r="AG2202" i="13" a="1"/>
  <c r="AG2202" i="13"/>
  <c r="AG2203" i="13" a="1"/>
  <c r="AG2203" i="13"/>
  <c r="AH2203" i="13" a="1"/>
  <c r="AH2203" i="13"/>
  <c r="AH2204" i="13" a="1"/>
  <c r="AH2204" i="13"/>
  <c r="AG2206" i="13" a="1"/>
  <c r="AG2206" i="13"/>
  <c r="AG2207" i="13" a="1"/>
  <c r="AG2207" i="13"/>
  <c r="AH2207" i="13" a="1"/>
  <c r="AH2207" i="13"/>
  <c r="AH2208" i="13" a="1"/>
  <c r="AH2208" i="13"/>
  <c r="AG2210" i="13" a="1"/>
  <c r="AG2210" i="13"/>
  <c r="AG2211" i="13" a="1"/>
  <c r="AG2211" i="13"/>
  <c r="AH2211" i="13" a="1"/>
  <c r="AH2211" i="13"/>
  <c r="AH2212" i="13" a="1"/>
  <c r="AH2212" i="13"/>
  <c r="AG2214" i="13" a="1"/>
  <c r="AG2214" i="13"/>
  <c r="AG2215" i="13" a="1"/>
  <c r="AG2215" i="13"/>
  <c r="AH2215" i="13" a="1"/>
  <c r="AH2215" i="13"/>
  <c r="AH2216" i="13" a="1"/>
  <c r="AH2216" i="13"/>
  <c r="AG2218" i="13" a="1"/>
  <c r="AG2218" i="13"/>
  <c r="AG2219" i="13" a="1"/>
  <c r="AG2219" i="13"/>
  <c r="AH2219" i="13" a="1"/>
  <c r="AH2219" i="13"/>
  <c r="AH2220" i="13" a="1"/>
  <c r="AH2220" i="13"/>
  <c r="AG2222" i="13" a="1"/>
  <c r="AG2222" i="13"/>
  <c r="AG2223" i="13" a="1"/>
  <c r="AG2223" i="13"/>
  <c r="AH2223" i="13" a="1"/>
  <c r="AH2223" i="13"/>
  <c r="AH2224" i="13" a="1"/>
  <c r="AH2224" i="13"/>
  <c r="AG2226" i="13" a="1"/>
  <c r="AG2226" i="13"/>
  <c r="AG2227" i="13" a="1"/>
  <c r="AG2227" i="13"/>
  <c r="AH2227" i="13" a="1"/>
  <c r="AH2227" i="13"/>
  <c r="AH2228" i="13" a="1"/>
  <c r="AH2228" i="13"/>
  <c r="AG2230" i="13" a="1"/>
  <c r="AG2230" i="13"/>
  <c r="AG2231" i="13" a="1"/>
  <c r="AG2231" i="13"/>
  <c r="AH2231" i="13" a="1"/>
  <c r="AH2231" i="13"/>
  <c r="AH2232" i="13" a="1"/>
  <c r="AH2232" i="13"/>
  <c r="AG2234" i="13" a="1"/>
  <c r="AG2234" i="13"/>
  <c r="AG2235" i="13" a="1"/>
  <c r="AG2235" i="13"/>
  <c r="AH2235" i="13" a="1"/>
  <c r="AH2235" i="13"/>
  <c r="AH2236" i="13" a="1"/>
  <c r="AH2236" i="13"/>
  <c r="AG2238" i="13" a="1"/>
  <c r="AG2238" i="13"/>
  <c r="AG2239" i="13" a="1"/>
  <c r="AG2239" i="13"/>
  <c r="AH2239" i="13" a="1"/>
  <c r="AH2239" i="13"/>
  <c r="AH2240" i="13" a="1"/>
  <c r="AH2240" i="13"/>
  <c r="AG2242" i="13" a="1"/>
  <c r="AG2242" i="13"/>
  <c r="AG2243" i="13" a="1"/>
  <c r="AG2243" i="13"/>
  <c r="AH2243" i="13" a="1"/>
  <c r="AH2243" i="13"/>
  <c r="AH2244" i="13" a="1"/>
  <c r="AH2244" i="13"/>
  <c r="AG2246" i="13" a="1"/>
  <c r="AG2246" i="13"/>
  <c r="AG2247" i="13" a="1"/>
  <c r="AG2247" i="13"/>
  <c r="AH2247" i="13" a="1"/>
  <c r="AH2247" i="13"/>
  <c r="AH2248" i="13" a="1"/>
  <c r="AH2248" i="13"/>
  <c r="AG2250" i="13" a="1"/>
  <c r="AG2250" i="13"/>
  <c r="AG2251" i="13" a="1"/>
  <c r="AG2251" i="13"/>
  <c r="AH2251" i="13" a="1"/>
  <c r="AH2251" i="13"/>
  <c r="AH2252" i="13" a="1"/>
  <c r="AH2252" i="13"/>
  <c r="AG2254" i="13" a="1"/>
  <c r="AG2254" i="13"/>
  <c r="AG2255" i="13" a="1"/>
  <c r="AG2255" i="13"/>
  <c r="AH2255" i="13" a="1"/>
  <c r="AH2255" i="13"/>
  <c r="AH2256" i="13" a="1"/>
  <c r="AH2256" i="13"/>
  <c r="AG2258" i="13" a="1"/>
  <c r="AG2258" i="13"/>
  <c r="AG2259" i="13" a="1"/>
  <c r="AG2259" i="13"/>
  <c r="AH2259" i="13" a="1"/>
  <c r="AH2259" i="13"/>
  <c r="AH2260" i="13" a="1"/>
  <c r="AH2260" i="13"/>
  <c r="AG2262" i="13" a="1"/>
  <c r="AG2262" i="13"/>
  <c r="AG2263" i="13" a="1"/>
  <c r="AG2263" i="13"/>
  <c r="AH2263" i="13" a="1"/>
  <c r="AH2263" i="13"/>
  <c r="AH2264" i="13" a="1"/>
  <c r="AH2264" i="13"/>
  <c r="AG2266" i="13" a="1"/>
  <c r="AG2266" i="13"/>
  <c r="AG2267" i="13" a="1"/>
  <c r="AG2267" i="13"/>
  <c r="AH2267" i="13" a="1"/>
  <c r="AH2267" i="13"/>
  <c r="AH2268" i="13" a="1"/>
  <c r="AH2268" i="13"/>
  <c r="AG2270" i="13" a="1"/>
  <c r="AG2270" i="13"/>
  <c r="AG2271" i="13" a="1"/>
  <c r="AG2271" i="13"/>
  <c r="AH2271" i="13" a="1"/>
  <c r="AH2271" i="13"/>
  <c r="AH2272" i="13" a="1"/>
  <c r="AH2272" i="13"/>
  <c r="AG2274" i="13" a="1"/>
  <c r="AG2274" i="13"/>
  <c r="AG2275" i="13" a="1"/>
  <c r="AG2275" i="13"/>
  <c r="AH2275" i="13" a="1"/>
  <c r="AH2275" i="13"/>
  <c r="AH2276" i="13" a="1"/>
  <c r="AH2276" i="13"/>
  <c r="AG2278" i="13" a="1"/>
  <c r="AG2278" i="13"/>
  <c r="AG2279" i="13" a="1"/>
  <c r="AG2279" i="13"/>
  <c r="AH2279" i="13" a="1"/>
  <c r="AH2279" i="13"/>
  <c r="AH2280" i="13" a="1"/>
  <c r="AH2280" i="13"/>
  <c r="AG2282" i="13" a="1"/>
  <c r="AG2282" i="13"/>
  <c r="AG2283" i="13" a="1"/>
  <c r="AG2283" i="13"/>
  <c r="AH2283" i="13" a="1"/>
  <c r="AH2283" i="13"/>
  <c r="AH2284" i="13" a="1"/>
  <c r="AH2284" i="13"/>
  <c r="AG2286" i="13" a="1"/>
  <c r="AG2286" i="13"/>
  <c r="AG2287" i="13" a="1"/>
  <c r="AG2287" i="13"/>
  <c r="AH2287" i="13" a="1"/>
  <c r="AH2287" i="13"/>
  <c r="AH2288" i="13" a="1"/>
  <c r="AH2288" i="13"/>
  <c r="AG2290" i="13" a="1"/>
  <c r="AG2290" i="13"/>
  <c r="AG2291" i="13" a="1"/>
  <c r="AG2291" i="13"/>
  <c r="AH2291" i="13" a="1"/>
  <c r="AH2291" i="13"/>
  <c r="AH2292" i="13" a="1"/>
  <c r="AH2292" i="13"/>
  <c r="AG2294" i="13" a="1"/>
  <c r="AG2294" i="13"/>
  <c r="AG2295" i="13" a="1"/>
  <c r="AG2295" i="13"/>
  <c r="AH2295" i="13" a="1"/>
  <c r="AH2295" i="13"/>
  <c r="AH2296" i="13" a="1"/>
  <c r="AH2296" i="13"/>
  <c r="AG2298" i="13" a="1"/>
  <c r="AG2298" i="13"/>
  <c r="AG2299" i="13" a="1"/>
  <c r="AG2299" i="13"/>
  <c r="AH2299" i="13" a="1"/>
  <c r="AH2299" i="13"/>
  <c r="AH2300" i="13" a="1"/>
  <c r="AH2300" i="13"/>
  <c r="AG2302" i="13" a="1"/>
  <c r="AG2302" i="13"/>
  <c r="AG2303" i="13" a="1"/>
  <c r="AG2303" i="13"/>
  <c r="AH2303" i="13" a="1"/>
  <c r="AH2303" i="13"/>
  <c r="AH2304" i="13" a="1"/>
  <c r="AH2304" i="13"/>
  <c r="AG2306" i="13" a="1"/>
  <c r="AG2306" i="13"/>
  <c r="AG2307" i="13" a="1"/>
  <c r="AG2307" i="13"/>
  <c r="AH2307" i="13" a="1"/>
  <c r="AH2307" i="13"/>
  <c r="AH2308" i="13" a="1"/>
  <c r="AH2308" i="13"/>
  <c r="AG2310" i="13" a="1"/>
  <c r="AG2310" i="13"/>
  <c r="AG2311" i="13" a="1"/>
  <c r="AG2311" i="13"/>
  <c r="AH2311" i="13" a="1"/>
  <c r="AH2311" i="13"/>
  <c r="AH2312" i="13" a="1"/>
  <c r="AH2312" i="13"/>
  <c r="AG2314" i="13" a="1"/>
  <c r="AG2314" i="13"/>
  <c r="AG2315" i="13" a="1"/>
  <c r="AG2315" i="13"/>
  <c r="AH2315" i="13" a="1"/>
  <c r="AH2315" i="13"/>
  <c r="AH2316" i="13" a="1"/>
  <c r="AH2316" i="13"/>
  <c r="AG2318" i="13" a="1"/>
  <c r="AG2318" i="13"/>
  <c r="AG2319" i="13" a="1"/>
  <c r="AG2319" i="13"/>
  <c r="AH2319" i="13" a="1"/>
  <c r="AH2319" i="13"/>
  <c r="AH2320" i="13" a="1"/>
  <c r="AH2320" i="13"/>
  <c r="AG2322" i="13" a="1"/>
  <c r="AG2322" i="13"/>
  <c r="AG2323" i="13" a="1"/>
  <c r="AG2323" i="13"/>
  <c r="AH2323" i="13" a="1"/>
  <c r="AH2323" i="13"/>
  <c r="AH2324" i="13" a="1"/>
  <c r="AH2324" i="13"/>
  <c r="AG2326" i="13" a="1"/>
  <c r="AG2326" i="13"/>
  <c r="AG2327" i="13" a="1"/>
  <c r="AG2327" i="13"/>
  <c r="AH2327" i="13" a="1"/>
  <c r="AH2327" i="13"/>
  <c r="AH2328" i="13" a="1"/>
  <c r="AH2328" i="13"/>
  <c r="AG2330" i="13" a="1"/>
  <c r="AG2330" i="13"/>
  <c r="AG2331" i="13" a="1"/>
  <c r="AG2331" i="13"/>
  <c r="AH2331" i="13" a="1"/>
  <c r="AH2331" i="13"/>
  <c r="AH2332" i="13" a="1"/>
  <c r="AH2332" i="13"/>
  <c r="AG2334" i="13" a="1"/>
  <c r="AG2334" i="13"/>
  <c r="AG2335" i="13" a="1"/>
  <c r="AG2335" i="13"/>
  <c r="AH2335" i="13" a="1"/>
  <c r="AH2335" i="13"/>
  <c r="AH2336" i="13" a="1"/>
  <c r="AH2336" i="13"/>
  <c r="AG2338" i="13" a="1"/>
  <c r="AG2338" i="13"/>
  <c r="AG2339" i="13" a="1"/>
  <c r="AG2339" i="13"/>
  <c r="AH2339" i="13" a="1"/>
  <c r="AH2339" i="13"/>
  <c r="AH2340" i="13" a="1"/>
  <c r="AH2340" i="13"/>
  <c r="AG2342" i="13" a="1"/>
  <c r="AG2342" i="13"/>
  <c r="AG2343" i="13" a="1"/>
  <c r="AG2343" i="13"/>
  <c r="AH2343" i="13" a="1"/>
  <c r="AH2343" i="13"/>
  <c r="AH2344" i="13" a="1"/>
  <c r="AH2344" i="13"/>
  <c r="AG2346" i="13" a="1"/>
  <c r="AG2346" i="13"/>
  <c r="AG2347" i="13" a="1"/>
  <c r="AG2347" i="13"/>
  <c r="AH2347" i="13" a="1"/>
  <c r="AH2347" i="13"/>
  <c r="AH2348" i="13" a="1"/>
  <c r="AH2348" i="13"/>
  <c r="AG2350" i="13" a="1"/>
  <c r="AG2350" i="13"/>
  <c r="AG2351" i="13" a="1"/>
  <c r="AG2351" i="13"/>
  <c r="AH2351" i="13" a="1"/>
  <c r="AH2351" i="13"/>
  <c r="AH2352" i="13" a="1"/>
  <c r="AH2352" i="13"/>
  <c r="AG2354" i="13" a="1"/>
  <c r="AG2354" i="13"/>
  <c r="AG2355" i="13" a="1"/>
  <c r="AG2355" i="13"/>
  <c r="AH2355" i="13" a="1"/>
  <c r="AH2355" i="13"/>
  <c r="AH2356" i="13" a="1"/>
  <c r="AH2356" i="13"/>
  <c r="AG2358" i="13" a="1"/>
  <c r="AG2358" i="13"/>
  <c r="AG2359" i="13" a="1"/>
  <c r="AG2359" i="13"/>
  <c r="AH2359" i="13" a="1"/>
  <c r="AH2359" i="13"/>
  <c r="AH2360" i="13" a="1"/>
  <c r="AH2360" i="13"/>
  <c r="AG2362" i="13" a="1"/>
  <c r="AG2362" i="13"/>
  <c r="AG2363" i="13" a="1"/>
  <c r="AG2363" i="13"/>
  <c r="AH2363" i="13" a="1"/>
  <c r="AH2363" i="13"/>
  <c r="AH2364" i="13" a="1"/>
  <c r="AH2364" i="13"/>
  <c r="AG2366" i="13" a="1"/>
  <c r="AG2366" i="13"/>
  <c r="AG2367" i="13" a="1"/>
  <c r="AG2367" i="13"/>
  <c r="AH2367" i="13" a="1"/>
  <c r="AH2367" i="13"/>
  <c r="AH2368" i="13" a="1"/>
  <c r="AH2368" i="13"/>
  <c r="AG2370" i="13" a="1"/>
  <c r="AG2370" i="13"/>
  <c r="AG2371" i="13" a="1"/>
  <c r="AG2371" i="13"/>
  <c r="AH2371" i="13" a="1"/>
  <c r="AH2371" i="13"/>
  <c r="AH2372" i="13" a="1"/>
  <c r="AH2372" i="13"/>
  <c r="AG2374" i="13" a="1"/>
  <c r="AG2374" i="13"/>
  <c r="AG2375" i="13" a="1"/>
  <c r="AG2375" i="13"/>
  <c r="AH2375" i="13" a="1"/>
  <c r="AH2375" i="13"/>
  <c r="AH2376" i="13" a="1"/>
  <c r="AH2376" i="13"/>
  <c r="AG2378" i="13" a="1"/>
  <c r="AG2378" i="13"/>
  <c r="AG2379" i="13" a="1"/>
  <c r="AG2379" i="13"/>
  <c r="AH2379" i="13" a="1"/>
  <c r="AH2379" i="13"/>
  <c r="AH2380" i="13" a="1"/>
  <c r="AH2380" i="13"/>
  <c r="AG2382" i="13" a="1"/>
  <c r="AG2382" i="13"/>
  <c r="AG2383" i="13" a="1"/>
  <c r="AG2383" i="13"/>
  <c r="AH2383" i="13" a="1"/>
  <c r="AH2383" i="13"/>
  <c r="AH2384" i="13" a="1"/>
  <c r="AH2384" i="13"/>
  <c r="AG2386" i="13" a="1"/>
  <c r="AG2386" i="13"/>
  <c r="AG2387" i="13" a="1"/>
  <c r="AG2387" i="13"/>
  <c r="AH2387" i="13" a="1"/>
  <c r="AH2387" i="13"/>
  <c r="AH2388" i="13" a="1"/>
  <c r="AH2388" i="13"/>
  <c r="AG2390" i="13" a="1"/>
  <c r="AG2390" i="13"/>
  <c r="AG2391" i="13" a="1"/>
  <c r="AG2391" i="13"/>
  <c r="AH2391" i="13" a="1"/>
  <c r="AH2391" i="13"/>
  <c r="AH2392" i="13" a="1"/>
  <c r="AH2392" i="13"/>
  <c r="AG2394" i="13" a="1"/>
  <c r="AG2394" i="13"/>
  <c r="AG2395" i="13" a="1"/>
  <c r="AG2395" i="13"/>
  <c r="AH2395" i="13" a="1"/>
  <c r="AH2395" i="13"/>
  <c r="AH2396" i="13" a="1"/>
  <c r="AH2396" i="13"/>
  <c r="AG2398" i="13" a="1"/>
  <c r="AG2398" i="13"/>
  <c r="AG2399" i="13" a="1"/>
  <c r="AG2399" i="13"/>
  <c r="AH2399" i="13" a="1"/>
  <c r="AH2399" i="13"/>
  <c r="AH2400" i="13" a="1"/>
  <c r="AH2400" i="13"/>
  <c r="AG2402" i="13" a="1"/>
  <c r="AG2402" i="13"/>
  <c r="AG2403" i="13" a="1"/>
  <c r="AG2403" i="13"/>
  <c r="AH2403" i="13" a="1"/>
  <c r="AH2403" i="13"/>
  <c r="AH2404" i="13" a="1"/>
  <c r="AH2404" i="13"/>
  <c r="AG2406" i="13" a="1"/>
  <c r="AG2406" i="13"/>
  <c r="AG2407" i="13" a="1"/>
  <c r="AG2407" i="13"/>
  <c r="AH2407" i="13" a="1"/>
  <c r="AH2407" i="13"/>
  <c r="AH2408" i="13" a="1"/>
  <c r="AH2408" i="13"/>
  <c r="AG2410" i="13" a="1"/>
  <c r="AG2410" i="13"/>
  <c r="AG2411" i="13" a="1"/>
  <c r="AG2411" i="13"/>
  <c r="AH2411" i="13" a="1"/>
  <c r="AH2411" i="13"/>
  <c r="AH2412" i="13" a="1"/>
  <c r="AH2412" i="13"/>
  <c r="AG2414" i="13" a="1"/>
  <c r="AG2414" i="13"/>
  <c r="AG2415" i="13" a="1"/>
  <c r="AG2415" i="13"/>
  <c r="AH2415" i="13" a="1"/>
  <c r="AH2415" i="13"/>
  <c r="AH2416" i="13" a="1"/>
  <c r="AH2416" i="13"/>
  <c r="AG2418" i="13" a="1"/>
  <c r="AG2418" i="13"/>
  <c r="AG2419" i="13" a="1"/>
  <c r="AG2419" i="13"/>
  <c r="AH2419" i="13" a="1"/>
  <c r="AH2419" i="13"/>
  <c r="AH2420" i="13" a="1"/>
  <c r="AH2420" i="13"/>
  <c r="AG2422" i="13" a="1"/>
  <c r="AG2422" i="13"/>
  <c r="AG2423" i="13" a="1"/>
  <c r="AG2423" i="13"/>
  <c r="AH2423" i="13" a="1"/>
  <c r="AH2423" i="13"/>
  <c r="AH2424" i="13" a="1"/>
  <c r="AH2424" i="13"/>
  <c r="AG2426" i="13" a="1"/>
  <c r="AG2426" i="13"/>
  <c r="AG2427" i="13" a="1"/>
  <c r="AG2427" i="13"/>
  <c r="AH2427" i="13" a="1"/>
  <c r="AH2427" i="13"/>
  <c r="AH2428" i="13" a="1"/>
  <c r="AH2428" i="13"/>
  <c r="AG2430" i="13" a="1"/>
  <c r="AG2430" i="13"/>
  <c r="AG2431" i="13" a="1"/>
  <c r="AG2431" i="13"/>
  <c r="AH2431" i="13" a="1"/>
  <c r="AH2431" i="13"/>
  <c r="AH2432" i="13" a="1"/>
  <c r="AH2432" i="13"/>
  <c r="AG2434" i="13" a="1"/>
  <c r="AG2434" i="13"/>
  <c r="AG2435" i="13" a="1"/>
  <c r="AG2435" i="13"/>
  <c r="AH2435" i="13" a="1"/>
  <c r="AH2435" i="13"/>
  <c r="AH2436" i="13" a="1"/>
  <c r="AH2436" i="13"/>
  <c r="AG2438" i="13" a="1"/>
  <c r="AG2438" i="13"/>
  <c r="AG2439" i="13" a="1"/>
  <c r="AG2439" i="13"/>
  <c r="AH2439" i="13" a="1"/>
  <c r="AH2439" i="13"/>
  <c r="AH2440" i="13" a="1"/>
  <c r="AH2440" i="13"/>
  <c r="AG2442" i="13" a="1"/>
  <c r="AG2442" i="13"/>
  <c r="AG2443" i="13" a="1"/>
  <c r="AG2443" i="13"/>
  <c r="AH2443" i="13" a="1"/>
  <c r="AH2443" i="13"/>
  <c r="AH2444" i="13" a="1"/>
  <c r="AH2444" i="13"/>
  <c r="AG2446" i="13" a="1"/>
  <c r="AG2446" i="13"/>
  <c r="AG2447" i="13" a="1"/>
  <c r="AG2447" i="13"/>
  <c r="AH2447" i="13" a="1"/>
  <c r="AH2447" i="13"/>
  <c r="AH2448" i="13" a="1"/>
  <c r="AH2448" i="13"/>
  <c r="AG2450" i="13" a="1"/>
  <c r="AG2450" i="13"/>
  <c r="AG2451" i="13" a="1"/>
  <c r="AG2451" i="13"/>
  <c r="AH2451" i="13" a="1"/>
  <c r="AH2451" i="13"/>
  <c r="AH2452" i="13" a="1"/>
  <c r="AH2452" i="13"/>
  <c r="AG2454" i="13" a="1"/>
  <c r="AG2454" i="13"/>
  <c r="AG2455" i="13" a="1"/>
  <c r="AG2455" i="13"/>
  <c r="AH2455" i="13" a="1"/>
  <c r="AH2455" i="13"/>
  <c r="AH2456" i="13" a="1"/>
  <c r="AH2456" i="13"/>
  <c r="AG2458" i="13" a="1"/>
  <c r="AG2458" i="13"/>
  <c r="AG2459" i="13" a="1"/>
  <c r="AG2459" i="13"/>
  <c r="AH2459" i="13" a="1"/>
  <c r="AH2459" i="13"/>
  <c r="AH2460" i="13" a="1"/>
  <c r="AH2460" i="13"/>
  <c r="AG2462" i="13" a="1"/>
  <c r="AG2462" i="13"/>
  <c r="AG2463" i="13" a="1"/>
  <c r="AG2463" i="13"/>
  <c r="AH2463" i="13" a="1"/>
  <c r="AH2463" i="13"/>
  <c r="AH2464" i="13" a="1"/>
  <c r="AH2464" i="13"/>
  <c r="AG2466" i="13" a="1"/>
  <c r="AG2466" i="13"/>
  <c r="AG2467" i="13" a="1"/>
  <c r="AG2467" i="13"/>
  <c r="AH2467" i="13" a="1"/>
  <c r="AH2467" i="13"/>
  <c r="AH2468" i="13" a="1"/>
  <c r="AH2468" i="13"/>
  <c r="AG2470" i="13" a="1"/>
  <c r="AG2470" i="13"/>
  <c r="AG2471" i="13" a="1"/>
  <c r="AG2471" i="13"/>
  <c r="AH2471" i="13" a="1"/>
  <c r="AH2471" i="13"/>
  <c r="AH2472" i="13" a="1"/>
  <c r="AH2472" i="13"/>
  <c r="AG2474" i="13" a="1"/>
  <c r="AG2474" i="13"/>
  <c r="AG2475" i="13" a="1"/>
  <c r="AG2475" i="13"/>
  <c r="AH2475" i="13" a="1"/>
  <c r="AH2475" i="13"/>
  <c r="AH2476" i="13" a="1"/>
  <c r="AH2476" i="13"/>
  <c r="AG2478" i="13" a="1"/>
  <c r="AG2478" i="13"/>
  <c r="AG2479" i="13" a="1"/>
  <c r="AG2479" i="13"/>
  <c r="AH2479" i="13" a="1"/>
  <c r="AH2479" i="13"/>
  <c r="AH2480" i="13" a="1"/>
  <c r="AH2480" i="13"/>
  <c r="AG2482" i="13" a="1"/>
  <c r="AG2482" i="13"/>
  <c r="AG2483" i="13" a="1"/>
  <c r="AG2483" i="13"/>
  <c r="AH2483" i="13" a="1"/>
  <c r="AH2483" i="13"/>
  <c r="AH2484" i="13" a="1"/>
  <c r="AH2484" i="13"/>
  <c r="AG2486" i="13" a="1"/>
  <c r="AG2486" i="13"/>
  <c r="AG2487" i="13" a="1"/>
  <c r="AG2487" i="13"/>
  <c r="AH2487" i="13" a="1"/>
  <c r="AH2487" i="13"/>
  <c r="AH2488" i="13" a="1"/>
  <c r="AH2488" i="13"/>
  <c r="AG2490" i="13" a="1"/>
  <c r="AG2490" i="13"/>
  <c r="AG2491" i="13" a="1"/>
  <c r="AG2491" i="13"/>
  <c r="AH2491" i="13" a="1"/>
  <c r="AH2491" i="13"/>
  <c r="AH2492" i="13" a="1"/>
  <c r="AH2492" i="13"/>
  <c r="AG2494" i="13" a="1"/>
  <c r="AG2494" i="13"/>
  <c r="AG2495" i="13" a="1"/>
  <c r="AG2495" i="13"/>
  <c r="AH2495" i="13" a="1"/>
  <c r="AH2495" i="13"/>
  <c r="AH2496" i="13" a="1"/>
  <c r="AH2496" i="13"/>
  <c r="AG2498" i="13" a="1"/>
  <c r="AG2498" i="13"/>
  <c r="AG2499" i="13" a="1"/>
  <c r="AG2499" i="13"/>
  <c r="AH2499" i="13" a="1"/>
  <c r="AH2499" i="13"/>
  <c r="AH2500" i="13" a="1"/>
  <c r="AH2500" i="13"/>
  <c r="AG2502" i="13" a="1"/>
  <c r="AG2502" i="13"/>
  <c r="AG2503" i="13" a="1"/>
  <c r="AG2503" i="13"/>
  <c r="AH2503" i="13" a="1"/>
  <c r="AH2503" i="13"/>
  <c r="AH2504" i="13" a="1"/>
  <c r="AH2504" i="13"/>
  <c r="AG2506" i="13" a="1"/>
  <c r="AG2506" i="13"/>
  <c r="AG2507" i="13" a="1"/>
  <c r="AG2507" i="13"/>
  <c r="AH2507" i="13" a="1"/>
  <c r="AH2507" i="13"/>
  <c r="AH2508" i="13" a="1"/>
  <c r="AH2508" i="13"/>
  <c r="AG2510" i="13" a="1"/>
  <c r="AG2510" i="13"/>
  <c r="AG2511" i="13" a="1"/>
  <c r="AG2511" i="13"/>
  <c r="AH2511" i="13" a="1"/>
  <c r="AH2511" i="13"/>
  <c r="AH2512" i="13" a="1"/>
  <c r="AH2512" i="13"/>
  <c r="AG2514" i="13" a="1"/>
  <c r="AG2514" i="13"/>
  <c r="AG2515" i="13" a="1"/>
  <c r="AG2515" i="13"/>
  <c r="AH2515" i="13" a="1"/>
  <c r="AH2515" i="13"/>
  <c r="AH2516" i="13" a="1"/>
  <c r="AH2516" i="13"/>
  <c r="AG2518" i="13" a="1"/>
  <c r="AG2518" i="13"/>
  <c r="AG2519" i="13" a="1"/>
  <c r="AG2519" i="13"/>
  <c r="AH2519" i="13" a="1"/>
  <c r="AH2519" i="13"/>
  <c r="AH2520" i="13" a="1"/>
  <c r="AH2520" i="13"/>
  <c r="AG2522" i="13" a="1"/>
  <c r="AG2522" i="13"/>
  <c r="AG2523" i="13" a="1"/>
  <c r="AG2523" i="13"/>
  <c r="AH2523" i="13" a="1"/>
  <c r="AH2523" i="13"/>
  <c r="AH2524" i="13" a="1"/>
  <c r="AH2524" i="13"/>
  <c r="AG2526" i="13" a="1"/>
  <c r="AG2526" i="13"/>
  <c r="AG2527" i="13" a="1"/>
  <c r="AG2527" i="13"/>
  <c r="AH2527" i="13" a="1"/>
  <c r="AH2527" i="13"/>
  <c r="AH2528" i="13" a="1"/>
  <c r="AH2528" i="13"/>
  <c r="AG2530" i="13" a="1"/>
  <c r="AG2530" i="13"/>
  <c r="AG2531" i="13" a="1"/>
  <c r="AG2531" i="13"/>
  <c r="AH2531" i="13" a="1"/>
  <c r="AH2531" i="13"/>
  <c r="AH2532" i="13" a="1"/>
  <c r="AH2532" i="13"/>
  <c r="AG2534" i="13" a="1"/>
  <c r="AG2534" i="13"/>
  <c r="AG2535" i="13" a="1"/>
  <c r="AG2535" i="13"/>
  <c r="AH2535" i="13" a="1"/>
  <c r="AH2535" i="13"/>
  <c r="AH2536" i="13" a="1"/>
  <c r="AH2536" i="13"/>
  <c r="AG2538" i="13" a="1"/>
  <c r="AG2538" i="13"/>
  <c r="AG2539" i="13" a="1"/>
  <c r="AG2539" i="13"/>
  <c r="AH2539" i="13" a="1"/>
  <c r="AH2539" i="13"/>
  <c r="AH2540" i="13" a="1"/>
  <c r="AH2540" i="13"/>
  <c r="AG2542" i="13" a="1"/>
  <c r="AG2542" i="13"/>
  <c r="AG2543" i="13" a="1"/>
  <c r="AG2543" i="13"/>
  <c r="AH2543" i="13" a="1"/>
  <c r="AH2543" i="13"/>
  <c r="AH2544" i="13" a="1"/>
  <c r="AH2544" i="13"/>
  <c r="AG2546" i="13" a="1"/>
  <c r="AG2546" i="13"/>
  <c r="AG2547" i="13" a="1"/>
  <c r="AG2547" i="13"/>
  <c r="AH2547" i="13" a="1"/>
  <c r="AH2547" i="13"/>
  <c r="AH2548" i="13" a="1"/>
  <c r="AH2548" i="13"/>
  <c r="AG2550" i="13" a="1"/>
  <c r="AG2550" i="13"/>
  <c r="AG2551" i="13" a="1"/>
  <c r="AG2551" i="13"/>
  <c r="AH2551" i="13" a="1"/>
  <c r="AH2551" i="13"/>
  <c r="AH2552" i="13" a="1"/>
  <c r="AH2552" i="13"/>
  <c r="AG2554" i="13" a="1"/>
  <c r="AG2554" i="13"/>
  <c r="AG2555" i="13" a="1"/>
  <c r="AG2555" i="13"/>
  <c r="AH2555" i="13" a="1"/>
  <c r="AH2555" i="13"/>
  <c r="AH2556" i="13" a="1"/>
  <c r="AH2556" i="13"/>
  <c r="AG2558" i="13" a="1"/>
  <c r="AG2558" i="13"/>
  <c r="AG2559" i="13" a="1"/>
  <c r="AG2559" i="13"/>
  <c r="AH2559" i="13" a="1"/>
  <c r="AH2559" i="13"/>
  <c r="AH2560" i="13" a="1"/>
  <c r="AH2560" i="13"/>
  <c r="AG2562" i="13" a="1"/>
  <c r="AG2562" i="13"/>
  <c r="AG2563" i="13" a="1"/>
  <c r="AG2563" i="13"/>
  <c r="AH2563" i="13" a="1"/>
  <c r="AH2563" i="13"/>
  <c r="AH2564" i="13" a="1"/>
  <c r="AH2564" i="13"/>
  <c r="AG2566" i="13" a="1"/>
  <c r="AG2566" i="13"/>
  <c r="AG2567" i="13" a="1"/>
  <c r="AG2567" i="13"/>
  <c r="AH2567" i="13" a="1"/>
  <c r="AH2567" i="13"/>
  <c r="AH2568" i="13" a="1"/>
  <c r="AH2568" i="13"/>
  <c r="AG2570" i="13" a="1"/>
  <c r="AG2570" i="13"/>
  <c r="AG2571" i="13" a="1"/>
  <c r="AG2571" i="13"/>
  <c r="AH2571" i="13" a="1"/>
  <c r="AH2571" i="13"/>
  <c r="AH2572" i="13" a="1"/>
  <c r="AH2572" i="13"/>
  <c r="AG2574" i="13" a="1"/>
  <c r="AG2574" i="13"/>
  <c r="AG2575" i="13" a="1"/>
  <c r="AG2575" i="13"/>
  <c r="AH2575" i="13" a="1"/>
  <c r="AH2575" i="13"/>
  <c r="AH2576" i="13" a="1"/>
  <c r="AH2576" i="13"/>
  <c r="AG2578" i="13" a="1"/>
  <c r="AG2578" i="13"/>
  <c r="AG2579" i="13" a="1"/>
  <c r="AG2579" i="13"/>
  <c r="AH2579" i="13" a="1"/>
  <c r="AH2579" i="13"/>
  <c r="AH2580" i="13" a="1"/>
  <c r="AH2580" i="13"/>
  <c r="AG2582" i="13" a="1"/>
  <c r="AG2582" i="13"/>
  <c r="AG2583" i="13" a="1"/>
  <c r="AG2583" i="13"/>
  <c r="AH2583" i="13" a="1"/>
  <c r="AH2583" i="13"/>
  <c r="AH2584" i="13" a="1"/>
  <c r="AH2584" i="13"/>
  <c r="AG2586" i="13" a="1"/>
  <c r="AG2586" i="13"/>
  <c r="AG2587" i="13" a="1"/>
  <c r="AG2587" i="13"/>
  <c r="AH2587" i="13" a="1"/>
  <c r="AH2587" i="13"/>
  <c r="AH2588" i="13" a="1"/>
  <c r="AH2588" i="13"/>
  <c r="AG2590" i="13" a="1"/>
  <c r="AG2590" i="13"/>
  <c r="AG2591" i="13" a="1"/>
  <c r="AG2591" i="13"/>
  <c r="AH2591" i="13" a="1"/>
  <c r="AH2591" i="13"/>
  <c r="AH2592" i="13" a="1"/>
  <c r="AH2592" i="13"/>
  <c r="AG2594" i="13" a="1"/>
  <c r="AG2594" i="13"/>
  <c r="AG2595" i="13" a="1"/>
  <c r="AG2595" i="13"/>
  <c r="AH2595" i="13" a="1"/>
  <c r="AH2595" i="13"/>
  <c r="AH2596" i="13" a="1"/>
  <c r="AH2596" i="13"/>
  <c r="AG2598" i="13" a="1"/>
  <c r="AG2598" i="13"/>
  <c r="AG2599" i="13" a="1"/>
  <c r="AG2599" i="13"/>
  <c r="AH2599" i="13" a="1"/>
  <c r="AH2599" i="13"/>
  <c r="AH2600" i="13" a="1"/>
  <c r="AH2600" i="13"/>
  <c r="AG2602" i="13" a="1"/>
  <c r="AG2602" i="13"/>
  <c r="AG2603" i="13" a="1"/>
  <c r="AG2603" i="13"/>
  <c r="AH2603" i="13" a="1"/>
  <c r="AH2603" i="13"/>
  <c r="AH2604" i="13" a="1"/>
  <c r="AH2604" i="13"/>
  <c r="AG2606" i="13" a="1"/>
  <c r="AG2606" i="13"/>
  <c r="AG2607" i="13" a="1"/>
  <c r="AG2607" i="13"/>
  <c r="AH2607" i="13" a="1"/>
  <c r="AH2607" i="13"/>
  <c r="AH2608" i="13" a="1"/>
  <c r="AH2608" i="13"/>
  <c r="AG2610" i="13" a="1"/>
  <c r="AG2610" i="13"/>
  <c r="AG2611" i="13" a="1"/>
  <c r="AG2611" i="13"/>
  <c r="AH2611" i="13" a="1"/>
  <c r="AH2611" i="13"/>
  <c r="AH2612" i="13" a="1"/>
  <c r="AH2612" i="13"/>
  <c r="AG2614" i="13" a="1"/>
  <c r="AG2614" i="13"/>
  <c r="AG2615" i="13" a="1"/>
  <c r="AG2615" i="13"/>
  <c r="AH2615" i="13" a="1"/>
  <c r="AH2615" i="13"/>
  <c r="AH2616" i="13" a="1"/>
  <c r="AH2616" i="13"/>
  <c r="AG2618" i="13" a="1"/>
  <c r="AG2618" i="13"/>
  <c r="AG2619" i="13" a="1"/>
  <c r="AG2619" i="13"/>
  <c r="AH2619" i="13" a="1"/>
  <c r="AH2619" i="13"/>
  <c r="AH2620" i="13" a="1"/>
  <c r="AH2620" i="13"/>
  <c r="AG2622" i="13" a="1"/>
  <c r="AG2622" i="13"/>
  <c r="AG2623" i="13" a="1"/>
  <c r="AG2623" i="13"/>
  <c r="AH2623" i="13" a="1"/>
  <c r="AH2623" i="13"/>
  <c r="AH2624" i="13" a="1"/>
  <c r="AH2624" i="13"/>
  <c r="AG2626" i="13" a="1"/>
  <c r="AG2626" i="13"/>
  <c r="AG2627" i="13" a="1"/>
  <c r="AG2627" i="13"/>
  <c r="AH2627" i="13" a="1"/>
  <c r="AH2627" i="13"/>
  <c r="AH2628" i="13" a="1"/>
  <c r="AH2628" i="13"/>
  <c r="AG2630" i="13" a="1"/>
  <c r="AG2630" i="13"/>
  <c r="AG2631" i="13" a="1"/>
  <c r="AG2631" i="13"/>
  <c r="AH2631" i="13" a="1"/>
  <c r="AH2631" i="13"/>
  <c r="AH2632" i="13" a="1"/>
  <c r="AH2632" i="13"/>
  <c r="AG2634" i="13" a="1"/>
  <c r="AG2634" i="13"/>
  <c r="AG2635" i="13" a="1"/>
  <c r="AG2635" i="13"/>
  <c r="AH2635" i="13" a="1"/>
  <c r="AH2635" i="13"/>
  <c r="AH2636" i="13" a="1"/>
  <c r="AH2636" i="13"/>
  <c r="AG2638" i="13" a="1"/>
  <c r="AG2638" i="13"/>
  <c r="AG2639" i="13" a="1"/>
  <c r="AG2639" i="13"/>
  <c r="AH2639" i="13" a="1"/>
  <c r="AH2639" i="13"/>
  <c r="AH2640" i="13" a="1"/>
  <c r="AH2640" i="13"/>
  <c r="AG2642" i="13" a="1"/>
  <c r="AG2642" i="13"/>
  <c r="AG2643" i="13" a="1"/>
  <c r="AG2643" i="13"/>
  <c r="AH2643" i="13" a="1"/>
  <c r="AH2643" i="13"/>
  <c r="AH2644" i="13" a="1"/>
  <c r="AH2644" i="13"/>
  <c r="AG2646" i="13" a="1"/>
  <c r="AG2646" i="13"/>
  <c r="AG2647" i="13" a="1"/>
  <c r="AG2647" i="13"/>
  <c r="AH2647" i="13" a="1"/>
  <c r="AH2647" i="13"/>
  <c r="AH2648" i="13" a="1"/>
  <c r="AH2648" i="13"/>
  <c r="AG2650" i="13" a="1"/>
  <c r="AG2650" i="13"/>
  <c r="AG2651" i="13" a="1"/>
  <c r="AG2651" i="13"/>
  <c r="AH2651" i="13" a="1"/>
  <c r="AH2651" i="13"/>
  <c r="AH2652" i="13" a="1"/>
  <c r="AH2652" i="13"/>
  <c r="AG2654" i="13" a="1"/>
  <c r="AG2654" i="13"/>
  <c r="AG2655" i="13" a="1"/>
  <c r="AG2655" i="13"/>
  <c r="AH2655" i="13" a="1"/>
  <c r="AH2655" i="13"/>
  <c r="AH2656" i="13" a="1"/>
  <c r="AH2656" i="13"/>
  <c r="AG2658" i="13" a="1"/>
  <c r="AG2658" i="13"/>
  <c r="AG2659" i="13" a="1"/>
  <c r="AG2659" i="13"/>
  <c r="AH2659" i="13" a="1"/>
  <c r="AH2659" i="13"/>
  <c r="AH2660" i="13" a="1"/>
  <c r="AH2660" i="13"/>
  <c r="AG2662" i="13" a="1"/>
  <c r="AG2662" i="13"/>
  <c r="AG2663" i="13" a="1"/>
  <c r="AG2663" i="13"/>
  <c r="AH2663" i="13" a="1"/>
  <c r="AH2663" i="13"/>
  <c r="AH2664" i="13" a="1"/>
  <c r="AH2664" i="13"/>
  <c r="AG2666" i="13" a="1"/>
  <c r="AG2666" i="13"/>
  <c r="AG2667" i="13" a="1"/>
  <c r="AG2667" i="13"/>
  <c r="AH2667" i="13" a="1"/>
  <c r="AH2667" i="13"/>
  <c r="AH2668" i="13" a="1"/>
  <c r="AH2668" i="13"/>
  <c r="AG2670" i="13" a="1"/>
  <c r="AG2670" i="13"/>
  <c r="AG2671" i="13" a="1"/>
  <c r="AG2671" i="13"/>
  <c r="AH2671" i="13" a="1"/>
  <c r="AH2671" i="13"/>
  <c r="AH2672" i="13" a="1"/>
  <c r="AH2672" i="13"/>
  <c r="AG2674" i="13" a="1"/>
  <c r="AG2674" i="13"/>
  <c r="AG2675" i="13" a="1"/>
  <c r="AG2675" i="13"/>
  <c r="AH2675" i="13" a="1"/>
  <c r="AH2675" i="13"/>
  <c r="AH2676" i="13" a="1"/>
  <c r="AH2676" i="13"/>
  <c r="AG2678" i="13" a="1"/>
  <c r="AG2678" i="13"/>
  <c r="AG2679" i="13" a="1"/>
  <c r="AG2679" i="13"/>
  <c r="AH2679" i="13" a="1"/>
  <c r="AH2679" i="13"/>
  <c r="AH2680" i="13" a="1"/>
  <c r="AH2680" i="13"/>
  <c r="AG2682" i="13" a="1"/>
  <c r="AG2682" i="13"/>
  <c r="AG2683" i="13" a="1"/>
  <c r="AG2683" i="13"/>
  <c r="AH2683" i="13" a="1"/>
  <c r="AH2683" i="13"/>
  <c r="AH2684" i="13" a="1"/>
  <c r="AH2684" i="13"/>
  <c r="AG2686" i="13" a="1"/>
  <c r="AG2686" i="13"/>
  <c r="AG2687" i="13" a="1"/>
  <c r="AG2687" i="13"/>
  <c r="AH2687" i="13" a="1"/>
  <c r="AH2687" i="13"/>
  <c r="AH2688" i="13" a="1"/>
  <c r="AH2688" i="13"/>
  <c r="AG2690" i="13" a="1"/>
  <c r="AG2690" i="13"/>
  <c r="AG2691" i="13" a="1"/>
  <c r="AG2691" i="13"/>
  <c r="AH2691" i="13" a="1"/>
  <c r="AH2691" i="13"/>
  <c r="AH2692" i="13" a="1"/>
  <c r="AH2692" i="13"/>
  <c r="AG2694" i="13" a="1"/>
  <c r="AG2694" i="13"/>
  <c r="AG2695" i="13" a="1"/>
  <c r="AG2695" i="13"/>
  <c r="AH2695" i="13" a="1"/>
  <c r="AH2695" i="13"/>
  <c r="AH2696" i="13" a="1"/>
  <c r="AH2696" i="13"/>
  <c r="AG2698" i="13" a="1"/>
  <c r="AG2698" i="13"/>
  <c r="AG2699" i="13" a="1"/>
  <c r="AG2699" i="13"/>
  <c r="AH2699" i="13" a="1"/>
  <c r="AH2699" i="13"/>
  <c r="AH2700" i="13" a="1"/>
  <c r="AH2700" i="13"/>
  <c r="AG2702" i="13" a="1"/>
  <c r="AG2702" i="13"/>
  <c r="AG2703" i="13" a="1"/>
  <c r="AG2703" i="13"/>
  <c r="AH2703" i="13" a="1"/>
  <c r="AH2703" i="13"/>
  <c r="AH2704" i="13" a="1"/>
  <c r="AH2704" i="13"/>
  <c r="AG2706" i="13" a="1"/>
  <c r="AG2706" i="13"/>
  <c r="AG2707" i="13" a="1"/>
  <c r="AG2707" i="13"/>
  <c r="AH2707" i="13" a="1"/>
  <c r="AH2707" i="13"/>
  <c r="AH2708" i="13" a="1"/>
  <c r="AH2708" i="13"/>
  <c r="AG2710" i="13" a="1"/>
  <c r="AG2710" i="13"/>
  <c r="AG2711" i="13" a="1"/>
  <c r="AG2711" i="13"/>
  <c r="AH2711" i="13" a="1"/>
  <c r="AH2711" i="13"/>
  <c r="AH2712" i="13" a="1"/>
  <c r="AH2712" i="13"/>
  <c r="AG2714" i="13" a="1"/>
  <c r="AG2714" i="13"/>
  <c r="AG2715" i="13" a="1"/>
  <c r="AG2715" i="13"/>
  <c r="AH2715" i="13" a="1"/>
  <c r="AH2715" i="13"/>
  <c r="AH2716" i="13" a="1"/>
  <c r="AH2716" i="13"/>
  <c r="AG2718" i="13" a="1"/>
  <c r="AG2718" i="13"/>
  <c r="AG2719" i="13" a="1"/>
  <c r="AG2719" i="13"/>
  <c r="AH2719" i="13" a="1"/>
  <c r="AH2719" i="13"/>
  <c r="AH2720" i="13" a="1"/>
  <c r="AH2720" i="13"/>
  <c r="AG2722" i="13" a="1"/>
  <c r="AG2722" i="13"/>
  <c r="AG2723" i="13" a="1"/>
  <c r="AG2723" i="13"/>
  <c r="AH2723" i="13" a="1"/>
  <c r="AH2723" i="13"/>
  <c r="AH2724" i="13" a="1"/>
  <c r="AH2724" i="13"/>
  <c r="AG2726" i="13" a="1"/>
  <c r="AG2726" i="13"/>
  <c r="AG2727" i="13" a="1"/>
  <c r="AG2727" i="13"/>
  <c r="AH2727" i="13" a="1"/>
  <c r="AH2727" i="13"/>
  <c r="AH2728" i="13" a="1"/>
  <c r="AH2728" i="13"/>
  <c r="AG2730" i="13" a="1"/>
  <c r="AG2730" i="13"/>
  <c r="AG2731" i="13" a="1"/>
  <c r="AG2731" i="13"/>
  <c r="AH2731" i="13" a="1"/>
  <c r="AH2731" i="13"/>
  <c r="AH2732" i="13" a="1"/>
  <c r="AH2732" i="13"/>
  <c r="AG2734" i="13" a="1"/>
  <c r="AG2734" i="13"/>
  <c r="AG2735" i="13" a="1"/>
  <c r="AG2735" i="13"/>
  <c r="AH2735" i="13" a="1"/>
  <c r="AH2735" i="13"/>
  <c r="AH2736" i="13" a="1"/>
  <c r="AH2736" i="13"/>
  <c r="AG2738" i="13" a="1"/>
  <c r="AG2738" i="13"/>
  <c r="AG2739" i="13" a="1"/>
  <c r="AG2739" i="13"/>
  <c r="AH2739" i="13" a="1"/>
  <c r="AH2739" i="13"/>
  <c r="AH2740" i="13" a="1"/>
  <c r="AH2740" i="13"/>
  <c r="AG2742" i="13" a="1"/>
  <c r="AG2742" i="13"/>
  <c r="AG2743" i="13" a="1"/>
  <c r="AG2743" i="13"/>
  <c r="AH2743" i="13" a="1"/>
  <c r="AH2743" i="13"/>
  <c r="AH2744" i="13" a="1"/>
  <c r="AH2744" i="13"/>
  <c r="AG2746" i="13" a="1"/>
  <c r="AG2746" i="13"/>
  <c r="AG2747" i="13" a="1"/>
  <c r="AG2747" i="13"/>
  <c r="AH2747" i="13" a="1"/>
  <c r="AH2747" i="13"/>
  <c r="AH2748" i="13" a="1"/>
  <c r="AH2748" i="13"/>
  <c r="AG2750" i="13" a="1"/>
  <c r="AG2750" i="13"/>
  <c r="AG2751" i="13" a="1"/>
  <c r="AG2751" i="13"/>
  <c r="AH2751" i="13" a="1"/>
  <c r="AH2751" i="13"/>
  <c r="AH2752" i="13" a="1"/>
  <c r="AH2752" i="13"/>
  <c r="AG2754" i="13" a="1"/>
  <c r="AG2754" i="13"/>
  <c r="AG2755" i="13" a="1"/>
  <c r="AG2755" i="13"/>
  <c r="AH2755" i="13" a="1"/>
  <c r="AH2755" i="13"/>
  <c r="AH2756" i="13" a="1"/>
  <c r="AH2756" i="13"/>
  <c r="AG2758" i="13" a="1"/>
  <c r="AG2758" i="13"/>
  <c r="AG2759" i="13" a="1"/>
  <c r="AG2759" i="13"/>
  <c r="AH2759" i="13" a="1"/>
  <c r="AH2759" i="13"/>
  <c r="AH2760" i="13" a="1"/>
  <c r="AH2760" i="13"/>
  <c r="AG2762" i="13" a="1"/>
  <c r="AG2762" i="13"/>
  <c r="AG2763" i="13" a="1"/>
  <c r="AG2763" i="13"/>
  <c r="AH2763" i="13" a="1"/>
  <c r="AH2763" i="13"/>
  <c r="AH2764" i="13" a="1"/>
  <c r="AH2764" i="13"/>
  <c r="AG2766" i="13" a="1"/>
  <c r="AG2766" i="13"/>
  <c r="AG2767" i="13" a="1"/>
  <c r="AG2767" i="13"/>
  <c r="AH2767" i="13" a="1"/>
  <c r="AH2767" i="13"/>
  <c r="AH2768" i="13" a="1"/>
  <c r="AH2768" i="13"/>
  <c r="AG2770" i="13" a="1"/>
  <c r="AG2770" i="13"/>
  <c r="AG2771" i="13" a="1"/>
  <c r="AG2771" i="13"/>
  <c r="AH2771" i="13" a="1"/>
  <c r="AH2771" i="13"/>
  <c r="AH2772" i="13" a="1"/>
  <c r="AH2772" i="13"/>
  <c r="AG2774" i="13" a="1"/>
  <c r="AG2774" i="13"/>
  <c r="AG2775" i="13" a="1"/>
  <c r="AG2775" i="13"/>
  <c r="AH2775" i="13" a="1"/>
  <c r="AH2775" i="13"/>
  <c r="AH2776" i="13" a="1"/>
  <c r="AH2776" i="13"/>
  <c r="AG2778" i="13" a="1"/>
  <c r="AG2778" i="13"/>
  <c r="AG2779" i="13" a="1"/>
  <c r="AG2779" i="13"/>
  <c r="AH2779" i="13" a="1"/>
  <c r="AH2779" i="13"/>
  <c r="AH2780" i="13" a="1"/>
  <c r="AH2780" i="13"/>
  <c r="AG2782" i="13" a="1"/>
  <c r="AG2782" i="13"/>
  <c r="AG2783" i="13" a="1"/>
  <c r="AG2783" i="13"/>
  <c r="AH2783" i="13" a="1"/>
  <c r="AH2783" i="13"/>
  <c r="AH2784" i="13" a="1"/>
  <c r="AH2784" i="13"/>
  <c r="AG2786" i="13" a="1"/>
  <c r="AG2786" i="13"/>
  <c r="AG2787" i="13" a="1"/>
  <c r="AG2787" i="13"/>
  <c r="AH2787" i="13" a="1"/>
  <c r="AH2787" i="13"/>
  <c r="AH2788" i="13" a="1"/>
  <c r="AH2788" i="13"/>
  <c r="AG2790" i="13" a="1"/>
  <c r="AG2790" i="13"/>
  <c r="AG2791" i="13" a="1"/>
  <c r="AG2791" i="13"/>
  <c r="AH2791" i="13" a="1"/>
  <c r="AH2791" i="13"/>
  <c r="AH2792" i="13" a="1"/>
  <c r="AH2792" i="13"/>
  <c r="AG2794" i="13" a="1"/>
  <c r="AG2794" i="13"/>
  <c r="AG2795" i="13" a="1"/>
  <c r="AG2795" i="13"/>
  <c r="AH2795" i="13" a="1"/>
  <c r="AH2795" i="13"/>
  <c r="AH2796" i="13" a="1"/>
  <c r="AH2796" i="13"/>
  <c r="AG2798" i="13" a="1"/>
  <c r="AG2798" i="13"/>
  <c r="AG2799" i="13" a="1"/>
  <c r="AG2799" i="13"/>
  <c r="AH2799" i="13" a="1"/>
  <c r="AH2799" i="13"/>
  <c r="AH2800" i="13" a="1"/>
  <c r="AH2800" i="13"/>
  <c r="AG2802" i="13" a="1"/>
  <c r="AG2802" i="13"/>
  <c r="AG2803" i="13" a="1"/>
  <c r="AG2803" i="13"/>
  <c r="AH2803" i="13" a="1"/>
  <c r="AH2803" i="13"/>
  <c r="AH2804" i="13" a="1"/>
  <c r="AH2804" i="13"/>
  <c r="AG2806" i="13" a="1"/>
  <c r="AG2806" i="13"/>
  <c r="AG2807" i="13" a="1"/>
  <c r="AG2807" i="13"/>
  <c r="AH2807" i="13" a="1"/>
  <c r="AH2807" i="13"/>
  <c r="AH2808" i="13" a="1"/>
  <c r="AH2808" i="13"/>
  <c r="AG2810" i="13" a="1"/>
  <c r="AG2810" i="13"/>
  <c r="AG2811" i="13" a="1"/>
  <c r="AG2811" i="13"/>
  <c r="AH2811" i="13" a="1"/>
  <c r="AH2811" i="13"/>
  <c r="AH2812" i="13" a="1"/>
  <c r="AH2812" i="13"/>
  <c r="AG2814" i="13" a="1"/>
  <c r="AG2814" i="13"/>
  <c r="AG2815" i="13" a="1"/>
  <c r="AG2815" i="13"/>
  <c r="AH2815" i="13" a="1"/>
  <c r="AH2815" i="13"/>
  <c r="AH2816" i="13" a="1"/>
  <c r="AH2816" i="13"/>
  <c r="AG2818" i="13" a="1"/>
  <c r="AG2818" i="13"/>
  <c r="AG2819" i="13" a="1"/>
  <c r="AG2819" i="13"/>
  <c r="AH2819" i="13" a="1"/>
  <c r="AH2819" i="13"/>
  <c r="AH2820" i="13" a="1"/>
  <c r="AH2820" i="13"/>
  <c r="AG2822" i="13" a="1"/>
  <c r="AG2822" i="13"/>
  <c r="AG2823" i="13" a="1"/>
  <c r="AG2823" i="13"/>
  <c r="AH2823" i="13" a="1"/>
  <c r="AH2823" i="13"/>
  <c r="AH2824" i="13" a="1"/>
  <c r="AH2824" i="13"/>
  <c r="AG2826" i="13" a="1"/>
  <c r="AG2826" i="13"/>
  <c r="AG2827" i="13" a="1"/>
  <c r="AG2827" i="13"/>
  <c r="AH2827" i="13" a="1"/>
  <c r="AH2827" i="13"/>
  <c r="AH2828" i="13" a="1"/>
  <c r="AH2828" i="13"/>
  <c r="AG2830" i="13" a="1"/>
  <c r="AG2830" i="13"/>
  <c r="AG2831" i="13" a="1"/>
  <c r="AG2831" i="13"/>
  <c r="AH2831" i="13" a="1"/>
  <c r="AH2831" i="13"/>
  <c r="AH2832" i="13" a="1"/>
  <c r="AH2832" i="13"/>
  <c r="AG2834" i="13" a="1"/>
  <c r="AG2834" i="13"/>
  <c r="AG2835" i="13" a="1"/>
  <c r="AG2835" i="13"/>
  <c r="AH2835" i="13" a="1"/>
  <c r="AH2835" i="13"/>
  <c r="AH2836" i="13" a="1"/>
  <c r="AH2836" i="13"/>
  <c r="AG2838" i="13" a="1"/>
  <c r="AG2838" i="13"/>
  <c r="AG2839" i="13" a="1"/>
  <c r="AG2839" i="13"/>
  <c r="AH2839" i="13" a="1"/>
  <c r="AH2839" i="13"/>
  <c r="AH2840" i="13" a="1"/>
  <c r="AH2840" i="13"/>
  <c r="AG2842" i="13" a="1"/>
  <c r="AG2842" i="13"/>
  <c r="AG2843" i="13" a="1"/>
  <c r="AG2843" i="13"/>
  <c r="AH2843" i="13" a="1"/>
  <c r="AH2843" i="13"/>
  <c r="AH2844" i="13" a="1"/>
  <c r="AH2844" i="13"/>
  <c r="AG2846" i="13" a="1"/>
  <c r="AG2846" i="13"/>
  <c r="AG2847" i="13" a="1"/>
  <c r="AG2847" i="13"/>
  <c r="AH2847" i="13" a="1"/>
  <c r="AH2847" i="13"/>
  <c r="AH2848" i="13" a="1"/>
  <c r="AH2848" i="13"/>
  <c r="AG2850" i="13" a="1"/>
  <c r="AG2850" i="13"/>
  <c r="AG2851" i="13" a="1"/>
  <c r="AG2851" i="13"/>
  <c r="AH2851" i="13" a="1"/>
  <c r="AH2851" i="13"/>
  <c r="AH2852" i="13" a="1"/>
  <c r="AH2852" i="13"/>
  <c r="AG2854" i="13" a="1"/>
  <c r="AG2854" i="13"/>
  <c r="AG2855" i="13" a="1"/>
  <c r="AG2855" i="13"/>
  <c r="AH2855" i="13" a="1"/>
  <c r="AH2855" i="13"/>
  <c r="AH2856" i="13" a="1"/>
  <c r="AH2856" i="13"/>
  <c r="AG2858" i="13" a="1"/>
  <c r="AG2858" i="13"/>
  <c r="AG2859" i="13" a="1"/>
  <c r="AG2859" i="13"/>
  <c r="AH2859" i="13" a="1"/>
  <c r="AH2859" i="13"/>
  <c r="AH2860" i="13" a="1"/>
  <c r="AH2860" i="13"/>
  <c r="AG2862" i="13" a="1"/>
  <c r="AG2862" i="13"/>
  <c r="AG2863" i="13" a="1"/>
  <c r="AG2863" i="13"/>
  <c r="AH2863" i="13" a="1"/>
  <c r="AH2863" i="13"/>
  <c r="AH2864" i="13" a="1"/>
  <c r="AH2864" i="13"/>
  <c r="AG2866" i="13" a="1"/>
  <c r="AG2866" i="13"/>
  <c r="AG2867" i="13" a="1"/>
  <c r="AG2867" i="13"/>
  <c r="AH2867" i="13" a="1"/>
  <c r="AH2867" i="13"/>
  <c r="AH2868" i="13" a="1"/>
  <c r="AH2868" i="13"/>
  <c r="AG2870" i="13" a="1"/>
  <c r="AG2870" i="13"/>
  <c r="AG2871" i="13" a="1"/>
  <c r="AG2871" i="13"/>
  <c r="AH2871" i="13" a="1"/>
  <c r="AH2871" i="13"/>
  <c r="AH2872" i="13" a="1"/>
  <c r="AH2872" i="13"/>
  <c r="AG2874" i="13" a="1"/>
  <c r="AG2874" i="13"/>
  <c r="AG2875" i="13" a="1"/>
  <c r="AG2875" i="13"/>
  <c r="AH2875" i="13" a="1"/>
  <c r="AH2875" i="13"/>
  <c r="AH2876" i="13" a="1"/>
  <c r="AH2876" i="13"/>
  <c r="AG2878" i="13" a="1"/>
  <c r="AG2878" i="13"/>
  <c r="AG2879" i="13" a="1"/>
  <c r="AG2879" i="13"/>
  <c r="AH2879" i="13" a="1"/>
  <c r="AH2879" i="13"/>
  <c r="AH2880" i="13" a="1"/>
  <c r="AH2880" i="13"/>
  <c r="AG2882" i="13" a="1"/>
  <c r="AG2882" i="13"/>
  <c r="AG2883" i="13" a="1"/>
  <c r="AG2883" i="13"/>
  <c r="AH2883" i="13" a="1"/>
  <c r="AH2883" i="13"/>
  <c r="AH2884" i="13" a="1"/>
  <c r="AH2884" i="13"/>
  <c r="AG2886" i="13" a="1"/>
  <c r="AG2886" i="13"/>
  <c r="AG2887" i="13" a="1"/>
  <c r="AG2887" i="13"/>
  <c r="AH2887" i="13" a="1"/>
  <c r="AH2887" i="13"/>
  <c r="AH2888" i="13" a="1"/>
  <c r="AH2888" i="13"/>
  <c r="AG2890" i="13" a="1"/>
  <c r="AG2890" i="13"/>
  <c r="AG2891" i="13" a="1"/>
  <c r="AG2891" i="13"/>
  <c r="AH2891" i="13" a="1"/>
  <c r="AH2891" i="13"/>
  <c r="AH2892" i="13" a="1"/>
  <c r="AH2892" i="13"/>
  <c r="AG2894" i="13" a="1"/>
  <c r="AG2894" i="13"/>
  <c r="AG2895" i="13" a="1"/>
  <c r="AG2895" i="13"/>
  <c r="AH2895" i="13" a="1"/>
  <c r="AH2895" i="13"/>
  <c r="AH2896" i="13" a="1"/>
  <c r="AH2896" i="13"/>
  <c r="AG2898" i="13" a="1"/>
  <c r="AG2898" i="13"/>
  <c r="AG2899" i="13" a="1"/>
  <c r="AG2899" i="13"/>
  <c r="AH2899" i="13" a="1"/>
  <c r="AH2899" i="13"/>
  <c r="AH2900" i="13" a="1"/>
  <c r="AH2900" i="13"/>
  <c r="AG2902" i="13" a="1"/>
  <c r="AG2902" i="13"/>
  <c r="AG2903" i="13" a="1"/>
  <c r="AG2903" i="13"/>
  <c r="AH2903" i="13" a="1"/>
  <c r="AH2903" i="13"/>
  <c r="AH2904" i="13" a="1"/>
  <c r="AH2904" i="13"/>
  <c r="AG2906" i="13" a="1"/>
  <c r="AG2906" i="13"/>
  <c r="AG2907" i="13" a="1"/>
  <c r="AG2907" i="13"/>
  <c r="AH2907" i="13" a="1"/>
  <c r="AH2907" i="13"/>
  <c r="AH2908" i="13" a="1"/>
  <c r="AH2908" i="13"/>
  <c r="AG2910" i="13" a="1"/>
  <c r="AG2910" i="13"/>
  <c r="AG2911" i="13" a="1"/>
  <c r="AG2911" i="13"/>
  <c r="AH2911" i="13" a="1"/>
  <c r="AH2911" i="13"/>
  <c r="AH2912" i="13" a="1"/>
  <c r="AH2912" i="13"/>
  <c r="AG2914" i="13" a="1"/>
  <c r="AG2914" i="13"/>
  <c r="AG2915" i="13" a="1"/>
  <c r="AG2915" i="13"/>
  <c r="AH2915" i="13" a="1"/>
  <c r="AH2915" i="13"/>
  <c r="AH2916" i="13" a="1"/>
  <c r="AH2916" i="13"/>
  <c r="AG2918" i="13" a="1"/>
  <c r="AG2918" i="13"/>
  <c r="AG2919" i="13" a="1"/>
  <c r="AG2919" i="13"/>
  <c r="AH2919" i="13" a="1"/>
  <c r="AH2919" i="13"/>
  <c r="AH2920" i="13" a="1"/>
  <c r="AH2920" i="13"/>
  <c r="AG2922" i="13" a="1"/>
  <c r="AG2922" i="13"/>
  <c r="AG2923" i="13" a="1"/>
  <c r="AG2923" i="13"/>
  <c r="AH2923" i="13" a="1"/>
  <c r="AH2923" i="13"/>
  <c r="AH2924" i="13" a="1"/>
  <c r="AH2924" i="13"/>
  <c r="AG2926" i="13" a="1"/>
  <c r="AG2926" i="13"/>
  <c r="AG2927" i="13" a="1"/>
  <c r="AG2927" i="13"/>
  <c r="AH2927" i="13" a="1"/>
  <c r="AH2927" i="13"/>
  <c r="AH2928" i="13" a="1"/>
  <c r="AH2928" i="13"/>
  <c r="AG2930" i="13" a="1"/>
  <c r="AG2930" i="13"/>
  <c r="AG2931" i="13" a="1"/>
  <c r="AG2931" i="13"/>
  <c r="AH2931" i="13" a="1"/>
  <c r="AH2931" i="13"/>
  <c r="AH2932" i="13" a="1"/>
  <c r="AH2932" i="13"/>
  <c r="AG2934" i="13" a="1"/>
  <c r="AG2934" i="13"/>
  <c r="AG2935" i="13" a="1"/>
  <c r="AG2935" i="13"/>
  <c r="AH2935" i="13" a="1"/>
  <c r="AH2935" i="13"/>
  <c r="AH2936" i="13" a="1"/>
  <c r="AH2936" i="13"/>
  <c r="AG2938" i="13" a="1"/>
  <c r="AG2938" i="13"/>
  <c r="AG2939" i="13" a="1"/>
  <c r="AG2939" i="13"/>
  <c r="AH2939" i="13" a="1"/>
  <c r="AH2939" i="13"/>
  <c r="AH2940" i="13" a="1"/>
  <c r="AH2940" i="13"/>
  <c r="AG2942" i="13" a="1"/>
  <c r="AG2942" i="13"/>
  <c r="AG2943" i="13" a="1"/>
  <c r="AG2943" i="13"/>
  <c r="AH2943" i="13" a="1"/>
  <c r="AH2943" i="13"/>
  <c r="AH2944" i="13" a="1"/>
  <c r="AH2944" i="13"/>
  <c r="AG2946" i="13" a="1"/>
  <c r="AG2946" i="13"/>
  <c r="AG2947" i="13" a="1"/>
  <c r="AG2947" i="13"/>
  <c r="AH2947" i="13" a="1"/>
  <c r="AH2947" i="13"/>
  <c r="AH2948" i="13" a="1"/>
  <c r="AH2948" i="13"/>
  <c r="AG2950" i="13" a="1"/>
  <c r="AG2950" i="13"/>
  <c r="AG2951" i="13" a="1"/>
  <c r="AG2951" i="13"/>
  <c r="AH2951" i="13" a="1"/>
  <c r="AH2951" i="13"/>
  <c r="AH2952" i="13" a="1"/>
  <c r="AH2952" i="13"/>
  <c r="AG2954" i="13" a="1"/>
  <c r="AG2954" i="13"/>
  <c r="AG2955" i="13" a="1"/>
  <c r="AG2955" i="13"/>
  <c r="AH2955" i="13" a="1"/>
  <c r="AH2955" i="13"/>
  <c r="AH2956" i="13" a="1"/>
  <c r="AH2956" i="13"/>
  <c r="AG2958" i="13" a="1"/>
  <c r="AG2958" i="13"/>
  <c r="AG2959" i="13" a="1"/>
  <c r="AG2959" i="13"/>
  <c r="AH2959" i="13" a="1"/>
  <c r="AH2959" i="13"/>
  <c r="AH2960" i="13" a="1"/>
  <c r="AH2960" i="13"/>
  <c r="AG2962" i="13" a="1"/>
  <c r="AG2962" i="13"/>
  <c r="AG2963" i="13" a="1"/>
  <c r="AG2963" i="13"/>
  <c r="AH2963" i="13" a="1"/>
  <c r="AH2963" i="13"/>
  <c r="AH2964" i="13" a="1"/>
  <c r="AH2964" i="13"/>
  <c r="AG2966" i="13" a="1"/>
  <c r="AG2966" i="13"/>
  <c r="AG2967" i="13" a="1"/>
  <c r="AG2967" i="13"/>
  <c r="AH2967" i="13" a="1"/>
  <c r="AH2967" i="13"/>
  <c r="AH2968" i="13" a="1"/>
  <c r="AH2968" i="13"/>
  <c r="AG2970" i="13" a="1"/>
  <c r="AG2970" i="13"/>
  <c r="AG2971" i="13" a="1"/>
  <c r="AG2971" i="13"/>
  <c r="AH2971" i="13" a="1"/>
  <c r="AH2971" i="13"/>
  <c r="AH2972" i="13" a="1"/>
  <c r="AH2972" i="13"/>
  <c r="AG2974" i="13" a="1"/>
  <c r="AG2974" i="13"/>
  <c r="AG2975" i="13" a="1"/>
  <c r="AG2975" i="13"/>
  <c r="AH2975" i="13" a="1"/>
  <c r="AH2975" i="13"/>
  <c r="AH2976" i="13" a="1"/>
  <c r="AH2976" i="13"/>
  <c r="AG2978" i="13" a="1"/>
  <c r="AG2978" i="13"/>
  <c r="AG2979" i="13" a="1"/>
  <c r="AG2979" i="13"/>
  <c r="AH2979" i="13" a="1"/>
  <c r="AH2979" i="13"/>
  <c r="AH2980" i="13" a="1"/>
  <c r="AH2980" i="13"/>
  <c r="AG2982" i="13" a="1"/>
  <c r="AG2982" i="13"/>
  <c r="AG2983" i="13" a="1"/>
  <c r="AG2983" i="13"/>
  <c r="AH2983" i="13" a="1"/>
  <c r="AH2983" i="13"/>
  <c r="AH2984" i="13" a="1"/>
  <c r="AH2984" i="13"/>
  <c r="AG2986" i="13" a="1"/>
  <c r="AG2986" i="13"/>
  <c r="AG2987" i="13" a="1"/>
  <c r="AG2987" i="13"/>
  <c r="AH2987" i="13" a="1"/>
  <c r="AH2987" i="13"/>
  <c r="AH2988" i="13" a="1"/>
  <c r="AH2988" i="13"/>
  <c r="AG2990" i="13" a="1"/>
  <c r="AG2990" i="13"/>
  <c r="AG2991" i="13" a="1"/>
  <c r="AG2991" i="13"/>
  <c r="AH2991" i="13" a="1"/>
  <c r="AH2991" i="13"/>
  <c r="AH2992" i="13" a="1"/>
  <c r="AH2992" i="13"/>
  <c r="AG2994" i="13" a="1"/>
  <c r="AG2994" i="13"/>
  <c r="AG2995" i="13" a="1"/>
  <c r="AG2995" i="13"/>
  <c r="AH2995" i="13" a="1"/>
  <c r="AH2995" i="13"/>
  <c r="AH2996" i="13" a="1"/>
  <c r="AH2996" i="13"/>
  <c r="AG2998" i="13" a="1"/>
  <c r="AG2998" i="13"/>
  <c r="AG2999" i="13" a="1"/>
  <c r="AG2999" i="13"/>
  <c r="AH2999" i="13" a="1"/>
  <c r="AH2999" i="13"/>
  <c r="AH3000" i="13" a="1"/>
  <c r="AH3000" i="13"/>
  <c r="AG3002" i="13" a="1"/>
  <c r="AG3002" i="13"/>
  <c r="AG3003" i="13" a="1"/>
  <c r="AG3003" i="13"/>
  <c r="AH3003" i="13" a="1"/>
  <c r="AH3003" i="13"/>
  <c r="AH3004" i="13" a="1"/>
  <c r="AH3004" i="13"/>
  <c r="AG3006" i="13" a="1"/>
  <c r="AG3006" i="13"/>
  <c r="AG3007" i="13" a="1"/>
  <c r="AG3007" i="13"/>
  <c r="AH3007" i="13" a="1"/>
  <c r="AH3007" i="13"/>
  <c r="AH3008" i="13" a="1"/>
  <c r="AH3008" i="13"/>
  <c r="AG3010" i="13" a="1"/>
  <c r="AG3010" i="13"/>
  <c r="AG3011" i="13" a="1"/>
  <c r="AG3011" i="13"/>
  <c r="AH3011" i="13" a="1"/>
  <c r="AH3011" i="13"/>
  <c r="AH3012" i="13" a="1"/>
  <c r="AH3012" i="13"/>
  <c r="AG3014" i="13" a="1"/>
  <c r="AG3014" i="13"/>
  <c r="AG3015" i="13" a="1"/>
  <c r="AG3015" i="13"/>
  <c r="AH3015" i="13" a="1"/>
  <c r="AH3015" i="13"/>
  <c r="AH3016" i="13" a="1"/>
  <c r="AH3016" i="13"/>
  <c r="AG3018" i="13" a="1"/>
  <c r="AG3018" i="13"/>
  <c r="AG3019" i="13" a="1"/>
  <c r="AG3019" i="13"/>
  <c r="AH3019" i="13" a="1"/>
  <c r="AH3019" i="13"/>
  <c r="AH3020" i="13" a="1"/>
  <c r="AH3020" i="13"/>
  <c r="AG3022" i="13" a="1"/>
  <c r="AG3022" i="13"/>
  <c r="AG3023" i="13" a="1"/>
  <c r="AG3023" i="13"/>
  <c r="AH3023" i="13" a="1"/>
  <c r="AH3023" i="13"/>
  <c r="AH3024" i="13" a="1"/>
  <c r="AH3024" i="13"/>
  <c r="AG3026" i="13" a="1"/>
  <c r="AG3026" i="13"/>
  <c r="AG3027" i="13" a="1"/>
  <c r="AG3027" i="13"/>
  <c r="AH3027" i="13" a="1"/>
  <c r="AH3027" i="13"/>
  <c r="AH3028" i="13" a="1"/>
  <c r="AH3028" i="13"/>
  <c r="AG3030" i="13" a="1"/>
  <c r="AG3030" i="13"/>
  <c r="AG3031" i="13" a="1"/>
  <c r="AG3031" i="13"/>
  <c r="AH3031" i="13" a="1"/>
  <c r="AH3031" i="13"/>
  <c r="AH3032" i="13" a="1"/>
  <c r="AH3032" i="13"/>
  <c r="AG3034" i="13" a="1"/>
  <c r="AG3034" i="13"/>
  <c r="AG3035" i="13" a="1"/>
  <c r="AG3035" i="13"/>
  <c r="AH3035" i="13" a="1"/>
  <c r="AH3035" i="13"/>
  <c r="AH3036" i="13" a="1"/>
  <c r="AH3036" i="13"/>
  <c r="AG3038" i="13" a="1"/>
  <c r="AG3038" i="13"/>
  <c r="AG3039" i="13" a="1"/>
  <c r="AG3039" i="13"/>
  <c r="AH3039" i="13" a="1"/>
  <c r="AH3039" i="13"/>
  <c r="AH3040" i="13" a="1"/>
  <c r="AH3040" i="13"/>
  <c r="AG3042" i="13" a="1"/>
  <c r="AG3042" i="13"/>
  <c r="AG3043" i="13" a="1"/>
  <c r="AG3043" i="13"/>
  <c r="AH3043" i="13" a="1"/>
  <c r="AH3043" i="13"/>
  <c r="AH3044" i="13" a="1"/>
  <c r="AH3044" i="13"/>
  <c r="AG3046" i="13" a="1"/>
  <c r="AG3046" i="13"/>
  <c r="AG3047" i="13" a="1"/>
  <c r="AG3047" i="13"/>
  <c r="AH3047" i="13" a="1"/>
  <c r="AH3047" i="13"/>
  <c r="AH3048" i="13" a="1"/>
  <c r="AH3048" i="13"/>
  <c r="AG3050" i="13" a="1"/>
  <c r="AG3050" i="13"/>
  <c r="AG3051" i="13" a="1"/>
  <c r="AG3051" i="13"/>
  <c r="AH3051" i="13" a="1"/>
  <c r="AH3051" i="13"/>
  <c r="AH3052" i="13" a="1"/>
  <c r="AH3052" i="13"/>
  <c r="AG3054" i="13" a="1"/>
  <c r="AG3054" i="13"/>
  <c r="AG3055" i="13" a="1"/>
  <c r="AG3055" i="13"/>
  <c r="AH3055" i="13" a="1"/>
  <c r="AH3055" i="13"/>
  <c r="AH3056" i="13" a="1"/>
  <c r="AH3056" i="13"/>
  <c r="AG3058" i="13" a="1"/>
  <c r="AG3058" i="13"/>
  <c r="AG3059" i="13" a="1"/>
  <c r="AG3059" i="13"/>
  <c r="AH3059" i="13" a="1"/>
  <c r="AH3059" i="13"/>
  <c r="AH3060" i="13" a="1"/>
  <c r="AH3060" i="13"/>
  <c r="AG3062" i="13" a="1"/>
  <c r="AG3062" i="13"/>
  <c r="AG3063" i="13" a="1"/>
  <c r="AG3063" i="13"/>
  <c r="AH3063" i="13" a="1"/>
  <c r="AH3063" i="13"/>
  <c r="AH3064" i="13" a="1"/>
  <c r="AH3064" i="13"/>
  <c r="AG3066" i="13" a="1"/>
  <c r="AG3066" i="13"/>
  <c r="AG3067" i="13" a="1"/>
  <c r="AG3067" i="13"/>
  <c r="AH3067" i="13" a="1"/>
  <c r="AH3067" i="13"/>
  <c r="AH3068" i="13" a="1"/>
  <c r="AH3068" i="13"/>
  <c r="AG3070" i="13" a="1"/>
  <c r="AG3070" i="13"/>
  <c r="AG3071" i="13" a="1"/>
  <c r="AG3071" i="13"/>
  <c r="AH3071" i="13" a="1"/>
  <c r="AH3071" i="13"/>
  <c r="AH3072" i="13" a="1"/>
  <c r="AH3072" i="13"/>
  <c r="AG3074" i="13" a="1"/>
  <c r="AG3074" i="13"/>
  <c r="AG3075" i="13" a="1"/>
  <c r="AG3075" i="13"/>
  <c r="AH3075" i="13" a="1"/>
  <c r="AH3075" i="13"/>
  <c r="AH3076" i="13" a="1"/>
  <c r="AH3076" i="13"/>
  <c r="AG3078" i="13" a="1"/>
  <c r="AG3078" i="13"/>
  <c r="AG3079" i="13" a="1"/>
  <c r="AG3079" i="13"/>
  <c r="AH3079" i="13" a="1"/>
  <c r="AH3079" i="13"/>
  <c r="AH3080" i="13" a="1"/>
  <c r="AH3080" i="13"/>
  <c r="AG3082" i="13" a="1"/>
  <c r="AG3082" i="13"/>
  <c r="AG3083" i="13" a="1"/>
  <c r="AG3083" i="13"/>
  <c r="AH3083" i="13" a="1"/>
  <c r="AH3083" i="13"/>
  <c r="AH3084" i="13" a="1"/>
  <c r="AH3084" i="13"/>
  <c r="AG3086" i="13" a="1"/>
  <c r="AG3086" i="13"/>
  <c r="AG3087" i="13" a="1"/>
  <c r="AG3087" i="13"/>
  <c r="AH3087" i="13" a="1"/>
  <c r="AH3087" i="13"/>
  <c r="AH3088" i="13" a="1"/>
  <c r="AH3088" i="13"/>
  <c r="AG3090" i="13" a="1"/>
  <c r="AG3090" i="13"/>
  <c r="AG3091" i="13" a="1"/>
  <c r="AG3091" i="13"/>
  <c r="AH3091" i="13" a="1"/>
  <c r="AH3091" i="13"/>
  <c r="AH3092" i="13" a="1"/>
  <c r="AH3092" i="13"/>
  <c r="AG3094" i="13" a="1"/>
  <c r="AG3094" i="13"/>
  <c r="AG3095" i="13" a="1"/>
  <c r="AG3095" i="13"/>
  <c r="AH3095" i="13" a="1"/>
  <c r="AH3095" i="13"/>
  <c r="AH3096" i="13" a="1"/>
  <c r="AH3096" i="13"/>
  <c r="AG3098" i="13" a="1"/>
  <c r="AG3098" i="13"/>
  <c r="AG3099" i="13" a="1"/>
  <c r="AG3099" i="13"/>
  <c r="AH3099" i="13" a="1"/>
  <c r="AH3099" i="13"/>
  <c r="AH3100" i="13" a="1"/>
  <c r="AH3100" i="13"/>
  <c r="AG3102" i="13" a="1"/>
  <c r="AG3102" i="13"/>
  <c r="AG3103" i="13" a="1"/>
  <c r="AG3103" i="13"/>
  <c r="AH3103" i="13" a="1"/>
  <c r="AH3103" i="13"/>
  <c r="AH3104" i="13" a="1"/>
  <c r="AH3104" i="13"/>
  <c r="AG3106" i="13" a="1"/>
  <c r="AG3106" i="13"/>
  <c r="AG3107" i="13" a="1"/>
  <c r="AG3107" i="13"/>
  <c r="AH3107" i="13" a="1"/>
  <c r="AH3107" i="13"/>
  <c r="AH3108" i="13" a="1"/>
  <c r="AH3108" i="13"/>
  <c r="AG3110" i="13" a="1"/>
  <c r="AG3110" i="13"/>
  <c r="AG3111" i="13" a="1"/>
  <c r="AG3111" i="13"/>
  <c r="AH3111" i="13" a="1"/>
  <c r="AH3111" i="13"/>
  <c r="AH3112" i="13" a="1"/>
  <c r="AH3112" i="13"/>
  <c r="AG3114" i="13" a="1"/>
  <c r="AG3114" i="13"/>
  <c r="AG3115" i="13" a="1"/>
  <c r="AG3115" i="13"/>
  <c r="AH3115" i="13" a="1"/>
  <c r="AH3115" i="13"/>
  <c r="AH3116" i="13" a="1"/>
  <c r="AH3116" i="13"/>
  <c r="AG3118" i="13" a="1"/>
  <c r="AG3118" i="13"/>
  <c r="AG3119" i="13" a="1"/>
  <c r="AG3119" i="13"/>
  <c r="AH3119" i="13" a="1"/>
  <c r="AH3119" i="13"/>
  <c r="AH3120" i="13" a="1"/>
  <c r="AH3120" i="13"/>
  <c r="AG3122" i="13" a="1"/>
  <c r="AG3122" i="13"/>
  <c r="AG3123" i="13" a="1"/>
  <c r="AG3123" i="13"/>
  <c r="AH3123" i="13" a="1"/>
  <c r="AH3123" i="13"/>
  <c r="AH3124" i="13" a="1"/>
  <c r="AH3124" i="13"/>
  <c r="AG3126" i="13" a="1"/>
  <c r="AG3126" i="13"/>
  <c r="AG3127" i="13" a="1"/>
  <c r="AG3127" i="13"/>
  <c r="AH3127" i="13" a="1"/>
  <c r="AH3127" i="13"/>
  <c r="AH3128" i="13" a="1"/>
  <c r="AH3128" i="13"/>
  <c r="AG3130" i="13" a="1"/>
  <c r="AG3130" i="13"/>
  <c r="AG3131" i="13" a="1"/>
  <c r="AG3131" i="13"/>
  <c r="AH3131" i="13" a="1"/>
  <c r="AH3131" i="13"/>
  <c r="AH3132" i="13" a="1"/>
  <c r="AH3132" i="13"/>
  <c r="AG3134" i="13" a="1"/>
  <c r="AG3134" i="13"/>
  <c r="AG3135" i="13" a="1"/>
  <c r="AG3135" i="13"/>
  <c r="AH3135" i="13" a="1"/>
  <c r="AH3135" i="13"/>
  <c r="AH3136" i="13" a="1"/>
  <c r="AH3136" i="13"/>
  <c r="AG3138" i="13" a="1"/>
  <c r="AG3138" i="13"/>
  <c r="AG3139" i="13" a="1"/>
  <c r="AG3139" i="13"/>
  <c r="AH3139" i="13" a="1"/>
  <c r="AH3139" i="13"/>
  <c r="AH3140" i="13" a="1"/>
  <c r="AH3140" i="13"/>
  <c r="AG3142" i="13" a="1"/>
  <c r="AG3142" i="13"/>
  <c r="AG3143" i="13" a="1"/>
  <c r="AG3143" i="13"/>
  <c r="AH3143" i="13" a="1"/>
  <c r="AH3143" i="13"/>
  <c r="AH3144" i="13" a="1"/>
  <c r="AH3144" i="13"/>
  <c r="AG3146" i="13" a="1"/>
  <c r="AG3146" i="13"/>
  <c r="AG3147" i="13" a="1"/>
  <c r="AG3147" i="13"/>
  <c r="AH3147" i="13" a="1"/>
  <c r="AH3147" i="13"/>
  <c r="AH3148" i="13" a="1"/>
  <c r="AH3148" i="13"/>
  <c r="AG3150" i="13" a="1"/>
  <c r="AG3150" i="13"/>
  <c r="AG3151" i="13" a="1"/>
  <c r="AG3151" i="13"/>
  <c r="AH3151" i="13" a="1"/>
  <c r="AH3151" i="13"/>
  <c r="AH3152" i="13" a="1"/>
  <c r="AH3152" i="13"/>
  <c r="AG3154" i="13" a="1"/>
  <c r="AG3154" i="13"/>
  <c r="AG3155" i="13" a="1"/>
  <c r="AG3155" i="13"/>
  <c r="AH3155" i="13" a="1"/>
  <c r="AH3155" i="13"/>
  <c r="AH3156" i="13" a="1"/>
  <c r="AH3156" i="13"/>
  <c r="AG3158" i="13" a="1"/>
  <c r="AG3158" i="13"/>
  <c r="AG3159" i="13" a="1"/>
  <c r="AG3159" i="13"/>
  <c r="AH3159" i="13" a="1"/>
  <c r="AH3159" i="13"/>
  <c r="AH3160" i="13" a="1"/>
  <c r="AH3160" i="13"/>
  <c r="AG3162" i="13" a="1"/>
  <c r="AG3162" i="13"/>
  <c r="AG3163" i="13" a="1"/>
  <c r="AG3163" i="13"/>
  <c r="AH3163" i="13" a="1"/>
  <c r="AH3163" i="13"/>
  <c r="AH3164" i="13" a="1"/>
  <c r="AH3164" i="13"/>
  <c r="AG3166" i="13" a="1"/>
  <c r="AG3166" i="13"/>
  <c r="AG3167" i="13" a="1"/>
  <c r="AG3167" i="13"/>
  <c r="AH3167" i="13" a="1"/>
  <c r="AH3167" i="13"/>
  <c r="AH3168" i="13" a="1"/>
  <c r="AH3168" i="13"/>
  <c r="AG3170" i="13" a="1"/>
  <c r="AG3170" i="13"/>
  <c r="AG3171" i="13" a="1"/>
  <c r="AG3171" i="13"/>
  <c r="AH3171" i="13" a="1"/>
  <c r="AH3171" i="13"/>
  <c r="AH3172" i="13" a="1"/>
  <c r="AH3172" i="13"/>
  <c r="AG3174" i="13" a="1"/>
  <c r="AG3174" i="13"/>
  <c r="AG3175" i="13" a="1"/>
  <c r="AG3175" i="13"/>
  <c r="AH3175" i="13" a="1"/>
  <c r="AH3175" i="13"/>
  <c r="AH3176" i="13" a="1"/>
  <c r="AH3176" i="13"/>
  <c r="AG3178" i="13" a="1"/>
  <c r="AG3178" i="13"/>
  <c r="AG3179" i="13" a="1"/>
  <c r="AG3179" i="13"/>
  <c r="AH3179" i="13" a="1"/>
  <c r="AH3179" i="13"/>
  <c r="AH3180" i="13" a="1"/>
  <c r="AH3180" i="13"/>
  <c r="AG3182" i="13" a="1"/>
  <c r="AG3182" i="13"/>
  <c r="AG3183" i="13" a="1"/>
  <c r="AG3183" i="13"/>
  <c r="AH3183" i="13" a="1"/>
  <c r="AH3183" i="13"/>
  <c r="AH3184" i="13" a="1"/>
  <c r="AH3184" i="13"/>
  <c r="AG3186" i="13" a="1"/>
  <c r="AG3186" i="13"/>
  <c r="AG3187" i="13" a="1"/>
  <c r="AG3187" i="13"/>
  <c r="AH3187" i="13" a="1"/>
  <c r="AH3187" i="13"/>
  <c r="AH3188" i="13" a="1"/>
  <c r="AH3188" i="13"/>
  <c r="AG3190" i="13" a="1"/>
  <c r="AG3190" i="13"/>
  <c r="AG3191" i="13" a="1"/>
  <c r="AG3191" i="13"/>
  <c r="AH3191" i="13" a="1"/>
  <c r="AH3191" i="13"/>
  <c r="AH3192" i="13" a="1"/>
  <c r="AH3192" i="13"/>
  <c r="AG3194" i="13" a="1"/>
  <c r="AG3194" i="13"/>
  <c r="AG3195" i="13" a="1"/>
  <c r="AG3195" i="13"/>
  <c r="AH3195" i="13" a="1"/>
  <c r="AH3195" i="13"/>
  <c r="AH3196" i="13" a="1"/>
  <c r="AH3196" i="13"/>
  <c r="AG3198" i="13" a="1"/>
  <c r="AG3198" i="13"/>
  <c r="AG3199" i="13" a="1"/>
  <c r="AG3199" i="13"/>
  <c r="AH3199" i="13" a="1"/>
  <c r="AH3199" i="13"/>
  <c r="AH3200" i="13" a="1"/>
  <c r="AH3200" i="13"/>
  <c r="AG3202" i="13" a="1"/>
  <c r="AG3202" i="13"/>
  <c r="AG3203" i="13" a="1"/>
  <c r="AG3203" i="13"/>
  <c r="AH3203" i="13" a="1"/>
  <c r="AH3203" i="13"/>
  <c r="AH3204" i="13" a="1"/>
  <c r="AH3204" i="13"/>
  <c r="AG3206" i="13" a="1"/>
  <c r="AG3206" i="13"/>
  <c r="AG3207" i="13" a="1"/>
  <c r="AG3207" i="13"/>
  <c r="AH3207" i="13" a="1"/>
  <c r="AH3207" i="13"/>
  <c r="AH3208" i="13" a="1"/>
  <c r="AH3208" i="13"/>
  <c r="AG3210" i="13" a="1"/>
  <c r="AG3210" i="13"/>
  <c r="AG3211" i="13" a="1"/>
  <c r="AG3211" i="13"/>
  <c r="AH3211" i="13" a="1"/>
  <c r="AH3211" i="13"/>
  <c r="AH3212" i="13" a="1"/>
  <c r="AH3212" i="13"/>
  <c r="AG3214" i="13" a="1"/>
  <c r="AG3214" i="13"/>
  <c r="AG3215" i="13" a="1"/>
  <c r="AG3215" i="13"/>
  <c r="AH3215" i="13" a="1"/>
  <c r="AH3215" i="13"/>
  <c r="AH3216" i="13" a="1"/>
  <c r="AH3216" i="13"/>
  <c r="AG3218" i="13" a="1"/>
  <c r="AG3218" i="13"/>
  <c r="AG3219" i="13" a="1"/>
  <c r="AG3219" i="13"/>
  <c r="AH3219" i="13" a="1"/>
  <c r="AH3219" i="13"/>
  <c r="AH3220" i="13" a="1"/>
  <c r="AH3220" i="13"/>
  <c r="AG3222" i="13" a="1"/>
  <c r="AG3222" i="13"/>
  <c r="AG3223" i="13" a="1"/>
  <c r="AG3223" i="13"/>
  <c r="AH3223" i="13" a="1"/>
  <c r="AH3223" i="13"/>
  <c r="AH3224" i="13" a="1"/>
  <c r="AH3224" i="13"/>
  <c r="AG3226" i="13" a="1"/>
  <c r="AG3226" i="13"/>
  <c r="AG3227" i="13" a="1"/>
  <c r="AG3227" i="13"/>
  <c r="AH3227" i="13" a="1"/>
  <c r="AH3227" i="13"/>
  <c r="AH3228" i="13" a="1"/>
  <c r="AH3228" i="13"/>
  <c r="AG3230" i="13" a="1"/>
  <c r="AG3230" i="13"/>
  <c r="AG3231" i="13" a="1"/>
  <c r="AG3231" i="13"/>
  <c r="AH3231" i="13" a="1"/>
  <c r="AH3231" i="13"/>
  <c r="AH3232" i="13" a="1"/>
  <c r="AH3232" i="13"/>
  <c r="AG3234" i="13" a="1"/>
  <c r="AG3234" i="13"/>
  <c r="AG3235" i="13" a="1"/>
  <c r="AG3235" i="13"/>
  <c r="AH3235" i="13" a="1"/>
  <c r="AH3235" i="13"/>
  <c r="AH3236" i="13" a="1"/>
  <c r="AH3236" i="13"/>
  <c r="AG3238" i="13" a="1"/>
  <c r="AG3238" i="13"/>
  <c r="AG3239" i="13" a="1"/>
  <c r="AG3239" i="13"/>
  <c r="AH3239" i="13" a="1"/>
  <c r="AH3239" i="13"/>
  <c r="AH3240" i="13" a="1"/>
  <c r="AH3240" i="13"/>
  <c r="AG3242" i="13" a="1"/>
  <c r="AG3242" i="13"/>
  <c r="AG3243" i="13" a="1"/>
  <c r="AG3243" i="13"/>
  <c r="AH3243" i="13" a="1"/>
  <c r="AH3243" i="13"/>
  <c r="AH3244" i="13" a="1"/>
  <c r="AH3244" i="13"/>
  <c r="AG3246" i="13" a="1"/>
  <c r="AG3246" i="13"/>
  <c r="AG3247" i="13" a="1"/>
  <c r="AG3247" i="13"/>
  <c r="AH3247" i="13" a="1"/>
  <c r="AH3247" i="13"/>
  <c r="AH3248" i="13" a="1"/>
  <c r="AH3248" i="13"/>
  <c r="AG3250" i="13" a="1"/>
  <c r="AG3250" i="13"/>
  <c r="AG3251" i="13" a="1"/>
  <c r="AG3251" i="13"/>
  <c r="AH3251" i="13" a="1"/>
  <c r="AH3251" i="13"/>
  <c r="AH3252" i="13" a="1"/>
  <c r="AH3252" i="13"/>
  <c r="AG3254" i="13" a="1"/>
  <c r="AG3254" i="13"/>
  <c r="AG3255" i="13" a="1"/>
  <c r="AG3255" i="13"/>
  <c r="AH3255" i="13" a="1"/>
  <c r="AH3255" i="13"/>
  <c r="AH3256" i="13" a="1"/>
  <c r="AH3256" i="13"/>
  <c r="AG3258" i="13" a="1"/>
  <c r="AG3258" i="13"/>
  <c r="AG3259" i="13" a="1"/>
  <c r="AG3259" i="13"/>
  <c r="AH3259" i="13" a="1"/>
  <c r="AH3259" i="13"/>
  <c r="AH3260" i="13" a="1"/>
  <c r="AH3260" i="13"/>
  <c r="AG3262" i="13" a="1"/>
  <c r="AG3262" i="13"/>
  <c r="AG3263" i="13" a="1"/>
  <c r="AG3263" i="13"/>
  <c r="AH3263" i="13" a="1"/>
  <c r="AH3263" i="13"/>
  <c r="AH3264" i="13" a="1"/>
  <c r="AH3264" i="13"/>
  <c r="AG3266" i="13" a="1"/>
  <c r="AG3266" i="13"/>
  <c r="AG3267" i="13" a="1"/>
  <c r="AG3267" i="13"/>
  <c r="AH3267" i="13" a="1"/>
  <c r="AH3267" i="13"/>
  <c r="AH3268" i="13" a="1"/>
  <c r="AH3268" i="13"/>
  <c r="AG3270" i="13" a="1"/>
  <c r="AG3270" i="13"/>
  <c r="AG3271" i="13" a="1"/>
  <c r="AG3271" i="13"/>
  <c r="AH3271" i="13" a="1"/>
  <c r="AH3271" i="13"/>
  <c r="AH3272" i="13" a="1"/>
  <c r="AH3272" i="13"/>
  <c r="AG3274" i="13" a="1"/>
  <c r="AG3274" i="13"/>
  <c r="AG3275" i="13" a="1"/>
  <c r="AG3275" i="13"/>
  <c r="AH3275" i="13" a="1"/>
  <c r="AH3275" i="13"/>
  <c r="AH3276" i="13" a="1"/>
  <c r="AH3276" i="13"/>
  <c r="AG3278" i="13" a="1"/>
  <c r="AG3278" i="13"/>
  <c r="AG3279" i="13" a="1"/>
  <c r="AG3279" i="13"/>
  <c r="AH3279" i="13" a="1"/>
  <c r="AH3279" i="13"/>
  <c r="AH3280" i="13" a="1"/>
  <c r="AH3280" i="13"/>
  <c r="AG3282" i="13" a="1"/>
  <c r="AG3282" i="13"/>
  <c r="AG3283" i="13" a="1"/>
  <c r="AG3283" i="13"/>
  <c r="AH3283" i="13" a="1"/>
  <c r="AH3283" i="13"/>
  <c r="AH3284" i="13" a="1"/>
  <c r="AH3284" i="13"/>
  <c r="AG3286" i="13" a="1"/>
  <c r="AG3286" i="13"/>
  <c r="AG3287" i="13" a="1"/>
  <c r="AG3287" i="13"/>
  <c r="AH3287" i="13" a="1"/>
  <c r="AH3287" i="13"/>
  <c r="AH3288" i="13" a="1"/>
  <c r="AH3288" i="13"/>
  <c r="AG3290" i="13" a="1"/>
  <c r="AG3290" i="13"/>
  <c r="AG3291" i="13" a="1"/>
  <c r="AG3291" i="13"/>
  <c r="AH3291" i="13" a="1"/>
  <c r="AH3291" i="13"/>
  <c r="AH3292" i="13" a="1"/>
  <c r="AH3292" i="13"/>
  <c r="AG3294" i="13" a="1"/>
  <c r="AG3294" i="13"/>
  <c r="AG3295" i="13" a="1"/>
  <c r="AG3295" i="13"/>
  <c r="AH3295" i="13" a="1"/>
  <c r="AH3295" i="13"/>
  <c r="AH3296" i="13" a="1"/>
  <c r="AH3296" i="13"/>
  <c r="AG3298" i="13" a="1"/>
  <c r="AG3298" i="13"/>
  <c r="AG3299" i="13" a="1"/>
  <c r="AG3299" i="13"/>
  <c r="AH3299" i="13" a="1"/>
  <c r="AH3299" i="13"/>
  <c r="AH3300" i="13" a="1"/>
  <c r="AH3300" i="13"/>
  <c r="AG3302" i="13" a="1"/>
  <c r="AG3302" i="13"/>
  <c r="AG3303" i="13" a="1"/>
  <c r="AG3303" i="13"/>
  <c r="AH3303" i="13" a="1"/>
  <c r="AH3303" i="13"/>
  <c r="AH3304" i="13" a="1"/>
  <c r="AH3304" i="13"/>
  <c r="AG3306" i="13" a="1"/>
  <c r="AG3306" i="13"/>
  <c r="AG3307" i="13" a="1"/>
  <c r="AG3307" i="13"/>
  <c r="AH3307" i="13" a="1"/>
  <c r="AH3307" i="13"/>
  <c r="AH3308" i="13" a="1"/>
  <c r="AH3308" i="13"/>
  <c r="AG3310" i="13" a="1"/>
  <c r="AG3310" i="13"/>
  <c r="AG3311" i="13" a="1"/>
  <c r="AG3311" i="13"/>
  <c r="AH3311" i="13" a="1"/>
  <c r="AH3311" i="13"/>
  <c r="AH3312" i="13" a="1"/>
  <c r="AH3312" i="13"/>
  <c r="AG3314" i="13" a="1"/>
  <c r="AG3314" i="13"/>
  <c r="AG3315" i="13" a="1"/>
  <c r="AG3315" i="13"/>
  <c r="AH3315" i="13" a="1"/>
  <c r="AH3315" i="13"/>
  <c r="AH3316" i="13" a="1"/>
  <c r="AH3316" i="13"/>
  <c r="AG3318" i="13" a="1"/>
  <c r="AG3318" i="13"/>
  <c r="AG3319" i="13" a="1"/>
  <c r="AG3319" i="13"/>
  <c r="AH3319" i="13" a="1"/>
  <c r="AH3319" i="13"/>
  <c r="AH3320" i="13" a="1"/>
  <c r="AH3320" i="13"/>
  <c r="AG3322" i="13" a="1"/>
  <c r="AG3322" i="13"/>
  <c r="AG3323" i="13" a="1"/>
  <c r="AG3323" i="13"/>
  <c r="AH3323" i="13" a="1"/>
  <c r="AH3323" i="13"/>
  <c r="AH3324" i="13" a="1"/>
  <c r="AH3324" i="13"/>
  <c r="AG3326" i="13" a="1"/>
  <c r="AG3326" i="13"/>
  <c r="AG3327" i="13" a="1"/>
  <c r="AG3327" i="13"/>
  <c r="AH3327" i="13" a="1"/>
  <c r="AH3327" i="13"/>
  <c r="AH3328" i="13" a="1"/>
  <c r="AH3328" i="13"/>
  <c r="AG3330" i="13" a="1"/>
  <c r="AG3330" i="13"/>
  <c r="AG3331" i="13" a="1"/>
  <c r="AG3331" i="13"/>
  <c r="AH3331" i="13" a="1"/>
  <c r="AH3331" i="13"/>
  <c r="AH3332" i="13" a="1"/>
  <c r="AH3332" i="13"/>
  <c r="AG3334" i="13" a="1"/>
  <c r="AG3334" i="13"/>
  <c r="AG3335" i="13" a="1"/>
  <c r="AG3335" i="13"/>
  <c r="AH3335" i="13" a="1"/>
  <c r="AH3335" i="13"/>
  <c r="AH3336" i="13" a="1"/>
  <c r="AH3336" i="13"/>
  <c r="AG3338" i="13" a="1"/>
  <c r="AG3338" i="13"/>
  <c r="AG3339" i="13" a="1"/>
  <c r="AG3339" i="13"/>
  <c r="AH3339" i="13" a="1"/>
  <c r="AH3339" i="13"/>
  <c r="AH3340" i="13" a="1"/>
  <c r="AH3340" i="13"/>
  <c r="AG3342" i="13" a="1"/>
  <c r="AG3342" i="13"/>
  <c r="AG3343" i="13" a="1"/>
  <c r="AG3343" i="13"/>
  <c r="AH3343" i="13" a="1"/>
  <c r="AH3343" i="13"/>
  <c r="AH3344" i="13" a="1"/>
  <c r="AH3344" i="13"/>
  <c r="AG3346" i="13" a="1"/>
  <c r="AG3346" i="13"/>
  <c r="AG3347" i="13" a="1"/>
  <c r="AG3347" i="13"/>
  <c r="AH3347" i="13" a="1"/>
  <c r="AH3347" i="13"/>
  <c r="AH3348" i="13" a="1"/>
  <c r="AH3348" i="13"/>
  <c r="AG3350" i="13" a="1"/>
  <c r="AG3350" i="13"/>
  <c r="AG3351" i="13" a="1"/>
  <c r="AG3351" i="13"/>
  <c r="AH3351" i="13" a="1"/>
  <c r="AH3351" i="13"/>
  <c r="AH3352" i="13" a="1"/>
  <c r="AH3352" i="13"/>
  <c r="AG3354" i="13" a="1"/>
  <c r="AG3354" i="13"/>
  <c r="AG3355" i="13" a="1"/>
  <c r="AG3355" i="13"/>
  <c r="AH3355" i="13" a="1"/>
  <c r="AH3355" i="13"/>
  <c r="AH3356" i="13" a="1"/>
  <c r="AH3356" i="13"/>
  <c r="AG3358" i="13" a="1"/>
  <c r="AG3358" i="13"/>
  <c r="AG3359" i="13" a="1"/>
  <c r="AG3359" i="13"/>
  <c r="AH3359" i="13" a="1"/>
  <c r="AH3359" i="13"/>
  <c r="AH3360" i="13" a="1"/>
  <c r="AH3360" i="13"/>
  <c r="AG3362" i="13" a="1"/>
  <c r="AG3362" i="13"/>
  <c r="AG3363" i="13" a="1"/>
  <c r="AG3363" i="13"/>
  <c r="AH3363" i="13" a="1"/>
  <c r="AH3363" i="13"/>
  <c r="AH3364" i="13" a="1"/>
  <c r="AH3364" i="13"/>
  <c r="AG3366" i="13" a="1"/>
  <c r="AG3366" i="13"/>
  <c r="AG3367" i="13" a="1"/>
  <c r="AG3367" i="13"/>
  <c r="AH3367" i="13" a="1"/>
  <c r="AH3367" i="13"/>
  <c r="AH3368" i="13" a="1"/>
  <c r="AH3368" i="13"/>
  <c r="AG3370" i="13" a="1"/>
  <c r="AG3370" i="13"/>
  <c r="AG3371" i="13" a="1"/>
  <c r="AG3371" i="13"/>
  <c r="AH3371" i="13" a="1"/>
  <c r="AH3371" i="13"/>
  <c r="AH3372" i="13" a="1"/>
  <c r="AH3372" i="13"/>
  <c r="AG3374" i="13" a="1"/>
  <c r="AG3374" i="13"/>
  <c r="AG3375" i="13" a="1"/>
  <c r="AG3375" i="13"/>
  <c r="AH3375" i="13" a="1"/>
  <c r="AH3375" i="13"/>
  <c r="AH3376" i="13" a="1"/>
  <c r="AH3376" i="13"/>
  <c r="AG3378" i="13" a="1"/>
  <c r="AG3378" i="13"/>
  <c r="AG3379" i="13" a="1"/>
  <c r="AG3379" i="13"/>
  <c r="AH3379" i="13" a="1"/>
  <c r="AH3379" i="13"/>
  <c r="AH3380" i="13" a="1"/>
  <c r="AH3380" i="13"/>
  <c r="AG3382" i="13" a="1"/>
  <c r="AG3382" i="13"/>
  <c r="AG3383" i="13" a="1"/>
  <c r="AG3383" i="13"/>
  <c r="AH3383" i="13" a="1"/>
  <c r="AH3383" i="13"/>
  <c r="AH3384" i="13" a="1"/>
  <c r="AH3384" i="13"/>
  <c r="AG3386" i="13" a="1"/>
  <c r="AG3386" i="13"/>
  <c r="AG3387" i="13" a="1"/>
  <c r="AG3387" i="13"/>
  <c r="AH3387" i="13" a="1"/>
  <c r="AH3387" i="13"/>
  <c r="AH3388" i="13" a="1"/>
  <c r="AH3388" i="13"/>
  <c r="AG3390" i="13" a="1"/>
  <c r="AG3390" i="13"/>
  <c r="AG3391" i="13" a="1"/>
  <c r="AG3391" i="13"/>
  <c r="AH3391" i="13" a="1"/>
  <c r="AH3391" i="13"/>
  <c r="AH3392" i="13" a="1"/>
  <c r="AH3392" i="13"/>
  <c r="AG3394" i="13" a="1"/>
  <c r="AG3394" i="13"/>
  <c r="AG3395" i="13" a="1"/>
  <c r="AG3395" i="13"/>
  <c r="AH3395" i="13" a="1"/>
  <c r="AH3395" i="13"/>
  <c r="AH3396" i="13" a="1"/>
  <c r="AH3396" i="13"/>
  <c r="AG3398" i="13" a="1"/>
  <c r="AG3398" i="13"/>
  <c r="AG3399" i="13" a="1"/>
  <c r="AG3399" i="13"/>
  <c r="AH3399" i="13" a="1"/>
  <c r="AH3399" i="13"/>
  <c r="AH3400" i="13" a="1"/>
  <c r="AH3400" i="13"/>
  <c r="AG3402" i="13" a="1"/>
  <c r="AG3402" i="13"/>
  <c r="AG3403" i="13" a="1"/>
  <c r="AG3403" i="13"/>
  <c r="AH3403" i="13" a="1"/>
  <c r="AH3403" i="13"/>
  <c r="AH3404" i="13" a="1"/>
  <c r="AH3404" i="13"/>
  <c r="AG3406" i="13" a="1"/>
  <c r="AG3406" i="13"/>
  <c r="AG3407" i="13" a="1"/>
  <c r="AG3407" i="13"/>
  <c r="AH3407" i="13" a="1"/>
  <c r="AH3407" i="13"/>
  <c r="AH3408" i="13" a="1"/>
  <c r="AH3408" i="13"/>
  <c r="AG3410" i="13" a="1"/>
  <c r="AG3410" i="13"/>
  <c r="AG3411" i="13" a="1"/>
  <c r="AG3411" i="13"/>
  <c r="AH3411" i="13" a="1"/>
  <c r="AH3411" i="13"/>
  <c r="AH3412" i="13" a="1"/>
  <c r="AH3412" i="13"/>
  <c r="AG3414" i="13" a="1"/>
  <c r="AG3414" i="13"/>
  <c r="AG3415" i="13" a="1"/>
  <c r="AG3415" i="13"/>
  <c r="AH3415" i="13" a="1"/>
  <c r="AH3415" i="13"/>
  <c r="AH3416" i="13" a="1"/>
  <c r="AH3416" i="13"/>
  <c r="AG3418" i="13" a="1"/>
  <c r="AG3418" i="13"/>
  <c r="AG3419" i="13" a="1"/>
  <c r="AG3419" i="13"/>
  <c r="AH3419" i="13" a="1"/>
  <c r="AH3419" i="13"/>
  <c r="AH3420" i="13" a="1"/>
  <c r="AH3420" i="13"/>
  <c r="AG3422" i="13" a="1"/>
  <c r="AG3422" i="13"/>
  <c r="AG3423" i="13" a="1"/>
  <c r="AG3423" i="13"/>
  <c r="AH3423" i="13" a="1"/>
  <c r="AH3423" i="13"/>
  <c r="AH3424" i="13" a="1"/>
  <c r="AH3424" i="13"/>
  <c r="AG3426" i="13" a="1"/>
  <c r="AG3426" i="13"/>
  <c r="AG3427" i="13" a="1"/>
  <c r="AG3427" i="13"/>
  <c r="AH3427" i="13" a="1"/>
  <c r="AH3427" i="13"/>
  <c r="AH3428" i="13" a="1"/>
  <c r="AH3428" i="13"/>
  <c r="AG3430" i="13" a="1"/>
  <c r="AG3430" i="13"/>
  <c r="AG3431" i="13" a="1"/>
  <c r="AG3431" i="13"/>
  <c r="AH3431" i="13" a="1"/>
  <c r="AH3431" i="13"/>
  <c r="AH3432" i="13" a="1"/>
  <c r="AH3432" i="13"/>
  <c r="AG3434" i="13" a="1"/>
  <c r="AG3434" i="13"/>
  <c r="AG3435" i="13" a="1"/>
  <c r="AG3435" i="13"/>
  <c r="AH3435" i="13" a="1"/>
  <c r="AH3435" i="13"/>
  <c r="AH3436" i="13" a="1"/>
  <c r="AH3436" i="13"/>
  <c r="AG3438" i="13" a="1"/>
  <c r="AG3438" i="13"/>
  <c r="AG3439" i="13" a="1"/>
  <c r="AG3439" i="13"/>
  <c r="AH3439" i="13" a="1"/>
  <c r="AH3439" i="13"/>
  <c r="AH3440" i="13" a="1"/>
  <c r="AH3440" i="13"/>
  <c r="AG3442" i="13" a="1"/>
  <c r="AG3442" i="13"/>
  <c r="AG3443" i="13" a="1"/>
  <c r="AG3443" i="13"/>
  <c r="AH3443" i="13" a="1"/>
  <c r="AH3443" i="13"/>
  <c r="AH3444" i="13" a="1"/>
  <c r="AH3444" i="13"/>
  <c r="AG3446" i="13" a="1"/>
  <c r="AG3446" i="13"/>
  <c r="AG3447" i="13" a="1"/>
  <c r="AG3447" i="13"/>
  <c r="AH3447" i="13" a="1"/>
  <c r="AH3447" i="13"/>
  <c r="AH3448" i="13" a="1"/>
  <c r="AH3448" i="13"/>
  <c r="AG3450" i="13" a="1"/>
  <c r="AG3450" i="13"/>
  <c r="AG3451" i="13" a="1"/>
  <c r="AG3451" i="13"/>
  <c r="AH3451" i="13" a="1"/>
  <c r="AH3451" i="13"/>
  <c r="AH3452" i="13" a="1"/>
  <c r="AH3452" i="13"/>
  <c r="AG3454" i="13" a="1"/>
  <c r="AG3454" i="13"/>
  <c r="AG3455" i="13" a="1"/>
  <c r="AG3455" i="13"/>
  <c r="AH3455" i="13" a="1"/>
  <c r="AH3455" i="13"/>
  <c r="AH3456" i="13" a="1"/>
  <c r="AH3456" i="13"/>
  <c r="AG3458" i="13" a="1"/>
  <c r="AG3458" i="13"/>
  <c r="AG3459" i="13" a="1"/>
  <c r="AG3459" i="13"/>
  <c r="AH3459" i="13" a="1"/>
  <c r="AH3459" i="13"/>
  <c r="AH3460" i="13" a="1"/>
  <c r="AH3460" i="13"/>
  <c r="AG3462" i="13" a="1"/>
  <c r="AG3462" i="13"/>
  <c r="AG3463" i="13" a="1"/>
  <c r="AG3463" i="13"/>
  <c r="AH3463" i="13" a="1"/>
  <c r="AH3463" i="13"/>
  <c r="AH3464" i="13" a="1"/>
  <c r="AH3464" i="13"/>
  <c r="AG3466" i="13" a="1"/>
  <c r="AG3466" i="13"/>
  <c r="AG3467" i="13" a="1"/>
  <c r="AG3467" i="13"/>
  <c r="AH3467" i="13" a="1"/>
  <c r="AH3467" i="13"/>
  <c r="AH3468" i="13" a="1"/>
  <c r="AH3468" i="13"/>
  <c r="AG3470" i="13" a="1"/>
  <c r="AG3470" i="13"/>
  <c r="AG3471" i="13" a="1"/>
  <c r="AG3471" i="13"/>
  <c r="AH3471" i="13" a="1"/>
  <c r="AH3471" i="13"/>
  <c r="AH3472" i="13" a="1"/>
  <c r="AH3472" i="13"/>
  <c r="AG3474" i="13" a="1"/>
  <c r="AG3474" i="13"/>
  <c r="AG3475" i="13" a="1"/>
  <c r="AG3475" i="13"/>
  <c r="AH3475" i="13" a="1"/>
  <c r="AH3475" i="13"/>
  <c r="AH3476" i="13" a="1"/>
  <c r="AH3476" i="13"/>
  <c r="AG3478" i="13" a="1"/>
  <c r="AG3478" i="13"/>
  <c r="AG3479" i="13" a="1"/>
  <c r="AG3479" i="13"/>
  <c r="AH3479" i="13" a="1"/>
  <c r="AH3479" i="13"/>
  <c r="AH3480" i="13" a="1"/>
  <c r="AH3480" i="13"/>
  <c r="AG3482" i="13" a="1"/>
  <c r="AG3482" i="13"/>
  <c r="AG3483" i="13" a="1"/>
  <c r="AG3483" i="13"/>
  <c r="AH3483" i="13" a="1"/>
  <c r="AH3483" i="13"/>
  <c r="AH3484" i="13" a="1"/>
  <c r="AH3484" i="13"/>
  <c r="AG3486" i="13" a="1"/>
  <c r="AG3486" i="13"/>
  <c r="AG3487" i="13" a="1"/>
  <c r="AG3487" i="13"/>
  <c r="AH3487" i="13" a="1"/>
  <c r="AH3487" i="13"/>
  <c r="AH3488" i="13" a="1"/>
  <c r="AH3488" i="13"/>
  <c r="AG3490" i="13" a="1"/>
  <c r="AG3490" i="13"/>
  <c r="AG3491" i="13" a="1"/>
  <c r="AG3491" i="13"/>
  <c r="AH3491" i="13" a="1"/>
  <c r="AH3491" i="13"/>
  <c r="AH3492" i="13" a="1"/>
  <c r="AH3492" i="13"/>
  <c r="AG3494" i="13" a="1"/>
  <c r="AG3494" i="13"/>
  <c r="AG3495" i="13" a="1"/>
  <c r="AG3495" i="13"/>
  <c r="AH3495" i="13" a="1"/>
  <c r="AH3495" i="13"/>
  <c r="AH3496" i="13" a="1"/>
  <c r="AH3496" i="13"/>
  <c r="AG3498" i="13" a="1"/>
  <c r="AG3498" i="13"/>
  <c r="AG3499" i="13" a="1"/>
  <c r="AG3499" i="13"/>
  <c r="AH3499" i="13" a="1"/>
  <c r="AH3499" i="13"/>
  <c r="AH3500" i="13" a="1"/>
  <c r="AH3500" i="13"/>
  <c r="AG3502" i="13" a="1"/>
  <c r="AG3502" i="13"/>
  <c r="AG3503" i="13" a="1"/>
  <c r="AG3503" i="13"/>
  <c r="AH3503" i="13" a="1"/>
  <c r="AH3503" i="13"/>
  <c r="AH3504" i="13" a="1"/>
  <c r="AH3504" i="13"/>
  <c r="AG3506" i="13" a="1"/>
  <c r="AG3506" i="13"/>
  <c r="AG3507" i="13" a="1"/>
  <c r="AG3507" i="13"/>
  <c r="AH3507" i="13" a="1"/>
  <c r="AH3507" i="13"/>
  <c r="AH3508" i="13" a="1"/>
  <c r="AH3508" i="13"/>
  <c r="AG3510" i="13" a="1"/>
  <c r="AG3510" i="13"/>
  <c r="AG3511" i="13" a="1"/>
  <c r="AG3511" i="13"/>
  <c r="AH3511" i="13" a="1"/>
  <c r="AH3511" i="13"/>
  <c r="AH3512" i="13" a="1"/>
  <c r="AH3512" i="13"/>
  <c r="AG3514" i="13" a="1"/>
  <c r="AG3514" i="13"/>
  <c r="AG3515" i="13" a="1"/>
  <c r="AG3515" i="13"/>
  <c r="AH3515" i="13" a="1"/>
  <c r="AH3515" i="13"/>
  <c r="AH3516" i="13" a="1"/>
  <c r="AH3516" i="13"/>
  <c r="AG3518" i="13" a="1"/>
  <c r="AG3518" i="13"/>
  <c r="AG3519" i="13" a="1"/>
  <c r="AG3519" i="13"/>
  <c r="AH3519" i="13" a="1"/>
  <c r="AH3519" i="13"/>
  <c r="AH3520" i="13" a="1"/>
  <c r="AH3520" i="13"/>
  <c r="AG3522" i="13" a="1"/>
  <c r="AG3522" i="13"/>
  <c r="AG3523" i="13" a="1"/>
  <c r="AG3523" i="13"/>
  <c r="AH3523" i="13" a="1"/>
  <c r="AH3523" i="13"/>
  <c r="AH3524" i="13" a="1"/>
  <c r="AH3524" i="13"/>
  <c r="AG3526" i="13" a="1"/>
  <c r="AG3526" i="13"/>
  <c r="AG3527" i="13" a="1"/>
  <c r="AG3527" i="13"/>
  <c r="AH3527" i="13" a="1"/>
  <c r="AH3527" i="13"/>
  <c r="AH3528" i="13" a="1"/>
  <c r="AH3528" i="13"/>
  <c r="AG3530" i="13" a="1"/>
  <c r="AG3530" i="13"/>
  <c r="AG3531" i="13" a="1"/>
  <c r="AG3531" i="13"/>
  <c r="AH3531" i="13" a="1"/>
  <c r="AH3531" i="13"/>
  <c r="AH3532" i="13" a="1"/>
  <c r="AH3532" i="13"/>
  <c r="AG3534" i="13" a="1"/>
  <c r="AG3534" i="13"/>
  <c r="AG3535" i="13" a="1"/>
  <c r="AG3535" i="13"/>
  <c r="AH3535" i="13" a="1"/>
  <c r="AH3535" i="13"/>
  <c r="AH3536" i="13" a="1"/>
  <c r="AH3536" i="13"/>
  <c r="AG3538" i="13" a="1"/>
  <c r="AG3538" i="13"/>
  <c r="AG3539" i="13" a="1"/>
  <c r="AG3539" i="13"/>
  <c r="AH3539" i="13" a="1"/>
  <c r="AH3539" i="13"/>
  <c r="AH3540" i="13" a="1"/>
  <c r="AH3540" i="13"/>
  <c r="AG3542" i="13" a="1"/>
  <c r="AG3542" i="13"/>
  <c r="AG3543" i="13" a="1"/>
  <c r="AG3543" i="13"/>
  <c r="AH3543" i="13" a="1"/>
  <c r="AH3543" i="13"/>
  <c r="AH3544" i="13" a="1"/>
  <c r="AH3544" i="13"/>
  <c r="AG3546" i="13" a="1"/>
  <c r="AG3546" i="13"/>
  <c r="AG3547" i="13" a="1"/>
  <c r="AG3547" i="13"/>
  <c r="AH3547" i="13" a="1"/>
  <c r="AH3547" i="13"/>
  <c r="AH3548" i="13" a="1"/>
  <c r="AH3548" i="13"/>
  <c r="AG3550" i="13" a="1"/>
  <c r="AG3550" i="13"/>
  <c r="AG3551" i="13" a="1"/>
  <c r="AG3551" i="13"/>
  <c r="AH3551" i="13" a="1"/>
  <c r="AH3551" i="13"/>
  <c r="AH3552" i="13" a="1"/>
  <c r="AH3552" i="13"/>
  <c r="AG3554" i="13" a="1"/>
  <c r="AG3554" i="13"/>
  <c r="AG3555" i="13" a="1"/>
  <c r="AG3555" i="13"/>
  <c r="AH3555" i="13" a="1"/>
  <c r="AH3555" i="13"/>
  <c r="AH3556" i="13" a="1"/>
  <c r="AH3556" i="13"/>
  <c r="AG3558" i="13" a="1"/>
  <c r="AG3558" i="13"/>
  <c r="AG3559" i="13" a="1"/>
  <c r="AG3559" i="13"/>
  <c r="AH3559" i="13" a="1"/>
  <c r="AH3559" i="13"/>
  <c r="AH3560" i="13" a="1"/>
  <c r="AH3560" i="13"/>
  <c r="AG3562" i="13" a="1"/>
  <c r="AG3562" i="13"/>
  <c r="AG3563" i="13" a="1"/>
  <c r="AG3563" i="13"/>
  <c r="AH3563" i="13" a="1"/>
  <c r="AH3563" i="13"/>
  <c r="AH3564" i="13" a="1"/>
  <c r="AH3564" i="13"/>
  <c r="AG3566" i="13" a="1"/>
  <c r="AG3566" i="13"/>
  <c r="AG3567" i="13" a="1"/>
  <c r="AG3567" i="13"/>
  <c r="AH3567" i="13" a="1"/>
  <c r="AH3567" i="13"/>
  <c r="AH3568" i="13" a="1"/>
  <c r="AH3568" i="13"/>
  <c r="AG3570" i="13" a="1"/>
  <c r="AG3570" i="13"/>
  <c r="AG3571" i="13" a="1"/>
  <c r="AG3571" i="13"/>
  <c r="AH3571" i="13" a="1"/>
  <c r="AH3571" i="13"/>
  <c r="AH3572" i="13" a="1"/>
  <c r="AH3572" i="13"/>
  <c r="AG3574" i="13" a="1"/>
  <c r="AG3574" i="13"/>
  <c r="AG3575" i="13" a="1"/>
  <c r="AG3575" i="13"/>
  <c r="AH3575" i="13" a="1"/>
  <c r="AH3575" i="13"/>
  <c r="AH3576" i="13" a="1"/>
  <c r="AH3576" i="13"/>
  <c r="AG3578" i="13" a="1"/>
  <c r="AG3578" i="13"/>
  <c r="AG3579" i="13" a="1"/>
  <c r="AG3579" i="13"/>
  <c r="AH3579" i="13" a="1"/>
  <c r="AH3579" i="13"/>
  <c r="AH3580" i="13" a="1"/>
  <c r="AH3580" i="13"/>
  <c r="AG3582" i="13" a="1"/>
  <c r="AG3582" i="13"/>
  <c r="AG3583" i="13" a="1"/>
  <c r="AG3583" i="13"/>
  <c r="AH3583" i="13" a="1"/>
  <c r="AH3583" i="13"/>
  <c r="AH3584" i="13" a="1"/>
  <c r="AH3584" i="13"/>
  <c r="AG3586" i="13" a="1"/>
  <c r="AG3586" i="13"/>
  <c r="AG3587" i="13" a="1"/>
  <c r="AG3587" i="13"/>
  <c r="AH3587" i="13" a="1"/>
  <c r="AH3587" i="13"/>
  <c r="AH3588" i="13" a="1"/>
  <c r="AH3588" i="13"/>
  <c r="AG3590" i="13" a="1"/>
  <c r="AG3590" i="13"/>
  <c r="AG3591" i="13" a="1"/>
  <c r="AG3591" i="13"/>
  <c r="AH3591" i="13" a="1"/>
  <c r="AH3591" i="13"/>
  <c r="AH3592" i="13" a="1"/>
  <c r="AH3592" i="13"/>
  <c r="AG3594" i="13" a="1"/>
  <c r="AG3594" i="13"/>
  <c r="AG3595" i="13" a="1"/>
  <c r="AG3595" i="13"/>
  <c r="AH3595" i="13" a="1"/>
  <c r="AH3595" i="13"/>
  <c r="AH3596" i="13" a="1"/>
  <c r="AH3596" i="13"/>
  <c r="AG3598" i="13" a="1"/>
  <c r="AG3598" i="13"/>
  <c r="AG3599" i="13" a="1"/>
  <c r="AG3599" i="13"/>
  <c r="AH3599" i="13" a="1"/>
  <c r="AH3599" i="13"/>
  <c r="AH3600" i="13" a="1"/>
  <c r="AH3600" i="13"/>
  <c r="AG3602" i="13" a="1"/>
  <c r="AG3602" i="13"/>
  <c r="AG3603" i="13" a="1"/>
  <c r="AG3603" i="13"/>
  <c r="AH3603" i="13" a="1"/>
  <c r="AH3603" i="13"/>
  <c r="AH3604" i="13" a="1"/>
  <c r="AH3604" i="13"/>
  <c r="AG3606" i="13" a="1"/>
  <c r="AG3606" i="13"/>
  <c r="AG3607" i="13" a="1"/>
  <c r="AG3607" i="13"/>
  <c r="AH3607" i="13" a="1"/>
  <c r="AH3607" i="13"/>
  <c r="AH3608" i="13" a="1"/>
  <c r="AH3608" i="13"/>
  <c r="AG3610" i="13" a="1"/>
  <c r="AG3610" i="13"/>
  <c r="AG3611" i="13" a="1"/>
  <c r="AG3611" i="13"/>
  <c r="AH3611" i="13" a="1"/>
  <c r="AH3611" i="13"/>
  <c r="AH3612" i="13" a="1"/>
  <c r="AH3612" i="13"/>
  <c r="AG3614" i="13" a="1"/>
  <c r="AG3614" i="13"/>
  <c r="AG3615" i="13" a="1"/>
  <c r="AG3615" i="13"/>
  <c r="AH3615" i="13" a="1"/>
  <c r="AH3615" i="13"/>
  <c r="AH3616" i="13" a="1"/>
  <c r="AH3616" i="13"/>
  <c r="AG3618" i="13" a="1"/>
  <c r="AG3618" i="13"/>
  <c r="AG3619" i="13" a="1"/>
  <c r="AG3619" i="13"/>
  <c r="AH3619" i="13" a="1"/>
  <c r="AH3619" i="13"/>
  <c r="AH3620" i="13" a="1"/>
  <c r="AH3620" i="13"/>
  <c r="AG3622" i="13" a="1"/>
  <c r="AG3622" i="13"/>
  <c r="AG3623" i="13" a="1"/>
  <c r="AG3623" i="13"/>
  <c r="AH3623" i="13" a="1"/>
  <c r="AH3623" i="13"/>
  <c r="AH3624" i="13" a="1"/>
  <c r="AH3624" i="13"/>
  <c r="AG3626" i="13" a="1"/>
  <c r="AG3626" i="13"/>
  <c r="AG3627" i="13" a="1"/>
  <c r="AG3627" i="13"/>
  <c r="AH3627" i="13" a="1"/>
  <c r="AH3627" i="13"/>
  <c r="AH3628" i="13" a="1"/>
  <c r="AH3628" i="13"/>
  <c r="AG3630" i="13" a="1"/>
  <c r="AG3630" i="13"/>
  <c r="AG3631" i="13" a="1"/>
  <c r="AG3631" i="13"/>
  <c r="AH3631" i="13" a="1"/>
  <c r="AH3631" i="13"/>
  <c r="AH3632" i="13" a="1"/>
  <c r="AH3632" i="13"/>
  <c r="AG3634" i="13" a="1"/>
  <c r="AG3634" i="13"/>
  <c r="AG3635" i="13" a="1"/>
  <c r="AG3635" i="13"/>
  <c r="AH3635" i="13" a="1"/>
  <c r="AH3635" i="13"/>
  <c r="AH3636" i="13" a="1"/>
  <c r="AH3636" i="13"/>
  <c r="AG3638" i="13" a="1"/>
  <c r="AG3638" i="13"/>
  <c r="AG3639" i="13" a="1"/>
  <c r="AG3639" i="13"/>
  <c r="AH3639" i="13" a="1"/>
  <c r="AH3639" i="13"/>
  <c r="AH3640" i="13" a="1"/>
  <c r="AH3640" i="13"/>
  <c r="AG3642" i="13" a="1"/>
  <c r="AG3642" i="13"/>
  <c r="AG3643" i="13" a="1"/>
  <c r="AG3643" i="13"/>
  <c r="AH3643" i="13" a="1"/>
  <c r="AH3643" i="13"/>
  <c r="AH3644" i="13" a="1"/>
  <c r="AH3644" i="13"/>
  <c r="AG3646" i="13" a="1"/>
  <c r="AG3646" i="13"/>
  <c r="AG3647" i="13" a="1"/>
  <c r="AG3647" i="13"/>
  <c r="AH3647" i="13" a="1"/>
  <c r="AH3647" i="13"/>
  <c r="AH3648" i="13" a="1"/>
  <c r="AH3648" i="13"/>
  <c r="AG3650" i="13" a="1"/>
  <c r="AG3650" i="13"/>
  <c r="AG3651" i="13" a="1"/>
  <c r="AG3651" i="13"/>
  <c r="AH3651" i="13" a="1"/>
  <c r="AH3651" i="13"/>
  <c r="AH3652" i="13" a="1"/>
  <c r="AH3652" i="13"/>
  <c r="AG3654" i="13" a="1"/>
  <c r="AG3654" i="13"/>
  <c r="AG3655" i="13" a="1"/>
  <c r="AG3655" i="13"/>
  <c r="AH3655" i="13" a="1"/>
  <c r="AH3655" i="13"/>
  <c r="AH3656" i="13" a="1"/>
  <c r="AH3656" i="13"/>
  <c r="AG3658" i="13" a="1"/>
  <c r="AG3658" i="13"/>
  <c r="AG3659" i="13" a="1"/>
  <c r="AG3659" i="13"/>
  <c r="AH3659" i="13" a="1"/>
  <c r="AH3659" i="13"/>
  <c r="AH3660" i="13" a="1"/>
  <c r="AH3660" i="13"/>
  <c r="AG3662" i="13" a="1"/>
  <c r="AG3662" i="13"/>
  <c r="AG3663" i="13" a="1"/>
  <c r="AG3663" i="13"/>
  <c r="AH3663" i="13" a="1"/>
  <c r="AH3663" i="13"/>
  <c r="AH3664" i="13" a="1"/>
  <c r="AH3664" i="13"/>
  <c r="AG3666" i="13" a="1"/>
  <c r="AG3666" i="13"/>
  <c r="AG3667" i="13" a="1"/>
  <c r="AG3667" i="13"/>
  <c r="AH3667" i="13" a="1"/>
  <c r="AH3667" i="13"/>
  <c r="AH3668" i="13" a="1"/>
  <c r="AH3668" i="13"/>
  <c r="AG3670" i="13" a="1"/>
  <c r="AG3670" i="13"/>
  <c r="AG3671" i="13" a="1"/>
  <c r="AG3671" i="13"/>
  <c r="AH3671" i="13" a="1"/>
  <c r="AH3671" i="13"/>
  <c r="AH3672" i="13" a="1"/>
  <c r="AH3672" i="13"/>
  <c r="AG3674" i="13" a="1"/>
  <c r="AG3674" i="13"/>
  <c r="AG3675" i="13" a="1"/>
  <c r="AG3675" i="13"/>
  <c r="AH3675" i="13" a="1"/>
  <c r="AH3675" i="13"/>
  <c r="AH3676" i="13" a="1"/>
  <c r="AH3676" i="13"/>
  <c r="AG3678" i="13" a="1"/>
  <c r="AG3678" i="13"/>
  <c r="AG3679" i="13" a="1"/>
  <c r="AG3679" i="13"/>
  <c r="AH3679" i="13" a="1"/>
  <c r="AH3679" i="13"/>
  <c r="AH3680" i="13" a="1"/>
  <c r="AH3680" i="13"/>
  <c r="AG3682" i="13" a="1"/>
  <c r="AG3682" i="13"/>
  <c r="AG3683" i="13" a="1"/>
  <c r="AG3683" i="13"/>
  <c r="AH3683" i="13" a="1"/>
  <c r="AH3683" i="13"/>
  <c r="AH3684" i="13" a="1"/>
  <c r="AH3684" i="13"/>
  <c r="AG3686" i="13" a="1"/>
  <c r="AG3686" i="13"/>
  <c r="AG3687" i="13" a="1"/>
  <c r="AG3687" i="13"/>
  <c r="AH3687" i="13" a="1"/>
  <c r="AH3687" i="13"/>
  <c r="AH3688" i="13" a="1"/>
  <c r="AH3688" i="13"/>
  <c r="AG3690" i="13" a="1"/>
  <c r="AG3690" i="13"/>
  <c r="AG3691" i="13" a="1"/>
  <c r="AG3691" i="13"/>
  <c r="AH3691" i="13" a="1"/>
  <c r="AH3691" i="13"/>
  <c r="AH3692" i="13" a="1"/>
  <c r="AH3692" i="13"/>
  <c r="AG3694" i="13" a="1"/>
  <c r="AG3694" i="13"/>
  <c r="AG3695" i="13" a="1"/>
  <c r="AG3695" i="13"/>
  <c r="AH3695" i="13" a="1"/>
  <c r="AH3695" i="13"/>
  <c r="AH3696" i="13" a="1"/>
  <c r="AH3696" i="13"/>
  <c r="AG3698" i="13" a="1"/>
  <c r="AG3698" i="13"/>
  <c r="AG3699" i="13" a="1"/>
  <c r="AG3699" i="13"/>
  <c r="AH3699" i="13" a="1"/>
  <c r="AH3699" i="13"/>
  <c r="AH3700" i="13" a="1"/>
  <c r="AH3700" i="13"/>
  <c r="AG3702" i="13" a="1"/>
  <c r="AG3702" i="13"/>
  <c r="AG3703" i="13" a="1"/>
  <c r="AG3703" i="13"/>
  <c r="AH3703" i="13" a="1"/>
  <c r="AH3703" i="13"/>
  <c r="AH3704" i="13" a="1"/>
  <c r="AH3704" i="13"/>
  <c r="AG3706" i="13" a="1"/>
  <c r="AG3706" i="13"/>
  <c r="AG3707" i="13" a="1"/>
  <c r="AG3707" i="13"/>
  <c r="AH3707" i="13" a="1"/>
  <c r="AH3707" i="13"/>
  <c r="AH3708" i="13" a="1"/>
  <c r="AH3708" i="13"/>
  <c r="AG3710" i="13" a="1"/>
  <c r="AG3710" i="13"/>
  <c r="AG3711" i="13" a="1"/>
  <c r="AG3711" i="13"/>
  <c r="AH3711" i="13" a="1"/>
  <c r="AH3711" i="13"/>
  <c r="AH3712" i="13" a="1"/>
  <c r="AH3712" i="13"/>
  <c r="AG3714" i="13" a="1"/>
  <c r="AG3714" i="13"/>
  <c r="AG3715" i="13" a="1"/>
  <c r="AG3715" i="13"/>
  <c r="AH3715" i="13" a="1"/>
  <c r="AH3715" i="13"/>
  <c r="AH3716" i="13" a="1"/>
  <c r="AH3716" i="13"/>
  <c r="AG3718" i="13" a="1"/>
  <c r="AG3718" i="13"/>
  <c r="AG3719" i="13" a="1"/>
  <c r="AG3719" i="13"/>
  <c r="AH3719" i="13" a="1"/>
  <c r="AH3719" i="13"/>
  <c r="AH3720" i="13" a="1"/>
  <c r="AH3720" i="13"/>
  <c r="AG3722" i="13" a="1"/>
  <c r="AG3722" i="13"/>
  <c r="AG3723" i="13" a="1"/>
  <c r="AG3723" i="13"/>
  <c r="AH3723" i="13" a="1"/>
  <c r="AH3723" i="13"/>
  <c r="AH3724" i="13" a="1"/>
  <c r="AH3724" i="13"/>
  <c r="AG3726" i="13" a="1"/>
  <c r="AG3726" i="13"/>
  <c r="AG3727" i="13" a="1"/>
  <c r="AG3727" i="13"/>
  <c r="AH3727" i="13" a="1"/>
  <c r="AH3727" i="13"/>
  <c r="AH3728" i="13" a="1"/>
  <c r="AH3728" i="13"/>
  <c r="AG3730" i="13" a="1"/>
  <c r="AG3730" i="13"/>
  <c r="AG3731" i="13" a="1"/>
  <c r="AG3731" i="13"/>
  <c r="AH3731" i="13" a="1"/>
  <c r="AH3731" i="13"/>
  <c r="AH3732" i="13" a="1"/>
  <c r="AH3732" i="13"/>
  <c r="AG3734" i="13" a="1"/>
  <c r="AG3734" i="13"/>
  <c r="AG3735" i="13" a="1"/>
  <c r="AG3735" i="13"/>
  <c r="AH3735" i="13" a="1"/>
  <c r="AH3735" i="13"/>
  <c r="AH3736" i="13" a="1"/>
  <c r="AH3736" i="13"/>
  <c r="AG3738" i="13" a="1"/>
  <c r="AG3738" i="13"/>
  <c r="AG3739" i="13" a="1"/>
  <c r="AG3739" i="13"/>
  <c r="AH3739" i="13" a="1"/>
  <c r="AH3739" i="13"/>
  <c r="AH3740" i="13" a="1"/>
  <c r="AH3740" i="13"/>
  <c r="AG3742" i="13" a="1"/>
  <c r="AG3742" i="13"/>
  <c r="AG3743" i="13" a="1"/>
  <c r="AG3743" i="13"/>
  <c r="AH3743" i="13" a="1"/>
  <c r="AH3743" i="13"/>
  <c r="AH3744" i="13" a="1"/>
  <c r="AH3744" i="13"/>
  <c r="AG3746" i="13" a="1"/>
  <c r="AG3746" i="13"/>
  <c r="AG3747" i="13" a="1"/>
  <c r="AG3747" i="13"/>
  <c r="AH3747" i="13" a="1"/>
  <c r="AH3747" i="13"/>
  <c r="AH3748" i="13" a="1"/>
  <c r="AH3748" i="13"/>
  <c r="AG3750" i="13" a="1"/>
  <c r="AG3750" i="13"/>
  <c r="AG3751" i="13" a="1"/>
  <c r="AG3751" i="13"/>
  <c r="AH3751" i="13" a="1"/>
  <c r="AH3751" i="13"/>
  <c r="AH3752" i="13" a="1"/>
  <c r="AH3752" i="13"/>
  <c r="AG3754" i="13" a="1"/>
  <c r="AG3754" i="13"/>
  <c r="AG3755" i="13" a="1"/>
  <c r="AG3755" i="13"/>
  <c r="AH3755" i="13" a="1"/>
  <c r="AH3755" i="13"/>
  <c r="AH3756" i="13" a="1"/>
  <c r="AH3756" i="13"/>
  <c r="AG3758" i="13" a="1"/>
  <c r="AG3758" i="13"/>
  <c r="AG3759" i="13" a="1"/>
  <c r="AG3759" i="13"/>
  <c r="AH3759" i="13" a="1"/>
  <c r="AH3759" i="13"/>
  <c r="AH3760" i="13" a="1"/>
  <c r="AH3760" i="13"/>
  <c r="AG3762" i="13" a="1"/>
  <c r="AG3762" i="13"/>
  <c r="AG3763" i="13" a="1"/>
  <c r="AG3763" i="13"/>
  <c r="AH3763" i="13" a="1"/>
  <c r="AH3763" i="13"/>
  <c r="AH3764" i="13" a="1"/>
  <c r="AH3764" i="13"/>
  <c r="AG3766" i="13" a="1"/>
  <c r="AG3766" i="13"/>
  <c r="AG3767" i="13" a="1"/>
  <c r="AG3767" i="13"/>
  <c r="AH3767" i="13" a="1"/>
  <c r="AH3767" i="13"/>
  <c r="AH3768" i="13" a="1"/>
  <c r="AH3768" i="13"/>
  <c r="AG3770" i="13" a="1"/>
  <c r="AG3770" i="13"/>
  <c r="AG3771" i="13" a="1"/>
  <c r="AG3771" i="13"/>
  <c r="AH3771" i="13" a="1"/>
  <c r="AH3771" i="13"/>
  <c r="AH3772" i="13" a="1"/>
  <c r="AH3772" i="13"/>
  <c r="AG3774" i="13" a="1"/>
  <c r="AG3774" i="13"/>
  <c r="AG3775" i="13" a="1"/>
  <c r="AG3775" i="13"/>
  <c r="AH3775" i="13" a="1"/>
  <c r="AH3775" i="13"/>
  <c r="AH3776" i="13" a="1"/>
  <c r="AH3776" i="13"/>
  <c r="AG3778" i="13" a="1"/>
  <c r="AG3778" i="13"/>
  <c r="AG3779" i="13" a="1"/>
  <c r="AG3779" i="13"/>
  <c r="AH3779" i="13" a="1"/>
  <c r="AH3779" i="13"/>
  <c r="AH3780" i="13" a="1"/>
  <c r="AH3780" i="13"/>
  <c r="AG3782" i="13" a="1"/>
  <c r="AG3782" i="13"/>
  <c r="AG3783" i="13" a="1"/>
  <c r="AG3783" i="13"/>
  <c r="AH3783" i="13" a="1"/>
  <c r="AH3783" i="13"/>
  <c r="AH3784" i="13" a="1"/>
  <c r="AH3784" i="13"/>
  <c r="AG3786" i="13" a="1"/>
  <c r="AG3786" i="13"/>
  <c r="AG3787" i="13" a="1"/>
  <c r="AG3787" i="13"/>
  <c r="AH3787" i="13" a="1"/>
  <c r="AH3787" i="13"/>
  <c r="AH3788" i="13" a="1"/>
  <c r="AH3788" i="13"/>
  <c r="AG3790" i="13" a="1"/>
  <c r="AG3790" i="13"/>
  <c r="AG3791" i="13" a="1"/>
  <c r="AG3791" i="13"/>
  <c r="AH3791" i="13" a="1"/>
  <c r="AH3791" i="13"/>
  <c r="AH3792" i="13" a="1"/>
  <c r="AH3792" i="13"/>
  <c r="AG3794" i="13" a="1"/>
  <c r="AG3794" i="13"/>
  <c r="AG3795" i="13" a="1"/>
  <c r="AG3795" i="13"/>
  <c r="AH3795" i="13" a="1"/>
  <c r="AH3795" i="13"/>
  <c r="AH3796" i="13" a="1"/>
  <c r="AH3796" i="13"/>
  <c r="AG3798" i="13" a="1"/>
  <c r="AG3798" i="13"/>
  <c r="AG3799" i="13" a="1"/>
  <c r="AG3799" i="13"/>
  <c r="AH3799" i="13" a="1"/>
  <c r="AH3799" i="13"/>
  <c r="AH3800" i="13" a="1"/>
  <c r="AH3800" i="13"/>
  <c r="AG3802" i="13" a="1"/>
  <c r="AG3802" i="13"/>
  <c r="AG3803" i="13" a="1"/>
  <c r="AG3803" i="13"/>
  <c r="AH3803" i="13" a="1"/>
  <c r="AH3803" i="13"/>
  <c r="AH3804" i="13" a="1"/>
  <c r="AH3804" i="13"/>
  <c r="AG3806" i="13" a="1"/>
  <c r="AG3806" i="13"/>
  <c r="AG3807" i="13" a="1"/>
  <c r="AG3807" i="13"/>
  <c r="AH3807" i="13" a="1"/>
  <c r="AH3807" i="13"/>
  <c r="AH3808" i="13" a="1"/>
  <c r="AH3808" i="13"/>
  <c r="AG3810" i="13" a="1"/>
  <c r="AG3810" i="13"/>
  <c r="AG3811" i="13" a="1"/>
  <c r="AG3811" i="13"/>
  <c r="AH3811" i="13" a="1"/>
  <c r="AH3811" i="13"/>
  <c r="AH3812" i="13" a="1"/>
  <c r="AH3812" i="13"/>
  <c r="AG3814" i="13" a="1"/>
  <c r="AG3814" i="13"/>
  <c r="AG3815" i="13" a="1"/>
  <c r="AG3815" i="13"/>
  <c r="AH3815" i="13" a="1"/>
  <c r="AH3815" i="13"/>
  <c r="AH3816" i="13" a="1"/>
  <c r="AH3816" i="13"/>
  <c r="AG3818" i="13" a="1"/>
  <c r="AG3818" i="13"/>
  <c r="AG3819" i="13" a="1"/>
  <c r="AG3819" i="13"/>
  <c r="AH3819" i="13" a="1"/>
  <c r="AH3819" i="13"/>
  <c r="AH3820" i="13" a="1"/>
  <c r="AH3820" i="13"/>
  <c r="AG3822" i="13" a="1"/>
  <c r="AG3822" i="13"/>
  <c r="AG3823" i="13" a="1"/>
  <c r="AG3823" i="13"/>
  <c r="AH3823" i="13" a="1"/>
  <c r="AH3823" i="13"/>
  <c r="AH3824" i="13" a="1"/>
  <c r="AH3824" i="13"/>
  <c r="AG3826" i="13" a="1"/>
  <c r="AG3826" i="13"/>
  <c r="AG3827" i="13" a="1"/>
  <c r="AG3827" i="13"/>
  <c r="AH3827" i="13" a="1"/>
  <c r="AH3827" i="13"/>
  <c r="AH3828" i="13" a="1"/>
  <c r="AH3828" i="13"/>
  <c r="AG3830" i="13" a="1"/>
  <c r="AG3830" i="13"/>
  <c r="AG3831" i="13" a="1"/>
  <c r="AG3831" i="13"/>
  <c r="AH3831" i="13" a="1"/>
  <c r="AH3831" i="13"/>
  <c r="AH3832" i="13" a="1"/>
  <c r="AH3832" i="13"/>
  <c r="AG3834" i="13" a="1"/>
  <c r="AG3834" i="13"/>
  <c r="AG3835" i="13" a="1"/>
  <c r="AG3835" i="13"/>
  <c r="AH3835" i="13" a="1"/>
  <c r="AH3835" i="13"/>
  <c r="AH3836" i="13" a="1"/>
  <c r="AH3836" i="13"/>
  <c r="AG3838" i="13" a="1"/>
  <c r="AG3838" i="13"/>
  <c r="AG3839" i="13" a="1"/>
  <c r="AG3839" i="13"/>
  <c r="AH3839" i="13" a="1"/>
  <c r="AH3839" i="13"/>
  <c r="AH3840" i="13" a="1"/>
  <c r="AH3840" i="13"/>
  <c r="AG3842" i="13" a="1"/>
  <c r="AG3842" i="13"/>
  <c r="AG3843" i="13" a="1"/>
  <c r="AG3843" i="13"/>
  <c r="AH3843" i="13" a="1"/>
  <c r="AH3843" i="13"/>
  <c r="AH3844" i="13" a="1"/>
  <c r="AH3844" i="13"/>
  <c r="AG3846" i="13" a="1"/>
  <c r="AG3846" i="13"/>
  <c r="AG3847" i="13" a="1"/>
  <c r="AG3847" i="13"/>
  <c r="AH3847" i="13" a="1"/>
  <c r="AH3847" i="13"/>
  <c r="AH3848" i="13" a="1"/>
  <c r="AH3848" i="13"/>
  <c r="AG3850" i="13" a="1"/>
  <c r="AG3850" i="13"/>
  <c r="AG3851" i="13" a="1"/>
  <c r="AG3851" i="13"/>
  <c r="AH3851" i="13" a="1"/>
  <c r="AH3851" i="13"/>
  <c r="AH3852" i="13" a="1"/>
  <c r="AH3852" i="13"/>
  <c r="AG3854" i="13" a="1"/>
  <c r="AG3854" i="13"/>
  <c r="AG3855" i="13" a="1"/>
  <c r="AG3855" i="13"/>
  <c r="AH3855" i="13" a="1"/>
  <c r="AH3855" i="13"/>
  <c r="AH3856" i="13" a="1"/>
  <c r="AH3856" i="13"/>
  <c r="AG3858" i="13" a="1"/>
  <c r="AG3858" i="13"/>
  <c r="AG3859" i="13" a="1"/>
  <c r="AG3859" i="13"/>
  <c r="AH3859" i="13" a="1"/>
  <c r="AH3859" i="13"/>
  <c r="AH3860" i="13" a="1"/>
  <c r="AH3860" i="13"/>
  <c r="AG3862" i="13" a="1"/>
  <c r="AG3862" i="13"/>
  <c r="AG3863" i="13" a="1"/>
  <c r="AG3863" i="13"/>
  <c r="AH3863" i="13" a="1"/>
  <c r="AH3863" i="13"/>
  <c r="AH3864" i="13" a="1"/>
  <c r="AH3864" i="13"/>
  <c r="AG3866" i="13" a="1"/>
  <c r="AG3866" i="13"/>
  <c r="AG3867" i="13" a="1"/>
  <c r="AG3867" i="13"/>
  <c r="AH3867" i="13" a="1"/>
  <c r="AH3867" i="13"/>
  <c r="AH3868" i="13" a="1"/>
  <c r="AH3868" i="13"/>
  <c r="AG3870" i="13" a="1"/>
  <c r="AG3870" i="13"/>
  <c r="AG3871" i="13" a="1"/>
  <c r="AG3871" i="13"/>
  <c r="AH3871" i="13" a="1"/>
  <c r="AH3871" i="13"/>
  <c r="AH3872" i="13" a="1"/>
  <c r="AH3872" i="13"/>
  <c r="AG3874" i="13" a="1"/>
  <c r="AG3874" i="13"/>
  <c r="AG3875" i="13" a="1"/>
  <c r="AG3875" i="13"/>
  <c r="AH3875" i="13" a="1"/>
  <c r="AH3875" i="13"/>
  <c r="AH3876" i="13" a="1"/>
  <c r="AH3876" i="13"/>
  <c r="AG3878" i="13" a="1"/>
  <c r="AG3878" i="13"/>
  <c r="AG3879" i="13" a="1"/>
  <c r="AG3879" i="13"/>
  <c r="AH3879" i="13" a="1"/>
  <c r="AH3879" i="13"/>
  <c r="AH3880" i="13" a="1"/>
  <c r="AH3880" i="13"/>
  <c r="AG3882" i="13" a="1"/>
  <c r="AG3882" i="13"/>
  <c r="AG3883" i="13" a="1"/>
  <c r="AG3883" i="13"/>
  <c r="AH3883" i="13" a="1"/>
  <c r="AH3883" i="13"/>
  <c r="AH3884" i="13" a="1"/>
  <c r="AH3884" i="13"/>
  <c r="AG3886" i="13" a="1"/>
  <c r="AG3886" i="13"/>
  <c r="AG3887" i="13" a="1"/>
  <c r="AG3887" i="13"/>
  <c r="AH3887" i="13" a="1"/>
  <c r="AH3887" i="13"/>
  <c r="AH3888" i="13" a="1"/>
  <c r="AH3888" i="13"/>
  <c r="AG3890" i="13" a="1"/>
  <c r="AG3890" i="13"/>
  <c r="AG3891" i="13" a="1"/>
  <c r="AG3891" i="13"/>
  <c r="AH3891" i="13" a="1"/>
  <c r="AH3891" i="13"/>
  <c r="AH3892" i="13" a="1"/>
  <c r="AH3892" i="13"/>
  <c r="AG3894" i="13" a="1"/>
  <c r="AG3894" i="13"/>
  <c r="AG3895" i="13" a="1"/>
  <c r="AG3895" i="13"/>
  <c r="AH3895" i="13" a="1"/>
  <c r="AH3895" i="13"/>
  <c r="AH3896" i="13" a="1"/>
  <c r="AH3896" i="13"/>
  <c r="AG3898" i="13" a="1"/>
  <c r="AG3898" i="13"/>
  <c r="AG3899" i="13" a="1"/>
  <c r="AG3899" i="13"/>
  <c r="AH3899" i="13" a="1"/>
  <c r="AH3899" i="13"/>
  <c r="AH3900" i="13" a="1"/>
  <c r="AH3900" i="13"/>
  <c r="AG3902" i="13" a="1"/>
  <c r="AG3902" i="13"/>
  <c r="AG3903" i="13" a="1"/>
  <c r="AG3903" i="13"/>
  <c r="AH3903" i="13" a="1"/>
  <c r="AH3903" i="13"/>
  <c r="AH3904" i="13" a="1"/>
  <c r="AH3904" i="13"/>
  <c r="AG3906" i="13" a="1"/>
  <c r="AG3906" i="13"/>
  <c r="AG3907" i="13" a="1"/>
  <c r="AG3907" i="13"/>
  <c r="AH3907" i="13" a="1"/>
  <c r="AH3907" i="13"/>
  <c r="AH3908" i="13" a="1"/>
  <c r="AH3908" i="13"/>
  <c r="AG3910" i="13" a="1"/>
  <c r="AG3910" i="13"/>
  <c r="AG3911" i="13" a="1"/>
  <c r="AG3911" i="13"/>
  <c r="AH3911" i="13" a="1"/>
  <c r="AH3911" i="13"/>
  <c r="AH3912" i="13" a="1"/>
  <c r="AH3912" i="13"/>
  <c r="AG3914" i="13" a="1"/>
  <c r="AG3914" i="13"/>
  <c r="AG3915" i="13" a="1"/>
  <c r="AG3915" i="13"/>
  <c r="AH3915" i="13" a="1"/>
  <c r="AH3915" i="13"/>
  <c r="AH3916" i="13" a="1"/>
  <c r="AH3916" i="13"/>
  <c r="AG3918" i="13" a="1"/>
  <c r="AG3918" i="13"/>
  <c r="AG3919" i="13" a="1"/>
  <c r="AG3919" i="13"/>
  <c r="AH3919" i="13" a="1"/>
  <c r="AH3919" i="13"/>
  <c r="AH3920" i="13" a="1"/>
  <c r="AH3920" i="13"/>
  <c r="AG3922" i="13" a="1"/>
  <c r="AG3922" i="13"/>
  <c r="AG3923" i="13" a="1"/>
  <c r="AG3923" i="13"/>
  <c r="AH3923" i="13" a="1"/>
  <c r="AH3923" i="13"/>
  <c r="AH3924" i="13" a="1"/>
  <c r="AH3924" i="13"/>
  <c r="AG3926" i="13" a="1"/>
  <c r="AG3926" i="13"/>
  <c r="AG3927" i="13" a="1"/>
  <c r="AG3927" i="13"/>
  <c r="AH3927" i="13" a="1"/>
  <c r="AH3927" i="13"/>
  <c r="AH3928" i="13" a="1"/>
  <c r="AH3928" i="13"/>
  <c r="AG3930" i="13" a="1"/>
  <c r="AG3930" i="13"/>
  <c r="AG3931" i="13" a="1"/>
  <c r="AG3931" i="13"/>
  <c r="AH3931" i="13" a="1"/>
  <c r="AH3931" i="13"/>
  <c r="AH3932" i="13" a="1"/>
  <c r="AH3932" i="13"/>
  <c r="AG3934" i="13" a="1"/>
  <c r="AG3934" i="13"/>
  <c r="AG3935" i="13" a="1"/>
  <c r="AG3935" i="13"/>
  <c r="AH3935" i="13" a="1"/>
  <c r="AH3935" i="13"/>
  <c r="AH3936" i="13" a="1"/>
  <c r="AH3936" i="13"/>
  <c r="AG3938" i="13" a="1"/>
  <c r="AG3938" i="13"/>
  <c r="AG3939" i="13" a="1"/>
  <c r="AG3939" i="13"/>
  <c r="AH3939" i="13" a="1"/>
  <c r="AH3939" i="13"/>
  <c r="AH3940" i="13" a="1"/>
  <c r="AH3940" i="13"/>
  <c r="AG3942" i="13" a="1"/>
  <c r="AG3942" i="13"/>
  <c r="AG3943" i="13" a="1"/>
  <c r="AG3943" i="13"/>
  <c r="AH3943" i="13" a="1"/>
  <c r="AH3943" i="13"/>
  <c r="AH3944" i="13" a="1"/>
  <c r="AH3944" i="13"/>
  <c r="AG3946" i="13" a="1"/>
  <c r="AG3946" i="13"/>
  <c r="AG3947" i="13" a="1"/>
  <c r="AG3947" i="13"/>
  <c r="AH3947" i="13" a="1"/>
  <c r="AH3947" i="13"/>
  <c r="AH3948" i="13" a="1"/>
  <c r="AH3948" i="13"/>
  <c r="AG3950" i="13" a="1"/>
  <c r="AG3950" i="13"/>
  <c r="AG3951" i="13" a="1"/>
  <c r="AG3951" i="13"/>
  <c r="AH3951" i="13" a="1"/>
  <c r="AH3951" i="13"/>
  <c r="AH3952" i="13" a="1"/>
  <c r="AH3952" i="13"/>
  <c r="AG3954" i="13" a="1"/>
  <c r="AG3954" i="13"/>
  <c r="AG3955" i="13" a="1"/>
  <c r="AG3955" i="13"/>
  <c r="AH3955" i="13" a="1"/>
  <c r="AH3955" i="13"/>
  <c r="AH3956" i="13" a="1"/>
  <c r="AH3956" i="13"/>
  <c r="AG3958" i="13" a="1"/>
  <c r="AG3958" i="13"/>
  <c r="AG3959" i="13" a="1"/>
  <c r="AG3959" i="13"/>
  <c r="AH3959" i="13" a="1"/>
  <c r="AH3959" i="13"/>
  <c r="AH3960" i="13" a="1"/>
  <c r="AH3960" i="13"/>
  <c r="AG3962" i="13" a="1"/>
  <c r="AG3962" i="13"/>
  <c r="AG3963" i="13" a="1"/>
  <c r="AG3963" i="13"/>
  <c r="AH3963" i="13" a="1"/>
  <c r="AH3963" i="13"/>
  <c r="AH3964" i="13" a="1"/>
  <c r="AH3964" i="13"/>
  <c r="AG3966" i="13" a="1"/>
  <c r="AG3966" i="13"/>
  <c r="AG3967" i="13" a="1"/>
  <c r="AG3967" i="13"/>
  <c r="AH3967" i="13" a="1"/>
  <c r="AH3967" i="13"/>
  <c r="AH3968" i="13" a="1"/>
  <c r="AH3968" i="13"/>
  <c r="AG3970" i="13" a="1"/>
  <c r="AG3970" i="13"/>
  <c r="AG3971" i="13" a="1"/>
  <c r="AG3971" i="13"/>
  <c r="AH3971" i="13" a="1"/>
  <c r="AH3971" i="13"/>
  <c r="AH3972" i="13" a="1"/>
  <c r="AH3972" i="13"/>
  <c r="AG3974" i="13" a="1"/>
  <c r="AG3974" i="13"/>
  <c r="AG3975" i="13" a="1"/>
  <c r="AG3975" i="13"/>
  <c r="AH3975" i="13" a="1"/>
  <c r="AH3975" i="13"/>
  <c r="AH3976" i="13" a="1"/>
  <c r="AH3976" i="13"/>
  <c r="AG3978" i="13" a="1"/>
  <c r="AG3978" i="13"/>
  <c r="AG3979" i="13" a="1"/>
  <c r="AG3979" i="13"/>
  <c r="AH3979" i="13" a="1"/>
  <c r="AH3979" i="13"/>
  <c r="AH3980" i="13" a="1"/>
  <c r="AH3980" i="13"/>
  <c r="AG3982" i="13" a="1"/>
  <c r="AG3982" i="13"/>
  <c r="AG3983" i="13" a="1"/>
  <c r="AG3983" i="13"/>
  <c r="AH3983" i="13" a="1"/>
  <c r="AH3983" i="13"/>
  <c r="AH3984" i="13" a="1"/>
  <c r="AH3984" i="13"/>
  <c r="AG3986" i="13" a="1"/>
  <c r="AG3986" i="13"/>
  <c r="AG3987" i="13" a="1"/>
  <c r="AG3987" i="13"/>
  <c r="AH3987" i="13" a="1"/>
  <c r="AH3987" i="13"/>
  <c r="AH3988" i="13" a="1"/>
  <c r="AH3988" i="13"/>
  <c r="AG3990" i="13" a="1"/>
  <c r="AG3990" i="13"/>
  <c r="AG3991" i="13" a="1"/>
  <c r="AG3991" i="13"/>
  <c r="AH3991" i="13" a="1"/>
  <c r="AH3991" i="13"/>
  <c r="AH3992" i="13" a="1"/>
  <c r="AH3992" i="13"/>
  <c r="AG3994" i="13" a="1"/>
  <c r="AG3994" i="13"/>
  <c r="AG3995" i="13" a="1"/>
  <c r="AG3995" i="13"/>
  <c r="AH3995" i="13" a="1"/>
  <c r="AH3995" i="13"/>
  <c r="AH3996" i="13" a="1"/>
  <c r="AH3996" i="13"/>
  <c r="AG3998" i="13" a="1"/>
  <c r="AG3998" i="13"/>
  <c r="AG3999" i="13" a="1"/>
  <c r="AG3999" i="13"/>
  <c r="AH3999" i="13" a="1"/>
  <c r="AH3999" i="13"/>
  <c r="AH4000" i="13" a="1"/>
  <c r="AH4000" i="13"/>
  <c r="AG4002" i="13" a="1"/>
  <c r="AG4002" i="13"/>
  <c r="AG4003" i="13" a="1"/>
  <c r="AG4003" i="13"/>
  <c r="AH4003" i="13" a="1"/>
  <c r="AH4003" i="13"/>
  <c r="AH4004" i="13" a="1"/>
  <c r="AH4004" i="13"/>
  <c r="AG4006" i="13" a="1"/>
  <c r="AG4006" i="13"/>
  <c r="AG4007" i="13" a="1"/>
  <c r="AG4007" i="13"/>
  <c r="AH4007" i="13" a="1"/>
  <c r="AH4007" i="13"/>
  <c r="AH4008" i="13" a="1"/>
  <c r="AH4008" i="13"/>
  <c r="AG4010" i="13" a="1"/>
  <c r="AG4010" i="13"/>
  <c r="AG4011" i="13" a="1"/>
  <c r="AG4011" i="13"/>
  <c r="AH4011" i="13" a="1"/>
  <c r="AH4011" i="13"/>
  <c r="AH4012" i="13" a="1"/>
  <c r="AH4012" i="13"/>
  <c r="AG4014" i="13" a="1"/>
  <c r="AG4014" i="13"/>
  <c r="AG4015" i="13" a="1"/>
  <c r="AG4015" i="13"/>
  <c r="AH4015" i="13" a="1"/>
  <c r="AH4015" i="13"/>
  <c r="AH4016" i="13" a="1"/>
  <c r="AH4016" i="13"/>
  <c r="AG4018" i="13" a="1"/>
  <c r="AG4018" i="13"/>
  <c r="AG4019" i="13" a="1"/>
  <c r="AG4019" i="13"/>
  <c r="AH4019" i="13" a="1"/>
  <c r="AH4019" i="13"/>
  <c r="AH4020" i="13" a="1"/>
  <c r="AH4020" i="13"/>
  <c r="AG4022" i="13" a="1"/>
  <c r="AG4022" i="13"/>
  <c r="AG4023" i="13" a="1"/>
  <c r="AG4023" i="13"/>
  <c r="AH4023" i="13" a="1"/>
  <c r="AH4023" i="13"/>
  <c r="AH4024" i="13" a="1"/>
  <c r="AH4024" i="13"/>
  <c r="AG4026" i="13" a="1"/>
  <c r="AG4026" i="13"/>
  <c r="AG4027" i="13" a="1"/>
  <c r="AG4027" i="13"/>
  <c r="AH4027" i="13" a="1"/>
  <c r="AH4027" i="13"/>
  <c r="AH4028" i="13" a="1"/>
  <c r="AH4028" i="13"/>
  <c r="AG4030" i="13" a="1"/>
  <c r="AG4030" i="13"/>
  <c r="AG4031" i="13" a="1"/>
  <c r="AG4031" i="13"/>
  <c r="AH4031" i="13" a="1"/>
  <c r="AH4031" i="13"/>
  <c r="AH4032" i="13" a="1"/>
  <c r="AH4032" i="13"/>
  <c r="AG4034" i="13" a="1"/>
  <c r="AG4034" i="13"/>
  <c r="AG4035" i="13" a="1"/>
  <c r="AG4035" i="13"/>
  <c r="AH4035" i="13" a="1"/>
  <c r="AH4035" i="13"/>
  <c r="AH4036" i="13" a="1"/>
  <c r="AH4036" i="13"/>
  <c r="AG4038" i="13" a="1"/>
  <c r="AG4038" i="13"/>
  <c r="AG4039" i="13" a="1"/>
  <c r="AG4039" i="13"/>
  <c r="AH4039" i="13" a="1"/>
  <c r="AH4039" i="13"/>
  <c r="AH4040" i="13" a="1"/>
  <c r="AH4040" i="13"/>
  <c r="AG4042" i="13" a="1"/>
  <c r="AG4042" i="13"/>
  <c r="AG4043" i="13" a="1"/>
  <c r="AG4043" i="13"/>
  <c r="AH4043" i="13" a="1"/>
  <c r="AH4043" i="13"/>
  <c r="AH4044" i="13" a="1"/>
  <c r="AH4044" i="13"/>
  <c r="AG4046" i="13" a="1"/>
  <c r="AG4046" i="13"/>
  <c r="AG4047" i="13" a="1"/>
  <c r="AG4047" i="13"/>
  <c r="AH4047" i="13" a="1"/>
  <c r="AH4047" i="13"/>
  <c r="AH4048" i="13" a="1"/>
  <c r="AH4048" i="13"/>
  <c r="AG4050" i="13" a="1"/>
  <c r="AG4050" i="13"/>
  <c r="AG4051" i="13" a="1"/>
  <c r="AG4051" i="13"/>
  <c r="AH4051" i="13" a="1"/>
  <c r="AH4051" i="13"/>
  <c r="AH4052" i="13" a="1"/>
  <c r="AH4052" i="13"/>
  <c r="AG4054" i="13" a="1"/>
  <c r="AG4054" i="13"/>
  <c r="AG4055" i="13" a="1"/>
  <c r="AG4055" i="13"/>
  <c r="AH4055" i="13" a="1"/>
  <c r="AH4055" i="13"/>
  <c r="AH4056" i="13" a="1"/>
  <c r="AH4056" i="13"/>
  <c r="AG4058" i="13" a="1"/>
  <c r="AG4058" i="13"/>
  <c r="AG4059" i="13" a="1"/>
  <c r="AG4059" i="13"/>
  <c r="AH4059" i="13" a="1"/>
  <c r="AH4059" i="13"/>
  <c r="AH4060" i="13" a="1"/>
  <c r="AH4060" i="13"/>
  <c r="AG4062" i="13" a="1"/>
  <c r="AG4062" i="13"/>
  <c r="AG4063" i="13" a="1"/>
  <c r="AG4063" i="13"/>
  <c r="AH4063" i="13" a="1"/>
  <c r="AH4063" i="13"/>
  <c r="AH4064" i="13" a="1"/>
  <c r="AH4064" i="13"/>
  <c r="AG4066" i="13" a="1"/>
  <c r="AG4066" i="13"/>
  <c r="AG4067" i="13" a="1"/>
  <c r="AG4067" i="13"/>
  <c r="AH4067" i="13" a="1"/>
  <c r="AH4067" i="13"/>
  <c r="AH4068" i="13" a="1"/>
  <c r="AH4068" i="13"/>
  <c r="AG4070" i="13" a="1"/>
  <c r="AG4070" i="13"/>
  <c r="AG4071" i="13" a="1"/>
  <c r="AG4071" i="13"/>
  <c r="AH4071" i="13" a="1"/>
  <c r="AH4071" i="13"/>
  <c r="AH4072" i="13" a="1"/>
  <c r="AH4072" i="13"/>
  <c r="AG4074" i="13" a="1"/>
  <c r="AG4074" i="13"/>
  <c r="AG4075" i="13" a="1"/>
  <c r="AG4075" i="13"/>
  <c r="AH4075" i="13" a="1"/>
  <c r="AH4075" i="13"/>
  <c r="AH4076" i="13" a="1"/>
  <c r="AH4076" i="13"/>
  <c r="AG4078" i="13" a="1"/>
  <c r="AG4078" i="13"/>
  <c r="AG4079" i="13" a="1"/>
  <c r="AG4079" i="13"/>
  <c r="AH4079" i="13" a="1"/>
  <c r="AH4079" i="13"/>
  <c r="AH4080" i="13" a="1"/>
  <c r="AH4080" i="13"/>
  <c r="AG4082" i="13" a="1"/>
  <c r="AG4082" i="13"/>
  <c r="AG4083" i="13" a="1"/>
  <c r="AG4083" i="13"/>
  <c r="AH4083" i="13" a="1"/>
  <c r="AH4083" i="13"/>
  <c r="AH4084" i="13" a="1"/>
  <c r="AH4084" i="13"/>
  <c r="AG4086" i="13" a="1"/>
  <c r="AG4086" i="13"/>
  <c r="AG4087" i="13" a="1"/>
  <c r="AG4087" i="13"/>
  <c r="AH4087" i="13" a="1"/>
  <c r="AH4087" i="13"/>
  <c r="AH4088" i="13" a="1"/>
  <c r="AH4088" i="13"/>
  <c r="AG4090" i="13" a="1"/>
  <c r="AG4090" i="13"/>
  <c r="AG4091" i="13" a="1"/>
  <c r="AG4091" i="13"/>
  <c r="AH4091" i="13" a="1"/>
  <c r="AH4091" i="13"/>
  <c r="AH4092" i="13" a="1"/>
  <c r="AH4092" i="13"/>
  <c r="AG4094" i="13" a="1"/>
  <c r="AG4094" i="13"/>
  <c r="AG4095" i="13" a="1"/>
  <c r="AG4095" i="13"/>
  <c r="AH4095" i="13" a="1"/>
  <c r="AH4095" i="13"/>
  <c r="AH4096" i="13" a="1"/>
  <c r="AH4096" i="13"/>
  <c r="AG4098" i="13" a="1"/>
  <c r="AG4098" i="13"/>
  <c r="AG4099" i="13" a="1"/>
  <c r="AG4099" i="13"/>
  <c r="AH4099" i="13" a="1"/>
  <c r="AH4099" i="13"/>
  <c r="AH4100" i="13" a="1"/>
  <c r="AH4100" i="13"/>
  <c r="AG4102" i="13" a="1"/>
  <c r="AG4102" i="13"/>
  <c r="AG4103" i="13" a="1"/>
  <c r="AG4103" i="13"/>
  <c r="AH4103" i="13" a="1"/>
  <c r="AH4103" i="13"/>
  <c r="AH4104" i="13" a="1"/>
  <c r="AH4104" i="13"/>
  <c r="AG4106" i="13" a="1"/>
  <c r="AG4106" i="13"/>
  <c r="AG4107" i="13" a="1"/>
  <c r="AG4107" i="13"/>
  <c r="AH4107" i="13" a="1"/>
  <c r="AH4107" i="13"/>
  <c r="AH4108" i="13" a="1"/>
  <c r="AH4108" i="13"/>
  <c r="AG4110" i="13" a="1"/>
  <c r="AG4110" i="13"/>
  <c r="AG4111" i="13" a="1"/>
  <c r="AG4111" i="13"/>
  <c r="AH4111" i="13" a="1"/>
  <c r="AH4111" i="13"/>
  <c r="AH4112" i="13" a="1"/>
  <c r="AH4112" i="13"/>
  <c r="AG4114" i="13" a="1"/>
  <c r="AG4114" i="13"/>
  <c r="AG4115" i="13" a="1"/>
  <c r="AG4115" i="13"/>
  <c r="AH4115" i="13" a="1"/>
  <c r="AH4115" i="13"/>
  <c r="AH4116" i="13" a="1"/>
  <c r="AH4116" i="13"/>
  <c r="AG4118" i="13" a="1"/>
  <c r="AG4118" i="13"/>
  <c r="AG4119" i="13" a="1"/>
  <c r="AG4119" i="13"/>
  <c r="AH4119" i="13" a="1"/>
  <c r="AH4119" i="13"/>
  <c r="AH4120" i="13" a="1"/>
  <c r="AH4120" i="13"/>
  <c r="AG4122" i="13" a="1"/>
  <c r="AG4122" i="13"/>
  <c r="AG4123" i="13" a="1"/>
  <c r="AG4123" i="13"/>
  <c r="AH4123" i="13" a="1"/>
  <c r="AH4123" i="13"/>
  <c r="AH4124" i="13" a="1"/>
  <c r="AH4124" i="13"/>
  <c r="AG4126" i="13" a="1"/>
  <c r="AG4126" i="13"/>
  <c r="AG4127" i="13" a="1"/>
  <c r="AG4127" i="13"/>
  <c r="AH4127" i="13" a="1"/>
  <c r="AH4127" i="13"/>
  <c r="AH4128" i="13" a="1"/>
  <c r="AH4128" i="13"/>
  <c r="AG4130" i="13" a="1"/>
  <c r="AG4130" i="13"/>
  <c r="AG4131" i="13" a="1"/>
  <c r="AG4131" i="13"/>
  <c r="AH4131" i="13" a="1"/>
  <c r="AH4131" i="13"/>
  <c r="AH4132" i="13" a="1"/>
  <c r="AH4132" i="13"/>
  <c r="AG4134" i="13" a="1"/>
  <c r="AG4134" i="13"/>
  <c r="AG4135" i="13" a="1"/>
  <c r="AG4135" i="13"/>
  <c r="AH4135" i="13" a="1"/>
  <c r="AH4135" i="13"/>
  <c r="AH4136" i="13" a="1"/>
  <c r="AH4136" i="13"/>
  <c r="AG4138" i="13" a="1"/>
  <c r="AG4138" i="13"/>
  <c r="AG4139" i="13" a="1"/>
  <c r="AG4139" i="13"/>
  <c r="AH4139" i="13" a="1"/>
  <c r="AH4139" i="13"/>
  <c r="AH4140" i="13" a="1"/>
  <c r="AH4140" i="13"/>
  <c r="AG4142" i="13" a="1"/>
  <c r="AG4142" i="13"/>
  <c r="AG4143" i="13" a="1"/>
  <c r="AG4143" i="13"/>
  <c r="AH4143" i="13" a="1"/>
  <c r="AH4143" i="13"/>
  <c r="AH4144" i="13" a="1"/>
  <c r="AH4144" i="13"/>
  <c r="AG4146" i="13" a="1"/>
  <c r="AG4146" i="13"/>
  <c r="AG4147" i="13" a="1"/>
  <c r="AG4147" i="13"/>
  <c r="AH4147" i="13" a="1"/>
  <c r="AH4147" i="13"/>
  <c r="AH4148" i="13" a="1"/>
  <c r="AH4148" i="13"/>
  <c r="AG4150" i="13" a="1"/>
  <c r="AG4150" i="13"/>
  <c r="AG4151" i="13" a="1"/>
  <c r="AG4151" i="13"/>
  <c r="AH4151" i="13" a="1"/>
  <c r="AH4151" i="13"/>
  <c r="AH4152" i="13" a="1"/>
  <c r="AH4152" i="13"/>
  <c r="AG4154" i="13" a="1"/>
  <c r="AG4154" i="13"/>
  <c r="AG4155" i="13" a="1"/>
  <c r="AG4155" i="13"/>
  <c r="AH4155" i="13" a="1"/>
  <c r="AH4155" i="13"/>
  <c r="AH4156" i="13" a="1"/>
  <c r="AH4156" i="13"/>
  <c r="AG4158" i="13" a="1"/>
  <c r="AG4158" i="13"/>
  <c r="AG4159" i="13" a="1"/>
  <c r="AG4159" i="13"/>
  <c r="AH4159" i="13" a="1"/>
  <c r="AH4159" i="13"/>
  <c r="AH4160" i="13" a="1"/>
  <c r="AH4160" i="13"/>
  <c r="AG4162" i="13" a="1"/>
  <c r="AG4162" i="13"/>
  <c r="AG4163" i="13" a="1"/>
  <c r="AG4163" i="13"/>
  <c r="AH4163" i="13" a="1"/>
  <c r="AH4163" i="13"/>
  <c r="AH4164" i="13" a="1"/>
  <c r="AH4164" i="13"/>
  <c r="AG4166" i="13" a="1"/>
  <c r="AG4166" i="13"/>
  <c r="AG4167" i="13" a="1"/>
  <c r="AG4167" i="13"/>
  <c r="AH4167" i="13" a="1"/>
  <c r="AH4167" i="13"/>
  <c r="AH4168" i="13" a="1"/>
  <c r="AH4168" i="13"/>
  <c r="T132" i="13"/>
  <c r="T403" i="13"/>
  <c r="S397" i="13"/>
  <c r="S132" i="13"/>
  <c r="AJ4170" i="13"/>
  <c r="AK4170" i="13"/>
  <c r="AM4170" i="13"/>
  <c r="AJ4171" i="13"/>
  <c r="AK4171" i="13"/>
  <c r="AM4171" i="13"/>
  <c r="AJ4172" i="13"/>
  <c r="AK4172" i="13"/>
  <c r="AM4172" i="13"/>
  <c r="AJ4173" i="13"/>
  <c r="AK4173" i="13"/>
  <c r="AM4173" i="13"/>
  <c r="AJ4174" i="13"/>
  <c r="AK4174" i="13"/>
  <c r="AM4174" i="13"/>
  <c r="AJ4175" i="13"/>
  <c r="AK4175" i="13"/>
  <c r="AM4175" i="13"/>
  <c r="AJ4176" i="13"/>
  <c r="AK4176" i="13"/>
  <c r="AM4176" i="13"/>
  <c r="AJ4177" i="13"/>
  <c r="AK4177" i="13"/>
  <c r="AM4177" i="13"/>
  <c r="AJ4178" i="13"/>
  <c r="AK4178" i="13"/>
  <c r="AM4178" i="13"/>
  <c r="AJ4179" i="13"/>
  <c r="AK4179" i="13"/>
  <c r="AM4179" i="13"/>
  <c r="AJ4180" i="13"/>
  <c r="AK4180" i="13"/>
  <c r="AM4180" i="13"/>
  <c r="AJ4181" i="13"/>
  <c r="AK4181" i="13"/>
  <c r="AM4181" i="13"/>
  <c r="AJ4182" i="13"/>
  <c r="AK4182" i="13"/>
  <c r="AM4182" i="13"/>
  <c r="AJ4183" i="13"/>
  <c r="AK4183" i="13"/>
  <c r="AM4183" i="13"/>
  <c r="AJ4184" i="13"/>
  <c r="AK4184" i="13"/>
  <c r="AM4184" i="13"/>
  <c r="AJ4185" i="13"/>
  <c r="AK4185" i="13"/>
  <c r="AM4185" i="13"/>
  <c r="AJ4186" i="13"/>
  <c r="AK4186" i="13"/>
  <c r="AM4186" i="13"/>
  <c r="AJ4187" i="13"/>
  <c r="AK4187" i="13"/>
  <c r="AM4187" i="13"/>
  <c r="AJ4188" i="13"/>
  <c r="AK4188" i="13"/>
  <c r="AM4188" i="13"/>
  <c r="AJ4189" i="13"/>
  <c r="AK4189" i="13"/>
  <c r="AM4189" i="13"/>
  <c r="AJ4190" i="13"/>
  <c r="AK4190" i="13"/>
  <c r="AM4190" i="13"/>
  <c r="AJ4191" i="13"/>
  <c r="AK4191" i="13"/>
  <c r="AM4191" i="13"/>
  <c r="AJ4192" i="13"/>
  <c r="AK4192" i="13"/>
  <c r="AM4192" i="13"/>
  <c r="AJ4193" i="13"/>
  <c r="AK4193" i="13"/>
  <c r="AM4193" i="13"/>
  <c r="AJ4194" i="13"/>
  <c r="AK4194" i="13"/>
  <c r="AM4194" i="13"/>
  <c r="AJ4195" i="13"/>
  <c r="AK4195" i="13"/>
  <c r="AM4195" i="13"/>
  <c r="AJ4196" i="13"/>
  <c r="AK4196" i="13"/>
  <c r="AM4196" i="13"/>
  <c r="AJ4197" i="13"/>
  <c r="AK4197" i="13"/>
  <c r="AM4197" i="13"/>
  <c r="AJ4198" i="13"/>
  <c r="AK4198" i="13"/>
  <c r="AM4198" i="13"/>
  <c r="AJ4199" i="13"/>
  <c r="AK4199" i="13"/>
  <c r="AM4199" i="13"/>
  <c r="AJ4200" i="13"/>
  <c r="AK4200" i="13"/>
  <c r="AM4200" i="13"/>
  <c r="AJ4201" i="13"/>
  <c r="AK4201" i="13"/>
  <c r="AM4201" i="13"/>
  <c r="AJ4202" i="13"/>
  <c r="AK4202" i="13"/>
  <c r="AM4202" i="13"/>
  <c r="AJ4203" i="13"/>
  <c r="AK4203" i="13"/>
  <c r="AM4203" i="13"/>
  <c r="AJ4204" i="13"/>
  <c r="AK4204" i="13"/>
  <c r="AM4204" i="13"/>
  <c r="AJ4205" i="13"/>
  <c r="AK4205" i="13"/>
  <c r="AM4205" i="13"/>
  <c r="AJ4206" i="13"/>
  <c r="AK4206" i="13"/>
  <c r="AM4206" i="13"/>
  <c r="AJ4207" i="13"/>
  <c r="AK4207" i="13"/>
  <c r="AM4207" i="13"/>
  <c r="AJ4208" i="13"/>
  <c r="AK4208" i="13"/>
  <c r="AM4208" i="13"/>
  <c r="AJ4209" i="13"/>
  <c r="AK4209" i="13"/>
  <c r="AM4209" i="13"/>
  <c r="AJ4210" i="13"/>
  <c r="AK4210" i="13"/>
  <c r="AM4210" i="13"/>
  <c r="AJ4211" i="13"/>
  <c r="AK4211" i="13"/>
  <c r="AM4211" i="13"/>
  <c r="AJ4212" i="13"/>
  <c r="AK4212" i="13"/>
  <c r="AM4212" i="13"/>
  <c r="AJ4213" i="13"/>
  <c r="AK4213" i="13"/>
  <c r="AM4213" i="13"/>
  <c r="AJ4214" i="13"/>
  <c r="AK4214" i="13"/>
  <c r="AM4214" i="13"/>
  <c r="AJ4215" i="13"/>
  <c r="AK4215" i="13"/>
  <c r="AM4215" i="13"/>
  <c r="AJ4216" i="13"/>
  <c r="AK4216" i="13"/>
  <c r="AM4216" i="13"/>
  <c r="AJ4217" i="13"/>
  <c r="AK4217" i="13"/>
  <c r="AM4217" i="13"/>
  <c r="AJ4218" i="13"/>
  <c r="AK4218" i="13"/>
  <c r="AM4218" i="13"/>
  <c r="AJ4219" i="13"/>
  <c r="AK4219" i="13"/>
  <c r="AM4219" i="13"/>
  <c r="AJ4220" i="13"/>
  <c r="AK4220" i="13"/>
  <c r="AM4220" i="13"/>
  <c r="AJ4221" i="13"/>
  <c r="AK4221" i="13"/>
  <c r="AM4221" i="13"/>
  <c r="AJ4222" i="13"/>
  <c r="AK4222" i="13"/>
  <c r="AM4222" i="13"/>
  <c r="AJ4223" i="13"/>
  <c r="AK4223" i="13"/>
  <c r="AM4223" i="13"/>
  <c r="AJ4224" i="13"/>
  <c r="AK4224" i="13"/>
  <c r="AM4224" i="13"/>
  <c r="AJ4225" i="13"/>
  <c r="AK4225" i="13"/>
  <c r="AM4225" i="13"/>
  <c r="AJ4226" i="13"/>
  <c r="AK4226" i="13"/>
  <c r="AM4226" i="13"/>
  <c r="AJ4227" i="13"/>
  <c r="AK4227" i="13"/>
  <c r="AM4227" i="13"/>
  <c r="AJ4228" i="13"/>
  <c r="AK4228" i="13"/>
  <c r="AM4228" i="13"/>
  <c r="AJ4229" i="13"/>
  <c r="AK4229" i="13"/>
  <c r="AM4229" i="13"/>
  <c r="AJ4230" i="13"/>
  <c r="AK4230" i="13"/>
  <c r="AM4230" i="13"/>
  <c r="AJ4231" i="13"/>
  <c r="AK4231" i="13"/>
  <c r="AM4231" i="13"/>
  <c r="AJ4232" i="13"/>
  <c r="AK4232" i="13"/>
  <c r="AM4232" i="13"/>
  <c r="AJ4233" i="13"/>
  <c r="AK4233" i="13"/>
  <c r="AM4233" i="13"/>
  <c r="AJ4234" i="13"/>
  <c r="AK4234" i="13"/>
  <c r="AM4234" i="13"/>
  <c r="AJ4235" i="13"/>
  <c r="AK4235" i="13"/>
  <c r="AM4235" i="13"/>
  <c r="AJ4236" i="13"/>
  <c r="AK4236" i="13"/>
  <c r="AM4236" i="13"/>
  <c r="AJ4237" i="13"/>
  <c r="AK4237" i="13"/>
  <c r="AM4237" i="13"/>
  <c r="AJ4238" i="13"/>
  <c r="AK4238" i="13"/>
  <c r="AM4238" i="13"/>
  <c r="AJ4239" i="13"/>
  <c r="AK4239" i="13"/>
  <c r="AM4239" i="13"/>
  <c r="AJ4240" i="13"/>
  <c r="AK4240" i="13"/>
  <c r="AM4240" i="13"/>
  <c r="AJ4241" i="13"/>
  <c r="AK4241" i="13"/>
  <c r="AM4241" i="13"/>
  <c r="AJ4242" i="13"/>
  <c r="AK4242" i="13"/>
  <c r="AM4242" i="13"/>
  <c r="AJ4243" i="13"/>
  <c r="AK4243" i="13"/>
  <c r="AM4243" i="13"/>
  <c r="AJ4244" i="13"/>
  <c r="AK4244" i="13"/>
  <c r="AM4244" i="13"/>
  <c r="AJ4245" i="13"/>
  <c r="AK4245" i="13"/>
  <c r="AM4245" i="13"/>
  <c r="AJ4246" i="13"/>
  <c r="AK4246" i="13"/>
  <c r="AM4246" i="13"/>
  <c r="AJ4247" i="13"/>
  <c r="AK4247" i="13"/>
  <c r="AM4247" i="13"/>
  <c r="AJ4248" i="13"/>
  <c r="AK4248" i="13"/>
  <c r="AM4248" i="13"/>
  <c r="AJ4249" i="13"/>
  <c r="AK4249" i="13"/>
  <c r="AM4249" i="13"/>
  <c r="AJ4250" i="13"/>
  <c r="AK4250" i="13"/>
  <c r="AM4250" i="13"/>
  <c r="AJ4251" i="13"/>
  <c r="AK4251" i="13"/>
  <c r="AM4251" i="13"/>
  <c r="AJ4252" i="13"/>
  <c r="AK4252" i="13"/>
  <c r="AM4252" i="13"/>
  <c r="AJ4253" i="13"/>
  <c r="AK4253" i="13"/>
  <c r="AM4253" i="13"/>
  <c r="AJ4254" i="13"/>
  <c r="AK4254" i="13"/>
  <c r="AM4254" i="13"/>
  <c r="AJ4255" i="13"/>
  <c r="AK4255" i="13"/>
  <c r="AM4255" i="13"/>
  <c r="AJ4256" i="13"/>
  <c r="AK4256" i="13"/>
  <c r="AM4256" i="13"/>
  <c r="AJ4257" i="13"/>
  <c r="AK4257" i="13"/>
  <c r="AM4257" i="13"/>
  <c r="AJ4258" i="13"/>
  <c r="AK4258" i="13"/>
  <c r="AM4258" i="13"/>
  <c r="AJ4259" i="13"/>
  <c r="AK4259" i="13"/>
  <c r="AM4259" i="13"/>
  <c r="AJ4260" i="13"/>
  <c r="AK4260" i="13"/>
  <c r="AM4260" i="13"/>
  <c r="AJ4261" i="13"/>
  <c r="AK4261" i="13"/>
  <c r="AM4261" i="13"/>
  <c r="AJ4262" i="13"/>
  <c r="AK4262" i="13"/>
  <c r="AM4262" i="13"/>
  <c r="AJ4263" i="13"/>
  <c r="AK4263" i="13"/>
  <c r="AM4263" i="13"/>
  <c r="AJ4264" i="13"/>
  <c r="AK4264" i="13"/>
  <c r="AM4264" i="13"/>
  <c r="AJ4265" i="13"/>
  <c r="AK4265" i="13"/>
  <c r="AM4265" i="13"/>
  <c r="AJ4266" i="13"/>
  <c r="AK4266" i="13"/>
  <c r="AM4266" i="13"/>
  <c r="AJ4267" i="13"/>
  <c r="AK4267" i="13"/>
  <c r="AM4267" i="13"/>
  <c r="AJ4268" i="13"/>
  <c r="AK4268" i="13"/>
  <c r="AM4268" i="13"/>
  <c r="AJ4269" i="13"/>
  <c r="AK4269" i="13"/>
  <c r="AM4269" i="13"/>
  <c r="AJ4270" i="13"/>
  <c r="AK4270" i="13"/>
  <c r="AM4270" i="13"/>
  <c r="AJ4271" i="13"/>
  <c r="AK4271" i="13"/>
  <c r="AM4271" i="13"/>
  <c r="AJ4272" i="13"/>
  <c r="AK4272" i="13"/>
  <c r="AM4272" i="13"/>
  <c r="AJ4273" i="13"/>
  <c r="AK4273" i="13"/>
  <c r="AM4273" i="13"/>
  <c r="AJ4274" i="13"/>
  <c r="AK4274" i="13"/>
  <c r="AM4274" i="13"/>
  <c r="AJ4275" i="13"/>
  <c r="AK4275" i="13"/>
  <c r="AM4275" i="13"/>
  <c r="AJ4276" i="13"/>
  <c r="AK4276" i="13"/>
  <c r="AM4276" i="13"/>
  <c r="AJ4277" i="13"/>
  <c r="AK4277" i="13"/>
  <c r="AM4277" i="13"/>
  <c r="AJ4278" i="13"/>
  <c r="AK4278" i="13"/>
  <c r="AM4278" i="13"/>
  <c r="AJ4279" i="13"/>
  <c r="AK4279" i="13"/>
  <c r="AM4279" i="13"/>
  <c r="AJ4280" i="13"/>
  <c r="AK4280" i="13"/>
  <c r="AM4280" i="13"/>
  <c r="AJ4281" i="13"/>
  <c r="AK4281" i="13"/>
  <c r="AM4281" i="13"/>
  <c r="AJ4282" i="13"/>
  <c r="AK4282" i="13"/>
  <c r="AM4282" i="13"/>
  <c r="AJ4283" i="13"/>
  <c r="AK4283" i="13"/>
  <c r="AM4283" i="13"/>
  <c r="AJ4284" i="13"/>
  <c r="AK4284" i="13"/>
  <c r="AM4284" i="13"/>
  <c r="AJ4285" i="13"/>
  <c r="AK4285" i="13"/>
  <c r="AM4285" i="13"/>
  <c r="AJ4286" i="13"/>
  <c r="AK4286" i="13"/>
  <c r="AM4286" i="13"/>
  <c r="AJ4287" i="13"/>
  <c r="AK4287" i="13"/>
  <c r="AM4287" i="13"/>
  <c r="AJ4288" i="13"/>
  <c r="AK4288" i="13"/>
  <c r="AM4288" i="13"/>
  <c r="AJ4289" i="13"/>
  <c r="AK4289" i="13"/>
  <c r="AM4289" i="13"/>
  <c r="AJ4290" i="13"/>
  <c r="AK4290" i="13"/>
  <c r="AM4290" i="13"/>
  <c r="AJ4291" i="13"/>
  <c r="AK4291" i="13"/>
  <c r="AM4291" i="13"/>
  <c r="AJ4292" i="13"/>
  <c r="AK4292" i="13"/>
  <c r="AM4292" i="13"/>
  <c r="AJ4293" i="13"/>
  <c r="AK4293" i="13"/>
  <c r="AM4293" i="13"/>
  <c r="AJ4294" i="13"/>
  <c r="AK4294" i="13"/>
  <c r="AM4294" i="13"/>
  <c r="AJ4295" i="13"/>
  <c r="AK4295" i="13"/>
  <c r="AM4295" i="13"/>
  <c r="AJ4296" i="13"/>
  <c r="AK4296" i="13"/>
  <c r="AM4296" i="13"/>
  <c r="AJ4297" i="13"/>
  <c r="AK4297" i="13"/>
  <c r="AM4297" i="13"/>
  <c r="AJ4298" i="13"/>
  <c r="AK4298" i="13"/>
  <c r="AM4298" i="13"/>
  <c r="AJ4299" i="13"/>
  <c r="AK4299" i="13"/>
  <c r="AM4299" i="13"/>
  <c r="AJ4300" i="13"/>
  <c r="AK4300" i="13"/>
  <c r="AM4300" i="13"/>
  <c r="AJ4301" i="13"/>
  <c r="AK4301" i="13"/>
  <c r="AM4301" i="13"/>
  <c r="AJ4302" i="13"/>
  <c r="AK4302" i="13"/>
  <c r="AM4302" i="13"/>
  <c r="AJ4303" i="13"/>
  <c r="AK4303" i="13"/>
  <c r="AM4303" i="13"/>
  <c r="AJ4304" i="13"/>
  <c r="AK4304" i="13"/>
  <c r="AM4304" i="13"/>
  <c r="AJ4305" i="13"/>
  <c r="AK4305" i="13"/>
  <c r="AM4305" i="13"/>
  <c r="AJ4306" i="13"/>
  <c r="AK4306" i="13"/>
  <c r="AM4306" i="13"/>
  <c r="AJ4307" i="13"/>
  <c r="AK4307" i="13"/>
  <c r="AM4307" i="13"/>
  <c r="AJ4308" i="13"/>
  <c r="AK4308" i="13"/>
  <c r="AM4308" i="13"/>
  <c r="AJ4309" i="13"/>
  <c r="AK4309" i="13"/>
  <c r="AM4309" i="13"/>
  <c r="AJ4310" i="13"/>
  <c r="AK4310" i="13"/>
  <c r="AM4310" i="13"/>
  <c r="AJ4311" i="13"/>
  <c r="AK4311" i="13"/>
  <c r="AM4311" i="13"/>
  <c r="AJ4312" i="13"/>
  <c r="AK4312" i="13"/>
  <c r="AM4312" i="13"/>
  <c r="AJ4313" i="13"/>
  <c r="AK4313" i="13"/>
  <c r="AM4313" i="13"/>
  <c r="AJ4314" i="13"/>
  <c r="AK4314" i="13"/>
  <c r="AM4314" i="13"/>
  <c r="AJ4315" i="13"/>
  <c r="AK4315" i="13"/>
  <c r="AM4315" i="13"/>
  <c r="AJ4316" i="13"/>
  <c r="AK4316" i="13"/>
  <c r="AM4316" i="13"/>
  <c r="AJ4317" i="13"/>
  <c r="AK4317" i="13"/>
  <c r="AM4317" i="13"/>
  <c r="AJ4318" i="13"/>
  <c r="AK4318" i="13"/>
  <c r="AM4318" i="13"/>
  <c r="AJ4319" i="13"/>
  <c r="AK4319" i="13"/>
  <c r="AM4319" i="13"/>
  <c r="AJ4320" i="13"/>
  <c r="AK4320" i="13"/>
  <c r="AM4320" i="13"/>
  <c r="AJ4321" i="13"/>
  <c r="AK4321" i="13"/>
  <c r="AM4321" i="13"/>
  <c r="AJ4322" i="13"/>
  <c r="AK4322" i="13"/>
  <c r="AM4322" i="13"/>
  <c r="AJ4323" i="13"/>
  <c r="AK4323" i="13"/>
  <c r="AM4323" i="13"/>
  <c r="AJ4324" i="13"/>
  <c r="AK4324" i="13"/>
  <c r="AM4324" i="13"/>
  <c r="AJ4325" i="13"/>
  <c r="AK4325" i="13"/>
  <c r="AM4325" i="13"/>
  <c r="AJ4326" i="13"/>
  <c r="AK4326" i="13"/>
  <c r="AM4326" i="13"/>
  <c r="AJ4327" i="13"/>
  <c r="AK4327" i="13"/>
  <c r="AM4327" i="13"/>
  <c r="AJ4328" i="13"/>
  <c r="AK4328" i="13"/>
  <c r="AM4328" i="13"/>
  <c r="AJ4329" i="13"/>
  <c r="AK4329" i="13"/>
  <c r="AM4329" i="13"/>
  <c r="AJ4330" i="13"/>
  <c r="AK4330" i="13"/>
  <c r="AM4330" i="13"/>
  <c r="AJ4331" i="13"/>
  <c r="AK4331" i="13"/>
  <c r="AM4331" i="13"/>
  <c r="AJ4332" i="13"/>
  <c r="AK4332" i="13"/>
  <c r="AM4332" i="13"/>
  <c r="AJ4333" i="13"/>
  <c r="AK4333" i="13"/>
  <c r="AM4333" i="13"/>
  <c r="AJ4334" i="13"/>
  <c r="AK4334" i="13"/>
  <c r="AM4334" i="13"/>
  <c r="AJ4335" i="13"/>
  <c r="AK4335" i="13"/>
  <c r="AM4335" i="13"/>
  <c r="AJ4336" i="13"/>
  <c r="AK4336" i="13"/>
  <c r="AM4336" i="13"/>
  <c r="AJ4337" i="13"/>
  <c r="AK4337" i="13"/>
  <c r="AM4337" i="13"/>
  <c r="AJ4338" i="13"/>
  <c r="AK4338" i="13"/>
  <c r="AM4338" i="13"/>
  <c r="AJ4339" i="13"/>
  <c r="AK4339" i="13"/>
  <c r="AM4339" i="13"/>
  <c r="AJ4340" i="13"/>
  <c r="AK4340" i="13"/>
  <c r="AM4340" i="13"/>
  <c r="AJ4341" i="13"/>
  <c r="AK4341" i="13"/>
  <c r="AM4341" i="13"/>
  <c r="AJ4342" i="13"/>
  <c r="AK4342" i="13"/>
  <c r="AM4342" i="13"/>
  <c r="AJ4343" i="13"/>
  <c r="AK4343" i="13"/>
  <c r="AM4343" i="13"/>
  <c r="AJ4344" i="13"/>
  <c r="AK4344" i="13"/>
  <c r="AM4344" i="13"/>
  <c r="AJ4345" i="13"/>
  <c r="AK4345" i="13"/>
  <c r="AM4345" i="13"/>
  <c r="AJ4346" i="13"/>
  <c r="AK4346" i="13"/>
  <c r="AM4346" i="13"/>
  <c r="AJ4347" i="13"/>
  <c r="AK4347" i="13"/>
  <c r="AM4347" i="13"/>
  <c r="AJ4348" i="13"/>
  <c r="AK4348" i="13"/>
  <c r="AM4348" i="13"/>
  <c r="AJ4349" i="13"/>
  <c r="AK4349" i="13"/>
  <c r="AM4349" i="13"/>
  <c r="AJ4350" i="13"/>
  <c r="AK4350" i="13"/>
  <c r="AM4350" i="13"/>
  <c r="AJ4351" i="13"/>
  <c r="AK4351" i="13"/>
  <c r="AM4351" i="13"/>
  <c r="AJ4352" i="13"/>
  <c r="AK4352" i="13"/>
  <c r="AM4352" i="13"/>
  <c r="AJ4353" i="13"/>
  <c r="AK4353" i="13"/>
  <c r="AM4353" i="13"/>
  <c r="AJ4354" i="13"/>
  <c r="AK4354" i="13"/>
  <c r="AM4354" i="13"/>
  <c r="AJ4355" i="13"/>
  <c r="AK4355" i="13"/>
  <c r="AM4355" i="13"/>
  <c r="AJ4356" i="13"/>
  <c r="AK4356" i="13"/>
  <c r="AM4356" i="13"/>
  <c r="AJ4357" i="13"/>
  <c r="AK4357" i="13"/>
  <c r="AM4357" i="13"/>
  <c r="AJ4358" i="13"/>
  <c r="AK4358" i="13"/>
  <c r="AM4358" i="13"/>
  <c r="AJ4359" i="13"/>
  <c r="AK4359" i="13"/>
  <c r="AM4359" i="13"/>
  <c r="AJ4360" i="13"/>
  <c r="AK4360" i="13"/>
  <c r="AM4360" i="13"/>
  <c r="AJ4361" i="13"/>
  <c r="AK4361" i="13"/>
  <c r="AM4361" i="13"/>
  <c r="AJ4362" i="13"/>
  <c r="AK4362" i="13"/>
  <c r="AM4362" i="13"/>
  <c r="AJ4363" i="13"/>
  <c r="AK4363" i="13"/>
  <c r="AM4363" i="13"/>
  <c r="AJ4364" i="13"/>
  <c r="AK4364" i="13"/>
  <c r="AM4364" i="13"/>
  <c r="AJ4365" i="13"/>
  <c r="AK4365" i="13"/>
  <c r="AM4365" i="13"/>
  <c r="AJ4366" i="13"/>
  <c r="AK4366" i="13"/>
  <c r="AM4366" i="13"/>
  <c r="AJ4367" i="13"/>
  <c r="AK4367" i="13"/>
  <c r="AM4367" i="13"/>
  <c r="AJ4368" i="13"/>
  <c r="AK4368" i="13"/>
  <c r="AM4368" i="13"/>
  <c r="AJ4369" i="13"/>
  <c r="AK4369" i="13"/>
  <c r="AM4369" i="13"/>
  <c r="AJ4370" i="13"/>
  <c r="AK4370" i="13"/>
  <c r="AM4370" i="13"/>
  <c r="AJ4371" i="13"/>
  <c r="AK4371" i="13"/>
  <c r="AM4371" i="13"/>
  <c r="AJ4372" i="13"/>
  <c r="AK4372" i="13"/>
  <c r="AM4372" i="13"/>
  <c r="AJ4373" i="13"/>
  <c r="AK4373" i="13"/>
  <c r="AM4373" i="13"/>
  <c r="AJ4374" i="13"/>
  <c r="AK4374" i="13"/>
  <c r="AM4374" i="13"/>
  <c r="AJ4375" i="13"/>
  <c r="AK4375" i="13"/>
  <c r="AM4375" i="13"/>
  <c r="AJ4376" i="13"/>
  <c r="AK4376" i="13"/>
  <c r="AM4376" i="13"/>
  <c r="AJ4377" i="13"/>
  <c r="AK4377" i="13"/>
  <c r="AM4377" i="13"/>
  <c r="AJ4378" i="13"/>
  <c r="AK4378" i="13"/>
  <c r="AM4378" i="13"/>
  <c r="AJ4379" i="13"/>
  <c r="AK4379" i="13"/>
  <c r="AM4379" i="13"/>
  <c r="AJ4380" i="13"/>
  <c r="AK4380" i="13"/>
  <c r="AM4380" i="13"/>
  <c r="AJ4381" i="13"/>
  <c r="AK4381" i="13"/>
  <c r="AM4381" i="13"/>
  <c r="AJ4382" i="13"/>
  <c r="AK4382" i="13"/>
  <c r="AM4382" i="13"/>
  <c r="AJ4383" i="13"/>
  <c r="AK4383" i="13"/>
  <c r="AM4383" i="13"/>
  <c r="AJ4384" i="13"/>
  <c r="AK4384" i="13"/>
  <c r="AM4384" i="13"/>
  <c r="AJ4385" i="13"/>
  <c r="AK4385" i="13"/>
  <c r="AM4385" i="13"/>
  <c r="AJ4386" i="13"/>
  <c r="AK4386" i="13"/>
  <c r="AM4386" i="13"/>
  <c r="AJ4387" i="13"/>
  <c r="AK4387" i="13"/>
  <c r="AM4387" i="13"/>
  <c r="AJ4388" i="13"/>
  <c r="AK4388" i="13"/>
  <c r="AM4388" i="13"/>
  <c r="AJ4389" i="13"/>
  <c r="AK4389" i="13"/>
  <c r="AM4389" i="13"/>
  <c r="AJ4390" i="13"/>
  <c r="AK4390" i="13"/>
  <c r="AM4390" i="13"/>
  <c r="AJ4391" i="13"/>
  <c r="AK4391" i="13"/>
  <c r="AM4391" i="13"/>
  <c r="AJ4392" i="13"/>
  <c r="AK4392" i="13"/>
  <c r="AM4392" i="13"/>
  <c r="AJ4393" i="13"/>
  <c r="AK4393" i="13"/>
  <c r="AM4393" i="13"/>
  <c r="AJ4394" i="13"/>
  <c r="AK4394" i="13"/>
  <c r="AM4394" i="13"/>
  <c r="AJ4395" i="13"/>
  <c r="AK4395" i="13"/>
  <c r="AM4395" i="13"/>
  <c r="AJ4396" i="13"/>
  <c r="AK4396" i="13"/>
  <c r="AM4396" i="13"/>
  <c r="AJ4397" i="13"/>
  <c r="AK4397" i="13"/>
  <c r="AM4397" i="13"/>
  <c r="AJ4398" i="13"/>
  <c r="AK4398" i="13"/>
  <c r="AM4398" i="13"/>
  <c r="AJ4399" i="13"/>
  <c r="AK4399" i="13"/>
  <c r="AM4399" i="13"/>
  <c r="AJ4400" i="13"/>
  <c r="AK4400" i="13"/>
  <c r="AM4400" i="13"/>
  <c r="AJ4401" i="13"/>
  <c r="AK4401" i="13"/>
  <c r="AM4401" i="13"/>
  <c r="AJ4402" i="13"/>
  <c r="AK4402" i="13"/>
  <c r="AM4402" i="13"/>
  <c r="AJ4403" i="13"/>
  <c r="AK4403" i="13"/>
  <c r="AM4403" i="13"/>
  <c r="AJ4404" i="13"/>
  <c r="AK4404" i="13"/>
  <c r="AM4404" i="13"/>
  <c r="AJ4405" i="13"/>
  <c r="AK4405" i="13"/>
  <c r="AM4405" i="13"/>
  <c r="AJ4406" i="13"/>
  <c r="AK4406" i="13"/>
  <c r="AM4406" i="13"/>
  <c r="AJ4407" i="13"/>
  <c r="AK4407" i="13"/>
  <c r="AM4407" i="13"/>
  <c r="S4074" i="13"/>
  <c r="T4074" i="13"/>
  <c r="T4002" i="13"/>
  <c r="S4002" i="13"/>
  <c r="T4069" i="13"/>
  <c r="S4069" i="13"/>
  <c r="T3992" i="13"/>
  <c r="S3992" i="13"/>
  <c r="T3660" i="13"/>
  <c r="S3660" i="13"/>
  <c r="T3636" i="13"/>
  <c r="S3636" i="13"/>
  <c r="T3223" i="13"/>
  <c r="S3223" i="13"/>
  <c r="T4008" i="13"/>
  <c r="S4008" i="13"/>
  <c r="S4007" i="13"/>
  <c r="T4007" i="13"/>
  <c r="S4070" i="13"/>
  <c r="T4070" i="13"/>
  <c r="T4009" i="13"/>
  <c r="S4009" i="13"/>
  <c r="T3648" i="13"/>
  <c r="S3648" i="13"/>
  <c r="S1876" i="13"/>
  <c r="T1876" i="13"/>
  <c r="S402" i="13"/>
  <c r="T402" i="13"/>
  <c r="S1875" i="13"/>
  <c r="T1875" i="13"/>
  <c r="T1863" i="13"/>
  <c r="S1863" i="13"/>
  <c r="T240" i="13"/>
  <c r="S240" i="13"/>
  <c r="S3790" i="13"/>
  <c r="T3790" i="13"/>
  <c r="T3659" i="13"/>
  <c r="S3659" i="13"/>
  <c r="S3647" i="13"/>
  <c r="T3647" i="13"/>
  <c r="S3637" i="13"/>
  <c r="T3637" i="13"/>
  <c r="S3634" i="13"/>
  <c r="T3634" i="13"/>
  <c r="S3445" i="13"/>
  <c r="T3445" i="13"/>
  <c r="T1843" i="13"/>
  <c r="S1843" i="13"/>
  <c r="T811" i="13"/>
  <c r="S811" i="13"/>
  <c r="S3687" i="13"/>
  <c r="T3687" i="13"/>
  <c r="T3198" i="13"/>
  <c r="S3198" i="13"/>
  <c r="T1873" i="13"/>
  <c r="S1873" i="13"/>
  <c r="T1869" i="13"/>
  <c r="S1869" i="13"/>
  <c r="S395" i="13"/>
  <c r="T395" i="13"/>
  <c r="S1864" i="13"/>
  <c r="T1864" i="13"/>
  <c r="S1845" i="13"/>
  <c r="T1845" i="13"/>
  <c r="S131" i="13"/>
  <c r="T131" i="13"/>
  <c r="T1870" i="13"/>
  <c r="S1870" i="13"/>
  <c r="T1862" i="13"/>
  <c r="S1862" i="13"/>
  <c r="T1851" i="13"/>
  <c r="S1851" i="13"/>
  <c r="S403" i="13"/>
  <c r="T396" i="13"/>
  <c r="S396" i="13"/>
  <c r="T236" i="13"/>
  <c r="S236" i="13"/>
  <c r="S394" i="13"/>
  <c r="T394" i="13"/>
  <c r="T397" i="13"/>
  <c r="J2" i="21"/>
  <c r="K2" i="21"/>
  <c r="J3" i="21"/>
  <c r="K3" i="21"/>
  <c r="AE3" i="13"/>
  <c r="L2" i="21"/>
  <c r="M2" i="21"/>
  <c r="AE4" i="13"/>
  <c r="L3" i="21"/>
  <c r="M3" i="21"/>
  <c r="O2" i="21"/>
  <c r="N2" i="21"/>
  <c r="J4" i="21"/>
  <c r="K4" i="21"/>
  <c r="O3" i="21"/>
  <c r="N3" i="21"/>
  <c r="P2" i="21"/>
  <c r="AE5" i="13"/>
  <c r="L4" i="21"/>
  <c r="M4" i="21"/>
  <c r="P3" i="21"/>
  <c r="J5" i="21"/>
  <c r="K5" i="21"/>
  <c r="O4" i="21"/>
  <c r="N4" i="21"/>
  <c r="AE6" i="13"/>
  <c r="L5" i="21"/>
  <c r="M5" i="21"/>
  <c r="P4" i="21"/>
  <c r="J6" i="21"/>
  <c r="K6" i="21"/>
  <c r="O5" i="21"/>
  <c r="N5" i="21"/>
  <c r="AE7" i="13"/>
  <c r="M6" i="21"/>
  <c r="L6" i="21"/>
  <c r="P5" i="21"/>
  <c r="O6" i="21"/>
  <c r="N6" i="21"/>
  <c r="J7" i="21"/>
  <c r="K7" i="21"/>
  <c r="AE8" i="13"/>
  <c r="L7" i="21"/>
  <c r="M7" i="21"/>
  <c r="P6" i="21"/>
  <c r="J8" i="21"/>
  <c r="K8" i="21"/>
  <c r="N7" i="21"/>
  <c r="O7" i="21"/>
  <c r="AE9" i="13"/>
  <c r="L8" i="21"/>
  <c r="M8" i="21"/>
  <c r="P7" i="21"/>
  <c r="J9" i="21"/>
  <c r="K9" i="21"/>
  <c r="O8" i="21"/>
  <c r="N8" i="21"/>
  <c r="P8" i="21"/>
  <c r="AE10" i="13"/>
  <c r="L9" i="21"/>
  <c r="M9" i="21"/>
  <c r="N9" i="21"/>
  <c r="O9" i="21"/>
  <c r="J10" i="21"/>
  <c r="K10" i="21"/>
  <c r="AE11" i="13"/>
  <c r="L10" i="21"/>
  <c r="M10" i="21"/>
  <c r="P9" i="21"/>
  <c r="O10" i="21"/>
  <c r="N10" i="21"/>
  <c r="J11" i="21"/>
  <c r="K11" i="21"/>
  <c r="AE12" i="13"/>
  <c r="L11" i="21"/>
  <c r="M11" i="21"/>
  <c r="P10" i="21"/>
  <c r="O11" i="21"/>
  <c r="N11" i="21"/>
  <c r="P11" i="21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E201" i="13"/>
  <c r="AE202" i="13"/>
  <c r="AE203" i="13"/>
  <c r="AE204" i="13"/>
  <c r="AE205" i="13"/>
  <c r="AE206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J252" i="21"/>
  <c r="K252" i="21"/>
  <c r="I252" i="21"/>
  <c r="O252" i="21"/>
  <c r="AE253" i="13"/>
  <c r="AE251" i="13"/>
  <c r="J253" i="21"/>
  <c r="K253" i="21"/>
  <c r="N252" i="21"/>
  <c r="L252" i="21"/>
  <c r="M252" i="21"/>
  <c r="I253" i="21"/>
  <c r="M253" i="21"/>
  <c r="AE254" i="13"/>
  <c r="AE252" i="13"/>
  <c r="P252" i="21"/>
  <c r="L253" i="21"/>
  <c r="P253" i="21"/>
  <c r="N253" i="21"/>
  <c r="O253" i="21"/>
  <c r="AE255" i="13"/>
  <c r="I254" i="21"/>
  <c r="N254" i="21"/>
  <c r="J254" i="21"/>
  <c r="K254" i="21"/>
  <c r="O254" i="21"/>
  <c r="L254" i="21"/>
  <c r="M254" i="21"/>
  <c r="J255" i="21"/>
  <c r="K255" i="21"/>
  <c r="I255" i="21"/>
  <c r="L255" i="21"/>
  <c r="AE256" i="13"/>
  <c r="P254" i="21"/>
  <c r="I256" i="21"/>
  <c r="N256" i="21"/>
  <c r="J256" i="21"/>
  <c r="K256" i="21"/>
  <c r="M255" i="21"/>
  <c r="P255" i="21"/>
  <c r="AE257" i="13"/>
  <c r="N255" i="21"/>
  <c r="O255" i="21"/>
  <c r="L256" i="21"/>
  <c r="M256" i="21"/>
  <c r="O256" i="21"/>
  <c r="AE258" i="13"/>
  <c r="J257" i="21"/>
  <c r="K257" i="21"/>
  <c r="I257" i="21"/>
  <c r="O257" i="21"/>
  <c r="J258" i="21"/>
  <c r="K258" i="21"/>
  <c r="AE259" i="13"/>
  <c r="I258" i="21"/>
  <c r="L258" i="21"/>
  <c r="L257" i="21"/>
  <c r="P256" i="21"/>
  <c r="N257" i="21"/>
  <c r="M257" i="21"/>
  <c r="N258" i="21"/>
  <c r="M258" i="21"/>
  <c r="P258" i="21"/>
  <c r="O258" i="21"/>
  <c r="AE260" i="13"/>
  <c r="J259" i="21"/>
  <c r="K259" i="21"/>
  <c r="I259" i="21"/>
  <c r="O259" i="21"/>
  <c r="P257" i="21"/>
  <c r="M259" i="21"/>
  <c r="L259" i="21"/>
  <c r="N259" i="21"/>
  <c r="AE261" i="13"/>
  <c r="I260" i="21"/>
  <c r="N260" i="21"/>
  <c r="J260" i="21"/>
  <c r="K260" i="21"/>
  <c r="L260" i="21"/>
  <c r="M260" i="21"/>
  <c r="P260" i="21"/>
  <c r="O260" i="21"/>
  <c r="P259" i="21"/>
  <c r="AE262" i="13"/>
  <c r="J261" i="21"/>
  <c r="K261" i="21"/>
  <c r="I261" i="21"/>
  <c r="M261" i="21"/>
  <c r="J262" i="21"/>
  <c r="K262" i="21"/>
  <c r="AE263" i="13"/>
  <c r="I262" i="21"/>
  <c r="L262" i="21"/>
  <c r="N261" i="21"/>
  <c r="L261" i="21"/>
  <c r="P261" i="21"/>
  <c r="O261" i="21"/>
  <c r="I263" i="21"/>
  <c r="O262" i="21"/>
  <c r="AE264" i="13"/>
  <c r="M262" i="21"/>
  <c r="P262" i="21"/>
  <c r="N262" i="21"/>
  <c r="J263" i="21"/>
  <c r="K263" i="21"/>
  <c r="I264" i="21"/>
  <c r="AE265" i="13"/>
  <c r="J264" i="21"/>
  <c r="K264" i="21"/>
  <c r="M263" i="21"/>
  <c r="O263" i="21"/>
  <c r="N263" i="21"/>
  <c r="L263" i="21"/>
  <c r="P263" i="21"/>
  <c r="O264" i="21"/>
  <c r="M264" i="21"/>
  <c r="L264" i="21"/>
  <c r="N264" i="21"/>
  <c r="I265" i="21"/>
  <c r="J265" i="21"/>
  <c r="K265" i="21"/>
  <c r="AE266" i="13"/>
  <c r="P264" i="21"/>
  <c r="M265" i="21"/>
  <c r="O265" i="21"/>
  <c r="N265" i="21"/>
  <c r="L265" i="21"/>
  <c r="I266" i="21"/>
  <c r="AE267" i="13"/>
  <c r="J266" i="21"/>
  <c r="K266" i="21"/>
  <c r="P265" i="21"/>
  <c r="O266" i="21"/>
  <c r="M266" i="21"/>
  <c r="N266" i="21"/>
  <c r="L266" i="21"/>
  <c r="I267" i="21"/>
  <c r="J267" i="21"/>
  <c r="K267" i="21"/>
  <c r="AE268" i="13"/>
  <c r="P266" i="21"/>
  <c r="M267" i="21"/>
  <c r="O267" i="21"/>
  <c r="N267" i="21"/>
  <c r="L267" i="21"/>
  <c r="I268" i="21"/>
  <c r="J268" i="21"/>
  <c r="K268" i="21"/>
  <c r="AE269" i="13"/>
  <c r="P267" i="21"/>
  <c r="O268" i="21"/>
  <c r="M268" i="21"/>
  <c r="L268" i="21"/>
  <c r="N268" i="21"/>
  <c r="I269" i="21"/>
  <c r="J269" i="21"/>
  <c r="K269" i="21"/>
  <c r="AE270" i="13"/>
  <c r="P268" i="21"/>
  <c r="M269" i="21"/>
  <c r="O269" i="21"/>
  <c r="L269" i="21"/>
  <c r="N269" i="21"/>
  <c r="I270" i="21"/>
  <c r="AE271" i="13"/>
  <c r="J270" i="21"/>
  <c r="K270" i="21"/>
  <c r="P269" i="21"/>
  <c r="O270" i="21"/>
  <c r="M270" i="21"/>
  <c r="L270" i="21"/>
  <c r="N270" i="21"/>
  <c r="I271" i="21"/>
  <c r="AE272" i="13"/>
  <c r="J271" i="21"/>
  <c r="K271" i="21"/>
  <c r="P270" i="21"/>
  <c r="M271" i="21"/>
  <c r="O271" i="21"/>
  <c r="N271" i="21"/>
  <c r="L271" i="21"/>
  <c r="I272" i="21"/>
  <c r="AE273" i="13"/>
  <c r="J272" i="21"/>
  <c r="K272" i="21"/>
  <c r="I273" i="21"/>
  <c r="J273" i="21"/>
  <c r="K273" i="21"/>
  <c r="AE274" i="13"/>
  <c r="P271" i="21"/>
  <c r="O272" i="21"/>
  <c r="M272" i="21"/>
  <c r="L272" i="21"/>
  <c r="N272" i="21"/>
  <c r="P272" i="21"/>
  <c r="M273" i="21"/>
  <c r="O273" i="21"/>
  <c r="N273" i="21"/>
  <c r="L273" i="21"/>
  <c r="I274" i="21"/>
  <c r="AE275" i="13"/>
  <c r="J274" i="21"/>
  <c r="K274" i="21"/>
  <c r="O274" i="21"/>
  <c r="M274" i="21"/>
  <c r="L274" i="21"/>
  <c r="N274" i="21"/>
  <c r="I275" i="21"/>
  <c r="J275" i="21"/>
  <c r="K275" i="21"/>
  <c r="AE276" i="13"/>
  <c r="P273" i="21"/>
  <c r="P274" i="21"/>
  <c r="M275" i="21"/>
  <c r="O275" i="21"/>
  <c r="N275" i="21"/>
  <c r="L275" i="21"/>
  <c r="I276" i="21"/>
  <c r="J276" i="21"/>
  <c r="K276" i="21"/>
  <c r="AE277" i="13"/>
  <c r="O276" i="21"/>
  <c r="M276" i="21"/>
  <c r="L276" i="21"/>
  <c r="N276" i="21"/>
  <c r="I277" i="21"/>
  <c r="J277" i="21"/>
  <c r="K277" i="21"/>
  <c r="AE278" i="13"/>
  <c r="P275" i="21"/>
  <c r="P276" i="21"/>
  <c r="M277" i="21"/>
  <c r="O277" i="21"/>
  <c r="L277" i="21"/>
  <c r="N277" i="21"/>
  <c r="I278" i="21"/>
  <c r="AE279" i="13"/>
  <c r="J278" i="21"/>
  <c r="K278" i="21"/>
  <c r="P277" i="21"/>
  <c r="O278" i="21"/>
  <c r="M278" i="21"/>
  <c r="L278" i="21"/>
  <c r="N278" i="21"/>
  <c r="I279" i="21"/>
  <c r="AE280" i="13"/>
  <c r="J279" i="21"/>
  <c r="K279" i="21"/>
  <c r="P278" i="21"/>
  <c r="I280" i="21"/>
  <c r="AE281" i="13"/>
  <c r="J280" i="21"/>
  <c r="K280" i="21"/>
  <c r="M279" i="21"/>
  <c r="O279" i="21"/>
  <c r="N279" i="21"/>
  <c r="L279" i="21"/>
  <c r="O280" i="21"/>
  <c r="M280" i="21"/>
  <c r="L280" i="21"/>
  <c r="N280" i="21"/>
  <c r="I281" i="21"/>
  <c r="J281" i="21"/>
  <c r="K281" i="21"/>
  <c r="AE282" i="13"/>
  <c r="P279" i="21"/>
  <c r="M281" i="21"/>
  <c r="O281" i="21"/>
  <c r="N281" i="21"/>
  <c r="L281" i="21"/>
  <c r="P280" i="21"/>
  <c r="I282" i="21"/>
  <c r="AE283" i="13"/>
  <c r="J282" i="21"/>
  <c r="K282" i="21"/>
  <c r="P281" i="21"/>
  <c r="O282" i="21"/>
  <c r="M282" i="21"/>
  <c r="N282" i="21"/>
  <c r="L282" i="21"/>
  <c r="I283" i="21"/>
  <c r="J283" i="21"/>
  <c r="K283" i="21"/>
  <c r="AE284" i="13"/>
  <c r="P282" i="21"/>
  <c r="M283" i="21"/>
  <c r="O283" i="21"/>
  <c r="N283" i="21"/>
  <c r="L283" i="21"/>
  <c r="I284" i="21"/>
  <c r="J284" i="21"/>
  <c r="K284" i="21"/>
  <c r="AE285" i="13"/>
  <c r="P283" i="21"/>
  <c r="O284" i="21"/>
  <c r="M284" i="21"/>
  <c r="L284" i="21"/>
  <c r="N284" i="21"/>
  <c r="I285" i="21"/>
  <c r="J285" i="21"/>
  <c r="K285" i="21"/>
  <c r="AE286" i="13"/>
  <c r="P284" i="21"/>
  <c r="M285" i="21"/>
  <c r="O285" i="21"/>
  <c r="L285" i="21"/>
  <c r="N285" i="21"/>
  <c r="I286" i="21"/>
  <c r="AE287" i="13"/>
  <c r="J286" i="21"/>
  <c r="K286" i="21"/>
  <c r="I287" i="21"/>
  <c r="J287" i="21"/>
  <c r="K287" i="21"/>
  <c r="AE288" i="13"/>
  <c r="P285" i="21"/>
  <c r="O286" i="21"/>
  <c r="M286" i="21"/>
  <c r="L286" i="21"/>
  <c r="N286" i="21"/>
  <c r="P286" i="21"/>
  <c r="M287" i="21"/>
  <c r="O287" i="21"/>
  <c r="N287" i="21"/>
  <c r="L287" i="21"/>
  <c r="I288" i="21"/>
  <c r="AE289" i="13"/>
  <c r="J288" i="21"/>
  <c r="K288" i="21"/>
  <c r="O288" i="21"/>
  <c r="M288" i="21"/>
  <c r="L288" i="21"/>
  <c r="N288" i="21"/>
  <c r="I289" i="21"/>
  <c r="J289" i="21"/>
  <c r="K289" i="21"/>
  <c r="AE290" i="13"/>
  <c r="P287" i="21"/>
  <c r="M289" i="21"/>
  <c r="O289" i="21"/>
  <c r="N289" i="21"/>
  <c r="L289" i="21"/>
  <c r="I290" i="21"/>
  <c r="AE291" i="13"/>
  <c r="J290" i="21"/>
  <c r="K290" i="21"/>
  <c r="P288" i="21"/>
  <c r="O290" i="21"/>
  <c r="M290" i="21"/>
  <c r="N290" i="21"/>
  <c r="L290" i="21"/>
  <c r="I291" i="21"/>
  <c r="J291" i="21"/>
  <c r="K291" i="21"/>
  <c r="AE292" i="13"/>
  <c r="P289" i="21"/>
  <c r="P290" i="21"/>
  <c r="M291" i="21"/>
  <c r="O291" i="21"/>
  <c r="N291" i="21"/>
  <c r="L291" i="21"/>
  <c r="I292" i="21"/>
  <c r="J292" i="21"/>
  <c r="K292" i="21"/>
  <c r="AE293" i="13"/>
  <c r="P291" i="21"/>
  <c r="O292" i="21"/>
  <c r="M292" i="21"/>
  <c r="L292" i="21"/>
  <c r="N292" i="21"/>
  <c r="I293" i="21"/>
  <c r="J293" i="21"/>
  <c r="K293" i="21"/>
  <c r="AE294" i="13"/>
  <c r="M293" i="21"/>
  <c r="O293" i="21"/>
  <c r="N293" i="21"/>
  <c r="L293" i="21"/>
  <c r="P292" i="21"/>
  <c r="I294" i="21"/>
  <c r="AE295" i="13"/>
  <c r="J294" i="21"/>
  <c r="K294" i="21"/>
  <c r="P293" i="21"/>
  <c r="O294" i="21"/>
  <c r="M294" i="21"/>
  <c r="L294" i="21"/>
  <c r="N294" i="21"/>
  <c r="I295" i="21"/>
  <c r="J295" i="21"/>
  <c r="K295" i="21"/>
  <c r="AE296" i="13"/>
  <c r="P294" i="21"/>
  <c r="I296" i="21"/>
  <c r="AE297" i="13"/>
  <c r="J296" i="21"/>
  <c r="K296" i="21"/>
  <c r="M295" i="21"/>
  <c r="O295" i="21"/>
  <c r="N295" i="21"/>
  <c r="L295" i="21"/>
  <c r="P295" i="21"/>
  <c r="O296" i="21"/>
  <c r="M296" i="21"/>
  <c r="L296" i="21"/>
  <c r="N296" i="21"/>
  <c r="I297" i="21"/>
  <c r="J297" i="21"/>
  <c r="K297" i="21"/>
  <c r="AE298" i="13"/>
  <c r="P296" i="21"/>
  <c r="M297" i="21"/>
  <c r="O297" i="21"/>
  <c r="L297" i="21"/>
  <c r="N297" i="21"/>
  <c r="I298" i="21"/>
  <c r="AE299" i="13"/>
  <c r="J298" i="21"/>
  <c r="K298" i="21"/>
  <c r="P297" i="21"/>
  <c r="O298" i="21"/>
  <c r="M298" i="21"/>
  <c r="L298" i="21"/>
  <c r="N298" i="21"/>
  <c r="I299" i="21"/>
  <c r="J299" i="21"/>
  <c r="K299" i="21"/>
  <c r="AE300" i="13"/>
  <c r="P298" i="21"/>
  <c r="M299" i="21"/>
  <c r="O299" i="21"/>
  <c r="N299" i="21"/>
  <c r="L299" i="21"/>
  <c r="I300" i="21"/>
  <c r="AE301" i="13"/>
  <c r="J300" i="21"/>
  <c r="K300" i="21"/>
  <c r="P299" i="21"/>
  <c r="O300" i="21"/>
  <c r="M300" i="21"/>
  <c r="L300" i="21"/>
  <c r="N300" i="21"/>
  <c r="I301" i="21"/>
  <c r="J301" i="21"/>
  <c r="K301" i="21"/>
  <c r="AE302" i="13"/>
  <c r="P300" i="21"/>
  <c r="I302" i="21"/>
  <c r="AE303" i="13"/>
  <c r="J302" i="21"/>
  <c r="K302" i="21"/>
  <c r="M301" i="21"/>
  <c r="O301" i="21"/>
  <c r="N301" i="21"/>
  <c r="L301" i="21"/>
  <c r="P301" i="21"/>
  <c r="O302" i="21"/>
  <c r="M302" i="21"/>
  <c r="L302" i="21"/>
  <c r="N302" i="21"/>
  <c r="I303" i="21"/>
  <c r="J303" i="21"/>
  <c r="K303" i="21"/>
  <c r="AE304" i="13"/>
  <c r="P302" i="21"/>
  <c r="M303" i="21"/>
  <c r="O303" i="21"/>
  <c r="N303" i="21"/>
  <c r="L303" i="21"/>
  <c r="I304" i="21"/>
  <c r="AE305" i="13"/>
  <c r="J304" i="21"/>
  <c r="K304" i="21"/>
  <c r="P303" i="21"/>
  <c r="O304" i="21"/>
  <c r="M304" i="21"/>
  <c r="L304" i="21"/>
  <c r="N304" i="21"/>
  <c r="I305" i="21"/>
  <c r="J305" i="21"/>
  <c r="K305" i="21"/>
  <c r="AE306" i="13"/>
  <c r="P304" i="21"/>
  <c r="M305" i="21"/>
  <c r="O305" i="21"/>
  <c r="N305" i="21"/>
  <c r="L305" i="21"/>
  <c r="I306" i="21"/>
  <c r="AE307" i="13"/>
  <c r="J306" i="21"/>
  <c r="K306" i="21"/>
  <c r="P305" i="21"/>
  <c r="O306" i="21"/>
  <c r="M306" i="21"/>
  <c r="L306" i="21"/>
  <c r="N306" i="21"/>
  <c r="I307" i="21"/>
  <c r="J307" i="21"/>
  <c r="K307" i="21"/>
  <c r="AE308" i="13"/>
  <c r="P306" i="21"/>
  <c r="M307" i="21"/>
  <c r="O307" i="21"/>
  <c r="N307" i="21"/>
  <c r="L307" i="21"/>
  <c r="I308" i="21"/>
  <c r="J308" i="21"/>
  <c r="K308" i="21"/>
  <c r="AE309" i="13"/>
  <c r="P307" i="21"/>
  <c r="O308" i="21"/>
  <c r="M308" i="21"/>
  <c r="L308" i="21"/>
  <c r="N308" i="21"/>
  <c r="I309" i="21"/>
  <c r="J309" i="21"/>
  <c r="K309" i="21"/>
  <c r="AE310" i="13"/>
  <c r="P308" i="21"/>
  <c r="I310" i="21"/>
  <c r="AE311" i="13"/>
  <c r="J310" i="21"/>
  <c r="K310" i="21"/>
  <c r="M309" i="21"/>
  <c r="O309" i="21"/>
  <c r="N309" i="21"/>
  <c r="L309" i="21"/>
  <c r="I311" i="21"/>
  <c r="AE312" i="13"/>
  <c r="J311" i="21"/>
  <c r="K311" i="21"/>
  <c r="P309" i="21"/>
  <c r="O310" i="21"/>
  <c r="M310" i="21"/>
  <c r="L310" i="21"/>
  <c r="N310" i="21"/>
  <c r="P310" i="21"/>
  <c r="M311" i="21"/>
  <c r="O311" i="21"/>
  <c r="N311" i="21"/>
  <c r="L311" i="21"/>
  <c r="I312" i="21"/>
  <c r="AE313" i="13"/>
  <c r="J312" i="21"/>
  <c r="K312" i="21"/>
  <c r="P311" i="21"/>
  <c r="O312" i="21"/>
  <c r="M312" i="21"/>
  <c r="L312" i="21"/>
  <c r="N312" i="21"/>
  <c r="I313" i="21"/>
  <c r="J313" i="21"/>
  <c r="K313" i="21"/>
  <c r="AE314" i="13"/>
  <c r="P312" i="21"/>
  <c r="M313" i="21"/>
  <c r="O313" i="21"/>
  <c r="N313" i="21"/>
  <c r="L313" i="21"/>
  <c r="I314" i="21"/>
  <c r="AE315" i="13"/>
  <c r="J314" i="21"/>
  <c r="K314" i="21"/>
  <c r="P313" i="21"/>
  <c r="O314" i="21"/>
  <c r="M314" i="21"/>
  <c r="N314" i="21"/>
  <c r="L314" i="21"/>
  <c r="I315" i="21"/>
  <c r="J315" i="21"/>
  <c r="K315" i="21"/>
  <c r="AE316" i="13"/>
  <c r="P314" i="21"/>
  <c r="M315" i="21"/>
  <c r="O315" i="21"/>
  <c r="N315" i="21"/>
  <c r="L315" i="21"/>
  <c r="I316" i="21"/>
  <c r="J316" i="21"/>
  <c r="K316" i="21"/>
  <c r="AE317" i="13"/>
  <c r="P315" i="21"/>
  <c r="O316" i="21"/>
  <c r="M316" i="21"/>
  <c r="L316" i="21"/>
  <c r="N316" i="21"/>
  <c r="I317" i="21"/>
  <c r="J317" i="21"/>
  <c r="K317" i="21"/>
  <c r="AE318" i="13"/>
  <c r="P316" i="21"/>
  <c r="M317" i="21"/>
  <c r="O317" i="21"/>
  <c r="L317" i="21"/>
  <c r="N317" i="21"/>
  <c r="I318" i="21"/>
  <c r="AE319" i="13"/>
  <c r="J318" i="21"/>
  <c r="K318" i="21"/>
  <c r="P317" i="21"/>
  <c r="O318" i="21"/>
  <c r="M318" i="21"/>
  <c r="L318" i="21"/>
  <c r="N318" i="21"/>
  <c r="I319" i="21"/>
  <c r="AE320" i="13"/>
  <c r="J319" i="21"/>
  <c r="K319" i="21"/>
  <c r="P318" i="21"/>
  <c r="I320" i="21"/>
  <c r="AE321" i="13"/>
  <c r="J320" i="21"/>
  <c r="K320" i="21"/>
  <c r="M319" i="21"/>
  <c r="O319" i="21"/>
  <c r="N319" i="21"/>
  <c r="L319" i="21"/>
  <c r="O320" i="21"/>
  <c r="M320" i="21"/>
  <c r="L320" i="21"/>
  <c r="N320" i="21"/>
  <c r="I321" i="21"/>
  <c r="J321" i="21"/>
  <c r="K321" i="21"/>
  <c r="AE322" i="13"/>
  <c r="P319" i="21"/>
  <c r="M321" i="21"/>
  <c r="O321" i="21"/>
  <c r="N321" i="21"/>
  <c r="L321" i="21"/>
  <c r="I322" i="21"/>
  <c r="AE323" i="13"/>
  <c r="J322" i="21"/>
  <c r="K322" i="21"/>
  <c r="P320" i="21"/>
  <c r="P321" i="21"/>
  <c r="O322" i="21"/>
  <c r="M322" i="21"/>
  <c r="N322" i="21"/>
  <c r="L322" i="21"/>
  <c r="I323" i="21"/>
  <c r="J323" i="21"/>
  <c r="K323" i="21"/>
  <c r="AE324" i="13"/>
  <c r="M323" i="21"/>
  <c r="O323" i="21"/>
  <c r="N323" i="21"/>
  <c r="L323" i="21"/>
  <c r="P322" i="21"/>
  <c r="I324" i="21"/>
  <c r="J324" i="21"/>
  <c r="K324" i="21"/>
  <c r="AE325" i="13"/>
  <c r="P323" i="21"/>
  <c r="O324" i="21"/>
  <c r="M324" i="21"/>
  <c r="L324" i="21"/>
  <c r="N324" i="21"/>
  <c r="I325" i="21"/>
  <c r="J325" i="21"/>
  <c r="K325" i="21"/>
  <c r="AE326" i="13"/>
  <c r="M325" i="21"/>
  <c r="O325" i="21"/>
  <c r="L325" i="21"/>
  <c r="N325" i="21"/>
  <c r="P324" i="21"/>
  <c r="I326" i="21"/>
  <c r="AE327" i="13"/>
  <c r="J326" i="21"/>
  <c r="K326" i="21"/>
  <c r="O326" i="21"/>
  <c r="M326" i="21"/>
  <c r="L326" i="21"/>
  <c r="N326" i="21"/>
  <c r="P325" i="21"/>
  <c r="I327" i="21"/>
  <c r="AE328" i="13"/>
  <c r="J327" i="21"/>
  <c r="K327" i="21"/>
  <c r="P326" i="21"/>
  <c r="M327" i="21"/>
  <c r="O327" i="21"/>
  <c r="N327" i="21"/>
  <c r="L327" i="21"/>
  <c r="I328" i="21"/>
  <c r="AE329" i="13"/>
  <c r="J328" i="21"/>
  <c r="K328" i="21"/>
  <c r="P327" i="21"/>
  <c r="O328" i="21"/>
  <c r="M328" i="21"/>
  <c r="L328" i="21"/>
  <c r="N328" i="21"/>
  <c r="I329" i="21"/>
  <c r="J329" i="21"/>
  <c r="K329" i="21"/>
  <c r="AE330" i="13"/>
  <c r="P328" i="21"/>
  <c r="M329" i="21"/>
  <c r="O329" i="21"/>
  <c r="N329" i="21"/>
  <c r="L329" i="21"/>
  <c r="I330" i="21"/>
  <c r="AE331" i="13"/>
  <c r="J330" i="21"/>
  <c r="K330" i="21"/>
  <c r="P329" i="21"/>
  <c r="O330" i="21"/>
  <c r="M330" i="21"/>
  <c r="N330" i="21"/>
  <c r="L330" i="21"/>
  <c r="I331" i="21"/>
  <c r="J331" i="21"/>
  <c r="K331" i="21"/>
  <c r="AE332" i="13"/>
  <c r="P330" i="21"/>
  <c r="M331" i="21"/>
  <c r="O331" i="21"/>
  <c r="N331" i="21"/>
  <c r="L331" i="21"/>
  <c r="I332" i="21"/>
  <c r="J332" i="21"/>
  <c r="K332" i="21"/>
  <c r="AE333" i="13"/>
  <c r="O332" i="21"/>
  <c r="M332" i="21"/>
  <c r="L332" i="21"/>
  <c r="N332" i="21"/>
  <c r="I333" i="21"/>
  <c r="J333" i="21"/>
  <c r="K333" i="21"/>
  <c r="AE334" i="13"/>
  <c r="P331" i="21"/>
  <c r="P332" i="21"/>
  <c r="M333" i="21"/>
  <c r="O333" i="21"/>
  <c r="L333" i="21"/>
  <c r="N333" i="21"/>
  <c r="I334" i="21"/>
  <c r="AE335" i="13"/>
  <c r="J334" i="21"/>
  <c r="K334" i="21"/>
  <c r="P333" i="21"/>
  <c r="O334" i="21"/>
  <c r="M334" i="21"/>
  <c r="L334" i="21"/>
  <c r="N334" i="21"/>
  <c r="I335" i="21"/>
  <c r="AE336" i="13"/>
  <c r="J335" i="21"/>
  <c r="K335" i="21"/>
  <c r="P334" i="21"/>
  <c r="M335" i="21"/>
  <c r="O335" i="21"/>
  <c r="N335" i="21"/>
  <c r="L335" i="21"/>
  <c r="I336" i="21"/>
  <c r="AE337" i="13"/>
  <c r="J336" i="21"/>
  <c r="K336" i="21"/>
  <c r="P335" i="21"/>
  <c r="O336" i="21"/>
  <c r="M336" i="21"/>
  <c r="L336" i="21"/>
  <c r="N336" i="21"/>
  <c r="I337" i="21"/>
  <c r="J337" i="21"/>
  <c r="K337" i="21"/>
  <c r="AE338" i="13"/>
  <c r="M337" i="21"/>
  <c r="O337" i="21"/>
  <c r="N337" i="21"/>
  <c r="L337" i="21"/>
  <c r="P336" i="21"/>
  <c r="I338" i="21"/>
  <c r="AE339" i="13"/>
  <c r="J338" i="21"/>
  <c r="K338" i="21"/>
  <c r="P337" i="21"/>
  <c r="O338" i="21"/>
  <c r="M338" i="21"/>
  <c r="N338" i="21"/>
  <c r="L338" i="21"/>
  <c r="I339" i="21"/>
  <c r="J339" i="21"/>
  <c r="K339" i="21"/>
  <c r="AE340" i="13"/>
  <c r="P338" i="21"/>
  <c r="M339" i="21"/>
  <c r="O339" i="21"/>
  <c r="N339" i="21"/>
  <c r="L339" i="21"/>
  <c r="I340" i="21"/>
  <c r="J340" i="21"/>
  <c r="K340" i="21"/>
  <c r="AE341" i="13"/>
  <c r="P339" i="21"/>
  <c r="O340" i="21"/>
  <c r="M340" i="21"/>
  <c r="L340" i="21"/>
  <c r="N340" i="21"/>
  <c r="I341" i="21"/>
  <c r="J341" i="21"/>
  <c r="K341" i="21"/>
  <c r="AE342" i="13"/>
  <c r="P340" i="21"/>
  <c r="M341" i="21"/>
  <c r="O341" i="21"/>
  <c r="N341" i="21"/>
  <c r="L341" i="21"/>
  <c r="I342" i="21"/>
  <c r="AE343" i="13"/>
  <c r="J342" i="21"/>
  <c r="K342" i="21"/>
  <c r="I343" i="21"/>
  <c r="J343" i="21"/>
  <c r="K343" i="21"/>
  <c r="AE344" i="13"/>
  <c r="P341" i="21"/>
  <c r="O342" i="21"/>
  <c r="M342" i="21"/>
  <c r="N342" i="21"/>
  <c r="L342" i="21"/>
  <c r="P342" i="21"/>
  <c r="M343" i="21"/>
  <c r="O343" i="21"/>
  <c r="N343" i="21"/>
  <c r="L343" i="21"/>
  <c r="I344" i="21"/>
  <c r="J344" i="21"/>
  <c r="K344" i="21"/>
  <c r="AE345" i="13"/>
  <c r="P343" i="21"/>
  <c r="O344" i="21"/>
  <c r="M344" i="21"/>
  <c r="L344" i="21"/>
  <c r="N344" i="21"/>
  <c r="I345" i="21"/>
  <c r="J345" i="21"/>
  <c r="K345" i="21"/>
  <c r="AE346" i="13"/>
  <c r="P344" i="21"/>
  <c r="M345" i="21"/>
  <c r="O345" i="21"/>
  <c r="N345" i="21"/>
  <c r="L345" i="21"/>
  <c r="I346" i="21"/>
  <c r="AE347" i="13"/>
  <c r="J346" i="21"/>
  <c r="K346" i="21"/>
  <c r="P345" i="21"/>
  <c r="O346" i="21"/>
  <c r="M346" i="21"/>
  <c r="L346" i="21"/>
  <c r="N346" i="21"/>
  <c r="I347" i="21"/>
  <c r="J347" i="21"/>
  <c r="K347" i="21"/>
  <c r="AE348" i="13"/>
  <c r="P346" i="21"/>
  <c r="M347" i="21"/>
  <c r="O347" i="21"/>
  <c r="N347" i="21"/>
  <c r="L347" i="21"/>
  <c r="I348" i="21"/>
  <c r="AE349" i="13"/>
  <c r="J348" i="21"/>
  <c r="K348" i="21"/>
  <c r="P347" i="21"/>
  <c r="O348" i="21"/>
  <c r="M348" i="21"/>
  <c r="L348" i="21"/>
  <c r="N348" i="21"/>
  <c r="I349" i="21"/>
  <c r="J349" i="21"/>
  <c r="K349" i="21"/>
  <c r="AE350" i="13"/>
  <c r="P348" i="21"/>
  <c r="M349" i="21"/>
  <c r="O349" i="21"/>
  <c r="N349" i="21"/>
  <c r="L349" i="21"/>
  <c r="I350" i="21"/>
  <c r="AE351" i="13"/>
  <c r="J350" i="21"/>
  <c r="K350" i="21"/>
  <c r="P349" i="21"/>
  <c r="O350" i="21"/>
  <c r="M350" i="21"/>
  <c r="N350" i="21"/>
  <c r="L350" i="21"/>
  <c r="I351" i="21"/>
  <c r="J351" i="21"/>
  <c r="K351" i="21"/>
  <c r="AE352" i="13"/>
  <c r="P350" i="21"/>
  <c r="M351" i="21"/>
  <c r="O351" i="21"/>
  <c r="N351" i="21"/>
  <c r="L351" i="21"/>
  <c r="I352" i="21"/>
  <c r="J352" i="21"/>
  <c r="K352" i="21"/>
  <c r="AE353" i="13"/>
  <c r="P351" i="21"/>
  <c r="O352" i="21"/>
  <c r="M352" i="21"/>
  <c r="L352" i="21"/>
  <c r="N352" i="21"/>
  <c r="I353" i="21"/>
  <c r="J353" i="21"/>
  <c r="K353" i="21"/>
  <c r="AE354" i="13"/>
  <c r="P352" i="21"/>
  <c r="M353" i="21"/>
  <c r="O353" i="21"/>
  <c r="L353" i="21"/>
  <c r="N353" i="21"/>
  <c r="I354" i="21"/>
  <c r="AE355" i="13"/>
  <c r="J354" i="21"/>
  <c r="K354" i="21"/>
  <c r="P353" i="21"/>
  <c r="O354" i="21"/>
  <c r="M354" i="21"/>
  <c r="N354" i="21"/>
  <c r="L354" i="21"/>
  <c r="I355" i="21"/>
  <c r="J355" i="21"/>
  <c r="K355" i="21"/>
  <c r="AE356" i="13"/>
  <c r="P354" i="21"/>
  <c r="M355" i="21"/>
  <c r="O355" i="21"/>
  <c r="N355" i="21"/>
  <c r="L355" i="21"/>
  <c r="I356" i="21"/>
  <c r="J356" i="21"/>
  <c r="K356" i="21"/>
  <c r="AE357" i="13"/>
  <c r="P355" i="21"/>
  <c r="O356" i="21"/>
  <c r="M356" i="21"/>
  <c r="L356" i="21"/>
  <c r="N356" i="21"/>
  <c r="I357" i="21"/>
  <c r="J357" i="21"/>
  <c r="K357" i="21"/>
  <c r="AE358" i="13"/>
  <c r="P356" i="21"/>
  <c r="M357" i="21"/>
  <c r="O357" i="21"/>
  <c r="N357" i="21"/>
  <c r="L357" i="21"/>
  <c r="I358" i="21"/>
  <c r="AE359" i="13"/>
  <c r="J358" i="21"/>
  <c r="K358" i="21"/>
  <c r="P357" i="21"/>
  <c r="O358" i="21"/>
  <c r="M358" i="21"/>
  <c r="L358" i="21"/>
  <c r="N358" i="21"/>
  <c r="I359" i="21"/>
  <c r="J359" i="21"/>
  <c r="K359" i="21"/>
  <c r="AE360" i="13"/>
  <c r="P358" i="21"/>
  <c r="M359" i="21"/>
  <c r="O359" i="21"/>
  <c r="N359" i="21"/>
  <c r="L359" i="21"/>
  <c r="I360" i="21"/>
  <c r="AE361" i="13"/>
  <c r="J360" i="21"/>
  <c r="K360" i="21"/>
  <c r="P359" i="21"/>
  <c r="O360" i="21"/>
  <c r="M360" i="21"/>
  <c r="L360" i="21"/>
  <c r="N360" i="21"/>
  <c r="I361" i="21"/>
  <c r="J361" i="21"/>
  <c r="K361" i="21"/>
  <c r="AE362" i="13"/>
  <c r="P360" i="21"/>
  <c r="M361" i="21"/>
  <c r="O361" i="21"/>
  <c r="N361" i="21"/>
  <c r="L361" i="21"/>
  <c r="I362" i="21"/>
  <c r="AE363" i="13"/>
  <c r="J362" i="21"/>
  <c r="K362" i="21"/>
  <c r="P361" i="21"/>
  <c r="O362" i="21"/>
  <c r="M362" i="21"/>
  <c r="N362" i="21"/>
  <c r="L362" i="21"/>
  <c r="I363" i="21"/>
  <c r="J363" i="21"/>
  <c r="K363" i="21"/>
  <c r="AE364" i="13"/>
  <c r="P362" i="21"/>
  <c r="M363" i="21"/>
  <c r="O363" i="21"/>
  <c r="N363" i="21"/>
  <c r="L363" i="21"/>
  <c r="I364" i="21"/>
  <c r="J364" i="21"/>
  <c r="K364" i="21"/>
  <c r="AE365" i="13"/>
  <c r="P363" i="21"/>
  <c r="O364" i="21"/>
  <c r="M364" i="21"/>
  <c r="L364" i="21"/>
  <c r="N364" i="21"/>
  <c r="I365" i="21"/>
  <c r="J365" i="21"/>
  <c r="K365" i="21"/>
  <c r="AE366" i="13"/>
  <c r="P364" i="21"/>
  <c r="M365" i="21"/>
  <c r="O365" i="21"/>
  <c r="L365" i="21"/>
  <c r="N365" i="21"/>
  <c r="I366" i="21"/>
  <c r="AE367" i="13"/>
  <c r="J366" i="21"/>
  <c r="K366" i="21"/>
  <c r="P365" i="21"/>
  <c r="O366" i="21"/>
  <c r="M366" i="21"/>
  <c r="L366" i="21"/>
  <c r="N366" i="21"/>
  <c r="I367" i="21"/>
  <c r="AE368" i="13"/>
  <c r="J367" i="21"/>
  <c r="K367" i="21"/>
  <c r="P366" i="21"/>
  <c r="M367" i="21"/>
  <c r="O367" i="21"/>
  <c r="N367" i="21"/>
  <c r="L367" i="21"/>
  <c r="I368" i="21"/>
  <c r="J368" i="21"/>
  <c r="K368" i="21"/>
  <c r="AE369" i="13"/>
  <c r="P367" i="21"/>
  <c r="O368" i="21"/>
  <c r="M368" i="21"/>
  <c r="L368" i="21"/>
  <c r="N368" i="21"/>
  <c r="I369" i="21"/>
  <c r="J369" i="21"/>
  <c r="K369" i="21"/>
  <c r="AE370" i="13"/>
  <c r="P368" i="21"/>
  <c r="M369" i="21"/>
  <c r="O369" i="21"/>
  <c r="N369" i="21"/>
  <c r="L369" i="21"/>
  <c r="I370" i="21"/>
  <c r="AE371" i="13"/>
  <c r="J370" i="21"/>
  <c r="K370" i="21"/>
  <c r="P369" i="21"/>
  <c r="O370" i="21"/>
  <c r="M370" i="21"/>
  <c r="L370" i="21"/>
  <c r="N370" i="21"/>
  <c r="I371" i="21"/>
  <c r="J371" i="21"/>
  <c r="K371" i="21"/>
  <c r="AE372" i="13"/>
  <c r="P370" i="21"/>
  <c r="M371" i="21"/>
  <c r="O371" i="21"/>
  <c r="N371" i="21"/>
  <c r="L371" i="21"/>
  <c r="I372" i="21"/>
  <c r="AE373" i="13"/>
  <c r="J372" i="21"/>
  <c r="K372" i="21"/>
  <c r="P371" i="21"/>
  <c r="O372" i="21"/>
  <c r="M372" i="21"/>
  <c r="L372" i="21"/>
  <c r="N372" i="21"/>
  <c r="I373" i="21"/>
  <c r="J373" i="21"/>
  <c r="K373" i="21"/>
  <c r="AE374" i="13"/>
  <c r="P372" i="21"/>
  <c r="I374" i="21"/>
  <c r="AE375" i="13"/>
  <c r="J374" i="21"/>
  <c r="K374" i="21"/>
  <c r="M373" i="21"/>
  <c r="O373" i="21"/>
  <c r="N373" i="21"/>
  <c r="L373" i="21"/>
  <c r="O374" i="21"/>
  <c r="M374" i="21"/>
  <c r="N374" i="21"/>
  <c r="L374" i="21"/>
  <c r="P373" i="21"/>
  <c r="I375" i="21"/>
  <c r="J375" i="21"/>
  <c r="K375" i="21"/>
  <c r="AE376" i="13"/>
  <c r="P374" i="21"/>
  <c r="M375" i="21"/>
  <c r="O375" i="21"/>
  <c r="N375" i="21"/>
  <c r="L375" i="21"/>
  <c r="I376" i="21"/>
  <c r="J376" i="21"/>
  <c r="K376" i="21"/>
  <c r="AE377" i="13"/>
  <c r="I377" i="21"/>
  <c r="J377" i="21"/>
  <c r="K377" i="21"/>
  <c r="AE378" i="13"/>
  <c r="P375" i="21"/>
  <c r="O376" i="21"/>
  <c r="M376" i="21"/>
  <c r="L376" i="21"/>
  <c r="N376" i="21"/>
  <c r="P376" i="21"/>
  <c r="M377" i="21"/>
  <c r="O377" i="21"/>
  <c r="L377" i="21"/>
  <c r="N377" i="21"/>
  <c r="I378" i="21"/>
  <c r="AE379" i="13"/>
  <c r="J378" i="21"/>
  <c r="K378" i="21"/>
  <c r="O378" i="21"/>
  <c r="M378" i="21"/>
  <c r="L378" i="21"/>
  <c r="N378" i="21"/>
  <c r="I379" i="21"/>
  <c r="AE380" i="13"/>
  <c r="J379" i="21"/>
  <c r="K379" i="21"/>
  <c r="P377" i="21"/>
  <c r="M379" i="21"/>
  <c r="O379" i="21"/>
  <c r="N379" i="21"/>
  <c r="L379" i="21"/>
  <c r="P378" i="21"/>
  <c r="I380" i="21"/>
  <c r="AE381" i="13"/>
  <c r="J380" i="21"/>
  <c r="K380" i="21"/>
  <c r="P379" i="21"/>
  <c r="O380" i="21"/>
  <c r="M380" i="21"/>
  <c r="L380" i="21"/>
  <c r="N380" i="21"/>
  <c r="I381" i="21"/>
  <c r="J381" i="21"/>
  <c r="K381" i="21"/>
  <c r="AE382" i="13"/>
  <c r="P380" i="21"/>
  <c r="M381" i="21"/>
  <c r="O381" i="21"/>
  <c r="N381" i="21"/>
  <c r="L381" i="21"/>
  <c r="I382" i="21"/>
  <c r="AE383" i="13"/>
  <c r="J382" i="21"/>
  <c r="K382" i="21"/>
  <c r="O382" i="21"/>
  <c r="M382" i="21"/>
  <c r="N382" i="21"/>
  <c r="L382" i="21"/>
  <c r="I383" i="21"/>
  <c r="J383" i="21"/>
  <c r="K383" i="21"/>
  <c r="AE384" i="13"/>
  <c r="P381" i="21"/>
  <c r="M383" i="21"/>
  <c r="O383" i="21"/>
  <c r="N383" i="21"/>
  <c r="L383" i="21"/>
  <c r="I384" i="21"/>
  <c r="J384" i="21"/>
  <c r="K384" i="21"/>
  <c r="AE385" i="13"/>
  <c r="P382" i="21"/>
  <c r="P383" i="21"/>
  <c r="O384" i="21"/>
  <c r="M384" i="21"/>
  <c r="L384" i="21"/>
  <c r="N384" i="21"/>
  <c r="I385" i="21"/>
  <c r="J385" i="21"/>
  <c r="K385" i="21"/>
  <c r="AE386" i="13"/>
  <c r="M385" i="21"/>
  <c r="O385" i="21"/>
  <c r="L385" i="21"/>
  <c r="N385" i="21"/>
  <c r="P384" i="21"/>
  <c r="I386" i="21"/>
  <c r="AE387" i="13"/>
  <c r="J386" i="21"/>
  <c r="K386" i="21"/>
  <c r="O386" i="21"/>
  <c r="M386" i="21"/>
  <c r="L386" i="21"/>
  <c r="N386" i="21"/>
  <c r="P385" i="21"/>
  <c r="I387" i="21"/>
  <c r="AE388" i="13"/>
  <c r="J387" i="21"/>
  <c r="K387" i="21"/>
  <c r="P386" i="21"/>
  <c r="M387" i="21"/>
  <c r="O387" i="21"/>
  <c r="N387" i="21"/>
  <c r="L387" i="21"/>
  <c r="I388" i="21"/>
  <c r="AE389" i="13"/>
  <c r="J388" i="21"/>
  <c r="K388" i="21"/>
  <c r="P387" i="21"/>
  <c r="O388" i="21"/>
  <c r="M388" i="21"/>
  <c r="L388" i="21"/>
  <c r="N388" i="21"/>
  <c r="I389" i="21"/>
  <c r="J389" i="21"/>
  <c r="K389" i="21"/>
  <c r="AE390" i="13"/>
  <c r="P388" i="21"/>
  <c r="M389" i="21"/>
  <c r="O389" i="21"/>
  <c r="N389" i="21"/>
  <c r="L389" i="21"/>
  <c r="I390" i="21"/>
  <c r="AE391" i="13"/>
  <c r="J390" i="21"/>
  <c r="K390" i="21"/>
  <c r="P389" i="21"/>
  <c r="O390" i="21"/>
  <c r="M390" i="21"/>
  <c r="N390" i="21"/>
  <c r="L390" i="21"/>
  <c r="I391" i="21"/>
  <c r="J391" i="21"/>
  <c r="K391" i="21"/>
  <c r="AE392" i="13"/>
  <c r="P390" i="21"/>
  <c r="M391" i="21"/>
  <c r="O391" i="21"/>
  <c r="N391" i="21"/>
  <c r="L391" i="21"/>
  <c r="I392" i="21"/>
  <c r="J392" i="21"/>
  <c r="K392" i="21"/>
  <c r="AE393" i="13"/>
  <c r="I393" i="21"/>
  <c r="J393" i="21"/>
  <c r="K393" i="21"/>
  <c r="AE394" i="13"/>
  <c r="P391" i="21"/>
  <c r="O392" i="21"/>
  <c r="M392" i="21"/>
  <c r="L392" i="21"/>
  <c r="N392" i="21"/>
  <c r="P392" i="21"/>
  <c r="M393" i="21"/>
  <c r="O393" i="21"/>
  <c r="L393" i="21"/>
  <c r="N393" i="21"/>
  <c r="I394" i="21"/>
  <c r="AE395" i="13"/>
  <c r="J394" i="21"/>
  <c r="K394" i="21"/>
  <c r="O394" i="21"/>
  <c r="M394" i="21"/>
  <c r="L394" i="21"/>
  <c r="N394" i="21"/>
  <c r="I395" i="21"/>
  <c r="AE396" i="13"/>
  <c r="J395" i="21"/>
  <c r="K395" i="21"/>
  <c r="P393" i="21"/>
  <c r="P394" i="21"/>
  <c r="M395" i="21"/>
  <c r="O395" i="21"/>
  <c r="N395" i="21"/>
  <c r="L395" i="21"/>
  <c r="I396" i="21"/>
  <c r="AE397" i="13"/>
  <c r="J396" i="21"/>
  <c r="K396" i="21"/>
  <c r="O396" i="21"/>
  <c r="M396" i="21"/>
  <c r="L396" i="21"/>
  <c r="N396" i="21"/>
  <c r="P395" i="21"/>
  <c r="I397" i="21"/>
  <c r="J397" i="21"/>
  <c r="K397" i="21"/>
  <c r="AE398" i="13"/>
  <c r="P396" i="21"/>
  <c r="M397" i="21"/>
  <c r="O397" i="21"/>
  <c r="N397" i="21"/>
  <c r="L397" i="21"/>
  <c r="I398" i="21"/>
  <c r="AE399" i="13"/>
  <c r="J398" i="21"/>
  <c r="K398" i="21"/>
  <c r="I399" i="21"/>
  <c r="J399" i="21"/>
  <c r="K399" i="21"/>
  <c r="AE400" i="13"/>
  <c r="P397" i="21"/>
  <c r="O398" i="21"/>
  <c r="M398" i="21"/>
  <c r="N398" i="21"/>
  <c r="L398" i="21"/>
  <c r="M399" i="21"/>
  <c r="O399" i="21"/>
  <c r="N399" i="21"/>
  <c r="L399" i="21"/>
  <c r="P398" i="21"/>
  <c r="I400" i="21"/>
  <c r="J400" i="21"/>
  <c r="K400" i="21"/>
  <c r="AE401" i="13"/>
  <c r="I401" i="21"/>
  <c r="J401" i="21"/>
  <c r="K401" i="21"/>
  <c r="AE402" i="13"/>
  <c r="P399" i="21"/>
  <c r="O400" i="21"/>
  <c r="M400" i="21"/>
  <c r="L400" i="21"/>
  <c r="N400" i="21"/>
  <c r="P400" i="21"/>
  <c r="M401" i="21"/>
  <c r="O401" i="21"/>
  <c r="L401" i="21"/>
  <c r="N401" i="21"/>
  <c r="I402" i="21"/>
  <c r="AE403" i="13"/>
  <c r="J402" i="21"/>
  <c r="K402" i="21"/>
  <c r="P401" i="21"/>
  <c r="O402" i="21"/>
  <c r="M402" i="21"/>
  <c r="L402" i="21"/>
  <c r="N402" i="21"/>
  <c r="I403" i="21"/>
  <c r="AE404" i="13"/>
  <c r="J403" i="21"/>
  <c r="K403" i="21"/>
  <c r="P402" i="21"/>
  <c r="M403" i="21"/>
  <c r="O403" i="21"/>
  <c r="N403" i="21"/>
  <c r="L403" i="21"/>
  <c r="I404" i="21"/>
  <c r="AE405" i="13"/>
  <c r="J404" i="21"/>
  <c r="K404" i="21"/>
  <c r="I405" i="21"/>
  <c r="J405" i="21"/>
  <c r="K405" i="21"/>
  <c r="AE406" i="13"/>
  <c r="P403" i="21"/>
  <c r="O404" i="21"/>
  <c r="M404" i="21"/>
  <c r="L404" i="21"/>
  <c r="N404" i="21"/>
  <c r="P404" i="21"/>
  <c r="M405" i="21"/>
  <c r="O405" i="21"/>
  <c r="N405" i="21"/>
  <c r="L405" i="21"/>
  <c r="I406" i="21"/>
  <c r="AE407" i="13"/>
  <c r="J406" i="21"/>
  <c r="K406" i="21"/>
  <c r="P405" i="21"/>
  <c r="O406" i="21"/>
  <c r="M406" i="21"/>
  <c r="N406" i="21"/>
  <c r="L406" i="21"/>
  <c r="I407" i="21"/>
  <c r="J407" i="21"/>
  <c r="K407" i="21"/>
  <c r="AE408" i="13"/>
  <c r="P406" i="21"/>
  <c r="M407" i="21"/>
  <c r="O407" i="21"/>
  <c r="N407" i="21"/>
  <c r="L407" i="21"/>
  <c r="I408" i="21"/>
  <c r="J408" i="21"/>
  <c r="K408" i="21"/>
  <c r="AE409" i="13"/>
  <c r="P407" i="21"/>
  <c r="O408" i="21"/>
  <c r="M408" i="21"/>
  <c r="L408" i="21"/>
  <c r="N408" i="21"/>
  <c r="I409" i="21"/>
  <c r="J409" i="21"/>
  <c r="K409" i="21"/>
  <c r="AE410" i="13"/>
  <c r="P408" i="21"/>
  <c r="M409" i="21"/>
  <c r="O409" i="21"/>
  <c r="N409" i="21"/>
  <c r="L409" i="21"/>
  <c r="I410" i="21"/>
  <c r="AE411" i="13"/>
  <c r="J410" i="21"/>
  <c r="K410" i="21"/>
  <c r="I411" i="21"/>
  <c r="J411" i="21"/>
  <c r="K411" i="21"/>
  <c r="AE412" i="13"/>
  <c r="P409" i="21"/>
  <c r="O410" i="21"/>
  <c r="M410" i="21"/>
  <c r="L410" i="21"/>
  <c r="N410" i="21"/>
  <c r="P410" i="21"/>
  <c r="I412" i="21"/>
  <c r="AE413" i="13"/>
  <c r="J412" i="21"/>
  <c r="K412" i="21"/>
  <c r="M411" i="21"/>
  <c r="O411" i="21"/>
  <c r="N411" i="21"/>
  <c r="L411" i="21"/>
  <c r="I413" i="21"/>
  <c r="J413" i="21"/>
  <c r="K413" i="21"/>
  <c r="AE414" i="13"/>
  <c r="P411" i="21"/>
  <c r="O412" i="21"/>
  <c r="M412" i="21"/>
  <c r="L412" i="21"/>
  <c r="N412" i="21"/>
  <c r="P412" i="21"/>
  <c r="M413" i="21"/>
  <c r="O413" i="21"/>
  <c r="N413" i="21"/>
  <c r="L413" i="21"/>
  <c r="I414" i="21"/>
  <c r="AE415" i="13"/>
  <c r="J414" i="21"/>
  <c r="K414" i="21"/>
  <c r="P413" i="21"/>
  <c r="O414" i="21"/>
  <c r="M414" i="21"/>
  <c r="N414" i="21"/>
  <c r="L414" i="21"/>
  <c r="I415" i="21"/>
  <c r="J415" i="21"/>
  <c r="K415" i="21"/>
  <c r="AE416" i="13"/>
  <c r="P414" i="21"/>
  <c r="M415" i="21"/>
  <c r="O415" i="21"/>
  <c r="N415" i="21"/>
  <c r="L415" i="21"/>
  <c r="I416" i="21"/>
  <c r="J416" i="21"/>
  <c r="K416" i="21"/>
  <c r="AE417" i="13"/>
  <c r="P415" i="21"/>
  <c r="O416" i="21"/>
  <c r="M416" i="21"/>
  <c r="L416" i="21"/>
  <c r="N416" i="21"/>
  <c r="I417" i="21"/>
  <c r="J417" i="21"/>
  <c r="K417" i="21"/>
  <c r="AE418" i="13"/>
  <c r="P416" i="21"/>
  <c r="I418" i="21"/>
  <c r="AE419" i="13"/>
  <c r="J418" i="21"/>
  <c r="K418" i="21"/>
  <c r="M417" i="21"/>
  <c r="O417" i="21"/>
  <c r="N417" i="21"/>
  <c r="L417" i="21"/>
  <c r="P417" i="21"/>
  <c r="O418" i="21"/>
  <c r="M418" i="21"/>
  <c r="L418" i="21"/>
  <c r="N418" i="21"/>
  <c r="I419" i="21"/>
  <c r="J419" i="21"/>
  <c r="K419" i="21"/>
  <c r="AE420" i="13"/>
  <c r="P418" i="21"/>
  <c r="M419" i="21"/>
  <c r="O419" i="21"/>
  <c r="N419" i="21"/>
  <c r="L419" i="21"/>
  <c r="I420" i="21"/>
  <c r="AE421" i="13"/>
  <c r="J420" i="21"/>
  <c r="K420" i="21"/>
  <c r="O420" i="21"/>
  <c r="M420" i="21"/>
  <c r="L420" i="21"/>
  <c r="N420" i="21"/>
  <c r="I421" i="21"/>
  <c r="J421" i="21"/>
  <c r="K421" i="21"/>
  <c r="AE422" i="13"/>
  <c r="P419" i="21"/>
  <c r="M421" i="21"/>
  <c r="O421" i="21"/>
  <c r="N421" i="21"/>
  <c r="L421" i="21"/>
  <c r="P420" i="21"/>
  <c r="I422" i="21"/>
  <c r="AE423" i="13"/>
  <c r="J422" i="21"/>
  <c r="K422" i="21"/>
  <c r="P421" i="21"/>
  <c r="O422" i="21"/>
  <c r="M422" i="21"/>
  <c r="N422" i="21"/>
  <c r="L422" i="21"/>
  <c r="I423" i="21"/>
  <c r="J423" i="21"/>
  <c r="K423" i="21"/>
  <c r="AE424" i="13"/>
  <c r="P422" i="21"/>
  <c r="M423" i="21"/>
  <c r="O423" i="21"/>
  <c r="N423" i="21"/>
  <c r="L423" i="21"/>
  <c r="I424" i="21"/>
  <c r="J424" i="21"/>
  <c r="K424" i="21"/>
  <c r="AE425" i="13"/>
  <c r="P423" i="21"/>
  <c r="O424" i="21"/>
  <c r="M424" i="21"/>
  <c r="L424" i="21"/>
  <c r="N424" i="21"/>
  <c r="I425" i="21"/>
  <c r="J425" i="21"/>
  <c r="K425" i="21"/>
  <c r="AE426" i="13"/>
  <c r="P424" i="21"/>
  <c r="I426" i="21"/>
  <c r="AE427" i="13"/>
  <c r="J426" i="21"/>
  <c r="K426" i="21"/>
  <c r="M425" i="21"/>
  <c r="O425" i="21"/>
  <c r="L425" i="21"/>
  <c r="N425" i="21"/>
  <c r="P425" i="21"/>
  <c r="O426" i="21"/>
  <c r="M426" i="21"/>
  <c r="L426" i="21"/>
  <c r="N426" i="21"/>
  <c r="I427" i="21"/>
  <c r="AE428" i="13"/>
  <c r="J427" i="21"/>
  <c r="K427" i="21"/>
  <c r="P426" i="21"/>
  <c r="M427" i="21"/>
  <c r="O427" i="21"/>
  <c r="N427" i="21"/>
  <c r="L427" i="21"/>
  <c r="I428" i="21"/>
  <c r="AE429" i="13"/>
  <c r="J428" i="21"/>
  <c r="K428" i="21"/>
  <c r="P427" i="21"/>
  <c r="O428" i="21"/>
  <c r="M428" i="21"/>
  <c r="L428" i="21"/>
  <c r="N428" i="21"/>
  <c r="I429" i="21"/>
  <c r="J429" i="21"/>
  <c r="K429" i="21"/>
  <c r="AE430" i="13"/>
  <c r="P428" i="21"/>
  <c r="M429" i="21"/>
  <c r="O429" i="21"/>
  <c r="N429" i="21"/>
  <c r="L429" i="21"/>
  <c r="I430" i="21"/>
  <c r="AE431" i="13"/>
  <c r="J430" i="21"/>
  <c r="K430" i="21"/>
  <c r="P429" i="21"/>
  <c r="O430" i="21"/>
  <c r="M430" i="21"/>
  <c r="N430" i="21"/>
  <c r="L430" i="21"/>
  <c r="I431" i="21"/>
  <c r="J431" i="21"/>
  <c r="K431" i="21"/>
  <c r="AE432" i="13"/>
  <c r="P430" i="21"/>
  <c r="M431" i="21"/>
  <c r="O431" i="21"/>
  <c r="N431" i="21"/>
  <c r="L431" i="21"/>
  <c r="I432" i="21"/>
  <c r="J432" i="21"/>
  <c r="K432" i="21"/>
  <c r="AE433" i="13"/>
  <c r="P431" i="21"/>
  <c r="O432" i="21"/>
  <c r="M432" i="21"/>
  <c r="L432" i="21"/>
  <c r="N432" i="21"/>
  <c r="I433" i="21"/>
  <c r="J433" i="21"/>
  <c r="K433" i="21"/>
  <c r="AE434" i="13"/>
  <c r="M433" i="21"/>
  <c r="O433" i="21"/>
  <c r="L433" i="21"/>
  <c r="N433" i="21"/>
  <c r="P432" i="21"/>
  <c r="I434" i="21"/>
  <c r="AE435" i="13"/>
  <c r="J434" i="21"/>
  <c r="K434" i="21"/>
  <c r="I435" i="21"/>
  <c r="AE436" i="13"/>
  <c r="J435" i="21"/>
  <c r="K435" i="21"/>
  <c r="O434" i="21"/>
  <c r="M434" i="21"/>
  <c r="L434" i="21"/>
  <c r="N434" i="21"/>
  <c r="P433" i="21"/>
  <c r="P434" i="21"/>
  <c r="M435" i="21"/>
  <c r="O435" i="21"/>
  <c r="N435" i="21"/>
  <c r="L435" i="21"/>
  <c r="I436" i="21"/>
  <c r="AE437" i="13"/>
  <c r="J436" i="21"/>
  <c r="K436" i="21"/>
  <c r="O436" i="21"/>
  <c r="M436" i="21"/>
  <c r="L436" i="21"/>
  <c r="N436" i="21"/>
  <c r="I437" i="21"/>
  <c r="J437" i="21"/>
  <c r="K437" i="21"/>
  <c r="AE438" i="13"/>
  <c r="P435" i="21"/>
  <c r="M437" i="21"/>
  <c r="O437" i="21"/>
  <c r="N437" i="21"/>
  <c r="L437" i="21"/>
  <c r="P436" i="21"/>
  <c r="I438" i="21"/>
  <c r="AE439" i="13"/>
  <c r="J438" i="21"/>
  <c r="K438" i="21"/>
  <c r="P437" i="21"/>
  <c r="O438" i="21"/>
  <c r="M438" i="21"/>
  <c r="L438" i="21"/>
  <c r="N438" i="21"/>
  <c r="I439" i="21"/>
  <c r="J439" i="21"/>
  <c r="K439" i="21"/>
  <c r="AE440" i="13"/>
  <c r="P438" i="21"/>
  <c r="M439" i="21"/>
  <c r="O439" i="21"/>
  <c r="N439" i="21"/>
  <c r="L439" i="21"/>
  <c r="I440" i="21"/>
  <c r="AE441" i="13"/>
  <c r="J440" i="21"/>
  <c r="K440" i="21"/>
  <c r="P439" i="21"/>
  <c r="O440" i="21"/>
  <c r="M440" i="21"/>
  <c r="L440" i="21"/>
  <c r="N440" i="21"/>
  <c r="I441" i="21"/>
  <c r="J441" i="21"/>
  <c r="K441" i="21"/>
  <c r="AE442" i="13"/>
  <c r="P440" i="21"/>
  <c r="M441" i="21"/>
  <c r="O441" i="21"/>
  <c r="N441" i="21"/>
  <c r="L441" i="21"/>
  <c r="I442" i="21"/>
  <c r="AE443" i="13"/>
  <c r="J442" i="21"/>
  <c r="K442" i="21"/>
  <c r="P441" i="21"/>
  <c r="O442" i="21"/>
  <c r="M442" i="21"/>
  <c r="N442" i="21"/>
  <c r="L442" i="21"/>
  <c r="I443" i="21"/>
  <c r="J443" i="21"/>
  <c r="K443" i="21"/>
  <c r="AE444" i="13"/>
  <c r="P442" i="21"/>
  <c r="M443" i="21"/>
  <c r="O443" i="21"/>
  <c r="N443" i="21"/>
  <c r="L443" i="21"/>
  <c r="I444" i="21"/>
  <c r="J444" i="21"/>
  <c r="K444" i="21"/>
  <c r="AE445" i="13"/>
  <c r="P443" i="21"/>
  <c r="O444" i="21"/>
  <c r="M444" i="21"/>
  <c r="L444" i="21"/>
  <c r="N444" i="21"/>
  <c r="I445" i="21"/>
  <c r="J445" i="21"/>
  <c r="K445" i="21"/>
  <c r="AE446" i="13"/>
  <c r="M445" i="21"/>
  <c r="O445" i="21"/>
  <c r="N445" i="21"/>
  <c r="L445" i="21"/>
  <c r="P444" i="21"/>
  <c r="I446" i="21"/>
  <c r="AE447" i="13"/>
  <c r="J446" i="21"/>
  <c r="K446" i="21"/>
  <c r="P445" i="21"/>
  <c r="O446" i="21"/>
  <c r="M446" i="21"/>
  <c r="L446" i="21"/>
  <c r="N446" i="21"/>
  <c r="I447" i="21"/>
  <c r="J447" i="21"/>
  <c r="K447" i="21"/>
  <c r="AE448" i="13"/>
  <c r="P446" i="21"/>
  <c r="M447" i="21"/>
  <c r="O447" i="21"/>
  <c r="N447" i="21"/>
  <c r="L447" i="21"/>
  <c r="I448" i="21"/>
  <c r="AE449" i="13"/>
  <c r="J448" i="21"/>
  <c r="K448" i="21"/>
  <c r="P447" i="21"/>
  <c r="O448" i="21"/>
  <c r="M448" i="21"/>
  <c r="L448" i="21"/>
  <c r="N448" i="21"/>
  <c r="I449" i="21"/>
  <c r="J449" i="21"/>
  <c r="K449" i="21"/>
  <c r="AE450" i="13"/>
  <c r="P448" i="21"/>
  <c r="M449" i="21"/>
  <c r="O449" i="21"/>
  <c r="L449" i="21"/>
  <c r="N449" i="21"/>
  <c r="I450" i="21"/>
  <c r="AE451" i="13"/>
  <c r="J450" i="21"/>
  <c r="K450" i="21"/>
  <c r="O450" i="21"/>
  <c r="M450" i="21"/>
  <c r="L450" i="21"/>
  <c r="N450" i="21"/>
  <c r="P449" i="21"/>
  <c r="I451" i="21"/>
  <c r="AE452" i="13"/>
  <c r="J451" i="21"/>
  <c r="K451" i="21"/>
  <c r="P450" i="21"/>
  <c r="M451" i="21"/>
  <c r="O451" i="21"/>
  <c r="N451" i="21"/>
  <c r="L451" i="21"/>
  <c r="I452" i="21"/>
  <c r="AE453" i="13"/>
  <c r="J452" i="21"/>
  <c r="K452" i="21"/>
  <c r="P451" i="21"/>
  <c r="O452" i="21"/>
  <c r="M452" i="21"/>
  <c r="L452" i="21"/>
  <c r="N452" i="21"/>
  <c r="I453" i="21"/>
  <c r="J453" i="21"/>
  <c r="K453" i="21"/>
  <c r="AE454" i="13"/>
  <c r="P452" i="21"/>
  <c r="I454" i="21"/>
  <c r="AE455" i="13"/>
  <c r="J454" i="21"/>
  <c r="K454" i="21"/>
  <c r="M453" i="21"/>
  <c r="O453" i="21"/>
  <c r="N453" i="21"/>
  <c r="L453" i="21"/>
  <c r="P453" i="21"/>
  <c r="O454" i="21"/>
  <c r="M454" i="21"/>
  <c r="N454" i="21"/>
  <c r="L454" i="21"/>
  <c r="I455" i="21"/>
  <c r="J455" i="21"/>
  <c r="K455" i="21"/>
  <c r="AE456" i="13"/>
  <c r="P454" i="21"/>
  <c r="M455" i="21"/>
  <c r="O455" i="21"/>
  <c r="N455" i="21"/>
  <c r="L455" i="21"/>
  <c r="I456" i="21"/>
  <c r="J456" i="21"/>
  <c r="K456" i="21"/>
  <c r="AE457" i="13"/>
  <c r="P455" i="21"/>
  <c r="O456" i="21"/>
  <c r="M456" i="21"/>
  <c r="L456" i="21"/>
  <c r="N456" i="21"/>
  <c r="I457" i="21"/>
  <c r="J457" i="21"/>
  <c r="K457" i="21"/>
  <c r="AE458" i="13"/>
  <c r="M457" i="21"/>
  <c r="O457" i="21"/>
  <c r="L457" i="21"/>
  <c r="N457" i="21"/>
  <c r="P456" i="21"/>
  <c r="I458" i="21"/>
  <c r="AE459" i="13"/>
  <c r="J458" i="21"/>
  <c r="K458" i="21"/>
  <c r="I459" i="21"/>
  <c r="AE460" i="13"/>
  <c r="J459" i="21"/>
  <c r="K459" i="21"/>
  <c r="O458" i="21"/>
  <c r="M458" i="21"/>
  <c r="L458" i="21"/>
  <c r="N458" i="21"/>
  <c r="P457" i="21"/>
  <c r="P458" i="21"/>
  <c r="M459" i="21"/>
  <c r="O459" i="21"/>
  <c r="N459" i="21"/>
  <c r="L459" i="21"/>
  <c r="I460" i="21"/>
  <c r="AE461" i="13"/>
  <c r="J460" i="21"/>
  <c r="K460" i="21"/>
  <c r="P459" i="21"/>
  <c r="O460" i="21"/>
  <c r="M460" i="21"/>
  <c r="L460" i="21"/>
  <c r="N460" i="21"/>
  <c r="I461" i="21"/>
  <c r="J461" i="21"/>
  <c r="K461" i="21"/>
  <c r="AE462" i="13"/>
  <c r="P460" i="21"/>
  <c r="M461" i="21"/>
  <c r="O461" i="21"/>
  <c r="N461" i="21"/>
  <c r="L461" i="21"/>
  <c r="I462" i="21"/>
  <c r="AE463" i="13"/>
  <c r="J462" i="21"/>
  <c r="K462" i="21"/>
  <c r="P461" i="21"/>
  <c r="O462" i="21"/>
  <c r="M462" i="21"/>
  <c r="N462" i="21"/>
  <c r="L462" i="21"/>
  <c r="I463" i="21"/>
  <c r="J463" i="21"/>
  <c r="K463" i="21"/>
  <c r="AE464" i="13"/>
  <c r="P462" i="21"/>
  <c r="M463" i="21"/>
  <c r="O463" i="21"/>
  <c r="N463" i="21"/>
  <c r="L463" i="21"/>
  <c r="I464" i="21"/>
  <c r="J464" i="21"/>
  <c r="K464" i="21"/>
  <c r="AE465" i="13"/>
  <c r="I465" i="21"/>
  <c r="J465" i="21"/>
  <c r="K465" i="21"/>
  <c r="AE466" i="13"/>
  <c r="P463" i="21"/>
  <c r="O464" i="21"/>
  <c r="M464" i="21"/>
  <c r="L464" i="21"/>
  <c r="N464" i="21"/>
  <c r="P464" i="21"/>
  <c r="M465" i="21"/>
  <c r="O465" i="21"/>
  <c r="N465" i="21"/>
  <c r="L465" i="21"/>
  <c r="I466" i="21"/>
  <c r="AE467" i="13"/>
  <c r="J466" i="21"/>
  <c r="K466" i="21"/>
  <c r="P465" i="21"/>
  <c r="O466" i="21"/>
  <c r="M466" i="21"/>
  <c r="L466" i="21"/>
  <c r="N466" i="21"/>
  <c r="I467" i="21"/>
  <c r="J467" i="21"/>
  <c r="K467" i="21"/>
  <c r="AE468" i="13"/>
  <c r="P466" i="21"/>
  <c r="M467" i="21"/>
  <c r="O467" i="21"/>
  <c r="N467" i="21"/>
  <c r="L467" i="21"/>
  <c r="I468" i="21"/>
  <c r="J468" i="21"/>
  <c r="K468" i="21"/>
  <c r="AE469" i="13"/>
  <c r="P467" i="21"/>
  <c r="O468" i="21"/>
  <c r="M468" i="21"/>
  <c r="L468" i="21"/>
  <c r="N468" i="21"/>
  <c r="I469" i="21"/>
  <c r="J469" i="21"/>
  <c r="K469" i="21"/>
  <c r="AE470" i="13"/>
  <c r="P468" i="21"/>
  <c r="I470" i="21"/>
  <c r="AE471" i="13"/>
  <c r="J470" i="21"/>
  <c r="K470" i="21"/>
  <c r="M469" i="21"/>
  <c r="O469" i="21"/>
  <c r="N469" i="21"/>
  <c r="L469" i="21"/>
  <c r="P469" i="21"/>
  <c r="O470" i="21"/>
  <c r="M470" i="21"/>
  <c r="L470" i="21"/>
  <c r="N470" i="21"/>
  <c r="I471" i="21"/>
  <c r="J471" i="21"/>
  <c r="K471" i="21"/>
  <c r="AE472" i="13"/>
  <c r="P470" i="21"/>
  <c r="M471" i="21"/>
  <c r="O471" i="21"/>
  <c r="N471" i="21"/>
  <c r="L471" i="21"/>
  <c r="I472" i="21"/>
  <c r="AE473" i="13"/>
  <c r="J472" i="21"/>
  <c r="K472" i="21"/>
  <c r="P471" i="21"/>
  <c r="O472" i="21"/>
  <c r="M472" i="21"/>
  <c r="L472" i="21"/>
  <c r="N472" i="21"/>
  <c r="I473" i="21"/>
  <c r="J473" i="21"/>
  <c r="K473" i="21"/>
  <c r="AE474" i="13"/>
  <c r="P472" i="21"/>
  <c r="M473" i="21"/>
  <c r="O473" i="21"/>
  <c r="N473" i="21"/>
  <c r="L473" i="21"/>
  <c r="I474" i="21"/>
  <c r="AE475" i="13"/>
  <c r="J474" i="21"/>
  <c r="K474" i="21"/>
  <c r="P473" i="21"/>
  <c r="O474" i="21"/>
  <c r="M474" i="21"/>
  <c r="N474" i="21"/>
  <c r="L474" i="21"/>
  <c r="I475" i="21"/>
  <c r="J475" i="21"/>
  <c r="K475" i="21"/>
  <c r="AE476" i="13"/>
  <c r="P474" i="21"/>
  <c r="M475" i="21"/>
  <c r="O475" i="21"/>
  <c r="N475" i="21"/>
  <c r="L475" i="21"/>
  <c r="I476" i="21"/>
  <c r="J476" i="21"/>
  <c r="K476" i="21"/>
  <c r="AE477" i="13"/>
  <c r="I477" i="21"/>
  <c r="J477" i="21"/>
  <c r="K477" i="21"/>
  <c r="AE478" i="13"/>
  <c r="P475" i="21"/>
  <c r="O476" i="21"/>
  <c r="M476" i="21"/>
  <c r="L476" i="21"/>
  <c r="N476" i="21"/>
  <c r="P476" i="21"/>
  <c r="M477" i="21"/>
  <c r="O477" i="21"/>
  <c r="N477" i="21"/>
  <c r="L477" i="21"/>
  <c r="I478" i="21"/>
  <c r="AE479" i="13"/>
  <c r="J478" i="21"/>
  <c r="K478" i="21"/>
  <c r="I479" i="21"/>
  <c r="J479" i="21"/>
  <c r="K479" i="21"/>
  <c r="AE480" i="13"/>
  <c r="P477" i="21"/>
  <c r="O478" i="21"/>
  <c r="M478" i="21"/>
  <c r="L478" i="21"/>
  <c r="N478" i="21"/>
  <c r="P478" i="21"/>
  <c r="M479" i="21"/>
  <c r="O479" i="21"/>
  <c r="N479" i="21"/>
  <c r="L479" i="21"/>
  <c r="I480" i="21"/>
  <c r="AE481" i="13"/>
  <c r="J480" i="21"/>
  <c r="K480" i="21"/>
  <c r="P479" i="21"/>
  <c r="O480" i="21"/>
  <c r="M480" i="21"/>
  <c r="L480" i="21"/>
  <c r="N480" i="21"/>
  <c r="I481" i="21"/>
  <c r="J481" i="21"/>
  <c r="K481" i="21"/>
  <c r="AE482" i="13"/>
  <c r="P480" i="21"/>
  <c r="M481" i="21"/>
  <c r="O481" i="21"/>
  <c r="N481" i="21"/>
  <c r="L481" i="21"/>
  <c r="I482" i="21"/>
  <c r="AE483" i="13"/>
  <c r="J482" i="21"/>
  <c r="K482" i="21"/>
  <c r="P481" i="21"/>
  <c r="O482" i="21"/>
  <c r="M482" i="21"/>
  <c r="N482" i="21"/>
  <c r="L482" i="21"/>
  <c r="I483" i="21"/>
  <c r="J483" i="21"/>
  <c r="K483" i="21"/>
  <c r="AE484" i="13"/>
  <c r="P482" i="21"/>
  <c r="M483" i="21"/>
  <c r="O483" i="21"/>
  <c r="N483" i="21"/>
  <c r="L483" i="21"/>
  <c r="I484" i="21"/>
  <c r="J484" i="21"/>
  <c r="K484" i="21"/>
  <c r="AE485" i="13"/>
  <c r="I485" i="21"/>
  <c r="J485" i="21"/>
  <c r="K485" i="21"/>
  <c r="AE486" i="13"/>
  <c r="P483" i="21"/>
  <c r="O484" i="21"/>
  <c r="M484" i="21"/>
  <c r="L484" i="21"/>
  <c r="N484" i="21"/>
  <c r="P484" i="21"/>
  <c r="M485" i="21"/>
  <c r="O485" i="21"/>
  <c r="N485" i="21"/>
  <c r="L485" i="21"/>
  <c r="I486" i="21"/>
  <c r="AE487" i="13"/>
  <c r="J486" i="21"/>
  <c r="K486" i="21"/>
  <c r="P485" i="21"/>
  <c r="O486" i="21"/>
  <c r="M486" i="21"/>
  <c r="L486" i="21"/>
  <c r="N486" i="21"/>
  <c r="I487" i="21"/>
  <c r="J487" i="21"/>
  <c r="K487" i="21"/>
  <c r="AE488" i="13"/>
  <c r="P486" i="21"/>
  <c r="M487" i="21"/>
  <c r="O487" i="21"/>
  <c r="N487" i="21"/>
  <c r="L487" i="21"/>
  <c r="I488" i="21"/>
  <c r="AE489" i="13"/>
  <c r="J488" i="21"/>
  <c r="K488" i="21"/>
  <c r="P487" i="21"/>
  <c r="O488" i="21"/>
  <c r="M488" i="21"/>
  <c r="L488" i="21"/>
  <c r="N488" i="21"/>
  <c r="I489" i="21"/>
  <c r="J489" i="21"/>
  <c r="K489" i="21"/>
  <c r="AE490" i="13"/>
  <c r="P488" i="21"/>
  <c r="M489" i="21"/>
  <c r="O489" i="21"/>
  <c r="N489" i="21"/>
  <c r="L489" i="21"/>
  <c r="I490" i="21"/>
  <c r="AE491" i="13"/>
  <c r="J490" i="21"/>
  <c r="K490" i="21"/>
  <c r="P489" i="21"/>
  <c r="O490" i="21"/>
  <c r="M490" i="21"/>
  <c r="N490" i="21"/>
  <c r="L490" i="21"/>
  <c r="I491" i="21"/>
  <c r="J491" i="21"/>
  <c r="K491" i="21"/>
  <c r="AE492" i="13"/>
  <c r="P490" i="21"/>
  <c r="M491" i="21"/>
  <c r="O491" i="21"/>
  <c r="N491" i="21"/>
  <c r="L491" i="21"/>
  <c r="I492" i="21"/>
  <c r="J492" i="21"/>
  <c r="K492" i="21"/>
  <c r="AE493" i="13"/>
  <c r="P491" i="21"/>
  <c r="O492" i="21"/>
  <c r="M492" i="21"/>
  <c r="L492" i="21"/>
  <c r="N492" i="21"/>
  <c r="I493" i="21"/>
  <c r="J493" i="21"/>
  <c r="K493" i="21"/>
  <c r="AE494" i="13"/>
  <c r="P492" i="21"/>
  <c r="M493" i="21"/>
  <c r="O493" i="21"/>
  <c r="N493" i="21"/>
  <c r="L493" i="21"/>
  <c r="I494" i="21"/>
  <c r="AE495" i="13"/>
  <c r="J494" i="21"/>
  <c r="K494" i="21"/>
  <c r="P493" i="21"/>
  <c r="O494" i="21"/>
  <c r="M494" i="21"/>
  <c r="L494" i="21"/>
  <c r="N494" i="21"/>
  <c r="I495" i="21"/>
  <c r="J495" i="21"/>
  <c r="K495" i="21"/>
  <c r="AE496" i="13"/>
  <c r="P494" i="21"/>
  <c r="M495" i="21"/>
  <c r="O495" i="21"/>
  <c r="N495" i="21"/>
  <c r="L495" i="21"/>
  <c r="I496" i="21"/>
  <c r="AE497" i="13"/>
  <c r="J496" i="21"/>
  <c r="K496" i="21"/>
  <c r="I497" i="21"/>
  <c r="J497" i="21"/>
  <c r="K497" i="21"/>
  <c r="AE498" i="13"/>
  <c r="O496" i="21"/>
  <c r="M496" i="21"/>
  <c r="L496" i="21"/>
  <c r="N496" i="21"/>
  <c r="P495" i="21"/>
  <c r="P496" i="21"/>
  <c r="M497" i="21"/>
  <c r="O497" i="21"/>
  <c r="N497" i="21"/>
  <c r="L497" i="21"/>
  <c r="I498" i="21"/>
  <c r="AE499" i="13"/>
  <c r="J498" i="21"/>
  <c r="K498" i="21"/>
  <c r="P497" i="21"/>
  <c r="O498" i="21"/>
  <c r="M498" i="21"/>
  <c r="L498" i="21"/>
  <c r="N498" i="21"/>
  <c r="I499" i="21"/>
  <c r="J499" i="21"/>
  <c r="K499" i="21"/>
  <c r="AE500" i="13"/>
  <c r="P498" i="21"/>
  <c r="M499" i="21"/>
  <c r="O499" i="21"/>
  <c r="N499" i="21"/>
  <c r="L499" i="21"/>
  <c r="I500" i="21"/>
  <c r="AE501" i="13"/>
  <c r="J500" i="21"/>
  <c r="K500" i="21"/>
  <c r="P499" i="21"/>
  <c r="O500" i="21"/>
  <c r="M500" i="21"/>
  <c r="L500" i="21"/>
  <c r="N500" i="21"/>
  <c r="I501" i="21"/>
  <c r="J501" i="21"/>
  <c r="K501" i="21"/>
  <c r="AE502" i="13"/>
  <c r="P500" i="21"/>
  <c r="M501" i="21"/>
  <c r="O501" i="21"/>
  <c r="N501" i="21"/>
  <c r="L501" i="21"/>
  <c r="I502" i="21"/>
  <c r="AE503" i="13"/>
  <c r="J502" i="21"/>
  <c r="K502" i="21"/>
  <c r="P501" i="21"/>
  <c r="O502" i="21"/>
  <c r="M502" i="21"/>
  <c r="N502" i="21"/>
  <c r="L502" i="21"/>
  <c r="I503" i="21"/>
  <c r="J503" i="21"/>
  <c r="K503" i="21"/>
  <c r="AE504" i="13"/>
  <c r="P502" i="21"/>
  <c r="M503" i="21"/>
  <c r="O503" i="21"/>
  <c r="N503" i="21"/>
  <c r="L503" i="21"/>
  <c r="I504" i="21"/>
  <c r="J504" i="21"/>
  <c r="K504" i="21"/>
  <c r="AE505" i="13"/>
  <c r="I505" i="21"/>
  <c r="J505" i="21"/>
  <c r="K505" i="21"/>
  <c r="AE506" i="13"/>
  <c r="P503" i="21"/>
  <c r="O504" i="21"/>
  <c r="M504" i="21"/>
  <c r="L504" i="21"/>
  <c r="N504" i="21"/>
  <c r="P504" i="21"/>
  <c r="M505" i="21"/>
  <c r="O505" i="21"/>
  <c r="N505" i="21"/>
  <c r="L505" i="21"/>
  <c r="I506" i="21"/>
  <c r="AE507" i="13"/>
  <c r="J506" i="21"/>
  <c r="K506" i="21"/>
  <c r="P505" i="21"/>
  <c r="O506" i="21"/>
  <c r="M506" i="21"/>
  <c r="N506" i="21"/>
  <c r="L506" i="21"/>
  <c r="I507" i="21"/>
  <c r="J507" i="21"/>
  <c r="K507" i="21"/>
  <c r="AE508" i="13"/>
  <c r="P506" i="21"/>
  <c r="M507" i="21"/>
  <c r="O507" i="21"/>
  <c r="N507" i="21"/>
  <c r="L507" i="21"/>
  <c r="I508" i="21"/>
  <c r="J508" i="21"/>
  <c r="K508" i="21"/>
  <c r="AE509" i="13"/>
  <c r="P507" i="21"/>
  <c r="O508" i="21"/>
  <c r="M508" i="21"/>
  <c r="L508" i="21"/>
  <c r="N508" i="21"/>
  <c r="I509" i="21"/>
  <c r="J509" i="21"/>
  <c r="K509" i="21"/>
  <c r="AE510" i="13"/>
  <c r="P508" i="21"/>
  <c r="M509" i="21"/>
  <c r="O509" i="21"/>
  <c r="L509" i="21"/>
  <c r="N509" i="21"/>
  <c r="I510" i="21"/>
  <c r="AE511" i="13"/>
  <c r="J510" i="21"/>
  <c r="K510" i="21"/>
  <c r="I511" i="21"/>
  <c r="AE512" i="13"/>
  <c r="J511" i="21"/>
  <c r="K511" i="21"/>
  <c r="P509" i="21"/>
  <c r="O510" i="21"/>
  <c r="M510" i="21"/>
  <c r="L510" i="21"/>
  <c r="N510" i="21"/>
  <c r="P510" i="21"/>
  <c r="M511" i="21"/>
  <c r="O511" i="21"/>
  <c r="N511" i="21"/>
  <c r="L511" i="21"/>
  <c r="I512" i="21"/>
  <c r="AE513" i="13"/>
  <c r="J512" i="21"/>
  <c r="K512" i="21"/>
  <c r="P511" i="21"/>
  <c r="O512" i="21"/>
  <c r="M512" i="21"/>
  <c r="L512" i="21"/>
  <c r="N512" i="21"/>
  <c r="I513" i="21"/>
  <c r="J513" i="21"/>
  <c r="K513" i="21"/>
  <c r="AE514" i="13"/>
  <c r="P512" i="21"/>
  <c r="M513" i="21"/>
  <c r="O513" i="21"/>
  <c r="N513" i="21"/>
  <c r="L513" i="21"/>
  <c r="I514" i="21"/>
  <c r="AE515" i="13"/>
  <c r="J514" i="21"/>
  <c r="K514" i="21"/>
  <c r="P513" i="21"/>
  <c r="O514" i="21"/>
  <c r="M514" i="21"/>
  <c r="N514" i="21"/>
  <c r="L514" i="21"/>
  <c r="I515" i="21"/>
  <c r="J515" i="21"/>
  <c r="K515" i="21"/>
  <c r="AE516" i="13"/>
  <c r="P514" i="21"/>
  <c r="M515" i="21"/>
  <c r="O515" i="21"/>
  <c r="N515" i="21"/>
  <c r="L515" i="21"/>
  <c r="I516" i="21"/>
  <c r="J516" i="21"/>
  <c r="K516" i="21"/>
  <c r="AE517" i="13"/>
  <c r="I517" i="21"/>
  <c r="J517" i="21"/>
  <c r="K517" i="21"/>
  <c r="AE518" i="13"/>
  <c r="P515" i="21"/>
  <c r="O516" i="21"/>
  <c r="M516" i="21"/>
  <c r="L516" i="21"/>
  <c r="N516" i="21"/>
  <c r="P516" i="21"/>
  <c r="M517" i="21"/>
  <c r="O517" i="21"/>
  <c r="L517" i="21"/>
  <c r="N517" i="21"/>
  <c r="I518" i="21"/>
  <c r="AE519" i="13"/>
  <c r="J518" i="21"/>
  <c r="K518" i="21"/>
  <c r="P517" i="21"/>
  <c r="O518" i="21"/>
  <c r="M518" i="21"/>
  <c r="L518" i="21"/>
  <c r="N518" i="21"/>
  <c r="I519" i="21"/>
  <c r="AE520" i="13"/>
  <c r="J519" i="21"/>
  <c r="K519" i="21"/>
  <c r="P518" i="21"/>
  <c r="M519" i="21"/>
  <c r="O519" i="21"/>
  <c r="N519" i="21"/>
  <c r="L519" i="21"/>
  <c r="I520" i="21"/>
  <c r="AE521" i="13"/>
  <c r="J520" i="21"/>
  <c r="K520" i="21"/>
  <c r="P519" i="21"/>
  <c r="O520" i="21"/>
  <c r="M520" i="21"/>
  <c r="L520" i="21"/>
  <c r="N520" i="21"/>
  <c r="I521" i="21"/>
  <c r="J521" i="21"/>
  <c r="K521" i="21"/>
  <c r="AE522" i="13"/>
  <c r="P520" i="21"/>
  <c r="I522" i="21"/>
  <c r="AE523" i="13"/>
  <c r="J522" i="21"/>
  <c r="K522" i="21"/>
  <c r="M521" i="21"/>
  <c r="O521" i="21"/>
  <c r="N521" i="21"/>
  <c r="L521" i="21"/>
  <c r="P521" i="21"/>
  <c r="O522" i="21"/>
  <c r="M522" i="21"/>
  <c r="N522" i="21"/>
  <c r="L522" i="21"/>
  <c r="I523" i="21"/>
  <c r="J523" i="21"/>
  <c r="K523" i="21"/>
  <c r="AE524" i="13"/>
  <c r="P522" i="21"/>
  <c r="M523" i="21"/>
  <c r="O523" i="21"/>
  <c r="N523" i="21"/>
  <c r="L523" i="21"/>
  <c r="I524" i="21"/>
  <c r="J524" i="21"/>
  <c r="K524" i="21"/>
  <c r="AE525" i="13"/>
  <c r="P523" i="21"/>
  <c r="O524" i="21"/>
  <c r="M524" i="21"/>
  <c r="L524" i="21"/>
  <c r="N524" i="21"/>
  <c r="I525" i="21"/>
  <c r="J525" i="21"/>
  <c r="K525" i="21"/>
  <c r="AE526" i="13"/>
  <c r="P524" i="21"/>
  <c r="M525" i="21"/>
  <c r="O525" i="21"/>
  <c r="N525" i="21"/>
  <c r="L525" i="21"/>
  <c r="I526" i="21"/>
  <c r="AE527" i="13"/>
  <c r="J526" i="21"/>
  <c r="K526" i="21"/>
  <c r="P525" i="21"/>
  <c r="O526" i="21"/>
  <c r="M526" i="21"/>
  <c r="N526" i="21"/>
  <c r="L526" i="21"/>
  <c r="I527" i="21"/>
  <c r="J527" i="21"/>
  <c r="K527" i="21"/>
  <c r="AE528" i="13"/>
  <c r="P526" i="21"/>
  <c r="M527" i="21"/>
  <c r="O527" i="21"/>
  <c r="N527" i="21"/>
  <c r="L527" i="21"/>
  <c r="I528" i="21"/>
  <c r="J528" i="21"/>
  <c r="K528" i="21"/>
  <c r="AE529" i="13"/>
  <c r="P527" i="21"/>
  <c r="O528" i="21"/>
  <c r="M528" i="21"/>
  <c r="L528" i="21"/>
  <c r="N528" i="21"/>
  <c r="I529" i="21"/>
  <c r="J529" i="21"/>
  <c r="K529" i="21"/>
  <c r="AE530" i="13"/>
  <c r="P528" i="21"/>
  <c r="M529" i="21"/>
  <c r="O529" i="21"/>
  <c r="L529" i="21"/>
  <c r="N529" i="21"/>
  <c r="I530" i="21"/>
  <c r="AE531" i="13"/>
  <c r="J530" i="21"/>
  <c r="K530" i="21"/>
  <c r="P529" i="21"/>
  <c r="O530" i="21"/>
  <c r="M530" i="21"/>
  <c r="L530" i="21"/>
  <c r="N530" i="21"/>
  <c r="I531" i="21"/>
  <c r="AE532" i="13"/>
  <c r="J531" i="21"/>
  <c r="K531" i="21"/>
  <c r="P530" i="21"/>
  <c r="M531" i="21"/>
  <c r="O531" i="21"/>
  <c r="N531" i="21"/>
  <c r="L531" i="21"/>
  <c r="I532" i="21"/>
  <c r="AE533" i="13"/>
  <c r="J532" i="21"/>
  <c r="K532" i="21"/>
  <c r="P531" i="21"/>
  <c r="O532" i="21"/>
  <c r="M532" i="21"/>
  <c r="L532" i="21"/>
  <c r="N532" i="21"/>
  <c r="I533" i="21"/>
  <c r="J533" i="21"/>
  <c r="K533" i="21"/>
  <c r="AE534" i="13"/>
  <c r="P532" i="21"/>
  <c r="M533" i="21"/>
  <c r="O533" i="21"/>
  <c r="N533" i="21"/>
  <c r="L533" i="21"/>
  <c r="I534" i="21"/>
  <c r="AE535" i="13"/>
  <c r="J534" i="21"/>
  <c r="K534" i="21"/>
  <c r="P533" i="21"/>
  <c r="O534" i="21"/>
  <c r="M534" i="21"/>
  <c r="N534" i="21"/>
  <c r="L534" i="21"/>
  <c r="I535" i="21"/>
  <c r="J535" i="21"/>
  <c r="K535" i="21"/>
  <c r="AE536" i="13"/>
  <c r="P534" i="21"/>
  <c r="M535" i="21"/>
  <c r="O535" i="21"/>
  <c r="N535" i="21"/>
  <c r="L535" i="21"/>
  <c r="I536" i="21"/>
  <c r="J536" i="21"/>
  <c r="K536" i="21"/>
  <c r="AE537" i="13"/>
  <c r="P535" i="21"/>
  <c r="O536" i="21"/>
  <c r="M536" i="21"/>
  <c r="L536" i="21"/>
  <c r="N536" i="21"/>
  <c r="I537" i="21"/>
  <c r="J537" i="21"/>
  <c r="K537" i="21"/>
  <c r="AE538" i="13"/>
  <c r="P536" i="21"/>
  <c r="M537" i="21"/>
  <c r="O537" i="21"/>
  <c r="L537" i="21"/>
  <c r="N537" i="21"/>
  <c r="I538" i="21"/>
  <c r="AE539" i="13"/>
  <c r="J538" i="21"/>
  <c r="K538" i="21"/>
  <c r="P537" i="21"/>
  <c r="O538" i="21"/>
  <c r="M538" i="21"/>
  <c r="L538" i="21"/>
  <c r="N538" i="21"/>
  <c r="I539" i="21"/>
  <c r="AE540" i="13"/>
  <c r="J539" i="21"/>
  <c r="K539" i="21"/>
  <c r="P538" i="21"/>
  <c r="M539" i="21"/>
  <c r="O539" i="21"/>
  <c r="N539" i="21"/>
  <c r="L539" i="21"/>
  <c r="I540" i="21"/>
  <c r="AE541" i="13"/>
  <c r="J540" i="21"/>
  <c r="K540" i="21"/>
  <c r="P539" i="21"/>
  <c r="O540" i="21"/>
  <c r="M540" i="21"/>
  <c r="L540" i="21"/>
  <c r="N540" i="21"/>
  <c r="I541" i="21"/>
  <c r="J541" i="21"/>
  <c r="K541" i="21"/>
  <c r="AE542" i="13"/>
  <c r="P540" i="21"/>
  <c r="M541" i="21"/>
  <c r="O541" i="21"/>
  <c r="N541" i="21"/>
  <c r="L541" i="21"/>
  <c r="I542" i="21"/>
  <c r="AE543" i="13"/>
  <c r="J542" i="21"/>
  <c r="K542" i="21"/>
  <c r="P541" i="21"/>
  <c r="O542" i="21"/>
  <c r="M542" i="21"/>
  <c r="N542" i="21"/>
  <c r="L542" i="21"/>
  <c r="I543" i="21"/>
  <c r="J543" i="21"/>
  <c r="K543" i="21"/>
  <c r="AE544" i="13"/>
  <c r="P542" i="21"/>
  <c r="M543" i="21"/>
  <c r="O543" i="21"/>
  <c r="N543" i="21"/>
  <c r="L543" i="21"/>
  <c r="I544" i="21"/>
  <c r="J544" i="21"/>
  <c r="K544" i="21"/>
  <c r="AE545" i="13"/>
  <c r="P543" i="21"/>
  <c r="O544" i="21"/>
  <c r="M544" i="21"/>
  <c r="L544" i="21"/>
  <c r="N544" i="21"/>
  <c r="I545" i="21"/>
  <c r="J545" i="21"/>
  <c r="K545" i="21"/>
  <c r="AE546" i="13"/>
  <c r="P544" i="21"/>
  <c r="M545" i="21"/>
  <c r="O545" i="21"/>
  <c r="N545" i="21"/>
  <c r="L545" i="21"/>
  <c r="I546" i="21"/>
  <c r="AE547" i="13"/>
  <c r="J546" i="21"/>
  <c r="K546" i="21"/>
  <c r="P545" i="21"/>
  <c r="O546" i="21"/>
  <c r="M546" i="21"/>
  <c r="L546" i="21"/>
  <c r="N546" i="21"/>
  <c r="I547" i="21"/>
  <c r="J547" i="21"/>
  <c r="K547" i="21"/>
  <c r="AE548" i="13"/>
  <c r="P546" i="21"/>
  <c r="M547" i="21"/>
  <c r="O547" i="21"/>
  <c r="N547" i="21"/>
  <c r="L547" i="21"/>
  <c r="I548" i="21"/>
  <c r="AE549" i="13"/>
  <c r="J548" i="21"/>
  <c r="K548" i="21"/>
  <c r="P547" i="21"/>
  <c r="O548" i="21"/>
  <c r="M548" i="21"/>
  <c r="L548" i="21"/>
  <c r="N548" i="21"/>
  <c r="I549" i="21"/>
  <c r="J549" i="21"/>
  <c r="K549" i="21"/>
  <c r="AE550" i="13"/>
  <c r="P548" i="21"/>
  <c r="M549" i="21"/>
  <c r="O549" i="21"/>
  <c r="N549" i="21"/>
  <c r="L549" i="21"/>
  <c r="I550" i="21"/>
  <c r="AE551" i="13"/>
  <c r="J550" i="21"/>
  <c r="K550" i="21"/>
  <c r="P549" i="21"/>
  <c r="O550" i="21"/>
  <c r="M550" i="21"/>
  <c r="N550" i="21"/>
  <c r="L550" i="21"/>
  <c r="I551" i="21"/>
  <c r="J551" i="21"/>
  <c r="K551" i="21"/>
  <c r="AE552" i="13"/>
  <c r="P550" i="21"/>
  <c r="M551" i="21"/>
  <c r="O551" i="21"/>
  <c r="L551" i="21"/>
  <c r="N551" i="21"/>
  <c r="J552" i="21"/>
  <c r="K552" i="21"/>
  <c r="AE553" i="13"/>
  <c r="I552" i="21"/>
  <c r="P551" i="21"/>
  <c r="O552" i="21"/>
  <c r="N552" i="21"/>
  <c r="M552" i="21"/>
  <c r="L552" i="21"/>
  <c r="I553" i="21"/>
  <c r="AE554" i="13"/>
  <c r="J553" i="21"/>
  <c r="K553" i="21"/>
  <c r="P552" i="21"/>
  <c r="M553" i="21"/>
  <c r="L553" i="21"/>
  <c r="O553" i="21"/>
  <c r="N553" i="21"/>
  <c r="J554" i="21"/>
  <c r="K554" i="21"/>
  <c r="I554" i="21"/>
  <c r="AE555" i="13"/>
  <c r="P553" i="21"/>
  <c r="O554" i="21"/>
  <c r="N554" i="21"/>
  <c r="M554" i="21"/>
  <c r="L554" i="21"/>
  <c r="I555" i="21"/>
  <c r="AE556" i="13"/>
  <c r="J555" i="21"/>
  <c r="K555" i="21"/>
  <c r="P554" i="21"/>
  <c r="M555" i="21"/>
  <c r="L555" i="21"/>
  <c r="O555" i="21"/>
  <c r="N555" i="21"/>
  <c r="J556" i="21"/>
  <c r="K556" i="21"/>
  <c r="I556" i="21"/>
  <c r="AE557" i="13"/>
  <c r="O556" i="21"/>
  <c r="N556" i="21"/>
  <c r="M556" i="21"/>
  <c r="L556" i="21"/>
  <c r="I557" i="21"/>
  <c r="AE558" i="13"/>
  <c r="J557" i="21"/>
  <c r="K557" i="21"/>
  <c r="P555" i="21"/>
  <c r="P556" i="21"/>
  <c r="M557" i="21"/>
  <c r="L557" i="21"/>
  <c r="O557" i="21"/>
  <c r="N557" i="21"/>
  <c r="J558" i="21"/>
  <c r="K558" i="21"/>
  <c r="I558" i="21"/>
  <c r="AE559" i="13"/>
  <c r="O558" i="21"/>
  <c r="N558" i="21"/>
  <c r="M558" i="21"/>
  <c r="L558" i="21"/>
  <c r="I559" i="21"/>
  <c r="AE560" i="13"/>
  <c r="J559" i="21"/>
  <c r="K559" i="21"/>
  <c r="P557" i="21"/>
  <c r="P558" i="21"/>
  <c r="M559" i="21"/>
  <c r="L559" i="21"/>
  <c r="O559" i="21"/>
  <c r="N559" i="21"/>
  <c r="J560" i="21"/>
  <c r="K560" i="21"/>
  <c r="I560" i="21"/>
  <c r="AE561" i="13"/>
  <c r="O560" i="21"/>
  <c r="N560" i="21"/>
  <c r="M560" i="21"/>
  <c r="L560" i="21"/>
  <c r="I561" i="21"/>
  <c r="AE562" i="13"/>
  <c r="J561" i="21"/>
  <c r="K561" i="21"/>
  <c r="P559" i="21"/>
  <c r="P560" i="21"/>
  <c r="M561" i="21"/>
  <c r="L561" i="21"/>
  <c r="O561" i="21"/>
  <c r="N561" i="21"/>
  <c r="J562" i="21"/>
  <c r="K562" i="21"/>
  <c r="I562" i="21"/>
  <c r="AE563" i="13"/>
  <c r="O562" i="21"/>
  <c r="N562" i="21"/>
  <c r="M562" i="21"/>
  <c r="L562" i="21"/>
  <c r="I563" i="21"/>
  <c r="AE564" i="13"/>
  <c r="J563" i="21"/>
  <c r="K563" i="21"/>
  <c r="P561" i="21"/>
  <c r="P562" i="21"/>
  <c r="M563" i="21"/>
  <c r="L563" i="21"/>
  <c r="O563" i="21"/>
  <c r="N563" i="21"/>
  <c r="J564" i="21"/>
  <c r="K564" i="21"/>
  <c r="I564" i="21"/>
  <c r="AE565" i="13"/>
  <c r="P563" i="21"/>
  <c r="O564" i="21"/>
  <c r="N564" i="21"/>
  <c r="M564" i="21"/>
  <c r="L564" i="21"/>
  <c r="I565" i="21"/>
  <c r="AE566" i="13"/>
  <c r="J565" i="21"/>
  <c r="K565" i="21"/>
  <c r="P564" i="21"/>
  <c r="M565" i="21"/>
  <c r="L565" i="21"/>
  <c r="O565" i="21"/>
  <c r="N565" i="21"/>
  <c r="J566" i="21"/>
  <c r="K566" i="21"/>
  <c r="I566" i="21"/>
  <c r="AE567" i="13"/>
  <c r="O566" i="21"/>
  <c r="N566" i="21"/>
  <c r="M566" i="21"/>
  <c r="L566" i="21"/>
  <c r="I567" i="21"/>
  <c r="AE568" i="13"/>
  <c r="J567" i="21"/>
  <c r="K567" i="21"/>
  <c r="P565" i="21"/>
  <c r="P566" i="21"/>
  <c r="M567" i="21"/>
  <c r="L567" i="21"/>
  <c r="O567" i="21"/>
  <c r="N567" i="21"/>
  <c r="J568" i="21"/>
  <c r="K568" i="21"/>
  <c r="I568" i="21"/>
  <c r="AE569" i="13"/>
  <c r="P567" i="21"/>
  <c r="I569" i="21"/>
  <c r="AE570" i="13"/>
  <c r="J569" i="21"/>
  <c r="K569" i="21"/>
  <c r="O568" i="21"/>
  <c r="N568" i="21"/>
  <c r="M568" i="21"/>
  <c r="L568" i="21"/>
  <c r="P568" i="21"/>
  <c r="M569" i="21"/>
  <c r="L569" i="21"/>
  <c r="O569" i="21"/>
  <c r="N569" i="21"/>
  <c r="J570" i="21"/>
  <c r="K570" i="21"/>
  <c r="I570" i="21"/>
  <c r="AE571" i="13"/>
  <c r="P569" i="21"/>
  <c r="I571" i="21"/>
  <c r="AE572" i="13"/>
  <c r="J571" i="21"/>
  <c r="K571" i="21"/>
  <c r="O570" i="21"/>
  <c r="N570" i="21"/>
  <c r="M570" i="21"/>
  <c r="L570" i="21"/>
  <c r="P570" i="21"/>
  <c r="M571" i="21"/>
  <c r="L571" i="21"/>
  <c r="O571" i="21"/>
  <c r="N571" i="21"/>
  <c r="J572" i="21"/>
  <c r="K572" i="21"/>
  <c r="I572" i="21"/>
  <c r="AE573" i="13"/>
  <c r="O572" i="21"/>
  <c r="N572" i="21"/>
  <c r="M572" i="21"/>
  <c r="L572" i="21"/>
  <c r="I573" i="21"/>
  <c r="AE574" i="13"/>
  <c r="J573" i="21"/>
  <c r="K573" i="21"/>
  <c r="P571" i="21"/>
  <c r="P572" i="21"/>
  <c r="M573" i="21"/>
  <c r="L573" i="21"/>
  <c r="O573" i="21"/>
  <c r="N573" i="21"/>
  <c r="J574" i="21"/>
  <c r="K574" i="21"/>
  <c r="I574" i="21"/>
  <c r="AE575" i="13"/>
  <c r="P573" i="21"/>
  <c r="O574" i="21"/>
  <c r="N574" i="21"/>
  <c r="M574" i="21"/>
  <c r="L574" i="21"/>
  <c r="I575" i="21"/>
  <c r="AE576" i="13"/>
  <c r="J575" i="21"/>
  <c r="K575" i="21"/>
  <c r="P574" i="21"/>
  <c r="M575" i="21"/>
  <c r="L575" i="21"/>
  <c r="O575" i="21"/>
  <c r="N575" i="21"/>
  <c r="J576" i="21"/>
  <c r="K576" i="21"/>
  <c r="I576" i="21"/>
  <c r="AE577" i="13"/>
  <c r="O576" i="21"/>
  <c r="N576" i="21"/>
  <c r="M576" i="21"/>
  <c r="L576" i="21"/>
  <c r="I577" i="21"/>
  <c r="AE578" i="13"/>
  <c r="J577" i="21"/>
  <c r="K577" i="21"/>
  <c r="P575" i="21"/>
  <c r="P576" i="21"/>
  <c r="M577" i="21"/>
  <c r="L577" i="21"/>
  <c r="O577" i="21"/>
  <c r="N577" i="21"/>
  <c r="J578" i="21"/>
  <c r="K578" i="21"/>
  <c r="I578" i="21"/>
  <c r="AE579" i="13"/>
  <c r="O578" i="21"/>
  <c r="N578" i="21"/>
  <c r="M578" i="21"/>
  <c r="L578" i="21"/>
  <c r="I579" i="21"/>
  <c r="AE580" i="13"/>
  <c r="J579" i="21"/>
  <c r="K579" i="21"/>
  <c r="P577" i="21"/>
  <c r="P578" i="21"/>
  <c r="M579" i="21"/>
  <c r="L579" i="21"/>
  <c r="O579" i="21"/>
  <c r="N579" i="21"/>
  <c r="J580" i="21"/>
  <c r="K580" i="21"/>
  <c r="I580" i="21"/>
  <c r="AE581" i="13"/>
  <c r="O580" i="21"/>
  <c r="N580" i="21"/>
  <c r="M580" i="21"/>
  <c r="L580" i="21"/>
  <c r="I581" i="21"/>
  <c r="AE582" i="13"/>
  <c r="J581" i="21"/>
  <c r="K581" i="21"/>
  <c r="P579" i="21"/>
  <c r="P580" i="21"/>
  <c r="M581" i="21"/>
  <c r="L581" i="21"/>
  <c r="O581" i="21"/>
  <c r="N581" i="21"/>
  <c r="J582" i="21"/>
  <c r="K582" i="21"/>
  <c r="I582" i="21"/>
  <c r="AE583" i="13"/>
  <c r="P581" i="21"/>
  <c r="O582" i="21"/>
  <c r="N582" i="21"/>
  <c r="M582" i="21"/>
  <c r="L582" i="21"/>
  <c r="I583" i="21"/>
  <c r="AE584" i="13"/>
  <c r="J583" i="21"/>
  <c r="K583" i="21"/>
  <c r="P582" i="21"/>
  <c r="M583" i="21"/>
  <c r="L583" i="21"/>
  <c r="O583" i="21"/>
  <c r="N583" i="21"/>
  <c r="J584" i="21"/>
  <c r="K584" i="21"/>
  <c r="I584" i="21"/>
  <c r="AE585" i="13"/>
  <c r="P583" i="21"/>
  <c r="O584" i="21"/>
  <c r="N584" i="21"/>
  <c r="M584" i="21"/>
  <c r="L584" i="21"/>
  <c r="I585" i="21"/>
  <c r="AE586" i="13"/>
  <c r="J585" i="21"/>
  <c r="K585" i="21"/>
  <c r="P584" i="21"/>
  <c r="M585" i="21"/>
  <c r="L585" i="21"/>
  <c r="O585" i="21"/>
  <c r="N585" i="21"/>
  <c r="J586" i="21"/>
  <c r="K586" i="21"/>
  <c r="I586" i="21"/>
  <c r="AE587" i="13"/>
  <c r="P585" i="21"/>
  <c r="O586" i="21"/>
  <c r="N586" i="21"/>
  <c r="M586" i="21"/>
  <c r="L586" i="21"/>
  <c r="I587" i="21"/>
  <c r="AE588" i="13"/>
  <c r="J587" i="21"/>
  <c r="K587" i="21"/>
  <c r="P586" i="21"/>
  <c r="M587" i="21"/>
  <c r="L587" i="21"/>
  <c r="O587" i="21"/>
  <c r="N587" i="21"/>
  <c r="J588" i="21"/>
  <c r="K588" i="21"/>
  <c r="I588" i="21"/>
  <c r="AE589" i="13"/>
  <c r="P587" i="21"/>
  <c r="O588" i="21"/>
  <c r="N588" i="21"/>
  <c r="M588" i="21"/>
  <c r="L588" i="21"/>
  <c r="I589" i="21"/>
  <c r="AE590" i="13"/>
  <c r="J589" i="21"/>
  <c r="K589" i="21"/>
  <c r="P588" i="21"/>
  <c r="M589" i="21"/>
  <c r="L589" i="21"/>
  <c r="O589" i="21"/>
  <c r="N589" i="21"/>
  <c r="J590" i="21"/>
  <c r="K590" i="21"/>
  <c r="I590" i="21"/>
  <c r="AE591" i="13"/>
  <c r="P589" i="21"/>
  <c r="O590" i="21"/>
  <c r="N590" i="21"/>
  <c r="M590" i="21"/>
  <c r="L590" i="21"/>
  <c r="I591" i="21"/>
  <c r="AE592" i="13"/>
  <c r="J591" i="21"/>
  <c r="K591" i="21"/>
  <c r="P590" i="21"/>
  <c r="M591" i="21"/>
  <c r="L591" i="21"/>
  <c r="O591" i="21"/>
  <c r="N591" i="21"/>
  <c r="J592" i="21"/>
  <c r="K592" i="21"/>
  <c r="I592" i="21"/>
  <c r="AE593" i="13"/>
  <c r="P591" i="21"/>
  <c r="O592" i="21"/>
  <c r="N592" i="21"/>
  <c r="M592" i="21"/>
  <c r="L592" i="21"/>
  <c r="I593" i="21"/>
  <c r="AE594" i="13"/>
  <c r="J593" i="21"/>
  <c r="K593" i="21"/>
  <c r="P592" i="21"/>
  <c r="M593" i="21"/>
  <c r="L593" i="21"/>
  <c r="O593" i="21"/>
  <c r="N593" i="21"/>
  <c r="J594" i="21"/>
  <c r="K594" i="21"/>
  <c r="I594" i="21"/>
  <c r="AE595" i="13"/>
  <c r="P593" i="21"/>
  <c r="O594" i="21"/>
  <c r="N594" i="21"/>
  <c r="M594" i="21"/>
  <c r="L594" i="21"/>
  <c r="I595" i="21"/>
  <c r="AE596" i="13"/>
  <c r="J595" i="21"/>
  <c r="K595" i="21"/>
  <c r="P594" i="21"/>
  <c r="M595" i="21"/>
  <c r="L595" i="21"/>
  <c r="O595" i="21"/>
  <c r="N595" i="21"/>
  <c r="J596" i="21"/>
  <c r="K596" i="21"/>
  <c r="I596" i="21"/>
  <c r="AE597" i="13"/>
  <c r="P595" i="21"/>
  <c r="O596" i="21"/>
  <c r="N596" i="21"/>
  <c r="M596" i="21"/>
  <c r="L596" i="21"/>
  <c r="I597" i="21"/>
  <c r="AE598" i="13"/>
  <c r="J597" i="21"/>
  <c r="K597" i="21"/>
  <c r="P596" i="21"/>
  <c r="M597" i="21"/>
  <c r="L597" i="21"/>
  <c r="O597" i="21"/>
  <c r="N597" i="21"/>
  <c r="J598" i="21"/>
  <c r="K598" i="21"/>
  <c r="I598" i="21"/>
  <c r="AE599" i="13"/>
  <c r="P597" i="21"/>
  <c r="O598" i="21"/>
  <c r="N598" i="21"/>
  <c r="M598" i="21"/>
  <c r="L598" i="21"/>
  <c r="I599" i="21"/>
  <c r="AE600" i="13"/>
  <c r="J599" i="21"/>
  <c r="K599" i="21"/>
  <c r="P598" i="21"/>
  <c r="M599" i="21"/>
  <c r="L599" i="21"/>
  <c r="O599" i="21"/>
  <c r="N599" i="21"/>
  <c r="J600" i="21"/>
  <c r="K600" i="21"/>
  <c r="I600" i="21"/>
  <c r="AE601" i="13"/>
  <c r="P599" i="21"/>
  <c r="O600" i="21"/>
  <c r="N600" i="21"/>
  <c r="M600" i="21"/>
  <c r="L600" i="21"/>
  <c r="I601" i="21"/>
  <c r="AE602" i="13"/>
  <c r="J601" i="21"/>
  <c r="K601" i="21"/>
  <c r="P600" i="21"/>
  <c r="M601" i="21"/>
  <c r="L601" i="21"/>
  <c r="O601" i="21"/>
  <c r="N601" i="21"/>
  <c r="J602" i="21"/>
  <c r="K602" i="21"/>
  <c r="I602" i="21"/>
  <c r="AE603" i="13"/>
  <c r="P601" i="21"/>
  <c r="O602" i="21"/>
  <c r="N602" i="21"/>
  <c r="M602" i="21"/>
  <c r="L602" i="21"/>
  <c r="I603" i="21"/>
  <c r="AE604" i="13"/>
  <c r="J603" i="21"/>
  <c r="K603" i="21"/>
  <c r="P602" i="21"/>
  <c r="M603" i="21"/>
  <c r="L603" i="21"/>
  <c r="O603" i="21"/>
  <c r="N603" i="21"/>
  <c r="J604" i="21"/>
  <c r="K604" i="21"/>
  <c r="I604" i="21"/>
  <c r="AE605" i="13"/>
  <c r="P603" i="21"/>
  <c r="O604" i="21"/>
  <c r="N604" i="21"/>
  <c r="M604" i="21"/>
  <c r="L604" i="21"/>
  <c r="I605" i="21"/>
  <c r="AE606" i="13"/>
  <c r="J605" i="21"/>
  <c r="K605" i="21"/>
  <c r="P604" i="21"/>
  <c r="M605" i="21"/>
  <c r="L605" i="21"/>
  <c r="O605" i="21"/>
  <c r="N605" i="21"/>
  <c r="J606" i="21"/>
  <c r="K606" i="21"/>
  <c r="I606" i="21"/>
  <c r="AE607" i="13"/>
  <c r="P605" i="21"/>
  <c r="O606" i="21"/>
  <c r="N606" i="21"/>
  <c r="M606" i="21"/>
  <c r="L606" i="21"/>
  <c r="I607" i="21"/>
  <c r="AE608" i="13"/>
  <c r="J607" i="21"/>
  <c r="K607" i="21"/>
  <c r="P606" i="21"/>
  <c r="M607" i="21"/>
  <c r="L607" i="21"/>
  <c r="O607" i="21"/>
  <c r="N607" i="21"/>
  <c r="J608" i="21"/>
  <c r="K608" i="21"/>
  <c r="I608" i="21"/>
  <c r="AE609" i="13"/>
  <c r="P607" i="21"/>
  <c r="O608" i="21"/>
  <c r="N608" i="21"/>
  <c r="M608" i="21"/>
  <c r="L608" i="21"/>
  <c r="I609" i="21"/>
  <c r="AE610" i="13"/>
  <c r="J609" i="21"/>
  <c r="K609" i="21"/>
  <c r="P608" i="21"/>
  <c r="M609" i="21"/>
  <c r="L609" i="21"/>
  <c r="O609" i="21"/>
  <c r="N609" i="21"/>
  <c r="J610" i="21"/>
  <c r="K610" i="21"/>
  <c r="I610" i="21"/>
  <c r="AE611" i="13"/>
  <c r="P609" i="21"/>
  <c r="O610" i="21"/>
  <c r="N610" i="21"/>
  <c r="M610" i="21"/>
  <c r="L610" i="21"/>
  <c r="I611" i="21"/>
  <c r="AE612" i="13"/>
  <c r="J611" i="21"/>
  <c r="K611" i="21"/>
  <c r="P610" i="21"/>
  <c r="M611" i="21"/>
  <c r="L611" i="21"/>
  <c r="O611" i="21"/>
  <c r="N611" i="21"/>
  <c r="J612" i="21"/>
  <c r="K612" i="21"/>
  <c r="I612" i="21"/>
  <c r="AE613" i="13"/>
  <c r="P611" i="21"/>
  <c r="O612" i="21"/>
  <c r="N612" i="21"/>
  <c r="M612" i="21"/>
  <c r="L612" i="21"/>
  <c r="I613" i="21"/>
  <c r="AE614" i="13"/>
  <c r="J613" i="21"/>
  <c r="K613" i="21"/>
  <c r="P612" i="21"/>
  <c r="M613" i="21"/>
  <c r="L613" i="21"/>
  <c r="O613" i="21"/>
  <c r="N613" i="21"/>
  <c r="J614" i="21"/>
  <c r="K614" i="21"/>
  <c r="I614" i="21"/>
  <c r="AE615" i="13"/>
  <c r="P613" i="21"/>
  <c r="O614" i="21"/>
  <c r="N614" i="21"/>
  <c r="M614" i="21"/>
  <c r="L614" i="21"/>
  <c r="I615" i="21"/>
  <c r="AE616" i="13"/>
  <c r="J615" i="21"/>
  <c r="K615" i="21"/>
  <c r="P614" i="21"/>
  <c r="M615" i="21"/>
  <c r="L615" i="21"/>
  <c r="O615" i="21"/>
  <c r="N615" i="21"/>
  <c r="J616" i="21"/>
  <c r="K616" i="21"/>
  <c r="I616" i="21"/>
  <c r="AE617" i="13"/>
  <c r="P615" i="21"/>
  <c r="O616" i="21"/>
  <c r="N616" i="21"/>
  <c r="M616" i="21"/>
  <c r="L616" i="21"/>
  <c r="I617" i="21"/>
  <c r="AE618" i="13"/>
  <c r="J617" i="21"/>
  <c r="K617" i="21"/>
  <c r="P616" i="21"/>
  <c r="M617" i="21"/>
  <c r="L617" i="21"/>
  <c r="O617" i="21"/>
  <c r="N617" i="21"/>
  <c r="J618" i="21"/>
  <c r="K618" i="21"/>
  <c r="I618" i="21"/>
  <c r="AE619" i="13"/>
  <c r="P617" i="21"/>
  <c r="O618" i="21"/>
  <c r="N618" i="21"/>
  <c r="M618" i="21"/>
  <c r="L618" i="21"/>
  <c r="I619" i="21"/>
  <c r="AE620" i="13"/>
  <c r="J619" i="21"/>
  <c r="K619" i="21"/>
  <c r="P618" i="21"/>
  <c r="M619" i="21"/>
  <c r="L619" i="21"/>
  <c r="O619" i="21"/>
  <c r="N619" i="21"/>
  <c r="J620" i="21"/>
  <c r="K620" i="21"/>
  <c r="I620" i="21"/>
  <c r="AE621" i="13"/>
  <c r="P619" i="21"/>
  <c r="O620" i="21"/>
  <c r="N620" i="21"/>
  <c r="M620" i="21"/>
  <c r="L620" i="21"/>
  <c r="I621" i="21"/>
  <c r="AE622" i="13"/>
  <c r="J621" i="21"/>
  <c r="K621" i="21"/>
  <c r="P620" i="21"/>
  <c r="M621" i="21"/>
  <c r="L621" i="21"/>
  <c r="O621" i="21"/>
  <c r="N621" i="21"/>
  <c r="J622" i="21"/>
  <c r="K622" i="21"/>
  <c r="I622" i="21"/>
  <c r="AE623" i="13"/>
  <c r="P621" i="21"/>
  <c r="O622" i="21"/>
  <c r="N622" i="21"/>
  <c r="M622" i="21"/>
  <c r="L622" i="21"/>
  <c r="I623" i="21"/>
  <c r="AE624" i="13"/>
  <c r="J623" i="21"/>
  <c r="K623" i="21"/>
  <c r="P622" i="21"/>
  <c r="M623" i="21"/>
  <c r="L623" i="21"/>
  <c r="O623" i="21"/>
  <c r="N623" i="21"/>
  <c r="J624" i="21"/>
  <c r="K624" i="21"/>
  <c r="I624" i="21"/>
  <c r="AE625" i="13"/>
  <c r="P623" i="21"/>
  <c r="O624" i="21"/>
  <c r="N624" i="21"/>
  <c r="M624" i="21"/>
  <c r="L624" i="21"/>
  <c r="I625" i="21"/>
  <c r="AE626" i="13"/>
  <c r="J625" i="21"/>
  <c r="K625" i="21"/>
  <c r="P624" i="21"/>
  <c r="M625" i="21"/>
  <c r="L625" i="21"/>
  <c r="O625" i="21"/>
  <c r="N625" i="21"/>
  <c r="J626" i="21"/>
  <c r="K626" i="21"/>
  <c r="I626" i="21"/>
  <c r="AE627" i="13"/>
  <c r="O626" i="21"/>
  <c r="N626" i="21"/>
  <c r="M626" i="21"/>
  <c r="L626" i="21"/>
  <c r="I627" i="21"/>
  <c r="AE628" i="13"/>
  <c r="J627" i="21"/>
  <c r="K627" i="21"/>
  <c r="P625" i="21"/>
  <c r="P626" i="21"/>
  <c r="J628" i="21"/>
  <c r="K628" i="21"/>
  <c r="I628" i="21"/>
  <c r="AE629" i="13"/>
  <c r="M627" i="21"/>
  <c r="L627" i="21"/>
  <c r="O627" i="21"/>
  <c r="N627" i="21"/>
  <c r="O628" i="21"/>
  <c r="N628" i="21"/>
  <c r="M628" i="21"/>
  <c r="L628" i="21"/>
  <c r="P627" i="21"/>
  <c r="I629" i="21"/>
  <c r="AE630" i="13"/>
  <c r="J629" i="21"/>
  <c r="K629" i="21"/>
  <c r="P628" i="21"/>
  <c r="M629" i="21"/>
  <c r="L629" i="21"/>
  <c r="O629" i="21"/>
  <c r="N629" i="21"/>
  <c r="J630" i="21"/>
  <c r="K630" i="21"/>
  <c r="I630" i="21"/>
  <c r="AE631" i="13"/>
  <c r="O630" i="21"/>
  <c r="N630" i="21"/>
  <c r="M630" i="21"/>
  <c r="L630" i="21"/>
  <c r="I631" i="21"/>
  <c r="AE632" i="13"/>
  <c r="J631" i="21"/>
  <c r="K631" i="21"/>
  <c r="P629" i="21"/>
  <c r="P630" i="21"/>
  <c r="J632" i="21"/>
  <c r="K632" i="21"/>
  <c r="I632" i="21"/>
  <c r="AE633" i="13"/>
  <c r="M631" i="21"/>
  <c r="L631" i="21"/>
  <c r="O631" i="21"/>
  <c r="N631" i="21"/>
  <c r="O632" i="21"/>
  <c r="N632" i="21"/>
  <c r="M632" i="21"/>
  <c r="L632" i="21"/>
  <c r="P631" i="21"/>
  <c r="I633" i="21"/>
  <c r="AE634" i="13"/>
  <c r="J633" i="21"/>
  <c r="K633" i="21"/>
  <c r="P632" i="21"/>
  <c r="M633" i="21"/>
  <c r="L633" i="21"/>
  <c r="O633" i="21"/>
  <c r="N633" i="21"/>
  <c r="J634" i="21"/>
  <c r="K634" i="21"/>
  <c r="I634" i="21"/>
  <c r="AE635" i="13"/>
  <c r="O634" i="21"/>
  <c r="N634" i="21"/>
  <c r="M634" i="21"/>
  <c r="L634" i="21"/>
  <c r="I635" i="21"/>
  <c r="AE636" i="13"/>
  <c r="J635" i="21"/>
  <c r="K635" i="21"/>
  <c r="P633" i="21"/>
  <c r="P634" i="21"/>
  <c r="J636" i="21"/>
  <c r="K636" i="21"/>
  <c r="I636" i="21"/>
  <c r="AE637" i="13"/>
  <c r="M635" i="21"/>
  <c r="L635" i="21"/>
  <c r="O635" i="21"/>
  <c r="N635" i="21"/>
  <c r="O636" i="21"/>
  <c r="N636" i="21"/>
  <c r="M636" i="21"/>
  <c r="L636" i="21"/>
  <c r="P635" i="21"/>
  <c r="I637" i="21"/>
  <c r="AE638" i="13"/>
  <c r="J637" i="21"/>
  <c r="K637" i="21"/>
  <c r="P636" i="21"/>
  <c r="M637" i="21"/>
  <c r="L637" i="21"/>
  <c r="O637" i="21"/>
  <c r="N637" i="21"/>
  <c r="J638" i="21"/>
  <c r="K638" i="21"/>
  <c r="I638" i="21"/>
  <c r="AE639" i="13"/>
  <c r="O638" i="21"/>
  <c r="N638" i="21"/>
  <c r="M638" i="21"/>
  <c r="L638" i="21"/>
  <c r="I639" i="21"/>
  <c r="AE640" i="13"/>
  <c r="J639" i="21"/>
  <c r="K639" i="21"/>
  <c r="P637" i="21"/>
  <c r="P638" i="21"/>
  <c r="J640" i="21"/>
  <c r="K640" i="21"/>
  <c r="I640" i="21"/>
  <c r="AE641" i="13"/>
  <c r="M639" i="21"/>
  <c r="L639" i="21"/>
  <c r="O639" i="21"/>
  <c r="N639" i="21"/>
  <c r="O640" i="21"/>
  <c r="N640" i="21"/>
  <c r="M640" i="21"/>
  <c r="L640" i="21"/>
  <c r="P639" i="21"/>
  <c r="I641" i="21"/>
  <c r="AE642" i="13"/>
  <c r="J641" i="21"/>
  <c r="K641" i="21"/>
  <c r="P640" i="21"/>
  <c r="M641" i="21"/>
  <c r="L641" i="21"/>
  <c r="O641" i="21"/>
  <c r="N641" i="21"/>
  <c r="J642" i="21"/>
  <c r="K642" i="21"/>
  <c r="I642" i="21"/>
  <c r="AE643" i="13"/>
  <c r="O642" i="21"/>
  <c r="N642" i="21"/>
  <c r="M642" i="21"/>
  <c r="L642" i="21"/>
  <c r="I643" i="21"/>
  <c r="AE644" i="13"/>
  <c r="J643" i="21"/>
  <c r="K643" i="21"/>
  <c r="P641" i="21"/>
  <c r="P642" i="21"/>
  <c r="J644" i="21"/>
  <c r="K644" i="21"/>
  <c r="I644" i="21"/>
  <c r="AE645" i="13"/>
  <c r="M643" i="21"/>
  <c r="L643" i="21"/>
  <c r="O643" i="21"/>
  <c r="N643" i="21"/>
  <c r="O644" i="21"/>
  <c r="N644" i="21"/>
  <c r="M644" i="21"/>
  <c r="L644" i="21"/>
  <c r="P643" i="21"/>
  <c r="I645" i="21"/>
  <c r="AE646" i="13"/>
  <c r="J645" i="21"/>
  <c r="K645" i="21"/>
  <c r="P644" i="21"/>
  <c r="M645" i="21"/>
  <c r="L645" i="21"/>
  <c r="O645" i="21"/>
  <c r="N645" i="21"/>
  <c r="J646" i="21"/>
  <c r="K646" i="21"/>
  <c r="I646" i="21"/>
  <c r="AE647" i="13"/>
  <c r="O646" i="21"/>
  <c r="N646" i="21"/>
  <c r="M646" i="21"/>
  <c r="L646" i="21"/>
  <c r="I647" i="21"/>
  <c r="AE648" i="13"/>
  <c r="J647" i="21"/>
  <c r="K647" i="21"/>
  <c r="P645" i="21"/>
  <c r="P646" i="21"/>
  <c r="J648" i="21"/>
  <c r="K648" i="21"/>
  <c r="I648" i="21"/>
  <c r="AE649" i="13"/>
  <c r="M647" i="21"/>
  <c r="L647" i="21"/>
  <c r="O647" i="21"/>
  <c r="N647" i="21"/>
  <c r="O648" i="21"/>
  <c r="N648" i="21"/>
  <c r="M648" i="21"/>
  <c r="L648" i="21"/>
  <c r="P647" i="21"/>
  <c r="I649" i="21"/>
  <c r="AE650" i="13"/>
  <c r="J649" i="21"/>
  <c r="K649" i="21"/>
  <c r="P648" i="21"/>
  <c r="M649" i="21"/>
  <c r="L649" i="21"/>
  <c r="O649" i="21"/>
  <c r="N649" i="21"/>
  <c r="J650" i="21"/>
  <c r="K650" i="21"/>
  <c r="I650" i="21"/>
  <c r="AE651" i="13"/>
  <c r="O650" i="21"/>
  <c r="N650" i="21"/>
  <c r="M650" i="21"/>
  <c r="L650" i="21"/>
  <c r="I651" i="21"/>
  <c r="AE652" i="13"/>
  <c r="J651" i="21"/>
  <c r="K651" i="21"/>
  <c r="P649" i="21"/>
  <c r="P650" i="21"/>
  <c r="J652" i="21"/>
  <c r="K652" i="21"/>
  <c r="I652" i="21"/>
  <c r="AE653" i="13"/>
  <c r="M651" i="21"/>
  <c r="L651" i="21"/>
  <c r="O651" i="21"/>
  <c r="N651" i="21"/>
  <c r="O652" i="21"/>
  <c r="N652" i="21"/>
  <c r="M652" i="21"/>
  <c r="L652" i="21"/>
  <c r="P651" i="21"/>
  <c r="I653" i="21"/>
  <c r="AE654" i="13"/>
  <c r="J653" i="21"/>
  <c r="K653" i="21"/>
  <c r="P652" i="21"/>
  <c r="M653" i="21"/>
  <c r="L653" i="21"/>
  <c r="O653" i="21"/>
  <c r="N653" i="21"/>
  <c r="J654" i="21"/>
  <c r="K654" i="21"/>
  <c r="I654" i="21"/>
  <c r="AE655" i="13"/>
  <c r="O654" i="21"/>
  <c r="N654" i="21"/>
  <c r="M654" i="21"/>
  <c r="L654" i="21"/>
  <c r="I655" i="21"/>
  <c r="AE656" i="13"/>
  <c r="J655" i="21"/>
  <c r="K655" i="21"/>
  <c r="P653" i="21"/>
  <c r="P654" i="21"/>
  <c r="J656" i="21"/>
  <c r="K656" i="21"/>
  <c r="I656" i="21"/>
  <c r="AE657" i="13"/>
  <c r="M655" i="21"/>
  <c r="L655" i="21"/>
  <c r="O655" i="21"/>
  <c r="N655" i="21"/>
  <c r="P655" i="21"/>
  <c r="I657" i="21"/>
  <c r="AE658" i="13"/>
  <c r="J657" i="21"/>
  <c r="K657" i="21"/>
  <c r="O656" i="21"/>
  <c r="N656" i="21"/>
  <c r="M656" i="21"/>
  <c r="L656" i="21"/>
  <c r="P656" i="21"/>
  <c r="M657" i="21"/>
  <c r="L657" i="21"/>
  <c r="O657" i="21"/>
  <c r="N657" i="21"/>
  <c r="J658" i="21"/>
  <c r="K658" i="21"/>
  <c r="I658" i="21"/>
  <c r="AE659" i="13"/>
  <c r="P657" i="21"/>
  <c r="I659" i="21"/>
  <c r="AE660" i="13"/>
  <c r="J659" i="21"/>
  <c r="K659" i="21"/>
  <c r="O658" i="21"/>
  <c r="N658" i="21"/>
  <c r="M658" i="21"/>
  <c r="L658" i="21"/>
  <c r="P658" i="21"/>
  <c r="M659" i="21"/>
  <c r="L659" i="21"/>
  <c r="O659" i="21"/>
  <c r="N659" i="21"/>
  <c r="J660" i="21"/>
  <c r="K660" i="21"/>
  <c r="I660" i="21"/>
  <c r="AE661" i="13"/>
  <c r="O660" i="21"/>
  <c r="N660" i="21"/>
  <c r="M660" i="21"/>
  <c r="L660" i="21"/>
  <c r="I661" i="21"/>
  <c r="AE662" i="13"/>
  <c r="J661" i="21"/>
  <c r="K661" i="21"/>
  <c r="P659" i="21"/>
  <c r="P660" i="21"/>
  <c r="M661" i="21"/>
  <c r="L661" i="21"/>
  <c r="O661" i="21"/>
  <c r="N661" i="21"/>
  <c r="J662" i="21"/>
  <c r="K662" i="21"/>
  <c r="I662" i="21"/>
  <c r="AE663" i="13"/>
  <c r="O662" i="21"/>
  <c r="N662" i="21"/>
  <c r="M662" i="21"/>
  <c r="L662" i="21"/>
  <c r="I663" i="21"/>
  <c r="AE664" i="13"/>
  <c r="J663" i="21"/>
  <c r="K663" i="21"/>
  <c r="P661" i="21"/>
  <c r="P662" i="21"/>
  <c r="J664" i="21"/>
  <c r="K664" i="21"/>
  <c r="I664" i="21"/>
  <c r="AE665" i="13"/>
  <c r="M663" i="21"/>
  <c r="L663" i="21"/>
  <c r="O663" i="21"/>
  <c r="N663" i="21"/>
  <c r="O664" i="21"/>
  <c r="N664" i="21"/>
  <c r="M664" i="21"/>
  <c r="L664" i="21"/>
  <c r="P663" i="21"/>
  <c r="I665" i="21"/>
  <c r="AE666" i="13"/>
  <c r="J665" i="21"/>
  <c r="K665" i="21"/>
  <c r="P664" i="21"/>
  <c r="M665" i="21"/>
  <c r="L665" i="21"/>
  <c r="O665" i="21"/>
  <c r="N665" i="21"/>
  <c r="J666" i="21"/>
  <c r="K666" i="21"/>
  <c r="I666" i="21"/>
  <c r="AE667" i="13"/>
  <c r="P665" i="21"/>
  <c r="O666" i="21"/>
  <c r="N666" i="21"/>
  <c r="M666" i="21"/>
  <c r="L666" i="21"/>
  <c r="I667" i="21"/>
  <c r="AE668" i="13"/>
  <c r="J667" i="21"/>
  <c r="K667" i="21"/>
  <c r="P666" i="21"/>
  <c r="M667" i="21"/>
  <c r="L667" i="21"/>
  <c r="O667" i="21"/>
  <c r="N667" i="21"/>
  <c r="J668" i="21"/>
  <c r="K668" i="21"/>
  <c r="I668" i="21"/>
  <c r="AE669" i="13"/>
  <c r="P667" i="21"/>
  <c r="I669" i="21"/>
  <c r="AE670" i="13"/>
  <c r="J669" i="21"/>
  <c r="K669" i="21"/>
  <c r="O668" i="21"/>
  <c r="N668" i="21"/>
  <c r="M668" i="21"/>
  <c r="L668" i="21"/>
  <c r="P668" i="21"/>
  <c r="M669" i="21"/>
  <c r="L669" i="21"/>
  <c r="O669" i="21"/>
  <c r="N669" i="21"/>
  <c r="J670" i="21"/>
  <c r="K670" i="21"/>
  <c r="I670" i="21"/>
  <c r="AE671" i="13"/>
  <c r="O670" i="21"/>
  <c r="N670" i="21"/>
  <c r="M670" i="21"/>
  <c r="L670" i="21"/>
  <c r="I671" i="21"/>
  <c r="AE672" i="13"/>
  <c r="J671" i="21"/>
  <c r="K671" i="21"/>
  <c r="P669" i="21"/>
  <c r="P670" i="21"/>
  <c r="J672" i="21"/>
  <c r="K672" i="21"/>
  <c r="I672" i="21"/>
  <c r="AE673" i="13"/>
  <c r="M671" i="21"/>
  <c r="L671" i="21"/>
  <c r="O671" i="21"/>
  <c r="N671" i="21"/>
  <c r="P671" i="21"/>
  <c r="I673" i="21"/>
  <c r="AE674" i="13"/>
  <c r="J673" i="21"/>
  <c r="K673" i="21"/>
  <c r="O672" i="21"/>
  <c r="N672" i="21"/>
  <c r="M672" i="21"/>
  <c r="L672" i="21"/>
  <c r="P672" i="21"/>
  <c r="M673" i="21"/>
  <c r="L673" i="21"/>
  <c r="O673" i="21"/>
  <c r="N673" i="21"/>
  <c r="J674" i="21"/>
  <c r="K674" i="21"/>
  <c r="I674" i="21"/>
  <c r="AE675" i="13"/>
  <c r="P673" i="21"/>
  <c r="I675" i="21"/>
  <c r="AE676" i="13"/>
  <c r="J675" i="21"/>
  <c r="K675" i="21"/>
  <c r="O674" i="21"/>
  <c r="N674" i="21"/>
  <c r="M674" i="21"/>
  <c r="L674" i="21"/>
  <c r="P674" i="21"/>
  <c r="M675" i="21"/>
  <c r="L675" i="21"/>
  <c r="O675" i="21"/>
  <c r="N675" i="21"/>
  <c r="J676" i="21"/>
  <c r="K676" i="21"/>
  <c r="I676" i="21"/>
  <c r="AE677" i="13"/>
  <c r="O676" i="21"/>
  <c r="N676" i="21"/>
  <c r="M676" i="21"/>
  <c r="L676" i="21"/>
  <c r="I677" i="21"/>
  <c r="AE678" i="13"/>
  <c r="J677" i="21"/>
  <c r="K677" i="21"/>
  <c r="P675" i="21"/>
  <c r="P676" i="21"/>
  <c r="J678" i="21"/>
  <c r="K678" i="21"/>
  <c r="I678" i="21"/>
  <c r="AE679" i="13"/>
  <c r="M677" i="21"/>
  <c r="L677" i="21"/>
  <c r="O677" i="21"/>
  <c r="N677" i="21"/>
  <c r="O678" i="21"/>
  <c r="N678" i="21"/>
  <c r="M678" i="21"/>
  <c r="L678" i="21"/>
  <c r="P677" i="21"/>
  <c r="I679" i="21"/>
  <c r="AE680" i="13"/>
  <c r="J679" i="21"/>
  <c r="K679" i="21"/>
  <c r="P678" i="21"/>
  <c r="M679" i="21"/>
  <c r="L679" i="21"/>
  <c r="O679" i="21"/>
  <c r="N679" i="21"/>
  <c r="J680" i="21"/>
  <c r="K680" i="21"/>
  <c r="I680" i="21"/>
  <c r="AE681" i="13"/>
  <c r="O680" i="21"/>
  <c r="N680" i="21"/>
  <c r="M680" i="21"/>
  <c r="L680" i="21"/>
  <c r="I681" i="21"/>
  <c r="AE682" i="13"/>
  <c r="J681" i="21"/>
  <c r="K681" i="21"/>
  <c r="P679" i="21"/>
  <c r="P680" i="21"/>
  <c r="M681" i="21"/>
  <c r="L681" i="21"/>
  <c r="O681" i="21"/>
  <c r="N681" i="21"/>
  <c r="J682" i="21"/>
  <c r="K682" i="21"/>
  <c r="I682" i="21"/>
  <c r="AE683" i="13"/>
  <c r="P681" i="21"/>
  <c r="O682" i="21"/>
  <c r="N682" i="21"/>
  <c r="M682" i="21"/>
  <c r="L682" i="21"/>
  <c r="I683" i="21"/>
  <c r="AE684" i="13"/>
  <c r="J683" i="21"/>
  <c r="K683" i="21"/>
  <c r="P682" i="21"/>
  <c r="M683" i="21"/>
  <c r="L683" i="21"/>
  <c r="O683" i="21"/>
  <c r="N683" i="21"/>
  <c r="J684" i="21"/>
  <c r="K684" i="21"/>
  <c r="I684" i="21"/>
  <c r="AE685" i="13"/>
  <c r="O684" i="21"/>
  <c r="N684" i="21"/>
  <c r="M684" i="21"/>
  <c r="L684" i="21"/>
  <c r="I685" i="21"/>
  <c r="AE686" i="13"/>
  <c r="J685" i="21"/>
  <c r="K685" i="21"/>
  <c r="P683" i="21"/>
  <c r="P684" i="21"/>
  <c r="J686" i="21"/>
  <c r="K686" i="21"/>
  <c r="I686" i="21"/>
  <c r="AE687" i="13"/>
  <c r="M685" i="21"/>
  <c r="L685" i="21"/>
  <c r="O685" i="21"/>
  <c r="N685" i="21"/>
  <c r="O686" i="21"/>
  <c r="N686" i="21"/>
  <c r="M686" i="21"/>
  <c r="L686" i="21"/>
  <c r="P685" i="21"/>
  <c r="I687" i="21"/>
  <c r="AE688" i="13"/>
  <c r="J687" i="21"/>
  <c r="K687" i="21"/>
  <c r="P686" i="21"/>
  <c r="M687" i="21"/>
  <c r="L687" i="21"/>
  <c r="O687" i="21"/>
  <c r="N687" i="21"/>
  <c r="J688" i="21"/>
  <c r="K688" i="21"/>
  <c r="I688" i="21"/>
  <c r="AE689" i="13"/>
  <c r="P687" i="21"/>
  <c r="O688" i="21"/>
  <c r="N688" i="21"/>
  <c r="M688" i="21"/>
  <c r="L688" i="21"/>
  <c r="I689" i="21"/>
  <c r="AE690" i="13"/>
  <c r="J689" i="21"/>
  <c r="K689" i="21"/>
  <c r="P688" i="21"/>
  <c r="M689" i="21"/>
  <c r="L689" i="21"/>
  <c r="O689" i="21"/>
  <c r="N689" i="21"/>
  <c r="J690" i="21"/>
  <c r="K690" i="21"/>
  <c r="I690" i="21"/>
  <c r="AE691" i="13"/>
  <c r="P689" i="21"/>
  <c r="O690" i="21"/>
  <c r="N690" i="21"/>
  <c r="M690" i="21"/>
  <c r="L690" i="21"/>
  <c r="I691" i="21"/>
  <c r="AE692" i="13"/>
  <c r="J691" i="21"/>
  <c r="K691" i="21"/>
  <c r="P690" i="21"/>
  <c r="M691" i="21"/>
  <c r="L691" i="21"/>
  <c r="O691" i="21"/>
  <c r="N691" i="21"/>
  <c r="J692" i="21"/>
  <c r="K692" i="21"/>
  <c r="I692" i="21"/>
  <c r="AE693" i="13"/>
  <c r="O692" i="21"/>
  <c r="N692" i="21"/>
  <c r="M692" i="21"/>
  <c r="L692" i="21"/>
  <c r="I693" i="21"/>
  <c r="AE694" i="13"/>
  <c r="J693" i="21"/>
  <c r="K693" i="21"/>
  <c r="P691" i="21"/>
  <c r="P692" i="21"/>
  <c r="J694" i="21"/>
  <c r="K694" i="21"/>
  <c r="I694" i="21"/>
  <c r="AE695" i="13"/>
  <c r="M693" i="21"/>
  <c r="L693" i="21"/>
  <c r="O693" i="21"/>
  <c r="N693" i="21"/>
  <c r="P693" i="21"/>
  <c r="I695" i="21"/>
  <c r="AE696" i="13"/>
  <c r="J695" i="21"/>
  <c r="K695" i="21"/>
  <c r="O694" i="21"/>
  <c r="N694" i="21"/>
  <c r="M694" i="21"/>
  <c r="L694" i="21"/>
  <c r="P694" i="21"/>
  <c r="M695" i="21"/>
  <c r="L695" i="21"/>
  <c r="O695" i="21"/>
  <c r="N695" i="21"/>
  <c r="J696" i="21"/>
  <c r="K696" i="21"/>
  <c r="I696" i="21"/>
  <c r="AE697" i="13"/>
  <c r="O696" i="21"/>
  <c r="N696" i="21"/>
  <c r="M696" i="21"/>
  <c r="L696" i="21"/>
  <c r="I697" i="21"/>
  <c r="AE698" i="13"/>
  <c r="J697" i="21"/>
  <c r="K697" i="21"/>
  <c r="P695" i="21"/>
  <c r="P696" i="21"/>
  <c r="M697" i="21"/>
  <c r="L697" i="21"/>
  <c r="O697" i="21"/>
  <c r="N697" i="21"/>
  <c r="J698" i="21"/>
  <c r="K698" i="21"/>
  <c r="I698" i="21"/>
  <c r="AE699" i="13"/>
  <c r="P697" i="21"/>
  <c r="O698" i="21"/>
  <c r="N698" i="21"/>
  <c r="M698" i="21"/>
  <c r="L698" i="21"/>
  <c r="I699" i="21"/>
  <c r="AE700" i="13"/>
  <c r="J699" i="21"/>
  <c r="K699" i="21"/>
  <c r="P698" i="21"/>
  <c r="M699" i="21"/>
  <c r="L699" i="21"/>
  <c r="O699" i="21"/>
  <c r="N699" i="21"/>
  <c r="J700" i="21"/>
  <c r="K700" i="21"/>
  <c r="I700" i="21"/>
  <c r="AE701" i="13"/>
  <c r="O700" i="21"/>
  <c r="N700" i="21"/>
  <c r="M700" i="21"/>
  <c r="L700" i="21"/>
  <c r="I701" i="21"/>
  <c r="AE702" i="13"/>
  <c r="J701" i="21"/>
  <c r="K701" i="21"/>
  <c r="P699" i="21"/>
  <c r="P700" i="21"/>
  <c r="M701" i="21"/>
  <c r="L701" i="21"/>
  <c r="O701" i="21"/>
  <c r="N701" i="21"/>
  <c r="J702" i="21"/>
  <c r="K702" i="21"/>
  <c r="I702" i="21"/>
  <c r="AE703" i="13"/>
  <c r="P701" i="21"/>
  <c r="O702" i="21"/>
  <c r="N702" i="21"/>
  <c r="M702" i="21"/>
  <c r="L702" i="21"/>
  <c r="I703" i="21"/>
  <c r="AE704" i="13"/>
  <c r="J703" i="21"/>
  <c r="K703" i="21"/>
  <c r="P702" i="21"/>
  <c r="M703" i="21"/>
  <c r="L703" i="21"/>
  <c r="O703" i="21"/>
  <c r="N703" i="21"/>
  <c r="J704" i="21"/>
  <c r="K704" i="21"/>
  <c r="I704" i="21"/>
  <c r="AE705" i="13"/>
  <c r="O704" i="21"/>
  <c r="N704" i="21"/>
  <c r="M704" i="21"/>
  <c r="L704" i="21"/>
  <c r="I705" i="21"/>
  <c r="AE706" i="13"/>
  <c r="J705" i="21"/>
  <c r="K705" i="21"/>
  <c r="P703" i="21"/>
  <c r="P704" i="21"/>
  <c r="M705" i="21"/>
  <c r="L705" i="21"/>
  <c r="O705" i="21"/>
  <c r="N705" i="21"/>
  <c r="J706" i="21"/>
  <c r="K706" i="21"/>
  <c r="I706" i="21"/>
  <c r="AE707" i="13"/>
  <c r="O706" i="21"/>
  <c r="N706" i="21"/>
  <c r="M706" i="21"/>
  <c r="L706" i="21"/>
  <c r="I707" i="21"/>
  <c r="AE708" i="13"/>
  <c r="J707" i="21"/>
  <c r="K707" i="21"/>
  <c r="P705" i="21"/>
  <c r="P706" i="21"/>
  <c r="M707" i="21"/>
  <c r="L707" i="21"/>
  <c r="O707" i="21"/>
  <c r="N707" i="21"/>
  <c r="J708" i="21"/>
  <c r="K708" i="21"/>
  <c r="I708" i="21"/>
  <c r="AE709" i="13"/>
  <c r="P707" i="21"/>
  <c r="O708" i="21"/>
  <c r="N708" i="21"/>
  <c r="M708" i="21"/>
  <c r="L708" i="21"/>
  <c r="I709" i="21"/>
  <c r="AE710" i="13"/>
  <c r="J709" i="21"/>
  <c r="K709" i="21"/>
  <c r="P708" i="21"/>
  <c r="M709" i="21"/>
  <c r="L709" i="21"/>
  <c r="O709" i="21"/>
  <c r="N709" i="21"/>
  <c r="J710" i="21"/>
  <c r="K710" i="21"/>
  <c r="I710" i="21"/>
  <c r="AE711" i="13"/>
  <c r="P709" i="21"/>
  <c r="O710" i="21"/>
  <c r="N710" i="21"/>
  <c r="M710" i="21"/>
  <c r="L710" i="21"/>
  <c r="I711" i="21"/>
  <c r="AE712" i="13"/>
  <c r="J711" i="21"/>
  <c r="K711" i="21"/>
  <c r="P710" i="21"/>
  <c r="M711" i="21"/>
  <c r="L711" i="21"/>
  <c r="O711" i="21"/>
  <c r="N711" i="21"/>
  <c r="J712" i="21"/>
  <c r="K712" i="21"/>
  <c r="I712" i="21"/>
  <c r="AE713" i="13"/>
  <c r="O712" i="21"/>
  <c r="N712" i="21"/>
  <c r="M712" i="21"/>
  <c r="L712" i="21"/>
  <c r="I713" i="21"/>
  <c r="AE714" i="13"/>
  <c r="J713" i="21"/>
  <c r="K713" i="21"/>
  <c r="P711" i="21"/>
  <c r="P712" i="21"/>
  <c r="M713" i="21"/>
  <c r="L713" i="21"/>
  <c r="O713" i="21"/>
  <c r="N713" i="21"/>
  <c r="J714" i="21"/>
  <c r="K714" i="21"/>
  <c r="I714" i="21"/>
  <c r="AE715" i="13"/>
  <c r="O714" i="21"/>
  <c r="N714" i="21"/>
  <c r="M714" i="21"/>
  <c r="L714" i="21"/>
  <c r="I715" i="21"/>
  <c r="AE716" i="13"/>
  <c r="J715" i="21"/>
  <c r="K715" i="21"/>
  <c r="P713" i="21"/>
  <c r="P714" i="21"/>
  <c r="M715" i="21"/>
  <c r="L715" i="21"/>
  <c r="O715" i="21"/>
  <c r="N715" i="21"/>
  <c r="J716" i="21"/>
  <c r="K716" i="21"/>
  <c r="I716" i="21"/>
  <c r="AE717" i="13"/>
  <c r="P715" i="21"/>
  <c r="O716" i="21"/>
  <c r="N716" i="21"/>
  <c r="M716" i="21"/>
  <c r="L716" i="21"/>
  <c r="I717" i="21"/>
  <c r="AE718" i="13"/>
  <c r="J717" i="21"/>
  <c r="K717" i="21"/>
  <c r="P716" i="21"/>
  <c r="M717" i="21"/>
  <c r="L717" i="21"/>
  <c r="O717" i="21"/>
  <c r="N717" i="21"/>
  <c r="J718" i="21"/>
  <c r="K718" i="21"/>
  <c r="I718" i="21"/>
  <c r="AE719" i="13"/>
  <c r="O718" i="21"/>
  <c r="N718" i="21"/>
  <c r="M718" i="21"/>
  <c r="L718" i="21"/>
  <c r="I719" i="21"/>
  <c r="AE720" i="13"/>
  <c r="J719" i="21"/>
  <c r="K719" i="21"/>
  <c r="P717" i="21"/>
  <c r="P718" i="21"/>
  <c r="M719" i="21"/>
  <c r="L719" i="21"/>
  <c r="O719" i="21"/>
  <c r="N719" i="21"/>
  <c r="J720" i="21"/>
  <c r="K720" i="21"/>
  <c r="I720" i="21"/>
  <c r="AE721" i="13"/>
  <c r="O720" i="21"/>
  <c r="N720" i="21"/>
  <c r="M720" i="21"/>
  <c r="L720" i="21"/>
  <c r="I721" i="21"/>
  <c r="AE722" i="13"/>
  <c r="J721" i="21"/>
  <c r="K721" i="21"/>
  <c r="P719" i="21"/>
  <c r="P720" i="21"/>
  <c r="M721" i="21"/>
  <c r="L721" i="21"/>
  <c r="O721" i="21"/>
  <c r="N721" i="21"/>
  <c r="J722" i="21"/>
  <c r="K722" i="21"/>
  <c r="I722" i="21"/>
  <c r="AE723" i="13"/>
  <c r="P721" i="21"/>
  <c r="O722" i="21"/>
  <c r="N722" i="21"/>
  <c r="M722" i="21"/>
  <c r="L722" i="21"/>
  <c r="I723" i="21"/>
  <c r="AE724" i="13"/>
  <c r="J723" i="21"/>
  <c r="K723" i="21"/>
  <c r="P722" i="21"/>
  <c r="M723" i="21"/>
  <c r="L723" i="21"/>
  <c r="O723" i="21"/>
  <c r="N723" i="21"/>
  <c r="J724" i="21"/>
  <c r="K724" i="21"/>
  <c r="I724" i="21"/>
  <c r="AE725" i="13"/>
  <c r="P723" i="21"/>
  <c r="O724" i="21"/>
  <c r="N724" i="21"/>
  <c r="M724" i="21"/>
  <c r="L724" i="21"/>
  <c r="I725" i="21"/>
  <c r="AE726" i="13"/>
  <c r="J725" i="21"/>
  <c r="K725" i="21"/>
  <c r="P724" i="21"/>
  <c r="M725" i="21"/>
  <c r="L725" i="21"/>
  <c r="O725" i="21"/>
  <c r="N725" i="21"/>
  <c r="J726" i="21"/>
  <c r="K726" i="21"/>
  <c r="I726" i="21"/>
  <c r="AE727" i="13"/>
  <c r="O726" i="21"/>
  <c r="N726" i="21"/>
  <c r="M726" i="21"/>
  <c r="L726" i="21"/>
  <c r="I727" i="21"/>
  <c r="AE728" i="13"/>
  <c r="J727" i="21"/>
  <c r="K727" i="21"/>
  <c r="P725" i="21"/>
  <c r="P726" i="21"/>
  <c r="M727" i="21"/>
  <c r="L727" i="21"/>
  <c r="O727" i="21"/>
  <c r="N727" i="21"/>
  <c r="J728" i="21"/>
  <c r="K728" i="21"/>
  <c r="I728" i="21"/>
  <c r="AE729" i="13"/>
  <c r="P727" i="21"/>
  <c r="O728" i="21"/>
  <c r="N728" i="21"/>
  <c r="M728" i="21"/>
  <c r="L728" i="21"/>
  <c r="I729" i="21"/>
  <c r="AE730" i="13"/>
  <c r="J729" i="21"/>
  <c r="K729" i="21"/>
  <c r="P728" i="21"/>
  <c r="M729" i="21"/>
  <c r="L729" i="21"/>
  <c r="O729" i="21"/>
  <c r="N729" i="21"/>
  <c r="J730" i="21"/>
  <c r="K730" i="21"/>
  <c r="I730" i="21"/>
  <c r="AE731" i="13"/>
  <c r="O730" i="21"/>
  <c r="N730" i="21"/>
  <c r="M730" i="21"/>
  <c r="L730" i="21"/>
  <c r="I731" i="21"/>
  <c r="AE732" i="13"/>
  <c r="J731" i="21"/>
  <c r="K731" i="21"/>
  <c r="P729" i="21"/>
  <c r="P730" i="21"/>
  <c r="M731" i="21"/>
  <c r="L731" i="21"/>
  <c r="O731" i="21"/>
  <c r="N731" i="21"/>
  <c r="J732" i="21"/>
  <c r="K732" i="21"/>
  <c r="I732" i="21"/>
  <c r="AE733" i="13"/>
  <c r="O732" i="21"/>
  <c r="N732" i="21"/>
  <c r="M732" i="21"/>
  <c r="L732" i="21"/>
  <c r="I733" i="21"/>
  <c r="AE734" i="13"/>
  <c r="J733" i="21"/>
  <c r="K733" i="21"/>
  <c r="P731" i="21"/>
  <c r="P732" i="21"/>
  <c r="M733" i="21"/>
  <c r="L733" i="21"/>
  <c r="O733" i="21"/>
  <c r="N733" i="21"/>
  <c r="J734" i="21"/>
  <c r="K734" i="21"/>
  <c r="I734" i="21"/>
  <c r="AE735" i="13"/>
  <c r="P733" i="21"/>
  <c r="O734" i="21"/>
  <c r="N734" i="21"/>
  <c r="M734" i="21"/>
  <c r="L734" i="21"/>
  <c r="I735" i="21"/>
  <c r="AE736" i="13"/>
  <c r="J735" i="21"/>
  <c r="K735" i="21"/>
  <c r="P734" i="21"/>
  <c r="M735" i="21"/>
  <c r="L735" i="21"/>
  <c r="O735" i="21"/>
  <c r="N735" i="21"/>
  <c r="J736" i="21"/>
  <c r="K736" i="21"/>
  <c r="I736" i="21"/>
  <c r="AE737" i="13"/>
  <c r="O736" i="21"/>
  <c r="N736" i="21"/>
  <c r="M736" i="21"/>
  <c r="L736" i="21"/>
  <c r="I737" i="21"/>
  <c r="AE738" i="13"/>
  <c r="J737" i="21"/>
  <c r="K737" i="21"/>
  <c r="P735" i="21"/>
  <c r="P736" i="21"/>
  <c r="M737" i="21"/>
  <c r="L737" i="21"/>
  <c r="O737" i="21"/>
  <c r="N737" i="21"/>
  <c r="J738" i="21"/>
  <c r="K738" i="21"/>
  <c r="I738" i="21"/>
  <c r="AE739" i="13"/>
  <c r="P737" i="21"/>
  <c r="O738" i="21"/>
  <c r="N738" i="21"/>
  <c r="M738" i="21"/>
  <c r="L738" i="21"/>
  <c r="I739" i="21"/>
  <c r="AE740" i="13"/>
  <c r="J739" i="21"/>
  <c r="K739" i="21"/>
  <c r="P738" i="21"/>
  <c r="M739" i="21"/>
  <c r="L739" i="21"/>
  <c r="O739" i="21"/>
  <c r="N739" i="21"/>
  <c r="J740" i="21"/>
  <c r="K740" i="21"/>
  <c r="I740" i="21"/>
  <c r="AE741" i="13"/>
  <c r="O740" i="21"/>
  <c r="N740" i="21"/>
  <c r="M740" i="21"/>
  <c r="L740" i="21"/>
  <c r="J741" i="21"/>
  <c r="K741" i="21"/>
  <c r="I741" i="21"/>
  <c r="AE742" i="13"/>
  <c r="P739" i="21"/>
  <c r="P740" i="21"/>
  <c r="N741" i="21"/>
  <c r="O741" i="21"/>
  <c r="M741" i="21"/>
  <c r="L741" i="21"/>
  <c r="AE743" i="13"/>
  <c r="J742" i="21"/>
  <c r="K742" i="21"/>
  <c r="I742" i="21"/>
  <c r="P741" i="21"/>
  <c r="J743" i="21"/>
  <c r="K743" i="21"/>
  <c r="I743" i="21"/>
  <c r="AE744" i="13"/>
  <c r="L742" i="21"/>
  <c r="O742" i="21"/>
  <c r="N742" i="21"/>
  <c r="M742" i="21"/>
  <c r="P742" i="21"/>
  <c r="AE745" i="13"/>
  <c r="J744" i="21"/>
  <c r="K744" i="21"/>
  <c r="I744" i="21"/>
  <c r="N743" i="21"/>
  <c r="O743" i="21"/>
  <c r="M743" i="21"/>
  <c r="L743" i="21"/>
  <c r="P743" i="21"/>
  <c r="L744" i="21"/>
  <c r="O744" i="21"/>
  <c r="N744" i="21"/>
  <c r="M744" i="21"/>
  <c r="J745" i="21"/>
  <c r="K745" i="21"/>
  <c r="I745" i="21"/>
  <c r="AE746" i="13"/>
  <c r="P744" i="21"/>
  <c r="N745" i="21"/>
  <c r="L745" i="21"/>
  <c r="O745" i="21"/>
  <c r="M745" i="21"/>
  <c r="AE747" i="13"/>
  <c r="J746" i="21"/>
  <c r="K746" i="21"/>
  <c r="I746" i="21"/>
  <c r="L746" i="21"/>
  <c r="M746" i="21"/>
  <c r="O746" i="21"/>
  <c r="N746" i="21"/>
  <c r="J747" i="21"/>
  <c r="K747" i="21"/>
  <c r="AE748" i="13"/>
  <c r="I747" i="21"/>
  <c r="P745" i="21"/>
  <c r="N747" i="21"/>
  <c r="M747" i="21"/>
  <c r="L747" i="21"/>
  <c r="O747" i="21"/>
  <c r="AE749" i="13"/>
  <c r="I748" i="21"/>
  <c r="J748" i="21"/>
  <c r="K748" i="21"/>
  <c r="P746" i="21"/>
  <c r="L748" i="21"/>
  <c r="N748" i="21"/>
  <c r="M748" i="21"/>
  <c r="O748" i="21"/>
  <c r="J749" i="21"/>
  <c r="K749" i="21"/>
  <c r="I749" i="21"/>
  <c r="AE750" i="13"/>
  <c r="P747" i="21"/>
  <c r="P748" i="21"/>
  <c r="N749" i="21"/>
  <c r="O749" i="21"/>
  <c r="M749" i="21"/>
  <c r="L749" i="21"/>
  <c r="AE751" i="13"/>
  <c r="J750" i="21"/>
  <c r="K750" i="21"/>
  <c r="I750" i="21"/>
  <c r="P749" i="21"/>
  <c r="M750" i="21"/>
  <c r="L750" i="21"/>
  <c r="O750" i="21"/>
  <c r="N750" i="21"/>
  <c r="J751" i="21"/>
  <c r="K751" i="21"/>
  <c r="I751" i="21"/>
  <c r="AE752" i="13"/>
  <c r="P750" i="21"/>
  <c r="I752" i="21"/>
  <c r="AE753" i="13"/>
  <c r="J752" i="21"/>
  <c r="K752" i="21"/>
  <c r="O751" i="21"/>
  <c r="N751" i="21"/>
  <c r="L751" i="21"/>
  <c r="M751" i="21"/>
  <c r="P751" i="21"/>
  <c r="M752" i="21"/>
  <c r="L752" i="21"/>
  <c r="O752" i="21"/>
  <c r="N752" i="21"/>
  <c r="J753" i="21"/>
  <c r="K753" i="21"/>
  <c r="I753" i="21"/>
  <c r="AE754" i="13"/>
  <c r="I754" i="21"/>
  <c r="AE755" i="13"/>
  <c r="J754" i="21"/>
  <c r="K754" i="21"/>
  <c r="O753" i="21"/>
  <c r="N753" i="21"/>
  <c r="M753" i="21"/>
  <c r="L753" i="21"/>
  <c r="P752" i="21"/>
  <c r="P753" i="21"/>
  <c r="M754" i="21"/>
  <c r="L754" i="21"/>
  <c r="N754" i="21"/>
  <c r="O754" i="21"/>
  <c r="J755" i="21"/>
  <c r="K755" i="21"/>
  <c r="I755" i="21"/>
  <c r="AE756" i="13"/>
  <c r="P754" i="21"/>
  <c r="I756" i="21"/>
  <c r="AE757" i="13"/>
  <c r="J756" i="21"/>
  <c r="K756" i="21"/>
  <c r="O755" i="21"/>
  <c r="N755" i="21"/>
  <c r="M755" i="21"/>
  <c r="L755" i="21"/>
  <c r="P755" i="21"/>
  <c r="M756" i="21"/>
  <c r="L756" i="21"/>
  <c r="O756" i="21"/>
  <c r="N756" i="21"/>
  <c r="J757" i="21"/>
  <c r="K757" i="21"/>
  <c r="I757" i="21"/>
  <c r="AE758" i="13"/>
  <c r="I758" i="21"/>
  <c r="AE759" i="13"/>
  <c r="J758" i="21"/>
  <c r="K758" i="21"/>
  <c r="O757" i="21"/>
  <c r="N757" i="21"/>
  <c r="M757" i="21"/>
  <c r="L757" i="21"/>
  <c r="P756" i="21"/>
  <c r="P757" i="21"/>
  <c r="M758" i="21"/>
  <c r="L758" i="21"/>
  <c r="O758" i="21"/>
  <c r="N758" i="21"/>
  <c r="J759" i="21"/>
  <c r="K759" i="21"/>
  <c r="I759" i="21"/>
  <c r="AE760" i="13"/>
  <c r="P758" i="21"/>
  <c r="I760" i="21"/>
  <c r="AE761" i="13"/>
  <c r="J760" i="21"/>
  <c r="K760" i="21"/>
  <c r="O759" i="21"/>
  <c r="N759" i="21"/>
  <c r="M759" i="21"/>
  <c r="L759" i="21"/>
  <c r="P759" i="21"/>
  <c r="M760" i="21"/>
  <c r="L760" i="21"/>
  <c r="O760" i="21"/>
  <c r="N760" i="21"/>
  <c r="J761" i="21"/>
  <c r="K761" i="21"/>
  <c r="AE762" i="13"/>
  <c r="I761" i="21"/>
  <c r="P760" i="21"/>
  <c r="O761" i="21"/>
  <c r="N761" i="21"/>
  <c r="M761" i="21"/>
  <c r="L761" i="21"/>
  <c r="I762" i="21"/>
  <c r="AE763" i="13"/>
  <c r="J762" i="21"/>
  <c r="K762" i="21"/>
  <c r="P761" i="21"/>
  <c r="M762" i="21"/>
  <c r="L762" i="21"/>
  <c r="O762" i="21"/>
  <c r="N762" i="21"/>
  <c r="J763" i="21"/>
  <c r="K763" i="21"/>
  <c r="I763" i="21"/>
  <c r="AE764" i="13"/>
  <c r="O763" i="21"/>
  <c r="N763" i="21"/>
  <c r="M763" i="21"/>
  <c r="L763" i="21"/>
  <c r="I764" i="21"/>
  <c r="AE765" i="13"/>
  <c r="J764" i="21"/>
  <c r="K764" i="21"/>
  <c r="P762" i="21"/>
  <c r="P763" i="21"/>
  <c r="J765" i="21"/>
  <c r="K765" i="21"/>
  <c r="I765" i="21"/>
  <c r="AE766" i="13"/>
  <c r="M764" i="21"/>
  <c r="L764" i="21"/>
  <c r="O764" i="21"/>
  <c r="N764" i="21"/>
  <c r="P764" i="21"/>
  <c r="O765" i="21"/>
  <c r="N765" i="21"/>
  <c r="M765" i="21"/>
  <c r="L765" i="21"/>
  <c r="I766" i="21"/>
  <c r="AE767" i="13"/>
  <c r="J766" i="21"/>
  <c r="K766" i="21"/>
  <c r="P765" i="21"/>
  <c r="M766" i="21"/>
  <c r="L766" i="21"/>
  <c r="O766" i="21"/>
  <c r="N766" i="21"/>
  <c r="J767" i="21"/>
  <c r="K767" i="21"/>
  <c r="I767" i="21"/>
  <c r="AE768" i="13"/>
  <c r="P766" i="21"/>
  <c r="I768" i="21"/>
  <c r="AE769" i="13"/>
  <c r="J768" i="21"/>
  <c r="K768" i="21"/>
  <c r="O767" i="21"/>
  <c r="N767" i="21"/>
  <c r="L767" i="21"/>
  <c r="M767" i="21"/>
  <c r="P767" i="21"/>
  <c r="M768" i="21"/>
  <c r="L768" i="21"/>
  <c r="O768" i="21"/>
  <c r="N768" i="21"/>
  <c r="J769" i="21"/>
  <c r="K769" i="21"/>
  <c r="I769" i="21"/>
  <c r="AE770" i="13"/>
  <c r="P768" i="21"/>
  <c r="I770" i="21"/>
  <c r="AE771" i="13"/>
  <c r="J770" i="21"/>
  <c r="K770" i="21"/>
  <c r="O769" i="21"/>
  <c r="N769" i="21"/>
  <c r="M769" i="21"/>
  <c r="L769" i="21"/>
  <c r="P769" i="21"/>
  <c r="M770" i="21"/>
  <c r="L770" i="21"/>
  <c r="N770" i="21"/>
  <c r="O770" i="21"/>
  <c r="J771" i="21"/>
  <c r="K771" i="21"/>
  <c r="I771" i="21"/>
  <c r="AE772" i="13"/>
  <c r="P770" i="21"/>
  <c r="I772" i="21"/>
  <c r="AE773" i="13"/>
  <c r="J772" i="21"/>
  <c r="K772" i="21"/>
  <c r="O771" i="21"/>
  <c r="N771" i="21"/>
  <c r="M771" i="21"/>
  <c r="L771" i="21"/>
  <c r="P771" i="21"/>
  <c r="M772" i="21"/>
  <c r="L772" i="21"/>
  <c r="O772" i="21"/>
  <c r="N772" i="21"/>
  <c r="J773" i="21"/>
  <c r="K773" i="21"/>
  <c r="I773" i="21"/>
  <c r="AE774" i="13"/>
  <c r="I774" i="21"/>
  <c r="AE775" i="13"/>
  <c r="J774" i="21"/>
  <c r="K774" i="21"/>
  <c r="O773" i="21"/>
  <c r="N773" i="21"/>
  <c r="M773" i="21"/>
  <c r="L773" i="21"/>
  <c r="P772" i="21"/>
  <c r="P773" i="21"/>
  <c r="M774" i="21"/>
  <c r="L774" i="21"/>
  <c r="O774" i="21"/>
  <c r="N774" i="21"/>
  <c r="J775" i="21"/>
  <c r="K775" i="21"/>
  <c r="I775" i="21"/>
  <c r="AE776" i="13"/>
  <c r="P774" i="21"/>
  <c r="O775" i="21"/>
  <c r="N775" i="21"/>
  <c r="M775" i="21"/>
  <c r="L775" i="21"/>
  <c r="I776" i="21"/>
  <c r="AE777" i="13"/>
  <c r="J776" i="21"/>
  <c r="K776" i="21"/>
  <c r="P775" i="21"/>
  <c r="M776" i="21"/>
  <c r="L776" i="21"/>
  <c r="O776" i="21"/>
  <c r="N776" i="21"/>
  <c r="J777" i="21"/>
  <c r="K777" i="21"/>
  <c r="AE778" i="13"/>
  <c r="I777" i="21"/>
  <c r="O777" i="21"/>
  <c r="N777" i="21"/>
  <c r="M777" i="21"/>
  <c r="L777" i="21"/>
  <c r="I778" i="21"/>
  <c r="AE779" i="13"/>
  <c r="J778" i="21"/>
  <c r="K778" i="21"/>
  <c r="P776" i="21"/>
  <c r="P777" i="21"/>
  <c r="M778" i="21"/>
  <c r="L778" i="21"/>
  <c r="O778" i="21"/>
  <c r="N778" i="21"/>
  <c r="J779" i="21"/>
  <c r="K779" i="21"/>
  <c r="I779" i="21"/>
  <c r="AE780" i="13"/>
  <c r="O779" i="21"/>
  <c r="N779" i="21"/>
  <c r="M779" i="21"/>
  <c r="L779" i="21"/>
  <c r="I780" i="21"/>
  <c r="AE781" i="13"/>
  <c r="J780" i="21"/>
  <c r="K780" i="21"/>
  <c r="P778" i="21"/>
  <c r="P779" i="21"/>
  <c r="J781" i="21"/>
  <c r="K781" i="21"/>
  <c r="I781" i="21"/>
  <c r="AE782" i="13"/>
  <c r="M780" i="21"/>
  <c r="L780" i="21"/>
  <c r="O780" i="21"/>
  <c r="N780" i="21"/>
  <c r="I782" i="21"/>
  <c r="AE783" i="13"/>
  <c r="J782" i="21"/>
  <c r="K782" i="21"/>
  <c r="P780" i="21"/>
  <c r="O781" i="21"/>
  <c r="N781" i="21"/>
  <c r="M781" i="21"/>
  <c r="L781" i="21"/>
  <c r="M782" i="21"/>
  <c r="L782" i="21"/>
  <c r="O782" i="21"/>
  <c r="N782" i="21"/>
  <c r="P781" i="21"/>
  <c r="J783" i="21"/>
  <c r="K783" i="21"/>
  <c r="I783" i="21"/>
  <c r="AE784" i="13"/>
  <c r="I784" i="21"/>
  <c r="AE785" i="13"/>
  <c r="J784" i="21"/>
  <c r="K784" i="21"/>
  <c r="P782" i="21"/>
  <c r="O783" i="21"/>
  <c r="N783" i="21"/>
  <c r="L783" i="21"/>
  <c r="M783" i="21"/>
  <c r="P783" i="21"/>
  <c r="M784" i="21"/>
  <c r="L784" i="21"/>
  <c r="O784" i="21"/>
  <c r="N784" i="21"/>
  <c r="J785" i="21"/>
  <c r="K785" i="21"/>
  <c r="I785" i="21"/>
  <c r="AE786" i="13"/>
  <c r="P784" i="21"/>
  <c r="I786" i="21"/>
  <c r="AE787" i="13"/>
  <c r="J786" i="21"/>
  <c r="K786" i="21"/>
  <c r="O785" i="21"/>
  <c r="N785" i="21"/>
  <c r="M785" i="21"/>
  <c r="L785" i="21"/>
  <c r="P785" i="21"/>
  <c r="M786" i="21"/>
  <c r="L786" i="21"/>
  <c r="N786" i="21"/>
  <c r="O786" i="21"/>
  <c r="J787" i="21"/>
  <c r="K787" i="21"/>
  <c r="I787" i="21"/>
  <c r="AE788" i="13"/>
  <c r="O787" i="21"/>
  <c r="N787" i="21"/>
  <c r="M787" i="21"/>
  <c r="L787" i="21"/>
  <c r="I788" i="21"/>
  <c r="AE789" i="13"/>
  <c r="J788" i="21"/>
  <c r="K788" i="21"/>
  <c r="P786" i="21"/>
  <c r="P787" i="21"/>
  <c r="J789" i="21"/>
  <c r="K789" i="21"/>
  <c r="I789" i="21"/>
  <c r="AE790" i="13"/>
  <c r="M788" i="21"/>
  <c r="L788" i="21"/>
  <c r="O788" i="21"/>
  <c r="N788" i="21"/>
  <c r="I790" i="21"/>
  <c r="AE791" i="13"/>
  <c r="J790" i="21"/>
  <c r="K790" i="21"/>
  <c r="P788" i="21"/>
  <c r="O789" i="21"/>
  <c r="N789" i="21"/>
  <c r="M789" i="21"/>
  <c r="L789" i="21"/>
  <c r="P789" i="21"/>
  <c r="J791" i="21"/>
  <c r="K791" i="21"/>
  <c r="I791" i="21"/>
  <c r="AE792" i="13"/>
  <c r="M790" i="21"/>
  <c r="L790" i="21"/>
  <c r="O790" i="21"/>
  <c r="N790" i="21"/>
  <c r="O791" i="21"/>
  <c r="N791" i="21"/>
  <c r="M791" i="21"/>
  <c r="L791" i="21"/>
  <c r="P790" i="21"/>
  <c r="I792" i="21"/>
  <c r="AE793" i="13"/>
  <c r="J792" i="21"/>
  <c r="K792" i="21"/>
  <c r="P791" i="21"/>
  <c r="M792" i="21"/>
  <c r="L792" i="21"/>
  <c r="O792" i="21"/>
  <c r="N792" i="21"/>
  <c r="J793" i="21"/>
  <c r="K793" i="21"/>
  <c r="AE794" i="13"/>
  <c r="I793" i="21"/>
  <c r="O793" i="21"/>
  <c r="N793" i="21"/>
  <c r="M793" i="21"/>
  <c r="L793" i="21"/>
  <c r="I794" i="21"/>
  <c r="AE795" i="13"/>
  <c r="J794" i="21"/>
  <c r="K794" i="21"/>
  <c r="P792" i="21"/>
  <c r="P793" i="21"/>
  <c r="M794" i="21"/>
  <c r="L794" i="21"/>
  <c r="O794" i="21"/>
  <c r="N794" i="21"/>
  <c r="J795" i="21"/>
  <c r="K795" i="21"/>
  <c r="I795" i="21"/>
  <c r="AE796" i="13"/>
  <c r="O795" i="21"/>
  <c r="N795" i="21"/>
  <c r="M795" i="21"/>
  <c r="L795" i="21"/>
  <c r="I796" i="21"/>
  <c r="AE797" i="13"/>
  <c r="J796" i="21"/>
  <c r="K796" i="21"/>
  <c r="P794" i="21"/>
  <c r="P795" i="21"/>
  <c r="M796" i="21"/>
  <c r="L796" i="21"/>
  <c r="O796" i="21"/>
  <c r="N796" i="21"/>
  <c r="J797" i="21"/>
  <c r="K797" i="21"/>
  <c r="I797" i="21"/>
  <c r="AE798" i="13"/>
  <c r="P796" i="21"/>
  <c r="O797" i="21"/>
  <c r="N797" i="21"/>
  <c r="M797" i="21"/>
  <c r="L797" i="21"/>
  <c r="I798" i="21"/>
  <c r="AE799" i="13"/>
  <c r="J798" i="21"/>
  <c r="K798" i="21"/>
  <c r="P797" i="21"/>
  <c r="M798" i="21"/>
  <c r="L798" i="21"/>
  <c r="O798" i="21"/>
  <c r="N798" i="21"/>
  <c r="J799" i="21"/>
  <c r="K799" i="21"/>
  <c r="I799" i="21"/>
  <c r="AE800" i="13"/>
  <c r="P798" i="21"/>
  <c r="O799" i="21"/>
  <c r="N799" i="21"/>
  <c r="L799" i="21"/>
  <c r="M799" i="21"/>
  <c r="I800" i="21"/>
  <c r="AE801" i="13"/>
  <c r="J800" i="21"/>
  <c r="K800" i="21"/>
  <c r="P799" i="21"/>
  <c r="M800" i="21"/>
  <c r="L800" i="21"/>
  <c r="O800" i="21"/>
  <c r="N800" i="21"/>
  <c r="J801" i="21"/>
  <c r="K801" i="21"/>
  <c r="I801" i="21"/>
  <c r="AE802" i="13"/>
  <c r="P800" i="21"/>
  <c r="I802" i="21"/>
  <c r="AE803" i="13"/>
  <c r="J802" i="21"/>
  <c r="K802" i="21"/>
  <c r="O801" i="21"/>
  <c r="N801" i="21"/>
  <c r="M801" i="21"/>
  <c r="L801" i="21"/>
  <c r="P801" i="21"/>
  <c r="M802" i="21"/>
  <c r="L802" i="21"/>
  <c r="N802" i="21"/>
  <c r="O802" i="21"/>
  <c r="J803" i="21"/>
  <c r="K803" i="21"/>
  <c r="I803" i="21"/>
  <c r="AE804" i="13"/>
  <c r="P802" i="21"/>
  <c r="I804" i="21"/>
  <c r="AE805" i="13"/>
  <c r="J804" i="21"/>
  <c r="K804" i="21"/>
  <c r="O803" i="21"/>
  <c r="N803" i="21"/>
  <c r="M803" i="21"/>
  <c r="L803" i="21"/>
  <c r="P803" i="21"/>
  <c r="M804" i="21"/>
  <c r="L804" i="21"/>
  <c r="O804" i="21"/>
  <c r="N804" i="21"/>
  <c r="J805" i="21"/>
  <c r="K805" i="21"/>
  <c r="I805" i="21"/>
  <c r="AE806" i="13"/>
  <c r="O805" i="21"/>
  <c r="N805" i="21"/>
  <c r="M805" i="21"/>
  <c r="L805" i="21"/>
  <c r="I806" i="21"/>
  <c r="AE807" i="13"/>
  <c r="J806" i="21"/>
  <c r="K806" i="21"/>
  <c r="P804" i="21"/>
  <c r="P805" i="21"/>
  <c r="J807" i="21"/>
  <c r="K807" i="21"/>
  <c r="I807" i="21"/>
  <c r="AE808" i="13"/>
  <c r="M806" i="21"/>
  <c r="L806" i="21"/>
  <c r="O806" i="21"/>
  <c r="N806" i="21"/>
  <c r="O807" i="21"/>
  <c r="N807" i="21"/>
  <c r="M807" i="21"/>
  <c r="L807" i="21"/>
  <c r="P806" i="21"/>
  <c r="I808" i="21"/>
  <c r="AE809" i="13"/>
  <c r="J808" i="21"/>
  <c r="K808" i="21"/>
  <c r="P807" i="21"/>
  <c r="M808" i="21"/>
  <c r="L808" i="21"/>
  <c r="O808" i="21"/>
  <c r="N808" i="21"/>
  <c r="J809" i="21"/>
  <c r="K809" i="21"/>
  <c r="AE810" i="13"/>
  <c r="I809" i="21"/>
  <c r="O809" i="21"/>
  <c r="N809" i="21"/>
  <c r="M809" i="21"/>
  <c r="L809" i="21"/>
  <c r="I810" i="21"/>
  <c r="AE811" i="13"/>
  <c r="J810" i="21"/>
  <c r="K810" i="21"/>
  <c r="P808" i="21"/>
  <c r="P809" i="21"/>
  <c r="M810" i="21"/>
  <c r="L810" i="21"/>
  <c r="O810" i="21"/>
  <c r="N810" i="21"/>
  <c r="J811" i="21"/>
  <c r="K811" i="21"/>
  <c r="I811" i="21"/>
  <c r="AE812" i="13"/>
  <c r="P810" i="21"/>
  <c r="I812" i="21"/>
  <c r="AE813" i="13"/>
  <c r="J812" i="21"/>
  <c r="K812" i="21"/>
  <c r="O811" i="21"/>
  <c r="N811" i="21"/>
  <c r="M811" i="21"/>
  <c r="L811" i="21"/>
  <c r="P811" i="21"/>
  <c r="M812" i="21"/>
  <c r="L812" i="21"/>
  <c r="O812" i="21"/>
  <c r="N812" i="21"/>
  <c r="J813" i="21"/>
  <c r="K813" i="21"/>
  <c r="I813" i="21"/>
  <c r="AE814" i="13"/>
  <c r="P812" i="21"/>
  <c r="I814" i="21"/>
  <c r="AE815" i="13"/>
  <c r="J814" i="21"/>
  <c r="K814" i="21"/>
  <c r="O813" i="21"/>
  <c r="N813" i="21"/>
  <c r="M813" i="21"/>
  <c r="L813" i="21"/>
  <c r="P813" i="21"/>
  <c r="M814" i="21"/>
  <c r="L814" i="21"/>
  <c r="O814" i="21"/>
  <c r="N814" i="21"/>
  <c r="J815" i="21"/>
  <c r="K815" i="21"/>
  <c r="I815" i="21"/>
  <c r="AE816" i="13"/>
  <c r="O815" i="21"/>
  <c r="N815" i="21"/>
  <c r="M815" i="21"/>
  <c r="L815" i="21"/>
  <c r="I816" i="21"/>
  <c r="AE817" i="13"/>
  <c r="J816" i="21"/>
  <c r="K816" i="21"/>
  <c r="P814" i="21"/>
  <c r="P815" i="21"/>
  <c r="M816" i="21"/>
  <c r="L816" i="21"/>
  <c r="O816" i="21"/>
  <c r="N816" i="21"/>
  <c r="J817" i="21"/>
  <c r="K817" i="21"/>
  <c r="I817" i="21"/>
  <c r="AE818" i="13"/>
  <c r="O817" i="21"/>
  <c r="N817" i="21"/>
  <c r="M817" i="21"/>
  <c r="L817" i="21"/>
  <c r="I818" i="21"/>
  <c r="AE819" i="13"/>
  <c r="J818" i="21"/>
  <c r="K818" i="21"/>
  <c r="P816" i="21"/>
  <c r="P817" i="21"/>
  <c r="M818" i="21"/>
  <c r="L818" i="21"/>
  <c r="O818" i="21"/>
  <c r="N818" i="21"/>
  <c r="J819" i="21"/>
  <c r="K819" i="21"/>
  <c r="I819" i="21"/>
  <c r="AE820" i="13"/>
  <c r="O819" i="21"/>
  <c r="N819" i="21"/>
  <c r="M819" i="21"/>
  <c r="L819" i="21"/>
  <c r="I820" i="21"/>
  <c r="AE821" i="13"/>
  <c r="J820" i="21"/>
  <c r="K820" i="21"/>
  <c r="P818" i="21"/>
  <c r="P819" i="21"/>
  <c r="J821" i="21"/>
  <c r="K821" i="21"/>
  <c r="I821" i="21"/>
  <c r="AE822" i="13"/>
  <c r="M820" i="21"/>
  <c r="L820" i="21"/>
  <c r="O820" i="21"/>
  <c r="N820" i="21"/>
  <c r="O821" i="21"/>
  <c r="N821" i="21"/>
  <c r="M821" i="21"/>
  <c r="L821" i="21"/>
  <c r="P820" i="21"/>
  <c r="I822" i="21"/>
  <c r="AE823" i="13"/>
  <c r="J822" i="21"/>
  <c r="K822" i="21"/>
  <c r="P821" i="21"/>
  <c r="M822" i="21"/>
  <c r="L822" i="21"/>
  <c r="O822" i="21"/>
  <c r="N822" i="21"/>
  <c r="J823" i="21"/>
  <c r="K823" i="21"/>
  <c r="I823" i="21"/>
  <c r="AE824" i="13"/>
  <c r="P822" i="21"/>
  <c r="O823" i="21"/>
  <c r="N823" i="21"/>
  <c r="M823" i="21"/>
  <c r="L823" i="21"/>
  <c r="I824" i="21"/>
  <c r="AE825" i="13"/>
  <c r="J824" i="21"/>
  <c r="K824" i="21"/>
  <c r="P823" i="21"/>
  <c r="M824" i="21"/>
  <c r="L824" i="21"/>
  <c r="O824" i="21"/>
  <c r="N824" i="21"/>
  <c r="J825" i="21"/>
  <c r="K825" i="21"/>
  <c r="I825" i="21"/>
  <c r="AE826" i="13"/>
  <c r="P824" i="21"/>
  <c r="O825" i="21"/>
  <c r="N825" i="21"/>
  <c r="M825" i="21"/>
  <c r="L825" i="21"/>
  <c r="I826" i="21"/>
  <c r="AE827" i="13"/>
  <c r="J826" i="21"/>
  <c r="K826" i="21"/>
  <c r="P825" i="21"/>
  <c r="M826" i="21"/>
  <c r="L826" i="21"/>
  <c r="O826" i="21"/>
  <c r="N826" i="21"/>
  <c r="J827" i="21"/>
  <c r="K827" i="21"/>
  <c r="I827" i="21"/>
  <c r="AE828" i="13"/>
  <c r="O827" i="21"/>
  <c r="N827" i="21"/>
  <c r="M827" i="21"/>
  <c r="L827" i="21"/>
  <c r="I828" i="21"/>
  <c r="AE829" i="13"/>
  <c r="J828" i="21"/>
  <c r="K828" i="21"/>
  <c r="P826" i="21"/>
  <c r="P827" i="21"/>
  <c r="M828" i="21"/>
  <c r="L828" i="21"/>
  <c r="O828" i="21"/>
  <c r="N828" i="21"/>
  <c r="J829" i="21"/>
  <c r="K829" i="21"/>
  <c r="I829" i="21"/>
  <c r="AE830" i="13"/>
  <c r="P828" i="21"/>
  <c r="O829" i="21"/>
  <c r="N829" i="21"/>
  <c r="M829" i="21"/>
  <c r="L829" i="21"/>
  <c r="I830" i="21"/>
  <c r="AE831" i="13"/>
  <c r="J830" i="21"/>
  <c r="K830" i="21"/>
  <c r="P829" i="21"/>
  <c r="M830" i="21"/>
  <c r="L830" i="21"/>
  <c r="O830" i="21"/>
  <c r="N830" i="21"/>
  <c r="J831" i="21"/>
  <c r="K831" i="21"/>
  <c r="I831" i="21"/>
  <c r="AE832" i="13"/>
  <c r="O831" i="21"/>
  <c r="N831" i="21"/>
  <c r="M831" i="21"/>
  <c r="L831" i="21"/>
  <c r="I832" i="21"/>
  <c r="AE833" i="13"/>
  <c r="J832" i="21"/>
  <c r="K832" i="21"/>
  <c r="P830" i="21"/>
  <c r="P831" i="21"/>
  <c r="M832" i="21"/>
  <c r="L832" i="21"/>
  <c r="O832" i="21"/>
  <c r="N832" i="21"/>
  <c r="J833" i="21"/>
  <c r="K833" i="21"/>
  <c r="I833" i="21"/>
  <c r="AE834" i="13"/>
  <c r="P832" i="21"/>
  <c r="O833" i="21"/>
  <c r="N833" i="21"/>
  <c r="M833" i="21"/>
  <c r="L833" i="21"/>
  <c r="I834" i="21"/>
  <c r="AE835" i="13"/>
  <c r="J834" i="21"/>
  <c r="K834" i="21"/>
  <c r="P833" i="21"/>
  <c r="M834" i="21"/>
  <c r="L834" i="21"/>
  <c r="O834" i="21"/>
  <c r="N834" i="21"/>
  <c r="J835" i="21"/>
  <c r="K835" i="21"/>
  <c r="I835" i="21"/>
  <c r="AE836" i="13"/>
  <c r="O835" i="21"/>
  <c r="N835" i="21"/>
  <c r="M835" i="21"/>
  <c r="L835" i="21"/>
  <c r="I836" i="21"/>
  <c r="AE837" i="13"/>
  <c r="J836" i="21"/>
  <c r="K836" i="21"/>
  <c r="P834" i="21"/>
  <c r="P835" i="21"/>
  <c r="M836" i="21"/>
  <c r="L836" i="21"/>
  <c r="O836" i="21"/>
  <c r="N836" i="21"/>
  <c r="J837" i="21"/>
  <c r="K837" i="21"/>
  <c r="I837" i="21"/>
  <c r="AE838" i="13"/>
  <c r="O837" i="21"/>
  <c r="N837" i="21"/>
  <c r="M837" i="21"/>
  <c r="L837" i="21"/>
  <c r="I838" i="21"/>
  <c r="AE839" i="13"/>
  <c r="J838" i="21"/>
  <c r="K838" i="21"/>
  <c r="P836" i="21"/>
  <c r="P837" i="21"/>
  <c r="M838" i="21"/>
  <c r="L838" i="21"/>
  <c r="O838" i="21"/>
  <c r="N838" i="21"/>
  <c r="J839" i="21"/>
  <c r="K839" i="21"/>
  <c r="I839" i="21"/>
  <c r="AE840" i="13"/>
  <c r="P838" i="21"/>
  <c r="O839" i="21"/>
  <c r="N839" i="21"/>
  <c r="M839" i="21"/>
  <c r="L839" i="21"/>
  <c r="I840" i="21"/>
  <c r="AE841" i="13"/>
  <c r="J840" i="21"/>
  <c r="K840" i="21"/>
  <c r="P839" i="21"/>
  <c r="M840" i="21"/>
  <c r="L840" i="21"/>
  <c r="O840" i="21"/>
  <c r="N840" i="21"/>
  <c r="J841" i="21"/>
  <c r="K841" i="21"/>
  <c r="I841" i="21"/>
  <c r="AE842" i="13"/>
  <c r="O841" i="21"/>
  <c r="N841" i="21"/>
  <c r="M841" i="21"/>
  <c r="L841" i="21"/>
  <c r="I842" i="21"/>
  <c r="AE843" i="13"/>
  <c r="J842" i="21"/>
  <c r="K842" i="21"/>
  <c r="P840" i="21"/>
  <c r="P841" i="21"/>
  <c r="M842" i="21"/>
  <c r="L842" i="21"/>
  <c r="O842" i="21"/>
  <c r="N842" i="21"/>
  <c r="J843" i="21"/>
  <c r="K843" i="21"/>
  <c r="I843" i="21"/>
  <c r="AE844" i="13"/>
  <c r="P842" i="21"/>
  <c r="O843" i="21"/>
  <c r="N843" i="21"/>
  <c r="M843" i="21"/>
  <c r="L843" i="21"/>
  <c r="I844" i="21"/>
  <c r="AE845" i="13"/>
  <c r="J844" i="21"/>
  <c r="K844" i="21"/>
  <c r="P843" i="21"/>
  <c r="M844" i="21"/>
  <c r="L844" i="21"/>
  <c r="O844" i="21"/>
  <c r="N844" i="21"/>
  <c r="J845" i="21"/>
  <c r="K845" i="21"/>
  <c r="I845" i="21"/>
  <c r="AE846" i="13"/>
  <c r="P844" i="21"/>
  <c r="O845" i="21"/>
  <c r="N845" i="21"/>
  <c r="M845" i="21"/>
  <c r="L845" i="21"/>
  <c r="I846" i="21"/>
  <c r="AE847" i="13"/>
  <c r="J846" i="21"/>
  <c r="K846" i="21"/>
  <c r="P845" i="21"/>
  <c r="M846" i="21"/>
  <c r="L846" i="21"/>
  <c r="O846" i="21"/>
  <c r="N846" i="21"/>
  <c r="J847" i="21"/>
  <c r="K847" i="21"/>
  <c r="I847" i="21"/>
  <c r="AE848" i="13"/>
  <c r="O847" i="21"/>
  <c r="N847" i="21"/>
  <c r="M847" i="21"/>
  <c r="L847" i="21"/>
  <c r="I848" i="21"/>
  <c r="AE849" i="13"/>
  <c r="J848" i="21"/>
  <c r="K848" i="21"/>
  <c r="P846" i="21"/>
  <c r="P847" i="21"/>
  <c r="M848" i="21"/>
  <c r="L848" i="21"/>
  <c r="O848" i="21"/>
  <c r="N848" i="21"/>
  <c r="J849" i="21"/>
  <c r="K849" i="21"/>
  <c r="I849" i="21"/>
  <c r="AE850" i="13"/>
  <c r="P848" i="21"/>
  <c r="O849" i="21"/>
  <c r="N849" i="21"/>
  <c r="M849" i="21"/>
  <c r="L849" i="21"/>
  <c r="I850" i="21"/>
  <c r="AE851" i="13"/>
  <c r="J850" i="21"/>
  <c r="K850" i="21"/>
  <c r="P849" i="21"/>
  <c r="M850" i="21"/>
  <c r="L850" i="21"/>
  <c r="O850" i="21"/>
  <c r="N850" i="21"/>
  <c r="J851" i="21"/>
  <c r="K851" i="21"/>
  <c r="I851" i="21"/>
  <c r="AE852" i="13"/>
  <c r="O851" i="21"/>
  <c r="N851" i="21"/>
  <c r="M851" i="21"/>
  <c r="L851" i="21"/>
  <c r="I852" i="21"/>
  <c r="AE853" i="13"/>
  <c r="J852" i="21"/>
  <c r="K852" i="21"/>
  <c r="P850" i="21"/>
  <c r="P851" i="21"/>
  <c r="M852" i="21"/>
  <c r="L852" i="21"/>
  <c r="O852" i="21"/>
  <c r="N852" i="21"/>
  <c r="J853" i="21"/>
  <c r="K853" i="21"/>
  <c r="I853" i="21"/>
  <c r="AE854" i="13"/>
  <c r="P852" i="21"/>
  <c r="O853" i="21"/>
  <c r="N853" i="21"/>
  <c r="M853" i="21"/>
  <c r="L853" i="21"/>
  <c r="I854" i="21"/>
  <c r="AE855" i="13"/>
  <c r="J854" i="21"/>
  <c r="K854" i="21"/>
  <c r="P853" i="21"/>
  <c r="J855" i="21"/>
  <c r="K855" i="21"/>
  <c r="I855" i="21"/>
  <c r="AE856" i="13"/>
  <c r="M854" i="21"/>
  <c r="L854" i="21"/>
  <c r="O854" i="21"/>
  <c r="N854" i="21"/>
  <c r="P854" i="21"/>
  <c r="O855" i="21"/>
  <c r="N855" i="21"/>
  <c r="M855" i="21"/>
  <c r="L855" i="21"/>
  <c r="I856" i="21"/>
  <c r="AE857" i="13"/>
  <c r="J856" i="21"/>
  <c r="K856" i="21"/>
  <c r="P855" i="21"/>
  <c r="J857" i="21"/>
  <c r="K857" i="21"/>
  <c r="I857" i="21"/>
  <c r="AE858" i="13"/>
  <c r="M856" i="21"/>
  <c r="L856" i="21"/>
  <c r="O856" i="21"/>
  <c r="N856" i="21"/>
  <c r="O857" i="21"/>
  <c r="N857" i="21"/>
  <c r="M857" i="21"/>
  <c r="L857" i="21"/>
  <c r="P856" i="21"/>
  <c r="I858" i="21"/>
  <c r="AE859" i="13"/>
  <c r="J858" i="21"/>
  <c r="K858" i="21"/>
  <c r="P857" i="21"/>
  <c r="M858" i="21"/>
  <c r="L858" i="21"/>
  <c r="O858" i="21"/>
  <c r="N858" i="21"/>
  <c r="J859" i="21"/>
  <c r="K859" i="21"/>
  <c r="I859" i="21"/>
  <c r="AE860" i="13"/>
  <c r="P858" i="21"/>
  <c r="O859" i="21"/>
  <c r="N859" i="21"/>
  <c r="M859" i="21"/>
  <c r="L859" i="21"/>
  <c r="I860" i="21"/>
  <c r="AE861" i="13"/>
  <c r="J860" i="21"/>
  <c r="K860" i="21"/>
  <c r="P859" i="21"/>
  <c r="M860" i="21"/>
  <c r="L860" i="21"/>
  <c r="O860" i="21"/>
  <c r="N860" i="21"/>
  <c r="J861" i="21"/>
  <c r="K861" i="21"/>
  <c r="I861" i="21"/>
  <c r="AE862" i="13"/>
  <c r="P860" i="21"/>
  <c r="O861" i="21"/>
  <c r="N861" i="21"/>
  <c r="M861" i="21"/>
  <c r="L861" i="21"/>
  <c r="I862" i="21"/>
  <c r="AE863" i="13"/>
  <c r="J862" i="21"/>
  <c r="K862" i="21"/>
  <c r="P861" i="21"/>
  <c r="M862" i="21"/>
  <c r="L862" i="21"/>
  <c r="O862" i="21"/>
  <c r="N862" i="21"/>
  <c r="J863" i="21"/>
  <c r="K863" i="21"/>
  <c r="I863" i="21"/>
  <c r="AE864" i="13"/>
  <c r="O863" i="21"/>
  <c r="N863" i="21"/>
  <c r="M863" i="21"/>
  <c r="L863" i="21"/>
  <c r="I864" i="21"/>
  <c r="AE865" i="13"/>
  <c r="J864" i="21"/>
  <c r="K864" i="21"/>
  <c r="P862" i="21"/>
  <c r="P863" i="21"/>
  <c r="M864" i="21"/>
  <c r="L864" i="21"/>
  <c r="O864" i="21"/>
  <c r="N864" i="21"/>
  <c r="J865" i="21"/>
  <c r="K865" i="21"/>
  <c r="I865" i="21"/>
  <c r="AE866" i="13"/>
  <c r="P864" i="21"/>
  <c r="I866" i="21"/>
  <c r="AE867" i="13"/>
  <c r="J866" i="21"/>
  <c r="K866" i="21"/>
  <c r="O865" i="21"/>
  <c r="N865" i="21"/>
  <c r="M865" i="21"/>
  <c r="L865" i="21"/>
  <c r="P865" i="21"/>
  <c r="M866" i="21"/>
  <c r="L866" i="21"/>
  <c r="O866" i="21"/>
  <c r="N866" i="21"/>
  <c r="J867" i="21"/>
  <c r="K867" i="21"/>
  <c r="I867" i="21"/>
  <c r="AE868" i="13"/>
  <c r="P866" i="21"/>
  <c r="I868" i="21"/>
  <c r="AE869" i="13"/>
  <c r="J868" i="21"/>
  <c r="K868" i="21"/>
  <c r="O867" i="21"/>
  <c r="N867" i="21"/>
  <c r="M867" i="21"/>
  <c r="L867" i="21"/>
  <c r="P867" i="21"/>
  <c r="M868" i="21"/>
  <c r="L868" i="21"/>
  <c r="O868" i="21"/>
  <c r="N868" i="21"/>
  <c r="J869" i="21"/>
  <c r="K869" i="21"/>
  <c r="I869" i="21"/>
  <c r="AE870" i="13"/>
  <c r="P868" i="21"/>
  <c r="O869" i="21"/>
  <c r="N869" i="21"/>
  <c r="M869" i="21"/>
  <c r="L869" i="21"/>
  <c r="I870" i="21"/>
  <c r="AE871" i="13"/>
  <c r="J870" i="21"/>
  <c r="K870" i="21"/>
  <c r="P869" i="21"/>
  <c r="M870" i="21"/>
  <c r="L870" i="21"/>
  <c r="O870" i="21"/>
  <c r="N870" i="21"/>
  <c r="J871" i="21"/>
  <c r="K871" i="21"/>
  <c r="I871" i="21"/>
  <c r="AE872" i="13"/>
  <c r="O871" i="21"/>
  <c r="N871" i="21"/>
  <c r="M871" i="21"/>
  <c r="L871" i="21"/>
  <c r="I872" i="21"/>
  <c r="AE873" i="13"/>
  <c r="J872" i="21"/>
  <c r="K872" i="21"/>
  <c r="P870" i="21"/>
  <c r="P871" i="21"/>
  <c r="M872" i="21"/>
  <c r="L872" i="21"/>
  <c r="O872" i="21"/>
  <c r="N872" i="21"/>
  <c r="J873" i="21"/>
  <c r="K873" i="21"/>
  <c r="I873" i="21"/>
  <c r="AE874" i="13"/>
  <c r="P872" i="21"/>
  <c r="O873" i="21"/>
  <c r="N873" i="21"/>
  <c r="M873" i="21"/>
  <c r="L873" i="21"/>
  <c r="I874" i="21"/>
  <c r="AE875" i="13"/>
  <c r="J874" i="21"/>
  <c r="K874" i="21"/>
  <c r="P873" i="21"/>
  <c r="M874" i="21"/>
  <c r="L874" i="21"/>
  <c r="O874" i="21"/>
  <c r="N874" i="21"/>
  <c r="J875" i="21"/>
  <c r="K875" i="21"/>
  <c r="I875" i="21"/>
  <c r="AE876" i="13"/>
  <c r="P874" i="21"/>
  <c r="O875" i="21"/>
  <c r="N875" i="21"/>
  <c r="M875" i="21"/>
  <c r="L875" i="21"/>
  <c r="I876" i="21"/>
  <c r="AE877" i="13"/>
  <c r="J876" i="21"/>
  <c r="K876" i="21"/>
  <c r="P875" i="21"/>
  <c r="M876" i="21"/>
  <c r="L876" i="21"/>
  <c r="O876" i="21"/>
  <c r="N876" i="21"/>
  <c r="J877" i="21"/>
  <c r="K877" i="21"/>
  <c r="I877" i="21"/>
  <c r="AE878" i="13"/>
  <c r="O877" i="21"/>
  <c r="N877" i="21"/>
  <c r="M877" i="21"/>
  <c r="L877" i="21"/>
  <c r="I878" i="21"/>
  <c r="AE879" i="13"/>
  <c r="J878" i="21"/>
  <c r="K878" i="21"/>
  <c r="P876" i="21"/>
  <c r="P877" i="21"/>
  <c r="M878" i="21"/>
  <c r="L878" i="21"/>
  <c r="O878" i="21"/>
  <c r="N878" i="21"/>
  <c r="J879" i="21"/>
  <c r="K879" i="21"/>
  <c r="I879" i="21"/>
  <c r="AE880" i="13"/>
  <c r="P878" i="21"/>
  <c r="O879" i="21"/>
  <c r="N879" i="21"/>
  <c r="M879" i="21"/>
  <c r="L879" i="21"/>
  <c r="I880" i="21"/>
  <c r="AE881" i="13"/>
  <c r="J880" i="21"/>
  <c r="K880" i="21"/>
  <c r="P879" i="21"/>
  <c r="M880" i="21"/>
  <c r="L880" i="21"/>
  <c r="O880" i="21"/>
  <c r="N880" i="21"/>
  <c r="J881" i="21"/>
  <c r="K881" i="21"/>
  <c r="I881" i="21"/>
  <c r="AE882" i="13"/>
  <c r="O881" i="21"/>
  <c r="N881" i="21"/>
  <c r="M881" i="21"/>
  <c r="L881" i="21"/>
  <c r="I882" i="21"/>
  <c r="AE883" i="13"/>
  <c r="J882" i="21"/>
  <c r="K882" i="21"/>
  <c r="P880" i="21"/>
  <c r="P881" i="21"/>
  <c r="M882" i="21"/>
  <c r="L882" i="21"/>
  <c r="O882" i="21"/>
  <c r="N882" i="21"/>
  <c r="J883" i="21"/>
  <c r="K883" i="21"/>
  <c r="I883" i="21"/>
  <c r="AE884" i="13"/>
  <c r="P882" i="21"/>
  <c r="O883" i="21"/>
  <c r="N883" i="21"/>
  <c r="M883" i="21"/>
  <c r="L883" i="21"/>
  <c r="I884" i="21"/>
  <c r="AE885" i="13"/>
  <c r="J884" i="21"/>
  <c r="K884" i="21"/>
  <c r="P883" i="21"/>
  <c r="M884" i="21"/>
  <c r="L884" i="21"/>
  <c r="O884" i="21"/>
  <c r="N884" i="21"/>
  <c r="J885" i="21"/>
  <c r="K885" i="21"/>
  <c r="I885" i="21"/>
  <c r="AE886" i="13"/>
  <c r="O885" i="21"/>
  <c r="N885" i="21"/>
  <c r="M885" i="21"/>
  <c r="L885" i="21"/>
  <c r="I886" i="21"/>
  <c r="AE887" i="13"/>
  <c r="J886" i="21"/>
  <c r="K886" i="21"/>
  <c r="P884" i="21"/>
  <c r="P885" i="21"/>
  <c r="M886" i="21"/>
  <c r="L886" i="21"/>
  <c r="O886" i="21"/>
  <c r="N886" i="21"/>
  <c r="J887" i="21"/>
  <c r="K887" i="21"/>
  <c r="I887" i="21"/>
  <c r="AE888" i="13"/>
  <c r="P886" i="21"/>
  <c r="O887" i="21"/>
  <c r="N887" i="21"/>
  <c r="M887" i="21"/>
  <c r="L887" i="21"/>
  <c r="I888" i="21"/>
  <c r="AE889" i="13"/>
  <c r="J888" i="21"/>
  <c r="K888" i="21"/>
  <c r="P887" i="21"/>
  <c r="M888" i="21"/>
  <c r="L888" i="21"/>
  <c r="O888" i="21"/>
  <c r="N888" i="21"/>
  <c r="J889" i="21"/>
  <c r="K889" i="21"/>
  <c r="I889" i="21"/>
  <c r="AE890" i="13"/>
  <c r="O889" i="21"/>
  <c r="N889" i="21"/>
  <c r="M889" i="21"/>
  <c r="L889" i="21"/>
  <c r="I890" i="21"/>
  <c r="AE891" i="13"/>
  <c r="J890" i="21"/>
  <c r="K890" i="21"/>
  <c r="P888" i="21"/>
  <c r="P889" i="21"/>
  <c r="M890" i="21"/>
  <c r="L890" i="21"/>
  <c r="O890" i="21"/>
  <c r="N890" i="21"/>
  <c r="J891" i="21"/>
  <c r="K891" i="21"/>
  <c r="I891" i="21"/>
  <c r="AE892" i="13"/>
  <c r="O891" i="21"/>
  <c r="N891" i="21"/>
  <c r="M891" i="21"/>
  <c r="L891" i="21"/>
  <c r="I892" i="21"/>
  <c r="AE893" i="13"/>
  <c r="J892" i="21"/>
  <c r="K892" i="21"/>
  <c r="P890" i="21"/>
  <c r="P891" i="21"/>
  <c r="M892" i="21"/>
  <c r="L892" i="21"/>
  <c r="O892" i="21"/>
  <c r="N892" i="21"/>
  <c r="J893" i="21"/>
  <c r="K893" i="21"/>
  <c r="I893" i="21"/>
  <c r="AE894" i="13"/>
  <c r="P892" i="21"/>
  <c r="O893" i="21"/>
  <c r="N893" i="21"/>
  <c r="M893" i="21"/>
  <c r="L893" i="21"/>
  <c r="I894" i="21"/>
  <c r="AE895" i="13"/>
  <c r="J894" i="21"/>
  <c r="K894" i="21"/>
  <c r="P893" i="21"/>
  <c r="M894" i="21"/>
  <c r="L894" i="21"/>
  <c r="O894" i="21"/>
  <c r="N894" i="21"/>
  <c r="J895" i="21"/>
  <c r="K895" i="21"/>
  <c r="I895" i="21"/>
  <c r="AE896" i="13"/>
  <c r="O895" i="21"/>
  <c r="N895" i="21"/>
  <c r="M895" i="21"/>
  <c r="L895" i="21"/>
  <c r="I896" i="21"/>
  <c r="AE897" i="13"/>
  <c r="J896" i="21"/>
  <c r="K896" i="21"/>
  <c r="P894" i="21"/>
  <c r="P895" i="21"/>
  <c r="M896" i="21"/>
  <c r="L896" i="21"/>
  <c r="O896" i="21"/>
  <c r="N896" i="21"/>
  <c r="J897" i="21"/>
  <c r="K897" i="21"/>
  <c r="I897" i="21"/>
  <c r="AE898" i="13"/>
  <c r="P896" i="21"/>
  <c r="O897" i="21"/>
  <c r="N897" i="21"/>
  <c r="M897" i="21"/>
  <c r="L897" i="21"/>
  <c r="I898" i="21"/>
  <c r="AE899" i="13"/>
  <c r="J898" i="21"/>
  <c r="K898" i="21"/>
  <c r="P897" i="21"/>
  <c r="M898" i="21"/>
  <c r="L898" i="21"/>
  <c r="O898" i="21"/>
  <c r="N898" i="21"/>
  <c r="J899" i="21"/>
  <c r="K899" i="21"/>
  <c r="I899" i="21"/>
  <c r="AE900" i="13"/>
  <c r="O899" i="21"/>
  <c r="N899" i="21"/>
  <c r="M899" i="21"/>
  <c r="L899" i="21"/>
  <c r="I900" i="21"/>
  <c r="AE901" i="13"/>
  <c r="J900" i="21"/>
  <c r="K900" i="21"/>
  <c r="P898" i="21"/>
  <c r="P899" i="21"/>
  <c r="M900" i="21"/>
  <c r="L900" i="21"/>
  <c r="O900" i="21"/>
  <c r="N900" i="21"/>
  <c r="J901" i="21"/>
  <c r="K901" i="21"/>
  <c r="I901" i="21"/>
  <c r="AE902" i="13"/>
  <c r="P900" i="21"/>
  <c r="O901" i="21"/>
  <c r="N901" i="21"/>
  <c r="M901" i="21"/>
  <c r="L901" i="21"/>
  <c r="I902" i="21"/>
  <c r="AE903" i="13"/>
  <c r="J902" i="21"/>
  <c r="K902" i="21"/>
  <c r="P901" i="21"/>
  <c r="M902" i="21"/>
  <c r="L902" i="21"/>
  <c r="O902" i="21"/>
  <c r="N902" i="21"/>
  <c r="J903" i="21"/>
  <c r="K903" i="21"/>
  <c r="I903" i="21"/>
  <c r="AE904" i="13"/>
  <c r="O903" i="21"/>
  <c r="N903" i="21"/>
  <c r="M903" i="21"/>
  <c r="L903" i="21"/>
  <c r="I904" i="21"/>
  <c r="AE905" i="13"/>
  <c r="J904" i="21"/>
  <c r="K904" i="21"/>
  <c r="P902" i="21"/>
  <c r="P903" i="21"/>
  <c r="M904" i="21"/>
  <c r="L904" i="21"/>
  <c r="O904" i="21"/>
  <c r="N904" i="21"/>
  <c r="J905" i="21"/>
  <c r="K905" i="21"/>
  <c r="I905" i="21"/>
  <c r="AE906" i="13"/>
  <c r="P904" i="21"/>
  <c r="O905" i="21"/>
  <c r="N905" i="21"/>
  <c r="M905" i="21"/>
  <c r="L905" i="21"/>
  <c r="I906" i="21"/>
  <c r="AE907" i="13"/>
  <c r="J906" i="21"/>
  <c r="K906" i="21"/>
  <c r="P905" i="21"/>
  <c r="M906" i="21"/>
  <c r="L906" i="21"/>
  <c r="O906" i="21"/>
  <c r="N906" i="21"/>
  <c r="J907" i="21"/>
  <c r="K907" i="21"/>
  <c r="I907" i="21"/>
  <c r="AE908" i="13"/>
  <c r="P906" i="21"/>
  <c r="O907" i="21"/>
  <c r="N907" i="21"/>
  <c r="M907" i="21"/>
  <c r="L907" i="21"/>
  <c r="I908" i="21"/>
  <c r="AE909" i="13"/>
  <c r="J908" i="21"/>
  <c r="K908" i="21"/>
  <c r="P907" i="21"/>
  <c r="M908" i="21"/>
  <c r="L908" i="21"/>
  <c r="O908" i="21"/>
  <c r="N908" i="21"/>
  <c r="J909" i="21"/>
  <c r="K909" i="21"/>
  <c r="I909" i="21"/>
  <c r="AE910" i="13"/>
  <c r="P908" i="21"/>
  <c r="O909" i="21"/>
  <c r="N909" i="21"/>
  <c r="M909" i="21"/>
  <c r="L909" i="21"/>
  <c r="I910" i="21"/>
  <c r="AE911" i="13"/>
  <c r="J910" i="21"/>
  <c r="K910" i="21"/>
  <c r="P909" i="21"/>
  <c r="M910" i="21"/>
  <c r="L910" i="21"/>
  <c r="O910" i="21"/>
  <c r="N910" i="21"/>
  <c r="J911" i="21"/>
  <c r="K911" i="21"/>
  <c r="I911" i="21"/>
  <c r="AE912" i="13"/>
  <c r="O911" i="21"/>
  <c r="N911" i="21"/>
  <c r="M911" i="21"/>
  <c r="L911" i="21"/>
  <c r="I912" i="21"/>
  <c r="AE913" i="13"/>
  <c r="J912" i="21"/>
  <c r="K912" i="21"/>
  <c r="P910" i="21"/>
  <c r="P911" i="21"/>
  <c r="M912" i="21"/>
  <c r="L912" i="21"/>
  <c r="O912" i="21"/>
  <c r="N912" i="21"/>
  <c r="J913" i="21"/>
  <c r="K913" i="21"/>
  <c r="I913" i="21"/>
  <c r="AE914" i="13"/>
  <c r="P912" i="21"/>
  <c r="O913" i="21"/>
  <c r="N913" i="21"/>
  <c r="M913" i="21"/>
  <c r="L913" i="21"/>
  <c r="I914" i="21"/>
  <c r="AE915" i="13"/>
  <c r="J914" i="21"/>
  <c r="K914" i="21"/>
  <c r="P913" i="21"/>
  <c r="J915" i="21"/>
  <c r="K915" i="21"/>
  <c r="I915" i="21"/>
  <c r="AE916" i="13"/>
  <c r="L914" i="21"/>
  <c r="N914" i="21"/>
  <c r="M914" i="21"/>
  <c r="O914" i="21"/>
  <c r="N915" i="21"/>
  <c r="O915" i="21"/>
  <c r="M915" i="21"/>
  <c r="L915" i="21"/>
  <c r="AE917" i="13"/>
  <c r="J916" i="21"/>
  <c r="K916" i="21"/>
  <c r="I916" i="21"/>
  <c r="P914" i="21"/>
  <c r="P915" i="21"/>
  <c r="J917" i="21"/>
  <c r="K917" i="21"/>
  <c r="I917" i="21"/>
  <c r="AE918" i="13"/>
  <c r="L916" i="21"/>
  <c r="O916" i="21"/>
  <c r="N916" i="21"/>
  <c r="M916" i="21"/>
  <c r="AE919" i="13"/>
  <c r="J918" i="21"/>
  <c r="K918" i="21"/>
  <c r="I918" i="21"/>
  <c r="N917" i="21"/>
  <c r="O917" i="21"/>
  <c r="M917" i="21"/>
  <c r="L917" i="21"/>
  <c r="P916" i="21"/>
  <c r="P917" i="21"/>
  <c r="L918" i="21"/>
  <c r="O918" i="21"/>
  <c r="N918" i="21"/>
  <c r="M918" i="21"/>
  <c r="J919" i="21"/>
  <c r="K919" i="21"/>
  <c r="I919" i="21"/>
  <c r="AE920" i="13"/>
  <c r="N919" i="21"/>
  <c r="L919" i="21"/>
  <c r="O919" i="21"/>
  <c r="M919" i="21"/>
  <c r="AE921" i="13"/>
  <c r="J920" i="21"/>
  <c r="K920" i="21"/>
  <c r="I920" i="21"/>
  <c r="P918" i="21"/>
  <c r="L920" i="21"/>
  <c r="M920" i="21"/>
  <c r="O920" i="21"/>
  <c r="N920" i="21"/>
  <c r="J921" i="21"/>
  <c r="K921" i="21"/>
  <c r="AE922" i="13"/>
  <c r="I921" i="21"/>
  <c r="P919" i="21"/>
  <c r="N921" i="21"/>
  <c r="M921" i="21"/>
  <c r="L921" i="21"/>
  <c r="O921" i="21"/>
  <c r="AE923" i="13"/>
  <c r="I922" i="21"/>
  <c r="J922" i="21"/>
  <c r="K922" i="21"/>
  <c r="P920" i="21"/>
  <c r="P921" i="21"/>
  <c r="L922" i="21"/>
  <c r="N922" i="21"/>
  <c r="M922" i="21"/>
  <c r="O922" i="21"/>
  <c r="J923" i="21"/>
  <c r="K923" i="21"/>
  <c r="I923" i="21"/>
  <c r="AE924" i="13"/>
  <c r="I924" i="21"/>
  <c r="AE925" i="13"/>
  <c r="J924" i="21"/>
  <c r="K924" i="21"/>
  <c r="O923" i="21"/>
  <c r="N923" i="21"/>
  <c r="M923" i="21"/>
  <c r="L923" i="21"/>
  <c r="P922" i="21"/>
  <c r="P923" i="21"/>
  <c r="M924" i="21"/>
  <c r="L924" i="21"/>
  <c r="N924" i="21"/>
  <c r="O924" i="21"/>
  <c r="J925" i="21"/>
  <c r="K925" i="21"/>
  <c r="I925" i="21"/>
  <c r="AE926" i="13"/>
  <c r="P924" i="21"/>
  <c r="O925" i="21"/>
  <c r="N925" i="21"/>
  <c r="L925" i="21"/>
  <c r="M925" i="21"/>
  <c r="I926" i="21"/>
  <c r="AE927" i="13"/>
  <c r="J926" i="21"/>
  <c r="K926" i="21"/>
  <c r="M926" i="21"/>
  <c r="L926" i="21"/>
  <c r="O926" i="21"/>
  <c r="N926" i="21"/>
  <c r="P925" i="21"/>
  <c r="J927" i="21"/>
  <c r="K927" i="21"/>
  <c r="AE928" i="13"/>
  <c r="I927" i="21"/>
  <c r="P926" i="21"/>
  <c r="I928" i="21"/>
  <c r="AE929" i="13"/>
  <c r="J928" i="21"/>
  <c r="K928" i="21"/>
  <c r="O927" i="21"/>
  <c r="N927" i="21"/>
  <c r="M927" i="21"/>
  <c r="L927" i="21"/>
  <c r="P927" i="21"/>
  <c r="M928" i="21"/>
  <c r="L928" i="21"/>
  <c r="N928" i="21"/>
  <c r="O928" i="21"/>
  <c r="J929" i="21"/>
  <c r="K929" i="21"/>
  <c r="I929" i="21"/>
  <c r="AE930" i="13"/>
  <c r="P928" i="21"/>
  <c r="I930" i="21"/>
  <c r="AE931" i="13"/>
  <c r="J930" i="21"/>
  <c r="K930" i="21"/>
  <c r="O929" i="21"/>
  <c r="N929" i="21"/>
  <c r="L929" i="21"/>
  <c r="M929" i="21"/>
  <c r="P929" i="21"/>
  <c r="M930" i="21"/>
  <c r="L930" i="21"/>
  <c r="O930" i="21"/>
  <c r="N930" i="21"/>
  <c r="J931" i="21"/>
  <c r="K931" i="21"/>
  <c r="AE932" i="13"/>
  <c r="I931" i="21"/>
  <c r="I932" i="21"/>
  <c r="AE933" i="13"/>
  <c r="J932" i="21"/>
  <c r="K932" i="21"/>
  <c r="P930" i="21"/>
  <c r="O931" i="21"/>
  <c r="N931" i="21"/>
  <c r="M931" i="21"/>
  <c r="L931" i="21"/>
  <c r="M932" i="21"/>
  <c r="L932" i="21"/>
  <c r="N932" i="21"/>
  <c r="O932" i="21"/>
  <c r="P931" i="21"/>
  <c r="J933" i="21"/>
  <c r="K933" i="21"/>
  <c r="I933" i="21"/>
  <c r="AE934" i="13"/>
  <c r="P932" i="21"/>
  <c r="O933" i="21"/>
  <c r="N933" i="21"/>
  <c r="L933" i="21"/>
  <c r="M933" i="21"/>
  <c r="I934" i="21"/>
  <c r="AE935" i="13"/>
  <c r="J934" i="21"/>
  <c r="K934" i="21"/>
  <c r="P933" i="21"/>
  <c r="M934" i="21"/>
  <c r="L934" i="21"/>
  <c r="O934" i="21"/>
  <c r="N934" i="21"/>
  <c r="J935" i="21"/>
  <c r="K935" i="21"/>
  <c r="AE936" i="13"/>
  <c r="I935" i="21"/>
  <c r="P934" i="21"/>
  <c r="O935" i="21"/>
  <c r="N935" i="21"/>
  <c r="M935" i="21"/>
  <c r="L935" i="21"/>
  <c r="I936" i="21"/>
  <c r="AE937" i="13"/>
  <c r="J936" i="21"/>
  <c r="K936" i="21"/>
  <c r="P935" i="21"/>
  <c r="M936" i="21"/>
  <c r="L936" i="21"/>
  <c r="N936" i="21"/>
  <c r="O936" i="21"/>
  <c r="J937" i="21"/>
  <c r="K937" i="21"/>
  <c r="I937" i="21"/>
  <c r="AE938" i="13"/>
  <c r="P936" i="21"/>
  <c r="O937" i="21"/>
  <c r="N937" i="21"/>
  <c r="L937" i="21"/>
  <c r="M937" i="21"/>
  <c r="I938" i="21"/>
  <c r="AE939" i="13"/>
  <c r="J938" i="21"/>
  <c r="K938" i="21"/>
  <c r="P937" i="21"/>
  <c r="M938" i="21"/>
  <c r="L938" i="21"/>
  <c r="O938" i="21"/>
  <c r="N938" i="21"/>
  <c r="J939" i="21"/>
  <c r="K939" i="21"/>
  <c r="AE940" i="13"/>
  <c r="I939" i="21"/>
  <c r="P938" i="21"/>
  <c r="I940" i="21"/>
  <c r="AE941" i="13"/>
  <c r="J940" i="21"/>
  <c r="K940" i="21"/>
  <c r="O939" i="21"/>
  <c r="N939" i="21"/>
  <c r="M939" i="21"/>
  <c r="L939" i="21"/>
  <c r="P939" i="21"/>
  <c r="M940" i="21"/>
  <c r="L940" i="21"/>
  <c r="N940" i="21"/>
  <c r="O940" i="21"/>
  <c r="J941" i="21"/>
  <c r="K941" i="21"/>
  <c r="I941" i="21"/>
  <c r="AE942" i="13"/>
  <c r="P940" i="21"/>
  <c r="O941" i="21"/>
  <c r="N941" i="21"/>
  <c r="L941" i="21"/>
  <c r="M941" i="21"/>
  <c r="I942" i="21"/>
  <c r="AE943" i="13"/>
  <c r="J942" i="21"/>
  <c r="K942" i="21"/>
  <c r="P941" i="21"/>
  <c r="M942" i="21"/>
  <c r="L942" i="21"/>
  <c r="O942" i="21"/>
  <c r="N942" i="21"/>
  <c r="J943" i="21"/>
  <c r="K943" i="21"/>
  <c r="AE944" i="13"/>
  <c r="I943" i="21"/>
  <c r="P942" i="21"/>
  <c r="I944" i="21"/>
  <c r="AE945" i="13"/>
  <c r="J944" i="21"/>
  <c r="K944" i="21"/>
  <c r="O943" i="21"/>
  <c r="N943" i="21"/>
  <c r="M943" i="21"/>
  <c r="L943" i="21"/>
  <c r="P943" i="21"/>
  <c r="M944" i="21"/>
  <c r="L944" i="21"/>
  <c r="N944" i="21"/>
  <c r="O944" i="21"/>
  <c r="J945" i="21"/>
  <c r="K945" i="21"/>
  <c r="I945" i="21"/>
  <c r="AE946" i="13"/>
  <c r="P944" i="21"/>
  <c r="O945" i="21"/>
  <c r="N945" i="21"/>
  <c r="L945" i="21"/>
  <c r="M945" i="21"/>
  <c r="I946" i="21"/>
  <c r="AE947" i="13"/>
  <c r="J946" i="21"/>
  <c r="K946" i="21"/>
  <c r="P945" i="21"/>
  <c r="M946" i="21"/>
  <c r="L946" i="21"/>
  <c r="O946" i="21"/>
  <c r="N946" i="21"/>
  <c r="J947" i="21"/>
  <c r="K947" i="21"/>
  <c r="AE948" i="13"/>
  <c r="I947" i="21"/>
  <c r="P946" i="21"/>
  <c r="I948" i="21"/>
  <c r="AE949" i="13"/>
  <c r="J948" i="21"/>
  <c r="K948" i="21"/>
  <c r="O947" i="21"/>
  <c r="N947" i="21"/>
  <c r="M947" i="21"/>
  <c r="L947" i="21"/>
  <c r="P947" i="21"/>
  <c r="M948" i="21"/>
  <c r="L948" i="21"/>
  <c r="N948" i="21"/>
  <c r="O948" i="21"/>
  <c r="J949" i="21"/>
  <c r="K949" i="21"/>
  <c r="I949" i="21"/>
  <c r="AE950" i="13"/>
  <c r="P948" i="21"/>
  <c r="O949" i="21"/>
  <c r="N949" i="21"/>
  <c r="L949" i="21"/>
  <c r="M949" i="21"/>
  <c r="I950" i="21"/>
  <c r="AE951" i="13"/>
  <c r="J950" i="21"/>
  <c r="K950" i="21"/>
  <c r="P949" i="21"/>
  <c r="M950" i="21"/>
  <c r="L950" i="21"/>
  <c r="O950" i="21"/>
  <c r="N950" i="21"/>
  <c r="J951" i="21"/>
  <c r="K951" i="21"/>
  <c r="AE952" i="13"/>
  <c r="I951" i="21"/>
  <c r="P950" i="21"/>
  <c r="O951" i="21"/>
  <c r="N951" i="21"/>
  <c r="M951" i="21"/>
  <c r="L951" i="21"/>
  <c r="I952" i="21"/>
  <c r="AE953" i="13"/>
  <c r="J952" i="21"/>
  <c r="K952" i="21"/>
  <c r="P951" i="21"/>
  <c r="M952" i="21"/>
  <c r="L952" i="21"/>
  <c r="N952" i="21"/>
  <c r="O952" i="21"/>
  <c r="J953" i="21"/>
  <c r="K953" i="21"/>
  <c r="I953" i="21"/>
  <c r="AE954" i="13"/>
  <c r="P952" i="21"/>
  <c r="O953" i="21"/>
  <c r="N953" i="21"/>
  <c r="L953" i="21"/>
  <c r="M953" i="21"/>
  <c r="I954" i="21"/>
  <c r="AE955" i="13"/>
  <c r="J954" i="21"/>
  <c r="K954" i="21"/>
  <c r="P953" i="21"/>
  <c r="M954" i="21"/>
  <c r="L954" i="21"/>
  <c r="O954" i="21"/>
  <c r="N954" i="21"/>
  <c r="J955" i="21"/>
  <c r="K955" i="21"/>
  <c r="AE956" i="13"/>
  <c r="I955" i="21"/>
  <c r="P954" i="21"/>
  <c r="I956" i="21"/>
  <c r="AE957" i="13"/>
  <c r="J956" i="21"/>
  <c r="K956" i="21"/>
  <c r="O955" i="21"/>
  <c r="N955" i="21"/>
  <c r="M955" i="21"/>
  <c r="L955" i="21"/>
  <c r="P955" i="21"/>
  <c r="M956" i="21"/>
  <c r="L956" i="21"/>
  <c r="N956" i="21"/>
  <c r="O956" i="21"/>
  <c r="J957" i="21"/>
  <c r="K957" i="21"/>
  <c r="I957" i="21"/>
  <c r="AE958" i="13"/>
  <c r="P956" i="21"/>
  <c r="O957" i="21"/>
  <c r="N957" i="21"/>
  <c r="L957" i="21"/>
  <c r="M957" i="21"/>
  <c r="I958" i="21"/>
  <c r="AE959" i="13"/>
  <c r="J958" i="21"/>
  <c r="K958" i="21"/>
  <c r="P957" i="21"/>
  <c r="M958" i="21"/>
  <c r="L958" i="21"/>
  <c r="O958" i="21"/>
  <c r="N958" i="21"/>
  <c r="J959" i="21"/>
  <c r="K959" i="21"/>
  <c r="AE960" i="13"/>
  <c r="I959" i="21"/>
  <c r="P958" i="21"/>
  <c r="I960" i="21"/>
  <c r="AE961" i="13"/>
  <c r="J960" i="21"/>
  <c r="K960" i="21"/>
  <c r="O959" i="21"/>
  <c r="N959" i="21"/>
  <c r="M959" i="21"/>
  <c r="L959" i="21"/>
  <c r="P959" i="21"/>
  <c r="M960" i="21"/>
  <c r="L960" i="21"/>
  <c r="N960" i="21"/>
  <c r="O960" i="21"/>
  <c r="J961" i="21"/>
  <c r="K961" i="21"/>
  <c r="I961" i="21"/>
  <c r="AE962" i="13"/>
  <c r="P960" i="21"/>
  <c r="O961" i="21"/>
  <c r="N961" i="21"/>
  <c r="L961" i="21"/>
  <c r="M961" i="21"/>
  <c r="I962" i="21"/>
  <c r="AE963" i="13"/>
  <c r="J962" i="21"/>
  <c r="K962" i="21"/>
  <c r="P961" i="21"/>
  <c r="M962" i="21"/>
  <c r="L962" i="21"/>
  <c r="O962" i="21"/>
  <c r="N962" i="21"/>
  <c r="J963" i="21"/>
  <c r="K963" i="21"/>
  <c r="AE964" i="13"/>
  <c r="I963" i="21"/>
  <c r="P962" i="21"/>
  <c r="I964" i="21"/>
  <c r="AE965" i="13"/>
  <c r="J964" i="21"/>
  <c r="K964" i="21"/>
  <c r="O963" i="21"/>
  <c r="N963" i="21"/>
  <c r="M963" i="21"/>
  <c r="L963" i="21"/>
  <c r="P963" i="21"/>
  <c r="M964" i="21"/>
  <c r="L964" i="21"/>
  <c r="N964" i="21"/>
  <c r="O964" i="21"/>
  <c r="J965" i="21"/>
  <c r="K965" i="21"/>
  <c r="I965" i="21"/>
  <c r="AE966" i="13"/>
  <c r="P964" i="21"/>
  <c r="O965" i="21"/>
  <c r="N965" i="21"/>
  <c r="L965" i="21"/>
  <c r="M965" i="21"/>
  <c r="I966" i="21"/>
  <c r="AE967" i="13"/>
  <c r="J966" i="21"/>
  <c r="K966" i="21"/>
  <c r="P965" i="21"/>
  <c r="M966" i="21"/>
  <c r="L966" i="21"/>
  <c r="O966" i="21"/>
  <c r="N966" i="21"/>
  <c r="J967" i="21"/>
  <c r="K967" i="21"/>
  <c r="AE968" i="13"/>
  <c r="I967" i="21"/>
  <c r="P966" i="21"/>
  <c r="O967" i="21"/>
  <c r="N967" i="21"/>
  <c r="M967" i="21"/>
  <c r="L967" i="21"/>
  <c r="I968" i="21"/>
  <c r="AE969" i="13"/>
  <c r="J968" i="21"/>
  <c r="K968" i="21"/>
  <c r="P967" i="21"/>
  <c r="M968" i="21"/>
  <c r="L968" i="21"/>
  <c r="N968" i="21"/>
  <c r="O968" i="21"/>
  <c r="J969" i="21"/>
  <c r="K969" i="21"/>
  <c r="I969" i="21"/>
  <c r="AE970" i="13"/>
  <c r="P968" i="21"/>
  <c r="O969" i="21"/>
  <c r="N969" i="21"/>
  <c r="L969" i="21"/>
  <c r="M969" i="21"/>
  <c r="I970" i="21"/>
  <c r="AE971" i="13"/>
  <c r="J970" i="21"/>
  <c r="K970" i="21"/>
  <c r="P969" i="21"/>
  <c r="M970" i="21"/>
  <c r="L970" i="21"/>
  <c r="O970" i="21"/>
  <c r="N970" i="21"/>
  <c r="J971" i="21"/>
  <c r="K971" i="21"/>
  <c r="AE972" i="13"/>
  <c r="I971" i="21"/>
  <c r="P970" i="21"/>
  <c r="I972" i="21"/>
  <c r="AE973" i="13"/>
  <c r="J972" i="21"/>
  <c r="K972" i="21"/>
  <c r="O971" i="21"/>
  <c r="N971" i="21"/>
  <c r="M971" i="21"/>
  <c r="L971" i="21"/>
  <c r="P971" i="21"/>
  <c r="M972" i="21"/>
  <c r="L972" i="21"/>
  <c r="N972" i="21"/>
  <c r="O972" i="21"/>
  <c r="J973" i="21"/>
  <c r="K973" i="21"/>
  <c r="I973" i="21"/>
  <c r="AE974" i="13"/>
  <c r="P972" i="21"/>
  <c r="O973" i="21"/>
  <c r="N973" i="21"/>
  <c r="L973" i="21"/>
  <c r="M973" i="21"/>
  <c r="I974" i="21"/>
  <c r="AE975" i="13"/>
  <c r="J974" i="21"/>
  <c r="K974" i="21"/>
  <c r="P973" i="21"/>
  <c r="M974" i="21"/>
  <c r="L974" i="21"/>
  <c r="O974" i="21"/>
  <c r="N974" i="21"/>
  <c r="J975" i="21"/>
  <c r="K975" i="21"/>
  <c r="AE976" i="13"/>
  <c r="I975" i="21"/>
  <c r="P974" i="21"/>
  <c r="I976" i="21"/>
  <c r="AE977" i="13"/>
  <c r="J976" i="21"/>
  <c r="K976" i="21"/>
  <c r="O975" i="21"/>
  <c r="N975" i="21"/>
  <c r="M975" i="21"/>
  <c r="L975" i="21"/>
  <c r="P975" i="21"/>
  <c r="M976" i="21"/>
  <c r="L976" i="21"/>
  <c r="N976" i="21"/>
  <c r="O976" i="21"/>
  <c r="J977" i="21"/>
  <c r="K977" i="21"/>
  <c r="I977" i="21"/>
  <c r="AE978" i="13"/>
  <c r="P976" i="21"/>
  <c r="O977" i="21"/>
  <c r="N977" i="21"/>
  <c r="L977" i="21"/>
  <c r="M977" i="21"/>
  <c r="I978" i="21"/>
  <c r="AE979" i="13"/>
  <c r="J978" i="21"/>
  <c r="K978" i="21"/>
  <c r="P977" i="21"/>
  <c r="M978" i="21"/>
  <c r="L978" i="21"/>
  <c r="O978" i="21"/>
  <c r="N978" i="21"/>
  <c r="J979" i="21"/>
  <c r="K979" i="21"/>
  <c r="AE980" i="13"/>
  <c r="I979" i="21"/>
  <c r="P978" i="21"/>
  <c r="I980" i="21"/>
  <c r="AE981" i="13"/>
  <c r="J980" i="21"/>
  <c r="K980" i="21"/>
  <c r="O979" i="21"/>
  <c r="N979" i="21"/>
  <c r="M979" i="21"/>
  <c r="L979" i="21"/>
  <c r="P979" i="21"/>
  <c r="M980" i="21"/>
  <c r="L980" i="21"/>
  <c r="N980" i="21"/>
  <c r="O980" i="21"/>
  <c r="J981" i="21"/>
  <c r="K981" i="21"/>
  <c r="I981" i="21"/>
  <c r="AE982" i="13"/>
  <c r="P980" i="21"/>
  <c r="I982" i="21"/>
  <c r="AE983" i="13"/>
  <c r="J982" i="21"/>
  <c r="K982" i="21"/>
  <c r="O981" i="21"/>
  <c r="N981" i="21"/>
  <c r="L981" i="21"/>
  <c r="M981" i="21"/>
  <c r="P981" i="21"/>
  <c r="M982" i="21"/>
  <c r="L982" i="21"/>
  <c r="O982" i="21"/>
  <c r="N982" i="21"/>
  <c r="J983" i="21"/>
  <c r="K983" i="21"/>
  <c r="AE984" i="13"/>
  <c r="I983" i="21"/>
  <c r="I984" i="21"/>
  <c r="AE985" i="13"/>
  <c r="J984" i="21"/>
  <c r="K984" i="21"/>
  <c r="O983" i="21"/>
  <c r="N983" i="21"/>
  <c r="M983" i="21"/>
  <c r="L983" i="21"/>
  <c r="P982" i="21"/>
  <c r="P983" i="21"/>
  <c r="M984" i="21"/>
  <c r="L984" i="21"/>
  <c r="N984" i="21"/>
  <c r="O984" i="21"/>
  <c r="J985" i="21"/>
  <c r="K985" i="21"/>
  <c r="I985" i="21"/>
  <c r="AE986" i="13"/>
  <c r="O985" i="21"/>
  <c r="N985" i="21"/>
  <c r="L985" i="21"/>
  <c r="M985" i="21"/>
  <c r="I986" i="21"/>
  <c r="AE987" i="13"/>
  <c r="J986" i="21"/>
  <c r="K986" i="21"/>
  <c r="P984" i="21"/>
  <c r="P985" i="21"/>
  <c r="M986" i="21"/>
  <c r="L986" i="21"/>
  <c r="O986" i="21"/>
  <c r="N986" i="21"/>
  <c r="J987" i="21"/>
  <c r="K987" i="21"/>
  <c r="AE988" i="13"/>
  <c r="I987" i="21"/>
  <c r="O987" i="21"/>
  <c r="N987" i="21"/>
  <c r="M987" i="21"/>
  <c r="L987" i="21"/>
  <c r="I988" i="21"/>
  <c r="AE989" i="13"/>
  <c r="J988" i="21"/>
  <c r="K988" i="21"/>
  <c r="P986" i="21"/>
  <c r="P987" i="21"/>
  <c r="M988" i="21"/>
  <c r="L988" i="21"/>
  <c r="N988" i="21"/>
  <c r="O988" i="21"/>
  <c r="J989" i="21"/>
  <c r="K989" i="21"/>
  <c r="I989" i="21"/>
  <c r="AE990" i="13"/>
  <c r="O989" i="21"/>
  <c r="N989" i="21"/>
  <c r="L989" i="21"/>
  <c r="M989" i="21"/>
  <c r="I990" i="21"/>
  <c r="AE991" i="13"/>
  <c r="J990" i="21"/>
  <c r="K990" i="21"/>
  <c r="P988" i="21"/>
  <c r="J991" i="21"/>
  <c r="K991" i="21"/>
  <c r="AE992" i="13"/>
  <c r="I991" i="21"/>
  <c r="P989" i="21"/>
  <c r="M990" i="21"/>
  <c r="L990" i="21"/>
  <c r="O990" i="21"/>
  <c r="N990" i="21"/>
  <c r="O991" i="21"/>
  <c r="N991" i="21"/>
  <c r="M991" i="21"/>
  <c r="L991" i="21"/>
  <c r="P990" i="21"/>
  <c r="I992" i="21"/>
  <c r="AE993" i="13"/>
  <c r="J992" i="21"/>
  <c r="K992" i="21"/>
  <c r="P991" i="21"/>
  <c r="J993" i="21"/>
  <c r="K993" i="21"/>
  <c r="I993" i="21"/>
  <c r="AE994" i="13"/>
  <c r="M992" i="21"/>
  <c r="L992" i="21"/>
  <c r="N992" i="21"/>
  <c r="O992" i="21"/>
  <c r="P992" i="21"/>
  <c r="I994" i="21"/>
  <c r="AE995" i="13"/>
  <c r="J994" i="21"/>
  <c r="K994" i="21"/>
  <c r="O993" i="21"/>
  <c r="N993" i="21"/>
  <c r="L993" i="21"/>
  <c r="M993" i="21"/>
  <c r="P993" i="21"/>
  <c r="M994" i="21"/>
  <c r="L994" i="21"/>
  <c r="O994" i="21"/>
  <c r="N994" i="21"/>
  <c r="J995" i="21"/>
  <c r="K995" i="21"/>
  <c r="AE996" i="13"/>
  <c r="I995" i="21"/>
  <c r="O995" i="21"/>
  <c r="N995" i="21"/>
  <c r="M995" i="21"/>
  <c r="L995" i="21"/>
  <c r="I996" i="21"/>
  <c r="AE997" i="13"/>
  <c r="J996" i="21"/>
  <c r="K996" i="21"/>
  <c r="P994" i="21"/>
  <c r="P995" i="21"/>
  <c r="M996" i="21"/>
  <c r="L996" i="21"/>
  <c r="N996" i="21"/>
  <c r="O996" i="21"/>
  <c r="J997" i="21"/>
  <c r="K997" i="21"/>
  <c r="I997" i="21"/>
  <c r="AE998" i="13"/>
  <c r="P996" i="21"/>
  <c r="I998" i="21"/>
  <c r="AE999" i="13"/>
  <c r="J998" i="21"/>
  <c r="K998" i="21"/>
  <c r="O997" i="21"/>
  <c r="N997" i="21"/>
  <c r="L997" i="21"/>
  <c r="M997" i="21"/>
  <c r="P997" i="21"/>
  <c r="M998" i="21"/>
  <c r="L998" i="21"/>
  <c r="O998" i="21"/>
  <c r="N998" i="21"/>
  <c r="J999" i="21"/>
  <c r="K999" i="21"/>
  <c r="AE1000" i="13"/>
  <c r="I999" i="21"/>
  <c r="O999" i="21"/>
  <c r="N999" i="21"/>
  <c r="M999" i="21"/>
  <c r="L999" i="21"/>
  <c r="P998" i="21"/>
  <c r="I1000" i="21"/>
  <c r="AE1001" i="13"/>
  <c r="J1000" i="21"/>
  <c r="K1000" i="21"/>
  <c r="P999" i="21"/>
  <c r="M1000" i="21"/>
  <c r="L1000" i="21"/>
  <c r="N1000" i="21"/>
  <c r="O1000" i="21"/>
  <c r="J1001" i="21"/>
  <c r="K1001" i="21"/>
  <c r="I1001" i="21"/>
  <c r="AE1002" i="13"/>
  <c r="P1000" i="21"/>
  <c r="O1001" i="21"/>
  <c r="N1001" i="21"/>
  <c r="L1001" i="21"/>
  <c r="M1001" i="21"/>
  <c r="I1002" i="21"/>
  <c r="AE1003" i="13"/>
  <c r="J1002" i="21"/>
  <c r="K1002" i="21"/>
  <c r="P1001" i="21"/>
  <c r="M1002" i="21"/>
  <c r="L1002" i="21"/>
  <c r="O1002" i="21"/>
  <c r="N1002" i="21"/>
  <c r="P1002" i="21"/>
  <c r="AG5" i="13" a="1"/>
  <c r="AG5" i="13"/>
  <c r="AH6" i="13" a="1"/>
  <c r="AH6" i="13"/>
  <c r="AG9" i="13" a="1"/>
  <c r="AG9" i="13"/>
  <c r="AH10" i="13" a="1"/>
  <c r="AH10" i="13"/>
  <c r="AG13" i="13" a="1"/>
  <c r="AG13" i="13"/>
  <c r="AH14" i="13" a="1"/>
  <c r="AH14" i="13"/>
  <c r="AG17" i="13" a="1"/>
  <c r="AG17" i="13"/>
  <c r="AH18" i="13" a="1"/>
  <c r="AH18" i="13"/>
  <c r="AG21" i="13" a="1"/>
  <c r="AG21" i="13"/>
  <c r="AH22" i="13" a="1"/>
  <c r="AH22" i="13"/>
  <c r="AG25" i="13" a="1"/>
  <c r="AG25" i="13"/>
  <c r="AH26" i="13" a="1"/>
  <c r="AH26" i="13"/>
  <c r="AG29" i="13" a="1"/>
  <c r="AG29" i="13"/>
  <c r="AH30" i="13" a="1"/>
  <c r="AH30" i="13"/>
  <c r="AG33" i="13" a="1"/>
  <c r="AG33" i="13"/>
  <c r="AH34" i="13" a="1"/>
  <c r="AH34" i="13"/>
  <c r="AG37" i="13" a="1"/>
  <c r="AG37" i="13"/>
  <c r="AH38" i="13" a="1"/>
  <c r="AH38" i="13"/>
  <c r="AG41" i="13" a="1"/>
  <c r="AG41" i="13"/>
  <c r="AH42" i="13" a="1"/>
  <c r="AH42" i="13"/>
  <c r="AG45" i="13" a="1"/>
  <c r="AG45" i="13"/>
  <c r="AH46" i="13" a="1"/>
  <c r="AH46" i="13"/>
  <c r="AG49" i="13" a="1"/>
  <c r="AG49" i="13"/>
  <c r="AH50" i="13" a="1"/>
  <c r="AH50" i="13"/>
  <c r="AG53" i="13" a="1"/>
  <c r="AG53" i="13"/>
  <c r="AH54" i="13" a="1"/>
  <c r="AH54" i="13"/>
  <c r="AG57" i="13" a="1"/>
  <c r="AG57" i="13"/>
  <c r="AH58" i="13" a="1"/>
  <c r="AH58" i="13"/>
  <c r="AG61" i="13" a="1"/>
  <c r="AG61" i="13"/>
  <c r="AH62" i="13" a="1"/>
  <c r="AH62" i="13"/>
  <c r="AG65" i="13" a="1"/>
  <c r="AG65" i="13"/>
  <c r="AH66" i="13" a="1"/>
  <c r="AH66" i="13"/>
  <c r="AG69" i="13" a="1"/>
  <c r="AG69" i="13"/>
  <c r="AH70" i="13" a="1"/>
  <c r="AH70" i="13"/>
  <c r="AG73" i="13" a="1"/>
  <c r="AG73" i="13"/>
  <c r="AH74" i="13" a="1"/>
  <c r="AH74" i="13"/>
  <c r="AG77" i="13" a="1"/>
  <c r="AG77" i="13"/>
  <c r="AH78" i="13" a="1"/>
  <c r="AH78" i="13"/>
  <c r="AG81" i="13" a="1"/>
  <c r="AG81" i="13"/>
  <c r="AH82" i="13" a="1"/>
  <c r="AH82" i="13"/>
  <c r="AG85" i="13" a="1"/>
  <c r="AG85" i="13"/>
  <c r="AH86" i="13" a="1"/>
  <c r="AH86" i="13"/>
  <c r="AG89" i="13" a="1"/>
  <c r="AG89" i="13"/>
  <c r="AH90" i="13" a="1"/>
  <c r="AH90" i="13"/>
  <c r="AG93" i="13" a="1"/>
  <c r="AG93" i="13"/>
  <c r="AH94" i="13" a="1"/>
  <c r="AH94" i="13"/>
  <c r="AG97" i="13" a="1"/>
  <c r="AG97" i="13"/>
  <c r="AH98" i="13" a="1"/>
  <c r="AH98" i="13"/>
  <c r="AG101" i="13" a="1"/>
  <c r="AG101" i="13"/>
  <c r="AH102" i="13" a="1"/>
  <c r="AH102" i="13"/>
  <c r="AG105" i="13" a="1"/>
  <c r="AG105" i="13"/>
  <c r="AH106" i="13" a="1"/>
  <c r="AH106" i="13"/>
  <c r="AG109" i="13" a="1"/>
  <c r="AG109" i="13"/>
  <c r="AH110" i="13" a="1"/>
  <c r="AH110" i="13"/>
  <c r="AG113" i="13" a="1"/>
  <c r="AG113" i="13"/>
  <c r="AH114" i="13" a="1"/>
  <c r="AH114" i="13"/>
  <c r="AG117" i="13" a="1"/>
  <c r="AG117" i="13"/>
  <c r="AH118" i="13" a="1"/>
  <c r="AH118" i="13"/>
  <c r="AG121" i="13" a="1"/>
  <c r="AG121" i="13"/>
  <c r="AH122" i="13" a="1"/>
  <c r="AH122" i="13"/>
  <c r="AG125" i="13" a="1"/>
  <c r="AG125" i="13"/>
  <c r="AH126" i="13" a="1"/>
  <c r="AH126" i="13"/>
  <c r="AG129" i="13" a="1"/>
  <c r="AG129" i="13"/>
  <c r="AH130" i="13" a="1"/>
  <c r="AH130" i="13"/>
  <c r="AG133" i="13" a="1"/>
  <c r="AG133" i="13"/>
  <c r="AH134" i="13" a="1"/>
  <c r="AH134" i="13"/>
  <c r="AG137" i="13" a="1"/>
  <c r="AG137" i="13"/>
  <c r="AH138" i="13" a="1"/>
  <c r="AH138" i="13"/>
  <c r="AG141" i="13" a="1"/>
  <c r="AG141" i="13"/>
  <c r="AH142" i="13" a="1"/>
  <c r="AH142" i="13"/>
  <c r="AG145" i="13" a="1"/>
  <c r="AG145" i="13"/>
  <c r="AH146" i="13" a="1"/>
  <c r="AH146" i="13"/>
  <c r="AG149" i="13" a="1"/>
  <c r="AG149" i="13"/>
  <c r="AH150" i="13" a="1"/>
  <c r="AH150" i="13"/>
  <c r="AG153" i="13" a="1"/>
  <c r="AG153" i="13"/>
  <c r="AH154" i="13" a="1"/>
  <c r="AH154" i="13"/>
  <c r="AG157" i="13" a="1"/>
  <c r="AG157" i="13"/>
  <c r="AH158" i="13" a="1"/>
  <c r="AH158" i="13"/>
  <c r="AG161" i="13" a="1"/>
  <c r="AG161" i="13"/>
  <c r="AH162" i="13" a="1"/>
  <c r="AH162" i="13"/>
  <c r="AG165" i="13" a="1"/>
  <c r="AG165" i="13"/>
  <c r="AH166" i="13" a="1"/>
  <c r="AH166" i="13"/>
  <c r="AG169" i="13" a="1"/>
  <c r="AG169" i="13"/>
  <c r="AH170" i="13" a="1"/>
  <c r="AH170" i="13"/>
  <c r="AG173" i="13" a="1"/>
  <c r="AG173" i="13"/>
  <c r="AH174" i="13" a="1"/>
  <c r="AH174" i="13"/>
  <c r="AG177" i="13" a="1"/>
  <c r="AG177" i="13"/>
  <c r="AH178" i="13" a="1"/>
  <c r="AH178" i="13"/>
  <c r="AG181" i="13" a="1"/>
  <c r="AG181" i="13"/>
  <c r="AH182" i="13" a="1"/>
  <c r="AH182" i="13"/>
  <c r="AG185" i="13" a="1"/>
  <c r="AG185" i="13"/>
  <c r="AH186" i="13" a="1"/>
  <c r="AH186" i="13"/>
  <c r="AG189" i="13" a="1"/>
  <c r="AG189" i="13"/>
  <c r="AH190" i="13" a="1"/>
  <c r="AH190" i="13"/>
  <c r="AG193" i="13" a="1"/>
  <c r="AG193" i="13"/>
  <c r="AH194" i="13" a="1"/>
  <c r="AH194" i="13"/>
  <c r="AG197" i="13" a="1"/>
  <c r="AG197" i="13"/>
  <c r="AH198" i="13" a="1"/>
  <c r="AH198" i="13"/>
  <c r="AG201" i="13" a="1"/>
  <c r="AG201" i="13"/>
  <c r="AH202" i="13" a="1"/>
  <c r="AH202" i="13"/>
  <c r="AG205" i="13" a="1"/>
  <c r="AG205" i="13"/>
  <c r="AH206" i="13" a="1"/>
  <c r="AH206" i="13"/>
  <c r="AG209" i="13" a="1"/>
  <c r="AG209" i="13"/>
  <c r="AH210" i="13" a="1"/>
  <c r="AH210" i="13"/>
  <c r="AG213" i="13" a="1"/>
  <c r="AG213" i="13"/>
  <c r="AH214" i="13" a="1"/>
  <c r="AH214" i="13"/>
  <c r="AG217" i="13" a="1"/>
  <c r="AG217" i="13"/>
  <c r="AH218" i="13" a="1"/>
  <c r="AH218" i="13"/>
  <c r="AG221" i="13" a="1"/>
  <c r="AG221" i="13"/>
  <c r="AH222" i="13" a="1"/>
  <c r="AH222" i="13"/>
  <c r="AG225" i="13" a="1"/>
  <c r="AG225" i="13"/>
  <c r="AH226" i="13" a="1"/>
  <c r="AH226" i="13"/>
  <c r="AG229" i="13" a="1"/>
  <c r="AG229" i="13"/>
  <c r="AH230" i="13" a="1"/>
  <c r="AH230" i="13"/>
  <c r="AG233" i="13" a="1"/>
  <c r="AG233" i="13"/>
  <c r="AH234" i="13" a="1"/>
  <c r="AH234" i="13"/>
  <c r="AG237" i="13" a="1"/>
  <c r="AG237" i="13"/>
  <c r="AH238" i="13" a="1"/>
  <c r="AH238" i="13"/>
  <c r="AG241" i="13" a="1"/>
  <c r="AG241" i="13"/>
  <c r="AH242" i="13" a="1"/>
  <c r="AH242" i="13"/>
  <c r="AG245" i="13" a="1"/>
  <c r="AG245" i="13"/>
  <c r="AH246" i="13" a="1"/>
  <c r="AH246" i="13"/>
  <c r="AG249" i="13" a="1"/>
  <c r="AG249" i="13"/>
  <c r="AH250" i="13" a="1"/>
  <c r="AH250" i="13"/>
  <c r="AG253" i="13" a="1"/>
  <c r="AG253" i="13"/>
  <c r="AH254" i="13" a="1"/>
  <c r="AH254" i="13"/>
  <c r="AG257" i="13" a="1"/>
  <c r="AG257" i="13"/>
  <c r="AH258" i="13" a="1"/>
  <c r="AH258" i="13"/>
  <c r="AG261" i="13" a="1"/>
  <c r="AG261" i="13"/>
  <c r="AH262" i="13" a="1"/>
  <c r="AH262" i="13"/>
  <c r="AG265" i="13" a="1"/>
  <c r="AG265" i="13"/>
  <c r="AH266" i="13" a="1"/>
  <c r="AH266" i="13"/>
  <c r="AG269" i="13" a="1"/>
  <c r="AG269" i="13"/>
  <c r="AH270" i="13" a="1"/>
  <c r="AH270" i="13"/>
  <c r="AG273" i="13" a="1"/>
  <c r="AG273" i="13"/>
  <c r="AH274" i="13" a="1"/>
  <c r="AH274" i="13"/>
  <c r="AG277" i="13" a="1"/>
  <c r="AG277" i="13"/>
  <c r="AH278" i="13" a="1"/>
  <c r="AH278" i="13"/>
  <c r="AG281" i="13" a="1"/>
  <c r="AG281" i="13"/>
  <c r="AH282" i="13" a="1"/>
  <c r="AH282" i="13"/>
  <c r="AG285" i="13" a="1"/>
  <c r="AG285" i="13"/>
  <c r="AH286" i="13" a="1"/>
  <c r="AH286" i="13"/>
  <c r="AG289" i="13" a="1"/>
  <c r="AG289" i="13"/>
  <c r="AH290" i="13" a="1"/>
  <c r="AH290" i="13"/>
  <c r="AG293" i="13" a="1"/>
  <c r="AG293" i="13"/>
  <c r="AH294" i="13" a="1"/>
  <c r="AH294" i="13"/>
  <c r="AG297" i="13" a="1"/>
  <c r="AG297" i="13"/>
  <c r="AH298" i="13" a="1"/>
  <c r="AH298" i="13"/>
  <c r="AG301" i="13" a="1"/>
  <c r="AG301" i="13"/>
  <c r="AH302" i="13" a="1"/>
  <c r="AH302" i="13"/>
  <c r="AG305" i="13" a="1"/>
  <c r="AG305" i="13"/>
  <c r="AH306" i="13" a="1"/>
  <c r="AH306" i="13"/>
  <c r="AG309" i="13" a="1"/>
  <c r="AG309" i="13"/>
  <c r="AH310" i="13" a="1"/>
  <c r="AH310" i="13"/>
  <c r="AG313" i="13" a="1"/>
  <c r="AG313" i="13"/>
  <c r="AH314" i="13" a="1"/>
  <c r="AH314" i="13"/>
  <c r="AG317" i="13" a="1"/>
  <c r="AG317" i="13"/>
  <c r="AH318" i="13" a="1"/>
  <c r="AH318" i="13"/>
  <c r="AG321" i="13" a="1"/>
  <c r="AG321" i="13"/>
  <c r="AH322" i="13" a="1"/>
  <c r="AH322" i="13"/>
  <c r="AG325" i="13" a="1"/>
  <c r="AG325" i="13"/>
  <c r="AH326" i="13" a="1"/>
  <c r="AH326" i="13"/>
  <c r="AG329" i="13" a="1"/>
  <c r="AG329" i="13"/>
  <c r="AH330" i="13" a="1"/>
  <c r="AH330" i="13"/>
  <c r="AG333" i="13" a="1"/>
  <c r="AG333" i="13"/>
  <c r="AH334" i="13" a="1"/>
  <c r="AH334" i="13"/>
  <c r="AG337" i="13" a="1"/>
  <c r="AG337" i="13"/>
  <c r="AH338" i="13" a="1"/>
  <c r="AH338" i="13"/>
  <c r="AG341" i="13" a="1"/>
  <c r="AG341" i="13"/>
  <c r="AH342" i="13" a="1"/>
  <c r="AH342" i="13"/>
  <c r="AG345" i="13" a="1"/>
  <c r="AG345" i="13"/>
  <c r="AH346" i="13" a="1"/>
  <c r="AH346" i="13"/>
  <c r="AG349" i="13" a="1"/>
  <c r="AG349" i="13"/>
  <c r="AH350" i="13" a="1"/>
  <c r="AH350" i="13"/>
  <c r="AG353" i="13" a="1"/>
  <c r="AG353" i="13"/>
  <c r="AH354" i="13" a="1"/>
  <c r="AH354" i="13"/>
  <c r="AG357" i="13" a="1"/>
  <c r="AG357" i="13"/>
  <c r="AH358" i="13" a="1"/>
  <c r="AH358" i="13"/>
  <c r="AG361" i="13" a="1"/>
  <c r="AG361" i="13"/>
  <c r="AH362" i="13" a="1"/>
  <c r="AH362" i="13"/>
  <c r="AG365" i="13" a="1"/>
  <c r="AG365" i="13"/>
  <c r="AH366" i="13" a="1"/>
  <c r="AH366" i="13"/>
  <c r="AG369" i="13" a="1"/>
  <c r="AG369" i="13"/>
  <c r="AH370" i="13" a="1"/>
  <c r="AH370" i="13"/>
  <c r="AG373" i="13" a="1"/>
  <c r="AG373" i="13"/>
  <c r="AH374" i="13" a="1"/>
  <c r="AH374" i="13"/>
  <c r="AG377" i="13" a="1"/>
  <c r="AG377" i="13"/>
  <c r="AH378" i="13" a="1"/>
  <c r="AH378" i="13"/>
  <c r="AG381" i="13" a="1"/>
  <c r="AG381" i="13"/>
  <c r="AH382" i="13" a="1"/>
  <c r="AH382" i="13"/>
  <c r="AG385" i="13" a="1"/>
  <c r="AG385" i="13"/>
  <c r="AH386" i="13" a="1"/>
  <c r="AH386" i="13"/>
  <c r="AG389" i="13" a="1"/>
  <c r="AG389" i="13"/>
  <c r="AH390" i="13" a="1"/>
  <c r="AH390" i="13"/>
  <c r="AG393" i="13" a="1"/>
  <c r="AG393" i="13"/>
  <c r="AH394" i="13" a="1"/>
  <c r="AH394" i="13"/>
  <c r="AG397" i="13" a="1"/>
  <c r="AG397" i="13"/>
  <c r="AH398" i="13" a="1"/>
  <c r="AH398" i="13"/>
  <c r="AG401" i="13" a="1"/>
  <c r="AG401" i="13"/>
  <c r="AH402" i="13" a="1"/>
  <c r="AH402" i="13"/>
  <c r="AG405" i="13" a="1"/>
  <c r="AG405" i="13"/>
  <c r="AH406" i="13" a="1"/>
  <c r="AH406" i="13"/>
  <c r="AG409" i="13" a="1"/>
  <c r="AG409" i="13"/>
  <c r="AH410" i="13" a="1"/>
  <c r="AH410" i="13"/>
  <c r="AG413" i="13" a="1"/>
  <c r="AG413" i="13"/>
  <c r="AH414" i="13" a="1"/>
  <c r="AH414" i="13"/>
  <c r="AG417" i="13" a="1"/>
  <c r="AG417" i="13"/>
  <c r="AH418" i="13" a="1"/>
  <c r="AH418" i="13"/>
  <c r="AG421" i="13" a="1"/>
  <c r="AG421" i="13"/>
  <c r="AH422" i="13" a="1"/>
  <c r="AH422" i="13"/>
  <c r="AG425" i="13" a="1"/>
  <c r="AG425" i="13"/>
  <c r="AH426" i="13" a="1"/>
  <c r="AH426" i="13"/>
  <c r="AG429" i="13" a="1"/>
  <c r="AG429" i="13"/>
  <c r="AH430" i="13" a="1"/>
  <c r="AH430" i="13"/>
  <c r="AG433" i="13" a="1"/>
  <c r="AG433" i="13"/>
  <c r="AH434" i="13" a="1"/>
  <c r="AH434" i="13"/>
  <c r="AG437" i="13" a="1"/>
  <c r="AG437" i="13"/>
  <c r="AH438" i="13" a="1"/>
  <c r="AH438" i="13"/>
  <c r="AG441" i="13" a="1"/>
  <c r="AG441" i="13"/>
  <c r="AH442" i="13" a="1"/>
  <c r="AH442" i="13"/>
  <c r="AG445" i="13" a="1"/>
  <c r="AG445" i="13"/>
  <c r="AH446" i="13" a="1"/>
  <c r="AH446" i="13"/>
  <c r="AG449" i="13" a="1"/>
  <c r="AG449" i="13"/>
  <c r="AH450" i="13" a="1"/>
  <c r="AH450" i="13"/>
  <c r="AG453" i="13" a="1"/>
  <c r="AG453" i="13"/>
  <c r="AH454" i="13" a="1"/>
  <c r="AH454" i="13"/>
  <c r="AG457" i="13" a="1"/>
  <c r="AG457" i="13"/>
  <c r="AH458" i="13" a="1"/>
  <c r="AH458" i="13"/>
  <c r="AG461" i="13" a="1"/>
  <c r="AG461" i="13"/>
  <c r="AH462" i="13" a="1"/>
  <c r="AH462" i="13"/>
  <c r="AG465" i="13" a="1"/>
  <c r="AG465" i="13"/>
  <c r="AH466" i="13" a="1"/>
  <c r="AH466" i="13"/>
  <c r="AG469" i="13" a="1"/>
  <c r="AG469" i="13"/>
  <c r="AH470" i="13" a="1"/>
  <c r="AH470" i="13"/>
  <c r="AG473" i="13" a="1"/>
  <c r="AG473" i="13"/>
  <c r="AH474" i="13" a="1"/>
  <c r="AH474" i="13"/>
  <c r="AG477" i="13" a="1"/>
  <c r="AG477" i="13"/>
  <c r="AH478" i="13" a="1"/>
  <c r="AH478" i="13"/>
  <c r="AG481" i="13" a="1"/>
  <c r="AG481" i="13"/>
  <c r="AH482" i="13" a="1"/>
  <c r="AH482" i="13"/>
  <c r="AG485" i="13" a="1"/>
  <c r="AG485" i="13"/>
  <c r="AH486" i="13" a="1"/>
  <c r="AH486" i="13"/>
  <c r="AG489" i="13" a="1"/>
  <c r="AG489" i="13"/>
  <c r="AH490" i="13" a="1"/>
  <c r="AH490" i="13"/>
  <c r="AG493" i="13" a="1"/>
  <c r="AG493" i="13"/>
  <c r="AH494" i="13" a="1"/>
  <c r="AH494" i="13"/>
  <c r="AG497" i="13" a="1"/>
  <c r="AG497" i="13"/>
  <c r="AH498" i="13" a="1"/>
  <c r="AH498" i="13"/>
  <c r="AG501" i="13" a="1"/>
  <c r="AG501" i="13"/>
  <c r="AH502" i="13" a="1"/>
  <c r="AH502" i="13"/>
  <c r="AG505" i="13" a="1"/>
  <c r="AG505" i="13"/>
  <c r="AH506" i="13" a="1"/>
  <c r="AH506" i="13"/>
  <c r="AG509" i="13" a="1"/>
  <c r="AG509" i="13"/>
  <c r="AH510" i="13" a="1"/>
  <c r="AH510" i="13"/>
  <c r="AG513" i="13" a="1"/>
  <c r="AG513" i="13"/>
  <c r="AH514" i="13" a="1"/>
  <c r="AH514" i="13"/>
  <c r="AG517" i="13" a="1"/>
  <c r="AG517" i="13"/>
  <c r="AH518" i="13" a="1"/>
  <c r="AH518" i="13"/>
  <c r="AG521" i="13" a="1"/>
  <c r="AG521" i="13"/>
  <c r="AH522" i="13" a="1"/>
  <c r="AH522" i="13"/>
  <c r="AG525" i="13" a="1"/>
  <c r="AG525" i="13"/>
  <c r="AH526" i="13" a="1"/>
  <c r="AH526" i="13"/>
  <c r="AG529" i="13" a="1"/>
  <c r="AG529" i="13"/>
  <c r="AH530" i="13" a="1"/>
  <c r="AH530" i="13"/>
  <c r="AG533" i="13" a="1"/>
  <c r="AG533" i="13"/>
  <c r="AH534" i="13" a="1"/>
  <c r="AH534" i="13"/>
  <c r="AG537" i="13" a="1"/>
  <c r="AG537" i="13"/>
  <c r="AH538" i="13" a="1"/>
  <c r="AH538" i="13"/>
  <c r="AG541" i="13" a="1"/>
  <c r="AG541" i="13"/>
  <c r="AH542" i="13" a="1"/>
  <c r="AH542" i="13"/>
  <c r="AG545" i="13" a="1"/>
  <c r="AG545" i="13"/>
  <c r="AH546" i="13" a="1"/>
  <c r="AH546" i="13"/>
  <c r="AG549" i="13" a="1"/>
  <c r="AG549" i="13"/>
  <c r="AH550" i="13" a="1"/>
  <c r="AH550" i="13"/>
  <c r="AG553" i="13" a="1"/>
  <c r="AG553" i="13"/>
  <c r="AH554" i="13" a="1"/>
  <c r="AH554" i="13"/>
  <c r="AG557" i="13" a="1"/>
  <c r="AG557" i="13"/>
  <c r="AH558" i="13" a="1"/>
  <c r="AH558" i="13"/>
  <c r="AG561" i="13" a="1"/>
  <c r="AG561" i="13"/>
  <c r="AH562" i="13" a="1"/>
  <c r="AH562" i="13"/>
  <c r="AG565" i="13" a="1"/>
  <c r="AG565" i="13"/>
  <c r="AH566" i="13" a="1"/>
  <c r="AH566" i="13"/>
  <c r="AG569" i="13" a="1"/>
  <c r="AG569" i="13"/>
  <c r="AH570" i="13" a="1"/>
  <c r="AH570" i="13"/>
  <c r="AG573" i="13" a="1"/>
  <c r="AG573" i="13"/>
  <c r="AH574" i="13" a="1"/>
  <c r="AH574" i="13"/>
  <c r="AG577" i="13" a="1"/>
  <c r="AG577" i="13"/>
  <c r="AH578" i="13" a="1"/>
  <c r="AH578" i="13"/>
  <c r="AG581" i="13" a="1"/>
  <c r="AG581" i="13"/>
  <c r="AH582" i="13" a="1"/>
  <c r="AH582" i="13"/>
  <c r="AG585" i="13" a="1"/>
  <c r="AG585" i="13"/>
  <c r="AH586" i="13" a="1"/>
  <c r="AH586" i="13"/>
  <c r="AG589" i="13" a="1"/>
  <c r="AG589" i="13"/>
  <c r="AH590" i="13" a="1"/>
  <c r="AH590" i="13"/>
  <c r="AG593" i="13" a="1"/>
  <c r="AG593" i="13"/>
  <c r="AH594" i="13" a="1"/>
  <c r="AH594" i="13"/>
  <c r="AG597" i="13" a="1"/>
  <c r="AG597" i="13"/>
  <c r="AH598" i="13" a="1"/>
  <c r="AH598" i="13"/>
  <c r="AG601" i="13" a="1"/>
  <c r="AG601" i="13"/>
  <c r="AH602" i="13" a="1"/>
  <c r="AH602" i="13"/>
  <c r="AG605" i="13" a="1"/>
  <c r="AG605" i="13"/>
  <c r="AH606" i="13" a="1"/>
  <c r="AH606" i="13"/>
  <c r="AG609" i="13" a="1"/>
  <c r="AG609" i="13"/>
  <c r="AH610" i="13" a="1"/>
  <c r="AH610" i="13"/>
  <c r="AG613" i="13" a="1"/>
  <c r="AG613" i="13"/>
  <c r="AH614" i="13" a="1"/>
  <c r="AH614" i="13"/>
  <c r="AG617" i="13" a="1"/>
  <c r="AG617" i="13"/>
  <c r="AH618" i="13" a="1"/>
  <c r="AH618" i="13"/>
  <c r="AG621" i="13" a="1"/>
  <c r="AG621" i="13"/>
  <c r="AH622" i="13" a="1"/>
  <c r="AH622" i="13"/>
  <c r="AG625" i="13" a="1"/>
  <c r="AG625" i="13"/>
  <c r="AH626" i="13" a="1"/>
  <c r="AH626" i="13"/>
  <c r="AG629" i="13" a="1"/>
  <c r="AG629" i="13"/>
  <c r="AH630" i="13" a="1"/>
  <c r="AH630" i="13"/>
  <c r="AG633" i="13" a="1"/>
  <c r="AG633" i="13"/>
  <c r="AH634" i="13" a="1"/>
  <c r="AH634" i="13"/>
  <c r="AG637" i="13" a="1"/>
  <c r="AG637" i="13"/>
  <c r="AH638" i="13" a="1"/>
  <c r="AH638" i="13"/>
  <c r="AG641" i="13" a="1"/>
  <c r="AG641" i="13"/>
  <c r="AH642" i="13" a="1"/>
  <c r="AH642" i="13"/>
  <c r="AG645" i="13" a="1"/>
  <c r="AG645" i="13"/>
  <c r="AH646" i="13" a="1"/>
  <c r="AH646" i="13"/>
  <c r="AG649" i="13" a="1"/>
  <c r="AG649" i="13"/>
  <c r="AH650" i="13" a="1"/>
  <c r="AH650" i="13"/>
  <c r="AG653" i="13" a="1"/>
  <c r="AG653" i="13"/>
  <c r="AH654" i="13" a="1"/>
  <c r="AH654" i="13"/>
  <c r="AG657" i="13" a="1"/>
  <c r="AG657" i="13"/>
  <c r="AH658" i="13" a="1"/>
  <c r="AH658" i="13"/>
  <c r="AG661" i="13" a="1"/>
  <c r="AG661" i="13"/>
  <c r="AH662" i="13" a="1"/>
  <c r="AH662" i="13"/>
  <c r="AG665" i="13" a="1"/>
  <c r="AG665" i="13"/>
  <c r="AH666" i="13" a="1"/>
  <c r="AH666" i="13"/>
  <c r="AG669" i="13" a="1"/>
  <c r="AG669" i="13"/>
  <c r="AH670" i="13" a="1"/>
  <c r="AH670" i="13"/>
  <c r="AG673" i="13" a="1"/>
  <c r="AG673" i="13"/>
  <c r="AH674" i="13" a="1"/>
  <c r="AH674" i="13"/>
  <c r="AG677" i="13" a="1"/>
  <c r="AG677" i="13"/>
  <c r="AH678" i="13" a="1"/>
  <c r="AH678" i="13"/>
  <c r="AG681" i="13" a="1"/>
  <c r="AG681" i="13"/>
  <c r="AH682" i="13" a="1"/>
  <c r="AH682" i="13"/>
  <c r="AG685" i="13" a="1"/>
  <c r="AG685" i="13"/>
  <c r="AH686" i="13" a="1"/>
  <c r="AH686" i="13"/>
  <c r="AG689" i="13" a="1"/>
  <c r="AG689" i="13"/>
  <c r="AH690" i="13" a="1"/>
  <c r="AH690" i="13"/>
  <c r="AG693" i="13" a="1"/>
  <c r="AG693" i="13"/>
  <c r="AH694" i="13" a="1"/>
  <c r="AH694" i="13"/>
  <c r="AG697" i="13" a="1"/>
  <c r="AG697" i="13"/>
  <c r="AH698" i="13" a="1"/>
  <c r="AH698" i="13"/>
  <c r="AG701" i="13" a="1"/>
  <c r="AG701" i="13"/>
  <c r="AH702" i="13" a="1"/>
  <c r="AH702" i="13"/>
  <c r="AG705" i="13" a="1"/>
  <c r="AG705" i="13"/>
  <c r="AH706" i="13" a="1"/>
  <c r="AH706" i="13"/>
  <c r="AG709" i="13" a="1"/>
  <c r="AG709" i="13"/>
  <c r="AH710" i="13" a="1"/>
  <c r="AH710" i="13"/>
  <c r="AG713" i="13" a="1"/>
  <c r="AG713" i="13"/>
  <c r="AH714" i="13" a="1"/>
  <c r="AH714" i="13"/>
  <c r="AG717" i="13" a="1"/>
  <c r="AG717" i="13"/>
  <c r="AH718" i="13" a="1"/>
  <c r="AH718" i="13"/>
  <c r="AG721" i="13" a="1"/>
  <c r="AG721" i="13"/>
  <c r="AH722" i="13" a="1"/>
  <c r="AH722" i="13"/>
  <c r="AG725" i="13" a="1"/>
  <c r="AG725" i="13"/>
  <c r="AH726" i="13" a="1"/>
  <c r="AH726" i="13"/>
  <c r="AG729" i="13" a="1"/>
  <c r="AG729" i="13"/>
  <c r="AH730" i="13" a="1"/>
  <c r="AH730" i="13"/>
  <c r="AG733" i="13" a="1"/>
  <c r="AG733" i="13"/>
  <c r="AH734" i="13" a="1"/>
  <c r="AH734" i="13"/>
  <c r="AG737" i="13" a="1"/>
  <c r="AG737" i="13"/>
  <c r="AH738" i="13" a="1"/>
  <c r="AH738" i="13"/>
  <c r="AG741" i="13" a="1"/>
  <c r="AG741" i="13"/>
  <c r="AH742" i="13" a="1"/>
  <c r="AH742" i="13"/>
  <c r="AG745" i="13" a="1"/>
  <c r="AG745" i="13"/>
  <c r="AH746" i="13" a="1"/>
  <c r="AH746" i="13"/>
  <c r="AG749" i="13" a="1"/>
  <c r="AG749" i="13"/>
  <c r="AH750" i="13" a="1"/>
  <c r="AH750" i="13"/>
  <c r="AG753" i="13" a="1"/>
  <c r="AG753" i="13"/>
  <c r="AH754" i="13" a="1"/>
  <c r="AH754" i="13"/>
  <c r="AG757" i="13" a="1"/>
  <c r="AG757" i="13"/>
  <c r="AH758" i="13" a="1"/>
  <c r="AH758" i="13"/>
  <c r="AG761" i="13" a="1"/>
  <c r="AG761" i="13"/>
  <c r="AH762" i="13" a="1"/>
  <c r="AH762" i="13"/>
  <c r="AG765" i="13" a="1"/>
  <c r="AG765" i="13"/>
  <c r="AH766" i="13" a="1"/>
  <c r="AH766" i="13"/>
  <c r="AG769" i="13" a="1"/>
  <c r="AG769" i="13"/>
  <c r="AH770" i="13" a="1"/>
  <c r="AH770" i="13"/>
  <c r="AG773" i="13" a="1"/>
  <c r="AG773" i="13"/>
  <c r="AH774" i="13" a="1"/>
  <c r="AH774" i="13"/>
  <c r="AG777" i="13" a="1"/>
  <c r="AG777" i="13"/>
  <c r="AH778" i="13" a="1"/>
  <c r="AH778" i="13"/>
  <c r="AG781" i="13" a="1"/>
  <c r="AG781" i="13"/>
  <c r="AH782" i="13" a="1"/>
  <c r="AH782" i="13"/>
  <c r="AG785" i="13" a="1"/>
  <c r="AG785" i="13"/>
  <c r="AH786" i="13" a="1"/>
  <c r="AH786" i="13"/>
  <c r="AG789" i="13" a="1"/>
  <c r="AG789" i="13"/>
  <c r="AH790" i="13" a="1"/>
  <c r="AH790" i="13"/>
  <c r="AG793" i="13" a="1"/>
  <c r="AG793" i="13"/>
  <c r="AH794" i="13" a="1"/>
  <c r="AH794" i="13"/>
  <c r="AG797" i="13" a="1"/>
  <c r="AG797" i="13"/>
  <c r="AH798" i="13" a="1"/>
  <c r="AH798" i="13"/>
  <c r="AG801" i="13" a="1"/>
  <c r="AG801" i="13"/>
  <c r="AH802" i="13" a="1"/>
  <c r="AH802" i="13"/>
  <c r="AG805" i="13" a="1"/>
  <c r="AG805" i="13"/>
  <c r="AH806" i="13" a="1"/>
  <c r="AH806" i="13"/>
  <c r="AG809" i="13" a="1"/>
  <c r="AG809" i="13"/>
  <c r="AH810" i="13" a="1"/>
  <c r="AH810" i="13"/>
  <c r="AG813" i="13" a="1"/>
  <c r="AG813" i="13"/>
  <c r="AH814" i="13" a="1"/>
  <c r="AH814" i="13"/>
  <c r="AG817" i="13" a="1"/>
  <c r="AG817" i="13"/>
  <c r="AH818" i="13" a="1"/>
  <c r="AH818" i="13"/>
  <c r="AG821" i="13" a="1"/>
  <c r="AG821" i="13"/>
  <c r="AH822" i="13" a="1"/>
  <c r="AH822" i="13"/>
  <c r="AG825" i="13" a="1"/>
  <c r="AG825" i="13"/>
  <c r="AH826" i="13" a="1"/>
  <c r="AH826" i="13"/>
  <c r="AG829" i="13" a="1"/>
  <c r="AG829" i="13"/>
  <c r="AH830" i="13" a="1"/>
  <c r="AH830" i="13"/>
  <c r="AG833" i="13" a="1"/>
  <c r="AG833" i="13"/>
  <c r="AH834" i="13" a="1"/>
  <c r="AH834" i="13"/>
  <c r="AG837" i="13" a="1"/>
  <c r="AG837" i="13"/>
  <c r="AH838" i="13" a="1"/>
  <c r="AH838" i="13"/>
  <c r="AG841" i="13" a="1"/>
  <c r="AG841" i="13"/>
  <c r="AH842" i="13" a="1"/>
  <c r="AH842" i="13"/>
  <c r="AG845" i="13" a="1"/>
  <c r="AG845" i="13"/>
  <c r="AH846" i="13" a="1"/>
  <c r="AH846" i="13"/>
  <c r="AG849" i="13" a="1"/>
  <c r="AG849" i="13"/>
  <c r="AH850" i="13" a="1"/>
  <c r="AH850" i="13"/>
  <c r="AG853" i="13" a="1"/>
  <c r="AG853" i="13"/>
  <c r="AH854" i="13" a="1"/>
  <c r="AH854" i="13"/>
  <c r="AG857" i="13" a="1"/>
  <c r="AG857" i="13"/>
  <c r="AH858" i="13" a="1"/>
  <c r="AH858" i="13"/>
  <c r="AG861" i="13" a="1"/>
  <c r="AG861" i="13"/>
  <c r="AH862" i="13" a="1"/>
  <c r="AH862" i="13"/>
  <c r="AG865" i="13" a="1"/>
  <c r="AG865" i="13"/>
  <c r="AH866" i="13" a="1"/>
  <c r="AH866" i="13"/>
  <c r="AG869" i="13" a="1"/>
  <c r="AG869" i="13"/>
  <c r="AH870" i="13" a="1"/>
  <c r="AH870" i="13"/>
  <c r="AG873" i="13" a="1"/>
  <c r="AG873" i="13"/>
  <c r="AH874" i="13" a="1"/>
  <c r="AH874" i="13"/>
  <c r="AG877" i="13" a="1"/>
  <c r="AG877" i="13"/>
  <c r="AH878" i="13" a="1"/>
  <c r="AH878" i="13"/>
  <c r="AG881" i="13" a="1"/>
  <c r="AG881" i="13"/>
  <c r="AH882" i="13" a="1"/>
  <c r="AH882" i="13"/>
  <c r="AG885" i="13" a="1"/>
  <c r="AG885" i="13"/>
  <c r="AH886" i="13" a="1"/>
  <c r="AH886" i="13"/>
  <c r="AG889" i="13" a="1"/>
  <c r="AG889" i="13"/>
  <c r="AH890" i="13" a="1"/>
  <c r="AH890" i="13"/>
  <c r="AG893" i="13" a="1"/>
  <c r="AG893" i="13"/>
  <c r="AH894" i="13" a="1"/>
  <c r="AH894" i="13"/>
  <c r="AG897" i="13" a="1"/>
  <c r="AG897" i="13"/>
  <c r="AH898" i="13" a="1"/>
  <c r="AH898" i="13"/>
  <c r="AG901" i="13" a="1"/>
  <c r="AG901" i="13"/>
  <c r="AH902" i="13" a="1"/>
  <c r="AH902" i="13"/>
  <c r="AG905" i="13" a="1"/>
  <c r="AG905" i="13"/>
  <c r="AH906" i="13" a="1"/>
  <c r="AH906" i="13"/>
  <c r="AG909" i="13" a="1"/>
  <c r="AG909" i="13"/>
  <c r="AH910" i="13" a="1"/>
  <c r="AH910" i="13"/>
  <c r="AG913" i="13" a="1"/>
  <c r="AG913" i="13"/>
  <c r="AH914" i="13" a="1"/>
  <c r="AH914" i="13"/>
  <c r="AG917" i="13" a="1"/>
  <c r="AG917" i="13"/>
  <c r="AH918" i="13" a="1"/>
  <c r="AH918" i="13"/>
  <c r="AG921" i="13" a="1"/>
  <c r="AG921" i="13"/>
  <c r="AH922" i="13" a="1"/>
  <c r="AH922" i="13"/>
  <c r="AG925" i="13" a="1"/>
  <c r="AG925" i="13"/>
  <c r="AH926" i="13" a="1"/>
  <c r="AH926" i="13"/>
  <c r="AG929" i="13" a="1"/>
  <c r="AG929" i="13"/>
  <c r="AH930" i="13" a="1"/>
  <c r="AH930" i="13"/>
  <c r="AG933" i="13" a="1"/>
  <c r="AG933" i="13"/>
  <c r="AH934" i="13" a="1"/>
  <c r="AH934" i="13"/>
  <c r="AG937" i="13" a="1"/>
  <c r="AG937" i="13"/>
  <c r="AH938" i="13" a="1"/>
  <c r="AH938" i="13"/>
  <c r="AG941" i="13" a="1"/>
  <c r="AG941" i="13"/>
  <c r="AH942" i="13" a="1"/>
  <c r="AH942" i="13"/>
  <c r="AG945" i="13" a="1"/>
  <c r="AG945" i="13"/>
  <c r="AH946" i="13" a="1"/>
  <c r="AH946" i="13"/>
  <c r="AG949" i="13" a="1"/>
  <c r="AG949" i="13"/>
  <c r="AH950" i="13" a="1"/>
  <c r="AH950" i="13"/>
  <c r="AG953" i="13" a="1"/>
  <c r="AG953" i="13"/>
  <c r="AH954" i="13" a="1"/>
  <c r="AH954" i="13"/>
  <c r="AG957" i="13" a="1"/>
  <c r="AG957" i="13"/>
  <c r="AH958" i="13" a="1"/>
  <c r="AH958" i="13"/>
  <c r="AG961" i="13" a="1"/>
  <c r="AG961" i="13"/>
  <c r="AH962" i="13" a="1"/>
  <c r="AH962" i="13"/>
  <c r="AG965" i="13" a="1"/>
  <c r="AG965" i="13"/>
  <c r="AH966" i="13" a="1"/>
  <c r="AH966" i="13"/>
  <c r="AG969" i="13" a="1"/>
  <c r="AG969" i="13"/>
  <c r="AH970" i="13" a="1"/>
  <c r="AH970" i="13"/>
  <c r="AG973" i="13" a="1"/>
  <c r="AG973" i="13"/>
  <c r="AH974" i="13" a="1"/>
  <c r="AH974" i="13"/>
  <c r="AG977" i="13" a="1"/>
  <c r="AG977" i="13"/>
  <c r="AH978" i="13" a="1"/>
  <c r="AH978" i="13"/>
  <c r="AG981" i="13" a="1"/>
  <c r="AG981" i="13"/>
  <c r="AH982" i="13" a="1"/>
  <c r="AH982" i="13"/>
  <c r="AG985" i="13" a="1"/>
  <c r="AG985" i="13"/>
  <c r="AH986" i="13" a="1"/>
  <c r="AH986" i="13"/>
  <c r="AG989" i="13" a="1"/>
  <c r="AG989" i="13"/>
  <c r="AH990" i="13" a="1"/>
  <c r="AH990" i="13"/>
  <c r="AG993" i="13" a="1"/>
  <c r="AG993" i="13"/>
  <c r="AH994" i="13" a="1"/>
  <c r="AH994" i="13"/>
  <c r="AG997" i="13" a="1"/>
  <c r="AG997" i="13"/>
  <c r="AH998" i="13" a="1"/>
  <c r="AH998" i="13"/>
  <c r="AG1001" i="13" a="1"/>
  <c r="AG1001" i="13"/>
  <c r="AH1002" i="13" a="1"/>
  <c r="AH1002" i="13"/>
  <c r="AG1005" i="13" a="1"/>
  <c r="AG1005" i="13"/>
  <c r="AH1006" i="13" a="1"/>
  <c r="AH1006" i="13"/>
  <c r="AG1009" i="13" a="1"/>
  <c r="AG1009" i="13"/>
  <c r="AH1010" i="13" a="1"/>
  <c r="AH1010" i="13"/>
  <c r="AG1013" i="13" a="1"/>
  <c r="AG1013" i="13"/>
  <c r="AH1014" i="13" a="1"/>
  <c r="AH1014" i="13"/>
  <c r="AG1017" i="13" a="1"/>
  <c r="AG1017" i="13"/>
  <c r="AH1018" i="13" a="1"/>
  <c r="AH1018" i="13"/>
  <c r="AG1021" i="13" a="1"/>
  <c r="AG1021" i="13"/>
  <c r="AH1022" i="13" a="1"/>
  <c r="AH1022" i="13"/>
  <c r="AG1025" i="13" a="1"/>
  <c r="AG1025" i="13"/>
  <c r="AH1026" i="13" a="1"/>
  <c r="AH1026" i="13"/>
  <c r="AG1029" i="13" a="1"/>
  <c r="AG1029" i="13"/>
  <c r="AH1030" i="13" a="1"/>
  <c r="AH1030" i="13"/>
  <c r="AG1033" i="13" a="1"/>
  <c r="AG1033" i="13"/>
  <c r="AH1034" i="13" a="1"/>
  <c r="AH1034" i="13"/>
  <c r="AG1037" i="13" a="1"/>
  <c r="AG1037" i="13"/>
  <c r="AH1038" i="13" a="1"/>
  <c r="AH1038" i="13"/>
  <c r="AG1041" i="13" a="1"/>
  <c r="AG1041" i="13"/>
  <c r="AH1042" i="13" a="1"/>
  <c r="AH1042" i="13"/>
  <c r="AG1045" i="13" a="1"/>
  <c r="AG1045" i="13"/>
  <c r="AH1046" i="13" a="1"/>
  <c r="AH1046" i="13"/>
  <c r="AG1049" i="13" a="1"/>
  <c r="AG1049" i="13"/>
  <c r="AH1050" i="13" a="1"/>
  <c r="AH1050" i="13"/>
  <c r="AG1053" i="13" a="1"/>
  <c r="AG1053" i="13"/>
  <c r="AH1054" i="13" a="1"/>
  <c r="AH1054" i="13"/>
  <c r="AG1057" i="13" a="1"/>
  <c r="AG1057" i="13"/>
  <c r="AH1058" i="13" a="1"/>
  <c r="AH1058" i="13"/>
  <c r="AG1061" i="13" a="1"/>
  <c r="AG1061" i="13"/>
  <c r="AH1062" i="13" a="1"/>
  <c r="AH1062" i="13"/>
  <c r="AG1065" i="13" a="1"/>
  <c r="AG1065" i="13"/>
  <c r="AH1066" i="13" a="1"/>
  <c r="AH1066" i="13"/>
  <c r="AG1069" i="13" a="1"/>
  <c r="AG1069" i="13"/>
  <c r="AH1070" i="13" a="1"/>
  <c r="AH1070" i="13"/>
  <c r="AG1073" i="13" a="1"/>
  <c r="AG1073" i="13"/>
  <c r="AH1074" i="13" a="1"/>
  <c r="AH1074" i="13"/>
  <c r="AG1077" i="13" a="1"/>
  <c r="AG1077" i="13"/>
  <c r="AH1078" i="13" a="1"/>
  <c r="AH1078" i="13"/>
  <c r="AG1081" i="13" a="1"/>
  <c r="AG1081" i="13"/>
  <c r="AH1082" i="13" a="1"/>
  <c r="AH1082" i="13"/>
  <c r="AG1085" i="13" a="1"/>
  <c r="AG1085" i="13"/>
  <c r="AH1086" i="13" a="1"/>
  <c r="AH1086" i="13"/>
  <c r="AG1089" i="13" a="1"/>
  <c r="AG1089" i="13"/>
  <c r="AH1090" i="13" a="1"/>
  <c r="AH1090" i="13"/>
  <c r="AG1093" i="13" a="1"/>
  <c r="AG1093" i="13"/>
  <c r="AH1094" i="13" a="1"/>
  <c r="AH1094" i="13"/>
  <c r="AG1097" i="13" a="1"/>
  <c r="AG1097" i="13"/>
  <c r="AH1098" i="13" a="1"/>
  <c r="AH1098" i="13"/>
  <c r="AG1101" i="13" a="1"/>
  <c r="AG1101" i="13"/>
  <c r="AH1102" i="13" a="1"/>
  <c r="AH1102" i="13"/>
  <c r="AG1105" i="13" a="1"/>
  <c r="AG1105" i="13"/>
  <c r="AH1106" i="13" a="1"/>
  <c r="AH1106" i="13"/>
  <c r="AG1109" i="13" a="1"/>
  <c r="AG1109" i="13"/>
  <c r="AH1110" i="13" a="1"/>
  <c r="AH1110" i="13"/>
  <c r="AG1113" i="13" a="1"/>
  <c r="AG1113" i="13"/>
  <c r="AH1114" i="13" a="1"/>
  <c r="AH1114" i="13"/>
  <c r="AG1117" i="13" a="1"/>
  <c r="AG1117" i="13"/>
  <c r="AH1118" i="13" a="1"/>
  <c r="AH1118" i="13"/>
  <c r="AG1121" i="13" a="1"/>
  <c r="AG1121" i="13"/>
  <c r="AH1122" i="13" a="1"/>
  <c r="AH1122" i="13"/>
  <c r="AG1125" i="13" a="1"/>
  <c r="AG1125" i="13"/>
  <c r="AH1126" i="13" a="1"/>
  <c r="AH1126" i="13"/>
  <c r="AG1129" i="13" a="1"/>
  <c r="AG1129" i="13"/>
  <c r="AH1130" i="13" a="1"/>
  <c r="AH1130" i="13"/>
  <c r="AG1133" i="13" a="1"/>
  <c r="AG1133" i="13"/>
  <c r="AH1134" i="13" a="1"/>
  <c r="AH1134" i="13"/>
  <c r="AG1137" i="13" a="1"/>
  <c r="AG1137" i="13"/>
  <c r="AH1138" i="13" a="1"/>
  <c r="AH1138" i="13"/>
  <c r="AG1141" i="13" a="1"/>
  <c r="AG1141" i="13"/>
  <c r="AH1142" i="13" a="1"/>
  <c r="AH1142" i="13"/>
  <c r="AG1145" i="13" a="1"/>
  <c r="AG1145" i="13"/>
  <c r="AH1146" i="13" a="1"/>
  <c r="AH1146" i="13"/>
  <c r="AG1149" i="13" a="1"/>
  <c r="AG1149" i="13"/>
  <c r="AH1150" i="13" a="1"/>
  <c r="AH1150" i="13"/>
  <c r="AG1153" i="13" a="1"/>
  <c r="AG1153" i="13"/>
  <c r="AH1154" i="13" a="1"/>
  <c r="AH1154" i="13"/>
  <c r="AG1157" i="13" a="1"/>
  <c r="AG1157" i="13"/>
  <c r="AH1158" i="13" a="1"/>
  <c r="AH1158" i="13"/>
  <c r="AG1161" i="13" a="1"/>
  <c r="AG1161" i="13"/>
  <c r="AH1162" i="13" a="1"/>
  <c r="AH1162" i="13"/>
  <c r="AG1165" i="13" a="1"/>
  <c r="AG1165" i="13"/>
  <c r="AH1166" i="13" a="1"/>
  <c r="AH1166" i="13"/>
  <c r="AG1169" i="13" a="1"/>
  <c r="AG1169" i="13"/>
  <c r="AH1170" i="13" a="1"/>
  <c r="AH1170" i="13"/>
  <c r="AG1173" i="13" a="1"/>
  <c r="AG1173" i="13"/>
  <c r="AH1174" i="13" a="1"/>
  <c r="AH1174" i="13"/>
  <c r="AG1177" i="13" a="1"/>
  <c r="AG1177" i="13"/>
  <c r="AH1178" i="13" a="1"/>
  <c r="AH1178" i="13"/>
  <c r="AG1181" i="13" a="1"/>
  <c r="AG1181" i="13"/>
  <c r="AH1182" i="13" a="1"/>
  <c r="AH1182" i="13"/>
  <c r="AG1185" i="13" a="1"/>
  <c r="AG1185" i="13"/>
  <c r="AH1186" i="13" a="1"/>
  <c r="AH1186" i="13"/>
  <c r="AG1189" i="13" a="1"/>
  <c r="AG1189" i="13"/>
  <c r="AH1190" i="13" a="1"/>
  <c r="AH1190" i="13"/>
  <c r="AG1193" i="13" a="1"/>
  <c r="AG1193" i="13"/>
  <c r="AH1194" i="13" a="1"/>
  <c r="AH1194" i="13"/>
  <c r="AG1197" i="13" a="1"/>
  <c r="AG1197" i="13"/>
  <c r="AH1198" i="13" a="1"/>
  <c r="AH1198" i="13"/>
  <c r="AG1201" i="13" a="1"/>
  <c r="AG1201" i="13"/>
  <c r="AH1202" i="13" a="1"/>
  <c r="AH1202" i="13"/>
  <c r="AG1205" i="13" a="1"/>
  <c r="AG1205" i="13"/>
  <c r="AH1206" i="13" a="1"/>
  <c r="AH1206" i="13"/>
  <c r="AG1209" i="13" a="1"/>
  <c r="AG1209" i="13"/>
  <c r="AH1210" i="13" a="1"/>
  <c r="AH1210" i="13"/>
  <c r="AG1213" i="13" a="1"/>
  <c r="AG1213" i="13"/>
  <c r="AH1214" i="13" a="1"/>
  <c r="AH1214" i="13"/>
  <c r="AG1217" i="13" a="1"/>
  <c r="AG1217" i="13"/>
  <c r="AH1218" i="13" a="1"/>
  <c r="AH1218" i="13"/>
  <c r="AG1221" i="13" a="1"/>
  <c r="AG1221" i="13"/>
  <c r="AH1222" i="13" a="1"/>
  <c r="AH1222" i="13"/>
  <c r="AG1225" i="13" a="1"/>
  <c r="AG1225" i="13"/>
  <c r="AH1226" i="13" a="1"/>
  <c r="AH1226" i="13"/>
  <c r="AG1229" i="13" a="1"/>
  <c r="AG1229" i="13"/>
  <c r="AH1230" i="13" a="1"/>
  <c r="AH1230" i="13"/>
  <c r="AG1233" i="13" a="1"/>
  <c r="AG1233" i="13"/>
  <c r="AH1234" i="13" a="1"/>
  <c r="AH1234" i="13"/>
  <c r="AG1237" i="13" a="1"/>
  <c r="AG1237" i="13"/>
  <c r="AH1238" i="13" a="1"/>
  <c r="AH1238" i="13"/>
  <c r="AG1241" i="13" a="1"/>
  <c r="AG1241" i="13"/>
  <c r="AH1242" i="13" a="1"/>
  <c r="AH1242" i="13"/>
  <c r="AG1245" i="13" a="1"/>
  <c r="AG1245" i="13"/>
  <c r="AH1246" i="13" a="1"/>
  <c r="AH1246" i="13"/>
  <c r="AG1249" i="13" a="1"/>
  <c r="AG1249" i="13"/>
  <c r="AH1250" i="13" a="1"/>
  <c r="AH1250" i="13"/>
  <c r="AG1253" i="13" a="1"/>
  <c r="AG1253" i="13"/>
  <c r="AH1254" i="13" a="1"/>
  <c r="AH1254" i="13"/>
  <c r="AG1257" i="13" a="1"/>
  <c r="AG1257" i="13"/>
  <c r="AH1258" i="13" a="1"/>
  <c r="AH1258" i="13"/>
  <c r="AG1261" i="13" a="1"/>
  <c r="AG1261" i="13"/>
  <c r="AH1262" i="13" a="1"/>
  <c r="AH1262" i="13"/>
  <c r="AG1265" i="13" a="1"/>
  <c r="AG1265" i="13"/>
  <c r="AH1266" i="13" a="1"/>
  <c r="AH1266" i="13"/>
  <c r="AG1269" i="13" a="1"/>
  <c r="AG1269" i="13"/>
  <c r="AH1270" i="13" a="1"/>
  <c r="AH1270" i="13"/>
  <c r="AG1273" i="13" a="1"/>
  <c r="AG1273" i="13"/>
  <c r="AH1274" i="13" a="1"/>
  <c r="AH1274" i="13"/>
  <c r="AG1277" i="13" a="1"/>
  <c r="AG1277" i="13"/>
  <c r="AH1278" i="13" a="1"/>
  <c r="AH1278" i="13"/>
  <c r="AG1281" i="13" a="1"/>
  <c r="AG1281" i="13"/>
  <c r="AH1282" i="13" a="1"/>
  <c r="AH1282" i="13"/>
  <c r="AG1285" i="13" a="1"/>
  <c r="AG1285" i="13"/>
  <c r="AH1286" i="13" a="1"/>
  <c r="AH1286" i="13"/>
  <c r="AG1289" i="13" a="1"/>
  <c r="AG1289" i="13"/>
  <c r="AH1290" i="13" a="1"/>
  <c r="AH1290" i="13"/>
  <c r="AG1293" i="13" a="1"/>
  <c r="AG1293" i="13"/>
  <c r="AH1294" i="13" a="1"/>
  <c r="AH1294" i="13"/>
  <c r="AG1297" i="13" a="1"/>
  <c r="AG1297" i="13"/>
  <c r="AH1298" i="13" a="1"/>
  <c r="AH1298" i="13"/>
  <c r="AG1301" i="13" a="1"/>
  <c r="AG1301" i="13"/>
  <c r="AH1302" i="13" a="1"/>
  <c r="AH1302" i="13"/>
  <c r="AG1305" i="13" a="1"/>
  <c r="AG1305" i="13"/>
  <c r="AH1306" i="13" a="1"/>
  <c r="AH1306" i="13"/>
  <c r="AG1309" i="13" a="1"/>
  <c r="AG1309" i="13"/>
  <c r="AH1310" i="13" a="1"/>
  <c r="AH1310" i="13"/>
  <c r="AG1313" i="13" a="1"/>
  <c r="AG1313" i="13"/>
  <c r="AH1314" i="13" a="1"/>
  <c r="AH1314" i="13"/>
  <c r="AG1317" i="13" a="1"/>
  <c r="AG1317" i="13"/>
  <c r="AH1318" i="13" a="1"/>
  <c r="AH1318" i="13"/>
  <c r="AG1321" i="13" a="1"/>
  <c r="AG1321" i="13"/>
  <c r="AH1322" i="13" a="1"/>
  <c r="AH1322" i="13"/>
  <c r="AG1325" i="13" a="1"/>
  <c r="AG1325" i="13"/>
  <c r="AH1326" i="13" a="1"/>
  <c r="AH1326" i="13"/>
  <c r="AG1329" i="13" a="1"/>
  <c r="AG1329" i="13"/>
  <c r="AH1330" i="13" a="1"/>
  <c r="AH1330" i="13"/>
  <c r="AG1333" i="13" a="1"/>
  <c r="AG1333" i="13"/>
  <c r="AH1334" i="13" a="1"/>
  <c r="AH1334" i="13"/>
  <c r="AG1337" i="13" a="1"/>
  <c r="AG1337" i="13"/>
  <c r="AH1338" i="13" a="1"/>
  <c r="AH1338" i="13"/>
  <c r="AG1341" i="13" a="1"/>
  <c r="AG1341" i="13"/>
  <c r="AH1342" i="13" a="1"/>
  <c r="AH1342" i="13"/>
  <c r="AG1345" i="13" a="1"/>
  <c r="AG1345" i="13"/>
  <c r="AH1346" i="13" a="1"/>
  <c r="AH1346" i="13"/>
  <c r="AG1349" i="13" a="1"/>
  <c r="AG1349" i="13"/>
  <c r="AH1350" i="13" a="1"/>
  <c r="AH1350" i="13"/>
  <c r="AG1353" i="13" a="1"/>
  <c r="AG1353" i="13"/>
  <c r="AH1354" i="13" a="1"/>
  <c r="AH1354" i="13"/>
  <c r="AG1357" i="13" a="1"/>
  <c r="AG1357" i="13"/>
  <c r="AH1358" i="13" a="1"/>
  <c r="AH1358" i="13"/>
  <c r="AG1361" i="13" a="1"/>
  <c r="AG1361" i="13"/>
  <c r="AH1362" i="13" a="1"/>
  <c r="AH1362" i="13"/>
  <c r="AG1365" i="13" a="1"/>
  <c r="AG1365" i="13"/>
  <c r="AH1366" i="13" a="1"/>
  <c r="AH1366" i="13"/>
  <c r="AG1369" i="13" a="1"/>
  <c r="AG1369" i="13"/>
  <c r="AH1370" i="13" a="1"/>
  <c r="AH1370" i="13"/>
  <c r="AG1373" i="13" a="1"/>
  <c r="AG1373" i="13"/>
  <c r="AH1374" i="13" a="1"/>
  <c r="AH1374" i="13"/>
  <c r="AG1377" i="13" a="1"/>
  <c r="AG1377" i="13"/>
  <c r="AH1378" i="13" a="1"/>
  <c r="AH1378" i="13"/>
  <c r="AG1381" i="13" a="1"/>
  <c r="AG1381" i="13"/>
  <c r="AH1382" i="13" a="1"/>
  <c r="AH1382" i="13"/>
  <c r="AG1385" i="13" a="1"/>
  <c r="AG1385" i="13"/>
  <c r="AH1386" i="13" a="1"/>
  <c r="AH1386" i="13"/>
  <c r="AG1389" i="13" a="1"/>
  <c r="AG1389" i="13"/>
  <c r="AH1390" i="13" a="1"/>
  <c r="AH1390" i="13"/>
  <c r="AG1393" i="13" a="1"/>
  <c r="AG1393" i="13"/>
  <c r="AH1394" i="13" a="1"/>
  <c r="AH1394" i="13"/>
  <c r="AG1397" i="13" a="1"/>
  <c r="AG1397" i="13"/>
  <c r="AH1398" i="13" a="1"/>
  <c r="AH1398" i="13"/>
  <c r="AG1401" i="13" a="1"/>
  <c r="AG1401" i="13"/>
  <c r="AH1402" i="13" a="1"/>
  <c r="AH1402" i="13"/>
  <c r="AG1405" i="13" a="1"/>
  <c r="AG1405" i="13"/>
  <c r="AH1406" i="13" a="1"/>
  <c r="AH1406" i="13"/>
  <c r="AG1409" i="13" a="1"/>
  <c r="AG1409" i="13"/>
  <c r="AH1410" i="13" a="1"/>
  <c r="AH1410" i="13"/>
  <c r="AG1413" i="13" a="1"/>
  <c r="AG1413" i="13"/>
  <c r="AH1414" i="13" a="1"/>
  <c r="AH1414" i="13"/>
  <c r="AG1417" i="13" a="1"/>
  <c r="AG1417" i="13"/>
  <c r="AH1418" i="13" a="1"/>
  <c r="AH1418" i="13"/>
  <c r="AG1421" i="13" a="1"/>
  <c r="AG1421" i="13"/>
  <c r="AH1422" i="13" a="1"/>
  <c r="AH1422" i="13"/>
  <c r="AG1425" i="13" a="1"/>
  <c r="AG1425" i="13"/>
  <c r="AH1426" i="13" a="1"/>
  <c r="AH1426" i="13"/>
  <c r="AG1429" i="13" a="1"/>
  <c r="AG1429" i="13"/>
  <c r="AH1430" i="13" a="1"/>
  <c r="AH1430" i="13"/>
  <c r="AG1433" i="13" a="1"/>
  <c r="AG1433" i="13"/>
  <c r="AH1434" i="13" a="1"/>
  <c r="AH1434" i="13"/>
  <c r="AG1437" i="13" a="1"/>
  <c r="AG1437" i="13"/>
  <c r="AH1438" i="13" a="1"/>
  <c r="AH1438" i="13"/>
  <c r="AG1441" i="13" a="1"/>
  <c r="AG1441" i="13"/>
  <c r="AH1442" i="13" a="1"/>
  <c r="AH1442" i="13"/>
  <c r="AG1445" i="13" a="1"/>
  <c r="AG1445" i="13"/>
  <c r="AH1446" i="13" a="1"/>
  <c r="AH1446" i="13"/>
  <c r="AG1449" i="13" a="1"/>
  <c r="AG1449" i="13"/>
  <c r="AH1450" i="13" a="1"/>
  <c r="AH1450" i="13"/>
  <c r="AG1453" i="13" a="1"/>
  <c r="AG1453" i="13"/>
  <c r="AH1454" i="13" a="1"/>
  <c r="AH1454" i="13"/>
  <c r="AG1457" i="13" a="1"/>
  <c r="AG1457" i="13"/>
  <c r="AH1458" i="13" a="1"/>
  <c r="AH1458" i="13"/>
  <c r="AG1461" i="13" a="1"/>
  <c r="AG1461" i="13"/>
  <c r="AH1462" i="13" a="1"/>
  <c r="AH1462" i="13"/>
  <c r="AG1465" i="13" a="1"/>
  <c r="AG1465" i="13"/>
  <c r="AH1466" i="13" a="1"/>
  <c r="AH1466" i="13"/>
  <c r="AG1469" i="13" a="1"/>
  <c r="AG1469" i="13"/>
  <c r="AH1470" i="13" a="1"/>
  <c r="AH1470" i="13"/>
  <c r="AG1473" i="13" a="1"/>
  <c r="AG1473" i="13"/>
  <c r="AH1474" i="13" a="1"/>
  <c r="AH1474" i="13"/>
  <c r="AG1477" i="13" a="1"/>
  <c r="AG1477" i="13"/>
  <c r="AH1478" i="13" a="1"/>
  <c r="AH1478" i="13"/>
  <c r="AG1481" i="13" a="1"/>
  <c r="AG1481" i="13"/>
  <c r="AH1482" i="13" a="1"/>
  <c r="AH1482" i="13"/>
  <c r="AG1485" i="13" a="1"/>
  <c r="AG1485" i="13"/>
  <c r="AH1486" i="13" a="1"/>
  <c r="AH1486" i="13"/>
  <c r="AG1489" i="13" a="1"/>
  <c r="AG1489" i="13"/>
  <c r="AH1490" i="13" a="1"/>
  <c r="AH1490" i="13"/>
  <c r="AG1493" i="13" a="1"/>
  <c r="AG1493" i="13"/>
  <c r="AH1494" i="13" a="1"/>
  <c r="AH1494" i="13"/>
  <c r="AG1497" i="13" a="1"/>
  <c r="AG1497" i="13"/>
  <c r="AH1498" i="13" a="1"/>
  <c r="AH1498" i="13"/>
  <c r="AG1501" i="13" a="1"/>
  <c r="AG1501" i="13"/>
  <c r="AH1502" i="13" a="1"/>
  <c r="AH1502" i="13"/>
  <c r="AG1505" i="13" a="1"/>
  <c r="AG1505" i="13"/>
  <c r="AH1506" i="13" a="1"/>
  <c r="AH1506" i="13"/>
  <c r="AG1509" i="13" a="1"/>
  <c r="AG1509" i="13"/>
  <c r="AH1510" i="13" a="1"/>
  <c r="AH1510" i="13"/>
  <c r="AG1513" i="13" a="1"/>
  <c r="AG1513" i="13"/>
  <c r="AH1514" i="13" a="1"/>
  <c r="AH1514" i="13"/>
  <c r="AG1517" i="13" a="1"/>
  <c r="AG1517" i="13"/>
  <c r="AH1518" i="13" a="1"/>
  <c r="AH1518" i="13"/>
  <c r="AG1521" i="13" a="1"/>
  <c r="AG1521" i="13"/>
  <c r="AH1522" i="13" a="1"/>
  <c r="AH1522" i="13"/>
  <c r="AG1525" i="13" a="1"/>
  <c r="AG1525" i="13"/>
  <c r="AH1526" i="13" a="1"/>
  <c r="AH1526" i="13"/>
  <c r="AG1529" i="13" a="1"/>
  <c r="AG1529" i="13"/>
  <c r="AH1530" i="13" a="1"/>
  <c r="AH1530" i="13"/>
  <c r="AG1533" i="13" a="1"/>
  <c r="AG1533" i="13"/>
  <c r="AH1534" i="13" a="1"/>
  <c r="AH1534" i="13"/>
  <c r="AG1537" i="13" a="1"/>
  <c r="AG1537" i="13"/>
  <c r="AH1538" i="13" a="1"/>
  <c r="AH1538" i="13"/>
  <c r="AG1541" i="13" a="1"/>
  <c r="AG1541" i="13"/>
  <c r="AH1542" i="13" a="1"/>
  <c r="AH1542" i="13"/>
  <c r="AG1545" i="13" a="1"/>
  <c r="AG1545" i="13"/>
  <c r="AH1546" i="13" a="1"/>
  <c r="AH1546" i="13"/>
  <c r="AG1549" i="13" a="1"/>
  <c r="AG1549" i="13"/>
  <c r="AH1550" i="13" a="1"/>
  <c r="AH1550" i="13"/>
  <c r="AG1553" i="13" a="1"/>
  <c r="AG1553" i="13"/>
  <c r="AH1554" i="13" a="1"/>
  <c r="AH1554" i="13"/>
  <c r="AG1557" i="13" a="1"/>
  <c r="AG1557" i="13"/>
  <c r="AH1558" i="13" a="1"/>
  <c r="AH1558" i="13"/>
  <c r="AG1561" i="13" a="1"/>
  <c r="AG1561" i="13"/>
  <c r="AH1562" i="13" a="1"/>
  <c r="AH1562" i="13"/>
  <c r="AG1565" i="13" a="1"/>
  <c r="AG1565" i="13"/>
  <c r="AH1566" i="13" a="1"/>
  <c r="AH1566" i="13"/>
  <c r="AG1569" i="13" a="1"/>
  <c r="AG1569" i="13"/>
  <c r="AH1570" i="13" a="1"/>
  <c r="AH1570" i="13"/>
  <c r="AG1573" i="13" a="1"/>
  <c r="AG1573" i="13"/>
  <c r="AH1574" i="13" a="1"/>
  <c r="AH1574" i="13"/>
  <c r="AG1577" i="13" a="1"/>
  <c r="AG1577" i="13"/>
  <c r="AH1578" i="13" a="1"/>
  <c r="AH1578" i="13"/>
  <c r="AG1581" i="13" a="1"/>
  <c r="AG1581" i="13"/>
  <c r="AH1582" i="13" a="1"/>
  <c r="AH1582" i="13"/>
  <c r="AG1585" i="13" a="1"/>
  <c r="AG1585" i="13"/>
  <c r="AH1586" i="13" a="1"/>
  <c r="AH1586" i="13"/>
  <c r="AG1589" i="13" a="1"/>
  <c r="AG1589" i="13"/>
  <c r="AH1590" i="13" a="1"/>
  <c r="AH1590" i="13"/>
  <c r="AG1593" i="13" a="1"/>
  <c r="AG1593" i="13"/>
  <c r="AH1594" i="13" a="1"/>
  <c r="AH1594" i="13"/>
  <c r="AG1597" i="13" a="1"/>
  <c r="AG1597" i="13"/>
  <c r="AH1598" i="13" a="1"/>
  <c r="AH1598" i="13"/>
  <c r="AG1601" i="13" a="1"/>
  <c r="AG1601" i="13"/>
  <c r="AH1602" i="13" a="1"/>
  <c r="AH1602" i="13"/>
  <c r="AG1605" i="13" a="1"/>
  <c r="AG1605" i="13"/>
  <c r="AH1606" i="13" a="1"/>
  <c r="AH1606" i="13"/>
  <c r="AG1609" i="13" a="1"/>
  <c r="AG1609" i="13"/>
  <c r="AH1610" i="13" a="1"/>
  <c r="AH1610" i="13"/>
  <c r="AG1613" i="13" a="1"/>
  <c r="AG1613" i="13"/>
  <c r="AH1614" i="13" a="1"/>
  <c r="AH1614" i="13"/>
  <c r="AG1617" i="13" a="1"/>
  <c r="AG1617" i="13"/>
  <c r="AH1618" i="13" a="1"/>
  <c r="AH1618" i="13"/>
  <c r="AG1621" i="13" a="1"/>
  <c r="AG1621" i="13"/>
  <c r="AH1622" i="13" a="1"/>
  <c r="AH1622" i="13"/>
  <c r="AG1625" i="13" a="1"/>
  <c r="AG1625" i="13"/>
  <c r="AH1626" i="13" a="1"/>
  <c r="AH1626" i="13"/>
  <c r="AG1629" i="13" a="1"/>
  <c r="AG1629" i="13"/>
  <c r="AH1630" i="13" a="1"/>
  <c r="AH1630" i="13"/>
  <c r="AG1633" i="13" a="1"/>
  <c r="AG1633" i="13"/>
  <c r="AH1634" i="13" a="1"/>
  <c r="AH1634" i="13"/>
  <c r="AG1637" i="13" a="1"/>
  <c r="AG1637" i="13"/>
  <c r="AH1638" i="13" a="1"/>
  <c r="AH1638" i="13"/>
  <c r="AG1641" i="13" a="1"/>
  <c r="AG1641" i="13"/>
  <c r="AH1642" i="13" a="1"/>
  <c r="AH1642" i="13"/>
  <c r="AG1645" i="13" a="1"/>
  <c r="AG1645" i="13"/>
  <c r="AH1646" i="13" a="1"/>
  <c r="AH1646" i="13"/>
  <c r="AG1649" i="13" a="1"/>
  <c r="AG1649" i="13"/>
  <c r="AH1650" i="13" a="1"/>
  <c r="AH1650" i="13"/>
  <c r="AG1653" i="13" a="1"/>
  <c r="AG1653" i="13"/>
  <c r="AH1654" i="13" a="1"/>
  <c r="AH1654" i="13"/>
  <c r="AG1657" i="13" a="1"/>
  <c r="AG1657" i="13"/>
  <c r="AH1658" i="13" a="1"/>
  <c r="AH1658" i="13"/>
  <c r="AG1661" i="13" a="1"/>
  <c r="AG1661" i="13"/>
  <c r="AH1662" i="13" a="1"/>
  <c r="AH1662" i="13"/>
  <c r="AG1665" i="13" a="1"/>
  <c r="AG1665" i="13"/>
  <c r="AH1666" i="13" a="1"/>
  <c r="AH1666" i="13"/>
  <c r="AG1669" i="13" a="1"/>
  <c r="AG1669" i="13"/>
  <c r="AH1670" i="13" a="1"/>
  <c r="AH1670" i="13"/>
  <c r="AG1673" i="13" a="1"/>
  <c r="AG1673" i="13"/>
  <c r="AH1674" i="13" a="1"/>
  <c r="AH1674" i="13"/>
  <c r="AG1677" i="13" a="1"/>
  <c r="AG1677" i="13"/>
  <c r="AH1678" i="13" a="1"/>
  <c r="AH1678" i="13"/>
  <c r="AG1681" i="13" a="1"/>
  <c r="AG1681" i="13"/>
  <c r="AH1682" i="13" a="1"/>
  <c r="AH1682" i="13"/>
  <c r="AG1685" i="13" a="1"/>
  <c r="AG1685" i="13"/>
  <c r="AH1686" i="13" a="1"/>
  <c r="AH1686" i="13"/>
  <c r="AG1689" i="13" a="1"/>
  <c r="AG1689" i="13"/>
  <c r="AH1690" i="13" a="1"/>
  <c r="AH1690" i="13"/>
  <c r="AG1693" i="13" a="1"/>
  <c r="AG1693" i="13"/>
  <c r="AH1694" i="13" a="1"/>
  <c r="AH1694" i="13"/>
  <c r="AG1697" i="13" a="1"/>
  <c r="AG1697" i="13"/>
  <c r="AH1698" i="13" a="1"/>
  <c r="AH1698" i="13"/>
  <c r="AG1701" i="13" a="1"/>
  <c r="AG1701" i="13"/>
  <c r="AH1702" i="13" a="1"/>
  <c r="AH1702" i="13"/>
  <c r="AG1705" i="13" a="1"/>
  <c r="AG1705" i="13"/>
  <c r="AH1706" i="13" a="1"/>
  <c r="AH1706" i="13"/>
  <c r="AG1709" i="13" a="1"/>
  <c r="AG1709" i="13"/>
  <c r="AH1710" i="13" a="1"/>
  <c r="AH1710" i="13"/>
  <c r="AG1713" i="13" a="1"/>
  <c r="AG1713" i="13"/>
  <c r="AH1714" i="13" a="1"/>
  <c r="AH1714" i="13"/>
  <c r="AG1717" i="13" a="1"/>
  <c r="AG1717" i="13"/>
  <c r="AH1718" i="13" a="1"/>
  <c r="AH1718" i="13"/>
  <c r="AG1721" i="13" a="1"/>
  <c r="AG1721" i="13"/>
  <c r="AH1722" i="13" a="1"/>
  <c r="AH1722" i="13"/>
  <c r="AG1725" i="13" a="1"/>
  <c r="AG1725" i="13"/>
  <c r="AH1726" i="13" a="1"/>
  <c r="AH1726" i="13"/>
  <c r="AG1729" i="13" a="1"/>
  <c r="AG1729" i="13"/>
  <c r="AH1730" i="13" a="1"/>
  <c r="AH1730" i="13"/>
  <c r="AG1733" i="13" a="1"/>
  <c r="AG1733" i="13"/>
  <c r="AH1734" i="13" a="1"/>
  <c r="AH1734" i="13"/>
  <c r="AG1737" i="13" a="1"/>
  <c r="AG1737" i="13"/>
  <c r="AH1738" i="13" a="1"/>
  <c r="AH1738" i="13"/>
  <c r="AG1741" i="13" a="1"/>
  <c r="AG1741" i="13"/>
  <c r="AH1742" i="13" a="1"/>
  <c r="AH1742" i="13"/>
  <c r="AG1745" i="13" a="1"/>
  <c r="AG1745" i="13"/>
  <c r="AH1746" i="13" a="1"/>
  <c r="AH1746" i="13"/>
  <c r="AG1749" i="13" a="1"/>
  <c r="AG1749" i="13"/>
  <c r="AH1750" i="13" a="1"/>
  <c r="AH1750" i="13"/>
  <c r="AG1753" i="13" a="1"/>
  <c r="AG1753" i="13"/>
  <c r="AH1754" i="13" a="1"/>
  <c r="AH1754" i="13"/>
  <c r="AG1757" i="13" a="1"/>
  <c r="AG1757" i="13"/>
  <c r="AH1758" i="13" a="1"/>
  <c r="AH1758" i="13"/>
  <c r="AG1761" i="13" a="1"/>
  <c r="AG1761" i="13"/>
  <c r="AH1762" i="13" a="1"/>
  <c r="AH1762" i="13"/>
  <c r="AG1765" i="13" a="1"/>
  <c r="AG1765" i="13"/>
  <c r="AH1766" i="13" a="1"/>
  <c r="AH1766" i="13"/>
  <c r="AG1769" i="13" a="1"/>
  <c r="AG1769" i="13"/>
  <c r="AH1770" i="13" a="1"/>
  <c r="AH1770" i="13"/>
  <c r="AG1773" i="13" a="1"/>
  <c r="AG1773" i="13"/>
  <c r="AH1774" i="13" a="1"/>
  <c r="AH1774" i="13"/>
  <c r="AG1777" i="13" a="1"/>
  <c r="AG1777" i="13"/>
  <c r="AH1778" i="13" a="1"/>
  <c r="AH1778" i="13"/>
  <c r="AG1781" i="13" a="1"/>
  <c r="AG1781" i="13"/>
  <c r="AH1782" i="13" a="1"/>
  <c r="AH1782" i="13"/>
  <c r="AG1785" i="13" a="1"/>
  <c r="AG1785" i="13"/>
  <c r="AH1786" i="13" a="1"/>
  <c r="AH1786" i="13"/>
  <c r="AG1789" i="13" a="1"/>
  <c r="AG1789" i="13"/>
  <c r="AH1790" i="13" a="1"/>
  <c r="AH1790" i="13"/>
  <c r="AG1793" i="13" a="1"/>
  <c r="AG1793" i="13"/>
  <c r="AH1794" i="13" a="1"/>
  <c r="AH1794" i="13"/>
  <c r="AG1797" i="13" a="1"/>
  <c r="AG1797" i="13"/>
  <c r="AH1798" i="13" a="1"/>
  <c r="AH1798" i="13"/>
  <c r="AG1801" i="13" a="1"/>
  <c r="AG1801" i="13"/>
  <c r="AH1802" i="13" a="1"/>
  <c r="AH1802" i="13"/>
  <c r="AG1805" i="13" a="1"/>
  <c r="AG1805" i="13"/>
  <c r="AH1806" i="13" a="1"/>
  <c r="AH1806" i="13"/>
  <c r="AG1809" i="13" a="1"/>
  <c r="AG1809" i="13"/>
  <c r="AH1810" i="13" a="1"/>
  <c r="AH1810" i="13"/>
  <c r="AG1813" i="13" a="1"/>
  <c r="AG1813" i="13"/>
  <c r="AH1814" i="13" a="1"/>
  <c r="AH1814" i="13"/>
  <c r="AG1817" i="13" a="1"/>
  <c r="AG1817" i="13"/>
  <c r="AH1818" i="13" a="1"/>
  <c r="AH1818" i="13"/>
  <c r="AG1821" i="13" a="1"/>
  <c r="AG1821" i="13"/>
  <c r="AH1822" i="13" a="1"/>
  <c r="AH1822" i="13"/>
  <c r="AG1825" i="13" a="1"/>
  <c r="AG1825" i="13"/>
  <c r="AH1826" i="13" a="1"/>
  <c r="AH1826" i="13"/>
  <c r="AG1829" i="13" a="1"/>
  <c r="AG1829" i="13"/>
  <c r="AH1830" i="13" a="1"/>
  <c r="AH1830" i="13"/>
  <c r="AG1833" i="13" a="1"/>
  <c r="AG1833" i="13"/>
  <c r="AH1834" i="13" a="1"/>
  <c r="AH1834" i="13"/>
  <c r="AG1837" i="13" a="1"/>
  <c r="AG1837" i="13"/>
  <c r="AH1838" i="13" a="1"/>
  <c r="AH1838" i="13"/>
  <c r="AG1841" i="13" a="1"/>
  <c r="AG1841" i="13"/>
  <c r="AH1842" i="13" a="1"/>
  <c r="AH1842" i="13"/>
  <c r="AG1845" i="13" a="1"/>
  <c r="AG1845" i="13"/>
  <c r="AH1846" i="13" a="1"/>
  <c r="AH1846" i="13"/>
  <c r="AG1849" i="13" a="1"/>
  <c r="AG1849" i="13"/>
  <c r="AH1850" i="13" a="1"/>
  <c r="AH1850" i="13"/>
  <c r="AG1853" i="13" a="1"/>
  <c r="AG1853" i="13"/>
  <c r="AH1854" i="13" a="1"/>
  <c r="AH1854" i="13"/>
  <c r="AG1857" i="13" a="1"/>
  <c r="AG1857" i="13"/>
  <c r="AH1858" i="13" a="1"/>
  <c r="AH1858" i="13"/>
  <c r="AG1861" i="13" a="1"/>
  <c r="AG1861" i="13"/>
  <c r="AH1862" i="13" a="1"/>
  <c r="AH1862" i="13"/>
  <c r="AG1865" i="13" a="1"/>
  <c r="AG1865" i="13"/>
  <c r="AH1866" i="13" a="1"/>
  <c r="AH1866" i="13"/>
  <c r="AG1869" i="13" a="1"/>
  <c r="AG1869" i="13"/>
  <c r="AH1870" i="13" a="1"/>
  <c r="AH1870" i="13"/>
  <c r="AG1873" i="13" a="1"/>
  <c r="AG1873" i="13"/>
  <c r="AH1874" i="13" a="1"/>
  <c r="AH1874" i="13"/>
  <c r="AG1877" i="13" a="1"/>
  <c r="AG1877" i="13"/>
  <c r="AH1878" i="13" a="1"/>
  <c r="AH1878" i="13"/>
  <c r="AG1881" i="13" a="1"/>
  <c r="AG1881" i="13"/>
  <c r="AH1882" i="13" a="1"/>
  <c r="AH1882" i="13"/>
  <c r="AG1885" i="13" a="1"/>
  <c r="AG1885" i="13"/>
  <c r="AH1886" i="13" a="1"/>
  <c r="AH1886" i="13"/>
  <c r="AG1889" i="13" a="1"/>
  <c r="AG1889" i="13"/>
  <c r="AH1890" i="13" a="1"/>
  <c r="AH1890" i="13"/>
  <c r="AG1893" i="13" a="1"/>
  <c r="AG1893" i="13"/>
  <c r="AH1894" i="13" a="1"/>
  <c r="AH1894" i="13"/>
  <c r="AG1897" i="13" a="1"/>
  <c r="AG1897" i="13"/>
  <c r="AH1898" i="13" a="1"/>
  <c r="AH1898" i="13"/>
  <c r="AG1901" i="13" a="1"/>
  <c r="AG1901" i="13"/>
  <c r="AH1902" i="13" a="1"/>
  <c r="AH1902" i="13"/>
  <c r="AG1905" i="13" a="1"/>
  <c r="AG1905" i="13"/>
  <c r="AH1906" i="13" a="1"/>
  <c r="AH1906" i="13"/>
  <c r="AG1909" i="13" a="1"/>
  <c r="AG1909" i="13"/>
  <c r="AH1910" i="13" a="1"/>
  <c r="AH1910" i="13"/>
  <c r="AG1913" i="13" a="1"/>
  <c r="AG1913" i="13"/>
  <c r="AH1914" i="13" a="1"/>
  <c r="AH1914" i="13"/>
  <c r="AG1917" i="13" a="1"/>
  <c r="AG1917" i="13"/>
  <c r="AH1918" i="13" a="1"/>
  <c r="AH1918" i="13"/>
  <c r="AG1921" i="13" a="1"/>
  <c r="AG1921" i="13"/>
  <c r="AH1922" i="13" a="1"/>
  <c r="AH1922" i="13"/>
  <c r="AG1925" i="13" a="1"/>
  <c r="AG1925" i="13"/>
  <c r="AH1926" i="13" a="1"/>
  <c r="AH1926" i="13"/>
  <c r="AG1929" i="13" a="1"/>
  <c r="AG1929" i="13"/>
  <c r="AH1930" i="13" a="1"/>
  <c r="AH1930" i="13"/>
  <c r="AG1933" i="13" a="1"/>
  <c r="AG1933" i="13"/>
  <c r="AH1934" i="13" a="1"/>
  <c r="AH1934" i="13"/>
  <c r="AG1937" i="13" a="1"/>
  <c r="AG1937" i="13"/>
  <c r="AH1938" i="13" a="1"/>
  <c r="AH1938" i="13"/>
  <c r="AG1941" i="13" a="1"/>
  <c r="AG1941" i="13"/>
  <c r="AH1942" i="13" a="1"/>
  <c r="AH1942" i="13"/>
  <c r="AG1945" i="13" a="1"/>
  <c r="AG1945" i="13"/>
  <c r="AH1946" i="13" a="1"/>
  <c r="AH1946" i="13"/>
  <c r="AG1949" i="13" a="1"/>
  <c r="AG1949" i="13"/>
  <c r="AH1950" i="13" a="1"/>
  <c r="AH1950" i="13"/>
  <c r="AG1953" i="13" a="1"/>
  <c r="AG1953" i="13"/>
  <c r="AH1954" i="13" a="1"/>
  <c r="AH1954" i="13"/>
  <c r="AG1957" i="13" a="1"/>
  <c r="AG1957" i="13"/>
  <c r="AH1958" i="13" a="1"/>
  <c r="AH1958" i="13"/>
  <c r="AG1961" i="13" a="1"/>
  <c r="AG1961" i="13"/>
  <c r="AH1962" i="13" a="1"/>
  <c r="AH1962" i="13"/>
  <c r="AG1965" i="13" a="1"/>
  <c r="AG1965" i="13"/>
  <c r="AH1966" i="13" a="1"/>
  <c r="AH1966" i="13"/>
  <c r="AG1969" i="13" a="1"/>
  <c r="AG1969" i="13"/>
  <c r="AH1970" i="13" a="1"/>
  <c r="AH1970" i="13"/>
  <c r="AG1973" i="13" a="1"/>
  <c r="AG1973" i="13"/>
  <c r="AH1974" i="13" a="1"/>
  <c r="AH1974" i="13"/>
  <c r="AG1977" i="13" a="1"/>
  <c r="AG1977" i="13"/>
  <c r="AH1978" i="13" a="1"/>
  <c r="AH1978" i="13"/>
  <c r="AG1981" i="13" a="1"/>
  <c r="AG1981" i="13"/>
  <c r="AH1982" i="13" a="1"/>
  <c r="AH1982" i="13"/>
  <c r="AG1985" i="13" a="1"/>
  <c r="AG1985" i="13"/>
  <c r="AH1986" i="13" a="1"/>
  <c r="AH1986" i="13"/>
  <c r="AG1989" i="13" a="1"/>
  <c r="AG1989" i="13"/>
  <c r="AH1990" i="13" a="1"/>
  <c r="AH1990" i="13"/>
  <c r="AG1993" i="13" a="1"/>
  <c r="AG1993" i="13"/>
  <c r="AH1994" i="13" a="1"/>
  <c r="AH1994" i="13"/>
  <c r="AG1997" i="13" a="1"/>
  <c r="AG1997" i="13"/>
  <c r="AH1998" i="13" a="1"/>
  <c r="AH1998" i="13"/>
  <c r="AG2001" i="13" a="1"/>
  <c r="AG2001" i="13"/>
  <c r="AH2002" i="13" a="1"/>
  <c r="AH2002" i="13"/>
  <c r="AG2005" i="13" a="1"/>
  <c r="AG2005" i="13"/>
  <c r="AH2006" i="13" a="1"/>
  <c r="AH2006" i="13"/>
  <c r="AG2009" i="13" a="1"/>
  <c r="AG2009" i="13"/>
  <c r="AH2010" i="13" a="1"/>
  <c r="AH2010" i="13"/>
  <c r="AG2013" i="13" a="1"/>
  <c r="AG2013" i="13"/>
  <c r="AH2014" i="13" a="1"/>
  <c r="AH2014" i="13"/>
  <c r="AG2017" i="13" a="1"/>
  <c r="AG2017" i="13"/>
  <c r="AH2018" i="13" a="1"/>
  <c r="AH2018" i="13"/>
  <c r="AG2021" i="13" a="1"/>
  <c r="AG2021" i="13"/>
  <c r="AH2022" i="13" a="1"/>
  <c r="AH2022" i="13"/>
  <c r="AG2025" i="13" a="1"/>
  <c r="AG2025" i="13"/>
  <c r="AH2026" i="13" a="1"/>
  <c r="AH2026" i="13"/>
  <c r="AG2029" i="13" a="1"/>
  <c r="AG2029" i="13"/>
  <c r="AH2030" i="13" a="1"/>
  <c r="AH2030" i="13"/>
  <c r="AG2033" i="13" a="1"/>
  <c r="AG2033" i="13"/>
  <c r="AH2034" i="13" a="1"/>
  <c r="AH2034" i="13"/>
  <c r="AG2037" i="13" a="1"/>
  <c r="AG2037" i="13"/>
  <c r="AH2038" i="13" a="1"/>
  <c r="AH2038" i="13"/>
  <c r="AG2041" i="13" a="1"/>
  <c r="AG2041" i="13"/>
  <c r="AH2042" i="13" a="1"/>
  <c r="AH2042" i="13"/>
  <c r="AG2045" i="13" a="1"/>
  <c r="AG2045" i="13"/>
  <c r="AH2046" i="13" a="1"/>
  <c r="AH2046" i="13"/>
  <c r="AG2049" i="13" a="1"/>
  <c r="AG2049" i="13"/>
  <c r="AH2050" i="13" a="1"/>
  <c r="AH2050" i="13"/>
  <c r="AG2053" i="13" a="1"/>
  <c r="AG2053" i="13"/>
  <c r="AH2054" i="13" a="1"/>
  <c r="AH2054" i="13"/>
  <c r="AG2057" i="13" a="1"/>
  <c r="AG2057" i="13"/>
  <c r="AH2058" i="13" a="1"/>
  <c r="AH2058" i="13"/>
  <c r="AG2061" i="13" a="1"/>
  <c r="AG2061" i="13"/>
  <c r="AH2062" i="13" a="1"/>
  <c r="AH2062" i="13"/>
  <c r="AG2065" i="13" a="1"/>
  <c r="AG2065" i="13"/>
  <c r="AH2066" i="13" a="1"/>
  <c r="AH2066" i="13"/>
  <c r="AG2069" i="13" a="1"/>
  <c r="AG2069" i="13"/>
  <c r="AH2070" i="13" a="1"/>
  <c r="AH2070" i="13"/>
  <c r="AG2073" i="13" a="1"/>
  <c r="AG2073" i="13"/>
  <c r="AH2074" i="13" a="1"/>
  <c r="AH2074" i="13"/>
  <c r="AG2077" i="13" a="1"/>
  <c r="AG2077" i="13"/>
  <c r="AH2078" i="13" a="1"/>
  <c r="AH2078" i="13"/>
  <c r="AG2081" i="13" a="1"/>
  <c r="AG2081" i="13"/>
  <c r="AH2082" i="13" a="1"/>
  <c r="AH2082" i="13"/>
  <c r="AG2085" i="13" a="1"/>
  <c r="AG2085" i="13"/>
  <c r="AH2086" i="13" a="1"/>
  <c r="AH2086" i="13"/>
  <c r="AG2089" i="13" a="1"/>
  <c r="AG2089" i="13"/>
  <c r="AH2090" i="13" a="1"/>
  <c r="AH2090" i="13"/>
  <c r="AG2093" i="13" a="1"/>
  <c r="AG2093" i="13"/>
  <c r="AH2094" i="13" a="1"/>
  <c r="AH2094" i="13"/>
  <c r="AG2097" i="13" a="1"/>
  <c r="AG2097" i="13"/>
  <c r="AH2098" i="13" a="1"/>
  <c r="AH2098" i="13"/>
  <c r="AG2101" i="13" a="1"/>
  <c r="AG2101" i="13"/>
  <c r="AH2102" i="13" a="1"/>
  <c r="AH2102" i="13"/>
  <c r="AG2105" i="13" a="1"/>
  <c r="AG2105" i="13"/>
  <c r="AH2106" i="13" a="1"/>
  <c r="AH2106" i="13"/>
  <c r="AG2109" i="13" a="1"/>
  <c r="AG2109" i="13"/>
  <c r="AH2110" i="13" a="1"/>
  <c r="AH2110" i="13"/>
  <c r="AG2113" i="13" a="1"/>
  <c r="AG2113" i="13"/>
  <c r="AH2114" i="13" a="1"/>
  <c r="AH2114" i="13"/>
  <c r="AG2117" i="13" a="1"/>
  <c r="AG2117" i="13"/>
  <c r="AH2118" i="13" a="1"/>
  <c r="AH2118" i="13"/>
  <c r="AG2121" i="13" a="1"/>
  <c r="AG2121" i="13"/>
  <c r="AH2122" i="13" a="1"/>
  <c r="AH2122" i="13"/>
  <c r="AG2125" i="13" a="1"/>
  <c r="AG2125" i="13"/>
  <c r="AH2126" i="13" a="1"/>
  <c r="AH2126" i="13"/>
  <c r="AG2129" i="13" a="1"/>
  <c r="AG2129" i="13"/>
  <c r="AH2130" i="13" a="1"/>
  <c r="AH2130" i="13"/>
  <c r="AG2133" i="13" a="1"/>
  <c r="AG2133" i="13"/>
  <c r="AH2134" i="13" a="1"/>
  <c r="AH2134" i="13"/>
  <c r="AG2137" i="13" a="1"/>
  <c r="AG2137" i="13"/>
  <c r="AH2138" i="13" a="1"/>
  <c r="AH2138" i="13"/>
  <c r="AG2141" i="13" a="1"/>
  <c r="AG2141" i="13"/>
  <c r="AH2142" i="13" a="1"/>
  <c r="AH2142" i="13"/>
  <c r="AG2145" i="13" a="1"/>
  <c r="AG2145" i="13"/>
  <c r="AH2146" i="13" a="1"/>
  <c r="AH2146" i="13"/>
  <c r="AG2149" i="13" a="1"/>
  <c r="AG2149" i="13"/>
  <c r="AH2150" i="13" a="1"/>
  <c r="AH2150" i="13"/>
  <c r="AG2153" i="13" a="1"/>
  <c r="AG2153" i="13"/>
  <c r="AH2154" i="13" a="1"/>
  <c r="AH2154" i="13"/>
  <c r="AG2157" i="13" a="1"/>
  <c r="AG2157" i="13"/>
  <c r="AH2158" i="13" a="1"/>
  <c r="AH2158" i="13"/>
  <c r="AG2161" i="13" a="1"/>
  <c r="AG2161" i="13"/>
  <c r="AH2162" i="13" a="1"/>
  <c r="AH2162" i="13"/>
  <c r="AG2165" i="13" a="1"/>
  <c r="AG2165" i="13"/>
  <c r="AH2166" i="13" a="1"/>
  <c r="AH2166" i="13"/>
  <c r="AG2169" i="13" a="1"/>
  <c r="AG2169" i="13"/>
  <c r="AH2170" i="13" a="1"/>
  <c r="AH2170" i="13"/>
  <c r="AG2173" i="13" a="1"/>
  <c r="AG2173" i="13"/>
  <c r="AH2174" i="13" a="1"/>
  <c r="AH2174" i="13"/>
  <c r="AG2177" i="13" a="1"/>
  <c r="AG2177" i="13"/>
  <c r="AH2178" i="13" a="1"/>
  <c r="AH2178" i="13"/>
  <c r="AG2181" i="13" a="1"/>
  <c r="AG2181" i="13"/>
  <c r="AH2182" i="13" a="1"/>
  <c r="AH2182" i="13"/>
  <c r="AG2185" i="13" a="1"/>
  <c r="AG2185" i="13"/>
  <c r="AH2186" i="13" a="1"/>
  <c r="AH2186" i="13"/>
  <c r="AG2189" i="13" a="1"/>
  <c r="AG2189" i="13"/>
  <c r="AH2190" i="13" a="1"/>
  <c r="AH2190" i="13"/>
  <c r="AG2193" i="13" a="1"/>
  <c r="AG2193" i="13"/>
  <c r="AH2194" i="13" a="1"/>
  <c r="AH2194" i="13"/>
  <c r="AG2197" i="13" a="1"/>
  <c r="AG2197" i="13"/>
  <c r="AH2198" i="13" a="1"/>
  <c r="AH2198" i="13"/>
  <c r="AG2201" i="13" a="1"/>
  <c r="AG2201" i="13"/>
  <c r="AH2202" i="13" a="1"/>
  <c r="AH2202" i="13"/>
  <c r="AG2205" i="13" a="1"/>
  <c r="AG2205" i="13"/>
  <c r="AH2206" i="13" a="1"/>
  <c r="AH2206" i="13"/>
  <c r="AG2209" i="13" a="1"/>
  <c r="AG2209" i="13"/>
  <c r="AH2210" i="13" a="1"/>
  <c r="AH2210" i="13"/>
  <c r="AG2213" i="13" a="1"/>
  <c r="AG2213" i="13"/>
  <c r="AH2214" i="13" a="1"/>
  <c r="AH2214" i="13"/>
  <c r="AG2217" i="13" a="1"/>
  <c r="AG2217" i="13"/>
  <c r="AH2218" i="13" a="1"/>
  <c r="AH2218" i="13"/>
  <c r="AG2221" i="13" a="1"/>
  <c r="AG2221" i="13"/>
  <c r="AH2222" i="13" a="1"/>
  <c r="AH2222" i="13"/>
  <c r="AG2225" i="13" a="1"/>
  <c r="AG2225" i="13"/>
  <c r="AH2226" i="13" a="1"/>
  <c r="AH2226" i="13"/>
  <c r="AG2229" i="13" a="1"/>
  <c r="AG2229" i="13"/>
  <c r="AH2230" i="13" a="1"/>
  <c r="AH2230" i="13"/>
  <c r="AG2233" i="13" a="1"/>
  <c r="AG2233" i="13"/>
  <c r="AH2234" i="13" a="1"/>
  <c r="AH2234" i="13"/>
  <c r="AG2237" i="13" a="1"/>
  <c r="AG2237" i="13"/>
  <c r="AH2238" i="13" a="1"/>
  <c r="AH2238" i="13"/>
  <c r="AG2241" i="13" a="1"/>
  <c r="AG2241" i="13"/>
  <c r="AH2242" i="13" a="1"/>
  <c r="AH2242" i="13"/>
  <c r="AG2245" i="13" a="1"/>
  <c r="AG2245" i="13"/>
  <c r="AH2246" i="13" a="1"/>
  <c r="AH2246" i="13"/>
  <c r="AG2249" i="13" a="1"/>
  <c r="AG2249" i="13"/>
  <c r="AH2250" i="13" a="1"/>
  <c r="AH2250" i="13"/>
  <c r="AG2253" i="13" a="1"/>
  <c r="AG2253" i="13"/>
  <c r="AH2254" i="13" a="1"/>
  <c r="AH2254" i="13"/>
  <c r="AG2257" i="13" a="1"/>
  <c r="AG2257" i="13"/>
  <c r="AH2258" i="13" a="1"/>
  <c r="AH2258" i="13"/>
  <c r="AG2261" i="13" a="1"/>
  <c r="AG2261" i="13"/>
  <c r="AH2262" i="13" a="1"/>
  <c r="AH2262" i="13"/>
  <c r="AG2265" i="13" a="1"/>
  <c r="AG2265" i="13"/>
  <c r="AH2266" i="13" a="1"/>
  <c r="AH2266" i="13"/>
  <c r="AG2269" i="13" a="1"/>
  <c r="AG2269" i="13"/>
  <c r="AH2270" i="13" a="1"/>
  <c r="AH2270" i="13"/>
  <c r="AG2273" i="13" a="1"/>
  <c r="AG2273" i="13"/>
  <c r="AH2274" i="13" a="1"/>
  <c r="AH2274" i="13"/>
  <c r="AG2277" i="13" a="1"/>
  <c r="AG2277" i="13"/>
  <c r="AH2278" i="13" a="1"/>
  <c r="AH2278" i="13"/>
  <c r="AG2281" i="13" a="1"/>
  <c r="AG2281" i="13"/>
  <c r="AH2282" i="13" a="1"/>
  <c r="AH2282" i="13"/>
  <c r="AG2285" i="13" a="1"/>
  <c r="AG2285" i="13"/>
  <c r="AH2286" i="13" a="1"/>
  <c r="AH2286" i="13"/>
  <c r="AG2289" i="13" a="1"/>
  <c r="AG2289" i="13"/>
  <c r="AH2290" i="13" a="1"/>
  <c r="AH2290" i="13"/>
  <c r="AG2293" i="13" a="1"/>
  <c r="AG2293" i="13"/>
  <c r="AH2294" i="13" a="1"/>
  <c r="AH2294" i="13"/>
  <c r="AG2297" i="13" a="1"/>
  <c r="AG2297" i="13"/>
  <c r="AH2298" i="13" a="1"/>
  <c r="AH2298" i="13"/>
  <c r="AG2301" i="13" a="1"/>
  <c r="AG2301" i="13"/>
  <c r="AH2302" i="13" a="1"/>
  <c r="AH2302" i="13"/>
  <c r="AG2305" i="13" a="1"/>
  <c r="AG2305" i="13"/>
  <c r="AH2306" i="13" a="1"/>
  <c r="AH2306" i="13"/>
  <c r="AG2309" i="13" a="1"/>
  <c r="AG2309" i="13"/>
  <c r="AH2310" i="13" a="1"/>
  <c r="AH2310" i="13"/>
  <c r="AG2313" i="13" a="1"/>
  <c r="AG2313" i="13"/>
  <c r="AH2314" i="13" a="1"/>
  <c r="AH2314" i="13"/>
  <c r="AG2317" i="13" a="1"/>
  <c r="AG2317" i="13"/>
  <c r="AH2318" i="13" a="1"/>
  <c r="AH2318" i="13"/>
  <c r="AG2321" i="13" a="1"/>
  <c r="AG2321" i="13"/>
  <c r="AH2322" i="13" a="1"/>
  <c r="AH2322" i="13"/>
  <c r="AG2325" i="13" a="1"/>
  <c r="AG2325" i="13"/>
  <c r="AH2326" i="13" a="1"/>
  <c r="AH2326" i="13"/>
  <c r="AG2329" i="13" a="1"/>
  <c r="AG2329" i="13"/>
  <c r="AH2330" i="13" a="1"/>
  <c r="AH2330" i="13"/>
  <c r="AG2333" i="13" a="1"/>
  <c r="AG2333" i="13"/>
  <c r="AH2334" i="13" a="1"/>
  <c r="AH2334" i="13"/>
  <c r="AG2337" i="13" a="1"/>
  <c r="AG2337" i="13"/>
  <c r="AH2338" i="13" a="1"/>
  <c r="AH2338" i="13"/>
  <c r="AG2341" i="13" a="1"/>
  <c r="AG2341" i="13"/>
  <c r="AH2342" i="13" a="1"/>
  <c r="AH2342" i="13"/>
  <c r="AG2345" i="13" a="1"/>
  <c r="AG2345" i="13"/>
  <c r="AH2346" i="13" a="1"/>
  <c r="AH2346" i="13"/>
  <c r="AG2349" i="13" a="1"/>
  <c r="AG2349" i="13"/>
  <c r="AH2350" i="13" a="1"/>
  <c r="AH2350" i="13"/>
  <c r="AG2353" i="13" a="1"/>
  <c r="AG2353" i="13"/>
  <c r="AH2354" i="13" a="1"/>
  <c r="AH2354" i="13"/>
  <c r="AG2357" i="13" a="1"/>
  <c r="AG2357" i="13"/>
  <c r="AH2358" i="13" a="1"/>
  <c r="AH2358" i="13"/>
  <c r="AG2361" i="13" a="1"/>
  <c r="AG2361" i="13"/>
  <c r="AH2362" i="13" a="1"/>
  <c r="AH2362" i="13"/>
  <c r="AG2365" i="13" a="1"/>
  <c r="AG2365" i="13"/>
  <c r="AH2366" i="13" a="1"/>
  <c r="AH2366" i="13"/>
  <c r="AG2369" i="13" a="1"/>
  <c r="AG2369" i="13"/>
  <c r="AH2370" i="13" a="1"/>
  <c r="AH2370" i="13"/>
  <c r="AG2373" i="13" a="1"/>
  <c r="AG2373" i="13"/>
  <c r="AH2374" i="13" a="1"/>
  <c r="AH2374" i="13"/>
  <c r="AG2377" i="13" a="1"/>
  <c r="AG2377" i="13"/>
  <c r="AH2378" i="13" a="1"/>
  <c r="AH2378" i="13"/>
  <c r="AG2381" i="13" a="1"/>
  <c r="AG2381" i="13"/>
  <c r="AH2382" i="13" a="1"/>
  <c r="AH2382" i="13"/>
  <c r="AG2385" i="13" a="1"/>
  <c r="AG2385" i="13"/>
  <c r="AH2386" i="13" a="1"/>
  <c r="AH2386" i="13"/>
  <c r="AG2389" i="13" a="1"/>
  <c r="AG2389" i="13"/>
  <c r="AH2390" i="13" a="1"/>
  <c r="AH2390" i="13"/>
  <c r="AG2393" i="13" a="1"/>
  <c r="AG2393" i="13"/>
  <c r="AH2394" i="13" a="1"/>
  <c r="AH2394" i="13"/>
  <c r="AG2397" i="13" a="1"/>
  <c r="AG2397" i="13"/>
  <c r="AH2398" i="13" a="1"/>
  <c r="AH2398" i="13"/>
  <c r="AG2401" i="13" a="1"/>
  <c r="AG2401" i="13"/>
  <c r="AH2402" i="13" a="1"/>
  <c r="AH2402" i="13"/>
  <c r="AG2405" i="13" a="1"/>
  <c r="AG2405" i="13"/>
  <c r="AH2406" i="13" a="1"/>
  <c r="AH2406" i="13"/>
  <c r="AG2409" i="13" a="1"/>
  <c r="AG2409" i="13"/>
  <c r="AH2410" i="13" a="1"/>
  <c r="AH2410" i="13"/>
  <c r="AG2413" i="13" a="1"/>
  <c r="AG2413" i="13"/>
  <c r="AH2414" i="13" a="1"/>
  <c r="AH2414" i="13"/>
  <c r="AG2417" i="13" a="1"/>
  <c r="AG2417" i="13"/>
  <c r="AH2418" i="13" a="1"/>
  <c r="AH2418" i="13"/>
  <c r="AG2421" i="13" a="1"/>
  <c r="AG2421" i="13"/>
  <c r="AH2422" i="13" a="1"/>
  <c r="AH2422" i="13"/>
  <c r="AG2425" i="13" a="1"/>
  <c r="AG2425" i="13"/>
  <c r="AH2426" i="13" a="1"/>
  <c r="AH2426" i="13"/>
  <c r="AG2429" i="13" a="1"/>
  <c r="AG2429" i="13"/>
  <c r="AH2430" i="13" a="1"/>
  <c r="AH2430" i="13"/>
  <c r="AG2433" i="13" a="1"/>
  <c r="AG2433" i="13"/>
  <c r="AH2434" i="13" a="1"/>
  <c r="AH2434" i="13"/>
  <c r="AG2437" i="13" a="1"/>
  <c r="AG2437" i="13"/>
  <c r="AH2438" i="13" a="1"/>
  <c r="AH2438" i="13"/>
  <c r="AG2441" i="13" a="1"/>
  <c r="AG2441" i="13"/>
  <c r="AH2442" i="13" a="1"/>
  <c r="AH2442" i="13"/>
  <c r="AG2445" i="13" a="1"/>
  <c r="AG2445" i="13"/>
  <c r="AH2446" i="13" a="1"/>
  <c r="AH2446" i="13"/>
  <c r="AG2449" i="13" a="1"/>
  <c r="AG2449" i="13"/>
  <c r="AH2450" i="13" a="1"/>
  <c r="AH2450" i="13"/>
  <c r="AG2453" i="13" a="1"/>
  <c r="AG2453" i="13"/>
  <c r="AH2454" i="13" a="1"/>
  <c r="AH2454" i="13"/>
  <c r="AG2457" i="13" a="1"/>
  <c r="AG2457" i="13"/>
  <c r="AH2458" i="13" a="1"/>
  <c r="AH2458" i="13"/>
  <c r="AG2461" i="13" a="1"/>
  <c r="AG2461" i="13"/>
  <c r="AH2462" i="13" a="1"/>
  <c r="AH2462" i="13"/>
  <c r="AG2465" i="13" a="1"/>
  <c r="AG2465" i="13"/>
  <c r="AH2466" i="13" a="1"/>
  <c r="AH2466" i="13"/>
  <c r="AG2469" i="13" a="1"/>
  <c r="AG2469" i="13"/>
  <c r="AH2470" i="13" a="1"/>
  <c r="AH2470" i="13"/>
  <c r="AG2473" i="13" a="1"/>
  <c r="AG2473" i="13"/>
  <c r="AH2474" i="13" a="1"/>
  <c r="AH2474" i="13"/>
  <c r="AG2477" i="13" a="1"/>
  <c r="AG2477" i="13"/>
  <c r="AH2478" i="13" a="1"/>
  <c r="AH2478" i="13"/>
  <c r="AG2481" i="13" a="1"/>
  <c r="AG2481" i="13"/>
  <c r="AH2482" i="13" a="1"/>
  <c r="AH2482" i="13"/>
  <c r="AG2485" i="13" a="1"/>
  <c r="AG2485" i="13"/>
  <c r="AH2486" i="13" a="1"/>
  <c r="AH2486" i="13"/>
  <c r="AG2489" i="13" a="1"/>
  <c r="AG2489" i="13"/>
  <c r="AH2490" i="13" a="1"/>
  <c r="AH2490" i="13"/>
  <c r="AG2493" i="13" a="1"/>
  <c r="AG2493" i="13"/>
  <c r="AH2494" i="13" a="1"/>
  <c r="AH2494" i="13"/>
  <c r="AG2497" i="13" a="1"/>
  <c r="AG2497" i="13"/>
  <c r="AH2498" i="13" a="1"/>
  <c r="AH2498" i="13"/>
  <c r="AG2501" i="13" a="1"/>
  <c r="AG2501" i="13"/>
  <c r="AH2502" i="13" a="1"/>
  <c r="AH2502" i="13"/>
  <c r="AG2505" i="13" a="1"/>
  <c r="AG2505" i="13"/>
  <c r="AH2506" i="13" a="1"/>
  <c r="AH2506" i="13"/>
  <c r="AG2509" i="13" a="1"/>
  <c r="AG2509" i="13"/>
  <c r="AH2510" i="13" a="1"/>
  <c r="AH2510" i="13"/>
  <c r="AG2513" i="13" a="1"/>
  <c r="AG2513" i="13"/>
  <c r="AH2514" i="13" a="1"/>
  <c r="AH2514" i="13"/>
  <c r="AG2517" i="13" a="1"/>
  <c r="AG2517" i="13"/>
  <c r="AH2518" i="13" a="1"/>
  <c r="AH2518" i="13"/>
  <c r="AG2521" i="13" a="1"/>
  <c r="AG2521" i="13"/>
  <c r="AH2522" i="13" a="1"/>
  <c r="AH2522" i="13"/>
  <c r="AG2525" i="13" a="1"/>
  <c r="AG2525" i="13"/>
  <c r="AH2526" i="13" a="1"/>
  <c r="AH2526" i="13"/>
  <c r="AG2529" i="13" a="1"/>
  <c r="AG2529" i="13"/>
  <c r="AH2530" i="13" a="1"/>
  <c r="AH2530" i="13"/>
  <c r="AG2533" i="13" a="1"/>
  <c r="AG2533" i="13"/>
  <c r="AH2534" i="13" a="1"/>
  <c r="AH2534" i="13"/>
  <c r="AG2537" i="13" a="1"/>
  <c r="AG2537" i="13"/>
  <c r="AH2538" i="13" a="1"/>
  <c r="AH2538" i="13"/>
  <c r="AG2541" i="13" a="1"/>
  <c r="AG2541" i="13"/>
  <c r="AH2542" i="13" a="1"/>
  <c r="AH2542" i="13"/>
  <c r="AG2545" i="13" a="1"/>
  <c r="AG2545" i="13"/>
  <c r="AH2546" i="13" a="1"/>
  <c r="AH2546" i="13"/>
  <c r="AG2549" i="13" a="1"/>
  <c r="AG2549" i="13"/>
  <c r="AH2550" i="13" a="1"/>
  <c r="AH2550" i="13"/>
  <c r="AG2553" i="13" a="1"/>
  <c r="AG2553" i="13"/>
  <c r="AH2554" i="13" a="1"/>
  <c r="AH2554" i="13"/>
  <c r="AG2557" i="13" a="1"/>
  <c r="AG2557" i="13"/>
  <c r="AH2558" i="13" a="1"/>
  <c r="AH2558" i="13"/>
  <c r="AG2561" i="13" a="1"/>
  <c r="AG2561" i="13"/>
  <c r="AH2562" i="13" a="1"/>
  <c r="AH2562" i="13"/>
  <c r="AG2565" i="13" a="1"/>
  <c r="AG2565" i="13"/>
  <c r="AH2566" i="13" a="1"/>
  <c r="AH2566" i="13"/>
  <c r="AG2569" i="13" a="1"/>
  <c r="AG2569" i="13"/>
  <c r="AH2570" i="13" a="1"/>
  <c r="AH2570" i="13"/>
  <c r="AG2573" i="13" a="1"/>
  <c r="AG2573" i="13"/>
  <c r="AH2574" i="13" a="1"/>
  <c r="AH2574" i="13"/>
  <c r="AG2577" i="13" a="1"/>
  <c r="AG2577" i="13"/>
  <c r="AH2578" i="13" a="1"/>
  <c r="AH2578" i="13"/>
  <c r="AG2581" i="13" a="1"/>
  <c r="AG2581" i="13"/>
  <c r="AH2582" i="13" a="1"/>
  <c r="AH2582" i="13"/>
  <c r="AG2585" i="13" a="1"/>
  <c r="AG2585" i="13"/>
  <c r="AH2586" i="13" a="1"/>
  <c r="AH2586" i="13"/>
  <c r="AG2589" i="13" a="1"/>
  <c r="AG2589" i="13"/>
  <c r="AH2590" i="13" a="1"/>
  <c r="AH2590" i="13"/>
  <c r="AG2593" i="13" a="1"/>
  <c r="AG2593" i="13"/>
  <c r="AH2594" i="13" a="1"/>
  <c r="AH2594" i="13"/>
  <c r="AG2597" i="13" a="1"/>
  <c r="AG2597" i="13"/>
  <c r="AH2598" i="13" a="1"/>
  <c r="AH2598" i="13"/>
  <c r="AG2601" i="13" a="1"/>
  <c r="AG2601" i="13"/>
  <c r="AH2602" i="13" a="1"/>
  <c r="AH2602" i="13"/>
  <c r="AG2605" i="13" a="1"/>
  <c r="AG2605" i="13"/>
  <c r="AH2606" i="13" a="1"/>
  <c r="AH2606" i="13"/>
  <c r="AG2609" i="13" a="1"/>
  <c r="AG2609" i="13"/>
  <c r="AH2610" i="13" a="1"/>
  <c r="AH2610" i="13"/>
  <c r="AG2613" i="13" a="1"/>
  <c r="AG2613" i="13"/>
  <c r="AH2614" i="13" a="1"/>
  <c r="AH2614" i="13"/>
  <c r="AG2617" i="13" a="1"/>
  <c r="AG2617" i="13"/>
  <c r="AH2618" i="13" a="1"/>
  <c r="AH2618" i="13"/>
  <c r="AG2621" i="13" a="1"/>
  <c r="AG2621" i="13"/>
  <c r="AH2622" i="13" a="1"/>
  <c r="AH2622" i="13"/>
  <c r="AG2625" i="13" a="1"/>
  <c r="AG2625" i="13"/>
  <c r="AH2626" i="13" a="1"/>
  <c r="AH2626" i="13"/>
  <c r="AG2629" i="13" a="1"/>
  <c r="AG2629" i="13"/>
  <c r="AH2630" i="13" a="1"/>
  <c r="AH2630" i="13"/>
  <c r="AG2633" i="13" a="1"/>
  <c r="AG2633" i="13"/>
  <c r="AH2634" i="13" a="1"/>
  <c r="AH2634" i="13"/>
  <c r="AG2637" i="13" a="1"/>
  <c r="AG2637" i="13"/>
  <c r="AH2638" i="13" a="1"/>
  <c r="AH2638" i="13"/>
  <c r="AG2641" i="13" a="1"/>
  <c r="AG2641" i="13"/>
  <c r="AH2642" i="13" a="1"/>
  <c r="AH2642" i="13"/>
  <c r="AG2645" i="13" a="1"/>
  <c r="AG2645" i="13"/>
  <c r="AH2646" i="13" a="1"/>
  <c r="AH2646" i="13"/>
  <c r="AG2649" i="13" a="1"/>
  <c r="AG2649" i="13"/>
  <c r="AH2650" i="13" a="1"/>
  <c r="AH2650" i="13"/>
  <c r="AG2653" i="13" a="1"/>
  <c r="AG2653" i="13"/>
  <c r="AH2654" i="13" a="1"/>
  <c r="AH2654" i="13"/>
  <c r="AG2657" i="13" a="1"/>
  <c r="AG2657" i="13"/>
  <c r="AH2658" i="13" a="1"/>
  <c r="AH2658" i="13"/>
  <c r="AG2661" i="13" a="1"/>
  <c r="AG2661" i="13"/>
  <c r="AH2662" i="13" a="1"/>
  <c r="AH2662" i="13"/>
  <c r="AG2665" i="13" a="1"/>
  <c r="AG2665" i="13"/>
  <c r="AH2666" i="13" a="1"/>
  <c r="AH2666" i="13"/>
  <c r="AG2669" i="13" a="1"/>
  <c r="AG2669" i="13"/>
  <c r="AH2670" i="13" a="1"/>
  <c r="AH2670" i="13"/>
  <c r="AG2673" i="13" a="1"/>
  <c r="AG2673" i="13"/>
  <c r="AH2674" i="13" a="1"/>
  <c r="AH2674" i="13"/>
  <c r="AG2677" i="13" a="1"/>
  <c r="AG2677" i="13"/>
  <c r="AH2678" i="13" a="1"/>
  <c r="AH2678" i="13"/>
  <c r="AG2681" i="13" a="1"/>
  <c r="AG2681" i="13"/>
  <c r="AH2682" i="13" a="1"/>
  <c r="AH2682" i="13"/>
  <c r="AG2685" i="13" a="1"/>
  <c r="AG2685" i="13"/>
  <c r="AH2686" i="13" a="1"/>
  <c r="AH2686" i="13"/>
  <c r="AG2689" i="13" a="1"/>
  <c r="AG2689" i="13"/>
  <c r="AH2690" i="13" a="1"/>
  <c r="AH2690" i="13"/>
  <c r="AG2693" i="13" a="1"/>
  <c r="AG2693" i="13"/>
  <c r="AH2694" i="13" a="1"/>
  <c r="AH2694" i="13"/>
  <c r="AG2697" i="13" a="1"/>
  <c r="AG2697" i="13"/>
  <c r="AH2698" i="13" a="1"/>
  <c r="AH2698" i="13"/>
  <c r="AG2701" i="13" a="1"/>
  <c r="AG2701" i="13"/>
  <c r="AH2702" i="13" a="1"/>
  <c r="AH2702" i="13"/>
  <c r="AG2705" i="13" a="1"/>
  <c r="AG2705" i="13"/>
  <c r="AH2706" i="13" a="1"/>
  <c r="AH2706" i="13"/>
  <c r="AG2709" i="13" a="1"/>
  <c r="AG2709" i="13"/>
  <c r="AH2710" i="13" a="1"/>
  <c r="AH2710" i="13"/>
  <c r="AG2713" i="13" a="1"/>
  <c r="AG2713" i="13"/>
  <c r="AH2714" i="13" a="1"/>
  <c r="AH2714" i="13"/>
  <c r="AG2717" i="13" a="1"/>
  <c r="AG2717" i="13"/>
  <c r="AH2718" i="13" a="1"/>
  <c r="AH2718" i="13"/>
  <c r="AG2721" i="13" a="1"/>
  <c r="AG2721" i="13"/>
  <c r="AH2722" i="13" a="1"/>
  <c r="AH2722" i="13"/>
  <c r="AG2725" i="13" a="1"/>
  <c r="AG2725" i="13"/>
  <c r="AH2726" i="13" a="1"/>
  <c r="AH2726" i="13"/>
  <c r="AG2729" i="13" a="1"/>
  <c r="AG2729" i="13"/>
  <c r="AH2730" i="13" a="1"/>
  <c r="AH2730" i="13"/>
  <c r="AG2733" i="13" a="1"/>
  <c r="AG2733" i="13"/>
  <c r="AH2734" i="13" a="1"/>
  <c r="AH2734" i="13"/>
  <c r="AG2737" i="13" a="1"/>
  <c r="AG2737" i="13"/>
  <c r="AH2738" i="13" a="1"/>
  <c r="AH2738" i="13"/>
  <c r="AG2741" i="13" a="1"/>
  <c r="AG2741" i="13"/>
  <c r="AH2742" i="13" a="1"/>
  <c r="AH2742" i="13"/>
  <c r="AG2745" i="13" a="1"/>
  <c r="AG2745" i="13"/>
  <c r="AH2746" i="13" a="1"/>
  <c r="AH2746" i="13"/>
  <c r="AG2749" i="13" a="1"/>
  <c r="AG2749" i="13"/>
  <c r="AH2750" i="13" a="1"/>
  <c r="AH2750" i="13"/>
  <c r="AG2753" i="13" a="1"/>
  <c r="AG2753" i="13"/>
  <c r="AH2754" i="13" a="1"/>
  <c r="AH2754" i="13"/>
  <c r="AG2757" i="13" a="1"/>
  <c r="AG2757" i="13"/>
  <c r="AH2758" i="13" a="1"/>
  <c r="AH2758" i="13"/>
  <c r="AG2761" i="13" a="1"/>
  <c r="AG2761" i="13"/>
  <c r="AH2762" i="13" a="1"/>
  <c r="AH2762" i="13"/>
  <c r="AG2765" i="13" a="1"/>
  <c r="AG2765" i="13"/>
  <c r="AH2766" i="13" a="1"/>
  <c r="AH2766" i="13"/>
  <c r="AG2769" i="13" a="1"/>
  <c r="AG2769" i="13"/>
  <c r="AH2770" i="13" a="1"/>
  <c r="AH2770" i="13"/>
  <c r="AG2773" i="13" a="1"/>
  <c r="AG2773" i="13"/>
  <c r="AH2774" i="13" a="1"/>
  <c r="AH2774" i="13"/>
  <c r="AG2777" i="13" a="1"/>
  <c r="AG2777" i="13"/>
  <c r="AH2778" i="13" a="1"/>
  <c r="AH2778" i="13"/>
  <c r="AG2781" i="13" a="1"/>
  <c r="AG2781" i="13"/>
  <c r="AH2782" i="13" a="1"/>
  <c r="AH2782" i="13"/>
  <c r="AG2785" i="13" a="1"/>
  <c r="AG2785" i="13"/>
  <c r="AH2786" i="13" a="1"/>
  <c r="AH2786" i="13"/>
  <c r="AG2789" i="13" a="1"/>
  <c r="AG2789" i="13"/>
  <c r="AH2790" i="13" a="1"/>
  <c r="AH2790" i="13"/>
  <c r="AG2793" i="13" a="1"/>
  <c r="AG2793" i="13"/>
  <c r="AH2794" i="13" a="1"/>
  <c r="AH2794" i="13"/>
  <c r="AG2797" i="13" a="1"/>
  <c r="AG2797" i="13"/>
  <c r="AH2798" i="13" a="1"/>
  <c r="AH2798" i="13"/>
  <c r="AG2801" i="13" a="1"/>
  <c r="AG2801" i="13"/>
  <c r="AH2802" i="13" a="1"/>
  <c r="AH2802" i="13"/>
  <c r="AG2805" i="13" a="1"/>
  <c r="AG2805" i="13"/>
  <c r="AH2806" i="13" a="1"/>
  <c r="AH2806" i="13"/>
  <c r="AG2809" i="13" a="1"/>
  <c r="AG2809" i="13"/>
  <c r="AH2810" i="13" a="1"/>
  <c r="AH2810" i="13"/>
  <c r="AG2813" i="13" a="1"/>
  <c r="AG2813" i="13"/>
  <c r="AH2814" i="13" a="1"/>
  <c r="AH2814" i="13"/>
  <c r="AG2817" i="13" a="1"/>
  <c r="AG2817" i="13"/>
  <c r="AH2818" i="13" a="1"/>
  <c r="AH2818" i="13"/>
  <c r="AG2821" i="13" a="1"/>
  <c r="AG2821" i="13"/>
  <c r="AH2822" i="13" a="1"/>
  <c r="AH2822" i="13"/>
  <c r="AG2825" i="13" a="1"/>
  <c r="AG2825" i="13"/>
  <c r="AH2826" i="13" a="1"/>
  <c r="AH2826" i="13"/>
  <c r="AG2829" i="13" a="1"/>
  <c r="AG2829" i="13"/>
  <c r="AH2830" i="13" a="1"/>
  <c r="AH2830" i="13"/>
  <c r="AG2833" i="13" a="1"/>
  <c r="AG2833" i="13"/>
  <c r="AH2834" i="13" a="1"/>
  <c r="AH2834" i="13"/>
  <c r="AG2837" i="13" a="1"/>
  <c r="AG2837" i="13"/>
  <c r="AH2838" i="13" a="1"/>
  <c r="AH2838" i="13"/>
  <c r="AG2841" i="13" a="1"/>
  <c r="AG2841" i="13"/>
  <c r="AH2842" i="13" a="1"/>
  <c r="AH2842" i="13"/>
  <c r="AG2845" i="13" a="1"/>
  <c r="AG2845" i="13"/>
  <c r="AH2846" i="13" a="1"/>
  <c r="AH2846" i="13"/>
  <c r="AG2849" i="13" a="1"/>
  <c r="AG2849" i="13"/>
  <c r="AH2850" i="13" a="1"/>
  <c r="AH2850" i="13"/>
  <c r="AG2853" i="13" a="1"/>
  <c r="AG2853" i="13"/>
  <c r="AH2854" i="13" a="1"/>
  <c r="AH2854" i="13"/>
  <c r="AG2857" i="13" a="1"/>
  <c r="AG2857" i="13"/>
  <c r="AH2858" i="13" a="1"/>
  <c r="AH2858" i="13"/>
  <c r="AG2861" i="13" a="1"/>
  <c r="AG2861" i="13"/>
  <c r="AH2862" i="13" a="1"/>
  <c r="AH2862" i="13"/>
  <c r="AG2865" i="13" a="1"/>
  <c r="AG2865" i="13"/>
  <c r="AH2866" i="13" a="1"/>
  <c r="AH2866" i="13"/>
  <c r="AG2869" i="13" a="1"/>
  <c r="AG2869" i="13"/>
  <c r="AH2870" i="13" a="1"/>
  <c r="AH2870" i="13"/>
  <c r="AG2873" i="13" a="1"/>
  <c r="AG2873" i="13"/>
  <c r="AH2874" i="13" a="1"/>
  <c r="AH2874" i="13"/>
  <c r="AG2877" i="13" a="1"/>
  <c r="AG2877" i="13"/>
  <c r="AH2878" i="13" a="1"/>
  <c r="AH2878" i="13"/>
  <c r="AG2881" i="13" a="1"/>
  <c r="AG2881" i="13"/>
  <c r="AH2882" i="13" a="1"/>
  <c r="AH2882" i="13"/>
  <c r="AG2885" i="13" a="1"/>
  <c r="AG2885" i="13"/>
  <c r="AH2886" i="13" a="1"/>
  <c r="AH2886" i="13"/>
  <c r="AG2889" i="13" a="1"/>
  <c r="AG2889" i="13"/>
  <c r="AH2890" i="13" a="1"/>
  <c r="AH2890" i="13"/>
  <c r="AG2893" i="13" a="1"/>
  <c r="AG2893" i="13"/>
  <c r="AH2894" i="13" a="1"/>
  <c r="AH2894" i="13"/>
  <c r="AG2897" i="13" a="1"/>
  <c r="AG2897" i="13"/>
  <c r="AH2898" i="13" a="1"/>
  <c r="AH2898" i="13"/>
  <c r="AG2901" i="13" a="1"/>
  <c r="AG2901" i="13"/>
  <c r="AH2902" i="13" a="1"/>
  <c r="AH2902" i="13"/>
  <c r="AG2905" i="13" a="1"/>
  <c r="AG2905" i="13"/>
  <c r="AH2906" i="13" a="1"/>
  <c r="AH2906" i="13"/>
  <c r="AG2909" i="13" a="1"/>
  <c r="AG2909" i="13"/>
  <c r="AH2910" i="13" a="1"/>
  <c r="AH2910" i="13"/>
  <c r="AG2913" i="13" a="1"/>
  <c r="AG2913" i="13"/>
  <c r="AH2914" i="13" a="1"/>
  <c r="AH2914" i="13"/>
  <c r="AG2917" i="13" a="1"/>
  <c r="AG2917" i="13"/>
  <c r="AH2918" i="13" a="1"/>
  <c r="AH2918" i="13"/>
  <c r="AG2921" i="13" a="1"/>
  <c r="AG2921" i="13"/>
  <c r="AH2922" i="13" a="1"/>
  <c r="AH2922" i="13"/>
  <c r="AG2925" i="13" a="1"/>
  <c r="AG2925" i="13"/>
  <c r="AH2926" i="13" a="1"/>
  <c r="AH2926" i="13"/>
  <c r="AG2929" i="13" a="1"/>
  <c r="AG2929" i="13"/>
  <c r="AH2930" i="13" a="1"/>
  <c r="AH2930" i="13"/>
  <c r="AG2933" i="13" a="1"/>
  <c r="AG2933" i="13"/>
  <c r="AH2934" i="13" a="1"/>
  <c r="AH2934" i="13"/>
  <c r="AG2937" i="13" a="1"/>
  <c r="AG2937" i="13"/>
  <c r="AH2938" i="13" a="1"/>
  <c r="AH2938" i="13"/>
  <c r="AG2941" i="13" a="1"/>
  <c r="AG2941" i="13"/>
  <c r="AH2942" i="13" a="1"/>
  <c r="AH2942" i="13"/>
  <c r="AG2945" i="13" a="1"/>
  <c r="AG2945" i="13"/>
  <c r="AH2946" i="13" a="1"/>
  <c r="AH2946" i="13"/>
  <c r="AG2949" i="13" a="1"/>
  <c r="AG2949" i="13"/>
  <c r="AH2950" i="13" a="1"/>
  <c r="AH2950" i="13"/>
  <c r="AG2953" i="13" a="1"/>
  <c r="AG2953" i="13"/>
  <c r="AH2954" i="13" a="1"/>
  <c r="AH2954" i="13"/>
  <c r="AG2957" i="13" a="1"/>
  <c r="AG2957" i="13"/>
  <c r="AH2958" i="13" a="1"/>
  <c r="AH2958" i="13"/>
  <c r="AG2961" i="13" a="1"/>
  <c r="AG2961" i="13"/>
  <c r="AH2962" i="13" a="1"/>
  <c r="AH2962" i="13"/>
  <c r="AG2965" i="13" a="1"/>
  <c r="AG2965" i="13"/>
  <c r="AH2966" i="13" a="1"/>
  <c r="AH2966" i="13"/>
  <c r="AG2969" i="13" a="1"/>
  <c r="AG2969" i="13"/>
  <c r="AH2970" i="13" a="1"/>
  <c r="AH2970" i="13"/>
  <c r="AG2973" i="13" a="1"/>
  <c r="AG2973" i="13"/>
  <c r="AH2974" i="13" a="1"/>
  <c r="AH2974" i="13"/>
  <c r="AG2977" i="13" a="1"/>
  <c r="AG2977" i="13"/>
  <c r="AH2978" i="13" a="1"/>
  <c r="AH2978" i="13"/>
  <c r="AG2981" i="13" a="1"/>
  <c r="AG2981" i="13"/>
  <c r="AH2982" i="13" a="1"/>
  <c r="AH2982" i="13"/>
  <c r="AG2985" i="13" a="1"/>
  <c r="AG2985" i="13"/>
  <c r="AH2986" i="13" a="1"/>
  <c r="AH2986" i="13"/>
  <c r="AG2989" i="13" a="1"/>
  <c r="AG2989" i="13"/>
  <c r="AH2990" i="13" a="1"/>
  <c r="AH2990" i="13"/>
  <c r="AG2993" i="13" a="1"/>
  <c r="AG2993" i="13"/>
  <c r="AH2994" i="13" a="1"/>
  <c r="AH2994" i="13"/>
  <c r="AG2997" i="13" a="1"/>
  <c r="AG2997" i="13"/>
  <c r="AH2998" i="13" a="1"/>
  <c r="AH2998" i="13"/>
  <c r="AG3001" i="13" a="1"/>
  <c r="AG3001" i="13"/>
  <c r="AH3002" i="13" a="1"/>
  <c r="AH3002" i="13"/>
  <c r="AG3005" i="13" a="1"/>
  <c r="AG3005" i="13"/>
  <c r="AH3006" i="13" a="1"/>
  <c r="AH3006" i="13"/>
  <c r="AG3009" i="13" a="1"/>
  <c r="AG3009" i="13"/>
  <c r="AH3010" i="13" a="1"/>
  <c r="AH3010" i="13"/>
  <c r="AG3013" i="13" a="1"/>
  <c r="AG3013" i="13"/>
  <c r="AH3014" i="13" a="1"/>
  <c r="AH3014" i="13"/>
  <c r="AG3017" i="13" a="1"/>
  <c r="AG3017" i="13"/>
  <c r="AH3018" i="13" a="1"/>
  <c r="AH3018" i="13"/>
  <c r="AG3021" i="13" a="1"/>
  <c r="AG3021" i="13"/>
  <c r="AH3022" i="13" a="1"/>
  <c r="AH3022" i="13"/>
  <c r="AG3025" i="13" a="1"/>
  <c r="AG3025" i="13"/>
  <c r="AH3026" i="13" a="1"/>
  <c r="AH3026" i="13"/>
  <c r="AG3029" i="13" a="1"/>
  <c r="AG3029" i="13"/>
  <c r="AH3030" i="13" a="1"/>
  <c r="AH3030" i="13"/>
  <c r="AG3033" i="13" a="1"/>
  <c r="AG3033" i="13"/>
  <c r="AH3034" i="13" a="1"/>
  <c r="AH3034" i="13"/>
  <c r="AG3037" i="13" a="1"/>
  <c r="AG3037" i="13"/>
  <c r="AH3038" i="13" a="1"/>
  <c r="AH3038" i="13"/>
  <c r="AG3041" i="13" a="1"/>
  <c r="AG3041" i="13"/>
  <c r="AH3042" i="13" a="1"/>
  <c r="AH3042" i="13"/>
  <c r="AG3045" i="13" a="1"/>
  <c r="AG3045" i="13"/>
  <c r="AH3046" i="13" a="1"/>
  <c r="AH3046" i="13"/>
  <c r="AG3049" i="13" a="1"/>
  <c r="AG3049" i="13"/>
  <c r="AH3050" i="13" a="1"/>
  <c r="AH3050" i="13"/>
  <c r="AG3053" i="13" a="1"/>
  <c r="AG3053" i="13"/>
  <c r="AH3054" i="13" a="1"/>
  <c r="AH3054" i="13"/>
  <c r="AG3057" i="13" a="1"/>
  <c r="AG3057" i="13"/>
  <c r="AH3058" i="13" a="1"/>
  <c r="AH3058" i="13"/>
  <c r="AG3061" i="13" a="1"/>
  <c r="AG3061" i="13"/>
  <c r="AH3062" i="13" a="1"/>
  <c r="AH3062" i="13"/>
  <c r="AG3065" i="13" a="1"/>
  <c r="AG3065" i="13"/>
  <c r="AH3066" i="13" a="1"/>
  <c r="AH3066" i="13"/>
  <c r="AG3069" i="13" a="1"/>
  <c r="AG3069" i="13"/>
  <c r="AH3070" i="13" a="1"/>
  <c r="AH3070" i="13"/>
  <c r="AG3073" i="13" a="1"/>
  <c r="AG3073" i="13"/>
  <c r="AH3074" i="13" a="1"/>
  <c r="AH3074" i="13"/>
  <c r="AG3077" i="13" a="1"/>
  <c r="AG3077" i="13"/>
  <c r="AH3078" i="13" a="1"/>
  <c r="AH3078" i="13"/>
  <c r="AG3081" i="13" a="1"/>
  <c r="AG3081" i="13"/>
  <c r="AH3082" i="13" a="1"/>
  <c r="AH3082" i="13"/>
  <c r="AG3085" i="13" a="1"/>
  <c r="AG3085" i="13"/>
  <c r="AH3086" i="13" a="1"/>
  <c r="AH3086" i="13"/>
  <c r="AG3089" i="13" a="1"/>
  <c r="AG3089" i="13"/>
  <c r="AH3090" i="13" a="1"/>
  <c r="AH3090" i="13"/>
  <c r="AG3093" i="13" a="1"/>
  <c r="AG3093" i="13"/>
  <c r="AH3094" i="13" a="1"/>
  <c r="AH3094" i="13"/>
  <c r="AG3097" i="13" a="1"/>
  <c r="AG3097" i="13"/>
  <c r="AH3098" i="13" a="1"/>
  <c r="AH3098" i="13"/>
  <c r="AG3101" i="13" a="1"/>
  <c r="AG3101" i="13"/>
  <c r="AH3102" i="13" a="1"/>
  <c r="AH3102" i="13"/>
  <c r="AG3105" i="13" a="1"/>
  <c r="AG3105" i="13"/>
  <c r="AH3106" i="13" a="1"/>
  <c r="AH3106" i="13"/>
  <c r="AG3109" i="13" a="1"/>
  <c r="AG3109" i="13"/>
  <c r="AH3110" i="13" a="1"/>
  <c r="AH3110" i="13"/>
  <c r="AG3113" i="13" a="1"/>
  <c r="AG3113" i="13"/>
  <c r="AH3114" i="13" a="1"/>
  <c r="AH3114" i="13"/>
  <c r="AG3117" i="13" a="1"/>
  <c r="AG3117" i="13"/>
  <c r="AH3118" i="13" a="1"/>
  <c r="AH3118" i="13"/>
  <c r="AG3121" i="13" a="1"/>
  <c r="AG3121" i="13"/>
  <c r="AH3122" i="13" a="1"/>
  <c r="AH3122" i="13"/>
  <c r="AG3125" i="13" a="1"/>
  <c r="AG3125" i="13"/>
  <c r="AH3126" i="13" a="1"/>
  <c r="AH3126" i="13"/>
  <c r="AG3129" i="13" a="1"/>
  <c r="AG3129" i="13"/>
  <c r="AH3130" i="13" a="1"/>
  <c r="AH3130" i="13"/>
  <c r="AG3133" i="13" a="1"/>
  <c r="AG3133" i="13"/>
  <c r="AH3134" i="13" a="1"/>
  <c r="AH3134" i="13"/>
  <c r="AG3137" i="13" a="1"/>
  <c r="AG3137" i="13"/>
  <c r="AH3138" i="13" a="1"/>
  <c r="AH3138" i="13"/>
  <c r="AG3141" i="13" a="1"/>
  <c r="AG3141" i="13"/>
  <c r="AH3142" i="13" a="1"/>
  <c r="AH3142" i="13"/>
  <c r="AG3145" i="13" a="1"/>
  <c r="AG3145" i="13"/>
  <c r="AH3146" i="13" a="1"/>
  <c r="AH3146" i="13"/>
  <c r="AG3149" i="13" a="1"/>
  <c r="AG3149" i="13"/>
  <c r="AH3150" i="13" a="1"/>
  <c r="AH3150" i="13"/>
  <c r="AG3153" i="13" a="1"/>
  <c r="AG3153" i="13"/>
  <c r="AH3154" i="13" a="1"/>
  <c r="AH3154" i="13"/>
  <c r="AG3157" i="13" a="1"/>
  <c r="AG3157" i="13"/>
  <c r="AH3158" i="13" a="1"/>
  <c r="AH3158" i="13"/>
  <c r="AG3161" i="13" a="1"/>
  <c r="AG3161" i="13"/>
  <c r="AH3162" i="13" a="1"/>
  <c r="AH3162" i="13"/>
  <c r="AG3165" i="13" a="1"/>
  <c r="AG3165" i="13"/>
  <c r="AH3166" i="13" a="1"/>
  <c r="AH3166" i="13"/>
  <c r="AG3169" i="13" a="1"/>
  <c r="AG3169" i="13"/>
  <c r="AH3170" i="13" a="1"/>
  <c r="AH3170" i="13"/>
  <c r="AG3173" i="13" a="1"/>
  <c r="AG3173" i="13"/>
  <c r="AH3174" i="13" a="1"/>
  <c r="AH3174" i="13"/>
  <c r="AG3177" i="13" a="1"/>
  <c r="AG3177" i="13"/>
  <c r="AH3178" i="13" a="1"/>
  <c r="AH3178" i="13"/>
  <c r="AG3181" i="13" a="1"/>
  <c r="AG3181" i="13"/>
  <c r="AH3182" i="13" a="1"/>
  <c r="AH3182" i="13"/>
  <c r="AG3185" i="13" a="1"/>
  <c r="AG3185" i="13"/>
  <c r="AH3186" i="13" a="1"/>
  <c r="AH3186" i="13"/>
  <c r="AG3189" i="13" a="1"/>
  <c r="AG3189" i="13"/>
  <c r="AH3190" i="13" a="1"/>
  <c r="AH3190" i="13"/>
  <c r="AG3193" i="13" a="1"/>
  <c r="AG3193" i="13"/>
  <c r="AH3194" i="13" a="1"/>
  <c r="AH3194" i="13"/>
  <c r="AG3197" i="13" a="1"/>
  <c r="AG3197" i="13"/>
  <c r="AH3198" i="13" a="1"/>
  <c r="AH3198" i="13"/>
  <c r="AG3201" i="13" a="1"/>
  <c r="AG3201" i="13"/>
  <c r="AH3202" i="13" a="1"/>
  <c r="AH3202" i="13"/>
  <c r="AG3205" i="13" a="1"/>
  <c r="AG3205" i="13"/>
  <c r="AH3206" i="13" a="1"/>
  <c r="AH3206" i="13"/>
  <c r="AG3209" i="13" a="1"/>
  <c r="AG3209" i="13"/>
  <c r="AH3210" i="13" a="1"/>
  <c r="AH3210" i="13"/>
  <c r="AG3213" i="13" a="1"/>
  <c r="AG3213" i="13"/>
  <c r="AH3214" i="13" a="1"/>
  <c r="AH3214" i="13"/>
  <c r="AG3217" i="13" a="1"/>
  <c r="AG3217" i="13"/>
  <c r="AH3218" i="13" a="1"/>
  <c r="AH3218" i="13"/>
  <c r="AG3221" i="13" a="1"/>
  <c r="AG3221" i="13"/>
  <c r="AH3222" i="13" a="1"/>
  <c r="AH3222" i="13"/>
  <c r="AG3225" i="13" a="1"/>
  <c r="AG3225" i="13"/>
  <c r="AH3226" i="13" a="1"/>
  <c r="AH3226" i="13"/>
  <c r="AG3229" i="13" a="1"/>
  <c r="AG3229" i="13"/>
  <c r="AH3230" i="13" a="1"/>
  <c r="AH3230" i="13"/>
  <c r="AG3233" i="13" a="1"/>
  <c r="AG3233" i="13"/>
  <c r="AH3234" i="13" a="1"/>
  <c r="AH3234" i="13"/>
  <c r="AG3237" i="13" a="1"/>
  <c r="AG3237" i="13"/>
  <c r="AH3238" i="13" a="1"/>
  <c r="AH3238" i="13"/>
  <c r="AG3241" i="13" a="1"/>
  <c r="AG3241" i="13"/>
  <c r="AH3242" i="13" a="1"/>
  <c r="AH3242" i="13"/>
  <c r="AG3245" i="13" a="1"/>
  <c r="AG3245" i="13"/>
  <c r="AH3246" i="13" a="1"/>
  <c r="AH3246" i="13"/>
  <c r="AG3249" i="13" a="1"/>
  <c r="AG3249" i="13"/>
  <c r="AH3250" i="13" a="1"/>
  <c r="AH3250" i="13"/>
  <c r="AG3253" i="13" a="1"/>
  <c r="AG3253" i="13"/>
  <c r="AH3254" i="13" a="1"/>
  <c r="AH3254" i="13"/>
  <c r="AG3257" i="13" a="1"/>
  <c r="AG3257" i="13"/>
  <c r="AH3258" i="13" a="1"/>
  <c r="AH3258" i="13"/>
  <c r="AG3261" i="13" a="1"/>
  <c r="AG3261" i="13"/>
  <c r="AH3262" i="13" a="1"/>
  <c r="AH3262" i="13"/>
  <c r="AG3265" i="13" a="1"/>
  <c r="AG3265" i="13"/>
  <c r="AH3266" i="13" a="1"/>
  <c r="AH3266" i="13"/>
  <c r="AG3269" i="13" a="1"/>
  <c r="AG3269" i="13"/>
  <c r="AH3270" i="13" a="1"/>
  <c r="AH3270" i="13"/>
  <c r="AG3273" i="13" a="1"/>
  <c r="AG3273" i="13"/>
  <c r="AH3274" i="13" a="1"/>
  <c r="AH3274" i="13"/>
  <c r="AG3277" i="13" a="1"/>
  <c r="AG3277" i="13"/>
  <c r="AH3278" i="13" a="1"/>
  <c r="AH3278" i="13"/>
  <c r="AG3281" i="13" a="1"/>
  <c r="AG3281" i="13"/>
  <c r="AH3282" i="13" a="1"/>
  <c r="AH3282" i="13"/>
  <c r="AG3285" i="13" a="1"/>
  <c r="AG3285" i="13"/>
  <c r="AH3286" i="13" a="1"/>
  <c r="AH3286" i="13"/>
  <c r="AG3289" i="13" a="1"/>
  <c r="AG3289" i="13"/>
  <c r="AH3290" i="13" a="1"/>
  <c r="AH3290" i="13"/>
  <c r="AG3293" i="13" a="1"/>
  <c r="AG3293" i="13"/>
  <c r="AH3294" i="13" a="1"/>
  <c r="AH3294" i="13"/>
  <c r="AG3297" i="13" a="1"/>
  <c r="AG3297" i="13"/>
  <c r="AH3298" i="13" a="1"/>
  <c r="AH3298" i="13"/>
  <c r="AG3301" i="13" a="1"/>
  <c r="AG3301" i="13"/>
  <c r="AH3302" i="13" a="1"/>
  <c r="AH3302" i="13"/>
  <c r="AG3305" i="13" a="1"/>
  <c r="AG3305" i="13"/>
  <c r="AH3306" i="13" a="1"/>
  <c r="AH3306" i="13"/>
  <c r="AG3309" i="13" a="1"/>
  <c r="AG3309" i="13"/>
  <c r="AH3310" i="13" a="1"/>
  <c r="AH3310" i="13"/>
  <c r="AG3313" i="13" a="1"/>
  <c r="AG3313" i="13"/>
  <c r="AH3314" i="13" a="1"/>
  <c r="AH3314" i="13"/>
  <c r="AG3317" i="13" a="1"/>
  <c r="AG3317" i="13"/>
  <c r="AH3318" i="13" a="1"/>
  <c r="AH3318" i="13"/>
  <c r="AG3321" i="13" a="1"/>
  <c r="AG3321" i="13"/>
  <c r="AH3322" i="13" a="1"/>
  <c r="AH3322" i="13"/>
  <c r="AG3325" i="13" a="1"/>
  <c r="AG3325" i="13"/>
  <c r="AH3326" i="13" a="1"/>
  <c r="AH3326" i="13"/>
  <c r="AG3329" i="13" a="1"/>
  <c r="AG3329" i="13"/>
  <c r="AH3330" i="13" a="1"/>
  <c r="AH3330" i="13"/>
  <c r="AG3333" i="13" a="1"/>
  <c r="AG3333" i="13"/>
  <c r="AH3334" i="13" a="1"/>
  <c r="AH3334" i="13"/>
  <c r="AG3337" i="13" a="1"/>
  <c r="AG3337" i="13"/>
  <c r="AH3338" i="13" a="1"/>
  <c r="AH3338" i="13"/>
  <c r="AG3341" i="13" a="1"/>
  <c r="AG3341" i="13"/>
  <c r="AH3342" i="13" a="1"/>
  <c r="AH3342" i="13"/>
  <c r="AG3345" i="13" a="1"/>
  <c r="AG3345" i="13"/>
  <c r="AH3346" i="13" a="1"/>
  <c r="AH3346" i="13"/>
  <c r="AG3349" i="13" a="1"/>
  <c r="AG3349" i="13"/>
  <c r="AH3350" i="13" a="1"/>
  <c r="AH3350" i="13"/>
  <c r="AG3353" i="13" a="1"/>
  <c r="AG3353" i="13"/>
  <c r="AH3354" i="13" a="1"/>
  <c r="AH3354" i="13"/>
  <c r="AG3357" i="13" a="1"/>
  <c r="AG3357" i="13"/>
  <c r="AH3358" i="13" a="1"/>
  <c r="AH3358" i="13"/>
  <c r="AG3361" i="13" a="1"/>
  <c r="AG3361" i="13"/>
  <c r="AH3362" i="13" a="1"/>
  <c r="AH3362" i="13"/>
  <c r="AG3365" i="13" a="1"/>
  <c r="AG3365" i="13"/>
  <c r="AH3366" i="13" a="1"/>
  <c r="AH3366" i="13"/>
  <c r="AG3369" i="13" a="1"/>
  <c r="AG3369" i="13"/>
  <c r="AH3370" i="13" a="1"/>
  <c r="AH3370" i="13"/>
  <c r="AG3373" i="13" a="1"/>
  <c r="AG3373" i="13"/>
  <c r="AH3374" i="13" a="1"/>
  <c r="AH3374" i="13"/>
  <c r="AG3377" i="13" a="1"/>
  <c r="AG3377" i="13"/>
  <c r="AH3378" i="13" a="1"/>
  <c r="AH3378" i="13"/>
  <c r="AG3381" i="13" a="1"/>
  <c r="AG3381" i="13"/>
  <c r="AH3382" i="13" a="1"/>
  <c r="AH3382" i="13"/>
  <c r="AG3385" i="13" a="1"/>
  <c r="AG3385" i="13"/>
  <c r="AH3386" i="13" a="1"/>
  <c r="AH3386" i="13"/>
  <c r="AG3389" i="13" a="1"/>
  <c r="AG3389" i="13"/>
  <c r="AH3390" i="13" a="1"/>
  <c r="AH3390" i="13"/>
  <c r="AG3393" i="13" a="1"/>
  <c r="AG3393" i="13"/>
  <c r="AH3394" i="13" a="1"/>
  <c r="AH3394" i="13"/>
  <c r="AG3397" i="13" a="1"/>
  <c r="AG3397" i="13"/>
  <c r="AH3398" i="13" a="1"/>
  <c r="AH3398" i="13"/>
  <c r="AG3401" i="13" a="1"/>
  <c r="AG3401" i="13"/>
  <c r="AH3402" i="13" a="1"/>
  <c r="AH3402" i="13"/>
  <c r="AG3405" i="13" a="1"/>
  <c r="AG3405" i="13"/>
  <c r="AH3406" i="13" a="1"/>
  <c r="AH3406" i="13"/>
  <c r="AG3409" i="13" a="1"/>
  <c r="AG3409" i="13"/>
  <c r="AH3410" i="13" a="1"/>
  <c r="AH3410" i="13"/>
  <c r="AG3413" i="13" a="1"/>
  <c r="AG3413" i="13"/>
  <c r="AH3414" i="13" a="1"/>
  <c r="AH3414" i="13"/>
  <c r="AG3417" i="13" a="1"/>
  <c r="AG3417" i="13"/>
  <c r="AH3418" i="13" a="1"/>
  <c r="AH3418" i="13"/>
  <c r="AG3421" i="13" a="1"/>
  <c r="AG3421" i="13"/>
  <c r="AH3422" i="13" a="1"/>
  <c r="AH3422" i="13"/>
  <c r="AG3425" i="13" a="1"/>
  <c r="AG3425" i="13"/>
  <c r="AH3426" i="13" a="1"/>
  <c r="AH3426" i="13"/>
  <c r="AG3429" i="13" a="1"/>
  <c r="AG3429" i="13"/>
  <c r="AH3430" i="13" a="1"/>
  <c r="AH3430" i="13"/>
  <c r="AG3433" i="13" a="1"/>
  <c r="AG3433" i="13"/>
  <c r="AH3434" i="13" a="1"/>
  <c r="AH3434" i="13"/>
  <c r="AG3437" i="13" a="1"/>
  <c r="AG3437" i="13"/>
  <c r="AH3438" i="13" a="1"/>
  <c r="AH3438" i="13"/>
  <c r="AG3441" i="13" a="1"/>
  <c r="AG3441" i="13"/>
  <c r="AH3442" i="13" a="1"/>
  <c r="AH3442" i="13"/>
  <c r="AG3445" i="13" a="1"/>
  <c r="AG3445" i="13"/>
  <c r="AH3446" i="13" a="1"/>
  <c r="AH3446" i="13"/>
  <c r="AG3449" i="13" a="1"/>
  <c r="AG3449" i="13"/>
  <c r="AH3450" i="13" a="1"/>
  <c r="AH3450" i="13"/>
  <c r="AG3453" i="13" a="1"/>
  <c r="AG3453" i="13"/>
  <c r="AH3454" i="13" a="1"/>
  <c r="AH3454" i="13"/>
  <c r="AG3457" i="13" a="1"/>
  <c r="AG3457" i="13"/>
  <c r="AH3458" i="13" a="1"/>
  <c r="AH3458" i="13"/>
  <c r="AG3461" i="13" a="1"/>
  <c r="AG3461" i="13"/>
  <c r="AH3462" i="13" a="1"/>
  <c r="AH3462" i="13"/>
  <c r="AG3465" i="13" a="1"/>
  <c r="AG3465" i="13"/>
  <c r="AH3466" i="13" a="1"/>
  <c r="AH3466" i="13"/>
  <c r="AG3469" i="13" a="1"/>
  <c r="AG3469" i="13"/>
  <c r="AH3470" i="13" a="1"/>
  <c r="AH3470" i="13"/>
  <c r="AG3473" i="13" a="1"/>
  <c r="AG3473" i="13"/>
  <c r="AH3474" i="13" a="1"/>
  <c r="AH3474" i="13"/>
  <c r="AG3477" i="13" a="1"/>
  <c r="AG3477" i="13"/>
  <c r="AH3478" i="13" a="1"/>
  <c r="AH3478" i="13"/>
  <c r="AG3481" i="13" a="1"/>
  <c r="AG3481" i="13"/>
  <c r="AH3482" i="13" a="1"/>
  <c r="AH3482" i="13"/>
  <c r="AG3485" i="13" a="1"/>
  <c r="AG3485" i="13"/>
  <c r="AH3486" i="13" a="1"/>
  <c r="AH3486" i="13"/>
  <c r="AG3489" i="13" a="1"/>
  <c r="AG3489" i="13"/>
  <c r="AH3490" i="13" a="1"/>
  <c r="AH3490" i="13"/>
  <c r="AG3493" i="13" a="1"/>
  <c r="AG3493" i="13"/>
  <c r="AH3494" i="13" a="1"/>
  <c r="AH3494" i="13"/>
  <c r="AG3497" i="13" a="1"/>
  <c r="AG3497" i="13"/>
  <c r="AH3498" i="13" a="1"/>
  <c r="AH3498" i="13"/>
  <c r="AG3501" i="13" a="1"/>
  <c r="AG3501" i="13"/>
  <c r="AH3502" i="13" a="1"/>
  <c r="AH3502" i="13"/>
  <c r="AG3505" i="13" a="1"/>
  <c r="AG3505" i="13"/>
  <c r="AH3506" i="13" a="1"/>
  <c r="AH3506" i="13"/>
  <c r="AG3509" i="13" a="1"/>
  <c r="AG3509" i="13"/>
  <c r="AH3510" i="13" a="1"/>
  <c r="AH3510" i="13"/>
  <c r="AG3513" i="13" a="1"/>
  <c r="AG3513" i="13"/>
  <c r="AH3514" i="13" a="1"/>
  <c r="AH3514" i="13"/>
  <c r="AG3517" i="13" a="1"/>
  <c r="AG3517" i="13"/>
  <c r="AH3518" i="13" a="1"/>
  <c r="AH3518" i="13"/>
  <c r="AG3521" i="13" a="1"/>
  <c r="AG3521" i="13"/>
  <c r="AH3522" i="13" a="1"/>
  <c r="AH3522" i="13"/>
  <c r="AG3525" i="13" a="1"/>
  <c r="AG3525" i="13"/>
  <c r="AH3526" i="13" a="1"/>
  <c r="AH3526" i="13"/>
  <c r="AG3529" i="13" a="1"/>
  <c r="AG3529" i="13"/>
  <c r="AH3530" i="13" a="1"/>
  <c r="AH3530" i="13"/>
  <c r="AG3533" i="13" a="1"/>
  <c r="AG3533" i="13"/>
  <c r="AH3534" i="13" a="1"/>
  <c r="AH3534" i="13"/>
  <c r="AG3537" i="13" a="1"/>
  <c r="AG3537" i="13"/>
  <c r="AH3538" i="13" a="1"/>
  <c r="AH3538" i="13"/>
  <c r="AG3541" i="13" a="1"/>
  <c r="AG3541" i="13"/>
  <c r="AH3542" i="13" a="1"/>
  <c r="AH3542" i="13"/>
  <c r="AG3545" i="13" a="1"/>
  <c r="AG3545" i="13"/>
  <c r="AH3546" i="13" a="1"/>
  <c r="AH3546" i="13"/>
  <c r="AG3549" i="13" a="1"/>
  <c r="AG3549" i="13"/>
  <c r="AH3550" i="13" a="1"/>
  <c r="AH3550" i="13"/>
  <c r="AG3553" i="13" a="1"/>
  <c r="AG3553" i="13"/>
  <c r="AH3554" i="13" a="1"/>
  <c r="AH3554" i="13"/>
  <c r="AG3557" i="13" a="1"/>
  <c r="AG3557" i="13"/>
  <c r="AH3558" i="13" a="1"/>
  <c r="AH3558" i="13"/>
  <c r="AG3561" i="13" a="1"/>
  <c r="AG3561" i="13"/>
  <c r="AH3562" i="13" a="1"/>
  <c r="AH3562" i="13"/>
  <c r="AG3565" i="13" a="1"/>
  <c r="AG3565" i="13"/>
  <c r="AH3566" i="13" a="1"/>
  <c r="AH3566" i="13"/>
  <c r="AG3569" i="13" a="1"/>
  <c r="AG3569" i="13"/>
  <c r="AH3570" i="13" a="1"/>
  <c r="AH3570" i="13"/>
  <c r="AG3573" i="13" a="1"/>
  <c r="AG3573" i="13"/>
  <c r="AH3574" i="13" a="1"/>
  <c r="AH3574" i="13"/>
  <c r="AG3577" i="13" a="1"/>
  <c r="AG3577" i="13"/>
  <c r="AH3578" i="13" a="1"/>
  <c r="AH3578" i="13"/>
  <c r="AG3581" i="13" a="1"/>
  <c r="AG3581" i="13"/>
  <c r="AH3582" i="13" a="1"/>
  <c r="AH3582" i="13"/>
  <c r="AG3585" i="13" a="1"/>
  <c r="AG3585" i="13"/>
  <c r="AH3586" i="13" a="1"/>
  <c r="AH3586" i="13"/>
  <c r="AG3589" i="13" a="1"/>
  <c r="AG3589" i="13"/>
  <c r="AH3590" i="13" a="1"/>
  <c r="AH3590" i="13"/>
  <c r="AG3593" i="13" a="1"/>
  <c r="AG3593" i="13"/>
  <c r="AH3594" i="13" a="1"/>
  <c r="AH3594" i="13"/>
  <c r="AG3597" i="13" a="1"/>
  <c r="AG3597" i="13"/>
  <c r="AH3598" i="13" a="1"/>
  <c r="AH3598" i="13"/>
  <c r="AG3601" i="13" a="1"/>
  <c r="AG3601" i="13"/>
  <c r="AH3602" i="13" a="1"/>
  <c r="AH3602" i="13"/>
  <c r="AG3605" i="13" a="1"/>
  <c r="AG3605" i="13"/>
  <c r="AH3606" i="13" a="1"/>
  <c r="AH3606" i="13"/>
  <c r="AG3609" i="13" a="1"/>
  <c r="AG3609" i="13"/>
  <c r="AH3610" i="13" a="1"/>
  <c r="AH3610" i="13"/>
  <c r="AG3613" i="13" a="1"/>
  <c r="AG3613" i="13"/>
  <c r="AH3614" i="13" a="1"/>
  <c r="AH3614" i="13"/>
  <c r="AG3617" i="13" a="1"/>
  <c r="AG3617" i="13"/>
  <c r="AH3618" i="13" a="1"/>
  <c r="AH3618" i="13"/>
  <c r="AG3621" i="13" a="1"/>
  <c r="AG3621" i="13"/>
  <c r="AH3622" i="13" a="1"/>
  <c r="AH3622" i="13"/>
  <c r="AG3625" i="13" a="1"/>
  <c r="AG3625" i="13"/>
  <c r="AH3626" i="13" a="1"/>
  <c r="AH3626" i="13"/>
  <c r="AG3629" i="13" a="1"/>
  <c r="AG3629" i="13"/>
  <c r="AH3630" i="13" a="1"/>
  <c r="AH3630" i="13"/>
  <c r="AG3633" i="13" a="1"/>
  <c r="AG3633" i="13"/>
  <c r="AH3634" i="13" a="1"/>
  <c r="AH3634" i="13"/>
  <c r="AG3637" i="13" a="1"/>
  <c r="AG3637" i="13"/>
  <c r="AH3638" i="13" a="1"/>
  <c r="AH3638" i="13"/>
  <c r="AG3641" i="13" a="1"/>
  <c r="AG3641" i="13"/>
  <c r="AH3642" i="13" a="1"/>
  <c r="AH3642" i="13"/>
  <c r="AG3645" i="13" a="1"/>
  <c r="AG3645" i="13"/>
  <c r="AH3646" i="13" a="1"/>
  <c r="AH3646" i="13"/>
  <c r="AG3649" i="13" a="1"/>
  <c r="AG3649" i="13"/>
  <c r="AH3650" i="13" a="1"/>
  <c r="AH3650" i="13"/>
  <c r="AG3653" i="13" a="1"/>
  <c r="AG3653" i="13"/>
  <c r="AH3654" i="13" a="1"/>
  <c r="AH3654" i="13"/>
  <c r="AG3657" i="13" a="1"/>
  <c r="AG3657" i="13"/>
  <c r="AH3658" i="13" a="1"/>
  <c r="AH3658" i="13"/>
  <c r="AG3661" i="13" a="1"/>
  <c r="AG3661" i="13"/>
  <c r="AH3662" i="13" a="1"/>
  <c r="AH3662" i="13"/>
  <c r="AG3665" i="13" a="1"/>
  <c r="AG3665" i="13"/>
  <c r="AH3666" i="13" a="1"/>
  <c r="AH3666" i="13"/>
  <c r="AG3669" i="13" a="1"/>
  <c r="AG3669" i="13"/>
  <c r="AH3670" i="13" a="1"/>
  <c r="AH3670" i="13"/>
  <c r="AG3673" i="13" a="1"/>
  <c r="AG3673" i="13"/>
  <c r="AH3674" i="13" a="1"/>
  <c r="AH3674" i="13"/>
  <c r="AG3677" i="13" a="1"/>
  <c r="AG3677" i="13"/>
  <c r="AH3678" i="13" a="1"/>
  <c r="AH3678" i="13"/>
  <c r="AG3681" i="13" a="1"/>
  <c r="AG3681" i="13"/>
  <c r="AH3682" i="13" a="1"/>
  <c r="AH3682" i="13"/>
  <c r="AG3685" i="13" a="1"/>
  <c r="AG3685" i="13"/>
  <c r="AH3686" i="13" a="1"/>
  <c r="AH3686" i="13"/>
  <c r="AG3689" i="13" a="1"/>
  <c r="AG3689" i="13"/>
  <c r="AH3690" i="13" a="1"/>
  <c r="AH3690" i="13"/>
  <c r="AG3693" i="13" a="1"/>
  <c r="AG3693" i="13"/>
  <c r="AH3694" i="13" a="1"/>
  <c r="AH3694" i="13"/>
  <c r="AG3697" i="13" a="1"/>
  <c r="AG3697" i="13"/>
  <c r="AH3698" i="13" a="1"/>
  <c r="AH3698" i="13"/>
  <c r="AG3701" i="13" a="1"/>
  <c r="AG3701" i="13"/>
  <c r="AH3702" i="13" a="1"/>
  <c r="AH3702" i="13"/>
  <c r="AG3705" i="13" a="1"/>
  <c r="AG3705" i="13"/>
  <c r="AH3706" i="13" a="1"/>
  <c r="AH3706" i="13"/>
  <c r="AG3709" i="13" a="1"/>
  <c r="AG3709" i="13"/>
  <c r="AH3710" i="13" a="1"/>
  <c r="AH3710" i="13"/>
  <c r="AG3713" i="13" a="1"/>
  <c r="AG3713" i="13"/>
  <c r="AH3714" i="13" a="1"/>
  <c r="AH3714" i="13"/>
  <c r="AG3717" i="13" a="1"/>
  <c r="AG3717" i="13"/>
  <c r="AH3718" i="13" a="1"/>
  <c r="AH3718" i="13"/>
  <c r="AG3721" i="13" a="1"/>
  <c r="AG3721" i="13"/>
  <c r="AH3722" i="13" a="1"/>
  <c r="AH3722" i="13"/>
  <c r="AG3725" i="13" a="1"/>
  <c r="AG3725" i="13"/>
  <c r="AH3726" i="13" a="1"/>
  <c r="AH3726" i="13"/>
  <c r="AG3729" i="13" a="1"/>
  <c r="AG3729" i="13"/>
  <c r="AH3730" i="13" a="1"/>
  <c r="AH3730" i="13"/>
  <c r="AG3733" i="13" a="1"/>
  <c r="AG3733" i="13"/>
  <c r="AH3734" i="13" a="1"/>
  <c r="AH3734" i="13"/>
  <c r="AG3737" i="13" a="1"/>
  <c r="AG3737" i="13"/>
  <c r="AH3738" i="13" a="1"/>
  <c r="AH3738" i="13"/>
  <c r="AG3741" i="13" a="1"/>
  <c r="AG3741" i="13"/>
  <c r="AH3742" i="13" a="1"/>
  <c r="AH3742" i="13"/>
  <c r="AG3745" i="13" a="1"/>
  <c r="AG3745" i="13"/>
  <c r="AH3746" i="13" a="1"/>
  <c r="AH3746" i="13"/>
  <c r="AG3749" i="13" a="1"/>
  <c r="AG3749" i="13"/>
  <c r="AH3750" i="13" a="1"/>
  <c r="AH3750" i="13"/>
  <c r="AG3753" i="13" a="1"/>
  <c r="AG3753" i="13"/>
  <c r="AH3754" i="13" a="1"/>
  <c r="AH3754" i="13"/>
  <c r="AG3757" i="13" a="1"/>
  <c r="AG3757" i="13"/>
  <c r="AH3758" i="13" a="1"/>
  <c r="AH3758" i="13"/>
  <c r="AG3761" i="13" a="1"/>
  <c r="AG3761" i="13"/>
  <c r="AH3762" i="13" a="1"/>
  <c r="AH3762" i="13"/>
  <c r="AG3765" i="13" a="1"/>
  <c r="AG3765" i="13"/>
  <c r="AH3766" i="13" a="1"/>
  <c r="AH3766" i="13"/>
  <c r="AG3769" i="13" a="1"/>
  <c r="AG3769" i="13"/>
  <c r="AH3770" i="13" a="1"/>
  <c r="AH3770" i="13"/>
  <c r="AG3773" i="13" a="1"/>
  <c r="AG3773" i="13"/>
  <c r="AH3774" i="13" a="1"/>
  <c r="AH3774" i="13"/>
  <c r="AG3777" i="13" a="1"/>
  <c r="AG3777" i="13"/>
  <c r="AH3778" i="13" a="1"/>
  <c r="AH3778" i="13"/>
  <c r="AG3781" i="13" a="1"/>
  <c r="AG3781" i="13"/>
  <c r="AH3782" i="13" a="1"/>
  <c r="AH3782" i="13"/>
  <c r="AG3785" i="13" a="1"/>
  <c r="AG3785" i="13"/>
  <c r="AH3786" i="13" a="1"/>
  <c r="AH3786" i="13"/>
  <c r="AG3789" i="13" a="1"/>
  <c r="AG3789" i="13"/>
  <c r="AH3790" i="13" a="1"/>
  <c r="AH3790" i="13"/>
  <c r="AG3793" i="13" a="1"/>
  <c r="AG3793" i="13"/>
  <c r="AH3794" i="13" a="1"/>
  <c r="AH3794" i="13"/>
  <c r="AG3797" i="13" a="1"/>
  <c r="AG3797" i="13"/>
  <c r="AH3798" i="13" a="1"/>
  <c r="AH3798" i="13"/>
  <c r="AG3801" i="13" a="1"/>
  <c r="AG3801" i="13"/>
  <c r="AH3802" i="13" a="1"/>
  <c r="AH3802" i="13"/>
  <c r="AG3805" i="13" a="1"/>
  <c r="AG3805" i="13"/>
  <c r="AH3806" i="13" a="1"/>
  <c r="AH3806" i="13"/>
  <c r="AG3809" i="13" a="1"/>
  <c r="AG3809" i="13"/>
  <c r="AH3810" i="13" a="1"/>
  <c r="AH3810" i="13"/>
  <c r="AG3813" i="13" a="1"/>
  <c r="AG3813" i="13"/>
  <c r="AH3814" i="13" a="1"/>
  <c r="AH3814" i="13"/>
  <c r="AG3817" i="13" a="1"/>
  <c r="AG3817" i="13"/>
  <c r="AH3818" i="13" a="1"/>
  <c r="AH3818" i="13"/>
  <c r="AG3821" i="13" a="1"/>
  <c r="AG3821" i="13"/>
  <c r="AH3822" i="13" a="1"/>
  <c r="AH3822" i="13"/>
  <c r="AG3825" i="13" a="1"/>
  <c r="AG3825" i="13"/>
  <c r="AH3826" i="13" a="1"/>
  <c r="AH3826" i="13"/>
  <c r="AG3829" i="13" a="1"/>
  <c r="AG3829" i="13"/>
  <c r="AH3830" i="13" a="1"/>
  <c r="AH3830" i="13"/>
  <c r="AG3833" i="13" a="1"/>
  <c r="AG3833" i="13"/>
  <c r="AH3834" i="13" a="1"/>
  <c r="AH3834" i="13"/>
  <c r="AG3837" i="13" a="1"/>
  <c r="AG3837" i="13"/>
  <c r="AH3838" i="13" a="1"/>
  <c r="AH3838" i="13"/>
  <c r="AG3841" i="13" a="1"/>
  <c r="AG3841" i="13"/>
  <c r="AH3842" i="13" a="1"/>
  <c r="AH3842" i="13"/>
  <c r="AG3845" i="13" a="1"/>
  <c r="AG3845" i="13"/>
  <c r="AH3846" i="13" a="1"/>
  <c r="AH3846" i="13"/>
  <c r="AG3849" i="13" a="1"/>
  <c r="AG3849" i="13"/>
  <c r="AH3850" i="13" a="1"/>
  <c r="AH3850" i="13"/>
  <c r="AG3853" i="13" a="1"/>
  <c r="AG3853" i="13"/>
  <c r="AH3854" i="13" a="1"/>
  <c r="AH3854" i="13"/>
  <c r="AG3857" i="13" a="1"/>
  <c r="AG3857" i="13"/>
  <c r="AH3858" i="13" a="1"/>
  <c r="AH3858" i="13"/>
  <c r="AG3861" i="13" a="1"/>
  <c r="AG3861" i="13"/>
  <c r="AH3862" i="13" a="1"/>
  <c r="AH3862" i="13"/>
  <c r="AG3865" i="13" a="1"/>
  <c r="AG3865" i="13"/>
  <c r="AH3866" i="13" a="1"/>
  <c r="AH3866" i="13"/>
  <c r="AG3869" i="13" a="1"/>
  <c r="AG3869" i="13"/>
  <c r="AH3870" i="13" a="1"/>
  <c r="AH3870" i="13"/>
  <c r="AG3873" i="13" a="1"/>
  <c r="AG3873" i="13"/>
  <c r="AH3874" i="13" a="1"/>
  <c r="AH3874" i="13"/>
  <c r="AG3877" i="13" a="1"/>
  <c r="AG3877" i="13"/>
  <c r="AH3878" i="13" a="1"/>
  <c r="AH3878" i="13"/>
  <c r="AG3881" i="13" a="1"/>
  <c r="AG3881" i="13"/>
  <c r="AH3882" i="13" a="1"/>
  <c r="AH3882" i="13"/>
  <c r="AG3885" i="13" a="1"/>
  <c r="AG3885" i="13"/>
  <c r="AH3886" i="13" a="1"/>
  <c r="AH3886" i="13"/>
  <c r="AG3889" i="13" a="1"/>
  <c r="AG3889" i="13"/>
  <c r="AH3890" i="13" a="1"/>
  <c r="AH3890" i="13"/>
  <c r="AG3893" i="13" a="1"/>
  <c r="AG3893" i="13"/>
  <c r="AH3894" i="13" a="1"/>
  <c r="AH3894" i="13"/>
  <c r="AG3897" i="13" a="1"/>
  <c r="AG3897" i="13"/>
  <c r="AH3898" i="13" a="1"/>
  <c r="AH3898" i="13"/>
  <c r="AG3901" i="13" a="1"/>
  <c r="AG3901" i="13"/>
  <c r="AH3902" i="13" a="1"/>
  <c r="AH3902" i="13"/>
  <c r="AG3905" i="13" a="1"/>
  <c r="AG3905" i="13"/>
  <c r="AH3906" i="13" a="1"/>
  <c r="AH3906" i="13"/>
  <c r="AG3909" i="13" a="1"/>
  <c r="AG3909" i="13"/>
  <c r="AH3910" i="13" a="1"/>
  <c r="AH3910" i="13"/>
  <c r="AG3913" i="13" a="1"/>
  <c r="AG3913" i="13"/>
  <c r="AH3914" i="13" a="1"/>
  <c r="AH3914" i="13"/>
  <c r="AG3917" i="13" a="1"/>
  <c r="AG3917" i="13"/>
  <c r="AH3918" i="13" a="1"/>
  <c r="AH3918" i="13"/>
  <c r="AG3921" i="13" a="1"/>
  <c r="AG3921" i="13"/>
  <c r="AH3922" i="13" a="1"/>
  <c r="AH3922" i="13"/>
  <c r="AG3925" i="13" a="1"/>
  <c r="AG3925" i="13"/>
  <c r="AH3926" i="13" a="1"/>
  <c r="AH3926" i="13"/>
  <c r="AG3929" i="13" a="1"/>
  <c r="AG3929" i="13"/>
  <c r="AH3930" i="13" a="1"/>
  <c r="AH3930" i="13"/>
  <c r="AG3933" i="13" a="1"/>
  <c r="AG3933" i="13"/>
  <c r="AH3934" i="13" a="1"/>
  <c r="AH3934" i="13"/>
  <c r="AG3937" i="13" a="1"/>
  <c r="AG3937" i="13"/>
  <c r="AH3938" i="13" a="1"/>
  <c r="AH3938" i="13"/>
  <c r="AG3941" i="13" a="1"/>
  <c r="AG3941" i="13"/>
  <c r="AH3942" i="13" a="1"/>
  <c r="AH3942" i="13"/>
  <c r="AG3945" i="13" a="1"/>
  <c r="AG3945" i="13"/>
  <c r="AH3946" i="13" a="1"/>
  <c r="AH3946" i="13"/>
  <c r="AG3949" i="13" a="1"/>
  <c r="AG3949" i="13"/>
  <c r="AH3950" i="13" a="1"/>
  <c r="AH3950" i="13"/>
  <c r="AG3953" i="13" a="1"/>
  <c r="AG3953" i="13"/>
  <c r="AH3954" i="13" a="1"/>
  <c r="AH3954" i="13"/>
  <c r="AG3957" i="13" a="1"/>
  <c r="AG3957" i="13"/>
  <c r="AH3958" i="13" a="1"/>
  <c r="AH3958" i="13"/>
  <c r="AG3961" i="13" a="1"/>
  <c r="AG3961" i="13"/>
  <c r="AH3962" i="13" a="1"/>
  <c r="AH3962" i="13"/>
  <c r="AG3965" i="13" a="1"/>
  <c r="AG3965" i="13"/>
  <c r="AH3966" i="13" a="1"/>
  <c r="AH3966" i="13"/>
  <c r="AG3969" i="13" a="1"/>
  <c r="AG3969" i="13"/>
  <c r="AH3970" i="13" a="1"/>
  <c r="AH3970" i="13"/>
  <c r="AG3973" i="13" a="1"/>
  <c r="AG3973" i="13"/>
  <c r="AH3974" i="13" a="1"/>
  <c r="AH3974" i="13"/>
  <c r="AG3977" i="13" a="1"/>
  <c r="AG3977" i="13"/>
  <c r="AH3978" i="13" a="1"/>
  <c r="AH3978" i="13"/>
  <c r="AG3981" i="13" a="1"/>
  <c r="AG3981" i="13"/>
  <c r="AH3982" i="13" a="1"/>
  <c r="AH3982" i="13"/>
  <c r="AG3985" i="13" a="1"/>
  <c r="AG3985" i="13"/>
  <c r="AH3986" i="13" a="1"/>
  <c r="AH3986" i="13"/>
  <c r="AG3989" i="13" a="1"/>
  <c r="AG3989" i="13"/>
  <c r="AH3990" i="13" a="1"/>
  <c r="AH3990" i="13"/>
  <c r="AG3993" i="13" a="1"/>
  <c r="AG3993" i="13"/>
  <c r="AH3994" i="13" a="1"/>
  <c r="AH3994" i="13"/>
  <c r="AG3997" i="13" a="1"/>
  <c r="AG3997" i="13"/>
  <c r="AH3998" i="13" a="1"/>
  <c r="AH3998" i="13"/>
  <c r="AG4001" i="13" a="1"/>
  <c r="AG4001" i="13"/>
  <c r="AH4002" i="13" a="1"/>
  <c r="AH4002" i="13"/>
  <c r="AG4005" i="13" a="1"/>
  <c r="AG4005" i="13"/>
  <c r="AH4006" i="13" a="1"/>
  <c r="AH4006" i="13"/>
  <c r="AG4009" i="13" a="1"/>
  <c r="AG4009" i="13"/>
  <c r="AH4010" i="13" a="1"/>
  <c r="AH4010" i="13"/>
  <c r="AG4013" i="13" a="1"/>
  <c r="AG4013" i="13"/>
  <c r="AH4014" i="13" a="1"/>
  <c r="AH4014" i="13"/>
  <c r="AG4017" i="13" a="1"/>
  <c r="AG4017" i="13"/>
  <c r="AH4018" i="13" a="1"/>
  <c r="AH4018" i="13"/>
  <c r="AG4021" i="13" a="1"/>
  <c r="AG4021" i="13"/>
  <c r="AH4022" i="13" a="1"/>
  <c r="AH4022" i="13"/>
  <c r="AG4025" i="13" a="1"/>
  <c r="AG4025" i="13"/>
  <c r="AH4026" i="13" a="1"/>
  <c r="AH4026" i="13"/>
  <c r="AG4029" i="13" a="1"/>
  <c r="AG4029" i="13"/>
  <c r="AH4030" i="13" a="1"/>
  <c r="AH4030" i="13"/>
  <c r="AG4033" i="13" a="1"/>
  <c r="AG4033" i="13"/>
  <c r="AH4034" i="13" a="1"/>
  <c r="AH4034" i="13"/>
  <c r="AG4037" i="13" a="1"/>
  <c r="AG4037" i="13"/>
  <c r="AH4038" i="13" a="1"/>
  <c r="AH4038" i="13"/>
  <c r="AG4041" i="13" a="1"/>
  <c r="AG4041" i="13"/>
  <c r="AH4042" i="13" a="1"/>
  <c r="AH4042" i="13"/>
  <c r="AG4045" i="13" a="1"/>
  <c r="AG4045" i="13"/>
  <c r="AH4046" i="13" a="1"/>
  <c r="AH4046" i="13"/>
  <c r="AG4049" i="13" a="1"/>
  <c r="AG4049" i="13"/>
  <c r="AH4050" i="13" a="1"/>
  <c r="AH4050" i="13"/>
  <c r="AG4053" i="13" a="1"/>
  <c r="AG4053" i="13"/>
  <c r="AH4054" i="13" a="1"/>
  <c r="AH4054" i="13"/>
  <c r="AG4057" i="13" a="1"/>
  <c r="AG4057" i="13"/>
  <c r="AH4058" i="13" a="1"/>
  <c r="AH4058" i="13"/>
  <c r="AG4061" i="13" a="1"/>
  <c r="AG4061" i="13"/>
  <c r="AH4062" i="13" a="1"/>
  <c r="AH4062" i="13"/>
  <c r="AG4065" i="13" a="1"/>
  <c r="AG4065" i="13"/>
  <c r="AH4066" i="13" a="1"/>
  <c r="AH4066" i="13"/>
  <c r="AG4069" i="13" a="1"/>
  <c r="AG4069" i="13"/>
  <c r="AH4070" i="13" a="1"/>
  <c r="AH4070" i="13"/>
  <c r="AG4073" i="13" a="1"/>
  <c r="AG4073" i="13"/>
  <c r="AH4074" i="13" a="1"/>
  <c r="AH4074" i="13"/>
  <c r="AG4077" i="13" a="1"/>
  <c r="AG4077" i="13"/>
  <c r="AH4078" i="13" a="1"/>
  <c r="AH4078" i="13"/>
  <c r="AG4081" i="13" a="1"/>
  <c r="AG4081" i="13"/>
  <c r="AH4082" i="13" a="1"/>
  <c r="AH4082" i="13"/>
  <c r="AG4085" i="13" a="1"/>
  <c r="AG4085" i="13"/>
  <c r="AH4086" i="13" a="1"/>
  <c r="AH4086" i="13"/>
  <c r="AG4089" i="13" a="1"/>
  <c r="AG4089" i="13"/>
  <c r="AH4090" i="13" a="1"/>
  <c r="AH4090" i="13"/>
  <c r="AG4093" i="13" a="1"/>
  <c r="AG4093" i="13"/>
  <c r="AH4094" i="13" a="1"/>
  <c r="AH4094" i="13"/>
  <c r="AG4097" i="13" a="1"/>
  <c r="AG4097" i="13"/>
  <c r="AH4098" i="13" a="1"/>
  <c r="AH4098" i="13"/>
  <c r="AG4101" i="13" a="1"/>
  <c r="AG4101" i="13"/>
  <c r="AH4102" i="13" a="1"/>
  <c r="AH4102" i="13"/>
  <c r="AG4105" i="13" a="1"/>
  <c r="AG4105" i="13"/>
  <c r="AH4106" i="13" a="1"/>
  <c r="AH4106" i="13"/>
  <c r="AG4109" i="13" a="1"/>
  <c r="AG4109" i="13"/>
  <c r="AH4110" i="13" a="1"/>
  <c r="AH4110" i="13"/>
  <c r="AG4113" i="13" a="1"/>
  <c r="AG4113" i="13"/>
  <c r="AH4114" i="13" a="1"/>
  <c r="AH4114" i="13"/>
  <c r="AG4117" i="13" a="1"/>
  <c r="AG4117" i="13"/>
  <c r="AH4118" i="13" a="1"/>
  <c r="AH4118" i="13"/>
  <c r="AG4121" i="13" a="1"/>
  <c r="AG4121" i="13"/>
  <c r="AH4122" i="13" a="1"/>
  <c r="AH4122" i="13"/>
  <c r="AG4125" i="13" a="1"/>
  <c r="AG4125" i="13"/>
  <c r="AH4126" i="13" a="1"/>
  <c r="AH4126" i="13"/>
  <c r="AG4129" i="13" a="1"/>
  <c r="AG4129" i="13"/>
  <c r="AH4130" i="13" a="1"/>
  <c r="AH4130" i="13"/>
  <c r="AG4133" i="13" a="1"/>
  <c r="AG4133" i="13"/>
  <c r="AH4134" i="13" a="1"/>
  <c r="AH4134" i="13"/>
  <c r="AG4137" i="13" a="1"/>
  <c r="AG4137" i="13"/>
  <c r="AH4138" i="13" a="1"/>
  <c r="AH4138" i="13"/>
  <c r="AG4141" i="13" a="1"/>
  <c r="AG4141" i="13"/>
  <c r="AH4142" i="13" a="1"/>
  <c r="AH4142" i="13"/>
  <c r="AG4145" i="13" a="1"/>
  <c r="AG4145" i="13"/>
  <c r="AH4146" i="13" a="1"/>
  <c r="AH4146" i="13"/>
  <c r="AG4149" i="13" a="1"/>
  <c r="AG4149" i="13"/>
  <c r="AH4150" i="13" a="1"/>
  <c r="AH4150" i="13"/>
  <c r="AG4153" i="13" a="1"/>
  <c r="AG4153" i="13"/>
  <c r="AH4154" i="13" a="1"/>
  <c r="AH4154" i="13"/>
  <c r="AG4157" i="13" a="1"/>
  <c r="AG4157" i="13"/>
  <c r="AH4158" i="13" a="1"/>
  <c r="AH4158" i="13"/>
  <c r="AG4161" i="13" a="1"/>
  <c r="AG4161" i="13"/>
  <c r="AH4162" i="13" a="1"/>
  <c r="AH4162" i="13"/>
  <c r="AG4165" i="13" a="1"/>
  <c r="AG4165" i="13"/>
  <c r="AH4166" i="13" a="1"/>
  <c r="AH4166" i="13"/>
  <c r="AG4169" i="13" a="1"/>
  <c r="AG4169" i="13"/>
  <c r="AH3" i="13" a="1"/>
  <c r="AH3" i="13"/>
  <c r="AG4" i="13" a="1"/>
  <c r="AG4" i="13"/>
  <c r="AH5" i="13" a="1"/>
  <c r="AH5" i="13"/>
  <c r="AG8" i="13" a="1"/>
  <c r="AG8" i="13"/>
  <c r="AH9" i="13" a="1"/>
  <c r="AH9" i="13"/>
  <c r="AG12" i="13" a="1"/>
  <c r="AG12" i="13"/>
  <c r="AH13" i="13" a="1"/>
  <c r="AH13" i="13"/>
  <c r="AG16" i="13" a="1"/>
  <c r="AG16" i="13"/>
  <c r="AH17" i="13" a="1"/>
  <c r="AH17" i="13"/>
  <c r="AG20" i="13" a="1"/>
  <c r="AG20" i="13"/>
  <c r="AH21" i="13" a="1"/>
  <c r="AH21" i="13"/>
  <c r="AG24" i="13" a="1"/>
  <c r="AG24" i="13"/>
  <c r="AH25" i="13" a="1"/>
  <c r="AH25" i="13"/>
  <c r="AG28" i="13" a="1"/>
  <c r="AG28" i="13"/>
  <c r="AH29" i="13" a="1"/>
  <c r="AH29" i="13"/>
  <c r="AG32" i="13" a="1"/>
  <c r="AG32" i="13"/>
  <c r="AH33" i="13" a="1"/>
  <c r="AH33" i="13"/>
  <c r="AG36" i="13" a="1"/>
  <c r="AG36" i="13"/>
  <c r="AH37" i="13" a="1"/>
  <c r="AH37" i="13"/>
  <c r="AG40" i="13" a="1"/>
  <c r="AG40" i="13"/>
  <c r="AH41" i="13" a="1"/>
  <c r="AH41" i="13"/>
  <c r="AG44" i="13" a="1"/>
  <c r="AG44" i="13"/>
  <c r="AH45" i="13" a="1"/>
  <c r="AH45" i="13"/>
  <c r="AG48" i="13" a="1"/>
  <c r="AG48" i="13"/>
  <c r="AH49" i="13" a="1"/>
  <c r="AH49" i="13"/>
  <c r="AG52" i="13" a="1"/>
  <c r="AG52" i="13"/>
  <c r="AH53" i="13" a="1"/>
  <c r="AH53" i="13"/>
  <c r="AG56" i="13" a="1"/>
  <c r="AG56" i="13"/>
  <c r="AH57" i="13" a="1"/>
  <c r="AH57" i="13"/>
  <c r="AG60" i="13" a="1"/>
  <c r="AG60" i="13"/>
  <c r="AH61" i="13" a="1"/>
  <c r="AH61" i="13"/>
  <c r="AG64" i="13" a="1"/>
  <c r="AG64" i="13"/>
  <c r="AH65" i="13" a="1"/>
  <c r="AH65" i="13"/>
  <c r="AG68" i="13" a="1"/>
  <c r="AG68" i="13"/>
  <c r="AH69" i="13" a="1"/>
  <c r="AH69" i="13"/>
  <c r="AG72" i="13" a="1"/>
  <c r="AG72" i="13"/>
  <c r="AH73" i="13" a="1"/>
  <c r="AH73" i="13"/>
  <c r="AG76" i="13" a="1"/>
  <c r="AG76" i="13"/>
  <c r="AH77" i="13" a="1"/>
  <c r="AH77" i="13"/>
  <c r="AG80" i="13" a="1"/>
  <c r="AG80" i="13"/>
  <c r="AH81" i="13" a="1"/>
  <c r="AH81" i="13"/>
  <c r="AG84" i="13" a="1"/>
  <c r="AG84" i="13"/>
  <c r="AH85" i="13" a="1"/>
  <c r="AH85" i="13"/>
  <c r="AG88" i="13" a="1"/>
  <c r="AG88" i="13"/>
  <c r="AH89" i="13" a="1"/>
  <c r="AH89" i="13"/>
  <c r="AG92" i="13" a="1"/>
  <c r="AG92" i="13"/>
  <c r="AH93" i="13" a="1"/>
  <c r="AH93" i="13"/>
  <c r="AG96" i="13" a="1"/>
  <c r="AG96" i="13"/>
  <c r="AH97" i="13" a="1"/>
  <c r="AH97" i="13"/>
  <c r="AG100" i="13" a="1"/>
  <c r="AG100" i="13"/>
  <c r="AH101" i="13" a="1"/>
  <c r="AH101" i="13"/>
  <c r="AG104" i="13" a="1"/>
  <c r="AG104" i="13"/>
  <c r="AH105" i="13" a="1"/>
  <c r="AH105" i="13"/>
  <c r="AG108" i="13" a="1"/>
  <c r="AG108" i="13"/>
  <c r="AH109" i="13" a="1"/>
  <c r="AH109" i="13"/>
  <c r="AG112" i="13" a="1"/>
  <c r="AG112" i="13"/>
  <c r="AH113" i="13" a="1"/>
  <c r="AH113" i="13"/>
  <c r="AG116" i="13" a="1"/>
  <c r="AG116" i="13"/>
  <c r="AH117" i="13" a="1"/>
  <c r="AH117" i="13"/>
  <c r="AG120" i="13" a="1"/>
  <c r="AG120" i="13"/>
  <c r="AH121" i="13" a="1"/>
  <c r="AH121" i="13"/>
  <c r="AG124" i="13" a="1"/>
  <c r="AG124" i="13"/>
  <c r="AH125" i="13" a="1"/>
  <c r="AH125" i="13"/>
  <c r="AG128" i="13" a="1"/>
  <c r="AG128" i="13"/>
  <c r="AH129" i="13" a="1"/>
  <c r="AH129" i="13"/>
  <c r="AG132" i="13" a="1"/>
  <c r="AG132" i="13"/>
  <c r="AH133" i="13" a="1"/>
  <c r="AH133" i="13"/>
  <c r="AG136" i="13" a="1"/>
  <c r="AG136" i="13"/>
  <c r="AH137" i="13" a="1"/>
  <c r="AH137" i="13"/>
  <c r="AG140" i="13" a="1"/>
  <c r="AG140" i="13"/>
  <c r="AH141" i="13" a="1"/>
  <c r="AH141" i="13"/>
  <c r="AG144" i="13" a="1"/>
  <c r="AG144" i="13"/>
  <c r="AH145" i="13" a="1"/>
  <c r="AH145" i="13"/>
  <c r="AG148" i="13" a="1"/>
  <c r="AG148" i="13"/>
  <c r="AH149" i="13" a="1"/>
  <c r="AH149" i="13"/>
  <c r="AG152" i="13" a="1"/>
  <c r="AG152" i="13"/>
  <c r="AH153" i="13" a="1"/>
  <c r="AH153" i="13"/>
  <c r="AG156" i="13" a="1"/>
  <c r="AG156" i="13"/>
  <c r="AH157" i="13" a="1"/>
  <c r="AH157" i="13"/>
  <c r="AG160" i="13" a="1"/>
  <c r="AG160" i="13"/>
  <c r="AH161" i="13" a="1"/>
  <c r="AH161" i="13"/>
  <c r="AG164" i="13" a="1"/>
  <c r="AG164" i="13"/>
  <c r="AH165" i="13" a="1"/>
  <c r="AH165" i="13"/>
  <c r="AG168" i="13" a="1"/>
  <c r="AG168" i="13"/>
  <c r="AH169" i="13" a="1"/>
  <c r="AH169" i="13"/>
  <c r="AG172" i="13" a="1"/>
  <c r="AG172" i="13"/>
  <c r="AH173" i="13" a="1"/>
  <c r="AH173" i="13"/>
  <c r="AG176" i="13" a="1"/>
  <c r="AG176" i="13"/>
  <c r="AH177" i="13" a="1"/>
  <c r="AH177" i="13"/>
  <c r="AG180" i="13" a="1"/>
  <c r="AG180" i="13"/>
  <c r="AH181" i="13" a="1"/>
  <c r="AH181" i="13"/>
  <c r="AG184" i="13" a="1"/>
  <c r="AG184" i="13"/>
  <c r="AH185" i="13" a="1"/>
  <c r="AH185" i="13"/>
  <c r="AG188" i="13" a="1"/>
  <c r="AG188" i="13"/>
  <c r="AH189" i="13" a="1"/>
  <c r="AH189" i="13"/>
  <c r="AG192" i="13" a="1"/>
  <c r="AG192" i="13"/>
  <c r="AH193" i="13" a="1"/>
  <c r="AH193" i="13"/>
  <c r="AG196" i="13" a="1"/>
  <c r="AG196" i="13"/>
  <c r="AH197" i="13" a="1"/>
  <c r="AH197" i="13"/>
  <c r="AG200" i="13" a="1"/>
  <c r="AG200" i="13"/>
  <c r="AH201" i="13" a="1"/>
  <c r="AH201" i="13"/>
  <c r="AG204" i="13" a="1"/>
  <c r="AG204" i="13"/>
  <c r="AH205" i="13" a="1"/>
  <c r="AH205" i="13"/>
  <c r="AG208" i="13" a="1"/>
  <c r="AG208" i="13"/>
  <c r="AH209" i="13" a="1"/>
  <c r="AH209" i="13"/>
  <c r="AG212" i="13" a="1"/>
  <c r="AG212" i="13"/>
  <c r="AH213" i="13" a="1"/>
  <c r="AH213" i="13"/>
  <c r="AG216" i="13" a="1"/>
  <c r="AG216" i="13"/>
  <c r="AH217" i="13" a="1"/>
  <c r="AH217" i="13"/>
  <c r="AG220" i="13" a="1"/>
  <c r="AG220" i="13"/>
  <c r="AH221" i="13" a="1"/>
  <c r="AH221" i="13"/>
  <c r="AG224" i="13" a="1"/>
  <c r="AG224" i="13"/>
  <c r="AH225" i="13" a="1"/>
  <c r="AH225" i="13"/>
  <c r="AG228" i="13" a="1"/>
  <c r="AG228" i="13"/>
  <c r="AH229" i="13" a="1"/>
  <c r="AH229" i="13"/>
  <c r="AG232" i="13" a="1"/>
  <c r="AG232" i="13"/>
  <c r="AH233" i="13" a="1"/>
  <c r="AH233" i="13"/>
  <c r="AG236" i="13" a="1"/>
  <c r="AG236" i="13"/>
  <c r="AH237" i="13" a="1"/>
  <c r="AH237" i="13"/>
  <c r="AG240" i="13" a="1"/>
  <c r="AG240" i="13"/>
  <c r="AH241" i="13" a="1"/>
  <c r="AH241" i="13"/>
  <c r="AG244" i="13" a="1"/>
  <c r="AG244" i="13"/>
  <c r="AH245" i="13" a="1"/>
  <c r="AH245" i="13"/>
  <c r="AG248" i="13" a="1"/>
  <c r="AG248" i="13"/>
  <c r="AH249" i="13" a="1"/>
  <c r="AH249" i="13"/>
  <c r="AG252" i="13" a="1"/>
  <c r="AG252" i="13"/>
  <c r="AH253" i="13" a="1"/>
  <c r="AH253" i="13"/>
  <c r="AG256" i="13" a="1"/>
  <c r="AG256" i="13"/>
  <c r="AH257" i="13" a="1"/>
  <c r="AH257" i="13"/>
  <c r="AG260" i="13" a="1"/>
  <c r="AG260" i="13"/>
  <c r="AH261" i="13" a="1"/>
  <c r="AH261" i="13"/>
  <c r="AG264" i="13" a="1"/>
  <c r="AG264" i="13"/>
  <c r="AH265" i="13" a="1"/>
  <c r="AH265" i="13"/>
  <c r="AG268" i="13" a="1"/>
  <c r="AG268" i="13"/>
  <c r="AH269" i="13" a="1"/>
  <c r="AH269" i="13"/>
  <c r="AG272" i="13" a="1"/>
  <c r="AG272" i="13"/>
  <c r="AH273" i="13" a="1"/>
  <c r="AH273" i="13"/>
  <c r="AG276" i="13" a="1"/>
  <c r="AG276" i="13"/>
  <c r="AH277" i="13" a="1"/>
  <c r="AH277" i="13"/>
  <c r="AG280" i="13" a="1"/>
  <c r="AG280" i="13"/>
  <c r="AH281" i="13" a="1"/>
  <c r="AH281" i="13"/>
  <c r="AG284" i="13" a="1"/>
  <c r="AG284" i="13"/>
  <c r="AH285" i="13" a="1"/>
  <c r="AH285" i="13"/>
  <c r="AG288" i="13" a="1"/>
  <c r="AG288" i="13"/>
  <c r="AH289" i="13" a="1"/>
  <c r="AH289" i="13"/>
  <c r="AG292" i="13" a="1"/>
  <c r="AG292" i="13"/>
  <c r="AH293" i="13" a="1"/>
  <c r="AH293" i="13"/>
  <c r="AG296" i="13" a="1"/>
  <c r="AG296" i="13"/>
  <c r="AH297" i="13" a="1"/>
  <c r="AH297" i="13"/>
  <c r="AG300" i="13" a="1"/>
  <c r="AG300" i="13"/>
  <c r="AH301" i="13" a="1"/>
  <c r="AH301" i="13"/>
  <c r="AG304" i="13" a="1"/>
  <c r="AG304" i="13"/>
  <c r="AH305" i="13" a="1"/>
  <c r="AH305" i="13"/>
  <c r="AG308" i="13" a="1"/>
  <c r="AG308" i="13"/>
  <c r="AH309" i="13" a="1"/>
  <c r="AH309" i="13"/>
  <c r="AG312" i="13" a="1"/>
  <c r="AG312" i="13"/>
  <c r="AH313" i="13" a="1"/>
  <c r="AH313" i="13"/>
  <c r="AG316" i="13" a="1"/>
  <c r="AG316" i="13"/>
  <c r="AH317" i="13" a="1"/>
  <c r="AH317" i="13"/>
  <c r="AG320" i="13" a="1"/>
  <c r="AG320" i="13"/>
  <c r="AH321" i="13" a="1"/>
  <c r="AH321" i="13"/>
  <c r="AG324" i="13" a="1"/>
  <c r="AG324" i="13"/>
  <c r="AH325" i="13" a="1"/>
  <c r="AH325" i="13"/>
  <c r="AG328" i="13" a="1"/>
  <c r="AG328" i="13"/>
  <c r="AH329" i="13" a="1"/>
  <c r="AH329" i="13"/>
  <c r="AG332" i="13" a="1"/>
  <c r="AG332" i="13"/>
  <c r="AH333" i="13" a="1"/>
  <c r="AH333" i="13"/>
  <c r="AG336" i="13" a="1"/>
  <c r="AG336" i="13"/>
  <c r="AH337" i="13" a="1"/>
  <c r="AH337" i="13"/>
  <c r="AG340" i="13" a="1"/>
  <c r="AG340" i="13"/>
  <c r="AH341" i="13" a="1"/>
  <c r="AH341" i="13"/>
  <c r="AG344" i="13" a="1"/>
  <c r="AG344" i="13"/>
  <c r="AH345" i="13" a="1"/>
  <c r="AH345" i="13"/>
  <c r="AG348" i="13" a="1"/>
  <c r="AG348" i="13"/>
  <c r="AH349" i="13" a="1"/>
  <c r="AH349" i="13"/>
  <c r="AG352" i="13" a="1"/>
  <c r="AG352" i="13"/>
  <c r="AH353" i="13" a="1"/>
  <c r="AH353" i="13"/>
  <c r="AG356" i="13" a="1"/>
  <c r="AG356" i="13"/>
  <c r="AH357" i="13" a="1"/>
  <c r="AH357" i="13"/>
  <c r="AG360" i="13" a="1"/>
  <c r="AG360" i="13"/>
  <c r="AH361" i="13" a="1"/>
  <c r="AH361" i="13"/>
  <c r="AG364" i="13" a="1"/>
  <c r="AG364" i="13"/>
  <c r="AH365" i="13" a="1"/>
  <c r="AH365" i="13"/>
  <c r="AG368" i="13" a="1"/>
  <c r="AG368" i="13"/>
  <c r="AH369" i="13" a="1"/>
  <c r="AH369" i="13"/>
  <c r="AG372" i="13" a="1"/>
  <c r="AG372" i="13"/>
  <c r="AH373" i="13" a="1"/>
  <c r="AH373" i="13"/>
  <c r="AG376" i="13" a="1"/>
  <c r="AG376" i="13"/>
  <c r="AH377" i="13" a="1"/>
  <c r="AH377" i="13"/>
  <c r="AG380" i="13" a="1"/>
  <c r="AG380" i="13"/>
  <c r="AH381" i="13" a="1"/>
  <c r="AH381" i="13"/>
  <c r="AG384" i="13" a="1"/>
  <c r="AG384" i="13"/>
  <c r="AH385" i="13" a="1"/>
  <c r="AH385" i="13"/>
  <c r="AG388" i="13" a="1"/>
  <c r="AG388" i="13"/>
  <c r="AH389" i="13" a="1"/>
  <c r="AH389" i="13"/>
  <c r="AG392" i="13" a="1"/>
  <c r="AG392" i="13"/>
  <c r="AH393" i="13" a="1"/>
  <c r="AH393" i="13"/>
  <c r="AG396" i="13" a="1"/>
  <c r="AG396" i="13"/>
  <c r="AH397" i="13" a="1"/>
  <c r="AH397" i="13"/>
  <c r="AG400" i="13" a="1"/>
  <c r="AG400" i="13"/>
  <c r="AH401" i="13" a="1"/>
  <c r="AH401" i="13"/>
  <c r="AG404" i="13" a="1"/>
  <c r="AG404" i="13"/>
  <c r="AH405" i="13" a="1"/>
  <c r="AH405" i="13"/>
  <c r="AG408" i="13" a="1"/>
  <c r="AG408" i="13"/>
  <c r="AH409" i="13" a="1"/>
  <c r="AH409" i="13"/>
  <c r="AG412" i="13" a="1"/>
  <c r="AG412" i="13"/>
  <c r="AH413" i="13" a="1"/>
  <c r="AH413" i="13"/>
  <c r="AG416" i="13" a="1"/>
  <c r="AG416" i="13"/>
  <c r="AH417" i="13" a="1"/>
  <c r="AH417" i="13"/>
  <c r="AG420" i="13" a="1"/>
  <c r="AG420" i="13"/>
  <c r="AH421" i="13" a="1"/>
  <c r="AH421" i="13"/>
  <c r="AG424" i="13" a="1"/>
  <c r="AG424" i="13"/>
  <c r="AH425" i="13" a="1"/>
  <c r="AH425" i="13"/>
  <c r="AG428" i="13" a="1"/>
  <c r="AG428" i="13"/>
  <c r="AH429" i="13" a="1"/>
  <c r="AH429" i="13"/>
  <c r="AG432" i="13" a="1"/>
  <c r="AG432" i="13"/>
  <c r="AH433" i="13" a="1"/>
  <c r="AH433" i="13"/>
  <c r="AG436" i="13" a="1"/>
  <c r="AG436" i="13"/>
  <c r="AH437" i="13" a="1"/>
  <c r="AH437" i="13"/>
  <c r="AG440" i="13" a="1"/>
  <c r="AG440" i="13"/>
  <c r="AH441" i="13" a="1"/>
  <c r="AH441" i="13"/>
  <c r="AG444" i="13" a="1"/>
  <c r="AG444" i="13"/>
  <c r="AH445" i="13" a="1"/>
  <c r="AH445" i="13"/>
  <c r="AG448" i="13" a="1"/>
  <c r="AG448" i="13"/>
  <c r="AH449" i="13" a="1"/>
  <c r="AH449" i="13"/>
  <c r="AG452" i="13" a="1"/>
  <c r="AG452" i="13"/>
  <c r="AH453" i="13" a="1"/>
  <c r="AH453" i="13"/>
  <c r="AG456" i="13" a="1"/>
  <c r="AG456" i="13"/>
  <c r="AH457" i="13" a="1"/>
  <c r="AH457" i="13"/>
  <c r="AG460" i="13" a="1"/>
  <c r="AG460" i="13"/>
  <c r="AH461" i="13" a="1"/>
  <c r="AH461" i="13"/>
  <c r="AG464" i="13" a="1"/>
  <c r="AG464" i="13"/>
  <c r="AH465" i="13" a="1"/>
  <c r="AH465" i="13"/>
  <c r="AG468" i="13" a="1"/>
  <c r="AG468" i="13"/>
  <c r="AH469" i="13" a="1"/>
  <c r="AH469" i="13"/>
  <c r="AG472" i="13" a="1"/>
  <c r="AG472" i="13"/>
  <c r="AH473" i="13" a="1"/>
  <c r="AH473" i="13"/>
  <c r="AG476" i="13" a="1"/>
  <c r="AG476" i="13"/>
  <c r="AH477" i="13" a="1"/>
  <c r="AH477" i="13"/>
  <c r="AG480" i="13" a="1"/>
  <c r="AG480" i="13"/>
  <c r="AH481" i="13" a="1"/>
  <c r="AH481" i="13"/>
  <c r="AG484" i="13" a="1"/>
  <c r="AG484" i="13"/>
  <c r="AH485" i="13" a="1"/>
  <c r="AH485" i="13"/>
  <c r="AG488" i="13" a="1"/>
  <c r="AG488" i="13"/>
  <c r="AH489" i="13" a="1"/>
  <c r="AH489" i="13"/>
  <c r="AG492" i="13" a="1"/>
  <c r="AG492" i="13"/>
  <c r="AH493" i="13" a="1"/>
  <c r="AH493" i="13"/>
  <c r="AG496" i="13" a="1"/>
  <c r="AG496" i="13"/>
  <c r="AH497" i="13" a="1"/>
  <c r="AH497" i="13"/>
  <c r="AG500" i="13" a="1"/>
  <c r="AG500" i="13"/>
  <c r="AH501" i="13" a="1"/>
  <c r="AH501" i="13"/>
  <c r="AG504" i="13" a="1"/>
  <c r="AG504" i="13"/>
  <c r="AH505" i="13" a="1"/>
  <c r="AH505" i="13"/>
  <c r="AG508" i="13" a="1"/>
  <c r="AG508" i="13"/>
  <c r="AH509" i="13" a="1"/>
  <c r="AH509" i="13"/>
  <c r="AG512" i="13" a="1"/>
  <c r="AG512" i="13"/>
  <c r="AH513" i="13" a="1"/>
  <c r="AH513" i="13"/>
  <c r="AG516" i="13" a="1"/>
  <c r="AG516" i="13"/>
  <c r="AH517" i="13" a="1"/>
  <c r="AH517" i="13"/>
  <c r="AG520" i="13" a="1"/>
  <c r="AG520" i="13"/>
  <c r="AH521" i="13" a="1"/>
  <c r="AH521" i="13"/>
  <c r="AG524" i="13" a="1"/>
  <c r="AG524" i="13"/>
  <c r="AH525" i="13" a="1"/>
  <c r="AH525" i="13"/>
  <c r="AG528" i="13" a="1"/>
  <c r="AG528" i="13"/>
  <c r="AH529" i="13" a="1"/>
  <c r="AH529" i="13"/>
  <c r="AG532" i="13" a="1"/>
  <c r="AG532" i="13"/>
  <c r="AH533" i="13" a="1"/>
  <c r="AH533" i="13"/>
  <c r="AG536" i="13" a="1"/>
  <c r="AG536" i="13"/>
  <c r="AH537" i="13" a="1"/>
  <c r="AH537" i="13"/>
  <c r="AG540" i="13" a="1"/>
  <c r="AG540" i="13"/>
  <c r="AH541" i="13" a="1"/>
  <c r="AH541" i="13"/>
  <c r="AG544" i="13" a="1"/>
  <c r="AG544" i="13"/>
  <c r="AH545" i="13" a="1"/>
  <c r="AH545" i="13"/>
  <c r="AG548" i="13" a="1"/>
  <c r="AG548" i="13"/>
  <c r="AH549" i="13" a="1"/>
  <c r="AH549" i="13"/>
  <c r="AG552" i="13" a="1"/>
  <c r="AG552" i="13"/>
  <c r="AH553" i="13" a="1"/>
  <c r="AH553" i="13"/>
  <c r="AG556" i="13" a="1"/>
  <c r="AG556" i="13"/>
  <c r="AH557" i="13" a="1"/>
  <c r="AH557" i="13"/>
  <c r="AG560" i="13" a="1"/>
  <c r="AG560" i="13"/>
  <c r="AH561" i="13" a="1"/>
  <c r="AH561" i="13"/>
  <c r="AG564" i="13" a="1"/>
  <c r="AG564" i="13"/>
  <c r="AH565" i="13" a="1"/>
  <c r="AH565" i="13"/>
  <c r="AG568" i="13" a="1"/>
  <c r="AG568" i="13"/>
  <c r="AH569" i="13" a="1"/>
  <c r="AH569" i="13"/>
  <c r="AG572" i="13" a="1"/>
  <c r="AG572" i="13"/>
  <c r="AH573" i="13" a="1"/>
  <c r="AH573" i="13"/>
  <c r="AG576" i="13" a="1"/>
  <c r="AG576" i="13"/>
  <c r="AH577" i="13" a="1"/>
  <c r="AH577" i="13"/>
  <c r="AG580" i="13" a="1"/>
  <c r="AG580" i="13"/>
  <c r="AH581" i="13" a="1"/>
  <c r="AH581" i="13"/>
  <c r="AG584" i="13" a="1"/>
  <c r="AG584" i="13"/>
  <c r="AH585" i="13" a="1"/>
  <c r="AH585" i="13"/>
  <c r="AG588" i="13" a="1"/>
  <c r="AG588" i="13"/>
  <c r="AH589" i="13" a="1"/>
  <c r="AH589" i="13"/>
  <c r="AG592" i="13" a="1"/>
  <c r="AG592" i="13"/>
  <c r="AH593" i="13" a="1"/>
  <c r="AH593" i="13"/>
  <c r="AG596" i="13" a="1"/>
  <c r="AG596" i="13"/>
  <c r="AH597" i="13" a="1"/>
  <c r="AH597" i="13"/>
  <c r="AG600" i="13" a="1"/>
  <c r="AG600" i="13"/>
  <c r="AH601" i="13" a="1"/>
  <c r="AH601" i="13"/>
  <c r="AG604" i="13" a="1"/>
  <c r="AG604" i="13"/>
  <c r="AH605" i="13" a="1"/>
  <c r="AH605" i="13"/>
  <c r="AG608" i="13" a="1"/>
  <c r="AG608" i="13"/>
  <c r="AH609" i="13" a="1"/>
  <c r="AH609" i="13"/>
  <c r="AG612" i="13" a="1"/>
  <c r="AG612" i="13"/>
  <c r="AH613" i="13" a="1"/>
  <c r="AH613" i="13"/>
  <c r="AG616" i="13" a="1"/>
  <c r="AG616" i="13"/>
  <c r="AH617" i="13" a="1"/>
  <c r="AH617" i="13"/>
  <c r="AG620" i="13" a="1"/>
  <c r="AG620" i="13"/>
  <c r="AH621" i="13" a="1"/>
  <c r="AH621" i="13"/>
  <c r="AG624" i="13" a="1"/>
  <c r="AG624" i="13"/>
  <c r="AH625" i="13" a="1"/>
  <c r="AH625" i="13"/>
  <c r="AG628" i="13" a="1"/>
  <c r="AG628" i="13"/>
  <c r="AH629" i="13" a="1"/>
  <c r="AH629" i="13"/>
  <c r="AG632" i="13" a="1"/>
  <c r="AG632" i="13"/>
  <c r="AH633" i="13" a="1"/>
  <c r="AH633" i="13"/>
  <c r="AG636" i="13" a="1"/>
  <c r="AG636" i="13"/>
  <c r="AH637" i="13" a="1"/>
  <c r="AH637" i="13"/>
  <c r="AG640" i="13" a="1"/>
  <c r="AG640" i="13"/>
  <c r="AH641" i="13" a="1"/>
  <c r="AH641" i="13"/>
  <c r="AG644" i="13" a="1"/>
  <c r="AG644" i="13"/>
  <c r="AH645" i="13" a="1"/>
  <c r="AH645" i="13"/>
  <c r="AG648" i="13" a="1"/>
  <c r="AG648" i="13"/>
  <c r="AH649" i="13" a="1"/>
  <c r="AH649" i="13"/>
  <c r="AG652" i="13" a="1"/>
  <c r="AG652" i="13"/>
  <c r="AH653" i="13" a="1"/>
  <c r="AH653" i="13"/>
  <c r="AG656" i="13" a="1"/>
  <c r="AG656" i="13"/>
  <c r="AH657" i="13" a="1"/>
  <c r="AH657" i="13"/>
  <c r="AG660" i="13" a="1"/>
  <c r="AG660" i="13"/>
  <c r="AH661" i="13" a="1"/>
  <c r="AH661" i="13"/>
  <c r="AG664" i="13" a="1"/>
  <c r="AG664" i="13"/>
  <c r="AH665" i="13" a="1"/>
  <c r="AH665" i="13"/>
  <c r="AG668" i="13" a="1"/>
  <c r="AG668" i="13"/>
  <c r="AH669" i="13" a="1"/>
  <c r="AH669" i="13"/>
  <c r="AG672" i="13" a="1"/>
  <c r="AG672" i="13"/>
  <c r="AH673" i="13" a="1"/>
  <c r="AH673" i="13"/>
  <c r="AG676" i="13" a="1"/>
  <c r="AG676" i="13"/>
  <c r="AH677" i="13" a="1"/>
  <c r="AH677" i="13"/>
  <c r="AG680" i="13" a="1"/>
  <c r="AG680" i="13"/>
  <c r="AH681" i="13" a="1"/>
  <c r="AH681" i="13"/>
  <c r="AG684" i="13" a="1"/>
  <c r="AG684" i="13"/>
  <c r="AH685" i="13" a="1"/>
  <c r="AH685" i="13"/>
  <c r="AG688" i="13" a="1"/>
  <c r="AG688" i="13"/>
  <c r="AH689" i="13" a="1"/>
  <c r="AH689" i="13"/>
  <c r="AG692" i="13" a="1"/>
  <c r="AG692" i="13"/>
  <c r="AH693" i="13" a="1"/>
  <c r="AH693" i="13"/>
  <c r="AG696" i="13" a="1"/>
  <c r="AG696" i="13"/>
  <c r="AH697" i="13" a="1"/>
  <c r="AH697" i="13"/>
  <c r="AG700" i="13" a="1"/>
  <c r="AG700" i="13"/>
  <c r="AH701" i="13" a="1"/>
  <c r="AH701" i="13"/>
  <c r="AG704" i="13" a="1"/>
  <c r="AG704" i="13"/>
  <c r="AH705" i="13" a="1"/>
  <c r="AH705" i="13"/>
  <c r="AG708" i="13" a="1"/>
  <c r="AG708" i="13"/>
  <c r="AH709" i="13" a="1"/>
  <c r="AH709" i="13"/>
  <c r="AG712" i="13" a="1"/>
  <c r="AG712" i="13"/>
  <c r="AH713" i="13" a="1"/>
  <c r="AH713" i="13"/>
  <c r="AG716" i="13" a="1"/>
  <c r="AG716" i="13"/>
  <c r="AH717" i="13" a="1"/>
  <c r="AH717" i="13"/>
  <c r="AG720" i="13" a="1"/>
  <c r="AG720" i="13"/>
  <c r="AH721" i="13" a="1"/>
  <c r="AH721" i="13"/>
  <c r="AG724" i="13" a="1"/>
  <c r="AG724" i="13"/>
  <c r="AH725" i="13" a="1"/>
  <c r="AH725" i="13"/>
  <c r="AG728" i="13" a="1"/>
  <c r="AG728" i="13"/>
  <c r="AH729" i="13" a="1"/>
  <c r="AH729" i="13"/>
  <c r="AG732" i="13" a="1"/>
  <c r="AG732" i="13"/>
  <c r="AH733" i="13" a="1"/>
  <c r="AH733" i="13"/>
  <c r="AG736" i="13" a="1"/>
  <c r="AG736" i="13"/>
  <c r="AH737" i="13" a="1"/>
  <c r="AH737" i="13"/>
  <c r="AG740" i="13" a="1"/>
  <c r="AG740" i="13"/>
  <c r="AH741" i="13" a="1"/>
  <c r="AH741" i="13"/>
  <c r="AG744" i="13" a="1"/>
  <c r="AG744" i="13"/>
  <c r="AH745" i="13" a="1"/>
  <c r="AH745" i="13"/>
  <c r="AG748" i="13" a="1"/>
  <c r="AG748" i="13"/>
  <c r="AH749" i="13" a="1"/>
  <c r="AH749" i="13"/>
  <c r="AG752" i="13" a="1"/>
  <c r="AG752" i="13"/>
  <c r="AH753" i="13" a="1"/>
  <c r="AH753" i="13"/>
  <c r="AG756" i="13" a="1"/>
  <c r="AG756" i="13"/>
  <c r="AH757" i="13" a="1"/>
  <c r="AH757" i="13"/>
  <c r="AG760" i="13" a="1"/>
  <c r="AG760" i="13"/>
  <c r="AH761" i="13" a="1"/>
  <c r="AH761" i="13"/>
  <c r="AG764" i="13" a="1"/>
  <c r="AG764" i="13"/>
  <c r="AH765" i="13" a="1"/>
  <c r="AH765" i="13"/>
  <c r="AG768" i="13" a="1"/>
  <c r="AG768" i="13"/>
  <c r="AH769" i="13" a="1"/>
  <c r="AH769" i="13"/>
  <c r="AG772" i="13" a="1"/>
  <c r="AG772" i="13"/>
  <c r="AH773" i="13" a="1"/>
  <c r="AH773" i="13"/>
  <c r="AG776" i="13" a="1"/>
  <c r="AG776" i="13"/>
  <c r="AH777" i="13" a="1"/>
  <c r="AH777" i="13"/>
  <c r="AG780" i="13" a="1"/>
  <c r="AG780" i="13"/>
  <c r="AH781" i="13" a="1"/>
  <c r="AH781" i="13"/>
  <c r="AG784" i="13" a="1"/>
  <c r="AG784" i="13"/>
  <c r="AH785" i="13" a="1"/>
  <c r="AH785" i="13"/>
  <c r="AG788" i="13" a="1"/>
  <c r="AG788" i="13"/>
  <c r="AH789" i="13" a="1"/>
  <c r="AH789" i="13"/>
  <c r="AG792" i="13" a="1"/>
  <c r="AG792" i="13"/>
  <c r="AH793" i="13" a="1"/>
  <c r="AH793" i="13"/>
  <c r="AG796" i="13" a="1"/>
  <c r="AG796" i="13"/>
  <c r="AH797" i="13" a="1"/>
  <c r="AH797" i="13"/>
  <c r="AG800" i="13" a="1"/>
  <c r="AG800" i="13"/>
  <c r="AH801" i="13" a="1"/>
  <c r="AH801" i="13"/>
  <c r="AG804" i="13" a="1"/>
  <c r="AG804" i="13"/>
  <c r="AH805" i="13" a="1"/>
  <c r="AH805" i="13"/>
  <c r="AG808" i="13" a="1"/>
  <c r="AG808" i="13"/>
  <c r="AH809" i="13" a="1"/>
  <c r="AH809" i="13"/>
  <c r="AG812" i="13" a="1"/>
  <c r="AG812" i="13"/>
  <c r="AH813" i="13" a="1"/>
  <c r="AH813" i="13"/>
  <c r="AG816" i="13" a="1"/>
  <c r="AG816" i="13"/>
  <c r="AH817" i="13" a="1"/>
  <c r="AH817" i="13"/>
  <c r="AG820" i="13" a="1"/>
  <c r="AG820" i="13"/>
  <c r="AH821" i="13" a="1"/>
  <c r="AH821" i="13"/>
  <c r="AG824" i="13" a="1"/>
  <c r="AG824" i="13"/>
  <c r="AH825" i="13" a="1"/>
  <c r="AH825" i="13"/>
  <c r="AG828" i="13" a="1"/>
  <c r="AG828" i="13"/>
  <c r="AH829" i="13" a="1"/>
  <c r="AH829" i="13"/>
  <c r="AG832" i="13" a="1"/>
  <c r="AG832" i="13"/>
  <c r="AH833" i="13" a="1"/>
  <c r="AH833" i="13"/>
  <c r="AG836" i="13" a="1"/>
  <c r="AG836" i="13"/>
  <c r="AH837" i="13" a="1"/>
  <c r="AH837" i="13"/>
  <c r="AG840" i="13" a="1"/>
  <c r="AG840" i="13"/>
  <c r="AH841" i="13" a="1"/>
  <c r="AH841" i="13"/>
  <c r="AG844" i="13" a="1"/>
  <c r="AG844" i="13"/>
  <c r="AH845" i="13" a="1"/>
  <c r="AH845" i="13"/>
  <c r="AG848" i="13" a="1"/>
  <c r="AG848" i="13"/>
  <c r="AH849" i="13" a="1"/>
  <c r="AH849" i="13"/>
  <c r="AG852" i="13" a="1"/>
  <c r="AG852" i="13"/>
  <c r="AH853" i="13" a="1"/>
  <c r="AH853" i="13"/>
  <c r="AG856" i="13" a="1"/>
  <c r="AG856" i="13"/>
  <c r="AH857" i="13" a="1"/>
  <c r="AH857" i="13"/>
  <c r="AG860" i="13" a="1"/>
  <c r="AG860" i="13"/>
  <c r="AH861" i="13" a="1"/>
  <c r="AH861" i="13"/>
  <c r="AG864" i="13" a="1"/>
  <c r="AG864" i="13"/>
  <c r="AH865" i="13" a="1"/>
  <c r="AH865" i="13"/>
  <c r="AG868" i="13" a="1"/>
  <c r="AG868" i="13"/>
  <c r="AH869" i="13" a="1"/>
  <c r="AH869" i="13"/>
  <c r="AG872" i="13" a="1"/>
  <c r="AG872" i="13"/>
  <c r="AH873" i="13" a="1"/>
  <c r="AH873" i="13"/>
  <c r="AG876" i="13" a="1"/>
  <c r="AG876" i="13"/>
  <c r="AH877" i="13" a="1"/>
  <c r="AH877" i="13"/>
  <c r="AG880" i="13" a="1"/>
  <c r="AG880" i="13"/>
  <c r="AH881" i="13" a="1"/>
  <c r="AH881" i="13"/>
  <c r="AG884" i="13" a="1"/>
  <c r="AG884" i="13"/>
  <c r="AH885" i="13" a="1"/>
  <c r="AH885" i="13"/>
  <c r="AG888" i="13" a="1"/>
  <c r="AG888" i="13"/>
  <c r="AH889" i="13" a="1"/>
  <c r="AH889" i="13"/>
  <c r="AG892" i="13" a="1"/>
  <c r="AG892" i="13"/>
  <c r="AH893" i="13" a="1"/>
  <c r="AH893" i="13"/>
  <c r="AG896" i="13" a="1"/>
  <c r="AG896" i="13"/>
  <c r="AH897" i="13" a="1"/>
  <c r="AH897" i="13"/>
  <c r="AG900" i="13" a="1"/>
  <c r="AG900" i="13"/>
  <c r="AH901" i="13" a="1"/>
  <c r="AH901" i="13"/>
  <c r="AG904" i="13" a="1"/>
  <c r="AG904" i="13"/>
  <c r="AH905" i="13" a="1"/>
  <c r="AH905" i="13"/>
  <c r="AG908" i="13" a="1"/>
  <c r="AG908" i="13"/>
  <c r="AH909" i="13" a="1"/>
  <c r="AH909" i="13"/>
  <c r="AG912" i="13" a="1"/>
  <c r="AG912" i="13"/>
  <c r="AH913" i="13" a="1"/>
  <c r="AH913" i="13"/>
  <c r="AG916" i="13" a="1"/>
  <c r="AG916" i="13"/>
  <c r="AH917" i="13" a="1"/>
  <c r="AH917" i="13"/>
  <c r="AG920" i="13" a="1"/>
  <c r="AG920" i="13"/>
  <c r="AH921" i="13" a="1"/>
  <c r="AH921" i="13"/>
  <c r="AG924" i="13" a="1"/>
  <c r="AG924" i="13"/>
  <c r="AH925" i="13" a="1"/>
  <c r="AH925" i="13"/>
  <c r="AG928" i="13" a="1"/>
  <c r="AG928" i="13"/>
  <c r="AH929" i="13" a="1"/>
  <c r="AH929" i="13"/>
  <c r="AG932" i="13" a="1"/>
  <c r="AG932" i="13"/>
  <c r="AH933" i="13" a="1"/>
  <c r="AH933" i="13"/>
  <c r="AG936" i="13" a="1"/>
  <c r="AG936" i="13"/>
  <c r="AH937" i="13" a="1"/>
  <c r="AH937" i="13"/>
  <c r="AG940" i="13" a="1"/>
  <c r="AG940" i="13"/>
  <c r="AH941" i="13" a="1"/>
  <c r="AH941" i="13"/>
  <c r="AG944" i="13" a="1"/>
  <c r="AG944" i="13"/>
  <c r="AH945" i="13" a="1"/>
  <c r="AH945" i="13"/>
  <c r="AG948" i="13" a="1"/>
  <c r="AG948" i="13"/>
  <c r="AH949" i="13" a="1"/>
  <c r="AH949" i="13"/>
  <c r="AG952" i="13" a="1"/>
  <c r="AG952" i="13"/>
  <c r="AH953" i="13" a="1"/>
  <c r="AH953" i="13"/>
  <c r="AG956" i="13" a="1"/>
  <c r="AG956" i="13"/>
  <c r="AH957" i="13" a="1"/>
  <c r="AH957" i="13"/>
  <c r="AG960" i="13" a="1"/>
  <c r="AG960" i="13"/>
  <c r="AH961" i="13" a="1"/>
  <c r="AH961" i="13"/>
  <c r="AG964" i="13" a="1"/>
  <c r="AG964" i="13"/>
  <c r="AH965" i="13" a="1"/>
  <c r="AH965" i="13"/>
  <c r="AG968" i="13" a="1"/>
  <c r="AG968" i="13"/>
  <c r="AH969" i="13" a="1"/>
  <c r="AH969" i="13"/>
  <c r="AG972" i="13" a="1"/>
  <c r="AG972" i="13"/>
  <c r="AH973" i="13" a="1"/>
  <c r="AH973" i="13"/>
  <c r="AG976" i="13" a="1"/>
  <c r="AG976" i="13"/>
  <c r="AH977" i="13" a="1"/>
  <c r="AH977" i="13"/>
  <c r="AG980" i="13" a="1"/>
  <c r="AG980" i="13"/>
  <c r="AH981" i="13" a="1"/>
  <c r="AH981" i="13"/>
  <c r="AG984" i="13" a="1"/>
  <c r="AG984" i="13"/>
  <c r="AH985" i="13" a="1"/>
  <c r="AH985" i="13"/>
  <c r="AG988" i="13" a="1"/>
  <c r="AG988" i="13"/>
  <c r="AH989" i="13" a="1"/>
  <c r="AH989" i="13"/>
  <c r="AG992" i="13" a="1"/>
  <c r="AG992" i="13"/>
  <c r="AH993" i="13" a="1"/>
  <c r="AH993" i="13"/>
  <c r="AG996" i="13" a="1"/>
  <c r="AG996" i="13"/>
  <c r="AH997" i="13" a="1"/>
  <c r="AH997" i="13"/>
  <c r="AG1000" i="13" a="1"/>
  <c r="AG1000" i="13"/>
  <c r="AH1001" i="13" a="1"/>
  <c r="AH1001" i="13"/>
  <c r="AG1004" i="13" a="1"/>
  <c r="AG1004" i="13"/>
  <c r="AH1005" i="13" a="1"/>
  <c r="AH1005" i="13"/>
  <c r="AG1008" i="13" a="1"/>
  <c r="AG1008" i="13"/>
  <c r="AH1009" i="13" a="1"/>
  <c r="AH1009" i="13"/>
  <c r="AG1012" i="13" a="1"/>
  <c r="AG1012" i="13"/>
  <c r="AH1013" i="13" a="1"/>
  <c r="AH1013" i="13"/>
  <c r="AG1016" i="13" a="1"/>
  <c r="AG1016" i="13"/>
  <c r="AH1017" i="13" a="1"/>
  <c r="AH1017" i="13"/>
  <c r="AG1020" i="13" a="1"/>
  <c r="AG1020" i="13"/>
  <c r="AH1021" i="13" a="1"/>
  <c r="AH1021" i="13"/>
  <c r="AG1024" i="13" a="1"/>
  <c r="AG1024" i="13"/>
  <c r="AH1025" i="13" a="1"/>
  <c r="AH1025" i="13"/>
  <c r="AG1028" i="13" a="1"/>
  <c r="AG1028" i="13"/>
  <c r="AH1029" i="13" a="1"/>
  <c r="AH1029" i="13"/>
  <c r="AG1032" i="13" a="1"/>
  <c r="AG1032" i="13"/>
  <c r="AH1033" i="13" a="1"/>
  <c r="AH1033" i="13"/>
  <c r="AG1036" i="13" a="1"/>
  <c r="AG1036" i="13"/>
  <c r="AH1037" i="13" a="1"/>
  <c r="AH1037" i="13"/>
  <c r="AG1040" i="13" a="1"/>
  <c r="AG1040" i="13"/>
  <c r="AH1041" i="13" a="1"/>
  <c r="AH1041" i="13"/>
  <c r="AG1044" i="13" a="1"/>
  <c r="AG1044" i="13"/>
  <c r="AH1045" i="13" a="1"/>
  <c r="AH1045" i="13"/>
  <c r="AG1048" i="13" a="1"/>
  <c r="AG1048" i="13"/>
  <c r="AH1049" i="13" a="1"/>
  <c r="AH1049" i="13"/>
  <c r="AG1052" i="13" a="1"/>
  <c r="AG1052" i="13"/>
  <c r="AH1053" i="13" a="1"/>
  <c r="AH1053" i="13"/>
  <c r="AG1056" i="13" a="1"/>
  <c r="AG1056" i="13"/>
  <c r="AH1057" i="13" a="1"/>
  <c r="AH1057" i="13"/>
  <c r="AG1060" i="13" a="1"/>
  <c r="AG1060" i="13"/>
  <c r="AH1061" i="13" a="1"/>
  <c r="AH1061" i="13"/>
  <c r="AG1064" i="13" a="1"/>
  <c r="AG1064" i="13"/>
  <c r="AH1065" i="13" a="1"/>
  <c r="AH1065" i="13"/>
  <c r="AG1068" i="13" a="1"/>
  <c r="AG1068" i="13"/>
  <c r="AH1069" i="13" a="1"/>
  <c r="AH1069" i="13"/>
  <c r="AG1072" i="13" a="1"/>
  <c r="AG1072" i="13"/>
  <c r="AH1073" i="13" a="1"/>
  <c r="AH1073" i="13"/>
  <c r="AG1076" i="13" a="1"/>
  <c r="AG1076" i="13"/>
  <c r="AH1077" i="13" a="1"/>
  <c r="AH1077" i="13"/>
  <c r="AG1080" i="13" a="1"/>
  <c r="AG1080" i="13"/>
  <c r="AH1081" i="13" a="1"/>
  <c r="AH1081" i="13"/>
  <c r="AG1084" i="13" a="1"/>
  <c r="AG1084" i="13"/>
  <c r="AH1085" i="13" a="1"/>
  <c r="AH1085" i="13"/>
  <c r="AG1088" i="13" a="1"/>
  <c r="AG1088" i="13"/>
  <c r="AH1089" i="13" a="1"/>
  <c r="AH1089" i="13"/>
  <c r="AG1092" i="13" a="1"/>
  <c r="AG1092" i="13"/>
  <c r="AH1093" i="13" a="1"/>
  <c r="AH1093" i="13"/>
  <c r="AG1096" i="13" a="1"/>
  <c r="AG1096" i="13"/>
  <c r="AH1097" i="13" a="1"/>
  <c r="AH1097" i="13"/>
  <c r="AG1100" i="13" a="1"/>
  <c r="AG1100" i="13"/>
  <c r="AH1101" i="13" a="1"/>
  <c r="AH1101" i="13"/>
  <c r="AG1104" i="13" a="1"/>
  <c r="AG1104" i="13"/>
  <c r="AH1105" i="13" a="1"/>
  <c r="AH1105" i="13"/>
  <c r="AG1108" i="13" a="1"/>
  <c r="AG1108" i="13"/>
  <c r="AH1109" i="13" a="1"/>
  <c r="AH1109" i="13"/>
  <c r="AG1112" i="13" a="1"/>
  <c r="AG1112" i="13"/>
  <c r="AH1113" i="13" a="1"/>
  <c r="AH1113" i="13"/>
  <c r="AG1116" i="13" a="1"/>
  <c r="AG1116" i="13"/>
  <c r="AH1117" i="13" a="1"/>
  <c r="AH1117" i="13"/>
  <c r="AG1120" i="13" a="1"/>
  <c r="AG1120" i="13"/>
  <c r="AH1121" i="13" a="1"/>
  <c r="AH1121" i="13"/>
  <c r="AG1124" i="13" a="1"/>
  <c r="AG1124" i="13"/>
  <c r="AH1125" i="13" a="1"/>
  <c r="AH1125" i="13"/>
  <c r="AG1128" i="13" a="1"/>
  <c r="AG1128" i="13"/>
  <c r="AH1129" i="13" a="1"/>
  <c r="AH1129" i="13"/>
  <c r="AG1132" i="13" a="1"/>
  <c r="AG1132" i="13"/>
  <c r="AH1133" i="13" a="1"/>
  <c r="AH1133" i="13"/>
  <c r="AG1136" i="13" a="1"/>
  <c r="AG1136" i="13"/>
  <c r="AH1137" i="13" a="1"/>
  <c r="AH1137" i="13"/>
  <c r="AG1140" i="13" a="1"/>
  <c r="AG1140" i="13"/>
  <c r="AH1141" i="13" a="1"/>
  <c r="AH1141" i="13"/>
  <c r="AG1144" i="13" a="1"/>
  <c r="AG1144" i="13"/>
  <c r="AH1145" i="13" a="1"/>
  <c r="AH1145" i="13"/>
  <c r="AG1148" i="13" a="1"/>
  <c r="AG1148" i="13"/>
  <c r="AH1149" i="13" a="1"/>
  <c r="AH1149" i="13"/>
  <c r="AG1152" i="13" a="1"/>
  <c r="AG1152" i="13"/>
  <c r="AH1153" i="13" a="1"/>
  <c r="AH1153" i="13"/>
  <c r="AG1156" i="13" a="1"/>
  <c r="AG1156" i="13"/>
  <c r="AH1157" i="13" a="1"/>
  <c r="AH1157" i="13"/>
  <c r="AG1160" i="13" a="1"/>
  <c r="AG1160" i="13"/>
  <c r="AH1161" i="13" a="1"/>
  <c r="AH1161" i="13"/>
  <c r="AG1164" i="13" a="1"/>
  <c r="AG1164" i="13"/>
  <c r="AH1165" i="13" a="1"/>
  <c r="AH1165" i="13"/>
  <c r="AG1168" i="13" a="1"/>
  <c r="AG1168" i="13"/>
  <c r="AH1169" i="13" a="1"/>
  <c r="AH1169" i="13"/>
  <c r="AG1172" i="13" a="1"/>
  <c r="AG1172" i="13"/>
  <c r="AH1173" i="13" a="1"/>
  <c r="AH1173" i="13"/>
  <c r="AG1176" i="13" a="1"/>
  <c r="AG1176" i="13"/>
  <c r="AH1177" i="13" a="1"/>
  <c r="AH1177" i="13"/>
  <c r="AG1180" i="13" a="1"/>
  <c r="AG1180" i="13"/>
  <c r="AH1181" i="13" a="1"/>
  <c r="AH1181" i="13"/>
  <c r="AG1184" i="13" a="1"/>
  <c r="AG1184" i="13"/>
  <c r="AH1185" i="13" a="1"/>
  <c r="AH1185" i="13"/>
  <c r="AG1188" i="13" a="1"/>
  <c r="AG1188" i="13"/>
  <c r="AH1189" i="13" a="1"/>
  <c r="AH1189" i="13"/>
  <c r="AG1192" i="13" a="1"/>
  <c r="AG1192" i="13"/>
  <c r="AH1193" i="13" a="1"/>
  <c r="AH1193" i="13"/>
  <c r="AG1196" i="13" a="1"/>
  <c r="AG1196" i="13"/>
  <c r="AH1197" i="13" a="1"/>
  <c r="AH1197" i="13"/>
  <c r="AG1200" i="13" a="1"/>
  <c r="AG1200" i="13"/>
  <c r="AH1201" i="13" a="1"/>
  <c r="AH1201" i="13"/>
  <c r="AG1204" i="13" a="1"/>
  <c r="AG1204" i="13"/>
  <c r="AH1205" i="13" a="1"/>
  <c r="AH1205" i="13"/>
  <c r="AG1208" i="13" a="1"/>
  <c r="AG1208" i="13"/>
  <c r="AH1209" i="13" a="1"/>
  <c r="AH1209" i="13"/>
  <c r="AG1212" i="13" a="1"/>
  <c r="AG1212" i="13"/>
  <c r="AH1213" i="13" a="1"/>
  <c r="AH1213" i="13"/>
  <c r="AG1216" i="13" a="1"/>
  <c r="AG1216" i="13"/>
  <c r="AH1217" i="13" a="1"/>
  <c r="AH1217" i="13"/>
  <c r="AG1220" i="13" a="1"/>
  <c r="AG1220" i="13"/>
  <c r="AH1221" i="13" a="1"/>
  <c r="AH1221" i="13"/>
  <c r="AG1224" i="13" a="1"/>
  <c r="AG1224" i="13"/>
  <c r="AH1225" i="13" a="1"/>
  <c r="AH1225" i="13"/>
  <c r="AG1228" i="13" a="1"/>
  <c r="AG1228" i="13"/>
  <c r="AH1229" i="13" a="1"/>
  <c r="AH1229" i="13"/>
  <c r="AG1232" i="13" a="1"/>
  <c r="AG1232" i="13"/>
  <c r="AH1233" i="13" a="1"/>
  <c r="AH1233" i="13"/>
  <c r="AG1236" i="13" a="1"/>
  <c r="AG1236" i="13"/>
  <c r="AH1237" i="13" a="1"/>
  <c r="AH1237" i="13"/>
  <c r="AG1240" i="13" a="1"/>
  <c r="AG1240" i="13"/>
  <c r="AH1241" i="13" a="1"/>
  <c r="AH1241" i="13"/>
  <c r="AG1244" i="13" a="1"/>
  <c r="AG1244" i="13"/>
  <c r="AH1245" i="13" a="1"/>
  <c r="AH1245" i="13"/>
  <c r="AG1248" i="13" a="1"/>
  <c r="AG1248" i="13"/>
  <c r="AH1249" i="13" a="1"/>
  <c r="AH1249" i="13"/>
  <c r="AG1252" i="13" a="1"/>
  <c r="AG1252" i="13"/>
  <c r="AH1253" i="13" a="1"/>
  <c r="AH1253" i="13"/>
  <c r="AG1256" i="13" a="1"/>
  <c r="AG1256" i="13"/>
  <c r="AH1257" i="13" a="1"/>
  <c r="AH1257" i="13"/>
  <c r="AG1260" i="13" a="1"/>
  <c r="AG1260" i="13"/>
  <c r="AH1261" i="13" a="1"/>
  <c r="AH1261" i="13"/>
  <c r="AG1264" i="13" a="1"/>
  <c r="AG1264" i="13"/>
  <c r="AH1265" i="13" a="1"/>
  <c r="AH1265" i="13"/>
  <c r="AG1268" i="13" a="1"/>
  <c r="AG1268" i="13"/>
  <c r="AH1269" i="13" a="1"/>
  <c r="AH1269" i="13"/>
  <c r="AG1272" i="13" a="1"/>
  <c r="AG1272" i="13"/>
  <c r="AH1273" i="13" a="1"/>
  <c r="AH1273" i="13"/>
  <c r="AG1276" i="13" a="1"/>
  <c r="AG1276" i="13"/>
  <c r="AH1277" i="13" a="1"/>
  <c r="AH1277" i="13"/>
  <c r="AG1280" i="13" a="1"/>
  <c r="AG1280" i="13"/>
  <c r="AH1281" i="13" a="1"/>
  <c r="AH1281" i="13"/>
  <c r="AG1284" i="13" a="1"/>
  <c r="AG1284" i="13"/>
  <c r="AH1285" i="13" a="1"/>
  <c r="AH1285" i="13"/>
  <c r="AG1288" i="13" a="1"/>
  <c r="AG1288" i="13"/>
  <c r="AH1289" i="13" a="1"/>
  <c r="AH1289" i="13"/>
  <c r="AG1292" i="13" a="1"/>
  <c r="AG1292" i="13"/>
  <c r="AH1293" i="13" a="1"/>
  <c r="AH1293" i="13"/>
  <c r="AG1296" i="13" a="1"/>
  <c r="AG1296" i="13"/>
  <c r="AH1297" i="13" a="1"/>
  <c r="AH1297" i="13"/>
  <c r="AG1300" i="13" a="1"/>
  <c r="AG1300" i="13"/>
  <c r="AH1301" i="13" a="1"/>
  <c r="AH1301" i="13"/>
  <c r="AG1304" i="13" a="1"/>
  <c r="AG1304" i="13"/>
  <c r="AH1305" i="13" a="1"/>
  <c r="AH1305" i="13"/>
  <c r="AG1308" i="13" a="1"/>
  <c r="AG1308" i="13"/>
  <c r="AH1309" i="13" a="1"/>
  <c r="AH1309" i="13"/>
  <c r="AG1312" i="13" a="1"/>
  <c r="AG1312" i="13"/>
  <c r="AH1313" i="13" a="1"/>
  <c r="AH1313" i="13"/>
  <c r="AG1316" i="13" a="1"/>
  <c r="AG1316" i="13"/>
  <c r="AH1317" i="13" a="1"/>
  <c r="AH1317" i="13"/>
  <c r="AG1320" i="13" a="1"/>
  <c r="AG1320" i="13"/>
  <c r="AH1321" i="13" a="1"/>
  <c r="AH1321" i="13"/>
  <c r="AG1324" i="13" a="1"/>
  <c r="AG1324" i="13"/>
  <c r="AH1325" i="13" a="1"/>
  <c r="AH1325" i="13"/>
  <c r="AG1328" i="13" a="1"/>
  <c r="AG1328" i="13"/>
  <c r="AH1329" i="13" a="1"/>
  <c r="AH1329" i="13"/>
  <c r="AG1332" i="13" a="1"/>
  <c r="AG1332" i="13"/>
  <c r="AH1333" i="13" a="1"/>
  <c r="AH1333" i="13"/>
  <c r="AG1336" i="13" a="1"/>
  <c r="AG1336" i="13"/>
  <c r="AH1337" i="13" a="1"/>
  <c r="AH1337" i="13"/>
  <c r="AG1340" i="13" a="1"/>
  <c r="AG1340" i="13"/>
  <c r="AH1341" i="13" a="1"/>
  <c r="AH1341" i="13"/>
  <c r="AG1344" i="13" a="1"/>
  <c r="AG1344" i="13"/>
  <c r="AH1345" i="13" a="1"/>
  <c r="AH1345" i="13"/>
  <c r="AG1348" i="13" a="1"/>
  <c r="AG1348" i="13"/>
  <c r="AH1349" i="13" a="1"/>
  <c r="AH1349" i="13"/>
  <c r="AG1352" i="13" a="1"/>
  <c r="AG1352" i="13"/>
  <c r="AH1353" i="13" a="1"/>
  <c r="AH1353" i="13"/>
  <c r="AG1356" i="13" a="1"/>
  <c r="AG1356" i="13"/>
  <c r="AH1357" i="13" a="1"/>
  <c r="AH1357" i="13"/>
  <c r="AG1360" i="13" a="1"/>
  <c r="AG1360" i="13"/>
  <c r="AH1361" i="13" a="1"/>
  <c r="AH1361" i="13"/>
  <c r="AG1364" i="13" a="1"/>
  <c r="AG1364" i="13"/>
  <c r="AH1365" i="13" a="1"/>
  <c r="AH1365" i="13"/>
  <c r="AG1368" i="13" a="1"/>
  <c r="AG1368" i="13"/>
  <c r="AH1369" i="13" a="1"/>
  <c r="AH1369" i="13"/>
  <c r="AG1372" i="13" a="1"/>
  <c r="AG1372" i="13"/>
  <c r="AH1373" i="13" a="1"/>
  <c r="AH1373" i="13"/>
  <c r="AG1376" i="13" a="1"/>
  <c r="AG1376" i="13"/>
  <c r="AH1377" i="13" a="1"/>
  <c r="AH1377" i="13"/>
  <c r="AG1380" i="13" a="1"/>
  <c r="AG1380" i="13"/>
  <c r="AH1381" i="13" a="1"/>
  <c r="AH1381" i="13"/>
  <c r="AG1384" i="13" a="1"/>
  <c r="AG1384" i="13"/>
  <c r="AH1385" i="13" a="1"/>
  <c r="AH1385" i="13"/>
  <c r="AG1388" i="13" a="1"/>
  <c r="AG1388" i="13"/>
  <c r="AH1389" i="13" a="1"/>
  <c r="AH1389" i="13"/>
  <c r="AG1392" i="13" a="1"/>
  <c r="AG1392" i="13"/>
  <c r="AH1393" i="13" a="1"/>
  <c r="AH1393" i="13"/>
  <c r="AG1396" i="13" a="1"/>
  <c r="AG1396" i="13"/>
  <c r="AH1397" i="13" a="1"/>
  <c r="AH1397" i="13"/>
  <c r="AG1400" i="13" a="1"/>
  <c r="AG1400" i="13"/>
  <c r="AH1401" i="13" a="1"/>
  <c r="AH1401" i="13"/>
  <c r="AG1404" i="13" a="1"/>
  <c r="AG1404" i="13"/>
  <c r="AH1405" i="13" a="1"/>
  <c r="AH1405" i="13"/>
  <c r="AG1408" i="13" a="1"/>
  <c r="AG1408" i="13"/>
  <c r="AH1409" i="13" a="1"/>
  <c r="AH1409" i="13"/>
  <c r="AG1412" i="13" a="1"/>
  <c r="AG1412" i="13"/>
  <c r="AH1413" i="13" a="1"/>
  <c r="AH1413" i="13"/>
  <c r="AG1416" i="13" a="1"/>
  <c r="AG1416" i="13"/>
  <c r="AH1417" i="13" a="1"/>
  <c r="AH1417" i="13"/>
  <c r="AG1420" i="13" a="1"/>
  <c r="AG1420" i="13"/>
  <c r="AH1421" i="13" a="1"/>
  <c r="AH1421" i="13"/>
  <c r="AG1424" i="13" a="1"/>
  <c r="AG1424" i="13"/>
  <c r="AH1425" i="13" a="1"/>
  <c r="AH1425" i="13"/>
  <c r="AG1428" i="13" a="1"/>
  <c r="AG1428" i="13"/>
  <c r="AH1429" i="13" a="1"/>
  <c r="AH1429" i="13"/>
  <c r="AG1432" i="13" a="1"/>
  <c r="AG1432" i="13"/>
  <c r="AH1433" i="13" a="1"/>
  <c r="AH1433" i="13"/>
  <c r="AG1436" i="13" a="1"/>
  <c r="AG1436" i="13"/>
  <c r="AH1437" i="13" a="1"/>
  <c r="AH1437" i="13"/>
  <c r="AG1440" i="13" a="1"/>
  <c r="AG1440" i="13"/>
  <c r="AH1441" i="13" a="1"/>
  <c r="AH1441" i="13"/>
  <c r="AG1444" i="13" a="1"/>
  <c r="AG1444" i="13"/>
  <c r="AH1445" i="13" a="1"/>
  <c r="AH1445" i="13"/>
  <c r="AG1448" i="13" a="1"/>
  <c r="AG1448" i="13"/>
  <c r="AH1449" i="13" a="1"/>
  <c r="AH1449" i="13"/>
  <c r="AG1452" i="13" a="1"/>
  <c r="AG1452" i="13"/>
  <c r="AH1453" i="13" a="1"/>
  <c r="AH1453" i="13"/>
  <c r="AG1456" i="13" a="1"/>
  <c r="AG1456" i="13"/>
  <c r="AH1457" i="13" a="1"/>
  <c r="AH1457" i="13"/>
  <c r="AG1460" i="13" a="1"/>
  <c r="AG1460" i="13"/>
  <c r="AH1461" i="13" a="1"/>
  <c r="AH1461" i="13"/>
  <c r="AG1464" i="13" a="1"/>
  <c r="AG1464" i="13"/>
  <c r="AH1465" i="13" a="1"/>
  <c r="AH1465" i="13"/>
  <c r="AG1468" i="13" a="1"/>
  <c r="AG1468" i="13"/>
  <c r="AH1469" i="13" a="1"/>
  <c r="AH1469" i="13"/>
  <c r="AG1472" i="13" a="1"/>
  <c r="AG1472" i="13"/>
  <c r="AH1473" i="13" a="1"/>
  <c r="AH1473" i="13"/>
  <c r="AG1476" i="13" a="1"/>
  <c r="AG1476" i="13"/>
  <c r="AH1477" i="13" a="1"/>
  <c r="AH1477" i="13"/>
  <c r="AG1480" i="13" a="1"/>
  <c r="AG1480" i="13"/>
  <c r="AH1481" i="13" a="1"/>
  <c r="AH1481" i="13"/>
  <c r="AG1484" i="13" a="1"/>
  <c r="AG1484" i="13"/>
  <c r="AH1485" i="13" a="1"/>
  <c r="AH1485" i="13"/>
  <c r="AG1488" i="13" a="1"/>
  <c r="AG1488" i="13"/>
  <c r="AH1489" i="13" a="1"/>
  <c r="AH1489" i="13"/>
  <c r="AG1492" i="13" a="1"/>
  <c r="AG1492" i="13"/>
  <c r="AH1493" i="13" a="1"/>
  <c r="AH1493" i="13"/>
  <c r="AG1496" i="13" a="1"/>
  <c r="AG1496" i="13"/>
  <c r="AH1497" i="13" a="1"/>
  <c r="AH1497" i="13"/>
  <c r="AG1500" i="13" a="1"/>
  <c r="AG1500" i="13"/>
  <c r="AH1501" i="13" a="1"/>
  <c r="AH1501" i="13"/>
  <c r="AG1504" i="13" a="1"/>
  <c r="AG1504" i="13"/>
  <c r="AH1505" i="13" a="1"/>
  <c r="AH1505" i="13"/>
  <c r="AG1508" i="13" a="1"/>
  <c r="AG1508" i="13"/>
  <c r="AH1509" i="13" a="1"/>
  <c r="AH1509" i="13"/>
  <c r="AG1512" i="13" a="1"/>
  <c r="AG1512" i="13"/>
  <c r="AH1513" i="13" a="1"/>
  <c r="AH1513" i="13"/>
  <c r="AG1516" i="13" a="1"/>
  <c r="AG1516" i="13"/>
  <c r="AH1517" i="13" a="1"/>
  <c r="AH1517" i="13"/>
  <c r="AG1520" i="13" a="1"/>
  <c r="AG1520" i="13"/>
  <c r="AH1521" i="13" a="1"/>
  <c r="AH1521" i="13"/>
  <c r="AG1524" i="13" a="1"/>
  <c r="AG1524" i="13"/>
  <c r="AH1525" i="13" a="1"/>
  <c r="AH1525" i="13"/>
  <c r="AG1528" i="13" a="1"/>
  <c r="AG1528" i="13"/>
  <c r="AH1529" i="13" a="1"/>
  <c r="AH1529" i="13"/>
  <c r="AG1532" i="13" a="1"/>
  <c r="AG1532" i="13"/>
  <c r="AH1533" i="13" a="1"/>
  <c r="AH1533" i="13"/>
  <c r="AG1536" i="13" a="1"/>
  <c r="AG1536" i="13"/>
  <c r="AH1537" i="13" a="1"/>
  <c r="AH1537" i="13"/>
  <c r="AG1540" i="13" a="1"/>
  <c r="AG1540" i="13"/>
  <c r="AH1541" i="13" a="1"/>
  <c r="AH1541" i="13"/>
  <c r="AG1544" i="13" a="1"/>
  <c r="AG1544" i="13"/>
  <c r="AH1545" i="13" a="1"/>
  <c r="AH1545" i="13"/>
  <c r="AG1548" i="13" a="1"/>
  <c r="AG1548" i="13"/>
  <c r="AH1549" i="13" a="1"/>
  <c r="AH1549" i="13"/>
  <c r="AG1552" i="13" a="1"/>
  <c r="AG1552" i="13"/>
  <c r="AH1553" i="13" a="1"/>
  <c r="AH1553" i="13"/>
  <c r="AG1556" i="13" a="1"/>
  <c r="AG1556" i="13"/>
  <c r="AH1557" i="13" a="1"/>
  <c r="AH1557" i="13"/>
  <c r="AG1560" i="13" a="1"/>
  <c r="AG1560" i="13"/>
  <c r="AH1561" i="13" a="1"/>
  <c r="AH1561" i="13"/>
  <c r="AG1564" i="13" a="1"/>
  <c r="AG1564" i="13"/>
  <c r="AH1565" i="13" a="1"/>
  <c r="AH1565" i="13"/>
  <c r="AG1568" i="13" a="1"/>
  <c r="AG1568" i="13"/>
  <c r="AH1569" i="13" a="1"/>
  <c r="AH1569" i="13"/>
  <c r="AG1572" i="13" a="1"/>
  <c r="AG1572" i="13"/>
  <c r="AH1573" i="13" a="1"/>
  <c r="AH1573" i="13"/>
  <c r="AG1576" i="13" a="1"/>
  <c r="AG1576" i="13"/>
  <c r="AH1577" i="13" a="1"/>
  <c r="AH1577" i="13"/>
  <c r="AG1580" i="13" a="1"/>
  <c r="AG1580" i="13"/>
  <c r="AH1581" i="13" a="1"/>
  <c r="AH1581" i="13"/>
  <c r="AG1584" i="13" a="1"/>
  <c r="AG1584" i="13"/>
  <c r="AH1585" i="13" a="1"/>
  <c r="AH1585" i="13"/>
  <c r="AG1588" i="13" a="1"/>
  <c r="AG1588" i="13"/>
  <c r="AH1589" i="13" a="1"/>
  <c r="AH1589" i="13"/>
  <c r="AG1592" i="13" a="1"/>
  <c r="AG1592" i="13"/>
  <c r="AH1593" i="13" a="1"/>
  <c r="AH1593" i="13"/>
  <c r="AG1596" i="13" a="1"/>
  <c r="AG1596" i="13"/>
  <c r="AH1597" i="13" a="1"/>
  <c r="AH1597" i="13"/>
  <c r="AG1600" i="13" a="1"/>
  <c r="AG1600" i="13"/>
  <c r="AH1601" i="13" a="1"/>
  <c r="AH1601" i="13"/>
  <c r="AG1604" i="13" a="1"/>
  <c r="AG1604" i="13"/>
  <c r="AH1605" i="13" a="1"/>
  <c r="AH1605" i="13"/>
  <c r="AG1608" i="13" a="1"/>
  <c r="AG1608" i="13"/>
  <c r="AH1609" i="13" a="1"/>
  <c r="AH1609" i="13"/>
  <c r="AG1612" i="13" a="1"/>
  <c r="AG1612" i="13"/>
  <c r="AH1613" i="13" a="1"/>
  <c r="AH1613" i="13"/>
  <c r="AG1616" i="13" a="1"/>
  <c r="AG1616" i="13"/>
  <c r="AH1617" i="13" a="1"/>
  <c r="AH1617" i="13"/>
  <c r="AG1620" i="13" a="1"/>
  <c r="AG1620" i="13"/>
  <c r="AH1621" i="13" a="1"/>
  <c r="AH1621" i="13"/>
  <c r="AG1624" i="13" a="1"/>
  <c r="AG1624" i="13"/>
  <c r="AH1625" i="13" a="1"/>
  <c r="AH1625" i="13"/>
  <c r="AG1628" i="13" a="1"/>
  <c r="AG1628" i="13"/>
  <c r="AH1629" i="13" a="1"/>
  <c r="AH1629" i="13"/>
  <c r="AG1632" i="13" a="1"/>
  <c r="AG1632" i="13"/>
  <c r="AH1633" i="13" a="1"/>
  <c r="AH1633" i="13"/>
  <c r="AG1636" i="13" a="1"/>
  <c r="AG1636" i="13"/>
  <c r="AH1637" i="13" a="1"/>
  <c r="AH1637" i="13"/>
  <c r="AG1640" i="13" a="1"/>
  <c r="AG1640" i="13"/>
  <c r="AH1641" i="13" a="1"/>
  <c r="AH1641" i="13"/>
  <c r="AG1644" i="13" a="1"/>
  <c r="AG1644" i="13"/>
  <c r="AH1645" i="13" a="1"/>
  <c r="AH1645" i="13"/>
  <c r="AG1648" i="13" a="1"/>
  <c r="AG1648" i="13"/>
  <c r="AH1649" i="13" a="1"/>
  <c r="AH1649" i="13"/>
  <c r="AG1652" i="13" a="1"/>
  <c r="AG1652" i="13"/>
  <c r="AH1653" i="13" a="1"/>
  <c r="AH1653" i="13"/>
  <c r="AG1656" i="13" a="1"/>
  <c r="AG1656" i="13"/>
  <c r="AH1657" i="13" a="1"/>
  <c r="AH1657" i="13"/>
  <c r="AG1660" i="13" a="1"/>
  <c r="AG1660" i="13"/>
  <c r="AH1661" i="13" a="1"/>
  <c r="AH1661" i="13"/>
  <c r="AG1664" i="13" a="1"/>
  <c r="AG1664" i="13"/>
  <c r="AH1665" i="13" a="1"/>
  <c r="AH1665" i="13"/>
  <c r="AG1668" i="13" a="1"/>
  <c r="AG1668" i="13"/>
  <c r="AH1669" i="13" a="1"/>
  <c r="AH1669" i="13"/>
  <c r="AG1672" i="13" a="1"/>
  <c r="AG1672" i="13"/>
  <c r="AH1673" i="13" a="1"/>
  <c r="AH1673" i="13"/>
  <c r="AG1676" i="13" a="1"/>
  <c r="AG1676" i="13"/>
  <c r="AH1677" i="13" a="1"/>
  <c r="AH1677" i="13"/>
  <c r="AG1680" i="13" a="1"/>
  <c r="AG1680" i="13"/>
  <c r="AH1681" i="13" a="1"/>
  <c r="AH1681" i="13"/>
  <c r="AG1684" i="13" a="1"/>
  <c r="AG1684" i="13"/>
  <c r="AH1685" i="13" a="1"/>
  <c r="AH1685" i="13"/>
  <c r="AG1688" i="13" a="1"/>
  <c r="AG1688" i="13"/>
  <c r="AH1689" i="13" a="1"/>
  <c r="AH1689" i="13"/>
  <c r="AG1692" i="13" a="1"/>
  <c r="AG1692" i="13"/>
  <c r="AH1693" i="13" a="1"/>
  <c r="AH1693" i="13"/>
  <c r="AG1696" i="13" a="1"/>
  <c r="AG1696" i="13"/>
  <c r="AH1697" i="13" a="1"/>
  <c r="AH1697" i="13"/>
  <c r="AG1700" i="13" a="1"/>
  <c r="AG1700" i="13"/>
  <c r="AH1701" i="13" a="1"/>
  <c r="AH1701" i="13"/>
  <c r="AG1704" i="13" a="1"/>
  <c r="AG1704" i="13"/>
  <c r="AH1705" i="13" a="1"/>
  <c r="AH1705" i="13"/>
  <c r="AG1708" i="13" a="1"/>
  <c r="AG1708" i="13"/>
  <c r="AH1709" i="13" a="1"/>
  <c r="AH1709" i="13"/>
  <c r="AG1712" i="13" a="1"/>
  <c r="AG1712" i="13"/>
  <c r="AH1713" i="13" a="1"/>
  <c r="AH1713" i="13"/>
  <c r="AG1716" i="13" a="1"/>
  <c r="AG1716" i="13"/>
  <c r="AH1717" i="13" a="1"/>
  <c r="AH1717" i="13"/>
  <c r="AG1720" i="13" a="1"/>
  <c r="AG1720" i="13"/>
  <c r="AH1721" i="13" a="1"/>
  <c r="AH1721" i="13"/>
  <c r="AG1724" i="13" a="1"/>
  <c r="AG1724" i="13"/>
  <c r="AH1725" i="13" a="1"/>
  <c r="AH1725" i="13"/>
  <c r="AG1728" i="13" a="1"/>
  <c r="AG1728" i="13"/>
  <c r="AH1729" i="13" a="1"/>
  <c r="AH1729" i="13"/>
  <c r="AG1732" i="13" a="1"/>
  <c r="AG1732" i="13"/>
  <c r="AH1733" i="13" a="1"/>
  <c r="AH1733" i="13"/>
  <c r="AG1736" i="13" a="1"/>
  <c r="AG1736" i="13"/>
  <c r="AH1737" i="13" a="1"/>
  <c r="AH1737" i="13"/>
  <c r="AG1740" i="13" a="1"/>
  <c r="AG1740" i="13"/>
  <c r="AH1741" i="13" a="1"/>
  <c r="AH1741" i="13"/>
  <c r="AG1744" i="13" a="1"/>
  <c r="AG1744" i="13"/>
  <c r="AH1745" i="13" a="1"/>
  <c r="AH1745" i="13"/>
  <c r="AG1748" i="13" a="1"/>
  <c r="AG1748" i="13"/>
  <c r="AH1749" i="13" a="1"/>
  <c r="AH1749" i="13"/>
  <c r="AG1752" i="13" a="1"/>
  <c r="AG1752" i="13"/>
  <c r="AH1753" i="13" a="1"/>
  <c r="AH1753" i="13"/>
  <c r="AG1756" i="13" a="1"/>
  <c r="AG1756" i="13"/>
  <c r="AH1757" i="13" a="1"/>
  <c r="AH1757" i="13"/>
  <c r="AG1760" i="13" a="1"/>
  <c r="AG1760" i="13"/>
  <c r="AH1761" i="13" a="1"/>
  <c r="AH1761" i="13"/>
  <c r="AG1764" i="13" a="1"/>
  <c r="AG1764" i="13"/>
  <c r="AH1765" i="13" a="1"/>
  <c r="AH1765" i="13"/>
  <c r="AG1768" i="13" a="1"/>
  <c r="AG1768" i="13"/>
  <c r="AH1769" i="13" a="1"/>
  <c r="AH1769" i="13"/>
  <c r="AG1772" i="13" a="1"/>
  <c r="AG1772" i="13"/>
  <c r="AH1773" i="13" a="1"/>
  <c r="AH1773" i="13"/>
  <c r="AG1776" i="13" a="1"/>
  <c r="AG1776" i="13"/>
  <c r="AH1777" i="13" a="1"/>
  <c r="AH1777" i="13"/>
  <c r="AG1780" i="13" a="1"/>
  <c r="AG1780" i="13"/>
  <c r="AH1781" i="13" a="1"/>
  <c r="AH1781" i="13"/>
  <c r="AG1784" i="13" a="1"/>
  <c r="AG1784" i="13"/>
  <c r="AH1785" i="13" a="1"/>
  <c r="AH1785" i="13"/>
  <c r="AG1788" i="13" a="1"/>
  <c r="AG1788" i="13"/>
  <c r="AH1789" i="13" a="1"/>
  <c r="AH1789" i="13"/>
  <c r="AG1792" i="13" a="1"/>
  <c r="AG1792" i="13"/>
  <c r="AH1793" i="13" a="1"/>
  <c r="AH1793" i="13"/>
  <c r="AG1796" i="13" a="1"/>
  <c r="AG1796" i="13"/>
  <c r="AH1797" i="13" a="1"/>
  <c r="AH1797" i="13"/>
  <c r="AG1800" i="13" a="1"/>
  <c r="AG1800" i="13"/>
  <c r="AH1801" i="13" a="1"/>
  <c r="AH1801" i="13"/>
  <c r="AG1804" i="13" a="1"/>
  <c r="AG1804" i="13"/>
  <c r="AH1805" i="13" a="1"/>
  <c r="AH1805" i="13"/>
  <c r="AG1808" i="13" a="1"/>
  <c r="AG1808" i="13"/>
  <c r="AH1809" i="13" a="1"/>
  <c r="AH1809" i="13"/>
  <c r="AG1812" i="13" a="1"/>
  <c r="AG1812" i="13"/>
  <c r="AH1813" i="13" a="1"/>
  <c r="AH1813" i="13"/>
  <c r="AG1816" i="13" a="1"/>
  <c r="AG1816" i="13"/>
  <c r="AH1817" i="13" a="1"/>
  <c r="AH1817" i="13"/>
  <c r="AG1820" i="13" a="1"/>
  <c r="AG1820" i="13"/>
  <c r="AH1821" i="13" a="1"/>
  <c r="AH1821" i="13"/>
  <c r="AG1824" i="13" a="1"/>
  <c r="AG1824" i="13"/>
  <c r="AH1825" i="13" a="1"/>
  <c r="AH1825" i="13"/>
  <c r="AG1828" i="13" a="1"/>
  <c r="AG1828" i="13"/>
  <c r="AH1829" i="13" a="1"/>
  <c r="AH1829" i="13"/>
  <c r="AG1832" i="13" a="1"/>
  <c r="AG1832" i="13"/>
  <c r="AH1833" i="13" a="1"/>
  <c r="AH1833" i="13"/>
  <c r="AG1836" i="13" a="1"/>
  <c r="AG1836" i="13"/>
  <c r="AH1837" i="13" a="1"/>
  <c r="AH1837" i="13"/>
  <c r="AG1840" i="13" a="1"/>
  <c r="AG1840" i="13"/>
  <c r="AH1841" i="13" a="1"/>
  <c r="AH1841" i="13"/>
  <c r="AG1844" i="13" a="1"/>
  <c r="AG1844" i="13"/>
  <c r="AH1845" i="13" a="1"/>
  <c r="AH1845" i="13"/>
  <c r="AG1848" i="13" a="1"/>
  <c r="AG1848" i="13"/>
  <c r="AH1849" i="13" a="1"/>
  <c r="AH1849" i="13"/>
  <c r="AG1852" i="13" a="1"/>
  <c r="AG1852" i="13"/>
  <c r="AH1853" i="13" a="1"/>
  <c r="AH1853" i="13"/>
  <c r="AG1856" i="13" a="1"/>
  <c r="AG1856" i="13"/>
  <c r="AH1857" i="13" a="1"/>
  <c r="AH1857" i="13"/>
  <c r="AG1860" i="13" a="1"/>
  <c r="AG1860" i="13"/>
  <c r="AH1861" i="13" a="1"/>
  <c r="AH1861" i="13"/>
  <c r="AG1864" i="13" a="1"/>
  <c r="AG1864" i="13"/>
  <c r="AH1865" i="13" a="1"/>
  <c r="AH1865" i="13"/>
  <c r="AG1868" i="13" a="1"/>
  <c r="AG1868" i="13"/>
  <c r="AH1869" i="13" a="1"/>
  <c r="AH1869" i="13"/>
  <c r="AG1872" i="13" a="1"/>
  <c r="AG1872" i="13"/>
  <c r="AH1873" i="13" a="1"/>
  <c r="AH1873" i="13"/>
  <c r="AG1876" i="13" a="1"/>
  <c r="AG1876" i="13"/>
  <c r="AH1877" i="13" a="1"/>
  <c r="AH1877" i="13"/>
  <c r="AG1880" i="13" a="1"/>
  <c r="AG1880" i="13"/>
  <c r="AH1881" i="13" a="1"/>
  <c r="AH1881" i="13"/>
  <c r="AG1884" i="13" a="1"/>
  <c r="AG1884" i="13"/>
  <c r="AH1885" i="13" a="1"/>
  <c r="AH1885" i="13"/>
  <c r="AG1888" i="13" a="1"/>
  <c r="AG1888" i="13"/>
  <c r="AH1889" i="13" a="1"/>
  <c r="AH1889" i="13"/>
  <c r="AG1892" i="13" a="1"/>
  <c r="AG1892" i="13"/>
  <c r="AH1893" i="13" a="1"/>
  <c r="AH1893" i="13"/>
  <c r="AG1896" i="13" a="1"/>
  <c r="AG1896" i="13"/>
  <c r="AH1897" i="13" a="1"/>
  <c r="AH1897" i="13"/>
  <c r="AG1900" i="13" a="1"/>
  <c r="AG1900" i="13"/>
  <c r="AH1901" i="13" a="1"/>
  <c r="AH1901" i="13"/>
  <c r="AG1904" i="13" a="1"/>
  <c r="AG1904" i="13"/>
  <c r="AH1905" i="13" a="1"/>
  <c r="AH1905" i="13"/>
  <c r="AG1908" i="13" a="1"/>
  <c r="AG1908" i="13"/>
  <c r="AH1909" i="13" a="1"/>
  <c r="AH1909" i="13"/>
  <c r="AG1912" i="13" a="1"/>
  <c r="AG1912" i="13"/>
  <c r="AH1913" i="13" a="1"/>
  <c r="AH1913" i="13"/>
  <c r="AG1916" i="13" a="1"/>
  <c r="AG1916" i="13"/>
  <c r="AH1917" i="13" a="1"/>
  <c r="AH1917" i="13"/>
  <c r="AG1920" i="13" a="1"/>
  <c r="AG1920" i="13"/>
  <c r="AH1921" i="13" a="1"/>
  <c r="AH1921" i="13"/>
  <c r="AG1924" i="13" a="1"/>
  <c r="AG1924" i="13"/>
  <c r="AH1925" i="13" a="1"/>
  <c r="AH1925" i="13"/>
  <c r="AG1928" i="13" a="1"/>
  <c r="AG1928" i="13"/>
  <c r="AH1929" i="13" a="1"/>
  <c r="AH1929" i="13"/>
  <c r="AG1932" i="13" a="1"/>
  <c r="AG1932" i="13"/>
  <c r="AH1933" i="13" a="1"/>
  <c r="AH1933" i="13"/>
  <c r="AG1936" i="13" a="1"/>
  <c r="AG1936" i="13"/>
  <c r="AH1937" i="13" a="1"/>
  <c r="AH1937" i="13"/>
  <c r="AG1940" i="13" a="1"/>
  <c r="AG1940" i="13"/>
  <c r="AH1941" i="13" a="1"/>
  <c r="AH1941" i="13"/>
  <c r="AG1944" i="13" a="1"/>
  <c r="AG1944" i="13"/>
  <c r="AH1945" i="13" a="1"/>
  <c r="AH1945" i="13"/>
  <c r="AG1948" i="13" a="1"/>
  <c r="AG1948" i="13"/>
  <c r="AH1949" i="13" a="1"/>
  <c r="AH1949" i="13"/>
  <c r="AG1952" i="13" a="1"/>
  <c r="AG1952" i="13"/>
  <c r="AH1953" i="13" a="1"/>
  <c r="AH1953" i="13"/>
  <c r="AG1956" i="13" a="1"/>
  <c r="AG1956" i="13"/>
  <c r="AH1957" i="13" a="1"/>
  <c r="AH1957" i="13"/>
  <c r="AG1960" i="13" a="1"/>
  <c r="AG1960" i="13"/>
  <c r="AH1961" i="13" a="1"/>
  <c r="AH1961" i="13"/>
  <c r="AG1964" i="13" a="1"/>
  <c r="AG1964" i="13"/>
  <c r="AH1965" i="13" a="1"/>
  <c r="AH1965" i="13"/>
  <c r="AG1968" i="13" a="1"/>
  <c r="AG1968" i="13"/>
  <c r="AH1969" i="13" a="1"/>
  <c r="AH1969" i="13"/>
  <c r="AG1972" i="13" a="1"/>
  <c r="AG1972" i="13"/>
  <c r="AH1973" i="13" a="1"/>
  <c r="AH1973" i="13"/>
  <c r="AG1976" i="13" a="1"/>
  <c r="AG1976" i="13"/>
  <c r="AH1977" i="13" a="1"/>
  <c r="AH1977" i="13"/>
  <c r="AG1980" i="13" a="1"/>
  <c r="AG1980" i="13"/>
  <c r="AH1981" i="13" a="1"/>
  <c r="AH1981" i="13"/>
  <c r="AG1984" i="13" a="1"/>
  <c r="AG1984" i="13"/>
  <c r="AH1985" i="13" a="1"/>
  <c r="AH1985" i="13"/>
  <c r="AG1988" i="13" a="1"/>
  <c r="AG1988" i="13"/>
  <c r="AH1989" i="13" a="1"/>
  <c r="AH1989" i="13"/>
  <c r="AG1992" i="13" a="1"/>
  <c r="AG1992" i="13"/>
  <c r="AH1993" i="13" a="1"/>
  <c r="AH1993" i="13"/>
  <c r="AG1996" i="13" a="1"/>
  <c r="AG1996" i="13"/>
  <c r="AH1997" i="13" a="1"/>
  <c r="AH1997" i="13"/>
  <c r="AG2000" i="13" a="1"/>
  <c r="AG2000" i="13"/>
  <c r="AH2001" i="13" a="1"/>
  <c r="AH2001" i="13"/>
  <c r="AG2004" i="13" a="1"/>
  <c r="AG2004" i="13"/>
  <c r="AH2005" i="13" a="1"/>
  <c r="AH2005" i="13"/>
  <c r="AG2008" i="13" a="1"/>
  <c r="AG2008" i="13"/>
  <c r="AH2009" i="13" a="1"/>
  <c r="AH2009" i="13"/>
  <c r="AG2012" i="13" a="1"/>
  <c r="AG2012" i="13"/>
  <c r="AH2013" i="13" a="1"/>
  <c r="AH2013" i="13"/>
  <c r="AG2016" i="13" a="1"/>
  <c r="AG2016" i="13"/>
  <c r="AH2017" i="13" a="1"/>
  <c r="AH2017" i="13"/>
  <c r="AG2020" i="13" a="1"/>
  <c r="AG2020" i="13"/>
  <c r="AH2021" i="13" a="1"/>
  <c r="AH2021" i="13"/>
  <c r="AG2024" i="13" a="1"/>
  <c r="AG2024" i="13"/>
  <c r="AH2025" i="13" a="1"/>
  <c r="AH2025" i="13"/>
  <c r="AG2028" i="13" a="1"/>
  <c r="AG2028" i="13"/>
  <c r="AH2029" i="13" a="1"/>
  <c r="AH2029" i="13"/>
  <c r="AG2032" i="13" a="1"/>
  <c r="AG2032" i="13"/>
  <c r="AH2033" i="13" a="1"/>
  <c r="AH2033" i="13"/>
  <c r="AG2036" i="13" a="1"/>
  <c r="AG2036" i="13"/>
  <c r="AH2037" i="13" a="1"/>
  <c r="AH2037" i="13"/>
  <c r="AG2040" i="13" a="1"/>
  <c r="AG2040" i="13"/>
  <c r="AH2041" i="13" a="1"/>
  <c r="AH2041" i="13"/>
  <c r="AG2044" i="13" a="1"/>
  <c r="AG2044" i="13"/>
  <c r="AH2045" i="13" a="1"/>
  <c r="AH2045" i="13"/>
  <c r="AG2048" i="13" a="1"/>
  <c r="AG2048" i="13"/>
  <c r="AH2049" i="13" a="1"/>
  <c r="AH2049" i="13"/>
  <c r="AG2052" i="13" a="1"/>
  <c r="AG2052" i="13"/>
  <c r="AH2053" i="13" a="1"/>
  <c r="AH2053" i="13"/>
  <c r="AG2056" i="13" a="1"/>
  <c r="AG2056" i="13"/>
  <c r="AH2057" i="13" a="1"/>
  <c r="AH2057" i="13"/>
  <c r="AG2060" i="13" a="1"/>
  <c r="AG2060" i="13"/>
  <c r="AH2061" i="13" a="1"/>
  <c r="AH2061" i="13"/>
  <c r="AG2064" i="13" a="1"/>
  <c r="AG2064" i="13"/>
  <c r="AH2065" i="13" a="1"/>
  <c r="AH2065" i="13"/>
  <c r="AG2068" i="13" a="1"/>
  <c r="AG2068" i="13"/>
  <c r="AH2069" i="13" a="1"/>
  <c r="AH2069" i="13"/>
  <c r="AG2072" i="13" a="1"/>
  <c r="AG2072" i="13"/>
  <c r="AH2073" i="13" a="1"/>
  <c r="AH2073" i="13"/>
  <c r="AG2076" i="13" a="1"/>
  <c r="AG2076" i="13"/>
  <c r="AH2077" i="13" a="1"/>
  <c r="AH2077" i="13"/>
  <c r="AG2080" i="13" a="1"/>
  <c r="AG2080" i="13"/>
  <c r="AH2081" i="13" a="1"/>
  <c r="AH2081" i="13"/>
  <c r="AG2084" i="13" a="1"/>
  <c r="AG2084" i="13"/>
  <c r="AH2085" i="13" a="1"/>
  <c r="AH2085" i="13"/>
  <c r="AG2088" i="13" a="1"/>
  <c r="AG2088" i="13"/>
  <c r="AH2089" i="13" a="1"/>
  <c r="AH2089" i="13"/>
  <c r="AG2092" i="13" a="1"/>
  <c r="AG2092" i="13"/>
  <c r="AH2093" i="13" a="1"/>
  <c r="AH2093" i="13"/>
  <c r="AG2096" i="13" a="1"/>
  <c r="AG2096" i="13"/>
  <c r="AH2097" i="13" a="1"/>
  <c r="AH2097" i="13"/>
  <c r="AG2100" i="13" a="1"/>
  <c r="AG2100" i="13"/>
  <c r="AH2101" i="13" a="1"/>
  <c r="AH2101" i="13"/>
  <c r="AG2104" i="13" a="1"/>
  <c r="AG2104" i="13"/>
  <c r="AH2105" i="13" a="1"/>
  <c r="AH2105" i="13"/>
  <c r="AG2108" i="13" a="1"/>
  <c r="AG2108" i="13"/>
  <c r="AH2109" i="13" a="1"/>
  <c r="AH2109" i="13"/>
  <c r="AG2112" i="13" a="1"/>
  <c r="AG2112" i="13"/>
  <c r="AH2113" i="13" a="1"/>
  <c r="AH2113" i="13"/>
  <c r="AG2116" i="13" a="1"/>
  <c r="AG2116" i="13"/>
  <c r="AH2117" i="13" a="1"/>
  <c r="AH2117" i="13"/>
  <c r="AG2120" i="13" a="1"/>
  <c r="AG2120" i="13"/>
  <c r="AH2121" i="13" a="1"/>
  <c r="AH2121" i="13"/>
  <c r="AG2124" i="13" a="1"/>
  <c r="AG2124" i="13"/>
  <c r="AH2125" i="13" a="1"/>
  <c r="AH2125" i="13"/>
  <c r="AG2128" i="13" a="1"/>
  <c r="AG2128" i="13"/>
  <c r="AH2129" i="13" a="1"/>
  <c r="AH2129" i="13"/>
  <c r="AG2132" i="13" a="1"/>
  <c r="AG2132" i="13"/>
  <c r="AH2133" i="13" a="1"/>
  <c r="AH2133" i="13"/>
  <c r="AG2136" i="13" a="1"/>
  <c r="AG2136" i="13"/>
  <c r="AH2137" i="13" a="1"/>
  <c r="AH2137" i="13"/>
  <c r="AG2140" i="13" a="1"/>
  <c r="AG2140" i="13"/>
  <c r="AH2141" i="13" a="1"/>
  <c r="AH2141" i="13"/>
  <c r="AG2144" i="13" a="1"/>
  <c r="AG2144" i="13"/>
  <c r="AH2145" i="13" a="1"/>
  <c r="AH2145" i="13"/>
  <c r="AG2148" i="13" a="1"/>
  <c r="AG2148" i="13"/>
  <c r="AH2149" i="13" a="1"/>
  <c r="AH2149" i="13"/>
  <c r="AG2152" i="13" a="1"/>
  <c r="AG2152" i="13"/>
  <c r="AH2153" i="13" a="1"/>
  <c r="AH2153" i="13"/>
  <c r="AG2156" i="13" a="1"/>
  <c r="AG2156" i="13"/>
  <c r="AH2157" i="13" a="1"/>
  <c r="AH2157" i="13"/>
  <c r="AG2160" i="13" a="1"/>
  <c r="AG2160" i="13"/>
  <c r="AH2161" i="13" a="1"/>
  <c r="AH2161" i="13"/>
  <c r="AG2164" i="13" a="1"/>
  <c r="AG2164" i="13"/>
  <c r="AH2165" i="13" a="1"/>
  <c r="AH2165" i="13"/>
  <c r="AG2168" i="13" a="1"/>
  <c r="AG2168" i="13"/>
  <c r="AH2169" i="13" a="1"/>
  <c r="AH2169" i="13"/>
  <c r="AG2172" i="13" a="1"/>
  <c r="AG2172" i="13"/>
  <c r="AH2173" i="13" a="1"/>
  <c r="AH2173" i="13"/>
  <c r="AG2176" i="13" a="1"/>
  <c r="AG2176" i="13"/>
  <c r="AH2177" i="13" a="1"/>
  <c r="AH2177" i="13"/>
  <c r="AG2180" i="13" a="1"/>
  <c r="AG2180" i="13"/>
  <c r="AH2181" i="13" a="1"/>
  <c r="AH2181" i="13"/>
  <c r="AG2184" i="13" a="1"/>
  <c r="AG2184" i="13"/>
  <c r="AH2185" i="13" a="1"/>
  <c r="AH2185" i="13"/>
  <c r="AG2188" i="13" a="1"/>
  <c r="AG2188" i="13"/>
  <c r="AH2189" i="13" a="1"/>
  <c r="AH2189" i="13"/>
  <c r="AG2192" i="13" a="1"/>
  <c r="AG2192" i="13"/>
  <c r="AH2193" i="13" a="1"/>
  <c r="AH2193" i="13"/>
  <c r="AG2196" i="13" a="1"/>
  <c r="AG2196" i="13"/>
  <c r="AH2197" i="13" a="1"/>
  <c r="AH2197" i="13"/>
  <c r="AG2200" i="13" a="1"/>
  <c r="AG2200" i="13"/>
  <c r="AH2201" i="13" a="1"/>
  <c r="AH2201" i="13"/>
  <c r="AG2204" i="13" a="1"/>
  <c r="AG2204" i="13"/>
  <c r="AH2205" i="13" a="1"/>
  <c r="AH2205" i="13"/>
  <c r="AG2208" i="13" a="1"/>
  <c r="AG2208" i="13"/>
  <c r="AH2209" i="13" a="1"/>
  <c r="AH2209" i="13"/>
  <c r="AG2212" i="13" a="1"/>
  <c r="AG2212" i="13"/>
  <c r="AH2213" i="13" a="1"/>
  <c r="AH2213" i="13"/>
  <c r="AG2216" i="13" a="1"/>
  <c r="AG2216" i="13"/>
  <c r="AH2217" i="13" a="1"/>
  <c r="AH2217" i="13"/>
  <c r="AG2220" i="13" a="1"/>
  <c r="AG2220" i="13"/>
  <c r="AH2221" i="13" a="1"/>
  <c r="AH2221" i="13"/>
  <c r="AG2224" i="13" a="1"/>
  <c r="AG2224" i="13"/>
  <c r="AH2225" i="13" a="1"/>
  <c r="AH2225" i="13"/>
  <c r="AG2228" i="13" a="1"/>
  <c r="AG2228" i="13"/>
  <c r="AH2229" i="13" a="1"/>
  <c r="AH2229" i="13"/>
  <c r="AG2232" i="13" a="1"/>
  <c r="AG2232" i="13"/>
  <c r="AH2233" i="13" a="1"/>
  <c r="AH2233" i="13"/>
  <c r="AG2236" i="13" a="1"/>
  <c r="AG2236" i="13"/>
  <c r="AH2237" i="13" a="1"/>
  <c r="AH2237" i="13"/>
  <c r="AG2240" i="13" a="1"/>
  <c r="AG2240" i="13"/>
  <c r="AH2241" i="13" a="1"/>
  <c r="AH2241" i="13"/>
  <c r="AG2244" i="13" a="1"/>
  <c r="AG2244" i="13"/>
  <c r="AH2245" i="13" a="1"/>
  <c r="AH2245" i="13"/>
  <c r="AG2248" i="13" a="1"/>
  <c r="AG2248" i="13"/>
  <c r="AH2249" i="13" a="1"/>
  <c r="AH2249" i="13"/>
  <c r="AG2252" i="13" a="1"/>
  <c r="AG2252" i="13"/>
  <c r="AH2253" i="13" a="1"/>
  <c r="AH2253" i="13"/>
  <c r="AG2256" i="13" a="1"/>
  <c r="AG2256" i="13"/>
  <c r="AH2257" i="13" a="1"/>
  <c r="AH2257" i="13"/>
  <c r="AG2260" i="13" a="1"/>
  <c r="AG2260" i="13"/>
  <c r="AH2261" i="13" a="1"/>
  <c r="AH2261" i="13"/>
  <c r="AG2264" i="13" a="1"/>
  <c r="AG2264" i="13"/>
  <c r="AH2265" i="13" a="1"/>
  <c r="AH2265" i="13"/>
  <c r="AG2268" i="13" a="1"/>
  <c r="AG2268" i="13"/>
  <c r="AH2269" i="13" a="1"/>
  <c r="AH2269" i="13"/>
  <c r="AG2272" i="13" a="1"/>
  <c r="AG2272" i="13"/>
  <c r="AH2273" i="13" a="1"/>
  <c r="AH2273" i="13"/>
  <c r="AG2276" i="13" a="1"/>
  <c r="AG2276" i="13"/>
  <c r="AH2277" i="13" a="1"/>
  <c r="AH2277" i="13"/>
  <c r="AG2280" i="13" a="1"/>
  <c r="AG2280" i="13"/>
  <c r="AH2281" i="13" a="1"/>
  <c r="AH2281" i="13"/>
  <c r="AG2284" i="13" a="1"/>
  <c r="AG2284" i="13"/>
  <c r="AH2285" i="13" a="1"/>
  <c r="AH2285" i="13"/>
  <c r="AG2288" i="13" a="1"/>
  <c r="AG2288" i="13"/>
  <c r="AH2289" i="13" a="1"/>
  <c r="AH2289" i="13"/>
  <c r="AG2292" i="13" a="1"/>
  <c r="AG2292" i="13"/>
  <c r="AH2293" i="13" a="1"/>
  <c r="AH2293" i="13"/>
  <c r="AG2296" i="13" a="1"/>
  <c r="AG2296" i="13"/>
  <c r="AH2297" i="13" a="1"/>
  <c r="AH2297" i="13"/>
  <c r="AG2300" i="13" a="1"/>
  <c r="AG2300" i="13"/>
  <c r="AH2301" i="13" a="1"/>
  <c r="AH2301" i="13"/>
  <c r="AG2304" i="13" a="1"/>
  <c r="AG2304" i="13"/>
  <c r="AH2305" i="13" a="1"/>
  <c r="AH2305" i="13"/>
  <c r="AG2308" i="13" a="1"/>
  <c r="AG2308" i="13"/>
  <c r="AH2309" i="13" a="1"/>
  <c r="AH2309" i="13"/>
  <c r="AG2312" i="13" a="1"/>
  <c r="AG2312" i="13"/>
  <c r="AH2313" i="13" a="1"/>
  <c r="AH2313" i="13"/>
  <c r="AG2316" i="13" a="1"/>
  <c r="AG2316" i="13"/>
  <c r="AH2317" i="13" a="1"/>
  <c r="AH2317" i="13"/>
  <c r="AG2320" i="13" a="1"/>
  <c r="AG2320" i="13"/>
  <c r="AH2321" i="13" a="1"/>
  <c r="AH2321" i="13"/>
  <c r="AG2324" i="13" a="1"/>
  <c r="AG2324" i="13"/>
  <c r="AH2325" i="13" a="1"/>
  <c r="AH2325" i="13"/>
  <c r="AG2328" i="13" a="1"/>
  <c r="AG2328" i="13"/>
  <c r="AH2329" i="13" a="1"/>
  <c r="AH2329" i="13"/>
  <c r="AG2332" i="13" a="1"/>
  <c r="AG2332" i="13"/>
  <c r="AH2333" i="13" a="1"/>
  <c r="AH2333" i="13"/>
  <c r="AG2336" i="13" a="1"/>
  <c r="AG2336" i="13"/>
  <c r="AH2337" i="13" a="1"/>
  <c r="AH2337" i="13"/>
  <c r="AG2340" i="13" a="1"/>
  <c r="AG2340" i="13"/>
  <c r="AH2341" i="13" a="1"/>
  <c r="AH2341" i="13"/>
  <c r="AG2344" i="13" a="1"/>
  <c r="AG2344" i="13"/>
  <c r="AH2345" i="13" a="1"/>
  <c r="AH2345" i="13"/>
  <c r="AG2348" i="13" a="1"/>
  <c r="AG2348" i="13"/>
  <c r="AH2349" i="13" a="1"/>
  <c r="AH2349" i="13"/>
  <c r="AG2352" i="13" a="1"/>
  <c r="AG2352" i="13"/>
  <c r="AH2353" i="13" a="1"/>
  <c r="AH2353" i="13"/>
  <c r="AG2356" i="13" a="1"/>
  <c r="AG2356" i="13"/>
  <c r="AH2357" i="13" a="1"/>
  <c r="AH2357" i="13"/>
  <c r="AG2360" i="13" a="1"/>
  <c r="AG2360" i="13"/>
  <c r="AH2361" i="13" a="1"/>
  <c r="AH2361" i="13"/>
  <c r="AG2364" i="13" a="1"/>
  <c r="AG2364" i="13"/>
  <c r="AH2365" i="13" a="1"/>
  <c r="AH2365" i="13"/>
  <c r="AG2368" i="13" a="1"/>
  <c r="AG2368" i="13"/>
  <c r="AH2369" i="13" a="1"/>
  <c r="AH2369" i="13"/>
  <c r="AG2372" i="13" a="1"/>
  <c r="AG2372" i="13"/>
  <c r="AH2373" i="13" a="1"/>
  <c r="AH2373" i="13"/>
  <c r="AG2376" i="13" a="1"/>
  <c r="AG2376" i="13"/>
  <c r="AH2377" i="13" a="1"/>
  <c r="AH2377" i="13"/>
  <c r="AG2380" i="13" a="1"/>
  <c r="AG2380" i="13"/>
  <c r="AH2381" i="13" a="1"/>
  <c r="AH2381" i="13"/>
  <c r="AG2384" i="13" a="1"/>
  <c r="AG2384" i="13"/>
  <c r="AH2385" i="13" a="1"/>
  <c r="AH2385" i="13"/>
  <c r="AG2388" i="13" a="1"/>
  <c r="AG2388" i="13"/>
  <c r="AH2389" i="13" a="1"/>
  <c r="AH2389" i="13"/>
  <c r="AG2392" i="13" a="1"/>
  <c r="AG2392" i="13"/>
  <c r="AH2393" i="13" a="1"/>
  <c r="AH2393" i="13"/>
  <c r="AG2396" i="13" a="1"/>
  <c r="AG2396" i="13"/>
  <c r="AH2397" i="13" a="1"/>
  <c r="AH2397" i="13"/>
  <c r="AG2400" i="13" a="1"/>
  <c r="AG2400" i="13"/>
  <c r="AH2401" i="13" a="1"/>
  <c r="AH2401" i="13"/>
  <c r="AG2404" i="13" a="1"/>
  <c r="AG2404" i="13"/>
  <c r="AH2405" i="13" a="1"/>
  <c r="AH2405" i="13"/>
  <c r="AG2408" i="13" a="1"/>
  <c r="AG2408" i="13"/>
  <c r="AH2409" i="13" a="1"/>
  <c r="AH2409" i="13"/>
  <c r="AG2412" i="13" a="1"/>
  <c r="AG2412" i="13"/>
  <c r="AH2413" i="13" a="1"/>
  <c r="AH2413" i="13"/>
  <c r="AG2416" i="13" a="1"/>
  <c r="AG2416" i="13"/>
  <c r="AH2417" i="13" a="1"/>
  <c r="AH2417" i="13"/>
  <c r="AG2420" i="13" a="1"/>
  <c r="AG2420" i="13"/>
  <c r="AH2421" i="13" a="1"/>
  <c r="AH2421" i="13"/>
  <c r="AG2424" i="13" a="1"/>
  <c r="AG2424" i="13"/>
  <c r="AH2425" i="13" a="1"/>
  <c r="AH2425" i="13"/>
  <c r="AG2428" i="13" a="1"/>
  <c r="AG2428" i="13"/>
  <c r="AH2429" i="13" a="1"/>
  <c r="AH2429" i="13"/>
  <c r="AG2432" i="13" a="1"/>
  <c r="AG2432" i="13"/>
  <c r="AH2433" i="13" a="1"/>
  <c r="AH2433" i="13"/>
  <c r="AG2436" i="13" a="1"/>
  <c r="AG2436" i="13"/>
  <c r="AH2437" i="13" a="1"/>
  <c r="AH2437" i="13"/>
  <c r="AG2440" i="13" a="1"/>
  <c r="AG2440" i="13"/>
  <c r="AH2441" i="13" a="1"/>
  <c r="AH2441" i="13"/>
  <c r="AG2444" i="13" a="1"/>
  <c r="AG2444" i="13"/>
  <c r="AH2445" i="13" a="1"/>
  <c r="AH2445" i="13"/>
  <c r="AG2448" i="13" a="1"/>
  <c r="AG2448" i="13"/>
  <c r="AH2449" i="13" a="1"/>
  <c r="AH2449" i="13"/>
  <c r="AG2452" i="13" a="1"/>
  <c r="AG2452" i="13"/>
  <c r="AH2453" i="13" a="1"/>
  <c r="AH2453" i="13"/>
  <c r="AG2456" i="13" a="1"/>
  <c r="AG2456" i="13"/>
  <c r="AH2457" i="13" a="1"/>
  <c r="AH2457" i="13"/>
  <c r="AG2460" i="13" a="1"/>
  <c r="AG2460" i="13"/>
  <c r="AH2461" i="13" a="1"/>
  <c r="AH2461" i="13"/>
  <c r="AG2464" i="13" a="1"/>
  <c r="AG2464" i="13"/>
  <c r="AH2465" i="13" a="1"/>
  <c r="AH2465" i="13"/>
  <c r="AG2468" i="13" a="1"/>
  <c r="AG2468" i="13"/>
  <c r="AH2469" i="13" a="1"/>
  <c r="AH2469" i="13"/>
  <c r="AG2472" i="13" a="1"/>
  <c r="AG2472" i="13"/>
  <c r="AH2473" i="13" a="1"/>
  <c r="AH2473" i="13"/>
  <c r="AG2476" i="13" a="1"/>
  <c r="AG2476" i="13"/>
  <c r="AH2477" i="13" a="1"/>
  <c r="AH2477" i="13"/>
  <c r="AG2480" i="13" a="1"/>
  <c r="AG2480" i="13"/>
  <c r="AH2481" i="13" a="1"/>
  <c r="AH2481" i="13"/>
  <c r="AG2484" i="13" a="1"/>
  <c r="AG2484" i="13"/>
  <c r="AH2485" i="13" a="1"/>
  <c r="AH2485" i="13"/>
  <c r="AG2488" i="13" a="1"/>
  <c r="AG2488" i="13"/>
  <c r="AH2489" i="13" a="1"/>
  <c r="AH2489" i="13"/>
  <c r="AG2492" i="13" a="1"/>
  <c r="AG2492" i="13"/>
  <c r="AH2493" i="13" a="1"/>
  <c r="AH2493" i="13"/>
  <c r="AG2496" i="13" a="1"/>
  <c r="AG2496" i="13"/>
  <c r="AH2497" i="13" a="1"/>
  <c r="AH2497" i="13"/>
  <c r="AG2500" i="13" a="1"/>
  <c r="AG2500" i="13"/>
  <c r="AH2501" i="13" a="1"/>
  <c r="AH2501" i="13"/>
  <c r="AG2504" i="13" a="1"/>
  <c r="AG2504" i="13"/>
  <c r="AH2505" i="13" a="1"/>
  <c r="AH2505" i="13"/>
  <c r="AG2508" i="13" a="1"/>
  <c r="AG2508" i="13"/>
  <c r="AH2509" i="13" a="1"/>
  <c r="AH2509" i="13"/>
  <c r="AG2512" i="13" a="1"/>
  <c r="AG2512" i="13"/>
  <c r="AH2513" i="13" a="1"/>
  <c r="AH2513" i="13"/>
  <c r="AG2516" i="13" a="1"/>
  <c r="AG2516" i="13"/>
  <c r="AH2517" i="13" a="1"/>
  <c r="AH2517" i="13"/>
  <c r="AG2520" i="13" a="1"/>
  <c r="AG2520" i="13"/>
  <c r="AH2521" i="13" a="1"/>
  <c r="AH2521" i="13"/>
  <c r="AG2524" i="13" a="1"/>
  <c r="AG2524" i="13"/>
  <c r="AH2525" i="13" a="1"/>
  <c r="AH2525" i="13"/>
  <c r="AG2528" i="13" a="1"/>
  <c r="AG2528" i="13"/>
  <c r="AH2529" i="13" a="1"/>
  <c r="AH2529" i="13"/>
  <c r="AG2532" i="13" a="1"/>
  <c r="AG2532" i="13"/>
  <c r="AH2533" i="13" a="1"/>
  <c r="AH2533" i="13"/>
  <c r="AG2536" i="13" a="1"/>
  <c r="AG2536" i="13"/>
  <c r="AH2537" i="13" a="1"/>
  <c r="AH2537" i="13"/>
  <c r="AG2540" i="13" a="1"/>
  <c r="AG2540" i="13"/>
  <c r="AH2541" i="13" a="1"/>
  <c r="AH2541" i="13"/>
  <c r="AG2544" i="13" a="1"/>
  <c r="AG2544" i="13"/>
  <c r="AH2545" i="13" a="1"/>
  <c r="AH2545" i="13"/>
  <c r="AG2548" i="13" a="1"/>
  <c r="AG2548" i="13"/>
  <c r="AH2549" i="13" a="1"/>
  <c r="AH2549" i="13"/>
  <c r="AG2552" i="13" a="1"/>
  <c r="AG2552" i="13"/>
  <c r="AH2553" i="13" a="1"/>
  <c r="AH2553" i="13"/>
  <c r="AG2556" i="13" a="1"/>
  <c r="AG2556" i="13"/>
  <c r="AH2557" i="13" a="1"/>
  <c r="AH2557" i="13"/>
  <c r="AG2560" i="13" a="1"/>
  <c r="AG2560" i="13"/>
  <c r="AH2561" i="13" a="1"/>
  <c r="AH2561" i="13"/>
  <c r="AG2564" i="13" a="1"/>
  <c r="AG2564" i="13"/>
  <c r="AH2565" i="13" a="1"/>
  <c r="AH2565" i="13"/>
  <c r="AG2568" i="13" a="1"/>
  <c r="AG2568" i="13"/>
  <c r="AH2569" i="13" a="1"/>
  <c r="AH2569" i="13"/>
  <c r="AG2572" i="13" a="1"/>
  <c r="AG2572" i="13"/>
  <c r="AH2573" i="13" a="1"/>
  <c r="AH2573" i="13"/>
  <c r="AG2576" i="13" a="1"/>
  <c r="AG2576" i="13"/>
  <c r="AH2577" i="13" a="1"/>
  <c r="AH2577" i="13"/>
  <c r="AG2580" i="13" a="1"/>
  <c r="AG2580" i="13"/>
  <c r="AH2581" i="13" a="1"/>
  <c r="AH2581" i="13"/>
  <c r="AG2584" i="13" a="1"/>
  <c r="AG2584" i="13"/>
  <c r="AH2585" i="13" a="1"/>
  <c r="AH2585" i="13"/>
  <c r="AG2588" i="13" a="1"/>
  <c r="AG2588" i="13"/>
  <c r="AH2589" i="13" a="1"/>
  <c r="AH2589" i="13"/>
  <c r="AG2592" i="13" a="1"/>
  <c r="AG2592" i="13"/>
  <c r="AH2593" i="13" a="1"/>
  <c r="AH2593" i="13"/>
  <c r="AG2596" i="13" a="1"/>
  <c r="AG2596" i="13"/>
  <c r="AH2597" i="13" a="1"/>
  <c r="AH2597" i="13"/>
  <c r="AG2600" i="13" a="1"/>
  <c r="AG2600" i="13"/>
  <c r="AH2601" i="13" a="1"/>
  <c r="AH2601" i="13"/>
  <c r="AG2604" i="13" a="1"/>
  <c r="AG2604" i="13"/>
  <c r="AH2605" i="13" a="1"/>
  <c r="AH2605" i="13"/>
  <c r="AG2608" i="13" a="1"/>
  <c r="AG2608" i="13"/>
  <c r="AH2609" i="13" a="1"/>
  <c r="AH2609" i="13"/>
  <c r="AG2612" i="13" a="1"/>
  <c r="AG2612" i="13"/>
  <c r="AH2613" i="13" a="1"/>
  <c r="AH2613" i="13"/>
  <c r="AG2616" i="13" a="1"/>
  <c r="AG2616" i="13"/>
  <c r="AH2617" i="13" a="1"/>
  <c r="AH2617" i="13"/>
  <c r="AG2620" i="13" a="1"/>
  <c r="AG2620" i="13"/>
  <c r="AH2621" i="13" a="1"/>
  <c r="AH2621" i="13"/>
  <c r="AG2624" i="13" a="1"/>
  <c r="AG2624" i="13"/>
  <c r="AH2625" i="13" a="1"/>
  <c r="AH2625" i="13"/>
  <c r="AG2628" i="13" a="1"/>
  <c r="AG2628" i="13"/>
  <c r="AH2629" i="13" a="1"/>
  <c r="AH2629" i="13"/>
  <c r="AG2632" i="13" a="1"/>
  <c r="AG2632" i="13"/>
  <c r="AH2633" i="13" a="1"/>
  <c r="AH2633" i="13"/>
  <c r="AG2636" i="13" a="1"/>
  <c r="AG2636" i="13"/>
  <c r="AH2637" i="13" a="1"/>
  <c r="AH2637" i="13"/>
  <c r="AG2640" i="13" a="1"/>
  <c r="AG2640" i="13"/>
  <c r="AH2641" i="13" a="1"/>
  <c r="AH2641" i="13"/>
  <c r="AG2644" i="13" a="1"/>
  <c r="AG2644" i="13"/>
  <c r="AH2645" i="13" a="1"/>
  <c r="AH2645" i="13"/>
  <c r="AG2648" i="13" a="1"/>
  <c r="AG2648" i="13"/>
  <c r="AH2649" i="13" a="1"/>
  <c r="AH2649" i="13"/>
  <c r="AG2652" i="13" a="1"/>
  <c r="AG2652" i="13"/>
  <c r="AH2653" i="13" a="1"/>
  <c r="AH2653" i="13"/>
  <c r="AG2656" i="13" a="1"/>
  <c r="AG2656" i="13"/>
  <c r="AH2657" i="13" a="1"/>
  <c r="AH2657" i="13"/>
  <c r="AG2660" i="13" a="1"/>
  <c r="AG2660" i="13"/>
  <c r="AH2661" i="13" a="1"/>
  <c r="AH2661" i="13"/>
  <c r="AG2664" i="13" a="1"/>
  <c r="AG2664" i="13"/>
  <c r="AH2665" i="13" a="1"/>
  <c r="AH2665" i="13"/>
  <c r="AG2668" i="13" a="1"/>
  <c r="AG2668" i="13"/>
  <c r="AH2669" i="13" a="1"/>
  <c r="AH2669" i="13"/>
  <c r="AG2672" i="13" a="1"/>
  <c r="AG2672" i="13"/>
  <c r="AH2673" i="13" a="1"/>
  <c r="AH2673" i="13"/>
  <c r="AG2676" i="13" a="1"/>
  <c r="AG2676" i="13"/>
  <c r="AH2677" i="13" a="1"/>
  <c r="AH2677" i="13"/>
  <c r="AG2680" i="13" a="1"/>
  <c r="AG2680" i="13"/>
  <c r="AH2681" i="13" a="1"/>
  <c r="AH2681" i="13"/>
  <c r="AG2684" i="13" a="1"/>
  <c r="AG2684" i="13"/>
  <c r="AH2685" i="13" a="1"/>
  <c r="AH2685" i="13"/>
  <c r="AG2688" i="13" a="1"/>
  <c r="AG2688" i="13"/>
  <c r="AH2689" i="13" a="1"/>
  <c r="AH2689" i="13"/>
  <c r="AG2692" i="13" a="1"/>
  <c r="AG2692" i="13"/>
  <c r="AH2693" i="13" a="1"/>
  <c r="AH2693" i="13"/>
  <c r="AG2696" i="13" a="1"/>
  <c r="AG2696" i="13"/>
  <c r="AH2697" i="13" a="1"/>
  <c r="AH2697" i="13"/>
  <c r="AG2700" i="13" a="1"/>
  <c r="AG2700" i="13"/>
  <c r="AH2701" i="13" a="1"/>
  <c r="AH2701" i="13"/>
  <c r="AG2704" i="13" a="1"/>
  <c r="AG2704" i="13"/>
  <c r="AH2705" i="13" a="1"/>
  <c r="AH2705" i="13"/>
  <c r="AG2708" i="13" a="1"/>
  <c r="AG2708" i="13"/>
  <c r="AH2709" i="13" a="1"/>
  <c r="AH2709" i="13"/>
  <c r="AG2712" i="13" a="1"/>
  <c r="AG2712" i="13"/>
  <c r="AH2713" i="13" a="1"/>
  <c r="AH2713" i="13"/>
  <c r="AG2716" i="13" a="1"/>
  <c r="AG2716" i="13"/>
  <c r="AH2717" i="13" a="1"/>
  <c r="AH2717" i="13"/>
  <c r="AG2720" i="13" a="1"/>
  <c r="AG2720" i="13"/>
  <c r="AH2721" i="13" a="1"/>
  <c r="AH2721" i="13"/>
  <c r="AG2724" i="13" a="1"/>
  <c r="AG2724" i="13"/>
  <c r="AH2725" i="13" a="1"/>
  <c r="AH2725" i="13"/>
  <c r="AG2728" i="13" a="1"/>
  <c r="AG2728" i="13"/>
  <c r="AH2729" i="13" a="1"/>
  <c r="AH2729" i="13"/>
  <c r="AG2732" i="13" a="1"/>
  <c r="AG2732" i="13"/>
  <c r="AH2733" i="13" a="1"/>
  <c r="AH2733" i="13"/>
  <c r="AG2736" i="13" a="1"/>
  <c r="AG2736" i="13"/>
  <c r="AH2737" i="13" a="1"/>
  <c r="AH2737" i="13"/>
  <c r="AG2740" i="13" a="1"/>
  <c r="AG2740" i="13"/>
  <c r="AH2741" i="13" a="1"/>
  <c r="AH2741" i="13"/>
  <c r="AG2744" i="13" a="1"/>
  <c r="AG2744" i="13"/>
  <c r="AH2745" i="13" a="1"/>
  <c r="AH2745" i="13"/>
  <c r="AG2748" i="13" a="1"/>
  <c r="AG2748" i="13"/>
  <c r="AH2749" i="13" a="1"/>
  <c r="AH2749" i="13"/>
  <c r="AG2752" i="13" a="1"/>
  <c r="AG2752" i="13"/>
  <c r="AH2753" i="13" a="1"/>
  <c r="AH2753" i="13"/>
  <c r="AG2756" i="13" a="1"/>
  <c r="AG2756" i="13"/>
  <c r="AH2757" i="13" a="1"/>
  <c r="AH2757" i="13"/>
  <c r="AG2760" i="13" a="1"/>
  <c r="AG2760" i="13"/>
  <c r="AH2761" i="13" a="1"/>
  <c r="AH2761" i="13"/>
  <c r="AG2764" i="13" a="1"/>
  <c r="AG2764" i="13"/>
  <c r="AH2765" i="13" a="1"/>
  <c r="AH2765" i="13"/>
  <c r="AG2768" i="13" a="1"/>
  <c r="AG2768" i="13"/>
  <c r="AH2769" i="13" a="1"/>
  <c r="AH2769" i="13"/>
  <c r="AG2772" i="13" a="1"/>
  <c r="AG2772" i="13"/>
  <c r="AH2773" i="13" a="1"/>
  <c r="AH2773" i="13"/>
  <c r="AG2776" i="13" a="1"/>
  <c r="AG2776" i="13"/>
  <c r="AH2777" i="13" a="1"/>
  <c r="AH2777" i="13"/>
  <c r="AG2780" i="13" a="1"/>
  <c r="AG2780" i="13"/>
  <c r="AH2781" i="13" a="1"/>
  <c r="AH2781" i="13"/>
  <c r="AG2784" i="13" a="1"/>
  <c r="AG2784" i="13"/>
  <c r="AH2785" i="13" a="1"/>
  <c r="AH2785" i="13"/>
  <c r="AG2788" i="13" a="1"/>
  <c r="AG2788" i="13"/>
  <c r="AH2789" i="13" a="1"/>
  <c r="AH2789" i="13"/>
  <c r="AG2792" i="13" a="1"/>
  <c r="AG2792" i="13"/>
  <c r="AH2793" i="13" a="1"/>
  <c r="AH2793" i="13"/>
  <c r="AG2796" i="13" a="1"/>
  <c r="AG2796" i="13"/>
  <c r="AH2797" i="13" a="1"/>
  <c r="AH2797" i="13"/>
  <c r="AG2800" i="13" a="1"/>
  <c r="AG2800" i="13"/>
  <c r="AH2801" i="13" a="1"/>
  <c r="AH2801" i="13"/>
  <c r="AG2804" i="13" a="1"/>
  <c r="AG2804" i="13"/>
  <c r="AH2805" i="13" a="1"/>
  <c r="AH2805" i="13"/>
  <c r="AG2808" i="13" a="1"/>
  <c r="AG2808" i="13"/>
  <c r="AH2809" i="13" a="1"/>
  <c r="AH2809" i="13"/>
  <c r="AG2812" i="13" a="1"/>
  <c r="AG2812" i="13"/>
  <c r="AH2813" i="13" a="1"/>
  <c r="AH2813" i="13"/>
  <c r="AG2816" i="13" a="1"/>
  <c r="AG2816" i="13"/>
  <c r="AH2817" i="13" a="1"/>
  <c r="AH2817" i="13"/>
  <c r="AG2820" i="13" a="1"/>
  <c r="AG2820" i="13"/>
  <c r="AH2821" i="13" a="1"/>
  <c r="AH2821" i="13"/>
  <c r="AG2824" i="13" a="1"/>
  <c r="AG2824" i="13"/>
  <c r="AH2825" i="13" a="1"/>
  <c r="AH2825" i="13"/>
  <c r="AG2828" i="13" a="1"/>
  <c r="AG2828" i="13"/>
  <c r="AH2829" i="13" a="1"/>
  <c r="AH2829" i="13"/>
  <c r="AG2832" i="13" a="1"/>
  <c r="AG2832" i="13"/>
  <c r="AH2833" i="13" a="1"/>
  <c r="AH2833" i="13"/>
  <c r="AG2836" i="13" a="1"/>
  <c r="AG2836" i="13"/>
  <c r="AH2837" i="13" a="1"/>
  <c r="AH2837" i="13"/>
  <c r="AG2840" i="13" a="1"/>
  <c r="AG2840" i="13"/>
  <c r="AH2841" i="13" a="1"/>
  <c r="AH2841" i="13"/>
  <c r="AG2844" i="13" a="1"/>
  <c r="AG2844" i="13"/>
  <c r="AH2845" i="13" a="1"/>
  <c r="AH2845" i="13"/>
  <c r="AG2848" i="13" a="1"/>
  <c r="AG2848" i="13"/>
  <c r="AH2849" i="13" a="1"/>
  <c r="AH2849" i="13"/>
  <c r="AG2852" i="13" a="1"/>
  <c r="AG2852" i="13"/>
  <c r="AH2853" i="13" a="1"/>
  <c r="AH2853" i="13"/>
  <c r="AG2856" i="13" a="1"/>
  <c r="AG2856" i="13"/>
  <c r="AH2857" i="13" a="1"/>
  <c r="AH2857" i="13"/>
  <c r="AG2860" i="13" a="1"/>
  <c r="AG2860" i="13"/>
  <c r="AH2861" i="13" a="1"/>
  <c r="AH2861" i="13"/>
  <c r="AG2864" i="13" a="1"/>
  <c r="AG2864" i="13"/>
  <c r="AH2865" i="13" a="1"/>
  <c r="AH2865" i="13"/>
  <c r="AG2868" i="13" a="1"/>
  <c r="AG2868" i="13"/>
  <c r="AH2869" i="13" a="1"/>
  <c r="AH2869" i="13"/>
  <c r="AG2872" i="13" a="1"/>
  <c r="AG2872" i="13"/>
  <c r="AH2873" i="13" a="1"/>
  <c r="AH2873" i="13"/>
  <c r="AG2876" i="13" a="1"/>
  <c r="AG2876" i="13"/>
  <c r="AH2877" i="13" a="1"/>
  <c r="AH2877" i="13"/>
  <c r="AG2880" i="13" a="1"/>
  <c r="AG2880" i="13"/>
  <c r="AH2881" i="13" a="1"/>
  <c r="AH2881" i="13"/>
  <c r="AG2884" i="13" a="1"/>
  <c r="AG2884" i="13"/>
  <c r="AH2885" i="13" a="1"/>
  <c r="AH2885" i="13"/>
  <c r="AG2888" i="13" a="1"/>
  <c r="AG2888" i="13"/>
  <c r="AH2889" i="13" a="1"/>
  <c r="AH2889" i="13"/>
  <c r="AG2892" i="13" a="1"/>
  <c r="AG2892" i="13"/>
  <c r="AH2893" i="13" a="1"/>
  <c r="AH2893" i="13"/>
  <c r="AG2896" i="13" a="1"/>
  <c r="AG2896" i="13"/>
  <c r="AH2897" i="13" a="1"/>
  <c r="AH2897" i="13"/>
  <c r="AG2900" i="13" a="1"/>
  <c r="AG2900" i="13"/>
  <c r="AH2901" i="13" a="1"/>
  <c r="AH2901" i="13"/>
  <c r="AG2904" i="13" a="1"/>
  <c r="AG2904" i="13"/>
  <c r="AH2905" i="13" a="1"/>
  <c r="AH2905" i="13"/>
  <c r="AG2908" i="13" a="1"/>
  <c r="AG2908" i="13"/>
  <c r="AH2909" i="13" a="1"/>
  <c r="AH2909" i="13"/>
  <c r="AG2912" i="13" a="1"/>
  <c r="AG2912" i="13"/>
  <c r="AH2913" i="13" a="1"/>
  <c r="AH2913" i="13"/>
  <c r="AG2916" i="13" a="1"/>
  <c r="AG2916" i="13"/>
  <c r="AH2917" i="13" a="1"/>
  <c r="AH2917" i="13"/>
  <c r="AG2920" i="13" a="1"/>
  <c r="AG2920" i="13"/>
  <c r="AH2921" i="13" a="1"/>
  <c r="AH2921" i="13"/>
  <c r="AG2924" i="13" a="1"/>
  <c r="AG2924" i="13"/>
  <c r="AH2925" i="13" a="1"/>
  <c r="AH2925" i="13"/>
  <c r="AG2928" i="13" a="1"/>
  <c r="AG2928" i="13"/>
  <c r="AH2929" i="13" a="1"/>
  <c r="AH2929" i="13"/>
  <c r="AG2932" i="13" a="1"/>
  <c r="AG2932" i="13"/>
  <c r="AH2933" i="13" a="1"/>
  <c r="AH2933" i="13"/>
  <c r="AG2936" i="13" a="1"/>
  <c r="AG2936" i="13"/>
  <c r="AH2937" i="13" a="1"/>
  <c r="AH2937" i="13"/>
  <c r="AG2940" i="13" a="1"/>
  <c r="AG2940" i="13"/>
  <c r="AH2941" i="13" a="1"/>
  <c r="AH2941" i="13"/>
  <c r="AG2944" i="13" a="1"/>
  <c r="AG2944" i="13"/>
  <c r="AH2945" i="13" a="1"/>
  <c r="AH2945" i="13"/>
  <c r="AG2948" i="13" a="1"/>
  <c r="AG2948" i="13"/>
  <c r="AH2949" i="13" a="1"/>
  <c r="AH2949" i="13"/>
  <c r="AG2952" i="13" a="1"/>
  <c r="AG2952" i="13"/>
  <c r="AH2953" i="13" a="1"/>
  <c r="AH2953" i="13"/>
  <c r="AG2956" i="13" a="1"/>
  <c r="AG2956" i="13"/>
  <c r="AH2957" i="13" a="1"/>
  <c r="AH2957" i="13"/>
  <c r="AG2960" i="13" a="1"/>
  <c r="AG2960" i="13"/>
  <c r="AH2961" i="13" a="1"/>
  <c r="AH2961" i="13"/>
  <c r="AG2964" i="13" a="1"/>
  <c r="AG2964" i="13"/>
  <c r="AH2965" i="13" a="1"/>
  <c r="AH2965" i="13"/>
  <c r="AG2968" i="13" a="1"/>
  <c r="AG2968" i="13"/>
  <c r="AH2969" i="13" a="1"/>
  <c r="AH2969" i="13"/>
  <c r="AG2972" i="13" a="1"/>
  <c r="AG2972" i="13"/>
  <c r="AH2973" i="13" a="1"/>
  <c r="AH2973" i="13"/>
  <c r="AG2976" i="13" a="1"/>
  <c r="AG2976" i="13"/>
  <c r="AH2977" i="13" a="1"/>
  <c r="AH2977" i="13"/>
  <c r="AG2980" i="13" a="1"/>
  <c r="AG2980" i="13"/>
  <c r="AH2981" i="13" a="1"/>
  <c r="AH2981" i="13"/>
  <c r="AG2984" i="13" a="1"/>
  <c r="AG2984" i="13"/>
  <c r="AH2985" i="13" a="1"/>
  <c r="AH2985" i="13"/>
  <c r="AG2988" i="13" a="1"/>
  <c r="AG2988" i="13"/>
  <c r="AH2989" i="13" a="1"/>
  <c r="AH2989" i="13"/>
  <c r="AG2992" i="13" a="1"/>
  <c r="AG2992" i="13"/>
  <c r="AH2993" i="13" a="1"/>
  <c r="AH2993" i="13"/>
  <c r="AG2996" i="13" a="1"/>
  <c r="AG2996" i="13"/>
  <c r="AH2997" i="13" a="1"/>
  <c r="AH2997" i="13"/>
  <c r="AG3000" i="13" a="1"/>
  <c r="AG3000" i="13"/>
  <c r="AH3001" i="13" a="1"/>
  <c r="AH3001" i="13"/>
  <c r="AG3004" i="13" a="1"/>
  <c r="AG3004" i="13"/>
  <c r="AH3005" i="13" a="1"/>
  <c r="AH3005" i="13"/>
  <c r="AG3008" i="13" a="1"/>
  <c r="AG3008" i="13"/>
  <c r="AH3009" i="13" a="1"/>
  <c r="AH3009" i="13"/>
  <c r="AG3012" i="13" a="1"/>
  <c r="AG3012" i="13"/>
  <c r="AH3013" i="13" a="1"/>
  <c r="AH3013" i="13"/>
  <c r="AG3016" i="13" a="1"/>
  <c r="AG3016" i="13"/>
  <c r="AH3017" i="13" a="1"/>
  <c r="AH3017" i="13"/>
  <c r="AG3020" i="13" a="1"/>
  <c r="AG3020" i="13"/>
  <c r="AH3021" i="13" a="1"/>
  <c r="AH3021" i="13"/>
  <c r="AG3024" i="13" a="1"/>
  <c r="AG3024" i="13"/>
  <c r="AH3025" i="13" a="1"/>
  <c r="AH3025" i="13"/>
  <c r="AG3028" i="13" a="1"/>
  <c r="AG3028" i="13"/>
  <c r="AH3029" i="13" a="1"/>
  <c r="AH3029" i="13"/>
  <c r="AG3032" i="13" a="1"/>
  <c r="AG3032" i="13"/>
  <c r="AH3033" i="13" a="1"/>
  <c r="AH3033" i="13"/>
  <c r="AG3036" i="13" a="1"/>
  <c r="AG3036" i="13"/>
  <c r="AH3037" i="13" a="1"/>
  <c r="AH3037" i="13"/>
  <c r="AG3040" i="13" a="1"/>
  <c r="AG3040" i="13"/>
  <c r="AH3041" i="13" a="1"/>
  <c r="AH3041" i="13"/>
  <c r="AG3044" i="13" a="1"/>
  <c r="AG3044" i="13"/>
  <c r="AH3045" i="13" a="1"/>
  <c r="AH3045" i="13"/>
  <c r="AG3048" i="13" a="1"/>
  <c r="AG3048" i="13"/>
  <c r="AH3049" i="13" a="1"/>
  <c r="AH3049" i="13"/>
  <c r="AG3052" i="13" a="1"/>
  <c r="AG3052" i="13"/>
  <c r="AH3053" i="13" a="1"/>
  <c r="AH3053" i="13"/>
  <c r="AG3056" i="13" a="1"/>
  <c r="AG3056" i="13"/>
  <c r="AH3057" i="13" a="1"/>
  <c r="AH3057" i="13"/>
  <c r="AG3060" i="13" a="1"/>
  <c r="AG3060" i="13"/>
  <c r="AH3061" i="13" a="1"/>
  <c r="AH3061" i="13"/>
  <c r="AG3064" i="13" a="1"/>
  <c r="AG3064" i="13"/>
  <c r="AH3065" i="13" a="1"/>
  <c r="AH3065" i="13"/>
  <c r="AG3068" i="13" a="1"/>
  <c r="AG3068" i="13"/>
  <c r="AH3069" i="13" a="1"/>
  <c r="AH3069" i="13"/>
  <c r="AG3072" i="13" a="1"/>
  <c r="AG3072" i="13"/>
  <c r="AH3073" i="13" a="1"/>
  <c r="AH3073" i="13"/>
  <c r="AG3076" i="13" a="1"/>
  <c r="AG3076" i="13"/>
  <c r="AH3077" i="13" a="1"/>
  <c r="AH3077" i="13"/>
  <c r="AG3080" i="13" a="1"/>
  <c r="AG3080" i="13"/>
  <c r="AH3081" i="13" a="1"/>
  <c r="AH3081" i="13"/>
  <c r="AG3084" i="13" a="1"/>
  <c r="AG3084" i="13"/>
  <c r="AH3085" i="13" a="1"/>
  <c r="AH3085" i="13"/>
  <c r="AG3088" i="13" a="1"/>
  <c r="AG3088" i="13"/>
  <c r="AH3089" i="13" a="1"/>
  <c r="AH3089" i="13"/>
  <c r="AG3092" i="13" a="1"/>
  <c r="AG3092" i="13"/>
  <c r="AH3093" i="13" a="1"/>
  <c r="AH3093" i="13"/>
  <c r="AG3096" i="13" a="1"/>
  <c r="AG3096" i="13"/>
  <c r="AH3097" i="13" a="1"/>
  <c r="AH3097" i="13"/>
  <c r="AG3100" i="13" a="1"/>
  <c r="AG3100" i="13"/>
  <c r="AH3101" i="13" a="1"/>
  <c r="AH3101" i="13"/>
  <c r="AG3104" i="13" a="1"/>
  <c r="AG3104" i="13"/>
  <c r="AH3105" i="13" a="1"/>
  <c r="AH3105" i="13"/>
  <c r="AG3108" i="13" a="1"/>
  <c r="AG3108" i="13"/>
  <c r="AH3109" i="13" a="1"/>
  <c r="AH3109" i="13"/>
  <c r="AG3112" i="13" a="1"/>
  <c r="AG3112" i="13"/>
  <c r="AH3113" i="13" a="1"/>
  <c r="AH3113" i="13"/>
  <c r="AG3116" i="13" a="1"/>
  <c r="AG3116" i="13"/>
  <c r="AH3117" i="13" a="1"/>
  <c r="AH3117" i="13"/>
  <c r="AG3120" i="13" a="1"/>
  <c r="AG3120" i="13"/>
  <c r="AH3121" i="13" a="1"/>
  <c r="AH3121" i="13"/>
  <c r="AG3124" i="13" a="1"/>
  <c r="AG3124" i="13"/>
  <c r="AH3125" i="13" a="1"/>
  <c r="AH3125" i="13"/>
  <c r="AG3128" i="13" a="1"/>
  <c r="AG3128" i="13"/>
  <c r="AH3129" i="13" a="1"/>
  <c r="AH3129" i="13"/>
  <c r="AG3132" i="13" a="1"/>
  <c r="AG3132" i="13"/>
  <c r="AH3133" i="13" a="1"/>
  <c r="AH3133" i="13"/>
  <c r="AG3136" i="13" a="1"/>
  <c r="AG3136" i="13"/>
  <c r="AH3137" i="13" a="1"/>
  <c r="AH3137" i="13"/>
  <c r="AG3140" i="13" a="1"/>
  <c r="AG3140" i="13"/>
  <c r="AH3141" i="13" a="1"/>
  <c r="AH3141" i="13"/>
  <c r="AG3144" i="13" a="1"/>
  <c r="AG3144" i="13"/>
  <c r="AH3145" i="13" a="1"/>
  <c r="AH3145" i="13"/>
  <c r="AG3148" i="13" a="1"/>
  <c r="AG3148" i="13"/>
  <c r="AH3149" i="13" a="1"/>
  <c r="AH3149" i="13"/>
  <c r="AG3152" i="13" a="1"/>
  <c r="AG3152" i="13"/>
  <c r="AH3153" i="13" a="1"/>
  <c r="AH3153" i="13"/>
  <c r="AG3156" i="13" a="1"/>
  <c r="AG3156" i="13"/>
  <c r="AH3157" i="13" a="1"/>
  <c r="AH3157" i="13"/>
  <c r="AG3160" i="13" a="1"/>
  <c r="AG3160" i="13"/>
  <c r="AH3161" i="13" a="1"/>
  <c r="AH3161" i="13"/>
  <c r="AG3164" i="13" a="1"/>
  <c r="AG3164" i="13"/>
  <c r="AH3165" i="13" a="1"/>
  <c r="AH3165" i="13"/>
  <c r="AG3168" i="13" a="1"/>
  <c r="AG3168" i="13"/>
  <c r="AH3169" i="13" a="1"/>
  <c r="AH3169" i="13"/>
  <c r="AG3172" i="13" a="1"/>
  <c r="AG3172" i="13"/>
  <c r="AH3173" i="13" a="1"/>
  <c r="AH3173" i="13"/>
  <c r="AG3176" i="13" a="1"/>
  <c r="AG3176" i="13"/>
  <c r="AH3177" i="13" a="1"/>
  <c r="AH3177" i="13"/>
  <c r="AG3180" i="13" a="1"/>
  <c r="AG3180" i="13"/>
  <c r="AH3181" i="13" a="1"/>
  <c r="AH3181" i="13"/>
  <c r="AG3184" i="13" a="1"/>
  <c r="AG3184" i="13"/>
  <c r="AH3185" i="13" a="1"/>
  <c r="AH3185" i="13"/>
  <c r="AG3188" i="13" a="1"/>
  <c r="AG3188" i="13"/>
  <c r="AH3189" i="13" a="1"/>
  <c r="AH3189" i="13"/>
  <c r="AG3192" i="13" a="1"/>
  <c r="AG3192" i="13"/>
  <c r="AH3193" i="13" a="1"/>
  <c r="AH3193" i="13"/>
  <c r="AG3196" i="13" a="1"/>
  <c r="AG3196" i="13"/>
  <c r="AH3197" i="13" a="1"/>
  <c r="AH3197" i="13"/>
  <c r="AG3200" i="13" a="1"/>
  <c r="AG3200" i="13"/>
  <c r="AH3201" i="13" a="1"/>
  <c r="AH3201" i="13"/>
  <c r="AG3204" i="13" a="1"/>
  <c r="AG3204" i="13"/>
  <c r="AH3205" i="13" a="1"/>
  <c r="AH3205" i="13"/>
  <c r="AG3208" i="13" a="1"/>
  <c r="AG3208" i="13"/>
  <c r="AH3209" i="13" a="1"/>
  <c r="AH3209" i="13"/>
  <c r="AG3212" i="13" a="1"/>
  <c r="AG3212" i="13"/>
  <c r="AH3213" i="13" a="1"/>
  <c r="AH3213" i="13"/>
  <c r="AG3216" i="13" a="1"/>
  <c r="AG3216" i="13"/>
  <c r="AH3217" i="13" a="1"/>
  <c r="AH3217" i="13"/>
  <c r="AG3220" i="13" a="1"/>
  <c r="AG3220" i="13"/>
  <c r="AH3221" i="13" a="1"/>
  <c r="AH3221" i="13"/>
  <c r="AG3224" i="13" a="1"/>
  <c r="AG3224" i="13"/>
  <c r="AH3225" i="13" a="1"/>
  <c r="AH3225" i="13"/>
  <c r="AG3228" i="13" a="1"/>
  <c r="AG3228" i="13"/>
  <c r="AH3229" i="13" a="1"/>
  <c r="AH3229" i="13"/>
  <c r="AG3232" i="13" a="1"/>
  <c r="AG3232" i="13"/>
  <c r="AH3233" i="13" a="1"/>
  <c r="AH3233" i="13"/>
  <c r="AG3236" i="13" a="1"/>
  <c r="AG3236" i="13"/>
  <c r="AH3237" i="13" a="1"/>
  <c r="AH3237" i="13"/>
  <c r="AG3240" i="13" a="1"/>
  <c r="AG3240" i="13"/>
  <c r="AH3241" i="13" a="1"/>
  <c r="AH3241" i="13"/>
  <c r="AG3244" i="13" a="1"/>
  <c r="AG3244" i="13"/>
  <c r="AH3245" i="13" a="1"/>
  <c r="AH3245" i="13"/>
  <c r="AG3248" i="13" a="1"/>
  <c r="AG3248" i="13"/>
  <c r="AH3249" i="13" a="1"/>
  <c r="AH3249" i="13"/>
  <c r="AG3252" i="13" a="1"/>
  <c r="AG3252" i="13"/>
  <c r="AH3253" i="13" a="1"/>
  <c r="AH3253" i="13"/>
  <c r="AG3256" i="13" a="1"/>
  <c r="AG3256" i="13"/>
  <c r="AH3257" i="13" a="1"/>
  <c r="AH3257" i="13"/>
  <c r="AG3260" i="13" a="1"/>
  <c r="AG3260" i="13"/>
  <c r="AH3261" i="13" a="1"/>
  <c r="AH3261" i="13"/>
  <c r="AG3264" i="13" a="1"/>
  <c r="AG3264" i="13"/>
  <c r="AH3265" i="13" a="1"/>
  <c r="AH3265" i="13"/>
  <c r="AG3268" i="13" a="1"/>
  <c r="AG3268" i="13"/>
  <c r="AH3269" i="13" a="1"/>
  <c r="AH3269" i="13"/>
  <c r="AG3272" i="13" a="1"/>
  <c r="AG3272" i="13"/>
  <c r="AH3273" i="13" a="1"/>
  <c r="AH3273" i="13"/>
  <c r="AG3276" i="13" a="1"/>
  <c r="AG3276" i="13"/>
  <c r="AH3277" i="13" a="1"/>
  <c r="AH3277" i="13"/>
  <c r="AG3280" i="13" a="1"/>
  <c r="AG3280" i="13"/>
  <c r="AH3281" i="13" a="1"/>
  <c r="AH3281" i="13"/>
  <c r="AG3284" i="13" a="1"/>
  <c r="AG3284" i="13"/>
  <c r="AH3285" i="13" a="1"/>
  <c r="AH3285" i="13"/>
  <c r="AG3288" i="13" a="1"/>
  <c r="AG3288" i="13"/>
  <c r="AH3289" i="13" a="1"/>
  <c r="AH3289" i="13"/>
  <c r="AG3292" i="13" a="1"/>
  <c r="AG3292" i="13"/>
  <c r="AH3293" i="13" a="1"/>
  <c r="AH3293" i="13"/>
  <c r="AG3296" i="13" a="1"/>
  <c r="AG3296" i="13"/>
  <c r="AH3297" i="13" a="1"/>
  <c r="AH3297" i="13"/>
  <c r="AG3300" i="13" a="1"/>
  <c r="AG3300" i="13"/>
  <c r="AH3301" i="13" a="1"/>
  <c r="AH3301" i="13"/>
  <c r="AG3304" i="13" a="1"/>
  <c r="AG3304" i="13"/>
  <c r="AH3305" i="13" a="1"/>
  <c r="AH3305" i="13"/>
  <c r="AG3308" i="13" a="1"/>
  <c r="AG3308" i="13"/>
  <c r="AH3309" i="13" a="1"/>
  <c r="AH3309" i="13"/>
  <c r="AG3312" i="13" a="1"/>
  <c r="AG3312" i="13"/>
  <c r="AH3313" i="13" a="1"/>
  <c r="AH3313" i="13"/>
  <c r="AG3316" i="13" a="1"/>
  <c r="AG3316" i="13"/>
  <c r="AH3317" i="13" a="1"/>
  <c r="AH3317" i="13"/>
  <c r="AG3320" i="13" a="1"/>
  <c r="AG3320" i="13"/>
  <c r="AH3321" i="13" a="1"/>
  <c r="AH3321" i="13"/>
  <c r="AG3324" i="13" a="1"/>
  <c r="AG3324" i="13"/>
  <c r="AH3325" i="13" a="1"/>
  <c r="AH3325" i="13"/>
  <c r="AG3328" i="13" a="1"/>
  <c r="AG3328" i="13"/>
  <c r="AH3329" i="13" a="1"/>
  <c r="AH3329" i="13"/>
  <c r="AG3332" i="13" a="1"/>
  <c r="AG3332" i="13"/>
  <c r="AH3333" i="13" a="1"/>
  <c r="AH3333" i="13"/>
  <c r="AG3336" i="13" a="1"/>
  <c r="AG3336" i="13"/>
  <c r="AH3337" i="13" a="1"/>
  <c r="AH3337" i="13"/>
  <c r="AG3340" i="13" a="1"/>
  <c r="AG3340" i="13"/>
  <c r="AH3341" i="13" a="1"/>
  <c r="AH3341" i="13"/>
  <c r="AG3344" i="13" a="1"/>
  <c r="AG3344" i="13"/>
  <c r="AH3345" i="13" a="1"/>
  <c r="AH3345" i="13"/>
  <c r="AG3348" i="13" a="1"/>
  <c r="AG3348" i="13"/>
  <c r="AH3349" i="13" a="1"/>
  <c r="AH3349" i="13"/>
  <c r="AG3352" i="13" a="1"/>
  <c r="AG3352" i="13"/>
  <c r="AH3353" i="13" a="1"/>
  <c r="AH3353" i="13"/>
  <c r="AG3356" i="13" a="1"/>
  <c r="AG3356" i="13"/>
  <c r="AH3357" i="13" a="1"/>
  <c r="AH3357" i="13"/>
  <c r="AG3360" i="13" a="1"/>
  <c r="AG3360" i="13"/>
  <c r="AH3361" i="13" a="1"/>
  <c r="AH3361" i="13"/>
  <c r="AG3364" i="13" a="1"/>
  <c r="AG3364" i="13"/>
  <c r="AH3365" i="13" a="1"/>
  <c r="AH3365" i="13"/>
  <c r="AG3368" i="13" a="1"/>
  <c r="AG3368" i="13"/>
  <c r="AH3369" i="13" a="1"/>
  <c r="AH3369" i="13"/>
  <c r="AG3372" i="13" a="1"/>
  <c r="AG3372" i="13"/>
  <c r="AH3373" i="13" a="1"/>
  <c r="AH3373" i="13"/>
  <c r="AG3376" i="13" a="1"/>
  <c r="AG3376" i="13"/>
  <c r="AH3377" i="13" a="1"/>
  <c r="AH3377" i="13"/>
  <c r="AG3380" i="13" a="1"/>
  <c r="AG3380" i="13"/>
  <c r="AH3381" i="13" a="1"/>
  <c r="AH3381" i="13"/>
  <c r="AG3384" i="13" a="1"/>
  <c r="AG3384" i="13"/>
  <c r="AH3385" i="13" a="1"/>
  <c r="AH3385" i="13"/>
  <c r="AG3388" i="13" a="1"/>
  <c r="AG3388" i="13"/>
  <c r="AH3389" i="13" a="1"/>
  <c r="AH3389" i="13"/>
  <c r="AG3392" i="13" a="1"/>
  <c r="AG3392" i="13"/>
  <c r="AH3393" i="13" a="1"/>
  <c r="AH3393" i="13"/>
  <c r="AG3396" i="13" a="1"/>
  <c r="AG3396" i="13"/>
  <c r="AH3397" i="13" a="1"/>
  <c r="AH3397" i="13"/>
  <c r="AG3400" i="13" a="1"/>
  <c r="AG3400" i="13"/>
  <c r="AH3401" i="13" a="1"/>
  <c r="AH3401" i="13"/>
  <c r="AG3404" i="13" a="1"/>
  <c r="AG3404" i="13"/>
  <c r="AH3405" i="13" a="1"/>
  <c r="AH3405" i="13"/>
  <c r="AG3408" i="13" a="1"/>
  <c r="AG3408" i="13"/>
  <c r="AH3409" i="13" a="1"/>
  <c r="AH3409" i="13"/>
  <c r="AG3412" i="13" a="1"/>
  <c r="AG3412" i="13"/>
  <c r="AH3413" i="13" a="1"/>
  <c r="AH3413" i="13"/>
  <c r="AG3416" i="13" a="1"/>
  <c r="AG3416" i="13"/>
  <c r="AH3417" i="13" a="1"/>
  <c r="AH3417" i="13"/>
  <c r="AG3420" i="13" a="1"/>
  <c r="AG3420" i="13"/>
  <c r="AH3421" i="13" a="1"/>
  <c r="AH3421" i="13"/>
  <c r="AG3424" i="13" a="1"/>
  <c r="AG3424" i="13"/>
  <c r="AH3425" i="13" a="1"/>
  <c r="AH3425" i="13"/>
  <c r="AG3428" i="13" a="1"/>
  <c r="AG3428" i="13"/>
  <c r="AH3429" i="13" a="1"/>
  <c r="AH3429" i="13"/>
  <c r="AG3432" i="13" a="1"/>
  <c r="AG3432" i="13"/>
  <c r="AH3433" i="13" a="1"/>
  <c r="AH3433" i="13"/>
  <c r="AG3436" i="13" a="1"/>
  <c r="AG3436" i="13"/>
  <c r="AH3437" i="13" a="1"/>
  <c r="AH3437" i="13"/>
  <c r="AG3440" i="13" a="1"/>
  <c r="AG3440" i="13"/>
  <c r="AH3441" i="13" a="1"/>
  <c r="AH3441" i="13"/>
  <c r="AG3444" i="13" a="1"/>
  <c r="AG3444" i="13"/>
  <c r="AH3445" i="13" a="1"/>
  <c r="AH3445" i="13"/>
  <c r="AG3448" i="13" a="1"/>
  <c r="AG3448" i="13"/>
  <c r="AH3449" i="13" a="1"/>
  <c r="AH3449" i="13"/>
  <c r="AG3452" i="13" a="1"/>
  <c r="AG3452" i="13"/>
  <c r="AH3453" i="13" a="1"/>
  <c r="AH3453" i="13"/>
  <c r="AG3456" i="13" a="1"/>
  <c r="AG3456" i="13"/>
  <c r="AH3457" i="13" a="1"/>
  <c r="AH3457" i="13"/>
  <c r="AG3460" i="13" a="1"/>
  <c r="AG3460" i="13"/>
  <c r="AH3461" i="13" a="1"/>
  <c r="AH3461" i="13"/>
  <c r="AG3464" i="13" a="1"/>
  <c r="AG3464" i="13"/>
  <c r="AH3465" i="13" a="1"/>
  <c r="AH3465" i="13"/>
  <c r="AG3468" i="13" a="1"/>
  <c r="AG3468" i="13"/>
  <c r="AH3469" i="13" a="1"/>
  <c r="AH3469" i="13"/>
  <c r="AG3472" i="13" a="1"/>
  <c r="AG3472" i="13"/>
  <c r="AH3473" i="13" a="1"/>
  <c r="AH3473" i="13"/>
  <c r="AG3476" i="13" a="1"/>
  <c r="AG3476" i="13"/>
  <c r="AH3477" i="13" a="1"/>
  <c r="AH3477" i="13"/>
  <c r="AG3480" i="13" a="1"/>
  <c r="AG3480" i="13"/>
  <c r="AH3481" i="13" a="1"/>
  <c r="AH3481" i="13"/>
  <c r="AG3484" i="13" a="1"/>
  <c r="AG3484" i="13"/>
  <c r="AH3485" i="13" a="1"/>
  <c r="AH3485" i="13"/>
  <c r="AG3488" i="13" a="1"/>
  <c r="AG3488" i="13"/>
  <c r="AH3489" i="13" a="1"/>
  <c r="AH3489" i="13"/>
  <c r="AG3492" i="13" a="1"/>
  <c r="AG3492" i="13"/>
  <c r="AH3493" i="13" a="1"/>
  <c r="AH3493" i="13"/>
  <c r="AG3496" i="13" a="1"/>
  <c r="AG3496" i="13"/>
  <c r="AH3497" i="13" a="1"/>
  <c r="AH3497" i="13"/>
  <c r="AG3500" i="13" a="1"/>
  <c r="AG3500" i="13"/>
  <c r="AH3501" i="13" a="1"/>
  <c r="AH3501" i="13"/>
  <c r="AG3504" i="13" a="1"/>
  <c r="AG3504" i="13"/>
  <c r="AH3505" i="13" a="1"/>
  <c r="AH3505" i="13"/>
  <c r="AG3508" i="13" a="1"/>
  <c r="AG3508" i="13"/>
  <c r="AH3509" i="13" a="1"/>
  <c r="AH3509" i="13"/>
  <c r="AG3512" i="13" a="1"/>
  <c r="AG3512" i="13"/>
  <c r="AH3513" i="13" a="1"/>
  <c r="AH3513" i="13"/>
  <c r="AG3516" i="13" a="1"/>
  <c r="AG3516" i="13"/>
  <c r="AH3517" i="13" a="1"/>
  <c r="AH3517" i="13"/>
  <c r="AG3520" i="13" a="1"/>
  <c r="AG3520" i="13"/>
  <c r="AH3521" i="13" a="1"/>
  <c r="AH3521" i="13"/>
  <c r="AG3524" i="13" a="1"/>
  <c r="AG3524" i="13"/>
  <c r="AH3525" i="13" a="1"/>
  <c r="AH3525" i="13"/>
  <c r="AG3528" i="13" a="1"/>
  <c r="AG3528" i="13"/>
  <c r="AH3529" i="13" a="1"/>
  <c r="AH3529" i="13"/>
  <c r="AG3532" i="13" a="1"/>
  <c r="AG3532" i="13"/>
  <c r="AH3533" i="13" a="1"/>
  <c r="AH3533" i="13"/>
  <c r="AG3536" i="13" a="1"/>
  <c r="AG3536" i="13"/>
  <c r="AH3537" i="13" a="1"/>
  <c r="AH3537" i="13"/>
  <c r="AG3540" i="13" a="1"/>
  <c r="AG3540" i="13"/>
  <c r="AH3541" i="13" a="1"/>
  <c r="AH3541" i="13"/>
  <c r="AG3544" i="13" a="1"/>
  <c r="AG3544" i="13"/>
  <c r="AH3545" i="13" a="1"/>
  <c r="AH3545" i="13"/>
  <c r="AG3548" i="13" a="1"/>
  <c r="AG3548" i="13"/>
  <c r="AH3549" i="13" a="1"/>
  <c r="AH3549" i="13"/>
  <c r="AG3552" i="13" a="1"/>
  <c r="AG3552" i="13"/>
  <c r="AH3553" i="13" a="1"/>
  <c r="AH3553" i="13"/>
  <c r="AG3556" i="13" a="1"/>
  <c r="AG3556" i="13"/>
  <c r="AH3557" i="13" a="1"/>
  <c r="AH3557" i="13"/>
  <c r="AG3560" i="13" a="1"/>
  <c r="AG3560" i="13"/>
  <c r="AH3561" i="13" a="1"/>
  <c r="AH3561" i="13"/>
  <c r="AG3564" i="13" a="1"/>
  <c r="AG3564" i="13"/>
  <c r="AH3565" i="13" a="1"/>
  <c r="AH3565" i="13"/>
  <c r="AG3568" i="13" a="1"/>
  <c r="AG3568" i="13"/>
  <c r="AH3569" i="13" a="1"/>
  <c r="AH3569" i="13"/>
  <c r="AG3572" i="13" a="1"/>
  <c r="AG3572" i="13"/>
  <c r="AH3573" i="13" a="1"/>
  <c r="AH3573" i="13"/>
  <c r="AG3576" i="13" a="1"/>
  <c r="AG3576" i="13"/>
  <c r="AH3577" i="13" a="1"/>
  <c r="AH3577" i="13"/>
  <c r="AG3580" i="13" a="1"/>
  <c r="AG3580" i="13"/>
  <c r="AH3581" i="13" a="1"/>
  <c r="AH3581" i="13"/>
  <c r="AG3584" i="13" a="1"/>
  <c r="AG3584" i="13"/>
  <c r="AH3585" i="13" a="1"/>
  <c r="AH3585" i="13"/>
  <c r="AG3588" i="13" a="1"/>
  <c r="AG3588" i="13"/>
  <c r="AH3589" i="13" a="1"/>
  <c r="AH3589" i="13"/>
  <c r="AG3592" i="13" a="1"/>
  <c r="AG3592" i="13"/>
  <c r="AH3593" i="13" a="1"/>
  <c r="AH3593" i="13"/>
  <c r="AG3596" i="13" a="1"/>
  <c r="AG3596" i="13"/>
  <c r="AH3597" i="13" a="1"/>
  <c r="AH3597" i="13"/>
  <c r="AG3600" i="13" a="1"/>
  <c r="AG3600" i="13"/>
  <c r="AH3601" i="13" a="1"/>
  <c r="AH3601" i="13"/>
  <c r="AG3604" i="13" a="1"/>
  <c r="AG3604" i="13"/>
  <c r="AH3605" i="13" a="1"/>
  <c r="AH3605" i="13"/>
  <c r="AG3608" i="13" a="1"/>
  <c r="AG3608" i="13"/>
  <c r="AH3609" i="13" a="1"/>
  <c r="AH3609" i="13"/>
  <c r="AG3612" i="13" a="1"/>
  <c r="AG3612" i="13"/>
  <c r="AH3613" i="13" a="1"/>
  <c r="AH3613" i="13"/>
  <c r="AG3616" i="13" a="1"/>
  <c r="AG3616" i="13"/>
  <c r="AH3617" i="13" a="1"/>
  <c r="AH3617" i="13"/>
  <c r="AG3620" i="13" a="1"/>
  <c r="AG3620" i="13"/>
  <c r="AH3621" i="13" a="1"/>
  <c r="AH3621" i="13"/>
  <c r="AG3624" i="13" a="1"/>
  <c r="AG3624" i="13"/>
  <c r="AH3625" i="13" a="1"/>
  <c r="AH3625" i="13"/>
  <c r="AG3628" i="13" a="1"/>
  <c r="AG3628" i="13"/>
  <c r="AH3629" i="13" a="1"/>
  <c r="AH3629" i="13"/>
  <c r="AG3632" i="13" a="1"/>
  <c r="AG3632" i="13"/>
  <c r="AH3633" i="13" a="1"/>
  <c r="AH3633" i="13"/>
  <c r="AG3636" i="13" a="1"/>
  <c r="AG3636" i="13"/>
  <c r="AH3637" i="13" a="1"/>
  <c r="AH3637" i="13"/>
  <c r="AG3640" i="13" a="1"/>
  <c r="AG3640" i="13"/>
  <c r="AH3641" i="13" a="1"/>
  <c r="AH3641" i="13"/>
  <c r="AG3644" i="13" a="1"/>
  <c r="AG3644" i="13"/>
  <c r="AH3645" i="13" a="1"/>
  <c r="AH3645" i="13"/>
  <c r="AG3648" i="13" a="1"/>
  <c r="AG3648" i="13"/>
  <c r="AH3649" i="13" a="1"/>
  <c r="AH3649" i="13"/>
  <c r="AG3652" i="13" a="1"/>
  <c r="AG3652" i="13"/>
  <c r="AH3653" i="13" a="1"/>
  <c r="AH3653" i="13"/>
  <c r="AG3656" i="13" a="1"/>
  <c r="AG3656" i="13"/>
  <c r="AH3657" i="13" a="1"/>
  <c r="AH3657" i="13"/>
  <c r="AG3660" i="13" a="1"/>
  <c r="AG3660" i="13"/>
  <c r="AH3661" i="13" a="1"/>
  <c r="AH3661" i="13"/>
  <c r="AG3664" i="13" a="1"/>
  <c r="AG3664" i="13"/>
  <c r="AH3665" i="13" a="1"/>
  <c r="AH3665" i="13"/>
  <c r="AG3668" i="13" a="1"/>
  <c r="AG3668" i="13"/>
  <c r="AH3669" i="13" a="1"/>
  <c r="AH3669" i="13"/>
  <c r="AG3672" i="13" a="1"/>
  <c r="AG3672" i="13"/>
  <c r="AH3673" i="13" a="1"/>
  <c r="AH3673" i="13"/>
  <c r="AG3676" i="13" a="1"/>
  <c r="AG3676" i="13"/>
  <c r="AH3677" i="13" a="1"/>
  <c r="AH3677" i="13"/>
  <c r="AG3680" i="13" a="1"/>
  <c r="AG3680" i="13"/>
  <c r="AH3681" i="13" a="1"/>
  <c r="AH3681" i="13"/>
  <c r="AG3684" i="13" a="1"/>
  <c r="AG3684" i="13"/>
  <c r="AH3685" i="13" a="1"/>
  <c r="AH3685" i="13"/>
  <c r="AG3688" i="13" a="1"/>
  <c r="AG3688" i="13"/>
  <c r="AH3689" i="13" a="1"/>
  <c r="AH3689" i="13"/>
  <c r="AG3692" i="13" a="1"/>
  <c r="AG3692" i="13"/>
  <c r="AH3693" i="13" a="1"/>
  <c r="AH3693" i="13"/>
  <c r="AG3696" i="13" a="1"/>
  <c r="AG3696" i="13"/>
  <c r="AH3697" i="13" a="1"/>
  <c r="AH3697" i="13"/>
  <c r="AG3700" i="13" a="1"/>
  <c r="AG3700" i="13"/>
  <c r="AH3701" i="13" a="1"/>
  <c r="AH3701" i="13"/>
  <c r="AG3704" i="13" a="1"/>
  <c r="AG3704" i="13"/>
  <c r="AH3705" i="13" a="1"/>
  <c r="AH3705" i="13"/>
  <c r="AG3708" i="13" a="1"/>
  <c r="AG3708" i="13"/>
  <c r="AH3709" i="13" a="1"/>
  <c r="AH3709" i="13"/>
  <c r="AG3712" i="13" a="1"/>
  <c r="AG3712" i="13"/>
  <c r="AH3713" i="13" a="1"/>
  <c r="AH3713" i="13"/>
  <c r="AG3716" i="13" a="1"/>
  <c r="AG3716" i="13"/>
  <c r="AH3717" i="13" a="1"/>
  <c r="AH3717" i="13"/>
  <c r="AG3720" i="13" a="1"/>
  <c r="AG3720" i="13"/>
  <c r="AH3721" i="13" a="1"/>
  <c r="AH3721" i="13"/>
  <c r="AG3724" i="13" a="1"/>
  <c r="AG3724" i="13"/>
  <c r="AH3725" i="13" a="1"/>
  <c r="AH3725" i="13"/>
  <c r="AG3728" i="13" a="1"/>
  <c r="AG3728" i="13"/>
  <c r="AH3729" i="13" a="1"/>
  <c r="AH3729" i="13"/>
  <c r="AG3732" i="13" a="1"/>
  <c r="AG3732" i="13"/>
  <c r="AH3733" i="13" a="1"/>
  <c r="AH3733" i="13"/>
  <c r="AG3736" i="13" a="1"/>
  <c r="AG3736" i="13"/>
  <c r="AH3737" i="13" a="1"/>
  <c r="AH3737" i="13"/>
  <c r="AG3740" i="13" a="1"/>
  <c r="AG3740" i="13"/>
  <c r="AH3741" i="13" a="1"/>
  <c r="AH3741" i="13"/>
  <c r="AG3744" i="13" a="1"/>
  <c r="AG3744" i="13"/>
  <c r="AH3745" i="13" a="1"/>
  <c r="AH3745" i="13"/>
  <c r="AG3748" i="13" a="1"/>
  <c r="AG3748" i="13"/>
  <c r="AH3749" i="13" a="1"/>
  <c r="AH3749" i="13"/>
  <c r="AG3752" i="13" a="1"/>
  <c r="AG3752" i="13"/>
  <c r="AH3753" i="13" a="1"/>
  <c r="AH3753" i="13"/>
  <c r="AG3756" i="13" a="1"/>
  <c r="AG3756" i="13"/>
  <c r="AH3757" i="13" a="1"/>
  <c r="AH3757" i="13"/>
  <c r="AG3760" i="13" a="1"/>
  <c r="AG3760" i="13"/>
  <c r="AH3761" i="13" a="1"/>
  <c r="AH3761" i="13"/>
  <c r="AG3764" i="13" a="1"/>
  <c r="AG3764" i="13"/>
  <c r="AH3765" i="13" a="1"/>
  <c r="AH3765" i="13"/>
  <c r="AG3768" i="13" a="1"/>
  <c r="AG3768" i="13"/>
  <c r="AH3769" i="13" a="1"/>
  <c r="AH3769" i="13"/>
  <c r="AG3772" i="13" a="1"/>
  <c r="AG3772" i="13"/>
  <c r="AH3773" i="13" a="1"/>
  <c r="AH3773" i="13"/>
  <c r="AG3776" i="13" a="1"/>
  <c r="AG3776" i="13"/>
  <c r="AH3777" i="13" a="1"/>
  <c r="AH3777" i="13"/>
  <c r="AG3780" i="13" a="1"/>
  <c r="AG3780" i="13"/>
  <c r="AH3781" i="13" a="1"/>
  <c r="AH3781" i="13"/>
  <c r="AG3784" i="13" a="1"/>
  <c r="AG3784" i="13"/>
  <c r="AH3785" i="13" a="1"/>
  <c r="AH3785" i="13"/>
  <c r="AG3788" i="13" a="1"/>
  <c r="AG3788" i="13"/>
  <c r="AH3789" i="13" a="1"/>
  <c r="AH3789" i="13"/>
  <c r="AG3792" i="13" a="1"/>
  <c r="AG3792" i="13"/>
  <c r="AH3793" i="13" a="1"/>
  <c r="AH3793" i="13"/>
  <c r="AG3796" i="13" a="1"/>
  <c r="AG3796" i="13"/>
  <c r="AH3797" i="13" a="1"/>
  <c r="AH3797" i="13"/>
  <c r="AG3800" i="13" a="1"/>
  <c r="AG3800" i="13"/>
  <c r="AH3801" i="13" a="1"/>
  <c r="AH3801" i="13"/>
  <c r="AG3804" i="13" a="1"/>
  <c r="AG3804" i="13"/>
  <c r="AH3805" i="13" a="1"/>
  <c r="AH3805" i="13"/>
  <c r="AG3808" i="13" a="1"/>
  <c r="AG3808" i="13"/>
  <c r="AH3809" i="13" a="1"/>
  <c r="AH3809" i="13"/>
  <c r="AG3812" i="13" a="1"/>
  <c r="AG3812" i="13"/>
  <c r="AH3813" i="13" a="1"/>
  <c r="AH3813" i="13"/>
  <c r="AG3816" i="13" a="1"/>
  <c r="AG3816" i="13"/>
  <c r="AH3817" i="13" a="1"/>
  <c r="AH3817" i="13"/>
  <c r="AG3820" i="13" a="1"/>
  <c r="AG3820" i="13"/>
  <c r="AH3821" i="13" a="1"/>
  <c r="AH3821" i="13"/>
  <c r="AG3824" i="13" a="1"/>
  <c r="AG3824" i="13"/>
  <c r="AH3825" i="13" a="1"/>
  <c r="AH3825" i="13"/>
  <c r="AG3828" i="13" a="1"/>
  <c r="AG3828" i="13"/>
  <c r="AH3829" i="13" a="1"/>
  <c r="AH3829" i="13"/>
  <c r="AG3832" i="13" a="1"/>
  <c r="AG3832" i="13"/>
  <c r="AH3833" i="13" a="1"/>
  <c r="AH3833" i="13"/>
  <c r="AG3836" i="13" a="1"/>
  <c r="AG3836" i="13"/>
  <c r="AH3837" i="13" a="1"/>
  <c r="AH3837" i="13"/>
  <c r="AG3840" i="13" a="1"/>
  <c r="AG3840" i="13"/>
  <c r="AH3841" i="13" a="1"/>
  <c r="AH3841" i="13"/>
  <c r="AG3844" i="13" a="1"/>
  <c r="AG3844" i="13"/>
  <c r="AH3845" i="13" a="1"/>
  <c r="AH3845" i="13"/>
  <c r="AG3848" i="13" a="1"/>
  <c r="AG3848" i="13"/>
  <c r="AH3849" i="13" a="1"/>
  <c r="AH3849" i="13"/>
  <c r="AG3852" i="13" a="1"/>
  <c r="AG3852" i="13"/>
  <c r="AH3853" i="13" a="1"/>
  <c r="AH3853" i="13"/>
  <c r="AG3856" i="13" a="1"/>
  <c r="AG3856" i="13"/>
  <c r="AH3857" i="13" a="1"/>
  <c r="AH3857" i="13"/>
  <c r="AG3860" i="13" a="1"/>
  <c r="AG3860" i="13"/>
  <c r="AH3861" i="13" a="1"/>
  <c r="AH3861" i="13"/>
  <c r="AG3864" i="13" a="1"/>
  <c r="AG3864" i="13"/>
  <c r="AH3865" i="13" a="1"/>
  <c r="AH3865" i="13"/>
  <c r="AG3868" i="13" a="1"/>
  <c r="AG3868" i="13"/>
  <c r="AH3869" i="13" a="1"/>
  <c r="AH3869" i="13"/>
  <c r="AG3872" i="13" a="1"/>
  <c r="AG3872" i="13"/>
  <c r="AH3873" i="13" a="1"/>
  <c r="AH3873" i="13"/>
  <c r="AG3876" i="13" a="1"/>
  <c r="AG3876" i="13"/>
  <c r="AH3877" i="13" a="1"/>
  <c r="AH3877" i="13"/>
  <c r="AG3880" i="13" a="1"/>
  <c r="AG3880" i="13"/>
  <c r="AH3881" i="13" a="1"/>
  <c r="AH3881" i="13"/>
  <c r="AG3884" i="13" a="1"/>
  <c r="AG3884" i="13"/>
  <c r="AH3885" i="13" a="1"/>
  <c r="AH3885" i="13"/>
  <c r="AG3888" i="13" a="1"/>
  <c r="AG3888" i="13"/>
  <c r="AH3889" i="13" a="1"/>
  <c r="AH3889" i="13"/>
  <c r="AG3892" i="13" a="1"/>
  <c r="AG3892" i="13"/>
  <c r="AH3893" i="13" a="1"/>
  <c r="AH3893" i="13"/>
  <c r="AG3896" i="13" a="1"/>
  <c r="AG3896" i="13"/>
  <c r="AH3897" i="13" a="1"/>
  <c r="AH3897" i="13"/>
  <c r="AG3900" i="13" a="1"/>
  <c r="AG3900" i="13"/>
  <c r="AH3901" i="13" a="1"/>
  <c r="AH3901" i="13"/>
  <c r="AG3904" i="13" a="1"/>
  <c r="AG3904" i="13"/>
  <c r="AH3905" i="13" a="1"/>
  <c r="AH3905" i="13"/>
  <c r="AG3908" i="13" a="1"/>
  <c r="AG3908" i="13"/>
  <c r="AH3909" i="13" a="1"/>
  <c r="AH3909" i="13"/>
  <c r="AG3912" i="13" a="1"/>
  <c r="AG3912" i="13"/>
  <c r="AH3913" i="13" a="1"/>
  <c r="AH3913" i="13"/>
  <c r="AG3916" i="13" a="1"/>
  <c r="AG3916" i="13"/>
  <c r="AH3917" i="13" a="1"/>
  <c r="AH3917" i="13"/>
  <c r="AG3920" i="13" a="1"/>
  <c r="AG3920" i="13"/>
  <c r="AH3921" i="13" a="1"/>
  <c r="AH3921" i="13"/>
  <c r="AG3924" i="13" a="1"/>
  <c r="AG3924" i="13"/>
  <c r="AH3925" i="13" a="1"/>
  <c r="AH3925" i="13"/>
  <c r="AG3928" i="13" a="1"/>
  <c r="AG3928" i="13"/>
  <c r="AH3929" i="13" a="1"/>
  <c r="AH3929" i="13"/>
  <c r="AG3932" i="13" a="1"/>
  <c r="AG3932" i="13"/>
  <c r="AH3933" i="13" a="1"/>
  <c r="AH3933" i="13"/>
  <c r="AG3936" i="13" a="1"/>
  <c r="AG3936" i="13"/>
  <c r="AH3937" i="13" a="1"/>
  <c r="AH3937" i="13"/>
  <c r="AG3940" i="13" a="1"/>
  <c r="AG3940" i="13"/>
  <c r="AH3941" i="13" a="1"/>
  <c r="AH3941" i="13"/>
  <c r="AG3944" i="13" a="1"/>
  <c r="AG3944" i="13"/>
  <c r="AH3945" i="13" a="1"/>
  <c r="AH3945" i="13"/>
  <c r="AG3948" i="13" a="1"/>
  <c r="AG3948" i="13"/>
  <c r="AH3949" i="13" a="1"/>
  <c r="AH3949" i="13"/>
  <c r="AG3952" i="13" a="1"/>
  <c r="AG3952" i="13"/>
  <c r="AH3953" i="13" a="1"/>
  <c r="AH3953" i="13"/>
  <c r="AG3956" i="13" a="1"/>
  <c r="AG3956" i="13"/>
  <c r="AH3957" i="13" a="1"/>
  <c r="AH3957" i="13"/>
  <c r="AG3960" i="13" a="1"/>
  <c r="AG3960" i="13"/>
  <c r="AH3961" i="13" a="1"/>
  <c r="AH3961" i="13"/>
  <c r="AG3964" i="13" a="1"/>
  <c r="AG3964" i="13"/>
  <c r="AH3965" i="13" a="1"/>
  <c r="AH3965" i="13"/>
  <c r="AG3968" i="13" a="1"/>
  <c r="AG3968" i="13"/>
  <c r="AH3969" i="13" a="1"/>
  <c r="AH3969" i="13"/>
  <c r="AG3972" i="13" a="1"/>
  <c r="AG3972" i="13"/>
  <c r="AH3973" i="13" a="1"/>
  <c r="AH3973" i="13"/>
  <c r="AG3976" i="13" a="1"/>
  <c r="AG3976" i="13"/>
  <c r="AH3977" i="13" a="1"/>
  <c r="AH3977" i="13"/>
  <c r="AG3980" i="13" a="1"/>
  <c r="AG3980" i="13"/>
  <c r="AH3981" i="13" a="1"/>
  <c r="AH3981" i="13"/>
  <c r="AG3984" i="13" a="1"/>
  <c r="AG3984" i="13"/>
  <c r="AH3985" i="13" a="1"/>
  <c r="AH3985" i="13"/>
  <c r="AG3988" i="13" a="1"/>
  <c r="AG3988" i="13"/>
  <c r="AH3989" i="13" a="1"/>
  <c r="AH3989" i="13"/>
  <c r="AG3992" i="13" a="1"/>
  <c r="AG3992" i="13"/>
  <c r="AH3993" i="13" a="1"/>
  <c r="AH3993" i="13"/>
  <c r="AG3996" i="13" a="1"/>
  <c r="AG3996" i="13"/>
  <c r="AH3997" i="13" a="1"/>
  <c r="AH3997" i="13"/>
  <c r="AG4000" i="13" a="1"/>
  <c r="AG4000" i="13"/>
  <c r="AH4001" i="13" a="1"/>
  <c r="AH4001" i="13"/>
  <c r="AG4004" i="13" a="1"/>
  <c r="AG4004" i="13"/>
  <c r="AH4005" i="13" a="1"/>
  <c r="AH4005" i="13"/>
  <c r="AG4008" i="13" a="1"/>
  <c r="AG4008" i="13"/>
  <c r="AH4009" i="13" a="1"/>
  <c r="AH4009" i="13"/>
  <c r="AG4012" i="13" a="1"/>
  <c r="AG4012" i="13"/>
  <c r="AH4013" i="13" a="1"/>
  <c r="AH4013" i="13"/>
  <c r="AG4016" i="13" a="1"/>
  <c r="AG4016" i="13"/>
  <c r="AH4017" i="13" a="1"/>
  <c r="AH4017" i="13"/>
  <c r="AG4020" i="13" a="1"/>
  <c r="AG4020" i="13"/>
  <c r="AH4021" i="13" a="1"/>
  <c r="AH4021" i="13"/>
  <c r="AG4024" i="13" a="1"/>
  <c r="AG4024" i="13"/>
  <c r="AH4025" i="13" a="1"/>
  <c r="AH4025" i="13"/>
  <c r="AG4028" i="13" a="1"/>
  <c r="AG4028" i="13"/>
  <c r="AH4029" i="13" a="1"/>
  <c r="AH4029" i="13"/>
  <c r="AG4032" i="13" a="1"/>
  <c r="AG4032" i="13"/>
  <c r="AH4033" i="13" a="1"/>
  <c r="AH4033" i="13"/>
  <c r="AG4036" i="13" a="1"/>
  <c r="AG4036" i="13"/>
  <c r="AH4037" i="13" a="1"/>
  <c r="AH4037" i="13"/>
  <c r="AG4040" i="13" a="1"/>
  <c r="AG4040" i="13"/>
  <c r="AH4041" i="13" a="1"/>
  <c r="AH4041" i="13"/>
  <c r="AG4044" i="13" a="1"/>
  <c r="AG4044" i="13"/>
  <c r="AH4045" i="13" a="1"/>
  <c r="AH4045" i="13"/>
  <c r="AG4048" i="13" a="1"/>
  <c r="AG4048" i="13"/>
  <c r="AH4049" i="13" a="1"/>
  <c r="AH4049" i="13"/>
  <c r="AG4052" i="13" a="1"/>
  <c r="AG4052" i="13"/>
  <c r="AH4053" i="13" a="1"/>
  <c r="AH4053" i="13"/>
  <c r="AG4056" i="13" a="1"/>
  <c r="AG4056" i="13"/>
  <c r="AH4057" i="13" a="1"/>
  <c r="AH4057" i="13"/>
  <c r="AG4060" i="13" a="1"/>
  <c r="AG4060" i="13"/>
  <c r="AH4061" i="13" a="1"/>
  <c r="AH4061" i="13"/>
  <c r="AG4064" i="13" a="1"/>
  <c r="AG4064" i="13"/>
  <c r="AH4065" i="13" a="1"/>
  <c r="AH4065" i="13"/>
  <c r="AG4068" i="13" a="1"/>
  <c r="AG4068" i="13"/>
  <c r="AH4069" i="13" a="1"/>
  <c r="AH4069" i="13"/>
  <c r="AG4072" i="13" a="1"/>
  <c r="AG4072" i="13"/>
  <c r="AH4073" i="13" a="1"/>
  <c r="AH4073" i="13"/>
  <c r="AG4076" i="13" a="1"/>
  <c r="AG4076" i="13"/>
  <c r="AH4077" i="13" a="1"/>
  <c r="AH4077" i="13"/>
  <c r="AG4080" i="13" a="1"/>
  <c r="AG4080" i="13"/>
  <c r="AH4081" i="13" a="1"/>
  <c r="AH4081" i="13"/>
  <c r="AG4084" i="13" a="1"/>
  <c r="AG4084" i="13"/>
  <c r="AH4085" i="13" a="1"/>
  <c r="AH4085" i="13"/>
  <c r="AG4088" i="13" a="1"/>
  <c r="AG4088" i="13"/>
  <c r="AH4089" i="13" a="1"/>
  <c r="AH4089" i="13"/>
  <c r="AG4092" i="13" a="1"/>
  <c r="AG4092" i="13"/>
  <c r="AH4093" i="13" a="1"/>
  <c r="AH4093" i="13"/>
  <c r="AG4096" i="13" a="1"/>
  <c r="AG4096" i="13"/>
  <c r="AH4097" i="13" a="1"/>
  <c r="AH4097" i="13"/>
  <c r="AG4100" i="13" a="1"/>
  <c r="AG4100" i="13"/>
  <c r="AH4101" i="13" a="1"/>
  <c r="AH4101" i="13"/>
  <c r="AG4104" i="13" a="1"/>
  <c r="AG4104" i="13"/>
  <c r="AH4105" i="13" a="1"/>
  <c r="AH4105" i="13"/>
  <c r="AG4108" i="13" a="1"/>
  <c r="AG4108" i="13"/>
  <c r="AH4109" i="13" a="1"/>
  <c r="AH4109" i="13"/>
  <c r="AG4112" i="13" a="1"/>
  <c r="AG4112" i="13"/>
  <c r="AH4113" i="13" a="1"/>
  <c r="AH4113" i="13"/>
  <c r="AG4116" i="13" a="1"/>
  <c r="AG4116" i="13"/>
  <c r="AH4117" i="13" a="1"/>
  <c r="AH4117" i="13"/>
  <c r="AG4120" i="13" a="1"/>
  <c r="AG4120" i="13"/>
  <c r="AH4121" i="13" a="1"/>
  <c r="AH4121" i="13"/>
  <c r="AG4124" i="13" a="1"/>
  <c r="AG4124" i="13"/>
  <c r="AH4125" i="13" a="1"/>
  <c r="AH4125" i="13"/>
  <c r="AG4128" i="13" a="1"/>
  <c r="AG4128" i="13"/>
  <c r="AH4129" i="13" a="1"/>
  <c r="AH4129" i="13"/>
  <c r="AG4132" i="13" a="1"/>
  <c r="AG4132" i="13"/>
  <c r="AH4133" i="13" a="1"/>
  <c r="AH4133" i="13"/>
  <c r="AG4136" i="13" a="1"/>
  <c r="AG4136" i="13"/>
  <c r="AH4137" i="13" a="1"/>
  <c r="AH4137" i="13"/>
  <c r="AG4140" i="13" a="1"/>
  <c r="AG4140" i="13"/>
  <c r="AH4141" i="13" a="1"/>
  <c r="AH4141" i="13"/>
  <c r="AG4144" i="13" a="1"/>
  <c r="AG4144" i="13"/>
  <c r="AH4145" i="13" a="1"/>
  <c r="AH4145" i="13"/>
  <c r="AG4148" i="13" a="1"/>
  <c r="AG4148" i="13"/>
  <c r="AH4149" i="13" a="1"/>
  <c r="AH4149" i="13"/>
  <c r="AG4152" i="13" a="1"/>
  <c r="AG4152" i="13"/>
  <c r="AH4153" i="13" a="1"/>
  <c r="AH4153" i="13"/>
  <c r="AG4156" i="13" a="1"/>
  <c r="AG4156" i="13"/>
  <c r="AH4157" i="13" a="1"/>
  <c r="AH4157" i="13"/>
  <c r="AG4160" i="13" a="1"/>
  <c r="AG4160" i="13"/>
  <c r="AH4161" i="13" a="1"/>
  <c r="AH4161" i="13"/>
  <c r="AG4164" i="13" a="1"/>
  <c r="AG4164" i="13"/>
  <c r="AH4165" i="13" a="1"/>
  <c r="AH4165" i="13"/>
  <c r="AG4168" i="13" a="1"/>
  <c r="AG4168" i="13"/>
  <c r="AH4169" i="13" a="1"/>
  <c r="AH4169" i="13"/>
  <c r="AG3" i="13" a="1"/>
  <c r="AG3" i="13"/>
  <c r="AH4" i="13" a="1"/>
  <c r="AH4" i="13"/>
  <c r="AG7" i="13" a="1"/>
  <c r="AG7" i="13"/>
  <c r="AH8" i="13" a="1"/>
  <c r="AH8" i="13"/>
  <c r="AG11" i="13" a="1"/>
  <c r="AG11" i="13"/>
  <c r="AH12" i="13" a="1"/>
  <c r="AH12" i="13"/>
  <c r="AG15" i="13" a="1"/>
  <c r="AG15" i="13"/>
  <c r="AH16" i="13" a="1"/>
  <c r="AH16" i="13"/>
  <c r="AG19" i="13" a="1"/>
  <c r="AG19" i="13"/>
  <c r="AH20" i="13" a="1"/>
  <c r="AH20" i="13"/>
  <c r="AG23" i="13" a="1"/>
  <c r="AG23" i="13"/>
  <c r="AH24" i="13" a="1"/>
  <c r="AH24" i="13"/>
  <c r="AG27" i="13" a="1"/>
  <c r="AG27" i="13"/>
  <c r="AH28" i="13" a="1"/>
  <c r="AH28" i="13"/>
  <c r="AG31" i="13" a="1"/>
  <c r="AG31" i="13"/>
  <c r="AH32" i="13" a="1"/>
  <c r="AH32" i="13"/>
  <c r="AG35" i="13" a="1"/>
  <c r="AG35" i="13"/>
  <c r="AH36" i="13" a="1"/>
  <c r="AH36" i="13"/>
  <c r="AG39" i="13" a="1"/>
  <c r="AG39" i="13"/>
  <c r="AH40" i="13" a="1"/>
  <c r="AH40" i="13"/>
  <c r="AG43" i="13" a="1"/>
  <c r="AG43" i="13"/>
  <c r="AH44" i="13" a="1"/>
  <c r="AH44" i="13"/>
  <c r="AG47" i="13" a="1"/>
  <c r="AG47" i="13"/>
  <c r="AH48" i="13" a="1"/>
  <c r="AH48" i="13"/>
  <c r="AG51" i="13" a="1"/>
  <c r="AG51" i="13"/>
  <c r="AH52" i="13" a="1"/>
  <c r="AH52" i="13"/>
  <c r="AG55" i="13" a="1"/>
  <c r="AG55" i="13"/>
  <c r="AH56" i="13" a="1"/>
  <c r="AH56" i="13"/>
  <c r="AG59" i="13" a="1"/>
  <c r="AG59" i="13"/>
  <c r="AH60" i="13" a="1"/>
  <c r="AH60" i="13"/>
  <c r="AG63" i="13" a="1"/>
  <c r="AG63" i="13"/>
  <c r="AH64" i="13" a="1"/>
  <c r="AH64" i="13"/>
  <c r="AG67" i="13" a="1"/>
  <c r="AG67" i="13"/>
  <c r="AH68" i="13" a="1"/>
  <c r="AH68" i="13"/>
  <c r="AG71" i="13" a="1"/>
  <c r="AG71" i="13"/>
  <c r="AH72" i="13" a="1"/>
  <c r="AH72" i="13"/>
  <c r="AG75" i="13" a="1"/>
  <c r="AG75" i="13"/>
  <c r="AH76" i="13" a="1"/>
  <c r="AH76" i="13"/>
  <c r="AG79" i="13" a="1"/>
  <c r="AG79" i="13"/>
  <c r="AH80" i="13" a="1"/>
  <c r="AH80" i="13"/>
  <c r="AG83" i="13" a="1"/>
  <c r="AG83" i="13"/>
  <c r="AH84" i="13" a="1"/>
  <c r="AH84" i="13"/>
  <c r="AG87" i="13" a="1"/>
  <c r="AG87" i="13"/>
  <c r="AH88" i="13" a="1"/>
  <c r="AH88" i="13"/>
  <c r="AG91" i="13" a="1"/>
  <c r="AG91" i="13"/>
  <c r="AH92" i="13" a="1"/>
  <c r="AH92" i="13"/>
  <c r="AG95" i="13" a="1"/>
  <c r="AG95" i="13"/>
  <c r="AH96" i="13" a="1"/>
  <c r="AH96" i="13"/>
  <c r="AG99" i="13" a="1"/>
  <c r="AG99" i="13"/>
  <c r="AH100" i="13" a="1"/>
  <c r="AH100" i="13"/>
  <c r="AG103" i="13" a="1"/>
  <c r="AG103" i="13"/>
  <c r="AH104" i="13" a="1"/>
  <c r="AH104" i="13"/>
  <c r="AG107" i="13" a="1"/>
  <c r="AG107" i="13"/>
  <c r="AH108" i="13" a="1"/>
  <c r="AH108" i="13"/>
  <c r="AG111" i="13" a="1"/>
  <c r="AG111" i="13"/>
  <c r="AH112" i="13" a="1"/>
  <c r="AH112" i="13"/>
  <c r="AG115" i="13" a="1"/>
  <c r="AG115" i="13"/>
  <c r="AH116" i="13" a="1"/>
  <c r="AH116" i="13"/>
  <c r="AG119" i="13" a="1"/>
  <c r="AG119" i="13"/>
  <c r="AH120" i="13" a="1"/>
  <c r="AH120" i="13"/>
  <c r="AG123" i="13" a="1"/>
  <c r="AG123" i="13"/>
  <c r="AH124" i="13" a="1"/>
  <c r="AH124" i="13"/>
  <c r="AG127" i="13" a="1"/>
  <c r="AG127" i="13"/>
  <c r="AH128" i="13" a="1"/>
  <c r="AH128" i="13"/>
  <c r="AG131" i="13" a="1"/>
  <c r="AG131" i="13"/>
  <c r="AH132" i="13" a="1"/>
  <c r="AH132" i="13"/>
  <c r="AG135" i="13" a="1"/>
  <c r="AG135" i="13"/>
  <c r="AH136" i="13" a="1"/>
  <c r="AH136" i="13"/>
  <c r="AG139" i="13" a="1"/>
  <c r="AG139" i="13"/>
  <c r="AH140" i="13" a="1"/>
  <c r="AH140" i="13"/>
  <c r="AG143" i="13" a="1"/>
  <c r="AG143" i="13"/>
  <c r="AH144" i="13" a="1"/>
  <c r="AH144" i="13"/>
  <c r="AG147" i="13" a="1"/>
  <c r="AG147" i="13"/>
  <c r="AH148" i="13" a="1"/>
  <c r="AH148" i="13"/>
  <c r="AG151" i="13" a="1"/>
  <c r="AG151" i="13"/>
  <c r="AH152" i="13" a="1"/>
  <c r="AH152" i="13"/>
  <c r="AG155" i="13" a="1"/>
  <c r="AG155" i="13"/>
  <c r="AH156" i="13" a="1"/>
  <c r="AH156" i="13"/>
  <c r="AG159" i="13" a="1"/>
  <c r="AG159" i="13"/>
  <c r="AH160" i="13" a="1"/>
  <c r="AH160" i="13"/>
  <c r="AG163" i="13" a="1"/>
  <c r="AG163" i="13"/>
  <c r="AH164" i="13" a="1"/>
  <c r="AH164" i="13"/>
  <c r="AG167" i="13" a="1"/>
  <c r="AG167" i="13"/>
  <c r="AH168" i="13" a="1"/>
  <c r="AH168" i="13"/>
  <c r="AG171" i="13" a="1"/>
  <c r="AG171" i="13"/>
  <c r="AH172" i="13" a="1"/>
  <c r="AH172" i="13"/>
  <c r="AG175" i="13" a="1"/>
  <c r="AG175" i="13"/>
  <c r="AH176" i="13" a="1"/>
  <c r="AH176" i="13"/>
  <c r="AG179" i="13" a="1"/>
  <c r="AG179" i="13"/>
  <c r="AH180" i="13" a="1"/>
  <c r="AH180" i="13"/>
  <c r="AG183" i="13" a="1"/>
  <c r="AG183" i="13"/>
  <c r="AH184" i="13" a="1"/>
  <c r="AH184" i="13"/>
  <c r="AG187" i="13" a="1"/>
  <c r="AG187" i="13"/>
  <c r="AH188" i="13" a="1"/>
  <c r="AH188" i="13"/>
  <c r="AG191" i="13" a="1"/>
  <c r="AG191" i="13"/>
  <c r="AH192" i="13" a="1"/>
  <c r="AH192" i="13"/>
  <c r="AG195" i="13" a="1"/>
  <c r="AG195" i="13"/>
  <c r="AH196" i="13" a="1"/>
  <c r="AH196" i="13"/>
  <c r="AG199" i="13" a="1"/>
  <c r="AG199" i="13"/>
  <c r="AH200" i="13" a="1"/>
  <c r="AH200" i="13"/>
  <c r="AG203" i="13" a="1"/>
  <c r="AG203" i="13"/>
  <c r="AH204" i="13" a="1"/>
  <c r="AH204" i="13"/>
  <c r="AG207" i="13" a="1"/>
  <c r="AG207" i="13"/>
  <c r="AH208" i="13" a="1"/>
  <c r="AH208" i="13"/>
  <c r="AG211" i="13" a="1"/>
  <c r="AG211" i="13"/>
  <c r="AH212" i="13" a="1"/>
  <c r="AH212" i="13"/>
  <c r="AG215" i="13" a="1"/>
  <c r="AG215" i="13"/>
  <c r="AH216" i="13" a="1"/>
  <c r="AH216" i="13"/>
  <c r="AG219" i="13" a="1"/>
  <c r="AG219" i="13"/>
  <c r="AH220" i="13" a="1"/>
  <c r="AH220" i="13"/>
  <c r="AG223" i="13" a="1"/>
  <c r="AG223" i="13"/>
  <c r="AH224" i="13" a="1"/>
  <c r="AH224" i="13"/>
  <c r="AG227" i="13" a="1"/>
  <c r="AG227" i="13"/>
  <c r="AH228" i="13" a="1"/>
  <c r="AH228" i="13"/>
  <c r="AG231" i="13" a="1"/>
  <c r="AG231" i="13"/>
  <c r="AH232" i="13" a="1"/>
  <c r="AH232" i="13"/>
  <c r="AG235" i="13" a="1"/>
  <c r="AG235" i="13"/>
  <c r="AH236" i="13" a="1"/>
  <c r="AH236" i="13"/>
  <c r="AG239" i="13" a="1"/>
  <c r="AG239" i="13"/>
  <c r="AH240" i="13" a="1"/>
  <c r="AH240" i="13"/>
  <c r="AG243" i="13" a="1"/>
  <c r="AG243" i="13"/>
  <c r="AH244" i="13" a="1"/>
  <c r="AH244" i="13"/>
  <c r="AG247" i="13" a="1"/>
  <c r="AG247" i="13"/>
  <c r="AH248" i="13" a="1"/>
  <c r="AH248" i="13"/>
  <c r="AG251" i="13" a="1"/>
  <c r="AG251" i="13"/>
  <c r="AH252" i="13" a="1"/>
  <c r="AH252" i="13"/>
  <c r="AG255" i="13" a="1"/>
  <c r="AG255" i="13"/>
  <c r="AH256" i="13" a="1"/>
  <c r="AH256" i="13"/>
  <c r="AG259" i="13" a="1"/>
  <c r="AG259" i="13"/>
  <c r="AH260" i="13" a="1"/>
  <c r="AH260" i="13"/>
  <c r="AG263" i="13" a="1"/>
  <c r="AG263" i="13"/>
  <c r="AH264" i="13" a="1"/>
  <c r="AH264" i="13"/>
  <c r="AG267" i="13" a="1"/>
  <c r="AG267" i="13"/>
  <c r="AH268" i="13" a="1"/>
  <c r="AH268" i="13"/>
  <c r="AG271" i="13" a="1"/>
  <c r="AG271" i="13"/>
  <c r="AH272" i="13" a="1"/>
  <c r="AH272" i="13"/>
  <c r="AG275" i="13" a="1"/>
  <c r="AG275" i="13"/>
  <c r="AH276" i="13" a="1"/>
  <c r="AH276" i="13"/>
  <c r="AG279" i="13" a="1"/>
  <c r="AG279" i="13"/>
  <c r="AH280" i="13" a="1"/>
  <c r="AH280" i="13"/>
  <c r="AG283" i="13" a="1"/>
  <c r="AG283" i="13"/>
  <c r="AH284" i="13" a="1"/>
  <c r="AH284" i="13"/>
  <c r="AG287" i="13" a="1"/>
  <c r="AG287" i="13"/>
  <c r="AH288" i="13" a="1"/>
  <c r="AH288" i="13"/>
  <c r="AG291" i="13" a="1"/>
  <c r="AG291" i="13"/>
  <c r="AH292" i="13" a="1"/>
  <c r="AH292" i="13"/>
  <c r="AG295" i="13" a="1"/>
  <c r="AG295" i="13"/>
  <c r="AH296" i="13" a="1"/>
  <c r="AH296" i="13"/>
  <c r="AG299" i="13" a="1"/>
  <c r="AG299" i="13"/>
  <c r="AH300" i="13" a="1"/>
  <c r="AH300" i="13"/>
  <c r="AG303" i="13" a="1"/>
  <c r="AG303" i="13"/>
  <c r="AH304" i="13" a="1"/>
  <c r="AH304" i="13"/>
  <c r="AG307" i="13" a="1"/>
  <c r="AG307" i="13"/>
  <c r="AH308" i="13" a="1"/>
  <c r="AH308" i="13"/>
  <c r="AG311" i="13" a="1"/>
  <c r="AG311" i="13"/>
  <c r="AH312" i="13" a="1"/>
  <c r="AH312" i="13"/>
  <c r="AG315" i="13" a="1"/>
  <c r="AG315" i="13"/>
  <c r="AH316" i="13" a="1"/>
  <c r="AH316" i="13"/>
  <c r="AG319" i="13" a="1"/>
  <c r="AG319" i="13"/>
  <c r="AH320" i="13" a="1"/>
  <c r="AH320" i="13"/>
  <c r="AG323" i="13" a="1"/>
  <c r="AG323" i="13"/>
  <c r="AH324" i="13" a="1"/>
  <c r="AH324" i="13"/>
  <c r="AG327" i="13" a="1"/>
  <c r="AG327" i="13"/>
  <c r="AH328" i="13" a="1"/>
  <c r="AH328" i="13"/>
  <c r="AG331" i="13" a="1"/>
  <c r="AG331" i="13"/>
  <c r="AH332" i="13" a="1"/>
  <c r="AH332" i="13"/>
  <c r="AG335" i="13" a="1"/>
  <c r="AG335" i="13"/>
  <c r="AH336" i="13" a="1"/>
  <c r="AH336" i="13"/>
  <c r="AG339" i="13" a="1"/>
  <c r="AG339" i="13"/>
  <c r="AH340" i="13" a="1"/>
  <c r="AH340" i="13"/>
  <c r="AG343" i="13" a="1"/>
  <c r="AG343" i="13"/>
  <c r="AH344" i="13" a="1"/>
  <c r="AH344" i="13"/>
  <c r="AG347" i="13" a="1"/>
  <c r="AG347" i="13"/>
  <c r="AH348" i="13" a="1"/>
  <c r="AH348" i="13"/>
  <c r="AG351" i="13" a="1"/>
  <c r="AG351" i="13"/>
  <c r="AH352" i="13" a="1"/>
  <c r="AH352" i="13"/>
  <c r="AG355" i="13" a="1"/>
  <c r="AG355" i="13"/>
  <c r="AH356" i="13" a="1"/>
  <c r="AH356" i="13"/>
  <c r="AG359" i="13" a="1"/>
  <c r="AG359" i="13"/>
  <c r="AH360" i="13" a="1"/>
  <c r="AH360" i="13"/>
  <c r="AG363" i="13" a="1"/>
  <c r="AG363" i="13"/>
  <c r="AH364" i="13" a="1"/>
  <c r="AH364" i="13"/>
  <c r="AG367" i="13" a="1"/>
  <c r="AG367" i="13"/>
  <c r="AH368" i="13" a="1"/>
  <c r="AH368" i="13"/>
  <c r="AG371" i="13" a="1"/>
  <c r="AG371" i="13"/>
  <c r="AH372" i="13" a="1"/>
  <c r="AH372" i="13"/>
  <c r="AG375" i="13" a="1"/>
  <c r="AG375" i="13"/>
  <c r="AH376" i="13" a="1"/>
  <c r="AH376" i="13"/>
  <c r="AG379" i="13" a="1"/>
  <c r="AG379" i="13"/>
  <c r="AH380" i="13" a="1"/>
  <c r="AH380" i="13"/>
  <c r="AG383" i="13" a="1"/>
  <c r="AG383" i="13"/>
  <c r="AH384" i="13" a="1"/>
  <c r="AH384" i="13"/>
  <c r="AG387" i="13" a="1"/>
  <c r="AG387" i="13"/>
  <c r="AH388" i="13" a="1"/>
  <c r="AH388" i="13"/>
  <c r="AG391" i="13" a="1"/>
  <c r="AG391" i="13"/>
  <c r="AH392" i="13" a="1"/>
  <c r="AH392" i="13"/>
  <c r="AG395" i="13" a="1"/>
  <c r="AG395" i="13"/>
  <c r="AH396" i="13" a="1"/>
  <c r="AH396" i="13"/>
  <c r="AG399" i="13" a="1"/>
  <c r="AG399" i="13"/>
  <c r="AH400" i="13" a="1"/>
  <c r="AH400" i="13"/>
  <c r="AG403" i="13" a="1"/>
  <c r="AG403" i="13"/>
  <c r="AH404" i="13" a="1"/>
  <c r="AH404" i="13"/>
  <c r="AG407" i="13" a="1"/>
  <c r="AG407" i="13"/>
  <c r="AH408" i="13" a="1"/>
  <c r="AH408" i="13"/>
  <c r="AG411" i="13" a="1"/>
  <c r="AG411" i="13"/>
  <c r="AH412" i="13" a="1"/>
  <c r="AH412" i="13"/>
  <c r="AG415" i="13" a="1"/>
  <c r="AG415" i="13"/>
  <c r="AH416" i="13" a="1"/>
  <c r="AH416" i="13"/>
  <c r="AG419" i="13" a="1"/>
  <c r="AG419" i="13"/>
  <c r="AH420" i="13" a="1"/>
  <c r="AH420" i="13"/>
  <c r="AG423" i="13" a="1"/>
  <c r="AG423" i="13"/>
  <c r="AH424" i="13" a="1"/>
  <c r="AH424" i="13"/>
  <c r="AG427" i="13" a="1"/>
  <c r="AG427" i="13"/>
  <c r="AH428" i="13" a="1"/>
  <c r="AH428" i="13"/>
  <c r="AG431" i="13" a="1"/>
  <c r="AG431" i="13"/>
  <c r="AH432" i="13" a="1"/>
  <c r="AH432" i="13"/>
  <c r="AG435" i="13" a="1"/>
  <c r="AG435" i="13"/>
  <c r="AH436" i="13" a="1"/>
  <c r="AH436" i="13"/>
  <c r="AG439" i="13" a="1"/>
  <c r="AG439" i="13"/>
  <c r="AH440" i="13" a="1"/>
  <c r="AH440" i="13"/>
  <c r="AG443" i="13" a="1"/>
  <c r="AG443" i="13"/>
  <c r="AH444" i="13" a="1"/>
  <c r="AH444" i="13"/>
  <c r="AG447" i="13" a="1"/>
  <c r="AG447" i="13"/>
  <c r="AH448" i="13" a="1"/>
  <c r="AH448" i="13"/>
  <c r="AG451" i="13" a="1"/>
  <c r="AG451" i="13"/>
  <c r="AH452" i="13" a="1"/>
  <c r="AH452" i="13"/>
  <c r="AG455" i="13" a="1"/>
  <c r="AG455" i="13"/>
  <c r="AH456" i="13" a="1"/>
  <c r="AH456" i="13"/>
  <c r="AG459" i="13" a="1"/>
  <c r="AG459" i="13"/>
  <c r="AH460" i="13" a="1"/>
  <c r="AH460" i="13"/>
  <c r="AG463" i="13" a="1"/>
  <c r="AG463" i="13"/>
  <c r="AH464" i="13" a="1"/>
  <c r="AH464" i="13"/>
  <c r="AG467" i="13" a="1"/>
  <c r="AG467" i="13"/>
  <c r="AH468" i="13" a="1"/>
  <c r="AH468" i="13"/>
  <c r="AG471" i="13" a="1"/>
  <c r="AG471" i="13"/>
  <c r="AH472" i="13" a="1"/>
  <c r="AH472" i="13"/>
  <c r="AG475" i="13" a="1"/>
  <c r="AG475" i="13"/>
  <c r="AH476" i="13" a="1"/>
  <c r="AH476" i="13"/>
  <c r="AG479" i="13" a="1"/>
  <c r="AG479" i="13"/>
  <c r="AH480" i="13" a="1"/>
  <c r="AH480" i="13"/>
  <c r="AG483" i="13" a="1"/>
  <c r="AG483" i="13"/>
  <c r="AH484" i="13" a="1"/>
  <c r="AH484" i="13"/>
  <c r="AG487" i="13" a="1"/>
  <c r="AG487" i="13"/>
  <c r="AH488" i="13" a="1"/>
  <c r="AH488" i="13"/>
  <c r="AG491" i="13" a="1"/>
  <c r="AG491" i="13"/>
  <c r="AH492" i="13" a="1"/>
  <c r="AH492" i="13"/>
  <c r="AG495" i="13" a="1"/>
  <c r="AG495" i="13"/>
  <c r="AH496" i="13" a="1"/>
  <c r="AH496" i="13"/>
  <c r="AG499" i="13" a="1"/>
  <c r="AG499" i="13"/>
  <c r="AH500" i="13" a="1"/>
  <c r="AH500" i="13"/>
  <c r="AG503" i="13" a="1"/>
  <c r="AG503" i="13"/>
  <c r="AH504" i="13" a="1"/>
  <c r="AH504" i="13"/>
  <c r="AG507" i="13" a="1"/>
  <c r="AG507" i="13"/>
  <c r="AH508" i="13" a="1"/>
  <c r="AH508" i="13"/>
  <c r="AG511" i="13" a="1"/>
  <c r="AG511" i="13"/>
  <c r="AH512" i="13" a="1"/>
  <c r="AH512" i="13"/>
  <c r="AG515" i="13" a="1"/>
  <c r="AG515" i="13"/>
  <c r="AH516" i="13" a="1"/>
  <c r="AH516" i="13"/>
  <c r="AG519" i="13" a="1"/>
  <c r="AG519" i="13"/>
  <c r="AH520" i="13" a="1"/>
  <c r="AH520" i="13"/>
  <c r="AG523" i="13" a="1"/>
  <c r="AG523" i="13"/>
  <c r="AH524" i="13" a="1"/>
  <c r="AH524" i="13"/>
  <c r="AG527" i="13" a="1"/>
  <c r="AG527" i="13"/>
  <c r="AH528" i="13" a="1"/>
  <c r="AH528" i="13"/>
  <c r="AG531" i="13" a="1"/>
  <c r="AG531" i="13"/>
  <c r="AH532" i="13" a="1"/>
  <c r="AH532" i="13"/>
  <c r="AG535" i="13" a="1"/>
  <c r="AG535" i="13"/>
  <c r="AH536" i="13" a="1"/>
  <c r="AH536" i="13"/>
  <c r="AG539" i="13" a="1"/>
  <c r="AG539" i="13"/>
  <c r="AH540" i="13" a="1"/>
  <c r="AH540" i="13"/>
  <c r="AG543" i="13" a="1"/>
  <c r="AG543" i="13"/>
  <c r="AH544" i="13" a="1"/>
  <c r="AH544" i="13"/>
  <c r="AG547" i="13" a="1"/>
  <c r="AG547" i="13"/>
  <c r="AH548" i="13" a="1"/>
  <c r="AH548" i="13"/>
  <c r="AG551" i="13" a="1"/>
  <c r="AG551" i="13"/>
  <c r="AH552" i="13" a="1"/>
  <c r="AH552" i="13"/>
  <c r="AG555" i="13" a="1"/>
  <c r="AG555" i="13"/>
  <c r="AH556" i="13" a="1"/>
  <c r="AH556" i="13"/>
  <c r="AG559" i="13" a="1"/>
  <c r="AG559" i="13"/>
  <c r="AH560" i="13" a="1"/>
  <c r="AH560" i="13"/>
  <c r="AG563" i="13" a="1"/>
  <c r="AG563" i="13"/>
  <c r="AH564" i="13" a="1"/>
  <c r="AH564" i="13"/>
  <c r="AG567" i="13" a="1"/>
  <c r="AG567" i="13"/>
  <c r="AH568" i="13" a="1"/>
  <c r="AH568" i="13"/>
  <c r="AG571" i="13" a="1"/>
  <c r="AG571" i="13"/>
  <c r="AH572" i="13" a="1"/>
  <c r="AH572" i="13"/>
  <c r="AG575" i="13" a="1"/>
  <c r="AG575" i="13"/>
  <c r="AH576" i="13" a="1"/>
  <c r="AH576" i="13"/>
  <c r="AG579" i="13" a="1"/>
  <c r="AG579" i="13"/>
  <c r="AH580" i="13" a="1"/>
  <c r="AH580" i="13"/>
  <c r="AG583" i="13" a="1"/>
  <c r="AG583" i="13"/>
  <c r="AH584" i="13" a="1"/>
  <c r="AH584" i="13"/>
  <c r="AG587" i="13" a="1"/>
  <c r="AG587" i="13"/>
  <c r="AH588" i="13" a="1"/>
  <c r="AH588" i="13"/>
  <c r="AG591" i="13" a="1"/>
  <c r="AG591" i="13"/>
  <c r="AH592" i="13" a="1"/>
  <c r="AH592" i="13"/>
  <c r="AG595" i="13" a="1"/>
  <c r="AG595" i="13"/>
  <c r="AH596" i="13" a="1"/>
  <c r="AH596" i="13"/>
  <c r="AG599" i="13" a="1"/>
  <c r="AG599" i="13"/>
  <c r="AH600" i="13" a="1"/>
  <c r="AH600" i="13"/>
  <c r="AG603" i="13" a="1"/>
  <c r="AG603" i="13"/>
  <c r="AH604" i="13" a="1"/>
  <c r="AH604" i="13"/>
  <c r="AG607" i="13" a="1"/>
  <c r="AG607" i="13"/>
  <c r="AH608" i="13" a="1"/>
  <c r="AH608" i="13"/>
  <c r="AG611" i="13" a="1"/>
  <c r="AG611" i="13"/>
  <c r="AH612" i="13" a="1"/>
  <c r="AH612" i="13"/>
  <c r="AG615" i="13" a="1"/>
  <c r="AG615" i="13"/>
  <c r="AH616" i="13" a="1"/>
  <c r="AH616" i="13"/>
  <c r="AG619" i="13" a="1"/>
  <c r="AG619" i="13"/>
  <c r="AH620" i="13" a="1"/>
  <c r="AH620" i="13"/>
  <c r="AG623" i="13" a="1"/>
  <c r="AG623" i="13"/>
  <c r="AH624" i="13" a="1"/>
  <c r="AH624" i="13"/>
  <c r="AG627" i="13" a="1"/>
  <c r="AG627" i="13"/>
  <c r="AH628" i="13" a="1"/>
  <c r="AH628" i="13"/>
  <c r="AG631" i="13" a="1"/>
  <c r="AG631" i="13"/>
  <c r="AH632" i="13" a="1"/>
  <c r="AH632" i="13"/>
  <c r="AG635" i="13" a="1"/>
  <c r="AG635" i="13"/>
  <c r="AH636" i="13" a="1"/>
  <c r="AH636" i="13"/>
  <c r="AG639" i="13" a="1"/>
  <c r="AG639" i="13"/>
  <c r="AH640" i="13" a="1"/>
  <c r="AH640" i="13"/>
  <c r="AG643" i="13" a="1"/>
  <c r="AG643" i="13"/>
  <c r="AH644" i="13" a="1"/>
  <c r="AH644" i="13"/>
  <c r="AG647" i="13" a="1"/>
  <c r="AG647" i="13"/>
  <c r="AH648" i="13" a="1"/>
  <c r="AH648" i="13"/>
  <c r="AG651" i="13" a="1"/>
  <c r="AG651" i="13"/>
  <c r="AH652" i="13" a="1"/>
  <c r="AH652" i="13"/>
  <c r="AG655" i="13" a="1"/>
  <c r="AG655" i="13"/>
  <c r="AH656" i="13" a="1"/>
  <c r="AH656" i="13"/>
  <c r="AG659" i="13" a="1"/>
  <c r="AG659" i="13"/>
  <c r="AH660" i="13" a="1"/>
  <c r="AH660" i="13"/>
  <c r="AG663" i="13" a="1"/>
  <c r="AG663" i="13"/>
  <c r="AH664" i="13" a="1"/>
  <c r="AH664" i="13"/>
  <c r="AG667" i="13" a="1"/>
  <c r="AG667" i="13"/>
  <c r="AH668" i="13" a="1"/>
  <c r="AH668" i="13"/>
  <c r="AG671" i="13" a="1"/>
  <c r="AG671" i="13"/>
  <c r="AH672" i="13" a="1"/>
  <c r="AH672" i="13"/>
  <c r="AG675" i="13" a="1"/>
  <c r="AG675" i="13"/>
  <c r="AH676" i="13" a="1"/>
  <c r="AH676" i="13"/>
  <c r="AG679" i="13" a="1"/>
  <c r="AG679" i="13"/>
  <c r="AH680" i="13" a="1"/>
  <c r="AH680" i="13"/>
  <c r="AG683" i="13" a="1"/>
  <c r="AG683" i="13"/>
  <c r="AH684" i="13" a="1"/>
  <c r="AH684" i="13"/>
  <c r="AG687" i="13" a="1"/>
  <c r="AG687" i="13"/>
  <c r="AH688" i="13" a="1"/>
  <c r="AH688" i="13"/>
  <c r="AG691" i="13" a="1"/>
  <c r="AG691" i="13"/>
  <c r="AH692" i="13" a="1"/>
  <c r="AH692" i="13"/>
  <c r="AG695" i="13" a="1"/>
  <c r="AG695" i="13"/>
  <c r="AH696" i="13" a="1"/>
  <c r="AH696" i="13"/>
  <c r="AG699" i="13" a="1"/>
  <c r="AG699" i="13"/>
  <c r="AH700" i="13" a="1"/>
  <c r="AH700" i="13"/>
  <c r="AG703" i="13" a="1"/>
  <c r="AG703" i="13"/>
  <c r="AH704" i="13" a="1"/>
  <c r="AH704" i="13"/>
  <c r="AG707" i="13" a="1"/>
  <c r="AG707" i="13"/>
  <c r="AH708" i="13" a="1"/>
  <c r="AH708" i="13"/>
  <c r="AG711" i="13" a="1"/>
  <c r="AG711" i="13"/>
  <c r="AH712" i="13" a="1"/>
  <c r="AH712" i="13"/>
  <c r="AG715" i="13" a="1"/>
  <c r="AG715" i="13"/>
  <c r="AH716" i="13" a="1"/>
  <c r="AH716" i="13"/>
  <c r="AG719" i="13" a="1"/>
  <c r="AG719" i="13"/>
  <c r="AH720" i="13" a="1"/>
  <c r="AH720" i="13"/>
  <c r="AG723" i="13" a="1"/>
  <c r="AG723" i="13"/>
  <c r="AH724" i="13" a="1"/>
  <c r="AH724" i="13"/>
  <c r="AG727" i="13" a="1"/>
  <c r="AG727" i="13"/>
  <c r="AH728" i="13" a="1"/>
  <c r="AH728" i="13"/>
  <c r="AG731" i="13" a="1"/>
  <c r="AG731" i="13"/>
  <c r="AH732" i="13" a="1"/>
  <c r="AH732" i="13"/>
  <c r="AG735" i="13" a="1"/>
  <c r="AG735" i="13"/>
  <c r="AH736" i="13" a="1"/>
  <c r="AH736" i="13"/>
  <c r="AG739" i="13" a="1"/>
  <c r="AG739" i="13"/>
  <c r="AH740" i="13" a="1"/>
  <c r="AH740" i="13"/>
  <c r="AG743" i="13" a="1"/>
  <c r="AG743" i="13"/>
  <c r="AH744" i="13" a="1"/>
  <c r="AH744" i="13"/>
  <c r="AG747" i="13" a="1"/>
  <c r="AG747" i="13"/>
  <c r="AH748" i="13" a="1"/>
  <c r="AH748" i="13"/>
  <c r="AG751" i="13" a="1"/>
  <c r="AG751" i="13"/>
  <c r="AH752" i="13" a="1"/>
  <c r="AH752" i="13"/>
  <c r="AG755" i="13" a="1"/>
  <c r="AG755" i="13"/>
  <c r="AH756" i="13" a="1"/>
  <c r="AH756" i="13"/>
  <c r="AG759" i="13" a="1"/>
  <c r="AG759" i="13"/>
  <c r="AH760" i="13" a="1"/>
  <c r="AH760" i="13"/>
  <c r="AG763" i="13" a="1"/>
  <c r="AG763" i="13"/>
  <c r="AH764" i="13" a="1"/>
  <c r="AH764" i="13"/>
  <c r="AG767" i="13" a="1"/>
  <c r="AG767" i="13"/>
  <c r="AH768" i="13" a="1"/>
  <c r="AH768" i="13"/>
  <c r="AG771" i="13" a="1"/>
  <c r="AG771" i="13"/>
  <c r="AH772" i="13" a="1"/>
  <c r="AH772" i="13"/>
  <c r="AG775" i="13" a="1"/>
  <c r="AG775" i="13"/>
  <c r="AH776" i="13" a="1"/>
  <c r="AH776" i="13"/>
  <c r="AG779" i="13" a="1"/>
  <c r="AG779" i="13"/>
  <c r="AH780" i="13" a="1"/>
  <c r="AH780" i="13"/>
  <c r="AG783" i="13" a="1"/>
  <c r="AG783" i="13"/>
  <c r="AH784" i="13" a="1"/>
  <c r="AH784" i="13"/>
  <c r="AG787" i="13" a="1"/>
  <c r="AG787" i="13"/>
  <c r="AH788" i="13" a="1"/>
  <c r="AH788" i="13"/>
  <c r="AG791" i="13" a="1"/>
  <c r="AG791" i="13"/>
  <c r="AH792" i="13" a="1"/>
  <c r="AH792" i="13"/>
  <c r="AG795" i="13" a="1"/>
  <c r="AG795" i="13"/>
  <c r="AH796" i="13" a="1"/>
  <c r="AH796" i="13"/>
  <c r="AG799" i="13" a="1"/>
  <c r="AG799" i="13"/>
  <c r="AH800" i="13" a="1"/>
  <c r="AH800" i="13"/>
  <c r="AG803" i="13" a="1"/>
  <c r="AG803" i="13"/>
  <c r="AH804" i="13" a="1"/>
  <c r="AH804" i="13"/>
  <c r="AG807" i="13" a="1"/>
  <c r="AG807" i="13"/>
  <c r="AH808" i="13" a="1"/>
  <c r="AH808" i="13"/>
  <c r="AG811" i="13" a="1"/>
  <c r="AG811" i="13"/>
  <c r="AH812" i="13" a="1"/>
  <c r="AH812" i="13"/>
  <c r="AG815" i="13" a="1"/>
  <c r="AG815" i="13"/>
  <c r="AH816" i="13" a="1"/>
  <c r="AH816" i="13"/>
  <c r="AG819" i="13" a="1"/>
  <c r="AG819" i="13"/>
  <c r="AH820" i="13" a="1"/>
  <c r="AH820" i="13"/>
  <c r="AG823" i="13" a="1"/>
  <c r="AG823" i="13"/>
  <c r="AH824" i="13" a="1"/>
  <c r="AH824" i="13"/>
  <c r="AG827" i="13" a="1"/>
  <c r="AG827" i="13"/>
  <c r="AH828" i="13" a="1"/>
  <c r="AH828" i="13"/>
  <c r="AG831" i="13" a="1"/>
  <c r="AG831" i="13"/>
  <c r="AH832" i="13" a="1"/>
  <c r="AH832" i="13"/>
  <c r="AG835" i="13" a="1"/>
  <c r="AG835" i="13"/>
  <c r="AH836" i="13" a="1"/>
  <c r="AH836" i="13"/>
  <c r="AG839" i="13" a="1"/>
  <c r="AG839" i="13"/>
  <c r="AH840" i="13" a="1"/>
  <c r="AH840" i="13"/>
  <c r="AG843" i="13" a="1"/>
  <c r="AG843" i="13"/>
  <c r="AH844" i="13" a="1"/>
  <c r="AH844" i="13"/>
  <c r="AG847" i="13" a="1"/>
  <c r="AG847" i="13"/>
  <c r="AH848" i="13" a="1"/>
  <c r="AH848" i="13"/>
  <c r="AG851" i="13" a="1"/>
  <c r="AG851" i="13"/>
  <c r="AH852" i="13" a="1"/>
  <c r="AH852" i="13"/>
  <c r="AG855" i="13" a="1"/>
  <c r="AG855" i="13"/>
  <c r="AH856" i="13" a="1"/>
  <c r="AH856" i="13"/>
  <c r="AG859" i="13" a="1"/>
  <c r="AG859" i="13"/>
  <c r="AH860" i="13" a="1"/>
  <c r="AH860" i="13"/>
  <c r="AG863" i="13" a="1"/>
  <c r="AG863" i="13"/>
  <c r="AH864" i="13" a="1"/>
  <c r="AH864" i="13"/>
  <c r="AG867" i="13" a="1"/>
  <c r="AG867" i="13"/>
  <c r="AH868" i="13" a="1"/>
  <c r="AH868" i="13"/>
  <c r="AG871" i="13" a="1"/>
  <c r="AG871" i="13"/>
  <c r="AH872" i="13" a="1"/>
  <c r="AH872" i="13"/>
  <c r="AG875" i="13" a="1"/>
  <c r="AG875" i="13"/>
  <c r="AH876" i="13" a="1"/>
  <c r="AH876" i="13"/>
  <c r="AG879" i="13" a="1"/>
  <c r="AG879" i="13"/>
  <c r="AH880" i="13" a="1"/>
  <c r="AH880" i="13"/>
  <c r="AG883" i="13" a="1"/>
  <c r="AG883" i="13"/>
  <c r="AH884" i="13" a="1"/>
  <c r="AH884" i="13"/>
  <c r="AG887" i="13" a="1"/>
  <c r="AG887" i="13"/>
  <c r="AH888" i="13" a="1"/>
  <c r="AH888" i="13"/>
  <c r="AG891" i="13" a="1"/>
  <c r="AG891" i="13"/>
  <c r="AH892" i="13" a="1"/>
  <c r="AH892" i="13"/>
  <c r="AG895" i="13" a="1"/>
  <c r="AG895" i="13"/>
  <c r="AH896" i="13" a="1"/>
  <c r="AH896" i="13"/>
  <c r="AG899" i="13" a="1"/>
  <c r="AG899" i="13"/>
  <c r="AH900" i="13" a="1"/>
  <c r="AH900" i="13"/>
  <c r="AG903" i="13" a="1"/>
  <c r="AG903" i="13"/>
  <c r="AH904" i="13" a="1"/>
  <c r="AH904" i="13"/>
  <c r="AG907" i="13" a="1"/>
  <c r="AG907" i="13"/>
  <c r="AH908" i="13" a="1"/>
  <c r="AH908" i="13"/>
  <c r="AG911" i="13" a="1"/>
  <c r="AG911" i="13"/>
  <c r="AH912" i="13" a="1"/>
  <c r="AH912" i="13"/>
  <c r="AG915" i="13" a="1"/>
  <c r="AG915" i="13"/>
  <c r="AH916" i="13" a="1"/>
  <c r="AH916" i="13"/>
  <c r="AG919" i="13" a="1"/>
  <c r="AG919" i="13"/>
  <c r="AH920" i="13" a="1"/>
  <c r="AH920" i="13"/>
  <c r="AG923" i="13" a="1"/>
  <c r="AG923" i="13"/>
  <c r="AH924" i="13" a="1"/>
  <c r="AH924" i="13"/>
  <c r="AG927" i="13" a="1"/>
  <c r="AG927" i="13"/>
  <c r="AH928" i="13" a="1"/>
  <c r="AH928" i="13"/>
  <c r="AG931" i="13" a="1"/>
  <c r="AG931" i="13"/>
  <c r="AH932" i="13" a="1"/>
  <c r="AH932" i="13"/>
  <c r="AG935" i="13" a="1"/>
  <c r="AG935" i="13"/>
  <c r="AH936" i="13" a="1"/>
  <c r="AH936" i="13"/>
  <c r="AG939" i="13" a="1"/>
  <c r="AG939" i="13"/>
  <c r="AH940" i="13" a="1"/>
  <c r="AH940" i="13"/>
  <c r="AG943" i="13" a="1"/>
  <c r="AG943" i="13"/>
  <c r="AH944" i="13" a="1"/>
  <c r="AH944" i="13"/>
  <c r="AG947" i="13" a="1"/>
  <c r="AG947" i="13"/>
  <c r="AH948" i="13" a="1"/>
  <c r="AH948" i="13"/>
  <c r="AG951" i="13" a="1"/>
  <c r="AG951" i="13"/>
  <c r="AH952" i="13" a="1"/>
  <c r="AH952" i="13"/>
  <c r="AG955" i="13" a="1"/>
  <c r="AG955" i="13"/>
  <c r="AH956" i="13" a="1"/>
  <c r="AH956" i="13"/>
  <c r="AG959" i="13" a="1"/>
  <c r="AG959" i="13"/>
  <c r="AH960" i="13" a="1"/>
  <c r="AH960" i="13"/>
  <c r="AG963" i="13" a="1"/>
  <c r="AG963" i="13"/>
  <c r="AH964" i="13" a="1"/>
  <c r="AH964" i="13"/>
  <c r="AG967" i="13" a="1"/>
  <c r="AG967" i="13"/>
  <c r="AH968" i="13" a="1"/>
  <c r="AH968" i="13"/>
  <c r="AG971" i="13" a="1"/>
  <c r="AG971" i="13"/>
  <c r="AH972" i="13" a="1"/>
  <c r="AH972" i="13"/>
  <c r="AG975" i="13" a="1"/>
  <c r="AG975" i="13"/>
  <c r="AH976" i="13" a="1"/>
  <c r="AH976" i="13"/>
  <c r="AG979" i="13" a="1"/>
  <c r="AG979" i="13"/>
  <c r="AH980" i="13" a="1"/>
  <c r="AH980" i="13"/>
  <c r="AG983" i="13" a="1"/>
  <c r="AG983" i="13"/>
  <c r="AH984" i="13" a="1"/>
  <c r="AH984" i="13"/>
  <c r="AG987" i="13" a="1"/>
  <c r="AG987" i="13"/>
  <c r="AH988" i="13" a="1"/>
  <c r="AH988" i="13"/>
  <c r="AG991" i="13" a="1"/>
  <c r="AG991" i="13"/>
  <c r="AH992" i="13" a="1"/>
  <c r="AH992" i="13"/>
  <c r="AG995" i="13" a="1"/>
  <c r="AG995" i="13"/>
  <c r="AH996" i="13" a="1"/>
  <c r="AH996" i="13"/>
  <c r="AG999" i="13" a="1"/>
  <c r="AG999" i="13"/>
  <c r="AH1000" i="13" a="1"/>
  <c r="AH1000" i="13"/>
  <c r="AG1003" i="13" a="1"/>
  <c r="AG1003" i="13"/>
  <c r="AH1004" i="13" a="1"/>
  <c r="AH1004" i="13"/>
  <c r="AG1007" i="13" a="1"/>
  <c r="AG1007" i="13"/>
  <c r="AH1008" i="13" a="1"/>
  <c r="AH1008" i="13"/>
  <c r="AG1011" i="13" a="1"/>
  <c r="AG1011" i="13"/>
  <c r="AH1012" i="13" a="1"/>
  <c r="AH1012" i="13"/>
  <c r="AG1015" i="13" a="1"/>
  <c r="AG1015" i="13"/>
  <c r="AH1016" i="13" a="1"/>
  <c r="AH1016" i="13"/>
  <c r="AG1019" i="13" a="1"/>
  <c r="AG1019" i="13"/>
  <c r="AH1020" i="13" a="1"/>
  <c r="AH1020" i="13"/>
  <c r="AG1023" i="13" a="1"/>
  <c r="AG1023" i="13"/>
  <c r="AH1024" i="13" a="1"/>
  <c r="AH1024" i="13"/>
  <c r="AG1027" i="13" a="1"/>
  <c r="AG1027" i="13"/>
  <c r="AH1028" i="13" a="1"/>
  <c r="AH1028" i="13"/>
  <c r="AG1031" i="13" a="1"/>
  <c r="AG1031" i="13"/>
  <c r="AH1032" i="13" a="1"/>
  <c r="AH1032" i="13"/>
  <c r="AG1035" i="13" a="1"/>
  <c r="AG1035" i="13"/>
  <c r="AH1036" i="13" a="1"/>
  <c r="AH1036" i="13"/>
  <c r="AG1039" i="13" a="1"/>
  <c r="AG1039" i="13"/>
  <c r="AH1040" i="13" a="1"/>
  <c r="AH1040" i="13"/>
  <c r="AG1043" i="13" a="1"/>
  <c r="AG1043" i="13"/>
  <c r="AH1044" i="13" a="1"/>
  <c r="AH1044" i="13"/>
  <c r="AG1047" i="13" a="1"/>
  <c r="AG1047" i="13"/>
  <c r="AH1048" i="13" a="1"/>
  <c r="AH1048" i="13"/>
  <c r="AG1051" i="13" a="1"/>
  <c r="AG1051" i="13"/>
  <c r="AH1052" i="13" a="1"/>
  <c r="AH1052" i="13"/>
  <c r="AG1055" i="13" a="1"/>
  <c r="AG1055" i="13"/>
  <c r="AH1056" i="13" a="1"/>
  <c r="AH1056" i="13"/>
  <c r="AG1059" i="13" a="1"/>
  <c r="AG1059" i="13"/>
  <c r="AH1060" i="13" a="1"/>
  <c r="AH1060" i="13"/>
  <c r="AG1063" i="13" a="1"/>
  <c r="AG1063" i="13"/>
  <c r="AH1064" i="13" a="1"/>
  <c r="AH1064" i="13"/>
  <c r="AG1067" i="13" a="1"/>
  <c r="AG1067" i="13"/>
  <c r="AH1068" i="13" a="1"/>
  <c r="AH1068" i="13"/>
  <c r="AG1071" i="13" a="1"/>
  <c r="AG1071" i="13"/>
  <c r="AH1072" i="13" a="1"/>
  <c r="AH1072" i="13"/>
  <c r="AG1075" i="13" a="1"/>
  <c r="AG1075" i="13"/>
  <c r="AH1076" i="13" a="1"/>
  <c r="AH1076" i="13"/>
  <c r="AG1079" i="13" a="1"/>
  <c r="AG1079" i="13"/>
  <c r="AH1080" i="13" a="1"/>
  <c r="AH1080" i="13"/>
  <c r="AG1083" i="13" a="1"/>
  <c r="AG1083" i="13"/>
  <c r="AH1084" i="13" a="1"/>
  <c r="AH1084" i="13"/>
  <c r="AG1087" i="13" a="1"/>
  <c r="AG1087" i="13"/>
  <c r="AH1088" i="13" a="1"/>
  <c r="AH1088" i="13"/>
  <c r="AG1091" i="13" a="1"/>
  <c r="AG1091" i="13"/>
  <c r="AH1092" i="13" a="1"/>
  <c r="AH1092" i="13"/>
  <c r="AG1095" i="13" a="1"/>
  <c r="AG1095" i="13"/>
  <c r="AH1096" i="13" a="1"/>
  <c r="AH1096" i="13"/>
  <c r="AG1099" i="13" a="1"/>
  <c r="AG1099" i="13"/>
  <c r="AH1100" i="13" a="1"/>
  <c r="AH1100" i="13"/>
  <c r="AG1103" i="13" a="1"/>
  <c r="AG1103" i="13"/>
  <c r="AH1104" i="13" a="1"/>
  <c r="AH1104" i="13"/>
  <c r="AG1107" i="13" a="1"/>
  <c r="AG1107" i="13"/>
  <c r="AH1108" i="13" a="1"/>
  <c r="AH1108" i="13"/>
  <c r="AG1111" i="13" a="1"/>
  <c r="AG1111" i="13"/>
  <c r="AH1112" i="13" a="1"/>
  <c r="AH1112" i="13"/>
  <c r="AG1115" i="13" a="1"/>
  <c r="AG1115" i="13"/>
  <c r="AH1116" i="13" a="1"/>
  <c r="AH1116" i="13"/>
  <c r="AG1119" i="13" a="1"/>
  <c r="AG1119" i="13"/>
  <c r="AH1120" i="13" a="1"/>
  <c r="AH1120" i="13"/>
  <c r="AG1123" i="13" a="1"/>
  <c r="AG1123" i="13"/>
  <c r="AH1124" i="13" a="1"/>
  <c r="AH1124" i="13"/>
  <c r="AG1127" i="13" a="1"/>
  <c r="AG1127" i="13"/>
  <c r="AH1128" i="13" a="1"/>
  <c r="AH1128" i="13"/>
  <c r="AG1131" i="13" a="1"/>
  <c r="AG1131" i="13"/>
  <c r="AH1132" i="13" a="1"/>
  <c r="AH1132" i="13"/>
  <c r="AG1135" i="13" a="1"/>
  <c r="AG1135" i="13"/>
  <c r="AH1136" i="13" a="1"/>
  <c r="AH1136" i="13"/>
  <c r="W3" i="13" a="1"/>
  <c r="W3" i="13"/>
  <c r="W4" i="13" a="1"/>
  <c r="W4" i="13"/>
  <c r="W5" i="13" a="1"/>
  <c r="W5" i="13"/>
  <c r="W6" i="13" a="1"/>
  <c r="W6" i="13"/>
  <c r="W7" i="13" a="1"/>
  <c r="W7" i="13"/>
  <c r="W8" i="13" a="1"/>
  <c r="W8" i="13"/>
  <c r="W9" i="13" a="1"/>
  <c r="W9" i="13"/>
  <c r="W10" i="13" a="1"/>
  <c r="W10" i="13"/>
  <c r="W11" i="13" a="1"/>
  <c r="W11" i="13"/>
  <c r="W12" i="13" a="1"/>
  <c r="W12" i="13"/>
  <c r="W13" i="13" a="1"/>
  <c r="W13" i="13"/>
  <c r="W14" i="13" a="1"/>
  <c r="W14" i="13"/>
  <c r="W15" i="13" a="1"/>
  <c r="W15" i="13"/>
  <c r="W16" i="13" a="1"/>
  <c r="W16" i="13"/>
  <c r="W17" i="13" a="1"/>
  <c r="W17" i="13"/>
  <c r="W18" i="13" a="1"/>
  <c r="W18" i="13"/>
  <c r="W19" i="13" a="1"/>
  <c r="W19" i="13"/>
  <c r="W20" i="13" a="1"/>
  <c r="W20" i="13"/>
  <c r="W21" i="13" a="1"/>
  <c r="W21" i="13"/>
  <c r="W22" i="13" a="1"/>
  <c r="W22" i="13"/>
  <c r="W23" i="13" a="1"/>
  <c r="W23" i="13"/>
  <c r="W24" i="13" a="1"/>
  <c r="W24" i="13"/>
  <c r="W25" i="13" a="1"/>
  <c r="W25" i="13"/>
  <c r="W26" i="13" a="1"/>
  <c r="W26" i="13"/>
  <c r="W27" i="13" a="1"/>
  <c r="W27" i="13"/>
  <c r="W28" i="13" a="1"/>
  <c r="W28" i="13"/>
  <c r="W29" i="13" a="1"/>
  <c r="W29" i="13"/>
  <c r="W30" i="13" a="1"/>
  <c r="W30" i="13"/>
  <c r="W31" i="13" a="1"/>
  <c r="W31" i="13"/>
  <c r="W32" i="13" a="1"/>
  <c r="W32" i="13"/>
  <c r="W33" i="13" a="1"/>
  <c r="W33" i="13"/>
  <c r="W34" i="13" a="1"/>
  <c r="W34" i="13"/>
  <c r="W35" i="13" a="1"/>
  <c r="W35" i="13"/>
  <c r="W36" i="13" a="1"/>
  <c r="W36" i="13"/>
  <c r="W37" i="13" a="1"/>
  <c r="W37" i="13"/>
  <c r="W38" i="13" a="1"/>
  <c r="W38" i="13"/>
  <c r="W39" i="13" a="1"/>
  <c r="W39" i="13"/>
  <c r="W40" i="13" a="1"/>
  <c r="W40" i="13"/>
  <c r="W41" i="13" a="1"/>
  <c r="W41" i="13"/>
  <c r="W42" i="13" a="1"/>
  <c r="W42" i="13"/>
  <c r="W43" i="13" a="1"/>
  <c r="W43" i="13"/>
  <c r="W44" i="13" a="1"/>
  <c r="W44" i="13"/>
  <c r="W45" i="13" a="1"/>
  <c r="W45" i="13"/>
  <c r="W46" i="13" a="1"/>
  <c r="W46" i="13"/>
  <c r="W47" i="13" a="1"/>
  <c r="W47" i="13"/>
  <c r="W48" i="13" a="1"/>
  <c r="W48" i="13"/>
  <c r="W49" i="13" a="1"/>
  <c r="W49" i="13"/>
  <c r="W50" i="13" a="1"/>
  <c r="W50" i="13"/>
  <c r="W51" i="13" a="1"/>
  <c r="W51" i="13"/>
  <c r="W52" i="13" a="1"/>
  <c r="W52" i="13"/>
  <c r="W53" i="13" a="1"/>
  <c r="W53" i="13"/>
  <c r="W54" i="13" a="1"/>
  <c r="W54" i="13"/>
  <c r="W55" i="13" a="1"/>
  <c r="W55" i="13"/>
  <c r="W56" i="13" a="1"/>
  <c r="W56" i="13"/>
  <c r="W57" i="13" a="1"/>
  <c r="W57" i="13"/>
  <c r="W58" i="13" a="1"/>
  <c r="W58" i="13"/>
  <c r="W59" i="13" a="1"/>
  <c r="W59" i="13"/>
  <c r="W60" i="13" a="1"/>
  <c r="W60" i="13"/>
  <c r="W61" i="13" a="1"/>
  <c r="W61" i="13"/>
  <c r="W62" i="13" a="1"/>
  <c r="W62" i="13"/>
  <c r="W63" i="13" a="1"/>
  <c r="W63" i="13"/>
  <c r="W64" i="13" a="1"/>
  <c r="W64" i="13"/>
  <c r="W65" i="13" a="1"/>
  <c r="W65" i="13"/>
  <c r="W66" i="13" a="1"/>
  <c r="W66" i="13"/>
  <c r="W67" i="13" a="1"/>
  <c r="W67" i="13"/>
  <c r="W68" i="13" a="1"/>
  <c r="W68" i="13"/>
  <c r="W69" i="13" a="1"/>
  <c r="W69" i="13"/>
  <c r="W70" i="13" a="1"/>
  <c r="W70" i="13"/>
  <c r="W71" i="13" a="1"/>
  <c r="W71" i="13"/>
  <c r="W72" i="13" a="1"/>
  <c r="W72" i="13"/>
  <c r="W73" i="13" a="1"/>
  <c r="W73" i="13"/>
  <c r="W74" i="13" a="1"/>
  <c r="W74" i="13"/>
  <c r="W75" i="13" a="1"/>
  <c r="W75" i="13"/>
  <c r="W76" i="13" a="1"/>
  <c r="W76" i="13"/>
  <c r="W77" i="13" a="1"/>
  <c r="W77" i="13"/>
  <c r="W78" i="13" a="1"/>
  <c r="W78" i="13"/>
  <c r="W79" i="13" a="1"/>
  <c r="W79" i="13"/>
  <c r="W80" i="13" a="1"/>
  <c r="W80" i="13"/>
  <c r="W81" i="13" a="1"/>
  <c r="W81" i="13"/>
  <c r="W82" i="13" a="1"/>
  <c r="W82" i="13"/>
  <c r="W83" i="13" a="1"/>
  <c r="W83" i="13"/>
  <c r="W84" i="13" a="1"/>
  <c r="W84" i="13"/>
  <c r="W85" i="13" a="1"/>
  <c r="W85" i="13"/>
  <c r="W86" i="13" a="1"/>
  <c r="W86" i="13"/>
  <c r="W87" i="13" a="1"/>
  <c r="W87" i="13"/>
  <c r="W88" i="13" a="1"/>
  <c r="W88" i="13"/>
  <c r="W89" i="13" a="1"/>
  <c r="W89" i="13"/>
  <c r="W90" i="13" a="1"/>
  <c r="W90" i="13"/>
  <c r="W91" i="13" a="1"/>
  <c r="W91" i="13"/>
  <c r="W92" i="13" a="1"/>
  <c r="W92" i="13"/>
  <c r="W93" i="13" a="1"/>
  <c r="W93" i="13"/>
  <c r="W94" i="13" a="1"/>
  <c r="W94" i="13"/>
  <c r="W95" i="13" a="1"/>
  <c r="W95" i="13"/>
  <c r="W96" i="13" a="1"/>
  <c r="W96" i="13"/>
  <c r="W97" i="13" a="1"/>
  <c r="W97" i="13"/>
  <c r="W98" i="13" a="1"/>
  <c r="W98" i="13"/>
  <c r="W99" i="13" a="1"/>
  <c r="W99" i="13"/>
  <c r="W100" i="13" a="1"/>
  <c r="W100" i="13"/>
  <c r="W101" i="13" a="1"/>
  <c r="W101" i="13"/>
  <c r="W102" i="13" a="1"/>
  <c r="W102" i="13"/>
  <c r="W103" i="13" a="1"/>
  <c r="W103" i="13"/>
  <c r="W104" i="13" a="1"/>
  <c r="W104" i="13"/>
  <c r="W105" i="13" a="1"/>
  <c r="W105" i="13"/>
  <c r="W106" i="13" a="1"/>
  <c r="W106" i="13"/>
  <c r="W107" i="13" a="1"/>
  <c r="W107" i="13"/>
  <c r="W108" i="13" a="1"/>
  <c r="W108" i="13"/>
  <c r="W109" i="13" a="1"/>
  <c r="W109" i="13"/>
  <c r="W110" i="13" a="1"/>
  <c r="W110" i="13"/>
  <c r="W111" i="13" a="1"/>
  <c r="W111" i="13"/>
  <c r="W112" i="13" a="1"/>
  <c r="W112" i="13"/>
  <c r="W113" i="13" a="1"/>
  <c r="W113" i="13"/>
  <c r="W114" i="13" a="1"/>
  <c r="W114" i="13"/>
  <c r="W115" i="13" a="1"/>
  <c r="W115" i="13"/>
  <c r="W116" i="13" a="1"/>
  <c r="W116" i="13"/>
  <c r="W117" i="13" a="1"/>
  <c r="W117" i="13"/>
  <c r="W118" i="13" a="1"/>
  <c r="W118" i="13"/>
  <c r="W119" i="13" a="1"/>
  <c r="W119" i="13"/>
  <c r="W120" i="13" a="1"/>
  <c r="W120" i="13"/>
  <c r="W121" i="13" a="1"/>
  <c r="W121" i="13"/>
  <c r="W122" i="13" a="1"/>
  <c r="W122" i="13"/>
  <c r="W123" i="13" a="1"/>
  <c r="W123" i="13"/>
  <c r="W124" i="13" a="1"/>
  <c r="W124" i="13"/>
  <c r="W125" i="13" a="1"/>
  <c r="W125" i="13"/>
  <c r="W126" i="13" a="1"/>
  <c r="W126" i="13"/>
  <c r="W127" i="13" a="1"/>
  <c r="W127" i="13"/>
  <c r="W128" i="13" a="1"/>
  <c r="W128" i="13"/>
  <c r="W129" i="13" a="1"/>
  <c r="W129" i="13"/>
  <c r="W130" i="13" a="1"/>
  <c r="W130" i="13"/>
  <c r="W131" i="13" a="1"/>
  <c r="W131" i="13"/>
  <c r="W132" i="13" a="1"/>
  <c r="W132" i="13"/>
  <c r="W133" i="13" a="1"/>
  <c r="W133" i="13"/>
  <c r="W134" i="13" a="1"/>
  <c r="W134" i="13"/>
  <c r="W135" i="13" a="1"/>
  <c r="W135" i="13"/>
  <c r="W136" i="13" a="1"/>
  <c r="W136" i="13"/>
  <c r="W137" i="13" a="1"/>
  <c r="W137" i="13"/>
  <c r="W138" i="13" a="1"/>
  <c r="W138" i="13"/>
  <c r="W139" i="13" a="1"/>
  <c r="W139" i="13"/>
  <c r="W140" i="13" a="1"/>
  <c r="W140" i="13"/>
  <c r="W141" i="13" a="1"/>
  <c r="W141" i="13"/>
  <c r="W142" i="13" a="1"/>
  <c r="W142" i="13"/>
  <c r="W143" i="13" a="1"/>
  <c r="W143" i="13"/>
  <c r="W144" i="13" a="1"/>
  <c r="W144" i="13"/>
  <c r="W145" i="13" a="1"/>
  <c r="W145" i="13"/>
  <c r="W146" i="13" a="1"/>
  <c r="W146" i="13"/>
  <c r="W147" i="13" a="1"/>
  <c r="W147" i="13"/>
  <c r="W148" i="13" a="1"/>
  <c r="W148" i="13"/>
  <c r="W149" i="13" a="1"/>
  <c r="W149" i="13"/>
  <c r="W150" i="13" a="1"/>
  <c r="W150" i="13"/>
  <c r="W151" i="13" a="1"/>
  <c r="W151" i="13"/>
  <c r="W152" i="13" a="1"/>
  <c r="W152" i="13"/>
  <c r="W153" i="13" a="1"/>
  <c r="W153" i="13"/>
  <c r="W154" i="13" a="1"/>
  <c r="W154" i="13"/>
  <c r="W155" i="13" a="1"/>
  <c r="W155" i="13"/>
  <c r="W156" i="13" a="1"/>
  <c r="W156" i="13"/>
  <c r="W157" i="13" a="1"/>
  <c r="W157" i="13"/>
  <c r="W158" i="13" a="1"/>
  <c r="W158" i="13"/>
  <c r="W159" i="13" a="1"/>
  <c r="W159" i="13"/>
  <c r="W160" i="13" a="1"/>
  <c r="W160" i="13"/>
  <c r="W161" i="13" a="1"/>
  <c r="W161" i="13"/>
  <c r="W162" i="13" a="1"/>
  <c r="W162" i="13"/>
  <c r="W163" i="13" a="1"/>
  <c r="W163" i="13"/>
  <c r="W164" i="13" a="1"/>
  <c r="W164" i="13"/>
  <c r="W165" i="13" a="1"/>
  <c r="W165" i="13"/>
  <c r="W166" i="13" a="1"/>
  <c r="W166" i="13"/>
  <c r="W167" i="13" a="1"/>
  <c r="W167" i="13"/>
  <c r="W168" i="13" a="1"/>
  <c r="W168" i="13"/>
  <c r="W169" i="13" a="1"/>
  <c r="W169" i="13"/>
  <c r="W170" i="13" a="1"/>
  <c r="W170" i="13"/>
  <c r="W171" i="13" a="1"/>
  <c r="W171" i="13"/>
  <c r="W172" i="13" a="1"/>
  <c r="W172" i="13"/>
  <c r="W173" i="13" a="1"/>
  <c r="W173" i="13"/>
  <c r="W174" i="13" a="1"/>
  <c r="W174" i="13"/>
  <c r="W175" i="13" a="1"/>
  <c r="W175" i="13"/>
  <c r="W176" i="13" a="1"/>
  <c r="W176" i="13"/>
  <c r="W177" i="13" a="1"/>
  <c r="W177" i="13"/>
  <c r="W178" i="13" a="1"/>
  <c r="W178" i="13"/>
  <c r="W179" i="13" a="1"/>
  <c r="W179" i="13"/>
  <c r="W180" i="13" a="1"/>
  <c r="W180" i="13"/>
  <c r="W181" i="13" a="1"/>
  <c r="W181" i="13"/>
  <c r="W182" i="13" a="1"/>
  <c r="W182" i="13"/>
  <c r="W183" i="13" a="1"/>
  <c r="W183" i="13"/>
  <c r="W184" i="13" a="1"/>
  <c r="W184" i="13"/>
  <c r="W185" i="13" a="1"/>
  <c r="W185" i="13"/>
  <c r="W186" i="13" a="1"/>
  <c r="W186" i="13"/>
  <c r="W187" i="13" a="1"/>
  <c r="W187" i="13"/>
  <c r="W188" i="13" a="1"/>
  <c r="W188" i="13"/>
  <c r="W189" i="13" a="1"/>
  <c r="W189" i="13"/>
  <c r="W190" i="13" a="1"/>
  <c r="W190" i="13"/>
  <c r="W191" i="13" a="1"/>
  <c r="W191" i="13"/>
  <c r="W192" i="13" a="1"/>
  <c r="W192" i="13"/>
  <c r="W193" i="13" a="1"/>
  <c r="W193" i="13"/>
  <c r="W194" i="13" a="1"/>
  <c r="W194" i="13"/>
  <c r="W195" i="13" a="1"/>
  <c r="W195" i="13"/>
  <c r="W196" i="13" a="1"/>
  <c r="W196" i="13"/>
  <c r="W197" i="13" a="1"/>
  <c r="W197" i="13"/>
  <c r="W198" i="13" a="1"/>
  <c r="W198" i="13"/>
  <c r="W199" i="13" a="1"/>
  <c r="W199" i="13"/>
  <c r="W200" i="13" a="1"/>
  <c r="W200" i="13"/>
  <c r="W201" i="13" a="1"/>
  <c r="W201" i="13"/>
  <c r="W202" i="13" a="1"/>
  <c r="W202" i="13"/>
  <c r="W203" i="13" a="1"/>
  <c r="W203" i="13"/>
  <c r="W204" i="13" a="1"/>
  <c r="W204" i="13"/>
  <c r="W205" i="13" a="1"/>
  <c r="W205" i="13"/>
  <c r="W206" i="13" a="1"/>
  <c r="W206" i="13"/>
  <c r="W207" i="13" a="1"/>
  <c r="W207" i="13"/>
  <c r="W208" i="13" a="1"/>
  <c r="W208" i="13"/>
  <c r="W209" i="13" a="1"/>
  <c r="W209" i="13"/>
  <c r="W210" i="13" a="1"/>
  <c r="W210" i="13"/>
  <c r="W211" i="13" a="1"/>
  <c r="W211" i="13"/>
  <c r="W212" i="13" a="1"/>
  <c r="W212" i="13"/>
  <c r="W213" i="13" a="1"/>
  <c r="W213" i="13"/>
  <c r="W214" i="13" a="1"/>
  <c r="W214" i="13"/>
  <c r="W215" i="13" a="1"/>
  <c r="W215" i="13"/>
  <c r="W216" i="13" a="1"/>
  <c r="W216" i="13"/>
  <c r="W217" i="13" a="1"/>
  <c r="W217" i="13"/>
  <c r="W218" i="13" a="1"/>
  <c r="W218" i="13"/>
  <c r="W219" i="13" a="1"/>
  <c r="W219" i="13"/>
  <c r="W220" i="13" a="1"/>
  <c r="W220" i="13"/>
  <c r="W221" i="13" a="1"/>
  <c r="W221" i="13"/>
  <c r="W222" i="13" a="1"/>
  <c r="W222" i="13"/>
  <c r="W223" i="13" a="1"/>
  <c r="W223" i="13"/>
  <c r="W224" i="13" a="1"/>
  <c r="W224" i="13"/>
  <c r="W225" i="13" a="1"/>
  <c r="W225" i="13"/>
  <c r="W226" i="13" a="1"/>
  <c r="W226" i="13"/>
  <c r="W227" i="13" a="1"/>
  <c r="W227" i="13"/>
  <c r="W228" i="13" a="1"/>
  <c r="W228" i="13"/>
  <c r="W229" i="13" a="1"/>
  <c r="W229" i="13"/>
  <c r="W230" i="13" a="1"/>
  <c r="W230" i="13"/>
  <c r="W231" i="13" a="1"/>
  <c r="W231" i="13"/>
  <c r="W232" i="13" a="1"/>
  <c r="W232" i="13"/>
  <c r="W233" i="13" a="1"/>
  <c r="W233" i="13"/>
  <c r="W234" i="13" a="1"/>
  <c r="W234" i="13"/>
  <c r="W235" i="13" a="1"/>
  <c r="W235" i="13"/>
  <c r="W236" i="13" a="1"/>
  <c r="W236" i="13"/>
  <c r="W237" i="13" a="1"/>
  <c r="W237" i="13"/>
  <c r="W238" i="13" a="1"/>
  <c r="W238" i="13"/>
  <c r="W239" i="13" a="1"/>
  <c r="W239" i="13"/>
  <c r="W240" i="13" a="1"/>
  <c r="W240" i="13"/>
  <c r="W241" i="13" a="1"/>
  <c r="W241" i="13"/>
  <c r="W242" i="13" a="1"/>
  <c r="W242" i="13"/>
  <c r="W243" i="13" a="1"/>
  <c r="W243" i="13"/>
  <c r="W244" i="13" a="1"/>
  <c r="W244" i="13"/>
  <c r="W245" i="13" a="1"/>
  <c r="W245" i="13"/>
  <c r="W246" i="13" a="1"/>
  <c r="W246" i="13"/>
  <c r="W247" i="13" a="1"/>
  <c r="W247" i="13"/>
  <c r="W248" i="13" a="1"/>
  <c r="W248" i="13"/>
  <c r="W249" i="13" a="1"/>
  <c r="W249" i="13"/>
  <c r="W250" i="13" a="1"/>
  <c r="W250" i="13"/>
  <c r="W251" i="13" a="1"/>
  <c r="W251" i="13"/>
  <c r="W252" i="13" a="1"/>
  <c r="W252" i="13"/>
  <c r="W253" i="13" a="1"/>
  <c r="W253" i="13"/>
  <c r="W254" i="13" a="1"/>
  <c r="W254" i="13"/>
  <c r="W255" i="13" a="1"/>
  <c r="W255" i="13"/>
  <c r="W256" i="13" a="1"/>
  <c r="W256" i="13"/>
  <c r="W257" i="13" a="1"/>
  <c r="W257" i="13"/>
  <c r="W258" i="13" a="1"/>
  <c r="W258" i="13"/>
  <c r="W259" i="13" a="1"/>
  <c r="W259" i="13"/>
  <c r="W260" i="13" a="1"/>
  <c r="W260" i="13"/>
  <c r="W261" i="13" a="1"/>
  <c r="W261" i="13"/>
  <c r="W262" i="13" a="1"/>
  <c r="W262" i="13"/>
  <c r="W263" i="13" a="1"/>
  <c r="W263" i="13"/>
  <c r="W264" i="13" a="1"/>
  <c r="W264" i="13"/>
  <c r="W265" i="13" a="1"/>
  <c r="W265" i="13"/>
  <c r="W266" i="13" a="1"/>
  <c r="W266" i="13"/>
  <c r="W267" i="13" a="1"/>
  <c r="W267" i="13"/>
  <c r="W268" i="13" a="1"/>
  <c r="W268" i="13"/>
  <c r="W269" i="13" a="1"/>
  <c r="W269" i="13"/>
  <c r="W270" i="13" a="1"/>
  <c r="W270" i="13"/>
  <c r="W271" i="13" a="1"/>
  <c r="W271" i="13"/>
  <c r="W272" i="13" a="1"/>
  <c r="W272" i="13"/>
  <c r="W273" i="13" a="1"/>
  <c r="W273" i="13"/>
  <c r="W274" i="13" a="1"/>
  <c r="W274" i="13"/>
  <c r="W275" i="13" a="1"/>
  <c r="W275" i="13"/>
  <c r="W276" i="13" a="1"/>
  <c r="W276" i="13"/>
  <c r="W277" i="13" a="1"/>
  <c r="W277" i="13"/>
  <c r="W278" i="13" a="1"/>
  <c r="W278" i="13"/>
  <c r="W279" i="13" a="1"/>
  <c r="W279" i="13"/>
  <c r="W280" i="13" a="1"/>
  <c r="W280" i="13"/>
  <c r="W281" i="13" a="1"/>
  <c r="W281" i="13"/>
  <c r="W282" i="13" a="1"/>
  <c r="W282" i="13"/>
  <c r="W283" i="13" a="1"/>
  <c r="W283" i="13"/>
  <c r="W284" i="13" a="1"/>
  <c r="W284" i="13"/>
  <c r="W285" i="13" a="1"/>
  <c r="W285" i="13"/>
  <c r="W286" i="13" a="1"/>
  <c r="W286" i="13"/>
  <c r="W287" i="13" a="1"/>
  <c r="W287" i="13"/>
  <c r="W288" i="13" a="1"/>
  <c r="W288" i="13"/>
  <c r="W289" i="13" a="1"/>
  <c r="W289" i="13"/>
  <c r="W290" i="13" a="1"/>
  <c r="W290" i="13"/>
  <c r="W291" i="13" a="1"/>
  <c r="W291" i="13"/>
  <c r="W292" i="13" a="1"/>
  <c r="W292" i="13"/>
  <c r="W293" i="13" a="1"/>
  <c r="W293" i="13"/>
  <c r="W294" i="13" a="1"/>
  <c r="W294" i="13"/>
  <c r="W295" i="13" a="1"/>
  <c r="W295" i="13"/>
  <c r="W296" i="13" a="1"/>
  <c r="W296" i="13"/>
  <c r="W297" i="13" a="1"/>
  <c r="W297" i="13"/>
  <c r="W298" i="13" a="1"/>
  <c r="W298" i="13"/>
  <c r="W299" i="13" a="1"/>
  <c r="W299" i="13"/>
  <c r="W300" i="13" a="1"/>
  <c r="W300" i="13"/>
  <c r="W301" i="13" a="1"/>
  <c r="W301" i="13"/>
  <c r="W302" i="13" a="1"/>
  <c r="W302" i="13"/>
  <c r="W303" i="13" a="1"/>
  <c r="W303" i="13"/>
  <c r="W304" i="13" a="1"/>
  <c r="W304" i="13"/>
  <c r="W305" i="13" a="1"/>
  <c r="W305" i="13"/>
  <c r="W306" i="13" a="1"/>
  <c r="W306" i="13"/>
  <c r="W307" i="13" a="1"/>
  <c r="W307" i="13"/>
  <c r="W308" i="13" a="1"/>
  <c r="W308" i="13"/>
  <c r="W309" i="13" a="1"/>
  <c r="W309" i="13"/>
  <c r="W310" i="13" a="1"/>
  <c r="W310" i="13"/>
  <c r="W311" i="13" a="1"/>
  <c r="W311" i="13"/>
  <c r="W312" i="13" a="1"/>
  <c r="W312" i="13"/>
  <c r="W313" i="13" a="1"/>
  <c r="W313" i="13"/>
  <c r="W314" i="13" a="1"/>
  <c r="W314" i="13"/>
  <c r="W315" i="13" a="1"/>
  <c r="W315" i="13"/>
  <c r="W316" i="13" a="1"/>
  <c r="W316" i="13"/>
  <c r="W317" i="13" a="1"/>
  <c r="W317" i="13"/>
  <c r="W318" i="13" a="1"/>
  <c r="W318" i="13"/>
  <c r="W319" i="13" a="1"/>
  <c r="W319" i="13"/>
  <c r="W320" i="13" a="1"/>
  <c r="W320" i="13"/>
  <c r="W321" i="13" a="1"/>
  <c r="W321" i="13"/>
  <c r="W322" i="13" a="1"/>
  <c r="W322" i="13"/>
  <c r="W323" i="13" a="1"/>
  <c r="W323" i="13"/>
  <c r="W324" i="13" a="1"/>
  <c r="W324" i="13"/>
  <c r="W325" i="13" a="1"/>
  <c r="W325" i="13"/>
  <c r="W326" i="13" a="1"/>
  <c r="W326" i="13"/>
  <c r="W327" i="13" a="1"/>
  <c r="W327" i="13"/>
  <c r="W328" i="13" a="1"/>
  <c r="W328" i="13"/>
  <c r="W329" i="13" a="1"/>
  <c r="W329" i="13"/>
  <c r="W330" i="13" a="1"/>
  <c r="W330" i="13"/>
  <c r="W331" i="13" a="1"/>
  <c r="W331" i="13"/>
  <c r="W332" i="13" a="1"/>
  <c r="W332" i="13"/>
  <c r="W333" i="13" a="1"/>
  <c r="W333" i="13"/>
  <c r="W334" i="13" a="1"/>
  <c r="W334" i="13"/>
  <c r="W335" i="13" a="1"/>
  <c r="W335" i="13"/>
  <c r="W336" i="13" a="1"/>
  <c r="W336" i="13"/>
  <c r="W337" i="13" a="1"/>
  <c r="W337" i="13"/>
  <c r="W338" i="13" a="1"/>
  <c r="W338" i="13"/>
  <c r="W339" i="13" a="1"/>
  <c r="W339" i="13"/>
  <c r="W340" i="13" a="1"/>
  <c r="W340" i="13"/>
  <c r="W341" i="13" a="1"/>
  <c r="W341" i="13"/>
  <c r="W342" i="13" a="1"/>
  <c r="W342" i="13"/>
  <c r="W343" i="13" a="1"/>
  <c r="W343" i="13"/>
  <c r="W344" i="13" a="1"/>
  <c r="W344" i="13"/>
  <c r="W345" i="13" a="1"/>
  <c r="W345" i="13"/>
  <c r="W346" i="13" a="1"/>
  <c r="W346" i="13"/>
  <c r="W347" i="13" a="1"/>
  <c r="W347" i="13"/>
  <c r="W348" i="13" a="1"/>
  <c r="W348" i="13"/>
  <c r="W349" i="13" a="1"/>
  <c r="W349" i="13"/>
  <c r="W350" i="13" a="1"/>
  <c r="W350" i="13"/>
  <c r="W351" i="13" a="1"/>
  <c r="W351" i="13"/>
  <c r="W352" i="13" a="1"/>
  <c r="W352" i="13"/>
  <c r="W353" i="13" a="1"/>
  <c r="W353" i="13"/>
  <c r="W354" i="13" a="1"/>
  <c r="W354" i="13"/>
  <c r="W355" i="13" a="1"/>
  <c r="W355" i="13"/>
  <c r="W356" i="13" a="1"/>
  <c r="W356" i="13"/>
  <c r="W357" i="13" a="1"/>
  <c r="W357" i="13"/>
  <c r="W358" i="13" a="1"/>
  <c r="W358" i="13"/>
  <c r="W359" i="13" a="1"/>
  <c r="W359" i="13"/>
  <c r="W360" i="13" a="1"/>
  <c r="W360" i="13"/>
  <c r="W361" i="13" a="1"/>
  <c r="W361" i="13"/>
  <c r="W362" i="13" a="1"/>
  <c r="W362" i="13"/>
  <c r="W363" i="13" a="1"/>
  <c r="W363" i="13"/>
  <c r="W364" i="13" a="1"/>
  <c r="W364" i="13"/>
  <c r="W365" i="13" a="1"/>
  <c r="W365" i="13"/>
  <c r="W366" i="13" a="1"/>
  <c r="W366" i="13"/>
  <c r="W367" i="13" a="1"/>
  <c r="W367" i="13"/>
  <c r="W368" i="13" a="1"/>
  <c r="W368" i="13"/>
  <c r="W369" i="13" a="1"/>
  <c r="W369" i="13"/>
  <c r="W370" i="13" a="1"/>
  <c r="W370" i="13"/>
  <c r="W371" i="13" a="1"/>
  <c r="W371" i="13"/>
  <c r="W372" i="13" a="1"/>
  <c r="W372" i="13"/>
  <c r="W373" i="13" a="1"/>
  <c r="W373" i="13"/>
  <c r="W374" i="13" a="1"/>
  <c r="W374" i="13"/>
  <c r="W375" i="13" a="1"/>
  <c r="W375" i="13"/>
  <c r="W376" i="13" a="1"/>
  <c r="W376" i="13"/>
  <c r="W377" i="13" a="1"/>
  <c r="W377" i="13"/>
  <c r="W378" i="13" a="1"/>
  <c r="W378" i="13"/>
  <c r="W379" i="13" a="1"/>
  <c r="W379" i="13"/>
  <c r="W380" i="13" a="1"/>
  <c r="W380" i="13"/>
  <c r="W381" i="13" a="1"/>
  <c r="W381" i="13"/>
  <c r="W382" i="13" a="1"/>
  <c r="W382" i="13"/>
  <c r="W383" i="13" a="1"/>
  <c r="W383" i="13"/>
  <c r="W384" i="13" a="1"/>
  <c r="W384" i="13"/>
  <c r="W385" i="13" a="1"/>
  <c r="W385" i="13"/>
  <c r="W386" i="13" a="1"/>
  <c r="W386" i="13"/>
  <c r="W387" i="13" a="1"/>
  <c r="W387" i="13"/>
  <c r="W388" i="13" a="1"/>
  <c r="W388" i="13"/>
  <c r="W389" i="13" a="1"/>
  <c r="W389" i="13"/>
  <c r="W390" i="13" a="1"/>
  <c r="W390" i="13"/>
  <c r="W391" i="13" a="1"/>
  <c r="W391" i="13"/>
  <c r="W392" i="13" a="1"/>
  <c r="W392" i="13"/>
  <c r="W393" i="13" a="1"/>
  <c r="W393" i="13"/>
  <c r="W394" i="13" a="1"/>
  <c r="W394" i="13"/>
  <c r="W395" i="13" a="1"/>
  <c r="W395" i="13"/>
  <c r="W396" i="13" a="1"/>
  <c r="W396" i="13"/>
  <c r="W397" i="13" a="1"/>
  <c r="W397" i="13"/>
  <c r="W398" i="13" a="1"/>
  <c r="W398" i="13"/>
  <c r="W399" i="13" a="1"/>
  <c r="W399" i="13"/>
  <c r="W400" i="13" a="1"/>
  <c r="W400" i="13"/>
  <c r="W401" i="13" a="1"/>
  <c r="W401" i="13"/>
  <c r="W402" i="13" a="1"/>
  <c r="W402" i="13"/>
  <c r="W403" i="13" a="1"/>
  <c r="W403" i="13"/>
  <c r="W404" i="13" a="1"/>
  <c r="W404" i="13"/>
  <c r="W405" i="13" a="1"/>
  <c r="W405" i="13"/>
  <c r="W406" i="13" a="1"/>
  <c r="W406" i="13"/>
  <c r="W407" i="13" a="1"/>
  <c r="W407" i="13"/>
  <c r="W408" i="13" a="1"/>
  <c r="W408" i="13"/>
  <c r="W409" i="13" a="1"/>
  <c r="W409" i="13"/>
  <c r="W410" i="13" a="1"/>
  <c r="W410" i="13"/>
  <c r="W411" i="13" a="1"/>
  <c r="W411" i="13"/>
  <c r="W412" i="13" a="1"/>
  <c r="W412" i="13"/>
  <c r="W413" i="13" a="1"/>
  <c r="W413" i="13"/>
  <c r="W414" i="13" a="1"/>
  <c r="W414" i="13"/>
  <c r="W415" i="13" a="1"/>
  <c r="W415" i="13"/>
  <c r="W416" i="13" a="1"/>
  <c r="W416" i="13"/>
  <c r="W417" i="13" a="1"/>
  <c r="W417" i="13"/>
  <c r="W418" i="13" a="1"/>
  <c r="W418" i="13"/>
  <c r="W419" i="13" a="1"/>
  <c r="W419" i="13"/>
  <c r="W420" i="13" a="1"/>
  <c r="W420" i="13"/>
  <c r="W421" i="13" a="1"/>
  <c r="W421" i="13"/>
  <c r="W422" i="13" a="1"/>
  <c r="W422" i="13"/>
  <c r="W423" i="13" a="1"/>
  <c r="W423" i="13"/>
  <c r="W424" i="13" a="1"/>
  <c r="W424" i="13"/>
  <c r="W425" i="13" a="1"/>
  <c r="W425" i="13"/>
  <c r="W426" i="13" a="1"/>
  <c r="W426" i="13"/>
  <c r="W427" i="13" a="1"/>
  <c r="W427" i="13"/>
  <c r="W428" i="13" a="1"/>
  <c r="W428" i="13"/>
  <c r="W429" i="13" a="1"/>
  <c r="W429" i="13"/>
  <c r="W430" i="13" a="1"/>
  <c r="W430" i="13"/>
  <c r="W431" i="13" a="1"/>
  <c r="W431" i="13"/>
  <c r="W432" i="13" a="1"/>
  <c r="W432" i="13"/>
  <c r="W433" i="13" a="1"/>
  <c r="W433" i="13"/>
  <c r="W434" i="13" a="1"/>
  <c r="W434" i="13"/>
  <c r="W435" i="13" a="1"/>
  <c r="W435" i="13"/>
  <c r="W436" i="13" a="1"/>
  <c r="W436" i="13"/>
  <c r="W437" i="13" a="1"/>
  <c r="W437" i="13"/>
  <c r="W438" i="13" a="1"/>
  <c r="W438" i="13"/>
  <c r="W439" i="13" a="1"/>
  <c r="W439" i="13"/>
  <c r="W440" i="13" a="1"/>
  <c r="W440" i="13"/>
  <c r="W441" i="13" a="1"/>
  <c r="W441" i="13"/>
  <c r="W442" i="13" a="1"/>
  <c r="W442" i="13"/>
  <c r="W443" i="13" a="1"/>
  <c r="W443" i="13"/>
  <c r="W444" i="13" a="1"/>
  <c r="W444" i="13"/>
  <c r="W445" i="13" a="1"/>
  <c r="W445" i="13"/>
  <c r="W446" i="13" a="1"/>
  <c r="W446" i="13"/>
  <c r="W447" i="13" a="1"/>
  <c r="W447" i="13"/>
  <c r="W448" i="13" a="1"/>
  <c r="W448" i="13"/>
  <c r="W449" i="13" a="1"/>
  <c r="W449" i="13"/>
  <c r="W450" i="13" a="1"/>
  <c r="W450" i="13"/>
  <c r="W451" i="13" a="1"/>
  <c r="W451" i="13"/>
  <c r="W452" i="13" a="1"/>
  <c r="W452" i="13"/>
  <c r="W453" i="13" a="1"/>
  <c r="W453" i="13"/>
  <c r="W454" i="13" a="1"/>
  <c r="W454" i="13"/>
  <c r="W455" i="13" a="1"/>
  <c r="W455" i="13"/>
  <c r="W456" i="13" a="1"/>
  <c r="W456" i="13"/>
  <c r="W457" i="13" a="1"/>
  <c r="W457" i="13"/>
  <c r="W458" i="13" a="1"/>
  <c r="W458" i="13"/>
  <c r="W459" i="13" a="1"/>
  <c r="W459" i="13"/>
  <c r="W460" i="13" a="1"/>
  <c r="W460" i="13"/>
  <c r="W461" i="13" a="1"/>
  <c r="W461" i="13"/>
  <c r="W462" i="13" a="1"/>
  <c r="W462" i="13"/>
  <c r="W463" i="13" a="1"/>
  <c r="W463" i="13"/>
  <c r="W464" i="13" a="1"/>
  <c r="W464" i="13"/>
  <c r="W465" i="13" a="1"/>
  <c r="W465" i="13"/>
  <c r="W466" i="13" a="1"/>
  <c r="W466" i="13"/>
  <c r="W467" i="13" a="1"/>
  <c r="W467" i="13"/>
  <c r="W468" i="13" a="1"/>
  <c r="W468" i="13"/>
  <c r="W469" i="13" a="1"/>
  <c r="W469" i="13"/>
  <c r="W470" i="13" a="1"/>
  <c r="W470" i="13"/>
  <c r="W471" i="13" a="1"/>
  <c r="W471" i="13"/>
  <c r="W472" i="13" a="1"/>
  <c r="W472" i="13"/>
  <c r="W473" i="13" a="1"/>
  <c r="W473" i="13"/>
  <c r="W474" i="13" a="1"/>
  <c r="W474" i="13"/>
  <c r="W475" i="13" a="1"/>
  <c r="W475" i="13"/>
  <c r="W476" i="13" a="1"/>
  <c r="W476" i="13"/>
  <c r="W477" i="13" a="1"/>
  <c r="W477" i="13"/>
  <c r="W478" i="13" a="1"/>
  <c r="W478" i="13"/>
  <c r="W479" i="13" a="1"/>
  <c r="W479" i="13"/>
  <c r="W480" i="13" a="1"/>
  <c r="W480" i="13"/>
  <c r="W481" i="13" a="1"/>
  <c r="W481" i="13"/>
  <c r="W482" i="13" a="1"/>
  <c r="W482" i="13"/>
  <c r="W483" i="13" a="1"/>
  <c r="W483" i="13"/>
  <c r="W484" i="13" a="1"/>
  <c r="W484" i="13"/>
  <c r="W485" i="13" a="1"/>
  <c r="W485" i="13"/>
  <c r="W486" i="13" a="1"/>
  <c r="W486" i="13"/>
  <c r="W487" i="13" a="1"/>
  <c r="W487" i="13"/>
  <c r="W488" i="13" a="1"/>
  <c r="W488" i="13"/>
  <c r="W489" i="13" a="1"/>
  <c r="W489" i="13"/>
  <c r="W490" i="13" a="1"/>
  <c r="W490" i="13"/>
  <c r="W491" i="13" a="1"/>
  <c r="W491" i="13"/>
  <c r="W492" i="13" a="1"/>
  <c r="W492" i="13"/>
  <c r="W493" i="13" a="1"/>
  <c r="W493" i="13"/>
  <c r="W494" i="13" a="1"/>
  <c r="W494" i="13"/>
  <c r="W495" i="13" a="1"/>
  <c r="W495" i="13"/>
  <c r="W496" i="13" a="1"/>
  <c r="W496" i="13"/>
  <c r="W497" i="13" a="1"/>
  <c r="W497" i="13"/>
  <c r="W498" i="13" a="1"/>
  <c r="W498" i="13"/>
  <c r="W499" i="13" a="1"/>
  <c r="W499" i="13"/>
  <c r="W500" i="13" a="1"/>
  <c r="W500" i="13"/>
  <c r="W501" i="13" a="1"/>
  <c r="W501" i="13"/>
  <c r="W502" i="13" a="1"/>
  <c r="W502" i="13"/>
  <c r="W503" i="13" a="1"/>
  <c r="W503" i="13"/>
  <c r="W504" i="13" a="1"/>
  <c r="W504" i="13"/>
  <c r="W505" i="13" a="1"/>
  <c r="W505" i="13"/>
  <c r="W506" i="13" a="1"/>
  <c r="W506" i="13"/>
  <c r="W507" i="13" a="1"/>
  <c r="W507" i="13"/>
  <c r="W508" i="13" a="1"/>
  <c r="W508" i="13"/>
  <c r="W509" i="13" a="1"/>
  <c r="W509" i="13"/>
  <c r="W510" i="13" a="1"/>
  <c r="W510" i="13"/>
  <c r="W511" i="13" a="1"/>
  <c r="W511" i="13"/>
  <c r="W512" i="13" a="1"/>
  <c r="W512" i="13"/>
  <c r="W513" i="13" a="1"/>
  <c r="W513" i="13"/>
  <c r="W514" i="13" a="1"/>
  <c r="W514" i="13"/>
  <c r="W515" i="13" a="1"/>
  <c r="W515" i="13"/>
  <c r="W516" i="13" a="1"/>
  <c r="W516" i="13"/>
  <c r="W517" i="13" a="1"/>
  <c r="W517" i="13"/>
  <c r="W518" i="13" a="1"/>
  <c r="W518" i="13"/>
  <c r="W519" i="13" a="1"/>
  <c r="W519" i="13"/>
  <c r="W520" i="13" a="1"/>
  <c r="W520" i="13"/>
  <c r="W521" i="13" a="1"/>
  <c r="W521" i="13"/>
  <c r="W522" i="13" a="1"/>
  <c r="W522" i="13"/>
  <c r="W523" i="13" a="1"/>
  <c r="W523" i="13"/>
  <c r="W524" i="13" a="1"/>
  <c r="W524" i="13"/>
  <c r="W525" i="13" a="1"/>
  <c r="W525" i="13"/>
  <c r="W526" i="13" a="1"/>
  <c r="W526" i="13"/>
  <c r="W527" i="13" a="1"/>
  <c r="W527" i="13"/>
  <c r="W528" i="13" a="1"/>
  <c r="W528" i="13"/>
  <c r="W529" i="13" a="1"/>
  <c r="W529" i="13"/>
  <c r="W530" i="13" a="1"/>
  <c r="W530" i="13"/>
  <c r="W531" i="13" a="1"/>
  <c r="W531" i="13"/>
  <c r="W532" i="13" a="1"/>
  <c r="W532" i="13"/>
  <c r="W533" i="13" a="1"/>
  <c r="W533" i="13"/>
  <c r="W534" i="13" a="1"/>
  <c r="W534" i="13"/>
  <c r="W535" i="13" a="1"/>
  <c r="W535" i="13"/>
  <c r="W536" i="13" a="1"/>
  <c r="W536" i="13"/>
  <c r="W537" i="13" a="1"/>
  <c r="W537" i="13"/>
  <c r="W538" i="13" a="1"/>
  <c r="W538" i="13"/>
  <c r="W539" i="13" a="1"/>
  <c r="W539" i="13"/>
  <c r="W540" i="13" a="1"/>
  <c r="W540" i="13"/>
  <c r="W541" i="13" a="1"/>
  <c r="W541" i="13"/>
  <c r="W542" i="13" a="1"/>
  <c r="W542" i="13"/>
  <c r="W543" i="13" a="1"/>
  <c r="W543" i="13"/>
  <c r="W544" i="13" a="1"/>
  <c r="W544" i="13"/>
  <c r="W545" i="13" a="1"/>
  <c r="W545" i="13"/>
  <c r="W546" i="13" a="1"/>
  <c r="W546" i="13"/>
  <c r="W547" i="13" a="1"/>
  <c r="W547" i="13"/>
  <c r="W548" i="13" a="1"/>
  <c r="W548" i="13"/>
  <c r="W549" i="13" a="1"/>
  <c r="W549" i="13"/>
  <c r="W550" i="13" a="1"/>
  <c r="W550" i="13"/>
  <c r="W551" i="13" a="1"/>
  <c r="W551" i="13"/>
  <c r="W552" i="13" a="1"/>
  <c r="W552" i="13"/>
  <c r="W553" i="13" a="1"/>
  <c r="W553" i="13"/>
  <c r="W554" i="13" a="1"/>
  <c r="W554" i="13"/>
  <c r="W555" i="13" a="1"/>
  <c r="W555" i="13"/>
  <c r="W556" i="13" a="1"/>
  <c r="W556" i="13"/>
  <c r="W557" i="13" a="1"/>
  <c r="W557" i="13"/>
  <c r="W558" i="13" a="1"/>
  <c r="W558" i="13"/>
  <c r="W559" i="13" a="1"/>
  <c r="W559" i="13"/>
  <c r="W560" i="13" a="1"/>
  <c r="W560" i="13"/>
  <c r="W561" i="13" a="1"/>
  <c r="W561" i="13"/>
  <c r="W562" i="13" a="1"/>
  <c r="W562" i="13"/>
  <c r="W563" i="13" a="1"/>
  <c r="W563" i="13"/>
  <c r="W564" i="13" a="1"/>
  <c r="W564" i="13"/>
  <c r="W565" i="13" a="1"/>
  <c r="W565" i="13"/>
  <c r="W566" i="13" a="1"/>
  <c r="W566" i="13"/>
  <c r="W567" i="13" a="1"/>
  <c r="W567" i="13"/>
  <c r="W568" i="13" a="1"/>
  <c r="W568" i="13"/>
  <c r="W569" i="13" a="1"/>
  <c r="W569" i="13"/>
  <c r="W570" i="13" a="1"/>
  <c r="W570" i="13"/>
  <c r="W571" i="13" a="1"/>
  <c r="W571" i="13"/>
  <c r="W572" i="13" a="1"/>
  <c r="W572" i="13"/>
  <c r="W573" i="13" a="1"/>
  <c r="W573" i="13"/>
  <c r="W574" i="13" a="1"/>
  <c r="W574" i="13"/>
  <c r="W575" i="13" a="1"/>
  <c r="W575" i="13"/>
  <c r="W576" i="13" a="1"/>
  <c r="W576" i="13"/>
  <c r="W577" i="13" a="1"/>
  <c r="W577" i="13"/>
  <c r="W578" i="13" a="1"/>
  <c r="W578" i="13"/>
  <c r="W579" i="13" a="1"/>
  <c r="W579" i="13"/>
  <c r="W580" i="13" a="1"/>
  <c r="W580" i="13"/>
  <c r="W581" i="13" a="1"/>
  <c r="W581" i="13"/>
  <c r="W582" i="13" a="1"/>
  <c r="W582" i="13"/>
  <c r="W583" i="13" a="1"/>
  <c r="W583" i="13"/>
  <c r="W584" i="13" a="1"/>
  <c r="W584" i="13"/>
  <c r="W585" i="13" a="1"/>
  <c r="W585" i="13"/>
  <c r="W586" i="13" a="1"/>
  <c r="W586" i="13"/>
  <c r="W587" i="13" a="1"/>
  <c r="W587" i="13"/>
  <c r="W588" i="13" a="1"/>
  <c r="W588" i="13"/>
  <c r="W589" i="13" a="1"/>
  <c r="W589" i="13"/>
  <c r="W590" i="13" a="1"/>
  <c r="W590" i="13"/>
  <c r="W591" i="13" a="1"/>
  <c r="W591" i="13"/>
  <c r="W592" i="13" a="1"/>
  <c r="W592" i="13"/>
  <c r="W593" i="13" a="1"/>
  <c r="W593" i="13"/>
  <c r="W594" i="13" a="1"/>
  <c r="W594" i="13"/>
  <c r="W595" i="13" a="1"/>
  <c r="W595" i="13"/>
  <c r="W596" i="13" a="1"/>
  <c r="W596" i="13"/>
  <c r="W597" i="13" a="1"/>
  <c r="W597" i="13"/>
  <c r="W598" i="13" a="1"/>
  <c r="W598" i="13"/>
  <c r="W599" i="13" a="1"/>
  <c r="W599" i="13"/>
  <c r="W600" i="13" a="1"/>
  <c r="W600" i="13"/>
  <c r="W601" i="13" a="1"/>
  <c r="W601" i="13"/>
  <c r="W602" i="13" a="1"/>
  <c r="W602" i="13"/>
  <c r="W603" i="13" a="1"/>
  <c r="W603" i="13"/>
  <c r="W604" i="13" a="1"/>
  <c r="W604" i="13"/>
  <c r="W605" i="13" a="1"/>
  <c r="W605" i="13"/>
  <c r="W606" i="13" a="1"/>
  <c r="W606" i="13"/>
  <c r="W607" i="13" a="1"/>
  <c r="W607" i="13"/>
  <c r="W608" i="13" a="1"/>
  <c r="W608" i="13"/>
  <c r="W609" i="13" a="1"/>
  <c r="W609" i="13"/>
  <c r="W610" i="13" a="1"/>
  <c r="W610" i="13"/>
  <c r="W611" i="13" a="1"/>
  <c r="W611" i="13"/>
  <c r="W612" i="13" a="1"/>
  <c r="W612" i="13"/>
  <c r="W613" i="13" a="1"/>
  <c r="W613" i="13"/>
  <c r="W614" i="13" a="1"/>
  <c r="W614" i="13"/>
  <c r="W615" i="13" a="1"/>
  <c r="W615" i="13"/>
  <c r="W616" i="13" a="1"/>
  <c r="W616" i="13"/>
  <c r="W617" i="13" a="1"/>
  <c r="W617" i="13"/>
  <c r="W618" i="13" a="1"/>
  <c r="W618" i="13"/>
  <c r="W619" i="13" a="1"/>
  <c r="W619" i="13"/>
  <c r="W620" i="13" a="1"/>
  <c r="W620" i="13"/>
  <c r="W621" i="13" a="1"/>
  <c r="W621" i="13"/>
  <c r="W622" i="13" a="1"/>
  <c r="W622" i="13"/>
  <c r="W623" i="13" a="1"/>
  <c r="W623" i="13"/>
  <c r="W624" i="13" a="1"/>
  <c r="W624" i="13"/>
  <c r="W625" i="13" a="1"/>
  <c r="W625" i="13"/>
  <c r="W626" i="13" a="1"/>
  <c r="W626" i="13"/>
  <c r="W627" i="13" a="1"/>
  <c r="W627" i="13"/>
  <c r="W628" i="13" a="1"/>
  <c r="W628" i="13"/>
  <c r="W629" i="13" a="1"/>
  <c r="W629" i="13"/>
  <c r="W630" i="13" a="1"/>
  <c r="W630" i="13"/>
  <c r="W631" i="13" a="1"/>
  <c r="W631" i="13"/>
  <c r="W632" i="13" a="1"/>
  <c r="W632" i="13"/>
  <c r="W633" i="13" a="1"/>
  <c r="W633" i="13"/>
  <c r="W634" i="13" a="1"/>
  <c r="W634" i="13"/>
  <c r="W635" i="13" a="1"/>
  <c r="W635" i="13"/>
  <c r="W636" i="13" a="1"/>
  <c r="W636" i="13"/>
  <c r="W637" i="13" a="1"/>
  <c r="W637" i="13"/>
  <c r="W638" i="13" a="1"/>
  <c r="W638" i="13"/>
  <c r="W639" i="13" a="1"/>
  <c r="W639" i="13"/>
  <c r="W640" i="13" a="1"/>
  <c r="W640" i="13"/>
  <c r="W641" i="13" a="1"/>
  <c r="W641" i="13"/>
  <c r="W642" i="13" a="1"/>
  <c r="W642" i="13"/>
  <c r="W643" i="13" a="1"/>
  <c r="W643" i="13"/>
  <c r="W644" i="13" a="1"/>
  <c r="W644" i="13"/>
  <c r="W645" i="13" a="1"/>
  <c r="W645" i="13"/>
  <c r="W646" i="13" a="1"/>
  <c r="W646" i="13"/>
  <c r="W647" i="13" a="1"/>
  <c r="W647" i="13"/>
  <c r="W648" i="13" a="1"/>
  <c r="W648" i="13"/>
  <c r="W649" i="13" a="1"/>
  <c r="W649" i="13"/>
  <c r="W650" i="13" a="1"/>
  <c r="W650" i="13"/>
  <c r="W651" i="13" a="1"/>
  <c r="W651" i="13"/>
  <c r="W652" i="13" a="1"/>
  <c r="W652" i="13"/>
  <c r="W653" i="13" a="1"/>
  <c r="W653" i="13"/>
  <c r="W654" i="13" a="1"/>
  <c r="W654" i="13"/>
  <c r="W655" i="13" a="1"/>
  <c r="W655" i="13"/>
  <c r="W656" i="13" a="1"/>
  <c r="W656" i="13"/>
  <c r="W657" i="13" a="1"/>
  <c r="W657" i="13"/>
  <c r="W658" i="13" a="1"/>
  <c r="W658" i="13"/>
  <c r="W659" i="13" a="1"/>
  <c r="W659" i="13"/>
  <c r="W660" i="13" a="1"/>
  <c r="W660" i="13"/>
  <c r="W661" i="13" a="1"/>
  <c r="W661" i="13"/>
  <c r="W662" i="13" a="1"/>
  <c r="W662" i="13"/>
  <c r="W663" i="13" a="1"/>
  <c r="W663" i="13"/>
  <c r="W664" i="13" a="1"/>
  <c r="W664" i="13"/>
  <c r="W665" i="13" a="1"/>
  <c r="W665" i="13"/>
  <c r="W666" i="13" a="1"/>
  <c r="W666" i="13"/>
  <c r="W667" i="13" a="1"/>
  <c r="W667" i="13"/>
  <c r="W668" i="13" a="1"/>
  <c r="W668" i="13"/>
  <c r="W669" i="13" a="1"/>
  <c r="W669" i="13"/>
  <c r="W670" i="13" a="1"/>
  <c r="W670" i="13"/>
  <c r="W671" i="13" a="1"/>
  <c r="W671" i="13"/>
  <c r="W672" i="13" a="1"/>
  <c r="W672" i="13"/>
  <c r="W673" i="13" a="1"/>
  <c r="W673" i="13"/>
  <c r="W674" i="13" a="1"/>
  <c r="W674" i="13"/>
  <c r="W675" i="13" a="1"/>
  <c r="W675" i="13"/>
  <c r="W676" i="13" a="1"/>
  <c r="W676" i="13"/>
  <c r="W677" i="13" a="1"/>
  <c r="W677" i="13"/>
  <c r="W678" i="13" a="1"/>
  <c r="W678" i="13"/>
  <c r="W679" i="13" a="1"/>
  <c r="W679" i="13"/>
  <c r="W680" i="13" a="1"/>
  <c r="W680" i="13"/>
  <c r="W681" i="13" a="1"/>
  <c r="W681" i="13"/>
  <c r="W682" i="13" a="1"/>
  <c r="W682" i="13"/>
  <c r="W683" i="13" a="1"/>
  <c r="W683" i="13"/>
  <c r="W684" i="13" a="1"/>
  <c r="W684" i="13"/>
  <c r="W685" i="13" a="1"/>
  <c r="W685" i="13"/>
  <c r="W686" i="13" a="1"/>
  <c r="W686" i="13"/>
  <c r="W687" i="13" a="1"/>
  <c r="W687" i="13"/>
  <c r="W688" i="13" a="1"/>
  <c r="W688" i="13"/>
  <c r="W689" i="13" a="1"/>
  <c r="W689" i="13"/>
  <c r="W690" i="13" a="1"/>
  <c r="W690" i="13"/>
  <c r="W691" i="13" a="1"/>
  <c r="W691" i="13"/>
  <c r="W692" i="13" a="1"/>
  <c r="W692" i="13"/>
  <c r="W693" i="13" a="1"/>
  <c r="W693" i="13"/>
  <c r="W694" i="13" a="1"/>
  <c r="W694" i="13"/>
  <c r="W695" i="13" a="1"/>
  <c r="W695" i="13"/>
  <c r="W696" i="13" a="1"/>
  <c r="W696" i="13"/>
  <c r="W697" i="13" a="1"/>
  <c r="W697" i="13"/>
  <c r="W698" i="13" a="1"/>
  <c r="W698" i="13"/>
  <c r="W699" i="13" a="1"/>
  <c r="W699" i="13"/>
  <c r="W700" i="13" a="1"/>
  <c r="W700" i="13"/>
  <c r="W701" i="13" a="1"/>
  <c r="W701" i="13"/>
  <c r="W702" i="13" a="1"/>
  <c r="W702" i="13"/>
  <c r="W703" i="13" a="1"/>
  <c r="W703" i="13"/>
  <c r="W704" i="13" a="1"/>
  <c r="W704" i="13"/>
  <c r="W705" i="13" a="1"/>
  <c r="W705" i="13"/>
  <c r="W706" i="13" a="1"/>
  <c r="W706" i="13"/>
  <c r="W707" i="13" a="1"/>
  <c r="W707" i="13"/>
  <c r="W708" i="13" a="1"/>
  <c r="W708" i="13"/>
  <c r="W709" i="13" a="1"/>
  <c r="W709" i="13"/>
  <c r="W710" i="13" a="1"/>
  <c r="W710" i="13"/>
  <c r="W711" i="13" a="1"/>
  <c r="W711" i="13"/>
  <c r="W712" i="13" a="1"/>
  <c r="W712" i="13"/>
  <c r="W713" i="13" a="1"/>
  <c r="W713" i="13"/>
  <c r="W714" i="13" a="1"/>
  <c r="W714" i="13"/>
  <c r="W715" i="13" a="1"/>
  <c r="W715" i="13"/>
  <c r="W716" i="13" a="1"/>
  <c r="W716" i="13"/>
  <c r="W717" i="13" a="1"/>
  <c r="W717" i="13"/>
  <c r="W718" i="13" a="1"/>
  <c r="W718" i="13"/>
  <c r="W719" i="13" a="1"/>
  <c r="W719" i="13"/>
  <c r="W720" i="13" a="1"/>
  <c r="W720" i="13"/>
  <c r="W721" i="13" a="1"/>
  <c r="W721" i="13"/>
  <c r="W722" i="13" a="1"/>
  <c r="W722" i="13"/>
  <c r="W723" i="13" a="1"/>
  <c r="W723" i="13"/>
  <c r="W724" i="13" a="1"/>
  <c r="W724" i="13"/>
  <c r="W725" i="13" a="1"/>
  <c r="W725" i="13"/>
  <c r="W726" i="13" a="1"/>
  <c r="W726" i="13"/>
  <c r="W727" i="13" a="1"/>
  <c r="W727" i="13"/>
  <c r="W728" i="13" a="1"/>
  <c r="W728" i="13"/>
  <c r="W729" i="13" a="1"/>
  <c r="W729" i="13"/>
  <c r="W730" i="13" a="1"/>
  <c r="W730" i="13"/>
  <c r="W731" i="13" a="1"/>
  <c r="W731" i="13"/>
  <c r="W732" i="13" a="1"/>
  <c r="W732" i="13"/>
  <c r="W733" i="13" a="1"/>
  <c r="W733" i="13"/>
  <c r="W734" i="13" a="1"/>
  <c r="W734" i="13"/>
  <c r="W735" i="13" a="1"/>
  <c r="W735" i="13"/>
  <c r="W736" i="13" a="1"/>
  <c r="W736" i="13"/>
  <c r="W737" i="13" a="1"/>
  <c r="W737" i="13"/>
  <c r="W738" i="13" a="1"/>
  <c r="W738" i="13"/>
  <c r="W739" i="13" a="1"/>
  <c r="W739" i="13"/>
  <c r="W740" i="13" a="1"/>
  <c r="W740" i="13"/>
  <c r="W741" i="13" a="1"/>
  <c r="W741" i="13"/>
  <c r="W742" i="13" a="1"/>
  <c r="W742" i="13"/>
  <c r="W743" i="13" a="1"/>
  <c r="W743" i="13"/>
  <c r="W744" i="13" a="1"/>
  <c r="W744" i="13"/>
  <c r="W745" i="13" a="1"/>
  <c r="W745" i="13"/>
  <c r="W746" i="13" a="1"/>
  <c r="W746" i="13"/>
  <c r="W747" i="13" a="1"/>
  <c r="W747" i="13"/>
  <c r="W748" i="13" a="1"/>
  <c r="W748" i="13"/>
  <c r="W749" i="13" a="1"/>
  <c r="W749" i="13"/>
  <c r="W750" i="13" a="1"/>
  <c r="W750" i="13"/>
  <c r="W751" i="13" a="1"/>
  <c r="W751" i="13"/>
  <c r="W752" i="13" a="1"/>
  <c r="W752" i="13"/>
  <c r="W753" i="13" a="1"/>
  <c r="W753" i="13"/>
  <c r="W754" i="13" a="1"/>
  <c r="W754" i="13"/>
  <c r="W755" i="13" a="1"/>
  <c r="W755" i="13"/>
  <c r="W756" i="13" a="1"/>
  <c r="W756" i="13"/>
  <c r="W757" i="13" a="1"/>
  <c r="W757" i="13"/>
  <c r="W758" i="13" a="1"/>
  <c r="W758" i="13"/>
  <c r="W759" i="13" a="1"/>
  <c r="W759" i="13"/>
  <c r="W760" i="13" a="1"/>
  <c r="W760" i="13"/>
  <c r="W761" i="13" a="1"/>
  <c r="W761" i="13"/>
  <c r="W762" i="13" a="1"/>
  <c r="W762" i="13"/>
  <c r="W763" i="13" a="1"/>
  <c r="W763" i="13"/>
  <c r="W764" i="13" a="1"/>
  <c r="W764" i="13"/>
  <c r="W765" i="13" a="1"/>
  <c r="W765" i="13"/>
  <c r="W766" i="13" a="1"/>
  <c r="W766" i="13"/>
  <c r="W767" i="13" a="1"/>
  <c r="W767" i="13"/>
  <c r="W768" i="13" a="1"/>
  <c r="W768" i="13"/>
  <c r="W769" i="13" a="1"/>
  <c r="W769" i="13"/>
  <c r="W770" i="13" a="1"/>
  <c r="W770" i="13"/>
  <c r="W771" i="13" a="1"/>
  <c r="W771" i="13"/>
  <c r="W772" i="13" a="1"/>
  <c r="W772" i="13"/>
  <c r="W773" i="13" a="1"/>
  <c r="W773" i="13"/>
  <c r="W774" i="13" a="1"/>
  <c r="W774" i="13"/>
  <c r="W775" i="13" a="1"/>
  <c r="W775" i="13"/>
  <c r="W776" i="13" a="1"/>
  <c r="W776" i="13"/>
  <c r="W777" i="13" a="1"/>
  <c r="W777" i="13"/>
  <c r="W778" i="13" a="1"/>
  <c r="W778" i="13"/>
  <c r="W779" i="13" a="1"/>
  <c r="W779" i="13"/>
  <c r="W780" i="13" a="1"/>
  <c r="W780" i="13"/>
  <c r="W781" i="13" a="1"/>
  <c r="W781" i="13"/>
  <c r="W782" i="13" a="1"/>
  <c r="W782" i="13"/>
  <c r="W783" i="13" a="1"/>
  <c r="W783" i="13"/>
  <c r="W784" i="13" a="1"/>
  <c r="W784" i="13"/>
  <c r="W785" i="13" a="1"/>
  <c r="W785" i="13"/>
  <c r="W786" i="13" a="1"/>
  <c r="W786" i="13"/>
  <c r="W787" i="13" a="1"/>
  <c r="W787" i="13"/>
  <c r="W788" i="13" a="1"/>
  <c r="W788" i="13"/>
  <c r="W789" i="13" a="1"/>
  <c r="W789" i="13"/>
  <c r="W790" i="13" a="1"/>
  <c r="W790" i="13"/>
  <c r="W791" i="13" a="1"/>
  <c r="W791" i="13"/>
  <c r="W792" i="13" a="1"/>
  <c r="W792" i="13"/>
  <c r="W793" i="13" a="1"/>
  <c r="W793" i="13"/>
  <c r="W794" i="13" a="1"/>
  <c r="W794" i="13"/>
  <c r="W795" i="13" a="1"/>
  <c r="W795" i="13"/>
  <c r="W796" i="13" a="1"/>
  <c r="W796" i="13"/>
  <c r="W797" i="13" a="1"/>
  <c r="W797" i="13"/>
  <c r="W798" i="13" a="1"/>
  <c r="W798" i="13"/>
  <c r="W799" i="13" a="1"/>
  <c r="W799" i="13"/>
  <c r="W800" i="13" a="1"/>
  <c r="W800" i="13"/>
  <c r="W801" i="13" a="1"/>
  <c r="W801" i="13"/>
  <c r="W802" i="13" a="1"/>
  <c r="W802" i="13"/>
  <c r="W803" i="13" a="1"/>
  <c r="W803" i="13"/>
  <c r="W804" i="13" a="1"/>
  <c r="W804" i="13"/>
  <c r="W805" i="13" a="1"/>
  <c r="W805" i="13"/>
  <c r="W806" i="13" a="1"/>
  <c r="W806" i="13"/>
  <c r="W807" i="13" a="1"/>
  <c r="W807" i="13"/>
  <c r="W808" i="13" a="1"/>
  <c r="W808" i="13"/>
  <c r="W809" i="13" a="1"/>
  <c r="W809" i="13"/>
  <c r="W810" i="13" a="1"/>
  <c r="W810" i="13"/>
  <c r="W811" i="13" a="1"/>
  <c r="W811" i="13"/>
  <c r="W812" i="13" a="1"/>
  <c r="W812" i="13"/>
  <c r="W813" i="13" a="1"/>
  <c r="W813" i="13"/>
  <c r="W814" i="13" a="1"/>
  <c r="W814" i="13"/>
  <c r="W815" i="13" a="1"/>
  <c r="W815" i="13"/>
  <c r="W816" i="13" a="1"/>
  <c r="W816" i="13"/>
  <c r="W817" i="13" a="1"/>
  <c r="W817" i="13"/>
  <c r="W818" i="13" a="1"/>
  <c r="W818" i="13"/>
  <c r="W819" i="13" a="1"/>
  <c r="W819" i="13"/>
  <c r="W820" i="13" a="1"/>
  <c r="W820" i="13"/>
  <c r="W821" i="13" a="1"/>
  <c r="W821" i="13"/>
  <c r="W822" i="13" a="1"/>
  <c r="W822" i="13"/>
  <c r="W823" i="13" a="1"/>
  <c r="W823" i="13"/>
  <c r="W824" i="13" a="1"/>
  <c r="W824" i="13"/>
  <c r="W825" i="13" a="1"/>
  <c r="W825" i="13"/>
  <c r="W826" i="13" a="1"/>
  <c r="W826" i="13"/>
  <c r="W827" i="13" a="1"/>
  <c r="W827" i="13"/>
  <c r="W828" i="13" a="1"/>
  <c r="W828" i="13"/>
  <c r="W829" i="13" a="1"/>
  <c r="W829" i="13"/>
  <c r="W830" i="13" a="1"/>
  <c r="W830" i="13"/>
  <c r="W831" i="13" a="1"/>
  <c r="W831" i="13"/>
  <c r="W832" i="13" a="1"/>
  <c r="W832" i="13"/>
  <c r="W833" i="13" a="1"/>
  <c r="W833" i="13"/>
  <c r="W834" i="13" a="1"/>
  <c r="W834" i="13"/>
  <c r="W835" i="13" a="1"/>
  <c r="W835" i="13"/>
  <c r="W836" i="13" a="1"/>
  <c r="W836" i="13"/>
  <c r="W837" i="13" a="1"/>
  <c r="W837" i="13"/>
  <c r="W838" i="13" a="1"/>
  <c r="W838" i="13"/>
  <c r="W839" i="13" a="1"/>
  <c r="W839" i="13"/>
  <c r="W840" i="13" a="1"/>
  <c r="W840" i="13"/>
  <c r="W841" i="13" a="1"/>
  <c r="W841" i="13"/>
  <c r="W842" i="13" a="1"/>
  <c r="W842" i="13"/>
  <c r="W843" i="13" a="1"/>
  <c r="W843" i="13"/>
  <c r="W844" i="13" a="1"/>
  <c r="W844" i="13"/>
  <c r="W845" i="13" a="1"/>
  <c r="W845" i="13"/>
  <c r="W846" i="13" a="1"/>
  <c r="W846" i="13"/>
  <c r="W847" i="13" a="1"/>
  <c r="W847" i="13"/>
  <c r="W848" i="13" a="1"/>
  <c r="W848" i="13"/>
  <c r="W849" i="13" a="1"/>
  <c r="W849" i="13"/>
  <c r="W850" i="13" a="1"/>
  <c r="W850" i="13"/>
  <c r="W851" i="13" a="1"/>
  <c r="W851" i="13"/>
  <c r="W852" i="13" a="1"/>
  <c r="W852" i="13"/>
  <c r="W853" i="13" a="1"/>
  <c r="W853" i="13"/>
  <c r="W854" i="13" a="1"/>
  <c r="W854" i="13"/>
  <c r="W855" i="13" a="1"/>
  <c r="W855" i="13"/>
  <c r="W856" i="13" a="1"/>
  <c r="W856" i="13"/>
  <c r="W857" i="13" a="1"/>
  <c r="W857" i="13"/>
  <c r="W858" i="13" a="1"/>
  <c r="W858" i="13"/>
  <c r="W859" i="13" a="1"/>
  <c r="W859" i="13"/>
  <c r="W860" i="13" a="1"/>
  <c r="W860" i="13"/>
  <c r="W861" i="13" a="1"/>
  <c r="W861" i="13"/>
  <c r="W862" i="13" a="1"/>
  <c r="W862" i="13"/>
  <c r="W863" i="13" a="1"/>
  <c r="W863" i="13"/>
  <c r="W864" i="13" a="1"/>
  <c r="W864" i="13"/>
  <c r="W865" i="13" a="1"/>
  <c r="W865" i="13"/>
  <c r="W866" i="13" a="1"/>
  <c r="W866" i="13"/>
  <c r="W867" i="13" a="1"/>
  <c r="W867" i="13"/>
  <c r="W868" i="13" a="1"/>
  <c r="W868" i="13"/>
  <c r="W869" i="13" a="1"/>
  <c r="W869" i="13"/>
  <c r="W870" i="13" a="1"/>
  <c r="W870" i="13"/>
  <c r="W871" i="13" a="1"/>
  <c r="W871" i="13"/>
  <c r="W872" i="13" a="1"/>
  <c r="W872" i="13"/>
  <c r="W873" i="13" a="1"/>
  <c r="W873" i="13"/>
  <c r="W874" i="13" a="1"/>
  <c r="W874" i="13"/>
  <c r="W875" i="13" a="1"/>
  <c r="W875" i="13"/>
  <c r="W876" i="13" a="1"/>
  <c r="W876" i="13"/>
  <c r="W877" i="13" a="1"/>
  <c r="W877" i="13"/>
  <c r="W878" i="13" a="1"/>
  <c r="W878" i="13"/>
  <c r="W879" i="13" a="1"/>
  <c r="W879" i="13"/>
  <c r="W880" i="13" a="1"/>
  <c r="W880" i="13"/>
  <c r="W881" i="13" a="1"/>
  <c r="W881" i="13"/>
  <c r="W882" i="13" a="1"/>
  <c r="W882" i="13"/>
  <c r="W883" i="13" a="1"/>
  <c r="W883" i="13"/>
  <c r="W884" i="13" a="1"/>
  <c r="W884" i="13"/>
  <c r="W885" i="13" a="1"/>
  <c r="W885" i="13"/>
  <c r="W886" i="13" a="1"/>
  <c r="W886" i="13"/>
  <c r="W887" i="13" a="1"/>
  <c r="W887" i="13"/>
  <c r="W888" i="13" a="1"/>
  <c r="W888" i="13"/>
  <c r="W889" i="13" a="1"/>
  <c r="W889" i="13"/>
  <c r="W890" i="13" a="1"/>
  <c r="W890" i="13"/>
  <c r="W891" i="13" a="1"/>
  <c r="W891" i="13"/>
  <c r="W892" i="13" a="1"/>
  <c r="W892" i="13"/>
  <c r="W893" i="13" a="1"/>
  <c r="W893" i="13"/>
  <c r="W894" i="13" a="1"/>
  <c r="W894" i="13"/>
  <c r="W895" i="13" a="1"/>
  <c r="W895" i="13"/>
  <c r="W896" i="13" a="1"/>
  <c r="W896" i="13"/>
  <c r="W897" i="13" a="1"/>
  <c r="W897" i="13"/>
  <c r="W898" i="13" a="1"/>
  <c r="W898" i="13"/>
  <c r="W899" i="13" a="1"/>
  <c r="W899" i="13"/>
  <c r="W900" i="13" a="1"/>
  <c r="W900" i="13"/>
  <c r="W901" i="13" a="1"/>
  <c r="W901" i="13"/>
  <c r="W902" i="13" a="1"/>
  <c r="W902" i="13"/>
  <c r="W903" i="13" a="1"/>
  <c r="W903" i="13"/>
  <c r="W904" i="13" a="1"/>
  <c r="W904" i="13"/>
  <c r="W905" i="13" a="1"/>
  <c r="W905" i="13"/>
  <c r="W906" i="13" a="1"/>
  <c r="W906" i="13"/>
  <c r="W907" i="13" a="1"/>
  <c r="W907" i="13"/>
  <c r="W908" i="13" a="1"/>
  <c r="W908" i="13"/>
  <c r="W909" i="13" a="1"/>
  <c r="W909" i="13"/>
  <c r="W910" i="13" a="1"/>
  <c r="W910" i="13"/>
  <c r="W911" i="13" a="1"/>
  <c r="W911" i="13"/>
  <c r="W912" i="13" a="1"/>
  <c r="W912" i="13"/>
  <c r="W913" i="13" a="1"/>
  <c r="W913" i="13"/>
  <c r="W914" i="13" a="1"/>
  <c r="W914" i="13"/>
  <c r="W915" i="13" a="1"/>
  <c r="W915" i="13"/>
  <c r="W916" i="13" a="1"/>
  <c r="W916" i="13"/>
  <c r="W917" i="13" a="1"/>
  <c r="W917" i="13"/>
  <c r="W918" i="13" a="1"/>
  <c r="W918" i="13"/>
  <c r="W919" i="13" a="1"/>
  <c r="W919" i="13"/>
  <c r="W920" i="13" a="1"/>
  <c r="W920" i="13"/>
  <c r="W921" i="13" a="1"/>
  <c r="W921" i="13"/>
  <c r="W922" i="13" a="1"/>
  <c r="W922" i="13"/>
  <c r="W923" i="13" a="1"/>
  <c r="W923" i="13"/>
  <c r="W924" i="13" a="1"/>
  <c r="W924" i="13"/>
  <c r="W925" i="13" a="1"/>
  <c r="W925" i="13"/>
  <c r="W926" i="13" a="1"/>
  <c r="W926" i="13"/>
  <c r="W927" i="13" a="1"/>
  <c r="W927" i="13"/>
  <c r="W928" i="13" a="1"/>
  <c r="W928" i="13"/>
  <c r="W929" i="13" a="1"/>
  <c r="W929" i="13"/>
  <c r="W930" i="13" a="1"/>
  <c r="W930" i="13"/>
  <c r="W931" i="13" a="1"/>
  <c r="W931" i="13"/>
  <c r="W932" i="13" a="1"/>
  <c r="W932" i="13"/>
  <c r="W933" i="13" a="1"/>
  <c r="W933" i="13"/>
  <c r="W934" i="13" a="1"/>
  <c r="W934" i="13"/>
  <c r="W935" i="13" a="1"/>
  <c r="W935" i="13"/>
  <c r="W936" i="13" a="1"/>
  <c r="W936" i="13"/>
  <c r="W937" i="13" a="1"/>
  <c r="W937" i="13"/>
  <c r="W938" i="13" a="1"/>
  <c r="W938" i="13"/>
  <c r="W939" i="13" a="1"/>
  <c r="W939" i="13"/>
  <c r="W940" i="13" a="1"/>
  <c r="W940" i="13"/>
  <c r="W941" i="13" a="1"/>
  <c r="W941" i="13"/>
  <c r="W942" i="13" a="1"/>
  <c r="W942" i="13"/>
  <c r="W943" i="13" a="1"/>
  <c r="W943" i="13"/>
  <c r="W944" i="13" a="1"/>
  <c r="W944" i="13"/>
  <c r="W945" i="13" a="1"/>
  <c r="W945" i="13"/>
  <c r="W946" i="13" a="1"/>
  <c r="W946" i="13"/>
  <c r="W947" i="13" a="1"/>
  <c r="W947" i="13"/>
  <c r="W948" i="13" a="1"/>
  <c r="W948" i="13"/>
  <c r="W949" i="13" a="1"/>
  <c r="W949" i="13"/>
  <c r="W950" i="13" a="1"/>
  <c r="W950" i="13"/>
  <c r="W951" i="13" a="1"/>
  <c r="W951" i="13"/>
  <c r="W952" i="13" a="1"/>
  <c r="W952" i="13"/>
  <c r="W953" i="13" a="1"/>
  <c r="W953" i="13"/>
  <c r="W954" i="13" a="1"/>
  <c r="W954" i="13"/>
  <c r="W955" i="13" a="1"/>
  <c r="W955" i="13"/>
  <c r="W956" i="13" a="1"/>
  <c r="W956" i="13"/>
  <c r="W957" i="13" a="1"/>
  <c r="W957" i="13"/>
  <c r="W958" i="13" a="1"/>
  <c r="W958" i="13"/>
  <c r="W959" i="13" a="1"/>
  <c r="W959" i="13"/>
  <c r="W960" i="13" a="1"/>
  <c r="W960" i="13"/>
  <c r="W961" i="13" a="1"/>
  <c r="W961" i="13"/>
  <c r="W962" i="13" a="1"/>
  <c r="W962" i="13"/>
  <c r="W963" i="13" a="1"/>
  <c r="W963" i="13"/>
  <c r="W964" i="13" a="1"/>
  <c r="W964" i="13"/>
  <c r="W965" i="13" a="1"/>
  <c r="W965" i="13"/>
  <c r="W966" i="13" a="1"/>
  <c r="W966" i="13"/>
  <c r="W967" i="13" a="1"/>
  <c r="W967" i="13"/>
  <c r="W968" i="13" a="1"/>
  <c r="W968" i="13"/>
  <c r="W969" i="13" a="1"/>
  <c r="W969" i="13"/>
  <c r="W970" i="13" a="1"/>
  <c r="W970" i="13"/>
  <c r="W971" i="13" a="1"/>
  <c r="W971" i="13"/>
  <c r="W972" i="13" a="1"/>
  <c r="W972" i="13"/>
  <c r="W973" i="13" a="1"/>
  <c r="W973" i="13"/>
  <c r="W974" i="13" a="1"/>
  <c r="W974" i="13"/>
  <c r="W975" i="13" a="1"/>
  <c r="W975" i="13"/>
  <c r="W976" i="13" a="1"/>
  <c r="W976" i="13"/>
  <c r="W977" i="13" a="1"/>
  <c r="W977" i="13"/>
  <c r="W978" i="13" a="1"/>
  <c r="W978" i="13"/>
  <c r="W979" i="13" a="1"/>
  <c r="W979" i="13"/>
  <c r="W980" i="13" a="1"/>
  <c r="W980" i="13"/>
  <c r="W981" i="13" a="1"/>
  <c r="W981" i="13"/>
  <c r="W982" i="13" a="1"/>
  <c r="W982" i="13"/>
  <c r="W983" i="13" a="1"/>
  <c r="W983" i="13"/>
  <c r="W984" i="13" a="1"/>
  <c r="W984" i="13"/>
  <c r="W985" i="13" a="1"/>
  <c r="W985" i="13"/>
  <c r="W986" i="13" a="1"/>
  <c r="W986" i="13"/>
  <c r="W987" i="13" a="1"/>
  <c r="W987" i="13"/>
  <c r="W988" i="13" a="1"/>
  <c r="W988" i="13"/>
  <c r="W989" i="13" a="1"/>
  <c r="W989" i="13"/>
  <c r="W990" i="13" a="1"/>
  <c r="W990" i="13"/>
  <c r="W991" i="13" a="1"/>
  <c r="W991" i="13"/>
  <c r="W992" i="13" a="1"/>
  <c r="W992" i="13"/>
  <c r="W993" i="13" a="1"/>
  <c r="W993" i="13"/>
  <c r="W994" i="13" a="1"/>
  <c r="W994" i="13"/>
  <c r="W995" i="13" a="1"/>
  <c r="W995" i="13"/>
  <c r="W996" i="13" a="1"/>
  <c r="W996" i="13"/>
  <c r="W997" i="13" a="1"/>
  <c r="W997" i="13"/>
  <c r="W998" i="13" a="1"/>
  <c r="W998" i="13"/>
  <c r="W999" i="13" a="1"/>
  <c r="W999" i="13"/>
  <c r="W1000" i="13" a="1"/>
  <c r="W1000" i="13"/>
  <c r="W1001" i="13" a="1"/>
  <c r="W1001" i="13"/>
  <c r="W1002" i="13" a="1"/>
  <c r="W1002" i="13"/>
  <c r="W1003" i="13" a="1"/>
  <c r="W1003" i="13"/>
  <c r="W1004" i="13" a="1"/>
  <c r="W1004" i="13"/>
  <c r="W1005" i="13" a="1"/>
  <c r="W1005" i="13"/>
  <c r="W1006" i="13" a="1"/>
  <c r="W1006" i="13"/>
  <c r="W1007" i="13" a="1"/>
  <c r="W1007" i="13"/>
  <c r="W1008" i="13" a="1"/>
  <c r="W1008" i="13"/>
  <c r="W1009" i="13" a="1"/>
  <c r="W1009" i="13"/>
  <c r="W1010" i="13" a="1"/>
  <c r="W1010" i="13"/>
  <c r="W1011" i="13" a="1"/>
  <c r="W1011" i="13"/>
  <c r="W1012" i="13" a="1"/>
  <c r="W1012" i="13"/>
  <c r="W1013" i="13" a="1"/>
  <c r="W1013" i="13"/>
  <c r="W1014" i="13" a="1"/>
  <c r="W1014" i="13"/>
  <c r="W1015" i="13" a="1"/>
  <c r="W1015" i="13"/>
  <c r="W1016" i="13" a="1"/>
  <c r="W1016" i="13"/>
  <c r="W1017" i="13" a="1"/>
  <c r="W1017" i="13"/>
  <c r="W1018" i="13" a="1"/>
  <c r="W1018" i="13"/>
  <c r="W1019" i="13" a="1"/>
  <c r="W1019" i="13"/>
  <c r="W1020" i="13" a="1"/>
  <c r="W1020" i="13"/>
  <c r="W1021" i="13" a="1"/>
  <c r="W1021" i="13"/>
  <c r="W1022" i="13" a="1"/>
  <c r="W1022" i="13"/>
  <c r="W1023" i="13" a="1"/>
  <c r="W1023" i="13"/>
  <c r="W1024" i="13" a="1"/>
  <c r="W1024" i="13"/>
  <c r="W1025" i="13" a="1"/>
  <c r="W1025" i="13"/>
  <c r="W1026" i="13" a="1"/>
  <c r="W1026" i="13"/>
  <c r="W1027" i="13" a="1"/>
  <c r="W1027" i="13"/>
  <c r="W1028" i="13" a="1"/>
  <c r="W1028" i="13"/>
  <c r="W1029" i="13" a="1"/>
  <c r="W1029" i="13"/>
  <c r="W1030" i="13" a="1"/>
  <c r="W1030" i="13"/>
  <c r="W1031" i="13" a="1"/>
  <c r="W1031" i="13"/>
  <c r="W1032" i="13" a="1"/>
  <c r="W1032" i="13"/>
  <c r="W1033" i="13" a="1"/>
  <c r="W1033" i="13"/>
  <c r="W1034" i="13" a="1"/>
  <c r="W1034" i="13"/>
  <c r="W1035" i="13" a="1"/>
  <c r="W1035" i="13"/>
  <c r="W1036" i="13" a="1"/>
  <c r="W1036" i="13"/>
  <c r="W1037" i="13" a="1"/>
  <c r="W1037" i="13"/>
  <c r="W1038" i="13" a="1"/>
  <c r="W1038" i="13"/>
  <c r="W1039" i="13" a="1"/>
  <c r="W1039" i="13"/>
  <c r="W1040" i="13" a="1"/>
  <c r="W1040" i="13"/>
  <c r="W1041" i="13" a="1"/>
  <c r="W1041" i="13"/>
  <c r="W1042" i="13" a="1"/>
  <c r="W1042" i="13"/>
  <c r="W1043" i="13" a="1"/>
  <c r="W1043" i="13"/>
  <c r="W1044" i="13" a="1"/>
  <c r="W1044" i="13"/>
  <c r="W1045" i="13" a="1"/>
  <c r="W1045" i="13"/>
  <c r="W1046" i="13" a="1"/>
  <c r="W1046" i="13"/>
  <c r="W1047" i="13" a="1"/>
  <c r="W1047" i="13"/>
  <c r="W1048" i="13" a="1"/>
  <c r="W1048" i="13"/>
  <c r="W1049" i="13" a="1"/>
  <c r="W1049" i="13"/>
  <c r="W1050" i="13" a="1"/>
  <c r="W1050" i="13"/>
  <c r="W1051" i="13" a="1"/>
  <c r="W1051" i="13"/>
  <c r="W1052" i="13" a="1"/>
  <c r="W1052" i="13"/>
  <c r="W1053" i="13" a="1"/>
  <c r="W1053" i="13"/>
  <c r="W1054" i="13" a="1"/>
  <c r="W1054" i="13"/>
  <c r="W1055" i="13" a="1"/>
  <c r="W1055" i="13"/>
  <c r="W1056" i="13" a="1"/>
  <c r="W1056" i="13"/>
  <c r="W1057" i="13" a="1"/>
  <c r="W1057" i="13"/>
  <c r="W1058" i="13" a="1"/>
  <c r="W1058" i="13"/>
  <c r="W1059" i="13" a="1"/>
  <c r="W1059" i="13"/>
  <c r="W1060" i="13" a="1"/>
  <c r="W1060" i="13"/>
  <c r="W1061" i="13" a="1"/>
  <c r="W1061" i="13"/>
  <c r="W1062" i="13" a="1"/>
  <c r="W1062" i="13"/>
  <c r="W1063" i="13" a="1"/>
  <c r="W1063" i="13"/>
  <c r="W1064" i="13" a="1"/>
  <c r="W1064" i="13"/>
  <c r="W1065" i="13" a="1"/>
  <c r="W1065" i="13"/>
  <c r="W1066" i="13" a="1"/>
  <c r="W1066" i="13"/>
  <c r="W1067" i="13" a="1"/>
  <c r="W1067" i="13"/>
  <c r="W1068" i="13" a="1"/>
  <c r="W1068" i="13"/>
  <c r="W1069" i="13" a="1"/>
  <c r="W1069" i="13"/>
  <c r="W1070" i="13" a="1"/>
  <c r="W1070" i="13"/>
  <c r="W1071" i="13" a="1"/>
  <c r="W1071" i="13"/>
  <c r="W1072" i="13" a="1"/>
  <c r="W1072" i="13"/>
  <c r="W1073" i="13" a="1"/>
  <c r="W1073" i="13"/>
  <c r="W1074" i="13" a="1"/>
  <c r="W1074" i="13"/>
  <c r="W1075" i="13" a="1"/>
  <c r="W1075" i="13"/>
  <c r="W1076" i="13" a="1"/>
  <c r="W1076" i="13"/>
  <c r="W1077" i="13" a="1"/>
  <c r="W1077" i="13"/>
  <c r="W1078" i="13" a="1"/>
  <c r="W1078" i="13"/>
  <c r="W1079" i="13" a="1"/>
  <c r="W1079" i="13"/>
  <c r="W1080" i="13" a="1"/>
  <c r="W1080" i="13"/>
  <c r="W1081" i="13" a="1"/>
  <c r="W1081" i="13"/>
  <c r="W1082" i="13" a="1"/>
  <c r="W1082" i="13"/>
  <c r="W1083" i="13" a="1"/>
  <c r="W1083" i="13"/>
  <c r="W1084" i="13" a="1"/>
  <c r="W1084" i="13"/>
  <c r="W1085" i="13" a="1"/>
  <c r="W1085" i="13"/>
  <c r="W1086" i="13" a="1"/>
  <c r="W1086" i="13"/>
  <c r="W1087" i="13" a="1"/>
  <c r="W1087" i="13"/>
  <c r="W1088" i="13" a="1"/>
  <c r="W1088" i="13"/>
  <c r="W1089" i="13" a="1"/>
  <c r="W1089" i="13"/>
  <c r="W1090" i="13" a="1"/>
  <c r="W1090" i="13"/>
  <c r="W1091" i="13" a="1"/>
  <c r="W1091" i="13"/>
  <c r="W1092" i="13" a="1"/>
  <c r="W1092" i="13"/>
  <c r="W1093" i="13" a="1"/>
  <c r="W1093" i="13"/>
  <c r="W1094" i="13" a="1"/>
  <c r="W1094" i="13"/>
  <c r="W1095" i="13" a="1"/>
  <c r="W1095" i="13"/>
  <c r="W1096" i="13" a="1"/>
  <c r="W1096" i="13"/>
  <c r="W1097" i="13" a="1"/>
  <c r="W1097" i="13"/>
  <c r="W1098" i="13" a="1"/>
  <c r="W1098" i="13"/>
  <c r="W1099" i="13" a="1"/>
  <c r="W1099" i="13"/>
  <c r="W1100" i="13" a="1"/>
  <c r="W1100" i="13"/>
  <c r="W1101" i="13" a="1"/>
  <c r="W1101" i="13"/>
  <c r="W1102" i="13" a="1"/>
  <c r="W1102" i="13"/>
  <c r="W1103" i="13" a="1"/>
  <c r="W1103" i="13"/>
  <c r="W1104" i="13" a="1"/>
  <c r="W1104" i="13"/>
  <c r="W1105" i="13" a="1"/>
  <c r="W1105" i="13"/>
  <c r="W1106" i="13" a="1"/>
  <c r="W1106" i="13"/>
  <c r="W1107" i="13" a="1"/>
  <c r="W1107" i="13"/>
  <c r="W1108" i="13" a="1"/>
  <c r="W1108" i="13"/>
  <c r="W1109" i="13" a="1"/>
  <c r="W1109" i="13"/>
  <c r="W1110" i="13" a="1"/>
  <c r="W1110" i="13"/>
  <c r="W1111" i="13" a="1"/>
  <c r="W1111" i="13"/>
  <c r="W1112" i="13" a="1"/>
  <c r="W1112" i="13"/>
  <c r="W1113" i="13" a="1"/>
  <c r="W1113" i="13"/>
  <c r="W1114" i="13" a="1"/>
  <c r="W1114" i="13"/>
  <c r="W1115" i="13" a="1"/>
  <c r="W1115" i="13"/>
  <c r="W1116" i="13" a="1"/>
  <c r="W1116" i="13"/>
  <c r="W1117" i="13" a="1"/>
  <c r="W1117" i="13"/>
  <c r="W1118" i="13" a="1"/>
  <c r="W1118" i="13"/>
  <c r="W1119" i="13" a="1"/>
  <c r="W1119" i="13"/>
  <c r="W1120" i="13" a="1"/>
  <c r="W1120" i="13"/>
  <c r="W1121" i="13" a="1"/>
  <c r="W1121" i="13"/>
  <c r="W1122" i="13" a="1"/>
  <c r="W1122" i="13"/>
  <c r="W1123" i="13" a="1"/>
  <c r="W1123" i="13"/>
  <c r="W1124" i="13" a="1"/>
  <c r="W1124" i="13"/>
  <c r="W1125" i="13" a="1"/>
  <c r="W1125" i="13"/>
  <c r="W1126" i="13" a="1"/>
  <c r="W1126" i="13"/>
  <c r="W1127" i="13" a="1"/>
  <c r="W1127" i="13"/>
  <c r="W1128" i="13" a="1"/>
  <c r="W1128" i="13"/>
  <c r="W1129" i="13" a="1"/>
  <c r="W1129" i="13"/>
  <c r="W1130" i="13" a="1"/>
  <c r="W1130" i="13"/>
  <c r="W1131" i="13" a="1"/>
  <c r="W1131" i="13"/>
  <c r="W1132" i="13" a="1"/>
  <c r="W1132" i="13"/>
  <c r="W1133" i="13" a="1"/>
  <c r="W1133" i="13"/>
  <c r="W1134" i="13" a="1"/>
  <c r="W1134" i="13"/>
  <c r="W1135" i="13" a="1"/>
  <c r="W1135" i="13"/>
  <c r="W1136" i="13" a="1"/>
  <c r="W1136" i="13"/>
  <c r="W1137" i="13" a="1"/>
  <c r="W1137" i="13"/>
  <c r="W1138" i="13" a="1"/>
  <c r="W1138" i="13"/>
  <c r="W1139" i="13" a="1"/>
  <c r="W1139" i="13"/>
  <c r="W1140" i="13" a="1"/>
  <c r="W1140" i="13"/>
  <c r="W1141" i="13" a="1"/>
  <c r="W1141" i="13"/>
  <c r="W1142" i="13" a="1"/>
  <c r="W1142" i="13"/>
  <c r="W1143" i="13" a="1"/>
  <c r="W1143" i="13"/>
  <c r="W1144" i="13" a="1"/>
  <c r="W1144" i="13"/>
  <c r="W1145" i="13" a="1"/>
  <c r="W1145" i="13"/>
  <c r="W1146" i="13" a="1"/>
  <c r="W1146" i="13"/>
  <c r="W1147" i="13" a="1"/>
  <c r="W1147" i="13"/>
  <c r="W1148" i="13" a="1"/>
  <c r="W1148" i="13"/>
  <c r="W1149" i="13" a="1"/>
  <c r="W1149" i="13"/>
  <c r="W1150" i="13" a="1"/>
  <c r="W1150" i="13"/>
  <c r="W1151" i="13" a="1"/>
  <c r="W1151" i="13"/>
  <c r="W1152" i="13" a="1"/>
  <c r="W1152" i="13"/>
  <c r="W1153" i="13" a="1"/>
  <c r="W1153" i="13"/>
  <c r="W1154" i="13" a="1"/>
  <c r="W1154" i="13"/>
  <c r="W1155" i="13" a="1"/>
  <c r="W1155" i="13"/>
  <c r="W1156" i="13" a="1"/>
  <c r="W1156" i="13"/>
  <c r="W1157" i="13" a="1"/>
  <c r="W1157" i="13"/>
  <c r="W1158" i="13" a="1"/>
  <c r="W1158" i="13"/>
  <c r="W1159" i="13" a="1"/>
  <c r="W1159" i="13"/>
  <c r="W1160" i="13" a="1"/>
  <c r="W1160" i="13"/>
  <c r="W1161" i="13" a="1"/>
  <c r="W1161" i="13"/>
  <c r="W1162" i="13" a="1"/>
  <c r="W1162" i="13"/>
  <c r="W1163" i="13" a="1"/>
  <c r="W1163" i="13"/>
  <c r="W1164" i="13" a="1"/>
  <c r="W1164" i="13"/>
  <c r="W1165" i="13" a="1"/>
  <c r="W1165" i="13"/>
  <c r="W1166" i="13" a="1"/>
  <c r="W1166" i="13"/>
  <c r="W1167" i="13" a="1"/>
  <c r="W1167" i="13"/>
  <c r="W1168" i="13" a="1"/>
  <c r="W1168" i="13"/>
  <c r="W1169" i="13" a="1"/>
  <c r="W1169" i="13"/>
  <c r="W1170" i="13" a="1"/>
  <c r="W1170" i="13"/>
  <c r="W1171" i="13" a="1"/>
  <c r="W1171" i="13"/>
  <c r="W1172" i="13" a="1"/>
  <c r="W1172" i="13"/>
  <c r="W1173" i="13" a="1"/>
  <c r="W1173" i="13"/>
  <c r="W1174" i="13" a="1"/>
  <c r="W1174" i="13"/>
  <c r="W1175" i="13" a="1"/>
  <c r="W1175" i="13"/>
  <c r="W1176" i="13" a="1"/>
  <c r="W1176" i="13"/>
  <c r="W1177" i="13" a="1"/>
  <c r="W1177" i="13"/>
  <c r="W1178" i="13" a="1"/>
  <c r="W1178" i="13"/>
  <c r="W1179" i="13" a="1"/>
  <c r="W1179" i="13"/>
  <c r="W1180" i="13" a="1"/>
  <c r="W1180" i="13"/>
  <c r="W1181" i="13" a="1"/>
  <c r="W1181" i="13"/>
  <c r="W1182" i="13" a="1"/>
  <c r="W1182" i="13"/>
  <c r="W1183" i="13" a="1"/>
  <c r="W1183" i="13"/>
  <c r="W1184" i="13" a="1"/>
  <c r="W1184" i="13"/>
  <c r="W1185" i="13" a="1"/>
  <c r="W1185" i="13"/>
  <c r="W1186" i="13" a="1"/>
  <c r="W1186" i="13"/>
  <c r="W1187" i="13" a="1"/>
  <c r="W1187" i="13"/>
  <c r="W1188" i="13" a="1"/>
  <c r="W1188" i="13"/>
  <c r="W1189" i="13" a="1"/>
  <c r="W1189" i="13"/>
  <c r="W1190" i="13" a="1"/>
  <c r="W1190" i="13"/>
  <c r="W1191" i="13" a="1"/>
  <c r="W1191" i="13"/>
  <c r="W1192" i="13" a="1"/>
  <c r="W1192" i="13"/>
  <c r="W1193" i="13" a="1"/>
  <c r="W1193" i="13"/>
  <c r="W1194" i="13" a="1"/>
  <c r="W1194" i="13"/>
  <c r="W1195" i="13" a="1"/>
  <c r="W1195" i="13"/>
  <c r="W1196" i="13" a="1"/>
  <c r="W1196" i="13"/>
  <c r="W1197" i="13" a="1"/>
  <c r="W1197" i="13"/>
  <c r="W1198" i="13" a="1"/>
  <c r="W1198" i="13"/>
  <c r="W1199" i="13" a="1"/>
  <c r="W1199" i="13"/>
  <c r="W1200" i="13" a="1"/>
  <c r="W1200" i="13"/>
  <c r="W1201" i="13" a="1"/>
  <c r="W1201" i="13"/>
  <c r="W1202" i="13" a="1"/>
  <c r="W1202" i="13"/>
  <c r="W1203" i="13" a="1"/>
  <c r="W1203" i="13"/>
  <c r="W1204" i="13" a="1"/>
  <c r="W1204" i="13"/>
  <c r="W1205" i="13" a="1"/>
  <c r="W1205" i="13"/>
  <c r="W1206" i="13" a="1"/>
  <c r="W1206" i="13"/>
  <c r="W1207" i="13" a="1"/>
  <c r="W1207" i="13"/>
  <c r="W1208" i="13" a="1"/>
  <c r="W1208" i="13"/>
  <c r="W1209" i="13" a="1"/>
  <c r="W1209" i="13"/>
  <c r="W1210" i="13" a="1"/>
  <c r="W1210" i="13"/>
  <c r="W1211" i="13" a="1"/>
  <c r="W1211" i="13"/>
  <c r="W1212" i="13" a="1"/>
  <c r="W1212" i="13"/>
  <c r="W1213" i="13" a="1"/>
  <c r="W1213" i="13"/>
  <c r="W1214" i="13" a="1"/>
  <c r="W1214" i="13"/>
  <c r="W1215" i="13" a="1"/>
  <c r="W1215" i="13"/>
  <c r="W1216" i="13" a="1"/>
  <c r="W1216" i="13"/>
  <c r="W1217" i="13" a="1"/>
  <c r="W1217" i="13"/>
  <c r="W1218" i="13" a="1"/>
  <c r="W1218" i="13"/>
  <c r="W1219" i="13" a="1"/>
  <c r="W1219" i="13"/>
  <c r="W1220" i="13" a="1"/>
  <c r="W1220" i="13"/>
  <c r="W1221" i="13" a="1"/>
  <c r="W1221" i="13"/>
  <c r="W1222" i="13" a="1"/>
  <c r="W1222" i="13"/>
  <c r="W1223" i="13" a="1"/>
  <c r="W1223" i="13"/>
  <c r="W1224" i="13" a="1"/>
  <c r="W1224" i="13"/>
  <c r="W1225" i="13" a="1"/>
  <c r="W1225" i="13"/>
  <c r="W1226" i="13" a="1"/>
  <c r="W1226" i="13"/>
  <c r="W1227" i="13" a="1"/>
  <c r="W1227" i="13"/>
  <c r="W1228" i="13" a="1"/>
  <c r="W1228" i="13"/>
  <c r="W1229" i="13" a="1"/>
  <c r="W1229" i="13"/>
  <c r="W1230" i="13" a="1"/>
  <c r="W1230" i="13"/>
  <c r="W1231" i="13" a="1"/>
  <c r="W1231" i="13"/>
  <c r="W1232" i="13" a="1"/>
  <c r="W1232" i="13"/>
  <c r="W1233" i="13" a="1"/>
  <c r="W1233" i="13"/>
  <c r="W1234" i="13" a="1"/>
  <c r="W1234" i="13"/>
  <c r="W1235" i="13" a="1"/>
  <c r="W1235" i="13"/>
  <c r="W1236" i="13" a="1"/>
  <c r="W1236" i="13"/>
  <c r="W1237" i="13" a="1"/>
  <c r="W1237" i="13"/>
  <c r="W1238" i="13" a="1"/>
  <c r="W1238" i="13"/>
  <c r="W1239" i="13" a="1"/>
  <c r="W1239" i="13"/>
  <c r="W1240" i="13" a="1"/>
  <c r="W1240" i="13"/>
  <c r="W1241" i="13" a="1"/>
  <c r="W1241" i="13"/>
  <c r="W1242" i="13" a="1"/>
  <c r="W1242" i="13"/>
  <c r="W1243" i="13" a="1"/>
  <c r="W1243" i="13"/>
  <c r="W1244" i="13" a="1"/>
  <c r="W1244" i="13"/>
  <c r="W1245" i="13" a="1"/>
  <c r="W1245" i="13"/>
  <c r="W1246" i="13" a="1"/>
  <c r="W1246" i="13"/>
  <c r="W1247" i="13" a="1"/>
  <c r="W1247" i="13"/>
  <c r="W1248" i="13" a="1"/>
  <c r="W1248" i="13"/>
  <c r="W1249" i="13" a="1"/>
  <c r="W1249" i="13"/>
  <c r="W1250" i="13" a="1"/>
  <c r="W1250" i="13"/>
  <c r="W1251" i="13" a="1"/>
  <c r="W1251" i="13"/>
  <c r="W1252" i="13" a="1"/>
  <c r="W1252" i="13"/>
  <c r="W1253" i="13" a="1"/>
  <c r="W1253" i="13"/>
  <c r="W1254" i="13" a="1"/>
  <c r="W1254" i="13"/>
  <c r="W1255" i="13" a="1"/>
  <c r="W1255" i="13"/>
  <c r="W1256" i="13" a="1"/>
  <c r="W1256" i="13"/>
  <c r="W1257" i="13" a="1"/>
  <c r="W1257" i="13"/>
  <c r="W1258" i="13" a="1"/>
  <c r="W1258" i="13"/>
  <c r="W1259" i="13" a="1"/>
  <c r="W1259" i="13"/>
  <c r="W1260" i="13" a="1"/>
  <c r="W1260" i="13"/>
  <c r="W1261" i="13" a="1"/>
  <c r="W1261" i="13"/>
  <c r="W1262" i="13" a="1"/>
  <c r="W1262" i="13"/>
  <c r="W1263" i="13" a="1"/>
  <c r="W1263" i="13"/>
  <c r="W1264" i="13" a="1"/>
  <c r="W1264" i="13"/>
  <c r="W1265" i="13" a="1"/>
  <c r="W1265" i="13"/>
  <c r="W1266" i="13" a="1"/>
  <c r="W1266" i="13"/>
  <c r="W1267" i="13" a="1"/>
  <c r="W1267" i="13"/>
  <c r="W1268" i="13" a="1"/>
  <c r="W1268" i="13"/>
  <c r="W1269" i="13" a="1"/>
  <c r="W1269" i="13"/>
  <c r="W1270" i="13" a="1"/>
  <c r="W1270" i="13"/>
  <c r="W1271" i="13" a="1"/>
  <c r="W1271" i="13"/>
  <c r="W1272" i="13" a="1"/>
  <c r="W1272" i="13"/>
  <c r="W1273" i="13" a="1"/>
  <c r="W1273" i="13"/>
  <c r="W1274" i="13" a="1"/>
  <c r="W1274" i="13"/>
  <c r="W1275" i="13" a="1"/>
  <c r="W1275" i="13"/>
  <c r="W1276" i="13" a="1"/>
  <c r="W1276" i="13"/>
  <c r="W1277" i="13" a="1"/>
  <c r="W1277" i="13"/>
  <c r="W1278" i="13" a="1"/>
  <c r="W1278" i="13"/>
  <c r="W1279" i="13" a="1"/>
  <c r="W1279" i="13"/>
  <c r="W1280" i="13" a="1"/>
  <c r="W1280" i="13"/>
  <c r="W1281" i="13" a="1"/>
  <c r="W1281" i="13"/>
  <c r="W1282" i="13" a="1"/>
  <c r="W1282" i="13"/>
  <c r="W1283" i="13" a="1"/>
  <c r="W1283" i="13"/>
  <c r="W1284" i="13" a="1"/>
  <c r="W1284" i="13"/>
  <c r="W1285" i="13" a="1"/>
  <c r="W1285" i="13"/>
  <c r="W1286" i="13" a="1"/>
  <c r="W1286" i="13"/>
  <c r="W1287" i="13" a="1"/>
  <c r="W1287" i="13"/>
  <c r="W1288" i="13" a="1"/>
  <c r="W1288" i="13"/>
  <c r="W1289" i="13" a="1"/>
  <c r="W1289" i="13"/>
  <c r="W1290" i="13" a="1"/>
  <c r="W1290" i="13"/>
  <c r="W1291" i="13" a="1"/>
  <c r="W1291" i="13"/>
  <c r="W1292" i="13" a="1"/>
  <c r="W1292" i="13"/>
  <c r="W1293" i="13" a="1"/>
  <c r="W1293" i="13"/>
  <c r="W1294" i="13" a="1"/>
  <c r="W1294" i="13"/>
  <c r="W1295" i="13" a="1"/>
  <c r="W1295" i="13"/>
  <c r="W1296" i="13" a="1"/>
  <c r="W1296" i="13"/>
  <c r="W1297" i="13" a="1"/>
  <c r="W1297" i="13"/>
  <c r="W1298" i="13" a="1"/>
  <c r="W1298" i="13"/>
  <c r="W1299" i="13" a="1"/>
  <c r="W1299" i="13"/>
  <c r="W1300" i="13" a="1"/>
  <c r="W1300" i="13"/>
  <c r="W1301" i="13" a="1"/>
  <c r="W1301" i="13"/>
  <c r="W1302" i="13" a="1"/>
  <c r="W1302" i="13"/>
  <c r="W1303" i="13" a="1"/>
  <c r="W1303" i="13"/>
  <c r="W1304" i="13" a="1"/>
  <c r="W1304" i="13"/>
  <c r="W1305" i="13" a="1"/>
  <c r="W1305" i="13"/>
  <c r="W1306" i="13" a="1"/>
  <c r="W1306" i="13"/>
  <c r="W1307" i="13" a="1"/>
  <c r="W1307" i="13"/>
  <c r="W1308" i="13" a="1"/>
  <c r="W1308" i="13"/>
  <c r="W1309" i="13" a="1"/>
  <c r="W1309" i="13"/>
  <c r="W1310" i="13" a="1"/>
  <c r="W1310" i="13"/>
  <c r="W1311" i="13" a="1"/>
  <c r="W1311" i="13"/>
  <c r="W1312" i="13" a="1"/>
  <c r="W1312" i="13"/>
  <c r="W1313" i="13" a="1"/>
  <c r="W1313" i="13"/>
  <c r="W1314" i="13" a="1"/>
  <c r="W1314" i="13"/>
  <c r="W1315" i="13" a="1"/>
  <c r="W1315" i="13"/>
  <c r="W1316" i="13" a="1"/>
  <c r="W1316" i="13"/>
  <c r="W1317" i="13" a="1"/>
  <c r="W1317" i="13"/>
  <c r="W1318" i="13" a="1"/>
  <c r="W1318" i="13"/>
  <c r="W1319" i="13" a="1"/>
  <c r="W1319" i="13"/>
  <c r="W1320" i="13" a="1"/>
  <c r="W1320" i="13"/>
  <c r="W1321" i="13" a="1"/>
  <c r="W1321" i="13"/>
  <c r="W1322" i="13" a="1"/>
  <c r="W1322" i="13"/>
  <c r="W1323" i="13" a="1"/>
  <c r="W1323" i="13"/>
  <c r="W1324" i="13" a="1"/>
  <c r="W1324" i="13"/>
  <c r="W1325" i="13" a="1"/>
  <c r="W1325" i="13"/>
  <c r="W1326" i="13" a="1"/>
  <c r="W1326" i="13"/>
  <c r="W1327" i="13" a="1"/>
  <c r="W1327" i="13"/>
  <c r="W1328" i="13" a="1"/>
  <c r="W1328" i="13"/>
  <c r="W1329" i="13" a="1"/>
  <c r="W1329" i="13"/>
  <c r="W1330" i="13" a="1"/>
  <c r="W1330" i="13"/>
  <c r="W1331" i="13" a="1"/>
  <c r="W1331" i="13"/>
  <c r="W1332" i="13" a="1"/>
  <c r="W1332" i="13"/>
  <c r="W1333" i="13" a="1"/>
  <c r="W1333" i="13"/>
  <c r="W1334" i="13" a="1"/>
  <c r="W1334" i="13"/>
  <c r="W1335" i="13" a="1"/>
  <c r="W1335" i="13"/>
  <c r="W1336" i="13" a="1"/>
  <c r="W1336" i="13"/>
  <c r="W1337" i="13" a="1"/>
  <c r="W1337" i="13"/>
  <c r="W1338" i="13" a="1"/>
  <c r="W1338" i="13"/>
  <c r="W1339" i="13" a="1"/>
  <c r="W1339" i="13"/>
  <c r="W1340" i="13" a="1"/>
  <c r="W1340" i="13"/>
  <c r="W1341" i="13" a="1"/>
  <c r="W1341" i="13"/>
  <c r="W1342" i="13" a="1"/>
  <c r="W1342" i="13"/>
  <c r="W1343" i="13" a="1"/>
  <c r="W1343" i="13"/>
  <c r="W1344" i="13" a="1"/>
  <c r="W1344" i="13"/>
  <c r="W1345" i="13" a="1"/>
  <c r="W1345" i="13"/>
  <c r="W1346" i="13" a="1"/>
  <c r="W1346" i="13"/>
  <c r="W1347" i="13" a="1"/>
  <c r="W1347" i="13"/>
  <c r="W1348" i="13" a="1"/>
  <c r="W1348" i="13"/>
  <c r="W1349" i="13" a="1"/>
  <c r="W1349" i="13"/>
  <c r="W1350" i="13" a="1"/>
  <c r="W1350" i="13"/>
  <c r="W1351" i="13" a="1"/>
  <c r="W1351" i="13"/>
  <c r="W1352" i="13" a="1"/>
  <c r="W1352" i="13"/>
  <c r="W1353" i="13" a="1"/>
  <c r="W1353" i="13"/>
  <c r="W1354" i="13" a="1"/>
  <c r="W1354" i="13"/>
  <c r="W1355" i="13" a="1"/>
  <c r="W1355" i="13"/>
  <c r="W1356" i="13" a="1"/>
  <c r="W1356" i="13"/>
  <c r="W1357" i="13" a="1"/>
  <c r="W1357" i="13"/>
  <c r="W1358" i="13" a="1"/>
  <c r="W1358" i="13"/>
  <c r="W1359" i="13" a="1"/>
  <c r="W1359" i="13"/>
  <c r="W1360" i="13" a="1"/>
  <c r="W1360" i="13"/>
  <c r="W1361" i="13" a="1"/>
  <c r="W1361" i="13"/>
  <c r="W1362" i="13" a="1"/>
  <c r="W1362" i="13"/>
  <c r="W1363" i="13" a="1"/>
  <c r="W1363" i="13"/>
  <c r="W1364" i="13" a="1"/>
  <c r="W1364" i="13"/>
  <c r="W1365" i="13" a="1"/>
  <c r="W1365" i="13"/>
  <c r="W1366" i="13" a="1"/>
  <c r="W1366" i="13"/>
  <c r="W1367" i="13" a="1"/>
  <c r="W1367" i="13"/>
  <c r="W1368" i="13" a="1"/>
  <c r="W1368" i="13"/>
  <c r="W1369" i="13" a="1"/>
  <c r="W1369" i="13"/>
  <c r="W1370" i="13" a="1"/>
  <c r="W1370" i="13"/>
  <c r="W1371" i="13" a="1"/>
  <c r="W1371" i="13"/>
  <c r="W1372" i="13" a="1"/>
  <c r="W1372" i="13"/>
  <c r="W1373" i="13" a="1"/>
  <c r="W1373" i="13"/>
  <c r="W1374" i="13" a="1"/>
  <c r="W1374" i="13"/>
  <c r="W1375" i="13" a="1"/>
  <c r="W1375" i="13"/>
  <c r="W1376" i="13" a="1"/>
  <c r="W1376" i="13"/>
  <c r="W1377" i="13" a="1"/>
  <c r="W1377" i="13"/>
  <c r="W1378" i="13" a="1"/>
  <c r="W1378" i="13"/>
  <c r="W1379" i="13" a="1"/>
  <c r="W1379" i="13"/>
  <c r="W1380" i="13" a="1"/>
  <c r="W1380" i="13"/>
  <c r="W1381" i="13" a="1"/>
  <c r="W1381" i="13"/>
  <c r="W1382" i="13" a="1"/>
  <c r="W1382" i="13"/>
  <c r="W1383" i="13" a="1"/>
  <c r="W1383" i="13"/>
  <c r="W1384" i="13" a="1"/>
  <c r="W1384" i="13"/>
  <c r="W1385" i="13" a="1"/>
  <c r="W1385" i="13"/>
  <c r="W1386" i="13" a="1"/>
  <c r="W1386" i="13"/>
  <c r="W1387" i="13" a="1"/>
  <c r="W1387" i="13"/>
  <c r="W1388" i="13" a="1"/>
  <c r="W1388" i="13"/>
  <c r="W1389" i="13" a="1"/>
  <c r="W1389" i="13"/>
  <c r="W1390" i="13" a="1"/>
  <c r="W1390" i="13"/>
  <c r="W1391" i="13" a="1"/>
  <c r="W1391" i="13"/>
  <c r="W1392" i="13" a="1"/>
  <c r="W1392" i="13"/>
  <c r="W1393" i="13" a="1"/>
  <c r="W1393" i="13"/>
  <c r="W1394" i="13" a="1"/>
  <c r="W1394" i="13"/>
  <c r="W1395" i="13" a="1"/>
  <c r="W1395" i="13"/>
  <c r="W1396" i="13" a="1"/>
  <c r="W1396" i="13"/>
  <c r="W1397" i="13" a="1"/>
  <c r="W1397" i="13"/>
  <c r="W1398" i="13" a="1"/>
  <c r="W1398" i="13"/>
  <c r="W1399" i="13" a="1"/>
  <c r="W1399" i="13"/>
  <c r="W1400" i="13" a="1"/>
  <c r="W1400" i="13"/>
  <c r="W1401" i="13" a="1"/>
  <c r="W1401" i="13"/>
  <c r="W1402" i="13" a="1"/>
  <c r="W1402" i="13"/>
  <c r="W1403" i="13" a="1"/>
  <c r="W1403" i="13"/>
  <c r="W1404" i="13" a="1"/>
  <c r="W1404" i="13"/>
  <c r="W1405" i="13" a="1"/>
  <c r="W1405" i="13"/>
  <c r="W1406" i="13" a="1"/>
  <c r="W1406" i="13"/>
  <c r="W1407" i="13" a="1"/>
  <c r="W1407" i="13"/>
  <c r="W1408" i="13" a="1"/>
  <c r="W1408" i="13"/>
  <c r="W1409" i="13" a="1"/>
  <c r="W1409" i="13"/>
  <c r="W1410" i="13" a="1"/>
  <c r="W1410" i="13"/>
  <c r="W1411" i="13" a="1"/>
  <c r="W1411" i="13"/>
  <c r="W1412" i="13" a="1"/>
  <c r="W1412" i="13"/>
  <c r="W1413" i="13" a="1"/>
  <c r="W1413" i="13"/>
  <c r="W1414" i="13" a="1"/>
  <c r="W1414" i="13"/>
  <c r="W1415" i="13" a="1"/>
  <c r="W1415" i="13"/>
  <c r="W1416" i="13" a="1"/>
  <c r="W1416" i="13"/>
  <c r="W1417" i="13" a="1"/>
  <c r="W1417" i="13"/>
  <c r="W1418" i="13" a="1"/>
  <c r="W1418" i="13"/>
  <c r="W1419" i="13" a="1"/>
  <c r="W1419" i="13"/>
  <c r="W1420" i="13" a="1"/>
  <c r="W1420" i="13"/>
  <c r="W1421" i="13" a="1"/>
  <c r="W1421" i="13"/>
  <c r="W1422" i="13" a="1"/>
  <c r="W1422" i="13"/>
  <c r="W1423" i="13" a="1"/>
  <c r="W1423" i="13"/>
  <c r="W1424" i="13" a="1"/>
  <c r="W1424" i="13"/>
  <c r="W1425" i="13" a="1"/>
  <c r="W1425" i="13"/>
  <c r="W1426" i="13" a="1"/>
  <c r="W1426" i="13"/>
  <c r="W1427" i="13" a="1"/>
  <c r="W1427" i="13"/>
  <c r="W1428" i="13" a="1"/>
  <c r="W1428" i="13"/>
  <c r="W1429" i="13" a="1"/>
  <c r="W1429" i="13"/>
  <c r="W1430" i="13" a="1"/>
  <c r="W1430" i="13"/>
  <c r="W1431" i="13" a="1"/>
  <c r="W1431" i="13"/>
  <c r="W1432" i="13" a="1"/>
  <c r="W1432" i="13"/>
  <c r="W1433" i="13" a="1"/>
  <c r="W1433" i="13"/>
  <c r="W1434" i="13" a="1"/>
  <c r="W1434" i="13"/>
  <c r="W1435" i="13" a="1"/>
  <c r="W1435" i="13"/>
  <c r="W1436" i="13" a="1"/>
  <c r="W1436" i="13"/>
  <c r="W1437" i="13" a="1"/>
  <c r="W1437" i="13"/>
  <c r="W1438" i="13" a="1"/>
  <c r="W1438" i="13"/>
  <c r="W1439" i="13" a="1"/>
  <c r="W1439" i="13"/>
  <c r="W1440" i="13" a="1"/>
  <c r="W1440" i="13"/>
  <c r="W1441" i="13" a="1"/>
  <c r="W1441" i="13"/>
  <c r="W1442" i="13" a="1"/>
  <c r="W1442" i="13"/>
  <c r="W1443" i="13" a="1"/>
  <c r="W1443" i="13"/>
  <c r="W1444" i="13" a="1"/>
  <c r="W1444" i="13"/>
  <c r="W1445" i="13" a="1"/>
  <c r="W1445" i="13"/>
  <c r="W1446" i="13" a="1"/>
  <c r="W1446" i="13"/>
  <c r="W1447" i="13" a="1"/>
  <c r="W1447" i="13"/>
  <c r="W1448" i="13" a="1"/>
  <c r="W1448" i="13"/>
  <c r="W1449" i="13" a="1"/>
  <c r="W1449" i="13"/>
  <c r="W1450" i="13" a="1"/>
  <c r="W1450" i="13"/>
  <c r="W1451" i="13" a="1"/>
  <c r="W1451" i="13"/>
  <c r="W1452" i="13" a="1"/>
  <c r="W1452" i="13"/>
  <c r="W1453" i="13" a="1"/>
  <c r="W1453" i="13"/>
  <c r="W1454" i="13" a="1"/>
  <c r="W1454" i="13"/>
  <c r="W1455" i="13" a="1"/>
  <c r="W1455" i="13"/>
  <c r="W1456" i="13" a="1"/>
  <c r="W1456" i="13"/>
  <c r="W1457" i="13" a="1"/>
  <c r="W1457" i="13"/>
  <c r="W1458" i="13" a="1"/>
  <c r="W1458" i="13"/>
  <c r="W1459" i="13" a="1"/>
  <c r="W1459" i="13"/>
  <c r="W1460" i="13" a="1"/>
  <c r="W1460" i="13"/>
  <c r="W1461" i="13" a="1"/>
  <c r="W1461" i="13"/>
  <c r="W1462" i="13" a="1"/>
  <c r="W1462" i="13"/>
  <c r="W1463" i="13" a="1"/>
  <c r="W1463" i="13"/>
  <c r="W1464" i="13" a="1"/>
  <c r="W1464" i="13"/>
  <c r="W1465" i="13" a="1"/>
  <c r="W1465" i="13"/>
  <c r="W1466" i="13" a="1"/>
  <c r="W1466" i="13"/>
  <c r="W1467" i="13" a="1"/>
  <c r="W1467" i="13"/>
  <c r="W1468" i="13" a="1"/>
  <c r="W1468" i="13"/>
  <c r="W1469" i="13" a="1"/>
  <c r="W1469" i="13"/>
  <c r="W1470" i="13" a="1"/>
  <c r="W1470" i="13"/>
  <c r="W1471" i="13" a="1"/>
  <c r="W1471" i="13"/>
  <c r="W1472" i="13" a="1"/>
  <c r="W1472" i="13"/>
  <c r="W1473" i="13" a="1"/>
  <c r="W1473" i="13"/>
  <c r="W1474" i="13" a="1"/>
  <c r="W1474" i="13"/>
  <c r="W1475" i="13" a="1"/>
  <c r="W1475" i="13"/>
  <c r="W1476" i="13" a="1"/>
  <c r="W1476" i="13"/>
  <c r="W1477" i="13" a="1"/>
  <c r="W1477" i="13"/>
  <c r="W1478" i="13" a="1"/>
  <c r="W1478" i="13"/>
  <c r="W1479" i="13" a="1"/>
  <c r="W1479" i="13"/>
  <c r="W1480" i="13" a="1"/>
  <c r="W1480" i="13"/>
  <c r="W1481" i="13" a="1"/>
  <c r="W1481" i="13"/>
  <c r="W1482" i="13" a="1"/>
  <c r="W1482" i="13"/>
  <c r="W1483" i="13" a="1"/>
  <c r="W1483" i="13"/>
  <c r="W1484" i="13" a="1"/>
  <c r="W1484" i="13"/>
  <c r="W1485" i="13" a="1"/>
  <c r="W1485" i="13"/>
  <c r="W1486" i="13" a="1"/>
  <c r="W1486" i="13"/>
  <c r="W1487" i="13" a="1"/>
  <c r="W1487" i="13"/>
  <c r="W1488" i="13" a="1"/>
  <c r="W1488" i="13"/>
  <c r="W1489" i="13" a="1"/>
  <c r="W1489" i="13"/>
  <c r="W1490" i="13" a="1"/>
  <c r="W1490" i="13"/>
  <c r="W1491" i="13" a="1"/>
  <c r="W1491" i="13"/>
  <c r="W1492" i="13" a="1"/>
  <c r="W1492" i="13"/>
  <c r="W1493" i="13" a="1"/>
  <c r="W1493" i="13"/>
  <c r="W1494" i="13" a="1"/>
  <c r="W1494" i="13"/>
  <c r="W1495" i="13" a="1"/>
  <c r="W1495" i="13"/>
  <c r="W1496" i="13" a="1"/>
  <c r="W1496" i="13"/>
  <c r="W1497" i="13" a="1"/>
  <c r="W1497" i="13"/>
  <c r="W1498" i="13" a="1"/>
  <c r="W1498" i="13"/>
  <c r="W1499" i="13" a="1"/>
  <c r="W1499" i="13"/>
  <c r="W1500" i="13" a="1"/>
  <c r="W1500" i="13"/>
  <c r="W1501" i="13" a="1"/>
  <c r="W1501" i="13"/>
  <c r="W1502" i="13" a="1"/>
  <c r="W1502" i="13"/>
  <c r="W1503" i="13" a="1"/>
  <c r="W1503" i="13"/>
  <c r="W1504" i="13" a="1"/>
  <c r="W1504" i="13"/>
  <c r="W1505" i="13" a="1"/>
  <c r="W1505" i="13"/>
  <c r="W1506" i="13" a="1"/>
  <c r="W1506" i="13"/>
  <c r="W1507" i="13" a="1"/>
  <c r="W1507" i="13"/>
  <c r="W1508" i="13" a="1"/>
  <c r="W1508" i="13"/>
  <c r="W1509" i="13" a="1"/>
  <c r="W1509" i="13"/>
  <c r="W1510" i="13" a="1"/>
  <c r="W1510" i="13"/>
  <c r="W1511" i="13" a="1"/>
  <c r="W1511" i="13"/>
  <c r="W1512" i="13" a="1"/>
  <c r="W1512" i="13"/>
  <c r="W1513" i="13" a="1"/>
  <c r="W1513" i="13"/>
  <c r="W1514" i="13" a="1"/>
  <c r="W1514" i="13"/>
  <c r="W1515" i="13" a="1"/>
  <c r="W1515" i="13"/>
  <c r="W1516" i="13" a="1"/>
  <c r="W1516" i="13"/>
  <c r="W1517" i="13" a="1"/>
  <c r="W1517" i="13"/>
  <c r="W1518" i="13" a="1"/>
  <c r="W1518" i="13"/>
  <c r="W1519" i="13" a="1"/>
  <c r="W1519" i="13"/>
  <c r="W1520" i="13" a="1"/>
  <c r="W1520" i="13"/>
  <c r="W1521" i="13" a="1"/>
  <c r="W1521" i="13"/>
  <c r="W1522" i="13" a="1"/>
  <c r="W1522" i="13"/>
  <c r="W1523" i="13" a="1"/>
  <c r="W1523" i="13"/>
  <c r="W1524" i="13" a="1"/>
  <c r="W1524" i="13"/>
  <c r="W1525" i="13" a="1"/>
  <c r="W1525" i="13"/>
  <c r="W1526" i="13" a="1"/>
  <c r="W1526" i="13"/>
  <c r="W1527" i="13" a="1"/>
  <c r="W1527" i="13"/>
  <c r="W1528" i="13" a="1"/>
  <c r="W1528" i="13"/>
  <c r="W1529" i="13" a="1"/>
  <c r="W1529" i="13"/>
  <c r="W1530" i="13" a="1"/>
  <c r="W1530" i="13"/>
  <c r="W1531" i="13" a="1"/>
  <c r="W1531" i="13"/>
  <c r="W1532" i="13" a="1"/>
  <c r="W1532" i="13"/>
  <c r="W1533" i="13" a="1"/>
  <c r="W1533" i="13"/>
  <c r="W1534" i="13" a="1"/>
  <c r="W1534" i="13"/>
  <c r="W1535" i="13" a="1"/>
  <c r="W1535" i="13"/>
  <c r="W1536" i="13" a="1"/>
  <c r="W1536" i="13"/>
  <c r="W1537" i="13" a="1"/>
  <c r="W1537" i="13"/>
  <c r="W1538" i="13" a="1"/>
  <c r="W1538" i="13"/>
  <c r="W1539" i="13" a="1"/>
  <c r="W1539" i="13"/>
  <c r="W1540" i="13" a="1"/>
  <c r="W1540" i="13"/>
  <c r="W1541" i="13" a="1"/>
  <c r="W1541" i="13"/>
  <c r="W1542" i="13" a="1"/>
  <c r="W1542" i="13"/>
  <c r="W1543" i="13" a="1"/>
  <c r="W1543" i="13"/>
  <c r="W1544" i="13" a="1"/>
  <c r="W1544" i="13"/>
  <c r="W1545" i="13" a="1"/>
  <c r="W1545" i="13"/>
  <c r="W1546" i="13" a="1"/>
  <c r="W1546" i="13"/>
  <c r="W1547" i="13" a="1"/>
  <c r="W1547" i="13"/>
  <c r="W1548" i="13" a="1"/>
  <c r="W1548" i="13"/>
  <c r="W1549" i="13" a="1"/>
  <c r="W1549" i="13"/>
  <c r="W1550" i="13" a="1"/>
  <c r="W1550" i="13"/>
  <c r="W1551" i="13" a="1"/>
  <c r="W1551" i="13"/>
  <c r="W1552" i="13" a="1"/>
  <c r="W1552" i="13"/>
  <c r="W1553" i="13" a="1"/>
  <c r="W1553" i="13"/>
  <c r="W1554" i="13" a="1"/>
  <c r="W1554" i="13"/>
  <c r="W1555" i="13" a="1"/>
  <c r="W1555" i="13"/>
  <c r="W1556" i="13" a="1"/>
  <c r="W1556" i="13"/>
  <c r="W1557" i="13" a="1"/>
  <c r="W1557" i="13"/>
  <c r="W1558" i="13" a="1"/>
  <c r="W1558" i="13"/>
  <c r="W1559" i="13" a="1"/>
  <c r="W1559" i="13"/>
  <c r="W1560" i="13" a="1"/>
  <c r="W1560" i="13"/>
  <c r="W1561" i="13" a="1"/>
  <c r="W1561" i="13"/>
  <c r="W1562" i="13" a="1"/>
  <c r="W1562" i="13"/>
  <c r="W1563" i="13" a="1"/>
  <c r="W1563" i="13"/>
  <c r="W1564" i="13" a="1"/>
  <c r="W1564" i="13"/>
  <c r="W1565" i="13" a="1"/>
  <c r="W1565" i="13"/>
  <c r="W1566" i="13" a="1"/>
  <c r="W1566" i="13"/>
  <c r="W1567" i="13" a="1"/>
  <c r="W1567" i="13"/>
  <c r="W1568" i="13" a="1"/>
  <c r="W1568" i="13"/>
  <c r="W1569" i="13" a="1"/>
  <c r="W1569" i="13"/>
  <c r="W1570" i="13" a="1"/>
  <c r="W1570" i="13"/>
  <c r="W1571" i="13" a="1"/>
  <c r="W1571" i="13"/>
  <c r="W1572" i="13" a="1"/>
  <c r="W1572" i="13"/>
  <c r="W1573" i="13" a="1"/>
  <c r="W1573" i="13"/>
  <c r="W1574" i="13" a="1"/>
  <c r="W1574" i="13"/>
  <c r="W1575" i="13" a="1"/>
  <c r="W1575" i="13"/>
  <c r="W1576" i="13" a="1"/>
  <c r="W1576" i="13"/>
  <c r="W1577" i="13" a="1"/>
  <c r="W1577" i="13"/>
  <c r="W1578" i="13" a="1"/>
  <c r="W1578" i="13"/>
  <c r="W1579" i="13" a="1"/>
  <c r="W1579" i="13"/>
  <c r="W1580" i="13" a="1"/>
  <c r="W1580" i="13"/>
  <c r="W1581" i="13" a="1"/>
  <c r="W1581" i="13"/>
  <c r="W1582" i="13" a="1"/>
  <c r="W1582" i="13"/>
  <c r="W1583" i="13" a="1"/>
  <c r="W1583" i="13"/>
  <c r="W1584" i="13" a="1"/>
  <c r="W1584" i="13"/>
  <c r="W1585" i="13" a="1"/>
  <c r="W1585" i="13"/>
  <c r="W1586" i="13" a="1"/>
  <c r="W1586" i="13"/>
  <c r="W1587" i="13" a="1"/>
  <c r="W1587" i="13"/>
  <c r="W1588" i="13" a="1"/>
  <c r="W1588" i="13"/>
  <c r="W1589" i="13" a="1"/>
  <c r="W1589" i="13"/>
  <c r="W1590" i="13" a="1"/>
  <c r="W1590" i="13"/>
  <c r="W1591" i="13" a="1"/>
  <c r="W1591" i="13"/>
  <c r="W1592" i="13" a="1"/>
  <c r="W1592" i="13"/>
  <c r="W1593" i="13" a="1"/>
  <c r="W1593" i="13"/>
  <c r="W1594" i="13" a="1"/>
  <c r="W1594" i="13"/>
  <c r="W1595" i="13" a="1"/>
  <c r="W1595" i="13"/>
  <c r="W1596" i="13" a="1"/>
  <c r="W1596" i="13"/>
  <c r="W1597" i="13" a="1"/>
  <c r="W1597" i="13"/>
  <c r="W1598" i="13" a="1"/>
  <c r="W1598" i="13"/>
  <c r="W1599" i="13" a="1"/>
  <c r="W1599" i="13"/>
  <c r="W1600" i="13" a="1"/>
  <c r="W1600" i="13"/>
  <c r="W1601" i="13" a="1"/>
  <c r="W1601" i="13"/>
  <c r="W1602" i="13" a="1"/>
  <c r="W1602" i="13"/>
  <c r="W1603" i="13" a="1"/>
  <c r="W1603" i="13"/>
  <c r="W1604" i="13" a="1"/>
  <c r="W1604" i="13"/>
  <c r="W1605" i="13" a="1"/>
  <c r="W1605" i="13"/>
  <c r="W1606" i="13" a="1"/>
  <c r="W1606" i="13"/>
  <c r="W1607" i="13" a="1"/>
  <c r="W1607" i="13"/>
  <c r="W1608" i="13" a="1"/>
  <c r="W1608" i="13"/>
  <c r="W1609" i="13" a="1"/>
  <c r="W1609" i="13"/>
  <c r="W1610" i="13" a="1"/>
  <c r="W1610" i="13"/>
  <c r="W1611" i="13" a="1"/>
  <c r="W1611" i="13"/>
  <c r="W1612" i="13" a="1"/>
  <c r="W1612" i="13"/>
  <c r="W1613" i="13" a="1"/>
  <c r="W1613" i="13"/>
  <c r="W1614" i="13" a="1"/>
  <c r="W1614" i="13"/>
  <c r="W1615" i="13" a="1"/>
  <c r="W1615" i="13"/>
  <c r="W1616" i="13" a="1"/>
  <c r="W1616" i="13"/>
  <c r="W1617" i="13" a="1"/>
  <c r="W1617" i="13"/>
  <c r="W1618" i="13" a="1"/>
  <c r="W1618" i="13"/>
  <c r="W1619" i="13" a="1"/>
  <c r="W1619" i="13"/>
  <c r="W1620" i="13" a="1"/>
  <c r="W1620" i="13"/>
  <c r="W1621" i="13" a="1"/>
  <c r="W1621" i="13"/>
  <c r="W1622" i="13" a="1"/>
  <c r="W1622" i="13"/>
  <c r="W1623" i="13" a="1"/>
  <c r="W1623" i="13"/>
  <c r="W1624" i="13" a="1"/>
  <c r="W1624" i="13"/>
  <c r="W1625" i="13" a="1"/>
  <c r="W1625" i="13"/>
  <c r="W1626" i="13" a="1"/>
  <c r="W1626" i="13"/>
  <c r="W1627" i="13" a="1"/>
  <c r="W1627" i="13"/>
  <c r="W1628" i="13" a="1"/>
  <c r="W1628" i="13"/>
  <c r="W1629" i="13" a="1"/>
  <c r="W1629" i="13"/>
  <c r="W1630" i="13" a="1"/>
  <c r="W1630" i="13"/>
  <c r="W1631" i="13" a="1"/>
  <c r="W1631" i="13"/>
  <c r="W1632" i="13" a="1"/>
  <c r="W1632" i="13"/>
  <c r="W1633" i="13" a="1"/>
  <c r="W1633" i="13"/>
  <c r="W1634" i="13" a="1"/>
  <c r="W1634" i="13"/>
  <c r="W1635" i="13" a="1"/>
  <c r="W1635" i="13"/>
  <c r="W1636" i="13" a="1"/>
  <c r="W1636" i="13"/>
  <c r="W1637" i="13" a="1"/>
  <c r="W1637" i="13"/>
  <c r="W1638" i="13" a="1"/>
  <c r="W1638" i="13"/>
  <c r="W1639" i="13" a="1"/>
  <c r="W1639" i="13"/>
  <c r="W1640" i="13" a="1"/>
  <c r="W1640" i="13"/>
  <c r="W1641" i="13" a="1"/>
  <c r="W1641" i="13"/>
  <c r="W1642" i="13" a="1"/>
  <c r="W1642" i="13"/>
  <c r="W1643" i="13" a="1"/>
  <c r="W1643" i="13"/>
  <c r="W1644" i="13" a="1"/>
  <c r="W1644" i="13"/>
  <c r="W1645" i="13" a="1"/>
  <c r="W1645" i="13"/>
  <c r="W1646" i="13" a="1"/>
  <c r="W1646" i="13"/>
  <c r="W1647" i="13" a="1"/>
  <c r="W1647" i="13"/>
  <c r="W1648" i="13" a="1"/>
  <c r="W1648" i="13"/>
  <c r="W1649" i="13" a="1"/>
  <c r="W1649" i="13"/>
  <c r="W1650" i="13" a="1"/>
  <c r="W1650" i="13"/>
  <c r="W1651" i="13" a="1"/>
  <c r="W1651" i="13"/>
  <c r="W1652" i="13" a="1"/>
  <c r="W1652" i="13"/>
  <c r="W1653" i="13" a="1"/>
  <c r="W1653" i="13"/>
  <c r="W1654" i="13" a="1"/>
  <c r="W1654" i="13"/>
  <c r="W1655" i="13" a="1"/>
  <c r="W1655" i="13"/>
  <c r="W1656" i="13" a="1"/>
  <c r="W1656" i="13"/>
  <c r="W1657" i="13" a="1"/>
  <c r="W1657" i="13"/>
  <c r="W1658" i="13" a="1"/>
  <c r="W1658" i="13"/>
  <c r="W1659" i="13" a="1"/>
  <c r="W1659" i="13"/>
  <c r="W1660" i="13" a="1"/>
  <c r="W1660" i="13"/>
  <c r="W1661" i="13" a="1"/>
  <c r="W1661" i="13"/>
  <c r="W1662" i="13" a="1"/>
  <c r="W1662" i="13"/>
  <c r="W1663" i="13" a="1"/>
  <c r="W1663" i="13"/>
  <c r="W1664" i="13" a="1"/>
  <c r="W1664" i="13"/>
  <c r="W1665" i="13" a="1"/>
  <c r="W1665" i="13"/>
  <c r="W1666" i="13" a="1"/>
  <c r="W1666" i="13"/>
  <c r="W1667" i="13" a="1"/>
  <c r="W1667" i="13"/>
  <c r="W1668" i="13" a="1"/>
  <c r="W1668" i="13"/>
  <c r="W1669" i="13" a="1"/>
  <c r="W1669" i="13"/>
  <c r="W1670" i="13" a="1"/>
  <c r="W1670" i="13"/>
  <c r="W1671" i="13" a="1"/>
  <c r="W1671" i="13"/>
  <c r="W1672" i="13" a="1"/>
  <c r="W1672" i="13"/>
  <c r="W1673" i="13" a="1"/>
  <c r="W1673" i="13"/>
  <c r="W1674" i="13" a="1"/>
  <c r="W1674" i="13"/>
  <c r="W1675" i="13" a="1"/>
  <c r="W1675" i="13"/>
  <c r="W1676" i="13" a="1"/>
  <c r="W1676" i="13"/>
  <c r="W1677" i="13" a="1"/>
  <c r="W1677" i="13"/>
  <c r="W1678" i="13" a="1"/>
  <c r="W1678" i="13"/>
  <c r="W1679" i="13" a="1"/>
  <c r="W1679" i="13"/>
  <c r="W1680" i="13" a="1"/>
  <c r="W1680" i="13"/>
  <c r="W1681" i="13" a="1"/>
  <c r="W1681" i="13"/>
  <c r="W1682" i="13" a="1"/>
  <c r="W1682" i="13"/>
  <c r="W1683" i="13" a="1"/>
  <c r="W1683" i="13"/>
  <c r="W1684" i="13" a="1"/>
  <c r="W1684" i="13"/>
  <c r="W1685" i="13" a="1"/>
  <c r="W1685" i="13"/>
  <c r="W1686" i="13" a="1"/>
  <c r="W1686" i="13"/>
  <c r="W1687" i="13" a="1"/>
  <c r="W1687" i="13"/>
  <c r="W1688" i="13" a="1"/>
  <c r="W1688" i="13"/>
  <c r="W1689" i="13" a="1"/>
  <c r="W1689" i="13"/>
  <c r="W1690" i="13" a="1"/>
  <c r="W1690" i="13"/>
  <c r="W1691" i="13" a="1"/>
  <c r="W1691" i="13"/>
  <c r="W1692" i="13" a="1"/>
  <c r="W1692" i="13"/>
  <c r="W1693" i="13" a="1"/>
  <c r="W1693" i="13"/>
  <c r="W1694" i="13" a="1"/>
  <c r="W1694" i="13"/>
  <c r="W1695" i="13" a="1"/>
  <c r="W1695" i="13"/>
  <c r="W1696" i="13" a="1"/>
  <c r="W1696" i="13"/>
  <c r="W1697" i="13" a="1"/>
  <c r="W1697" i="13"/>
  <c r="W1698" i="13" a="1"/>
  <c r="W1698" i="13"/>
  <c r="W1699" i="13" a="1"/>
  <c r="W1699" i="13"/>
  <c r="W1700" i="13" a="1"/>
  <c r="W1700" i="13"/>
  <c r="W1701" i="13" a="1"/>
  <c r="W1701" i="13"/>
  <c r="W1702" i="13" a="1"/>
  <c r="W1702" i="13"/>
  <c r="W1703" i="13" a="1"/>
  <c r="W1703" i="13"/>
  <c r="W1704" i="13" a="1"/>
  <c r="W1704" i="13"/>
  <c r="W1705" i="13" a="1"/>
  <c r="W1705" i="13"/>
  <c r="W1706" i="13" a="1"/>
  <c r="W1706" i="13"/>
  <c r="W1707" i="13" a="1"/>
  <c r="W1707" i="13"/>
  <c r="W1708" i="13" a="1"/>
  <c r="W1708" i="13"/>
  <c r="W1709" i="13" a="1"/>
  <c r="W1709" i="13"/>
  <c r="W1710" i="13" a="1"/>
  <c r="W1710" i="13"/>
  <c r="W1711" i="13" a="1"/>
  <c r="W1711" i="13"/>
  <c r="W1712" i="13" a="1"/>
  <c r="W1712" i="13"/>
  <c r="W1713" i="13" a="1"/>
  <c r="W1713" i="13"/>
  <c r="W1714" i="13" a="1"/>
  <c r="W1714" i="13"/>
  <c r="W1715" i="13" a="1"/>
  <c r="W1715" i="13"/>
  <c r="W1716" i="13" a="1"/>
  <c r="W1716" i="13"/>
  <c r="W1717" i="13" a="1"/>
  <c r="W1717" i="13"/>
  <c r="W1718" i="13" a="1"/>
  <c r="W1718" i="13"/>
  <c r="W1719" i="13" a="1"/>
  <c r="W1719" i="13"/>
  <c r="W1720" i="13" a="1"/>
  <c r="W1720" i="13"/>
  <c r="W1721" i="13" a="1"/>
  <c r="W1721" i="13"/>
  <c r="W1722" i="13" a="1"/>
  <c r="W1722" i="13"/>
  <c r="W1723" i="13" a="1"/>
  <c r="W1723" i="13"/>
  <c r="W1724" i="13" a="1"/>
  <c r="W1724" i="13"/>
  <c r="W1725" i="13" a="1"/>
  <c r="W1725" i="13"/>
  <c r="W1726" i="13" a="1"/>
  <c r="W1726" i="13"/>
  <c r="W1727" i="13" a="1"/>
  <c r="W1727" i="13"/>
  <c r="W1728" i="13" a="1"/>
  <c r="W1728" i="13"/>
  <c r="W1729" i="13" a="1"/>
  <c r="W1729" i="13"/>
  <c r="W1730" i="13" a="1"/>
  <c r="W1730" i="13"/>
  <c r="W1731" i="13" a="1"/>
  <c r="W1731" i="13"/>
  <c r="W1732" i="13" a="1"/>
  <c r="W1732" i="13"/>
  <c r="W1733" i="13" a="1"/>
  <c r="W1733" i="13"/>
  <c r="W1734" i="13" a="1"/>
  <c r="W1734" i="13"/>
  <c r="W1735" i="13" a="1"/>
  <c r="W1735" i="13"/>
  <c r="W1736" i="13" a="1"/>
  <c r="W1736" i="13"/>
  <c r="W1737" i="13" a="1"/>
  <c r="W1737" i="13"/>
  <c r="W1738" i="13" a="1"/>
  <c r="W1738" i="13"/>
  <c r="W1739" i="13" a="1"/>
  <c r="W1739" i="13"/>
  <c r="W1740" i="13" a="1"/>
  <c r="W1740" i="13"/>
  <c r="W1741" i="13" a="1"/>
  <c r="W1741" i="13"/>
  <c r="W1742" i="13" a="1"/>
  <c r="W1742" i="13"/>
  <c r="W1743" i="13" a="1"/>
  <c r="W1743" i="13"/>
  <c r="W1744" i="13" a="1"/>
  <c r="W1744" i="13"/>
  <c r="W1745" i="13" a="1"/>
  <c r="W1745" i="13"/>
  <c r="W1746" i="13" a="1"/>
  <c r="W1746" i="13"/>
  <c r="W1747" i="13" a="1"/>
  <c r="W1747" i="13"/>
  <c r="W1748" i="13" a="1"/>
  <c r="W1748" i="13"/>
  <c r="W1749" i="13" a="1"/>
  <c r="W1749" i="13"/>
  <c r="W1750" i="13" a="1"/>
  <c r="W1750" i="13"/>
  <c r="W1751" i="13" a="1"/>
  <c r="W1751" i="13"/>
  <c r="W1752" i="13" a="1"/>
  <c r="W1752" i="13"/>
  <c r="W1753" i="13" a="1"/>
  <c r="W1753" i="13"/>
  <c r="W1754" i="13" a="1"/>
  <c r="W1754" i="13"/>
  <c r="W1755" i="13" a="1"/>
  <c r="W1755" i="13"/>
  <c r="W1756" i="13" a="1"/>
  <c r="W1756" i="13"/>
  <c r="W1757" i="13" a="1"/>
  <c r="W1757" i="13"/>
  <c r="W1758" i="13" a="1"/>
  <c r="W1758" i="13"/>
  <c r="W1759" i="13" a="1"/>
  <c r="W1759" i="13"/>
  <c r="W1760" i="13" a="1"/>
  <c r="W1760" i="13"/>
  <c r="W1761" i="13" a="1"/>
  <c r="W1761" i="13"/>
  <c r="W1762" i="13" a="1"/>
  <c r="W1762" i="13"/>
  <c r="W1763" i="13" a="1"/>
  <c r="W1763" i="13"/>
  <c r="W1764" i="13" a="1"/>
  <c r="W1764" i="13"/>
  <c r="W1765" i="13" a="1"/>
  <c r="W1765" i="13"/>
  <c r="W1766" i="13" a="1"/>
  <c r="W1766" i="13"/>
  <c r="W1767" i="13" a="1"/>
  <c r="W1767" i="13"/>
  <c r="W1768" i="13" a="1"/>
  <c r="W1768" i="13"/>
  <c r="W1769" i="13" a="1"/>
  <c r="W1769" i="13"/>
  <c r="W1770" i="13" a="1"/>
  <c r="W1770" i="13"/>
  <c r="W1771" i="13" a="1"/>
  <c r="W1771" i="13"/>
  <c r="W1772" i="13" a="1"/>
  <c r="W1772" i="13"/>
  <c r="W1773" i="13" a="1"/>
  <c r="W1773" i="13"/>
  <c r="W1774" i="13" a="1"/>
  <c r="W1774" i="13"/>
  <c r="W1775" i="13" a="1"/>
  <c r="W1775" i="13"/>
  <c r="W1776" i="13" a="1"/>
  <c r="W1776" i="13"/>
  <c r="W1777" i="13" a="1"/>
  <c r="W1777" i="13"/>
  <c r="W1778" i="13" a="1"/>
  <c r="W1778" i="13"/>
  <c r="W1779" i="13" a="1"/>
  <c r="W1779" i="13"/>
  <c r="W1780" i="13" a="1"/>
  <c r="W1780" i="13"/>
  <c r="W1781" i="13" a="1"/>
  <c r="W1781" i="13"/>
  <c r="W1782" i="13" a="1"/>
  <c r="W1782" i="13"/>
  <c r="W1783" i="13" a="1"/>
  <c r="W1783" i="13"/>
  <c r="W1784" i="13" a="1"/>
  <c r="W1784" i="13"/>
  <c r="W1785" i="13" a="1"/>
  <c r="W1785" i="13"/>
  <c r="W1786" i="13" a="1"/>
  <c r="W1786" i="13"/>
  <c r="W1787" i="13" a="1"/>
  <c r="W1787" i="13"/>
  <c r="W1788" i="13" a="1"/>
  <c r="W1788" i="13"/>
  <c r="W1789" i="13" a="1"/>
  <c r="W1789" i="13"/>
  <c r="W1790" i="13" a="1"/>
  <c r="W1790" i="13"/>
  <c r="W1791" i="13" a="1"/>
  <c r="W1791" i="13"/>
  <c r="W1792" i="13" a="1"/>
  <c r="W1792" i="13"/>
  <c r="W1793" i="13" a="1"/>
  <c r="W1793" i="13"/>
  <c r="W1794" i="13" a="1"/>
  <c r="W1794" i="13"/>
  <c r="W1795" i="13" a="1"/>
  <c r="W1795" i="13"/>
  <c r="W1796" i="13" a="1"/>
  <c r="W1796" i="13"/>
  <c r="W1797" i="13" a="1"/>
  <c r="W1797" i="13"/>
  <c r="W1798" i="13" a="1"/>
  <c r="W1798" i="13"/>
  <c r="W1799" i="13" a="1"/>
  <c r="W1799" i="13"/>
  <c r="W1800" i="13" a="1"/>
  <c r="W1800" i="13"/>
  <c r="W1801" i="13" a="1"/>
  <c r="W1801" i="13"/>
  <c r="W1802" i="13" a="1"/>
  <c r="W1802" i="13"/>
  <c r="W1803" i="13" a="1"/>
  <c r="W1803" i="13"/>
  <c r="W1804" i="13" a="1"/>
  <c r="W1804" i="13"/>
  <c r="W1805" i="13" a="1"/>
  <c r="W1805" i="13"/>
  <c r="W1806" i="13" a="1"/>
  <c r="W1806" i="13"/>
  <c r="W1807" i="13" a="1"/>
  <c r="W1807" i="13"/>
  <c r="W1808" i="13" a="1"/>
  <c r="W1808" i="13"/>
  <c r="W1809" i="13" a="1"/>
  <c r="W1809" i="13"/>
  <c r="W1810" i="13" a="1"/>
  <c r="W1810" i="13"/>
  <c r="W1811" i="13" a="1"/>
  <c r="W1811" i="13"/>
  <c r="W1812" i="13" a="1"/>
  <c r="W1812" i="13"/>
  <c r="W1813" i="13" a="1"/>
  <c r="W1813" i="13"/>
  <c r="W1814" i="13" a="1"/>
  <c r="W1814" i="13"/>
  <c r="W1815" i="13" a="1"/>
  <c r="W1815" i="13"/>
  <c r="W1816" i="13" a="1"/>
  <c r="W1816" i="13"/>
  <c r="W1817" i="13" a="1"/>
  <c r="W1817" i="13"/>
  <c r="W1818" i="13" a="1"/>
  <c r="W1818" i="13"/>
  <c r="W1819" i="13" a="1"/>
  <c r="W1819" i="13"/>
  <c r="W1820" i="13" a="1"/>
  <c r="W1820" i="13"/>
  <c r="W1821" i="13" a="1"/>
  <c r="W1821" i="13"/>
  <c r="W1822" i="13" a="1"/>
  <c r="W1822" i="13"/>
  <c r="W1823" i="13" a="1"/>
  <c r="W1823" i="13"/>
  <c r="W1824" i="13" a="1"/>
  <c r="W1824" i="13"/>
  <c r="W1825" i="13" a="1"/>
  <c r="W1825" i="13"/>
  <c r="W1826" i="13" a="1"/>
  <c r="W1826" i="13"/>
  <c r="W1827" i="13" a="1"/>
  <c r="W1827" i="13"/>
  <c r="W1828" i="13" a="1"/>
  <c r="W1828" i="13"/>
  <c r="W1829" i="13" a="1"/>
  <c r="W1829" i="13"/>
  <c r="W1830" i="13" a="1"/>
  <c r="W1830" i="13"/>
  <c r="W1831" i="13" a="1"/>
  <c r="W1831" i="13"/>
  <c r="W1832" i="13" a="1"/>
  <c r="W1832" i="13"/>
  <c r="W1833" i="13" a="1"/>
  <c r="W1833" i="13"/>
  <c r="W1834" i="13" a="1"/>
  <c r="W1834" i="13"/>
  <c r="W1835" i="13" a="1"/>
  <c r="W1835" i="13"/>
  <c r="W1836" i="13" a="1"/>
  <c r="W1836" i="13"/>
  <c r="W1837" i="13" a="1"/>
  <c r="W1837" i="13"/>
  <c r="W1838" i="13" a="1"/>
  <c r="W1838" i="13"/>
  <c r="W1839" i="13" a="1"/>
  <c r="W1839" i="13"/>
  <c r="W1840" i="13" a="1"/>
  <c r="W1840" i="13"/>
  <c r="W1841" i="13" a="1"/>
  <c r="W1841" i="13"/>
  <c r="W1842" i="13" a="1"/>
  <c r="W1842" i="13"/>
  <c r="W1843" i="13" a="1"/>
  <c r="W1843" i="13"/>
  <c r="W1844" i="13" a="1"/>
  <c r="W1844" i="13"/>
  <c r="W1845" i="13" a="1"/>
  <c r="W1845" i="13"/>
  <c r="W1846" i="13" a="1"/>
  <c r="W1846" i="13"/>
  <c r="W1847" i="13" a="1"/>
  <c r="W1847" i="13"/>
  <c r="W1848" i="13" a="1"/>
  <c r="W1848" i="13"/>
  <c r="W1849" i="13" a="1"/>
  <c r="W1849" i="13"/>
  <c r="W1850" i="13" a="1"/>
  <c r="W1850" i="13"/>
  <c r="W1851" i="13" a="1"/>
  <c r="W1851" i="13"/>
  <c r="W1852" i="13" a="1"/>
  <c r="W1852" i="13"/>
  <c r="W1853" i="13" a="1"/>
  <c r="W1853" i="13"/>
  <c r="W1854" i="13" a="1"/>
  <c r="W1854" i="13"/>
  <c r="W1855" i="13" a="1"/>
  <c r="W1855" i="13"/>
  <c r="W1856" i="13" a="1"/>
  <c r="W1856" i="13"/>
  <c r="W1857" i="13" a="1"/>
  <c r="W1857" i="13"/>
  <c r="W1858" i="13" a="1"/>
  <c r="W1858" i="13"/>
  <c r="W1859" i="13" a="1"/>
  <c r="W1859" i="13"/>
  <c r="W1860" i="13" a="1"/>
  <c r="W1860" i="13"/>
  <c r="W1861" i="13" a="1"/>
  <c r="W1861" i="13"/>
  <c r="W1862" i="13" a="1"/>
  <c r="W1862" i="13"/>
  <c r="W1863" i="13" a="1"/>
  <c r="W1863" i="13"/>
  <c r="W1864" i="13" a="1"/>
  <c r="W1864" i="13"/>
  <c r="W1865" i="13" a="1"/>
  <c r="W1865" i="13"/>
  <c r="W1866" i="13" a="1"/>
  <c r="W1866" i="13"/>
  <c r="W1867" i="13" a="1"/>
  <c r="W1867" i="13"/>
  <c r="W1868" i="13" a="1"/>
  <c r="W1868" i="13"/>
  <c r="W1869" i="13" a="1"/>
  <c r="W1869" i="13"/>
  <c r="W1870" i="13" a="1"/>
  <c r="W1870" i="13"/>
  <c r="W1871" i="13" a="1"/>
  <c r="W1871" i="13"/>
  <c r="W1872" i="13" a="1"/>
  <c r="W1872" i="13"/>
  <c r="W1873" i="13" a="1"/>
  <c r="W1873" i="13"/>
  <c r="W1874" i="13" a="1"/>
  <c r="W1874" i="13"/>
  <c r="W1875" i="13" a="1"/>
  <c r="W1875" i="13"/>
  <c r="W1876" i="13" a="1"/>
  <c r="W1876" i="13"/>
  <c r="W1877" i="13" a="1"/>
  <c r="W1877" i="13"/>
  <c r="W1878" i="13" a="1"/>
  <c r="W1878" i="13"/>
  <c r="W1879" i="13" a="1"/>
  <c r="W1879" i="13"/>
  <c r="W1880" i="13" a="1"/>
  <c r="W1880" i="13"/>
  <c r="W1881" i="13" a="1"/>
  <c r="W1881" i="13"/>
  <c r="W1882" i="13" a="1"/>
  <c r="W1882" i="13"/>
  <c r="W1883" i="13" a="1"/>
  <c r="W1883" i="13"/>
  <c r="W1884" i="13" a="1"/>
  <c r="W1884" i="13"/>
  <c r="W1885" i="13" a="1"/>
  <c r="W1885" i="13"/>
  <c r="W1886" i="13" a="1"/>
  <c r="W1886" i="13"/>
  <c r="W1887" i="13" a="1"/>
  <c r="W1887" i="13"/>
  <c r="W1888" i="13" a="1"/>
  <c r="W1888" i="13"/>
  <c r="W1889" i="13" a="1"/>
  <c r="W1889" i="13"/>
  <c r="W1890" i="13" a="1"/>
  <c r="W1890" i="13"/>
  <c r="W1891" i="13" a="1"/>
  <c r="W1891" i="13"/>
  <c r="W1892" i="13" a="1"/>
  <c r="W1892" i="13"/>
  <c r="W1893" i="13" a="1"/>
  <c r="W1893" i="13"/>
  <c r="W1894" i="13" a="1"/>
  <c r="W1894" i="13"/>
  <c r="W1895" i="13" a="1"/>
  <c r="W1895" i="13"/>
  <c r="W1896" i="13" a="1"/>
  <c r="W1896" i="13"/>
  <c r="W1897" i="13" a="1"/>
  <c r="W1897" i="13"/>
  <c r="W1898" i="13" a="1"/>
  <c r="W1898" i="13"/>
  <c r="W1899" i="13" a="1"/>
  <c r="W1899" i="13"/>
  <c r="W1900" i="13" a="1"/>
  <c r="W1900" i="13"/>
  <c r="W1901" i="13" a="1"/>
  <c r="W1901" i="13"/>
  <c r="W1902" i="13" a="1"/>
  <c r="W1902" i="13"/>
  <c r="W1903" i="13" a="1"/>
  <c r="W1903" i="13"/>
  <c r="W1904" i="13" a="1"/>
  <c r="W1904" i="13"/>
  <c r="W1905" i="13" a="1"/>
  <c r="W1905" i="13"/>
  <c r="W1906" i="13" a="1"/>
  <c r="W1906" i="13"/>
  <c r="W1907" i="13" a="1"/>
  <c r="W1907" i="13"/>
  <c r="W1908" i="13" a="1"/>
  <c r="W1908" i="13"/>
  <c r="W1909" i="13" a="1"/>
  <c r="W1909" i="13"/>
  <c r="W1910" i="13" a="1"/>
  <c r="W1910" i="13"/>
  <c r="W1911" i="13" a="1"/>
  <c r="W1911" i="13"/>
  <c r="W1912" i="13" a="1"/>
  <c r="W1912" i="13"/>
  <c r="W1913" i="13" a="1"/>
  <c r="W1913" i="13"/>
  <c r="W1914" i="13" a="1"/>
  <c r="W1914" i="13"/>
  <c r="W1915" i="13" a="1"/>
  <c r="W1915" i="13"/>
  <c r="W1916" i="13" a="1"/>
  <c r="W1916" i="13"/>
  <c r="W1917" i="13" a="1"/>
  <c r="W1917" i="13"/>
  <c r="W1918" i="13" a="1"/>
  <c r="W1918" i="13"/>
  <c r="W1919" i="13" a="1"/>
  <c r="W1919" i="13"/>
  <c r="W1920" i="13" a="1"/>
  <c r="W1920" i="13"/>
  <c r="W1921" i="13" a="1"/>
  <c r="W1921" i="13"/>
  <c r="W1922" i="13" a="1"/>
  <c r="W1922" i="13"/>
  <c r="W1923" i="13" a="1"/>
  <c r="W1923" i="13"/>
  <c r="W1924" i="13" a="1"/>
  <c r="W1924" i="13"/>
  <c r="W1925" i="13" a="1"/>
  <c r="W1925" i="13"/>
  <c r="W1926" i="13" a="1"/>
  <c r="W1926" i="13"/>
  <c r="W1927" i="13" a="1"/>
  <c r="W1927" i="13"/>
  <c r="W1928" i="13" a="1"/>
  <c r="W1928" i="13"/>
  <c r="W1929" i="13" a="1"/>
  <c r="W1929" i="13"/>
  <c r="W1930" i="13" a="1"/>
  <c r="W1930" i="13"/>
  <c r="W1931" i="13" a="1"/>
  <c r="W1931" i="13"/>
  <c r="W1932" i="13" a="1"/>
  <c r="W1932" i="13"/>
  <c r="W1933" i="13" a="1"/>
  <c r="W1933" i="13"/>
  <c r="W1934" i="13" a="1"/>
  <c r="W1934" i="13"/>
  <c r="W1935" i="13" a="1"/>
  <c r="W1935" i="13"/>
  <c r="W1936" i="13" a="1"/>
  <c r="W1936" i="13"/>
  <c r="W1937" i="13" a="1"/>
  <c r="W1937" i="13"/>
  <c r="W1938" i="13" a="1"/>
  <c r="W1938" i="13"/>
  <c r="W1939" i="13" a="1"/>
  <c r="W1939" i="13"/>
  <c r="W1940" i="13" a="1"/>
  <c r="W1940" i="13"/>
  <c r="W1941" i="13" a="1"/>
  <c r="W1941" i="13"/>
  <c r="W1942" i="13" a="1"/>
  <c r="W1942" i="13"/>
  <c r="W1943" i="13" a="1"/>
  <c r="W1943" i="13"/>
  <c r="W1944" i="13" a="1"/>
  <c r="W1944" i="13"/>
  <c r="W1945" i="13" a="1"/>
  <c r="W1945" i="13"/>
  <c r="W1946" i="13" a="1"/>
  <c r="W1946" i="13"/>
  <c r="W1947" i="13" a="1"/>
  <c r="W1947" i="13"/>
  <c r="W1948" i="13" a="1"/>
  <c r="W1948" i="13"/>
  <c r="W1949" i="13" a="1"/>
  <c r="W1949" i="13"/>
  <c r="W1950" i="13" a="1"/>
  <c r="W1950" i="13"/>
  <c r="W1951" i="13" a="1"/>
  <c r="W1951" i="13"/>
  <c r="W1952" i="13" a="1"/>
  <c r="W1952" i="13"/>
  <c r="W1953" i="13" a="1"/>
  <c r="W1953" i="13"/>
  <c r="W1954" i="13" a="1"/>
  <c r="W1954" i="13"/>
  <c r="W1955" i="13" a="1"/>
  <c r="W1955" i="13"/>
  <c r="W1956" i="13" a="1"/>
  <c r="W1956" i="13"/>
  <c r="W1957" i="13" a="1"/>
  <c r="W1957" i="13"/>
  <c r="W1958" i="13" a="1"/>
  <c r="W1958" i="13"/>
  <c r="W1959" i="13" a="1"/>
  <c r="W1959" i="13"/>
  <c r="W1960" i="13" a="1"/>
  <c r="W1960" i="13"/>
  <c r="W1961" i="13" a="1"/>
  <c r="W1961" i="13"/>
  <c r="W1962" i="13" a="1"/>
  <c r="W1962" i="13"/>
  <c r="W1963" i="13" a="1"/>
  <c r="W1963" i="13"/>
  <c r="W1964" i="13" a="1"/>
  <c r="W1964" i="13"/>
  <c r="W1965" i="13" a="1"/>
  <c r="W1965" i="13"/>
  <c r="W1966" i="13" a="1"/>
  <c r="W1966" i="13"/>
  <c r="W1967" i="13" a="1"/>
  <c r="W1967" i="13"/>
  <c r="W1968" i="13" a="1"/>
  <c r="W1968" i="13"/>
  <c r="W1969" i="13" a="1"/>
  <c r="W1969" i="13"/>
  <c r="W1970" i="13" a="1"/>
  <c r="W1970" i="13"/>
  <c r="W1971" i="13" a="1"/>
  <c r="W1971" i="13"/>
  <c r="W1972" i="13" a="1"/>
  <c r="W1972" i="13"/>
  <c r="W1973" i="13" a="1"/>
  <c r="W1973" i="13"/>
  <c r="W1974" i="13" a="1"/>
  <c r="W1974" i="13"/>
  <c r="W1975" i="13" a="1"/>
  <c r="W1975" i="13"/>
  <c r="W1976" i="13" a="1"/>
  <c r="W1976" i="13"/>
  <c r="W1977" i="13" a="1"/>
  <c r="W1977" i="13"/>
  <c r="W1978" i="13" a="1"/>
  <c r="W1978" i="13"/>
  <c r="W1979" i="13" a="1"/>
  <c r="W1979" i="13"/>
  <c r="W1980" i="13" a="1"/>
  <c r="W1980" i="13"/>
  <c r="W1981" i="13" a="1"/>
  <c r="W1981" i="13"/>
  <c r="W1982" i="13" a="1"/>
  <c r="W1982" i="13"/>
  <c r="W1983" i="13" a="1"/>
  <c r="W1983" i="13"/>
  <c r="W1984" i="13" a="1"/>
  <c r="W1984" i="13"/>
  <c r="W1985" i="13" a="1"/>
  <c r="W1985" i="13"/>
  <c r="W1986" i="13" a="1"/>
  <c r="W1986" i="13"/>
  <c r="W1987" i="13" a="1"/>
  <c r="W1987" i="13"/>
  <c r="W1988" i="13" a="1"/>
  <c r="W1988" i="13"/>
  <c r="W1989" i="13" a="1"/>
  <c r="W1989" i="13"/>
  <c r="W1990" i="13" a="1"/>
  <c r="W1990" i="13"/>
  <c r="W1991" i="13" a="1"/>
  <c r="W1991" i="13"/>
  <c r="W1992" i="13" a="1"/>
  <c r="W1992" i="13"/>
  <c r="W1993" i="13" a="1"/>
  <c r="W1993" i="13"/>
  <c r="W1994" i="13" a="1"/>
  <c r="W1994" i="13"/>
  <c r="W1995" i="13" a="1"/>
  <c r="W1995" i="13"/>
  <c r="W1996" i="13" a="1"/>
  <c r="W1996" i="13"/>
  <c r="W1997" i="13" a="1"/>
  <c r="W1997" i="13"/>
  <c r="W1998" i="13" a="1"/>
  <c r="W1998" i="13"/>
  <c r="W1999" i="13" a="1"/>
  <c r="W1999" i="13"/>
  <c r="W2000" i="13" a="1"/>
  <c r="W2000" i="13"/>
  <c r="W2001" i="13" a="1"/>
  <c r="W2001" i="13"/>
  <c r="W2002" i="13" a="1"/>
  <c r="W2002" i="13"/>
  <c r="W2003" i="13" a="1"/>
  <c r="W2003" i="13"/>
  <c r="W2004" i="13" a="1"/>
  <c r="W2004" i="13"/>
  <c r="W2005" i="13" a="1"/>
  <c r="W2005" i="13"/>
  <c r="W2006" i="13" a="1"/>
  <c r="W2006" i="13"/>
  <c r="W2007" i="13" a="1"/>
  <c r="W2007" i="13"/>
  <c r="W2008" i="13" a="1"/>
  <c r="W2008" i="13"/>
  <c r="W2009" i="13" a="1"/>
  <c r="W2009" i="13"/>
  <c r="W2010" i="13" a="1"/>
  <c r="W2010" i="13"/>
  <c r="W2011" i="13" a="1"/>
  <c r="W2011" i="13"/>
  <c r="W2012" i="13" a="1"/>
  <c r="W2012" i="13"/>
  <c r="W2013" i="13" a="1"/>
  <c r="W2013" i="13"/>
  <c r="W2014" i="13" a="1"/>
  <c r="W2014" i="13"/>
  <c r="W2015" i="13" a="1"/>
  <c r="W2015" i="13"/>
  <c r="W2016" i="13" a="1"/>
  <c r="W2016" i="13"/>
  <c r="W2017" i="13" a="1"/>
  <c r="W2017" i="13"/>
  <c r="W2018" i="13" a="1"/>
  <c r="W2018" i="13"/>
  <c r="W2019" i="13" a="1"/>
  <c r="W2019" i="13"/>
  <c r="W2020" i="13" a="1"/>
  <c r="W2020" i="13"/>
  <c r="W2021" i="13" a="1"/>
  <c r="W2021" i="13"/>
  <c r="W2022" i="13" a="1"/>
  <c r="W2022" i="13"/>
  <c r="W2023" i="13" a="1"/>
  <c r="W2023" i="13"/>
  <c r="W2024" i="13" a="1"/>
  <c r="W2024" i="13"/>
  <c r="W2025" i="13" a="1"/>
  <c r="W2025" i="13"/>
  <c r="W2026" i="13" a="1"/>
  <c r="W2026" i="13"/>
  <c r="W2027" i="13" a="1"/>
  <c r="W2027" i="13"/>
  <c r="W2028" i="13" a="1"/>
  <c r="W2028" i="13"/>
  <c r="W2029" i="13" a="1"/>
  <c r="W2029" i="13"/>
  <c r="W2030" i="13" a="1"/>
  <c r="W2030" i="13"/>
  <c r="W2031" i="13" a="1"/>
  <c r="W2031" i="13"/>
  <c r="W2032" i="13" a="1"/>
  <c r="W2032" i="13"/>
  <c r="W2033" i="13" a="1"/>
  <c r="W2033" i="13"/>
  <c r="W2034" i="13" a="1"/>
  <c r="W2034" i="13"/>
  <c r="W2035" i="13" a="1"/>
  <c r="W2035" i="13"/>
  <c r="W2036" i="13" a="1"/>
  <c r="W2036" i="13"/>
  <c r="W2037" i="13" a="1"/>
  <c r="W2037" i="13"/>
  <c r="W2038" i="13" a="1"/>
  <c r="W2038" i="13"/>
  <c r="W2039" i="13" a="1"/>
  <c r="W2039" i="13"/>
  <c r="W2040" i="13" a="1"/>
  <c r="W2040" i="13"/>
  <c r="W2041" i="13" a="1"/>
  <c r="W2041" i="13"/>
  <c r="W2042" i="13" a="1"/>
  <c r="W2042" i="13"/>
  <c r="W2043" i="13" a="1"/>
  <c r="W2043" i="13"/>
  <c r="W2044" i="13" a="1"/>
  <c r="W2044" i="13"/>
  <c r="W2045" i="13" a="1"/>
  <c r="W2045" i="13"/>
  <c r="W2046" i="13" a="1"/>
  <c r="W2046" i="13"/>
  <c r="W2047" i="13" a="1"/>
  <c r="W2047" i="13"/>
  <c r="W2048" i="13" a="1"/>
  <c r="W2048" i="13"/>
  <c r="W2049" i="13" a="1"/>
  <c r="W2049" i="13"/>
  <c r="W2050" i="13" a="1"/>
  <c r="W2050" i="13"/>
  <c r="W2051" i="13" a="1"/>
  <c r="W2051" i="13"/>
  <c r="W2052" i="13" a="1"/>
  <c r="W2052" i="13"/>
  <c r="W2053" i="13" a="1"/>
  <c r="W2053" i="13"/>
  <c r="W2054" i="13" a="1"/>
  <c r="W2054" i="13"/>
  <c r="W2055" i="13" a="1"/>
  <c r="W2055" i="13"/>
  <c r="W2056" i="13" a="1"/>
  <c r="W2056" i="13"/>
  <c r="W2057" i="13" a="1"/>
  <c r="W2057" i="13"/>
  <c r="W2058" i="13" a="1"/>
  <c r="W2058" i="13"/>
  <c r="W2059" i="13" a="1"/>
  <c r="W2059" i="13"/>
  <c r="W2060" i="13" a="1"/>
  <c r="W2060" i="13"/>
  <c r="W2061" i="13" a="1"/>
  <c r="W2061" i="13"/>
  <c r="W2062" i="13" a="1"/>
  <c r="W2062" i="13"/>
  <c r="W2063" i="13" a="1"/>
  <c r="W2063" i="13"/>
  <c r="W2064" i="13" a="1"/>
  <c r="W2064" i="13"/>
  <c r="W2065" i="13" a="1"/>
  <c r="W2065" i="13"/>
  <c r="W2066" i="13" a="1"/>
  <c r="W2066" i="13"/>
  <c r="W2067" i="13" a="1"/>
  <c r="W2067" i="13"/>
  <c r="W2068" i="13" a="1"/>
  <c r="W2068" i="13"/>
  <c r="W2069" i="13" a="1"/>
  <c r="W2069" i="13"/>
  <c r="W2070" i="13" a="1"/>
  <c r="W2070" i="13"/>
  <c r="W2071" i="13" a="1"/>
  <c r="W2071" i="13"/>
  <c r="W2072" i="13" a="1"/>
  <c r="W2072" i="13"/>
  <c r="W2073" i="13" a="1"/>
  <c r="W2073" i="13"/>
  <c r="W2074" i="13" a="1"/>
  <c r="W2074" i="13"/>
  <c r="W2075" i="13" a="1"/>
  <c r="W2075" i="13"/>
  <c r="W2076" i="13" a="1"/>
  <c r="W2076" i="13"/>
  <c r="W2077" i="13" a="1"/>
  <c r="W2077" i="13"/>
  <c r="W2078" i="13" a="1"/>
  <c r="W2078" i="13"/>
  <c r="W2079" i="13" a="1"/>
  <c r="W2079" i="13"/>
  <c r="W2080" i="13" a="1"/>
  <c r="W2080" i="13"/>
  <c r="W2081" i="13" a="1"/>
  <c r="W2081" i="13"/>
  <c r="W2082" i="13" a="1"/>
  <c r="W2082" i="13"/>
  <c r="W2083" i="13" a="1"/>
  <c r="W2083" i="13"/>
  <c r="W2084" i="13" a="1"/>
  <c r="W2084" i="13"/>
  <c r="W2085" i="13" a="1"/>
  <c r="W2085" i="13"/>
  <c r="W2086" i="13" a="1"/>
  <c r="W2086" i="13"/>
  <c r="W2087" i="13" a="1"/>
  <c r="W2087" i="13"/>
  <c r="W2088" i="13" a="1"/>
  <c r="W2088" i="13"/>
  <c r="W2089" i="13" a="1"/>
  <c r="W2089" i="13"/>
  <c r="W2090" i="13" a="1"/>
  <c r="W2090" i="13"/>
  <c r="W2091" i="13" a="1"/>
  <c r="W2091" i="13"/>
  <c r="W2092" i="13" a="1"/>
  <c r="W2092" i="13"/>
  <c r="W2093" i="13" a="1"/>
  <c r="W2093" i="13"/>
  <c r="W2094" i="13" a="1"/>
  <c r="W2094" i="13"/>
  <c r="W2095" i="13" a="1"/>
  <c r="W2095" i="13"/>
  <c r="W2096" i="13" a="1"/>
  <c r="W2096" i="13"/>
  <c r="W2097" i="13" a="1"/>
  <c r="W2097" i="13"/>
  <c r="W2098" i="13" a="1"/>
  <c r="W2098" i="13"/>
  <c r="W2099" i="13" a="1"/>
  <c r="W2099" i="13"/>
  <c r="W2100" i="13" a="1"/>
  <c r="W2100" i="13"/>
  <c r="W2101" i="13" a="1"/>
  <c r="W2101" i="13"/>
  <c r="W2102" i="13" a="1"/>
  <c r="W2102" i="13"/>
  <c r="W2103" i="13" a="1"/>
  <c r="W2103" i="13"/>
  <c r="W2104" i="13" a="1"/>
  <c r="W2104" i="13"/>
  <c r="W2105" i="13" a="1"/>
  <c r="W2105" i="13"/>
  <c r="W2106" i="13" a="1"/>
  <c r="W2106" i="13"/>
  <c r="W2107" i="13" a="1"/>
  <c r="W2107" i="13"/>
  <c r="W2108" i="13" a="1"/>
  <c r="W2108" i="13"/>
  <c r="W2109" i="13" a="1"/>
  <c r="W2109" i="13"/>
  <c r="W2110" i="13" a="1"/>
  <c r="W2110" i="13"/>
  <c r="W2111" i="13" a="1"/>
  <c r="W2111" i="13"/>
  <c r="W2112" i="13" a="1"/>
  <c r="W2112" i="13"/>
  <c r="W2113" i="13" a="1"/>
  <c r="W2113" i="13"/>
  <c r="W2114" i="13" a="1"/>
  <c r="W2114" i="13"/>
  <c r="W2115" i="13" a="1"/>
  <c r="W2115" i="13"/>
  <c r="W2116" i="13" a="1"/>
  <c r="W2116" i="13"/>
  <c r="W2117" i="13" a="1"/>
  <c r="W2117" i="13"/>
  <c r="W2118" i="13" a="1"/>
  <c r="W2118" i="13"/>
  <c r="W2119" i="13" a="1"/>
  <c r="W2119" i="13"/>
  <c r="W2120" i="13" a="1"/>
  <c r="W2120" i="13"/>
  <c r="W2121" i="13" a="1"/>
  <c r="W2121" i="13"/>
  <c r="W2122" i="13" a="1"/>
  <c r="W2122" i="13"/>
  <c r="W2123" i="13" a="1"/>
  <c r="W2123" i="13"/>
  <c r="W2124" i="13" a="1"/>
  <c r="W2124" i="13"/>
  <c r="W2125" i="13" a="1"/>
  <c r="W2125" i="13"/>
  <c r="W2126" i="13" a="1"/>
  <c r="W2126" i="13"/>
  <c r="W2127" i="13" a="1"/>
  <c r="W2127" i="13"/>
  <c r="W2128" i="13" a="1"/>
  <c r="W2128" i="13"/>
  <c r="W2129" i="13" a="1"/>
  <c r="W2129" i="13"/>
  <c r="W2130" i="13" a="1"/>
  <c r="W2130" i="13"/>
  <c r="W2131" i="13" a="1"/>
  <c r="W2131" i="13"/>
  <c r="W2132" i="13" a="1"/>
  <c r="W2132" i="13"/>
  <c r="W2133" i="13" a="1"/>
  <c r="W2133" i="13"/>
  <c r="W2134" i="13" a="1"/>
  <c r="W2134" i="13"/>
  <c r="W2135" i="13" a="1"/>
  <c r="W2135" i="13"/>
  <c r="W2136" i="13" a="1"/>
  <c r="W2136" i="13"/>
  <c r="W2137" i="13" a="1"/>
  <c r="W2137" i="13"/>
  <c r="W2138" i="13" a="1"/>
  <c r="W2138" i="13"/>
  <c r="W2139" i="13" a="1"/>
  <c r="W2139" i="13"/>
  <c r="W2140" i="13" a="1"/>
  <c r="W2140" i="13"/>
  <c r="W2141" i="13" a="1"/>
  <c r="W2141" i="13"/>
  <c r="W2142" i="13" a="1"/>
  <c r="W2142" i="13"/>
  <c r="W2143" i="13" a="1"/>
  <c r="W2143" i="13"/>
  <c r="W2144" i="13" a="1"/>
  <c r="W2144" i="13"/>
  <c r="W2145" i="13" a="1"/>
  <c r="W2145" i="13"/>
  <c r="W2146" i="13" a="1"/>
  <c r="W2146" i="13"/>
  <c r="W2147" i="13" a="1"/>
  <c r="W2147" i="13"/>
  <c r="W2148" i="13" a="1"/>
  <c r="W2148" i="13"/>
  <c r="W2149" i="13" a="1"/>
  <c r="W2149" i="13"/>
  <c r="W2150" i="13" a="1"/>
  <c r="W2150" i="13"/>
  <c r="W2151" i="13" a="1"/>
  <c r="W2151" i="13"/>
  <c r="W2152" i="13" a="1"/>
  <c r="W2152" i="13"/>
  <c r="W2153" i="13" a="1"/>
  <c r="W2153" i="13"/>
  <c r="W2154" i="13" a="1"/>
  <c r="W2154" i="13"/>
  <c r="W2155" i="13" a="1"/>
  <c r="W2155" i="13"/>
  <c r="W2156" i="13" a="1"/>
  <c r="W2156" i="13"/>
  <c r="W2157" i="13" a="1"/>
  <c r="W2157" i="13"/>
  <c r="W2158" i="13" a="1"/>
  <c r="W2158" i="13"/>
  <c r="W2159" i="13" a="1"/>
  <c r="W2159" i="13"/>
  <c r="W2160" i="13" a="1"/>
  <c r="W2160" i="13"/>
  <c r="W2161" i="13" a="1"/>
  <c r="W2161" i="13"/>
  <c r="W2162" i="13" a="1"/>
  <c r="W2162" i="13"/>
  <c r="W2163" i="13" a="1"/>
  <c r="W2163" i="13"/>
  <c r="W2164" i="13" a="1"/>
  <c r="W2164" i="13"/>
  <c r="W2165" i="13" a="1"/>
  <c r="W2165" i="13"/>
  <c r="W2166" i="13" a="1"/>
  <c r="W2166" i="13"/>
  <c r="W2167" i="13" a="1"/>
  <c r="W2167" i="13"/>
  <c r="W2168" i="13" a="1"/>
  <c r="W2168" i="13"/>
  <c r="W2169" i="13" a="1"/>
  <c r="W2169" i="13"/>
  <c r="W2170" i="13" a="1"/>
  <c r="W2170" i="13"/>
  <c r="W2171" i="13" a="1"/>
  <c r="W2171" i="13"/>
  <c r="W2172" i="13" a="1"/>
  <c r="W2172" i="13"/>
  <c r="W2173" i="13" a="1"/>
  <c r="W2173" i="13"/>
  <c r="W2174" i="13" a="1"/>
  <c r="W2174" i="13"/>
  <c r="W2175" i="13" a="1"/>
  <c r="W2175" i="13"/>
  <c r="W2176" i="13" a="1"/>
  <c r="W2176" i="13"/>
  <c r="W2177" i="13" a="1"/>
  <c r="W2177" i="13"/>
  <c r="W2178" i="13" a="1"/>
  <c r="W2178" i="13"/>
  <c r="W2179" i="13" a="1"/>
  <c r="W2179" i="13"/>
  <c r="W2180" i="13" a="1"/>
  <c r="W2180" i="13"/>
  <c r="W2181" i="13" a="1"/>
  <c r="W2181" i="13"/>
  <c r="W2182" i="13" a="1"/>
  <c r="W2182" i="13"/>
  <c r="W2183" i="13" a="1"/>
  <c r="W2183" i="13"/>
  <c r="W2184" i="13" a="1"/>
  <c r="W2184" i="13"/>
  <c r="W2185" i="13" a="1"/>
  <c r="W2185" i="13"/>
  <c r="W2186" i="13" a="1"/>
  <c r="W2186" i="13"/>
  <c r="W2187" i="13" a="1"/>
  <c r="W2187" i="13"/>
  <c r="W2188" i="13" a="1"/>
  <c r="W2188" i="13"/>
  <c r="W2189" i="13" a="1"/>
  <c r="W2189" i="13"/>
  <c r="W2190" i="13" a="1"/>
  <c r="W2190" i="13"/>
  <c r="W2191" i="13" a="1"/>
  <c r="W2191" i="13"/>
  <c r="W2192" i="13" a="1"/>
  <c r="W2192" i="13"/>
  <c r="W2193" i="13" a="1"/>
  <c r="W2193" i="13"/>
  <c r="W2194" i="13" a="1"/>
  <c r="W2194" i="13"/>
  <c r="W2195" i="13" a="1"/>
  <c r="W2195" i="13"/>
  <c r="W2196" i="13" a="1"/>
  <c r="W2196" i="13"/>
  <c r="W2197" i="13" a="1"/>
  <c r="W2197" i="13"/>
  <c r="W2198" i="13" a="1"/>
  <c r="W2198" i="13"/>
  <c r="W2199" i="13" a="1"/>
  <c r="W2199" i="13"/>
  <c r="W2200" i="13" a="1"/>
  <c r="W2200" i="13"/>
  <c r="W2201" i="13" a="1"/>
  <c r="W2201" i="13"/>
  <c r="W2202" i="13" a="1"/>
  <c r="W2202" i="13"/>
  <c r="W2203" i="13" a="1"/>
  <c r="W2203" i="13"/>
  <c r="W2204" i="13" a="1"/>
  <c r="W2204" i="13"/>
  <c r="W2205" i="13" a="1"/>
  <c r="W2205" i="13"/>
  <c r="W2206" i="13" a="1"/>
  <c r="W2206" i="13"/>
  <c r="W2207" i="13" a="1"/>
  <c r="W2207" i="13"/>
  <c r="W2208" i="13" a="1"/>
  <c r="W2208" i="13"/>
  <c r="W2209" i="13" a="1"/>
  <c r="W2209" i="13"/>
  <c r="W2210" i="13" a="1"/>
  <c r="W2210" i="13"/>
  <c r="W2211" i="13" a="1"/>
  <c r="W2211" i="13"/>
  <c r="W2212" i="13" a="1"/>
  <c r="W2212" i="13"/>
  <c r="W2213" i="13" a="1"/>
  <c r="W2213" i="13"/>
  <c r="W2214" i="13" a="1"/>
  <c r="W2214" i="13"/>
  <c r="W2215" i="13" a="1"/>
  <c r="W2215" i="13"/>
  <c r="W2216" i="13" a="1"/>
  <c r="W2216" i="13"/>
  <c r="W2217" i="13" a="1"/>
  <c r="W2217" i="13"/>
  <c r="W2218" i="13" a="1"/>
  <c r="W2218" i="13"/>
  <c r="W2219" i="13" a="1"/>
  <c r="W2219" i="13"/>
  <c r="W2220" i="13" a="1"/>
  <c r="W2220" i="13"/>
  <c r="W2221" i="13" a="1"/>
  <c r="W2221" i="13"/>
  <c r="W2222" i="13" a="1"/>
  <c r="W2222" i="13"/>
  <c r="W2223" i="13" a="1"/>
  <c r="W2223" i="13"/>
  <c r="W2224" i="13" a="1"/>
  <c r="W2224" i="13"/>
  <c r="W2225" i="13" a="1"/>
  <c r="W2225" i="13"/>
  <c r="W2226" i="13" a="1"/>
  <c r="W2226" i="13"/>
  <c r="W2227" i="13" a="1"/>
  <c r="W2227" i="13"/>
  <c r="W2228" i="13" a="1"/>
  <c r="W2228" i="13"/>
  <c r="W2229" i="13" a="1"/>
  <c r="W2229" i="13"/>
  <c r="W2230" i="13" a="1"/>
  <c r="W2230" i="13"/>
  <c r="W2231" i="13" a="1"/>
  <c r="W2231" i="13"/>
  <c r="W2232" i="13" a="1"/>
  <c r="W2232" i="13"/>
  <c r="W2233" i="13" a="1"/>
  <c r="W2233" i="13"/>
  <c r="W2234" i="13" a="1"/>
  <c r="W2234" i="13"/>
  <c r="W2235" i="13" a="1"/>
  <c r="W2235" i="13"/>
  <c r="W2236" i="13" a="1"/>
  <c r="W2236" i="13"/>
  <c r="W2237" i="13" a="1"/>
  <c r="W2237" i="13"/>
  <c r="W2238" i="13" a="1"/>
  <c r="W2238" i="13"/>
  <c r="W2239" i="13" a="1"/>
  <c r="W2239" i="13"/>
  <c r="W2240" i="13" a="1"/>
  <c r="W2240" i="13"/>
  <c r="W2241" i="13" a="1"/>
  <c r="W2241" i="13"/>
  <c r="W2242" i="13" a="1"/>
  <c r="W2242" i="13"/>
  <c r="W2243" i="13" a="1"/>
  <c r="W2243" i="13"/>
  <c r="W2244" i="13" a="1"/>
  <c r="W2244" i="13"/>
  <c r="W2245" i="13" a="1"/>
  <c r="W2245" i="13"/>
  <c r="W2246" i="13" a="1"/>
  <c r="W2246" i="13"/>
  <c r="W2247" i="13" a="1"/>
  <c r="W2247" i="13"/>
  <c r="W2248" i="13" a="1"/>
  <c r="W2248" i="13"/>
  <c r="W2249" i="13" a="1"/>
  <c r="W2249" i="13"/>
  <c r="W2250" i="13" a="1"/>
  <c r="W2250" i="13"/>
  <c r="W2251" i="13" a="1"/>
  <c r="W2251" i="13"/>
  <c r="W2252" i="13" a="1"/>
  <c r="W2252" i="13"/>
  <c r="W2253" i="13" a="1"/>
  <c r="W2253" i="13"/>
  <c r="W2254" i="13" a="1"/>
  <c r="W2254" i="13"/>
  <c r="W2255" i="13" a="1"/>
  <c r="W2255" i="13"/>
  <c r="W2256" i="13" a="1"/>
  <c r="W2256" i="13"/>
  <c r="W2257" i="13" a="1"/>
  <c r="W2257" i="13"/>
  <c r="W2258" i="13" a="1"/>
  <c r="W2258" i="13"/>
  <c r="W2259" i="13" a="1"/>
  <c r="W2259" i="13"/>
  <c r="W2260" i="13" a="1"/>
  <c r="W2260" i="13"/>
  <c r="W2261" i="13" a="1"/>
  <c r="W2261" i="13"/>
  <c r="W2262" i="13" a="1"/>
  <c r="W2262" i="13"/>
  <c r="W2263" i="13" a="1"/>
  <c r="W2263" i="13"/>
  <c r="W2264" i="13" a="1"/>
  <c r="W2264" i="13"/>
  <c r="W2265" i="13" a="1"/>
  <c r="W2265" i="13"/>
  <c r="W2266" i="13" a="1"/>
  <c r="W2266" i="13"/>
  <c r="W2267" i="13" a="1"/>
  <c r="W2267" i="13"/>
  <c r="W2268" i="13" a="1"/>
  <c r="W2268" i="13"/>
  <c r="W2269" i="13" a="1"/>
  <c r="W2269" i="13"/>
  <c r="W2270" i="13" a="1"/>
  <c r="W2270" i="13"/>
  <c r="W2271" i="13" a="1"/>
  <c r="W2271" i="13"/>
  <c r="W2272" i="13" a="1"/>
  <c r="W2272" i="13"/>
  <c r="W2273" i="13" a="1"/>
  <c r="W2273" i="13"/>
  <c r="W2274" i="13" a="1"/>
  <c r="W2274" i="13"/>
  <c r="W2275" i="13" a="1"/>
  <c r="W2275" i="13"/>
  <c r="W2276" i="13" a="1"/>
  <c r="W2276" i="13"/>
  <c r="W2277" i="13" a="1"/>
  <c r="W2277" i="13"/>
  <c r="W2278" i="13" a="1"/>
  <c r="W2278" i="13"/>
  <c r="W2279" i="13" a="1"/>
  <c r="W2279" i="13"/>
  <c r="W2280" i="13" a="1"/>
  <c r="W2280" i="13"/>
  <c r="W2281" i="13" a="1"/>
  <c r="W2281" i="13"/>
  <c r="W2282" i="13" a="1"/>
  <c r="W2282" i="13"/>
  <c r="W2283" i="13" a="1"/>
  <c r="W2283" i="13"/>
  <c r="W2284" i="13" a="1"/>
  <c r="W2284" i="13"/>
  <c r="W2285" i="13" a="1"/>
  <c r="W2285" i="13"/>
  <c r="W2286" i="13" a="1"/>
  <c r="W2286" i="13"/>
  <c r="W2287" i="13" a="1"/>
  <c r="W2287" i="13"/>
  <c r="W2288" i="13" a="1"/>
  <c r="W2288" i="13"/>
  <c r="W2289" i="13" a="1"/>
  <c r="W2289" i="13"/>
  <c r="W2290" i="13" a="1"/>
  <c r="W2290" i="13"/>
  <c r="W2291" i="13" a="1"/>
  <c r="W2291" i="13"/>
  <c r="W2292" i="13" a="1"/>
  <c r="W2292" i="13"/>
  <c r="W2293" i="13" a="1"/>
  <c r="W2293" i="13"/>
  <c r="W2294" i="13" a="1"/>
  <c r="W2294" i="13"/>
  <c r="W2295" i="13" a="1"/>
  <c r="W2295" i="13"/>
  <c r="W2296" i="13" a="1"/>
  <c r="W2296" i="13"/>
  <c r="W2297" i="13" a="1"/>
  <c r="W2297" i="13"/>
  <c r="W2298" i="13" a="1"/>
  <c r="W2298" i="13"/>
  <c r="W2299" i="13" a="1"/>
  <c r="W2299" i="13"/>
  <c r="W2300" i="13" a="1"/>
  <c r="W2300" i="13"/>
  <c r="W2301" i="13" a="1"/>
  <c r="W2301" i="13"/>
  <c r="W2302" i="13" a="1"/>
  <c r="W2302" i="13"/>
  <c r="W2303" i="13" a="1"/>
  <c r="W2303" i="13"/>
  <c r="W2304" i="13" a="1"/>
  <c r="W2304" i="13"/>
  <c r="W2305" i="13" a="1"/>
  <c r="W2305" i="13"/>
  <c r="W2306" i="13" a="1"/>
  <c r="W2306" i="13"/>
  <c r="W2307" i="13" a="1"/>
  <c r="W2307" i="13"/>
  <c r="W2308" i="13" a="1"/>
  <c r="W2308" i="13"/>
  <c r="W2309" i="13" a="1"/>
  <c r="W2309" i="13"/>
  <c r="W2310" i="13" a="1"/>
  <c r="W2310" i="13"/>
  <c r="W2311" i="13" a="1"/>
  <c r="W2311" i="13"/>
  <c r="W2312" i="13" a="1"/>
  <c r="W2312" i="13"/>
  <c r="W2313" i="13" a="1"/>
  <c r="W2313" i="13"/>
  <c r="W2314" i="13" a="1"/>
  <c r="W2314" i="13"/>
  <c r="W2315" i="13" a="1"/>
  <c r="W2315" i="13"/>
  <c r="W2316" i="13" a="1"/>
  <c r="W2316" i="13"/>
  <c r="W2317" i="13" a="1"/>
  <c r="W2317" i="13"/>
  <c r="W2318" i="13" a="1"/>
  <c r="W2318" i="13"/>
  <c r="W2319" i="13" a="1"/>
  <c r="W2319" i="13"/>
  <c r="W2320" i="13" a="1"/>
  <c r="W2320" i="13"/>
  <c r="W2321" i="13" a="1"/>
  <c r="W2321" i="13"/>
  <c r="W2322" i="13" a="1"/>
  <c r="W2322" i="13"/>
  <c r="W2323" i="13" a="1"/>
  <c r="W2323" i="13"/>
  <c r="W2324" i="13" a="1"/>
  <c r="W2324" i="13"/>
  <c r="W2325" i="13" a="1"/>
  <c r="W2325" i="13"/>
  <c r="W2326" i="13" a="1"/>
  <c r="W2326" i="13"/>
  <c r="W2327" i="13" a="1"/>
  <c r="W2327" i="13"/>
  <c r="W2328" i="13" a="1"/>
  <c r="W2328" i="13"/>
  <c r="W2329" i="13" a="1"/>
  <c r="W2329" i="13"/>
  <c r="W2330" i="13" a="1"/>
  <c r="W2330" i="13"/>
  <c r="W2331" i="13" a="1"/>
  <c r="W2331" i="13"/>
  <c r="W2332" i="13" a="1"/>
  <c r="W2332" i="13"/>
  <c r="W2333" i="13" a="1"/>
  <c r="W2333" i="13"/>
  <c r="W2334" i="13" a="1"/>
  <c r="W2334" i="13"/>
  <c r="W2335" i="13" a="1"/>
  <c r="W2335" i="13"/>
  <c r="W2336" i="13" a="1"/>
  <c r="W2336" i="13"/>
  <c r="W2337" i="13" a="1"/>
  <c r="W2337" i="13"/>
  <c r="W2338" i="13" a="1"/>
  <c r="W2338" i="13"/>
  <c r="W2339" i="13" a="1"/>
  <c r="W2339" i="13"/>
  <c r="W2340" i="13" a="1"/>
  <c r="W2340" i="13"/>
  <c r="W2341" i="13" a="1"/>
  <c r="W2341" i="13"/>
  <c r="W2342" i="13" a="1"/>
  <c r="W2342" i="13"/>
  <c r="W2343" i="13" a="1"/>
  <c r="W2343" i="13"/>
  <c r="W2344" i="13" a="1"/>
  <c r="W2344" i="13"/>
  <c r="W2345" i="13" a="1"/>
  <c r="W2345" i="13"/>
  <c r="W2346" i="13" a="1"/>
  <c r="W2346" i="13"/>
  <c r="W2347" i="13" a="1"/>
  <c r="W2347" i="13"/>
  <c r="W2348" i="13" a="1"/>
  <c r="W2348" i="13"/>
  <c r="W2349" i="13" a="1"/>
  <c r="W2349" i="13"/>
  <c r="W2350" i="13" a="1"/>
  <c r="W2350" i="13"/>
  <c r="W2351" i="13" a="1"/>
  <c r="W2351" i="13"/>
  <c r="W2352" i="13" a="1"/>
  <c r="W2352" i="13"/>
  <c r="W2353" i="13" a="1"/>
  <c r="W2353" i="13"/>
  <c r="W2354" i="13" a="1"/>
  <c r="W2354" i="13"/>
  <c r="W2355" i="13" a="1"/>
  <c r="W2355" i="13"/>
  <c r="W2356" i="13" a="1"/>
  <c r="W2356" i="13"/>
  <c r="W2357" i="13" a="1"/>
  <c r="W2357" i="13"/>
  <c r="W2358" i="13" a="1"/>
  <c r="W2358" i="13"/>
  <c r="W2359" i="13" a="1"/>
  <c r="W2359" i="13"/>
  <c r="W2360" i="13" a="1"/>
  <c r="W2360" i="13"/>
  <c r="W2361" i="13" a="1"/>
  <c r="W2361" i="13"/>
  <c r="W2362" i="13" a="1"/>
  <c r="W2362" i="13"/>
  <c r="W2363" i="13" a="1"/>
  <c r="W2363" i="13"/>
  <c r="W2364" i="13" a="1"/>
  <c r="W2364" i="13"/>
  <c r="W2365" i="13" a="1"/>
  <c r="W2365" i="13"/>
  <c r="W2366" i="13" a="1"/>
  <c r="W2366" i="13"/>
  <c r="W2367" i="13" a="1"/>
  <c r="W2367" i="13"/>
  <c r="W2368" i="13" a="1"/>
  <c r="W2368" i="13"/>
  <c r="W2369" i="13" a="1"/>
  <c r="W2369" i="13"/>
  <c r="W2370" i="13" a="1"/>
  <c r="W2370" i="13"/>
  <c r="W2371" i="13" a="1"/>
  <c r="W2371" i="13"/>
  <c r="W2372" i="13" a="1"/>
  <c r="W2372" i="13"/>
  <c r="W2373" i="13" a="1"/>
  <c r="W2373" i="13"/>
  <c r="W2374" i="13" a="1"/>
  <c r="W2374" i="13"/>
  <c r="W2375" i="13" a="1"/>
  <c r="W2375" i="13"/>
  <c r="W2376" i="13" a="1"/>
  <c r="W2376" i="13"/>
  <c r="W2377" i="13" a="1"/>
  <c r="W2377" i="13"/>
  <c r="W2378" i="13" a="1"/>
  <c r="W2378" i="13"/>
  <c r="W2379" i="13" a="1"/>
  <c r="W2379" i="13"/>
  <c r="W2380" i="13" a="1"/>
  <c r="W2380" i="13"/>
  <c r="W2381" i="13" a="1"/>
  <c r="W2381" i="13"/>
  <c r="W2382" i="13" a="1"/>
  <c r="W2382" i="13"/>
  <c r="W2383" i="13" a="1"/>
  <c r="W2383" i="13"/>
  <c r="W2384" i="13" a="1"/>
  <c r="W2384" i="13"/>
  <c r="W2385" i="13" a="1"/>
  <c r="W2385" i="13"/>
  <c r="W2386" i="13" a="1"/>
  <c r="W2386" i="13"/>
  <c r="W2387" i="13" a="1"/>
  <c r="W2387" i="13"/>
  <c r="W2388" i="13" a="1"/>
  <c r="W2388" i="13"/>
  <c r="W2389" i="13" a="1"/>
  <c r="W2389" i="13"/>
  <c r="W2390" i="13" a="1"/>
  <c r="W2390" i="13"/>
  <c r="W2391" i="13" a="1"/>
  <c r="W2391" i="13"/>
  <c r="W2392" i="13" a="1"/>
  <c r="W2392" i="13"/>
  <c r="W2393" i="13" a="1"/>
  <c r="W2393" i="13"/>
  <c r="W2394" i="13" a="1"/>
  <c r="W2394" i="13"/>
  <c r="W2395" i="13" a="1"/>
  <c r="W2395" i="13"/>
  <c r="W2396" i="13" a="1"/>
  <c r="W2396" i="13"/>
  <c r="W2397" i="13" a="1"/>
  <c r="W2397" i="13"/>
  <c r="W2398" i="13" a="1"/>
  <c r="W2398" i="13"/>
  <c r="W2399" i="13" a="1"/>
  <c r="W2399" i="13"/>
  <c r="W2400" i="13" a="1"/>
  <c r="W2400" i="13"/>
  <c r="W2401" i="13" a="1"/>
  <c r="W2401" i="13"/>
  <c r="W2402" i="13" a="1"/>
  <c r="W2402" i="13"/>
  <c r="W2403" i="13" a="1"/>
  <c r="W2403" i="13"/>
  <c r="W2404" i="13" a="1"/>
  <c r="W2404" i="13"/>
  <c r="W2405" i="13" a="1"/>
  <c r="W2405" i="13"/>
  <c r="W2406" i="13" a="1"/>
  <c r="W2406" i="13"/>
  <c r="W2407" i="13" a="1"/>
  <c r="W2407" i="13"/>
  <c r="W2408" i="13" a="1"/>
  <c r="W2408" i="13"/>
  <c r="W2409" i="13" a="1"/>
  <c r="W2409" i="13"/>
  <c r="W2410" i="13" a="1"/>
  <c r="W2410" i="13"/>
  <c r="W2411" i="13" a="1"/>
  <c r="W2411" i="13"/>
  <c r="W2412" i="13" a="1"/>
  <c r="W2412" i="13"/>
  <c r="W2413" i="13" a="1"/>
  <c r="W2413" i="13"/>
  <c r="W2414" i="13" a="1"/>
  <c r="W2414" i="13"/>
  <c r="W2415" i="13" a="1"/>
  <c r="W2415" i="13"/>
  <c r="W2416" i="13" a="1"/>
  <c r="W2416" i="13"/>
  <c r="W2417" i="13" a="1"/>
  <c r="W2417" i="13"/>
  <c r="W2418" i="13" a="1"/>
  <c r="W2418" i="13"/>
  <c r="W2419" i="13" a="1"/>
  <c r="W2419" i="13"/>
  <c r="W2420" i="13" a="1"/>
  <c r="W2420" i="13"/>
  <c r="W2421" i="13" a="1"/>
  <c r="W2421" i="13"/>
  <c r="W2422" i="13" a="1"/>
  <c r="W2422" i="13"/>
  <c r="W2423" i="13" a="1"/>
  <c r="W2423" i="13"/>
  <c r="W2424" i="13" a="1"/>
  <c r="W2424" i="13"/>
  <c r="W2425" i="13" a="1"/>
  <c r="W2425" i="13"/>
  <c r="W2426" i="13" a="1"/>
  <c r="W2426" i="13"/>
  <c r="W2427" i="13" a="1"/>
  <c r="W2427" i="13"/>
  <c r="W2428" i="13" a="1"/>
  <c r="W2428" i="13"/>
  <c r="W2429" i="13" a="1"/>
  <c r="W2429" i="13"/>
  <c r="W2430" i="13" a="1"/>
  <c r="W2430" i="13"/>
  <c r="W2431" i="13" a="1"/>
  <c r="W2431" i="13"/>
  <c r="W2432" i="13" a="1"/>
  <c r="W2432" i="13"/>
  <c r="W2433" i="13" a="1"/>
  <c r="W2433" i="13"/>
  <c r="W2434" i="13" a="1"/>
  <c r="W2434" i="13"/>
  <c r="W2435" i="13" a="1"/>
  <c r="W2435" i="13"/>
  <c r="W2436" i="13" a="1"/>
  <c r="W2436" i="13"/>
  <c r="W2437" i="13" a="1"/>
  <c r="W2437" i="13"/>
  <c r="W2438" i="13" a="1"/>
  <c r="W2438" i="13"/>
  <c r="W2439" i="13" a="1"/>
  <c r="W2439" i="13"/>
  <c r="W2440" i="13" a="1"/>
  <c r="W2440" i="13"/>
  <c r="W2441" i="13" a="1"/>
  <c r="W2441" i="13"/>
  <c r="W2442" i="13" a="1"/>
  <c r="W2442" i="13"/>
  <c r="W2443" i="13" a="1"/>
  <c r="W2443" i="13"/>
  <c r="W2444" i="13" a="1"/>
  <c r="W2444" i="13"/>
  <c r="W2445" i="13" a="1"/>
  <c r="W2445" i="13"/>
  <c r="W2446" i="13" a="1"/>
  <c r="W2446" i="13"/>
  <c r="W2447" i="13" a="1"/>
  <c r="W2447" i="13"/>
  <c r="W2448" i="13" a="1"/>
  <c r="W2448" i="13"/>
  <c r="W2449" i="13" a="1"/>
  <c r="W2449" i="13"/>
  <c r="W2450" i="13" a="1"/>
  <c r="W2450" i="13"/>
  <c r="W2451" i="13" a="1"/>
  <c r="W2451" i="13"/>
  <c r="W2452" i="13" a="1"/>
  <c r="W2452" i="13"/>
  <c r="W2453" i="13" a="1"/>
  <c r="W2453" i="13"/>
  <c r="W2454" i="13" a="1"/>
  <c r="W2454" i="13"/>
  <c r="W2455" i="13" a="1"/>
  <c r="W2455" i="13"/>
  <c r="W2456" i="13" a="1"/>
  <c r="W2456" i="13"/>
  <c r="W2457" i="13" a="1"/>
  <c r="W2457" i="13"/>
  <c r="W2458" i="13" a="1"/>
  <c r="W2458" i="13"/>
  <c r="W2459" i="13" a="1"/>
  <c r="W2459" i="13"/>
  <c r="W2460" i="13" a="1"/>
  <c r="W2460" i="13"/>
  <c r="W2461" i="13" a="1"/>
  <c r="W2461" i="13"/>
  <c r="W2462" i="13" a="1"/>
  <c r="W2462" i="13"/>
  <c r="W2463" i="13" a="1"/>
  <c r="W2463" i="13"/>
  <c r="W2464" i="13" a="1"/>
  <c r="W2464" i="13"/>
  <c r="W2465" i="13" a="1"/>
  <c r="W2465" i="13"/>
  <c r="W2466" i="13" a="1"/>
  <c r="W2466" i="13"/>
  <c r="W2467" i="13" a="1"/>
  <c r="W2467" i="13"/>
  <c r="W2468" i="13" a="1"/>
  <c r="W2468" i="13"/>
  <c r="W2469" i="13" a="1"/>
  <c r="W2469" i="13"/>
  <c r="W2470" i="13" a="1"/>
  <c r="W2470" i="13"/>
  <c r="W2471" i="13" a="1"/>
  <c r="W2471" i="13"/>
  <c r="W2472" i="13" a="1"/>
  <c r="W2472" i="13"/>
  <c r="W2473" i="13" a="1"/>
  <c r="W2473" i="13"/>
  <c r="W2474" i="13" a="1"/>
  <c r="W2474" i="13"/>
  <c r="W2475" i="13" a="1"/>
  <c r="W2475" i="13"/>
  <c r="W2476" i="13" a="1"/>
  <c r="W2476" i="13"/>
  <c r="W2477" i="13" a="1"/>
  <c r="W2477" i="13"/>
  <c r="W2478" i="13" a="1"/>
  <c r="W2478" i="13"/>
  <c r="W2479" i="13" a="1"/>
  <c r="W2479" i="13"/>
  <c r="W2480" i="13" a="1"/>
  <c r="W2480" i="13"/>
  <c r="W2481" i="13" a="1"/>
  <c r="W2481" i="13"/>
  <c r="W2482" i="13" a="1"/>
  <c r="W2482" i="13"/>
  <c r="W2483" i="13" a="1"/>
  <c r="W2483" i="13"/>
  <c r="W2484" i="13" a="1"/>
  <c r="W2484" i="13"/>
  <c r="W2485" i="13" a="1"/>
  <c r="W2485" i="13"/>
  <c r="W2486" i="13" a="1"/>
  <c r="W2486" i="13"/>
  <c r="W2487" i="13" a="1"/>
  <c r="W2487" i="13"/>
  <c r="W2488" i="13" a="1"/>
  <c r="W2488" i="13"/>
  <c r="W2489" i="13" a="1"/>
  <c r="W2489" i="13"/>
  <c r="W2490" i="13" a="1"/>
  <c r="W2490" i="13"/>
  <c r="W2491" i="13" a="1"/>
  <c r="W2491" i="13"/>
  <c r="W2492" i="13" a="1"/>
  <c r="W2492" i="13"/>
  <c r="W2493" i="13" a="1"/>
  <c r="W2493" i="13"/>
  <c r="W2494" i="13" a="1"/>
  <c r="W2494" i="13"/>
  <c r="W2495" i="13" a="1"/>
  <c r="W2495" i="13"/>
  <c r="W2496" i="13" a="1"/>
  <c r="W2496" i="13"/>
  <c r="W2497" i="13" a="1"/>
  <c r="W2497" i="13"/>
  <c r="W2498" i="13" a="1"/>
  <c r="W2498" i="13"/>
  <c r="W2499" i="13" a="1"/>
  <c r="W2499" i="13"/>
  <c r="W2500" i="13" a="1"/>
  <c r="W2500" i="13"/>
  <c r="W2501" i="13" a="1"/>
  <c r="W2501" i="13"/>
  <c r="W2502" i="13" a="1"/>
  <c r="W2502" i="13"/>
  <c r="W2503" i="13" a="1"/>
  <c r="W2503" i="13"/>
  <c r="W2504" i="13" a="1"/>
  <c r="W2504" i="13"/>
  <c r="W2505" i="13" a="1"/>
  <c r="W2505" i="13"/>
  <c r="W2506" i="13" a="1"/>
  <c r="W2506" i="13"/>
  <c r="W2507" i="13" a="1"/>
  <c r="W2507" i="13"/>
  <c r="W2508" i="13" a="1"/>
  <c r="W2508" i="13"/>
  <c r="W2509" i="13" a="1"/>
  <c r="W2509" i="13"/>
  <c r="W2510" i="13" a="1"/>
  <c r="W2510" i="13"/>
  <c r="W2511" i="13" a="1"/>
  <c r="W2511" i="13"/>
  <c r="W2512" i="13" a="1"/>
  <c r="W2512" i="13"/>
  <c r="W2513" i="13" a="1"/>
  <c r="W2513" i="13"/>
  <c r="W2514" i="13" a="1"/>
  <c r="W2514" i="13"/>
  <c r="W2515" i="13" a="1"/>
  <c r="W2515" i="13"/>
  <c r="W2516" i="13" a="1"/>
  <c r="W2516" i="13"/>
  <c r="W2517" i="13" a="1"/>
  <c r="W2517" i="13"/>
  <c r="W2518" i="13" a="1"/>
  <c r="W2518" i="13"/>
  <c r="W2519" i="13" a="1"/>
  <c r="W2519" i="13"/>
  <c r="W2520" i="13" a="1"/>
  <c r="W2520" i="13"/>
  <c r="W2521" i="13" a="1"/>
  <c r="W2521" i="13"/>
  <c r="W2522" i="13" a="1"/>
  <c r="W2522" i="13"/>
  <c r="W2523" i="13" a="1"/>
  <c r="W2523" i="13"/>
  <c r="W2524" i="13" a="1"/>
  <c r="W2524" i="13"/>
  <c r="W2525" i="13" a="1"/>
  <c r="W2525" i="13"/>
  <c r="W2526" i="13" a="1"/>
  <c r="W2526" i="13"/>
  <c r="W2527" i="13" a="1"/>
  <c r="W2527" i="13"/>
  <c r="W2528" i="13" a="1"/>
  <c r="W2528" i="13"/>
  <c r="W2529" i="13" a="1"/>
  <c r="W2529" i="13"/>
  <c r="W2530" i="13" a="1"/>
  <c r="W2530" i="13"/>
  <c r="W2531" i="13" a="1"/>
  <c r="W2531" i="13"/>
  <c r="W2532" i="13" a="1"/>
  <c r="W2532" i="13"/>
  <c r="W2533" i="13" a="1"/>
  <c r="W2533" i="13"/>
  <c r="W2534" i="13" a="1"/>
  <c r="W2534" i="13"/>
  <c r="W2535" i="13" a="1"/>
  <c r="W2535" i="13"/>
  <c r="W2536" i="13" a="1"/>
  <c r="W2536" i="13"/>
  <c r="W2537" i="13" a="1"/>
  <c r="W2537" i="13"/>
  <c r="W2538" i="13" a="1"/>
  <c r="W2538" i="13"/>
  <c r="W2539" i="13" a="1"/>
  <c r="W2539" i="13"/>
  <c r="W2540" i="13" a="1"/>
  <c r="W2540" i="13"/>
  <c r="W2541" i="13" a="1"/>
  <c r="W2541" i="13"/>
  <c r="W2542" i="13" a="1"/>
  <c r="W2542" i="13"/>
  <c r="W2543" i="13" a="1"/>
  <c r="W2543" i="13"/>
  <c r="W2544" i="13" a="1"/>
  <c r="W2544" i="13"/>
  <c r="W2545" i="13" a="1"/>
  <c r="W2545" i="13"/>
  <c r="W2546" i="13" a="1"/>
  <c r="W2546" i="13"/>
  <c r="W2547" i="13" a="1"/>
  <c r="W2547" i="13"/>
  <c r="W2548" i="13" a="1"/>
  <c r="W2548" i="13"/>
  <c r="W2549" i="13" a="1"/>
  <c r="W2549" i="13"/>
  <c r="W2550" i="13" a="1"/>
  <c r="W2550" i="13"/>
  <c r="W2551" i="13" a="1"/>
  <c r="W2551" i="13"/>
  <c r="W2552" i="13" a="1"/>
  <c r="W2552" i="13"/>
  <c r="W2553" i="13" a="1"/>
  <c r="W2553" i="13"/>
  <c r="W2554" i="13" a="1"/>
  <c r="W2554" i="13"/>
  <c r="W2555" i="13" a="1"/>
  <c r="W2555" i="13"/>
  <c r="W2556" i="13" a="1"/>
  <c r="W2556" i="13"/>
  <c r="W2557" i="13" a="1"/>
  <c r="W2557" i="13"/>
  <c r="W2558" i="13" a="1"/>
  <c r="W2558" i="13"/>
  <c r="W2559" i="13" a="1"/>
  <c r="W2559" i="13"/>
  <c r="W2560" i="13" a="1"/>
  <c r="W2560" i="13"/>
  <c r="W2561" i="13" a="1"/>
  <c r="W2561" i="13"/>
  <c r="W2562" i="13" a="1"/>
  <c r="W2562" i="13"/>
  <c r="W2563" i="13" a="1"/>
  <c r="W2563" i="13"/>
  <c r="W2564" i="13" a="1"/>
  <c r="W2564" i="13"/>
  <c r="W2565" i="13" a="1"/>
  <c r="W2565" i="13"/>
  <c r="W2566" i="13" a="1"/>
  <c r="W2566" i="13"/>
  <c r="W2567" i="13" a="1"/>
  <c r="W2567" i="13"/>
  <c r="W2568" i="13" a="1"/>
  <c r="W2568" i="13"/>
  <c r="W2569" i="13" a="1"/>
  <c r="W2569" i="13"/>
  <c r="W2570" i="13" a="1"/>
  <c r="W2570" i="13"/>
  <c r="W2571" i="13" a="1"/>
  <c r="W2571" i="13"/>
  <c r="W2572" i="13" a="1"/>
  <c r="W2572" i="13"/>
  <c r="W2573" i="13" a="1"/>
  <c r="W2573" i="13"/>
  <c r="W2574" i="13" a="1"/>
  <c r="W2574" i="13"/>
  <c r="W2575" i="13" a="1"/>
  <c r="W2575" i="13"/>
  <c r="W2576" i="13" a="1"/>
  <c r="W2576" i="13"/>
  <c r="W2577" i="13" a="1"/>
  <c r="W2577" i="13"/>
  <c r="W2578" i="13" a="1"/>
  <c r="W2578" i="13"/>
  <c r="W2579" i="13" a="1"/>
  <c r="W2579" i="13"/>
  <c r="W2580" i="13" a="1"/>
  <c r="W2580" i="13"/>
  <c r="W2581" i="13" a="1"/>
  <c r="W2581" i="13"/>
  <c r="W2582" i="13" a="1"/>
  <c r="W2582" i="13"/>
  <c r="W2583" i="13" a="1"/>
  <c r="W2583" i="13"/>
  <c r="W2584" i="13" a="1"/>
  <c r="W2584" i="13"/>
  <c r="W2585" i="13" a="1"/>
  <c r="W2585" i="13"/>
  <c r="W2586" i="13" a="1"/>
  <c r="W2586" i="13"/>
  <c r="W2587" i="13" a="1"/>
  <c r="W2587" i="13"/>
  <c r="W2588" i="13" a="1"/>
  <c r="W2588" i="13"/>
  <c r="W2589" i="13" a="1"/>
  <c r="W2589" i="13"/>
  <c r="W2590" i="13" a="1"/>
  <c r="W2590" i="13"/>
  <c r="W2591" i="13" a="1"/>
  <c r="W2591" i="13"/>
  <c r="W2592" i="13" a="1"/>
  <c r="W2592" i="13"/>
  <c r="W2593" i="13" a="1"/>
  <c r="W2593" i="13"/>
  <c r="W2594" i="13" a="1"/>
  <c r="W2594" i="13"/>
  <c r="W2595" i="13" a="1"/>
  <c r="W2595" i="13"/>
  <c r="W2596" i="13" a="1"/>
  <c r="W2596" i="13"/>
  <c r="W2597" i="13" a="1"/>
  <c r="W2597" i="13"/>
  <c r="W2598" i="13" a="1"/>
  <c r="W2598" i="13"/>
  <c r="W2599" i="13" a="1"/>
  <c r="W2599" i="13"/>
  <c r="W2600" i="13" a="1"/>
  <c r="W2600" i="13"/>
  <c r="W2601" i="13" a="1"/>
  <c r="W2601" i="13"/>
  <c r="W2602" i="13" a="1"/>
  <c r="W2602" i="13"/>
  <c r="W2603" i="13" a="1"/>
  <c r="W2603" i="13"/>
  <c r="W2604" i="13" a="1"/>
  <c r="W2604" i="13"/>
  <c r="W2605" i="13" a="1"/>
  <c r="W2605" i="13"/>
  <c r="W2606" i="13" a="1"/>
  <c r="W2606" i="13"/>
  <c r="W2607" i="13" a="1"/>
  <c r="W2607" i="13"/>
  <c r="W2608" i="13" a="1"/>
  <c r="W2608" i="13"/>
  <c r="W2609" i="13" a="1"/>
  <c r="W2609" i="13"/>
  <c r="W2610" i="13" a="1"/>
  <c r="W2610" i="13"/>
  <c r="W2611" i="13" a="1"/>
  <c r="W2611" i="13"/>
  <c r="W2612" i="13" a="1"/>
  <c r="W2612" i="13"/>
  <c r="W2613" i="13" a="1"/>
  <c r="W2613" i="13"/>
  <c r="W2614" i="13" a="1"/>
  <c r="W2614" i="13"/>
  <c r="W2615" i="13" a="1"/>
  <c r="W2615" i="13"/>
  <c r="W2616" i="13" a="1"/>
  <c r="W2616" i="13"/>
  <c r="W2617" i="13" a="1"/>
  <c r="W2617" i="13"/>
  <c r="W2618" i="13" a="1"/>
  <c r="W2618" i="13"/>
  <c r="W2619" i="13" a="1"/>
  <c r="W2619" i="13"/>
  <c r="W2620" i="13" a="1"/>
  <c r="W2620" i="13"/>
  <c r="W2621" i="13" a="1"/>
  <c r="W2621" i="13"/>
  <c r="W2622" i="13" a="1"/>
  <c r="W2622" i="13"/>
  <c r="W2623" i="13" a="1"/>
  <c r="W2623" i="13"/>
  <c r="W2624" i="13" a="1"/>
  <c r="W2624" i="13"/>
  <c r="W2625" i="13" a="1"/>
  <c r="W2625" i="13"/>
  <c r="W2626" i="13" a="1"/>
  <c r="W2626" i="13"/>
  <c r="W2627" i="13" a="1"/>
  <c r="W2627" i="13"/>
  <c r="W2628" i="13" a="1"/>
  <c r="W2628" i="13"/>
  <c r="W2629" i="13" a="1"/>
  <c r="W2629" i="13"/>
  <c r="W2630" i="13" a="1"/>
  <c r="W2630" i="13"/>
  <c r="W2631" i="13" a="1"/>
  <c r="W2631" i="13"/>
  <c r="W2632" i="13" a="1"/>
  <c r="W2632" i="13"/>
  <c r="W2633" i="13" a="1"/>
  <c r="W2633" i="13"/>
  <c r="W2634" i="13" a="1"/>
  <c r="W2634" i="13"/>
  <c r="W2635" i="13" a="1"/>
  <c r="W2635" i="13"/>
  <c r="W2636" i="13" a="1"/>
  <c r="W2636" i="13"/>
  <c r="W2637" i="13" a="1"/>
  <c r="W2637" i="13"/>
  <c r="W2638" i="13" a="1"/>
  <c r="W2638" i="13"/>
  <c r="W2639" i="13" a="1"/>
  <c r="W2639" i="13"/>
  <c r="W2640" i="13" a="1"/>
  <c r="W2640" i="13"/>
  <c r="W2641" i="13" a="1"/>
  <c r="W2641" i="13"/>
  <c r="W2642" i="13" a="1"/>
  <c r="W2642" i="13"/>
  <c r="W2643" i="13" a="1"/>
  <c r="W2643" i="13"/>
  <c r="W2644" i="13" a="1"/>
  <c r="W2644" i="13"/>
  <c r="W2645" i="13" a="1"/>
  <c r="W2645" i="13"/>
  <c r="W2646" i="13" a="1"/>
  <c r="W2646" i="13"/>
  <c r="W2647" i="13" a="1"/>
  <c r="W2647" i="13"/>
  <c r="W2648" i="13" a="1"/>
  <c r="W2648" i="13"/>
  <c r="W2649" i="13" a="1"/>
  <c r="W2649" i="13"/>
  <c r="W2650" i="13" a="1"/>
  <c r="W2650" i="13"/>
  <c r="W2651" i="13" a="1"/>
  <c r="W2651" i="13"/>
  <c r="W2652" i="13" a="1"/>
  <c r="W2652" i="13"/>
  <c r="W2653" i="13" a="1"/>
  <c r="W2653" i="13"/>
  <c r="W2654" i="13" a="1"/>
  <c r="W2654" i="13"/>
  <c r="W2655" i="13" a="1"/>
  <c r="W2655" i="13"/>
  <c r="W2656" i="13" a="1"/>
  <c r="W2656" i="13"/>
  <c r="W2657" i="13" a="1"/>
  <c r="W2657" i="13"/>
  <c r="W2658" i="13" a="1"/>
  <c r="W2658" i="13"/>
  <c r="W2659" i="13" a="1"/>
  <c r="W2659" i="13"/>
  <c r="W2660" i="13" a="1"/>
  <c r="W2660" i="13"/>
  <c r="W2661" i="13" a="1"/>
  <c r="W2661" i="13"/>
  <c r="W2662" i="13" a="1"/>
  <c r="W2662" i="13"/>
  <c r="W2663" i="13" a="1"/>
  <c r="W2663" i="13"/>
  <c r="W2664" i="13" a="1"/>
  <c r="W2664" i="13"/>
  <c r="W2665" i="13" a="1"/>
  <c r="W2665" i="13"/>
  <c r="W2666" i="13" a="1"/>
  <c r="W2666" i="13"/>
  <c r="W2667" i="13" a="1"/>
  <c r="W2667" i="13"/>
  <c r="W2668" i="13" a="1"/>
  <c r="W2668" i="13"/>
  <c r="W2669" i="13" a="1"/>
  <c r="W2669" i="13"/>
  <c r="W2670" i="13" a="1"/>
  <c r="W2670" i="13"/>
  <c r="W2671" i="13" a="1"/>
  <c r="W2671" i="13"/>
  <c r="W2672" i="13" a="1"/>
  <c r="W2672" i="13"/>
  <c r="W2673" i="13" a="1"/>
  <c r="W2673" i="13"/>
  <c r="W2674" i="13" a="1"/>
  <c r="W2674" i="13"/>
  <c r="W2675" i="13" a="1"/>
  <c r="W2675" i="13"/>
  <c r="W2676" i="13" a="1"/>
  <c r="W2676" i="13"/>
  <c r="W2677" i="13" a="1"/>
  <c r="W2677" i="13"/>
  <c r="W2678" i="13" a="1"/>
  <c r="W2678" i="13"/>
  <c r="W2679" i="13" a="1"/>
  <c r="W2679" i="13"/>
  <c r="W2680" i="13" a="1"/>
  <c r="W2680" i="13"/>
  <c r="W2681" i="13" a="1"/>
  <c r="W2681" i="13"/>
  <c r="W2682" i="13" a="1"/>
  <c r="W2682" i="13"/>
  <c r="W2683" i="13" a="1"/>
  <c r="W2683" i="13"/>
  <c r="W2684" i="13" a="1"/>
  <c r="W2684" i="13"/>
  <c r="W2685" i="13" a="1"/>
  <c r="W2685" i="13"/>
  <c r="W2686" i="13" a="1"/>
  <c r="W2686" i="13"/>
  <c r="W2687" i="13" a="1"/>
  <c r="W2687" i="13"/>
  <c r="W2688" i="13" a="1"/>
  <c r="W2688" i="13"/>
  <c r="W2689" i="13" a="1"/>
  <c r="W2689" i="13"/>
  <c r="W2690" i="13" a="1"/>
  <c r="W2690" i="13"/>
  <c r="W2691" i="13" a="1"/>
  <c r="W2691" i="13"/>
  <c r="W2692" i="13" a="1"/>
  <c r="W2692" i="13"/>
  <c r="W2693" i="13" a="1"/>
  <c r="W2693" i="13"/>
  <c r="W2694" i="13" a="1"/>
  <c r="W2694" i="13"/>
  <c r="W2695" i="13" a="1"/>
  <c r="W2695" i="13"/>
  <c r="W2696" i="13" a="1"/>
  <c r="W2696" i="13"/>
  <c r="W2697" i="13" a="1"/>
  <c r="W2697" i="13"/>
  <c r="W2698" i="13" a="1"/>
  <c r="W2698" i="13"/>
  <c r="W2699" i="13" a="1"/>
  <c r="W2699" i="13"/>
  <c r="W2700" i="13" a="1"/>
  <c r="W2700" i="13"/>
  <c r="W2701" i="13" a="1"/>
  <c r="W2701" i="13"/>
  <c r="W2702" i="13" a="1"/>
  <c r="W2702" i="13"/>
  <c r="W2703" i="13" a="1"/>
  <c r="W2703" i="13"/>
  <c r="W2704" i="13" a="1"/>
  <c r="W2704" i="13"/>
  <c r="W2705" i="13" a="1"/>
  <c r="W2705" i="13"/>
  <c r="W2706" i="13" a="1"/>
  <c r="W2706" i="13"/>
  <c r="W2707" i="13" a="1"/>
  <c r="W2707" i="13"/>
  <c r="W2708" i="13" a="1"/>
  <c r="W2708" i="13"/>
  <c r="W2709" i="13" a="1"/>
  <c r="W2709" i="13"/>
  <c r="W2710" i="13" a="1"/>
  <c r="W2710" i="13"/>
  <c r="W2711" i="13" a="1"/>
  <c r="W2711" i="13"/>
  <c r="W2712" i="13" a="1"/>
  <c r="W2712" i="13"/>
  <c r="W2713" i="13" a="1"/>
  <c r="W2713" i="13"/>
  <c r="W2714" i="13" a="1"/>
  <c r="W2714" i="13"/>
  <c r="W2715" i="13" a="1"/>
  <c r="W2715" i="13"/>
  <c r="W2716" i="13" a="1"/>
  <c r="W2716" i="13"/>
  <c r="W2717" i="13" a="1"/>
  <c r="W2717" i="13"/>
  <c r="W2718" i="13" a="1"/>
  <c r="W2718" i="13"/>
  <c r="W2719" i="13" a="1"/>
  <c r="W2719" i="13"/>
  <c r="W2720" i="13" a="1"/>
  <c r="W2720" i="13"/>
  <c r="W2721" i="13" a="1"/>
  <c r="W2721" i="13"/>
  <c r="W2722" i="13" a="1"/>
  <c r="W2722" i="13"/>
  <c r="W2723" i="13" a="1"/>
  <c r="W2723" i="13"/>
  <c r="W2724" i="13" a="1"/>
  <c r="W2724" i="13"/>
  <c r="W2725" i="13" a="1"/>
  <c r="W2725" i="13"/>
  <c r="W2726" i="13" a="1"/>
  <c r="W2726" i="13"/>
  <c r="W2727" i="13" a="1"/>
  <c r="W2727" i="13"/>
  <c r="W2728" i="13" a="1"/>
  <c r="W2728" i="13"/>
  <c r="W2729" i="13" a="1"/>
  <c r="W2729" i="13"/>
  <c r="W2730" i="13" a="1"/>
  <c r="W2730" i="13"/>
  <c r="W2731" i="13" a="1"/>
  <c r="W2731" i="13"/>
  <c r="W2732" i="13" a="1"/>
  <c r="W2732" i="13"/>
  <c r="W2733" i="13" a="1"/>
  <c r="W2733" i="13"/>
  <c r="W2734" i="13" a="1"/>
  <c r="W2734" i="13"/>
  <c r="W2735" i="13" a="1"/>
  <c r="W2735" i="13"/>
  <c r="W2736" i="13" a="1"/>
  <c r="W2736" i="13"/>
  <c r="W2737" i="13" a="1"/>
  <c r="W2737" i="13"/>
  <c r="W2738" i="13" a="1"/>
  <c r="W2738" i="13"/>
  <c r="W2739" i="13" a="1"/>
  <c r="W2739" i="13"/>
  <c r="W2740" i="13" a="1"/>
  <c r="W2740" i="13"/>
  <c r="W2741" i="13" a="1"/>
  <c r="W2741" i="13"/>
  <c r="W2742" i="13" a="1"/>
  <c r="W2742" i="13"/>
  <c r="W2743" i="13" a="1"/>
  <c r="W2743" i="13"/>
  <c r="W2744" i="13" a="1"/>
  <c r="W2744" i="13"/>
  <c r="W2745" i="13" a="1"/>
  <c r="W2745" i="13"/>
  <c r="W2746" i="13" a="1"/>
  <c r="W2746" i="13"/>
  <c r="W2747" i="13" a="1"/>
  <c r="W2747" i="13"/>
  <c r="W2748" i="13" a="1"/>
  <c r="W2748" i="13"/>
  <c r="W2749" i="13" a="1"/>
  <c r="W2749" i="13"/>
  <c r="W2750" i="13" a="1"/>
  <c r="W2750" i="13"/>
  <c r="W2751" i="13" a="1"/>
  <c r="W2751" i="13"/>
  <c r="W2752" i="13" a="1"/>
  <c r="W2752" i="13"/>
  <c r="W2753" i="13" a="1"/>
  <c r="W2753" i="13"/>
  <c r="W2754" i="13" a="1"/>
  <c r="W2754" i="13"/>
  <c r="W2755" i="13" a="1"/>
  <c r="W2755" i="13"/>
  <c r="W2756" i="13" a="1"/>
  <c r="W2756" i="13"/>
  <c r="W2757" i="13" a="1"/>
  <c r="W2757" i="13"/>
  <c r="W2758" i="13" a="1"/>
  <c r="W2758" i="13"/>
  <c r="W2759" i="13" a="1"/>
  <c r="W2759" i="13"/>
  <c r="W2760" i="13" a="1"/>
  <c r="W2760" i="13"/>
  <c r="W2761" i="13" a="1"/>
  <c r="W2761" i="13"/>
  <c r="W2762" i="13" a="1"/>
  <c r="W2762" i="13"/>
  <c r="W2763" i="13" a="1"/>
  <c r="W2763" i="13"/>
  <c r="W2764" i="13" a="1"/>
  <c r="W2764" i="13"/>
  <c r="W2765" i="13" a="1"/>
  <c r="W2765" i="13"/>
  <c r="W2766" i="13" a="1"/>
  <c r="W2766" i="13"/>
  <c r="W2767" i="13" a="1"/>
  <c r="W2767" i="13"/>
  <c r="W2768" i="13" a="1"/>
  <c r="W2768" i="13"/>
  <c r="W2769" i="13" a="1"/>
  <c r="W2769" i="13"/>
  <c r="W2770" i="13" a="1"/>
  <c r="W2770" i="13"/>
  <c r="W2771" i="13" a="1"/>
  <c r="W2771" i="13"/>
  <c r="W2772" i="13" a="1"/>
  <c r="W2772" i="13"/>
  <c r="W2773" i="13" a="1"/>
  <c r="W2773" i="13"/>
  <c r="W2774" i="13" a="1"/>
  <c r="W2774" i="13"/>
  <c r="W2775" i="13" a="1"/>
  <c r="W2775" i="13"/>
  <c r="W2776" i="13" a="1"/>
  <c r="W2776" i="13"/>
  <c r="W2777" i="13" a="1"/>
  <c r="W2777" i="13"/>
  <c r="W2778" i="13" a="1"/>
  <c r="W2778" i="13"/>
  <c r="W2779" i="13" a="1"/>
  <c r="W2779" i="13"/>
  <c r="W2780" i="13" a="1"/>
  <c r="W2780" i="13"/>
  <c r="W2781" i="13" a="1"/>
  <c r="W2781" i="13"/>
  <c r="W2782" i="13" a="1"/>
  <c r="W2782" i="13"/>
  <c r="W2783" i="13" a="1"/>
  <c r="W2783" i="13"/>
  <c r="W2784" i="13" a="1"/>
  <c r="W2784" i="13"/>
  <c r="W2785" i="13" a="1"/>
  <c r="W2785" i="13"/>
  <c r="W2786" i="13" a="1"/>
  <c r="W2786" i="13"/>
  <c r="W2787" i="13" a="1"/>
  <c r="W2787" i="13"/>
  <c r="W2788" i="13" a="1"/>
  <c r="W2788" i="13"/>
  <c r="W2789" i="13" a="1"/>
  <c r="W2789" i="13"/>
  <c r="W2790" i="13" a="1"/>
  <c r="W2790" i="13"/>
  <c r="W2791" i="13" a="1"/>
  <c r="W2791" i="13"/>
  <c r="W2792" i="13" a="1"/>
  <c r="W2792" i="13"/>
  <c r="W2793" i="13" a="1"/>
  <c r="W2793" i="13"/>
  <c r="W2794" i="13" a="1"/>
  <c r="W2794" i="13"/>
  <c r="W2795" i="13" a="1"/>
  <c r="W2795" i="13"/>
  <c r="W2796" i="13" a="1"/>
  <c r="W2796" i="13"/>
  <c r="W2797" i="13" a="1"/>
  <c r="W2797" i="13"/>
  <c r="W2798" i="13" a="1"/>
  <c r="W2798" i="13"/>
  <c r="W2799" i="13" a="1"/>
  <c r="W2799" i="13"/>
  <c r="W2800" i="13" a="1"/>
  <c r="W2800" i="13"/>
  <c r="W2801" i="13" a="1"/>
  <c r="W2801" i="13"/>
  <c r="W2802" i="13" a="1"/>
  <c r="W2802" i="13"/>
  <c r="W2803" i="13" a="1"/>
  <c r="W2803" i="13"/>
  <c r="W2804" i="13" a="1"/>
  <c r="W2804" i="13"/>
  <c r="W2805" i="13" a="1"/>
  <c r="W2805" i="13"/>
  <c r="W2806" i="13" a="1"/>
  <c r="W2806" i="13"/>
  <c r="W2807" i="13" a="1"/>
  <c r="W2807" i="13"/>
  <c r="W2808" i="13" a="1"/>
  <c r="W2808" i="13"/>
  <c r="W2809" i="13" a="1"/>
  <c r="W2809" i="13"/>
  <c r="W2810" i="13" a="1"/>
  <c r="W2810" i="13"/>
  <c r="W2811" i="13" a="1"/>
  <c r="W2811" i="13"/>
  <c r="W2812" i="13" a="1"/>
  <c r="W2812" i="13"/>
  <c r="W2813" i="13" a="1"/>
  <c r="W2813" i="13"/>
  <c r="W2814" i="13" a="1"/>
  <c r="W2814" i="13"/>
  <c r="W2815" i="13" a="1"/>
  <c r="W2815" i="13"/>
  <c r="W2816" i="13" a="1"/>
  <c r="W2816" i="13"/>
  <c r="W2817" i="13" a="1"/>
  <c r="W2817" i="13"/>
  <c r="W2818" i="13" a="1"/>
  <c r="W2818" i="13"/>
  <c r="W2819" i="13" a="1"/>
  <c r="W2819" i="13"/>
  <c r="W2820" i="13" a="1"/>
  <c r="W2820" i="13"/>
  <c r="W2821" i="13" a="1"/>
  <c r="W2821" i="13"/>
  <c r="W2822" i="13" a="1"/>
  <c r="W2822" i="13"/>
  <c r="W2823" i="13" a="1"/>
  <c r="W2823" i="13"/>
  <c r="W2824" i="13" a="1"/>
  <c r="W2824" i="13"/>
  <c r="W2825" i="13" a="1"/>
  <c r="W2825" i="13"/>
  <c r="W2826" i="13" a="1"/>
  <c r="W2826" i="13"/>
  <c r="W2827" i="13" a="1"/>
  <c r="W2827" i="13"/>
  <c r="W2828" i="13" a="1"/>
  <c r="W2828" i="13"/>
  <c r="W2829" i="13" a="1"/>
  <c r="W2829" i="13"/>
  <c r="W2830" i="13" a="1"/>
  <c r="W2830" i="13"/>
  <c r="W2831" i="13" a="1"/>
  <c r="W2831" i="13"/>
  <c r="W2832" i="13" a="1"/>
  <c r="W2832" i="13"/>
  <c r="W2833" i="13" a="1"/>
  <c r="W2833" i="13"/>
  <c r="W2834" i="13" a="1"/>
  <c r="W2834" i="13"/>
  <c r="W2835" i="13" a="1"/>
  <c r="W2835" i="13"/>
  <c r="W2836" i="13" a="1"/>
  <c r="W2836" i="13"/>
  <c r="W2837" i="13" a="1"/>
  <c r="W2837" i="13"/>
  <c r="W2838" i="13" a="1"/>
  <c r="W2838" i="13"/>
  <c r="W2839" i="13" a="1"/>
  <c r="W2839" i="13"/>
  <c r="W2840" i="13" a="1"/>
  <c r="W2840" i="13"/>
  <c r="W2841" i="13" a="1"/>
  <c r="W2841" i="13"/>
  <c r="W2842" i="13" a="1"/>
  <c r="W2842" i="13"/>
  <c r="W2843" i="13" a="1"/>
  <c r="W2843" i="13"/>
  <c r="W2844" i="13" a="1"/>
  <c r="W2844" i="13"/>
  <c r="W2845" i="13" a="1"/>
  <c r="W2845" i="13"/>
  <c r="W2846" i="13" a="1"/>
  <c r="W2846" i="13"/>
  <c r="W2847" i="13" a="1"/>
  <c r="W2847" i="13"/>
  <c r="W2848" i="13" a="1"/>
  <c r="W2848" i="13"/>
  <c r="W2849" i="13" a="1"/>
  <c r="W2849" i="13"/>
  <c r="W2850" i="13" a="1"/>
  <c r="W2850" i="13"/>
  <c r="W2851" i="13" a="1"/>
  <c r="W2851" i="13"/>
  <c r="W2852" i="13" a="1"/>
  <c r="W2852" i="13"/>
  <c r="W2853" i="13" a="1"/>
  <c r="W2853" i="13"/>
  <c r="W2854" i="13" a="1"/>
  <c r="W2854" i="13"/>
  <c r="W2855" i="13" a="1"/>
  <c r="W2855" i="13"/>
  <c r="W2856" i="13" a="1"/>
  <c r="W2856" i="13"/>
  <c r="W2857" i="13" a="1"/>
  <c r="W2857" i="13"/>
  <c r="W2858" i="13" a="1"/>
  <c r="W2858" i="13"/>
  <c r="W2859" i="13" a="1"/>
  <c r="W2859" i="13"/>
  <c r="W2860" i="13" a="1"/>
  <c r="W2860" i="13"/>
  <c r="W2861" i="13" a="1"/>
  <c r="W2861" i="13"/>
  <c r="W2862" i="13" a="1"/>
  <c r="W2862" i="13"/>
  <c r="W2863" i="13" a="1"/>
  <c r="W2863" i="13"/>
  <c r="W2864" i="13" a="1"/>
  <c r="W2864" i="13"/>
  <c r="W2865" i="13" a="1"/>
  <c r="W2865" i="13"/>
  <c r="W2866" i="13" a="1"/>
  <c r="W2866" i="13"/>
  <c r="W2867" i="13" a="1"/>
  <c r="W2867" i="13"/>
  <c r="W2868" i="13" a="1"/>
  <c r="W2868" i="13"/>
  <c r="W2869" i="13" a="1"/>
  <c r="W2869" i="13"/>
  <c r="W2870" i="13" a="1"/>
  <c r="W2870" i="13"/>
  <c r="W2871" i="13" a="1"/>
  <c r="W2871" i="13"/>
  <c r="W2872" i="13" a="1"/>
  <c r="W2872" i="13"/>
  <c r="W2873" i="13" a="1"/>
  <c r="W2873" i="13"/>
  <c r="W2874" i="13" a="1"/>
  <c r="W2874" i="13"/>
  <c r="W2875" i="13" a="1"/>
  <c r="W2875" i="13"/>
  <c r="W2876" i="13" a="1"/>
  <c r="W2876" i="13"/>
  <c r="W2877" i="13" a="1"/>
  <c r="W2877" i="13"/>
  <c r="W2878" i="13" a="1"/>
  <c r="W2878" i="13"/>
  <c r="W2879" i="13" a="1"/>
  <c r="W2879" i="13"/>
  <c r="W2880" i="13" a="1"/>
  <c r="W2880" i="13"/>
  <c r="W2881" i="13" a="1"/>
  <c r="W2881" i="13"/>
  <c r="W2882" i="13" a="1"/>
  <c r="W2882" i="13"/>
  <c r="W2883" i="13" a="1"/>
  <c r="W2883" i="13"/>
  <c r="W2884" i="13" a="1"/>
  <c r="W2884" i="13"/>
  <c r="W2885" i="13" a="1"/>
  <c r="W2885" i="13"/>
  <c r="W2886" i="13" a="1"/>
  <c r="W2886" i="13"/>
  <c r="W2887" i="13" a="1"/>
  <c r="W2887" i="13"/>
  <c r="W2888" i="13" a="1"/>
  <c r="W2888" i="13"/>
  <c r="W2889" i="13" a="1"/>
  <c r="W2889" i="13"/>
  <c r="W2890" i="13" a="1"/>
  <c r="W2890" i="13"/>
  <c r="W2891" i="13" a="1"/>
  <c r="W2891" i="13"/>
  <c r="W2892" i="13" a="1"/>
  <c r="W2892" i="13"/>
  <c r="W2893" i="13" a="1"/>
  <c r="W2893" i="13"/>
  <c r="W2894" i="13" a="1"/>
  <c r="W2894" i="13"/>
  <c r="W2895" i="13" a="1"/>
  <c r="W2895" i="13"/>
  <c r="W2896" i="13" a="1"/>
  <c r="W2896" i="13"/>
  <c r="W2897" i="13" a="1"/>
  <c r="W2897" i="13"/>
  <c r="W2898" i="13" a="1"/>
  <c r="W2898" i="13"/>
  <c r="W2899" i="13" a="1"/>
  <c r="W2899" i="13"/>
  <c r="W2900" i="13" a="1"/>
  <c r="W2900" i="13"/>
  <c r="W2901" i="13" a="1"/>
  <c r="W2901" i="13"/>
  <c r="W2902" i="13" a="1"/>
  <c r="W2902" i="13"/>
  <c r="W2903" i="13" a="1"/>
  <c r="W2903" i="13"/>
  <c r="W2904" i="13" a="1"/>
  <c r="W2904" i="13"/>
  <c r="W2905" i="13" a="1"/>
  <c r="W2905" i="13"/>
  <c r="W2906" i="13" a="1"/>
  <c r="W2906" i="13"/>
  <c r="W2907" i="13" a="1"/>
  <c r="W2907" i="13"/>
  <c r="W2908" i="13" a="1"/>
  <c r="W2908" i="13"/>
  <c r="W2909" i="13" a="1"/>
  <c r="W2909" i="13"/>
  <c r="W2910" i="13" a="1"/>
  <c r="W2910" i="13"/>
  <c r="W2911" i="13" a="1"/>
  <c r="W2911" i="13"/>
  <c r="W2912" i="13" a="1"/>
  <c r="W2912" i="13"/>
  <c r="W2913" i="13" a="1"/>
  <c r="W2913" i="13"/>
  <c r="W2914" i="13" a="1"/>
  <c r="W2914" i="13"/>
  <c r="W2915" i="13" a="1"/>
  <c r="W2915" i="13"/>
  <c r="W2916" i="13" a="1"/>
  <c r="W2916" i="13"/>
  <c r="W2917" i="13" a="1"/>
  <c r="W2917" i="13"/>
  <c r="W2918" i="13" a="1"/>
  <c r="W2918" i="13"/>
  <c r="W2919" i="13" a="1"/>
  <c r="W2919" i="13"/>
  <c r="W2920" i="13" a="1"/>
  <c r="W2920" i="13"/>
  <c r="W2921" i="13" a="1"/>
  <c r="W2921" i="13"/>
  <c r="W2922" i="13" a="1"/>
  <c r="W2922" i="13"/>
  <c r="W2923" i="13" a="1"/>
  <c r="W2923" i="13"/>
  <c r="W2924" i="13" a="1"/>
  <c r="W2924" i="13"/>
  <c r="W2925" i="13" a="1"/>
  <c r="W2925" i="13"/>
  <c r="W2926" i="13" a="1"/>
  <c r="W2926" i="13"/>
  <c r="W2927" i="13" a="1"/>
  <c r="W2927" i="13"/>
  <c r="W2928" i="13" a="1"/>
  <c r="W2928" i="13"/>
  <c r="W2929" i="13" a="1"/>
  <c r="W2929" i="13"/>
  <c r="W2930" i="13" a="1"/>
  <c r="W2930" i="13"/>
  <c r="W2931" i="13" a="1"/>
  <c r="W2931" i="13"/>
  <c r="W2932" i="13" a="1"/>
  <c r="W2932" i="13"/>
  <c r="W2933" i="13" a="1"/>
  <c r="W2933" i="13"/>
  <c r="W2934" i="13" a="1"/>
  <c r="W2934" i="13"/>
  <c r="W2935" i="13" a="1"/>
  <c r="W2935" i="13"/>
  <c r="W2936" i="13" a="1"/>
  <c r="W2936" i="13"/>
  <c r="W2937" i="13" a="1"/>
  <c r="W2937" i="13"/>
  <c r="W2938" i="13" a="1"/>
  <c r="W2938" i="13"/>
  <c r="W2939" i="13" a="1"/>
  <c r="W2939" i="13"/>
  <c r="W2940" i="13" a="1"/>
  <c r="W2940" i="13"/>
  <c r="W2941" i="13" a="1"/>
  <c r="W2941" i="13"/>
  <c r="W2942" i="13" a="1"/>
  <c r="W2942" i="13"/>
  <c r="W2943" i="13" a="1"/>
  <c r="W2943" i="13"/>
  <c r="W2944" i="13" a="1"/>
  <c r="W2944" i="13"/>
  <c r="W2945" i="13" a="1"/>
  <c r="W2945" i="13"/>
  <c r="W2946" i="13" a="1"/>
  <c r="W2946" i="13"/>
  <c r="W2947" i="13" a="1"/>
  <c r="W2947" i="13"/>
  <c r="W2948" i="13" a="1"/>
  <c r="W2948" i="13"/>
  <c r="W2949" i="13" a="1"/>
  <c r="W2949" i="13"/>
  <c r="W2950" i="13" a="1"/>
  <c r="W2950" i="13"/>
  <c r="W2951" i="13" a="1"/>
  <c r="W2951" i="13"/>
  <c r="W2952" i="13" a="1"/>
  <c r="W2952" i="13"/>
  <c r="W2953" i="13" a="1"/>
  <c r="W2953" i="13"/>
  <c r="W2954" i="13" a="1"/>
  <c r="W2954" i="13"/>
  <c r="W2955" i="13" a="1"/>
  <c r="W2955" i="13"/>
  <c r="W2956" i="13" a="1"/>
  <c r="W2956" i="13"/>
  <c r="W2957" i="13" a="1"/>
  <c r="W2957" i="13"/>
  <c r="W2958" i="13" a="1"/>
  <c r="W2958" i="13"/>
  <c r="W2959" i="13" a="1"/>
  <c r="W2959" i="13"/>
  <c r="W2960" i="13" a="1"/>
  <c r="W2960" i="13"/>
  <c r="W2961" i="13" a="1"/>
  <c r="W2961" i="13"/>
  <c r="W2962" i="13" a="1"/>
  <c r="W2962" i="13"/>
  <c r="W2963" i="13" a="1"/>
  <c r="W2963" i="13"/>
  <c r="W2964" i="13" a="1"/>
  <c r="W2964" i="13"/>
  <c r="W2965" i="13" a="1"/>
  <c r="W2965" i="13"/>
  <c r="W2966" i="13" a="1"/>
  <c r="W2966" i="13"/>
  <c r="W2967" i="13" a="1"/>
  <c r="W2967" i="13"/>
  <c r="W2968" i="13" a="1"/>
  <c r="W2968" i="13"/>
  <c r="W2969" i="13" a="1"/>
  <c r="W2969" i="13"/>
  <c r="W2970" i="13" a="1"/>
  <c r="W2970" i="13"/>
  <c r="W2971" i="13" a="1"/>
  <c r="W2971" i="13"/>
  <c r="W2972" i="13" a="1"/>
  <c r="W2972" i="13"/>
  <c r="W2973" i="13" a="1"/>
  <c r="W2973" i="13"/>
  <c r="W2974" i="13" a="1"/>
  <c r="W2974" i="13"/>
  <c r="W2975" i="13" a="1"/>
  <c r="W2975" i="13"/>
  <c r="W2976" i="13" a="1"/>
  <c r="W2976" i="13"/>
  <c r="W2977" i="13" a="1"/>
  <c r="W2977" i="13"/>
  <c r="W2978" i="13" a="1"/>
  <c r="W2978" i="13"/>
  <c r="W2979" i="13" a="1"/>
  <c r="W2979" i="13"/>
  <c r="W2980" i="13" a="1"/>
  <c r="W2980" i="13"/>
  <c r="W2981" i="13" a="1"/>
  <c r="W2981" i="13"/>
  <c r="W2982" i="13" a="1"/>
  <c r="W2982" i="13"/>
  <c r="W2983" i="13" a="1"/>
  <c r="W2983" i="13"/>
  <c r="W2984" i="13" a="1"/>
  <c r="W2984" i="13"/>
  <c r="W2985" i="13" a="1"/>
  <c r="W2985" i="13"/>
  <c r="W2986" i="13" a="1"/>
  <c r="W2986" i="13"/>
  <c r="W2987" i="13" a="1"/>
  <c r="W2987" i="13"/>
  <c r="W2988" i="13" a="1"/>
  <c r="W2988" i="13"/>
  <c r="W2989" i="13" a="1"/>
  <c r="W2989" i="13"/>
  <c r="W2990" i="13" a="1"/>
  <c r="W2990" i="13"/>
  <c r="W2991" i="13" a="1"/>
  <c r="W2991" i="13"/>
  <c r="W2992" i="13" a="1"/>
  <c r="W2992" i="13"/>
  <c r="W2993" i="13" a="1"/>
  <c r="W2993" i="13"/>
  <c r="W2994" i="13" a="1"/>
  <c r="W2994" i="13"/>
  <c r="W2995" i="13" a="1"/>
  <c r="W2995" i="13"/>
  <c r="W2996" i="13" a="1"/>
  <c r="W2996" i="13"/>
  <c r="W2997" i="13" a="1"/>
  <c r="W2997" i="13"/>
  <c r="W2998" i="13" a="1"/>
  <c r="W2998" i="13"/>
  <c r="W2999" i="13" a="1"/>
  <c r="W2999" i="13"/>
  <c r="W3000" i="13" a="1"/>
  <c r="W3000" i="13"/>
  <c r="W3001" i="13" a="1"/>
  <c r="W3001" i="13"/>
  <c r="W3002" i="13" a="1"/>
  <c r="W3002" i="13"/>
  <c r="W3003" i="13" a="1"/>
  <c r="W3003" i="13"/>
  <c r="W3004" i="13" a="1"/>
  <c r="W3004" i="13"/>
  <c r="W3005" i="13" a="1"/>
  <c r="W3005" i="13"/>
  <c r="W3006" i="13" a="1"/>
  <c r="W3006" i="13"/>
  <c r="W3007" i="13" a="1"/>
  <c r="W3007" i="13"/>
  <c r="W3008" i="13" a="1"/>
  <c r="W3008" i="13"/>
  <c r="W3009" i="13" a="1"/>
  <c r="W3009" i="13"/>
  <c r="W3010" i="13" a="1"/>
  <c r="W3010" i="13"/>
  <c r="W3011" i="13" a="1"/>
  <c r="W3011" i="13"/>
  <c r="W3012" i="13" a="1"/>
  <c r="W3012" i="13"/>
  <c r="W3013" i="13" a="1"/>
  <c r="W3013" i="13"/>
  <c r="W3014" i="13" a="1"/>
  <c r="W3014" i="13"/>
  <c r="W3015" i="13" a="1"/>
  <c r="W3015" i="13"/>
  <c r="W3016" i="13" a="1"/>
  <c r="W3016" i="13"/>
  <c r="W3017" i="13" a="1"/>
  <c r="W3017" i="13"/>
  <c r="W3018" i="13" a="1"/>
  <c r="W3018" i="13"/>
  <c r="W3019" i="13" a="1"/>
  <c r="W3019" i="13"/>
  <c r="W3020" i="13" a="1"/>
  <c r="W3020" i="13"/>
  <c r="W3021" i="13" a="1"/>
  <c r="W3021" i="13"/>
  <c r="W3022" i="13" a="1"/>
  <c r="W3022" i="13"/>
  <c r="W3023" i="13" a="1"/>
  <c r="W3023" i="13"/>
  <c r="W3024" i="13" a="1"/>
  <c r="W3024" i="13"/>
  <c r="W3025" i="13" a="1"/>
  <c r="W3025" i="13"/>
  <c r="W3026" i="13" a="1"/>
  <c r="W3026" i="13"/>
  <c r="W3027" i="13" a="1"/>
  <c r="W3027" i="13"/>
  <c r="W3028" i="13" a="1"/>
  <c r="W3028" i="13"/>
  <c r="W3029" i="13" a="1"/>
  <c r="W3029" i="13"/>
  <c r="W3030" i="13" a="1"/>
  <c r="W3030" i="13"/>
  <c r="W3031" i="13" a="1"/>
  <c r="W3031" i="13"/>
  <c r="W3032" i="13" a="1"/>
  <c r="W3032" i="13"/>
  <c r="W3033" i="13" a="1"/>
  <c r="W3033" i="13"/>
  <c r="W3034" i="13" a="1"/>
  <c r="W3034" i="13"/>
  <c r="W3035" i="13" a="1"/>
  <c r="W3035" i="13"/>
  <c r="W3036" i="13" a="1"/>
  <c r="W3036" i="13"/>
  <c r="W3037" i="13" a="1"/>
  <c r="W3037" i="13"/>
  <c r="W3038" i="13" a="1"/>
  <c r="W3038" i="13"/>
  <c r="W3039" i="13" a="1"/>
  <c r="W3039" i="13"/>
  <c r="W3040" i="13" a="1"/>
  <c r="W3040" i="13"/>
  <c r="W3041" i="13" a="1"/>
  <c r="W3041" i="13"/>
  <c r="W3042" i="13" a="1"/>
  <c r="W3042" i="13"/>
  <c r="W3043" i="13" a="1"/>
  <c r="W3043" i="13"/>
  <c r="W3044" i="13" a="1"/>
  <c r="W3044" i="13"/>
  <c r="W3045" i="13" a="1"/>
  <c r="W3045" i="13"/>
  <c r="W3046" i="13" a="1"/>
  <c r="W3046" i="13"/>
  <c r="W3047" i="13" a="1"/>
  <c r="W3047" i="13"/>
  <c r="W3048" i="13" a="1"/>
  <c r="W3048" i="13"/>
  <c r="W3049" i="13" a="1"/>
  <c r="W3049" i="13"/>
  <c r="W3050" i="13" a="1"/>
  <c r="W3050" i="13"/>
  <c r="W3051" i="13" a="1"/>
  <c r="W3051" i="13"/>
  <c r="W3052" i="13" a="1"/>
  <c r="W3052" i="13"/>
  <c r="W3053" i="13" a="1"/>
  <c r="W3053" i="13"/>
  <c r="W3054" i="13" a="1"/>
  <c r="W3054" i="13"/>
  <c r="W3055" i="13" a="1"/>
  <c r="W3055" i="13"/>
  <c r="W3056" i="13" a="1"/>
  <c r="W3056" i="13"/>
  <c r="W3057" i="13" a="1"/>
  <c r="W3057" i="13"/>
  <c r="W3058" i="13" a="1"/>
  <c r="W3058" i="13"/>
  <c r="W3059" i="13" a="1"/>
  <c r="W3059" i="13"/>
  <c r="W3060" i="13" a="1"/>
  <c r="W3060" i="13"/>
  <c r="W3061" i="13" a="1"/>
  <c r="W3061" i="13"/>
  <c r="W3062" i="13" a="1"/>
  <c r="W3062" i="13"/>
  <c r="W3063" i="13" a="1"/>
  <c r="W3063" i="13"/>
  <c r="W3064" i="13" a="1"/>
  <c r="W3064" i="13"/>
  <c r="W3065" i="13" a="1"/>
  <c r="W3065" i="13"/>
  <c r="W3066" i="13" a="1"/>
  <c r="W3066" i="13"/>
  <c r="W3067" i="13" a="1"/>
  <c r="W3067" i="13"/>
  <c r="W3068" i="13" a="1"/>
  <c r="W3068" i="13"/>
  <c r="W3069" i="13" a="1"/>
  <c r="W3069" i="13"/>
  <c r="W3070" i="13" a="1"/>
  <c r="W3070" i="13"/>
  <c r="W3071" i="13" a="1"/>
  <c r="W3071" i="13"/>
  <c r="W3072" i="13" a="1"/>
  <c r="W3072" i="13"/>
  <c r="W3073" i="13" a="1"/>
  <c r="W3073" i="13"/>
  <c r="W3074" i="13" a="1"/>
  <c r="W3074" i="13"/>
  <c r="W3075" i="13" a="1"/>
  <c r="W3075" i="13"/>
  <c r="W3076" i="13" a="1"/>
  <c r="W3076" i="13"/>
  <c r="W3077" i="13" a="1"/>
  <c r="W3077" i="13"/>
  <c r="W3078" i="13" a="1"/>
  <c r="W3078" i="13"/>
  <c r="W3079" i="13" a="1"/>
  <c r="W3079" i="13"/>
  <c r="W3080" i="13" a="1"/>
  <c r="W3080" i="13"/>
  <c r="W3081" i="13" a="1"/>
  <c r="W3081" i="13"/>
  <c r="W3082" i="13" a="1"/>
  <c r="W3082" i="13"/>
  <c r="W3083" i="13" a="1"/>
  <c r="W3083" i="13"/>
  <c r="W3084" i="13" a="1"/>
  <c r="W3084" i="13"/>
  <c r="W3085" i="13" a="1"/>
  <c r="W3085" i="13"/>
  <c r="W3086" i="13" a="1"/>
  <c r="W3086" i="13"/>
  <c r="W3087" i="13" a="1"/>
  <c r="W3087" i="13"/>
  <c r="W3088" i="13" a="1"/>
  <c r="W3088" i="13"/>
  <c r="W3089" i="13" a="1"/>
  <c r="W3089" i="13"/>
  <c r="W3090" i="13" a="1"/>
  <c r="W3090" i="13"/>
  <c r="W3091" i="13" a="1"/>
  <c r="W3091" i="13"/>
  <c r="W3092" i="13" a="1"/>
  <c r="W3092" i="13"/>
  <c r="W3093" i="13" a="1"/>
  <c r="W3093" i="13"/>
  <c r="W3094" i="13" a="1"/>
  <c r="W3094" i="13"/>
  <c r="W3095" i="13" a="1"/>
  <c r="W3095" i="13"/>
  <c r="W3096" i="13" a="1"/>
  <c r="W3096" i="13"/>
  <c r="W3097" i="13" a="1"/>
  <c r="W3097" i="13"/>
  <c r="W3098" i="13" a="1"/>
  <c r="W3098" i="13"/>
  <c r="W3099" i="13" a="1"/>
  <c r="W3099" i="13"/>
  <c r="W3100" i="13" a="1"/>
  <c r="W3100" i="13"/>
  <c r="W3101" i="13" a="1"/>
  <c r="W3101" i="13"/>
  <c r="W3102" i="13" a="1"/>
  <c r="W3102" i="13"/>
  <c r="W3103" i="13" a="1"/>
  <c r="W3103" i="13"/>
  <c r="W3104" i="13" a="1"/>
  <c r="W3104" i="13"/>
  <c r="W3105" i="13" a="1"/>
  <c r="W3105" i="13"/>
  <c r="W3106" i="13" a="1"/>
  <c r="W3106" i="13"/>
  <c r="W3107" i="13" a="1"/>
  <c r="W3107" i="13"/>
  <c r="W3108" i="13" a="1"/>
  <c r="W3108" i="13"/>
  <c r="W3109" i="13" a="1"/>
  <c r="W3109" i="13"/>
  <c r="W3110" i="13" a="1"/>
  <c r="W3110" i="13"/>
  <c r="W3111" i="13" a="1"/>
  <c r="W3111" i="13"/>
  <c r="W3112" i="13" a="1"/>
  <c r="W3112" i="13"/>
  <c r="W3113" i="13" a="1"/>
  <c r="W3113" i="13"/>
  <c r="W3114" i="13" a="1"/>
  <c r="W3114" i="13"/>
  <c r="W3115" i="13" a="1"/>
  <c r="W3115" i="13"/>
  <c r="W3116" i="13" a="1"/>
  <c r="W3116" i="13"/>
  <c r="W3117" i="13" a="1"/>
  <c r="W3117" i="13"/>
  <c r="W3118" i="13" a="1"/>
  <c r="W3118" i="13"/>
  <c r="W3119" i="13" a="1"/>
  <c r="W3119" i="13"/>
  <c r="W3120" i="13" a="1"/>
  <c r="W3120" i="13"/>
  <c r="W3121" i="13" a="1"/>
  <c r="W3121" i="13"/>
  <c r="W3122" i="13" a="1"/>
  <c r="W3122" i="13"/>
  <c r="W3123" i="13" a="1"/>
  <c r="W3123" i="13"/>
  <c r="W3124" i="13" a="1"/>
  <c r="W3124" i="13"/>
  <c r="W3125" i="13" a="1"/>
  <c r="W3125" i="13"/>
  <c r="W3126" i="13" a="1"/>
  <c r="W3126" i="13"/>
  <c r="W3127" i="13" a="1"/>
  <c r="W3127" i="13"/>
  <c r="W3128" i="13" a="1"/>
  <c r="W3128" i="13"/>
  <c r="W3129" i="13" a="1"/>
  <c r="W3129" i="13"/>
  <c r="W3130" i="13" a="1"/>
  <c r="W3130" i="13"/>
  <c r="W3131" i="13" a="1"/>
  <c r="W3131" i="13"/>
  <c r="W3132" i="13" a="1"/>
  <c r="W3132" i="13"/>
  <c r="W3133" i="13" a="1"/>
  <c r="W3133" i="13"/>
  <c r="W3134" i="13" a="1"/>
  <c r="W3134" i="13"/>
  <c r="W3135" i="13" a="1"/>
  <c r="W3135" i="13"/>
  <c r="W3136" i="13" a="1"/>
  <c r="W3136" i="13"/>
  <c r="W3137" i="13" a="1"/>
  <c r="W3137" i="13"/>
  <c r="W3138" i="13" a="1"/>
  <c r="W3138" i="13"/>
  <c r="W3139" i="13" a="1"/>
  <c r="W3139" i="13"/>
  <c r="W3140" i="13" a="1"/>
  <c r="W3140" i="13"/>
  <c r="W3141" i="13" a="1"/>
  <c r="W3141" i="13"/>
  <c r="W3142" i="13" a="1"/>
  <c r="W3142" i="13"/>
  <c r="W3143" i="13" a="1"/>
  <c r="W3143" i="13"/>
  <c r="W3144" i="13" a="1"/>
  <c r="W3144" i="13"/>
  <c r="W3145" i="13" a="1"/>
  <c r="W3145" i="13"/>
  <c r="W3146" i="13" a="1"/>
  <c r="W3146" i="13"/>
  <c r="W3147" i="13" a="1"/>
  <c r="W3147" i="13"/>
  <c r="W3148" i="13" a="1"/>
  <c r="W3148" i="13"/>
  <c r="W3149" i="13" a="1"/>
  <c r="W3149" i="13"/>
  <c r="W3150" i="13" a="1"/>
  <c r="W3150" i="13"/>
  <c r="W3151" i="13" a="1"/>
  <c r="W3151" i="13"/>
  <c r="W3152" i="13" a="1"/>
  <c r="W3152" i="13"/>
  <c r="W3153" i="13" a="1"/>
  <c r="W3153" i="13"/>
  <c r="W3154" i="13" a="1"/>
  <c r="W3154" i="13"/>
  <c r="W3155" i="13" a="1"/>
  <c r="W3155" i="13"/>
  <c r="W3156" i="13" a="1"/>
  <c r="W3156" i="13"/>
  <c r="W3157" i="13" a="1"/>
  <c r="W3157" i="13"/>
  <c r="W3158" i="13" a="1"/>
  <c r="W3158" i="13"/>
  <c r="W3159" i="13" a="1"/>
  <c r="W3159" i="13"/>
  <c r="W3160" i="13" a="1"/>
  <c r="W3160" i="13"/>
  <c r="W3161" i="13" a="1"/>
  <c r="W3161" i="13"/>
  <c r="W3162" i="13" a="1"/>
  <c r="W3162" i="13"/>
  <c r="W3163" i="13" a="1"/>
  <c r="W3163" i="13"/>
  <c r="W3164" i="13" a="1"/>
  <c r="W3164" i="13"/>
  <c r="W3165" i="13" a="1"/>
  <c r="W3165" i="13"/>
  <c r="W3166" i="13" a="1"/>
  <c r="W3166" i="13"/>
  <c r="W3167" i="13" a="1"/>
  <c r="W3167" i="13"/>
  <c r="W3168" i="13" a="1"/>
  <c r="W3168" i="13"/>
  <c r="W3169" i="13" a="1"/>
  <c r="W3169" i="13"/>
  <c r="W3170" i="13" a="1"/>
  <c r="W3170" i="13"/>
  <c r="W3171" i="13" a="1"/>
  <c r="W3171" i="13"/>
  <c r="W3172" i="13" a="1"/>
  <c r="W3172" i="13"/>
  <c r="W3173" i="13" a="1"/>
  <c r="W3173" i="13"/>
  <c r="W3174" i="13" a="1"/>
  <c r="W3174" i="13"/>
  <c r="W3175" i="13" a="1"/>
  <c r="W3175" i="13"/>
  <c r="W3176" i="13" a="1"/>
  <c r="W3176" i="13"/>
  <c r="W3177" i="13" a="1"/>
  <c r="W3177" i="13"/>
  <c r="W3178" i="13" a="1"/>
  <c r="W3178" i="13"/>
  <c r="W3179" i="13" a="1"/>
  <c r="W3179" i="13"/>
  <c r="W3180" i="13" a="1"/>
  <c r="W3180" i="13"/>
  <c r="W3181" i="13" a="1"/>
  <c r="W3181" i="13"/>
  <c r="W3182" i="13" a="1"/>
  <c r="W3182" i="13"/>
  <c r="W3183" i="13" a="1"/>
  <c r="W3183" i="13"/>
  <c r="W3184" i="13" a="1"/>
  <c r="W3184" i="13"/>
  <c r="W3185" i="13" a="1"/>
  <c r="W3185" i="13"/>
  <c r="W3186" i="13" a="1"/>
  <c r="W3186" i="13"/>
  <c r="W3187" i="13" a="1"/>
  <c r="W3187" i="13"/>
  <c r="W3188" i="13" a="1"/>
  <c r="W3188" i="13"/>
  <c r="W3189" i="13" a="1"/>
  <c r="W3189" i="13"/>
  <c r="W3190" i="13" a="1"/>
  <c r="W3190" i="13"/>
  <c r="W3191" i="13" a="1"/>
  <c r="W3191" i="13"/>
  <c r="W3192" i="13" a="1"/>
  <c r="W3192" i="13"/>
  <c r="W3193" i="13" a="1"/>
  <c r="W3193" i="13"/>
  <c r="W3194" i="13" a="1"/>
  <c r="W3194" i="13"/>
  <c r="W3195" i="13" a="1"/>
  <c r="W3195" i="13"/>
  <c r="W3196" i="13" a="1"/>
  <c r="W3196" i="13"/>
  <c r="W3197" i="13" a="1"/>
  <c r="W3197" i="13"/>
  <c r="W3198" i="13" a="1"/>
  <c r="W3198" i="13"/>
  <c r="W3199" i="13" a="1"/>
  <c r="W3199" i="13"/>
  <c r="W3200" i="13" a="1"/>
  <c r="W3200" i="13"/>
  <c r="W3201" i="13" a="1"/>
  <c r="W3201" i="13"/>
  <c r="W3202" i="13" a="1"/>
  <c r="W3202" i="13"/>
  <c r="W3203" i="13" a="1"/>
  <c r="W3203" i="13"/>
  <c r="W3204" i="13" a="1"/>
  <c r="W3204" i="13"/>
  <c r="W3205" i="13" a="1"/>
  <c r="W3205" i="13"/>
  <c r="W3206" i="13" a="1"/>
  <c r="W3206" i="13"/>
  <c r="W3207" i="13" a="1"/>
  <c r="W3207" i="13"/>
  <c r="W3208" i="13" a="1"/>
  <c r="W3208" i="13"/>
  <c r="W3209" i="13" a="1"/>
  <c r="W3209" i="13"/>
  <c r="W3210" i="13" a="1"/>
  <c r="W3210" i="13"/>
  <c r="W3211" i="13" a="1"/>
  <c r="W3211" i="13"/>
  <c r="W3212" i="13" a="1"/>
  <c r="W3212" i="13"/>
  <c r="W3213" i="13" a="1"/>
  <c r="W3213" i="13"/>
  <c r="W3214" i="13" a="1"/>
  <c r="W3214" i="13"/>
  <c r="W3215" i="13" a="1"/>
  <c r="W3215" i="13"/>
  <c r="W3216" i="13" a="1"/>
  <c r="W3216" i="13"/>
  <c r="W3217" i="13" a="1"/>
  <c r="W3217" i="13"/>
  <c r="W3218" i="13" a="1"/>
  <c r="W3218" i="13"/>
  <c r="W3219" i="13" a="1"/>
  <c r="W3219" i="13"/>
  <c r="W3220" i="13" a="1"/>
  <c r="W3220" i="13"/>
  <c r="W3221" i="13" a="1"/>
  <c r="W3221" i="13"/>
  <c r="W3222" i="13" a="1"/>
  <c r="W3222" i="13"/>
  <c r="W3223" i="13" a="1"/>
  <c r="W3223" i="13"/>
  <c r="W3224" i="13" a="1"/>
  <c r="W3224" i="13"/>
  <c r="W3225" i="13" a="1"/>
  <c r="W3225" i="13"/>
  <c r="W3226" i="13" a="1"/>
  <c r="W3226" i="13"/>
  <c r="W3227" i="13" a="1"/>
  <c r="W3227" i="13"/>
  <c r="W3228" i="13" a="1"/>
  <c r="W3228" i="13"/>
  <c r="W3229" i="13" a="1"/>
  <c r="W3229" i="13"/>
  <c r="W3230" i="13" a="1"/>
  <c r="W3230" i="13"/>
  <c r="W3231" i="13" a="1"/>
  <c r="W3231" i="13"/>
  <c r="W3232" i="13" a="1"/>
  <c r="W3232" i="13"/>
  <c r="W3233" i="13" a="1"/>
  <c r="W3233" i="13"/>
  <c r="W3234" i="13" a="1"/>
  <c r="W3234" i="13"/>
  <c r="W3235" i="13" a="1"/>
  <c r="W3235" i="13"/>
  <c r="W3236" i="13" a="1"/>
  <c r="W3236" i="13"/>
  <c r="W3237" i="13" a="1"/>
  <c r="W3237" i="13"/>
  <c r="W3238" i="13" a="1"/>
  <c r="W3238" i="13"/>
  <c r="W3239" i="13" a="1"/>
  <c r="W3239" i="13"/>
  <c r="W3240" i="13" a="1"/>
  <c r="W3240" i="13"/>
  <c r="W3241" i="13" a="1"/>
  <c r="W3241" i="13"/>
  <c r="W3242" i="13" a="1"/>
  <c r="W3242" i="13"/>
  <c r="W3243" i="13" a="1"/>
  <c r="W3243" i="13"/>
  <c r="W3244" i="13" a="1"/>
  <c r="W3244" i="13"/>
  <c r="W3245" i="13" a="1"/>
  <c r="W3245" i="13"/>
  <c r="W3246" i="13" a="1"/>
  <c r="W3246" i="13"/>
  <c r="W3247" i="13" a="1"/>
  <c r="W3247" i="13"/>
  <c r="W3248" i="13" a="1"/>
  <c r="W3248" i="13"/>
  <c r="W3249" i="13" a="1"/>
  <c r="W3249" i="13"/>
  <c r="W3250" i="13" a="1"/>
  <c r="W3250" i="13"/>
  <c r="W3251" i="13" a="1"/>
  <c r="W3251" i="13"/>
  <c r="W3252" i="13" a="1"/>
  <c r="W3252" i="13"/>
  <c r="W3253" i="13" a="1"/>
  <c r="W3253" i="13"/>
  <c r="W3254" i="13" a="1"/>
  <c r="W3254" i="13"/>
  <c r="W3255" i="13" a="1"/>
  <c r="W3255" i="13"/>
  <c r="W3256" i="13" a="1"/>
  <c r="W3256" i="13"/>
  <c r="W3257" i="13" a="1"/>
  <c r="W3257" i="13"/>
  <c r="W3258" i="13" a="1"/>
  <c r="W3258" i="13"/>
  <c r="W3259" i="13" a="1"/>
  <c r="W3259" i="13"/>
  <c r="W3260" i="13" a="1"/>
  <c r="W3260" i="13"/>
  <c r="W3261" i="13" a="1"/>
  <c r="W3261" i="13"/>
  <c r="W3262" i="13" a="1"/>
  <c r="W3262" i="13"/>
  <c r="W3263" i="13" a="1"/>
  <c r="W3263" i="13"/>
  <c r="W3264" i="13" a="1"/>
  <c r="W3264" i="13"/>
  <c r="W3265" i="13" a="1"/>
  <c r="W3265" i="13"/>
  <c r="W3266" i="13" a="1"/>
  <c r="W3266" i="13"/>
  <c r="W3267" i="13" a="1"/>
  <c r="W3267" i="13"/>
  <c r="W3268" i="13" a="1"/>
  <c r="W3268" i="13"/>
  <c r="W3269" i="13" a="1"/>
  <c r="W3269" i="13"/>
  <c r="W3270" i="13" a="1"/>
  <c r="W3270" i="13"/>
  <c r="W3271" i="13" a="1"/>
  <c r="W3271" i="13"/>
  <c r="W3272" i="13" a="1"/>
  <c r="W3272" i="13"/>
  <c r="W3273" i="13" a="1"/>
  <c r="W3273" i="13"/>
  <c r="W3274" i="13" a="1"/>
  <c r="W3274" i="13"/>
  <c r="W3275" i="13" a="1"/>
  <c r="W3275" i="13"/>
  <c r="W3276" i="13" a="1"/>
  <c r="W3276" i="13"/>
  <c r="W3277" i="13" a="1"/>
  <c r="W3277" i="13"/>
  <c r="W3278" i="13" a="1"/>
  <c r="W3278" i="13"/>
  <c r="W3279" i="13" a="1"/>
  <c r="W3279" i="13"/>
  <c r="W3280" i="13" a="1"/>
  <c r="W3280" i="13"/>
  <c r="W3281" i="13" a="1"/>
  <c r="W3281" i="13"/>
  <c r="W3282" i="13" a="1"/>
  <c r="W3282" i="13"/>
  <c r="W3283" i="13" a="1"/>
  <c r="W3283" i="13"/>
  <c r="W3284" i="13" a="1"/>
  <c r="W3284" i="13"/>
  <c r="W3285" i="13" a="1"/>
  <c r="W3285" i="13"/>
  <c r="W3286" i="13" a="1"/>
  <c r="W3286" i="13"/>
  <c r="W3287" i="13" a="1"/>
  <c r="W3287" i="13"/>
  <c r="W3288" i="13" a="1"/>
  <c r="W3288" i="13"/>
  <c r="W3289" i="13" a="1"/>
  <c r="W3289" i="13"/>
  <c r="W3290" i="13" a="1"/>
  <c r="W3290" i="13"/>
  <c r="W3291" i="13" a="1"/>
  <c r="W3291" i="13"/>
  <c r="W3292" i="13" a="1"/>
  <c r="W3292" i="13"/>
  <c r="W3293" i="13" a="1"/>
  <c r="W3293" i="13"/>
  <c r="W3294" i="13" a="1"/>
  <c r="W3294" i="13"/>
  <c r="W3295" i="13" a="1"/>
  <c r="W3295" i="13"/>
  <c r="W3296" i="13" a="1"/>
  <c r="W3296" i="13"/>
  <c r="W3297" i="13" a="1"/>
  <c r="W3297" i="13"/>
  <c r="W3298" i="13" a="1"/>
  <c r="W3298" i="13"/>
  <c r="W3299" i="13" a="1"/>
  <c r="W3299" i="13"/>
  <c r="W3300" i="13" a="1"/>
  <c r="W3300" i="13"/>
  <c r="W3301" i="13" a="1"/>
  <c r="W3301" i="13"/>
  <c r="W3302" i="13" a="1"/>
  <c r="W3302" i="13"/>
  <c r="W3303" i="13" a="1"/>
  <c r="W3303" i="13"/>
  <c r="W3304" i="13" a="1"/>
  <c r="W3304" i="13"/>
  <c r="W3305" i="13" a="1"/>
  <c r="W3305" i="13"/>
  <c r="W3306" i="13" a="1"/>
  <c r="W3306" i="13"/>
  <c r="W3307" i="13" a="1"/>
  <c r="W3307" i="13"/>
  <c r="W3308" i="13" a="1"/>
  <c r="W3308" i="13"/>
  <c r="W3309" i="13" a="1"/>
  <c r="W3309" i="13"/>
  <c r="W3310" i="13" a="1"/>
  <c r="W3310" i="13"/>
  <c r="W3311" i="13" a="1"/>
  <c r="W3311" i="13"/>
  <c r="W3312" i="13" a="1"/>
  <c r="W3312" i="13"/>
  <c r="W3313" i="13" a="1"/>
  <c r="W3313" i="13"/>
  <c r="W3314" i="13" a="1"/>
  <c r="W3314" i="13"/>
  <c r="W3315" i="13" a="1"/>
  <c r="W3315" i="13"/>
  <c r="W3316" i="13" a="1"/>
  <c r="W3316" i="13"/>
  <c r="W3317" i="13" a="1"/>
  <c r="W3317" i="13"/>
  <c r="W3318" i="13" a="1"/>
  <c r="W3318" i="13"/>
  <c r="W3319" i="13" a="1"/>
  <c r="W3319" i="13"/>
  <c r="W3320" i="13" a="1"/>
  <c r="W3320" i="13"/>
  <c r="W3321" i="13" a="1"/>
  <c r="W3321" i="13"/>
  <c r="W3322" i="13" a="1"/>
  <c r="W3322" i="13"/>
  <c r="W3323" i="13" a="1"/>
  <c r="W3323" i="13"/>
  <c r="W3324" i="13" a="1"/>
  <c r="W3324" i="13"/>
  <c r="W3325" i="13" a="1"/>
  <c r="W3325" i="13"/>
  <c r="W3326" i="13" a="1"/>
  <c r="W3326" i="13"/>
  <c r="W3327" i="13" a="1"/>
  <c r="W3327" i="13"/>
  <c r="W3328" i="13" a="1"/>
  <c r="W3328" i="13"/>
  <c r="W3329" i="13" a="1"/>
  <c r="W3329" i="13"/>
  <c r="W3330" i="13" a="1"/>
  <c r="W3330" i="13"/>
  <c r="W3331" i="13" a="1"/>
  <c r="W3331" i="13"/>
  <c r="W3332" i="13" a="1"/>
  <c r="W3332" i="13"/>
  <c r="W3333" i="13" a="1"/>
  <c r="W3333" i="13"/>
  <c r="W3334" i="13" a="1"/>
  <c r="W3334" i="13"/>
  <c r="W3335" i="13" a="1"/>
  <c r="W3335" i="13"/>
  <c r="W3336" i="13" a="1"/>
  <c r="W3336" i="13"/>
  <c r="W3337" i="13" a="1"/>
  <c r="W3337" i="13"/>
  <c r="W3338" i="13" a="1"/>
  <c r="W3338" i="13"/>
  <c r="W3339" i="13" a="1"/>
  <c r="W3339" i="13"/>
  <c r="W3340" i="13" a="1"/>
  <c r="W3340" i="13"/>
  <c r="W3341" i="13" a="1"/>
  <c r="W3341" i="13"/>
  <c r="W3342" i="13" a="1"/>
  <c r="W3342" i="13"/>
  <c r="W3343" i="13" a="1"/>
  <c r="W3343" i="13"/>
  <c r="W3344" i="13" a="1"/>
  <c r="W3344" i="13"/>
  <c r="W3345" i="13" a="1"/>
  <c r="W3345" i="13"/>
  <c r="W3346" i="13" a="1"/>
  <c r="W3346" i="13"/>
  <c r="W3347" i="13" a="1"/>
  <c r="W3347" i="13"/>
  <c r="W3348" i="13" a="1"/>
  <c r="W3348" i="13"/>
  <c r="W3349" i="13" a="1"/>
  <c r="W3349" i="13"/>
  <c r="W3350" i="13" a="1"/>
  <c r="W3350" i="13"/>
  <c r="W3351" i="13" a="1"/>
  <c r="W3351" i="13"/>
  <c r="W3352" i="13" a="1"/>
  <c r="W3352" i="13"/>
  <c r="W3353" i="13" a="1"/>
  <c r="W3353" i="13"/>
  <c r="W3354" i="13" a="1"/>
  <c r="W3354" i="13"/>
  <c r="W3355" i="13" a="1"/>
  <c r="W3355" i="13"/>
  <c r="W3356" i="13" a="1"/>
  <c r="W3356" i="13"/>
  <c r="W3357" i="13" a="1"/>
  <c r="W3357" i="13"/>
  <c r="W3358" i="13" a="1"/>
  <c r="W3358" i="13"/>
  <c r="W3359" i="13" a="1"/>
  <c r="W3359" i="13"/>
  <c r="W3360" i="13" a="1"/>
  <c r="W3360" i="13"/>
  <c r="W3361" i="13" a="1"/>
  <c r="W3361" i="13"/>
  <c r="W3362" i="13" a="1"/>
  <c r="W3362" i="13"/>
  <c r="W3363" i="13" a="1"/>
  <c r="W3363" i="13"/>
  <c r="W3364" i="13" a="1"/>
  <c r="W3364" i="13"/>
  <c r="W3365" i="13" a="1"/>
  <c r="W3365" i="13"/>
  <c r="W3366" i="13" a="1"/>
  <c r="W3366" i="13"/>
  <c r="W3367" i="13" a="1"/>
  <c r="W3367" i="13"/>
  <c r="W3368" i="13" a="1"/>
  <c r="W3368" i="13"/>
  <c r="W3369" i="13" a="1"/>
  <c r="W3369" i="13"/>
  <c r="W3370" i="13" a="1"/>
  <c r="W3370" i="13"/>
  <c r="W3371" i="13" a="1"/>
  <c r="W3371" i="13"/>
  <c r="W3372" i="13" a="1"/>
  <c r="W3372" i="13"/>
  <c r="W3373" i="13" a="1"/>
  <c r="W3373" i="13"/>
  <c r="W3374" i="13" a="1"/>
  <c r="W3374" i="13"/>
  <c r="W3375" i="13" a="1"/>
  <c r="W3375" i="13"/>
  <c r="W3376" i="13" a="1"/>
  <c r="W3376" i="13"/>
  <c r="W3377" i="13" a="1"/>
  <c r="W3377" i="13"/>
  <c r="W3378" i="13" a="1"/>
  <c r="W3378" i="13"/>
  <c r="W3379" i="13" a="1"/>
  <c r="W3379" i="13"/>
  <c r="W3380" i="13" a="1"/>
  <c r="W3380" i="13"/>
  <c r="W3381" i="13" a="1"/>
  <c r="W3381" i="13"/>
  <c r="W3382" i="13" a="1"/>
  <c r="W3382" i="13"/>
  <c r="W3383" i="13" a="1"/>
  <c r="W3383" i="13"/>
  <c r="W3384" i="13" a="1"/>
  <c r="W3384" i="13"/>
  <c r="W3385" i="13" a="1"/>
  <c r="W3385" i="13"/>
  <c r="W3386" i="13" a="1"/>
  <c r="W3386" i="13"/>
  <c r="W3387" i="13" a="1"/>
  <c r="W3387" i="13"/>
  <c r="W3388" i="13" a="1"/>
  <c r="W3388" i="13"/>
  <c r="W3389" i="13" a="1"/>
  <c r="W3389" i="13"/>
  <c r="W3390" i="13" a="1"/>
  <c r="W3390" i="13"/>
  <c r="W3391" i="13" a="1"/>
  <c r="W3391" i="13"/>
  <c r="W3392" i="13" a="1"/>
  <c r="W3392" i="13"/>
  <c r="W3393" i="13" a="1"/>
  <c r="W3393" i="13"/>
  <c r="W3394" i="13" a="1"/>
  <c r="W3394" i="13"/>
  <c r="W3395" i="13" a="1"/>
  <c r="W3395" i="13"/>
  <c r="W3396" i="13" a="1"/>
  <c r="W3396" i="13"/>
  <c r="W3397" i="13" a="1"/>
  <c r="W3397" i="13"/>
  <c r="W3398" i="13" a="1"/>
  <c r="W3398" i="13"/>
  <c r="W3399" i="13" a="1"/>
  <c r="W3399" i="13"/>
  <c r="W3400" i="13" a="1"/>
  <c r="W3400" i="13"/>
  <c r="W3401" i="13" a="1"/>
  <c r="W3401" i="13"/>
  <c r="W3402" i="13" a="1"/>
  <c r="W3402" i="13"/>
  <c r="W3403" i="13" a="1"/>
  <c r="W3403" i="13"/>
  <c r="W3404" i="13" a="1"/>
  <c r="W3404" i="13"/>
  <c r="W3405" i="13" a="1"/>
  <c r="W3405" i="13"/>
  <c r="W3406" i="13" a="1"/>
  <c r="W3406" i="13"/>
  <c r="W3407" i="13" a="1"/>
  <c r="W3407" i="13"/>
  <c r="W3408" i="13" a="1"/>
  <c r="W3408" i="13"/>
  <c r="W3409" i="13" a="1"/>
  <c r="W3409" i="13"/>
  <c r="W3410" i="13" a="1"/>
  <c r="W3410" i="13"/>
  <c r="W3411" i="13" a="1"/>
  <c r="W3411" i="13"/>
  <c r="W3412" i="13" a="1"/>
  <c r="W3412" i="13"/>
  <c r="W3413" i="13" a="1"/>
  <c r="W3413" i="13"/>
  <c r="W3414" i="13" a="1"/>
  <c r="W3414" i="13"/>
  <c r="W3415" i="13" a="1"/>
  <c r="W3415" i="13"/>
  <c r="W3416" i="13" a="1"/>
  <c r="W3416" i="13"/>
  <c r="W3417" i="13" a="1"/>
  <c r="W3417" i="13"/>
  <c r="W3418" i="13" a="1"/>
  <c r="W3418" i="13"/>
  <c r="W3419" i="13" a="1"/>
  <c r="W3419" i="13"/>
  <c r="W3420" i="13" a="1"/>
  <c r="W3420" i="13"/>
  <c r="W3421" i="13" a="1"/>
  <c r="W3421" i="13"/>
  <c r="W3422" i="13" a="1"/>
  <c r="W3422" i="13"/>
  <c r="W3423" i="13" a="1"/>
  <c r="W3423" i="13"/>
  <c r="W3424" i="13" a="1"/>
  <c r="W3424" i="13"/>
  <c r="W3425" i="13" a="1"/>
  <c r="W3425" i="13"/>
  <c r="W3426" i="13" a="1"/>
  <c r="W3426" i="13"/>
  <c r="W3427" i="13" a="1"/>
  <c r="W3427" i="13"/>
  <c r="W3428" i="13" a="1"/>
  <c r="W3428" i="13"/>
  <c r="W3429" i="13" a="1"/>
  <c r="W3429" i="13"/>
  <c r="W3430" i="13" a="1"/>
  <c r="W3430" i="13"/>
  <c r="W3431" i="13" a="1"/>
  <c r="W3431" i="13"/>
  <c r="W3432" i="13" a="1"/>
  <c r="W3432" i="13"/>
  <c r="W3433" i="13" a="1"/>
  <c r="W3433" i="13"/>
  <c r="W3434" i="13" a="1"/>
  <c r="W3434" i="13"/>
  <c r="W3435" i="13" a="1"/>
  <c r="W3435" i="13"/>
  <c r="W3436" i="13" a="1"/>
  <c r="W3436" i="13"/>
  <c r="W3437" i="13" a="1"/>
  <c r="W3437" i="13"/>
  <c r="W3438" i="13" a="1"/>
  <c r="W3438" i="13"/>
  <c r="W3439" i="13" a="1"/>
  <c r="W3439" i="13"/>
  <c r="W3440" i="13" a="1"/>
  <c r="W3440" i="13"/>
  <c r="W3441" i="13" a="1"/>
  <c r="W3441" i="13"/>
  <c r="W3442" i="13" a="1"/>
  <c r="W3442" i="13"/>
  <c r="W3443" i="13" a="1"/>
  <c r="W3443" i="13"/>
  <c r="W3444" i="13" a="1"/>
  <c r="W3444" i="13"/>
  <c r="W3445" i="13" a="1"/>
  <c r="W3445" i="13"/>
  <c r="W3446" i="13" a="1"/>
  <c r="W3446" i="13"/>
  <c r="W3447" i="13" a="1"/>
  <c r="W3447" i="13"/>
  <c r="W3448" i="13" a="1"/>
  <c r="W3448" i="13"/>
  <c r="W3449" i="13" a="1"/>
  <c r="W3449" i="13"/>
  <c r="W3450" i="13" a="1"/>
  <c r="W3450" i="13"/>
  <c r="W3451" i="13" a="1"/>
  <c r="W3451" i="13"/>
  <c r="W3452" i="13" a="1"/>
  <c r="W3452" i="13"/>
  <c r="W3453" i="13" a="1"/>
  <c r="W3453" i="13"/>
  <c r="W3454" i="13" a="1"/>
  <c r="W3454" i="13"/>
  <c r="W3455" i="13" a="1"/>
  <c r="W3455" i="13"/>
  <c r="W3456" i="13" a="1"/>
  <c r="W3456" i="13"/>
  <c r="W3457" i="13" a="1"/>
  <c r="W3457" i="13"/>
  <c r="W3458" i="13" a="1"/>
  <c r="W3458" i="13"/>
  <c r="W3459" i="13" a="1"/>
  <c r="W3459" i="13"/>
  <c r="W3460" i="13" a="1"/>
  <c r="W3460" i="13"/>
  <c r="W3461" i="13" a="1"/>
  <c r="W3461" i="13"/>
  <c r="W3462" i="13" a="1"/>
  <c r="W3462" i="13"/>
  <c r="W3463" i="13" a="1"/>
  <c r="W3463" i="13"/>
  <c r="W3464" i="13" a="1"/>
  <c r="W3464" i="13"/>
  <c r="W3465" i="13" a="1"/>
  <c r="W3465" i="13"/>
  <c r="W3466" i="13" a="1"/>
  <c r="W3466" i="13"/>
  <c r="W3467" i="13" a="1"/>
  <c r="W3467" i="13"/>
  <c r="W3468" i="13" a="1"/>
  <c r="W3468" i="13"/>
  <c r="W3469" i="13" a="1"/>
  <c r="W3469" i="13"/>
  <c r="W3470" i="13" a="1"/>
  <c r="W3470" i="13"/>
  <c r="W3471" i="13" a="1"/>
  <c r="W3471" i="13"/>
  <c r="W3472" i="13" a="1"/>
  <c r="W3472" i="13"/>
  <c r="W3473" i="13" a="1"/>
  <c r="W3473" i="13"/>
  <c r="W3474" i="13" a="1"/>
  <c r="W3474" i="13"/>
  <c r="W3475" i="13" a="1"/>
  <c r="W3475" i="13"/>
  <c r="W3476" i="13" a="1"/>
  <c r="W3476" i="13"/>
  <c r="W3477" i="13" a="1"/>
  <c r="W3477" i="13"/>
  <c r="W3478" i="13" a="1"/>
  <c r="W3478" i="13"/>
  <c r="W3479" i="13" a="1"/>
  <c r="W3479" i="13"/>
  <c r="W3480" i="13" a="1"/>
  <c r="W3480" i="13"/>
  <c r="W3481" i="13" a="1"/>
  <c r="W3481" i="13"/>
  <c r="W3482" i="13" a="1"/>
  <c r="W3482" i="13"/>
  <c r="W3483" i="13" a="1"/>
  <c r="W3483" i="13"/>
  <c r="W3484" i="13" a="1"/>
  <c r="W3484" i="13"/>
  <c r="W3485" i="13" a="1"/>
  <c r="W3485" i="13"/>
  <c r="W3486" i="13" a="1"/>
  <c r="W3486" i="13"/>
  <c r="W3487" i="13" a="1"/>
  <c r="W3487" i="13"/>
  <c r="W3488" i="13" a="1"/>
  <c r="W3488" i="13"/>
  <c r="W3489" i="13" a="1"/>
  <c r="W3489" i="13"/>
  <c r="W3490" i="13" a="1"/>
  <c r="W3490" i="13"/>
  <c r="W3491" i="13" a="1"/>
  <c r="W3491" i="13"/>
  <c r="W3492" i="13" a="1"/>
  <c r="W3492" i="13"/>
  <c r="W3493" i="13" a="1"/>
  <c r="W3493" i="13"/>
  <c r="W3494" i="13" a="1"/>
  <c r="W3494" i="13"/>
  <c r="W3495" i="13" a="1"/>
  <c r="W3495" i="13"/>
  <c r="W3496" i="13" a="1"/>
  <c r="W3496" i="13"/>
  <c r="W3497" i="13" a="1"/>
  <c r="W3497" i="13"/>
  <c r="W3498" i="13" a="1"/>
  <c r="W3498" i="13"/>
  <c r="W3499" i="13" a="1"/>
  <c r="W3499" i="13"/>
  <c r="W3500" i="13" a="1"/>
  <c r="W3500" i="13"/>
  <c r="W3501" i="13" a="1"/>
  <c r="W3501" i="13"/>
  <c r="W3502" i="13" a="1"/>
  <c r="W3502" i="13"/>
  <c r="W3503" i="13" a="1"/>
  <c r="W3503" i="13"/>
  <c r="W3504" i="13" a="1"/>
  <c r="W3504" i="13"/>
  <c r="W3505" i="13" a="1"/>
  <c r="W3505" i="13"/>
  <c r="W3506" i="13" a="1"/>
  <c r="W3506" i="13"/>
  <c r="W3507" i="13" a="1"/>
  <c r="W3507" i="13"/>
  <c r="W3508" i="13" a="1"/>
  <c r="W3508" i="13"/>
  <c r="W3509" i="13" a="1"/>
  <c r="W3509" i="13"/>
  <c r="W3510" i="13" a="1"/>
  <c r="W3510" i="13"/>
  <c r="W3511" i="13" a="1"/>
  <c r="W3511" i="13"/>
  <c r="W3512" i="13" a="1"/>
  <c r="W3512" i="13"/>
  <c r="W3513" i="13" a="1"/>
  <c r="W3513" i="13"/>
  <c r="W3514" i="13" a="1"/>
  <c r="W3514" i="13"/>
  <c r="W3515" i="13" a="1"/>
  <c r="W3515" i="13"/>
  <c r="W3516" i="13" a="1"/>
  <c r="W3516" i="13"/>
  <c r="W3517" i="13" a="1"/>
  <c r="W3517" i="13"/>
  <c r="W3518" i="13" a="1"/>
  <c r="W3518" i="13"/>
  <c r="W3519" i="13" a="1"/>
  <c r="W3519" i="13"/>
  <c r="W3520" i="13" a="1"/>
  <c r="W3520" i="13"/>
  <c r="W3521" i="13" a="1"/>
  <c r="W3521" i="13"/>
  <c r="W3522" i="13" a="1"/>
  <c r="W3522" i="13"/>
  <c r="W3523" i="13" a="1"/>
  <c r="W3523" i="13"/>
  <c r="W3524" i="13" a="1"/>
  <c r="W3524" i="13"/>
  <c r="W3525" i="13" a="1"/>
  <c r="W3525" i="13"/>
  <c r="W3526" i="13" a="1"/>
  <c r="W3526" i="13"/>
  <c r="W3527" i="13" a="1"/>
  <c r="W3527" i="13"/>
  <c r="W3528" i="13" a="1"/>
  <c r="W3528" i="13"/>
  <c r="W3529" i="13" a="1"/>
  <c r="W3529" i="13"/>
  <c r="W3530" i="13" a="1"/>
  <c r="W3530" i="13"/>
  <c r="W3531" i="13" a="1"/>
  <c r="W3531" i="13"/>
  <c r="W3532" i="13" a="1"/>
  <c r="W3532" i="13"/>
  <c r="W3533" i="13" a="1"/>
  <c r="W3533" i="13"/>
  <c r="W3534" i="13" a="1"/>
  <c r="W3534" i="13"/>
  <c r="W3535" i="13" a="1"/>
  <c r="W3535" i="13"/>
  <c r="W3536" i="13" a="1"/>
  <c r="W3536" i="13"/>
  <c r="W3537" i="13" a="1"/>
  <c r="W3537" i="13"/>
  <c r="W3538" i="13" a="1"/>
  <c r="W3538" i="13"/>
  <c r="W3539" i="13" a="1"/>
  <c r="W3539" i="13"/>
  <c r="W3540" i="13" a="1"/>
  <c r="W3540" i="13"/>
  <c r="W3541" i="13" a="1"/>
  <c r="W3541" i="13"/>
  <c r="W3542" i="13" a="1"/>
  <c r="W3542" i="13"/>
  <c r="W3543" i="13" a="1"/>
  <c r="W3543" i="13"/>
  <c r="W3544" i="13" a="1"/>
  <c r="W3544" i="13"/>
  <c r="W3545" i="13" a="1"/>
  <c r="W3545" i="13"/>
  <c r="W3546" i="13" a="1"/>
  <c r="W3546" i="13"/>
  <c r="W3547" i="13" a="1"/>
  <c r="W3547" i="13"/>
  <c r="W3548" i="13" a="1"/>
  <c r="W3548" i="13"/>
  <c r="W3549" i="13" a="1"/>
  <c r="W3549" i="13"/>
  <c r="W3550" i="13" a="1"/>
  <c r="W3550" i="13"/>
  <c r="W3551" i="13" a="1"/>
  <c r="W3551" i="13"/>
  <c r="W3552" i="13" a="1"/>
  <c r="W3552" i="13"/>
  <c r="W3553" i="13" a="1"/>
  <c r="W3553" i="13"/>
  <c r="W3554" i="13" a="1"/>
  <c r="W3554" i="13"/>
  <c r="W3555" i="13" a="1"/>
  <c r="W3555" i="13"/>
  <c r="W3556" i="13" a="1"/>
  <c r="W3556" i="13"/>
  <c r="W3557" i="13" a="1"/>
  <c r="W3557" i="13"/>
  <c r="W3558" i="13" a="1"/>
  <c r="W3558" i="13"/>
  <c r="W3559" i="13" a="1"/>
  <c r="W3559" i="13"/>
  <c r="W3560" i="13" a="1"/>
  <c r="W3560" i="13"/>
  <c r="W3561" i="13" a="1"/>
  <c r="W3561" i="13"/>
  <c r="W3562" i="13" a="1"/>
  <c r="W3562" i="13"/>
  <c r="W3563" i="13" a="1"/>
  <c r="W3563" i="13"/>
  <c r="W3564" i="13" a="1"/>
  <c r="W3564" i="13"/>
  <c r="W3565" i="13" a="1"/>
  <c r="W3565" i="13"/>
  <c r="W3566" i="13" a="1"/>
  <c r="W3566" i="13"/>
  <c r="W3567" i="13" a="1"/>
  <c r="W3567" i="13"/>
  <c r="W3568" i="13" a="1"/>
  <c r="W3568" i="13"/>
  <c r="W3569" i="13" a="1"/>
  <c r="W3569" i="13"/>
  <c r="W3570" i="13" a="1"/>
  <c r="W3570" i="13"/>
  <c r="W3571" i="13" a="1"/>
  <c r="W3571" i="13"/>
  <c r="W3572" i="13" a="1"/>
  <c r="W3572" i="13"/>
  <c r="W3573" i="13" a="1"/>
  <c r="W3573" i="13"/>
  <c r="W3574" i="13" a="1"/>
  <c r="W3574" i="13"/>
  <c r="W3575" i="13" a="1"/>
  <c r="W3575" i="13"/>
  <c r="W3576" i="13" a="1"/>
  <c r="W3576" i="13"/>
  <c r="W3577" i="13" a="1"/>
  <c r="W3577" i="13"/>
  <c r="W3578" i="13" a="1"/>
  <c r="W3578" i="13"/>
  <c r="W3579" i="13" a="1"/>
  <c r="W3579" i="13"/>
  <c r="W3580" i="13" a="1"/>
  <c r="W3580" i="13"/>
  <c r="W3581" i="13" a="1"/>
  <c r="W3581" i="13"/>
  <c r="W3582" i="13" a="1"/>
  <c r="W3582" i="13"/>
  <c r="W3583" i="13" a="1"/>
  <c r="W3583" i="13"/>
  <c r="W3584" i="13" a="1"/>
  <c r="W3584" i="13"/>
  <c r="W3585" i="13" a="1"/>
  <c r="W3585" i="13"/>
  <c r="W3586" i="13" a="1"/>
  <c r="W3586" i="13"/>
  <c r="W3587" i="13" a="1"/>
  <c r="W3587" i="13"/>
  <c r="W3588" i="13" a="1"/>
  <c r="W3588" i="13"/>
  <c r="W3589" i="13" a="1"/>
  <c r="W3589" i="13"/>
  <c r="W3590" i="13" a="1"/>
  <c r="W3590" i="13"/>
  <c r="W3591" i="13" a="1"/>
  <c r="W3591" i="13"/>
  <c r="W3592" i="13" a="1"/>
  <c r="W3592" i="13"/>
  <c r="W3593" i="13" a="1"/>
  <c r="W3593" i="13"/>
  <c r="W3594" i="13" a="1"/>
  <c r="W3594" i="13"/>
  <c r="W3595" i="13" a="1"/>
  <c r="W3595" i="13"/>
  <c r="W3596" i="13" a="1"/>
  <c r="W3596" i="13"/>
  <c r="W3597" i="13" a="1"/>
  <c r="W3597" i="13"/>
  <c r="W3598" i="13" a="1"/>
  <c r="W3598" i="13"/>
  <c r="W3599" i="13" a="1"/>
  <c r="W3599" i="13"/>
  <c r="W3600" i="13" a="1"/>
  <c r="W3600" i="13"/>
  <c r="W3601" i="13" a="1"/>
  <c r="W3601" i="13"/>
  <c r="W3602" i="13" a="1"/>
  <c r="W3602" i="13"/>
  <c r="W3603" i="13" a="1"/>
  <c r="W3603" i="13"/>
  <c r="W3604" i="13" a="1"/>
  <c r="W3604" i="13"/>
  <c r="W3605" i="13" a="1"/>
  <c r="W3605" i="13"/>
  <c r="W3606" i="13" a="1"/>
  <c r="W3606" i="13"/>
  <c r="W3607" i="13" a="1"/>
  <c r="W3607" i="13"/>
  <c r="W3608" i="13" a="1"/>
  <c r="W3608" i="13"/>
  <c r="W3609" i="13" a="1"/>
  <c r="W3609" i="13"/>
  <c r="W3610" i="13" a="1"/>
  <c r="W3610" i="13"/>
  <c r="W3611" i="13" a="1"/>
  <c r="W3611" i="13"/>
  <c r="W3612" i="13" a="1"/>
  <c r="W3612" i="13"/>
  <c r="W3613" i="13" a="1"/>
  <c r="W3613" i="13"/>
  <c r="W3614" i="13" a="1"/>
  <c r="W3614" i="13"/>
  <c r="W3615" i="13" a="1"/>
  <c r="W3615" i="13"/>
  <c r="W3616" i="13" a="1"/>
  <c r="W3616" i="13"/>
  <c r="W3617" i="13" a="1"/>
  <c r="W3617" i="13"/>
  <c r="W3618" i="13" a="1"/>
  <c r="W3618" i="13"/>
  <c r="W3619" i="13" a="1"/>
  <c r="W3619" i="13"/>
  <c r="W3620" i="13" a="1"/>
  <c r="W3620" i="13"/>
  <c r="W3621" i="13" a="1"/>
  <c r="W3621" i="13"/>
  <c r="W3622" i="13" a="1"/>
  <c r="W3622" i="13"/>
  <c r="W3623" i="13" a="1"/>
  <c r="W3623" i="13"/>
  <c r="W3624" i="13" a="1"/>
  <c r="W3624" i="13"/>
  <c r="W3625" i="13" a="1"/>
  <c r="W3625" i="13"/>
  <c r="W3626" i="13" a="1"/>
  <c r="W3626" i="13"/>
  <c r="W3627" i="13" a="1"/>
  <c r="W3627" i="13"/>
  <c r="W3628" i="13" a="1"/>
  <c r="W3628" i="13"/>
  <c r="W3629" i="13" a="1"/>
  <c r="W3629" i="13"/>
  <c r="W3630" i="13" a="1"/>
  <c r="W3630" i="13"/>
  <c r="W3631" i="13" a="1"/>
  <c r="W3631" i="13"/>
  <c r="W3632" i="13" a="1"/>
  <c r="W3632" i="13"/>
  <c r="W3633" i="13" a="1"/>
  <c r="W3633" i="13"/>
  <c r="W3634" i="13" a="1"/>
  <c r="W3634" i="13"/>
  <c r="W3635" i="13" a="1"/>
  <c r="W3635" i="13"/>
  <c r="W3636" i="13" a="1"/>
  <c r="W3636" i="13"/>
  <c r="W3637" i="13" a="1"/>
  <c r="W3637" i="13"/>
  <c r="W3638" i="13" a="1"/>
  <c r="W3638" i="13"/>
  <c r="W3639" i="13" a="1"/>
  <c r="W3639" i="13"/>
  <c r="W3640" i="13" a="1"/>
  <c r="W3640" i="13"/>
  <c r="W3641" i="13" a="1"/>
  <c r="W3641" i="13"/>
  <c r="W3642" i="13" a="1"/>
  <c r="W3642" i="13"/>
  <c r="W3643" i="13" a="1"/>
  <c r="W3643" i="13"/>
  <c r="W3644" i="13" a="1"/>
  <c r="W3644" i="13"/>
  <c r="W3645" i="13" a="1"/>
  <c r="W3645" i="13"/>
  <c r="W3646" i="13" a="1"/>
  <c r="W3646" i="13"/>
  <c r="W3647" i="13" a="1"/>
  <c r="W3647" i="13"/>
  <c r="W3648" i="13" a="1"/>
  <c r="W3648" i="13"/>
  <c r="W3649" i="13" a="1"/>
  <c r="W3649" i="13"/>
  <c r="W3650" i="13" a="1"/>
  <c r="W3650" i="13"/>
  <c r="W3651" i="13" a="1"/>
  <c r="W3651" i="13"/>
  <c r="W3652" i="13" a="1"/>
  <c r="W3652" i="13"/>
  <c r="W3653" i="13" a="1"/>
  <c r="W3653" i="13"/>
  <c r="W3654" i="13" a="1"/>
  <c r="W3654" i="13"/>
  <c r="W3655" i="13" a="1"/>
  <c r="W3655" i="13"/>
  <c r="W3656" i="13" a="1"/>
  <c r="W3656" i="13"/>
  <c r="W3657" i="13" a="1"/>
  <c r="W3657" i="13"/>
  <c r="W3658" i="13" a="1"/>
  <c r="W3658" i="13"/>
  <c r="W3659" i="13" a="1"/>
  <c r="W3659" i="13"/>
  <c r="W3660" i="13" a="1"/>
  <c r="W3660" i="13"/>
  <c r="W3661" i="13" a="1"/>
  <c r="W3661" i="13"/>
  <c r="W3662" i="13" a="1"/>
  <c r="W3662" i="13"/>
  <c r="W3663" i="13" a="1"/>
  <c r="W3663" i="13"/>
  <c r="W3664" i="13" a="1"/>
  <c r="W3664" i="13"/>
  <c r="W3665" i="13" a="1"/>
  <c r="W3665" i="13"/>
  <c r="W3666" i="13" a="1"/>
  <c r="W3666" i="13"/>
  <c r="W3667" i="13" a="1"/>
  <c r="W3667" i="13"/>
  <c r="W3668" i="13" a="1"/>
  <c r="W3668" i="13"/>
  <c r="W3669" i="13" a="1"/>
  <c r="W3669" i="13"/>
  <c r="W3670" i="13" a="1"/>
  <c r="W3670" i="13"/>
  <c r="W3671" i="13" a="1"/>
  <c r="W3671" i="13"/>
  <c r="W3672" i="13" a="1"/>
  <c r="W3672" i="13"/>
  <c r="W3673" i="13" a="1"/>
  <c r="W3673" i="13"/>
  <c r="W3674" i="13" a="1"/>
  <c r="W3674" i="13"/>
  <c r="W3675" i="13" a="1"/>
  <c r="W3675" i="13"/>
  <c r="W3676" i="13" a="1"/>
  <c r="W3676" i="13"/>
  <c r="W3677" i="13" a="1"/>
  <c r="W3677" i="13"/>
  <c r="W3678" i="13" a="1"/>
  <c r="W3678" i="13"/>
  <c r="W3679" i="13" a="1"/>
  <c r="W3679" i="13"/>
  <c r="W3680" i="13" a="1"/>
  <c r="W3680" i="13"/>
  <c r="W3681" i="13" a="1"/>
  <c r="W3681" i="13"/>
  <c r="W3682" i="13" a="1"/>
  <c r="W3682" i="13"/>
  <c r="W3683" i="13" a="1"/>
  <c r="W3683" i="13"/>
  <c r="W3684" i="13" a="1"/>
  <c r="W3684" i="13"/>
  <c r="W3685" i="13" a="1"/>
  <c r="W3685" i="13"/>
  <c r="W3686" i="13" a="1"/>
  <c r="W3686" i="13"/>
  <c r="W3687" i="13" a="1"/>
  <c r="W3687" i="13"/>
  <c r="W3688" i="13" a="1"/>
  <c r="W3688" i="13"/>
  <c r="W3689" i="13" a="1"/>
  <c r="W3689" i="13"/>
  <c r="W3690" i="13" a="1"/>
  <c r="W3690" i="13"/>
  <c r="W3691" i="13" a="1"/>
  <c r="W3691" i="13"/>
  <c r="W3692" i="13" a="1"/>
  <c r="W3692" i="13"/>
  <c r="W3693" i="13" a="1"/>
  <c r="W3693" i="13"/>
  <c r="W3694" i="13" a="1"/>
  <c r="W3694" i="13"/>
  <c r="W3695" i="13" a="1"/>
  <c r="W3695" i="13"/>
  <c r="W3696" i="13" a="1"/>
  <c r="W3696" i="13"/>
  <c r="W3697" i="13" a="1"/>
  <c r="W3697" i="13"/>
  <c r="W3698" i="13" a="1"/>
  <c r="W3698" i="13"/>
  <c r="W3699" i="13" a="1"/>
  <c r="W3699" i="13"/>
  <c r="W3700" i="13" a="1"/>
  <c r="W3700" i="13"/>
  <c r="W3701" i="13" a="1"/>
  <c r="W3701" i="13"/>
  <c r="W3702" i="13" a="1"/>
  <c r="W3702" i="13"/>
  <c r="W3703" i="13" a="1"/>
  <c r="W3703" i="13"/>
  <c r="W3704" i="13" a="1"/>
  <c r="W3704" i="13"/>
  <c r="W3705" i="13" a="1"/>
  <c r="W3705" i="13"/>
  <c r="W3706" i="13" a="1"/>
  <c r="W3706" i="13"/>
  <c r="W3707" i="13" a="1"/>
  <c r="W3707" i="13"/>
  <c r="W3708" i="13" a="1"/>
  <c r="W3708" i="13"/>
  <c r="W3709" i="13" a="1"/>
  <c r="W3709" i="13"/>
  <c r="W3710" i="13" a="1"/>
  <c r="W3710" i="13"/>
  <c r="W3711" i="13" a="1"/>
  <c r="W3711" i="13"/>
  <c r="W3712" i="13" a="1"/>
  <c r="W3712" i="13"/>
  <c r="W3713" i="13" a="1"/>
  <c r="W3713" i="13"/>
  <c r="W3714" i="13" a="1"/>
  <c r="W3714" i="13"/>
  <c r="W3715" i="13" a="1"/>
  <c r="W3715" i="13"/>
  <c r="W3716" i="13" a="1"/>
  <c r="W3716" i="13"/>
  <c r="W3717" i="13" a="1"/>
  <c r="W3717" i="13"/>
  <c r="W3718" i="13" a="1"/>
  <c r="W3718" i="13"/>
  <c r="W3719" i="13" a="1"/>
  <c r="W3719" i="13"/>
  <c r="W3720" i="13" a="1"/>
  <c r="W3720" i="13"/>
  <c r="W3721" i="13" a="1"/>
  <c r="W3721" i="13"/>
  <c r="W3722" i="13" a="1"/>
  <c r="W3722" i="13"/>
  <c r="W3723" i="13" a="1"/>
  <c r="W3723" i="13"/>
  <c r="W3724" i="13" a="1"/>
  <c r="W3724" i="13"/>
  <c r="W3725" i="13" a="1"/>
  <c r="W3725" i="13"/>
  <c r="W3726" i="13" a="1"/>
  <c r="W3726" i="13"/>
  <c r="W3727" i="13" a="1"/>
  <c r="W3727" i="13"/>
  <c r="W3728" i="13" a="1"/>
  <c r="W3728" i="13"/>
  <c r="W3729" i="13" a="1"/>
  <c r="W3729" i="13"/>
  <c r="W3730" i="13" a="1"/>
  <c r="W3730" i="13"/>
  <c r="W3731" i="13" a="1"/>
  <c r="W3731" i="13"/>
  <c r="W3732" i="13" a="1"/>
  <c r="W3732" i="13"/>
  <c r="W3733" i="13" a="1"/>
  <c r="W3733" i="13"/>
  <c r="W3734" i="13" a="1"/>
  <c r="W3734" i="13"/>
  <c r="W3735" i="13" a="1"/>
  <c r="W3735" i="13"/>
  <c r="W3736" i="13" a="1"/>
  <c r="W3736" i="13"/>
  <c r="W3737" i="13" a="1"/>
  <c r="W3737" i="13"/>
  <c r="W3738" i="13" a="1"/>
  <c r="W3738" i="13"/>
  <c r="W3739" i="13" a="1"/>
  <c r="W3739" i="13"/>
  <c r="W3740" i="13" a="1"/>
  <c r="W3740" i="13"/>
  <c r="W3741" i="13" a="1"/>
  <c r="W3741" i="13"/>
  <c r="W3742" i="13" a="1"/>
  <c r="W3742" i="13"/>
  <c r="W3743" i="13" a="1"/>
  <c r="W3743" i="13"/>
  <c r="W3744" i="13" a="1"/>
  <c r="W3744" i="13"/>
  <c r="W3745" i="13" a="1"/>
  <c r="W3745" i="13"/>
  <c r="W3746" i="13" a="1"/>
  <c r="W3746" i="13"/>
  <c r="W3747" i="13" a="1"/>
  <c r="W3747" i="13"/>
  <c r="W3748" i="13" a="1"/>
  <c r="W3748" i="13"/>
  <c r="W3749" i="13" a="1"/>
  <c r="W3749" i="13"/>
  <c r="W3750" i="13" a="1"/>
  <c r="W3750" i="13"/>
  <c r="W3751" i="13" a="1"/>
  <c r="W3751" i="13"/>
  <c r="W3752" i="13" a="1"/>
  <c r="W3752" i="13"/>
  <c r="W3753" i="13" a="1"/>
  <c r="W3753" i="13"/>
  <c r="W3754" i="13" a="1"/>
  <c r="W3754" i="13"/>
  <c r="W3755" i="13" a="1"/>
  <c r="W3755" i="13"/>
  <c r="W3756" i="13" a="1"/>
  <c r="W3756" i="13"/>
  <c r="W3757" i="13" a="1"/>
  <c r="W3757" i="13"/>
  <c r="W3758" i="13" a="1"/>
  <c r="W3758" i="13"/>
  <c r="W3759" i="13" a="1"/>
  <c r="W3759" i="13"/>
  <c r="W3760" i="13" a="1"/>
  <c r="W3760" i="13"/>
  <c r="W3761" i="13" a="1"/>
  <c r="W3761" i="13"/>
  <c r="W3762" i="13" a="1"/>
  <c r="W3762" i="13"/>
  <c r="W3763" i="13" a="1"/>
  <c r="W3763" i="13"/>
  <c r="W3764" i="13" a="1"/>
  <c r="W3764" i="13"/>
  <c r="W3765" i="13" a="1"/>
  <c r="W3765" i="13"/>
  <c r="W3766" i="13" a="1"/>
  <c r="W3766" i="13"/>
  <c r="W3767" i="13" a="1"/>
  <c r="W3767" i="13"/>
  <c r="W3768" i="13" a="1"/>
  <c r="W3768" i="13"/>
  <c r="W3769" i="13" a="1"/>
  <c r="W3769" i="13"/>
  <c r="W3770" i="13" a="1"/>
  <c r="W3770" i="13"/>
  <c r="W3771" i="13" a="1"/>
  <c r="W3771" i="13"/>
  <c r="W3772" i="13" a="1"/>
  <c r="W3772" i="13"/>
  <c r="W3773" i="13" a="1"/>
  <c r="W3773" i="13"/>
  <c r="W3774" i="13" a="1"/>
  <c r="W3774" i="13"/>
  <c r="W3775" i="13" a="1"/>
  <c r="W3775" i="13"/>
  <c r="W3776" i="13" a="1"/>
  <c r="W3776" i="13"/>
  <c r="W3777" i="13" a="1"/>
  <c r="W3777" i="13"/>
  <c r="W3778" i="13" a="1"/>
  <c r="W3778" i="13"/>
  <c r="W3779" i="13" a="1"/>
  <c r="W3779" i="13"/>
  <c r="W3780" i="13" a="1"/>
  <c r="W3780" i="13"/>
  <c r="W3781" i="13" a="1"/>
  <c r="W3781" i="13"/>
  <c r="W3782" i="13" a="1"/>
  <c r="W3782" i="13"/>
  <c r="W3783" i="13" a="1"/>
  <c r="W3783" i="13"/>
  <c r="W3784" i="13" a="1"/>
  <c r="W3784" i="13"/>
  <c r="W3785" i="13" a="1"/>
  <c r="W3785" i="13"/>
  <c r="W3786" i="13" a="1"/>
  <c r="W3786" i="13"/>
  <c r="W3787" i="13" a="1"/>
  <c r="W3787" i="13"/>
  <c r="W3788" i="13" a="1"/>
  <c r="W3788" i="13"/>
  <c r="W3789" i="13" a="1"/>
  <c r="W3789" i="13"/>
  <c r="W3790" i="13" a="1"/>
  <c r="W3790" i="13"/>
  <c r="W3791" i="13" a="1"/>
  <c r="W3791" i="13"/>
  <c r="W3792" i="13" a="1"/>
  <c r="W3792" i="13"/>
  <c r="W3793" i="13" a="1"/>
  <c r="W3793" i="13"/>
  <c r="W3794" i="13" a="1"/>
  <c r="W3794" i="13"/>
  <c r="W3795" i="13" a="1"/>
  <c r="W3795" i="13"/>
  <c r="W3796" i="13" a="1"/>
  <c r="W3796" i="13"/>
  <c r="W3797" i="13" a="1"/>
  <c r="W3797" i="13"/>
  <c r="W3798" i="13" a="1"/>
  <c r="W3798" i="13"/>
  <c r="W3799" i="13" a="1"/>
  <c r="W3799" i="13"/>
  <c r="W3800" i="13" a="1"/>
  <c r="W3800" i="13"/>
  <c r="W3801" i="13" a="1"/>
  <c r="W3801" i="13"/>
  <c r="W3802" i="13" a="1"/>
  <c r="W3802" i="13"/>
  <c r="W3803" i="13" a="1"/>
  <c r="W3803" i="13"/>
  <c r="W3804" i="13" a="1"/>
  <c r="W3804" i="13"/>
  <c r="W3805" i="13" a="1"/>
  <c r="W3805" i="13"/>
  <c r="W3806" i="13" a="1"/>
  <c r="W3806" i="13"/>
  <c r="W3807" i="13" a="1"/>
  <c r="W3807" i="13"/>
  <c r="W3808" i="13" a="1"/>
  <c r="W3808" i="13"/>
  <c r="W3809" i="13" a="1"/>
  <c r="W3809" i="13"/>
  <c r="W3810" i="13" a="1"/>
  <c r="W3810" i="13"/>
  <c r="W3811" i="13" a="1"/>
  <c r="W3811" i="13"/>
  <c r="W3812" i="13" a="1"/>
  <c r="W3812" i="13"/>
  <c r="W3813" i="13" a="1"/>
  <c r="W3813" i="13"/>
  <c r="W3814" i="13" a="1"/>
  <c r="W3814" i="13"/>
  <c r="W3815" i="13" a="1"/>
  <c r="W3815" i="13"/>
  <c r="W3816" i="13" a="1"/>
  <c r="W3816" i="13"/>
  <c r="W3817" i="13" a="1"/>
  <c r="W3817" i="13"/>
  <c r="W3818" i="13" a="1"/>
  <c r="W3818" i="13"/>
  <c r="W3819" i="13" a="1"/>
  <c r="W3819" i="13"/>
  <c r="W3820" i="13" a="1"/>
  <c r="W3820" i="13"/>
  <c r="W3821" i="13" a="1"/>
  <c r="W3821" i="13"/>
  <c r="W3822" i="13" a="1"/>
  <c r="W3822" i="13"/>
  <c r="W3823" i="13" a="1"/>
  <c r="W3823" i="13"/>
  <c r="W3824" i="13" a="1"/>
  <c r="W3824" i="13"/>
  <c r="W3825" i="13" a="1"/>
  <c r="W3825" i="13"/>
  <c r="W3826" i="13" a="1"/>
  <c r="W3826" i="13"/>
  <c r="W3827" i="13" a="1"/>
  <c r="W3827" i="13"/>
  <c r="W3828" i="13" a="1"/>
  <c r="W3828" i="13"/>
  <c r="W3829" i="13" a="1"/>
  <c r="W3829" i="13"/>
  <c r="W3830" i="13" a="1"/>
  <c r="W3830" i="13"/>
  <c r="W3831" i="13" a="1"/>
  <c r="W3831" i="13"/>
  <c r="W3832" i="13" a="1"/>
  <c r="W3832" i="13"/>
  <c r="W3833" i="13" a="1"/>
  <c r="W3833" i="13"/>
  <c r="W3834" i="13" a="1"/>
  <c r="W3834" i="13"/>
  <c r="W3835" i="13" a="1"/>
  <c r="W3835" i="13"/>
  <c r="W3836" i="13" a="1"/>
  <c r="W3836" i="13"/>
  <c r="W3837" i="13" a="1"/>
  <c r="W3837" i="13"/>
  <c r="W3838" i="13" a="1"/>
  <c r="W3838" i="13"/>
  <c r="W3839" i="13" a="1"/>
  <c r="W3839" i="13"/>
  <c r="W3840" i="13" a="1"/>
  <c r="W3840" i="13"/>
  <c r="W3841" i="13" a="1"/>
  <c r="W3841" i="13"/>
  <c r="W3842" i="13" a="1"/>
  <c r="W3842" i="13"/>
  <c r="W3843" i="13" a="1"/>
  <c r="W3843" i="13"/>
  <c r="W3844" i="13" a="1"/>
  <c r="W3844" i="13"/>
  <c r="W3845" i="13" a="1"/>
  <c r="W3845" i="13"/>
  <c r="W3846" i="13" a="1"/>
  <c r="W3846" i="13"/>
  <c r="W3847" i="13" a="1"/>
  <c r="W3847" i="13"/>
  <c r="W3848" i="13" a="1"/>
  <c r="W3848" i="13"/>
  <c r="W3849" i="13" a="1"/>
  <c r="W3849" i="13"/>
  <c r="W3850" i="13" a="1"/>
  <c r="W3850" i="13"/>
  <c r="W3851" i="13" a="1"/>
  <c r="W3851" i="13"/>
  <c r="W3852" i="13" a="1"/>
  <c r="W3852" i="13"/>
  <c r="W3853" i="13" a="1"/>
  <c r="W3853" i="13"/>
  <c r="W3854" i="13" a="1"/>
  <c r="W3854" i="13"/>
  <c r="W3855" i="13" a="1"/>
  <c r="W3855" i="13"/>
  <c r="W3856" i="13" a="1"/>
  <c r="W3856" i="13"/>
  <c r="W3857" i="13" a="1"/>
  <c r="W3857" i="13"/>
  <c r="W3858" i="13" a="1"/>
  <c r="W3858" i="13"/>
  <c r="W3859" i="13" a="1"/>
  <c r="W3859" i="13"/>
  <c r="W3860" i="13" a="1"/>
  <c r="W3860" i="13"/>
  <c r="W3861" i="13" a="1"/>
  <c r="W3861" i="13"/>
  <c r="W3862" i="13" a="1"/>
  <c r="W3862" i="13"/>
  <c r="W3863" i="13" a="1"/>
  <c r="W3863" i="13"/>
  <c r="W3864" i="13" a="1"/>
  <c r="W3864" i="13"/>
  <c r="W3865" i="13" a="1"/>
  <c r="W3865" i="13"/>
  <c r="W3866" i="13" a="1"/>
  <c r="W3866" i="13"/>
  <c r="W3867" i="13" a="1"/>
  <c r="W3867" i="13"/>
  <c r="W3868" i="13" a="1"/>
  <c r="W3868" i="13"/>
  <c r="W3869" i="13" a="1"/>
  <c r="W3869" i="13"/>
  <c r="W3870" i="13" a="1"/>
  <c r="W3870" i="13"/>
  <c r="W3871" i="13" a="1"/>
  <c r="W3871" i="13"/>
  <c r="W3872" i="13" a="1"/>
  <c r="W3872" i="13"/>
  <c r="W3873" i="13" a="1"/>
  <c r="W3873" i="13"/>
  <c r="W3874" i="13" a="1"/>
  <c r="W3874" i="13"/>
  <c r="W3875" i="13" a="1"/>
  <c r="W3875" i="13"/>
  <c r="W3876" i="13" a="1"/>
  <c r="W3876" i="13"/>
  <c r="W3877" i="13" a="1"/>
  <c r="W3877" i="13"/>
  <c r="W3878" i="13" a="1"/>
  <c r="W3878" i="13"/>
  <c r="W3879" i="13" a="1"/>
  <c r="W3879" i="13"/>
  <c r="W3880" i="13" a="1"/>
  <c r="W3880" i="13"/>
  <c r="W3881" i="13" a="1"/>
  <c r="W3881" i="13"/>
  <c r="W3882" i="13" a="1"/>
  <c r="W3882" i="13"/>
  <c r="W3883" i="13" a="1"/>
  <c r="W3883" i="13"/>
  <c r="W3884" i="13" a="1"/>
  <c r="W3884" i="13"/>
  <c r="W3885" i="13" a="1"/>
  <c r="W3885" i="13"/>
  <c r="W3886" i="13" a="1"/>
  <c r="W3886" i="13"/>
  <c r="W3887" i="13" a="1"/>
  <c r="W3887" i="13"/>
  <c r="W3888" i="13" a="1"/>
  <c r="W3888" i="13"/>
  <c r="W3889" i="13" a="1"/>
  <c r="W3889" i="13"/>
  <c r="W3890" i="13" a="1"/>
  <c r="W3890" i="13"/>
  <c r="W3891" i="13" a="1"/>
  <c r="W3891" i="13"/>
  <c r="W3892" i="13" a="1"/>
  <c r="W3892" i="13"/>
  <c r="W3893" i="13" a="1"/>
  <c r="W3893" i="13"/>
  <c r="W3894" i="13" a="1"/>
  <c r="W3894" i="13"/>
  <c r="W3895" i="13" a="1"/>
  <c r="W3895" i="13"/>
  <c r="W3896" i="13" a="1"/>
  <c r="W3896" i="13"/>
  <c r="W3897" i="13" a="1"/>
  <c r="W3897" i="13"/>
  <c r="W3898" i="13" a="1"/>
  <c r="W3898" i="13"/>
  <c r="W3899" i="13" a="1"/>
  <c r="W3899" i="13"/>
  <c r="W3900" i="13" a="1"/>
  <c r="W3900" i="13"/>
  <c r="W3901" i="13" a="1"/>
  <c r="W3901" i="13"/>
  <c r="W3902" i="13" a="1"/>
  <c r="W3902" i="13"/>
  <c r="W3903" i="13" a="1"/>
  <c r="W3903" i="13"/>
  <c r="W3904" i="13" a="1"/>
  <c r="W3904" i="13"/>
  <c r="W3905" i="13" a="1"/>
  <c r="W3905" i="13"/>
  <c r="W3906" i="13" a="1"/>
  <c r="W3906" i="13"/>
  <c r="W3907" i="13" a="1"/>
  <c r="W3907" i="13"/>
  <c r="W3908" i="13" a="1"/>
  <c r="W3908" i="13"/>
  <c r="W3909" i="13" a="1"/>
  <c r="W3909" i="13"/>
  <c r="W3910" i="13" a="1"/>
  <c r="W3910" i="13"/>
  <c r="W3911" i="13" a="1"/>
  <c r="W3911" i="13"/>
  <c r="W3912" i="13" a="1"/>
  <c r="W3912" i="13"/>
  <c r="W3913" i="13" a="1"/>
  <c r="W3913" i="13"/>
  <c r="W3914" i="13" a="1"/>
  <c r="W3914" i="13"/>
  <c r="W3915" i="13" a="1"/>
  <c r="W3915" i="13"/>
  <c r="W3916" i="13" a="1"/>
  <c r="W3916" i="13"/>
  <c r="W3917" i="13" a="1"/>
  <c r="W3917" i="13"/>
  <c r="W3918" i="13" a="1"/>
  <c r="W3918" i="13"/>
  <c r="W3919" i="13" a="1"/>
  <c r="W3919" i="13"/>
  <c r="W3920" i="13" a="1"/>
  <c r="W3920" i="13"/>
  <c r="W3921" i="13" a="1"/>
  <c r="W3921" i="13"/>
  <c r="W3922" i="13" a="1"/>
  <c r="W3922" i="13"/>
  <c r="W3923" i="13" a="1"/>
  <c r="W3923" i="13"/>
  <c r="W3924" i="13" a="1"/>
  <c r="W3924" i="13"/>
  <c r="W3925" i="13" a="1"/>
  <c r="W3925" i="13"/>
  <c r="W3926" i="13" a="1"/>
  <c r="W3926" i="13"/>
  <c r="W3927" i="13" a="1"/>
  <c r="W3927" i="13"/>
  <c r="W3928" i="13" a="1"/>
  <c r="W3928" i="13"/>
  <c r="W3929" i="13" a="1"/>
  <c r="W3929" i="13"/>
  <c r="W3930" i="13" a="1"/>
  <c r="W3930" i="13"/>
  <c r="W3931" i="13" a="1"/>
  <c r="W3931" i="13"/>
  <c r="W3932" i="13" a="1"/>
  <c r="W3932" i="13"/>
  <c r="W3933" i="13" a="1"/>
  <c r="W3933" i="13"/>
  <c r="W3934" i="13" a="1"/>
  <c r="W3934" i="13"/>
  <c r="W3935" i="13" a="1"/>
  <c r="W3935" i="13"/>
  <c r="W3936" i="13" a="1"/>
  <c r="W3936" i="13"/>
  <c r="W3937" i="13" a="1"/>
  <c r="W3937" i="13"/>
  <c r="W3938" i="13" a="1"/>
  <c r="W3938" i="13"/>
  <c r="W3939" i="13" a="1"/>
  <c r="W3939" i="13"/>
  <c r="W3940" i="13" a="1"/>
  <c r="W3940" i="13"/>
  <c r="W3941" i="13" a="1"/>
  <c r="W3941" i="13"/>
  <c r="W3942" i="13" a="1"/>
  <c r="W3942" i="13"/>
  <c r="W3943" i="13" a="1"/>
  <c r="W3943" i="13"/>
  <c r="W3944" i="13" a="1"/>
  <c r="W3944" i="13"/>
  <c r="W3945" i="13" a="1"/>
  <c r="W3945" i="13"/>
  <c r="W3946" i="13" a="1"/>
  <c r="W3946" i="13"/>
  <c r="W3947" i="13" a="1"/>
  <c r="W3947" i="13"/>
  <c r="W3948" i="13" a="1"/>
  <c r="W3948" i="13"/>
  <c r="W3949" i="13" a="1"/>
  <c r="W3949" i="13"/>
  <c r="W3950" i="13" a="1"/>
  <c r="W3950" i="13"/>
  <c r="W3951" i="13" a="1"/>
  <c r="W3951" i="13"/>
  <c r="W3952" i="13" a="1"/>
  <c r="W3952" i="13"/>
  <c r="W3953" i="13" a="1"/>
  <c r="W3953" i="13"/>
  <c r="W3954" i="13" a="1"/>
  <c r="W3954" i="13"/>
  <c r="W3955" i="13" a="1"/>
  <c r="W3955" i="13"/>
  <c r="W3956" i="13" a="1"/>
  <c r="W3956" i="13"/>
  <c r="W3957" i="13" a="1"/>
  <c r="W3957" i="13"/>
  <c r="W3958" i="13" a="1"/>
  <c r="W3958" i="13"/>
  <c r="W3959" i="13" a="1"/>
  <c r="W3959" i="13"/>
  <c r="W3960" i="13" a="1"/>
  <c r="W3960" i="13"/>
  <c r="W3961" i="13" a="1"/>
  <c r="W3961" i="13"/>
  <c r="W3962" i="13" a="1"/>
  <c r="W3962" i="13"/>
  <c r="W3963" i="13" a="1"/>
  <c r="W3963" i="13"/>
  <c r="W3964" i="13" a="1"/>
  <c r="W3964" i="13"/>
  <c r="W3965" i="13" a="1"/>
  <c r="W3965" i="13"/>
  <c r="W3966" i="13" a="1"/>
  <c r="W3966" i="13"/>
  <c r="W3967" i="13" a="1"/>
  <c r="W3967" i="13"/>
  <c r="W3968" i="13" a="1"/>
  <c r="W3968" i="13"/>
  <c r="W3969" i="13" a="1"/>
  <c r="W3969" i="13"/>
  <c r="W3970" i="13" a="1"/>
  <c r="W3970" i="13"/>
  <c r="W3971" i="13" a="1"/>
  <c r="W3971" i="13"/>
  <c r="W3972" i="13" a="1"/>
  <c r="W3972" i="13"/>
  <c r="W3973" i="13" a="1"/>
  <c r="W3973" i="13"/>
  <c r="W3974" i="13" a="1"/>
  <c r="W3974" i="13"/>
  <c r="W3975" i="13" a="1"/>
  <c r="W3975" i="13"/>
  <c r="W3976" i="13" a="1"/>
  <c r="W3976" i="13"/>
  <c r="W3977" i="13" a="1"/>
  <c r="W3977" i="13"/>
  <c r="W3978" i="13" a="1"/>
  <c r="W3978" i="13"/>
  <c r="W3979" i="13" a="1"/>
  <c r="W3979" i="13"/>
  <c r="W3980" i="13" a="1"/>
  <c r="W3980" i="13"/>
  <c r="W3981" i="13" a="1"/>
  <c r="W3981" i="13"/>
  <c r="W3982" i="13" a="1"/>
  <c r="W3982" i="13"/>
  <c r="W3983" i="13" a="1"/>
  <c r="W3983" i="13"/>
  <c r="W3984" i="13" a="1"/>
  <c r="W3984" i="13"/>
  <c r="W3985" i="13" a="1"/>
  <c r="W3985" i="13"/>
  <c r="W3986" i="13" a="1"/>
  <c r="W3986" i="13"/>
  <c r="W3987" i="13" a="1"/>
  <c r="W3987" i="13"/>
  <c r="W3988" i="13" a="1"/>
  <c r="W3988" i="13"/>
  <c r="W3989" i="13" a="1"/>
  <c r="W3989" i="13"/>
  <c r="W3990" i="13" a="1"/>
  <c r="W3990" i="13"/>
  <c r="W3991" i="13" a="1"/>
  <c r="W3991" i="13"/>
  <c r="W3992" i="13" a="1"/>
  <c r="W3992" i="13"/>
  <c r="W3993" i="13" a="1"/>
  <c r="W3993" i="13"/>
  <c r="W3994" i="13" a="1"/>
  <c r="W3994" i="13"/>
  <c r="W3995" i="13" a="1"/>
  <c r="W3995" i="13"/>
  <c r="W3996" i="13" a="1"/>
  <c r="W3996" i="13"/>
  <c r="W3997" i="13" a="1"/>
  <c r="W3997" i="13"/>
  <c r="W3998" i="13" a="1"/>
  <c r="W3998" i="13"/>
  <c r="W3999" i="13" a="1"/>
  <c r="W3999" i="13"/>
  <c r="W4000" i="13" a="1"/>
  <c r="W4000" i="13"/>
  <c r="W4001" i="13" a="1"/>
  <c r="W4001" i="13"/>
  <c r="W4002" i="13" a="1"/>
  <c r="W4002" i="13"/>
  <c r="W4003" i="13" a="1"/>
  <c r="W4003" i="13"/>
  <c r="W4004" i="13" a="1"/>
  <c r="W4004" i="13"/>
  <c r="W4005" i="13" a="1"/>
  <c r="W4005" i="13"/>
  <c r="W4006" i="13" a="1"/>
  <c r="W4006" i="13"/>
  <c r="W4007" i="13" a="1"/>
  <c r="W4007" i="13"/>
  <c r="W4008" i="13" a="1"/>
  <c r="W4008" i="13"/>
  <c r="W4009" i="13" a="1"/>
  <c r="W4009" i="13"/>
  <c r="W4010" i="13" a="1"/>
  <c r="W4010" i="13"/>
  <c r="W4011" i="13" a="1"/>
  <c r="W4011" i="13"/>
  <c r="W4012" i="13" a="1"/>
  <c r="W4012" i="13"/>
  <c r="W4013" i="13" a="1"/>
  <c r="W4013" i="13"/>
  <c r="W4014" i="13" a="1"/>
  <c r="W4014" i="13"/>
  <c r="W4015" i="13" a="1"/>
  <c r="W4015" i="13"/>
  <c r="W4016" i="13" a="1"/>
  <c r="W4016" i="13"/>
  <c r="W4017" i="13" a="1"/>
  <c r="W4017" i="13"/>
  <c r="W4018" i="13" a="1"/>
  <c r="W4018" i="13"/>
  <c r="W4019" i="13" a="1"/>
  <c r="W4019" i="13"/>
  <c r="W4020" i="13" a="1"/>
  <c r="W4020" i="13"/>
  <c r="W4021" i="13" a="1"/>
  <c r="W4021" i="13"/>
  <c r="W4022" i="13" a="1"/>
  <c r="W4022" i="13"/>
  <c r="W4023" i="13" a="1"/>
  <c r="W4023" i="13"/>
  <c r="W4024" i="13" a="1"/>
  <c r="W4024" i="13"/>
  <c r="W4025" i="13" a="1"/>
  <c r="W4025" i="13"/>
  <c r="W4026" i="13" a="1"/>
  <c r="W4026" i="13"/>
  <c r="W4027" i="13" a="1"/>
  <c r="W4027" i="13"/>
  <c r="W4028" i="13" a="1"/>
  <c r="W4028" i="13"/>
  <c r="W4029" i="13" a="1"/>
  <c r="W4029" i="13"/>
  <c r="W4030" i="13" a="1"/>
  <c r="W4030" i="13"/>
  <c r="W4031" i="13" a="1"/>
  <c r="W4031" i="13"/>
  <c r="W4032" i="13" a="1"/>
  <c r="W4032" i="13"/>
  <c r="W4033" i="13" a="1"/>
  <c r="W4033" i="13"/>
  <c r="W4034" i="13" a="1"/>
  <c r="W4034" i="13"/>
  <c r="W4035" i="13" a="1"/>
  <c r="W4035" i="13"/>
  <c r="W4036" i="13" a="1"/>
  <c r="W4036" i="13"/>
  <c r="W4037" i="13" a="1"/>
  <c r="W4037" i="13"/>
  <c r="W4038" i="13" a="1"/>
  <c r="W4038" i="13"/>
  <c r="W4039" i="13" a="1"/>
  <c r="W4039" i="13"/>
  <c r="W4040" i="13" a="1"/>
  <c r="W4040" i="13"/>
  <c r="W4041" i="13" a="1"/>
  <c r="W4041" i="13"/>
  <c r="W4042" i="13" a="1"/>
  <c r="W4042" i="13"/>
  <c r="W4043" i="13" a="1"/>
  <c r="W4043" i="13"/>
  <c r="W4044" i="13" a="1"/>
  <c r="W4044" i="13"/>
  <c r="W4045" i="13" a="1"/>
  <c r="W4045" i="13"/>
  <c r="W4046" i="13" a="1"/>
  <c r="W4046" i="13"/>
  <c r="W4047" i="13" a="1"/>
  <c r="W4047" i="13"/>
  <c r="W4048" i="13" a="1"/>
  <c r="W4048" i="13"/>
  <c r="W4049" i="13" a="1"/>
  <c r="W4049" i="13"/>
  <c r="W4050" i="13" a="1"/>
  <c r="W4050" i="13"/>
  <c r="W4051" i="13" a="1"/>
  <c r="W4051" i="13"/>
  <c r="W4052" i="13" a="1"/>
  <c r="W4052" i="13"/>
  <c r="W4053" i="13" a="1"/>
  <c r="W4053" i="13"/>
  <c r="W4054" i="13" a="1"/>
  <c r="W4054" i="13"/>
  <c r="W4055" i="13" a="1"/>
  <c r="W4055" i="13"/>
  <c r="W4056" i="13" a="1"/>
  <c r="W4056" i="13"/>
  <c r="W4057" i="13" a="1"/>
  <c r="W4057" i="13"/>
  <c r="W4058" i="13" a="1"/>
  <c r="W4058" i="13"/>
  <c r="W4059" i="13" a="1"/>
  <c r="W4059" i="13"/>
  <c r="W4060" i="13" a="1"/>
  <c r="W4060" i="13"/>
  <c r="W4061" i="13" a="1"/>
  <c r="W4061" i="13"/>
  <c r="W4062" i="13" a="1"/>
  <c r="W4062" i="13"/>
  <c r="W4063" i="13" a="1"/>
  <c r="W4063" i="13"/>
  <c r="W4064" i="13" a="1"/>
  <c r="W4064" i="13"/>
  <c r="W4065" i="13" a="1"/>
  <c r="W4065" i="13"/>
  <c r="W4066" i="13" a="1"/>
  <c r="W4066" i="13"/>
  <c r="W4067" i="13" a="1"/>
  <c r="W4067" i="13"/>
  <c r="W4068" i="13" a="1"/>
  <c r="W4068" i="13"/>
  <c r="W4069" i="13" a="1"/>
  <c r="W4069" i="13"/>
  <c r="W4070" i="13" a="1"/>
  <c r="W4070" i="13"/>
  <c r="W4071" i="13" a="1"/>
  <c r="W4071" i="13"/>
  <c r="W4072" i="13" a="1"/>
  <c r="W4072" i="13"/>
  <c r="W4073" i="13" a="1"/>
  <c r="W4073" i="13"/>
  <c r="W4074" i="13" a="1"/>
  <c r="W4074" i="13"/>
  <c r="W4075" i="13" a="1"/>
  <c r="W4075" i="13"/>
  <c r="W4076" i="13" a="1"/>
  <c r="W4076" i="13"/>
  <c r="W4077" i="13" a="1"/>
  <c r="W4077" i="13"/>
  <c r="W4078" i="13" a="1"/>
  <c r="W4078" i="13"/>
  <c r="W4079" i="13" a="1"/>
  <c r="W4079" i="13"/>
  <c r="W4080" i="13" a="1"/>
  <c r="W4080" i="13"/>
  <c r="W4081" i="13" a="1"/>
  <c r="W4081" i="13"/>
  <c r="W4082" i="13" a="1"/>
  <c r="W4082" i="13"/>
  <c r="W4083" i="13" a="1"/>
  <c r="W4083" i="13"/>
  <c r="W4084" i="13" a="1"/>
  <c r="W4084" i="13"/>
  <c r="W4085" i="13" a="1"/>
  <c r="W4085" i="13"/>
  <c r="W4086" i="13" a="1"/>
  <c r="W4086" i="13"/>
  <c r="W4087" i="13" a="1"/>
  <c r="W4087" i="13"/>
  <c r="W4088" i="13" a="1"/>
  <c r="W4088" i="13"/>
  <c r="W4089" i="13" a="1"/>
  <c r="W4089" i="13"/>
  <c r="W4090" i="13" a="1"/>
  <c r="W4090" i="13"/>
  <c r="W4091" i="13" a="1"/>
  <c r="W4091" i="13"/>
  <c r="W4092" i="13" a="1"/>
  <c r="W4092" i="13"/>
  <c r="W4093" i="13" a="1"/>
  <c r="W4093" i="13"/>
  <c r="W4094" i="13" a="1"/>
  <c r="W4094" i="13"/>
  <c r="W4095" i="13" a="1"/>
  <c r="W4095" i="13"/>
  <c r="W4096" i="13" a="1"/>
  <c r="W4096" i="13"/>
  <c r="W4097" i="13" a="1"/>
  <c r="W4097" i="13"/>
  <c r="W4098" i="13" a="1"/>
  <c r="W4098" i="13"/>
  <c r="W4099" i="13" a="1"/>
  <c r="W4099" i="13"/>
  <c r="W4100" i="13" a="1"/>
  <c r="W4100" i="13"/>
  <c r="W4101" i="13" a="1"/>
  <c r="W4101" i="13"/>
  <c r="W4102" i="13" a="1"/>
  <c r="W4102" i="13"/>
  <c r="W4103" i="13" a="1"/>
  <c r="W4103" i="13"/>
  <c r="W4104" i="13" a="1"/>
  <c r="W4104" i="13"/>
  <c r="W4105" i="13" a="1"/>
  <c r="W4105" i="13"/>
  <c r="W4106" i="13" a="1"/>
  <c r="W4106" i="13"/>
  <c r="W4107" i="13" a="1"/>
  <c r="W4107" i="13"/>
  <c r="W4108" i="13" a="1"/>
  <c r="W4108" i="13"/>
  <c r="W4109" i="13" a="1"/>
  <c r="W4109" i="13"/>
  <c r="W4110" i="13" a="1"/>
  <c r="W4110" i="13"/>
  <c r="W4111" i="13" a="1"/>
  <c r="W4111" i="13"/>
  <c r="W4112" i="13" a="1"/>
  <c r="W4112" i="13"/>
  <c r="W4113" i="13" a="1"/>
  <c r="W4113" i="13"/>
  <c r="W4114" i="13" a="1"/>
  <c r="W4114" i="13"/>
  <c r="W4115" i="13" a="1"/>
  <c r="W4115" i="13"/>
  <c r="W4116" i="13" a="1"/>
  <c r="W4116" i="13"/>
  <c r="W4117" i="13" a="1"/>
  <c r="W4117" i="13"/>
  <c r="W4118" i="13" a="1"/>
  <c r="W4118" i="13"/>
  <c r="W4119" i="13" a="1"/>
  <c r="W4119" i="13"/>
  <c r="W4120" i="13" a="1"/>
  <c r="W4120" i="13"/>
  <c r="W4121" i="13" a="1"/>
  <c r="W4121" i="13"/>
  <c r="W4122" i="13" a="1"/>
  <c r="W4122" i="13"/>
  <c r="W4123" i="13" a="1"/>
  <c r="W4123" i="13"/>
  <c r="W4124" i="13" a="1"/>
  <c r="W4124" i="13"/>
  <c r="W4125" i="13" a="1"/>
  <c r="W4125" i="13"/>
  <c r="W4126" i="13" a="1"/>
  <c r="W4126" i="13"/>
  <c r="W4127" i="13" a="1"/>
  <c r="W4127" i="13"/>
  <c r="W4128" i="13" a="1"/>
  <c r="W4128" i="13"/>
  <c r="W4129" i="13" a="1"/>
  <c r="W4129" i="13"/>
  <c r="W4130" i="13" a="1"/>
  <c r="W4130" i="13"/>
  <c r="W4131" i="13" a="1"/>
  <c r="W4131" i="13"/>
  <c r="W4132" i="13" a="1"/>
  <c r="W4132" i="13"/>
  <c r="W4133" i="13" a="1"/>
  <c r="W4133" i="13"/>
  <c r="W4134" i="13" a="1"/>
  <c r="W4134" i="13"/>
  <c r="W4135" i="13" a="1"/>
  <c r="W4135" i="13"/>
  <c r="W4136" i="13" a="1"/>
  <c r="W4136" i="13"/>
  <c r="W4137" i="13" a="1"/>
  <c r="W4137" i="13"/>
  <c r="W4138" i="13" a="1"/>
  <c r="W4138" i="13"/>
  <c r="W4139" i="13" a="1"/>
  <c r="W4139" i="13"/>
  <c r="W4140" i="13" a="1"/>
  <c r="W4140" i="13"/>
  <c r="W4141" i="13" a="1"/>
  <c r="W4141" i="13"/>
  <c r="W4142" i="13" a="1"/>
  <c r="W4142" i="13"/>
  <c r="W4143" i="13" a="1"/>
  <c r="W4143" i="13"/>
  <c r="W4144" i="13" a="1"/>
  <c r="W4144" i="13"/>
  <c r="W4145" i="13" a="1"/>
  <c r="W4145" i="13"/>
  <c r="W4146" i="13" a="1"/>
  <c r="W4146" i="13"/>
  <c r="W4147" i="13" a="1"/>
  <c r="W4147" i="13"/>
  <c r="W4148" i="13" a="1"/>
  <c r="W4148" i="13"/>
  <c r="W4149" i="13" a="1"/>
  <c r="W4149" i="13"/>
  <c r="W4150" i="13" a="1"/>
  <c r="W4150" i="13"/>
  <c r="W4151" i="13" a="1"/>
  <c r="W4151" i="13"/>
  <c r="W4152" i="13" a="1"/>
  <c r="W4152" i="13"/>
  <c r="W4153" i="13" a="1"/>
  <c r="W4153" i="13"/>
  <c r="W4154" i="13" a="1"/>
  <c r="W4154" i="13"/>
  <c r="W4155" i="13" a="1"/>
  <c r="W4155" i="13"/>
  <c r="W4156" i="13" a="1"/>
  <c r="W4156" i="13"/>
  <c r="W4157" i="13" a="1"/>
  <c r="W4157" i="13"/>
  <c r="W4158" i="13" a="1"/>
  <c r="W4158" i="13"/>
  <c r="W4159" i="13" a="1"/>
  <c r="W4159" i="13"/>
  <c r="W4160" i="13" a="1"/>
  <c r="W4160" i="13"/>
  <c r="W4161" i="13" a="1"/>
  <c r="W4161" i="13"/>
  <c r="W4162" i="13" a="1"/>
  <c r="W4162" i="13"/>
  <c r="W4163" i="13" a="1"/>
  <c r="W4163" i="13"/>
  <c r="W4164" i="13" a="1"/>
  <c r="W4164" i="13"/>
  <c r="W4165" i="13" a="1"/>
  <c r="W4165" i="13"/>
  <c r="W4166" i="13" a="1"/>
  <c r="W4166" i="13"/>
  <c r="W4167" i="13" a="1"/>
  <c r="W4167" i="13"/>
  <c r="W4168" i="13" a="1"/>
  <c r="W4168" i="13"/>
  <c r="W4169" i="13" a="1"/>
  <c r="W4169" i="13"/>
  <c r="V4169" i="13" a="1"/>
  <c r="V4169" i="13"/>
  <c r="Q4169" i="13"/>
  <c r="S4169" i="13"/>
  <c r="T4169" i="13"/>
  <c r="V4168" i="13" a="1"/>
  <c r="V4168" i="13"/>
  <c r="Q4168" i="13"/>
  <c r="S4168" i="13"/>
  <c r="T4168" i="13"/>
  <c r="V4167" i="13" a="1"/>
  <c r="V4167" i="13"/>
  <c r="Q4167" i="13"/>
  <c r="S4167" i="13"/>
  <c r="T4167" i="13"/>
  <c r="V4166" i="13" a="1"/>
  <c r="V4166" i="13"/>
  <c r="Q4166" i="13"/>
  <c r="S4166" i="13"/>
  <c r="T4166" i="13"/>
  <c r="V4165" i="13" a="1"/>
  <c r="V4165" i="13"/>
  <c r="Q4165" i="13"/>
  <c r="S4165" i="13"/>
  <c r="T4165" i="13"/>
  <c r="V4164" i="13" a="1"/>
  <c r="V4164" i="13"/>
  <c r="Q4164" i="13"/>
  <c r="S4164" i="13"/>
  <c r="T4164" i="13"/>
  <c r="V4163" i="13" a="1"/>
  <c r="V4163" i="13"/>
  <c r="Q4163" i="13"/>
  <c r="S4163" i="13"/>
  <c r="T4163" i="13"/>
  <c r="V4162" i="13" a="1"/>
  <c r="V4162" i="13"/>
  <c r="Q4162" i="13"/>
  <c r="S4162" i="13"/>
  <c r="T4162" i="13"/>
  <c r="V4161" i="13" a="1"/>
  <c r="V4161" i="13"/>
  <c r="Q4161" i="13"/>
  <c r="S4161" i="13"/>
  <c r="T4161" i="13"/>
  <c r="V4160" i="13" a="1"/>
  <c r="V4160" i="13"/>
  <c r="Q4160" i="13"/>
  <c r="S4160" i="13"/>
  <c r="T4160" i="13"/>
  <c r="V4159" i="13" a="1"/>
  <c r="V4159" i="13"/>
  <c r="Q4159" i="13"/>
  <c r="S4159" i="13"/>
  <c r="T4159" i="13"/>
  <c r="V4158" i="13" a="1"/>
  <c r="V4158" i="13"/>
  <c r="Q4158" i="13"/>
  <c r="S4158" i="13"/>
  <c r="T4158" i="13"/>
  <c r="V4157" i="13" a="1"/>
  <c r="V4157" i="13"/>
  <c r="Q4157" i="13"/>
  <c r="S4157" i="13"/>
  <c r="T4157" i="13"/>
  <c r="V4156" i="13" a="1"/>
  <c r="V4156" i="13"/>
  <c r="Q4156" i="13"/>
  <c r="S4156" i="13"/>
  <c r="T4156" i="13"/>
  <c r="V4155" i="13" a="1"/>
  <c r="V4155" i="13"/>
  <c r="Q4155" i="13"/>
  <c r="S4155" i="13"/>
  <c r="T4155" i="13"/>
  <c r="V4154" i="13" a="1"/>
  <c r="V4154" i="13"/>
  <c r="Q4154" i="13"/>
  <c r="S4154" i="13"/>
  <c r="T4154" i="13"/>
  <c r="V4153" i="13" a="1"/>
  <c r="V4153" i="13"/>
  <c r="Q4153" i="13"/>
  <c r="S4153" i="13"/>
  <c r="T4153" i="13"/>
  <c r="V4152" i="13" a="1"/>
  <c r="V4152" i="13"/>
  <c r="Q4152" i="13"/>
  <c r="S4152" i="13"/>
  <c r="T4152" i="13"/>
  <c r="V4151" i="13" a="1"/>
  <c r="V4151" i="13"/>
  <c r="Q4151" i="13"/>
  <c r="S4151" i="13"/>
  <c r="T4151" i="13"/>
  <c r="V4150" i="13" a="1"/>
  <c r="V4150" i="13"/>
  <c r="Q4150" i="13"/>
  <c r="S4150" i="13"/>
  <c r="T4150" i="13"/>
  <c r="V4149" i="13" a="1"/>
  <c r="V4149" i="13"/>
  <c r="Q4149" i="13"/>
  <c r="S4149" i="13"/>
  <c r="T4149" i="13"/>
  <c r="V4148" i="13" a="1"/>
  <c r="V4148" i="13"/>
  <c r="Q4148" i="13"/>
  <c r="S4148" i="13"/>
  <c r="T4148" i="13"/>
  <c r="V4147" i="13" a="1"/>
  <c r="V4147" i="13"/>
  <c r="Q4147" i="13"/>
  <c r="S4147" i="13"/>
  <c r="T4147" i="13"/>
  <c r="V4146" i="13" a="1"/>
  <c r="V4146" i="13"/>
  <c r="Q4146" i="13"/>
  <c r="S4146" i="13"/>
  <c r="T4146" i="13"/>
  <c r="V4145" i="13" a="1"/>
  <c r="V4145" i="13"/>
  <c r="Q4145" i="13"/>
  <c r="S4145" i="13"/>
  <c r="T4145" i="13"/>
  <c r="V4144" i="13" a="1"/>
  <c r="V4144" i="13"/>
  <c r="Q4144" i="13"/>
  <c r="S4144" i="13"/>
  <c r="T4144" i="13"/>
  <c r="V4143" i="13" a="1"/>
  <c r="V4143" i="13"/>
  <c r="Q4143" i="13"/>
  <c r="S4143" i="13"/>
  <c r="T4143" i="13"/>
  <c r="V4142" i="13" a="1"/>
  <c r="V4142" i="13"/>
  <c r="Q4142" i="13"/>
  <c r="S4142" i="13"/>
  <c r="T4142" i="13"/>
  <c r="V4141" i="13" a="1"/>
  <c r="V4141" i="13"/>
  <c r="Q4141" i="13"/>
  <c r="S4141" i="13"/>
  <c r="T4141" i="13"/>
  <c r="V4140" i="13" a="1"/>
  <c r="V4140" i="13"/>
  <c r="Q4140" i="13"/>
  <c r="S4140" i="13"/>
  <c r="T4140" i="13"/>
  <c r="V4139" i="13" a="1"/>
  <c r="V4139" i="13"/>
  <c r="Q4139" i="13"/>
  <c r="S4139" i="13"/>
  <c r="T4139" i="13"/>
  <c r="V4138" i="13" a="1"/>
  <c r="V4138" i="13"/>
  <c r="Q4138" i="13"/>
  <c r="S4138" i="13"/>
  <c r="T4138" i="13"/>
  <c r="V4137" i="13" a="1"/>
  <c r="V4137" i="13"/>
  <c r="Q4137" i="13"/>
  <c r="S4137" i="13"/>
  <c r="T4137" i="13"/>
  <c r="V4136" i="13" a="1"/>
  <c r="V4136" i="13"/>
  <c r="Q4136" i="13"/>
  <c r="S4136" i="13"/>
  <c r="T4136" i="13"/>
  <c r="V4135" i="13" a="1"/>
  <c r="V4135" i="13"/>
  <c r="Q4135" i="13"/>
  <c r="S4135" i="13"/>
  <c r="T4135" i="13"/>
  <c r="V4134" i="13" a="1"/>
  <c r="V4134" i="13"/>
  <c r="Q4134" i="13"/>
  <c r="S4134" i="13"/>
  <c r="T4134" i="13"/>
  <c r="V4133" i="13" a="1"/>
  <c r="V4133" i="13"/>
  <c r="Q4133" i="13"/>
  <c r="S4133" i="13"/>
  <c r="T4133" i="13"/>
  <c r="V4132" i="13" a="1"/>
  <c r="V4132" i="13"/>
  <c r="Q4132" i="13"/>
  <c r="S4132" i="13"/>
  <c r="T4132" i="13"/>
  <c r="V4131" i="13" a="1"/>
  <c r="V4131" i="13"/>
  <c r="Q4131" i="13"/>
  <c r="S4131" i="13"/>
  <c r="T4131" i="13"/>
  <c r="V4130" i="13" a="1"/>
  <c r="V4130" i="13"/>
  <c r="Q4130" i="13"/>
  <c r="S4130" i="13"/>
  <c r="T4130" i="13"/>
  <c r="V4129" i="13" a="1"/>
  <c r="V4129" i="13"/>
  <c r="Q4129" i="13"/>
  <c r="S4129" i="13"/>
  <c r="T4129" i="13"/>
  <c r="V4128" i="13" a="1"/>
  <c r="V4128" i="13"/>
  <c r="Q4128" i="13"/>
  <c r="S4128" i="13"/>
  <c r="T4128" i="13"/>
  <c r="V4127" i="13" a="1"/>
  <c r="V4127" i="13"/>
  <c r="Q4127" i="13"/>
  <c r="S4127" i="13"/>
  <c r="T4127" i="13"/>
  <c r="V4126" i="13" a="1"/>
  <c r="V4126" i="13"/>
  <c r="Q4126" i="13"/>
  <c r="S4126" i="13"/>
  <c r="T4126" i="13"/>
  <c r="V4125" i="13" a="1"/>
  <c r="V4125" i="13"/>
  <c r="Q4125" i="13"/>
  <c r="S4125" i="13"/>
  <c r="T4125" i="13"/>
  <c r="V4124" i="13" a="1"/>
  <c r="V4124" i="13"/>
  <c r="Q4124" i="13"/>
  <c r="S4124" i="13"/>
  <c r="T4124" i="13"/>
  <c r="V4123" i="13" a="1"/>
  <c r="V4123" i="13"/>
  <c r="Q4123" i="13"/>
  <c r="S4123" i="13"/>
  <c r="T4123" i="13"/>
  <c r="V4122" i="13" a="1"/>
  <c r="V4122" i="13"/>
  <c r="Q4122" i="13"/>
  <c r="S4122" i="13"/>
  <c r="T4122" i="13"/>
  <c r="V4121" i="13" a="1"/>
  <c r="V4121" i="13"/>
  <c r="Q4121" i="13"/>
  <c r="S4121" i="13"/>
  <c r="T4121" i="13"/>
  <c r="V4120" i="13" a="1"/>
  <c r="V4120" i="13"/>
  <c r="Q4120" i="13"/>
  <c r="S4120" i="13"/>
  <c r="T4120" i="13"/>
  <c r="V4119" i="13" a="1"/>
  <c r="V4119" i="13"/>
  <c r="Q4119" i="13"/>
  <c r="S4119" i="13"/>
  <c r="T4119" i="13"/>
  <c r="V4118" i="13" a="1"/>
  <c r="V4118" i="13"/>
  <c r="Q4118" i="13"/>
  <c r="S4118" i="13"/>
  <c r="T4118" i="13"/>
  <c r="V4117" i="13" a="1"/>
  <c r="V4117" i="13"/>
  <c r="Q4117" i="13"/>
  <c r="S4117" i="13"/>
  <c r="T4117" i="13"/>
  <c r="V4116" i="13" a="1"/>
  <c r="V4116" i="13"/>
  <c r="Q4116" i="13"/>
  <c r="S4116" i="13"/>
  <c r="T4116" i="13"/>
  <c r="V4115" i="13" a="1"/>
  <c r="V4115" i="13"/>
  <c r="Q4115" i="13"/>
  <c r="S4115" i="13"/>
  <c r="T4115" i="13"/>
  <c r="V4114" i="13" a="1"/>
  <c r="V4114" i="13"/>
  <c r="Q4114" i="13"/>
  <c r="S4114" i="13"/>
  <c r="T4114" i="13"/>
  <c r="V4113" i="13" a="1"/>
  <c r="V4113" i="13"/>
  <c r="Q4113" i="13"/>
  <c r="S4113" i="13"/>
  <c r="T4113" i="13"/>
  <c r="V4112" i="13" a="1"/>
  <c r="V4112" i="13"/>
  <c r="Q4112" i="13"/>
  <c r="S4112" i="13"/>
  <c r="T4112" i="13"/>
  <c r="V4111" i="13" a="1"/>
  <c r="V4111" i="13"/>
  <c r="Q4111" i="13"/>
  <c r="S4111" i="13"/>
  <c r="T4111" i="13"/>
  <c r="V4110" i="13" a="1"/>
  <c r="V4110" i="13"/>
  <c r="Q4110" i="13"/>
  <c r="S4110" i="13"/>
  <c r="T4110" i="13"/>
  <c r="V4109" i="13" a="1"/>
  <c r="V4109" i="13"/>
  <c r="Q4109" i="13"/>
  <c r="S4109" i="13"/>
  <c r="T4109" i="13"/>
  <c r="V4108" i="13" a="1"/>
  <c r="V4108" i="13"/>
  <c r="Q4108" i="13"/>
  <c r="S4108" i="13"/>
  <c r="T4108" i="13"/>
  <c r="V4107" i="13" a="1"/>
  <c r="V4107" i="13"/>
  <c r="Q4107" i="13"/>
  <c r="S4107" i="13"/>
  <c r="T4107" i="13"/>
  <c r="V4106" i="13" a="1"/>
  <c r="V4106" i="13"/>
  <c r="Q4106" i="13"/>
  <c r="S4106" i="13"/>
  <c r="T4106" i="13"/>
  <c r="V4105" i="13" a="1"/>
  <c r="V4105" i="13"/>
  <c r="Q4105" i="13"/>
  <c r="S4105" i="13"/>
  <c r="T4105" i="13"/>
  <c r="V4104" i="13" a="1"/>
  <c r="V4104" i="13"/>
  <c r="Q4104" i="13"/>
  <c r="S4104" i="13"/>
  <c r="T4104" i="13"/>
  <c r="V4103" i="13" a="1"/>
  <c r="V4103" i="13"/>
  <c r="Q4103" i="13"/>
  <c r="S4103" i="13"/>
  <c r="T4103" i="13"/>
  <c r="V4102" i="13" a="1"/>
  <c r="V4102" i="13"/>
  <c r="Q4102" i="13"/>
  <c r="S4102" i="13"/>
  <c r="T4102" i="13"/>
  <c r="V4101" i="13" a="1"/>
  <c r="V4101" i="13"/>
  <c r="Q4101" i="13"/>
  <c r="S4101" i="13"/>
  <c r="T4101" i="13"/>
  <c r="V4100" i="13" a="1"/>
  <c r="V4100" i="13"/>
  <c r="Q4100" i="13"/>
  <c r="S4100" i="13"/>
  <c r="T4100" i="13"/>
  <c r="V4099" i="13" a="1"/>
  <c r="V4099" i="13"/>
  <c r="Q4099" i="13"/>
  <c r="S4099" i="13"/>
  <c r="T4099" i="13"/>
  <c r="V4098" i="13" a="1"/>
  <c r="V4098" i="13"/>
  <c r="Q4098" i="13"/>
  <c r="S4098" i="13"/>
  <c r="T4098" i="13"/>
  <c r="V4097" i="13" a="1"/>
  <c r="V4097" i="13"/>
  <c r="Q4097" i="13"/>
  <c r="S4097" i="13"/>
  <c r="T4097" i="13"/>
  <c r="V4096" i="13" a="1"/>
  <c r="V4096" i="13"/>
  <c r="Q4096" i="13"/>
  <c r="S4096" i="13"/>
  <c r="T4096" i="13"/>
  <c r="V4095" i="13" a="1"/>
  <c r="V4095" i="13"/>
  <c r="Q4095" i="13"/>
  <c r="S4095" i="13"/>
  <c r="T4095" i="13"/>
  <c r="V4094" i="13" a="1"/>
  <c r="V4094" i="13"/>
  <c r="Q4094" i="13"/>
  <c r="S4094" i="13"/>
  <c r="T4094" i="13"/>
  <c r="V4093" i="13" a="1"/>
  <c r="V4093" i="13"/>
  <c r="Q4093" i="13"/>
  <c r="S4093" i="13"/>
  <c r="T4093" i="13"/>
  <c r="V4092" i="13" a="1"/>
  <c r="V4092" i="13"/>
  <c r="Q4092" i="13"/>
  <c r="S4092" i="13"/>
  <c r="T4092" i="13"/>
  <c r="V4091" i="13" a="1"/>
  <c r="V4091" i="13"/>
  <c r="Q4091" i="13"/>
  <c r="S4091" i="13"/>
  <c r="T4091" i="13"/>
  <c r="V4090" i="13" a="1"/>
  <c r="V4090" i="13"/>
  <c r="Q4090" i="13"/>
  <c r="S4090" i="13"/>
  <c r="T4090" i="13"/>
  <c r="V4089" i="13" a="1"/>
  <c r="V4089" i="13"/>
  <c r="Q4089" i="13"/>
  <c r="S4089" i="13"/>
  <c r="T4089" i="13"/>
  <c r="V4088" i="13" a="1"/>
  <c r="V4088" i="13"/>
  <c r="Q4088" i="13"/>
  <c r="S4088" i="13"/>
  <c r="T4088" i="13"/>
  <c r="V4087" i="13" a="1"/>
  <c r="V4087" i="13"/>
  <c r="Q4087" i="13"/>
  <c r="S4087" i="13"/>
  <c r="T4087" i="13"/>
  <c r="V4086" i="13" a="1"/>
  <c r="V4086" i="13"/>
  <c r="Q4086" i="13"/>
  <c r="S4086" i="13"/>
  <c r="T4086" i="13"/>
  <c r="V4085" i="13" a="1"/>
  <c r="V4085" i="13"/>
  <c r="Q4085" i="13"/>
  <c r="S4085" i="13"/>
  <c r="T4085" i="13"/>
  <c r="V4084" i="13" a="1"/>
  <c r="V4084" i="13"/>
  <c r="Q4084" i="13"/>
  <c r="S4084" i="13"/>
  <c r="T4084" i="13"/>
  <c r="V4083" i="13" a="1"/>
  <c r="V4083" i="13"/>
  <c r="Q4083" i="13"/>
  <c r="S4083" i="13"/>
  <c r="T4083" i="13"/>
  <c r="V4082" i="13" a="1"/>
  <c r="V4082" i="13"/>
  <c r="Q4082" i="13"/>
  <c r="S4082" i="13"/>
  <c r="T4082" i="13"/>
  <c r="V4081" i="13" a="1"/>
  <c r="V4081" i="13"/>
  <c r="Q4081" i="13"/>
  <c r="S4081" i="13"/>
  <c r="T4081" i="13"/>
  <c r="V4080" i="13" a="1"/>
  <c r="V4080" i="13"/>
  <c r="Q4080" i="13"/>
  <c r="S4080" i="13"/>
  <c r="T4080" i="13"/>
  <c r="V4079" i="13" a="1"/>
  <c r="V4079" i="13"/>
  <c r="Q4079" i="13"/>
  <c r="S4079" i="13"/>
  <c r="T4079" i="13"/>
  <c r="V4078" i="13" a="1"/>
  <c r="V4078" i="13"/>
  <c r="Q4078" i="13"/>
  <c r="S4078" i="13"/>
  <c r="T4078" i="13"/>
  <c r="V4077" i="13" a="1"/>
  <c r="V4077" i="13"/>
  <c r="Q4077" i="13"/>
  <c r="S4077" i="13"/>
  <c r="T4077" i="13"/>
  <c r="V4076" i="13" a="1"/>
  <c r="V4076" i="13"/>
  <c r="Q4076" i="13"/>
  <c r="S4076" i="13"/>
  <c r="T4076" i="13"/>
  <c r="V4075" i="13" a="1"/>
  <c r="V4075" i="13"/>
  <c r="Q4075" i="13"/>
  <c r="S4075" i="13"/>
  <c r="T4075" i="13"/>
  <c r="V4073" i="13" a="1"/>
  <c r="V4073" i="13"/>
  <c r="Q4073" i="13"/>
  <c r="S4073" i="13"/>
  <c r="T4073" i="13"/>
  <c r="V4072" i="13" a="1"/>
  <c r="V4072" i="13"/>
  <c r="Q4072" i="13"/>
  <c r="S4072" i="13"/>
  <c r="T4072" i="13"/>
  <c r="V4071" i="13" a="1"/>
  <c r="V4071" i="13"/>
  <c r="Q4071" i="13"/>
  <c r="S4071" i="13"/>
  <c r="T4071" i="13"/>
  <c r="V4068" i="13" a="1"/>
  <c r="V4068" i="13"/>
  <c r="Q4068" i="13"/>
  <c r="S4068" i="13"/>
  <c r="T4068" i="13"/>
  <c r="V4067" i="13" a="1"/>
  <c r="V4067" i="13"/>
  <c r="Q4067" i="13"/>
  <c r="S4067" i="13"/>
  <c r="T4067" i="13"/>
  <c r="V4066" i="13" a="1"/>
  <c r="V4066" i="13"/>
  <c r="Q4066" i="13"/>
  <c r="S4066" i="13"/>
  <c r="T4066" i="13"/>
  <c r="V4065" i="13" a="1"/>
  <c r="V4065" i="13"/>
  <c r="Q4065" i="13"/>
  <c r="S4065" i="13"/>
  <c r="T4065" i="13"/>
  <c r="V4064" i="13" a="1"/>
  <c r="V4064" i="13"/>
  <c r="Q4064" i="13"/>
  <c r="S4064" i="13"/>
  <c r="T4064" i="13"/>
  <c r="V4063" i="13" a="1"/>
  <c r="V4063" i="13"/>
  <c r="Q4063" i="13"/>
  <c r="S4063" i="13"/>
  <c r="T4063" i="13"/>
  <c r="V4062" i="13" a="1"/>
  <c r="V4062" i="13"/>
  <c r="Q4062" i="13"/>
  <c r="S4062" i="13"/>
  <c r="T4062" i="13"/>
  <c r="V4061" i="13" a="1"/>
  <c r="V4061" i="13"/>
  <c r="Q4061" i="13"/>
  <c r="S4061" i="13"/>
  <c r="T4061" i="13"/>
  <c r="V4060" i="13" a="1"/>
  <c r="V4060" i="13"/>
  <c r="Q4060" i="13"/>
  <c r="S4060" i="13"/>
  <c r="T4060" i="13"/>
  <c r="V4059" i="13" a="1"/>
  <c r="V4059" i="13"/>
  <c r="Q4059" i="13"/>
  <c r="S4059" i="13"/>
  <c r="T4059" i="13"/>
  <c r="V4058" i="13" a="1"/>
  <c r="V4058" i="13"/>
  <c r="Q4058" i="13"/>
  <c r="S4058" i="13"/>
  <c r="T4058" i="13"/>
  <c r="V4057" i="13" a="1"/>
  <c r="V4057" i="13"/>
  <c r="Q4057" i="13"/>
  <c r="S4057" i="13"/>
  <c r="T4057" i="13"/>
  <c r="V4056" i="13" a="1"/>
  <c r="V4056" i="13"/>
  <c r="Q4056" i="13"/>
  <c r="S4056" i="13"/>
  <c r="T4056" i="13"/>
  <c r="V4055" i="13" a="1"/>
  <c r="V4055" i="13"/>
  <c r="Q4055" i="13"/>
  <c r="S4055" i="13"/>
  <c r="T4055" i="13"/>
  <c r="V4054" i="13" a="1"/>
  <c r="V4054" i="13"/>
  <c r="Q4054" i="13"/>
  <c r="S4054" i="13"/>
  <c r="T4054" i="13"/>
  <c r="V4053" i="13" a="1"/>
  <c r="V4053" i="13"/>
  <c r="Q4053" i="13"/>
  <c r="S4053" i="13"/>
  <c r="T4053" i="13"/>
  <c r="V4052" i="13" a="1"/>
  <c r="V4052" i="13"/>
  <c r="Q4052" i="13"/>
  <c r="S4052" i="13"/>
  <c r="T4052" i="13"/>
  <c r="V4051" i="13" a="1"/>
  <c r="V4051" i="13"/>
  <c r="Q4051" i="13"/>
  <c r="S4051" i="13"/>
  <c r="T4051" i="13"/>
  <c r="V4050" i="13" a="1"/>
  <c r="V4050" i="13"/>
  <c r="Q4050" i="13"/>
  <c r="S4050" i="13"/>
  <c r="T4050" i="13"/>
  <c r="V4049" i="13" a="1"/>
  <c r="V4049" i="13"/>
  <c r="Q4049" i="13"/>
  <c r="S4049" i="13"/>
  <c r="T4049" i="13"/>
  <c r="V4048" i="13" a="1"/>
  <c r="V4048" i="13"/>
  <c r="Q4048" i="13"/>
  <c r="S4048" i="13"/>
  <c r="T4048" i="13"/>
  <c r="V4047" i="13" a="1"/>
  <c r="V4047" i="13"/>
  <c r="Q4047" i="13"/>
  <c r="S4047" i="13"/>
  <c r="T4047" i="13"/>
  <c r="V4046" i="13" a="1"/>
  <c r="V4046" i="13"/>
  <c r="Q4046" i="13"/>
  <c r="S4046" i="13"/>
  <c r="T4046" i="13"/>
  <c r="V4045" i="13" a="1"/>
  <c r="V4045" i="13"/>
  <c r="Q4045" i="13"/>
  <c r="S4045" i="13"/>
  <c r="T4045" i="13"/>
  <c r="V4044" i="13" a="1"/>
  <c r="V4044" i="13"/>
  <c r="Q4044" i="13"/>
  <c r="S4044" i="13"/>
  <c r="T4044" i="13"/>
  <c r="V4043" i="13" a="1"/>
  <c r="V4043" i="13"/>
  <c r="Q4043" i="13"/>
  <c r="S4043" i="13"/>
  <c r="T4043" i="13"/>
  <c r="V4042" i="13" a="1"/>
  <c r="V4042" i="13"/>
  <c r="Q4042" i="13"/>
  <c r="S4042" i="13"/>
  <c r="T4042" i="13"/>
  <c r="V4041" i="13" a="1"/>
  <c r="V4041" i="13"/>
  <c r="Q4041" i="13"/>
  <c r="S4041" i="13"/>
  <c r="T4041" i="13"/>
  <c r="V4040" i="13" a="1"/>
  <c r="V4040" i="13"/>
  <c r="Q4040" i="13"/>
  <c r="S4040" i="13"/>
  <c r="T4040" i="13"/>
  <c r="V4039" i="13" a="1"/>
  <c r="V4039" i="13"/>
  <c r="Q4039" i="13"/>
  <c r="S4039" i="13"/>
  <c r="T4039" i="13"/>
  <c r="V4038" i="13" a="1"/>
  <c r="V4038" i="13"/>
  <c r="Q4038" i="13"/>
  <c r="S4038" i="13"/>
  <c r="T4038" i="13"/>
  <c r="V4037" i="13" a="1"/>
  <c r="V4037" i="13"/>
  <c r="Q4037" i="13"/>
  <c r="S4037" i="13"/>
  <c r="T4037" i="13"/>
  <c r="V4036" i="13" a="1"/>
  <c r="V4036" i="13"/>
  <c r="Q4036" i="13"/>
  <c r="S4036" i="13"/>
  <c r="T4036" i="13"/>
  <c r="V4035" i="13" a="1"/>
  <c r="V4035" i="13"/>
  <c r="Q4035" i="13"/>
  <c r="S4035" i="13"/>
  <c r="T4035" i="13"/>
  <c r="V4034" i="13" a="1"/>
  <c r="V4034" i="13"/>
  <c r="Q4034" i="13"/>
  <c r="S4034" i="13"/>
  <c r="T4034" i="13"/>
  <c r="V4033" i="13" a="1"/>
  <c r="V4033" i="13"/>
  <c r="Q4033" i="13"/>
  <c r="S4033" i="13"/>
  <c r="T4033" i="13"/>
  <c r="V4032" i="13" a="1"/>
  <c r="V4032" i="13"/>
  <c r="Q4032" i="13"/>
  <c r="S4032" i="13"/>
  <c r="T4032" i="13"/>
  <c r="V4031" i="13" a="1"/>
  <c r="V4031" i="13"/>
  <c r="Q4031" i="13"/>
  <c r="S4031" i="13"/>
  <c r="T4031" i="13"/>
  <c r="V4030" i="13" a="1"/>
  <c r="V4030" i="13"/>
  <c r="Q4030" i="13"/>
  <c r="S4030" i="13"/>
  <c r="T4030" i="13"/>
  <c r="V4029" i="13" a="1"/>
  <c r="V4029" i="13"/>
  <c r="Q4029" i="13"/>
  <c r="S4029" i="13"/>
  <c r="T4029" i="13"/>
  <c r="V4028" i="13" a="1"/>
  <c r="V4028" i="13"/>
  <c r="Q4028" i="13"/>
  <c r="S4028" i="13"/>
  <c r="T4028" i="13"/>
  <c r="V4027" i="13" a="1"/>
  <c r="V4027" i="13"/>
  <c r="Q4027" i="13"/>
  <c r="S4027" i="13"/>
  <c r="T4027" i="13"/>
  <c r="V4026" i="13" a="1"/>
  <c r="V4026" i="13"/>
  <c r="Q4026" i="13"/>
  <c r="S4026" i="13"/>
  <c r="T4026" i="13"/>
  <c r="V4025" i="13" a="1"/>
  <c r="V4025" i="13"/>
  <c r="Q4025" i="13"/>
  <c r="S4025" i="13"/>
  <c r="T4025" i="13"/>
  <c r="V4024" i="13" a="1"/>
  <c r="V4024" i="13"/>
  <c r="Q4024" i="13"/>
  <c r="S4024" i="13"/>
  <c r="T4024" i="13"/>
  <c r="V4023" i="13" a="1"/>
  <c r="V4023" i="13"/>
  <c r="Q4023" i="13"/>
  <c r="S4023" i="13"/>
  <c r="T4023" i="13"/>
  <c r="V4022" i="13" a="1"/>
  <c r="V4022" i="13"/>
  <c r="Q4022" i="13"/>
  <c r="S4022" i="13"/>
  <c r="T4022" i="13"/>
  <c r="V4021" i="13" a="1"/>
  <c r="V4021" i="13"/>
  <c r="Q4021" i="13"/>
  <c r="S4021" i="13"/>
  <c r="T4021" i="13"/>
  <c r="V4020" i="13" a="1"/>
  <c r="V4020" i="13"/>
  <c r="Q4020" i="13"/>
  <c r="S4020" i="13"/>
  <c r="T4020" i="13"/>
  <c r="V4019" i="13" a="1"/>
  <c r="V4019" i="13"/>
  <c r="Q4019" i="13"/>
  <c r="S4019" i="13"/>
  <c r="T4019" i="13"/>
  <c r="V4018" i="13" a="1"/>
  <c r="V4018" i="13"/>
  <c r="Q4018" i="13"/>
  <c r="S4018" i="13"/>
  <c r="T4018" i="13"/>
  <c r="V4017" i="13" a="1"/>
  <c r="V4017" i="13"/>
  <c r="Q4017" i="13"/>
  <c r="S4017" i="13"/>
  <c r="T4017" i="13"/>
  <c r="V4016" i="13" a="1"/>
  <c r="V4016" i="13"/>
  <c r="Q4016" i="13"/>
  <c r="S4016" i="13"/>
  <c r="T4016" i="13"/>
  <c r="V4015" i="13" a="1"/>
  <c r="V4015" i="13"/>
  <c r="Q4015" i="13"/>
  <c r="S4015" i="13"/>
  <c r="T4015" i="13"/>
  <c r="V4014" i="13" a="1"/>
  <c r="V4014" i="13"/>
  <c r="Q4014" i="13"/>
  <c r="S4014" i="13"/>
  <c r="T4014" i="13"/>
  <c r="V4013" i="13" a="1"/>
  <c r="V4013" i="13"/>
  <c r="Q4013" i="13"/>
  <c r="S4013" i="13"/>
  <c r="T4013" i="13"/>
  <c r="V4012" i="13" a="1"/>
  <c r="V4012" i="13"/>
  <c r="Q4012" i="13"/>
  <c r="S4012" i="13"/>
  <c r="T4012" i="13"/>
  <c r="V4011" i="13" a="1"/>
  <c r="V4011" i="13"/>
  <c r="Q4011" i="13"/>
  <c r="S4011" i="13"/>
  <c r="T4011" i="13"/>
  <c r="V4010" i="13" a="1"/>
  <c r="V4010" i="13"/>
  <c r="Q4010" i="13"/>
  <c r="S4010" i="13"/>
  <c r="T4010" i="13"/>
  <c r="V4006" i="13" a="1"/>
  <c r="V4006" i="13"/>
  <c r="Q4006" i="13"/>
  <c r="S4006" i="13"/>
  <c r="T4006" i="13"/>
  <c r="V4005" i="13" a="1"/>
  <c r="V4005" i="13"/>
  <c r="Q4005" i="13"/>
  <c r="S4005" i="13"/>
  <c r="T4005" i="13"/>
  <c r="V4004" i="13" a="1"/>
  <c r="V4004" i="13"/>
  <c r="Q4004" i="13"/>
  <c r="S4004" i="13"/>
  <c r="T4004" i="13"/>
  <c r="V4003" i="13" a="1"/>
  <c r="V4003" i="13"/>
  <c r="Q4003" i="13"/>
  <c r="S4003" i="13"/>
  <c r="T4003" i="13"/>
  <c r="V4001" i="13" a="1"/>
  <c r="V4001" i="13"/>
  <c r="Q4001" i="13"/>
  <c r="S4001" i="13"/>
  <c r="T4001" i="13"/>
  <c r="V4000" i="13" a="1"/>
  <c r="V4000" i="13"/>
  <c r="Q4000" i="13"/>
  <c r="S4000" i="13"/>
  <c r="T4000" i="13"/>
  <c r="V3999" i="13" a="1"/>
  <c r="V3999" i="13"/>
  <c r="Q3999" i="13"/>
  <c r="S3999" i="13"/>
  <c r="T3999" i="13"/>
  <c r="V3998" i="13" a="1"/>
  <c r="V3998" i="13"/>
  <c r="Q3998" i="13"/>
  <c r="S3998" i="13"/>
  <c r="T3998" i="13"/>
  <c r="V3997" i="13" a="1"/>
  <c r="V3997" i="13"/>
  <c r="Q3997" i="13"/>
  <c r="S3997" i="13"/>
  <c r="T3997" i="13"/>
  <c r="V3996" i="13" a="1"/>
  <c r="V3996" i="13"/>
  <c r="Q3996" i="13"/>
  <c r="S3996" i="13"/>
  <c r="T3996" i="13"/>
  <c r="V3995" i="13" a="1"/>
  <c r="V3995" i="13"/>
  <c r="Q3995" i="13"/>
  <c r="S3995" i="13"/>
  <c r="T3995" i="13"/>
  <c r="V3994" i="13" a="1"/>
  <c r="V3994" i="13"/>
  <c r="Q3994" i="13"/>
  <c r="S3994" i="13"/>
  <c r="T3994" i="13"/>
  <c r="V3993" i="13" a="1"/>
  <c r="V3993" i="13"/>
  <c r="Q3993" i="13"/>
  <c r="S3993" i="13"/>
  <c r="T3993" i="13"/>
  <c r="V3991" i="13" a="1"/>
  <c r="V3991" i="13"/>
  <c r="Q3991" i="13"/>
  <c r="S3991" i="13"/>
  <c r="T3991" i="13"/>
  <c r="V3990" i="13" a="1"/>
  <c r="V3990" i="13"/>
  <c r="Q3990" i="13"/>
  <c r="S3990" i="13"/>
  <c r="T3990" i="13"/>
  <c r="V3989" i="13" a="1"/>
  <c r="V3989" i="13"/>
  <c r="Q3989" i="13"/>
  <c r="S3989" i="13"/>
  <c r="T3989" i="13"/>
  <c r="V3988" i="13" a="1"/>
  <c r="V3988" i="13"/>
  <c r="Q3988" i="13"/>
  <c r="S3988" i="13"/>
  <c r="T3988" i="13"/>
  <c r="V3987" i="13" a="1"/>
  <c r="V3987" i="13"/>
  <c r="Q3987" i="13"/>
  <c r="S3987" i="13"/>
  <c r="T3987" i="13"/>
  <c r="V3986" i="13" a="1"/>
  <c r="V3986" i="13"/>
  <c r="Q3986" i="13"/>
  <c r="S3986" i="13"/>
  <c r="T3986" i="13"/>
  <c r="V3985" i="13" a="1"/>
  <c r="V3985" i="13"/>
  <c r="Q3985" i="13"/>
  <c r="S3985" i="13"/>
  <c r="T3985" i="13"/>
  <c r="V3984" i="13" a="1"/>
  <c r="V3984" i="13"/>
  <c r="Q3984" i="13"/>
  <c r="S3984" i="13"/>
  <c r="T3984" i="13"/>
  <c r="V3983" i="13" a="1"/>
  <c r="V3983" i="13"/>
  <c r="Q3983" i="13"/>
  <c r="S3983" i="13"/>
  <c r="T3983" i="13"/>
  <c r="V3982" i="13" a="1"/>
  <c r="V3982" i="13"/>
  <c r="Q3982" i="13"/>
  <c r="S3982" i="13"/>
  <c r="T3982" i="13"/>
  <c r="V3981" i="13" a="1"/>
  <c r="V3981" i="13"/>
  <c r="Q3981" i="13"/>
  <c r="S3981" i="13"/>
  <c r="T3981" i="13"/>
  <c r="V3980" i="13" a="1"/>
  <c r="V3980" i="13"/>
  <c r="Q3980" i="13"/>
  <c r="S3980" i="13"/>
  <c r="T3980" i="13"/>
  <c r="V3979" i="13" a="1"/>
  <c r="V3979" i="13"/>
  <c r="Q3979" i="13"/>
  <c r="S3979" i="13"/>
  <c r="T3979" i="13"/>
  <c r="V3978" i="13" a="1"/>
  <c r="V3978" i="13"/>
  <c r="Q3978" i="13"/>
  <c r="S3978" i="13"/>
  <c r="T3978" i="13"/>
  <c r="V3977" i="13" a="1"/>
  <c r="V3977" i="13"/>
  <c r="Q3977" i="13"/>
  <c r="S3977" i="13"/>
  <c r="T3977" i="13"/>
  <c r="V3976" i="13" a="1"/>
  <c r="V3976" i="13"/>
  <c r="Q3976" i="13"/>
  <c r="S3976" i="13"/>
  <c r="T3976" i="13"/>
  <c r="V3975" i="13" a="1"/>
  <c r="V3975" i="13"/>
  <c r="Q3975" i="13"/>
  <c r="S3975" i="13"/>
  <c r="T3975" i="13"/>
  <c r="V3974" i="13" a="1"/>
  <c r="V3974" i="13"/>
  <c r="Q3974" i="13"/>
  <c r="S3974" i="13"/>
  <c r="T3974" i="13"/>
  <c r="V3973" i="13" a="1"/>
  <c r="V3973" i="13"/>
  <c r="Q3973" i="13"/>
  <c r="S3973" i="13"/>
  <c r="T3973" i="13"/>
  <c r="V3972" i="13" a="1"/>
  <c r="V3972" i="13"/>
  <c r="Q3972" i="13"/>
  <c r="S3972" i="13"/>
  <c r="T3972" i="13"/>
  <c r="V3971" i="13" a="1"/>
  <c r="V3971" i="13"/>
  <c r="Q3971" i="13"/>
  <c r="S3971" i="13"/>
  <c r="T3971" i="13"/>
  <c r="V3970" i="13" a="1"/>
  <c r="V3970" i="13"/>
  <c r="Q3970" i="13"/>
  <c r="S3970" i="13"/>
  <c r="T3970" i="13"/>
  <c r="V3969" i="13" a="1"/>
  <c r="V3969" i="13"/>
  <c r="Q3969" i="13"/>
  <c r="S3969" i="13"/>
  <c r="T3969" i="13"/>
  <c r="V3968" i="13" a="1"/>
  <c r="V3968" i="13"/>
  <c r="Q3968" i="13"/>
  <c r="S3968" i="13"/>
  <c r="T3968" i="13"/>
  <c r="V3967" i="13" a="1"/>
  <c r="V3967" i="13"/>
  <c r="Q3967" i="13"/>
  <c r="S3967" i="13"/>
  <c r="T3967" i="13"/>
  <c r="V3966" i="13" a="1"/>
  <c r="V3966" i="13"/>
  <c r="Q3966" i="13"/>
  <c r="S3966" i="13"/>
  <c r="T3966" i="13"/>
  <c r="V3965" i="13" a="1"/>
  <c r="V3965" i="13"/>
  <c r="Q3965" i="13"/>
  <c r="S3965" i="13"/>
  <c r="T3965" i="13"/>
  <c r="V3964" i="13" a="1"/>
  <c r="V3964" i="13"/>
  <c r="Q3964" i="13"/>
  <c r="S3964" i="13"/>
  <c r="T3964" i="13"/>
  <c r="V3963" i="13" a="1"/>
  <c r="V3963" i="13"/>
  <c r="Q3963" i="13"/>
  <c r="S3963" i="13"/>
  <c r="T3963" i="13"/>
  <c r="V3962" i="13" a="1"/>
  <c r="V3962" i="13"/>
  <c r="Q3962" i="13"/>
  <c r="S3962" i="13"/>
  <c r="T3962" i="13"/>
  <c r="V3961" i="13" a="1"/>
  <c r="V3961" i="13"/>
  <c r="Q3961" i="13"/>
  <c r="S3961" i="13"/>
  <c r="T3961" i="13"/>
  <c r="V3960" i="13" a="1"/>
  <c r="V3960" i="13"/>
  <c r="Q3960" i="13"/>
  <c r="S3960" i="13"/>
  <c r="T3960" i="13"/>
  <c r="V3959" i="13" a="1"/>
  <c r="V3959" i="13"/>
  <c r="Q3959" i="13"/>
  <c r="S3959" i="13"/>
  <c r="T3959" i="13"/>
  <c r="V3958" i="13" a="1"/>
  <c r="V3958" i="13"/>
  <c r="Q3958" i="13"/>
  <c r="S3958" i="13"/>
  <c r="T3958" i="13"/>
  <c r="V3957" i="13" a="1"/>
  <c r="V3957" i="13"/>
  <c r="Q3957" i="13"/>
  <c r="S3957" i="13"/>
  <c r="T3957" i="13"/>
  <c r="V3956" i="13" a="1"/>
  <c r="V3956" i="13"/>
  <c r="Q3956" i="13"/>
  <c r="S3956" i="13"/>
  <c r="T3956" i="13"/>
  <c r="V3955" i="13" a="1"/>
  <c r="V3955" i="13"/>
  <c r="Q3955" i="13"/>
  <c r="S3955" i="13"/>
  <c r="T3955" i="13"/>
  <c r="V3954" i="13" a="1"/>
  <c r="V3954" i="13"/>
  <c r="Q3954" i="13"/>
  <c r="S3954" i="13"/>
  <c r="T3954" i="13"/>
  <c r="V3953" i="13" a="1"/>
  <c r="V3953" i="13"/>
  <c r="Q3953" i="13"/>
  <c r="S3953" i="13"/>
  <c r="T3953" i="13"/>
  <c r="V3952" i="13" a="1"/>
  <c r="V3952" i="13"/>
  <c r="Q3952" i="13"/>
  <c r="S3952" i="13"/>
  <c r="T3952" i="13"/>
  <c r="V3951" i="13" a="1"/>
  <c r="V3951" i="13"/>
  <c r="Q3951" i="13"/>
  <c r="S3951" i="13"/>
  <c r="T3951" i="13"/>
  <c r="V3950" i="13" a="1"/>
  <c r="V3950" i="13"/>
  <c r="Q3950" i="13"/>
  <c r="S3950" i="13"/>
  <c r="T3950" i="13"/>
  <c r="V3949" i="13" a="1"/>
  <c r="V3949" i="13"/>
  <c r="Q3949" i="13"/>
  <c r="S3949" i="13"/>
  <c r="T3949" i="13"/>
  <c r="V3948" i="13" a="1"/>
  <c r="V3948" i="13"/>
  <c r="Q3948" i="13"/>
  <c r="S3948" i="13"/>
  <c r="T3948" i="13"/>
  <c r="V3947" i="13" a="1"/>
  <c r="V3947" i="13"/>
  <c r="Q3947" i="13"/>
  <c r="S3947" i="13"/>
  <c r="T3947" i="13"/>
  <c r="V3946" i="13" a="1"/>
  <c r="V3946" i="13"/>
  <c r="Q3946" i="13"/>
  <c r="S3946" i="13"/>
  <c r="T3946" i="13"/>
  <c r="V3945" i="13" a="1"/>
  <c r="V3945" i="13"/>
  <c r="Q3945" i="13"/>
  <c r="S3945" i="13"/>
  <c r="T3945" i="13"/>
  <c r="V3944" i="13" a="1"/>
  <c r="V3944" i="13"/>
  <c r="Q3944" i="13"/>
  <c r="S3944" i="13"/>
  <c r="T3944" i="13"/>
  <c r="V3943" i="13" a="1"/>
  <c r="V3943" i="13"/>
  <c r="Q3943" i="13"/>
  <c r="S3943" i="13"/>
  <c r="T3943" i="13"/>
  <c r="V3942" i="13" a="1"/>
  <c r="V3942" i="13"/>
  <c r="Q3942" i="13"/>
  <c r="S3942" i="13"/>
  <c r="T3942" i="13"/>
  <c r="V3941" i="13" a="1"/>
  <c r="V3941" i="13"/>
  <c r="Q3941" i="13"/>
  <c r="S3941" i="13"/>
  <c r="T3941" i="13"/>
  <c r="V3940" i="13" a="1"/>
  <c r="V3940" i="13"/>
  <c r="Q3940" i="13"/>
  <c r="S3940" i="13"/>
  <c r="T3940" i="13"/>
  <c r="V3939" i="13" a="1"/>
  <c r="V3939" i="13"/>
  <c r="Q3939" i="13"/>
  <c r="S3939" i="13"/>
  <c r="T3939" i="13"/>
  <c r="V3938" i="13" a="1"/>
  <c r="V3938" i="13"/>
  <c r="Q3938" i="13"/>
  <c r="S3938" i="13"/>
  <c r="T3938" i="13"/>
  <c r="V3937" i="13" a="1"/>
  <c r="V3937" i="13"/>
  <c r="Q3937" i="13"/>
  <c r="S3937" i="13"/>
  <c r="T3937" i="13"/>
  <c r="V3936" i="13" a="1"/>
  <c r="V3936" i="13"/>
  <c r="Q3936" i="13"/>
  <c r="S3936" i="13"/>
  <c r="T3936" i="13"/>
  <c r="V3935" i="13" a="1"/>
  <c r="V3935" i="13"/>
  <c r="Q3935" i="13"/>
  <c r="S3935" i="13"/>
  <c r="T3935" i="13"/>
  <c r="V3934" i="13" a="1"/>
  <c r="V3934" i="13"/>
  <c r="Q3934" i="13"/>
  <c r="S3934" i="13"/>
  <c r="T3934" i="13"/>
  <c r="V3933" i="13" a="1"/>
  <c r="V3933" i="13"/>
  <c r="Q3933" i="13"/>
  <c r="S3933" i="13"/>
  <c r="T3933" i="13"/>
  <c r="V3932" i="13" a="1"/>
  <c r="V3932" i="13"/>
  <c r="Q3932" i="13"/>
  <c r="S3932" i="13"/>
  <c r="T3932" i="13"/>
  <c r="V3931" i="13" a="1"/>
  <c r="V3931" i="13"/>
  <c r="Q3931" i="13"/>
  <c r="S3931" i="13"/>
  <c r="T3931" i="13"/>
  <c r="V3930" i="13" a="1"/>
  <c r="V3930" i="13"/>
  <c r="Q3930" i="13"/>
  <c r="S3930" i="13"/>
  <c r="T3930" i="13"/>
  <c r="V3929" i="13" a="1"/>
  <c r="V3929" i="13"/>
  <c r="Q3929" i="13"/>
  <c r="S3929" i="13"/>
  <c r="T3929" i="13"/>
  <c r="V3928" i="13" a="1"/>
  <c r="V3928" i="13"/>
  <c r="Q3928" i="13"/>
  <c r="S3928" i="13"/>
  <c r="T3928" i="13"/>
  <c r="V3927" i="13" a="1"/>
  <c r="V3927" i="13"/>
  <c r="Q3927" i="13"/>
  <c r="S3927" i="13"/>
  <c r="T3927" i="13"/>
  <c r="V3926" i="13" a="1"/>
  <c r="V3926" i="13"/>
  <c r="Q3926" i="13"/>
  <c r="S3926" i="13"/>
  <c r="T3926" i="13"/>
  <c r="V3925" i="13" a="1"/>
  <c r="V3925" i="13"/>
  <c r="Q3925" i="13"/>
  <c r="S3925" i="13"/>
  <c r="T3925" i="13"/>
  <c r="V3924" i="13" a="1"/>
  <c r="V3924" i="13"/>
  <c r="Q3924" i="13"/>
  <c r="S3924" i="13"/>
  <c r="T3924" i="13"/>
  <c r="V3923" i="13" a="1"/>
  <c r="V3923" i="13"/>
  <c r="Q3923" i="13"/>
  <c r="S3923" i="13"/>
  <c r="T3923" i="13"/>
  <c r="V3922" i="13" a="1"/>
  <c r="V3922" i="13"/>
  <c r="Q3922" i="13"/>
  <c r="S3922" i="13"/>
  <c r="T3922" i="13"/>
  <c r="V3921" i="13" a="1"/>
  <c r="V3921" i="13"/>
  <c r="Q3921" i="13"/>
  <c r="S3921" i="13"/>
  <c r="T3921" i="13"/>
  <c r="V3920" i="13" a="1"/>
  <c r="V3920" i="13"/>
  <c r="Q3920" i="13"/>
  <c r="S3920" i="13"/>
  <c r="T3920" i="13"/>
  <c r="V3919" i="13" a="1"/>
  <c r="V3919" i="13"/>
  <c r="Q3919" i="13"/>
  <c r="S3919" i="13"/>
  <c r="T3919" i="13"/>
  <c r="V3918" i="13" a="1"/>
  <c r="V3918" i="13"/>
  <c r="Q3918" i="13"/>
  <c r="S3918" i="13"/>
  <c r="T3918" i="13"/>
  <c r="V3917" i="13" a="1"/>
  <c r="V3917" i="13"/>
  <c r="Q3917" i="13"/>
  <c r="S3917" i="13"/>
  <c r="T3917" i="13"/>
  <c r="V3916" i="13" a="1"/>
  <c r="V3916" i="13"/>
  <c r="Q3916" i="13"/>
  <c r="S3916" i="13"/>
  <c r="T3916" i="13"/>
  <c r="V3915" i="13" a="1"/>
  <c r="V3915" i="13"/>
  <c r="Q3915" i="13"/>
  <c r="S3915" i="13"/>
  <c r="T3915" i="13"/>
  <c r="V3914" i="13" a="1"/>
  <c r="V3914" i="13"/>
  <c r="Q3914" i="13"/>
  <c r="S3914" i="13"/>
  <c r="T3914" i="13"/>
  <c r="V3913" i="13" a="1"/>
  <c r="V3913" i="13"/>
  <c r="Q3913" i="13"/>
  <c r="S3913" i="13"/>
  <c r="T3913" i="13"/>
  <c r="V3912" i="13" a="1"/>
  <c r="V3912" i="13"/>
  <c r="Q3912" i="13"/>
  <c r="S3912" i="13"/>
  <c r="T3912" i="13"/>
  <c r="V3911" i="13" a="1"/>
  <c r="V3911" i="13"/>
  <c r="Q3911" i="13"/>
  <c r="S3911" i="13"/>
  <c r="T3911" i="13"/>
  <c r="V3910" i="13" a="1"/>
  <c r="V3910" i="13"/>
  <c r="Q3910" i="13"/>
  <c r="S3910" i="13"/>
  <c r="T3910" i="13"/>
  <c r="V3909" i="13" a="1"/>
  <c r="V3909" i="13"/>
  <c r="Q3909" i="13"/>
  <c r="S3909" i="13"/>
  <c r="T3909" i="13"/>
  <c r="V3908" i="13" a="1"/>
  <c r="V3908" i="13"/>
  <c r="Q3908" i="13"/>
  <c r="S3908" i="13"/>
  <c r="T3908" i="13"/>
  <c r="V3907" i="13" a="1"/>
  <c r="V3907" i="13"/>
  <c r="Q3907" i="13"/>
  <c r="S3907" i="13"/>
  <c r="T3907" i="13"/>
  <c r="V3906" i="13" a="1"/>
  <c r="V3906" i="13"/>
  <c r="Q3906" i="13"/>
  <c r="S3906" i="13"/>
  <c r="T3906" i="13"/>
  <c r="V3905" i="13" a="1"/>
  <c r="V3905" i="13"/>
  <c r="Q3905" i="13"/>
  <c r="S3905" i="13"/>
  <c r="T3905" i="13"/>
  <c r="V3904" i="13" a="1"/>
  <c r="V3904" i="13"/>
  <c r="Q3904" i="13"/>
  <c r="S3904" i="13"/>
  <c r="T3904" i="13"/>
  <c r="V3903" i="13" a="1"/>
  <c r="V3903" i="13"/>
  <c r="Q3903" i="13"/>
  <c r="S3903" i="13"/>
  <c r="T3903" i="13"/>
  <c r="V3902" i="13" a="1"/>
  <c r="V3902" i="13"/>
  <c r="Q3902" i="13"/>
  <c r="S3902" i="13"/>
  <c r="T3902" i="13"/>
  <c r="V3901" i="13" a="1"/>
  <c r="V3901" i="13"/>
  <c r="Q3901" i="13"/>
  <c r="S3901" i="13"/>
  <c r="T3901" i="13"/>
  <c r="V3900" i="13" a="1"/>
  <c r="V3900" i="13"/>
  <c r="Q3900" i="13"/>
  <c r="S3900" i="13"/>
  <c r="T3900" i="13"/>
  <c r="V3899" i="13" a="1"/>
  <c r="V3899" i="13"/>
  <c r="Q3899" i="13"/>
  <c r="S3899" i="13"/>
  <c r="T3899" i="13"/>
  <c r="V3898" i="13" a="1"/>
  <c r="V3898" i="13"/>
  <c r="Q3898" i="13"/>
  <c r="S3898" i="13"/>
  <c r="T3898" i="13"/>
  <c r="V3897" i="13" a="1"/>
  <c r="V3897" i="13"/>
  <c r="Q3897" i="13"/>
  <c r="S3897" i="13"/>
  <c r="T3897" i="13"/>
  <c r="V3896" i="13" a="1"/>
  <c r="V3896" i="13"/>
  <c r="Q3896" i="13"/>
  <c r="S3896" i="13"/>
  <c r="T3896" i="13"/>
  <c r="V3895" i="13" a="1"/>
  <c r="V3895" i="13"/>
  <c r="Q3895" i="13"/>
  <c r="S3895" i="13"/>
  <c r="T3895" i="13"/>
  <c r="V3894" i="13" a="1"/>
  <c r="V3894" i="13"/>
  <c r="Q3894" i="13"/>
  <c r="S3894" i="13"/>
  <c r="T3894" i="13"/>
  <c r="V3893" i="13" a="1"/>
  <c r="V3893" i="13"/>
  <c r="Q3893" i="13"/>
  <c r="S3893" i="13"/>
  <c r="T3893" i="13"/>
  <c r="V3892" i="13" a="1"/>
  <c r="V3892" i="13"/>
  <c r="Q3892" i="13"/>
  <c r="S3892" i="13"/>
  <c r="T3892" i="13"/>
  <c r="V3891" i="13" a="1"/>
  <c r="V3891" i="13"/>
  <c r="Q3891" i="13"/>
  <c r="S3891" i="13"/>
  <c r="T3891" i="13"/>
  <c r="V3890" i="13" a="1"/>
  <c r="V3890" i="13"/>
  <c r="Q3890" i="13"/>
  <c r="S3890" i="13"/>
  <c r="T3890" i="13"/>
  <c r="V3889" i="13" a="1"/>
  <c r="V3889" i="13"/>
  <c r="Q3889" i="13"/>
  <c r="S3889" i="13"/>
  <c r="T3889" i="13"/>
  <c r="V3888" i="13" a="1"/>
  <c r="V3888" i="13"/>
  <c r="Q3888" i="13"/>
  <c r="S3888" i="13"/>
  <c r="T3888" i="13"/>
  <c r="V3887" i="13" a="1"/>
  <c r="V3887" i="13"/>
  <c r="Q3887" i="13"/>
  <c r="S3887" i="13"/>
  <c r="T3887" i="13"/>
  <c r="V3886" i="13" a="1"/>
  <c r="V3886" i="13"/>
  <c r="Q3886" i="13"/>
  <c r="S3886" i="13"/>
  <c r="T3886" i="13"/>
  <c r="V3885" i="13" a="1"/>
  <c r="V3885" i="13"/>
  <c r="Q3885" i="13"/>
  <c r="S3885" i="13"/>
  <c r="T3885" i="13"/>
  <c r="V3884" i="13" a="1"/>
  <c r="V3884" i="13"/>
  <c r="Q3884" i="13"/>
  <c r="S3884" i="13"/>
  <c r="T3884" i="13"/>
  <c r="V3883" i="13" a="1"/>
  <c r="V3883" i="13"/>
  <c r="Q3883" i="13"/>
  <c r="S3883" i="13"/>
  <c r="T3883" i="13"/>
  <c r="V3882" i="13" a="1"/>
  <c r="V3882" i="13"/>
  <c r="Q3882" i="13"/>
  <c r="S3882" i="13"/>
  <c r="T3882" i="13"/>
  <c r="V3881" i="13" a="1"/>
  <c r="V3881" i="13"/>
  <c r="Q3881" i="13"/>
  <c r="S3881" i="13"/>
  <c r="T3881" i="13"/>
  <c r="V3880" i="13" a="1"/>
  <c r="V3880" i="13"/>
  <c r="Q3880" i="13"/>
  <c r="S3880" i="13"/>
  <c r="T3880" i="13"/>
  <c r="V3879" i="13" a="1"/>
  <c r="V3879" i="13"/>
  <c r="Q3879" i="13"/>
  <c r="S3879" i="13"/>
  <c r="T3879" i="13"/>
  <c r="V3878" i="13" a="1"/>
  <c r="V3878" i="13"/>
  <c r="Q3878" i="13"/>
  <c r="S3878" i="13"/>
  <c r="T3878" i="13"/>
  <c r="V3877" i="13" a="1"/>
  <c r="V3877" i="13"/>
  <c r="Q3877" i="13"/>
  <c r="S3877" i="13"/>
  <c r="T3877" i="13"/>
  <c r="V3876" i="13" a="1"/>
  <c r="V3876" i="13"/>
  <c r="Q3876" i="13"/>
  <c r="S3876" i="13"/>
  <c r="T3876" i="13"/>
  <c r="V3875" i="13" a="1"/>
  <c r="V3875" i="13"/>
  <c r="Q3875" i="13"/>
  <c r="S3875" i="13"/>
  <c r="T3875" i="13"/>
  <c r="V3874" i="13" a="1"/>
  <c r="V3874" i="13"/>
  <c r="Q3874" i="13"/>
  <c r="S3874" i="13"/>
  <c r="T3874" i="13"/>
  <c r="V3873" i="13" a="1"/>
  <c r="V3873" i="13"/>
  <c r="Q3873" i="13"/>
  <c r="S3873" i="13"/>
  <c r="T3873" i="13"/>
  <c r="V3872" i="13" a="1"/>
  <c r="V3872" i="13"/>
  <c r="Q3872" i="13"/>
  <c r="S3872" i="13"/>
  <c r="T3872" i="13"/>
  <c r="V3871" i="13" a="1"/>
  <c r="V3871" i="13"/>
  <c r="Q3871" i="13"/>
  <c r="S3871" i="13"/>
  <c r="T3871" i="13"/>
  <c r="V3870" i="13" a="1"/>
  <c r="V3870" i="13"/>
  <c r="Q3870" i="13"/>
  <c r="S3870" i="13"/>
  <c r="T3870" i="13"/>
  <c r="V3869" i="13" a="1"/>
  <c r="V3869" i="13"/>
  <c r="Q3869" i="13"/>
  <c r="S3869" i="13"/>
  <c r="T3869" i="13"/>
  <c r="V3868" i="13" a="1"/>
  <c r="V3868" i="13"/>
  <c r="Q3868" i="13"/>
  <c r="S3868" i="13"/>
  <c r="T3868" i="13"/>
  <c r="V3867" i="13" a="1"/>
  <c r="V3867" i="13"/>
  <c r="Q3867" i="13"/>
  <c r="S3867" i="13"/>
  <c r="T3867" i="13"/>
  <c r="V3866" i="13" a="1"/>
  <c r="V3866" i="13"/>
  <c r="Q3866" i="13"/>
  <c r="S3866" i="13"/>
  <c r="T3866" i="13"/>
  <c r="V3865" i="13" a="1"/>
  <c r="V3865" i="13"/>
  <c r="Q3865" i="13"/>
  <c r="S3865" i="13"/>
  <c r="T3865" i="13"/>
  <c r="V3864" i="13" a="1"/>
  <c r="V3864" i="13"/>
  <c r="Q3864" i="13"/>
  <c r="S3864" i="13"/>
  <c r="T3864" i="13"/>
  <c r="V3863" i="13" a="1"/>
  <c r="V3863" i="13"/>
  <c r="Q3863" i="13"/>
  <c r="S3863" i="13"/>
  <c r="T3863" i="13"/>
  <c r="V3862" i="13" a="1"/>
  <c r="V3862" i="13"/>
  <c r="Q3862" i="13"/>
  <c r="S3862" i="13"/>
  <c r="T3862" i="13"/>
  <c r="V3861" i="13" a="1"/>
  <c r="V3861" i="13"/>
  <c r="Q3861" i="13"/>
  <c r="S3861" i="13"/>
  <c r="T3861" i="13"/>
  <c r="V3860" i="13" a="1"/>
  <c r="V3860" i="13"/>
  <c r="Q3860" i="13"/>
  <c r="S3860" i="13"/>
  <c r="T3860" i="13"/>
  <c r="V3859" i="13" a="1"/>
  <c r="V3859" i="13"/>
  <c r="Q3859" i="13"/>
  <c r="S3859" i="13"/>
  <c r="T3859" i="13"/>
  <c r="V3858" i="13" a="1"/>
  <c r="V3858" i="13"/>
  <c r="Q3858" i="13"/>
  <c r="S3858" i="13"/>
  <c r="T3858" i="13"/>
  <c r="V3857" i="13" a="1"/>
  <c r="V3857" i="13"/>
  <c r="Q3857" i="13"/>
  <c r="S3857" i="13"/>
  <c r="T3857" i="13"/>
  <c r="V3856" i="13" a="1"/>
  <c r="V3856" i="13"/>
  <c r="Q3856" i="13"/>
  <c r="S3856" i="13"/>
  <c r="T3856" i="13"/>
  <c r="V3855" i="13" a="1"/>
  <c r="V3855" i="13"/>
  <c r="Q3855" i="13"/>
  <c r="S3855" i="13"/>
  <c r="T3855" i="13"/>
  <c r="V3854" i="13" a="1"/>
  <c r="V3854" i="13"/>
  <c r="Q3854" i="13"/>
  <c r="S3854" i="13"/>
  <c r="T3854" i="13"/>
  <c r="V3853" i="13" a="1"/>
  <c r="V3853" i="13"/>
  <c r="Q3853" i="13"/>
  <c r="S3853" i="13"/>
  <c r="T3853" i="13"/>
  <c r="V3852" i="13" a="1"/>
  <c r="V3852" i="13"/>
  <c r="Q3852" i="13"/>
  <c r="S3852" i="13"/>
  <c r="T3852" i="13"/>
  <c r="V3851" i="13" a="1"/>
  <c r="V3851" i="13"/>
  <c r="Q3851" i="13"/>
  <c r="S3851" i="13"/>
  <c r="T3851" i="13"/>
  <c r="V3850" i="13" a="1"/>
  <c r="V3850" i="13"/>
  <c r="Q3850" i="13"/>
  <c r="S3850" i="13"/>
  <c r="T3850" i="13"/>
  <c r="V3849" i="13" a="1"/>
  <c r="V3849" i="13"/>
  <c r="Q3849" i="13"/>
  <c r="S3849" i="13"/>
  <c r="T3849" i="13"/>
  <c r="V3848" i="13" a="1"/>
  <c r="V3848" i="13"/>
  <c r="Q3848" i="13"/>
  <c r="S3848" i="13"/>
  <c r="T3848" i="13"/>
  <c r="V3847" i="13" a="1"/>
  <c r="V3847" i="13"/>
  <c r="Q3847" i="13"/>
  <c r="S3847" i="13"/>
  <c r="T3847" i="13"/>
  <c r="V3846" i="13" a="1"/>
  <c r="V3846" i="13"/>
  <c r="Q3846" i="13"/>
  <c r="S3846" i="13"/>
  <c r="T3846" i="13"/>
  <c r="V3845" i="13" a="1"/>
  <c r="V3845" i="13"/>
  <c r="Q3845" i="13"/>
  <c r="S3845" i="13"/>
  <c r="T3845" i="13"/>
  <c r="V3844" i="13" a="1"/>
  <c r="V3844" i="13"/>
  <c r="Q3844" i="13"/>
  <c r="S3844" i="13"/>
  <c r="T3844" i="13"/>
  <c r="V3843" i="13" a="1"/>
  <c r="V3843" i="13"/>
  <c r="Q3843" i="13"/>
  <c r="S3843" i="13"/>
  <c r="T3843" i="13"/>
  <c r="V3842" i="13" a="1"/>
  <c r="V3842" i="13"/>
  <c r="Q3842" i="13"/>
  <c r="S3842" i="13"/>
  <c r="T3842" i="13"/>
  <c r="V3841" i="13" a="1"/>
  <c r="V3841" i="13"/>
  <c r="Q3841" i="13"/>
  <c r="S3841" i="13"/>
  <c r="T3841" i="13"/>
  <c r="V3840" i="13" a="1"/>
  <c r="V3840" i="13"/>
  <c r="Q3840" i="13"/>
  <c r="S3840" i="13"/>
  <c r="T3840" i="13"/>
  <c r="V3839" i="13" a="1"/>
  <c r="V3839" i="13"/>
  <c r="Q3839" i="13"/>
  <c r="S3839" i="13"/>
  <c r="T3839" i="13"/>
  <c r="V3838" i="13" a="1"/>
  <c r="V3838" i="13"/>
  <c r="Q3838" i="13"/>
  <c r="S3838" i="13"/>
  <c r="T3838" i="13"/>
  <c r="V3837" i="13" a="1"/>
  <c r="V3837" i="13"/>
  <c r="Q3837" i="13"/>
  <c r="S3837" i="13"/>
  <c r="T3837" i="13"/>
  <c r="V3836" i="13" a="1"/>
  <c r="V3836" i="13"/>
  <c r="Q3836" i="13"/>
  <c r="S3836" i="13"/>
  <c r="T3836" i="13"/>
  <c r="V3835" i="13" a="1"/>
  <c r="V3835" i="13"/>
  <c r="Q3835" i="13"/>
  <c r="S3835" i="13"/>
  <c r="T3835" i="13"/>
  <c r="V3834" i="13" a="1"/>
  <c r="V3834" i="13"/>
  <c r="Q3834" i="13"/>
  <c r="S3834" i="13"/>
  <c r="T3834" i="13"/>
  <c r="V3833" i="13" a="1"/>
  <c r="V3833" i="13"/>
  <c r="Q3833" i="13"/>
  <c r="S3833" i="13"/>
  <c r="T3833" i="13"/>
  <c r="V3832" i="13" a="1"/>
  <c r="V3832" i="13"/>
  <c r="Q3832" i="13"/>
  <c r="S3832" i="13"/>
  <c r="T3832" i="13"/>
  <c r="V3831" i="13" a="1"/>
  <c r="V3831" i="13"/>
  <c r="Q3831" i="13"/>
  <c r="S3831" i="13"/>
  <c r="T3831" i="13"/>
  <c r="V3830" i="13" a="1"/>
  <c r="V3830" i="13"/>
  <c r="Q3830" i="13"/>
  <c r="S3830" i="13"/>
  <c r="T3830" i="13"/>
  <c r="V3829" i="13" a="1"/>
  <c r="V3829" i="13"/>
  <c r="Q3829" i="13"/>
  <c r="S3829" i="13"/>
  <c r="T3829" i="13"/>
  <c r="V3828" i="13" a="1"/>
  <c r="V3828" i="13"/>
  <c r="Q3828" i="13"/>
  <c r="S3828" i="13"/>
  <c r="T3828" i="13"/>
  <c r="V3827" i="13" a="1"/>
  <c r="V3827" i="13"/>
  <c r="Q3827" i="13"/>
  <c r="S3827" i="13"/>
  <c r="T3827" i="13"/>
  <c r="V3826" i="13" a="1"/>
  <c r="V3826" i="13"/>
  <c r="Q3826" i="13"/>
  <c r="S3826" i="13"/>
  <c r="T3826" i="13"/>
  <c r="V3825" i="13" a="1"/>
  <c r="V3825" i="13"/>
  <c r="Q3825" i="13"/>
  <c r="S3825" i="13"/>
  <c r="T3825" i="13"/>
  <c r="V3824" i="13" a="1"/>
  <c r="V3824" i="13"/>
  <c r="Q3824" i="13"/>
  <c r="S3824" i="13"/>
  <c r="T3824" i="13"/>
  <c r="V3823" i="13" a="1"/>
  <c r="V3823" i="13"/>
  <c r="Q3823" i="13"/>
  <c r="S3823" i="13"/>
  <c r="T3823" i="13"/>
  <c r="V3822" i="13" a="1"/>
  <c r="V3822" i="13"/>
  <c r="Q3822" i="13"/>
  <c r="S3822" i="13"/>
  <c r="T3822" i="13"/>
  <c r="V3821" i="13" a="1"/>
  <c r="V3821" i="13"/>
  <c r="Q3821" i="13"/>
  <c r="S3821" i="13"/>
  <c r="T3821" i="13"/>
  <c r="V3820" i="13" a="1"/>
  <c r="V3820" i="13"/>
  <c r="Q3820" i="13"/>
  <c r="S3820" i="13"/>
  <c r="T3820" i="13"/>
  <c r="V3819" i="13" a="1"/>
  <c r="V3819" i="13"/>
  <c r="Q3819" i="13"/>
  <c r="S3819" i="13"/>
  <c r="T3819" i="13"/>
  <c r="V3818" i="13" a="1"/>
  <c r="V3818" i="13"/>
  <c r="Q3818" i="13"/>
  <c r="S3818" i="13"/>
  <c r="T3818" i="13"/>
  <c r="V3817" i="13" a="1"/>
  <c r="V3817" i="13"/>
  <c r="Q3817" i="13"/>
  <c r="S3817" i="13"/>
  <c r="T3817" i="13"/>
  <c r="V3816" i="13" a="1"/>
  <c r="V3816" i="13"/>
  <c r="Q3816" i="13"/>
  <c r="S3816" i="13"/>
  <c r="T3816" i="13"/>
  <c r="V3815" i="13" a="1"/>
  <c r="V3815" i="13"/>
  <c r="Q3815" i="13"/>
  <c r="S3815" i="13"/>
  <c r="T3815" i="13"/>
  <c r="V3814" i="13" a="1"/>
  <c r="V3814" i="13"/>
  <c r="Q3814" i="13"/>
  <c r="S3814" i="13"/>
  <c r="T3814" i="13"/>
  <c r="V3813" i="13" a="1"/>
  <c r="V3813" i="13"/>
  <c r="Q3813" i="13"/>
  <c r="S3813" i="13"/>
  <c r="T3813" i="13"/>
  <c r="V3812" i="13" a="1"/>
  <c r="V3812" i="13"/>
  <c r="Q3812" i="13"/>
  <c r="S3812" i="13"/>
  <c r="T3812" i="13"/>
  <c r="V3811" i="13" a="1"/>
  <c r="V3811" i="13"/>
  <c r="Q3811" i="13"/>
  <c r="S3811" i="13"/>
  <c r="T3811" i="13"/>
  <c r="V3810" i="13" a="1"/>
  <c r="V3810" i="13"/>
  <c r="Q3810" i="13"/>
  <c r="S3810" i="13"/>
  <c r="T3810" i="13"/>
  <c r="V3809" i="13" a="1"/>
  <c r="V3809" i="13"/>
  <c r="Q3809" i="13"/>
  <c r="S3809" i="13"/>
  <c r="T3809" i="13"/>
  <c r="V3808" i="13" a="1"/>
  <c r="V3808" i="13"/>
  <c r="Q3808" i="13"/>
  <c r="S3808" i="13"/>
  <c r="T3808" i="13"/>
  <c r="V3807" i="13" a="1"/>
  <c r="V3807" i="13"/>
  <c r="Q3807" i="13"/>
  <c r="S3807" i="13"/>
  <c r="T3807" i="13"/>
  <c r="V3806" i="13" a="1"/>
  <c r="V3806" i="13"/>
  <c r="Q3806" i="13"/>
  <c r="S3806" i="13"/>
  <c r="T3806" i="13"/>
  <c r="V3805" i="13" a="1"/>
  <c r="V3805" i="13"/>
  <c r="Q3805" i="13"/>
  <c r="S3805" i="13"/>
  <c r="T3805" i="13"/>
  <c r="V3804" i="13" a="1"/>
  <c r="V3804" i="13"/>
  <c r="Q3804" i="13"/>
  <c r="S3804" i="13"/>
  <c r="T3804" i="13"/>
  <c r="V3803" i="13" a="1"/>
  <c r="V3803" i="13"/>
  <c r="Q3803" i="13"/>
  <c r="S3803" i="13"/>
  <c r="T3803" i="13"/>
  <c r="V3802" i="13" a="1"/>
  <c r="V3802" i="13"/>
  <c r="Q3802" i="13"/>
  <c r="S3802" i="13"/>
  <c r="T3802" i="13"/>
  <c r="V3801" i="13" a="1"/>
  <c r="V3801" i="13"/>
  <c r="Q3801" i="13"/>
  <c r="S3801" i="13"/>
  <c r="T3801" i="13"/>
  <c r="V3800" i="13" a="1"/>
  <c r="V3800" i="13"/>
  <c r="Q3800" i="13"/>
  <c r="S3800" i="13"/>
  <c r="T3800" i="13"/>
  <c r="V3799" i="13" a="1"/>
  <c r="V3799" i="13"/>
  <c r="Q3799" i="13"/>
  <c r="S3799" i="13"/>
  <c r="T3799" i="13"/>
  <c r="V3798" i="13" a="1"/>
  <c r="V3798" i="13"/>
  <c r="Q3798" i="13"/>
  <c r="S3798" i="13"/>
  <c r="T3798" i="13"/>
  <c r="V3797" i="13" a="1"/>
  <c r="V3797" i="13"/>
  <c r="Q3797" i="13"/>
  <c r="S3797" i="13"/>
  <c r="T3797" i="13"/>
  <c r="V3796" i="13" a="1"/>
  <c r="V3796" i="13"/>
  <c r="Q3796" i="13"/>
  <c r="S3796" i="13"/>
  <c r="T3796" i="13"/>
  <c r="V3795" i="13" a="1"/>
  <c r="V3795" i="13"/>
  <c r="Q3795" i="13"/>
  <c r="S3795" i="13"/>
  <c r="T3795" i="13"/>
  <c r="V3794" i="13" a="1"/>
  <c r="V3794" i="13"/>
  <c r="Q3794" i="13"/>
  <c r="S3794" i="13"/>
  <c r="T3794" i="13"/>
  <c r="V3793" i="13" a="1"/>
  <c r="V3793" i="13"/>
  <c r="Q3793" i="13"/>
  <c r="S3793" i="13"/>
  <c r="T3793" i="13"/>
  <c r="V3792" i="13" a="1"/>
  <c r="V3792" i="13"/>
  <c r="Q3792" i="13"/>
  <c r="S3792" i="13"/>
  <c r="T3792" i="13"/>
  <c r="V3791" i="13" a="1"/>
  <c r="V3791" i="13"/>
  <c r="Q3791" i="13"/>
  <c r="S3791" i="13"/>
  <c r="T3791" i="13"/>
  <c r="V3789" i="13" a="1"/>
  <c r="V3789" i="13"/>
  <c r="Q3789" i="13"/>
  <c r="S3789" i="13"/>
  <c r="T3789" i="13"/>
  <c r="V3788" i="13" a="1"/>
  <c r="V3788" i="13"/>
  <c r="Q3788" i="13"/>
  <c r="S3788" i="13"/>
  <c r="T3788" i="13"/>
  <c r="V3787" i="13" a="1"/>
  <c r="V3787" i="13"/>
  <c r="Q3787" i="13"/>
  <c r="S3787" i="13"/>
  <c r="T3787" i="13"/>
  <c r="V3786" i="13" a="1"/>
  <c r="V3786" i="13"/>
  <c r="Q3786" i="13"/>
  <c r="S3786" i="13"/>
  <c r="T3786" i="13"/>
  <c r="V3785" i="13" a="1"/>
  <c r="V3785" i="13"/>
  <c r="Q3785" i="13"/>
  <c r="S3785" i="13"/>
  <c r="T3785" i="13"/>
  <c r="V3784" i="13" a="1"/>
  <c r="V3784" i="13"/>
  <c r="Q3784" i="13"/>
  <c r="S3784" i="13"/>
  <c r="T3784" i="13"/>
  <c r="V3783" i="13" a="1"/>
  <c r="V3783" i="13"/>
  <c r="Q3783" i="13"/>
  <c r="S3783" i="13"/>
  <c r="T3783" i="13"/>
  <c r="V3782" i="13" a="1"/>
  <c r="V3782" i="13"/>
  <c r="Q3782" i="13"/>
  <c r="S3782" i="13"/>
  <c r="T3782" i="13"/>
  <c r="V3781" i="13" a="1"/>
  <c r="V3781" i="13"/>
  <c r="Q3781" i="13"/>
  <c r="S3781" i="13"/>
  <c r="T3781" i="13"/>
  <c r="V3780" i="13" a="1"/>
  <c r="V3780" i="13"/>
  <c r="Q3780" i="13"/>
  <c r="S3780" i="13"/>
  <c r="T3780" i="13"/>
  <c r="V3779" i="13" a="1"/>
  <c r="V3779" i="13"/>
  <c r="Q3779" i="13"/>
  <c r="S3779" i="13"/>
  <c r="T3779" i="13"/>
  <c r="V3778" i="13" a="1"/>
  <c r="V3778" i="13"/>
  <c r="Q3778" i="13"/>
  <c r="S3778" i="13"/>
  <c r="T3778" i="13"/>
  <c r="V3777" i="13" a="1"/>
  <c r="V3777" i="13"/>
  <c r="Q3777" i="13"/>
  <c r="S3777" i="13"/>
  <c r="T3777" i="13"/>
  <c r="V3776" i="13" a="1"/>
  <c r="V3776" i="13"/>
  <c r="Q3776" i="13"/>
  <c r="S3776" i="13"/>
  <c r="T3776" i="13"/>
  <c r="V3775" i="13" a="1"/>
  <c r="V3775" i="13"/>
  <c r="Q3775" i="13"/>
  <c r="S3775" i="13"/>
  <c r="T3775" i="13"/>
  <c r="V3774" i="13" a="1"/>
  <c r="V3774" i="13"/>
  <c r="Q3774" i="13"/>
  <c r="S3774" i="13"/>
  <c r="T3774" i="13"/>
  <c r="V3773" i="13" a="1"/>
  <c r="V3773" i="13"/>
  <c r="Q3773" i="13"/>
  <c r="S3773" i="13"/>
  <c r="T3773" i="13"/>
  <c r="V3772" i="13" a="1"/>
  <c r="V3772" i="13"/>
  <c r="Q3772" i="13"/>
  <c r="S3772" i="13"/>
  <c r="T3772" i="13"/>
  <c r="V3771" i="13" a="1"/>
  <c r="V3771" i="13"/>
  <c r="Q3771" i="13"/>
  <c r="S3771" i="13"/>
  <c r="T3771" i="13"/>
  <c r="V3770" i="13" a="1"/>
  <c r="V3770" i="13"/>
  <c r="Q3770" i="13"/>
  <c r="S3770" i="13"/>
  <c r="T3770" i="13"/>
  <c r="V3769" i="13" a="1"/>
  <c r="V3769" i="13"/>
  <c r="Q3769" i="13"/>
  <c r="S3769" i="13"/>
  <c r="T3769" i="13"/>
  <c r="V3768" i="13" a="1"/>
  <c r="V3768" i="13"/>
  <c r="Q3768" i="13"/>
  <c r="S3768" i="13"/>
  <c r="T3768" i="13"/>
  <c r="V3767" i="13" a="1"/>
  <c r="V3767" i="13"/>
  <c r="Q3767" i="13"/>
  <c r="S3767" i="13"/>
  <c r="T3767" i="13"/>
  <c r="V3766" i="13" a="1"/>
  <c r="V3766" i="13"/>
  <c r="Q3766" i="13"/>
  <c r="S3766" i="13"/>
  <c r="T3766" i="13"/>
  <c r="V3765" i="13" a="1"/>
  <c r="V3765" i="13"/>
  <c r="Q3765" i="13"/>
  <c r="S3765" i="13"/>
  <c r="T3765" i="13"/>
  <c r="V3764" i="13" a="1"/>
  <c r="V3764" i="13"/>
  <c r="Q3764" i="13"/>
  <c r="S3764" i="13"/>
  <c r="T3764" i="13"/>
  <c r="V3763" i="13" a="1"/>
  <c r="V3763" i="13"/>
  <c r="Q3763" i="13"/>
  <c r="S3763" i="13"/>
  <c r="T3763" i="13"/>
  <c r="V3762" i="13" a="1"/>
  <c r="V3762" i="13"/>
  <c r="Q3762" i="13"/>
  <c r="S3762" i="13"/>
  <c r="T3762" i="13"/>
  <c r="V3761" i="13" a="1"/>
  <c r="V3761" i="13"/>
  <c r="Q3761" i="13"/>
  <c r="S3761" i="13"/>
  <c r="T3761" i="13"/>
  <c r="V3760" i="13" a="1"/>
  <c r="V3760" i="13"/>
  <c r="Q3760" i="13"/>
  <c r="S3760" i="13"/>
  <c r="T3760" i="13"/>
  <c r="V3759" i="13" a="1"/>
  <c r="V3759" i="13"/>
  <c r="Q3759" i="13"/>
  <c r="S3759" i="13"/>
  <c r="T3759" i="13"/>
  <c r="V3758" i="13" a="1"/>
  <c r="V3758" i="13"/>
  <c r="Q3758" i="13"/>
  <c r="S3758" i="13"/>
  <c r="T3758" i="13"/>
  <c r="V3757" i="13" a="1"/>
  <c r="V3757" i="13"/>
  <c r="Q3757" i="13"/>
  <c r="S3757" i="13"/>
  <c r="T3757" i="13"/>
  <c r="V3756" i="13" a="1"/>
  <c r="V3756" i="13"/>
  <c r="Q3756" i="13"/>
  <c r="S3756" i="13"/>
  <c r="T3756" i="13"/>
  <c r="V3755" i="13" a="1"/>
  <c r="V3755" i="13"/>
  <c r="Q3755" i="13"/>
  <c r="S3755" i="13"/>
  <c r="T3755" i="13"/>
  <c r="V3754" i="13" a="1"/>
  <c r="V3754" i="13"/>
  <c r="Q3754" i="13"/>
  <c r="S3754" i="13"/>
  <c r="T3754" i="13"/>
  <c r="V3753" i="13" a="1"/>
  <c r="V3753" i="13"/>
  <c r="Q3753" i="13"/>
  <c r="S3753" i="13"/>
  <c r="T3753" i="13"/>
  <c r="V3752" i="13" a="1"/>
  <c r="V3752" i="13"/>
  <c r="Q3752" i="13"/>
  <c r="S3752" i="13"/>
  <c r="T3752" i="13"/>
  <c r="V3751" i="13" a="1"/>
  <c r="V3751" i="13"/>
  <c r="Q3751" i="13"/>
  <c r="S3751" i="13"/>
  <c r="T3751" i="13"/>
  <c r="V3750" i="13" a="1"/>
  <c r="V3750" i="13"/>
  <c r="Q3750" i="13"/>
  <c r="S3750" i="13"/>
  <c r="T3750" i="13"/>
  <c r="V3749" i="13" a="1"/>
  <c r="V3749" i="13"/>
  <c r="Q3749" i="13"/>
  <c r="S3749" i="13"/>
  <c r="T3749" i="13"/>
  <c r="V3748" i="13" a="1"/>
  <c r="V3748" i="13"/>
  <c r="Q3748" i="13"/>
  <c r="S3748" i="13"/>
  <c r="T3748" i="13"/>
  <c r="V3747" i="13" a="1"/>
  <c r="V3747" i="13"/>
  <c r="Q3747" i="13"/>
  <c r="S3747" i="13"/>
  <c r="T3747" i="13"/>
  <c r="V3746" i="13" a="1"/>
  <c r="V3746" i="13"/>
  <c r="Q3746" i="13"/>
  <c r="S3746" i="13"/>
  <c r="T3746" i="13"/>
  <c r="V3745" i="13" a="1"/>
  <c r="V3745" i="13"/>
  <c r="Q3745" i="13"/>
  <c r="S3745" i="13"/>
  <c r="T3745" i="13"/>
  <c r="V3744" i="13" a="1"/>
  <c r="V3744" i="13"/>
  <c r="Q3744" i="13"/>
  <c r="S3744" i="13"/>
  <c r="T3744" i="13"/>
  <c r="V3743" i="13" a="1"/>
  <c r="V3743" i="13"/>
  <c r="Q3743" i="13"/>
  <c r="S3743" i="13"/>
  <c r="T3743" i="13"/>
  <c r="V3742" i="13" a="1"/>
  <c r="V3742" i="13"/>
  <c r="Q3742" i="13"/>
  <c r="S3742" i="13"/>
  <c r="T3742" i="13"/>
  <c r="V3741" i="13" a="1"/>
  <c r="V3741" i="13"/>
  <c r="Q3741" i="13"/>
  <c r="S3741" i="13"/>
  <c r="T3741" i="13"/>
  <c r="V3740" i="13" a="1"/>
  <c r="V3740" i="13"/>
  <c r="Q3740" i="13"/>
  <c r="S3740" i="13"/>
  <c r="T3740" i="13"/>
  <c r="V3739" i="13" a="1"/>
  <c r="V3739" i="13"/>
  <c r="Q3739" i="13"/>
  <c r="S3739" i="13"/>
  <c r="T3739" i="13"/>
  <c r="V3738" i="13" a="1"/>
  <c r="V3738" i="13"/>
  <c r="Q3738" i="13"/>
  <c r="S3738" i="13"/>
  <c r="T3738" i="13"/>
  <c r="V3737" i="13" a="1"/>
  <c r="V3737" i="13"/>
  <c r="Q3737" i="13"/>
  <c r="S3737" i="13"/>
  <c r="T3737" i="13"/>
  <c r="V3736" i="13" a="1"/>
  <c r="V3736" i="13"/>
  <c r="Q3736" i="13"/>
  <c r="S3736" i="13"/>
  <c r="T3736" i="13"/>
  <c r="V3735" i="13" a="1"/>
  <c r="V3735" i="13"/>
  <c r="Q3735" i="13"/>
  <c r="S3735" i="13"/>
  <c r="T3735" i="13"/>
  <c r="V3734" i="13" a="1"/>
  <c r="V3734" i="13"/>
  <c r="Q3734" i="13"/>
  <c r="S3734" i="13"/>
  <c r="T3734" i="13"/>
  <c r="V3733" i="13" a="1"/>
  <c r="V3733" i="13"/>
  <c r="Q3733" i="13"/>
  <c r="S3733" i="13"/>
  <c r="T3733" i="13"/>
  <c r="V3732" i="13" a="1"/>
  <c r="V3732" i="13"/>
  <c r="Q3732" i="13"/>
  <c r="S3732" i="13"/>
  <c r="T3732" i="13"/>
  <c r="V3731" i="13" a="1"/>
  <c r="V3731" i="13"/>
  <c r="Q3731" i="13"/>
  <c r="S3731" i="13"/>
  <c r="T3731" i="13"/>
  <c r="V3730" i="13" a="1"/>
  <c r="V3730" i="13"/>
  <c r="Q3730" i="13"/>
  <c r="S3730" i="13"/>
  <c r="T3730" i="13"/>
  <c r="V3729" i="13" a="1"/>
  <c r="V3729" i="13"/>
  <c r="Q3729" i="13"/>
  <c r="S3729" i="13"/>
  <c r="T3729" i="13"/>
  <c r="V3728" i="13" a="1"/>
  <c r="V3728" i="13"/>
  <c r="Q3728" i="13"/>
  <c r="S3728" i="13"/>
  <c r="T3728" i="13"/>
  <c r="V3727" i="13" a="1"/>
  <c r="V3727" i="13"/>
  <c r="Q3727" i="13"/>
  <c r="S3727" i="13"/>
  <c r="T3727" i="13"/>
  <c r="V3726" i="13" a="1"/>
  <c r="V3726" i="13"/>
  <c r="Q3726" i="13"/>
  <c r="S3726" i="13"/>
  <c r="T3726" i="13"/>
  <c r="V3725" i="13" a="1"/>
  <c r="V3725" i="13"/>
  <c r="Q3725" i="13"/>
  <c r="S3725" i="13"/>
  <c r="T3725" i="13"/>
  <c r="V3724" i="13" a="1"/>
  <c r="V3724" i="13"/>
  <c r="Q3724" i="13"/>
  <c r="S3724" i="13"/>
  <c r="T3724" i="13"/>
  <c r="V3723" i="13" a="1"/>
  <c r="V3723" i="13"/>
  <c r="Q3723" i="13"/>
  <c r="S3723" i="13"/>
  <c r="T3723" i="13"/>
  <c r="V3722" i="13" a="1"/>
  <c r="V3722" i="13"/>
  <c r="Q3722" i="13"/>
  <c r="S3722" i="13"/>
  <c r="T3722" i="13"/>
  <c r="V3721" i="13" a="1"/>
  <c r="V3721" i="13"/>
  <c r="Q3721" i="13"/>
  <c r="S3721" i="13"/>
  <c r="T3721" i="13"/>
  <c r="V3720" i="13" a="1"/>
  <c r="V3720" i="13"/>
  <c r="Q3720" i="13"/>
  <c r="S3720" i="13"/>
  <c r="T3720" i="13"/>
  <c r="V3719" i="13" a="1"/>
  <c r="V3719" i="13"/>
  <c r="Q3719" i="13"/>
  <c r="S3719" i="13"/>
  <c r="T3719" i="13"/>
  <c r="V3718" i="13" a="1"/>
  <c r="V3718" i="13"/>
  <c r="Q3718" i="13"/>
  <c r="S3718" i="13"/>
  <c r="T3718" i="13"/>
  <c r="V3717" i="13" a="1"/>
  <c r="V3717" i="13"/>
  <c r="Q3717" i="13"/>
  <c r="S3717" i="13"/>
  <c r="T3717" i="13"/>
  <c r="V3716" i="13" a="1"/>
  <c r="V3716" i="13"/>
  <c r="Q3716" i="13"/>
  <c r="S3716" i="13"/>
  <c r="T3716" i="13"/>
  <c r="V3715" i="13" a="1"/>
  <c r="V3715" i="13"/>
  <c r="Q3715" i="13"/>
  <c r="S3715" i="13"/>
  <c r="T3715" i="13"/>
  <c r="V3714" i="13" a="1"/>
  <c r="V3714" i="13"/>
  <c r="Q3714" i="13"/>
  <c r="S3714" i="13"/>
  <c r="T3714" i="13"/>
  <c r="V3713" i="13" a="1"/>
  <c r="V3713" i="13"/>
  <c r="Q3713" i="13"/>
  <c r="S3713" i="13"/>
  <c r="T3713" i="13"/>
  <c r="V3712" i="13" a="1"/>
  <c r="V3712" i="13"/>
  <c r="Q3712" i="13"/>
  <c r="S3712" i="13"/>
  <c r="T3712" i="13"/>
  <c r="V3711" i="13" a="1"/>
  <c r="V3711" i="13"/>
  <c r="Q3711" i="13"/>
  <c r="S3711" i="13"/>
  <c r="T3711" i="13"/>
  <c r="V3710" i="13" a="1"/>
  <c r="V3710" i="13"/>
  <c r="Q3710" i="13"/>
  <c r="S3710" i="13"/>
  <c r="T3710" i="13"/>
  <c r="V3709" i="13" a="1"/>
  <c r="V3709" i="13"/>
  <c r="Q3709" i="13"/>
  <c r="S3709" i="13"/>
  <c r="T3709" i="13"/>
  <c r="V3708" i="13" a="1"/>
  <c r="V3708" i="13"/>
  <c r="Q3708" i="13"/>
  <c r="S3708" i="13"/>
  <c r="T3708" i="13"/>
  <c r="V3707" i="13" a="1"/>
  <c r="V3707" i="13"/>
  <c r="Q3707" i="13"/>
  <c r="S3707" i="13"/>
  <c r="T3707" i="13"/>
  <c r="V3706" i="13" a="1"/>
  <c r="V3706" i="13"/>
  <c r="Q3706" i="13"/>
  <c r="S3706" i="13"/>
  <c r="T3706" i="13"/>
  <c r="V3705" i="13" a="1"/>
  <c r="V3705" i="13"/>
  <c r="Q3705" i="13"/>
  <c r="S3705" i="13"/>
  <c r="T3705" i="13"/>
  <c r="V3704" i="13" a="1"/>
  <c r="V3704" i="13"/>
  <c r="Q3704" i="13"/>
  <c r="S3704" i="13"/>
  <c r="T3704" i="13"/>
  <c r="V3703" i="13" a="1"/>
  <c r="V3703" i="13"/>
  <c r="Q3703" i="13"/>
  <c r="S3703" i="13"/>
  <c r="T3703" i="13"/>
  <c r="V3702" i="13" a="1"/>
  <c r="V3702" i="13"/>
  <c r="Q3702" i="13"/>
  <c r="S3702" i="13"/>
  <c r="T3702" i="13"/>
  <c r="V3701" i="13" a="1"/>
  <c r="V3701" i="13"/>
  <c r="Q3701" i="13"/>
  <c r="S3701" i="13"/>
  <c r="T3701" i="13"/>
  <c r="V3700" i="13" a="1"/>
  <c r="V3700" i="13"/>
  <c r="Q3700" i="13"/>
  <c r="S3700" i="13"/>
  <c r="T3700" i="13"/>
  <c r="V3699" i="13" a="1"/>
  <c r="V3699" i="13"/>
  <c r="Q3699" i="13"/>
  <c r="S3699" i="13"/>
  <c r="T3699" i="13"/>
  <c r="V3698" i="13" a="1"/>
  <c r="V3698" i="13"/>
  <c r="Q3698" i="13"/>
  <c r="S3698" i="13"/>
  <c r="T3698" i="13"/>
  <c r="V3697" i="13" a="1"/>
  <c r="V3697" i="13"/>
  <c r="Q3697" i="13"/>
  <c r="S3697" i="13"/>
  <c r="T3697" i="13"/>
  <c r="V3696" i="13" a="1"/>
  <c r="V3696" i="13"/>
  <c r="Q3696" i="13"/>
  <c r="S3696" i="13"/>
  <c r="T3696" i="13"/>
  <c r="V3695" i="13" a="1"/>
  <c r="V3695" i="13"/>
  <c r="Q3695" i="13"/>
  <c r="S3695" i="13"/>
  <c r="T3695" i="13"/>
  <c r="V3694" i="13" a="1"/>
  <c r="V3694" i="13"/>
  <c r="Q3694" i="13"/>
  <c r="S3694" i="13"/>
  <c r="T3694" i="13"/>
  <c r="V3693" i="13" a="1"/>
  <c r="V3693" i="13"/>
  <c r="Q3693" i="13"/>
  <c r="S3693" i="13"/>
  <c r="T3693" i="13"/>
  <c r="V3692" i="13" a="1"/>
  <c r="V3692" i="13"/>
  <c r="Q3692" i="13"/>
  <c r="S3692" i="13"/>
  <c r="T3692" i="13"/>
  <c r="V3691" i="13" a="1"/>
  <c r="V3691" i="13"/>
  <c r="Q3691" i="13"/>
  <c r="S3691" i="13"/>
  <c r="T3691" i="13"/>
  <c r="V3690" i="13" a="1"/>
  <c r="V3690" i="13"/>
  <c r="Q3690" i="13"/>
  <c r="S3690" i="13"/>
  <c r="T3690" i="13"/>
  <c r="V3689" i="13" a="1"/>
  <c r="V3689" i="13"/>
  <c r="Q3689" i="13"/>
  <c r="S3689" i="13"/>
  <c r="T3689" i="13"/>
  <c r="V3688" i="13" a="1"/>
  <c r="V3688" i="13"/>
  <c r="Q3688" i="13"/>
  <c r="S3688" i="13"/>
  <c r="T3688" i="13"/>
  <c r="V3686" i="13" a="1"/>
  <c r="V3686" i="13"/>
  <c r="Q3686" i="13"/>
  <c r="S3686" i="13"/>
  <c r="T3686" i="13"/>
  <c r="V3685" i="13" a="1"/>
  <c r="V3685" i="13"/>
  <c r="Q3685" i="13"/>
  <c r="S3685" i="13"/>
  <c r="T3685" i="13"/>
  <c r="V3684" i="13" a="1"/>
  <c r="V3684" i="13"/>
  <c r="Q3684" i="13"/>
  <c r="S3684" i="13"/>
  <c r="T3684" i="13"/>
  <c r="V3683" i="13" a="1"/>
  <c r="V3683" i="13"/>
  <c r="Q3683" i="13"/>
  <c r="S3683" i="13"/>
  <c r="T3683" i="13"/>
  <c r="V3682" i="13" a="1"/>
  <c r="V3682" i="13"/>
  <c r="Q3682" i="13"/>
  <c r="S3682" i="13"/>
  <c r="T3682" i="13"/>
  <c r="V3681" i="13" a="1"/>
  <c r="V3681" i="13"/>
  <c r="Q3681" i="13"/>
  <c r="S3681" i="13"/>
  <c r="T3681" i="13"/>
  <c r="V3680" i="13" a="1"/>
  <c r="V3680" i="13"/>
  <c r="Q3680" i="13"/>
  <c r="S3680" i="13"/>
  <c r="T3680" i="13"/>
  <c r="V3679" i="13" a="1"/>
  <c r="V3679" i="13"/>
  <c r="Q3679" i="13"/>
  <c r="S3679" i="13"/>
  <c r="T3679" i="13"/>
  <c r="V3678" i="13" a="1"/>
  <c r="V3678" i="13"/>
  <c r="Q3678" i="13"/>
  <c r="S3678" i="13"/>
  <c r="T3678" i="13"/>
  <c r="V3677" i="13" a="1"/>
  <c r="V3677" i="13"/>
  <c r="Q3677" i="13"/>
  <c r="S3677" i="13"/>
  <c r="T3677" i="13"/>
  <c r="V3676" i="13" a="1"/>
  <c r="V3676" i="13"/>
  <c r="Q3676" i="13"/>
  <c r="S3676" i="13"/>
  <c r="T3676" i="13"/>
  <c r="V3675" i="13" a="1"/>
  <c r="V3675" i="13"/>
  <c r="Q3675" i="13"/>
  <c r="S3675" i="13"/>
  <c r="T3675" i="13"/>
  <c r="V3674" i="13" a="1"/>
  <c r="V3674" i="13"/>
  <c r="Q3674" i="13"/>
  <c r="S3674" i="13"/>
  <c r="T3674" i="13"/>
  <c r="V3673" i="13" a="1"/>
  <c r="V3673" i="13"/>
  <c r="Q3673" i="13"/>
  <c r="S3673" i="13"/>
  <c r="T3673" i="13"/>
  <c r="V3672" i="13" a="1"/>
  <c r="V3672" i="13"/>
  <c r="Q3672" i="13"/>
  <c r="S3672" i="13"/>
  <c r="T3672" i="13"/>
  <c r="V3671" i="13" a="1"/>
  <c r="V3671" i="13"/>
  <c r="Q3671" i="13"/>
  <c r="S3671" i="13"/>
  <c r="T3671" i="13"/>
  <c r="V3670" i="13" a="1"/>
  <c r="V3670" i="13"/>
  <c r="Q3670" i="13"/>
  <c r="S3670" i="13"/>
  <c r="T3670" i="13"/>
  <c r="V3669" i="13" a="1"/>
  <c r="V3669" i="13"/>
  <c r="Q3669" i="13"/>
  <c r="S3669" i="13"/>
  <c r="T3669" i="13"/>
  <c r="V3668" i="13" a="1"/>
  <c r="V3668" i="13"/>
  <c r="Q3668" i="13"/>
  <c r="S3668" i="13"/>
  <c r="T3668" i="13"/>
  <c r="V3667" i="13" a="1"/>
  <c r="V3667" i="13"/>
  <c r="Q3667" i="13"/>
  <c r="S3667" i="13"/>
  <c r="T3667" i="13"/>
  <c r="V3666" i="13" a="1"/>
  <c r="V3666" i="13"/>
  <c r="Q3666" i="13"/>
  <c r="S3666" i="13"/>
  <c r="T3666" i="13"/>
  <c r="V3665" i="13" a="1"/>
  <c r="V3665" i="13"/>
  <c r="Q3665" i="13"/>
  <c r="S3665" i="13"/>
  <c r="T3665" i="13"/>
  <c r="V3664" i="13" a="1"/>
  <c r="V3664" i="13"/>
  <c r="Q3664" i="13"/>
  <c r="S3664" i="13"/>
  <c r="T3664" i="13"/>
  <c r="V3663" i="13" a="1"/>
  <c r="V3663" i="13"/>
  <c r="Q3663" i="13"/>
  <c r="S3663" i="13"/>
  <c r="T3663" i="13"/>
  <c r="V3662" i="13" a="1"/>
  <c r="V3662" i="13"/>
  <c r="Q3662" i="13"/>
  <c r="S3662" i="13"/>
  <c r="T3662" i="13"/>
  <c r="V3661" i="13" a="1"/>
  <c r="V3661" i="13"/>
  <c r="Q3661" i="13"/>
  <c r="S3661" i="13"/>
  <c r="T3661" i="13"/>
  <c r="V3658" i="13" a="1"/>
  <c r="V3658" i="13"/>
  <c r="Q3658" i="13"/>
  <c r="S3658" i="13"/>
  <c r="T3658" i="13"/>
  <c r="V3657" i="13" a="1"/>
  <c r="V3657" i="13"/>
  <c r="Q3657" i="13"/>
  <c r="S3657" i="13"/>
  <c r="T3657" i="13"/>
  <c r="V3656" i="13" a="1"/>
  <c r="V3656" i="13"/>
  <c r="Q3656" i="13"/>
  <c r="S3656" i="13"/>
  <c r="T3656" i="13"/>
  <c r="V3655" i="13" a="1"/>
  <c r="V3655" i="13"/>
  <c r="Q3655" i="13"/>
  <c r="S3655" i="13"/>
  <c r="T3655" i="13"/>
  <c r="V3654" i="13" a="1"/>
  <c r="V3654" i="13"/>
  <c r="Q3654" i="13"/>
  <c r="S3654" i="13"/>
  <c r="T3654" i="13"/>
  <c r="V3653" i="13" a="1"/>
  <c r="V3653" i="13"/>
  <c r="Q3653" i="13"/>
  <c r="S3653" i="13"/>
  <c r="T3653" i="13"/>
  <c r="V3652" i="13" a="1"/>
  <c r="V3652" i="13"/>
  <c r="Q3652" i="13"/>
  <c r="S3652" i="13"/>
  <c r="T3652" i="13"/>
  <c r="V3651" i="13" a="1"/>
  <c r="V3651" i="13"/>
  <c r="Q3651" i="13"/>
  <c r="S3651" i="13"/>
  <c r="T3651" i="13"/>
  <c r="V3650" i="13" a="1"/>
  <c r="V3650" i="13"/>
  <c r="Q3650" i="13"/>
  <c r="S3650" i="13"/>
  <c r="T3650" i="13"/>
  <c r="V3649" i="13" a="1"/>
  <c r="V3649" i="13"/>
  <c r="Q3649" i="13"/>
  <c r="S3649" i="13"/>
  <c r="T3649" i="13"/>
  <c r="V3646" i="13" a="1"/>
  <c r="V3646" i="13"/>
  <c r="Q3646" i="13"/>
  <c r="S3646" i="13"/>
  <c r="T3646" i="13"/>
  <c r="V3645" i="13" a="1"/>
  <c r="V3645" i="13"/>
  <c r="Q3645" i="13"/>
  <c r="S3645" i="13"/>
  <c r="T3645" i="13"/>
  <c r="V3644" i="13" a="1"/>
  <c r="V3644" i="13"/>
  <c r="Q3644" i="13"/>
  <c r="S3644" i="13"/>
  <c r="T3644" i="13"/>
  <c r="V3643" i="13" a="1"/>
  <c r="V3643" i="13"/>
  <c r="Q3643" i="13"/>
  <c r="S3643" i="13"/>
  <c r="T3643" i="13"/>
  <c r="V3642" i="13" a="1"/>
  <c r="V3642" i="13"/>
  <c r="Q3642" i="13"/>
  <c r="S3642" i="13"/>
  <c r="T3642" i="13"/>
  <c r="V3641" i="13" a="1"/>
  <c r="V3641" i="13"/>
  <c r="Q3641" i="13"/>
  <c r="S3641" i="13"/>
  <c r="T3641" i="13"/>
  <c r="V3640" i="13" a="1"/>
  <c r="V3640" i="13"/>
  <c r="Q3640" i="13"/>
  <c r="S3640" i="13"/>
  <c r="T3640" i="13"/>
  <c r="V3639" i="13" a="1"/>
  <c r="V3639" i="13"/>
  <c r="Q3639" i="13"/>
  <c r="S3639" i="13"/>
  <c r="T3639" i="13"/>
  <c r="V3638" i="13" a="1"/>
  <c r="V3638" i="13"/>
  <c r="Q3638" i="13"/>
  <c r="S3638" i="13"/>
  <c r="T3638" i="13"/>
  <c r="V3635" i="13" a="1"/>
  <c r="V3635" i="13"/>
  <c r="Q3635" i="13"/>
  <c r="S3635" i="13"/>
  <c r="T3635" i="13"/>
  <c r="V3633" i="13" a="1"/>
  <c r="V3633" i="13"/>
  <c r="Q3633" i="13"/>
  <c r="S3633" i="13"/>
  <c r="T3633" i="13"/>
  <c r="V3632" i="13" a="1"/>
  <c r="V3632" i="13"/>
  <c r="Q3632" i="13"/>
  <c r="S3632" i="13"/>
  <c r="T3632" i="13"/>
  <c r="V3631" i="13" a="1"/>
  <c r="V3631" i="13"/>
  <c r="Q3631" i="13"/>
  <c r="S3631" i="13"/>
  <c r="T3631" i="13"/>
  <c r="V3630" i="13" a="1"/>
  <c r="V3630" i="13"/>
  <c r="Q3630" i="13"/>
  <c r="S3630" i="13"/>
  <c r="T3630" i="13"/>
  <c r="V3629" i="13" a="1"/>
  <c r="V3629" i="13"/>
  <c r="Q3629" i="13"/>
  <c r="S3629" i="13"/>
  <c r="T3629" i="13"/>
  <c r="V3628" i="13" a="1"/>
  <c r="V3628" i="13"/>
  <c r="Q3628" i="13"/>
  <c r="S3628" i="13"/>
  <c r="T3628" i="13"/>
  <c r="V3627" i="13" a="1"/>
  <c r="V3627" i="13"/>
  <c r="Q3627" i="13"/>
  <c r="S3627" i="13"/>
  <c r="T3627" i="13"/>
  <c r="V3626" i="13" a="1"/>
  <c r="V3626" i="13"/>
  <c r="Q3626" i="13"/>
  <c r="S3626" i="13"/>
  <c r="T3626" i="13"/>
  <c r="V3625" i="13" a="1"/>
  <c r="V3625" i="13"/>
  <c r="Q3625" i="13"/>
  <c r="S3625" i="13"/>
  <c r="T3625" i="13"/>
  <c r="V3624" i="13" a="1"/>
  <c r="V3624" i="13"/>
  <c r="Q3624" i="13"/>
  <c r="S3624" i="13"/>
  <c r="T3624" i="13"/>
  <c r="V3623" i="13" a="1"/>
  <c r="V3623" i="13"/>
  <c r="Q3623" i="13"/>
  <c r="S3623" i="13"/>
  <c r="T3623" i="13"/>
  <c r="V3622" i="13" a="1"/>
  <c r="V3622" i="13"/>
  <c r="Q3622" i="13"/>
  <c r="S3622" i="13"/>
  <c r="T3622" i="13"/>
  <c r="V3621" i="13" a="1"/>
  <c r="V3621" i="13"/>
  <c r="Q3621" i="13"/>
  <c r="S3621" i="13"/>
  <c r="T3621" i="13"/>
  <c r="V3620" i="13" a="1"/>
  <c r="V3620" i="13"/>
  <c r="Q3620" i="13"/>
  <c r="S3620" i="13"/>
  <c r="T3620" i="13"/>
  <c r="V3619" i="13" a="1"/>
  <c r="V3619" i="13"/>
  <c r="Q3619" i="13"/>
  <c r="S3619" i="13"/>
  <c r="T3619" i="13"/>
  <c r="V3618" i="13" a="1"/>
  <c r="V3618" i="13"/>
  <c r="Q3618" i="13"/>
  <c r="S3618" i="13"/>
  <c r="T3618" i="13"/>
  <c r="V3617" i="13" a="1"/>
  <c r="V3617" i="13"/>
  <c r="Q3617" i="13"/>
  <c r="S3617" i="13"/>
  <c r="T3617" i="13"/>
  <c r="V3616" i="13" a="1"/>
  <c r="V3616" i="13"/>
  <c r="Q3616" i="13"/>
  <c r="S3616" i="13"/>
  <c r="T3616" i="13"/>
  <c r="V3615" i="13" a="1"/>
  <c r="V3615" i="13"/>
  <c r="Q3615" i="13"/>
  <c r="S3615" i="13"/>
  <c r="T3615" i="13"/>
  <c r="V3614" i="13" a="1"/>
  <c r="V3614" i="13"/>
  <c r="Q3614" i="13"/>
  <c r="S3614" i="13"/>
  <c r="T3614" i="13"/>
  <c r="V3613" i="13" a="1"/>
  <c r="V3613" i="13"/>
  <c r="Q3613" i="13"/>
  <c r="S3613" i="13"/>
  <c r="T3613" i="13"/>
  <c r="V3612" i="13" a="1"/>
  <c r="V3612" i="13"/>
  <c r="Q3612" i="13"/>
  <c r="S3612" i="13"/>
  <c r="T3612" i="13"/>
  <c r="V3611" i="13" a="1"/>
  <c r="V3611" i="13"/>
  <c r="Q3611" i="13"/>
  <c r="S3611" i="13"/>
  <c r="T3611" i="13"/>
  <c r="V3610" i="13" a="1"/>
  <c r="V3610" i="13"/>
  <c r="Q3610" i="13"/>
  <c r="S3610" i="13"/>
  <c r="T3610" i="13"/>
  <c r="V3609" i="13" a="1"/>
  <c r="V3609" i="13"/>
  <c r="Q3609" i="13"/>
  <c r="S3609" i="13"/>
  <c r="T3609" i="13"/>
  <c r="V3608" i="13" a="1"/>
  <c r="V3608" i="13"/>
  <c r="Q3608" i="13"/>
  <c r="S3608" i="13"/>
  <c r="T3608" i="13"/>
  <c r="V3607" i="13" a="1"/>
  <c r="V3607" i="13"/>
  <c r="Q3607" i="13"/>
  <c r="S3607" i="13"/>
  <c r="T3607" i="13"/>
  <c r="V3606" i="13" a="1"/>
  <c r="V3606" i="13"/>
  <c r="Q3606" i="13"/>
  <c r="S3606" i="13"/>
  <c r="T3606" i="13"/>
  <c r="V3605" i="13" a="1"/>
  <c r="V3605" i="13"/>
  <c r="Q3605" i="13"/>
  <c r="S3605" i="13"/>
  <c r="T3605" i="13"/>
  <c r="V3604" i="13" a="1"/>
  <c r="V3604" i="13"/>
  <c r="Q3604" i="13"/>
  <c r="S3604" i="13"/>
  <c r="T3604" i="13"/>
  <c r="V3603" i="13" a="1"/>
  <c r="V3603" i="13"/>
  <c r="Q3603" i="13"/>
  <c r="S3603" i="13"/>
  <c r="T3603" i="13"/>
  <c r="V3602" i="13" a="1"/>
  <c r="V3602" i="13"/>
  <c r="Q3602" i="13"/>
  <c r="S3602" i="13"/>
  <c r="T3602" i="13"/>
  <c r="V3601" i="13" a="1"/>
  <c r="V3601" i="13"/>
  <c r="Q3601" i="13"/>
  <c r="S3601" i="13"/>
  <c r="T3601" i="13"/>
  <c r="V3600" i="13" a="1"/>
  <c r="V3600" i="13"/>
  <c r="Q3600" i="13"/>
  <c r="S3600" i="13"/>
  <c r="T3600" i="13"/>
  <c r="V3599" i="13" a="1"/>
  <c r="V3599" i="13"/>
  <c r="Q3599" i="13"/>
  <c r="S3599" i="13"/>
  <c r="T3599" i="13"/>
  <c r="V3598" i="13" a="1"/>
  <c r="V3598" i="13"/>
  <c r="Q3598" i="13"/>
  <c r="S3598" i="13"/>
  <c r="T3598" i="13"/>
  <c r="V3597" i="13" a="1"/>
  <c r="V3597" i="13"/>
  <c r="Q3597" i="13"/>
  <c r="S3597" i="13"/>
  <c r="T3597" i="13"/>
  <c r="V3596" i="13" a="1"/>
  <c r="V3596" i="13"/>
  <c r="Q3596" i="13"/>
  <c r="S3596" i="13"/>
  <c r="T3596" i="13"/>
  <c r="V3595" i="13" a="1"/>
  <c r="V3595" i="13"/>
  <c r="Q3595" i="13"/>
  <c r="S3595" i="13"/>
  <c r="T3595" i="13"/>
  <c r="V3594" i="13" a="1"/>
  <c r="V3594" i="13"/>
  <c r="Q3594" i="13"/>
  <c r="S3594" i="13"/>
  <c r="T3594" i="13"/>
  <c r="V3593" i="13" a="1"/>
  <c r="V3593" i="13"/>
  <c r="Q3593" i="13"/>
  <c r="S3593" i="13"/>
  <c r="T3593" i="13"/>
  <c r="V3592" i="13" a="1"/>
  <c r="V3592" i="13"/>
  <c r="Q3592" i="13"/>
  <c r="S3592" i="13"/>
  <c r="T3592" i="13"/>
  <c r="V3591" i="13" a="1"/>
  <c r="V3591" i="13"/>
  <c r="Q3591" i="13"/>
  <c r="S3591" i="13"/>
  <c r="T3591" i="13"/>
  <c r="V3590" i="13" a="1"/>
  <c r="V3590" i="13"/>
  <c r="Q3590" i="13"/>
  <c r="S3590" i="13"/>
  <c r="T3590" i="13"/>
  <c r="V3589" i="13" a="1"/>
  <c r="V3589" i="13"/>
  <c r="Q3589" i="13"/>
  <c r="S3589" i="13"/>
  <c r="T3589" i="13"/>
  <c r="V3588" i="13" a="1"/>
  <c r="V3588" i="13"/>
  <c r="Q3588" i="13"/>
  <c r="S3588" i="13"/>
  <c r="T3588" i="13"/>
  <c r="V3587" i="13" a="1"/>
  <c r="V3587" i="13"/>
  <c r="Q3587" i="13"/>
  <c r="S3587" i="13"/>
  <c r="T3587" i="13"/>
  <c r="V3586" i="13" a="1"/>
  <c r="V3586" i="13"/>
  <c r="Q3586" i="13"/>
  <c r="S3586" i="13"/>
  <c r="T3586" i="13"/>
  <c r="V3585" i="13" a="1"/>
  <c r="V3585" i="13"/>
  <c r="Q3585" i="13"/>
  <c r="S3585" i="13"/>
  <c r="T3585" i="13"/>
  <c r="V3584" i="13" a="1"/>
  <c r="V3584" i="13"/>
  <c r="Q3584" i="13"/>
  <c r="S3584" i="13"/>
  <c r="T3584" i="13"/>
  <c r="V3583" i="13" a="1"/>
  <c r="V3583" i="13"/>
  <c r="Q3583" i="13"/>
  <c r="S3583" i="13"/>
  <c r="T3583" i="13"/>
  <c r="V3582" i="13" a="1"/>
  <c r="V3582" i="13"/>
  <c r="Q3582" i="13"/>
  <c r="S3582" i="13"/>
  <c r="T3582" i="13"/>
  <c r="V3581" i="13" a="1"/>
  <c r="V3581" i="13"/>
  <c r="Q3581" i="13"/>
  <c r="S3581" i="13"/>
  <c r="T3581" i="13"/>
  <c r="V3580" i="13" a="1"/>
  <c r="V3580" i="13"/>
  <c r="Q3580" i="13"/>
  <c r="S3580" i="13"/>
  <c r="T3580" i="13"/>
  <c r="V3579" i="13" a="1"/>
  <c r="V3579" i="13"/>
  <c r="Q3579" i="13"/>
  <c r="S3579" i="13"/>
  <c r="T3579" i="13"/>
  <c r="V3578" i="13" a="1"/>
  <c r="V3578" i="13"/>
  <c r="Q3578" i="13"/>
  <c r="S3578" i="13"/>
  <c r="T3578" i="13"/>
  <c r="V3577" i="13" a="1"/>
  <c r="V3577" i="13"/>
  <c r="Q3577" i="13"/>
  <c r="S3577" i="13"/>
  <c r="T3577" i="13"/>
  <c r="V3576" i="13" a="1"/>
  <c r="V3576" i="13"/>
  <c r="Q3576" i="13"/>
  <c r="S3576" i="13"/>
  <c r="T3576" i="13"/>
  <c r="V3575" i="13" a="1"/>
  <c r="V3575" i="13"/>
  <c r="Q3575" i="13"/>
  <c r="S3575" i="13"/>
  <c r="T3575" i="13"/>
  <c r="V3574" i="13" a="1"/>
  <c r="V3574" i="13"/>
  <c r="Q3574" i="13"/>
  <c r="S3574" i="13"/>
  <c r="T3574" i="13"/>
  <c r="V3573" i="13" a="1"/>
  <c r="V3573" i="13"/>
  <c r="Q3573" i="13"/>
  <c r="S3573" i="13"/>
  <c r="T3573" i="13"/>
  <c r="V3572" i="13" a="1"/>
  <c r="V3572" i="13"/>
  <c r="Q3572" i="13"/>
  <c r="S3572" i="13"/>
  <c r="T3572" i="13"/>
  <c r="V3571" i="13" a="1"/>
  <c r="V3571" i="13"/>
  <c r="Q3571" i="13"/>
  <c r="S3571" i="13"/>
  <c r="T3571" i="13"/>
  <c r="V3570" i="13" a="1"/>
  <c r="V3570" i="13"/>
  <c r="Q3570" i="13"/>
  <c r="S3570" i="13"/>
  <c r="T3570" i="13"/>
  <c r="V3569" i="13" a="1"/>
  <c r="V3569" i="13"/>
  <c r="Q3569" i="13"/>
  <c r="S3569" i="13"/>
  <c r="T3569" i="13"/>
  <c r="V3568" i="13" a="1"/>
  <c r="V3568" i="13"/>
  <c r="Q3568" i="13"/>
  <c r="S3568" i="13"/>
  <c r="T3568" i="13"/>
  <c r="V3567" i="13" a="1"/>
  <c r="V3567" i="13"/>
  <c r="Q3567" i="13"/>
  <c r="S3567" i="13"/>
  <c r="T3567" i="13"/>
  <c r="V3566" i="13" a="1"/>
  <c r="V3566" i="13"/>
  <c r="Q3566" i="13"/>
  <c r="S3566" i="13"/>
  <c r="T3566" i="13"/>
  <c r="V3565" i="13" a="1"/>
  <c r="V3565" i="13"/>
  <c r="Q3565" i="13"/>
  <c r="S3565" i="13"/>
  <c r="T3565" i="13"/>
  <c r="V3564" i="13" a="1"/>
  <c r="V3564" i="13"/>
  <c r="Q3564" i="13"/>
  <c r="S3564" i="13"/>
  <c r="T3564" i="13"/>
  <c r="V3563" i="13" a="1"/>
  <c r="V3563" i="13"/>
  <c r="Q3563" i="13"/>
  <c r="S3563" i="13"/>
  <c r="T3563" i="13"/>
  <c r="V3562" i="13" a="1"/>
  <c r="V3562" i="13"/>
  <c r="Q3562" i="13"/>
  <c r="S3562" i="13"/>
  <c r="T3562" i="13"/>
  <c r="V3561" i="13" a="1"/>
  <c r="V3561" i="13"/>
  <c r="Q3561" i="13"/>
  <c r="S3561" i="13"/>
  <c r="T3561" i="13"/>
  <c r="V3560" i="13" a="1"/>
  <c r="V3560" i="13"/>
  <c r="Q3560" i="13"/>
  <c r="S3560" i="13"/>
  <c r="T3560" i="13"/>
  <c r="V3559" i="13" a="1"/>
  <c r="V3559" i="13"/>
  <c r="Q3559" i="13"/>
  <c r="S3559" i="13"/>
  <c r="T3559" i="13"/>
  <c r="V3558" i="13" a="1"/>
  <c r="V3558" i="13"/>
  <c r="Q3558" i="13"/>
  <c r="S3558" i="13"/>
  <c r="T3558" i="13"/>
  <c r="V3557" i="13" a="1"/>
  <c r="V3557" i="13"/>
  <c r="Q3557" i="13"/>
  <c r="S3557" i="13"/>
  <c r="T3557" i="13"/>
  <c r="V3556" i="13" a="1"/>
  <c r="V3556" i="13"/>
  <c r="Q3556" i="13"/>
  <c r="S3556" i="13"/>
  <c r="T3556" i="13"/>
  <c r="V3555" i="13" a="1"/>
  <c r="V3555" i="13"/>
  <c r="Q3555" i="13"/>
  <c r="S3555" i="13"/>
  <c r="T3555" i="13"/>
  <c r="V3554" i="13" a="1"/>
  <c r="V3554" i="13"/>
  <c r="Q3554" i="13"/>
  <c r="S3554" i="13"/>
  <c r="T3554" i="13"/>
  <c r="V3553" i="13" a="1"/>
  <c r="V3553" i="13"/>
  <c r="Q3553" i="13"/>
  <c r="S3553" i="13"/>
  <c r="T3553" i="13"/>
  <c r="V3552" i="13" a="1"/>
  <c r="V3552" i="13"/>
  <c r="Q3552" i="13"/>
  <c r="S3552" i="13"/>
  <c r="T3552" i="13"/>
  <c r="V3551" i="13" a="1"/>
  <c r="V3551" i="13"/>
  <c r="Q3551" i="13"/>
  <c r="S3551" i="13"/>
  <c r="T3551" i="13"/>
  <c r="V3550" i="13" a="1"/>
  <c r="V3550" i="13"/>
  <c r="Q3550" i="13"/>
  <c r="S3550" i="13"/>
  <c r="T3550" i="13"/>
  <c r="V3549" i="13" a="1"/>
  <c r="V3549" i="13"/>
  <c r="Q3549" i="13"/>
  <c r="S3549" i="13"/>
  <c r="T3549" i="13"/>
  <c r="V3548" i="13" a="1"/>
  <c r="V3548" i="13"/>
  <c r="Q3548" i="13"/>
  <c r="S3548" i="13"/>
  <c r="T3548" i="13"/>
  <c r="V3547" i="13" a="1"/>
  <c r="V3547" i="13"/>
  <c r="Q3547" i="13"/>
  <c r="S3547" i="13"/>
  <c r="T3547" i="13"/>
  <c r="V3546" i="13" a="1"/>
  <c r="V3546" i="13"/>
  <c r="Q3546" i="13"/>
  <c r="S3546" i="13"/>
  <c r="T3546" i="13"/>
  <c r="V3545" i="13" a="1"/>
  <c r="V3545" i="13"/>
  <c r="Q3545" i="13"/>
  <c r="S3545" i="13"/>
  <c r="T3545" i="13"/>
  <c r="V3544" i="13" a="1"/>
  <c r="V3544" i="13"/>
  <c r="Q3544" i="13"/>
  <c r="S3544" i="13"/>
  <c r="T3544" i="13"/>
  <c r="V3543" i="13" a="1"/>
  <c r="V3543" i="13"/>
  <c r="Q3543" i="13"/>
  <c r="S3543" i="13"/>
  <c r="T3543" i="13"/>
  <c r="V3542" i="13" a="1"/>
  <c r="V3542" i="13"/>
  <c r="Q3542" i="13"/>
  <c r="S3542" i="13"/>
  <c r="T3542" i="13"/>
  <c r="V3541" i="13" a="1"/>
  <c r="V3541" i="13"/>
  <c r="Q3541" i="13"/>
  <c r="S3541" i="13"/>
  <c r="T3541" i="13"/>
  <c r="V3540" i="13" a="1"/>
  <c r="V3540" i="13"/>
  <c r="Q3540" i="13"/>
  <c r="S3540" i="13"/>
  <c r="T3540" i="13"/>
  <c r="V3539" i="13" a="1"/>
  <c r="V3539" i="13"/>
  <c r="Q3539" i="13"/>
  <c r="S3539" i="13"/>
  <c r="T3539" i="13"/>
  <c r="V3538" i="13" a="1"/>
  <c r="V3538" i="13"/>
  <c r="Q3538" i="13"/>
  <c r="S3538" i="13"/>
  <c r="T3538" i="13"/>
  <c r="V3537" i="13" a="1"/>
  <c r="V3537" i="13"/>
  <c r="Q3537" i="13"/>
  <c r="S3537" i="13"/>
  <c r="T3537" i="13"/>
  <c r="V3536" i="13" a="1"/>
  <c r="V3536" i="13"/>
  <c r="Q3536" i="13"/>
  <c r="S3536" i="13"/>
  <c r="T3536" i="13"/>
  <c r="V3535" i="13" a="1"/>
  <c r="V3535" i="13"/>
  <c r="Q3535" i="13"/>
  <c r="S3535" i="13"/>
  <c r="T3535" i="13"/>
  <c r="V3534" i="13" a="1"/>
  <c r="V3534" i="13"/>
  <c r="Q3534" i="13"/>
  <c r="S3534" i="13"/>
  <c r="T3534" i="13"/>
  <c r="V3533" i="13" a="1"/>
  <c r="V3533" i="13"/>
  <c r="Q3533" i="13"/>
  <c r="S3533" i="13"/>
  <c r="T3533" i="13"/>
  <c r="V3532" i="13" a="1"/>
  <c r="V3532" i="13"/>
  <c r="Q3532" i="13"/>
  <c r="S3532" i="13"/>
  <c r="T3532" i="13"/>
  <c r="V3531" i="13" a="1"/>
  <c r="V3531" i="13"/>
  <c r="Q3531" i="13"/>
  <c r="S3531" i="13"/>
  <c r="T3531" i="13"/>
  <c r="V3530" i="13" a="1"/>
  <c r="V3530" i="13"/>
  <c r="Q3530" i="13"/>
  <c r="S3530" i="13"/>
  <c r="T3530" i="13"/>
  <c r="V3529" i="13" a="1"/>
  <c r="V3529" i="13"/>
  <c r="Q3529" i="13"/>
  <c r="S3529" i="13"/>
  <c r="T3529" i="13"/>
  <c r="V3528" i="13" a="1"/>
  <c r="V3528" i="13"/>
  <c r="Q3528" i="13"/>
  <c r="S3528" i="13"/>
  <c r="T3528" i="13"/>
  <c r="V3527" i="13" a="1"/>
  <c r="V3527" i="13"/>
  <c r="Q3527" i="13"/>
  <c r="S3527" i="13"/>
  <c r="T3527" i="13"/>
  <c r="V3526" i="13" a="1"/>
  <c r="V3526" i="13"/>
  <c r="Q3526" i="13"/>
  <c r="S3526" i="13"/>
  <c r="T3526" i="13"/>
  <c r="V3525" i="13" a="1"/>
  <c r="V3525" i="13"/>
  <c r="Q3525" i="13"/>
  <c r="S3525" i="13"/>
  <c r="T3525" i="13"/>
  <c r="V3524" i="13" a="1"/>
  <c r="V3524" i="13"/>
  <c r="Q3524" i="13"/>
  <c r="S3524" i="13"/>
  <c r="T3524" i="13"/>
  <c r="V3523" i="13" a="1"/>
  <c r="V3523" i="13"/>
  <c r="Q3523" i="13"/>
  <c r="S3523" i="13"/>
  <c r="T3523" i="13"/>
  <c r="V3522" i="13" a="1"/>
  <c r="V3522" i="13"/>
  <c r="Q3522" i="13"/>
  <c r="S3522" i="13"/>
  <c r="T3522" i="13"/>
  <c r="V3521" i="13" a="1"/>
  <c r="V3521" i="13"/>
  <c r="Q3521" i="13"/>
  <c r="S3521" i="13"/>
  <c r="T3521" i="13"/>
  <c r="V3520" i="13" a="1"/>
  <c r="V3520" i="13"/>
  <c r="Q3520" i="13"/>
  <c r="S3520" i="13"/>
  <c r="T3520" i="13"/>
  <c r="V3519" i="13" a="1"/>
  <c r="V3519" i="13"/>
  <c r="Q3519" i="13"/>
  <c r="S3519" i="13"/>
  <c r="T3519" i="13"/>
  <c r="V3518" i="13" a="1"/>
  <c r="V3518" i="13"/>
  <c r="Q3518" i="13"/>
  <c r="S3518" i="13"/>
  <c r="T3518" i="13"/>
  <c r="V3517" i="13" a="1"/>
  <c r="V3517" i="13"/>
  <c r="Q3517" i="13"/>
  <c r="S3517" i="13"/>
  <c r="T3517" i="13"/>
  <c r="V3516" i="13" a="1"/>
  <c r="V3516" i="13"/>
  <c r="Q3516" i="13"/>
  <c r="S3516" i="13"/>
  <c r="T3516" i="13"/>
  <c r="V3515" i="13" a="1"/>
  <c r="V3515" i="13"/>
  <c r="Q3515" i="13"/>
  <c r="S3515" i="13"/>
  <c r="T3515" i="13"/>
  <c r="V3514" i="13" a="1"/>
  <c r="V3514" i="13"/>
  <c r="Q3514" i="13"/>
  <c r="S3514" i="13"/>
  <c r="T3514" i="13"/>
  <c r="V3513" i="13" a="1"/>
  <c r="V3513" i="13"/>
  <c r="Q3513" i="13"/>
  <c r="S3513" i="13"/>
  <c r="T3513" i="13"/>
  <c r="V3512" i="13" a="1"/>
  <c r="V3512" i="13"/>
  <c r="Q3512" i="13"/>
  <c r="S3512" i="13"/>
  <c r="T3512" i="13"/>
  <c r="V3511" i="13" a="1"/>
  <c r="V3511" i="13"/>
  <c r="Q3511" i="13"/>
  <c r="S3511" i="13"/>
  <c r="T3511" i="13"/>
  <c r="V3510" i="13" a="1"/>
  <c r="V3510" i="13"/>
  <c r="Q3510" i="13"/>
  <c r="S3510" i="13"/>
  <c r="T3510" i="13"/>
  <c r="V3509" i="13" a="1"/>
  <c r="V3509" i="13"/>
  <c r="Q3509" i="13"/>
  <c r="S3509" i="13"/>
  <c r="T3509" i="13"/>
  <c r="V3508" i="13" a="1"/>
  <c r="V3508" i="13"/>
  <c r="Q3508" i="13"/>
  <c r="S3508" i="13"/>
  <c r="T3508" i="13"/>
  <c r="V3507" i="13" a="1"/>
  <c r="V3507" i="13"/>
  <c r="Q3507" i="13"/>
  <c r="S3507" i="13"/>
  <c r="T3507" i="13"/>
  <c r="V3506" i="13" a="1"/>
  <c r="V3506" i="13"/>
  <c r="Q3506" i="13"/>
  <c r="S3506" i="13"/>
  <c r="T3506" i="13"/>
  <c r="V3505" i="13" a="1"/>
  <c r="V3505" i="13"/>
  <c r="Q3505" i="13"/>
  <c r="S3505" i="13"/>
  <c r="T3505" i="13"/>
  <c r="V3504" i="13" a="1"/>
  <c r="V3504" i="13"/>
  <c r="Q3504" i="13"/>
  <c r="S3504" i="13"/>
  <c r="T3504" i="13"/>
  <c r="V3503" i="13" a="1"/>
  <c r="V3503" i="13"/>
  <c r="Q3503" i="13"/>
  <c r="S3503" i="13"/>
  <c r="T3503" i="13"/>
  <c r="V3502" i="13" a="1"/>
  <c r="V3502" i="13"/>
  <c r="Q3502" i="13"/>
  <c r="S3502" i="13"/>
  <c r="T3502" i="13"/>
  <c r="V3501" i="13" a="1"/>
  <c r="V3501" i="13"/>
  <c r="Q3501" i="13"/>
  <c r="S3501" i="13"/>
  <c r="T3501" i="13"/>
  <c r="V3500" i="13" a="1"/>
  <c r="V3500" i="13"/>
  <c r="Q3500" i="13"/>
  <c r="S3500" i="13"/>
  <c r="T3500" i="13"/>
  <c r="V3499" i="13" a="1"/>
  <c r="V3499" i="13"/>
  <c r="Q3499" i="13"/>
  <c r="S3499" i="13"/>
  <c r="T3499" i="13"/>
  <c r="V3498" i="13" a="1"/>
  <c r="V3498" i="13"/>
  <c r="Q3498" i="13"/>
  <c r="S3498" i="13"/>
  <c r="T3498" i="13"/>
  <c r="V3497" i="13" a="1"/>
  <c r="V3497" i="13"/>
  <c r="Q3497" i="13"/>
  <c r="S3497" i="13"/>
  <c r="T3497" i="13"/>
  <c r="V3496" i="13" a="1"/>
  <c r="V3496" i="13"/>
  <c r="Q3496" i="13"/>
  <c r="S3496" i="13"/>
  <c r="T3496" i="13"/>
  <c r="V3495" i="13" a="1"/>
  <c r="V3495" i="13"/>
  <c r="Q3495" i="13"/>
  <c r="S3495" i="13"/>
  <c r="T3495" i="13"/>
  <c r="V3494" i="13" a="1"/>
  <c r="V3494" i="13"/>
  <c r="Q3494" i="13"/>
  <c r="S3494" i="13"/>
  <c r="T3494" i="13"/>
  <c r="V3493" i="13" a="1"/>
  <c r="V3493" i="13"/>
  <c r="Q3493" i="13"/>
  <c r="S3493" i="13"/>
  <c r="T3493" i="13"/>
  <c r="V3492" i="13" a="1"/>
  <c r="V3492" i="13"/>
  <c r="Q3492" i="13"/>
  <c r="S3492" i="13"/>
  <c r="T3492" i="13"/>
  <c r="V3491" i="13" a="1"/>
  <c r="V3491" i="13"/>
  <c r="Q3491" i="13"/>
  <c r="S3491" i="13"/>
  <c r="T3491" i="13"/>
  <c r="V3490" i="13" a="1"/>
  <c r="V3490" i="13"/>
  <c r="Q3490" i="13"/>
  <c r="S3490" i="13"/>
  <c r="T3490" i="13"/>
  <c r="V3489" i="13" a="1"/>
  <c r="V3489" i="13"/>
  <c r="Q3489" i="13"/>
  <c r="S3489" i="13"/>
  <c r="T3489" i="13"/>
  <c r="V3488" i="13" a="1"/>
  <c r="V3488" i="13"/>
  <c r="Q3488" i="13"/>
  <c r="S3488" i="13"/>
  <c r="T3488" i="13"/>
  <c r="V3487" i="13" a="1"/>
  <c r="V3487" i="13"/>
  <c r="Q3487" i="13"/>
  <c r="S3487" i="13"/>
  <c r="T3487" i="13"/>
  <c r="V3486" i="13" a="1"/>
  <c r="V3486" i="13"/>
  <c r="Q3486" i="13"/>
  <c r="S3486" i="13"/>
  <c r="T3486" i="13"/>
  <c r="V3485" i="13" a="1"/>
  <c r="V3485" i="13"/>
  <c r="Q3485" i="13"/>
  <c r="S3485" i="13"/>
  <c r="T3485" i="13"/>
  <c r="V3484" i="13" a="1"/>
  <c r="V3484" i="13"/>
  <c r="Q3484" i="13"/>
  <c r="S3484" i="13"/>
  <c r="T3484" i="13"/>
  <c r="V3483" i="13" a="1"/>
  <c r="V3483" i="13"/>
  <c r="Q3483" i="13"/>
  <c r="S3483" i="13"/>
  <c r="T3483" i="13"/>
  <c r="V3482" i="13" a="1"/>
  <c r="V3482" i="13"/>
  <c r="Q3482" i="13"/>
  <c r="S3482" i="13"/>
  <c r="T3482" i="13"/>
  <c r="V3481" i="13" a="1"/>
  <c r="V3481" i="13"/>
  <c r="Q3481" i="13"/>
  <c r="S3481" i="13"/>
  <c r="T3481" i="13"/>
  <c r="V3480" i="13" a="1"/>
  <c r="V3480" i="13"/>
  <c r="Q3480" i="13"/>
  <c r="S3480" i="13"/>
  <c r="T3480" i="13"/>
  <c r="V3479" i="13" a="1"/>
  <c r="V3479" i="13"/>
  <c r="Q3479" i="13"/>
  <c r="S3479" i="13"/>
  <c r="T3479" i="13"/>
  <c r="V3478" i="13" a="1"/>
  <c r="V3478" i="13"/>
  <c r="Q3478" i="13"/>
  <c r="S3478" i="13"/>
  <c r="T3478" i="13"/>
  <c r="V3477" i="13" a="1"/>
  <c r="V3477" i="13"/>
  <c r="Q3477" i="13"/>
  <c r="S3477" i="13"/>
  <c r="T3477" i="13"/>
  <c r="V3476" i="13" a="1"/>
  <c r="V3476" i="13"/>
  <c r="Q3476" i="13"/>
  <c r="S3476" i="13"/>
  <c r="T3476" i="13"/>
  <c r="V3475" i="13" a="1"/>
  <c r="V3475" i="13"/>
  <c r="Q3475" i="13"/>
  <c r="S3475" i="13"/>
  <c r="T3475" i="13"/>
  <c r="V3474" i="13" a="1"/>
  <c r="V3474" i="13"/>
  <c r="Q3474" i="13"/>
  <c r="S3474" i="13"/>
  <c r="T3474" i="13"/>
  <c r="V3473" i="13" a="1"/>
  <c r="V3473" i="13"/>
  <c r="Q3473" i="13"/>
  <c r="S3473" i="13"/>
  <c r="T3473" i="13"/>
  <c r="V3472" i="13" a="1"/>
  <c r="V3472" i="13"/>
  <c r="Q3472" i="13"/>
  <c r="S3472" i="13"/>
  <c r="T3472" i="13"/>
  <c r="V3471" i="13" a="1"/>
  <c r="V3471" i="13"/>
  <c r="Q3471" i="13"/>
  <c r="S3471" i="13"/>
  <c r="T3471" i="13"/>
  <c r="V3470" i="13" a="1"/>
  <c r="V3470" i="13"/>
  <c r="Q3470" i="13"/>
  <c r="S3470" i="13"/>
  <c r="T3470" i="13"/>
  <c r="V3469" i="13" a="1"/>
  <c r="V3469" i="13"/>
  <c r="Q3469" i="13"/>
  <c r="S3469" i="13"/>
  <c r="T3469" i="13"/>
  <c r="V3468" i="13" a="1"/>
  <c r="V3468" i="13"/>
  <c r="Q3468" i="13"/>
  <c r="S3468" i="13"/>
  <c r="T3468" i="13"/>
  <c r="V3467" i="13" a="1"/>
  <c r="V3467" i="13"/>
  <c r="Q3467" i="13"/>
  <c r="S3467" i="13"/>
  <c r="T3467" i="13"/>
  <c r="V3466" i="13" a="1"/>
  <c r="V3466" i="13"/>
  <c r="Q3466" i="13"/>
  <c r="S3466" i="13"/>
  <c r="T3466" i="13"/>
  <c r="V3465" i="13" a="1"/>
  <c r="V3465" i="13"/>
  <c r="Q3465" i="13"/>
  <c r="S3465" i="13"/>
  <c r="T3465" i="13"/>
  <c r="V3464" i="13" a="1"/>
  <c r="V3464" i="13"/>
  <c r="Q3464" i="13"/>
  <c r="S3464" i="13"/>
  <c r="T3464" i="13"/>
  <c r="V3463" i="13" a="1"/>
  <c r="V3463" i="13"/>
  <c r="Q3463" i="13"/>
  <c r="S3463" i="13"/>
  <c r="T3463" i="13"/>
  <c r="V3462" i="13" a="1"/>
  <c r="V3462" i="13"/>
  <c r="Q3462" i="13"/>
  <c r="S3462" i="13"/>
  <c r="T3462" i="13"/>
  <c r="V3461" i="13" a="1"/>
  <c r="V3461" i="13"/>
  <c r="Q3461" i="13"/>
  <c r="S3461" i="13"/>
  <c r="T3461" i="13"/>
  <c r="V3460" i="13" a="1"/>
  <c r="V3460" i="13"/>
  <c r="Q3460" i="13"/>
  <c r="S3460" i="13"/>
  <c r="T3460" i="13"/>
  <c r="V3459" i="13" a="1"/>
  <c r="V3459" i="13"/>
  <c r="Q3459" i="13"/>
  <c r="S3459" i="13"/>
  <c r="T3459" i="13"/>
  <c r="V3458" i="13" a="1"/>
  <c r="V3458" i="13"/>
  <c r="Q3458" i="13"/>
  <c r="S3458" i="13"/>
  <c r="T3458" i="13"/>
  <c r="V3457" i="13" a="1"/>
  <c r="V3457" i="13"/>
  <c r="Q3457" i="13"/>
  <c r="S3457" i="13"/>
  <c r="T3457" i="13"/>
  <c r="V3456" i="13" a="1"/>
  <c r="V3456" i="13"/>
  <c r="Q3456" i="13"/>
  <c r="S3456" i="13"/>
  <c r="T3456" i="13"/>
  <c r="V3455" i="13" a="1"/>
  <c r="V3455" i="13"/>
  <c r="Q3455" i="13"/>
  <c r="S3455" i="13"/>
  <c r="T3455" i="13"/>
  <c r="V3454" i="13" a="1"/>
  <c r="V3454" i="13"/>
  <c r="Q3454" i="13"/>
  <c r="S3454" i="13"/>
  <c r="T3454" i="13"/>
  <c r="V3453" i="13" a="1"/>
  <c r="V3453" i="13"/>
  <c r="Q3453" i="13"/>
  <c r="S3453" i="13"/>
  <c r="T3453" i="13"/>
  <c r="V3452" i="13" a="1"/>
  <c r="V3452" i="13"/>
  <c r="Q3452" i="13"/>
  <c r="S3452" i="13"/>
  <c r="T3452" i="13"/>
  <c r="V3451" i="13" a="1"/>
  <c r="V3451" i="13"/>
  <c r="Q3451" i="13"/>
  <c r="S3451" i="13"/>
  <c r="T3451" i="13"/>
  <c r="V3450" i="13" a="1"/>
  <c r="V3450" i="13"/>
  <c r="Q3450" i="13"/>
  <c r="S3450" i="13"/>
  <c r="T3450" i="13"/>
  <c r="V3449" i="13" a="1"/>
  <c r="V3449" i="13"/>
  <c r="Q3449" i="13"/>
  <c r="S3449" i="13"/>
  <c r="T3449" i="13"/>
  <c r="V3448" i="13" a="1"/>
  <c r="V3448" i="13"/>
  <c r="Q3448" i="13"/>
  <c r="S3448" i="13"/>
  <c r="T3448" i="13"/>
  <c r="V3447" i="13" a="1"/>
  <c r="V3447" i="13"/>
  <c r="Q3447" i="13"/>
  <c r="S3447" i="13"/>
  <c r="T3447" i="13"/>
  <c r="V3446" i="13" a="1"/>
  <c r="V3446" i="13"/>
  <c r="Q3446" i="13"/>
  <c r="S3446" i="13"/>
  <c r="T3446" i="13"/>
  <c r="V3444" i="13" a="1"/>
  <c r="V3444" i="13"/>
  <c r="Q3444" i="13"/>
  <c r="S3444" i="13"/>
  <c r="T3444" i="13"/>
  <c r="V3443" i="13" a="1"/>
  <c r="V3443" i="13"/>
  <c r="Q3443" i="13"/>
  <c r="S3443" i="13"/>
  <c r="T3443" i="13"/>
  <c r="V3442" i="13" a="1"/>
  <c r="V3442" i="13"/>
  <c r="Q3442" i="13"/>
  <c r="S3442" i="13"/>
  <c r="T3442" i="13"/>
  <c r="V3441" i="13" a="1"/>
  <c r="V3441" i="13"/>
  <c r="Q3441" i="13"/>
  <c r="S3441" i="13"/>
  <c r="T3441" i="13"/>
  <c r="V3440" i="13" a="1"/>
  <c r="V3440" i="13"/>
  <c r="Q3440" i="13"/>
  <c r="S3440" i="13"/>
  <c r="T3440" i="13"/>
  <c r="V3439" i="13" a="1"/>
  <c r="V3439" i="13"/>
  <c r="Q3439" i="13"/>
  <c r="S3439" i="13"/>
  <c r="T3439" i="13"/>
  <c r="V3438" i="13" a="1"/>
  <c r="V3438" i="13"/>
  <c r="Q3438" i="13"/>
  <c r="S3438" i="13"/>
  <c r="T3438" i="13"/>
  <c r="V3437" i="13" a="1"/>
  <c r="V3437" i="13"/>
  <c r="Q3437" i="13"/>
  <c r="S3437" i="13"/>
  <c r="T3437" i="13"/>
  <c r="V3436" i="13" a="1"/>
  <c r="V3436" i="13"/>
  <c r="Q3436" i="13"/>
  <c r="S3436" i="13"/>
  <c r="T3436" i="13"/>
  <c r="V3435" i="13" a="1"/>
  <c r="V3435" i="13"/>
  <c r="Q3435" i="13"/>
  <c r="S3435" i="13"/>
  <c r="T3435" i="13"/>
  <c r="V3434" i="13" a="1"/>
  <c r="V3434" i="13"/>
  <c r="Q3434" i="13"/>
  <c r="S3434" i="13"/>
  <c r="T3434" i="13"/>
  <c r="V3433" i="13" a="1"/>
  <c r="V3433" i="13"/>
  <c r="Q3433" i="13"/>
  <c r="S3433" i="13"/>
  <c r="T3433" i="13"/>
  <c r="V3432" i="13" a="1"/>
  <c r="V3432" i="13"/>
  <c r="Q3432" i="13"/>
  <c r="S3432" i="13"/>
  <c r="T3432" i="13"/>
  <c r="V3431" i="13" a="1"/>
  <c r="V3431" i="13"/>
  <c r="Q3431" i="13"/>
  <c r="S3431" i="13"/>
  <c r="T3431" i="13"/>
  <c r="V3430" i="13" a="1"/>
  <c r="V3430" i="13"/>
  <c r="Q3430" i="13"/>
  <c r="S3430" i="13"/>
  <c r="T3430" i="13"/>
  <c r="V3429" i="13" a="1"/>
  <c r="V3429" i="13"/>
  <c r="Q3429" i="13"/>
  <c r="S3429" i="13"/>
  <c r="T3429" i="13"/>
  <c r="V3428" i="13" a="1"/>
  <c r="V3428" i="13"/>
  <c r="Q3428" i="13"/>
  <c r="S3428" i="13"/>
  <c r="T3428" i="13"/>
  <c r="V3427" i="13" a="1"/>
  <c r="V3427" i="13"/>
  <c r="Q3427" i="13"/>
  <c r="S3427" i="13"/>
  <c r="T3427" i="13"/>
  <c r="V3426" i="13" a="1"/>
  <c r="V3426" i="13"/>
  <c r="Q3426" i="13"/>
  <c r="S3426" i="13"/>
  <c r="T3426" i="13"/>
  <c r="V3425" i="13" a="1"/>
  <c r="V3425" i="13"/>
  <c r="Q3425" i="13"/>
  <c r="S3425" i="13"/>
  <c r="T3425" i="13"/>
  <c r="V3424" i="13" a="1"/>
  <c r="V3424" i="13"/>
  <c r="Q3424" i="13"/>
  <c r="S3424" i="13"/>
  <c r="T3424" i="13"/>
  <c r="V3423" i="13" a="1"/>
  <c r="V3423" i="13"/>
  <c r="Q3423" i="13"/>
  <c r="S3423" i="13"/>
  <c r="T3423" i="13"/>
  <c r="V3422" i="13" a="1"/>
  <c r="V3422" i="13"/>
  <c r="Q3422" i="13"/>
  <c r="S3422" i="13"/>
  <c r="T3422" i="13"/>
  <c r="V3421" i="13" a="1"/>
  <c r="V3421" i="13"/>
  <c r="Q3421" i="13"/>
  <c r="S3421" i="13"/>
  <c r="T3421" i="13"/>
  <c r="V3420" i="13" a="1"/>
  <c r="V3420" i="13"/>
  <c r="Q3420" i="13"/>
  <c r="S3420" i="13"/>
  <c r="T3420" i="13"/>
  <c r="V3419" i="13" a="1"/>
  <c r="V3419" i="13"/>
  <c r="Q3419" i="13"/>
  <c r="S3419" i="13"/>
  <c r="T3419" i="13"/>
  <c r="V3418" i="13" a="1"/>
  <c r="V3418" i="13"/>
  <c r="Q3418" i="13"/>
  <c r="S3418" i="13"/>
  <c r="T3418" i="13"/>
  <c r="V3417" i="13" a="1"/>
  <c r="V3417" i="13"/>
  <c r="Q3417" i="13"/>
  <c r="S3417" i="13"/>
  <c r="T3417" i="13"/>
  <c r="V3416" i="13" a="1"/>
  <c r="V3416" i="13"/>
  <c r="Q3416" i="13"/>
  <c r="S3416" i="13"/>
  <c r="T3416" i="13"/>
  <c r="V3415" i="13" a="1"/>
  <c r="V3415" i="13"/>
  <c r="Q3415" i="13"/>
  <c r="S3415" i="13"/>
  <c r="T3415" i="13"/>
  <c r="V3414" i="13" a="1"/>
  <c r="V3414" i="13"/>
  <c r="Q3414" i="13"/>
  <c r="S3414" i="13"/>
  <c r="T3414" i="13"/>
  <c r="V3413" i="13" a="1"/>
  <c r="V3413" i="13"/>
  <c r="Q3413" i="13"/>
  <c r="S3413" i="13"/>
  <c r="T3413" i="13"/>
  <c r="V3412" i="13" a="1"/>
  <c r="V3412" i="13"/>
  <c r="Q3412" i="13"/>
  <c r="S3412" i="13"/>
  <c r="T3412" i="13"/>
  <c r="V3411" i="13" a="1"/>
  <c r="V3411" i="13"/>
  <c r="Q3411" i="13"/>
  <c r="S3411" i="13"/>
  <c r="T3411" i="13"/>
  <c r="V3410" i="13" a="1"/>
  <c r="V3410" i="13"/>
  <c r="Q3410" i="13"/>
  <c r="S3410" i="13"/>
  <c r="T3410" i="13"/>
  <c r="V3409" i="13" a="1"/>
  <c r="V3409" i="13"/>
  <c r="Q3409" i="13"/>
  <c r="S3409" i="13"/>
  <c r="T3409" i="13"/>
  <c r="V3408" i="13" a="1"/>
  <c r="V3408" i="13"/>
  <c r="Q3408" i="13"/>
  <c r="S3408" i="13"/>
  <c r="T3408" i="13"/>
  <c r="V3407" i="13" a="1"/>
  <c r="V3407" i="13"/>
  <c r="Q3407" i="13"/>
  <c r="S3407" i="13"/>
  <c r="T3407" i="13"/>
  <c r="V3406" i="13" a="1"/>
  <c r="V3406" i="13"/>
  <c r="Q3406" i="13"/>
  <c r="S3406" i="13"/>
  <c r="T3406" i="13"/>
  <c r="V3405" i="13" a="1"/>
  <c r="V3405" i="13"/>
  <c r="Q3405" i="13"/>
  <c r="S3405" i="13"/>
  <c r="T3405" i="13"/>
  <c r="V3404" i="13" a="1"/>
  <c r="V3404" i="13"/>
  <c r="Q3404" i="13"/>
  <c r="S3404" i="13"/>
  <c r="T3404" i="13"/>
  <c r="V3403" i="13" a="1"/>
  <c r="V3403" i="13"/>
  <c r="Q3403" i="13"/>
  <c r="S3403" i="13"/>
  <c r="T3403" i="13"/>
  <c r="V3402" i="13" a="1"/>
  <c r="V3402" i="13"/>
  <c r="Q3402" i="13"/>
  <c r="S3402" i="13"/>
  <c r="T3402" i="13"/>
  <c r="V3401" i="13" a="1"/>
  <c r="V3401" i="13"/>
  <c r="Q3401" i="13"/>
  <c r="S3401" i="13"/>
  <c r="T3401" i="13"/>
  <c r="V3400" i="13" a="1"/>
  <c r="V3400" i="13"/>
  <c r="Q3400" i="13"/>
  <c r="S3400" i="13"/>
  <c r="T3400" i="13"/>
  <c r="V3399" i="13" a="1"/>
  <c r="V3399" i="13"/>
  <c r="Q3399" i="13"/>
  <c r="S3399" i="13"/>
  <c r="T3399" i="13"/>
  <c r="V3398" i="13" a="1"/>
  <c r="V3398" i="13"/>
  <c r="Q3398" i="13"/>
  <c r="S3398" i="13"/>
  <c r="T3398" i="13"/>
  <c r="V3397" i="13" a="1"/>
  <c r="V3397" i="13"/>
  <c r="Q3397" i="13"/>
  <c r="S3397" i="13"/>
  <c r="T3397" i="13"/>
  <c r="V3396" i="13" a="1"/>
  <c r="V3396" i="13"/>
  <c r="Q3396" i="13"/>
  <c r="S3396" i="13"/>
  <c r="T3396" i="13"/>
  <c r="V3395" i="13" a="1"/>
  <c r="V3395" i="13"/>
  <c r="Q3395" i="13"/>
  <c r="S3395" i="13"/>
  <c r="T3395" i="13"/>
  <c r="V3394" i="13" a="1"/>
  <c r="V3394" i="13"/>
  <c r="Q3394" i="13"/>
  <c r="S3394" i="13"/>
  <c r="T3394" i="13"/>
  <c r="V3393" i="13" a="1"/>
  <c r="V3393" i="13"/>
  <c r="Q3393" i="13"/>
  <c r="S3393" i="13"/>
  <c r="T3393" i="13"/>
  <c r="V3392" i="13" a="1"/>
  <c r="V3392" i="13"/>
  <c r="Q3392" i="13"/>
  <c r="S3392" i="13"/>
  <c r="T3392" i="13"/>
  <c r="V3391" i="13" a="1"/>
  <c r="V3391" i="13"/>
  <c r="Q3391" i="13"/>
  <c r="S3391" i="13"/>
  <c r="T3391" i="13"/>
  <c r="V3390" i="13" a="1"/>
  <c r="V3390" i="13"/>
  <c r="Q3390" i="13"/>
  <c r="S3390" i="13"/>
  <c r="T3390" i="13"/>
  <c r="V3389" i="13" a="1"/>
  <c r="V3389" i="13"/>
  <c r="Q3389" i="13"/>
  <c r="S3389" i="13"/>
  <c r="T3389" i="13"/>
  <c r="V3388" i="13" a="1"/>
  <c r="V3388" i="13"/>
  <c r="Q3388" i="13"/>
  <c r="S3388" i="13"/>
  <c r="T3388" i="13"/>
  <c r="V3387" i="13" a="1"/>
  <c r="V3387" i="13"/>
  <c r="Q3387" i="13"/>
  <c r="S3387" i="13"/>
  <c r="T3387" i="13"/>
  <c r="V3386" i="13" a="1"/>
  <c r="V3386" i="13"/>
  <c r="Q3386" i="13"/>
  <c r="S3386" i="13"/>
  <c r="T3386" i="13"/>
  <c r="V3385" i="13" a="1"/>
  <c r="V3385" i="13"/>
  <c r="Q3385" i="13"/>
  <c r="S3385" i="13"/>
  <c r="T3385" i="13"/>
  <c r="V3384" i="13" a="1"/>
  <c r="V3384" i="13"/>
  <c r="Q3384" i="13"/>
  <c r="S3384" i="13"/>
  <c r="T3384" i="13"/>
  <c r="V3383" i="13" a="1"/>
  <c r="V3383" i="13"/>
  <c r="Q3383" i="13"/>
  <c r="S3383" i="13"/>
  <c r="T3383" i="13"/>
  <c r="V3382" i="13" a="1"/>
  <c r="V3382" i="13"/>
  <c r="Q3382" i="13"/>
  <c r="S3382" i="13"/>
  <c r="T3382" i="13"/>
  <c r="V3381" i="13" a="1"/>
  <c r="V3381" i="13"/>
  <c r="Q3381" i="13"/>
  <c r="S3381" i="13"/>
  <c r="T3381" i="13"/>
  <c r="V3380" i="13" a="1"/>
  <c r="V3380" i="13"/>
  <c r="Q3380" i="13"/>
  <c r="S3380" i="13"/>
  <c r="T3380" i="13"/>
  <c r="V3379" i="13" a="1"/>
  <c r="V3379" i="13"/>
  <c r="Q3379" i="13"/>
  <c r="S3379" i="13"/>
  <c r="T3379" i="13"/>
  <c r="V3378" i="13" a="1"/>
  <c r="V3378" i="13"/>
  <c r="Q3378" i="13"/>
  <c r="S3378" i="13"/>
  <c r="T3378" i="13"/>
  <c r="V3377" i="13" a="1"/>
  <c r="V3377" i="13"/>
  <c r="Q3377" i="13"/>
  <c r="S3377" i="13"/>
  <c r="T3377" i="13"/>
  <c r="V3376" i="13" a="1"/>
  <c r="V3376" i="13"/>
  <c r="Q3376" i="13"/>
  <c r="S3376" i="13"/>
  <c r="T3376" i="13"/>
  <c r="V3375" i="13" a="1"/>
  <c r="V3375" i="13"/>
  <c r="Q3375" i="13"/>
  <c r="S3375" i="13"/>
  <c r="T3375" i="13"/>
  <c r="V3374" i="13" a="1"/>
  <c r="V3374" i="13"/>
  <c r="Q3374" i="13"/>
  <c r="S3374" i="13"/>
  <c r="T3374" i="13"/>
  <c r="V3373" i="13" a="1"/>
  <c r="V3373" i="13"/>
  <c r="Q3373" i="13"/>
  <c r="S3373" i="13"/>
  <c r="T3373" i="13"/>
  <c r="V3372" i="13" a="1"/>
  <c r="V3372" i="13"/>
  <c r="Q3372" i="13"/>
  <c r="S3372" i="13"/>
  <c r="T3372" i="13"/>
  <c r="V3371" i="13" a="1"/>
  <c r="V3371" i="13"/>
  <c r="Q3371" i="13"/>
  <c r="S3371" i="13"/>
  <c r="T3371" i="13"/>
  <c r="V3370" i="13" a="1"/>
  <c r="V3370" i="13"/>
  <c r="Q3370" i="13"/>
  <c r="S3370" i="13"/>
  <c r="T3370" i="13"/>
  <c r="V3369" i="13" a="1"/>
  <c r="V3369" i="13"/>
  <c r="Q3369" i="13"/>
  <c r="S3369" i="13"/>
  <c r="T3369" i="13"/>
  <c r="V3368" i="13" a="1"/>
  <c r="V3368" i="13"/>
  <c r="Q3368" i="13"/>
  <c r="S3368" i="13"/>
  <c r="T3368" i="13"/>
  <c r="V3367" i="13" a="1"/>
  <c r="V3367" i="13"/>
  <c r="Q3367" i="13"/>
  <c r="S3367" i="13"/>
  <c r="T3367" i="13"/>
  <c r="V3366" i="13" a="1"/>
  <c r="V3366" i="13"/>
  <c r="Q3366" i="13"/>
  <c r="S3366" i="13"/>
  <c r="T3366" i="13"/>
  <c r="V3365" i="13" a="1"/>
  <c r="V3365" i="13"/>
  <c r="Q3365" i="13"/>
  <c r="S3365" i="13"/>
  <c r="T3365" i="13"/>
  <c r="V3364" i="13" a="1"/>
  <c r="V3364" i="13"/>
  <c r="Q3364" i="13"/>
  <c r="S3364" i="13"/>
  <c r="T3364" i="13"/>
  <c r="V3363" i="13" a="1"/>
  <c r="V3363" i="13"/>
  <c r="Q3363" i="13"/>
  <c r="S3363" i="13"/>
  <c r="T3363" i="13"/>
  <c r="V3362" i="13" a="1"/>
  <c r="V3362" i="13"/>
  <c r="Q3362" i="13"/>
  <c r="S3362" i="13"/>
  <c r="T3362" i="13"/>
  <c r="V3361" i="13" a="1"/>
  <c r="V3361" i="13"/>
  <c r="Q3361" i="13"/>
  <c r="S3361" i="13"/>
  <c r="T3361" i="13"/>
  <c r="V3360" i="13" a="1"/>
  <c r="V3360" i="13"/>
  <c r="Q3360" i="13"/>
  <c r="S3360" i="13"/>
  <c r="T3360" i="13"/>
  <c r="V3359" i="13" a="1"/>
  <c r="V3359" i="13"/>
  <c r="Q3359" i="13"/>
  <c r="S3359" i="13"/>
  <c r="T3359" i="13"/>
  <c r="V3358" i="13" a="1"/>
  <c r="V3358" i="13"/>
  <c r="Q3358" i="13"/>
  <c r="S3358" i="13"/>
  <c r="T3358" i="13"/>
  <c r="V3357" i="13" a="1"/>
  <c r="V3357" i="13"/>
  <c r="Q3357" i="13"/>
  <c r="S3357" i="13"/>
  <c r="T3357" i="13"/>
  <c r="V3356" i="13" a="1"/>
  <c r="V3356" i="13"/>
  <c r="Q3356" i="13"/>
  <c r="S3356" i="13"/>
  <c r="T3356" i="13"/>
  <c r="V3355" i="13" a="1"/>
  <c r="V3355" i="13"/>
  <c r="Q3355" i="13"/>
  <c r="S3355" i="13"/>
  <c r="T3355" i="13"/>
  <c r="V3354" i="13" a="1"/>
  <c r="V3354" i="13"/>
  <c r="Q3354" i="13"/>
  <c r="S3354" i="13"/>
  <c r="T3354" i="13"/>
  <c r="V3353" i="13" a="1"/>
  <c r="V3353" i="13"/>
  <c r="Q3353" i="13"/>
  <c r="S3353" i="13"/>
  <c r="T3353" i="13"/>
  <c r="V3352" i="13" a="1"/>
  <c r="V3352" i="13"/>
  <c r="Q3352" i="13"/>
  <c r="S3352" i="13"/>
  <c r="T3352" i="13"/>
  <c r="V3351" i="13" a="1"/>
  <c r="V3351" i="13"/>
  <c r="Q3351" i="13"/>
  <c r="S3351" i="13"/>
  <c r="T3351" i="13"/>
  <c r="V3350" i="13" a="1"/>
  <c r="V3350" i="13"/>
  <c r="Q3350" i="13"/>
  <c r="S3350" i="13"/>
  <c r="T3350" i="13"/>
  <c r="V3349" i="13" a="1"/>
  <c r="V3349" i="13"/>
  <c r="Q3349" i="13"/>
  <c r="S3349" i="13"/>
  <c r="T3349" i="13"/>
  <c r="V3348" i="13" a="1"/>
  <c r="V3348" i="13"/>
  <c r="Q3348" i="13"/>
  <c r="S3348" i="13"/>
  <c r="T3348" i="13"/>
  <c r="V3347" i="13" a="1"/>
  <c r="V3347" i="13"/>
  <c r="Q3347" i="13"/>
  <c r="S3347" i="13"/>
  <c r="T3347" i="13"/>
  <c r="V3346" i="13" a="1"/>
  <c r="V3346" i="13"/>
  <c r="Q3346" i="13"/>
  <c r="S3346" i="13"/>
  <c r="T3346" i="13"/>
  <c r="V3345" i="13" a="1"/>
  <c r="V3345" i="13"/>
  <c r="Q3345" i="13"/>
  <c r="S3345" i="13"/>
  <c r="T3345" i="13"/>
  <c r="V3344" i="13" a="1"/>
  <c r="V3344" i="13"/>
  <c r="Q3344" i="13"/>
  <c r="S3344" i="13"/>
  <c r="T3344" i="13"/>
  <c r="V3343" i="13" a="1"/>
  <c r="V3343" i="13"/>
  <c r="Q3343" i="13"/>
  <c r="S3343" i="13"/>
  <c r="T3343" i="13"/>
  <c r="V3342" i="13" a="1"/>
  <c r="V3342" i="13"/>
  <c r="Q3342" i="13"/>
  <c r="S3342" i="13"/>
  <c r="T3342" i="13"/>
  <c r="V3341" i="13" a="1"/>
  <c r="V3341" i="13"/>
  <c r="Q3341" i="13"/>
  <c r="S3341" i="13"/>
  <c r="T3341" i="13"/>
  <c r="V3340" i="13" a="1"/>
  <c r="V3340" i="13"/>
  <c r="Q3340" i="13"/>
  <c r="S3340" i="13"/>
  <c r="T3340" i="13"/>
  <c r="V3339" i="13" a="1"/>
  <c r="V3339" i="13"/>
  <c r="Q3339" i="13"/>
  <c r="S3339" i="13"/>
  <c r="T3339" i="13"/>
  <c r="V3338" i="13" a="1"/>
  <c r="V3338" i="13"/>
  <c r="Q3338" i="13"/>
  <c r="S3338" i="13"/>
  <c r="T3338" i="13"/>
  <c r="V3337" i="13" a="1"/>
  <c r="V3337" i="13"/>
  <c r="Q3337" i="13"/>
  <c r="S3337" i="13"/>
  <c r="T3337" i="13"/>
  <c r="V3336" i="13" a="1"/>
  <c r="V3336" i="13"/>
  <c r="Q3336" i="13"/>
  <c r="S3336" i="13"/>
  <c r="T3336" i="13"/>
  <c r="V3335" i="13" a="1"/>
  <c r="V3335" i="13"/>
  <c r="Q3335" i="13"/>
  <c r="S3335" i="13"/>
  <c r="T3335" i="13"/>
  <c r="V3334" i="13" a="1"/>
  <c r="V3334" i="13"/>
  <c r="Q3334" i="13"/>
  <c r="S3334" i="13"/>
  <c r="T3334" i="13"/>
  <c r="V3333" i="13" a="1"/>
  <c r="V3333" i="13"/>
  <c r="Q3333" i="13"/>
  <c r="S3333" i="13"/>
  <c r="T3333" i="13"/>
  <c r="V3332" i="13" a="1"/>
  <c r="V3332" i="13"/>
  <c r="Q3332" i="13"/>
  <c r="S3332" i="13"/>
  <c r="T3332" i="13"/>
  <c r="V3331" i="13" a="1"/>
  <c r="V3331" i="13"/>
  <c r="Q3331" i="13"/>
  <c r="S3331" i="13"/>
  <c r="T3331" i="13"/>
  <c r="V3330" i="13" a="1"/>
  <c r="V3330" i="13"/>
  <c r="Q3330" i="13"/>
  <c r="S3330" i="13"/>
  <c r="T3330" i="13"/>
  <c r="V3329" i="13" a="1"/>
  <c r="V3329" i="13"/>
  <c r="Q3329" i="13"/>
  <c r="S3329" i="13"/>
  <c r="T3329" i="13"/>
  <c r="V3328" i="13" a="1"/>
  <c r="V3328" i="13"/>
  <c r="Q3328" i="13"/>
  <c r="S3328" i="13"/>
  <c r="T3328" i="13"/>
  <c r="V3327" i="13" a="1"/>
  <c r="V3327" i="13"/>
  <c r="Q3327" i="13"/>
  <c r="S3327" i="13"/>
  <c r="T3327" i="13"/>
  <c r="V3326" i="13" a="1"/>
  <c r="V3326" i="13"/>
  <c r="Q3326" i="13"/>
  <c r="S3326" i="13"/>
  <c r="T3326" i="13"/>
  <c r="V3325" i="13" a="1"/>
  <c r="V3325" i="13"/>
  <c r="Q3325" i="13"/>
  <c r="S3325" i="13"/>
  <c r="T3325" i="13"/>
  <c r="V3324" i="13" a="1"/>
  <c r="V3324" i="13"/>
  <c r="Q3324" i="13"/>
  <c r="S3324" i="13"/>
  <c r="T3324" i="13"/>
  <c r="V3323" i="13" a="1"/>
  <c r="V3323" i="13"/>
  <c r="Q3323" i="13"/>
  <c r="S3323" i="13"/>
  <c r="T3323" i="13"/>
  <c r="V3322" i="13" a="1"/>
  <c r="V3322" i="13"/>
  <c r="Q3322" i="13"/>
  <c r="S3322" i="13"/>
  <c r="T3322" i="13"/>
  <c r="V3321" i="13" a="1"/>
  <c r="V3321" i="13"/>
  <c r="Q3321" i="13"/>
  <c r="S3321" i="13"/>
  <c r="T3321" i="13"/>
  <c r="V3320" i="13" a="1"/>
  <c r="V3320" i="13"/>
  <c r="Q3320" i="13"/>
  <c r="S3320" i="13"/>
  <c r="T3320" i="13"/>
  <c r="V3319" i="13" a="1"/>
  <c r="V3319" i="13"/>
  <c r="Q3319" i="13"/>
  <c r="S3319" i="13"/>
  <c r="T3319" i="13"/>
  <c r="V3318" i="13" a="1"/>
  <c r="V3318" i="13"/>
  <c r="Q3318" i="13"/>
  <c r="S3318" i="13"/>
  <c r="T3318" i="13"/>
  <c r="V3317" i="13" a="1"/>
  <c r="V3317" i="13"/>
  <c r="Q3317" i="13"/>
  <c r="S3317" i="13"/>
  <c r="T3317" i="13"/>
  <c r="V3316" i="13" a="1"/>
  <c r="V3316" i="13"/>
  <c r="Q3316" i="13"/>
  <c r="S3316" i="13"/>
  <c r="T3316" i="13"/>
  <c r="V3315" i="13" a="1"/>
  <c r="V3315" i="13"/>
  <c r="Q3315" i="13"/>
  <c r="S3315" i="13"/>
  <c r="T3315" i="13"/>
  <c r="V3314" i="13" a="1"/>
  <c r="V3314" i="13"/>
  <c r="Q3314" i="13"/>
  <c r="S3314" i="13"/>
  <c r="T3314" i="13"/>
  <c r="V3313" i="13" a="1"/>
  <c r="V3313" i="13"/>
  <c r="Q3313" i="13"/>
  <c r="S3313" i="13"/>
  <c r="T3313" i="13"/>
  <c r="V3312" i="13" a="1"/>
  <c r="V3312" i="13"/>
  <c r="Q3312" i="13"/>
  <c r="S3312" i="13"/>
  <c r="T3312" i="13"/>
  <c r="V3311" i="13" a="1"/>
  <c r="V3311" i="13"/>
  <c r="Q3311" i="13"/>
  <c r="S3311" i="13"/>
  <c r="T3311" i="13"/>
  <c r="V3310" i="13" a="1"/>
  <c r="V3310" i="13"/>
  <c r="Q3310" i="13"/>
  <c r="S3310" i="13"/>
  <c r="T3310" i="13"/>
  <c r="V3309" i="13" a="1"/>
  <c r="V3309" i="13"/>
  <c r="Q3309" i="13"/>
  <c r="S3309" i="13"/>
  <c r="T3309" i="13"/>
  <c r="V3308" i="13" a="1"/>
  <c r="V3308" i="13"/>
  <c r="Q3308" i="13"/>
  <c r="S3308" i="13"/>
  <c r="T3308" i="13"/>
  <c r="V3307" i="13" a="1"/>
  <c r="V3307" i="13"/>
  <c r="Q3307" i="13"/>
  <c r="S3307" i="13"/>
  <c r="T3307" i="13"/>
  <c r="V3306" i="13" a="1"/>
  <c r="V3306" i="13"/>
  <c r="Q3306" i="13"/>
  <c r="S3306" i="13"/>
  <c r="T3306" i="13"/>
  <c r="V3305" i="13" a="1"/>
  <c r="V3305" i="13"/>
  <c r="Q3305" i="13"/>
  <c r="S3305" i="13"/>
  <c r="T3305" i="13"/>
  <c r="V3304" i="13" a="1"/>
  <c r="V3304" i="13"/>
  <c r="Q3304" i="13"/>
  <c r="S3304" i="13"/>
  <c r="T3304" i="13"/>
  <c r="V3303" i="13" a="1"/>
  <c r="V3303" i="13"/>
  <c r="Q3303" i="13"/>
  <c r="S3303" i="13"/>
  <c r="T3303" i="13"/>
  <c r="V3302" i="13" a="1"/>
  <c r="V3302" i="13"/>
  <c r="Q3302" i="13"/>
  <c r="S3302" i="13"/>
  <c r="T3302" i="13"/>
  <c r="V3301" i="13" a="1"/>
  <c r="V3301" i="13"/>
  <c r="Q3301" i="13"/>
  <c r="S3301" i="13"/>
  <c r="T3301" i="13"/>
  <c r="V3300" i="13" a="1"/>
  <c r="V3300" i="13"/>
  <c r="Q3300" i="13"/>
  <c r="S3300" i="13"/>
  <c r="T3300" i="13"/>
  <c r="V3299" i="13" a="1"/>
  <c r="V3299" i="13"/>
  <c r="Q3299" i="13"/>
  <c r="S3299" i="13"/>
  <c r="T3299" i="13"/>
  <c r="V3298" i="13" a="1"/>
  <c r="V3298" i="13"/>
  <c r="Q3298" i="13"/>
  <c r="S3298" i="13"/>
  <c r="T3298" i="13"/>
  <c r="V3297" i="13" a="1"/>
  <c r="V3297" i="13"/>
  <c r="Q3297" i="13"/>
  <c r="S3297" i="13"/>
  <c r="T3297" i="13"/>
  <c r="V3296" i="13" a="1"/>
  <c r="V3296" i="13"/>
  <c r="Q3296" i="13"/>
  <c r="S3296" i="13"/>
  <c r="T3296" i="13"/>
  <c r="V3295" i="13" a="1"/>
  <c r="V3295" i="13"/>
  <c r="Q3295" i="13"/>
  <c r="S3295" i="13"/>
  <c r="T3295" i="13"/>
  <c r="V3294" i="13" a="1"/>
  <c r="V3294" i="13"/>
  <c r="Q3294" i="13"/>
  <c r="S3294" i="13"/>
  <c r="T3294" i="13"/>
  <c r="V3293" i="13" a="1"/>
  <c r="V3293" i="13"/>
  <c r="Q3293" i="13"/>
  <c r="S3293" i="13"/>
  <c r="T3293" i="13"/>
  <c r="V3292" i="13" a="1"/>
  <c r="V3292" i="13"/>
  <c r="Q3292" i="13"/>
  <c r="S3292" i="13"/>
  <c r="T3292" i="13"/>
  <c r="V3291" i="13" a="1"/>
  <c r="V3291" i="13"/>
  <c r="Q3291" i="13"/>
  <c r="S3291" i="13"/>
  <c r="T3291" i="13"/>
  <c r="V3290" i="13" a="1"/>
  <c r="V3290" i="13"/>
  <c r="Q3290" i="13"/>
  <c r="S3290" i="13"/>
  <c r="T3290" i="13"/>
  <c r="V3289" i="13" a="1"/>
  <c r="V3289" i="13"/>
  <c r="Q3289" i="13"/>
  <c r="S3289" i="13"/>
  <c r="T3289" i="13"/>
  <c r="V3288" i="13" a="1"/>
  <c r="V3288" i="13"/>
  <c r="Q3288" i="13"/>
  <c r="S3288" i="13"/>
  <c r="T3288" i="13"/>
  <c r="V3287" i="13" a="1"/>
  <c r="V3287" i="13"/>
  <c r="Q3287" i="13"/>
  <c r="S3287" i="13"/>
  <c r="T3287" i="13"/>
  <c r="V3286" i="13" a="1"/>
  <c r="V3286" i="13"/>
  <c r="Q3286" i="13"/>
  <c r="S3286" i="13"/>
  <c r="T3286" i="13"/>
  <c r="V3285" i="13" a="1"/>
  <c r="V3285" i="13"/>
  <c r="Q3285" i="13"/>
  <c r="S3285" i="13"/>
  <c r="T3285" i="13"/>
  <c r="V3284" i="13" a="1"/>
  <c r="V3284" i="13"/>
  <c r="Q3284" i="13"/>
  <c r="S3284" i="13"/>
  <c r="T3284" i="13"/>
  <c r="V3283" i="13" a="1"/>
  <c r="V3283" i="13"/>
  <c r="Q3283" i="13"/>
  <c r="S3283" i="13"/>
  <c r="T3283" i="13"/>
  <c r="V3282" i="13" a="1"/>
  <c r="V3282" i="13"/>
  <c r="Q3282" i="13"/>
  <c r="S3282" i="13"/>
  <c r="T3282" i="13"/>
  <c r="V3281" i="13" a="1"/>
  <c r="V3281" i="13"/>
  <c r="Q3281" i="13"/>
  <c r="S3281" i="13"/>
  <c r="T3281" i="13"/>
  <c r="V3280" i="13" a="1"/>
  <c r="V3280" i="13"/>
  <c r="Q3280" i="13"/>
  <c r="S3280" i="13"/>
  <c r="T3280" i="13"/>
  <c r="V3279" i="13" a="1"/>
  <c r="V3279" i="13"/>
  <c r="Q3279" i="13"/>
  <c r="S3279" i="13"/>
  <c r="T3279" i="13"/>
  <c r="V3278" i="13" a="1"/>
  <c r="V3278" i="13"/>
  <c r="Q3278" i="13"/>
  <c r="S3278" i="13"/>
  <c r="T3278" i="13"/>
  <c r="V3277" i="13" a="1"/>
  <c r="V3277" i="13"/>
  <c r="Q3277" i="13"/>
  <c r="S3277" i="13"/>
  <c r="T3277" i="13"/>
  <c r="V3276" i="13" a="1"/>
  <c r="V3276" i="13"/>
  <c r="Q3276" i="13"/>
  <c r="S3276" i="13"/>
  <c r="T3276" i="13"/>
  <c r="V3275" i="13" a="1"/>
  <c r="V3275" i="13"/>
  <c r="Q3275" i="13"/>
  <c r="S3275" i="13"/>
  <c r="T3275" i="13"/>
  <c r="V3274" i="13" a="1"/>
  <c r="V3274" i="13"/>
  <c r="Q3274" i="13"/>
  <c r="S3274" i="13"/>
  <c r="T3274" i="13"/>
  <c r="V3273" i="13" a="1"/>
  <c r="V3273" i="13"/>
  <c r="Q3273" i="13"/>
  <c r="S3273" i="13"/>
  <c r="T3273" i="13"/>
  <c r="V3272" i="13" a="1"/>
  <c r="V3272" i="13"/>
  <c r="Q3272" i="13"/>
  <c r="S3272" i="13"/>
  <c r="T3272" i="13"/>
  <c r="V3271" i="13" a="1"/>
  <c r="V3271" i="13"/>
  <c r="Q3271" i="13"/>
  <c r="S3271" i="13"/>
  <c r="T3271" i="13"/>
  <c r="V3270" i="13" a="1"/>
  <c r="V3270" i="13"/>
  <c r="Q3270" i="13"/>
  <c r="S3270" i="13"/>
  <c r="T3270" i="13"/>
  <c r="V3269" i="13" a="1"/>
  <c r="V3269" i="13"/>
  <c r="Q3269" i="13"/>
  <c r="S3269" i="13"/>
  <c r="T3269" i="13"/>
  <c r="V3268" i="13" a="1"/>
  <c r="V3268" i="13"/>
  <c r="Q3268" i="13"/>
  <c r="S3268" i="13"/>
  <c r="T3268" i="13"/>
  <c r="V3267" i="13" a="1"/>
  <c r="V3267" i="13"/>
  <c r="Q3267" i="13"/>
  <c r="S3267" i="13"/>
  <c r="T3267" i="13"/>
  <c r="V3266" i="13" a="1"/>
  <c r="V3266" i="13"/>
  <c r="Q3266" i="13"/>
  <c r="S3266" i="13"/>
  <c r="T3266" i="13"/>
  <c r="V3265" i="13" a="1"/>
  <c r="V3265" i="13"/>
  <c r="Q3265" i="13"/>
  <c r="S3265" i="13"/>
  <c r="T3265" i="13"/>
  <c r="V3264" i="13" a="1"/>
  <c r="V3264" i="13"/>
  <c r="Q3264" i="13"/>
  <c r="S3264" i="13"/>
  <c r="T3264" i="13"/>
  <c r="V3263" i="13" a="1"/>
  <c r="V3263" i="13"/>
  <c r="Q3263" i="13"/>
  <c r="S3263" i="13"/>
  <c r="T3263" i="13"/>
  <c r="V3262" i="13" a="1"/>
  <c r="V3262" i="13"/>
  <c r="Q3262" i="13"/>
  <c r="S3262" i="13"/>
  <c r="T3262" i="13"/>
  <c r="V3261" i="13" a="1"/>
  <c r="V3261" i="13"/>
  <c r="Q3261" i="13"/>
  <c r="S3261" i="13"/>
  <c r="T3261" i="13"/>
  <c r="V3260" i="13" a="1"/>
  <c r="V3260" i="13"/>
  <c r="Q3260" i="13"/>
  <c r="S3260" i="13"/>
  <c r="T3260" i="13"/>
  <c r="V3259" i="13" a="1"/>
  <c r="V3259" i="13"/>
  <c r="Q3259" i="13"/>
  <c r="S3259" i="13"/>
  <c r="T3259" i="13"/>
  <c r="V3258" i="13" a="1"/>
  <c r="V3258" i="13"/>
  <c r="Q3258" i="13"/>
  <c r="S3258" i="13"/>
  <c r="T3258" i="13"/>
  <c r="V3257" i="13" a="1"/>
  <c r="V3257" i="13"/>
  <c r="Q3257" i="13"/>
  <c r="S3257" i="13"/>
  <c r="T3257" i="13"/>
  <c r="V3256" i="13" a="1"/>
  <c r="V3256" i="13"/>
  <c r="Q3256" i="13"/>
  <c r="S3256" i="13"/>
  <c r="T3256" i="13"/>
  <c r="V3255" i="13" a="1"/>
  <c r="V3255" i="13"/>
  <c r="Q3255" i="13"/>
  <c r="S3255" i="13"/>
  <c r="T3255" i="13"/>
  <c r="V3254" i="13" a="1"/>
  <c r="V3254" i="13"/>
  <c r="Q3254" i="13"/>
  <c r="S3254" i="13"/>
  <c r="T3254" i="13"/>
  <c r="V3253" i="13" a="1"/>
  <c r="V3253" i="13"/>
  <c r="Q3253" i="13"/>
  <c r="S3253" i="13"/>
  <c r="T3253" i="13"/>
  <c r="V3252" i="13" a="1"/>
  <c r="V3252" i="13"/>
  <c r="Q3252" i="13"/>
  <c r="S3252" i="13"/>
  <c r="T3252" i="13"/>
  <c r="V3251" i="13" a="1"/>
  <c r="V3251" i="13"/>
  <c r="Q3251" i="13"/>
  <c r="S3251" i="13"/>
  <c r="T3251" i="13"/>
  <c r="V3250" i="13" a="1"/>
  <c r="V3250" i="13"/>
  <c r="Q3250" i="13"/>
  <c r="S3250" i="13"/>
  <c r="T3250" i="13"/>
  <c r="V3249" i="13" a="1"/>
  <c r="V3249" i="13"/>
  <c r="Q3249" i="13"/>
  <c r="S3249" i="13"/>
  <c r="T3249" i="13"/>
  <c r="V3248" i="13" a="1"/>
  <c r="V3248" i="13"/>
  <c r="Q3248" i="13"/>
  <c r="S3248" i="13"/>
  <c r="T3248" i="13"/>
  <c r="V3247" i="13" a="1"/>
  <c r="V3247" i="13"/>
  <c r="Q3247" i="13"/>
  <c r="S3247" i="13"/>
  <c r="T3247" i="13"/>
  <c r="V3246" i="13" a="1"/>
  <c r="V3246" i="13"/>
  <c r="Q3246" i="13"/>
  <c r="S3246" i="13"/>
  <c r="T3246" i="13"/>
  <c r="V3245" i="13" a="1"/>
  <c r="V3245" i="13"/>
  <c r="Q3245" i="13"/>
  <c r="S3245" i="13"/>
  <c r="T3245" i="13"/>
  <c r="V3244" i="13" a="1"/>
  <c r="V3244" i="13"/>
  <c r="Q3244" i="13"/>
  <c r="S3244" i="13"/>
  <c r="T3244" i="13"/>
  <c r="V3243" i="13" a="1"/>
  <c r="V3243" i="13"/>
  <c r="Q3243" i="13"/>
  <c r="S3243" i="13"/>
  <c r="T3243" i="13"/>
  <c r="V3242" i="13" a="1"/>
  <c r="V3242" i="13"/>
  <c r="Q3242" i="13"/>
  <c r="S3242" i="13"/>
  <c r="T3242" i="13"/>
  <c r="V3241" i="13" a="1"/>
  <c r="V3241" i="13"/>
  <c r="Q3241" i="13"/>
  <c r="S3241" i="13"/>
  <c r="T3241" i="13"/>
  <c r="V3240" i="13" a="1"/>
  <c r="V3240" i="13"/>
  <c r="Q3240" i="13"/>
  <c r="S3240" i="13"/>
  <c r="T3240" i="13"/>
  <c r="V3239" i="13" a="1"/>
  <c r="V3239" i="13"/>
  <c r="Q3239" i="13"/>
  <c r="S3239" i="13"/>
  <c r="T3239" i="13"/>
  <c r="V3238" i="13" a="1"/>
  <c r="V3238" i="13"/>
  <c r="Q3238" i="13"/>
  <c r="S3238" i="13"/>
  <c r="T3238" i="13"/>
  <c r="V3237" i="13" a="1"/>
  <c r="V3237" i="13"/>
  <c r="Q3237" i="13"/>
  <c r="S3237" i="13"/>
  <c r="T3237" i="13"/>
  <c r="V3236" i="13" a="1"/>
  <c r="V3236" i="13"/>
  <c r="Q3236" i="13"/>
  <c r="S3236" i="13"/>
  <c r="T3236" i="13"/>
  <c r="V3235" i="13" a="1"/>
  <c r="V3235" i="13"/>
  <c r="Q3235" i="13"/>
  <c r="S3235" i="13"/>
  <c r="T3235" i="13"/>
  <c r="V3234" i="13" a="1"/>
  <c r="V3234" i="13"/>
  <c r="Q3234" i="13"/>
  <c r="S3234" i="13"/>
  <c r="T3234" i="13"/>
  <c r="V3233" i="13" a="1"/>
  <c r="V3233" i="13"/>
  <c r="Q3233" i="13"/>
  <c r="S3233" i="13"/>
  <c r="T3233" i="13"/>
  <c r="V3232" i="13" a="1"/>
  <c r="V3232" i="13"/>
  <c r="Q3232" i="13"/>
  <c r="S3232" i="13"/>
  <c r="T3232" i="13"/>
  <c r="V3231" i="13" a="1"/>
  <c r="V3231" i="13"/>
  <c r="Q3231" i="13"/>
  <c r="S3231" i="13"/>
  <c r="T3231" i="13"/>
  <c r="V3230" i="13" a="1"/>
  <c r="V3230" i="13"/>
  <c r="Q3230" i="13"/>
  <c r="S3230" i="13"/>
  <c r="T3230" i="13"/>
  <c r="V3229" i="13" a="1"/>
  <c r="V3229" i="13"/>
  <c r="Q3229" i="13"/>
  <c r="S3229" i="13"/>
  <c r="T3229" i="13"/>
  <c r="V3228" i="13" a="1"/>
  <c r="V3228" i="13"/>
  <c r="Q3228" i="13"/>
  <c r="S3228" i="13"/>
  <c r="T3228" i="13"/>
  <c r="V3227" i="13" a="1"/>
  <c r="V3227" i="13"/>
  <c r="Q3227" i="13"/>
  <c r="S3227" i="13"/>
  <c r="T3227" i="13"/>
  <c r="V3226" i="13" a="1"/>
  <c r="V3226" i="13"/>
  <c r="Q3226" i="13"/>
  <c r="S3226" i="13"/>
  <c r="T3226" i="13"/>
  <c r="V3225" i="13" a="1"/>
  <c r="V3225" i="13"/>
  <c r="Q3225" i="13"/>
  <c r="S3225" i="13"/>
  <c r="T3225" i="13"/>
  <c r="V3224" i="13" a="1"/>
  <c r="V3224" i="13"/>
  <c r="Q3224" i="13"/>
  <c r="S3224" i="13"/>
  <c r="T3224" i="13"/>
  <c r="V3222" i="13" a="1"/>
  <c r="V3222" i="13"/>
  <c r="Q3222" i="13"/>
  <c r="S3222" i="13"/>
  <c r="T3222" i="13"/>
  <c r="V3221" i="13" a="1"/>
  <c r="V3221" i="13"/>
  <c r="Q3221" i="13"/>
  <c r="S3221" i="13"/>
  <c r="T3221" i="13"/>
  <c r="V3220" i="13" a="1"/>
  <c r="V3220" i="13"/>
  <c r="Q3220" i="13"/>
  <c r="S3220" i="13"/>
  <c r="T3220" i="13"/>
  <c r="V3219" i="13" a="1"/>
  <c r="V3219" i="13"/>
  <c r="Q3219" i="13"/>
  <c r="S3219" i="13"/>
  <c r="T3219" i="13"/>
  <c r="V3218" i="13" a="1"/>
  <c r="V3218" i="13"/>
  <c r="Q3218" i="13"/>
  <c r="S3218" i="13"/>
  <c r="T3218" i="13"/>
  <c r="V3217" i="13" a="1"/>
  <c r="V3217" i="13"/>
  <c r="Q3217" i="13"/>
  <c r="S3217" i="13"/>
  <c r="T3217" i="13"/>
  <c r="V3216" i="13" a="1"/>
  <c r="V3216" i="13"/>
  <c r="Q3216" i="13"/>
  <c r="S3216" i="13"/>
  <c r="T3216" i="13"/>
  <c r="V3215" i="13" a="1"/>
  <c r="V3215" i="13"/>
  <c r="Q3215" i="13"/>
  <c r="S3215" i="13"/>
  <c r="T3215" i="13"/>
  <c r="V3214" i="13" a="1"/>
  <c r="V3214" i="13"/>
  <c r="Q3214" i="13"/>
  <c r="S3214" i="13"/>
  <c r="T3214" i="13"/>
  <c r="V3213" i="13" a="1"/>
  <c r="V3213" i="13"/>
  <c r="Q3213" i="13"/>
  <c r="S3213" i="13"/>
  <c r="T3213" i="13"/>
  <c r="V3212" i="13" a="1"/>
  <c r="V3212" i="13"/>
  <c r="Q3212" i="13"/>
  <c r="S3212" i="13"/>
  <c r="T3212" i="13"/>
  <c r="V3211" i="13" a="1"/>
  <c r="V3211" i="13"/>
  <c r="Q3211" i="13"/>
  <c r="S3211" i="13"/>
  <c r="T3211" i="13"/>
  <c r="V3210" i="13" a="1"/>
  <c r="V3210" i="13"/>
  <c r="Q3210" i="13"/>
  <c r="S3210" i="13"/>
  <c r="T3210" i="13"/>
  <c r="V3209" i="13" a="1"/>
  <c r="V3209" i="13"/>
  <c r="Q3209" i="13"/>
  <c r="S3209" i="13"/>
  <c r="T3209" i="13"/>
  <c r="V3208" i="13" a="1"/>
  <c r="V3208" i="13"/>
  <c r="Q3208" i="13"/>
  <c r="S3208" i="13"/>
  <c r="T3208" i="13"/>
  <c r="V3207" i="13" a="1"/>
  <c r="V3207" i="13"/>
  <c r="Q3207" i="13"/>
  <c r="S3207" i="13"/>
  <c r="T3207" i="13"/>
  <c r="V3206" i="13" a="1"/>
  <c r="V3206" i="13"/>
  <c r="Q3206" i="13"/>
  <c r="S3206" i="13"/>
  <c r="T3206" i="13"/>
  <c r="V3205" i="13" a="1"/>
  <c r="V3205" i="13"/>
  <c r="Q3205" i="13"/>
  <c r="S3205" i="13"/>
  <c r="T3205" i="13"/>
  <c r="V3204" i="13" a="1"/>
  <c r="V3204" i="13"/>
  <c r="Q3204" i="13"/>
  <c r="S3204" i="13"/>
  <c r="T3204" i="13"/>
  <c r="V3203" i="13" a="1"/>
  <c r="V3203" i="13"/>
  <c r="Q3203" i="13"/>
  <c r="S3203" i="13"/>
  <c r="T3203" i="13"/>
  <c r="V3202" i="13" a="1"/>
  <c r="V3202" i="13"/>
  <c r="Q3202" i="13"/>
  <c r="S3202" i="13"/>
  <c r="T3202" i="13"/>
  <c r="V3201" i="13" a="1"/>
  <c r="V3201" i="13"/>
  <c r="Q3201" i="13"/>
  <c r="S3201" i="13"/>
  <c r="T3201" i="13"/>
  <c r="V3200" i="13" a="1"/>
  <c r="V3200" i="13"/>
  <c r="Q3200" i="13"/>
  <c r="S3200" i="13"/>
  <c r="T3200" i="13"/>
  <c r="V3199" i="13" a="1"/>
  <c r="V3199" i="13"/>
  <c r="Q3199" i="13"/>
  <c r="S3199" i="13"/>
  <c r="T3199" i="13"/>
  <c r="V3197" i="13" a="1"/>
  <c r="V3197" i="13"/>
  <c r="Q3197" i="13"/>
  <c r="S3197" i="13"/>
  <c r="T3197" i="13"/>
  <c r="V3196" i="13" a="1"/>
  <c r="V3196" i="13"/>
  <c r="Q3196" i="13"/>
  <c r="S3196" i="13"/>
  <c r="T3196" i="13"/>
  <c r="V3195" i="13" a="1"/>
  <c r="V3195" i="13"/>
  <c r="Q3195" i="13"/>
  <c r="S3195" i="13"/>
  <c r="T3195" i="13"/>
  <c r="V3194" i="13" a="1"/>
  <c r="V3194" i="13"/>
  <c r="Q3194" i="13"/>
  <c r="S3194" i="13"/>
  <c r="T3194" i="13"/>
  <c r="V3193" i="13" a="1"/>
  <c r="V3193" i="13"/>
  <c r="Q3193" i="13"/>
  <c r="S3193" i="13"/>
  <c r="T3193" i="13"/>
  <c r="V3192" i="13" a="1"/>
  <c r="V3192" i="13"/>
  <c r="Q3192" i="13"/>
  <c r="S3192" i="13"/>
  <c r="T3192" i="13"/>
  <c r="V3191" i="13" a="1"/>
  <c r="V3191" i="13"/>
  <c r="Q3191" i="13"/>
  <c r="S3191" i="13"/>
  <c r="T3191" i="13"/>
  <c r="V3190" i="13" a="1"/>
  <c r="V3190" i="13"/>
  <c r="Q3190" i="13"/>
  <c r="S3190" i="13"/>
  <c r="T3190" i="13"/>
  <c r="V3189" i="13" a="1"/>
  <c r="V3189" i="13"/>
  <c r="Q3189" i="13"/>
  <c r="S3189" i="13"/>
  <c r="T3189" i="13"/>
  <c r="V3188" i="13" a="1"/>
  <c r="V3188" i="13"/>
  <c r="Q3188" i="13"/>
  <c r="S3188" i="13"/>
  <c r="T3188" i="13"/>
  <c r="V3187" i="13" a="1"/>
  <c r="V3187" i="13"/>
  <c r="Q3187" i="13"/>
  <c r="S3187" i="13"/>
  <c r="T3187" i="13"/>
  <c r="V3186" i="13" a="1"/>
  <c r="V3186" i="13"/>
  <c r="Q3186" i="13"/>
  <c r="S3186" i="13"/>
  <c r="T3186" i="13"/>
  <c r="V3185" i="13" a="1"/>
  <c r="V3185" i="13"/>
  <c r="Q3185" i="13"/>
  <c r="S3185" i="13"/>
  <c r="T3185" i="13"/>
  <c r="V3184" i="13" a="1"/>
  <c r="V3184" i="13"/>
  <c r="Q3184" i="13"/>
  <c r="S3184" i="13"/>
  <c r="T3184" i="13"/>
  <c r="V3183" i="13" a="1"/>
  <c r="V3183" i="13"/>
  <c r="Q3183" i="13"/>
  <c r="S3183" i="13"/>
  <c r="T3183" i="13"/>
  <c r="V3182" i="13" a="1"/>
  <c r="V3182" i="13"/>
  <c r="Q3182" i="13"/>
  <c r="S3182" i="13"/>
  <c r="T3182" i="13"/>
  <c r="V3181" i="13" a="1"/>
  <c r="V3181" i="13"/>
  <c r="Q3181" i="13"/>
  <c r="S3181" i="13"/>
  <c r="T3181" i="13"/>
  <c r="V3180" i="13" a="1"/>
  <c r="V3180" i="13"/>
  <c r="Q3180" i="13"/>
  <c r="S3180" i="13"/>
  <c r="T3180" i="13"/>
  <c r="V3179" i="13" a="1"/>
  <c r="V3179" i="13"/>
  <c r="Q3179" i="13"/>
  <c r="S3179" i="13"/>
  <c r="T3179" i="13"/>
  <c r="V3178" i="13" a="1"/>
  <c r="V3178" i="13"/>
  <c r="Q3178" i="13"/>
  <c r="S3178" i="13"/>
  <c r="T3178" i="13"/>
  <c r="V3177" i="13" a="1"/>
  <c r="V3177" i="13"/>
  <c r="Q3177" i="13"/>
  <c r="S3177" i="13"/>
  <c r="T3177" i="13"/>
  <c r="V3176" i="13" a="1"/>
  <c r="V3176" i="13"/>
  <c r="Q3176" i="13"/>
  <c r="S3176" i="13"/>
  <c r="T3176" i="13"/>
  <c r="V3175" i="13" a="1"/>
  <c r="V3175" i="13"/>
  <c r="Q3175" i="13"/>
  <c r="S3175" i="13"/>
  <c r="T3175" i="13"/>
  <c r="V3174" i="13" a="1"/>
  <c r="V3174" i="13"/>
  <c r="Q3174" i="13"/>
  <c r="S3174" i="13"/>
  <c r="T3174" i="13"/>
  <c r="V3173" i="13" a="1"/>
  <c r="V3173" i="13"/>
  <c r="Q3173" i="13"/>
  <c r="S3173" i="13"/>
  <c r="T3173" i="13"/>
  <c r="V3172" i="13" a="1"/>
  <c r="V3172" i="13"/>
  <c r="Q3172" i="13"/>
  <c r="S3172" i="13"/>
  <c r="T3172" i="13"/>
  <c r="V3171" i="13" a="1"/>
  <c r="V3171" i="13"/>
  <c r="Q3171" i="13"/>
  <c r="S3171" i="13"/>
  <c r="T3171" i="13"/>
  <c r="V3170" i="13" a="1"/>
  <c r="V3170" i="13"/>
  <c r="Q3170" i="13"/>
  <c r="S3170" i="13"/>
  <c r="T3170" i="13"/>
  <c r="V3169" i="13" a="1"/>
  <c r="V3169" i="13"/>
  <c r="Q3169" i="13"/>
  <c r="S3169" i="13"/>
  <c r="T3169" i="13"/>
  <c r="V3168" i="13" a="1"/>
  <c r="V3168" i="13"/>
  <c r="Q3168" i="13"/>
  <c r="S3168" i="13"/>
  <c r="T3168" i="13"/>
  <c r="V3167" i="13" a="1"/>
  <c r="V3167" i="13"/>
  <c r="Q3167" i="13"/>
  <c r="S3167" i="13"/>
  <c r="T3167" i="13"/>
  <c r="V3166" i="13" a="1"/>
  <c r="V3166" i="13"/>
  <c r="Q3166" i="13"/>
  <c r="S3166" i="13"/>
  <c r="T3166" i="13"/>
  <c r="V3165" i="13" a="1"/>
  <c r="V3165" i="13"/>
  <c r="Q3165" i="13"/>
  <c r="S3165" i="13"/>
  <c r="T3165" i="13"/>
  <c r="V3164" i="13" a="1"/>
  <c r="V3164" i="13"/>
  <c r="Q3164" i="13"/>
  <c r="S3164" i="13"/>
  <c r="T3164" i="13"/>
  <c r="V3163" i="13" a="1"/>
  <c r="V3163" i="13"/>
  <c r="Q3163" i="13"/>
  <c r="S3163" i="13"/>
  <c r="T3163" i="13"/>
  <c r="V3162" i="13" a="1"/>
  <c r="V3162" i="13"/>
  <c r="Q3162" i="13"/>
  <c r="S3162" i="13"/>
  <c r="T3162" i="13"/>
  <c r="V3161" i="13" a="1"/>
  <c r="V3161" i="13"/>
  <c r="Q3161" i="13"/>
  <c r="S3161" i="13"/>
  <c r="T3161" i="13"/>
  <c r="V3160" i="13" a="1"/>
  <c r="V3160" i="13"/>
  <c r="Q3160" i="13"/>
  <c r="S3160" i="13"/>
  <c r="T3160" i="13"/>
  <c r="V3159" i="13" a="1"/>
  <c r="V3159" i="13"/>
  <c r="Q3159" i="13"/>
  <c r="S3159" i="13"/>
  <c r="T3159" i="13"/>
  <c r="V3158" i="13" a="1"/>
  <c r="V3158" i="13"/>
  <c r="Q3158" i="13"/>
  <c r="S3158" i="13"/>
  <c r="T3158" i="13"/>
  <c r="V3157" i="13" a="1"/>
  <c r="V3157" i="13"/>
  <c r="Q3157" i="13"/>
  <c r="S3157" i="13"/>
  <c r="T3157" i="13"/>
  <c r="V3156" i="13" a="1"/>
  <c r="V3156" i="13"/>
  <c r="Q3156" i="13"/>
  <c r="S3156" i="13"/>
  <c r="T3156" i="13"/>
  <c r="V3155" i="13" a="1"/>
  <c r="V3155" i="13"/>
  <c r="Q3155" i="13"/>
  <c r="S3155" i="13"/>
  <c r="T3155" i="13"/>
  <c r="V3154" i="13" a="1"/>
  <c r="V3154" i="13"/>
  <c r="Q3154" i="13"/>
  <c r="S3154" i="13"/>
  <c r="T3154" i="13"/>
  <c r="V3153" i="13" a="1"/>
  <c r="V3153" i="13"/>
  <c r="Q3153" i="13"/>
  <c r="S3153" i="13"/>
  <c r="T3153" i="13"/>
  <c r="V3152" i="13" a="1"/>
  <c r="V3152" i="13"/>
  <c r="Q3152" i="13"/>
  <c r="S3152" i="13"/>
  <c r="T3152" i="13"/>
  <c r="V3151" i="13" a="1"/>
  <c r="V3151" i="13"/>
  <c r="Q3151" i="13"/>
  <c r="S3151" i="13"/>
  <c r="T3151" i="13"/>
  <c r="V3150" i="13" a="1"/>
  <c r="V3150" i="13"/>
  <c r="Q3150" i="13"/>
  <c r="S3150" i="13"/>
  <c r="T3150" i="13"/>
  <c r="V3149" i="13" a="1"/>
  <c r="V3149" i="13"/>
  <c r="Q3149" i="13"/>
  <c r="S3149" i="13"/>
  <c r="T3149" i="13"/>
  <c r="V3148" i="13" a="1"/>
  <c r="V3148" i="13"/>
  <c r="Q3148" i="13"/>
  <c r="S3148" i="13"/>
  <c r="T3148" i="13"/>
  <c r="V3147" i="13" a="1"/>
  <c r="V3147" i="13"/>
  <c r="Q3147" i="13"/>
  <c r="S3147" i="13"/>
  <c r="T3147" i="13"/>
  <c r="V3146" i="13" a="1"/>
  <c r="V3146" i="13"/>
  <c r="Q3146" i="13"/>
  <c r="S3146" i="13"/>
  <c r="T3146" i="13"/>
  <c r="V3145" i="13" a="1"/>
  <c r="V3145" i="13"/>
  <c r="Q3145" i="13"/>
  <c r="S3145" i="13"/>
  <c r="T3145" i="13"/>
  <c r="V3144" i="13" a="1"/>
  <c r="V3144" i="13"/>
  <c r="Q3144" i="13"/>
  <c r="S3144" i="13"/>
  <c r="T3144" i="13"/>
  <c r="V3143" i="13" a="1"/>
  <c r="V3143" i="13"/>
  <c r="Q3143" i="13"/>
  <c r="S3143" i="13"/>
  <c r="T3143" i="13"/>
  <c r="V3142" i="13" a="1"/>
  <c r="V3142" i="13"/>
  <c r="Q3142" i="13"/>
  <c r="S3142" i="13"/>
  <c r="T3142" i="13"/>
  <c r="V3141" i="13" a="1"/>
  <c r="V3141" i="13"/>
  <c r="Q3141" i="13"/>
  <c r="S3141" i="13"/>
  <c r="T3141" i="13"/>
  <c r="V3140" i="13" a="1"/>
  <c r="V3140" i="13"/>
  <c r="Q3140" i="13"/>
  <c r="S3140" i="13"/>
  <c r="T3140" i="13"/>
  <c r="V3139" i="13" a="1"/>
  <c r="V3139" i="13"/>
  <c r="Q3139" i="13"/>
  <c r="S3139" i="13"/>
  <c r="T3139" i="13"/>
  <c r="V3138" i="13" a="1"/>
  <c r="V3138" i="13"/>
  <c r="Q3138" i="13"/>
  <c r="S3138" i="13"/>
  <c r="T3138" i="13"/>
  <c r="V3137" i="13" a="1"/>
  <c r="V3137" i="13"/>
  <c r="Q3137" i="13"/>
  <c r="S3137" i="13"/>
  <c r="T3137" i="13"/>
  <c r="V3136" i="13" a="1"/>
  <c r="V3136" i="13"/>
  <c r="Q3136" i="13"/>
  <c r="S3136" i="13"/>
  <c r="T3136" i="13"/>
  <c r="V3135" i="13" a="1"/>
  <c r="V3135" i="13"/>
  <c r="Q3135" i="13"/>
  <c r="S3135" i="13"/>
  <c r="T3135" i="13"/>
  <c r="V3134" i="13" a="1"/>
  <c r="V3134" i="13"/>
  <c r="Q3134" i="13"/>
  <c r="S3134" i="13"/>
  <c r="T3134" i="13"/>
  <c r="V3133" i="13" a="1"/>
  <c r="V3133" i="13"/>
  <c r="Q3133" i="13"/>
  <c r="S3133" i="13"/>
  <c r="T3133" i="13"/>
  <c r="V3132" i="13" a="1"/>
  <c r="V3132" i="13"/>
  <c r="Q3132" i="13"/>
  <c r="S3132" i="13"/>
  <c r="T3132" i="13"/>
  <c r="V3131" i="13" a="1"/>
  <c r="V3131" i="13"/>
  <c r="Q3131" i="13"/>
  <c r="S3131" i="13"/>
  <c r="T3131" i="13"/>
  <c r="V3130" i="13" a="1"/>
  <c r="V3130" i="13"/>
  <c r="Q3130" i="13"/>
  <c r="S3130" i="13"/>
  <c r="T3130" i="13"/>
  <c r="V3129" i="13" a="1"/>
  <c r="V3129" i="13"/>
  <c r="Q3129" i="13"/>
  <c r="S3129" i="13"/>
  <c r="T3129" i="13"/>
  <c r="V3128" i="13" a="1"/>
  <c r="V3128" i="13"/>
  <c r="Q3128" i="13"/>
  <c r="S3128" i="13"/>
  <c r="T3128" i="13"/>
  <c r="V3127" i="13" a="1"/>
  <c r="V3127" i="13"/>
  <c r="Q3127" i="13"/>
  <c r="S3127" i="13"/>
  <c r="T3127" i="13"/>
  <c r="V3126" i="13" a="1"/>
  <c r="V3126" i="13"/>
  <c r="Q3126" i="13"/>
  <c r="S3126" i="13"/>
  <c r="T3126" i="13"/>
  <c r="V3125" i="13" a="1"/>
  <c r="V3125" i="13"/>
  <c r="Q3125" i="13"/>
  <c r="S3125" i="13"/>
  <c r="T3125" i="13"/>
  <c r="V3124" i="13" a="1"/>
  <c r="V3124" i="13"/>
  <c r="Q3124" i="13"/>
  <c r="S3124" i="13"/>
  <c r="T3124" i="13"/>
  <c r="V3123" i="13" a="1"/>
  <c r="V3123" i="13"/>
  <c r="Q3123" i="13"/>
  <c r="S3123" i="13"/>
  <c r="T3123" i="13"/>
  <c r="V3122" i="13" a="1"/>
  <c r="V3122" i="13"/>
  <c r="Q3122" i="13"/>
  <c r="S3122" i="13"/>
  <c r="T3122" i="13"/>
  <c r="V3121" i="13" a="1"/>
  <c r="V3121" i="13"/>
  <c r="Q3121" i="13"/>
  <c r="S3121" i="13"/>
  <c r="T3121" i="13"/>
  <c r="V3120" i="13" a="1"/>
  <c r="V3120" i="13"/>
  <c r="Q3120" i="13"/>
  <c r="S3120" i="13"/>
  <c r="T3120" i="13"/>
  <c r="V3119" i="13" a="1"/>
  <c r="V3119" i="13"/>
  <c r="Q3119" i="13"/>
  <c r="S3119" i="13"/>
  <c r="T3119" i="13"/>
  <c r="V3118" i="13" a="1"/>
  <c r="V3118" i="13"/>
  <c r="Q3118" i="13"/>
  <c r="S3118" i="13"/>
  <c r="T3118" i="13"/>
  <c r="V3117" i="13" a="1"/>
  <c r="V3117" i="13"/>
  <c r="Q3117" i="13"/>
  <c r="S3117" i="13"/>
  <c r="T3117" i="13"/>
  <c r="V3116" i="13" a="1"/>
  <c r="V3116" i="13"/>
  <c r="Q3116" i="13"/>
  <c r="S3116" i="13"/>
  <c r="T3116" i="13"/>
  <c r="V3115" i="13" a="1"/>
  <c r="V3115" i="13"/>
  <c r="Q3115" i="13"/>
  <c r="S3115" i="13"/>
  <c r="T3115" i="13"/>
  <c r="V3114" i="13" a="1"/>
  <c r="V3114" i="13"/>
  <c r="Q3114" i="13"/>
  <c r="S3114" i="13"/>
  <c r="T3114" i="13"/>
  <c r="V3113" i="13" a="1"/>
  <c r="V3113" i="13"/>
  <c r="Q3113" i="13"/>
  <c r="S3113" i="13"/>
  <c r="T3113" i="13"/>
  <c r="V3112" i="13" a="1"/>
  <c r="V3112" i="13"/>
  <c r="Q3112" i="13"/>
  <c r="S3112" i="13"/>
  <c r="T3112" i="13"/>
  <c r="V3111" i="13" a="1"/>
  <c r="V3111" i="13"/>
  <c r="Q3111" i="13"/>
  <c r="S3111" i="13"/>
  <c r="T3111" i="13"/>
  <c r="V3110" i="13" a="1"/>
  <c r="V3110" i="13"/>
  <c r="Q3110" i="13"/>
  <c r="S3110" i="13"/>
  <c r="T3110" i="13"/>
  <c r="V3109" i="13" a="1"/>
  <c r="V3109" i="13"/>
  <c r="Q3109" i="13"/>
  <c r="S3109" i="13"/>
  <c r="T3109" i="13"/>
  <c r="V3108" i="13" a="1"/>
  <c r="V3108" i="13"/>
  <c r="Q3108" i="13"/>
  <c r="S3108" i="13"/>
  <c r="T3108" i="13"/>
  <c r="V3107" i="13" a="1"/>
  <c r="V3107" i="13"/>
  <c r="Q3107" i="13"/>
  <c r="S3107" i="13"/>
  <c r="T3107" i="13"/>
  <c r="V3106" i="13" a="1"/>
  <c r="V3106" i="13"/>
  <c r="Q3106" i="13"/>
  <c r="S3106" i="13"/>
  <c r="T3106" i="13"/>
  <c r="V3105" i="13" a="1"/>
  <c r="V3105" i="13"/>
  <c r="Q3105" i="13"/>
  <c r="S3105" i="13"/>
  <c r="T3105" i="13"/>
  <c r="V3104" i="13" a="1"/>
  <c r="V3104" i="13"/>
  <c r="Q3104" i="13"/>
  <c r="S3104" i="13"/>
  <c r="T3104" i="13"/>
  <c r="V3103" i="13" a="1"/>
  <c r="V3103" i="13"/>
  <c r="Q3103" i="13"/>
  <c r="S3103" i="13"/>
  <c r="T3103" i="13"/>
  <c r="V3102" i="13" a="1"/>
  <c r="V3102" i="13"/>
  <c r="Q3102" i="13"/>
  <c r="S3102" i="13"/>
  <c r="T3102" i="13"/>
  <c r="V3101" i="13" a="1"/>
  <c r="V3101" i="13"/>
  <c r="Q3101" i="13"/>
  <c r="S3101" i="13"/>
  <c r="T3101" i="13"/>
  <c r="V3100" i="13" a="1"/>
  <c r="V3100" i="13"/>
  <c r="Q3100" i="13"/>
  <c r="S3100" i="13"/>
  <c r="T3100" i="13"/>
  <c r="V3099" i="13" a="1"/>
  <c r="V3099" i="13"/>
  <c r="Q3099" i="13"/>
  <c r="S3099" i="13"/>
  <c r="T3099" i="13"/>
  <c r="V3098" i="13" a="1"/>
  <c r="V3098" i="13"/>
  <c r="Q3098" i="13"/>
  <c r="S3098" i="13"/>
  <c r="T3098" i="13"/>
  <c r="V3097" i="13" a="1"/>
  <c r="V3097" i="13"/>
  <c r="Q3097" i="13"/>
  <c r="S3097" i="13"/>
  <c r="T3097" i="13"/>
  <c r="V3096" i="13" a="1"/>
  <c r="V3096" i="13"/>
  <c r="Q3096" i="13"/>
  <c r="S3096" i="13"/>
  <c r="T3096" i="13"/>
  <c r="V3095" i="13" a="1"/>
  <c r="V3095" i="13"/>
  <c r="Q3095" i="13"/>
  <c r="S3095" i="13"/>
  <c r="T3095" i="13"/>
  <c r="V3094" i="13" a="1"/>
  <c r="V3094" i="13"/>
  <c r="Q3094" i="13"/>
  <c r="S3094" i="13"/>
  <c r="T3094" i="13"/>
  <c r="V3093" i="13" a="1"/>
  <c r="V3093" i="13"/>
  <c r="Q3093" i="13"/>
  <c r="S3093" i="13"/>
  <c r="T3093" i="13"/>
  <c r="V3092" i="13" a="1"/>
  <c r="V3092" i="13"/>
  <c r="Q3092" i="13"/>
  <c r="S3092" i="13"/>
  <c r="T3092" i="13"/>
  <c r="V3091" i="13" a="1"/>
  <c r="V3091" i="13"/>
  <c r="Q3091" i="13"/>
  <c r="S3091" i="13"/>
  <c r="T3091" i="13"/>
  <c r="V3090" i="13" a="1"/>
  <c r="V3090" i="13"/>
  <c r="Q3090" i="13"/>
  <c r="S3090" i="13"/>
  <c r="T3090" i="13"/>
  <c r="V3089" i="13" a="1"/>
  <c r="V3089" i="13"/>
  <c r="Q3089" i="13"/>
  <c r="S3089" i="13"/>
  <c r="T3089" i="13"/>
  <c r="V3088" i="13" a="1"/>
  <c r="V3088" i="13"/>
  <c r="Q3088" i="13"/>
  <c r="S3088" i="13"/>
  <c r="T3088" i="13"/>
  <c r="V3087" i="13" a="1"/>
  <c r="V3087" i="13"/>
  <c r="Q3087" i="13"/>
  <c r="S3087" i="13"/>
  <c r="T3087" i="13"/>
  <c r="V3086" i="13" a="1"/>
  <c r="V3086" i="13"/>
  <c r="Q3086" i="13"/>
  <c r="S3086" i="13"/>
  <c r="T3086" i="13"/>
  <c r="V3085" i="13" a="1"/>
  <c r="V3085" i="13"/>
  <c r="Q3085" i="13"/>
  <c r="S3085" i="13"/>
  <c r="T3085" i="13"/>
  <c r="V3084" i="13" a="1"/>
  <c r="V3084" i="13"/>
  <c r="Q3084" i="13"/>
  <c r="S3084" i="13"/>
  <c r="T3084" i="13"/>
  <c r="V3083" i="13" a="1"/>
  <c r="V3083" i="13"/>
  <c r="Q3083" i="13"/>
  <c r="S3083" i="13"/>
  <c r="T3083" i="13"/>
  <c r="V3082" i="13" a="1"/>
  <c r="V3082" i="13"/>
  <c r="Q3082" i="13"/>
  <c r="S3082" i="13"/>
  <c r="T3082" i="13"/>
  <c r="V3081" i="13" a="1"/>
  <c r="V3081" i="13"/>
  <c r="Q3081" i="13"/>
  <c r="S3081" i="13"/>
  <c r="T3081" i="13"/>
  <c r="V3080" i="13" a="1"/>
  <c r="V3080" i="13"/>
  <c r="Q3080" i="13"/>
  <c r="S3080" i="13"/>
  <c r="T3080" i="13"/>
  <c r="V3079" i="13" a="1"/>
  <c r="V3079" i="13"/>
  <c r="Q3079" i="13"/>
  <c r="S3079" i="13"/>
  <c r="T3079" i="13"/>
  <c r="V3078" i="13" a="1"/>
  <c r="V3078" i="13"/>
  <c r="Q3078" i="13"/>
  <c r="S3078" i="13"/>
  <c r="T3078" i="13"/>
  <c r="V3077" i="13" a="1"/>
  <c r="V3077" i="13"/>
  <c r="Q3077" i="13"/>
  <c r="S3077" i="13"/>
  <c r="T3077" i="13"/>
  <c r="V3076" i="13" a="1"/>
  <c r="V3076" i="13"/>
  <c r="Q3076" i="13"/>
  <c r="S3076" i="13"/>
  <c r="T3076" i="13"/>
  <c r="V3075" i="13" a="1"/>
  <c r="V3075" i="13"/>
  <c r="Q3075" i="13"/>
  <c r="S3075" i="13"/>
  <c r="T3075" i="13"/>
  <c r="V3074" i="13" a="1"/>
  <c r="V3074" i="13"/>
  <c r="Q3074" i="13"/>
  <c r="S3074" i="13"/>
  <c r="T3074" i="13"/>
  <c r="V3073" i="13" a="1"/>
  <c r="V3073" i="13"/>
  <c r="Q3073" i="13"/>
  <c r="S3073" i="13"/>
  <c r="T3073" i="13"/>
  <c r="V3072" i="13" a="1"/>
  <c r="V3072" i="13"/>
  <c r="Q3072" i="13"/>
  <c r="S3072" i="13"/>
  <c r="T3072" i="13"/>
  <c r="V3071" i="13" a="1"/>
  <c r="V3071" i="13"/>
  <c r="Q3071" i="13"/>
  <c r="S3071" i="13"/>
  <c r="T3071" i="13"/>
  <c r="V3070" i="13" a="1"/>
  <c r="V3070" i="13"/>
  <c r="Q3070" i="13"/>
  <c r="S3070" i="13"/>
  <c r="T3070" i="13"/>
  <c r="V3069" i="13" a="1"/>
  <c r="V3069" i="13"/>
  <c r="Q3069" i="13"/>
  <c r="S3069" i="13"/>
  <c r="T3069" i="13"/>
  <c r="V3068" i="13" a="1"/>
  <c r="V3068" i="13"/>
  <c r="Q3068" i="13"/>
  <c r="S3068" i="13"/>
  <c r="T3068" i="13"/>
  <c r="V3067" i="13" a="1"/>
  <c r="V3067" i="13"/>
  <c r="Q3067" i="13"/>
  <c r="S3067" i="13"/>
  <c r="T3067" i="13"/>
  <c r="V3066" i="13" a="1"/>
  <c r="V3066" i="13"/>
  <c r="Q3066" i="13"/>
  <c r="S3066" i="13"/>
  <c r="T3066" i="13"/>
  <c r="V3065" i="13" a="1"/>
  <c r="V3065" i="13"/>
  <c r="Q3065" i="13"/>
  <c r="S3065" i="13"/>
  <c r="T3065" i="13"/>
  <c r="V3064" i="13" a="1"/>
  <c r="V3064" i="13"/>
  <c r="Q3064" i="13"/>
  <c r="S3064" i="13"/>
  <c r="T3064" i="13"/>
  <c r="V3063" i="13" a="1"/>
  <c r="V3063" i="13"/>
  <c r="Q3063" i="13"/>
  <c r="S3063" i="13"/>
  <c r="T3063" i="13"/>
  <c r="V3062" i="13" a="1"/>
  <c r="V3062" i="13"/>
  <c r="Q3062" i="13"/>
  <c r="S3062" i="13"/>
  <c r="T3062" i="13"/>
  <c r="V3061" i="13" a="1"/>
  <c r="V3061" i="13"/>
  <c r="Q3061" i="13"/>
  <c r="S3061" i="13"/>
  <c r="T3061" i="13"/>
  <c r="V3060" i="13" a="1"/>
  <c r="V3060" i="13"/>
  <c r="Q3060" i="13"/>
  <c r="S3060" i="13"/>
  <c r="T3060" i="13"/>
  <c r="V3059" i="13" a="1"/>
  <c r="V3059" i="13"/>
  <c r="Q3059" i="13"/>
  <c r="S3059" i="13"/>
  <c r="T3059" i="13"/>
  <c r="V3058" i="13" a="1"/>
  <c r="V3058" i="13"/>
  <c r="Q3058" i="13"/>
  <c r="S3058" i="13"/>
  <c r="T3058" i="13"/>
  <c r="V3057" i="13" a="1"/>
  <c r="V3057" i="13"/>
  <c r="Q3057" i="13"/>
  <c r="S3057" i="13"/>
  <c r="T3057" i="13"/>
  <c r="V3056" i="13" a="1"/>
  <c r="V3056" i="13"/>
  <c r="Q3056" i="13"/>
  <c r="S3056" i="13"/>
  <c r="T3056" i="13"/>
  <c r="V3055" i="13" a="1"/>
  <c r="V3055" i="13"/>
  <c r="Q3055" i="13"/>
  <c r="S3055" i="13"/>
  <c r="T3055" i="13"/>
  <c r="V3054" i="13" a="1"/>
  <c r="V3054" i="13"/>
  <c r="Q3054" i="13"/>
  <c r="S3054" i="13"/>
  <c r="T3054" i="13"/>
  <c r="V3053" i="13" a="1"/>
  <c r="V3053" i="13"/>
  <c r="Q3053" i="13"/>
  <c r="S3053" i="13"/>
  <c r="T3053" i="13"/>
  <c r="V3052" i="13" a="1"/>
  <c r="V3052" i="13"/>
  <c r="Q3052" i="13"/>
  <c r="S3052" i="13"/>
  <c r="T3052" i="13"/>
  <c r="V3051" i="13" a="1"/>
  <c r="V3051" i="13"/>
  <c r="Q3051" i="13"/>
  <c r="S3051" i="13"/>
  <c r="T3051" i="13"/>
  <c r="V3050" i="13" a="1"/>
  <c r="V3050" i="13"/>
  <c r="Q3050" i="13"/>
  <c r="S3050" i="13"/>
  <c r="T3050" i="13"/>
  <c r="V3049" i="13" a="1"/>
  <c r="V3049" i="13"/>
  <c r="Q3049" i="13"/>
  <c r="S3049" i="13"/>
  <c r="T3049" i="13"/>
  <c r="V3048" i="13" a="1"/>
  <c r="V3048" i="13"/>
  <c r="Q3048" i="13"/>
  <c r="S3048" i="13"/>
  <c r="T3048" i="13"/>
  <c r="V3047" i="13" a="1"/>
  <c r="V3047" i="13"/>
  <c r="Q3047" i="13"/>
  <c r="S3047" i="13"/>
  <c r="T3047" i="13"/>
  <c r="V3046" i="13" a="1"/>
  <c r="V3046" i="13"/>
  <c r="Q3046" i="13"/>
  <c r="S3046" i="13"/>
  <c r="T3046" i="13"/>
  <c r="V3045" i="13" a="1"/>
  <c r="V3045" i="13"/>
  <c r="Q3045" i="13"/>
  <c r="S3045" i="13"/>
  <c r="T3045" i="13"/>
  <c r="V3044" i="13" a="1"/>
  <c r="V3044" i="13"/>
  <c r="Q3044" i="13"/>
  <c r="S3044" i="13"/>
  <c r="T3044" i="13"/>
  <c r="V3043" i="13" a="1"/>
  <c r="V3043" i="13"/>
  <c r="Q3043" i="13"/>
  <c r="S3043" i="13"/>
  <c r="T3043" i="13"/>
  <c r="V3042" i="13" a="1"/>
  <c r="V3042" i="13"/>
  <c r="Q3042" i="13"/>
  <c r="S3042" i="13"/>
  <c r="T3042" i="13"/>
  <c r="V3041" i="13" a="1"/>
  <c r="V3041" i="13"/>
  <c r="Q3041" i="13"/>
  <c r="S3041" i="13"/>
  <c r="T3041" i="13"/>
  <c r="V3040" i="13" a="1"/>
  <c r="V3040" i="13"/>
  <c r="Q3040" i="13"/>
  <c r="S3040" i="13"/>
  <c r="T3040" i="13"/>
  <c r="V3039" i="13" a="1"/>
  <c r="V3039" i="13"/>
  <c r="Q3039" i="13"/>
  <c r="S3039" i="13"/>
  <c r="T3039" i="13"/>
  <c r="V3038" i="13" a="1"/>
  <c r="V3038" i="13"/>
  <c r="Q3038" i="13"/>
  <c r="S3038" i="13"/>
  <c r="T3038" i="13"/>
  <c r="V3037" i="13" a="1"/>
  <c r="V3037" i="13"/>
  <c r="Q3037" i="13"/>
  <c r="S3037" i="13"/>
  <c r="T3037" i="13"/>
  <c r="V3036" i="13" a="1"/>
  <c r="V3036" i="13"/>
  <c r="Q3036" i="13"/>
  <c r="S3036" i="13"/>
  <c r="T3036" i="13"/>
  <c r="V3035" i="13" a="1"/>
  <c r="V3035" i="13"/>
  <c r="Q3035" i="13"/>
  <c r="S3035" i="13"/>
  <c r="T3035" i="13"/>
  <c r="V3034" i="13" a="1"/>
  <c r="V3034" i="13"/>
  <c r="Q3034" i="13"/>
  <c r="S3034" i="13"/>
  <c r="T3034" i="13"/>
  <c r="V3033" i="13" a="1"/>
  <c r="V3033" i="13"/>
  <c r="Q3033" i="13"/>
  <c r="S3033" i="13"/>
  <c r="T3033" i="13"/>
  <c r="V3032" i="13" a="1"/>
  <c r="V3032" i="13"/>
  <c r="Q3032" i="13"/>
  <c r="S3032" i="13"/>
  <c r="T3032" i="13"/>
  <c r="V3031" i="13" a="1"/>
  <c r="V3031" i="13"/>
  <c r="Q3031" i="13"/>
  <c r="S3031" i="13"/>
  <c r="T3031" i="13"/>
  <c r="V3030" i="13" a="1"/>
  <c r="V3030" i="13"/>
  <c r="Q3030" i="13"/>
  <c r="S3030" i="13"/>
  <c r="T3030" i="13"/>
  <c r="V3029" i="13" a="1"/>
  <c r="V3029" i="13"/>
  <c r="Q3029" i="13"/>
  <c r="S3029" i="13"/>
  <c r="T3029" i="13"/>
  <c r="V3028" i="13" a="1"/>
  <c r="V3028" i="13"/>
  <c r="Q3028" i="13"/>
  <c r="S3028" i="13"/>
  <c r="T3028" i="13"/>
  <c r="V3027" i="13" a="1"/>
  <c r="V3027" i="13"/>
  <c r="Q3027" i="13"/>
  <c r="S3027" i="13"/>
  <c r="T3027" i="13"/>
  <c r="V3026" i="13" a="1"/>
  <c r="V3026" i="13"/>
  <c r="Q3026" i="13"/>
  <c r="S3026" i="13"/>
  <c r="T3026" i="13"/>
  <c r="V3025" i="13" a="1"/>
  <c r="V3025" i="13"/>
  <c r="Q3025" i="13"/>
  <c r="S3025" i="13"/>
  <c r="T3025" i="13"/>
  <c r="V3024" i="13" a="1"/>
  <c r="V3024" i="13"/>
  <c r="Q3024" i="13"/>
  <c r="S3024" i="13"/>
  <c r="T3024" i="13"/>
  <c r="V3023" i="13" a="1"/>
  <c r="V3023" i="13"/>
  <c r="Q3023" i="13"/>
  <c r="S3023" i="13"/>
  <c r="T3023" i="13"/>
  <c r="V3022" i="13" a="1"/>
  <c r="V3022" i="13"/>
  <c r="Q3022" i="13"/>
  <c r="S3022" i="13"/>
  <c r="T3022" i="13"/>
  <c r="V3021" i="13" a="1"/>
  <c r="V3021" i="13"/>
  <c r="Q3021" i="13"/>
  <c r="S3021" i="13"/>
  <c r="T3021" i="13"/>
  <c r="V3020" i="13" a="1"/>
  <c r="V3020" i="13"/>
  <c r="Q3020" i="13"/>
  <c r="S3020" i="13"/>
  <c r="T3020" i="13"/>
  <c r="V3019" i="13" a="1"/>
  <c r="V3019" i="13"/>
  <c r="Q3019" i="13"/>
  <c r="S3019" i="13"/>
  <c r="T3019" i="13"/>
  <c r="V3018" i="13" a="1"/>
  <c r="V3018" i="13"/>
  <c r="Q3018" i="13"/>
  <c r="S3018" i="13"/>
  <c r="T3018" i="13"/>
  <c r="V3017" i="13" a="1"/>
  <c r="V3017" i="13"/>
  <c r="Q3017" i="13"/>
  <c r="S3017" i="13"/>
  <c r="T3017" i="13"/>
  <c r="V3016" i="13" a="1"/>
  <c r="V3016" i="13"/>
  <c r="Q3016" i="13"/>
  <c r="S3016" i="13"/>
  <c r="T3016" i="13"/>
  <c r="V3015" i="13" a="1"/>
  <c r="V3015" i="13"/>
  <c r="Q3015" i="13"/>
  <c r="S3015" i="13"/>
  <c r="T3015" i="13"/>
  <c r="V3014" i="13" a="1"/>
  <c r="V3014" i="13"/>
  <c r="Q3014" i="13"/>
  <c r="S3014" i="13"/>
  <c r="T3014" i="13"/>
  <c r="V3013" i="13" a="1"/>
  <c r="V3013" i="13"/>
  <c r="Q3013" i="13"/>
  <c r="S3013" i="13"/>
  <c r="T3013" i="13"/>
  <c r="V3012" i="13" a="1"/>
  <c r="V3012" i="13"/>
  <c r="Q3012" i="13"/>
  <c r="S3012" i="13"/>
  <c r="T3012" i="13"/>
  <c r="V3011" i="13" a="1"/>
  <c r="V3011" i="13"/>
  <c r="Q3011" i="13"/>
  <c r="S3011" i="13"/>
  <c r="T3011" i="13"/>
  <c r="V3010" i="13" a="1"/>
  <c r="V3010" i="13"/>
  <c r="Q3010" i="13"/>
  <c r="S3010" i="13"/>
  <c r="T3010" i="13"/>
  <c r="V3009" i="13" a="1"/>
  <c r="V3009" i="13"/>
  <c r="Q3009" i="13"/>
  <c r="S3009" i="13"/>
  <c r="T3009" i="13"/>
  <c r="V3008" i="13" a="1"/>
  <c r="V3008" i="13"/>
  <c r="Q3008" i="13"/>
  <c r="S3008" i="13"/>
  <c r="T3008" i="13"/>
  <c r="V3007" i="13" a="1"/>
  <c r="V3007" i="13"/>
  <c r="Q3007" i="13"/>
  <c r="S3007" i="13"/>
  <c r="T3007" i="13"/>
  <c r="V3006" i="13" a="1"/>
  <c r="V3006" i="13"/>
  <c r="Q3006" i="13"/>
  <c r="S3006" i="13"/>
  <c r="T3006" i="13"/>
  <c r="V3005" i="13" a="1"/>
  <c r="V3005" i="13"/>
  <c r="Q3005" i="13"/>
  <c r="S3005" i="13"/>
  <c r="T3005" i="13"/>
  <c r="V3004" i="13" a="1"/>
  <c r="V3004" i="13"/>
  <c r="Q3004" i="13"/>
  <c r="S3004" i="13"/>
  <c r="T3004" i="13"/>
  <c r="V3003" i="13" a="1"/>
  <c r="V3003" i="13"/>
  <c r="Q3003" i="13"/>
  <c r="S3003" i="13"/>
  <c r="T3003" i="13"/>
  <c r="V3002" i="13" a="1"/>
  <c r="V3002" i="13"/>
  <c r="Q3002" i="13"/>
  <c r="S3002" i="13"/>
  <c r="T3002" i="13"/>
  <c r="V3001" i="13" a="1"/>
  <c r="V3001" i="13"/>
  <c r="Q3001" i="13"/>
  <c r="S3001" i="13"/>
  <c r="T3001" i="13"/>
  <c r="V3000" i="13" a="1"/>
  <c r="V3000" i="13"/>
  <c r="Q3000" i="13"/>
  <c r="S3000" i="13"/>
  <c r="T3000" i="13"/>
  <c r="V2999" i="13" a="1"/>
  <c r="V2999" i="13"/>
  <c r="Q2999" i="13"/>
  <c r="S2999" i="13"/>
  <c r="T2999" i="13"/>
  <c r="V2998" i="13" a="1"/>
  <c r="V2998" i="13"/>
  <c r="Q2998" i="13"/>
  <c r="S2998" i="13"/>
  <c r="T2998" i="13"/>
  <c r="V2997" i="13" a="1"/>
  <c r="V2997" i="13"/>
  <c r="Q2997" i="13"/>
  <c r="S2997" i="13"/>
  <c r="T2997" i="13"/>
  <c r="V2996" i="13" a="1"/>
  <c r="V2996" i="13"/>
  <c r="Q2996" i="13"/>
  <c r="S2996" i="13"/>
  <c r="T2996" i="13"/>
  <c r="V2995" i="13" a="1"/>
  <c r="V2995" i="13"/>
  <c r="Q2995" i="13"/>
  <c r="S2995" i="13"/>
  <c r="T2995" i="13"/>
  <c r="V2994" i="13" a="1"/>
  <c r="V2994" i="13"/>
  <c r="Q2994" i="13"/>
  <c r="S2994" i="13"/>
  <c r="T2994" i="13"/>
  <c r="V2993" i="13" a="1"/>
  <c r="V2993" i="13"/>
  <c r="Q2993" i="13"/>
  <c r="S2993" i="13"/>
  <c r="T2993" i="13"/>
  <c r="V2992" i="13" a="1"/>
  <c r="V2992" i="13"/>
  <c r="Q2992" i="13"/>
  <c r="S2992" i="13"/>
  <c r="T2992" i="13"/>
  <c r="V2991" i="13" a="1"/>
  <c r="V2991" i="13"/>
  <c r="Q2991" i="13"/>
  <c r="S2991" i="13"/>
  <c r="T2991" i="13"/>
  <c r="V2990" i="13" a="1"/>
  <c r="V2990" i="13"/>
  <c r="Q2990" i="13"/>
  <c r="S2990" i="13"/>
  <c r="T2990" i="13"/>
  <c r="V2989" i="13" a="1"/>
  <c r="V2989" i="13"/>
  <c r="Q2989" i="13"/>
  <c r="S2989" i="13"/>
  <c r="T2989" i="13"/>
  <c r="V2988" i="13" a="1"/>
  <c r="V2988" i="13"/>
  <c r="Q2988" i="13"/>
  <c r="S2988" i="13"/>
  <c r="T2988" i="13"/>
  <c r="V2987" i="13" a="1"/>
  <c r="V2987" i="13"/>
  <c r="Q2987" i="13"/>
  <c r="S2987" i="13"/>
  <c r="T2987" i="13"/>
  <c r="V2986" i="13" a="1"/>
  <c r="V2986" i="13"/>
  <c r="Q2986" i="13"/>
  <c r="S2986" i="13"/>
  <c r="T2986" i="13"/>
  <c r="V2985" i="13" a="1"/>
  <c r="V2985" i="13"/>
  <c r="Q2985" i="13"/>
  <c r="S2985" i="13"/>
  <c r="T2985" i="13"/>
  <c r="V2984" i="13" a="1"/>
  <c r="V2984" i="13"/>
  <c r="Q2984" i="13"/>
  <c r="S2984" i="13"/>
  <c r="T2984" i="13"/>
  <c r="V2983" i="13" a="1"/>
  <c r="V2983" i="13"/>
  <c r="Q2983" i="13"/>
  <c r="S2983" i="13"/>
  <c r="T2983" i="13"/>
  <c r="V2982" i="13" a="1"/>
  <c r="V2982" i="13"/>
  <c r="Q2982" i="13"/>
  <c r="S2982" i="13"/>
  <c r="T2982" i="13"/>
  <c r="V2981" i="13" a="1"/>
  <c r="V2981" i="13"/>
  <c r="Q2981" i="13"/>
  <c r="S2981" i="13"/>
  <c r="T2981" i="13"/>
  <c r="V2980" i="13" a="1"/>
  <c r="V2980" i="13"/>
  <c r="Q2980" i="13"/>
  <c r="S2980" i="13"/>
  <c r="T2980" i="13"/>
  <c r="V2979" i="13" a="1"/>
  <c r="V2979" i="13"/>
  <c r="Q2979" i="13"/>
  <c r="S2979" i="13"/>
  <c r="T2979" i="13"/>
  <c r="V2978" i="13" a="1"/>
  <c r="V2978" i="13"/>
  <c r="Q2978" i="13"/>
  <c r="S2978" i="13"/>
  <c r="T2978" i="13"/>
  <c r="V2977" i="13" a="1"/>
  <c r="V2977" i="13"/>
  <c r="Q2977" i="13"/>
  <c r="S2977" i="13"/>
  <c r="T2977" i="13"/>
  <c r="V2976" i="13" a="1"/>
  <c r="V2976" i="13"/>
  <c r="Q2976" i="13"/>
  <c r="S2976" i="13"/>
  <c r="T2976" i="13"/>
  <c r="V2975" i="13" a="1"/>
  <c r="V2975" i="13"/>
  <c r="Q2975" i="13"/>
  <c r="S2975" i="13"/>
  <c r="T2975" i="13"/>
  <c r="V2974" i="13" a="1"/>
  <c r="V2974" i="13"/>
  <c r="Q2974" i="13"/>
  <c r="S2974" i="13"/>
  <c r="T2974" i="13"/>
  <c r="V2973" i="13" a="1"/>
  <c r="V2973" i="13"/>
  <c r="Q2973" i="13"/>
  <c r="S2973" i="13"/>
  <c r="T2973" i="13"/>
  <c r="V2972" i="13" a="1"/>
  <c r="V2972" i="13"/>
  <c r="Q2972" i="13"/>
  <c r="S2972" i="13"/>
  <c r="T2972" i="13"/>
  <c r="V2971" i="13" a="1"/>
  <c r="V2971" i="13"/>
  <c r="Q2971" i="13"/>
  <c r="S2971" i="13"/>
  <c r="T2971" i="13"/>
  <c r="V2970" i="13" a="1"/>
  <c r="V2970" i="13"/>
  <c r="Q2970" i="13"/>
  <c r="S2970" i="13"/>
  <c r="T2970" i="13"/>
  <c r="V2969" i="13" a="1"/>
  <c r="V2969" i="13"/>
  <c r="Q2969" i="13"/>
  <c r="S2969" i="13"/>
  <c r="T2969" i="13"/>
  <c r="V2968" i="13" a="1"/>
  <c r="V2968" i="13"/>
  <c r="Q2968" i="13"/>
  <c r="S2968" i="13"/>
  <c r="T2968" i="13"/>
  <c r="V2967" i="13" a="1"/>
  <c r="V2967" i="13"/>
  <c r="Q2967" i="13"/>
  <c r="S2967" i="13"/>
  <c r="T2967" i="13"/>
  <c r="V2966" i="13" a="1"/>
  <c r="V2966" i="13"/>
  <c r="Q2966" i="13"/>
  <c r="S2966" i="13"/>
  <c r="T2966" i="13"/>
  <c r="V2965" i="13" a="1"/>
  <c r="V2965" i="13"/>
  <c r="Q2965" i="13"/>
  <c r="S2965" i="13"/>
  <c r="T2965" i="13"/>
  <c r="V2964" i="13" a="1"/>
  <c r="V2964" i="13"/>
  <c r="Q2964" i="13"/>
  <c r="S2964" i="13"/>
  <c r="T2964" i="13"/>
  <c r="V2963" i="13" a="1"/>
  <c r="V2963" i="13"/>
  <c r="Q2963" i="13"/>
  <c r="S2963" i="13"/>
  <c r="T2963" i="13"/>
  <c r="V2962" i="13" a="1"/>
  <c r="V2962" i="13"/>
  <c r="Q2962" i="13"/>
  <c r="S2962" i="13"/>
  <c r="T2962" i="13"/>
  <c r="V2961" i="13" a="1"/>
  <c r="V2961" i="13"/>
  <c r="Q2961" i="13"/>
  <c r="S2961" i="13"/>
  <c r="T2961" i="13"/>
  <c r="V2960" i="13" a="1"/>
  <c r="V2960" i="13"/>
  <c r="Q2960" i="13"/>
  <c r="S2960" i="13"/>
  <c r="T2960" i="13"/>
  <c r="V2959" i="13" a="1"/>
  <c r="V2959" i="13"/>
  <c r="Q2959" i="13"/>
  <c r="S2959" i="13"/>
  <c r="T2959" i="13"/>
  <c r="V2958" i="13" a="1"/>
  <c r="V2958" i="13"/>
  <c r="Q2958" i="13"/>
  <c r="S2958" i="13"/>
  <c r="T2958" i="13"/>
  <c r="V2957" i="13" a="1"/>
  <c r="V2957" i="13"/>
  <c r="Q2957" i="13"/>
  <c r="S2957" i="13"/>
  <c r="T2957" i="13"/>
  <c r="V2956" i="13" a="1"/>
  <c r="V2956" i="13"/>
  <c r="Q2956" i="13"/>
  <c r="S2956" i="13"/>
  <c r="T2956" i="13"/>
  <c r="V2955" i="13" a="1"/>
  <c r="V2955" i="13"/>
  <c r="Q2955" i="13"/>
  <c r="S2955" i="13"/>
  <c r="T2955" i="13"/>
  <c r="V2954" i="13" a="1"/>
  <c r="V2954" i="13"/>
  <c r="Q2954" i="13"/>
  <c r="S2954" i="13"/>
  <c r="T2954" i="13"/>
  <c r="V2953" i="13" a="1"/>
  <c r="V2953" i="13"/>
  <c r="Q2953" i="13"/>
  <c r="S2953" i="13"/>
  <c r="T2953" i="13"/>
  <c r="V2952" i="13" a="1"/>
  <c r="V2952" i="13"/>
  <c r="Q2952" i="13"/>
  <c r="S2952" i="13"/>
  <c r="T2952" i="13"/>
  <c r="V2951" i="13" a="1"/>
  <c r="V2951" i="13"/>
  <c r="Q2951" i="13"/>
  <c r="S2951" i="13"/>
  <c r="T2951" i="13"/>
  <c r="V2950" i="13" a="1"/>
  <c r="V2950" i="13"/>
  <c r="Q2950" i="13"/>
  <c r="S2950" i="13"/>
  <c r="T2950" i="13"/>
  <c r="V2949" i="13" a="1"/>
  <c r="V2949" i="13"/>
  <c r="Q2949" i="13"/>
  <c r="S2949" i="13"/>
  <c r="T2949" i="13"/>
  <c r="V2948" i="13" a="1"/>
  <c r="V2948" i="13"/>
  <c r="Q2948" i="13"/>
  <c r="S2948" i="13"/>
  <c r="T2948" i="13"/>
  <c r="V2947" i="13" a="1"/>
  <c r="V2947" i="13"/>
  <c r="Q2947" i="13"/>
  <c r="S2947" i="13"/>
  <c r="T2947" i="13"/>
  <c r="V2946" i="13" a="1"/>
  <c r="V2946" i="13"/>
  <c r="Q2946" i="13"/>
  <c r="S2946" i="13"/>
  <c r="T2946" i="13"/>
  <c r="V2945" i="13" a="1"/>
  <c r="V2945" i="13"/>
  <c r="Q2945" i="13"/>
  <c r="S2945" i="13"/>
  <c r="T2945" i="13"/>
  <c r="V2944" i="13" a="1"/>
  <c r="V2944" i="13"/>
  <c r="Q2944" i="13"/>
  <c r="S2944" i="13"/>
  <c r="T2944" i="13"/>
  <c r="V2943" i="13" a="1"/>
  <c r="V2943" i="13"/>
  <c r="Q2943" i="13"/>
  <c r="S2943" i="13"/>
  <c r="T2943" i="13"/>
  <c r="V2942" i="13" a="1"/>
  <c r="V2942" i="13"/>
  <c r="Q2942" i="13"/>
  <c r="S2942" i="13"/>
  <c r="T2942" i="13"/>
  <c r="V2941" i="13" a="1"/>
  <c r="V2941" i="13"/>
  <c r="Q2941" i="13"/>
  <c r="S2941" i="13"/>
  <c r="T2941" i="13"/>
  <c r="V2940" i="13" a="1"/>
  <c r="V2940" i="13"/>
  <c r="Q2940" i="13"/>
  <c r="S2940" i="13"/>
  <c r="T2940" i="13"/>
  <c r="V2939" i="13" a="1"/>
  <c r="V2939" i="13"/>
  <c r="Q2939" i="13"/>
  <c r="S2939" i="13"/>
  <c r="T2939" i="13"/>
  <c r="V2938" i="13" a="1"/>
  <c r="V2938" i="13"/>
  <c r="Q2938" i="13"/>
  <c r="S2938" i="13"/>
  <c r="T2938" i="13"/>
  <c r="V2937" i="13" a="1"/>
  <c r="V2937" i="13"/>
  <c r="Q2937" i="13"/>
  <c r="S2937" i="13"/>
  <c r="T2937" i="13"/>
  <c r="V2936" i="13" a="1"/>
  <c r="V2936" i="13"/>
  <c r="Q2936" i="13"/>
  <c r="S2936" i="13"/>
  <c r="T2936" i="13"/>
  <c r="V2935" i="13" a="1"/>
  <c r="V2935" i="13"/>
  <c r="Q2935" i="13"/>
  <c r="S2935" i="13"/>
  <c r="T2935" i="13"/>
  <c r="V2934" i="13" a="1"/>
  <c r="V2934" i="13"/>
  <c r="Q2934" i="13"/>
  <c r="S2934" i="13"/>
  <c r="T2934" i="13"/>
  <c r="V2933" i="13" a="1"/>
  <c r="V2933" i="13"/>
  <c r="Q2933" i="13"/>
  <c r="S2933" i="13"/>
  <c r="T2933" i="13"/>
  <c r="V2932" i="13" a="1"/>
  <c r="V2932" i="13"/>
  <c r="Q2932" i="13"/>
  <c r="S2932" i="13"/>
  <c r="T2932" i="13"/>
  <c r="V2931" i="13" a="1"/>
  <c r="V2931" i="13"/>
  <c r="Q2931" i="13"/>
  <c r="S2931" i="13"/>
  <c r="T2931" i="13"/>
  <c r="V2930" i="13" a="1"/>
  <c r="V2930" i="13"/>
  <c r="Q2930" i="13"/>
  <c r="S2930" i="13"/>
  <c r="T2930" i="13"/>
  <c r="V2929" i="13" a="1"/>
  <c r="V2929" i="13"/>
  <c r="Q2929" i="13"/>
  <c r="S2929" i="13"/>
  <c r="T2929" i="13"/>
  <c r="V2928" i="13" a="1"/>
  <c r="V2928" i="13"/>
  <c r="Q2928" i="13"/>
  <c r="S2928" i="13"/>
  <c r="T2928" i="13"/>
  <c r="V2927" i="13" a="1"/>
  <c r="V2927" i="13"/>
  <c r="Q2927" i="13"/>
  <c r="S2927" i="13"/>
  <c r="T2927" i="13"/>
  <c r="V2926" i="13" a="1"/>
  <c r="V2926" i="13"/>
  <c r="Q2926" i="13"/>
  <c r="S2926" i="13"/>
  <c r="T2926" i="13"/>
  <c r="V2925" i="13" a="1"/>
  <c r="V2925" i="13"/>
  <c r="Q2925" i="13"/>
  <c r="S2925" i="13"/>
  <c r="T2925" i="13"/>
  <c r="V2924" i="13" a="1"/>
  <c r="V2924" i="13"/>
  <c r="Q2924" i="13"/>
  <c r="S2924" i="13"/>
  <c r="T2924" i="13"/>
  <c r="V2923" i="13" a="1"/>
  <c r="V2923" i="13"/>
  <c r="Q2923" i="13"/>
  <c r="S2923" i="13"/>
  <c r="T2923" i="13"/>
  <c r="V2922" i="13" a="1"/>
  <c r="V2922" i="13"/>
  <c r="Q2922" i="13"/>
  <c r="S2922" i="13"/>
  <c r="T2922" i="13"/>
  <c r="V2921" i="13" a="1"/>
  <c r="V2921" i="13"/>
  <c r="Q2921" i="13"/>
  <c r="S2921" i="13"/>
  <c r="T2921" i="13"/>
  <c r="V2920" i="13" a="1"/>
  <c r="V2920" i="13"/>
  <c r="Q2920" i="13"/>
  <c r="S2920" i="13"/>
  <c r="T2920" i="13"/>
  <c r="V2919" i="13" a="1"/>
  <c r="V2919" i="13"/>
  <c r="Q2919" i="13"/>
  <c r="S2919" i="13"/>
  <c r="T2919" i="13"/>
  <c r="V2918" i="13" a="1"/>
  <c r="V2918" i="13"/>
  <c r="Q2918" i="13"/>
  <c r="S2918" i="13"/>
  <c r="T2918" i="13"/>
  <c r="V2917" i="13" a="1"/>
  <c r="V2917" i="13"/>
  <c r="Q2917" i="13"/>
  <c r="S2917" i="13"/>
  <c r="T2917" i="13"/>
  <c r="V2916" i="13" a="1"/>
  <c r="V2916" i="13"/>
  <c r="Q2916" i="13"/>
  <c r="S2916" i="13"/>
  <c r="T2916" i="13"/>
  <c r="V2915" i="13" a="1"/>
  <c r="V2915" i="13"/>
  <c r="Q2915" i="13"/>
  <c r="S2915" i="13"/>
  <c r="T2915" i="13"/>
  <c r="V2914" i="13" a="1"/>
  <c r="V2914" i="13"/>
  <c r="Q2914" i="13"/>
  <c r="S2914" i="13"/>
  <c r="T2914" i="13"/>
  <c r="V2913" i="13" a="1"/>
  <c r="V2913" i="13"/>
  <c r="Q2913" i="13"/>
  <c r="S2913" i="13"/>
  <c r="T2913" i="13"/>
  <c r="V2912" i="13" a="1"/>
  <c r="V2912" i="13"/>
  <c r="Q2912" i="13"/>
  <c r="S2912" i="13"/>
  <c r="T2912" i="13"/>
  <c r="V2911" i="13" a="1"/>
  <c r="V2911" i="13"/>
  <c r="Q2911" i="13"/>
  <c r="S2911" i="13"/>
  <c r="T2911" i="13"/>
  <c r="V2910" i="13" a="1"/>
  <c r="V2910" i="13"/>
  <c r="Q2910" i="13"/>
  <c r="S2910" i="13"/>
  <c r="T2910" i="13"/>
  <c r="V2909" i="13" a="1"/>
  <c r="V2909" i="13"/>
  <c r="Q2909" i="13"/>
  <c r="S2909" i="13"/>
  <c r="T2909" i="13"/>
  <c r="V2908" i="13" a="1"/>
  <c r="V2908" i="13"/>
  <c r="Q2908" i="13"/>
  <c r="S2908" i="13"/>
  <c r="T2908" i="13"/>
  <c r="V2907" i="13" a="1"/>
  <c r="V2907" i="13"/>
  <c r="Q2907" i="13"/>
  <c r="S2907" i="13"/>
  <c r="T2907" i="13"/>
  <c r="V2906" i="13" a="1"/>
  <c r="V2906" i="13"/>
  <c r="Q2906" i="13"/>
  <c r="S2906" i="13"/>
  <c r="T2906" i="13"/>
  <c r="V2905" i="13" a="1"/>
  <c r="V2905" i="13"/>
  <c r="Q2905" i="13"/>
  <c r="S2905" i="13"/>
  <c r="T2905" i="13"/>
  <c r="V2904" i="13" a="1"/>
  <c r="V2904" i="13"/>
  <c r="Q2904" i="13"/>
  <c r="S2904" i="13"/>
  <c r="T2904" i="13"/>
  <c r="V2903" i="13" a="1"/>
  <c r="V2903" i="13"/>
  <c r="Q2903" i="13"/>
  <c r="S2903" i="13"/>
  <c r="T2903" i="13"/>
  <c r="V2902" i="13" a="1"/>
  <c r="V2902" i="13"/>
  <c r="Q2902" i="13"/>
  <c r="S2902" i="13"/>
  <c r="T2902" i="13"/>
  <c r="V2901" i="13" a="1"/>
  <c r="V2901" i="13"/>
  <c r="Q2901" i="13"/>
  <c r="S2901" i="13"/>
  <c r="T2901" i="13"/>
  <c r="V2900" i="13" a="1"/>
  <c r="V2900" i="13"/>
  <c r="Q2900" i="13"/>
  <c r="S2900" i="13"/>
  <c r="T2900" i="13"/>
  <c r="V2899" i="13" a="1"/>
  <c r="V2899" i="13"/>
  <c r="Q2899" i="13"/>
  <c r="S2899" i="13"/>
  <c r="T2899" i="13"/>
  <c r="V2898" i="13" a="1"/>
  <c r="V2898" i="13"/>
  <c r="Q2898" i="13"/>
  <c r="S2898" i="13"/>
  <c r="T2898" i="13"/>
  <c r="V2897" i="13" a="1"/>
  <c r="V2897" i="13"/>
  <c r="Q2897" i="13"/>
  <c r="S2897" i="13"/>
  <c r="T2897" i="13"/>
  <c r="V2896" i="13" a="1"/>
  <c r="V2896" i="13"/>
  <c r="Q2896" i="13"/>
  <c r="S2896" i="13"/>
  <c r="T2896" i="13"/>
  <c r="V2895" i="13" a="1"/>
  <c r="V2895" i="13"/>
  <c r="Q2895" i="13"/>
  <c r="S2895" i="13"/>
  <c r="T2895" i="13"/>
  <c r="V2894" i="13" a="1"/>
  <c r="V2894" i="13"/>
  <c r="Q2894" i="13"/>
  <c r="S2894" i="13"/>
  <c r="T2894" i="13"/>
  <c r="V2893" i="13" a="1"/>
  <c r="V2893" i="13"/>
  <c r="Q2893" i="13"/>
  <c r="S2893" i="13"/>
  <c r="T2893" i="13"/>
  <c r="V2892" i="13" a="1"/>
  <c r="V2892" i="13"/>
  <c r="Q2892" i="13"/>
  <c r="S2892" i="13"/>
  <c r="T2892" i="13"/>
  <c r="V2891" i="13" a="1"/>
  <c r="V2891" i="13"/>
  <c r="Q2891" i="13"/>
  <c r="S2891" i="13"/>
  <c r="T2891" i="13"/>
  <c r="V2890" i="13" a="1"/>
  <c r="V2890" i="13"/>
  <c r="Q2890" i="13"/>
  <c r="S2890" i="13"/>
  <c r="T2890" i="13"/>
  <c r="V2889" i="13" a="1"/>
  <c r="V2889" i="13"/>
  <c r="Q2889" i="13"/>
  <c r="S2889" i="13"/>
  <c r="T2889" i="13"/>
  <c r="V2888" i="13" a="1"/>
  <c r="V2888" i="13"/>
  <c r="Q2888" i="13"/>
  <c r="S2888" i="13"/>
  <c r="T2888" i="13"/>
  <c r="V2887" i="13" a="1"/>
  <c r="V2887" i="13"/>
  <c r="Q2887" i="13"/>
  <c r="S2887" i="13"/>
  <c r="T2887" i="13"/>
  <c r="V2886" i="13" a="1"/>
  <c r="V2886" i="13"/>
  <c r="Q2886" i="13"/>
  <c r="S2886" i="13"/>
  <c r="T2886" i="13"/>
  <c r="V2885" i="13" a="1"/>
  <c r="V2885" i="13"/>
  <c r="Q2885" i="13"/>
  <c r="S2885" i="13"/>
  <c r="T2885" i="13"/>
  <c r="V2884" i="13" a="1"/>
  <c r="V2884" i="13"/>
  <c r="Q2884" i="13"/>
  <c r="S2884" i="13"/>
  <c r="T2884" i="13"/>
  <c r="V2883" i="13" a="1"/>
  <c r="V2883" i="13"/>
  <c r="Q2883" i="13"/>
  <c r="S2883" i="13"/>
  <c r="T2883" i="13"/>
  <c r="V2882" i="13" a="1"/>
  <c r="V2882" i="13"/>
  <c r="Q2882" i="13"/>
  <c r="S2882" i="13"/>
  <c r="T2882" i="13"/>
  <c r="V2881" i="13" a="1"/>
  <c r="V2881" i="13"/>
  <c r="Q2881" i="13"/>
  <c r="S2881" i="13"/>
  <c r="T2881" i="13"/>
  <c r="V2880" i="13" a="1"/>
  <c r="V2880" i="13"/>
  <c r="Q2880" i="13"/>
  <c r="S2880" i="13"/>
  <c r="T2880" i="13"/>
  <c r="V2879" i="13" a="1"/>
  <c r="V2879" i="13"/>
  <c r="Q2879" i="13"/>
  <c r="S2879" i="13"/>
  <c r="T2879" i="13"/>
  <c r="V2878" i="13" a="1"/>
  <c r="V2878" i="13"/>
  <c r="Q2878" i="13"/>
  <c r="S2878" i="13"/>
  <c r="T2878" i="13"/>
  <c r="V2877" i="13" a="1"/>
  <c r="V2877" i="13"/>
  <c r="Q2877" i="13"/>
  <c r="S2877" i="13"/>
  <c r="T2877" i="13"/>
  <c r="V2876" i="13" a="1"/>
  <c r="V2876" i="13"/>
  <c r="Q2876" i="13"/>
  <c r="S2876" i="13"/>
  <c r="T2876" i="13"/>
  <c r="V2875" i="13" a="1"/>
  <c r="V2875" i="13"/>
  <c r="Q2875" i="13"/>
  <c r="S2875" i="13"/>
  <c r="T2875" i="13"/>
  <c r="V2874" i="13" a="1"/>
  <c r="V2874" i="13"/>
  <c r="Q2874" i="13"/>
  <c r="S2874" i="13"/>
  <c r="T2874" i="13"/>
  <c r="V2873" i="13" a="1"/>
  <c r="V2873" i="13"/>
  <c r="Q2873" i="13"/>
  <c r="S2873" i="13"/>
  <c r="T2873" i="13"/>
  <c r="V2872" i="13" a="1"/>
  <c r="V2872" i="13"/>
  <c r="Q2872" i="13"/>
  <c r="S2872" i="13"/>
  <c r="T2872" i="13"/>
  <c r="V2871" i="13" a="1"/>
  <c r="V2871" i="13"/>
  <c r="Q2871" i="13"/>
  <c r="S2871" i="13"/>
  <c r="T2871" i="13"/>
  <c r="V2870" i="13" a="1"/>
  <c r="V2870" i="13"/>
  <c r="Q2870" i="13"/>
  <c r="S2870" i="13"/>
  <c r="T2870" i="13"/>
  <c r="V2869" i="13" a="1"/>
  <c r="V2869" i="13"/>
  <c r="Q2869" i="13"/>
  <c r="S2869" i="13"/>
  <c r="T2869" i="13"/>
  <c r="V2868" i="13" a="1"/>
  <c r="V2868" i="13"/>
  <c r="Q2868" i="13"/>
  <c r="S2868" i="13"/>
  <c r="T2868" i="13"/>
  <c r="V2867" i="13" a="1"/>
  <c r="V2867" i="13"/>
  <c r="Q2867" i="13"/>
  <c r="S2867" i="13"/>
  <c r="T2867" i="13"/>
  <c r="V2866" i="13" a="1"/>
  <c r="V2866" i="13"/>
  <c r="Q2866" i="13"/>
  <c r="S2866" i="13"/>
  <c r="T2866" i="13"/>
  <c r="V2865" i="13" a="1"/>
  <c r="V2865" i="13"/>
  <c r="Q2865" i="13"/>
  <c r="S2865" i="13"/>
  <c r="T2865" i="13"/>
  <c r="V2864" i="13" a="1"/>
  <c r="V2864" i="13"/>
  <c r="Q2864" i="13"/>
  <c r="S2864" i="13"/>
  <c r="T2864" i="13"/>
  <c r="V2863" i="13" a="1"/>
  <c r="V2863" i="13"/>
  <c r="Q2863" i="13"/>
  <c r="S2863" i="13"/>
  <c r="T2863" i="13"/>
  <c r="V2862" i="13" a="1"/>
  <c r="V2862" i="13"/>
  <c r="Q2862" i="13"/>
  <c r="S2862" i="13"/>
  <c r="T2862" i="13"/>
  <c r="V2861" i="13" a="1"/>
  <c r="V2861" i="13"/>
  <c r="Q2861" i="13"/>
  <c r="S2861" i="13"/>
  <c r="T2861" i="13"/>
  <c r="V2860" i="13" a="1"/>
  <c r="V2860" i="13"/>
  <c r="Q2860" i="13"/>
  <c r="S2860" i="13"/>
  <c r="T2860" i="13"/>
  <c r="V2859" i="13" a="1"/>
  <c r="V2859" i="13"/>
  <c r="Q2859" i="13"/>
  <c r="S2859" i="13"/>
  <c r="T2859" i="13"/>
  <c r="V2858" i="13" a="1"/>
  <c r="V2858" i="13"/>
  <c r="Q2858" i="13"/>
  <c r="S2858" i="13"/>
  <c r="T2858" i="13"/>
  <c r="V2857" i="13" a="1"/>
  <c r="V2857" i="13"/>
  <c r="Q2857" i="13"/>
  <c r="S2857" i="13"/>
  <c r="T2857" i="13"/>
  <c r="V2856" i="13" a="1"/>
  <c r="V2856" i="13"/>
  <c r="Q2856" i="13"/>
  <c r="S2856" i="13"/>
  <c r="T2856" i="13"/>
  <c r="V2855" i="13" a="1"/>
  <c r="V2855" i="13"/>
  <c r="Q2855" i="13"/>
  <c r="S2855" i="13"/>
  <c r="T2855" i="13"/>
  <c r="V2854" i="13" a="1"/>
  <c r="V2854" i="13"/>
  <c r="Q2854" i="13"/>
  <c r="S2854" i="13"/>
  <c r="T2854" i="13"/>
  <c r="V2853" i="13" a="1"/>
  <c r="V2853" i="13"/>
  <c r="Q2853" i="13"/>
  <c r="S2853" i="13"/>
  <c r="T2853" i="13"/>
  <c r="V2852" i="13" a="1"/>
  <c r="V2852" i="13"/>
  <c r="Q2852" i="13"/>
  <c r="S2852" i="13"/>
  <c r="T2852" i="13"/>
  <c r="V2851" i="13" a="1"/>
  <c r="V2851" i="13"/>
  <c r="Q2851" i="13"/>
  <c r="S2851" i="13"/>
  <c r="T2851" i="13"/>
  <c r="V2850" i="13" a="1"/>
  <c r="V2850" i="13"/>
  <c r="Q2850" i="13"/>
  <c r="S2850" i="13"/>
  <c r="T2850" i="13"/>
  <c r="V2849" i="13" a="1"/>
  <c r="V2849" i="13"/>
  <c r="Q2849" i="13"/>
  <c r="S2849" i="13"/>
  <c r="T2849" i="13"/>
  <c r="V2848" i="13" a="1"/>
  <c r="V2848" i="13"/>
  <c r="Q2848" i="13"/>
  <c r="S2848" i="13"/>
  <c r="T2848" i="13"/>
  <c r="V2847" i="13" a="1"/>
  <c r="V2847" i="13"/>
  <c r="Q2847" i="13"/>
  <c r="S2847" i="13"/>
  <c r="T2847" i="13"/>
  <c r="V2846" i="13" a="1"/>
  <c r="V2846" i="13"/>
  <c r="Q2846" i="13"/>
  <c r="S2846" i="13"/>
  <c r="T2846" i="13"/>
  <c r="V2845" i="13" a="1"/>
  <c r="V2845" i="13"/>
  <c r="Q2845" i="13"/>
  <c r="S2845" i="13"/>
  <c r="T2845" i="13"/>
  <c r="V2844" i="13" a="1"/>
  <c r="V2844" i="13"/>
  <c r="Q2844" i="13"/>
  <c r="S2844" i="13"/>
  <c r="T2844" i="13"/>
  <c r="V2843" i="13" a="1"/>
  <c r="V2843" i="13"/>
  <c r="Q2843" i="13"/>
  <c r="S2843" i="13"/>
  <c r="T2843" i="13"/>
  <c r="V2842" i="13" a="1"/>
  <c r="V2842" i="13"/>
  <c r="Q2842" i="13"/>
  <c r="S2842" i="13"/>
  <c r="T2842" i="13"/>
  <c r="V2841" i="13" a="1"/>
  <c r="V2841" i="13"/>
  <c r="Q2841" i="13"/>
  <c r="S2841" i="13"/>
  <c r="T2841" i="13"/>
  <c r="V2840" i="13" a="1"/>
  <c r="V2840" i="13"/>
  <c r="Q2840" i="13"/>
  <c r="S2840" i="13"/>
  <c r="T2840" i="13"/>
  <c r="V2839" i="13" a="1"/>
  <c r="V2839" i="13"/>
  <c r="Q2839" i="13"/>
  <c r="S2839" i="13"/>
  <c r="T2839" i="13"/>
  <c r="V2838" i="13" a="1"/>
  <c r="V2838" i="13"/>
  <c r="Q2838" i="13"/>
  <c r="S2838" i="13"/>
  <c r="T2838" i="13"/>
  <c r="V2837" i="13" a="1"/>
  <c r="V2837" i="13"/>
  <c r="Q2837" i="13"/>
  <c r="S2837" i="13"/>
  <c r="T2837" i="13"/>
  <c r="V2836" i="13" a="1"/>
  <c r="V2836" i="13"/>
  <c r="Q2836" i="13"/>
  <c r="S2836" i="13"/>
  <c r="T2836" i="13"/>
  <c r="V2835" i="13" a="1"/>
  <c r="V2835" i="13"/>
  <c r="Q2835" i="13"/>
  <c r="S2835" i="13"/>
  <c r="T2835" i="13"/>
  <c r="V2834" i="13" a="1"/>
  <c r="V2834" i="13"/>
  <c r="Q2834" i="13"/>
  <c r="S2834" i="13"/>
  <c r="T2834" i="13"/>
  <c r="V2833" i="13" a="1"/>
  <c r="V2833" i="13"/>
  <c r="Q2833" i="13"/>
  <c r="S2833" i="13"/>
  <c r="T2833" i="13"/>
  <c r="V2832" i="13" a="1"/>
  <c r="V2832" i="13"/>
  <c r="Q2832" i="13"/>
  <c r="S2832" i="13"/>
  <c r="T2832" i="13"/>
  <c r="V2831" i="13" a="1"/>
  <c r="V2831" i="13"/>
  <c r="Q2831" i="13"/>
  <c r="S2831" i="13"/>
  <c r="T2831" i="13"/>
  <c r="V2830" i="13" a="1"/>
  <c r="V2830" i="13"/>
  <c r="Q2830" i="13"/>
  <c r="S2830" i="13"/>
  <c r="T2830" i="13"/>
  <c r="V2829" i="13" a="1"/>
  <c r="V2829" i="13"/>
  <c r="Q2829" i="13"/>
  <c r="S2829" i="13"/>
  <c r="T2829" i="13"/>
  <c r="V2828" i="13" a="1"/>
  <c r="V2828" i="13"/>
  <c r="Q2828" i="13"/>
  <c r="S2828" i="13"/>
  <c r="T2828" i="13"/>
  <c r="V2827" i="13" a="1"/>
  <c r="V2827" i="13"/>
  <c r="Q2827" i="13"/>
  <c r="S2827" i="13"/>
  <c r="T2827" i="13"/>
  <c r="V2826" i="13" a="1"/>
  <c r="V2826" i="13"/>
  <c r="Q2826" i="13"/>
  <c r="S2826" i="13"/>
  <c r="T2826" i="13"/>
  <c r="V2825" i="13" a="1"/>
  <c r="V2825" i="13"/>
  <c r="Q2825" i="13"/>
  <c r="S2825" i="13"/>
  <c r="T2825" i="13"/>
  <c r="V2824" i="13" a="1"/>
  <c r="V2824" i="13"/>
  <c r="Q2824" i="13"/>
  <c r="S2824" i="13"/>
  <c r="T2824" i="13"/>
  <c r="V2823" i="13" a="1"/>
  <c r="V2823" i="13"/>
  <c r="Q2823" i="13"/>
  <c r="S2823" i="13"/>
  <c r="T2823" i="13"/>
  <c r="V2822" i="13" a="1"/>
  <c r="V2822" i="13"/>
  <c r="Q2822" i="13"/>
  <c r="S2822" i="13"/>
  <c r="T2822" i="13"/>
  <c r="V2821" i="13" a="1"/>
  <c r="V2821" i="13"/>
  <c r="Q2821" i="13"/>
  <c r="S2821" i="13"/>
  <c r="T2821" i="13"/>
  <c r="V2820" i="13" a="1"/>
  <c r="V2820" i="13"/>
  <c r="Q2820" i="13"/>
  <c r="S2820" i="13"/>
  <c r="T2820" i="13"/>
  <c r="V2819" i="13" a="1"/>
  <c r="V2819" i="13"/>
  <c r="Q2819" i="13"/>
  <c r="S2819" i="13"/>
  <c r="T2819" i="13"/>
  <c r="V2818" i="13" a="1"/>
  <c r="V2818" i="13"/>
  <c r="Q2818" i="13"/>
  <c r="S2818" i="13"/>
  <c r="T2818" i="13"/>
  <c r="V2817" i="13" a="1"/>
  <c r="V2817" i="13"/>
  <c r="Q2817" i="13"/>
  <c r="S2817" i="13"/>
  <c r="T2817" i="13"/>
  <c r="V2816" i="13" a="1"/>
  <c r="V2816" i="13"/>
  <c r="Q2816" i="13"/>
  <c r="S2816" i="13"/>
  <c r="T2816" i="13"/>
  <c r="V2815" i="13" a="1"/>
  <c r="V2815" i="13"/>
  <c r="Q2815" i="13"/>
  <c r="S2815" i="13"/>
  <c r="T2815" i="13"/>
  <c r="V2814" i="13" a="1"/>
  <c r="V2814" i="13"/>
  <c r="Q2814" i="13"/>
  <c r="S2814" i="13"/>
  <c r="T2814" i="13"/>
  <c r="V2813" i="13" a="1"/>
  <c r="V2813" i="13"/>
  <c r="Q2813" i="13"/>
  <c r="S2813" i="13"/>
  <c r="T2813" i="13"/>
  <c r="V2812" i="13" a="1"/>
  <c r="V2812" i="13"/>
  <c r="Q2812" i="13"/>
  <c r="S2812" i="13"/>
  <c r="T2812" i="13"/>
  <c r="V2811" i="13" a="1"/>
  <c r="V2811" i="13"/>
  <c r="Q2811" i="13"/>
  <c r="S2811" i="13"/>
  <c r="T2811" i="13"/>
  <c r="V2810" i="13" a="1"/>
  <c r="V2810" i="13"/>
  <c r="Q2810" i="13"/>
  <c r="S2810" i="13"/>
  <c r="T2810" i="13"/>
  <c r="V2809" i="13" a="1"/>
  <c r="V2809" i="13"/>
  <c r="Q2809" i="13"/>
  <c r="S2809" i="13"/>
  <c r="T2809" i="13"/>
  <c r="V2808" i="13" a="1"/>
  <c r="V2808" i="13"/>
  <c r="Q2808" i="13"/>
  <c r="S2808" i="13"/>
  <c r="T2808" i="13"/>
  <c r="V2807" i="13" a="1"/>
  <c r="V2807" i="13"/>
  <c r="Q2807" i="13"/>
  <c r="S2807" i="13"/>
  <c r="T2807" i="13"/>
  <c r="V2806" i="13" a="1"/>
  <c r="V2806" i="13"/>
  <c r="Q2806" i="13"/>
  <c r="S2806" i="13"/>
  <c r="T2806" i="13"/>
  <c r="V2805" i="13" a="1"/>
  <c r="V2805" i="13"/>
  <c r="Q2805" i="13"/>
  <c r="S2805" i="13"/>
  <c r="T2805" i="13"/>
  <c r="V2804" i="13" a="1"/>
  <c r="V2804" i="13"/>
  <c r="Q2804" i="13"/>
  <c r="S2804" i="13"/>
  <c r="T2804" i="13"/>
  <c r="V2803" i="13" a="1"/>
  <c r="V2803" i="13"/>
  <c r="Q2803" i="13"/>
  <c r="S2803" i="13"/>
  <c r="T2803" i="13"/>
  <c r="V2802" i="13" a="1"/>
  <c r="V2802" i="13"/>
  <c r="Q2802" i="13"/>
  <c r="S2802" i="13"/>
  <c r="T2802" i="13"/>
  <c r="V2801" i="13" a="1"/>
  <c r="V2801" i="13"/>
  <c r="Q2801" i="13"/>
  <c r="S2801" i="13"/>
  <c r="T2801" i="13"/>
  <c r="V2800" i="13" a="1"/>
  <c r="V2800" i="13"/>
  <c r="Q2800" i="13"/>
  <c r="S2800" i="13"/>
  <c r="T2800" i="13"/>
  <c r="V2799" i="13" a="1"/>
  <c r="V2799" i="13"/>
  <c r="Q2799" i="13"/>
  <c r="S2799" i="13"/>
  <c r="T2799" i="13"/>
  <c r="V2798" i="13" a="1"/>
  <c r="V2798" i="13"/>
  <c r="Q2798" i="13"/>
  <c r="S2798" i="13"/>
  <c r="T2798" i="13"/>
  <c r="V2797" i="13" a="1"/>
  <c r="V2797" i="13"/>
  <c r="Q2797" i="13"/>
  <c r="S2797" i="13"/>
  <c r="T2797" i="13"/>
  <c r="V2796" i="13" a="1"/>
  <c r="V2796" i="13"/>
  <c r="Q2796" i="13"/>
  <c r="S2796" i="13"/>
  <c r="T2796" i="13"/>
  <c r="V2795" i="13" a="1"/>
  <c r="V2795" i="13"/>
  <c r="Q2795" i="13"/>
  <c r="S2795" i="13"/>
  <c r="T2795" i="13"/>
  <c r="V2794" i="13" a="1"/>
  <c r="V2794" i="13"/>
  <c r="Q2794" i="13"/>
  <c r="S2794" i="13"/>
  <c r="T2794" i="13"/>
  <c r="V2793" i="13" a="1"/>
  <c r="V2793" i="13"/>
  <c r="Q2793" i="13"/>
  <c r="S2793" i="13"/>
  <c r="T2793" i="13"/>
  <c r="V2792" i="13" a="1"/>
  <c r="V2792" i="13"/>
  <c r="Q2792" i="13"/>
  <c r="S2792" i="13"/>
  <c r="T2792" i="13"/>
  <c r="V2791" i="13" a="1"/>
  <c r="V2791" i="13"/>
  <c r="Q2791" i="13"/>
  <c r="S2791" i="13"/>
  <c r="T2791" i="13"/>
  <c r="V2790" i="13" a="1"/>
  <c r="V2790" i="13"/>
  <c r="Q2790" i="13"/>
  <c r="S2790" i="13"/>
  <c r="T2790" i="13"/>
  <c r="V2789" i="13" a="1"/>
  <c r="V2789" i="13"/>
  <c r="Q2789" i="13"/>
  <c r="S2789" i="13"/>
  <c r="T2789" i="13"/>
  <c r="V2788" i="13" a="1"/>
  <c r="V2788" i="13"/>
  <c r="Q2788" i="13"/>
  <c r="S2788" i="13"/>
  <c r="T2788" i="13"/>
  <c r="V2787" i="13" a="1"/>
  <c r="V2787" i="13"/>
  <c r="Q2787" i="13"/>
  <c r="S2787" i="13"/>
  <c r="T2787" i="13"/>
  <c r="V2786" i="13" a="1"/>
  <c r="V2786" i="13"/>
  <c r="Q2786" i="13"/>
  <c r="S2786" i="13"/>
  <c r="T2786" i="13"/>
  <c r="V2785" i="13" a="1"/>
  <c r="V2785" i="13"/>
  <c r="Q2785" i="13"/>
  <c r="S2785" i="13"/>
  <c r="T2785" i="13"/>
  <c r="V2784" i="13" a="1"/>
  <c r="V2784" i="13"/>
  <c r="Q2784" i="13"/>
  <c r="S2784" i="13"/>
  <c r="T2784" i="13"/>
  <c r="V2783" i="13" a="1"/>
  <c r="V2783" i="13"/>
  <c r="Q2783" i="13"/>
  <c r="S2783" i="13"/>
  <c r="T2783" i="13"/>
  <c r="V2782" i="13" a="1"/>
  <c r="V2782" i="13"/>
  <c r="Q2782" i="13"/>
  <c r="S2782" i="13"/>
  <c r="T2782" i="13"/>
  <c r="V2781" i="13" a="1"/>
  <c r="V2781" i="13"/>
  <c r="Q2781" i="13"/>
  <c r="S2781" i="13"/>
  <c r="T2781" i="13"/>
  <c r="V2780" i="13" a="1"/>
  <c r="V2780" i="13"/>
  <c r="Q2780" i="13"/>
  <c r="S2780" i="13"/>
  <c r="T2780" i="13"/>
  <c r="V2779" i="13" a="1"/>
  <c r="V2779" i="13"/>
  <c r="Q2779" i="13"/>
  <c r="S2779" i="13"/>
  <c r="T2779" i="13"/>
  <c r="V2778" i="13" a="1"/>
  <c r="V2778" i="13"/>
  <c r="Q2778" i="13"/>
  <c r="S2778" i="13"/>
  <c r="T2778" i="13"/>
  <c r="V2777" i="13" a="1"/>
  <c r="V2777" i="13"/>
  <c r="Q2777" i="13"/>
  <c r="S2777" i="13"/>
  <c r="T2777" i="13"/>
  <c r="V2776" i="13" a="1"/>
  <c r="V2776" i="13"/>
  <c r="Q2776" i="13"/>
  <c r="S2776" i="13"/>
  <c r="T2776" i="13"/>
  <c r="V2775" i="13" a="1"/>
  <c r="V2775" i="13"/>
  <c r="Q2775" i="13"/>
  <c r="S2775" i="13"/>
  <c r="T2775" i="13"/>
  <c r="V2774" i="13" a="1"/>
  <c r="V2774" i="13"/>
  <c r="Q2774" i="13"/>
  <c r="S2774" i="13"/>
  <c r="T2774" i="13"/>
  <c r="V2773" i="13" a="1"/>
  <c r="V2773" i="13"/>
  <c r="Q2773" i="13"/>
  <c r="S2773" i="13"/>
  <c r="T2773" i="13"/>
  <c r="V2772" i="13" a="1"/>
  <c r="V2772" i="13"/>
  <c r="Q2772" i="13"/>
  <c r="S2772" i="13"/>
  <c r="T2772" i="13"/>
  <c r="V2771" i="13" a="1"/>
  <c r="V2771" i="13"/>
  <c r="Q2771" i="13"/>
  <c r="S2771" i="13"/>
  <c r="T2771" i="13"/>
  <c r="V2770" i="13" a="1"/>
  <c r="V2770" i="13"/>
  <c r="Q2770" i="13"/>
  <c r="S2770" i="13"/>
  <c r="T2770" i="13"/>
  <c r="V2769" i="13" a="1"/>
  <c r="V2769" i="13"/>
  <c r="Q2769" i="13"/>
  <c r="S2769" i="13"/>
  <c r="T2769" i="13"/>
  <c r="V2768" i="13" a="1"/>
  <c r="V2768" i="13"/>
  <c r="Q2768" i="13"/>
  <c r="S2768" i="13"/>
  <c r="T2768" i="13"/>
  <c r="V2767" i="13" a="1"/>
  <c r="V2767" i="13"/>
  <c r="Q2767" i="13"/>
  <c r="S2767" i="13"/>
  <c r="T2767" i="13"/>
  <c r="V2766" i="13" a="1"/>
  <c r="V2766" i="13"/>
  <c r="Q2766" i="13"/>
  <c r="S2766" i="13"/>
  <c r="T2766" i="13"/>
  <c r="V2765" i="13" a="1"/>
  <c r="V2765" i="13"/>
  <c r="Q2765" i="13"/>
  <c r="S2765" i="13"/>
  <c r="T2765" i="13"/>
  <c r="V2764" i="13" a="1"/>
  <c r="V2764" i="13"/>
  <c r="Q2764" i="13"/>
  <c r="S2764" i="13"/>
  <c r="T2764" i="13"/>
  <c r="V2763" i="13" a="1"/>
  <c r="V2763" i="13"/>
  <c r="Q2763" i="13"/>
  <c r="S2763" i="13"/>
  <c r="T2763" i="13"/>
  <c r="V2762" i="13" a="1"/>
  <c r="V2762" i="13"/>
  <c r="Q2762" i="13"/>
  <c r="S2762" i="13"/>
  <c r="T2762" i="13"/>
  <c r="V2761" i="13" a="1"/>
  <c r="V2761" i="13"/>
  <c r="Q2761" i="13"/>
  <c r="S2761" i="13"/>
  <c r="T2761" i="13"/>
  <c r="V2760" i="13" a="1"/>
  <c r="V2760" i="13"/>
  <c r="Q2760" i="13"/>
  <c r="S2760" i="13"/>
  <c r="T2760" i="13"/>
  <c r="V2759" i="13" a="1"/>
  <c r="V2759" i="13"/>
  <c r="Q2759" i="13"/>
  <c r="S2759" i="13"/>
  <c r="T2759" i="13"/>
  <c r="V2758" i="13" a="1"/>
  <c r="V2758" i="13"/>
  <c r="Q2758" i="13"/>
  <c r="S2758" i="13"/>
  <c r="T2758" i="13"/>
  <c r="V2757" i="13" a="1"/>
  <c r="V2757" i="13"/>
  <c r="Q2757" i="13"/>
  <c r="S2757" i="13"/>
  <c r="T2757" i="13"/>
  <c r="V2756" i="13" a="1"/>
  <c r="V2756" i="13"/>
  <c r="Q2756" i="13"/>
  <c r="S2756" i="13"/>
  <c r="T2756" i="13"/>
  <c r="V2755" i="13" a="1"/>
  <c r="V2755" i="13"/>
  <c r="Q2755" i="13"/>
  <c r="S2755" i="13"/>
  <c r="T2755" i="13"/>
  <c r="V2754" i="13" a="1"/>
  <c r="V2754" i="13"/>
  <c r="Q2754" i="13"/>
  <c r="S2754" i="13"/>
  <c r="T2754" i="13"/>
  <c r="V2753" i="13" a="1"/>
  <c r="V2753" i="13"/>
  <c r="Q2753" i="13"/>
  <c r="S2753" i="13"/>
  <c r="T2753" i="13"/>
  <c r="V2752" i="13" a="1"/>
  <c r="V2752" i="13"/>
  <c r="Q2752" i="13"/>
  <c r="S2752" i="13"/>
  <c r="T2752" i="13"/>
  <c r="V2751" i="13" a="1"/>
  <c r="V2751" i="13"/>
  <c r="Q2751" i="13"/>
  <c r="S2751" i="13"/>
  <c r="T2751" i="13"/>
  <c r="V2750" i="13" a="1"/>
  <c r="V2750" i="13"/>
  <c r="Q2750" i="13"/>
  <c r="S2750" i="13"/>
  <c r="T2750" i="13"/>
  <c r="V2749" i="13" a="1"/>
  <c r="V2749" i="13"/>
  <c r="Q2749" i="13"/>
  <c r="S2749" i="13"/>
  <c r="T2749" i="13"/>
  <c r="V2748" i="13" a="1"/>
  <c r="V2748" i="13"/>
  <c r="Q2748" i="13"/>
  <c r="S2748" i="13"/>
  <c r="T2748" i="13"/>
  <c r="V2747" i="13" a="1"/>
  <c r="V2747" i="13"/>
  <c r="Q2747" i="13"/>
  <c r="S2747" i="13"/>
  <c r="T2747" i="13"/>
  <c r="V2746" i="13" a="1"/>
  <c r="V2746" i="13"/>
  <c r="Q2746" i="13"/>
  <c r="S2746" i="13"/>
  <c r="T2746" i="13"/>
  <c r="V2745" i="13" a="1"/>
  <c r="V2745" i="13"/>
  <c r="Q2745" i="13"/>
  <c r="S2745" i="13"/>
  <c r="T2745" i="13"/>
  <c r="V2744" i="13" a="1"/>
  <c r="V2744" i="13"/>
  <c r="Q2744" i="13"/>
  <c r="S2744" i="13"/>
  <c r="T2744" i="13"/>
  <c r="V2743" i="13" a="1"/>
  <c r="V2743" i="13"/>
  <c r="Q2743" i="13"/>
  <c r="S2743" i="13"/>
  <c r="T2743" i="13"/>
  <c r="V2742" i="13" a="1"/>
  <c r="V2742" i="13"/>
  <c r="Q2742" i="13"/>
  <c r="S2742" i="13"/>
  <c r="T2742" i="13"/>
  <c r="V2741" i="13" a="1"/>
  <c r="V2741" i="13"/>
  <c r="Q2741" i="13"/>
  <c r="S2741" i="13"/>
  <c r="T2741" i="13"/>
  <c r="V2740" i="13" a="1"/>
  <c r="V2740" i="13"/>
  <c r="Q2740" i="13"/>
  <c r="S2740" i="13"/>
  <c r="T2740" i="13"/>
  <c r="V2739" i="13" a="1"/>
  <c r="V2739" i="13"/>
  <c r="Q2739" i="13"/>
  <c r="S2739" i="13"/>
  <c r="T2739" i="13"/>
  <c r="V2738" i="13" a="1"/>
  <c r="V2738" i="13"/>
  <c r="Q2738" i="13"/>
  <c r="S2738" i="13"/>
  <c r="T2738" i="13"/>
  <c r="V2737" i="13" a="1"/>
  <c r="V2737" i="13"/>
  <c r="Q2737" i="13"/>
  <c r="S2737" i="13"/>
  <c r="T2737" i="13"/>
  <c r="V2736" i="13" a="1"/>
  <c r="V2736" i="13"/>
  <c r="Q2736" i="13"/>
  <c r="S2736" i="13"/>
  <c r="T2736" i="13"/>
  <c r="V2735" i="13" a="1"/>
  <c r="V2735" i="13"/>
  <c r="Q2735" i="13"/>
  <c r="S2735" i="13"/>
  <c r="T2735" i="13"/>
  <c r="V2734" i="13" a="1"/>
  <c r="V2734" i="13"/>
  <c r="Q2734" i="13"/>
  <c r="S2734" i="13"/>
  <c r="T2734" i="13"/>
  <c r="V2733" i="13" a="1"/>
  <c r="V2733" i="13"/>
  <c r="Q2733" i="13"/>
  <c r="S2733" i="13"/>
  <c r="T2733" i="13"/>
  <c r="V2732" i="13" a="1"/>
  <c r="V2732" i="13"/>
  <c r="Q2732" i="13"/>
  <c r="S2732" i="13"/>
  <c r="T2732" i="13"/>
  <c r="V2731" i="13" a="1"/>
  <c r="V2731" i="13"/>
  <c r="Q2731" i="13"/>
  <c r="S2731" i="13"/>
  <c r="T2731" i="13"/>
  <c r="V2730" i="13" a="1"/>
  <c r="V2730" i="13"/>
  <c r="Q2730" i="13"/>
  <c r="S2730" i="13"/>
  <c r="T2730" i="13"/>
  <c r="V2729" i="13" a="1"/>
  <c r="V2729" i="13"/>
  <c r="Q2729" i="13"/>
  <c r="S2729" i="13"/>
  <c r="T2729" i="13"/>
  <c r="V2728" i="13" a="1"/>
  <c r="V2728" i="13"/>
  <c r="Q2728" i="13"/>
  <c r="S2728" i="13"/>
  <c r="T2728" i="13"/>
  <c r="V2727" i="13" a="1"/>
  <c r="V2727" i="13"/>
  <c r="Q2727" i="13"/>
  <c r="S2727" i="13"/>
  <c r="T2727" i="13"/>
  <c r="V2726" i="13" a="1"/>
  <c r="V2726" i="13"/>
  <c r="Q2726" i="13"/>
  <c r="S2726" i="13"/>
  <c r="T2726" i="13"/>
  <c r="V2725" i="13" a="1"/>
  <c r="V2725" i="13"/>
  <c r="Q2725" i="13"/>
  <c r="S2725" i="13"/>
  <c r="T2725" i="13"/>
  <c r="V2724" i="13" a="1"/>
  <c r="V2724" i="13"/>
  <c r="Q2724" i="13"/>
  <c r="S2724" i="13"/>
  <c r="T2724" i="13"/>
  <c r="V2723" i="13" a="1"/>
  <c r="V2723" i="13"/>
  <c r="Q2723" i="13"/>
  <c r="S2723" i="13"/>
  <c r="T2723" i="13"/>
  <c r="V2722" i="13" a="1"/>
  <c r="V2722" i="13"/>
  <c r="Q2722" i="13"/>
  <c r="S2722" i="13"/>
  <c r="T2722" i="13"/>
  <c r="V2721" i="13" a="1"/>
  <c r="V2721" i="13"/>
  <c r="Q2721" i="13"/>
  <c r="S2721" i="13"/>
  <c r="T2721" i="13"/>
  <c r="V2720" i="13" a="1"/>
  <c r="V2720" i="13"/>
  <c r="Q2720" i="13"/>
  <c r="S2720" i="13"/>
  <c r="T2720" i="13"/>
  <c r="V2719" i="13" a="1"/>
  <c r="V2719" i="13"/>
  <c r="Q2719" i="13"/>
  <c r="S2719" i="13"/>
  <c r="T2719" i="13"/>
  <c r="V2718" i="13" a="1"/>
  <c r="V2718" i="13"/>
  <c r="Q2718" i="13"/>
  <c r="S2718" i="13"/>
  <c r="T2718" i="13"/>
  <c r="V2717" i="13" a="1"/>
  <c r="V2717" i="13"/>
  <c r="Q2717" i="13"/>
  <c r="S2717" i="13"/>
  <c r="T2717" i="13"/>
  <c r="V2716" i="13" a="1"/>
  <c r="V2716" i="13"/>
  <c r="Q2716" i="13"/>
  <c r="S2716" i="13"/>
  <c r="T2716" i="13"/>
  <c r="V2715" i="13" a="1"/>
  <c r="V2715" i="13"/>
  <c r="Q2715" i="13"/>
  <c r="S2715" i="13"/>
  <c r="T2715" i="13"/>
  <c r="V2714" i="13" a="1"/>
  <c r="V2714" i="13"/>
  <c r="Q2714" i="13"/>
  <c r="S2714" i="13"/>
  <c r="T2714" i="13"/>
  <c r="V2713" i="13" a="1"/>
  <c r="V2713" i="13"/>
  <c r="Q2713" i="13"/>
  <c r="S2713" i="13"/>
  <c r="T2713" i="13"/>
  <c r="V2712" i="13" a="1"/>
  <c r="V2712" i="13"/>
  <c r="Q2712" i="13"/>
  <c r="S2712" i="13"/>
  <c r="T2712" i="13"/>
  <c r="V2711" i="13" a="1"/>
  <c r="V2711" i="13"/>
  <c r="Q2711" i="13"/>
  <c r="S2711" i="13"/>
  <c r="T2711" i="13"/>
  <c r="V2710" i="13" a="1"/>
  <c r="V2710" i="13"/>
  <c r="Q2710" i="13"/>
  <c r="S2710" i="13"/>
  <c r="T2710" i="13"/>
  <c r="V2709" i="13" a="1"/>
  <c r="V2709" i="13"/>
  <c r="Q2709" i="13"/>
  <c r="S2709" i="13"/>
  <c r="T2709" i="13"/>
  <c r="V2708" i="13" a="1"/>
  <c r="V2708" i="13"/>
  <c r="Q2708" i="13"/>
  <c r="S2708" i="13"/>
  <c r="T2708" i="13"/>
  <c r="V2707" i="13" a="1"/>
  <c r="V2707" i="13"/>
  <c r="Q2707" i="13"/>
  <c r="S2707" i="13"/>
  <c r="T2707" i="13"/>
  <c r="V2706" i="13" a="1"/>
  <c r="V2706" i="13"/>
  <c r="Q2706" i="13"/>
  <c r="S2706" i="13"/>
  <c r="T2706" i="13"/>
  <c r="V2705" i="13" a="1"/>
  <c r="V2705" i="13"/>
  <c r="Q2705" i="13"/>
  <c r="S2705" i="13"/>
  <c r="T2705" i="13"/>
  <c r="V2704" i="13" a="1"/>
  <c r="V2704" i="13"/>
  <c r="Q2704" i="13"/>
  <c r="S2704" i="13"/>
  <c r="T2704" i="13"/>
  <c r="V2703" i="13" a="1"/>
  <c r="V2703" i="13"/>
  <c r="Q2703" i="13"/>
  <c r="S2703" i="13"/>
  <c r="T2703" i="13"/>
  <c r="V2702" i="13" a="1"/>
  <c r="V2702" i="13"/>
  <c r="Q2702" i="13"/>
  <c r="S2702" i="13"/>
  <c r="T2702" i="13"/>
  <c r="V2701" i="13" a="1"/>
  <c r="V2701" i="13"/>
  <c r="Q2701" i="13"/>
  <c r="S2701" i="13"/>
  <c r="T2701" i="13"/>
  <c r="V2700" i="13" a="1"/>
  <c r="V2700" i="13"/>
  <c r="Q2700" i="13"/>
  <c r="S2700" i="13"/>
  <c r="T2700" i="13"/>
  <c r="V2699" i="13" a="1"/>
  <c r="V2699" i="13"/>
  <c r="Q2699" i="13"/>
  <c r="S2699" i="13"/>
  <c r="T2699" i="13"/>
  <c r="V2698" i="13" a="1"/>
  <c r="V2698" i="13"/>
  <c r="Q2698" i="13"/>
  <c r="S2698" i="13"/>
  <c r="T2698" i="13"/>
  <c r="V2697" i="13" a="1"/>
  <c r="V2697" i="13"/>
  <c r="Q2697" i="13"/>
  <c r="S2697" i="13"/>
  <c r="T2697" i="13"/>
  <c r="V2696" i="13" a="1"/>
  <c r="V2696" i="13"/>
  <c r="Q2696" i="13"/>
  <c r="S2696" i="13"/>
  <c r="T2696" i="13"/>
  <c r="V2695" i="13" a="1"/>
  <c r="V2695" i="13"/>
  <c r="Q2695" i="13"/>
  <c r="S2695" i="13"/>
  <c r="T2695" i="13"/>
  <c r="V2694" i="13" a="1"/>
  <c r="V2694" i="13"/>
  <c r="Q2694" i="13"/>
  <c r="S2694" i="13"/>
  <c r="T2694" i="13"/>
  <c r="V2693" i="13" a="1"/>
  <c r="V2693" i="13"/>
  <c r="Q2693" i="13"/>
  <c r="S2693" i="13"/>
  <c r="T2693" i="13"/>
  <c r="V2692" i="13" a="1"/>
  <c r="V2692" i="13"/>
  <c r="Q2692" i="13"/>
  <c r="S2692" i="13"/>
  <c r="T2692" i="13"/>
  <c r="V2691" i="13" a="1"/>
  <c r="V2691" i="13"/>
  <c r="Q2691" i="13"/>
  <c r="S2691" i="13"/>
  <c r="T2691" i="13"/>
  <c r="V2690" i="13" a="1"/>
  <c r="V2690" i="13"/>
  <c r="Q2690" i="13"/>
  <c r="S2690" i="13"/>
  <c r="T2690" i="13"/>
  <c r="V2689" i="13" a="1"/>
  <c r="V2689" i="13"/>
  <c r="Q2689" i="13"/>
  <c r="S2689" i="13"/>
  <c r="T2689" i="13"/>
  <c r="V2688" i="13" a="1"/>
  <c r="V2688" i="13"/>
  <c r="Q2688" i="13"/>
  <c r="S2688" i="13"/>
  <c r="T2688" i="13"/>
  <c r="V2687" i="13" a="1"/>
  <c r="V2687" i="13"/>
  <c r="Q2687" i="13"/>
  <c r="S2687" i="13"/>
  <c r="T2687" i="13"/>
  <c r="V2686" i="13" a="1"/>
  <c r="V2686" i="13"/>
  <c r="Q2686" i="13"/>
  <c r="S2686" i="13"/>
  <c r="T2686" i="13"/>
  <c r="V2685" i="13" a="1"/>
  <c r="V2685" i="13"/>
  <c r="Q2685" i="13"/>
  <c r="S2685" i="13"/>
  <c r="T2685" i="13"/>
  <c r="V2684" i="13" a="1"/>
  <c r="V2684" i="13"/>
  <c r="Q2684" i="13"/>
  <c r="S2684" i="13"/>
  <c r="T2684" i="13"/>
  <c r="V2683" i="13" a="1"/>
  <c r="V2683" i="13"/>
  <c r="Q2683" i="13"/>
  <c r="S2683" i="13"/>
  <c r="T2683" i="13"/>
  <c r="V2682" i="13" a="1"/>
  <c r="V2682" i="13"/>
  <c r="Q2682" i="13"/>
  <c r="S2682" i="13"/>
  <c r="T2682" i="13"/>
  <c r="V2681" i="13" a="1"/>
  <c r="V2681" i="13"/>
  <c r="Q2681" i="13"/>
  <c r="S2681" i="13"/>
  <c r="T2681" i="13"/>
  <c r="V2680" i="13" a="1"/>
  <c r="V2680" i="13"/>
  <c r="Q2680" i="13"/>
  <c r="S2680" i="13"/>
  <c r="T2680" i="13"/>
  <c r="V2679" i="13" a="1"/>
  <c r="V2679" i="13"/>
  <c r="Q2679" i="13"/>
  <c r="S2679" i="13"/>
  <c r="T2679" i="13"/>
  <c r="V2678" i="13" a="1"/>
  <c r="V2678" i="13"/>
  <c r="Q2678" i="13"/>
  <c r="S2678" i="13"/>
  <c r="T2678" i="13"/>
  <c r="V2677" i="13" a="1"/>
  <c r="V2677" i="13"/>
  <c r="Q2677" i="13"/>
  <c r="S2677" i="13"/>
  <c r="T2677" i="13"/>
  <c r="V2676" i="13" a="1"/>
  <c r="V2676" i="13"/>
  <c r="Q2676" i="13"/>
  <c r="S2676" i="13"/>
  <c r="T2676" i="13"/>
  <c r="V2675" i="13" a="1"/>
  <c r="V2675" i="13"/>
  <c r="Q2675" i="13"/>
  <c r="S2675" i="13"/>
  <c r="T2675" i="13"/>
  <c r="V2674" i="13" a="1"/>
  <c r="V2674" i="13"/>
  <c r="Q2674" i="13"/>
  <c r="S2674" i="13"/>
  <c r="T2674" i="13"/>
  <c r="V2673" i="13" a="1"/>
  <c r="V2673" i="13"/>
  <c r="Q2673" i="13"/>
  <c r="S2673" i="13"/>
  <c r="T2673" i="13"/>
  <c r="V2672" i="13" a="1"/>
  <c r="V2672" i="13"/>
  <c r="Q2672" i="13"/>
  <c r="S2672" i="13"/>
  <c r="T2672" i="13"/>
  <c r="V2671" i="13" a="1"/>
  <c r="V2671" i="13"/>
  <c r="Q2671" i="13"/>
  <c r="S2671" i="13"/>
  <c r="T2671" i="13"/>
  <c r="V2670" i="13" a="1"/>
  <c r="V2670" i="13"/>
  <c r="Q2670" i="13"/>
  <c r="S2670" i="13"/>
  <c r="T2670" i="13"/>
  <c r="V2669" i="13" a="1"/>
  <c r="V2669" i="13"/>
  <c r="Q2669" i="13"/>
  <c r="S2669" i="13"/>
  <c r="T2669" i="13"/>
  <c r="V2668" i="13" a="1"/>
  <c r="V2668" i="13"/>
  <c r="Q2668" i="13"/>
  <c r="S2668" i="13"/>
  <c r="T2668" i="13"/>
  <c r="V2667" i="13" a="1"/>
  <c r="V2667" i="13"/>
  <c r="Q2667" i="13"/>
  <c r="S2667" i="13"/>
  <c r="T2667" i="13"/>
  <c r="V2666" i="13" a="1"/>
  <c r="V2666" i="13"/>
  <c r="Q2666" i="13"/>
  <c r="S2666" i="13"/>
  <c r="T2666" i="13"/>
  <c r="V2665" i="13" a="1"/>
  <c r="V2665" i="13"/>
  <c r="Q2665" i="13"/>
  <c r="S2665" i="13"/>
  <c r="T2665" i="13"/>
  <c r="V2664" i="13" a="1"/>
  <c r="V2664" i="13"/>
  <c r="Q2664" i="13"/>
  <c r="S2664" i="13"/>
  <c r="T2664" i="13"/>
  <c r="V2663" i="13" a="1"/>
  <c r="V2663" i="13"/>
  <c r="Q2663" i="13"/>
  <c r="S2663" i="13"/>
  <c r="T2663" i="13"/>
  <c r="V2662" i="13" a="1"/>
  <c r="V2662" i="13"/>
  <c r="Q2662" i="13"/>
  <c r="S2662" i="13"/>
  <c r="T2662" i="13"/>
  <c r="V2661" i="13" a="1"/>
  <c r="V2661" i="13"/>
  <c r="Q2661" i="13"/>
  <c r="S2661" i="13"/>
  <c r="T2661" i="13"/>
  <c r="V2660" i="13" a="1"/>
  <c r="V2660" i="13"/>
  <c r="Q2660" i="13"/>
  <c r="S2660" i="13"/>
  <c r="T2660" i="13"/>
  <c r="V2659" i="13" a="1"/>
  <c r="V2659" i="13"/>
  <c r="Q2659" i="13"/>
  <c r="S2659" i="13"/>
  <c r="T2659" i="13"/>
  <c r="V2658" i="13" a="1"/>
  <c r="V2658" i="13"/>
  <c r="Q2658" i="13"/>
  <c r="S2658" i="13"/>
  <c r="T2658" i="13"/>
  <c r="V2657" i="13" a="1"/>
  <c r="V2657" i="13"/>
  <c r="Q2657" i="13"/>
  <c r="S2657" i="13"/>
  <c r="T2657" i="13"/>
  <c r="V2656" i="13" a="1"/>
  <c r="V2656" i="13"/>
  <c r="Q2656" i="13"/>
  <c r="S2656" i="13"/>
  <c r="T2656" i="13"/>
  <c r="V2655" i="13" a="1"/>
  <c r="V2655" i="13"/>
  <c r="Q2655" i="13"/>
  <c r="S2655" i="13"/>
  <c r="T2655" i="13"/>
  <c r="V2654" i="13" a="1"/>
  <c r="V2654" i="13"/>
  <c r="Q2654" i="13"/>
  <c r="S2654" i="13"/>
  <c r="T2654" i="13"/>
  <c r="V2653" i="13" a="1"/>
  <c r="V2653" i="13"/>
  <c r="Q2653" i="13"/>
  <c r="S2653" i="13"/>
  <c r="T2653" i="13"/>
  <c r="V2652" i="13" a="1"/>
  <c r="V2652" i="13"/>
  <c r="Q2652" i="13"/>
  <c r="S2652" i="13"/>
  <c r="T2652" i="13"/>
  <c r="V2651" i="13" a="1"/>
  <c r="V2651" i="13"/>
  <c r="Q2651" i="13"/>
  <c r="S2651" i="13"/>
  <c r="T2651" i="13"/>
  <c r="V2650" i="13" a="1"/>
  <c r="V2650" i="13"/>
  <c r="Q2650" i="13"/>
  <c r="S2650" i="13"/>
  <c r="T2650" i="13"/>
  <c r="V2649" i="13" a="1"/>
  <c r="V2649" i="13"/>
  <c r="Q2649" i="13"/>
  <c r="S2649" i="13"/>
  <c r="T2649" i="13"/>
  <c r="V2648" i="13" a="1"/>
  <c r="V2648" i="13"/>
  <c r="Q2648" i="13"/>
  <c r="S2648" i="13"/>
  <c r="T2648" i="13"/>
  <c r="V2647" i="13" a="1"/>
  <c r="V2647" i="13"/>
  <c r="Q2647" i="13"/>
  <c r="S2647" i="13"/>
  <c r="T2647" i="13"/>
  <c r="V2646" i="13" a="1"/>
  <c r="V2646" i="13"/>
  <c r="Q2646" i="13"/>
  <c r="S2646" i="13"/>
  <c r="T2646" i="13"/>
  <c r="V2645" i="13" a="1"/>
  <c r="V2645" i="13"/>
  <c r="Q2645" i="13"/>
  <c r="S2645" i="13"/>
  <c r="T2645" i="13"/>
  <c r="V2644" i="13" a="1"/>
  <c r="V2644" i="13"/>
  <c r="Q2644" i="13"/>
  <c r="S2644" i="13"/>
  <c r="T2644" i="13"/>
  <c r="V2643" i="13" a="1"/>
  <c r="V2643" i="13"/>
  <c r="Q2643" i="13"/>
  <c r="S2643" i="13"/>
  <c r="T2643" i="13"/>
  <c r="V2642" i="13" a="1"/>
  <c r="V2642" i="13"/>
  <c r="Q2642" i="13"/>
  <c r="S2642" i="13"/>
  <c r="T2642" i="13"/>
  <c r="V2641" i="13" a="1"/>
  <c r="V2641" i="13"/>
  <c r="Q2641" i="13"/>
  <c r="S2641" i="13"/>
  <c r="T2641" i="13"/>
  <c r="V2640" i="13" a="1"/>
  <c r="V2640" i="13"/>
  <c r="Q2640" i="13"/>
  <c r="S2640" i="13"/>
  <c r="T2640" i="13"/>
  <c r="V2639" i="13" a="1"/>
  <c r="V2639" i="13"/>
  <c r="Q2639" i="13"/>
  <c r="S2639" i="13"/>
  <c r="T2639" i="13"/>
  <c r="V2638" i="13" a="1"/>
  <c r="V2638" i="13"/>
  <c r="Q2638" i="13"/>
  <c r="S2638" i="13"/>
  <c r="T2638" i="13"/>
  <c r="V2637" i="13" a="1"/>
  <c r="V2637" i="13"/>
  <c r="Q2637" i="13"/>
  <c r="S2637" i="13"/>
  <c r="T2637" i="13"/>
  <c r="V2636" i="13" a="1"/>
  <c r="V2636" i="13"/>
  <c r="Q2636" i="13"/>
  <c r="S2636" i="13"/>
  <c r="T2636" i="13"/>
  <c r="V2635" i="13" a="1"/>
  <c r="V2635" i="13"/>
  <c r="Q2635" i="13"/>
  <c r="S2635" i="13"/>
  <c r="T2635" i="13"/>
  <c r="V2634" i="13" a="1"/>
  <c r="V2634" i="13"/>
  <c r="Q2634" i="13"/>
  <c r="S2634" i="13"/>
  <c r="T2634" i="13"/>
  <c r="V2633" i="13" a="1"/>
  <c r="V2633" i="13"/>
  <c r="Q2633" i="13"/>
  <c r="S2633" i="13"/>
  <c r="T2633" i="13"/>
  <c r="V2632" i="13" a="1"/>
  <c r="V2632" i="13"/>
  <c r="Q2632" i="13"/>
  <c r="S2632" i="13"/>
  <c r="T2632" i="13"/>
  <c r="V2631" i="13" a="1"/>
  <c r="V2631" i="13"/>
  <c r="Q2631" i="13"/>
  <c r="S2631" i="13"/>
  <c r="T2631" i="13"/>
  <c r="V2630" i="13" a="1"/>
  <c r="V2630" i="13"/>
  <c r="Q2630" i="13"/>
  <c r="S2630" i="13"/>
  <c r="T2630" i="13"/>
  <c r="V2629" i="13" a="1"/>
  <c r="V2629" i="13"/>
  <c r="Q2629" i="13"/>
  <c r="S2629" i="13"/>
  <c r="T2629" i="13"/>
  <c r="V2628" i="13" a="1"/>
  <c r="V2628" i="13"/>
  <c r="Q2628" i="13"/>
  <c r="S2628" i="13"/>
  <c r="T2628" i="13"/>
  <c r="V2627" i="13" a="1"/>
  <c r="V2627" i="13"/>
  <c r="Q2627" i="13"/>
  <c r="S2627" i="13"/>
  <c r="T2627" i="13"/>
  <c r="V2626" i="13" a="1"/>
  <c r="V2626" i="13"/>
  <c r="Q2626" i="13"/>
  <c r="S2626" i="13"/>
  <c r="T2626" i="13"/>
  <c r="V2625" i="13" a="1"/>
  <c r="V2625" i="13"/>
  <c r="Q2625" i="13"/>
  <c r="S2625" i="13"/>
  <c r="T2625" i="13"/>
  <c r="V2624" i="13" a="1"/>
  <c r="V2624" i="13"/>
  <c r="Q2624" i="13"/>
  <c r="S2624" i="13"/>
  <c r="T2624" i="13"/>
  <c r="V2623" i="13" a="1"/>
  <c r="V2623" i="13"/>
  <c r="Q2623" i="13"/>
  <c r="S2623" i="13"/>
  <c r="T2623" i="13"/>
  <c r="V2622" i="13" a="1"/>
  <c r="V2622" i="13"/>
  <c r="Q2622" i="13"/>
  <c r="S2622" i="13"/>
  <c r="T2622" i="13"/>
  <c r="V2621" i="13" a="1"/>
  <c r="V2621" i="13"/>
  <c r="Q2621" i="13"/>
  <c r="S2621" i="13"/>
  <c r="T2621" i="13"/>
  <c r="V2620" i="13" a="1"/>
  <c r="V2620" i="13"/>
  <c r="Q2620" i="13"/>
  <c r="S2620" i="13"/>
  <c r="T2620" i="13"/>
  <c r="V2619" i="13" a="1"/>
  <c r="V2619" i="13"/>
  <c r="Q2619" i="13"/>
  <c r="S2619" i="13"/>
  <c r="T2619" i="13"/>
  <c r="V2618" i="13" a="1"/>
  <c r="V2618" i="13"/>
  <c r="Q2618" i="13"/>
  <c r="S2618" i="13"/>
  <c r="T2618" i="13"/>
  <c r="V2617" i="13" a="1"/>
  <c r="V2617" i="13"/>
  <c r="Q2617" i="13"/>
  <c r="S2617" i="13"/>
  <c r="T2617" i="13"/>
  <c r="V2616" i="13" a="1"/>
  <c r="V2616" i="13"/>
  <c r="Q2616" i="13"/>
  <c r="S2616" i="13"/>
  <c r="T2616" i="13"/>
  <c r="V2615" i="13" a="1"/>
  <c r="V2615" i="13"/>
  <c r="Q2615" i="13"/>
  <c r="S2615" i="13"/>
  <c r="T2615" i="13"/>
  <c r="V2614" i="13" a="1"/>
  <c r="V2614" i="13"/>
  <c r="Q2614" i="13"/>
  <c r="S2614" i="13"/>
  <c r="T2614" i="13"/>
  <c r="V2613" i="13" a="1"/>
  <c r="V2613" i="13"/>
  <c r="Q2613" i="13"/>
  <c r="S2613" i="13"/>
  <c r="T2613" i="13"/>
  <c r="V2612" i="13" a="1"/>
  <c r="V2612" i="13"/>
  <c r="Q2612" i="13"/>
  <c r="S2612" i="13"/>
  <c r="T2612" i="13"/>
  <c r="V2611" i="13" a="1"/>
  <c r="V2611" i="13"/>
  <c r="Q2611" i="13"/>
  <c r="S2611" i="13"/>
  <c r="T2611" i="13"/>
  <c r="V2610" i="13" a="1"/>
  <c r="V2610" i="13"/>
  <c r="Q2610" i="13"/>
  <c r="S2610" i="13"/>
  <c r="T2610" i="13"/>
  <c r="V2609" i="13" a="1"/>
  <c r="V2609" i="13"/>
  <c r="Q2609" i="13"/>
  <c r="S2609" i="13"/>
  <c r="T2609" i="13"/>
  <c r="V2608" i="13" a="1"/>
  <c r="V2608" i="13"/>
  <c r="Q2608" i="13"/>
  <c r="S2608" i="13"/>
  <c r="T2608" i="13"/>
  <c r="V2607" i="13" a="1"/>
  <c r="V2607" i="13"/>
  <c r="Q2607" i="13"/>
  <c r="S2607" i="13"/>
  <c r="T2607" i="13"/>
  <c r="V2606" i="13" a="1"/>
  <c r="V2606" i="13"/>
  <c r="Q2606" i="13"/>
  <c r="S2606" i="13"/>
  <c r="T2606" i="13"/>
  <c r="V2605" i="13" a="1"/>
  <c r="V2605" i="13"/>
  <c r="Q2605" i="13"/>
  <c r="S2605" i="13"/>
  <c r="T2605" i="13"/>
  <c r="V2604" i="13" a="1"/>
  <c r="V2604" i="13"/>
  <c r="Q2604" i="13"/>
  <c r="S2604" i="13"/>
  <c r="T2604" i="13"/>
  <c r="V2603" i="13" a="1"/>
  <c r="V2603" i="13"/>
  <c r="Q2603" i="13"/>
  <c r="S2603" i="13"/>
  <c r="T2603" i="13"/>
  <c r="V2602" i="13" a="1"/>
  <c r="V2602" i="13"/>
  <c r="Q2602" i="13"/>
  <c r="S2602" i="13"/>
  <c r="T2602" i="13"/>
  <c r="V2601" i="13" a="1"/>
  <c r="V2601" i="13"/>
  <c r="Q2601" i="13"/>
  <c r="S2601" i="13"/>
  <c r="T2601" i="13"/>
  <c r="V2600" i="13" a="1"/>
  <c r="V2600" i="13"/>
  <c r="Q2600" i="13"/>
  <c r="S2600" i="13"/>
  <c r="T2600" i="13"/>
  <c r="V2599" i="13" a="1"/>
  <c r="V2599" i="13"/>
  <c r="Q2599" i="13"/>
  <c r="S2599" i="13"/>
  <c r="T2599" i="13"/>
  <c r="V2598" i="13" a="1"/>
  <c r="V2598" i="13"/>
  <c r="Q2598" i="13"/>
  <c r="S2598" i="13"/>
  <c r="T2598" i="13"/>
  <c r="V2597" i="13" a="1"/>
  <c r="V2597" i="13"/>
  <c r="Q2597" i="13"/>
  <c r="S2597" i="13"/>
  <c r="T2597" i="13"/>
  <c r="V2596" i="13" a="1"/>
  <c r="V2596" i="13"/>
  <c r="Q2596" i="13"/>
  <c r="S2596" i="13"/>
  <c r="T2596" i="13"/>
  <c r="V2595" i="13" a="1"/>
  <c r="V2595" i="13"/>
  <c r="Q2595" i="13"/>
  <c r="S2595" i="13"/>
  <c r="T2595" i="13"/>
  <c r="V2594" i="13" a="1"/>
  <c r="V2594" i="13"/>
  <c r="Q2594" i="13"/>
  <c r="S2594" i="13"/>
  <c r="T2594" i="13"/>
  <c r="V2593" i="13" a="1"/>
  <c r="V2593" i="13"/>
  <c r="Q2593" i="13"/>
  <c r="S2593" i="13"/>
  <c r="T2593" i="13"/>
  <c r="V2592" i="13" a="1"/>
  <c r="V2592" i="13"/>
  <c r="Q2592" i="13"/>
  <c r="S2592" i="13"/>
  <c r="T2592" i="13"/>
  <c r="V2591" i="13" a="1"/>
  <c r="V2591" i="13"/>
  <c r="Q2591" i="13"/>
  <c r="S2591" i="13"/>
  <c r="T2591" i="13"/>
  <c r="V2590" i="13" a="1"/>
  <c r="V2590" i="13"/>
  <c r="Q2590" i="13"/>
  <c r="S2590" i="13"/>
  <c r="T2590" i="13"/>
  <c r="V2589" i="13" a="1"/>
  <c r="V2589" i="13"/>
  <c r="Q2589" i="13"/>
  <c r="S2589" i="13"/>
  <c r="T2589" i="13"/>
  <c r="V2588" i="13" a="1"/>
  <c r="V2588" i="13"/>
  <c r="Q2588" i="13"/>
  <c r="S2588" i="13"/>
  <c r="T2588" i="13"/>
  <c r="V2587" i="13" a="1"/>
  <c r="V2587" i="13"/>
  <c r="Q2587" i="13"/>
  <c r="S2587" i="13"/>
  <c r="T2587" i="13"/>
  <c r="V2586" i="13" a="1"/>
  <c r="V2586" i="13"/>
  <c r="Q2586" i="13"/>
  <c r="S2586" i="13"/>
  <c r="T2586" i="13"/>
  <c r="V2585" i="13" a="1"/>
  <c r="V2585" i="13"/>
  <c r="Q2585" i="13"/>
  <c r="S2585" i="13"/>
  <c r="T2585" i="13"/>
  <c r="V2584" i="13" a="1"/>
  <c r="V2584" i="13"/>
  <c r="Q2584" i="13"/>
  <c r="S2584" i="13"/>
  <c r="T2584" i="13"/>
  <c r="V2583" i="13" a="1"/>
  <c r="V2583" i="13"/>
  <c r="Q2583" i="13"/>
  <c r="S2583" i="13"/>
  <c r="T2583" i="13"/>
  <c r="V2582" i="13" a="1"/>
  <c r="V2582" i="13"/>
  <c r="Q2582" i="13"/>
  <c r="S2582" i="13"/>
  <c r="T2582" i="13"/>
  <c r="V2581" i="13" a="1"/>
  <c r="V2581" i="13"/>
  <c r="Q2581" i="13"/>
  <c r="S2581" i="13"/>
  <c r="T2581" i="13"/>
  <c r="V2580" i="13" a="1"/>
  <c r="V2580" i="13"/>
  <c r="Q2580" i="13"/>
  <c r="S2580" i="13"/>
  <c r="T2580" i="13"/>
  <c r="V2579" i="13" a="1"/>
  <c r="V2579" i="13"/>
  <c r="Q2579" i="13"/>
  <c r="S2579" i="13"/>
  <c r="T2579" i="13"/>
  <c r="V2578" i="13" a="1"/>
  <c r="V2578" i="13"/>
  <c r="Q2578" i="13"/>
  <c r="S2578" i="13"/>
  <c r="T2578" i="13"/>
  <c r="V2577" i="13" a="1"/>
  <c r="V2577" i="13"/>
  <c r="Q2577" i="13"/>
  <c r="S2577" i="13"/>
  <c r="T2577" i="13"/>
  <c r="V2576" i="13" a="1"/>
  <c r="V2576" i="13"/>
  <c r="Q2576" i="13"/>
  <c r="S2576" i="13"/>
  <c r="T2576" i="13"/>
  <c r="V2575" i="13" a="1"/>
  <c r="V2575" i="13"/>
  <c r="Q2575" i="13"/>
  <c r="S2575" i="13"/>
  <c r="T2575" i="13"/>
  <c r="V2574" i="13" a="1"/>
  <c r="V2574" i="13"/>
  <c r="Q2574" i="13"/>
  <c r="S2574" i="13"/>
  <c r="T2574" i="13"/>
  <c r="V2573" i="13" a="1"/>
  <c r="V2573" i="13"/>
  <c r="Q2573" i="13"/>
  <c r="S2573" i="13"/>
  <c r="T2573" i="13"/>
  <c r="V2572" i="13" a="1"/>
  <c r="V2572" i="13"/>
  <c r="Q2572" i="13"/>
  <c r="S2572" i="13"/>
  <c r="T2572" i="13"/>
  <c r="V2571" i="13" a="1"/>
  <c r="V2571" i="13"/>
  <c r="Q2571" i="13"/>
  <c r="S2571" i="13"/>
  <c r="T2571" i="13"/>
  <c r="V2570" i="13" a="1"/>
  <c r="V2570" i="13"/>
  <c r="Q2570" i="13"/>
  <c r="S2570" i="13"/>
  <c r="T2570" i="13"/>
  <c r="V2569" i="13" a="1"/>
  <c r="V2569" i="13"/>
  <c r="Q2569" i="13"/>
  <c r="S2569" i="13"/>
  <c r="T2569" i="13"/>
  <c r="V2568" i="13" a="1"/>
  <c r="V2568" i="13"/>
  <c r="Q2568" i="13"/>
  <c r="S2568" i="13"/>
  <c r="T2568" i="13"/>
  <c r="V2567" i="13" a="1"/>
  <c r="V2567" i="13"/>
  <c r="Q2567" i="13"/>
  <c r="S2567" i="13"/>
  <c r="T2567" i="13"/>
  <c r="V2566" i="13" a="1"/>
  <c r="V2566" i="13"/>
  <c r="Q2566" i="13"/>
  <c r="S2566" i="13"/>
  <c r="T2566" i="13"/>
  <c r="V2565" i="13" a="1"/>
  <c r="V2565" i="13"/>
  <c r="Q2565" i="13"/>
  <c r="S2565" i="13"/>
  <c r="T2565" i="13"/>
  <c r="V2564" i="13" a="1"/>
  <c r="V2564" i="13"/>
  <c r="Q2564" i="13"/>
  <c r="S2564" i="13"/>
  <c r="T2564" i="13"/>
  <c r="V2563" i="13" a="1"/>
  <c r="V2563" i="13"/>
  <c r="Q2563" i="13"/>
  <c r="S2563" i="13"/>
  <c r="T2563" i="13"/>
  <c r="V2562" i="13" a="1"/>
  <c r="V2562" i="13"/>
  <c r="Q2562" i="13"/>
  <c r="S2562" i="13"/>
  <c r="T2562" i="13"/>
  <c r="V2561" i="13" a="1"/>
  <c r="V2561" i="13"/>
  <c r="Q2561" i="13"/>
  <c r="S2561" i="13"/>
  <c r="T2561" i="13"/>
  <c r="V2560" i="13" a="1"/>
  <c r="V2560" i="13"/>
  <c r="Q2560" i="13"/>
  <c r="S2560" i="13"/>
  <c r="T2560" i="13"/>
  <c r="V2559" i="13" a="1"/>
  <c r="V2559" i="13"/>
  <c r="Q2559" i="13"/>
  <c r="S2559" i="13"/>
  <c r="T2559" i="13"/>
  <c r="V2558" i="13" a="1"/>
  <c r="V2558" i="13"/>
  <c r="Q2558" i="13"/>
  <c r="S2558" i="13"/>
  <c r="T2558" i="13"/>
  <c r="V2557" i="13" a="1"/>
  <c r="V2557" i="13"/>
  <c r="Q2557" i="13"/>
  <c r="S2557" i="13"/>
  <c r="T2557" i="13"/>
  <c r="V2556" i="13" a="1"/>
  <c r="V2556" i="13"/>
  <c r="Q2556" i="13"/>
  <c r="S2556" i="13"/>
  <c r="T2556" i="13"/>
  <c r="V2555" i="13" a="1"/>
  <c r="V2555" i="13"/>
  <c r="Q2555" i="13"/>
  <c r="S2555" i="13"/>
  <c r="T2555" i="13"/>
  <c r="V2554" i="13" a="1"/>
  <c r="V2554" i="13"/>
  <c r="Q2554" i="13"/>
  <c r="S2554" i="13"/>
  <c r="T2554" i="13"/>
  <c r="V2553" i="13" a="1"/>
  <c r="V2553" i="13"/>
  <c r="Q2553" i="13"/>
  <c r="S2553" i="13"/>
  <c r="T2553" i="13"/>
  <c r="V2552" i="13" a="1"/>
  <c r="V2552" i="13"/>
  <c r="Q2552" i="13"/>
  <c r="S2552" i="13"/>
  <c r="T2552" i="13"/>
  <c r="V2551" i="13" a="1"/>
  <c r="V2551" i="13"/>
  <c r="Q2551" i="13"/>
  <c r="S2551" i="13"/>
  <c r="T2551" i="13"/>
  <c r="V2550" i="13" a="1"/>
  <c r="V2550" i="13"/>
  <c r="Q2550" i="13"/>
  <c r="S2550" i="13"/>
  <c r="T2550" i="13"/>
  <c r="V2549" i="13" a="1"/>
  <c r="V2549" i="13"/>
  <c r="Q2549" i="13"/>
  <c r="S2549" i="13"/>
  <c r="T2549" i="13"/>
  <c r="V2548" i="13" a="1"/>
  <c r="V2548" i="13"/>
  <c r="Q2548" i="13"/>
  <c r="S2548" i="13"/>
  <c r="T2548" i="13"/>
  <c r="V2547" i="13" a="1"/>
  <c r="V2547" i="13"/>
  <c r="Q2547" i="13"/>
  <c r="S2547" i="13"/>
  <c r="T2547" i="13"/>
  <c r="V2546" i="13" a="1"/>
  <c r="V2546" i="13"/>
  <c r="Q2546" i="13"/>
  <c r="S2546" i="13"/>
  <c r="T2546" i="13"/>
  <c r="V2545" i="13" a="1"/>
  <c r="V2545" i="13"/>
  <c r="Q2545" i="13"/>
  <c r="S2545" i="13"/>
  <c r="T2545" i="13"/>
  <c r="V2544" i="13" a="1"/>
  <c r="V2544" i="13"/>
  <c r="Q2544" i="13"/>
  <c r="S2544" i="13"/>
  <c r="T2544" i="13"/>
  <c r="V2543" i="13" a="1"/>
  <c r="V2543" i="13"/>
  <c r="Q2543" i="13"/>
  <c r="S2543" i="13"/>
  <c r="T2543" i="13"/>
  <c r="V2542" i="13" a="1"/>
  <c r="V2542" i="13"/>
  <c r="Q2542" i="13"/>
  <c r="S2542" i="13"/>
  <c r="T2542" i="13"/>
  <c r="V2541" i="13" a="1"/>
  <c r="V2541" i="13"/>
  <c r="Q2541" i="13"/>
  <c r="S2541" i="13"/>
  <c r="T2541" i="13"/>
  <c r="V2540" i="13" a="1"/>
  <c r="V2540" i="13"/>
  <c r="Q2540" i="13"/>
  <c r="S2540" i="13"/>
  <c r="T2540" i="13"/>
  <c r="V2539" i="13" a="1"/>
  <c r="V2539" i="13"/>
  <c r="Q2539" i="13"/>
  <c r="S2539" i="13"/>
  <c r="T2539" i="13"/>
  <c r="V2538" i="13" a="1"/>
  <c r="V2538" i="13"/>
  <c r="Q2538" i="13"/>
  <c r="S2538" i="13"/>
  <c r="T2538" i="13"/>
  <c r="V2537" i="13" a="1"/>
  <c r="V2537" i="13"/>
  <c r="Q2537" i="13"/>
  <c r="S2537" i="13"/>
  <c r="T2537" i="13"/>
  <c r="V2536" i="13" a="1"/>
  <c r="V2536" i="13"/>
  <c r="Q2536" i="13"/>
  <c r="S2536" i="13"/>
  <c r="T2536" i="13"/>
  <c r="V2535" i="13" a="1"/>
  <c r="V2535" i="13"/>
  <c r="Q2535" i="13"/>
  <c r="S2535" i="13"/>
  <c r="T2535" i="13"/>
  <c r="V2534" i="13" a="1"/>
  <c r="V2534" i="13"/>
  <c r="Q2534" i="13"/>
  <c r="S2534" i="13"/>
  <c r="T2534" i="13"/>
  <c r="V2533" i="13" a="1"/>
  <c r="V2533" i="13"/>
  <c r="Q2533" i="13"/>
  <c r="S2533" i="13"/>
  <c r="T2533" i="13"/>
  <c r="V2532" i="13" a="1"/>
  <c r="V2532" i="13"/>
  <c r="Q2532" i="13"/>
  <c r="S2532" i="13"/>
  <c r="T2532" i="13"/>
  <c r="V2531" i="13" a="1"/>
  <c r="V2531" i="13"/>
  <c r="Q2531" i="13"/>
  <c r="S2531" i="13"/>
  <c r="T2531" i="13"/>
  <c r="V2530" i="13" a="1"/>
  <c r="V2530" i="13"/>
  <c r="Q2530" i="13"/>
  <c r="S2530" i="13"/>
  <c r="T2530" i="13"/>
  <c r="V2529" i="13" a="1"/>
  <c r="V2529" i="13"/>
  <c r="Q2529" i="13"/>
  <c r="S2529" i="13"/>
  <c r="T2529" i="13"/>
  <c r="V2528" i="13" a="1"/>
  <c r="V2528" i="13"/>
  <c r="Q2528" i="13"/>
  <c r="S2528" i="13"/>
  <c r="T2528" i="13"/>
  <c r="V2527" i="13" a="1"/>
  <c r="V2527" i="13"/>
  <c r="Q2527" i="13"/>
  <c r="S2527" i="13"/>
  <c r="T2527" i="13"/>
  <c r="V2526" i="13" a="1"/>
  <c r="V2526" i="13"/>
  <c r="Q2526" i="13"/>
  <c r="S2526" i="13"/>
  <c r="T2526" i="13"/>
  <c r="V2525" i="13" a="1"/>
  <c r="V2525" i="13"/>
  <c r="Q2525" i="13"/>
  <c r="S2525" i="13"/>
  <c r="T2525" i="13"/>
  <c r="V2524" i="13" a="1"/>
  <c r="V2524" i="13"/>
  <c r="Q2524" i="13"/>
  <c r="S2524" i="13"/>
  <c r="T2524" i="13"/>
  <c r="V2523" i="13" a="1"/>
  <c r="V2523" i="13"/>
  <c r="Q2523" i="13"/>
  <c r="S2523" i="13"/>
  <c r="T2523" i="13"/>
  <c r="V2522" i="13" a="1"/>
  <c r="V2522" i="13"/>
  <c r="Q2522" i="13"/>
  <c r="S2522" i="13"/>
  <c r="T2522" i="13"/>
  <c r="V2521" i="13" a="1"/>
  <c r="V2521" i="13"/>
  <c r="Q2521" i="13"/>
  <c r="S2521" i="13"/>
  <c r="T2521" i="13"/>
  <c r="V2520" i="13" a="1"/>
  <c r="V2520" i="13"/>
  <c r="Q2520" i="13"/>
  <c r="S2520" i="13"/>
  <c r="T2520" i="13"/>
  <c r="V2519" i="13" a="1"/>
  <c r="V2519" i="13"/>
  <c r="Q2519" i="13"/>
  <c r="S2519" i="13"/>
  <c r="T2519" i="13"/>
  <c r="V2518" i="13" a="1"/>
  <c r="V2518" i="13"/>
  <c r="Q2518" i="13"/>
  <c r="S2518" i="13"/>
  <c r="T2518" i="13"/>
  <c r="V2517" i="13" a="1"/>
  <c r="V2517" i="13"/>
  <c r="Q2517" i="13"/>
  <c r="S2517" i="13"/>
  <c r="T2517" i="13"/>
  <c r="V2516" i="13" a="1"/>
  <c r="V2516" i="13"/>
  <c r="Q2516" i="13"/>
  <c r="S2516" i="13"/>
  <c r="T2516" i="13"/>
  <c r="V2515" i="13" a="1"/>
  <c r="V2515" i="13"/>
  <c r="Q2515" i="13"/>
  <c r="S2515" i="13"/>
  <c r="T2515" i="13"/>
  <c r="V2514" i="13" a="1"/>
  <c r="V2514" i="13"/>
  <c r="Q2514" i="13"/>
  <c r="S2514" i="13"/>
  <c r="T2514" i="13"/>
  <c r="V2513" i="13" a="1"/>
  <c r="V2513" i="13"/>
  <c r="Q2513" i="13"/>
  <c r="S2513" i="13"/>
  <c r="T2513" i="13"/>
  <c r="V2512" i="13" a="1"/>
  <c r="V2512" i="13"/>
  <c r="Q2512" i="13"/>
  <c r="S2512" i="13"/>
  <c r="T2512" i="13"/>
  <c r="V2511" i="13" a="1"/>
  <c r="V2511" i="13"/>
  <c r="Q2511" i="13"/>
  <c r="S2511" i="13"/>
  <c r="T2511" i="13"/>
  <c r="V2510" i="13" a="1"/>
  <c r="V2510" i="13"/>
  <c r="Q2510" i="13"/>
  <c r="S2510" i="13"/>
  <c r="T2510" i="13"/>
  <c r="V2509" i="13" a="1"/>
  <c r="V2509" i="13"/>
  <c r="Q2509" i="13"/>
  <c r="S2509" i="13"/>
  <c r="T2509" i="13"/>
  <c r="V2508" i="13" a="1"/>
  <c r="V2508" i="13"/>
  <c r="Q2508" i="13"/>
  <c r="S2508" i="13"/>
  <c r="T2508" i="13"/>
  <c r="V2507" i="13" a="1"/>
  <c r="V2507" i="13"/>
  <c r="Q2507" i="13"/>
  <c r="S2507" i="13"/>
  <c r="T2507" i="13"/>
  <c r="V2506" i="13" a="1"/>
  <c r="V2506" i="13"/>
  <c r="Q2506" i="13"/>
  <c r="S2506" i="13"/>
  <c r="T2506" i="13"/>
  <c r="V2505" i="13" a="1"/>
  <c r="V2505" i="13"/>
  <c r="Q2505" i="13"/>
  <c r="S2505" i="13"/>
  <c r="T2505" i="13"/>
  <c r="V2504" i="13" a="1"/>
  <c r="V2504" i="13"/>
  <c r="Q2504" i="13"/>
  <c r="S2504" i="13"/>
  <c r="T2504" i="13"/>
  <c r="V2503" i="13" a="1"/>
  <c r="V2503" i="13"/>
  <c r="Q2503" i="13"/>
  <c r="S2503" i="13"/>
  <c r="T2503" i="13"/>
  <c r="V2502" i="13" a="1"/>
  <c r="V2502" i="13"/>
  <c r="Q2502" i="13"/>
  <c r="S2502" i="13"/>
  <c r="T2502" i="13"/>
  <c r="V2501" i="13" a="1"/>
  <c r="V2501" i="13"/>
  <c r="Q2501" i="13"/>
  <c r="S2501" i="13"/>
  <c r="T2501" i="13"/>
  <c r="V2500" i="13" a="1"/>
  <c r="V2500" i="13"/>
  <c r="Q2500" i="13"/>
  <c r="S2500" i="13"/>
  <c r="T2500" i="13"/>
  <c r="V2499" i="13" a="1"/>
  <c r="V2499" i="13"/>
  <c r="Q2499" i="13"/>
  <c r="S2499" i="13"/>
  <c r="T2499" i="13"/>
  <c r="V2498" i="13" a="1"/>
  <c r="V2498" i="13"/>
  <c r="Q2498" i="13"/>
  <c r="S2498" i="13"/>
  <c r="T2498" i="13"/>
  <c r="V2497" i="13" a="1"/>
  <c r="V2497" i="13"/>
  <c r="Q2497" i="13"/>
  <c r="S2497" i="13"/>
  <c r="T2497" i="13"/>
  <c r="V2496" i="13" a="1"/>
  <c r="V2496" i="13"/>
  <c r="Q2496" i="13"/>
  <c r="S2496" i="13"/>
  <c r="T2496" i="13"/>
  <c r="V2495" i="13" a="1"/>
  <c r="V2495" i="13"/>
  <c r="Q2495" i="13"/>
  <c r="S2495" i="13"/>
  <c r="T2495" i="13"/>
  <c r="V2494" i="13" a="1"/>
  <c r="V2494" i="13"/>
  <c r="Q2494" i="13"/>
  <c r="S2494" i="13"/>
  <c r="T2494" i="13"/>
  <c r="V2493" i="13" a="1"/>
  <c r="V2493" i="13"/>
  <c r="Q2493" i="13"/>
  <c r="S2493" i="13"/>
  <c r="T2493" i="13"/>
  <c r="V2492" i="13" a="1"/>
  <c r="V2492" i="13"/>
  <c r="Q2492" i="13"/>
  <c r="S2492" i="13"/>
  <c r="T2492" i="13"/>
  <c r="V2491" i="13" a="1"/>
  <c r="V2491" i="13"/>
  <c r="Q2491" i="13"/>
  <c r="S2491" i="13"/>
  <c r="T2491" i="13"/>
  <c r="V2490" i="13" a="1"/>
  <c r="V2490" i="13"/>
  <c r="Q2490" i="13"/>
  <c r="S2490" i="13"/>
  <c r="T2490" i="13"/>
  <c r="V2489" i="13" a="1"/>
  <c r="V2489" i="13"/>
  <c r="Q2489" i="13"/>
  <c r="S2489" i="13"/>
  <c r="T2489" i="13"/>
  <c r="V2488" i="13" a="1"/>
  <c r="V2488" i="13"/>
  <c r="Q2488" i="13"/>
  <c r="S2488" i="13"/>
  <c r="T2488" i="13"/>
  <c r="V2487" i="13" a="1"/>
  <c r="V2487" i="13"/>
  <c r="Q2487" i="13"/>
  <c r="S2487" i="13"/>
  <c r="T2487" i="13"/>
  <c r="V2486" i="13" a="1"/>
  <c r="V2486" i="13"/>
  <c r="Q2486" i="13"/>
  <c r="S2486" i="13"/>
  <c r="T2486" i="13"/>
  <c r="V2485" i="13" a="1"/>
  <c r="V2485" i="13"/>
  <c r="Q2485" i="13"/>
  <c r="S2485" i="13"/>
  <c r="T2485" i="13"/>
  <c r="V2484" i="13" a="1"/>
  <c r="V2484" i="13"/>
  <c r="Q2484" i="13"/>
  <c r="S2484" i="13"/>
  <c r="T2484" i="13"/>
  <c r="V2483" i="13" a="1"/>
  <c r="V2483" i="13"/>
  <c r="Q2483" i="13"/>
  <c r="S2483" i="13"/>
  <c r="T2483" i="13"/>
  <c r="V2482" i="13" a="1"/>
  <c r="V2482" i="13"/>
  <c r="Q2482" i="13"/>
  <c r="S2482" i="13"/>
  <c r="T2482" i="13"/>
  <c r="V2481" i="13" a="1"/>
  <c r="V2481" i="13"/>
  <c r="Q2481" i="13"/>
  <c r="S2481" i="13"/>
  <c r="T2481" i="13"/>
  <c r="V2480" i="13" a="1"/>
  <c r="V2480" i="13"/>
  <c r="Q2480" i="13"/>
  <c r="S2480" i="13"/>
  <c r="T2480" i="13"/>
  <c r="V2479" i="13" a="1"/>
  <c r="V2479" i="13"/>
  <c r="Q2479" i="13"/>
  <c r="S2479" i="13"/>
  <c r="T2479" i="13"/>
  <c r="V2478" i="13" a="1"/>
  <c r="V2478" i="13"/>
  <c r="Q2478" i="13"/>
  <c r="S2478" i="13"/>
  <c r="T2478" i="13"/>
  <c r="V2477" i="13" a="1"/>
  <c r="V2477" i="13"/>
  <c r="Q2477" i="13"/>
  <c r="S2477" i="13"/>
  <c r="T2477" i="13"/>
  <c r="V2476" i="13" a="1"/>
  <c r="V2476" i="13"/>
  <c r="Q2476" i="13"/>
  <c r="S2476" i="13"/>
  <c r="T2476" i="13"/>
  <c r="V2475" i="13" a="1"/>
  <c r="V2475" i="13"/>
  <c r="Q2475" i="13"/>
  <c r="S2475" i="13"/>
  <c r="T2475" i="13"/>
  <c r="V2474" i="13" a="1"/>
  <c r="V2474" i="13"/>
  <c r="Q2474" i="13"/>
  <c r="S2474" i="13"/>
  <c r="T2474" i="13"/>
  <c r="V2473" i="13" a="1"/>
  <c r="V2473" i="13"/>
  <c r="Q2473" i="13"/>
  <c r="S2473" i="13"/>
  <c r="T2473" i="13"/>
  <c r="V2472" i="13" a="1"/>
  <c r="V2472" i="13"/>
  <c r="Q2472" i="13"/>
  <c r="S2472" i="13"/>
  <c r="T2472" i="13"/>
  <c r="V2471" i="13" a="1"/>
  <c r="V2471" i="13"/>
  <c r="Q2471" i="13"/>
  <c r="S2471" i="13"/>
  <c r="T2471" i="13"/>
  <c r="V2470" i="13" a="1"/>
  <c r="V2470" i="13"/>
  <c r="Q2470" i="13"/>
  <c r="S2470" i="13"/>
  <c r="T2470" i="13"/>
  <c r="V2469" i="13" a="1"/>
  <c r="V2469" i="13"/>
  <c r="Q2469" i="13"/>
  <c r="S2469" i="13"/>
  <c r="T2469" i="13"/>
  <c r="V2468" i="13" a="1"/>
  <c r="V2468" i="13"/>
  <c r="Q2468" i="13"/>
  <c r="S2468" i="13"/>
  <c r="T2468" i="13"/>
  <c r="V2467" i="13" a="1"/>
  <c r="V2467" i="13"/>
  <c r="Q2467" i="13"/>
  <c r="S2467" i="13"/>
  <c r="T2467" i="13"/>
  <c r="V2466" i="13" a="1"/>
  <c r="V2466" i="13"/>
  <c r="Q2466" i="13"/>
  <c r="S2466" i="13"/>
  <c r="T2466" i="13"/>
  <c r="V2465" i="13" a="1"/>
  <c r="V2465" i="13"/>
  <c r="Q2465" i="13"/>
  <c r="S2465" i="13"/>
  <c r="T2465" i="13"/>
  <c r="V2464" i="13" a="1"/>
  <c r="V2464" i="13"/>
  <c r="Q2464" i="13"/>
  <c r="S2464" i="13"/>
  <c r="T2464" i="13"/>
  <c r="V2463" i="13" a="1"/>
  <c r="V2463" i="13"/>
  <c r="Q2463" i="13"/>
  <c r="S2463" i="13"/>
  <c r="T2463" i="13"/>
  <c r="V2462" i="13" a="1"/>
  <c r="V2462" i="13"/>
  <c r="Q2462" i="13"/>
  <c r="S2462" i="13"/>
  <c r="T2462" i="13"/>
  <c r="V2461" i="13" a="1"/>
  <c r="V2461" i="13"/>
  <c r="Q2461" i="13"/>
  <c r="S2461" i="13"/>
  <c r="T2461" i="13"/>
  <c r="V2460" i="13" a="1"/>
  <c r="V2460" i="13"/>
  <c r="Q2460" i="13"/>
  <c r="S2460" i="13"/>
  <c r="T2460" i="13"/>
  <c r="V2459" i="13" a="1"/>
  <c r="V2459" i="13"/>
  <c r="Q2459" i="13"/>
  <c r="S2459" i="13"/>
  <c r="T2459" i="13"/>
  <c r="V2458" i="13" a="1"/>
  <c r="V2458" i="13"/>
  <c r="Q2458" i="13"/>
  <c r="S2458" i="13"/>
  <c r="T2458" i="13"/>
  <c r="V2457" i="13" a="1"/>
  <c r="V2457" i="13"/>
  <c r="Q2457" i="13"/>
  <c r="S2457" i="13"/>
  <c r="T2457" i="13"/>
  <c r="V2456" i="13" a="1"/>
  <c r="V2456" i="13"/>
  <c r="Q2456" i="13"/>
  <c r="S2456" i="13"/>
  <c r="T2456" i="13"/>
  <c r="V2455" i="13" a="1"/>
  <c r="V2455" i="13"/>
  <c r="Q2455" i="13"/>
  <c r="S2455" i="13"/>
  <c r="T2455" i="13"/>
  <c r="V2454" i="13" a="1"/>
  <c r="V2454" i="13"/>
  <c r="Q2454" i="13"/>
  <c r="S2454" i="13"/>
  <c r="T2454" i="13"/>
  <c r="V2453" i="13" a="1"/>
  <c r="V2453" i="13"/>
  <c r="Q2453" i="13"/>
  <c r="S2453" i="13"/>
  <c r="T2453" i="13"/>
  <c r="V2452" i="13" a="1"/>
  <c r="V2452" i="13"/>
  <c r="Q2452" i="13"/>
  <c r="S2452" i="13"/>
  <c r="T2452" i="13"/>
  <c r="V2451" i="13" a="1"/>
  <c r="V2451" i="13"/>
  <c r="Q2451" i="13"/>
  <c r="S2451" i="13"/>
  <c r="T2451" i="13"/>
  <c r="V2450" i="13" a="1"/>
  <c r="V2450" i="13"/>
  <c r="Q2450" i="13"/>
  <c r="S2450" i="13"/>
  <c r="T2450" i="13"/>
  <c r="V2449" i="13" a="1"/>
  <c r="V2449" i="13"/>
  <c r="Q2449" i="13"/>
  <c r="S2449" i="13"/>
  <c r="T2449" i="13"/>
  <c r="V2448" i="13" a="1"/>
  <c r="V2448" i="13"/>
  <c r="Q2448" i="13"/>
  <c r="S2448" i="13"/>
  <c r="T2448" i="13"/>
  <c r="V2447" i="13" a="1"/>
  <c r="V2447" i="13"/>
  <c r="Q2447" i="13"/>
  <c r="S2447" i="13"/>
  <c r="T2447" i="13"/>
  <c r="V2446" i="13" a="1"/>
  <c r="V2446" i="13"/>
  <c r="Q2446" i="13"/>
  <c r="S2446" i="13"/>
  <c r="T2446" i="13"/>
  <c r="V2445" i="13" a="1"/>
  <c r="V2445" i="13"/>
  <c r="Q2445" i="13"/>
  <c r="S2445" i="13"/>
  <c r="T2445" i="13"/>
  <c r="V2444" i="13" a="1"/>
  <c r="V2444" i="13"/>
  <c r="Q2444" i="13"/>
  <c r="S2444" i="13"/>
  <c r="T2444" i="13"/>
  <c r="V2443" i="13" a="1"/>
  <c r="V2443" i="13"/>
  <c r="Q2443" i="13"/>
  <c r="S2443" i="13"/>
  <c r="T2443" i="13"/>
  <c r="V2442" i="13" a="1"/>
  <c r="V2442" i="13"/>
  <c r="Q2442" i="13"/>
  <c r="S2442" i="13"/>
  <c r="T2442" i="13"/>
  <c r="V2441" i="13" a="1"/>
  <c r="V2441" i="13"/>
  <c r="Q2441" i="13"/>
  <c r="S2441" i="13"/>
  <c r="T2441" i="13"/>
  <c r="V2440" i="13" a="1"/>
  <c r="V2440" i="13"/>
  <c r="Q2440" i="13"/>
  <c r="S2440" i="13"/>
  <c r="T2440" i="13"/>
  <c r="V2439" i="13" a="1"/>
  <c r="V2439" i="13"/>
  <c r="Q2439" i="13"/>
  <c r="S2439" i="13"/>
  <c r="T2439" i="13"/>
  <c r="V2438" i="13" a="1"/>
  <c r="V2438" i="13"/>
  <c r="Q2438" i="13"/>
  <c r="S2438" i="13"/>
  <c r="T2438" i="13"/>
  <c r="V2437" i="13" a="1"/>
  <c r="V2437" i="13"/>
  <c r="Q2437" i="13"/>
  <c r="S2437" i="13"/>
  <c r="T2437" i="13"/>
  <c r="V2436" i="13" a="1"/>
  <c r="V2436" i="13"/>
  <c r="Q2436" i="13"/>
  <c r="S2436" i="13"/>
  <c r="T2436" i="13"/>
  <c r="V2435" i="13" a="1"/>
  <c r="V2435" i="13"/>
  <c r="Q2435" i="13"/>
  <c r="S2435" i="13"/>
  <c r="T2435" i="13"/>
  <c r="V2434" i="13" a="1"/>
  <c r="V2434" i="13"/>
  <c r="Q2434" i="13"/>
  <c r="S2434" i="13"/>
  <c r="T2434" i="13"/>
  <c r="V2433" i="13" a="1"/>
  <c r="V2433" i="13"/>
  <c r="Q2433" i="13"/>
  <c r="S2433" i="13"/>
  <c r="T2433" i="13"/>
  <c r="V2432" i="13" a="1"/>
  <c r="V2432" i="13"/>
  <c r="Q2432" i="13"/>
  <c r="S2432" i="13"/>
  <c r="T2432" i="13"/>
  <c r="V2431" i="13" a="1"/>
  <c r="V2431" i="13"/>
  <c r="Q2431" i="13"/>
  <c r="S2431" i="13"/>
  <c r="T2431" i="13"/>
  <c r="V2430" i="13" a="1"/>
  <c r="V2430" i="13"/>
  <c r="Q2430" i="13"/>
  <c r="S2430" i="13"/>
  <c r="T2430" i="13"/>
  <c r="V2429" i="13" a="1"/>
  <c r="V2429" i="13"/>
  <c r="Q2429" i="13"/>
  <c r="S2429" i="13"/>
  <c r="T2429" i="13"/>
  <c r="V2428" i="13" a="1"/>
  <c r="V2428" i="13"/>
  <c r="Q2428" i="13"/>
  <c r="S2428" i="13"/>
  <c r="T2428" i="13"/>
  <c r="V2427" i="13" a="1"/>
  <c r="V2427" i="13"/>
  <c r="Q2427" i="13"/>
  <c r="S2427" i="13"/>
  <c r="T2427" i="13"/>
  <c r="V2426" i="13" a="1"/>
  <c r="V2426" i="13"/>
  <c r="Q2426" i="13"/>
  <c r="S2426" i="13"/>
  <c r="T2426" i="13"/>
  <c r="V2425" i="13" a="1"/>
  <c r="V2425" i="13"/>
  <c r="Q2425" i="13"/>
  <c r="S2425" i="13"/>
  <c r="T2425" i="13"/>
  <c r="V2424" i="13" a="1"/>
  <c r="V2424" i="13"/>
  <c r="Q2424" i="13"/>
  <c r="S2424" i="13"/>
  <c r="T2424" i="13"/>
  <c r="V2423" i="13" a="1"/>
  <c r="V2423" i="13"/>
  <c r="Q2423" i="13"/>
  <c r="S2423" i="13"/>
  <c r="T2423" i="13"/>
  <c r="V2422" i="13" a="1"/>
  <c r="V2422" i="13"/>
  <c r="Q2422" i="13"/>
  <c r="S2422" i="13"/>
  <c r="T2422" i="13"/>
  <c r="V2421" i="13" a="1"/>
  <c r="V2421" i="13"/>
  <c r="Q2421" i="13"/>
  <c r="S2421" i="13"/>
  <c r="T2421" i="13"/>
  <c r="V2420" i="13" a="1"/>
  <c r="V2420" i="13"/>
  <c r="Q2420" i="13"/>
  <c r="S2420" i="13"/>
  <c r="T2420" i="13"/>
  <c r="V2419" i="13" a="1"/>
  <c r="V2419" i="13"/>
  <c r="Q2419" i="13"/>
  <c r="S2419" i="13"/>
  <c r="T2419" i="13"/>
  <c r="V2418" i="13" a="1"/>
  <c r="V2418" i="13"/>
  <c r="Q2418" i="13"/>
  <c r="S2418" i="13"/>
  <c r="T2418" i="13"/>
  <c r="V2417" i="13" a="1"/>
  <c r="V2417" i="13"/>
  <c r="Q2417" i="13"/>
  <c r="S2417" i="13"/>
  <c r="T2417" i="13"/>
  <c r="V2416" i="13" a="1"/>
  <c r="V2416" i="13"/>
  <c r="Q2416" i="13"/>
  <c r="S2416" i="13"/>
  <c r="T2416" i="13"/>
  <c r="V2415" i="13" a="1"/>
  <c r="V2415" i="13"/>
  <c r="Q2415" i="13"/>
  <c r="S2415" i="13"/>
  <c r="T2415" i="13"/>
  <c r="V2414" i="13" a="1"/>
  <c r="V2414" i="13"/>
  <c r="Q2414" i="13"/>
  <c r="S2414" i="13"/>
  <c r="T2414" i="13"/>
  <c r="V2413" i="13" a="1"/>
  <c r="V2413" i="13"/>
  <c r="Q2413" i="13"/>
  <c r="S2413" i="13"/>
  <c r="T2413" i="13"/>
  <c r="V2412" i="13" a="1"/>
  <c r="V2412" i="13"/>
  <c r="Q2412" i="13"/>
  <c r="S2412" i="13"/>
  <c r="T2412" i="13"/>
  <c r="V2411" i="13" a="1"/>
  <c r="V2411" i="13"/>
  <c r="Q2411" i="13"/>
  <c r="S2411" i="13"/>
  <c r="T2411" i="13"/>
  <c r="V2410" i="13" a="1"/>
  <c r="V2410" i="13"/>
  <c r="Q2410" i="13"/>
  <c r="S2410" i="13"/>
  <c r="T2410" i="13"/>
  <c r="V2409" i="13" a="1"/>
  <c r="V2409" i="13"/>
  <c r="Q2409" i="13"/>
  <c r="S2409" i="13"/>
  <c r="T2409" i="13"/>
  <c r="V2408" i="13" a="1"/>
  <c r="V2408" i="13"/>
  <c r="Q2408" i="13"/>
  <c r="S2408" i="13"/>
  <c r="T2408" i="13"/>
  <c r="V2407" i="13" a="1"/>
  <c r="V2407" i="13"/>
  <c r="Q2407" i="13"/>
  <c r="S2407" i="13"/>
  <c r="T2407" i="13"/>
  <c r="V2406" i="13" a="1"/>
  <c r="V2406" i="13"/>
  <c r="Q2406" i="13"/>
  <c r="S2406" i="13"/>
  <c r="T2406" i="13"/>
  <c r="V2405" i="13" a="1"/>
  <c r="V2405" i="13"/>
  <c r="Q2405" i="13"/>
  <c r="S2405" i="13"/>
  <c r="T2405" i="13"/>
  <c r="V2404" i="13" a="1"/>
  <c r="V2404" i="13"/>
  <c r="Q2404" i="13"/>
  <c r="S2404" i="13"/>
  <c r="T2404" i="13"/>
  <c r="V2403" i="13" a="1"/>
  <c r="V2403" i="13"/>
  <c r="Q2403" i="13"/>
  <c r="S2403" i="13"/>
  <c r="T2403" i="13"/>
  <c r="V2402" i="13" a="1"/>
  <c r="V2402" i="13"/>
  <c r="Q2402" i="13"/>
  <c r="S2402" i="13"/>
  <c r="T2402" i="13"/>
  <c r="V2401" i="13" a="1"/>
  <c r="V2401" i="13"/>
  <c r="Q2401" i="13"/>
  <c r="S2401" i="13"/>
  <c r="T2401" i="13"/>
  <c r="V2400" i="13" a="1"/>
  <c r="V2400" i="13"/>
  <c r="Q2400" i="13"/>
  <c r="S2400" i="13"/>
  <c r="T2400" i="13"/>
  <c r="V2399" i="13" a="1"/>
  <c r="V2399" i="13"/>
  <c r="Q2399" i="13"/>
  <c r="S2399" i="13"/>
  <c r="T2399" i="13"/>
  <c r="V2398" i="13" a="1"/>
  <c r="V2398" i="13"/>
  <c r="Q2398" i="13"/>
  <c r="S2398" i="13"/>
  <c r="T2398" i="13"/>
  <c r="V2397" i="13" a="1"/>
  <c r="V2397" i="13"/>
  <c r="Q2397" i="13"/>
  <c r="S2397" i="13"/>
  <c r="T2397" i="13"/>
  <c r="V2396" i="13" a="1"/>
  <c r="V2396" i="13"/>
  <c r="Q2396" i="13"/>
  <c r="S2396" i="13"/>
  <c r="T2396" i="13"/>
  <c r="V2395" i="13" a="1"/>
  <c r="V2395" i="13"/>
  <c r="Q2395" i="13"/>
  <c r="S2395" i="13"/>
  <c r="T2395" i="13"/>
  <c r="V2394" i="13" a="1"/>
  <c r="V2394" i="13"/>
  <c r="Q2394" i="13"/>
  <c r="S2394" i="13"/>
  <c r="T2394" i="13"/>
  <c r="V2393" i="13" a="1"/>
  <c r="V2393" i="13"/>
  <c r="Q2393" i="13"/>
  <c r="S2393" i="13"/>
  <c r="T2393" i="13"/>
  <c r="V2392" i="13" a="1"/>
  <c r="V2392" i="13"/>
  <c r="Q2392" i="13"/>
  <c r="S2392" i="13"/>
  <c r="T2392" i="13"/>
  <c r="V2391" i="13" a="1"/>
  <c r="V2391" i="13"/>
  <c r="Q2391" i="13"/>
  <c r="S2391" i="13"/>
  <c r="T2391" i="13"/>
  <c r="V2390" i="13" a="1"/>
  <c r="V2390" i="13"/>
  <c r="Q2390" i="13"/>
  <c r="S2390" i="13"/>
  <c r="T2390" i="13"/>
  <c r="V2389" i="13" a="1"/>
  <c r="V2389" i="13"/>
  <c r="Q2389" i="13"/>
  <c r="S2389" i="13"/>
  <c r="T2389" i="13"/>
  <c r="V2388" i="13" a="1"/>
  <c r="V2388" i="13"/>
  <c r="Q2388" i="13"/>
  <c r="S2388" i="13"/>
  <c r="T2388" i="13"/>
  <c r="V2387" i="13" a="1"/>
  <c r="V2387" i="13"/>
  <c r="Q2387" i="13"/>
  <c r="S2387" i="13"/>
  <c r="T2387" i="13"/>
  <c r="V2386" i="13" a="1"/>
  <c r="V2386" i="13"/>
  <c r="Q2386" i="13"/>
  <c r="S2386" i="13"/>
  <c r="T2386" i="13"/>
  <c r="V2385" i="13" a="1"/>
  <c r="V2385" i="13"/>
  <c r="Q2385" i="13"/>
  <c r="S2385" i="13"/>
  <c r="T2385" i="13"/>
  <c r="V2384" i="13" a="1"/>
  <c r="V2384" i="13"/>
  <c r="Q2384" i="13"/>
  <c r="S2384" i="13"/>
  <c r="T2384" i="13"/>
  <c r="V2383" i="13" a="1"/>
  <c r="V2383" i="13"/>
  <c r="Q2383" i="13"/>
  <c r="S2383" i="13"/>
  <c r="T2383" i="13"/>
  <c r="V2382" i="13" a="1"/>
  <c r="V2382" i="13"/>
  <c r="Q2382" i="13"/>
  <c r="S2382" i="13"/>
  <c r="T2382" i="13"/>
  <c r="V2381" i="13" a="1"/>
  <c r="V2381" i="13"/>
  <c r="Q2381" i="13"/>
  <c r="S2381" i="13"/>
  <c r="T2381" i="13"/>
  <c r="V2380" i="13" a="1"/>
  <c r="V2380" i="13"/>
  <c r="Q2380" i="13"/>
  <c r="S2380" i="13"/>
  <c r="T2380" i="13"/>
  <c r="V2379" i="13" a="1"/>
  <c r="V2379" i="13"/>
  <c r="Q2379" i="13"/>
  <c r="S2379" i="13"/>
  <c r="T2379" i="13"/>
  <c r="V2378" i="13" a="1"/>
  <c r="V2378" i="13"/>
  <c r="Q2378" i="13"/>
  <c r="S2378" i="13"/>
  <c r="T2378" i="13"/>
  <c r="V2377" i="13" a="1"/>
  <c r="V2377" i="13"/>
  <c r="Q2377" i="13"/>
  <c r="S2377" i="13"/>
  <c r="T2377" i="13"/>
  <c r="V2376" i="13" a="1"/>
  <c r="V2376" i="13"/>
  <c r="Q2376" i="13"/>
  <c r="S2376" i="13"/>
  <c r="T2376" i="13"/>
  <c r="V2375" i="13" a="1"/>
  <c r="V2375" i="13"/>
  <c r="Q2375" i="13"/>
  <c r="S2375" i="13"/>
  <c r="T2375" i="13"/>
  <c r="V2374" i="13" a="1"/>
  <c r="V2374" i="13"/>
  <c r="Q2374" i="13"/>
  <c r="S2374" i="13"/>
  <c r="T2374" i="13"/>
  <c r="V2373" i="13" a="1"/>
  <c r="V2373" i="13"/>
  <c r="Q2373" i="13"/>
  <c r="S2373" i="13"/>
  <c r="T2373" i="13"/>
  <c r="V2372" i="13" a="1"/>
  <c r="V2372" i="13"/>
  <c r="Q2372" i="13"/>
  <c r="S2372" i="13"/>
  <c r="T2372" i="13"/>
  <c r="V2371" i="13" a="1"/>
  <c r="V2371" i="13"/>
  <c r="Q2371" i="13"/>
  <c r="S2371" i="13"/>
  <c r="T2371" i="13"/>
  <c r="V2370" i="13" a="1"/>
  <c r="V2370" i="13"/>
  <c r="Q2370" i="13"/>
  <c r="S2370" i="13"/>
  <c r="T2370" i="13"/>
  <c r="V2369" i="13" a="1"/>
  <c r="V2369" i="13"/>
  <c r="Q2369" i="13"/>
  <c r="S2369" i="13"/>
  <c r="T2369" i="13"/>
  <c r="V2368" i="13" a="1"/>
  <c r="V2368" i="13"/>
  <c r="Q2368" i="13"/>
  <c r="S2368" i="13"/>
  <c r="T2368" i="13"/>
  <c r="V2367" i="13" a="1"/>
  <c r="V2367" i="13"/>
  <c r="Q2367" i="13"/>
  <c r="S2367" i="13"/>
  <c r="T2367" i="13"/>
  <c r="V2366" i="13" a="1"/>
  <c r="V2366" i="13"/>
  <c r="Q2366" i="13"/>
  <c r="S2366" i="13"/>
  <c r="T2366" i="13"/>
  <c r="V2365" i="13" a="1"/>
  <c r="V2365" i="13"/>
  <c r="Q2365" i="13"/>
  <c r="S2365" i="13"/>
  <c r="T2365" i="13"/>
  <c r="V2364" i="13" a="1"/>
  <c r="V2364" i="13"/>
  <c r="Q2364" i="13"/>
  <c r="S2364" i="13"/>
  <c r="T2364" i="13"/>
  <c r="V2363" i="13" a="1"/>
  <c r="V2363" i="13"/>
  <c r="Q2363" i="13"/>
  <c r="S2363" i="13"/>
  <c r="T2363" i="13"/>
  <c r="V2362" i="13" a="1"/>
  <c r="V2362" i="13"/>
  <c r="Q2362" i="13"/>
  <c r="S2362" i="13"/>
  <c r="T2362" i="13"/>
  <c r="V2361" i="13" a="1"/>
  <c r="V2361" i="13"/>
  <c r="Q2361" i="13"/>
  <c r="S2361" i="13"/>
  <c r="T2361" i="13"/>
  <c r="V2360" i="13" a="1"/>
  <c r="V2360" i="13"/>
  <c r="Q2360" i="13"/>
  <c r="S2360" i="13"/>
  <c r="T2360" i="13"/>
  <c r="V2359" i="13" a="1"/>
  <c r="V2359" i="13"/>
  <c r="Q2359" i="13"/>
  <c r="S2359" i="13"/>
  <c r="T2359" i="13"/>
  <c r="V2358" i="13" a="1"/>
  <c r="V2358" i="13"/>
  <c r="Q2358" i="13"/>
  <c r="S2358" i="13"/>
  <c r="T2358" i="13"/>
  <c r="V2357" i="13" a="1"/>
  <c r="V2357" i="13"/>
  <c r="Q2357" i="13"/>
  <c r="S2357" i="13"/>
  <c r="T2357" i="13"/>
  <c r="V2356" i="13" a="1"/>
  <c r="V2356" i="13"/>
  <c r="Q2356" i="13"/>
  <c r="S2356" i="13"/>
  <c r="T2356" i="13"/>
  <c r="V2355" i="13" a="1"/>
  <c r="V2355" i="13"/>
  <c r="Q2355" i="13"/>
  <c r="S2355" i="13"/>
  <c r="T2355" i="13"/>
  <c r="V2354" i="13" a="1"/>
  <c r="V2354" i="13"/>
  <c r="Q2354" i="13"/>
  <c r="S2354" i="13"/>
  <c r="T2354" i="13"/>
  <c r="V2353" i="13" a="1"/>
  <c r="V2353" i="13"/>
  <c r="Q2353" i="13"/>
  <c r="S2353" i="13"/>
  <c r="T2353" i="13"/>
  <c r="V2352" i="13" a="1"/>
  <c r="V2352" i="13"/>
  <c r="Q2352" i="13"/>
  <c r="S2352" i="13"/>
  <c r="T2352" i="13"/>
  <c r="V2351" i="13" a="1"/>
  <c r="V2351" i="13"/>
  <c r="Q2351" i="13"/>
  <c r="S2351" i="13"/>
  <c r="T2351" i="13"/>
  <c r="V2350" i="13" a="1"/>
  <c r="V2350" i="13"/>
  <c r="Q2350" i="13"/>
  <c r="S2350" i="13"/>
  <c r="T2350" i="13"/>
  <c r="V2349" i="13" a="1"/>
  <c r="V2349" i="13"/>
  <c r="Q2349" i="13"/>
  <c r="S2349" i="13"/>
  <c r="T2349" i="13"/>
  <c r="V2348" i="13" a="1"/>
  <c r="V2348" i="13"/>
  <c r="Q2348" i="13"/>
  <c r="S2348" i="13"/>
  <c r="T2348" i="13"/>
  <c r="V2347" i="13" a="1"/>
  <c r="V2347" i="13"/>
  <c r="Q2347" i="13"/>
  <c r="S2347" i="13"/>
  <c r="T2347" i="13"/>
  <c r="V2346" i="13" a="1"/>
  <c r="V2346" i="13"/>
  <c r="Q2346" i="13"/>
  <c r="S2346" i="13"/>
  <c r="T2346" i="13"/>
  <c r="V2345" i="13" a="1"/>
  <c r="V2345" i="13"/>
  <c r="Q2345" i="13"/>
  <c r="S2345" i="13"/>
  <c r="T2345" i="13"/>
  <c r="V2344" i="13" a="1"/>
  <c r="V2344" i="13"/>
  <c r="Q2344" i="13"/>
  <c r="S2344" i="13"/>
  <c r="T2344" i="13"/>
  <c r="V2343" i="13" a="1"/>
  <c r="V2343" i="13"/>
  <c r="Q2343" i="13"/>
  <c r="S2343" i="13"/>
  <c r="T2343" i="13"/>
  <c r="V2342" i="13" a="1"/>
  <c r="V2342" i="13"/>
  <c r="Q2342" i="13"/>
  <c r="S2342" i="13"/>
  <c r="T2342" i="13"/>
  <c r="V2341" i="13" a="1"/>
  <c r="V2341" i="13"/>
  <c r="Q2341" i="13"/>
  <c r="S2341" i="13"/>
  <c r="T2341" i="13"/>
  <c r="V2340" i="13" a="1"/>
  <c r="V2340" i="13"/>
  <c r="Q2340" i="13"/>
  <c r="S2340" i="13"/>
  <c r="T2340" i="13"/>
  <c r="V2339" i="13" a="1"/>
  <c r="V2339" i="13"/>
  <c r="Q2339" i="13"/>
  <c r="S2339" i="13"/>
  <c r="T2339" i="13"/>
  <c r="V2338" i="13" a="1"/>
  <c r="V2338" i="13"/>
  <c r="Q2338" i="13"/>
  <c r="S2338" i="13"/>
  <c r="T2338" i="13"/>
  <c r="V2337" i="13" a="1"/>
  <c r="V2337" i="13"/>
  <c r="Q2337" i="13"/>
  <c r="S2337" i="13"/>
  <c r="T2337" i="13"/>
  <c r="V2336" i="13" a="1"/>
  <c r="V2336" i="13"/>
  <c r="Q2336" i="13"/>
  <c r="S2336" i="13"/>
  <c r="T2336" i="13"/>
  <c r="V2335" i="13" a="1"/>
  <c r="V2335" i="13"/>
  <c r="Q2335" i="13"/>
  <c r="S2335" i="13"/>
  <c r="T2335" i="13"/>
  <c r="V2334" i="13" a="1"/>
  <c r="V2334" i="13"/>
  <c r="Q2334" i="13"/>
  <c r="S2334" i="13"/>
  <c r="T2334" i="13"/>
  <c r="V2333" i="13" a="1"/>
  <c r="V2333" i="13"/>
  <c r="Q2333" i="13"/>
  <c r="S2333" i="13"/>
  <c r="T2333" i="13"/>
  <c r="V2332" i="13" a="1"/>
  <c r="V2332" i="13"/>
  <c r="Q2332" i="13"/>
  <c r="S2332" i="13"/>
  <c r="T2332" i="13"/>
  <c r="V2331" i="13" a="1"/>
  <c r="V2331" i="13"/>
  <c r="Q2331" i="13"/>
  <c r="S2331" i="13"/>
  <c r="T2331" i="13"/>
  <c r="V2330" i="13" a="1"/>
  <c r="V2330" i="13"/>
  <c r="Q2330" i="13"/>
  <c r="S2330" i="13"/>
  <c r="T2330" i="13"/>
  <c r="V2329" i="13" a="1"/>
  <c r="V2329" i="13"/>
  <c r="Q2329" i="13"/>
  <c r="S2329" i="13"/>
  <c r="T2329" i="13"/>
  <c r="V2328" i="13" a="1"/>
  <c r="V2328" i="13"/>
  <c r="Q2328" i="13"/>
  <c r="S2328" i="13"/>
  <c r="T2328" i="13"/>
  <c r="V2327" i="13" a="1"/>
  <c r="V2327" i="13"/>
  <c r="Q2327" i="13"/>
  <c r="S2327" i="13"/>
  <c r="T2327" i="13"/>
  <c r="V2326" i="13" a="1"/>
  <c r="V2326" i="13"/>
  <c r="Q2326" i="13"/>
  <c r="S2326" i="13"/>
  <c r="T2326" i="13"/>
  <c r="V2325" i="13" a="1"/>
  <c r="V2325" i="13"/>
  <c r="Q2325" i="13"/>
  <c r="S2325" i="13"/>
  <c r="T2325" i="13"/>
  <c r="V2324" i="13" a="1"/>
  <c r="V2324" i="13"/>
  <c r="Q2324" i="13"/>
  <c r="S2324" i="13"/>
  <c r="T2324" i="13"/>
  <c r="V2323" i="13" a="1"/>
  <c r="V2323" i="13"/>
  <c r="Q2323" i="13"/>
  <c r="S2323" i="13"/>
  <c r="T2323" i="13"/>
  <c r="V2322" i="13" a="1"/>
  <c r="V2322" i="13"/>
  <c r="Q2322" i="13"/>
  <c r="S2322" i="13"/>
  <c r="T2322" i="13"/>
  <c r="V2321" i="13" a="1"/>
  <c r="V2321" i="13"/>
  <c r="Q2321" i="13"/>
  <c r="S2321" i="13"/>
  <c r="T2321" i="13"/>
  <c r="V2320" i="13" a="1"/>
  <c r="V2320" i="13"/>
  <c r="Q2320" i="13"/>
  <c r="S2320" i="13"/>
  <c r="T2320" i="13"/>
  <c r="V2319" i="13" a="1"/>
  <c r="V2319" i="13"/>
  <c r="Q2319" i="13"/>
  <c r="S2319" i="13"/>
  <c r="T2319" i="13"/>
  <c r="V2318" i="13" a="1"/>
  <c r="V2318" i="13"/>
  <c r="Q2318" i="13"/>
  <c r="S2318" i="13"/>
  <c r="T2318" i="13"/>
  <c r="V2317" i="13" a="1"/>
  <c r="V2317" i="13"/>
  <c r="Q2317" i="13"/>
  <c r="S2317" i="13"/>
  <c r="T2317" i="13"/>
  <c r="V2316" i="13" a="1"/>
  <c r="V2316" i="13"/>
  <c r="Q2316" i="13"/>
  <c r="S2316" i="13"/>
  <c r="T2316" i="13"/>
  <c r="V2315" i="13" a="1"/>
  <c r="V2315" i="13"/>
  <c r="Q2315" i="13"/>
  <c r="S2315" i="13"/>
  <c r="T2315" i="13"/>
  <c r="V2314" i="13" a="1"/>
  <c r="V2314" i="13"/>
  <c r="Q2314" i="13"/>
  <c r="S2314" i="13"/>
  <c r="T2314" i="13"/>
  <c r="V2313" i="13" a="1"/>
  <c r="V2313" i="13"/>
  <c r="Q2313" i="13"/>
  <c r="S2313" i="13"/>
  <c r="T2313" i="13"/>
  <c r="V2312" i="13" a="1"/>
  <c r="V2312" i="13"/>
  <c r="Q2312" i="13"/>
  <c r="S2312" i="13"/>
  <c r="T2312" i="13"/>
  <c r="V2311" i="13" a="1"/>
  <c r="V2311" i="13"/>
  <c r="Q2311" i="13"/>
  <c r="S2311" i="13"/>
  <c r="T2311" i="13"/>
  <c r="V2310" i="13" a="1"/>
  <c r="V2310" i="13"/>
  <c r="Q2310" i="13"/>
  <c r="S2310" i="13"/>
  <c r="T2310" i="13"/>
  <c r="V2309" i="13" a="1"/>
  <c r="V2309" i="13"/>
  <c r="Q2309" i="13"/>
  <c r="S2309" i="13"/>
  <c r="T2309" i="13"/>
  <c r="V2308" i="13" a="1"/>
  <c r="V2308" i="13"/>
  <c r="Q2308" i="13"/>
  <c r="S2308" i="13"/>
  <c r="T2308" i="13"/>
  <c r="V2307" i="13" a="1"/>
  <c r="V2307" i="13"/>
  <c r="Q2307" i="13"/>
  <c r="S2307" i="13"/>
  <c r="T2307" i="13"/>
  <c r="V2306" i="13" a="1"/>
  <c r="V2306" i="13"/>
  <c r="Q2306" i="13"/>
  <c r="S2306" i="13"/>
  <c r="T2306" i="13"/>
  <c r="V2305" i="13" a="1"/>
  <c r="V2305" i="13"/>
  <c r="Q2305" i="13"/>
  <c r="S2305" i="13"/>
  <c r="T2305" i="13"/>
  <c r="V2304" i="13" a="1"/>
  <c r="V2304" i="13"/>
  <c r="Q2304" i="13"/>
  <c r="S2304" i="13"/>
  <c r="T2304" i="13"/>
  <c r="V2303" i="13" a="1"/>
  <c r="V2303" i="13"/>
  <c r="Q2303" i="13"/>
  <c r="S2303" i="13"/>
  <c r="T2303" i="13"/>
  <c r="V2302" i="13" a="1"/>
  <c r="V2302" i="13"/>
  <c r="Q2302" i="13"/>
  <c r="S2302" i="13"/>
  <c r="T2302" i="13"/>
  <c r="V2301" i="13" a="1"/>
  <c r="V2301" i="13"/>
  <c r="Q2301" i="13"/>
  <c r="S2301" i="13"/>
  <c r="T2301" i="13"/>
  <c r="V2300" i="13" a="1"/>
  <c r="V2300" i="13"/>
  <c r="Q2300" i="13"/>
  <c r="S2300" i="13"/>
  <c r="T2300" i="13"/>
  <c r="V2299" i="13" a="1"/>
  <c r="V2299" i="13"/>
  <c r="Q2299" i="13"/>
  <c r="S2299" i="13"/>
  <c r="T2299" i="13"/>
  <c r="V2298" i="13" a="1"/>
  <c r="V2298" i="13"/>
  <c r="Q2298" i="13"/>
  <c r="S2298" i="13"/>
  <c r="T2298" i="13"/>
  <c r="V2297" i="13" a="1"/>
  <c r="V2297" i="13"/>
  <c r="Q2297" i="13"/>
  <c r="S2297" i="13"/>
  <c r="T2297" i="13"/>
  <c r="V2296" i="13" a="1"/>
  <c r="V2296" i="13"/>
  <c r="Q2296" i="13"/>
  <c r="S2296" i="13"/>
  <c r="T2296" i="13"/>
  <c r="V2295" i="13" a="1"/>
  <c r="V2295" i="13"/>
  <c r="Q2295" i="13"/>
  <c r="S2295" i="13"/>
  <c r="T2295" i="13"/>
  <c r="V2294" i="13" a="1"/>
  <c r="V2294" i="13"/>
  <c r="Q2294" i="13"/>
  <c r="S2294" i="13"/>
  <c r="T2294" i="13"/>
  <c r="V2293" i="13" a="1"/>
  <c r="V2293" i="13"/>
  <c r="Q2293" i="13"/>
  <c r="S2293" i="13"/>
  <c r="T2293" i="13"/>
  <c r="V2292" i="13" a="1"/>
  <c r="V2292" i="13"/>
  <c r="Q2292" i="13"/>
  <c r="S2292" i="13"/>
  <c r="T2292" i="13"/>
  <c r="V2291" i="13" a="1"/>
  <c r="V2291" i="13"/>
  <c r="Q2291" i="13"/>
  <c r="S2291" i="13"/>
  <c r="T2291" i="13"/>
  <c r="V2290" i="13" a="1"/>
  <c r="V2290" i="13"/>
  <c r="Q2290" i="13"/>
  <c r="S2290" i="13"/>
  <c r="T2290" i="13"/>
  <c r="V2289" i="13" a="1"/>
  <c r="V2289" i="13"/>
  <c r="Q2289" i="13"/>
  <c r="S2289" i="13"/>
  <c r="T2289" i="13"/>
  <c r="V2288" i="13" a="1"/>
  <c r="V2288" i="13"/>
  <c r="Q2288" i="13"/>
  <c r="S2288" i="13"/>
  <c r="T2288" i="13"/>
  <c r="V2287" i="13" a="1"/>
  <c r="V2287" i="13"/>
  <c r="Q2287" i="13"/>
  <c r="S2287" i="13"/>
  <c r="T2287" i="13"/>
  <c r="V2286" i="13" a="1"/>
  <c r="V2286" i="13"/>
  <c r="Q2286" i="13"/>
  <c r="S2286" i="13"/>
  <c r="T2286" i="13"/>
  <c r="V2285" i="13" a="1"/>
  <c r="V2285" i="13"/>
  <c r="Q2285" i="13"/>
  <c r="S2285" i="13"/>
  <c r="T2285" i="13"/>
  <c r="V2284" i="13" a="1"/>
  <c r="V2284" i="13"/>
  <c r="Q2284" i="13"/>
  <c r="S2284" i="13"/>
  <c r="T2284" i="13"/>
  <c r="V2283" i="13" a="1"/>
  <c r="V2283" i="13"/>
  <c r="Q2283" i="13"/>
  <c r="S2283" i="13"/>
  <c r="T2283" i="13"/>
  <c r="V2282" i="13" a="1"/>
  <c r="V2282" i="13"/>
  <c r="Q2282" i="13"/>
  <c r="S2282" i="13"/>
  <c r="T2282" i="13"/>
  <c r="V2281" i="13" a="1"/>
  <c r="V2281" i="13"/>
  <c r="Q2281" i="13"/>
  <c r="S2281" i="13"/>
  <c r="T2281" i="13"/>
  <c r="V2280" i="13" a="1"/>
  <c r="V2280" i="13"/>
  <c r="Q2280" i="13"/>
  <c r="S2280" i="13"/>
  <c r="T2280" i="13"/>
  <c r="V2279" i="13" a="1"/>
  <c r="V2279" i="13"/>
  <c r="Q2279" i="13"/>
  <c r="S2279" i="13"/>
  <c r="T2279" i="13"/>
  <c r="V2278" i="13" a="1"/>
  <c r="V2278" i="13"/>
  <c r="Q2278" i="13"/>
  <c r="S2278" i="13"/>
  <c r="T2278" i="13"/>
  <c r="V2277" i="13" a="1"/>
  <c r="V2277" i="13"/>
  <c r="Q2277" i="13"/>
  <c r="S2277" i="13"/>
  <c r="T2277" i="13"/>
  <c r="V2276" i="13" a="1"/>
  <c r="V2276" i="13"/>
  <c r="Q2276" i="13"/>
  <c r="S2276" i="13"/>
  <c r="T2276" i="13"/>
  <c r="V2275" i="13" a="1"/>
  <c r="V2275" i="13"/>
  <c r="Q2275" i="13"/>
  <c r="S2275" i="13"/>
  <c r="T2275" i="13"/>
  <c r="V2274" i="13" a="1"/>
  <c r="V2274" i="13"/>
  <c r="Q2274" i="13"/>
  <c r="S2274" i="13"/>
  <c r="T2274" i="13"/>
  <c r="V2273" i="13" a="1"/>
  <c r="V2273" i="13"/>
  <c r="Q2273" i="13"/>
  <c r="S2273" i="13"/>
  <c r="T2273" i="13"/>
  <c r="V2272" i="13" a="1"/>
  <c r="V2272" i="13"/>
  <c r="Q2272" i="13"/>
  <c r="S2272" i="13"/>
  <c r="T2272" i="13"/>
  <c r="V2271" i="13" a="1"/>
  <c r="V2271" i="13"/>
  <c r="Q2271" i="13"/>
  <c r="S2271" i="13"/>
  <c r="T2271" i="13"/>
  <c r="V2270" i="13" a="1"/>
  <c r="V2270" i="13"/>
  <c r="Q2270" i="13"/>
  <c r="S2270" i="13"/>
  <c r="T2270" i="13"/>
  <c r="V2269" i="13" a="1"/>
  <c r="V2269" i="13"/>
  <c r="Q2269" i="13"/>
  <c r="S2269" i="13"/>
  <c r="T2269" i="13"/>
  <c r="V2268" i="13" a="1"/>
  <c r="V2268" i="13"/>
  <c r="Q2268" i="13"/>
  <c r="S2268" i="13"/>
  <c r="T2268" i="13"/>
  <c r="V2267" i="13" a="1"/>
  <c r="V2267" i="13"/>
  <c r="Q2267" i="13"/>
  <c r="S2267" i="13"/>
  <c r="T2267" i="13"/>
  <c r="V2266" i="13" a="1"/>
  <c r="V2266" i="13"/>
  <c r="Q2266" i="13"/>
  <c r="S2266" i="13"/>
  <c r="T2266" i="13"/>
  <c r="V2265" i="13" a="1"/>
  <c r="V2265" i="13"/>
  <c r="Q2265" i="13"/>
  <c r="S2265" i="13"/>
  <c r="T2265" i="13"/>
  <c r="V2264" i="13" a="1"/>
  <c r="V2264" i="13"/>
  <c r="Q2264" i="13"/>
  <c r="S2264" i="13"/>
  <c r="T2264" i="13"/>
  <c r="V2263" i="13" a="1"/>
  <c r="V2263" i="13"/>
  <c r="Q2263" i="13"/>
  <c r="S2263" i="13"/>
  <c r="T2263" i="13"/>
  <c r="V2262" i="13" a="1"/>
  <c r="V2262" i="13"/>
  <c r="Q2262" i="13"/>
  <c r="S2262" i="13"/>
  <c r="T2262" i="13"/>
  <c r="V2261" i="13" a="1"/>
  <c r="V2261" i="13"/>
  <c r="Q2261" i="13"/>
  <c r="S2261" i="13"/>
  <c r="T2261" i="13"/>
  <c r="V2260" i="13" a="1"/>
  <c r="V2260" i="13"/>
  <c r="Q2260" i="13"/>
  <c r="S2260" i="13"/>
  <c r="T2260" i="13"/>
  <c r="V2259" i="13" a="1"/>
  <c r="V2259" i="13"/>
  <c r="Q2259" i="13"/>
  <c r="S2259" i="13"/>
  <c r="T2259" i="13"/>
  <c r="V2258" i="13" a="1"/>
  <c r="V2258" i="13"/>
  <c r="Q2258" i="13"/>
  <c r="S2258" i="13"/>
  <c r="T2258" i="13"/>
  <c r="V2257" i="13" a="1"/>
  <c r="V2257" i="13"/>
  <c r="Q2257" i="13"/>
  <c r="S2257" i="13"/>
  <c r="T2257" i="13"/>
  <c r="V2256" i="13" a="1"/>
  <c r="V2256" i="13"/>
  <c r="Q2256" i="13"/>
  <c r="S2256" i="13"/>
  <c r="T2256" i="13"/>
  <c r="V2255" i="13" a="1"/>
  <c r="V2255" i="13"/>
  <c r="Q2255" i="13"/>
  <c r="S2255" i="13"/>
  <c r="T2255" i="13"/>
  <c r="V2254" i="13" a="1"/>
  <c r="V2254" i="13"/>
  <c r="Q2254" i="13"/>
  <c r="S2254" i="13"/>
  <c r="T2254" i="13"/>
  <c r="V2253" i="13" a="1"/>
  <c r="V2253" i="13"/>
  <c r="Q2253" i="13"/>
  <c r="S2253" i="13"/>
  <c r="T2253" i="13"/>
  <c r="V2252" i="13" a="1"/>
  <c r="V2252" i="13"/>
  <c r="Q2252" i="13"/>
  <c r="S2252" i="13"/>
  <c r="T2252" i="13"/>
  <c r="V2251" i="13" a="1"/>
  <c r="V2251" i="13"/>
  <c r="Q2251" i="13"/>
  <c r="S2251" i="13"/>
  <c r="T2251" i="13"/>
  <c r="V2250" i="13" a="1"/>
  <c r="V2250" i="13"/>
  <c r="Q2250" i="13"/>
  <c r="S2250" i="13"/>
  <c r="T2250" i="13"/>
  <c r="V2249" i="13" a="1"/>
  <c r="V2249" i="13"/>
  <c r="Q2249" i="13"/>
  <c r="S2249" i="13"/>
  <c r="T2249" i="13"/>
  <c r="V2248" i="13" a="1"/>
  <c r="V2248" i="13"/>
  <c r="Q2248" i="13"/>
  <c r="S2248" i="13"/>
  <c r="T2248" i="13"/>
  <c r="V2247" i="13" a="1"/>
  <c r="V2247" i="13"/>
  <c r="Q2247" i="13"/>
  <c r="S2247" i="13"/>
  <c r="T2247" i="13"/>
  <c r="V2246" i="13" a="1"/>
  <c r="V2246" i="13"/>
  <c r="Q2246" i="13"/>
  <c r="S2246" i="13"/>
  <c r="T2246" i="13"/>
  <c r="V2245" i="13" a="1"/>
  <c r="V2245" i="13"/>
  <c r="Q2245" i="13"/>
  <c r="S2245" i="13"/>
  <c r="T2245" i="13"/>
  <c r="V2244" i="13" a="1"/>
  <c r="V2244" i="13"/>
  <c r="Q2244" i="13"/>
  <c r="S2244" i="13"/>
  <c r="T2244" i="13"/>
  <c r="V2243" i="13" a="1"/>
  <c r="V2243" i="13"/>
  <c r="Q2243" i="13"/>
  <c r="S2243" i="13"/>
  <c r="T2243" i="13"/>
  <c r="V2242" i="13" a="1"/>
  <c r="V2242" i="13"/>
  <c r="Q2242" i="13"/>
  <c r="S2242" i="13"/>
  <c r="T2242" i="13"/>
  <c r="V2241" i="13" a="1"/>
  <c r="V2241" i="13"/>
  <c r="Q2241" i="13"/>
  <c r="S2241" i="13"/>
  <c r="T2241" i="13"/>
  <c r="V2240" i="13" a="1"/>
  <c r="V2240" i="13"/>
  <c r="Q2240" i="13"/>
  <c r="S2240" i="13"/>
  <c r="T2240" i="13"/>
  <c r="V2239" i="13" a="1"/>
  <c r="V2239" i="13"/>
  <c r="Q2239" i="13"/>
  <c r="S2239" i="13"/>
  <c r="T2239" i="13"/>
  <c r="V2238" i="13" a="1"/>
  <c r="V2238" i="13"/>
  <c r="Q2238" i="13"/>
  <c r="S2238" i="13"/>
  <c r="T2238" i="13"/>
  <c r="V2237" i="13" a="1"/>
  <c r="V2237" i="13"/>
  <c r="Q2237" i="13"/>
  <c r="S2237" i="13"/>
  <c r="T2237" i="13"/>
  <c r="V2236" i="13" a="1"/>
  <c r="V2236" i="13"/>
  <c r="Q2236" i="13"/>
  <c r="S2236" i="13"/>
  <c r="T2236" i="13"/>
  <c r="V2235" i="13" a="1"/>
  <c r="V2235" i="13"/>
  <c r="Q2235" i="13"/>
  <c r="S2235" i="13"/>
  <c r="T2235" i="13"/>
  <c r="V2234" i="13" a="1"/>
  <c r="V2234" i="13"/>
  <c r="Q2234" i="13"/>
  <c r="S2234" i="13"/>
  <c r="T2234" i="13"/>
  <c r="V2233" i="13" a="1"/>
  <c r="V2233" i="13"/>
  <c r="Q2233" i="13"/>
  <c r="S2233" i="13"/>
  <c r="T2233" i="13"/>
  <c r="V2232" i="13" a="1"/>
  <c r="V2232" i="13"/>
  <c r="Q2232" i="13"/>
  <c r="S2232" i="13"/>
  <c r="T2232" i="13"/>
  <c r="V2231" i="13" a="1"/>
  <c r="V2231" i="13"/>
  <c r="Q2231" i="13"/>
  <c r="S2231" i="13"/>
  <c r="T2231" i="13"/>
  <c r="V2230" i="13" a="1"/>
  <c r="V2230" i="13"/>
  <c r="Q2230" i="13"/>
  <c r="S2230" i="13"/>
  <c r="T2230" i="13"/>
  <c r="V2229" i="13" a="1"/>
  <c r="V2229" i="13"/>
  <c r="Q2229" i="13"/>
  <c r="S2229" i="13"/>
  <c r="T2229" i="13"/>
  <c r="V2228" i="13" a="1"/>
  <c r="V2228" i="13"/>
  <c r="Q2228" i="13"/>
  <c r="S2228" i="13"/>
  <c r="T2228" i="13"/>
  <c r="V2227" i="13" a="1"/>
  <c r="V2227" i="13"/>
  <c r="Q2227" i="13"/>
  <c r="S2227" i="13"/>
  <c r="T2227" i="13"/>
  <c r="V2226" i="13" a="1"/>
  <c r="V2226" i="13"/>
  <c r="Q2226" i="13"/>
  <c r="S2226" i="13"/>
  <c r="T2226" i="13"/>
  <c r="V2225" i="13" a="1"/>
  <c r="V2225" i="13"/>
  <c r="Q2225" i="13"/>
  <c r="S2225" i="13"/>
  <c r="T2225" i="13"/>
  <c r="V2224" i="13" a="1"/>
  <c r="V2224" i="13"/>
  <c r="Q2224" i="13"/>
  <c r="S2224" i="13"/>
  <c r="T2224" i="13"/>
  <c r="V2223" i="13" a="1"/>
  <c r="V2223" i="13"/>
  <c r="Q2223" i="13"/>
  <c r="S2223" i="13"/>
  <c r="T2223" i="13"/>
  <c r="V2222" i="13" a="1"/>
  <c r="V2222" i="13"/>
  <c r="Q2222" i="13"/>
  <c r="S2222" i="13"/>
  <c r="T2222" i="13"/>
  <c r="V2221" i="13" a="1"/>
  <c r="V2221" i="13"/>
  <c r="Q2221" i="13"/>
  <c r="S2221" i="13"/>
  <c r="T2221" i="13"/>
  <c r="V2220" i="13" a="1"/>
  <c r="V2220" i="13"/>
  <c r="Q2220" i="13"/>
  <c r="S2220" i="13"/>
  <c r="T2220" i="13"/>
  <c r="V2219" i="13" a="1"/>
  <c r="V2219" i="13"/>
  <c r="Q2219" i="13"/>
  <c r="S2219" i="13"/>
  <c r="T2219" i="13"/>
  <c r="V2218" i="13" a="1"/>
  <c r="V2218" i="13"/>
  <c r="Q2218" i="13"/>
  <c r="S2218" i="13"/>
  <c r="T2218" i="13"/>
  <c r="V2217" i="13" a="1"/>
  <c r="V2217" i="13"/>
  <c r="Q2217" i="13"/>
  <c r="S2217" i="13"/>
  <c r="T2217" i="13"/>
  <c r="V2216" i="13" a="1"/>
  <c r="V2216" i="13"/>
  <c r="Q2216" i="13"/>
  <c r="S2216" i="13"/>
  <c r="T2216" i="13"/>
  <c r="V2215" i="13" a="1"/>
  <c r="V2215" i="13"/>
  <c r="Q2215" i="13"/>
  <c r="S2215" i="13"/>
  <c r="T2215" i="13"/>
  <c r="V2214" i="13" a="1"/>
  <c r="V2214" i="13"/>
  <c r="Q2214" i="13"/>
  <c r="S2214" i="13"/>
  <c r="T2214" i="13"/>
  <c r="V2213" i="13" a="1"/>
  <c r="V2213" i="13"/>
  <c r="Q2213" i="13"/>
  <c r="S2213" i="13"/>
  <c r="T2213" i="13"/>
  <c r="V2212" i="13" a="1"/>
  <c r="V2212" i="13"/>
  <c r="Q2212" i="13"/>
  <c r="S2212" i="13"/>
  <c r="T2212" i="13"/>
  <c r="V2211" i="13" a="1"/>
  <c r="V2211" i="13"/>
  <c r="Q2211" i="13"/>
  <c r="S2211" i="13"/>
  <c r="T2211" i="13"/>
  <c r="V2210" i="13" a="1"/>
  <c r="V2210" i="13"/>
  <c r="Q2210" i="13"/>
  <c r="S2210" i="13"/>
  <c r="T2210" i="13"/>
  <c r="V2209" i="13" a="1"/>
  <c r="V2209" i="13"/>
  <c r="Q2209" i="13"/>
  <c r="S2209" i="13"/>
  <c r="T2209" i="13"/>
  <c r="V2208" i="13" a="1"/>
  <c r="V2208" i="13"/>
  <c r="Q2208" i="13"/>
  <c r="S2208" i="13"/>
  <c r="T2208" i="13"/>
  <c r="V2207" i="13" a="1"/>
  <c r="V2207" i="13"/>
  <c r="Q2207" i="13"/>
  <c r="S2207" i="13"/>
  <c r="T2207" i="13"/>
  <c r="V2206" i="13" a="1"/>
  <c r="V2206" i="13"/>
  <c r="Q2206" i="13"/>
  <c r="S2206" i="13"/>
  <c r="T2206" i="13"/>
  <c r="V2205" i="13" a="1"/>
  <c r="V2205" i="13"/>
  <c r="Q2205" i="13"/>
  <c r="S2205" i="13"/>
  <c r="T2205" i="13"/>
  <c r="V2204" i="13" a="1"/>
  <c r="V2204" i="13"/>
  <c r="Q2204" i="13"/>
  <c r="S2204" i="13"/>
  <c r="T2204" i="13"/>
  <c r="V2203" i="13" a="1"/>
  <c r="V2203" i="13"/>
  <c r="Q2203" i="13"/>
  <c r="S2203" i="13"/>
  <c r="T2203" i="13"/>
  <c r="V2202" i="13" a="1"/>
  <c r="V2202" i="13"/>
  <c r="Q2202" i="13"/>
  <c r="S2202" i="13"/>
  <c r="T2202" i="13"/>
  <c r="V2201" i="13" a="1"/>
  <c r="V2201" i="13"/>
  <c r="Q2201" i="13"/>
  <c r="S2201" i="13"/>
  <c r="T2201" i="13"/>
  <c r="V2200" i="13" a="1"/>
  <c r="V2200" i="13"/>
  <c r="Q2200" i="13"/>
  <c r="S2200" i="13"/>
  <c r="T2200" i="13"/>
  <c r="V2199" i="13" a="1"/>
  <c r="V2199" i="13"/>
  <c r="Q2199" i="13"/>
  <c r="S2199" i="13"/>
  <c r="T2199" i="13"/>
  <c r="V2198" i="13" a="1"/>
  <c r="V2198" i="13"/>
  <c r="Q2198" i="13"/>
  <c r="S2198" i="13"/>
  <c r="T2198" i="13"/>
  <c r="V2197" i="13" a="1"/>
  <c r="V2197" i="13"/>
  <c r="Q2197" i="13"/>
  <c r="S2197" i="13"/>
  <c r="T2197" i="13"/>
  <c r="V2196" i="13" a="1"/>
  <c r="V2196" i="13"/>
  <c r="Q2196" i="13"/>
  <c r="S2196" i="13"/>
  <c r="T2196" i="13"/>
  <c r="V2195" i="13" a="1"/>
  <c r="V2195" i="13"/>
  <c r="Q2195" i="13"/>
  <c r="S2195" i="13"/>
  <c r="T2195" i="13"/>
  <c r="V2194" i="13" a="1"/>
  <c r="V2194" i="13"/>
  <c r="Q2194" i="13"/>
  <c r="S2194" i="13"/>
  <c r="T2194" i="13"/>
  <c r="V2193" i="13" a="1"/>
  <c r="V2193" i="13"/>
  <c r="Q2193" i="13"/>
  <c r="S2193" i="13"/>
  <c r="T2193" i="13"/>
  <c r="V2192" i="13" a="1"/>
  <c r="V2192" i="13"/>
  <c r="Q2192" i="13"/>
  <c r="S2192" i="13"/>
  <c r="T2192" i="13"/>
  <c r="V2191" i="13" a="1"/>
  <c r="V2191" i="13"/>
  <c r="Q2191" i="13"/>
  <c r="S2191" i="13"/>
  <c r="T2191" i="13"/>
  <c r="V2190" i="13" a="1"/>
  <c r="V2190" i="13"/>
  <c r="Q2190" i="13"/>
  <c r="S2190" i="13"/>
  <c r="T2190" i="13"/>
  <c r="V2189" i="13" a="1"/>
  <c r="V2189" i="13"/>
  <c r="Q2189" i="13"/>
  <c r="S2189" i="13"/>
  <c r="T2189" i="13"/>
  <c r="V2188" i="13" a="1"/>
  <c r="V2188" i="13"/>
  <c r="Q2188" i="13"/>
  <c r="S2188" i="13"/>
  <c r="T2188" i="13"/>
  <c r="V2187" i="13" a="1"/>
  <c r="V2187" i="13"/>
  <c r="Q2187" i="13"/>
  <c r="S2187" i="13"/>
  <c r="T2187" i="13"/>
  <c r="V2186" i="13" a="1"/>
  <c r="V2186" i="13"/>
  <c r="Q2186" i="13"/>
  <c r="S2186" i="13"/>
  <c r="T2186" i="13"/>
  <c r="V2185" i="13" a="1"/>
  <c r="V2185" i="13"/>
  <c r="Q2185" i="13"/>
  <c r="S2185" i="13"/>
  <c r="T2185" i="13"/>
  <c r="V2184" i="13" a="1"/>
  <c r="V2184" i="13"/>
  <c r="Q2184" i="13"/>
  <c r="S2184" i="13"/>
  <c r="T2184" i="13"/>
  <c r="V2183" i="13" a="1"/>
  <c r="V2183" i="13"/>
  <c r="Q2183" i="13"/>
  <c r="S2183" i="13"/>
  <c r="T2183" i="13"/>
  <c r="V2182" i="13" a="1"/>
  <c r="V2182" i="13"/>
  <c r="Q2182" i="13"/>
  <c r="S2182" i="13"/>
  <c r="T2182" i="13"/>
  <c r="V2181" i="13" a="1"/>
  <c r="V2181" i="13"/>
  <c r="Q2181" i="13"/>
  <c r="S2181" i="13"/>
  <c r="T2181" i="13"/>
  <c r="V2180" i="13" a="1"/>
  <c r="V2180" i="13"/>
  <c r="Q2180" i="13"/>
  <c r="S2180" i="13"/>
  <c r="T2180" i="13"/>
  <c r="V2179" i="13" a="1"/>
  <c r="V2179" i="13"/>
  <c r="Q2179" i="13"/>
  <c r="S2179" i="13"/>
  <c r="T2179" i="13"/>
  <c r="V2178" i="13" a="1"/>
  <c r="V2178" i="13"/>
  <c r="Q2178" i="13"/>
  <c r="S2178" i="13"/>
  <c r="T2178" i="13"/>
  <c r="V2177" i="13" a="1"/>
  <c r="V2177" i="13"/>
  <c r="Q2177" i="13"/>
  <c r="S2177" i="13"/>
  <c r="T2177" i="13"/>
  <c r="V2176" i="13" a="1"/>
  <c r="V2176" i="13"/>
  <c r="Q2176" i="13"/>
  <c r="S2176" i="13"/>
  <c r="T2176" i="13"/>
  <c r="V2175" i="13" a="1"/>
  <c r="V2175" i="13"/>
  <c r="Q2175" i="13"/>
  <c r="S2175" i="13"/>
  <c r="T2175" i="13"/>
  <c r="V2174" i="13" a="1"/>
  <c r="V2174" i="13"/>
  <c r="Q2174" i="13"/>
  <c r="S2174" i="13"/>
  <c r="T2174" i="13"/>
  <c r="V2173" i="13" a="1"/>
  <c r="V2173" i="13"/>
  <c r="Q2173" i="13"/>
  <c r="S2173" i="13"/>
  <c r="T2173" i="13"/>
  <c r="V2172" i="13" a="1"/>
  <c r="V2172" i="13"/>
  <c r="Q2172" i="13"/>
  <c r="S2172" i="13"/>
  <c r="T2172" i="13"/>
  <c r="V2171" i="13" a="1"/>
  <c r="V2171" i="13"/>
  <c r="Q2171" i="13"/>
  <c r="S2171" i="13"/>
  <c r="T2171" i="13"/>
  <c r="V2170" i="13" a="1"/>
  <c r="V2170" i="13"/>
  <c r="Q2170" i="13"/>
  <c r="S2170" i="13"/>
  <c r="T2170" i="13"/>
  <c r="V2169" i="13" a="1"/>
  <c r="V2169" i="13"/>
  <c r="Q2169" i="13"/>
  <c r="S2169" i="13"/>
  <c r="T2169" i="13"/>
  <c r="V2168" i="13" a="1"/>
  <c r="V2168" i="13"/>
  <c r="Q2168" i="13"/>
  <c r="S2168" i="13"/>
  <c r="T2168" i="13"/>
  <c r="V2167" i="13" a="1"/>
  <c r="V2167" i="13"/>
  <c r="Q2167" i="13"/>
  <c r="S2167" i="13"/>
  <c r="T2167" i="13"/>
  <c r="V2166" i="13" a="1"/>
  <c r="V2166" i="13"/>
  <c r="Q2166" i="13"/>
  <c r="S2166" i="13"/>
  <c r="T2166" i="13"/>
  <c r="V2165" i="13" a="1"/>
  <c r="V2165" i="13"/>
  <c r="Q2165" i="13"/>
  <c r="S2165" i="13"/>
  <c r="T2165" i="13"/>
  <c r="V2164" i="13" a="1"/>
  <c r="V2164" i="13"/>
  <c r="Q2164" i="13"/>
  <c r="S2164" i="13"/>
  <c r="T2164" i="13"/>
  <c r="V2163" i="13" a="1"/>
  <c r="V2163" i="13"/>
  <c r="Q2163" i="13"/>
  <c r="S2163" i="13"/>
  <c r="T2163" i="13"/>
  <c r="V2162" i="13" a="1"/>
  <c r="V2162" i="13"/>
  <c r="Q2162" i="13"/>
  <c r="S2162" i="13"/>
  <c r="T2162" i="13"/>
  <c r="V2161" i="13" a="1"/>
  <c r="V2161" i="13"/>
  <c r="Q2161" i="13"/>
  <c r="S2161" i="13"/>
  <c r="T2161" i="13"/>
  <c r="V2160" i="13" a="1"/>
  <c r="V2160" i="13"/>
  <c r="Q2160" i="13"/>
  <c r="S2160" i="13"/>
  <c r="T2160" i="13"/>
  <c r="V2159" i="13" a="1"/>
  <c r="V2159" i="13"/>
  <c r="Q2159" i="13"/>
  <c r="S2159" i="13"/>
  <c r="T2159" i="13"/>
  <c r="V2158" i="13" a="1"/>
  <c r="V2158" i="13"/>
  <c r="Q2158" i="13"/>
  <c r="S2158" i="13"/>
  <c r="T2158" i="13"/>
  <c r="V2157" i="13" a="1"/>
  <c r="V2157" i="13"/>
  <c r="Q2157" i="13"/>
  <c r="S2157" i="13"/>
  <c r="T2157" i="13"/>
  <c r="V2156" i="13" a="1"/>
  <c r="V2156" i="13"/>
  <c r="Q2156" i="13"/>
  <c r="S2156" i="13"/>
  <c r="T2156" i="13"/>
  <c r="V2155" i="13" a="1"/>
  <c r="V2155" i="13"/>
  <c r="Q2155" i="13"/>
  <c r="S2155" i="13"/>
  <c r="T2155" i="13"/>
  <c r="V2154" i="13" a="1"/>
  <c r="V2154" i="13"/>
  <c r="Q2154" i="13"/>
  <c r="S2154" i="13"/>
  <c r="T2154" i="13"/>
  <c r="V2153" i="13" a="1"/>
  <c r="V2153" i="13"/>
  <c r="Q2153" i="13"/>
  <c r="S2153" i="13"/>
  <c r="T2153" i="13"/>
  <c r="V2152" i="13" a="1"/>
  <c r="V2152" i="13"/>
  <c r="Q2152" i="13"/>
  <c r="S2152" i="13"/>
  <c r="T2152" i="13"/>
  <c r="V2151" i="13" a="1"/>
  <c r="V2151" i="13"/>
  <c r="Q2151" i="13"/>
  <c r="S2151" i="13"/>
  <c r="T2151" i="13"/>
  <c r="V2150" i="13" a="1"/>
  <c r="V2150" i="13"/>
  <c r="Q2150" i="13"/>
  <c r="S2150" i="13"/>
  <c r="T2150" i="13"/>
  <c r="V2149" i="13" a="1"/>
  <c r="V2149" i="13"/>
  <c r="Q2149" i="13"/>
  <c r="S2149" i="13"/>
  <c r="T2149" i="13"/>
  <c r="V2148" i="13" a="1"/>
  <c r="V2148" i="13"/>
  <c r="Q2148" i="13"/>
  <c r="S2148" i="13"/>
  <c r="T2148" i="13"/>
  <c r="V2147" i="13" a="1"/>
  <c r="V2147" i="13"/>
  <c r="Q2147" i="13"/>
  <c r="S2147" i="13"/>
  <c r="T2147" i="13"/>
  <c r="V2146" i="13" a="1"/>
  <c r="V2146" i="13"/>
  <c r="Q2146" i="13"/>
  <c r="S2146" i="13"/>
  <c r="T2146" i="13"/>
  <c r="V2145" i="13" a="1"/>
  <c r="V2145" i="13"/>
  <c r="Q2145" i="13"/>
  <c r="S2145" i="13"/>
  <c r="T2145" i="13"/>
  <c r="V2144" i="13" a="1"/>
  <c r="V2144" i="13"/>
  <c r="Q2144" i="13"/>
  <c r="S2144" i="13"/>
  <c r="T2144" i="13"/>
  <c r="V2143" i="13" a="1"/>
  <c r="V2143" i="13"/>
  <c r="Q2143" i="13"/>
  <c r="S2143" i="13"/>
  <c r="T2143" i="13"/>
  <c r="V2142" i="13" a="1"/>
  <c r="V2142" i="13"/>
  <c r="Q2142" i="13"/>
  <c r="S2142" i="13"/>
  <c r="T2142" i="13"/>
  <c r="V2141" i="13" a="1"/>
  <c r="V2141" i="13"/>
  <c r="Q2141" i="13"/>
  <c r="S2141" i="13"/>
  <c r="T2141" i="13"/>
  <c r="V2140" i="13" a="1"/>
  <c r="V2140" i="13"/>
  <c r="Q2140" i="13"/>
  <c r="S2140" i="13"/>
  <c r="T2140" i="13"/>
  <c r="V2139" i="13" a="1"/>
  <c r="V2139" i="13"/>
  <c r="Q2139" i="13"/>
  <c r="S2139" i="13"/>
  <c r="T2139" i="13"/>
  <c r="V2138" i="13" a="1"/>
  <c r="V2138" i="13"/>
  <c r="Q2138" i="13"/>
  <c r="S2138" i="13"/>
  <c r="T2138" i="13"/>
  <c r="V2137" i="13" a="1"/>
  <c r="V2137" i="13"/>
  <c r="Q2137" i="13"/>
  <c r="S2137" i="13"/>
  <c r="T2137" i="13"/>
  <c r="V2136" i="13" a="1"/>
  <c r="V2136" i="13"/>
  <c r="Q2136" i="13"/>
  <c r="S2136" i="13"/>
  <c r="T2136" i="13"/>
  <c r="V2135" i="13" a="1"/>
  <c r="V2135" i="13"/>
  <c r="Q2135" i="13"/>
  <c r="S2135" i="13"/>
  <c r="T2135" i="13"/>
  <c r="V2134" i="13" a="1"/>
  <c r="V2134" i="13"/>
  <c r="Q2134" i="13"/>
  <c r="S2134" i="13"/>
  <c r="T2134" i="13"/>
  <c r="V2133" i="13" a="1"/>
  <c r="V2133" i="13"/>
  <c r="Q2133" i="13"/>
  <c r="S2133" i="13"/>
  <c r="T2133" i="13"/>
  <c r="V2132" i="13" a="1"/>
  <c r="V2132" i="13"/>
  <c r="Q2132" i="13"/>
  <c r="S2132" i="13"/>
  <c r="T2132" i="13"/>
  <c r="V2131" i="13" a="1"/>
  <c r="V2131" i="13"/>
  <c r="Q2131" i="13"/>
  <c r="S2131" i="13"/>
  <c r="T2131" i="13"/>
  <c r="V2130" i="13" a="1"/>
  <c r="V2130" i="13"/>
  <c r="Q2130" i="13"/>
  <c r="S2130" i="13"/>
  <c r="T2130" i="13"/>
  <c r="V2129" i="13" a="1"/>
  <c r="V2129" i="13"/>
  <c r="Q2129" i="13"/>
  <c r="S2129" i="13"/>
  <c r="T2129" i="13"/>
  <c r="V2128" i="13" a="1"/>
  <c r="V2128" i="13"/>
  <c r="Q2128" i="13"/>
  <c r="S2128" i="13"/>
  <c r="T2128" i="13"/>
  <c r="V2127" i="13" a="1"/>
  <c r="V2127" i="13"/>
  <c r="Q2127" i="13"/>
  <c r="S2127" i="13"/>
  <c r="T2127" i="13"/>
  <c r="V2126" i="13" a="1"/>
  <c r="V2126" i="13"/>
  <c r="Q2126" i="13"/>
  <c r="S2126" i="13"/>
  <c r="T2126" i="13"/>
  <c r="V2125" i="13" a="1"/>
  <c r="V2125" i="13"/>
  <c r="Q2125" i="13"/>
  <c r="S2125" i="13"/>
  <c r="T2125" i="13"/>
  <c r="V2124" i="13" a="1"/>
  <c r="V2124" i="13"/>
  <c r="Q2124" i="13"/>
  <c r="S2124" i="13"/>
  <c r="T2124" i="13"/>
  <c r="V2123" i="13" a="1"/>
  <c r="V2123" i="13"/>
  <c r="Q2123" i="13"/>
  <c r="S2123" i="13"/>
  <c r="T2123" i="13"/>
  <c r="V2122" i="13" a="1"/>
  <c r="V2122" i="13"/>
  <c r="Q2122" i="13"/>
  <c r="S2122" i="13"/>
  <c r="T2122" i="13"/>
  <c r="V2121" i="13" a="1"/>
  <c r="V2121" i="13"/>
  <c r="Q2121" i="13"/>
  <c r="S2121" i="13"/>
  <c r="T2121" i="13"/>
  <c r="V2120" i="13" a="1"/>
  <c r="V2120" i="13"/>
  <c r="Q2120" i="13"/>
  <c r="S2120" i="13"/>
  <c r="T2120" i="13"/>
  <c r="V2119" i="13" a="1"/>
  <c r="V2119" i="13"/>
  <c r="Q2119" i="13"/>
  <c r="S2119" i="13"/>
  <c r="T2119" i="13"/>
  <c r="V2118" i="13" a="1"/>
  <c r="V2118" i="13"/>
  <c r="Q2118" i="13"/>
  <c r="S2118" i="13"/>
  <c r="T2118" i="13"/>
  <c r="V2117" i="13" a="1"/>
  <c r="V2117" i="13"/>
  <c r="Q2117" i="13"/>
  <c r="S2117" i="13"/>
  <c r="T2117" i="13"/>
  <c r="V2116" i="13" a="1"/>
  <c r="V2116" i="13"/>
  <c r="Q2116" i="13"/>
  <c r="S2116" i="13"/>
  <c r="T2116" i="13"/>
  <c r="V2115" i="13" a="1"/>
  <c r="V2115" i="13"/>
  <c r="Q2115" i="13"/>
  <c r="S2115" i="13"/>
  <c r="T2115" i="13"/>
  <c r="V2114" i="13" a="1"/>
  <c r="V2114" i="13"/>
  <c r="Q2114" i="13"/>
  <c r="S2114" i="13"/>
  <c r="T2114" i="13"/>
  <c r="V2113" i="13" a="1"/>
  <c r="V2113" i="13"/>
  <c r="Q2113" i="13"/>
  <c r="S2113" i="13"/>
  <c r="T2113" i="13"/>
  <c r="V2112" i="13" a="1"/>
  <c r="V2112" i="13"/>
  <c r="Q2112" i="13"/>
  <c r="S2112" i="13"/>
  <c r="T2112" i="13"/>
  <c r="V2111" i="13" a="1"/>
  <c r="V2111" i="13"/>
  <c r="Q2111" i="13"/>
  <c r="S2111" i="13"/>
  <c r="T2111" i="13"/>
  <c r="V2110" i="13" a="1"/>
  <c r="V2110" i="13"/>
  <c r="Q2110" i="13"/>
  <c r="S2110" i="13"/>
  <c r="T2110" i="13"/>
  <c r="V2109" i="13" a="1"/>
  <c r="V2109" i="13"/>
  <c r="Q2109" i="13"/>
  <c r="S2109" i="13"/>
  <c r="T2109" i="13"/>
  <c r="V2108" i="13" a="1"/>
  <c r="V2108" i="13"/>
  <c r="Q2108" i="13"/>
  <c r="S2108" i="13"/>
  <c r="T2108" i="13"/>
  <c r="V2107" i="13" a="1"/>
  <c r="V2107" i="13"/>
  <c r="Q2107" i="13"/>
  <c r="S2107" i="13"/>
  <c r="T2107" i="13"/>
  <c r="V2106" i="13" a="1"/>
  <c r="V2106" i="13"/>
  <c r="Q2106" i="13"/>
  <c r="S2106" i="13"/>
  <c r="T2106" i="13"/>
  <c r="V2105" i="13" a="1"/>
  <c r="V2105" i="13"/>
  <c r="Q2105" i="13"/>
  <c r="S2105" i="13"/>
  <c r="T2105" i="13"/>
  <c r="V2104" i="13" a="1"/>
  <c r="V2104" i="13"/>
  <c r="Q2104" i="13"/>
  <c r="S2104" i="13"/>
  <c r="T2104" i="13"/>
  <c r="V2103" i="13" a="1"/>
  <c r="V2103" i="13"/>
  <c r="Q2103" i="13"/>
  <c r="S2103" i="13"/>
  <c r="T2103" i="13"/>
  <c r="V2102" i="13" a="1"/>
  <c r="V2102" i="13"/>
  <c r="Q2102" i="13"/>
  <c r="S2102" i="13"/>
  <c r="T2102" i="13"/>
  <c r="V2101" i="13" a="1"/>
  <c r="V2101" i="13"/>
  <c r="Q2101" i="13"/>
  <c r="S2101" i="13"/>
  <c r="T2101" i="13"/>
  <c r="V2100" i="13" a="1"/>
  <c r="V2100" i="13"/>
  <c r="Q2100" i="13"/>
  <c r="S2100" i="13"/>
  <c r="T2100" i="13"/>
  <c r="V2099" i="13" a="1"/>
  <c r="V2099" i="13"/>
  <c r="Q2099" i="13"/>
  <c r="S2099" i="13"/>
  <c r="T2099" i="13"/>
  <c r="V2098" i="13" a="1"/>
  <c r="V2098" i="13"/>
  <c r="Q2098" i="13"/>
  <c r="S2098" i="13"/>
  <c r="T2098" i="13"/>
  <c r="V2097" i="13" a="1"/>
  <c r="V2097" i="13"/>
  <c r="Q2097" i="13"/>
  <c r="S2097" i="13"/>
  <c r="T2097" i="13"/>
  <c r="V2096" i="13" a="1"/>
  <c r="V2096" i="13"/>
  <c r="Q2096" i="13"/>
  <c r="S2096" i="13"/>
  <c r="T2096" i="13"/>
  <c r="V2095" i="13" a="1"/>
  <c r="V2095" i="13"/>
  <c r="Q2095" i="13"/>
  <c r="S2095" i="13"/>
  <c r="T2095" i="13"/>
  <c r="V2094" i="13" a="1"/>
  <c r="V2094" i="13"/>
  <c r="Q2094" i="13"/>
  <c r="S2094" i="13"/>
  <c r="T2094" i="13"/>
  <c r="V2093" i="13" a="1"/>
  <c r="V2093" i="13"/>
  <c r="Q2093" i="13"/>
  <c r="S2093" i="13"/>
  <c r="T2093" i="13"/>
  <c r="V2092" i="13" a="1"/>
  <c r="V2092" i="13"/>
  <c r="Q2092" i="13"/>
  <c r="S2092" i="13"/>
  <c r="T2092" i="13"/>
  <c r="V2091" i="13" a="1"/>
  <c r="V2091" i="13"/>
  <c r="Q2091" i="13"/>
  <c r="S2091" i="13"/>
  <c r="T2091" i="13"/>
  <c r="V2090" i="13" a="1"/>
  <c r="V2090" i="13"/>
  <c r="Q2090" i="13"/>
  <c r="S2090" i="13"/>
  <c r="T2090" i="13"/>
  <c r="V2089" i="13" a="1"/>
  <c r="V2089" i="13"/>
  <c r="Q2089" i="13"/>
  <c r="S2089" i="13"/>
  <c r="T2089" i="13"/>
  <c r="V2088" i="13" a="1"/>
  <c r="V2088" i="13"/>
  <c r="Q2088" i="13"/>
  <c r="S2088" i="13"/>
  <c r="T2088" i="13"/>
  <c r="V2087" i="13" a="1"/>
  <c r="V2087" i="13"/>
  <c r="Q2087" i="13"/>
  <c r="S2087" i="13"/>
  <c r="T2087" i="13"/>
  <c r="V2086" i="13" a="1"/>
  <c r="V2086" i="13"/>
  <c r="Q2086" i="13"/>
  <c r="S2086" i="13"/>
  <c r="T2086" i="13"/>
  <c r="V2085" i="13" a="1"/>
  <c r="V2085" i="13"/>
  <c r="Q2085" i="13"/>
  <c r="S2085" i="13"/>
  <c r="T2085" i="13"/>
  <c r="V2084" i="13" a="1"/>
  <c r="V2084" i="13"/>
  <c r="Q2084" i="13"/>
  <c r="S2084" i="13"/>
  <c r="T2084" i="13"/>
  <c r="V2083" i="13" a="1"/>
  <c r="V2083" i="13"/>
  <c r="Q2083" i="13"/>
  <c r="S2083" i="13"/>
  <c r="T2083" i="13"/>
  <c r="V2082" i="13" a="1"/>
  <c r="V2082" i="13"/>
  <c r="Q2082" i="13"/>
  <c r="S2082" i="13"/>
  <c r="T2082" i="13"/>
  <c r="V2081" i="13" a="1"/>
  <c r="V2081" i="13"/>
  <c r="Q2081" i="13"/>
  <c r="S2081" i="13"/>
  <c r="T2081" i="13"/>
  <c r="V2080" i="13" a="1"/>
  <c r="V2080" i="13"/>
  <c r="Q2080" i="13"/>
  <c r="S2080" i="13"/>
  <c r="T2080" i="13"/>
  <c r="V2079" i="13" a="1"/>
  <c r="V2079" i="13"/>
  <c r="Q2079" i="13"/>
  <c r="S2079" i="13"/>
  <c r="T2079" i="13"/>
  <c r="V2078" i="13" a="1"/>
  <c r="V2078" i="13"/>
  <c r="Q2078" i="13"/>
  <c r="S2078" i="13"/>
  <c r="T2078" i="13"/>
  <c r="V2077" i="13" a="1"/>
  <c r="V2077" i="13"/>
  <c r="Q2077" i="13"/>
  <c r="S2077" i="13"/>
  <c r="T2077" i="13"/>
  <c r="V2076" i="13" a="1"/>
  <c r="V2076" i="13"/>
  <c r="Q2076" i="13"/>
  <c r="S2076" i="13"/>
  <c r="T2076" i="13"/>
  <c r="V2075" i="13" a="1"/>
  <c r="V2075" i="13"/>
  <c r="Q2075" i="13"/>
  <c r="S2075" i="13"/>
  <c r="T2075" i="13"/>
  <c r="V2074" i="13" a="1"/>
  <c r="V2074" i="13"/>
  <c r="Q2074" i="13"/>
  <c r="S2074" i="13"/>
  <c r="T2074" i="13"/>
  <c r="V2073" i="13" a="1"/>
  <c r="V2073" i="13"/>
  <c r="Q2073" i="13"/>
  <c r="S2073" i="13"/>
  <c r="T2073" i="13"/>
  <c r="V2072" i="13" a="1"/>
  <c r="V2072" i="13"/>
  <c r="Q2072" i="13"/>
  <c r="S2072" i="13"/>
  <c r="T2072" i="13"/>
  <c r="V2071" i="13" a="1"/>
  <c r="V2071" i="13"/>
  <c r="Q2071" i="13"/>
  <c r="S2071" i="13"/>
  <c r="T2071" i="13"/>
  <c r="V2070" i="13" a="1"/>
  <c r="V2070" i="13"/>
  <c r="Q2070" i="13"/>
  <c r="S2070" i="13"/>
  <c r="T2070" i="13"/>
  <c r="V2069" i="13" a="1"/>
  <c r="V2069" i="13"/>
  <c r="Q2069" i="13"/>
  <c r="S2069" i="13"/>
  <c r="T2069" i="13"/>
  <c r="V2068" i="13" a="1"/>
  <c r="V2068" i="13"/>
  <c r="Q2068" i="13"/>
  <c r="S2068" i="13"/>
  <c r="T2068" i="13"/>
  <c r="V2067" i="13" a="1"/>
  <c r="V2067" i="13"/>
  <c r="Q2067" i="13"/>
  <c r="S2067" i="13"/>
  <c r="T2067" i="13"/>
  <c r="V2066" i="13" a="1"/>
  <c r="V2066" i="13"/>
  <c r="Q2066" i="13"/>
  <c r="S2066" i="13"/>
  <c r="T2066" i="13"/>
  <c r="V2065" i="13" a="1"/>
  <c r="V2065" i="13"/>
  <c r="Q2065" i="13"/>
  <c r="S2065" i="13"/>
  <c r="T2065" i="13"/>
  <c r="V2064" i="13" a="1"/>
  <c r="V2064" i="13"/>
  <c r="Q2064" i="13"/>
  <c r="S2064" i="13"/>
  <c r="T2064" i="13"/>
  <c r="V2063" i="13" a="1"/>
  <c r="V2063" i="13"/>
  <c r="Q2063" i="13"/>
  <c r="S2063" i="13"/>
  <c r="T2063" i="13"/>
  <c r="V2062" i="13" a="1"/>
  <c r="V2062" i="13"/>
  <c r="Q2062" i="13"/>
  <c r="S2062" i="13"/>
  <c r="T2062" i="13"/>
  <c r="V2061" i="13" a="1"/>
  <c r="V2061" i="13"/>
  <c r="Q2061" i="13"/>
  <c r="S2061" i="13"/>
  <c r="T2061" i="13"/>
  <c r="V2060" i="13" a="1"/>
  <c r="V2060" i="13"/>
  <c r="Q2060" i="13"/>
  <c r="S2060" i="13"/>
  <c r="T2060" i="13"/>
  <c r="V2059" i="13" a="1"/>
  <c r="V2059" i="13"/>
  <c r="Q2059" i="13"/>
  <c r="S2059" i="13"/>
  <c r="T2059" i="13"/>
  <c r="V2058" i="13" a="1"/>
  <c r="V2058" i="13"/>
  <c r="Q2058" i="13"/>
  <c r="S2058" i="13"/>
  <c r="T2058" i="13"/>
  <c r="V2057" i="13" a="1"/>
  <c r="V2057" i="13"/>
  <c r="Q2057" i="13"/>
  <c r="S2057" i="13"/>
  <c r="T2057" i="13"/>
  <c r="V2056" i="13" a="1"/>
  <c r="V2056" i="13"/>
  <c r="Q2056" i="13"/>
  <c r="S2056" i="13"/>
  <c r="T2056" i="13"/>
  <c r="V2055" i="13" a="1"/>
  <c r="V2055" i="13"/>
  <c r="Q2055" i="13"/>
  <c r="S2055" i="13"/>
  <c r="T2055" i="13"/>
  <c r="V2054" i="13" a="1"/>
  <c r="V2054" i="13"/>
  <c r="Q2054" i="13"/>
  <c r="S2054" i="13"/>
  <c r="T2054" i="13"/>
  <c r="V2053" i="13" a="1"/>
  <c r="V2053" i="13"/>
  <c r="Q2053" i="13"/>
  <c r="S2053" i="13"/>
  <c r="T2053" i="13"/>
  <c r="V2052" i="13" a="1"/>
  <c r="V2052" i="13"/>
  <c r="Q2052" i="13"/>
  <c r="S2052" i="13"/>
  <c r="T2052" i="13"/>
  <c r="V2051" i="13" a="1"/>
  <c r="V2051" i="13"/>
  <c r="Q2051" i="13"/>
  <c r="S2051" i="13"/>
  <c r="T2051" i="13"/>
  <c r="V2050" i="13" a="1"/>
  <c r="V2050" i="13"/>
  <c r="Q2050" i="13"/>
  <c r="S2050" i="13"/>
  <c r="T2050" i="13"/>
  <c r="V2049" i="13" a="1"/>
  <c r="V2049" i="13"/>
  <c r="Q2049" i="13"/>
  <c r="S2049" i="13"/>
  <c r="T2049" i="13"/>
  <c r="V2048" i="13" a="1"/>
  <c r="V2048" i="13"/>
  <c r="Q2048" i="13"/>
  <c r="S2048" i="13"/>
  <c r="T2048" i="13"/>
  <c r="V2047" i="13" a="1"/>
  <c r="V2047" i="13"/>
  <c r="Q2047" i="13"/>
  <c r="S2047" i="13"/>
  <c r="T2047" i="13"/>
  <c r="V2046" i="13" a="1"/>
  <c r="V2046" i="13"/>
  <c r="Q2046" i="13"/>
  <c r="S2046" i="13"/>
  <c r="T2046" i="13"/>
  <c r="V2045" i="13" a="1"/>
  <c r="V2045" i="13"/>
  <c r="Q2045" i="13"/>
  <c r="S2045" i="13"/>
  <c r="T2045" i="13"/>
  <c r="V2044" i="13" a="1"/>
  <c r="V2044" i="13"/>
  <c r="Q2044" i="13"/>
  <c r="S2044" i="13"/>
  <c r="T2044" i="13"/>
  <c r="V2043" i="13" a="1"/>
  <c r="V2043" i="13"/>
  <c r="Q2043" i="13"/>
  <c r="S2043" i="13"/>
  <c r="T2043" i="13"/>
  <c r="V2042" i="13" a="1"/>
  <c r="V2042" i="13"/>
  <c r="Q2042" i="13"/>
  <c r="S2042" i="13"/>
  <c r="T2042" i="13"/>
  <c r="V2041" i="13" a="1"/>
  <c r="V2041" i="13"/>
  <c r="Q2041" i="13"/>
  <c r="S2041" i="13"/>
  <c r="T2041" i="13"/>
  <c r="V2040" i="13" a="1"/>
  <c r="V2040" i="13"/>
  <c r="Q2040" i="13"/>
  <c r="S2040" i="13"/>
  <c r="T2040" i="13"/>
  <c r="V2039" i="13" a="1"/>
  <c r="V2039" i="13"/>
  <c r="Q2039" i="13"/>
  <c r="S2039" i="13"/>
  <c r="T2039" i="13"/>
  <c r="V2038" i="13" a="1"/>
  <c r="V2038" i="13"/>
  <c r="Q2038" i="13"/>
  <c r="S2038" i="13"/>
  <c r="T2038" i="13"/>
  <c r="V2037" i="13" a="1"/>
  <c r="V2037" i="13"/>
  <c r="Q2037" i="13"/>
  <c r="S2037" i="13"/>
  <c r="T2037" i="13"/>
  <c r="V2036" i="13" a="1"/>
  <c r="V2036" i="13"/>
  <c r="Q2036" i="13"/>
  <c r="S2036" i="13"/>
  <c r="T2036" i="13"/>
  <c r="V2035" i="13" a="1"/>
  <c r="V2035" i="13"/>
  <c r="Q2035" i="13"/>
  <c r="S2035" i="13"/>
  <c r="T2035" i="13"/>
  <c r="V2034" i="13" a="1"/>
  <c r="V2034" i="13"/>
  <c r="Q2034" i="13"/>
  <c r="S2034" i="13"/>
  <c r="T2034" i="13"/>
  <c r="V2033" i="13" a="1"/>
  <c r="V2033" i="13"/>
  <c r="Q2033" i="13"/>
  <c r="S2033" i="13"/>
  <c r="T2033" i="13"/>
  <c r="V2032" i="13" a="1"/>
  <c r="V2032" i="13"/>
  <c r="Q2032" i="13"/>
  <c r="S2032" i="13"/>
  <c r="T2032" i="13"/>
  <c r="V2031" i="13" a="1"/>
  <c r="V2031" i="13"/>
  <c r="Q2031" i="13"/>
  <c r="S2031" i="13"/>
  <c r="T2031" i="13"/>
  <c r="V2030" i="13" a="1"/>
  <c r="V2030" i="13"/>
  <c r="Q2030" i="13"/>
  <c r="S2030" i="13"/>
  <c r="T2030" i="13"/>
  <c r="V2029" i="13" a="1"/>
  <c r="V2029" i="13"/>
  <c r="Q2029" i="13"/>
  <c r="S2029" i="13"/>
  <c r="T2029" i="13"/>
  <c r="V2028" i="13" a="1"/>
  <c r="V2028" i="13"/>
  <c r="Q2028" i="13"/>
  <c r="S2028" i="13"/>
  <c r="T2028" i="13"/>
  <c r="V2027" i="13" a="1"/>
  <c r="V2027" i="13"/>
  <c r="Q2027" i="13"/>
  <c r="S2027" i="13"/>
  <c r="T2027" i="13"/>
  <c r="V2026" i="13" a="1"/>
  <c r="V2026" i="13"/>
  <c r="Q2026" i="13"/>
  <c r="S2026" i="13"/>
  <c r="T2026" i="13"/>
  <c r="V2025" i="13" a="1"/>
  <c r="V2025" i="13"/>
  <c r="Q2025" i="13"/>
  <c r="S2025" i="13"/>
  <c r="T2025" i="13"/>
  <c r="V2024" i="13" a="1"/>
  <c r="V2024" i="13"/>
  <c r="Q2024" i="13"/>
  <c r="S2024" i="13"/>
  <c r="T2024" i="13"/>
  <c r="V2023" i="13" a="1"/>
  <c r="V2023" i="13"/>
  <c r="Q2023" i="13"/>
  <c r="S2023" i="13"/>
  <c r="T2023" i="13"/>
  <c r="V2022" i="13" a="1"/>
  <c r="V2022" i="13"/>
  <c r="Q2022" i="13"/>
  <c r="S2022" i="13"/>
  <c r="T2022" i="13"/>
  <c r="V2021" i="13" a="1"/>
  <c r="V2021" i="13"/>
  <c r="Q2021" i="13"/>
  <c r="S2021" i="13"/>
  <c r="T2021" i="13"/>
  <c r="V2020" i="13" a="1"/>
  <c r="V2020" i="13"/>
  <c r="Q2020" i="13"/>
  <c r="S2020" i="13"/>
  <c r="T2020" i="13"/>
  <c r="V2019" i="13" a="1"/>
  <c r="V2019" i="13"/>
  <c r="Q2019" i="13"/>
  <c r="S2019" i="13"/>
  <c r="T2019" i="13"/>
  <c r="V2018" i="13" a="1"/>
  <c r="V2018" i="13"/>
  <c r="Q2018" i="13"/>
  <c r="S2018" i="13"/>
  <c r="T2018" i="13"/>
  <c r="V2017" i="13" a="1"/>
  <c r="V2017" i="13"/>
  <c r="Q2017" i="13"/>
  <c r="S2017" i="13"/>
  <c r="T2017" i="13"/>
  <c r="V2016" i="13" a="1"/>
  <c r="V2016" i="13"/>
  <c r="Q2016" i="13"/>
  <c r="S2016" i="13"/>
  <c r="T2016" i="13"/>
  <c r="V2015" i="13" a="1"/>
  <c r="V2015" i="13"/>
  <c r="Q2015" i="13"/>
  <c r="S2015" i="13"/>
  <c r="T2015" i="13"/>
  <c r="V2014" i="13" a="1"/>
  <c r="V2014" i="13"/>
  <c r="Q2014" i="13"/>
  <c r="S2014" i="13"/>
  <c r="T2014" i="13"/>
  <c r="V2013" i="13" a="1"/>
  <c r="V2013" i="13"/>
  <c r="Q2013" i="13"/>
  <c r="S2013" i="13"/>
  <c r="T2013" i="13"/>
  <c r="V2012" i="13" a="1"/>
  <c r="V2012" i="13"/>
  <c r="Q2012" i="13"/>
  <c r="S2012" i="13"/>
  <c r="T2012" i="13"/>
  <c r="V2011" i="13" a="1"/>
  <c r="V2011" i="13"/>
  <c r="Q2011" i="13"/>
  <c r="S2011" i="13"/>
  <c r="T2011" i="13"/>
  <c r="V2010" i="13" a="1"/>
  <c r="V2010" i="13"/>
  <c r="Q2010" i="13"/>
  <c r="S2010" i="13"/>
  <c r="T2010" i="13"/>
  <c r="V2009" i="13" a="1"/>
  <c r="V2009" i="13"/>
  <c r="Q2009" i="13"/>
  <c r="S2009" i="13"/>
  <c r="T2009" i="13"/>
  <c r="V2008" i="13" a="1"/>
  <c r="V2008" i="13"/>
  <c r="Q2008" i="13"/>
  <c r="S2008" i="13"/>
  <c r="T2008" i="13"/>
  <c r="V2007" i="13" a="1"/>
  <c r="V2007" i="13"/>
  <c r="Q2007" i="13"/>
  <c r="S2007" i="13"/>
  <c r="T2007" i="13"/>
  <c r="V2006" i="13" a="1"/>
  <c r="V2006" i="13"/>
  <c r="Q2006" i="13"/>
  <c r="S2006" i="13"/>
  <c r="T2006" i="13"/>
  <c r="V2005" i="13" a="1"/>
  <c r="V2005" i="13"/>
  <c r="Q2005" i="13"/>
  <c r="S2005" i="13"/>
  <c r="T2005" i="13"/>
  <c r="V2004" i="13" a="1"/>
  <c r="V2004" i="13"/>
  <c r="Q2004" i="13"/>
  <c r="S2004" i="13"/>
  <c r="T2004" i="13"/>
  <c r="V2003" i="13" a="1"/>
  <c r="V2003" i="13"/>
  <c r="Q2003" i="13"/>
  <c r="S2003" i="13"/>
  <c r="T2003" i="13"/>
  <c r="V2002" i="13" a="1"/>
  <c r="V2002" i="13"/>
  <c r="Q2002" i="13"/>
  <c r="S2002" i="13"/>
  <c r="T2002" i="13"/>
  <c r="V2001" i="13" a="1"/>
  <c r="V2001" i="13"/>
  <c r="Q2001" i="13"/>
  <c r="S2001" i="13"/>
  <c r="T2001" i="13"/>
  <c r="V2000" i="13" a="1"/>
  <c r="V2000" i="13"/>
  <c r="Q2000" i="13"/>
  <c r="S2000" i="13"/>
  <c r="T2000" i="13"/>
  <c r="V1999" i="13" a="1"/>
  <c r="V1999" i="13"/>
  <c r="Q1999" i="13"/>
  <c r="S1999" i="13"/>
  <c r="T1999" i="13"/>
  <c r="V1998" i="13" a="1"/>
  <c r="V1998" i="13"/>
  <c r="Q1998" i="13"/>
  <c r="S1998" i="13"/>
  <c r="T1998" i="13"/>
  <c r="V1997" i="13" a="1"/>
  <c r="V1997" i="13"/>
  <c r="Q1997" i="13"/>
  <c r="S1997" i="13"/>
  <c r="T1997" i="13"/>
  <c r="V1996" i="13" a="1"/>
  <c r="V1996" i="13"/>
  <c r="Q1996" i="13"/>
  <c r="S1996" i="13"/>
  <c r="T1996" i="13"/>
  <c r="V1995" i="13" a="1"/>
  <c r="V1995" i="13"/>
  <c r="Q1995" i="13"/>
  <c r="S1995" i="13"/>
  <c r="T1995" i="13"/>
  <c r="V1994" i="13" a="1"/>
  <c r="V1994" i="13"/>
  <c r="Q1994" i="13"/>
  <c r="S1994" i="13"/>
  <c r="T1994" i="13"/>
  <c r="V1993" i="13" a="1"/>
  <c r="V1993" i="13"/>
  <c r="Q1993" i="13"/>
  <c r="S1993" i="13"/>
  <c r="T1993" i="13"/>
  <c r="V1992" i="13" a="1"/>
  <c r="V1992" i="13"/>
  <c r="Q1992" i="13"/>
  <c r="S1992" i="13"/>
  <c r="T1992" i="13"/>
  <c r="V1991" i="13" a="1"/>
  <c r="V1991" i="13"/>
  <c r="Q1991" i="13"/>
  <c r="S1991" i="13"/>
  <c r="T1991" i="13"/>
  <c r="V1990" i="13" a="1"/>
  <c r="V1990" i="13"/>
  <c r="Q1990" i="13"/>
  <c r="S1990" i="13"/>
  <c r="T1990" i="13"/>
  <c r="V1989" i="13" a="1"/>
  <c r="V1989" i="13"/>
  <c r="Q1989" i="13"/>
  <c r="S1989" i="13"/>
  <c r="T1989" i="13"/>
  <c r="V1988" i="13" a="1"/>
  <c r="V1988" i="13"/>
  <c r="Q1988" i="13"/>
  <c r="S1988" i="13"/>
  <c r="T1988" i="13"/>
  <c r="V1987" i="13" a="1"/>
  <c r="V1987" i="13"/>
  <c r="Q1987" i="13"/>
  <c r="S1987" i="13"/>
  <c r="T1987" i="13"/>
  <c r="V1986" i="13" a="1"/>
  <c r="V1986" i="13"/>
  <c r="Q1986" i="13"/>
  <c r="S1986" i="13"/>
  <c r="T1986" i="13"/>
  <c r="V1985" i="13" a="1"/>
  <c r="V1985" i="13"/>
  <c r="Q1985" i="13"/>
  <c r="S1985" i="13"/>
  <c r="T1985" i="13"/>
  <c r="V1984" i="13" a="1"/>
  <c r="V1984" i="13"/>
  <c r="Q1984" i="13"/>
  <c r="S1984" i="13"/>
  <c r="T1984" i="13"/>
  <c r="V1983" i="13" a="1"/>
  <c r="V1983" i="13"/>
  <c r="Q1983" i="13"/>
  <c r="S1983" i="13"/>
  <c r="T1983" i="13"/>
  <c r="V1982" i="13" a="1"/>
  <c r="V1982" i="13"/>
  <c r="Q1982" i="13"/>
  <c r="S1982" i="13"/>
  <c r="T1982" i="13"/>
  <c r="V1981" i="13" a="1"/>
  <c r="V1981" i="13"/>
  <c r="Q1981" i="13"/>
  <c r="S1981" i="13"/>
  <c r="T1981" i="13"/>
  <c r="V1980" i="13" a="1"/>
  <c r="V1980" i="13"/>
  <c r="Q1980" i="13"/>
  <c r="S1980" i="13"/>
  <c r="T1980" i="13"/>
  <c r="V1979" i="13" a="1"/>
  <c r="V1979" i="13"/>
  <c r="Q1979" i="13"/>
  <c r="S1979" i="13"/>
  <c r="T1979" i="13"/>
  <c r="V1978" i="13" a="1"/>
  <c r="V1978" i="13"/>
  <c r="Q1978" i="13"/>
  <c r="S1978" i="13"/>
  <c r="T1978" i="13"/>
  <c r="V1977" i="13" a="1"/>
  <c r="V1977" i="13"/>
  <c r="Q1977" i="13"/>
  <c r="S1977" i="13"/>
  <c r="T1977" i="13"/>
  <c r="V1976" i="13" a="1"/>
  <c r="V1976" i="13"/>
  <c r="Q1976" i="13"/>
  <c r="S1976" i="13"/>
  <c r="T1976" i="13"/>
  <c r="V1975" i="13" a="1"/>
  <c r="V1975" i="13"/>
  <c r="Q1975" i="13"/>
  <c r="S1975" i="13"/>
  <c r="T1975" i="13"/>
  <c r="V1974" i="13" a="1"/>
  <c r="V1974" i="13"/>
  <c r="Q1974" i="13"/>
  <c r="S1974" i="13"/>
  <c r="T1974" i="13"/>
  <c r="V1973" i="13" a="1"/>
  <c r="V1973" i="13"/>
  <c r="Q1973" i="13"/>
  <c r="S1973" i="13"/>
  <c r="T1973" i="13"/>
  <c r="V1972" i="13" a="1"/>
  <c r="V1972" i="13"/>
  <c r="Q1972" i="13"/>
  <c r="S1972" i="13"/>
  <c r="T1972" i="13"/>
  <c r="V1971" i="13" a="1"/>
  <c r="V1971" i="13"/>
  <c r="Q1971" i="13"/>
  <c r="S1971" i="13"/>
  <c r="T1971" i="13"/>
  <c r="V1970" i="13" a="1"/>
  <c r="V1970" i="13"/>
  <c r="Q1970" i="13"/>
  <c r="S1970" i="13"/>
  <c r="T1970" i="13"/>
  <c r="V1969" i="13" a="1"/>
  <c r="V1969" i="13"/>
  <c r="Q1969" i="13"/>
  <c r="S1969" i="13"/>
  <c r="T1969" i="13"/>
  <c r="V1968" i="13" a="1"/>
  <c r="V1968" i="13"/>
  <c r="Q1968" i="13"/>
  <c r="S1968" i="13"/>
  <c r="T1968" i="13"/>
  <c r="V1967" i="13" a="1"/>
  <c r="V1967" i="13"/>
  <c r="Q1967" i="13"/>
  <c r="S1967" i="13"/>
  <c r="T1967" i="13"/>
  <c r="V1966" i="13" a="1"/>
  <c r="V1966" i="13"/>
  <c r="Q1966" i="13"/>
  <c r="S1966" i="13"/>
  <c r="T1966" i="13"/>
  <c r="V1965" i="13" a="1"/>
  <c r="V1965" i="13"/>
  <c r="Q1965" i="13"/>
  <c r="S1965" i="13"/>
  <c r="T1965" i="13"/>
  <c r="V1964" i="13" a="1"/>
  <c r="V1964" i="13"/>
  <c r="Q1964" i="13"/>
  <c r="S1964" i="13"/>
  <c r="T1964" i="13"/>
  <c r="V1963" i="13" a="1"/>
  <c r="V1963" i="13"/>
  <c r="Q1963" i="13"/>
  <c r="S1963" i="13"/>
  <c r="T1963" i="13"/>
  <c r="V1962" i="13" a="1"/>
  <c r="V1962" i="13"/>
  <c r="Q1962" i="13"/>
  <c r="S1962" i="13"/>
  <c r="T1962" i="13"/>
  <c r="V1961" i="13" a="1"/>
  <c r="V1961" i="13"/>
  <c r="Q1961" i="13"/>
  <c r="S1961" i="13"/>
  <c r="T1961" i="13"/>
  <c r="V1960" i="13" a="1"/>
  <c r="V1960" i="13"/>
  <c r="Q1960" i="13"/>
  <c r="S1960" i="13"/>
  <c r="T1960" i="13"/>
  <c r="V1959" i="13" a="1"/>
  <c r="V1959" i="13"/>
  <c r="Q1959" i="13"/>
  <c r="S1959" i="13"/>
  <c r="T1959" i="13"/>
  <c r="V1958" i="13" a="1"/>
  <c r="V1958" i="13"/>
  <c r="Q1958" i="13"/>
  <c r="S1958" i="13"/>
  <c r="T1958" i="13"/>
  <c r="V1957" i="13" a="1"/>
  <c r="V1957" i="13"/>
  <c r="Q1957" i="13"/>
  <c r="S1957" i="13"/>
  <c r="T1957" i="13"/>
  <c r="V1956" i="13" a="1"/>
  <c r="V1956" i="13"/>
  <c r="Q1956" i="13"/>
  <c r="S1956" i="13"/>
  <c r="T1956" i="13"/>
  <c r="V1955" i="13" a="1"/>
  <c r="V1955" i="13"/>
  <c r="Q1955" i="13"/>
  <c r="S1955" i="13"/>
  <c r="T1955" i="13"/>
  <c r="V1954" i="13" a="1"/>
  <c r="V1954" i="13"/>
  <c r="Q1954" i="13"/>
  <c r="S1954" i="13"/>
  <c r="T1954" i="13"/>
  <c r="V1953" i="13" a="1"/>
  <c r="V1953" i="13"/>
  <c r="Q1953" i="13"/>
  <c r="S1953" i="13"/>
  <c r="T1953" i="13"/>
  <c r="V1952" i="13" a="1"/>
  <c r="V1952" i="13"/>
  <c r="Q1952" i="13"/>
  <c r="S1952" i="13"/>
  <c r="T1952" i="13"/>
  <c r="V1951" i="13" a="1"/>
  <c r="V1951" i="13"/>
  <c r="Q1951" i="13"/>
  <c r="S1951" i="13"/>
  <c r="T1951" i="13"/>
  <c r="V1950" i="13" a="1"/>
  <c r="V1950" i="13"/>
  <c r="Q1950" i="13"/>
  <c r="S1950" i="13"/>
  <c r="T1950" i="13"/>
  <c r="V1949" i="13" a="1"/>
  <c r="V1949" i="13"/>
  <c r="Q1949" i="13"/>
  <c r="S1949" i="13"/>
  <c r="T1949" i="13"/>
  <c r="V1948" i="13" a="1"/>
  <c r="V1948" i="13"/>
  <c r="Q1948" i="13"/>
  <c r="S1948" i="13"/>
  <c r="T1948" i="13"/>
  <c r="V1947" i="13" a="1"/>
  <c r="V1947" i="13"/>
  <c r="Q1947" i="13"/>
  <c r="S1947" i="13"/>
  <c r="T1947" i="13"/>
  <c r="V1946" i="13" a="1"/>
  <c r="V1946" i="13"/>
  <c r="Q1946" i="13"/>
  <c r="S1946" i="13"/>
  <c r="T1946" i="13"/>
  <c r="V1945" i="13" a="1"/>
  <c r="V1945" i="13"/>
  <c r="Q1945" i="13"/>
  <c r="S1945" i="13"/>
  <c r="T1945" i="13"/>
  <c r="V1944" i="13" a="1"/>
  <c r="V1944" i="13"/>
  <c r="Q1944" i="13"/>
  <c r="S1944" i="13"/>
  <c r="T1944" i="13"/>
  <c r="V1943" i="13" a="1"/>
  <c r="V1943" i="13"/>
  <c r="Q1943" i="13"/>
  <c r="S1943" i="13"/>
  <c r="T1943" i="13"/>
  <c r="V1942" i="13" a="1"/>
  <c r="V1942" i="13"/>
  <c r="Q1942" i="13"/>
  <c r="S1942" i="13"/>
  <c r="T1942" i="13"/>
  <c r="V1941" i="13" a="1"/>
  <c r="V1941" i="13"/>
  <c r="Q1941" i="13"/>
  <c r="S1941" i="13"/>
  <c r="T1941" i="13"/>
  <c r="V1940" i="13" a="1"/>
  <c r="V1940" i="13"/>
  <c r="Q1940" i="13"/>
  <c r="S1940" i="13"/>
  <c r="T1940" i="13"/>
  <c r="V1939" i="13" a="1"/>
  <c r="V1939" i="13"/>
  <c r="Q1939" i="13"/>
  <c r="S1939" i="13"/>
  <c r="T1939" i="13"/>
  <c r="V1938" i="13" a="1"/>
  <c r="V1938" i="13"/>
  <c r="Q1938" i="13"/>
  <c r="S1938" i="13"/>
  <c r="T1938" i="13"/>
  <c r="V1937" i="13" a="1"/>
  <c r="V1937" i="13"/>
  <c r="Q1937" i="13"/>
  <c r="S1937" i="13"/>
  <c r="T1937" i="13"/>
  <c r="V1936" i="13" a="1"/>
  <c r="V1936" i="13"/>
  <c r="Q1936" i="13"/>
  <c r="S1936" i="13"/>
  <c r="T1936" i="13"/>
  <c r="V1935" i="13" a="1"/>
  <c r="V1935" i="13"/>
  <c r="Q1935" i="13"/>
  <c r="S1935" i="13"/>
  <c r="T1935" i="13"/>
  <c r="V1934" i="13" a="1"/>
  <c r="V1934" i="13"/>
  <c r="Q1934" i="13"/>
  <c r="S1934" i="13"/>
  <c r="T1934" i="13"/>
  <c r="V1933" i="13" a="1"/>
  <c r="V1933" i="13"/>
  <c r="Q1933" i="13"/>
  <c r="S1933" i="13"/>
  <c r="T1933" i="13"/>
  <c r="V1932" i="13" a="1"/>
  <c r="V1932" i="13"/>
  <c r="Q1932" i="13"/>
  <c r="S1932" i="13"/>
  <c r="T1932" i="13"/>
  <c r="V1931" i="13" a="1"/>
  <c r="V1931" i="13"/>
  <c r="Q1931" i="13"/>
  <c r="S1931" i="13"/>
  <c r="T1931" i="13"/>
  <c r="V1930" i="13" a="1"/>
  <c r="V1930" i="13"/>
  <c r="Q1930" i="13"/>
  <c r="S1930" i="13"/>
  <c r="T1930" i="13"/>
  <c r="V1929" i="13" a="1"/>
  <c r="V1929" i="13"/>
  <c r="Q1929" i="13"/>
  <c r="S1929" i="13"/>
  <c r="T1929" i="13"/>
  <c r="V1928" i="13" a="1"/>
  <c r="V1928" i="13"/>
  <c r="Q1928" i="13"/>
  <c r="S1928" i="13"/>
  <c r="T1928" i="13"/>
  <c r="V1927" i="13" a="1"/>
  <c r="V1927" i="13"/>
  <c r="Q1927" i="13"/>
  <c r="S1927" i="13"/>
  <c r="T1927" i="13"/>
  <c r="V1926" i="13" a="1"/>
  <c r="V1926" i="13"/>
  <c r="Q1926" i="13"/>
  <c r="S1926" i="13"/>
  <c r="T1926" i="13"/>
  <c r="V1925" i="13" a="1"/>
  <c r="V1925" i="13"/>
  <c r="Q1925" i="13"/>
  <c r="S1925" i="13"/>
  <c r="T1925" i="13"/>
  <c r="V1924" i="13" a="1"/>
  <c r="V1924" i="13"/>
  <c r="Q1924" i="13"/>
  <c r="S1924" i="13"/>
  <c r="T1924" i="13"/>
  <c r="V1923" i="13" a="1"/>
  <c r="V1923" i="13"/>
  <c r="Q1923" i="13"/>
  <c r="S1923" i="13"/>
  <c r="T1923" i="13"/>
  <c r="V1922" i="13" a="1"/>
  <c r="V1922" i="13"/>
  <c r="Q1922" i="13"/>
  <c r="S1922" i="13"/>
  <c r="T1922" i="13"/>
  <c r="V1921" i="13" a="1"/>
  <c r="V1921" i="13"/>
  <c r="Q1921" i="13"/>
  <c r="S1921" i="13"/>
  <c r="T1921" i="13"/>
  <c r="V1920" i="13" a="1"/>
  <c r="V1920" i="13"/>
  <c r="Q1920" i="13"/>
  <c r="S1920" i="13"/>
  <c r="T1920" i="13"/>
  <c r="V1919" i="13" a="1"/>
  <c r="V1919" i="13"/>
  <c r="Q1919" i="13"/>
  <c r="S1919" i="13"/>
  <c r="T1919" i="13"/>
  <c r="V1918" i="13" a="1"/>
  <c r="V1918" i="13"/>
  <c r="Q1918" i="13"/>
  <c r="S1918" i="13"/>
  <c r="T1918" i="13"/>
  <c r="V1917" i="13" a="1"/>
  <c r="V1917" i="13"/>
  <c r="Q1917" i="13"/>
  <c r="S1917" i="13"/>
  <c r="T1917" i="13"/>
  <c r="V1916" i="13" a="1"/>
  <c r="V1916" i="13"/>
  <c r="Q1916" i="13"/>
  <c r="S1916" i="13"/>
  <c r="T1916" i="13"/>
  <c r="V1915" i="13" a="1"/>
  <c r="V1915" i="13"/>
  <c r="Q1915" i="13"/>
  <c r="S1915" i="13"/>
  <c r="T1915" i="13"/>
  <c r="V1914" i="13" a="1"/>
  <c r="V1914" i="13"/>
  <c r="Q1914" i="13"/>
  <c r="S1914" i="13"/>
  <c r="T1914" i="13"/>
  <c r="V1913" i="13" a="1"/>
  <c r="V1913" i="13"/>
  <c r="Q1913" i="13"/>
  <c r="S1913" i="13"/>
  <c r="T1913" i="13"/>
  <c r="V1912" i="13" a="1"/>
  <c r="V1912" i="13"/>
  <c r="Q1912" i="13"/>
  <c r="S1912" i="13"/>
  <c r="T1912" i="13"/>
  <c r="V1911" i="13" a="1"/>
  <c r="V1911" i="13"/>
  <c r="Q1911" i="13"/>
  <c r="S1911" i="13"/>
  <c r="T1911" i="13"/>
  <c r="V1910" i="13" a="1"/>
  <c r="V1910" i="13"/>
  <c r="Q1910" i="13"/>
  <c r="S1910" i="13"/>
  <c r="T1910" i="13"/>
  <c r="V1909" i="13" a="1"/>
  <c r="V1909" i="13"/>
  <c r="Q1909" i="13"/>
  <c r="S1909" i="13"/>
  <c r="T1909" i="13"/>
  <c r="V1908" i="13" a="1"/>
  <c r="V1908" i="13"/>
  <c r="Q1908" i="13"/>
  <c r="S1908" i="13"/>
  <c r="T1908" i="13"/>
  <c r="V1907" i="13" a="1"/>
  <c r="V1907" i="13"/>
  <c r="Q1907" i="13"/>
  <c r="S1907" i="13"/>
  <c r="T1907" i="13"/>
  <c r="V1906" i="13" a="1"/>
  <c r="V1906" i="13"/>
  <c r="Q1906" i="13"/>
  <c r="S1906" i="13"/>
  <c r="T1906" i="13"/>
  <c r="V1905" i="13" a="1"/>
  <c r="V1905" i="13"/>
  <c r="Q1905" i="13"/>
  <c r="S1905" i="13"/>
  <c r="T1905" i="13"/>
  <c r="V1904" i="13" a="1"/>
  <c r="V1904" i="13"/>
  <c r="Q1904" i="13"/>
  <c r="S1904" i="13"/>
  <c r="T1904" i="13"/>
  <c r="V1903" i="13" a="1"/>
  <c r="V1903" i="13"/>
  <c r="Q1903" i="13"/>
  <c r="S1903" i="13"/>
  <c r="T1903" i="13"/>
  <c r="V1902" i="13" a="1"/>
  <c r="V1902" i="13"/>
  <c r="Q1902" i="13"/>
  <c r="S1902" i="13"/>
  <c r="T1902" i="13"/>
  <c r="V1901" i="13" a="1"/>
  <c r="V1901" i="13"/>
  <c r="Q1901" i="13"/>
  <c r="S1901" i="13"/>
  <c r="T1901" i="13"/>
  <c r="V1900" i="13" a="1"/>
  <c r="V1900" i="13"/>
  <c r="Q1900" i="13"/>
  <c r="S1900" i="13"/>
  <c r="T1900" i="13"/>
  <c r="V1899" i="13" a="1"/>
  <c r="V1899" i="13"/>
  <c r="Q1899" i="13"/>
  <c r="S1899" i="13"/>
  <c r="T1899" i="13"/>
  <c r="V1898" i="13" a="1"/>
  <c r="V1898" i="13"/>
  <c r="Q1898" i="13"/>
  <c r="S1898" i="13"/>
  <c r="T1898" i="13"/>
  <c r="V1897" i="13" a="1"/>
  <c r="V1897" i="13"/>
  <c r="Q1897" i="13"/>
  <c r="S1897" i="13"/>
  <c r="T1897" i="13"/>
  <c r="V1896" i="13" a="1"/>
  <c r="V1896" i="13"/>
  <c r="Q1896" i="13"/>
  <c r="S1896" i="13"/>
  <c r="T1896" i="13"/>
  <c r="V1895" i="13" a="1"/>
  <c r="V1895" i="13"/>
  <c r="Q1895" i="13"/>
  <c r="S1895" i="13"/>
  <c r="T1895" i="13"/>
  <c r="V1894" i="13" a="1"/>
  <c r="V1894" i="13"/>
  <c r="Q1894" i="13"/>
  <c r="S1894" i="13"/>
  <c r="T1894" i="13"/>
  <c r="V1893" i="13" a="1"/>
  <c r="V1893" i="13"/>
  <c r="Q1893" i="13"/>
  <c r="S1893" i="13"/>
  <c r="T1893" i="13"/>
  <c r="V1892" i="13" a="1"/>
  <c r="V1892" i="13"/>
  <c r="Q1892" i="13"/>
  <c r="S1892" i="13"/>
  <c r="T1892" i="13"/>
  <c r="V1891" i="13" a="1"/>
  <c r="V1891" i="13"/>
  <c r="Q1891" i="13"/>
  <c r="S1891" i="13"/>
  <c r="T1891" i="13"/>
  <c r="V1890" i="13" a="1"/>
  <c r="V1890" i="13"/>
  <c r="Q1890" i="13"/>
  <c r="S1890" i="13"/>
  <c r="T1890" i="13"/>
  <c r="V1889" i="13" a="1"/>
  <c r="V1889" i="13"/>
  <c r="Q1889" i="13"/>
  <c r="S1889" i="13"/>
  <c r="T1889" i="13"/>
  <c r="V1888" i="13" a="1"/>
  <c r="V1888" i="13"/>
  <c r="Q1888" i="13"/>
  <c r="S1888" i="13"/>
  <c r="T1888" i="13"/>
  <c r="V1887" i="13" a="1"/>
  <c r="V1887" i="13"/>
  <c r="Q1887" i="13"/>
  <c r="S1887" i="13"/>
  <c r="T1887" i="13"/>
  <c r="V1886" i="13" a="1"/>
  <c r="V1886" i="13"/>
  <c r="Q1886" i="13"/>
  <c r="S1886" i="13"/>
  <c r="T1886" i="13"/>
  <c r="V1885" i="13" a="1"/>
  <c r="V1885" i="13"/>
  <c r="Q1885" i="13"/>
  <c r="S1885" i="13"/>
  <c r="T1885" i="13"/>
  <c r="V1884" i="13" a="1"/>
  <c r="V1884" i="13"/>
  <c r="Q1884" i="13"/>
  <c r="S1884" i="13"/>
  <c r="T1884" i="13"/>
  <c r="V1883" i="13" a="1"/>
  <c r="V1883" i="13"/>
  <c r="Q1883" i="13"/>
  <c r="S1883" i="13"/>
  <c r="T1883" i="13"/>
  <c r="V1882" i="13" a="1"/>
  <c r="V1882" i="13"/>
  <c r="Q1882" i="13"/>
  <c r="S1882" i="13"/>
  <c r="T1882" i="13"/>
  <c r="V1881" i="13" a="1"/>
  <c r="V1881" i="13"/>
  <c r="Q1881" i="13"/>
  <c r="S1881" i="13"/>
  <c r="T1881" i="13"/>
  <c r="V1880" i="13" a="1"/>
  <c r="V1880" i="13"/>
  <c r="Q1880" i="13"/>
  <c r="S1880" i="13"/>
  <c r="T1880" i="13"/>
  <c r="V1879" i="13" a="1"/>
  <c r="V1879" i="13"/>
  <c r="Q1879" i="13"/>
  <c r="S1879" i="13"/>
  <c r="T1879" i="13"/>
  <c r="V1878" i="13" a="1"/>
  <c r="V1878" i="13"/>
  <c r="Q1878" i="13"/>
  <c r="S1878" i="13"/>
  <c r="T1878" i="13"/>
  <c r="V1877" i="13" a="1"/>
  <c r="V1877" i="13"/>
  <c r="Q1877" i="13"/>
  <c r="S1877" i="13"/>
  <c r="T1877" i="13"/>
  <c r="V1874" i="13" a="1"/>
  <c r="V1874" i="13"/>
  <c r="Q1874" i="13"/>
  <c r="S1874" i="13"/>
  <c r="T1874" i="13"/>
  <c r="V1872" i="13" a="1"/>
  <c r="V1872" i="13"/>
  <c r="Q1872" i="13"/>
  <c r="S1872" i="13"/>
  <c r="T1872" i="13"/>
  <c r="V1871" i="13" a="1"/>
  <c r="V1871" i="13"/>
  <c r="Q1871" i="13"/>
  <c r="S1871" i="13"/>
  <c r="T1871" i="13"/>
  <c r="V1868" i="13" a="1"/>
  <c r="V1868" i="13"/>
  <c r="Q1868" i="13"/>
  <c r="S1868" i="13"/>
  <c r="T1868" i="13"/>
  <c r="V1867" i="13" a="1"/>
  <c r="V1867" i="13"/>
  <c r="Q1867" i="13"/>
  <c r="S1867" i="13"/>
  <c r="T1867" i="13"/>
  <c r="V1866" i="13" a="1"/>
  <c r="V1866" i="13"/>
  <c r="Q1866" i="13"/>
  <c r="S1866" i="13"/>
  <c r="T1866" i="13"/>
  <c r="V1865" i="13" a="1"/>
  <c r="V1865" i="13"/>
  <c r="Q1865" i="13"/>
  <c r="S1865" i="13"/>
  <c r="T1865" i="13"/>
  <c r="V1861" i="13" a="1"/>
  <c r="V1861" i="13"/>
  <c r="Q1861" i="13"/>
  <c r="S1861" i="13"/>
  <c r="T1861" i="13"/>
  <c r="V1860" i="13" a="1"/>
  <c r="V1860" i="13"/>
  <c r="Q1860" i="13"/>
  <c r="S1860" i="13"/>
  <c r="T1860" i="13"/>
  <c r="V1859" i="13" a="1"/>
  <c r="V1859" i="13"/>
  <c r="Q1859" i="13"/>
  <c r="S1859" i="13"/>
  <c r="T1859" i="13"/>
  <c r="V1858" i="13" a="1"/>
  <c r="V1858" i="13"/>
  <c r="Q1858" i="13"/>
  <c r="S1858" i="13"/>
  <c r="T1858" i="13"/>
  <c r="V1857" i="13" a="1"/>
  <c r="V1857" i="13"/>
  <c r="Q1857" i="13"/>
  <c r="S1857" i="13"/>
  <c r="T1857" i="13"/>
  <c r="V1856" i="13" a="1"/>
  <c r="V1856" i="13"/>
  <c r="Q1856" i="13"/>
  <c r="S1856" i="13"/>
  <c r="T1856" i="13"/>
  <c r="V1855" i="13" a="1"/>
  <c r="V1855" i="13"/>
  <c r="Q1855" i="13"/>
  <c r="S1855" i="13"/>
  <c r="T1855" i="13"/>
  <c r="V1854" i="13" a="1"/>
  <c r="V1854" i="13"/>
  <c r="Q1854" i="13"/>
  <c r="S1854" i="13"/>
  <c r="T1854" i="13"/>
  <c r="V1853" i="13" a="1"/>
  <c r="V1853" i="13"/>
  <c r="Q1853" i="13"/>
  <c r="S1853" i="13"/>
  <c r="T1853" i="13"/>
  <c r="V1852" i="13" a="1"/>
  <c r="V1852" i="13"/>
  <c r="Q1852" i="13"/>
  <c r="S1852" i="13"/>
  <c r="T1852" i="13"/>
  <c r="V1850" i="13" a="1"/>
  <c r="V1850" i="13"/>
  <c r="Q1850" i="13"/>
  <c r="S1850" i="13"/>
  <c r="T1850" i="13"/>
  <c r="V1849" i="13" a="1"/>
  <c r="V1849" i="13"/>
  <c r="Q1849" i="13"/>
  <c r="S1849" i="13"/>
  <c r="T1849" i="13"/>
  <c r="V1848" i="13" a="1"/>
  <c r="V1848" i="13"/>
  <c r="Q1848" i="13"/>
  <c r="S1848" i="13"/>
  <c r="T1848" i="13"/>
  <c r="V1847" i="13" a="1"/>
  <c r="V1847" i="13"/>
  <c r="Q1847" i="13"/>
  <c r="S1847" i="13"/>
  <c r="T1847" i="13"/>
  <c r="V1846" i="13" a="1"/>
  <c r="V1846" i="13"/>
  <c r="Q1846" i="13"/>
  <c r="S1846" i="13"/>
  <c r="T1846" i="13"/>
  <c r="V1844" i="13" a="1"/>
  <c r="V1844" i="13"/>
  <c r="Q1844" i="13"/>
  <c r="S1844" i="13"/>
  <c r="T1844" i="13"/>
  <c r="V1842" i="13" a="1"/>
  <c r="V1842" i="13"/>
  <c r="Q1842" i="13"/>
  <c r="S1842" i="13"/>
  <c r="T1842" i="13"/>
  <c r="V1841" i="13" a="1"/>
  <c r="V1841" i="13"/>
  <c r="Q1841" i="13"/>
  <c r="S1841" i="13"/>
  <c r="T1841" i="13"/>
  <c r="V1840" i="13" a="1"/>
  <c r="V1840" i="13"/>
  <c r="Q1840" i="13"/>
  <c r="S1840" i="13"/>
  <c r="T1840" i="13"/>
  <c r="V1839" i="13" a="1"/>
  <c r="V1839" i="13"/>
  <c r="Q1839" i="13"/>
  <c r="S1839" i="13"/>
  <c r="T1839" i="13"/>
  <c r="V1838" i="13" a="1"/>
  <c r="V1838" i="13"/>
  <c r="Q1838" i="13"/>
  <c r="S1838" i="13"/>
  <c r="T1838" i="13"/>
  <c r="V1837" i="13" a="1"/>
  <c r="V1837" i="13"/>
  <c r="Q1837" i="13"/>
  <c r="S1837" i="13"/>
  <c r="T1837" i="13"/>
  <c r="V1836" i="13" a="1"/>
  <c r="V1836" i="13"/>
  <c r="Q1836" i="13"/>
  <c r="S1836" i="13"/>
  <c r="T1836" i="13"/>
  <c r="V1835" i="13" a="1"/>
  <c r="V1835" i="13"/>
  <c r="Q1835" i="13"/>
  <c r="S1835" i="13"/>
  <c r="T1835" i="13"/>
  <c r="V1834" i="13" a="1"/>
  <c r="V1834" i="13"/>
  <c r="Q1834" i="13"/>
  <c r="S1834" i="13"/>
  <c r="T1834" i="13"/>
  <c r="V1833" i="13" a="1"/>
  <c r="V1833" i="13"/>
  <c r="Q1833" i="13"/>
  <c r="S1833" i="13"/>
  <c r="T1833" i="13"/>
  <c r="V1832" i="13" a="1"/>
  <c r="V1832" i="13"/>
  <c r="Q1832" i="13"/>
  <c r="S1832" i="13"/>
  <c r="T1832" i="13"/>
  <c r="V1831" i="13" a="1"/>
  <c r="V1831" i="13"/>
  <c r="Q1831" i="13"/>
  <c r="S1831" i="13"/>
  <c r="T1831" i="13"/>
  <c r="V1830" i="13" a="1"/>
  <c r="V1830" i="13"/>
  <c r="Q1830" i="13"/>
  <c r="S1830" i="13"/>
  <c r="T1830" i="13"/>
  <c r="V1829" i="13" a="1"/>
  <c r="V1829" i="13"/>
  <c r="Q1829" i="13"/>
  <c r="S1829" i="13"/>
  <c r="T1829" i="13"/>
  <c r="V1828" i="13" a="1"/>
  <c r="V1828" i="13"/>
  <c r="Q1828" i="13"/>
  <c r="S1828" i="13"/>
  <c r="T1828" i="13"/>
  <c r="V1827" i="13" a="1"/>
  <c r="V1827" i="13"/>
  <c r="Q1827" i="13"/>
  <c r="S1827" i="13"/>
  <c r="T1827" i="13"/>
  <c r="V1826" i="13" a="1"/>
  <c r="V1826" i="13"/>
  <c r="Q1826" i="13"/>
  <c r="S1826" i="13"/>
  <c r="T1826" i="13"/>
  <c r="V1825" i="13" a="1"/>
  <c r="V1825" i="13"/>
  <c r="Q1825" i="13"/>
  <c r="S1825" i="13"/>
  <c r="T1825" i="13"/>
  <c r="V1824" i="13" a="1"/>
  <c r="V1824" i="13"/>
  <c r="Q1824" i="13"/>
  <c r="S1824" i="13"/>
  <c r="T1824" i="13"/>
  <c r="V1823" i="13" a="1"/>
  <c r="V1823" i="13"/>
  <c r="Q1823" i="13"/>
  <c r="S1823" i="13"/>
  <c r="T1823" i="13"/>
  <c r="V1822" i="13" a="1"/>
  <c r="V1822" i="13"/>
  <c r="Q1822" i="13"/>
  <c r="S1822" i="13"/>
  <c r="T1822" i="13"/>
  <c r="V1821" i="13" a="1"/>
  <c r="V1821" i="13"/>
  <c r="Q1821" i="13"/>
  <c r="S1821" i="13"/>
  <c r="T1821" i="13"/>
  <c r="V1820" i="13" a="1"/>
  <c r="V1820" i="13"/>
  <c r="Q1820" i="13"/>
  <c r="S1820" i="13"/>
  <c r="T1820" i="13"/>
  <c r="V1819" i="13" a="1"/>
  <c r="V1819" i="13"/>
  <c r="Q1819" i="13"/>
  <c r="S1819" i="13"/>
  <c r="T1819" i="13"/>
  <c r="V1818" i="13" a="1"/>
  <c r="V1818" i="13"/>
  <c r="Q1818" i="13"/>
  <c r="S1818" i="13"/>
  <c r="T1818" i="13"/>
  <c r="V1817" i="13" a="1"/>
  <c r="V1817" i="13"/>
  <c r="Q1817" i="13"/>
  <c r="S1817" i="13"/>
  <c r="T1817" i="13"/>
  <c r="V1816" i="13" a="1"/>
  <c r="V1816" i="13"/>
  <c r="Q1816" i="13"/>
  <c r="S1816" i="13"/>
  <c r="T1816" i="13"/>
  <c r="V1815" i="13" a="1"/>
  <c r="V1815" i="13"/>
  <c r="Q1815" i="13"/>
  <c r="S1815" i="13"/>
  <c r="T1815" i="13"/>
  <c r="V1814" i="13" a="1"/>
  <c r="V1814" i="13"/>
  <c r="Q1814" i="13"/>
  <c r="S1814" i="13"/>
  <c r="T1814" i="13"/>
  <c r="V1813" i="13" a="1"/>
  <c r="V1813" i="13"/>
  <c r="Q1813" i="13"/>
  <c r="S1813" i="13"/>
  <c r="T1813" i="13"/>
  <c r="V1812" i="13" a="1"/>
  <c r="V1812" i="13"/>
  <c r="Q1812" i="13"/>
  <c r="S1812" i="13"/>
  <c r="T1812" i="13"/>
  <c r="V1811" i="13" a="1"/>
  <c r="V1811" i="13"/>
  <c r="Q1811" i="13"/>
  <c r="S1811" i="13"/>
  <c r="T1811" i="13"/>
  <c r="V1810" i="13" a="1"/>
  <c r="V1810" i="13"/>
  <c r="Q1810" i="13"/>
  <c r="S1810" i="13"/>
  <c r="T1810" i="13"/>
  <c r="V1809" i="13" a="1"/>
  <c r="V1809" i="13"/>
  <c r="Q1809" i="13"/>
  <c r="S1809" i="13"/>
  <c r="T1809" i="13"/>
  <c r="V1808" i="13" a="1"/>
  <c r="V1808" i="13"/>
  <c r="Q1808" i="13"/>
  <c r="S1808" i="13"/>
  <c r="T1808" i="13"/>
  <c r="V1807" i="13" a="1"/>
  <c r="V1807" i="13"/>
  <c r="Q1807" i="13"/>
  <c r="S1807" i="13"/>
  <c r="T1807" i="13"/>
  <c r="V1806" i="13" a="1"/>
  <c r="V1806" i="13"/>
  <c r="Q1806" i="13"/>
  <c r="S1806" i="13"/>
  <c r="T1806" i="13"/>
  <c r="V1805" i="13" a="1"/>
  <c r="V1805" i="13"/>
  <c r="Q1805" i="13"/>
  <c r="S1805" i="13"/>
  <c r="T1805" i="13"/>
  <c r="V1804" i="13" a="1"/>
  <c r="V1804" i="13"/>
  <c r="Q1804" i="13"/>
  <c r="S1804" i="13"/>
  <c r="T1804" i="13"/>
  <c r="V1803" i="13" a="1"/>
  <c r="V1803" i="13"/>
  <c r="Q1803" i="13"/>
  <c r="S1803" i="13"/>
  <c r="T1803" i="13"/>
  <c r="V1802" i="13" a="1"/>
  <c r="V1802" i="13"/>
  <c r="Q1802" i="13"/>
  <c r="S1802" i="13"/>
  <c r="T1802" i="13"/>
  <c r="V1801" i="13" a="1"/>
  <c r="V1801" i="13"/>
  <c r="Q1801" i="13"/>
  <c r="S1801" i="13"/>
  <c r="T1801" i="13"/>
  <c r="V1800" i="13" a="1"/>
  <c r="V1800" i="13"/>
  <c r="Q1800" i="13"/>
  <c r="S1800" i="13"/>
  <c r="T1800" i="13"/>
  <c r="V1799" i="13" a="1"/>
  <c r="V1799" i="13"/>
  <c r="Q1799" i="13"/>
  <c r="S1799" i="13"/>
  <c r="T1799" i="13"/>
  <c r="V1798" i="13" a="1"/>
  <c r="V1798" i="13"/>
  <c r="Q1798" i="13"/>
  <c r="S1798" i="13"/>
  <c r="T1798" i="13"/>
  <c r="V1797" i="13" a="1"/>
  <c r="V1797" i="13"/>
  <c r="Q1797" i="13"/>
  <c r="S1797" i="13"/>
  <c r="T1797" i="13"/>
  <c r="V1796" i="13" a="1"/>
  <c r="V1796" i="13"/>
  <c r="Q1796" i="13"/>
  <c r="S1796" i="13"/>
  <c r="T1796" i="13"/>
  <c r="V1795" i="13" a="1"/>
  <c r="V1795" i="13"/>
  <c r="Q1795" i="13"/>
  <c r="S1795" i="13"/>
  <c r="T1795" i="13"/>
  <c r="V1794" i="13" a="1"/>
  <c r="V1794" i="13"/>
  <c r="Q1794" i="13"/>
  <c r="S1794" i="13"/>
  <c r="T1794" i="13"/>
  <c r="V1793" i="13" a="1"/>
  <c r="V1793" i="13"/>
  <c r="Q1793" i="13"/>
  <c r="S1793" i="13"/>
  <c r="T1793" i="13"/>
  <c r="V1792" i="13" a="1"/>
  <c r="V1792" i="13"/>
  <c r="Q1792" i="13"/>
  <c r="S1792" i="13"/>
  <c r="T1792" i="13"/>
  <c r="V1791" i="13" a="1"/>
  <c r="V1791" i="13"/>
  <c r="Q1791" i="13"/>
  <c r="S1791" i="13"/>
  <c r="T1791" i="13"/>
  <c r="V1790" i="13" a="1"/>
  <c r="V1790" i="13"/>
  <c r="Q1790" i="13"/>
  <c r="S1790" i="13"/>
  <c r="T1790" i="13"/>
  <c r="V1789" i="13" a="1"/>
  <c r="V1789" i="13"/>
  <c r="Q1789" i="13"/>
  <c r="S1789" i="13"/>
  <c r="T1789" i="13"/>
  <c r="V1788" i="13" a="1"/>
  <c r="V1788" i="13"/>
  <c r="Q1788" i="13"/>
  <c r="S1788" i="13"/>
  <c r="T1788" i="13"/>
  <c r="V1787" i="13" a="1"/>
  <c r="V1787" i="13"/>
  <c r="Q1787" i="13"/>
  <c r="S1787" i="13"/>
  <c r="T1787" i="13"/>
  <c r="V1786" i="13" a="1"/>
  <c r="V1786" i="13"/>
  <c r="Q1786" i="13"/>
  <c r="S1786" i="13"/>
  <c r="T1786" i="13"/>
  <c r="V1785" i="13" a="1"/>
  <c r="V1785" i="13"/>
  <c r="Q1785" i="13"/>
  <c r="S1785" i="13"/>
  <c r="T1785" i="13"/>
  <c r="V1784" i="13" a="1"/>
  <c r="V1784" i="13"/>
  <c r="Q1784" i="13"/>
  <c r="S1784" i="13"/>
  <c r="T1784" i="13"/>
  <c r="V1783" i="13" a="1"/>
  <c r="V1783" i="13"/>
  <c r="Q1783" i="13"/>
  <c r="S1783" i="13"/>
  <c r="T1783" i="13"/>
  <c r="V1782" i="13" a="1"/>
  <c r="V1782" i="13"/>
  <c r="Q1782" i="13"/>
  <c r="S1782" i="13"/>
  <c r="T1782" i="13"/>
  <c r="V1781" i="13" a="1"/>
  <c r="V1781" i="13"/>
  <c r="Q1781" i="13"/>
  <c r="S1781" i="13"/>
  <c r="T1781" i="13"/>
  <c r="V1780" i="13" a="1"/>
  <c r="V1780" i="13"/>
  <c r="Q1780" i="13"/>
  <c r="S1780" i="13"/>
  <c r="T1780" i="13"/>
  <c r="V1779" i="13" a="1"/>
  <c r="V1779" i="13"/>
  <c r="Q1779" i="13"/>
  <c r="S1779" i="13"/>
  <c r="T1779" i="13"/>
  <c r="V1778" i="13" a="1"/>
  <c r="V1778" i="13"/>
  <c r="Q1778" i="13"/>
  <c r="S1778" i="13"/>
  <c r="T1778" i="13"/>
  <c r="V1777" i="13" a="1"/>
  <c r="V1777" i="13"/>
  <c r="Q1777" i="13"/>
  <c r="S1777" i="13"/>
  <c r="T1777" i="13"/>
  <c r="V1776" i="13" a="1"/>
  <c r="V1776" i="13"/>
  <c r="Q1776" i="13"/>
  <c r="S1776" i="13"/>
  <c r="T1776" i="13"/>
  <c r="V1775" i="13" a="1"/>
  <c r="V1775" i="13"/>
  <c r="Q1775" i="13"/>
  <c r="S1775" i="13"/>
  <c r="T1775" i="13"/>
  <c r="V1774" i="13" a="1"/>
  <c r="V1774" i="13"/>
  <c r="Q1774" i="13"/>
  <c r="S1774" i="13"/>
  <c r="T1774" i="13"/>
  <c r="V1773" i="13" a="1"/>
  <c r="V1773" i="13"/>
  <c r="Q1773" i="13"/>
  <c r="S1773" i="13"/>
  <c r="T1773" i="13"/>
  <c r="V1772" i="13" a="1"/>
  <c r="V1772" i="13"/>
  <c r="Q1772" i="13"/>
  <c r="S1772" i="13"/>
  <c r="T1772" i="13"/>
  <c r="V1771" i="13" a="1"/>
  <c r="V1771" i="13"/>
  <c r="Q1771" i="13"/>
  <c r="S1771" i="13"/>
  <c r="T1771" i="13"/>
  <c r="V1770" i="13" a="1"/>
  <c r="V1770" i="13"/>
  <c r="Q1770" i="13"/>
  <c r="S1770" i="13"/>
  <c r="T1770" i="13"/>
  <c r="V1769" i="13" a="1"/>
  <c r="V1769" i="13"/>
  <c r="Q1769" i="13"/>
  <c r="S1769" i="13"/>
  <c r="T1769" i="13"/>
  <c r="V1768" i="13" a="1"/>
  <c r="V1768" i="13"/>
  <c r="Q1768" i="13"/>
  <c r="S1768" i="13"/>
  <c r="T1768" i="13"/>
  <c r="V1767" i="13" a="1"/>
  <c r="V1767" i="13"/>
  <c r="Q1767" i="13"/>
  <c r="S1767" i="13"/>
  <c r="T1767" i="13"/>
  <c r="V1766" i="13" a="1"/>
  <c r="V1766" i="13"/>
  <c r="Q1766" i="13"/>
  <c r="S1766" i="13"/>
  <c r="T1766" i="13"/>
  <c r="V1765" i="13" a="1"/>
  <c r="V1765" i="13"/>
  <c r="Q1765" i="13"/>
  <c r="S1765" i="13"/>
  <c r="T1765" i="13"/>
  <c r="V1764" i="13" a="1"/>
  <c r="V1764" i="13"/>
  <c r="Q1764" i="13"/>
  <c r="S1764" i="13"/>
  <c r="T1764" i="13"/>
  <c r="V1763" i="13" a="1"/>
  <c r="V1763" i="13"/>
  <c r="Q1763" i="13"/>
  <c r="S1763" i="13"/>
  <c r="T1763" i="13"/>
  <c r="V1762" i="13" a="1"/>
  <c r="V1762" i="13"/>
  <c r="Q1762" i="13"/>
  <c r="S1762" i="13"/>
  <c r="T1762" i="13"/>
  <c r="V1761" i="13" a="1"/>
  <c r="V1761" i="13"/>
  <c r="Q1761" i="13"/>
  <c r="S1761" i="13"/>
  <c r="T1761" i="13"/>
  <c r="V1760" i="13" a="1"/>
  <c r="V1760" i="13"/>
  <c r="Q1760" i="13"/>
  <c r="S1760" i="13"/>
  <c r="T1760" i="13"/>
  <c r="V1759" i="13" a="1"/>
  <c r="V1759" i="13"/>
  <c r="Q1759" i="13"/>
  <c r="S1759" i="13"/>
  <c r="T1759" i="13"/>
  <c r="V1758" i="13" a="1"/>
  <c r="V1758" i="13"/>
  <c r="Q1758" i="13"/>
  <c r="S1758" i="13"/>
  <c r="T1758" i="13"/>
  <c r="V1757" i="13" a="1"/>
  <c r="V1757" i="13"/>
  <c r="Q1757" i="13"/>
  <c r="S1757" i="13"/>
  <c r="T1757" i="13"/>
  <c r="V1756" i="13" a="1"/>
  <c r="V1756" i="13"/>
  <c r="Q1756" i="13"/>
  <c r="S1756" i="13"/>
  <c r="T1756" i="13"/>
  <c r="V1755" i="13" a="1"/>
  <c r="V1755" i="13"/>
  <c r="Q1755" i="13"/>
  <c r="S1755" i="13"/>
  <c r="T1755" i="13"/>
  <c r="V1754" i="13" a="1"/>
  <c r="V1754" i="13"/>
  <c r="Q1754" i="13"/>
  <c r="S1754" i="13"/>
  <c r="T1754" i="13"/>
  <c r="V1753" i="13" a="1"/>
  <c r="V1753" i="13"/>
  <c r="Q1753" i="13"/>
  <c r="S1753" i="13"/>
  <c r="T1753" i="13"/>
  <c r="V1752" i="13" a="1"/>
  <c r="V1752" i="13"/>
  <c r="Q1752" i="13"/>
  <c r="S1752" i="13"/>
  <c r="T1752" i="13"/>
  <c r="V1751" i="13" a="1"/>
  <c r="V1751" i="13"/>
  <c r="Q1751" i="13"/>
  <c r="S1751" i="13"/>
  <c r="T1751" i="13"/>
  <c r="V1750" i="13" a="1"/>
  <c r="V1750" i="13"/>
  <c r="Q1750" i="13"/>
  <c r="S1750" i="13"/>
  <c r="T1750" i="13"/>
  <c r="V1749" i="13" a="1"/>
  <c r="V1749" i="13"/>
  <c r="Q1749" i="13"/>
  <c r="S1749" i="13"/>
  <c r="T1749" i="13"/>
  <c r="V1748" i="13" a="1"/>
  <c r="V1748" i="13"/>
  <c r="Q1748" i="13"/>
  <c r="S1748" i="13"/>
  <c r="T1748" i="13"/>
  <c r="V1747" i="13" a="1"/>
  <c r="V1747" i="13"/>
  <c r="Q1747" i="13"/>
  <c r="S1747" i="13"/>
  <c r="T1747" i="13"/>
  <c r="V1746" i="13" a="1"/>
  <c r="V1746" i="13"/>
  <c r="Q1746" i="13"/>
  <c r="S1746" i="13"/>
  <c r="T1746" i="13"/>
  <c r="V1745" i="13" a="1"/>
  <c r="V1745" i="13"/>
  <c r="Q1745" i="13"/>
  <c r="S1745" i="13"/>
  <c r="T1745" i="13"/>
  <c r="V1744" i="13" a="1"/>
  <c r="V1744" i="13"/>
  <c r="Q1744" i="13"/>
  <c r="S1744" i="13"/>
  <c r="T1744" i="13"/>
  <c r="V1743" i="13" a="1"/>
  <c r="V1743" i="13"/>
  <c r="Q1743" i="13"/>
  <c r="S1743" i="13"/>
  <c r="T1743" i="13"/>
  <c r="V1742" i="13" a="1"/>
  <c r="V1742" i="13"/>
  <c r="Q1742" i="13"/>
  <c r="S1742" i="13"/>
  <c r="T1742" i="13"/>
  <c r="V1741" i="13" a="1"/>
  <c r="V1741" i="13"/>
  <c r="Q1741" i="13"/>
  <c r="S1741" i="13"/>
  <c r="T1741" i="13"/>
  <c r="V1740" i="13" a="1"/>
  <c r="V1740" i="13"/>
  <c r="Q1740" i="13"/>
  <c r="S1740" i="13"/>
  <c r="T1740" i="13"/>
  <c r="V1739" i="13" a="1"/>
  <c r="V1739" i="13"/>
  <c r="Q1739" i="13"/>
  <c r="S1739" i="13"/>
  <c r="T1739" i="13"/>
  <c r="V1738" i="13" a="1"/>
  <c r="V1738" i="13"/>
  <c r="Q1738" i="13"/>
  <c r="S1738" i="13"/>
  <c r="T1738" i="13"/>
  <c r="V1737" i="13" a="1"/>
  <c r="V1737" i="13"/>
  <c r="Q1737" i="13"/>
  <c r="S1737" i="13"/>
  <c r="T1737" i="13"/>
  <c r="V1736" i="13" a="1"/>
  <c r="V1736" i="13"/>
  <c r="Q1736" i="13"/>
  <c r="S1736" i="13"/>
  <c r="T1736" i="13"/>
  <c r="V1735" i="13" a="1"/>
  <c r="V1735" i="13"/>
  <c r="Q1735" i="13"/>
  <c r="S1735" i="13"/>
  <c r="T1735" i="13"/>
  <c r="V1734" i="13" a="1"/>
  <c r="V1734" i="13"/>
  <c r="Q1734" i="13"/>
  <c r="S1734" i="13"/>
  <c r="T1734" i="13"/>
  <c r="V1733" i="13" a="1"/>
  <c r="V1733" i="13"/>
  <c r="Q1733" i="13"/>
  <c r="S1733" i="13"/>
  <c r="T1733" i="13"/>
  <c r="V1732" i="13" a="1"/>
  <c r="V1732" i="13"/>
  <c r="Q1732" i="13"/>
  <c r="S1732" i="13"/>
  <c r="T1732" i="13"/>
  <c r="V1731" i="13" a="1"/>
  <c r="V1731" i="13"/>
  <c r="Q1731" i="13"/>
  <c r="S1731" i="13"/>
  <c r="T1731" i="13"/>
  <c r="V1730" i="13" a="1"/>
  <c r="V1730" i="13"/>
  <c r="Q1730" i="13"/>
  <c r="S1730" i="13"/>
  <c r="T1730" i="13"/>
  <c r="V1729" i="13" a="1"/>
  <c r="V1729" i="13"/>
  <c r="Q1729" i="13"/>
  <c r="S1729" i="13"/>
  <c r="T1729" i="13"/>
  <c r="V1728" i="13" a="1"/>
  <c r="V1728" i="13"/>
  <c r="Q1728" i="13"/>
  <c r="S1728" i="13"/>
  <c r="T1728" i="13"/>
  <c r="V1727" i="13" a="1"/>
  <c r="V1727" i="13"/>
  <c r="Q1727" i="13"/>
  <c r="S1727" i="13"/>
  <c r="T1727" i="13"/>
  <c r="V1726" i="13" a="1"/>
  <c r="V1726" i="13"/>
  <c r="Q1726" i="13"/>
  <c r="S1726" i="13"/>
  <c r="T1726" i="13"/>
  <c r="V1725" i="13" a="1"/>
  <c r="V1725" i="13"/>
  <c r="Q1725" i="13"/>
  <c r="S1725" i="13"/>
  <c r="T1725" i="13"/>
  <c r="V1724" i="13" a="1"/>
  <c r="V1724" i="13"/>
  <c r="Q1724" i="13"/>
  <c r="S1724" i="13"/>
  <c r="T1724" i="13"/>
  <c r="V1723" i="13" a="1"/>
  <c r="V1723" i="13"/>
  <c r="Q1723" i="13"/>
  <c r="S1723" i="13"/>
  <c r="T1723" i="13"/>
  <c r="V1722" i="13" a="1"/>
  <c r="V1722" i="13"/>
  <c r="Q1722" i="13"/>
  <c r="S1722" i="13"/>
  <c r="T1722" i="13"/>
  <c r="V1721" i="13" a="1"/>
  <c r="V1721" i="13"/>
  <c r="Q1721" i="13"/>
  <c r="S1721" i="13"/>
  <c r="T1721" i="13"/>
  <c r="V1720" i="13" a="1"/>
  <c r="V1720" i="13"/>
  <c r="Q1720" i="13"/>
  <c r="S1720" i="13"/>
  <c r="T1720" i="13"/>
  <c r="V1719" i="13" a="1"/>
  <c r="V1719" i="13"/>
  <c r="Q1719" i="13"/>
  <c r="S1719" i="13"/>
  <c r="T1719" i="13"/>
  <c r="V1718" i="13" a="1"/>
  <c r="V1718" i="13"/>
  <c r="Q1718" i="13"/>
  <c r="S1718" i="13"/>
  <c r="T1718" i="13"/>
  <c r="V1717" i="13" a="1"/>
  <c r="V1717" i="13"/>
  <c r="Q1717" i="13"/>
  <c r="S1717" i="13"/>
  <c r="T1717" i="13"/>
  <c r="V1716" i="13" a="1"/>
  <c r="V1716" i="13"/>
  <c r="Q1716" i="13"/>
  <c r="S1716" i="13"/>
  <c r="T1716" i="13"/>
  <c r="V1715" i="13" a="1"/>
  <c r="V1715" i="13"/>
  <c r="Q1715" i="13"/>
  <c r="S1715" i="13"/>
  <c r="T1715" i="13"/>
  <c r="V1714" i="13" a="1"/>
  <c r="V1714" i="13"/>
  <c r="Q1714" i="13"/>
  <c r="S1714" i="13"/>
  <c r="T1714" i="13"/>
  <c r="V1713" i="13" a="1"/>
  <c r="V1713" i="13"/>
  <c r="Q1713" i="13"/>
  <c r="S1713" i="13"/>
  <c r="T1713" i="13"/>
  <c r="V1712" i="13" a="1"/>
  <c r="V1712" i="13"/>
  <c r="Q1712" i="13"/>
  <c r="S1712" i="13"/>
  <c r="T1712" i="13"/>
  <c r="V1711" i="13" a="1"/>
  <c r="V1711" i="13"/>
  <c r="Q1711" i="13"/>
  <c r="S1711" i="13"/>
  <c r="T1711" i="13"/>
  <c r="V1710" i="13" a="1"/>
  <c r="V1710" i="13"/>
  <c r="Q1710" i="13"/>
  <c r="S1710" i="13"/>
  <c r="T1710" i="13"/>
  <c r="V1709" i="13" a="1"/>
  <c r="V1709" i="13"/>
  <c r="Q1709" i="13"/>
  <c r="S1709" i="13"/>
  <c r="T1709" i="13"/>
  <c r="V1708" i="13" a="1"/>
  <c r="V1708" i="13"/>
  <c r="Q1708" i="13"/>
  <c r="S1708" i="13"/>
  <c r="T1708" i="13"/>
  <c r="V1707" i="13" a="1"/>
  <c r="V1707" i="13"/>
  <c r="Q1707" i="13"/>
  <c r="S1707" i="13"/>
  <c r="T1707" i="13"/>
  <c r="V1706" i="13" a="1"/>
  <c r="V1706" i="13"/>
  <c r="Q1706" i="13"/>
  <c r="S1706" i="13"/>
  <c r="T1706" i="13"/>
  <c r="V1705" i="13" a="1"/>
  <c r="V1705" i="13"/>
  <c r="Q1705" i="13"/>
  <c r="S1705" i="13"/>
  <c r="T1705" i="13"/>
  <c r="V1704" i="13" a="1"/>
  <c r="V1704" i="13"/>
  <c r="Q1704" i="13"/>
  <c r="S1704" i="13"/>
  <c r="T1704" i="13"/>
  <c r="V1703" i="13" a="1"/>
  <c r="V1703" i="13"/>
  <c r="Q1703" i="13"/>
  <c r="S1703" i="13"/>
  <c r="T1703" i="13"/>
  <c r="V1702" i="13" a="1"/>
  <c r="V1702" i="13"/>
  <c r="Q1702" i="13"/>
  <c r="S1702" i="13"/>
  <c r="T1702" i="13"/>
  <c r="V1701" i="13" a="1"/>
  <c r="V1701" i="13"/>
  <c r="Q1701" i="13"/>
  <c r="S1701" i="13"/>
  <c r="T1701" i="13"/>
  <c r="V1700" i="13" a="1"/>
  <c r="V1700" i="13"/>
  <c r="Q1700" i="13"/>
  <c r="S1700" i="13"/>
  <c r="T1700" i="13"/>
  <c r="V1699" i="13" a="1"/>
  <c r="V1699" i="13"/>
  <c r="Q1699" i="13"/>
  <c r="S1699" i="13"/>
  <c r="T1699" i="13"/>
  <c r="V1698" i="13" a="1"/>
  <c r="V1698" i="13"/>
  <c r="Q1698" i="13"/>
  <c r="S1698" i="13"/>
  <c r="T1698" i="13"/>
  <c r="V1697" i="13" a="1"/>
  <c r="V1697" i="13"/>
  <c r="Q1697" i="13"/>
  <c r="S1697" i="13"/>
  <c r="T1697" i="13"/>
  <c r="V1696" i="13" a="1"/>
  <c r="V1696" i="13"/>
  <c r="Q1696" i="13"/>
  <c r="S1696" i="13"/>
  <c r="T1696" i="13"/>
  <c r="V1695" i="13" a="1"/>
  <c r="V1695" i="13"/>
  <c r="Q1695" i="13"/>
  <c r="S1695" i="13"/>
  <c r="T1695" i="13"/>
  <c r="V1694" i="13" a="1"/>
  <c r="V1694" i="13"/>
  <c r="Q1694" i="13"/>
  <c r="S1694" i="13"/>
  <c r="T1694" i="13"/>
  <c r="V1693" i="13" a="1"/>
  <c r="V1693" i="13"/>
  <c r="Q1693" i="13"/>
  <c r="S1693" i="13"/>
  <c r="T1693" i="13"/>
  <c r="V1692" i="13" a="1"/>
  <c r="V1692" i="13"/>
  <c r="Q1692" i="13"/>
  <c r="S1692" i="13"/>
  <c r="T1692" i="13"/>
  <c r="V1691" i="13" a="1"/>
  <c r="V1691" i="13"/>
  <c r="Q1691" i="13"/>
  <c r="S1691" i="13"/>
  <c r="T1691" i="13"/>
  <c r="V1690" i="13" a="1"/>
  <c r="V1690" i="13"/>
  <c r="Q1690" i="13"/>
  <c r="S1690" i="13"/>
  <c r="T1690" i="13"/>
  <c r="V1689" i="13" a="1"/>
  <c r="V1689" i="13"/>
  <c r="Q1689" i="13"/>
  <c r="S1689" i="13"/>
  <c r="T1689" i="13"/>
  <c r="V1688" i="13" a="1"/>
  <c r="V1688" i="13"/>
  <c r="Q1688" i="13"/>
  <c r="S1688" i="13"/>
  <c r="T1688" i="13"/>
  <c r="V1687" i="13" a="1"/>
  <c r="V1687" i="13"/>
  <c r="Q1687" i="13"/>
  <c r="S1687" i="13"/>
  <c r="T1687" i="13"/>
  <c r="V1686" i="13" a="1"/>
  <c r="V1686" i="13"/>
  <c r="Q1686" i="13"/>
  <c r="S1686" i="13"/>
  <c r="T1686" i="13"/>
  <c r="V1685" i="13" a="1"/>
  <c r="V1685" i="13"/>
  <c r="Q1685" i="13"/>
  <c r="S1685" i="13"/>
  <c r="T1685" i="13"/>
  <c r="V1684" i="13" a="1"/>
  <c r="V1684" i="13"/>
  <c r="Q1684" i="13"/>
  <c r="S1684" i="13"/>
  <c r="T1684" i="13"/>
  <c r="V1683" i="13" a="1"/>
  <c r="V1683" i="13"/>
  <c r="Q1683" i="13"/>
  <c r="S1683" i="13"/>
  <c r="T1683" i="13"/>
  <c r="V1682" i="13" a="1"/>
  <c r="V1682" i="13"/>
  <c r="Q1682" i="13"/>
  <c r="S1682" i="13"/>
  <c r="T1682" i="13"/>
  <c r="V1681" i="13" a="1"/>
  <c r="V1681" i="13"/>
  <c r="Q1681" i="13"/>
  <c r="S1681" i="13"/>
  <c r="T1681" i="13"/>
  <c r="V1680" i="13" a="1"/>
  <c r="V1680" i="13"/>
  <c r="Q1680" i="13"/>
  <c r="S1680" i="13"/>
  <c r="T1680" i="13"/>
  <c r="V1679" i="13" a="1"/>
  <c r="V1679" i="13"/>
  <c r="Q1679" i="13"/>
  <c r="S1679" i="13"/>
  <c r="T1679" i="13"/>
  <c r="V1678" i="13" a="1"/>
  <c r="V1678" i="13"/>
  <c r="Q1678" i="13"/>
  <c r="S1678" i="13"/>
  <c r="T1678" i="13"/>
  <c r="V1677" i="13" a="1"/>
  <c r="V1677" i="13"/>
  <c r="Q1677" i="13"/>
  <c r="S1677" i="13"/>
  <c r="T1677" i="13"/>
  <c r="V1676" i="13" a="1"/>
  <c r="V1676" i="13"/>
  <c r="Q1676" i="13"/>
  <c r="S1676" i="13"/>
  <c r="T1676" i="13"/>
  <c r="V1675" i="13" a="1"/>
  <c r="V1675" i="13"/>
  <c r="Q1675" i="13"/>
  <c r="S1675" i="13"/>
  <c r="T1675" i="13"/>
  <c r="V1674" i="13" a="1"/>
  <c r="V1674" i="13"/>
  <c r="Q1674" i="13"/>
  <c r="S1674" i="13"/>
  <c r="T1674" i="13"/>
  <c r="V1673" i="13" a="1"/>
  <c r="V1673" i="13"/>
  <c r="Q1673" i="13"/>
  <c r="S1673" i="13"/>
  <c r="T1673" i="13"/>
  <c r="V1672" i="13" a="1"/>
  <c r="V1672" i="13"/>
  <c r="Q1672" i="13"/>
  <c r="S1672" i="13"/>
  <c r="T1672" i="13"/>
  <c r="V1671" i="13" a="1"/>
  <c r="V1671" i="13"/>
  <c r="Q1671" i="13"/>
  <c r="S1671" i="13"/>
  <c r="T1671" i="13"/>
  <c r="V1670" i="13" a="1"/>
  <c r="V1670" i="13"/>
  <c r="Q1670" i="13"/>
  <c r="S1670" i="13"/>
  <c r="T1670" i="13"/>
  <c r="V1669" i="13" a="1"/>
  <c r="V1669" i="13"/>
  <c r="Q1669" i="13"/>
  <c r="S1669" i="13"/>
  <c r="T1669" i="13"/>
  <c r="V1668" i="13" a="1"/>
  <c r="V1668" i="13"/>
  <c r="Q1668" i="13"/>
  <c r="S1668" i="13"/>
  <c r="T1668" i="13"/>
  <c r="V1667" i="13" a="1"/>
  <c r="V1667" i="13"/>
  <c r="Q1667" i="13"/>
  <c r="S1667" i="13"/>
  <c r="T1667" i="13"/>
  <c r="V1666" i="13" a="1"/>
  <c r="V1666" i="13"/>
  <c r="Q1666" i="13"/>
  <c r="S1666" i="13"/>
  <c r="T1666" i="13"/>
  <c r="V1665" i="13" a="1"/>
  <c r="V1665" i="13"/>
  <c r="Q1665" i="13"/>
  <c r="S1665" i="13"/>
  <c r="T1665" i="13"/>
  <c r="V1664" i="13" a="1"/>
  <c r="V1664" i="13"/>
  <c r="Q1664" i="13"/>
  <c r="S1664" i="13"/>
  <c r="T1664" i="13"/>
  <c r="V1663" i="13" a="1"/>
  <c r="V1663" i="13"/>
  <c r="Q1663" i="13"/>
  <c r="S1663" i="13"/>
  <c r="T1663" i="13"/>
  <c r="V1662" i="13" a="1"/>
  <c r="V1662" i="13"/>
  <c r="Q1662" i="13"/>
  <c r="S1662" i="13"/>
  <c r="T1662" i="13"/>
  <c r="V1661" i="13" a="1"/>
  <c r="V1661" i="13"/>
  <c r="Q1661" i="13"/>
  <c r="S1661" i="13"/>
  <c r="T1661" i="13"/>
  <c r="V1660" i="13" a="1"/>
  <c r="V1660" i="13"/>
  <c r="Q1660" i="13"/>
  <c r="S1660" i="13"/>
  <c r="T1660" i="13"/>
  <c r="V1659" i="13" a="1"/>
  <c r="V1659" i="13"/>
  <c r="Q1659" i="13"/>
  <c r="S1659" i="13"/>
  <c r="T1659" i="13"/>
  <c r="V1658" i="13" a="1"/>
  <c r="V1658" i="13"/>
  <c r="Q1658" i="13"/>
  <c r="S1658" i="13"/>
  <c r="T1658" i="13"/>
  <c r="V1657" i="13" a="1"/>
  <c r="V1657" i="13"/>
  <c r="Q1657" i="13"/>
  <c r="S1657" i="13"/>
  <c r="T1657" i="13"/>
  <c r="V1656" i="13" a="1"/>
  <c r="V1656" i="13"/>
  <c r="Q1656" i="13"/>
  <c r="S1656" i="13"/>
  <c r="T1656" i="13"/>
  <c r="V1655" i="13" a="1"/>
  <c r="V1655" i="13"/>
  <c r="Q1655" i="13"/>
  <c r="S1655" i="13"/>
  <c r="T1655" i="13"/>
  <c r="V1654" i="13" a="1"/>
  <c r="V1654" i="13"/>
  <c r="Q1654" i="13"/>
  <c r="S1654" i="13"/>
  <c r="T1654" i="13"/>
  <c r="V1653" i="13" a="1"/>
  <c r="V1653" i="13"/>
  <c r="Q1653" i="13"/>
  <c r="S1653" i="13"/>
  <c r="T1653" i="13"/>
  <c r="V1652" i="13" a="1"/>
  <c r="V1652" i="13"/>
  <c r="Q1652" i="13"/>
  <c r="S1652" i="13"/>
  <c r="T1652" i="13"/>
  <c r="V1651" i="13" a="1"/>
  <c r="V1651" i="13"/>
  <c r="Q1651" i="13"/>
  <c r="S1651" i="13"/>
  <c r="T1651" i="13"/>
  <c r="V1650" i="13" a="1"/>
  <c r="V1650" i="13"/>
  <c r="Q1650" i="13"/>
  <c r="S1650" i="13"/>
  <c r="T1650" i="13"/>
  <c r="V1649" i="13" a="1"/>
  <c r="V1649" i="13"/>
  <c r="Q1649" i="13"/>
  <c r="S1649" i="13"/>
  <c r="T1649" i="13"/>
  <c r="V1648" i="13" a="1"/>
  <c r="V1648" i="13"/>
  <c r="Q1648" i="13"/>
  <c r="S1648" i="13"/>
  <c r="T1648" i="13"/>
  <c r="V1647" i="13" a="1"/>
  <c r="V1647" i="13"/>
  <c r="Q1647" i="13"/>
  <c r="S1647" i="13"/>
  <c r="T1647" i="13"/>
  <c r="V1646" i="13" a="1"/>
  <c r="V1646" i="13"/>
  <c r="Q1646" i="13"/>
  <c r="S1646" i="13"/>
  <c r="T1646" i="13"/>
  <c r="V1645" i="13" a="1"/>
  <c r="V1645" i="13"/>
  <c r="Q1645" i="13"/>
  <c r="S1645" i="13"/>
  <c r="T1645" i="13"/>
  <c r="V1644" i="13" a="1"/>
  <c r="V1644" i="13"/>
  <c r="Q1644" i="13"/>
  <c r="S1644" i="13"/>
  <c r="T1644" i="13"/>
  <c r="V1643" i="13" a="1"/>
  <c r="V1643" i="13"/>
  <c r="Q1643" i="13"/>
  <c r="S1643" i="13"/>
  <c r="T1643" i="13"/>
  <c r="V1642" i="13" a="1"/>
  <c r="V1642" i="13"/>
  <c r="Q1642" i="13"/>
  <c r="S1642" i="13"/>
  <c r="T1642" i="13"/>
  <c r="V1641" i="13" a="1"/>
  <c r="V1641" i="13"/>
  <c r="Q1641" i="13"/>
  <c r="S1641" i="13"/>
  <c r="T1641" i="13"/>
  <c r="V1640" i="13" a="1"/>
  <c r="V1640" i="13"/>
  <c r="Q1640" i="13"/>
  <c r="S1640" i="13"/>
  <c r="T1640" i="13"/>
  <c r="V1639" i="13" a="1"/>
  <c r="V1639" i="13"/>
  <c r="Q1639" i="13"/>
  <c r="S1639" i="13"/>
  <c r="T1639" i="13"/>
  <c r="V1638" i="13" a="1"/>
  <c r="V1638" i="13"/>
  <c r="Q1638" i="13"/>
  <c r="S1638" i="13"/>
  <c r="T1638" i="13"/>
  <c r="V1637" i="13" a="1"/>
  <c r="V1637" i="13"/>
  <c r="Q1637" i="13"/>
  <c r="S1637" i="13"/>
  <c r="T1637" i="13"/>
  <c r="V1636" i="13" a="1"/>
  <c r="V1636" i="13"/>
  <c r="Q1636" i="13"/>
  <c r="S1636" i="13"/>
  <c r="T1636" i="13"/>
  <c r="V1635" i="13" a="1"/>
  <c r="V1635" i="13"/>
  <c r="Q1635" i="13"/>
  <c r="S1635" i="13"/>
  <c r="T1635" i="13"/>
  <c r="V1634" i="13" a="1"/>
  <c r="V1634" i="13"/>
  <c r="Q1634" i="13"/>
  <c r="S1634" i="13"/>
  <c r="T1634" i="13"/>
  <c r="V1633" i="13" a="1"/>
  <c r="V1633" i="13"/>
  <c r="Q1633" i="13"/>
  <c r="S1633" i="13"/>
  <c r="T1633" i="13"/>
  <c r="V1632" i="13" a="1"/>
  <c r="V1632" i="13"/>
  <c r="Q1632" i="13"/>
  <c r="S1632" i="13"/>
  <c r="T1632" i="13"/>
  <c r="V1631" i="13" a="1"/>
  <c r="V1631" i="13"/>
  <c r="Q1631" i="13"/>
  <c r="S1631" i="13"/>
  <c r="T1631" i="13"/>
  <c r="V1630" i="13" a="1"/>
  <c r="V1630" i="13"/>
  <c r="Q1630" i="13"/>
  <c r="S1630" i="13"/>
  <c r="T1630" i="13"/>
  <c r="V1629" i="13" a="1"/>
  <c r="V1629" i="13"/>
  <c r="Q1629" i="13"/>
  <c r="S1629" i="13"/>
  <c r="T1629" i="13"/>
  <c r="V1628" i="13" a="1"/>
  <c r="V1628" i="13"/>
  <c r="Q1628" i="13"/>
  <c r="S1628" i="13"/>
  <c r="T1628" i="13"/>
  <c r="V1627" i="13" a="1"/>
  <c r="V1627" i="13"/>
  <c r="Q1627" i="13"/>
  <c r="S1627" i="13"/>
  <c r="T1627" i="13"/>
  <c r="V1626" i="13" a="1"/>
  <c r="V1626" i="13"/>
  <c r="Q1626" i="13"/>
  <c r="S1626" i="13"/>
  <c r="T1626" i="13"/>
  <c r="V1625" i="13" a="1"/>
  <c r="V1625" i="13"/>
  <c r="Q1625" i="13"/>
  <c r="S1625" i="13"/>
  <c r="T1625" i="13"/>
  <c r="V1624" i="13" a="1"/>
  <c r="V1624" i="13"/>
  <c r="Q1624" i="13"/>
  <c r="S1624" i="13"/>
  <c r="T1624" i="13"/>
  <c r="V1623" i="13" a="1"/>
  <c r="V1623" i="13"/>
  <c r="Q1623" i="13"/>
  <c r="S1623" i="13"/>
  <c r="T1623" i="13"/>
  <c r="V1622" i="13" a="1"/>
  <c r="V1622" i="13"/>
  <c r="Q1622" i="13"/>
  <c r="S1622" i="13"/>
  <c r="T1622" i="13"/>
  <c r="V1621" i="13" a="1"/>
  <c r="V1621" i="13"/>
  <c r="Q1621" i="13"/>
  <c r="S1621" i="13"/>
  <c r="T1621" i="13"/>
  <c r="V1620" i="13" a="1"/>
  <c r="V1620" i="13"/>
  <c r="Q1620" i="13"/>
  <c r="S1620" i="13"/>
  <c r="T1620" i="13"/>
  <c r="V1619" i="13" a="1"/>
  <c r="V1619" i="13"/>
  <c r="Q1619" i="13"/>
  <c r="S1619" i="13"/>
  <c r="T1619" i="13"/>
  <c r="V1618" i="13" a="1"/>
  <c r="V1618" i="13"/>
  <c r="Q1618" i="13"/>
  <c r="S1618" i="13"/>
  <c r="T1618" i="13"/>
  <c r="V1617" i="13" a="1"/>
  <c r="V1617" i="13"/>
  <c r="Q1617" i="13"/>
  <c r="S1617" i="13"/>
  <c r="T1617" i="13"/>
  <c r="V1616" i="13" a="1"/>
  <c r="V1616" i="13"/>
  <c r="Q1616" i="13"/>
  <c r="S1616" i="13"/>
  <c r="T1616" i="13"/>
  <c r="V1615" i="13" a="1"/>
  <c r="V1615" i="13"/>
  <c r="Q1615" i="13"/>
  <c r="S1615" i="13"/>
  <c r="T1615" i="13"/>
  <c r="V1614" i="13" a="1"/>
  <c r="V1614" i="13"/>
  <c r="Q1614" i="13"/>
  <c r="S1614" i="13"/>
  <c r="T1614" i="13"/>
  <c r="V1613" i="13" a="1"/>
  <c r="V1613" i="13"/>
  <c r="Q1613" i="13"/>
  <c r="S1613" i="13"/>
  <c r="T1613" i="13"/>
  <c r="V1612" i="13" a="1"/>
  <c r="V1612" i="13"/>
  <c r="Q1612" i="13"/>
  <c r="S1612" i="13"/>
  <c r="T1612" i="13"/>
  <c r="V1611" i="13" a="1"/>
  <c r="V1611" i="13"/>
  <c r="Q1611" i="13"/>
  <c r="S1611" i="13"/>
  <c r="T1611" i="13"/>
  <c r="V1610" i="13" a="1"/>
  <c r="V1610" i="13"/>
  <c r="Q1610" i="13"/>
  <c r="S1610" i="13"/>
  <c r="T1610" i="13"/>
  <c r="V1609" i="13" a="1"/>
  <c r="V1609" i="13"/>
  <c r="Q1609" i="13"/>
  <c r="S1609" i="13"/>
  <c r="T1609" i="13"/>
  <c r="V1608" i="13" a="1"/>
  <c r="V1608" i="13"/>
  <c r="Q1608" i="13"/>
  <c r="S1608" i="13"/>
  <c r="T1608" i="13"/>
  <c r="V1607" i="13" a="1"/>
  <c r="V1607" i="13"/>
  <c r="Q1607" i="13"/>
  <c r="S1607" i="13"/>
  <c r="T1607" i="13"/>
  <c r="V1606" i="13" a="1"/>
  <c r="V1606" i="13"/>
  <c r="Q1606" i="13"/>
  <c r="S1606" i="13"/>
  <c r="T1606" i="13"/>
  <c r="V1605" i="13" a="1"/>
  <c r="V1605" i="13"/>
  <c r="Q1605" i="13"/>
  <c r="S1605" i="13"/>
  <c r="T1605" i="13"/>
  <c r="V1604" i="13" a="1"/>
  <c r="V1604" i="13"/>
  <c r="Q1604" i="13"/>
  <c r="S1604" i="13"/>
  <c r="T1604" i="13"/>
  <c r="V1603" i="13" a="1"/>
  <c r="V1603" i="13"/>
  <c r="Q1603" i="13"/>
  <c r="S1603" i="13"/>
  <c r="T1603" i="13"/>
  <c r="V1602" i="13" a="1"/>
  <c r="V1602" i="13"/>
  <c r="Q1602" i="13"/>
  <c r="S1602" i="13"/>
  <c r="T1602" i="13"/>
  <c r="V1601" i="13" a="1"/>
  <c r="V1601" i="13"/>
  <c r="Q1601" i="13"/>
  <c r="S1601" i="13"/>
  <c r="T1601" i="13"/>
  <c r="V1600" i="13" a="1"/>
  <c r="V1600" i="13"/>
  <c r="Q1600" i="13"/>
  <c r="S1600" i="13"/>
  <c r="T1600" i="13"/>
  <c r="V1599" i="13" a="1"/>
  <c r="V1599" i="13"/>
  <c r="Q1599" i="13"/>
  <c r="S1599" i="13"/>
  <c r="T1599" i="13"/>
  <c r="V1598" i="13" a="1"/>
  <c r="V1598" i="13"/>
  <c r="Q1598" i="13"/>
  <c r="S1598" i="13"/>
  <c r="T1598" i="13"/>
  <c r="V1597" i="13" a="1"/>
  <c r="V1597" i="13"/>
  <c r="Q1597" i="13"/>
  <c r="S1597" i="13"/>
  <c r="T1597" i="13"/>
  <c r="V1596" i="13" a="1"/>
  <c r="V1596" i="13"/>
  <c r="Q1596" i="13"/>
  <c r="S1596" i="13"/>
  <c r="T1596" i="13"/>
  <c r="V1595" i="13" a="1"/>
  <c r="V1595" i="13"/>
  <c r="Q1595" i="13"/>
  <c r="S1595" i="13"/>
  <c r="T1595" i="13"/>
  <c r="V1594" i="13" a="1"/>
  <c r="V1594" i="13"/>
  <c r="Q1594" i="13"/>
  <c r="S1594" i="13"/>
  <c r="T1594" i="13"/>
  <c r="V1593" i="13" a="1"/>
  <c r="V1593" i="13"/>
  <c r="Q1593" i="13"/>
  <c r="S1593" i="13"/>
  <c r="T1593" i="13"/>
  <c r="V1592" i="13" a="1"/>
  <c r="V1592" i="13"/>
  <c r="Q1592" i="13"/>
  <c r="S1592" i="13"/>
  <c r="T1592" i="13"/>
  <c r="V1591" i="13" a="1"/>
  <c r="V1591" i="13"/>
  <c r="Q1591" i="13"/>
  <c r="S1591" i="13"/>
  <c r="T1591" i="13"/>
  <c r="V1590" i="13" a="1"/>
  <c r="V1590" i="13"/>
  <c r="Q1590" i="13"/>
  <c r="S1590" i="13"/>
  <c r="T1590" i="13"/>
  <c r="V1589" i="13" a="1"/>
  <c r="V1589" i="13"/>
  <c r="Q1589" i="13"/>
  <c r="S1589" i="13"/>
  <c r="T1589" i="13"/>
  <c r="V1588" i="13" a="1"/>
  <c r="V1588" i="13"/>
  <c r="Q1588" i="13"/>
  <c r="S1588" i="13"/>
  <c r="T1588" i="13"/>
  <c r="V1587" i="13" a="1"/>
  <c r="V1587" i="13"/>
  <c r="Q1587" i="13"/>
  <c r="S1587" i="13"/>
  <c r="T1587" i="13"/>
  <c r="V1586" i="13" a="1"/>
  <c r="V1586" i="13"/>
  <c r="Q1586" i="13"/>
  <c r="S1586" i="13"/>
  <c r="T1586" i="13"/>
  <c r="V1585" i="13" a="1"/>
  <c r="V1585" i="13"/>
  <c r="Q1585" i="13"/>
  <c r="S1585" i="13"/>
  <c r="T1585" i="13"/>
  <c r="V1584" i="13" a="1"/>
  <c r="V1584" i="13"/>
  <c r="Q1584" i="13"/>
  <c r="S1584" i="13"/>
  <c r="T1584" i="13"/>
  <c r="V1583" i="13" a="1"/>
  <c r="V1583" i="13"/>
  <c r="Q1583" i="13"/>
  <c r="S1583" i="13"/>
  <c r="T1583" i="13"/>
  <c r="V1582" i="13" a="1"/>
  <c r="V1582" i="13"/>
  <c r="Q1582" i="13"/>
  <c r="S1582" i="13"/>
  <c r="T1582" i="13"/>
  <c r="V1581" i="13" a="1"/>
  <c r="V1581" i="13"/>
  <c r="Q1581" i="13"/>
  <c r="S1581" i="13"/>
  <c r="T1581" i="13"/>
  <c r="V1580" i="13" a="1"/>
  <c r="V1580" i="13"/>
  <c r="Q1580" i="13"/>
  <c r="S1580" i="13"/>
  <c r="T1580" i="13"/>
  <c r="V1579" i="13" a="1"/>
  <c r="V1579" i="13"/>
  <c r="Q1579" i="13"/>
  <c r="S1579" i="13"/>
  <c r="T1579" i="13"/>
  <c r="V1578" i="13" a="1"/>
  <c r="V1578" i="13"/>
  <c r="Q1578" i="13"/>
  <c r="S1578" i="13"/>
  <c r="T1578" i="13"/>
  <c r="V1577" i="13" a="1"/>
  <c r="V1577" i="13"/>
  <c r="Q1577" i="13"/>
  <c r="S1577" i="13"/>
  <c r="T1577" i="13"/>
  <c r="V1576" i="13" a="1"/>
  <c r="V1576" i="13"/>
  <c r="Q1576" i="13"/>
  <c r="S1576" i="13"/>
  <c r="T1576" i="13"/>
  <c r="V1575" i="13" a="1"/>
  <c r="V1575" i="13"/>
  <c r="Q1575" i="13"/>
  <c r="S1575" i="13"/>
  <c r="T1575" i="13"/>
  <c r="V1574" i="13" a="1"/>
  <c r="V1574" i="13"/>
  <c r="Q1574" i="13"/>
  <c r="S1574" i="13"/>
  <c r="T1574" i="13"/>
  <c r="V1573" i="13" a="1"/>
  <c r="V1573" i="13"/>
  <c r="Q1573" i="13"/>
  <c r="S1573" i="13"/>
  <c r="T1573" i="13"/>
  <c r="V1572" i="13" a="1"/>
  <c r="V1572" i="13"/>
  <c r="Q1572" i="13"/>
  <c r="S1572" i="13"/>
  <c r="T1572" i="13"/>
  <c r="V1571" i="13" a="1"/>
  <c r="V1571" i="13"/>
  <c r="Q1571" i="13"/>
  <c r="S1571" i="13"/>
  <c r="T1571" i="13"/>
  <c r="V1570" i="13" a="1"/>
  <c r="V1570" i="13"/>
  <c r="Q1570" i="13"/>
  <c r="S1570" i="13"/>
  <c r="T1570" i="13"/>
  <c r="V1569" i="13" a="1"/>
  <c r="V1569" i="13"/>
  <c r="Q1569" i="13"/>
  <c r="S1569" i="13"/>
  <c r="T1569" i="13"/>
  <c r="V1568" i="13" a="1"/>
  <c r="V1568" i="13"/>
  <c r="Q1568" i="13"/>
  <c r="S1568" i="13"/>
  <c r="T1568" i="13"/>
  <c r="V1567" i="13" a="1"/>
  <c r="V1567" i="13"/>
  <c r="Q1567" i="13"/>
  <c r="S1567" i="13"/>
  <c r="T1567" i="13"/>
  <c r="V1566" i="13" a="1"/>
  <c r="V1566" i="13"/>
  <c r="Q1566" i="13"/>
  <c r="S1566" i="13"/>
  <c r="T1566" i="13"/>
  <c r="V1565" i="13" a="1"/>
  <c r="V1565" i="13"/>
  <c r="Q1565" i="13"/>
  <c r="S1565" i="13"/>
  <c r="T1565" i="13"/>
  <c r="V1564" i="13" a="1"/>
  <c r="V1564" i="13"/>
  <c r="Q1564" i="13"/>
  <c r="S1564" i="13"/>
  <c r="T1564" i="13"/>
  <c r="V1563" i="13" a="1"/>
  <c r="V1563" i="13"/>
  <c r="Q1563" i="13"/>
  <c r="S1563" i="13"/>
  <c r="T1563" i="13"/>
  <c r="V1562" i="13" a="1"/>
  <c r="V1562" i="13"/>
  <c r="Q1562" i="13"/>
  <c r="S1562" i="13"/>
  <c r="T1562" i="13"/>
  <c r="V1561" i="13" a="1"/>
  <c r="V1561" i="13"/>
  <c r="Q1561" i="13"/>
  <c r="S1561" i="13"/>
  <c r="T1561" i="13"/>
  <c r="V1560" i="13" a="1"/>
  <c r="V1560" i="13"/>
  <c r="Q1560" i="13"/>
  <c r="S1560" i="13"/>
  <c r="T1560" i="13"/>
  <c r="V1559" i="13" a="1"/>
  <c r="V1559" i="13"/>
  <c r="Q1559" i="13"/>
  <c r="S1559" i="13"/>
  <c r="T1559" i="13"/>
  <c r="V1558" i="13" a="1"/>
  <c r="V1558" i="13"/>
  <c r="Q1558" i="13"/>
  <c r="S1558" i="13"/>
  <c r="T1558" i="13"/>
  <c r="V1557" i="13" a="1"/>
  <c r="V1557" i="13"/>
  <c r="Q1557" i="13"/>
  <c r="S1557" i="13"/>
  <c r="T1557" i="13"/>
  <c r="V1556" i="13" a="1"/>
  <c r="V1556" i="13"/>
  <c r="Q1556" i="13"/>
  <c r="S1556" i="13"/>
  <c r="T1556" i="13"/>
  <c r="V1555" i="13" a="1"/>
  <c r="V1555" i="13"/>
  <c r="Q1555" i="13"/>
  <c r="S1555" i="13"/>
  <c r="T1555" i="13"/>
  <c r="V1554" i="13" a="1"/>
  <c r="V1554" i="13"/>
  <c r="Q1554" i="13"/>
  <c r="S1554" i="13"/>
  <c r="T1554" i="13"/>
  <c r="V1553" i="13" a="1"/>
  <c r="V1553" i="13"/>
  <c r="Q1553" i="13"/>
  <c r="S1553" i="13"/>
  <c r="T1553" i="13"/>
  <c r="V1552" i="13" a="1"/>
  <c r="V1552" i="13"/>
  <c r="Q1552" i="13"/>
  <c r="S1552" i="13"/>
  <c r="T1552" i="13"/>
  <c r="V1551" i="13" a="1"/>
  <c r="V1551" i="13"/>
  <c r="Q1551" i="13"/>
  <c r="S1551" i="13"/>
  <c r="T1551" i="13"/>
  <c r="V1550" i="13" a="1"/>
  <c r="V1550" i="13"/>
  <c r="Q1550" i="13"/>
  <c r="S1550" i="13"/>
  <c r="T1550" i="13"/>
  <c r="V1549" i="13" a="1"/>
  <c r="V1549" i="13"/>
  <c r="Q1549" i="13"/>
  <c r="S1549" i="13"/>
  <c r="T1549" i="13"/>
  <c r="V1548" i="13" a="1"/>
  <c r="V1548" i="13"/>
  <c r="Q1548" i="13"/>
  <c r="S1548" i="13"/>
  <c r="T1548" i="13"/>
  <c r="V1547" i="13" a="1"/>
  <c r="V1547" i="13"/>
  <c r="Q1547" i="13"/>
  <c r="S1547" i="13"/>
  <c r="T1547" i="13"/>
  <c r="V1546" i="13" a="1"/>
  <c r="V1546" i="13"/>
  <c r="Q1546" i="13"/>
  <c r="S1546" i="13"/>
  <c r="T1546" i="13"/>
  <c r="V1545" i="13" a="1"/>
  <c r="V1545" i="13"/>
  <c r="Q1545" i="13"/>
  <c r="S1545" i="13"/>
  <c r="T1545" i="13"/>
  <c r="V1544" i="13" a="1"/>
  <c r="V1544" i="13"/>
  <c r="Q1544" i="13"/>
  <c r="S1544" i="13"/>
  <c r="T1544" i="13"/>
  <c r="V1543" i="13" a="1"/>
  <c r="V1543" i="13"/>
  <c r="Q1543" i="13"/>
  <c r="S1543" i="13"/>
  <c r="T1543" i="13"/>
  <c r="V1542" i="13" a="1"/>
  <c r="V1542" i="13"/>
  <c r="Q1542" i="13"/>
  <c r="S1542" i="13"/>
  <c r="T1542" i="13"/>
  <c r="V1541" i="13" a="1"/>
  <c r="V1541" i="13"/>
  <c r="Q1541" i="13"/>
  <c r="S1541" i="13"/>
  <c r="T1541" i="13"/>
  <c r="V1540" i="13" a="1"/>
  <c r="V1540" i="13"/>
  <c r="Q1540" i="13"/>
  <c r="S1540" i="13"/>
  <c r="T1540" i="13"/>
  <c r="V1539" i="13" a="1"/>
  <c r="V1539" i="13"/>
  <c r="Q1539" i="13"/>
  <c r="S1539" i="13"/>
  <c r="T1539" i="13"/>
  <c r="V1538" i="13" a="1"/>
  <c r="V1538" i="13"/>
  <c r="Q1538" i="13"/>
  <c r="S1538" i="13"/>
  <c r="T1538" i="13"/>
  <c r="V1537" i="13" a="1"/>
  <c r="V1537" i="13"/>
  <c r="Q1537" i="13"/>
  <c r="S1537" i="13"/>
  <c r="T1537" i="13"/>
  <c r="V1536" i="13" a="1"/>
  <c r="V1536" i="13"/>
  <c r="Q1536" i="13"/>
  <c r="S1536" i="13"/>
  <c r="T1536" i="13"/>
  <c r="V1535" i="13" a="1"/>
  <c r="V1535" i="13"/>
  <c r="Q1535" i="13"/>
  <c r="S1535" i="13"/>
  <c r="T1535" i="13"/>
  <c r="V1534" i="13" a="1"/>
  <c r="V1534" i="13"/>
  <c r="Q1534" i="13"/>
  <c r="S1534" i="13"/>
  <c r="T1534" i="13"/>
  <c r="V1533" i="13" a="1"/>
  <c r="V1533" i="13"/>
  <c r="Q1533" i="13"/>
  <c r="S1533" i="13"/>
  <c r="T1533" i="13"/>
  <c r="V1532" i="13" a="1"/>
  <c r="V1532" i="13"/>
  <c r="Q1532" i="13"/>
  <c r="S1532" i="13"/>
  <c r="T1532" i="13"/>
  <c r="V1531" i="13" a="1"/>
  <c r="V1531" i="13"/>
  <c r="Q1531" i="13"/>
  <c r="S1531" i="13"/>
  <c r="T1531" i="13"/>
  <c r="V1530" i="13" a="1"/>
  <c r="V1530" i="13"/>
  <c r="Q1530" i="13"/>
  <c r="S1530" i="13"/>
  <c r="T1530" i="13"/>
  <c r="V1529" i="13" a="1"/>
  <c r="V1529" i="13"/>
  <c r="Q1529" i="13"/>
  <c r="S1529" i="13"/>
  <c r="T1529" i="13"/>
  <c r="V1528" i="13" a="1"/>
  <c r="V1528" i="13"/>
  <c r="Q1528" i="13"/>
  <c r="S1528" i="13"/>
  <c r="T1528" i="13"/>
  <c r="V1527" i="13" a="1"/>
  <c r="V1527" i="13"/>
  <c r="Q1527" i="13"/>
  <c r="S1527" i="13"/>
  <c r="T1527" i="13"/>
  <c r="V1526" i="13" a="1"/>
  <c r="V1526" i="13"/>
  <c r="Q1526" i="13"/>
  <c r="S1526" i="13"/>
  <c r="T1526" i="13"/>
  <c r="V1525" i="13" a="1"/>
  <c r="V1525" i="13"/>
  <c r="Q1525" i="13"/>
  <c r="S1525" i="13"/>
  <c r="T1525" i="13"/>
  <c r="V1524" i="13" a="1"/>
  <c r="V1524" i="13"/>
  <c r="Q1524" i="13"/>
  <c r="S1524" i="13"/>
  <c r="T1524" i="13"/>
  <c r="V1523" i="13" a="1"/>
  <c r="V1523" i="13"/>
  <c r="Q1523" i="13"/>
  <c r="S1523" i="13"/>
  <c r="T1523" i="13"/>
  <c r="V1522" i="13" a="1"/>
  <c r="V1522" i="13"/>
  <c r="Q1522" i="13"/>
  <c r="S1522" i="13"/>
  <c r="T1522" i="13"/>
  <c r="V1521" i="13" a="1"/>
  <c r="V1521" i="13"/>
  <c r="Q1521" i="13"/>
  <c r="S1521" i="13"/>
  <c r="T1521" i="13"/>
  <c r="V1520" i="13" a="1"/>
  <c r="V1520" i="13"/>
  <c r="Q1520" i="13"/>
  <c r="S1520" i="13"/>
  <c r="T1520" i="13"/>
  <c r="V1519" i="13" a="1"/>
  <c r="V1519" i="13"/>
  <c r="Q1519" i="13"/>
  <c r="S1519" i="13"/>
  <c r="T1519" i="13"/>
  <c r="V1518" i="13" a="1"/>
  <c r="V1518" i="13"/>
  <c r="Q1518" i="13"/>
  <c r="S1518" i="13"/>
  <c r="T1518" i="13"/>
  <c r="V1517" i="13" a="1"/>
  <c r="V1517" i="13"/>
  <c r="Q1517" i="13"/>
  <c r="S1517" i="13"/>
  <c r="T1517" i="13"/>
  <c r="V1516" i="13" a="1"/>
  <c r="V1516" i="13"/>
  <c r="Q1516" i="13"/>
  <c r="S1516" i="13"/>
  <c r="T1516" i="13"/>
  <c r="V1515" i="13" a="1"/>
  <c r="V1515" i="13"/>
  <c r="Q1515" i="13"/>
  <c r="S1515" i="13"/>
  <c r="T1515" i="13"/>
  <c r="V1514" i="13" a="1"/>
  <c r="V1514" i="13"/>
  <c r="Q1514" i="13"/>
  <c r="S1514" i="13"/>
  <c r="T1514" i="13"/>
  <c r="V1513" i="13" a="1"/>
  <c r="V1513" i="13"/>
  <c r="Q1513" i="13"/>
  <c r="S1513" i="13"/>
  <c r="T1513" i="13"/>
  <c r="V1512" i="13" a="1"/>
  <c r="V1512" i="13"/>
  <c r="Q1512" i="13"/>
  <c r="S1512" i="13"/>
  <c r="T1512" i="13"/>
  <c r="V1511" i="13" a="1"/>
  <c r="V1511" i="13"/>
  <c r="Q1511" i="13"/>
  <c r="S1511" i="13"/>
  <c r="T1511" i="13"/>
  <c r="V1510" i="13" a="1"/>
  <c r="V1510" i="13"/>
  <c r="Q1510" i="13"/>
  <c r="S1510" i="13"/>
  <c r="T1510" i="13"/>
  <c r="V1509" i="13" a="1"/>
  <c r="V1509" i="13"/>
  <c r="Q1509" i="13"/>
  <c r="S1509" i="13"/>
  <c r="T1509" i="13"/>
  <c r="V1508" i="13" a="1"/>
  <c r="V1508" i="13"/>
  <c r="Q1508" i="13"/>
  <c r="S1508" i="13"/>
  <c r="T1508" i="13"/>
  <c r="V1507" i="13" a="1"/>
  <c r="V1507" i="13"/>
  <c r="Q1507" i="13"/>
  <c r="S1507" i="13"/>
  <c r="T1507" i="13"/>
  <c r="V1506" i="13" a="1"/>
  <c r="V1506" i="13"/>
  <c r="Q1506" i="13"/>
  <c r="S1506" i="13"/>
  <c r="T1506" i="13"/>
  <c r="V1505" i="13" a="1"/>
  <c r="V1505" i="13"/>
  <c r="Q1505" i="13"/>
  <c r="S1505" i="13"/>
  <c r="T1505" i="13"/>
  <c r="V1504" i="13" a="1"/>
  <c r="V1504" i="13"/>
  <c r="Q1504" i="13"/>
  <c r="S1504" i="13"/>
  <c r="T1504" i="13"/>
  <c r="V1503" i="13" a="1"/>
  <c r="V1503" i="13"/>
  <c r="Q1503" i="13"/>
  <c r="S1503" i="13"/>
  <c r="T1503" i="13"/>
  <c r="V1502" i="13" a="1"/>
  <c r="V1502" i="13"/>
  <c r="Q1502" i="13"/>
  <c r="S1502" i="13"/>
  <c r="T1502" i="13"/>
  <c r="V1501" i="13" a="1"/>
  <c r="V1501" i="13"/>
  <c r="Q1501" i="13"/>
  <c r="S1501" i="13"/>
  <c r="T1501" i="13"/>
  <c r="V1500" i="13" a="1"/>
  <c r="V1500" i="13"/>
  <c r="Q1500" i="13"/>
  <c r="S1500" i="13"/>
  <c r="T1500" i="13"/>
  <c r="V1499" i="13" a="1"/>
  <c r="V1499" i="13"/>
  <c r="Q1499" i="13"/>
  <c r="S1499" i="13"/>
  <c r="T1499" i="13"/>
  <c r="V1498" i="13" a="1"/>
  <c r="V1498" i="13"/>
  <c r="Q1498" i="13"/>
  <c r="S1498" i="13"/>
  <c r="T1498" i="13"/>
  <c r="V1497" i="13" a="1"/>
  <c r="V1497" i="13"/>
  <c r="Q1497" i="13"/>
  <c r="S1497" i="13"/>
  <c r="T1497" i="13"/>
  <c r="V1496" i="13" a="1"/>
  <c r="V1496" i="13"/>
  <c r="Q1496" i="13"/>
  <c r="S1496" i="13"/>
  <c r="T1496" i="13"/>
  <c r="V1495" i="13" a="1"/>
  <c r="V1495" i="13"/>
  <c r="Q1495" i="13"/>
  <c r="S1495" i="13"/>
  <c r="T1495" i="13"/>
  <c r="V1494" i="13" a="1"/>
  <c r="V1494" i="13"/>
  <c r="Q1494" i="13"/>
  <c r="S1494" i="13"/>
  <c r="T1494" i="13"/>
  <c r="V1493" i="13" a="1"/>
  <c r="V1493" i="13"/>
  <c r="Q1493" i="13"/>
  <c r="S1493" i="13"/>
  <c r="T1493" i="13"/>
  <c r="V1492" i="13" a="1"/>
  <c r="V1492" i="13"/>
  <c r="Q1492" i="13"/>
  <c r="S1492" i="13"/>
  <c r="T1492" i="13"/>
  <c r="V1491" i="13" a="1"/>
  <c r="V1491" i="13"/>
  <c r="Q1491" i="13"/>
  <c r="S1491" i="13"/>
  <c r="T1491" i="13"/>
  <c r="V1490" i="13" a="1"/>
  <c r="V1490" i="13"/>
  <c r="Q1490" i="13"/>
  <c r="S1490" i="13"/>
  <c r="T1490" i="13"/>
  <c r="V1489" i="13" a="1"/>
  <c r="V1489" i="13"/>
  <c r="Q1489" i="13"/>
  <c r="S1489" i="13"/>
  <c r="T1489" i="13"/>
  <c r="V1488" i="13" a="1"/>
  <c r="V1488" i="13"/>
  <c r="Q1488" i="13"/>
  <c r="S1488" i="13"/>
  <c r="T1488" i="13"/>
  <c r="V1487" i="13" a="1"/>
  <c r="V1487" i="13"/>
  <c r="Q1487" i="13"/>
  <c r="S1487" i="13"/>
  <c r="T1487" i="13"/>
  <c r="V1486" i="13" a="1"/>
  <c r="V1486" i="13"/>
  <c r="Q1486" i="13"/>
  <c r="S1486" i="13"/>
  <c r="T1486" i="13"/>
  <c r="V1485" i="13" a="1"/>
  <c r="V1485" i="13"/>
  <c r="Q1485" i="13"/>
  <c r="S1485" i="13"/>
  <c r="T1485" i="13"/>
  <c r="V1484" i="13" a="1"/>
  <c r="V1484" i="13"/>
  <c r="Q1484" i="13"/>
  <c r="S1484" i="13"/>
  <c r="T1484" i="13"/>
  <c r="V1483" i="13" a="1"/>
  <c r="V1483" i="13"/>
  <c r="Q1483" i="13"/>
  <c r="S1483" i="13"/>
  <c r="T1483" i="13"/>
  <c r="V1482" i="13" a="1"/>
  <c r="V1482" i="13"/>
  <c r="Q1482" i="13"/>
  <c r="S1482" i="13"/>
  <c r="T1482" i="13"/>
  <c r="V1481" i="13" a="1"/>
  <c r="V1481" i="13"/>
  <c r="Q1481" i="13"/>
  <c r="S1481" i="13"/>
  <c r="T1481" i="13"/>
  <c r="V1480" i="13" a="1"/>
  <c r="V1480" i="13"/>
  <c r="Q1480" i="13"/>
  <c r="S1480" i="13"/>
  <c r="T1480" i="13"/>
  <c r="V1479" i="13" a="1"/>
  <c r="V1479" i="13"/>
  <c r="Q1479" i="13"/>
  <c r="S1479" i="13"/>
  <c r="T1479" i="13"/>
  <c r="V1478" i="13" a="1"/>
  <c r="V1478" i="13"/>
  <c r="Q1478" i="13"/>
  <c r="S1478" i="13"/>
  <c r="T1478" i="13"/>
  <c r="V1477" i="13" a="1"/>
  <c r="V1477" i="13"/>
  <c r="Q1477" i="13"/>
  <c r="S1477" i="13"/>
  <c r="T1477" i="13"/>
  <c r="V1476" i="13" a="1"/>
  <c r="V1476" i="13"/>
  <c r="Q1476" i="13"/>
  <c r="S1476" i="13"/>
  <c r="T1476" i="13"/>
  <c r="V1475" i="13" a="1"/>
  <c r="V1475" i="13"/>
  <c r="Q1475" i="13"/>
  <c r="S1475" i="13"/>
  <c r="T1475" i="13"/>
  <c r="V1474" i="13" a="1"/>
  <c r="V1474" i="13"/>
  <c r="Q1474" i="13"/>
  <c r="S1474" i="13"/>
  <c r="T1474" i="13"/>
  <c r="V1473" i="13" a="1"/>
  <c r="V1473" i="13"/>
  <c r="Q1473" i="13"/>
  <c r="S1473" i="13"/>
  <c r="T1473" i="13"/>
  <c r="V1472" i="13" a="1"/>
  <c r="V1472" i="13"/>
  <c r="Q1472" i="13"/>
  <c r="S1472" i="13"/>
  <c r="T1472" i="13"/>
  <c r="V1471" i="13" a="1"/>
  <c r="V1471" i="13"/>
  <c r="Q1471" i="13"/>
  <c r="S1471" i="13"/>
  <c r="T1471" i="13"/>
  <c r="V1470" i="13" a="1"/>
  <c r="V1470" i="13"/>
  <c r="Q1470" i="13"/>
  <c r="S1470" i="13"/>
  <c r="T1470" i="13"/>
  <c r="V1469" i="13" a="1"/>
  <c r="V1469" i="13"/>
  <c r="Q1469" i="13"/>
  <c r="S1469" i="13"/>
  <c r="T1469" i="13"/>
  <c r="V1468" i="13" a="1"/>
  <c r="V1468" i="13"/>
  <c r="Q1468" i="13"/>
  <c r="S1468" i="13"/>
  <c r="T1468" i="13"/>
  <c r="V1467" i="13" a="1"/>
  <c r="V1467" i="13"/>
  <c r="Q1467" i="13"/>
  <c r="S1467" i="13"/>
  <c r="T1467" i="13"/>
  <c r="V1466" i="13" a="1"/>
  <c r="V1466" i="13"/>
  <c r="Q1466" i="13"/>
  <c r="S1466" i="13"/>
  <c r="T1466" i="13"/>
  <c r="V1465" i="13" a="1"/>
  <c r="V1465" i="13"/>
  <c r="Q1465" i="13"/>
  <c r="S1465" i="13"/>
  <c r="T1465" i="13"/>
  <c r="V1464" i="13" a="1"/>
  <c r="V1464" i="13"/>
  <c r="Q1464" i="13"/>
  <c r="S1464" i="13"/>
  <c r="T1464" i="13"/>
  <c r="V1463" i="13" a="1"/>
  <c r="V1463" i="13"/>
  <c r="Q1463" i="13"/>
  <c r="S1463" i="13"/>
  <c r="T1463" i="13"/>
  <c r="V1462" i="13" a="1"/>
  <c r="V1462" i="13"/>
  <c r="Q1462" i="13"/>
  <c r="S1462" i="13"/>
  <c r="T1462" i="13"/>
  <c r="V1461" i="13" a="1"/>
  <c r="V1461" i="13"/>
  <c r="Q1461" i="13"/>
  <c r="S1461" i="13"/>
  <c r="T1461" i="13"/>
  <c r="V1460" i="13" a="1"/>
  <c r="V1460" i="13"/>
  <c r="Q1460" i="13"/>
  <c r="S1460" i="13"/>
  <c r="T1460" i="13"/>
  <c r="V1459" i="13" a="1"/>
  <c r="V1459" i="13"/>
  <c r="Q1459" i="13"/>
  <c r="S1459" i="13"/>
  <c r="T1459" i="13"/>
  <c r="V1458" i="13" a="1"/>
  <c r="V1458" i="13"/>
  <c r="Q1458" i="13"/>
  <c r="S1458" i="13"/>
  <c r="T1458" i="13"/>
  <c r="V1457" i="13" a="1"/>
  <c r="V1457" i="13"/>
  <c r="Q1457" i="13"/>
  <c r="S1457" i="13"/>
  <c r="T1457" i="13"/>
  <c r="V1456" i="13" a="1"/>
  <c r="V1456" i="13"/>
  <c r="Q1456" i="13"/>
  <c r="S1456" i="13"/>
  <c r="T1456" i="13"/>
  <c r="V1455" i="13" a="1"/>
  <c r="V1455" i="13"/>
  <c r="Q1455" i="13"/>
  <c r="S1455" i="13"/>
  <c r="T1455" i="13"/>
  <c r="V1454" i="13" a="1"/>
  <c r="V1454" i="13"/>
  <c r="Q1454" i="13"/>
  <c r="S1454" i="13"/>
  <c r="T1454" i="13"/>
  <c r="V1453" i="13" a="1"/>
  <c r="V1453" i="13"/>
  <c r="Q1453" i="13"/>
  <c r="S1453" i="13"/>
  <c r="T1453" i="13"/>
  <c r="V1452" i="13" a="1"/>
  <c r="V1452" i="13"/>
  <c r="Q1452" i="13"/>
  <c r="S1452" i="13"/>
  <c r="T1452" i="13"/>
  <c r="V1451" i="13" a="1"/>
  <c r="V1451" i="13"/>
  <c r="Q1451" i="13"/>
  <c r="S1451" i="13"/>
  <c r="T1451" i="13"/>
  <c r="V1450" i="13" a="1"/>
  <c r="V1450" i="13"/>
  <c r="Q1450" i="13"/>
  <c r="S1450" i="13"/>
  <c r="T1450" i="13"/>
  <c r="V1449" i="13" a="1"/>
  <c r="V1449" i="13"/>
  <c r="Q1449" i="13"/>
  <c r="S1449" i="13"/>
  <c r="T1449" i="13"/>
  <c r="V1448" i="13" a="1"/>
  <c r="V1448" i="13"/>
  <c r="Q1448" i="13"/>
  <c r="S1448" i="13"/>
  <c r="T1448" i="13"/>
  <c r="V1447" i="13" a="1"/>
  <c r="V1447" i="13"/>
  <c r="Q1447" i="13"/>
  <c r="S1447" i="13"/>
  <c r="T1447" i="13"/>
  <c r="V1446" i="13" a="1"/>
  <c r="V1446" i="13"/>
  <c r="Q1446" i="13"/>
  <c r="S1446" i="13"/>
  <c r="T1446" i="13"/>
  <c r="V1445" i="13" a="1"/>
  <c r="V1445" i="13"/>
  <c r="Q1445" i="13"/>
  <c r="S1445" i="13"/>
  <c r="T1445" i="13"/>
  <c r="V1444" i="13" a="1"/>
  <c r="V1444" i="13"/>
  <c r="Q1444" i="13"/>
  <c r="S1444" i="13"/>
  <c r="T1444" i="13"/>
  <c r="V1443" i="13" a="1"/>
  <c r="V1443" i="13"/>
  <c r="Q1443" i="13"/>
  <c r="S1443" i="13"/>
  <c r="T1443" i="13"/>
  <c r="V1442" i="13" a="1"/>
  <c r="V1442" i="13"/>
  <c r="Q1442" i="13"/>
  <c r="S1442" i="13"/>
  <c r="T1442" i="13"/>
  <c r="V1441" i="13" a="1"/>
  <c r="V1441" i="13"/>
  <c r="Q1441" i="13"/>
  <c r="S1441" i="13"/>
  <c r="T1441" i="13"/>
  <c r="V1440" i="13" a="1"/>
  <c r="V1440" i="13"/>
  <c r="Q1440" i="13"/>
  <c r="S1440" i="13"/>
  <c r="T1440" i="13"/>
  <c r="V1439" i="13" a="1"/>
  <c r="V1439" i="13"/>
  <c r="Q1439" i="13"/>
  <c r="S1439" i="13"/>
  <c r="T1439" i="13"/>
  <c r="V1438" i="13" a="1"/>
  <c r="V1438" i="13"/>
  <c r="Q1438" i="13"/>
  <c r="S1438" i="13"/>
  <c r="T1438" i="13"/>
  <c r="V1437" i="13" a="1"/>
  <c r="V1437" i="13"/>
  <c r="Q1437" i="13"/>
  <c r="S1437" i="13"/>
  <c r="T1437" i="13"/>
  <c r="V1436" i="13" a="1"/>
  <c r="V1436" i="13"/>
  <c r="Q1436" i="13"/>
  <c r="S1436" i="13"/>
  <c r="T1436" i="13"/>
  <c r="V1435" i="13" a="1"/>
  <c r="V1435" i="13"/>
  <c r="Q1435" i="13"/>
  <c r="S1435" i="13"/>
  <c r="T1435" i="13"/>
  <c r="V1434" i="13" a="1"/>
  <c r="V1434" i="13"/>
  <c r="Q1434" i="13"/>
  <c r="S1434" i="13"/>
  <c r="T1434" i="13"/>
  <c r="V1433" i="13" a="1"/>
  <c r="V1433" i="13"/>
  <c r="Q1433" i="13"/>
  <c r="S1433" i="13"/>
  <c r="T1433" i="13"/>
  <c r="V1432" i="13" a="1"/>
  <c r="V1432" i="13"/>
  <c r="Q1432" i="13"/>
  <c r="S1432" i="13"/>
  <c r="T1432" i="13"/>
  <c r="V1431" i="13" a="1"/>
  <c r="V1431" i="13"/>
  <c r="Q1431" i="13"/>
  <c r="S1431" i="13"/>
  <c r="T1431" i="13"/>
  <c r="V1430" i="13" a="1"/>
  <c r="V1430" i="13"/>
  <c r="Q1430" i="13"/>
  <c r="S1430" i="13"/>
  <c r="T1430" i="13"/>
  <c r="V1429" i="13" a="1"/>
  <c r="V1429" i="13"/>
  <c r="Q1429" i="13"/>
  <c r="S1429" i="13"/>
  <c r="T1429" i="13"/>
  <c r="V1428" i="13" a="1"/>
  <c r="V1428" i="13"/>
  <c r="Q1428" i="13"/>
  <c r="S1428" i="13"/>
  <c r="T1428" i="13"/>
  <c r="V1427" i="13" a="1"/>
  <c r="V1427" i="13"/>
  <c r="Q1427" i="13"/>
  <c r="S1427" i="13"/>
  <c r="T1427" i="13"/>
  <c r="V1426" i="13" a="1"/>
  <c r="V1426" i="13"/>
  <c r="Q1426" i="13"/>
  <c r="S1426" i="13"/>
  <c r="T1426" i="13"/>
  <c r="V1425" i="13" a="1"/>
  <c r="V1425" i="13"/>
  <c r="Q1425" i="13"/>
  <c r="S1425" i="13"/>
  <c r="T1425" i="13"/>
  <c r="V1424" i="13" a="1"/>
  <c r="V1424" i="13"/>
  <c r="Q1424" i="13"/>
  <c r="S1424" i="13"/>
  <c r="T1424" i="13"/>
  <c r="V1423" i="13" a="1"/>
  <c r="V1423" i="13"/>
  <c r="Q1423" i="13"/>
  <c r="S1423" i="13"/>
  <c r="T1423" i="13"/>
  <c r="V1422" i="13" a="1"/>
  <c r="V1422" i="13"/>
  <c r="Q1422" i="13"/>
  <c r="S1422" i="13"/>
  <c r="T1422" i="13"/>
  <c r="V1421" i="13" a="1"/>
  <c r="V1421" i="13"/>
  <c r="Q1421" i="13"/>
  <c r="S1421" i="13"/>
  <c r="T1421" i="13"/>
  <c r="V1420" i="13" a="1"/>
  <c r="V1420" i="13"/>
  <c r="Q1420" i="13"/>
  <c r="S1420" i="13"/>
  <c r="T1420" i="13"/>
  <c r="V1419" i="13" a="1"/>
  <c r="V1419" i="13"/>
  <c r="Q1419" i="13"/>
  <c r="S1419" i="13"/>
  <c r="T1419" i="13"/>
  <c r="V1418" i="13" a="1"/>
  <c r="V1418" i="13"/>
  <c r="Q1418" i="13"/>
  <c r="S1418" i="13"/>
  <c r="T1418" i="13"/>
  <c r="V1417" i="13" a="1"/>
  <c r="V1417" i="13"/>
  <c r="Q1417" i="13"/>
  <c r="S1417" i="13"/>
  <c r="T1417" i="13"/>
  <c r="V1416" i="13" a="1"/>
  <c r="V1416" i="13"/>
  <c r="Q1416" i="13"/>
  <c r="S1416" i="13"/>
  <c r="T1416" i="13"/>
  <c r="V1415" i="13" a="1"/>
  <c r="V1415" i="13"/>
  <c r="Q1415" i="13"/>
  <c r="S1415" i="13"/>
  <c r="T1415" i="13"/>
  <c r="V1414" i="13" a="1"/>
  <c r="V1414" i="13"/>
  <c r="Q1414" i="13"/>
  <c r="S1414" i="13"/>
  <c r="T1414" i="13"/>
  <c r="V1413" i="13" a="1"/>
  <c r="V1413" i="13"/>
  <c r="Q1413" i="13"/>
  <c r="S1413" i="13"/>
  <c r="T1413" i="13"/>
  <c r="V1412" i="13" a="1"/>
  <c r="V1412" i="13"/>
  <c r="Q1412" i="13"/>
  <c r="S1412" i="13"/>
  <c r="T1412" i="13"/>
  <c r="V1411" i="13" a="1"/>
  <c r="V1411" i="13"/>
  <c r="Q1411" i="13"/>
  <c r="S1411" i="13"/>
  <c r="T1411" i="13"/>
  <c r="V1410" i="13" a="1"/>
  <c r="V1410" i="13"/>
  <c r="Q1410" i="13"/>
  <c r="S1410" i="13"/>
  <c r="T1410" i="13"/>
  <c r="V1409" i="13" a="1"/>
  <c r="V1409" i="13"/>
  <c r="Q1409" i="13"/>
  <c r="S1409" i="13"/>
  <c r="T1409" i="13"/>
  <c r="V1408" i="13" a="1"/>
  <c r="V1408" i="13"/>
  <c r="Q1408" i="13"/>
  <c r="S1408" i="13"/>
  <c r="T1408" i="13"/>
  <c r="V1407" i="13" a="1"/>
  <c r="V1407" i="13"/>
  <c r="Q1407" i="13"/>
  <c r="S1407" i="13"/>
  <c r="T1407" i="13"/>
  <c r="V1406" i="13" a="1"/>
  <c r="V1406" i="13"/>
  <c r="Q1406" i="13"/>
  <c r="S1406" i="13"/>
  <c r="T1406" i="13"/>
  <c r="V1405" i="13" a="1"/>
  <c r="V1405" i="13"/>
  <c r="Q1405" i="13"/>
  <c r="S1405" i="13"/>
  <c r="T1405" i="13"/>
  <c r="V1404" i="13" a="1"/>
  <c r="V1404" i="13"/>
  <c r="Q1404" i="13"/>
  <c r="S1404" i="13"/>
  <c r="T1404" i="13"/>
  <c r="V1403" i="13" a="1"/>
  <c r="V1403" i="13"/>
  <c r="Q1403" i="13"/>
  <c r="S1403" i="13"/>
  <c r="T1403" i="13"/>
  <c r="V1402" i="13" a="1"/>
  <c r="V1402" i="13"/>
  <c r="Q1402" i="13"/>
  <c r="S1402" i="13"/>
  <c r="T1402" i="13"/>
  <c r="V1401" i="13" a="1"/>
  <c r="V1401" i="13"/>
  <c r="Q1401" i="13"/>
  <c r="S1401" i="13"/>
  <c r="T1401" i="13"/>
  <c r="V1400" i="13" a="1"/>
  <c r="V1400" i="13"/>
  <c r="Q1400" i="13"/>
  <c r="S1400" i="13"/>
  <c r="T1400" i="13"/>
  <c r="V1399" i="13" a="1"/>
  <c r="V1399" i="13"/>
  <c r="Q1399" i="13"/>
  <c r="S1399" i="13"/>
  <c r="T1399" i="13"/>
  <c r="V1398" i="13" a="1"/>
  <c r="V1398" i="13"/>
  <c r="Q1398" i="13"/>
  <c r="S1398" i="13"/>
  <c r="T1398" i="13"/>
  <c r="V1397" i="13" a="1"/>
  <c r="V1397" i="13"/>
  <c r="Q1397" i="13"/>
  <c r="S1397" i="13"/>
  <c r="T1397" i="13"/>
  <c r="V1396" i="13" a="1"/>
  <c r="V1396" i="13"/>
  <c r="Q1396" i="13"/>
  <c r="S1396" i="13"/>
  <c r="T1396" i="13"/>
  <c r="V1395" i="13" a="1"/>
  <c r="V1395" i="13"/>
  <c r="Q1395" i="13"/>
  <c r="S1395" i="13"/>
  <c r="T1395" i="13"/>
  <c r="V1394" i="13" a="1"/>
  <c r="V1394" i="13"/>
  <c r="Q1394" i="13"/>
  <c r="S1394" i="13"/>
  <c r="T1394" i="13"/>
  <c r="V1393" i="13" a="1"/>
  <c r="V1393" i="13"/>
  <c r="Q1393" i="13"/>
  <c r="S1393" i="13"/>
  <c r="T1393" i="13"/>
  <c r="V1392" i="13" a="1"/>
  <c r="V1392" i="13"/>
  <c r="Q1392" i="13"/>
  <c r="S1392" i="13"/>
  <c r="T1392" i="13"/>
  <c r="V1391" i="13" a="1"/>
  <c r="V1391" i="13"/>
  <c r="Q1391" i="13"/>
  <c r="S1391" i="13"/>
  <c r="T1391" i="13"/>
  <c r="V1390" i="13" a="1"/>
  <c r="V1390" i="13"/>
  <c r="Q1390" i="13"/>
  <c r="S1390" i="13"/>
  <c r="T1390" i="13"/>
  <c r="V1389" i="13" a="1"/>
  <c r="V1389" i="13"/>
  <c r="Q1389" i="13"/>
  <c r="S1389" i="13"/>
  <c r="T1389" i="13"/>
  <c r="V1388" i="13" a="1"/>
  <c r="V1388" i="13"/>
  <c r="Q1388" i="13"/>
  <c r="S1388" i="13"/>
  <c r="T1388" i="13"/>
  <c r="V1387" i="13" a="1"/>
  <c r="V1387" i="13"/>
  <c r="Q1387" i="13"/>
  <c r="S1387" i="13"/>
  <c r="T1387" i="13"/>
  <c r="V1386" i="13" a="1"/>
  <c r="V1386" i="13"/>
  <c r="Q1386" i="13"/>
  <c r="S1386" i="13"/>
  <c r="T1386" i="13"/>
  <c r="V1385" i="13" a="1"/>
  <c r="V1385" i="13"/>
  <c r="Q1385" i="13"/>
  <c r="S1385" i="13"/>
  <c r="T1385" i="13"/>
  <c r="V1384" i="13" a="1"/>
  <c r="V1384" i="13"/>
  <c r="Q1384" i="13"/>
  <c r="S1384" i="13"/>
  <c r="T1384" i="13"/>
  <c r="V1383" i="13" a="1"/>
  <c r="V1383" i="13"/>
  <c r="Q1383" i="13"/>
  <c r="S1383" i="13"/>
  <c r="T1383" i="13"/>
  <c r="V1382" i="13" a="1"/>
  <c r="V1382" i="13"/>
  <c r="Q1382" i="13"/>
  <c r="S1382" i="13"/>
  <c r="T1382" i="13"/>
  <c r="V1381" i="13" a="1"/>
  <c r="V1381" i="13"/>
  <c r="Q1381" i="13"/>
  <c r="S1381" i="13"/>
  <c r="T1381" i="13"/>
  <c r="V1380" i="13" a="1"/>
  <c r="V1380" i="13"/>
  <c r="Q1380" i="13"/>
  <c r="S1380" i="13"/>
  <c r="T1380" i="13"/>
  <c r="V1379" i="13" a="1"/>
  <c r="V1379" i="13"/>
  <c r="Q1379" i="13"/>
  <c r="S1379" i="13"/>
  <c r="T1379" i="13"/>
  <c r="V1378" i="13" a="1"/>
  <c r="V1378" i="13"/>
  <c r="Q1378" i="13"/>
  <c r="S1378" i="13"/>
  <c r="T1378" i="13"/>
  <c r="V1377" i="13" a="1"/>
  <c r="V1377" i="13"/>
  <c r="Q1377" i="13"/>
  <c r="S1377" i="13"/>
  <c r="T1377" i="13"/>
  <c r="V1376" i="13" a="1"/>
  <c r="V1376" i="13"/>
  <c r="Q1376" i="13"/>
  <c r="S1376" i="13"/>
  <c r="T1376" i="13"/>
  <c r="V1375" i="13" a="1"/>
  <c r="V1375" i="13"/>
  <c r="Q1375" i="13"/>
  <c r="S1375" i="13"/>
  <c r="T1375" i="13"/>
  <c r="V1374" i="13" a="1"/>
  <c r="V1374" i="13"/>
  <c r="Q1374" i="13"/>
  <c r="S1374" i="13"/>
  <c r="T1374" i="13"/>
  <c r="V1373" i="13" a="1"/>
  <c r="V1373" i="13"/>
  <c r="Q1373" i="13"/>
  <c r="S1373" i="13"/>
  <c r="T1373" i="13"/>
  <c r="V1372" i="13" a="1"/>
  <c r="V1372" i="13"/>
  <c r="Q1372" i="13"/>
  <c r="S1372" i="13"/>
  <c r="T1372" i="13"/>
  <c r="V1371" i="13" a="1"/>
  <c r="V1371" i="13"/>
  <c r="Q1371" i="13"/>
  <c r="S1371" i="13"/>
  <c r="T1371" i="13"/>
  <c r="V1370" i="13" a="1"/>
  <c r="V1370" i="13"/>
  <c r="Q1370" i="13"/>
  <c r="S1370" i="13"/>
  <c r="T1370" i="13"/>
  <c r="V1369" i="13" a="1"/>
  <c r="V1369" i="13"/>
  <c r="Q1369" i="13"/>
  <c r="S1369" i="13"/>
  <c r="T1369" i="13"/>
  <c r="V1368" i="13" a="1"/>
  <c r="V1368" i="13"/>
  <c r="Q1368" i="13"/>
  <c r="S1368" i="13"/>
  <c r="T1368" i="13"/>
  <c r="V1367" i="13" a="1"/>
  <c r="V1367" i="13"/>
  <c r="Q1367" i="13"/>
  <c r="S1367" i="13"/>
  <c r="T1367" i="13"/>
  <c r="V1366" i="13" a="1"/>
  <c r="V1366" i="13"/>
  <c r="Q1366" i="13"/>
  <c r="S1366" i="13"/>
  <c r="T1366" i="13"/>
  <c r="V1365" i="13" a="1"/>
  <c r="V1365" i="13"/>
  <c r="Q1365" i="13"/>
  <c r="S1365" i="13"/>
  <c r="T1365" i="13"/>
  <c r="V1364" i="13" a="1"/>
  <c r="V1364" i="13"/>
  <c r="Q1364" i="13"/>
  <c r="S1364" i="13"/>
  <c r="T1364" i="13"/>
  <c r="V1363" i="13" a="1"/>
  <c r="V1363" i="13"/>
  <c r="Q1363" i="13"/>
  <c r="S1363" i="13"/>
  <c r="T1363" i="13"/>
  <c r="V1362" i="13" a="1"/>
  <c r="V1362" i="13"/>
  <c r="Q1362" i="13"/>
  <c r="S1362" i="13"/>
  <c r="T1362" i="13"/>
  <c r="V1361" i="13" a="1"/>
  <c r="V1361" i="13"/>
  <c r="Q1361" i="13"/>
  <c r="S1361" i="13"/>
  <c r="T1361" i="13"/>
  <c r="V1360" i="13" a="1"/>
  <c r="V1360" i="13"/>
  <c r="Q1360" i="13"/>
  <c r="S1360" i="13"/>
  <c r="T1360" i="13"/>
  <c r="V1359" i="13" a="1"/>
  <c r="V1359" i="13"/>
  <c r="Q1359" i="13"/>
  <c r="S1359" i="13"/>
  <c r="T1359" i="13"/>
  <c r="V1358" i="13" a="1"/>
  <c r="V1358" i="13"/>
  <c r="Q1358" i="13"/>
  <c r="S1358" i="13"/>
  <c r="T1358" i="13"/>
  <c r="V1357" i="13" a="1"/>
  <c r="V1357" i="13"/>
  <c r="Q1357" i="13"/>
  <c r="S1357" i="13"/>
  <c r="T1357" i="13"/>
  <c r="V1356" i="13" a="1"/>
  <c r="V1356" i="13"/>
  <c r="Q1356" i="13"/>
  <c r="S1356" i="13"/>
  <c r="T1356" i="13"/>
  <c r="V1355" i="13" a="1"/>
  <c r="V1355" i="13"/>
  <c r="Q1355" i="13"/>
  <c r="S1355" i="13"/>
  <c r="T1355" i="13"/>
  <c r="V1354" i="13" a="1"/>
  <c r="V1354" i="13"/>
  <c r="Q1354" i="13"/>
  <c r="S1354" i="13"/>
  <c r="T1354" i="13"/>
  <c r="V1353" i="13" a="1"/>
  <c r="V1353" i="13"/>
  <c r="Q1353" i="13"/>
  <c r="S1353" i="13"/>
  <c r="T1353" i="13"/>
  <c r="V1352" i="13" a="1"/>
  <c r="V1352" i="13"/>
  <c r="Q1352" i="13"/>
  <c r="S1352" i="13"/>
  <c r="T1352" i="13"/>
  <c r="V1351" i="13" a="1"/>
  <c r="V1351" i="13"/>
  <c r="Q1351" i="13"/>
  <c r="S1351" i="13"/>
  <c r="T1351" i="13"/>
  <c r="V1350" i="13" a="1"/>
  <c r="V1350" i="13"/>
  <c r="Q1350" i="13"/>
  <c r="S1350" i="13"/>
  <c r="T1350" i="13"/>
  <c r="V1349" i="13" a="1"/>
  <c r="V1349" i="13"/>
  <c r="Q1349" i="13"/>
  <c r="S1349" i="13"/>
  <c r="T1349" i="13"/>
  <c r="V1348" i="13" a="1"/>
  <c r="V1348" i="13"/>
  <c r="Q1348" i="13"/>
  <c r="S1348" i="13"/>
  <c r="T1348" i="13"/>
  <c r="V1347" i="13" a="1"/>
  <c r="V1347" i="13"/>
  <c r="Q1347" i="13"/>
  <c r="S1347" i="13"/>
  <c r="T1347" i="13"/>
  <c r="V1346" i="13" a="1"/>
  <c r="V1346" i="13"/>
  <c r="Q1346" i="13"/>
  <c r="S1346" i="13"/>
  <c r="T1346" i="13"/>
  <c r="V1345" i="13" a="1"/>
  <c r="V1345" i="13"/>
  <c r="Q1345" i="13"/>
  <c r="S1345" i="13"/>
  <c r="T1345" i="13"/>
  <c r="V1344" i="13" a="1"/>
  <c r="V1344" i="13"/>
  <c r="Q1344" i="13"/>
  <c r="S1344" i="13"/>
  <c r="T1344" i="13"/>
  <c r="V1343" i="13" a="1"/>
  <c r="V1343" i="13"/>
  <c r="Q1343" i="13"/>
  <c r="S1343" i="13"/>
  <c r="T1343" i="13"/>
  <c r="V1342" i="13" a="1"/>
  <c r="V1342" i="13"/>
  <c r="Q1342" i="13"/>
  <c r="S1342" i="13"/>
  <c r="T1342" i="13"/>
  <c r="V1341" i="13" a="1"/>
  <c r="V1341" i="13"/>
  <c r="Q1341" i="13"/>
  <c r="S1341" i="13"/>
  <c r="T1341" i="13"/>
  <c r="V1340" i="13" a="1"/>
  <c r="V1340" i="13"/>
  <c r="Q1340" i="13"/>
  <c r="S1340" i="13"/>
  <c r="T1340" i="13"/>
  <c r="V1339" i="13" a="1"/>
  <c r="V1339" i="13"/>
  <c r="Q1339" i="13"/>
  <c r="S1339" i="13"/>
  <c r="T1339" i="13"/>
  <c r="V1338" i="13" a="1"/>
  <c r="V1338" i="13"/>
  <c r="Q1338" i="13"/>
  <c r="S1338" i="13"/>
  <c r="T1338" i="13"/>
  <c r="V1337" i="13" a="1"/>
  <c r="V1337" i="13"/>
  <c r="Q1337" i="13"/>
  <c r="S1337" i="13"/>
  <c r="T1337" i="13"/>
  <c r="V1336" i="13" a="1"/>
  <c r="V1336" i="13"/>
  <c r="Q1336" i="13"/>
  <c r="S1336" i="13"/>
  <c r="T1336" i="13"/>
  <c r="V1335" i="13" a="1"/>
  <c r="V1335" i="13"/>
  <c r="Q1335" i="13"/>
  <c r="S1335" i="13"/>
  <c r="T1335" i="13"/>
  <c r="V1334" i="13" a="1"/>
  <c r="V1334" i="13"/>
  <c r="Q1334" i="13"/>
  <c r="S1334" i="13"/>
  <c r="T1334" i="13"/>
  <c r="V1333" i="13" a="1"/>
  <c r="V1333" i="13"/>
  <c r="Q1333" i="13"/>
  <c r="S1333" i="13"/>
  <c r="T1333" i="13"/>
  <c r="V1332" i="13" a="1"/>
  <c r="V1332" i="13"/>
  <c r="Q1332" i="13"/>
  <c r="S1332" i="13"/>
  <c r="T1332" i="13"/>
  <c r="V1331" i="13" a="1"/>
  <c r="V1331" i="13"/>
  <c r="Q1331" i="13"/>
  <c r="S1331" i="13"/>
  <c r="T1331" i="13"/>
  <c r="V1330" i="13" a="1"/>
  <c r="V1330" i="13"/>
  <c r="Q1330" i="13"/>
  <c r="S1330" i="13"/>
  <c r="T1330" i="13"/>
  <c r="V1329" i="13" a="1"/>
  <c r="V1329" i="13"/>
  <c r="Q1329" i="13"/>
  <c r="S1329" i="13"/>
  <c r="T1329" i="13"/>
  <c r="V1328" i="13" a="1"/>
  <c r="V1328" i="13"/>
  <c r="Q1328" i="13"/>
  <c r="S1328" i="13"/>
  <c r="T1328" i="13"/>
  <c r="V1327" i="13" a="1"/>
  <c r="V1327" i="13"/>
  <c r="Q1327" i="13"/>
  <c r="S1327" i="13"/>
  <c r="T1327" i="13"/>
  <c r="V1326" i="13" a="1"/>
  <c r="V1326" i="13"/>
  <c r="Q1326" i="13"/>
  <c r="S1326" i="13"/>
  <c r="T1326" i="13"/>
  <c r="V1325" i="13" a="1"/>
  <c r="V1325" i="13"/>
  <c r="Q1325" i="13"/>
  <c r="S1325" i="13"/>
  <c r="T1325" i="13"/>
  <c r="V1324" i="13" a="1"/>
  <c r="V1324" i="13"/>
  <c r="Q1324" i="13"/>
  <c r="S1324" i="13"/>
  <c r="T1324" i="13"/>
  <c r="V1323" i="13" a="1"/>
  <c r="V1323" i="13"/>
  <c r="Q1323" i="13"/>
  <c r="S1323" i="13"/>
  <c r="T1323" i="13"/>
  <c r="V1322" i="13" a="1"/>
  <c r="V1322" i="13"/>
  <c r="Q1322" i="13"/>
  <c r="S1322" i="13"/>
  <c r="T1322" i="13"/>
  <c r="V1321" i="13" a="1"/>
  <c r="V1321" i="13"/>
  <c r="Q1321" i="13"/>
  <c r="S1321" i="13"/>
  <c r="T1321" i="13"/>
  <c r="V1320" i="13" a="1"/>
  <c r="V1320" i="13"/>
  <c r="Q1320" i="13"/>
  <c r="S1320" i="13"/>
  <c r="T1320" i="13"/>
  <c r="V1319" i="13" a="1"/>
  <c r="V1319" i="13"/>
  <c r="Q1319" i="13"/>
  <c r="S1319" i="13"/>
  <c r="T1319" i="13"/>
  <c r="V1318" i="13" a="1"/>
  <c r="V1318" i="13"/>
  <c r="Q1318" i="13"/>
  <c r="S1318" i="13"/>
  <c r="T1318" i="13"/>
  <c r="V1317" i="13" a="1"/>
  <c r="V1317" i="13"/>
  <c r="Q1317" i="13"/>
  <c r="S1317" i="13"/>
  <c r="T1317" i="13"/>
  <c r="V1316" i="13" a="1"/>
  <c r="V1316" i="13"/>
  <c r="Q1316" i="13"/>
  <c r="S1316" i="13"/>
  <c r="T1316" i="13"/>
  <c r="V1315" i="13" a="1"/>
  <c r="V1315" i="13"/>
  <c r="Q1315" i="13"/>
  <c r="S1315" i="13"/>
  <c r="T1315" i="13"/>
  <c r="V1314" i="13" a="1"/>
  <c r="V1314" i="13"/>
  <c r="Q1314" i="13"/>
  <c r="S1314" i="13"/>
  <c r="T1314" i="13"/>
  <c r="V1313" i="13" a="1"/>
  <c r="V1313" i="13"/>
  <c r="Q1313" i="13"/>
  <c r="S1313" i="13"/>
  <c r="T1313" i="13"/>
  <c r="V1312" i="13" a="1"/>
  <c r="V1312" i="13"/>
  <c r="Q1312" i="13"/>
  <c r="S1312" i="13"/>
  <c r="T1312" i="13"/>
  <c r="V1311" i="13" a="1"/>
  <c r="V1311" i="13"/>
  <c r="Q1311" i="13"/>
  <c r="S1311" i="13"/>
  <c r="T1311" i="13"/>
  <c r="V1310" i="13" a="1"/>
  <c r="V1310" i="13"/>
  <c r="Q1310" i="13"/>
  <c r="S1310" i="13"/>
  <c r="T1310" i="13"/>
  <c r="V1309" i="13" a="1"/>
  <c r="V1309" i="13"/>
  <c r="Q1309" i="13"/>
  <c r="S1309" i="13"/>
  <c r="T1309" i="13"/>
  <c r="V1308" i="13" a="1"/>
  <c r="V1308" i="13"/>
  <c r="Q1308" i="13"/>
  <c r="S1308" i="13"/>
  <c r="T1308" i="13"/>
  <c r="V1307" i="13" a="1"/>
  <c r="V1307" i="13"/>
  <c r="Q1307" i="13"/>
  <c r="S1307" i="13"/>
  <c r="T1307" i="13"/>
  <c r="V1306" i="13" a="1"/>
  <c r="V1306" i="13"/>
  <c r="Q1306" i="13"/>
  <c r="S1306" i="13"/>
  <c r="T1306" i="13"/>
  <c r="V1305" i="13" a="1"/>
  <c r="V1305" i="13"/>
  <c r="Q1305" i="13"/>
  <c r="S1305" i="13"/>
  <c r="T1305" i="13"/>
  <c r="V1304" i="13" a="1"/>
  <c r="V1304" i="13"/>
  <c r="Q1304" i="13"/>
  <c r="S1304" i="13"/>
  <c r="T1304" i="13"/>
  <c r="V1303" i="13" a="1"/>
  <c r="V1303" i="13"/>
  <c r="Q1303" i="13"/>
  <c r="S1303" i="13"/>
  <c r="T1303" i="13"/>
  <c r="V1302" i="13" a="1"/>
  <c r="V1302" i="13"/>
  <c r="Q1302" i="13"/>
  <c r="S1302" i="13"/>
  <c r="T1302" i="13"/>
  <c r="V1301" i="13" a="1"/>
  <c r="V1301" i="13"/>
  <c r="Q1301" i="13"/>
  <c r="S1301" i="13"/>
  <c r="T1301" i="13"/>
  <c r="V1300" i="13" a="1"/>
  <c r="V1300" i="13"/>
  <c r="Q1300" i="13"/>
  <c r="S1300" i="13"/>
  <c r="T1300" i="13"/>
  <c r="V1299" i="13" a="1"/>
  <c r="V1299" i="13"/>
  <c r="Q1299" i="13"/>
  <c r="S1299" i="13"/>
  <c r="T1299" i="13"/>
  <c r="V1298" i="13" a="1"/>
  <c r="V1298" i="13"/>
  <c r="Q1298" i="13"/>
  <c r="S1298" i="13"/>
  <c r="T1298" i="13"/>
  <c r="V1297" i="13" a="1"/>
  <c r="V1297" i="13"/>
  <c r="Q1297" i="13"/>
  <c r="S1297" i="13"/>
  <c r="T1297" i="13"/>
  <c r="V1296" i="13" a="1"/>
  <c r="V1296" i="13"/>
  <c r="Q1296" i="13"/>
  <c r="S1296" i="13"/>
  <c r="T1296" i="13"/>
  <c r="V1295" i="13" a="1"/>
  <c r="V1295" i="13"/>
  <c r="Q1295" i="13"/>
  <c r="S1295" i="13"/>
  <c r="T1295" i="13"/>
  <c r="V1294" i="13" a="1"/>
  <c r="V1294" i="13"/>
  <c r="Q1294" i="13"/>
  <c r="S1294" i="13"/>
  <c r="T1294" i="13"/>
  <c r="V1293" i="13" a="1"/>
  <c r="V1293" i="13"/>
  <c r="Q1293" i="13"/>
  <c r="S1293" i="13"/>
  <c r="T1293" i="13"/>
  <c r="V1292" i="13" a="1"/>
  <c r="V1292" i="13"/>
  <c r="Q1292" i="13"/>
  <c r="S1292" i="13"/>
  <c r="T1292" i="13"/>
  <c r="V1291" i="13" a="1"/>
  <c r="V1291" i="13"/>
  <c r="Q1291" i="13"/>
  <c r="S1291" i="13"/>
  <c r="T1291" i="13"/>
  <c r="V1290" i="13" a="1"/>
  <c r="V1290" i="13"/>
  <c r="Q1290" i="13"/>
  <c r="S1290" i="13"/>
  <c r="T1290" i="13"/>
  <c r="V1289" i="13" a="1"/>
  <c r="V1289" i="13"/>
  <c r="Q1289" i="13"/>
  <c r="S1289" i="13"/>
  <c r="T1289" i="13"/>
  <c r="V1288" i="13" a="1"/>
  <c r="V1288" i="13"/>
  <c r="Q1288" i="13"/>
  <c r="S1288" i="13"/>
  <c r="T1288" i="13"/>
  <c r="V1287" i="13" a="1"/>
  <c r="V1287" i="13"/>
  <c r="Q1287" i="13"/>
  <c r="S1287" i="13"/>
  <c r="T1287" i="13"/>
  <c r="V1286" i="13" a="1"/>
  <c r="V1286" i="13"/>
  <c r="Q1286" i="13"/>
  <c r="S1286" i="13"/>
  <c r="T1286" i="13"/>
  <c r="V1285" i="13" a="1"/>
  <c r="V1285" i="13"/>
  <c r="Q1285" i="13"/>
  <c r="S1285" i="13"/>
  <c r="T1285" i="13"/>
  <c r="V1284" i="13" a="1"/>
  <c r="V1284" i="13"/>
  <c r="Q1284" i="13"/>
  <c r="S1284" i="13"/>
  <c r="T1284" i="13"/>
  <c r="V1283" i="13" a="1"/>
  <c r="V1283" i="13"/>
  <c r="Q1283" i="13"/>
  <c r="S1283" i="13"/>
  <c r="T1283" i="13"/>
  <c r="V1282" i="13" a="1"/>
  <c r="V1282" i="13"/>
  <c r="Q1282" i="13"/>
  <c r="S1282" i="13"/>
  <c r="T1282" i="13"/>
  <c r="V1281" i="13" a="1"/>
  <c r="V1281" i="13"/>
  <c r="Q1281" i="13"/>
  <c r="S1281" i="13"/>
  <c r="T1281" i="13"/>
  <c r="V1280" i="13" a="1"/>
  <c r="V1280" i="13"/>
  <c r="Q1280" i="13"/>
  <c r="S1280" i="13"/>
  <c r="T1280" i="13"/>
  <c r="V1279" i="13" a="1"/>
  <c r="V1279" i="13"/>
  <c r="Q1279" i="13"/>
  <c r="S1279" i="13"/>
  <c r="T1279" i="13"/>
  <c r="V1278" i="13" a="1"/>
  <c r="V1278" i="13"/>
  <c r="Q1278" i="13"/>
  <c r="S1278" i="13"/>
  <c r="T1278" i="13"/>
  <c r="V1277" i="13" a="1"/>
  <c r="V1277" i="13"/>
  <c r="Q1277" i="13"/>
  <c r="S1277" i="13"/>
  <c r="T1277" i="13"/>
  <c r="V1276" i="13" a="1"/>
  <c r="V1276" i="13"/>
  <c r="Q1276" i="13"/>
  <c r="S1276" i="13"/>
  <c r="T1276" i="13"/>
  <c r="V1275" i="13" a="1"/>
  <c r="V1275" i="13"/>
  <c r="Q1275" i="13"/>
  <c r="S1275" i="13"/>
  <c r="T1275" i="13"/>
  <c r="V1274" i="13" a="1"/>
  <c r="V1274" i="13"/>
  <c r="Q1274" i="13"/>
  <c r="S1274" i="13"/>
  <c r="T1274" i="13"/>
  <c r="V1273" i="13" a="1"/>
  <c r="V1273" i="13"/>
  <c r="Q1273" i="13"/>
  <c r="S1273" i="13"/>
  <c r="T1273" i="13"/>
  <c r="V1272" i="13" a="1"/>
  <c r="V1272" i="13"/>
  <c r="Q1272" i="13"/>
  <c r="S1272" i="13"/>
  <c r="T1272" i="13"/>
  <c r="V1271" i="13" a="1"/>
  <c r="V1271" i="13"/>
  <c r="Q1271" i="13"/>
  <c r="S1271" i="13"/>
  <c r="T1271" i="13"/>
  <c r="V1270" i="13" a="1"/>
  <c r="V1270" i="13"/>
  <c r="Q1270" i="13"/>
  <c r="S1270" i="13"/>
  <c r="T1270" i="13"/>
  <c r="V1269" i="13" a="1"/>
  <c r="V1269" i="13"/>
  <c r="Q1269" i="13"/>
  <c r="S1269" i="13"/>
  <c r="T1269" i="13"/>
  <c r="V1268" i="13" a="1"/>
  <c r="V1268" i="13"/>
  <c r="Q1268" i="13"/>
  <c r="S1268" i="13"/>
  <c r="T1268" i="13"/>
  <c r="V1267" i="13" a="1"/>
  <c r="V1267" i="13"/>
  <c r="Q1267" i="13"/>
  <c r="S1267" i="13"/>
  <c r="T1267" i="13"/>
  <c r="V1266" i="13" a="1"/>
  <c r="V1266" i="13"/>
  <c r="Q1266" i="13"/>
  <c r="S1266" i="13"/>
  <c r="T1266" i="13"/>
  <c r="V1265" i="13" a="1"/>
  <c r="V1265" i="13"/>
  <c r="Q1265" i="13"/>
  <c r="S1265" i="13"/>
  <c r="T1265" i="13"/>
  <c r="V1264" i="13" a="1"/>
  <c r="V1264" i="13"/>
  <c r="Q1264" i="13"/>
  <c r="S1264" i="13"/>
  <c r="T1264" i="13"/>
  <c r="V1263" i="13" a="1"/>
  <c r="V1263" i="13"/>
  <c r="Q1263" i="13"/>
  <c r="S1263" i="13"/>
  <c r="T1263" i="13"/>
  <c r="V1262" i="13" a="1"/>
  <c r="V1262" i="13"/>
  <c r="Q1262" i="13"/>
  <c r="S1262" i="13"/>
  <c r="T1262" i="13"/>
  <c r="V1261" i="13" a="1"/>
  <c r="V1261" i="13"/>
  <c r="Q1261" i="13"/>
  <c r="S1261" i="13"/>
  <c r="T1261" i="13"/>
  <c r="V1260" i="13" a="1"/>
  <c r="V1260" i="13"/>
  <c r="Q1260" i="13"/>
  <c r="S1260" i="13"/>
  <c r="T1260" i="13"/>
  <c r="V1259" i="13" a="1"/>
  <c r="V1259" i="13"/>
  <c r="Q1259" i="13"/>
  <c r="S1259" i="13"/>
  <c r="T1259" i="13"/>
  <c r="V1258" i="13" a="1"/>
  <c r="V1258" i="13"/>
  <c r="Q1258" i="13"/>
  <c r="S1258" i="13"/>
  <c r="T1258" i="13"/>
  <c r="V1257" i="13" a="1"/>
  <c r="V1257" i="13"/>
  <c r="Q1257" i="13"/>
  <c r="S1257" i="13"/>
  <c r="T1257" i="13"/>
  <c r="V1256" i="13" a="1"/>
  <c r="V1256" i="13"/>
  <c r="Q1256" i="13"/>
  <c r="S1256" i="13"/>
  <c r="T1256" i="13"/>
  <c r="V1255" i="13" a="1"/>
  <c r="V1255" i="13"/>
  <c r="Q1255" i="13"/>
  <c r="S1255" i="13"/>
  <c r="T1255" i="13"/>
  <c r="V1254" i="13" a="1"/>
  <c r="V1254" i="13"/>
  <c r="Q1254" i="13"/>
  <c r="S1254" i="13"/>
  <c r="T1254" i="13"/>
  <c r="V1253" i="13" a="1"/>
  <c r="V1253" i="13"/>
  <c r="Q1253" i="13"/>
  <c r="S1253" i="13"/>
  <c r="T1253" i="13"/>
  <c r="V1252" i="13" a="1"/>
  <c r="V1252" i="13"/>
  <c r="Q1252" i="13"/>
  <c r="S1252" i="13"/>
  <c r="T1252" i="13"/>
  <c r="V1251" i="13" a="1"/>
  <c r="V1251" i="13"/>
  <c r="Q1251" i="13"/>
  <c r="S1251" i="13"/>
  <c r="T1251" i="13"/>
  <c r="V1250" i="13" a="1"/>
  <c r="V1250" i="13"/>
  <c r="Q1250" i="13"/>
  <c r="S1250" i="13"/>
  <c r="T1250" i="13"/>
  <c r="V1249" i="13" a="1"/>
  <c r="V1249" i="13"/>
  <c r="Q1249" i="13"/>
  <c r="S1249" i="13"/>
  <c r="T1249" i="13"/>
  <c r="V1248" i="13" a="1"/>
  <c r="V1248" i="13"/>
  <c r="Q1248" i="13"/>
  <c r="S1248" i="13"/>
  <c r="T1248" i="13"/>
  <c r="V1247" i="13" a="1"/>
  <c r="V1247" i="13"/>
  <c r="Q1247" i="13"/>
  <c r="S1247" i="13"/>
  <c r="T1247" i="13"/>
  <c r="V1246" i="13" a="1"/>
  <c r="V1246" i="13"/>
  <c r="Q1246" i="13"/>
  <c r="S1246" i="13"/>
  <c r="T1246" i="13"/>
  <c r="V1245" i="13" a="1"/>
  <c r="V1245" i="13"/>
  <c r="Q1245" i="13"/>
  <c r="S1245" i="13"/>
  <c r="T1245" i="13"/>
  <c r="V1244" i="13" a="1"/>
  <c r="V1244" i="13"/>
  <c r="Q1244" i="13"/>
  <c r="S1244" i="13"/>
  <c r="T1244" i="13"/>
  <c r="V1243" i="13" a="1"/>
  <c r="V1243" i="13"/>
  <c r="Q1243" i="13"/>
  <c r="S1243" i="13"/>
  <c r="T1243" i="13"/>
  <c r="V1242" i="13" a="1"/>
  <c r="V1242" i="13"/>
  <c r="Q1242" i="13"/>
  <c r="S1242" i="13"/>
  <c r="T1242" i="13"/>
  <c r="V1241" i="13" a="1"/>
  <c r="V1241" i="13"/>
  <c r="Q1241" i="13"/>
  <c r="S1241" i="13"/>
  <c r="T1241" i="13"/>
  <c r="V1240" i="13" a="1"/>
  <c r="V1240" i="13"/>
  <c r="Q1240" i="13"/>
  <c r="S1240" i="13"/>
  <c r="T1240" i="13"/>
  <c r="V1239" i="13" a="1"/>
  <c r="V1239" i="13"/>
  <c r="Q1239" i="13"/>
  <c r="S1239" i="13"/>
  <c r="T1239" i="13"/>
  <c r="V1238" i="13" a="1"/>
  <c r="V1238" i="13"/>
  <c r="Q1238" i="13"/>
  <c r="S1238" i="13"/>
  <c r="T1238" i="13"/>
  <c r="V1237" i="13" a="1"/>
  <c r="V1237" i="13"/>
  <c r="Q1237" i="13"/>
  <c r="S1237" i="13"/>
  <c r="T1237" i="13"/>
  <c r="V1236" i="13" a="1"/>
  <c r="V1236" i="13"/>
  <c r="Q1236" i="13"/>
  <c r="S1236" i="13"/>
  <c r="T1236" i="13"/>
  <c r="V1235" i="13" a="1"/>
  <c r="V1235" i="13"/>
  <c r="Q1235" i="13"/>
  <c r="S1235" i="13"/>
  <c r="T1235" i="13"/>
  <c r="V1234" i="13" a="1"/>
  <c r="V1234" i="13"/>
  <c r="Q1234" i="13"/>
  <c r="S1234" i="13"/>
  <c r="T1234" i="13"/>
  <c r="V1233" i="13" a="1"/>
  <c r="V1233" i="13"/>
  <c r="Q1233" i="13"/>
  <c r="S1233" i="13"/>
  <c r="T1233" i="13"/>
  <c r="V1232" i="13" a="1"/>
  <c r="V1232" i="13"/>
  <c r="Q1232" i="13"/>
  <c r="S1232" i="13"/>
  <c r="T1232" i="13"/>
  <c r="V1231" i="13" a="1"/>
  <c r="V1231" i="13"/>
  <c r="Q1231" i="13"/>
  <c r="S1231" i="13"/>
  <c r="T1231" i="13"/>
  <c r="V1230" i="13" a="1"/>
  <c r="V1230" i="13"/>
  <c r="Q1230" i="13"/>
  <c r="S1230" i="13"/>
  <c r="T1230" i="13"/>
  <c r="V1229" i="13" a="1"/>
  <c r="V1229" i="13"/>
  <c r="Q1229" i="13"/>
  <c r="S1229" i="13"/>
  <c r="T1229" i="13"/>
  <c r="V1228" i="13" a="1"/>
  <c r="V1228" i="13"/>
  <c r="Q1228" i="13"/>
  <c r="S1228" i="13"/>
  <c r="T1228" i="13"/>
  <c r="V1227" i="13" a="1"/>
  <c r="V1227" i="13"/>
  <c r="Q1227" i="13"/>
  <c r="S1227" i="13"/>
  <c r="T1227" i="13"/>
  <c r="V1226" i="13" a="1"/>
  <c r="V1226" i="13"/>
  <c r="Q1226" i="13"/>
  <c r="S1226" i="13"/>
  <c r="T1226" i="13"/>
  <c r="V1225" i="13" a="1"/>
  <c r="V1225" i="13"/>
  <c r="Q1225" i="13"/>
  <c r="S1225" i="13"/>
  <c r="T1225" i="13"/>
  <c r="V1224" i="13" a="1"/>
  <c r="V1224" i="13"/>
  <c r="Q1224" i="13"/>
  <c r="S1224" i="13"/>
  <c r="T1224" i="13"/>
  <c r="V1223" i="13" a="1"/>
  <c r="V1223" i="13"/>
  <c r="Q1223" i="13"/>
  <c r="S1223" i="13"/>
  <c r="T1223" i="13"/>
  <c r="V1222" i="13" a="1"/>
  <c r="V1222" i="13"/>
  <c r="Q1222" i="13"/>
  <c r="S1222" i="13"/>
  <c r="T1222" i="13"/>
  <c r="V1221" i="13" a="1"/>
  <c r="V1221" i="13"/>
  <c r="Q1221" i="13"/>
  <c r="S1221" i="13"/>
  <c r="T1221" i="13"/>
  <c r="V1220" i="13" a="1"/>
  <c r="V1220" i="13"/>
  <c r="Q1220" i="13"/>
  <c r="S1220" i="13"/>
  <c r="T1220" i="13"/>
  <c r="V1219" i="13" a="1"/>
  <c r="V1219" i="13"/>
  <c r="Q1219" i="13"/>
  <c r="S1219" i="13"/>
  <c r="T1219" i="13"/>
  <c r="V1218" i="13" a="1"/>
  <c r="V1218" i="13"/>
  <c r="Q1218" i="13"/>
  <c r="S1218" i="13"/>
  <c r="T1218" i="13"/>
  <c r="V1217" i="13" a="1"/>
  <c r="V1217" i="13"/>
  <c r="Q1217" i="13"/>
  <c r="S1217" i="13"/>
  <c r="T1217" i="13"/>
  <c r="V1216" i="13" a="1"/>
  <c r="V1216" i="13"/>
  <c r="Q1216" i="13"/>
  <c r="S1216" i="13"/>
  <c r="T1216" i="13"/>
  <c r="V1215" i="13" a="1"/>
  <c r="V1215" i="13"/>
  <c r="Q1215" i="13"/>
  <c r="S1215" i="13"/>
  <c r="T1215" i="13"/>
  <c r="V1214" i="13" a="1"/>
  <c r="V1214" i="13"/>
  <c r="Q1214" i="13"/>
  <c r="S1214" i="13"/>
  <c r="T1214" i="13"/>
  <c r="V1213" i="13" a="1"/>
  <c r="V1213" i="13"/>
  <c r="Q1213" i="13"/>
  <c r="S1213" i="13"/>
  <c r="T1213" i="13"/>
  <c r="V1212" i="13" a="1"/>
  <c r="V1212" i="13"/>
  <c r="Q1212" i="13"/>
  <c r="S1212" i="13"/>
  <c r="T1212" i="13"/>
  <c r="V1211" i="13" a="1"/>
  <c r="V1211" i="13"/>
  <c r="Q1211" i="13"/>
  <c r="S1211" i="13"/>
  <c r="T1211" i="13"/>
  <c r="V1210" i="13" a="1"/>
  <c r="V1210" i="13"/>
  <c r="Q1210" i="13"/>
  <c r="S1210" i="13"/>
  <c r="T1210" i="13"/>
  <c r="V1209" i="13" a="1"/>
  <c r="V1209" i="13"/>
  <c r="Q1209" i="13"/>
  <c r="S1209" i="13"/>
  <c r="T1209" i="13"/>
  <c r="V1208" i="13" a="1"/>
  <c r="V1208" i="13"/>
  <c r="Q1208" i="13"/>
  <c r="S1208" i="13"/>
  <c r="T1208" i="13"/>
  <c r="V1207" i="13" a="1"/>
  <c r="V1207" i="13"/>
  <c r="Q1207" i="13"/>
  <c r="S1207" i="13"/>
  <c r="T1207" i="13"/>
  <c r="V1206" i="13" a="1"/>
  <c r="V1206" i="13"/>
  <c r="Q1206" i="13"/>
  <c r="S1206" i="13"/>
  <c r="T1206" i="13"/>
  <c r="V1205" i="13" a="1"/>
  <c r="V1205" i="13"/>
  <c r="Q1205" i="13"/>
  <c r="S1205" i="13"/>
  <c r="T1205" i="13"/>
  <c r="V1204" i="13" a="1"/>
  <c r="V1204" i="13"/>
  <c r="Q1204" i="13"/>
  <c r="S1204" i="13"/>
  <c r="T1204" i="13"/>
  <c r="V1203" i="13" a="1"/>
  <c r="V1203" i="13"/>
  <c r="Q1203" i="13"/>
  <c r="S1203" i="13"/>
  <c r="T1203" i="13"/>
  <c r="V1202" i="13" a="1"/>
  <c r="V1202" i="13"/>
  <c r="Q1202" i="13"/>
  <c r="S1202" i="13"/>
  <c r="T1202" i="13"/>
  <c r="V1201" i="13" a="1"/>
  <c r="V1201" i="13"/>
  <c r="Q1201" i="13"/>
  <c r="S1201" i="13"/>
  <c r="T1201" i="13"/>
  <c r="V1200" i="13" a="1"/>
  <c r="V1200" i="13"/>
  <c r="Q1200" i="13"/>
  <c r="S1200" i="13"/>
  <c r="T1200" i="13"/>
  <c r="V1199" i="13" a="1"/>
  <c r="V1199" i="13"/>
  <c r="Q1199" i="13"/>
  <c r="S1199" i="13"/>
  <c r="T1199" i="13"/>
  <c r="V1198" i="13" a="1"/>
  <c r="V1198" i="13"/>
  <c r="Q1198" i="13"/>
  <c r="S1198" i="13"/>
  <c r="T1198" i="13"/>
  <c r="V1197" i="13" a="1"/>
  <c r="V1197" i="13"/>
  <c r="Q1197" i="13"/>
  <c r="S1197" i="13"/>
  <c r="T1197" i="13"/>
  <c r="V1196" i="13" a="1"/>
  <c r="V1196" i="13"/>
  <c r="Q1196" i="13"/>
  <c r="S1196" i="13"/>
  <c r="T1196" i="13"/>
  <c r="V1195" i="13" a="1"/>
  <c r="V1195" i="13"/>
  <c r="Q1195" i="13"/>
  <c r="S1195" i="13"/>
  <c r="T1195" i="13"/>
  <c r="V1194" i="13" a="1"/>
  <c r="V1194" i="13"/>
  <c r="Q1194" i="13"/>
  <c r="S1194" i="13"/>
  <c r="T1194" i="13"/>
  <c r="V1193" i="13" a="1"/>
  <c r="V1193" i="13"/>
  <c r="Q1193" i="13"/>
  <c r="S1193" i="13"/>
  <c r="T1193" i="13"/>
  <c r="V1192" i="13" a="1"/>
  <c r="V1192" i="13"/>
  <c r="Q1192" i="13"/>
  <c r="S1192" i="13"/>
  <c r="T1192" i="13"/>
  <c r="V1191" i="13" a="1"/>
  <c r="V1191" i="13"/>
  <c r="Q1191" i="13"/>
  <c r="S1191" i="13"/>
  <c r="T1191" i="13"/>
  <c r="V1190" i="13" a="1"/>
  <c r="V1190" i="13"/>
  <c r="Q1190" i="13"/>
  <c r="S1190" i="13"/>
  <c r="T1190" i="13"/>
  <c r="V1189" i="13" a="1"/>
  <c r="V1189" i="13"/>
  <c r="Q1189" i="13"/>
  <c r="S1189" i="13"/>
  <c r="T1189" i="13"/>
  <c r="V1188" i="13" a="1"/>
  <c r="V1188" i="13"/>
  <c r="Q1188" i="13"/>
  <c r="S1188" i="13"/>
  <c r="T1188" i="13"/>
  <c r="V1187" i="13" a="1"/>
  <c r="V1187" i="13"/>
  <c r="Q1187" i="13"/>
  <c r="S1187" i="13"/>
  <c r="T1187" i="13"/>
  <c r="V1186" i="13" a="1"/>
  <c r="V1186" i="13"/>
  <c r="Q1186" i="13"/>
  <c r="S1186" i="13"/>
  <c r="T1186" i="13"/>
  <c r="V1185" i="13" a="1"/>
  <c r="V1185" i="13"/>
  <c r="Q1185" i="13"/>
  <c r="S1185" i="13"/>
  <c r="T1185" i="13"/>
  <c r="V1184" i="13" a="1"/>
  <c r="V1184" i="13"/>
  <c r="Q1184" i="13"/>
  <c r="S1184" i="13"/>
  <c r="T1184" i="13"/>
  <c r="V1183" i="13" a="1"/>
  <c r="V1183" i="13"/>
  <c r="Q1183" i="13"/>
  <c r="S1183" i="13"/>
  <c r="T1183" i="13"/>
  <c r="V1182" i="13" a="1"/>
  <c r="V1182" i="13"/>
  <c r="Q1182" i="13"/>
  <c r="S1182" i="13"/>
  <c r="T1182" i="13"/>
  <c r="V1181" i="13" a="1"/>
  <c r="V1181" i="13"/>
  <c r="Q1181" i="13"/>
  <c r="S1181" i="13"/>
  <c r="T1181" i="13"/>
  <c r="V1180" i="13" a="1"/>
  <c r="V1180" i="13"/>
  <c r="Q1180" i="13"/>
  <c r="S1180" i="13"/>
  <c r="T1180" i="13"/>
  <c r="V1179" i="13" a="1"/>
  <c r="V1179" i="13"/>
  <c r="Q1179" i="13"/>
  <c r="S1179" i="13"/>
  <c r="T1179" i="13"/>
  <c r="V1178" i="13" a="1"/>
  <c r="V1178" i="13"/>
  <c r="Q1178" i="13"/>
  <c r="S1178" i="13"/>
  <c r="T1178" i="13"/>
  <c r="V1177" i="13" a="1"/>
  <c r="V1177" i="13"/>
  <c r="Q1177" i="13"/>
  <c r="S1177" i="13"/>
  <c r="T1177" i="13"/>
  <c r="V1176" i="13" a="1"/>
  <c r="V1176" i="13"/>
  <c r="Q1176" i="13"/>
  <c r="S1176" i="13"/>
  <c r="T1176" i="13"/>
  <c r="V1175" i="13" a="1"/>
  <c r="V1175" i="13"/>
  <c r="Q1175" i="13"/>
  <c r="S1175" i="13"/>
  <c r="T1175" i="13"/>
  <c r="V1174" i="13" a="1"/>
  <c r="V1174" i="13"/>
  <c r="Q1174" i="13"/>
  <c r="S1174" i="13"/>
  <c r="T1174" i="13"/>
  <c r="V1173" i="13" a="1"/>
  <c r="V1173" i="13"/>
  <c r="Q1173" i="13"/>
  <c r="S1173" i="13"/>
  <c r="T1173" i="13"/>
  <c r="V1172" i="13" a="1"/>
  <c r="V1172" i="13"/>
  <c r="Q1172" i="13"/>
  <c r="S1172" i="13"/>
  <c r="T1172" i="13"/>
  <c r="V1171" i="13" a="1"/>
  <c r="V1171" i="13"/>
  <c r="Q1171" i="13"/>
  <c r="S1171" i="13"/>
  <c r="T1171" i="13"/>
  <c r="V1170" i="13" a="1"/>
  <c r="V1170" i="13"/>
  <c r="Q1170" i="13"/>
  <c r="S1170" i="13"/>
  <c r="T1170" i="13"/>
  <c r="V1169" i="13" a="1"/>
  <c r="V1169" i="13"/>
  <c r="Q1169" i="13"/>
  <c r="S1169" i="13"/>
  <c r="T1169" i="13"/>
  <c r="V1168" i="13" a="1"/>
  <c r="V1168" i="13"/>
  <c r="Q1168" i="13"/>
  <c r="S1168" i="13"/>
  <c r="T1168" i="13"/>
  <c r="V1167" i="13" a="1"/>
  <c r="V1167" i="13"/>
  <c r="Q1167" i="13"/>
  <c r="S1167" i="13"/>
  <c r="T1167" i="13"/>
  <c r="V1166" i="13" a="1"/>
  <c r="V1166" i="13"/>
  <c r="Q1166" i="13"/>
  <c r="S1166" i="13"/>
  <c r="T1166" i="13"/>
  <c r="V1165" i="13" a="1"/>
  <c r="V1165" i="13"/>
  <c r="Q1165" i="13"/>
  <c r="S1165" i="13"/>
  <c r="T1165" i="13"/>
  <c r="V1164" i="13" a="1"/>
  <c r="V1164" i="13"/>
  <c r="Q1164" i="13"/>
  <c r="S1164" i="13"/>
  <c r="T1164" i="13"/>
  <c r="V1163" i="13" a="1"/>
  <c r="V1163" i="13"/>
  <c r="Q1163" i="13"/>
  <c r="S1163" i="13"/>
  <c r="T1163" i="13"/>
  <c r="V1162" i="13" a="1"/>
  <c r="V1162" i="13"/>
  <c r="Q1162" i="13"/>
  <c r="S1162" i="13"/>
  <c r="T1162" i="13"/>
  <c r="V1161" i="13" a="1"/>
  <c r="V1161" i="13"/>
  <c r="Q1161" i="13"/>
  <c r="S1161" i="13"/>
  <c r="T1161" i="13"/>
  <c r="V1160" i="13" a="1"/>
  <c r="V1160" i="13"/>
  <c r="Q1160" i="13"/>
  <c r="S1160" i="13"/>
  <c r="T1160" i="13"/>
  <c r="V1159" i="13" a="1"/>
  <c r="V1159" i="13"/>
  <c r="Q1159" i="13"/>
  <c r="S1159" i="13"/>
  <c r="T1159" i="13"/>
  <c r="V1158" i="13" a="1"/>
  <c r="V1158" i="13"/>
  <c r="Q1158" i="13"/>
  <c r="S1158" i="13"/>
  <c r="T1158" i="13"/>
  <c r="V1157" i="13" a="1"/>
  <c r="V1157" i="13"/>
  <c r="Q1157" i="13"/>
  <c r="S1157" i="13"/>
  <c r="T1157" i="13"/>
  <c r="V1156" i="13" a="1"/>
  <c r="V1156" i="13"/>
  <c r="Q1156" i="13"/>
  <c r="S1156" i="13"/>
  <c r="T1156" i="13"/>
  <c r="V1155" i="13" a="1"/>
  <c r="V1155" i="13"/>
  <c r="Q1155" i="13"/>
  <c r="S1155" i="13"/>
  <c r="T1155" i="13"/>
  <c r="V1154" i="13" a="1"/>
  <c r="V1154" i="13"/>
  <c r="Q1154" i="13"/>
  <c r="S1154" i="13"/>
  <c r="T1154" i="13"/>
  <c r="V1153" i="13" a="1"/>
  <c r="V1153" i="13"/>
  <c r="Q1153" i="13"/>
  <c r="S1153" i="13"/>
  <c r="T1153" i="13"/>
  <c r="V1152" i="13" a="1"/>
  <c r="V1152" i="13"/>
  <c r="Q1152" i="13"/>
  <c r="S1152" i="13"/>
  <c r="T1152" i="13"/>
  <c r="V1151" i="13" a="1"/>
  <c r="V1151" i="13"/>
  <c r="Q1151" i="13"/>
  <c r="S1151" i="13"/>
  <c r="T1151" i="13"/>
  <c r="V1150" i="13" a="1"/>
  <c r="V1150" i="13"/>
  <c r="Q1150" i="13"/>
  <c r="S1150" i="13"/>
  <c r="T1150" i="13"/>
  <c r="V1149" i="13" a="1"/>
  <c r="V1149" i="13"/>
  <c r="Q1149" i="13"/>
  <c r="S1149" i="13"/>
  <c r="T1149" i="13"/>
  <c r="V1148" i="13" a="1"/>
  <c r="V1148" i="13"/>
  <c r="Q1148" i="13"/>
  <c r="S1148" i="13"/>
  <c r="T1148" i="13"/>
  <c r="V1147" i="13" a="1"/>
  <c r="V1147" i="13"/>
  <c r="Q1147" i="13"/>
  <c r="S1147" i="13"/>
  <c r="T1147" i="13"/>
  <c r="V1146" i="13" a="1"/>
  <c r="V1146" i="13"/>
  <c r="Q1146" i="13"/>
  <c r="S1146" i="13"/>
  <c r="T1146" i="13"/>
  <c r="V1145" i="13" a="1"/>
  <c r="V1145" i="13"/>
  <c r="Q1145" i="13"/>
  <c r="S1145" i="13"/>
  <c r="T1145" i="13"/>
  <c r="V1144" i="13" a="1"/>
  <c r="V1144" i="13"/>
  <c r="Q1144" i="13"/>
  <c r="S1144" i="13"/>
  <c r="T1144" i="13"/>
  <c r="V1143" i="13" a="1"/>
  <c r="V1143" i="13"/>
  <c r="Q1143" i="13"/>
  <c r="S1143" i="13"/>
  <c r="T1143" i="13"/>
  <c r="V1142" i="13" a="1"/>
  <c r="V1142" i="13"/>
  <c r="Q1142" i="13"/>
  <c r="S1142" i="13"/>
  <c r="T1142" i="13"/>
  <c r="V1141" i="13" a="1"/>
  <c r="V1141" i="13"/>
  <c r="Q1141" i="13"/>
  <c r="S1141" i="13"/>
  <c r="T1141" i="13"/>
  <c r="V1140" i="13" a="1"/>
  <c r="V1140" i="13"/>
  <c r="Q1140" i="13"/>
  <c r="S1140" i="13"/>
  <c r="T1140" i="13"/>
  <c r="V1139" i="13" a="1"/>
  <c r="V1139" i="13"/>
  <c r="Q1139" i="13"/>
  <c r="S1139" i="13"/>
  <c r="T1139" i="13"/>
  <c r="V1138" i="13" a="1"/>
  <c r="V1138" i="13"/>
  <c r="Q1138" i="13"/>
  <c r="S1138" i="13"/>
  <c r="T1138" i="13"/>
  <c r="V1137" i="13" a="1"/>
  <c r="V1137" i="13"/>
  <c r="Q1137" i="13"/>
  <c r="S1137" i="13"/>
  <c r="T1137" i="13"/>
  <c r="V1136" i="13" a="1"/>
  <c r="V1136" i="13"/>
  <c r="Q1136" i="13"/>
  <c r="S1136" i="13"/>
  <c r="T1136" i="13"/>
  <c r="V1135" i="13" a="1"/>
  <c r="V1135" i="13"/>
  <c r="Q1135" i="13"/>
  <c r="S1135" i="13"/>
  <c r="T1135" i="13"/>
  <c r="V1134" i="13" a="1"/>
  <c r="V1134" i="13"/>
  <c r="Q1134" i="13"/>
  <c r="S1134" i="13"/>
  <c r="T1134" i="13"/>
  <c r="V1133" i="13" a="1"/>
  <c r="V1133" i="13"/>
  <c r="Q1133" i="13"/>
  <c r="S1133" i="13"/>
  <c r="T1133" i="13"/>
  <c r="V1132" i="13" a="1"/>
  <c r="V1132" i="13"/>
  <c r="Q1132" i="13"/>
  <c r="S1132" i="13"/>
  <c r="T1132" i="13"/>
  <c r="V1131" i="13" a="1"/>
  <c r="V1131" i="13"/>
  <c r="Q1131" i="13"/>
  <c r="S1131" i="13"/>
  <c r="T1131" i="13"/>
  <c r="V1130" i="13" a="1"/>
  <c r="V1130" i="13"/>
  <c r="Q1130" i="13"/>
  <c r="S1130" i="13"/>
  <c r="T1130" i="13"/>
  <c r="V1129" i="13" a="1"/>
  <c r="V1129" i="13"/>
  <c r="Q1129" i="13"/>
  <c r="S1129" i="13"/>
  <c r="T1129" i="13"/>
  <c r="V1128" i="13" a="1"/>
  <c r="V1128" i="13"/>
  <c r="Q1128" i="13"/>
  <c r="S1128" i="13"/>
  <c r="T1128" i="13"/>
  <c r="V1127" i="13" a="1"/>
  <c r="V1127" i="13"/>
  <c r="Q1127" i="13"/>
  <c r="S1127" i="13"/>
  <c r="T1127" i="13"/>
  <c r="V1126" i="13" a="1"/>
  <c r="V1126" i="13"/>
  <c r="Q1126" i="13"/>
  <c r="S1126" i="13"/>
  <c r="T1126" i="13"/>
  <c r="V1125" i="13" a="1"/>
  <c r="V1125" i="13"/>
  <c r="Q1125" i="13"/>
  <c r="S1125" i="13"/>
  <c r="T1125" i="13"/>
  <c r="V1124" i="13" a="1"/>
  <c r="V1124" i="13"/>
  <c r="Q1124" i="13"/>
  <c r="S1124" i="13"/>
  <c r="T1124" i="13"/>
  <c r="V1123" i="13" a="1"/>
  <c r="V1123" i="13"/>
  <c r="Q1123" i="13"/>
  <c r="S1123" i="13"/>
  <c r="T1123" i="13"/>
  <c r="V1122" i="13" a="1"/>
  <c r="V1122" i="13"/>
  <c r="Q1122" i="13"/>
  <c r="S1122" i="13"/>
  <c r="T1122" i="13"/>
  <c r="V1121" i="13" a="1"/>
  <c r="V1121" i="13"/>
  <c r="Q1121" i="13"/>
  <c r="S1121" i="13"/>
  <c r="T1121" i="13"/>
  <c r="V1120" i="13" a="1"/>
  <c r="V1120" i="13"/>
  <c r="Q1120" i="13"/>
  <c r="S1120" i="13"/>
  <c r="T1120" i="13"/>
  <c r="V1119" i="13" a="1"/>
  <c r="V1119" i="13"/>
  <c r="Q1119" i="13"/>
  <c r="S1119" i="13"/>
  <c r="T1119" i="13"/>
  <c r="V1118" i="13" a="1"/>
  <c r="V1118" i="13"/>
  <c r="Q1118" i="13"/>
  <c r="S1118" i="13"/>
  <c r="T1118" i="13"/>
  <c r="V1117" i="13" a="1"/>
  <c r="V1117" i="13"/>
  <c r="Q1117" i="13"/>
  <c r="S1117" i="13"/>
  <c r="T1117" i="13"/>
  <c r="V1116" i="13" a="1"/>
  <c r="V1116" i="13"/>
  <c r="Q1116" i="13"/>
  <c r="S1116" i="13"/>
  <c r="T1116" i="13"/>
  <c r="V1115" i="13" a="1"/>
  <c r="V1115" i="13"/>
  <c r="Q1115" i="13"/>
  <c r="S1115" i="13"/>
  <c r="T1115" i="13"/>
  <c r="V1114" i="13" a="1"/>
  <c r="V1114" i="13"/>
  <c r="Q1114" i="13"/>
  <c r="S1114" i="13"/>
  <c r="T1114" i="13"/>
  <c r="V1113" i="13" a="1"/>
  <c r="V1113" i="13"/>
  <c r="Q1113" i="13"/>
  <c r="S1113" i="13"/>
  <c r="T1113" i="13"/>
  <c r="V1112" i="13" a="1"/>
  <c r="V1112" i="13"/>
  <c r="Q1112" i="13"/>
  <c r="S1112" i="13"/>
  <c r="T1112" i="13"/>
  <c r="V1111" i="13" a="1"/>
  <c r="V1111" i="13"/>
  <c r="Q1111" i="13"/>
  <c r="S1111" i="13"/>
  <c r="T1111" i="13"/>
  <c r="V1110" i="13" a="1"/>
  <c r="V1110" i="13"/>
  <c r="Q1110" i="13"/>
  <c r="S1110" i="13"/>
  <c r="T1110" i="13"/>
  <c r="V1109" i="13" a="1"/>
  <c r="V1109" i="13"/>
  <c r="Q1109" i="13"/>
  <c r="S1109" i="13"/>
  <c r="T1109" i="13"/>
  <c r="V1108" i="13" a="1"/>
  <c r="V1108" i="13"/>
  <c r="Q1108" i="13"/>
  <c r="S1108" i="13"/>
  <c r="T1108" i="13"/>
  <c r="V1107" i="13" a="1"/>
  <c r="V1107" i="13"/>
  <c r="Q1107" i="13"/>
  <c r="S1107" i="13"/>
  <c r="T1107" i="13"/>
  <c r="V1106" i="13" a="1"/>
  <c r="V1106" i="13"/>
  <c r="Q1106" i="13"/>
  <c r="S1106" i="13"/>
  <c r="T1106" i="13"/>
  <c r="V1105" i="13" a="1"/>
  <c r="V1105" i="13"/>
  <c r="Q1105" i="13"/>
  <c r="S1105" i="13"/>
  <c r="T1105" i="13"/>
  <c r="V1104" i="13" a="1"/>
  <c r="V1104" i="13"/>
  <c r="Q1104" i="13"/>
  <c r="S1104" i="13"/>
  <c r="T1104" i="13"/>
  <c r="V1103" i="13" a="1"/>
  <c r="V1103" i="13"/>
  <c r="Q1103" i="13"/>
  <c r="S1103" i="13"/>
  <c r="T1103" i="13"/>
  <c r="V1102" i="13" a="1"/>
  <c r="V1102" i="13"/>
  <c r="Q1102" i="13"/>
  <c r="S1102" i="13"/>
  <c r="T1102" i="13"/>
  <c r="V1101" i="13" a="1"/>
  <c r="V1101" i="13"/>
  <c r="Q1101" i="13"/>
  <c r="S1101" i="13"/>
  <c r="T1101" i="13"/>
  <c r="V1100" i="13" a="1"/>
  <c r="V1100" i="13"/>
  <c r="Q1100" i="13"/>
  <c r="S1100" i="13"/>
  <c r="T1100" i="13"/>
  <c r="V1099" i="13" a="1"/>
  <c r="V1099" i="13"/>
  <c r="Q1099" i="13"/>
  <c r="S1099" i="13"/>
  <c r="T1099" i="13"/>
  <c r="V1098" i="13" a="1"/>
  <c r="V1098" i="13"/>
  <c r="Q1098" i="13"/>
  <c r="S1098" i="13"/>
  <c r="T1098" i="13"/>
  <c r="V1097" i="13" a="1"/>
  <c r="V1097" i="13"/>
  <c r="Q1097" i="13"/>
  <c r="S1097" i="13"/>
  <c r="T1097" i="13"/>
  <c r="V1096" i="13" a="1"/>
  <c r="V1096" i="13"/>
  <c r="Q1096" i="13"/>
  <c r="S1096" i="13"/>
  <c r="T1096" i="13"/>
  <c r="V1095" i="13" a="1"/>
  <c r="V1095" i="13"/>
  <c r="Q1095" i="13"/>
  <c r="S1095" i="13"/>
  <c r="T1095" i="13"/>
  <c r="V1094" i="13" a="1"/>
  <c r="V1094" i="13"/>
  <c r="Q1094" i="13"/>
  <c r="S1094" i="13"/>
  <c r="T1094" i="13"/>
  <c r="V1093" i="13" a="1"/>
  <c r="V1093" i="13"/>
  <c r="Q1093" i="13"/>
  <c r="S1093" i="13"/>
  <c r="T1093" i="13"/>
  <c r="V1092" i="13" a="1"/>
  <c r="V1092" i="13"/>
  <c r="Q1092" i="13"/>
  <c r="S1092" i="13"/>
  <c r="T1092" i="13"/>
  <c r="V1091" i="13" a="1"/>
  <c r="V1091" i="13"/>
  <c r="Q1091" i="13"/>
  <c r="S1091" i="13"/>
  <c r="T1091" i="13"/>
  <c r="V1090" i="13" a="1"/>
  <c r="V1090" i="13"/>
  <c r="Q1090" i="13"/>
  <c r="S1090" i="13"/>
  <c r="T1090" i="13"/>
  <c r="V1089" i="13" a="1"/>
  <c r="V1089" i="13"/>
  <c r="Q1089" i="13"/>
  <c r="S1089" i="13"/>
  <c r="T1089" i="13"/>
  <c r="V1088" i="13" a="1"/>
  <c r="V1088" i="13"/>
  <c r="Q1088" i="13"/>
  <c r="S1088" i="13"/>
  <c r="T1088" i="13"/>
  <c r="V1087" i="13" a="1"/>
  <c r="V1087" i="13"/>
  <c r="Q1087" i="13"/>
  <c r="S1087" i="13"/>
  <c r="T1087" i="13"/>
  <c r="V1086" i="13" a="1"/>
  <c r="V1086" i="13"/>
  <c r="Q1086" i="13"/>
  <c r="S1086" i="13"/>
  <c r="T1086" i="13"/>
  <c r="V1085" i="13" a="1"/>
  <c r="V1085" i="13"/>
  <c r="Q1085" i="13"/>
  <c r="S1085" i="13"/>
  <c r="T1085" i="13"/>
  <c r="V1084" i="13" a="1"/>
  <c r="V1084" i="13"/>
  <c r="Q1084" i="13"/>
  <c r="S1084" i="13"/>
  <c r="T1084" i="13"/>
  <c r="V1083" i="13" a="1"/>
  <c r="V1083" i="13"/>
  <c r="Q1083" i="13"/>
  <c r="S1083" i="13"/>
  <c r="T1083" i="13"/>
  <c r="V1082" i="13" a="1"/>
  <c r="V1082" i="13"/>
  <c r="Q1082" i="13"/>
  <c r="S1082" i="13"/>
  <c r="T1082" i="13"/>
  <c r="V1081" i="13" a="1"/>
  <c r="V1081" i="13"/>
  <c r="Q1081" i="13"/>
  <c r="S1081" i="13"/>
  <c r="T1081" i="13"/>
  <c r="V1080" i="13" a="1"/>
  <c r="V1080" i="13"/>
  <c r="Q1080" i="13"/>
  <c r="S1080" i="13"/>
  <c r="T1080" i="13"/>
  <c r="V1079" i="13" a="1"/>
  <c r="V1079" i="13"/>
  <c r="Q1079" i="13"/>
  <c r="S1079" i="13"/>
  <c r="T1079" i="13"/>
  <c r="V1078" i="13" a="1"/>
  <c r="V1078" i="13"/>
  <c r="Q1078" i="13"/>
  <c r="S1078" i="13"/>
  <c r="T1078" i="13"/>
  <c r="V1077" i="13" a="1"/>
  <c r="V1077" i="13"/>
  <c r="Q1077" i="13"/>
  <c r="S1077" i="13"/>
  <c r="T1077" i="13"/>
  <c r="V1076" i="13" a="1"/>
  <c r="V1076" i="13"/>
  <c r="Q1076" i="13"/>
  <c r="S1076" i="13"/>
  <c r="T1076" i="13"/>
  <c r="V1075" i="13" a="1"/>
  <c r="V1075" i="13"/>
  <c r="Q1075" i="13"/>
  <c r="S1075" i="13"/>
  <c r="T1075" i="13"/>
  <c r="V1074" i="13" a="1"/>
  <c r="V1074" i="13"/>
  <c r="Q1074" i="13"/>
  <c r="S1074" i="13"/>
  <c r="T1074" i="13"/>
  <c r="V1073" i="13" a="1"/>
  <c r="V1073" i="13"/>
  <c r="Q1073" i="13"/>
  <c r="S1073" i="13"/>
  <c r="T1073" i="13"/>
  <c r="V1072" i="13" a="1"/>
  <c r="V1072" i="13"/>
  <c r="Q1072" i="13"/>
  <c r="S1072" i="13"/>
  <c r="T1072" i="13"/>
  <c r="V1071" i="13" a="1"/>
  <c r="V1071" i="13"/>
  <c r="Q1071" i="13"/>
  <c r="S1071" i="13"/>
  <c r="T1071" i="13"/>
  <c r="V1070" i="13" a="1"/>
  <c r="V1070" i="13"/>
  <c r="Q1070" i="13"/>
  <c r="S1070" i="13"/>
  <c r="T1070" i="13"/>
  <c r="V1069" i="13" a="1"/>
  <c r="V1069" i="13"/>
  <c r="Q1069" i="13"/>
  <c r="S1069" i="13"/>
  <c r="T1069" i="13"/>
  <c r="V1068" i="13" a="1"/>
  <c r="V1068" i="13"/>
  <c r="Q1068" i="13"/>
  <c r="S1068" i="13"/>
  <c r="T1068" i="13"/>
  <c r="V1067" i="13" a="1"/>
  <c r="V1067" i="13"/>
  <c r="Q1067" i="13"/>
  <c r="S1067" i="13"/>
  <c r="T1067" i="13"/>
  <c r="V1066" i="13" a="1"/>
  <c r="V1066" i="13"/>
  <c r="Q1066" i="13"/>
  <c r="S1066" i="13"/>
  <c r="T1066" i="13"/>
  <c r="V1065" i="13" a="1"/>
  <c r="V1065" i="13"/>
  <c r="Q1065" i="13"/>
  <c r="S1065" i="13"/>
  <c r="T1065" i="13"/>
  <c r="V1064" i="13" a="1"/>
  <c r="V1064" i="13"/>
  <c r="Q1064" i="13"/>
  <c r="S1064" i="13"/>
  <c r="T1064" i="13"/>
  <c r="V1063" i="13" a="1"/>
  <c r="V1063" i="13"/>
  <c r="Q1063" i="13"/>
  <c r="S1063" i="13"/>
  <c r="T1063" i="13"/>
  <c r="V1062" i="13" a="1"/>
  <c r="V1062" i="13"/>
  <c r="Q1062" i="13"/>
  <c r="S1062" i="13"/>
  <c r="T1062" i="13"/>
  <c r="V1061" i="13" a="1"/>
  <c r="V1061" i="13"/>
  <c r="Q1061" i="13"/>
  <c r="S1061" i="13"/>
  <c r="T1061" i="13"/>
  <c r="V1060" i="13" a="1"/>
  <c r="V1060" i="13"/>
  <c r="Q1060" i="13"/>
  <c r="S1060" i="13"/>
  <c r="T1060" i="13"/>
  <c r="V1059" i="13" a="1"/>
  <c r="V1059" i="13"/>
  <c r="Q1059" i="13"/>
  <c r="S1059" i="13"/>
  <c r="T1059" i="13"/>
  <c r="V1058" i="13" a="1"/>
  <c r="V1058" i="13"/>
  <c r="Q1058" i="13"/>
  <c r="S1058" i="13"/>
  <c r="T1058" i="13"/>
  <c r="V1057" i="13" a="1"/>
  <c r="V1057" i="13"/>
  <c r="Q1057" i="13"/>
  <c r="S1057" i="13"/>
  <c r="T1057" i="13"/>
  <c r="V1056" i="13" a="1"/>
  <c r="V1056" i="13"/>
  <c r="Q1056" i="13"/>
  <c r="S1056" i="13"/>
  <c r="T1056" i="13"/>
  <c r="V1055" i="13" a="1"/>
  <c r="V1055" i="13"/>
  <c r="Q1055" i="13"/>
  <c r="S1055" i="13"/>
  <c r="T1055" i="13"/>
  <c r="V1054" i="13" a="1"/>
  <c r="V1054" i="13"/>
  <c r="Q1054" i="13"/>
  <c r="S1054" i="13"/>
  <c r="T1054" i="13"/>
  <c r="V1053" i="13" a="1"/>
  <c r="V1053" i="13"/>
  <c r="Q1053" i="13"/>
  <c r="S1053" i="13"/>
  <c r="T1053" i="13"/>
  <c r="V1052" i="13" a="1"/>
  <c r="V1052" i="13"/>
  <c r="Q1052" i="13"/>
  <c r="S1052" i="13"/>
  <c r="T1052" i="13"/>
  <c r="V1051" i="13" a="1"/>
  <c r="V1051" i="13"/>
  <c r="Q1051" i="13"/>
  <c r="S1051" i="13"/>
  <c r="T1051" i="13"/>
  <c r="V1050" i="13" a="1"/>
  <c r="V1050" i="13"/>
  <c r="Q1050" i="13"/>
  <c r="S1050" i="13"/>
  <c r="T1050" i="13"/>
  <c r="V1049" i="13" a="1"/>
  <c r="V1049" i="13"/>
  <c r="Q1049" i="13"/>
  <c r="S1049" i="13"/>
  <c r="T1049" i="13"/>
  <c r="V1048" i="13" a="1"/>
  <c r="V1048" i="13"/>
  <c r="Q1048" i="13"/>
  <c r="S1048" i="13"/>
  <c r="T1048" i="13"/>
  <c r="V1047" i="13" a="1"/>
  <c r="V1047" i="13"/>
  <c r="Q1047" i="13"/>
  <c r="S1047" i="13"/>
  <c r="T1047" i="13"/>
  <c r="V1046" i="13" a="1"/>
  <c r="V1046" i="13"/>
  <c r="Q1046" i="13"/>
  <c r="S1046" i="13"/>
  <c r="T1046" i="13"/>
  <c r="V1045" i="13" a="1"/>
  <c r="V1045" i="13"/>
  <c r="Q1045" i="13"/>
  <c r="S1045" i="13"/>
  <c r="T1045" i="13"/>
  <c r="V1044" i="13" a="1"/>
  <c r="V1044" i="13"/>
  <c r="Q1044" i="13"/>
  <c r="S1044" i="13"/>
  <c r="T1044" i="13"/>
  <c r="V1043" i="13" a="1"/>
  <c r="V1043" i="13"/>
  <c r="Q1043" i="13"/>
  <c r="S1043" i="13"/>
  <c r="T1043" i="13"/>
  <c r="V1042" i="13" a="1"/>
  <c r="V1042" i="13"/>
  <c r="Q1042" i="13"/>
  <c r="S1042" i="13"/>
  <c r="T1042" i="13"/>
  <c r="V1041" i="13" a="1"/>
  <c r="V1041" i="13"/>
  <c r="Q1041" i="13"/>
  <c r="S1041" i="13"/>
  <c r="T1041" i="13"/>
  <c r="V1040" i="13" a="1"/>
  <c r="V1040" i="13"/>
  <c r="Q1040" i="13"/>
  <c r="S1040" i="13"/>
  <c r="T1040" i="13"/>
  <c r="V1039" i="13" a="1"/>
  <c r="V1039" i="13"/>
  <c r="Q1039" i="13"/>
  <c r="S1039" i="13"/>
  <c r="T1039" i="13"/>
  <c r="V1038" i="13" a="1"/>
  <c r="V1038" i="13"/>
  <c r="Q1038" i="13"/>
  <c r="S1038" i="13"/>
  <c r="T1038" i="13"/>
  <c r="V1037" i="13" a="1"/>
  <c r="V1037" i="13"/>
  <c r="Q1037" i="13"/>
  <c r="S1037" i="13"/>
  <c r="T1037" i="13"/>
  <c r="V1036" i="13" a="1"/>
  <c r="V1036" i="13"/>
  <c r="Q1036" i="13"/>
  <c r="S1036" i="13"/>
  <c r="T1036" i="13"/>
  <c r="V1035" i="13" a="1"/>
  <c r="V1035" i="13"/>
  <c r="Q1035" i="13"/>
  <c r="S1035" i="13"/>
  <c r="T1035" i="13"/>
  <c r="V1034" i="13" a="1"/>
  <c r="V1034" i="13"/>
  <c r="Q1034" i="13"/>
  <c r="S1034" i="13"/>
  <c r="T1034" i="13"/>
  <c r="V1033" i="13" a="1"/>
  <c r="V1033" i="13"/>
  <c r="Q1033" i="13"/>
  <c r="S1033" i="13"/>
  <c r="T1033" i="13"/>
  <c r="V1032" i="13" a="1"/>
  <c r="V1032" i="13"/>
  <c r="Q1032" i="13"/>
  <c r="S1032" i="13"/>
  <c r="T1032" i="13"/>
  <c r="V1031" i="13" a="1"/>
  <c r="V1031" i="13"/>
  <c r="Q1031" i="13"/>
  <c r="S1031" i="13"/>
  <c r="T1031" i="13"/>
  <c r="V1030" i="13" a="1"/>
  <c r="V1030" i="13"/>
  <c r="Q1030" i="13"/>
  <c r="S1030" i="13"/>
  <c r="T1030" i="13"/>
  <c r="V1029" i="13" a="1"/>
  <c r="V1029" i="13"/>
  <c r="Q1029" i="13"/>
  <c r="S1029" i="13"/>
  <c r="T1029" i="13"/>
  <c r="V1028" i="13" a="1"/>
  <c r="V1028" i="13"/>
  <c r="Q1028" i="13"/>
  <c r="S1028" i="13"/>
  <c r="T1028" i="13"/>
  <c r="V1027" i="13" a="1"/>
  <c r="V1027" i="13"/>
  <c r="Q1027" i="13"/>
  <c r="S1027" i="13"/>
  <c r="T1027" i="13"/>
  <c r="V1026" i="13" a="1"/>
  <c r="V1026" i="13"/>
  <c r="Q1026" i="13"/>
  <c r="S1026" i="13"/>
  <c r="T1026" i="13"/>
  <c r="V1025" i="13" a="1"/>
  <c r="V1025" i="13"/>
  <c r="Q1025" i="13"/>
  <c r="S1025" i="13"/>
  <c r="T1025" i="13"/>
  <c r="V1024" i="13" a="1"/>
  <c r="V1024" i="13"/>
  <c r="Q1024" i="13"/>
  <c r="S1024" i="13"/>
  <c r="T1024" i="13"/>
  <c r="V1023" i="13" a="1"/>
  <c r="V1023" i="13"/>
  <c r="Q1023" i="13"/>
  <c r="S1023" i="13"/>
  <c r="T1023" i="13"/>
  <c r="V1022" i="13" a="1"/>
  <c r="V1022" i="13"/>
  <c r="Q1022" i="13"/>
  <c r="S1022" i="13"/>
  <c r="T1022" i="13"/>
  <c r="V1021" i="13" a="1"/>
  <c r="V1021" i="13"/>
  <c r="Q1021" i="13"/>
  <c r="S1021" i="13"/>
  <c r="T1021" i="13"/>
  <c r="V1020" i="13" a="1"/>
  <c r="V1020" i="13"/>
  <c r="Q1020" i="13"/>
  <c r="S1020" i="13"/>
  <c r="T1020" i="13"/>
  <c r="V1019" i="13" a="1"/>
  <c r="V1019" i="13"/>
  <c r="Q1019" i="13"/>
  <c r="S1019" i="13"/>
  <c r="T1019" i="13"/>
  <c r="V1018" i="13" a="1"/>
  <c r="V1018" i="13"/>
  <c r="Q1018" i="13"/>
  <c r="S1018" i="13"/>
  <c r="T1018" i="13"/>
  <c r="V1017" i="13" a="1"/>
  <c r="V1017" i="13"/>
  <c r="Q1017" i="13"/>
  <c r="S1017" i="13"/>
  <c r="T1017" i="13"/>
  <c r="V1016" i="13" a="1"/>
  <c r="V1016" i="13"/>
  <c r="Q1016" i="13"/>
  <c r="S1016" i="13"/>
  <c r="T1016" i="13"/>
  <c r="V1015" i="13" a="1"/>
  <c r="V1015" i="13"/>
  <c r="Q1015" i="13"/>
  <c r="S1015" i="13"/>
  <c r="T1015" i="13"/>
  <c r="V1014" i="13" a="1"/>
  <c r="V1014" i="13"/>
  <c r="Q1014" i="13"/>
  <c r="S1014" i="13"/>
  <c r="T1014" i="13"/>
  <c r="V1013" i="13" a="1"/>
  <c r="V1013" i="13"/>
  <c r="Q1013" i="13"/>
  <c r="S1013" i="13"/>
  <c r="T1013" i="13"/>
  <c r="V1012" i="13" a="1"/>
  <c r="V1012" i="13"/>
  <c r="Q1012" i="13"/>
  <c r="S1012" i="13"/>
  <c r="T1012" i="13"/>
  <c r="V1011" i="13" a="1"/>
  <c r="V1011" i="13"/>
  <c r="Q1011" i="13"/>
  <c r="S1011" i="13"/>
  <c r="T1011" i="13"/>
  <c r="V1010" i="13" a="1"/>
  <c r="V1010" i="13"/>
  <c r="Q1010" i="13"/>
  <c r="S1010" i="13"/>
  <c r="T1010" i="13"/>
  <c r="V1009" i="13" a="1"/>
  <c r="V1009" i="13"/>
  <c r="Q1009" i="13"/>
  <c r="S1009" i="13"/>
  <c r="T1009" i="13"/>
  <c r="V1008" i="13" a="1"/>
  <c r="V1008" i="13"/>
  <c r="Q1008" i="13"/>
  <c r="S1008" i="13"/>
  <c r="T1008" i="13"/>
  <c r="V1007" i="13" a="1"/>
  <c r="V1007" i="13"/>
  <c r="Q1007" i="13"/>
  <c r="S1007" i="13"/>
  <c r="T1007" i="13"/>
  <c r="V1006" i="13" a="1"/>
  <c r="V1006" i="13"/>
  <c r="Q1006" i="13"/>
  <c r="S1006" i="13"/>
  <c r="T1006" i="13"/>
  <c r="V1005" i="13" a="1"/>
  <c r="V1005" i="13"/>
  <c r="Q1005" i="13"/>
  <c r="S1005" i="13"/>
  <c r="T1005" i="13"/>
  <c r="V1004" i="13" a="1"/>
  <c r="V1004" i="13"/>
  <c r="Q1004" i="13"/>
  <c r="S1004" i="13"/>
  <c r="T1004" i="13"/>
  <c r="V1003" i="13" a="1"/>
  <c r="V1003" i="13"/>
  <c r="Q1003" i="13"/>
  <c r="S1003" i="13"/>
  <c r="T1003" i="13"/>
  <c r="V1002" i="13" a="1"/>
  <c r="V1002" i="13"/>
  <c r="Q1002" i="13"/>
  <c r="S1002" i="13"/>
  <c r="T1002" i="13"/>
  <c r="V1001" i="13" a="1"/>
  <c r="V1001" i="13"/>
  <c r="Q1001" i="13"/>
  <c r="S1001" i="13"/>
  <c r="T1001" i="13"/>
  <c r="V1000" i="13" a="1"/>
  <c r="V1000" i="13"/>
  <c r="Q1000" i="13"/>
  <c r="S1000" i="13"/>
  <c r="T1000" i="13"/>
  <c r="V999" i="13" a="1"/>
  <c r="V999" i="13"/>
  <c r="Q999" i="13"/>
  <c r="S999" i="13"/>
  <c r="T999" i="13"/>
  <c r="V998" i="13" a="1"/>
  <c r="V998" i="13"/>
  <c r="Q998" i="13"/>
  <c r="S998" i="13"/>
  <c r="T998" i="13"/>
  <c r="V997" i="13" a="1"/>
  <c r="V997" i="13"/>
  <c r="Q997" i="13"/>
  <c r="S997" i="13"/>
  <c r="T997" i="13"/>
  <c r="V996" i="13" a="1"/>
  <c r="V996" i="13"/>
  <c r="Q996" i="13"/>
  <c r="S996" i="13"/>
  <c r="T996" i="13"/>
  <c r="V995" i="13" a="1"/>
  <c r="V995" i="13"/>
  <c r="Q995" i="13"/>
  <c r="S995" i="13"/>
  <c r="T995" i="13"/>
  <c r="V994" i="13" a="1"/>
  <c r="V994" i="13"/>
  <c r="Q994" i="13"/>
  <c r="S994" i="13"/>
  <c r="T994" i="13"/>
  <c r="V993" i="13" a="1"/>
  <c r="V993" i="13"/>
  <c r="Q993" i="13"/>
  <c r="S993" i="13"/>
  <c r="T993" i="13"/>
  <c r="V992" i="13" a="1"/>
  <c r="V992" i="13"/>
  <c r="Q992" i="13"/>
  <c r="S992" i="13"/>
  <c r="T992" i="13"/>
  <c r="V991" i="13" a="1"/>
  <c r="V991" i="13"/>
  <c r="Q991" i="13"/>
  <c r="S991" i="13"/>
  <c r="T991" i="13"/>
  <c r="V990" i="13" a="1"/>
  <c r="V990" i="13"/>
  <c r="Q990" i="13"/>
  <c r="S990" i="13"/>
  <c r="T990" i="13"/>
  <c r="V989" i="13" a="1"/>
  <c r="V989" i="13"/>
  <c r="Q989" i="13"/>
  <c r="S989" i="13"/>
  <c r="T989" i="13"/>
  <c r="V988" i="13" a="1"/>
  <c r="V988" i="13"/>
  <c r="Q988" i="13"/>
  <c r="S988" i="13"/>
  <c r="T988" i="13"/>
  <c r="V987" i="13" a="1"/>
  <c r="V987" i="13"/>
  <c r="Q987" i="13"/>
  <c r="S987" i="13"/>
  <c r="T987" i="13"/>
  <c r="V986" i="13" a="1"/>
  <c r="V986" i="13"/>
  <c r="Q986" i="13"/>
  <c r="S986" i="13"/>
  <c r="T986" i="13"/>
  <c r="V985" i="13" a="1"/>
  <c r="V985" i="13"/>
  <c r="Q985" i="13"/>
  <c r="S985" i="13"/>
  <c r="T985" i="13"/>
  <c r="V984" i="13" a="1"/>
  <c r="V984" i="13"/>
  <c r="Q984" i="13"/>
  <c r="S984" i="13"/>
  <c r="T984" i="13"/>
  <c r="V983" i="13" a="1"/>
  <c r="V983" i="13"/>
  <c r="Q983" i="13"/>
  <c r="S983" i="13"/>
  <c r="T983" i="13"/>
  <c r="V982" i="13" a="1"/>
  <c r="V982" i="13"/>
  <c r="Q982" i="13"/>
  <c r="S982" i="13"/>
  <c r="T982" i="13"/>
  <c r="V981" i="13" a="1"/>
  <c r="V981" i="13"/>
  <c r="Q981" i="13"/>
  <c r="S981" i="13"/>
  <c r="T981" i="13"/>
  <c r="V980" i="13" a="1"/>
  <c r="V980" i="13"/>
  <c r="Q980" i="13"/>
  <c r="S980" i="13"/>
  <c r="T980" i="13"/>
  <c r="V979" i="13" a="1"/>
  <c r="V979" i="13"/>
  <c r="Q979" i="13"/>
  <c r="S979" i="13"/>
  <c r="T979" i="13"/>
  <c r="V978" i="13" a="1"/>
  <c r="V978" i="13"/>
  <c r="Q978" i="13"/>
  <c r="S978" i="13"/>
  <c r="T978" i="13"/>
  <c r="V977" i="13" a="1"/>
  <c r="V977" i="13"/>
  <c r="Q977" i="13"/>
  <c r="S977" i="13"/>
  <c r="T977" i="13"/>
  <c r="V976" i="13" a="1"/>
  <c r="V976" i="13"/>
  <c r="Q976" i="13"/>
  <c r="S976" i="13"/>
  <c r="T976" i="13"/>
  <c r="V975" i="13" a="1"/>
  <c r="V975" i="13"/>
  <c r="Q975" i="13"/>
  <c r="S975" i="13"/>
  <c r="T975" i="13"/>
  <c r="V974" i="13" a="1"/>
  <c r="V974" i="13"/>
  <c r="Q974" i="13"/>
  <c r="S974" i="13"/>
  <c r="T974" i="13"/>
  <c r="V973" i="13" a="1"/>
  <c r="V973" i="13"/>
  <c r="Q973" i="13"/>
  <c r="S973" i="13"/>
  <c r="T973" i="13"/>
  <c r="V972" i="13" a="1"/>
  <c r="V972" i="13"/>
  <c r="Q972" i="13"/>
  <c r="S972" i="13"/>
  <c r="T972" i="13"/>
  <c r="V971" i="13" a="1"/>
  <c r="V971" i="13"/>
  <c r="Q971" i="13"/>
  <c r="S971" i="13"/>
  <c r="T971" i="13"/>
  <c r="V970" i="13" a="1"/>
  <c r="V970" i="13"/>
  <c r="Q970" i="13"/>
  <c r="S970" i="13"/>
  <c r="T970" i="13"/>
  <c r="V969" i="13" a="1"/>
  <c r="V969" i="13"/>
  <c r="Q969" i="13"/>
  <c r="S969" i="13"/>
  <c r="T969" i="13"/>
  <c r="V968" i="13" a="1"/>
  <c r="V968" i="13"/>
  <c r="Q968" i="13"/>
  <c r="S968" i="13"/>
  <c r="T968" i="13"/>
  <c r="V967" i="13" a="1"/>
  <c r="V967" i="13"/>
  <c r="Q967" i="13"/>
  <c r="S967" i="13"/>
  <c r="T967" i="13"/>
  <c r="V966" i="13" a="1"/>
  <c r="V966" i="13"/>
  <c r="Q966" i="13"/>
  <c r="S966" i="13"/>
  <c r="T966" i="13"/>
  <c r="V965" i="13" a="1"/>
  <c r="V965" i="13"/>
  <c r="Q965" i="13"/>
  <c r="S965" i="13"/>
  <c r="T965" i="13"/>
  <c r="V964" i="13" a="1"/>
  <c r="V964" i="13"/>
  <c r="Q964" i="13"/>
  <c r="S964" i="13"/>
  <c r="T964" i="13"/>
  <c r="V963" i="13" a="1"/>
  <c r="V963" i="13"/>
  <c r="Q963" i="13"/>
  <c r="S963" i="13"/>
  <c r="T963" i="13"/>
  <c r="V962" i="13" a="1"/>
  <c r="V962" i="13"/>
  <c r="Q962" i="13"/>
  <c r="S962" i="13"/>
  <c r="T962" i="13"/>
  <c r="V961" i="13" a="1"/>
  <c r="V961" i="13"/>
  <c r="Q961" i="13"/>
  <c r="S961" i="13"/>
  <c r="T961" i="13"/>
  <c r="V960" i="13" a="1"/>
  <c r="V960" i="13"/>
  <c r="Q960" i="13"/>
  <c r="S960" i="13"/>
  <c r="T960" i="13"/>
  <c r="V959" i="13" a="1"/>
  <c r="V959" i="13"/>
  <c r="Q959" i="13"/>
  <c r="S959" i="13"/>
  <c r="T959" i="13"/>
  <c r="V958" i="13" a="1"/>
  <c r="V958" i="13"/>
  <c r="Q958" i="13"/>
  <c r="S958" i="13"/>
  <c r="T958" i="13"/>
  <c r="V957" i="13" a="1"/>
  <c r="V957" i="13"/>
  <c r="Q957" i="13"/>
  <c r="S957" i="13"/>
  <c r="T957" i="13"/>
  <c r="V956" i="13" a="1"/>
  <c r="V956" i="13"/>
  <c r="Q956" i="13"/>
  <c r="S956" i="13"/>
  <c r="T956" i="13"/>
  <c r="V955" i="13" a="1"/>
  <c r="V955" i="13"/>
  <c r="Q955" i="13"/>
  <c r="S955" i="13"/>
  <c r="T955" i="13"/>
  <c r="V954" i="13" a="1"/>
  <c r="V954" i="13"/>
  <c r="Q954" i="13"/>
  <c r="S954" i="13"/>
  <c r="T954" i="13"/>
  <c r="V953" i="13" a="1"/>
  <c r="V953" i="13"/>
  <c r="Q953" i="13"/>
  <c r="S953" i="13"/>
  <c r="T953" i="13"/>
  <c r="V952" i="13" a="1"/>
  <c r="V952" i="13"/>
  <c r="Q952" i="13"/>
  <c r="S952" i="13"/>
  <c r="T952" i="13"/>
  <c r="V951" i="13" a="1"/>
  <c r="V951" i="13"/>
  <c r="Q951" i="13"/>
  <c r="S951" i="13"/>
  <c r="T951" i="13"/>
  <c r="V950" i="13" a="1"/>
  <c r="V950" i="13"/>
  <c r="Q950" i="13"/>
  <c r="S950" i="13"/>
  <c r="T950" i="13"/>
  <c r="V949" i="13" a="1"/>
  <c r="V949" i="13"/>
  <c r="Q949" i="13"/>
  <c r="S949" i="13"/>
  <c r="T949" i="13"/>
  <c r="V948" i="13" a="1"/>
  <c r="V948" i="13"/>
  <c r="Q948" i="13"/>
  <c r="S948" i="13"/>
  <c r="T948" i="13"/>
  <c r="V947" i="13" a="1"/>
  <c r="V947" i="13"/>
  <c r="Q947" i="13"/>
  <c r="S947" i="13"/>
  <c r="T947" i="13"/>
  <c r="V946" i="13" a="1"/>
  <c r="V946" i="13"/>
  <c r="Q946" i="13"/>
  <c r="S946" i="13"/>
  <c r="T946" i="13"/>
  <c r="V945" i="13" a="1"/>
  <c r="V945" i="13"/>
  <c r="Q945" i="13"/>
  <c r="S945" i="13"/>
  <c r="T945" i="13"/>
  <c r="V944" i="13" a="1"/>
  <c r="V944" i="13"/>
  <c r="Q944" i="13"/>
  <c r="S944" i="13"/>
  <c r="T944" i="13"/>
  <c r="V943" i="13" a="1"/>
  <c r="V943" i="13"/>
  <c r="Q943" i="13"/>
  <c r="S943" i="13"/>
  <c r="T943" i="13"/>
  <c r="V942" i="13" a="1"/>
  <c r="V942" i="13"/>
  <c r="Q942" i="13"/>
  <c r="S942" i="13"/>
  <c r="T942" i="13"/>
  <c r="V941" i="13" a="1"/>
  <c r="V941" i="13"/>
  <c r="Q941" i="13"/>
  <c r="S941" i="13"/>
  <c r="T941" i="13"/>
  <c r="V940" i="13" a="1"/>
  <c r="V940" i="13"/>
  <c r="Q940" i="13"/>
  <c r="S940" i="13"/>
  <c r="T940" i="13"/>
  <c r="V939" i="13" a="1"/>
  <c r="V939" i="13"/>
  <c r="Q939" i="13"/>
  <c r="S939" i="13"/>
  <c r="T939" i="13"/>
  <c r="V938" i="13" a="1"/>
  <c r="V938" i="13"/>
  <c r="Q938" i="13"/>
  <c r="S938" i="13"/>
  <c r="T938" i="13"/>
  <c r="V937" i="13" a="1"/>
  <c r="V937" i="13"/>
  <c r="Q937" i="13"/>
  <c r="S937" i="13"/>
  <c r="T937" i="13"/>
  <c r="V936" i="13" a="1"/>
  <c r="V936" i="13"/>
  <c r="Q936" i="13"/>
  <c r="S936" i="13"/>
  <c r="T936" i="13"/>
  <c r="V935" i="13" a="1"/>
  <c r="V935" i="13"/>
  <c r="Q935" i="13"/>
  <c r="S935" i="13"/>
  <c r="T935" i="13"/>
  <c r="V934" i="13" a="1"/>
  <c r="V934" i="13"/>
  <c r="Q934" i="13"/>
  <c r="S934" i="13"/>
  <c r="T934" i="13"/>
  <c r="V933" i="13" a="1"/>
  <c r="V933" i="13"/>
  <c r="Q933" i="13"/>
  <c r="S933" i="13"/>
  <c r="T933" i="13"/>
  <c r="V932" i="13" a="1"/>
  <c r="V932" i="13"/>
  <c r="Q932" i="13"/>
  <c r="S932" i="13"/>
  <c r="T932" i="13"/>
  <c r="V931" i="13" a="1"/>
  <c r="V931" i="13"/>
  <c r="Q931" i="13"/>
  <c r="S931" i="13"/>
  <c r="T931" i="13"/>
  <c r="V930" i="13" a="1"/>
  <c r="V930" i="13"/>
  <c r="Q930" i="13"/>
  <c r="S930" i="13"/>
  <c r="T930" i="13"/>
  <c r="V929" i="13" a="1"/>
  <c r="V929" i="13"/>
  <c r="Q929" i="13"/>
  <c r="S929" i="13"/>
  <c r="T929" i="13"/>
  <c r="V928" i="13" a="1"/>
  <c r="V928" i="13"/>
  <c r="Q928" i="13"/>
  <c r="S928" i="13"/>
  <c r="T928" i="13"/>
  <c r="V927" i="13" a="1"/>
  <c r="V927" i="13"/>
  <c r="Q927" i="13"/>
  <c r="S927" i="13"/>
  <c r="T927" i="13"/>
  <c r="V926" i="13" a="1"/>
  <c r="V926" i="13"/>
  <c r="Q926" i="13"/>
  <c r="S926" i="13"/>
  <c r="T926" i="13"/>
  <c r="V925" i="13" a="1"/>
  <c r="V925" i="13"/>
  <c r="Q925" i="13"/>
  <c r="S925" i="13"/>
  <c r="T925" i="13"/>
  <c r="V924" i="13" a="1"/>
  <c r="V924" i="13"/>
  <c r="Q924" i="13"/>
  <c r="S924" i="13"/>
  <c r="T924" i="13"/>
  <c r="V923" i="13" a="1"/>
  <c r="V923" i="13"/>
  <c r="Q923" i="13"/>
  <c r="S923" i="13"/>
  <c r="T923" i="13"/>
  <c r="V922" i="13" a="1"/>
  <c r="V922" i="13"/>
  <c r="Q922" i="13"/>
  <c r="S922" i="13"/>
  <c r="T922" i="13"/>
  <c r="V921" i="13" a="1"/>
  <c r="V921" i="13"/>
  <c r="Q921" i="13"/>
  <c r="S921" i="13"/>
  <c r="T921" i="13"/>
  <c r="V920" i="13" a="1"/>
  <c r="V920" i="13"/>
  <c r="Q920" i="13"/>
  <c r="S920" i="13"/>
  <c r="T920" i="13"/>
  <c r="V919" i="13" a="1"/>
  <c r="V919" i="13"/>
  <c r="Q919" i="13"/>
  <c r="S919" i="13"/>
  <c r="T919" i="13"/>
  <c r="V918" i="13" a="1"/>
  <c r="V918" i="13"/>
  <c r="Q918" i="13"/>
  <c r="S918" i="13"/>
  <c r="T918" i="13"/>
  <c r="V917" i="13" a="1"/>
  <c r="V917" i="13"/>
  <c r="Q917" i="13"/>
  <c r="S917" i="13"/>
  <c r="T917" i="13"/>
  <c r="V916" i="13" a="1"/>
  <c r="V916" i="13"/>
  <c r="Q916" i="13"/>
  <c r="S916" i="13"/>
  <c r="T916" i="13"/>
  <c r="V915" i="13" a="1"/>
  <c r="V915" i="13"/>
  <c r="Q915" i="13"/>
  <c r="S915" i="13"/>
  <c r="T915" i="13"/>
  <c r="V914" i="13" a="1"/>
  <c r="V914" i="13"/>
  <c r="Q914" i="13"/>
  <c r="S914" i="13"/>
  <c r="T914" i="13"/>
  <c r="V913" i="13" a="1"/>
  <c r="V913" i="13"/>
  <c r="Q913" i="13"/>
  <c r="S913" i="13"/>
  <c r="T913" i="13"/>
  <c r="V912" i="13" a="1"/>
  <c r="V912" i="13"/>
  <c r="Q912" i="13"/>
  <c r="S912" i="13"/>
  <c r="T912" i="13"/>
  <c r="V911" i="13" a="1"/>
  <c r="V911" i="13"/>
  <c r="Q911" i="13"/>
  <c r="S911" i="13"/>
  <c r="T911" i="13"/>
  <c r="V910" i="13" a="1"/>
  <c r="V910" i="13"/>
  <c r="Q910" i="13"/>
  <c r="S910" i="13"/>
  <c r="T910" i="13"/>
  <c r="V909" i="13" a="1"/>
  <c r="V909" i="13"/>
  <c r="Q909" i="13"/>
  <c r="S909" i="13"/>
  <c r="T909" i="13"/>
  <c r="V908" i="13" a="1"/>
  <c r="V908" i="13"/>
  <c r="Q908" i="13"/>
  <c r="S908" i="13"/>
  <c r="T908" i="13"/>
  <c r="V907" i="13" a="1"/>
  <c r="V907" i="13"/>
  <c r="Q907" i="13"/>
  <c r="S907" i="13"/>
  <c r="T907" i="13"/>
  <c r="V906" i="13" a="1"/>
  <c r="V906" i="13"/>
  <c r="Q906" i="13"/>
  <c r="S906" i="13"/>
  <c r="T906" i="13"/>
  <c r="V905" i="13" a="1"/>
  <c r="V905" i="13"/>
  <c r="Q905" i="13"/>
  <c r="S905" i="13"/>
  <c r="T905" i="13"/>
  <c r="V904" i="13" a="1"/>
  <c r="V904" i="13"/>
  <c r="Q904" i="13"/>
  <c r="S904" i="13"/>
  <c r="T904" i="13"/>
  <c r="V903" i="13" a="1"/>
  <c r="V903" i="13"/>
  <c r="Q903" i="13"/>
  <c r="S903" i="13"/>
  <c r="T903" i="13"/>
  <c r="V902" i="13" a="1"/>
  <c r="V902" i="13"/>
  <c r="Q902" i="13"/>
  <c r="S902" i="13"/>
  <c r="T902" i="13"/>
  <c r="V901" i="13" a="1"/>
  <c r="V901" i="13"/>
  <c r="Q901" i="13"/>
  <c r="S901" i="13"/>
  <c r="T901" i="13"/>
  <c r="V900" i="13" a="1"/>
  <c r="V900" i="13"/>
  <c r="Q900" i="13"/>
  <c r="S900" i="13"/>
  <c r="T900" i="13"/>
  <c r="V899" i="13" a="1"/>
  <c r="V899" i="13"/>
  <c r="Q899" i="13"/>
  <c r="S899" i="13"/>
  <c r="T899" i="13"/>
  <c r="V898" i="13" a="1"/>
  <c r="V898" i="13"/>
  <c r="Q898" i="13"/>
  <c r="S898" i="13"/>
  <c r="T898" i="13"/>
  <c r="V897" i="13" a="1"/>
  <c r="V897" i="13"/>
  <c r="Q897" i="13"/>
  <c r="S897" i="13"/>
  <c r="T897" i="13"/>
  <c r="V896" i="13" a="1"/>
  <c r="V896" i="13"/>
  <c r="Q896" i="13"/>
  <c r="S896" i="13"/>
  <c r="T896" i="13"/>
  <c r="V895" i="13" a="1"/>
  <c r="V895" i="13"/>
  <c r="Q895" i="13"/>
  <c r="S895" i="13"/>
  <c r="T895" i="13"/>
  <c r="V894" i="13" a="1"/>
  <c r="V894" i="13"/>
  <c r="Q894" i="13"/>
  <c r="S894" i="13"/>
  <c r="T894" i="13"/>
  <c r="V893" i="13" a="1"/>
  <c r="V893" i="13"/>
  <c r="Q893" i="13"/>
  <c r="S893" i="13"/>
  <c r="T893" i="13"/>
  <c r="V892" i="13" a="1"/>
  <c r="V892" i="13"/>
  <c r="Q892" i="13"/>
  <c r="S892" i="13"/>
  <c r="T892" i="13"/>
  <c r="V891" i="13" a="1"/>
  <c r="V891" i="13"/>
  <c r="Q891" i="13"/>
  <c r="S891" i="13"/>
  <c r="T891" i="13"/>
  <c r="V890" i="13" a="1"/>
  <c r="V890" i="13"/>
  <c r="Q890" i="13"/>
  <c r="S890" i="13"/>
  <c r="T890" i="13"/>
  <c r="V889" i="13" a="1"/>
  <c r="V889" i="13"/>
  <c r="Q889" i="13"/>
  <c r="S889" i="13"/>
  <c r="T889" i="13"/>
  <c r="V888" i="13" a="1"/>
  <c r="V888" i="13"/>
  <c r="Q888" i="13"/>
  <c r="S888" i="13"/>
  <c r="T888" i="13"/>
  <c r="V887" i="13" a="1"/>
  <c r="V887" i="13"/>
  <c r="Q887" i="13"/>
  <c r="S887" i="13"/>
  <c r="T887" i="13"/>
  <c r="V886" i="13" a="1"/>
  <c r="V886" i="13"/>
  <c r="Q886" i="13"/>
  <c r="S886" i="13"/>
  <c r="T886" i="13"/>
  <c r="V885" i="13" a="1"/>
  <c r="V885" i="13"/>
  <c r="Q885" i="13"/>
  <c r="S885" i="13"/>
  <c r="T885" i="13"/>
  <c r="V884" i="13" a="1"/>
  <c r="V884" i="13"/>
  <c r="Q884" i="13"/>
  <c r="S884" i="13"/>
  <c r="T884" i="13"/>
  <c r="V883" i="13" a="1"/>
  <c r="V883" i="13"/>
  <c r="Q883" i="13"/>
  <c r="S883" i="13"/>
  <c r="T883" i="13"/>
  <c r="V882" i="13" a="1"/>
  <c r="V882" i="13"/>
  <c r="Q882" i="13"/>
  <c r="S882" i="13"/>
  <c r="T882" i="13"/>
  <c r="V881" i="13" a="1"/>
  <c r="V881" i="13"/>
  <c r="Q881" i="13"/>
  <c r="S881" i="13"/>
  <c r="T881" i="13"/>
  <c r="V880" i="13" a="1"/>
  <c r="V880" i="13"/>
  <c r="Q880" i="13"/>
  <c r="S880" i="13"/>
  <c r="T880" i="13"/>
  <c r="V879" i="13" a="1"/>
  <c r="V879" i="13"/>
  <c r="Q879" i="13"/>
  <c r="S879" i="13"/>
  <c r="T879" i="13"/>
  <c r="V878" i="13" a="1"/>
  <c r="V878" i="13"/>
  <c r="Q878" i="13"/>
  <c r="S878" i="13"/>
  <c r="T878" i="13"/>
  <c r="V877" i="13" a="1"/>
  <c r="V877" i="13"/>
  <c r="Q877" i="13"/>
  <c r="S877" i="13"/>
  <c r="T877" i="13"/>
  <c r="V876" i="13" a="1"/>
  <c r="V876" i="13"/>
  <c r="Q876" i="13"/>
  <c r="S876" i="13"/>
  <c r="T876" i="13"/>
  <c r="V875" i="13" a="1"/>
  <c r="V875" i="13"/>
  <c r="Q875" i="13"/>
  <c r="S875" i="13"/>
  <c r="T875" i="13"/>
  <c r="V874" i="13" a="1"/>
  <c r="V874" i="13"/>
  <c r="Q874" i="13"/>
  <c r="S874" i="13"/>
  <c r="T874" i="13"/>
  <c r="V873" i="13" a="1"/>
  <c r="V873" i="13"/>
  <c r="Q873" i="13"/>
  <c r="S873" i="13"/>
  <c r="T873" i="13"/>
  <c r="V872" i="13" a="1"/>
  <c r="V872" i="13"/>
  <c r="Q872" i="13"/>
  <c r="S872" i="13"/>
  <c r="T872" i="13"/>
  <c r="V871" i="13" a="1"/>
  <c r="V871" i="13"/>
  <c r="Q871" i="13"/>
  <c r="S871" i="13"/>
  <c r="T871" i="13"/>
  <c r="V870" i="13" a="1"/>
  <c r="V870" i="13"/>
  <c r="Q870" i="13"/>
  <c r="S870" i="13"/>
  <c r="T870" i="13"/>
  <c r="V869" i="13" a="1"/>
  <c r="V869" i="13"/>
  <c r="Q869" i="13"/>
  <c r="S869" i="13"/>
  <c r="T869" i="13"/>
  <c r="V868" i="13" a="1"/>
  <c r="V868" i="13"/>
  <c r="Q868" i="13"/>
  <c r="S868" i="13"/>
  <c r="T868" i="13"/>
  <c r="V867" i="13" a="1"/>
  <c r="V867" i="13"/>
  <c r="Q867" i="13"/>
  <c r="S867" i="13"/>
  <c r="T867" i="13"/>
  <c r="V866" i="13" a="1"/>
  <c r="V866" i="13"/>
  <c r="Q866" i="13"/>
  <c r="S866" i="13"/>
  <c r="T866" i="13"/>
  <c r="V865" i="13" a="1"/>
  <c r="V865" i="13"/>
  <c r="Q865" i="13"/>
  <c r="S865" i="13"/>
  <c r="T865" i="13"/>
  <c r="V864" i="13" a="1"/>
  <c r="V864" i="13"/>
  <c r="Q864" i="13"/>
  <c r="S864" i="13"/>
  <c r="T864" i="13"/>
  <c r="V863" i="13" a="1"/>
  <c r="V863" i="13"/>
  <c r="Q863" i="13"/>
  <c r="S863" i="13"/>
  <c r="T863" i="13"/>
  <c r="V862" i="13" a="1"/>
  <c r="V862" i="13"/>
  <c r="Q862" i="13"/>
  <c r="S862" i="13"/>
  <c r="T862" i="13"/>
  <c r="V861" i="13" a="1"/>
  <c r="V861" i="13"/>
  <c r="Q861" i="13"/>
  <c r="S861" i="13"/>
  <c r="T861" i="13"/>
  <c r="V860" i="13" a="1"/>
  <c r="V860" i="13"/>
  <c r="Q860" i="13"/>
  <c r="S860" i="13"/>
  <c r="T860" i="13"/>
  <c r="V859" i="13" a="1"/>
  <c r="V859" i="13"/>
  <c r="Q859" i="13"/>
  <c r="S859" i="13"/>
  <c r="T859" i="13"/>
  <c r="V858" i="13" a="1"/>
  <c r="V858" i="13"/>
  <c r="Q858" i="13"/>
  <c r="S858" i="13"/>
  <c r="T858" i="13"/>
  <c r="V857" i="13" a="1"/>
  <c r="V857" i="13"/>
  <c r="Q857" i="13"/>
  <c r="S857" i="13"/>
  <c r="T857" i="13"/>
  <c r="V856" i="13" a="1"/>
  <c r="V856" i="13"/>
  <c r="Q856" i="13"/>
  <c r="S856" i="13"/>
  <c r="T856" i="13"/>
  <c r="V855" i="13" a="1"/>
  <c r="V855" i="13"/>
  <c r="Q855" i="13"/>
  <c r="S855" i="13"/>
  <c r="T855" i="13"/>
  <c r="V854" i="13" a="1"/>
  <c r="V854" i="13"/>
  <c r="Q854" i="13"/>
  <c r="S854" i="13"/>
  <c r="T854" i="13"/>
  <c r="V853" i="13" a="1"/>
  <c r="V853" i="13"/>
  <c r="Q853" i="13"/>
  <c r="S853" i="13"/>
  <c r="T853" i="13"/>
  <c r="V852" i="13" a="1"/>
  <c r="V852" i="13"/>
  <c r="Q852" i="13"/>
  <c r="S852" i="13"/>
  <c r="T852" i="13"/>
  <c r="V851" i="13" a="1"/>
  <c r="V851" i="13"/>
  <c r="Q851" i="13"/>
  <c r="S851" i="13"/>
  <c r="T851" i="13"/>
  <c r="V850" i="13" a="1"/>
  <c r="V850" i="13"/>
  <c r="Q850" i="13"/>
  <c r="S850" i="13"/>
  <c r="T850" i="13"/>
  <c r="V849" i="13" a="1"/>
  <c r="V849" i="13"/>
  <c r="Q849" i="13"/>
  <c r="S849" i="13"/>
  <c r="T849" i="13"/>
  <c r="V848" i="13" a="1"/>
  <c r="V848" i="13"/>
  <c r="Q848" i="13"/>
  <c r="S848" i="13"/>
  <c r="T848" i="13"/>
  <c r="V847" i="13" a="1"/>
  <c r="V847" i="13"/>
  <c r="Q847" i="13"/>
  <c r="S847" i="13"/>
  <c r="T847" i="13"/>
  <c r="V846" i="13" a="1"/>
  <c r="V846" i="13"/>
  <c r="Q846" i="13"/>
  <c r="S846" i="13"/>
  <c r="T846" i="13"/>
  <c r="V845" i="13" a="1"/>
  <c r="V845" i="13"/>
  <c r="Q845" i="13"/>
  <c r="S845" i="13"/>
  <c r="T845" i="13"/>
  <c r="V844" i="13" a="1"/>
  <c r="V844" i="13"/>
  <c r="Q844" i="13"/>
  <c r="S844" i="13"/>
  <c r="T844" i="13"/>
  <c r="V843" i="13" a="1"/>
  <c r="V843" i="13"/>
  <c r="Q843" i="13"/>
  <c r="S843" i="13"/>
  <c r="T843" i="13"/>
  <c r="V842" i="13" a="1"/>
  <c r="V842" i="13"/>
  <c r="Q842" i="13"/>
  <c r="S842" i="13"/>
  <c r="T842" i="13"/>
  <c r="V841" i="13" a="1"/>
  <c r="V841" i="13"/>
  <c r="Q841" i="13"/>
  <c r="S841" i="13"/>
  <c r="T841" i="13"/>
  <c r="V840" i="13" a="1"/>
  <c r="V840" i="13"/>
  <c r="Q840" i="13"/>
  <c r="S840" i="13"/>
  <c r="T840" i="13"/>
  <c r="V839" i="13" a="1"/>
  <c r="V839" i="13"/>
  <c r="Q839" i="13"/>
  <c r="S839" i="13"/>
  <c r="T839" i="13"/>
  <c r="V838" i="13" a="1"/>
  <c r="V838" i="13"/>
  <c r="Q838" i="13"/>
  <c r="S838" i="13"/>
  <c r="T838" i="13"/>
  <c r="V837" i="13" a="1"/>
  <c r="V837" i="13"/>
  <c r="Q837" i="13"/>
  <c r="S837" i="13"/>
  <c r="T837" i="13"/>
  <c r="V836" i="13" a="1"/>
  <c r="V836" i="13"/>
  <c r="Q836" i="13"/>
  <c r="S836" i="13"/>
  <c r="T836" i="13"/>
  <c r="V835" i="13" a="1"/>
  <c r="V835" i="13"/>
  <c r="Q835" i="13"/>
  <c r="S835" i="13"/>
  <c r="T835" i="13"/>
  <c r="V834" i="13" a="1"/>
  <c r="V834" i="13"/>
  <c r="Q834" i="13"/>
  <c r="S834" i="13"/>
  <c r="T834" i="13"/>
  <c r="V833" i="13" a="1"/>
  <c r="V833" i="13"/>
  <c r="Q833" i="13"/>
  <c r="S833" i="13"/>
  <c r="T833" i="13"/>
  <c r="V832" i="13" a="1"/>
  <c r="V832" i="13"/>
  <c r="Q832" i="13"/>
  <c r="S832" i="13"/>
  <c r="T832" i="13"/>
  <c r="V831" i="13" a="1"/>
  <c r="V831" i="13"/>
  <c r="Q831" i="13"/>
  <c r="S831" i="13"/>
  <c r="T831" i="13"/>
  <c r="V830" i="13" a="1"/>
  <c r="V830" i="13"/>
  <c r="Q830" i="13"/>
  <c r="S830" i="13"/>
  <c r="T830" i="13"/>
  <c r="V829" i="13" a="1"/>
  <c r="V829" i="13"/>
  <c r="Q829" i="13"/>
  <c r="S829" i="13"/>
  <c r="T829" i="13"/>
  <c r="V828" i="13" a="1"/>
  <c r="V828" i="13"/>
  <c r="Q828" i="13"/>
  <c r="S828" i="13"/>
  <c r="T828" i="13"/>
  <c r="V827" i="13" a="1"/>
  <c r="V827" i="13"/>
  <c r="Q827" i="13"/>
  <c r="S827" i="13"/>
  <c r="T827" i="13"/>
  <c r="V826" i="13" a="1"/>
  <c r="V826" i="13"/>
  <c r="Q826" i="13"/>
  <c r="S826" i="13"/>
  <c r="T826" i="13"/>
  <c r="V825" i="13" a="1"/>
  <c r="V825" i="13"/>
  <c r="Q825" i="13"/>
  <c r="S825" i="13"/>
  <c r="T825" i="13"/>
  <c r="V824" i="13" a="1"/>
  <c r="V824" i="13"/>
  <c r="Q824" i="13"/>
  <c r="S824" i="13"/>
  <c r="T824" i="13"/>
  <c r="V823" i="13" a="1"/>
  <c r="V823" i="13"/>
  <c r="Q823" i="13"/>
  <c r="S823" i="13"/>
  <c r="T823" i="13"/>
  <c r="V822" i="13" a="1"/>
  <c r="V822" i="13"/>
  <c r="Q822" i="13"/>
  <c r="S822" i="13"/>
  <c r="T822" i="13"/>
  <c r="V821" i="13" a="1"/>
  <c r="V821" i="13"/>
  <c r="Q821" i="13"/>
  <c r="S821" i="13"/>
  <c r="T821" i="13"/>
  <c r="V820" i="13" a="1"/>
  <c r="V820" i="13"/>
  <c r="Q820" i="13"/>
  <c r="S820" i="13"/>
  <c r="T820" i="13"/>
  <c r="V819" i="13" a="1"/>
  <c r="V819" i="13"/>
  <c r="Q819" i="13"/>
  <c r="S819" i="13"/>
  <c r="T819" i="13"/>
  <c r="V818" i="13" a="1"/>
  <c r="V818" i="13"/>
  <c r="Q818" i="13"/>
  <c r="S818" i="13"/>
  <c r="T818" i="13"/>
  <c r="V817" i="13" a="1"/>
  <c r="V817" i="13"/>
  <c r="Q817" i="13"/>
  <c r="S817" i="13"/>
  <c r="T817" i="13"/>
  <c r="V816" i="13" a="1"/>
  <c r="V816" i="13"/>
  <c r="Q816" i="13"/>
  <c r="S816" i="13"/>
  <c r="T816" i="13"/>
  <c r="V815" i="13" a="1"/>
  <c r="V815" i="13"/>
  <c r="Q815" i="13"/>
  <c r="S815" i="13"/>
  <c r="T815" i="13"/>
  <c r="V814" i="13" a="1"/>
  <c r="V814" i="13"/>
  <c r="Q814" i="13"/>
  <c r="S814" i="13"/>
  <c r="T814" i="13"/>
  <c r="V813" i="13" a="1"/>
  <c r="V813" i="13"/>
  <c r="Q813" i="13"/>
  <c r="S813" i="13"/>
  <c r="T813" i="13"/>
  <c r="V812" i="13" a="1"/>
  <c r="V812" i="13"/>
  <c r="Q812" i="13"/>
  <c r="S812" i="13"/>
  <c r="T812" i="13"/>
  <c r="V810" i="13" a="1"/>
  <c r="V810" i="13"/>
  <c r="Q810" i="13"/>
  <c r="S810" i="13"/>
  <c r="T810" i="13"/>
  <c r="V809" i="13" a="1"/>
  <c r="V809" i="13"/>
  <c r="Q809" i="13"/>
  <c r="S809" i="13"/>
  <c r="T809" i="13"/>
  <c r="V808" i="13" a="1"/>
  <c r="V808" i="13"/>
  <c r="Q808" i="13"/>
  <c r="S808" i="13"/>
  <c r="T808" i="13"/>
  <c r="V807" i="13" a="1"/>
  <c r="V807" i="13"/>
  <c r="Q807" i="13"/>
  <c r="S807" i="13"/>
  <c r="T807" i="13"/>
  <c r="V806" i="13" a="1"/>
  <c r="V806" i="13"/>
  <c r="Q806" i="13"/>
  <c r="S806" i="13"/>
  <c r="T806" i="13"/>
  <c r="V805" i="13" a="1"/>
  <c r="V805" i="13"/>
  <c r="Q805" i="13"/>
  <c r="S805" i="13"/>
  <c r="T805" i="13"/>
  <c r="V804" i="13" a="1"/>
  <c r="V804" i="13"/>
  <c r="Q804" i="13"/>
  <c r="S804" i="13"/>
  <c r="T804" i="13"/>
  <c r="V803" i="13" a="1"/>
  <c r="V803" i="13"/>
  <c r="Q803" i="13"/>
  <c r="S803" i="13"/>
  <c r="T803" i="13"/>
  <c r="V802" i="13" a="1"/>
  <c r="V802" i="13"/>
  <c r="Q802" i="13"/>
  <c r="S802" i="13"/>
  <c r="T802" i="13"/>
  <c r="V801" i="13" a="1"/>
  <c r="V801" i="13"/>
  <c r="Q801" i="13"/>
  <c r="S801" i="13"/>
  <c r="T801" i="13"/>
  <c r="V800" i="13" a="1"/>
  <c r="V800" i="13"/>
  <c r="Q800" i="13"/>
  <c r="S800" i="13"/>
  <c r="T800" i="13"/>
  <c r="V799" i="13" a="1"/>
  <c r="V799" i="13"/>
  <c r="Q799" i="13"/>
  <c r="S799" i="13"/>
  <c r="T799" i="13"/>
  <c r="V798" i="13" a="1"/>
  <c r="V798" i="13"/>
  <c r="Q798" i="13"/>
  <c r="S798" i="13"/>
  <c r="T798" i="13"/>
  <c r="V797" i="13" a="1"/>
  <c r="V797" i="13"/>
  <c r="Q797" i="13"/>
  <c r="S797" i="13"/>
  <c r="T797" i="13"/>
  <c r="V796" i="13" a="1"/>
  <c r="V796" i="13"/>
  <c r="Q796" i="13"/>
  <c r="S796" i="13"/>
  <c r="T796" i="13"/>
  <c r="V795" i="13" a="1"/>
  <c r="V795" i="13"/>
  <c r="Q795" i="13"/>
  <c r="S795" i="13"/>
  <c r="T795" i="13"/>
  <c r="V794" i="13" a="1"/>
  <c r="V794" i="13"/>
  <c r="Q794" i="13"/>
  <c r="S794" i="13"/>
  <c r="T794" i="13"/>
  <c r="V793" i="13" a="1"/>
  <c r="V793" i="13"/>
  <c r="Q793" i="13"/>
  <c r="S793" i="13"/>
  <c r="T793" i="13"/>
  <c r="V792" i="13" a="1"/>
  <c r="V792" i="13"/>
  <c r="Q792" i="13"/>
  <c r="S792" i="13"/>
  <c r="T792" i="13"/>
  <c r="V791" i="13" a="1"/>
  <c r="V791" i="13"/>
  <c r="Q791" i="13"/>
  <c r="S791" i="13"/>
  <c r="T791" i="13"/>
  <c r="V790" i="13" a="1"/>
  <c r="V790" i="13"/>
  <c r="Q790" i="13"/>
  <c r="S790" i="13"/>
  <c r="T790" i="13"/>
  <c r="V789" i="13" a="1"/>
  <c r="V789" i="13"/>
  <c r="Q789" i="13"/>
  <c r="S789" i="13"/>
  <c r="T789" i="13"/>
  <c r="V788" i="13" a="1"/>
  <c r="V788" i="13"/>
  <c r="Q788" i="13"/>
  <c r="S788" i="13"/>
  <c r="T788" i="13"/>
  <c r="V787" i="13" a="1"/>
  <c r="V787" i="13"/>
  <c r="Q787" i="13"/>
  <c r="S787" i="13"/>
  <c r="T787" i="13"/>
  <c r="V786" i="13" a="1"/>
  <c r="V786" i="13"/>
  <c r="Q786" i="13"/>
  <c r="S786" i="13"/>
  <c r="T786" i="13"/>
  <c r="V785" i="13" a="1"/>
  <c r="V785" i="13"/>
  <c r="Q785" i="13"/>
  <c r="S785" i="13"/>
  <c r="T785" i="13"/>
  <c r="V784" i="13" a="1"/>
  <c r="V784" i="13"/>
  <c r="Q784" i="13"/>
  <c r="S784" i="13"/>
  <c r="T784" i="13"/>
  <c r="V783" i="13" a="1"/>
  <c r="V783" i="13"/>
  <c r="Q783" i="13"/>
  <c r="S783" i="13"/>
  <c r="T783" i="13"/>
  <c r="V782" i="13" a="1"/>
  <c r="V782" i="13"/>
  <c r="Q782" i="13"/>
  <c r="S782" i="13"/>
  <c r="T782" i="13"/>
  <c r="V781" i="13" a="1"/>
  <c r="V781" i="13"/>
  <c r="Q781" i="13"/>
  <c r="S781" i="13"/>
  <c r="T781" i="13"/>
  <c r="V780" i="13" a="1"/>
  <c r="V780" i="13"/>
  <c r="Q780" i="13"/>
  <c r="S780" i="13"/>
  <c r="T780" i="13"/>
  <c r="V779" i="13" a="1"/>
  <c r="V779" i="13"/>
  <c r="Q779" i="13"/>
  <c r="S779" i="13"/>
  <c r="T779" i="13"/>
  <c r="V778" i="13" a="1"/>
  <c r="V778" i="13"/>
  <c r="Q778" i="13"/>
  <c r="S778" i="13"/>
  <c r="T778" i="13"/>
  <c r="V777" i="13" a="1"/>
  <c r="V777" i="13"/>
  <c r="Q777" i="13"/>
  <c r="S777" i="13"/>
  <c r="T777" i="13"/>
  <c r="V776" i="13" a="1"/>
  <c r="V776" i="13"/>
  <c r="Q776" i="13"/>
  <c r="S776" i="13"/>
  <c r="T776" i="13"/>
  <c r="V775" i="13" a="1"/>
  <c r="V775" i="13"/>
  <c r="Q775" i="13"/>
  <c r="S775" i="13"/>
  <c r="T775" i="13"/>
  <c r="V774" i="13" a="1"/>
  <c r="V774" i="13"/>
  <c r="Q774" i="13"/>
  <c r="S774" i="13"/>
  <c r="T774" i="13"/>
  <c r="V773" i="13" a="1"/>
  <c r="V773" i="13"/>
  <c r="Q773" i="13"/>
  <c r="S773" i="13"/>
  <c r="T773" i="13"/>
  <c r="V772" i="13" a="1"/>
  <c r="V772" i="13"/>
  <c r="Q772" i="13"/>
  <c r="S772" i="13"/>
  <c r="T772" i="13"/>
  <c r="V771" i="13" a="1"/>
  <c r="V771" i="13"/>
  <c r="Q771" i="13"/>
  <c r="S771" i="13"/>
  <c r="T771" i="13"/>
  <c r="V770" i="13" a="1"/>
  <c r="V770" i="13"/>
  <c r="Q770" i="13"/>
  <c r="S770" i="13"/>
  <c r="T770" i="13"/>
  <c r="V769" i="13" a="1"/>
  <c r="V769" i="13"/>
  <c r="Q769" i="13"/>
  <c r="S769" i="13"/>
  <c r="T769" i="13"/>
  <c r="V768" i="13" a="1"/>
  <c r="V768" i="13"/>
  <c r="Q768" i="13"/>
  <c r="S768" i="13"/>
  <c r="T768" i="13"/>
  <c r="V767" i="13" a="1"/>
  <c r="V767" i="13"/>
  <c r="Q767" i="13"/>
  <c r="S767" i="13"/>
  <c r="T767" i="13"/>
  <c r="V766" i="13" a="1"/>
  <c r="V766" i="13"/>
  <c r="Q766" i="13"/>
  <c r="S766" i="13"/>
  <c r="T766" i="13"/>
  <c r="V765" i="13" a="1"/>
  <c r="V765" i="13"/>
  <c r="Q765" i="13"/>
  <c r="S765" i="13"/>
  <c r="T765" i="13"/>
  <c r="V764" i="13" a="1"/>
  <c r="V764" i="13"/>
  <c r="Q764" i="13"/>
  <c r="S764" i="13"/>
  <c r="T764" i="13"/>
  <c r="V763" i="13" a="1"/>
  <c r="V763" i="13"/>
  <c r="Q763" i="13"/>
  <c r="S763" i="13"/>
  <c r="T763" i="13"/>
  <c r="V762" i="13" a="1"/>
  <c r="V762" i="13"/>
  <c r="Q762" i="13"/>
  <c r="S762" i="13"/>
  <c r="T762" i="13"/>
  <c r="V761" i="13" a="1"/>
  <c r="V761" i="13"/>
  <c r="Q761" i="13"/>
  <c r="S761" i="13"/>
  <c r="T761" i="13"/>
  <c r="V760" i="13" a="1"/>
  <c r="V760" i="13"/>
  <c r="Q760" i="13"/>
  <c r="S760" i="13"/>
  <c r="T760" i="13"/>
  <c r="V759" i="13" a="1"/>
  <c r="V759" i="13"/>
  <c r="Q759" i="13"/>
  <c r="S759" i="13"/>
  <c r="T759" i="13"/>
  <c r="V758" i="13" a="1"/>
  <c r="V758" i="13"/>
  <c r="Q758" i="13"/>
  <c r="S758" i="13"/>
  <c r="T758" i="13"/>
  <c r="V757" i="13" a="1"/>
  <c r="V757" i="13"/>
  <c r="Q757" i="13"/>
  <c r="S757" i="13"/>
  <c r="T757" i="13"/>
  <c r="V756" i="13" a="1"/>
  <c r="V756" i="13"/>
  <c r="Q756" i="13"/>
  <c r="S756" i="13"/>
  <c r="T756" i="13"/>
  <c r="V755" i="13" a="1"/>
  <c r="V755" i="13"/>
  <c r="Q755" i="13"/>
  <c r="S755" i="13"/>
  <c r="T755" i="13"/>
  <c r="V754" i="13" a="1"/>
  <c r="V754" i="13"/>
  <c r="Q754" i="13"/>
  <c r="S754" i="13"/>
  <c r="T754" i="13"/>
  <c r="V753" i="13" a="1"/>
  <c r="V753" i="13"/>
  <c r="Q753" i="13"/>
  <c r="S753" i="13"/>
  <c r="T753" i="13"/>
  <c r="V752" i="13" a="1"/>
  <c r="V752" i="13"/>
  <c r="Q752" i="13"/>
  <c r="S752" i="13"/>
  <c r="T752" i="13"/>
  <c r="V751" i="13" a="1"/>
  <c r="V751" i="13"/>
  <c r="Q751" i="13"/>
  <c r="S751" i="13"/>
  <c r="T751" i="13"/>
  <c r="V750" i="13" a="1"/>
  <c r="V750" i="13"/>
  <c r="Q750" i="13"/>
  <c r="S750" i="13"/>
  <c r="T750" i="13"/>
  <c r="V749" i="13" a="1"/>
  <c r="V749" i="13"/>
  <c r="Q749" i="13"/>
  <c r="S749" i="13"/>
  <c r="T749" i="13"/>
  <c r="V748" i="13" a="1"/>
  <c r="V748" i="13"/>
  <c r="Q748" i="13"/>
  <c r="S748" i="13"/>
  <c r="T748" i="13"/>
  <c r="V747" i="13" a="1"/>
  <c r="V747" i="13"/>
  <c r="Q747" i="13"/>
  <c r="S747" i="13"/>
  <c r="T747" i="13"/>
  <c r="V746" i="13" a="1"/>
  <c r="V746" i="13"/>
  <c r="Q746" i="13"/>
  <c r="S746" i="13"/>
  <c r="T746" i="13"/>
  <c r="V745" i="13" a="1"/>
  <c r="V745" i="13"/>
  <c r="Q745" i="13"/>
  <c r="S745" i="13"/>
  <c r="T745" i="13"/>
  <c r="V744" i="13" a="1"/>
  <c r="V744" i="13"/>
  <c r="Q744" i="13"/>
  <c r="S744" i="13"/>
  <c r="T744" i="13"/>
  <c r="V743" i="13" a="1"/>
  <c r="V743" i="13"/>
  <c r="Q743" i="13"/>
  <c r="S743" i="13"/>
  <c r="T743" i="13"/>
  <c r="V742" i="13" a="1"/>
  <c r="V742" i="13"/>
  <c r="Q742" i="13"/>
  <c r="S742" i="13"/>
  <c r="T742" i="13"/>
  <c r="V741" i="13" a="1"/>
  <c r="V741" i="13"/>
  <c r="Q741" i="13"/>
  <c r="S741" i="13"/>
  <c r="T741" i="13"/>
  <c r="V740" i="13" a="1"/>
  <c r="V740" i="13"/>
  <c r="Q740" i="13"/>
  <c r="S740" i="13"/>
  <c r="T740" i="13"/>
  <c r="V739" i="13" a="1"/>
  <c r="V739" i="13"/>
  <c r="Q739" i="13"/>
  <c r="S739" i="13"/>
  <c r="T739" i="13"/>
  <c r="V738" i="13" a="1"/>
  <c r="V738" i="13"/>
  <c r="Q738" i="13"/>
  <c r="S738" i="13"/>
  <c r="T738" i="13"/>
  <c r="V737" i="13" a="1"/>
  <c r="V737" i="13"/>
  <c r="Q737" i="13"/>
  <c r="S737" i="13"/>
  <c r="T737" i="13"/>
  <c r="V736" i="13" a="1"/>
  <c r="V736" i="13"/>
  <c r="Q736" i="13"/>
  <c r="S736" i="13"/>
  <c r="T736" i="13"/>
  <c r="V735" i="13" a="1"/>
  <c r="V735" i="13"/>
  <c r="Q735" i="13"/>
  <c r="S735" i="13"/>
  <c r="T735" i="13"/>
  <c r="V734" i="13" a="1"/>
  <c r="V734" i="13"/>
  <c r="Q734" i="13"/>
  <c r="S734" i="13"/>
  <c r="T734" i="13"/>
  <c r="V733" i="13" a="1"/>
  <c r="V733" i="13"/>
  <c r="Q733" i="13"/>
  <c r="S733" i="13"/>
  <c r="T733" i="13"/>
  <c r="V732" i="13" a="1"/>
  <c r="V732" i="13"/>
  <c r="Q732" i="13"/>
  <c r="S732" i="13"/>
  <c r="T732" i="13"/>
  <c r="V731" i="13" a="1"/>
  <c r="V731" i="13"/>
  <c r="Q731" i="13"/>
  <c r="S731" i="13"/>
  <c r="T731" i="13"/>
  <c r="V730" i="13" a="1"/>
  <c r="V730" i="13"/>
  <c r="Q730" i="13"/>
  <c r="S730" i="13"/>
  <c r="T730" i="13"/>
  <c r="V729" i="13" a="1"/>
  <c r="V729" i="13"/>
  <c r="Q729" i="13"/>
  <c r="S729" i="13"/>
  <c r="T729" i="13"/>
  <c r="V728" i="13" a="1"/>
  <c r="V728" i="13"/>
  <c r="Q728" i="13"/>
  <c r="S728" i="13"/>
  <c r="T728" i="13"/>
  <c r="V727" i="13" a="1"/>
  <c r="V727" i="13"/>
  <c r="Q727" i="13"/>
  <c r="S727" i="13"/>
  <c r="T727" i="13"/>
  <c r="V726" i="13" a="1"/>
  <c r="V726" i="13"/>
  <c r="Q726" i="13"/>
  <c r="S726" i="13"/>
  <c r="T726" i="13"/>
  <c r="V725" i="13" a="1"/>
  <c r="V725" i="13"/>
  <c r="Q725" i="13"/>
  <c r="S725" i="13"/>
  <c r="T725" i="13"/>
  <c r="V724" i="13" a="1"/>
  <c r="V724" i="13"/>
  <c r="Q724" i="13"/>
  <c r="S724" i="13"/>
  <c r="T724" i="13"/>
  <c r="V723" i="13" a="1"/>
  <c r="V723" i="13"/>
  <c r="Q723" i="13"/>
  <c r="S723" i="13"/>
  <c r="T723" i="13"/>
  <c r="V722" i="13" a="1"/>
  <c r="V722" i="13"/>
  <c r="Q722" i="13"/>
  <c r="S722" i="13"/>
  <c r="T722" i="13"/>
  <c r="V721" i="13" a="1"/>
  <c r="V721" i="13"/>
  <c r="Q721" i="13"/>
  <c r="S721" i="13"/>
  <c r="T721" i="13"/>
  <c r="V720" i="13" a="1"/>
  <c r="V720" i="13"/>
  <c r="Q720" i="13"/>
  <c r="S720" i="13"/>
  <c r="T720" i="13"/>
  <c r="V719" i="13" a="1"/>
  <c r="V719" i="13"/>
  <c r="Q719" i="13"/>
  <c r="S719" i="13"/>
  <c r="T719" i="13"/>
  <c r="V718" i="13" a="1"/>
  <c r="V718" i="13"/>
  <c r="Q718" i="13"/>
  <c r="S718" i="13"/>
  <c r="T718" i="13"/>
  <c r="V717" i="13" a="1"/>
  <c r="V717" i="13"/>
  <c r="Q717" i="13"/>
  <c r="S717" i="13"/>
  <c r="T717" i="13"/>
  <c r="V716" i="13" a="1"/>
  <c r="V716" i="13"/>
  <c r="Q716" i="13"/>
  <c r="S716" i="13"/>
  <c r="T716" i="13"/>
  <c r="V715" i="13" a="1"/>
  <c r="V715" i="13"/>
  <c r="Q715" i="13"/>
  <c r="S715" i="13"/>
  <c r="T715" i="13"/>
  <c r="V714" i="13" a="1"/>
  <c r="V714" i="13"/>
  <c r="Q714" i="13"/>
  <c r="S714" i="13"/>
  <c r="T714" i="13"/>
  <c r="V713" i="13" a="1"/>
  <c r="V713" i="13"/>
  <c r="Q713" i="13"/>
  <c r="S713" i="13"/>
  <c r="T713" i="13"/>
  <c r="V712" i="13" a="1"/>
  <c r="V712" i="13"/>
  <c r="Q712" i="13"/>
  <c r="S712" i="13"/>
  <c r="T712" i="13"/>
  <c r="V711" i="13" a="1"/>
  <c r="V711" i="13"/>
  <c r="Q711" i="13"/>
  <c r="S711" i="13"/>
  <c r="T711" i="13"/>
  <c r="V710" i="13" a="1"/>
  <c r="V710" i="13"/>
  <c r="Q710" i="13"/>
  <c r="S710" i="13"/>
  <c r="T710" i="13"/>
  <c r="V709" i="13" a="1"/>
  <c r="V709" i="13"/>
  <c r="Q709" i="13"/>
  <c r="S709" i="13"/>
  <c r="T709" i="13"/>
  <c r="V708" i="13" a="1"/>
  <c r="V708" i="13"/>
  <c r="Q708" i="13"/>
  <c r="S708" i="13"/>
  <c r="T708" i="13"/>
  <c r="V707" i="13" a="1"/>
  <c r="V707" i="13"/>
  <c r="Q707" i="13"/>
  <c r="S707" i="13"/>
  <c r="T707" i="13"/>
  <c r="V706" i="13" a="1"/>
  <c r="V706" i="13"/>
  <c r="Q706" i="13"/>
  <c r="S706" i="13"/>
  <c r="T706" i="13"/>
  <c r="V705" i="13" a="1"/>
  <c r="V705" i="13"/>
  <c r="Q705" i="13"/>
  <c r="S705" i="13"/>
  <c r="T705" i="13"/>
  <c r="V704" i="13" a="1"/>
  <c r="V704" i="13"/>
  <c r="Q704" i="13"/>
  <c r="S704" i="13"/>
  <c r="T704" i="13"/>
  <c r="V703" i="13" a="1"/>
  <c r="V703" i="13"/>
  <c r="Q703" i="13"/>
  <c r="S703" i="13"/>
  <c r="T703" i="13"/>
  <c r="V702" i="13" a="1"/>
  <c r="V702" i="13"/>
  <c r="Q702" i="13"/>
  <c r="S702" i="13"/>
  <c r="T702" i="13"/>
  <c r="V701" i="13" a="1"/>
  <c r="V701" i="13"/>
  <c r="Q701" i="13"/>
  <c r="S701" i="13"/>
  <c r="T701" i="13"/>
  <c r="V700" i="13" a="1"/>
  <c r="V700" i="13"/>
  <c r="Q700" i="13"/>
  <c r="S700" i="13"/>
  <c r="T700" i="13"/>
  <c r="V699" i="13" a="1"/>
  <c r="V699" i="13"/>
  <c r="Q699" i="13"/>
  <c r="S699" i="13"/>
  <c r="T699" i="13"/>
  <c r="V698" i="13" a="1"/>
  <c r="V698" i="13"/>
  <c r="Q698" i="13"/>
  <c r="S698" i="13"/>
  <c r="T698" i="13"/>
  <c r="V697" i="13" a="1"/>
  <c r="V697" i="13"/>
  <c r="Q697" i="13"/>
  <c r="S697" i="13"/>
  <c r="T697" i="13"/>
  <c r="V696" i="13" a="1"/>
  <c r="V696" i="13"/>
  <c r="Q696" i="13"/>
  <c r="S696" i="13"/>
  <c r="T696" i="13"/>
  <c r="V695" i="13" a="1"/>
  <c r="V695" i="13"/>
  <c r="Q695" i="13"/>
  <c r="S695" i="13"/>
  <c r="T695" i="13"/>
  <c r="V694" i="13" a="1"/>
  <c r="V694" i="13"/>
  <c r="Q694" i="13"/>
  <c r="S694" i="13"/>
  <c r="T694" i="13"/>
  <c r="V693" i="13" a="1"/>
  <c r="V693" i="13"/>
  <c r="Q693" i="13"/>
  <c r="S693" i="13"/>
  <c r="T693" i="13"/>
  <c r="V692" i="13" a="1"/>
  <c r="V692" i="13"/>
  <c r="Q692" i="13"/>
  <c r="S692" i="13"/>
  <c r="T692" i="13"/>
  <c r="V691" i="13" a="1"/>
  <c r="V691" i="13"/>
  <c r="Q691" i="13"/>
  <c r="S691" i="13"/>
  <c r="T691" i="13"/>
  <c r="V690" i="13" a="1"/>
  <c r="V690" i="13"/>
  <c r="Q690" i="13"/>
  <c r="S690" i="13"/>
  <c r="T690" i="13"/>
  <c r="V689" i="13" a="1"/>
  <c r="V689" i="13"/>
  <c r="Q689" i="13"/>
  <c r="S689" i="13"/>
  <c r="T689" i="13"/>
  <c r="V688" i="13" a="1"/>
  <c r="V688" i="13"/>
  <c r="Q688" i="13"/>
  <c r="S688" i="13"/>
  <c r="T688" i="13"/>
  <c r="V687" i="13" a="1"/>
  <c r="V687" i="13"/>
  <c r="Q687" i="13"/>
  <c r="S687" i="13"/>
  <c r="T687" i="13"/>
  <c r="V686" i="13" a="1"/>
  <c r="V686" i="13"/>
  <c r="Q686" i="13"/>
  <c r="S686" i="13"/>
  <c r="T686" i="13"/>
  <c r="V685" i="13" a="1"/>
  <c r="V685" i="13"/>
  <c r="Q685" i="13"/>
  <c r="S685" i="13"/>
  <c r="T685" i="13"/>
  <c r="V684" i="13" a="1"/>
  <c r="V684" i="13"/>
  <c r="Q684" i="13"/>
  <c r="S684" i="13"/>
  <c r="T684" i="13"/>
  <c r="V683" i="13" a="1"/>
  <c r="V683" i="13"/>
  <c r="Q683" i="13"/>
  <c r="S683" i="13"/>
  <c r="T683" i="13"/>
  <c r="V682" i="13" a="1"/>
  <c r="V682" i="13"/>
  <c r="Q682" i="13"/>
  <c r="S682" i="13"/>
  <c r="T682" i="13"/>
  <c r="V681" i="13" a="1"/>
  <c r="V681" i="13"/>
  <c r="Q681" i="13"/>
  <c r="S681" i="13"/>
  <c r="T681" i="13"/>
  <c r="V680" i="13" a="1"/>
  <c r="V680" i="13"/>
  <c r="Q680" i="13"/>
  <c r="S680" i="13"/>
  <c r="T680" i="13"/>
  <c r="V679" i="13" a="1"/>
  <c r="V679" i="13"/>
  <c r="Q679" i="13"/>
  <c r="S679" i="13"/>
  <c r="T679" i="13"/>
  <c r="V678" i="13" a="1"/>
  <c r="V678" i="13"/>
  <c r="Q678" i="13"/>
  <c r="S678" i="13"/>
  <c r="T678" i="13"/>
  <c r="V677" i="13" a="1"/>
  <c r="V677" i="13"/>
  <c r="Q677" i="13"/>
  <c r="S677" i="13"/>
  <c r="T677" i="13"/>
  <c r="V676" i="13" a="1"/>
  <c r="V676" i="13"/>
  <c r="Q676" i="13"/>
  <c r="S676" i="13"/>
  <c r="T676" i="13"/>
  <c r="V675" i="13" a="1"/>
  <c r="V675" i="13"/>
  <c r="Q675" i="13"/>
  <c r="S675" i="13"/>
  <c r="T675" i="13"/>
  <c r="V674" i="13" a="1"/>
  <c r="V674" i="13"/>
  <c r="Q674" i="13"/>
  <c r="S674" i="13"/>
  <c r="T674" i="13"/>
  <c r="V673" i="13" a="1"/>
  <c r="V673" i="13"/>
  <c r="Q673" i="13"/>
  <c r="S673" i="13"/>
  <c r="T673" i="13"/>
  <c r="V672" i="13" a="1"/>
  <c r="V672" i="13"/>
  <c r="Q672" i="13"/>
  <c r="S672" i="13"/>
  <c r="T672" i="13"/>
  <c r="V671" i="13" a="1"/>
  <c r="V671" i="13"/>
  <c r="Q671" i="13"/>
  <c r="S671" i="13"/>
  <c r="T671" i="13"/>
  <c r="V670" i="13" a="1"/>
  <c r="V670" i="13"/>
  <c r="Q670" i="13"/>
  <c r="S670" i="13"/>
  <c r="T670" i="13"/>
  <c r="V669" i="13" a="1"/>
  <c r="V669" i="13"/>
  <c r="Q669" i="13"/>
  <c r="S669" i="13"/>
  <c r="T669" i="13"/>
  <c r="V668" i="13" a="1"/>
  <c r="V668" i="13"/>
  <c r="Q668" i="13"/>
  <c r="S668" i="13"/>
  <c r="T668" i="13"/>
  <c r="V667" i="13" a="1"/>
  <c r="V667" i="13"/>
  <c r="Q667" i="13"/>
  <c r="S667" i="13"/>
  <c r="T667" i="13"/>
  <c r="V666" i="13" a="1"/>
  <c r="V666" i="13"/>
  <c r="Q666" i="13"/>
  <c r="S666" i="13"/>
  <c r="T666" i="13"/>
  <c r="V665" i="13" a="1"/>
  <c r="V665" i="13"/>
  <c r="Q665" i="13"/>
  <c r="S665" i="13"/>
  <c r="T665" i="13"/>
  <c r="V664" i="13" a="1"/>
  <c r="V664" i="13"/>
  <c r="Q664" i="13"/>
  <c r="S664" i="13"/>
  <c r="T664" i="13"/>
  <c r="V663" i="13" a="1"/>
  <c r="V663" i="13"/>
  <c r="Q663" i="13"/>
  <c r="S663" i="13"/>
  <c r="T663" i="13"/>
  <c r="V662" i="13" a="1"/>
  <c r="V662" i="13"/>
  <c r="Q662" i="13"/>
  <c r="S662" i="13"/>
  <c r="T662" i="13"/>
  <c r="V661" i="13" a="1"/>
  <c r="V661" i="13"/>
  <c r="Q661" i="13"/>
  <c r="S661" i="13"/>
  <c r="T661" i="13"/>
  <c r="V660" i="13" a="1"/>
  <c r="V660" i="13"/>
  <c r="Q660" i="13"/>
  <c r="S660" i="13"/>
  <c r="T660" i="13"/>
  <c r="V659" i="13" a="1"/>
  <c r="V659" i="13"/>
  <c r="Q659" i="13"/>
  <c r="S659" i="13"/>
  <c r="T659" i="13"/>
  <c r="V658" i="13" a="1"/>
  <c r="V658" i="13"/>
  <c r="Q658" i="13"/>
  <c r="S658" i="13"/>
  <c r="T658" i="13"/>
  <c r="V657" i="13" a="1"/>
  <c r="V657" i="13"/>
  <c r="Q657" i="13"/>
  <c r="S657" i="13"/>
  <c r="T657" i="13"/>
  <c r="V656" i="13" a="1"/>
  <c r="V656" i="13"/>
  <c r="Q656" i="13"/>
  <c r="S656" i="13"/>
  <c r="T656" i="13"/>
  <c r="V655" i="13" a="1"/>
  <c r="V655" i="13"/>
  <c r="Q655" i="13"/>
  <c r="S655" i="13"/>
  <c r="T655" i="13"/>
  <c r="V654" i="13" a="1"/>
  <c r="V654" i="13"/>
  <c r="Q654" i="13"/>
  <c r="S654" i="13"/>
  <c r="T654" i="13"/>
  <c r="V653" i="13" a="1"/>
  <c r="V653" i="13"/>
  <c r="Q653" i="13"/>
  <c r="S653" i="13"/>
  <c r="T653" i="13"/>
  <c r="V652" i="13" a="1"/>
  <c r="V652" i="13"/>
  <c r="Q652" i="13"/>
  <c r="S652" i="13"/>
  <c r="T652" i="13"/>
  <c r="V651" i="13" a="1"/>
  <c r="V651" i="13"/>
  <c r="Q651" i="13"/>
  <c r="S651" i="13"/>
  <c r="T651" i="13"/>
  <c r="V650" i="13" a="1"/>
  <c r="V650" i="13"/>
  <c r="Q650" i="13"/>
  <c r="S650" i="13"/>
  <c r="T650" i="13"/>
  <c r="V649" i="13" a="1"/>
  <c r="V649" i="13"/>
  <c r="Q649" i="13"/>
  <c r="S649" i="13"/>
  <c r="T649" i="13"/>
  <c r="V648" i="13" a="1"/>
  <c r="V648" i="13"/>
  <c r="Q648" i="13"/>
  <c r="S648" i="13"/>
  <c r="T648" i="13"/>
  <c r="V647" i="13" a="1"/>
  <c r="V647" i="13"/>
  <c r="Q647" i="13"/>
  <c r="S647" i="13"/>
  <c r="T647" i="13"/>
  <c r="V646" i="13" a="1"/>
  <c r="V646" i="13"/>
  <c r="Q646" i="13"/>
  <c r="S646" i="13"/>
  <c r="T646" i="13"/>
  <c r="V645" i="13" a="1"/>
  <c r="V645" i="13"/>
  <c r="Q645" i="13"/>
  <c r="S645" i="13"/>
  <c r="T645" i="13"/>
  <c r="V644" i="13" a="1"/>
  <c r="V644" i="13"/>
  <c r="Q644" i="13"/>
  <c r="S644" i="13"/>
  <c r="T644" i="13"/>
  <c r="V643" i="13" a="1"/>
  <c r="V643" i="13"/>
  <c r="Q643" i="13"/>
  <c r="S643" i="13"/>
  <c r="T643" i="13"/>
  <c r="V642" i="13" a="1"/>
  <c r="V642" i="13"/>
  <c r="Q642" i="13"/>
  <c r="S642" i="13"/>
  <c r="T642" i="13"/>
  <c r="V641" i="13" a="1"/>
  <c r="V641" i="13"/>
  <c r="Q641" i="13"/>
  <c r="S641" i="13"/>
  <c r="T641" i="13"/>
  <c r="V640" i="13" a="1"/>
  <c r="V640" i="13"/>
  <c r="Q640" i="13"/>
  <c r="S640" i="13"/>
  <c r="T640" i="13"/>
  <c r="V639" i="13" a="1"/>
  <c r="V639" i="13"/>
  <c r="Q639" i="13"/>
  <c r="S639" i="13"/>
  <c r="T639" i="13"/>
  <c r="V638" i="13" a="1"/>
  <c r="V638" i="13"/>
  <c r="Q638" i="13"/>
  <c r="S638" i="13"/>
  <c r="T638" i="13"/>
  <c r="V637" i="13" a="1"/>
  <c r="V637" i="13"/>
  <c r="Q637" i="13"/>
  <c r="S637" i="13"/>
  <c r="T637" i="13"/>
  <c r="V636" i="13" a="1"/>
  <c r="V636" i="13"/>
  <c r="Q636" i="13"/>
  <c r="S636" i="13"/>
  <c r="T636" i="13"/>
  <c r="V635" i="13" a="1"/>
  <c r="V635" i="13"/>
  <c r="Q635" i="13"/>
  <c r="S635" i="13"/>
  <c r="T635" i="13"/>
  <c r="V634" i="13" a="1"/>
  <c r="V634" i="13"/>
  <c r="Q634" i="13"/>
  <c r="S634" i="13"/>
  <c r="T634" i="13"/>
  <c r="V633" i="13" a="1"/>
  <c r="V633" i="13"/>
  <c r="Q633" i="13"/>
  <c r="S633" i="13"/>
  <c r="T633" i="13"/>
  <c r="V632" i="13" a="1"/>
  <c r="V632" i="13"/>
  <c r="Q632" i="13"/>
  <c r="S632" i="13"/>
  <c r="T632" i="13"/>
  <c r="V631" i="13" a="1"/>
  <c r="V631" i="13"/>
  <c r="Q631" i="13"/>
  <c r="S631" i="13"/>
  <c r="T631" i="13"/>
  <c r="V630" i="13" a="1"/>
  <c r="V630" i="13"/>
  <c r="Q630" i="13"/>
  <c r="S630" i="13"/>
  <c r="T630" i="13"/>
  <c r="V629" i="13" a="1"/>
  <c r="V629" i="13"/>
  <c r="Q629" i="13"/>
  <c r="S629" i="13"/>
  <c r="T629" i="13"/>
  <c r="V628" i="13" a="1"/>
  <c r="V628" i="13"/>
  <c r="Q628" i="13"/>
  <c r="S628" i="13"/>
  <c r="T628" i="13"/>
  <c r="V627" i="13" a="1"/>
  <c r="V627" i="13"/>
  <c r="Q627" i="13"/>
  <c r="S627" i="13"/>
  <c r="T627" i="13"/>
  <c r="V626" i="13" a="1"/>
  <c r="V626" i="13"/>
  <c r="Q626" i="13"/>
  <c r="S626" i="13"/>
  <c r="T626" i="13"/>
  <c r="V625" i="13" a="1"/>
  <c r="V625" i="13"/>
  <c r="Q625" i="13"/>
  <c r="S625" i="13"/>
  <c r="T625" i="13"/>
  <c r="V624" i="13" a="1"/>
  <c r="V624" i="13"/>
  <c r="Q624" i="13"/>
  <c r="S624" i="13"/>
  <c r="T624" i="13"/>
  <c r="V623" i="13" a="1"/>
  <c r="V623" i="13"/>
  <c r="Q623" i="13"/>
  <c r="S623" i="13"/>
  <c r="T623" i="13"/>
  <c r="V622" i="13" a="1"/>
  <c r="V622" i="13"/>
  <c r="Q622" i="13"/>
  <c r="S622" i="13"/>
  <c r="T622" i="13"/>
  <c r="V621" i="13" a="1"/>
  <c r="V621" i="13"/>
  <c r="Q621" i="13"/>
  <c r="S621" i="13"/>
  <c r="T621" i="13"/>
  <c r="V620" i="13" a="1"/>
  <c r="V620" i="13"/>
  <c r="Q620" i="13"/>
  <c r="S620" i="13"/>
  <c r="T620" i="13"/>
  <c r="V619" i="13" a="1"/>
  <c r="V619" i="13"/>
  <c r="Q619" i="13"/>
  <c r="S619" i="13"/>
  <c r="T619" i="13"/>
  <c r="V618" i="13" a="1"/>
  <c r="V618" i="13"/>
  <c r="Q618" i="13"/>
  <c r="S618" i="13"/>
  <c r="T618" i="13"/>
  <c r="V617" i="13" a="1"/>
  <c r="V617" i="13"/>
  <c r="Q617" i="13"/>
  <c r="S617" i="13"/>
  <c r="T617" i="13"/>
  <c r="V616" i="13" a="1"/>
  <c r="V616" i="13"/>
  <c r="Q616" i="13"/>
  <c r="S616" i="13"/>
  <c r="T616" i="13"/>
  <c r="V615" i="13" a="1"/>
  <c r="V615" i="13"/>
  <c r="Q615" i="13"/>
  <c r="S615" i="13"/>
  <c r="T615" i="13"/>
  <c r="V614" i="13" a="1"/>
  <c r="V614" i="13"/>
  <c r="Q614" i="13"/>
  <c r="S614" i="13"/>
  <c r="T614" i="13"/>
  <c r="V613" i="13" a="1"/>
  <c r="V613" i="13"/>
  <c r="Q613" i="13"/>
  <c r="S613" i="13"/>
  <c r="T613" i="13"/>
  <c r="V612" i="13" a="1"/>
  <c r="V612" i="13"/>
  <c r="Q612" i="13"/>
  <c r="S612" i="13"/>
  <c r="T612" i="13"/>
  <c r="V611" i="13" a="1"/>
  <c r="V611" i="13"/>
  <c r="Q611" i="13"/>
  <c r="S611" i="13"/>
  <c r="T611" i="13"/>
  <c r="V610" i="13" a="1"/>
  <c r="V610" i="13"/>
  <c r="Q610" i="13"/>
  <c r="S610" i="13"/>
  <c r="T610" i="13"/>
  <c r="V609" i="13" a="1"/>
  <c r="V609" i="13"/>
  <c r="Q609" i="13"/>
  <c r="S609" i="13"/>
  <c r="T609" i="13"/>
  <c r="V608" i="13" a="1"/>
  <c r="V608" i="13"/>
  <c r="Q608" i="13"/>
  <c r="S608" i="13"/>
  <c r="T608" i="13"/>
  <c r="V607" i="13" a="1"/>
  <c r="V607" i="13"/>
  <c r="Q607" i="13"/>
  <c r="S607" i="13"/>
  <c r="T607" i="13"/>
  <c r="V606" i="13" a="1"/>
  <c r="V606" i="13"/>
  <c r="Q606" i="13"/>
  <c r="S606" i="13"/>
  <c r="T606" i="13"/>
  <c r="V605" i="13" a="1"/>
  <c r="V605" i="13"/>
  <c r="Q605" i="13"/>
  <c r="S605" i="13"/>
  <c r="T605" i="13"/>
  <c r="V604" i="13" a="1"/>
  <c r="V604" i="13"/>
  <c r="Q604" i="13"/>
  <c r="S604" i="13"/>
  <c r="T604" i="13"/>
  <c r="V603" i="13" a="1"/>
  <c r="V603" i="13"/>
  <c r="Q603" i="13"/>
  <c r="S603" i="13"/>
  <c r="T603" i="13"/>
  <c r="V602" i="13" a="1"/>
  <c r="V602" i="13"/>
  <c r="Q602" i="13"/>
  <c r="S602" i="13"/>
  <c r="T602" i="13"/>
  <c r="V601" i="13" a="1"/>
  <c r="V601" i="13"/>
  <c r="Q601" i="13"/>
  <c r="S601" i="13"/>
  <c r="T601" i="13"/>
  <c r="V600" i="13" a="1"/>
  <c r="V600" i="13"/>
  <c r="Q600" i="13"/>
  <c r="S600" i="13"/>
  <c r="T600" i="13"/>
  <c r="V599" i="13" a="1"/>
  <c r="V599" i="13"/>
  <c r="Q599" i="13"/>
  <c r="S599" i="13"/>
  <c r="T599" i="13"/>
  <c r="V598" i="13" a="1"/>
  <c r="V598" i="13"/>
  <c r="Q598" i="13"/>
  <c r="S598" i="13"/>
  <c r="T598" i="13"/>
  <c r="V597" i="13" a="1"/>
  <c r="V597" i="13"/>
  <c r="Q597" i="13"/>
  <c r="S597" i="13"/>
  <c r="T597" i="13"/>
  <c r="V596" i="13" a="1"/>
  <c r="V596" i="13"/>
  <c r="Q596" i="13"/>
  <c r="S596" i="13"/>
  <c r="T596" i="13"/>
  <c r="V595" i="13" a="1"/>
  <c r="V595" i="13"/>
  <c r="Q595" i="13"/>
  <c r="S595" i="13"/>
  <c r="T595" i="13"/>
  <c r="V594" i="13" a="1"/>
  <c r="V594" i="13"/>
  <c r="Q594" i="13"/>
  <c r="S594" i="13"/>
  <c r="T594" i="13"/>
  <c r="V593" i="13" a="1"/>
  <c r="V593" i="13"/>
  <c r="Q593" i="13"/>
  <c r="S593" i="13"/>
  <c r="T593" i="13"/>
  <c r="V592" i="13" a="1"/>
  <c r="V592" i="13"/>
  <c r="Q592" i="13"/>
  <c r="S592" i="13"/>
  <c r="T592" i="13"/>
  <c r="V591" i="13" a="1"/>
  <c r="V591" i="13"/>
  <c r="Q591" i="13"/>
  <c r="S591" i="13"/>
  <c r="T591" i="13"/>
  <c r="V590" i="13" a="1"/>
  <c r="V590" i="13"/>
  <c r="Q590" i="13"/>
  <c r="S590" i="13"/>
  <c r="T590" i="13"/>
  <c r="V589" i="13" a="1"/>
  <c r="V589" i="13"/>
  <c r="Q589" i="13"/>
  <c r="S589" i="13"/>
  <c r="T589" i="13"/>
  <c r="V588" i="13" a="1"/>
  <c r="V588" i="13"/>
  <c r="Q588" i="13"/>
  <c r="S588" i="13"/>
  <c r="T588" i="13"/>
  <c r="V587" i="13" a="1"/>
  <c r="V587" i="13"/>
  <c r="Q587" i="13"/>
  <c r="S587" i="13"/>
  <c r="T587" i="13"/>
  <c r="V586" i="13" a="1"/>
  <c r="V586" i="13"/>
  <c r="Q586" i="13"/>
  <c r="S586" i="13"/>
  <c r="T586" i="13"/>
  <c r="V585" i="13" a="1"/>
  <c r="V585" i="13"/>
  <c r="Q585" i="13"/>
  <c r="S585" i="13"/>
  <c r="T585" i="13"/>
  <c r="V584" i="13" a="1"/>
  <c r="V584" i="13"/>
  <c r="Q584" i="13"/>
  <c r="S584" i="13"/>
  <c r="T584" i="13"/>
  <c r="V583" i="13" a="1"/>
  <c r="V583" i="13"/>
  <c r="Q583" i="13"/>
  <c r="S583" i="13"/>
  <c r="T583" i="13"/>
  <c r="V582" i="13" a="1"/>
  <c r="V582" i="13"/>
  <c r="Q582" i="13"/>
  <c r="S582" i="13"/>
  <c r="T582" i="13"/>
  <c r="V581" i="13" a="1"/>
  <c r="V581" i="13"/>
  <c r="Q581" i="13"/>
  <c r="S581" i="13"/>
  <c r="T581" i="13"/>
  <c r="V580" i="13" a="1"/>
  <c r="V580" i="13"/>
  <c r="Q580" i="13"/>
  <c r="S580" i="13"/>
  <c r="T580" i="13"/>
  <c r="V579" i="13" a="1"/>
  <c r="V579" i="13"/>
  <c r="Q579" i="13"/>
  <c r="S579" i="13"/>
  <c r="T579" i="13"/>
  <c r="V578" i="13" a="1"/>
  <c r="V578" i="13"/>
  <c r="Q578" i="13"/>
  <c r="S578" i="13"/>
  <c r="T578" i="13"/>
  <c r="V577" i="13" a="1"/>
  <c r="V577" i="13"/>
  <c r="Q577" i="13"/>
  <c r="S577" i="13"/>
  <c r="T577" i="13"/>
  <c r="V576" i="13" a="1"/>
  <c r="V576" i="13"/>
  <c r="Q576" i="13"/>
  <c r="S576" i="13"/>
  <c r="T576" i="13"/>
  <c r="V575" i="13" a="1"/>
  <c r="V575" i="13"/>
  <c r="Q575" i="13"/>
  <c r="S575" i="13"/>
  <c r="T575" i="13"/>
  <c r="V574" i="13" a="1"/>
  <c r="V574" i="13"/>
  <c r="Q574" i="13"/>
  <c r="S574" i="13"/>
  <c r="T574" i="13"/>
  <c r="V573" i="13" a="1"/>
  <c r="V573" i="13"/>
  <c r="Q573" i="13"/>
  <c r="S573" i="13"/>
  <c r="T573" i="13"/>
  <c r="V572" i="13" a="1"/>
  <c r="V572" i="13"/>
  <c r="Q572" i="13"/>
  <c r="S572" i="13"/>
  <c r="T572" i="13"/>
  <c r="V571" i="13" a="1"/>
  <c r="V571" i="13"/>
  <c r="Q571" i="13"/>
  <c r="S571" i="13"/>
  <c r="T571" i="13"/>
  <c r="V570" i="13" a="1"/>
  <c r="V570" i="13"/>
  <c r="Q570" i="13"/>
  <c r="S570" i="13"/>
  <c r="T570" i="13"/>
  <c r="V569" i="13" a="1"/>
  <c r="V569" i="13"/>
  <c r="Q569" i="13"/>
  <c r="S569" i="13"/>
  <c r="T569" i="13"/>
  <c r="V568" i="13" a="1"/>
  <c r="V568" i="13"/>
  <c r="Q568" i="13"/>
  <c r="S568" i="13"/>
  <c r="T568" i="13"/>
  <c r="V567" i="13" a="1"/>
  <c r="V567" i="13"/>
  <c r="Q567" i="13"/>
  <c r="S567" i="13"/>
  <c r="T567" i="13"/>
  <c r="V566" i="13" a="1"/>
  <c r="V566" i="13"/>
  <c r="Q566" i="13"/>
  <c r="S566" i="13"/>
  <c r="T566" i="13"/>
  <c r="V565" i="13" a="1"/>
  <c r="V565" i="13"/>
  <c r="Q565" i="13"/>
  <c r="S565" i="13"/>
  <c r="T565" i="13"/>
  <c r="V564" i="13" a="1"/>
  <c r="V564" i="13"/>
  <c r="Q564" i="13"/>
  <c r="S564" i="13"/>
  <c r="T564" i="13"/>
  <c r="V563" i="13" a="1"/>
  <c r="V563" i="13"/>
  <c r="Q563" i="13"/>
  <c r="S563" i="13"/>
  <c r="T563" i="13"/>
  <c r="V562" i="13" a="1"/>
  <c r="V562" i="13"/>
  <c r="Q562" i="13"/>
  <c r="S562" i="13"/>
  <c r="T562" i="13"/>
  <c r="V561" i="13" a="1"/>
  <c r="V561" i="13"/>
  <c r="Q561" i="13"/>
  <c r="S561" i="13"/>
  <c r="T561" i="13"/>
  <c r="V560" i="13" a="1"/>
  <c r="V560" i="13"/>
  <c r="Q560" i="13"/>
  <c r="S560" i="13"/>
  <c r="T560" i="13"/>
  <c r="V559" i="13" a="1"/>
  <c r="V559" i="13"/>
  <c r="Q559" i="13"/>
  <c r="S559" i="13"/>
  <c r="T559" i="13"/>
  <c r="V558" i="13" a="1"/>
  <c r="V558" i="13"/>
  <c r="Q558" i="13"/>
  <c r="S558" i="13"/>
  <c r="T558" i="13"/>
  <c r="V557" i="13" a="1"/>
  <c r="V557" i="13"/>
  <c r="Q557" i="13"/>
  <c r="S557" i="13"/>
  <c r="T557" i="13"/>
  <c r="V556" i="13" a="1"/>
  <c r="V556" i="13"/>
  <c r="Q556" i="13"/>
  <c r="S556" i="13"/>
  <c r="T556" i="13"/>
  <c r="V555" i="13" a="1"/>
  <c r="V555" i="13"/>
  <c r="Q555" i="13"/>
  <c r="S555" i="13"/>
  <c r="T555" i="13"/>
  <c r="V554" i="13" a="1"/>
  <c r="V554" i="13"/>
  <c r="Q554" i="13"/>
  <c r="S554" i="13"/>
  <c r="T554" i="13"/>
  <c r="V553" i="13" a="1"/>
  <c r="V553" i="13"/>
  <c r="Q553" i="13"/>
  <c r="S553" i="13"/>
  <c r="T553" i="13"/>
  <c r="V552" i="13" a="1"/>
  <c r="V552" i="13"/>
  <c r="Q552" i="13"/>
  <c r="S552" i="13"/>
  <c r="T552" i="13"/>
  <c r="V551" i="13" a="1"/>
  <c r="V551" i="13"/>
  <c r="Q551" i="13"/>
  <c r="S551" i="13"/>
  <c r="T551" i="13"/>
  <c r="V550" i="13" a="1"/>
  <c r="V550" i="13"/>
  <c r="Q550" i="13"/>
  <c r="S550" i="13"/>
  <c r="T550" i="13"/>
  <c r="V549" i="13" a="1"/>
  <c r="V549" i="13"/>
  <c r="Q549" i="13"/>
  <c r="S549" i="13"/>
  <c r="T549" i="13"/>
  <c r="V548" i="13" a="1"/>
  <c r="V548" i="13"/>
  <c r="Q548" i="13"/>
  <c r="S548" i="13"/>
  <c r="T548" i="13"/>
  <c r="V547" i="13" a="1"/>
  <c r="V547" i="13"/>
  <c r="Q547" i="13"/>
  <c r="S547" i="13"/>
  <c r="T547" i="13"/>
  <c r="V546" i="13" a="1"/>
  <c r="V546" i="13"/>
  <c r="Q546" i="13"/>
  <c r="S546" i="13"/>
  <c r="T546" i="13"/>
  <c r="V545" i="13" a="1"/>
  <c r="V545" i="13"/>
  <c r="Q545" i="13"/>
  <c r="S545" i="13"/>
  <c r="T545" i="13"/>
  <c r="V544" i="13" a="1"/>
  <c r="V544" i="13"/>
  <c r="Q544" i="13"/>
  <c r="S544" i="13"/>
  <c r="T544" i="13"/>
  <c r="V543" i="13" a="1"/>
  <c r="V543" i="13"/>
  <c r="Q543" i="13"/>
  <c r="S543" i="13"/>
  <c r="T543" i="13"/>
  <c r="V542" i="13" a="1"/>
  <c r="V542" i="13"/>
  <c r="Q542" i="13"/>
  <c r="S542" i="13"/>
  <c r="T542" i="13"/>
  <c r="V541" i="13" a="1"/>
  <c r="V541" i="13"/>
  <c r="Q541" i="13"/>
  <c r="S541" i="13"/>
  <c r="T541" i="13"/>
  <c r="V540" i="13" a="1"/>
  <c r="V540" i="13"/>
  <c r="Q540" i="13"/>
  <c r="S540" i="13"/>
  <c r="T540" i="13"/>
  <c r="V539" i="13" a="1"/>
  <c r="V539" i="13"/>
  <c r="Q539" i="13"/>
  <c r="S539" i="13"/>
  <c r="T539" i="13"/>
  <c r="V538" i="13" a="1"/>
  <c r="V538" i="13"/>
  <c r="Q538" i="13"/>
  <c r="S538" i="13"/>
  <c r="T538" i="13"/>
  <c r="V537" i="13" a="1"/>
  <c r="V537" i="13"/>
  <c r="Q537" i="13"/>
  <c r="S537" i="13"/>
  <c r="T537" i="13"/>
  <c r="V536" i="13" a="1"/>
  <c r="V536" i="13"/>
  <c r="Q536" i="13"/>
  <c r="S536" i="13"/>
  <c r="T536" i="13"/>
  <c r="V535" i="13" a="1"/>
  <c r="V535" i="13"/>
  <c r="Q535" i="13"/>
  <c r="S535" i="13"/>
  <c r="T535" i="13"/>
  <c r="V534" i="13" a="1"/>
  <c r="V534" i="13"/>
  <c r="Q534" i="13"/>
  <c r="S534" i="13"/>
  <c r="T534" i="13"/>
  <c r="V533" i="13" a="1"/>
  <c r="V533" i="13"/>
  <c r="Q533" i="13"/>
  <c r="S533" i="13"/>
  <c r="T533" i="13"/>
  <c r="V532" i="13" a="1"/>
  <c r="V532" i="13"/>
  <c r="Q532" i="13"/>
  <c r="S532" i="13"/>
  <c r="T532" i="13"/>
  <c r="V531" i="13" a="1"/>
  <c r="V531" i="13"/>
  <c r="Q531" i="13"/>
  <c r="S531" i="13"/>
  <c r="T531" i="13"/>
  <c r="V530" i="13" a="1"/>
  <c r="V530" i="13"/>
  <c r="Q530" i="13"/>
  <c r="S530" i="13"/>
  <c r="T530" i="13"/>
  <c r="V529" i="13" a="1"/>
  <c r="V529" i="13"/>
  <c r="Q529" i="13"/>
  <c r="S529" i="13"/>
  <c r="T529" i="13"/>
  <c r="V528" i="13" a="1"/>
  <c r="V528" i="13"/>
  <c r="Q528" i="13"/>
  <c r="S528" i="13"/>
  <c r="T528" i="13"/>
  <c r="V527" i="13" a="1"/>
  <c r="V527" i="13"/>
  <c r="Q527" i="13"/>
  <c r="S527" i="13"/>
  <c r="T527" i="13"/>
  <c r="V526" i="13" a="1"/>
  <c r="V526" i="13"/>
  <c r="Q526" i="13"/>
  <c r="S526" i="13"/>
  <c r="T526" i="13"/>
  <c r="V525" i="13" a="1"/>
  <c r="V525" i="13"/>
  <c r="Q525" i="13"/>
  <c r="S525" i="13"/>
  <c r="T525" i="13"/>
  <c r="V524" i="13" a="1"/>
  <c r="V524" i="13"/>
  <c r="Q524" i="13"/>
  <c r="S524" i="13"/>
  <c r="T524" i="13"/>
  <c r="V523" i="13" a="1"/>
  <c r="V523" i="13"/>
  <c r="Q523" i="13"/>
  <c r="S523" i="13"/>
  <c r="T523" i="13"/>
  <c r="V522" i="13" a="1"/>
  <c r="V522" i="13"/>
  <c r="Q522" i="13"/>
  <c r="S522" i="13"/>
  <c r="T522" i="13"/>
  <c r="V521" i="13" a="1"/>
  <c r="V521" i="13"/>
  <c r="Q521" i="13"/>
  <c r="S521" i="13"/>
  <c r="T521" i="13"/>
  <c r="V520" i="13" a="1"/>
  <c r="V520" i="13"/>
  <c r="Q520" i="13"/>
  <c r="S520" i="13"/>
  <c r="T520" i="13"/>
  <c r="V519" i="13" a="1"/>
  <c r="V519" i="13"/>
  <c r="Q519" i="13"/>
  <c r="S519" i="13"/>
  <c r="T519" i="13"/>
  <c r="V518" i="13" a="1"/>
  <c r="V518" i="13"/>
  <c r="Q518" i="13"/>
  <c r="S518" i="13"/>
  <c r="T518" i="13"/>
  <c r="V517" i="13" a="1"/>
  <c r="V517" i="13"/>
  <c r="Q517" i="13"/>
  <c r="S517" i="13"/>
  <c r="T517" i="13"/>
  <c r="V516" i="13" a="1"/>
  <c r="V516" i="13"/>
  <c r="Q516" i="13"/>
  <c r="S516" i="13"/>
  <c r="T516" i="13"/>
  <c r="V515" i="13" a="1"/>
  <c r="V515" i="13"/>
  <c r="Q515" i="13"/>
  <c r="S515" i="13"/>
  <c r="T515" i="13"/>
  <c r="V514" i="13" a="1"/>
  <c r="V514" i="13"/>
  <c r="Q514" i="13"/>
  <c r="S514" i="13"/>
  <c r="T514" i="13"/>
  <c r="V513" i="13" a="1"/>
  <c r="V513" i="13"/>
  <c r="Q513" i="13"/>
  <c r="S513" i="13"/>
  <c r="T513" i="13"/>
  <c r="V512" i="13" a="1"/>
  <c r="V512" i="13"/>
  <c r="Q512" i="13"/>
  <c r="S512" i="13"/>
  <c r="T512" i="13"/>
  <c r="V511" i="13" a="1"/>
  <c r="V511" i="13"/>
  <c r="Q511" i="13"/>
  <c r="S511" i="13"/>
  <c r="T511" i="13"/>
  <c r="V510" i="13" a="1"/>
  <c r="V510" i="13"/>
  <c r="Q510" i="13"/>
  <c r="S510" i="13"/>
  <c r="T510" i="13"/>
  <c r="V509" i="13" a="1"/>
  <c r="V509" i="13"/>
  <c r="Q509" i="13"/>
  <c r="S509" i="13"/>
  <c r="T509" i="13"/>
  <c r="V508" i="13" a="1"/>
  <c r="V508" i="13"/>
  <c r="Q508" i="13"/>
  <c r="S508" i="13"/>
  <c r="T508" i="13"/>
  <c r="V507" i="13" a="1"/>
  <c r="V507" i="13"/>
  <c r="Q507" i="13"/>
  <c r="S507" i="13"/>
  <c r="T507" i="13"/>
  <c r="V506" i="13" a="1"/>
  <c r="V506" i="13"/>
  <c r="Q506" i="13"/>
  <c r="S506" i="13"/>
  <c r="T506" i="13"/>
  <c r="V505" i="13" a="1"/>
  <c r="V505" i="13"/>
  <c r="Q505" i="13"/>
  <c r="S505" i="13"/>
  <c r="T505" i="13"/>
  <c r="V504" i="13" a="1"/>
  <c r="V504" i="13"/>
  <c r="Q504" i="13"/>
  <c r="S504" i="13"/>
  <c r="T504" i="13"/>
  <c r="V503" i="13" a="1"/>
  <c r="V503" i="13"/>
  <c r="Q503" i="13"/>
  <c r="S503" i="13"/>
  <c r="T503" i="13"/>
  <c r="V502" i="13" a="1"/>
  <c r="V502" i="13"/>
  <c r="Q502" i="13"/>
  <c r="S502" i="13"/>
  <c r="T502" i="13"/>
  <c r="V501" i="13" a="1"/>
  <c r="V501" i="13"/>
  <c r="Q501" i="13"/>
  <c r="S501" i="13"/>
  <c r="T501" i="13"/>
  <c r="V500" i="13" a="1"/>
  <c r="V500" i="13"/>
  <c r="Q500" i="13"/>
  <c r="S500" i="13"/>
  <c r="T500" i="13"/>
  <c r="V499" i="13" a="1"/>
  <c r="V499" i="13"/>
  <c r="Q499" i="13"/>
  <c r="S499" i="13"/>
  <c r="T499" i="13"/>
  <c r="V498" i="13" a="1"/>
  <c r="V498" i="13"/>
  <c r="Q498" i="13"/>
  <c r="S498" i="13"/>
  <c r="T498" i="13"/>
  <c r="V497" i="13" a="1"/>
  <c r="V497" i="13"/>
  <c r="Q497" i="13"/>
  <c r="S497" i="13"/>
  <c r="T497" i="13"/>
  <c r="V496" i="13" a="1"/>
  <c r="V496" i="13"/>
  <c r="Q496" i="13"/>
  <c r="S496" i="13"/>
  <c r="T496" i="13"/>
  <c r="V495" i="13" a="1"/>
  <c r="V495" i="13"/>
  <c r="Q495" i="13"/>
  <c r="S495" i="13"/>
  <c r="T495" i="13"/>
  <c r="V494" i="13" a="1"/>
  <c r="V494" i="13"/>
  <c r="Q494" i="13"/>
  <c r="S494" i="13"/>
  <c r="T494" i="13"/>
  <c r="V493" i="13" a="1"/>
  <c r="V493" i="13"/>
  <c r="Q493" i="13"/>
  <c r="S493" i="13"/>
  <c r="T493" i="13"/>
  <c r="V492" i="13" a="1"/>
  <c r="V492" i="13"/>
  <c r="Q492" i="13"/>
  <c r="S492" i="13"/>
  <c r="T492" i="13"/>
  <c r="V491" i="13" a="1"/>
  <c r="V491" i="13"/>
  <c r="Q491" i="13"/>
  <c r="S491" i="13"/>
  <c r="T491" i="13"/>
  <c r="V490" i="13" a="1"/>
  <c r="V490" i="13"/>
  <c r="Q490" i="13"/>
  <c r="S490" i="13"/>
  <c r="T490" i="13"/>
  <c r="V489" i="13" a="1"/>
  <c r="V489" i="13"/>
  <c r="Q489" i="13"/>
  <c r="S489" i="13"/>
  <c r="T489" i="13"/>
  <c r="V488" i="13" a="1"/>
  <c r="V488" i="13"/>
  <c r="Q488" i="13"/>
  <c r="S488" i="13"/>
  <c r="T488" i="13"/>
  <c r="V487" i="13" a="1"/>
  <c r="V487" i="13"/>
  <c r="Q487" i="13"/>
  <c r="S487" i="13"/>
  <c r="T487" i="13"/>
  <c r="V486" i="13" a="1"/>
  <c r="V486" i="13"/>
  <c r="Q486" i="13"/>
  <c r="S486" i="13"/>
  <c r="T486" i="13"/>
  <c r="V485" i="13" a="1"/>
  <c r="V485" i="13"/>
  <c r="Q485" i="13"/>
  <c r="S485" i="13"/>
  <c r="T485" i="13"/>
  <c r="V484" i="13" a="1"/>
  <c r="V484" i="13"/>
  <c r="Q484" i="13"/>
  <c r="S484" i="13"/>
  <c r="T484" i="13"/>
  <c r="V483" i="13" a="1"/>
  <c r="V483" i="13"/>
  <c r="Q483" i="13"/>
  <c r="S483" i="13"/>
  <c r="T483" i="13"/>
  <c r="V482" i="13" a="1"/>
  <c r="V482" i="13"/>
  <c r="Q482" i="13"/>
  <c r="S482" i="13"/>
  <c r="T482" i="13"/>
  <c r="V481" i="13" a="1"/>
  <c r="V481" i="13"/>
  <c r="Q481" i="13"/>
  <c r="S481" i="13"/>
  <c r="T481" i="13"/>
  <c r="V480" i="13" a="1"/>
  <c r="V480" i="13"/>
  <c r="Q480" i="13"/>
  <c r="S480" i="13"/>
  <c r="T480" i="13"/>
  <c r="V479" i="13" a="1"/>
  <c r="V479" i="13"/>
  <c r="Q479" i="13"/>
  <c r="S479" i="13"/>
  <c r="T479" i="13"/>
  <c r="V478" i="13" a="1"/>
  <c r="V478" i="13"/>
  <c r="Q478" i="13"/>
  <c r="S478" i="13"/>
  <c r="T478" i="13"/>
  <c r="V477" i="13" a="1"/>
  <c r="V477" i="13"/>
  <c r="Q477" i="13"/>
  <c r="S477" i="13"/>
  <c r="T477" i="13"/>
  <c r="V476" i="13" a="1"/>
  <c r="V476" i="13"/>
  <c r="Q476" i="13"/>
  <c r="S476" i="13"/>
  <c r="T476" i="13"/>
  <c r="V475" i="13" a="1"/>
  <c r="V475" i="13"/>
  <c r="Q475" i="13"/>
  <c r="S475" i="13"/>
  <c r="T475" i="13"/>
  <c r="V474" i="13" a="1"/>
  <c r="V474" i="13"/>
  <c r="Q474" i="13"/>
  <c r="S474" i="13"/>
  <c r="T474" i="13"/>
  <c r="V473" i="13" a="1"/>
  <c r="V473" i="13"/>
  <c r="Q473" i="13"/>
  <c r="S473" i="13"/>
  <c r="T473" i="13"/>
  <c r="V472" i="13" a="1"/>
  <c r="V472" i="13"/>
  <c r="Q472" i="13"/>
  <c r="S472" i="13"/>
  <c r="T472" i="13"/>
  <c r="V471" i="13" a="1"/>
  <c r="V471" i="13"/>
  <c r="Q471" i="13"/>
  <c r="S471" i="13"/>
  <c r="T471" i="13"/>
  <c r="V470" i="13" a="1"/>
  <c r="V470" i="13"/>
  <c r="Q470" i="13"/>
  <c r="S470" i="13"/>
  <c r="T470" i="13"/>
  <c r="V469" i="13" a="1"/>
  <c r="V469" i="13"/>
  <c r="Q469" i="13"/>
  <c r="S469" i="13"/>
  <c r="T469" i="13"/>
  <c r="V468" i="13" a="1"/>
  <c r="V468" i="13"/>
  <c r="Q468" i="13"/>
  <c r="S468" i="13"/>
  <c r="T468" i="13"/>
  <c r="V467" i="13" a="1"/>
  <c r="V467" i="13"/>
  <c r="Q467" i="13"/>
  <c r="S467" i="13"/>
  <c r="T467" i="13"/>
  <c r="V466" i="13" a="1"/>
  <c r="V466" i="13"/>
  <c r="Q466" i="13"/>
  <c r="S466" i="13"/>
  <c r="T466" i="13"/>
  <c r="V465" i="13" a="1"/>
  <c r="V465" i="13"/>
  <c r="Q465" i="13"/>
  <c r="S465" i="13"/>
  <c r="T465" i="13"/>
  <c r="V464" i="13" a="1"/>
  <c r="V464" i="13"/>
  <c r="Q464" i="13"/>
  <c r="S464" i="13"/>
  <c r="T464" i="13"/>
  <c r="V463" i="13" a="1"/>
  <c r="V463" i="13"/>
  <c r="Q463" i="13"/>
  <c r="S463" i="13"/>
  <c r="T463" i="13"/>
  <c r="V462" i="13" a="1"/>
  <c r="V462" i="13"/>
  <c r="Q462" i="13"/>
  <c r="S462" i="13"/>
  <c r="T462" i="13"/>
  <c r="V461" i="13" a="1"/>
  <c r="V461" i="13"/>
  <c r="Q461" i="13"/>
  <c r="S461" i="13"/>
  <c r="T461" i="13"/>
  <c r="V460" i="13" a="1"/>
  <c r="V460" i="13"/>
  <c r="Q460" i="13"/>
  <c r="S460" i="13"/>
  <c r="T460" i="13"/>
  <c r="V459" i="13" a="1"/>
  <c r="V459" i="13"/>
  <c r="Q459" i="13"/>
  <c r="S459" i="13"/>
  <c r="T459" i="13"/>
  <c r="V458" i="13" a="1"/>
  <c r="V458" i="13"/>
  <c r="Q458" i="13"/>
  <c r="S458" i="13"/>
  <c r="T458" i="13"/>
  <c r="V457" i="13" a="1"/>
  <c r="V457" i="13"/>
  <c r="Q457" i="13"/>
  <c r="S457" i="13"/>
  <c r="T457" i="13"/>
  <c r="V456" i="13" a="1"/>
  <c r="V456" i="13"/>
  <c r="Q456" i="13"/>
  <c r="S456" i="13"/>
  <c r="T456" i="13"/>
  <c r="V455" i="13" a="1"/>
  <c r="V455" i="13"/>
  <c r="Q455" i="13"/>
  <c r="S455" i="13"/>
  <c r="T455" i="13"/>
  <c r="V454" i="13" a="1"/>
  <c r="V454" i="13"/>
  <c r="Q454" i="13"/>
  <c r="S454" i="13"/>
  <c r="T454" i="13"/>
  <c r="V453" i="13" a="1"/>
  <c r="V453" i="13"/>
  <c r="Q453" i="13"/>
  <c r="S453" i="13"/>
  <c r="T453" i="13"/>
  <c r="V452" i="13" a="1"/>
  <c r="V452" i="13"/>
  <c r="Q452" i="13"/>
  <c r="S452" i="13"/>
  <c r="T452" i="13"/>
  <c r="V451" i="13" a="1"/>
  <c r="V451" i="13"/>
  <c r="Q451" i="13"/>
  <c r="S451" i="13"/>
  <c r="T451" i="13"/>
  <c r="V450" i="13" a="1"/>
  <c r="V450" i="13"/>
  <c r="Q450" i="13"/>
  <c r="S450" i="13"/>
  <c r="T450" i="13"/>
  <c r="V449" i="13" a="1"/>
  <c r="V449" i="13"/>
  <c r="Q449" i="13"/>
  <c r="S449" i="13"/>
  <c r="T449" i="13"/>
  <c r="V448" i="13" a="1"/>
  <c r="V448" i="13"/>
  <c r="Q448" i="13"/>
  <c r="S448" i="13"/>
  <c r="T448" i="13"/>
  <c r="V447" i="13" a="1"/>
  <c r="V447" i="13"/>
  <c r="Q447" i="13"/>
  <c r="S447" i="13"/>
  <c r="T447" i="13"/>
  <c r="V446" i="13" a="1"/>
  <c r="V446" i="13"/>
  <c r="Q446" i="13"/>
  <c r="S446" i="13"/>
  <c r="T446" i="13"/>
  <c r="V445" i="13" a="1"/>
  <c r="V445" i="13"/>
  <c r="Q445" i="13"/>
  <c r="S445" i="13"/>
  <c r="T445" i="13"/>
  <c r="V444" i="13" a="1"/>
  <c r="V444" i="13"/>
  <c r="Q444" i="13"/>
  <c r="S444" i="13"/>
  <c r="T444" i="13"/>
  <c r="V443" i="13" a="1"/>
  <c r="V443" i="13"/>
  <c r="Q443" i="13"/>
  <c r="S443" i="13"/>
  <c r="T443" i="13"/>
  <c r="V442" i="13" a="1"/>
  <c r="V442" i="13"/>
  <c r="Q442" i="13"/>
  <c r="S442" i="13"/>
  <c r="T442" i="13"/>
  <c r="V441" i="13" a="1"/>
  <c r="V441" i="13"/>
  <c r="Q441" i="13"/>
  <c r="S441" i="13"/>
  <c r="T441" i="13"/>
  <c r="V440" i="13" a="1"/>
  <c r="V440" i="13"/>
  <c r="Q440" i="13"/>
  <c r="S440" i="13"/>
  <c r="T440" i="13"/>
  <c r="V439" i="13" a="1"/>
  <c r="V439" i="13"/>
  <c r="Q439" i="13"/>
  <c r="S439" i="13"/>
  <c r="T439" i="13"/>
  <c r="V438" i="13" a="1"/>
  <c r="V438" i="13"/>
  <c r="Q438" i="13"/>
  <c r="S438" i="13"/>
  <c r="T438" i="13"/>
  <c r="V437" i="13" a="1"/>
  <c r="V437" i="13"/>
  <c r="Q437" i="13"/>
  <c r="S437" i="13"/>
  <c r="T437" i="13"/>
  <c r="V436" i="13" a="1"/>
  <c r="V436" i="13"/>
  <c r="Q436" i="13"/>
  <c r="S436" i="13"/>
  <c r="T436" i="13"/>
  <c r="V435" i="13" a="1"/>
  <c r="V435" i="13"/>
  <c r="Q435" i="13"/>
  <c r="S435" i="13"/>
  <c r="T435" i="13"/>
  <c r="V434" i="13" a="1"/>
  <c r="V434" i="13"/>
  <c r="Q434" i="13"/>
  <c r="S434" i="13"/>
  <c r="T434" i="13"/>
  <c r="V433" i="13" a="1"/>
  <c r="V433" i="13"/>
  <c r="Q433" i="13"/>
  <c r="S433" i="13"/>
  <c r="T433" i="13"/>
  <c r="V432" i="13" a="1"/>
  <c r="V432" i="13"/>
  <c r="Q432" i="13"/>
  <c r="S432" i="13"/>
  <c r="T432" i="13"/>
  <c r="V431" i="13" a="1"/>
  <c r="V431" i="13"/>
  <c r="Q431" i="13"/>
  <c r="S431" i="13"/>
  <c r="T431" i="13"/>
  <c r="V430" i="13" a="1"/>
  <c r="V430" i="13"/>
  <c r="Q430" i="13"/>
  <c r="S430" i="13"/>
  <c r="T430" i="13"/>
  <c r="V429" i="13" a="1"/>
  <c r="V429" i="13"/>
  <c r="Q429" i="13"/>
  <c r="S429" i="13"/>
  <c r="T429" i="13"/>
  <c r="V428" i="13" a="1"/>
  <c r="V428" i="13"/>
  <c r="Q428" i="13"/>
  <c r="S428" i="13"/>
  <c r="T428" i="13"/>
  <c r="V427" i="13" a="1"/>
  <c r="V427" i="13"/>
  <c r="Q427" i="13"/>
  <c r="S427" i="13"/>
  <c r="T427" i="13"/>
  <c r="V426" i="13" a="1"/>
  <c r="V426" i="13"/>
  <c r="Q426" i="13"/>
  <c r="S426" i="13"/>
  <c r="T426" i="13"/>
  <c r="V425" i="13" a="1"/>
  <c r="V425" i="13"/>
  <c r="Q425" i="13"/>
  <c r="S425" i="13"/>
  <c r="T425" i="13"/>
  <c r="V424" i="13" a="1"/>
  <c r="V424" i="13"/>
  <c r="Q424" i="13"/>
  <c r="S424" i="13"/>
  <c r="T424" i="13"/>
  <c r="V423" i="13" a="1"/>
  <c r="V423" i="13"/>
  <c r="Q423" i="13"/>
  <c r="S423" i="13"/>
  <c r="T423" i="13"/>
  <c r="V422" i="13" a="1"/>
  <c r="V422" i="13"/>
  <c r="Q422" i="13"/>
  <c r="S422" i="13"/>
  <c r="T422" i="13"/>
  <c r="V421" i="13" a="1"/>
  <c r="V421" i="13"/>
  <c r="Q421" i="13"/>
  <c r="S421" i="13"/>
  <c r="T421" i="13"/>
  <c r="V420" i="13" a="1"/>
  <c r="V420" i="13"/>
  <c r="Q420" i="13"/>
  <c r="S420" i="13"/>
  <c r="T420" i="13"/>
  <c r="V419" i="13" a="1"/>
  <c r="V419" i="13"/>
  <c r="Q419" i="13"/>
  <c r="S419" i="13"/>
  <c r="T419" i="13"/>
  <c r="V418" i="13" a="1"/>
  <c r="V418" i="13"/>
  <c r="Q418" i="13"/>
  <c r="S418" i="13"/>
  <c r="T418" i="13"/>
  <c r="V417" i="13" a="1"/>
  <c r="V417" i="13"/>
  <c r="Q417" i="13"/>
  <c r="S417" i="13"/>
  <c r="T417" i="13"/>
  <c r="V416" i="13" a="1"/>
  <c r="V416" i="13"/>
  <c r="Q416" i="13"/>
  <c r="S416" i="13"/>
  <c r="T416" i="13"/>
  <c r="V415" i="13" a="1"/>
  <c r="V415" i="13"/>
  <c r="Q415" i="13"/>
  <c r="S415" i="13"/>
  <c r="T415" i="13"/>
  <c r="V414" i="13" a="1"/>
  <c r="V414" i="13"/>
  <c r="Q414" i="13"/>
  <c r="S414" i="13"/>
  <c r="T414" i="13"/>
  <c r="V413" i="13" a="1"/>
  <c r="V413" i="13"/>
  <c r="Q413" i="13"/>
  <c r="S413" i="13"/>
  <c r="T413" i="13"/>
  <c r="V412" i="13" a="1"/>
  <c r="V412" i="13"/>
  <c r="Q412" i="13"/>
  <c r="S412" i="13"/>
  <c r="T412" i="13"/>
  <c r="V411" i="13" a="1"/>
  <c r="V411" i="13"/>
  <c r="Q411" i="13"/>
  <c r="S411" i="13"/>
  <c r="T411" i="13"/>
  <c r="V410" i="13" a="1"/>
  <c r="V410" i="13"/>
  <c r="Q410" i="13"/>
  <c r="S410" i="13"/>
  <c r="T410" i="13"/>
  <c r="V409" i="13" a="1"/>
  <c r="V409" i="13"/>
  <c r="Q409" i="13"/>
  <c r="S409" i="13"/>
  <c r="T409" i="13"/>
  <c r="V408" i="13" a="1"/>
  <c r="V408" i="13"/>
  <c r="Q408" i="13"/>
  <c r="S408" i="13"/>
  <c r="T408" i="13"/>
  <c r="V407" i="13" a="1"/>
  <c r="V407" i="13"/>
  <c r="Q407" i="13"/>
  <c r="S407" i="13"/>
  <c r="T407" i="13"/>
  <c r="V406" i="13" a="1"/>
  <c r="V406" i="13"/>
  <c r="Q406" i="13"/>
  <c r="S406" i="13"/>
  <c r="T406" i="13"/>
  <c r="V405" i="13" a="1"/>
  <c r="V405" i="13"/>
  <c r="Q405" i="13"/>
  <c r="S405" i="13"/>
  <c r="T405" i="13"/>
  <c r="V404" i="13" a="1"/>
  <c r="V404" i="13"/>
  <c r="Q404" i="13"/>
  <c r="S404" i="13"/>
  <c r="T404" i="13"/>
  <c r="V401" i="13" a="1"/>
  <c r="V401" i="13"/>
  <c r="Q401" i="13"/>
  <c r="S401" i="13"/>
  <c r="T401" i="13"/>
  <c r="V400" i="13" a="1"/>
  <c r="V400" i="13"/>
  <c r="Q400" i="13"/>
  <c r="S400" i="13"/>
  <c r="T400" i="13"/>
  <c r="V399" i="13" a="1"/>
  <c r="V399" i="13"/>
  <c r="Q399" i="13"/>
  <c r="S399" i="13"/>
  <c r="T399" i="13"/>
  <c r="V398" i="13" a="1"/>
  <c r="V398" i="13"/>
  <c r="Q398" i="13"/>
  <c r="S398" i="13"/>
  <c r="T398" i="13"/>
  <c r="V393" i="13" a="1"/>
  <c r="V393" i="13"/>
  <c r="Q393" i="13"/>
  <c r="S393" i="13"/>
  <c r="T393" i="13"/>
  <c r="V392" i="13" a="1"/>
  <c r="V392" i="13"/>
  <c r="Q392" i="13"/>
  <c r="S392" i="13"/>
  <c r="T392" i="13"/>
  <c r="V391" i="13" a="1"/>
  <c r="V391" i="13"/>
  <c r="Q391" i="13"/>
  <c r="S391" i="13"/>
  <c r="T391" i="13"/>
  <c r="V390" i="13" a="1"/>
  <c r="V390" i="13"/>
  <c r="Q390" i="13"/>
  <c r="S390" i="13"/>
  <c r="T390" i="13"/>
  <c r="V389" i="13" a="1"/>
  <c r="V389" i="13"/>
  <c r="Q389" i="13"/>
  <c r="S389" i="13"/>
  <c r="T389" i="13"/>
  <c r="V388" i="13" a="1"/>
  <c r="V388" i="13"/>
  <c r="Q388" i="13"/>
  <c r="S388" i="13"/>
  <c r="T388" i="13"/>
  <c r="V387" i="13" a="1"/>
  <c r="V387" i="13"/>
  <c r="Q387" i="13"/>
  <c r="S387" i="13"/>
  <c r="T387" i="13"/>
  <c r="V386" i="13" a="1"/>
  <c r="V386" i="13"/>
  <c r="Q386" i="13"/>
  <c r="S386" i="13"/>
  <c r="T386" i="13"/>
  <c r="V385" i="13" a="1"/>
  <c r="V385" i="13"/>
  <c r="Q385" i="13"/>
  <c r="S385" i="13"/>
  <c r="T385" i="13"/>
  <c r="V384" i="13" a="1"/>
  <c r="V384" i="13"/>
  <c r="Q384" i="13"/>
  <c r="S384" i="13"/>
  <c r="T384" i="13"/>
  <c r="V383" i="13" a="1"/>
  <c r="V383" i="13"/>
  <c r="Q383" i="13"/>
  <c r="S383" i="13"/>
  <c r="T383" i="13"/>
  <c r="V382" i="13" a="1"/>
  <c r="V382" i="13"/>
  <c r="Q382" i="13"/>
  <c r="S382" i="13"/>
  <c r="T382" i="13"/>
  <c r="V381" i="13" a="1"/>
  <c r="V381" i="13"/>
  <c r="Q381" i="13"/>
  <c r="S381" i="13"/>
  <c r="T381" i="13"/>
  <c r="V380" i="13" a="1"/>
  <c r="V380" i="13"/>
  <c r="Q380" i="13"/>
  <c r="S380" i="13"/>
  <c r="T380" i="13"/>
  <c r="V379" i="13" a="1"/>
  <c r="V379" i="13"/>
  <c r="Q379" i="13"/>
  <c r="S379" i="13"/>
  <c r="T379" i="13"/>
  <c r="V378" i="13" a="1"/>
  <c r="V378" i="13"/>
  <c r="Q378" i="13"/>
  <c r="S378" i="13"/>
  <c r="T378" i="13"/>
  <c r="V377" i="13" a="1"/>
  <c r="V377" i="13"/>
  <c r="Q377" i="13"/>
  <c r="S377" i="13"/>
  <c r="T377" i="13"/>
  <c r="V376" i="13" a="1"/>
  <c r="V376" i="13"/>
  <c r="Q376" i="13"/>
  <c r="S376" i="13"/>
  <c r="T376" i="13"/>
  <c r="V375" i="13" a="1"/>
  <c r="V375" i="13"/>
  <c r="Q375" i="13"/>
  <c r="S375" i="13"/>
  <c r="T375" i="13"/>
  <c r="V374" i="13" a="1"/>
  <c r="V374" i="13"/>
  <c r="Q374" i="13"/>
  <c r="S374" i="13"/>
  <c r="T374" i="13"/>
  <c r="V373" i="13" a="1"/>
  <c r="V373" i="13"/>
  <c r="Q373" i="13"/>
  <c r="S373" i="13"/>
  <c r="T373" i="13"/>
  <c r="V372" i="13" a="1"/>
  <c r="V372" i="13"/>
  <c r="Q372" i="13"/>
  <c r="S372" i="13"/>
  <c r="T372" i="13"/>
  <c r="V371" i="13" a="1"/>
  <c r="V371" i="13"/>
  <c r="Q371" i="13"/>
  <c r="S371" i="13"/>
  <c r="T371" i="13"/>
  <c r="V370" i="13" a="1"/>
  <c r="V370" i="13"/>
  <c r="Q370" i="13"/>
  <c r="S370" i="13"/>
  <c r="T370" i="13"/>
  <c r="V369" i="13" a="1"/>
  <c r="V369" i="13"/>
  <c r="Q369" i="13"/>
  <c r="S369" i="13"/>
  <c r="T369" i="13"/>
  <c r="V368" i="13" a="1"/>
  <c r="V368" i="13"/>
  <c r="Q368" i="13"/>
  <c r="S368" i="13"/>
  <c r="T368" i="13"/>
  <c r="V367" i="13" a="1"/>
  <c r="V367" i="13"/>
  <c r="Q367" i="13"/>
  <c r="S367" i="13"/>
  <c r="T367" i="13"/>
  <c r="V366" i="13" a="1"/>
  <c r="V366" i="13"/>
  <c r="Q366" i="13"/>
  <c r="S366" i="13"/>
  <c r="T366" i="13"/>
  <c r="V365" i="13" a="1"/>
  <c r="V365" i="13"/>
  <c r="Q365" i="13"/>
  <c r="S365" i="13"/>
  <c r="T365" i="13"/>
  <c r="V364" i="13" a="1"/>
  <c r="V364" i="13"/>
  <c r="Q364" i="13"/>
  <c r="S364" i="13"/>
  <c r="T364" i="13"/>
  <c r="V363" i="13" a="1"/>
  <c r="V363" i="13"/>
  <c r="Q363" i="13"/>
  <c r="S363" i="13"/>
  <c r="T363" i="13"/>
  <c r="V362" i="13" a="1"/>
  <c r="V362" i="13"/>
  <c r="Q362" i="13"/>
  <c r="S362" i="13"/>
  <c r="T362" i="13"/>
  <c r="V361" i="13" a="1"/>
  <c r="V361" i="13"/>
  <c r="Q361" i="13"/>
  <c r="S361" i="13"/>
  <c r="T361" i="13"/>
  <c r="V360" i="13" a="1"/>
  <c r="V360" i="13"/>
  <c r="Q360" i="13"/>
  <c r="S360" i="13"/>
  <c r="T360" i="13"/>
  <c r="V359" i="13" a="1"/>
  <c r="V359" i="13"/>
  <c r="Q359" i="13"/>
  <c r="S359" i="13"/>
  <c r="T359" i="13"/>
  <c r="V358" i="13" a="1"/>
  <c r="V358" i="13"/>
  <c r="Q358" i="13"/>
  <c r="S358" i="13"/>
  <c r="T358" i="13"/>
  <c r="V357" i="13" a="1"/>
  <c r="V357" i="13"/>
  <c r="Q357" i="13"/>
  <c r="S357" i="13"/>
  <c r="T357" i="13"/>
  <c r="V356" i="13" a="1"/>
  <c r="V356" i="13"/>
  <c r="Q356" i="13"/>
  <c r="S356" i="13"/>
  <c r="T356" i="13"/>
  <c r="V355" i="13" a="1"/>
  <c r="V355" i="13"/>
  <c r="Q355" i="13"/>
  <c r="S355" i="13"/>
  <c r="T355" i="13"/>
  <c r="V354" i="13" a="1"/>
  <c r="V354" i="13"/>
  <c r="Q354" i="13"/>
  <c r="S354" i="13"/>
  <c r="T354" i="13"/>
  <c r="V353" i="13" a="1"/>
  <c r="V353" i="13"/>
  <c r="Q353" i="13"/>
  <c r="S353" i="13"/>
  <c r="T353" i="13"/>
  <c r="V352" i="13" a="1"/>
  <c r="V352" i="13"/>
  <c r="Q352" i="13"/>
  <c r="S352" i="13"/>
  <c r="T352" i="13"/>
  <c r="V351" i="13" a="1"/>
  <c r="V351" i="13"/>
  <c r="Q351" i="13"/>
  <c r="S351" i="13"/>
  <c r="T351" i="13"/>
  <c r="V350" i="13" a="1"/>
  <c r="V350" i="13"/>
  <c r="Q350" i="13"/>
  <c r="S350" i="13"/>
  <c r="T350" i="13"/>
  <c r="V349" i="13" a="1"/>
  <c r="V349" i="13"/>
  <c r="Q349" i="13"/>
  <c r="S349" i="13"/>
  <c r="T349" i="13"/>
  <c r="V348" i="13" a="1"/>
  <c r="V348" i="13"/>
  <c r="Q348" i="13"/>
  <c r="S348" i="13"/>
  <c r="T348" i="13"/>
  <c r="V347" i="13" a="1"/>
  <c r="V347" i="13"/>
  <c r="Q347" i="13"/>
  <c r="S347" i="13"/>
  <c r="T347" i="13"/>
  <c r="V346" i="13" a="1"/>
  <c r="V346" i="13"/>
  <c r="Q346" i="13"/>
  <c r="S346" i="13"/>
  <c r="T346" i="13"/>
  <c r="V345" i="13" a="1"/>
  <c r="V345" i="13"/>
  <c r="Q345" i="13"/>
  <c r="S345" i="13"/>
  <c r="T345" i="13"/>
  <c r="V344" i="13" a="1"/>
  <c r="V344" i="13"/>
  <c r="Q344" i="13"/>
  <c r="S344" i="13"/>
  <c r="T344" i="13"/>
  <c r="V343" i="13" a="1"/>
  <c r="V343" i="13"/>
  <c r="Q343" i="13"/>
  <c r="S343" i="13"/>
  <c r="T343" i="13"/>
  <c r="V342" i="13" a="1"/>
  <c r="V342" i="13"/>
  <c r="Q342" i="13"/>
  <c r="S342" i="13"/>
  <c r="T342" i="13"/>
  <c r="V341" i="13" a="1"/>
  <c r="V341" i="13"/>
  <c r="Q341" i="13"/>
  <c r="S341" i="13"/>
  <c r="T341" i="13"/>
  <c r="V340" i="13" a="1"/>
  <c r="V340" i="13"/>
  <c r="Q340" i="13"/>
  <c r="S340" i="13"/>
  <c r="T340" i="13"/>
  <c r="V339" i="13" a="1"/>
  <c r="V339" i="13"/>
  <c r="Q339" i="13"/>
  <c r="S339" i="13"/>
  <c r="T339" i="13"/>
  <c r="V338" i="13" a="1"/>
  <c r="V338" i="13"/>
  <c r="Q338" i="13"/>
  <c r="S338" i="13"/>
  <c r="T338" i="13"/>
  <c r="V337" i="13" a="1"/>
  <c r="V337" i="13"/>
  <c r="Q337" i="13"/>
  <c r="S337" i="13"/>
  <c r="T337" i="13"/>
  <c r="V336" i="13" a="1"/>
  <c r="V336" i="13"/>
  <c r="Q336" i="13"/>
  <c r="S336" i="13"/>
  <c r="T336" i="13"/>
  <c r="V335" i="13" a="1"/>
  <c r="V335" i="13"/>
  <c r="Q335" i="13"/>
  <c r="S335" i="13"/>
  <c r="T335" i="13"/>
  <c r="V334" i="13" a="1"/>
  <c r="V334" i="13"/>
  <c r="Q334" i="13"/>
  <c r="S334" i="13"/>
  <c r="T334" i="13"/>
  <c r="V333" i="13" a="1"/>
  <c r="V333" i="13"/>
  <c r="Q333" i="13"/>
  <c r="S333" i="13"/>
  <c r="T333" i="13"/>
  <c r="V332" i="13" a="1"/>
  <c r="V332" i="13"/>
  <c r="Q332" i="13"/>
  <c r="S332" i="13"/>
  <c r="T332" i="13"/>
  <c r="V331" i="13" a="1"/>
  <c r="V331" i="13"/>
  <c r="Q331" i="13"/>
  <c r="S331" i="13"/>
  <c r="T331" i="13"/>
  <c r="V330" i="13" a="1"/>
  <c r="V330" i="13"/>
  <c r="Q330" i="13"/>
  <c r="S330" i="13"/>
  <c r="T330" i="13"/>
  <c r="V329" i="13" a="1"/>
  <c r="V329" i="13"/>
  <c r="Q329" i="13"/>
  <c r="S329" i="13"/>
  <c r="T329" i="13"/>
  <c r="V328" i="13" a="1"/>
  <c r="V328" i="13"/>
  <c r="Q328" i="13"/>
  <c r="S328" i="13"/>
  <c r="T328" i="13"/>
  <c r="V327" i="13" a="1"/>
  <c r="V327" i="13"/>
  <c r="Q327" i="13"/>
  <c r="S327" i="13"/>
  <c r="T327" i="13"/>
  <c r="V326" i="13" a="1"/>
  <c r="V326" i="13"/>
  <c r="Q326" i="13"/>
  <c r="S326" i="13"/>
  <c r="T326" i="13"/>
  <c r="V325" i="13" a="1"/>
  <c r="V325" i="13"/>
  <c r="Q325" i="13"/>
  <c r="S325" i="13"/>
  <c r="T325" i="13"/>
  <c r="V324" i="13" a="1"/>
  <c r="V324" i="13"/>
  <c r="Q324" i="13"/>
  <c r="S324" i="13"/>
  <c r="T324" i="13"/>
  <c r="V323" i="13" a="1"/>
  <c r="V323" i="13"/>
  <c r="Q323" i="13"/>
  <c r="S323" i="13"/>
  <c r="T323" i="13"/>
  <c r="V322" i="13" a="1"/>
  <c r="V322" i="13"/>
  <c r="Q322" i="13"/>
  <c r="S322" i="13"/>
  <c r="T322" i="13"/>
  <c r="V321" i="13" a="1"/>
  <c r="V321" i="13"/>
  <c r="Q321" i="13"/>
  <c r="S321" i="13"/>
  <c r="T321" i="13"/>
  <c r="V320" i="13" a="1"/>
  <c r="V320" i="13"/>
  <c r="Q320" i="13"/>
  <c r="S320" i="13"/>
  <c r="T320" i="13"/>
  <c r="V319" i="13" a="1"/>
  <c r="V319" i="13"/>
  <c r="Q319" i="13"/>
  <c r="S319" i="13"/>
  <c r="T319" i="13"/>
  <c r="V318" i="13" a="1"/>
  <c r="V318" i="13"/>
  <c r="Q318" i="13"/>
  <c r="S318" i="13"/>
  <c r="T318" i="13"/>
  <c r="V317" i="13" a="1"/>
  <c r="V317" i="13"/>
  <c r="Q317" i="13"/>
  <c r="S317" i="13"/>
  <c r="T317" i="13"/>
  <c r="V316" i="13" a="1"/>
  <c r="V316" i="13"/>
  <c r="Q316" i="13"/>
  <c r="S316" i="13"/>
  <c r="T316" i="13"/>
  <c r="V315" i="13" a="1"/>
  <c r="V315" i="13"/>
  <c r="Q315" i="13"/>
  <c r="S315" i="13"/>
  <c r="T315" i="13"/>
  <c r="V314" i="13" a="1"/>
  <c r="V314" i="13"/>
  <c r="Q314" i="13"/>
  <c r="S314" i="13"/>
  <c r="T314" i="13"/>
  <c r="V313" i="13" a="1"/>
  <c r="V313" i="13"/>
  <c r="Q313" i="13"/>
  <c r="S313" i="13"/>
  <c r="T313" i="13"/>
  <c r="V312" i="13" a="1"/>
  <c r="V312" i="13"/>
  <c r="Q312" i="13"/>
  <c r="S312" i="13"/>
  <c r="T312" i="13"/>
  <c r="V311" i="13" a="1"/>
  <c r="V311" i="13"/>
  <c r="Q311" i="13"/>
  <c r="S311" i="13"/>
  <c r="T311" i="13"/>
  <c r="V310" i="13" a="1"/>
  <c r="V310" i="13"/>
  <c r="Q310" i="13"/>
  <c r="S310" i="13"/>
  <c r="T310" i="13"/>
  <c r="V309" i="13" a="1"/>
  <c r="V309" i="13"/>
  <c r="Q309" i="13"/>
  <c r="S309" i="13"/>
  <c r="T309" i="13"/>
  <c r="V308" i="13" a="1"/>
  <c r="V308" i="13"/>
  <c r="Q308" i="13"/>
  <c r="S308" i="13"/>
  <c r="T308" i="13"/>
  <c r="V307" i="13" a="1"/>
  <c r="V307" i="13"/>
  <c r="Q307" i="13"/>
  <c r="S307" i="13"/>
  <c r="T307" i="13"/>
  <c r="V306" i="13" a="1"/>
  <c r="V306" i="13"/>
  <c r="Q306" i="13"/>
  <c r="S306" i="13"/>
  <c r="T306" i="13"/>
  <c r="V305" i="13" a="1"/>
  <c r="V305" i="13"/>
  <c r="Q305" i="13"/>
  <c r="S305" i="13"/>
  <c r="T305" i="13"/>
  <c r="V304" i="13" a="1"/>
  <c r="V304" i="13"/>
  <c r="Q304" i="13"/>
  <c r="S304" i="13"/>
  <c r="T304" i="13"/>
  <c r="V303" i="13" a="1"/>
  <c r="V303" i="13"/>
  <c r="Q303" i="13"/>
  <c r="S303" i="13"/>
  <c r="T303" i="13"/>
  <c r="V302" i="13" a="1"/>
  <c r="V302" i="13"/>
  <c r="Q302" i="13"/>
  <c r="S302" i="13"/>
  <c r="T302" i="13"/>
  <c r="V301" i="13" a="1"/>
  <c r="V301" i="13"/>
  <c r="Q301" i="13"/>
  <c r="S301" i="13"/>
  <c r="T301" i="13"/>
  <c r="V300" i="13" a="1"/>
  <c r="V300" i="13"/>
  <c r="Q300" i="13"/>
  <c r="S300" i="13"/>
  <c r="T300" i="13"/>
  <c r="V299" i="13" a="1"/>
  <c r="V299" i="13"/>
  <c r="Q299" i="13"/>
  <c r="S299" i="13"/>
  <c r="T299" i="13"/>
  <c r="V298" i="13" a="1"/>
  <c r="V298" i="13"/>
  <c r="Q298" i="13"/>
  <c r="S298" i="13"/>
  <c r="T298" i="13"/>
  <c r="V297" i="13" a="1"/>
  <c r="V297" i="13"/>
  <c r="Q297" i="13"/>
  <c r="S297" i="13"/>
  <c r="T297" i="13"/>
  <c r="V296" i="13" a="1"/>
  <c r="V296" i="13"/>
  <c r="Q296" i="13"/>
  <c r="S296" i="13"/>
  <c r="T296" i="13"/>
  <c r="V295" i="13" a="1"/>
  <c r="V295" i="13"/>
  <c r="Q295" i="13"/>
  <c r="S295" i="13"/>
  <c r="T295" i="13"/>
  <c r="V294" i="13" a="1"/>
  <c r="V294" i="13"/>
  <c r="Q294" i="13"/>
  <c r="S294" i="13"/>
  <c r="T294" i="13"/>
  <c r="V293" i="13" a="1"/>
  <c r="V293" i="13"/>
  <c r="Q293" i="13"/>
  <c r="S293" i="13"/>
  <c r="T293" i="13"/>
  <c r="V292" i="13" a="1"/>
  <c r="V292" i="13"/>
  <c r="Q292" i="13"/>
  <c r="S292" i="13"/>
  <c r="T292" i="13"/>
  <c r="V291" i="13" a="1"/>
  <c r="V291" i="13"/>
  <c r="Q291" i="13"/>
  <c r="S291" i="13"/>
  <c r="T291" i="13"/>
  <c r="V290" i="13" a="1"/>
  <c r="V290" i="13"/>
  <c r="Q290" i="13"/>
  <c r="S290" i="13"/>
  <c r="T290" i="13"/>
  <c r="V289" i="13" a="1"/>
  <c r="V289" i="13"/>
  <c r="Q289" i="13"/>
  <c r="S289" i="13"/>
  <c r="T289" i="13"/>
  <c r="V288" i="13" a="1"/>
  <c r="V288" i="13"/>
  <c r="Q288" i="13"/>
  <c r="S288" i="13"/>
  <c r="T288" i="13"/>
  <c r="V287" i="13" a="1"/>
  <c r="V287" i="13"/>
  <c r="Q287" i="13"/>
  <c r="S287" i="13"/>
  <c r="T287" i="13"/>
  <c r="V286" i="13" a="1"/>
  <c r="V286" i="13"/>
  <c r="Q286" i="13"/>
  <c r="S286" i="13"/>
  <c r="T286" i="13"/>
  <c r="V285" i="13" a="1"/>
  <c r="V285" i="13"/>
  <c r="Q285" i="13"/>
  <c r="S285" i="13"/>
  <c r="T285" i="13"/>
  <c r="V284" i="13" a="1"/>
  <c r="V284" i="13"/>
  <c r="Q284" i="13"/>
  <c r="S284" i="13"/>
  <c r="T284" i="13"/>
  <c r="V283" i="13" a="1"/>
  <c r="V283" i="13"/>
  <c r="Q283" i="13"/>
  <c r="S283" i="13"/>
  <c r="T283" i="13"/>
  <c r="V282" i="13" a="1"/>
  <c r="V282" i="13"/>
  <c r="Q282" i="13"/>
  <c r="S282" i="13"/>
  <c r="T282" i="13"/>
  <c r="V281" i="13" a="1"/>
  <c r="V281" i="13"/>
  <c r="Q281" i="13"/>
  <c r="S281" i="13"/>
  <c r="T281" i="13"/>
  <c r="V280" i="13" a="1"/>
  <c r="V280" i="13"/>
  <c r="Q280" i="13"/>
  <c r="S280" i="13"/>
  <c r="T280" i="13"/>
  <c r="V279" i="13" a="1"/>
  <c r="V279" i="13"/>
  <c r="Q279" i="13"/>
  <c r="S279" i="13"/>
  <c r="T279" i="13"/>
  <c r="V278" i="13" a="1"/>
  <c r="V278" i="13"/>
  <c r="Q278" i="13"/>
  <c r="S278" i="13"/>
  <c r="T278" i="13"/>
  <c r="V277" i="13" a="1"/>
  <c r="V277" i="13"/>
  <c r="Q277" i="13"/>
  <c r="S277" i="13"/>
  <c r="T277" i="13"/>
  <c r="V276" i="13" a="1"/>
  <c r="V276" i="13"/>
  <c r="Q276" i="13"/>
  <c r="S276" i="13"/>
  <c r="T276" i="13"/>
  <c r="V275" i="13" a="1"/>
  <c r="V275" i="13"/>
  <c r="Q275" i="13"/>
  <c r="S275" i="13"/>
  <c r="T275" i="13"/>
  <c r="V274" i="13" a="1"/>
  <c r="V274" i="13"/>
  <c r="Q274" i="13"/>
  <c r="S274" i="13"/>
  <c r="T274" i="13"/>
  <c r="V273" i="13" a="1"/>
  <c r="V273" i="13"/>
  <c r="Q273" i="13"/>
  <c r="S273" i="13"/>
  <c r="T273" i="13"/>
  <c r="V272" i="13" a="1"/>
  <c r="V272" i="13"/>
  <c r="Q272" i="13"/>
  <c r="S272" i="13"/>
  <c r="T272" i="13"/>
  <c r="V271" i="13" a="1"/>
  <c r="V271" i="13"/>
  <c r="Q271" i="13"/>
  <c r="S271" i="13"/>
  <c r="T271" i="13"/>
  <c r="V270" i="13" a="1"/>
  <c r="V270" i="13"/>
  <c r="Q270" i="13"/>
  <c r="S270" i="13"/>
  <c r="T270" i="13"/>
  <c r="V269" i="13" a="1"/>
  <c r="V269" i="13"/>
  <c r="Q269" i="13"/>
  <c r="S269" i="13"/>
  <c r="T269" i="13"/>
  <c r="V268" i="13" a="1"/>
  <c r="V268" i="13"/>
  <c r="Q268" i="13"/>
  <c r="S268" i="13"/>
  <c r="T268" i="13"/>
  <c r="V267" i="13" a="1"/>
  <c r="V267" i="13"/>
  <c r="Q267" i="13"/>
  <c r="S267" i="13"/>
  <c r="T267" i="13"/>
  <c r="V266" i="13" a="1"/>
  <c r="V266" i="13"/>
  <c r="Q266" i="13"/>
  <c r="S266" i="13"/>
  <c r="T266" i="13"/>
  <c r="V265" i="13" a="1"/>
  <c r="V265" i="13"/>
  <c r="Q265" i="13"/>
  <c r="S265" i="13"/>
  <c r="T265" i="13"/>
  <c r="V264" i="13" a="1"/>
  <c r="V264" i="13"/>
  <c r="Q264" i="13"/>
  <c r="S264" i="13"/>
  <c r="T264" i="13"/>
  <c r="V263" i="13" a="1"/>
  <c r="V263" i="13"/>
  <c r="Q263" i="13"/>
  <c r="S263" i="13"/>
  <c r="T263" i="13"/>
  <c r="V262" i="13" a="1"/>
  <c r="V262" i="13"/>
  <c r="Q262" i="13"/>
  <c r="S262" i="13"/>
  <c r="T262" i="13"/>
  <c r="V261" i="13" a="1"/>
  <c r="V261" i="13"/>
  <c r="Q261" i="13"/>
  <c r="S261" i="13"/>
  <c r="T261" i="13"/>
  <c r="V260" i="13" a="1"/>
  <c r="V260" i="13"/>
  <c r="Q260" i="13"/>
  <c r="S260" i="13"/>
  <c r="T260" i="13"/>
  <c r="V259" i="13" a="1"/>
  <c r="V259" i="13"/>
  <c r="Q259" i="13"/>
  <c r="S259" i="13"/>
  <c r="T259" i="13"/>
  <c r="V258" i="13" a="1"/>
  <c r="V258" i="13"/>
  <c r="Q258" i="13"/>
  <c r="S258" i="13"/>
  <c r="T258" i="13"/>
  <c r="V257" i="13" a="1"/>
  <c r="V257" i="13"/>
  <c r="Q257" i="13"/>
  <c r="S257" i="13"/>
  <c r="T257" i="13"/>
  <c r="V256" i="13" a="1"/>
  <c r="V256" i="13"/>
  <c r="Q256" i="13"/>
  <c r="S256" i="13"/>
  <c r="T256" i="13"/>
  <c r="V255" i="13" a="1"/>
  <c r="V255" i="13"/>
  <c r="Q255" i="13"/>
  <c r="S255" i="13"/>
  <c r="T255" i="13"/>
  <c r="V254" i="13" a="1"/>
  <c r="V254" i="13"/>
  <c r="Q254" i="13"/>
  <c r="S254" i="13"/>
  <c r="T254" i="13"/>
  <c r="V253" i="13" a="1"/>
  <c r="V253" i="13"/>
  <c r="Q253" i="13"/>
  <c r="S253" i="13"/>
  <c r="T253" i="13"/>
  <c r="V252" i="13" a="1"/>
  <c r="V252" i="13"/>
  <c r="Q252" i="13"/>
  <c r="S252" i="13"/>
  <c r="T252" i="13"/>
  <c r="V251" i="13" a="1"/>
  <c r="V251" i="13"/>
  <c r="Q251" i="13"/>
  <c r="S251" i="13"/>
  <c r="T251" i="13"/>
  <c r="V250" i="13" a="1"/>
  <c r="V250" i="13"/>
  <c r="Q250" i="13"/>
  <c r="S250" i="13"/>
  <c r="T250" i="13"/>
  <c r="V249" i="13" a="1"/>
  <c r="V249" i="13"/>
  <c r="Q249" i="13"/>
  <c r="S249" i="13"/>
  <c r="T249" i="13"/>
  <c r="V248" i="13" a="1"/>
  <c r="V248" i="13"/>
  <c r="Q248" i="13"/>
  <c r="S248" i="13"/>
  <c r="T248" i="13"/>
  <c r="V247" i="13" a="1"/>
  <c r="V247" i="13"/>
  <c r="Q247" i="13"/>
  <c r="S247" i="13"/>
  <c r="T247" i="13"/>
  <c r="V246" i="13" a="1"/>
  <c r="V246" i="13"/>
  <c r="Q246" i="13"/>
  <c r="S246" i="13"/>
  <c r="T246" i="13"/>
  <c r="V245" i="13" a="1"/>
  <c r="V245" i="13"/>
  <c r="Q245" i="13"/>
  <c r="S245" i="13"/>
  <c r="T245" i="13"/>
  <c r="V244" i="13" a="1"/>
  <c r="V244" i="13"/>
  <c r="Q244" i="13"/>
  <c r="S244" i="13"/>
  <c r="T244" i="13"/>
  <c r="V243" i="13" a="1"/>
  <c r="V243" i="13"/>
  <c r="Q243" i="13"/>
  <c r="S243" i="13"/>
  <c r="T243" i="13"/>
  <c r="V242" i="13" a="1"/>
  <c r="V242" i="13"/>
  <c r="Q242" i="13"/>
  <c r="S242" i="13"/>
  <c r="T242" i="13"/>
  <c r="V241" i="13" a="1"/>
  <c r="V241" i="13"/>
  <c r="Q241" i="13"/>
  <c r="S241" i="13"/>
  <c r="T241" i="13"/>
  <c r="V239" i="13" a="1"/>
  <c r="V239" i="13"/>
  <c r="Q239" i="13"/>
  <c r="S239" i="13"/>
  <c r="T239" i="13"/>
  <c r="V238" i="13" a="1"/>
  <c r="V238" i="13"/>
  <c r="Q238" i="13"/>
  <c r="S238" i="13"/>
  <c r="T238" i="13"/>
  <c r="V237" i="13" a="1"/>
  <c r="V237" i="13"/>
  <c r="Q237" i="13"/>
  <c r="S237" i="13"/>
  <c r="T237" i="13"/>
  <c r="V235" i="13" a="1"/>
  <c r="V235" i="13"/>
  <c r="Q235" i="13"/>
  <c r="S235" i="13"/>
  <c r="T235" i="13"/>
  <c r="V234" i="13" a="1"/>
  <c r="V234" i="13"/>
  <c r="Q234" i="13"/>
  <c r="S234" i="13"/>
  <c r="T234" i="13"/>
  <c r="V233" i="13" a="1"/>
  <c r="V233" i="13"/>
  <c r="Q233" i="13"/>
  <c r="S233" i="13"/>
  <c r="T233" i="13"/>
  <c r="V232" i="13" a="1"/>
  <c r="V232" i="13"/>
  <c r="Q232" i="13"/>
  <c r="S232" i="13"/>
  <c r="T232" i="13"/>
  <c r="V231" i="13" a="1"/>
  <c r="V231" i="13"/>
  <c r="Q231" i="13"/>
  <c r="S231" i="13"/>
  <c r="T231" i="13"/>
  <c r="V230" i="13" a="1"/>
  <c r="V230" i="13"/>
  <c r="Q230" i="13"/>
  <c r="S230" i="13"/>
  <c r="T230" i="13"/>
  <c r="V229" i="13" a="1"/>
  <c r="V229" i="13"/>
  <c r="Q229" i="13"/>
  <c r="S229" i="13"/>
  <c r="T229" i="13"/>
  <c r="V228" i="13" a="1"/>
  <c r="V228" i="13"/>
  <c r="Q228" i="13"/>
  <c r="S228" i="13"/>
  <c r="T228" i="13"/>
  <c r="V227" i="13" a="1"/>
  <c r="V227" i="13"/>
  <c r="Q227" i="13"/>
  <c r="S227" i="13"/>
  <c r="T227" i="13"/>
  <c r="V226" i="13" a="1"/>
  <c r="V226" i="13"/>
  <c r="Q226" i="13"/>
  <c r="S226" i="13"/>
  <c r="T226" i="13"/>
  <c r="V225" i="13" a="1"/>
  <c r="V225" i="13"/>
  <c r="Q225" i="13"/>
  <c r="S225" i="13"/>
  <c r="T225" i="13"/>
  <c r="V224" i="13" a="1"/>
  <c r="V224" i="13"/>
  <c r="Q224" i="13"/>
  <c r="S224" i="13"/>
  <c r="T224" i="13"/>
  <c r="V223" i="13" a="1"/>
  <c r="V223" i="13"/>
  <c r="Q223" i="13"/>
  <c r="S223" i="13"/>
  <c r="T223" i="13"/>
  <c r="V222" i="13" a="1"/>
  <c r="V222" i="13"/>
  <c r="Q222" i="13"/>
  <c r="S222" i="13"/>
  <c r="T222" i="13"/>
  <c r="V221" i="13" a="1"/>
  <c r="V221" i="13"/>
  <c r="Q221" i="13"/>
  <c r="S221" i="13"/>
  <c r="T221" i="13"/>
  <c r="V220" i="13" a="1"/>
  <c r="V220" i="13"/>
  <c r="Q220" i="13"/>
  <c r="S220" i="13"/>
  <c r="T220" i="13"/>
  <c r="V219" i="13" a="1"/>
  <c r="V219" i="13"/>
  <c r="Q219" i="13"/>
  <c r="S219" i="13"/>
  <c r="T219" i="13"/>
  <c r="V218" i="13" a="1"/>
  <c r="V218" i="13"/>
  <c r="Q218" i="13"/>
  <c r="S218" i="13"/>
  <c r="T218" i="13"/>
  <c r="V217" i="13" a="1"/>
  <c r="V217" i="13"/>
  <c r="Q217" i="13"/>
  <c r="S217" i="13"/>
  <c r="T217" i="13"/>
  <c r="V216" i="13" a="1"/>
  <c r="V216" i="13"/>
  <c r="Q216" i="13"/>
  <c r="S216" i="13"/>
  <c r="T216" i="13"/>
  <c r="V215" i="13" a="1"/>
  <c r="V215" i="13"/>
  <c r="Q215" i="13"/>
  <c r="S215" i="13"/>
  <c r="T215" i="13"/>
  <c r="V214" i="13" a="1"/>
  <c r="V214" i="13"/>
  <c r="Q214" i="13"/>
  <c r="S214" i="13"/>
  <c r="T214" i="13"/>
  <c r="V213" i="13" a="1"/>
  <c r="V213" i="13"/>
  <c r="Q213" i="13"/>
  <c r="S213" i="13"/>
  <c r="T213" i="13"/>
  <c r="V212" i="13" a="1"/>
  <c r="V212" i="13"/>
  <c r="Q212" i="13"/>
  <c r="S212" i="13"/>
  <c r="T212" i="13"/>
  <c r="V211" i="13" a="1"/>
  <c r="V211" i="13"/>
  <c r="Q211" i="13"/>
  <c r="S211" i="13"/>
  <c r="T211" i="13"/>
  <c r="V210" i="13" a="1"/>
  <c r="V210" i="13"/>
  <c r="Q210" i="13"/>
  <c r="S210" i="13"/>
  <c r="T210" i="13"/>
  <c r="V209" i="13" a="1"/>
  <c r="V209" i="13"/>
  <c r="Q209" i="13"/>
  <c r="S209" i="13"/>
  <c r="T209" i="13"/>
  <c r="V208" i="13" a="1"/>
  <c r="V208" i="13"/>
  <c r="Q208" i="13"/>
  <c r="S208" i="13"/>
  <c r="T208" i="13"/>
  <c r="V207" i="13" a="1"/>
  <c r="V207" i="13"/>
  <c r="Q207" i="13"/>
  <c r="S207" i="13"/>
  <c r="T207" i="13"/>
  <c r="V206" i="13" a="1"/>
  <c r="V206" i="13"/>
  <c r="Q206" i="13"/>
  <c r="S206" i="13"/>
  <c r="T206" i="13"/>
  <c r="V205" i="13" a="1"/>
  <c r="V205" i="13"/>
  <c r="Q205" i="13"/>
  <c r="S205" i="13"/>
  <c r="T205" i="13"/>
  <c r="V204" i="13" a="1"/>
  <c r="V204" i="13"/>
  <c r="Q204" i="13"/>
  <c r="S204" i="13"/>
  <c r="T204" i="13"/>
  <c r="V203" i="13" a="1"/>
  <c r="V203" i="13"/>
  <c r="Q203" i="13"/>
  <c r="S203" i="13"/>
  <c r="T203" i="13"/>
  <c r="V202" i="13" a="1"/>
  <c r="V202" i="13"/>
  <c r="Q202" i="13"/>
  <c r="S202" i="13"/>
  <c r="T202" i="13"/>
  <c r="V201" i="13" a="1"/>
  <c r="V201" i="13"/>
  <c r="Q201" i="13"/>
  <c r="S201" i="13"/>
  <c r="T201" i="13"/>
  <c r="V200" i="13" a="1"/>
  <c r="V200" i="13"/>
  <c r="Q200" i="13"/>
  <c r="S200" i="13"/>
  <c r="T200" i="13"/>
  <c r="V199" i="13" a="1"/>
  <c r="V199" i="13"/>
  <c r="Q199" i="13"/>
  <c r="S199" i="13"/>
  <c r="T199" i="13"/>
  <c r="V198" i="13" a="1"/>
  <c r="V198" i="13"/>
  <c r="Q198" i="13"/>
  <c r="S198" i="13"/>
  <c r="T198" i="13"/>
  <c r="V197" i="13" a="1"/>
  <c r="V197" i="13"/>
  <c r="Q197" i="13"/>
  <c r="S197" i="13"/>
  <c r="T197" i="13"/>
  <c r="V196" i="13" a="1"/>
  <c r="V196" i="13"/>
  <c r="Q196" i="13"/>
  <c r="S196" i="13"/>
  <c r="T196" i="13"/>
  <c r="V195" i="13" a="1"/>
  <c r="V195" i="13"/>
  <c r="Q195" i="13"/>
  <c r="S195" i="13"/>
  <c r="T195" i="13"/>
  <c r="V194" i="13" a="1"/>
  <c r="V194" i="13"/>
  <c r="Q194" i="13"/>
  <c r="S194" i="13"/>
  <c r="T194" i="13"/>
  <c r="V193" i="13" a="1"/>
  <c r="V193" i="13"/>
  <c r="Q193" i="13"/>
  <c r="S193" i="13"/>
  <c r="T193" i="13"/>
  <c r="V192" i="13" a="1"/>
  <c r="V192" i="13"/>
  <c r="Q192" i="13"/>
  <c r="S192" i="13"/>
  <c r="T192" i="13"/>
  <c r="V191" i="13" a="1"/>
  <c r="V191" i="13"/>
  <c r="Q191" i="13"/>
  <c r="S191" i="13"/>
  <c r="T191" i="13"/>
  <c r="V190" i="13" a="1"/>
  <c r="V190" i="13"/>
  <c r="Q190" i="13"/>
  <c r="S190" i="13"/>
  <c r="T190" i="13"/>
  <c r="V189" i="13" a="1"/>
  <c r="V189" i="13"/>
  <c r="Q189" i="13"/>
  <c r="S189" i="13"/>
  <c r="T189" i="13"/>
  <c r="V188" i="13" a="1"/>
  <c r="V188" i="13"/>
  <c r="Q188" i="13"/>
  <c r="S188" i="13"/>
  <c r="T188" i="13"/>
  <c r="V187" i="13" a="1"/>
  <c r="V187" i="13"/>
  <c r="Q187" i="13"/>
  <c r="S187" i="13"/>
  <c r="T187" i="13"/>
  <c r="V186" i="13" a="1"/>
  <c r="V186" i="13"/>
  <c r="Q186" i="13"/>
  <c r="S186" i="13"/>
  <c r="T186" i="13"/>
  <c r="V185" i="13" a="1"/>
  <c r="V185" i="13"/>
  <c r="Q185" i="13"/>
  <c r="S185" i="13"/>
  <c r="T185" i="13"/>
  <c r="V184" i="13" a="1"/>
  <c r="V184" i="13"/>
  <c r="Q184" i="13"/>
  <c r="S184" i="13"/>
  <c r="T184" i="13"/>
  <c r="V183" i="13" a="1"/>
  <c r="V183" i="13"/>
  <c r="Q183" i="13"/>
  <c r="S183" i="13"/>
  <c r="T183" i="13"/>
  <c r="V182" i="13" a="1"/>
  <c r="V182" i="13"/>
  <c r="Q182" i="13"/>
  <c r="S182" i="13"/>
  <c r="T182" i="13"/>
  <c r="V181" i="13" a="1"/>
  <c r="V181" i="13"/>
  <c r="Q181" i="13"/>
  <c r="S181" i="13"/>
  <c r="T181" i="13"/>
  <c r="V180" i="13" a="1"/>
  <c r="V180" i="13"/>
  <c r="Q180" i="13"/>
  <c r="S180" i="13"/>
  <c r="T180" i="13"/>
  <c r="V179" i="13" a="1"/>
  <c r="V179" i="13"/>
  <c r="Q179" i="13"/>
  <c r="S179" i="13"/>
  <c r="T179" i="13"/>
  <c r="V178" i="13" a="1"/>
  <c r="V178" i="13"/>
  <c r="Q178" i="13"/>
  <c r="S178" i="13"/>
  <c r="T178" i="13"/>
  <c r="V177" i="13" a="1"/>
  <c r="V177" i="13"/>
  <c r="Q177" i="13"/>
  <c r="S177" i="13"/>
  <c r="T177" i="13"/>
  <c r="V176" i="13" a="1"/>
  <c r="V176" i="13"/>
  <c r="Q176" i="13"/>
  <c r="S176" i="13"/>
  <c r="T176" i="13"/>
  <c r="V175" i="13" a="1"/>
  <c r="V175" i="13"/>
  <c r="Q175" i="13"/>
  <c r="S175" i="13"/>
  <c r="T175" i="13"/>
  <c r="V174" i="13" a="1"/>
  <c r="V174" i="13"/>
  <c r="Q174" i="13"/>
  <c r="S174" i="13"/>
  <c r="T174" i="13"/>
  <c r="V173" i="13" a="1"/>
  <c r="V173" i="13"/>
  <c r="Q173" i="13"/>
  <c r="S173" i="13"/>
  <c r="T173" i="13"/>
  <c r="V172" i="13" a="1"/>
  <c r="V172" i="13"/>
  <c r="Q172" i="13"/>
  <c r="S172" i="13"/>
  <c r="T172" i="13"/>
  <c r="V171" i="13" a="1"/>
  <c r="V171" i="13"/>
  <c r="Q171" i="13"/>
  <c r="S171" i="13"/>
  <c r="T171" i="13"/>
  <c r="V170" i="13" a="1"/>
  <c r="V170" i="13"/>
  <c r="Q170" i="13"/>
  <c r="S170" i="13"/>
  <c r="T170" i="13"/>
  <c r="V169" i="13" a="1"/>
  <c r="V169" i="13"/>
  <c r="Q169" i="13"/>
  <c r="S169" i="13"/>
  <c r="T169" i="13"/>
  <c r="V168" i="13" a="1"/>
  <c r="V168" i="13"/>
  <c r="Q168" i="13"/>
  <c r="S168" i="13"/>
  <c r="T168" i="13"/>
  <c r="V167" i="13" a="1"/>
  <c r="V167" i="13"/>
  <c r="Q167" i="13"/>
  <c r="S167" i="13"/>
  <c r="T167" i="13"/>
  <c r="V166" i="13" a="1"/>
  <c r="V166" i="13"/>
  <c r="Q166" i="13"/>
  <c r="S166" i="13"/>
  <c r="T166" i="13"/>
  <c r="V165" i="13" a="1"/>
  <c r="V165" i="13"/>
  <c r="Q165" i="13"/>
  <c r="S165" i="13"/>
  <c r="T165" i="13"/>
  <c r="V164" i="13" a="1"/>
  <c r="V164" i="13"/>
  <c r="Q164" i="13"/>
  <c r="S164" i="13"/>
  <c r="T164" i="13"/>
  <c r="V163" i="13" a="1"/>
  <c r="V163" i="13"/>
  <c r="Q163" i="13"/>
  <c r="S163" i="13"/>
  <c r="T163" i="13"/>
  <c r="V162" i="13" a="1"/>
  <c r="V162" i="13"/>
  <c r="Q162" i="13"/>
  <c r="S162" i="13"/>
  <c r="T162" i="13"/>
  <c r="V161" i="13" a="1"/>
  <c r="V161" i="13"/>
  <c r="Q161" i="13"/>
  <c r="S161" i="13"/>
  <c r="T161" i="13"/>
  <c r="V160" i="13" a="1"/>
  <c r="V160" i="13"/>
  <c r="Q160" i="13"/>
  <c r="S160" i="13"/>
  <c r="T160" i="13"/>
  <c r="V159" i="13" a="1"/>
  <c r="V159" i="13"/>
  <c r="Q159" i="13"/>
  <c r="S159" i="13"/>
  <c r="T159" i="13"/>
  <c r="V158" i="13" a="1"/>
  <c r="V158" i="13"/>
  <c r="Q158" i="13"/>
  <c r="S158" i="13"/>
  <c r="T158" i="13"/>
  <c r="V157" i="13" a="1"/>
  <c r="V157" i="13"/>
  <c r="Q157" i="13"/>
  <c r="S157" i="13"/>
  <c r="T157" i="13"/>
  <c r="V156" i="13" a="1"/>
  <c r="V156" i="13"/>
  <c r="Q156" i="13"/>
  <c r="S156" i="13"/>
  <c r="T156" i="13"/>
  <c r="V155" i="13" a="1"/>
  <c r="V155" i="13"/>
  <c r="Q155" i="13"/>
  <c r="S155" i="13"/>
  <c r="T155" i="13"/>
  <c r="V154" i="13" a="1"/>
  <c r="V154" i="13"/>
  <c r="Q154" i="13"/>
  <c r="S154" i="13"/>
  <c r="T154" i="13"/>
  <c r="V153" i="13" a="1"/>
  <c r="V153" i="13"/>
  <c r="Q153" i="13"/>
  <c r="S153" i="13"/>
  <c r="T153" i="13"/>
  <c r="V152" i="13" a="1"/>
  <c r="V152" i="13"/>
  <c r="Q152" i="13"/>
  <c r="S152" i="13"/>
  <c r="T152" i="13"/>
  <c r="V151" i="13" a="1"/>
  <c r="V151" i="13"/>
  <c r="Q151" i="13"/>
  <c r="S151" i="13"/>
  <c r="T151" i="13"/>
  <c r="V150" i="13" a="1"/>
  <c r="V150" i="13"/>
  <c r="Q150" i="13"/>
  <c r="S150" i="13"/>
  <c r="T150" i="13"/>
  <c r="V149" i="13" a="1"/>
  <c r="V149" i="13"/>
  <c r="Q149" i="13"/>
  <c r="S149" i="13"/>
  <c r="T149" i="13"/>
  <c r="V148" i="13" a="1"/>
  <c r="V148" i="13"/>
  <c r="Q148" i="13"/>
  <c r="S148" i="13"/>
  <c r="T148" i="13"/>
  <c r="V147" i="13" a="1"/>
  <c r="V147" i="13"/>
  <c r="Q147" i="13"/>
  <c r="S147" i="13"/>
  <c r="T147" i="13"/>
  <c r="V146" i="13" a="1"/>
  <c r="V146" i="13"/>
  <c r="Q146" i="13"/>
  <c r="S146" i="13"/>
  <c r="T146" i="13"/>
  <c r="V145" i="13" a="1"/>
  <c r="V145" i="13"/>
  <c r="Q145" i="13"/>
  <c r="S145" i="13"/>
  <c r="T145" i="13"/>
  <c r="V144" i="13" a="1"/>
  <c r="V144" i="13"/>
  <c r="Q144" i="13"/>
  <c r="S144" i="13"/>
  <c r="T144" i="13"/>
  <c r="V143" i="13" a="1"/>
  <c r="V143" i="13"/>
  <c r="Q143" i="13"/>
  <c r="S143" i="13"/>
  <c r="T143" i="13"/>
  <c r="V142" i="13" a="1"/>
  <c r="V142" i="13"/>
  <c r="Q142" i="13"/>
  <c r="S142" i="13"/>
  <c r="T142" i="13"/>
  <c r="V141" i="13" a="1"/>
  <c r="V141" i="13"/>
  <c r="Q141" i="13"/>
  <c r="S141" i="13"/>
  <c r="T141" i="13"/>
  <c r="V140" i="13" a="1"/>
  <c r="V140" i="13"/>
  <c r="Q140" i="13"/>
  <c r="S140" i="13"/>
  <c r="T140" i="13"/>
  <c r="V139" i="13" a="1"/>
  <c r="V139" i="13"/>
  <c r="Q139" i="13"/>
  <c r="S139" i="13"/>
  <c r="T139" i="13"/>
  <c r="V138" i="13" a="1"/>
  <c r="V138" i="13"/>
  <c r="Q138" i="13"/>
  <c r="S138" i="13"/>
  <c r="T138" i="13"/>
  <c r="V137" i="13" a="1"/>
  <c r="V137" i="13"/>
  <c r="Q137" i="13"/>
  <c r="S137" i="13"/>
  <c r="T137" i="13"/>
  <c r="V136" i="13" a="1"/>
  <c r="V136" i="13"/>
  <c r="Q136" i="13"/>
  <c r="S136" i="13"/>
  <c r="T136" i="13"/>
  <c r="V135" i="13" a="1"/>
  <c r="V135" i="13"/>
  <c r="Q135" i="13"/>
  <c r="S135" i="13"/>
  <c r="T135" i="13"/>
  <c r="V134" i="13" a="1"/>
  <c r="V134" i="13"/>
  <c r="Q134" i="13"/>
  <c r="S134" i="13"/>
  <c r="T134" i="13"/>
  <c r="V133" i="13" a="1"/>
  <c r="V133" i="13"/>
  <c r="Q133" i="13"/>
  <c r="S133" i="13"/>
  <c r="T133" i="13"/>
  <c r="V130" i="13" a="1"/>
  <c r="V130" i="13"/>
  <c r="Q130" i="13"/>
  <c r="S130" i="13"/>
  <c r="T130" i="13"/>
  <c r="V129" i="13" a="1"/>
  <c r="V129" i="13"/>
  <c r="Q129" i="13"/>
  <c r="S129" i="13"/>
  <c r="T129" i="13"/>
  <c r="V128" i="13" a="1"/>
  <c r="V128" i="13"/>
  <c r="Q128" i="13"/>
  <c r="S128" i="13"/>
  <c r="T128" i="13"/>
  <c r="V127" i="13" a="1"/>
  <c r="V127" i="13"/>
  <c r="Q127" i="13"/>
  <c r="S127" i="13"/>
  <c r="T127" i="13"/>
  <c r="V126" i="13" a="1"/>
  <c r="V126" i="13"/>
  <c r="Q126" i="13"/>
  <c r="S126" i="13"/>
  <c r="T126" i="13"/>
  <c r="V125" i="13" a="1"/>
  <c r="V125" i="13"/>
  <c r="Q125" i="13"/>
  <c r="S125" i="13"/>
  <c r="T125" i="13"/>
  <c r="V124" i="13" a="1"/>
  <c r="V124" i="13"/>
  <c r="Q124" i="13"/>
  <c r="S124" i="13"/>
  <c r="T124" i="13"/>
  <c r="V123" i="13" a="1"/>
  <c r="V123" i="13"/>
  <c r="Q123" i="13"/>
  <c r="S123" i="13"/>
  <c r="T123" i="13"/>
  <c r="V122" i="13" a="1"/>
  <c r="V122" i="13"/>
  <c r="Q122" i="13"/>
  <c r="S122" i="13"/>
  <c r="T122" i="13"/>
  <c r="V121" i="13" a="1"/>
  <c r="V121" i="13"/>
  <c r="Q121" i="13"/>
  <c r="S121" i="13"/>
  <c r="T121" i="13"/>
  <c r="V120" i="13" a="1"/>
  <c r="V120" i="13"/>
  <c r="Q120" i="13"/>
  <c r="S120" i="13"/>
  <c r="T120" i="13"/>
  <c r="V119" i="13" a="1"/>
  <c r="V119" i="13"/>
  <c r="Q119" i="13"/>
  <c r="S119" i="13"/>
  <c r="T119" i="13"/>
  <c r="V118" i="13" a="1"/>
  <c r="V118" i="13"/>
  <c r="Q118" i="13"/>
  <c r="S118" i="13"/>
  <c r="T118" i="13"/>
  <c r="V117" i="13" a="1"/>
  <c r="V117" i="13"/>
  <c r="Q117" i="13"/>
  <c r="S117" i="13"/>
  <c r="T117" i="13"/>
  <c r="V116" i="13" a="1"/>
  <c r="V116" i="13"/>
  <c r="Q116" i="13"/>
  <c r="S116" i="13"/>
  <c r="T116" i="13"/>
  <c r="V115" i="13" a="1"/>
  <c r="V115" i="13"/>
  <c r="Q115" i="13"/>
  <c r="S115" i="13"/>
  <c r="T115" i="13"/>
  <c r="V114" i="13" a="1"/>
  <c r="V114" i="13"/>
  <c r="Q114" i="13"/>
  <c r="S114" i="13"/>
  <c r="T114" i="13"/>
  <c r="V113" i="13" a="1"/>
  <c r="V113" i="13"/>
  <c r="Q113" i="13"/>
  <c r="S113" i="13"/>
  <c r="T113" i="13"/>
  <c r="V112" i="13" a="1"/>
  <c r="V112" i="13"/>
  <c r="Q112" i="13"/>
  <c r="S112" i="13"/>
  <c r="T112" i="13"/>
  <c r="V111" i="13" a="1"/>
  <c r="V111" i="13"/>
  <c r="Q111" i="13"/>
  <c r="S111" i="13"/>
  <c r="T111" i="13"/>
  <c r="V110" i="13" a="1"/>
  <c r="V110" i="13"/>
  <c r="Q110" i="13"/>
  <c r="S110" i="13"/>
  <c r="T110" i="13"/>
  <c r="V109" i="13" a="1"/>
  <c r="V109" i="13"/>
  <c r="Q109" i="13"/>
  <c r="S109" i="13"/>
  <c r="T109" i="13"/>
  <c r="V108" i="13" a="1"/>
  <c r="V108" i="13"/>
  <c r="Q108" i="13"/>
  <c r="S108" i="13"/>
  <c r="T108" i="13"/>
  <c r="V107" i="13" a="1"/>
  <c r="V107" i="13"/>
  <c r="Q107" i="13"/>
  <c r="S107" i="13"/>
  <c r="T107" i="13"/>
  <c r="V106" i="13" a="1"/>
  <c r="V106" i="13"/>
  <c r="Q106" i="13"/>
  <c r="S106" i="13"/>
  <c r="T106" i="13"/>
  <c r="V105" i="13" a="1"/>
  <c r="V105" i="13"/>
  <c r="Q105" i="13"/>
  <c r="S105" i="13"/>
  <c r="T105" i="13"/>
  <c r="V104" i="13" a="1"/>
  <c r="V104" i="13"/>
  <c r="Q104" i="13"/>
  <c r="S104" i="13"/>
  <c r="T104" i="13"/>
  <c r="V103" i="13" a="1"/>
  <c r="V103" i="13"/>
  <c r="Q103" i="13"/>
  <c r="S103" i="13"/>
  <c r="T103" i="13"/>
  <c r="V102" i="13" a="1"/>
  <c r="V102" i="13"/>
  <c r="Q102" i="13"/>
  <c r="S102" i="13"/>
  <c r="T102" i="13"/>
  <c r="V101" i="13" a="1"/>
  <c r="V101" i="13"/>
  <c r="Q101" i="13"/>
  <c r="S101" i="13"/>
  <c r="T101" i="13"/>
  <c r="V100" i="13" a="1"/>
  <c r="V100" i="13"/>
  <c r="Q100" i="13"/>
  <c r="S100" i="13"/>
  <c r="T100" i="13"/>
  <c r="V99" i="13" a="1"/>
  <c r="V99" i="13"/>
  <c r="Q99" i="13"/>
  <c r="S99" i="13"/>
  <c r="T99" i="13"/>
  <c r="V98" i="13" a="1"/>
  <c r="V98" i="13"/>
  <c r="Q98" i="13"/>
  <c r="S98" i="13"/>
  <c r="T98" i="13"/>
  <c r="V97" i="13" a="1"/>
  <c r="V97" i="13"/>
  <c r="Q97" i="13"/>
  <c r="S97" i="13"/>
  <c r="T97" i="13"/>
  <c r="V96" i="13" a="1"/>
  <c r="V96" i="13"/>
  <c r="Q96" i="13"/>
  <c r="S96" i="13"/>
  <c r="T96" i="13"/>
  <c r="V95" i="13" a="1"/>
  <c r="V95" i="13"/>
  <c r="Q95" i="13"/>
  <c r="S95" i="13"/>
  <c r="T95" i="13"/>
  <c r="V94" i="13" a="1"/>
  <c r="V94" i="13"/>
  <c r="Q94" i="13"/>
  <c r="S94" i="13"/>
  <c r="T94" i="13"/>
  <c r="V93" i="13" a="1"/>
  <c r="V93" i="13"/>
  <c r="Q93" i="13"/>
  <c r="S93" i="13"/>
  <c r="T93" i="13"/>
  <c r="V92" i="13" a="1"/>
  <c r="V92" i="13"/>
  <c r="Q92" i="13"/>
  <c r="S92" i="13"/>
  <c r="T92" i="13"/>
  <c r="V91" i="13" a="1"/>
  <c r="V91" i="13"/>
  <c r="Q91" i="13"/>
  <c r="S91" i="13"/>
  <c r="T91" i="13"/>
  <c r="V90" i="13" a="1"/>
  <c r="V90" i="13"/>
  <c r="Q90" i="13"/>
  <c r="S90" i="13"/>
  <c r="T90" i="13"/>
  <c r="V89" i="13" a="1"/>
  <c r="V89" i="13"/>
  <c r="Q89" i="13"/>
  <c r="S89" i="13"/>
  <c r="T89" i="13"/>
  <c r="V88" i="13" a="1"/>
  <c r="V88" i="13"/>
  <c r="Q88" i="13"/>
  <c r="S88" i="13"/>
  <c r="T88" i="13"/>
  <c r="V87" i="13" a="1"/>
  <c r="V87" i="13"/>
  <c r="Q87" i="13"/>
  <c r="S87" i="13"/>
  <c r="T87" i="13"/>
  <c r="V86" i="13" a="1"/>
  <c r="V86" i="13"/>
  <c r="Q86" i="13"/>
  <c r="S86" i="13"/>
  <c r="T86" i="13"/>
  <c r="V85" i="13" a="1"/>
  <c r="V85" i="13"/>
  <c r="Q85" i="13"/>
  <c r="S85" i="13"/>
  <c r="T85" i="13"/>
  <c r="V84" i="13" a="1"/>
  <c r="V84" i="13"/>
  <c r="Q84" i="13"/>
  <c r="S84" i="13"/>
  <c r="T84" i="13"/>
  <c r="V83" i="13" a="1"/>
  <c r="V83" i="13"/>
  <c r="Q83" i="13"/>
  <c r="S83" i="13"/>
  <c r="T83" i="13"/>
  <c r="V82" i="13" a="1"/>
  <c r="V82" i="13"/>
  <c r="Q82" i="13"/>
  <c r="S82" i="13"/>
  <c r="T82" i="13"/>
  <c r="V81" i="13" a="1"/>
  <c r="V81" i="13"/>
  <c r="Q81" i="13"/>
  <c r="S81" i="13"/>
  <c r="T81" i="13"/>
  <c r="V80" i="13" a="1"/>
  <c r="V80" i="13"/>
  <c r="Q80" i="13"/>
  <c r="S80" i="13"/>
  <c r="T80" i="13"/>
  <c r="V79" i="13" a="1"/>
  <c r="V79" i="13"/>
  <c r="Q79" i="13"/>
  <c r="S79" i="13"/>
  <c r="T79" i="13"/>
  <c r="V78" i="13" a="1"/>
  <c r="V78" i="13"/>
  <c r="Q78" i="13"/>
  <c r="S78" i="13"/>
  <c r="T78" i="13"/>
  <c r="V77" i="13" a="1"/>
  <c r="V77" i="13"/>
  <c r="Q77" i="13"/>
  <c r="S77" i="13"/>
  <c r="T77" i="13"/>
  <c r="V76" i="13" a="1"/>
  <c r="V76" i="13"/>
  <c r="Q76" i="13"/>
  <c r="S76" i="13"/>
  <c r="T76" i="13"/>
  <c r="V75" i="13" a="1"/>
  <c r="V75" i="13"/>
  <c r="Q75" i="13"/>
  <c r="S75" i="13"/>
  <c r="T75" i="13"/>
  <c r="V74" i="13" a="1"/>
  <c r="V74" i="13"/>
  <c r="Q74" i="13"/>
  <c r="S74" i="13"/>
  <c r="T74" i="13"/>
  <c r="V73" i="13" a="1"/>
  <c r="V73" i="13"/>
  <c r="Q73" i="13"/>
  <c r="S73" i="13"/>
  <c r="T73" i="13"/>
  <c r="V72" i="13" a="1"/>
  <c r="V72" i="13"/>
  <c r="Q72" i="13"/>
  <c r="S72" i="13"/>
  <c r="T72" i="13"/>
  <c r="V71" i="13" a="1"/>
  <c r="V71" i="13"/>
  <c r="Q71" i="13"/>
  <c r="S71" i="13"/>
  <c r="T71" i="13"/>
  <c r="V70" i="13" a="1"/>
  <c r="V70" i="13"/>
  <c r="Q70" i="13"/>
  <c r="S70" i="13"/>
  <c r="T70" i="13"/>
  <c r="V69" i="13" a="1"/>
  <c r="V69" i="13"/>
  <c r="Q69" i="13"/>
  <c r="S69" i="13"/>
  <c r="T69" i="13"/>
  <c r="V68" i="13" a="1"/>
  <c r="V68" i="13"/>
  <c r="Q68" i="13"/>
  <c r="S68" i="13"/>
  <c r="T68" i="13"/>
  <c r="V67" i="13" a="1"/>
  <c r="V67" i="13"/>
  <c r="Q67" i="13"/>
  <c r="S67" i="13"/>
  <c r="T67" i="13"/>
  <c r="V66" i="13" a="1"/>
  <c r="V66" i="13"/>
  <c r="Q66" i="13"/>
  <c r="S66" i="13"/>
  <c r="T66" i="13"/>
  <c r="V65" i="13" a="1"/>
  <c r="V65" i="13"/>
  <c r="Q65" i="13"/>
  <c r="S65" i="13"/>
  <c r="T65" i="13"/>
  <c r="V64" i="13" a="1"/>
  <c r="V64" i="13"/>
  <c r="Q64" i="13"/>
  <c r="S64" i="13"/>
  <c r="T64" i="13"/>
  <c r="V63" i="13" a="1"/>
  <c r="V63" i="13"/>
  <c r="Q63" i="13"/>
  <c r="S63" i="13"/>
  <c r="T63" i="13"/>
  <c r="V62" i="13" a="1"/>
  <c r="V62" i="13"/>
  <c r="Q62" i="13"/>
  <c r="S62" i="13"/>
  <c r="T62" i="13"/>
  <c r="V61" i="13" a="1"/>
  <c r="V61" i="13"/>
  <c r="Q61" i="13"/>
  <c r="S61" i="13"/>
  <c r="T61" i="13"/>
  <c r="V60" i="13" a="1"/>
  <c r="V60" i="13"/>
  <c r="Q60" i="13"/>
  <c r="S60" i="13"/>
  <c r="T60" i="13"/>
  <c r="V59" i="13" a="1"/>
  <c r="V59" i="13"/>
  <c r="Q59" i="13"/>
  <c r="S59" i="13"/>
  <c r="T59" i="13"/>
  <c r="V58" i="13" a="1"/>
  <c r="V58" i="13"/>
  <c r="Q58" i="13"/>
  <c r="S58" i="13"/>
  <c r="T58" i="13"/>
  <c r="V57" i="13" a="1"/>
  <c r="V57" i="13"/>
  <c r="Q57" i="13"/>
  <c r="S57" i="13"/>
  <c r="T57" i="13"/>
  <c r="V56" i="13" a="1"/>
  <c r="V56" i="13"/>
  <c r="Q56" i="13"/>
  <c r="S56" i="13"/>
  <c r="T56" i="13"/>
  <c r="V55" i="13" a="1"/>
  <c r="V55" i="13"/>
  <c r="Q55" i="13"/>
  <c r="S55" i="13"/>
  <c r="T55" i="13"/>
  <c r="V54" i="13" a="1"/>
  <c r="V54" i="13"/>
  <c r="Q54" i="13"/>
  <c r="S54" i="13"/>
  <c r="T54" i="13"/>
  <c r="V53" i="13" a="1"/>
  <c r="V53" i="13"/>
  <c r="Q53" i="13"/>
  <c r="S53" i="13"/>
  <c r="T53" i="13"/>
  <c r="V52" i="13" a="1"/>
  <c r="V52" i="13"/>
  <c r="Q52" i="13"/>
  <c r="S52" i="13"/>
  <c r="T52" i="13"/>
  <c r="V51" i="13" a="1"/>
  <c r="V51" i="13"/>
  <c r="Q51" i="13"/>
  <c r="S51" i="13"/>
  <c r="T51" i="13"/>
  <c r="V50" i="13" a="1"/>
  <c r="V50" i="13"/>
  <c r="Q50" i="13"/>
  <c r="S50" i="13"/>
  <c r="T50" i="13"/>
  <c r="V49" i="13" a="1"/>
  <c r="V49" i="13"/>
  <c r="Q49" i="13"/>
  <c r="S49" i="13"/>
  <c r="T49" i="13"/>
  <c r="V48" i="13" a="1"/>
  <c r="V48" i="13"/>
  <c r="Q48" i="13"/>
  <c r="S48" i="13"/>
  <c r="T48" i="13"/>
  <c r="V47" i="13" a="1"/>
  <c r="V47" i="13"/>
  <c r="Q47" i="13"/>
  <c r="S47" i="13"/>
  <c r="T47" i="13"/>
  <c r="V46" i="13" a="1"/>
  <c r="V46" i="13"/>
  <c r="Q46" i="13"/>
  <c r="S46" i="13"/>
  <c r="T46" i="13"/>
  <c r="V45" i="13" a="1"/>
  <c r="V45" i="13"/>
  <c r="Q45" i="13"/>
  <c r="S45" i="13"/>
  <c r="T45" i="13"/>
  <c r="V41" i="13" a="1"/>
  <c r="V41" i="13"/>
  <c r="Q41" i="13"/>
  <c r="S41" i="13"/>
  <c r="T41" i="13"/>
  <c r="V39" i="13" a="1"/>
  <c r="V39" i="13"/>
  <c r="Q39" i="13"/>
  <c r="S39" i="13"/>
  <c r="T39" i="13"/>
  <c r="V38" i="13" a="1"/>
  <c r="V38" i="13"/>
  <c r="Q38" i="13"/>
  <c r="S38" i="13"/>
  <c r="T38" i="13"/>
  <c r="V37" i="13" a="1"/>
  <c r="V37" i="13"/>
  <c r="Q37" i="13"/>
  <c r="S37" i="13"/>
  <c r="T37" i="13"/>
  <c r="V36" i="13" a="1"/>
  <c r="V36" i="13"/>
  <c r="Q36" i="13"/>
  <c r="S36" i="13"/>
  <c r="T36" i="13"/>
  <c r="V35" i="13" a="1"/>
  <c r="V35" i="13"/>
  <c r="Q35" i="13"/>
  <c r="S35" i="13"/>
  <c r="T35" i="13"/>
  <c r="V34" i="13" a="1"/>
  <c r="V34" i="13"/>
  <c r="Q34" i="13"/>
  <c r="S34" i="13"/>
  <c r="T34" i="13"/>
  <c r="V33" i="13" a="1"/>
  <c r="V33" i="13"/>
  <c r="Q33" i="13"/>
  <c r="S33" i="13"/>
  <c r="T33" i="13"/>
  <c r="V32" i="13" a="1"/>
  <c r="V32" i="13"/>
  <c r="Q32" i="13"/>
  <c r="S32" i="13"/>
  <c r="T32" i="13"/>
  <c r="V31" i="13" a="1"/>
  <c r="V31" i="13"/>
  <c r="Q31" i="13"/>
  <c r="S31" i="13"/>
  <c r="T31" i="13"/>
  <c r="V30" i="13" a="1"/>
  <c r="V30" i="13"/>
  <c r="Q30" i="13"/>
  <c r="S30" i="13"/>
  <c r="T30" i="13"/>
  <c r="V29" i="13" a="1"/>
  <c r="V29" i="13"/>
  <c r="Q29" i="13"/>
  <c r="S29" i="13"/>
  <c r="T29" i="13"/>
  <c r="V28" i="13" a="1"/>
  <c r="V28" i="13"/>
  <c r="Q28" i="13"/>
  <c r="S28" i="13"/>
  <c r="T28" i="13"/>
  <c r="V27" i="13" a="1"/>
  <c r="V27" i="13"/>
  <c r="Q27" i="13"/>
  <c r="S27" i="13"/>
  <c r="T27" i="13"/>
  <c r="V26" i="13" a="1"/>
  <c r="V26" i="13"/>
  <c r="Q26" i="13"/>
  <c r="S26" i="13"/>
  <c r="T26" i="13"/>
  <c r="V25" i="13" a="1"/>
  <c r="V25" i="13"/>
  <c r="Q25" i="13"/>
  <c r="S25" i="13"/>
  <c r="T25" i="13"/>
  <c r="V24" i="13" a="1"/>
  <c r="V24" i="13"/>
  <c r="Q24" i="13"/>
  <c r="S24" i="13"/>
  <c r="T24" i="13"/>
  <c r="V23" i="13" a="1"/>
  <c r="V23" i="13"/>
  <c r="Q23" i="13"/>
  <c r="S23" i="13"/>
  <c r="T23" i="13"/>
  <c r="V22" i="13" a="1"/>
  <c r="V22" i="13"/>
  <c r="Q22" i="13"/>
  <c r="S22" i="13"/>
  <c r="T22" i="13"/>
  <c r="V21" i="13" a="1"/>
  <c r="V21" i="13"/>
  <c r="Q21" i="13"/>
  <c r="S21" i="13"/>
  <c r="T21" i="13"/>
  <c r="V20" i="13" a="1"/>
  <c r="V20" i="13"/>
  <c r="Q20" i="13"/>
  <c r="S20" i="13"/>
  <c r="T20" i="13"/>
  <c r="V19" i="13" a="1"/>
  <c r="V19" i="13"/>
  <c r="Q19" i="13"/>
  <c r="S19" i="13"/>
  <c r="T19" i="13"/>
  <c r="V18" i="13" a="1"/>
  <c r="V18" i="13"/>
  <c r="Q18" i="13"/>
  <c r="S18" i="13"/>
  <c r="T18" i="13"/>
  <c r="V17" i="13" a="1"/>
  <c r="V17" i="13"/>
  <c r="Q17" i="13"/>
  <c r="S17" i="13"/>
  <c r="T17" i="13"/>
  <c r="V16" i="13" a="1"/>
  <c r="V16" i="13"/>
  <c r="Q16" i="13"/>
  <c r="S16" i="13"/>
  <c r="T16" i="13"/>
  <c r="V15" i="13" a="1"/>
  <c r="V15" i="13"/>
  <c r="Q15" i="13"/>
  <c r="S15" i="13"/>
  <c r="T15" i="13"/>
  <c r="V14" i="13" a="1"/>
  <c r="V14" i="13"/>
  <c r="Q14" i="13"/>
  <c r="S14" i="13"/>
  <c r="T14" i="13"/>
  <c r="V13" i="13" a="1"/>
  <c r="V13" i="13"/>
  <c r="Q13" i="13"/>
  <c r="S13" i="13"/>
  <c r="T13" i="13"/>
  <c r="V12" i="13" a="1"/>
  <c r="V12" i="13"/>
  <c r="Q12" i="13"/>
  <c r="S12" i="13"/>
  <c r="T12" i="13"/>
  <c r="V11" i="13" a="1"/>
  <c r="V11" i="13"/>
  <c r="Q11" i="13"/>
  <c r="S11" i="13"/>
  <c r="T11" i="13"/>
  <c r="V10" i="13" a="1"/>
  <c r="V10" i="13"/>
  <c r="Q10" i="13"/>
  <c r="S10" i="13"/>
  <c r="T10" i="13"/>
  <c r="V9" i="13" a="1"/>
  <c r="V9" i="13"/>
  <c r="Q9" i="13"/>
  <c r="S9" i="13"/>
  <c r="T9" i="13"/>
  <c r="V8" i="13" a="1"/>
  <c r="V8" i="13"/>
  <c r="Q8" i="13"/>
  <c r="S8" i="13"/>
  <c r="T8" i="13"/>
  <c r="V7" i="13" a="1"/>
  <c r="V7" i="13"/>
  <c r="Q7" i="13"/>
  <c r="S7" i="13"/>
  <c r="T7" i="13"/>
  <c r="V6" i="13" a="1"/>
  <c r="V6" i="13"/>
  <c r="Q6" i="13"/>
  <c r="S6" i="13"/>
  <c r="T6" i="13"/>
  <c r="V5" i="13" a="1"/>
  <c r="V5" i="13"/>
  <c r="Q5" i="13"/>
  <c r="S5" i="13"/>
  <c r="T5" i="13"/>
  <c r="V4" i="13" a="1"/>
  <c r="V4" i="13"/>
  <c r="Q4" i="13"/>
  <c r="S4" i="13"/>
  <c r="T4" i="13"/>
  <c r="V3" i="13" a="1"/>
  <c r="V3" i="13"/>
  <c r="Q3" i="13"/>
  <c r="S3" i="13"/>
  <c r="T3" i="13"/>
  <c r="V44" i="13" a="1"/>
  <c r="V44" i="13"/>
  <c r="Q44" i="13"/>
  <c r="S44" i="13"/>
  <c r="T44" i="13"/>
  <c r="V43" i="13" a="1"/>
  <c r="V43" i="13"/>
  <c r="Q43" i="13"/>
  <c r="S43" i="13"/>
  <c r="T43" i="13"/>
  <c r="V42" i="13" a="1"/>
  <c r="V42" i="13"/>
  <c r="Q42" i="13"/>
  <c r="S42" i="13"/>
  <c r="T42" i="13"/>
  <c r="V40" i="13" a="1"/>
  <c r="V40" i="13"/>
  <c r="Q40" i="13"/>
  <c r="S40" i="13"/>
  <c r="T40" i="13"/>
  <c r="V131" i="13" a="1"/>
  <c r="V131" i="13"/>
  <c r="Q131" i="13"/>
  <c r="V132" i="13" a="1"/>
  <c r="V132" i="13"/>
  <c r="Q132" i="13"/>
  <c r="V236" i="13" a="1"/>
  <c r="V236" i="13"/>
  <c r="Q236" i="13"/>
  <c r="V240" i="13" a="1"/>
  <c r="V240" i="13"/>
  <c r="Q240" i="13"/>
  <c r="V394" i="13" a="1"/>
  <c r="V394" i="13"/>
  <c r="Q394" i="13"/>
  <c r="V395" i="13" a="1"/>
  <c r="V395" i="13"/>
  <c r="Q395" i="13"/>
  <c r="V396" i="13" a="1"/>
  <c r="V396" i="13"/>
  <c r="Q396" i="13"/>
  <c r="V397" i="13" a="1"/>
  <c r="V397" i="13"/>
  <c r="Q397" i="13"/>
  <c r="V402" i="13" a="1"/>
  <c r="V402" i="13"/>
  <c r="Q402" i="13"/>
  <c r="V403" i="13" a="1"/>
  <c r="V403" i="13"/>
  <c r="Q403" i="13"/>
  <c r="V811" i="13" a="1"/>
  <c r="V811" i="13"/>
  <c r="Q811" i="13"/>
  <c r="V1843" i="13" a="1"/>
  <c r="V1843" i="13"/>
  <c r="Q1843" i="13"/>
  <c r="V1845" i="13" a="1"/>
  <c r="V1845" i="13"/>
  <c r="Q1845" i="13"/>
  <c r="V1851" i="13" a="1"/>
  <c r="V1851" i="13"/>
  <c r="Q1851" i="13"/>
  <c r="V1862" i="13" a="1"/>
  <c r="V1862" i="13"/>
  <c r="Q1862" i="13"/>
  <c r="V1863" i="13" a="1"/>
  <c r="V1863" i="13"/>
  <c r="Q1863" i="13"/>
  <c r="V1864" i="13" a="1"/>
  <c r="V1864" i="13"/>
  <c r="Q1864" i="13"/>
  <c r="V1869" i="13" a="1"/>
  <c r="V1869" i="13"/>
  <c r="Q1869" i="13"/>
  <c r="V1870" i="13" a="1"/>
  <c r="V1870" i="13"/>
  <c r="Q1870" i="13"/>
  <c r="V1873" i="13" a="1"/>
  <c r="V1873" i="13"/>
  <c r="Q1873" i="13"/>
  <c r="V1875" i="13" a="1"/>
  <c r="V1875" i="13"/>
  <c r="Q1875" i="13"/>
  <c r="V1876" i="13" a="1"/>
  <c r="V1876" i="13"/>
  <c r="Q1876" i="13"/>
  <c r="V3198" i="13" a="1"/>
  <c r="V3198" i="13"/>
  <c r="Q3198" i="13"/>
  <c r="V3223" i="13" a="1"/>
  <c r="V3223" i="13"/>
  <c r="Q3223" i="13"/>
  <c r="V3445" i="13" a="1"/>
  <c r="V3445" i="13"/>
  <c r="Q3445" i="13"/>
  <c r="V3634" i="13" a="1"/>
  <c r="V3634" i="13"/>
  <c r="Q3634" i="13"/>
  <c r="V3636" i="13" a="1"/>
  <c r="V3636" i="13"/>
  <c r="Q3636" i="13"/>
  <c r="V3637" i="13" a="1"/>
  <c r="V3637" i="13"/>
  <c r="Q3637" i="13"/>
  <c r="V3647" i="13" a="1"/>
  <c r="V3647" i="13"/>
  <c r="Q3647" i="13"/>
  <c r="V3648" i="13" a="1"/>
  <c r="V3648" i="13"/>
  <c r="Q3648" i="13"/>
  <c r="V3659" i="13" a="1"/>
  <c r="V3659" i="13"/>
  <c r="Q3659" i="13"/>
  <c r="V3660" i="13" a="1"/>
  <c r="V3660" i="13"/>
  <c r="Q3660" i="13"/>
  <c r="V3687" i="13" a="1"/>
  <c r="V3687" i="13"/>
  <c r="Q3687" i="13"/>
  <c r="V3790" i="13" a="1"/>
  <c r="V3790" i="13"/>
  <c r="Q3790" i="13"/>
  <c r="V3992" i="13" a="1"/>
  <c r="V3992" i="13"/>
  <c r="Q3992" i="13"/>
  <c r="V4002" i="13" a="1"/>
  <c r="V4002" i="13"/>
  <c r="Q4002" i="13"/>
  <c r="V4007" i="13" a="1"/>
  <c r="V4007" i="13"/>
  <c r="Q4007" i="13"/>
  <c r="V4008" i="13" a="1"/>
  <c r="V4008" i="13"/>
  <c r="Q4008" i="13"/>
  <c r="V4009" i="13" a="1"/>
  <c r="V4009" i="13"/>
  <c r="Q4009" i="13"/>
  <c r="V4069" i="13" a="1"/>
  <c r="V4069" i="13"/>
  <c r="Q4069" i="13"/>
  <c r="V4070" i="13" a="1"/>
  <c r="V4070" i="13"/>
  <c r="Q4070" i="13"/>
  <c r="V4074" i="13" a="1"/>
  <c r="V4074" i="13"/>
  <c r="Q4074" i="13"/>
  <c r="D5" i="24"/>
  <c r="D6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D43" i="24"/>
  <c r="D44" i="24"/>
</calcChain>
</file>

<file path=xl/sharedStrings.xml><?xml version="1.0" encoding="utf-8"?>
<sst xmlns="http://schemas.openxmlformats.org/spreadsheetml/2006/main" count="1114" uniqueCount="198">
  <si>
    <t>Wind Speed</t>
  </si>
  <si>
    <t>Key</t>
  </si>
  <si>
    <t>Input</t>
  </si>
  <si>
    <t>Output</t>
  </si>
  <si>
    <t>Author</t>
  </si>
  <si>
    <t>Date</t>
  </si>
  <si>
    <t>Status</t>
  </si>
  <si>
    <t>Description</t>
  </si>
  <si>
    <t>This forms part of the consensus analysis which is currently draft for comment</t>
  </si>
  <si>
    <t>Time Stamp</t>
  </si>
  <si>
    <t>Turbulence [%]</t>
  </si>
  <si>
    <t>Reference Turbulence Power</t>
  </si>
  <si>
    <t>Index</t>
  </si>
  <si>
    <t>Hub Wind Speed [m/s]</t>
  </si>
  <si>
    <t>Wind Speed Step</t>
  </si>
  <si>
    <t>Reference Std Dev</t>
  </si>
  <si>
    <t>Site Std Dev</t>
  </si>
  <si>
    <t>Simulated Reference</t>
  </si>
  <si>
    <t>Zero Turbulence Power</t>
  </si>
  <si>
    <t>Simulated Site</t>
  </si>
  <si>
    <t>In Range</t>
  </si>
  <si>
    <t>Index Lower</t>
  </si>
  <si>
    <t>Index Upper</t>
  </si>
  <si>
    <t>Lower Wind Speed</t>
  </si>
  <si>
    <t>Lower Power</t>
  </si>
  <si>
    <t>Upper Power</t>
  </si>
  <si>
    <t>Power</t>
  </si>
  <si>
    <t>Min Speed</t>
  </si>
  <si>
    <t>Max Speed</t>
  </si>
  <si>
    <t>Power at Max Speed</t>
  </si>
  <si>
    <t>Zero Turb Power [kW]</t>
  </si>
  <si>
    <t>Slope</t>
  </si>
  <si>
    <t>Upper  Wind Speed</t>
  </si>
  <si>
    <t>This spreadsheet uses a reference power curve look up array from 'Consensus Power Look Up Generation'. Using this look up tables simpliflies analysis as the power curve can be interpolated using the simple formula: Index(PowerArray, Round(WindSpeed* 100,0)).</t>
  </si>
  <si>
    <t>This spreadsheet uses array formulas in columns N and O of the 'Input Time Series' shieet (highlighted in blue). Please note the following regarding array formulas:
- Array formulas allow for very distilled operations e.g. element-wise multiplication of two columns and sum the result can be executed as 'sum(A:A*C:C)'.
- Array formulas can be identified by their curly brackets e.g. {=sum(A:A*C:C)}.
- In order for excel to execute an array formula you must press control+shift+return (instead of just return for non-array formulas).</t>
  </si>
  <si>
    <t>Array formulas: see description for info</t>
  </si>
  <si>
    <t>Rated Power</t>
  </si>
  <si>
    <t xml:space="preserve"> Reference Probability</t>
  </si>
  <si>
    <t>Site Probability</t>
  </si>
  <si>
    <t>Normalised Mean Error (Bin Error/Bin Energy)</t>
  </si>
  <si>
    <t>Overall</t>
  </si>
  <si>
    <t>Bin Limits</t>
  </si>
  <si>
    <t>ALL</t>
  </si>
  <si>
    <t>Data Count</t>
  </si>
  <si>
    <t>NME</t>
  </si>
  <si>
    <t>NMAE</t>
  </si>
  <si>
    <t>By (normalised) wind speed bin</t>
  </si>
  <si>
    <t>0.0-0.1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</si>
  <si>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</si>
  <si>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</si>
  <si>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</si>
  <si>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</si>
  <si>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</si>
  <si>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</si>
  <si>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</si>
  <si>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</si>
  <si>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</si>
  <si>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1.0-1.1</t>
  </si>
  <si>
    <t>1.1-1.2</t>
  </si>
  <si>
    <t>1.2-1.3</t>
  </si>
  <si>
    <t>1.3-1.4</t>
  </si>
  <si>
    <t>1.4-1.5</t>
  </si>
  <si>
    <t>By (normalised) wind speed bin for Inner Range data only</t>
  </si>
  <si>
    <t>By (normalised) wind speed bin for Outer Range data only</t>
  </si>
  <si>
    <t>By Time of Day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</si>
  <si>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</si>
  <si>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</si>
  <si>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</si>
  <si>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</si>
  <si>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</si>
  <si>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</si>
  <si>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</si>
  <si>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</si>
  <si>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</si>
  <si>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</si>
  <si>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</si>
  <si>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</si>
  <si>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</si>
  <si>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</si>
  <si>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</si>
  <si>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</si>
  <si>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</si>
  <si>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</si>
  <si>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</si>
  <si>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</si>
  <si>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</si>
  <si>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</si>
  <si>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</si>
  <si>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</si>
  <si>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By Calendar 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</si>
  <si>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</si>
  <si>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</si>
  <si>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</si>
  <si>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</si>
  <si>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</si>
  <si>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</si>
  <si>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</si>
  <si>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</si>
  <si>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</si>
  <si>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</si>
  <si>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</si>
  <si>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</si>
  <si>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By Direction</t>
  </si>
  <si>
    <t>355-5</t>
  </si>
  <si>
    <t>5-15</t>
  </si>
  <si>
    <t>15-25</t>
  </si>
  <si>
    <t>25-35</t>
  </si>
  <si>
    <t>35-45</t>
  </si>
  <si>
    <t>45-55</t>
  </si>
  <si>
    <t>55-65</t>
  </si>
  <si>
    <t>65-75</t>
  </si>
  <si>
    <t>75-85</t>
  </si>
  <si>
    <t>85-95</t>
  </si>
  <si>
    <t>95-105</t>
  </si>
  <si>
    <t>105-115</t>
  </si>
  <si>
    <t>115-125</t>
  </si>
  <si>
    <t>125-135</t>
  </si>
  <si>
    <t>135-145</t>
  </si>
  <si>
    <t>145-155</t>
  </si>
  <si>
    <t>155-165</t>
  </si>
  <si>
    <t>165-175</t>
  </si>
  <si>
    <t>175-185</t>
  </si>
  <si>
    <t>185-195</t>
  </si>
  <si>
    <t>195-205</t>
  </si>
  <si>
    <t>205-215</t>
  </si>
  <si>
    <t>215-225</t>
  </si>
  <si>
    <t>225-235</t>
  </si>
  <si>
    <t>235-245</t>
  </si>
  <si>
    <t>245-255</t>
  </si>
  <si>
    <t>255-265</t>
  </si>
  <si>
    <t>265-275</t>
  </si>
  <si>
    <t>275-285</t>
  </si>
  <si>
    <t>285-295</t>
  </si>
  <si>
    <t>295-305</t>
  </si>
  <si>
    <t>305-315</t>
  </si>
  <si>
    <t>315-325</t>
  </si>
  <si>
    <t>325-335</t>
  </si>
  <si>
    <t>335-345</t>
  </si>
  <si>
    <t>345-355</t>
  </si>
  <si>
    <t>By Range</t>
  </si>
  <si>
    <t>Inner</t>
  </si>
  <si>
    <t>Outer</t>
  </si>
  <si>
    <t>Four Cell Matrix
- High Wind Speed (HSW): Normalised Wind Speed ≥ 0.5
- Low Wind Speed (LSW): Normalised Wind Speed &lt; 0.5
- High Turbulence (HTI) : Inner Range Upper TI Bound
- Low Wind Speed (LSW) : Inner Range Lower TI Bound</t>
  </si>
  <si>
    <t>LWS-LTI</t>
  </si>
  <si>
    <t>LWS-HTI</t>
  </si>
  <si>
    <t>HWS-LTI</t>
  </si>
  <si>
    <t>HWS-HTI</t>
  </si>
  <si>
    <t>Normalised Mean Error (Bin Error/Total Energy)</t>
  </si>
  <si>
    <t>Normalised Density-Corrected Wind Speed [m/s]</t>
  </si>
  <si>
    <t>Shear</t>
  </si>
  <si>
    <t>Range</t>
  </si>
  <si>
    <t>Norm Wind Speed Bin</t>
  </si>
  <si>
    <t>Actual Power [kW]</t>
  </si>
  <si>
    <t>Wind Direction [deg]</t>
  </si>
  <si>
    <t>Density [kg/m^3]</t>
  </si>
  <si>
    <t>Inner range power curve filters</t>
  </si>
  <si>
    <t>Upper Shear Limit</t>
  </si>
  <si>
    <t>Lower Shear Limit</t>
  </si>
  <si>
    <t>Upper Turbulence Limit</t>
  </si>
  <si>
    <t>Lower Turbulence Limit</t>
  </si>
  <si>
    <t>Reference Density [kg/m^3]</t>
  </si>
  <si>
    <t>Month</t>
  </si>
  <si>
    <t>Direction Bin</t>
  </si>
  <si>
    <t>Hour</t>
  </si>
  <si>
    <t>Four Cell Matrix</t>
  </si>
  <si>
    <t>0.9-1.0</t>
  </si>
  <si>
    <t>Actual Power (no &lt;0)</t>
  </si>
  <si>
    <t>From zero-TI power curve generation</t>
  </si>
  <si>
    <t>Rated Wind Speed [m/s]</t>
  </si>
  <si>
    <t>Cut-in Wind Speed [m/s]</t>
  </si>
  <si>
    <t>Density-Corrected Wind Speed [m/s]</t>
  </si>
  <si>
    <t>Site Specific Turbulence Power [kW]</t>
  </si>
  <si>
    <t>Power Curve Bin</t>
  </si>
  <si>
    <t>Is Populated Power Curve Bin</t>
  </si>
  <si>
    <t>Wind Speed Bin</t>
  </si>
  <si>
    <t>Populated</t>
  </si>
  <si>
    <t>Populated Bin</t>
  </si>
  <si>
    <t>Power Curve Interpolation (Marmander Cubic Hermite)</t>
  </si>
  <si>
    <t>xa</t>
  </si>
  <si>
    <t>xb</t>
  </si>
  <si>
    <t>c0</t>
  </si>
  <si>
    <t>c1</t>
  </si>
  <si>
    <t>c2</t>
  </si>
  <si>
    <t>c3</t>
  </si>
  <si>
    <t>Centre of First Bin</t>
  </si>
  <si>
    <t>Bin Width</t>
  </si>
  <si>
    <t>Cut Out Wind Speed</t>
  </si>
  <si>
    <t>Include</t>
  </si>
  <si>
    <t>Error Power [kW]</t>
  </si>
  <si>
    <t>Absolute Error Power [kW]</t>
  </si>
  <si>
    <t>Actual Power</t>
  </si>
  <si>
    <t>t</t>
  </si>
  <si>
    <t>Reference Turbulence</t>
  </si>
  <si>
    <t>Reference Turbulence Index</t>
  </si>
  <si>
    <t>Defined Wind Speed</t>
  </si>
  <si>
    <t>Min Wind Speed</t>
  </si>
  <si>
    <t>Max Wind Speed</t>
  </si>
  <si>
    <t>Reflect on treatment of reference turbulence outside of operational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</si>
</sst>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"/>
    <numFmt numFmtId="165" formatCode="0.000"/>
    <numFmt numFmtId="166" formatCode="0.0%"/>
    <numFmt numFmtId="167" formatCode="0.0000"/>
    <numFmt numFmtId="168" formatCode="0.000000"/>
    <numFmt numFmtId="169" formatCode="0.0000%"/>
  </numFmts>
  <fonts count="13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63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46">
    <xf numFmtId="0" fontId="0" fillId="0" borderId="0" xfId="0"/>
    <xf numFmtId="0" fontId="0" fillId="0" borderId="1" xfId="0" applyBorder="1"/>
    <xf numFmtId="0" fontId="4" fillId="0" borderId="1" xfId="0" applyFont="1" applyBorder="1"/>
    <xf numFmtId="1" fontId="0" fillId="2" borderId="1" xfId="0" applyNumberFormat="1" applyFill="1" applyBorder="1"/>
    <xf numFmtId="0" fontId="5" fillId="0" borderId="1" xfId="0" applyFont="1" applyBorder="1"/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vertical="top"/>
    </xf>
    <xf numFmtId="0" fontId="5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0" fontId="0" fillId="2" borderId="1" xfId="0" applyFill="1" applyBorder="1"/>
    <xf numFmtId="1" fontId="0" fillId="0" borderId="0" xfId="0" applyNumberFormat="1"/>
    <xf numFmtId="1" fontId="5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2" fontId="5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/>
    <xf numFmtId="10" fontId="0" fillId="0" borderId="0" xfId="1" applyNumberFormat="1" applyFont="1"/>
    <xf numFmtId="10" fontId="5" fillId="0" borderId="1" xfId="1" applyNumberFormat="1" applyFont="1" applyBorder="1" applyAlignment="1">
      <alignment horizontal="center" vertical="center" wrapText="1"/>
    </xf>
    <xf numFmtId="10" fontId="0" fillId="3" borderId="1" xfId="1" applyNumberFormat="1" applyFont="1" applyFill="1" applyBorder="1"/>
    <xf numFmtId="0" fontId="6" fillId="0" borderId="1" xfId="0" applyFont="1" applyBorder="1"/>
    <xf numFmtId="2" fontId="0" fillId="2" borderId="1" xfId="0" applyNumberFormat="1" applyFill="1" applyBorder="1"/>
    <xf numFmtId="164" fontId="0" fillId="0" borderId="0" xfId="0" applyNumberFormat="1"/>
    <xf numFmtId="164" fontId="5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164" fontId="0" fillId="2" borderId="1" xfId="0" applyNumberFormat="1" applyFill="1" applyBorder="1"/>
    <xf numFmtId="164" fontId="0" fillId="3" borderId="1" xfId="0" applyNumberFormat="1" applyFill="1" applyBorder="1"/>
    <xf numFmtId="0" fontId="4" fillId="0" borderId="1" xfId="0" applyFont="1" applyBorder="1" applyAlignment="1">
      <alignment horizontal="center" vertical="center" wrapText="1"/>
    </xf>
    <xf numFmtId="164" fontId="0" fillId="4" borderId="1" xfId="0" applyNumberFormat="1" applyFill="1" applyBorder="1"/>
    <xf numFmtId="164" fontId="5" fillId="0" borderId="0" xfId="0" applyNumberFormat="1" applyFont="1" applyFill="1" applyBorder="1" applyAlignment="1">
      <alignment horizontal="center" vertical="center" wrapText="1"/>
    </xf>
    <xf numFmtId="164" fontId="0" fillId="0" borderId="0" xfId="0" applyNumberFormat="1" applyBorder="1"/>
    <xf numFmtId="10" fontId="0" fillId="4" borderId="1" xfId="1" applyNumberFormat="1" applyFont="1" applyFill="1" applyBorder="1"/>
    <xf numFmtId="0" fontId="0" fillId="0" borderId="1" xfId="0" quotePrefix="1" applyBorder="1" applyAlignment="1">
      <alignment wrapText="1"/>
    </xf>
    <xf numFmtId="165" fontId="0" fillId="3" borderId="1" xfId="0" applyNumberFormat="1" applyFill="1" applyBorder="1"/>
    <xf numFmtId="166" fontId="0" fillId="3" borderId="1" xfId="1" applyNumberFormat="1" applyFont="1" applyFill="1" applyBorder="1"/>
    <xf numFmtId="2" fontId="0" fillId="3" borderId="1" xfId="1" applyNumberFormat="1" applyFont="1" applyFill="1" applyBorder="1"/>
    <xf numFmtId="0" fontId="5" fillId="0" borderId="0" xfId="0" applyFont="1"/>
    <xf numFmtId="9" fontId="0" fillId="3" borderId="1" xfId="1" applyFont="1" applyFill="1" applyBorder="1"/>
    <xf numFmtId="16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64" fontId="4" fillId="4" borderId="1" xfId="0" applyNumberFormat="1" applyFont="1" applyFill="1" applyBorder="1" applyAlignment="1"/>
    <xf numFmtId="0" fontId="8" fillId="0" borderId="0" xfId="0" applyFont="1" applyFill="1" applyBorder="1" applyAlignment="1" applyProtection="1"/>
    <xf numFmtId="0" fontId="9" fillId="5" borderId="7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5" borderId="9" xfId="0" applyFont="1" applyFill="1" applyBorder="1" applyAlignment="1" applyProtection="1"/>
    <xf numFmtId="49" fontId="8" fillId="6" borderId="9" xfId="0" applyNumberFormat="1" applyFont="1" applyFill="1" applyBorder="1" applyAlignment="1" applyProtection="1">
      <alignment horizontal="center"/>
    </xf>
    <xf numFmtId="0" fontId="9" fillId="5" borderId="10" xfId="0" applyFont="1" applyFill="1" applyBorder="1" applyAlignment="1" applyProtection="1"/>
    <xf numFmtId="0" fontId="8" fillId="0" borderId="10" xfId="0" applyFont="1" applyFill="1" applyBorder="1" applyAlignment="1" applyProtection="1"/>
    <xf numFmtId="0" fontId="8" fillId="0" borderId="11" xfId="0" applyFont="1" applyFill="1" applyBorder="1" applyAlignment="1" applyProtection="1"/>
    <xf numFmtId="49" fontId="8" fillId="6" borderId="12" xfId="0" applyNumberFormat="1" applyFont="1" applyFill="1" applyBorder="1" applyAlignment="1" applyProtection="1">
      <alignment horizontal="center"/>
    </xf>
    <xf numFmtId="49" fontId="8" fillId="6" borderId="13" xfId="0" applyNumberFormat="1" applyFont="1" applyFill="1" applyBorder="1" applyAlignment="1" applyProtection="1">
      <alignment horizontal="center"/>
    </xf>
    <xf numFmtId="49" fontId="8" fillId="6" borderId="14" xfId="0" applyNumberFormat="1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/>
    <xf numFmtId="0" fontId="8" fillId="0" borderId="1" xfId="0" applyFont="1" applyFill="1" applyBorder="1" applyAlignment="1" applyProtection="1"/>
    <xf numFmtId="0" fontId="8" fillId="0" borderId="3" xfId="0" applyFont="1" applyFill="1" applyBorder="1" applyAlignment="1" applyProtection="1"/>
    <xf numFmtId="0" fontId="8" fillId="0" borderId="15" xfId="0" applyFont="1" applyFill="1" applyBorder="1" applyAlignment="1" applyProtection="1"/>
    <xf numFmtId="0" fontId="8" fillId="0" borderId="16" xfId="0" applyFont="1" applyFill="1" applyBorder="1" applyAlignment="1" applyProtection="1"/>
    <xf numFmtId="0" fontId="8" fillId="0" borderId="17" xfId="0" applyFont="1" applyFill="1" applyBorder="1" applyAlignment="1" applyProtection="1"/>
    <xf numFmtId="49" fontId="8" fillId="6" borderId="18" xfId="0" applyNumberFormat="1" applyFont="1" applyFill="1" applyBorder="1" applyAlignment="1" applyProtection="1">
      <alignment horizontal="center"/>
    </xf>
    <xf numFmtId="49" fontId="8" fillId="6" borderId="19" xfId="0" applyNumberFormat="1" applyFont="1" applyFill="1" applyBorder="1" applyAlignment="1" applyProtection="1">
      <alignment horizontal="center"/>
    </xf>
    <xf numFmtId="49" fontId="8" fillId="6" borderId="20" xfId="0" applyNumberFormat="1" applyFont="1" applyFill="1" applyBorder="1" applyAlignment="1" applyProtection="1">
      <alignment horizontal="center"/>
    </xf>
    <xf numFmtId="0" fontId="8" fillId="0" borderId="4" xfId="0" applyFont="1" applyFill="1" applyBorder="1" applyAlignment="1" applyProtection="1"/>
    <xf numFmtId="0" fontId="8" fillId="0" borderId="21" xfId="0" applyFont="1" applyFill="1" applyBorder="1" applyAlignment="1" applyProtection="1"/>
    <xf numFmtId="0" fontId="8" fillId="0" borderId="5" xfId="0" applyFont="1" applyFill="1" applyBorder="1" applyAlignment="1" applyProtection="1"/>
    <xf numFmtId="49" fontId="8" fillId="6" borderId="22" xfId="0" applyNumberFormat="1" applyFont="1" applyFill="1" applyBorder="1" applyAlignment="1" applyProtection="1">
      <alignment horizontal="center"/>
    </xf>
    <xf numFmtId="0" fontId="8" fillId="6" borderId="13" xfId="0" applyFont="1" applyFill="1" applyBorder="1" applyAlignment="1" applyProtection="1">
      <alignment horizontal="center"/>
    </xf>
    <xf numFmtId="0" fontId="8" fillId="6" borderId="14" xfId="0" applyFont="1" applyFill="1" applyBorder="1" applyAlignment="1" applyProtection="1">
      <alignment horizontal="center"/>
    </xf>
    <xf numFmtId="49" fontId="8" fillId="6" borderId="23" xfId="0" applyNumberFormat="1" applyFont="1" applyFill="1" applyBorder="1" applyAlignment="1" applyProtection="1">
      <alignment horizontal="center"/>
    </xf>
    <xf numFmtId="0" fontId="0" fillId="0" borderId="1" xfId="0" applyBorder="1" applyAlignment="1">
      <alignment horizontal="left" wrapText="1"/>
    </xf>
    <xf numFmtId="0" fontId="4" fillId="0" borderId="0" xfId="0" applyFont="1"/>
    <xf numFmtId="0" fontId="0" fillId="0" borderId="1" xfId="0" applyBorder="1" applyAlignment="1">
      <alignment wrapText="1"/>
    </xf>
    <xf numFmtId="167" fontId="0" fillId="3" borderId="1" xfId="0" applyNumberFormat="1" applyFill="1" applyBorder="1" applyAlignment="1">
      <alignment vertical="top"/>
    </xf>
    <xf numFmtId="167" fontId="0" fillId="3" borderId="1" xfId="0" applyNumberFormat="1" applyFill="1" applyBorder="1" applyAlignment="1">
      <alignment horizontal="right" vertical="top"/>
    </xf>
    <xf numFmtId="164" fontId="0" fillId="0" borderId="1" xfId="0" applyNumberFormat="1" applyBorder="1" applyAlignment="1">
      <alignment horizontal="center"/>
    </xf>
    <xf numFmtId="2" fontId="4" fillId="0" borderId="1" xfId="4" applyNumberFormat="1" applyFont="1" applyBorder="1" applyAlignment="1">
      <alignment horizontal="center" vertical="center" wrapText="1"/>
    </xf>
    <xf numFmtId="0" fontId="5" fillId="0" borderId="1" xfId="4" applyFont="1" applyBorder="1" applyAlignment="1">
      <alignment vertical="center"/>
    </xf>
    <xf numFmtId="2" fontId="4" fillId="0" borderId="1" xfId="4" applyNumberFormat="1" applyFont="1" applyBorder="1" applyAlignment="1">
      <alignment horizontal="center" vertical="top" wrapText="1"/>
    </xf>
    <xf numFmtId="0" fontId="1" fillId="0" borderId="0" xfId="4"/>
    <xf numFmtId="164" fontId="1" fillId="3" borderId="1" xfId="4" applyNumberFormat="1" applyFill="1" applyBorder="1" applyAlignment="1">
      <alignment horizontal="center"/>
    </xf>
    <xf numFmtId="0" fontId="1" fillId="3" borderId="1" xfId="4" applyFill="1" applyBorder="1"/>
    <xf numFmtId="0" fontId="5" fillId="0" borderId="1" xfId="4" applyFon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" fontId="0" fillId="0" borderId="0" xfId="0" quotePrefix="1" applyNumberFormat="1"/>
    <xf numFmtId="10" fontId="8" fillId="0" borderId="11" xfId="1" applyNumberFormat="1" applyFont="1" applyFill="1" applyBorder="1" applyAlignment="1" applyProtection="1"/>
    <xf numFmtId="1" fontId="0" fillId="0" borderId="0" xfId="1" applyNumberFormat="1" applyFont="1" applyAlignment="1">
      <alignment horizontal="center"/>
    </xf>
    <xf numFmtId="1" fontId="5" fillId="0" borderId="1" xfId="1" applyNumberFormat="1" applyFont="1" applyBorder="1" applyAlignment="1">
      <alignment horizontal="center" vertical="center" wrapText="1"/>
    </xf>
    <xf numFmtId="1" fontId="0" fillId="2" borderId="1" xfId="0" applyNumberFormat="1" applyFill="1" applyBorder="1" applyAlignment="1">
      <alignment horizontal="center"/>
    </xf>
    <xf numFmtId="1" fontId="0" fillId="3" borderId="1" xfId="1" applyNumberFormat="1" applyFont="1" applyFill="1" applyBorder="1" applyAlignment="1">
      <alignment horizontal="center"/>
    </xf>
    <xf numFmtId="0" fontId="1" fillId="7" borderId="1" xfId="4" applyFill="1" applyBorder="1"/>
    <xf numFmtId="166" fontId="0" fillId="0" borderId="1" xfId="1" applyNumberFormat="1" applyFont="1" applyBorder="1"/>
    <xf numFmtId="2" fontId="0" fillId="0" borderId="1" xfId="0" applyNumberFormat="1" applyBorder="1"/>
    <xf numFmtId="0" fontId="4" fillId="0" borderId="1" xfId="0" applyFont="1" applyBorder="1" applyAlignment="1">
      <alignment horizontal="left" vertical="center" wrapText="1"/>
    </xf>
    <xf numFmtId="166" fontId="0" fillId="3" borderId="1" xfId="0" applyNumberFormat="1" applyFill="1" applyBorder="1" applyAlignment="1">
      <alignment horizontal="center"/>
    </xf>
    <xf numFmtId="1" fontId="1" fillId="3" borderId="1" xfId="4" applyNumberFormat="1" applyFill="1" applyBorder="1" applyAlignment="1">
      <alignment horizontal="center"/>
    </xf>
    <xf numFmtId="2" fontId="1" fillId="3" borderId="1" xfId="4" applyNumberFormat="1" applyFill="1" applyBorder="1" applyAlignment="1">
      <alignment horizontal="center"/>
    </xf>
    <xf numFmtId="11" fontId="0" fillId="0" borderId="0" xfId="0" applyNumberFormat="1"/>
    <xf numFmtId="168" fontId="0" fillId="0" borderId="0" xfId="0" applyNumberFormat="1"/>
    <xf numFmtId="169" fontId="1" fillId="0" borderId="0" xfId="4" applyNumberFormat="1"/>
    <xf numFmtId="0" fontId="9" fillId="5" borderId="27" xfId="0" applyFont="1" applyFill="1" applyBorder="1" applyAlignment="1" applyProtection="1"/>
    <xf numFmtId="0" fontId="9" fillId="5" borderId="28" xfId="0" applyFont="1" applyFill="1" applyBorder="1" applyAlignment="1" applyProtection="1"/>
    <xf numFmtId="10" fontId="8" fillId="0" borderId="1" xfId="1" applyNumberFormat="1" applyFont="1" applyFill="1" applyBorder="1" applyAlignment="1" applyProtection="1"/>
    <xf numFmtId="10" fontId="8" fillId="0" borderId="2" xfId="1" applyNumberFormat="1" applyFont="1" applyFill="1" applyBorder="1" applyAlignment="1" applyProtection="1"/>
    <xf numFmtId="10" fontId="8" fillId="0" borderId="3" xfId="1" applyNumberFormat="1" applyFont="1" applyFill="1" applyBorder="1" applyAlignment="1" applyProtection="1"/>
    <xf numFmtId="10" fontId="8" fillId="0" borderId="4" xfId="1" applyNumberFormat="1" applyFont="1" applyFill="1" applyBorder="1" applyAlignment="1" applyProtection="1"/>
    <xf numFmtId="10" fontId="8" fillId="0" borderId="21" xfId="1" applyNumberFormat="1" applyFont="1" applyFill="1" applyBorder="1" applyAlignment="1" applyProtection="1"/>
    <xf numFmtId="10" fontId="8" fillId="0" borderId="5" xfId="1" applyNumberFormat="1" applyFont="1" applyFill="1" applyBorder="1" applyAlignment="1" applyProtection="1"/>
    <xf numFmtId="0" fontId="9" fillId="5" borderId="6" xfId="0" applyFont="1" applyFill="1" applyBorder="1" applyAlignment="1" applyProtection="1"/>
    <xf numFmtId="1" fontId="8" fillId="0" borderId="10" xfId="1" applyNumberFormat="1" applyFont="1" applyFill="1" applyBorder="1" applyAlignment="1" applyProtection="1"/>
    <xf numFmtId="1" fontId="8" fillId="0" borderId="2" xfId="1" applyNumberFormat="1" applyFont="1" applyFill="1" applyBorder="1" applyAlignment="1" applyProtection="1"/>
    <xf numFmtId="1" fontId="8" fillId="0" borderId="1" xfId="1" applyNumberFormat="1" applyFont="1" applyFill="1" applyBorder="1" applyAlignment="1" applyProtection="1"/>
    <xf numFmtId="1" fontId="8" fillId="0" borderId="3" xfId="1" applyNumberFormat="1" applyFont="1" applyFill="1" applyBorder="1" applyAlignment="1" applyProtection="1"/>
    <xf numFmtId="10" fontId="8" fillId="0" borderId="15" xfId="1" applyNumberFormat="1" applyFont="1" applyFill="1" applyBorder="1" applyAlignment="1" applyProtection="1"/>
    <xf numFmtId="10" fontId="8" fillId="0" borderId="16" xfId="1" applyNumberFormat="1" applyFont="1" applyFill="1" applyBorder="1" applyAlignment="1" applyProtection="1"/>
    <xf numFmtId="10" fontId="8" fillId="0" borderId="17" xfId="1" applyNumberFormat="1" applyFont="1" applyFill="1" applyBorder="1" applyAlignment="1" applyProtection="1"/>
    <xf numFmtId="1" fontId="8" fillId="0" borderId="22" xfId="1" applyNumberFormat="1" applyFont="1" applyFill="1" applyBorder="1" applyAlignment="1" applyProtection="1"/>
    <xf numFmtId="1" fontId="8" fillId="0" borderId="29" xfId="1" applyNumberFormat="1" applyFont="1" applyFill="1" applyBorder="1" applyAlignment="1" applyProtection="1"/>
    <xf numFmtId="1" fontId="8" fillId="0" borderId="23" xfId="1" applyNumberFormat="1" applyFont="1" applyFill="1" applyBorder="1" applyAlignment="1" applyProtection="1"/>
    <xf numFmtId="0" fontId="8" fillId="0" borderId="22" xfId="0" applyFont="1" applyFill="1" applyBorder="1" applyAlignment="1" applyProtection="1"/>
    <xf numFmtId="0" fontId="8" fillId="0" borderId="29" xfId="0" applyFont="1" applyFill="1" applyBorder="1" applyAlignment="1" applyProtection="1"/>
    <xf numFmtId="0" fontId="8" fillId="0" borderId="23" xfId="0" applyFont="1" applyFill="1" applyBorder="1" applyAlignment="1" applyProtection="1"/>
    <xf numFmtId="0" fontId="8" fillId="0" borderId="12" xfId="0" applyFont="1" applyFill="1" applyBorder="1" applyAlignment="1" applyProtection="1"/>
    <xf numFmtId="0" fontId="8" fillId="0" borderId="13" xfId="0" applyFont="1" applyFill="1" applyBorder="1" applyAlignment="1" applyProtection="1"/>
    <xf numFmtId="0" fontId="8" fillId="0" borderId="14" xfId="0" applyFont="1" applyFill="1" applyBorder="1" applyAlignment="1" applyProtection="1"/>
    <xf numFmtId="49" fontId="8" fillId="6" borderId="30" xfId="0" applyNumberFormat="1" applyFont="1" applyFill="1" applyBorder="1" applyAlignment="1" applyProtection="1">
      <alignment horizontal="center"/>
    </xf>
    <xf numFmtId="49" fontId="8" fillId="6" borderId="31" xfId="0" applyNumberFormat="1" applyFont="1" applyFill="1" applyBorder="1" applyAlignment="1" applyProtection="1">
      <alignment horizontal="center"/>
    </xf>
    <xf numFmtId="0" fontId="8" fillId="6" borderId="19" xfId="0" applyFont="1" applyFill="1" applyBorder="1" applyAlignment="1" applyProtection="1">
      <alignment horizontal="center"/>
    </xf>
    <xf numFmtId="0" fontId="8" fillId="6" borderId="20" xfId="0" applyFont="1" applyFill="1" applyBorder="1" applyAlignment="1" applyProtection="1">
      <alignment horizontal="center"/>
    </xf>
    <xf numFmtId="164" fontId="4" fillId="4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24" xfId="4" applyFont="1" applyBorder="1" applyAlignment="1">
      <alignment horizontal="center" vertical="center"/>
    </xf>
    <xf numFmtId="0" fontId="5" fillId="0" borderId="25" xfId="4" applyFont="1" applyBorder="1" applyAlignment="1">
      <alignment horizontal="center" vertical="center"/>
    </xf>
    <xf numFmtId="0" fontId="5" fillId="0" borderId="26" xfId="4" applyFont="1" applyBorder="1" applyAlignment="1">
      <alignment horizontal="center" vertical="center"/>
    </xf>
    <xf numFmtId="0" fontId="8" fillId="0" borderId="8" xfId="0" applyFont="1" applyFill="1" applyBorder="1" applyAlignment="1" applyProtection="1">
      <alignment horizontal="left" vertical="center"/>
    </xf>
    <xf numFmtId="0" fontId="10" fillId="0" borderId="8" xfId="0" applyFont="1" applyFill="1" applyBorder="1" applyAlignment="1" applyProtection="1">
      <alignment horizontal="left" vertical="center" wrapText="1"/>
    </xf>
  </cellXfs>
  <cellStyles count="63"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  <cellStyle name="Normal 2" xfId="2"/>
    <cellStyle name="Normal 2 2" xfId="4"/>
    <cellStyle name="Normal 3" xfId="3"/>
    <cellStyle name="Percent" xfId="1" builtinId="5"/>
  </cellStyles>
  <dxfs count="3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984705902893"/>
          <c:y val="0.10242521250148"/>
          <c:w val="0.80056660323224504"/>
          <c:h val="0.74266951006124204"/>
        </c:manualLayout>
      </c:layout>
      <c:scatterChart>
        <c:scatterStyle val="lineMarker"/>
        <c:varyColors val="0"/>
        <c:ser>
          <c:idx val="1"/>
          <c:order val="0"/>
          <c:tx>
            <c:v>Target Turbulence Power</c:v>
          </c:tx>
          <c:spPr>
            <a:ln>
              <a:noFill/>
            </a:ln>
          </c:spPr>
          <c:marker>
            <c:symbol val="diamond"/>
            <c:size val="2"/>
          </c:marker>
          <c:xVal>
            <c:numRef>
              <c:f>TimeSeries!$L$3:$L$10654</c:f>
              <c:numCache>
                <c:formatCode>0.00</c:formatCode>
                <c:ptCount val="10652"/>
                <c:pt idx="0">
                  <c:v>15.080980261871904</c:v>
                </c:pt>
                <c:pt idx="1">
                  <c:v>15.275208198984506</c:v>
                </c:pt>
                <c:pt idx="2">
                  <c:v>16.209233668476553</c:v>
                </c:pt>
                <c:pt idx="3">
                  <c:v>14.791997105070688</c:v>
                </c:pt>
                <c:pt idx="4">
                  <c:v>15.015823377055311</c:v>
                </c:pt>
                <c:pt idx="5">
                  <c:v>14.026125095592013</c:v>
                </c:pt>
                <c:pt idx="6">
                  <c:v>14.708005228989233</c:v>
                </c:pt>
                <c:pt idx="7">
                  <c:v>14.58333159028213</c:v>
                </c:pt>
                <c:pt idx="8">
                  <c:v>15.197868206008566</c:v>
                </c:pt>
                <c:pt idx="9">
                  <c:v>14.60636751087093</c:v>
                </c:pt>
                <c:pt idx="10">
                  <c:v>14.024528291662893</c:v>
                </c:pt>
                <c:pt idx="11">
                  <c:v>13.519655170200648</c:v>
                </c:pt>
                <c:pt idx="12">
                  <c:v>12.674014720203489</c:v>
                </c:pt>
                <c:pt idx="13">
                  <c:v>12.441357527393677</c:v>
                </c:pt>
                <c:pt idx="14">
                  <c:v>12.996999378966255</c:v>
                </c:pt>
                <c:pt idx="15">
                  <c:v>12.598398745385909</c:v>
                </c:pt>
                <c:pt idx="16">
                  <c:v>11.829888465257323</c:v>
                </c:pt>
                <c:pt idx="17">
                  <c:v>12.327994115664515</c:v>
                </c:pt>
                <c:pt idx="18">
                  <c:v>12.69126117156013</c:v>
                </c:pt>
                <c:pt idx="19">
                  <c:v>12.624842627400989</c:v>
                </c:pt>
                <c:pt idx="20">
                  <c:v>12.139239364601714</c:v>
                </c:pt>
                <c:pt idx="21">
                  <c:v>11.711859124102661</c:v>
                </c:pt>
                <c:pt idx="22">
                  <c:v>11.46005241657182</c:v>
                </c:pt>
                <c:pt idx="23">
                  <c:v>11.148705259574649</c:v>
                </c:pt>
                <c:pt idx="24">
                  <c:v>10.330326010200983</c:v>
                </c:pt>
                <c:pt idx="25">
                  <c:v>10.457972646946235</c:v>
                </c:pt>
                <c:pt idx="26">
                  <c:v>10.439419160972284</c:v>
                </c:pt>
                <c:pt idx="27">
                  <c:v>10.850575871401343</c:v>
                </c:pt>
                <c:pt idx="28">
                  <c:v>10.74439996579274</c:v>
                </c:pt>
                <c:pt idx="29">
                  <c:v>10.551710023969775</c:v>
                </c:pt>
                <c:pt idx="30">
                  <c:v>10.582978586939046</c:v>
                </c:pt>
                <c:pt idx="31">
                  <c:v>10.828822658239799</c:v>
                </c:pt>
                <c:pt idx="32">
                  <c:v>9.9134899214964367</c:v>
                </c:pt>
                <c:pt idx="33">
                  <c:v>9.5051734977872542</c:v>
                </c:pt>
                <c:pt idx="34">
                  <c:v>9.5554663689932333</c:v>
                </c:pt>
                <c:pt idx="35">
                  <c:v>9.7122153605233681</c:v>
                </c:pt>
                <c:pt idx="36">
                  <c:v>9.547672257527438</c:v>
                </c:pt>
                <c:pt idx="37">
                  <c:v>9.0218690944799409</c:v>
                </c:pt>
                <c:pt idx="38">
                  <c:v>9.4438304310798529</c:v>
                </c:pt>
                <c:pt idx="39">
                  <c:v>9.3077462501648416</c:v>
                </c:pt>
                <c:pt idx="40">
                  <c:v>9.2311502967160557</c:v>
                </c:pt>
                <c:pt idx="41">
                  <c:v>9.0659577909686355</c:v>
                </c:pt>
                <c:pt idx="42">
                  <c:v>8.861389661445779</c:v>
                </c:pt>
                <c:pt idx="43">
                  <c:v>9.4000782783746573</c:v>
                </c:pt>
                <c:pt idx="44">
                  <c:v>9.5079040411537949</c:v>
                </c:pt>
                <c:pt idx="45">
                  <c:v>7.8275232832950303</c:v>
                </c:pt>
                <c:pt idx="46">
                  <c:v>8.3376747698763189</c:v>
                </c:pt>
                <c:pt idx="47">
                  <c:v>7.907851655044019</c:v>
                </c:pt>
                <c:pt idx="48">
                  <c:v>7.3719277411073927</c:v>
                </c:pt>
                <c:pt idx="49">
                  <c:v>8.332616870213462</c:v>
                </c:pt>
                <c:pt idx="50">
                  <c:v>8.9015533476793145</c:v>
                </c:pt>
                <c:pt idx="51">
                  <c:v>9.4112265126238928</c:v>
                </c:pt>
                <c:pt idx="52">
                  <c:v>9.4233543348324247</c:v>
                </c:pt>
                <c:pt idx="53">
                  <c:v>9.219376003488394</c:v>
                </c:pt>
                <c:pt idx="54">
                  <c:v>9.7791916354101911</c:v>
                </c:pt>
                <c:pt idx="55">
                  <c:v>9.8092976126508908</c:v>
                </c:pt>
                <c:pt idx="56">
                  <c:v>9.8109010337177356</c:v>
                </c:pt>
                <c:pt idx="57">
                  <c:v>9.5579803041164233</c:v>
                </c:pt>
                <c:pt idx="58">
                  <c:v>9.1480780685544953</c:v>
                </c:pt>
                <c:pt idx="59">
                  <c:v>9.8748410410189074</c:v>
                </c:pt>
                <c:pt idx="60">
                  <c:v>9.5824527408156399</c:v>
                </c:pt>
                <c:pt idx="61">
                  <c:v>9.2800324147455751</c:v>
                </c:pt>
                <c:pt idx="62">
                  <c:v>8.9566349515415506</c:v>
                </c:pt>
                <c:pt idx="63">
                  <c:v>8.6342080575152416</c:v>
                </c:pt>
                <c:pt idx="64">
                  <c:v>7.9587007191556998</c:v>
                </c:pt>
                <c:pt idx="65">
                  <c:v>7.6854591056756405</c:v>
                </c:pt>
                <c:pt idx="66">
                  <c:v>8.3546758760357918</c:v>
                </c:pt>
                <c:pt idx="67">
                  <c:v>9.0029562776461471</c:v>
                </c:pt>
                <c:pt idx="68">
                  <c:v>9.7605249452280205</c:v>
                </c:pt>
                <c:pt idx="69">
                  <c:v>8.5641599551366117</c:v>
                </c:pt>
                <c:pt idx="70">
                  <c:v>7.485404390811941</c:v>
                </c:pt>
                <c:pt idx="71">
                  <c:v>8.0060427539524035</c:v>
                </c:pt>
                <c:pt idx="72">
                  <c:v>7.9677140717888379</c:v>
                </c:pt>
                <c:pt idx="73">
                  <c:v>8.6765002292235192</c:v>
                </c:pt>
                <c:pt idx="74">
                  <c:v>8.3039603681132057</c:v>
                </c:pt>
                <c:pt idx="75">
                  <c:v>8.2160135182449885</c:v>
                </c:pt>
                <c:pt idx="76">
                  <c:v>8.59014403803973</c:v>
                </c:pt>
                <c:pt idx="77">
                  <c:v>8.1094776954650278</c:v>
                </c:pt>
                <c:pt idx="78">
                  <c:v>7.7658156679968595</c:v>
                </c:pt>
                <c:pt idx="79">
                  <c:v>8.0614511252179586</c:v>
                </c:pt>
                <c:pt idx="80">
                  <c:v>8.955532950553863</c:v>
                </c:pt>
                <c:pt idx="81">
                  <c:v>8.1501755904299049</c:v>
                </c:pt>
                <c:pt idx="82">
                  <c:v>6.7563761548164649</c:v>
                </c:pt>
                <c:pt idx="83">
                  <c:v>8.1713709804924459</c:v>
                </c:pt>
                <c:pt idx="84">
                  <c:v>8.184525536598338</c:v>
                </c:pt>
                <c:pt idx="85">
                  <c:v>9.0018844139927303</c:v>
                </c:pt>
                <c:pt idx="86">
                  <c:v>8.8853866070554162</c:v>
                </c:pt>
                <c:pt idx="87">
                  <c:v>9.2686908388820264</c:v>
                </c:pt>
                <c:pt idx="88">
                  <c:v>9.3975152327895923</c:v>
                </c:pt>
                <c:pt idx="89">
                  <c:v>9.8509429707508147</c:v>
                </c:pt>
                <c:pt idx="90">
                  <c:v>9.1453213536457341</c:v>
                </c:pt>
                <c:pt idx="91">
                  <c:v>9.6187809258928318</c:v>
                </c:pt>
                <c:pt idx="92">
                  <c:v>9.472535528443851</c:v>
                </c:pt>
                <c:pt idx="93">
                  <c:v>9.5225150453080953</c:v>
                </c:pt>
                <c:pt idx="94">
                  <c:v>9.8178201847383679</c:v>
                </c:pt>
                <c:pt idx="95">
                  <c:v>10.783648067998239</c:v>
                </c:pt>
                <c:pt idx="96">
                  <c:v>9.8010372556665164</c:v>
                </c:pt>
                <c:pt idx="97">
                  <c:v>10.156195711012428</c:v>
                </c:pt>
                <c:pt idx="98">
                  <c:v>9.9123199019071393</c:v>
                </c:pt>
                <c:pt idx="99">
                  <c:v>8.1795920699048441</c:v>
                </c:pt>
                <c:pt idx="100">
                  <c:v>7.3130188875550646</c:v>
                </c:pt>
                <c:pt idx="101">
                  <c:v>6.9386180373511781</c:v>
                </c:pt>
                <c:pt idx="102">
                  <c:v>7.097768051960216</c:v>
                </c:pt>
                <c:pt idx="103">
                  <c:v>7.4532910785975233</c:v>
                </c:pt>
                <c:pt idx="104">
                  <c:v>8.981067675640233</c:v>
                </c:pt>
                <c:pt idx="105">
                  <c:v>7.3060899878104717</c:v>
                </c:pt>
                <c:pt idx="106">
                  <c:v>9.7800713905791206</c:v>
                </c:pt>
                <c:pt idx="107">
                  <c:v>10.261311545090011</c:v>
                </c:pt>
                <c:pt idx="108">
                  <c:v>9.3836715354087445</c:v>
                </c:pt>
                <c:pt idx="109">
                  <c:v>8.3399922536912019</c:v>
                </c:pt>
                <c:pt idx="110">
                  <c:v>8.5849139088842765</c:v>
                </c:pt>
                <c:pt idx="111">
                  <c:v>10.163065834238648</c:v>
                </c:pt>
                <c:pt idx="112">
                  <c:v>9.5642375739248102</c:v>
                </c:pt>
                <c:pt idx="113">
                  <c:v>9.9975119346509871</c:v>
                </c:pt>
                <c:pt idx="114">
                  <c:v>9.623271852592838</c:v>
                </c:pt>
                <c:pt idx="115">
                  <c:v>10.262396782258975</c:v>
                </c:pt>
                <c:pt idx="116">
                  <c:v>10.725546496372628</c:v>
                </c:pt>
                <c:pt idx="117">
                  <c:v>8.8648828564347077</c:v>
                </c:pt>
                <c:pt idx="118">
                  <c:v>8.6779903883504304</c:v>
                </c:pt>
                <c:pt idx="119">
                  <c:v>10.007882486253198</c:v>
                </c:pt>
                <c:pt idx="120">
                  <c:v>8.3119767464953185</c:v>
                </c:pt>
                <c:pt idx="121">
                  <c:v>9.6022214402234685</c:v>
                </c:pt>
                <c:pt idx="122">
                  <c:v>8.3134221307027083</c:v>
                </c:pt>
                <c:pt idx="123">
                  <c:v>7.9202258292020318</c:v>
                </c:pt>
                <c:pt idx="124">
                  <c:v>8.9243858202142849</c:v>
                </c:pt>
                <c:pt idx="125">
                  <c:v>8.3618259033834441</c:v>
                </c:pt>
                <c:pt idx="126">
                  <c:v>8.4718251805262206</c:v>
                </c:pt>
                <c:pt idx="127">
                  <c:v>3.6532983397718075</c:v>
                </c:pt>
                <c:pt idx="128">
                  <c:v>3.3670429771433028</c:v>
                </c:pt>
                <c:pt idx="129">
                  <c:v>3.3381594189946888</c:v>
                </c:pt>
                <c:pt idx="130">
                  <c:v>3.7830178633364047</c:v>
                </c:pt>
                <c:pt idx="131">
                  <c:v>4.2778127971474342</c:v>
                </c:pt>
                <c:pt idx="132">
                  <c:v>4.0007419094554555</c:v>
                </c:pt>
                <c:pt idx="133">
                  <c:v>3.8624314402719646</c:v>
                </c:pt>
                <c:pt idx="134">
                  <c:v>3.5853905878535355</c:v>
                </c:pt>
                <c:pt idx="135">
                  <c:v>3.783847108872338</c:v>
                </c:pt>
                <c:pt idx="136">
                  <c:v>3.9622400964029523</c:v>
                </c:pt>
                <c:pt idx="137">
                  <c:v>3.6652366850804499</c:v>
                </c:pt>
                <c:pt idx="138">
                  <c:v>9.7490061605991283</c:v>
                </c:pt>
                <c:pt idx="139">
                  <c:v>9.6706330920975887</c:v>
                </c:pt>
                <c:pt idx="140">
                  <c:v>12.950016249707305</c:v>
                </c:pt>
                <c:pt idx="141">
                  <c:v>12.519114418317704</c:v>
                </c:pt>
                <c:pt idx="142">
                  <c:v>12.069134306124472</c:v>
                </c:pt>
                <c:pt idx="143">
                  <c:v>12.665053057473532</c:v>
                </c:pt>
                <c:pt idx="144">
                  <c:v>12.19423924106615</c:v>
                </c:pt>
                <c:pt idx="145">
                  <c:v>12.14571117008515</c:v>
                </c:pt>
                <c:pt idx="146">
                  <c:v>7.9350536375867016</c:v>
                </c:pt>
                <c:pt idx="147">
                  <c:v>9.7325743000463678</c:v>
                </c:pt>
                <c:pt idx="148">
                  <c:v>7.9286592902714306</c:v>
                </c:pt>
                <c:pt idx="149">
                  <c:v>10.286733076397345</c:v>
                </c:pt>
                <c:pt idx="150">
                  <c:v>10.524165192791887</c:v>
                </c:pt>
                <c:pt idx="151">
                  <c:v>9.6168494202922723</c:v>
                </c:pt>
                <c:pt idx="152">
                  <c:v>9.2719802424456983</c:v>
                </c:pt>
                <c:pt idx="153">
                  <c:v>8.5704954865832299</c:v>
                </c:pt>
                <c:pt idx="154">
                  <c:v>9.1139243857170609</c:v>
                </c:pt>
                <c:pt idx="155">
                  <c:v>10.257578366513965</c:v>
                </c:pt>
                <c:pt idx="156">
                  <c:v>8.9649564382091338</c:v>
                </c:pt>
                <c:pt idx="157">
                  <c:v>8.2747503592690101</c:v>
                </c:pt>
                <c:pt idx="158">
                  <c:v>8.8666865719152685</c:v>
                </c:pt>
                <c:pt idx="159">
                  <c:v>8.7491385937570083</c:v>
                </c:pt>
                <c:pt idx="160">
                  <c:v>7.1208346350022369</c:v>
                </c:pt>
                <c:pt idx="161">
                  <c:v>5.7389520781470234</c:v>
                </c:pt>
                <c:pt idx="162">
                  <c:v>8.2172424342505632</c:v>
                </c:pt>
                <c:pt idx="163">
                  <c:v>11.434559565672449</c:v>
                </c:pt>
                <c:pt idx="164">
                  <c:v>10.812600918475884</c:v>
                </c:pt>
                <c:pt idx="165">
                  <c:v>10.350195125534114</c:v>
                </c:pt>
                <c:pt idx="166">
                  <c:v>9.5209825767804848</c:v>
                </c:pt>
                <c:pt idx="167">
                  <c:v>10.767045302702655</c:v>
                </c:pt>
                <c:pt idx="168">
                  <c:v>10.719188365621232</c:v>
                </c:pt>
                <c:pt idx="169">
                  <c:v>9.1411749012367132</c:v>
                </c:pt>
                <c:pt idx="170">
                  <c:v>9.0440087803990856</c:v>
                </c:pt>
                <c:pt idx="171">
                  <c:v>6.6337262823979843</c:v>
                </c:pt>
                <c:pt idx="172">
                  <c:v>8.1565128914451286</c:v>
                </c:pt>
                <c:pt idx="173">
                  <c:v>6.1504968547800534</c:v>
                </c:pt>
                <c:pt idx="174">
                  <c:v>6.0814242585495126</c:v>
                </c:pt>
                <c:pt idx="175">
                  <c:v>8.3750196884102603</c:v>
                </c:pt>
                <c:pt idx="176">
                  <c:v>8.4937754647171442</c:v>
                </c:pt>
                <c:pt idx="177">
                  <c:v>4.7177893925481236</c:v>
                </c:pt>
                <c:pt idx="178">
                  <c:v>8.0884648417597962</c:v>
                </c:pt>
                <c:pt idx="179">
                  <c:v>9.1466006385867473</c:v>
                </c:pt>
                <c:pt idx="180">
                  <c:v>7.9717451491226408</c:v>
                </c:pt>
                <c:pt idx="181">
                  <c:v>7.7743066318571143</c:v>
                </c:pt>
                <c:pt idx="182">
                  <c:v>8.5757830578649497</c:v>
                </c:pt>
                <c:pt idx="183">
                  <c:v>7.8044458531101304</c:v>
                </c:pt>
                <c:pt idx="184">
                  <c:v>8.1895957414955163</c:v>
                </c:pt>
                <c:pt idx="185">
                  <c:v>7.5178599750332831</c:v>
                </c:pt>
                <c:pt idx="186">
                  <c:v>7.8350570197474525</c:v>
                </c:pt>
                <c:pt idx="187">
                  <c:v>8.3302920392201081</c:v>
                </c:pt>
                <c:pt idx="188">
                  <c:v>8.9542224012464011</c:v>
                </c:pt>
                <c:pt idx="189">
                  <c:v>8.3804268088827101</c:v>
                </c:pt>
                <c:pt idx="190">
                  <c:v>9.626641206362871</c:v>
                </c:pt>
                <c:pt idx="191">
                  <c:v>9.2032280079690842</c:v>
                </c:pt>
                <c:pt idx="192">
                  <c:v>9.7364045397236829</c:v>
                </c:pt>
                <c:pt idx="193">
                  <c:v>9.0053091260772753</c:v>
                </c:pt>
                <c:pt idx="194">
                  <c:v>8.520509831658071</c:v>
                </c:pt>
                <c:pt idx="195">
                  <c:v>8.8368665848958194</c:v>
                </c:pt>
                <c:pt idx="196">
                  <c:v>8.4018576264934435</c:v>
                </c:pt>
                <c:pt idx="197">
                  <c:v>7.314269841306638</c:v>
                </c:pt>
                <c:pt idx="198">
                  <c:v>7.6213667480105549</c:v>
                </c:pt>
                <c:pt idx="199">
                  <c:v>7.3933615388460474</c:v>
                </c:pt>
                <c:pt idx="200">
                  <c:v>8.216518318304562</c:v>
                </c:pt>
                <c:pt idx="201">
                  <c:v>6.8419187912030957</c:v>
                </c:pt>
                <c:pt idx="202">
                  <c:v>8.0185299250924018</c:v>
                </c:pt>
                <c:pt idx="203">
                  <c:v>7.3758031996809734</c:v>
                </c:pt>
                <c:pt idx="204">
                  <c:v>7.750348212770656</c:v>
                </c:pt>
                <c:pt idx="205">
                  <c:v>7.7192677749345524</c:v>
                </c:pt>
                <c:pt idx="206">
                  <c:v>8.6484006396040165</c:v>
                </c:pt>
                <c:pt idx="207">
                  <c:v>8.282377457511684</c:v>
                </c:pt>
                <c:pt idx="208">
                  <c:v>6.9885433251852271</c:v>
                </c:pt>
                <c:pt idx="209">
                  <c:v>7.611620362870533</c:v>
                </c:pt>
                <c:pt idx="210">
                  <c:v>7.3941281171212978</c:v>
                </c:pt>
                <c:pt idx="211">
                  <c:v>7.9773719553985716</c:v>
                </c:pt>
                <c:pt idx="212">
                  <c:v>7.5326160155729367</c:v>
                </c:pt>
                <c:pt idx="213">
                  <c:v>7.6598278591407913</c:v>
                </c:pt>
                <c:pt idx="214">
                  <c:v>7.3803458496190197</c:v>
                </c:pt>
                <c:pt idx="215">
                  <c:v>7.2400246612137575</c:v>
                </c:pt>
                <c:pt idx="216">
                  <c:v>6.24518775209736</c:v>
                </c:pt>
                <c:pt idx="217">
                  <c:v>5.9183885954236652</c:v>
                </c:pt>
                <c:pt idx="218">
                  <c:v>5.8090358374597457</c:v>
                </c:pt>
                <c:pt idx="219">
                  <c:v>5.0774495830516839</c:v>
                </c:pt>
                <c:pt idx="220">
                  <c:v>5.5845181022870003</c:v>
                </c:pt>
                <c:pt idx="221">
                  <c:v>6.3431498313717531</c:v>
                </c:pt>
                <c:pt idx="222">
                  <c:v>5.8503220364275004</c:v>
                </c:pt>
                <c:pt idx="223">
                  <c:v>6.0697213581671159</c:v>
                </c:pt>
                <c:pt idx="224">
                  <c:v>6.0280957607073935</c:v>
                </c:pt>
                <c:pt idx="225">
                  <c:v>6.28245044805979</c:v>
                </c:pt>
                <c:pt idx="226">
                  <c:v>6.1005810290002271</c:v>
                </c:pt>
                <c:pt idx="227">
                  <c:v>5.0048798964822003</c:v>
                </c:pt>
                <c:pt idx="228">
                  <c:v>4.7888758195681653</c:v>
                </c:pt>
                <c:pt idx="229">
                  <c:v>4.0857903153784694</c:v>
                </c:pt>
                <c:pt idx="230">
                  <c:v>8.8421816704504845</c:v>
                </c:pt>
                <c:pt idx="231">
                  <c:v>8.7429572118244323</c:v>
                </c:pt>
                <c:pt idx="232">
                  <c:v>19.265719721018375</c:v>
                </c:pt>
                <c:pt idx="233">
                  <c:v>21.013341692335814</c:v>
                </c:pt>
                <c:pt idx="234">
                  <c:v>16.74682167377027</c:v>
                </c:pt>
                <c:pt idx="235">
                  <c:v>17.597236287914701</c:v>
                </c:pt>
                <c:pt idx="236">
                  <c:v>18.623352588034411</c:v>
                </c:pt>
                <c:pt idx="237">
                  <c:v>20.689303181919495</c:v>
                </c:pt>
                <c:pt idx="238">
                  <c:v>20.077093434212113</c:v>
                </c:pt>
                <c:pt idx="239">
                  <c:v>18.646270019094811</c:v>
                </c:pt>
                <c:pt idx="240">
                  <c:v>17.297970436946859</c:v>
                </c:pt>
                <c:pt idx="241">
                  <c:v>16.5475279657926</c:v>
                </c:pt>
                <c:pt idx="242">
                  <c:v>16.471826534904405</c:v>
                </c:pt>
                <c:pt idx="243">
                  <c:v>16.403266589162559</c:v>
                </c:pt>
                <c:pt idx="244">
                  <c:v>14.462393499176521</c:v>
                </c:pt>
                <c:pt idx="245">
                  <c:v>14.254422733368063</c:v>
                </c:pt>
                <c:pt idx="246">
                  <c:v>14.607227471987208</c:v>
                </c:pt>
                <c:pt idx="247">
                  <c:v>16.852216828281588</c:v>
                </c:pt>
                <c:pt idx="248">
                  <c:v>19.007003192553451</c:v>
                </c:pt>
                <c:pt idx="249">
                  <c:v>15.968297795257561</c:v>
                </c:pt>
                <c:pt idx="250">
                  <c:v>17.703980390870726</c:v>
                </c:pt>
                <c:pt idx="251">
                  <c:v>14.148683069186545</c:v>
                </c:pt>
                <c:pt idx="252">
                  <c:v>13.696728933858985</c:v>
                </c:pt>
                <c:pt idx="253">
                  <c:v>13.244000552127158</c:v>
                </c:pt>
                <c:pt idx="254">
                  <c:v>12.21964108221985</c:v>
                </c:pt>
                <c:pt idx="255">
                  <c:v>10.848626462029596</c:v>
                </c:pt>
                <c:pt idx="256">
                  <c:v>10.907906773732794</c:v>
                </c:pt>
                <c:pt idx="257">
                  <c:v>10.25787074967347</c:v>
                </c:pt>
                <c:pt idx="258">
                  <c:v>9.0743941597138651</c:v>
                </c:pt>
                <c:pt idx="259">
                  <c:v>8.6901908686065692</c:v>
                </c:pt>
                <c:pt idx="260">
                  <c:v>8.5025617475798345</c:v>
                </c:pt>
                <c:pt idx="261">
                  <c:v>8.6321407201147995</c:v>
                </c:pt>
                <c:pt idx="262">
                  <c:v>11.119222331775521</c:v>
                </c:pt>
                <c:pt idx="263">
                  <c:v>12.085787982697672</c:v>
                </c:pt>
                <c:pt idx="264">
                  <c:v>10.901573049378111</c:v>
                </c:pt>
                <c:pt idx="265">
                  <c:v>9.7674709714381702</c:v>
                </c:pt>
                <c:pt idx="266">
                  <c:v>9.7876276185965985</c:v>
                </c:pt>
                <c:pt idx="267">
                  <c:v>8.6526086764382804</c:v>
                </c:pt>
                <c:pt idx="268">
                  <c:v>7.3696043424232176</c:v>
                </c:pt>
                <c:pt idx="269">
                  <c:v>7.4090290845453701</c:v>
                </c:pt>
                <c:pt idx="270">
                  <c:v>5.7705565333496516</c:v>
                </c:pt>
                <c:pt idx="271">
                  <c:v>5.7707681879504102</c:v>
                </c:pt>
                <c:pt idx="272">
                  <c:v>5.7118543056688758</c:v>
                </c:pt>
                <c:pt idx="273">
                  <c:v>5.2277591916909527</c:v>
                </c:pt>
                <c:pt idx="274">
                  <c:v>5.4939531802684645</c:v>
                </c:pt>
                <c:pt idx="275">
                  <c:v>4.7038225097332997</c:v>
                </c:pt>
                <c:pt idx="276">
                  <c:v>4.3185308799120445</c:v>
                </c:pt>
                <c:pt idx="277">
                  <c:v>4.7735429330842303</c:v>
                </c:pt>
                <c:pt idx="278">
                  <c:v>4.28906071737849</c:v>
                </c:pt>
                <c:pt idx="279">
                  <c:v>4.8130968331590127</c:v>
                </c:pt>
                <c:pt idx="280">
                  <c:v>5.39675469243985</c:v>
                </c:pt>
                <c:pt idx="281">
                  <c:v>6.6156624088130584</c:v>
                </c:pt>
                <c:pt idx="282">
                  <c:v>6.6656780304720629</c:v>
                </c:pt>
                <c:pt idx="283">
                  <c:v>7.8142264354427864</c:v>
                </c:pt>
                <c:pt idx="284">
                  <c:v>8.2370002634395867</c:v>
                </c:pt>
                <c:pt idx="285">
                  <c:v>8.9061760222833435</c:v>
                </c:pt>
                <c:pt idx="286">
                  <c:v>9.6873062813312174</c:v>
                </c:pt>
                <c:pt idx="287">
                  <c:v>10.439289560529106</c:v>
                </c:pt>
                <c:pt idx="288">
                  <c:v>10.62346651848155</c:v>
                </c:pt>
                <c:pt idx="289">
                  <c:v>9.8251704599928562</c:v>
                </c:pt>
                <c:pt idx="290">
                  <c:v>10.735153758373489</c:v>
                </c:pt>
                <c:pt idx="291">
                  <c:v>11.365094309030313</c:v>
                </c:pt>
                <c:pt idx="292">
                  <c:v>11.219796291433227</c:v>
                </c:pt>
                <c:pt idx="293">
                  <c:v>9.3428547759608129</c:v>
                </c:pt>
                <c:pt idx="294">
                  <c:v>9.5006155772660783</c:v>
                </c:pt>
                <c:pt idx="295">
                  <c:v>9.914208461668375</c:v>
                </c:pt>
                <c:pt idx="296">
                  <c:v>11.656987462796446</c:v>
                </c:pt>
                <c:pt idx="297">
                  <c:v>12.02634575665536</c:v>
                </c:pt>
                <c:pt idx="298">
                  <c:v>13.055567061028274</c:v>
                </c:pt>
                <c:pt idx="299">
                  <c:v>12.714158305510161</c:v>
                </c:pt>
                <c:pt idx="300">
                  <c:v>12.841279332307913</c:v>
                </c:pt>
                <c:pt idx="301">
                  <c:v>12.596679711068157</c:v>
                </c:pt>
                <c:pt idx="302">
                  <c:v>12.264215657380555</c:v>
                </c:pt>
                <c:pt idx="303">
                  <c:v>11.825853922100276</c:v>
                </c:pt>
                <c:pt idx="304">
                  <c:v>13.833308831821315</c:v>
                </c:pt>
                <c:pt idx="305">
                  <c:v>12.467794711294404</c:v>
                </c:pt>
                <c:pt idx="306">
                  <c:v>11.178705913097319</c:v>
                </c:pt>
                <c:pt idx="307">
                  <c:v>9.4566792681965079</c:v>
                </c:pt>
                <c:pt idx="308">
                  <c:v>8.4637805473491685</c:v>
                </c:pt>
                <c:pt idx="309">
                  <c:v>9.262106468936901</c:v>
                </c:pt>
                <c:pt idx="310">
                  <c:v>9.3507862117245946</c:v>
                </c:pt>
                <c:pt idx="311">
                  <c:v>8.8003468547100265</c:v>
                </c:pt>
                <c:pt idx="312">
                  <c:v>8.946628157973322</c:v>
                </c:pt>
                <c:pt idx="313">
                  <c:v>8.1302624930900667</c:v>
                </c:pt>
                <c:pt idx="314">
                  <c:v>8.8199479570781598</c:v>
                </c:pt>
                <c:pt idx="315">
                  <c:v>7.7572092630983382</c:v>
                </c:pt>
                <c:pt idx="316">
                  <c:v>7.2732090216840941</c:v>
                </c:pt>
                <c:pt idx="317">
                  <c:v>7.1245905795650142</c:v>
                </c:pt>
                <c:pt idx="318">
                  <c:v>8.2784348019903717</c:v>
                </c:pt>
                <c:pt idx="319">
                  <c:v>9.9439592285388585</c:v>
                </c:pt>
                <c:pt idx="320">
                  <c:v>11.336873034034369</c:v>
                </c:pt>
                <c:pt idx="321">
                  <c:v>9.7119531861862889</c:v>
                </c:pt>
                <c:pt idx="322">
                  <c:v>8.0643401354535449</c:v>
                </c:pt>
                <c:pt idx="323">
                  <c:v>9.1093841590261047</c:v>
                </c:pt>
                <c:pt idx="324">
                  <c:v>9.2936024056174222</c:v>
                </c:pt>
                <c:pt idx="325">
                  <c:v>5.1583750136211464</c:v>
                </c:pt>
                <c:pt idx="326">
                  <c:v>5.1003071233132742</c:v>
                </c:pt>
                <c:pt idx="327">
                  <c:v>5.20759835767476</c:v>
                </c:pt>
                <c:pt idx="328">
                  <c:v>11.649901636769538</c:v>
                </c:pt>
                <c:pt idx="329">
                  <c:v>12.461624787082732</c:v>
                </c:pt>
                <c:pt idx="330">
                  <c:v>12.931738362298475</c:v>
                </c:pt>
                <c:pt idx="331">
                  <c:v>13.460087839415799</c:v>
                </c:pt>
                <c:pt idx="332">
                  <c:v>13.743520544727767</c:v>
                </c:pt>
                <c:pt idx="333">
                  <c:v>13.283936759314379</c:v>
                </c:pt>
                <c:pt idx="334">
                  <c:v>14.069108426861968</c:v>
                </c:pt>
                <c:pt idx="335">
                  <c:v>13.934789374581495</c:v>
                </c:pt>
                <c:pt idx="336">
                  <c:v>13.67195773357896</c:v>
                </c:pt>
                <c:pt idx="337">
                  <c:v>12.792259780137861</c:v>
                </c:pt>
                <c:pt idx="338">
                  <c:v>13.652445258393078</c:v>
                </c:pt>
                <c:pt idx="339">
                  <c:v>13.377190865589103</c:v>
                </c:pt>
                <c:pt idx="340">
                  <c:v>13.250280772722189</c:v>
                </c:pt>
                <c:pt idx="341">
                  <c:v>9.3794175904597488</c:v>
                </c:pt>
                <c:pt idx="342">
                  <c:v>13.811728711879656</c:v>
                </c:pt>
                <c:pt idx="343">
                  <c:v>13.320136532179264</c:v>
                </c:pt>
                <c:pt idx="344">
                  <c:v>12.410219217657779</c:v>
                </c:pt>
                <c:pt idx="345">
                  <c:v>10.682304410586944</c:v>
                </c:pt>
                <c:pt idx="346">
                  <c:v>10.780417239739883</c:v>
                </c:pt>
                <c:pt idx="347">
                  <c:v>10.435845302238254</c:v>
                </c:pt>
                <c:pt idx="348">
                  <c:v>9.6249553144854332</c:v>
                </c:pt>
                <c:pt idx="349">
                  <c:v>9.7576446891732544</c:v>
                </c:pt>
                <c:pt idx="350">
                  <c:v>11.203179611035726</c:v>
                </c:pt>
                <c:pt idx="351">
                  <c:v>12.007784087010386</c:v>
                </c:pt>
                <c:pt idx="352">
                  <c:v>11.939816214137016</c:v>
                </c:pt>
                <c:pt idx="353">
                  <c:v>11.880854353988445</c:v>
                </c:pt>
                <c:pt idx="354">
                  <c:v>12.130020459251678</c:v>
                </c:pt>
                <c:pt idx="355">
                  <c:v>9.450060650972409</c:v>
                </c:pt>
                <c:pt idx="356">
                  <c:v>8.403514766704653</c:v>
                </c:pt>
                <c:pt idx="357">
                  <c:v>10.123775014373006</c:v>
                </c:pt>
                <c:pt idx="358">
                  <c:v>9.231714296871635</c:v>
                </c:pt>
                <c:pt idx="359">
                  <c:v>7.9730439449892101</c:v>
                </c:pt>
                <c:pt idx="360">
                  <c:v>7.9458233552271791</c:v>
                </c:pt>
                <c:pt idx="361">
                  <c:v>8.8602912659132116</c:v>
                </c:pt>
                <c:pt idx="362">
                  <c:v>11.961317383809133</c:v>
                </c:pt>
                <c:pt idx="363">
                  <c:v>13.139664800518451</c:v>
                </c:pt>
                <c:pt idx="364">
                  <c:v>11.610824946247552</c:v>
                </c:pt>
                <c:pt idx="365">
                  <c:v>12.55122749016172</c:v>
                </c:pt>
                <c:pt idx="366">
                  <c:v>11.417410905775888</c:v>
                </c:pt>
                <c:pt idx="367">
                  <c:v>13.22704991356389</c:v>
                </c:pt>
                <c:pt idx="368">
                  <c:v>11.531181732557352</c:v>
                </c:pt>
                <c:pt idx="369">
                  <c:v>10.897665196768294</c:v>
                </c:pt>
                <c:pt idx="370">
                  <c:v>13.218979555231501</c:v>
                </c:pt>
                <c:pt idx="371">
                  <c:v>13.606476404353176</c:v>
                </c:pt>
                <c:pt idx="372">
                  <c:v>14.793134143403361</c:v>
                </c:pt>
                <c:pt idx="373">
                  <c:v>14.121616705652073</c:v>
                </c:pt>
                <c:pt idx="374">
                  <c:v>15.711547648933351</c:v>
                </c:pt>
                <c:pt idx="375">
                  <c:v>16.185262653423802</c:v>
                </c:pt>
                <c:pt idx="376">
                  <c:v>15.713099941851183</c:v>
                </c:pt>
                <c:pt idx="377">
                  <c:v>15.782072109019978</c:v>
                </c:pt>
                <c:pt idx="378">
                  <c:v>15.692543969210126</c:v>
                </c:pt>
                <c:pt idx="379">
                  <c:v>15.51748754361321</c:v>
                </c:pt>
                <c:pt idx="380">
                  <c:v>13.566589798487474</c:v>
                </c:pt>
                <c:pt idx="381">
                  <c:v>14.290312225088584</c:v>
                </c:pt>
                <c:pt idx="382">
                  <c:v>14.685890035159233</c:v>
                </c:pt>
                <c:pt idx="383">
                  <c:v>13.891666354913289</c:v>
                </c:pt>
                <c:pt idx="384">
                  <c:v>14.059666348178181</c:v>
                </c:pt>
                <c:pt idx="385">
                  <c:v>15.402009607818451</c:v>
                </c:pt>
                <c:pt idx="386">
                  <c:v>14.252378834487056</c:v>
                </c:pt>
                <c:pt idx="387">
                  <c:v>14.675175286970351</c:v>
                </c:pt>
                <c:pt idx="388">
                  <c:v>14.848991835390612</c:v>
                </c:pt>
                <c:pt idx="389">
                  <c:v>14.783909099688051</c:v>
                </c:pt>
                <c:pt idx="390">
                  <c:v>19.958789931341837</c:v>
                </c:pt>
                <c:pt idx="391">
                  <c:v>20.768701306950646</c:v>
                </c:pt>
                <c:pt idx="392">
                  <c:v>21.831811876181867</c:v>
                </c:pt>
                <c:pt idx="393">
                  <c:v>22.647199302859125</c:v>
                </c:pt>
                <c:pt idx="394">
                  <c:v>22.455531246850239</c:v>
                </c:pt>
                <c:pt idx="395">
                  <c:v>18.820964515501476</c:v>
                </c:pt>
                <c:pt idx="396">
                  <c:v>19.331354080512323</c:v>
                </c:pt>
                <c:pt idx="397">
                  <c:v>20.144367373545915</c:v>
                </c:pt>
                <c:pt idx="398">
                  <c:v>20.190716550004836</c:v>
                </c:pt>
                <c:pt idx="399">
                  <c:v>20.883964012720586</c:v>
                </c:pt>
                <c:pt idx="400">
                  <c:v>21.503669062103686</c:v>
                </c:pt>
                <c:pt idx="401">
                  <c:v>19.267777793663441</c:v>
                </c:pt>
                <c:pt idx="402">
                  <c:v>16.990378948362626</c:v>
                </c:pt>
                <c:pt idx="403">
                  <c:v>19.25961448459422</c:v>
                </c:pt>
                <c:pt idx="404">
                  <c:v>15.259316844217413</c:v>
                </c:pt>
                <c:pt idx="405">
                  <c:v>18.017661534372934</c:v>
                </c:pt>
                <c:pt idx="406">
                  <c:v>15.066199863868377</c:v>
                </c:pt>
                <c:pt idx="407">
                  <c:v>14.059287423624122</c:v>
                </c:pt>
                <c:pt idx="408">
                  <c:v>13.722488665256254</c:v>
                </c:pt>
                <c:pt idx="409">
                  <c:v>12.489183654970704</c:v>
                </c:pt>
                <c:pt idx="410">
                  <c:v>11.179213412621113</c:v>
                </c:pt>
                <c:pt idx="411">
                  <c:v>12.797560889842675</c:v>
                </c:pt>
                <c:pt idx="412">
                  <c:v>13.524471902333993</c:v>
                </c:pt>
                <c:pt idx="413">
                  <c:v>13.763148988483982</c:v>
                </c:pt>
                <c:pt idx="414">
                  <c:v>14.399509826111345</c:v>
                </c:pt>
                <c:pt idx="415">
                  <c:v>15.248461744610479</c:v>
                </c:pt>
                <c:pt idx="416">
                  <c:v>13.204335585698329</c:v>
                </c:pt>
                <c:pt idx="417">
                  <c:v>14.045985659483268</c:v>
                </c:pt>
                <c:pt idx="418">
                  <c:v>12.429221968274774</c:v>
                </c:pt>
                <c:pt idx="419">
                  <c:v>12.171591841845078</c:v>
                </c:pt>
                <c:pt idx="420">
                  <c:v>11.954535180992442</c:v>
                </c:pt>
                <c:pt idx="421">
                  <c:v>10.681139874360598</c:v>
                </c:pt>
                <c:pt idx="422">
                  <c:v>9.4645068743562177</c:v>
                </c:pt>
                <c:pt idx="423">
                  <c:v>9.8023288089802474</c:v>
                </c:pt>
                <c:pt idx="424">
                  <c:v>10.146982072310969</c:v>
                </c:pt>
                <c:pt idx="425">
                  <c:v>10.245539617005667</c:v>
                </c:pt>
                <c:pt idx="426">
                  <c:v>11.143288371869271</c:v>
                </c:pt>
                <c:pt idx="427">
                  <c:v>12.136498156723251</c:v>
                </c:pt>
                <c:pt idx="428">
                  <c:v>11.788702559317233</c:v>
                </c:pt>
                <c:pt idx="429">
                  <c:v>11.104502436502013</c:v>
                </c:pt>
                <c:pt idx="430">
                  <c:v>10.044838241434546</c:v>
                </c:pt>
                <c:pt idx="431">
                  <c:v>13.922541711046723</c:v>
                </c:pt>
                <c:pt idx="432">
                  <c:v>16.06712063331555</c:v>
                </c:pt>
                <c:pt idx="433">
                  <c:v>16.695505879962624</c:v>
                </c:pt>
                <c:pt idx="434">
                  <c:v>13.842237470243909</c:v>
                </c:pt>
                <c:pt idx="435">
                  <c:v>18.816212062922958</c:v>
                </c:pt>
                <c:pt idx="436">
                  <c:v>19.522405190749385</c:v>
                </c:pt>
                <c:pt idx="437">
                  <c:v>18.479446587221695</c:v>
                </c:pt>
                <c:pt idx="438">
                  <c:v>16.133121851117675</c:v>
                </c:pt>
                <c:pt idx="439">
                  <c:v>14.964825458410704</c:v>
                </c:pt>
                <c:pt idx="440">
                  <c:v>14.248055865597896</c:v>
                </c:pt>
                <c:pt idx="441">
                  <c:v>13.531482625263145</c:v>
                </c:pt>
                <c:pt idx="442">
                  <c:v>15.463676877635677</c:v>
                </c:pt>
                <c:pt idx="443">
                  <c:v>16.583669577550214</c:v>
                </c:pt>
                <c:pt idx="444">
                  <c:v>15.580779434477572</c:v>
                </c:pt>
                <c:pt idx="445">
                  <c:v>15.405311879918617</c:v>
                </c:pt>
                <c:pt idx="446">
                  <c:v>14.009344307202817</c:v>
                </c:pt>
                <c:pt idx="447">
                  <c:v>14.277325539836996</c:v>
                </c:pt>
                <c:pt idx="448">
                  <c:v>13.276610046690061</c:v>
                </c:pt>
                <c:pt idx="449">
                  <c:v>13.571864532531945</c:v>
                </c:pt>
                <c:pt idx="450">
                  <c:v>16.19318167736224</c:v>
                </c:pt>
                <c:pt idx="451">
                  <c:v>16.387862079775818</c:v>
                </c:pt>
                <c:pt idx="452">
                  <c:v>16.258719782706638</c:v>
                </c:pt>
                <c:pt idx="453">
                  <c:v>13.363888250765971</c:v>
                </c:pt>
                <c:pt idx="454">
                  <c:v>13.407271642863854</c:v>
                </c:pt>
                <c:pt idx="455">
                  <c:v>13.890708471173156</c:v>
                </c:pt>
                <c:pt idx="456">
                  <c:v>14.003431648342923</c:v>
                </c:pt>
                <c:pt idx="457">
                  <c:v>14.721593907660925</c:v>
                </c:pt>
                <c:pt idx="458">
                  <c:v>15.603461101504809</c:v>
                </c:pt>
                <c:pt idx="459">
                  <c:v>16.431305175124521</c:v>
                </c:pt>
                <c:pt idx="460">
                  <c:v>15.790524765722155</c:v>
                </c:pt>
                <c:pt idx="461">
                  <c:v>14.588305115315404</c:v>
                </c:pt>
                <c:pt idx="462">
                  <c:v>16.579839254965485</c:v>
                </c:pt>
                <c:pt idx="463">
                  <c:v>16.680695351144134</c:v>
                </c:pt>
                <c:pt idx="464">
                  <c:v>16.435798607503102</c:v>
                </c:pt>
                <c:pt idx="465">
                  <c:v>15.789703724755775</c:v>
                </c:pt>
                <c:pt idx="466">
                  <c:v>13.177603918268801</c:v>
                </c:pt>
                <c:pt idx="467">
                  <c:v>12.990047495556743</c:v>
                </c:pt>
                <c:pt idx="468">
                  <c:v>13.296106603827877</c:v>
                </c:pt>
                <c:pt idx="469">
                  <c:v>12.909276220193705</c:v>
                </c:pt>
                <c:pt idx="470">
                  <c:v>17.543602893862889</c:v>
                </c:pt>
                <c:pt idx="471">
                  <c:v>16.172947751486227</c:v>
                </c:pt>
                <c:pt idx="472">
                  <c:v>14.299376043040914</c:v>
                </c:pt>
                <c:pt idx="473">
                  <c:v>16.407995667009391</c:v>
                </c:pt>
                <c:pt idx="474">
                  <c:v>13.248250354085105</c:v>
                </c:pt>
                <c:pt idx="475">
                  <c:v>13.575465359688058</c:v>
                </c:pt>
                <c:pt idx="476">
                  <c:v>12.318477670328335</c:v>
                </c:pt>
                <c:pt idx="477">
                  <c:v>14.271333576120224</c:v>
                </c:pt>
                <c:pt idx="478">
                  <c:v>13.082753703016778</c:v>
                </c:pt>
                <c:pt idx="479">
                  <c:v>16.147449839612346</c:v>
                </c:pt>
                <c:pt idx="480">
                  <c:v>15.014835195543577</c:v>
                </c:pt>
                <c:pt idx="481">
                  <c:v>15.315263112884489</c:v>
                </c:pt>
                <c:pt idx="482">
                  <c:v>14.879240018589842</c:v>
                </c:pt>
                <c:pt idx="483">
                  <c:v>14.363120271376481</c:v>
                </c:pt>
                <c:pt idx="484">
                  <c:v>13.203476910905147</c:v>
                </c:pt>
                <c:pt idx="485">
                  <c:v>13.669254474308547</c:v>
                </c:pt>
                <c:pt idx="486">
                  <c:v>14.580103465232861</c:v>
                </c:pt>
                <c:pt idx="487">
                  <c:v>12.391220466737682</c:v>
                </c:pt>
                <c:pt idx="488">
                  <c:v>14.19013813908229</c:v>
                </c:pt>
                <c:pt idx="489">
                  <c:v>15.273278935412801</c:v>
                </c:pt>
                <c:pt idx="490">
                  <c:v>14.745923050884858</c:v>
                </c:pt>
                <c:pt idx="491">
                  <c:v>14.977972116836334</c:v>
                </c:pt>
                <c:pt idx="492">
                  <c:v>13.678247029807411</c:v>
                </c:pt>
                <c:pt idx="493">
                  <c:v>13.490114972627081</c:v>
                </c:pt>
                <c:pt idx="494">
                  <c:v>13.76558938331082</c:v>
                </c:pt>
                <c:pt idx="495">
                  <c:v>13.993000466941609</c:v>
                </c:pt>
                <c:pt idx="496">
                  <c:v>12.653289721301643</c:v>
                </c:pt>
                <c:pt idx="497">
                  <c:v>14.538258374850257</c:v>
                </c:pt>
                <c:pt idx="498">
                  <c:v>13.815453806194512</c:v>
                </c:pt>
                <c:pt idx="499">
                  <c:v>15.311338790293229</c:v>
                </c:pt>
                <c:pt idx="500">
                  <c:v>10.072221062356938</c:v>
                </c:pt>
                <c:pt idx="501">
                  <c:v>7.5726751058926052</c:v>
                </c:pt>
                <c:pt idx="502">
                  <c:v>8.486509837918323</c:v>
                </c:pt>
                <c:pt idx="503">
                  <c:v>10.055789733437026</c:v>
                </c:pt>
                <c:pt idx="504">
                  <c:v>8.6847709329051241</c:v>
                </c:pt>
                <c:pt idx="505">
                  <c:v>9.1079554013699155</c:v>
                </c:pt>
                <c:pt idx="506">
                  <c:v>9.9626415676826454</c:v>
                </c:pt>
                <c:pt idx="507">
                  <c:v>10.390736306785858</c:v>
                </c:pt>
                <c:pt idx="508">
                  <c:v>10.391769451763309</c:v>
                </c:pt>
                <c:pt idx="509">
                  <c:v>10.675520742853145</c:v>
                </c:pt>
                <c:pt idx="510">
                  <c:v>12.432643973426535</c:v>
                </c:pt>
                <c:pt idx="511">
                  <c:v>12.356091424825751</c:v>
                </c:pt>
                <c:pt idx="512">
                  <c:v>12.246897183065419</c:v>
                </c:pt>
                <c:pt idx="513">
                  <c:v>11.91027729875945</c:v>
                </c:pt>
                <c:pt idx="514">
                  <c:v>12.078953390666246</c:v>
                </c:pt>
                <c:pt idx="515">
                  <c:v>12.157847383995607</c:v>
                </c:pt>
                <c:pt idx="516">
                  <c:v>10.659164610118422</c:v>
                </c:pt>
                <c:pt idx="517">
                  <c:v>9.0683569443873537</c:v>
                </c:pt>
                <c:pt idx="518">
                  <c:v>8.6509745220326995</c:v>
                </c:pt>
                <c:pt idx="519">
                  <c:v>9.068158188823622</c:v>
                </c:pt>
                <c:pt idx="520">
                  <c:v>10.092553415830684</c:v>
                </c:pt>
                <c:pt idx="521">
                  <c:v>10.977484722153113</c:v>
                </c:pt>
                <c:pt idx="522">
                  <c:v>9.258340491910646</c:v>
                </c:pt>
                <c:pt idx="523">
                  <c:v>7.7370658712814304</c:v>
                </c:pt>
                <c:pt idx="524">
                  <c:v>8.9780541860041865</c:v>
                </c:pt>
                <c:pt idx="525">
                  <c:v>5.3475850251226724</c:v>
                </c:pt>
                <c:pt idx="526">
                  <c:v>4.8212729574967872</c:v>
                </c:pt>
                <c:pt idx="527">
                  <c:v>4.7238600300515863</c:v>
                </c:pt>
                <c:pt idx="528">
                  <c:v>6.2022366103883142</c:v>
                </c:pt>
                <c:pt idx="529">
                  <c:v>6.2717016604246636</c:v>
                </c:pt>
                <c:pt idx="530">
                  <c:v>6.0131071468322332</c:v>
                </c:pt>
                <c:pt idx="531">
                  <c:v>6.5383285382793073</c:v>
                </c:pt>
                <c:pt idx="532">
                  <c:v>6.4301790662017275</c:v>
                </c:pt>
                <c:pt idx="533">
                  <c:v>6.6089606068692985</c:v>
                </c:pt>
                <c:pt idx="534">
                  <c:v>6.2909622861608261</c:v>
                </c:pt>
                <c:pt idx="535">
                  <c:v>5.9558284974602147</c:v>
                </c:pt>
                <c:pt idx="536">
                  <c:v>6.440791341258417</c:v>
                </c:pt>
                <c:pt idx="537">
                  <c:v>6.4699162033607163</c:v>
                </c:pt>
                <c:pt idx="538">
                  <c:v>6.8286889474209431</c:v>
                </c:pt>
                <c:pt idx="539">
                  <c:v>7.765927651566491</c:v>
                </c:pt>
                <c:pt idx="540">
                  <c:v>7.0265018038439999</c:v>
                </c:pt>
                <c:pt idx="541">
                  <c:v>7.103056825521735</c:v>
                </c:pt>
                <c:pt idx="542">
                  <c:v>7.67101488475737</c:v>
                </c:pt>
                <c:pt idx="543">
                  <c:v>8.4541413969096286</c:v>
                </c:pt>
                <c:pt idx="544">
                  <c:v>8.1564885699627663</c:v>
                </c:pt>
                <c:pt idx="545">
                  <c:v>7.8603064102681373</c:v>
                </c:pt>
                <c:pt idx="546">
                  <c:v>7.7588308741687504</c:v>
                </c:pt>
                <c:pt idx="547">
                  <c:v>8.6502792492295217</c:v>
                </c:pt>
                <c:pt idx="548">
                  <c:v>7.4643725198620121</c:v>
                </c:pt>
                <c:pt idx="549">
                  <c:v>6.4914815033885915</c:v>
                </c:pt>
                <c:pt idx="550">
                  <c:v>8.8953364524664149</c:v>
                </c:pt>
                <c:pt idx="551">
                  <c:v>9.3134989967470112</c:v>
                </c:pt>
                <c:pt idx="552">
                  <c:v>9.8187027200947483</c:v>
                </c:pt>
                <c:pt idx="553">
                  <c:v>8.1816269802901171</c:v>
                </c:pt>
                <c:pt idx="554">
                  <c:v>8.0845442347106324</c:v>
                </c:pt>
                <c:pt idx="555">
                  <c:v>8.9960186987511541</c:v>
                </c:pt>
                <c:pt idx="556">
                  <c:v>9.6303015548857367</c:v>
                </c:pt>
                <c:pt idx="557">
                  <c:v>9.3321498039604833</c:v>
                </c:pt>
                <c:pt idx="558">
                  <c:v>8.1218002842605284</c:v>
                </c:pt>
                <c:pt idx="559">
                  <c:v>8.6770844572317802</c:v>
                </c:pt>
                <c:pt idx="560">
                  <c:v>8.1901815976364407</c:v>
                </c:pt>
                <c:pt idx="561">
                  <c:v>7.7925024775144998</c:v>
                </c:pt>
                <c:pt idx="562">
                  <c:v>7.5062540142996674</c:v>
                </c:pt>
                <c:pt idx="563">
                  <c:v>8.8758369297892639</c:v>
                </c:pt>
                <c:pt idx="564">
                  <c:v>7.1083413204874182</c:v>
                </c:pt>
                <c:pt idx="565">
                  <c:v>7.3467593872295689</c:v>
                </c:pt>
                <c:pt idx="566">
                  <c:v>8.0096378496119911</c:v>
                </c:pt>
                <c:pt idx="567">
                  <c:v>7.8626362446652402</c:v>
                </c:pt>
                <c:pt idx="568">
                  <c:v>8.8056282585619243</c:v>
                </c:pt>
                <c:pt idx="569">
                  <c:v>8.8863577894810888</c:v>
                </c:pt>
                <c:pt idx="570">
                  <c:v>9.8586310145720972</c:v>
                </c:pt>
                <c:pt idx="571">
                  <c:v>9.2436482457511921</c:v>
                </c:pt>
                <c:pt idx="572">
                  <c:v>8.7295243137704279</c:v>
                </c:pt>
                <c:pt idx="573">
                  <c:v>9.4139110333769622</c:v>
                </c:pt>
                <c:pt idx="574">
                  <c:v>9.8390301466848555</c:v>
                </c:pt>
                <c:pt idx="575">
                  <c:v>9.9462430027946329</c:v>
                </c:pt>
                <c:pt idx="576">
                  <c:v>10.352598758473276</c:v>
                </c:pt>
                <c:pt idx="577">
                  <c:v>10.761187473559149</c:v>
                </c:pt>
                <c:pt idx="578">
                  <c:v>10.415489673551869</c:v>
                </c:pt>
                <c:pt idx="579">
                  <c:v>10.703838103819837</c:v>
                </c:pt>
                <c:pt idx="580">
                  <c:v>10.039236752598544</c:v>
                </c:pt>
                <c:pt idx="581">
                  <c:v>9.284504217977096</c:v>
                </c:pt>
                <c:pt idx="582">
                  <c:v>9.1662739002706068</c:v>
                </c:pt>
                <c:pt idx="583">
                  <c:v>8.3637328897714749</c:v>
                </c:pt>
                <c:pt idx="584">
                  <c:v>9.0201889378536517</c:v>
                </c:pt>
                <c:pt idx="585">
                  <c:v>9.6663776860833384</c:v>
                </c:pt>
                <c:pt idx="586">
                  <c:v>9.1818603397988614</c:v>
                </c:pt>
                <c:pt idx="587">
                  <c:v>9.1324384007227088</c:v>
                </c:pt>
                <c:pt idx="588">
                  <c:v>8.6862059481366902</c:v>
                </c:pt>
                <c:pt idx="589">
                  <c:v>8.3784947887991574</c:v>
                </c:pt>
                <c:pt idx="590">
                  <c:v>8.6172039184085811</c:v>
                </c:pt>
                <c:pt idx="591">
                  <c:v>8.7460143678286482</c:v>
                </c:pt>
                <c:pt idx="592">
                  <c:v>8.4569366059830973</c:v>
                </c:pt>
                <c:pt idx="593">
                  <c:v>7.3829823148605174</c:v>
                </c:pt>
                <c:pt idx="594">
                  <c:v>6.1601368455754528</c:v>
                </c:pt>
                <c:pt idx="595">
                  <c:v>6.7176872867370987</c:v>
                </c:pt>
                <c:pt idx="596">
                  <c:v>6.6569752285379344</c:v>
                </c:pt>
                <c:pt idx="597">
                  <c:v>5.9025882990915584</c:v>
                </c:pt>
                <c:pt idx="598">
                  <c:v>6.2993206718627262</c:v>
                </c:pt>
                <c:pt idx="599">
                  <c:v>6.3584109806224953</c:v>
                </c:pt>
                <c:pt idx="600">
                  <c:v>6.4372914792084517</c:v>
                </c:pt>
                <c:pt idx="601">
                  <c:v>6.3580309371276096</c:v>
                </c:pt>
                <c:pt idx="602">
                  <c:v>5.6026882280163655</c:v>
                </c:pt>
                <c:pt idx="603">
                  <c:v>5.4634356496330909</c:v>
                </c:pt>
                <c:pt idx="604">
                  <c:v>6.330112866407088</c:v>
                </c:pt>
                <c:pt idx="605">
                  <c:v>6.1918543093794547</c:v>
                </c:pt>
                <c:pt idx="606">
                  <c:v>7.1256411288010035</c:v>
                </c:pt>
                <c:pt idx="607">
                  <c:v>6.7786089512444194</c:v>
                </c:pt>
                <c:pt idx="608">
                  <c:v>7.4244798025229466</c:v>
                </c:pt>
                <c:pt idx="609">
                  <c:v>7.6454586813642242</c:v>
                </c:pt>
                <c:pt idx="610">
                  <c:v>7.9328653272339151</c:v>
                </c:pt>
                <c:pt idx="611">
                  <c:v>9.0947926442084501</c:v>
                </c:pt>
                <c:pt idx="612">
                  <c:v>9.0435422092485318</c:v>
                </c:pt>
                <c:pt idx="613">
                  <c:v>8.45640245488228</c:v>
                </c:pt>
                <c:pt idx="614">
                  <c:v>8.1360197131324448</c:v>
                </c:pt>
                <c:pt idx="615">
                  <c:v>7.8669721674492923</c:v>
                </c:pt>
                <c:pt idx="616">
                  <c:v>7.7793610482001387</c:v>
                </c:pt>
                <c:pt idx="617">
                  <c:v>7.6177782211874359</c:v>
                </c:pt>
                <c:pt idx="618">
                  <c:v>7.3203663391182348</c:v>
                </c:pt>
                <c:pt idx="619">
                  <c:v>7.1731536795769317</c:v>
                </c:pt>
                <c:pt idx="620">
                  <c:v>7.5632530484962546</c:v>
                </c:pt>
                <c:pt idx="621">
                  <c:v>7.4518777486163872</c:v>
                </c:pt>
                <c:pt idx="622">
                  <c:v>5.6366065796892073</c:v>
                </c:pt>
                <c:pt idx="623">
                  <c:v>6.3555395550422302</c:v>
                </c:pt>
                <c:pt idx="624">
                  <c:v>6.2545964597227828</c:v>
                </c:pt>
                <c:pt idx="625">
                  <c:v>5.6373881747725978</c:v>
                </c:pt>
                <c:pt idx="626">
                  <c:v>5.5281285013613557</c:v>
                </c:pt>
                <c:pt idx="627">
                  <c:v>5.3973055048124801</c:v>
                </c:pt>
                <c:pt idx="628">
                  <c:v>5.1759963347795068</c:v>
                </c:pt>
                <c:pt idx="629">
                  <c:v>5.1755451765859863</c:v>
                </c:pt>
                <c:pt idx="630">
                  <c:v>4.0678231737240491</c:v>
                </c:pt>
                <c:pt idx="631">
                  <c:v>3.8789883669227487</c:v>
                </c:pt>
                <c:pt idx="632">
                  <c:v>4.9076796628139343</c:v>
                </c:pt>
                <c:pt idx="633">
                  <c:v>4.695856045337389</c:v>
                </c:pt>
                <c:pt idx="634">
                  <c:v>5.3043283402266157</c:v>
                </c:pt>
                <c:pt idx="635">
                  <c:v>6.0535272583377191</c:v>
                </c:pt>
                <c:pt idx="636">
                  <c:v>6.0433224729400568</c:v>
                </c:pt>
                <c:pt idx="637">
                  <c:v>6.0429468719047019</c:v>
                </c:pt>
                <c:pt idx="638">
                  <c:v>5.7744102354600706</c:v>
                </c:pt>
                <c:pt idx="639">
                  <c:v>6.5912521006024436</c:v>
                </c:pt>
                <c:pt idx="640">
                  <c:v>6.0528701057578571</c:v>
                </c:pt>
                <c:pt idx="641">
                  <c:v>5.8141640916782755</c:v>
                </c:pt>
                <c:pt idx="642">
                  <c:v>5.6338543349745036</c:v>
                </c:pt>
                <c:pt idx="643">
                  <c:v>5.4443320533868587</c:v>
                </c:pt>
                <c:pt idx="644">
                  <c:v>5.564354663412983</c:v>
                </c:pt>
                <c:pt idx="645">
                  <c:v>5.3243993952149644</c:v>
                </c:pt>
                <c:pt idx="646">
                  <c:v>5.1547702088350071</c:v>
                </c:pt>
                <c:pt idx="647">
                  <c:v>5.07371648616847</c:v>
                </c:pt>
                <c:pt idx="648">
                  <c:v>4.8041101225711875</c:v>
                </c:pt>
                <c:pt idx="649">
                  <c:v>4.9250113430577178</c:v>
                </c:pt>
                <c:pt idx="650">
                  <c:v>5.1454281388711545</c:v>
                </c:pt>
                <c:pt idx="651">
                  <c:v>5.1843617754852662</c:v>
                </c:pt>
                <c:pt idx="652">
                  <c:v>4.6041341015102297</c:v>
                </c:pt>
                <c:pt idx="653">
                  <c:v>4.2354990540466417</c:v>
                </c:pt>
                <c:pt idx="654">
                  <c:v>4.1451826548830075</c:v>
                </c:pt>
                <c:pt idx="655">
                  <c:v>3.8457283166584477</c:v>
                </c:pt>
                <c:pt idx="656">
                  <c:v>4.2948557153984739</c:v>
                </c:pt>
                <c:pt idx="657">
                  <c:v>4.8124930366409924</c:v>
                </c:pt>
                <c:pt idx="658">
                  <c:v>4.9527665508349425</c:v>
                </c:pt>
                <c:pt idx="659">
                  <c:v>4.8233751353541576</c:v>
                </c:pt>
                <c:pt idx="660">
                  <c:v>4.6145224539473677</c:v>
                </c:pt>
                <c:pt idx="661">
                  <c:v>4.924468871851448</c:v>
                </c:pt>
                <c:pt idx="662">
                  <c:v>4.8642945830072799</c:v>
                </c:pt>
                <c:pt idx="663">
                  <c:v>4.654136142591855</c:v>
                </c:pt>
                <c:pt idx="664">
                  <c:v>4.8037685125723097</c:v>
                </c:pt>
                <c:pt idx="665">
                  <c:v>5.4914436830568256</c:v>
                </c:pt>
                <c:pt idx="666">
                  <c:v>5.2615498766604336</c:v>
                </c:pt>
                <c:pt idx="667">
                  <c:v>4.9224612047605554</c:v>
                </c:pt>
                <c:pt idx="668">
                  <c:v>4.7711529276355602</c:v>
                </c:pt>
                <c:pt idx="669">
                  <c:v>4.5106286226049948</c:v>
                </c:pt>
                <c:pt idx="670">
                  <c:v>4.4012926038967386</c:v>
                </c:pt>
                <c:pt idx="671">
                  <c:v>3.7637217610997284</c:v>
                </c:pt>
                <c:pt idx="672">
                  <c:v>3.6344788955299885</c:v>
                </c:pt>
                <c:pt idx="673">
                  <c:v>3.5843325236197514</c:v>
                </c:pt>
                <c:pt idx="674">
                  <c:v>4.0225908979227709</c:v>
                </c:pt>
                <c:pt idx="675">
                  <c:v>3.7735716203279073</c:v>
                </c:pt>
                <c:pt idx="676">
                  <c:v>4.2019554968745831</c:v>
                </c:pt>
                <c:pt idx="677">
                  <c:v>4.0627261148538958</c:v>
                </c:pt>
                <c:pt idx="678">
                  <c:v>4.659829190169174</c:v>
                </c:pt>
                <c:pt idx="679">
                  <c:v>4.7900800520919438</c:v>
                </c:pt>
                <c:pt idx="680">
                  <c:v>5.3394726607364529</c:v>
                </c:pt>
                <c:pt idx="681">
                  <c:v>5.399344454433245</c:v>
                </c:pt>
                <c:pt idx="682">
                  <c:v>5.3894977720266288</c:v>
                </c:pt>
                <c:pt idx="683">
                  <c:v>3.8203411026099263</c:v>
                </c:pt>
                <c:pt idx="684">
                  <c:v>3.9299227695159642</c:v>
                </c:pt>
                <c:pt idx="685">
                  <c:v>4.2287096077295736</c:v>
                </c:pt>
                <c:pt idx="686">
                  <c:v>4.3980858368071054</c:v>
                </c:pt>
                <c:pt idx="687">
                  <c:v>4.3579629486529212</c:v>
                </c:pt>
                <c:pt idx="688">
                  <c:v>4.7957363475841213</c:v>
                </c:pt>
                <c:pt idx="689">
                  <c:v>5.1736963239207512</c:v>
                </c:pt>
                <c:pt idx="690">
                  <c:v>5.6211438415973944</c:v>
                </c:pt>
                <c:pt idx="691">
                  <c:v>5.9550777157033785</c:v>
                </c:pt>
                <c:pt idx="692">
                  <c:v>5.4911184205795642</c:v>
                </c:pt>
                <c:pt idx="693">
                  <c:v>7.2303184843248305</c:v>
                </c:pt>
                <c:pt idx="694">
                  <c:v>6.7055745719515301</c:v>
                </c:pt>
                <c:pt idx="695">
                  <c:v>6.0163679269453141</c:v>
                </c:pt>
                <c:pt idx="696">
                  <c:v>7.9899592604460707</c:v>
                </c:pt>
                <c:pt idx="697">
                  <c:v>9.6564152115440613</c:v>
                </c:pt>
                <c:pt idx="698">
                  <c:v>8.6483399183558873</c:v>
                </c:pt>
                <c:pt idx="699">
                  <c:v>7.9463333706839228</c:v>
                </c:pt>
                <c:pt idx="700">
                  <c:v>8.0160802629549917</c:v>
                </c:pt>
                <c:pt idx="701">
                  <c:v>7.5302827809317039</c:v>
                </c:pt>
                <c:pt idx="702">
                  <c:v>7.2343544322845581</c:v>
                </c:pt>
                <c:pt idx="703">
                  <c:v>8.3530751999991377</c:v>
                </c:pt>
                <c:pt idx="704">
                  <c:v>9.2041856446011963</c:v>
                </c:pt>
                <c:pt idx="705">
                  <c:v>9.0857360588528895</c:v>
                </c:pt>
                <c:pt idx="706">
                  <c:v>6.2407091381055597</c:v>
                </c:pt>
                <c:pt idx="707">
                  <c:v>4.4253733805612407</c:v>
                </c:pt>
                <c:pt idx="708">
                  <c:v>4.3661200724187648</c:v>
                </c:pt>
                <c:pt idx="709">
                  <c:v>5.9357164551448731</c:v>
                </c:pt>
                <c:pt idx="710">
                  <c:v>5.5590724115355359</c:v>
                </c:pt>
                <c:pt idx="711">
                  <c:v>6.1651602520843838</c:v>
                </c:pt>
                <c:pt idx="712">
                  <c:v>5.9271821792247161</c:v>
                </c:pt>
                <c:pt idx="713">
                  <c:v>5.9473287504472205</c:v>
                </c:pt>
                <c:pt idx="714">
                  <c:v>6.4827706545194603</c:v>
                </c:pt>
                <c:pt idx="715">
                  <c:v>5.917326036040766</c:v>
                </c:pt>
                <c:pt idx="716">
                  <c:v>6.4742053354847098</c:v>
                </c:pt>
                <c:pt idx="717">
                  <c:v>4.4478861977045971</c:v>
                </c:pt>
                <c:pt idx="718">
                  <c:v>4.7656503739658094</c:v>
                </c:pt>
                <c:pt idx="719">
                  <c:v>4.6564375528957598</c:v>
                </c:pt>
                <c:pt idx="720">
                  <c:v>4.3984052593880234</c:v>
                </c:pt>
                <c:pt idx="721">
                  <c:v>4.7460824276401246</c:v>
                </c:pt>
                <c:pt idx="722">
                  <c:v>4.4284069854383503</c:v>
                </c:pt>
                <c:pt idx="723">
                  <c:v>4.1405116611872339</c:v>
                </c:pt>
                <c:pt idx="724">
                  <c:v>4.4682868828419942</c:v>
                </c:pt>
                <c:pt idx="725">
                  <c:v>4.7366148520252311</c:v>
                </c:pt>
                <c:pt idx="726">
                  <c:v>4.8161722635430051</c:v>
                </c:pt>
                <c:pt idx="727">
                  <c:v>4.4788165016795674</c:v>
                </c:pt>
                <c:pt idx="728">
                  <c:v>4.4394717297409336</c:v>
                </c:pt>
                <c:pt idx="729">
                  <c:v>4.3502984680512595</c:v>
                </c:pt>
                <c:pt idx="730">
                  <c:v>4.777324336186898</c:v>
                </c:pt>
                <c:pt idx="731">
                  <c:v>5.0851564424597369</c:v>
                </c:pt>
                <c:pt idx="732">
                  <c:v>4.896389790026193</c:v>
                </c:pt>
                <c:pt idx="733">
                  <c:v>4.4594438333289492</c:v>
                </c:pt>
                <c:pt idx="734">
                  <c:v>4.8065196136030162</c:v>
                </c:pt>
                <c:pt idx="735">
                  <c:v>3.8036452910359326</c:v>
                </c:pt>
                <c:pt idx="736">
                  <c:v>3.8434168906480055</c:v>
                </c:pt>
                <c:pt idx="737">
                  <c:v>4.0917495088542006</c:v>
                </c:pt>
                <c:pt idx="738">
                  <c:v>4.0520858887906899</c:v>
                </c:pt>
                <c:pt idx="739">
                  <c:v>12.784455798121126</c:v>
                </c:pt>
                <c:pt idx="740">
                  <c:v>12.960752255083616</c:v>
                </c:pt>
                <c:pt idx="741">
                  <c:v>12.368657592345105</c:v>
                </c:pt>
                <c:pt idx="742">
                  <c:v>11.132617054615748</c:v>
                </c:pt>
                <c:pt idx="743">
                  <c:v>10.526856722194527</c:v>
                </c:pt>
                <c:pt idx="744">
                  <c:v>9.2817846561027562</c:v>
                </c:pt>
                <c:pt idx="745">
                  <c:v>13.667691783745584</c:v>
                </c:pt>
                <c:pt idx="746">
                  <c:v>12.857998797565532</c:v>
                </c:pt>
                <c:pt idx="747">
                  <c:v>12.865768861823977</c:v>
                </c:pt>
                <c:pt idx="748">
                  <c:v>11.027525866114217</c:v>
                </c:pt>
                <c:pt idx="749">
                  <c:v>10.671611937722258</c:v>
                </c:pt>
                <c:pt idx="750">
                  <c:v>9.2662770684809672</c:v>
                </c:pt>
                <c:pt idx="751">
                  <c:v>8.7718119100774992</c:v>
                </c:pt>
                <c:pt idx="752">
                  <c:v>10.095563984413245</c:v>
                </c:pt>
                <c:pt idx="753">
                  <c:v>9.1563647517597087</c:v>
                </c:pt>
                <c:pt idx="754">
                  <c:v>8.7026942019457056</c:v>
                </c:pt>
                <c:pt idx="755">
                  <c:v>8.9697806055359379</c:v>
                </c:pt>
                <c:pt idx="756">
                  <c:v>9.0079648746941796</c:v>
                </c:pt>
                <c:pt idx="757">
                  <c:v>6.8136708418225211</c:v>
                </c:pt>
                <c:pt idx="758">
                  <c:v>8.6902925526154355</c:v>
                </c:pt>
                <c:pt idx="759">
                  <c:v>7.5637510192684818</c:v>
                </c:pt>
                <c:pt idx="760">
                  <c:v>8.4770596000246581</c:v>
                </c:pt>
                <c:pt idx="761">
                  <c:v>10.291030043798424</c:v>
                </c:pt>
                <c:pt idx="762">
                  <c:v>11.076629952459527</c:v>
                </c:pt>
                <c:pt idx="763">
                  <c:v>12.234856549184164</c:v>
                </c:pt>
                <c:pt idx="764">
                  <c:v>12.123260422376337</c:v>
                </c:pt>
                <c:pt idx="765">
                  <c:v>12.34665465414993</c:v>
                </c:pt>
                <c:pt idx="766">
                  <c:v>11.981271649474403</c:v>
                </c:pt>
                <c:pt idx="767">
                  <c:v>11.792828586617972</c:v>
                </c:pt>
                <c:pt idx="768">
                  <c:v>11.337516948406188</c:v>
                </c:pt>
                <c:pt idx="769">
                  <c:v>11.777831572012925</c:v>
                </c:pt>
                <c:pt idx="770">
                  <c:v>11.066094384301314</c:v>
                </c:pt>
                <c:pt idx="771">
                  <c:v>10.886510789918955</c:v>
                </c:pt>
                <c:pt idx="772">
                  <c:v>11.021929006419668</c:v>
                </c:pt>
                <c:pt idx="773">
                  <c:v>11.738146445619021</c:v>
                </c:pt>
                <c:pt idx="774">
                  <c:v>10.840364008854197</c:v>
                </c:pt>
                <c:pt idx="775">
                  <c:v>11.191791879262457</c:v>
                </c:pt>
                <c:pt idx="776">
                  <c:v>10.373206633854036</c:v>
                </c:pt>
                <c:pt idx="777">
                  <c:v>10.569129048576183</c:v>
                </c:pt>
                <c:pt idx="778">
                  <c:v>6.5827076856331432</c:v>
                </c:pt>
                <c:pt idx="779">
                  <c:v>6.0334761738450595</c:v>
                </c:pt>
                <c:pt idx="780">
                  <c:v>7.3039268138458864</c:v>
                </c:pt>
                <c:pt idx="781">
                  <c:v>8.4149100126380496</c:v>
                </c:pt>
                <c:pt idx="782">
                  <c:v>8.7420616595799121</c:v>
                </c:pt>
                <c:pt idx="783">
                  <c:v>7.9465207600399541</c:v>
                </c:pt>
                <c:pt idx="784">
                  <c:v>7.4569887020719241</c:v>
                </c:pt>
                <c:pt idx="785">
                  <c:v>6.9077366525693682</c:v>
                </c:pt>
                <c:pt idx="786">
                  <c:v>6.1112185061612507</c:v>
                </c:pt>
                <c:pt idx="787">
                  <c:v>5.7482728226114128</c:v>
                </c:pt>
                <c:pt idx="788">
                  <c:v>6.5171856939732287</c:v>
                </c:pt>
                <c:pt idx="789">
                  <c:v>7.2951868555941841</c:v>
                </c:pt>
                <c:pt idx="790">
                  <c:v>7.1380585912814638</c:v>
                </c:pt>
                <c:pt idx="791">
                  <c:v>6.6952549727519424</c:v>
                </c:pt>
                <c:pt idx="792">
                  <c:v>7.6114421177208973</c:v>
                </c:pt>
                <c:pt idx="793">
                  <c:v>8.6159045071852933</c:v>
                </c:pt>
                <c:pt idx="794">
                  <c:v>9.4044582335463112</c:v>
                </c:pt>
                <c:pt idx="795">
                  <c:v>9.1412231192459483</c:v>
                </c:pt>
                <c:pt idx="796">
                  <c:v>8.1288829091480022</c:v>
                </c:pt>
                <c:pt idx="797">
                  <c:v>7.8546884954641198</c:v>
                </c:pt>
                <c:pt idx="798">
                  <c:v>7.8468181724331227</c:v>
                </c:pt>
                <c:pt idx="799">
                  <c:v>8.0909516076361552</c:v>
                </c:pt>
                <c:pt idx="800">
                  <c:v>7.8464583423801404</c:v>
                </c:pt>
                <c:pt idx="801">
                  <c:v>8.3416449136639468</c:v>
                </c:pt>
                <c:pt idx="802">
                  <c:v>8.5395047561420157</c:v>
                </c:pt>
                <c:pt idx="803">
                  <c:v>8.5306277137504107</c:v>
                </c:pt>
                <c:pt idx="804">
                  <c:v>8.4724807786416605</c:v>
                </c:pt>
                <c:pt idx="805">
                  <c:v>9.2625708080657887</c:v>
                </c:pt>
                <c:pt idx="806">
                  <c:v>9.2532000572850457</c:v>
                </c:pt>
                <c:pt idx="807">
                  <c:v>9.2146584906625151</c:v>
                </c:pt>
                <c:pt idx="808">
                  <c:v>3.3675711999154445</c:v>
                </c:pt>
                <c:pt idx="809">
                  <c:v>4.4305839326739536</c:v>
                </c:pt>
                <c:pt idx="810">
                  <c:v>4.2020080464458101</c:v>
                </c:pt>
                <c:pt idx="811">
                  <c:v>4.9083179400028811</c:v>
                </c:pt>
                <c:pt idx="812">
                  <c:v>4.5808006398534307</c:v>
                </c:pt>
                <c:pt idx="813">
                  <c:v>4.2929349483768036</c:v>
                </c:pt>
                <c:pt idx="814">
                  <c:v>3.5265577063624485</c:v>
                </c:pt>
                <c:pt idx="815">
                  <c:v>4.0741120545929075</c:v>
                </c:pt>
                <c:pt idx="816">
                  <c:v>4.7115783208705402</c:v>
                </c:pt>
                <c:pt idx="817">
                  <c:v>4.7807073373578994</c:v>
                </c:pt>
                <c:pt idx="818">
                  <c:v>4.5020017479224146</c:v>
                </c:pt>
                <c:pt idx="819">
                  <c:v>5.4951330836042267</c:v>
                </c:pt>
                <c:pt idx="820">
                  <c:v>5.792856018310391</c:v>
                </c:pt>
                <c:pt idx="821">
                  <c:v>5.9528685124143186</c:v>
                </c:pt>
                <c:pt idx="822">
                  <c:v>4.5212091347054111</c:v>
                </c:pt>
                <c:pt idx="823">
                  <c:v>3.786317334817944</c:v>
                </c:pt>
                <c:pt idx="824">
                  <c:v>3.6671167133856448</c:v>
                </c:pt>
                <c:pt idx="825">
                  <c:v>3.8268528873003875</c:v>
                </c:pt>
                <c:pt idx="826">
                  <c:v>3.8467844127550768</c:v>
                </c:pt>
                <c:pt idx="827">
                  <c:v>4.9314592586430566</c:v>
                </c:pt>
                <c:pt idx="828">
                  <c:v>5.3298277063627593</c:v>
                </c:pt>
                <c:pt idx="829">
                  <c:v>5.361001114876764</c:v>
                </c:pt>
                <c:pt idx="830">
                  <c:v>3.8810349565530746</c:v>
                </c:pt>
                <c:pt idx="831">
                  <c:v>5.6793010877567127</c:v>
                </c:pt>
                <c:pt idx="832">
                  <c:v>6.268045926545506</c:v>
                </c:pt>
                <c:pt idx="833">
                  <c:v>5.8368842668605803</c:v>
                </c:pt>
                <c:pt idx="834">
                  <c:v>5.796828376909068</c:v>
                </c:pt>
                <c:pt idx="835">
                  <c:v>5.8068671115336796</c:v>
                </c:pt>
                <c:pt idx="836">
                  <c:v>5.898220049965583</c:v>
                </c:pt>
                <c:pt idx="837">
                  <c:v>6.6885795683725116</c:v>
                </c:pt>
                <c:pt idx="838">
                  <c:v>6.2685069914826448</c:v>
                </c:pt>
                <c:pt idx="839">
                  <c:v>5.8452236278502872</c:v>
                </c:pt>
                <c:pt idx="840">
                  <c:v>5.6547091654015622</c:v>
                </c:pt>
                <c:pt idx="841">
                  <c:v>5.6656658816129397</c:v>
                </c:pt>
                <c:pt idx="842">
                  <c:v>4.9894887085672988</c:v>
                </c:pt>
                <c:pt idx="843">
                  <c:v>5.9152077827672569</c:v>
                </c:pt>
                <c:pt idx="844">
                  <c:v>11.143548816423365</c:v>
                </c:pt>
                <c:pt idx="845">
                  <c:v>12.078847904858959</c:v>
                </c:pt>
                <c:pt idx="846">
                  <c:v>11.706960584841314</c:v>
                </c:pt>
                <c:pt idx="847">
                  <c:v>11.270378522357424</c:v>
                </c:pt>
                <c:pt idx="848">
                  <c:v>11.129346635801602</c:v>
                </c:pt>
                <c:pt idx="849">
                  <c:v>12.303476913124586</c:v>
                </c:pt>
                <c:pt idx="850">
                  <c:v>8.3729453665831812</c:v>
                </c:pt>
                <c:pt idx="851">
                  <c:v>10.442146081692682</c:v>
                </c:pt>
                <c:pt idx="852">
                  <c:v>11.846243562905421</c:v>
                </c:pt>
                <c:pt idx="853">
                  <c:v>12.383046503492958</c:v>
                </c:pt>
                <c:pt idx="854">
                  <c:v>12.208290727642204</c:v>
                </c:pt>
                <c:pt idx="855">
                  <c:v>10.803115948012536</c:v>
                </c:pt>
                <c:pt idx="856">
                  <c:v>9.3696587678531902</c:v>
                </c:pt>
                <c:pt idx="857">
                  <c:v>9.934004143443202</c:v>
                </c:pt>
                <c:pt idx="858">
                  <c:v>9.4894742493922184</c:v>
                </c:pt>
                <c:pt idx="859">
                  <c:v>8.719030622415346</c:v>
                </c:pt>
                <c:pt idx="860">
                  <c:v>7.3861568207713777</c:v>
                </c:pt>
                <c:pt idx="861">
                  <c:v>7.1984669447812371</c:v>
                </c:pt>
                <c:pt idx="862">
                  <c:v>8.0285641812811814</c:v>
                </c:pt>
                <c:pt idx="863">
                  <c:v>6.9821668798095509</c:v>
                </c:pt>
                <c:pt idx="864">
                  <c:v>6.4974606613529957</c:v>
                </c:pt>
                <c:pt idx="865">
                  <c:v>5.1229340837255517</c:v>
                </c:pt>
                <c:pt idx="866">
                  <c:v>5.1511644736941316</c:v>
                </c:pt>
                <c:pt idx="867">
                  <c:v>5.8230546976457784</c:v>
                </c:pt>
                <c:pt idx="868">
                  <c:v>6.6609017654730858</c:v>
                </c:pt>
                <c:pt idx="869">
                  <c:v>4.2403519276703108</c:v>
                </c:pt>
                <c:pt idx="870">
                  <c:v>8.3837793725291352</c:v>
                </c:pt>
                <c:pt idx="871">
                  <c:v>9.0793108292447275</c:v>
                </c:pt>
                <c:pt idx="872">
                  <c:v>9.6560136864870341</c:v>
                </c:pt>
                <c:pt idx="873">
                  <c:v>9.8831967925412574</c:v>
                </c:pt>
                <c:pt idx="874">
                  <c:v>9.2312795837868791</c:v>
                </c:pt>
                <c:pt idx="875">
                  <c:v>8.7968051776481762</c:v>
                </c:pt>
                <c:pt idx="876">
                  <c:v>7.9962863359296952</c:v>
                </c:pt>
                <c:pt idx="877">
                  <c:v>7.2348894524340581</c:v>
                </c:pt>
                <c:pt idx="878">
                  <c:v>7.067276245242974</c:v>
                </c:pt>
                <c:pt idx="879">
                  <c:v>7.4228455329420298</c:v>
                </c:pt>
                <c:pt idx="880">
                  <c:v>7.9265230935476918</c:v>
                </c:pt>
                <c:pt idx="881">
                  <c:v>7.0652412486357452</c:v>
                </c:pt>
                <c:pt idx="882">
                  <c:v>5.6204128297004834</c:v>
                </c:pt>
                <c:pt idx="883">
                  <c:v>5.9373001229455857</c:v>
                </c:pt>
                <c:pt idx="884">
                  <c:v>6.5019849898236144</c:v>
                </c:pt>
                <c:pt idx="885">
                  <c:v>5.3640225123062502</c:v>
                </c:pt>
                <c:pt idx="886">
                  <c:v>7.0630430924038752</c:v>
                </c:pt>
                <c:pt idx="887">
                  <c:v>8.2647150210802298</c:v>
                </c:pt>
                <c:pt idx="888">
                  <c:v>3.7791138014364818</c:v>
                </c:pt>
                <c:pt idx="889">
                  <c:v>3.907097167452767</c:v>
                </c:pt>
                <c:pt idx="890">
                  <c:v>4.4790170554900532</c:v>
                </c:pt>
                <c:pt idx="891">
                  <c:v>5.1300250716816302</c:v>
                </c:pt>
                <c:pt idx="892">
                  <c:v>6.0179882931367201</c:v>
                </c:pt>
                <c:pt idx="893">
                  <c:v>5.8997472604841672</c:v>
                </c:pt>
                <c:pt idx="894">
                  <c:v>6.6703828508676963</c:v>
                </c:pt>
                <c:pt idx="895">
                  <c:v>7.1929127059012936</c:v>
                </c:pt>
                <c:pt idx="896">
                  <c:v>8.2690086319430538</c:v>
                </c:pt>
                <c:pt idx="897">
                  <c:v>9.0207247449436316</c:v>
                </c:pt>
                <c:pt idx="898">
                  <c:v>9.7228277770085079</c:v>
                </c:pt>
                <c:pt idx="899">
                  <c:v>12.094232792186663</c:v>
                </c:pt>
                <c:pt idx="900">
                  <c:v>13.501686585770399</c:v>
                </c:pt>
                <c:pt idx="901">
                  <c:v>15.518862230269594</c:v>
                </c:pt>
                <c:pt idx="902">
                  <c:v>13.857365566968113</c:v>
                </c:pt>
                <c:pt idx="903">
                  <c:v>13.818896637963952</c:v>
                </c:pt>
                <c:pt idx="904">
                  <c:v>14.879618785376683</c:v>
                </c:pt>
                <c:pt idx="905">
                  <c:v>14.117611957288233</c:v>
                </c:pt>
                <c:pt idx="906">
                  <c:v>13.556781728885458</c:v>
                </c:pt>
                <c:pt idx="907">
                  <c:v>12.894951300839219</c:v>
                </c:pt>
                <c:pt idx="908">
                  <c:v>13.203839129240164</c:v>
                </c:pt>
                <c:pt idx="909">
                  <c:v>12.670480163139789</c:v>
                </c:pt>
                <c:pt idx="910">
                  <c:v>13.466933928570935</c:v>
                </c:pt>
                <c:pt idx="911">
                  <c:v>12.804458596573268</c:v>
                </c:pt>
                <c:pt idx="912">
                  <c:v>13.490724344518769</c:v>
                </c:pt>
                <c:pt idx="913">
                  <c:v>13.18561126744277</c:v>
                </c:pt>
                <c:pt idx="914">
                  <c:v>11.758229187219193</c:v>
                </c:pt>
                <c:pt idx="915">
                  <c:v>11.640854327445769</c:v>
                </c:pt>
                <c:pt idx="916">
                  <c:v>12.277845112351269</c:v>
                </c:pt>
                <c:pt idx="917">
                  <c:v>12.31002201044021</c:v>
                </c:pt>
                <c:pt idx="918">
                  <c:v>11.942562965981983</c:v>
                </c:pt>
                <c:pt idx="919">
                  <c:v>10.335219956510221</c:v>
                </c:pt>
                <c:pt idx="920">
                  <c:v>10.226441867937849</c:v>
                </c:pt>
                <c:pt idx="921">
                  <c:v>10.406447547231108</c:v>
                </c:pt>
                <c:pt idx="922">
                  <c:v>11.243135266067334</c:v>
                </c:pt>
                <c:pt idx="923">
                  <c:v>10.818589919297537</c:v>
                </c:pt>
                <c:pt idx="924">
                  <c:v>11.277831880321115</c:v>
                </c:pt>
                <c:pt idx="925">
                  <c:v>11.856353940661691</c:v>
                </c:pt>
                <c:pt idx="926">
                  <c:v>11.956053865189135</c:v>
                </c:pt>
                <c:pt idx="927">
                  <c:v>11.698870298547602</c:v>
                </c:pt>
                <c:pt idx="928">
                  <c:v>11.910084094524205</c:v>
                </c:pt>
                <c:pt idx="929">
                  <c:v>12.079678559197676</c:v>
                </c:pt>
                <c:pt idx="930">
                  <c:v>11.563582086408385</c:v>
                </c:pt>
                <c:pt idx="931">
                  <c:v>11.525366114198794</c:v>
                </c:pt>
                <c:pt idx="932">
                  <c:v>11.109390970900122</c:v>
                </c:pt>
                <c:pt idx="933">
                  <c:v>11.43862131874668</c:v>
                </c:pt>
                <c:pt idx="934">
                  <c:v>11.237926782455819</c:v>
                </c:pt>
                <c:pt idx="935">
                  <c:v>11.587204968667011</c:v>
                </c:pt>
                <c:pt idx="936">
                  <c:v>10.999791598093035</c:v>
                </c:pt>
                <c:pt idx="937">
                  <c:v>10.483822852756671</c:v>
                </c:pt>
                <c:pt idx="938">
                  <c:v>11.0717939062858</c:v>
                </c:pt>
                <c:pt idx="939">
                  <c:v>10.634671296540727</c:v>
                </c:pt>
                <c:pt idx="940">
                  <c:v>10.385915200086886</c:v>
                </c:pt>
                <c:pt idx="941">
                  <c:v>9.0512108511966076</c:v>
                </c:pt>
                <c:pt idx="942">
                  <c:v>8.9404330156034302</c:v>
                </c:pt>
                <c:pt idx="943">
                  <c:v>7.8743745446358382</c:v>
                </c:pt>
                <c:pt idx="944">
                  <c:v>7.7341467577519794</c:v>
                </c:pt>
                <c:pt idx="945">
                  <c:v>7.7248611039149049</c:v>
                </c:pt>
                <c:pt idx="946">
                  <c:v>7.965286823950831</c:v>
                </c:pt>
                <c:pt idx="947">
                  <c:v>7.2663532190373745</c:v>
                </c:pt>
                <c:pt idx="948">
                  <c:v>8.5767808550719558</c:v>
                </c:pt>
                <c:pt idx="949">
                  <c:v>6.8045897121049883</c:v>
                </c:pt>
                <c:pt idx="950">
                  <c:v>6.67408227159072</c:v>
                </c:pt>
                <c:pt idx="951">
                  <c:v>5.4866174097146851</c:v>
                </c:pt>
                <c:pt idx="952">
                  <c:v>5.2958283981281475</c:v>
                </c:pt>
                <c:pt idx="953">
                  <c:v>4.2436276507329165</c:v>
                </c:pt>
                <c:pt idx="954">
                  <c:v>3.8059497693844704</c:v>
                </c:pt>
                <c:pt idx="955">
                  <c:v>6.1557507348275973</c:v>
                </c:pt>
                <c:pt idx="956">
                  <c:v>6.1061335972802757</c:v>
                </c:pt>
                <c:pt idx="957">
                  <c:v>6.5030982186317274</c:v>
                </c:pt>
                <c:pt idx="958">
                  <c:v>6.8590591180292444</c:v>
                </c:pt>
                <c:pt idx="959">
                  <c:v>6.8564751797632253</c:v>
                </c:pt>
                <c:pt idx="960">
                  <c:v>6.3063923825820822</c:v>
                </c:pt>
                <c:pt idx="961">
                  <c:v>6.4428828753721659</c:v>
                </c:pt>
                <c:pt idx="962">
                  <c:v>5.795984395487066</c:v>
                </c:pt>
                <c:pt idx="963">
                  <c:v>5.0403827920117541</c:v>
                </c:pt>
                <c:pt idx="964">
                  <c:v>14.800853591612242</c:v>
                </c:pt>
                <c:pt idx="965">
                  <c:v>14.131781094768311</c:v>
                </c:pt>
                <c:pt idx="966">
                  <c:v>14.776889538099875</c:v>
                </c:pt>
                <c:pt idx="967">
                  <c:v>15.775051329407525</c:v>
                </c:pt>
                <c:pt idx="968">
                  <c:v>13.743302424643618</c:v>
                </c:pt>
                <c:pt idx="969">
                  <c:v>13.893330345942728</c:v>
                </c:pt>
                <c:pt idx="970">
                  <c:v>13.454917439084172</c:v>
                </c:pt>
                <c:pt idx="971">
                  <c:v>14.247301976733219</c:v>
                </c:pt>
                <c:pt idx="972">
                  <c:v>14.979958443647917</c:v>
                </c:pt>
                <c:pt idx="973">
                  <c:v>15.237149005149117</c:v>
                </c:pt>
                <c:pt idx="974">
                  <c:v>15.766424315433619</c:v>
                </c:pt>
                <c:pt idx="975">
                  <c:v>14.541442341236975</c:v>
                </c:pt>
                <c:pt idx="976">
                  <c:v>14.555138230746216</c:v>
                </c:pt>
                <c:pt idx="977">
                  <c:v>14.399914718360369</c:v>
                </c:pt>
                <c:pt idx="978">
                  <c:v>13.635275792859288</c:v>
                </c:pt>
                <c:pt idx="979">
                  <c:v>13.016648500106834</c:v>
                </c:pt>
                <c:pt idx="980">
                  <c:v>13.168475737345871</c:v>
                </c:pt>
                <c:pt idx="981">
                  <c:v>14.422857936894918</c:v>
                </c:pt>
                <c:pt idx="982">
                  <c:v>14.16887844918914</c:v>
                </c:pt>
                <c:pt idx="983">
                  <c:v>13.016499739729783</c:v>
                </c:pt>
                <c:pt idx="984">
                  <c:v>13.68924708157942</c:v>
                </c:pt>
                <c:pt idx="985">
                  <c:v>13.790228779833477</c:v>
                </c:pt>
                <c:pt idx="986">
                  <c:v>12.451132473163858</c:v>
                </c:pt>
                <c:pt idx="987">
                  <c:v>13.086056675920846</c:v>
                </c:pt>
                <c:pt idx="988">
                  <c:v>14.333533672010667</c:v>
                </c:pt>
                <c:pt idx="989">
                  <c:v>15.381364409412827</c:v>
                </c:pt>
                <c:pt idx="990">
                  <c:v>15.263753962547623</c:v>
                </c:pt>
                <c:pt idx="991">
                  <c:v>13.863000337191419</c:v>
                </c:pt>
                <c:pt idx="992">
                  <c:v>15.325411654568503</c:v>
                </c:pt>
                <c:pt idx="993">
                  <c:v>15.731251790346562</c:v>
                </c:pt>
                <c:pt idx="994">
                  <c:v>15.001115691076176</c:v>
                </c:pt>
                <c:pt idx="995">
                  <c:v>16.031521007328493</c:v>
                </c:pt>
                <c:pt idx="996">
                  <c:v>15.527904993569209</c:v>
                </c:pt>
                <c:pt idx="997">
                  <c:v>16.207533696554947</c:v>
                </c:pt>
                <c:pt idx="998">
                  <c:v>15.24903094965701</c:v>
                </c:pt>
                <c:pt idx="999">
                  <c:v>15.97904812692944</c:v>
                </c:pt>
                <c:pt idx="1000">
                  <c:v>16.858322727504081</c:v>
                </c:pt>
                <c:pt idx="1001">
                  <c:v>15.979849699670202</c:v>
                </c:pt>
                <c:pt idx="1002">
                  <c:v>14.250186413202204</c:v>
                </c:pt>
                <c:pt idx="1003">
                  <c:v>16.108868506071811</c:v>
                </c:pt>
                <c:pt idx="1004">
                  <c:v>15.329489120633339</c:v>
                </c:pt>
                <c:pt idx="1005">
                  <c:v>12.62067451112808</c:v>
                </c:pt>
                <c:pt idx="1006">
                  <c:v>15.081066534093312</c:v>
                </c:pt>
                <c:pt idx="1007">
                  <c:v>15.122554594472168</c:v>
                </c:pt>
                <c:pt idx="1008">
                  <c:v>15.025197335731686</c:v>
                </c:pt>
                <c:pt idx="1009">
                  <c:v>14.748480079261665</c:v>
                </c:pt>
                <c:pt idx="1010">
                  <c:v>13.130569323874417</c:v>
                </c:pt>
                <c:pt idx="1011">
                  <c:v>14.480391641174613</c:v>
                </c:pt>
                <c:pt idx="1012">
                  <c:v>13.619007835509851</c:v>
                </c:pt>
                <c:pt idx="1013">
                  <c:v>12.779242080916841</c:v>
                </c:pt>
                <c:pt idx="1014">
                  <c:v>15.423022184690746</c:v>
                </c:pt>
                <c:pt idx="1015">
                  <c:v>16.006573262021515</c:v>
                </c:pt>
                <c:pt idx="1016">
                  <c:v>17.082363121199684</c:v>
                </c:pt>
                <c:pt idx="1017">
                  <c:v>15.788219749058657</c:v>
                </c:pt>
                <c:pt idx="1018">
                  <c:v>17.960405081040342</c:v>
                </c:pt>
                <c:pt idx="1019">
                  <c:v>14.50072232741207</c:v>
                </c:pt>
                <c:pt idx="1020">
                  <c:v>16.834321574599507</c:v>
                </c:pt>
                <c:pt idx="1021">
                  <c:v>16.876960624254011</c:v>
                </c:pt>
                <c:pt idx="1022">
                  <c:v>13.951127339166534</c:v>
                </c:pt>
                <c:pt idx="1023">
                  <c:v>12.832948996819209</c:v>
                </c:pt>
                <c:pt idx="1024">
                  <c:v>15.909650133223067</c:v>
                </c:pt>
                <c:pt idx="1025">
                  <c:v>17.28897852989061</c:v>
                </c:pt>
                <c:pt idx="1026">
                  <c:v>15.76723761505624</c:v>
                </c:pt>
                <c:pt idx="1027">
                  <c:v>15.609989777818106</c:v>
                </c:pt>
                <c:pt idx="1028">
                  <c:v>13.68135785481595</c:v>
                </c:pt>
                <c:pt idx="1029">
                  <c:v>13.396259790280066</c:v>
                </c:pt>
                <c:pt idx="1030">
                  <c:v>13.538205026170614</c:v>
                </c:pt>
                <c:pt idx="1031">
                  <c:v>12.063322743645136</c:v>
                </c:pt>
                <c:pt idx="1032">
                  <c:v>12.946320955838802</c:v>
                </c:pt>
                <c:pt idx="1033">
                  <c:v>13.037148362270347</c:v>
                </c:pt>
                <c:pt idx="1034">
                  <c:v>13.068876559869601</c:v>
                </c:pt>
                <c:pt idx="1035">
                  <c:v>12.534514065051292</c:v>
                </c:pt>
                <c:pt idx="1036">
                  <c:v>12.476293429719359</c:v>
                </c:pt>
                <c:pt idx="1037">
                  <c:v>12.456920390812124</c:v>
                </c:pt>
                <c:pt idx="1038">
                  <c:v>11.200192032775599</c:v>
                </c:pt>
                <c:pt idx="1039">
                  <c:v>11.59715361588743</c:v>
                </c:pt>
                <c:pt idx="1040">
                  <c:v>10.766392852430466</c:v>
                </c:pt>
                <c:pt idx="1041">
                  <c:v>12.661518233627268</c:v>
                </c:pt>
                <c:pt idx="1042">
                  <c:v>10.956728640006041</c:v>
                </c:pt>
                <c:pt idx="1043">
                  <c:v>10.719503651943967</c:v>
                </c:pt>
                <c:pt idx="1044">
                  <c:v>10.721131780747506</c:v>
                </c:pt>
                <c:pt idx="1045">
                  <c:v>10.651080147877471</c:v>
                </c:pt>
                <c:pt idx="1046">
                  <c:v>12.930918476014893</c:v>
                </c:pt>
                <c:pt idx="1047">
                  <c:v>12.258213376512034</c:v>
                </c:pt>
                <c:pt idx="1048">
                  <c:v>13.14062266390367</c:v>
                </c:pt>
                <c:pt idx="1049">
                  <c:v>12.862883530658623</c:v>
                </c:pt>
                <c:pt idx="1050">
                  <c:v>12.387441984069184</c:v>
                </c:pt>
                <c:pt idx="1051">
                  <c:v>12.000780103503546</c:v>
                </c:pt>
                <c:pt idx="1052">
                  <c:v>13.637253180855831</c:v>
                </c:pt>
                <c:pt idx="1053">
                  <c:v>12.88409567823466</c:v>
                </c:pt>
                <c:pt idx="1054">
                  <c:v>10.543394653938829</c:v>
                </c:pt>
                <c:pt idx="1055">
                  <c:v>11.633012321216141</c:v>
                </c:pt>
                <c:pt idx="1056">
                  <c:v>12.47562316127876</c:v>
                </c:pt>
                <c:pt idx="1057">
                  <c:v>11.66398286893952</c:v>
                </c:pt>
                <c:pt idx="1058">
                  <c:v>12.317738642425663</c:v>
                </c:pt>
                <c:pt idx="1059">
                  <c:v>12.723903514310132</c:v>
                </c:pt>
                <c:pt idx="1060">
                  <c:v>10.563319792144894</c:v>
                </c:pt>
                <c:pt idx="1061">
                  <c:v>8.9789087751270067</c:v>
                </c:pt>
                <c:pt idx="1062">
                  <c:v>9.5638253102741011</c:v>
                </c:pt>
                <c:pt idx="1063">
                  <c:v>8.5620651753055892</c:v>
                </c:pt>
                <c:pt idx="1064">
                  <c:v>8.8899535472297089</c:v>
                </c:pt>
                <c:pt idx="1065">
                  <c:v>7.4902500828926302</c:v>
                </c:pt>
                <c:pt idx="1066">
                  <c:v>7.273757207271375</c:v>
                </c:pt>
                <c:pt idx="1067">
                  <c:v>7.6787575839655826</c:v>
                </c:pt>
                <c:pt idx="1068">
                  <c:v>7.0326948671367839</c:v>
                </c:pt>
                <c:pt idx="1069">
                  <c:v>5.6158300063799436</c:v>
                </c:pt>
                <c:pt idx="1070">
                  <c:v>5.8711669712876819</c:v>
                </c:pt>
                <c:pt idx="1071">
                  <c:v>5.6854967487281654</c:v>
                </c:pt>
                <c:pt idx="1072">
                  <c:v>5.4007971495176736</c:v>
                </c:pt>
                <c:pt idx="1073">
                  <c:v>5.5776872823585579</c:v>
                </c:pt>
                <c:pt idx="1074">
                  <c:v>6.3634330909307257</c:v>
                </c:pt>
                <c:pt idx="1075">
                  <c:v>6.8740789562523261</c:v>
                </c:pt>
                <c:pt idx="1076">
                  <c:v>6.4722881117621744</c:v>
                </c:pt>
                <c:pt idx="1077">
                  <c:v>6.4240086442072801</c:v>
                </c:pt>
                <c:pt idx="1078">
                  <c:v>6.7191824331932484</c:v>
                </c:pt>
                <c:pt idx="1079">
                  <c:v>6.4455118199484582</c:v>
                </c:pt>
                <c:pt idx="1080">
                  <c:v>5.8970579258848144</c:v>
                </c:pt>
                <c:pt idx="1081">
                  <c:v>5.9179504477167981</c:v>
                </c:pt>
                <c:pt idx="1082">
                  <c:v>6.9904592837682351</c:v>
                </c:pt>
                <c:pt idx="1083">
                  <c:v>6.2529922204598423</c:v>
                </c:pt>
                <c:pt idx="1084">
                  <c:v>5.0807582285600992</c:v>
                </c:pt>
                <c:pt idx="1085">
                  <c:v>4.7050229437920317</c:v>
                </c:pt>
                <c:pt idx="1086">
                  <c:v>4.8437128244079144</c:v>
                </c:pt>
                <c:pt idx="1087">
                  <c:v>4.5973649189242263</c:v>
                </c:pt>
                <c:pt idx="1088">
                  <c:v>4.9026628998362698</c:v>
                </c:pt>
                <c:pt idx="1089">
                  <c:v>4.6176170475504783</c:v>
                </c:pt>
                <c:pt idx="1090">
                  <c:v>4.5595135965890758</c:v>
                </c:pt>
                <c:pt idx="1091">
                  <c:v>4.470992875109677</c:v>
                </c:pt>
                <c:pt idx="1092">
                  <c:v>3.8408145090401336</c:v>
                </c:pt>
                <c:pt idx="1093">
                  <c:v>5.4658040522425191</c:v>
                </c:pt>
                <c:pt idx="1094">
                  <c:v>6.509643949437951</c:v>
                </c:pt>
                <c:pt idx="1095">
                  <c:v>6.6569604505125959</c:v>
                </c:pt>
                <c:pt idx="1096">
                  <c:v>7.4065004967220061</c:v>
                </c:pt>
                <c:pt idx="1097">
                  <c:v>8.609452959551966</c:v>
                </c:pt>
                <c:pt idx="1098">
                  <c:v>7.9629513303133788</c:v>
                </c:pt>
                <c:pt idx="1099">
                  <c:v>8.9232641109412505</c:v>
                </c:pt>
                <c:pt idx="1100">
                  <c:v>8.7091173658501635</c:v>
                </c:pt>
                <c:pt idx="1101">
                  <c:v>8.1194208406764083</c:v>
                </c:pt>
                <c:pt idx="1102">
                  <c:v>8.1422480312559191</c:v>
                </c:pt>
                <c:pt idx="1103">
                  <c:v>8.2434723892147854</c:v>
                </c:pt>
                <c:pt idx="1104">
                  <c:v>6.7161162703904109</c:v>
                </c:pt>
                <c:pt idx="1105">
                  <c:v>6.03611266335548</c:v>
                </c:pt>
                <c:pt idx="1106">
                  <c:v>6.9756227464489831</c:v>
                </c:pt>
                <c:pt idx="1107">
                  <c:v>5.6921667228478139</c:v>
                </c:pt>
                <c:pt idx="1108">
                  <c:v>5.2773078927617689</c:v>
                </c:pt>
                <c:pt idx="1109">
                  <c:v>5.1293216387365037</c:v>
                </c:pt>
                <c:pt idx="1110">
                  <c:v>5.209115529792399</c:v>
                </c:pt>
                <c:pt idx="1111">
                  <c:v>5.575253097658293</c:v>
                </c:pt>
                <c:pt idx="1112">
                  <c:v>5.7443635852159396</c:v>
                </c:pt>
                <c:pt idx="1113">
                  <c:v>5.3795387085045121</c:v>
                </c:pt>
                <c:pt idx="1114">
                  <c:v>5.2722151669846484</c:v>
                </c:pt>
                <c:pt idx="1115">
                  <c:v>5.7572582353809985</c:v>
                </c:pt>
                <c:pt idx="1116">
                  <c:v>5.8065758375978858</c:v>
                </c:pt>
                <c:pt idx="1117">
                  <c:v>4.411756136930796</c:v>
                </c:pt>
                <c:pt idx="1118">
                  <c:v>3.6289253148145253</c:v>
                </c:pt>
                <c:pt idx="1119">
                  <c:v>3.5599966825079998</c:v>
                </c:pt>
                <c:pt idx="1120">
                  <c:v>4.2270688649095947</c:v>
                </c:pt>
                <c:pt idx="1121">
                  <c:v>3.8640063925251704</c:v>
                </c:pt>
                <c:pt idx="1122">
                  <c:v>3.9828923877731013</c:v>
                </c:pt>
                <c:pt idx="1123">
                  <c:v>4.591719491946721</c:v>
                </c:pt>
                <c:pt idx="1124">
                  <c:v>4.4248116559305579</c:v>
                </c:pt>
                <c:pt idx="1125">
                  <c:v>4.3274890733361113</c:v>
                </c:pt>
                <c:pt idx="1126">
                  <c:v>4.8398959980726799</c:v>
                </c:pt>
                <c:pt idx="1127">
                  <c:v>4.3123365093962924</c:v>
                </c:pt>
                <c:pt idx="1128">
                  <c:v>4.1360544338316689</c:v>
                </c:pt>
                <c:pt idx="1129">
                  <c:v>8.1578319401639128</c:v>
                </c:pt>
                <c:pt idx="1130">
                  <c:v>7.9381682288835256</c:v>
                </c:pt>
                <c:pt idx="1131">
                  <c:v>7.5794670746242794</c:v>
                </c:pt>
                <c:pt idx="1132">
                  <c:v>7.6198651432659945</c:v>
                </c:pt>
                <c:pt idx="1133">
                  <c:v>8.1967108025828708</c:v>
                </c:pt>
                <c:pt idx="1134">
                  <c:v>8.9920182224688485</c:v>
                </c:pt>
                <c:pt idx="1135">
                  <c:v>10.213376174634563</c:v>
                </c:pt>
                <c:pt idx="1136">
                  <c:v>9.1620100002051093</c:v>
                </c:pt>
                <c:pt idx="1137">
                  <c:v>8.3971915724125985</c:v>
                </c:pt>
                <c:pt idx="1138">
                  <c:v>9.0133168712168388</c:v>
                </c:pt>
                <c:pt idx="1139">
                  <c:v>9.6392599042060141</c:v>
                </c:pt>
                <c:pt idx="1140">
                  <c:v>9.1534932244329301</c:v>
                </c:pt>
                <c:pt idx="1141">
                  <c:v>8.7765881811894477</c:v>
                </c:pt>
                <c:pt idx="1142">
                  <c:v>8.3306810425719835</c:v>
                </c:pt>
                <c:pt idx="1143">
                  <c:v>7.9242008837640574</c:v>
                </c:pt>
                <c:pt idx="1144">
                  <c:v>7.6865359341683615</c:v>
                </c:pt>
                <c:pt idx="1145">
                  <c:v>8.3436552955808736</c:v>
                </c:pt>
                <c:pt idx="1146">
                  <c:v>8.2951702630124249</c:v>
                </c:pt>
                <c:pt idx="1147">
                  <c:v>8.0386918281202657</c:v>
                </c:pt>
                <c:pt idx="1148">
                  <c:v>7.8907577639985265</c:v>
                </c:pt>
                <c:pt idx="1149">
                  <c:v>7.6340621027465296</c:v>
                </c:pt>
                <c:pt idx="1150">
                  <c:v>7.3467031322236975</c:v>
                </c:pt>
                <c:pt idx="1151">
                  <c:v>7.3970310681428915</c:v>
                </c:pt>
                <c:pt idx="1152">
                  <c:v>7.478280895999581</c:v>
                </c:pt>
                <c:pt idx="1153">
                  <c:v>8.0567361320681989</c:v>
                </c:pt>
                <c:pt idx="1154">
                  <c:v>7.6405801653383234</c:v>
                </c:pt>
                <c:pt idx="1155">
                  <c:v>6.9839841043085817</c:v>
                </c:pt>
                <c:pt idx="1156">
                  <c:v>7.582231048718989</c:v>
                </c:pt>
                <c:pt idx="1157">
                  <c:v>8.5576926567801035</c:v>
                </c:pt>
                <c:pt idx="1158">
                  <c:v>8.0897826798859551</c:v>
                </c:pt>
                <c:pt idx="1159">
                  <c:v>7.8022445483421956</c:v>
                </c:pt>
                <c:pt idx="1160">
                  <c:v>7.6632195580002271</c:v>
                </c:pt>
                <c:pt idx="1161">
                  <c:v>7.9133558637875323</c:v>
                </c:pt>
                <c:pt idx="1162">
                  <c:v>7.9340998627071695</c:v>
                </c:pt>
                <c:pt idx="1163">
                  <c:v>7.626252458891809</c:v>
                </c:pt>
                <c:pt idx="1164">
                  <c:v>7.1791757118132287</c:v>
                </c:pt>
                <c:pt idx="1165">
                  <c:v>7.7786247795432466</c:v>
                </c:pt>
                <c:pt idx="1166">
                  <c:v>8.2554502518644419</c:v>
                </c:pt>
                <c:pt idx="1167">
                  <c:v>8.095722166750086</c:v>
                </c:pt>
                <c:pt idx="1168">
                  <c:v>7.3097452590471352</c:v>
                </c:pt>
                <c:pt idx="1169">
                  <c:v>7.7575314680471594</c:v>
                </c:pt>
                <c:pt idx="1170">
                  <c:v>7.8855785954081554</c:v>
                </c:pt>
                <c:pt idx="1171">
                  <c:v>7.967739020613501</c:v>
                </c:pt>
                <c:pt idx="1172">
                  <c:v>7.847386469484686</c:v>
                </c:pt>
                <c:pt idx="1173">
                  <c:v>8.1871433970346743</c:v>
                </c:pt>
                <c:pt idx="1174">
                  <c:v>8.1873481214876414</c:v>
                </c:pt>
                <c:pt idx="1175">
                  <c:v>8.0987272154756269</c:v>
                </c:pt>
                <c:pt idx="1176">
                  <c:v>7.8991687773000381</c:v>
                </c:pt>
                <c:pt idx="1177">
                  <c:v>8.0388005486159493</c:v>
                </c:pt>
                <c:pt idx="1178">
                  <c:v>7.5800104428636725</c:v>
                </c:pt>
                <c:pt idx="1179">
                  <c:v>7.6405369599032964</c:v>
                </c:pt>
                <c:pt idx="1180">
                  <c:v>7.3731591461311456</c:v>
                </c:pt>
                <c:pt idx="1181">
                  <c:v>7.324753746651254</c:v>
                </c:pt>
                <c:pt idx="1182">
                  <c:v>7.9210298761200981</c:v>
                </c:pt>
                <c:pt idx="1183">
                  <c:v>7.5920081663156882</c:v>
                </c:pt>
                <c:pt idx="1184">
                  <c:v>6.7852942411178976</c:v>
                </c:pt>
                <c:pt idx="1185">
                  <c:v>6.4086138973327067</c:v>
                </c:pt>
                <c:pt idx="1186">
                  <c:v>6.6890386519640366</c:v>
                </c:pt>
                <c:pt idx="1187">
                  <c:v>7.496586888824198</c:v>
                </c:pt>
                <c:pt idx="1188">
                  <c:v>7.0683284345953465</c:v>
                </c:pt>
                <c:pt idx="1189">
                  <c:v>6.8487035175089046</c:v>
                </c:pt>
                <c:pt idx="1190">
                  <c:v>6.9787516038608572</c:v>
                </c:pt>
                <c:pt idx="1191">
                  <c:v>6.8499903365003139</c:v>
                </c:pt>
                <c:pt idx="1192">
                  <c:v>6.7817187082153971</c:v>
                </c:pt>
                <c:pt idx="1193">
                  <c:v>6.6327331133253002</c:v>
                </c:pt>
                <c:pt idx="1194">
                  <c:v>6.7523477954191122</c:v>
                </c:pt>
                <c:pt idx="1195">
                  <c:v>7.1229231027650437</c:v>
                </c:pt>
                <c:pt idx="1196">
                  <c:v>7.0043599045408129</c:v>
                </c:pt>
                <c:pt idx="1197">
                  <c:v>7.4146812801717017</c:v>
                </c:pt>
                <c:pt idx="1198">
                  <c:v>8.0033672702067342</c:v>
                </c:pt>
                <c:pt idx="1199">
                  <c:v>7.7240835374995171</c:v>
                </c:pt>
                <c:pt idx="1200">
                  <c:v>8.0613970025738375</c:v>
                </c:pt>
                <c:pt idx="1201">
                  <c:v>7.6626042822772646</c:v>
                </c:pt>
                <c:pt idx="1202">
                  <c:v>7.8025670871099386</c:v>
                </c:pt>
                <c:pt idx="1203">
                  <c:v>7.744966706862308</c:v>
                </c:pt>
                <c:pt idx="1204">
                  <c:v>7.546137833347597</c:v>
                </c:pt>
                <c:pt idx="1205">
                  <c:v>7.4254653436807816</c:v>
                </c:pt>
                <c:pt idx="1206">
                  <c:v>7.4321986013863528</c:v>
                </c:pt>
                <c:pt idx="1207">
                  <c:v>7.0667486454654185</c:v>
                </c:pt>
                <c:pt idx="1208">
                  <c:v>7.5852842433787702</c:v>
                </c:pt>
                <c:pt idx="1209">
                  <c:v>7.1650960941869872</c:v>
                </c:pt>
                <c:pt idx="1210">
                  <c:v>6.5079139247759095</c:v>
                </c:pt>
                <c:pt idx="1211">
                  <c:v>6.7069242316329518</c:v>
                </c:pt>
                <c:pt idx="1212">
                  <c:v>6.6161458594380367</c:v>
                </c:pt>
                <c:pt idx="1213">
                  <c:v>6.4691536916567669</c:v>
                </c:pt>
                <c:pt idx="1214">
                  <c:v>7.2294172612865859</c:v>
                </c:pt>
                <c:pt idx="1215">
                  <c:v>7.3103286304178319</c:v>
                </c:pt>
                <c:pt idx="1216">
                  <c:v>7.1107757261454276</c:v>
                </c:pt>
                <c:pt idx="1217">
                  <c:v>6.4738779374488278</c:v>
                </c:pt>
                <c:pt idx="1218">
                  <c:v>6.8046829117289382</c:v>
                </c:pt>
                <c:pt idx="1219">
                  <c:v>6.9237208524615594</c:v>
                </c:pt>
                <c:pt idx="1220">
                  <c:v>6.9230247394247861</c:v>
                </c:pt>
                <c:pt idx="1221">
                  <c:v>6.8153834759973</c:v>
                </c:pt>
                <c:pt idx="1222">
                  <c:v>7.0757669857263661</c:v>
                </c:pt>
                <c:pt idx="1223">
                  <c:v>7.62899922522928</c:v>
                </c:pt>
                <c:pt idx="1224">
                  <c:v>7.7294174229930874</c:v>
                </c:pt>
                <c:pt idx="1225">
                  <c:v>8.608865558781039</c:v>
                </c:pt>
                <c:pt idx="1226">
                  <c:v>9.0581898973093953</c:v>
                </c:pt>
                <c:pt idx="1227">
                  <c:v>8.4102557750806781</c:v>
                </c:pt>
                <c:pt idx="1228">
                  <c:v>8.1492204432066373</c:v>
                </c:pt>
                <c:pt idx="1229">
                  <c:v>8.0503311839120748</c:v>
                </c:pt>
                <c:pt idx="1230">
                  <c:v>7.6397082089861437</c:v>
                </c:pt>
                <c:pt idx="1231">
                  <c:v>7.9603239164339401</c:v>
                </c:pt>
                <c:pt idx="1232">
                  <c:v>8.1198166084084331</c:v>
                </c:pt>
                <c:pt idx="1233">
                  <c:v>8.120123046723263</c:v>
                </c:pt>
                <c:pt idx="1234">
                  <c:v>8.9875923929743369</c:v>
                </c:pt>
                <c:pt idx="1235">
                  <c:v>9.2694701979169398</c:v>
                </c:pt>
                <c:pt idx="1236">
                  <c:v>8.8300191257136564</c:v>
                </c:pt>
                <c:pt idx="1237">
                  <c:v>8.8308056242593427</c:v>
                </c:pt>
                <c:pt idx="1238">
                  <c:v>8.5407724818503556</c:v>
                </c:pt>
                <c:pt idx="1239">
                  <c:v>8.4521553253499047</c:v>
                </c:pt>
                <c:pt idx="1240">
                  <c:v>9.3215328629288443</c:v>
                </c:pt>
                <c:pt idx="1241">
                  <c:v>9.4397834282527686</c:v>
                </c:pt>
                <c:pt idx="1242">
                  <c:v>8.6300364896856845</c:v>
                </c:pt>
                <c:pt idx="1243">
                  <c:v>8.4609103857051409</c:v>
                </c:pt>
                <c:pt idx="1244">
                  <c:v>7.8308841791414876</c:v>
                </c:pt>
                <c:pt idx="1245">
                  <c:v>6.9887562028138053</c:v>
                </c:pt>
                <c:pt idx="1246">
                  <c:v>5.887893997794186</c:v>
                </c:pt>
                <c:pt idx="1247">
                  <c:v>6.0589596778825898</c:v>
                </c:pt>
                <c:pt idx="1248">
                  <c:v>6.0900815934668433</c:v>
                </c:pt>
                <c:pt idx="1249">
                  <c:v>6.1989394137287208</c:v>
                </c:pt>
                <c:pt idx="1250">
                  <c:v>6.9171993039510866</c:v>
                </c:pt>
                <c:pt idx="1251">
                  <c:v>6.7258199457868315</c:v>
                </c:pt>
                <c:pt idx="1252">
                  <c:v>6.0743500864906901</c:v>
                </c:pt>
                <c:pt idx="1253">
                  <c:v>6.3439870565940844</c:v>
                </c:pt>
                <c:pt idx="1254">
                  <c:v>6.7337261176078123</c:v>
                </c:pt>
                <c:pt idx="1255">
                  <c:v>6.4121836951538791</c:v>
                </c:pt>
                <c:pt idx="1256">
                  <c:v>5.8617103830813262</c:v>
                </c:pt>
                <c:pt idx="1257">
                  <c:v>5.6805207015995629</c:v>
                </c:pt>
                <c:pt idx="1258">
                  <c:v>6.1802657701830261</c:v>
                </c:pt>
                <c:pt idx="1259">
                  <c:v>6.7991026765317972</c:v>
                </c:pt>
                <c:pt idx="1260">
                  <c:v>6.4680957737444951</c:v>
                </c:pt>
                <c:pt idx="1261">
                  <c:v>5.4275289103261546</c:v>
                </c:pt>
                <c:pt idx="1262">
                  <c:v>5.1568232113120764</c:v>
                </c:pt>
                <c:pt idx="1263">
                  <c:v>5.7658725190485622</c:v>
                </c:pt>
                <c:pt idx="1264">
                  <c:v>6.8041848248099708</c:v>
                </c:pt>
                <c:pt idx="1265">
                  <c:v>6.72401248064019</c:v>
                </c:pt>
                <c:pt idx="1266">
                  <c:v>6.013894933672046</c:v>
                </c:pt>
                <c:pt idx="1267">
                  <c:v>5.793324435348258</c:v>
                </c:pt>
                <c:pt idx="1268">
                  <c:v>6.1934038502901601</c:v>
                </c:pt>
                <c:pt idx="1269">
                  <c:v>7.0130555025387942</c:v>
                </c:pt>
                <c:pt idx="1270">
                  <c:v>6.693883123365433</c:v>
                </c:pt>
                <c:pt idx="1271">
                  <c:v>6.1532267192324301</c:v>
                </c:pt>
                <c:pt idx="1272">
                  <c:v>6.4019159715010536</c:v>
                </c:pt>
                <c:pt idx="1273">
                  <c:v>5.9620360515474404</c:v>
                </c:pt>
                <c:pt idx="1274">
                  <c:v>5.8615863324466533</c:v>
                </c:pt>
                <c:pt idx="1275">
                  <c:v>6.4608869888399356</c:v>
                </c:pt>
                <c:pt idx="1276">
                  <c:v>7.1904846650847976</c:v>
                </c:pt>
                <c:pt idx="1277">
                  <c:v>6.4212627030784954</c:v>
                </c:pt>
                <c:pt idx="1278">
                  <c:v>6.6317308728431259</c:v>
                </c:pt>
                <c:pt idx="1279">
                  <c:v>7.2210859236837655</c:v>
                </c:pt>
                <c:pt idx="1280">
                  <c:v>6.951073033308214</c:v>
                </c:pt>
                <c:pt idx="1281">
                  <c:v>6.5114754452131471</c:v>
                </c:pt>
                <c:pt idx="1282">
                  <c:v>5.6035107897617635</c:v>
                </c:pt>
                <c:pt idx="1283">
                  <c:v>5.6831966840465533</c:v>
                </c:pt>
                <c:pt idx="1284">
                  <c:v>6.5522379596500091</c:v>
                </c:pt>
                <c:pt idx="1285">
                  <c:v>6.1029981639656397</c:v>
                </c:pt>
                <c:pt idx="1286">
                  <c:v>6.1437931670930173</c:v>
                </c:pt>
                <c:pt idx="1287">
                  <c:v>5.67483256341173</c:v>
                </c:pt>
                <c:pt idx="1288">
                  <c:v>5.6659704551316779</c:v>
                </c:pt>
                <c:pt idx="1289">
                  <c:v>5.9364441649151019</c:v>
                </c:pt>
                <c:pt idx="1290">
                  <c:v>6.2158797364039078</c:v>
                </c:pt>
                <c:pt idx="1291">
                  <c:v>6.7961731241210499</c:v>
                </c:pt>
                <c:pt idx="1292">
                  <c:v>7.4557904044056258</c:v>
                </c:pt>
                <c:pt idx="1293">
                  <c:v>6.9766702388709874</c:v>
                </c:pt>
                <c:pt idx="1294">
                  <c:v>6.1489159320099445</c:v>
                </c:pt>
                <c:pt idx="1295">
                  <c:v>6.0393875744904113</c:v>
                </c:pt>
                <c:pt idx="1296">
                  <c:v>6.9685105023645519</c:v>
                </c:pt>
                <c:pt idx="1297">
                  <c:v>6.8788730993769631</c:v>
                </c:pt>
                <c:pt idx="1298">
                  <c:v>6.6489937555519036</c:v>
                </c:pt>
                <c:pt idx="1299">
                  <c:v>6.4893419467620479</c:v>
                </c:pt>
                <c:pt idx="1300">
                  <c:v>6.0012649884431708</c:v>
                </c:pt>
                <c:pt idx="1301">
                  <c:v>5.9699081734956501</c:v>
                </c:pt>
                <c:pt idx="1302">
                  <c:v>5.7197691533130888</c:v>
                </c:pt>
                <c:pt idx="1303">
                  <c:v>5.0208635515135907</c:v>
                </c:pt>
                <c:pt idx="1304">
                  <c:v>5.2814363082134275</c:v>
                </c:pt>
                <c:pt idx="1305">
                  <c:v>4.8923088616268418</c:v>
                </c:pt>
                <c:pt idx="1306">
                  <c:v>4.8829149390139763</c:v>
                </c:pt>
                <c:pt idx="1307">
                  <c:v>5.4342635651790197</c:v>
                </c:pt>
                <c:pt idx="1308">
                  <c:v>4.9950494382659949</c:v>
                </c:pt>
                <c:pt idx="1309">
                  <c:v>5.2352267289698631</c:v>
                </c:pt>
                <c:pt idx="1310">
                  <c:v>4.6640146531603577</c:v>
                </c:pt>
                <c:pt idx="1311">
                  <c:v>4.6125805312745216</c:v>
                </c:pt>
                <c:pt idx="1312">
                  <c:v>4.4416520082820288</c:v>
                </c:pt>
                <c:pt idx="1313">
                  <c:v>4.3299333988670297</c:v>
                </c:pt>
                <c:pt idx="1314">
                  <c:v>4.1601438492222256</c:v>
                </c:pt>
                <c:pt idx="1315">
                  <c:v>3.6809550514592959</c:v>
                </c:pt>
                <c:pt idx="1316">
                  <c:v>13.16701946045821</c:v>
                </c:pt>
                <c:pt idx="1317">
                  <c:v>13.086764098851592</c:v>
                </c:pt>
                <c:pt idx="1318">
                  <c:v>13.085148905270389</c:v>
                </c:pt>
                <c:pt idx="1319">
                  <c:v>13.417973338467256</c:v>
                </c:pt>
                <c:pt idx="1320">
                  <c:v>13.06576488268929</c:v>
                </c:pt>
                <c:pt idx="1321">
                  <c:v>11.835913844886178</c:v>
                </c:pt>
                <c:pt idx="1322">
                  <c:v>11.039843711705071</c:v>
                </c:pt>
                <c:pt idx="1323">
                  <c:v>10.501653021090497</c:v>
                </c:pt>
                <c:pt idx="1324">
                  <c:v>10.637887025916578</c:v>
                </c:pt>
                <c:pt idx="1325">
                  <c:v>12.256079460511435</c:v>
                </c:pt>
                <c:pt idx="1326">
                  <c:v>12.245577794910822</c:v>
                </c:pt>
                <c:pt idx="1327">
                  <c:v>11.824344472236289</c:v>
                </c:pt>
                <c:pt idx="1328">
                  <c:v>11.687803819805803</c:v>
                </c:pt>
                <c:pt idx="1329">
                  <c:v>11.502504142352787</c:v>
                </c:pt>
                <c:pt idx="1330">
                  <c:v>10.902800934930976</c:v>
                </c:pt>
                <c:pt idx="1331">
                  <c:v>10.275477163489604</c:v>
                </c:pt>
                <c:pt idx="1332">
                  <c:v>9.9334379571528721</c:v>
                </c:pt>
                <c:pt idx="1333">
                  <c:v>10.031911122045543</c:v>
                </c:pt>
                <c:pt idx="1334">
                  <c:v>11.073427306573619</c:v>
                </c:pt>
                <c:pt idx="1335">
                  <c:v>9.7070440561369882</c:v>
                </c:pt>
                <c:pt idx="1336">
                  <c:v>8.9889294471145202</c:v>
                </c:pt>
                <c:pt idx="1337">
                  <c:v>8.3703077810631221</c:v>
                </c:pt>
                <c:pt idx="1338">
                  <c:v>9.8846675078955251</c:v>
                </c:pt>
                <c:pt idx="1339">
                  <c:v>9.5301257624400399</c:v>
                </c:pt>
                <c:pt idx="1340">
                  <c:v>11.31885781440268</c:v>
                </c:pt>
                <c:pt idx="1341">
                  <c:v>10.032925632427059</c:v>
                </c:pt>
                <c:pt idx="1342">
                  <c:v>12.94483995547632</c:v>
                </c:pt>
                <c:pt idx="1343">
                  <c:v>11.481922571033881</c:v>
                </c:pt>
                <c:pt idx="1344">
                  <c:v>11.76409711410075</c:v>
                </c:pt>
                <c:pt idx="1345">
                  <c:v>12.404054137979498</c:v>
                </c:pt>
                <c:pt idx="1346">
                  <c:v>10.999006694520101</c:v>
                </c:pt>
                <c:pt idx="1347">
                  <c:v>10.086820742442541</c:v>
                </c:pt>
                <c:pt idx="1348">
                  <c:v>13.355593270448898</c:v>
                </c:pt>
                <c:pt idx="1349">
                  <c:v>13.081205513823264</c:v>
                </c:pt>
                <c:pt idx="1350">
                  <c:v>15.31452432004045</c:v>
                </c:pt>
                <c:pt idx="1351">
                  <c:v>15.718717996371927</c:v>
                </c:pt>
                <c:pt idx="1352">
                  <c:v>14.578826832639271</c:v>
                </c:pt>
                <c:pt idx="1353">
                  <c:v>13.235516900643011</c:v>
                </c:pt>
                <c:pt idx="1354">
                  <c:v>13.406271717600443</c:v>
                </c:pt>
                <c:pt idx="1355">
                  <c:v>12.29640201141067</c:v>
                </c:pt>
                <c:pt idx="1356">
                  <c:v>13.388020026243654</c:v>
                </c:pt>
                <c:pt idx="1357">
                  <c:v>12.471756314098526</c:v>
                </c:pt>
                <c:pt idx="1358">
                  <c:v>10.906710394891775</c:v>
                </c:pt>
                <c:pt idx="1359">
                  <c:v>11.884487571065161</c:v>
                </c:pt>
                <c:pt idx="1360">
                  <c:v>12.243579074390452</c:v>
                </c:pt>
                <c:pt idx="1361">
                  <c:v>13.644907622021698</c:v>
                </c:pt>
                <c:pt idx="1362">
                  <c:v>16.956422077048213</c:v>
                </c:pt>
                <c:pt idx="1363">
                  <c:v>14.988741210631394</c:v>
                </c:pt>
                <c:pt idx="1364">
                  <c:v>13.185691540363196</c:v>
                </c:pt>
                <c:pt idx="1365">
                  <c:v>12.15200808606229</c:v>
                </c:pt>
                <c:pt idx="1366">
                  <c:v>12.961841381951263</c:v>
                </c:pt>
                <c:pt idx="1367">
                  <c:v>13.131301247028954</c:v>
                </c:pt>
                <c:pt idx="1368">
                  <c:v>13.804601422950263</c:v>
                </c:pt>
                <c:pt idx="1369">
                  <c:v>12.788626275650183</c:v>
                </c:pt>
                <c:pt idx="1370">
                  <c:v>11.979966946180607</c:v>
                </c:pt>
                <c:pt idx="1371">
                  <c:v>10.143915747637903</c:v>
                </c:pt>
                <c:pt idx="1372">
                  <c:v>9.4748152679107189</c:v>
                </c:pt>
                <c:pt idx="1373">
                  <c:v>10.097216945350207</c:v>
                </c:pt>
                <c:pt idx="1374">
                  <c:v>9.5951725180136549</c:v>
                </c:pt>
                <c:pt idx="1375">
                  <c:v>10.671746951943513</c:v>
                </c:pt>
                <c:pt idx="1376">
                  <c:v>10.752038039867005</c:v>
                </c:pt>
                <c:pt idx="1377">
                  <c:v>11.011758129035981</c:v>
                </c:pt>
                <c:pt idx="1378">
                  <c:v>10.539434284639063</c:v>
                </c:pt>
                <c:pt idx="1379">
                  <c:v>9.4143057405094108</c:v>
                </c:pt>
                <c:pt idx="1380">
                  <c:v>9.0795860870809797</c:v>
                </c:pt>
                <c:pt idx="1381">
                  <c:v>8.4965706834066257</c:v>
                </c:pt>
                <c:pt idx="1382">
                  <c:v>8.4776798331926226</c:v>
                </c:pt>
                <c:pt idx="1383">
                  <c:v>7.6283092165348112</c:v>
                </c:pt>
                <c:pt idx="1384">
                  <c:v>7.805884672822553</c:v>
                </c:pt>
                <c:pt idx="1385">
                  <c:v>7.9149617720597689</c:v>
                </c:pt>
                <c:pt idx="1386">
                  <c:v>7.8362947380100598</c:v>
                </c:pt>
                <c:pt idx="1387">
                  <c:v>8.0449955231765564</c:v>
                </c:pt>
                <c:pt idx="1388">
                  <c:v>9.3600460150033999</c:v>
                </c:pt>
                <c:pt idx="1389">
                  <c:v>10.199131639619781</c:v>
                </c:pt>
                <c:pt idx="1390">
                  <c:v>9.1840896087142365</c:v>
                </c:pt>
                <c:pt idx="1391">
                  <c:v>8.4027870211357083</c:v>
                </c:pt>
                <c:pt idx="1392">
                  <c:v>8.9464967695621365</c:v>
                </c:pt>
                <c:pt idx="1393">
                  <c:v>8.8276528216022587</c:v>
                </c:pt>
                <c:pt idx="1394">
                  <c:v>7.2176042866145824</c:v>
                </c:pt>
                <c:pt idx="1395">
                  <c:v>6.9798854289619312</c:v>
                </c:pt>
                <c:pt idx="1396">
                  <c:v>7.0294041941144183</c:v>
                </c:pt>
                <c:pt idx="1397">
                  <c:v>8.3323993559196907</c:v>
                </c:pt>
                <c:pt idx="1398">
                  <c:v>7.8086312085267648</c:v>
                </c:pt>
                <c:pt idx="1399">
                  <c:v>8.1049629850708449</c:v>
                </c:pt>
                <c:pt idx="1400">
                  <c:v>7.7003750026240398</c:v>
                </c:pt>
                <c:pt idx="1401">
                  <c:v>7.2570065786217288</c:v>
                </c:pt>
                <c:pt idx="1402">
                  <c:v>6.9610260258485859</c:v>
                </c:pt>
                <c:pt idx="1403">
                  <c:v>6.3583364483293821</c:v>
                </c:pt>
                <c:pt idx="1404">
                  <c:v>5.1130280487159814</c:v>
                </c:pt>
                <c:pt idx="1405">
                  <c:v>4.5789786973994184</c:v>
                </c:pt>
                <c:pt idx="1406">
                  <c:v>5.2911968592748444</c:v>
                </c:pt>
                <c:pt idx="1407">
                  <c:v>4.8866224085624932</c:v>
                </c:pt>
                <c:pt idx="1408">
                  <c:v>3.9375912109300937</c:v>
                </c:pt>
                <c:pt idx="1409">
                  <c:v>4.4026911050594153</c:v>
                </c:pt>
                <c:pt idx="1410">
                  <c:v>4.3235416020471114</c:v>
                </c:pt>
                <c:pt idx="1411">
                  <c:v>5.0744664970689151</c:v>
                </c:pt>
                <c:pt idx="1412">
                  <c:v>5.8746183547784057</c:v>
                </c:pt>
                <c:pt idx="1413">
                  <c:v>6.3089253851977336</c:v>
                </c:pt>
                <c:pt idx="1414">
                  <c:v>7.7327275292155866</c:v>
                </c:pt>
                <c:pt idx="1415">
                  <c:v>8.2065315407936961</c:v>
                </c:pt>
                <c:pt idx="1416">
                  <c:v>8.9277645328621755</c:v>
                </c:pt>
                <c:pt idx="1417">
                  <c:v>8.5518575170248372</c:v>
                </c:pt>
                <c:pt idx="1418">
                  <c:v>7.2276231596038141</c:v>
                </c:pt>
                <c:pt idx="1419">
                  <c:v>6.8320769074011825</c:v>
                </c:pt>
                <c:pt idx="1420">
                  <c:v>6.6922643955500005</c:v>
                </c:pt>
                <c:pt idx="1421">
                  <c:v>6.6327101136884137</c:v>
                </c:pt>
                <c:pt idx="1422">
                  <c:v>6.6128888411085036</c:v>
                </c:pt>
                <c:pt idx="1423">
                  <c:v>6.3058456571006101</c:v>
                </c:pt>
                <c:pt idx="1424">
                  <c:v>5.2776346828500689</c:v>
                </c:pt>
                <c:pt idx="1425">
                  <c:v>6.096527190415717</c:v>
                </c:pt>
                <c:pt idx="1426">
                  <c:v>7.1924317505574695</c:v>
                </c:pt>
                <c:pt idx="1427">
                  <c:v>6.9255950032119298</c:v>
                </c:pt>
                <c:pt idx="1428">
                  <c:v>6.6106067181612023</c:v>
                </c:pt>
                <c:pt idx="1429">
                  <c:v>6.5134626041657784</c:v>
                </c:pt>
                <c:pt idx="1430">
                  <c:v>5.990934997570049</c:v>
                </c:pt>
                <c:pt idx="1431">
                  <c:v>5.8225879363544699</c:v>
                </c:pt>
                <c:pt idx="1432">
                  <c:v>6.1387005296978181</c:v>
                </c:pt>
                <c:pt idx="1433">
                  <c:v>5.7623852428695059</c:v>
                </c:pt>
                <c:pt idx="1434">
                  <c:v>5.5443277217453151</c:v>
                </c:pt>
                <c:pt idx="1435">
                  <c:v>6.539602982107521</c:v>
                </c:pt>
                <c:pt idx="1436">
                  <c:v>6.8450873073348957</c:v>
                </c:pt>
                <c:pt idx="1437">
                  <c:v>7.0331020767641848</c:v>
                </c:pt>
                <c:pt idx="1438">
                  <c:v>5.6110188728656674</c:v>
                </c:pt>
                <c:pt idx="1439">
                  <c:v>4.4652357978998261</c:v>
                </c:pt>
                <c:pt idx="1440">
                  <c:v>4.3655962879572954</c:v>
                </c:pt>
                <c:pt idx="1441">
                  <c:v>5.9054600461555244</c:v>
                </c:pt>
                <c:pt idx="1442">
                  <c:v>5.8753333367051308</c:v>
                </c:pt>
                <c:pt idx="1443">
                  <c:v>5.8851362181390021</c:v>
                </c:pt>
                <c:pt idx="1444">
                  <c:v>5.2137411794627049</c:v>
                </c:pt>
                <c:pt idx="1445">
                  <c:v>5.6577498334485563</c:v>
                </c:pt>
                <c:pt idx="1446">
                  <c:v>9.3371658263069062</c:v>
                </c:pt>
                <c:pt idx="1447">
                  <c:v>8.1257382876261648</c:v>
                </c:pt>
                <c:pt idx="1448">
                  <c:v>6.9315451324510216</c:v>
                </c:pt>
                <c:pt idx="1449">
                  <c:v>6.9016661847575982</c:v>
                </c:pt>
                <c:pt idx="1450">
                  <c:v>7.6693180557962659</c:v>
                </c:pt>
                <c:pt idx="1451">
                  <c:v>7.5916491951854201</c:v>
                </c:pt>
                <c:pt idx="1452">
                  <c:v>8.3198280287365147</c:v>
                </c:pt>
                <c:pt idx="1453">
                  <c:v>8.1418989511765112</c:v>
                </c:pt>
                <c:pt idx="1454">
                  <c:v>8.1022750604599629</c:v>
                </c:pt>
                <c:pt idx="1455">
                  <c:v>7.5908231787175922</c:v>
                </c:pt>
                <c:pt idx="1456">
                  <c:v>7.758921086801954</c:v>
                </c:pt>
                <c:pt idx="1457">
                  <c:v>7.5222175748665405</c:v>
                </c:pt>
                <c:pt idx="1458">
                  <c:v>6.7335526120742903</c:v>
                </c:pt>
                <c:pt idx="1459">
                  <c:v>6.4468688068784106</c:v>
                </c:pt>
                <c:pt idx="1460">
                  <c:v>7.7211499393074483</c:v>
                </c:pt>
                <c:pt idx="1461">
                  <c:v>7.909121787515895</c:v>
                </c:pt>
                <c:pt idx="1462">
                  <c:v>6.1730810758914734</c:v>
                </c:pt>
                <c:pt idx="1463">
                  <c:v>6.2123004452149457</c:v>
                </c:pt>
                <c:pt idx="1464">
                  <c:v>5.8663220512594538</c:v>
                </c:pt>
                <c:pt idx="1465">
                  <c:v>5.205833757992318</c:v>
                </c:pt>
                <c:pt idx="1466">
                  <c:v>3.7166851264336049</c:v>
                </c:pt>
                <c:pt idx="1467">
                  <c:v>3.7358351080718988</c:v>
                </c:pt>
                <c:pt idx="1468">
                  <c:v>5.5178667069973226</c:v>
                </c:pt>
                <c:pt idx="1469">
                  <c:v>5.8126264905142824</c:v>
                </c:pt>
                <c:pt idx="1470">
                  <c:v>4.984492180917897</c:v>
                </c:pt>
                <c:pt idx="1471">
                  <c:v>4.7379057287196726</c:v>
                </c:pt>
                <c:pt idx="1472">
                  <c:v>4.9743085093626505</c:v>
                </c:pt>
                <c:pt idx="1473">
                  <c:v>6.1257816544048165</c:v>
                </c:pt>
                <c:pt idx="1474">
                  <c:v>5.3087654596254312</c:v>
                </c:pt>
                <c:pt idx="1475">
                  <c:v>4.253766638775228</c:v>
                </c:pt>
                <c:pt idx="1476">
                  <c:v>10.699304895669679</c:v>
                </c:pt>
                <c:pt idx="1477">
                  <c:v>12.005809416906997</c:v>
                </c:pt>
                <c:pt idx="1478">
                  <c:v>11.988425001991768</c:v>
                </c:pt>
                <c:pt idx="1479">
                  <c:v>12.414515532474967</c:v>
                </c:pt>
                <c:pt idx="1480">
                  <c:v>12.295811001487158</c:v>
                </c:pt>
                <c:pt idx="1481">
                  <c:v>13.747866849365172</c:v>
                </c:pt>
                <c:pt idx="1482">
                  <c:v>12.958102823042459</c:v>
                </c:pt>
                <c:pt idx="1483">
                  <c:v>13.055743261545906</c:v>
                </c:pt>
                <c:pt idx="1484">
                  <c:v>10.95165567098112</c:v>
                </c:pt>
                <c:pt idx="1485">
                  <c:v>12.965618021059809</c:v>
                </c:pt>
                <c:pt idx="1486">
                  <c:v>13.232644479159442</c:v>
                </c:pt>
                <c:pt idx="1487">
                  <c:v>13.371102642618506</c:v>
                </c:pt>
                <c:pt idx="1488">
                  <c:v>12.540966440442352</c:v>
                </c:pt>
                <c:pt idx="1489">
                  <c:v>11.682267967250585</c:v>
                </c:pt>
                <c:pt idx="1490">
                  <c:v>10.209923122488629</c:v>
                </c:pt>
                <c:pt idx="1491">
                  <c:v>12.097725422478803</c:v>
                </c:pt>
                <c:pt idx="1492">
                  <c:v>13.402082021663821</c:v>
                </c:pt>
                <c:pt idx="1493">
                  <c:v>13.964947019188095</c:v>
                </c:pt>
                <c:pt idx="1494">
                  <c:v>14.44974285478165</c:v>
                </c:pt>
                <c:pt idx="1495">
                  <c:v>14.172467812981962</c:v>
                </c:pt>
                <c:pt idx="1496">
                  <c:v>13.027663040932412</c:v>
                </c:pt>
                <c:pt idx="1497">
                  <c:v>13.701151193941268</c:v>
                </c:pt>
                <c:pt idx="1498">
                  <c:v>14.670798281827636</c:v>
                </c:pt>
                <c:pt idx="1499">
                  <c:v>13.72451724476349</c:v>
                </c:pt>
                <c:pt idx="1500">
                  <c:v>12.915646292911388</c:v>
                </c:pt>
                <c:pt idx="1501">
                  <c:v>13.667152847477222</c:v>
                </c:pt>
                <c:pt idx="1502">
                  <c:v>12.680651786610667</c:v>
                </c:pt>
                <c:pt idx="1503">
                  <c:v>15.074432812961083</c:v>
                </c:pt>
                <c:pt idx="1504">
                  <c:v>13.890658692957135</c:v>
                </c:pt>
                <c:pt idx="1505">
                  <c:v>13.743327201746473</c:v>
                </c:pt>
                <c:pt idx="1506">
                  <c:v>13.506186988935362</c:v>
                </c:pt>
                <c:pt idx="1507">
                  <c:v>12.815146564732077</c:v>
                </c:pt>
                <c:pt idx="1508">
                  <c:v>12.451512735005551</c:v>
                </c:pt>
                <c:pt idx="1509">
                  <c:v>12.701025633879183</c:v>
                </c:pt>
                <c:pt idx="1510">
                  <c:v>12.248046188866354</c:v>
                </c:pt>
                <c:pt idx="1511">
                  <c:v>14.702944955247501</c:v>
                </c:pt>
                <c:pt idx="1512">
                  <c:v>15.694480032616832</c:v>
                </c:pt>
                <c:pt idx="1513">
                  <c:v>15.570071787087238</c:v>
                </c:pt>
                <c:pt idx="1514">
                  <c:v>15.490643410645147</c:v>
                </c:pt>
                <c:pt idx="1515">
                  <c:v>13.158818713366999</c:v>
                </c:pt>
                <c:pt idx="1516">
                  <c:v>15.05105226604962</c:v>
                </c:pt>
                <c:pt idx="1517">
                  <c:v>14.507021308581255</c:v>
                </c:pt>
                <c:pt idx="1518">
                  <c:v>14.697496354152698</c:v>
                </c:pt>
                <c:pt idx="1519">
                  <c:v>15.729128227968577</c:v>
                </c:pt>
                <c:pt idx="1520">
                  <c:v>12.924443842138762</c:v>
                </c:pt>
                <c:pt idx="1521">
                  <c:v>13.987061756660319</c:v>
                </c:pt>
                <c:pt idx="1522">
                  <c:v>14.622295444114426</c:v>
                </c:pt>
                <c:pt idx="1523">
                  <c:v>13.769747212483761</c:v>
                </c:pt>
                <c:pt idx="1524">
                  <c:v>13.977818443735943</c:v>
                </c:pt>
                <c:pt idx="1525">
                  <c:v>14.903014356165571</c:v>
                </c:pt>
                <c:pt idx="1526">
                  <c:v>14.755260696901216</c:v>
                </c:pt>
                <c:pt idx="1527">
                  <c:v>16.514835367872589</c:v>
                </c:pt>
                <c:pt idx="1528">
                  <c:v>15.901558058863587</c:v>
                </c:pt>
                <c:pt idx="1529">
                  <c:v>13.780087522405283</c:v>
                </c:pt>
                <c:pt idx="1530">
                  <c:v>14.279324684506236</c:v>
                </c:pt>
                <c:pt idx="1531">
                  <c:v>14.815740878261147</c:v>
                </c:pt>
                <c:pt idx="1532">
                  <c:v>13.18655851108419</c:v>
                </c:pt>
                <c:pt idx="1533">
                  <c:v>14.507935846577078</c:v>
                </c:pt>
                <c:pt idx="1534">
                  <c:v>16.005041643910793</c:v>
                </c:pt>
                <c:pt idx="1535">
                  <c:v>16.024970566110355</c:v>
                </c:pt>
                <c:pt idx="1536">
                  <c:v>15.330846982468831</c:v>
                </c:pt>
                <c:pt idx="1537">
                  <c:v>13.116571103380647</c:v>
                </c:pt>
                <c:pt idx="1538">
                  <c:v>14.318419211539711</c:v>
                </c:pt>
                <c:pt idx="1539">
                  <c:v>14.845049696969197</c:v>
                </c:pt>
                <c:pt idx="1540">
                  <c:v>12.622736908065566</c:v>
                </c:pt>
                <c:pt idx="1541">
                  <c:v>11.143282504694396</c:v>
                </c:pt>
                <c:pt idx="1542">
                  <c:v>15.348171142926544</c:v>
                </c:pt>
                <c:pt idx="1543">
                  <c:v>14.92141509159841</c:v>
                </c:pt>
                <c:pt idx="1544">
                  <c:v>14.663180019572088</c:v>
                </c:pt>
                <c:pt idx="1545">
                  <c:v>12.846756951882814</c:v>
                </c:pt>
                <c:pt idx="1546">
                  <c:v>10.303429293366776</c:v>
                </c:pt>
                <c:pt idx="1547">
                  <c:v>11.696520931699666</c:v>
                </c:pt>
                <c:pt idx="1548">
                  <c:v>13.356641143845934</c:v>
                </c:pt>
                <c:pt idx="1549">
                  <c:v>13.137064472431469</c:v>
                </c:pt>
                <c:pt idx="1550">
                  <c:v>12.021990280578271</c:v>
                </c:pt>
                <c:pt idx="1551">
                  <c:v>10.728128725415717</c:v>
                </c:pt>
                <c:pt idx="1552">
                  <c:v>13.720425662499443</c:v>
                </c:pt>
                <c:pt idx="1553">
                  <c:v>12.835143401691504</c:v>
                </c:pt>
                <c:pt idx="1554">
                  <c:v>11.362535735524487</c:v>
                </c:pt>
                <c:pt idx="1555">
                  <c:v>12.455345668979268</c:v>
                </c:pt>
                <c:pt idx="1556">
                  <c:v>12.016877664972922</c:v>
                </c:pt>
                <c:pt idx="1557">
                  <c:v>13.059336409525502</c:v>
                </c:pt>
                <c:pt idx="1558">
                  <c:v>12.093251172118892</c:v>
                </c:pt>
                <c:pt idx="1559">
                  <c:v>14.235926407744742</c:v>
                </c:pt>
                <c:pt idx="1560">
                  <c:v>13.243826860587799</c:v>
                </c:pt>
                <c:pt idx="1561">
                  <c:v>13.095204822821284</c:v>
                </c:pt>
                <c:pt idx="1562">
                  <c:v>14.266400020895972</c:v>
                </c:pt>
                <c:pt idx="1563">
                  <c:v>14.812147396228523</c:v>
                </c:pt>
                <c:pt idx="1564">
                  <c:v>12.04846083063069</c:v>
                </c:pt>
                <c:pt idx="1565">
                  <c:v>13.557659322599976</c:v>
                </c:pt>
                <c:pt idx="1566">
                  <c:v>13.268960893937834</c:v>
                </c:pt>
                <c:pt idx="1567">
                  <c:v>13.803314053512736</c:v>
                </c:pt>
                <c:pt idx="1568">
                  <c:v>16.230521236683575</c:v>
                </c:pt>
                <c:pt idx="1569">
                  <c:v>15.954033604895963</c:v>
                </c:pt>
                <c:pt idx="1570">
                  <c:v>15.08160090013234</c:v>
                </c:pt>
                <c:pt idx="1571">
                  <c:v>14.704800687207873</c:v>
                </c:pt>
                <c:pt idx="1572">
                  <c:v>13.105434293116154</c:v>
                </c:pt>
                <c:pt idx="1573">
                  <c:v>14.287476885282468</c:v>
                </c:pt>
                <c:pt idx="1574">
                  <c:v>14.696202291769501</c:v>
                </c:pt>
                <c:pt idx="1575">
                  <c:v>15.062856165718722</c:v>
                </c:pt>
                <c:pt idx="1576">
                  <c:v>14.815466660816973</c:v>
                </c:pt>
                <c:pt idx="1577">
                  <c:v>13.939987084031348</c:v>
                </c:pt>
                <c:pt idx="1578">
                  <c:v>13.772849794509195</c:v>
                </c:pt>
                <c:pt idx="1579">
                  <c:v>13.018712678236868</c:v>
                </c:pt>
                <c:pt idx="1580">
                  <c:v>12.919767353438189</c:v>
                </c:pt>
                <c:pt idx="1581">
                  <c:v>12.664927462019079</c:v>
                </c:pt>
                <c:pt idx="1582">
                  <c:v>12.288256828170461</c:v>
                </c:pt>
                <c:pt idx="1583">
                  <c:v>14.397796054274057</c:v>
                </c:pt>
                <c:pt idx="1584">
                  <c:v>12.79492381760849</c:v>
                </c:pt>
                <c:pt idx="1585">
                  <c:v>13.11169952613283</c:v>
                </c:pt>
                <c:pt idx="1586">
                  <c:v>13.57930065855421</c:v>
                </c:pt>
                <c:pt idx="1587">
                  <c:v>12.235311814369336</c:v>
                </c:pt>
                <c:pt idx="1588">
                  <c:v>12.415005939879897</c:v>
                </c:pt>
                <c:pt idx="1589">
                  <c:v>13.260417168840348</c:v>
                </c:pt>
                <c:pt idx="1590">
                  <c:v>12.209383889704833</c:v>
                </c:pt>
                <c:pt idx="1591">
                  <c:v>12.6607242389437</c:v>
                </c:pt>
                <c:pt idx="1592">
                  <c:v>12.534124559524388</c:v>
                </c:pt>
                <c:pt idx="1593">
                  <c:v>12.793754264092358</c:v>
                </c:pt>
                <c:pt idx="1594">
                  <c:v>11.998608654114209</c:v>
                </c:pt>
                <c:pt idx="1595">
                  <c:v>11.688069391568767</c:v>
                </c:pt>
                <c:pt idx="1596">
                  <c:v>10.455501066789992</c:v>
                </c:pt>
                <c:pt idx="1597">
                  <c:v>10.209337077123207</c:v>
                </c:pt>
                <c:pt idx="1598">
                  <c:v>9.5939361145700186</c:v>
                </c:pt>
                <c:pt idx="1599">
                  <c:v>9.226453202418984</c:v>
                </c:pt>
                <c:pt idx="1600">
                  <c:v>9.359103566947617</c:v>
                </c:pt>
                <c:pt idx="1601">
                  <c:v>7.4075853439701751</c:v>
                </c:pt>
                <c:pt idx="1602">
                  <c:v>7.1594825514259224</c:v>
                </c:pt>
                <c:pt idx="1603">
                  <c:v>10.020029167160821</c:v>
                </c:pt>
                <c:pt idx="1604">
                  <c:v>11.524510442977094</c:v>
                </c:pt>
                <c:pt idx="1605">
                  <c:v>11.138331168732597</c:v>
                </c:pt>
                <c:pt idx="1606">
                  <c:v>10.61181194858897</c:v>
                </c:pt>
                <c:pt idx="1607">
                  <c:v>9.2877519679120208</c:v>
                </c:pt>
                <c:pt idx="1608">
                  <c:v>8.1328406755962543</c:v>
                </c:pt>
                <c:pt idx="1609">
                  <c:v>8.2240835756577493</c:v>
                </c:pt>
                <c:pt idx="1610">
                  <c:v>9.212965187254861</c:v>
                </c:pt>
                <c:pt idx="1611">
                  <c:v>8.1265926022536661</c:v>
                </c:pt>
                <c:pt idx="1612">
                  <c:v>7.0592369047948154</c:v>
                </c:pt>
                <c:pt idx="1613">
                  <c:v>8.7051012362905897</c:v>
                </c:pt>
                <c:pt idx="1614">
                  <c:v>10.011876795899477</c:v>
                </c:pt>
                <c:pt idx="1615">
                  <c:v>9.045077269830248</c:v>
                </c:pt>
                <c:pt idx="1616">
                  <c:v>8.3571548941425817</c:v>
                </c:pt>
                <c:pt idx="1617">
                  <c:v>8.9159660325033379</c:v>
                </c:pt>
                <c:pt idx="1618">
                  <c:v>7.163245598885533</c:v>
                </c:pt>
                <c:pt idx="1619">
                  <c:v>7.3844164670223478</c:v>
                </c:pt>
                <c:pt idx="1620">
                  <c:v>9.3993964817351969</c:v>
                </c:pt>
                <c:pt idx="1621">
                  <c:v>9.6701653892790471</c:v>
                </c:pt>
                <c:pt idx="1622">
                  <c:v>9.0424928081380802</c:v>
                </c:pt>
                <c:pt idx="1623">
                  <c:v>7.7139056216971564</c:v>
                </c:pt>
                <c:pt idx="1624">
                  <c:v>8.501171978408399</c:v>
                </c:pt>
                <c:pt idx="1625">
                  <c:v>8.9307259091622893</c:v>
                </c:pt>
                <c:pt idx="1626">
                  <c:v>8.1344769916429218</c:v>
                </c:pt>
                <c:pt idx="1627">
                  <c:v>5.1975696753193308</c:v>
                </c:pt>
                <c:pt idx="1628">
                  <c:v>5.6166110450421227</c:v>
                </c:pt>
                <c:pt idx="1629">
                  <c:v>8.183030057798474</c:v>
                </c:pt>
                <c:pt idx="1630">
                  <c:v>7.4650350631494176</c:v>
                </c:pt>
                <c:pt idx="1631">
                  <c:v>5.4384050231425967</c:v>
                </c:pt>
                <c:pt idx="1632">
                  <c:v>5.8282270748482921</c:v>
                </c:pt>
                <c:pt idx="1633">
                  <c:v>7.3065041456524105</c:v>
                </c:pt>
                <c:pt idx="1634">
                  <c:v>7.6375714464946007</c:v>
                </c:pt>
                <c:pt idx="1635">
                  <c:v>5.9508432220521517</c:v>
                </c:pt>
                <c:pt idx="1636">
                  <c:v>6.17918835720653</c:v>
                </c:pt>
                <c:pt idx="1637">
                  <c:v>6.3899498149199383</c:v>
                </c:pt>
                <c:pt idx="1638">
                  <c:v>5.7308120440939216</c:v>
                </c:pt>
                <c:pt idx="1639">
                  <c:v>6.270896812666928</c:v>
                </c:pt>
                <c:pt idx="1640">
                  <c:v>7.4100533308222181</c:v>
                </c:pt>
                <c:pt idx="1641">
                  <c:v>6.9406497864590753</c:v>
                </c:pt>
                <c:pt idx="1642">
                  <c:v>5.5618328369421803</c:v>
                </c:pt>
                <c:pt idx="1643">
                  <c:v>6.1309605409378038</c:v>
                </c:pt>
                <c:pt idx="1644">
                  <c:v>6.3002871200811352</c:v>
                </c:pt>
                <c:pt idx="1645">
                  <c:v>6.4109336718631837</c:v>
                </c:pt>
                <c:pt idx="1646">
                  <c:v>7.5604479610937911</c:v>
                </c:pt>
                <c:pt idx="1647">
                  <c:v>6.9511930164283617</c:v>
                </c:pt>
                <c:pt idx="1648">
                  <c:v>7.2696333710726835</c:v>
                </c:pt>
                <c:pt idx="1649">
                  <c:v>8.108691042303116</c:v>
                </c:pt>
                <c:pt idx="1650">
                  <c:v>7.4088040226222063</c:v>
                </c:pt>
                <c:pt idx="1651">
                  <c:v>6.3416443463510586</c:v>
                </c:pt>
                <c:pt idx="1652">
                  <c:v>6.7214853659727911</c:v>
                </c:pt>
                <c:pt idx="1653">
                  <c:v>6.2014549684668143</c:v>
                </c:pt>
                <c:pt idx="1654">
                  <c:v>6.830085969591174</c:v>
                </c:pt>
                <c:pt idx="1655">
                  <c:v>7.4980500081541646</c:v>
                </c:pt>
                <c:pt idx="1656">
                  <c:v>7.3094610623696603</c:v>
                </c:pt>
                <c:pt idx="1657">
                  <c:v>7.5177775566871849</c:v>
                </c:pt>
                <c:pt idx="1658">
                  <c:v>7.1772590745488118</c:v>
                </c:pt>
                <c:pt idx="1659">
                  <c:v>6.9291473709722071</c:v>
                </c:pt>
                <c:pt idx="1660">
                  <c:v>7.2485719031212046</c:v>
                </c:pt>
                <c:pt idx="1661">
                  <c:v>6.9221452973092692</c:v>
                </c:pt>
                <c:pt idx="1662">
                  <c:v>7.4308267170365259</c:v>
                </c:pt>
                <c:pt idx="1663">
                  <c:v>7.519074780622077</c:v>
                </c:pt>
                <c:pt idx="1664">
                  <c:v>6.4728845545407676</c:v>
                </c:pt>
                <c:pt idx="1665">
                  <c:v>6.2236183611379712</c:v>
                </c:pt>
                <c:pt idx="1666">
                  <c:v>6.5737407803853518</c:v>
                </c:pt>
                <c:pt idx="1667">
                  <c:v>5.0937219284673168</c:v>
                </c:pt>
                <c:pt idx="1668">
                  <c:v>4.8144094046275887</c:v>
                </c:pt>
                <c:pt idx="1669">
                  <c:v>5.5641407668539591</c:v>
                </c:pt>
                <c:pt idx="1670">
                  <c:v>5.3935479369173667</c:v>
                </c:pt>
                <c:pt idx="1671">
                  <c:v>5.9740772411360474</c:v>
                </c:pt>
                <c:pt idx="1672">
                  <c:v>6.0227656886599874</c:v>
                </c:pt>
                <c:pt idx="1673">
                  <c:v>6.9604495315237163</c:v>
                </c:pt>
                <c:pt idx="1674">
                  <c:v>6.2511744052133125</c:v>
                </c:pt>
                <c:pt idx="1675">
                  <c:v>5.6413380840840208</c:v>
                </c:pt>
                <c:pt idx="1676">
                  <c:v>4.8440233471360257</c:v>
                </c:pt>
                <c:pt idx="1677">
                  <c:v>5.4818480076798854</c:v>
                </c:pt>
                <c:pt idx="1678">
                  <c:v>5.1821303880007807</c:v>
                </c:pt>
                <c:pt idx="1679">
                  <c:v>4.5806400319871052</c:v>
                </c:pt>
                <c:pt idx="1680">
                  <c:v>5.8061251764745947</c:v>
                </c:pt>
                <c:pt idx="1681">
                  <c:v>12.379526664533778</c:v>
                </c:pt>
                <c:pt idx="1682">
                  <c:v>12.889679459291342</c:v>
                </c:pt>
                <c:pt idx="1683">
                  <c:v>14.102981998452636</c:v>
                </c:pt>
                <c:pt idx="1684">
                  <c:v>11.653830436554921</c:v>
                </c:pt>
                <c:pt idx="1685">
                  <c:v>11.468629004456464</c:v>
                </c:pt>
                <c:pt idx="1686">
                  <c:v>11.511242705373332</c:v>
                </c:pt>
                <c:pt idx="1687">
                  <c:v>12.388774262516693</c:v>
                </c:pt>
                <c:pt idx="1688">
                  <c:v>10.033479020036236</c:v>
                </c:pt>
                <c:pt idx="1689">
                  <c:v>10.272163699654941</c:v>
                </c:pt>
                <c:pt idx="1690">
                  <c:v>7.3714215836874493</c:v>
                </c:pt>
                <c:pt idx="1691">
                  <c:v>11.767591275246458</c:v>
                </c:pt>
                <c:pt idx="1692">
                  <c:v>12.591207629066796</c:v>
                </c:pt>
                <c:pt idx="1693">
                  <c:v>12.749329348152724</c:v>
                </c:pt>
                <c:pt idx="1694">
                  <c:v>11.956811139869547</c:v>
                </c:pt>
                <c:pt idx="1695">
                  <c:v>10.590539462683235</c:v>
                </c:pt>
                <c:pt idx="1696">
                  <c:v>10.589583465254076</c:v>
                </c:pt>
                <c:pt idx="1697">
                  <c:v>11.377999542414925</c:v>
                </c:pt>
                <c:pt idx="1698">
                  <c:v>10.699704363488546</c:v>
                </c:pt>
                <c:pt idx="1699">
                  <c:v>11.155000831932758</c:v>
                </c:pt>
                <c:pt idx="1700">
                  <c:v>10.622310527225064</c:v>
                </c:pt>
                <c:pt idx="1701">
                  <c:v>11.663957024394776</c:v>
                </c:pt>
                <c:pt idx="1702">
                  <c:v>12.840914427110167</c:v>
                </c:pt>
                <c:pt idx="1703">
                  <c:v>11.433747982539208</c:v>
                </c:pt>
                <c:pt idx="1704">
                  <c:v>11.95059972601779</c:v>
                </c:pt>
                <c:pt idx="1705">
                  <c:v>11.300270678708168</c:v>
                </c:pt>
                <c:pt idx="1706">
                  <c:v>10.223505999063946</c:v>
                </c:pt>
                <c:pt idx="1707">
                  <c:v>9.3951526517090649</c:v>
                </c:pt>
                <c:pt idx="1708">
                  <c:v>10.869155964875915</c:v>
                </c:pt>
                <c:pt idx="1709">
                  <c:v>12.204239513429121</c:v>
                </c:pt>
                <c:pt idx="1710">
                  <c:v>10.91309533913153</c:v>
                </c:pt>
                <c:pt idx="1711">
                  <c:v>10.460611094773759</c:v>
                </c:pt>
                <c:pt idx="1712">
                  <c:v>9.2471418600374271</c:v>
                </c:pt>
                <c:pt idx="1713">
                  <c:v>10.009654758827773</c:v>
                </c:pt>
                <c:pt idx="1714">
                  <c:v>10.643984193915299</c:v>
                </c:pt>
                <c:pt idx="1715">
                  <c:v>10.526313074029501</c:v>
                </c:pt>
                <c:pt idx="1716">
                  <c:v>11.634010954676796</c:v>
                </c:pt>
                <c:pt idx="1717">
                  <c:v>12.416005407503697</c:v>
                </c:pt>
                <c:pt idx="1718">
                  <c:v>11.75258084922087</c:v>
                </c:pt>
                <c:pt idx="1719">
                  <c:v>11.456128472282479</c:v>
                </c:pt>
                <c:pt idx="1720">
                  <c:v>12.186864520470413</c:v>
                </c:pt>
                <c:pt idx="1721">
                  <c:v>13.590350398945475</c:v>
                </c:pt>
                <c:pt idx="1722">
                  <c:v>14.341896640612918</c:v>
                </c:pt>
                <c:pt idx="1723">
                  <c:v>15.122103349418172</c:v>
                </c:pt>
                <c:pt idx="1724">
                  <c:v>14.125223151563471</c:v>
                </c:pt>
                <c:pt idx="1725">
                  <c:v>11.754656182793289</c:v>
                </c:pt>
                <c:pt idx="1726">
                  <c:v>13.5845795922842</c:v>
                </c:pt>
                <c:pt idx="1727">
                  <c:v>13.192762820609474</c:v>
                </c:pt>
                <c:pt idx="1728">
                  <c:v>12.771011676866966</c:v>
                </c:pt>
                <c:pt idx="1729">
                  <c:v>13.379906007869549</c:v>
                </c:pt>
                <c:pt idx="1730">
                  <c:v>13.460627848518342</c:v>
                </c:pt>
                <c:pt idx="1731">
                  <c:v>14.411133892003223</c:v>
                </c:pt>
                <c:pt idx="1732">
                  <c:v>14.79765171770868</c:v>
                </c:pt>
                <c:pt idx="1733">
                  <c:v>14.272932941876924</c:v>
                </c:pt>
                <c:pt idx="1734">
                  <c:v>14.797891613576768</c:v>
                </c:pt>
                <c:pt idx="1735">
                  <c:v>14.679813092395321</c:v>
                </c:pt>
                <c:pt idx="1736">
                  <c:v>13.949958580265061</c:v>
                </c:pt>
                <c:pt idx="1737">
                  <c:v>14.387135375854697</c:v>
                </c:pt>
                <c:pt idx="1738">
                  <c:v>14.201552246081299</c:v>
                </c:pt>
                <c:pt idx="1739">
                  <c:v>14.610218336291764</c:v>
                </c:pt>
                <c:pt idx="1740">
                  <c:v>13.711543521750601</c:v>
                </c:pt>
                <c:pt idx="1741">
                  <c:v>14.208312349690271</c:v>
                </c:pt>
                <c:pt idx="1742">
                  <c:v>14.240392480064195</c:v>
                </c:pt>
                <c:pt idx="1743">
                  <c:v>13.330240907365981</c:v>
                </c:pt>
                <c:pt idx="1744">
                  <c:v>12.440748449056036</c:v>
                </c:pt>
                <c:pt idx="1745">
                  <c:v>12.273651292209063</c:v>
                </c:pt>
                <c:pt idx="1746">
                  <c:v>13.344415658261267</c:v>
                </c:pt>
                <c:pt idx="1747">
                  <c:v>11.016473966367077</c:v>
                </c:pt>
                <c:pt idx="1748">
                  <c:v>11.454011689021828</c:v>
                </c:pt>
                <c:pt idx="1749">
                  <c:v>11.762903152062547</c:v>
                </c:pt>
                <c:pt idx="1750">
                  <c:v>13.050930756225696</c:v>
                </c:pt>
                <c:pt idx="1751">
                  <c:v>10.642067437968729</c:v>
                </c:pt>
                <c:pt idx="1752">
                  <c:v>8.3601845552807408</c:v>
                </c:pt>
                <c:pt idx="1753">
                  <c:v>6.8022836363131942</c:v>
                </c:pt>
                <c:pt idx="1754">
                  <c:v>8.7688160360570855</c:v>
                </c:pt>
                <c:pt idx="1755">
                  <c:v>10.217657130492286</c:v>
                </c:pt>
                <c:pt idx="1756">
                  <c:v>11.983663235465224</c:v>
                </c:pt>
                <c:pt idx="1757">
                  <c:v>11.467561720988307</c:v>
                </c:pt>
                <c:pt idx="1758">
                  <c:v>11.774477199817831</c:v>
                </c:pt>
                <c:pt idx="1759">
                  <c:v>12.865910052395627</c:v>
                </c:pt>
                <c:pt idx="1760">
                  <c:v>12.659819033037531</c:v>
                </c:pt>
                <c:pt idx="1761">
                  <c:v>13.264849689579107</c:v>
                </c:pt>
                <c:pt idx="1762">
                  <c:v>13.057354326653861</c:v>
                </c:pt>
                <c:pt idx="1763">
                  <c:v>12.840171924126183</c:v>
                </c:pt>
                <c:pt idx="1764">
                  <c:v>13.675517902771295</c:v>
                </c:pt>
                <c:pt idx="1765">
                  <c:v>12.685552012975227</c:v>
                </c:pt>
                <c:pt idx="1766">
                  <c:v>10.732888298252108</c:v>
                </c:pt>
                <c:pt idx="1767">
                  <c:v>11.089965906437122</c:v>
                </c:pt>
                <c:pt idx="1768">
                  <c:v>12.220848865592854</c:v>
                </c:pt>
                <c:pt idx="1769">
                  <c:v>11.227179723700608</c:v>
                </c:pt>
                <c:pt idx="1770">
                  <c:v>8.8250079213909132</c:v>
                </c:pt>
                <c:pt idx="1771">
                  <c:v>10.493665068212911</c:v>
                </c:pt>
                <c:pt idx="1772">
                  <c:v>14.331833333171433</c:v>
                </c:pt>
                <c:pt idx="1773">
                  <c:v>14.398337674427623</c:v>
                </c:pt>
                <c:pt idx="1774">
                  <c:v>12.229387810738542</c:v>
                </c:pt>
                <c:pt idx="1775">
                  <c:v>12.754461115513825</c:v>
                </c:pt>
                <c:pt idx="1776">
                  <c:v>12.904098651626974</c:v>
                </c:pt>
                <c:pt idx="1777">
                  <c:v>12.706401296952729</c:v>
                </c:pt>
                <c:pt idx="1778">
                  <c:v>11.544938926512938</c:v>
                </c:pt>
                <c:pt idx="1779">
                  <c:v>11.891944488010722</c:v>
                </c:pt>
                <c:pt idx="1780">
                  <c:v>10.542145755555909</c:v>
                </c:pt>
                <c:pt idx="1781">
                  <c:v>9.0824708535134917</c:v>
                </c:pt>
                <c:pt idx="1782">
                  <c:v>9.5177936510009875</c:v>
                </c:pt>
                <c:pt idx="1783">
                  <c:v>9.9232648536870283</c:v>
                </c:pt>
                <c:pt idx="1784">
                  <c:v>9.8324115200491882</c:v>
                </c:pt>
                <c:pt idx="1785">
                  <c:v>8.8084665417342745</c:v>
                </c:pt>
                <c:pt idx="1786">
                  <c:v>9.6323526175828516</c:v>
                </c:pt>
                <c:pt idx="1787">
                  <c:v>10.922344707431007</c:v>
                </c:pt>
                <c:pt idx="1788">
                  <c:v>10.394934233139054</c:v>
                </c:pt>
                <c:pt idx="1789">
                  <c:v>9.2626514554808139</c:v>
                </c:pt>
                <c:pt idx="1790">
                  <c:v>9.1528821805513481</c:v>
                </c:pt>
                <c:pt idx="1791">
                  <c:v>6.9607062759720382</c:v>
                </c:pt>
                <c:pt idx="1792">
                  <c:v>8.4465955639418642</c:v>
                </c:pt>
                <c:pt idx="1793">
                  <c:v>8.8628122362675459</c:v>
                </c:pt>
                <c:pt idx="1794">
                  <c:v>7.4543212413682562</c:v>
                </c:pt>
                <c:pt idx="1795">
                  <c:v>5.724921330823479</c:v>
                </c:pt>
                <c:pt idx="1796">
                  <c:v>6.3496649538246537</c:v>
                </c:pt>
                <c:pt idx="1797">
                  <c:v>6.91592458482776</c:v>
                </c:pt>
                <c:pt idx="1798">
                  <c:v>7.5609489822189246</c:v>
                </c:pt>
                <c:pt idx="1799">
                  <c:v>8.126904618518461</c:v>
                </c:pt>
                <c:pt idx="1800">
                  <c:v>8.5325600158793939</c:v>
                </c:pt>
                <c:pt idx="1801">
                  <c:v>10.502869613590025</c:v>
                </c:pt>
                <c:pt idx="1802">
                  <c:v>10.727900635638772</c:v>
                </c:pt>
                <c:pt idx="1803">
                  <c:v>11.428819632767018</c:v>
                </c:pt>
                <c:pt idx="1804">
                  <c:v>12.875326178710433</c:v>
                </c:pt>
                <c:pt idx="1805">
                  <c:v>14.586354847728918</c:v>
                </c:pt>
                <c:pt idx="1806">
                  <c:v>13.644256935081328</c:v>
                </c:pt>
                <c:pt idx="1807">
                  <c:v>13.560826625809909</c:v>
                </c:pt>
                <c:pt idx="1808">
                  <c:v>14.073386194355784</c:v>
                </c:pt>
                <c:pt idx="1809">
                  <c:v>14.634787780232244</c:v>
                </c:pt>
                <c:pt idx="1810">
                  <c:v>14.242433158786412</c:v>
                </c:pt>
                <c:pt idx="1811">
                  <c:v>14.550335543176418</c:v>
                </c:pt>
                <c:pt idx="1812">
                  <c:v>14.658602153027996</c:v>
                </c:pt>
                <c:pt idx="1813">
                  <c:v>19.179376808160594</c:v>
                </c:pt>
                <c:pt idx="1814">
                  <c:v>18.117458740531191</c:v>
                </c:pt>
                <c:pt idx="1815">
                  <c:v>13.204349846337887</c:v>
                </c:pt>
                <c:pt idx="1816">
                  <c:v>17.33542239727748</c:v>
                </c:pt>
                <c:pt idx="1817">
                  <c:v>20.132928370706438</c:v>
                </c:pt>
                <c:pt idx="1818">
                  <c:v>20.438975758017161</c:v>
                </c:pt>
                <c:pt idx="1819">
                  <c:v>20.078474368126646</c:v>
                </c:pt>
                <c:pt idx="1820">
                  <c:v>20.278113251993087</c:v>
                </c:pt>
                <c:pt idx="1821">
                  <c:v>19.557569948652286</c:v>
                </c:pt>
                <c:pt idx="1822">
                  <c:v>19.69896323327221</c:v>
                </c:pt>
                <c:pt idx="1823">
                  <c:v>15.950894905507903</c:v>
                </c:pt>
                <c:pt idx="1824">
                  <c:v>17.310299468449966</c:v>
                </c:pt>
                <c:pt idx="1825">
                  <c:v>18.315293737045966</c:v>
                </c:pt>
                <c:pt idx="1826">
                  <c:v>18.295399789659349</c:v>
                </c:pt>
                <c:pt idx="1827">
                  <c:v>17.580005189734727</c:v>
                </c:pt>
                <c:pt idx="1828">
                  <c:v>17.042943094946406</c:v>
                </c:pt>
                <c:pt idx="1829">
                  <c:v>18.363183476489642</c:v>
                </c:pt>
                <c:pt idx="1830">
                  <c:v>20.424390453128996</c:v>
                </c:pt>
                <c:pt idx="1831">
                  <c:v>20.062140980890653</c:v>
                </c:pt>
                <c:pt idx="1832">
                  <c:v>19.112933202449948</c:v>
                </c:pt>
                <c:pt idx="1833">
                  <c:v>16.69570006487044</c:v>
                </c:pt>
                <c:pt idx="1834">
                  <c:v>16.783351587790555</c:v>
                </c:pt>
                <c:pt idx="1835">
                  <c:v>16.193122776843371</c:v>
                </c:pt>
                <c:pt idx="1836">
                  <c:v>14.724501981838301</c:v>
                </c:pt>
                <c:pt idx="1837">
                  <c:v>14.044228135703726</c:v>
                </c:pt>
                <c:pt idx="1838">
                  <c:v>17.592345604362261</c:v>
                </c:pt>
                <c:pt idx="1839">
                  <c:v>18.286610744980834</c:v>
                </c:pt>
                <c:pt idx="1840">
                  <c:v>21.472028106420851</c:v>
                </c:pt>
                <c:pt idx="1841">
                  <c:v>20.102543433037727</c:v>
                </c:pt>
                <c:pt idx="1842">
                  <c:v>20.991888251507319</c:v>
                </c:pt>
                <c:pt idx="1843">
                  <c:v>17.42766030169679</c:v>
                </c:pt>
                <c:pt idx="1844">
                  <c:v>19.642316937053213</c:v>
                </c:pt>
                <c:pt idx="1845">
                  <c:v>20.457318024019148</c:v>
                </c:pt>
                <c:pt idx="1846">
                  <c:v>19.181534534181854</c:v>
                </c:pt>
                <c:pt idx="1847">
                  <c:v>18.682869895212335</c:v>
                </c:pt>
                <c:pt idx="1848">
                  <c:v>20.542739147025138</c:v>
                </c:pt>
                <c:pt idx="1849">
                  <c:v>19.596982197212277</c:v>
                </c:pt>
                <c:pt idx="1850">
                  <c:v>16.937140858235413</c:v>
                </c:pt>
                <c:pt idx="1851">
                  <c:v>17.584875198357413</c:v>
                </c:pt>
                <c:pt idx="1852">
                  <c:v>17.626978648796541</c:v>
                </c:pt>
                <c:pt idx="1853">
                  <c:v>15.852810174010969</c:v>
                </c:pt>
                <c:pt idx="1854">
                  <c:v>16.095921948223673</c:v>
                </c:pt>
                <c:pt idx="1855">
                  <c:v>17.101589654141627</c:v>
                </c:pt>
                <c:pt idx="1856">
                  <c:v>16.625669054832919</c:v>
                </c:pt>
                <c:pt idx="1857">
                  <c:v>17.27204446156199</c:v>
                </c:pt>
                <c:pt idx="1858">
                  <c:v>19.100860272659968</c:v>
                </c:pt>
                <c:pt idx="1859">
                  <c:v>22.126070715581548</c:v>
                </c:pt>
                <c:pt idx="1860">
                  <c:v>21.425030206585252</c:v>
                </c:pt>
                <c:pt idx="1861">
                  <c:v>22.422775364457983</c:v>
                </c:pt>
                <c:pt idx="1862">
                  <c:v>18.194246214209336</c:v>
                </c:pt>
                <c:pt idx="1863">
                  <c:v>18.20904899486435</c:v>
                </c:pt>
                <c:pt idx="1864">
                  <c:v>17.365769464329208</c:v>
                </c:pt>
                <c:pt idx="1865">
                  <c:v>18.902866977144459</c:v>
                </c:pt>
                <c:pt idx="1866">
                  <c:v>20.623800914569717</c:v>
                </c:pt>
                <c:pt idx="1867">
                  <c:v>21.052004546551821</c:v>
                </c:pt>
                <c:pt idx="1868">
                  <c:v>20.431724608477531</c:v>
                </c:pt>
                <c:pt idx="1869">
                  <c:v>19.287775050897597</c:v>
                </c:pt>
                <c:pt idx="1870">
                  <c:v>22.018540611562578</c:v>
                </c:pt>
                <c:pt idx="1871">
                  <c:v>18.104186808793365</c:v>
                </c:pt>
                <c:pt idx="1872">
                  <c:v>21.758273214845083</c:v>
                </c:pt>
                <c:pt idx="1873">
                  <c:v>22.752893055109016</c:v>
                </c:pt>
                <c:pt idx="1874">
                  <c:v>20.050156634438423</c:v>
                </c:pt>
                <c:pt idx="1875">
                  <c:v>18.131092795375881</c:v>
                </c:pt>
                <c:pt idx="1876">
                  <c:v>18.153040514014432</c:v>
                </c:pt>
                <c:pt idx="1877">
                  <c:v>19.573555586547897</c:v>
                </c:pt>
                <c:pt idx="1878">
                  <c:v>18.808671043432895</c:v>
                </c:pt>
                <c:pt idx="1879">
                  <c:v>17.897172989685053</c:v>
                </c:pt>
                <c:pt idx="1880">
                  <c:v>17.787255716851767</c:v>
                </c:pt>
                <c:pt idx="1881">
                  <c:v>18.471980337844212</c:v>
                </c:pt>
                <c:pt idx="1882">
                  <c:v>19.794393386493621</c:v>
                </c:pt>
                <c:pt idx="1883">
                  <c:v>18.93135287118066</c:v>
                </c:pt>
                <c:pt idx="1884">
                  <c:v>18.476974867594411</c:v>
                </c:pt>
                <c:pt idx="1885">
                  <c:v>17.443154108676939</c:v>
                </c:pt>
                <c:pt idx="1886">
                  <c:v>18.702670111713864</c:v>
                </c:pt>
                <c:pt idx="1887">
                  <c:v>17.330861007901568</c:v>
                </c:pt>
                <c:pt idx="1888">
                  <c:v>18.599816148933957</c:v>
                </c:pt>
                <c:pt idx="1889">
                  <c:v>17.023171377787705</c:v>
                </c:pt>
                <c:pt idx="1890">
                  <c:v>16.321126613798238</c:v>
                </c:pt>
                <c:pt idx="1891">
                  <c:v>17.271380576415105</c:v>
                </c:pt>
                <c:pt idx="1892">
                  <c:v>15.5135987405724</c:v>
                </c:pt>
                <c:pt idx="1893">
                  <c:v>13.079104009195957</c:v>
                </c:pt>
                <c:pt idx="1894">
                  <c:v>12.147163051447727</c:v>
                </c:pt>
                <c:pt idx="1895">
                  <c:v>13.034723118145285</c:v>
                </c:pt>
                <c:pt idx="1896">
                  <c:v>13.648486439104522</c:v>
                </c:pt>
                <c:pt idx="1897">
                  <c:v>13.838708745359341</c:v>
                </c:pt>
                <c:pt idx="1898">
                  <c:v>14.145448454217735</c:v>
                </c:pt>
                <c:pt idx="1899">
                  <c:v>13.084888707036876</c:v>
                </c:pt>
                <c:pt idx="1900">
                  <c:v>12.98779637476291</c:v>
                </c:pt>
                <c:pt idx="1901">
                  <c:v>12.909650198925773</c:v>
                </c:pt>
                <c:pt idx="1902">
                  <c:v>11.959735819068714</c:v>
                </c:pt>
                <c:pt idx="1903">
                  <c:v>12.097715028783171</c:v>
                </c:pt>
                <c:pt idx="1904">
                  <c:v>10.689462917364562</c:v>
                </c:pt>
                <c:pt idx="1905">
                  <c:v>10.913976286513321</c:v>
                </c:pt>
                <c:pt idx="1906">
                  <c:v>9.1386083966944511</c:v>
                </c:pt>
                <c:pt idx="1907">
                  <c:v>8.1193953373217482</c:v>
                </c:pt>
                <c:pt idx="1908">
                  <c:v>8.3077271186907495</c:v>
                </c:pt>
                <c:pt idx="1909">
                  <c:v>8.9328423968768345</c:v>
                </c:pt>
                <c:pt idx="1910">
                  <c:v>8.705346818622191</c:v>
                </c:pt>
                <c:pt idx="1911">
                  <c:v>9.0026528503788921</c:v>
                </c:pt>
                <c:pt idx="1912">
                  <c:v>9.1415726340016494</c:v>
                </c:pt>
                <c:pt idx="1913">
                  <c:v>8.3682074870904462</c:v>
                </c:pt>
                <c:pt idx="1914">
                  <c:v>8.1498785124758388</c:v>
                </c:pt>
                <c:pt idx="1915">
                  <c:v>8.199048916857409</c:v>
                </c:pt>
                <c:pt idx="1916">
                  <c:v>7.2871210071114829</c:v>
                </c:pt>
                <c:pt idx="1917">
                  <c:v>6.6925007422970841</c:v>
                </c:pt>
                <c:pt idx="1918">
                  <c:v>7.0593489311341093</c:v>
                </c:pt>
                <c:pt idx="1919">
                  <c:v>8.1683730670493713</c:v>
                </c:pt>
                <c:pt idx="1920">
                  <c:v>8.0094686342671455</c:v>
                </c:pt>
                <c:pt idx="1921">
                  <c:v>7.5823557335040377</c:v>
                </c:pt>
                <c:pt idx="1922">
                  <c:v>7.0766914716442457</c:v>
                </c:pt>
                <c:pt idx="1923">
                  <c:v>7.6888043046785528</c:v>
                </c:pt>
                <c:pt idx="1924">
                  <c:v>8.270111386525306</c:v>
                </c:pt>
                <c:pt idx="1925">
                  <c:v>9.8514212998179342</c:v>
                </c:pt>
                <c:pt idx="1926">
                  <c:v>11.371196372651617</c:v>
                </c:pt>
                <c:pt idx="1927">
                  <c:v>11.814518771242035</c:v>
                </c:pt>
                <c:pt idx="1928">
                  <c:v>11.596263238603086</c:v>
                </c:pt>
                <c:pt idx="1929">
                  <c:v>10.715659630893466</c:v>
                </c:pt>
                <c:pt idx="1930">
                  <c:v>13.161477081075981</c:v>
                </c:pt>
                <c:pt idx="1931">
                  <c:v>14.473920380697423</c:v>
                </c:pt>
                <c:pt idx="1932">
                  <c:v>12.966878557568801</c:v>
                </c:pt>
                <c:pt idx="1933">
                  <c:v>11.613113028937567</c:v>
                </c:pt>
                <c:pt idx="1934">
                  <c:v>11.651683093241131</c:v>
                </c:pt>
                <c:pt idx="1935">
                  <c:v>11.482081771654641</c:v>
                </c:pt>
                <c:pt idx="1936">
                  <c:v>13.474331500262409</c:v>
                </c:pt>
                <c:pt idx="1937">
                  <c:v>14.405612090204526</c:v>
                </c:pt>
                <c:pt idx="1938">
                  <c:v>15.280050168678102</c:v>
                </c:pt>
                <c:pt idx="1939">
                  <c:v>16.540424918742179</c:v>
                </c:pt>
                <c:pt idx="1940">
                  <c:v>16.991977346791096</c:v>
                </c:pt>
                <c:pt idx="1941">
                  <c:v>15.425011369149964</c:v>
                </c:pt>
                <c:pt idx="1942">
                  <c:v>13.895102383583223</c:v>
                </c:pt>
                <c:pt idx="1943">
                  <c:v>15.394447879418998</c:v>
                </c:pt>
                <c:pt idx="1944">
                  <c:v>15.839382344033123</c:v>
                </c:pt>
                <c:pt idx="1945">
                  <c:v>16.513091149731192</c:v>
                </c:pt>
                <c:pt idx="1946">
                  <c:v>16.672863876940752</c:v>
                </c:pt>
                <c:pt idx="1947">
                  <c:v>16.723678405901424</c:v>
                </c:pt>
                <c:pt idx="1948">
                  <c:v>16.585384550211746</c:v>
                </c:pt>
                <c:pt idx="1949">
                  <c:v>17.258150467641126</c:v>
                </c:pt>
                <c:pt idx="1950">
                  <c:v>13.833710063422425</c:v>
                </c:pt>
                <c:pt idx="1951">
                  <c:v>16.467743241341598</c:v>
                </c:pt>
                <c:pt idx="1952">
                  <c:v>13.758581755627365</c:v>
                </c:pt>
                <c:pt idx="1953">
                  <c:v>12.422976236554822</c:v>
                </c:pt>
                <c:pt idx="1954">
                  <c:v>12.806778523551076</c:v>
                </c:pt>
                <c:pt idx="1955">
                  <c:v>12.863269855398331</c:v>
                </c:pt>
                <c:pt idx="1956">
                  <c:v>12.112203846456612</c:v>
                </c:pt>
                <c:pt idx="1957">
                  <c:v>11.289486669971618</c:v>
                </c:pt>
                <c:pt idx="1958">
                  <c:v>12.01955950411463</c:v>
                </c:pt>
                <c:pt idx="1959">
                  <c:v>12.877484372324382</c:v>
                </c:pt>
                <c:pt idx="1960">
                  <c:v>13.74633778831077</c:v>
                </c:pt>
                <c:pt idx="1961">
                  <c:v>12.482526943352402</c:v>
                </c:pt>
                <c:pt idx="1962">
                  <c:v>13.086202384775728</c:v>
                </c:pt>
                <c:pt idx="1963">
                  <c:v>13.058126974040508</c:v>
                </c:pt>
                <c:pt idx="1964">
                  <c:v>12.872376092987272</c:v>
                </c:pt>
                <c:pt idx="1965">
                  <c:v>11.557246920080336</c:v>
                </c:pt>
                <c:pt idx="1966">
                  <c:v>13.228512801045767</c:v>
                </c:pt>
                <c:pt idx="1967">
                  <c:v>12.880268744046992</c:v>
                </c:pt>
                <c:pt idx="1968">
                  <c:v>14.99601618014897</c:v>
                </c:pt>
                <c:pt idx="1969">
                  <c:v>13.927698404782157</c:v>
                </c:pt>
                <c:pt idx="1970">
                  <c:v>13.274837542057993</c:v>
                </c:pt>
                <c:pt idx="1971">
                  <c:v>15.448448927162165</c:v>
                </c:pt>
                <c:pt idx="1972">
                  <c:v>17.295930168067439</c:v>
                </c:pt>
                <c:pt idx="1973">
                  <c:v>18.264753637772067</c:v>
                </c:pt>
                <c:pt idx="1974">
                  <c:v>16.489341105994999</c:v>
                </c:pt>
                <c:pt idx="1975">
                  <c:v>15.895064423447145</c:v>
                </c:pt>
                <c:pt idx="1976">
                  <c:v>15.637128394896857</c:v>
                </c:pt>
                <c:pt idx="1977">
                  <c:v>19.130477739422137</c:v>
                </c:pt>
                <c:pt idx="1978">
                  <c:v>17.981976642600337</c:v>
                </c:pt>
                <c:pt idx="1979">
                  <c:v>17.891589884276783</c:v>
                </c:pt>
                <c:pt idx="1980">
                  <c:v>19.937732997584792</c:v>
                </c:pt>
                <c:pt idx="1981">
                  <c:v>19.508915792078657</c:v>
                </c:pt>
                <c:pt idx="1982">
                  <c:v>18.632470873554819</c:v>
                </c:pt>
                <c:pt idx="1983">
                  <c:v>17.06796931858219</c:v>
                </c:pt>
                <c:pt idx="1984">
                  <c:v>17.447706694569415</c:v>
                </c:pt>
                <c:pt idx="1985">
                  <c:v>14.799865813987555</c:v>
                </c:pt>
                <c:pt idx="1986">
                  <c:v>14.511844252841636</c:v>
                </c:pt>
                <c:pt idx="1987">
                  <c:v>17.800428532712413</c:v>
                </c:pt>
                <c:pt idx="1988">
                  <c:v>17.292957623147153</c:v>
                </c:pt>
                <c:pt idx="1989">
                  <c:v>18.111108532347963</c:v>
                </c:pt>
                <c:pt idx="1990">
                  <c:v>18.827972160049637</c:v>
                </c:pt>
                <c:pt idx="1991">
                  <c:v>18.946378990838866</c:v>
                </c:pt>
                <c:pt idx="1992">
                  <c:v>18.246990126374296</c:v>
                </c:pt>
                <c:pt idx="1993">
                  <c:v>18.299908484744403</c:v>
                </c:pt>
                <c:pt idx="1994">
                  <c:v>18.142041827902126</c:v>
                </c:pt>
                <c:pt idx="1995">
                  <c:v>17.289584482894966</c:v>
                </c:pt>
                <c:pt idx="1996">
                  <c:v>15.811606474477674</c:v>
                </c:pt>
                <c:pt idx="1997">
                  <c:v>14.658682727320588</c:v>
                </c:pt>
                <c:pt idx="1998">
                  <c:v>12.700129582286744</c:v>
                </c:pt>
                <c:pt idx="1999">
                  <c:v>15.295995298026471</c:v>
                </c:pt>
                <c:pt idx="2000">
                  <c:v>14.062673234794719</c:v>
                </c:pt>
                <c:pt idx="2001">
                  <c:v>13.25959922901767</c:v>
                </c:pt>
                <c:pt idx="2002">
                  <c:v>13.190657797996924</c:v>
                </c:pt>
                <c:pt idx="2003">
                  <c:v>13.912368268485713</c:v>
                </c:pt>
                <c:pt idx="2004">
                  <c:v>15.08503196002953</c:v>
                </c:pt>
                <c:pt idx="2005">
                  <c:v>15.054127068750317</c:v>
                </c:pt>
                <c:pt idx="2006">
                  <c:v>14.167816270529178</c:v>
                </c:pt>
                <c:pt idx="2007">
                  <c:v>14.894893293379168</c:v>
                </c:pt>
                <c:pt idx="2008">
                  <c:v>13.384101105105112</c:v>
                </c:pt>
                <c:pt idx="2009">
                  <c:v>12.418569340895358</c:v>
                </c:pt>
                <c:pt idx="2010">
                  <c:v>13.223936928255265</c:v>
                </c:pt>
                <c:pt idx="2011">
                  <c:v>13.68854851074707</c:v>
                </c:pt>
                <c:pt idx="2012">
                  <c:v>14.373050001919303</c:v>
                </c:pt>
                <c:pt idx="2013">
                  <c:v>15.05007378885977</c:v>
                </c:pt>
                <c:pt idx="2014">
                  <c:v>14.571710820457577</c:v>
                </c:pt>
                <c:pt idx="2015">
                  <c:v>15.496109937990015</c:v>
                </c:pt>
                <c:pt idx="2016">
                  <c:v>16.229654425485879</c:v>
                </c:pt>
                <c:pt idx="2017">
                  <c:v>14.897243995205647</c:v>
                </c:pt>
                <c:pt idx="2018">
                  <c:v>16.311066880146949</c:v>
                </c:pt>
                <c:pt idx="2019">
                  <c:v>16.125786596362659</c:v>
                </c:pt>
                <c:pt idx="2020">
                  <c:v>13.638203953673701</c:v>
                </c:pt>
                <c:pt idx="2021">
                  <c:v>12.604478071911442</c:v>
                </c:pt>
                <c:pt idx="2022">
                  <c:v>14.623604183721184</c:v>
                </c:pt>
                <c:pt idx="2023">
                  <c:v>13.798179565521112</c:v>
                </c:pt>
                <c:pt idx="2024">
                  <c:v>13.797840068771002</c:v>
                </c:pt>
                <c:pt idx="2025">
                  <c:v>13.518333459125811</c:v>
                </c:pt>
                <c:pt idx="2026">
                  <c:v>15.24484003979993</c:v>
                </c:pt>
                <c:pt idx="2027">
                  <c:v>13.793429643180499</c:v>
                </c:pt>
                <c:pt idx="2028">
                  <c:v>15.72128257150451</c:v>
                </c:pt>
                <c:pt idx="2029">
                  <c:v>16.450165923980435</c:v>
                </c:pt>
                <c:pt idx="2030">
                  <c:v>16.206905458486069</c:v>
                </c:pt>
                <c:pt idx="2031">
                  <c:v>15.512666142090094</c:v>
                </c:pt>
                <c:pt idx="2032">
                  <c:v>15.416116143795062</c:v>
                </c:pt>
                <c:pt idx="2033">
                  <c:v>9.060411480366195</c:v>
                </c:pt>
                <c:pt idx="2034">
                  <c:v>8.6601774245168563</c:v>
                </c:pt>
                <c:pt idx="2035">
                  <c:v>8.1310895727206827</c:v>
                </c:pt>
                <c:pt idx="2036">
                  <c:v>9.311699763223336</c:v>
                </c:pt>
                <c:pt idx="2037">
                  <c:v>9.311932006820129</c:v>
                </c:pt>
                <c:pt idx="2038">
                  <c:v>8.1930384392504561</c:v>
                </c:pt>
                <c:pt idx="2039">
                  <c:v>7.9421532295489996</c:v>
                </c:pt>
                <c:pt idx="2040">
                  <c:v>8.0634931444795086</c:v>
                </c:pt>
                <c:pt idx="2041">
                  <c:v>8.5441275844783302</c:v>
                </c:pt>
                <c:pt idx="2042">
                  <c:v>8.4445007496599729</c:v>
                </c:pt>
                <c:pt idx="2043">
                  <c:v>8.9336472897529564</c:v>
                </c:pt>
                <c:pt idx="2044">
                  <c:v>8.6336432840927753</c:v>
                </c:pt>
                <c:pt idx="2045">
                  <c:v>8.7939301959366603</c:v>
                </c:pt>
                <c:pt idx="2046">
                  <c:v>8.5434987365667041</c:v>
                </c:pt>
                <c:pt idx="2047">
                  <c:v>8.1735510343556506</c:v>
                </c:pt>
                <c:pt idx="2048">
                  <c:v>8.6835560929038635</c:v>
                </c:pt>
                <c:pt idx="2049">
                  <c:v>7.9044293107008032</c:v>
                </c:pt>
                <c:pt idx="2050">
                  <c:v>7.5533851774155458</c:v>
                </c:pt>
                <c:pt idx="2051">
                  <c:v>8.744027771131119</c:v>
                </c:pt>
                <c:pt idx="2052">
                  <c:v>8.6136456300389419</c:v>
                </c:pt>
                <c:pt idx="2053">
                  <c:v>8.4833790329354404</c:v>
                </c:pt>
                <c:pt idx="2054">
                  <c:v>7.7354046813693644</c:v>
                </c:pt>
                <c:pt idx="2055">
                  <c:v>7.9047346671633418</c:v>
                </c:pt>
                <c:pt idx="2056">
                  <c:v>7.9945891905560309</c:v>
                </c:pt>
                <c:pt idx="2057">
                  <c:v>7.6255269914171135</c:v>
                </c:pt>
                <c:pt idx="2058">
                  <c:v>7.6858670659168995</c:v>
                </c:pt>
                <c:pt idx="2059">
                  <c:v>7.3969372893190011</c:v>
                </c:pt>
                <c:pt idx="2060">
                  <c:v>6.6580709156141662</c:v>
                </c:pt>
                <c:pt idx="2061">
                  <c:v>6.348249692767812</c:v>
                </c:pt>
                <c:pt idx="2062">
                  <c:v>6.5481827556417063</c:v>
                </c:pt>
                <c:pt idx="2063">
                  <c:v>7.1191626986508227</c:v>
                </c:pt>
                <c:pt idx="2064">
                  <c:v>7.3095901713592468</c:v>
                </c:pt>
                <c:pt idx="2065">
                  <c:v>7.5394292232956079</c:v>
                </c:pt>
                <c:pt idx="2066">
                  <c:v>7.1976555960101436</c:v>
                </c:pt>
                <c:pt idx="2067">
                  <c:v>6.6273795326372511</c:v>
                </c:pt>
                <c:pt idx="2068">
                  <c:v>6.7258963358908854</c:v>
                </c:pt>
                <c:pt idx="2069">
                  <c:v>6.267219552702354</c:v>
                </c:pt>
                <c:pt idx="2070">
                  <c:v>6.7874877290583289</c:v>
                </c:pt>
                <c:pt idx="2071">
                  <c:v>7.0164290769169853</c:v>
                </c:pt>
                <c:pt idx="2072">
                  <c:v>7.4244916839836002</c:v>
                </c:pt>
                <c:pt idx="2073">
                  <c:v>7.0044991921369029</c:v>
                </c:pt>
                <c:pt idx="2074">
                  <c:v>6.3136624663335299</c:v>
                </c:pt>
                <c:pt idx="2075">
                  <c:v>6.0029518172922405</c:v>
                </c:pt>
                <c:pt idx="2076">
                  <c:v>5.6933026043483022</c:v>
                </c:pt>
                <c:pt idx="2077">
                  <c:v>5.5712906964733024</c:v>
                </c:pt>
                <c:pt idx="2078">
                  <c:v>5.7809078349456815</c:v>
                </c:pt>
                <c:pt idx="2079">
                  <c:v>5.0513652702811047</c:v>
                </c:pt>
                <c:pt idx="2080">
                  <c:v>4.3609074955020031</c:v>
                </c:pt>
                <c:pt idx="2081">
                  <c:v>3.9099386669915055</c:v>
                </c:pt>
                <c:pt idx="2082">
                  <c:v>3.5190214514763696</c:v>
                </c:pt>
                <c:pt idx="2083">
                  <c:v>3.5683037272774571</c:v>
                </c:pt>
                <c:pt idx="2084">
                  <c:v>4.4776490429122546</c:v>
                </c:pt>
                <c:pt idx="2085">
                  <c:v>3.5995564978740671</c:v>
                </c:pt>
                <c:pt idx="2086">
                  <c:v>9.3164323051213369</c:v>
                </c:pt>
                <c:pt idx="2087">
                  <c:v>8.2772167044936253</c:v>
                </c:pt>
                <c:pt idx="2088">
                  <c:v>7.6529700382999613</c:v>
                </c:pt>
                <c:pt idx="2089">
                  <c:v>7.110113256712161</c:v>
                </c:pt>
                <c:pt idx="2090">
                  <c:v>7.9276114287742372</c:v>
                </c:pt>
                <c:pt idx="2091">
                  <c:v>7.5623292085193849</c:v>
                </c:pt>
                <c:pt idx="2092">
                  <c:v>7.5029133890520425</c:v>
                </c:pt>
                <c:pt idx="2093">
                  <c:v>7.2260208367524443</c:v>
                </c:pt>
                <c:pt idx="2094">
                  <c:v>8.2082364485467636</c:v>
                </c:pt>
                <c:pt idx="2095">
                  <c:v>10.43313792430955</c:v>
                </c:pt>
                <c:pt idx="2096">
                  <c:v>18.247811122569036</c:v>
                </c:pt>
                <c:pt idx="2097">
                  <c:v>17.769868189804445</c:v>
                </c:pt>
                <c:pt idx="2098">
                  <c:v>16.356236506519284</c:v>
                </c:pt>
                <c:pt idx="2099">
                  <c:v>16.909650466909021</c:v>
                </c:pt>
                <c:pt idx="2100">
                  <c:v>15.318372522130407</c:v>
                </c:pt>
                <c:pt idx="2101">
                  <c:v>14.494369587893726</c:v>
                </c:pt>
                <c:pt idx="2102">
                  <c:v>13.599425794127125</c:v>
                </c:pt>
                <c:pt idx="2103">
                  <c:v>14.367840463580951</c:v>
                </c:pt>
                <c:pt idx="2104">
                  <c:v>13.630970003570102</c:v>
                </c:pt>
                <c:pt idx="2105">
                  <c:v>13.579646002697263</c:v>
                </c:pt>
                <c:pt idx="2106">
                  <c:v>13.133872694293741</c:v>
                </c:pt>
                <c:pt idx="2107">
                  <c:v>11.844785078885694</c:v>
                </c:pt>
                <c:pt idx="2108">
                  <c:v>12.328537464378964</c:v>
                </c:pt>
                <c:pt idx="2109">
                  <c:v>12.694092298391078</c:v>
                </c:pt>
                <c:pt idx="2110">
                  <c:v>12.824700256000575</c:v>
                </c:pt>
                <c:pt idx="2111">
                  <c:v>12.805825923743468</c:v>
                </c:pt>
                <c:pt idx="2112">
                  <c:v>11.040536273215652</c:v>
                </c:pt>
                <c:pt idx="2113">
                  <c:v>10.710750614419991</c:v>
                </c:pt>
                <c:pt idx="2114">
                  <c:v>9.1920720738279229</c:v>
                </c:pt>
                <c:pt idx="2115">
                  <c:v>12.544821816382285</c:v>
                </c:pt>
                <c:pt idx="2116">
                  <c:v>13.296063059339602</c:v>
                </c:pt>
                <c:pt idx="2117">
                  <c:v>11.206269977927002</c:v>
                </c:pt>
                <c:pt idx="2118">
                  <c:v>12.31215943175922</c:v>
                </c:pt>
                <c:pt idx="2119">
                  <c:v>10.34086475773845</c:v>
                </c:pt>
                <c:pt idx="2120">
                  <c:v>7.6447093538197741</c:v>
                </c:pt>
                <c:pt idx="2121">
                  <c:v>8.8492175922636633</c:v>
                </c:pt>
                <c:pt idx="2122">
                  <c:v>11.910749370093983</c:v>
                </c:pt>
                <c:pt idx="2123">
                  <c:v>11.151349730759947</c:v>
                </c:pt>
                <c:pt idx="2124">
                  <c:v>11.260319944282717</c:v>
                </c:pt>
                <c:pt idx="2125">
                  <c:v>11.771389629338605</c:v>
                </c:pt>
                <c:pt idx="2126">
                  <c:v>10.972559968658137</c:v>
                </c:pt>
                <c:pt idx="2127">
                  <c:v>16.289235851130069</c:v>
                </c:pt>
                <c:pt idx="2128">
                  <c:v>17.506748523644855</c:v>
                </c:pt>
                <c:pt idx="2129">
                  <c:v>17.765082886663997</c:v>
                </c:pt>
                <c:pt idx="2130">
                  <c:v>18.165632396783291</c:v>
                </c:pt>
                <c:pt idx="2131">
                  <c:v>14.097421937944297</c:v>
                </c:pt>
                <c:pt idx="2132">
                  <c:v>15.350869329890015</c:v>
                </c:pt>
                <c:pt idx="2133">
                  <c:v>14.937317550953948</c:v>
                </c:pt>
                <c:pt idx="2134">
                  <c:v>13.377391914657398</c:v>
                </c:pt>
                <c:pt idx="2135">
                  <c:v>14.927342575937846</c:v>
                </c:pt>
                <c:pt idx="2136">
                  <c:v>13.816088518360994</c:v>
                </c:pt>
                <c:pt idx="2137">
                  <c:v>13.728343377826393</c:v>
                </c:pt>
                <c:pt idx="2138">
                  <c:v>12.957263677482899</c:v>
                </c:pt>
                <c:pt idx="2139">
                  <c:v>14.638116960676269</c:v>
                </c:pt>
                <c:pt idx="2140">
                  <c:v>14.148803748119981</c:v>
                </c:pt>
                <c:pt idx="2141">
                  <c:v>13.300165935185603</c:v>
                </c:pt>
                <c:pt idx="2142">
                  <c:v>14.576753762262875</c:v>
                </c:pt>
                <c:pt idx="2143">
                  <c:v>14.294443526223647</c:v>
                </c:pt>
                <c:pt idx="2144">
                  <c:v>14.621872054785449</c:v>
                </c:pt>
                <c:pt idx="2145">
                  <c:v>14.811217906487474</c:v>
                </c:pt>
                <c:pt idx="2146">
                  <c:v>15.31945287345347</c:v>
                </c:pt>
                <c:pt idx="2147">
                  <c:v>13.87913464694241</c:v>
                </c:pt>
                <c:pt idx="2148">
                  <c:v>14.112904824416846</c:v>
                </c:pt>
                <c:pt idx="2149">
                  <c:v>13.530953006168696</c:v>
                </c:pt>
                <c:pt idx="2150">
                  <c:v>11.702501575019618</c:v>
                </c:pt>
                <c:pt idx="2151">
                  <c:v>11.58564419131668</c:v>
                </c:pt>
                <c:pt idx="2152">
                  <c:v>10.58715028755554</c:v>
                </c:pt>
                <c:pt idx="2153">
                  <c:v>8.6391662662093882</c:v>
                </c:pt>
                <c:pt idx="2154">
                  <c:v>9.0859352748360305</c:v>
                </c:pt>
                <c:pt idx="2155">
                  <c:v>9.4841683166539479</c:v>
                </c:pt>
                <c:pt idx="2156">
                  <c:v>8.5345404383986505</c:v>
                </c:pt>
                <c:pt idx="2157">
                  <c:v>8.3686967559022758</c:v>
                </c:pt>
                <c:pt idx="2158">
                  <c:v>10.619993941698031</c:v>
                </c:pt>
                <c:pt idx="2159">
                  <c:v>9.4742373577685655</c:v>
                </c:pt>
                <c:pt idx="2160">
                  <c:v>11.132001773357194</c:v>
                </c:pt>
                <c:pt idx="2161">
                  <c:v>8.4481531927516365</c:v>
                </c:pt>
                <c:pt idx="2162">
                  <c:v>8.0130799870100926</c:v>
                </c:pt>
                <c:pt idx="2163">
                  <c:v>9.5905037145419421</c:v>
                </c:pt>
                <c:pt idx="2164">
                  <c:v>9.9588156446589782</c:v>
                </c:pt>
                <c:pt idx="2165">
                  <c:v>8.1361363263302877</c:v>
                </c:pt>
                <c:pt idx="2166">
                  <c:v>9.218331261635532</c:v>
                </c:pt>
                <c:pt idx="2167">
                  <c:v>9.119779690507718</c:v>
                </c:pt>
                <c:pt idx="2168">
                  <c:v>7.8417008120494645</c:v>
                </c:pt>
                <c:pt idx="2169">
                  <c:v>6.9601013723886851</c:v>
                </c:pt>
                <c:pt idx="2170">
                  <c:v>7.3181734009525812</c:v>
                </c:pt>
                <c:pt idx="2171">
                  <c:v>8.2024229869514595</c:v>
                </c:pt>
                <c:pt idx="2172">
                  <c:v>8.0537679952910661</c:v>
                </c:pt>
                <c:pt idx="2173">
                  <c:v>6.4166605417958218</c:v>
                </c:pt>
                <c:pt idx="2174">
                  <c:v>6.2482080243331835</c:v>
                </c:pt>
                <c:pt idx="2175">
                  <c:v>7.0522142673888935</c:v>
                </c:pt>
                <c:pt idx="2176">
                  <c:v>8.034728978655524</c:v>
                </c:pt>
                <c:pt idx="2177">
                  <c:v>8.4722479455219943</c:v>
                </c:pt>
                <c:pt idx="2178">
                  <c:v>8.4531169248804723</c:v>
                </c:pt>
                <c:pt idx="2179">
                  <c:v>8.285203771511723</c:v>
                </c:pt>
                <c:pt idx="2180">
                  <c:v>8.5628332109808589</c:v>
                </c:pt>
                <c:pt idx="2181">
                  <c:v>7.4211270583169675</c:v>
                </c:pt>
                <c:pt idx="2182">
                  <c:v>6.6463950653371553</c:v>
                </c:pt>
                <c:pt idx="2183">
                  <c:v>6.7571026707383295</c:v>
                </c:pt>
                <c:pt idx="2184">
                  <c:v>7.0757863445252651</c:v>
                </c:pt>
                <c:pt idx="2185">
                  <c:v>7.7725239148260936</c:v>
                </c:pt>
                <c:pt idx="2186">
                  <c:v>6.8985515767882806</c:v>
                </c:pt>
                <c:pt idx="2187">
                  <c:v>6.3922324941732738</c:v>
                </c:pt>
                <c:pt idx="2188">
                  <c:v>6.9096073030581806</c:v>
                </c:pt>
                <c:pt idx="2189">
                  <c:v>6.7013273039715235</c:v>
                </c:pt>
                <c:pt idx="2190">
                  <c:v>5.886780666107871</c:v>
                </c:pt>
                <c:pt idx="2191">
                  <c:v>6.5532653494197453</c:v>
                </c:pt>
                <c:pt idx="2192">
                  <c:v>7.1997315316898316</c:v>
                </c:pt>
                <c:pt idx="2193">
                  <c:v>6.6135062732627565</c:v>
                </c:pt>
                <c:pt idx="2194">
                  <c:v>5.3919472430162729</c:v>
                </c:pt>
                <c:pt idx="2195">
                  <c:v>4.7758098001715492</c:v>
                </c:pt>
                <c:pt idx="2196">
                  <c:v>5.8891233408846286</c:v>
                </c:pt>
                <c:pt idx="2197">
                  <c:v>5.6612540861663785</c:v>
                </c:pt>
                <c:pt idx="2198">
                  <c:v>5.5717087667015317</c:v>
                </c:pt>
                <c:pt idx="2199">
                  <c:v>4.4682181959199792</c:v>
                </c:pt>
                <c:pt idx="2200">
                  <c:v>4.8361222783267177</c:v>
                </c:pt>
                <c:pt idx="2201">
                  <c:v>4.1805207870805754</c:v>
                </c:pt>
                <c:pt idx="2202">
                  <c:v>4.7674876016519141</c:v>
                </c:pt>
                <c:pt idx="2203">
                  <c:v>4.8267249020454424</c:v>
                </c:pt>
                <c:pt idx="2204">
                  <c:v>4.5082605786115169</c:v>
                </c:pt>
                <c:pt idx="2205">
                  <c:v>3.9216289760640577</c:v>
                </c:pt>
                <c:pt idx="2206">
                  <c:v>4.0215132619668363</c:v>
                </c:pt>
                <c:pt idx="2207">
                  <c:v>3.6525406685371347</c:v>
                </c:pt>
                <c:pt idx="2208">
                  <c:v>4.5272142400871553</c:v>
                </c:pt>
                <c:pt idx="2209">
                  <c:v>5.7557982039538107</c:v>
                </c:pt>
                <c:pt idx="2210">
                  <c:v>6.1922475029388622</c:v>
                </c:pt>
                <c:pt idx="2211">
                  <c:v>5.2673529642148562</c:v>
                </c:pt>
                <c:pt idx="2212">
                  <c:v>6.219010299723486</c:v>
                </c:pt>
                <c:pt idx="2213">
                  <c:v>7.2035215403656752</c:v>
                </c:pt>
                <c:pt idx="2214">
                  <c:v>10.87518224687452</c:v>
                </c:pt>
                <c:pt idx="2215">
                  <c:v>10.787165582085406</c:v>
                </c:pt>
                <c:pt idx="2216">
                  <c:v>10.183213225333636</c:v>
                </c:pt>
                <c:pt idx="2217">
                  <c:v>12.560002861563287</c:v>
                </c:pt>
                <c:pt idx="2218">
                  <c:v>11.039232524932142</c:v>
                </c:pt>
                <c:pt idx="2219">
                  <c:v>11.911501778839034</c:v>
                </c:pt>
                <c:pt idx="2220">
                  <c:v>10.809454271846574</c:v>
                </c:pt>
                <c:pt idx="2221">
                  <c:v>10.770458506965673</c:v>
                </c:pt>
                <c:pt idx="2222">
                  <c:v>10.601440110684328</c:v>
                </c:pt>
                <c:pt idx="2223">
                  <c:v>10.095603365906012</c:v>
                </c:pt>
                <c:pt idx="2224">
                  <c:v>9.6980779016022147</c:v>
                </c:pt>
                <c:pt idx="2225">
                  <c:v>12.019054708913352</c:v>
                </c:pt>
                <c:pt idx="2226">
                  <c:v>13.080056813379501</c:v>
                </c:pt>
                <c:pt idx="2227">
                  <c:v>13.874236954207976</c:v>
                </c:pt>
                <c:pt idx="2228">
                  <c:v>13.023474833149695</c:v>
                </c:pt>
                <c:pt idx="2229">
                  <c:v>12.816965388530557</c:v>
                </c:pt>
                <c:pt idx="2230">
                  <c:v>12.739294506793229</c:v>
                </c:pt>
                <c:pt idx="2231">
                  <c:v>12.840935482156684</c:v>
                </c:pt>
                <c:pt idx="2232">
                  <c:v>13.583877833913709</c:v>
                </c:pt>
                <c:pt idx="2233">
                  <c:v>12.960840184354629</c:v>
                </c:pt>
                <c:pt idx="2234">
                  <c:v>12.95145883391122</c:v>
                </c:pt>
                <c:pt idx="2235">
                  <c:v>14.863898169440258</c:v>
                </c:pt>
                <c:pt idx="2236">
                  <c:v>13.320614146851895</c:v>
                </c:pt>
                <c:pt idx="2237">
                  <c:v>12.232088419501723</c:v>
                </c:pt>
                <c:pt idx="2238">
                  <c:v>11.748877745933749</c:v>
                </c:pt>
                <c:pt idx="2239">
                  <c:v>12.524537869594718</c:v>
                </c:pt>
                <c:pt idx="2240">
                  <c:v>11.822841791456751</c:v>
                </c:pt>
                <c:pt idx="2241">
                  <c:v>11.94363226249078</c:v>
                </c:pt>
                <c:pt idx="2242">
                  <c:v>10.626675586354844</c:v>
                </c:pt>
                <c:pt idx="2243">
                  <c:v>9.8744511810020796</c:v>
                </c:pt>
                <c:pt idx="2244">
                  <c:v>9.3202311557624178</c:v>
                </c:pt>
                <c:pt idx="2245">
                  <c:v>9.0633949001850649</c:v>
                </c:pt>
                <c:pt idx="2246">
                  <c:v>9.929257613903486</c:v>
                </c:pt>
                <c:pt idx="2247">
                  <c:v>9.5951358627345922</c:v>
                </c:pt>
                <c:pt idx="2248">
                  <c:v>10.023985946868009</c:v>
                </c:pt>
                <c:pt idx="2249">
                  <c:v>9.4786409622514238</c:v>
                </c:pt>
                <c:pt idx="2250">
                  <c:v>8.973949863332539</c:v>
                </c:pt>
                <c:pt idx="2251">
                  <c:v>9.2332515983297139</c:v>
                </c:pt>
                <c:pt idx="2252">
                  <c:v>8.806315002238394</c:v>
                </c:pt>
                <c:pt idx="2253">
                  <c:v>7.0382764843295638</c:v>
                </c:pt>
                <c:pt idx="2254">
                  <c:v>7.4158313858743616</c:v>
                </c:pt>
                <c:pt idx="2255">
                  <c:v>7.3570991143410724</c:v>
                </c:pt>
                <c:pt idx="2256">
                  <c:v>7.4661835333538935</c:v>
                </c:pt>
                <c:pt idx="2257">
                  <c:v>6.5922174473016852</c:v>
                </c:pt>
                <c:pt idx="2258">
                  <c:v>7.4662761519365333</c:v>
                </c:pt>
                <c:pt idx="2259">
                  <c:v>7.1186671251550386</c:v>
                </c:pt>
                <c:pt idx="2260">
                  <c:v>7.4069011314094633</c:v>
                </c:pt>
                <c:pt idx="2261">
                  <c:v>7.9336381877728215</c:v>
                </c:pt>
                <c:pt idx="2262">
                  <c:v>8.012080235839564</c:v>
                </c:pt>
                <c:pt idx="2263">
                  <c:v>8.4083468391891927</c:v>
                </c:pt>
                <c:pt idx="2264">
                  <c:v>7.4648169857989579</c:v>
                </c:pt>
                <c:pt idx="2265">
                  <c:v>7.4434614989614358</c:v>
                </c:pt>
                <c:pt idx="2266">
                  <c:v>7.0021434064554624</c:v>
                </c:pt>
                <c:pt idx="2267">
                  <c:v>5.7824235470341447</c:v>
                </c:pt>
                <c:pt idx="2268">
                  <c:v>5.5851666044115378</c:v>
                </c:pt>
                <c:pt idx="2269">
                  <c:v>5.8643754172442231</c:v>
                </c:pt>
                <c:pt idx="2270">
                  <c:v>5.5964911292495589</c:v>
                </c:pt>
                <c:pt idx="2271">
                  <c:v>5.1877100960626308</c:v>
                </c:pt>
                <c:pt idx="2272">
                  <c:v>4.6221084940863966</c:v>
                </c:pt>
                <c:pt idx="2273">
                  <c:v>5.6646707553640159</c:v>
                </c:pt>
                <c:pt idx="2274">
                  <c:v>6.1703637038366059</c:v>
                </c:pt>
                <c:pt idx="2275">
                  <c:v>6.0801104468574536</c:v>
                </c:pt>
                <c:pt idx="2276">
                  <c:v>5.7318244440202122</c:v>
                </c:pt>
                <c:pt idx="2277">
                  <c:v>5.611161323353687</c:v>
                </c:pt>
                <c:pt idx="2278">
                  <c:v>3.9140289403134938</c:v>
                </c:pt>
                <c:pt idx="2279">
                  <c:v>4.2523138374876011</c:v>
                </c:pt>
                <c:pt idx="2280">
                  <c:v>5.0365803876622879</c:v>
                </c:pt>
                <c:pt idx="2281">
                  <c:v>5.443810479135232</c:v>
                </c:pt>
                <c:pt idx="2282">
                  <c:v>5.104998792503868</c:v>
                </c:pt>
                <c:pt idx="2283">
                  <c:v>6.3847156456798739</c:v>
                </c:pt>
                <c:pt idx="2284">
                  <c:v>6.7019654402079158</c:v>
                </c:pt>
                <c:pt idx="2285">
                  <c:v>6.8411381013706416</c:v>
                </c:pt>
                <c:pt idx="2286">
                  <c:v>6.5129154857949567</c:v>
                </c:pt>
                <c:pt idx="2287">
                  <c:v>6.4623172303794432</c:v>
                </c:pt>
                <c:pt idx="2288">
                  <c:v>6.3937767878840743</c:v>
                </c:pt>
                <c:pt idx="2289">
                  <c:v>6.1156154816529797</c:v>
                </c:pt>
                <c:pt idx="2290">
                  <c:v>5.5604237284190159</c:v>
                </c:pt>
                <c:pt idx="2291">
                  <c:v>5.7285150109383096</c:v>
                </c:pt>
                <c:pt idx="2292">
                  <c:v>5.6093085441302417</c:v>
                </c:pt>
                <c:pt idx="2293">
                  <c:v>5.2222291892543371</c:v>
                </c:pt>
                <c:pt idx="2294">
                  <c:v>4.3098606545778795</c:v>
                </c:pt>
                <c:pt idx="2295">
                  <c:v>4.7951392998110443</c:v>
                </c:pt>
                <c:pt idx="2296">
                  <c:v>4.4775041919245027</c:v>
                </c:pt>
                <c:pt idx="2297">
                  <c:v>3.8129438257752697</c:v>
                </c:pt>
                <c:pt idx="2298">
                  <c:v>4.1393781719277003</c:v>
                </c:pt>
                <c:pt idx="2299">
                  <c:v>4.1784655423171229</c:v>
                </c:pt>
                <c:pt idx="2300">
                  <c:v>4.148434325968708</c:v>
                </c:pt>
                <c:pt idx="2301">
                  <c:v>4.0885343709262587</c:v>
                </c:pt>
                <c:pt idx="2302">
                  <c:v>5.7365770994319671</c:v>
                </c:pt>
                <c:pt idx="2303">
                  <c:v>5.2918534891892453</c:v>
                </c:pt>
                <c:pt idx="2304">
                  <c:v>9.1991597495739654</c:v>
                </c:pt>
                <c:pt idx="2305">
                  <c:v>8.9194810591721421</c:v>
                </c:pt>
                <c:pt idx="2306">
                  <c:v>8.3412492336632837</c:v>
                </c:pt>
                <c:pt idx="2307">
                  <c:v>8.0596216875016911</c:v>
                </c:pt>
                <c:pt idx="2308">
                  <c:v>6.9479891267343392</c:v>
                </c:pt>
                <c:pt idx="2309">
                  <c:v>7.6010878080844879</c:v>
                </c:pt>
                <c:pt idx="2310">
                  <c:v>5.7383858854536669</c:v>
                </c:pt>
                <c:pt idx="2311">
                  <c:v>4.3353099494178071</c:v>
                </c:pt>
                <c:pt idx="2312">
                  <c:v>5.4605779009983966</c:v>
                </c:pt>
                <c:pt idx="2313">
                  <c:v>5.4920008307912349</c:v>
                </c:pt>
                <c:pt idx="2314">
                  <c:v>5.3777401699278533</c:v>
                </c:pt>
                <c:pt idx="2315">
                  <c:v>4.952781991319565</c:v>
                </c:pt>
                <c:pt idx="2316">
                  <c:v>5.0609098531266561</c:v>
                </c:pt>
                <c:pt idx="2317">
                  <c:v>4.4895900571952803</c:v>
                </c:pt>
                <c:pt idx="2318">
                  <c:v>7.8392768239337309</c:v>
                </c:pt>
                <c:pt idx="2319">
                  <c:v>7.1298568492903414</c:v>
                </c:pt>
                <c:pt idx="2320">
                  <c:v>8.6164665683182005</c:v>
                </c:pt>
                <c:pt idx="2321">
                  <c:v>8.5185855164694431</c:v>
                </c:pt>
                <c:pt idx="2322">
                  <c:v>8.1616307048562842</c:v>
                </c:pt>
                <c:pt idx="2323">
                  <c:v>7.5759985446506173</c:v>
                </c:pt>
                <c:pt idx="2324">
                  <c:v>7.091976261513862</c:v>
                </c:pt>
                <c:pt idx="2325">
                  <c:v>6.6582513845571674</c:v>
                </c:pt>
                <c:pt idx="2326">
                  <c:v>5.8672089589065033</c:v>
                </c:pt>
                <c:pt idx="2327">
                  <c:v>6.8855477882588172</c:v>
                </c:pt>
                <c:pt idx="2328">
                  <c:v>7.5867519622295205</c:v>
                </c:pt>
                <c:pt idx="2329">
                  <c:v>7.9127850057397877</c:v>
                </c:pt>
                <c:pt idx="2330">
                  <c:v>8.3081209405937866</c:v>
                </c:pt>
                <c:pt idx="2331">
                  <c:v>8.30913216493337</c:v>
                </c:pt>
                <c:pt idx="2332">
                  <c:v>7.9643089577064323</c:v>
                </c:pt>
                <c:pt idx="2333">
                  <c:v>8.1727701866678224</c:v>
                </c:pt>
                <c:pt idx="2334">
                  <c:v>6.4848591736579726</c:v>
                </c:pt>
                <c:pt idx="2335">
                  <c:v>7.2662932585050575</c:v>
                </c:pt>
                <c:pt idx="2336">
                  <c:v>7.3443254432112006</c:v>
                </c:pt>
                <c:pt idx="2337">
                  <c:v>6.1868108910828568</c:v>
                </c:pt>
                <c:pt idx="2338">
                  <c:v>6.147165060669427</c:v>
                </c:pt>
                <c:pt idx="2339">
                  <c:v>6.137116636747284</c:v>
                </c:pt>
                <c:pt idx="2340">
                  <c:v>5.1083701578845258</c:v>
                </c:pt>
                <c:pt idx="2341">
                  <c:v>6.3060577604996579</c:v>
                </c:pt>
                <c:pt idx="2342">
                  <c:v>5.9195710114164086</c:v>
                </c:pt>
                <c:pt idx="2343">
                  <c:v>6.0060946463014711</c:v>
                </c:pt>
                <c:pt idx="2344">
                  <c:v>6.3014260267009243</c:v>
                </c:pt>
                <c:pt idx="2345">
                  <c:v>6.9942966438966927</c:v>
                </c:pt>
                <c:pt idx="2346">
                  <c:v>6.4184421285209208</c:v>
                </c:pt>
                <c:pt idx="2347">
                  <c:v>6.5698457408731707</c:v>
                </c:pt>
                <c:pt idx="2348">
                  <c:v>6.7683614860716421</c:v>
                </c:pt>
                <c:pt idx="2349">
                  <c:v>5.9277183491556595</c:v>
                </c:pt>
                <c:pt idx="2350">
                  <c:v>5.1341483991552144</c:v>
                </c:pt>
                <c:pt idx="2351">
                  <c:v>5.5105829818635002</c:v>
                </c:pt>
                <c:pt idx="2352">
                  <c:v>5.9374859263543689</c:v>
                </c:pt>
                <c:pt idx="2353">
                  <c:v>6.1942990940446485</c:v>
                </c:pt>
                <c:pt idx="2354">
                  <c:v>5.3222913317856051</c:v>
                </c:pt>
                <c:pt idx="2355">
                  <c:v>5.9183331633340002</c:v>
                </c:pt>
                <c:pt idx="2356">
                  <c:v>7.1769915403964415</c:v>
                </c:pt>
                <c:pt idx="2357">
                  <c:v>7.0794179101868231</c:v>
                </c:pt>
                <c:pt idx="2358">
                  <c:v>7.1675776717925599</c:v>
                </c:pt>
                <c:pt idx="2359">
                  <c:v>6.4640468456188627</c:v>
                </c:pt>
                <c:pt idx="2360">
                  <c:v>6.2653806234597802</c:v>
                </c:pt>
                <c:pt idx="2361">
                  <c:v>6.5537547730378147</c:v>
                </c:pt>
                <c:pt idx="2362">
                  <c:v>6.7030516386167038</c:v>
                </c:pt>
                <c:pt idx="2363">
                  <c:v>6.6250443639714591</c:v>
                </c:pt>
                <c:pt idx="2364">
                  <c:v>6.0897315576242876</c:v>
                </c:pt>
                <c:pt idx="2365">
                  <c:v>5.6042422061800021</c:v>
                </c:pt>
                <c:pt idx="2366">
                  <c:v>5.8319518900306058</c:v>
                </c:pt>
                <c:pt idx="2367">
                  <c:v>6.8832060544653801</c:v>
                </c:pt>
                <c:pt idx="2368">
                  <c:v>5.9013284621789195</c:v>
                </c:pt>
                <c:pt idx="2369">
                  <c:v>12.57487696720597</c:v>
                </c:pt>
                <c:pt idx="2370">
                  <c:v>12.92974515415197</c:v>
                </c:pt>
                <c:pt idx="2371">
                  <c:v>13.755624232090808</c:v>
                </c:pt>
                <c:pt idx="2372">
                  <c:v>13.87320445763395</c:v>
                </c:pt>
                <c:pt idx="2373">
                  <c:v>14.218042601307841</c:v>
                </c:pt>
                <c:pt idx="2374">
                  <c:v>13.605322159102146</c:v>
                </c:pt>
                <c:pt idx="2375">
                  <c:v>13.339578250928664</c:v>
                </c:pt>
                <c:pt idx="2376">
                  <c:v>11.820895312101236</c:v>
                </c:pt>
                <c:pt idx="2377">
                  <c:v>11.948882067709107</c:v>
                </c:pt>
                <c:pt idx="2378">
                  <c:v>11.800934492923284</c:v>
                </c:pt>
                <c:pt idx="2379">
                  <c:v>11.769780761864656</c:v>
                </c:pt>
                <c:pt idx="2380">
                  <c:v>11.728771263854457</c:v>
                </c:pt>
                <c:pt idx="2381">
                  <c:v>11.224879733793212</c:v>
                </c:pt>
                <c:pt idx="2382">
                  <c:v>13.29370651839198</c:v>
                </c:pt>
                <c:pt idx="2383">
                  <c:v>11.79844505871975</c:v>
                </c:pt>
                <c:pt idx="2384">
                  <c:v>10.555001763815314</c:v>
                </c:pt>
                <c:pt idx="2385">
                  <c:v>11.388845666443284</c:v>
                </c:pt>
                <c:pt idx="2386">
                  <c:v>10.557057290260989</c:v>
                </c:pt>
                <c:pt idx="2387">
                  <c:v>10.876019406270146</c:v>
                </c:pt>
                <c:pt idx="2388">
                  <c:v>10.955770058056558</c:v>
                </c:pt>
                <c:pt idx="2389">
                  <c:v>10.798833002133097</c:v>
                </c:pt>
                <c:pt idx="2390">
                  <c:v>10.631656595580862</c:v>
                </c:pt>
                <c:pt idx="2391">
                  <c:v>11.911309672431805</c:v>
                </c:pt>
                <c:pt idx="2392">
                  <c:v>11.474421719270559</c:v>
                </c:pt>
                <c:pt idx="2393">
                  <c:v>12.935632404681192</c:v>
                </c:pt>
                <c:pt idx="2394">
                  <c:v>11.468066668698553</c:v>
                </c:pt>
                <c:pt idx="2395">
                  <c:v>10.408897727471411</c:v>
                </c:pt>
                <c:pt idx="2396">
                  <c:v>9.3375076538684141</c:v>
                </c:pt>
                <c:pt idx="2397">
                  <c:v>10.457537554267642</c:v>
                </c:pt>
                <c:pt idx="2398">
                  <c:v>10.060935504376516</c:v>
                </c:pt>
                <c:pt idx="2399">
                  <c:v>10.716043545883416</c:v>
                </c:pt>
                <c:pt idx="2400">
                  <c:v>11.806594310169125</c:v>
                </c:pt>
                <c:pt idx="2401">
                  <c:v>11.311793057063806</c:v>
                </c:pt>
                <c:pt idx="2402">
                  <c:v>11.896000860555406</c:v>
                </c:pt>
                <c:pt idx="2403">
                  <c:v>9.8725335026181344</c:v>
                </c:pt>
                <c:pt idx="2404">
                  <c:v>7.442498517555368</c:v>
                </c:pt>
                <c:pt idx="2405">
                  <c:v>7.9580114212080364</c:v>
                </c:pt>
                <c:pt idx="2406">
                  <c:v>8.4149488047645029</c:v>
                </c:pt>
                <c:pt idx="2407">
                  <c:v>8.1071860636662976</c:v>
                </c:pt>
                <c:pt idx="2408">
                  <c:v>9.7432696581951959</c:v>
                </c:pt>
                <c:pt idx="2409">
                  <c:v>9.0603098472742811</c:v>
                </c:pt>
                <c:pt idx="2410">
                  <c:v>7.5122829610033088</c:v>
                </c:pt>
                <c:pt idx="2411">
                  <c:v>7.1853512291204815</c:v>
                </c:pt>
                <c:pt idx="2412">
                  <c:v>7.9102642319293572</c:v>
                </c:pt>
                <c:pt idx="2413">
                  <c:v>9.0324056250779616</c:v>
                </c:pt>
                <c:pt idx="2414">
                  <c:v>9.599964981240392</c:v>
                </c:pt>
                <c:pt idx="2415">
                  <c:v>9.5109884624726586</c:v>
                </c:pt>
                <c:pt idx="2416">
                  <c:v>7.2278797381384612</c:v>
                </c:pt>
                <c:pt idx="2417">
                  <c:v>6.0355860293408554</c:v>
                </c:pt>
                <c:pt idx="2418">
                  <c:v>12.76004623317583</c:v>
                </c:pt>
                <c:pt idx="2419">
                  <c:v>12.741880861859093</c:v>
                </c:pt>
                <c:pt idx="2420">
                  <c:v>11.274404722045281</c:v>
                </c:pt>
                <c:pt idx="2421">
                  <c:v>12.784795228289184</c:v>
                </c:pt>
                <c:pt idx="2422">
                  <c:v>12.497254141493199</c:v>
                </c:pt>
                <c:pt idx="2423">
                  <c:v>11.50535458082325</c:v>
                </c:pt>
                <c:pt idx="2424">
                  <c:v>9.8578145256102445</c:v>
                </c:pt>
                <c:pt idx="2425">
                  <c:v>9.6788806578633455</c:v>
                </c:pt>
                <c:pt idx="2426">
                  <c:v>10.017706437975919</c:v>
                </c:pt>
                <c:pt idx="2427">
                  <c:v>9.6105661450442277</c:v>
                </c:pt>
                <c:pt idx="2428">
                  <c:v>10.892604136629128</c:v>
                </c:pt>
                <c:pt idx="2429">
                  <c:v>9.7704638321148085</c:v>
                </c:pt>
                <c:pt idx="2430">
                  <c:v>8.2498171336041128</c:v>
                </c:pt>
                <c:pt idx="2431">
                  <c:v>8.8774147679288351</c:v>
                </c:pt>
                <c:pt idx="2432">
                  <c:v>8.0229149190464373</c:v>
                </c:pt>
                <c:pt idx="2433">
                  <c:v>6.9586218944695375</c:v>
                </c:pt>
                <c:pt idx="2434">
                  <c:v>7.9545221836040048</c:v>
                </c:pt>
                <c:pt idx="2435">
                  <c:v>8.2943320628539361</c:v>
                </c:pt>
                <c:pt idx="2436">
                  <c:v>11.118849169748074</c:v>
                </c:pt>
                <c:pt idx="2437">
                  <c:v>11.279220811633346</c:v>
                </c:pt>
                <c:pt idx="2438">
                  <c:v>10.553267700196626</c:v>
                </c:pt>
                <c:pt idx="2439">
                  <c:v>9.956791026052338</c:v>
                </c:pt>
                <c:pt idx="2440">
                  <c:v>9.6783802702209201</c:v>
                </c:pt>
                <c:pt idx="2441">
                  <c:v>9.2905051513766175</c:v>
                </c:pt>
                <c:pt idx="2442">
                  <c:v>9.3797796569336924</c:v>
                </c:pt>
                <c:pt idx="2443">
                  <c:v>8.7334316595376755</c:v>
                </c:pt>
                <c:pt idx="2444">
                  <c:v>8.9133574553747721</c:v>
                </c:pt>
                <c:pt idx="2445">
                  <c:v>7.2007693185024246</c:v>
                </c:pt>
                <c:pt idx="2446">
                  <c:v>5.1498035506773618</c:v>
                </c:pt>
                <c:pt idx="2447">
                  <c:v>5.6181183383186051</c:v>
                </c:pt>
                <c:pt idx="2448">
                  <c:v>5.6277351305440506</c:v>
                </c:pt>
                <c:pt idx="2449">
                  <c:v>6.752621099152595</c:v>
                </c:pt>
                <c:pt idx="2450">
                  <c:v>6.4332050241224144</c:v>
                </c:pt>
                <c:pt idx="2451">
                  <c:v>7.9762881439833269</c:v>
                </c:pt>
                <c:pt idx="2452">
                  <c:v>8.323797350766684</c:v>
                </c:pt>
                <c:pt idx="2453">
                  <c:v>8.0946944089987625</c:v>
                </c:pt>
                <c:pt idx="2454">
                  <c:v>7.9560999820450204</c:v>
                </c:pt>
                <c:pt idx="2455">
                  <c:v>7.7267924832975652</c:v>
                </c:pt>
                <c:pt idx="2456">
                  <c:v>8.9806322434906782</c:v>
                </c:pt>
                <c:pt idx="2457">
                  <c:v>9.1590632723491527</c:v>
                </c:pt>
                <c:pt idx="2458">
                  <c:v>8.223768765293384</c:v>
                </c:pt>
                <c:pt idx="2459">
                  <c:v>7.8956216221674627</c:v>
                </c:pt>
                <c:pt idx="2460">
                  <c:v>9.099130799977285</c:v>
                </c:pt>
                <c:pt idx="2461">
                  <c:v>6.6999238552510763</c:v>
                </c:pt>
                <c:pt idx="2462">
                  <c:v>5.605264320523708</c:v>
                </c:pt>
                <c:pt idx="2463">
                  <c:v>4.9281917677525309</c:v>
                </c:pt>
                <c:pt idx="2464">
                  <c:v>5.047231796051916</c:v>
                </c:pt>
                <c:pt idx="2465">
                  <c:v>6.3313614288205766</c:v>
                </c:pt>
                <c:pt idx="2466">
                  <c:v>7.3061275260391216</c:v>
                </c:pt>
                <c:pt idx="2467">
                  <c:v>5.8726444687439443</c:v>
                </c:pt>
                <c:pt idx="2468">
                  <c:v>5.4542731335437713</c:v>
                </c:pt>
                <c:pt idx="2469">
                  <c:v>4.5678944435304203</c:v>
                </c:pt>
                <c:pt idx="2470">
                  <c:v>5.7422115335883497</c:v>
                </c:pt>
                <c:pt idx="2471">
                  <c:v>6.0412086094833501</c:v>
                </c:pt>
                <c:pt idx="2472">
                  <c:v>6.617892760742679</c:v>
                </c:pt>
                <c:pt idx="2473">
                  <c:v>5.8809638382948801</c:v>
                </c:pt>
                <c:pt idx="2474">
                  <c:v>6.0705482466962915</c:v>
                </c:pt>
                <c:pt idx="2475">
                  <c:v>5.761062002621042</c:v>
                </c:pt>
                <c:pt idx="2476">
                  <c:v>6.1787370504895156</c:v>
                </c:pt>
                <c:pt idx="2477">
                  <c:v>5.8395951856889576</c:v>
                </c:pt>
                <c:pt idx="2478">
                  <c:v>7.161814726710821</c:v>
                </c:pt>
                <c:pt idx="2479">
                  <c:v>6.9325471504141554</c:v>
                </c:pt>
                <c:pt idx="2480">
                  <c:v>6.8718661812848021</c:v>
                </c:pt>
                <c:pt idx="2481">
                  <c:v>7.1592209001452858</c:v>
                </c:pt>
                <c:pt idx="2482">
                  <c:v>6.9397076047336848</c:v>
                </c:pt>
                <c:pt idx="2483">
                  <c:v>6.4511250442297445</c:v>
                </c:pt>
                <c:pt idx="2484">
                  <c:v>6.9473706412470584</c:v>
                </c:pt>
                <c:pt idx="2485">
                  <c:v>6.3119636411184699</c:v>
                </c:pt>
                <c:pt idx="2486">
                  <c:v>6.3217501667575506</c:v>
                </c:pt>
                <c:pt idx="2487">
                  <c:v>5.3667416306134266</c:v>
                </c:pt>
                <c:pt idx="2488">
                  <c:v>5.5350898780608073</c:v>
                </c:pt>
                <c:pt idx="2489">
                  <c:v>5.9313414046837938</c:v>
                </c:pt>
                <c:pt idx="2490">
                  <c:v>4.888199960601332</c:v>
                </c:pt>
                <c:pt idx="2491">
                  <c:v>5.304970465351615</c:v>
                </c:pt>
                <c:pt idx="2492">
                  <c:v>4.5499698006327742</c:v>
                </c:pt>
                <c:pt idx="2493">
                  <c:v>4.3599863429858612</c:v>
                </c:pt>
                <c:pt idx="2494">
                  <c:v>4.3978873011134265</c:v>
                </c:pt>
                <c:pt idx="2495">
                  <c:v>4.9642964088959864</c:v>
                </c:pt>
                <c:pt idx="2496">
                  <c:v>4.3095312765516676</c:v>
                </c:pt>
                <c:pt idx="2497">
                  <c:v>3.7928941296814416</c:v>
                </c:pt>
                <c:pt idx="2498">
                  <c:v>4.2395982990506003</c:v>
                </c:pt>
                <c:pt idx="2499">
                  <c:v>4.9640400077382605</c:v>
                </c:pt>
                <c:pt idx="2500">
                  <c:v>4.8844813290559337</c:v>
                </c:pt>
                <c:pt idx="2501">
                  <c:v>4.0015367551836336</c:v>
                </c:pt>
                <c:pt idx="2502">
                  <c:v>3.5650220975340225</c:v>
                </c:pt>
                <c:pt idx="2503">
                  <c:v>3.6645485550026922</c:v>
                </c:pt>
                <c:pt idx="2504">
                  <c:v>3.5655410614017131</c:v>
                </c:pt>
                <c:pt idx="2505">
                  <c:v>4.54729244024157</c:v>
                </c:pt>
                <c:pt idx="2506">
                  <c:v>4.3792499100423647</c:v>
                </c:pt>
                <c:pt idx="2507">
                  <c:v>5.7191429671815568</c:v>
                </c:pt>
                <c:pt idx="2508">
                  <c:v>6.4033740187278267</c:v>
                </c:pt>
                <c:pt idx="2509">
                  <c:v>6.5322758814980011</c:v>
                </c:pt>
                <c:pt idx="2510">
                  <c:v>6.5917607955031139</c:v>
                </c:pt>
                <c:pt idx="2511">
                  <c:v>6.3733590823990953</c:v>
                </c:pt>
                <c:pt idx="2512">
                  <c:v>7.2456248779614603</c:v>
                </c:pt>
                <c:pt idx="2513">
                  <c:v>7.5542314065853775</c:v>
                </c:pt>
                <c:pt idx="2514">
                  <c:v>7.6441279344562814</c:v>
                </c:pt>
                <c:pt idx="2515">
                  <c:v>7.3666956595586228</c:v>
                </c:pt>
                <c:pt idx="2516">
                  <c:v>7.6533130085272107</c:v>
                </c:pt>
                <c:pt idx="2517">
                  <c:v>7.4144484647646678</c:v>
                </c:pt>
                <c:pt idx="2518">
                  <c:v>6.9482805284909519</c:v>
                </c:pt>
                <c:pt idx="2519">
                  <c:v>7.1972186415926362</c:v>
                </c:pt>
                <c:pt idx="2520">
                  <c:v>7.3065950126750954</c:v>
                </c:pt>
                <c:pt idx="2521">
                  <c:v>8.0498578153552227</c:v>
                </c:pt>
                <c:pt idx="2522">
                  <c:v>8.0092542007548566</c:v>
                </c:pt>
                <c:pt idx="2523">
                  <c:v>14.33188306484395</c:v>
                </c:pt>
                <c:pt idx="2524">
                  <c:v>10.285573260208288</c:v>
                </c:pt>
                <c:pt idx="2525">
                  <c:v>9.5090302051995543</c:v>
                </c:pt>
                <c:pt idx="2526">
                  <c:v>11.144660378709444</c:v>
                </c:pt>
                <c:pt idx="2527">
                  <c:v>12.646938155388833</c:v>
                </c:pt>
                <c:pt idx="2528">
                  <c:v>11.897609366753745</c:v>
                </c:pt>
                <c:pt idx="2529">
                  <c:v>11.937425202772969</c:v>
                </c:pt>
                <c:pt idx="2530">
                  <c:v>11.43455156247926</c:v>
                </c:pt>
                <c:pt idx="2531">
                  <c:v>11.977044837558495</c:v>
                </c:pt>
                <c:pt idx="2532">
                  <c:v>12.953173099915265</c:v>
                </c:pt>
                <c:pt idx="2533">
                  <c:v>14.234565656229535</c:v>
                </c:pt>
                <c:pt idx="2534">
                  <c:v>16.624751063499648</c:v>
                </c:pt>
                <c:pt idx="2535">
                  <c:v>16.470291152292955</c:v>
                </c:pt>
                <c:pt idx="2536">
                  <c:v>16.559638776158067</c:v>
                </c:pt>
                <c:pt idx="2537">
                  <c:v>9.7894697380645894</c:v>
                </c:pt>
                <c:pt idx="2538">
                  <c:v>9.0048498881990877</c:v>
                </c:pt>
                <c:pt idx="2539">
                  <c:v>8.7563598787819394</c:v>
                </c:pt>
                <c:pt idx="2540">
                  <c:v>8.8066220287069275</c:v>
                </c:pt>
                <c:pt idx="2541">
                  <c:v>6.736477934997283</c:v>
                </c:pt>
                <c:pt idx="2542">
                  <c:v>7.5533460896793096</c:v>
                </c:pt>
                <c:pt idx="2543">
                  <c:v>8.0812837465753091</c:v>
                </c:pt>
                <c:pt idx="2544">
                  <c:v>8.1416902052478477</c:v>
                </c:pt>
                <c:pt idx="2545">
                  <c:v>7.664107149713983</c:v>
                </c:pt>
                <c:pt idx="2546">
                  <c:v>7.7354103635684712</c:v>
                </c:pt>
                <c:pt idx="2547">
                  <c:v>8.9394876171728903</c:v>
                </c:pt>
                <c:pt idx="2548">
                  <c:v>7.6056518618199478</c:v>
                </c:pt>
                <c:pt idx="2549">
                  <c:v>8.7013928170309516</c:v>
                </c:pt>
                <c:pt idx="2550">
                  <c:v>8.522716044372288</c:v>
                </c:pt>
                <c:pt idx="2551">
                  <c:v>8.1751398290486215</c:v>
                </c:pt>
                <c:pt idx="2552">
                  <c:v>8.7135213904692659</c:v>
                </c:pt>
                <c:pt idx="2553">
                  <c:v>8.3839025770730338</c:v>
                </c:pt>
                <c:pt idx="2554">
                  <c:v>7.8358188986430246</c:v>
                </c:pt>
                <c:pt idx="2555">
                  <c:v>8.7730348581613899</c:v>
                </c:pt>
                <c:pt idx="2556">
                  <c:v>7.4386199602874763</c:v>
                </c:pt>
                <c:pt idx="2557">
                  <c:v>7.4798853246336092</c:v>
                </c:pt>
                <c:pt idx="2558">
                  <c:v>7.8086321171026025</c:v>
                </c:pt>
                <c:pt idx="2559">
                  <c:v>7.3995689820021351</c:v>
                </c:pt>
                <c:pt idx="2560">
                  <c:v>7.4698509510934619</c:v>
                </c:pt>
                <c:pt idx="2561">
                  <c:v>7.2394905175631505</c:v>
                </c:pt>
                <c:pt idx="2562">
                  <c:v>7.3601619866962702</c:v>
                </c:pt>
                <c:pt idx="2563">
                  <c:v>8.4457785520313529</c:v>
                </c:pt>
                <c:pt idx="2564">
                  <c:v>7.9363593937258754</c:v>
                </c:pt>
                <c:pt idx="2565">
                  <c:v>7.9445734705942899</c:v>
                </c:pt>
                <c:pt idx="2566">
                  <c:v>7.4873440017787365</c:v>
                </c:pt>
                <c:pt idx="2567">
                  <c:v>7.3783256910236172</c:v>
                </c:pt>
                <c:pt idx="2568">
                  <c:v>7.0191364766556772</c:v>
                </c:pt>
                <c:pt idx="2569">
                  <c:v>7.2785446311919042</c:v>
                </c:pt>
                <c:pt idx="2570">
                  <c:v>6.510262301273702</c:v>
                </c:pt>
                <c:pt idx="2571">
                  <c:v>6.828541139053744</c:v>
                </c:pt>
                <c:pt idx="2572">
                  <c:v>6.4701450696637419</c:v>
                </c:pt>
                <c:pt idx="2573">
                  <c:v>6.7990667110883951</c:v>
                </c:pt>
                <c:pt idx="2574">
                  <c:v>6.6473267476912898</c:v>
                </c:pt>
                <c:pt idx="2575">
                  <c:v>5.9878972383548863</c:v>
                </c:pt>
                <c:pt idx="2576">
                  <c:v>6.23446097429881</c:v>
                </c:pt>
                <c:pt idx="2577">
                  <c:v>8.234952378642495</c:v>
                </c:pt>
                <c:pt idx="2578">
                  <c:v>8.0857066405514875</c:v>
                </c:pt>
                <c:pt idx="2579">
                  <c:v>8.3762215940875571</c:v>
                </c:pt>
                <c:pt idx="2580">
                  <c:v>8.4159580723914207</c:v>
                </c:pt>
                <c:pt idx="2581">
                  <c:v>8.2265421842331605</c:v>
                </c:pt>
                <c:pt idx="2582">
                  <c:v>8.7133864875122882</c:v>
                </c:pt>
                <c:pt idx="2583">
                  <c:v>9.5388650537397943</c:v>
                </c:pt>
                <c:pt idx="2584">
                  <c:v>8.7125567435695199</c:v>
                </c:pt>
                <c:pt idx="2585">
                  <c:v>10.427462993598825</c:v>
                </c:pt>
                <c:pt idx="2586">
                  <c:v>10.029969849725639</c:v>
                </c:pt>
                <c:pt idx="2587">
                  <c:v>8.6350283400894039</c:v>
                </c:pt>
                <c:pt idx="2588">
                  <c:v>9.0136056344754234</c:v>
                </c:pt>
                <c:pt idx="2589">
                  <c:v>8.8053313603446721</c:v>
                </c:pt>
                <c:pt idx="2590">
                  <c:v>9.6311353535578395</c:v>
                </c:pt>
                <c:pt idx="2591">
                  <c:v>10.249644762211162</c:v>
                </c:pt>
                <c:pt idx="2592">
                  <c:v>7.8592675806264793</c:v>
                </c:pt>
                <c:pt idx="2593">
                  <c:v>7.9788975982208585</c:v>
                </c:pt>
                <c:pt idx="2594">
                  <c:v>7.4013304721254052</c:v>
                </c:pt>
                <c:pt idx="2595">
                  <c:v>9.0252613684478877</c:v>
                </c:pt>
                <c:pt idx="2596">
                  <c:v>7.7600543387650305</c:v>
                </c:pt>
                <c:pt idx="2597">
                  <c:v>8.616622958800102</c:v>
                </c:pt>
                <c:pt idx="2598">
                  <c:v>7.8685561115665417</c:v>
                </c:pt>
                <c:pt idx="2599">
                  <c:v>10.00016048120375</c:v>
                </c:pt>
                <c:pt idx="2600">
                  <c:v>9.850394938868078</c:v>
                </c:pt>
                <c:pt idx="2601">
                  <c:v>9.6114504443931654</c:v>
                </c:pt>
                <c:pt idx="2602">
                  <c:v>9.4814136932855337</c:v>
                </c:pt>
                <c:pt idx="2603">
                  <c:v>11.024028235187112</c:v>
                </c:pt>
                <c:pt idx="2604">
                  <c:v>10.635907458016506</c:v>
                </c:pt>
                <c:pt idx="2605">
                  <c:v>9.9108806044089253</c:v>
                </c:pt>
                <c:pt idx="2606">
                  <c:v>9.5329790314269029</c:v>
                </c:pt>
                <c:pt idx="2607">
                  <c:v>9.6621222622876513</c:v>
                </c:pt>
                <c:pt idx="2608">
                  <c:v>10.4093206427568</c:v>
                </c:pt>
                <c:pt idx="2609">
                  <c:v>9.7917341548611816</c:v>
                </c:pt>
                <c:pt idx="2610">
                  <c:v>9.344306293157727</c:v>
                </c:pt>
                <c:pt idx="2611">
                  <c:v>8.0687830877938271</c:v>
                </c:pt>
                <c:pt idx="2612">
                  <c:v>9.2938158669949846</c:v>
                </c:pt>
                <c:pt idx="2613">
                  <c:v>10.059700752560662</c:v>
                </c:pt>
                <c:pt idx="2614">
                  <c:v>9.6015361638301773</c:v>
                </c:pt>
                <c:pt idx="2615">
                  <c:v>8.5557256895540679</c:v>
                </c:pt>
                <c:pt idx="2616">
                  <c:v>8.4161815814706884</c:v>
                </c:pt>
                <c:pt idx="2617">
                  <c:v>7.6592232380484733</c:v>
                </c:pt>
                <c:pt idx="2618">
                  <c:v>7.1712718236076007</c:v>
                </c:pt>
                <c:pt idx="2619">
                  <c:v>7.5697681979036728</c:v>
                </c:pt>
                <c:pt idx="2620">
                  <c:v>7.8780543435695609</c:v>
                </c:pt>
                <c:pt idx="2621">
                  <c:v>8.4949079708047002</c:v>
                </c:pt>
                <c:pt idx="2622">
                  <c:v>7.151351624097579</c:v>
                </c:pt>
                <c:pt idx="2623">
                  <c:v>5.6881328658173214</c:v>
                </c:pt>
                <c:pt idx="2624">
                  <c:v>5.8973148396741806</c:v>
                </c:pt>
                <c:pt idx="2625">
                  <c:v>6.9139972382506834</c:v>
                </c:pt>
                <c:pt idx="2626">
                  <c:v>6.9941246220334392</c:v>
                </c:pt>
                <c:pt idx="2627">
                  <c:v>6.4171394139084112</c:v>
                </c:pt>
                <c:pt idx="2628">
                  <c:v>7.7423236178541659</c:v>
                </c:pt>
                <c:pt idx="2629">
                  <c:v>6.9260215548423245</c:v>
                </c:pt>
                <c:pt idx="2630">
                  <c:v>6.8364155930011403</c:v>
                </c:pt>
                <c:pt idx="2631">
                  <c:v>8.1412156349632969</c:v>
                </c:pt>
                <c:pt idx="2632">
                  <c:v>6.7267937686235699</c:v>
                </c:pt>
                <c:pt idx="2633">
                  <c:v>7.7235445464379326</c:v>
                </c:pt>
                <c:pt idx="2634">
                  <c:v>8.720344051986272</c:v>
                </c:pt>
                <c:pt idx="2635">
                  <c:v>10.662277881476788</c:v>
                </c:pt>
                <c:pt idx="2636">
                  <c:v>9.8943655057227868</c:v>
                </c:pt>
                <c:pt idx="2637">
                  <c:v>9.3472740807044978</c:v>
                </c:pt>
                <c:pt idx="2638">
                  <c:v>8.9387045313346842</c:v>
                </c:pt>
                <c:pt idx="2639">
                  <c:v>7.1662443297432237</c:v>
                </c:pt>
                <c:pt idx="2640">
                  <c:v>7.4744726104176085</c:v>
                </c:pt>
                <c:pt idx="2641">
                  <c:v>8.162223854874405</c:v>
                </c:pt>
                <c:pt idx="2642">
                  <c:v>8.7592057377946482</c:v>
                </c:pt>
                <c:pt idx="2643">
                  <c:v>7.9121835674732095</c:v>
                </c:pt>
                <c:pt idx="2644">
                  <c:v>7.7425898768000847</c:v>
                </c:pt>
                <c:pt idx="2645">
                  <c:v>7.384491629524514</c:v>
                </c:pt>
                <c:pt idx="2646">
                  <c:v>7.0172239058351975</c:v>
                </c:pt>
                <c:pt idx="2647">
                  <c:v>7.0060566938012068</c:v>
                </c:pt>
                <c:pt idx="2648">
                  <c:v>6.5972111454051667</c:v>
                </c:pt>
                <c:pt idx="2649">
                  <c:v>6.3977432177875277</c:v>
                </c:pt>
                <c:pt idx="2650">
                  <c:v>6.4971582947009221</c:v>
                </c:pt>
                <c:pt idx="2651">
                  <c:v>5.9798704595863086</c:v>
                </c:pt>
                <c:pt idx="2652">
                  <c:v>5.7899995097891264</c:v>
                </c:pt>
                <c:pt idx="2653">
                  <c:v>5.5504186204052166</c:v>
                </c:pt>
                <c:pt idx="2654">
                  <c:v>5.8297192872362977</c:v>
                </c:pt>
                <c:pt idx="2655">
                  <c:v>6.2180632300410323</c:v>
                </c:pt>
                <c:pt idx="2656">
                  <c:v>6.5858621016107737</c:v>
                </c:pt>
                <c:pt idx="2657">
                  <c:v>6.1072418038477503</c:v>
                </c:pt>
                <c:pt idx="2658">
                  <c:v>5.4205444167696513</c:v>
                </c:pt>
                <c:pt idx="2659">
                  <c:v>5.2404077354401135</c:v>
                </c:pt>
                <c:pt idx="2660">
                  <c:v>5.4789114267619627</c:v>
                </c:pt>
                <c:pt idx="2661">
                  <c:v>5.4984989917690958</c:v>
                </c:pt>
                <c:pt idx="2662">
                  <c:v>7.7142395859797359</c:v>
                </c:pt>
                <c:pt idx="2663">
                  <c:v>7.7138635476659001</c:v>
                </c:pt>
                <c:pt idx="2664">
                  <c:v>6.7879517789353887</c:v>
                </c:pt>
                <c:pt idx="2665">
                  <c:v>7.3737227310079243</c:v>
                </c:pt>
                <c:pt idx="2666">
                  <c:v>6.9948163802175687</c:v>
                </c:pt>
                <c:pt idx="2667">
                  <c:v>6.5264534787095965</c:v>
                </c:pt>
                <c:pt idx="2668">
                  <c:v>6.4865001200633134</c:v>
                </c:pt>
                <c:pt idx="2669">
                  <c:v>8.1156813448289569</c:v>
                </c:pt>
                <c:pt idx="2670">
                  <c:v>8.5025053423720038</c:v>
                </c:pt>
                <c:pt idx="2671">
                  <c:v>7.7965658792702488</c:v>
                </c:pt>
                <c:pt idx="2672">
                  <c:v>7.2395802834219634</c:v>
                </c:pt>
                <c:pt idx="2673">
                  <c:v>6.1856160060221619</c:v>
                </c:pt>
                <c:pt idx="2674">
                  <c:v>6.8309238348302443</c:v>
                </c:pt>
                <c:pt idx="2675">
                  <c:v>6.8601694086908918</c:v>
                </c:pt>
                <c:pt idx="2676">
                  <c:v>7.4555064903566892</c:v>
                </c:pt>
                <c:pt idx="2677">
                  <c:v>6.9283981231273195</c:v>
                </c:pt>
                <c:pt idx="2678">
                  <c:v>6.2620167352713523</c:v>
                </c:pt>
                <c:pt idx="2679">
                  <c:v>5.5264782616045585</c:v>
                </c:pt>
                <c:pt idx="2680">
                  <c:v>5.6650836603221579</c:v>
                </c:pt>
                <c:pt idx="2681">
                  <c:v>5.2874756337313951</c:v>
                </c:pt>
                <c:pt idx="2682">
                  <c:v>5.5550664153230986</c:v>
                </c:pt>
                <c:pt idx="2683">
                  <c:v>6.0018898262384015</c:v>
                </c:pt>
                <c:pt idx="2684">
                  <c:v>5.733384598488148</c:v>
                </c:pt>
                <c:pt idx="2685">
                  <c:v>7.0140704006911454</c:v>
                </c:pt>
                <c:pt idx="2686">
                  <c:v>7.4307969351579315</c:v>
                </c:pt>
                <c:pt idx="2687">
                  <c:v>7.4902204767273846</c:v>
                </c:pt>
                <c:pt idx="2688">
                  <c:v>7.0138150187971808</c:v>
                </c:pt>
                <c:pt idx="2689">
                  <c:v>6.7361372603594161</c:v>
                </c:pt>
                <c:pt idx="2690">
                  <c:v>8.1164304030446583</c:v>
                </c:pt>
                <c:pt idx="2691">
                  <c:v>8.9512486223763172</c:v>
                </c:pt>
                <c:pt idx="2692">
                  <c:v>8.235718467017465</c:v>
                </c:pt>
                <c:pt idx="2693">
                  <c:v>6.9951985472952662</c:v>
                </c:pt>
                <c:pt idx="2694">
                  <c:v>5.4755338413475512</c:v>
                </c:pt>
                <c:pt idx="2695">
                  <c:v>5.9523867062553597</c:v>
                </c:pt>
                <c:pt idx="2696">
                  <c:v>6.7172051061845428</c:v>
                </c:pt>
                <c:pt idx="2697">
                  <c:v>5.6245104930903533</c:v>
                </c:pt>
                <c:pt idx="2698">
                  <c:v>6.1308473110223884</c:v>
                </c:pt>
                <c:pt idx="2699">
                  <c:v>5.6432538518420259</c:v>
                </c:pt>
                <c:pt idx="2700">
                  <c:v>5.146050851954362</c:v>
                </c:pt>
                <c:pt idx="2701">
                  <c:v>15.141360238747906</c:v>
                </c:pt>
                <c:pt idx="2702">
                  <c:v>16.375412758421145</c:v>
                </c:pt>
                <c:pt idx="2703">
                  <c:v>19.861175049443712</c:v>
                </c:pt>
                <c:pt idx="2704">
                  <c:v>18.056139730156051</c:v>
                </c:pt>
                <c:pt idx="2705">
                  <c:v>18.118496886311299</c:v>
                </c:pt>
                <c:pt idx="2706">
                  <c:v>15.131139735567116</c:v>
                </c:pt>
                <c:pt idx="2707">
                  <c:v>15.192128620305292</c:v>
                </c:pt>
                <c:pt idx="2708">
                  <c:v>15.37164681059453</c:v>
                </c:pt>
                <c:pt idx="2709">
                  <c:v>15.312417922067899</c:v>
                </c:pt>
                <c:pt idx="2710">
                  <c:v>16.636434375807401</c:v>
                </c:pt>
                <c:pt idx="2711">
                  <c:v>18.079113523696606</c:v>
                </c:pt>
                <c:pt idx="2712">
                  <c:v>18.822008914467233</c:v>
                </c:pt>
                <c:pt idx="2713">
                  <c:v>17.460753058795948</c:v>
                </c:pt>
                <c:pt idx="2714">
                  <c:v>17.700393217316687</c:v>
                </c:pt>
                <c:pt idx="2715">
                  <c:v>17.294529444770781</c:v>
                </c:pt>
                <c:pt idx="2716">
                  <c:v>17.354312561675417</c:v>
                </c:pt>
                <c:pt idx="2717">
                  <c:v>19.298162421180038</c:v>
                </c:pt>
                <c:pt idx="2718">
                  <c:v>17.768288645746512</c:v>
                </c:pt>
                <c:pt idx="2719">
                  <c:v>18.440584059043307</c:v>
                </c:pt>
                <c:pt idx="2720">
                  <c:v>19.250414792553855</c:v>
                </c:pt>
                <c:pt idx="2721">
                  <c:v>17.919868723101015</c:v>
                </c:pt>
                <c:pt idx="2722">
                  <c:v>17.612484327519692</c:v>
                </c:pt>
                <c:pt idx="2723">
                  <c:v>15.706109045003869</c:v>
                </c:pt>
                <c:pt idx="2724">
                  <c:v>16.042791905724069</c:v>
                </c:pt>
                <c:pt idx="2725">
                  <c:v>16.487751192055814</c:v>
                </c:pt>
                <c:pt idx="2726">
                  <c:v>14.572156473436641</c:v>
                </c:pt>
                <c:pt idx="2727">
                  <c:v>14.562256910615012</c:v>
                </c:pt>
                <c:pt idx="2728">
                  <c:v>15.896326186742897</c:v>
                </c:pt>
                <c:pt idx="2729">
                  <c:v>15.264571743197937</c:v>
                </c:pt>
                <c:pt idx="2730">
                  <c:v>15.978087746631688</c:v>
                </c:pt>
                <c:pt idx="2731">
                  <c:v>14.45679935823151</c:v>
                </c:pt>
                <c:pt idx="2732">
                  <c:v>14.831218968562036</c:v>
                </c:pt>
                <c:pt idx="2733">
                  <c:v>16.145860378746825</c:v>
                </c:pt>
                <c:pt idx="2734">
                  <c:v>14.988782212179183</c:v>
                </c:pt>
                <c:pt idx="2735">
                  <c:v>14.513225323380373</c:v>
                </c:pt>
                <c:pt idx="2736">
                  <c:v>13.406599630807435</c:v>
                </c:pt>
                <c:pt idx="2737">
                  <c:v>13.338148208988557</c:v>
                </c:pt>
                <c:pt idx="2738">
                  <c:v>11.894356268955368</c:v>
                </c:pt>
                <c:pt idx="2739">
                  <c:v>11.488487421646584</c:v>
                </c:pt>
                <c:pt idx="2740">
                  <c:v>11.508712855141676</c:v>
                </c:pt>
                <c:pt idx="2741">
                  <c:v>11.004262960804798</c:v>
                </c:pt>
                <c:pt idx="2742">
                  <c:v>11.094522726140328</c:v>
                </c:pt>
                <c:pt idx="2743">
                  <c:v>11.084751044888208</c:v>
                </c:pt>
                <c:pt idx="2744">
                  <c:v>10.254179674997214</c:v>
                </c:pt>
                <c:pt idx="2745">
                  <c:v>10.491322856153255</c:v>
                </c:pt>
                <c:pt idx="2746">
                  <c:v>10.926826266306813</c:v>
                </c:pt>
                <c:pt idx="2747">
                  <c:v>11.511307453715791</c:v>
                </c:pt>
                <c:pt idx="2748">
                  <c:v>11.432790595896659</c:v>
                </c:pt>
                <c:pt idx="2749">
                  <c:v>11.332716902361504</c:v>
                </c:pt>
                <c:pt idx="2750">
                  <c:v>11.798594817018509</c:v>
                </c:pt>
                <c:pt idx="2751">
                  <c:v>12.362963893485277</c:v>
                </c:pt>
                <c:pt idx="2752">
                  <c:v>12.126094980149848</c:v>
                </c:pt>
                <c:pt idx="2753">
                  <c:v>12.315714520863681</c:v>
                </c:pt>
                <c:pt idx="2754">
                  <c:v>11.424957443069511</c:v>
                </c:pt>
                <c:pt idx="2755">
                  <c:v>10.672696115668678</c:v>
                </c:pt>
                <c:pt idx="2756">
                  <c:v>10.237452718674341</c:v>
                </c:pt>
                <c:pt idx="2757">
                  <c:v>11.108048522916659</c:v>
                </c:pt>
                <c:pt idx="2758">
                  <c:v>13.343356887418581</c:v>
                </c:pt>
                <c:pt idx="2759">
                  <c:v>15.339548348145337</c:v>
                </c:pt>
                <c:pt idx="2760">
                  <c:v>15.70589366494473</c:v>
                </c:pt>
                <c:pt idx="2761">
                  <c:v>14.855508374885236</c:v>
                </c:pt>
                <c:pt idx="2762">
                  <c:v>14.10351210496982</c:v>
                </c:pt>
                <c:pt idx="2763">
                  <c:v>13.886178339261379</c:v>
                </c:pt>
                <c:pt idx="2764">
                  <c:v>15.230004832214318</c:v>
                </c:pt>
                <c:pt idx="2765">
                  <c:v>16.011656667303622</c:v>
                </c:pt>
                <c:pt idx="2766">
                  <c:v>14.975258736184038</c:v>
                </c:pt>
                <c:pt idx="2767">
                  <c:v>13.147843570021871</c:v>
                </c:pt>
                <c:pt idx="2768">
                  <c:v>11.188050738473741</c:v>
                </c:pt>
                <c:pt idx="2769">
                  <c:v>9.8611428739191407</c:v>
                </c:pt>
                <c:pt idx="2770">
                  <c:v>9.5942864713442884</c:v>
                </c:pt>
                <c:pt idx="2771">
                  <c:v>10.682954322895505</c:v>
                </c:pt>
                <c:pt idx="2772">
                  <c:v>10.513554489408964</c:v>
                </c:pt>
                <c:pt idx="2773">
                  <c:v>10.919868134698605</c:v>
                </c:pt>
                <c:pt idx="2774">
                  <c:v>7.5524356833435782</c:v>
                </c:pt>
                <c:pt idx="2775">
                  <c:v>8.0485872763328175</c:v>
                </c:pt>
                <c:pt idx="2776">
                  <c:v>8.1769486971684273</c:v>
                </c:pt>
                <c:pt idx="2777">
                  <c:v>9.3470662581057233</c:v>
                </c:pt>
                <c:pt idx="2778">
                  <c:v>8.9439238174475619</c:v>
                </c:pt>
                <c:pt idx="2779">
                  <c:v>8.6497370927087456</c:v>
                </c:pt>
                <c:pt idx="2780">
                  <c:v>7.7475398189380051</c:v>
                </c:pt>
                <c:pt idx="2781">
                  <c:v>6.6371642865581721</c:v>
                </c:pt>
                <c:pt idx="2782">
                  <c:v>5.7639743175631164</c:v>
                </c:pt>
                <c:pt idx="2783">
                  <c:v>4.9205883796361967</c:v>
                </c:pt>
                <c:pt idx="2784">
                  <c:v>5.2677613927280929</c:v>
                </c:pt>
                <c:pt idx="2785">
                  <c:v>6.0520854782315388</c:v>
                </c:pt>
                <c:pt idx="2786">
                  <c:v>10.733420475985843</c:v>
                </c:pt>
                <c:pt idx="2787">
                  <c:v>9.4790088213711297</c:v>
                </c:pt>
                <c:pt idx="2788">
                  <c:v>9.4477691882386843</c:v>
                </c:pt>
                <c:pt idx="2789">
                  <c:v>8.6456066426534779</c:v>
                </c:pt>
                <c:pt idx="2790">
                  <c:v>8.5276218836296795</c:v>
                </c:pt>
                <c:pt idx="2791">
                  <c:v>9.2177493847535157</c:v>
                </c:pt>
                <c:pt idx="2792">
                  <c:v>9.6522246097117002</c:v>
                </c:pt>
                <c:pt idx="2793">
                  <c:v>10.995041779031817</c:v>
                </c:pt>
                <c:pt idx="2794">
                  <c:v>11.520334310774665</c:v>
                </c:pt>
                <c:pt idx="2795">
                  <c:v>11.661353098742428</c:v>
                </c:pt>
                <c:pt idx="2796">
                  <c:v>14.263514978508978</c:v>
                </c:pt>
                <c:pt idx="2797">
                  <c:v>14.610536357197907</c:v>
                </c:pt>
                <c:pt idx="2798">
                  <c:v>13.196929826418407</c:v>
                </c:pt>
                <c:pt idx="2799">
                  <c:v>11.900549015835949</c:v>
                </c:pt>
                <c:pt idx="2800">
                  <c:v>10.882288510178185</c:v>
                </c:pt>
                <c:pt idx="2801">
                  <c:v>11.09926516688939</c:v>
                </c:pt>
                <c:pt idx="2802">
                  <c:v>9.9308853926316001</c:v>
                </c:pt>
                <c:pt idx="2803">
                  <c:v>12.459557786634022</c:v>
                </c:pt>
                <c:pt idx="2804">
                  <c:v>13.147683924467671</c:v>
                </c:pt>
                <c:pt idx="2805">
                  <c:v>14.196057217996485</c:v>
                </c:pt>
                <c:pt idx="2806">
                  <c:v>12.998875900252768</c:v>
                </c:pt>
                <c:pt idx="2807">
                  <c:v>13.690996133589058</c:v>
                </c:pt>
                <c:pt idx="2808">
                  <c:v>15.449191491865278</c:v>
                </c:pt>
                <c:pt idx="2809">
                  <c:v>16.06059524122621</c:v>
                </c:pt>
                <c:pt idx="2810">
                  <c:v>15.923761212606681</c:v>
                </c:pt>
                <c:pt idx="2811">
                  <c:v>14.069114972089512</c:v>
                </c:pt>
                <c:pt idx="2812">
                  <c:v>14.28714420619837</c:v>
                </c:pt>
                <c:pt idx="2813">
                  <c:v>14.091666359394777</c:v>
                </c:pt>
                <c:pt idx="2814">
                  <c:v>14.141792777989174</c:v>
                </c:pt>
                <c:pt idx="2815">
                  <c:v>13.80688625455373</c:v>
                </c:pt>
                <c:pt idx="2816">
                  <c:v>14.113256556994623</c:v>
                </c:pt>
                <c:pt idx="2817">
                  <c:v>14.063407171816618</c:v>
                </c:pt>
                <c:pt idx="2818">
                  <c:v>15.77155803358945</c:v>
                </c:pt>
                <c:pt idx="2819">
                  <c:v>16.9559416022528</c:v>
                </c:pt>
                <c:pt idx="2820">
                  <c:v>16.511361102160766</c:v>
                </c:pt>
                <c:pt idx="2821">
                  <c:v>16.325281071667785</c:v>
                </c:pt>
                <c:pt idx="2822">
                  <c:v>14.361248756415515</c:v>
                </c:pt>
                <c:pt idx="2823">
                  <c:v>13.552890579587217</c:v>
                </c:pt>
                <c:pt idx="2824">
                  <c:v>12.408247131132439</c:v>
                </c:pt>
                <c:pt idx="2825">
                  <c:v>13.100046826010509</c:v>
                </c:pt>
                <c:pt idx="2826">
                  <c:v>11.479048216935444</c:v>
                </c:pt>
                <c:pt idx="2827">
                  <c:v>12.151320379559433</c:v>
                </c:pt>
                <c:pt idx="2828">
                  <c:v>12.724882721861785</c:v>
                </c:pt>
                <c:pt idx="2829">
                  <c:v>14.412785989202353</c:v>
                </c:pt>
                <c:pt idx="2830">
                  <c:v>13.770689739823549</c:v>
                </c:pt>
                <c:pt idx="2831">
                  <c:v>13.995963651403908</c:v>
                </c:pt>
                <c:pt idx="2832">
                  <c:v>13.551353965744948</c:v>
                </c:pt>
                <c:pt idx="2833">
                  <c:v>14.796010230075124</c:v>
                </c:pt>
                <c:pt idx="2834">
                  <c:v>13.0771400873387</c:v>
                </c:pt>
                <c:pt idx="2835">
                  <c:v>14.263077337054497</c:v>
                </c:pt>
                <c:pt idx="2836">
                  <c:v>14.234609499873178</c:v>
                </c:pt>
                <c:pt idx="2837">
                  <c:v>12.880806589623367</c:v>
                </c:pt>
                <c:pt idx="2838">
                  <c:v>12.842842012992518</c:v>
                </c:pt>
                <c:pt idx="2839">
                  <c:v>12.150533056317206</c:v>
                </c:pt>
                <c:pt idx="2840">
                  <c:v>13.524021336776203</c:v>
                </c:pt>
                <c:pt idx="2841">
                  <c:v>12.842011608120632</c:v>
                </c:pt>
                <c:pt idx="2842">
                  <c:v>13.652245888951384</c:v>
                </c:pt>
                <c:pt idx="2843">
                  <c:v>14.777769280646314</c:v>
                </c:pt>
                <c:pt idx="2844">
                  <c:v>14.284063623590891</c:v>
                </c:pt>
                <c:pt idx="2845">
                  <c:v>15.144238361397413</c:v>
                </c:pt>
                <c:pt idx="2846">
                  <c:v>15.411250557653753</c:v>
                </c:pt>
                <c:pt idx="2847">
                  <c:v>15.076394768999533</c:v>
                </c:pt>
                <c:pt idx="2848">
                  <c:v>15.461645820718914</c:v>
                </c:pt>
                <c:pt idx="2849">
                  <c:v>15.332796231111114</c:v>
                </c:pt>
                <c:pt idx="2850">
                  <c:v>16.053491954527171</c:v>
                </c:pt>
                <c:pt idx="2851">
                  <c:v>16.161052102985323</c:v>
                </c:pt>
                <c:pt idx="2852">
                  <c:v>14.056764905879854</c:v>
                </c:pt>
                <c:pt idx="2853">
                  <c:v>15.044640896928232</c:v>
                </c:pt>
                <c:pt idx="2854">
                  <c:v>15.064240752616881</c:v>
                </c:pt>
                <c:pt idx="2855">
                  <c:v>13.236999807207429</c:v>
                </c:pt>
                <c:pt idx="2856">
                  <c:v>12.573092817558889</c:v>
                </c:pt>
                <c:pt idx="2857">
                  <c:v>11.950313789715249</c:v>
                </c:pt>
                <c:pt idx="2858">
                  <c:v>15.604782268336342</c:v>
                </c:pt>
                <c:pt idx="2859">
                  <c:v>15.101296499571591</c:v>
                </c:pt>
                <c:pt idx="2860">
                  <c:v>16.671636925001966</c:v>
                </c:pt>
                <c:pt idx="2861">
                  <c:v>15.239250342842094</c:v>
                </c:pt>
                <c:pt idx="2862">
                  <c:v>14.803766487511655</c:v>
                </c:pt>
                <c:pt idx="2863">
                  <c:v>13.243617403757719</c:v>
                </c:pt>
                <c:pt idx="2864">
                  <c:v>12.471993184453231</c:v>
                </c:pt>
                <c:pt idx="2865">
                  <c:v>11.512748811033596</c:v>
                </c:pt>
                <c:pt idx="2866">
                  <c:v>12.331377978953601</c:v>
                </c:pt>
                <c:pt idx="2867">
                  <c:v>12.873803005010073</c:v>
                </c:pt>
                <c:pt idx="2868">
                  <c:v>13.474933656349576</c:v>
                </c:pt>
                <c:pt idx="2869">
                  <c:v>13.769456402923765</c:v>
                </c:pt>
                <c:pt idx="2870">
                  <c:v>12.208607564031244</c:v>
                </c:pt>
                <c:pt idx="2871">
                  <c:v>10.805913275972442</c:v>
                </c:pt>
                <c:pt idx="2872">
                  <c:v>10.45958762751142</c:v>
                </c:pt>
                <c:pt idx="2873">
                  <c:v>11.09010256650247</c:v>
                </c:pt>
                <c:pt idx="2874">
                  <c:v>11.137632828913524</c:v>
                </c:pt>
                <c:pt idx="2875">
                  <c:v>10.435718834891633</c:v>
                </c:pt>
                <c:pt idx="2876">
                  <c:v>9.8520215662267052</c:v>
                </c:pt>
                <c:pt idx="2877">
                  <c:v>9.6443896554239821</c:v>
                </c:pt>
                <c:pt idx="2878">
                  <c:v>10.581165227858442</c:v>
                </c:pt>
                <c:pt idx="2879">
                  <c:v>10.224086582991211</c:v>
                </c:pt>
                <c:pt idx="2880">
                  <c:v>9.800030291367289</c:v>
                </c:pt>
                <c:pt idx="2881">
                  <c:v>12.294701932116135</c:v>
                </c:pt>
                <c:pt idx="2882">
                  <c:v>13.703583053458665</c:v>
                </c:pt>
                <c:pt idx="2883">
                  <c:v>11.90700392361992</c:v>
                </c:pt>
                <c:pt idx="2884">
                  <c:v>11.403612013562434</c:v>
                </c:pt>
                <c:pt idx="2885">
                  <c:v>8.5033859513099976</c:v>
                </c:pt>
                <c:pt idx="2886">
                  <c:v>8.5922319192254353</c:v>
                </c:pt>
                <c:pt idx="2887">
                  <c:v>9.3034259556659151</c:v>
                </c:pt>
                <c:pt idx="2888">
                  <c:v>9.0357396767180393</c:v>
                </c:pt>
                <c:pt idx="2889">
                  <c:v>8.6805508324190956</c:v>
                </c:pt>
                <c:pt idx="2890">
                  <c:v>5.6077884071776065</c:v>
                </c:pt>
                <c:pt idx="2891">
                  <c:v>6.1418184967765486</c:v>
                </c:pt>
                <c:pt idx="2892">
                  <c:v>4.3443576761243525</c:v>
                </c:pt>
                <c:pt idx="2893">
                  <c:v>5.8741854281530816</c:v>
                </c:pt>
                <c:pt idx="2894">
                  <c:v>8.5743080625269048</c:v>
                </c:pt>
                <c:pt idx="2895">
                  <c:v>12.91562819159841</c:v>
                </c:pt>
                <c:pt idx="2896">
                  <c:v>11.714284116302617</c:v>
                </c:pt>
                <c:pt idx="2897">
                  <c:v>12.863426610848745</c:v>
                </c:pt>
                <c:pt idx="2898">
                  <c:v>13.825753910924165</c:v>
                </c:pt>
                <c:pt idx="2899">
                  <c:v>13.34161519135785</c:v>
                </c:pt>
                <c:pt idx="2900">
                  <c:v>14.706338122501755</c:v>
                </c:pt>
                <c:pt idx="2901">
                  <c:v>13.313294529359739</c:v>
                </c:pt>
                <c:pt idx="2902">
                  <c:v>14.311765819793829</c:v>
                </c:pt>
                <c:pt idx="2903">
                  <c:v>14.222070807142119</c:v>
                </c:pt>
                <c:pt idx="2904">
                  <c:v>11.758298250060372</c:v>
                </c:pt>
                <c:pt idx="2905">
                  <c:v>12.840527969816199</c:v>
                </c:pt>
                <c:pt idx="2906">
                  <c:v>12.932047379156208</c:v>
                </c:pt>
                <c:pt idx="2907">
                  <c:v>11.690524011974595</c:v>
                </c:pt>
                <c:pt idx="2908">
                  <c:v>11.639056161203465</c:v>
                </c:pt>
                <c:pt idx="2909">
                  <c:v>12.464474443307925</c:v>
                </c:pt>
                <c:pt idx="2910">
                  <c:v>13.834760783685811</c:v>
                </c:pt>
                <c:pt idx="2911">
                  <c:v>13.611265144334736</c:v>
                </c:pt>
                <c:pt idx="2912">
                  <c:v>13.149079977308963</c:v>
                </c:pt>
                <c:pt idx="2913">
                  <c:v>10.992618455868042</c:v>
                </c:pt>
                <c:pt idx="2914">
                  <c:v>12.628290267752233</c:v>
                </c:pt>
                <c:pt idx="2915">
                  <c:v>13.162713156503331</c:v>
                </c:pt>
                <c:pt idx="2916">
                  <c:v>12.943999916617816</c:v>
                </c:pt>
                <c:pt idx="2917">
                  <c:v>14.743437002588573</c:v>
                </c:pt>
                <c:pt idx="2918">
                  <c:v>13.385112265133564</c:v>
                </c:pt>
                <c:pt idx="2919">
                  <c:v>14.211600006229565</c:v>
                </c:pt>
                <c:pt idx="2920">
                  <c:v>12.775098371158958</c:v>
                </c:pt>
                <c:pt idx="2921">
                  <c:v>14.3727868191257</c:v>
                </c:pt>
                <c:pt idx="2922">
                  <c:v>12.582485087741583</c:v>
                </c:pt>
                <c:pt idx="2923">
                  <c:v>12.684588063868608</c:v>
                </c:pt>
                <c:pt idx="2924">
                  <c:v>12.951537468821831</c:v>
                </c:pt>
                <c:pt idx="2925">
                  <c:v>12.933703870554311</c:v>
                </c:pt>
                <c:pt idx="2926">
                  <c:v>12.796461170711034</c:v>
                </c:pt>
                <c:pt idx="2927">
                  <c:v>13.240925444998103</c:v>
                </c:pt>
                <c:pt idx="2928">
                  <c:v>12.475450359626551</c:v>
                </c:pt>
                <c:pt idx="2929">
                  <c:v>11.154122546497087</c:v>
                </c:pt>
                <c:pt idx="2930">
                  <c:v>12.010041944950698</c:v>
                </c:pt>
                <c:pt idx="2931">
                  <c:v>12.148201835853994</c:v>
                </c:pt>
                <c:pt idx="2932">
                  <c:v>12.392582409806449</c:v>
                </c:pt>
                <c:pt idx="2933">
                  <c:v>13.398265318038934</c:v>
                </c:pt>
                <c:pt idx="2934">
                  <c:v>13.606785984993692</c:v>
                </c:pt>
                <c:pt idx="2935">
                  <c:v>14.186378409060424</c:v>
                </c:pt>
                <c:pt idx="2936">
                  <c:v>14.661349954737521</c:v>
                </c:pt>
                <c:pt idx="2937">
                  <c:v>12.474843532868988</c:v>
                </c:pt>
                <c:pt idx="2938">
                  <c:v>13.135703800393047</c:v>
                </c:pt>
                <c:pt idx="2939">
                  <c:v>13.88507134281766</c:v>
                </c:pt>
                <c:pt idx="2940">
                  <c:v>13.243452435994239</c:v>
                </c:pt>
                <c:pt idx="2941">
                  <c:v>11.539658965133391</c:v>
                </c:pt>
                <c:pt idx="2942">
                  <c:v>12.083029752889548</c:v>
                </c:pt>
                <c:pt idx="2943">
                  <c:v>11.411470667230146</c:v>
                </c:pt>
                <c:pt idx="2944">
                  <c:v>10.592134970534556</c:v>
                </c:pt>
                <c:pt idx="2945">
                  <c:v>11.666215747520248</c:v>
                </c:pt>
                <c:pt idx="2946">
                  <c:v>12.07082311981204</c:v>
                </c:pt>
                <c:pt idx="2947">
                  <c:v>12.731573228649911</c:v>
                </c:pt>
                <c:pt idx="2948">
                  <c:v>11.62605385390969</c:v>
                </c:pt>
                <c:pt idx="2949">
                  <c:v>10.196801730450073</c:v>
                </c:pt>
                <c:pt idx="2950">
                  <c:v>10.009865172146394</c:v>
                </c:pt>
                <c:pt idx="2951">
                  <c:v>9.378768756014539</c:v>
                </c:pt>
                <c:pt idx="2952">
                  <c:v>10.089951903246179</c:v>
                </c:pt>
                <c:pt idx="2953">
                  <c:v>11.265531534094954</c:v>
                </c:pt>
                <c:pt idx="2954">
                  <c:v>10.615762353744021</c:v>
                </c:pt>
                <c:pt idx="2955">
                  <c:v>8.948555446881711</c:v>
                </c:pt>
                <c:pt idx="2956">
                  <c:v>10.447451255919756</c:v>
                </c:pt>
                <c:pt idx="2957">
                  <c:v>10.19058347991224</c:v>
                </c:pt>
                <c:pt idx="2958">
                  <c:v>9.3809817515347529</c:v>
                </c:pt>
                <c:pt idx="2959">
                  <c:v>9.992355521804523</c:v>
                </c:pt>
                <c:pt idx="2960">
                  <c:v>9.3003856334775783</c:v>
                </c:pt>
                <c:pt idx="2961">
                  <c:v>12.803332260222005</c:v>
                </c:pt>
                <c:pt idx="2962">
                  <c:v>12.546759502485276</c:v>
                </c:pt>
                <c:pt idx="2963">
                  <c:v>10.432796188129162</c:v>
                </c:pt>
                <c:pt idx="2964">
                  <c:v>8.9661148833325548</c:v>
                </c:pt>
                <c:pt idx="2965">
                  <c:v>10.29612746786562</c:v>
                </c:pt>
                <c:pt idx="2966">
                  <c:v>10.071598794893619</c:v>
                </c:pt>
                <c:pt idx="2967">
                  <c:v>10.634876708325615</c:v>
                </c:pt>
                <c:pt idx="2968">
                  <c:v>11.118452235533516</c:v>
                </c:pt>
                <c:pt idx="2969">
                  <c:v>10.627556845435475</c:v>
                </c:pt>
                <c:pt idx="2970">
                  <c:v>10.373184506501572</c:v>
                </c:pt>
                <c:pt idx="2971">
                  <c:v>8.9747542394155921</c:v>
                </c:pt>
                <c:pt idx="2972">
                  <c:v>8.7191843701656406</c:v>
                </c:pt>
                <c:pt idx="2973">
                  <c:v>8.0788572375885046</c:v>
                </c:pt>
                <c:pt idx="2974">
                  <c:v>9.1832759494124669</c:v>
                </c:pt>
                <c:pt idx="2975">
                  <c:v>6.5951283474118583</c:v>
                </c:pt>
                <c:pt idx="2976">
                  <c:v>6.7238891212291856</c:v>
                </c:pt>
                <c:pt idx="2977">
                  <c:v>7.5440064080692473</c:v>
                </c:pt>
                <c:pt idx="2978">
                  <c:v>6.6375528863000754</c:v>
                </c:pt>
                <c:pt idx="2979">
                  <c:v>7.2202807214866009</c:v>
                </c:pt>
                <c:pt idx="2980">
                  <c:v>6.8550746189299634</c:v>
                </c:pt>
                <c:pt idx="2981">
                  <c:v>6.6770311459985532</c:v>
                </c:pt>
                <c:pt idx="2982">
                  <c:v>6.8843691211184668</c:v>
                </c:pt>
                <c:pt idx="2983">
                  <c:v>6.2425848998507965</c:v>
                </c:pt>
                <c:pt idx="2984">
                  <c:v>6.341671706712221</c:v>
                </c:pt>
                <c:pt idx="2985">
                  <c:v>6.6671229268935246</c:v>
                </c:pt>
                <c:pt idx="2986">
                  <c:v>6.8056549407464635</c:v>
                </c:pt>
                <c:pt idx="2987">
                  <c:v>7.2109017767169989</c:v>
                </c:pt>
                <c:pt idx="2988">
                  <c:v>7.4571741413643196</c:v>
                </c:pt>
                <c:pt idx="2989">
                  <c:v>7.4572658169483308</c:v>
                </c:pt>
                <c:pt idx="2990">
                  <c:v>7.4077888821499869</c:v>
                </c:pt>
                <c:pt idx="2991">
                  <c:v>6.913766308084333</c:v>
                </c:pt>
                <c:pt idx="2992">
                  <c:v>6.8149982179688431</c:v>
                </c:pt>
                <c:pt idx="2993">
                  <c:v>6.8248750269803917</c:v>
                </c:pt>
                <c:pt idx="2994">
                  <c:v>7.2595438618037269</c:v>
                </c:pt>
                <c:pt idx="2995">
                  <c:v>6.6670099939349878</c:v>
                </c:pt>
                <c:pt idx="2996">
                  <c:v>7.249187536348451</c:v>
                </c:pt>
                <c:pt idx="2997">
                  <c:v>7.8615167287920533</c:v>
                </c:pt>
                <c:pt idx="2998">
                  <c:v>7.8122313851850738</c:v>
                </c:pt>
                <c:pt idx="2999">
                  <c:v>7.4470793107383377</c:v>
                </c:pt>
                <c:pt idx="3000">
                  <c:v>7.5065244874044241</c:v>
                </c:pt>
                <c:pt idx="3001">
                  <c:v>7.4079366159485271</c:v>
                </c:pt>
                <c:pt idx="3002">
                  <c:v>8.6330339728565395</c:v>
                </c:pt>
                <c:pt idx="3003">
                  <c:v>7.8925041966246514</c:v>
                </c:pt>
                <c:pt idx="3004">
                  <c:v>7.7049173924910308</c:v>
                </c:pt>
                <c:pt idx="3005">
                  <c:v>8.9630581244093044</c:v>
                </c:pt>
                <c:pt idx="3006">
                  <c:v>8.8350579384551988</c:v>
                </c:pt>
                <c:pt idx="3007">
                  <c:v>9.1421997704950257</c:v>
                </c:pt>
                <c:pt idx="3008">
                  <c:v>8.9441945804779426</c:v>
                </c:pt>
                <c:pt idx="3009">
                  <c:v>8.8754164439005976</c:v>
                </c:pt>
                <c:pt idx="3010">
                  <c:v>8.7866715128819894</c:v>
                </c:pt>
                <c:pt idx="3011">
                  <c:v>7.6127024178009828</c:v>
                </c:pt>
                <c:pt idx="3012">
                  <c:v>8.0171343223992952</c:v>
                </c:pt>
                <c:pt idx="3013">
                  <c:v>7.691598332774233</c:v>
                </c:pt>
                <c:pt idx="3014">
                  <c:v>7.8886467614471654</c:v>
                </c:pt>
                <c:pt idx="3015">
                  <c:v>7.6216970875785348</c:v>
                </c:pt>
                <c:pt idx="3016">
                  <c:v>8.4411282511394408</c:v>
                </c:pt>
                <c:pt idx="3017">
                  <c:v>7.5816475366535183</c:v>
                </c:pt>
                <c:pt idx="3018">
                  <c:v>7.7893409761562458</c:v>
                </c:pt>
                <c:pt idx="3019">
                  <c:v>7.6811218352619219</c:v>
                </c:pt>
                <c:pt idx="3020">
                  <c:v>7.1479848441254905</c:v>
                </c:pt>
                <c:pt idx="3021">
                  <c:v>8.8924309429620525</c:v>
                </c:pt>
                <c:pt idx="3022">
                  <c:v>8.9858917031072885</c:v>
                </c:pt>
                <c:pt idx="3023">
                  <c:v>8.2946692644067284</c:v>
                </c:pt>
                <c:pt idx="3024">
                  <c:v>9.1847390608357298</c:v>
                </c:pt>
                <c:pt idx="3025">
                  <c:v>8.9282908665863463</c:v>
                </c:pt>
                <c:pt idx="3026">
                  <c:v>8.1695523583356469</c:v>
                </c:pt>
                <c:pt idx="3027">
                  <c:v>7.3502667591806761</c:v>
                </c:pt>
                <c:pt idx="3028">
                  <c:v>6.7545946421272793</c:v>
                </c:pt>
                <c:pt idx="3029">
                  <c:v>6.4161593760762443</c:v>
                </c:pt>
                <c:pt idx="3030">
                  <c:v>6.1993776460321364</c:v>
                </c:pt>
                <c:pt idx="3031">
                  <c:v>6.2775027774878689</c:v>
                </c:pt>
                <c:pt idx="3032">
                  <c:v>7.4985292074797973</c:v>
                </c:pt>
                <c:pt idx="3033">
                  <c:v>7.8723938005054608</c:v>
                </c:pt>
                <c:pt idx="3034">
                  <c:v>7.6954814341576734</c:v>
                </c:pt>
                <c:pt idx="3035">
                  <c:v>4.7182728589616847</c:v>
                </c:pt>
                <c:pt idx="3036">
                  <c:v>4.1305677563878724</c:v>
                </c:pt>
                <c:pt idx="3037">
                  <c:v>5.0686176701719887</c:v>
                </c:pt>
                <c:pt idx="3038">
                  <c:v>5.7977968051531965</c:v>
                </c:pt>
                <c:pt idx="3039">
                  <c:v>5.6081252190959008</c:v>
                </c:pt>
                <c:pt idx="3040">
                  <c:v>5.936530579449423</c:v>
                </c:pt>
                <c:pt idx="3041">
                  <c:v>4.9878121123867327</c:v>
                </c:pt>
                <c:pt idx="3042">
                  <c:v>5.2765741124669026</c:v>
                </c:pt>
                <c:pt idx="3043">
                  <c:v>6.1836552482290257</c:v>
                </c:pt>
                <c:pt idx="3044">
                  <c:v>5.5442971034207167</c:v>
                </c:pt>
                <c:pt idx="3045">
                  <c:v>6.06139510749151</c:v>
                </c:pt>
                <c:pt idx="3046">
                  <c:v>6.0419113905095365</c:v>
                </c:pt>
                <c:pt idx="3047">
                  <c:v>6.0015165821278282</c:v>
                </c:pt>
                <c:pt idx="3048">
                  <c:v>6.2981463781905402</c:v>
                </c:pt>
                <c:pt idx="3049">
                  <c:v>5.2537649788561316</c:v>
                </c:pt>
                <c:pt idx="3050">
                  <c:v>5.9519072059658535</c:v>
                </c:pt>
                <c:pt idx="3051">
                  <c:v>5.2071978723044445</c:v>
                </c:pt>
                <c:pt idx="3052">
                  <c:v>5.9255809790648293</c:v>
                </c:pt>
                <c:pt idx="3053">
                  <c:v>6.3913093289021532</c:v>
                </c:pt>
                <c:pt idx="3054">
                  <c:v>6.6805475585209972</c:v>
                </c:pt>
                <c:pt idx="3055">
                  <c:v>6.4627410067914539</c:v>
                </c:pt>
                <c:pt idx="3056">
                  <c:v>5.5849445977490149</c:v>
                </c:pt>
                <c:pt idx="3057">
                  <c:v>4.7266141822919625</c:v>
                </c:pt>
                <c:pt idx="3058">
                  <c:v>4.4964177844737829</c:v>
                </c:pt>
                <c:pt idx="3059">
                  <c:v>4.8144281662169606</c:v>
                </c:pt>
                <c:pt idx="3060">
                  <c:v>5.1227985861060041</c:v>
                </c:pt>
                <c:pt idx="3061">
                  <c:v>4.9517559462145613</c:v>
                </c:pt>
                <c:pt idx="3062">
                  <c:v>4.5615333960669764</c:v>
                </c:pt>
                <c:pt idx="3063">
                  <c:v>4.849455328284253</c:v>
                </c:pt>
                <c:pt idx="3064">
                  <c:v>4.3902560806584452</c:v>
                </c:pt>
                <c:pt idx="3065">
                  <c:v>4.1003271109711159</c:v>
                </c:pt>
                <c:pt idx="3066">
                  <c:v>4.6172686860600161</c:v>
                </c:pt>
                <c:pt idx="3067">
                  <c:v>4.5270892161137226</c:v>
                </c:pt>
                <c:pt idx="3068">
                  <c:v>4.4866760386494056</c:v>
                </c:pt>
                <c:pt idx="3069">
                  <c:v>4.6848253323981801</c:v>
                </c:pt>
                <c:pt idx="3070">
                  <c:v>4.9429436573491516</c:v>
                </c:pt>
                <c:pt idx="3071">
                  <c:v>4.8321603959150874</c:v>
                </c:pt>
                <c:pt idx="3072">
                  <c:v>4.761555546934269</c:v>
                </c:pt>
                <c:pt idx="3073">
                  <c:v>4.6213539329394191</c:v>
                </c:pt>
                <c:pt idx="3074">
                  <c:v>3.9339939075941537</c:v>
                </c:pt>
                <c:pt idx="3075">
                  <c:v>4.8076935414009769</c:v>
                </c:pt>
                <c:pt idx="3076">
                  <c:v>3.7818997262056104</c:v>
                </c:pt>
                <c:pt idx="3077">
                  <c:v>4.900978374837254</c:v>
                </c:pt>
                <c:pt idx="3078">
                  <c:v>8.3061119102930583</c:v>
                </c:pt>
                <c:pt idx="3079">
                  <c:v>7.1578854865043615</c:v>
                </c:pt>
                <c:pt idx="3080">
                  <c:v>5.9060433517053132</c:v>
                </c:pt>
                <c:pt idx="3081">
                  <c:v>6.4286898196736439</c:v>
                </c:pt>
                <c:pt idx="3082">
                  <c:v>5.7521573324994337</c:v>
                </c:pt>
                <c:pt idx="3083">
                  <c:v>5.5817701694971218</c:v>
                </c:pt>
                <c:pt idx="3084">
                  <c:v>5.8085618663349514</c:v>
                </c:pt>
                <c:pt idx="3085">
                  <c:v>5.8868446294896737</c:v>
                </c:pt>
                <c:pt idx="3086">
                  <c:v>7.0743377680585402</c:v>
                </c:pt>
                <c:pt idx="3087">
                  <c:v>9.5927499270272758</c:v>
                </c:pt>
                <c:pt idx="3088">
                  <c:v>10.108062939636179</c:v>
                </c:pt>
                <c:pt idx="3089">
                  <c:v>9.1376837223929499</c:v>
                </c:pt>
                <c:pt idx="3090">
                  <c:v>7.3254657481202612</c:v>
                </c:pt>
                <c:pt idx="3091">
                  <c:v>7.3962218533745068</c:v>
                </c:pt>
                <c:pt idx="3092">
                  <c:v>9.0917936602492553</c:v>
                </c:pt>
                <c:pt idx="3093">
                  <c:v>7.9515033636257879</c:v>
                </c:pt>
                <c:pt idx="3094">
                  <c:v>7.7040186292458754</c:v>
                </c:pt>
                <c:pt idx="3095">
                  <c:v>7.4655041734477248</c:v>
                </c:pt>
                <c:pt idx="3096">
                  <c:v>7.9810502783870101</c:v>
                </c:pt>
                <c:pt idx="3097">
                  <c:v>9.2026719450224785</c:v>
                </c:pt>
                <c:pt idx="3098">
                  <c:v>8.2420772527731003</c:v>
                </c:pt>
                <c:pt idx="3099">
                  <c:v>6.6559769556097672</c:v>
                </c:pt>
                <c:pt idx="3100">
                  <c:v>5.8433210097803849</c:v>
                </c:pt>
                <c:pt idx="3101">
                  <c:v>5.9027725862645504</c:v>
                </c:pt>
                <c:pt idx="3102">
                  <c:v>5.8042833904359901</c:v>
                </c:pt>
                <c:pt idx="3103">
                  <c:v>6.2109043871587932</c:v>
                </c:pt>
                <c:pt idx="3104">
                  <c:v>6.3203541632840672</c:v>
                </c:pt>
                <c:pt idx="3105">
                  <c:v>6.1424404576619454</c:v>
                </c:pt>
                <c:pt idx="3106">
                  <c:v>6.1632014519598508</c:v>
                </c:pt>
                <c:pt idx="3107">
                  <c:v>6.5095754336297755</c:v>
                </c:pt>
                <c:pt idx="3108">
                  <c:v>5.2306088459995363</c:v>
                </c:pt>
                <c:pt idx="3109">
                  <c:v>6.0840849639007901</c:v>
                </c:pt>
                <c:pt idx="3110">
                  <c:v>7.1145102164852165</c:v>
                </c:pt>
                <c:pt idx="3111">
                  <c:v>7.094840529676433</c:v>
                </c:pt>
                <c:pt idx="3112">
                  <c:v>6.5093698755952092</c:v>
                </c:pt>
                <c:pt idx="3113">
                  <c:v>5.7462372485645172</c:v>
                </c:pt>
                <c:pt idx="3114">
                  <c:v>6.5998187888242814</c:v>
                </c:pt>
                <c:pt idx="3115">
                  <c:v>7.7304243976448479</c:v>
                </c:pt>
                <c:pt idx="3116">
                  <c:v>8.5621690623078823</c:v>
                </c:pt>
                <c:pt idx="3117">
                  <c:v>8.5121407115406758</c:v>
                </c:pt>
                <c:pt idx="3118">
                  <c:v>7.8580413428259641</c:v>
                </c:pt>
                <c:pt idx="3119">
                  <c:v>6.9258236494092609</c:v>
                </c:pt>
                <c:pt idx="3120">
                  <c:v>7.133575600795492</c:v>
                </c:pt>
                <c:pt idx="3121">
                  <c:v>6.8460819846075811</c:v>
                </c:pt>
                <c:pt idx="3122">
                  <c:v>6.4396844664757387</c:v>
                </c:pt>
                <c:pt idx="3123">
                  <c:v>6.5384818189677256</c:v>
                </c:pt>
                <c:pt idx="3124">
                  <c:v>6.8555557167286718</c:v>
                </c:pt>
                <c:pt idx="3125">
                  <c:v>7.2503142854127045</c:v>
                </c:pt>
                <c:pt idx="3126">
                  <c:v>7.85416758753425</c:v>
                </c:pt>
                <c:pt idx="3127">
                  <c:v>7.0219315615225195</c:v>
                </c:pt>
                <c:pt idx="3128">
                  <c:v>6.0707818610184132</c:v>
                </c:pt>
                <c:pt idx="3129">
                  <c:v>7.5851649310851821</c:v>
                </c:pt>
                <c:pt idx="3130">
                  <c:v>7.3761881369329938</c:v>
                </c:pt>
                <c:pt idx="3131">
                  <c:v>5.5934945869173891</c:v>
                </c:pt>
                <c:pt idx="3132">
                  <c:v>5.5844757923542057</c:v>
                </c:pt>
                <c:pt idx="3133">
                  <c:v>5.3659034723488954</c:v>
                </c:pt>
                <c:pt idx="3134">
                  <c:v>5.1074352381713606</c:v>
                </c:pt>
                <c:pt idx="3135">
                  <c:v>5.1671313118578643</c:v>
                </c:pt>
                <c:pt idx="3136">
                  <c:v>4.849566799803636</c:v>
                </c:pt>
                <c:pt idx="3137">
                  <c:v>3.6898810016453081</c:v>
                </c:pt>
                <c:pt idx="3138">
                  <c:v>8.0243682239782377</c:v>
                </c:pt>
                <c:pt idx="3139">
                  <c:v>8.2131747288717474</c:v>
                </c:pt>
                <c:pt idx="3140">
                  <c:v>8.2826999916662079</c:v>
                </c:pt>
                <c:pt idx="3141">
                  <c:v>7.8971899759199093</c:v>
                </c:pt>
                <c:pt idx="3142">
                  <c:v>7.7096636584363756</c:v>
                </c:pt>
                <c:pt idx="3143">
                  <c:v>8.1265438776586709</c:v>
                </c:pt>
                <c:pt idx="3144">
                  <c:v>8.474358384194101</c:v>
                </c:pt>
                <c:pt idx="3145">
                  <c:v>8.7617598441624427</c:v>
                </c:pt>
                <c:pt idx="3146">
                  <c:v>8.7595440643668319</c:v>
                </c:pt>
                <c:pt idx="3147">
                  <c:v>8.8078825765669961</c:v>
                </c:pt>
                <c:pt idx="3148">
                  <c:v>7.2422968175425506</c:v>
                </c:pt>
                <c:pt idx="3149">
                  <c:v>6.6380290937909798</c:v>
                </c:pt>
                <c:pt idx="3150">
                  <c:v>5.8747123849384462</c:v>
                </c:pt>
                <c:pt idx="3151">
                  <c:v>6.5571369840292437</c:v>
                </c:pt>
                <c:pt idx="3152">
                  <c:v>7.1908523970680687</c:v>
                </c:pt>
                <c:pt idx="3153">
                  <c:v>7.4490248111034827</c:v>
                </c:pt>
                <c:pt idx="3154">
                  <c:v>6.8539784308953884</c:v>
                </c:pt>
                <c:pt idx="3155">
                  <c:v>5.9821509212308044</c:v>
                </c:pt>
                <c:pt idx="3156">
                  <c:v>5.4671993332734479</c:v>
                </c:pt>
                <c:pt idx="3157">
                  <c:v>5.3773028708156021</c:v>
                </c:pt>
                <c:pt idx="3158">
                  <c:v>6.0304475779420885</c:v>
                </c:pt>
                <c:pt idx="3159">
                  <c:v>5.0990054285611137</c:v>
                </c:pt>
                <c:pt idx="3160">
                  <c:v>5.3659098653934185</c:v>
                </c:pt>
                <c:pt idx="3161">
                  <c:v>6.9700893874357863</c:v>
                </c:pt>
                <c:pt idx="3162">
                  <c:v>7.6726259264580152</c:v>
                </c:pt>
                <c:pt idx="3163">
                  <c:v>7.9592032336348213</c:v>
                </c:pt>
                <c:pt idx="3164">
                  <c:v>6.9488486031422152</c:v>
                </c:pt>
                <c:pt idx="3165">
                  <c:v>6.2445697985543438</c:v>
                </c:pt>
                <c:pt idx="3166">
                  <c:v>6.2535337522027827</c:v>
                </c:pt>
                <c:pt idx="3167">
                  <c:v>6.9957036352867741</c:v>
                </c:pt>
                <c:pt idx="3168">
                  <c:v>7.6283146975603575</c:v>
                </c:pt>
                <c:pt idx="3169">
                  <c:v>5.6965696531171615</c:v>
                </c:pt>
                <c:pt idx="3170">
                  <c:v>6.3005557316563046</c:v>
                </c:pt>
                <c:pt idx="3171">
                  <c:v>5.5972299023882783</c:v>
                </c:pt>
                <c:pt idx="3172">
                  <c:v>5.8533768449492358</c:v>
                </c:pt>
                <c:pt idx="3173">
                  <c:v>6.9789584936254876</c:v>
                </c:pt>
                <c:pt idx="3174">
                  <c:v>6.8692844853199864</c:v>
                </c:pt>
                <c:pt idx="3175">
                  <c:v>7.8296690595145426</c:v>
                </c:pt>
                <c:pt idx="3176">
                  <c:v>7.8186816878191934</c:v>
                </c:pt>
                <c:pt idx="3177">
                  <c:v>6.9777160928291391</c:v>
                </c:pt>
                <c:pt idx="3178">
                  <c:v>9.0173570662061397</c:v>
                </c:pt>
                <c:pt idx="3179">
                  <c:v>9.2887018824047143</c:v>
                </c:pt>
                <c:pt idx="3180">
                  <c:v>7.5981882584045568</c:v>
                </c:pt>
                <c:pt idx="3181">
                  <c:v>7.8961203261833059</c:v>
                </c:pt>
                <c:pt idx="3182">
                  <c:v>7.4221282532674735</c:v>
                </c:pt>
                <c:pt idx="3183">
                  <c:v>5.3687966127593212</c:v>
                </c:pt>
                <c:pt idx="3184">
                  <c:v>4.0521598510441859</c:v>
                </c:pt>
                <c:pt idx="3185">
                  <c:v>4.0597279828304149</c:v>
                </c:pt>
                <c:pt idx="3186">
                  <c:v>5.2825738402766271</c:v>
                </c:pt>
                <c:pt idx="3187">
                  <c:v>4.0686293702943663</c:v>
                </c:pt>
                <c:pt idx="3188">
                  <c:v>3.6044003854520703</c:v>
                </c:pt>
                <c:pt idx="3189">
                  <c:v>5.3142100280998346</c:v>
                </c:pt>
                <c:pt idx="3190">
                  <c:v>6.4742371648738768</c:v>
                </c:pt>
                <c:pt idx="3191">
                  <c:v>5.2007084755926805</c:v>
                </c:pt>
                <c:pt idx="3192">
                  <c:v>4.3660914549653418</c:v>
                </c:pt>
                <c:pt idx="3193">
                  <c:v>4.1869379588333979</c:v>
                </c:pt>
                <c:pt idx="3194">
                  <c:v>4.3766205567373984</c:v>
                </c:pt>
                <c:pt idx="3195">
                  <c:v>3.4569266512910231</c:v>
                </c:pt>
                <c:pt idx="3196">
                  <c:v>3.942491026643852</c:v>
                </c:pt>
                <c:pt idx="3197">
                  <c:v>3.7235402336357151</c:v>
                </c:pt>
                <c:pt idx="3198">
                  <c:v>4.3574019462758793</c:v>
                </c:pt>
                <c:pt idx="3199">
                  <c:v>4.1010117562903039</c:v>
                </c:pt>
                <c:pt idx="3200">
                  <c:v>4.506529616277362</c:v>
                </c:pt>
                <c:pt idx="3201">
                  <c:v>4.8625433146403569</c:v>
                </c:pt>
                <c:pt idx="3202">
                  <c:v>5.0203070113294972</c:v>
                </c:pt>
                <c:pt idx="3203">
                  <c:v>4.5048412071124488</c:v>
                </c:pt>
                <c:pt idx="3204">
                  <c:v>4.6129433706394005</c:v>
                </c:pt>
                <c:pt idx="3205">
                  <c:v>4.4446045711734543</c:v>
                </c:pt>
                <c:pt idx="3206">
                  <c:v>4.2468386019989195</c:v>
                </c:pt>
                <c:pt idx="3207">
                  <c:v>3.8609069078723208</c:v>
                </c:pt>
                <c:pt idx="3208">
                  <c:v>3.59407652694318</c:v>
                </c:pt>
                <c:pt idx="3209">
                  <c:v>3.5208637106819265</c:v>
                </c:pt>
                <c:pt idx="3210">
                  <c:v>4.612114238094744</c:v>
                </c:pt>
                <c:pt idx="3211">
                  <c:v>4.8229221421295421</c:v>
                </c:pt>
                <c:pt idx="3212">
                  <c:v>4.9846816276619128</c:v>
                </c:pt>
                <c:pt idx="3213">
                  <c:v>4.6284845868220819</c:v>
                </c:pt>
                <c:pt idx="3214">
                  <c:v>4.4201254843557196</c:v>
                </c:pt>
                <c:pt idx="3215">
                  <c:v>4.0330457782264864</c:v>
                </c:pt>
                <c:pt idx="3216">
                  <c:v>3.517519269048349</c:v>
                </c:pt>
                <c:pt idx="3217">
                  <c:v>3.5577542273678819</c:v>
                </c:pt>
                <c:pt idx="3218">
                  <c:v>3.7478497778963429</c:v>
                </c:pt>
                <c:pt idx="3219">
                  <c:v>3.9370289263448832</c:v>
                </c:pt>
                <c:pt idx="3220">
                  <c:v>3.3710199680068125</c:v>
                </c:pt>
                <c:pt idx="3221">
                  <c:v>4.0274056617683582</c:v>
                </c:pt>
                <c:pt idx="3222">
                  <c:v>3.8790365849794304</c:v>
                </c:pt>
                <c:pt idx="3223">
                  <c:v>4.266701709493006</c:v>
                </c:pt>
                <c:pt idx="3224">
                  <c:v>4.4966096491482537</c:v>
                </c:pt>
                <c:pt idx="3225">
                  <c:v>4.6649305729967656</c:v>
                </c:pt>
                <c:pt idx="3226">
                  <c:v>3.8967727485288317</c:v>
                </c:pt>
                <c:pt idx="3227">
                  <c:v>4.3339767269015352</c:v>
                </c:pt>
                <c:pt idx="3228">
                  <c:v>4.1014880207135596</c:v>
                </c:pt>
                <c:pt idx="3229">
                  <c:v>4.2708311977473858</c:v>
                </c:pt>
                <c:pt idx="3230">
                  <c:v>3.7136126272530627</c:v>
                </c:pt>
                <c:pt idx="3231">
                  <c:v>4.1211916300846188</c:v>
                </c:pt>
                <c:pt idx="3232">
                  <c:v>3.6535193942377933</c:v>
                </c:pt>
                <c:pt idx="3233">
                  <c:v>4.6173712712882455</c:v>
                </c:pt>
                <c:pt idx="3234">
                  <c:v>4.747819178397962</c:v>
                </c:pt>
                <c:pt idx="3235">
                  <c:v>5.5041473479363896</c:v>
                </c:pt>
                <c:pt idx="3236">
                  <c:v>4.8970603776360679</c:v>
                </c:pt>
                <c:pt idx="3237">
                  <c:v>4.4577175271168228</c:v>
                </c:pt>
                <c:pt idx="3238">
                  <c:v>5.0138805033040601</c:v>
                </c:pt>
                <c:pt idx="3239">
                  <c:v>4.6955975473613139</c:v>
                </c:pt>
                <c:pt idx="3240">
                  <c:v>5.5004479429081616</c:v>
                </c:pt>
                <c:pt idx="3241">
                  <c:v>4.9740878008968847</c:v>
                </c:pt>
                <c:pt idx="3242">
                  <c:v>5.0536240455110386</c:v>
                </c:pt>
                <c:pt idx="3243">
                  <c:v>5.2909906301307066</c:v>
                </c:pt>
                <c:pt idx="3244">
                  <c:v>6.5349662882466193</c:v>
                </c:pt>
                <c:pt idx="3245">
                  <c:v>6.2263046984052277</c:v>
                </c:pt>
                <c:pt idx="3246">
                  <c:v>6.1955679475215319</c:v>
                </c:pt>
                <c:pt idx="3247">
                  <c:v>6.3934266487900979</c:v>
                </c:pt>
                <c:pt idx="3248">
                  <c:v>7.1689469669771988</c:v>
                </c:pt>
                <c:pt idx="3249">
                  <c:v>7.2470669960968088</c:v>
                </c:pt>
                <c:pt idx="3250">
                  <c:v>7.0256132413546926</c:v>
                </c:pt>
                <c:pt idx="3251">
                  <c:v>5.9821573361560443</c:v>
                </c:pt>
                <c:pt idx="3252">
                  <c:v>6.4503010983207281</c:v>
                </c:pt>
                <c:pt idx="3253">
                  <c:v>5.9329059123042036</c:v>
                </c:pt>
                <c:pt idx="3254">
                  <c:v>5.7042355611829878</c:v>
                </c:pt>
                <c:pt idx="3255">
                  <c:v>5.3165187938841045</c:v>
                </c:pt>
                <c:pt idx="3256">
                  <c:v>5.6061514655828182</c:v>
                </c:pt>
                <c:pt idx="3257">
                  <c:v>6.25370980902425</c:v>
                </c:pt>
                <c:pt idx="3258">
                  <c:v>5.8560556491613287</c:v>
                </c:pt>
                <c:pt idx="3259">
                  <c:v>6.6321190012900484</c:v>
                </c:pt>
                <c:pt idx="3260">
                  <c:v>6.0662592031608256</c:v>
                </c:pt>
                <c:pt idx="3261">
                  <c:v>6.0470159244207213</c:v>
                </c:pt>
                <c:pt idx="3262">
                  <c:v>7.2911005911218405</c:v>
                </c:pt>
                <c:pt idx="3263">
                  <c:v>6.8536068905105454</c:v>
                </c:pt>
                <c:pt idx="3264">
                  <c:v>6.9727117277710633</c:v>
                </c:pt>
                <c:pt idx="3265">
                  <c:v>6.8922501423456843</c:v>
                </c:pt>
                <c:pt idx="3266">
                  <c:v>7.5488320967865716</c:v>
                </c:pt>
                <c:pt idx="3267">
                  <c:v>7.6577116365991955</c:v>
                </c:pt>
                <c:pt idx="3268">
                  <c:v>7.3399881180814619</c:v>
                </c:pt>
                <c:pt idx="3269">
                  <c:v>7.7266668897944317</c:v>
                </c:pt>
                <c:pt idx="3270">
                  <c:v>7.8043594551115696</c:v>
                </c:pt>
                <c:pt idx="3271">
                  <c:v>7.6251777329278863</c:v>
                </c:pt>
                <c:pt idx="3272">
                  <c:v>8.0140034601811099</c:v>
                </c:pt>
                <c:pt idx="3273">
                  <c:v>8.0036495439668531</c:v>
                </c:pt>
                <c:pt idx="3274">
                  <c:v>9.2164127849432198</c:v>
                </c:pt>
                <c:pt idx="3275">
                  <c:v>9.3337327912241808</c:v>
                </c:pt>
                <c:pt idx="3276">
                  <c:v>9.0068409187881304</c:v>
                </c:pt>
                <c:pt idx="3277">
                  <c:v>8.7478631884266793</c:v>
                </c:pt>
                <c:pt idx="3278">
                  <c:v>8.8968121130073428</c:v>
                </c:pt>
                <c:pt idx="3279">
                  <c:v>8.0912283612980662</c:v>
                </c:pt>
                <c:pt idx="3280">
                  <c:v>7.3268151809643767</c:v>
                </c:pt>
                <c:pt idx="3281">
                  <c:v>8.1611991495667073</c:v>
                </c:pt>
                <c:pt idx="3282">
                  <c:v>8.0213626050874911</c:v>
                </c:pt>
                <c:pt idx="3283">
                  <c:v>7.3047232161973739</c:v>
                </c:pt>
                <c:pt idx="3284">
                  <c:v>7.453538730339007</c:v>
                </c:pt>
                <c:pt idx="3285">
                  <c:v>7.1256769543953391</c:v>
                </c:pt>
                <c:pt idx="3286">
                  <c:v>9.404800884753806</c:v>
                </c:pt>
                <c:pt idx="3287">
                  <c:v>9.5725119040522451</c:v>
                </c:pt>
                <c:pt idx="3288">
                  <c:v>10.462415035728338</c:v>
                </c:pt>
                <c:pt idx="3289">
                  <c:v>13.603256207827842</c:v>
                </c:pt>
                <c:pt idx="3290">
                  <c:v>12.138776548817571</c:v>
                </c:pt>
                <c:pt idx="3291">
                  <c:v>12.615419959130008</c:v>
                </c:pt>
                <c:pt idx="3292">
                  <c:v>10.931284174584059</c:v>
                </c:pt>
                <c:pt idx="3293">
                  <c:v>11.944894573256668</c:v>
                </c:pt>
                <c:pt idx="3294">
                  <c:v>10.470269854601533</c:v>
                </c:pt>
                <c:pt idx="3295">
                  <c:v>9.6590717900225975</c:v>
                </c:pt>
                <c:pt idx="3296">
                  <c:v>9.9259456308019107</c:v>
                </c:pt>
                <c:pt idx="3297">
                  <c:v>9.0047097993497793</c:v>
                </c:pt>
                <c:pt idx="3298">
                  <c:v>9.387716940949586</c:v>
                </c:pt>
                <c:pt idx="3299">
                  <c:v>12.459577873994046</c:v>
                </c:pt>
                <c:pt idx="3300">
                  <c:v>12.739238569183948</c:v>
                </c:pt>
                <c:pt idx="3301">
                  <c:v>11.271755238834304</c:v>
                </c:pt>
                <c:pt idx="3302">
                  <c:v>12.155970869042601</c:v>
                </c:pt>
                <c:pt idx="3303">
                  <c:v>13.11819323929458</c:v>
                </c:pt>
                <c:pt idx="3304">
                  <c:v>8.8670759060511735</c:v>
                </c:pt>
                <c:pt idx="3305">
                  <c:v>10.797023969964361</c:v>
                </c:pt>
                <c:pt idx="3306">
                  <c:v>10.381246199130381</c:v>
                </c:pt>
                <c:pt idx="3307">
                  <c:v>13.532171858037845</c:v>
                </c:pt>
                <c:pt idx="3308">
                  <c:v>13.338132771368537</c:v>
                </c:pt>
                <c:pt idx="3309">
                  <c:v>12.973711976719096</c:v>
                </c:pt>
                <c:pt idx="3310">
                  <c:v>12.290294447729291</c:v>
                </c:pt>
                <c:pt idx="3311">
                  <c:v>10.843344538440466</c:v>
                </c:pt>
                <c:pt idx="3312">
                  <c:v>12.714413318027136</c:v>
                </c:pt>
                <c:pt idx="3313">
                  <c:v>11.666541483623298</c:v>
                </c:pt>
                <c:pt idx="3314">
                  <c:v>10.43901825017398</c:v>
                </c:pt>
                <c:pt idx="3315">
                  <c:v>10.082376497874558</c:v>
                </c:pt>
                <c:pt idx="3316">
                  <c:v>9.6274045852663797</c:v>
                </c:pt>
                <c:pt idx="3317">
                  <c:v>10.907733376131745</c:v>
                </c:pt>
                <c:pt idx="3318">
                  <c:v>10.036719730266173</c:v>
                </c:pt>
                <c:pt idx="3319">
                  <c:v>10.088508127052597</c:v>
                </c:pt>
                <c:pt idx="3320">
                  <c:v>9.0479560814475644</c:v>
                </c:pt>
                <c:pt idx="3321">
                  <c:v>6.5240837171447641</c:v>
                </c:pt>
                <c:pt idx="3322">
                  <c:v>8.8060980375435047</c:v>
                </c:pt>
                <c:pt idx="3323">
                  <c:v>8.38834123846447</c:v>
                </c:pt>
                <c:pt idx="3324">
                  <c:v>6.9803459966253625</c:v>
                </c:pt>
                <c:pt idx="3325">
                  <c:v>6.2357979577661524</c:v>
                </c:pt>
                <c:pt idx="3326">
                  <c:v>7.2201725905932648</c:v>
                </c:pt>
                <c:pt idx="3327">
                  <c:v>9.1762152967227681</c:v>
                </c:pt>
                <c:pt idx="3328">
                  <c:v>9.2922459626738636</c:v>
                </c:pt>
                <c:pt idx="3329">
                  <c:v>9.7185312095035847</c:v>
                </c:pt>
                <c:pt idx="3330">
                  <c:v>9.3909402698573992</c:v>
                </c:pt>
                <c:pt idx="3331">
                  <c:v>8.7361119693775731</c:v>
                </c:pt>
                <c:pt idx="3332">
                  <c:v>8.9752591320129742</c:v>
                </c:pt>
                <c:pt idx="3333">
                  <c:v>8.1033691849151843</c:v>
                </c:pt>
                <c:pt idx="3334">
                  <c:v>7.6761630448272786</c:v>
                </c:pt>
                <c:pt idx="3335">
                  <c:v>8.5381706006583329</c:v>
                </c:pt>
                <c:pt idx="3336">
                  <c:v>8.9939717745255567</c:v>
                </c:pt>
                <c:pt idx="3337">
                  <c:v>7.6320911362754105</c:v>
                </c:pt>
                <c:pt idx="3338">
                  <c:v>8.0483306861458779</c:v>
                </c:pt>
                <c:pt idx="3339">
                  <c:v>8.2877366144843929</c:v>
                </c:pt>
                <c:pt idx="3340">
                  <c:v>8.1601475907034011</c:v>
                </c:pt>
                <c:pt idx="3341">
                  <c:v>8.0320889575289609</c:v>
                </c:pt>
                <c:pt idx="3342">
                  <c:v>7.3781847765493609</c:v>
                </c:pt>
                <c:pt idx="3343">
                  <c:v>7.298652209717627</c:v>
                </c:pt>
                <c:pt idx="3344">
                  <c:v>5.4024147867158492</c:v>
                </c:pt>
                <c:pt idx="3345">
                  <c:v>9.9584815191662095</c:v>
                </c:pt>
                <c:pt idx="3346">
                  <c:v>9.6501639521599358</c:v>
                </c:pt>
                <c:pt idx="3347">
                  <c:v>7.6710288957976314</c:v>
                </c:pt>
                <c:pt idx="3348">
                  <c:v>10.429303562310412</c:v>
                </c:pt>
                <c:pt idx="3349">
                  <c:v>8.6449286178726314</c:v>
                </c:pt>
                <c:pt idx="3350">
                  <c:v>7.4664633126420306</c:v>
                </c:pt>
                <c:pt idx="3351">
                  <c:v>6.2281639786774843</c:v>
                </c:pt>
                <c:pt idx="3352">
                  <c:v>6.3781865091676631</c:v>
                </c:pt>
                <c:pt idx="3353">
                  <c:v>6.109909185612767</c:v>
                </c:pt>
                <c:pt idx="3354">
                  <c:v>6.3264564151612728</c:v>
                </c:pt>
                <c:pt idx="3355">
                  <c:v>6.6440169909094173</c:v>
                </c:pt>
                <c:pt idx="3356">
                  <c:v>6.5862269477915865</c:v>
                </c:pt>
                <c:pt idx="3357">
                  <c:v>6.8081498316325719</c:v>
                </c:pt>
                <c:pt idx="3358">
                  <c:v>6.0365125098623</c:v>
                </c:pt>
                <c:pt idx="3359">
                  <c:v>5.6095881053819072</c:v>
                </c:pt>
                <c:pt idx="3360">
                  <c:v>6.5112823759208904</c:v>
                </c:pt>
                <c:pt idx="3361">
                  <c:v>6.262518396627434</c:v>
                </c:pt>
                <c:pt idx="3362">
                  <c:v>5.5374629317363793</c:v>
                </c:pt>
                <c:pt idx="3363">
                  <c:v>5.3681832745192661</c:v>
                </c:pt>
                <c:pt idx="3364">
                  <c:v>5.379173168679622</c:v>
                </c:pt>
                <c:pt idx="3365">
                  <c:v>5.7740034291619153</c:v>
                </c:pt>
                <c:pt idx="3366">
                  <c:v>6.7267501372506082</c:v>
                </c:pt>
                <c:pt idx="3367">
                  <c:v>6.2710632211579433</c:v>
                </c:pt>
                <c:pt idx="3368">
                  <c:v>4.0693138219433225</c:v>
                </c:pt>
                <c:pt idx="3369">
                  <c:v>5.4493294658928058</c:v>
                </c:pt>
                <c:pt idx="3370">
                  <c:v>5.8760511885949933</c:v>
                </c:pt>
                <c:pt idx="3371">
                  <c:v>8.2764109723885468</c:v>
                </c:pt>
                <c:pt idx="3372">
                  <c:v>9.2807873091487334</c:v>
                </c:pt>
                <c:pt idx="3373">
                  <c:v>11.110861376693139</c:v>
                </c:pt>
                <c:pt idx="3374">
                  <c:v>11.439973591713358</c:v>
                </c:pt>
                <c:pt idx="3375">
                  <c:v>11.559459890938006</c:v>
                </c:pt>
                <c:pt idx="3376">
                  <c:v>11.701401091045055</c:v>
                </c:pt>
                <c:pt idx="3377">
                  <c:v>11.026447767837054</c:v>
                </c:pt>
                <c:pt idx="3378">
                  <c:v>10.381672185180923</c:v>
                </c:pt>
                <c:pt idx="3379">
                  <c:v>10.879491886872783</c:v>
                </c:pt>
                <c:pt idx="3380">
                  <c:v>10.871311269976431</c:v>
                </c:pt>
                <c:pt idx="3381">
                  <c:v>11.011931062473334</c:v>
                </c:pt>
                <c:pt idx="3382">
                  <c:v>10.448108228053256</c:v>
                </c:pt>
                <c:pt idx="3383">
                  <c:v>9.9937137437115844</c:v>
                </c:pt>
                <c:pt idx="3384">
                  <c:v>10.372575598840861</c:v>
                </c:pt>
                <c:pt idx="3385">
                  <c:v>10.27267657409042</c:v>
                </c:pt>
                <c:pt idx="3386">
                  <c:v>9.9256923765832745</c:v>
                </c:pt>
                <c:pt idx="3387">
                  <c:v>9.4794122751397953</c:v>
                </c:pt>
                <c:pt idx="3388">
                  <c:v>8.2048908907682367</c:v>
                </c:pt>
                <c:pt idx="3389">
                  <c:v>7.3683819944451709</c:v>
                </c:pt>
                <c:pt idx="3390">
                  <c:v>8.4458431570068306</c:v>
                </c:pt>
                <c:pt idx="3391">
                  <c:v>8.9041751854602751</c:v>
                </c:pt>
                <c:pt idx="3392">
                  <c:v>9.0447969203588929</c:v>
                </c:pt>
                <c:pt idx="3393">
                  <c:v>9.6843625050515296</c:v>
                </c:pt>
                <c:pt idx="3394">
                  <c:v>9.6565137980903391</c:v>
                </c:pt>
                <c:pt idx="3395">
                  <c:v>9.0497262827693543</c:v>
                </c:pt>
                <c:pt idx="3396">
                  <c:v>9.0591136498230522</c:v>
                </c:pt>
                <c:pt idx="3397">
                  <c:v>8.8300889152738424</c:v>
                </c:pt>
                <c:pt idx="3398">
                  <c:v>8.1436123672109524</c:v>
                </c:pt>
                <c:pt idx="3399">
                  <c:v>7.7645718169004621</c:v>
                </c:pt>
                <c:pt idx="3400">
                  <c:v>7.4655442436707675</c:v>
                </c:pt>
                <c:pt idx="3401">
                  <c:v>7.5056567377040313</c:v>
                </c:pt>
                <c:pt idx="3402">
                  <c:v>8.2340561511074633</c:v>
                </c:pt>
                <c:pt idx="3403">
                  <c:v>8.5134073902205269</c:v>
                </c:pt>
                <c:pt idx="3404">
                  <c:v>7.3663894913927841</c:v>
                </c:pt>
                <c:pt idx="3405">
                  <c:v>6.9175693467171602</c:v>
                </c:pt>
                <c:pt idx="3406">
                  <c:v>6.7479596366376544</c:v>
                </c:pt>
                <c:pt idx="3407">
                  <c:v>7.5256042864148762</c:v>
                </c:pt>
                <c:pt idx="3408">
                  <c:v>8.0038781088694346</c:v>
                </c:pt>
                <c:pt idx="3409">
                  <c:v>7.9597356201517089</c:v>
                </c:pt>
                <c:pt idx="3410">
                  <c:v>6.4975584527371852</c:v>
                </c:pt>
                <c:pt idx="3411">
                  <c:v>6.3581477689862487</c:v>
                </c:pt>
                <c:pt idx="3412">
                  <c:v>6.0580928153940077</c:v>
                </c:pt>
                <c:pt idx="3413">
                  <c:v>6.0281516647413182</c:v>
                </c:pt>
                <c:pt idx="3414">
                  <c:v>6.0875720030155724</c:v>
                </c:pt>
                <c:pt idx="3415">
                  <c:v>6.7360642521492142</c:v>
                </c:pt>
                <c:pt idx="3416">
                  <c:v>7.0457807263526702</c:v>
                </c:pt>
                <c:pt idx="3417">
                  <c:v>7.3453482253944342</c:v>
                </c:pt>
                <c:pt idx="3418">
                  <c:v>7.646148882115563</c:v>
                </c:pt>
                <c:pt idx="3419">
                  <c:v>6.8879716609332098</c:v>
                </c:pt>
                <c:pt idx="3420">
                  <c:v>6.5078109475408725</c:v>
                </c:pt>
                <c:pt idx="3421">
                  <c:v>6.3873206982784385</c:v>
                </c:pt>
                <c:pt idx="3422">
                  <c:v>6.5570667659478774</c:v>
                </c:pt>
                <c:pt idx="3423">
                  <c:v>6.318178081576356</c:v>
                </c:pt>
                <c:pt idx="3424">
                  <c:v>6.4186524956494582</c:v>
                </c:pt>
                <c:pt idx="3425">
                  <c:v>6.4070505259475938</c:v>
                </c:pt>
                <c:pt idx="3426">
                  <c:v>6.5562510531111275</c:v>
                </c:pt>
                <c:pt idx="3427">
                  <c:v>7.2739175884344078</c:v>
                </c:pt>
                <c:pt idx="3428">
                  <c:v>6.8838220416255709</c:v>
                </c:pt>
                <c:pt idx="3429">
                  <c:v>5.7363011927615588</c:v>
                </c:pt>
                <c:pt idx="3430">
                  <c:v>5.1577584944795749</c:v>
                </c:pt>
                <c:pt idx="3431">
                  <c:v>4.9868401522043087</c:v>
                </c:pt>
                <c:pt idx="3432">
                  <c:v>4.6768308126136011</c:v>
                </c:pt>
                <c:pt idx="3433">
                  <c:v>4.1274912864056521</c:v>
                </c:pt>
                <c:pt idx="3434">
                  <c:v>4.3360379883691804</c:v>
                </c:pt>
                <c:pt idx="3435">
                  <c:v>4.7443745658938417</c:v>
                </c:pt>
                <c:pt idx="3436">
                  <c:v>3.9857667489705744</c:v>
                </c:pt>
                <c:pt idx="3437">
                  <c:v>4.9419160459762468</c:v>
                </c:pt>
                <c:pt idx="3438">
                  <c:v>4.9398687022676775</c:v>
                </c:pt>
                <c:pt idx="3439">
                  <c:v>5.4276755989574186</c:v>
                </c:pt>
                <c:pt idx="3440">
                  <c:v>4.0921891911604797</c:v>
                </c:pt>
                <c:pt idx="3441">
                  <c:v>3.7607450756231251</c:v>
                </c:pt>
                <c:pt idx="3442">
                  <c:v>3.3721833786701083</c:v>
                </c:pt>
                <c:pt idx="3443">
                  <c:v>5.0587770888484362</c:v>
                </c:pt>
                <c:pt idx="3444">
                  <c:v>7.5155150510653979</c:v>
                </c:pt>
                <c:pt idx="3445">
                  <c:v>7.1442473984645725</c:v>
                </c:pt>
                <c:pt idx="3446">
                  <c:v>7.9712732512249049</c:v>
                </c:pt>
                <c:pt idx="3447">
                  <c:v>7.3171069413674958</c:v>
                </c:pt>
                <c:pt idx="3448">
                  <c:v>7.7752017637193509</c:v>
                </c:pt>
                <c:pt idx="3449">
                  <c:v>8.4524660593494705</c:v>
                </c:pt>
                <c:pt idx="3450">
                  <c:v>8.254923721613812</c:v>
                </c:pt>
                <c:pt idx="3451">
                  <c:v>8.1663300967843568</c:v>
                </c:pt>
                <c:pt idx="3452">
                  <c:v>8.1568926244951534</c:v>
                </c:pt>
                <c:pt idx="3453">
                  <c:v>7.1632234060500553</c:v>
                </c:pt>
                <c:pt idx="3454">
                  <c:v>6.5769767790707867</c:v>
                </c:pt>
                <c:pt idx="3455">
                  <c:v>7.0853146083710223</c:v>
                </c:pt>
                <c:pt idx="3456">
                  <c:v>6.1301446032660971</c:v>
                </c:pt>
                <c:pt idx="3457">
                  <c:v>5.5832842544351271</c:v>
                </c:pt>
                <c:pt idx="3458">
                  <c:v>5.7034978901631623</c:v>
                </c:pt>
                <c:pt idx="3459">
                  <c:v>3.9630806644326513</c:v>
                </c:pt>
                <c:pt idx="3460">
                  <c:v>5.7754015335922295</c:v>
                </c:pt>
                <c:pt idx="3461">
                  <c:v>6.611739462723798</c:v>
                </c:pt>
                <c:pt idx="3462">
                  <c:v>6.5624459814671789</c:v>
                </c:pt>
                <c:pt idx="3463">
                  <c:v>7.0806269677085094</c:v>
                </c:pt>
                <c:pt idx="3464">
                  <c:v>7.2311688786565744</c:v>
                </c:pt>
                <c:pt idx="3465">
                  <c:v>7.9383298877267965</c:v>
                </c:pt>
                <c:pt idx="3466">
                  <c:v>7.1026488458857564</c:v>
                </c:pt>
                <c:pt idx="3467">
                  <c:v>6.8644318235054387</c:v>
                </c:pt>
                <c:pt idx="3468">
                  <c:v>6.3968994476416494</c:v>
                </c:pt>
                <c:pt idx="3469">
                  <c:v>6.9842332661981157</c:v>
                </c:pt>
                <c:pt idx="3470">
                  <c:v>6.0780366056803388</c:v>
                </c:pt>
                <c:pt idx="3471">
                  <c:v>5.3809629552531977</c:v>
                </c:pt>
                <c:pt idx="3472">
                  <c:v>5.2511448171354331</c:v>
                </c:pt>
                <c:pt idx="3473">
                  <c:v>5.4008119291309082</c:v>
                </c:pt>
                <c:pt idx="3474">
                  <c:v>7.0536764134272678</c:v>
                </c:pt>
                <c:pt idx="3475">
                  <c:v>6.605183406786117</c:v>
                </c:pt>
                <c:pt idx="3476">
                  <c:v>6.9334956208831864</c:v>
                </c:pt>
                <c:pt idx="3477">
                  <c:v>6.4852908234194722</c:v>
                </c:pt>
                <c:pt idx="3478">
                  <c:v>5.9674146107968973</c:v>
                </c:pt>
                <c:pt idx="3479">
                  <c:v>6.2557553367633814</c:v>
                </c:pt>
                <c:pt idx="3480">
                  <c:v>6.3259624921436526</c:v>
                </c:pt>
                <c:pt idx="3481">
                  <c:v>5.8284418219141516</c:v>
                </c:pt>
                <c:pt idx="3482">
                  <c:v>6.9137994855966154</c:v>
                </c:pt>
                <c:pt idx="3483">
                  <c:v>6.585376812546289</c:v>
                </c:pt>
                <c:pt idx="3484">
                  <c:v>5.5101628844325115</c:v>
                </c:pt>
                <c:pt idx="3485">
                  <c:v>6.9146533394865193</c:v>
                </c:pt>
                <c:pt idx="3486">
                  <c:v>7.2831013173650776</c:v>
                </c:pt>
                <c:pt idx="3487">
                  <c:v>7.1044795171894499</c:v>
                </c:pt>
                <c:pt idx="3488">
                  <c:v>7.3127893279854161</c:v>
                </c:pt>
                <c:pt idx="3489">
                  <c:v>6.5663141834497356</c:v>
                </c:pt>
                <c:pt idx="3490">
                  <c:v>6.7056261933022396</c:v>
                </c:pt>
                <c:pt idx="3491">
                  <c:v>6.8242293117411412</c:v>
                </c:pt>
                <c:pt idx="3492">
                  <c:v>7.3015777866858906</c:v>
                </c:pt>
                <c:pt idx="3493">
                  <c:v>6.842844161316326</c:v>
                </c:pt>
                <c:pt idx="3494">
                  <c:v>7.0216019777483121</c:v>
                </c:pt>
                <c:pt idx="3495">
                  <c:v>5.245596784610016</c:v>
                </c:pt>
                <c:pt idx="3496">
                  <c:v>5.3547890358221615</c:v>
                </c:pt>
                <c:pt idx="3497">
                  <c:v>6.0486542756441377</c:v>
                </c:pt>
                <c:pt idx="3498">
                  <c:v>6.2860858995791293</c:v>
                </c:pt>
                <c:pt idx="3499">
                  <c:v>6.5407908015798899</c:v>
                </c:pt>
                <c:pt idx="3500">
                  <c:v>6.5505466425657159</c:v>
                </c:pt>
                <c:pt idx="3501">
                  <c:v>7.0965855839123755</c:v>
                </c:pt>
                <c:pt idx="3502">
                  <c:v>7.3434257669957477</c:v>
                </c:pt>
                <c:pt idx="3503">
                  <c:v>7.8494707070580718</c:v>
                </c:pt>
                <c:pt idx="3504">
                  <c:v>7.8682772451139709</c:v>
                </c:pt>
                <c:pt idx="3505">
                  <c:v>7.0627210455140776</c:v>
                </c:pt>
                <c:pt idx="3506">
                  <c:v>6.5937874890863473</c:v>
                </c:pt>
                <c:pt idx="3507">
                  <c:v>6.4820699729187803</c:v>
                </c:pt>
                <c:pt idx="3508">
                  <c:v>6.8380803955698894</c:v>
                </c:pt>
                <c:pt idx="3509">
                  <c:v>6.340209875741647</c:v>
                </c:pt>
                <c:pt idx="3510">
                  <c:v>6.9636943957516486</c:v>
                </c:pt>
                <c:pt idx="3511">
                  <c:v>7.3489436784393138</c:v>
                </c:pt>
                <c:pt idx="3512">
                  <c:v>7.3775743741100417</c:v>
                </c:pt>
                <c:pt idx="3513">
                  <c:v>7.0387751812291732</c:v>
                </c:pt>
                <c:pt idx="3514">
                  <c:v>5.9151672070814936</c:v>
                </c:pt>
                <c:pt idx="3515">
                  <c:v>5.6449175297463379</c:v>
                </c:pt>
                <c:pt idx="3516">
                  <c:v>6.2173610806277697</c:v>
                </c:pt>
                <c:pt idx="3517">
                  <c:v>5.9470714447137487</c:v>
                </c:pt>
                <c:pt idx="3518">
                  <c:v>5.8948049990925178</c:v>
                </c:pt>
                <c:pt idx="3519">
                  <c:v>5.8307006117889495</c:v>
                </c:pt>
                <c:pt idx="3520">
                  <c:v>6.2125594242057964</c:v>
                </c:pt>
                <c:pt idx="3521">
                  <c:v>7.7445259047627362</c:v>
                </c:pt>
                <c:pt idx="3522">
                  <c:v>7.1659641333142527</c:v>
                </c:pt>
                <c:pt idx="3523">
                  <c:v>6.9786856174025838</c:v>
                </c:pt>
                <c:pt idx="3524">
                  <c:v>6.5642630546245933</c:v>
                </c:pt>
                <c:pt idx="3525">
                  <c:v>5.9412465137775197</c:v>
                </c:pt>
                <c:pt idx="3526">
                  <c:v>5.7137114145899162</c:v>
                </c:pt>
                <c:pt idx="3527">
                  <c:v>5.8319384624363364</c:v>
                </c:pt>
                <c:pt idx="3528">
                  <c:v>5.6343994205795909</c:v>
                </c:pt>
                <c:pt idx="3529">
                  <c:v>5.8903000005523216</c:v>
                </c:pt>
                <c:pt idx="3530">
                  <c:v>5.8715934289608818</c:v>
                </c:pt>
                <c:pt idx="3531">
                  <c:v>6.2474377828480732</c:v>
                </c:pt>
                <c:pt idx="3532">
                  <c:v>5.8613536567990527</c:v>
                </c:pt>
                <c:pt idx="3533">
                  <c:v>5.9106876598556122</c:v>
                </c:pt>
                <c:pt idx="3534">
                  <c:v>6.2865745552570429</c:v>
                </c:pt>
                <c:pt idx="3535">
                  <c:v>5.4746746875509951</c:v>
                </c:pt>
                <c:pt idx="3536">
                  <c:v>4.5447001216332508</c:v>
                </c:pt>
                <c:pt idx="3537">
                  <c:v>4.3857530830005</c:v>
                </c:pt>
                <c:pt idx="3538">
                  <c:v>4.2467117759219875</c:v>
                </c:pt>
                <c:pt idx="3539">
                  <c:v>4.6025836516660759</c:v>
                </c:pt>
                <c:pt idx="3540">
                  <c:v>4.6919190690992538</c:v>
                </c:pt>
                <c:pt idx="3541">
                  <c:v>4.7404879223689909</c:v>
                </c:pt>
                <c:pt idx="3542">
                  <c:v>5.0662780211628453</c:v>
                </c:pt>
                <c:pt idx="3543">
                  <c:v>5.4222525760364038</c:v>
                </c:pt>
                <c:pt idx="3544">
                  <c:v>4.8470958167240648</c:v>
                </c:pt>
                <c:pt idx="3545">
                  <c:v>4.954363522470115</c:v>
                </c:pt>
                <c:pt idx="3546">
                  <c:v>5.4578125388739629</c:v>
                </c:pt>
                <c:pt idx="3547">
                  <c:v>6.0209359670280129</c:v>
                </c:pt>
                <c:pt idx="3548">
                  <c:v>6.2756850502494492</c:v>
                </c:pt>
                <c:pt idx="3549">
                  <c:v>6.6687207542297795</c:v>
                </c:pt>
                <c:pt idx="3550">
                  <c:v>6.0359668365583916</c:v>
                </c:pt>
                <c:pt idx="3551">
                  <c:v>6.4192489025051387</c:v>
                </c:pt>
                <c:pt idx="3552">
                  <c:v>5.7059365860724158</c:v>
                </c:pt>
                <c:pt idx="3553">
                  <c:v>5.9137154103700311</c:v>
                </c:pt>
                <c:pt idx="3554">
                  <c:v>8.0043787347944217</c:v>
                </c:pt>
                <c:pt idx="3555">
                  <c:v>8.5689419899932595</c:v>
                </c:pt>
                <c:pt idx="3556">
                  <c:v>7.6866712321387745</c:v>
                </c:pt>
                <c:pt idx="3557">
                  <c:v>7.1452207957317047</c:v>
                </c:pt>
                <c:pt idx="3558">
                  <c:v>5.6251066578716076</c:v>
                </c:pt>
                <c:pt idx="3559">
                  <c:v>6.7220797010559048</c:v>
                </c:pt>
                <c:pt idx="3560">
                  <c:v>7.2553363751673956</c:v>
                </c:pt>
                <c:pt idx="3561">
                  <c:v>7.6621945801762044</c:v>
                </c:pt>
                <c:pt idx="3562">
                  <c:v>6.0902961486658231</c:v>
                </c:pt>
                <c:pt idx="3563">
                  <c:v>5.5777225442601246</c:v>
                </c:pt>
                <c:pt idx="3564">
                  <c:v>5.847108701424335</c:v>
                </c:pt>
                <c:pt idx="3565">
                  <c:v>6.7895705842025871</c:v>
                </c:pt>
                <c:pt idx="3566">
                  <c:v>6.4150021047019656</c:v>
                </c:pt>
                <c:pt idx="3567">
                  <c:v>6.7631113156905744</c:v>
                </c:pt>
                <c:pt idx="3568">
                  <c:v>6.8834694026138106</c:v>
                </c:pt>
                <c:pt idx="3569">
                  <c:v>7.0825149721391556</c:v>
                </c:pt>
                <c:pt idx="3570">
                  <c:v>6.3798296407294046</c:v>
                </c:pt>
                <c:pt idx="3571">
                  <c:v>5.9542150275731345</c:v>
                </c:pt>
                <c:pt idx="3572">
                  <c:v>6.5503655109296313</c:v>
                </c:pt>
                <c:pt idx="3573">
                  <c:v>6.4816936997060823</c:v>
                </c:pt>
                <c:pt idx="3574">
                  <c:v>5.9068078139159077</c:v>
                </c:pt>
                <c:pt idx="3575">
                  <c:v>5.6889680786425005</c:v>
                </c:pt>
                <c:pt idx="3576">
                  <c:v>5.6300250108774961</c:v>
                </c:pt>
                <c:pt idx="3577">
                  <c:v>5.3425326991656004</c:v>
                </c:pt>
                <c:pt idx="3578">
                  <c:v>4.6382964049964146</c:v>
                </c:pt>
                <c:pt idx="3579">
                  <c:v>4.9762348308555007</c:v>
                </c:pt>
                <c:pt idx="3580">
                  <c:v>5.9195934432004966</c:v>
                </c:pt>
                <c:pt idx="3581">
                  <c:v>5.7618388412395687</c:v>
                </c:pt>
                <c:pt idx="3582">
                  <c:v>6.0305857297687551</c:v>
                </c:pt>
                <c:pt idx="3583">
                  <c:v>6.7954805630917674</c:v>
                </c:pt>
                <c:pt idx="3584">
                  <c:v>6.7763672261596568</c:v>
                </c:pt>
                <c:pt idx="3585">
                  <c:v>7.3035201289992351</c:v>
                </c:pt>
                <c:pt idx="3586">
                  <c:v>7.2646747062662316</c:v>
                </c:pt>
                <c:pt idx="3587">
                  <c:v>8.238266489001683</c:v>
                </c:pt>
                <c:pt idx="3588">
                  <c:v>7.9318006812764139</c:v>
                </c:pt>
                <c:pt idx="3589">
                  <c:v>8.2802009187332803</c:v>
                </c:pt>
                <c:pt idx="3590">
                  <c:v>6.8698850620173673</c:v>
                </c:pt>
                <c:pt idx="3591">
                  <c:v>6.5224033704683517</c:v>
                </c:pt>
                <c:pt idx="3592">
                  <c:v>6.4731728040884811</c:v>
                </c:pt>
                <c:pt idx="3593">
                  <c:v>6.6228183987049158</c:v>
                </c:pt>
                <c:pt idx="3594">
                  <c:v>6.9009977298513911</c:v>
                </c:pt>
                <c:pt idx="3595">
                  <c:v>6.2053175434379781</c:v>
                </c:pt>
                <c:pt idx="3596">
                  <c:v>5.6198010887579031</c:v>
                </c:pt>
                <c:pt idx="3597">
                  <c:v>4.9237876238975282</c:v>
                </c:pt>
                <c:pt idx="3598">
                  <c:v>5.0234456332505601</c:v>
                </c:pt>
                <c:pt idx="3599">
                  <c:v>5.540504457597824</c:v>
                </c:pt>
                <c:pt idx="3600">
                  <c:v>5.0032877844101247</c:v>
                </c:pt>
                <c:pt idx="3601">
                  <c:v>4.9235150059242221</c:v>
                </c:pt>
                <c:pt idx="3602">
                  <c:v>4.7847869952722428</c:v>
                </c:pt>
                <c:pt idx="3603">
                  <c:v>4.6837411374160114</c:v>
                </c:pt>
                <c:pt idx="3604">
                  <c:v>4.5039760835632761</c:v>
                </c:pt>
                <c:pt idx="3605">
                  <c:v>5.0514750484727085</c:v>
                </c:pt>
                <c:pt idx="3606">
                  <c:v>5.259887462912614</c:v>
                </c:pt>
                <c:pt idx="3607">
                  <c:v>5.3888788864425772</c:v>
                </c:pt>
                <c:pt idx="3608">
                  <c:v>4.9216388951158745</c:v>
                </c:pt>
                <c:pt idx="3609">
                  <c:v>4.5534051513048714</c:v>
                </c:pt>
                <c:pt idx="3610">
                  <c:v>5.3679080500740861</c:v>
                </c:pt>
                <c:pt idx="3611">
                  <c:v>5.536053901538236</c:v>
                </c:pt>
                <c:pt idx="3612">
                  <c:v>5.7962527939014645</c:v>
                </c:pt>
                <c:pt idx="3613">
                  <c:v>5.439384109988822</c:v>
                </c:pt>
                <c:pt idx="3614">
                  <c:v>5.5389092380281886</c:v>
                </c:pt>
                <c:pt idx="3615">
                  <c:v>5.3899478484179548</c:v>
                </c:pt>
                <c:pt idx="3616">
                  <c:v>5.5092296104530734</c:v>
                </c:pt>
                <c:pt idx="3617">
                  <c:v>5.7670676896879396</c:v>
                </c:pt>
                <c:pt idx="3618">
                  <c:v>5.5772444209682916</c:v>
                </c:pt>
                <c:pt idx="3619">
                  <c:v>4.9616194449003554</c:v>
                </c:pt>
                <c:pt idx="3620">
                  <c:v>4.7518681841878383</c:v>
                </c:pt>
                <c:pt idx="3621">
                  <c:v>4.4827461781226736</c:v>
                </c:pt>
                <c:pt idx="3622">
                  <c:v>4.521605853432769</c:v>
                </c:pt>
                <c:pt idx="3623">
                  <c:v>3.9551749126493458</c:v>
                </c:pt>
                <c:pt idx="3624">
                  <c:v>3.6671658638525435</c:v>
                </c:pt>
                <c:pt idx="3625">
                  <c:v>3.8155745965100971</c:v>
                </c:pt>
                <c:pt idx="3626">
                  <c:v>4.1323089248913316</c:v>
                </c:pt>
                <c:pt idx="3627">
                  <c:v>4.2999516079885902</c:v>
                </c:pt>
                <c:pt idx="3628">
                  <c:v>4.0311894040794511</c:v>
                </c:pt>
                <c:pt idx="3629">
                  <c:v>3.722514015048473</c:v>
                </c:pt>
                <c:pt idx="3630">
                  <c:v>3.9694545820992073</c:v>
                </c:pt>
                <c:pt idx="3631">
                  <c:v>3.2837209603974959</c:v>
                </c:pt>
                <c:pt idx="3632">
                  <c:v>3.5007217457099205</c:v>
                </c:pt>
                <c:pt idx="3633">
                  <c:v>3.3996786253733906</c:v>
                </c:pt>
                <c:pt idx="3634">
                  <c:v>3.4574047427426184</c:v>
                </c:pt>
                <c:pt idx="3635">
                  <c:v>3.6221860642951871</c:v>
                </c:pt>
                <c:pt idx="3636">
                  <c:v>5.0570193432420609</c:v>
                </c:pt>
                <c:pt idx="3637">
                  <c:v>4.5516382969283358</c:v>
                </c:pt>
                <c:pt idx="3638">
                  <c:v>4.6001556208156416</c:v>
                </c:pt>
                <c:pt idx="3639">
                  <c:v>4.3219413857448794</c:v>
                </c:pt>
                <c:pt idx="3640">
                  <c:v>4.1021337052200471</c:v>
                </c:pt>
                <c:pt idx="3641">
                  <c:v>3.5257785139538651</c:v>
                </c:pt>
                <c:pt idx="3642">
                  <c:v>4.0500529109330516</c:v>
                </c:pt>
                <c:pt idx="3643">
                  <c:v>4.1769879897166833</c:v>
                </c:pt>
                <c:pt idx="3644">
                  <c:v>3.4169864583685787</c:v>
                </c:pt>
                <c:pt idx="3645">
                  <c:v>3.3651936617524747</c:v>
                </c:pt>
                <c:pt idx="3646">
                  <c:v>4.5124398128105208</c:v>
                </c:pt>
                <c:pt idx="3647">
                  <c:v>3.928695763708423</c:v>
                </c:pt>
                <c:pt idx="3648">
                  <c:v>4.5797430827513699</c:v>
                </c:pt>
                <c:pt idx="3649">
                  <c:v>4.3441788919102926</c:v>
                </c:pt>
                <c:pt idx="3650">
                  <c:v>4.7479966390546515</c:v>
                </c:pt>
                <c:pt idx="3651">
                  <c:v>4.9342892445371813</c:v>
                </c:pt>
                <c:pt idx="3652">
                  <c:v>4.3783787907282576</c:v>
                </c:pt>
                <c:pt idx="3653">
                  <c:v>3.7364050703012728</c:v>
                </c:pt>
                <c:pt idx="3654">
                  <c:v>4.0733425525490343</c:v>
                </c:pt>
                <c:pt idx="3655">
                  <c:v>3.7867407796455921</c:v>
                </c:pt>
                <c:pt idx="3656">
                  <c:v>3.4692411319203664</c:v>
                </c:pt>
                <c:pt idx="3657">
                  <c:v>3.2531457732653632</c:v>
                </c:pt>
                <c:pt idx="3658">
                  <c:v>3.7576658780504832</c:v>
                </c:pt>
                <c:pt idx="3659">
                  <c:v>5.3072209033859181</c:v>
                </c:pt>
                <c:pt idx="3660">
                  <c:v>4.4485340656864008</c:v>
                </c:pt>
                <c:pt idx="3661">
                  <c:v>5.3577015208993224</c:v>
                </c:pt>
                <c:pt idx="3662">
                  <c:v>5.091630522694647</c:v>
                </c:pt>
                <c:pt idx="3663">
                  <c:v>4.4713577423026631</c:v>
                </c:pt>
                <c:pt idx="3664">
                  <c:v>4.6601667277063825</c:v>
                </c:pt>
                <c:pt idx="3665">
                  <c:v>6.1028927729728482</c:v>
                </c:pt>
                <c:pt idx="3666">
                  <c:v>6.0552125495061437</c:v>
                </c:pt>
                <c:pt idx="3667">
                  <c:v>5.7110396571971416</c:v>
                </c:pt>
                <c:pt idx="3668">
                  <c:v>4.8915386578636255</c:v>
                </c:pt>
                <c:pt idx="3669">
                  <c:v>5.1397772794564265</c:v>
                </c:pt>
                <c:pt idx="3670">
                  <c:v>5.7235031573135746</c:v>
                </c:pt>
                <c:pt idx="3671">
                  <c:v>5.340199585392301</c:v>
                </c:pt>
                <c:pt idx="3672">
                  <c:v>5.0945876277197417</c:v>
                </c:pt>
                <c:pt idx="3673">
                  <c:v>4.7296683779446411</c:v>
                </c:pt>
                <c:pt idx="3674">
                  <c:v>4.3940555293819497</c:v>
                </c:pt>
                <c:pt idx="3675">
                  <c:v>4.4737209631640038</c:v>
                </c:pt>
                <c:pt idx="3676">
                  <c:v>4.1868954206044746</c:v>
                </c:pt>
                <c:pt idx="3677">
                  <c:v>4.9297965724241646</c:v>
                </c:pt>
                <c:pt idx="3678">
                  <c:v>4.2175720122329778</c:v>
                </c:pt>
                <c:pt idx="3679">
                  <c:v>4.5844492545309778</c:v>
                </c:pt>
                <c:pt idx="3680">
                  <c:v>4.961136842247531</c:v>
                </c:pt>
                <c:pt idx="3681">
                  <c:v>5.3572802068422307</c:v>
                </c:pt>
                <c:pt idx="3682">
                  <c:v>5.2590940629359686</c:v>
                </c:pt>
                <c:pt idx="3683">
                  <c:v>4.5668145879863058</c:v>
                </c:pt>
                <c:pt idx="3684">
                  <c:v>3.4281352883539711</c:v>
                </c:pt>
                <c:pt idx="3685">
                  <c:v>3.8149983192396504</c:v>
                </c:pt>
                <c:pt idx="3686">
                  <c:v>6.1433313502623514</c:v>
                </c:pt>
                <c:pt idx="3687">
                  <c:v>4.9059033539521915</c:v>
                </c:pt>
                <c:pt idx="3688">
                  <c:v>3.6580287587284492</c:v>
                </c:pt>
                <c:pt idx="3689">
                  <c:v>4.1936600272653655</c:v>
                </c:pt>
                <c:pt idx="3690">
                  <c:v>4.2929067200572888</c:v>
                </c:pt>
                <c:pt idx="3691">
                  <c:v>5.0367300575202609</c:v>
                </c:pt>
                <c:pt idx="3692">
                  <c:v>4.8583231202101658</c:v>
                </c:pt>
                <c:pt idx="3693">
                  <c:v>4.1845710630659578</c:v>
                </c:pt>
                <c:pt idx="3694">
                  <c:v>4.6899255137794231</c:v>
                </c:pt>
                <c:pt idx="3695">
                  <c:v>5.2751869622788483</c:v>
                </c:pt>
                <c:pt idx="3696">
                  <c:v>5.1370631481500597</c:v>
                </c:pt>
                <c:pt idx="3697">
                  <c:v>5.6222184777548065</c:v>
                </c:pt>
                <c:pt idx="3698">
                  <c:v>5.8408688635509503</c:v>
                </c:pt>
                <c:pt idx="3699">
                  <c:v>5.5634103917439681</c:v>
                </c:pt>
                <c:pt idx="3700">
                  <c:v>5.295914066416211</c:v>
                </c:pt>
                <c:pt idx="3701">
                  <c:v>5.355749206093682</c:v>
                </c:pt>
                <c:pt idx="3702">
                  <c:v>5.6527823019962469</c:v>
                </c:pt>
                <c:pt idx="3703">
                  <c:v>5.6333652038914472</c:v>
                </c:pt>
                <c:pt idx="3704">
                  <c:v>5.8421459500583799</c:v>
                </c:pt>
                <c:pt idx="3705">
                  <c:v>5.5549137036385536</c:v>
                </c:pt>
                <c:pt idx="3706">
                  <c:v>5.1583253013956298</c:v>
                </c:pt>
                <c:pt idx="3707">
                  <c:v>5.0690288615979195</c:v>
                </c:pt>
                <c:pt idx="3708">
                  <c:v>5.2170618153274226</c:v>
                </c:pt>
                <c:pt idx="3709">
                  <c:v>5.0385133401360376</c:v>
                </c:pt>
                <c:pt idx="3710">
                  <c:v>5.1168744395981482</c:v>
                </c:pt>
                <c:pt idx="3711">
                  <c:v>5.0656338641558216</c:v>
                </c:pt>
                <c:pt idx="3712">
                  <c:v>5.2750696021020405</c:v>
                </c:pt>
                <c:pt idx="3713">
                  <c:v>5.572949709222744</c:v>
                </c:pt>
                <c:pt idx="3714">
                  <c:v>5.4343908261647238</c:v>
                </c:pt>
                <c:pt idx="3715">
                  <c:v>5.7023554233723601</c:v>
                </c:pt>
                <c:pt idx="3716">
                  <c:v>5.4543398595844454</c:v>
                </c:pt>
                <c:pt idx="3717">
                  <c:v>5.712181380219346</c:v>
                </c:pt>
                <c:pt idx="3718">
                  <c:v>5.48402289999167</c:v>
                </c:pt>
                <c:pt idx="3719">
                  <c:v>5.0278916257703905</c:v>
                </c:pt>
                <c:pt idx="3720">
                  <c:v>5.0492174319321093</c:v>
                </c:pt>
                <c:pt idx="3721">
                  <c:v>5.5059602005871913</c:v>
                </c:pt>
                <c:pt idx="3722">
                  <c:v>5.3973197449547428</c:v>
                </c:pt>
                <c:pt idx="3723">
                  <c:v>5.0694693067252734</c:v>
                </c:pt>
                <c:pt idx="3724">
                  <c:v>4.1569208467341801</c:v>
                </c:pt>
                <c:pt idx="3725">
                  <c:v>4.3356758877329575</c:v>
                </c:pt>
                <c:pt idx="3726">
                  <c:v>4.5240715004750713</c:v>
                </c:pt>
                <c:pt idx="3727">
                  <c:v>4.6324592883650721</c:v>
                </c:pt>
                <c:pt idx="3728">
                  <c:v>4.9590088367080813</c:v>
                </c:pt>
                <c:pt idx="3729">
                  <c:v>5.2558993178232472</c:v>
                </c:pt>
                <c:pt idx="3730">
                  <c:v>5.1265558335754822</c:v>
                </c:pt>
                <c:pt idx="3731">
                  <c:v>4.9179558449718233</c:v>
                </c:pt>
                <c:pt idx="3732">
                  <c:v>4.7589005456374132</c:v>
                </c:pt>
                <c:pt idx="3733">
                  <c:v>4.4019446929875832</c:v>
                </c:pt>
                <c:pt idx="3734">
                  <c:v>5.2239277706345133</c:v>
                </c:pt>
                <c:pt idx="3735">
                  <c:v>4.7666552951191923</c:v>
                </c:pt>
                <c:pt idx="3736">
                  <c:v>5.4298142409107673</c:v>
                </c:pt>
                <c:pt idx="3737">
                  <c:v>5.3200347765652705</c:v>
                </c:pt>
                <c:pt idx="3738">
                  <c:v>5.6858916078111754</c:v>
                </c:pt>
                <c:pt idx="3739">
                  <c:v>5.4272063562186679</c:v>
                </c:pt>
                <c:pt idx="3740">
                  <c:v>5.4163028246170857</c:v>
                </c:pt>
                <c:pt idx="3741">
                  <c:v>5.2373821548934698</c:v>
                </c:pt>
                <c:pt idx="3742">
                  <c:v>5.1369877803177735</c:v>
                </c:pt>
                <c:pt idx="3743">
                  <c:v>5.1060400396265626</c:v>
                </c:pt>
                <c:pt idx="3744">
                  <c:v>5.1649903168819167</c:v>
                </c:pt>
                <c:pt idx="3745">
                  <c:v>5.1541473387166779</c:v>
                </c:pt>
                <c:pt idx="3746">
                  <c:v>5.5491788639028767</c:v>
                </c:pt>
                <c:pt idx="3747">
                  <c:v>5.3011745726806421</c:v>
                </c:pt>
                <c:pt idx="3748">
                  <c:v>5.2409342055212891</c:v>
                </c:pt>
                <c:pt idx="3749">
                  <c:v>4.5769642830738597</c:v>
                </c:pt>
                <c:pt idx="3750">
                  <c:v>4.6546818882378247</c:v>
                </c:pt>
                <c:pt idx="3751">
                  <c:v>4.4457904427361674</c:v>
                </c:pt>
                <c:pt idx="3752">
                  <c:v>4.22720235530086</c:v>
                </c:pt>
                <c:pt idx="3753">
                  <c:v>4.9913871027952368</c:v>
                </c:pt>
                <c:pt idx="3754">
                  <c:v>5.9044706537260332</c:v>
                </c:pt>
                <c:pt idx="3755">
                  <c:v>5.3192483220209823</c:v>
                </c:pt>
                <c:pt idx="3756">
                  <c:v>4.1690471393502806</c:v>
                </c:pt>
                <c:pt idx="3757">
                  <c:v>3.6038721320113996</c:v>
                </c:pt>
                <c:pt idx="3758">
                  <c:v>4.0503323805863376</c:v>
                </c:pt>
                <c:pt idx="3759">
                  <c:v>4.5662687139709552</c:v>
                </c:pt>
                <c:pt idx="3760">
                  <c:v>5.0315435238575326</c:v>
                </c:pt>
                <c:pt idx="3761">
                  <c:v>5.0215402438059318</c:v>
                </c:pt>
                <c:pt idx="3762">
                  <c:v>4.9023750415708092</c:v>
                </c:pt>
                <c:pt idx="3763">
                  <c:v>4.2764796168665846</c:v>
                </c:pt>
                <c:pt idx="3764">
                  <c:v>4.3964472718420184</c:v>
                </c:pt>
                <c:pt idx="3765">
                  <c:v>4.3866859762605008</c:v>
                </c:pt>
                <c:pt idx="3766">
                  <c:v>4.4161864253200607</c:v>
                </c:pt>
                <c:pt idx="3767">
                  <c:v>4.4955228784250059</c:v>
                </c:pt>
                <c:pt idx="3768">
                  <c:v>4.6541898951933769</c:v>
                </c:pt>
                <c:pt idx="3769">
                  <c:v>4.5848379024996744</c:v>
                </c:pt>
                <c:pt idx="3770">
                  <c:v>4.585008215781067</c:v>
                </c:pt>
                <c:pt idx="3771">
                  <c:v>4.793298973999077</c:v>
                </c:pt>
                <c:pt idx="3772">
                  <c:v>4.8930567751656637</c:v>
                </c:pt>
                <c:pt idx="3773">
                  <c:v>4.9534373201239594</c:v>
                </c:pt>
                <c:pt idx="3774">
                  <c:v>5.0132004452025329</c:v>
                </c:pt>
                <c:pt idx="3775">
                  <c:v>5.1719064981795642</c:v>
                </c:pt>
                <c:pt idx="3776">
                  <c:v>5.1625077544282467</c:v>
                </c:pt>
                <c:pt idx="3777">
                  <c:v>5.2128094403632836</c:v>
                </c:pt>
                <c:pt idx="3778">
                  <c:v>5.3521489522029855</c:v>
                </c:pt>
                <c:pt idx="3779">
                  <c:v>5.3113297299304207</c:v>
                </c:pt>
                <c:pt idx="3780">
                  <c:v>4.9535642426431679</c:v>
                </c:pt>
                <c:pt idx="3781">
                  <c:v>4.239097580053846</c:v>
                </c:pt>
                <c:pt idx="3782">
                  <c:v>4.2891070128960989</c:v>
                </c:pt>
                <c:pt idx="3783">
                  <c:v>3.7535843794871018</c:v>
                </c:pt>
                <c:pt idx="3784">
                  <c:v>4.0415577842625678</c:v>
                </c:pt>
                <c:pt idx="3785">
                  <c:v>4.1901085009107657</c:v>
                </c:pt>
                <c:pt idx="3786">
                  <c:v>3.7130035490960269</c:v>
                </c:pt>
                <c:pt idx="3787">
                  <c:v>3.3053613911597637</c:v>
                </c:pt>
                <c:pt idx="3788">
                  <c:v>5.7672176361606216</c:v>
                </c:pt>
                <c:pt idx="3789">
                  <c:v>4.2905340137586645</c:v>
                </c:pt>
                <c:pt idx="3790">
                  <c:v>4.0435346351705741</c:v>
                </c:pt>
                <c:pt idx="3791">
                  <c:v>4.3332652549841599</c:v>
                </c:pt>
                <c:pt idx="3792">
                  <c:v>3.6688682444536025</c:v>
                </c:pt>
                <c:pt idx="3793">
                  <c:v>4.046042309209259</c:v>
                </c:pt>
                <c:pt idx="3794">
                  <c:v>3.8375628243818363</c:v>
                </c:pt>
                <c:pt idx="3795">
                  <c:v>4.0071687098961828</c:v>
                </c:pt>
                <c:pt idx="3796">
                  <c:v>3.9679838259932678</c:v>
                </c:pt>
                <c:pt idx="3797">
                  <c:v>3.7487806789336773</c:v>
                </c:pt>
                <c:pt idx="3798">
                  <c:v>5.6921589251042439</c:v>
                </c:pt>
                <c:pt idx="3799">
                  <c:v>5.5049968974119334</c:v>
                </c:pt>
                <c:pt idx="3800">
                  <c:v>5.326589240349251</c:v>
                </c:pt>
                <c:pt idx="3801">
                  <c:v>5.0291397997713014</c:v>
                </c:pt>
                <c:pt idx="3802">
                  <c:v>5.7235697029436245</c:v>
                </c:pt>
                <c:pt idx="3803">
                  <c:v>5.6048847018131394</c:v>
                </c:pt>
                <c:pt idx="3804">
                  <c:v>4.672332354945552</c:v>
                </c:pt>
                <c:pt idx="3805">
                  <c:v>4.2855047631562408</c:v>
                </c:pt>
                <c:pt idx="3806">
                  <c:v>5.1678182543793039</c:v>
                </c:pt>
                <c:pt idx="3807">
                  <c:v>5.0773447816372652</c:v>
                </c:pt>
                <c:pt idx="3808">
                  <c:v>4.9283667859655704</c:v>
                </c:pt>
                <c:pt idx="3809">
                  <c:v>5.2755005505239163</c:v>
                </c:pt>
                <c:pt idx="3810">
                  <c:v>4.8779355317942272</c:v>
                </c:pt>
                <c:pt idx="3811">
                  <c:v>5.2928302428664535</c:v>
                </c:pt>
                <c:pt idx="3812">
                  <c:v>5.6665600781152365</c:v>
                </c:pt>
                <c:pt idx="3813">
                  <c:v>6.4813929784280582</c:v>
                </c:pt>
                <c:pt idx="3814">
                  <c:v>5.2414880300821869</c:v>
                </c:pt>
                <c:pt idx="3815">
                  <c:v>5.158978211986728</c:v>
                </c:pt>
                <c:pt idx="3816">
                  <c:v>4.8295721817109687</c:v>
                </c:pt>
                <c:pt idx="3817">
                  <c:v>4.7510220789060691</c:v>
                </c:pt>
                <c:pt idx="3818">
                  <c:v>4.5058932316913136</c:v>
                </c:pt>
                <c:pt idx="3819">
                  <c:v>7.0454233197563019</c:v>
                </c:pt>
                <c:pt idx="3820">
                  <c:v>6.1206809989782567</c:v>
                </c:pt>
                <c:pt idx="3821">
                  <c:v>5.5102639193593905</c:v>
                </c:pt>
                <c:pt idx="3822">
                  <c:v>6.2601794689065411</c:v>
                </c:pt>
                <c:pt idx="3823">
                  <c:v>5.8767908653442618</c:v>
                </c:pt>
                <c:pt idx="3824">
                  <c:v>6.2231833659053652</c:v>
                </c:pt>
                <c:pt idx="3825">
                  <c:v>7.2599662899014481</c:v>
                </c:pt>
                <c:pt idx="3826">
                  <c:v>6.7774463185887566</c:v>
                </c:pt>
                <c:pt idx="3827">
                  <c:v>6.7200771182997165</c:v>
                </c:pt>
                <c:pt idx="3828">
                  <c:v>6.7702369391096227</c:v>
                </c:pt>
                <c:pt idx="3829">
                  <c:v>6.6814145885965219</c:v>
                </c:pt>
                <c:pt idx="3830">
                  <c:v>7.5007357976603606</c:v>
                </c:pt>
                <c:pt idx="3831">
                  <c:v>8.2415391774094413</c:v>
                </c:pt>
                <c:pt idx="3832">
                  <c:v>8.5475124881875164</c:v>
                </c:pt>
                <c:pt idx="3833">
                  <c:v>7.7096178284189119</c:v>
                </c:pt>
                <c:pt idx="3834">
                  <c:v>7.5222422592999338</c:v>
                </c:pt>
                <c:pt idx="3835">
                  <c:v>6.7436352031892151</c:v>
                </c:pt>
                <c:pt idx="3836">
                  <c:v>6.9220306302291874</c:v>
                </c:pt>
                <c:pt idx="3837">
                  <c:v>7.9298076336830032</c:v>
                </c:pt>
                <c:pt idx="3838">
                  <c:v>7.496389081893982</c:v>
                </c:pt>
                <c:pt idx="3839">
                  <c:v>7.1029607599593314</c:v>
                </c:pt>
                <c:pt idx="3840">
                  <c:v>7.1936190190159586</c:v>
                </c:pt>
                <c:pt idx="3841">
                  <c:v>6.4041234518089123</c:v>
                </c:pt>
                <c:pt idx="3842">
                  <c:v>6.3064725601407154</c:v>
                </c:pt>
                <c:pt idx="3843">
                  <c:v>6.4553720650076603</c:v>
                </c:pt>
                <c:pt idx="3844">
                  <c:v>6.4074526177211242</c:v>
                </c:pt>
                <c:pt idx="3845">
                  <c:v>6.2000301007607046</c:v>
                </c:pt>
                <c:pt idx="3846">
                  <c:v>6.2195797786212754</c:v>
                </c:pt>
                <c:pt idx="3847">
                  <c:v>6.6167127249347732</c:v>
                </c:pt>
                <c:pt idx="3848">
                  <c:v>6.9631330258463482</c:v>
                </c:pt>
                <c:pt idx="3849">
                  <c:v>6.8952704301661578</c:v>
                </c:pt>
                <c:pt idx="3850">
                  <c:v>7.0052010118514456</c:v>
                </c:pt>
                <c:pt idx="3851">
                  <c:v>7.697524093888596</c:v>
                </c:pt>
                <c:pt idx="3852">
                  <c:v>7.8560194785586557</c:v>
                </c:pt>
                <c:pt idx="3853">
                  <c:v>7.5409981787310878</c:v>
                </c:pt>
                <c:pt idx="3854">
                  <c:v>7.7986830531252576</c:v>
                </c:pt>
                <c:pt idx="3855">
                  <c:v>8.7087643008967959</c:v>
                </c:pt>
                <c:pt idx="3856">
                  <c:v>8.2933210302744005</c:v>
                </c:pt>
                <c:pt idx="3857">
                  <c:v>8.3927985433679257</c:v>
                </c:pt>
                <c:pt idx="3858">
                  <c:v>8.3437536886088086</c:v>
                </c:pt>
                <c:pt idx="3859">
                  <c:v>8.8673217698399309</c:v>
                </c:pt>
                <c:pt idx="3860">
                  <c:v>9.4213380688741886</c:v>
                </c:pt>
                <c:pt idx="3861">
                  <c:v>8.3038590646763026</c:v>
                </c:pt>
                <c:pt idx="3862">
                  <c:v>8.5520224928481046</c:v>
                </c:pt>
                <c:pt idx="3863">
                  <c:v>8.2747726669166237</c:v>
                </c:pt>
                <c:pt idx="3864">
                  <c:v>8.0478370872534413</c:v>
                </c:pt>
                <c:pt idx="3865">
                  <c:v>7.572503280387509</c:v>
                </c:pt>
                <c:pt idx="3866">
                  <c:v>7.1668603432728872</c:v>
                </c:pt>
                <c:pt idx="3867">
                  <c:v>7.265761513640574</c:v>
                </c:pt>
                <c:pt idx="3868">
                  <c:v>7.5238960016229477</c:v>
                </c:pt>
                <c:pt idx="3869">
                  <c:v>7.3555086199656756</c:v>
                </c:pt>
                <c:pt idx="3870">
                  <c:v>6.2568147802231238</c:v>
                </c:pt>
                <c:pt idx="3871">
                  <c:v>5.4747796901958754</c:v>
                </c:pt>
                <c:pt idx="3872">
                  <c:v>5.9892950656338968</c:v>
                </c:pt>
                <c:pt idx="3873">
                  <c:v>6.2562808247315065</c:v>
                </c:pt>
                <c:pt idx="3874">
                  <c:v>6.3254208596748205</c:v>
                </c:pt>
                <c:pt idx="3875">
                  <c:v>5.7110602897051992</c:v>
                </c:pt>
                <c:pt idx="3876">
                  <c:v>5.7699552734371826</c:v>
                </c:pt>
                <c:pt idx="3877">
                  <c:v>5.1850427170966409</c:v>
                </c:pt>
                <c:pt idx="3878">
                  <c:v>4.788325496667186</c:v>
                </c:pt>
                <c:pt idx="3879">
                  <c:v>6.0525991027597206</c:v>
                </c:pt>
                <c:pt idx="3880">
                  <c:v>7.2095384571428296</c:v>
                </c:pt>
                <c:pt idx="3881">
                  <c:v>5.7358237959052136</c:v>
                </c:pt>
                <c:pt idx="3882">
                  <c:v>6.9310050584671705</c:v>
                </c:pt>
                <c:pt idx="3883">
                  <c:v>7.0078934449379435</c:v>
                </c:pt>
                <c:pt idx="3884">
                  <c:v>7.3849254223157637</c:v>
                </c:pt>
                <c:pt idx="3885">
                  <c:v>8.6104899668464565</c:v>
                </c:pt>
                <c:pt idx="3886">
                  <c:v>6.9788635869868791</c:v>
                </c:pt>
                <c:pt idx="3887">
                  <c:v>8.0747012643301606</c:v>
                </c:pt>
                <c:pt idx="3888">
                  <c:v>8.1826249264750057</c:v>
                </c:pt>
                <c:pt idx="3889">
                  <c:v>7.0943898888414445</c:v>
                </c:pt>
                <c:pt idx="3890">
                  <c:v>6.1037281355710009</c:v>
                </c:pt>
                <c:pt idx="3891">
                  <c:v>6.6761663560191975</c:v>
                </c:pt>
                <c:pt idx="3892">
                  <c:v>6.9915218172046716</c:v>
                </c:pt>
                <c:pt idx="3893">
                  <c:v>7.6905119513772418</c:v>
                </c:pt>
                <c:pt idx="3894">
                  <c:v>7.1462758810015901</c:v>
                </c:pt>
                <c:pt idx="3895">
                  <c:v>7.8573344787334349</c:v>
                </c:pt>
                <c:pt idx="3896">
                  <c:v>8.0257230047928498</c:v>
                </c:pt>
                <c:pt idx="3897">
                  <c:v>7.8767336656421341</c:v>
                </c:pt>
                <c:pt idx="3898">
                  <c:v>7.263618024224046</c:v>
                </c:pt>
                <c:pt idx="3899">
                  <c:v>7.4799614023765422</c:v>
                </c:pt>
                <c:pt idx="3900">
                  <c:v>5.5855296772011096</c:v>
                </c:pt>
                <c:pt idx="3901">
                  <c:v>6.8668203335565234</c:v>
                </c:pt>
                <c:pt idx="3902">
                  <c:v>6.4221029150525908</c:v>
                </c:pt>
                <c:pt idx="3903">
                  <c:v>7.4276149777915519</c:v>
                </c:pt>
                <c:pt idx="3904">
                  <c:v>10.663896620678997</c:v>
                </c:pt>
                <c:pt idx="3905">
                  <c:v>9.1614865281882452</c:v>
                </c:pt>
                <c:pt idx="3906">
                  <c:v>9.5163916730267282</c:v>
                </c:pt>
                <c:pt idx="3907">
                  <c:v>12.218246913541073</c:v>
                </c:pt>
                <c:pt idx="3908">
                  <c:v>12.939532581071887</c:v>
                </c:pt>
                <c:pt idx="3909">
                  <c:v>11.216151003758945</c:v>
                </c:pt>
                <c:pt idx="3910">
                  <c:v>10.022693722356619</c:v>
                </c:pt>
                <c:pt idx="3911">
                  <c:v>8.8398074956615016</c:v>
                </c:pt>
                <c:pt idx="3912">
                  <c:v>7.8244176038079791</c:v>
                </c:pt>
                <c:pt idx="3913">
                  <c:v>7.4295265241262172</c:v>
                </c:pt>
                <c:pt idx="3914">
                  <c:v>5.4646833093887359</c:v>
                </c:pt>
                <c:pt idx="3915">
                  <c:v>10.825170786793825</c:v>
                </c:pt>
                <c:pt idx="3916">
                  <c:v>9.5218754121809006</c:v>
                </c:pt>
                <c:pt idx="3917">
                  <c:v>8.9003517860632897</c:v>
                </c:pt>
                <c:pt idx="3918">
                  <c:v>9.0208833908005417</c:v>
                </c:pt>
                <c:pt idx="3919">
                  <c:v>8.2808779922434272</c:v>
                </c:pt>
                <c:pt idx="3920">
                  <c:v>7.9558734087089524</c:v>
                </c:pt>
                <c:pt idx="3921">
                  <c:v>8.3624974387833166</c:v>
                </c:pt>
                <c:pt idx="3922">
                  <c:v>9.6890921167765889</c:v>
                </c:pt>
                <c:pt idx="3923">
                  <c:v>9.8881120067718875</c:v>
                </c:pt>
                <c:pt idx="3924">
                  <c:v>8.7224081027933522</c:v>
                </c:pt>
                <c:pt idx="3925">
                  <c:v>9.8612142519777972</c:v>
                </c:pt>
                <c:pt idx="3926">
                  <c:v>10.672562176080344</c:v>
                </c:pt>
                <c:pt idx="3927">
                  <c:v>9.3177257561953137</c:v>
                </c:pt>
                <c:pt idx="3928">
                  <c:v>8.339190389067296</c:v>
                </c:pt>
                <c:pt idx="3929">
                  <c:v>8.1022823995758007</c:v>
                </c:pt>
                <c:pt idx="3930">
                  <c:v>6.2913776760924556</c:v>
                </c:pt>
                <c:pt idx="3931">
                  <c:v>5.847027472215915</c:v>
                </c:pt>
                <c:pt idx="3932">
                  <c:v>7.1748482222994605</c:v>
                </c:pt>
                <c:pt idx="3933">
                  <c:v>7.5701422540822225</c:v>
                </c:pt>
                <c:pt idx="3934">
                  <c:v>7.1347736436152696</c:v>
                </c:pt>
                <c:pt idx="3935">
                  <c:v>4.5643807257214055</c:v>
                </c:pt>
                <c:pt idx="3936">
                  <c:v>4.4450298571893319</c:v>
                </c:pt>
                <c:pt idx="3937">
                  <c:v>4.582850925843915</c:v>
                </c:pt>
                <c:pt idx="3938">
                  <c:v>4.6614909961958064</c:v>
                </c:pt>
                <c:pt idx="3939">
                  <c:v>4.686167331379945</c:v>
                </c:pt>
                <c:pt idx="3940">
                  <c:v>4.1374865555943297</c:v>
                </c:pt>
                <c:pt idx="3941">
                  <c:v>4.4362499433067395</c:v>
                </c:pt>
                <c:pt idx="3942">
                  <c:v>4.3960949068397213</c:v>
                </c:pt>
                <c:pt idx="3943">
                  <c:v>4.5638711487845587</c:v>
                </c:pt>
                <c:pt idx="3944">
                  <c:v>3.7293789307438385</c:v>
                </c:pt>
                <c:pt idx="3945">
                  <c:v>4.5949303853079533</c:v>
                </c:pt>
                <c:pt idx="3946">
                  <c:v>3.940055695519495</c:v>
                </c:pt>
                <c:pt idx="3947">
                  <c:v>4.5035194405393844</c:v>
                </c:pt>
                <c:pt idx="3948">
                  <c:v>4.7695146211977439</c:v>
                </c:pt>
                <c:pt idx="3949">
                  <c:v>4.7886124408504998</c:v>
                </c:pt>
                <c:pt idx="3950">
                  <c:v>3.8200918997288742</c:v>
                </c:pt>
                <c:pt idx="3951">
                  <c:v>4.4020288726032035</c:v>
                </c:pt>
                <c:pt idx="3952">
                  <c:v>6.3249261358213982</c:v>
                </c:pt>
                <c:pt idx="3953">
                  <c:v>4.5002653243699013</c:v>
                </c:pt>
                <c:pt idx="3954">
                  <c:v>5.3702586066955318</c:v>
                </c:pt>
                <c:pt idx="3955">
                  <c:v>6.3489082738610882</c:v>
                </c:pt>
                <c:pt idx="3956">
                  <c:v>5.7566151855957903</c:v>
                </c:pt>
                <c:pt idx="3957">
                  <c:v>5.191636445006762</c:v>
                </c:pt>
                <c:pt idx="3958">
                  <c:v>5.6089237359343596</c:v>
                </c:pt>
                <c:pt idx="3959">
                  <c:v>5.7676167827656872</c:v>
                </c:pt>
                <c:pt idx="3960">
                  <c:v>6.7664021377356081</c:v>
                </c:pt>
                <c:pt idx="3961">
                  <c:v>5.0358988373810032</c:v>
                </c:pt>
                <c:pt idx="3962">
                  <c:v>5.4623809763779754</c:v>
                </c:pt>
                <c:pt idx="3963">
                  <c:v>5.4430488260182015</c:v>
                </c:pt>
                <c:pt idx="3964">
                  <c:v>4.1753471032318288</c:v>
                </c:pt>
                <c:pt idx="3965">
                  <c:v>4.330735431404964</c:v>
                </c:pt>
                <c:pt idx="3966">
                  <c:v>5.1155006234536362</c:v>
                </c:pt>
                <c:pt idx="3967">
                  <c:v>5.2908015372043149</c:v>
                </c:pt>
                <c:pt idx="3968">
                  <c:v>6.1719183010088132</c:v>
                </c:pt>
                <c:pt idx="3969">
                  <c:v>6.4023623979894078</c:v>
                </c:pt>
                <c:pt idx="3970">
                  <c:v>6.2064716425468136</c:v>
                </c:pt>
                <c:pt idx="3971">
                  <c:v>6.0164394713718083</c:v>
                </c:pt>
                <c:pt idx="3972">
                  <c:v>5.9173423759354202</c:v>
                </c:pt>
                <c:pt idx="3973">
                  <c:v>6.0867583783560697</c:v>
                </c:pt>
                <c:pt idx="3974">
                  <c:v>5.8788942396752111</c:v>
                </c:pt>
                <c:pt idx="3975">
                  <c:v>6.2860648177430294</c:v>
                </c:pt>
                <c:pt idx="3976">
                  <c:v>6.3357904754093433</c:v>
                </c:pt>
                <c:pt idx="3977">
                  <c:v>6.0587457009538372</c:v>
                </c:pt>
                <c:pt idx="3978">
                  <c:v>6.0190497360052433</c:v>
                </c:pt>
                <c:pt idx="3979">
                  <c:v>6.5645652196884976</c:v>
                </c:pt>
                <c:pt idx="3980">
                  <c:v>6.9611212644015996</c:v>
                </c:pt>
                <c:pt idx="3981">
                  <c:v>6.6343545478649668</c:v>
                </c:pt>
                <c:pt idx="3982">
                  <c:v>5.4665096348198272</c:v>
                </c:pt>
                <c:pt idx="3983">
                  <c:v>5.4476448693494346</c:v>
                </c:pt>
                <c:pt idx="3984">
                  <c:v>5.4385280253932837</c:v>
                </c:pt>
                <c:pt idx="3985">
                  <c:v>5.1816541529285276</c:v>
                </c:pt>
                <c:pt idx="3986">
                  <c:v>4.5679203821145249</c:v>
                </c:pt>
                <c:pt idx="3987">
                  <c:v>3.7359943604948809</c:v>
                </c:pt>
                <c:pt idx="3988">
                  <c:v>3.5183191976266808</c:v>
                </c:pt>
                <c:pt idx="3989">
                  <c:v>3.3209196615127627</c:v>
                </c:pt>
                <c:pt idx="3990">
                  <c:v>3.5249979887572116</c:v>
                </c:pt>
                <c:pt idx="3991">
                  <c:v>3.5842013992674255</c:v>
                </c:pt>
                <c:pt idx="3992">
                  <c:v>4.7735196250597323</c:v>
                </c:pt>
                <c:pt idx="3993">
                  <c:v>5.0002361369958761</c:v>
                </c:pt>
                <c:pt idx="3994">
                  <c:v>5.2467982008314147</c:v>
                </c:pt>
                <c:pt idx="3995">
                  <c:v>5.2952519587650269</c:v>
                </c:pt>
                <c:pt idx="3996">
                  <c:v>6.2188363022591773</c:v>
                </c:pt>
                <c:pt idx="3997">
                  <c:v>6.5438743319114598</c:v>
                </c:pt>
                <c:pt idx="3998">
                  <c:v>5.4544920854644952</c:v>
                </c:pt>
                <c:pt idx="3999">
                  <c:v>3.1753171892106118</c:v>
                </c:pt>
                <c:pt idx="4000">
                  <c:v>3.6768109576437786</c:v>
                </c:pt>
                <c:pt idx="4001">
                  <c:v>3.7965219433378583</c:v>
                </c:pt>
                <c:pt idx="4002">
                  <c:v>3.6590166420203838</c:v>
                </c:pt>
                <c:pt idx="4003">
                  <c:v>4.0327871592160136</c:v>
                </c:pt>
                <c:pt idx="4004">
                  <c:v>2.9910327754485238</c:v>
                </c:pt>
                <c:pt idx="4005">
                  <c:v>2.9519700585187594</c:v>
                </c:pt>
                <c:pt idx="4006">
                  <c:v>3.4482211460253205</c:v>
                </c:pt>
                <c:pt idx="4007">
                  <c:v>4.1480564028364677</c:v>
                </c:pt>
                <c:pt idx="4008">
                  <c:v>3.7946828916154449</c:v>
                </c:pt>
                <c:pt idx="4009">
                  <c:v>4.1106136708461163</c:v>
                </c:pt>
                <c:pt idx="4010">
                  <c:v>4.1209049617062208</c:v>
                </c:pt>
                <c:pt idx="4011">
                  <c:v>3.7270395726556229</c:v>
                </c:pt>
                <c:pt idx="4012">
                  <c:v>4.0823778956239254</c:v>
                </c:pt>
                <c:pt idx="4013">
                  <c:v>4.4372634093804875</c:v>
                </c:pt>
                <c:pt idx="4014">
                  <c:v>4.2886019013176595</c:v>
                </c:pt>
                <c:pt idx="4015">
                  <c:v>4.0913769444713477</c:v>
                </c:pt>
                <c:pt idx="4016">
                  <c:v>4.1014075056075727</c:v>
                </c:pt>
                <c:pt idx="4017">
                  <c:v>4.5156504426053079</c:v>
                </c:pt>
                <c:pt idx="4018">
                  <c:v>4.4473106288227093</c:v>
                </c:pt>
                <c:pt idx="4019">
                  <c:v>4.5266226416577053</c:v>
                </c:pt>
                <c:pt idx="4020">
                  <c:v>4.3691900784672724</c:v>
                </c:pt>
                <c:pt idx="4021">
                  <c:v>4.3301957160324749</c:v>
                </c:pt>
                <c:pt idx="4022">
                  <c:v>3.946406078445277</c:v>
                </c:pt>
                <c:pt idx="4023">
                  <c:v>3.6207680090369889</c:v>
                </c:pt>
                <c:pt idx="4024">
                  <c:v>3.5623833315746114</c:v>
                </c:pt>
                <c:pt idx="4025">
                  <c:v>3.6128684236168205</c:v>
                </c:pt>
                <c:pt idx="4026">
                  <c:v>3.7805904745739922</c:v>
                </c:pt>
                <c:pt idx="4027">
                  <c:v>4.4325965068761564</c:v>
                </c:pt>
                <c:pt idx="4028">
                  <c:v>4.7891191822531685</c:v>
                </c:pt>
                <c:pt idx="4029">
                  <c:v>4.3359445586654664</c:v>
                </c:pt>
                <c:pt idx="4030">
                  <c:v>4.1293077630477981</c:v>
                </c:pt>
                <c:pt idx="4031">
                  <c:v>4.2095271276208415</c:v>
                </c:pt>
                <c:pt idx="4032">
                  <c:v>4.5557560262024426</c:v>
                </c:pt>
                <c:pt idx="4033">
                  <c:v>4.2504056374893624</c:v>
                </c:pt>
                <c:pt idx="4034">
                  <c:v>4.220883028544991</c:v>
                </c:pt>
                <c:pt idx="4035">
                  <c:v>3.5499345647714842</c:v>
                </c:pt>
                <c:pt idx="4036">
                  <c:v>3.9560899587876981</c:v>
                </c:pt>
                <c:pt idx="4037">
                  <c:v>4.0852737901178742</c:v>
                </c:pt>
                <c:pt idx="4038">
                  <c:v>4.331491166097897</c:v>
                </c:pt>
                <c:pt idx="4039">
                  <c:v>4.3810927027199513</c:v>
                </c:pt>
                <c:pt idx="4040">
                  <c:v>4.172770226672859</c:v>
                </c:pt>
                <c:pt idx="4041">
                  <c:v>4.4689904449651605</c:v>
                </c:pt>
                <c:pt idx="4042">
                  <c:v>4.737790178204774</c:v>
                </c:pt>
                <c:pt idx="4043">
                  <c:v>5.0438538568846356</c:v>
                </c:pt>
                <c:pt idx="4044">
                  <c:v>5.7654323055595293</c:v>
                </c:pt>
                <c:pt idx="4045">
                  <c:v>5.587161779033889</c:v>
                </c:pt>
                <c:pt idx="4046">
                  <c:v>5.4796801411589424</c:v>
                </c:pt>
                <c:pt idx="4047">
                  <c:v>4.916429487439272</c:v>
                </c:pt>
                <c:pt idx="4048">
                  <c:v>4.8086955570714691</c:v>
                </c:pt>
                <c:pt idx="4049">
                  <c:v>5.0556975970664082</c:v>
                </c:pt>
                <c:pt idx="4050">
                  <c:v>5.5672333037549686</c:v>
                </c:pt>
                <c:pt idx="4051">
                  <c:v>5.4688001568139297</c:v>
                </c:pt>
                <c:pt idx="4052">
                  <c:v>4.8183244106987999</c:v>
                </c:pt>
                <c:pt idx="4053">
                  <c:v>4.472109140565661</c:v>
                </c:pt>
                <c:pt idx="4054">
                  <c:v>4.5400259636472313</c:v>
                </c:pt>
                <c:pt idx="4055">
                  <c:v>4.827725751876808</c:v>
                </c:pt>
                <c:pt idx="4056">
                  <c:v>4.5409394651470727</c:v>
                </c:pt>
                <c:pt idx="4057">
                  <c:v>4.7095674203911964</c:v>
                </c:pt>
                <c:pt idx="4058">
                  <c:v>4.0950723410847489</c:v>
                </c:pt>
                <c:pt idx="4059">
                  <c:v>3.985090375601128</c:v>
                </c:pt>
                <c:pt idx="4060">
                  <c:v>4.3006948576089217</c:v>
                </c:pt>
                <c:pt idx="4061">
                  <c:v>4.1319884995924854</c:v>
                </c:pt>
                <c:pt idx="4062">
                  <c:v>4.0325366664644795</c:v>
                </c:pt>
                <c:pt idx="4063">
                  <c:v>4.1703367525866666</c:v>
                </c:pt>
                <c:pt idx="4064">
                  <c:v>3.9519958637823573</c:v>
                </c:pt>
                <c:pt idx="4065">
                  <c:v>4.089498290191492</c:v>
                </c:pt>
                <c:pt idx="4066">
                  <c:v>3.4658396056986254</c:v>
                </c:pt>
                <c:pt idx="4067">
                  <c:v>3.2776145260513299</c:v>
                </c:pt>
                <c:pt idx="4068">
                  <c:v>4.9449057793457944</c:v>
                </c:pt>
                <c:pt idx="4069">
                  <c:v>5.159568837854029</c:v>
                </c:pt>
                <c:pt idx="4070">
                  <c:v>4.5892726539387443</c:v>
                </c:pt>
                <c:pt idx="4071">
                  <c:v>3.4905445470538958</c:v>
                </c:pt>
                <c:pt idx="4072">
                  <c:v>3.9144444778861822</c:v>
                </c:pt>
                <c:pt idx="4073">
                  <c:v>4.0837613579704675</c:v>
                </c:pt>
                <c:pt idx="4074">
                  <c:v>4.9294782839040909</c:v>
                </c:pt>
                <c:pt idx="4075">
                  <c:v>5.6585509884820198</c:v>
                </c:pt>
                <c:pt idx="4076">
                  <c:v>5.1090341021282919</c:v>
                </c:pt>
                <c:pt idx="4077">
                  <c:v>4.420972917360344</c:v>
                </c:pt>
                <c:pt idx="4078">
                  <c:v>4.3434322208676788</c:v>
                </c:pt>
                <c:pt idx="4079">
                  <c:v>4.0294882750885268</c:v>
                </c:pt>
                <c:pt idx="4080">
                  <c:v>3.5573938513633658</c:v>
                </c:pt>
                <c:pt idx="4081">
                  <c:v>3.5392144170316699</c:v>
                </c:pt>
                <c:pt idx="4082">
                  <c:v>4.6997258164099538</c:v>
                </c:pt>
                <c:pt idx="4083">
                  <c:v>4.2774428138776397</c:v>
                </c:pt>
                <c:pt idx="4084">
                  <c:v>4.8665889475067621</c:v>
                </c:pt>
                <c:pt idx="4085">
                  <c:v>4.6118251348959074</c:v>
                </c:pt>
                <c:pt idx="4086">
                  <c:v>4.3158012451947094</c:v>
                </c:pt>
                <c:pt idx="4087">
                  <c:v>4.2283770988243035</c:v>
                </c:pt>
                <c:pt idx="4088">
                  <c:v>4.4750435429739976</c:v>
                </c:pt>
                <c:pt idx="4089">
                  <c:v>4.2186415224245266</c:v>
                </c:pt>
                <c:pt idx="4090">
                  <c:v>4.2783879816764898</c:v>
                </c:pt>
                <c:pt idx="4091">
                  <c:v>4.1345598074545613</c:v>
                </c:pt>
                <c:pt idx="4092">
                  <c:v>3.902517780553139</c:v>
                </c:pt>
                <c:pt idx="4093">
                  <c:v>4.3331065152630268</c:v>
                </c:pt>
                <c:pt idx="4094">
                  <c:v>4.8611579852826017</c:v>
                </c:pt>
                <c:pt idx="4095">
                  <c:v>4.7233975251859031</c:v>
                </c:pt>
                <c:pt idx="4096">
                  <c:v>4.5125311407203483</c:v>
                </c:pt>
                <c:pt idx="4097">
                  <c:v>4.199759156129943</c:v>
                </c:pt>
                <c:pt idx="4098">
                  <c:v>5.4302399687394303</c:v>
                </c:pt>
                <c:pt idx="4099">
                  <c:v>5.2142417744693024</c:v>
                </c:pt>
                <c:pt idx="4100">
                  <c:v>5.4803191447816646</c:v>
                </c:pt>
                <c:pt idx="4101">
                  <c:v>7.6660919160529799</c:v>
                </c:pt>
                <c:pt idx="4102">
                  <c:v>7.1545296097203641</c:v>
                </c:pt>
                <c:pt idx="4103">
                  <c:v>7.2129502256020723</c:v>
                </c:pt>
                <c:pt idx="4104">
                  <c:v>7.3389953595753461</c:v>
                </c:pt>
                <c:pt idx="4105">
                  <c:v>6.808467213932663</c:v>
                </c:pt>
                <c:pt idx="4106">
                  <c:v>9.2001087092349287</c:v>
                </c:pt>
                <c:pt idx="4107">
                  <c:v>11.622775245088816</c:v>
                </c:pt>
                <c:pt idx="4108">
                  <c:v>8.7814000101335683</c:v>
                </c:pt>
                <c:pt idx="4109">
                  <c:v>8.8456271490013592</c:v>
                </c:pt>
                <c:pt idx="4110">
                  <c:v>7.5088411510647468</c:v>
                </c:pt>
                <c:pt idx="4111">
                  <c:v>7.5383516643302642</c:v>
                </c:pt>
                <c:pt idx="4112">
                  <c:v>7.5398795939304559</c:v>
                </c:pt>
                <c:pt idx="4113">
                  <c:v>7.4522199603364694</c:v>
                </c:pt>
                <c:pt idx="4114">
                  <c:v>8.0270588135993854</c:v>
                </c:pt>
                <c:pt idx="4115">
                  <c:v>8.0281129972971552</c:v>
                </c:pt>
                <c:pt idx="4116">
                  <c:v>8.9199868344207864</c:v>
                </c:pt>
                <c:pt idx="4117">
                  <c:v>7.4542130285763175</c:v>
                </c:pt>
                <c:pt idx="4118">
                  <c:v>6.226719928093031</c:v>
                </c:pt>
                <c:pt idx="4119">
                  <c:v>6.3557466936017795</c:v>
                </c:pt>
                <c:pt idx="4120">
                  <c:v>6.4253847490254508</c:v>
                </c:pt>
                <c:pt idx="4121">
                  <c:v>9.1614653262767547</c:v>
                </c:pt>
                <c:pt idx="4122">
                  <c:v>7.8035488049453416</c:v>
                </c:pt>
                <c:pt idx="4123">
                  <c:v>8.3318502229080948</c:v>
                </c:pt>
                <c:pt idx="4124">
                  <c:v>8.3101530543335738</c:v>
                </c:pt>
                <c:pt idx="4125">
                  <c:v>10.400777266729431</c:v>
                </c:pt>
                <c:pt idx="4126">
                  <c:v>10.045976645311322</c:v>
                </c:pt>
                <c:pt idx="4127">
                  <c:v>9.0723581327615221</c:v>
                </c:pt>
                <c:pt idx="4128">
                  <c:v>9.7369559001331822</c:v>
                </c:pt>
                <c:pt idx="4129">
                  <c:v>9.984232285998214</c:v>
                </c:pt>
                <c:pt idx="4130">
                  <c:v>9.1999825262744377</c:v>
                </c:pt>
                <c:pt idx="4131">
                  <c:v>8.7032013833365642</c:v>
                </c:pt>
                <c:pt idx="4132">
                  <c:v>8.9001664968339895</c:v>
                </c:pt>
                <c:pt idx="4133">
                  <c:v>8.6919544811344487</c:v>
                </c:pt>
                <c:pt idx="4134">
                  <c:v>9.2264295425467022</c:v>
                </c:pt>
                <c:pt idx="4135">
                  <c:v>8.5818317136454123</c:v>
                </c:pt>
                <c:pt idx="4136">
                  <c:v>8.371278430218581</c:v>
                </c:pt>
                <c:pt idx="4137">
                  <c:v>7.9917497015802041</c:v>
                </c:pt>
                <c:pt idx="4138">
                  <c:v>8.4457229136696359</c:v>
                </c:pt>
                <c:pt idx="4139">
                  <c:v>8.4325318477340971</c:v>
                </c:pt>
                <c:pt idx="4140">
                  <c:v>8.0940537579266234</c:v>
                </c:pt>
                <c:pt idx="4141">
                  <c:v>8.6770391406945393</c:v>
                </c:pt>
                <c:pt idx="4142">
                  <c:v>7.310020839006798</c:v>
                </c:pt>
                <c:pt idx="4143">
                  <c:v>6.8441481872853513</c:v>
                </c:pt>
                <c:pt idx="4144">
                  <c:v>8.5921820483309688</c:v>
                </c:pt>
                <c:pt idx="4145">
                  <c:v>8.4132199087677648</c:v>
                </c:pt>
                <c:pt idx="4146">
                  <c:v>8.6984553222240262</c:v>
                </c:pt>
                <c:pt idx="4147">
                  <c:v>8.1332720725728382</c:v>
                </c:pt>
                <c:pt idx="4148">
                  <c:v>7.9244966116175206</c:v>
                </c:pt>
                <c:pt idx="4149">
                  <c:v>8.0437736065632421</c:v>
                </c:pt>
                <c:pt idx="4150">
                  <c:v>7.894239294771257</c:v>
                </c:pt>
                <c:pt idx="4151">
                  <c:v>9.0392236555214645</c:v>
                </c:pt>
                <c:pt idx="4152">
                  <c:v>8.7312529638153311</c:v>
                </c:pt>
                <c:pt idx="4153">
                  <c:v>8.8886873018233423</c:v>
                </c:pt>
                <c:pt idx="4154">
                  <c:v>7.7050625513370461</c:v>
                </c:pt>
                <c:pt idx="4155">
                  <c:v>7.5446888607233475</c:v>
                </c:pt>
                <c:pt idx="4156">
                  <c:v>7.3165638083707885</c:v>
                </c:pt>
                <c:pt idx="4157">
                  <c:v>8.8181759276988121</c:v>
                </c:pt>
                <c:pt idx="4158">
                  <c:v>8.7778943616076575</c:v>
                </c:pt>
                <c:pt idx="4159">
                  <c:v>8.8345331297597554</c:v>
                </c:pt>
                <c:pt idx="4160">
                  <c:v>8.7160084482160087</c:v>
                </c:pt>
                <c:pt idx="4161">
                  <c:v>8.2612946780064203</c:v>
                </c:pt>
                <c:pt idx="4162">
                  <c:v>8.4395387541638467</c:v>
                </c:pt>
                <c:pt idx="4163">
                  <c:v>8.7949897987869026</c:v>
                </c:pt>
                <c:pt idx="4164">
                  <c:v>8.0246943530993153</c:v>
                </c:pt>
                <c:pt idx="4165">
                  <c:v>8.2214746845073901</c:v>
                </c:pt>
                <c:pt idx="4166">
                  <c:v>7.4714346139037007</c:v>
                </c:pt>
              </c:numCache>
            </c:numRef>
          </c:xVal>
          <c:yVal>
            <c:numRef>
              <c:f>TimeSeries!$Q$3:$Q$10654</c:f>
              <c:numCache>
                <c:formatCode>0</c:formatCode>
                <c:ptCount val="10652"/>
                <c:pt idx="0">
                  <c:v>1975.8512690105349</c:v>
                </c:pt>
                <c:pt idx="1">
                  <c:v>1980.1050917608677</c:v>
                </c:pt>
                <c:pt idx="2">
                  <c:v>1983.1607763926222</c:v>
                </c:pt>
                <c:pt idx="3">
                  <c:v>1962.6648385633134</c:v>
                </c:pt>
                <c:pt idx="4">
                  <c:v>1975.0470175496318</c:v>
                </c:pt>
                <c:pt idx="5">
                  <c:v>1957.9002676991781</c:v>
                </c:pt>
                <c:pt idx="6">
                  <c:v>1971.3317833424289</c:v>
                </c:pt>
                <c:pt idx="7">
                  <c:v>1969.6838724468309</c:v>
                </c:pt>
                <c:pt idx="8">
                  <c:v>1971.0479571426533</c:v>
                </c:pt>
                <c:pt idx="9">
                  <c:v>1971.6088242799365</c:v>
                </c:pt>
                <c:pt idx="10">
                  <c:v>1970.3132834338489</c:v>
                </c:pt>
                <c:pt idx="11">
                  <c:v>1963.3513979182662</c:v>
                </c:pt>
                <c:pt idx="12">
                  <c:v>1937.4396342135788</c:v>
                </c:pt>
                <c:pt idx="13">
                  <c:v>1940.1758119319079</c:v>
                </c:pt>
                <c:pt idx="14">
                  <c:v>1949.5181408969538</c:v>
                </c:pt>
                <c:pt idx="15">
                  <c:v>1893.4810582818307</c:v>
                </c:pt>
                <c:pt idx="16">
                  <c:v>1880.0711973902435</c:v>
                </c:pt>
                <c:pt idx="17">
                  <c:v>1885.5425403874979</c:v>
                </c:pt>
                <c:pt idx="18">
                  <c:v>1945.633609319641</c:v>
                </c:pt>
                <c:pt idx="19">
                  <c:v>1956.0387173227098</c:v>
                </c:pt>
                <c:pt idx="20">
                  <c:v>1909.1000366274311</c:v>
                </c:pt>
                <c:pt idx="21">
                  <c:v>1885.5734778335448</c:v>
                </c:pt>
                <c:pt idx="22">
                  <c:v>1849.3592866282222</c:v>
                </c:pt>
                <c:pt idx="23">
                  <c:v>1822.3986470989291</c:v>
                </c:pt>
                <c:pt idx="24">
                  <c:v>1636.9627772378819</c:v>
                </c:pt>
                <c:pt idx="25">
                  <c:v>1666.0345609830624</c:v>
                </c:pt>
                <c:pt idx="26">
                  <c:v>1672.0856832383506</c:v>
                </c:pt>
                <c:pt idx="27">
                  <c:v>1756.4241921146368</c:v>
                </c:pt>
                <c:pt idx="28">
                  <c:v>1751.6449447607995</c:v>
                </c:pt>
                <c:pt idx="29">
                  <c:v>1683.627018150717</c:v>
                </c:pt>
                <c:pt idx="30">
                  <c:v>1693.1041664359036</c:v>
                </c:pt>
                <c:pt idx="31">
                  <c:v>1771.3546812487252</c:v>
                </c:pt>
                <c:pt idx="32">
                  <c:v>1514.4078537634905</c:v>
                </c:pt>
                <c:pt idx="33">
                  <c:v>1369.8935530830186</c:v>
                </c:pt>
                <c:pt idx="34">
                  <c:v>1389.278713389376</c:v>
                </c:pt>
                <c:pt idx="35">
                  <c:v>1443.9607451451129</c:v>
                </c:pt>
                <c:pt idx="36">
                  <c:v>1383.9518810714505</c:v>
                </c:pt>
                <c:pt idx="37">
                  <c:v>1202.8725481318979</c:v>
                </c:pt>
                <c:pt idx="38">
                  <c:v>1346.1449919477375</c:v>
                </c:pt>
                <c:pt idx="39">
                  <c:v>1301.4305480430257</c:v>
                </c:pt>
                <c:pt idx="40">
                  <c:v>1273.0531892762019</c:v>
                </c:pt>
                <c:pt idx="41">
                  <c:v>1218.0705652040838</c:v>
                </c:pt>
                <c:pt idx="42">
                  <c:v>1154.1014972851121</c:v>
                </c:pt>
                <c:pt idx="43">
                  <c:v>1336.451831064385</c:v>
                </c:pt>
                <c:pt idx="44">
                  <c:v>1378.9065625351197</c:v>
                </c:pt>
                <c:pt idx="45">
                  <c:v>856.20824874992161</c:v>
                </c:pt>
                <c:pt idx="46">
                  <c:v>987.18107732915257</c:v>
                </c:pt>
                <c:pt idx="47">
                  <c:v>854.85813257342329</c:v>
                </c:pt>
                <c:pt idx="48">
                  <c:v>699.89961473113533</c:v>
                </c:pt>
                <c:pt idx="49">
                  <c:v>983.13450900719681</c:v>
                </c:pt>
                <c:pt idx="50">
                  <c:v>1166.0270389959676</c:v>
                </c:pt>
                <c:pt idx="51">
                  <c:v>1335.0651904456054</c:v>
                </c:pt>
                <c:pt idx="52">
                  <c:v>1347.700127238654</c:v>
                </c:pt>
                <c:pt idx="53">
                  <c:v>1269.9859188343623</c:v>
                </c:pt>
                <c:pt idx="54">
                  <c:v>1485.1941995447487</c:v>
                </c:pt>
                <c:pt idx="55">
                  <c:v>1499.2075821275148</c:v>
                </c:pt>
                <c:pt idx="56">
                  <c:v>1502.892989595166</c:v>
                </c:pt>
                <c:pt idx="57">
                  <c:v>1401.6935453192236</c:v>
                </c:pt>
                <c:pt idx="58">
                  <c:v>1245.0924688665375</c:v>
                </c:pt>
                <c:pt idx="59">
                  <c:v>1501.0119704179849</c:v>
                </c:pt>
                <c:pt idx="60">
                  <c:v>1401.6340118595142</c:v>
                </c:pt>
                <c:pt idx="61">
                  <c:v>1292.1387925572578</c:v>
                </c:pt>
                <c:pt idx="62">
                  <c:v>1178.4485372728907</c:v>
                </c:pt>
                <c:pt idx="63">
                  <c:v>1068.0784345341103</c:v>
                </c:pt>
                <c:pt idx="64">
                  <c:v>864.2932205799201</c:v>
                </c:pt>
                <c:pt idx="65">
                  <c:v>781.95409626166759</c:v>
                </c:pt>
                <c:pt idx="66">
                  <c:v>995.94843928150851</c:v>
                </c:pt>
                <c:pt idx="67">
                  <c:v>1197.7715352985742</c:v>
                </c:pt>
                <c:pt idx="68">
                  <c:v>1466.0902170492454</c:v>
                </c:pt>
                <c:pt idx="69">
                  <c:v>1050.851095579028</c:v>
                </c:pt>
                <c:pt idx="70">
                  <c:v>720.55004725228696</c:v>
                </c:pt>
                <c:pt idx="71">
                  <c:v>873.9926082525235</c:v>
                </c:pt>
                <c:pt idx="72">
                  <c:v>856.80537651583006</c:v>
                </c:pt>
                <c:pt idx="73">
                  <c:v>1072.8136580280436</c:v>
                </c:pt>
                <c:pt idx="74">
                  <c:v>972.51929552403476</c:v>
                </c:pt>
                <c:pt idx="75">
                  <c:v>937.34567414042772</c:v>
                </c:pt>
                <c:pt idx="76">
                  <c:v>1045.1481932576362</c:v>
                </c:pt>
                <c:pt idx="77">
                  <c:v>896.90036847821398</c:v>
                </c:pt>
                <c:pt idx="78">
                  <c:v>803.05117723282217</c:v>
                </c:pt>
                <c:pt idx="79">
                  <c:v>897.15404017268793</c:v>
                </c:pt>
                <c:pt idx="80">
                  <c:v>1173.7458389554208</c:v>
                </c:pt>
                <c:pt idx="81">
                  <c:v>912.1102098232725</c:v>
                </c:pt>
                <c:pt idx="82">
                  <c:v>557.77079736980147</c:v>
                </c:pt>
                <c:pt idx="83">
                  <c:v>944.95031396021352</c:v>
                </c:pt>
                <c:pt idx="84">
                  <c:v>945.1710435901781</c:v>
                </c:pt>
                <c:pt idx="85">
                  <c:v>1194.9587404007575</c:v>
                </c:pt>
                <c:pt idx="86">
                  <c:v>1151.0757962777866</c:v>
                </c:pt>
                <c:pt idx="87">
                  <c:v>1288.4096613203085</c:v>
                </c:pt>
                <c:pt idx="88">
                  <c:v>1337.4599480505365</c:v>
                </c:pt>
                <c:pt idx="89">
                  <c:v>1516.4870290798642</c:v>
                </c:pt>
                <c:pt idx="90">
                  <c:v>1240.9183079784875</c:v>
                </c:pt>
                <c:pt idx="91">
                  <c:v>1417.5101256213056</c:v>
                </c:pt>
                <c:pt idx="92">
                  <c:v>1345.5498702954703</c:v>
                </c:pt>
                <c:pt idx="93">
                  <c:v>1383.5258449946266</c:v>
                </c:pt>
                <c:pt idx="94">
                  <c:v>1497.5644913110814</c:v>
                </c:pt>
                <c:pt idx="95">
                  <c:v>1724.3351511703679</c:v>
                </c:pt>
                <c:pt idx="96">
                  <c:v>1466.0897472032691</c:v>
                </c:pt>
                <c:pt idx="97">
                  <c:v>1614.9917196658846</c:v>
                </c:pt>
                <c:pt idx="98">
                  <c:v>1528.0402283015162</c:v>
                </c:pt>
                <c:pt idx="99">
                  <c:v>934.02082117867485</c:v>
                </c:pt>
                <c:pt idx="100">
                  <c:v>686.95160855692507</c:v>
                </c:pt>
                <c:pt idx="101">
                  <c:v>578.39148836637833</c:v>
                </c:pt>
                <c:pt idx="102">
                  <c:v>625.47483807634319</c:v>
                </c:pt>
                <c:pt idx="103">
                  <c:v>722.07597368363463</c:v>
                </c:pt>
                <c:pt idx="104">
                  <c:v>1191.5956227453844</c:v>
                </c:pt>
                <c:pt idx="105">
                  <c:v>686.21031019038071</c:v>
                </c:pt>
                <c:pt idx="106">
                  <c:v>1452.2874743963232</c:v>
                </c:pt>
                <c:pt idx="107">
                  <c:v>1631.0485527114718</c:v>
                </c:pt>
                <c:pt idx="108">
                  <c:v>1320.9071294281578</c:v>
                </c:pt>
                <c:pt idx="109">
                  <c:v>981.02557103605102</c:v>
                </c:pt>
                <c:pt idx="110">
                  <c:v>1076.4016129676083</c:v>
                </c:pt>
                <c:pt idx="111">
                  <c:v>1593.3091837260504</c:v>
                </c:pt>
                <c:pt idx="112">
                  <c:v>1385.8906464116444</c:v>
                </c:pt>
                <c:pt idx="113">
                  <c:v>1534.2867841970262</c:v>
                </c:pt>
                <c:pt idx="114">
                  <c:v>1422.253667719033</c:v>
                </c:pt>
                <c:pt idx="115">
                  <c:v>1630.2568543480343</c:v>
                </c:pt>
                <c:pt idx="116">
                  <c:v>1748.3728396121205</c:v>
                </c:pt>
                <c:pt idx="117">
                  <c:v>1156.2264430143293</c:v>
                </c:pt>
                <c:pt idx="118">
                  <c:v>1098.4508094025364</c:v>
                </c:pt>
                <c:pt idx="119">
                  <c:v>1558.8588826723167</c:v>
                </c:pt>
                <c:pt idx="120">
                  <c:v>980.76857390903876</c:v>
                </c:pt>
                <c:pt idx="121">
                  <c:v>1407.6532384520297</c:v>
                </c:pt>
                <c:pt idx="122">
                  <c:v>975.53065723156783</c:v>
                </c:pt>
                <c:pt idx="123">
                  <c:v>854.37021542856269</c:v>
                </c:pt>
                <c:pt idx="124">
                  <c:v>1165.9783295007455</c:v>
                </c:pt>
                <c:pt idx="125">
                  <c:v>993.95787083837774</c:v>
                </c:pt>
                <c:pt idx="126">
                  <c:v>1009.9285501604643</c:v>
                </c:pt>
                <c:pt idx="127">
                  <c:v>33.019081006836963</c:v>
                </c:pt>
                <c:pt idx="128">
                  <c:v>18.28047567710442</c:v>
                </c:pt>
                <c:pt idx="129">
                  <c:v>17.189473048123137</c:v>
                </c:pt>
                <c:pt idx="130">
                  <c:v>35.441710462730903</c:v>
                </c:pt>
                <c:pt idx="131">
                  <c:v>66.644180881103864</c:v>
                </c:pt>
                <c:pt idx="132">
                  <c:v>42.486946631850515</c:v>
                </c:pt>
                <c:pt idx="133">
                  <c:v>36.725555758936324</c:v>
                </c:pt>
                <c:pt idx="134">
                  <c:v>28.633577608327585</c:v>
                </c:pt>
                <c:pt idx="135">
                  <c:v>35.858444269012359</c:v>
                </c:pt>
                <c:pt idx="136">
                  <c:v>37.574967420574751</c:v>
                </c:pt>
                <c:pt idx="137">
                  <c:v>31.913559187978951</c:v>
                </c:pt>
                <c:pt idx="138">
                  <c:v>1480.7096043932859</c:v>
                </c:pt>
                <c:pt idx="139">
                  <c:v>1450.1907199761351</c:v>
                </c:pt>
                <c:pt idx="140">
                  <c:v>1976.5101892514406</c:v>
                </c:pt>
                <c:pt idx="141">
                  <c:v>1963.2727038928942</c:v>
                </c:pt>
                <c:pt idx="142">
                  <c:v>1927.2653152520149</c:v>
                </c:pt>
                <c:pt idx="143">
                  <c:v>1962.286831971267</c:v>
                </c:pt>
                <c:pt idx="144">
                  <c:v>1945.1446005687533</c:v>
                </c:pt>
                <c:pt idx="145">
                  <c:v>1951.0348524178737</c:v>
                </c:pt>
                <c:pt idx="146">
                  <c:v>841.46311629889635</c:v>
                </c:pt>
                <c:pt idx="147">
                  <c:v>1429.4534682356318</c:v>
                </c:pt>
                <c:pt idx="148">
                  <c:v>871.92310500880831</c:v>
                </c:pt>
                <c:pt idx="149">
                  <c:v>1593.9287772500593</c:v>
                </c:pt>
                <c:pt idx="150">
                  <c:v>1583.6386033792817</c:v>
                </c:pt>
                <c:pt idx="151">
                  <c:v>1389.9683331738786</c:v>
                </c:pt>
                <c:pt idx="152">
                  <c:v>1283.8414550894015</c:v>
                </c:pt>
                <c:pt idx="153">
                  <c:v>1066.6214828569523</c:v>
                </c:pt>
                <c:pt idx="154">
                  <c:v>1232.4996688459451</c:v>
                </c:pt>
                <c:pt idx="155">
                  <c:v>1594.8257690883534</c:v>
                </c:pt>
                <c:pt idx="156">
                  <c:v>1186.2793860864763</c:v>
                </c:pt>
                <c:pt idx="157">
                  <c:v>972.77226044154486</c:v>
                </c:pt>
                <c:pt idx="158">
                  <c:v>1144.9086743107359</c:v>
                </c:pt>
                <c:pt idx="159">
                  <c:v>1112.6668313183673</c:v>
                </c:pt>
                <c:pt idx="160">
                  <c:v>704.20273320028105</c:v>
                </c:pt>
                <c:pt idx="161">
                  <c:v>333.17921368258766</c:v>
                </c:pt>
                <c:pt idx="162">
                  <c:v>979.96617005557709</c:v>
                </c:pt>
                <c:pt idx="163">
                  <c:v>1839.8840261582873</c:v>
                </c:pt>
                <c:pt idx="164">
                  <c:v>1697.6112989223584</c:v>
                </c:pt>
                <c:pt idx="165">
                  <c:v>1612.4365466180541</c:v>
                </c:pt>
                <c:pt idx="166">
                  <c:v>1385.7368231183548</c:v>
                </c:pt>
                <c:pt idx="167">
                  <c:v>1799.8668968833947</c:v>
                </c:pt>
                <c:pt idx="168">
                  <c:v>1759.1107647495301</c:v>
                </c:pt>
                <c:pt idx="169">
                  <c:v>1243.0526330219593</c:v>
                </c:pt>
                <c:pt idx="170">
                  <c:v>1210.7083411637266</c:v>
                </c:pt>
                <c:pt idx="171">
                  <c:v>526.14138520760525</c:v>
                </c:pt>
                <c:pt idx="172">
                  <c:v>937.21340408177957</c:v>
                </c:pt>
                <c:pt idx="173">
                  <c:v>448.6537429825425</c:v>
                </c:pt>
                <c:pt idx="174">
                  <c:v>396.34625179633133</c:v>
                </c:pt>
                <c:pt idx="175">
                  <c:v>1000.592001722927</c:v>
                </c:pt>
                <c:pt idx="176">
                  <c:v>1053.4392490533567</c:v>
                </c:pt>
                <c:pt idx="177">
                  <c:v>202.75385563134614</c:v>
                </c:pt>
                <c:pt idx="178">
                  <c:v>937.51455049134074</c:v>
                </c:pt>
                <c:pt idx="179">
                  <c:v>1243.3224484087232</c:v>
                </c:pt>
                <c:pt idx="180">
                  <c:v>873.50246048534189</c:v>
                </c:pt>
                <c:pt idx="181">
                  <c:v>806.68630140628579</c:v>
                </c:pt>
                <c:pt idx="182">
                  <c:v>1047.6503932674227</c:v>
                </c:pt>
                <c:pt idx="183">
                  <c:v>826.71300560388784</c:v>
                </c:pt>
                <c:pt idx="184">
                  <c:v>932.86679938128282</c:v>
                </c:pt>
                <c:pt idx="185">
                  <c:v>764.33782323505352</c:v>
                </c:pt>
                <c:pt idx="186">
                  <c:v>842.06291859278917</c:v>
                </c:pt>
                <c:pt idx="187">
                  <c:v>990.49349483910521</c:v>
                </c:pt>
                <c:pt idx="188">
                  <c:v>1182.7845539882762</c:v>
                </c:pt>
                <c:pt idx="189">
                  <c:v>997.82306039689615</c:v>
                </c:pt>
                <c:pt idx="190">
                  <c:v>1420.5779704370241</c:v>
                </c:pt>
                <c:pt idx="191">
                  <c:v>1264.2122179404548</c:v>
                </c:pt>
                <c:pt idx="192">
                  <c:v>1468.4190196378463</c:v>
                </c:pt>
                <c:pt idx="193">
                  <c:v>1188.620721872345</c:v>
                </c:pt>
                <c:pt idx="194">
                  <c:v>1024.5114343150283</c:v>
                </c:pt>
                <c:pt idx="195">
                  <c:v>1125.3411855341953</c:v>
                </c:pt>
                <c:pt idx="196">
                  <c:v>978.68683912822496</c:v>
                </c:pt>
                <c:pt idx="197">
                  <c:v>676.13037154187452</c:v>
                </c:pt>
                <c:pt idx="198">
                  <c:v>751.01929722514171</c:v>
                </c:pt>
                <c:pt idx="199">
                  <c:v>694.69308238051008</c:v>
                </c:pt>
                <c:pt idx="200">
                  <c:v>957.14299507594819</c:v>
                </c:pt>
                <c:pt idx="201">
                  <c:v>557.70605847362253</c:v>
                </c:pt>
                <c:pt idx="202">
                  <c:v>870.51344218577378</c:v>
                </c:pt>
                <c:pt idx="203">
                  <c:v>698.92647644592319</c:v>
                </c:pt>
                <c:pt idx="204">
                  <c:v>799.36883503856052</c:v>
                </c:pt>
                <c:pt idx="205">
                  <c:v>798.83460247634412</c:v>
                </c:pt>
                <c:pt idx="206">
                  <c:v>1080.9770118406873</c:v>
                </c:pt>
                <c:pt idx="207">
                  <c:v>958.35008938620012</c:v>
                </c:pt>
                <c:pt idx="208">
                  <c:v>594.16534746850118</c:v>
                </c:pt>
                <c:pt idx="209">
                  <c:v>765.48547221821457</c:v>
                </c:pt>
                <c:pt idx="210">
                  <c:v>699.55873101744169</c:v>
                </c:pt>
                <c:pt idx="211">
                  <c:v>866.46804335287493</c:v>
                </c:pt>
                <c:pt idx="212">
                  <c:v>741.2032773236582</c:v>
                </c:pt>
                <c:pt idx="213">
                  <c:v>771.29716736922455</c:v>
                </c:pt>
                <c:pt idx="214">
                  <c:v>688.25001801451037</c:v>
                </c:pt>
                <c:pt idx="215">
                  <c:v>646.56927831360815</c:v>
                </c:pt>
                <c:pt idx="216">
                  <c:v>408.94898145944165</c:v>
                </c:pt>
                <c:pt idx="217">
                  <c:v>348.84049962634685</c:v>
                </c:pt>
                <c:pt idx="218">
                  <c:v>326.53072540659502</c:v>
                </c:pt>
                <c:pt idx="219">
                  <c:v>219.11828391409753</c:v>
                </c:pt>
                <c:pt idx="220">
                  <c:v>293.2884947585527</c:v>
                </c:pt>
                <c:pt idx="221">
                  <c:v>423.58457139075739</c:v>
                </c:pt>
                <c:pt idx="222">
                  <c:v>334.2915135077327</c:v>
                </c:pt>
                <c:pt idx="223">
                  <c:v>369.81771405051563</c:v>
                </c:pt>
                <c:pt idx="224">
                  <c:v>366.51888589382048</c:v>
                </c:pt>
                <c:pt idx="225">
                  <c:v>417.5109516462004</c:v>
                </c:pt>
                <c:pt idx="226">
                  <c:v>373.52663685623008</c:v>
                </c:pt>
                <c:pt idx="227">
                  <c:v>209.21144442610668</c:v>
                </c:pt>
                <c:pt idx="228">
                  <c:v>170.39079545163483</c:v>
                </c:pt>
                <c:pt idx="229">
                  <c:v>77.400731276920823</c:v>
                </c:pt>
                <c:pt idx="230">
                  <c:v>1141.6819119433187</c:v>
                </c:pt>
                <c:pt idx="231">
                  <c:v>1114.268103581554</c:v>
                </c:pt>
                <c:pt idx="232">
                  <c:v>1987.7634125401755</c:v>
                </c:pt>
                <c:pt idx="233">
                  <c:v>1989.2815782392784</c:v>
                </c:pt>
                <c:pt idx="234">
                  <c:v>1984.3820617748063</c:v>
                </c:pt>
                <c:pt idx="235">
                  <c:v>1981.6170445028381</c:v>
                </c:pt>
                <c:pt idx="236">
                  <c:v>1987.5830536378023</c:v>
                </c:pt>
                <c:pt idx="237">
                  <c:v>1987.8964495956504</c:v>
                </c:pt>
                <c:pt idx="238">
                  <c:v>1983.217422850325</c:v>
                </c:pt>
                <c:pt idx="239">
                  <c:v>1989.4367595503368</c:v>
                </c:pt>
                <c:pt idx="240">
                  <c:v>1984.1298766277741</c:v>
                </c:pt>
                <c:pt idx="241">
                  <c:v>1984.8711703444503</c:v>
                </c:pt>
                <c:pt idx="242">
                  <c:v>1985.008470403332</c:v>
                </c:pt>
                <c:pt idx="243">
                  <c:v>1984.7599842847064</c:v>
                </c:pt>
                <c:pt idx="244">
                  <c:v>1979.0317703428732</c:v>
                </c:pt>
                <c:pt idx="245">
                  <c:v>1969.4034161049681</c:v>
                </c:pt>
                <c:pt idx="246">
                  <c:v>1962.42396856085</c:v>
                </c:pt>
                <c:pt idx="247">
                  <c:v>1984.2658228494752</c:v>
                </c:pt>
                <c:pt idx="248">
                  <c:v>1989.4713307698573</c:v>
                </c:pt>
                <c:pt idx="249">
                  <c:v>1982.9846863909236</c:v>
                </c:pt>
                <c:pt idx="250">
                  <c:v>1980.8016696863001</c:v>
                </c:pt>
                <c:pt idx="251">
                  <c:v>1965.0767756597518</c:v>
                </c:pt>
                <c:pt idx="252">
                  <c:v>1962.461218475308</c:v>
                </c:pt>
                <c:pt idx="253">
                  <c:v>1931.0375493704332</c:v>
                </c:pt>
                <c:pt idx="254">
                  <c:v>1894.7998045106153</c:v>
                </c:pt>
                <c:pt idx="255">
                  <c:v>1688.1408091396299</c:v>
                </c:pt>
                <c:pt idx="256">
                  <c:v>1681.9323977537474</c:v>
                </c:pt>
                <c:pt idx="257">
                  <c:v>1562.6885704343188</c:v>
                </c:pt>
                <c:pt idx="258">
                  <c:v>1216.0175731853067</c:v>
                </c:pt>
                <c:pt idx="259">
                  <c:v>1100.0311177751089</c:v>
                </c:pt>
                <c:pt idx="260">
                  <c:v>1056.5295397453137</c:v>
                </c:pt>
                <c:pt idx="261">
                  <c:v>1088.3906414605997</c:v>
                </c:pt>
                <c:pt idx="262">
                  <c:v>1783.0308166937837</c:v>
                </c:pt>
                <c:pt idx="263">
                  <c:v>1939.1011851620053</c:v>
                </c:pt>
                <c:pt idx="264">
                  <c:v>1772.3636271371654</c:v>
                </c:pt>
                <c:pt idx="265">
                  <c:v>1458.492745982421</c:v>
                </c:pt>
                <c:pt idx="266">
                  <c:v>1457.2700975305922</c:v>
                </c:pt>
                <c:pt idx="267">
                  <c:v>1092.4118602345461</c:v>
                </c:pt>
                <c:pt idx="268">
                  <c:v>731.76080459352431</c:v>
                </c:pt>
                <c:pt idx="269">
                  <c:v>721.43968866658042</c:v>
                </c:pt>
                <c:pt idx="270">
                  <c:v>334.63947032143079</c:v>
                </c:pt>
                <c:pt idx="271">
                  <c:v>344.31006462489734</c:v>
                </c:pt>
                <c:pt idx="272">
                  <c:v>318.24634938444439</c:v>
                </c:pt>
                <c:pt idx="273">
                  <c:v>244.40738261418201</c:v>
                </c:pt>
                <c:pt idx="274">
                  <c:v>299.38687118613507</c:v>
                </c:pt>
                <c:pt idx="275">
                  <c:v>168.96603862061275</c:v>
                </c:pt>
                <c:pt idx="276">
                  <c:v>128.08081501168311</c:v>
                </c:pt>
                <c:pt idx="277">
                  <c:v>167.64524031543198</c:v>
                </c:pt>
                <c:pt idx="278">
                  <c:v>137.84780373974405</c:v>
                </c:pt>
                <c:pt idx="279">
                  <c:v>177.88611031080515</c:v>
                </c:pt>
                <c:pt idx="280">
                  <c:v>267.02667626970191</c:v>
                </c:pt>
                <c:pt idx="281">
                  <c:v>492.51411508620987</c:v>
                </c:pt>
                <c:pt idx="282">
                  <c:v>502.58122032611084</c:v>
                </c:pt>
                <c:pt idx="283">
                  <c:v>821.72816517515434</c:v>
                </c:pt>
                <c:pt idx="284">
                  <c:v>941.39541587636938</c:v>
                </c:pt>
                <c:pt idx="285">
                  <c:v>1148.7349470928548</c:v>
                </c:pt>
                <c:pt idx="286">
                  <c:v>1449.1813747396172</c:v>
                </c:pt>
                <c:pt idx="287">
                  <c:v>1691.7014158686411</c:v>
                </c:pt>
                <c:pt idx="288">
                  <c:v>1760.6967382196312</c:v>
                </c:pt>
                <c:pt idx="289">
                  <c:v>1501.1252125013646</c:v>
                </c:pt>
                <c:pt idx="290">
                  <c:v>1767.3033296611829</c:v>
                </c:pt>
                <c:pt idx="291">
                  <c:v>1916.1850612770138</c:v>
                </c:pt>
                <c:pt idx="292">
                  <c:v>1873.4130694735773</c:v>
                </c:pt>
                <c:pt idx="293">
                  <c:v>1316.2551097681167</c:v>
                </c:pt>
                <c:pt idx="294">
                  <c:v>1379.1259550032498</c:v>
                </c:pt>
                <c:pt idx="295">
                  <c:v>1542.2225237000396</c:v>
                </c:pt>
                <c:pt idx="296">
                  <c:v>1916.876205017574</c:v>
                </c:pt>
                <c:pt idx="297">
                  <c:v>1948.5063878572241</c:v>
                </c:pt>
                <c:pt idx="298">
                  <c:v>1975.272267827693</c:v>
                </c:pt>
                <c:pt idx="299">
                  <c:v>1967.909885755307</c:v>
                </c:pt>
                <c:pt idx="300">
                  <c:v>1964.8964524319247</c:v>
                </c:pt>
                <c:pt idx="301">
                  <c:v>1965.5405552685106</c:v>
                </c:pt>
                <c:pt idx="302">
                  <c:v>1936.5299915132553</c:v>
                </c:pt>
                <c:pt idx="303">
                  <c:v>1869.8452546229491</c:v>
                </c:pt>
                <c:pt idx="304">
                  <c:v>1972.4072717863035</c:v>
                </c:pt>
                <c:pt idx="305">
                  <c:v>1907.5408868028451</c:v>
                </c:pt>
                <c:pt idx="306">
                  <c:v>1797.5508148562806</c:v>
                </c:pt>
                <c:pt idx="307">
                  <c:v>1336.4740445993609</c:v>
                </c:pt>
                <c:pt idx="308">
                  <c:v>1049.1704722472405</c:v>
                </c:pt>
                <c:pt idx="309">
                  <c:v>1271.5152811516477</c:v>
                </c:pt>
                <c:pt idx="310">
                  <c:v>1311.4937343600075</c:v>
                </c:pt>
                <c:pt idx="311">
                  <c:v>1129.1000875383434</c:v>
                </c:pt>
                <c:pt idx="312">
                  <c:v>1181.2388487933349</c:v>
                </c:pt>
                <c:pt idx="313">
                  <c:v>940.24524433897</c:v>
                </c:pt>
                <c:pt idx="314">
                  <c:v>1141.0956270058525</c:v>
                </c:pt>
                <c:pt idx="315">
                  <c:v>804.12619390240741</c:v>
                </c:pt>
                <c:pt idx="316">
                  <c:v>672.01093828495095</c:v>
                </c:pt>
                <c:pt idx="317">
                  <c:v>629.96763755419568</c:v>
                </c:pt>
                <c:pt idx="318">
                  <c:v>963.44410846395022</c:v>
                </c:pt>
                <c:pt idx="319">
                  <c:v>1541.3303015669885</c:v>
                </c:pt>
                <c:pt idx="320">
                  <c:v>1941.7099073977679</c:v>
                </c:pt>
                <c:pt idx="321">
                  <c:v>1452.5187599875871</c:v>
                </c:pt>
                <c:pt idx="322">
                  <c:v>882.97879924010351</c:v>
                </c:pt>
                <c:pt idx="323">
                  <c:v>1230.5172345249582</c:v>
                </c:pt>
                <c:pt idx="324">
                  <c:v>1294.2422511848183</c:v>
                </c:pt>
                <c:pt idx="325">
                  <c:v>231.26864064658184</c:v>
                </c:pt>
                <c:pt idx="326">
                  <c:v>222.53623621831989</c:v>
                </c:pt>
                <c:pt idx="327">
                  <c:v>240.87219551125202</c:v>
                </c:pt>
                <c:pt idx="328">
                  <c:v>1842.0585479015842</c:v>
                </c:pt>
                <c:pt idx="329">
                  <c:v>1939.5279954537025</c:v>
                </c:pt>
                <c:pt idx="330">
                  <c:v>1953.9728307579853</c:v>
                </c:pt>
                <c:pt idx="331">
                  <c:v>1959.6589560481243</c:v>
                </c:pt>
                <c:pt idx="332">
                  <c:v>1966.47292896721</c:v>
                </c:pt>
                <c:pt idx="333">
                  <c:v>1978.4156971248635</c:v>
                </c:pt>
                <c:pt idx="334">
                  <c:v>1981.8965362366164</c:v>
                </c:pt>
                <c:pt idx="335">
                  <c:v>1981.9318196165857</c:v>
                </c:pt>
                <c:pt idx="336">
                  <c:v>1964.9465587467275</c:v>
                </c:pt>
                <c:pt idx="337">
                  <c:v>1972.1717251252392</c:v>
                </c:pt>
                <c:pt idx="338">
                  <c:v>1984.3209363007479</c:v>
                </c:pt>
                <c:pt idx="339">
                  <c:v>1976.0817488984542</c:v>
                </c:pt>
                <c:pt idx="340">
                  <c:v>1977.5360886031719</c:v>
                </c:pt>
                <c:pt idx="341">
                  <c:v>1329.5465560325279</c:v>
                </c:pt>
                <c:pt idx="342">
                  <c:v>1981.0466898086793</c:v>
                </c:pt>
                <c:pt idx="343">
                  <c:v>1966.5207037786474</c:v>
                </c:pt>
                <c:pt idx="344">
                  <c:v>1930.755961355984</c:v>
                </c:pt>
                <c:pt idx="345">
                  <c:v>1684.9342756005433</c:v>
                </c:pt>
                <c:pt idx="346">
                  <c:v>1785.5372272427335</c:v>
                </c:pt>
                <c:pt idx="347">
                  <c:v>1701.9393367663361</c:v>
                </c:pt>
                <c:pt idx="348">
                  <c:v>1420.7923318820253</c:v>
                </c:pt>
                <c:pt idx="349">
                  <c:v>1481.6936195911733</c:v>
                </c:pt>
                <c:pt idx="350">
                  <c:v>1905.4017589376738</c:v>
                </c:pt>
                <c:pt idx="351">
                  <c:v>1961.4913573785857</c:v>
                </c:pt>
                <c:pt idx="352">
                  <c:v>1959.9979970108377</c:v>
                </c:pt>
                <c:pt idx="353">
                  <c:v>1960.1547292628293</c:v>
                </c:pt>
                <c:pt idx="354">
                  <c:v>1955.6383007275392</c:v>
                </c:pt>
                <c:pt idx="355">
                  <c:v>1316.2950386222933</c:v>
                </c:pt>
                <c:pt idx="356">
                  <c:v>1016.4727766464518</c:v>
                </c:pt>
                <c:pt idx="357">
                  <c:v>1563.409165725024</c:v>
                </c:pt>
                <c:pt idx="358">
                  <c:v>1272.7423545547192</c:v>
                </c:pt>
                <c:pt idx="359">
                  <c:v>874.68222637555198</c:v>
                </c:pt>
                <c:pt idx="360">
                  <c:v>871.34634820082715</c:v>
                </c:pt>
                <c:pt idx="361">
                  <c:v>1149.8864955616764</c:v>
                </c:pt>
                <c:pt idx="362">
                  <c:v>1989.4713307698573</c:v>
                </c:pt>
                <c:pt idx="363">
                  <c:v>1979.7432430668719</c:v>
                </c:pt>
                <c:pt idx="364">
                  <c:v>1952.8521314025511</c:v>
                </c:pt>
                <c:pt idx="365">
                  <c:v>1975.556340381532</c:v>
                </c:pt>
                <c:pt idx="366">
                  <c:v>1830.6551468327407</c:v>
                </c:pt>
                <c:pt idx="367">
                  <c:v>1967.6462606302159</c:v>
                </c:pt>
                <c:pt idx="368">
                  <c:v>1907.8036193715034</c:v>
                </c:pt>
                <c:pt idx="369">
                  <c:v>1810.9683963275727</c:v>
                </c:pt>
                <c:pt idx="370">
                  <c:v>1981.5898427578836</c:v>
                </c:pt>
                <c:pt idx="371">
                  <c:v>1986.4359602735351</c:v>
                </c:pt>
                <c:pt idx="372">
                  <c:v>1984.5580184864825</c:v>
                </c:pt>
                <c:pt idx="373">
                  <c:v>1985.6139338763869</c:v>
                </c:pt>
                <c:pt idx="374">
                  <c:v>1984.094712369953</c:v>
                </c:pt>
                <c:pt idx="375">
                  <c:v>1984.7564224818766</c:v>
                </c:pt>
                <c:pt idx="376">
                  <c:v>1984.0967664997086</c:v>
                </c:pt>
                <c:pt idx="377">
                  <c:v>1984.148389199949</c:v>
                </c:pt>
                <c:pt idx="378">
                  <c:v>1984.0742893980644</c:v>
                </c:pt>
                <c:pt idx="379">
                  <c:v>1983.9879223147761</c:v>
                </c:pt>
                <c:pt idx="380">
                  <c:v>1986.085460789735</c:v>
                </c:pt>
                <c:pt idx="381">
                  <c:v>1985.8592019926141</c:v>
                </c:pt>
                <c:pt idx="382">
                  <c:v>1984.9234410452068</c:v>
                </c:pt>
                <c:pt idx="383">
                  <c:v>1987.4861624921934</c:v>
                </c:pt>
                <c:pt idx="384">
                  <c:v>1986.0581723202749</c:v>
                </c:pt>
                <c:pt idx="385">
                  <c:v>1983.8892390083981</c:v>
                </c:pt>
                <c:pt idx="386">
                  <c:v>1984.8894368259221</c:v>
                </c:pt>
                <c:pt idx="387">
                  <c:v>1982.7088737361221</c:v>
                </c:pt>
                <c:pt idx="388">
                  <c:v>1979.8343802841187</c:v>
                </c:pt>
                <c:pt idx="389">
                  <c:v>1983.336875865949</c:v>
                </c:pt>
                <c:pt idx="390">
                  <c:v>1982.6177724277377</c:v>
                </c:pt>
                <c:pt idx="391">
                  <c:v>1988.704037281668</c:v>
                </c:pt>
                <c:pt idx="392">
                  <c:v>1989.070848457668</c:v>
                </c:pt>
                <c:pt idx="393">
                  <c:v>1989.4123865587985</c:v>
                </c:pt>
                <c:pt idx="394">
                  <c:v>1989.4282457384957</c:v>
                </c:pt>
                <c:pt idx="395">
                  <c:v>1989.4713307698573</c:v>
                </c:pt>
                <c:pt idx="396">
                  <c:v>1987.8321991919406</c:v>
                </c:pt>
                <c:pt idx="397">
                  <c:v>1982.6164218074177</c:v>
                </c:pt>
                <c:pt idx="398">
                  <c:v>1983.4397135827398</c:v>
                </c:pt>
                <c:pt idx="399">
                  <c:v>1987.4579398764381</c:v>
                </c:pt>
                <c:pt idx="400">
                  <c:v>1988.9643023521005</c:v>
                </c:pt>
                <c:pt idx="401">
                  <c:v>1988.6806348245314</c:v>
                </c:pt>
                <c:pt idx="402">
                  <c:v>1983.1843273582199</c:v>
                </c:pt>
                <c:pt idx="403">
                  <c:v>1988.6943890326545</c:v>
                </c:pt>
                <c:pt idx="404">
                  <c:v>1971.2020257577103</c:v>
                </c:pt>
                <c:pt idx="405">
                  <c:v>1976.9104902105735</c:v>
                </c:pt>
                <c:pt idx="406">
                  <c:v>1968.9127526081102</c:v>
                </c:pt>
                <c:pt idx="407">
                  <c:v>1963.2170427362585</c:v>
                </c:pt>
                <c:pt idx="408">
                  <c:v>1963.7007745302612</c:v>
                </c:pt>
                <c:pt idx="409">
                  <c:v>1910.5485597030611</c:v>
                </c:pt>
                <c:pt idx="410">
                  <c:v>1787.1734234271707</c:v>
                </c:pt>
                <c:pt idx="411">
                  <c:v>1937.2052204731208</c:v>
                </c:pt>
                <c:pt idx="412">
                  <c:v>1954.7121514403627</c:v>
                </c:pt>
                <c:pt idx="413">
                  <c:v>1979.7999842243312</c:v>
                </c:pt>
                <c:pt idx="414">
                  <c:v>1967.6863844763318</c:v>
                </c:pt>
                <c:pt idx="415">
                  <c:v>1979.8556874407734</c:v>
                </c:pt>
                <c:pt idx="416">
                  <c:v>1938.9771477597189</c:v>
                </c:pt>
                <c:pt idx="417">
                  <c:v>1942.9422697988366</c:v>
                </c:pt>
                <c:pt idx="418">
                  <c:v>1927.0494321535652</c:v>
                </c:pt>
                <c:pt idx="419">
                  <c:v>1954.2619305813166</c:v>
                </c:pt>
                <c:pt idx="420">
                  <c:v>1941.2714621842445</c:v>
                </c:pt>
                <c:pt idx="421">
                  <c:v>1728.396745765722</c:v>
                </c:pt>
                <c:pt idx="422">
                  <c:v>1364.3778891613588</c:v>
                </c:pt>
                <c:pt idx="423">
                  <c:v>1504.3818273765787</c:v>
                </c:pt>
                <c:pt idx="424">
                  <c:v>1633.9703414585467</c:v>
                </c:pt>
                <c:pt idx="425">
                  <c:v>1659.4401968940608</c:v>
                </c:pt>
                <c:pt idx="426">
                  <c:v>1853.9551849937018</c:v>
                </c:pt>
                <c:pt idx="427">
                  <c:v>1977.1203427616626</c:v>
                </c:pt>
                <c:pt idx="428">
                  <c:v>1944.0165163087702</c:v>
                </c:pt>
                <c:pt idx="429">
                  <c:v>1848.4159481316583</c:v>
                </c:pt>
                <c:pt idx="430">
                  <c:v>1589.0419354132093</c:v>
                </c:pt>
                <c:pt idx="431">
                  <c:v>1975.6914119305586</c:v>
                </c:pt>
                <c:pt idx="432">
                  <c:v>1980.8364275853455</c:v>
                </c:pt>
                <c:pt idx="433">
                  <c:v>1981.3036107770342</c:v>
                </c:pt>
                <c:pt idx="434">
                  <c:v>1920.4783922924692</c:v>
                </c:pt>
                <c:pt idx="435">
                  <c:v>1989.368267236782</c:v>
                </c:pt>
                <c:pt idx="436">
                  <c:v>1985.9161834956553</c:v>
                </c:pt>
                <c:pt idx="437">
                  <c:v>1987.2490355145487</c:v>
                </c:pt>
                <c:pt idx="438">
                  <c:v>1978.2451978248889</c:v>
                </c:pt>
                <c:pt idx="439">
                  <c:v>1978.6913999161343</c:v>
                </c:pt>
                <c:pt idx="440">
                  <c:v>1973.4932543847119</c:v>
                </c:pt>
                <c:pt idx="441">
                  <c:v>1949.8578009943283</c:v>
                </c:pt>
                <c:pt idx="442">
                  <c:v>1980.9295688133295</c:v>
                </c:pt>
                <c:pt idx="443">
                  <c:v>1984.3900813374798</c:v>
                </c:pt>
                <c:pt idx="444">
                  <c:v>1980.4776777570976</c:v>
                </c:pt>
                <c:pt idx="445">
                  <c:v>1981.9918825886903</c:v>
                </c:pt>
                <c:pt idx="446">
                  <c:v>1975.8785443455881</c:v>
                </c:pt>
                <c:pt idx="447">
                  <c:v>1979.5710329573899</c:v>
                </c:pt>
                <c:pt idx="448">
                  <c:v>1965.0614011829784</c:v>
                </c:pt>
                <c:pt idx="449">
                  <c:v>1956.2643220528257</c:v>
                </c:pt>
                <c:pt idx="450">
                  <c:v>1955.3356196233678</c:v>
                </c:pt>
                <c:pt idx="451">
                  <c:v>1979.1929059172064</c:v>
                </c:pt>
                <c:pt idx="452">
                  <c:v>1983.9054963098033</c:v>
                </c:pt>
                <c:pt idx="453">
                  <c:v>1957.6046857367819</c:v>
                </c:pt>
                <c:pt idx="454">
                  <c:v>1959.7608829352619</c:v>
                </c:pt>
                <c:pt idx="455">
                  <c:v>1971.1650791965217</c:v>
                </c:pt>
                <c:pt idx="456">
                  <c:v>1977.9823916010887</c:v>
                </c:pt>
                <c:pt idx="457">
                  <c:v>1975.5980551116504</c:v>
                </c:pt>
                <c:pt idx="458">
                  <c:v>1979.8821547304037</c:v>
                </c:pt>
                <c:pt idx="459">
                  <c:v>1983.4884586509088</c:v>
                </c:pt>
                <c:pt idx="460">
                  <c:v>1980.522897259154</c:v>
                </c:pt>
                <c:pt idx="461">
                  <c:v>1959.4746249094364</c:v>
                </c:pt>
                <c:pt idx="462">
                  <c:v>1983.7545395048419</c:v>
                </c:pt>
                <c:pt idx="463">
                  <c:v>1980.283038273169</c:v>
                </c:pt>
                <c:pt idx="464">
                  <c:v>1979.4348284969651</c:v>
                </c:pt>
                <c:pt idx="465">
                  <c:v>1980.9280768613264</c:v>
                </c:pt>
                <c:pt idx="466">
                  <c:v>1955.1917927154811</c:v>
                </c:pt>
                <c:pt idx="467">
                  <c:v>1935.4233273369466</c:v>
                </c:pt>
                <c:pt idx="468">
                  <c:v>1942.2937411467638</c:v>
                </c:pt>
                <c:pt idx="469">
                  <c:v>1874.6876344174727</c:v>
                </c:pt>
                <c:pt idx="470">
                  <c:v>1981.1672867746183</c:v>
                </c:pt>
                <c:pt idx="471">
                  <c:v>1983.3698056640303</c:v>
                </c:pt>
                <c:pt idx="472">
                  <c:v>1952.5185531618388</c:v>
                </c:pt>
                <c:pt idx="473">
                  <c:v>1981.8649756161678</c:v>
                </c:pt>
                <c:pt idx="474">
                  <c:v>1963.0511791072647</c:v>
                </c:pt>
                <c:pt idx="475">
                  <c:v>1974.4249569453718</c:v>
                </c:pt>
                <c:pt idx="476">
                  <c:v>1910.1829600296721</c:v>
                </c:pt>
                <c:pt idx="477">
                  <c:v>1979.5007760741755</c:v>
                </c:pt>
                <c:pt idx="478">
                  <c:v>1950.8240429625787</c:v>
                </c:pt>
                <c:pt idx="479">
                  <c:v>1982.1755775112217</c:v>
                </c:pt>
                <c:pt idx="480">
                  <c:v>1969.7925641366653</c:v>
                </c:pt>
                <c:pt idx="481">
                  <c:v>1975.934599235577</c:v>
                </c:pt>
                <c:pt idx="482">
                  <c:v>1972.2292014465643</c:v>
                </c:pt>
                <c:pt idx="483">
                  <c:v>1978.6901747408017</c:v>
                </c:pt>
                <c:pt idx="484">
                  <c:v>1966.3838682281694</c:v>
                </c:pt>
                <c:pt idx="485">
                  <c:v>1979.9408696399767</c:v>
                </c:pt>
                <c:pt idx="486">
                  <c:v>1981.4807866398976</c:v>
                </c:pt>
                <c:pt idx="487">
                  <c:v>1856.4822550373449</c:v>
                </c:pt>
                <c:pt idx="488">
                  <c:v>1972.4119717832048</c:v>
                </c:pt>
                <c:pt idx="489">
                  <c:v>1982.3868322126798</c:v>
                </c:pt>
                <c:pt idx="490">
                  <c:v>1972.5610184837401</c:v>
                </c:pt>
                <c:pt idx="491">
                  <c:v>1980.5211684913261</c:v>
                </c:pt>
                <c:pt idx="492">
                  <c:v>1958.8359974264674</c:v>
                </c:pt>
                <c:pt idx="493">
                  <c:v>1978.563065648342</c:v>
                </c:pt>
                <c:pt idx="494">
                  <c:v>1971.5950864879349</c:v>
                </c:pt>
                <c:pt idx="495">
                  <c:v>1949.7623075374952</c:v>
                </c:pt>
                <c:pt idx="496">
                  <c:v>1933.362190247703</c:v>
                </c:pt>
                <c:pt idx="497">
                  <c:v>1964.5327278335908</c:v>
                </c:pt>
                <c:pt idx="498">
                  <c:v>1970.891076569985</c:v>
                </c:pt>
                <c:pt idx="499">
                  <c:v>1979.7112907485421</c:v>
                </c:pt>
                <c:pt idx="500">
                  <c:v>1525.9160690953549</c:v>
                </c:pt>
                <c:pt idx="501">
                  <c:v>738.47880912501955</c:v>
                </c:pt>
                <c:pt idx="502">
                  <c:v>1047.0018485170119</c:v>
                </c:pt>
                <c:pt idx="503">
                  <c:v>1499.1000980792246</c:v>
                </c:pt>
                <c:pt idx="504">
                  <c:v>1097.7480215733601</c:v>
                </c:pt>
                <c:pt idx="505">
                  <c:v>1217.0238395686067</c:v>
                </c:pt>
                <c:pt idx="506">
                  <c:v>1548.5229279663001</c:v>
                </c:pt>
                <c:pt idx="507">
                  <c:v>1629.4293579675839</c:v>
                </c:pt>
                <c:pt idx="508">
                  <c:v>1670.4600339566894</c:v>
                </c:pt>
                <c:pt idx="509">
                  <c:v>1762.5015883128549</c:v>
                </c:pt>
                <c:pt idx="510">
                  <c:v>1969.0553334182666</c:v>
                </c:pt>
                <c:pt idx="511">
                  <c:v>1964.8985998389796</c:v>
                </c:pt>
                <c:pt idx="512">
                  <c:v>1976.8819172329745</c:v>
                </c:pt>
                <c:pt idx="513">
                  <c:v>1954.9851035665015</c:v>
                </c:pt>
                <c:pt idx="514">
                  <c:v>1935.6736967680911</c:v>
                </c:pt>
                <c:pt idx="515">
                  <c:v>1931.2127216872902</c:v>
                </c:pt>
                <c:pt idx="516">
                  <c:v>1756.9723932658717</c:v>
                </c:pt>
                <c:pt idx="517">
                  <c:v>1217.1437549813279</c:v>
                </c:pt>
                <c:pt idx="518">
                  <c:v>1085.1007382258879</c:v>
                </c:pt>
                <c:pt idx="519">
                  <c:v>1212.605788690247</c:v>
                </c:pt>
                <c:pt idx="520">
                  <c:v>1557.7855729770311</c:v>
                </c:pt>
                <c:pt idx="521">
                  <c:v>1757.6326597187963</c:v>
                </c:pt>
                <c:pt idx="522">
                  <c:v>1279.8257247235406</c:v>
                </c:pt>
                <c:pt idx="523">
                  <c:v>819.18049684219113</c:v>
                </c:pt>
                <c:pt idx="524">
                  <c:v>1190.6977194582216</c:v>
                </c:pt>
                <c:pt idx="525">
                  <c:v>263.66320891060786</c:v>
                </c:pt>
                <c:pt idx="526">
                  <c:v>176.90083422234881</c:v>
                </c:pt>
                <c:pt idx="527">
                  <c:v>156.89608234795614</c:v>
                </c:pt>
                <c:pt idx="528">
                  <c:v>395.12633766953036</c:v>
                </c:pt>
                <c:pt idx="529">
                  <c:v>402.80271621691355</c:v>
                </c:pt>
                <c:pt idx="530">
                  <c:v>359.97787690010011</c:v>
                </c:pt>
                <c:pt idx="531">
                  <c:v>467.70479245348844</c:v>
                </c:pt>
                <c:pt idx="532">
                  <c:v>442.25672260962386</c:v>
                </c:pt>
                <c:pt idx="533">
                  <c:v>482.47224858535168</c:v>
                </c:pt>
                <c:pt idx="534">
                  <c:v>407.88812137230445</c:v>
                </c:pt>
                <c:pt idx="535">
                  <c:v>345.01407021872728</c:v>
                </c:pt>
                <c:pt idx="536">
                  <c:v>442.63858494702356</c:v>
                </c:pt>
                <c:pt idx="537">
                  <c:v>448.15108187718374</c:v>
                </c:pt>
                <c:pt idx="538">
                  <c:v>538.00725834560649</c:v>
                </c:pt>
                <c:pt idx="539">
                  <c:v>787.51804477948258</c:v>
                </c:pt>
                <c:pt idx="540">
                  <c:v>586.00358305307918</c:v>
                </c:pt>
                <c:pt idx="541">
                  <c:v>608.35601007468085</c:v>
                </c:pt>
                <c:pt idx="542">
                  <c:v>772.84974468072937</c:v>
                </c:pt>
                <c:pt idx="543">
                  <c:v>999.74304992995235</c:v>
                </c:pt>
                <c:pt idx="544">
                  <c:v>912.91503654320957</c:v>
                </c:pt>
                <c:pt idx="545">
                  <c:v>818.52816341655887</c:v>
                </c:pt>
                <c:pt idx="546">
                  <c:v>790.38461890539816</c:v>
                </c:pt>
                <c:pt idx="547">
                  <c:v>1049.0696727843949</c:v>
                </c:pt>
                <c:pt idx="548">
                  <c:v>715.87250429658604</c:v>
                </c:pt>
                <c:pt idx="549">
                  <c:v>453.38874432892726</c:v>
                </c:pt>
                <c:pt idx="550">
                  <c:v>1157.208587870123</c:v>
                </c:pt>
                <c:pt idx="551">
                  <c:v>1304.1919802503319</c:v>
                </c:pt>
                <c:pt idx="552">
                  <c:v>1496.2974070444079</c:v>
                </c:pt>
                <c:pt idx="553">
                  <c:v>927.5136979710893</c:v>
                </c:pt>
                <c:pt idx="554">
                  <c:v>921.44440431130988</c:v>
                </c:pt>
                <c:pt idx="555">
                  <c:v>1195.1205103907548</c:v>
                </c:pt>
                <c:pt idx="556">
                  <c:v>1421.2794804232967</c:v>
                </c:pt>
                <c:pt idx="557">
                  <c:v>1312.2504169710487</c:v>
                </c:pt>
                <c:pt idx="558">
                  <c:v>899.60018195247369</c:v>
                </c:pt>
                <c:pt idx="559">
                  <c:v>1062.5478787982115</c:v>
                </c:pt>
                <c:pt idx="560">
                  <c:v>912.59634048364387</c:v>
                </c:pt>
                <c:pt idx="561">
                  <c:v>798.33120953975913</c:v>
                </c:pt>
                <c:pt idx="562">
                  <c:v>719.4119216549027</c:v>
                </c:pt>
                <c:pt idx="563">
                  <c:v>1122.2280860714329</c:v>
                </c:pt>
                <c:pt idx="564">
                  <c:v>612.36491234858738</c:v>
                </c:pt>
                <c:pt idx="565">
                  <c:v>682.95224442334427</c:v>
                </c:pt>
                <c:pt idx="566">
                  <c:v>860.52310927900464</c:v>
                </c:pt>
                <c:pt idx="567">
                  <c:v>832.33262682381678</c:v>
                </c:pt>
                <c:pt idx="568">
                  <c:v>1102.9317129425258</c:v>
                </c:pt>
                <c:pt idx="569">
                  <c:v>1132.9739272877098</c:v>
                </c:pt>
                <c:pt idx="570">
                  <c:v>1524.5781945466917</c:v>
                </c:pt>
                <c:pt idx="571">
                  <c:v>1277.9863411506428</c:v>
                </c:pt>
                <c:pt idx="572">
                  <c:v>1081.1478744282003</c:v>
                </c:pt>
                <c:pt idx="573">
                  <c:v>1338.899643241841</c:v>
                </c:pt>
                <c:pt idx="574">
                  <c:v>1529.2133360205946</c:v>
                </c:pt>
                <c:pt idx="575">
                  <c:v>1567.7273684669822</c:v>
                </c:pt>
                <c:pt idx="576">
                  <c:v>1729.8425068613369</c:v>
                </c:pt>
                <c:pt idx="577">
                  <c:v>1868.6615595849091</c:v>
                </c:pt>
                <c:pt idx="578">
                  <c:v>1750.8541079499919</c:v>
                </c:pt>
                <c:pt idx="579">
                  <c:v>1841.3214128175766</c:v>
                </c:pt>
                <c:pt idx="580">
                  <c:v>1598.7075911827194</c:v>
                </c:pt>
                <c:pt idx="581">
                  <c:v>1282.3904056095016</c:v>
                </c:pt>
                <c:pt idx="582">
                  <c:v>1234.9906408916652</c:v>
                </c:pt>
                <c:pt idx="583">
                  <c:v>960.24890926617161</c:v>
                </c:pt>
                <c:pt idx="584">
                  <c:v>1181.9884722399522</c:v>
                </c:pt>
                <c:pt idx="585">
                  <c:v>1452.1317615887019</c:v>
                </c:pt>
                <c:pt idx="586">
                  <c:v>1236.8276842534231</c:v>
                </c:pt>
                <c:pt idx="587">
                  <c:v>1220.2051450598419</c:v>
                </c:pt>
                <c:pt idx="588">
                  <c:v>1075.4520088770205</c:v>
                </c:pt>
                <c:pt idx="589">
                  <c:v>971.62872978512462</c:v>
                </c:pt>
                <c:pt idx="590">
                  <c:v>1049.4781306823188</c:v>
                </c:pt>
                <c:pt idx="591">
                  <c:v>1086.1852842379494</c:v>
                </c:pt>
                <c:pt idx="592">
                  <c:v>995.04754766573615</c:v>
                </c:pt>
                <c:pt idx="593">
                  <c:v>692.41025974957847</c:v>
                </c:pt>
                <c:pt idx="594">
                  <c:v>413.34257591129119</c:v>
                </c:pt>
                <c:pt idx="595">
                  <c:v>526.88106244078881</c:v>
                </c:pt>
                <c:pt idx="596">
                  <c:v>508.93138738966701</c:v>
                </c:pt>
                <c:pt idx="597">
                  <c:v>344.40022082863629</c:v>
                </c:pt>
                <c:pt idx="598">
                  <c:v>415.07033221832171</c:v>
                </c:pt>
                <c:pt idx="599">
                  <c:v>437.4610174747603</c:v>
                </c:pt>
                <c:pt idx="600">
                  <c:v>457.30833975142508</c:v>
                </c:pt>
                <c:pt idx="601">
                  <c:v>431.73182071069164</c:v>
                </c:pt>
                <c:pt idx="602">
                  <c:v>299.27226518600582</c:v>
                </c:pt>
                <c:pt idx="603">
                  <c:v>286.21110185707624</c:v>
                </c:pt>
                <c:pt idx="604">
                  <c:v>439.75747896857166</c:v>
                </c:pt>
                <c:pt idx="605">
                  <c:v>398.34665448705726</c:v>
                </c:pt>
                <c:pt idx="606">
                  <c:v>614.9861980102695</c:v>
                </c:pt>
                <c:pt idx="607">
                  <c:v>527.81143594966375</c:v>
                </c:pt>
                <c:pt idx="608">
                  <c:v>698.52811104311274</c:v>
                </c:pt>
                <c:pt idx="609">
                  <c:v>759.44396320818248</c:v>
                </c:pt>
                <c:pt idx="610">
                  <c:v>849.81691199433772</c:v>
                </c:pt>
                <c:pt idx="611">
                  <c:v>1227.3813525785426</c:v>
                </c:pt>
                <c:pt idx="612">
                  <c:v>1200.5580418501595</c:v>
                </c:pt>
                <c:pt idx="613">
                  <c:v>999.24651401385552</c:v>
                </c:pt>
                <c:pt idx="614">
                  <c:v>898.76871406219573</c:v>
                </c:pt>
                <c:pt idx="615">
                  <c:v>828.62047409271497</c:v>
                </c:pt>
                <c:pt idx="616">
                  <c:v>793.83475820082504</c:v>
                </c:pt>
                <c:pt idx="617">
                  <c:v>759.72637119212845</c:v>
                </c:pt>
                <c:pt idx="618">
                  <c:v>674.00730698772418</c:v>
                </c:pt>
                <c:pt idx="619">
                  <c:v>635.32370973884429</c:v>
                </c:pt>
                <c:pt idx="620">
                  <c:v>756.23880625829509</c:v>
                </c:pt>
                <c:pt idx="621">
                  <c:v>735.32853510495443</c:v>
                </c:pt>
                <c:pt idx="622">
                  <c:v>312.01444753395242</c:v>
                </c:pt>
                <c:pt idx="623">
                  <c:v>452.82297172173509</c:v>
                </c:pt>
                <c:pt idx="624">
                  <c:v>419.95067409027359</c:v>
                </c:pt>
                <c:pt idx="625">
                  <c:v>308.34994377558991</c:v>
                </c:pt>
                <c:pt idx="626">
                  <c:v>285.49136179285142</c:v>
                </c:pt>
                <c:pt idx="627">
                  <c:v>266.3808212949354</c:v>
                </c:pt>
                <c:pt idx="628">
                  <c:v>235.72567704107294</c:v>
                </c:pt>
                <c:pt idx="629">
                  <c:v>235.06235639984806</c:v>
                </c:pt>
                <c:pt idx="630">
                  <c:v>64.311841496187128</c:v>
                </c:pt>
                <c:pt idx="631">
                  <c:v>40.462073823870703</c:v>
                </c:pt>
                <c:pt idx="632">
                  <c:v>191.87164650112527</c:v>
                </c:pt>
                <c:pt idx="633">
                  <c:v>150.78687756662984</c:v>
                </c:pt>
                <c:pt idx="634">
                  <c:v>256.0447567110815</c:v>
                </c:pt>
                <c:pt idx="635">
                  <c:v>363.90217056044696</c:v>
                </c:pt>
                <c:pt idx="636">
                  <c:v>361.23593048320379</c:v>
                </c:pt>
                <c:pt idx="637">
                  <c:v>362.29946276669392</c:v>
                </c:pt>
                <c:pt idx="638">
                  <c:v>318.11246480616256</c:v>
                </c:pt>
                <c:pt idx="639">
                  <c:v>477.62580183386888</c:v>
                </c:pt>
                <c:pt idx="640">
                  <c:v>362.64767974149947</c:v>
                </c:pt>
                <c:pt idx="641">
                  <c:v>324.78485498261324</c:v>
                </c:pt>
                <c:pt idx="642">
                  <c:v>300.36917504398934</c:v>
                </c:pt>
                <c:pt idx="643">
                  <c:v>275.38225432128399</c:v>
                </c:pt>
                <c:pt idx="644">
                  <c:v>290.24422789435437</c:v>
                </c:pt>
                <c:pt idx="645">
                  <c:v>259.76972750916855</c:v>
                </c:pt>
                <c:pt idx="646">
                  <c:v>240.09155924780364</c:v>
                </c:pt>
                <c:pt idx="647">
                  <c:v>225.14010318537962</c:v>
                </c:pt>
                <c:pt idx="648">
                  <c:v>173.67019793316675</c:v>
                </c:pt>
                <c:pt idx="649">
                  <c:v>198.7333667483019</c:v>
                </c:pt>
                <c:pt idx="650">
                  <c:v>237.07374418101577</c:v>
                </c:pt>
                <c:pt idx="651">
                  <c:v>243.18584434591025</c:v>
                </c:pt>
                <c:pt idx="652">
                  <c:v>130.62186164449525</c:v>
                </c:pt>
                <c:pt idx="653">
                  <c:v>63.847263569472865</c:v>
                </c:pt>
                <c:pt idx="654">
                  <c:v>48.74151365585405</c:v>
                </c:pt>
                <c:pt idx="655">
                  <c:v>37.094423154744476</c:v>
                </c:pt>
                <c:pt idx="656">
                  <c:v>85.47675187924213</c:v>
                </c:pt>
                <c:pt idx="657">
                  <c:v>178.52371156126659</c:v>
                </c:pt>
                <c:pt idx="658">
                  <c:v>206.22111236882409</c:v>
                </c:pt>
                <c:pt idx="659">
                  <c:v>176.97229020955334</c:v>
                </c:pt>
                <c:pt idx="660">
                  <c:v>132.99931497202238</c:v>
                </c:pt>
                <c:pt idx="661">
                  <c:v>194.68014678454139</c:v>
                </c:pt>
                <c:pt idx="662">
                  <c:v>185.7420007029834</c:v>
                </c:pt>
                <c:pt idx="663">
                  <c:v>143.13366529869552</c:v>
                </c:pt>
                <c:pt idx="664">
                  <c:v>173.43735022929511</c:v>
                </c:pt>
                <c:pt idx="665">
                  <c:v>281.53246240052692</c:v>
                </c:pt>
                <c:pt idx="666">
                  <c:v>253.31851743437582</c:v>
                </c:pt>
                <c:pt idx="667">
                  <c:v>200.64638934294175</c:v>
                </c:pt>
                <c:pt idx="668">
                  <c:v>168.81647668730639</c:v>
                </c:pt>
                <c:pt idx="669">
                  <c:v>108.63489496517674</c:v>
                </c:pt>
                <c:pt idx="670">
                  <c:v>87.477852673040601</c:v>
                </c:pt>
                <c:pt idx="671">
                  <c:v>34.947130442525747</c:v>
                </c:pt>
                <c:pt idx="672">
                  <c:v>30.688969337879843</c:v>
                </c:pt>
                <c:pt idx="673">
                  <c:v>28.595428714668429</c:v>
                </c:pt>
                <c:pt idx="674">
                  <c:v>43.49154569592806</c:v>
                </c:pt>
                <c:pt idx="675">
                  <c:v>35.303061911466187</c:v>
                </c:pt>
                <c:pt idx="676">
                  <c:v>61.075033915409108</c:v>
                </c:pt>
                <c:pt idx="677">
                  <c:v>44.560573860396197</c:v>
                </c:pt>
                <c:pt idx="678">
                  <c:v>143.05354725114222</c:v>
                </c:pt>
                <c:pt idx="679">
                  <c:v>173.28572454210243</c:v>
                </c:pt>
                <c:pt idx="680">
                  <c:v>262.28575001689148</c:v>
                </c:pt>
                <c:pt idx="681">
                  <c:v>270.5483215631096</c:v>
                </c:pt>
                <c:pt idx="682">
                  <c:v>269.64357637892886</c:v>
                </c:pt>
                <c:pt idx="683">
                  <c:v>45.426745532552687</c:v>
                </c:pt>
                <c:pt idx="684">
                  <c:v>63.494576974639287</c:v>
                </c:pt>
                <c:pt idx="685">
                  <c:v>75.380597620867832</c:v>
                </c:pt>
                <c:pt idx="686">
                  <c:v>102.08112295817388</c:v>
                </c:pt>
                <c:pt idx="687">
                  <c:v>81.404453602203176</c:v>
                </c:pt>
                <c:pt idx="688">
                  <c:v>172.54332948053269</c:v>
                </c:pt>
                <c:pt idx="689">
                  <c:v>237.43453281898482</c:v>
                </c:pt>
                <c:pt idx="690">
                  <c:v>298.06814229283492</c:v>
                </c:pt>
                <c:pt idx="691">
                  <c:v>346.25232877137654</c:v>
                </c:pt>
                <c:pt idx="692">
                  <c:v>280.0585523388288</c:v>
                </c:pt>
                <c:pt idx="693">
                  <c:v>640.14957678339624</c:v>
                </c:pt>
                <c:pt idx="694">
                  <c:v>509.35587344937261</c:v>
                </c:pt>
                <c:pt idx="695">
                  <c:v>370.84556550172169</c:v>
                </c:pt>
                <c:pt idx="696">
                  <c:v>857.88337768605015</c:v>
                </c:pt>
                <c:pt idx="697">
                  <c:v>1441.5613711760263</c:v>
                </c:pt>
                <c:pt idx="698">
                  <c:v>1086.2463058362409</c:v>
                </c:pt>
                <c:pt idx="699">
                  <c:v>886.4840792789638</c:v>
                </c:pt>
                <c:pt idx="700">
                  <c:v>882.62403060826</c:v>
                </c:pt>
                <c:pt idx="701">
                  <c:v>760.33360095350349</c:v>
                </c:pt>
                <c:pt idx="702">
                  <c:v>694.25265434776838</c:v>
                </c:pt>
                <c:pt idx="703">
                  <c:v>985.3732411450394</c:v>
                </c:pt>
                <c:pt idx="704">
                  <c:v>1264.609857300029</c:v>
                </c:pt>
                <c:pt idx="705">
                  <c:v>1223.5746222375403</c:v>
                </c:pt>
                <c:pt idx="706">
                  <c:v>408.71385251117096</c:v>
                </c:pt>
                <c:pt idx="707">
                  <c:v>131.30483271675791</c:v>
                </c:pt>
                <c:pt idx="708">
                  <c:v>128.15865944693675</c:v>
                </c:pt>
                <c:pt idx="709">
                  <c:v>345.86385046782738</c:v>
                </c:pt>
                <c:pt idx="710">
                  <c:v>289.69402800676914</c:v>
                </c:pt>
                <c:pt idx="711">
                  <c:v>384.81387388121692</c:v>
                </c:pt>
                <c:pt idx="712">
                  <c:v>344.46869290435177</c:v>
                </c:pt>
                <c:pt idx="713">
                  <c:v>351.77200768400411</c:v>
                </c:pt>
                <c:pt idx="714">
                  <c:v>455.77784144429143</c:v>
                </c:pt>
                <c:pt idx="715">
                  <c:v>342.86430517423531</c:v>
                </c:pt>
                <c:pt idx="716">
                  <c:v>452.93726750064451</c:v>
                </c:pt>
                <c:pt idx="717">
                  <c:v>102.39190301554326</c:v>
                </c:pt>
                <c:pt idx="718">
                  <c:v>165.52242624906387</c:v>
                </c:pt>
                <c:pt idx="719">
                  <c:v>143.03026494651266</c:v>
                </c:pt>
                <c:pt idx="720">
                  <c:v>105.43034099162695</c:v>
                </c:pt>
                <c:pt idx="721">
                  <c:v>161.78014841930292</c:v>
                </c:pt>
                <c:pt idx="722">
                  <c:v>107.11164388754932</c:v>
                </c:pt>
                <c:pt idx="723">
                  <c:v>57.515326636093874</c:v>
                </c:pt>
                <c:pt idx="724">
                  <c:v>116.13210104916836</c:v>
                </c:pt>
                <c:pt idx="725">
                  <c:v>159.64532457365399</c:v>
                </c:pt>
                <c:pt idx="726">
                  <c:v>174.84002530988667</c:v>
                </c:pt>
                <c:pt idx="727">
                  <c:v>113.76722835387856</c:v>
                </c:pt>
                <c:pt idx="728">
                  <c:v>106.92931326574494</c:v>
                </c:pt>
                <c:pt idx="729">
                  <c:v>111.16679003800435</c:v>
                </c:pt>
                <c:pt idx="730">
                  <c:v>176.82037569023984</c:v>
                </c:pt>
                <c:pt idx="731">
                  <c:v>220.20137695290768</c:v>
                </c:pt>
                <c:pt idx="732">
                  <c:v>189.92749048546867</c:v>
                </c:pt>
                <c:pt idx="733">
                  <c:v>113.02923497376185</c:v>
                </c:pt>
                <c:pt idx="734">
                  <c:v>175.2560918355673</c:v>
                </c:pt>
                <c:pt idx="735">
                  <c:v>67.125044184347288</c:v>
                </c:pt>
                <c:pt idx="736">
                  <c:v>65.228928252881758</c:v>
                </c:pt>
                <c:pt idx="737">
                  <c:v>85.495305683146441</c:v>
                </c:pt>
                <c:pt idx="738">
                  <c:v>80.111472913789868</c:v>
                </c:pt>
                <c:pt idx="739">
                  <c:v>1944.5595420077063</c:v>
                </c:pt>
                <c:pt idx="740">
                  <c:v>1966.3722699033988</c:v>
                </c:pt>
                <c:pt idx="741">
                  <c:v>1926.2651248022416</c:v>
                </c:pt>
                <c:pt idx="742">
                  <c:v>1792.245395176818</c:v>
                </c:pt>
                <c:pt idx="743">
                  <c:v>1626.5986117882594</c:v>
                </c:pt>
                <c:pt idx="744">
                  <c:v>1269.8734314978215</c:v>
                </c:pt>
                <c:pt idx="745">
                  <c:v>1964.4973551546484</c:v>
                </c:pt>
                <c:pt idx="746">
                  <c:v>1933.1494577980759</c:v>
                </c:pt>
                <c:pt idx="747">
                  <c:v>1958.0518304658274</c:v>
                </c:pt>
                <c:pt idx="748">
                  <c:v>1832.3434767496478</c:v>
                </c:pt>
                <c:pt idx="749">
                  <c:v>1706.5746379640159</c:v>
                </c:pt>
                <c:pt idx="750">
                  <c:v>1287.2379298958977</c:v>
                </c:pt>
                <c:pt idx="751">
                  <c:v>1130.5550534778783</c:v>
                </c:pt>
                <c:pt idx="752">
                  <c:v>1505.6174342802797</c:v>
                </c:pt>
                <c:pt idx="753">
                  <c:v>1247.3694780784513</c:v>
                </c:pt>
                <c:pt idx="754">
                  <c:v>1109.6212049436228</c:v>
                </c:pt>
                <c:pt idx="755">
                  <c:v>1187.7964572467843</c:v>
                </c:pt>
                <c:pt idx="756">
                  <c:v>1198.3861630044428</c:v>
                </c:pt>
                <c:pt idx="757">
                  <c:v>576.56286993087815</c:v>
                </c:pt>
                <c:pt idx="758">
                  <c:v>1103.0535291154365</c:v>
                </c:pt>
                <c:pt idx="759">
                  <c:v>770.18977260059523</c:v>
                </c:pt>
                <c:pt idx="760">
                  <c:v>1002.3867224810596</c:v>
                </c:pt>
                <c:pt idx="761">
                  <c:v>1624.9030138923238</c:v>
                </c:pt>
                <c:pt idx="762">
                  <c:v>1841.8716543147202</c:v>
                </c:pt>
                <c:pt idx="763">
                  <c:v>1972.1845151449818</c:v>
                </c:pt>
                <c:pt idx="764">
                  <c:v>1967.3120610435478</c:v>
                </c:pt>
                <c:pt idx="765">
                  <c:v>1953.5738994322094</c:v>
                </c:pt>
                <c:pt idx="766">
                  <c:v>1930.3732730739075</c:v>
                </c:pt>
                <c:pt idx="767">
                  <c:v>1942.4651909080044</c:v>
                </c:pt>
                <c:pt idx="768">
                  <c:v>1883.8652760308894</c:v>
                </c:pt>
                <c:pt idx="769">
                  <c:v>1950.7355506882516</c:v>
                </c:pt>
                <c:pt idx="770">
                  <c:v>1822.5543961277369</c:v>
                </c:pt>
                <c:pt idx="771">
                  <c:v>1784.0586009516687</c:v>
                </c:pt>
                <c:pt idx="772">
                  <c:v>1803.9936564305335</c:v>
                </c:pt>
                <c:pt idx="773">
                  <c:v>1929.2073503206927</c:v>
                </c:pt>
                <c:pt idx="774">
                  <c:v>1774.0169444481116</c:v>
                </c:pt>
                <c:pt idx="775">
                  <c:v>1883.3121871188209</c:v>
                </c:pt>
                <c:pt idx="776">
                  <c:v>1665.135945309838</c:v>
                </c:pt>
                <c:pt idx="777">
                  <c:v>1688.1322236177593</c:v>
                </c:pt>
                <c:pt idx="778">
                  <c:v>515.42675725360641</c:v>
                </c:pt>
                <c:pt idx="779">
                  <c:v>401.56923972607598</c:v>
                </c:pt>
                <c:pt idx="780">
                  <c:v>674.41780249360363</c:v>
                </c:pt>
                <c:pt idx="781">
                  <c:v>987.20373389008603</c:v>
                </c:pt>
                <c:pt idx="782">
                  <c:v>1100.6696695057528</c:v>
                </c:pt>
                <c:pt idx="783">
                  <c:v>851.55225298820528</c:v>
                </c:pt>
                <c:pt idx="784">
                  <c:v>718.92831749112986</c:v>
                </c:pt>
                <c:pt idx="785">
                  <c:v>569.33832579524756</c:v>
                </c:pt>
                <c:pt idx="786">
                  <c:v>386.87457835550344</c:v>
                </c:pt>
                <c:pt idx="787">
                  <c:v>327.6099805717094</c:v>
                </c:pt>
                <c:pt idx="788">
                  <c:v>479.35064404822481</c:v>
                </c:pt>
                <c:pt idx="789">
                  <c:v>675.85781023388677</c:v>
                </c:pt>
                <c:pt idx="790">
                  <c:v>628.14666449340677</c:v>
                </c:pt>
                <c:pt idx="791">
                  <c:v>514.03591398645517</c:v>
                </c:pt>
                <c:pt idx="792">
                  <c:v>753.50927762099377</c:v>
                </c:pt>
                <c:pt idx="793">
                  <c:v>1042.6014392432151</c:v>
                </c:pt>
                <c:pt idx="794">
                  <c:v>1335.4483028724439</c:v>
                </c:pt>
                <c:pt idx="795">
                  <c:v>1237.9296215632446</c:v>
                </c:pt>
                <c:pt idx="796">
                  <c:v>918.87967589054733</c:v>
                </c:pt>
                <c:pt idx="797">
                  <c:v>822.68524083384716</c:v>
                </c:pt>
                <c:pt idx="798">
                  <c:v>825.97493423287597</c:v>
                </c:pt>
                <c:pt idx="799">
                  <c:v>892.42078953716725</c:v>
                </c:pt>
                <c:pt idx="800">
                  <c:v>824.53163302293433</c:v>
                </c:pt>
                <c:pt idx="801">
                  <c:v>982.71200892617071</c:v>
                </c:pt>
                <c:pt idx="802">
                  <c:v>1032.9671390816852</c:v>
                </c:pt>
                <c:pt idx="803">
                  <c:v>1033.6292165047053</c:v>
                </c:pt>
                <c:pt idx="804">
                  <c:v>1025.1715534243492</c:v>
                </c:pt>
                <c:pt idx="805">
                  <c:v>1285.0184268777998</c:v>
                </c:pt>
                <c:pt idx="806">
                  <c:v>1282.2200454126305</c:v>
                </c:pt>
                <c:pt idx="807">
                  <c:v>1263.0944199397622</c:v>
                </c:pt>
                <c:pt idx="808">
                  <c:v>24.73719765364838</c:v>
                </c:pt>
                <c:pt idx="809">
                  <c:v>94.988992270778795</c:v>
                </c:pt>
                <c:pt idx="810">
                  <c:v>77.182113313351664</c:v>
                </c:pt>
                <c:pt idx="811">
                  <c:v>193.41360310258895</c:v>
                </c:pt>
                <c:pt idx="812">
                  <c:v>133.6517151018505</c:v>
                </c:pt>
                <c:pt idx="813">
                  <c:v>94.633162449952408</c:v>
                </c:pt>
                <c:pt idx="814">
                  <c:v>26.419493955865832</c:v>
                </c:pt>
                <c:pt idx="815">
                  <c:v>69.952292088019476</c:v>
                </c:pt>
                <c:pt idx="816">
                  <c:v>154.87713949217959</c:v>
                </c:pt>
                <c:pt idx="817">
                  <c:v>180.22361684071356</c:v>
                </c:pt>
                <c:pt idx="818">
                  <c:v>126.40196726688559</c:v>
                </c:pt>
                <c:pt idx="819">
                  <c:v>281.19784270334225</c:v>
                </c:pt>
                <c:pt idx="820">
                  <c:v>321.65166921889505</c:v>
                </c:pt>
                <c:pt idx="821">
                  <c:v>342.66362248076962</c:v>
                </c:pt>
                <c:pt idx="822">
                  <c:v>165.74417676210692</c:v>
                </c:pt>
                <c:pt idx="823">
                  <c:v>53.271231879466711</c:v>
                </c:pt>
                <c:pt idx="824">
                  <c:v>35.38855221279406</c:v>
                </c:pt>
                <c:pt idx="825">
                  <c:v>45.23172977615841</c:v>
                </c:pt>
                <c:pt idx="826">
                  <c:v>54.22153379817059</c:v>
                </c:pt>
                <c:pt idx="827">
                  <c:v>200.29578955660384</c:v>
                </c:pt>
                <c:pt idx="828">
                  <c:v>261.0514978814262</c:v>
                </c:pt>
                <c:pt idx="829">
                  <c:v>265.19287149323486</c:v>
                </c:pt>
                <c:pt idx="830">
                  <c:v>88.704823507919798</c:v>
                </c:pt>
                <c:pt idx="831">
                  <c:v>309.31060360090839</c:v>
                </c:pt>
                <c:pt idx="832">
                  <c:v>403.60554229190791</c:v>
                </c:pt>
                <c:pt idx="833">
                  <c:v>333.52125177122736</c:v>
                </c:pt>
                <c:pt idx="834">
                  <c:v>331.20588264159068</c:v>
                </c:pt>
                <c:pt idx="835">
                  <c:v>325.22390580538217</c:v>
                </c:pt>
                <c:pt idx="836">
                  <c:v>340.71935835220813</c:v>
                </c:pt>
                <c:pt idx="837">
                  <c:v>511.61875424436346</c:v>
                </c:pt>
                <c:pt idx="838">
                  <c:v>416.08270469400497</c:v>
                </c:pt>
                <c:pt idx="839">
                  <c:v>334.11583581711267</c:v>
                </c:pt>
                <c:pt idx="840">
                  <c:v>304.69918580514536</c:v>
                </c:pt>
                <c:pt idx="841">
                  <c:v>304.35561834434128</c:v>
                </c:pt>
                <c:pt idx="842">
                  <c:v>206.74216580256137</c:v>
                </c:pt>
                <c:pt idx="843">
                  <c:v>345.00692538939143</c:v>
                </c:pt>
                <c:pt idx="844">
                  <c:v>1868.0603249222145</c:v>
                </c:pt>
                <c:pt idx="845">
                  <c:v>1961.0360829632014</c:v>
                </c:pt>
                <c:pt idx="846">
                  <c:v>1927.2578490546764</c:v>
                </c:pt>
                <c:pt idx="847">
                  <c:v>1868.9308388458469</c:v>
                </c:pt>
                <c:pt idx="848">
                  <c:v>1846.6674424158657</c:v>
                </c:pt>
                <c:pt idx="849">
                  <c:v>1968.4868362265481</c:v>
                </c:pt>
                <c:pt idx="850">
                  <c:v>1011.5290504613656</c:v>
                </c:pt>
                <c:pt idx="851">
                  <c:v>1686.5328727507069</c:v>
                </c:pt>
                <c:pt idx="852">
                  <c:v>1903.2007677147656</c:v>
                </c:pt>
                <c:pt idx="853">
                  <c:v>1921.4894666521971</c:v>
                </c:pt>
                <c:pt idx="854">
                  <c:v>1921.7908083221921</c:v>
                </c:pt>
                <c:pt idx="855">
                  <c:v>1791.1730420362319</c:v>
                </c:pt>
                <c:pt idx="856">
                  <c:v>1320.2593741148819</c:v>
                </c:pt>
                <c:pt idx="857">
                  <c:v>1502.1949284926231</c:v>
                </c:pt>
                <c:pt idx="858">
                  <c:v>1354.6929499755688</c:v>
                </c:pt>
                <c:pt idx="859">
                  <c:v>1104.1595635536485</c:v>
                </c:pt>
                <c:pt idx="860">
                  <c:v>719.53988734022982</c:v>
                </c:pt>
                <c:pt idx="861">
                  <c:v>659.87217712920619</c:v>
                </c:pt>
                <c:pt idx="862">
                  <c:v>887.81881022223524</c:v>
                </c:pt>
                <c:pt idx="863">
                  <c:v>590.75106495385126</c:v>
                </c:pt>
                <c:pt idx="864">
                  <c:v>461.97591894424636</c:v>
                </c:pt>
                <c:pt idx="865">
                  <c:v>227.31709991295537</c:v>
                </c:pt>
                <c:pt idx="866">
                  <c:v>230.22214470370878</c:v>
                </c:pt>
                <c:pt idx="867">
                  <c:v>337.1089485848218</c:v>
                </c:pt>
                <c:pt idx="868">
                  <c:v>499.17257265600966</c:v>
                </c:pt>
                <c:pt idx="869">
                  <c:v>128.58039845477356</c:v>
                </c:pt>
                <c:pt idx="870">
                  <c:v>980.97788204775657</c:v>
                </c:pt>
                <c:pt idx="871">
                  <c:v>1219.1932036344519</c:v>
                </c:pt>
                <c:pt idx="872">
                  <c:v>1378.2043499704869</c:v>
                </c:pt>
                <c:pt idx="873">
                  <c:v>1520.4713872392986</c:v>
                </c:pt>
                <c:pt idx="874">
                  <c:v>1266.196140266371</c:v>
                </c:pt>
                <c:pt idx="875">
                  <c:v>1122.0925187424973</c:v>
                </c:pt>
                <c:pt idx="876">
                  <c:v>910.03123908944315</c:v>
                </c:pt>
                <c:pt idx="877">
                  <c:v>670.75348040347274</c:v>
                </c:pt>
                <c:pt idx="878">
                  <c:v>648.21849249327977</c:v>
                </c:pt>
                <c:pt idx="879">
                  <c:v>736.73125977983625</c:v>
                </c:pt>
                <c:pt idx="880">
                  <c:v>859.23018249187362</c:v>
                </c:pt>
                <c:pt idx="881">
                  <c:v>615.38304648042185</c:v>
                </c:pt>
                <c:pt idx="882">
                  <c:v>320.62551652542084</c:v>
                </c:pt>
                <c:pt idx="883">
                  <c:v>380.41697720014747</c:v>
                </c:pt>
                <c:pt idx="884">
                  <c:v>517.71653619742915</c:v>
                </c:pt>
                <c:pt idx="885">
                  <c:v>272.12397451283374</c:v>
                </c:pt>
                <c:pt idx="886">
                  <c:v>606.69800834989462</c:v>
                </c:pt>
                <c:pt idx="887">
                  <c:v>946.89837408656388</c:v>
                </c:pt>
                <c:pt idx="888">
                  <c:v>52.344118852019314</c:v>
                </c:pt>
                <c:pt idx="889">
                  <c:v>52.071276638701072</c:v>
                </c:pt>
                <c:pt idx="890">
                  <c:v>121.59651067002105</c:v>
                </c:pt>
                <c:pt idx="891">
                  <c:v>227.1294994776496</c:v>
                </c:pt>
                <c:pt idx="892">
                  <c:v>369.03780203433217</c:v>
                </c:pt>
                <c:pt idx="893">
                  <c:v>346.05338571645467</c:v>
                </c:pt>
                <c:pt idx="894">
                  <c:v>509.93054561003271</c:v>
                </c:pt>
                <c:pt idx="895">
                  <c:v>656.5912712157791</c:v>
                </c:pt>
                <c:pt idx="896">
                  <c:v>955.19077022377826</c:v>
                </c:pt>
                <c:pt idx="897">
                  <c:v>1203.2423294814869</c:v>
                </c:pt>
                <c:pt idx="898">
                  <c:v>1454.2993061958632</c:v>
                </c:pt>
                <c:pt idx="899">
                  <c:v>1891.6127831067142</c:v>
                </c:pt>
                <c:pt idx="900">
                  <c:v>1974.4586736851779</c:v>
                </c:pt>
                <c:pt idx="901">
                  <c:v>1982.6473681102466</c:v>
                </c:pt>
                <c:pt idx="902">
                  <c:v>1971.1087502182527</c:v>
                </c:pt>
                <c:pt idx="903">
                  <c:v>1957.9297413119309</c:v>
                </c:pt>
                <c:pt idx="904">
                  <c:v>1976.5517216227518</c:v>
                </c:pt>
                <c:pt idx="905">
                  <c:v>1959.5471186494926</c:v>
                </c:pt>
                <c:pt idx="906">
                  <c:v>1975.4052655473638</c:v>
                </c:pt>
                <c:pt idx="907">
                  <c:v>1925.7758192056406</c:v>
                </c:pt>
                <c:pt idx="908">
                  <c:v>1965.2926310371611</c:v>
                </c:pt>
                <c:pt idx="909">
                  <c:v>1903.6630784696865</c:v>
                </c:pt>
                <c:pt idx="910">
                  <c:v>1975.9406702586509</c:v>
                </c:pt>
                <c:pt idx="911">
                  <c:v>1947.2974606009959</c:v>
                </c:pt>
                <c:pt idx="912">
                  <c:v>1973.0912838850995</c:v>
                </c:pt>
                <c:pt idx="913">
                  <c:v>1959.5480375487421</c:v>
                </c:pt>
                <c:pt idx="914">
                  <c:v>1876.2646468575142</c:v>
                </c:pt>
                <c:pt idx="915">
                  <c:v>1880.1735677701859</c:v>
                </c:pt>
                <c:pt idx="916">
                  <c:v>1907.8638950562995</c:v>
                </c:pt>
                <c:pt idx="917">
                  <c:v>1923.9624751171575</c:v>
                </c:pt>
                <c:pt idx="918">
                  <c:v>1939.6262840200504</c:v>
                </c:pt>
                <c:pt idx="919">
                  <c:v>1589.6286488673782</c:v>
                </c:pt>
                <c:pt idx="920">
                  <c:v>1568.3299373948093</c:v>
                </c:pt>
                <c:pt idx="921">
                  <c:v>1605.8958905481495</c:v>
                </c:pt>
                <c:pt idx="922">
                  <c:v>1852.0521977384867</c:v>
                </c:pt>
                <c:pt idx="923">
                  <c:v>1714.8384193986906</c:v>
                </c:pt>
                <c:pt idx="924">
                  <c:v>1800.8199596765126</c:v>
                </c:pt>
                <c:pt idx="925">
                  <c:v>1926.7698410555793</c:v>
                </c:pt>
                <c:pt idx="926">
                  <c:v>1927.1551219004161</c:v>
                </c:pt>
                <c:pt idx="927">
                  <c:v>1914.6865338854193</c:v>
                </c:pt>
                <c:pt idx="928">
                  <c:v>1925.698415401765</c:v>
                </c:pt>
                <c:pt idx="929">
                  <c:v>1950.6510862450452</c:v>
                </c:pt>
                <c:pt idx="930">
                  <c:v>1875.2959892235151</c:v>
                </c:pt>
                <c:pt idx="931">
                  <c:v>1851.6012013744214</c:v>
                </c:pt>
                <c:pt idx="932">
                  <c:v>1793.7023027647565</c:v>
                </c:pt>
                <c:pt idx="933">
                  <c:v>1865.2769389927412</c:v>
                </c:pt>
                <c:pt idx="934">
                  <c:v>1879.7642552305376</c:v>
                </c:pt>
                <c:pt idx="935">
                  <c:v>1900.0542053821987</c:v>
                </c:pt>
                <c:pt idx="936">
                  <c:v>1834.8942342237683</c:v>
                </c:pt>
                <c:pt idx="937">
                  <c:v>1710.3011804111572</c:v>
                </c:pt>
                <c:pt idx="938">
                  <c:v>1854.3838495195273</c:v>
                </c:pt>
                <c:pt idx="939">
                  <c:v>1747.2964963149473</c:v>
                </c:pt>
                <c:pt idx="940">
                  <c:v>1685.7662012256772</c:v>
                </c:pt>
                <c:pt idx="941">
                  <c:v>1199.8542309619272</c:v>
                </c:pt>
                <c:pt idx="942">
                  <c:v>1158.6224556816387</c:v>
                </c:pt>
                <c:pt idx="943">
                  <c:v>821.24101528067581</c:v>
                </c:pt>
                <c:pt idx="944">
                  <c:v>787.06838067699152</c:v>
                </c:pt>
                <c:pt idx="945">
                  <c:v>794.35378406575546</c:v>
                </c:pt>
                <c:pt idx="946">
                  <c:v>857.8932421947851</c:v>
                </c:pt>
                <c:pt idx="947">
                  <c:v>669.70226638174802</c:v>
                </c:pt>
                <c:pt idx="948">
                  <c:v>1043.7795282811414</c:v>
                </c:pt>
                <c:pt idx="949">
                  <c:v>548.58482268066325</c:v>
                </c:pt>
                <c:pt idx="950">
                  <c:v>527.67853024661667</c:v>
                </c:pt>
                <c:pt idx="951">
                  <c:v>281.74544847180533</c:v>
                </c:pt>
                <c:pt idx="952">
                  <c:v>260.14068332478371</c:v>
                </c:pt>
                <c:pt idx="953">
                  <c:v>85.436059003520086</c:v>
                </c:pt>
                <c:pt idx="954">
                  <c:v>37.755962551835196</c:v>
                </c:pt>
                <c:pt idx="955">
                  <c:v>392.64558904605531</c:v>
                </c:pt>
                <c:pt idx="956">
                  <c:v>369.88237726465945</c:v>
                </c:pt>
                <c:pt idx="957">
                  <c:v>464.48966448316202</c:v>
                </c:pt>
                <c:pt idx="958">
                  <c:v>558.34683417480312</c:v>
                </c:pt>
                <c:pt idx="959">
                  <c:v>545.76625381059284</c:v>
                </c:pt>
                <c:pt idx="960">
                  <c:v>435.79122481615036</c:v>
                </c:pt>
                <c:pt idx="961">
                  <c:v>471.41535242354001</c:v>
                </c:pt>
                <c:pt idx="962">
                  <c:v>329.26928926889696</c:v>
                </c:pt>
                <c:pt idx="963">
                  <c:v>225.09580762760231</c:v>
                </c:pt>
                <c:pt idx="964">
                  <c:v>1983.9797419646402</c:v>
                </c:pt>
                <c:pt idx="965">
                  <c:v>1985.3068374239715</c:v>
                </c:pt>
                <c:pt idx="966">
                  <c:v>1984.0327110567653</c:v>
                </c:pt>
                <c:pt idx="967">
                  <c:v>1984.0187320075877</c:v>
                </c:pt>
                <c:pt idx="968">
                  <c:v>1971.0629847270243</c:v>
                </c:pt>
                <c:pt idx="969">
                  <c:v>1969.4304939531689</c:v>
                </c:pt>
                <c:pt idx="970">
                  <c:v>1913.9213046521566</c:v>
                </c:pt>
                <c:pt idx="971">
                  <c:v>1976.1163518924657</c:v>
                </c:pt>
                <c:pt idx="972">
                  <c:v>1975.9761631154904</c:v>
                </c:pt>
                <c:pt idx="973">
                  <c:v>1977.551902023308</c:v>
                </c:pt>
                <c:pt idx="974">
                  <c:v>1982.5782727331009</c:v>
                </c:pt>
                <c:pt idx="975">
                  <c:v>1970.6053291449689</c:v>
                </c:pt>
                <c:pt idx="976">
                  <c:v>1979.3289580989319</c:v>
                </c:pt>
                <c:pt idx="977">
                  <c:v>1965.3837348986458</c:v>
                </c:pt>
                <c:pt idx="978">
                  <c:v>1971.2903068184999</c:v>
                </c:pt>
                <c:pt idx="979">
                  <c:v>1914.0104625912593</c:v>
                </c:pt>
                <c:pt idx="980">
                  <c:v>1952.6254100861197</c:v>
                </c:pt>
                <c:pt idx="981">
                  <c:v>1974.7950985177083</c:v>
                </c:pt>
                <c:pt idx="982">
                  <c:v>1957.6796492391259</c:v>
                </c:pt>
                <c:pt idx="983">
                  <c:v>1924.568729981879</c:v>
                </c:pt>
                <c:pt idx="984">
                  <c:v>1949.1478054999536</c:v>
                </c:pt>
                <c:pt idx="985">
                  <c:v>1966.44184869946</c:v>
                </c:pt>
                <c:pt idx="986">
                  <c:v>1931.1881734199794</c:v>
                </c:pt>
                <c:pt idx="987">
                  <c:v>1959.1181076935845</c:v>
                </c:pt>
                <c:pt idx="988">
                  <c:v>1966.5252376238536</c:v>
                </c:pt>
                <c:pt idx="989">
                  <c:v>1969.2247933598619</c:v>
                </c:pt>
                <c:pt idx="990">
                  <c:v>1977.9573915271146</c:v>
                </c:pt>
                <c:pt idx="991">
                  <c:v>1970.1933157313165</c:v>
                </c:pt>
                <c:pt idx="992">
                  <c:v>1976.1653572655882</c:v>
                </c:pt>
                <c:pt idx="993">
                  <c:v>1983.1931317396852</c:v>
                </c:pt>
                <c:pt idx="994">
                  <c:v>1979.3713536263467</c:v>
                </c:pt>
                <c:pt idx="995">
                  <c:v>1979.6793394647937</c:v>
                </c:pt>
                <c:pt idx="996">
                  <c:v>1982.0500840089333</c:v>
                </c:pt>
                <c:pt idx="997">
                  <c:v>1978.8101264809009</c:v>
                </c:pt>
                <c:pt idx="998">
                  <c:v>1981.1155037384644</c:v>
                </c:pt>
                <c:pt idx="999">
                  <c:v>1982.7438088625156</c:v>
                </c:pt>
                <c:pt idx="1000">
                  <c:v>1984.7369301973019</c:v>
                </c:pt>
                <c:pt idx="1001">
                  <c:v>1981.0916702687016</c:v>
                </c:pt>
                <c:pt idx="1002">
                  <c:v>1968.7580117515115</c:v>
                </c:pt>
                <c:pt idx="1003">
                  <c:v>1983.6123283793793</c:v>
                </c:pt>
                <c:pt idx="1004">
                  <c:v>1978.5395213698646</c:v>
                </c:pt>
                <c:pt idx="1005">
                  <c:v>1943.1423481636639</c:v>
                </c:pt>
                <c:pt idx="1006">
                  <c:v>1981.6061063432978</c:v>
                </c:pt>
                <c:pt idx="1007">
                  <c:v>1976.5281905632983</c:v>
                </c:pt>
                <c:pt idx="1008">
                  <c:v>1974.0533201329024</c:v>
                </c:pt>
                <c:pt idx="1009">
                  <c:v>1980.9452681596647</c:v>
                </c:pt>
                <c:pt idx="1010">
                  <c:v>1948.744625989907</c:v>
                </c:pt>
                <c:pt idx="1011">
                  <c:v>1969.8435805044355</c:v>
                </c:pt>
                <c:pt idx="1012">
                  <c:v>1978.6780950448895</c:v>
                </c:pt>
                <c:pt idx="1013">
                  <c:v>1920.6784286335676</c:v>
                </c:pt>
                <c:pt idx="1014">
                  <c:v>1977.1375698737766</c:v>
                </c:pt>
                <c:pt idx="1015">
                  <c:v>1980.9191712436314</c:v>
                </c:pt>
                <c:pt idx="1016">
                  <c:v>1985.4499269945629</c:v>
                </c:pt>
                <c:pt idx="1017">
                  <c:v>1981.5792536200906</c:v>
                </c:pt>
                <c:pt idx="1018">
                  <c:v>1980.2852055092897</c:v>
                </c:pt>
                <c:pt idx="1019">
                  <c:v>1963.4998809903066</c:v>
                </c:pt>
                <c:pt idx="1020">
                  <c:v>1981.1538144910119</c:v>
                </c:pt>
                <c:pt idx="1021">
                  <c:v>1983.9207226583678</c:v>
                </c:pt>
                <c:pt idx="1022">
                  <c:v>1975.1904365589417</c:v>
                </c:pt>
                <c:pt idx="1023">
                  <c:v>1937.6764071570992</c:v>
                </c:pt>
                <c:pt idx="1024">
                  <c:v>1983.4106925491612</c:v>
                </c:pt>
                <c:pt idx="1025">
                  <c:v>1982.2456286565578</c:v>
                </c:pt>
                <c:pt idx="1026">
                  <c:v>1980.4879324876586</c:v>
                </c:pt>
                <c:pt idx="1027">
                  <c:v>1973.5911001706304</c:v>
                </c:pt>
                <c:pt idx="1028">
                  <c:v>1977.2370794662368</c:v>
                </c:pt>
                <c:pt idx="1029">
                  <c:v>1900.0614771427299</c:v>
                </c:pt>
                <c:pt idx="1030">
                  <c:v>1978.3955594639751</c:v>
                </c:pt>
                <c:pt idx="1031">
                  <c:v>1854.0888291144568</c:v>
                </c:pt>
                <c:pt idx="1032">
                  <c:v>1957.3250648568132</c:v>
                </c:pt>
                <c:pt idx="1033">
                  <c:v>1930.1423081280141</c:v>
                </c:pt>
                <c:pt idx="1034">
                  <c:v>1942.8846290759257</c:v>
                </c:pt>
                <c:pt idx="1035">
                  <c:v>1943.1859948189901</c:v>
                </c:pt>
                <c:pt idx="1036">
                  <c:v>1924.2087938001548</c:v>
                </c:pt>
                <c:pt idx="1037">
                  <c:v>1915.940635913639</c:v>
                </c:pt>
                <c:pt idx="1038">
                  <c:v>1741.7473715493545</c:v>
                </c:pt>
                <c:pt idx="1039">
                  <c:v>1850.0370353554397</c:v>
                </c:pt>
                <c:pt idx="1040">
                  <c:v>1738.5005545227143</c:v>
                </c:pt>
                <c:pt idx="1041">
                  <c:v>1927.7398168536154</c:v>
                </c:pt>
                <c:pt idx="1042">
                  <c:v>1761.0960740303587</c:v>
                </c:pt>
                <c:pt idx="1043">
                  <c:v>1739.9583541819738</c:v>
                </c:pt>
                <c:pt idx="1044">
                  <c:v>1698.7364614587013</c:v>
                </c:pt>
                <c:pt idx="1045">
                  <c:v>1721.41918905528</c:v>
                </c:pt>
                <c:pt idx="1046">
                  <c:v>1951.8170746105006</c:v>
                </c:pt>
                <c:pt idx="1047">
                  <c:v>1937.4326066810011</c:v>
                </c:pt>
                <c:pt idx="1048">
                  <c:v>1977.4420336930459</c:v>
                </c:pt>
                <c:pt idx="1049">
                  <c:v>1980.0858082400773</c:v>
                </c:pt>
                <c:pt idx="1050">
                  <c:v>1971.8141983107951</c:v>
                </c:pt>
                <c:pt idx="1051">
                  <c:v>1916.016764885559</c:v>
                </c:pt>
                <c:pt idx="1052">
                  <c:v>1979.1527453688172</c:v>
                </c:pt>
                <c:pt idx="1053">
                  <c:v>1973.6735298154122</c:v>
                </c:pt>
                <c:pt idx="1054">
                  <c:v>1724.0005716952564</c:v>
                </c:pt>
                <c:pt idx="1055">
                  <c:v>1891.2449940239658</c:v>
                </c:pt>
                <c:pt idx="1056">
                  <c:v>1967.115822250905</c:v>
                </c:pt>
                <c:pt idx="1057">
                  <c:v>1901.8870048736292</c:v>
                </c:pt>
                <c:pt idx="1058">
                  <c:v>1928.8347896296707</c:v>
                </c:pt>
                <c:pt idx="1059">
                  <c:v>1964.8939101472592</c:v>
                </c:pt>
                <c:pt idx="1060">
                  <c:v>1617.5891909651273</c:v>
                </c:pt>
                <c:pt idx="1061">
                  <c:v>1185.1388403484655</c:v>
                </c:pt>
                <c:pt idx="1062">
                  <c:v>1404.6914328438204</c:v>
                </c:pt>
                <c:pt idx="1063">
                  <c:v>1064.0188862417633</c:v>
                </c:pt>
                <c:pt idx="1064">
                  <c:v>1144.1747478031002</c:v>
                </c:pt>
                <c:pt idx="1065">
                  <c:v>727.09910556234342</c:v>
                </c:pt>
                <c:pt idx="1066">
                  <c:v>663.31733510454717</c:v>
                </c:pt>
                <c:pt idx="1067">
                  <c:v>779.09836557494316</c:v>
                </c:pt>
                <c:pt idx="1068">
                  <c:v>604.06722580118731</c:v>
                </c:pt>
                <c:pt idx="1069">
                  <c:v>297.10446135985319</c:v>
                </c:pt>
                <c:pt idx="1070">
                  <c:v>333.16750705444213</c:v>
                </c:pt>
                <c:pt idx="1071">
                  <c:v>307.56119865647764</c:v>
                </c:pt>
                <c:pt idx="1072">
                  <c:v>267.0164939421494</c:v>
                </c:pt>
                <c:pt idx="1073">
                  <c:v>293.60597956692993</c:v>
                </c:pt>
                <c:pt idx="1074">
                  <c:v>441.1594771024325</c:v>
                </c:pt>
                <c:pt idx="1075">
                  <c:v>560.02189859053613</c:v>
                </c:pt>
                <c:pt idx="1076">
                  <c:v>463.50207208025319</c:v>
                </c:pt>
                <c:pt idx="1077">
                  <c:v>446.26521035894399</c:v>
                </c:pt>
                <c:pt idx="1078">
                  <c:v>519.49318385705578</c:v>
                </c:pt>
                <c:pt idx="1079">
                  <c:v>447.9247977566597</c:v>
                </c:pt>
                <c:pt idx="1080">
                  <c:v>340.78472342120017</c:v>
                </c:pt>
                <c:pt idx="1081">
                  <c:v>355.68448474368967</c:v>
                </c:pt>
                <c:pt idx="1082">
                  <c:v>591.77997937549412</c:v>
                </c:pt>
                <c:pt idx="1083">
                  <c:v>397.93569037696466</c:v>
                </c:pt>
                <c:pt idx="1084">
                  <c:v>223.52242968288547</c:v>
                </c:pt>
                <c:pt idx="1085">
                  <c:v>163.60037401062007</c:v>
                </c:pt>
                <c:pt idx="1086">
                  <c:v>181.83737772107094</c:v>
                </c:pt>
                <c:pt idx="1087">
                  <c:v>135.43542751443431</c:v>
                </c:pt>
                <c:pt idx="1088">
                  <c:v>201.71020461453998</c:v>
                </c:pt>
                <c:pt idx="1089">
                  <c:v>146.93928293585702</c:v>
                </c:pt>
                <c:pt idx="1090">
                  <c:v>139.84550839074683</c:v>
                </c:pt>
                <c:pt idx="1091">
                  <c:v>124.56025286945847</c:v>
                </c:pt>
                <c:pt idx="1092">
                  <c:v>67.648401390963798</c:v>
                </c:pt>
                <c:pt idx="1093">
                  <c:v>286.51233213649795</c:v>
                </c:pt>
                <c:pt idx="1094">
                  <c:v>464.41639227553355</c:v>
                </c:pt>
                <c:pt idx="1095">
                  <c:v>497.2900374648832</c:v>
                </c:pt>
                <c:pt idx="1096">
                  <c:v>696.31113989448534</c:v>
                </c:pt>
                <c:pt idx="1097">
                  <c:v>1068.0231305245534</c:v>
                </c:pt>
                <c:pt idx="1098">
                  <c:v>874.16149655168795</c:v>
                </c:pt>
                <c:pt idx="1099">
                  <c:v>1164.6235837587888</c:v>
                </c:pt>
                <c:pt idx="1100">
                  <c:v>1088.5017957183732</c:v>
                </c:pt>
                <c:pt idx="1101">
                  <c:v>916.69586082653461</c:v>
                </c:pt>
                <c:pt idx="1102">
                  <c:v>923.50173604462407</c:v>
                </c:pt>
                <c:pt idx="1103">
                  <c:v>945.34891643421065</c:v>
                </c:pt>
                <c:pt idx="1104">
                  <c:v>539.82751904808867</c:v>
                </c:pt>
                <c:pt idx="1105">
                  <c:v>370.12335258613967</c:v>
                </c:pt>
                <c:pt idx="1106">
                  <c:v>586.14514130153646</c:v>
                </c:pt>
                <c:pt idx="1107">
                  <c:v>309.99460941020715</c:v>
                </c:pt>
                <c:pt idx="1108">
                  <c:v>250.59727491239937</c:v>
                </c:pt>
                <c:pt idx="1109">
                  <c:v>227.1361199309676</c:v>
                </c:pt>
                <c:pt idx="1110">
                  <c:v>240.3631582445507</c:v>
                </c:pt>
                <c:pt idx="1111">
                  <c:v>292.6756184987002</c:v>
                </c:pt>
                <c:pt idx="1112">
                  <c:v>322.15084025423704</c:v>
                </c:pt>
                <c:pt idx="1113">
                  <c:v>263.90234607338755</c:v>
                </c:pt>
                <c:pt idx="1114">
                  <c:v>249.30957570421819</c:v>
                </c:pt>
                <c:pt idx="1115">
                  <c:v>319.32808587646662</c:v>
                </c:pt>
                <c:pt idx="1116">
                  <c:v>325.80866396924176</c:v>
                </c:pt>
                <c:pt idx="1117">
                  <c:v>105.85265809604763</c:v>
                </c:pt>
                <c:pt idx="1118">
                  <c:v>52.820192240392963</c:v>
                </c:pt>
                <c:pt idx="1119">
                  <c:v>33.482124029541325</c:v>
                </c:pt>
                <c:pt idx="1120">
                  <c:v>64.276060191042831</c:v>
                </c:pt>
                <c:pt idx="1121">
                  <c:v>46.4710240495032</c:v>
                </c:pt>
                <c:pt idx="1122">
                  <c:v>64.475415420342543</c:v>
                </c:pt>
                <c:pt idx="1123">
                  <c:v>127.5555099090482</c:v>
                </c:pt>
                <c:pt idx="1124">
                  <c:v>90.188807360147649</c:v>
                </c:pt>
                <c:pt idx="1125">
                  <c:v>78.416142074641527</c:v>
                </c:pt>
                <c:pt idx="1126">
                  <c:v>180.19871490771277</c:v>
                </c:pt>
                <c:pt idx="1127">
                  <c:v>91.80861782331921</c:v>
                </c:pt>
                <c:pt idx="1128">
                  <c:v>59.714877417730435</c:v>
                </c:pt>
                <c:pt idx="1129">
                  <c:v>921.95374267300497</c:v>
                </c:pt>
                <c:pt idx="1130">
                  <c:v>850.82179554854713</c:v>
                </c:pt>
                <c:pt idx="1131">
                  <c:v>756.6013174097402</c:v>
                </c:pt>
                <c:pt idx="1132">
                  <c:v>757.62976263631731</c:v>
                </c:pt>
                <c:pt idx="1133">
                  <c:v>929.93699847871358</c:v>
                </c:pt>
                <c:pt idx="1134">
                  <c:v>1193.7104907747018</c:v>
                </c:pt>
                <c:pt idx="1135">
                  <c:v>1651.7269682118072</c:v>
                </c:pt>
                <c:pt idx="1136">
                  <c:v>1245.892047741622</c:v>
                </c:pt>
                <c:pt idx="1137">
                  <c:v>981.56307066853424</c:v>
                </c:pt>
                <c:pt idx="1138">
                  <c:v>1194.8164993950718</c:v>
                </c:pt>
                <c:pt idx="1139">
                  <c:v>1436.2155784563604</c:v>
                </c:pt>
                <c:pt idx="1140">
                  <c:v>1233.8608877633865</c:v>
                </c:pt>
                <c:pt idx="1141">
                  <c:v>1101.6658734806995</c:v>
                </c:pt>
                <c:pt idx="1142">
                  <c:v>961.52629212435397</c:v>
                </c:pt>
                <c:pt idx="1143">
                  <c:v>846.34247936206509</c:v>
                </c:pt>
                <c:pt idx="1144">
                  <c:v>776.89870430603162</c:v>
                </c:pt>
                <c:pt idx="1145">
                  <c:v>978.44659934200251</c:v>
                </c:pt>
                <c:pt idx="1146">
                  <c:v>953.90066421113556</c:v>
                </c:pt>
                <c:pt idx="1147">
                  <c:v>873.74190638985328</c:v>
                </c:pt>
                <c:pt idx="1148">
                  <c:v>834.52721961513828</c:v>
                </c:pt>
                <c:pt idx="1149">
                  <c:v>760.14449294801489</c:v>
                </c:pt>
                <c:pt idx="1150">
                  <c:v>686.88126335746574</c:v>
                </c:pt>
                <c:pt idx="1151">
                  <c:v>706.56360007109527</c:v>
                </c:pt>
                <c:pt idx="1152">
                  <c:v>723.40265513030624</c:v>
                </c:pt>
                <c:pt idx="1153">
                  <c:v>879.38368026627279</c:v>
                </c:pt>
                <c:pt idx="1154">
                  <c:v>760.57864261264319</c:v>
                </c:pt>
                <c:pt idx="1155">
                  <c:v>581.33017602106133</c:v>
                </c:pt>
                <c:pt idx="1156">
                  <c:v>751.94647535869797</c:v>
                </c:pt>
                <c:pt idx="1157">
                  <c:v>1025.900311254471</c:v>
                </c:pt>
                <c:pt idx="1158">
                  <c:v>890.24067367848818</c:v>
                </c:pt>
                <c:pt idx="1159">
                  <c:v>800.913712866536</c:v>
                </c:pt>
                <c:pt idx="1160">
                  <c:v>764.46621693418797</c:v>
                </c:pt>
                <c:pt idx="1161">
                  <c:v>837.27484914889772</c:v>
                </c:pt>
                <c:pt idx="1162">
                  <c:v>847.09412767618585</c:v>
                </c:pt>
                <c:pt idx="1163">
                  <c:v>758.74251065625197</c:v>
                </c:pt>
                <c:pt idx="1164">
                  <c:v>634.64629606734854</c:v>
                </c:pt>
                <c:pt idx="1165">
                  <c:v>819.19352554248462</c:v>
                </c:pt>
                <c:pt idx="1166">
                  <c:v>941.42626460341285</c:v>
                </c:pt>
                <c:pt idx="1167">
                  <c:v>913.1222961633365</c:v>
                </c:pt>
                <c:pt idx="1168">
                  <c:v>689.01662738245727</c:v>
                </c:pt>
                <c:pt idx="1169">
                  <c:v>817.89182206717055</c:v>
                </c:pt>
                <c:pt idx="1170">
                  <c:v>852.42355281007849</c:v>
                </c:pt>
                <c:pt idx="1171">
                  <c:v>868.85227472591521</c:v>
                </c:pt>
                <c:pt idx="1172">
                  <c:v>860.52460783147524</c:v>
                </c:pt>
                <c:pt idx="1173">
                  <c:v>956.48224956370643</c:v>
                </c:pt>
                <c:pt idx="1174">
                  <c:v>959.33502983711981</c:v>
                </c:pt>
                <c:pt idx="1175">
                  <c:v>910.06919286840798</c:v>
                </c:pt>
                <c:pt idx="1176">
                  <c:v>856.98367600518611</c:v>
                </c:pt>
                <c:pt idx="1177">
                  <c:v>906.19178415014301</c:v>
                </c:pt>
                <c:pt idx="1178">
                  <c:v>771.68584962421153</c:v>
                </c:pt>
                <c:pt idx="1179">
                  <c:v>790.68572648885458</c:v>
                </c:pt>
                <c:pt idx="1180">
                  <c:v>710.45893359304807</c:v>
                </c:pt>
                <c:pt idx="1181">
                  <c:v>681.98254213740711</c:v>
                </c:pt>
                <c:pt idx="1182">
                  <c:v>845.0885822685658</c:v>
                </c:pt>
                <c:pt idx="1183">
                  <c:v>745.97197307921022</c:v>
                </c:pt>
                <c:pt idx="1184">
                  <c:v>542.04997682939859</c:v>
                </c:pt>
                <c:pt idx="1185">
                  <c:v>451.58850788705672</c:v>
                </c:pt>
                <c:pt idx="1186">
                  <c:v>522.15454031074978</c:v>
                </c:pt>
                <c:pt idx="1187">
                  <c:v>724.96610948517628</c:v>
                </c:pt>
                <c:pt idx="1188">
                  <c:v>609.44469364129009</c:v>
                </c:pt>
                <c:pt idx="1189">
                  <c:v>560.19112946623181</c:v>
                </c:pt>
                <c:pt idx="1190">
                  <c:v>584.49773538323427</c:v>
                </c:pt>
                <c:pt idx="1191">
                  <c:v>548.20973732827372</c:v>
                </c:pt>
                <c:pt idx="1192">
                  <c:v>543.41211100917167</c:v>
                </c:pt>
                <c:pt idx="1193">
                  <c:v>496.15690610631299</c:v>
                </c:pt>
                <c:pt idx="1194">
                  <c:v>537.45065441326801</c:v>
                </c:pt>
                <c:pt idx="1195">
                  <c:v>620.40966827516763</c:v>
                </c:pt>
                <c:pt idx="1196">
                  <c:v>598.98181335494041</c:v>
                </c:pt>
                <c:pt idx="1197">
                  <c:v>708.9779564982199</c:v>
                </c:pt>
                <c:pt idx="1198">
                  <c:v>869.50566191896144</c:v>
                </c:pt>
                <c:pt idx="1199">
                  <c:v>782.93430697336805</c:v>
                </c:pt>
                <c:pt idx="1200">
                  <c:v>879.33726498161013</c:v>
                </c:pt>
                <c:pt idx="1201">
                  <c:v>776.2178888337786</c:v>
                </c:pt>
                <c:pt idx="1202">
                  <c:v>803.18206477979152</c:v>
                </c:pt>
                <c:pt idx="1203">
                  <c:v>799.20808053459143</c:v>
                </c:pt>
                <c:pt idx="1204">
                  <c:v>729.83177702741727</c:v>
                </c:pt>
                <c:pt idx="1205">
                  <c:v>698.57336291249112</c:v>
                </c:pt>
                <c:pt idx="1206">
                  <c:v>700.71300286114433</c:v>
                </c:pt>
                <c:pt idx="1207">
                  <c:v>606.74310791299524</c:v>
                </c:pt>
                <c:pt idx="1208">
                  <c:v>745.11667760102534</c:v>
                </c:pt>
                <c:pt idx="1209">
                  <c:v>633.61680035712743</c:v>
                </c:pt>
                <c:pt idx="1210">
                  <c:v>471.61211544627758</c:v>
                </c:pt>
                <c:pt idx="1211">
                  <c:v>513.96078671652276</c:v>
                </c:pt>
                <c:pt idx="1212">
                  <c:v>485.02744495331035</c:v>
                </c:pt>
                <c:pt idx="1213">
                  <c:v>449.26276233648542</c:v>
                </c:pt>
                <c:pt idx="1214">
                  <c:v>645.04211901817268</c:v>
                </c:pt>
                <c:pt idx="1215">
                  <c:v>666.97377082746505</c:v>
                </c:pt>
                <c:pt idx="1216">
                  <c:v>616.94383972441267</c:v>
                </c:pt>
                <c:pt idx="1217">
                  <c:v>461.37884954048997</c:v>
                </c:pt>
                <c:pt idx="1218">
                  <c:v>540.4501236073163</c:v>
                </c:pt>
                <c:pt idx="1219">
                  <c:v>568.85624387841892</c:v>
                </c:pt>
                <c:pt idx="1220">
                  <c:v>578.06860185345818</c:v>
                </c:pt>
                <c:pt idx="1221">
                  <c:v>546.69459568601587</c:v>
                </c:pt>
                <c:pt idx="1222">
                  <c:v>619.04727631144988</c:v>
                </c:pt>
                <c:pt idx="1223">
                  <c:v>776.67580618302065</c:v>
                </c:pt>
                <c:pt idx="1224">
                  <c:v>791.94531291960175</c:v>
                </c:pt>
                <c:pt idx="1225">
                  <c:v>1042.7869710745442</c:v>
                </c:pt>
                <c:pt idx="1226">
                  <c:v>1208.2603254435078</c:v>
                </c:pt>
                <c:pt idx="1227">
                  <c:v>1000.4497439124648</c:v>
                </c:pt>
                <c:pt idx="1228">
                  <c:v>935.33443115501075</c:v>
                </c:pt>
                <c:pt idx="1229">
                  <c:v>878.04236302488164</c:v>
                </c:pt>
                <c:pt idx="1230">
                  <c:v>770.84159342219846</c:v>
                </c:pt>
                <c:pt idx="1231">
                  <c:v>890.72799051451966</c:v>
                </c:pt>
                <c:pt idx="1232">
                  <c:v>917.66392955767253</c:v>
                </c:pt>
                <c:pt idx="1233">
                  <c:v>923.98247255756223</c:v>
                </c:pt>
                <c:pt idx="1234">
                  <c:v>1191.1777043085365</c:v>
                </c:pt>
                <c:pt idx="1235">
                  <c:v>1288.5122288713683</c:v>
                </c:pt>
                <c:pt idx="1236">
                  <c:v>1134.7075984685405</c:v>
                </c:pt>
                <c:pt idx="1237">
                  <c:v>1125.5207963653952</c:v>
                </c:pt>
                <c:pt idx="1238">
                  <c:v>1025.0739336360725</c:v>
                </c:pt>
                <c:pt idx="1239">
                  <c:v>995.34355061200404</c:v>
                </c:pt>
                <c:pt idx="1240">
                  <c:v>1307.2562070580138</c:v>
                </c:pt>
                <c:pt idx="1241">
                  <c:v>1354.2805963430485</c:v>
                </c:pt>
                <c:pt idx="1242">
                  <c:v>1054.7909474191586</c:v>
                </c:pt>
                <c:pt idx="1243">
                  <c:v>996.81843012464458</c:v>
                </c:pt>
                <c:pt idx="1244">
                  <c:v>818.33389432730473</c:v>
                </c:pt>
                <c:pt idx="1245">
                  <c:v>594.20848793854248</c:v>
                </c:pt>
                <c:pt idx="1246">
                  <c:v>351.06093588596269</c:v>
                </c:pt>
                <c:pt idx="1247">
                  <c:v>375.90291857541189</c:v>
                </c:pt>
                <c:pt idx="1248">
                  <c:v>375.47102048988165</c:v>
                </c:pt>
                <c:pt idx="1249">
                  <c:v>402.84758487882027</c:v>
                </c:pt>
                <c:pt idx="1250">
                  <c:v>568.31472003806107</c:v>
                </c:pt>
                <c:pt idx="1251">
                  <c:v>527.36148186287721</c:v>
                </c:pt>
                <c:pt idx="1252">
                  <c:v>377.040426221242</c:v>
                </c:pt>
                <c:pt idx="1253">
                  <c:v>437.78033667429565</c:v>
                </c:pt>
                <c:pt idx="1254">
                  <c:v>525.54622753525234</c:v>
                </c:pt>
                <c:pt idx="1255">
                  <c:v>443.27371256734222</c:v>
                </c:pt>
                <c:pt idx="1256">
                  <c:v>336.25169971653753</c:v>
                </c:pt>
                <c:pt idx="1257">
                  <c:v>311.46367900612603</c:v>
                </c:pt>
                <c:pt idx="1258">
                  <c:v>396.39930709564658</c:v>
                </c:pt>
                <c:pt idx="1259">
                  <c:v>536.8461777182689</c:v>
                </c:pt>
                <c:pt idx="1260">
                  <c:v>462.28251691654822</c:v>
                </c:pt>
                <c:pt idx="1261">
                  <c:v>271.01119965570683</c:v>
                </c:pt>
                <c:pt idx="1262">
                  <c:v>232.77270318323195</c:v>
                </c:pt>
                <c:pt idx="1263">
                  <c:v>328.55468973212152</c:v>
                </c:pt>
                <c:pt idx="1264">
                  <c:v>542.22466159626379</c:v>
                </c:pt>
                <c:pt idx="1265">
                  <c:v>519.9900247152882</c:v>
                </c:pt>
                <c:pt idx="1266">
                  <c:v>366.54225311217061</c:v>
                </c:pt>
                <c:pt idx="1267">
                  <c:v>334.47030736373642</c:v>
                </c:pt>
                <c:pt idx="1268">
                  <c:v>402.97408285645668</c:v>
                </c:pt>
                <c:pt idx="1269">
                  <c:v>611.93338507150168</c:v>
                </c:pt>
                <c:pt idx="1270">
                  <c:v>529.65856013874429</c:v>
                </c:pt>
                <c:pt idx="1271">
                  <c:v>404.22464174798603</c:v>
                </c:pt>
                <c:pt idx="1272">
                  <c:v>445.53690995452905</c:v>
                </c:pt>
                <c:pt idx="1273">
                  <c:v>355.88337318018603</c:v>
                </c:pt>
                <c:pt idx="1274">
                  <c:v>336.60108937370597</c:v>
                </c:pt>
                <c:pt idx="1275">
                  <c:v>468.29585391954708</c:v>
                </c:pt>
                <c:pt idx="1276">
                  <c:v>635.65449301742319</c:v>
                </c:pt>
                <c:pt idx="1277">
                  <c:v>451.43129941732337</c:v>
                </c:pt>
                <c:pt idx="1278">
                  <c:v>501.25888441446665</c:v>
                </c:pt>
                <c:pt idx="1279">
                  <c:v>640.87598196371675</c:v>
                </c:pt>
                <c:pt idx="1280">
                  <c:v>582.39873988110173</c:v>
                </c:pt>
                <c:pt idx="1281">
                  <c:v>477.27075341420448</c:v>
                </c:pt>
                <c:pt idx="1282">
                  <c:v>295.98937370942718</c:v>
                </c:pt>
                <c:pt idx="1283">
                  <c:v>310.08719699106194</c:v>
                </c:pt>
                <c:pt idx="1284">
                  <c:v>474.07014775643893</c:v>
                </c:pt>
                <c:pt idx="1285">
                  <c:v>373.53022402131171</c:v>
                </c:pt>
                <c:pt idx="1286">
                  <c:v>380.14750359930605</c:v>
                </c:pt>
                <c:pt idx="1287">
                  <c:v>305.92446201419358</c:v>
                </c:pt>
                <c:pt idx="1288">
                  <c:v>304.66552541972567</c:v>
                </c:pt>
                <c:pt idx="1289">
                  <c:v>341.6996010177001</c:v>
                </c:pt>
                <c:pt idx="1290">
                  <c:v>395.90598874442759</c:v>
                </c:pt>
                <c:pt idx="1291">
                  <c:v>527.86469231832757</c:v>
                </c:pt>
                <c:pt idx="1292">
                  <c:v>702.79820823095406</c:v>
                </c:pt>
                <c:pt idx="1293">
                  <c:v>577.77657003515219</c:v>
                </c:pt>
                <c:pt idx="1294">
                  <c:v>381.43412291394594</c:v>
                </c:pt>
                <c:pt idx="1295">
                  <c:v>367.1551190077904</c:v>
                </c:pt>
                <c:pt idx="1296">
                  <c:v>579.09619567813979</c:v>
                </c:pt>
                <c:pt idx="1297">
                  <c:v>556.84713596316612</c:v>
                </c:pt>
                <c:pt idx="1298">
                  <c:v>492.81927197590494</c:v>
                </c:pt>
                <c:pt idx="1299">
                  <c:v>454.78786162346296</c:v>
                </c:pt>
                <c:pt idx="1300">
                  <c:v>355.90567230241277</c:v>
                </c:pt>
                <c:pt idx="1301">
                  <c:v>353.13347541167622</c:v>
                </c:pt>
                <c:pt idx="1302">
                  <c:v>310.89963195303625</c:v>
                </c:pt>
                <c:pt idx="1303">
                  <c:v>211.3841616624415</c:v>
                </c:pt>
                <c:pt idx="1304">
                  <c:v>256.35241706910216</c:v>
                </c:pt>
                <c:pt idx="1305">
                  <c:v>189.92504799023203</c:v>
                </c:pt>
                <c:pt idx="1306">
                  <c:v>191.00105018814992</c:v>
                </c:pt>
                <c:pt idx="1307">
                  <c:v>273.62083222711675</c:v>
                </c:pt>
                <c:pt idx="1308">
                  <c:v>212.6370855092386</c:v>
                </c:pt>
                <c:pt idx="1309">
                  <c:v>248.15827374611695</c:v>
                </c:pt>
                <c:pt idx="1310">
                  <c:v>144.06342222766114</c:v>
                </c:pt>
                <c:pt idx="1311">
                  <c:v>132.16250220984284</c:v>
                </c:pt>
                <c:pt idx="1312">
                  <c:v>93.608039099917036</c:v>
                </c:pt>
                <c:pt idx="1313">
                  <c:v>73.502811321701273</c:v>
                </c:pt>
                <c:pt idx="1314">
                  <c:v>53.624097358407241</c:v>
                </c:pt>
                <c:pt idx="1315">
                  <c:v>35.848922003676613</c:v>
                </c:pt>
                <c:pt idx="1316">
                  <c:v>1982.9643214776263</c:v>
                </c:pt>
                <c:pt idx="1317">
                  <c:v>1983.1758977624147</c:v>
                </c:pt>
                <c:pt idx="1318">
                  <c:v>1983.4197093732639</c:v>
                </c:pt>
                <c:pt idx="1319">
                  <c:v>1980.2058776543506</c:v>
                </c:pt>
                <c:pt idx="1320">
                  <c:v>1977.35960341084</c:v>
                </c:pt>
                <c:pt idx="1321">
                  <c:v>1980.8708893707076</c:v>
                </c:pt>
                <c:pt idx="1322">
                  <c:v>1810.663783228495</c:v>
                </c:pt>
                <c:pt idx="1323">
                  <c:v>1722.358634876696</c:v>
                </c:pt>
                <c:pt idx="1324">
                  <c:v>1776.2885074897599</c:v>
                </c:pt>
                <c:pt idx="1325">
                  <c:v>1926.5953814545694</c:v>
                </c:pt>
                <c:pt idx="1326">
                  <c:v>1968.7211123243042</c:v>
                </c:pt>
                <c:pt idx="1327">
                  <c:v>1910.0351656575253</c:v>
                </c:pt>
                <c:pt idx="1328">
                  <c:v>1884.7672924085607</c:v>
                </c:pt>
                <c:pt idx="1329">
                  <c:v>1910.9034300652318</c:v>
                </c:pt>
                <c:pt idx="1330">
                  <c:v>1817.1958402353193</c:v>
                </c:pt>
                <c:pt idx="1331">
                  <c:v>1607.2839511585946</c:v>
                </c:pt>
                <c:pt idx="1332">
                  <c:v>1521.6120596295746</c:v>
                </c:pt>
                <c:pt idx="1333">
                  <c:v>1530.8689816353969</c:v>
                </c:pt>
                <c:pt idx="1334">
                  <c:v>1833.0528295475569</c:v>
                </c:pt>
                <c:pt idx="1335">
                  <c:v>1448.9136389000892</c:v>
                </c:pt>
                <c:pt idx="1336">
                  <c:v>1193.1576054948353</c:v>
                </c:pt>
                <c:pt idx="1337">
                  <c:v>1003.0952003230663</c:v>
                </c:pt>
                <c:pt idx="1338">
                  <c:v>1484.1925989078466</c:v>
                </c:pt>
                <c:pt idx="1339">
                  <c:v>1377.9092404295181</c:v>
                </c:pt>
                <c:pt idx="1340">
                  <c:v>1790.1063131702197</c:v>
                </c:pt>
                <c:pt idx="1341">
                  <c:v>1499.9250114745855</c:v>
                </c:pt>
                <c:pt idx="1342">
                  <c:v>1893.0040951842223</c:v>
                </c:pt>
                <c:pt idx="1343">
                  <c:v>1853.9496235647325</c:v>
                </c:pt>
                <c:pt idx="1344">
                  <c:v>1839.1042680905593</c:v>
                </c:pt>
                <c:pt idx="1345">
                  <c:v>1931.2067061099201</c:v>
                </c:pt>
                <c:pt idx="1346">
                  <c:v>1785.3218747332869</c:v>
                </c:pt>
                <c:pt idx="1347">
                  <c:v>1558.3278803022974</c:v>
                </c:pt>
                <c:pt idx="1348">
                  <c:v>1877.670566669781</c:v>
                </c:pt>
                <c:pt idx="1349">
                  <c:v>1952.9280742198493</c:v>
                </c:pt>
                <c:pt idx="1350">
                  <c:v>1979.6213681828922</c:v>
                </c:pt>
                <c:pt idx="1351">
                  <c:v>1977.7298193052088</c:v>
                </c:pt>
                <c:pt idx="1352">
                  <c:v>1972.1474073196348</c:v>
                </c:pt>
                <c:pt idx="1353">
                  <c:v>1977.4039307296853</c:v>
                </c:pt>
                <c:pt idx="1354">
                  <c:v>1969.3099068838378</c:v>
                </c:pt>
                <c:pt idx="1355">
                  <c:v>1894.2469926766405</c:v>
                </c:pt>
                <c:pt idx="1356">
                  <c:v>1961.6300781186351</c:v>
                </c:pt>
                <c:pt idx="1357">
                  <c:v>1908.7869478096061</c:v>
                </c:pt>
                <c:pt idx="1358">
                  <c:v>1756.6776727388233</c:v>
                </c:pt>
                <c:pt idx="1359">
                  <c:v>1818.377360707889</c:v>
                </c:pt>
                <c:pt idx="1360">
                  <c:v>1819.7581910866511</c:v>
                </c:pt>
                <c:pt idx="1361">
                  <c:v>1954.5676156170127</c:v>
                </c:pt>
                <c:pt idx="1362">
                  <c:v>1985.0503073595271</c:v>
                </c:pt>
                <c:pt idx="1363">
                  <c:v>1982.6011846757856</c:v>
                </c:pt>
                <c:pt idx="1364">
                  <c:v>1959.0749063769113</c:v>
                </c:pt>
                <c:pt idx="1365">
                  <c:v>1946.9989874404205</c:v>
                </c:pt>
                <c:pt idx="1366">
                  <c:v>1919.9395247587249</c:v>
                </c:pt>
                <c:pt idx="1367">
                  <c:v>1958.9778408826394</c:v>
                </c:pt>
                <c:pt idx="1368">
                  <c:v>1966.8851868646113</c:v>
                </c:pt>
                <c:pt idx="1369">
                  <c:v>1948.220167079812</c:v>
                </c:pt>
                <c:pt idx="1370">
                  <c:v>1935.6472421537603</c:v>
                </c:pt>
                <c:pt idx="1371">
                  <c:v>1599.2006981259949</c:v>
                </c:pt>
                <c:pt idx="1372">
                  <c:v>1354.7907511974515</c:v>
                </c:pt>
                <c:pt idx="1373">
                  <c:v>1586.0667166905678</c:v>
                </c:pt>
                <c:pt idx="1374">
                  <c:v>1388.4510494501581</c:v>
                </c:pt>
                <c:pt idx="1375">
                  <c:v>1701.5174493605298</c:v>
                </c:pt>
                <c:pt idx="1376">
                  <c:v>1717.9403082641982</c:v>
                </c:pt>
                <c:pt idx="1377">
                  <c:v>1823.6466960914736</c:v>
                </c:pt>
                <c:pt idx="1378">
                  <c:v>1694.1744554799777</c:v>
                </c:pt>
                <c:pt idx="1379">
                  <c:v>1341.0737567641756</c:v>
                </c:pt>
                <c:pt idx="1380">
                  <c:v>1222.1122597004921</c:v>
                </c:pt>
                <c:pt idx="1381">
                  <c:v>1040.2424988445262</c:v>
                </c:pt>
                <c:pt idx="1382">
                  <c:v>1018.8929610995617</c:v>
                </c:pt>
                <c:pt idx="1383">
                  <c:v>770.11934729431687</c:v>
                </c:pt>
                <c:pt idx="1384">
                  <c:v>812.90124342384365</c:v>
                </c:pt>
                <c:pt idx="1385">
                  <c:v>849.26567286601517</c:v>
                </c:pt>
                <c:pt idx="1386">
                  <c:v>830.74935666850513</c:v>
                </c:pt>
                <c:pt idx="1387">
                  <c:v>881.24706266175519</c:v>
                </c:pt>
                <c:pt idx="1388">
                  <c:v>1322.865970611879</c:v>
                </c:pt>
                <c:pt idx="1389">
                  <c:v>1606.0618829306386</c:v>
                </c:pt>
                <c:pt idx="1390">
                  <c:v>1256.9696336124312</c:v>
                </c:pt>
                <c:pt idx="1391">
                  <c:v>991.85978832589444</c:v>
                </c:pt>
                <c:pt idx="1392">
                  <c:v>1174.4252867778732</c:v>
                </c:pt>
                <c:pt idx="1393">
                  <c:v>1132.2996318455205</c:v>
                </c:pt>
                <c:pt idx="1394">
                  <c:v>644.56369610492311</c:v>
                </c:pt>
                <c:pt idx="1395">
                  <c:v>585.28294043424626</c:v>
                </c:pt>
                <c:pt idx="1396">
                  <c:v>596.63907814214485</c:v>
                </c:pt>
                <c:pt idx="1397">
                  <c:v>995.65581561742886</c:v>
                </c:pt>
                <c:pt idx="1398">
                  <c:v>844.62849961654126</c:v>
                </c:pt>
                <c:pt idx="1399">
                  <c:v>922.03629089342155</c:v>
                </c:pt>
                <c:pt idx="1400">
                  <c:v>812.56351072010989</c:v>
                </c:pt>
                <c:pt idx="1401">
                  <c:v>688.23636223211008</c:v>
                </c:pt>
                <c:pt idx="1402">
                  <c:v>605.51696507920303</c:v>
                </c:pt>
                <c:pt idx="1403">
                  <c:v>443.77575665719604</c:v>
                </c:pt>
                <c:pt idx="1404">
                  <c:v>226.26900357750824</c:v>
                </c:pt>
                <c:pt idx="1405">
                  <c:v>159.34129933248551</c:v>
                </c:pt>
                <c:pt idx="1406">
                  <c:v>257.24417949452953</c:v>
                </c:pt>
                <c:pt idx="1407">
                  <c:v>200.06439529905677</c:v>
                </c:pt>
                <c:pt idx="1408">
                  <c:v>125.69983790305449</c:v>
                </c:pt>
                <c:pt idx="1409">
                  <c:v>133.30809310880625</c:v>
                </c:pt>
                <c:pt idx="1410">
                  <c:v>112.29575759293216</c:v>
                </c:pt>
                <c:pt idx="1411">
                  <c:v>228.9135164543726</c:v>
                </c:pt>
                <c:pt idx="1412">
                  <c:v>359.12172394815934</c:v>
                </c:pt>
                <c:pt idx="1413">
                  <c:v>457.33557028756974</c:v>
                </c:pt>
                <c:pt idx="1414">
                  <c:v>792.88923649730998</c:v>
                </c:pt>
                <c:pt idx="1415">
                  <c:v>925.9473516384295</c:v>
                </c:pt>
                <c:pt idx="1416">
                  <c:v>1157.5477671770695</c:v>
                </c:pt>
                <c:pt idx="1417">
                  <c:v>1031.5675341708177</c:v>
                </c:pt>
                <c:pt idx="1418">
                  <c:v>641.28163218420286</c:v>
                </c:pt>
                <c:pt idx="1419">
                  <c:v>552.56904949430304</c:v>
                </c:pt>
                <c:pt idx="1420">
                  <c:v>532.29245581253156</c:v>
                </c:pt>
                <c:pt idx="1421">
                  <c:v>501.98093429964962</c:v>
                </c:pt>
                <c:pt idx="1422">
                  <c:v>492.19622152570059</c:v>
                </c:pt>
                <c:pt idx="1423">
                  <c:v>427.06259905988969</c:v>
                </c:pt>
                <c:pt idx="1424">
                  <c:v>255.68430548975834</c:v>
                </c:pt>
                <c:pt idx="1425">
                  <c:v>400.3768498095518</c:v>
                </c:pt>
                <c:pt idx="1426">
                  <c:v>649.20555032922721</c:v>
                </c:pt>
                <c:pt idx="1427">
                  <c:v>570.47467384734921</c:v>
                </c:pt>
                <c:pt idx="1428">
                  <c:v>497.40703050079867</c:v>
                </c:pt>
                <c:pt idx="1429">
                  <c:v>475.73153426717545</c:v>
                </c:pt>
                <c:pt idx="1430">
                  <c:v>359.57106662856899</c:v>
                </c:pt>
                <c:pt idx="1431">
                  <c:v>333.76471703234517</c:v>
                </c:pt>
                <c:pt idx="1432">
                  <c:v>384.86018879687032</c:v>
                </c:pt>
                <c:pt idx="1433">
                  <c:v>318.82342062795925</c:v>
                </c:pt>
                <c:pt idx="1434">
                  <c:v>287.64369862332478</c:v>
                </c:pt>
                <c:pt idx="1435">
                  <c:v>475.0082893936887</c:v>
                </c:pt>
                <c:pt idx="1436">
                  <c:v>549.86786961536336</c:v>
                </c:pt>
                <c:pt idx="1437">
                  <c:v>599.41968800775101</c:v>
                </c:pt>
                <c:pt idx="1438">
                  <c:v>301.33876783121565</c:v>
                </c:pt>
                <c:pt idx="1439">
                  <c:v>117.88351862284978</c:v>
                </c:pt>
                <c:pt idx="1440">
                  <c:v>122.96012903119491</c:v>
                </c:pt>
                <c:pt idx="1441">
                  <c:v>346.33924517624735</c:v>
                </c:pt>
                <c:pt idx="1442">
                  <c:v>336.91714372858576</c:v>
                </c:pt>
                <c:pt idx="1443">
                  <c:v>338.69660692124472</c:v>
                </c:pt>
                <c:pt idx="1444">
                  <c:v>241.05744414424814</c:v>
                </c:pt>
                <c:pt idx="1445">
                  <c:v>308.84245416061094</c:v>
                </c:pt>
                <c:pt idx="1446">
                  <c:v>1308.0500066696106</c:v>
                </c:pt>
                <c:pt idx="1447">
                  <c:v>908.88354712852038</c:v>
                </c:pt>
                <c:pt idx="1448">
                  <c:v>564.61981093912129</c:v>
                </c:pt>
                <c:pt idx="1449">
                  <c:v>556.81680843663912</c:v>
                </c:pt>
                <c:pt idx="1450">
                  <c:v>768.45590301991115</c:v>
                </c:pt>
                <c:pt idx="1451">
                  <c:v>753.71779592759503</c:v>
                </c:pt>
                <c:pt idx="1452">
                  <c:v>963.55088944807642</c:v>
                </c:pt>
                <c:pt idx="1453">
                  <c:v>916.80277988991907</c:v>
                </c:pt>
                <c:pt idx="1454">
                  <c:v>892.82373166906962</c:v>
                </c:pt>
                <c:pt idx="1455">
                  <c:v>750.44443191269454</c:v>
                </c:pt>
                <c:pt idx="1456">
                  <c:v>794.2161244818368</c:v>
                </c:pt>
                <c:pt idx="1457">
                  <c:v>733.39234528081101</c:v>
                </c:pt>
                <c:pt idx="1458">
                  <c:v>528.74349361099723</c:v>
                </c:pt>
                <c:pt idx="1459">
                  <c:v>454.74398571890134</c:v>
                </c:pt>
                <c:pt idx="1460">
                  <c:v>797.51798942640517</c:v>
                </c:pt>
                <c:pt idx="1461">
                  <c:v>837.60207650091945</c:v>
                </c:pt>
                <c:pt idx="1462">
                  <c:v>399.42885553582778</c:v>
                </c:pt>
                <c:pt idx="1463">
                  <c:v>411.18564570158577</c:v>
                </c:pt>
                <c:pt idx="1464">
                  <c:v>343.78036574601765</c:v>
                </c:pt>
                <c:pt idx="1465">
                  <c:v>238.32743831989541</c:v>
                </c:pt>
                <c:pt idx="1466">
                  <c:v>42.608113439272756</c:v>
                </c:pt>
                <c:pt idx="1467">
                  <c:v>55.040523053636292</c:v>
                </c:pt>
                <c:pt idx="1468">
                  <c:v>308.05376681237851</c:v>
                </c:pt>
                <c:pt idx="1469">
                  <c:v>349.35915287932283</c:v>
                </c:pt>
                <c:pt idx="1470">
                  <c:v>223.96262007555504</c:v>
                </c:pt>
                <c:pt idx="1471">
                  <c:v>181.52164744475397</c:v>
                </c:pt>
                <c:pt idx="1472">
                  <c:v>229.45445556481064</c:v>
                </c:pt>
                <c:pt idx="1473">
                  <c:v>396.68625922494908</c:v>
                </c:pt>
                <c:pt idx="1474">
                  <c:v>254.40685756311501</c:v>
                </c:pt>
                <c:pt idx="1475">
                  <c:v>136.05953449410805</c:v>
                </c:pt>
                <c:pt idx="1476">
                  <c:v>1688.8073804904298</c:v>
                </c:pt>
                <c:pt idx="1477">
                  <c:v>1921.5664720676973</c:v>
                </c:pt>
                <c:pt idx="1478">
                  <c:v>1914.5155789037346</c:v>
                </c:pt>
                <c:pt idx="1479">
                  <c:v>1951.8972436428251</c:v>
                </c:pt>
                <c:pt idx="1480">
                  <c:v>1958.6161464992599</c:v>
                </c:pt>
                <c:pt idx="1481">
                  <c:v>1964.744406224163</c:v>
                </c:pt>
                <c:pt idx="1482">
                  <c:v>1961.1076889733652</c:v>
                </c:pt>
                <c:pt idx="1483">
                  <c:v>1965.653061673966</c:v>
                </c:pt>
                <c:pt idx="1484">
                  <c:v>1788.1379998371287</c:v>
                </c:pt>
                <c:pt idx="1485">
                  <c:v>1954.9365234940831</c:v>
                </c:pt>
                <c:pt idx="1486">
                  <c:v>1933.2880457942065</c:v>
                </c:pt>
                <c:pt idx="1487">
                  <c:v>1949.4567913651283</c:v>
                </c:pt>
                <c:pt idx="1488">
                  <c:v>1945.538614001423</c:v>
                </c:pt>
                <c:pt idx="1489">
                  <c:v>1927.1006165624167</c:v>
                </c:pt>
                <c:pt idx="1490">
                  <c:v>1607.0906667944157</c:v>
                </c:pt>
                <c:pt idx="1491">
                  <c:v>1942.6333988868512</c:v>
                </c:pt>
                <c:pt idx="1492">
                  <c:v>1959.4639368888297</c:v>
                </c:pt>
                <c:pt idx="1493">
                  <c:v>1984.234973491341</c:v>
                </c:pt>
                <c:pt idx="1494">
                  <c:v>1977.5437152350435</c:v>
                </c:pt>
                <c:pt idx="1495">
                  <c:v>1976.911087657305</c:v>
                </c:pt>
                <c:pt idx="1496">
                  <c:v>1911.4508369746343</c:v>
                </c:pt>
                <c:pt idx="1497">
                  <c:v>1967.8453350943701</c:v>
                </c:pt>
                <c:pt idx="1498">
                  <c:v>1969.0450756607001</c:v>
                </c:pt>
                <c:pt idx="1499">
                  <c:v>1973.8821584392224</c:v>
                </c:pt>
                <c:pt idx="1500">
                  <c:v>1926.533091737324</c:v>
                </c:pt>
                <c:pt idx="1501">
                  <c:v>1960.701747596946</c:v>
                </c:pt>
                <c:pt idx="1502">
                  <c:v>1938.9549318444265</c:v>
                </c:pt>
                <c:pt idx="1503">
                  <c:v>1968.8408733154695</c:v>
                </c:pt>
                <c:pt idx="1504">
                  <c:v>1983.6785434011206</c:v>
                </c:pt>
                <c:pt idx="1505">
                  <c:v>1961.9244464810524</c:v>
                </c:pt>
                <c:pt idx="1506">
                  <c:v>1957.8963064638658</c:v>
                </c:pt>
                <c:pt idx="1507">
                  <c:v>1926.27820839622</c:v>
                </c:pt>
                <c:pt idx="1508">
                  <c:v>1917.8757556015285</c:v>
                </c:pt>
                <c:pt idx="1509">
                  <c:v>1951.1658817795385</c:v>
                </c:pt>
                <c:pt idx="1510">
                  <c:v>1915.1511166545399</c:v>
                </c:pt>
                <c:pt idx="1511">
                  <c:v>1967.260001282875</c:v>
                </c:pt>
                <c:pt idx="1512">
                  <c:v>1981.9836248377164</c:v>
                </c:pt>
                <c:pt idx="1513">
                  <c:v>1972.3522259818806</c:v>
                </c:pt>
                <c:pt idx="1514">
                  <c:v>1980.636418575582</c:v>
                </c:pt>
                <c:pt idx="1515">
                  <c:v>1978.8868394223168</c:v>
                </c:pt>
                <c:pt idx="1516">
                  <c:v>1980.9406023382815</c:v>
                </c:pt>
                <c:pt idx="1517">
                  <c:v>1966.2223291663067</c:v>
                </c:pt>
                <c:pt idx="1518">
                  <c:v>1965.4592726020189</c:v>
                </c:pt>
                <c:pt idx="1519">
                  <c:v>1973.3642169681584</c:v>
                </c:pt>
                <c:pt idx="1520">
                  <c:v>1936.6803795050844</c:v>
                </c:pt>
                <c:pt idx="1521">
                  <c:v>1976.3866742081445</c:v>
                </c:pt>
                <c:pt idx="1522">
                  <c:v>1977.1980659999472</c:v>
                </c:pt>
                <c:pt idx="1523">
                  <c:v>1968.274818311698</c:v>
                </c:pt>
                <c:pt idx="1524">
                  <c:v>1977.5065329970291</c:v>
                </c:pt>
                <c:pt idx="1525">
                  <c:v>1981.1047413699425</c:v>
                </c:pt>
                <c:pt idx="1526">
                  <c:v>1951.7312819825834</c:v>
                </c:pt>
                <c:pt idx="1527">
                  <c:v>1984.9861836176817</c:v>
                </c:pt>
                <c:pt idx="1528">
                  <c:v>1980.1069526297972</c:v>
                </c:pt>
                <c:pt idx="1529">
                  <c:v>1977.0592489618969</c:v>
                </c:pt>
                <c:pt idx="1530">
                  <c:v>1980.640692350916</c:v>
                </c:pt>
                <c:pt idx="1531">
                  <c:v>1979.9476195918451</c:v>
                </c:pt>
                <c:pt idx="1532">
                  <c:v>1947.6599419843317</c:v>
                </c:pt>
                <c:pt idx="1533">
                  <c:v>1955.7100387440998</c:v>
                </c:pt>
                <c:pt idx="1534">
                  <c:v>1983.3110938985749</c:v>
                </c:pt>
                <c:pt idx="1535">
                  <c:v>1978.6155053254749</c:v>
                </c:pt>
                <c:pt idx="1536">
                  <c:v>1981.1008703731582</c:v>
                </c:pt>
                <c:pt idx="1537">
                  <c:v>1937.6997745029194</c:v>
                </c:pt>
                <c:pt idx="1538">
                  <c:v>1955.267209663665</c:v>
                </c:pt>
                <c:pt idx="1539">
                  <c:v>1975.9296954655745</c:v>
                </c:pt>
                <c:pt idx="1540">
                  <c:v>1936.3500610098101</c:v>
                </c:pt>
                <c:pt idx="1541">
                  <c:v>1672.4249560100218</c:v>
                </c:pt>
                <c:pt idx="1542">
                  <c:v>1951.3173620858313</c:v>
                </c:pt>
                <c:pt idx="1543">
                  <c:v>1976.9872416470434</c:v>
                </c:pt>
                <c:pt idx="1544">
                  <c:v>1969.2202239842995</c:v>
                </c:pt>
                <c:pt idx="1545">
                  <c:v>1936.792759253678</c:v>
                </c:pt>
                <c:pt idx="1546">
                  <c:v>1542.1268686229798</c:v>
                </c:pt>
                <c:pt idx="1547">
                  <c:v>1764.7826798446226</c:v>
                </c:pt>
                <c:pt idx="1548">
                  <c:v>1967.6023516620673</c:v>
                </c:pt>
                <c:pt idx="1549">
                  <c:v>1930.5133581799764</c:v>
                </c:pt>
                <c:pt idx="1550">
                  <c:v>1926.2098072745068</c:v>
                </c:pt>
                <c:pt idx="1551">
                  <c:v>1694.4540806584018</c:v>
                </c:pt>
                <c:pt idx="1552">
                  <c:v>1954.3774140358507</c:v>
                </c:pt>
                <c:pt idx="1553">
                  <c:v>1949.1383029295807</c:v>
                </c:pt>
                <c:pt idx="1554">
                  <c:v>1816.098117512314</c:v>
                </c:pt>
                <c:pt idx="1555">
                  <c:v>1916.3320533694375</c:v>
                </c:pt>
                <c:pt idx="1556">
                  <c:v>1914.4924120629344</c:v>
                </c:pt>
                <c:pt idx="1557">
                  <c:v>1950.8978458944725</c:v>
                </c:pt>
                <c:pt idx="1558">
                  <c:v>1887.6567727691679</c:v>
                </c:pt>
                <c:pt idx="1559">
                  <c:v>1957.4692277050838</c:v>
                </c:pt>
                <c:pt idx="1560">
                  <c:v>1945.9229049664923</c:v>
                </c:pt>
                <c:pt idx="1561">
                  <c:v>1938.2724165843504</c:v>
                </c:pt>
                <c:pt idx="1562">
                  <c:v>1975.8046143631302</c:v>
                </c:pt>
                <c:pt idx="1563">
                  <c:v>1980.2344043783016</c:v>
                </c:pt>
                <c:pt idx="1564">
                  <c:v>1813.7651502703657</c:v>
                </c:pt>
                <c:pt idx="1565">
                  <c:v>1950.1235537659174</c:v>
                </c:pt>
                <c:pt idx="1566">
                  <c:v>1937.4955327729153</c:v>
                </c:pt>
                <c:pt idx="1567">
                  <c:v>1944.8463597968832</c:v>
                </c:pt>
                <c:pt idx="1568">
                  <c:v>1977.8600502854244</c:v>
                </c:pt>
                <c:pt idx="1569">
                  <c:v>1982.6083516324572</c:v>
                </c:pt>
                <c:pt idx="1570">
                  <c:v>1978.6670311464741</c:v>
                </c:pt>
                <c:pt idx="1571">
                  <c:v>1977.3048084471218</c:v>
                </c:pt>
                <c:pt idx="1572">
                  <c:v>1959.1846512304473</c:v>
                </c:pt>
                <c:pt idx="1573">
                  <c:v>1970.807550411522</c:v>
                </c:pt>
                <c:pt idx="1574">
                  <c:v>1982.8345476095615</c:v>
                </c:pt>
                <c:pt idx="1575">
                  <c:v>1982.3954510121548</c:v>
                </c:pt>
                <c:pt idx="1576">
                  <c:v>1981.8265344849065</c:v>
                </c:pt>
                <c:pt idx="1577">
                  <c:v>1968.1076037986077</c:v>
                </c:pt>
                <c:pt idx="1578">
                  <c:v>1950.1182979398593</c:v>
                </c:pt>
                <c:pt idx="1579">
                  <c:v>1913.5558061030265</c:v>
                </c:pt>
                <c:pt idx="1580">
                  <c:v>1945.8923813020713</c:v>
                </c:pt>
                <c:pt idx="1581">
                  <c:v>1889.3837074941869</c:v>
                </c:pt>
                <c:pt idx="1582">
                  <c:v>1932.8095432317077</c:v>
                </c:pt>
                <c:pt idx="1583">
                  <c:v>1978.9965269562285</c:v>
                </c:pt>
                <c:pt idx="1584">
                  <c:v>1939.3820371898703</c:v>
                </c:pt>
                <c:pt idx="1585">
                  <c:v>1943.5910672649529</c:v>
                </c:pt>
                <c:pt idx="1586">
                  <c:v>1956.5146808976683</c:v>
                </c:pt>
                <c:pt idx="1587">
                  <c:v>1894.4404728969082</c:v>
                </c:pt>
                <c:pt idx="1588">
                  <c:v>1934.9811398969396</c:v>
                </c:pt>
                <c:pt idx="1589">
                  <c:v>1952.1086457749188</c:v>
                </c:pt>
                <c:pt idx="1590">
                  <c:v>1844.9160821688765</c:v>
                </c:pt>
                <c:pt idx="1591">
                  <c:v>1929.0685575106838</c:v>
                </c:pt>
                <c:pt idx="1592">
                  <c:v>1917.9759115999916</c:v>
                </c:pt>
                <c:pt idx="1593">
                  <c:v>1943.3652548798991</c:v>
                </c:pt>
                <c:pt idx="1594">
                  <c:v>1902.3136778279709</c:v>
                </c:pt>
                <c:pt idx="1595">
                  <c:v>1907.0623200536093</c:v>
                </c:pt>
                <c:pt idx="1596">
                  <c:v>1639.375597249769</c:v>
                </c:pt>
                <c:pt idx="1597">
                  <c:v>1633.6612368243661</c:v>
                </c:pt>
                <c:pt idx="1598">
                  <c:v>1409.8305293539229</c:v>
                </c:pt>
                <c:pt idx="1599">
                  <c:v>1272.6265577847876</c:v>
                </c:pt>
                <c:pt idx="1600">
                  <c:v>1321.7244197625712</c:v>
                </c:pt>
                <c:pt idx="1601">
                  <c:v>724.81776433572827</c:v>
                </c:pt>
                <c:pt idx="1602">
                  <c:v>648.42380667186524</c:v>
                </c:pt>
                <c:pt idx="1603">
                  <c:v>1528.5581901415917</c:v>
                </c:pt>
                <c:pt idx="1604">
                  <c:v>1946.1673579757751</c:v>
                </c:pt>
                <c:pt idx="1605">
                  <c:v>1888.120373467769</c:v>
                </c:pt>
                <c:pt idx="1606">
                  <c:v>1776.9531701779324</c:v>
                </c:pt>
                <c:pt idx="1607">
                  <c:v>1292.6640494704948</c:v>
                </c:pt>
                <c:pt idx="1608">
                  <c:v>898.14558576788909</c:v>
                </c:pt>
                <c:pt idx="1609">
                  <c:v>924.74592382782191</c:v>
                </c:pt>
                <c:pt idx="1610">
                  <c:v>1259.637031608097</c:v>
                </c:pt>
                <c:pt idx="1611">
                  <c:v>901.13431203180789</c:v>
                </c:pt>
                <c:pt idx="1612">
                  <c:v>605.18033519915093</c:v>
                </c:pt>
                <c:pt idx="1613">
                  <c:v>1089.5237279627083</c:v>
                </c:pt>
                <c:pt idx="1614">
                  <c:v>1589.1999928516184</c:v>
                </c:pt>
                <c:pt idx="1615">
                  <c:v>1191.2253728015112</c:v>
                </c:pt>
                <c:pt idx="1616">
                  <c:v>958.74824855999179</c:v>
                </c:pt>
                <c:pt idx="1617">
                  <c:v>1139.0439132954477</c:v>
                </c:pt>
                <c:pt idx="1618">
                  <c:v>625.36204836834611</c:v>
                </c:pt>
                <c:pt idx="1619">
                  <c:v>685.92811967364696</c:v>
                </c:pt>
                <c:pt idx="1620">
                  <c:v>1336.8052081265416</c:v>
                </c:pt>
                <c:pt idx="1621">
                  <c:v>1450.7754897974826</c:v>
                </c:pt>
                <c:pt idx="1622">
                  <c:v>1200.5704283531668</c:v>
                </c:pt>
                <c:pt idx="1623">
                  <c:v>777.4875992329878</c:v>
                </c:pt>
                <c:pt idx="1624">
                  <c:v>1015.7446927437269</c:v>
                </c:pt>
                <c:pt idx="1625">
                  <c:v>1139.8600388155714</c:v>
                </c:pt>
                <c:pt idx="1626">
                  <c:v>918.55141821178665</c:v>
                </c:pt>
                <c:pt idx="1627">
                  <c:v>263.17754219416861</c:v>
                </c:pt>
                <c:pt idx="1628">
                  <c:v>311.13931118540648</c:v>
                </c:pt>
                <c:pt idx="1629">
                  <c:v>927.63983047920772</c:v>
                </c:pt>
                <c:pt idx="1630">
                  <c:v>711.68385619776961</c:v>
                </c:pt>
                <c:pt idx="1631">
                  <c:v>274.4597606096815</c:v>
                </c:pt>
                <c:pt idx="1632">
                  <c:v>333.32941607502562</c:v>
                </c:pt>
                <c:pt idx="1633">
                  <c:v>669.92720530226916</c:v>
                </c:pt>
                <c:pt idx="1634">
                  <c:v>755.94759722442973</c:v>
                </c:pt>
                <c:pt idx="1635">
                  <c:v>347.44857159440448</c:v>
                </c:pt>
                <c:pt idx="1636">
                  <c:v>395.86274583460289</c:v>
                </c:pt>
                <c:pt idx="1637">
                  <c:v>443.22690510414714</c:v>
                </c:pt>
                <c:pt idx="1638">
                  <c:v>316.02357497000429</c:v>
                </c:pt>
                <c:pt idx="1639">
                  <c:v>418.37202083399131</c:v>
                </c:pt>
                <c:pt idx="1640">
                  <c:v>696.2556769284206</c:v>
                </c:pt>
                <c:pt idx="1641">
                  <c:v>573.83058633251085</c:v>
                </c:pt>
                <c:pt idx="1642">
                  <c:v>290.17797027631934</c:v>
                </c:pt>
                <c:pt idx="1643">
                  <c:v>393.68736259674102</c:v>
                </c:pt>
                <c:pt idx="1644">
                  <c:v>437.37056609438963</c:v>
                </c:pt>
                <c:pt idx="1645">
                  <c:v>441.30705661240557</c:v>
                </c:pt>
                <c:pt idx="1646">
                  <c:v>732.92299648535709</c:v>
                </c:pt>
                <c:pt idx="1647">
                  <c:v>570.00094142430726</c:v>
                </c:pt>
                <c:pt idx="1648">
                  <c:v>656.05064234765575</c:v>
                </c:pt>
                <c:pt idx="1649">
                  <c:v>886.74145198391454</c:v>
                </c:pt>
                <c:pt idx="1650">
                  <c:v>695.57813744780503</c:v>
                </c:pt>
                <c:pt idx="1651">
                  <c:v>427.89023847187127</c:v>
                </c:pt>
                <c:pt idx="1652">
                  <c:v>520.53542440208787</c:v>
                </c:pt>
                <c:pt idx="1653">
                  <c:v>391.57118983112048</c:v>
                </c:pt>
                <c:pt idx="1654">
                  <c:v>540.49136119685727</c:v>
                </c:pt>
                <c:pt idx="1655">
                  <c:v>714.71210200092594</c:v>
                </c:pt>
                <c:pt idx="1656">
                  <c:v>662.71388283739998</c:v>
                </c:pt>
                <c:pt idx="1657">
                  <c:v>720.596090364524</c:v>
                </c:pt>
                <c:pt idx="1658">
                  <c:v>628.54232036274379</c:v>
                </c:pt>
                <c:pt idx="1659">
                  <c:v>569.85679888661912</c:v>
                </c:pt>
                <c:pt idx="1660">
                  <c:v>646.98483682894812</c:v>
                </c:pt>
                <c:pt idx="1661">
                  <c:v>559.22095892612549</c:v>
                </c:pt>
                <c:pt idx="1662">
                  <c:v>697.40336568183977</c:v>
                </c:pt>
                <c:pt idx="1663">
                  <c:v>720.56420273873937</c:v>
                </c:pt>
                <c:pt idx="1664">
                  <c:v>472.53693199290569</c:v>
                </c:pt>
                <c:pt idx="1665">
                  <c:v>407.97794581296176</c:v>
                </c:pt>
                <c:pt idx="1666">
                  <c:v>482.70772162700678</c:v>
                </c:pt>
                <c:pt idx="1667">
                  <c:v>228.55516605049658</c:v>
                </c:pt>
                <c:pt idx="1668">
                  <c:v>185.02193913614315</c:v>
                </c:pt>
                <c:pt idx="1669">
                  <c:v>299.72488227071506</c:v>
                </c:pt>
                <c:pt idx="1670">
                  <c:v>265.9413902948823</c:v>
                </c:pt>
                <c:pt idx="1671">
                  <c:v>363.91189989007597</c:v>
                </c:pt>
                <c:pt idx="1672">
                  <c:v>371.22840187442989</c:v>
                </c:pt>
                <c:pt idx="1673">
                  <c:v>574.24778972982199</c:v>
                </c:pt>
                <c:pt idx="1674">
                  <c:v>404.06956306512632</c:v>
                </c:pt>
                <c:pt idx="1675">
                  <c:v>302.02216829394831</c:v>
                </c:pt>
                <c:pt idx="1676">
                  <c:v>186.17121776332289</c:v>
                </c:pt>
                <c:pt idx="1677">
                  <c:v>278.78779922470966</c:v>
                </c:pt>
                <c:pt idx="1678">
                  <c:v>238.91106451458899</c:v>
                </c:pt>
                <c:pt idx="1679">
                  <c:v>163.97250048477898</c:v>
                </c:pt>
                <c:pt idx="1680">
                  <c:v>330.93948100887025</c:v>
                </c:pt>
                <c:pt idx="1681">
                  <c:v>1930.7401760975763</c:v>
                </c:pt>
                <c:pt idx="1682">
                  <c:v>1972.4825494022139</c:v>
                </c:pt>
                <c:pt idx="1683">
                  <c:v>1982.0209860777975</c:v>
                </c:pt>
                <c:pt idx="1684">
                  <c:v>1880.7225328759807</c:v>
                </c:pt>
                <c:pt idx="1685">
                  <c:v>1877.2627804086462</c:v>
                </c:pt>
                <c:pt idx="1686">
                  <c:v>1871.6212339426256</c:v>
                </c:pt>
                <c:pt idx="1687">
                  <c:v>1908.1599135136009</c:v>
                </c:pt>
                <c:pt idx="1688">
                  <c:v>1535.5057888990784</c:v>
                </c:pt>
                <c:pt idx="1689">
                  <c:v>1585.3234557119224</c:v>
                </c:pt>
                <c:pt idx="1690">
                  <c:v>733.60195323646462</c:v>
                </c:pt>
                <c:pt idx="1691">
                  <c:v>1896.6706786263335</c:v>
                </c:pt>
                <c:pt idx="1692">
                  <c:v>1976.3227850806627</c:v>
                </c:pt>
                <c:pt idx="1693">
                  <c:v>1960.4716564386501</c:v>
                </c:pt>
                <c:pt idx="1694">
                  <c:v>1918.4095533434545</c:v>
                </c:pt>
                <c:pt idx="1695">
                  <c:v>1640.5701842908225</c:v>
                </c:pt>
                <c:pt idx="1696">
                  <c:v>1670.9191521196387</c:v>
                </c:pt>
                <c:pt idx="1697">
                  <c:v>1871.2031554228536</c:v>
                </c:pt>
                <c:pt idx="1698">
                  <c:v>1727.9341502661102</c:v>
                </c:pt>
                <c:pt idx="1699">
                  <c:v>1840.7395792125972</c:v>
                </c:pt>
                <c:pt idx="1700">
                  <c:v>1709.9253506844402</c:v>
                </c:pt>
                <c:pt idx="1701">
                  <c:v>1781.3134693510078</c:v>
                </c:pt>
                <c:pt idx="1702">
                  <c:v>1925.5487812153274</c:v>
                </c:pt>
                <c:pt idx="1703">
                  <c:v>1866.1006030168239</c:v>
                </c:pt>
                <c:pt idx="1704">
                  <c:v>1877.6993184903115</c:v>
                </c:pt>
                <c:pt idx="1705">
                  <c:v>1836.2126694213687</c:v>
                </c:pt>
                <c:pt idx="1706">
                  <c:v>1599.3736758006196</c:v>
                </c:pt>
                <c:pt idx="1707">
                  <c:v>1317.9903152640809</c:v>
                </c:pt>
                <c:pt idx="1708">
                  <c:v>1646.3746277324706</c:v>
                </c:pt>
                <c:pt idx="1709">
                  <c:v>1878.2354241270339</c:v>
                </c:pt>
                <c:pt idx="1710">
                  <c:v>1710.2808240833097</c:v>
                </c:pt>
                <c:pt idx="1711">
                  <c:v>1612.5923787786917</c:v>
                </c:pt>
                <c:pt idx="1712">
                  <c:v>1279.9731621697272</c:v>
                </c:pt>
                <c:pt idx="1713">
                  <c:v>1463.3096224076005</c:v>
                </c:pt>
                <c:pt idx="1714">
                  <c:v>1713.2987112486489</c:v>
                </c:pt>
                <c:pt idx="1715">
                  <c:v>1683.7833935194374</c:v>
                </c:pt>
                <c:pt idx="1716">
                  <c:v>1849.487460474842</c:v>
                </c:pt>
                <c:pt idx="1717">
                  <c:v>1918.9727804549632</c:v>
                </c:pt>
                <c:pt idx="1718">
                  <c:v>1855.6897828546082</c:v>
                </c:pt>
                <c:pt idx="1719">
                  <c:v>1832.0643457385966</c:v>
                </c:pt>
                <c:pt idx="1720">
                  <c:v>1935.7773771378047</c:v>
                </c:pt>
                <c:pt idx="1721">
                  <c:v>1950.7985325634315</c:v>
                </c:pt>
                <c:pt idx="1722">
                  <c:v>1976.7204822275478</c:v>
                </c:pt>
                <c:pt idx="1723">
                  <c:v>1973.2683774419422</c:v>
                </c:pt>
                <c:pt idx="1724">
                  <c:v>1976.1748780319103</c:v>
                </c:pt>
                <c:pt idx="1725">
                  <c:v>1883.1733451401624</c:v>
                </c:pt>
                <c:pt idx="1726">
                  <c:v>1951.8065846968029</c:v>
                </c:pt>
                <c:pt idx="1727">
                  <c:v>1937.434926632083</c:v>
                </c:pt>
                <c:pt idx="1728">
                  <c:v>1923.9084680693404</c:v>
                </c:pt>
                <c:pt idx="1729">
                  <c:v>1946.9328431608487</c:v>
                </c:pt>
                <c:pt idx="1730">
                  <c:v>1968.1164322026068</c:v>
                </c:pt>
                <c:pt idx="1731">
                  <c:v>1975.3601688951069</c:v>
                </c:pt>
                <c:pt idx="1732">
                  <c:v>1979.1667992012078</c:v>
                </c:pt>
                <c:pt idx="1733">
                  <c:v>1976.6099221282398</c:v>
                </c:pt>
                <c:pt idx="1734">
                  <c:v>1983.3863638722019</c:v>
                </c:pt>
                <c:pt idx="1735">
                  <c:v>1980.8356570275014</c:v>
                </c:pt>
                <c:pt idx="1736">
                  <c:v>1967.2365291289955</c:v>
                </c:pt>
                <c:pt idx="1737">
                  <c:v>1978.8728540696709</c:v>
                </c:pt>
                <c:pt idx="1738">
                  <c:v>1983.3148686354177</c:v>
                </c:pt>
                <c:pt idx="1739">
                  <c:v>1981.3036314339245</c:v>
                </c:pt>
                <c:pt idx="1740">
                  <c:v>1980.0259697108618</c:v>
                </c:pt>
                <c:pt idx="1741">
                  <c:v>1968.2799940463026</c:v>
                </c:pt>
                <c:pt idx="1742">
                  <c:v>1981.9649361564079</c:v>
                </c:pt>
                <c:pt idx="1743">
                  <c:v>1933.9853199002957</c:v>
                </c:pt>
                <c:pt idx="1744">
                  <c:v>1937.6636241117974</c:v>
                </c:pt>
                <c:pt idx="1745">
                  <c:v>1927.2450154024048</c:v>
                </c:pt>
                <c:pt idx="1746">
                  <c:v>1945.7875467592362</c:v>
                </c:pt>
                <c:pt idx="1747">
                  <c:v>1716.9516768516746</c:v>
                </c:pt>
                <c:pt idx="1748">
                  <c:v>1868.4583761809124</c:v>
                </c:pt>
                <c:pt idx="1749">
                  <c:v>1895.1246360889211</c:v>
                </c:pt>
                <c:pt idx="1750">
                  <c:v>1965.8014206707874</c:v>
                </c:pt>
                <c:pt idx="1751">
                  <c:v>1678.4848502196519</c:v>
                </c:pt>
                <c:pt idx="1752">
                  <c:v>1012.4184059180948</c:v>
                </c:pt>
                <c:pt idx="1753">
                  <c:v>562.47706750481836</c:v>
                </c:pt>
                <c:pt idx="1754">
                  <c:v>1125.950588648604</c:v>
                </c:pt>
                <c:pt idx="1755">
                  <c:v>1562.9694872666519</c:v>
                </c:pt>
                <c:pt idx="1756">
                  <c:v>1896.8112788434232</c:v>
                </c:pt>
                <c:pt idx="1757">
                  <c:v>1797.6378498939941</c:v>
                </c:pt>
                <c:pt idx="1758">
                  <c:v>1861.683307373524</c:v>
                </c:pt>
                <c:pt idx="1759">
                  <c:v>1930.3844095302695</c:v>
                </c:pt>
                <c:pt idx="1760">
                  <c:v>1944.3860101259856</c:v>
                </c:pt>
                <c:pt idx="1761">
                  <c:v>1966.0669957064097</c:v>
                </c:pt>
                <c:pt idx="1762">
                  <c:v>1964.8457461603255</c:v>
                </c:pt>
                <c:pt idx="1763">
                  <c:v>1959.4372922821251</c:v>
                </c:pt>
                <c:pt idx="1764">
                  <c:v>1982.5534181086407</c:v>
                </c:pt>
                <c:pt idx="1765">
                  <c:v>1960.481475047761</c:v>
                </c:pt>
                <c:pt idx="1766">
                  <c:v>1757.3140951383386</c:v>
                </c:pt>
                <c:pt idx="1767">
                  <c:v>1812.4125203006749</c:v>
                </c:pt>
                <c:pt idx="1768">
                  <c:v>1913.8999243180883</c:v>
                </c:pt>
                <c:pt idx="1769">
                  <c:v>1749.0476076773605</c:v>
                </c:pt>
                <c:pt idx="1770">
                  <c:v>1145.023049555844</c:v>
                </c:pt>
                <c:pt idx="1771">
                  <c:v>1547.1731420960487</c:v>
                </c:pt>
                <c:pt idx="1772">
                  <c:v>1964.3743272159199</c:v>
                </c:pt>
                <c:pt idx="1773">
                  <c:v>1975.9433273505738</c:v>
                </c:pt>
                <c:pt idx="1774">
                  <c:v>1948.261941131497</c:v>
                </c:pt>
                <c:pt idx="1775">
                  <c:v>1953.6531902312456</c:v>
                </c:pt>
                <c:pt idx="1776">
                  <c:v>1966.1631695971566</c:v>
                </c:pt>
                <c:pt idx="1777">
                  <c:v>1972.2085000753882</c:v>
                </c:pt>
                <c:pt idx="1778">
                  <c:v>1870.2143310120216</c:v>
                </c:pt>
                <c:pt idx="1779">
                  <c:v>1956.7688623278159</c:v>
                </c:pt>
                <c:pt idx="1780">
                  <c:v>1670.2204318754725</c:v>
                </c:pt>
                <c:pt idx="1781">
                  <c:v>1223.0556617278437</c:v>
                </c:pt>
                <c:pt idx="1782">
                  <c:v>1381.7811305491789</c:v>
                </c:pt>
                <c:pt idx="1783">
                  <c:v>1516.7535492763232</c:v>
                </c:pt>
                <c:pt idx="1784">
                  <c:v>1477.4439906855837</c:v>
                </c:pt>
                <c:pt idx="1785">
                  <c:v>1133.2487921232353</c:v>
                </c:pt>
                <c:pt idx="1786">
                  <c:v>1417.8870676498448</c:v>
                </c:pt>
                <c:pt idx="1787">
                  <c:v>1812.5045211256563</c:v>
                </c:pt>
                <c:pt idx="1788">
                  <c:v>1663.046035589301</c:v>
                </c:pt>
                <c:pt idx="1789">
                  <c:v>1285.8957929697474</c:v>
                </c:pt>
                <c:pt idx="1790">
                  <c:v>1245.5261408152919</c:v>
                </c:pt>
                <c:pt idx="1791">
                  <c:v>595.59867017572276</c:v>
                </c:pt>
                <c:pt idx="1792">
                  <c:v>1026.1421010969289</c:v>
                </c:pt>
                <c:pt idx="1793">
                  <c:v>1137.9474656418063</c:v>
                </c:pt>
                <c:pt idx="1794">
                  <c:v>753.47932374717311</c:v>
                </c:pt>
                <c:pt idx="1795">
                  <c:v>316.91331343778336</c:v>
                </c:pt>
                <c:pt idx="1796">
                  <c:v>432.57770401592489</c:v>
                </c:pt>
                <c:pt idx="1797">
                  <c:v>563.7624268887605</c:v>
                </c:pt>
                <c:pt idx="1798">
                  <c:v>738.49230684276699</c:v>
                </c:pt>
                <c:pt idx="1799">
                  <c:v>907.47646254502342</c:v>
                </c:pt>
                <c:pt idx="1800">
                  <c:v>1024.0732431428701</c:v>
                </c:pt>
                <c:pt idx="1801">
                  <c:v>1707.242700987993</c:v>
                </c:pt>
                <c:pt idx="1802">
                  <c:v>1752.1504313260655</c:v>
                </c:pt>
                <c:pt idx="1803">
                  <c:v>1890.8176147951795</c:v>
                </c:pt>
                <c:pt idx="1804">
                  <c:v>1963.2085249143756</c:v>
                </c:pt>
                <c:pt idx="1805">
                  <c:v>1981.886663325874</c:v>
                </c:pt>
                <c:pt idx="1806">
                  <c:v>1985.1194297512261</c:v>
                </c:pt>
                <c:pt idx="1807">
                  <c:v>1975.9435961206452</c:v>
                </c:pt>
                <c:pt idx="1808">
                  <c:v>1984.8924492107287</c:v>
                </c:pt>
                <c:pt idx="1809">
                  <c:v>1983.8255586390953</c:v>
                </c:pt>
                <c:pt idx="1810">
                  <c:v>1982.6074563610814</c:v>
                </c:pt>
                <c:pt idx="1811">
                  <c:v>1983.4829917167456</c:v>
                </c:pt>
                <c:pt idx="1812">
                  <c:v>1983.0330913267026</c:v>
                </c:pt>
                <c:pt idx="1813">
                  <c:v>1988.936104046682</c:v>
                </c:pt>
                <c:pt idx="1814">
                  <c:v>1980.4732299256275</c:v>
                </c:pt>
                <c:pt idx="1815">
                  <c:v>1966.1264441254493</c:v>
                </c:pt>
                <c:pt idx="1816">
                  <c:v>1983.5912582212</c:v>
                </c:pt>
                <c:pt idx="1817">
                  <c:v>1983.4027099918151</c:v>
                </c:pt>
                <c:pt idx="1818">
                  <c:v>1985.74534317496</c:v>
                </c:pt>
                <c:pt idx="1819">
                  <c:v>1983.0700640477901</c:v>
                </c:pt>
                <c:pt idx="1820">
                  <c:v>1984.4830368675021</c:v>
                </c:pt>
                <c:pt idx="1821">
                  <c:v>1985.5996583720296</c:v>
                </c:pt>
                <c:pt idx="1822">
                  <c:v>1984.214839171244</c:v>
                </c:pt>
                <c:pt idx="1823">
                  <c:v>1980.4256315524806</c:v>
                </c:pt>
                <c:pt idx="1824">
                  <c:v>1983.813424670509</c:v>
                </c:pt>
                <c:pt idx="1825">
                  <c:v>1987.1622853588324</c:v>
                </c:pt>
                <c:pt idx="1826">
                  <c:v>1986.882637868039</c:v>
                </c:pt>
                <c:pt idx="1827">
                  <c:v>1979.1414125150343</c:v>
                </c:pt>
                <c:pt idx="1828">
                  <c:v>1984.5424966625046</c:v>
                </c:pt>
                <c:pt idx="1829">
                  <c:v>1987.5104958458123</c:v>
                </c:pt>
                <c:pt idx="1830">
                  <c:v>1985.5841827935114</c:v>
                </c:pt>
                <c:pt idx="1831">
                  <c:v>1982.7680059451882</c:v>
                </c:pt>
                <c:pt idx="1832">
                  <c:v>1989.4141099924616</c:v>
                </c:pt>
                <c:pt idx="1833">
                  <c:v>1984.8465641760497</c:v>
                </c:pt>
                <c:pt idx="1834">
                  <c:v>1985.3304741579343</c:v>
                </c:pt>
                <c:pt idx="1835">
                  <c:v>1984.3020328766472</c:v>
                </c:pt>
                <c:pt idx="1836">
                  <c:v>1982.9295422046482</c:v>
                </c:pt>
                <c:pt idx="1837">
                  <c:v>1968.8036141901423</c:v>
                </c:pt>
                <c:pt idx="1838">
                  <c:v>1973.6704980817287</c:v>
                </c:pt>
                <c:pt idx="1839">
                  <c:v>1983.892393650241</c:v>
                </c:pt>
                <c:pt idx="1840">
                  <c:v>1989.3597650980159</c:v>
                </c:pt>
                <c:pt idx="1841">
                  <c:v>1983.1890440300808</c:v>
                </c:pt>
                <c:pt idx="1842">
                  <c:v>1989.4713307698573</c:v>
                </c:pt>
                <c:pt idx="1843">
                  <c:v>1982.9656594550468</c:v>
                </c:pt>
                <c:pt idx="1844">
                  <c:v>1984.6658997374175</c:v>
                </c:pt>
                <c:pt idx="1845">
                  <c:v>1985.144755769772</c:v>
                </c:pt>
                <c:pt idx="1846">
                  <c:v>1988.7786965185173</c:v>
                </c:pt>
                <c:pt idx="1847">
                  <c:v>1988.8921499578398</c:v>
                </c:pt>
                <c:pt idx="1848">
                  <c:v>1985.6111859522362</c:v>
                </c:pt>
                <c:pt idx="1849">
                  <c:v>1984.8654914616352</c:v>
                </c:pt>
                <c:pt idx="1850">
                  <c:v>1985.0847282753689</c:v>
                </c:pt>
                <c:pt idx="1851">
                  <c:v>1981.7168931397878</c:v>
                </c:pt>
                <c:pt idx="1852">
                  <c:v>1981.3327832432551</c:v>
                </c:pt>
                <c:pt idx="1853">
                  <c:v>1975.7945895808543</c:v>
                </c:pt>
                <c:pt idx="1854">
                  <c:v>1982.5376568145953</c:v>
                </c:pt>
                <c:pt idx="1855">
                  <c:v>1984.5463298811046</c:v>
                </c:pt>
                <c:pt idx="1856">
                  <c:v>1984.7808748361124</c:v>
                </c:pt>
                <c:pt idx="1857">
                  <c:v>1983.6031463883182</c:v>
                </c:pt>
                <c:pt idx="1858">
                  <c:v>1989.4713307698573</c:v>
                </c:pt>
                <c:pt idx="1859">
                  <c:v>1989.0551302944077</c:v>
                </c:pt>
                <c:pt idx="1860">
                  <c:v>1989.3874227155852</c:v>
                </c:pt>
                <c:pt idx="1861">
                  <c:v>1989.4060600176495</c:v>
                </c:pt>
                <c:pt idx="1862">
                  <c:v>1984.5229074003973</c:v>
                </c:pt>
                <c:pt idx="1863">
                  <c:v>1984.5469053232764</c:v>
                </c:pt>
                <c:pt idx="1864">
                  <c:v>1983.4641843099409</c:v>
                </c:pt>
                <c:pt idx="1865">
                  <c:v>1988.6267630132334</c:v>
                </c:pt>
                <c:pt idx="1866">
                  <c:v>1987.4852178316814</c:v>
                </c:pt>
                <c:pt idx="1867">
                  <c:v>1989.004688063301</c:v>
                </c:pt>
                <c:pt idx="1868">
                  <c:v>1985.7024860324414</c:v>
                </c:pt>
                <c:pt idx="1869">
                  <c:v>1988.4556644077015</c:v>
                </c:pt>
                <c:pt idx="1870">
                  <c:v>1989.3827638227801</c:v>
                </c:pt>
                <c:pt idx="1871">
                  <c:v>1976.3881301916699</c:v>
                </c:pt>
                <c:pt idx="1872">
                  <c:v>1989.4713307698573</c:v>
                </c:pt>
                <c:pt idx="1873">
                  <c:v>1989.0675059146574</c:v>
                </c:pt>
                <c:pt idx="1874">
                  <c:v>1983.0789527094664</c:v>
                </c:pt>
                <c:pt idx="1875">
                  <c:v>1976.5864091309593</c:v>
                </c:pt>
                <c:pt idx="1876">
                  <c:v>1981.9145662545397</c:v>
                </c:pt>
                <c:pt idx="1877">
                  <c:v>1985.4051709846428</c:v>
                </c:pt>
                <c:pt idx="1878">
                  <c:v>1989.1152626628723</c:v>
                </c:pt>
                <c:pt idx="1879">
                  <c:v>1979.5856524247117</c:v>
                </c:pt>
                <c:pt idx="1880">
                  <c:v>1978.7307354152144</c:v>
                </c:pt>
                <c:pt idx="1881">
                  <c:v>1984.7079631845909</c:v>
                </c:pt>
                <c:pt idx="1882">
                  <c:v>1983.5059229693759</c:v>
                </c:pt>
                <c:pt idx="1883">
                  <c:v>1989.269872920949</c:v>
                </c:pt>
                <c:pt idx="1884">
                  <c:v>1988.5074465428786</c:v>
                </c:pt>
                <c:pt idx="1885">
                  <c:v>1979.3773578904204</c:v>
                </c:pt>
                <c:pt idx="1886">
                  <c:v>1989.4713307698573</c:v>
                </c:pt>
                <c:pt idx="1887">
                  <c:v>1983.1522034252221</c:v>
                </c:pt>
                <c:pt idx="1888">
                  <c:v>1989.4713307698573</c:v>
                </c:pt>
                <c:pt idx="1889">
                  <c:v>1985.2445296225783</c:v>
                </c:pt>
                <c:pt idx="1890">
                  <c:v>1983.5664451132536</c:v>
                </c:pt>
                <c:pt idx="1891">
                  <c:v>1983.8599660199716</c:v>
                </c:pt>
                <c:pt idx="1892">
                  <c:v>1981.843416372888</c:v>
                </c:pt>
                <c:pt idx="1893">
                  <c:v>1941.9144992143074</c:v>
                </c:pt>
                <c:pt idx="1894">
                  <c:v>1910.19137839267</c:v>
                </c:pt>
                <c:pt idx="1895">
                  <c:v>1915.2707951898644</c:v>
                </c:pt>
                <c:pt idx="1896">
                  <c:v>1957.1411929835829</c:v>
                </c:pt>
                <c:pt idx="1897">
                  <c:v>1965.9169051954268</c:v>
                </c:pt>
                <c:pt idx="1898">
                  <c:v>1967.7177488957875</c:v>
                </c:pt>
                <c:pt idx="1899">
                  <c:v>1945.227401734114</c:v>
                </c:pt>
                <c:pt idx="1900">
                  <c:v>1944.8530145140971</c:v>
                </c:pt>
                <c:pt idx="1901">
                  <c:v>1955.3786339269832</c:v>
                </c:pt>
                <c:pt idx="1902">
                  <c:v>1929.2447191011645</c:v>
                </c:pt>
                <c:pt idx="1903">
                  <c:v>1947.3778625118966</c:v>
                </c:pt>
                <c:pt idx="1904">
                  <c:v>1656.321827498638</c:v>
                </c:pt>
                <c:pt idx="1905">
                  <c:v>1796.3558545922276</c:v>
                </c:pt>
                <c:pt idx="1906">
                  <c:v>1241.2971238328548</c:v>
                </c:pt>
                <c:pt idx="1907">
                  <c:v>922.5745729081217</c:v>
                </c:pt>
                <c:pt idx="1908">
                  <c:v>981.3893001660108</c:v>
                </c:pt>
                <c:pt idx="1909">
                  <c:v>1177.1121016914162</c:v>
                </c:pt>
                <c:pt idx="1910">
                  <c:v>1101.3568135067371</c:v>
                </c:pt>
                <c:pt idx="1911">
                  <c:v>1198.0532576082244</c:v>
                </c:pt>
                <c:pt idx="1912">
                  <c:v>1242.9829803820971</c:v>
                </c:pt>
                <c:pt idx="1913">
                  <c:v>1005.5795322540249</c:v>
                </c:pt>
                <c:pt idx="1914">
                  <c:v>929.3740346491594</c:v>
                </c:pt>
                <c:pt idx="1915">
                  <c:v>940.19201053532424</c:v>
                </c:pt>
                <c:pt idx="1916">
                  <c:v>673.51622342891778</c:v>
                </c:pt>
                <c:pt idx="1917">
                  <c:v>528.40858722756911</c:v>
                </c:pt>
                <c:pt idx="1918">
                  <c:v>624.94558879465819</c:v>
                </c:pt>
                <c:pt idx="1919">
                  <c:v>933.75977427051259</c:v>
                </c:pt>
                <c:pt idx="1920">
                  <c:v>890.96184557229469</c:v>
                </c:pt>
                <c:pt idx="1921">
                  <c:v>761.72080634364295</c:v>
                </c:pt>
                <c:pt idx="1922">
                  <c:v>610.57498996836796</c:v>
                </c:pt>
                <c:pt idx="1923">
                  <c:v>795.39837744333329</c:v>
                </c:pt>
                <c:pt idx="1924">
                  <c:v>963.73494053472837</c:v>
                </c:pt>
                <c:pt idx="1925">
                  <c:v>1465.5429473273696</c:v>
                </c:pt>
                <c:pt idx="1926">
                  <c:v>1784.3237678067171</c:v>
                </c:pt>
                <c:pt idx="1927">
                  <c:v>1894.1690016378382</c:v>
                </c:pt>
                <c:pt idx="1928">
                  <c:v>1902.3826406697065</c:v>
                </c:pt>
                <c:pt idx="1929">
                  <c:v>1686.0682201101229</c:v>
                </c:pt>
                <c:pt idx="1930">
                  <c:v>1957.3409246233036</c:v>
                </c:pt>
                <c:pt idx="1931">
                  <c:v>1983.3518565658696</c:v>
                </c:pt>
                <c:pt idx="1932">
                  <c:v>1926.8443182667143</c:v>
                </c:pt>
                <c:pt idx="1933">
                  <c:v>1807.7709478324164</c:v>
                </c:pt>
                <c:pt idx="1934">
                  <c:v>1890.4808062652423</c:v>
                </c:pt>
                <c:pt idx="1935">
                  <c:v>1848.8328288235114</c:v>
                </c:pt>
                <c:pt idx="1936">
                  <c:v>1937.3032486155614</c:v>
                </c:pt>
                <c:pt idx="1937">
                  <c:v>1976.5102312927913</c:v>
                </c:pt>
                <c:pt idx="1938">
                  <c:v>1973.5198865808532</c:v>
                </c:pt>
                <c:pt idx="1939">
                  <c:v>1982.4671422997089</c:v>
                </c:pt>
                <c:pt idx="1940">
                  <c:v>1983.5583293299264</c:v>
                </c:pt>
                <c:pt idx="1941">
                  <c:v>1979.5828991600688</c:v>
                </c:pt>
                <c:pt idx="1942">
                  <c:v>1972.0646924612624</c:v>
                </c:pt>
                <c:pt idx="1943">
                  <c:v>1980.7550210497789</c:v>
                </c:pt>
                <c:pt idx="1944">
                  <c:v>1982.2426036119082</c:v>
                </c:pt>
                <c:pt idx="1945">
                  <c:v>1980.278327950281</c:v>
                </c:pt>
                <c:pt idx="1946">
                  <c:v>1985.2930769146083</c:v>
                </c:pt>
                <c:pt idx="1947">
                  <c:v>1984.6103890840254</c:v>
                </c:pt>
                <c:pt idx="1948">
                  <c:v>1981.9593522477549</c:v>
                </c:pt>
                <c:pt idx="1949">
                  <c:v>1982.8239751876504</c:v>
                </c:pt>
                <c:pt idx="1950">
                  <c:v>1951.7297357919931</c:v>
                </c:pt>
                <c:pt idx="1951">
                  <c:v>1983.7074343519712</c:v>
                </c:pt>
                <c:pt idx="1952">
                  <c:v>1961.3385671606393</c:v>
                </c:pt>
                <c:pt idx="1953">
                  <c:v>1952.1746892177796</c:v>
                </c:pt>
                <c:pt idx="1954">
                  <c:v>1915.722648935543</c:v>
                </c:pt>
                <c:pt idx="1955">
                  <c:v>1950.9126560930704</c:v>
                </c:pt>
                <c:pt idx="1956">
                  <c:v>1871.163827864189</c:v>
                </c:pt>
                <c:pt idx="1957">
                  <c:v>1816.9254390988119</c:v>
                </c:pt>
                <c:pt idx="1958">
                  <c:v>1841.6976130684413</c:v>
                </c:pt>
                <c:pt idx="1959">
                  <c:v>1906.8166904227926</c:v>
                </c:pt>
                <c:pt idx="1960">
                  <c:v>1962.1358976789488</c:v>
                </c:pt>
                <c:pt idx="1961">
                  <c:v>1830.0586602392443</c:v>
                </c:pt>
                <c:pt idx="1962">
                  <c:v>1939.3908263781593</c:v>
                </c:pt>
                <c:pt idx="1963">
                  <c:v>1947.9320029009923</c:v>
                </c:pt>
                <c:pt idx="1964">
                  <c:v>1935.5226028203929</c:v>
                </c:pt>
                <c:pt idx="1965">
                  <c:v>1801.4013870041995</c:v>
                </c:pt>
                <c:pt idx="1966">
                  <c:v>1966.7943643881531</c:v>
                </c:pt>
                <c:pt idx="1967">
                  <c:v>1906.950518541684</c:v>
                </c:pt>
                <c:pt idx="1968">
                  <c:v>1974.5141769386669</c:v>
                </c:pt>
                <c:pt idx="1969">
                  <c:v>1938.0305750923833</c:v>
                </c:pt>
                <c:pt idx="1970">
                  <c:v>1926.6386068953677</c:v>
                </c:pt>
                <c:pt idx="1971">
                  <c:v>1955.3210425958027</c:v>
                </c:pt>
                <c:pt idx="1972">
                  <c:v>1980.5804520971108</c:v>
                </c:pt>
                <c:pt idx="1973">
                  <c:v>1985.2186630550377</c:v>
                </c:pt>
                <c:pt idx="1974">
                  <c:v>1983.9117941556126</c:v>
                </c:pt>
                <c:pt idx="1975">
                  <c:v>1975.3622266393045</c:v>
                </c:pt>
                <c:pt idx="1976">
                  <c:v>1979.1446297327802</c:v>
                </c:pt>
                <c:pt idx="1977">
                  <c:v>1989.2037302910906</c:v>
                </c:pt>
                <c:pt idx="1978">
                  <c:v>1979.7155153126864</c:v>
                </c:pt>
                <c:pt idx="1979">
                  <c:v>1978.2457131189688</c:v>
                </c:pt>
                <c:pt idx="1980">
                  <c:v>1982.7316706873655</c:v>
                </c:pt>
                <c:pt idx="1981">
                  <c:v>1986.2406306171815</c:v>
                </c:pt>
                <c:pt idx="1982">
                  <c:v>1989.4713307698573</c:v>
                </c:pt>
                <c:pt idx="1983">
                  <c:v>1983.8193089382662</c:v>
                </c:pt>
                <c:pt idx="1984">
                  <c:v>1982.8091176127125</c:v>
                </c:pt>
                <c:pt idx="1985">
                  <c:v>1977.1429714226244</c:v>
                </c:pt>
                <c:pt idx="1986">
                  <c:v>1982.3004964135023</c:v>
                </c:pt>
                <c:pt idx="1987">
                  <c:v>1980.2471183471209</c:v>
                </c:pt>
                <c:pt idx="1988">
                  <c:v>1983.7637183746253</c:v>
                </c:pt>
                <c:pt idx="1989">
                  <c:v>1982.6437527567118</c:v>
                </c:pt>
                <c:pt idx="1990">
                  <c:v>1989.4713307698573</c:v>
                </c:pt>
                <c:pt idx="1991">
                  <c:v>1989.4713307698573</c:v>
                </c:pt>
                <c:pt idx="1992">
                  <c:v>1985.2095400300868</c:v>
                </c:pt>
                <c:pt idx="1993">
                  <c:v>1987.0099307628734</c:v>
                </c:pt>
                <c:pt idx="1994">
                  <c:v>1983.1325127011901</c:v>
                </c:pt>
                <c:pt idx="1995">
                  <c:v>1984.2169263049493</c:v>
                </c:pt>
                <c:pt idx="1996">
                  <c:v>1974.6475870098425</c:v>
                </c:pt>
                <c:pt idx="1997">
                  <c:v>1974.1879897995075</c:v>
                </c:pt>
                <c:pt idx="1998">
                  <c:v>1944.2906285759093</c:v>
                </c:pt>
                <c:pt idx="1999">
                  <c:v>1980.7588462563158</c:v>
                </c:pt>
                <c:pt idx="2000">
                  <c:v>1956.3375353192898</c:v>
                </c:pt>
                <c:pt idx="2001">
                  <c:v>1955.3404226122379</c:v>
                </c:pt>
                <c:pt idx="2002">
                  <c:v>1967.3347823344664</c:v>
                </c:pt>
                <c:pt idx="2003">
                  <c:v>1978.9105916112392</c:v>
                </c:pt>
                <c:pt idx="2004">
                  <c:v>1983.7058709053003</c:v>
                </c:pt>
                <c:pt idx="2005">
                  <c:v>1981.3525794614225</c:v>
                </c:pt>
                <c:pt idx="2006">
                  <c:v>1977.4507118591534</c:v>
                </c:pt>
                <c:pt idx="2007">
                  <c:v>1972.5587416451554</c:v>
                </c:pt>
                <c:pt idx="2008">
                  <c:v>1955.1987740887598</c:v>
                </c:pt>
                <c:pt idx="2009">
                  <c:v>1965.3746771654021</c:v>
                </c:pt>
                <c:pt idx="2010">
                  <c:v>1916.8215468886408</c:v>
                </c:pt>
                <c:pt idx="2011">
                  <c:v>1960.9251695434868</c:v>
                </c:pt>
                <c:pt idx="2012">
                  <c:v>1949.0903857627743</c:v>
                </c:pt>
                <c:pt idx="2013">
                  <c:v>1981.9964498646839</c:v>
                </c:pt>
                <c:pt idx="2014">
                  <c:v>1972.7040948029783</c:v>
                </c:pt>
                <c:pt idx="2015">
                  <c:v>1972.8248836163916</c:v>
                </c:pt>
                <c:pt idx="2016">
                  <c:v>1981.1380416866518</c:v>
                </c:pt>
                <c:pt idx="2017">
                  <c:v>1982.0102278266345</c:v>
                </c:pt>
                <c:pt idx="2018">
                  <c:v>1981.5654484038687</c:v>
                </c:pt>
                <c:pt idx="2019">
                  <c:v>1983.6965054052944</c:v>
                </c:pt>
                <c:pt idx="2020">
                  <c:v>1955.1601446447339</c:v>
                </c:pt>
                <c:pt idx="2021">
                  <c:v>1874.4401037369801</c:v>
                </c:pt>
                <c:pt idx="2022">
                  <c:v>1982.6205069214075</c:v>
                </c:pt>
                <c:pt idx="2023">
                  <c:v>1967.0345685959792</c:v>
                </c:pt>
                <c:pt idx="2024">
                  <c:v>1971.0490493360915</c:v>
                </c:pt>
                <c:pt idx="2025">
                  <c:v>1961.3703202589302</c:v>
                </c:pt>
                <c:pt idx="2026">
                  <c:v>1978.6585724704353</c:v>
                </c:pt>
                <c:pt idx="2027">
                  <c:v>1961.9308666886691</c:v>
                </c:pt>
                <c:pt idx="2028">
                  <c:v>1983.1806129369154</c:v>
                </c:pt>
                <c:pt idx="2029">
                  <c:v>1984.7953328476995</c:v>
                </c:pt>
                <c:pt idx="2030">
                  <c:v>1984.0725835278604</c:v>
                </c:pt>
                <c:pt idx="2031">
                  <c:v>1978.7665153240844</c:v>
                </c:pt>
                <c:pt idx="2032">
                  <c:v>1982.2279921527368</c:v>
                </c:pt>
                <c:pt idx="2033">
                  <c:v>1212.3536173326559</c:v>
                </c:pt>
                <c:pt idx="2034">
                  <c:v>1059.3874248922259</c:v>
                </c:pt>
                <c:pt idx="2035">
                  <c:v>897.04945640775179</c:v>
                </c:pt>
                <c:pt idx="2036">
                  <c:v>1302.0944615483784</c:v>
                </c:pt>
                <c:pt idx="2037">
                  <c:v>1299.842958529742</c:v>
                </c:pt>
                <c:pt idx="2038">
                  <c:v>915.25982056968166</c:v>
                </c:pt>
                <c:pt idx="2039">
                  <c:v>839.60990758138257</c:v>
                </c:pt>
                <c:pt idx="2040">
                  <c:v>876.05827030851026</c:v>
                </c:pt>
                <c:pt idx="2041">
                  <c:v>1025.1951229860435</c:v>
                </c:pt>
                <c:pt idx="2042">
                  <c:v>1005.9373425950096</c:v>
                </c:pt>
                <c:pt idx="2043">
                  <c:v>1153.5368805519299</c:v>
                </c:pt>
                <c:pt idx="2044">
                  <c:v>1064.3338599208689</c:v>
                </c:pt>
                <c:pt idx="2045">
                  <c:v>1114.8991125193884</c:v>
                </c:pt>
                <c:pt idx="2046">
                  <c:v>1035.2674322000507</c:v>
                </c:pt>
                <c:pt idx="2047">
                  <c:v>930.28338797236461</c:v>
                </c:pt>
                <c:pt idx="2048">
                  <c:v>1076.725462726964</c:v>
                </c:pt>
                <c:pt idx="2049">
                  <c:v>837.80724294891706</c:v>
                </c:pt>
                <c:pt idx="2050">
                  <c:v>730.33621084564459</c:v>
                </c:pt>
                <c:pt idx="2051">
                  <c:v>1081.2038028450106</c:v>
                </c:pt>
                <c:pt idx="2052">
                  <c:v>1038.2031279948367</c:v>
                </c:pt>
                <c:pt idx="2053">
                  <c:v>998.0807435721191</c:v>
                </c:pt>
                <c:pt idx="2054">
                  <c:v>782.63644002753529</c:v>
                </c:pt>
                <c:pt idx="2055">
                  <c:v>828.76168881487104</c:v>
                </c:pt>
                <c:pt idx="2056">
                  <c:v>853.83894987238216</c:v>
                </c:pt>
                <c:pt idx="2057">
                  <c:v>748.1167390562548</c:v>
                </c:pt>
                <c:pt idx="2058">
                  <c:v>764.90719492354333</c:v>
                </c:pt>
                <c:pt idx="2059">
                  <c:v>684.84471799768903</c:v>
                </c:pt>
                <c:pt idx="2060">
                  <c:v>494.30131964243117</c:v>
                </c:pt>
                <c:pt idx="2061">
                  <c:v>427.36199830869981</c:v>
                </c:pt>
                <c:pt idx="2062">
                  <c:v>476.63326280109214</c:v>
                </c:pt>
                <c:pt idx="2063">
                  <c:v>617.42848362852726</c:v>
                </c:pt>
                <c:pt idx="2064">
                  <c:v>673.14755103252753</c:v>
                </c:pt>
                <c:pt idx="2065">
                  <c:v>730.42083513046225</c:v>
                </c:pt>
                <c:pt idx="2066">
                  <c:v>641.03705038497651</c:v>
                </c:pt>
                <c:pt idx="2067">
                  <c:v>491.2053386039247</c:v>
                </c:pt>
                <c:pt idx="2068">
                  <c:v>515.36849834232339</c:v>
                </c:pt>
                <c:pt idx="2069">
                  <c:v>415.20029367614507</c:v>
                </c:pt>
                <c:pt idx="2070">
                  <c:v>529.82525585054736</c:v>
                </c:pt>
                <c:pt idx="2071">
                  <c:v>598.06463199585232</c:v>
                </c:pt>
                <c:pt idx="2072">
                  <c:v>691.80277058654247</c:v>
                </c:pt>
                <c:pt idx="2073">
                  <c:v>578.30368227326812</c:v>
                </c:pt>
                <c:pt idx="2074">
                  <c:v>425.21460767693247</c:v>
                </c:pt>
                <c:pt idx="2075">
                  <c:v>360.37660264592108</c:v>
                </c:pt>
                <c:pt idx="2076">
                  <c:v>309.59129945528866</c:v>
                </c:pt>
                <c:pt idx="2077">
                  <c:v>291.36269132256461</c:v>
                </c:pt>
                <c:pt idx="2078">
                  <c:v>317.08637643784567</c:v>
                </c:pt>
                <c:pt idx="2079">
                  <c:v>215.52161352906856</c:v>
                </c:pt>
                <c:pt idx="2080">
                  <c:v>94.884650693867215</c:v>
                </c:pt>
                <c:pt idx="2081">
                  <c:v>69.445517471813531</c:v>
                </c:pt>
                <c:pt idx="2082">
                  <c:v>51.580914557536374</c:v>
                </c:pt>
                <c:pt idx="2083">
                  <c:v>44.218178007319082</c:v>
                </c:pt>
                <c:pt idx="2084">
                  <c:v>116.58572390548532</c:v>
                </c:pt>
                <c:pt idx="2085">
                  <c:v>44.420359560520524</c:v>
                </c:pt>
                <c:pt idx="2086">
                  <c:v>1304.1976342858395</c:v>
                </c:pt>
                <c:pt idx="2087">
                  <c:v>958.26977904704154</c:v>
                </c:pt>
                <c:pt idx="2088">
                  <c:v>765.27632061102179</c:v>
                </c:pt>
                <c:pt idx="2089">
                  <c:v>621.85770712211581</c:v>
                </c:pt>
                <c:pt idx="2090">
                  <c:v>852.89956676006364</c:v>
                </c:pt>
                <c:pt idx="2091">
                  <c:v>744.2001099054246</c:v>
                </c:pt>
                <c:pt idx="2092">
                  <c:v>724.37970244795088</c:v>
                </c:pt>
                <c:pt idx="2093">
                  <c:v>651.66200413943739</c:v>
                </c:pt>
                <c:pt idx="2094">
                  <c:v>922.65781380373767</c:v>
                </c:pt>
                <c:pt idx="2095">
                  <c:v>1701.4592601900083</c:v>
                </c:pt>
                <c:pt idx="2096">
                  <c:v>1983.90321934496</c:v>
                </c:pt>
                <c:pt idx="2097">
                  <c:v>1976.9423198459199</c:v>
                </c:pt>
                <c:pt idx="2098">
                  <c:v>1976.3575735204786</c:v>
                </c:pt>
                <c:pt idx="2099">
                  <c:v>1985.4947823865734</c:v>
                </c:pt>
                <c:pt idx="2100">
                  <c:v>1980.2547028263537</c:v>
                </c:pt>
                <c:pt idx="2101">
                  <c:v>1972.6634079469127</c:v>
                </c:pt>
                <c:pt idx="2102">
                  <c:v>1968.6858590855957</c:v>
                </c:pt>
                <c:pt idx="2103">
                  <c:v>1937.0088367290591</c:v>
                </c:pt>
                <c:pt idx="2104">
                  <c:v>1949.0360973599581</c:v>
                </c:pt>
                <c:pt idx="2105">
                  <c:v>1961.5420164302195</c:v>
                </c:pt>
                <c:pt idx="2106">
                  <c:v>1940.6355404194298</c:v>
                </c:pt>
                <c:pt idx="2107">
                  <c:v>1847.7347787872923</c:v>
                </c:pt>
                <c:pt idx="2108">
                  <c:v>1908.6599806498605</c:v>
                </c:pt>
                <c:pt idx="2109">
                  <c:v>1912.6046839547148</c:v>
                </c:pt>
                <c:pt idx="2110">
                  <c:v>1887.1300195905214</c:v>
                </c:pt>
                <c:pt idx="2111">
                  <c:v>1905.8223732482736</c:v>
                </c:pt>
                <c:pt idx="2112">
                  <c:v>1735.2130414486289</c:v>
                </c:pt>
                <c:pt idx="2113">
                  <c:v>1655.8120928191643</c:v>
                </c:pt>
                <c:pt idx="2114">
                  <c:v>1245.0980340995748</c:v>
                </c:pt>
                <c:pt idx="2115">
                  <c:v>1825.0603560186491</c:v>
                </c:pt>
                <c:pt idx="2116">
                  <c:v>1974.401436191527</c:v>
                </c:pt>
                <c:pt idx="2117">
                  <c:v>1775.6606360172141</c:v>
                </c:pt>
                <c:pt idx="2118">
                  <c:v>1896.2852111840905</c:v>
                </c:pt>
                <c:pt idx="2119">
                  <c:v>1503.8651171632223</c:v>
                </c:pt>
                <c:pt idx="2120">
                  <c:v>798.57807232104733</c:v>
                </c:pt>
                <c:pt idx="2121">
                  <c:v>1150.2098173578886</c:v>
                </c:pt>
                <c:pt idx="2122">
                  <c:v>1973.1702014313864</c:v>
                </c:pt>
                <c:pt idx="2123">
                  <c:v>1871.849206993742</c:v>
                </c:pt>
                <c:pt idx="2124">
                  <c:v>1885.0567511276922</c:v>
                </c:pt>
                <c:pt idx="2125">
                  <c:v>1969.9413239304943</c:v>
                </c:pt>
                <c:pt idx="2126">
                  <c:v>1869.173393549426</c:v>
                </c:pt>
                <c:pt idx="2127">
                  <c:v>1981.6173748346762</c:v>
                </c:pt>
                <c:pt idx="2128">
                  <c:v>1982.3001288352243</c:v>
                </c:pt>
                <c:pt idx="2129">
                  <c:v>1980.4593793271929</c:v>
                </c:pt>
                <c:pt idx="2130">
                  <c:v>1983.9211451043857</c:v>
                </c:pt>
                <c:pt idx="2131">
                  <c:v>1947.3774175222381</c:v>
                </c:pt>
                <c:pt idx="2132">
                  <c:v>1983.1655113297479</c:v>
                </c:pt>
                <c:pt idx="2133">
                  <c:v>1982.8933575982546</c:v>
                </c:pt>
                <c:pt idx="2134">
                  <c:v>1976.11591672229</c:v>
                </c:pt>
                <c:pt idx="2135">
                  <c:v>1983.930739335364</c:v>
                </c:pt>
                <c:pt idx="2136">
                  <c:v>1969.4046487781707</c:v>
                </c:pt>
                <c:pt idx="2137">
                  <c:v>1956.795950967653</c:v>
                </c:pt>
                <c:pt idx="2138">
                  <c:v>1924.9391892644794</c:v>
                </c:pt>
                <c:pt idx="2139">
                  <c:v>1983.0519602479583</c:v>
                </c:pt>
                <c:pt idx="2140">
                  <c:v>1963.1751454448895</c:v>
                </c:pt>
                <c:pt idx="2141">
                  <c:v>1931.5564030183561</c:v>
                </c:pt>
                <c:pt idx="2142">
                  <c:v>1955.1607464859719</c:v>
                </c:pt>
                <c:pt idx="2143">
                  <c:v>1981.5704267737067</c:v>
                </c:pt>
                <c:pt idx="2144">
                  <c:v>1983.1160127211156</c:v>
                </c:pt>
                <c:pt idx="2145">
                  <c:v>1975.4488644285921</c:v>
                </c:pt>
                <c:pt idx="2146">
                  <c:v>1974.1432367275147</c:v>
                </c:pt>
                <c:pt idx="2147">
                  <c:v>1974.3965466330694</c:v>
                </c:pt>
                <c:pt idx="2148">
                  <c:v>1981.0499106703583</c:v>
                </c:pt>
                <c:pt idx="2149">
                  <c:v>1976.7718200347092</c:v>
                </c:pt>
                <c:pt idx="2150">
                  <c:v>1889.437790355217</c:v>
                </c:pt>
                <c:pt idx="2151">
                  <c:v>1885.1093042633297</c:v>
                </c:pt>
                <c:pt idx="2152">
                  <c:v>1739.4467485189048</c:v>
                </c:pt>
                <c:pt idx="2153">
                  <c:v>1085.3360389499558</c:v>
                </c:pt>
                <c:pt idx="2154">
                  <c:v>1223.5117028814061</c:v>
                </c:pt>
                <c:pt idx="2155">
                  <c:v>1371.4593693616421</c:v>
                </c:pt>
                <c:pt idx="2156">
                  <c:v>1061.6623180810041</c:v>
                </c:pt>
                <c:pt idx="2157">
                  <c:v>989.11674348093038</c:v>
                </c:pt>
                <c:pt idx="2158">
                  <c:v>1720.6077636148859</c:v>
                </c:pt>
                <c:pt idx="2159">
                  <c:v>1361.7481618691593</c:v>
                </c:pt>
                <c:pt idx="2160">
                  <c:v>1830.9842809288884</c:v>
                </c:pt>
                <c:pt idx="2161">
                  <c:v>1004.1692008939204</c:v>
                </c:pt>
                <c:pt idx="2162">
                  <c:v>898.3626175790132</c:v>
                </c:pt>
                <c:pt idx="2163">
                  <c:v>1410.3967541743539</c:v>
                </c:pt>
                <c:pt idx="2164">
                  <c:v>1527.0151632628977</c:v>
                </c:pt>
                <c:pt idx="2165">
                  <c:v>906.85764631489792</c:v>
                </c:pt>
                <c:pt idx="2166">
                  <c:v>1263.496929822865</c:v>
                </c:pt>
                <c:pt idx="2167">
                  <c:v>1230.1308119244916</c:v>
                </c:pt>
                <c:pt idx="2168">
                  <c:v>816.64101141868389</c:v>
                </c:pt>
                <c:pt idx="2169">
                  <c:v>574.6354632812812</c:v>
                </c:pt>
                <c:pt idx="2170">
                  <c:v>680.00610485408208</c:v>
                </c:pt>
                <c:pt idx="2171">
                  <c:v>930.61299294762523</c:v>
                </c:pt>
                <c:pt idx="2172">
                  <c:v>880.85962267614298</c:v>
                </c:pt>
                <c:pt idx="2173">
                  <c:v>462.20874706899349</c:v>
                </c:pt>
                <c:pt idx="2174">
                  <c:v>415.06659306811741</c:v>
                </c:pt>
                <c:pt idx="2175">
                  <c:v>633.46408419573459</c:v>
                </c:pt>
                <c:pt idx="2176">
                  <c:v>890.99487124398274</c:v>
                </c:pt>
                <c:pt idx="2177">
                  <c:v>1013.3460098253796</c:v>
                </c:pt>
                <c:pt idx="2178">
                  <c:v>1004.2960371741023</c:v>
                </c:pt>
                <c:pt idx="2179">
                  <c:v>940.18036280333502</c:v>
                </c:pt>
                <c:pt idx="2180">
                  <c:v>1032.3708449721553</c:v>
                </c:pt>
                <c:pt idx="2181">
                  <c:v>693.7776359674109</c:v>
                </c:pt>
                <c:pt idx="2182">
                  <c:v>495.71108282151744</c:v>
                </c:pt>
                <c:pt idx="2183">
                  <c:v>524.56427622351259</c:v>
                </c:pt>
                <c:pt idx="2184">
                  <c:v>606.7880562630578</c:v>
                </c:pt>
                <c:pt idx="2185">
                  <c:v>792.24505106250888</c:v>
                </c:pt>
                <c:pt idx="2186">
                  <c:v>556.11270290690993</c:v>
                </c:pt>
                <c:pt idx="2187">
                  <c:v>432.189061531334</c:v>
                </c:pt>
                <c:pt idx="2188">
                  <c:v>558.42873344566874</c:v>
                </c:pt>
                <c:pt idx="2189">
                  <c:v>506.50464418686448</c:v>
                </c:pt>
                <c:pt idx="2190">
                  <c:v>332.73868939618302</c:v>
                </c:pt>
                <c:pt idx="2191">
                  <c:v>473.91555843208471</c:v>
                </c:pt>
                <c:pt idx="2192">
                  <c:v>630.01078920201394</c:v>
                </c:pt>
                <c:pt idx="2193">
                  <c:v>483.264116757132</c:v>
                </c:pt>
                <c:pt idx="2194">
                  <c:v>265.79788443698095</c:v>
                </c:pt>
                <c:pt idx="2195">
                  <c:v>167.94805209824972</c:v>
                </c:pt>
                <c:pt idx="2196">
                  <c:v>337.90721352115781</c:v>
                </c:pt>
                <c:pt idx="2197">
                  <c:v>302.23527203381269</c:v>
                </c:pt>
                <c:pt idx="2198">
                  <c:v>291.19948288671367</c:v>
                </c:pt>
                <c:pt idx="2199">
                  <c:v>106.57038207369953</c:v>
                </c:pt>
                <c:pt idx="2200">
                  <c:v>178.65596873992678</c:v>
                </c:pt>
                <c:pt idx="2201">
                  <c:v>78.763961124110637</c:v>
                </c:pt>
                <c:pt idx="2202">
                  <c:v>165.51132321760051</c:v>
                </c:pt>
                <c:pt idx="2203">
                  <c:v>176.98198816270965</c:v>
                </c:pt>
                <c:pt idx="2204">
                  <c:v>123.95397461484949</c:v>
                </c:pt>
                <c:pt idx="2205">
                  <c:v>55.652376324736878</c:v>
                </c:pt>
                <c:pt idx="2206">
                  <c:v>64.360175493750333</c:v>
                </c:pt>
                <c:pt idx="2207">
                  <c:v>32.028668570509566</c:v>
                </c:pt>
                <c:pt idx="2208">
                  <c:v>115.18527582195433</c:v>
                </c:pt>
                <c:pt idx="2209">
                  <c:v>324.26846153793207</c:v>
                </c:pt>
                <c:pt idx="2210">
                  <c:v>417.02610253802453</c:v>
                </c:pt>
                <c:pt idx="2211">
                  <c:v>248.13218641832032</c:v>
                </c:pt>
                <c:pt idx="2212">
                  <c:v>428.64604480861942</c:v>
                </c:pt>
                <c:pt idx="2213">
                  <c:v>644.10302580427788</c:v>
                </c:pt>
                <c:pt idx="2214">
                  <c:v>1719.34009819326</c:v>
                </c:pt>
                <c:pt idx="2215">
                  <c:v>1740.4801969408973</c:v>
                </c:pt>
                <c:pt idx="2216">
                  <c:v>1562.2394757408067</c:v>
                </c:pt>
                <c:pt idx="2217">
                  <c:v>1932.5120654099803</c:v>
                </c:pt>
                <c:pt idx="2218">
                  <c:v>1721.1076325709435</c:v>
                </c:pt>
                <c:pt idx="2219">
                  <c:v>1886.4644412838704</c:v>
                </c:pt>
                <c:pt idx="2220">
                  <c:v>1685.1524272089441</c:v>
                </c:pt>
                <c:pt idx="2221">
                  <c:v>1691.1956564364025</c:v>
                </c:pt>
                <c:pt idx="2222">
                  <c:v>1622.9691823538647</c:v>
                </c:pt>
                <c:pt idx="2223">
                  <c:v>1539.8917522937345</c:v>
                </c:pt>
                <c:pt idx="2224">
                  <c:v>1430.0836775936493</c:v>
                </c:pt>
                <c:pt idx="2225">
                  <c:v>1911.9770823784309</c:v>
                </c:pt>
                <c:pt idx="2226">
                  <c:v>1959.3619590092906</c:v>
                </c:pt>
                <c:pt idx="2227">
                  <c:v>1979.0214293859251</c:v>
                </c:pt>
                <c:pt idx="2228">
                  <c:v>1961.8132419082085</c:v>
                </c:pt>
                <c:pt idx="2229">
                  <c:v>1954.0948008705295</c:v>
                </c:pt>
                <c:pt idx="2230">
                  <c:v>1887.1947355321061</c:v>
                </c:pt>
                <c:pt idx="2231">
                  <c:v>1949.864982013909</c:v>
                </c:pt>
                <c:pt idx="2232">
                  <c:v>1980.5289331362701</c:v>
                </c:pt>
                <c:pt idx="2233">
                  <c:v>1955.2304250617044</c:v>
                </c:pt>
                <c:pt idx="2234">
                  <c:v>1953.494682769385</c:v>
                </c:pt>
                <c:pt idx="2235">
                  <c:v>1981.8870220007777</c:v>
                </c:pt>
                <c:pt idx="2236">
                  <c:v>1962.6564936160898</c:v>
                </c:pt>
                <c:pt idx="2237">
                  <c:v>1868.1173911798032</c:v>
                </c:pt>
                <c:pt idx="2238">
                  <c:v>1884.6324057632603</c:v>
                </c:pt>
                <c:pt idx="2239">
                  <c:v>1923.0689305048156</c:v>
                </c:pt>
                <c:pt idx="2240">
                  <c:v>1866.6375935038245</c:v>
                </c:pt>
                <c:pt idx="2241">
                  <c:v>1882.3052182165911</c:v>
                </c:pt>
                <c:pt idx="2242">
                  <c:v>1657.9080325339578</c:v>
                </c:pt>
                <c:pt idx="2243">
                  <c:v>1502.840423261877</c:v>
                </c:pt>
                <c:pt idx="2244">
                  <c:v>1305.4165102034124</c:v>
                </c:pt>
                <c:pt idx="2245">
                  <c:v>1216.0030501488748</c:v>
                </c:pt>
                <c:pt idx="2246">
                  <c:v>1519.4574089300743</c:v>
                </c:pt>
                <c:pt idx="2247">
                  <c:v>1398.9164327103611</c:v>
                </c:pt>
                <c:pt idx="2248">
                  <c:v>1541.3076773494777</c:v>
                </c:pt>
                <c:pt idx="2249">
                  <c:v>1364.1758372977108</c:v>
                </c:pt>
                <c:pt idx="2250">
                  <c:v>1187.9192479845169</c:v>
                </c:pt>
                <c:pt idx="2251">
                  <c:v>1275.4423316061786</c:v>
                </c:pt>
                <c:pt idx="2252">
                  <c:v>1134.0351512182499</c:v>
                </c:pt>
                <c:pt idx="2253">
                  <c:v>631.22959411549039</c:v>
                </c:pt>
                <c:pt idx="2254">
                  <c:v>701.75356456718214</c:v>
                </c:pt>
                <c:pt idx="2255">
                  <c:v>681.70429096244436</c:v>
                </c:pt>
                <c:pt idx="2256">
                  <c:v>711.55294408013162</c:v>
                </c:pt>
                <c:pt idx="2257">
                  <c:v>483.87181247574023</c:v>
                </c:pt>
                <c:pt idx="2258">
                  <c:v>706.890046174742</c:v>
                </c:pt>
                <c:pt idx="2259">
                  <c:v>615.32488288530226</c:v>
                </c:pt>
                <c:pt idx="2260">
                  <c:v>689.66575204119999</c:v>
                </c:pt>
                <c:pt idx="2261">
                  <c:v>852.91854971222233</c:v>
                </c:pt>
                <c:pt idx="2262">
                  <c:v>891.90487346240229</c:v>
                </c:pt>
                <c:pt idx="2263">
                  <c:v>990.28472096093299</c:v>
                </c:pt>
                <c:pt idx="2264">
                  <c:v>714.41817138000067</c:v>
                </c:pt>
                <c:pt idx="2265">
                  <c:v>710.14983302333621</c:v>
                </c:pt>
                <c:pt idx="2266">
                  <c:v>596.37377421028827</c:v>
                </c:pt>
                <c:pt idx="2267">
                  <c:v>323.40221384494987</c:v>
                </c:pt>
                <c:pt idx="2268">
                  <c:v>293.08408101214093</c:v>
                </c:pt>
                <c:pt idx="2269">
                  <c:v>334.63296196460624</c:v>
                </c:pt>
                <c:pt idx="2270">
                  <c:v>294.49524666165456</c:v>
                </c:pt>
                <c:pt idx="2271">
                  <c:v>235.95679575324479</c:v>
                </c:pt>
                <c:pt idx="2272">
                  <c:v>152.50991103721628</c:v>
                </c:pt>
                <c:pt idx="2273">
                  <c:v>305.4664704148567</c:v>
                </c:pt>
                <c:pt idx="2274">
                  <c:v>392.10623461516531</c:v>
                </c:pt>
                <c:pt idx="2275">
                  <c:v>376.55604101681371</c:v>
                </c:pt>
                <c:pt idx="2276">
                  <c:v>319.04364396964462</c:v>
                </c:pt>
                <c:pt idx="2277">
                  <c:v>299.07009438322643</c:v>
                </c:pt>
                <c:pt idx="2278">
                  <c:v>100.38067952233193</c:v>
                </c:pt>
                <c:pt idx="2279">
                  <c:v>132.95116820461919</c:v>
                </c:pt>
                <c:pt idx="2280">
                  <c:v>217.0130684017837</c:v>
                </c:pt>
                <c:pt idx="2281">
                  <c:v>278.9635440510832</c:v>
                </c:pt>
                <c:pt idx="2282">
                  <c:v>245.95408937429846</c:v>
                </c:pt>
                <c:pt idx="2283">
                  <c:v>457.16794411524137</c:v>
                </c:pt>
                <c:pt idx="2284">
                  <c:v>544.16272579765393</c:v>
                </c:pt>
                <c:pt idx="2285">
                  <c:v>562.30661218806745</c:v>
                </c:pt>
                <c:pt idx="2286">
                  <c:v>484.97832252526962</c:v>
                </c:pt>
                <c:pt idx="2287">
                  <c:v>478.42348815445348</c:v>
                </c:pt>
                <c:pt idx="2288">
                  <c:v>460.25249178742473</c:v>
                </c:pt>
                <c:pt idx="2289">
                  <c:v>386.08210064904597</c:v>
                </c:pt>
                <c:pt idx="2290">
                  <c:v>289.96593181833333</c:v>
                </c:pt>
                <c:pt idx="2291">
                  <c:v>312.64812100360717</c:v>
                </c:pt>
                <c:pt idx="2292">
                  <c:v>296.05650359596035</c:v>
                </c:pt>
                <c:pt idx="2293">
                  <c:v>243.32403104525912</c:v>
                </c:pt>
                <c:pt idx="2294">
                  <c:v>70.775621966749327</c:v>
                </c:pt>
                <c:pt idx="2295">
                  <c:v>172.02877106437543</c:v>
                </c:pt>
                <c:pt idx="2296">
                  <c:v>106.70932523438468</c:v>
                </c:pt>
                <c:pt idx="2297">
                  <c:v>61.906992245635145</c:v>
                </c:pt>
                <c:pt idx="2298">
                  <c:v>76.356841862257198</c:v>
                </c:pt>
                <c:pt idx="2299">
                  <c:v>67.867010304362083</c:v>
                </c:pt>
                <c:pt idx="2300">
                  <c:v>57.177230477383802</c:v>
                </c:pt>
                <c:pt idx="2301">
                  <c:v>59.245026313756483</c:v>
                </c:pt>
                <c:pt idx="2302">
                  <c:v>315.42799285077064</c:v>
                </c:pt>
                <c:pt idx="2303">
                  <c:v>251.01094524493541</c:v>
                </c:pt>
                <c:pt idx="2304">
                  <c:v>1257.7083286223196</c:v>
                </c:pt>
                <c:pt idx="2305">
                  <c:v>1159.4589615084453</c:v>
                </c:pt>
                <c:pt idx="2306">
                  <c:v>976.58408559099576</c:v>
                </c:pt>
                <c:pt idx="2307">
                  <c:v>891.69298642218723</c:v>
                </c:pt>
                <c:pt idx="2308">
                  <c:v>581.78963331621617</c:v>
                </c:pt>
                <c:pt idx="2309">
                  <c:v>797.48313721002194</c:v>
                </c:pt>
                <c:pt idx="2310">
                  <c:v>348.47706702058082</c:v>
                </c:pt>
                <c:pt idx="2311">
                  <c:v>142.00431535682219</c:v>
                </c:pt>
                <c:pt idx="2312">
                  <c:v>278.63673160082379</c:v>
                </c:pt>
                <c:pt idx="2313">
                  <c:v>281.50697456831091</c:v>
                </c:pt>
                <c:pt idx="2314">
                  <c:v>264.37015925542516</c:v>
                </c:pt>
                <c:pt idx="2315">
                  <c:v>199.47517415333996</c:v>
                </c:pt>
                <c:pt idx="2316">
                  <c:v>216.72674748668902</c:v>
                </c:pt>
                <c:pt idx="2317">
                  <c:v>141.48541334149209</c:v>
                </c:pt>
                <c:pt idx="2318">
                  <c:v>853.39647820981952</c:v>
                </c:pt>
                <c:pt idx="2319">
                  <c:v>664.38933924160324</c:v>
                </c:pt>
                <c:pt idx="2320">
                  <c:v>1066.3956922967568</c:v>
                </c:pt>
                <c:pt idx="2321">
                  <c:v>1026.8299151935173</c:v>
                </c:pt>
                <c:pt idx="2322">
                  <c:v>914.76765935063702</c:v>
                </c:pt>
                <c:pt idx="2323">
                  <c:v>757.01861626252446</c:v>
                </c:pt>
                <c:pt idx="2324">
                  <c:v>627.19226885113994</c:v>
                </c:pt>
                <c:pt idx="2325">
                  <c:v>505.48011728340737</c:v>
                </c:pt>
                <c:pt idx="2326">
                  <c:v>337.21452601185001</c:v>
                </c:pt>
                <c:pt idx="2327">
                  <c:v>565.16511498162379</c:v>
                </c:pt>
                <c:pt idx="2328">
                  <c:v>744.02296135676102</c:v>
                </c:pt>
                <c:pt idx="2329">
                  <c:v>854.08306077630664</c:v>
                </c:pt>
                <c:pt idx="2330">
                  <c:v>960.57862946728653</c:v>
                </c:pt>
                <c:pt idx="2331">
                  <c:v>948.7285141299385</c:v>
                </c:pt>
                <c:pt idx="2332">
                  <c:v>865.79905530819019</c:v>
                </c:pt>
                <c:pt idx="2333">
                  <c:v>925.69104671905961</c:v>
                </c:pt>
                <c:pt idx="2334">
                  <c:v>497.92366940329634</c:v>
                </c:pt>
                <c:pt idx="2335">
                  <c:v>658.56133235823245</c:v>
                </c:pt>
                <c:pt idx="2336">
                  <c:v>679.16695597521903</c:v>
                </c:pt>
                <c:pt idx="2337">
                  <c:v>398.45564156791619</c:v>
                </c:pt>
                <c:pt idx="2338">
                  <c:v>382.12391987364555</c:v>
                </c:pt>
                <c:pt idx="2339">
                  <c:v>377.10587749198118</c:v>
                </c:pt>
                <c:pt idx="2340">
                  <c:v>228.07629330946159</c:v>
                </c:pt>
                <c:pt idx="2341">
                  <c:v>426.43879130906151</c:v>
                </c:pt>
                <c:pt idx="2342">
                  <c:v>360.33310970967835</c:v>
                </c:pt>
                <c:pt idx="2343">
                  <c:v>360.02519312262734</c:v>
                </c:pt>
                <c:pt idx="2344">
                  <c:v>428.3714396033659</c:v>
                </c:pt>
                <c:pt idx="2345">
                  <c:v>597.02801034251047</c:v>
                </c:pt>
                <c:pt idx="2346">
                  <c:v>440.97213349141521</c:v>
                </c:pt>
                <c:pt idx="2347">
                  <c:v>481.9137454575208</c:v>
                </c:pt>
                <c:pt idx="2348">
                  <c:v>527.64171923364484</c:v>
                </c:pt>
                <c:pt idx="2349">
                  <c:v>352.02390323207572</c:v>
                </c:pt>
                <c:pt idx="2350">
                  <c:v>228.60915793864504</c:v>
                </c:pt>
                <c:pt idx="2351">
                  <c:v>283.47157767622235</c:v>
                </c:pt>
                <c:pt idx="2352">
                  <c:v>342.85607329391945</c:v>
                </c:pt>
                <c:pt idx="2353">
                  <c:v>395.64309278829575</c:v>
                </c:pt>
                <c:pt idx="2354">
                  <c:v>256.6021842217466</c:v>
                </c:pt>
                <c:pt idx="2355">
                  <c:v>360.54628826477602</c:v>
                </c:pt>
                <c:pt idx="2356">
                  <c:v>627.43312708985547</c:v>
                </c:pt>
                <c:pt idx="2357">
                  <c:v>602.73989759296205</c:v>
                </c:pt>
                <c:pt idx="2358">
                  <c:v>624.50474807106355</c:v>
                </c:pt>
                <c:pt idx="2359">
                  <c:v>447.25392106629124</c:v>
                </c:pt>
                <c:pt idx="2360">
                  <c:v>407.81752405762262</c:v>
                </c:pt>
                <c:pt idx="2361">
                  <c:v>483.02971160599236</c:v>
                </c:pt>
                <c:pt idx="2362">
                  <c:v>513.54299903847436</c:v>
                </c:pt>
                <c:pt idx="2363">
                  <c:v>499.8196115553244</c:v>
                </c:pt>
                <c:pt idx="2364">
                  <c:v>395.62894175227711</c:v>
                </c:pt>
                <c:pt idx="2365">
                  <c:v>301.44713856399136</c:v>
                </c:pt>
                <c:pt idx="2366">
                  <c:v>341.82340265419015</c:v>
                </c:pt>
                <c:pt idx="2367">
                  <c:v>554.03926964094205</c:v>
                </c:pt>
                <c:pt idx="2368">
                  <c:v>409.89989164470626</c:v>
                </c:pt>
                <c:pt idx="2369">
                  <c:v>1953.6730765483871</c:v>
                </c:pt>
                <c:pt idx="2370">
                  <c:v>1962.2128436144258</c:v>
                </c:pt>
                <c:pt idx="2371">
                  <c:v>1985.2112495975316</c:v>
                </c:pt>
                <c:pt idx="2372">
                  <c:v>1980.7015971692731</c:v>
                </c:pt>
                <c:pt idx="2373">
                  <c:v>1975.7314864960526</c:v>
                </c:pt>
                <c:pt idx="2374">
                  <c:v>1970.5456202147861</c:v>
                </c:pt>
                <c:pt idx="2375">
                  <c:v>1978.2407343591112</c:v>
                </c:pt>
                <c:pt idx="2376">
                  <c:v>1843.185665077063</c:v>
                </c:pt>
                <c:pt idx="2377">
                  <c:v>1932.3781721132523</c:v>
                </c:pt>
                <c:pt idx="2378">
                  <c:v>1922.6037684918629</c:v>
                </c:pt>
                <c:pt idx="2379">
                  <c:v>1875.3546205160555</c:v>
                </c:pt>
                <c:pt idx="2380">
                  <c:v>1889.4716784642976</c:v>
                </c:pt>
                <c:pt idx="2381">
                  <c:v>1822.9016991603594</c:v>
                </c:pt>
                <c:pt idx="2382">
                  <c:v>1936.1014763128621</c:v>
                </c:pt>
                <c:pt idx="2383">
                  <c:v>1885.2834533678035</c:v>
                </c:pt>
                <c:pt idx="2384">
                  <c:v>1720.6140116617491</c:v>
                </c:pt>
                <c:pt idx="2385">
                  <c:v>1881.5894256282261</c:v>
                </c:pt>
                <c:pt idx="2386">
                  <c:v>1691.537531326614</c:v>
                </c:pt>
                <c:pt idx="2387">
                  <c:v>1760.2657571323296</c:v>
                </c:pt>
                <c:pt idx="2388">
                  <c:v>1785.4900093384124</c:v>
                </c:pt>
                <c:pt idx="2389">
                  <c:v>1779.1900815717479</c:v>
                </c:pt>
                <c:pt idx="2390">
                  <c:v>1710.9315279263794</c:v>
                </c:pt>
                <c:pt idx="2391">
                  <c:v>1933.0943361177876</c:v>
                </c:pt>
                <c:pt idx="2392">
                  <c:v>1864.8175760390875</c:v>
                </c:pt>
                <c:pt idx="2393">
                  <c:v>1958.1124526835401</c:v>
                </c:pt>
                <c:pt idx="2394">
                  <c:v>1881.6448712189608</c:v>
                </c:pt>
                <c:pt idx="2395">
                  <c:v>1655.8044482902349</c:v>
                </c:pt>
                <c:pt idx="2396">
                  <c:v>1314.2880356456874</c:v>
                </c:pt>
                <c:pt idx="2397">
                  <c:v>1695.2265917921675</c:v>
                </c:pt>
                <c:pt idx="2398">
                  <c:v>1565.5898150885257</c:v>
                </c:pt>
                <c:pt idx="2399">
                  <c:v>1753.2390036307747</c:v>
                </c:pt>
                <c:pt idx="2400">
                  <c:v>1957.4529672610845</c:v>
                </c:pt>
                <c:pt idx="2401">
                  <c:v>1898.0361451737997</c:v>
                </c:pt>
                <c:pt idx="2402">
                  <c:v>1945.993790003208</c:v>
                </c:pt>
                <c:pt idx="2403">
                  <c:v>1476.2182057986529</c:v>
                </c:pt>
                <c:pt idx="2404">
                  <c:v>720.0421639658133</c:v>
                </c:pt>
                <c:pt idx="2405">
                  <c:v>887.77492135567661</c:v>
                </c:pt>
                <c:pt idx="2406">
                  <c:v>1008.1593190693973</c:v>
                </c:pt>
                <c:pt idx="2407">
                  <c:v>931.64421568990156</c:v>
                </c:pt>
                <c:pt idx="2408">
                  <c:v>1419.5566286622486</c:v>
                </c:pt>
                <c:pt idx="2409">
                  <c:v>1216.0136959710992</c:v>
                </c:pt>
                <c:pt idx="2410">
                  <c:v>755.52258348203338</c:v>
                </c:pt>
                <c:pt idx="2411">
                  <c:v>656.72339232486013</c:v>
                </c:pt>
                <c:pt idx="2412">
                  <c:v>841.39977133644504</c:v>
                </c:pt>
                <c:pt idx="2413">
                  <c:v>1205.6183382656006</c:v>
                </c:pt>
                <c:pt idx="2414">
                  <c:v>1411.4107766972697</c:v>
                </c:pt>
                <c:pt idx="2415">
                  <c:v>1366.7255692327997</c:v>
                </c:pt>
                <c:pt idx="2416">
                  <c:v>655.47977004020913</c:v>
                </c:pt>
                <c:pt idx="2417">
                  <c:v>388.26938925501094</c:v>
                </c:pt>
                <c:pt idx="2418">
                  <c:v>1975.3902203018129</c:v>
                </c:pt>
                <c:pt idx="2419">
                  <c:v>1972.8399954949202</c:v>
                </c:pt>
                <c:pt idx="2420">
                  <c:v>1813.2079203953608</c:v>
                </c:pt>
                <c:pt idx="2421">
                  <c:v>1941.518906870466</c:v>
                </c:pt>
                <c:pt idx="2422">
                  <c:v>1960.7328266369007</c:v>
                </c:pt>
                <c:pt idx="2423">
                  <c:v>1876.2372580828987</c:v>
                </c:pt>
                <c:pt idx="2424">
                  <c:v>1492.8384393729655</c:v>
                </c:pt>
                <c:pt idx="2425">
                  <c:v>1436.7398578977409</c:v>
                </c:pt>
                <c:pt idx="2426">
                  <c:v>1543.8280673507882</c:v>
                </c:pt>
                <c:pt idx="2427">
                  <c:v>1395.1355442002232</c:v>
                </c:pt>
                <c:pt idx="2428">
                  <c:v>1772.0432485649437</c:v>
                </c:pt>
                <c:pt idx="2429">
                  <c:v>1450.4272825148387</c:v>
                </c:pt>
                <c:pt idx="2430">
                  <c:v>956.24705170608502</c:v>
                </c:pt>
                <c:pt idx="2431">
                  <c:v>1153.84408389697</c:v>
                </c:pt>
                <c:pt idx="2432">
                  <c:v>894.5633398380678</c:v>
                </c:pt>
                <c:pt idx="2433">
                  <c:v>591.61765265356917</c:v>
                </c:pt>
                <c:pt idx="2434">
                  <c:v>859.05003045196884</c:v>
                </c:pt>
                <c:pt idx="2435">
                  <c:v>962.82760447575788</c:v>
                </c:pt>
                <c:pt idx="2436">
                  <c:v>1852.9015990285063</c:v>
                </c:pt>
                <c:pt idx="2437">
                  <c:v>1904.8420274933478</c:v>
                </c:pt>
                <c:pt idx="2438">
                  <c:v>1702.0443411401809</c:v>
                </c:pt>
                <c:pt idx="2439">
                  <c:v>1522.6516465936218</c:v>
                </c:pt>
                <c:pt idx="2440">
                  <c:v>1409.6837891165637</c:v>
                </c:pt>
                <c:pt idx="2441">
                  <c:v>1296.0416827939639</c:v>
                </c:pt>
                <c:pt idx="2442">
                  <c:v>1317.0964078596348</c:v>
                </c:pt>
                <c:pt idx="2443">
                  <c:v>1118.0594783045603</c:v>
                </c:pt>
                <c:pt idx="2444">
                  <c:v>1165.898104044285</c:v>
                </c:pt>
                <c:pt idx="2445">
                  <c:v>680.4060729440273</c:v>
                </c:pt>
                <c:pt idx="2446">
                  <c:v>245.01570582685912</c:v>
                </c:pt>
                <c:pt idx="2447">
                  <c:v>311.20564174947748</c:v>
                </c:pt>
                <c:pt idx="2448">
                  <c:v>340.94571030196357</c:v>
                </c:pt>
                <c:pt idx="2449">
                  <c:v>546.27767932156542</c:v>
                </c:pt>
                <c:pt idx="2450">
                  <c:v>479.72270391120088</c:v>
                </c:pt>
                <c:pt idx="2451">
                  <c:v>908.83264730728217</c:v>
                </c:pt>
                <c:pt idx="2452">
                  <c:v>1006.3150149570059</c:v>
                </c:pt>
                <c:pt idx="2453">
                  <c:v>913.87125140661249</c:v>
                </c:pt>
                <c:pt idx="2454">
                  <c:v>882.21181129790796</c:v>
                </c:pt>
                <c:pt idx="2455">
                  <c:v>830.43684005600164</c:v>
                </c:pt>
                <c:pt idx="2456">
                  <c:v>1190.8666443308252</c:v>
                </c:pt>
                <c:pt idx="2457">
                  <c:v>1249.1251379989258</c:v>
                </c:pt>
                <c:pt idx="2458">
                  <c:v>955.99326637131878</c:v>
                </c:pt>
                <c:pt idx="2459">
                  <c:v>872.39813460009429</c:v>
                </c:pt>
                <c:pt idx="2460">
                  <c:v>1227.570345659715</c:v>
                </c:pt>
                <c:pt idx="2461">
                  <c:v>542.63668886078869</c:v>
                </c:pt>
                <c:pt idx="2462">
                  <c:v>314.21718101170211</c:v>
                </c:pt>
                <c:pt idx="2463">
                  <c:v>203.64320422484835</c:v>
                </c:pt>
                <c:pt idx="2464">
                  <c:v>217.96249650300373</c:v>
                </c:pt>
                <c:pt idx="2465">
                  <c:v>439.19383502329657</c:v>
                </c:pt>
                <c:pt idx="2466">
                  <c:v>682.91873143282908</c:v>
                </c:pt>
                <c:pt idx="2467">
                  <c:v>346.41923112453452</c:v>
                </c:pt>
                <c:pt idx="2468">
                  <c:v>282.78137056495967</c:v>
                </c:pt>
                <c:pt idx="2469">
                  <c:v>138.7895512053085</c:v>
                </c:pt>
                <c:pt idx="2470">
                  <c:v>323.62084641908041</c:v>
                </c:pt>
                <c:pt idx="2471">
                  <c:v>372.68902954225672</c:v>
                </c:pt>
                <c:pt idx="2472">
                  <c:v>509.64481219023139</c:v>
                </c:pt>
                <c:pt idx="2473">
                  <c:v>343.2405503146133</c:v>
                </c:pt>
                <c:pt idx="2474">
                  <c:v>380.18086448566288</c:v>
                </c:pt>
                <c:pt idx="2475">
                  <c:v>326.68886415890307</c:v>
                </c:pt>
                <c:pt idx="2476">
                  <c:v>397.87670272130708</c:v>
                </c:pt>
                <c:pt idx="2477">
                  <c:v>337.74732428043876</c:v>
                </c:pt>
                <c:pt idx="2478">
                  <c:v>641.00126034875291</c:v>
                </c:pt>
                <c:pt idx="2479">
                  <c:v>580.69576027736161</c:v>
                </c:pt>
                <c:pt idx="2480">
                  <c:v>575.80601199842579</c:v>
                </c:pt>
                <c:pt idx="2481">
                  <c:v>651.61448538975276</c:v>
                </c:pt>
                <c:pt idx="2482">
                  <c:v>584.3496121897648</c:v>
                </c:pt>
                <c:pt idx="2483">
                  <c:v>452.71319641544812</c:v>
                </c:pt>
                <c:pt idx="2484">
                  <c:v>600.62154974837301</c:v>
                </c:pt>
                <c:pt idx="2485">
                  <c:v>439.20536980826324</c:v>
                </c:pt>
                <c:pt idx="2486">
                  <c:v>438.25262229008172</c:v>
                </c:pt>
                <c:pt idx="2487">
                  <c:v>261.93385603584977</c:v>
                </c:pt>
                <c:pt idx="2488">
                  <c:v>288.02651106121596</c:v>
                </c:pt>
                <c:pt idx="2489">
                  <c:v>347.68367485438006</c:v>
                </c:pt>
                <c:pt idx="2490">
                  <c:v>189.53913835420997</c:v>
                </c:pt>
                <c:pt idx="2491">
                  <c:v>254.78500405916682</c:v>
                </c:pt>
                <c:pt idx="2492">
                  <c:v>124.44868805838948</c:v>
                </c:pt>
                <c:pt idx="2493">
                  <c:v>95.262815831360001</c:v>
                </c:pt>
                <c:pt idx="2494">
                  <c:v>128.8687678811535</c:v>
                </c:pt>
                <c:pt idx="2495">
                  <c:v>201.36849825762908</c:v>
                </c:pt>
                <c:pt idx="2496">
                  <c:v>98.625919639341873</c:v>
                </c:pt>
                <c:pt idx="2497">
                  <c:v>43.705968907119171</c:v>
                </c:pt>
                <c:pt idx="2498">
                  <c:v>109.63762161680052</c:v>
                </c:pt>
                <c:pt idx="2499">
                  <c:v>201.67049348621305</c:v>
                </c:pt>
                <c:pt idx="2500">
                  <c:v>187.64852689515871</c:v>
                </c:pt>
                <c:pt idx="2501">
                  <c:v>59.417364607651614</c:v>
                </c:pt>
                <c:pt idx="2502">
                  <c:v>34.049588434570737</c:v>
                </c:pt>
                <c:pt idx="2503">
                  <c:v>38.185032314560125</c:v>
                </c:pt>
                <c:pt idx="2504">
                  <c:v>33.650335404640479</c:v>
                </c:pt>
                <c:pt idx="2505">
                  <c:v>132.4927543653526</c:v>
                </c:pt>
                <c:pt idx="2506">
                  <c:v>93.73617148993138</c:v>
                </c:pt>
                <c:pt idx="2507">
                  <c:v>314.56491302848264</c:v>
                </c:pt>
                <c:pt idx="2508">
                  <c:v>438.20651476666387</c:v>
                </c:pt>
                <c:pt idx="2509">
                  <c:v>475.25221202657656</c:v>
                </c:pt>
                <c:pt idx="2510">
                  <c:v>484.06260470697447</c:v>
                </c:pt>
                <c:pt idx="2511">
                  <c:v>431.18645769373319</c:v>
                </c:pt>
                <c:pt idx="2512">
                  <c:v>661.05023763527936</c:v>
                </c:pt>
                <c:pt idx="2513">
                  <c:v>747.38461952637874</c:v>
                </c:pt>
                <c:pt idx="2514">
                  <c:v>768.31797525337026</c:v>
                </c:pt>
                <c:pt idx="2515">
                  <c:v>684.61445935823883</c:v>
                </c:pt>
                <c:pt idx="2516">
                  <c:v>763.75460087680494</c:v>
                </c:pt>
                <c:pt idx="2517">
                  <c:v>699.76991220170123</c:v>
                </c:pt>
                <c:pt idx="2518">
                  <c:v>585.0404456322068</c:v>
                </c:pt>
                <c:pt idx="2519">
                  <c:v>645.5441201855981</c:v>
                </c:pt>
                <c:pt idx="2520">
                  <c:v>678.80317977935181</c:v>
                </c:pt>
                <c:pt idx="2521">
                  <c:v>892.6077786686709</c:v>
                </c:pt>
                <c:pt idx="2522">
                  <c:v>888.66605109421403</c:v>
                </c:pt>
                <c:pt idx="2523">
                  <c:v>1984.7137273209312</c:v>
                </c:pt>
                <c:pt idx="2524">
                  <c:v>1596.8861238840154</c:v>
                </c:pt>
                <c:pt idx="2525">
                  <c:v>1369.855786127232</c:v>
                </c:pt>
                <c:pt idx="2526">
                  <c:v>1816.2634093062597</c:v>
                </c:pt>
                <c:pt idx="2527">
                  <c:v>1959.0555516258971</c:v>
                </c:pt>
                <c:pt idx="2528">
                  <c:v>1928.0581530442419</c:v>
                </c:pt>
                <c:pt idx="2529">
                  <c:v>1947.3885239561894</c:v>
                </c:pt>
                <c:pt idx="2530">
                  <c:v>1867.4504551055584</c:v>
                </c:pt>
                <c:pt idx="2531">
                  <c:v>1821.732600546947</c:v>
                </c:pt>
                <c:pt idx="2532">
                  <c:v>1915.487143651254</c:v>
                </c:pt>
                <c:pt idx="2533">
                  <c:v>1963.0074466994174</c:v>
                </c:pt>
                <c:pt idx="2534">
                  <c:v>1984.2272715276879</c:v>
                </c:pt>
                <c:pt idx="2535">
                  <c:v>1984.5085547157732</c:v>
                </c:pt>
                <c:pt idx="2536">
                  <c:v>1984.110236484943</c:v>
                </c:pt>
                <c:pt idx="2537">
                  <c:v>1481.7852438031882</c:v>
                </c:pt>
                <c:pt idx="2538">
                  <c:v>1196.3781313844925</c:v>
                </c:pt>
                <c:pt idx="2539">
                  <c:v>1109.4225328594534</c:v>
                </c:pt>
                <c:pt idx="2540">
                  <c:v>1137.8020229859226</c:v>
                </c:pt>
                <c:pt idx="2541">
                  <c:v>529.84924550830829</c:v>
                </c:pt>
                <c:pt idx="2542">
                  <c:v>748.88713049731155</c:v>
                </c:pt>
                <c:pt idx="2543">
                  <c:v>897.73251292520092</c:v>
                </c:pt>
                <c:pt idx="2544">
                  <c:v>912.05042498052183</c:v>
                </c:pt>
                <c:pt idx="2545">
                  <c:v>775.55442367641785</c:v>
                </c:pt>
                <c:pt idx="2546">
                  <c:v>796.86662630097476</c:v>
                </c:pt>
                <c:pt idx="2547">
                  <c:v>1170.423308073478</c:v>
                </c:pt>
                <c:pt idx="2548">
                  <c:v>751.46608196753903</c:v>
                </c:pt>
                <c:pt idx="2549">
                  <c:v>1081.5049263776186</c:v>
                </c:pt>
                <c:pt idx="2550">
                  <c:v>1023.0096529492037</c:v>
                </c:pt>
                <c:pt idx="2551">
                  <c:v>919.60009517979825</c:v>
                </c:pt>
                <c:pt idx="2552">
                  <c:v>1092.7027872439924</c:v>
                </c:pt>
                <c:pt idx="2553">
                  <c:v>974.11348057047906</c:v>
                </c:pt>
                <c:pt idx="2554">
                  <c:v>810.05967963714045</c:v>
                </c:pt>
                <c:pt idx="2555">
                  <c:v>1101.5249124308798</c:v>
                </c:pt>
                <c:pt idx="2556">
                  <c:v>702.74855533875518</c:v>
                </c:pt>
                <c:pt idx="2557">
                  <c:v>709.84374353346755</c:v>
                </c:pt>
                <c:pt idx="2558">
                  <c:v>802.53129301523609</c:v>
                </c:pt>
                <c:pt idx="2559">
                  <c:v>689.52214799518936</c:v>
                </c:pt>
                <c:pt idx="2560">
                  <c:v>711.98045510846623</c:v>
                </c:pt>
                <c:pt idx="2561">
                  <c:v>653.11783129505307</c:v>
                </c:pt>
                <c:pt idx="2562">
                  <c:v>685.10529155822508</c:v>
                </c:pt>
                <c:pt idx="2563">
                  <c:v>996.34134549517478</c:v>
                </c:pt>
                <c:pt idx="2564">
                  <c:v>849.05957918450315</c:v>
                </c:pt>
                <c:pt idx="2565">
                  <c:v>841.27162593446917</c:v>
                </c:pt>
                <c:pt idx="2566">
                  <c:v>713.21387195132502</c:v>
                </c:pt>
                <c:pt idx="2567">
                  <c:v>683.97138465115108</c:v>
                </c:pt>
                <c:pt idx="2568">
                  <c:v>590.2204908681083</c:v>
                </c:pt>
                <c:pt idx="2569">
                  <c:v>662.37267717015482</c:v>
                </c:pt>
                <c:pt idx="2570">
                  <c:v>463.48440878881354</c:v>
                </c:pt>
                <c:pt idx="2571">
                  <c:v>546.3187317101922</c:v>
                </c:pt>
                <c:pt idx="2572">
                  <c:v>466.62192674883102</c:v>
                </c:pt>
                <c:pt idx="2573">
                  <c:v>538.20913230134659</c:v>
                </c:pt>
                <c:pt idx="2574">
                  <c:v>508.29880548656325</c:v>
                </c:pt>
                <c:pt idx="2575">
                  <c:v>363.75454893709752</c:v>
                </c:pt>
                <c:pt idx="2576">
                  <c:v>419.96881940286505</c:v>
                </c:pt>
                <c:pt idx="2577">
                  <c:v>972.03718098166098</c:v>
                </c:pt>
                <c:pt idx="2578">
                  <c:v>906.69366092314726</c:v>
                </c:pt>
                <c:pt idx="2579">
                  <c:v>985.97412261481702</c:v>
                </c:pt>
                <c:pt idx="2580">
                  <c:v>989.32523557054435</c:v>
                </c:pt>
                <c:pt idx="2581">
                  <c:v>953.62466058403163</c:v>
                </c:pt>
                <c:pt idx="2582">
                  <c:v>1104.0635946188793</c:v>
                </c:pt>
                <c:pt idx="2583">
                  <c:v>1389.6304557050209</c:v>
                </c:pt>
                <c:pt idx="2584">
                  <c:v>1107.2394913878306</c:v>
                </c:pt>
                <c:pt idx="2585">
                  <c:v>1677.1187249882648</c:v>
                </c:pt>
                <c:pt idx="2586">
                  <c:v>1567.7431748558085</c:v>
                </c:pt>
                <c:pt idx="2587">
                  <c:v>1083.0285684013352</c:v>
                </c:pt>
                <c:pt idx="2588">
                  <c:v>1200.5664230471614</c:v>
                </c:pt>
                <c:pt idx="2589">
                  <c:v>1139.7905735499812</c:v>
                </c:pt>
                <c:pt idx="2590">
                  <c:v>1405.9125075526908</c:v>
                </c:pt>
                <c:pt idx="2591">
                  <c:v>1601.3838417068573</c:v>
                </c:pt>
                <c:pt idx="2592">
                  <c:v>853.14100327905112</c:v>
                </c:pt>
                <c:pt idx="2593">
                  <c:v>894.51634769138411</c:v>
                </c:pt>
                <c:pt idx="2594">
                  <c:v>724.29249296922649</c:v>
                </c:pt>
                <c:pt idx="2595">
                  <c:v>1204.421473938972</c:v>
                </c:pt>
                <c:pt idx="2596">
                  <c:v>804.40146477649682</c:v>
                </c:pt>
                <c:pt idx="2597">
                  <c:v>1071.6365810364759</c:v>
                </c:pt>
                <c:pt idx="2598">
                  <c:v>832.17437744443123</c:v>
                </c:pt>
                <c:pt idx="2599">
                  <c:v>1503.4261257862672</c:v>
                </c:pt>
                <c:pt idx="2600">
                  <c:v>1490.3465954585595</c:v>
                </c:pt>
                <c:pt idx="2601">
                  <c:v>1398.8105380743059</c:v>
                </c:pt>
                <c:pt idx="2602">
                  <c:v>1343.95092944165</c:v>
                </c:pt>
                <c:pt idx="2603">
                  <c:v>1763.2899501258057</c:v>
                </c:pt>
                <c:pt idx="2604">
                  <c:v>1671.0854698461469</c:v>
                </c:pt>
                <c:pt idx="2605">
                  <c:v>1461.7524740944984</c:v>
                </c:pt>
                <c:pt idx="2606">
                  <c:v>1339.8587873817364</c:v>
                </c:pt>
                <c:pt idx="2607">
                  <c:v>1404.5828008030346</c:v>
                </c:pt>
                <c:pt idx="2608">
                  <c:v>1639.3046597845403</c:v>
                </c:pt>
                <c:pt idx="2609">
                  <c:v>1470.4996479204842</c:v>
                </c:pt>
                <c:pt idx="2610">
                  <c:v>1316.8097894738755</c:v>
                </c:pt>
                <c:pt idx="2611">
                  <c:v>915.34832221008696</c:v>
                </c:pt>
                <c:pt idx="2612">
                  <c:v>1297.6809155252652</c:v>
                </c:pt>
                <c:pt idx="2613">
                  <c:v>1590.0455042953872</c:v>
                </c:pt>
                <c:pt idx="2614">
                  <c:v>1409.4736380441036</c:v>
                </c:pt>
                <c:pt idx="2615">
                  <c:v>1051.1516081451666</c:v>
                </c:pt>
                <c:pt idx="2616">
                  <c:v>1002.0417318187373</c:v>
                </c:pt>
                <c:pt idx="2617">
                  <c:v>778.21872156367954</c:v>
                </c:pt>
                <c:pt idx="2618">
                  <c:v>660.31457746974161</c:v>
                </c:pt>
                <c:pt idx="2619">
                  <c:v>755.09453795591037</c:v>
                </c:pt>
                <c:pt idx="2620">
                  <c:v>835.39731765696524</c:v>
                </c:pt>
                <c:pt idx="2621">
                  <c:v>1016.1037883637615</c:v>
                </c:pt>
                <c:pt idx="2622">
                  <c:v>647.3556369164387</c:v>
                </c:pt>
                <c:pt idx="2623">
                  <c:v>318.3742175017544</c:v>
                </c:pt>
                <c:pt idx="2624">
                  <c:v>345.09396336926545</c:v>
                </c:pt>
                <c:pt idx="2625">
                  <c:v>569.68091700338175</c:v>
                </c:pt>
                <c:pt idx="2626">
                  <c:v>587.21733217341034</c:v>
                </c:pt>
                <c:pt idx="2627">
                  <c:v>445.35354898842053</c:v>
                </c:pt>
                <c:pt idx="2628">
                  <c:v>793.24657887914543</c:v>
                </c:pt>
                <c:pt idx="2629">
                  <c:v>580.99643909469592</c:v>
                </c:pt>
                <c:pt idx="2630">
                  <c:v>558.41640369059792</c:v>
                </c:pt>
                <c:pt idx="2631">
                  <c:v>916.05557108026903</c:v>
                </c:pt>
                <c:pt idx="2632">
                  <c:v>538.77560392345163</c:v>
                </c:pt>
                <c:pt idx="2633">
                  <c:v>819.19837856597371</c:v>
                </c:pt>
                <c:pt idx="2634">
                  <c:v>1110.9874051505801</c:v>
                </c:pt>
                <c:pt idx="2635">
                  <c:v>1698.8090933791195</c:v>
                </c:pt>
                <c:pt idx="2636">
                  <c:v>1497.0872114746239</c:v>
                </c:pt>
                <c:pt idx="2637">
                  <c:v>1311.0604863655794</c:v>
                </c:pt>
                <c:pt idx="2638">
                  <c:v>1177.814982878821</c:v>
                </c:pt>
                <c:pt idx="2639">
                  <c:v>647.41526114619467</c:v>
                </c:pt>
                <c:pt idx="2640">
                  <c:v>725.85459284595504</c:v>
                </c:pt>
                <c:pt idx="2641">
                  <c:v>944.20414711057856</c:v>
                </c:pt>
                <c:pt idx="2642">
                  <c:v>1119.5062467336679</c:v>
                </c:pt>
                <c:pt idx="2643">
                  <c:v>861.88361856245126</c:v>
                </c:pt>
                <c:pt idx="2644">
                  <c:v>802.5702552974999</c:v>
                </c:pt>
                <c:pt idx="2645">
                  <c:v>709.32224211572338</c:v>
                </c:pt>
                <c:pt idx="2646">
                  <c:v>604.01713403083761</c:v>
                </c:pt>
                <c:pt idx="2647">
                  <c:v>606.23049760542676</c:v>
                </c:pt>
                <c:pt idx="2648">
                  <c:v>496.93724736285338</c:v>
                </c:pt>
                <c:pt idx="2649">
                  <c:v>445.63409937000358</c:v>
                </c:pt>
                <c:pt idx="2650">
                  <c:v>467.0797417172684</c:v>
                </c:pt>
                <c:pt idx="2651">
                  <c:v>361.42974317949182</c:v>
                </c:pt>
                <c:pt idx="2652">
                  <c:v>330.048544003703</c:v>
                </c:pt>
                <c:pt idx="2653">
                  <c:v>294.58086286057642</c:v>
                </c:pt>
                <c:pt idx="2654">
                  <c:v>334.63005375594315</c:v>
                </c:pt>
                <c:pt idx="2655">
                  <c:v>407.38037307298799</c:v>
                </c:pt>
                <c:pt idx="2656">
                  <c:v>489.29810562352873</c:v>
                </c:pt>
                <c:pt idx="2657">
                  <c:v>383.00256135174862</c:v>
                </c:pt>
                <c:pt idx="2658">
                  <c:v>272.44086333674721</c:v>
                </c:pt>
                <c:pt idx="2659">
                  <c:v>243.54938502584281</c:v>
                </c:pt>
                <c:pt idx="2660">
                  <c:v>282.92982867912065</c:v>
                </c:pt>
                <c:pt idx="2661">
                  <c:v>291.39711411547745</c:v>
                </c:pt>
                <c:pt idx="2662">
                  <c:v>801.18798406728513</c:v>
                </c:pt>
                <c:pt idx="2663">
                  <c:v>795.93085485160782</c:v>
                </c:pt>
                <c:pt idx="2664">
                  <c:v>557.3178050442956</c:v>
                </c:pt>
                <c:pt idx="2665">
                  <c:v>697.58423172271273</c:v>
                </c:pt>
                <c:pt idx="2666">
                  <c:v>605.96680486778121</c:v>
                </c:pt>
                <c:pt idx="2667">
                  <c:v>495.60238330689731</c:v>
                </c:pt>
                <c:pt idx="2668">
                  <c:v>478.76176617588078</c:v>
                </c:pt>
                <c:pt idx="2669">
                  <c:v>924.48144703741434</c:v>
                </c:pt>
                <c:pt idx="2670">
                  <c:v>1034.4028809664876</c:v>
                </c:pt>
                <c:pt idx="2671">
                  <c:v>830.13653651911511</c:v>
                </c:pt>
                <c:pt idx="2672">
                  <c:v>671.14978548392378</c:v>
                </c:pt>
                <c:pt idx="2673">
                  <c:v>407.82355606396641</c:v>
                </c:pt>
                <c:pt idx="2674">
                  <c:v>558.35229174309256</c:v>
                </c:pt>
                <c:pt idx="2675">
                  <c:v>571.23181496526149</c:v>
                </c:pt>
                <c:pt idx="2676">
                  <c:v>727.00700075972566</c:v>
                </c:pt>
                <c:pt idx="2677">
                  <c:v>581.01558414380497</c:v>
                </c:pt>
                <c:pt idx="2678">
                  <c:v>427.20315100225361</c:v>
                </c:pt>
                <c:pt idx="2679">
                  <c:v>304.55547766560488</c:v>
                </c:pt>
                <c:pt idx="2680">
                  <c:v>318.39493716119102</c:v>
                </c:pt>
                <c:pt idx="2681">
                  <c:v>260.67573656802927</c:v>
                </c:pt>
                <c:pt idx="2682">
                  <c:v>293.16550073143469</c:v>
                </c:pt>
                <c:pt idx="2683">
                  <c:v>374.14853779993979</c:v>
                </c:pt>
                <c:pt idx="2684">
                  <c:v>330.66329527515859</c:v>
                </c:pt>
                <c:pt idx="2685">
                  <c:v>630.21179678453109</c:v>
                </c:pt>
                <c:pt idx="2686">
                  <c:v>730.3259841851866</c:v>
                </c:pt>
                <c:pt idx="2687">
                  <c:v>741.90922172903379</c:v>
                </c:pt>
                <c:pt idx="2688">
                  <c:v>610.69476281089987</c:v>
                </c:pt>
                <c:pt idx="2689">
                  <c:v>566.04184917413147</c:v>
                </c:pt>
                <c:pt idx="2690">
                  <c:v>921.269847525111</c:v>
                </c:pt>
                <c:pt idx="2691">
                  <c:v>1180.9493140957939</c:v>
                </c:pt>
                <c:pt idx="2692">
                  <c:v>962.54235489000428</c:v>
                </c:pt>
                <c:pt idx="2693">
                  <c:v>615.19719801034546</c:v>
                </c:pt>
                <c:pt idx="2694">
                  <c:v>279.29759648079329</c:v>
                </c:pt>
                <c:pt idx="2695">
                  <c:v>376.65213362478011</c:v>
                </c:pt>
                <c:pt idx="2696">
                  <c:v>557.80152836490765</c:v>
                </c:pt>
                <c:pt idx="2697">
                  <c:v>303.80530112087297</c:v>
                </c:pt>
                <c:pt idx="2698">
                  <c:v>396.06930872194772</c:v>
                </c:pt>
                <c:pt idx="2699">
                  <c:v>303.99723738225208</c:v>
                </c:pt>
                <c:pt idx="2700">
                  <c:v>247.14969491593064</c:v>
                </c:pt>
                <c:pt idx="2701">
                  <c:v>1915.0275171719989</c:v>
                </c:pt>
                <c:pt idx="2702">
                  <c:v>1966.4368023581815</c:v>
                </c:pt>
                <c:pt idx="2703">
                  <c:v>1982.7268594988886</c:v>
                </c:pt>
                <c:pt idx="2704">
                  <c:v>1981.2234779676842</c:v>
                </c:pt>
                <c:pt idx="2705">
                  <c:v>1982.6687253061812</c:v>
                </c:pt>
                <c:pt idx="2706">
                  <c:v>1975.7525556638864</c:v>
                </c:pt>
                <c:pt idx="2707">
                  <c:v>1976.4678035947538</c:v>
                </c:pt>
                <c:pt idx="2708">
                  <c:v>1979.6537402243016</c:v>
                </c:pt>
                <c:pt idx="2709">
                  <c:v>1972.7820045822596</c:v>
                </c:pt>
                <c:pt idx="2710">
                  <c:v>1984.1574767684672</c:v>
                </c:pt>
                <c:pt idx="2711">
                  <c:v>1980.3994440265074</c:v>
                </c:pt>
                <c:pt idx="2712">
                  <c:v>1989.1045028138381</c:v>
                </c:pt>
                <c:pt idx="2713">
                  <c:v>1981.3354288665651</c:v>
                </c:pt>
                <c:pt idx="2714">
                  <c:v>1980.1702706466594</c:v>
                </c:pt>
                <c:pt idx="2715">
                  <c:v>1983.5079444712471</c:v>
                </c:pt>
                <c:pt idx="2716">
                  <c:v>1983.5892755288146</c:v>
                </c:pt>
                <c:pt idx="2717">
                  <c:v>1988.366097092118</c:v>
                </c:pt>
                <c:pt idx="2718">
                  <c:v>1980.0967905337729</c:v>
                </c:pt>
                <c:pt idx="2719">
                  <c:v>1989.2963009991988</c:v>
                </c:pt>
                <c:pt idx="2720">
                  <c:v>1988.8186400098871</c:v>
                </c:pt>
                <c:pt idx="2721">
                  <c:v>1980.0296144590436</c:v>
                </c:pt>
                <c:pt idx="2722">
                  <c:v>1980.8533403590864</c:v>
                </c:pt>
                <c:pt idx="2723">
                  <c:v>1981.8934812820773</c:v>
                </c:pt>
                <c:pt idx="2724">
                  <c:v>1982.4284656261782</c:v>
                </c:pt>
                <c:pt idx="2725">
                  <c:v>1985.0071859003051</c:v>
                </c:pt>
                <c:pt idx="2726">
                  <c:v>1979.1000467330707</c:v>
                </c:pt>
                <c:pt idx="2727">
                  <c:v>1959.3589527119864</c:v>
                </c:pt>
                <c:pt idx="2728">
                  <c:v>1977.0718732431794</c:v>
                </c:pt>
                <c:pt idx="2729">
                  <c:v>1973.2258831982097</c:v>
                </c:pt>
                <c:pt idx="2730">
                  <c:v>1979.1403273580208</c:v>
                </c:pt>
                <c:pt idx="2731">
                  <c:v>1960.3642655414903</c:v>
                </c:pt>
                <c:pt idx="2732">
                  <c:v>1978.1139964722138</c:v>
                </c:pt>
                <c:pt idx="2733">
                  <c:v>1984.0630492935095</c:v>
                </c:pt>
                <c:pt idx="2734">
                  <c:v>1980.1488751499528</c:v>
                </c:pt>
                <c:pt idx="2735">
                  <c:v>1961.9789900291894</c:v>
                </c:pt>
                <c:pt idx="2736">
                  <c:v>1962.3440515677742</c:v>
                </c:pt>
                <c:pt idx="2737">
                  <c:v>1950.5718133258329</c:v>
                </c:pt>
                <c:pt idx="2738">
                  <c:v>1888.9037390931073</c:v>
                </c:pt>
                <c:pt idx="2739">
                  <c:v>1837.2158145828157</c:v>
                </c:pt>
                <c:pt idx="2740">
                  <c:v>1810.578191480666</c:v>
                </c:pt>
                <c:pt idx="2741">
                  <c:v>1802.5757167104202</c:v>
                </c:pt>
                <c:pt idx="2742">
                  <c:v>1777.726142948002</c:v>
                </c:pt>
                <c:pt idx="2743">
                  <c:v>1773.0383403816963</c:v>
                </c:pt>
                <c:pt idx="2744">
                  <c:v>1603.4574038882984</c:v>
                </c:pt>
                <c:pt idx="2745">
                  <c:v>1697.5206938823285</c:v>
                </c:pt>
                <c:pt idx="2746">
                  <c:v>1746.9825114052198</c:v>
                </c:pt>
                <c:pt idx="2747">
                  <c:v>1922.5943862591171</c:v>
                </c:pt>
                <c:pt idx="2748">
                  <c:v>1912.8580544457013</c:v>
                </c:pt>
                <c:pt idx="2749">
                  <c:v>1889.3351238216148</c:v>
                </c:pt>
                <c:pt idx="2750">
                  <c:v>1922.9689575756329</c:v>
                </c:pt>
                <c:pt idx="2751">
                  <c:v>1968.143401528027</c:v>
                </c:pt>
                <c:pt idx="2752">
                  <c:v>1970.0728857930922</c:v>
                </c:pt>
                <c:pt idx="2753">
                  <c:v>1971.4422110163948</c:v>
                </c:pt>
                <c:pt idx="2754">
                  <c:v>1868.2019441754487</c:v>
                </c:pt>
                <c:pt idx="2755">
                  <c:v>1724.3983518801783</c:v>
                </c:pt>
                <c:pt idx="2756">
                  <c:v>1617.4472375125229</c:v>
                </c:pt>
                <c:pt idx="2757">
                  <c:v>1832.4564918739979</c:v>
                </c:pt>
                <c:pt idx="2758">
                  <c:v>1983.9665862893735</c:v>
                </c:pt>
                <c:pt idx="2759">
                  <c:v>1983.9460185624116</c:v>
                </c:pt>
                <c:pt idx="2760">
                  <c:v>1983.837799176933</c:v>
                </c:pt>
                <c:pt idx="2761">
                  <c:v>1983.7584000444333</c:v>
                </c:pt>
                <c:pt idx="2762">
                  <c:v>1980.9629183561995</c:v>
                </c:pt>
                <c:pt idx="2763">
                  <c:v>1980.6659498403383</c:v>
                </c:pt>
                <c:pt idx="2764">
                  <c:v>1983.0570179075803</c:v>
                </c:pt>
                <c:pt idx="2765">
                  <c:v>1984.0906844513452</c:v>
                </c:pt>
                <c:pt idx="2766">
                  <c:v>1980.8474872641996</c:v>
                </c:pt>
                <c:pt idx="2767">
                  <c:v>1953.3999120696822</c:v>
                </c:pt>
                <c:pt idx="2768">
                  <c:v>1750.5889281695761</c:v>
                </c:pt>
                <c:pt idx="2769">
                  <c:v>1481.1444218180104</c:v>
                </c:pt>
                <c:pt idx="2770">
                  <c:v>1387.2366140013037</c:v>
                </c:pt>
                <c:pt idx="2771">
                  <c:v>1708.9938540394451</c:v>
                </c:pt>
                <c:pt idx="2772">
                  <c:v>1642.8419239672003</c:v>
                </c:pt>
                <c:pt idx="2773">
                  <c:v>1723.2974427625629</c:v>
                </c:pt>
                <c:pt idx="2774">
                  <c:v>803.87746827169599</c:v>
                </c:pt>
                <c:pt idx="2775">
                  <c:v>910.26174431676009</c:v>
                </c:pt>
                <c:pt idx="2776">
                  <c:v>938.51383839876314</c:v>
                </c:pt>
                <c:pt idx="2777">
                  <c:v>1317.3166865586886</c:v>
                </c:pt>
                <c:pt idx="2778">
                  <c:v>1179.1405663473749</c:v>
                </c:pt>
                <c:pt idx="2779">
                  <c:v>1071.1798725524748</c:v>
                </c:pt>
                <c:pt idx="2780">
                  <c:v>805.94944867669926</c:v>
                </c:pt>
                <c:pt idx="2781">
                  <c:v>512.79137695998679</c:v>
                </c:pt>
                <c:pt idx="2782">
                  <c:v>323.35009005525825</c:v>
                </c:pt>
                <c:pt idx="2783">
                  <c:v>197.51213710718986</c:v>
                </c:pt>
                <c:pt idx="2784">
                  <c:v>248.37548347983954</c:v>
                </c:pt>
                <c:pt idx="2785">
                  <c:v>375.90187606827152</c:v>
                </c:pt>
                <c:pt idx="2786">
                  <c:v>1792.6755561796604</c:v>
                </c:pt>
                <c:pt idx="2787">
                  <c:v>1366.8258045572857</c:v>
                </c:pt>
                <c:pt idx="2788">
                  <c:v>1353.2995567724306</c:v>
                </c:pt>
                <c:pt idx="2789">
                  <c:v>1086.3398789404457</c:v>
                </c:pt>
                <c:pt idx="2790">
                  <c:v>1059.1515216962619</c:v>
                </c:pt>
                <c:pt idx="2791">
                  <c:v>1268.6891568848462</c:v>
                </c:pt>
                <c:pt idx="2792">
                  <c:v>1412.2513413271042</c:v>
                </c:pt>
                <c:pt idx="2793">
                  <c:v>1748.0542697256578</c:v>
                </c:pt>
                <c:pt idx="2794">
                  <c:v>1875.448090063913</c:v>
                </c:pt>
                <c:pt idx="2795">
                  <c:v>1800.8697029557236</c:v>
                </c:pt>
                <c:pt idx="2796">
                  <c:v>1980.7305212867013</c:v>
                </c:pt>
                <c:pt idx="2797">
                  <c:v>1983.6982352984173</c:v>
                </c:pt>
                <c:pt idx="2798">
                  <c:v>1954.1567653114992</c:v>
                </c:pt>
                <c:pt idx="2799">
                  <c:v>1891.003288083793</c:v>
                </c:pt>
                <c:pt idx="2800">
                  <c:v>1721.4666421264533</c:v>
                </c:pt>
                <c:pt idx="2801">
                  <c:v>1707.9020627467703</c:v>
                </c:pt>
                <c:pt idx="2802">
                  <c:v>1489.9820899999122</c:v>
                </c:pt>
                <c:pt idx="2803">
                  <c:v>1855.411187181875</c:v>
                </c:pt>
                <c:pt idx="2804">
                  <c:v>1937.7315325019154</c:v>
                </c:pt>
                <c:pt idx="2805">
                  <c:v>1979.1475133027225</c:v>
                </c:pt>
                <c:pt idx="2806">
                  <c:v>1912.6539777652722</c:v>
                </c:pt>
                <c:pt idx="2807">
                  <c:v>1961.0343862847355</c:v>
                </c:pt>
                <c:pt idx="2808">
                  <c:v>1983.4730892946704</c:v>
                </c:pt>
                <c:pt idx="2809">
                  <c:v>1983.9204875179732</c:v>
                </c:pt>
                <c:pt idx="2810">
                  <c:v>1982.83964357933</c:v>
                </c:pt>
                <c:pt idx="2811">
                  <c:v>1969.8940920864134</c:v>
                </c:pt>
                <c:pt idx="2812">
                  <c:v>1977.3388718248304</c:v>
                </c:pt>
                <c:pt idx="2813">
                  <c:v>1982.0887276271276</c:v>
                </c:pt>
                <c:pt idx="2814">
                  <c:v>1966.510873983173</c:v>
                </c:pt>
                <c:pt idx="2815">
                  <c:v>1977.393475854182</c:v>
                </c:pt>
                <c:pt idx="2816">
                  <c:v>1976.9450646282069</c:v>
                </c:pt>
                <c:pt idx="2817">
                  <c:v>1977.6321300803932</c:v>
                </c:pt>
                <c:pt idx="2818">
                  <c:v>1982.3248686252555</c:v>
                </c:pt>
                <c:pt idx="2819">
                  <c:v>1985.4155803409753</c:v>
                </c:pt>
                <c:pt idx="2820">
                  <c:v>1983.7476200688768</c:v>
                </c:pt>
                <c:pt idx="2821">
                  <c:v>1984.7442623877555</c:v>
                </c:pt>
                <c:pt idx="2822">
                  <c:v>1971.4478906162567</c:v>
                </c:pt>
                <c:pt idx="2823">
                  <c:v>1973.2365874439606</c:v>
                </c:pt>
                <c:pt idx="2824">
                  <c:v>1941.9325291716341</c:v>
                </c:pt>
                <c:pt idx="2825">
                  <c:v>1956.9889163730033</c:v>
                </c:pt>
                <c:pt idx="2826">
                  <c:v>1850.9723343583801</c:v>
                </c:pt>
                <c:pt idx="2827">
                  <c:v>1929.3634890783437</c:v>
                </c:pt>
                <c:pt idx="2828">
                  <c:v>1952.2226512986319</c:v>
                </c:pt>
                <c:pt idx="2829">
                  <c:v>1981.6985493892628</c:v>
                </c:pt>
                <c:pt idx="2830">
                  <c:v>1981.0803465888778</c:v>
                </c:pt>
                <c:pt idx="2831">
                  <c:v>1974.4277702798536</c:v>
                </c:pt>
                <c:pt idx="2832">
                  <c:v>1983.1146762129679</c:v>
                </c:pt>
                <c:pt idx="2833">
                  <c:v>1974.7612345020732</c:v>
                </c:pt>
                <c:pt idx="2834">
                  <c:v>1912.5735539977668</c:v>
                </c:pt>
                <c:pt idx="2835">
                  <c:v>1982.5187465465251</c:v>
                </c:pt>
                <c:pt idx="2836">
                  <c:v>1973.9123979228978</c:v>
                </c:pt>
                <c:pt idx="2837">
                  <c:v>1927.3419618980997</c:v>
                </c:pt>
                <c:pt idx="2838">
                  <c:v>1915.0902500075565</c:v>
                </c:pt>
                <c:pt idx="2839">
                  <c:v>1895.7788192578223</c:v>
                </c:pt>
                <c:pt idx="2840">
                  <c:v>1956.8748080236137</c:v>
                </c:pt>
                <c:pt idx="2841">
                  <c:v>1942.3240350795759</c:v>
                </c:pt>
                <c:pt idx="2842">
                  <c:v>1976.7823046658802</c:v>
                </c:pt>
                <c:pt idx="2843">
                  <c:v>1972.3651330086782</c:v>
                </c:pt>
                <c:pt idx="2844">
                  <c:v>1981.8261459712212</c:v>
                </c:pt>
                <c:pt idx="2845">
                  <c:v>1983.8387865482607</c:v>
                </c:pt>
                <c:pt idx="2846">
                  <c:v>1983.4078442327798</c:v>
                </c:pt>
                <c:pt idx="2847">
                  <c:v>1975.0243151808459</c:v>
                </c:pt>
                <c:pt idx="2848">
                  <c:v>1982.3280738050266</c:v>
                </c:pt>
                <c:pt idx="2849">
                  <c:v>1983.0328042039671</c:v>
                </c:pt>
                <c:pt idx="2850">
                  <c:v>1983.7033476698043</c:v>
                </c:pt>
                <c:pt idx="2851">
                  <c:v>1984.0365679095487</c:v>
                </c:pt>
                <c:pt idx="2852">
                  <c:v>1981.7718679447726</c:v>
                </c:pt>
                <c:pt idx="2853">
                  <c:v>1973.7406164407726</c:v>
                </c:pt>
                <c:pt idx="2854">
                  <c:v>1976.6907709979409</c:v>
                </c:pt>
                <c:pt idx="2855">
                  <c:v>1960.552498206247</c:v>
                </c:pt>
                <c:pt idx="2856">
                  <c:v>1950.1976436916161</c:v>
                </c:pt>
                <c:pt idx="2857">
                  <c:v>1912.6048754807855</c:v>
                </c:pt>
                <c:pt idx="2858">
                  <c:v>1983.2849134781761</c:v>
                </c:pt>
                <c:pt idx="2859">
                  <c:v>1982.9932219846517</c:v>
                </c:pt>
                <c:pt idx="2860">
                  <c:v>1985.587551868103</c:v>
                </c:pt>
                <c:pt idx="2861">
                  <c:v>1981.1827512541558</c:v>
                </c:pt>
                <c:pt idx="2862">
                  <c:v>1977.7802557471141</c:v>
                </c:pt>
                <c:pt idx="2863">
                  <c:v>1952.7566182798973</c:v>
                </c:pt>
                <c:pt idx="2864">
                  <c:v>1900.6300316220334</c:v>
                </c:pt>
                <c:pt idx="2865">
                  <c:v>1806.192950527377</c:v>
                </c:pt>
                <c:pt idx="2866">
                  <c:v>1847.9841533521087</c:v>
                </c:pt>
                <c:pt idx="2867">
                  <c:v>1904.7056955608878</c:v>
                </c:pt>
                <c:pt idx="2868">
                  <c:v>1961.5191430592511</c:v>
                </c:pt>
                <c:pt idx="2869">
                  <c:v>1983.7155630660629</c:v>
                </c:pt>
                <c:pt idx="2870">
                  <c:v>1930.0017811605669</c:v>
                </c:pt>
                <c:pt idx="2871">
                  <c:v>1731.3913340214644</c:v>
                </c:pt>
                <c:pt idx="2872">
                  <c:v>1693.8387842644288</c:v>
                </c:pt>
                <c:pt idx="2873">
                  <c:v>1784.4736497817853</c:v>
                </c:pt>
                <c:pt idx="2874">
                  <c:v>1776.4282672520942</c:v>
                </c:pt>
                <c:pt idx="2875">
                  <c:v>1621.9965623035532</c:v>
                </c:pt>
                <c:pt idx="2876">
                  <c:v>1472.3704608253538</c:v>
                </c:pt>
                <c:pt idx="2877">
                  <c:v>1427.961730066917</c:v>
                </c:pt>
                <c:pt idx="2878">
                  <c:v>1721.6049753450268</c:v>
                </c:pt>
                <c:pt idx="2879">
                  <c:v>1562.3172301175632</c:v>
                </c:pt>
                <c:pt idx="2880">
                  <c:v>1477.8987337152234</c:v>
                </c:pt>
                <c:pt idx="2881">
                  <c:v>1936.2451132524682</c:v>
                </c:pt>
                <c:pt idx="2882">
                  <c:v>1983.8697045545512</c:v>
                </c:pt>
                <c:pt idx="2883">
                  <c:v>1873.3597310257092</c:v>
                </c:pt>
                <c:pt idx="2884">
                  <c:v>1816.6228260963924</c:v>
                </c:pt>
                <c:pt idx="2885">
                  <c:v>1046.4964734901941</c:v>
                </c:pt>
                <c:pt idx="2886">
                  <c:v>1068.4025026594652</c:v>
                </c:pt>
                <c:pt idx="2887">
                  <c:v>1296.9410423007641</c:v>
                </c:pt>
                <c:pt idx="2888">
                  <c:v>1206.510145419147</c:v>
                </c:pt>
                <c:pt idx="2889">
                  <c:v>1100.7829336903574</c:v>
                </c:pt>
                <c:pt idx="2890">
                  <c:v>311.52352031427449</c:v>
                </c:pt>
                <c:pt idx="2891">
                  <c:v>385.74557515207312</c:v>
                </c:pt>
                <c:pt idx="2892">
                  <c:v>142.11590493973512</c:v>
                </c:pt>
                <c:pt idx="2893">
                  <c:v>381.1232264386349</c:v>
                </c:pt>
                <c:pt idx="2894">
                  <c:v>1066.0467734049212</c:v>
                </c:pt>
                <c:pt idx="2895">
                  <c:v>1960.7036628514777</c:v>
                </c:pt>
                <c:pt idx="2896">
                  <c:v>1886.5493496770482</c:v>
                </c:pt>
                <c:pt idx="2897">
                  <c:v>1958.3594468910603</c:v>
                </c:pt>
                <c:pt idx="2898">
                  <c:v>1981.5356705742797</c:v>
                </c:pt>
                <c:pt idx="2899">
                  <c:v>1979.4553391509858</c:v>
                </c:pt>
                <c:pt idx="2900">
                  <c:v>1983.4561328060677</c:v>
                </c:pt>
                <c:pt idx="2901">
                  <c:v>1975.9203863182672</c:v>
                </c:pt>
                <c:pt idx="2902">
                  <c:v>1976.9291275715377</c:v>
                </c:pt>
                <c:pt idx="2903">
                  <c:v>1984.2460010333268</c:v>
                </c:pt>
                <c:pt idx="2904">
                  <c:v>1876.6718977285977</c:v>
                </c:pt>
                <c:pt idx="2905">
                  <c:v>1938.7220604242868</c:v>
                </c:pt>
                <c:pt idx="2906">
                  <c:v>1976.7500013954602</c:v>
                </c:pt>
                <c:pt idx="2907">
                  <c:v>1927.3143251771471</c:v>
                </c:pt>
                <c:pt idx="2908">
                  <c:v>1913.7517325027011</c:v>
                </c:pt>
                <c:pt idx="2909">
                  <c:v>1909.3151226053008</c:v>
                </c:pt>
                <c:pt idx="2910">
                  <c:v>1961.8147837830397</c:v>
                </c:pt>
                <c:pt idx="2911">
                  <c:v>1955.7673827542815</c:v>
                </c:pt>
                <c:pt idx="2912">
                  <c:v>1949.284678504268</c:v>
                </c:pt>
                <c:pt idx="2913">
                  <c:v>1745.4472480996012</c:v>
                </c:pt>
                <c:pt idx="2914">
                  <c:v>1889.8892835159922</c:v>
                </c:pt>
                <c:pt idx="2915">
                  <c:v>1971.8611538670257</c:v>
                </c:pt>
                <c:pt idx="2916">
                  <c:v>1884.5135120551774</c:v>
                </c:pt>
                <c:pt idx="2917">
                  <c:v>1974.1675993355188</c:v>
                </c:pt>
                <c:pt idx="2918">
                  <c:v>1952.4418752717138</c:v>
                </c:pt>
                <c:pt idx="2919">
                  <c:v>1977.6659703201824</c:v>
                </c:pt>
                <c:pt idx="2920">
                  <c:v>1935.510908151319</c:v>
                </c:pt>
                <c:pt idx="2921">
                  <c:v>1978.314441488495</c:v>
                </c:pt>
                <c:pt idx="2922">
                  <c:v>1922.4675374637875</c:v>
                </c:pt>
                <c:pt idx="2923">
                  <c:v>1954.0434637692638</c:v>
                </c:pt>
                <c:pt idx="2924">
                  <c:v>1959.9059176668977</c:v>
                </c:pt>
                <c:pt idx="2925">
                  <c:v>1920.0722161760827</c:v>
                </c:pt>
                <c:pt idx="2926">
                  <c:v>1947.0187349922237</c:v>
                </c:pt>
                <c:pt idx="2927">
                  <c:v>1971.5107725563955</c:v>
                </c:pt>
                <c:pt idx="2928">
                  <c:v>1941.0146564588395</c:v>
                </c:pt>
                <c:pt idx="2929">
                  <c:v>1795.3561956026781</c:v>
                </c:pt>
                <c:pt idx="2930">
                  <c:v>1931.0825300121678</c:v>
                </c:pt>
                <c:pt idx="2931">
                  <c:v>1910.978830948095</c:v>
                </c:pt>
                <c:pt idx="2932">
                  <c:v>1939.6806999479338</c:v>
                </c:pt>
                <c:pt idx="2933">
                  <c:v>1966.0703667612604</c:v>
                </c:pt>
                <c:pt idx="2934">
                  <c:v>1978.5997369138722</c:v>
                </c:pt>
                <c:pt idx="2935">
                  <c:v>1981.769374484219</c:v>
                </c:pt>
                <c:pt idx="2936">
                  <c:v>1981.8690847330815</c:v>
                </c:pt>
                <c:pt idx="2937">
                  <c:v>1955.3561991351842</c:v>
                </c:pt>
                <c:pt idx="2938">
                  <c:v>1952.0304343426837</c:v>
                </c:pt>
                <c:pt idx="2939">
                  <c:v>1970.7405215052402</c:v>
                </c:pt>
                <c:pt idx="2940">
                  <c:v>1953.0085202644243</c:v>
                </c:pt>
                <c:pt idx="2941">
                  <c:v>1903.9388923423744</c:v>
                </c:pt>
                <c:pt idx="2942">
                  <c:v>1941.0067494660721</c:v>
                </c:pt>
                <c:pt idx="2943">
                  <c:v>1826.3159479510352</c:v>
                </c:pt>
                <c:pt idx="2944">
                  <c:v>1684.2852292353557</c:v>
                </c:pt>
                <c:pt idx="2945">
                  <c:v>1890.2190680787783</c:v>
                </c:pt>
                <c:pt idx="2946">
                  <c:v>1930.8348154961241</c:v>
                </c:pt>
                <c:pt idx="2947">
                  <c:v>1960.4938730012727</c:v>
                </c:pt>
                <c:pt idx="2948">
                  <c:v>1883.3819969612018</c:v>
                </c:pt>
                <c:pt idx="2949">
                  <c:v>1565.7822038183308</c:v>
                </c:pt>
                <c:pt idx="2950">
                  <c:v>1523.1542428769649</c:v>
                </c:pt>
                <c:pt idx="2951">
                  <c:v>1329.0317751987031</c:v>
                </c:pt>
                <c:pt idx="2952">
                  <c:v>1534.1191671887764</c:v>
                </c:pt>
                <c:pt idx="2953">
                  <c:v>1832.9450306963151</c:v>
                </c:pt>
                <c:pt idx="2954">
                  <c:v>1706.3607217547892</c:v>
                </c:pt>
                <c:pt idx="2955">
                  <c:v>1180.4133222325436</c:v>
                </c:pt>
                <c:pt idx="2956">
                  <c:v>1636.2410308648521</c:v>
                </c:pt>
                <c:pt idx="2957">
                  <c:v>1574.7114986244496</c:v>
                </c:pt>
                <c:pt idx="2958">
                  <c:v>1322.3096974668224</c:v>
                </c:pt>
                <c:pt idx="2959">
                  <c:v>1529.8212739686337</c:v>
                </c:pt>
                <c:pt idx="2960">
                  <c:v>1297.8035037309835</c:v>
                </c:pt>
                <c:pt idx="2961">
                  <c:v>1952.8445394042094</c:v>
                </c:pt>
                <c:pt idx="2962">
                  <c:v>1942.905636528995</c:v>
                </c:pt>
                <c:pt idx="2963">
                  <c:v>1648.7920069532518</c:v>
                </c:pt>
                <c:pt idx="2964">
                  <c:v>1186.9619879160177</c:v>
                </c:pt>
                <c:pt idx="2965">
                  <c:v>1622.112023600007</c:v>
                </c:pt>
                <c:pt idx="2966">
                  <c:v>1544.9269808280787</c:v>
                </c:pt>
                <c:pt idx="2967">
                  <c:v>1675.5173637313383</c:v>
                </c:pt>
                <c:pt idx="2968">
                  <c:v>1771.9885349898248</c:v>
                </c:pt>
                <c:pt idx="2969">
                  <c:v>1678.9178264931459</c:v>
                </c:pt>
                <c:pt idx="2970">
                  <c:v>1609.4721000316165</c:v>
                </c:pt>
                <c:pt idx="2971">
                  <c:v>1187.9028876944787</c:v>
                </c:pt>
                <c:pt idx="2972">
                  <c:v>1103.755541514844</c:v>
                </c:pt>
                <c:pt idx="2973">
                  <c:v>925.05457580103689</c:v>
                </c:pt>
                <c:pt idx="2974">
                  <c:v>1257.6074510945202</c:v>
                </c:pt>
                <c:pt idx="2975">
                  <c:v>496.51359051472667</c:v>
                </c:pt>
                <c:pt idx="2976">
                  <c:v>536.5244875075233</c:v>
                </c:pt>
                <c:pt idx="2977">
                  <c:v>744.78484571163983</c:v>
                </c:pt>
                <c:pt idx="2978">
                  <c:v>523.53458739190341</c:v>
                </c:pt>
                <c:pt idx="2979">
                  <c:v>659.57896481405612</c:v>
                </c:pt>
                <c:pt idx="2980">
                  <c:v>570.10466652718628</c:v>
                </c:pt>
                <c:pt idx="2981">
                  <c:v>517.85450559999947</c:v>
                </c:pt>
                <c:pt idx="2982">
                  <c:v>566.08718020668562</c:v>
                </c:pt>
                <c:pt idx="2983">
                  <c:v>416.58418076536231</c:v>
                </c:pt>
                <c:pt idx="2984">
                  <c:v>443.78396136425744</c:v>
                </c:pt>
                <c:pt idx="2985">
                  <c:v>520.93374590518192</c:v>
                </c:pt>
                <c:pt idx="2986">
                  <c:v>555.57741957444557</c:v>
                </c:pt>
                <c:pt idx="2987">
                  <c:v>649.84540640327032</c:v>
                </c:pt>
                <c:pt idx="2988">
                  <c:v>712.1311973867231</c:v>
                </c:pt>
                <c:pt idx="2989">
                  <c:v>721.18110468654197</c:v>
                </c:pt>
                <c:pt idx="2990">
                  <c:v>716.32215186707163</c:v>
                </c:pt>
                <c:pt idx="2991">
                  <c:v>572.62759219545569</c:v>
                </c:pt>
                <c:pt idx="2992">
                  <c:v>544.99066533058055</c:v>
                </c:pt>
                <c:pt idx="2993">
                  <c:v>550.72886554143895</c:v>
                </c:pt>
                <c:pt idx="2994">
                  <c:v>659.3476796673018</c:v>
                </c:pt>
                <c:pt idx="2995">
                  <c:v>513.65300348696246</c:v>
                </c:pt>
                <c:pt idx="2996">
                  <c:v>666.21459260270456</c:v>
                </c:pt>
                <c:pt idx="2997">
                  <c:v>837.46806649302425</c:v>
                </c:pt>
                <c:pt idx="2998">
                  <c:v>826.00053912661406</c:v>
                </c:pt>
                <c:pt idx="2999">
                  <c:v>720.45313719736032</c:v>
                </c:pt>
                <c:pt idx="3000">
                  <c:v>735.3638424355097</c:v>
                </c:pt>
                <c:pt idx="3001">
                  <c:v>721.73773333748113</c:v>
                </c:pt>
                <c:pt idx="3002">
                  <c:v>1080.6804187647981</c:v>
                </c:pt>
                <c:pt idx="3003">
                  <c:v>859.7349865294118</c:v>
                </c:pt>
                <c:pt idx="3004">
                  <c:v>805.20293203782569</c:v>
                </c:pt>
                <c:pt idx="3005">
                  <c:v>1185.556787133758</c:v>
                </c:pt>
                <c:pt idx="3006">
                  <c:v>1143.9528290729472</c:v>
                </c:pt>
                <c:pt idx="3007">
                  <c:v>1243.2513567802118</c:v>
                </c:pt>
                <c:pt idx="3008">
                  <c:v>1178.0971190225825</c:v>
                </c:pt>
                <c:pt idx="3009">
                  <c:v>1149.6743944708865</c:v>
                </c:pt>
                <c:pt idx="3010">
                  <c:v>1114.7462796981399</c:v>
                </c:pt>
                <c:pt idx="3011">
                  <c:v>762.57717722728739</c:v>
                </c:pt>
                <c:pt idx="3012">
                  <c:v>905.34039867399667</c:v>
                </c:pt>
                <c:pt idx="3013">
                  <c:v>797.75047983434683</c:v>
                </c:pt>
                <c:pt idx="3014">
                  <c:v>839.57312927065084</c:v>
                </c:pt>
                <c:pt idx="3015">
                  <c:v>772.0417263709445</c:v>
                </c:pt>
                <c:pt idx="3016">
                  <c:v>1011.4370794169089</c:v>
                </c:pt>
                <c:pt idx="3017">
                  <c:v>770.15762150065711</c:v>
                </c:pt>
                <c:pt idx="3018">
                  <c:v>827.55416544196419</c:v>
                </c:pt>
                <c:pt idx="3019">
                  <c:v>812.55162182704089</c:v>
                </c:pt>
                <c:pt idx="3020">
                  <c:v>648.2079728666962</c:v>
                </c:pt>
                <c:pt idx="3021">
                  <c:v>1157.6201305436932</c:v>
                </c:pt>
                <c:pt idx="3022">
                  <c:v>1189.5446087969265</c:v>
                </c:pt>
                <c:pt idx="3023">
                  <c:v>971.01254284915967</c:v>
                </c:pt>
                <c:pt idx="3024">
                  <c:v>1258.1320941515212</c:v>
                </c:pt>
                <c:pt idx="3025">
                  <c:v>1170.5693406970943</c:v>
                </c:pt>
                <c:pt idx="3026">
                  <c:v>925.71320425962699</c:v>
                </c:pt>
                <c:pt idx="3027">
                  <c:v>687.10213397516804</c:v>
                </c:pt>
                <c:pt idx="3028">
                  <c:v>548.95373999783521</c:v>
                </c:pt>
                <c:pt idx="3029">
                  <c:v>461.32582227177261</c:v>
                </c:pt>
                <c:pt idx="3030">
                  <c:v>404.23207059452312</c:v>
                </c:pt>
                <c:pt idx="3031">
                  <c:v>438.66976047219094</c:v>
                </c:pt>
                <c:pt idx="3032">
                  <c:v>723.53055334055318</c:v>
                </c:pt>
                <c:pt idx="3033">
                  <c:v>828.57997270753333</c:v>
                </c:pt>
                <c:pt idx="3034">
                  <c:v>794.69930009162204</c:v>
                </c:pt>
                <c:pt idx="3035">
                  <c:v>177.6942565148928</c:v>
                </c:pt>
                <c:pt idx="3036">
                  <c:v>108.03755493038011</c:v>
                </c:pt>
                <c:pt idx="3037">
                  <c:v>228.52205960954925</c:v>
                </c:pt>
                <c:pt idx="3038">
                  <c:v>333.14558684010638</c:v>
                </c:pt>
                <c:pt idx="3039">
                  <c:v>300.85688151213952</c:v>
                </c:pt>
                <c:pt idx="3040">
                  <c:v>351.40227549843365</c:v>
                </c:pt>
                <c:pt idx="3041">
                  <c:v>210.45454909592971</c:v>
                </c:pt>
                <c:pt idx="3042">
                  <c:v>248.81810814443489</c:v>
                </c:pt>
                <c:pt idx="3043">
                  <c:v>392.68885427512055</c:v>
                </c:pt>
                <c:pt idx="3044">
                  <c:v>296.58771643946034</c:v>
                </c:pt>
                <c:pt idx="3045">
                  <c:v>378.13596518548741</c:v>
                </c:pt>
                <c:pt idx="3046">
                  <c:v>371.11652104562722</c:v>
                </c:pt>
                <c:pt idx="3047">
                  <c:v>354.82087859585738</c:v>
                </c:pt>
                <c:pt idx="3048">
                  <c:v>408.95124257759022</c:v>
                </c:pt>
                <c:pt idx="3049">
                  <c:v>247.03629868083041</c:v>
                </c:pt>
                <c:pt idx="3050">
                  <c:v>348.58999426154605</c:v>
                </c:pt>
                <c:pt idx="3051">
                  <c:v>242.33939671914069</c:v>
                </c:pt>
                <c:pt idx="3052">
                  <c:v>341.79705858273314</c:v>
                </c:pt>
                <c:pt idx="3053">
                  <c:v>429.53148657807731</c:v>
                </c:pt>
                <c:pt idx="3054">
                  <c:v>499.04635026301293</c:v>
                </c:pt>
                <c:pt idx="3055">
                  <c:v>447.94338043658684</c:v>
                </c:pt>
                <c:pt idx="3056">
                  <c:v>293.33240632569272</c:v>
                </c:pt>
                <c:pt idx="3057">
                  <c:v>158.91630845495058</c:v>
                </c:pt>
                <c:pt idx="3058">
                  <c:v>114.14552953497096</c:v>
                </c:pt>
                <c:pt idx="3059">
                  <c:v>175.28678196064587</c:v>
                </c:pt>
                <c:pt idx="3060">
                  <c:v>228.33672417634133</c:v>
                </c:pt>
                <c:pt idx="3061">
                  <c:v>199.58893090860605</c:v>
                </c:pt>
                <c:pt idx="3062">
                  <c:v>125.78772003060233</c:v>
                </c:pt>
                <c:pt idx="3063">
                  <c:v>181.54220404129575</c:v>
                </c:pt>
                <c:pt idx="3064">
                  <c:v>121.35230858966518</c:v>
                </c:pt>
                <c:pt idx="3065">
                  <c:v>71.838890997279208</c:v>
                </c:pt>
                <c:pt idx="3066">
                  <c:v>138.06070205850028</c:v>
                </c:pt>
                <c:pt idx="3067">
                  <c:v>121.83316297805598</c:v>
                </c:pt>
                <c:pt idx="3068">
                  <c:v>108.92219832280226</c:v>
                </c:pt>
                <c:pt idx="3069">
                  <c:v>149.26604107859018</c:v>
                </c:pt>
                <c:pt idx="3070">
                  <c:v>201.87654836068512</c:v>
                </c:pt>
                <c:pt idx="3071">
                  <c:v>178.6650232638693</c:v>
                </c:pt>
                <c:pt idx="3072">
                  <c:v>164.27863043971175</c:v>
                </c:pt>
                <c:pt idx="3073">
                  <c:v>140.15424095736861</c:v>
                </c:pt>
                <c:pt idx="3074">
                  <c:v>64.553262091287536</c:v>
                </c:pt>
                <c:pt idx="3075">
                  <c:v>173.30116031249304</c:v>
                </c:pt>
                <c:pt idx="3076">
                  <c:v>50.006121929978974</c:v>
                </c:pt>
                <c:pt idx="3077">
                  <c:v>194.15295825837407</c:v>
                </c:pt>
                <c:pt idx="3078">
                  <c:v>980.45913590558484</c:v>
                </c:pt>
                <c:pt idx="3079">
                  <c:v>637.97658621120456</c:v>
                </c:pt>
                <c:pt idx="3080">
                  <c:v>361.74499979836696</c:v>
                </c:pt>
                <c:pt idx="3081">
                  <c:v>448.93872123289935</c:v>
                </c:pt>
                <c:pt idx="3082">
                  <c:v>316.89823277631717</c:v>
                </c:pt>
                <c:pt idx="3083">
                  <c:v>294.06452659083959</c:v>
                </c:pt>
                <c:pt idx="3084">
                  <c:v>333.84611155801207</c:v>
                </c:pt>
                <c:pt idx="3085">
                  <c:v>343.92626513516581</c:v>
                </c:pt>
                <c:pt idx="3086">
                  <c:v>637.70866870659052</c:v>
                </c:pt>
                <c:pt idx="3087">
                  <c:v>1403.962157988396</c:v>
                </c:pt>
                <c:pt idx="3088">
                  <c:v>1551.7127391107388</c:v>
                </c:pt>
                <c:pt idx="3089">
                  <c:v>1241.8142828915361</c:v>
                </c:pt>
                <c:pt idx="3090">
                  <c:v>695.22549761667904</c:v>
                </c:pt>
                <c:pt idx="3091">
                  <c:v>709.94422760589089</c:v>
                </c:pt>
                <c:pt idx="3092">
                  <c:v>1226.4486047906555</c:v>
                </c:pt>
                <c:pt idx="3093">
                  <c:v>860.57201392036609</c:v>
                </c:pt>
                <c:pt idx="3094">
                  <c:v>791.82153040991852</c:v>
                </c:pt>
                <c:pt idx="3095">
                  <c:v>719.69345445689316</c:v>
                </c:pt>
                <c:pt idx="3096">
                  <c:v>864.14004464036122</c:v>
                </c:pt>
                <c:pt idx="3097">
                  <c:v>1263.4808100736734</c:v>
                </c:pt>
                <c:pt idx="3098">
                  <c:v>954.80462805476384</c:v>
                </c:pt>
                <c:pt idx="3099">
                  <c:v>519.86023674248463</c:v>
                </c:pt>
                <c:pt idx="3100">
                  <c:v>339.71913909524977</c:v>
                </c:pt>
                <c:pt idx="3101">
                  <c:v>341.39127129069124</c:v>
                </c:pt>
                <c:pt idx="3102">
                  <c:v>330.56860208165637</c:v>
                </c:pt>
                <c:pt idx="3103">
                  <c:v>406.10208212440443</c:v>
                </c:pt>
                <c:pt idx="3104">
                  <c:v>419.24969191786352</c:v>
                </c:pt>
                <c:pt idx="3105">
                  <c:v>389.55356994128027</c:v>
                </c:pt>
                <c:pt idx="3106">
                  <c:v>401.12801582632608</c:v>
                </c:pt>
                <c:pt idx="3107">
                  <c:v>469.88285255192449</c:v>
                </c:pt>
                <c:pt idx="3108">
                  <c:v>243.72284464676542</c:v>
                </c:pt>
                <c:pt idx="3109">
                  <c:v>390.34460440945821</c:v>
                </c:pt>
                <c:pt idx="3110">
                  <c:v>613.10090428427486</c:v>
                </c:pt>
                <c:pt idx="3111">
                  <c:v>609.73409776032872</c:v>
                </c:pt>
                <c:pt idx="3112">
                  <c:v>470.20998225335995</c:v>
                </c:pt>
                <c:pt idx="3113">
                  <c:v>319.25505608659961</c:v>
                </c:pt>
                <c:pt idx="3114">
                  <c:v>489.13936783107874</c:v>
                </c:pt>
                <c:pt idx="3115">
                  <c:v>791.90647533969229</c:v>
                </c:pt>
                <c:pt idx="3116">
                  <c:v>1028.5058304828899</c:v>
                </c:pt>
                <c:pt idx="3117">
                  <c:v>1014.8188211300758</c:v>
                </c:pt>
                <c:pt idx="3118">
                  <c:v>825.43238306087233</c:v>
                </c:pt>
                <c:pt idx="3119">
                  <c:v>571.01008056132491</c:v>
                </c:pt>
                <c:pt idx="3120">
                  <c:v>618.31953028007251</c:v>
                </c:pt>
                <c:pt idx="3121">
                  <c:v>550.96920893392576</c:v>
                </c:pt>
                <c:pt idx="3122">
                  <c:v>463.0633855260316</c:v>
                </c:pt>
                <c:pt idx="3123">
                  <c:v>483.05228343414842</c:v>
                </c:pt>
                <c:pt idx="3124">
                  <c:v>559.0052820985054</c:v>
                </c:pt>
                <c:pt idx="3125">
                  <c:v>654.35388213719898</c:v>
                </c:pt>
                <c:pt idx="3126">
                  <c:v>821.94423395761987</c:v>
                </c:pt>
                <c:pt idx="3127">
                  <c:v>627.49538553748607</c:v>
                </c:pt>
                <c:pt idx="3128">
                  <c:v>421.62163876158104</c:v>
                </c:pt>
                <c:pt idx="3129">
                  <c:v>739.3506231428521</c:v>
                </c:pt>
                <c:pt idx="3130">
                  <c:v>693.82328986606763</c:v>
                </c:pt>
                <c:pt idx="3131">
                  <c:v>309.1049999708668</c:v>
                </c:pt>
                <c:pt idx="3132">
                  <c:v>297.86377935427356</c:v>
                </c:pt>
                <c:pt idx="3133">
                  <c:v>261.87307572634774</c:v>
                </c:pt>
                <c:pt idx="3134">
                  <c:v>223.6286432178357</c:v>
                </c:pt>
                <c:pt idx="3135">
                  <c:v>234.24781872819767</c:v>
                </c:pt>
                <c:pt idx="3136">
                  <c:v>181.14665312477385</c:v>
                </c:pt>
                <c:pt idx="3137">
                  <c:v>61.01284411875244</c:v>
                </c:pt>
                <c:pt idx="3138">
                  <c:v>900.97733386163554</c:v>
                </c:pt>
                <c:pt idx="3139">
                  <c:v>943.85449271116147</c:v>
                </c:pt>
                <c:pt idx="3140">
                  <c:v>968.62846071867534</c:v>
                </c:pt>
                <c:pt idx="3141">
                  <c:v>863.68177590281937</c:v>
                </c:pt>
                <c:pt idx="3142">
                  <c:v>795.04594644330427</c:v>
                </c:pt>
                <c:pt idx="3143">
                  <c:v>919.06976603095939</c:v>
                </c:pt>
                <c:pt idx="3144">
                  <c:v>1026.4234496394859</c:v>
                </c:pt>
                <c:pt idx="3145">
                  <c:v>1117.5601887188459</c:v>
                </c:pt>
                <c:pt idx="3146">
                  <c:v>1119.4193012167098</c:v>
                </c:pt>
                <c:pt idx="3147">
                  <c:v>1133.2860466939026</c:v>
                </c:pt>
                <c:pt idx="3148">
                  <c:v>664.02219829185685</c:v>
                </c:pt>
                <c:pt idx="3149">
                  <c:v>510.61936086458718</c:v>
                </c:pt>
                <c:pt idx="3150">
                  <c:v>349.5055132490333</c:v>
                </c:pt>
                <c:pt idx="3151">
                  <c:v>499.55760364641725</c:v>
                </c:pt>
                <c:pt idx="3152">
                  <c:v>657.96498429221219</c:v>
                </c:pt>
                <c:pt idx="3153">
                  <c:v>718.0244807540621</c:v>
                </c:pt>
                <c:pt idx="3154">
                  <c:v>566.41043892425728</c:v>
                </c:pt>
                <c:pt idx="3155">
                  <c:v>359.55492514995535</c:v>
                </c:pt>
                <c:pt idx="3156">
                  <c:v>276.53686405290262</c:v>
                </c:pt>
                <c:pt idx="3157">
                  <c:v>263.47378122248165</c:v>
                </c:pt>
                <c:pt idx="3158">
                  <c:v>369.96889449416693</c:v>
                </c:pt>
                <c:pt idx="3159">
                  <c:v>223.1271616540613</c:v>
                </c:pt>
                <c:pt idx="3160">
                  <c:v>262.52231185764788</c:v>
                </c:pt>
                <c:pt idx="3161">
                  <c:v>584.81394407421362</c:v>
                </c:pt>
                <c:pt idx="3162">
                  <c:v>784.98210348086218</c:v>
                </c:pt>
                <c:pt idx="3163">
                  <c:v>870.47201811594766</c:v>
                </c:pt>
                <c:pt idx="3164">
                  <c:v>583.26869034090021</c:v>
                </c:pt>
                <c:pt idx="3165">
                  <c:v>419.79860506344221</c:v>
                </c:pt>
                <c:pt idx="3166">
                  <c:v>411.35562301765725</c:v>
                </c:pt>
                <c:pt idx="3167">
                  <c:v>597.80043223314226</c:v>
                </c:pt>
                <c:pt idx="3168">
                  <c:v>756.00227810883075</c:v>
                </c:pt>
                <c:pt idx="3169">
                  <c:v>311.89673396701596</c:v>
                </c:pt>
                <c:pt idx="3170">
                  <c:v>424.85570843521941</c:v>
                </c:pt>
                <c:pt idx="3171">
                  <c:v>295.15180615316035</c:v>
                </c:pt>
                <c:pt idx="3172">
                  <c:v>345.36443782417484</c:v>
                </c:pt>
                <c:pt idx="3173">
                  <c:v>577.93683583978452</c:v>
                </c:pt>
                <c:pt idx="3174">
                  <c:v>570.67045779339264</c:v>
                </c:pt>
                <c:pt idx="3175">
                  <c:v>818.86550068953466</c:v>
                </c:pt>
                <c:pt idx="3176">
                  <c:v>832.52939641013211</c:v>
                </c:pt>
                <c:pt idx="3177">
                  <c:v>587.90841493813468</c:v>
                </c:pt>
                <c:pt idx="3178">
                  <c:v>1200.5383183016186</c:v>
                </c:pt>
                <c:pt idx="3179">
                  <c:v>1293.3157083492529</c:v>
                </c:pt>
                <c:pt idx="3180">
                  <c:v>783.07862991792024</c:v>
                </c:pt>
                <c:pt idx="3181">
                  <c:v>850.88539574523702</c:v>
                </c:pt>
                <c:pt idx="3182">
                  <c:v>730.03771275889608</c:v>
                </c:pt>
                <c:pt idx="3183">
                  <c:v>272.75379653749008</c:v>
                </c:pt>
                <c:pt idx="3184">
                  <c:v>79.046420545897746</c:v>
                </c:pt>
                <c:pt idx="3185">
                  <c:v>121.3611034756195</c:v>
                </c:pt>
                <c:pt idx="3186">
                  <c:v>251.55215553012613</c:v>
                </c:pt>
                <c:pt idx="3187">
                  <c:v>103.82051463105914</c:v>
                </c:pt>
                <c:pt idx="3188">
                  <c:v>66.836972965372809</c:v>
                </c:pt>
                <c:pt idx="3189">
                  <c:v>274.66592608193628</c:v>
                </c:pt>
                <c:pt idx="3190">
                  <c:v>463.0065390098232</c:v>
                </c:pt>
                <c:pt idx="3191">
                  <c:v>239.14491956140745</c:v>
                </c:pt>
                <c:pt idx="3192">
                  <c:v>109.96783332512737</c:v>
                </c:pt>
                <c:pt idx="3193">
                  <c:v>76.395588838795405</c:v>
                </c:pt>
                <c:pt idx="3194">
                  <c:v>105.07448872860293</c:v>
                </c:pt>
                <c:pt idx="3195">
                  <c:v>29.035390083104566</c:v>
                </c:pt>
                <c:pt idx="3196">
                  <c:v>61.705229987671515</c:v>
                </c:pt>
                <c:pt idx="3197">
                  <c:v>46.136197627358769</c:v>
                </c:pt>
                <c:pt idx="3198">
                  <c:v>134.03681378053523</c:v>
                </c:pt>
                <c:pt idx="3199">
                  <c:v>101.58337184134587</c:v>
                </c:pt>
                <c:pt idx="3200">
                  <c:v>125.74837316983556</c:v>
                </c:pt>
                <c:pt idx="3201">
                  <c:v>185.74069353442201</c:v>
                </c:pt>
                <c:pt idx="3202">
                  <c:v>210.31334355837527</c:v>
                </c:pt>
                <c:pt idx="3203">
                  <c:v>112.69618658602094</c:v>
                </c:pt>
                <c:pt idx="3204">
                  <c:v>141.82048208592613</c:v>
                </c:pt>
                <c:pt idx="3205">
                  <c:v>116.86063873413921</c:v>
                </c:pt>
                <c:pt idx="3206">
                  <c:v>99.646204916827983</c:v>
                </c:pt>
                <c:pt idx="3207">
                  <c:v>37.188201365821541</c:v>
                </c:pt>
                <c:pt idx="3208">
                  <c:v>29.440723609038635</c:v>
                </c:pt>
                <c:pt idx="3209">
                  <c:v>33.965784220094626</c:v>
                </c:pt>
                <c:pt idx="3210">
                  <c:v>158.95404879249747</c:v>
                </c:pt>
                <c:pt idx="3211">
                  <c:v>179.87109236060633</c:v>
                </c:pt>
                <c:pt idx="3212">
                  <c:v>205.20776612088957</c:v>
                </c:pt>
                <c:pt idx="3213">
                  <c:v>137.6425033763538</c:v>
                </c:pt>
                <c:pt idx="3214">
                  <c:v>119.51470075664767</c:v>
                </c:pt>
                <c:pt idx="3215">
                  <c:v>64.239452895140914</c:v>
                </c:pt>
                <c:pt idx="3216">
                  <c:v>32.373852675052198</c:v>
                </c:pt>
                <c:pt idx="3217">
                  <c:v>35.885903739680316</c:v>
                </c:pt>
                <c:pt idx="3218">
                  <c:v>57.867110624332568</c:v>
                </c:pt>
                <c:pt idx="3219">
                  <c:v>60.733786706335259</c:v>
                </c:pt>
                <c:pt idx="3220">
                  <c:v>19.66503026320299</c:v>
                </c:pt>
                <c:pt idx="3221">
                  <c:v>42.194825273626122</c:v>
                </c:pt>
                <c:pt idx="3222">
                  <c:v>46.334873416450591</c:v>
                </c:pt>
                <c:pt idx="3223">
                  <c:v>72.778058184651286</c:v>
                </c:pt>
                <c:pt idx="3224">
                  <c:v>117.3048395005053</c:v>
                </c:pt>
                <c:pt idx="3225">
                  <c:v>146.25777437509799</c:v>
                </c:pt>
                <c:pt idx="3226">
                  <c:v>50.210068334677239</c:v>
                </c:pt>
                <c:pt idx="3227">
                  <c:v>91.126371872296787</c:v>
                </c:pt>
                <c:pt idx="3228">
                  <c:v>95.109617116532476</c:v>
                </c:pt>
                <c:pt idx="3229">
                  <c:v>99.937590503271991</c:v>
                </c:pt>
                <c:pt idx="3230">
                  <c:v>48.840647043110884</c:v>
                </c:pt>
                <c:pt idx="3231">
                  <c:v>84.46066362103393</c:v>
                </c:pt>
                <c:pt idx="3232">
                  <c:v>55.025925831118371</c:v>
                </c:pt>
                <c:pt idx="3233">
                  <c:v>143.10105732423625</c:v>
                </c:pt>
                <c:pt idx="3234">
                  <c:v>161.99874946247024</c:v>
                </c:pt>
                <c:pt idx="3235">
                  <c:v>282.60878287911942</c:v>
                </c:pt>
                <c:pt idx="3236">
                  <c:v>193.31009280646646</c:v>
                </c:pt>
                <c:pt idx="3237">
                  <c:v>106.38578827820652</c:v>
                </c:pt>
                <c:pt idx="3238">
                  <c:v>209.93639434715956</c:v>
                </c:pt>
                <c:pt idx="3239">
                  <c:v>163.47183506281132</c:v>
                </c:pt>
                <c:pt idx="3240">
                  <c:v>281.68173471464291</c:v>
                </c:pt>
                <c:pt idx="3241">
                  <c:v>202.86079872839377</c:v>
                </c:pt>
                <c:pt idx="3242">
                  <c:v>215.50217689774325</c:v>
                </c:pt>
                <c:pt idx="3243">
                  <c:v>255.64538709792421</c:v>
                </c:pt>
                <c:pt idx="3244">
                  <c:v>477.52012190633872</c:v>
                </c:pt>
                <c:pt idx="3245">
                  <c:v>412.64032733736059</c:v>
                </c:pt>
                <c:pt idx="3246">
                  <c:v>399.11834597029372</c:v>
                </c:pt>
                <c:pt idx="3247">
                  <c:v>479.47600024888675</c:v>
                </c:pt>
                <c:pt idx="3248">
                  <c:v>654.8464131585248</c:v>
                </c:pt>
                <c:pt idx="3249">
                  <c:v>663.49741180838441</c:v>
                </c:pt>
                <c:pt idx="3250">
                  <c:v>604.63378360905358</c:v>
                </c:pt>
                <c:pt idx="3251">
                  <c:v>359.13524314523659</c:v>
                </c:pt>
                <c:pt idx="3252">
                  <c:v>452.20660090388236</c:v>
                </c:pt>
                <c:pt idx="3253">
                  <c:v>348.87688751284014</c:v>
                </c:pt>
                <c:pt idx="3254">
                  <c:v>312.85321705484427</c:v>
                </c:pt>
                <c:pt idx="3255">
                  <c:v>254.91995482907302</c:v>
                </c:pt>
                <c:pt idx="3256">
                  <c:v>297.78389619716694</c:v>
                </c:pt>
                <c:pt idx="3257">
                  <c:v>420.02859834961743</c:v>
                </c:pt>
                <c:pt idx="3258">
                  <c:v>338.11191394798698</c:v>
                </c:pt>
                <c:pt idx="3259">
                  <c:v>509.38958958712487</c:v>
                </c:pt>
                <c:pt idx="3260">
                  <c:v>386.99795870707248</c:v>
                </c:pt>
                <c:pt idx="3261">
                  <c:v>381.1442344804006</c:v>
                </c:pt>
                <c:pt idx="3262">
                  <c:v>663.28402479080989</c:v>
                </c:pt>
                <c:pt idx="3263">
                  <c:v>554.11409862152175</c:v>
                </c:pt>
                <c:pt idx="3264">
                  <c:v>584.45556935303125</c:v>
                </c:pt>
                <c:pt idx="3265">
                  <c:v>557.54564071801553</c:v>
                </c:pt>
                <c:pt idx="3266">
                  <c:v>730.78201381827512</c:v>
                </c:pt>
                <c:pt idx="3267">
                  <c:v>762.90136944056951</c:v>
                </c:pt>
                <c:pt idx="3268">
                  <c:v>678.49596931826875</c:v>
                </c:pt>
                <c:pt idx="3269">
                  <c:v>810.16063679634601</c:v>
                </c:pt>
                <c:pt idx="3270">
                  <c:v>828.85301161703501</c:v>
                </c:pt>
                <c:pt idx="3271">
                  <c:v>765.96102990529016</c:v>
                </c:pt>
                <c:pt idx="3272">
                  <c:v>875.3730901408602</c:v>
                </c:pt>
                <c:pt idx="3273">
                  <c:v>869.45473840740863</c:v>
                </c:pt>
                <c:pt idx="3274">
                  <c:v>1264.1956840220391</c:v>
                </c:pt>
                <c:pt idx="3275">
                  <c:v>1307.4203617352757</c:v>
                </c:pt>
                <c:pt idx="3276">
                  <c:v>1180.7940430894275</c:v>
                </c:pt>
                <c:pt idx="3277">
                  <c:v>1090.1197761372825</c:v>
                </c:pt>
                <c:pt idx="3278">
                  <c:v>1145.6559085761016</c:v>
                </c:pt>
                <c:pt idx="3279">
                  <c:v>897.52246890410754</c:v>
                </c:pt>
                <c:pt idx="3280">
                  <c:v>670.49379610120957</c:v>
                </c:pt>
                <c:pt idx="3281">
                  <c:v>910.06044614574478</c:v>
                </c:pt>
                <c:pt idx="3282">
                  <c:v>871.91383830925884</c:v>
                </c:pt>
                <c:pt idx="3283">
                  <c:v>664.5276552853577</c:v>
                </c:pt>
                <c:pt idx="3284">
                  <c:v>703.15797719919112</c:v>
                </c:pt>
                <c:pt idx="3285">
                  <c:v>630.18929467619375</c:v>
                </c:pt>
                <c:pt idx="3286">
                  <c:v>1329.5892481860067</c:v>
                </c:pt>
                <c:pt idx="3287">
                  <c:v>1372.1203590004236</c:v>
                </c:pt>
                <c:pt idx="3288">
                  <c:v>1642.2700312766945</c:v>
                </c:pt>
                <c:pt idx="3289">
                  <c:v>1982.9718990676986</c:v>
                </c:pt>
                <c:pt idx="3290">
                  <c:v>1915.3220969135193</c:v>
                </c:pt>
                <c:pt idx="3291">
                  <c:v>1933.931197319424</c:v>
                </c:pt>
                <c:pt idx="3292">
                  <c:v>1756.4755592318925</c:v>
                </c:pt>
                <c:pt idx="3293">
                  <c:v>1976.4039189078626</c:v>
                </c:pt>
                <c:pt idx="3294">
                  <c:v>1718.5684819150754</c:v>
                </c:pt>
                <c:pt idx="3295">
                  <c:v>1428.946284474039</c:v>
                </c:pt>
                <c:pt idx="3296">
                  <c:v>1531.5401700786224</c:v>
                </c:pt>
                <c:pt idx="3297">
                  <c:v>1198.2527838101669</c:v>
                </c:pt>
                <c:pt idx="3298">
                  <c:v>1316.7371589621159</c:v>
                </c:pt>
                <c:pt idx="3299">
                  <c:v>1884.1997926257266</c:v>
                </c:pt>
                <c:pt idx="3300">
                  <c:v>1950.3780951293004</c:v>
                </c:pt>
                <c:pt idx="3301">
                  <c:v>1717.1762534865736</c:v>
                </c:pt>
                <c:pt idx="3302">
                  <c:v>1906.3257297567243</c:v>
                </c:pt>
                <c:pt idx="3303">
                  <c:v>1979.2315468820477</c:v>
                </c:pt>
                <c:pt idx="3304">
                  <c:v>1150.978888620926</c:v>
                </c:pt>
                <c:pt idx="3305">
                  <c:v>1723.4517728510357</c:v>
                </c:pt>
                <c:pt idx="3306">
                  <c:v>1581.5543948440684</c:v>
                </c:pt>
                <c:pt idx="3307">
                  <c:v>1977.3750110963115</c:v>
                </c:pt>
                <c:pt idx="3308">
                  <c:v>1950.479924780801</c:v>
                </c:pt>
                <c:pt idx="3309">
                  <c:v>1952.2563250363771</c:v>
                </c:pt>
                <c:pt idx="3310">
                  <c:v>1894.8220502022598</c:v>
                </c:pt>
                <c:pt idx="3311">
                  <c:v>1710.1329666221402</c:v>
                </c:pt>
                <c:pt idx="3312">
                  <c:v>1906.8808511722416</c:v>
                </c:pt>
                <c:pt idx="3313">
                  <c:v>1789.4446952259441</c:v>
                </c:pt>
                <c:pt idx="3314">
                  <c:v>1663.3218105096271</c:v>
                </c:pt>
                <c:pt idx="3315">
                  <c:v>1506.68864779982</c:v>
                </c:pt>
                <c:pt idx="3316">
                  <c:v>1389.6856048320128</c:v>
                </c:pt>
                <c:pt idx="3317">
                  <c:v>1674.3443257718454</c:v>
                </c:pt>
                <c:pt idx="3318">
                  <c:v>1543.4497301921072</c:v>
                </c:pt>
                <c:pt idx="3319">
                  <c:v>1541.9968347196007</c:v>
                </c:pt>
                <c:pt idx="3320">
                  <c:v>1206.7526240151587</c:v>
                </c:pt>
                <c:pt idx="3321">
                  <c:v>476.8048189101134</c:v>
                </c:pt>
                <c:pt idx="3322">
                  <c:v>1121.8898938559794</c:v>
                </c:pt>
                <c:pt idx="3323">
                  <c:v>1000.9334744102795</c:v>
                </c:pt>
                <c:pt idx="3324">
                  <c:v>594.54924171102584</c:v>
                </c:pt>
                <c:pt idx="3325">
                  <c:v>424.71056622149968</c:v>
                </c:pt>
                <c:pt idx="3326">
                  <c:v>655.28648928599148</c:v>
                </c:pt>
                <c:pt idx="3327">
                  <c:v>1250.2274311526548</c:v>
                </c:pt>
                <c:pt idx="3328">
                  <c:v>1289.7755924358999</c:v>
                </c:pt>
                <c:pt idx="3329">
                  <c:v>1468.094290607914</c:v>
                </c:pt>
                <c:pt idx="3330">
                  <c:v>1334.9304579037823</c:v>
                </c:pt>
                <c:pt idx="3331">
                  <c:v>1097.1968489515496</c:v>
                </c:pt>
                <c:pt idx="3332">
                  <c:v>1187.7089639395847</c:v>
                </c:pt>
                <c:pt idx="3333">
                  <c:v>919.64614420857674</c:v>
                </c:pt>
                <c:pt idx="3334">
                  <c:v>809.17565707557026</c:v>
                </c:pt>
                <c:pt idx="3335">
                  <c:v>1042.1800929697004</c:v>
                </c:pt>
                <c:pt idx="3336">
                  <c:v>1195.5154255150537</c:v>
                </c:pt>
                <c:pt idx="3337">
                  <c:v>779.96082944296313</c:v>
                </c:pt>
                <c:pt idx="3338">
                  <c:v>897.77093059104334</c:v>
                </c:pt>
                <c:pt idx="3339">
                  <c:v>956.49200341770495</c:v>
                </c:pt>
                <c:pt idx="3340">
                  <c:v>914.02147554318435</c:v>
                </c:pt>
                <c:pt idx="3341">
                  <c:v>881.55011905730692</c:v>
                </c:pt>
                <c:pt idx="3342">
                  <c:v>699.20925057597105</c:v>
                </c:pt>
                <c:pt idx="3343">
                  <c:v>675.23013660982463</c:v>
                </c:pt>
                <c:pt idx="3344">
                  <c:v>281.14778688721822</c:v>
                </c:pt>
                <c:pt idx="3345">
                  <c:v>1487.3261295827851</c:v>
                </c:pt>
                <c:pt idx="3346">
                  <c:v>1414.9074728766805</c:v>
                </c:pt>
                <c:pt idx="3347">
                  <c:v>855.18151530065757</c:v>
                </c:pt>
                <c:pt idx="3348">
                  <c:v>1629.4890131708914</c:v>
                </c:pt>
                <c:pt idx="3349">
                  <c:v>1079.5469504206139</c:v>
                </c:pt>
                <c:pt idx="3350">
                  <c:v>733.97408121120816</c:v>
                </c:pt>
                <c:pt idx="3351">
                  <c:v>415.54935320532496</c:v>
                </c:pt>
                <c:pt idx="3352">
                  <c:v>436.48794886951066</c:v>
                </c:pt>
                <c:pt idx="3353">
                  <c:v>387.81437576663018</c:v>
                </c:pt>
                <c:pt idx="3354">
                  <c:v>429.9025176094911</c:v>
                </c:pt>
                <c:pt idx="3355">
                  <c:v>510.33261412217144</c:v>
                </c:pt>
                <c:pt idx="3356">
                  <c:v>492.4493935252284</c:v>
                </c:pt>
                <c:pt idx="3357">
                  <c:v>552.07236650194704</c:v>
                </c:pt>
                <c:pt idx="3358">
                  <c:v>363.02876054680149</c:v>
                </c:pt>
                <c:pt idx="3359">
                  <c:v>301.4790588450856</c:v>
                </c:pt>
                <c:pt idx="3360">
                  <c:v>480.87202929535937</c:v>
                </c:pt>
                <c:pt idx="3361">
                  <c:v>411.02916308163003</c:v>
                </c:pt>
                <c:pt idx="3362">
                  <c:v>286.67735325163301</c:v>
                </c:pt>
                <c:pt idx="3363">
                  <c:v>262.13641239485889</c:v>
                </c:pt>
                <c:pt idx="3364">
                  <c:v>264.64399624704964</c:v>
                </c:pt>
                <c:pt idx="3365">
                  <c:v>324.38128371648202</c:v>
                </c:pt>
                <c:pt idx="3366">
                  <c:v>518.00521219595578</c:v>
                </c:pt>
                <c:pt idx="3367">
                  <c:v>416.14712386978715</c:v>
                </c:pt>
                <c:pt idx="3368">
                  <c:v>84.635076975600271</c:v>
                </c:pt>
                <c:pt idx="3369">
                  <c:v>274.80277161334379</c:v>
                </c:pt>
                <c:pt idx="3370">
                  <c:v>342.85004210840094</c:v>
                </c:pt>
                <c:pt idx="3371">
                  <c:v>954.56900731009637</c:v>
                </c:pt>
                <c:pt idx="3372">
                  <c:v>1283.8839654254643</c:v>
                </c:pt>
                <c:pt idx="3373">
                  <c:v>1845.6384094611701</c:v>
                </c:pt>
                <c:pt idx="3374">
                  <c:v>1916.0041960717497</c:v>
                </c:pt>
                <c:pt idx="3375">
                  <c:v>1955.5053328336496</c:v>
                </c:pt>
                <c:pt idx="3376">
                  <c:v>1963.0526974616294</c:v>
                </c:pt>
                <c:pt idx="3377">
                  <c:v>1850.5240935779207</c:v>
                </c:pt>
                <c:pt idx="3378">
                  <c:v>1693.0220156064238</c:v>
                </c:pt>
                <c:pt idx="3379">
                  <c:v>1832.6497794564666</c:v>
                </c:pt>
                <c:pt idx="3380">
                  <c:v>1826.3828885189869</c:v>
                </c:pt>
                <c:pt idx="3381">
                  <c:v>1863.9341513062684</c:v>
                </c:pt>
                <c:pt idx="3382">
                  <c:v>1714.9961328480601</c:v>
                </c:pt>
                <c:pt idx="3383">
                  <c:v>1558.8745330771694</c:v>
                </c:pt>
                <c:pt idx="3384">
                  <c:v>1660.929714330457</c:v>
                </c:pt>
                <c:pt idx="3385">
                  <c:v>1643.3450466452271</c:v>
                </c:pt>
                <c:pt idx="3386">
                  <c:v>1504.8144558148683</c:v>
                </c:pt>
                <c:pt idx="3387">
                  <c:v>1366.5556508695411</c:v>
                </c:pt>
                <c:pt idx="3388">
                  <c:v>937.87433342693953</c:v>
                </c:pt>
                <c:pt idx="3389">
                  <c:v>698.28440483333407</c:v>
                </c:pt>
                <c:pt idx="3390">
                  <c:v>1022.1725710492839</c:v>
                </c:pt>
                <c:pt idx="3391">
                  <c:v>1160.8878155537357</c:v>
                </c:pt>
                <c:pt idx="3392">
                  <c:v>1207.5775832516529</c:v>
                </c:pt>
                <c:pt idx="3393">
                  <c:v>1440.0743388072558</c:v>
                </c:pt>
                <c:pt idx="3394">
                  <c:v>1421.7824871531693</c:v>
                </c:pt>
                <c:pt idx="3395">
                  <c:v>1210.6868142861672</c:v>
                </c:pt>
                <c:pt idx="3396">
                  <c:v>1212.7470187712245</c:v>
                </c:pt>
                <c:pt idx="3397">
                  <c:v>1134.6112697476626</c:v>
                </c:pt>
                <c:pt idx="3398">
                  <c:v>909.27913431381717</c:v>
                </c:pt>
                <c:pt idx="3399">
                  <c:v>806.29696347707886</c:v>
                </c:pt>
                <c:pt idx="3400">
                  <c:v>714.73659192987691</c:v>
                </c:pt>
                <c:pt idx="3401">
                  <c:v>725.44368851679167</c:v>
                </c:pt>
                <c:pt idx="3402">
                  <c:v>941.4170744564384</c:v>
                </c:pt>
                <c:pt idx="3403">
                  <c:v>1024.5643342248886</c:v>
                </c:pt>
                <c:pt idx="3404">
                  <c:v>702.17299521322263</c:v>
                </c:pt>
                <c:pt idx="3405">
                  <c:v>582.87608250029029</c:v>
                </c:pt>
                <c:pt idx="3406">
                  <c:v>538.6733081036283</c:v>
                </c:pt>
                <c:pt idx="3407">
                  <c:v>742.27789083599703</c:v>
                </c:pt>
                <c:pt idx="3408">
                  <c:v>872.52416289196356</c:v>
                </c:pt>
                <c:pt idx="3409">
                  <c:v>866.53219829442651</c:v>
                </c:pt>
                <c:pt idx="3410">
                  <c:v>470.29999533977713</c:v>
                </c:pt>
                <c:pt idx="3411">
                  <c:v>426.99817345414942</c:v>
                </c:pt>
                <c:pt idx="3412">
                  <c:v>361.58731036434028</c:v>
                </c:pt>
                <c:pt idx="3413">
                  <c:v>355.73362513512495</c:v>
                </c:pt>
                <c:pt idx="3414">
                  <c:v>371.79885187534433</c:v>
                </c:pt>
                <c:pt idx="3415">
                  <c:v>517.84359866037471</c:v>
                </c:pt>
                <c:pt idx="3416">
                  <c:v>596.38639535895004</c:v>
                </c:pt>
                <c:pt idx="3417">
                  <c:v>678.60178933357554</c:v>
                </c:pt>
                <c:pt idx="3418">
                  <c:v>764.00283126109287</c:v>
                </c:pt>
                <c:pt idx="3419">
                  <c:v>560.16245005996632</c:v>
                </c:pt>
                <c:pt idx="3420">
                  <c:v>462.61374408377185</c:v>
                </c:pt>
                <c:pt idx="3421">
                  <c:v>434.07314408677786</c:v>
                </c:pt>
                <c:pt idx="3422">
                  <c:v>481.6711716551377</c:v>
                </c:pt>
                <c:pt idx="3423">
                  <c:v>428.61507833895928</c:v>
                </c:pt>
                <c:pt idx="3424">
                  <c:v>443.34845483774762</c:v>
                </c:pt>
                <c:pt idx="3425">
                  <c:v>435.8036118866616</c:v>
                </c:pt>
                <c:pt idx="3426">
                  <c:v>470.59520001937631</c:v>
                </c:pt>
                <c:pt idx="3427">
                  <c:v>653.53373561289231</c:v>
                </c:pt>
                <c:pt idx="3428">
                  <c:v>558.04604578736996</c:v>
                </c:pt>
                <c:pt idx="3429">
                  <c:v>317.5865829669998</c:v>
                </c:pt>
                <c:pt idx="3430">
                  <c:v>234.19531865354173</c:v>
                </c:pt>
                <c:pt idx="3431">
                  <c:v>204.98360024429968</c:v>
                </c:pt>
                <c:pt idx="3432">
                  <c:v>150.56776524772113</c:v>
                </c:pt>
                <c:pt idx="3433">
                  <c:v>90.683658256035955</c:v>
                </c:pt>
                <c:pt idx="3434">
                  <c:v>109.03631311752505</c:v>
                </c:pt>
                <c:pt idx="3435">
                  <c:v>163.9779040471139</c:v>
                </c:pt>
                <c:pt idx="3436">
                  <c:v>84.142158309123658</c:v>
                </c:pt>
                <c:pt idx="3437">
                  <c:v>197.33608631569706</c:v>
                </c:pt>
                <c:pt idx="3438">
                  <c:v>197.52851432826401</c:v>
                </c:pt>
                <c:pt idx="3439">
                  <c:v>270.8449320468842</c:v>
                </c:pt>
                <c:pt idx="3440">
                  <c:v>74.744421478527485</c:v>
                </c:pt>
                <c:pt idx="3441">
                  <c:v>55.422977648277339</c:v>
                </c:pt>
                <c:pt idx="3442">
                  <c:v>20.327227220827695</c:v>
                </c:pt>
                <c:pt idx="3443">
                  <c:v>221.53750384330397</c:v>
                </c:pt>
                <c:pt idx="3444">
                  <c:v>745.95093296660059</c:v>
                </c:pt>
                <c:pt idx="3445">
                  <c:v>637.86574867255513</c:v>
                </c:pt>
                <c:pt idx="3446">
                  <c:v>869.70687631862165</c:v>
                </c:pt>
                <c:pt idx="3447">
                  <c:v>676.19041385252422</c:v>
                </c:pt>
                <c:pt idx="3448">
                  <c:v>802.14832396992995</c:v>
                </c:pt>
                <c:pt idx="3449">
                  <c:v>993.64828008451752</c:v>
                </c:pt>
                <c:pt idx="3450">
                  <c:v>932.29568574447217</c:v>
                </c:pt>
                <c:pt idx="3451">
                  <c:v>905.3591534350503</c:v>
                </c:pt>
                <c:pt idx="3452">
                  <c:v>912.19993956389567</c:v>
                </c:pt>
                <c:pt idx="3453">
                  <c:v>646.52546662852205</c:v>
                </c:pt>
                <c:pt idx="3454">
                  <c:v>494.56533315811504</c:v>
                </c:pt>
                <c:pt idx="3455">
                  <c:v>606.16103546848524</c:v>
                </c:pt>
                <c:pt idx="3456">
                  <c:v>382.42634413987088</c:v>
                </c:pt>
                <c:pt idx="3457">
                  <c:v>292.89057109927165</c:v>
                </c:pt>
                <c:pt idx="3458">
                  <c:v>313.9489058238965</c:v>
                </c:pt>
                <c:pt idx="3459">
                  <c:v>110.78376682042624</c:v>
                </c:pt>
                <c:pt idx="3460">
                  <c:v>325.90080107448932</c:v>
                </c:pt>
                <c:pt idx="3461">
                  <c:v>491.00469197733941</c:v>
                </c:pt>
                <c:pt idx="3462">
                  <c:v>477.10508820024745</c:v>
                </c:pt>
                <c:pt idx="3463">
                  <c:v>612.91122961892063</c:v>
                </c:pt>
                <c:pt idx="3464">
                  <c:v>659.80073884221497</c:v>
                </c:pt>
                <c:pt idx="3465">
                  <c:v>850.49885821716862</c:v>
                </c:pt>
                <c:pt idx="3466">
                  <c:v>617.3634306011204</c:v>
                </c:pt>
                <c:pt idx="3467">
                  <c:v>558.02617430835733</c:v>
                </c:pt>
                <c:pt idx="3468">
                  <c:v>452.04985814633272</c:v>
                </c:pt>
                <c:pt idx="3469">
                  <c:v>588.16007948823449</c:v>
                </c:pt>
                <c:pt idx="3470">
                  <c:v>379.75060396641254</c:v>
                </c:pt>
                <c:pt idx="3471">
                  <c:v>271.43174746961063</c:v>
                </c:pt>
                <c:pt idx="3472">
                  <c:v>254.84001113709908</c:v>
                </c:pt>
                <c:pt idx="3473">
                  <c:v>289.76915212539484</c:v>
                </c:pt>
                <c:pt idx="3474">
                  <c:v>630.94736378798234</c:v>
                </c:pt>
                <c:pt idx="3475">
                  <c:v>507.56253344621598</c:v>
                </c:pt>
                <c:pt idx="3476">
                  <c:v>588.3515776923449</c:v>
                </c:pt>
                <c:pt idx="3477">
                  <c:v>474.3983105416105</c:v>
                </c:pt>
                <c:pt idx="3478">
                  <c:v>365.06784999079582</c:v>
                </c:pt>
                <c:pt idx="3479">
                  <c:v>429.73745753908531</c:v>
                </c:pt>
                <c:pt idx="3480">
                  <c:v>440.17729437380825</c:v>
                </c:pt>
                <c:pt idx="3481">
                  <c:v>350.6006569576694</c:v>
                </c:pt>
                <c:pt idx="3482">
                  <c:v>583.36186399962878</c:v>
                </c:pt>
                <c:pt idx="3483">
                  <c:v>502.71316828373017</c:v>
                </c:pt>
                <c:pt idx="3484">
                  <c:v>284.86406740645657</c:v>
                </c:pt>
                <c:pt idx="3485">
                  <c:v>584.63281002940164</c:v>
                </c:pt>
                <c:pt idx="3486">
                  <c:v>681.20137782577933</c:v>
                </c:pt>
                <c:pt idx="3487">
                  <c:v>636.31695689756111</c:v>
                </c:pt>
                <c:pt idx="3488">
                  <c:v>692.12030536435134</c:v>
                </c:pt>
                <c:pt idx="3489">
                  <c:v>497.09867577387246</c:v>
                </c:pt>
                <c:pt idx="3490">
                  <c:v>534.51119417448183</c:v>
                </c:pt>
                <c:pt idx="3491">
                  <c:v>566.56599667446426</c:v>
                </c:pt>
                <c:pt idx="3492">
                  <c:v>689.66950862831106</c:v>
                </c:pt>
                <c:pt idx="3493">
                  <c:v>560.9539991273889</c:v>
                </c:pt>
                <c:pt idx="3494">
                  <c:v>606.05822137039638</c:v>
                </c:pt>
                <c:pt idx="3495">
                  <c:v>254.02341724158305</c:v>
                </c:pt>
                <c:pt idx="3496">
                  <c:v>261.94179255316681</c:v>
                </c:pt>
                <c:pt idx="3497">
                  <c:v>365.77639840485273</c:v>
                </c:pt>
                <c:pt idx="3498">
                  <c:v>419.39330047897107</c:v>
                </c:pt>
                <c:pt idx="3499">
                  <c:v>470.63225277450812</c:v>
                </c:pt>
                <c:pt idx="3500">
                  <c:v>479.2455130476157</c:v>
                </c:pt>
                <c:pt idx="3501">
                  <c:v>630.2329004538044</c:v>
                </c:pt>
                <c:pt idx="3502">
                  <c:v>688.78951795278522</c:v>
                </c:pt>
                <c:pt idx="3503">
                  <c:v>823.01065109361014</c:v>
                </c:pt>
                <c:pt idx="3504">
                  <c:v>830.60260833971097</c:v>
                </c:pt>
                <c:pt idx="3505">
                  <c:v>602.14107874595788</c:v>
                </c:pt>
                <c:pt idx="3506">
                  <c:v>491.89571260585291</c:v>
                </c:pt>
                <c:pt idx="3507">
                  <c:v>458.15796143078762</c:v>
                </c:pt>
                <c:pt idx="3508">
                  <c:v>545.46024770025099</c:v>
                </c:pt>
                <c:pt idx="3509">
                  <c:v>429.83166281895336</c:v>
                </c:pt>
                <c:pt idx="3510">
                  <c:v>580.9527759930528</c:v>
                </c:pt>
                <c:pt idx="3511">
                  <c:v>681.21039905926898</c:v>
                </c:pt>
                <c:pt idx="3512">
                  <c:v>685.36716178498102</c:v>
                </c:pt>
                <c:pt idx="3513">
                  <c:v>597.69166307629644</c:v>
                </c:pt>
                <c:pt idx="3514">
                  <c:v>348.57772149056666</c:v>
                </c:pt>
                <c:pt idx="3515">
                  <c:v>308.96784083086061</c:v>
                </c:pt>
                <c:pt idx="3516">
                  <c:v>410.22862496751759</c:v>
                </c:pt>
                <c:pt idx="3517">
                  <c:v>350.77602690831696</c:v>
                </c:pt>
                <c:pt idx="3518">
                  <c:v>341.97102487801709</c:v>
                </c:pt>
                <c:pt idx="3519">
                  <c:v>334.67547996266109</c:v>
                </c:pt>
                <c:pt idx="3520">
                  <c:v>410.60055519265029</c:v>
                </c:pt>
                <c:pt idx="3521">
                  <c:v>783.69920382766429</c:v>
                </c:pt>
                <c:pt idx="3522">
                  <c:v>622.60046737360722</c:v>
                </c:pt>
                <c:pt idx="3523">
                  <c:v>574.7402910687789</c:v>
                </c:pt>
                <c:pt idx="3524">
                  <c:v>475.83966721750824</c:v>
                </c:pt>
                <c:pt idx="3525">
                  <c:v>339.74836360033476</c:v>
                </c:pt>
                <c:pt idx="3526">
                  <c:v>310.70012850786406</c:v>
                </c:pt>
                <c:pt idx="3527">
                  <c:v>327.9658975914856</c:v>
                </c:pt>
                <c:pt idx="3528">
                  <c:v>298.47658418428205</c:v>
                </c:pt>
                <c:pt idx="3529">
                  <c:v>332.75775399600394</c:v>
                </c:pt>
                <c:pt idx="3530">
                  <c:v>335.31255136714788</c:v>
                </c:pt>
                <c:pt idx="3531">
                  <c:v>399.8906521658418</c:v>
                </c:pt>
                <c:pt idx="3532">
                  <c:v>331.05810171860367</c:v>
                </c:pt>
                <c:pt idx="3533">
                  <c:v>337.58982517878633</c:v>
                </c:pt>
                <c:pt idx="3534">
                  <c:v>408.67033867105926</c:v>
                </c:pt>
                <c:pt idx="3535">
                  <c:v>278.57147030375882</c:v>
                </c:pt>
                <c:pt idx="3536">
                  <c:v>118.70430272805351</c:v>
                </c:pt>
                <c:pt idx="3537">
                  <c:v>83.478882495129923</c:v>
                </c:pt>
                <c:pt idx="3538">
                  <c:v>60.778083399527375</c:v>
                </c:pt>
                <c:pt idx="3539">
                  <c:v>129.82561836872256</c:v>
                </c:pt>
                <c:pt idx="3540">
                  <c:v>150.15853338932874</c:v>
                </c:pt>
                <c:pt idx="3541">
                  <c:v>161.48137017417432</c:v>
                </c:pt>
                <c:pt idx="3542">
                  <c:v>222.0737023478525</c:v>
                </c:pt>
                <c:pt idx="3543">
                  <c:v>272.22435605793441</c:v>
                </c:pt>
                <c:pt idx="3544">
                  <c:v>180.6071261633096</c:v>
                </c:pt>
                <c:pt idx="3545">
                  <c:v>203.14829103594244</c:v>
                </c:pt>
                <c:pt idx="3546">
                  <c:v>275.64038562768184</c:v>
                </c:pt>
                <c:pt idx="3547">
                  <c:v>356.38498361632008</c:v>
                </c:pt>
                <c:pt idx="3548">
                  <c:v>406.58043043708636</c:v>
                </c:pt>
                <c:pt idx="3549">
                  <c:v>501.38347588775747</c:v>
                </c:pt>
                <c:pt idx="3550">
                  <c:v>367.3919723046443</c:v>
                </c:pt>
                <c:pt idx="3551">
                  <c:v>440.25462122632092</c:v>
                </c:pt>
                <c:pt idx="3552">
                  <c:v>311.7381060489555</c:v>
                </c:pt>
                <c:pt idx="3553">
                  <c:v>356.27423164737235</c:v>
                </c:pt>
                <c:pt idx="3554">
                  <c:v>895.51081157782801</c:v>
                </c:pt>
                <c:pt idx="3555">
                  <c:v>1040.4269101036934</c:v>
                </c:pt>
                <c:pt idx="3556">
                  <c:v>783.51501260485281</c:v>
                </c:pt>
                <c:pt idx="3557">
                  <c:v>630.07869225741854</c:v>
                </c:pt>
                <c:pt idx="3558">
                  <c:v>302.57968798015236</c:v>
                </c:pt>
                <c:pt idx="3559">
                  <c:v>521.48298630481213</c:v>
                </c:pt>
                <c:pt idx="3560">
                  <c:v>670.6057405818384</c:v>
                </c:pt>
                <c:pt idx="3561">
                  <c:v>775.70686418534433</c:v>
                </c:pt>
                <c:pt idx="3562">
                  <c:v>380.4683689009758</c:v>
                </c:pt>
                <c:pt idx="3563">
                  <c:v>298.87631179026192</c:v>
                </c:pt>
                <c:pt idx="3564">
                  <c:v>342.57146625227847</c:v>
                </c:pt>
                <c:pt idx="3565">
                  <c:v>554.2598783154491</c:v>
                </c:pt>
                <c:pt idx="3566">
                  <c:v>460.35408542198343</c:v>
                </c:pt>
                <c:pt idx="3567">
                  <c:v>531.77916128184904</c:v>
                </c:pt>
                <c:pt idx="3568">
                  <c:v>562.27494517482205</c:v>
                </c:pt>
                <c:pt idx="3569">
                  <c:v>612.47616046560142</c:v>
                </c:pt>
                <c:pt idx="3570">
                  <c:v>445.59306338955884</c:v>
                </c:pt>
                <c:pt idx="3571">
                  <c:v>370.37477833269088</c:v>
                </c:pt>
                <c:pt idx="3572">
                  <c:v>490.70633400669976</c:v>
                </c:pt>
                <c:pt idx="3573">
                  <c:v>469.58939930645391</c:v>
                </c:pt>
                <c:pt idx="3574">
                  <c:v>351.3097090447697</c:v>
                </c:pt>
                <c:pt idx="3575">
                  <c:v>315.93330445483849</c:v>
                </c:pt>
                <c:pt idx="3576">
                  <c:v>303.9007116532789</c:v>
                </c:pt>
                <c:pt idx="3577">
                  <c:v>259.00958023932975</c:v>
                </c:pt>
                <c:pt idx="3578">
                  <c:v>152.31756328160975</c:v>
                </c:pt>
                <c:pt idx="3579">
                  <c:v>219.89873800694474</c:v>
                </c:pt>
                <c:pt idx="3580">
                  <c:v>349.35820232396048</c:v>
                </c:pt>
                <c:pt idx="3581">
                  <c:v>325.62266270098041</c:v>
                </c:pt>
                <c:pt idx="3582">
                  <c:v>368.65918944564083</c:v>
                </c:pt>
                <c:pt idx="3583">
                  <c:v>549.88358932940355</c:v>
                </c:pt>
                <c:pt idx="3584">
                  <c:v>556.51663013699874</c:v>
                </c:pt>
                <c:pt idx="3585">
                  <c:v>682.12608625468306</c:v>
                </c:pt>
                <c:pt idx="3586">
                  <c:v>658.95792911214289</c:v>
                </c:pt>
                <c:pt idx="3587">
                  <c:v>930.65909775850469</c:v>
                </c:pt>
                <c:pt idx="3588">
                  <c:v>841.8506265132994</c:v>
                </c:pt>
                <c:pt idx="3589">
                  <c:v>942.14484487476818</c:v>
                </c:pt>
                <c:pt idx="3590">
                  <c:v>561.39404627513466</c:v>
                </c:pt>
                <c:pt idx="3591">
                  <c:v>468.95486174977282</c:v>
                </c:pt>
                <c:pt idx="3592">
                  <c:v>459.22605945787308</c:v>
                </c:pt>
                <c:pt idx="3593">
                  <c:v>491.92040577050744</c:v>
                </c:pt>
                <c:pt idx="3594">
                  <c:v>561.62622943838085</c:v>
                </c:pt>
                <c:pt idx="3595">
                  <c:v>408.13799599844407</c:v>
                </c:pt>
                <c:pt idx="3596">
                  <c:v>301.08900489928732</c:v>
                </c:pt>
                <c:pt idx="3597">
                  <c:v>218.80049775968644</c:v>
                </c:pt>
                <c:pt idx="3598">
                  <c:v>223.23132164587216</c:v>
                </c:pt>
                <c:pt idx="3599">
                  <c:v>289.20546415846826</c:v>
                </c:pt>
                <c:pt idx="3600">
                  <c:v>219.9643968700276</c:v>
                </c:pt>
                <c:pt idx="3601">
                  <c:v>201.64553893770776</c:v>
                </c:pt>
                <c:pt idx="3602">
                  <c:v>172.16943810135407</c:v>
                </c:pt>
                <c:pt idx="3603">
                  <c:v>152.65125075225839</c:v>
                </c:pt>
                <c:pt idx="3604">
                  <c:v>127.19581404546075</c:v>
                </c:pt>
                <c:pt idx="3605">
                  <c:v>217.70079481691326</c:v>
                </c:pt>
                <c:pt idx="3606">
                  <c:v>246.29149187214</c:v>
                </c:pt>
                <c:pt idx="3607">
                  <c:v>265.49563372125579</c:v>
                </c:pt>
                <c:pt idx="3608">
                  <c:v>195.60118889013961</c:v>
                </c:pt>
                <c:pt idx="3609">
                  <c:v>139.8982238465868</c:v>
                </c:pt>
                <c:pt idx="3610">
                  <c:v>262.61530039598944</c:v>
                </c:pt>
                <c:pt idx="3611">
                  <c:v>288.712402396313</c:v>
                </c:pt>
                <c:pt idx="3612">
                  <c:v>325.89235171371962</c:v>
                </c:pt>
                <c:pt idx="3613">
                  <c:v>273.11248875738448</c:v>
                </c:pt>
                <c:pt idx="3614">
                  <c:v>290.48235686879275</c:v>
                </c:pt>
                <c:pt idx="3615">
                  <c:v>265.41893470287675</c:v>
                </c:pt>
                <c:pt idx="3616">
                  <c:v>282.61312049054618</c:v>
                </c:pt>
                <c:pt idx="3617">
                  <c:v>322.92933708155044</c:v>
                </c:pt>
                <c:pt idx="3618">
                  <c:v>293.52317496544168</c:v>
                </c:pt>
                <c:pt idx="3619">
                  <c:v>206.88568018236793</c:v>
                </c:pt>
                <c:pt idx="3620">
                  <c:v>167.68508645590089</c:v>
                </c:pt>
                <c:pt idx="3621">
                  <c:v>118.92081191633117</c:v>
                </c:pt>
                <c:pt idx="3622">
                  <c:v>135.42503062077682</c:v>
                </c:pt>
                <c:pt idx="3623">
                  <c:v>75.966964849438682</c:v>
                </c:pt>
                <c:pt idx="3624">
                  <c:v>46.287694081453935</c:v>
                </c:pt>
                <c:pt idx="3625">
                  <c:v>56.184649641430994</c:v>
                </c:pt>
                <c:pt idx="3626">
                  <c:v>79.300039595308377</c:v>
                </c:pt>
                <c:pt idx="3627">
                  <c:v>78.624775392755595</c:v>
                </c:pt>
                <c:pt idx="3628">
                  <c:v>63.219508170024739</c:v>
                </c:pt>
                <c:pt idx="3629">
                  <c:v>40.444106250324246</c:v>
                </c:pt>
                <c:pt idx="3630">
                  <c:v>51.496384783064208</c:v>
                </c:pt>
                <c:pt idx="3631">
                  <c:v>19.244013662653575</c:v>
                </c:pt>
                <c:pt idx="3632">
                  <c:v>26.236305488800287</c:v>
                </c:pt>
                <c:pt idx="3633">
                  <c:v>23.312749690369806</c:v>
                </c:pt>
                <c:pt idx="3634">
                  <c:v>26.507596302405748</c:v>
                </c:pt>
                <c:pt idx="3635">
                  <c:v>43.650851903999467</c:v>
                </c:pt>
                <c:pt idx="3636">
                  <c:v>216.34789368831335</c:v>
                </c:pt>
                <c:pt idx="3637">
                  <c:v>132.54568964530171</c:v>
                </c:pt>
                <c:pt idx="3638">
                  <c:v>140.62943462947206</c:v>
                </c:pt>
                <c:pt idx="3639">
                  <c:v>112.8190718254548</c:v>
                </c:pt>
                <c:pt idx="3640">
                  <c:v>86.811149032257759</c:v>
                </c:pt>
                <c:pt idx="3641">
                  <c:v>58.060078283127609</c:v>
                </c:pt>
                <c:pt idx="3642">
                  <c:v>97.137608598691344</c:v>
                </c:pt>
                <c:pt idx="3643">
                  <c:v>98.333526870366342</c:v>
                </c:pt>
                <c:pt idx="3644">
                  <c:v>33.406043611631667</c:v>
                </c:pt>
                <c:pt idx="3645">
                  <c:v>33.698410692831594</c:v>
                </c:pt>
                <c:pt idx="3646">
                  <c:v>130.43227310031136</c:v>
                </c:pt>
                <c:pt idx="3647">
                  <c:v>74.292375753996367</c:v>
                </c:pt>
                <c:pt idx="3648">
                  <c:v>154.90996633555787</c:v>
                </c:pt>
                <c:pt idx="3649">
                  <c:v>105.97082728488073</c:v>
                </c:pt>
                <c:pt idx="3650">
                  <c:v>180.78362376147138</c:v>
                </c:pt>
                <c:pt idx="3651">
                  <c:v>260.20149362778426</c:v>
                </c:pt>
                <c:pt idx="3652">
                  <c:v>148.32862955182756</c:v>
                </c:pt>
                <c:pt idx="3653">
                  <c:v>57.198500970959245</c:v>
                </c:pt>
                <c:pt idx="3654">
                  <c:v>105.5867459442395</c:v>
                </c:pt>
                <c:pt idx="3655">
                  <c:v>77.067587137928314</c:v>
                </c:pt>
                <c:pt idx="3656">
                  <c:v>31.212969634351452</c:v>
                </c:pt>
                <c:pt idx="3657">
                  <c:v>15.278856377370102</c:v>
                </c:pt>
                <c:pt idx="3658">
                  <c:v>44.851113364896044</c:v>
                </c:pt>
                <c:pt idx="3659">
                  <c:v>253.26040402331319</c:v>
                </c:pt>
                <c:pt idx="3660">
                  <c:v>126.63511888830013</c:v>
                </c:pt>
                <c:pt idx="3661">
                  <c:v>261.65387596838252</c:v>
                </c:pt>
                <c:pt idx="3662">
                  <c:v>224.08472308316311</c:v>
                </c:pt>
                <c:pt idx="3663">
                  <c:v>105.96975745073499</c:v>
                </c:pt>
                <c:pt idx="3664">
                  <c:v>155.90851865696106</c:v>
                </c:pt>
                <c:pt idx="3665">
                  <c:v>379.9446160898575</c:v>
                </c:pt>
                <c:pt idx="3666">
                  <c:v>378.00026843737879</c:v>
                </c:pt>
                <c:pt idx="3667">
                  <c:v>314.48557717738731</c:v>
                </c:pt>
                <c:pt idx="3668">
                  <c:v>190.66412966592711</c:v>
                </c:pt>
                <c:pt idx="3669">
                  <c:v>228.68875518903295</c:v>
                </c:pt>
                <c:pt idx="3670">
                  <c:v>316.82379228376271</c:v>
                </c:pt>
                <c:pt idx="3671">
                  <c:v>259.35271830285785</c:v>
                </c:pt>
                <c:pt idx="3672">
                  <c:v>222.19121468592277</c:v>
                </c:pt>
                <c:pt idx="3673">
                  <c:v>160.5295054121527</c:v>
                </c:pt>
                <c:pt idx="3674">
                  <c:v>120.1458665140904</c:v>
                </c:pt>
                <c:pt idx="3675">
                  <c:v>139.58220088361625</c:v>
                </c:pt>
                <c:pt idx="3676">
                  <c:v>111.27419805177851</c:v>
                </c:pt>
                <c:pt idx="3677">
                  <c:v>202.41631132419883</c:v>
                </c:pt>
                <c:pt idx="3678">
                  <c:v>123.22106663176305</c:v>
                </c:pt>
                <c:pt idx="3679">
                  <c:v>141.10062201578148</c:v>
                </c:pt>
                <c:pt idx="3680">
                  <c:v>206.31142827096147</c:v>
                </c:pt>
                <c:pt idx="3681">
                  <c:v>260.57686737041655</c:v>
                </c:pt>
                <c:pt idx="3682">
                  <c:v>251.33143592076314</c:v>
                </c:pt>
                <c:pt idx="3683">
                  <c:v>134.93788216161462</c:v>
                </c:pt>
                <c:pt idx="3684">
                  <c:v>30.46698165522578</c:v>
                </c:pt>
                <c:pt idx="3685">
                  <c:v>74.025094098923745</c:v>
                </c:pt>
                <c:pt idx="3686">
                  <c:v>407.47137987610682</c:v>
                </c:pt>
                <c:pt idx="3687">
                  <c:v>200.17357418190787</c:v>
                </c:pt>
                <c:pt idx="3688">
                  <c:v>35.948688320209023</c:v>
                </c:pt>
                <c:pt idx="3689">
                  <c:v>68.281297785274148</c:v>
                </c:pt>
                <c:pt idx="3690">
                  <c:v>84.989243610920539</c:v>
                </c:pt>
                <c:pt idx="3691">
                  <c:v>212.81272783808075</c:v>
                </c:pt>
                <c:pt idx="3692">
                  <c:v>182.63896675618128</c:v>
                </c:pt>
                <c:pt idx="3693">
                  <c:v>71.956400773112122</c:v>
                </c:pt>
                <c:pt idx="3694">
                  <c:v>151.99621951975516</c:v>
                </c:pt>
                <c:pt idx="3695">
                  <c:v>250.00266973119125</c:v>
                </c:pt>
                <c:pt idx="3696">
                  <c:v>230.8415772096624</c:v>
                </c:pt>
                <c:pt idx="3697">
                  <c:v>298.7347335120117</c:v>
                </c:pt>
                <c:pt idx="3698">
                  <c:v>330.93419865690498</c:v>
                </c:pt>
                <c:pt idx="3699">
                  <c:v>290.31548327275027</c:v>
                </c:pt>
                <c:pt idx="3700">
                  <c:v>254.30717736749304</c:v>
                </c:pt>
                <c:pt idx="3701">
                  <c:v>260.5430355706128</c:v>
                </c:pt>
                <c:pt idx="3702">
                  <c:v>302.84546046844088</c:v>
                </c:pt>
                <c:pt idx="3703">
                  <c:v>299.85389341025996</c:v>
                </c:pt>
                <c:pt idx="3704">
                  <c:v>328.43286031180401</c:v>
                </c:pt>
                <c:pt idx="3705">
                  <c:v>289.11796101488778</c:v>
                </c:pt>
                <c:pt idx="3706">
                  <c:v>236.33090700788077</c:v>
                </c:pt>
                <c:pt idx="3707">
                  <c:v>224.44862724385743</c:v>
                </c:pt>
                <c:pt idx="3708">
                  <c:v>243.82419565981269</c:v>
                </c:pt>
                <c:pt idx="3709">
                  <c:v>214.14302764983685</c:v>
                </c:pt>
                <c:pt idx="3710">
                  <c:v>225.68999852192402</c:v>
                </c:pt>
                <c:pt idx="3711">
                  <c:v>220.43913420458685</c:v>
                </c:pt>
                <c:pt idx="3712">
                  <c:v>251.60262754401782</c:v>
                </c:pt>
                <c:pt idx="3713">
                  <c:v>291.51236811146805</c:v>
                </c:pt>
                <c:pt idx="3714">
                  <c:v>273.04087964580782</c:v>
                </c:pt>
                <c:pt idx="3715">
                  <c:v>308.87649778208663</c:v>
                </c:pt>
                <c:pt idx="3716">
                  <c:v>275.71167479032783</c:v>
                </c:pt>
                <c:pt idx="3717">
                  <c:v>310.74925010900404</c:v>
                </c:pt>
                <c:pt idx="3718">
                  <c:v>279.49140225101445</c:v>
                </c:pt>
                <c:pt idx="3719">
                  <c:v>213.72935611134903</c:v>
                </c:pt>
                <c:pt idx="3720">
                  <c:v>216.72337735953357</c:v>
                </c:pt>
                <c:pt idx="3721">
                  <c:v>282.92133593461972</c:v>
                </c:pt>
                <c:pt idx="3722">
                  <c:v>269.39418201253739</c:v>
                </c:pt>
                <c:pt idx="3723">
                  <c:v>221.33767849919241</c:v>
                </c:pt>
                <c:pt idx="3724">
                  <c:v>81.884602037049291</c:v>
                </c:pt>
                <c:pt idx="3725">
                  <c:v>88.170162037896503</c:v>
                </c:pt>
                <c:pt idx="3726">
                  <c:v>117.18265425113277</c:v>
                </c:pt>
                <c:pt idx="3727">
                  <c:v>138.86009172302568</c:v>
                </c:pt>
                <c:pt idx="3728">
                  <c:v>200.94533687092854</c:v>
                </c:pt>
                <c:pt idx="3729">
                  <c:v>249.60900582828023</c:v>
                </c:pt>
                <c:pt idx="3730">
                  <c:v>226.92484927335039</c:v>
                </c:pt>
                <c:pt idx="3731">
                  <c:v>193.27294553015878</c:v>
                </c:pt>
                <c:pt idx="3732">
                  <c:v>164.16903101245239</c:v>
                </c:pt>
                <c:pt idx="3733">
                  <c:v>99.848268364525097</c:v>
                </c:pt>
                <c:pt idx="3734">
                  <c:v>242.72232876044447</c:v>
                </c:pt>
                <c:pt idx="3735">
                  <c:v>165.96753832222151</c:v>
                </c:pt>
                <c:pt idx="3736">
                  <c:v>272.97425073075692</c:v>
                </c:pt>
                <c:pt idx="3737">
                  <c:v>257.10851240006673</c:v>
                </c:pt>
                <c:pt idx="3738">
                  <c:v>306.15454731196496</c:v>
                </c:pt>
                <c:pt idx="3739">
                  <c:v>271.86737154390636</c:v>
                </c:pt>
                <c:pt idx="3740">
                  <c:v>270.27301092172456</c:v>
                </c:pt>
                <c:pt idx="3741">
                  <c:v>244.90715870724324</c:v>
                </c:pt>
                <c:pt idx="3742">
                  <c:v>230.59508498520242</c:v>
                </c:pt>
                <c:pt idx="3743">
                  <c:v>224.69101613453219</c:v>
                </c:pt>
                <c:pt idx="3744">
                  <c:v>232.40414397631571</c:v>
                </c:pt>
                <c:pt idx="3745">
                  <c:v>230.92938108428098</c:v>
                </c:pt>
                <c:pt idx="3746">
                  <c:v>288.32593366971065</c:v>
                </c:pt>
                <c:pt idx="3747">
                  <c:v>252.5599239383983</c:v>
                </c:pt>
                <c:pt idx="3748">
                  <c:v>243.5968038248437</c:v>
                </c:pt>
                <c:pt idx="3749">
                  <c:v>144.68610815455494</c:v>
                </c:pt>
                <c:pt idx="3750">
                  <c:v>151.90259768199536</c:v>
                </c:pt>
                <c:pt idx="3751">
                  <c:v>119.43718651695777</c:v>
                </c:pt>
                <c:pt idx="3752">
                  <c:v>90.765342178064088</c:v>
                </c:pt>
                <c:pt idx="3753">
                  <c:v>213.97193082176017</c:v>
                </c:pt>
                <c:pt idx="3754">
                  <c:v>347.47436671386242</c:v>
                </c:pt>
                <c:pt idx="3755">
                  <c:v>260.61682866597783</c:v>
                </c:pt>
                <c:pt idx="3756">
                  <c:v>110.21983133063296</c:v>
                </c:pt>
                <c:pt idx="3757">
                  <c:v>44.626397809767987</c:v>
                </c:pt>
                <c:pt idx="3758">
                  <c:v>84.861463282177382</c:v>
                </c:pt>
                <c:pt idx="3759">
                  <c:v>133.94053168344215</c:v>
                </c:pt>
                <c:pt idx="3760">
                  <c:v>216.26806313320841</c:v>
                </c:pt>
                <c:pt idx="3761">
                  <c:v>210.68932258152026</c:v>
                </c:pt>
                <c:pt idx="3762">
                  <c:v>191.32770667738771</c:v>
                </c:pt>
                <c:pt idx="3763">
                  <c:v>92.689629748147667</c:v>
                </c:pt>
                <c:pt idx="3764">
                  <c:v>101.08620244911816</c:v>
                </c:pt>
                <c:pt idx="3765">
                  <c:v>94.162544630514176</c:v>
                </c:pt>
                <c:pt idx="3766">
                  <c:v>106.5924560731934</c:v>
                </c:pt>
                <c:pt idx="3767">
                  <c:v>121.37566905312126</c:v>
                </c:pt>
                <c:pt idx="3768">
                  <c:v>145.89294675830439</c:v>
                </c:pt>
                <c:pt idx="3769">
                  <c:v>128.80494224762018</c:v>
                </c:pt>
                <c:pt idx="3770">
                  <c:v>130.78468960354434</c:v>
                </c:pt>
                <c:pt idx="3771">
                  <c:v>170.54867036269229</c:v>
                </c:pt>
                <c:pt idx="3772">
                  <c:v>190.31928383145538</c:v>
                </c:pt>
                <c:pt idx="3773">
                  <c:v>203.24117910402992</c:v>
                </c:pt>
                <c:pt idx="3774">
                  <c:v>211.52253857574382</c:v>
                </c:pt>
                <c:pt idx="3775">
                  <c:v>238.33861629388275</c:v>
                </c:pt>
                <c:pt idx="3776">
                  <c:v>238.43251149899831</c:v>
                </c:pt>
                <c:pt idx="3777">
                  <c:v>241.71140169633824</c:v>
                </c:pt>
                <c:pt idx="3778">
                  <c:v>261.40770853822437</c:v>
                </c:pt>
                <c:pt idx="3779">
                  <c:v>254.48573943578009</c:v>
                </c:pt>
                <c:pt idx="3780">
                  <c:v>199.35087111775366</c:v>
                </c:pt>
                <c:pt idx="3781">
                  <c:v>109.58812412334549</c:v>
                </c:pt>
                <c:pt idx="3782">
                  <c:v>103.87173029171375</c:v>
                </c:pt>
                <c:pt idx="3783">
                  <c:v>60.478781139453197</c:v>
                </c:pt>
                <c:pt idx="3784">
                  <c:v>70.897299290372757</c:v>
                </c:pt>
                <c:pt idx="3785">
                  <c:v>76.883276167982473</c:v>
                </c:pt>
                <c:pt idx="3786">
                  <c:v>41.418028275760747</c:v>
                </c:pt>
                <c:pt idx="3787">
                  <c:v>15.241432781689218</c:v>
                </c:pt>
                <c:pt idx="3788">
                  <c:v>319.4082551758022</c:v>
                </c:pt>
                <c:pt idx="3789">
                  <c:v>63.068152282414516</c:v>
                </c:pt>
                <c:pt idx="3790">
                  <c:v>45.973352078749443</c:v>
                </c:pt>
                <c:pt idx="3791">
                  <c:v>75.947333197525353</c:v>
                </c:pt>
                <c:pt idx="3792">
                  <c:v>32.126156613981543</c:v>
                </c:pt>
                <c:pt idx="3793">
                  <c:v>42.921227903153401</c:v>
                </c:pt>
                <c:pt idx="3794">
                  <c:v>37.308065597012472</c:v>
                </c:pt>
                <c:pt idx="3795">
                  <c:v>48.115190379075408</c:v>
                </c:pt>
                <c:pt idx="3796">
                  <c:v>41.973801818129829</c:v>
                </c:pt>
                <c:pt idx="3797">
                  <c:v>34.676092097648954</c:v>
                </c:pt>
                <c:pt idx="3798">
                  <c:v>309.57596185278277</c:v>
                </c:pt>
                <c:pt idx="3799">
                  <c:v>282.11523804697259</c:v>
                </c:pt>
                <c:pt idx="3800">
                  <c:v>256.58472802434198</c:v>
                </c:pt>
                <c:pt idx="3801">
                  <c:v>212.46291138977352</c:v>
                </c:pt>
                <c:pt idx="3802">
                  <c:v>313.37363092003699</c:v>
                </c:pt>
                <c:pt idx="3803">
                  <c:v>296.48481697684991</c:v>
                </c:pt>
                <c:pt idx="3804">
                  <c:v>151.33071700358119</c:v>
                </c:pt>
                <c:pt idx="3805">
                  <c:v>94.42297973858841</c:v>
                </c:pt>
                <c:pt idx="3806">
                  <c:v>233.38828252704104</c:v>
                </c:pt>
                <c:pt idx="3807">
                  <c:v>221.6427626972187</c:v>
                </c:pt>
                <c:pt idx="3808">
                  <c:v>195.61195902759437</c:v>
                </c:pt>
                <c:pt idx="3809">
                  <c:v>248.67598456536086</c:v>
                </c:pt>
                <c:pt idx="3810">
                  <c:v>188.04177963316681</c:v>
                </c:pt>
                <c:pt idx="3811">
                  <c:v>251.13029448080735</c:v>
                </c:pt>
                <c:pt idx="3812">
                  <c:v>307.10614887757481</c:v>
                </c:pt>
                <c:pt idx="3813">
                  <c:v>459.29629831992884</c:v>
                </c:pt>
                <c:pt idx="3814">
                  <c:v>243.92212063832221</c:v>
                </c:pt>
                <c:pt idx="3815">
                  <c:v>231.86854309501643</c:v>
                </c:pt>
                <c:pt idx="3816">
                  <c:v>177.34643225993429</c:v>
                </c:pt>
                <c:pt idx="3817">
                  <c:v>162.38563717449449</c:v>
                </c:pt>
                <c:pt idx="3818">
                  <c:v>115.14628222769164</c:v>
                </c:pt>
                <c:pt idx="3819">
                  <c:v>592.77020114538561</c:v>
                </c:pt>
                <c:pt idx="3820">
                  <c:v>379.00266280098072</c:v>
                </c:pt>
                <c:pt idx="3821">
                  <c:v>283.36721202949133</c:v>
                </c:pt>
                <c:pt idx="3822">
                  <c:v>402.77895383019478</c:v>
                </c:pt>
                <c:pt idx="3823">
                  <c:v>337.33896452442144</c:v>
                </c:pt>
                <c:pt idx="3824">
                  <c:v>409.19804571529306</c:v>
                </c:pt>
                <c:pt idx="3825">
                  <c:v>651.85132341384838</c:v>
                </c:pt>
                <c:pt idx="3826">
                  <c:v>530.81753125212663</c:v>
                </c:pt>
                <c:pt idx="3827">
                  <c:v>521.36956900245957</c:v>
                </c:pt>
                <c:pt idx="3828">
                  <c:v>528.36002219068985</c:v>
                </c:pt>
                <c:pt idx="3829">
                  <c:v>505.41446031758147</c:v>
                </c:pt>
                <c:pt idx="3830">
                  <c:v>727.02182354260765</c:v>
                </c:pt>
                <c:pt idx="3831">
                  <c:v>949.51624721030896</c:v>
                </c:pt>
                <c:pt idx="3832">
                  <c:v>1039.9917861578388</c:v>
                </c:pt>
                <c:pt idx="3833">
                  <c:v>792.13353134081797</c:v>
                </c:pt>
                <c:pt idx="3834">
                  <c:v>739.72027519637334</c:v>
                </c:pt>
                <c:pt idx="3835">
                  <c:v>541.97629985089475</c:v>
                </c:pt>
                <c:pt idx="3836">
                  <c:v>583.96583373338092</c:v>
                </c:pt>
                <c:pt idx="3837">
                  <c:v>869.33040694137082</c:v>
                </c:pt>
                <c:pt idx="3838">
                  <c:v>754.3922324424085</c:v>
                </c:pt>
                <c:pt idx="3839">
                  <c:v>632.07831444679505</c:v>
                </c:pt>
                <c:pt idx="3840">
                  <c:v>640.76548894694315</c:v>
                </c:pt>
                <c:pt idx="3841">
                  <c:v>448.33547866446349</c:v>
                </c:pt>
                <c:pt idx="3842">
                  <c:v>418.05785396320044</c:v>
                </c:pt>
                <c:pt idx="3843">
                  <c:v>452.21509725841128</c:v>
                </c:pt>
                <c:pt idx="3844">
                  <c:v>438.16893528949947</c:v>
                </c:pt>
                <c:pt idx="3845">
                  <c:v>389.58955891069354</c:v>
                </c:pt>
                <c:pt idx="3846">
                  <c:v>395.41034298447772</c:v>
                </c:pt>
                <c:pt idx="3847">
                  <c:v>486.22068109753923</c:v>
                </c:pt>
                <c:pt idx="3848">
                  <c:v>571.24067580606743</c:v>
                </c:pt>
                <c:pt idx="3849">
                  <c:v>560.0828045524396</c:v>
                </c:pt>
                <c:pt idx="3850">
                  <c:v>589.15153859884481</c:v>
                </c:pt>
                <c:pt idx="3851">
                  <c:v>774.32465459988725</c:v>
                </c:pt>
                <c:pt idx="3852">
                  <c:v>818.01951523208606</c:v>
                </c:pt>
                <c:pt idx="3853">
                  <c:v>735.81579055293207</c:v>
                </c:pt>
                <c:pt idx="3854">
                  <c:v>814.70168427299245</c:v>
                </c:pt>
                <c:pt idx="3855">
                  <c:v>1092.6815681343735</c:v>
                </c:pt>
                <c:pt idx="3856">
                  <c:v>966.47280487585203</c:v>
                </c:pt>
                <c:pt idx="3857">
                  <c:v>996.01914844219823</c:v>
                </c:pt>
                <c:pt idx="3858">
                  <c:v>975.64503762459105</c:v>
                </c:pt>
                <c:pt idx="3859">
                  <c:v>1151.5355195230122</c:v>
                </c:pt>
                <c:pt idx="3860">
                  <c:v>1342.8926595865346</c:v>
                </c:pt>
                <c:pt idx="3861">
                  <c:v>979.11738753999657</c:v>
                </c:pt>
                <c:pt idx="3862">
                  <c:v>1051.045372965154</c:v>
                </c:pt>
                <c:pt idx="3863">
                  <c:v>965.64320982296795</c:v>
                </c:pt>
                <c:pt idx="3864">
                  <c:v>888.63095837627725</c:v>
                </c:pt>
                <c:pt idx="3865">
                  <c:v>748.03699781661987</c:v>
                </c:pt>
                <c:pt idx="3866">
                  <c:v>638.37679125235093</c:v>
                </c:pt>
                <c:pt idx="3867">
                  <c:v>661.47297151267946</c:v>
                </c:pt>
                <c:pt idx="3868">
                  <c:v>742.45729037364686</c:v>
                </c:pt>
                <c:pt idx="3869">
                  <c:v>702.72878041252068</c:v>
                </c:pt>
                <c:pt idx="3870">
                  <c:v>423.7101055098525</c:v>
                </c:pt>
                <c:pt idx="3871">
                  <c:v>282.76127283928935</c:v>
                </c:pt>
                <c:pt idx="3872">
                  <c:v>359.80401988377093</c:v>
                </c:pt>
                <c:pt idx="3873">
                  <c:v>422.35067619017354</c:v>
                </c:pt>
                <c:pt idx="3874">
                  <c:v>435.99637689605839</c:v>
                </c:pt>
                <c:pt idx="3875">
                  <c:v>314.8716318487127</c:v>
                </c:pt>
                <c:pt idx="3876">
                  <c:v>323.33333623730772</c:v>
                </c:pt>
                <c:pt idx="3877">
                  <c:v>247.32682499478079</c:v>
                </c:pt>
                <c:pt idx="3878">
                  <c:v>177.12971426963648</c:v>
                </c:pt>
                <c:pt idx="3879">
                  <c:v>388.6413299225203</c:v>
                </c:pt>
                <c:pt idx="3880">
                  <c:v>658.3884767406945</c:v>
                </c:pt>
                <c:pt idx="3881">
                  <c:v>325.758378108606</c:v>
                </c:pt>
                <c:pt idx="3882">
                  <c:v>612.53087731109838</c:v>
                </c:pt>
                <c:pt idx="3883">
                  <c:v>609.98773908773467</c:v>
                </c:pt>
                <c:pt idx="3884">
                  <c:v>710.10148515334265</c:v>
                </c:pt>
                <c:pt idx="3885">
                  <c:v>1064.9627595666341</c:v>
                </c:pt>
                <c:pt idx="3886">
                  <c:v>603.72234263584312</c:v>
                </c:pt>
                <c:pt idx="3887">
                  <c:v>896.99254274857469</c:v>
                </c:pt>
                <c:pt idx="3888">
                  <c:v>934.53669603482888</c:v>
                </c:pt>
                <c:pt idx="3889">
                  <c:v>645.20194373315883</c:v>
                </c:pt>
                <c:pt idx="3890">
                  <c:v>378.10834316038415</c:v>
                </c:pt>
                <c:pt idx="3891">
                  <c:v>515.9009887987196</c:v>
                </c:pt>
                <c:pt idx="3892">
                  <c:v>592.62223072050131</c:v>
                </c:pt>
                <c:pt idx="3893">
                  <c:v>787.21434582217717</c:v>
                </c:pt>
                <c:pt idx="3894">
                  <c:v>632.91368258099385</c:v>
                </c:pt>
                <c:pt idx="3895">
                  <c:v>852.51184742784699</c:v>
                </c:pt>
                <c:pt idx="3896">
                  <c:v>874.22848552335438</c:v>
                </c:pt>
                <c:pt idx="3897">
                  <c:v>833.26733381654083</c:v>
                </c:pt>
                <c:pt idx="3898">
                  <c:v>670.54370587570202</c:v>
                </c:pt>
                <c:pt idx="3899">
                  <c:v>726.91125207833579</c:v>
                </c:pt>
                <c:pt idx="3900">
                  <c:v>305.31034084723609</c:v>
                </c:pt>
                <c:pt idx="3901">
                  <c:v>559.54531523033972</c:v>
                </c:pt>
                <c:pt idx="3902">
                  <c:v>465.51857097788809</c:v>
                </c:pt>
                <c:pt idx="3903">
                  <c:v>727.81047077667677</c:v>
                </c:pt>
                <c:pt idx="3904">
                  <c:v>1684.0696421618609</c:v>
                </c:pt>
                <c:pt idx="3905">
                  <c:v>1248.7483425969406</c:v>
                </c:pt>
                <c:pt idx="3906">
                  <c:v>1359.6638670757256</c:v>
                </c:pt>
                <c:pt idx="3907">
                  <c:v>1946.7115596999199</c:v>
                </c:pt>
                <c:pt idx="3908">
                  <c:v>1939.2815220677678</c:v>
                </c:pt>
                <c:pt idx="3909">
                  <c:v>1812.7025973638526</c:v>
                </c:pt>
                <c:pt idx="3910">
                  <c:v>1552.4544691571325</c:v>
                </c:pt>
                <c:pt idx="3911">
                  <c:v>1147.4444365744839</c:v>
                </c:pt>
                <c:pt idx="3912">
                  <c:v>820.50754797504464</c:v>
                </c:pt>
                <c:pt idx="3913">
                  <c:v>702.00025356477386</c:v>
                </c:pt>
                <c:pt idx="3914">
                  <c:v>282.19937416583394</c:v>
                </c:pt>
                <c:pt idx="3915">
                  <c:v>1710.8573379709876</c:v>
                </c:pt>
                <c:pt idx="3916">
                  <c:v>1371.2098057547873</c:v>
                </c:pt>
                <c:pt idx="3917">
                  <c:v>1167.4262093890322</c:v>
                </c:pt>
                <c:pt idx="3918">
                  <c:v>1203.6740610740849</c:v>
                </c:pt>
                <c:pt idx="3919">
                  <c:v>945.36328059600851</c:v>
                </c:pt>
                <c:pt idx="3920">
                  <c:v>877.60963770446642</c:v>
                </c:pt>
                <c:pt idx="3921">
                  <c:v>993.35645955102586</c:v>
                </c:pt>
                <c:pt idx="3922">
                  <c:v>1431.0575833720122</c:v>
                </c:pt>
                <c:pt idx="3923">
                  <c:v>1518.865561749072</c:v>
                </c:pt>
                <c:pt idx="3924">
                  <c:v>1104.1919739102586</c:v>
                </c:pt>
                <c:pt idx="3925">
                  <c:v>1470.0200877687651</c:v>
                </c:pt>
                <c:pt idx="3926">
                  <c:v>1773.8285901218735</c:v>
                </c:pt>
                <c:pt idx="3927">
                  <c:v>1285.757866903637</c:v>
                </c:pt>
                <c:pt idx="3928">
                  <c:v>988.32284810142437</c:v>
                </c:pt>
                <c:pt idx="3929">
                  <c:v>916.91111766411109</c:v>
                </c:pt>
                <c:pt idx="3930">
                  <c:v>435.85344199438015</c:v>
                </c:pt>
                <c:pt idx="3931">
                  <c:v>336.9656418094803</c:v>
                </c:pt>
                <c:pt idx="3932">
                  <c:v>652.64927763540049</c:v>
                </c:pt>
                <c:pt idx="3933">
                  <c:v>741.37498650531211</c:v>
                </c:pt>
                <c:pt idx="3934">
                  <c:v>615.45261970012177</c:v>
                </c:pt>
                <c:pt idx="3935">
                  <c:v>133.091949927613</c:v>
                </c:pt>
                <c:pt idx="3936">
                  <c:v>115.68201064378961</c:v>
                </c:pt>
                <c:pt idx="3937">
                  <c:v>136.50961465286414</c:v>
                </c:pt>
                <c:pt idx="3938">
                  <c:v>149.82191629265787</c:v>
                </c:pt>
                <c:pt idx="3939">
                  <c:v>172.05122849152184</c:v>
                </c:pt>
                <c:pt idx="3940">
                  <c:v>131.94117085961244</c:v>
                </c:pt>
                <c:pt idx="3941">
                  <c:v>114.38715989059521</c:v>
                </c:pt>
                <c:pt idx="3942">
                  <c:v>118.29464888173618</c:v>
                </c:pt>
                <c:pt idx="3943">
                  <c:v>145.06166319856192</c:v>
                </c:pt>
                <c:pt idx="3944">
                  <c:v>96.998010777295178</c:v>
                </c:pt>
                <c:pt idx="3945">
                  <c:v>135.12534467738104</c:v>
                </c:pt>
                <c:pt idx="3946">
                  <c:v>55.933466073582451</c:v>
                </c:pt>
                <c:pt idx="3947">
                  <c:v>128.68485716266832</c:v>
                </c:pt>
                <c:pt idx="3948">
                  <c:v>171.13946392020594</c:v>
                </c:pt>
                <c:pt idx="3949">
                  <c:v>172.99435939987157</c:v>
                </c:pt>
                <c:pt idx="3950">
                  <c:v>86.358959125771833</c:v>
                </c:pt>
                <c:pt idx="3951">
                  <c:v>125.74787988132088</c:v>
                </c:pt>
                <c:pt idx="3952">
                  <c:v>421.75005569006186</c:v>
                </c:pt>
                <c:pt idx="3953">
                  <c:v>131.11861822819884</c:v>
                </c:pt>
                <c:pt idx="3954">
                  <c:v>263.42132215426983</c:v>
                </c:pt>
                <c:pt idx="3955">
                  <c:v>428.26264206629003</c:v>
                </c:pt>
                <c:pt idx="3956">
                  <c:v>319.50711349440479</c:v>
                </c:pt>
                <c:pt idx="3957">
                  <c:v>236.35930041334939</c:v>
                </c:pt>
                <c:pt idx="3958">
                  <c:v>297.06652260853571</c:v>
                </c:pt>
                <c:pt idx="3959">
                  <c:v>320.63391197797296</c:v>
                </c:pt>
                <c:pt idx="3960">
                  <c:v>534.93298127954074</c:v>
                </c:pt>
                <c:pt idx="3961">
                  <c:v>215.08201316904947</c:v>
                </c:pt>
                <c:pt idx="3962">
                  <c:v>275.90775335488496</c:v>
                </c:pt>
                <c:pt idx="3963">
                  <c:v>274.01930326739472</c:v>
                </c:pt>
                <c:pt idx="3964">
                  <c:v>88.894087936268136</c:v>
                </c:pt>
                <c:pt idx="3965">
                  <c:v>171.55750194485933</c:v>
                </c:pt>
                <c:pt idx="3966">
                  <c:v>226.03588009054099</c:v>
                </c:pt>
                <c:pt idx="3967">
                  <c:v>254.83039766892773</c:v>
                </c:pt>
                <c:pt idx="3968">
                  <c:v>394.16733449712422</c:v>
                </c:pt>
                <c:pt idx="3969">
                  <c:v>442.55391408014867</c:v>
                </c:pt>
                <c:pt idx="3970">
                  <c:v>399.64831296073095</c:v>
                </c:pt>
                <c:pt idx="3971">
                  <c:v>366.53148631358977</c:v>
                </c:pt>
                <c:pt idx="3972">
                  <c:v>343.96395028979236</c:v>
                </c:pt>
                <c:pt idx="3973">
                  <c:v>374.08940126468269</c:v>
                </c:pt>
                <c:pt idx="3974">
                  <c:v>338.92858455072781</c:v>
                </c:pt>
                <c:pt idx="3975">
                  <c:v>415.97729373957407</c:v>
                </c:pt>
                <c:pt idx="3976">
                  <c:v>417.93110460399231</c:v>
                </c:pt>
                <c:pt idx="3977">
                  <c:v>360.51678329160217</c:v>
                </c:pt>
                <c:pt idx="3978">
                  <c:v>355.51279372225508</c:v>
                </c:pt>
                <c:pt idx="3979">
                  <c:v>473.92901893475585</c:v>
                </c:pt>
                <c:pt idx="3980">
                  <c:v>567.52126408043182</c:v>
                </c:pt>
                <c:pt idx="3981">
                  <c:v>488.15712913984896</c:v>
                </c:pt>
                <c:pt idx="3982">
                  <c:v>278.47363169159064</c:v>
                </c:pt>
                <c:pt idx="3983">
                  <c:v>276.26772355463265</c:v>
                </c:pt>
                <c:pt idx="3984">
                  <c:v>274.49849058792688</c:v>
                </c:pt>
                <c:pt idx="3985">
                  <c:v>238.93602670928351</c:v>
                </c:pt>
                <c:pt idx="3986">
                  <c:v>122.87261184020926</c:v>
                </c:pt>
                <c:pt idx="3987">
                  <c:v>36.785583669559408</c:v>
                </c:pt>
                <c:pt idx="3988">
                  <c:v>25.556597849826492</c:v>
                </c:pt>
                <c:pt idx="3989">
                  <c:v>17.322036490122215</c:v>
                </c:pt>
                <c:pt idx="3990">
                  <c:v>58.923378930861787</c:v>
                </c:pt>
                <c:pt idx="3991">
                  <c:v>61.682108659521155</c:v>
                </c:pt>
                <c:pt idx="3992">
                  <c:v>169.00164952107275</c:v>
                </c:pt>
                <c:pt idx="3993">
                  <c:v>207.05175058460344</c:v>
                </c:pt>
                <c:pt idx="3994">
                  <c:v>244.61319864385962</c:v>
                </c:pt>
                <c:pt idx="3995">
                  <c:v>251.596517287279</c:v>
                </c:pt>
                <c:pt idx="3996">
                  <c:v>416.86307791474138</c:v>
                </c:pt>
                <c:pt idx="3997">
                  <c:v>478.10242891085579</c:v>
                </c:pt>
                <c:pt idx="3998">
                  <c:v>296.2499773397663</c:v>
                </c:pt>
                <c:pt idx="3999">
                  <c:v>9.580578684821317</c:v>
                </c:pt>
                <c:pt idx="4000">
                  <c:v>64.861218331295362</c:v>
                </c:pt>
                <c:pt idx="4001">
                  <c:v>54.288734519668779</c:v>
                </c:pt>
                <c:pt idx="4002">
                  <c:v>48.37821344152708</c:v>
                </c:pt>
                <c:pt idx="4003">
                  <c:v>78.180892545064737</c:v>
                </c:pt>
                <c:pt idx="4004">
                  <c:v>3.9080439378424354</c:v>
                </c:pt>
                <c:pt idx="4005">
                  <c:v>2.4188527559486355</c:v>
                </c:pt>
                <c:pt idx="4006">
                  <c:v>29.598003455033986</c:v>
                </c:pt>
                <c:pt idx="4007">
                  <c:v>80.086056437648537</c:v>
                </c:pt>
                <c:pt idx="4008">
                  <c:v>53.51426297898611</c:v>
                </c:pt>
                <c:pt idx="4009">
                  <c:v>66.01675963108687</c:v>
                </c:pt>
                <c:pt idx="4010">
                  <c:v>65.882095705202744</c:v>
                </c:pt>
                <c:pt idx="4011">
                  <c:v>37.794593630196538</c:v>
                </c:pt>
                <c:pt idx="4012">
                  <c:v>38.260533330709535</c:v>
                </c:pt>
                <c:pt idx="4013">
                  <c:v>99.272993601503615</c:v>
                </c:pt>
                <c:pt idx="4014">
                  <c:v>76.114046581022222</c:v>
                </c:pt>
                <c:pt idx="4015">
                  <c:v>64.619347070435779</c:v>
                </c:pt>
                <c:pt idx="4016">
                  <c:v>66.241103805368112</c:v>
                </c:pt>
                <c:pt idx="4017">
                  <c:v>109.80088772798361</c:v>
                </c:pt>
                <c:pt idx="4018">
                  <c:v>94.366419201404369</c:v>
                </c:pt>
                <c:pt idx="4019">
                  <c:v>112.3245415095771</c:v>
                </c:pt>
                <c:pt idx="4020">
                  <c:v>80.325569618529798</c:v>
                </c:pt>
                <c:pt idx="4021">
                  <c:v>70.20569333642581</c:v>
                </c:pt>
                <c:pt idx="4022">
                  <c:v>38.693240921151769</c:v>
                </c:pt>
                <c:pt idx="4023">
                  <c:v>30.134280487130262</c:v>
                </c:pt>
                <c:pt idx="4024">
                  <c:v>27.60620644466751</c:v>
                </c:pt>
                <c:pt idx="4025">
                  <c:v>33.487862566469474</c:v>
                </c:pt>
                <c:pt idx="4026">
                  <c:v>36.766113339087305</c:v>
                </c:pt>
                <c:pt idx="4027">
                  <c:v>95.759225446253055</c:v>
                </c:pt>
                <c:pt idx="4028">
                  <c:v>170.45017205013329</c:v>
                </c:pt>
                <c:pt idx="4029">
                  <c:v>78.359813792009589</c:v>
                </c:pt>
                <c:pt idx="4030">
                  <c:v>47.426670644681479</c:v>
                </c:pt>
                <c:pt idx="4031">
                  <c:v>65.210965217226004</c:v>
                </c:pt>
                <c:pt idx="4032">
                  <c:v>123.84685999343151</c:v>
                </c:pt>
                <c:pt idx="4033">
                  <c:v>81.691256409417861</c:v>
                </c:pt>
                <c:pt idx="4034">
                  <c:v>60.182150543887303</c:v>
                </c:pt>
                <c:pt idx="4035">
                  <c:v>27.721150552392608</c:v>
                </c:pt>
                <c:pt idx="4036">
                  <c:v>45.391510276141851</c:v>
                </c:pt>
                <c:pt idx="4037">
                  <c:v>59.81725023351747</c:v>
                </c:pt>
                <c:pt idx="4038">
                  <c:v>71.381581634669956</c:v>
                </c:pt>
                <c:pt idx="4039">
                  <c:v>85.299551105272258</c:v>
                </c:pt>
                <c:pt idx="4040">
                  <c:v>50.80388670794116</c:v>
                </c:pt>
                <c:pt idx="4041">
                  <c:v>102.33894123827115</c:v>
                </c:pt>
                <c:pt idx="4042">
                  <c:v>159.6653969497215</c:v>
                </c:pt>
                <c:pt idx="4043">
                  <c:v>215.64915226324464</c:v>
                </c:pt>
                <c:pt idx="4044">
                  <c:v>319.27998231693391</c:v>
                </c:pt>
                <c:pt idx="4045">
                  <c:v>293.53331787445359</c:v>
                </c:pt>
                <c:pt idx="4046">
                  <c:v>278.67446203131863</c:v>
                </c:pt>
                <c:pt idx="4047">
                  <c:v>195.75023028924448</c:v>
                </c:pt>
                <c:pt idx="4048">
                  <c:v>173.81673337158134</c:v>
                </c:pt>
                <c:pt idx="4049">
                  <c:v>220.04419740119585</c:v>
                </c:pt>
                <c:pt idx="4050">
                  <c:v>290.47693133688608</c:v>
                </c:pt>
                <c:pt idx="4051">
                  <c:v>278.24074864727658</c:v>
                </c:pt>
                <c:pt idx="4052">
                  <c:v>175.66714097671422</c:v>
                </c:pt>
                <c:pt idx="4053">
                  <c:v>117.17997005142134</c:v>
                </c:pt>
                <c:pt idx="4054">
                  <c:v>128.21043990230652</c:v>
                </c:pt>
                <c:pt idx="4055">
                  <c:v>177.02502231595696</c:v>
                </c:pt>
                <c:pt idx="4056">
                  <c:v>129.36235764590012</c:v>
                </c:pt>
                <c:pt idx="4057">
                  <c:v>154.93761201810958</c:v>
                </c:pt>
                <c:pt idx="4058">
                  <c:v>78.075792924638421</c:v>
                </c:pt>
                <c:pt idx="4059">
                  <c:v>94.539732433980006</c:v>
                </c:pt>
                <c:pt idx="4060">
                  <c:v>114.94614794234533</c:v>
                </c:pt>
                <c:pt idx="4061">
                  <c:v>82.414990140698762</c:v>
                </c:pt>
                <c:pt idx="4062">
                  <c:v>78.403923337419968</c:v>
                </c:pt>
                <c:pt idx="4063">
                  <c:v>89.259048010390785</c:v>
                </c:pt>
                <c:pt idx="4064">
                  <c:v>73.805881630117511</c:v>
                </c:pt>
                <c:pt idx="4065">
                  <c:v>75.054938504092348</c:v>
                </c:pt>
                <c:pt idx="4066">
                  <c:v>30.115102305808914</c:v>
                </c:pt>
                <c:pt idx="4067">
                  <c:v>14.543975859981472</c:v>
                </c:pt>
                <c:pt idx="4068">
                  <c:v>198.78365080319517</c:v>
                </c:pt>
                <c:pt idx="4069">
                  <c:v>231.8400082027799</c:v>
                </c:pt>
                <c:pt idx="4070">
                  <c:v>144.03004374214134</c:v>
                </c:pt>
                <c:pt idx="4071">
                  <c:v>28.940493461379315</c:v>
                </c:pt>
                <c:pt idx="4072">
                  <c:v>37.130233731359432</c:v>
                </c:pt>
                <c:pt idx="4073">
                  <c:v>53.241315943036341</c:v>
                </c:pt>
                <c:pt idx="4074">
                  <c:v>195.21199579870714</c:v>
                </c:pt>
                <c:pt idx="4075">
                  <c:v>304.32818888340637</c:v>
                </c:pt>
                <c:pt idx="4076">
                  <c:v>225.03195173103066</c:v>
                </c:pt>
                <c:pt idx="4077">
                  <c:v>93.009725078441193</c:v>
                </c:pt>
                <c:pt idx="4078">
                  <c:v>74.526142964252614</c:v>
                </c:pt>
                <c:pt idx="4079">
                  <c:v>42.81591233201987</c:v>
                </c:pt>
                <c:pt idx="4080">
                  <c:v>27.532676764377729</c:v>
                </c:pt>
                <c:pt idx="4081">
                  <c:v>37.168830526684822</c:v>
                </c:pt>
                <c:pt idx="4082">
                  <c:v>153.90698035718378</c:v>
                </c:pt>
                <c:pt idx="4083">
                  <c:v>113.14479144178614</c:v>
                </c:pt>
                <c:pt idx="4084">
                  <c:v>186.78731862352848</c:v>
                </c:pt>
                <c:pt idx="4085">
                  <c:v>135.05603454561066</c:v>
                </c:pt>
                <c:pt idx="4086">
                  <c:v>69.065999992743443</c:v>
                </c:pt>
                <c:pt idx="4087">
                  <c:v>74.947403843282359</c:v>
                </c:pt>
                <c:pt idx="4088">
                  <c:v>104.73302043863846</c:v>
                </c:pt>
                <c:pt idx="4089">
                  <c:v>78.270107280311123</c:v>
                </c:pt>
                <c:pt idx="4090">
                  <c:v>82.989085022369238</c:v>
                </c:pt>
                <c:pt idx="4091">
                  <c:v>48.599815597038571</c:v>
                </c:pt>
                <c:pt idx="4092">
                  <c:v>57.007996868309263</c:v>
                </c:pt>
                <c:pt idx="4093">
                  <c:v>110.84325031495922</c:v>
                </c:pt>
                <c:pt idx="4094">
                  <c:v>183.15776407237203</c:v>
                </c:pt>
                <c:pt idx="4095">
                  <c:v>157.60239460300363</c:v>
                </c:pt>
                <c:pt idx="4096">
                  <c:v>163.60814479553204</c:v>
                </c:pt>
                <c:pt idx="4097">
                  <c:v>107.34656853883891</c:v>
                </c:pt>
                <c:pt idx="4098">
                  <c:v>272.81208974955894</c:v>
                </c:pt>
                <c:pt idx="4099">
                  <c:v>239.72958680284839</c:v>
                </c:pt>
                <c:pt idx="4100">
                  <c:v>317.1774395988997</c:v>
                </c:pt>
                <c:pt idx="4101">
                  <c:v>779.06438416377227</c:v>
                </c:pt>
                <c:pt idx="4102">
                  <c:v>628.60844015874511</c:v>
                </c:pt>
                <c:pt idx="4103">
                  <c:v>637.10517541044965</c:v>
                </c:pt>
                <c:pt idx="4104">
                  <c:v>691.72267498458007</c:v>
                </c:pt>
                <c:pt idx="4105">
                  <c:v>554.61529187007704</c:v>
                </c:pt>
                <c:pt idx="4106">
                  <c:v>1237.4789571325314</c:v>
                </c:pt>
                <c:pt idx="4107">
                  <c:v>1913.1109926497361</c:v>
                </c:pt>
                <c:pt idx="4108">
                  <c:v>1127.7356792962953</c:v>
                </c:pt>
                <c:pt idx="4109">
                  <c:v>1149.8302526420505</c:v>
                </c:pt>
                <c:pt idx="4110">
                  <c:v>723.94829078499606</c:v>
                </c:pt>
                <c:pt idx="4111">
                  <c:v>757.60966606241197</c:v>
                </c:pt>
                <c:pt idx="4112">
                  <c:v>768.71726934595506</c:v>
                </c:pt>
                <c:pt idx="4113">
                  <c:v>729.39107527270176</c:v>
                </c:pt>
                <c:pt idx="4114">
                  <c:v>892.0351115440069</c:v>
                </c:pt>
                <c:pt idx="4115">
                  <c:v>890.6396319191017</c:v>
                </c:pt>
                <c:pt idx="4116">
                  <c:v>1165.0162426747213</c:v>
                </c:pt>
                <c:pt idx="4117">
                  <c:v>717.5181353822818</c:v>
                </c:pt>
                <c:pt idx="4118">
                  <c:v>415.62748368586364</c:v>
                </c:pt>
                <c:pt idx="4119">
                  <c:v>440.50624837040584</c:v>
                </c:pt>
                <c:pt idx="4120">
                  <c:v>483.87165115578773</c:v>
                </c:pt>
                <c:pt idx="4121">
                  <c:v>1250.0262408708395</c:v>
                </c:pt>
                <c:pt idx="4122">
                  <c:v>832.54559115830295</c:v>
                </c:pt>
                <c:pt idx="4123">
                  <c:v>979.89847683126641</c:v>
                </c:pt>
                <c:pt idx="4124">
                  <c:v>975.3648119743857</c:v>
                </c:pt>
                <c:pt idx="4125">
                  <c:v>1687.3580270946359</c:v>
                </c:pt>
                <c:pt idx="4126">
                  <c:v>1587.0828693551914</c:v>
                </c:pt>
                <c:pt idx="4127">
                  <c:v>1218.8812718692448</c:v>
                </c:pt>
                <c:pt idx="4128">
                  <c:v>1462.844224051415</c:v>
                </c:pt>
                <c:pt idx="4129">
                  <c:v>1551.47450827739</c:v>
                </c:pt>
                <c:pt idx="4130">
                  <c:v>1262.469260612932</c:v>
                </c:pt>
                <c:pt idx="4131">
                  <c:v>1091.7826043697048</c:v>
                </c:pt>
                <c:pt idx="4132">
                  <c:v>1163.6331447982607</c:v>
                </c:pt>
                <c:pt idx="4133">
                  <c:v>1090.3233856680583</c:v>
                </c:pt>
                <c:pt idx="4134">
                  <c:v>1271.0633004585861</c:v>
                </c:pt>
                <c:pt idx="4135">
                  <c:v>1053.9956629229393</c:v>
                </c:pt>
                <c:pt idx="4136">
                  <c:v>984.66699450813894</c:v>
                </c:pt>
                <c:pt idx="4137">
                  <c:v>872.19142078179357</c:v>
                </c:pt>
                <c:pt idx="4138">
                  <c:v>1000.8212135193253</c:v>
                </c:pt>
                <c:pt idx="4139">
                  <c:v>1010.3393565042836</c:v>
                </c:pt>
                <c:pt idx="4140">
                  <c:v>901.12690624280992</c:v>
                </c:pt>
                <c:pt idx="4141">
                  <c:v>1075.1292205873924</c:v>
                </c:pt>
                <c:pt idx="4142">
                  <c:v>674.49519169217933</c:v>
                </c:pt>
                <c:pt idx="4143">
                  <c:v>563.78877935890671</c:v>
                </c:pt>
                <c:pt idx="4144">
                  <c:v>1069.1285801658594</c:v>
                </c:pt>
                <c:pt idx="4145">
                  <c:v>1009.2744373238112</c:v>
                </c:pt>
                <c:pt idx="4146">
                  <c:v>1093.5938370910158</c:v>
                </c:pt>
                <c:pt idx="4147">
                  <c:v>914.8290834168572</c:v>
                </c:pt>
                <c:pt idx="4148">
                  <c:v>848.48591035375034</c:v>
                </c:pt>
                <c:pt idx="4149">
                  <c:v>892.17549538150342</c:v>
                </c:pt>
                <c:pt idx="4150">
                  <c:v>839.24244908303672</c:v>
                </c:pt>
                <c:pt idx="4151">
                  <c:v>1194.4137051647831</c:v>
                </c:pt>
                <c:pt idx="4152">
                  <c:v>1097.6777136281473</c:v>
                </c:pt>
                <c:pt idx="4153">
                  <c:v>1159.1479062763949</c:v>
                </c:pt>
                <c:pt idx="4154">
                  <c:v>787.75296704445998</c:v>
                </c:pt>
                <c:pt idx="4155">
                  <c:v>741.02727222535066</c:v>
                </c:pt>
                <c:pt idx="4156">
                  <c:v>683.17601229976231</c:v>
                </c:pt>
                <c:pt idx="4157">
                  <c:v>1128.6629749476972</c:v>
                </c:pt>
                <c:pt idx="4158">
                  <c:v>1110.4120534201111</c:v>
                </c:pt>
                <c:pt idx="4159">
                  <c:v>1137.5143075293988</c:v>
                </c:pt>
                <c:pt idx="4160">
                  <c:v>1100.424477638689</c:v>
                </c:pt>
                <c:pt idx="4161">
                  <c:v>978.16247775319118</c:v>
                </c:pt>
                <c:pt idx="4162">
                  <c:v>1011.882415359692</c:v>
                </c:pt>
                <c:pt idx="4163">
                  <c:v>1123.3750708637374</c:v>
                </c:pt>
                <c:pt idx="4164">
                  <c:v>902.41876126691307</c:v>
                </c:pt>
                <c:pt idx="4165">
                  <c:v>937.07271347429025</c:v>
                </c:pt>
                <c:pt idx="4166">
                  <c:v>718.01351919803426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1-4F31-B2EE-C54490E56FB7}"/>
            </c:ext>
          </c:extLst>
        </c:ser>
        <c:ser>
          <c:idx val="0"/>
          <c:order val="1"/>
          <c:tx>
            <c:v>Reference Turbulence Power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TimeSeries!$L$3:$L$4169</c:f>
              <c:numCache>
                <c:formatCode>0.00</c:formatCode>
                <c:ptCount val="4167"/>
                <c:pt idx="0">
                  <c:v>15.080980261871904</c:v>
                </c:pt>
                <c:pt idx="1">
                  <c:v>15.275208198984506</c:v>
                </c:pt>
                <c:pt idx="2">
                  <c:v>16.209233668476553</c:v>
                </c:pt>
                <c:pt idx="3">
                  <c:v>14.791997105070688</c:v>
                </c:pt>
                <c:pt idx="4">
                  <c:v>15.015823377055311</c:v>
                </c:pt>
                <c:pt idx="5">
                  <c:v>14.026125095592013</c:v>
                </c:pt>
                <c:pt idx="6">
                  <c:v>14.708005228989233</c:v>
                </c:pt>
                <c:pt idx="7">
                  <c:v>14.58333159028213</c:v>
                </c:pt>
                <c:pt idx="8">
                  <c:v>15.197868206008566</c:v>
                </c:pt>
                <c:pt idx="9">
                  <c:v>14.60636751087093</c:v>
                </c:pt>
                <c:pt idx="10">
                  <c:v>14.024528291662893</c:v>
                </c:pt>
                <c:pt idx="11">
                  <c:v>13.519655170200648</c:v>
                </c:pt>
                <c:pt idx="12">
                  <c:v>12.674014720203489</c:v>
                </c:pt>
                <c:pt idx="13">
                  <c:v>12.441357527393677</c:v>
                </c:pt>
                <c:pt idx="14">
                  <c:v>12.996999378966255</c:v>
                </c:pt>
                <c:pt idx="15">
                  <c:v>12.598398745385909</c:v>
                </c:pt>
                <c:pt idx="16">
                  <c:v>11.829888465257323</c:v>
                </c:pt>
                <c:pt idx="17">
                  <c:v>12.327994115664515</c:v>
                </c:pt>
                <c:pt idx="18">
                  <c:v>12.69126117156013</c:v>
                </c:pt>
                <c:pt idx="19">
                  <c:v>12.624842627400989</c:v>
                </c:pt>
                <c:pt idx="20">
                  <c:v>12.139239364601714</c:v>
                </c:pt>
                <c:pt idx="21">
                  <c:v>11.711859124102661</c:v>
                </c:pt>
                <c:pt idx="22">
                  <c:v>11.46005241657182</c:v>
                </c:pt>
                <c:pt idx="23">
                  <c:v>11.148705259574649</c:v>
                </c:pt>
                <c:pt idx="24">
                  <c:v>10.330326010200983</c:v>
                </c:pt>
                <c:pt idx="25">
                  <c:v>10.457972646946235</c:v>
                </c:pt>
                <c:pt idx="26">
                  <c:v>10.439419160972284</c:v>
                </c:pt>
                <c:pt idx="27">
                  <c:v>10.850575871401343</c:v>
                </c:pt>
                <c:pt idx="28">
                  <c:v>10.74439996579274</c:v>
                </c:pt>
                <c:pt idx="29">
                  <c:v>10.551710023969775</c:v>
                </c:pt>
                <c:pt idx="30">
                  <c:v>10.582978586939046</c:v>
                </c:pt>
                <c:pt idx="31">
                  <c:v>10.828822658239799</c:v>
                </c:pt>
                <c:pt idx="32">
                  <c:v>9.9134899214964367</c:v>
                </c:pt>
                <c:pt idx="33">
                  <c:v>9.5051734977872542</c:v>
                </c:pt>
                <c:pt idx="34">
                  <c:v>9.5554663689932333</c:v>
                </c:pt>
                <c:pt idx="35">
                  <c:v>9.7122153605233681</c:v>
                </c:pt>
                <c:pt idx="36">
                  <c:v>9.547672257527438</c:v>
                </c:pt>
                <c:pt idx="37">
                  <c:v>9.0218690944799409</c:v>
                </c:pt>
                <c:pt idx="38">
                  <c:v>9.4438304310798529</c:v>
                </c:pt>
                <c:pt idx="39">
                  <c:v>9.3077462501648416</c:v>
                </c:pt>
                <c:pt idx="40">
                  <c:v>9.2311502967160557</c:v>
                </c:pt>
                <c:pt idx="41">
                  <c:v>9.0659577909686355</c:v>
                </c:pt>
                <c:pt idx="42">
                  <c:v>8.861389661445779</c:v>
                </c:pt>
                <c:pt idx="43">
                  <c:v>9.4000782783746573</c:v>
                </c:pt>
                <c:pt idx="44">
                  <c:v>9.5079040411537949</c:v>
                </c:pt>
                <c:pt idx="45">
                  <c:v>7.8275232832950303</c:v>
                </c:pt>
                <c:pt idx="46">
                  <c:v>8.3376747698763189</c:v>
                </c:pt>
                <c:pt idx="47">
                  <c:v>7.907851655044019</c:v>
                </c:pt>
                <c:pt idx="48">
                  <c:v>7.3719277411073927</c:v>
                </c:pt>
                <c:pt idx="49">
                  <c:v>8.332616870213462</c:v>
                </c:pt>
                <c:pt idx="50">
                  <c:v>8.9015533476793145</c:v>
                </c:pt>
                <c:pt idx="51">
                  <c:v>9.4112265126238928</c:v>
                </c:pt>
                <c:pt idx="52">
                  <c:v>9.4233543348324247</c:v>
                </c:pt>
                <c:pt idx="53">
                  <c:v>9.219376003488394</c:v>
                </c:pt>
                <c:pt idx="54">
                  <c:v>9.7791916354101911</c:v>
                </c:pt>
                <c:pt idx="55">
                  <c:v>9.8092976126508908</c:v>
                </c:pt>
                <c:pt idx="56">
                  <c:v>9.8109010337177356</c:v>
                </c:pt>
                <c:pt idx="57">
                  <c:v>9.5579803041164233</c:v>
                </c:pt>
                <c:pt idx="58">
                  <c:v>9.1480780685544953</c:v>
                </c:pt>
                <c:pt idx="59">
                  <c:v>9.8748410410189074</c:v>
                </c:pt>
                <c:pt idx="60">
                  <c:v>9.5824527408156399</c:v>
                </c:pt>
                <c:pt idx="61">
                  <c:v>9.2800324147455751</c:v>
                </c:pt>
                <c:pt idx="62">
                  <c:v>8.9566349515415506</c:v>
                </c:pt>
                <c:pt idx="63">
                  <c:v>8.6342080575152416</c:v>
                </c:pt>
                <c:pt idx="64">
                  <c:v>7.9587007191556998</c:v>
                </c:pt>
                <c:pt idx="65">
                  <c:v>7.6854591056756405</c:v>
                </c:pt>
                <c:pt idx="66">
                  <c:v>8.3546758760357918</c:v>
                </c:pt>
                <c:pt idx="67">
                  <c:v>9.0029562776461471</c:v>
                </c:pt>
                <c:pt idx="68">
                  <c:v>9.7605249452280205</c:v>
                </c:pt>
                <c:pt idx="69">
                  <c:v>8.5641599551366117</c:v>
                </c:pt>
                <c:pt idx="70">
                  <c:v>7.485404390811941</c:v>
                </c:pt>
                <c:pt idx="71">
                  <c:v>8.0060427539524035</c:v>
                </c:pt>
                <c:pt idx="72">
                  <c:v>7.9677140717888379</c:v>
                </c:pt>
                <c:pt idx="73">
                  <c:v>8.6765002292235192</c:v>
                </c:pt>
                <c:pt idx="74">
                  <c:v>8.3039603681132057</c:v>
                </c:pt>
                <c:pt idx="75">
                  <c:v>8.2160135182449885</c:v>
                </c:pt>
                <c:pt idx="76">
                  <c:v>8.59014403803973</c:v>
                </c:pt>
                <c:pt idx="77">
                  <c:v>8.1094776954650278</c:v>
                </c:pt>
                <c:pt idx="78">
                  <c:v>7.7658156679968595</c:v>
                </c:pt>
                <c:pt idx="79">
                  <c:v>8.0614511252179586</c:v>
                </c:pt>
                <c:pt idx="80">
                  <c:v>8.955532950553863</c:v>
                </c:pt>
                <c:pt idx="81">
                  <c:v>8.1501755904299049</c:v>
                </c:pt>
                <c:pt idx="82">
                  <c:v>6.7563761548164649</c:v>
                </c:pt>
                <c:pt idx="83">
                  <c:v>8.1713709804924459</c:v>
                </c:pt>
                <c:pt idx="84">
                  <c:v>8.184525536598338</c:v>
                </c:pt>
                <c:pt idx="85">
                  <c:v>9.0018844139927303</c:v>
                </c:pt>
                <c:pt idx="86">
                  <c:v>8.8853866070554162</c:v>
                </c:pt>
                <c:pt idx="87">
                  <c:v>9.2686908388820264</c:v>
                </c:pt>
                <c:pt idx="88">
                  <c:v>9.3975152327895923</c:v>
                </c:pt>
                <c:pt idx="89">
                  <c:v>9.8509429707508147</c:v>
                </c:pt>
                <c:pt idx="90">
                  <c:v>9.1453213536457341</c:v>
                </c:pt>
                <c:pt idx="91">
                  <c:v>9.6187809258928318</c:v>
                </c:pt>
                <c:pt idx="92">
                  <c:v>9.472535528443851</c:v>
                </c:pt>
                <c:pt idx="93">
                  <c:v>9.5225150453080953</c:v>
                </c:pt>
                <c:pt idx="94">
                  <c:v>9.8178201847383679</c:v>
                </c:pt>
                <c:pt idx="95">
                  <c:v>10.783648067998239</c:v>
                </c:pt>
                <c:pt idx="96">
                  <c:v>9.8010372556665164</c:v>
                </c:pt>
                <c:pt idx="97">
                  <c:v>10.156195711012428</c:v>
                </c:pt>
                <c:pt idx="98">
                  <c:v>9.9123199019071393</c:v>
                </c:pt>
                <c:pt idx="99">
                  <c:v>8.1795920699048441</c:v>
                </c:pt>
                <c:pt idx="100">
                  <c:v>7.3130188875550646</c:v>
                </c:pt>
                <c:pt idx="101">
                  <c:v>6.9386180373511781</c:v>
                </c:pt>
                <c:pt idx="102">
                  <c:v>7.097768051960216</c:v>
                </c:pt>
                <c:pt idx="103">
                  <c:v>7.4532910785975233</c:v>
                </c:pt>
                <c:pt idx="104">
                  <c:v>8.981067675640233</c:v>
                </c:pt>
                <c:pt idx="105">
                  <c:v>7.3060899878104717</c:v>
                </c:pt>
                <c:pt idx="106">
                  <c:v>9.7800713905791206</c:v>
                </c:pt>
                <c:pt idx="107">
                  <c:v>10.261311545090011</c:v>
                </c:pt>
                <c:pt idx="108">
                  <c:v>9.3836715354087445</c:v>
                </c:pt>
                <c:pt idx="109">
                  <c:v>8.3399922536912019</c:v>
                </c:pt>
                <c:pt idx="110">
                  <c:v>8.5849139088842765</c:v>
                </c:pt>
                <c:pt idx="111">
                  <c:v>10.163065834238648</c:v>
                </c:pt>
                <c:pt idx="112">
                  <c:v>9.5642375739248102</c:v>
                </c:pt>
                <c:pt idx="113">
                  <c:v>9.9975119346509871</c:v>
                </c:pt>
                <c:pt idx="114">
                  <c:v>9.623271852592838</c:v>
                </c:pt>
                <c:pt idx="115">
                  <c:v>10.262396782258975</c:v>
                </c:pt>
                <c:pt idx="116">
                  <c:v>10.725546496372628</c:v>
                </c:pt>
                <c:pt idx="117">
                  <c:v>8.8648828564347077</c:v>
                </c:pt>
                <c:pt idx="118">
                  <c:v>8.6779903883504304</c:v>
                </c:pt>
                <c:pt idx="119">
                  <c:v>10.007882486253198</c:v>
                </c:pt>
                <c:pt idx="120">
                  <c:v>8.3119767464953185</c:v>
                </c:pt>
                <c:pt idx="121">
                  <c:v>9.6022214402234685</c:v>
                </c:pt>
                <c:pt idx="122">
                  <c:v>8.3134221307027083</c:v>
                </c:pt>
                <c:pt idx="123">
                  <c:v>7.9202258292020318</c:v>
                </c:pt>
                <c:pt idx="124">
                  <c:v>8.9243858202142849</c:v>
                </c:pt>
                <c:pt idx="125">
                  <c:v>8.3618259033834441</c:v>
                </c:pt>
                <c:pt idx="126">
                  <c:v>8.4718251805262206</c:v>
                </c:pt>
                <c:pt idx="127">
                  <c:v>3.6532983397718075</c:v>
                </c:pt>
                <c:pt idx="128">
                  <c:v>3.3670429771433028</c:v>
                </c:pt>
                <c:pt idx="129">
                  <c:v>3.3381594189946888</c:v>
                </c:pt>
                <c:pt idx="130">
                  <c:v>3.7830178633364047</c:v>
                </c:pt>
                <c:pt idx="131">
                  <c:v>4.2778127971474342</c:v>
                </c:pt>
                <c:pt idx="132">
                  <c:v>4.0007419094554555</c:v>
                </c:pt>
                <c:pt idx="133">
                  <c:v>3.8624314402719646</c:v>
                </c:pt>
                <c:pt idx="134">
                  <c:v>3.5853905878535355</c:v>
                </c:pt>
                <c:pt idx="135">
                  <c:v>3.783847108872338</c:v>
                </c:pt>
                <c:pt idx="136">
                  <c:v>3.9622400964029523</c:v>
                </c:pt>
                <c:pt idx="137">
                  <c:v>3.6652366850804499</c:v>
                </c:pt>
                <c:pt idx="138">
                  <c:v>9.7490061605991283</c:v>
                </c:pt>
                <c:pt idx="139">
                  <c:v>9.6706330920975887</c:v>
                </c:pt>
                <c:pt idx="140">
                  <c:v>12.950016249707305</c:v>
                </c:pt>
                <c:pt idx="141">
                  <c:v>12.519114418317704</c:v>
                </c:pt>
                <c:pt idx="142">
                  <c:v>12.069134306124472</c:v>
                </c:pt>
                <c:pt idx="143">
                  <c:v>12.665053057473532</c:v>
                </c:pt>
                <c:pt idx="144">
                  <c:v>12.19423924106615</c:v>
                </c:pt>
                <c:pt idx="145">
                  <c:v>12.14571117008515</c:v>
                </c:pt>
                <c:pt idx="146">
                  <c:v>7.9350536375867016</c:v>
                </c:pt>
                <c:pt idx="147">
                  <c:v>9.7325743000463678</c:v>
                </c:pt>
                <c:pt idx="148">
                  <c:v>7.9286592902714306</c:v>
                </c:pt>
                <c:pt idx="149">
                  <c:v>10.286733076397345</c:v>
                </c:pt>
                <c:pt idx="150">
                  <c:v>10.524165192791887</c:v>
                </c:pt>
                <c:pt idx="151">
                  <c:v>9.6168494202922723</c:v>
                </c:pt>
                <c:pt idx="152">
                  <c:v>9.2719802424456983</c:v>
                </c:pt>
                <c:pt idx="153">
                  <c:v>8.5704954865832299</c:v>
                </c:pt>
                <c:pt idx="154">
                  <c:v>9.1139243857170609</c:v>
                </c:pt>
                <c:pt idx="155">
                  <c:v>10.257578366513965</c:v>
                </c:pt>
                <c:pt idx="156">
                  <c:v>8.9649564382091338</c:v>
                </c:pt>
                <c:pt idx="157">
                  <c:v>8.2747503592690101</c:v>
                </c:pt>
                <c:pt idx="158">
                  <c:v>8.8666865719152685</c:v>
                </c:pt>
                <c:pt idx="159">
                  <c:v>8.7491385937570083</c:v>
                </c:pt>
                <c:pt idx="160">
                  <c:v>7.1208346350022369</c:v>
                </c:pt>
                <c:pt idx="161">
                  <c:v>5.7389520781470234</c:v>
                </c:pt>
                <c:pt idx="162">
                  <c:v>8.2172424342505632</c:v>
                </c:pt>
                <c:pt idx="163">
                  <c:v>11.434559565672449</c:v>
                </c:pt>
                <c:pt idx="164">
                  <c:v>10.812600918475884</c:v>
                </c:pt>
                <c:pt idx="165">
                  <c:v>10.350195125534114</c:v>
                </c:pt>
                <c:pt idx="166">
                  <c:v>9.5209825767804848</c:v>
                </c:pt>
                <c:pt idx="167">
                  <c:v>10.767045302702655</c:v>
                </c:pt>
                <c:pt idx="168">
                  <c:v>10.719188365621232</c:v>
                </c:pt>
                <c:pt idx="169">
                  <c:v>9.1411749012367132</c:v>
                </c:pt>
                <c:pt idx="170">
                  <c:v>9.0440087803990856</c:v>
                </c:pt>
                <c:pt idx="171">
                  <c:v>6.6337262823979843</c:v>
                </c:pt>
                <c:pt idx="172">
                  <c:v>8.1565128914451286</c:v>
                </c:pt>
                <c:pt idx="173">
                  <c:v>6.1504968547800534</c:v>
                </c:pt>
                <c:pt idx="174">
                  <c:v>6.0814242585495126</c:v>
                </c:pt>
                <c:pt idx="175">
                  <c:v>8.3750196884102603</c:v>
                </c:pt>
                <c:pt idx="176">
                  <c:v>8.4937754647171442</c:v>
                </c:pt>
                <c:pt idx="177">
                  <c:v>4.7177893925481236</c:v>
                </c:pt>
                <c:pt idx="178">
                  <c:v>8.0884648417597962</c:v>
                </c:pt>
                <c:pt idx="179">
                  <c:v>9.1466006385867473</c:v>
                </c:pt>
                <c:pt idx="180">
                  <c:v>7.9717451491226408</c:v>
                </c:pt>
                <c:pt idx="181">
                  <c:v>7.7743066318571143</c:v>
                </c:pt>
                <c:pt idx="182">
                  <c:v>8.5757830578649497</c:v>
                </c:pt>
                <c:pt idx="183">
                  <c:v>7.8044458531101304</c:v>
                </c:pt>
                <c:pt idx="184">
                  <c:v>8.1895957414955163</c:v>
                </c:pt>
                <c:pt idx="185">
                  <c:v>7.5178599750332831</c:v>
                </c:pt>
                <c:pt idx="186">
                  <c:v>7.8350570197474525</c:v>
                </c:pt>
                <c:pt idx="187">
                  <c:v>8.3302920392201081</c:v>
                </c:pt>
                <c:pt idx="188">
                  <c:v>8.9542224012464011</c:v>
                </c:pt>
                <c:pt idx="189">
                  <c:v>8.3804268088827101</c:v>
                </c:pt>
                <c:pt idx="190">
                  <c:v>9.626641206362871</c:v>
                </c:pt>
                <c:pt idx="191">
                  <c:v>9.2032280079690842</c:v>
                </c:pt>
                <c:pt idx="192">
                  <c:v>9.7364045397236829</c:v>
                </c:pt>
                <c:pt idx="193">
                  <c:v>9.0053091260772753</c:v>
                </c:pt>
                <c:pt idx="194">
                  <c:v>8.520509831658071</c:v>
                </c:pt>
                <c:pt idx="195">
                  <c:v>8.8368665848958194</c:v>
                </c:pt>
                <c:pt idx="196">
                  <c:v>8.4018576264934435</c:v>
                </c:pt>
                <c:pt idx="197">
                  <c:v>7.314269841306638</c:v>
                </c:pt>
                <c:pt idx="198">
                  <c:v>7.6213667480105549</c:v>
                </c:pt>
                <c:pt idx="199">
                  <c:v>7.3933615388460474</c:v>
                </c:pt>
                <c:pt idx="200">
                  <c:v>8.216518318304562</c:v>
                </c:pt>
                <c:pt idx="201">
                  <c:v>6.8419187912030957</c:v>
                </c:pt>
                <c:pt idx="202">
                  <c:v>8.0185299250924018</c:v>
                </c:pt>
                <c:pt idx="203">
                  <c:v>7.3758031996809734</c:v>
                </c:pt>
                <c:pt idx="204">
                  <c:v>7.750348212770656</c:v>
                </c:pt>
                <c:pt idx="205">
                  <c:v>7.7192677749345524</c:v>
                </c:pt>
                <c:pt idx="206">
                  <c:v>8.6484006396040165</c:v>
                </c:pt>
                <c:pt idx="207">
                  <c:v>8.282377457511684</c:v>
                </c:pt>
                <c:pt idx="208">
                  <c:v>6.9885433251852271</c:v>
                </c:pt>
                <c:pt idx="209">
                  <c:v>7.611620362870533</c:v>
                </c:pt>
                <c:pt idx="210">
                  <c:v>7.3941281171212978</c:v>
                </c:pt>
                <c:pt idx="211">
                  <c:v>7.9773719553985716</c:v>
                </c:pt>
                <c:pt idx="212">
                  <c:v>7.5326160155729367</c:v>
                </c:pt>
                <c:pt idx="213">
                  <c:v>7.6598278591407913</c:v>
                </c:pt>
                <c:pt idx="214">
                  <c:v>7.3803458496190197</c:v>
                </c:pt>
                <c:pt idx="215">
                  <c:v>7.2400246612137575</c:v>
                </c:pt>
                <c:pt idx="216">
                  <c:v>6.24518775209736</c:v>
                </c:pt>
                <c:pt idx="217">
                  <c:v>5.9183885954236652</c:v>
                </c:pt>
                <c:pt idx="218">
                  <c:v>5.8090358374597457</c:v>
                </c:pt>
                <c:pt idx="219">
                  <c:v>5.0774495830516839</c:v>
                </c:pt>
                <c:pt idx="220">
                  <c:v>5.5845181022870003</c:v>
                </c:pt>
                <c:pt idx="221">
                  <c:v>6.3431498313717531</c:v>
                </c:pt>
                <c:pt idx="222">
                  <c:v>5.8503220364275004</c:v>
                </c:pt>
                <c:pt idx="223">
                  <c:v>6.0697213581671159</c:v>
                </c:pt>
                <c:pt idx="224">
                  <c:v>6.0280957607073935</c:v>
                </c:pt>
                <c:pt idx="225">
                  <c:v>6.28245044805979</c:v>
                </c:pt>
                <c:pt idx="226">
                  <c:v>6.1005810290002271</c:v>
                </c:pt>
                <c:pt idx="227">
                  <c:v>5.0048798964822003</c:v>
                </c:pt>
                <c:pt idx="228">
                  <c:v>4.7888758195681653</c:v>
                </c:pt>
                <c:pt idx="229">
                  <c:v>4.0857903153784694</c:v>
                </c:pt>
                <c:pt idx="230">
                  <c:v>8.8421816704504845</c:v>
                </c:pt>
                <c:pt idx="231">
                  <c:v>8.7429572118244323</c:v>
                </c:pt>
                <c:pt idx="232">
                  <c:v>19.265719721018375</c:v>
                </c:pt>
                <c:pt idx="233">
                  <c:v>21.013341692335814</c:v>
                </c:pt>
                <c:pt idx="234">
                  <c:v>16.74682167377027</c:v>
                </c:pt>
                <c:pt idx="235">
                  <c:v>17.597236287914701</c:v>
                </c:pt>
                <c:pt idx="236">
                  <c:v>18.623352588034411</c:v>
                </c:pt>
                <c:pt idx="237">
                  <c:v>20.689303181919495</c:v>
                </c:pt>
                <c:pt idx="238">
                  <c:v>20.077093434212113</c:v>
                </c:pt>
                <c:pt idx="239">
                  <c:v>18.646270019094811</c:v>
                </c:pt>
                <c:pt idx="240">
                  <c:v>17.297970436946859</c:v>
                </c:pt>
                <c:pt idx="241">
                  <c:v>16.5475279657926</c:v>
                </c:pt>
                <c:pt idx="242">
                  <c:v>16.471826534904405</c:v>
                </c:pt>
                <c:pt idx="243">
                  <c:v>16.403266589162559</c:v>
                </c:pt>
                <c:pt idx="244">
                  <c:v>14.462393499176521</c:v>
                </c:pt>
                <c:pt idx="245">
                  <c:v>14.254422733368063</c:v>
                </c:pt>
                <c:pt idx="246">
                  <c:v>14.607227471987208</c:v>
                </c:pt>
                <c:pt idx="247">
                  <c:v>16.852216828281588</c:v>
                </c:pt>
                <c:pt idx="248">
                  <c:v>19.007003192553451</c:v>
                </c:pt>
                <c:pt idx="249">
                  <c:v>15.968297795257561</c:v>
                </c:pt>
                <c:pt idx="250">
                  <c:v>17.703980390870726</c:v>
                </c:pt>
                <c:pt idx="251">
                  <c:v>14.148683069186545</c:v>
                </c:pt>
                <c:pt idx="252">
                  <c:v>13.696728933858985</c:v>
                </c:pt>
                <c:pt idx="253">
                  <c:v>13.244000552127158</c:v>
                </c:pt>
                <c:pt idx="254">
                  <c:v>12.21964108221985</c:v>
                </c:pt>
                <c:pt idx="255">
                  <c:v>10.848626462029596</c:v>
                </c:pt>
                <c:pt idx="256">
                  <c:v>10.907906773732794</c:v>
                </c:pt>
                <c:pt idx="257">
                  <c:v>10.25787074967347</c:v>
                </c:pt>
                <c:pt idx="258">
                  <c:v>9.0743941597138651</c:v>
                </c:pt>
                <c:pt idx="259">
                  <c:v>8.6901908686065692</c:v>
                </c:pt>
                <c:pt idx="260">
                  <c:v>8.5025617475798345</c:v>
                </c:pt>
                <c:pt idx="261">
                  <c:v>8.6321407201147995</c:v>
                </c:pt>
                <c:pt idx="262">
                  <c:v>11.119222331775521</c:v>
                </c:pt>
                <c:pt idx="263">
                  <c:v>12.085787982697672</c:v>
                </c:pt>
                <c:pt idx="264">
                  <c:v>10.901573049378111</c:v>
                </c:pt>
                <c:pt idx="265">
                  <c:v>9.7674709714381702</c:v>
                </c:pt>
                <c:pt idx="266">
                  <c:v>9.7876276185965985</c:v>
                </c:pt>
                <c:pt idx="267">
                  <c:v>8.6526086764382804</c:v>
                </c:pt>
                <c:pt idx="268">
                  <c:v>7.3696043424232176</c:v>
                </c:pt>
                <c:pt idx="269">
                  <c:v>7.4090290845453701</c:v>
                </c:pt>
                <c:pt idx="270">
                  <c:v>5.7705565333496516</c:v>
                </c:pt>
                <c:pt idx="271">
                  <c:v>5.7707681879504102</c:v>
                </c:pt>
                <c:pt idx="272">
                  <c:v>5.7118543056688758</c:v>
                </c:pt>
                <c:pt idx="273">
                  <c:v>5.2277591916909527</c:v>
                </c:pt>
                <c:pt idx="274">
                  <c:v>5.4939531802684645</c:v>
                </c:pt>
                <c:pt idx="275">
                  <c:v>4.7038225097332997</c:v>
                </c:pt>
                <c:pt idx="276">
                  <c:v>4.3185308799120445</c:v>
                </c:pt>
                <c:pt idx="277">
                  <c:v>4.7735429330842303</c:v>
                </c:pt>
                <c:pt idx="278">
                  <c:v>4.28906071737849</c:v>
                </c:pt>
                <c:pt idx="279">
                  <c:v>4.8130968331590127</c:v>
                </c:pt>
                <c:pt idx="280">
                  <c:v>5.39675469243985</c:v>
                </c:pt>
                <c:pt idx="281">
                  <c:v>6.6156624088130584</c:v>
                </c:pt>
                <c:pt idx="282">
                  <c:v>6.6656780304720629</c:v>
                </c:pt>
                <c:pt idx="283">
                  <c:v>7.8142264354427864</c:v>
                </c:pt>
                <c:pt idx="284">
                  <c:v>8.2370002634395867</c:v>
                </c:pt>
                <c:pt idx="285">
                  <c:v>8.9061760222833435</c:v>
                </c:pt>
                <c:pt idx="286">
                  <c:v>9.6873062813312174</c:v>
                </c:pt>
                <c:pt idx="287">
                  <c:v>10.439289560529106</c:v>
                </c:pt>
                <c:pt idx="288">
                  <c:v>10.62346651848155</c:v>
                </c:pt>
                <c:pt idx="289">
                  <c:v>9.8251704599928562</c:v>
                </c:pt>
                <c:pt idx="290">
                  <c:v>10.735153758373489</c:v>
                </c:pt>
                <c:pt idx="291">
                  <c:v>11.365094309030313</c:v>
                </c:pt>
                <c:pt idx="292">
                  <c:v>11.219796291433227</c:v>
                </c:pt>
                <c:pt idx="293">
                  <c:v>9.3428547759608129</c:v>
                </c:pt>
                <c:pt idx="294">
                  <c:v>9.5006155772660783</c:v>
                </c:pt>
                <c:pt idx="295">
                  <c:v>9.914208461668375</c:v>
                </c:pt>
                <c:pt idx="296">
                  <c:v>11.656987462796446</c:v>
                </c:pt>
                <c:pt idx="297">
                  <c:v>12.02634575665536</c:v>
                </c:pt>
                <c:pt idx="298">
                  <c:v>13.055567061028274</c:v>
                </c:pt>
                <c:pt idx="299">
                  <c:v>12.714158305510161</c:v>
                </c:pt>
                <c:pt idx="300">
                  <c:v>12.841279332307913</c:v>
                </c:pt>
                <c:pt idx="301">
                  <c:v>12.596679711068157</c:v>
                </c:pt>
                <c:pt idx="302">
                  <c:v>12.264215657380555</c:v>
                </c:pt>
                <c:pt idx="303">
                  <c:v>11.825853922100276</c:v>
                </c:pt>
                <c:pt idx="304">
                  <c:v>13.833308831821315</c:v>
                </c:pt>
                <c:pt idx="305">
                  <c:v>12.467794711294404</c:v>
                </c:pt>
                <c:pt idx="306">
                  <c:v>11.178705913097319</c:v>
                </c:pt>
                <c:pt idx="307">
                  <c:v>9.4566792681965079</c:v>
                </c:pt>
                <c:pt idx="308">
                  <c:v>8.4637805473491685</c:v>
                </c:pt>
                <c:pt idx="309">
                  <c:v>9.262106468936901</c:v>
                </c:pt>
                <c:pt idx="310">
                  <c:v>9.3507862117245946</c:v>
                </c:pt>
                <c:pt idx="311">
                  <c:v>8.8003468547100265</c:v>
                </c:pt>
                <c:pt idx="312">
                  <c:v>8.946628157973322</c:v>
                </c:pt>
                <c:pt idx="313">
                  <c:v>8.1302624930900667</c:v>
                </c:pt>
                <c:pt idx="314">
                  <c:v>8.8199479570781598</c:v>
                </c:pt>
                <c:pt idx="315">
                  <c:v>7.7572092630983382</c:v>
                </c:pt>
                <c:pt idx="316">
                  <c:v>7.2732090216840941</c:v>
                </c:pt>
                <c:pt idx="317">
                  <c:v>7.1245905795650142</c:v>
                </c:pt>
                <c:pt idx="318">
                  <c:v>8.2784348019903717</c:v>
                </c:pt>
                <c:pt idx="319">
                  <c:v>9.9439592285388585</c:v>
                </c:pt>
                <c:pt idx="320">
                  <c:v>11.336873034034369</c:v>
                </c:pt>
                <c:pt idx="321">
                  <c:v>9.7119531861862889</c:v>
                </c:pt>
                <c:pt idx="322">
                  <c:v>8.0643401354535449</c:v>
                </c:pt>
                <c:pt idx="323">
                  <c:v>9.1093841590261047</c:v>
                </c:pt>
                <c:pt idx="324">
                  <c:v>9.2936024056174222</c:v>
                </c:pt>
                <c:pt idx="325">
                  <c:v>5.1583750136211464</c:v>
                </c:pt>
                <c:pt idx="326">
                  <c:v>5.1003071233132742</c:v>
                </c:pt>
                <c:pt idx="327">
                  <c:v>5.20759835767476</c:v>
                </c:pt>
                <c:pt idx="328">
                  <c:v>11.649901636769538</c:v>
                </c:pt>
                <c:pt idx="329">
                  <c:v>12.461624787082732</c:v>
                </c:pt>
                <c:pt idx="330">
                  <c:v>12.931738362298475</c:v>
                </c:pt>
                <c:pt idx="331">
                  <c:v>13.460087839415799</c:v>
                </c:pt>
                <c:pt idx="332">
                  <c:v>13.743520544727767</c:v>
                </c:pt>
                <c:pt idx="333">
                  <c:v>13.283936759314379</c:v>
                </c:pt>
                <c:pt idx="334">
                  <c:v>14.069108426861968</c:v>
                </c:pt>
                <c:pt idx="335">
                  <c:v>13.934789374581495</c:v>
                </c:pt>
                <c:pt idx="336">
                  <c:v>13.67195773357896</c:v>
                </c:pt>
                <c:pt idx="337">
                  <c:v>12.792259780137861</c:v>
                </c:pt>
                <c:pt idx="338">
                  <c:v>13.652445258393078</c:v>
                </c:pt>
                <c:pt idx="339">
                  <c:v>13.377190865589103</c:v>
                </c:pt>
                <c:pt idx="340">
                  <c:v>13.250280772722189</c:v>
                </c:pt>
                <c:pt idx="341">
                  <c:v>9.3794175904597488</c:v>
                </c:pt>
                <c:pt idx="342">
                  <c:v>13.811728711879656</c:v>
                </c:pt>
                <c:pt idx="343">
                  <c:v>13.320136532179264</c:v>
                </c:pt>
                <c:pt idx="344">
                  <c:v>12.410219217657779</c:v>
                </c:pt>
                <c:pt idx="345">
                  <c:v>10.682304410586944</c:v>
                </c:pt>
                <c:pt idx="346">
                  <c:v>10.780417239739883</c:v>
                </c:pt>
                <c:pt idx="347">
                  <c:v>10.435845302238254</c:v>
                </c:pt>
                <c:pt idx="348">
                  <c:v>9.6249553144854332</c:v>
                </c:pt>
                <c:pt idx="349">
                  <c:v>9.7576446891732544</c:v>
                </c:pt>
                <c:pt idx="350">
                  <c:v>11.203179611035726</c:v>
                </c:pt>
                <c:pt idx="351">
                  <c:v>12.007784087010386</c:v>
                </c:pt>
                <c:pt idx="352">
                  <c:v>11.939816214137016</c:v>
                </c:pt>
                <c:pt idx="353">
                  <c:v>11.880854353988445</c:v>
                </c:pt>
                <c:pt idx="354">
                  <c:v>12.130020459251678</c:v>
                </c:pt>
                <c:pt idx="355">
                  <c:v>9.450060650972409</c:v>
                </c:pt>
                <c:pt idx="356">
                  <c:v>8.403514766704653</c:v>
                </c:pt>
                <c:pt idx="357">
                  <c:v>10.123775014373006</c:v>
                </c:pt>
                <c:pt idx="358">
                  <c:v>9.231714296871635</c:v>
                </c:pt>
                <c:pt idx="359">
                  <c:v>7.9730439449892101</c:v>
                </c:pt>
                <c:pt idx="360">
                  <c:v>7.9458233552271791</c:v>
                </c:pt>
                <c:pt idx="361">
                  <c:v>8.8602912659132116</c:v>
                </c:pt>
                <c:pt idx="362">
                  <c:v>11.961317383809133</c:v>
                </c:pt>
                <c:pt idx="363">
                  <c:v>13.139664800518451</c:v>
                </c:pt>
                <c:pt idx="364">
                  <c:v>11.610824946247552</c:v>
                </c:pt>
                <c:pt idx="365">
                  <c:v>12.55122749016172</c:v>
                </c:pt>
                <c:pt idx="366">
                  <c:v>11.417410905775888</c:v>
                </c:pt>
                <c:pt idx="367">
                  <c:v>13.22704991356389</c:v>
                </c:pt>
                <c:pt idx="368">
                  <c:v>11.531181732557352</c:v>
                </c:pt>
                <c:pt idx="369">
                  <c:v>10.897665196768294</c:v>
                </c:pt>
                <c:pt idx="370">
                  <c:v>13.218979555231501</c:v>
                </c:pt>
                <c:pt idx="371">
                  <c:v>13.606476404353176</c:v>
                </c:pt>
                <c:pt idx="372">
                  <c:v>14.793134143403361</c:v>
                </c:pt>
                <c:pt idx="373">
                  <c:v>14.121616705652073</c:v>
                </c:pt>
                <c:pt idx="374">
                  <c:v>15.711547648933351</c:v>
                </c:pt>
                <c:pt idx="375">
                  <c:v>16.185262653423802</c:v>
                </c:pt>
                <c:pt idx="376">
                  <c:v>15.713099941851183</c:v>
                </c:pt>
                <c:pt idx="377">
                  <c:v>15.782072109019978</c:v>
                </c:pt>
                <c:pt idx="378">
                  <c:v>15.692543969210126</c:v>
                </c:pt>
                <c:pt idx="379">
                  <c:v>15.51748754361321</c:v>
                </c:pt>
                <c:pt idx="380">
                  <c:v>13.566589798487474</c:v>
                </c:pt>
                <c:pt idx="381">
                  <c:v>14.290312225088584</c:v>
                </c:pt>
                <c:pt idx="382">
                  <c:v>14.685890035159233</c:v>
                </c:pt>
                <c:pt idx="383">
                  <c:v>13.891666354913289</c:v>
                </c:pt>
                <c:pt idx="384">
                  <c:v>14.059666348178181</c:v>
                </c:pt>
                <c:pt idx="385">
                  <c:v>15.402009607818451</c:v>
                </c:pt>
                <c:pt idx="386">
                  <c:v>14.252378834487056</c:v>
                </c:pt>
                <c:pt idx="387">
                  <c:v>14.675175286970351</c:v>
                </c:pt>
                <c:pt idx="388">
                  <c:v>14.848991835390612</c:v>
                </c:pt>
                <c:pt idx="389">
                  <c:v>14.783909099688051</c:v>
                </c:pt>
                <c:pt idx="390">
                  <c:v>19.958789931341837</c:v>
                </c:pt>
                <c:pt idx="391">
                  <c:v>20.768701306950646</c:v>
                </c:pt>
                <c:pt idx="392">
                  <c:v>21.831811876181867</c:v>
                </c:pt>
                <c:pt idx="393">
                  <c:v>22.647199302859125</c:v>
                </c:pt>
                <c:pt idx="394">
                  <c:v>22.455531246850239</c:v>
                </c:pt>
                <c:pt idx="395">
                  <c:v>18.820964515501476</c:v>
                </c:pt>
                <c:pt idx="396">
                  <c:v>19.331354080512323</c:v>
                </c:pt>
                <c:pt idx="397">
                  <c:v>20.144367373545915</c:v>
                </c:pt>
                <c:pt idx="398">
                  <c:v>20.190716550004836</c:v>
                </c:pt>
                <c:pt idx="399">
                  <c:v>20.883964012720586</c:v>
                </c:pt>
                <c:pt idx="400">
                  <c:v>21.503669062103686</c:v>
                </c:pt>
                <c:pt idx="401">
                  <c:v>19.267777793663441</c:v>
                </c:pt>
                <c:pt idx="402">
                  <c:v>16.990378948362626</c:v>
                </c:pt>
                <c:pt idx="403">
                  <c:v>19.25961448459422</c:v>
                </c:pt>
                <c:pt idx="404">
                  <c:v>15.259316844217413</c:v>
                </c:pt>
                <c:pt idx="405">
                  <c:v>18.017661534372934</c:v>
                </c:pt>
                <c:pt idx="406">
                  <c:v>15.066199863868377</c:v>
                </c:pt>
                <c:pt idx="407">
                  <c:v>14.059287423624122</c:v>
                </c:pt>
                <c:pt idx="408">
                  <c:v>13.722488665256254</c:v>
                </c:pt>
                <c:pt idx="409">
                  <c:v>12.489183654970704</c:v>
                </c:pt>
                <c:pt idx="410">
                  <c:v>11.179213412621113</c:v>
                </c:pt>
                <c:pt idx="411">
                  <c:v>12.797560889842675</c:v>
                </c:pt>
                <c:pt idx="412">
                  <c:v>13.524471902333993</c:v>
                </c:pt>
                <c:pt idx="413">
                  <c:v>13.763148988483982</c:v>
                </c:pt>
                <c:pt idx="414">
                  <c:v>14.399509826111345</c:v>
                </c:pt>
                <c:pt idx="415">
                  <c:v>15.248461744610479</c:v>
                </c:pt>
                <c:pt idx="416">
                  <c:v>13.204335585698329</c:v>
                </c:pt>
                <c:pt idx="417">
                  <c:v>14.045985659483268</c:v>
                </c:pt>
                <c:pt idx="418">
                  <c:v>12.429221968274774</c:v>
                </c:pt>
                <c:pt idx="419">
                  <c:v>12.171591841845078</c:v>
                </c:pt>
                <c:pt idx="420">
                  <c:v>11.954535180992442</c:v>
                </c:pt>
                <c:pt idx="421">
                  <c:v>10.681139874360598</c:v>
                </c:pt>
                <c:pt idx="422">
                  <c:v>9.4645068743562177</c:v>
                </c:pt>
                <c:pt idx="423">
                  <c:v>9.8023288089802474</c:v>
                </c:pt>
                <c:pt idx="424">
                  <c:v>10.146982072310969</c:v>
                </c:pt>
                <c:pt idx="425">
                  <c:v>10.245539617005667</c:v>
                </c:pt>
                <c:pt idx="426">
                  <c:v>11.143288371869271</c:v>
                </c:pt>
                <c:pt idx="427">
                  <c:v>12.136498156723251</c:v>
                </c:pt>
                <c:pt idx="428">
                  <c:v>11.788702559317233</c:v>
                </c:pt>
                <c:pt idx="429">
                  <c:v>11.104502436502013</c:v>
                </c:pt>
                <c:pt idx="430">
                  <c:v>10.044838241434546</c:v>
                </c:pt>
                <c:pt idx="431">
                  <c:v>13.922541711046723</c:v>
                </c:pt>
                <c:pt idx="432">
                  <c:v>16.06712063331555</c:v>
                </c:pt>
                <c:pt idx="433">
                  <c:v>16.695505879962624</c:v>
                </c:pt>
                <c:pt idx="434">
                  <c:v>13.842237470243909</c:v>
                </c:pt>
                <c:pt idx="435">
                  <c:v>18.816212062922958</c:v>
                </c:pt>
                <c:pt idx="436">
                  <c:v>19.522405190749385</c:v>
                </c:pt>
                <c:pt idx="437">
                  <c:v>18.479446587221695</c:v>
                </c:pt>
                <c:pt idx="438">
                  <c:v>16.133121851117675</c:v>
                </c:pt>
                <c:pt idx="439">
                  <c:v>14.964825458410704</c:v>
                </c:pt>
                <c:pt idx="440">
                  <c:v>14.248055865597896</c:v>
                </c:pt>
                <c:pt idx="441">
                  <c:v>13.531482625263145</c:v>
                </c:pt>
                <c:pt idx="442">
                  <c:v>15.463676877635677</c:v>
                </c:pt>
                <c:pt idx="443">
                  <c:v>16.583669577550214</c:v>
                </c:pt>
                <c:pt idx="444">
                  <c:v>15.580779434477572</c:v>
                </c:pt>
                <c:pt idx="445">
                  <c:v>15.405311879918617</c:v>
                </c:pt>
                <c:pt idx="446">
                  <c:v>14.009344307202817</c:v>
                </c:pt>
                <c:pt idx="447">
                  <c:v>14.277325539836996</c:v>
                </c:pt>
                <c:pt idx="448">
                  <c:v>13.276610046690061</c:v>
                </c:pt>
                <c:pt idx="449">
                  <c:v>13.571864532531945</c:v>
                </c:pt>
                <c:pt idx="450">
                  <c:v>16.19318167736224</c:v>
                </c:pt>
                <c:pt idx="451">
                  <c:v>16.387862079775818</c:v>
                </c:pt>
                <c:pt idx="452">
                  <c:v>16.258719782706638</c:v>
                </c:pt>
                <c:pt idx="453">
                  <c:v>13.363888250765971</c:v>
                </c:pt>
                <c:pt idx="454">
                  <c:v>13.407271642863854</c:v>
                </c:pt>
                <c:pt idx="455">
                  <c:v>13.890708471173156</c:v>
                </c:pt>
                <c:pt idx="456">
                  <c:v>14.003431648342923</c:v>
                </c:pt>
                <c:pt idx="457">
                  <c:v>14.721593907660925</c:v>
                </c:pt>
                <c:pt idx="458">
                  <c:v>15.603461101504809</c:v>
                </c:pt>
                <c:pt idx="459">
                  <c:v>16.431305175124521</c:v>
                </c:pt>
                <c:pt idx="460">
                  <c:v>15.790524765722155</c:v>
                </c:pt>
                <c:pt idx="461">
                  <c:v>14.588305115315404</c:v>
                </c:pt>
                <c:pt idx="462">
                  <c:v>16.579839254965485</c:v>
                </c:pt>
                <c:pt idx="463">
                  <c:v>16.680695351144134</c:v>
                </c:pt>
                <c:pt idx="464">
                  <c:v>16.435798607503102</c:v>
                </c:pt>
                <c:pt idx="465">
                  <c:v>15.789703724755775</c:v>
                </c:pt>
                <c:pt idx="466">
                  <c:v>13.177603918268801</c:v>
                </c:pt>
                <c:pt idx="467">
                  <c:v>12.990047495556743</c:v>
                </c:pt>
                <c:pt idx="468">
                  <c:v>13.296106603827877</c:v>
                </c:pt>
                <c:pt idx="469">
                  <c:v>12.909276220193705</c:v>
                </c:pt>
                <c:pt idx="470">
                  <c:v>17.543602893862889</c:v>
                </c:pt>
                <c:pt idx="471">
                  <c:v>16.172947751486227</c:v>
                </c:pt>
                <c:pt idx="472">
                  <c:v>14.299376043040914</c:v>
                </c:pt>
                <c:pt idx="473">
                  <c:v>16.407995667009391</c:v>
                </c:pt>
                <c:pt idx="474">
                  <c:v>13.248250354085105</c:v>
                </c:pt>
                <c:pt idx="475">
                  <c:v>13.575465359688058</c:v>
                </c:pt>
                <c:pt idx="476">
                  <c:v>12.318477670328335</c:v>
                </c:pt>
                <c:pt idx="477">
                  <c:v>14.271333576120224</c:v>
                </c:pt>
                <c:pt idx="478">
                  <c:v>13.082753703016778</c:v>
                </c:pt>
                <c:pt idx="479">
                  <c:v>16.147449839612346</c:v>
                </c:pt>
                <c:pt idx="480">
                  <c:v>15.014835195543577</c:v>
                </c:pt>
                <c:pt idx="481">
                  <c:v>15.315263112884489</c:v>
                </c:pt>
                <c:pt idx="482">
                  <c:v>14.879240018589842</c:v>
                </c:pt>
                <c:pt idx="483">
                  <c:v>14.363120271376481</c:v>
                </c:pt>
                <c:pt idx="484">
                  <c:v>13.203476910905147</c:v>
                </c:pt>
                <c:pt idx="485">
                  <c:v>13.669254474308547</c:v>
                </c:pt>
                <c:pt idx="486">
                  <c:v>14.580103465232861</c:v>
                </c:pt>
                <c:pt idx="487">
                  <c:v>12.391220466737682</c:v>
                </c:pt>
                <c:pt idx="488">
                  <c:v>14.19013813908229</c:v>
                </c:pt>
                <c:pt idx="489">
                  <c:v>15.273278935412801</c:v>
                </c:pt>
                <c:pt idx="490">
                  <c:v>14.745923050884858</c:v>
                </c:pt>
                <c:pt idx="491">
                  <c:v>14.977972116836334</c:v>
                </c:pt>
                <c:pt idx="492">
                  <c:v>13.678247029807411</c:v>
                </c:pt>
                <c:pt idx="493">
                  <c:v>13.490114972627081</c:v>
                </c:pt>
                <c:pt idx="494">
                  <c:v>13.76558938331082</c:v>
                </c:pt>
                <c:pt idx="495">
                  <c:v>13.993000466941609</c:v>
                </c:pt>
                <c:pt idx="496">
                  <c:v>12.653289721301643</c:v>
                </c:pt>
                <c:pt idx="497">
                  <c:v>14.538258374850257</c:v>
                </c:pt>
                <c:pt idx="498">
                  <c:v>13.815453806194512</c:v>
                </c:pt>
                <c:pt idx="499">
                  <c:v>15.311338790293229</c:v>
                </c:pt>
                <c:pt idx="500">
                  <c:v>10.072221062356938</c:v>
                </c:pt>
                <c:pt idx="501">
                  <c:v>7.5726751058926052</c:v>
                </c:pt>
                <c:pt idx="502">
                  <c:v>8.486509837918323</c:v>
                </c:pt>
                <c:pt idx="503">
                  <c:v>10.055789733437026</c:v>
                </c:pt>
                <c:pt idx="504">
                  <c:v>8.6847709329051241</c:v>
                </c:pt>
                <c:pt idx="505">
                  <c:v>9.1079554013699155</c:v>
                </c:pt>
                <c:pt idx="506">
                  <c:v>9.9626415676826454</c:v>
                </c:pt>
                <c:pt idx="507">
                  <c:v>10.390736306785858</c:v>
                </c:pt>
                <c:pt idx="508">
                  <c:v>10.391769451763309</c:v>
                </c:pt>
                <c:pt idx="509">
                  <c:v>10.675520742853145</c:v>
                </c:pt>
                <c:pt idx="510">
                  <c:v>12.432643973426535</c:v>
                </c:pt>
                <c:pt idx="511">
                  <c:v>12.356091424825751</c:v>
                </c:pt>
                <c:pt idx="512">
                  <c:v>12.246897183065419</c:v>
                </c:pt>
                <c:pt idx="513">
                  <c:v>11.91027729875945</c:v>
                </c:pt>
                <c:pt idx="514">
                  <c:v>12.078953390666246</c:v>
                </c:pt>
                <c:pt idx="515">
                  <c:v>12.157847383995607</c:v>
                </c:pt>
                <c:pt idx="516">
                  <c:v>10.659164610118422</c:v>
                </c:pt>
                <c:pt idx="517">
                  <c:v>9.0683569443873537</c:v>
                </c:pt>
                <c:pt idx="518">
                  <c:v>8.6509745220326995</c:v>
                </c:pt>
                <c:pt idx="519">
                  <c:v>9.068158188823622</c:v>
                </c:pt>
                <c:pt idx="520">
                  <c:v>10.092553415830684</c:v>
                </c:pt>
                <c:pt idx="521">
                  <c:v>10.977484722153113</c:v>
                </c:pt>
                <c:pt idx="522">
                  <c:v>9.258340491910646</c:v>
                </c:pt>
                <c:pt idx="523">
                  <c:v>7.7370658712814304</c:v>
                </c:pt>
                <c:pt idx="524">
                  <c:v>8.9780541860041865</c:v>
                </c:pt>
                <c:pt idx="525">
                  <c:v>5.3475850251226724</c:v>
                </c:pt>
                <c:pt idx="526">
                  <c:v>4.8212729574967872</c:v>
                </c:pt>
                <c:pt idx="527">
                  <c:v>4.7238600300515863</c:v>
                </c:pt>
                <c:pt idx="528">
                  <c:v>6.2022366103883142</c:v>
                </c:pt>
                <c:pt idx="529">
                  <c:v>6.2717016604246636</c:v>
                </c:pt>
                <c:pt idx="530">
                  <c:v>6.0131071468322332</c:v>
                </c:pt>
                <c:pt idx="531">
                  <c:v>6.5383285382793073</c:v>
                </c:pt>
                <c:pt idx="532">
                  <c:v>6.4301790662017275</c:v>
                </c:pt>
                <c:pt idx="533">
                  <c:v>6.6089606068692985</c:v>
                </c:pt>
                <c:pt idx="534">
                  <c:v>6.2909622861608261</c:v>
                </c:pt>
                <c:pt idx="535">
                  <c:v>5.9558284974602147</c:v>
                </c:pt>
                <c:pt idx="536">
                  <c:v>6.440791341258417</c:v>
                </c:pt>
                <c:pt idx="537">
                  <c:v>6.4699162033607163</c:v>
                </c:pt>
                <c:pt idx="538">
                  <c:v>6.8286889474209431</c:v>
                </c:pt>
                <c:pt idx="539">
                  <c:v>7.765927651566491</c:v>
                </c:pt>
                <c:pt idx="540">
                  <c:v>7.0265018038439999</c:v>
                </c:pt>
                <c:pt idx="541">
                  <c:v>7.103056825521735</c:v>
                </c:pt>
                <c:pt idx="542">
                  <c:v>7.67101488475737</c:v>
                </c:pt>
                <c:pt idx="543">
                  <c:v>8.4541413969096286</c:v>
                </c:pt>
                <c:pt idx="544">
                  <c:v>8.1564885699627663</c:v>
                </c:pt>
                <c:pt idx="545">
                  <c:v>7.8603064102681373</c:v>
                </c:pt>
                <c:pt idx="546">
                  <c:v>7.7588308741687504</c:v>
                </c:pt>
                <c:pt idx="547">
                  <c:v>8.6502792492295217</c:v>
                </c:pt>
                <c:pt idx="548">
                  <c:v>7.4643725198620121</c:v>
                </c:pt>
                <c:pt idx="549">
                  <c:v>6.4914815033885915</c:v>
                </c:pt>
                <c:pt idx="550">
                  <c:v>8.8953364524664149</c:v>
                </c:pt>
                <c:pt idx="551">
                  <c:v>9.3134989967470112</c:v>
                </c:pt>
                <c:pt idx="552">
                  <c:v>9.8187027200947483</c:v>
                </c:pt>
                <c:pt idx="553">
                  <c:v>8.1816269802901171</c:v>
                </c:pt>
                <c:pt idx="554">
                  <c:v>8.0845442347106324</c:v>
                </c:pt>
                <c:pt idx="555">
                  <c:v>8.9960186987511541</c:v>
                </c:pt>
                <c:pt idx="556">
                  <c:v>9.6303015548857367</c:v>
                </c:pt>
                <c:pt idx="557">
                  <c:v>9.3321498039604833</c:v>
                </c:pt>
                <c:pt idx="558">
                  <c:v>8.1218002842605284</c:v>
                </c:pt>
                <c:pt idx="559">
                  <c:v>8.6770844572317802</c:v>
                </c:pt>
                <c:pt idx="560">
                  <c:v>8.1901815976364407</c:v>
                </c:pt>
                <c:pt idx="561">
                  <c:v>7.7925024775144998</c:v>
                </c:pt>
                <c:pt idx="562">
                  <c:v>7.5062540142996674</c:v>
                </c:pt>
                <c:pt idx="563">
                  <c:v>8.8758369297892639</c:v>
                </c:pt>
                <c:pt idx="564">
                  <c:v>7.1083413204874182</c:v>
                </c:pt>
                <c:pt idx="565">
                  <c:v>7.3467593872295689</c:v>
                </c:pt>
                <c:pt idx="566">
                  <c:v>8.0096378496119911</c:v>
                </c:pt>
                <c:pt idx="567">
                  <c:v>7.8626362446652402</c:v>
                </c:pt>
                <c:pt idx="568">
                  <c:v>8.8056282585619243</c:v>
                </c:pt>
                <c:pt idx="569">
                  <c:v>8.8863577894810888</c:v>
                </c:pt>
                <c:pt idx="570">
                  <c:v>9.8586310145720972</c:v>
                </c:pt>
                <c:pt idx="571">
                  <c:v>9.2436482457511921</c:v>
                </c:pt>
                <c:pt idx="572">
                  <c:v>8.7295243137704279</c:v>
                </c:pt>
                <c:pt idx="573">
                  <c:v>9.4139110333769622</c:v>
                </c:pt>
                <c:pt idx="574">
                  <c:v>9.8390301466848555</c:v>
                </c:pt>
                <c:pt idx="575">
                  <c:v>9.9462430027946329</c:v>
                </c:pt>
                <c:pt idx="576">
                  <c:v>10.352598758473276</c:v>
                </c:pt>
                <c:pt idx="577">
                  <c:v>10.761187473559149</c:v>
                </c:pt>
                <c:pt idx="578">
                  <c:v>10.415489673551869</c:v>
                </c:pt>
                <c:pt idx="579">
                  <c:v>10.703838103819837</c:v>
                </c:pt>
                <c:pt idx="580">
                  <c:v>10.039236752598544</c:v>
                </c:pt>
                <c:pt idx="581">
                  <c:v>9.284504217977096</c:v>
                </c:pt>
                <c:pt idx="582">
                  <c:v>9.1662739002706068</c:v>
                </c:pt>
                <c:pt idx="583">
                  <c:v>8.3637328897714749</c:v>
                </c:pt>
                <c:pt idx="584">
                  <c:v>9.0201889378536517</c:v>
                </c:pt>
                <c:pt idx="585">
                  <c:v>9.6663776860833384</c:v>
                </c:pt>
                <c:pt idx="586">
                  <c:v>9.1818603397988614</c:v>
                </c:pt>
                <c:pt idx="587">
                  <c:v>9.1324384007227088</c:v>
                </c:pt>
                <c:pt idx="588">
                  <c:v>8.6862059481366902</c:v>
                </c:pt>
                <c:pt idx="589">
                  <c:v>8.3784947887991574</c:v>
                </c:pt>
                <c:pt idx="590">
                  <c:v>8.6172039184085811</c:v>
                </c:pt>
                <c:pt idx="591">
                  <c:v>8.7460143678286482</c:v>
                </c:pt>
                <c:pt idx="592">
                  <c:v>8.4569366059830973</c:v>
                </c:pt>
                <c:pt idx="593">
                  <c:v>7.3829823148605174</c:v>
                </c:pt>
                <c:pt idx="594">
                  <c:v>6.1601368455754528</c:v>
                </c:pt>
                <c:pt idx="595">
                  <c:v>6.7176872867370987</c:v>
                </c:pt>
                <c:pt idx="596">
                  <c:v>6.6569752285379344</c:v>
                </c:pt>
                <c:pt idx="597">
                  <c:v>5.9025882990915584</c:v>
                </c:pt>
                <c:pt idx="598">
                  <c:v>6.2993206718627262</c:v>
                </c:pt>
                <c:pt idx="599">
                  <c:v>6.3584109806224953</c:v>
                </c:pt>
                <c:pt idx="600">
                  <c:v>6.4372914792084517</c:v>
                </c:pt>
                <c:pt idx="601">
                  <c:v>6.3580309371276096</c:v>
                </c:pt>
                <c:pt idx="602">
                  <c:v>5.6026882280163655</c:v>
                </c:pt>
                <c:pt idx="603">
                  <c:v>5.4634356496330909</c:v>
                </c:pt>
                <c:pt idx="604">
                  <c:v>6.330112866407088</c:v>
                </c:pt>
                <c:pt idx="605">
                  <c:v>6.1918543093794547</c:v>
                </c:pt>
                <c:pt idx="606">
                  <c:v>7.1256411288010035</c:v>
                </c:pt>
                <c:pt idx="607">
                  <c:v>6.7786089512444194</c:v>
                </c:pt>
                <c:pt idx="608">
                  <c:v>7.4244798025229466</c:v>
                </c:pt>
                <c:pt idx="609">
                  <c:v>7.6454586813642242</c:v>
                </c:pt>
                <c:pt idx="610">
                  <c:v>7.9328653272339151</c:v>
                </c:pt>
                <c:pt idx="611">
                  <c:v>9.0947926442084501</c:v>
                </c:pt>
                <c:pt idx="612">
                  <c:v>9.0435422092485318</c:v>
                </c:pt>
                <c:pt idx="613">
                  <c:v>8.45640245488228</c:v>
                </c:pt>
                <c:pt idx="614">
                  <c:v>8.1360197131324448</c:v>
                </c:pt>
                <c:pt idx="615">
                  <c:v>7.8669721674492923</c:v>
                </c:pt>
                <c:pt idx="616">
                  <c:v>7.7793610482001387</c:v>
                </c:pt>
                <c:pt idx="617">
                  <c:v>7.6177782211874359</c:v>
                </c:pt>
                <c:pt idx="618">
                  <c:v>7.3203663391182348</c:v>
                </c:pt>
                <c:pt idx="619">
                  <c:v>7.1731536795769317</c:v>
                </c:pt>
                <c:pt idx="620">
                  <c:v>7.5632530484962546</c:v>
                </c:pt>
                <c:pt idx="621">
                  <c:v>7.4518777486163872</c:v>
                </c:pt>
                <c:pt idx="622">
                  <c:v>5.6366065796892073</c:v>
                </c:pt>
                <c:pt idx="623">
                  <c:v>6.3555395550422302</c:v>
                </c:pt>
                <c:pt idx="624">
                  <c:v>6.2545964597227828</c:v>
                </c:pt>
                <c:pt idx="625">
                  <c:v>5.6373881747725978</c:v>
                </c:pt>
                <c:pt idx="626">
                  <c:v>5.5281285013613557</c:v>
                </c:pt>
                <c:pt idx="627">
                  <c:v>5.3973055048124801</c:v>
                </c:pt>
                <c:pt idx="628">
                  <c:v>5.1759963347795068</c:v>
                </c:pt>
                <c:pt idx="629">
                  <c:v>5.1755451765859863</c:v>
                </c:pt>
                <c:pt idx="630">
                  <c:v>4.0678231737240491</c:v>
                </c:pt>
                <c:pt idx="631">
                  <c:v>3.8789883669227487</c:v>
                </c:pt>
                <c:pt idx="632">
                  <c:v>4.9076796628139343</c:v>
                </c:pt>
                <c:pt idx="633">
                  <c:v>4.695856045337389</c:v>
                </c:pt>
                <c:pt idx="634">
                  <c:v>5.3043283402266157</c:v>
                </c:pt>
                <c:pt idx="635">
                  <c:v>6.0535272583377191</c:v>
                </c:pt>
                <c:pt idx="636">
                  <c:v>6.0433224729400568</c:v>
                </c:pt>
                <c:pt idx="637">
                  <c:v>6.0429468719047019</c:v>
                </c:pt>
                <c:pt idx="638">
                  <c:v>5.7744102354600706</c:v>
                </c:pt>
                <c:pt idx="639">
                  <c:v>6.5912521006024436</c:v>
                </c:pt>
                <c:pt idx="640">
                  <c:v>6.0528701057578571</c:v>
                </c:pt>
                <c:pt idx="641">
                  <c:v>5.8141640916782755</c:v>
                </c:pt>
                <c:pt idx="642">
                  <c:v>5.6338543349745036</c:v>
                </c:pt>
                <c:pt idx="643">
                  <c:v>5.4443320533868587</c:v>
                </c:pt>
                <c:pt idx="644">
                  <c:v>5.564354663412983</c:v>
                </c:pt>
                <c:pt idx="645">
                  <c:v>5.3243993952149644</c:v>
                </c:pt>
                <c:pt idx="646">
                  <c:v>5.1547702088350071</c:v>
                </c:pt>
                <c:pt idx="647">
                  <c:v>5.07371648616847</c:v>
                </c:pt>
                <c:pt idx="648">
                  <c:v>4.8041101225711875</c:v>
                </c:pt>
                <c:pt idx="649">
                  <c:v>4.9250113430577178</c:v>
                </c:pt>
                <c:pt idx="650">
                  <c:v>5.1454281388711545</c:v>
                </c:pt>
                <c:pt idx="651">
                  <c:v>5.1843617754852662</c:v>
                </c:pt>
                <c:pt idx="652">
                  <c:v>4.6041341015102297</c:v>
                </c:pt>
                <c:pt idx="653">
                  <c:v>4.2354990540466417</c:v>
                </c:pt>
                <c:pt idx="654">
                  <c:v>4.1451826548830075</c:v>
                </c:pt>
                <c:pt idx="655">
                  <c:v>3.8457283166584477</c:v>
                </c:pt>
                <c:pt idx="656">
                  <c:v>4.2948557153984739</c:v>
                </c:pt>
                <c:pt idx="657">
                  <c:v>4.8124930366409924</c:v>
                </c:pt>
                <c:pt idx="658">
                  <c:v>4.9527665508349425</c:v>
                </c:pt>
                <c:pt idx="659">
                  <c:v>4.8233751353541576</c:v>
                </c:pt>
                <c:pt idx="660">
                  <c:v>4.6145224539473677</c:v>
                </c:pt>
                <c:pt idx="661">
                  <c:v>4.924468871851448</c:v>
                </c:pt>
                <c:pt idx="662">
                  <c:v>4.8642945830072799</c:v>
                </c:pt>
                <c:pt idx="663">
                  <c:v>4.654136142591855</c:v>
                </c:pt>
                <c:pt idx="664">
                  <c:v>4.8037685125723097</c:v>
                </c:pt>
                <c:pt idx="665">
                  <c:v>5.4914436830568256</c:v>
                </c:pt>
                <c:pt idx="666">
                  <c:v>5.2615498766604336</c:v>
                </c:pt>
                <c:pt idx="667">
                  <c:v>4.9224612047605554</c:v>
                </c:pt>
                <c:pt idx="668">
                  <c:v>4.7711529276355602</c:v>
                </c:pt>
                <c:pt idx="669">
                  <c:v>4.5106286226049948</c:v>
                </c:pt>
                <c:pt idx="670">
                  <c:v>4.4012926038967386</c:v>
                </c:pt>
                <c:pt idx="671">
                  <c:v>3.7637217610997284</c:v>
                </c:pt>
                <c:pt idx="672">
                  <c:v>3.6344788955299885</c:v>
                </c:pt>
                <c:pt idx="673">
                  <c:v>3.5843325236197514</c:v>
                </c:pt>
                <c:pt idx="674">
                  <c:v>4.0225908979227709</c:v>
                </c:pt>
                <c:pt idx="675">
                  <c:v>3.7735716203279073</c:v>
                </c:pt>
                <c:pt idx="676">
                  <c:v>4.2019554968745831</c:v>
                </c:pt>
                <c:pt idx="677">
                  <c:v>4.0627261148538958</c:v>
                </c:pt>
                <c:pt idx="678">
                  <c:v>4.659829190169174</c:v>
                </c:pt>
                <c:pt idx="679">
                  <c:v>4.7900800520919438</c:v>
                </c:pt>
                <c:pt idx="680">
                  <c:v>5.3394726607364529</c:v>
                </c:pt>
                <c:pt idx="681">
                  <c:v>5.399344454433245</c:v>
                </c:pt>
                <c:pt idx="682">
                  <c:v>5.3894977720266288</c:v>
                </c:pt>
                <c:pt idx="683">
                  <c:v>3.8203411026099263</c:v>
                </c:pt>
                <c:pt idx="684">
                  <c:v>3.9299227695159642</c:v>
                </c:pt>
                <c:pt idx="685">
                  <c:v>4.2287096077295736</c:v>
                </c:pt>
                <c:pt idx="686">
                  <c:v>4.3980858368071054</c:v>
                </c:pt>
                <c:pt idx="687">
                  <c:v>4.3579629486529212</c:v>
                </c:pt>
                <c:pt idx="688">
                  <c:v>4.7957363475841213</c:v>
                </c:pt>
                <c:pt idx="689">
                  <c:v>5.1736963239207512</c:v>
                </c:pt>
                <c:pt idx="690">
                  <c:v>5.6211438415973944</c:v>
                </c:pt>
                <c:pt idx="691">
                  <c:v>5.9550777157033785</c:v>
                </c:pt>
                <c:pt idx="692">
                  <c:v>5.4911184205795642</c:v>
                </c:pt>
                <c:pt idx="693">
                  <c:v>7.2303184843248305</c:v>
                </c:pt>
                <c:pt idx="694">
                  <c:v>6.7055745719515301</c:v>
                </c:pt>
                <c:pt idx="695">
                  <c:v>6.0163679269453141</c:v>
                </c:pt>
                <c:pt idx="696">
                  <c:v>7.9899592604460707</c:v>
                </c:pt>
                <c:pt idx="697">
                  <c:v>9.6564152115440613</c:v>
                </c:pt>
                <c:pt idx="698">
                  <c:v>8.6483399183558873</c:v>
                </c:pt>
                <c:pt idx="699">
                  <c:v>7.9463333706839228</c:v>
                </c:pt>
                <c:pt idx="700">
                  <c:v>8.0160802629549917</c:v>
                </c:pt>
                <c:pt idx="701">
                  <c:v>7.5302827809317039</c:v>
                </c:pt>
                <c:pt idx="702">
                  <c:v>7.2343544322845581</c:v>
                </c:pt>
                <c:pt idx="703">
                  <c:v>8.3530751999991377</c:v>
                </c:pt>
                <c:pt idx="704">
                  <c:v>9.2041856446011963</c:v>
                </c:pt>
                <c:pt idx="705">
                  <c:v>9.0857360588528895</c:v>
                </c:pt>
                <c:pt idx="706">
                  <c:v>6.2407091381055597</c:v>
                </c:pt>
                <c:pt idx="707">
                  <c:v>4.4253733805612407</c:v>
                </c:pt>
                <c:pt idx="708">
                  <c:v>4.3661200724187648</c:v>
                </c:pt>
                <c:pt idx="709">
                  <c:v>5.9357164551448731</c:v>
                </c:pt>
                <c:pt idx="710">
                  <c:v>5.5590724115355359</c:v>
                </c:pt>
                <c:pt idx="711">
                  <c:v>6.1651602520843838</c:v>
                </c:pt>
                <c:pt idx="712">
                  <c:v>5.9271821792247161</c:v>
                </c:pt>
                <c:pt idx="713">
                  <c:v>5.9473287504472205</c:v>
                </c:pt>
                <c:pt idx="714">
                  <c:v>6.4827706545194603</c:v>
                </c:pt>
                <c:pt idx="715">
                  <c:v>5.917326036040766</c:v>
                </c:pt>
                <c:pt idx="716">
                  <c:v>6.4742053354847098</c:v>
                </c:pt>
                <c:pt idx="717">
                  <c:v>4.4478861977045971</c:v>
                </c:pt>
                <c:pt idx="718">
                  <c:v>4.7656503739658094</c:v>
                </c:pt>
                <c:pt idx="719">
                  <c:v>4.6564375528957598</c:v>
                </c:pt>
                <c:pt idx="720">
                  <c:v>4.3984052593880234</c:v>
                </c:pt>
                <c:pt idx="721">
                  <c:v>4.7460824276401246</c:v>
                </c:pt>
                <c:pt idx="722">
                  <c:v>4.4284069854383503</c:v>
                </c:pt>
                <c:pt idx="723">
                  <c:v>4.1405116611872339</c:v>
                </c:pt>
                <c:pt idx="724">
                  <c:v>4.4682868828419942</c:v>
                </c:pt>
                <c:pt idx="725">
                  <c:v>4.7366148520252311</c:v>
                </c:pt>
                <c:pt idx="726">
                  <c:v>4.8161722635430051</c:v>
                </c:pt>
                <c:pt idx="727">
                  <c:v>4.4788165016795674</c:v>
                </c:pt>
                <c:pt idx="728">
                  <c:v>4.4394717297409336</c:v>
                </c:pt>
                <c:pt idx="729">
                  <c:v>4.3502984680512595</c:v>
                </c:pt>
                <c:pt idx="730">
                  <c:v>4.777324336186898</c:v>
                </c:pt>
                <c:pt idx="731">
                  <c:v>5.0851564424597369</c:v>
                </c:pt>
                <c:pt idx="732">
                  <c:v>4.896389790026193</c:v>
                </c:pt>
                <c:pt idx="733">
                  <c:v>4.4594438333289492</c:v>
                </c:pt>
                <c:pt idx="734">
                  <c:v>4.8065196136030162</c:v>
                </c:pt>
                <c:pt idx="735">
                  <c:v>3.8036452910359326</c:v>
                </c:pt>
                <c:pt idx="736">
                  <c:v>3.8434168906480055</c:v>
                </c:pt>
                <c:pt idx="737">
                  <c:v>4.0917495088542006</c:v>
                </c:pt>
                <c:pt idx="738">
                  <c:v>4.0520858887906899</c:v>
                </c:pt>
                <c:pt idx="739">
                  <c:v>12.784455798121126</c:v>
                </c:pt>
                <c:pt idx="740">
                  <c:v>12.960752255083616</c:v>
                </c:pt>
                <c:pt idx="741">
                  <c:v>12.368657592345105</c:v>
                </c:pt>
                <c:pt idx="742">
                  <c:v>11.132617054615748</c:v>
                </c:pt>
                <c:pt idx="743">
                  <c:v>10.526856722194527</c:v>
                </c:pt>
                <c:pt idx="744">
                  <c:v>9.2817846561027562</c:v>
                </c:pt>
                <c:pt idx="745">
                  <c:v>13.667691783745584</c:v>
                </c:pt>
                <c:pt idx="746">
                  <c:v>12.857998797565532</c:v>
                </c:pt>
                <c:pt idx="747">
                  <c:v>12.865768861823977</c:v>
                </c:pt>
                <c:pt idx="748">
                  <c:v>11.027525866114217</c:v>
                </c:pt>
                <c:pt idx="749">
                  <c:v>10.671611937722258</c:v>
                </c:pt>
                <c:pt idx="750">
                  <c:v>9.2662770684809672</c:v>
                </c:pt>
                <c:pt idx="751">
                  <c:v>8.7718119100774992</c:v>
                </c:pt>
                <c:pt idx="752">
                  <c:v>10.095563984413245</c:v>
                </c:pt>
                <c:pt idx="753">
                  <c:v>9.1563647517597087</c:v>
                </c:pt>
                <c:pt idx="754">
                  <c:v>8.7026942019457056</c:v>
                </c:pt>
                <c:pt idx="755">
                  <c:v>8.9697806055359379</c:v>
                </c:pt>
                <c:pt idx="756">
                  <c:v>9.0079648746941796</c:v>
                </c:pt>
                <c:pt idx="757">
                  <c:v>6.8136708418225211</c:v>
                </c:pt>
                <c:pt idx="758">
                  <c:v>8.6902925526154355</c:v>
                </c:pt>
                <c:pt idx="759">
                  <c:v>7.5637510192684818</c:v>
                </c:pt>
                <c:pt idx="760">
                  <c:v>8.4770596000246581</c:v>
                </c:pt>
                <c:pt idx="761">
                  <c:v>10.291030043798424</c:v>
                </c:pt>
                <c:pt idx="762">
                  <c:v>11.076629952459527</c:v>
                </c:pt>
                <c:pt idx="763">
                  <c:v>12.234856549184164</c:v>
                </c:pt>
                <c:pt idx="764">
                  <c:v>12.123260422376337</c:v>
                </c:pt>
                <c:pt idx="765">
                  <c:v>12.34665465414993</c:v>
                </c:pt>
                <c:pt idx="766">
                  <c:v>11.981271649474403</c:v>
                </c:pt>
                <c:pt idx="767">
                  <c:v>11.792828586617972</c:v>
                </c:pt>
                <c:pt idx="768">
                  <c:v>11.337516948406188</c:v>
                </c:pt>
                <c:pt idx="769">
                  <c:v>11.777831572012925</c:v>
                </c:pt>
                <c:pt idx="770">
                  <c:v>11.066094384301314</c:v>
                </c:pt>
                <c:pt idx="771">
                  <c:v>10.886510789918955</c:v>
                </c:pt>
                <c:pt idx="772">
                  <c:v>11.021929006419668</c:v>
                </c:pt>
                <c:pt idx="773">
                  <c:v>11.738146445619021</c:v>
                </c:pt>
                <c:pt idx="774">
                  <c:v>10.840364008854197</c:v>
                </c:pt>
                <c:pt idx="775">
                  <c:v>11.191791879262457</c:v>
                </c:pt>
                <c:pt idx="776">
                  <c:v>10.373206633854036</c:v>
                </c:pt>
                <c:pt idx="777">
                  <c:v>10.569129048576183</c:v>
                </c:pt>
                <c:pt idx="778">
                  <c:v>6.5827076856331432</c:v>
                </c:pt>
                <c:pt idx="779">
                  <c:v>6.0334761738450595</c:v>
                </c:pt>
                <c:pt idx="780">
                  <c:v>7.3039268138458864</c:v>
                </c:pt>
                <c:pt idx="781">
                  <c:v>8.4149100126380496</c:v>
                </c:pt>
                <c:pt idx="782">
                  <c:v>8.7420616595799121</c:v>
                </c:pt>
                <c:pt idx="783">
                  <c:v>7.9465207600399541</c:v>
                </c:pt>
                <c:pt idx="784">
                  <c:v>7.4569887020719241</c:v>
                </c:pt>
                <c:pt idx="785">
                  <c:v>6.9077366525693682</c:v>
                </c:pt>
                <c:pt idx="786">
                  <c:v>6.1112185061612507</c:v>
                </c:pt>
                <c:pt idx="787">
                  <c:v>5.7482728226114128</c:v>
                </c:pt>
                <c:pt idx="788">
                  <c:v>6.5171856939732287</c:v>
                </c:pt>
                <c:pt idx="789">
                  <c:v>7.2951868555941841</c:v>
                </c:pt>
                <c:pt idx="790">
                  <c:v>7.1380585912814638</c:v>
                </c:pt>
                <c:pt idx="791">
                  <c:v>6.6952549727519424</c:v>
                </c:pt>
                <c:pt idx="792">
                  <c:v>7.6114421177208973</c:v>
                </c:pt>
                <c:pt idx="793">
                  <c:v>8.6159045071852933</c:v>
                </c:pt>
                <c:pt idx="794">
                  <c:v>9.4044582335463112</c:v>
                </c:pt>
                <c:pt idx="795">
                  <c:v>9.1412231192459483</c:v>
                </c:pt>
                <c:pt idx="796">
                  <c:v>8.1288829091480022</c:v>
                </c:pt>
                <c:pt idx="797">
                  <c:v>7.8546884954641198</c:v>
                </c:pt>
                <c:pt idx="798">
                  <c:v>7.8468181724331227</c:v>
                </c:pt>
                <c:pt idx="799">
                  <c:v>8.0909516076361552</c:v>
                </c:pt>
                <c:pt idx="800">
                  <c:v>7.8464583423801404</c:v>
                </c:pt>
                <c:pt idx="801">
                  <c:v>8.3416449136639468</c:v>
                </c:pt>
                <c:pt idx="802">
                  <c:v>8.5395047561420157</c:v>
                </c:pt>
                <c:pt idx="803">
                  <c:v>8.5306277137504107</c:v>
                </c:pt>
                <c:pt idx="804">
                  <c:v>8.4724807786416605</c:v>
                </c:pt>
                <c:pt idx="805">
                  <c:v>9.2625708080657887</c:v>
                </c:pt>
                <c:pt idx="806">
                  <c:v>9.2532000572850457</c:v>
                </c:pt>
                <c:pt idx="807">
                  <c:v>9.2146584906625151</c:v>
                </c:pt>
                <c:pt idx="808">
                  <c:v>3.3675711999154445</c:v>
                </c:pt>
                <c:pt idx="809">
                  <c:v>4.4305839326739536</c:v>
                </c:pt>
                <c:pt idx="810">
                  <c:v>4.2020080464458101</c:v>
                </c:pt>
                <c:pt idx="811">
                  <c:v>4.9083179400028811</c:v>
                </c:pt>
                <c:pt idx="812">
                  <c:v>4.5808006398534307</c:v>
                </c:pt>
                <c:pt idx="813">
                  <c:v>4.2929349483768036</c:v>
                </c:pt>
                <c:pt idx="814">
                  <c:v>3.5265577063624485</c:v>
                </c:pt>
                <c:pt idx="815">
                  <c:v>4.0741120545929075</c:v>
                </c:pt>
                <c:pt idx="816">
                  <c:v>4.7115783208705402</c:v>
                </c:pt>
                <c:pt idx="817">
                  <c:v>4.7807073373578994</c:v>
                </c:pt>
                <c:pt idx="818">
                  <c:v>4.5020017479224146</c:v>
                </c:pt>
                <c:pt idx="819">
                  <c:v>5.4951330836042267</c:v>
                </c:pt>
                <c:pt idx="820">
                  <c:v>5.792856018310391</c:v>
                </c:pt>
                <c:pt idx="821">
                  <c:v>5.9528685124143186</c:v>
                </c:pt>
                <c:pt idx="822">
                  <c:v>4.5212091347054111</c:v>
                </c:pt>
                <c:pt idx="823">
                  <c:v>3.786317334817944</c:v>
                </c:pt>
                <c:pt idx="824">
                  <c:v>3.6671167133856448</c:v>
                </c:pt>
                <c:pt idx="825">
                  <c:v>3.8268528873003875</c:v>
                </c:pt>
                <c:pt idx="826">
                  <c:v>3.8467844127550768</c:v>
                </c:pt>
                <c:pt idx="827">
                  <c:v>4.9314592586430566</c:v>
                </c:pt>
                <c:pt idx="828">
                  <c:v>5.3298277063627593</c:v>
                </c:pt>
                <c:pt idx="829">
                  <c:v>5.361001114876764</c:v>
                </c:pt>
                <c:pt idx="830">
                  <c:v>3.8810349565530746</c:v>
                </c:pt>
                <c:pt idx="831">
                  <c:v>5.6793010877567127</c:v>
                </c:pt>
                <c:pt idx="832">
                  <c:v>6.268045926545506</c:v>
                </c:pt>
                <c:pt idx="833">
                  <c:v>5.8368842668605803</c:v>
                </c:pt>
                <c:pt idx="834">
                  <c:v>5.796828376909068</c:v>
                </c:pt>
                <c:pt idx="835">
                  <c:v>5.8068671115336796</c:v>
                </c:pt>
                <c:pt idx="836">
                  <c:v>5.898220049965583</c:v>
                </c:pt>
                <c:pt idx="837">
                  <c:v>6.6885795683725116</c:v>
                </c:pt>
                <c:pt idx="838">
                  <c:v>6.2685069914826448</c:v>
                </c:pt>
                <c:pt idx="839">
                  <c:v>5.8452236278502872</c:v>
                </c:pt>
                <c:pt idx="840">
                  <c:v>5.6547091654015622</c:v>
                </c:pt>
                <c:pt idx="841">
                  <c:v>5.6656658816129397</c:v>
                </c:pt>
                <c:pt idx="842">
                  <c:v>4.9894887085672988</c:v>
                </c:pt>
                <c:pt idx="843">
                  <c:v>5.9152077827672569</c:v>
                </c:pt>
                <c:pt idx="844">
                  <c:v>11.143548816423365</c:v>
                </c:pt>
                <c:pt idx="845">
                  <c:v>12.078847904858959</c:v>
                </c:pt>
                <c:pt idx="846">
                  <c:v>11.706960584841314</c:v>
                </c:pt>
                <c:pt idx="847">
                  <c:v>11.270378522357424</c:v>
                </c:pt>
                <c:pt idx="848">
                  <c:v>11.129346635801602</c:v>
                </c:pt>
                <c:pt idx="849">
                  <c:v>12.303476913124586</c:v>
                </c:pt>
                <c:pt idx="850">
                  <c:v>8.3729453665831812</c:v>
                </c:pt>
                <c:pt idx="851">
                  <c:v>10.442146081692682</c:v>
                </c:pt>
                <c:pt idx="852">
                  <c:v>11.846243562905421</c:v>
                </c:pt>
                <c:pt idx="853">
                  <c:v>12.383046503492958</c:v>
                </c:pt>
                <c:pt idx="854">
                  <c:v>12.208290727642204</c:v>
                </c:pt>
                <c:pt idx="855">
                  <c:v>10.803115948012536</c:v>
                </c:pt>
                <c:pt idx="856">
                  <c:v>9.3696587678531902</c:v>
                </c:pt>
                <c:pt idx="857">
                  <c:v>9.934004143443202</c:v>
                </c:pt>
                <c:pt idx="858">
                  <c:v>9.4894742493922184</c:v>
                </c:pt>
                <c:pt idx="859">
                  <c:v>8.719030622415346</c:v>
                </c:pt>
                <c:pt idx="860">
                  <c:v>7.3861568207713777</c:v>
                </c:pt>
                <c:pt idx="861">
                  <c:v>7.1984669447812371</c:v>
                </c:pt>
                <c:pt idx="862">
                  <c:v>8.0285641812811814</c:v>
                </c:pt>
                <c:pt idx="863">
                  <c:v>6.9821668798095509</c:v>
                </c:pt>
                <c:pt idx="864">
                  <c:v>6.4974606613529957</c:v>
                </c:pt>
                <c:pt idx="865">
                  <c:v>5.1229340837255517</c:v>
                </c:pt>
                <c:pt idx="866">
                  <c:v>5.1511644736941316</c:v>
                </c:pt>
                <c:pt idx="867">
                  <c:v>5.8230546976457784</c:v>
                </c:pt>
                <c:pt idx="868">
                  <c:v>6.6609017654730858</c:v>
                </c:pt>
                <c:pt idx="869">
                  <c:v>4.2403519276703108</c:v>
                </c:pt>
                <c:pt idx="870">
                  <c:v>8.3837793725291352</c:v>
                </c:pt>
                <c:pt idx="871">
                  <c:v>9.0793108292447275</c:v>
                </c:pt>
                <c:pt idx="872">
                  <c:v>9.6560136864870341</c:v>
                </c:pt>
                <c:pt idx="873">
                  <c:v>9.8831967925412574</c:v>
                </c:pt>
                <c:pt idx="874">
                  <c:v>9.2312795837868791</c:v>
                </c:pt>
                <c:pt idx="875">
                  <c:v>8.7968051776481762</c:v>
                </c:pt>
                <c:pt idx="876">
                  <c:v>7.9962863359296952</c:v>
                </c:pt>
                <c:pt idx="877">
                  <c:v>7.2348894524340581</c:v>
                </c:pt>
                <c:pt idx="878">
                  <c:v>7.067276245242974</c:v>
                </c:pt>
                <c:pt idx="879">
                  <c:v>7.4228455329420298</c:v>
                </c:pt>
                <c:pt idx="880">
                  <c:v>7.9265230935476918</c:v>
                </c:pt>
                <c:pt idx="881">
                  <c:v>7.0652412486357452</c:v>
                </c:pt>
                <c:pt idx="882">
                  <c:v>5.6204128297004834</c:v>
                </c:pt>
                <c:pt idx="883">
                  <c:v>5.9373001229455857</c:v>
                </c:pt>
                <c:pt idx="884">
                  <c:v>6.5019849898236144</c:v>
                </c:pt>
                <c:pt idx="885">
                  <c:v>5.3640225123062502</c:v>
                </c:pt>
                <c:pt idx="886">
                  <c:v>7.0630430924038752</c:v>
                </c:pt>
                <c:pt idx="887">
                  <c:v>8.2647150210802298</c:v>
                </c:pt>
                <c:pt idx="888">
                  <c:v>3.7791138014364818</c:v>
                </c:pt>
                <c:pt idx="889">
                  <c:v>3.907097167452767</c:v>
                </c:pt>
                <c:pt idx="890">
                  <c:v>4.4790170554900532</c:v>
                </c:pt>
                <c:pt idx="891">
                  <c:v>5.1300250716816302</c:v>
                </c:pt>
                <c:pt idx="892">
                  <c:v>6.0179882931367201</c:v>
                </c:pt>
                <c:pt idx="893">
                  <c:v>5.8997472604841672</c:v>
                </c:pt>
                <c:pt idx="894">
                  <c:v>6.6703828508676963</c:v>
                </c:pt>
                <c:pt idx="895">
                  <c:v>7.1929127059012936</c:v>
                </c:pt>
                <c:pt idx="896">
                  <c:v>8.2690086319430538</c:v>
                </c:pt>
                <c:pt idx="897">
                  <c:v>9.0207247449436316</c:v>
                </c:pt>
                <c:pt idx="898">
                  <c:v>9.7228277770085079</c:v>
                </c:pt>
                <c:pt idx="899">
                  <c:v>12.094232792186663</c:v>
                </c:pt>
                <c:pt idx="900">
                  <c:v>13.501686585770399</c:v>
                </c:pt>
                <c:pt idx="901">
                  <c:v>15.518862230269594</c:v>
                </c:pt>
                <c:pt idx="902">
                  <c:v>13.857365566968113</c:v>
                </c:pt>
                <c:pt idx="903">
                  <c:v>13.818896637963952</c:v>
                </c:pt>
                <c:pt idx="904">
                  <c:v>14.879618785376683</c:v>
                </c:pt>
                <c:pt idx="905">
                  <c:v>14.117611957288233</c:v>
                </c:pt>
                <c:pt idx="906">
                  <c:v>13.556781728885458</c:v>
                </c:pt>
                <c:pt idx="907">
                  <c:v>12.894951300839219</c:v>
                </c:pt>
                <c:pt idx="908">
                  <c:v>13.203839129240164</c:v>
                </c:pt>
                <c:pt idx="909">
                  <c:v>12.670480163139789</c:v>
                </c:pt>
                <c:pt idx="910">
                  <c:v>13.466933928570935</c:v>
                </c:pt>
                <c:pt idx="911">
                  <c:v>12.804458596573268</c:v>
                </c:pt>
                <c:pt idx="912">
                  <c:v>13.490724344518769</c:v>
                </c:pt>
                <c:pt idx="913">
                  <c:v>13.18561126744277</c:v>
                </c:pt>
                <c:pt idx="914">
                  <c:v>11.758229187219193</c:v>
                </c:pt>
                <c:pt idx="915">
                  <c:v>11.640854327445769</c:v>
                </c:pt>
                <c:pt idx="916">
                  <c:v>12.277845112351269</c:v>
                </c:pt>
                <c:pt idx="917">
                  <c:v>12.31002201044021</c:v>
                </c:pt>
                <c:pt idx="918">
                  <c:v>11.942562965981983</c:v>
                </c:pt>
                <c:pt idx="919">
                  <c:v>10.335219956510221</c:v>
                </c:pt>
                <c:pt idx="920">
                  <c:v>10.226441867937849</c:v>
                </c:pt>
                <c:pt idx="921">
                  <c:v>10.406447547231108</c:v>
                </c:pt>
                <c:pt idx="922">
                  <c:v>11.243135266067334</c:v>
                </c:pt>
                <c:pt idx="923">
                  <c:v>10.818589919297537</c:v>
                </c:pt>
                <c:pt idx="924">
                  <c:v>11.277831880321115</c:v>
                </c:pt>
                <c:pt idx="925">
                  <c:v>11.856353940661691</c:v>
                </c:pt>
                <c:pt idx="926">
                  <c:v>11.956053865189135</c:v>
                </c:pt>
                <c:pt idx="927">
                  <c:v>11.698870298547602</c:v>
                </c:pt>
                <c:pt idx="928">
                  <c:v>11.910084094524205</c:v>
                </c:pt>
                <c:pt idx="929">
                  <c:v>12.079678559197676</c:v>
                </c:pt>
                <c:pt idx="930">
                  <c:v>11.563582086408385</c:v>
                </c:pt>
                <c:pt idx="931">
                  <c:v>11.525366114198794</c:v>
                </c:pt>
                <c:pt idx="932">
                  <c:v>11.109390970900122</c:v>
                </c:pt>
                <c:pt idx="933">
                  <c:v>11.43862131874668</c:v>
                </c:pt>
                <c:pt idx="934">
                  <c:v>11.237926782455819</c:v>
                </c:pt>
                <c:pt idx="935">
                  <c:v>11.587204968667011</c:v>
                </c:pt>
                <c:pt idx="936">
                  <c:v>10.999791598093035</c:v>
                </c:pt>
                <c:pt idx="937">
                  <c:v>10.483822852756671</c:v>
                </c:pt>
                <c:pt idx="938">
                  <c:v>11.0717939062858</c:v>
                </c:pt>
                <c:pt idx="939">
                  <c:v>10.634671296540727</c:v>
                </c:pt>
                <c:pt idx="940">
                  <c:v>10.385915200086886</c:v>
                </c:pt>
                <c:pt idx="941">
                  <c:v>9.0512108511966076</c:v>
                </c:pt>
                <c:pt idx="942">
                  <c:v>8.9404330156034302</c:v>
                </c:pt>
                <c:pt idx="943">
                  <c:v>7.8743745446358382</c:v>
                </c:pt>
                <c:pt idx="944">
                  <c:v>7.7341467577519794</c:v>
                </c:pt>
                <c:pt idx="945">
                  <c:v>7.7248611039149049</c:v>
                </c:pt>
                <c:pt idx="946">
                  <c:v>7.965286823950831</c:v>
                </c:pt>
                <c:pt idx="947">
                  <c:v>7.2663532190373745</c:v>
                </c:pt>
                <c:pt idx="948">
                  <c:v>8.5767808550719558</c:v>
                </c:pt>
                <c:pt idx="949">
                  <c:v>6.8045897121049883</c:v>
                </c:pt>
                <c:pt idx="950">
                  <c:v>6.67408227159072</c:v>
                </c:pt>
                <c:pt idx="951">
                  <c:v>5.4866174097146851</c:v>
                </c:pt>
                <c:pt idx="952">
                  <c:v>5.2958283981281475</c:v>
                </c:pt>
                <c:pt idx="953">
                  <c:v>4.2436276507329165</c:v>
                </c:pt>
                <c:pt idx="954">
                  <c:v>3.8059497693844704</c:v>
                </c:pt>
                <c:pt idx="955">
                  <c:v>6.1557507348275973</c:v>
                </c:pt>
                <c:pt idx="956">
                  <c:v>6.1061335972802757</c:v>
                </c:pt>
                <c:pt idx="957">
                  <c:v>6.5030982186317274</c:v>
                </c:pt>
                <c:pt idx="958">
                  <c:v>6.8590591180292444</c:v>
                </c:pt>
                <c:pt idx="959">
                  <c:v>6.8564751797632253</c:v>
                </c:pt>
                <c:pt idx="960">
                  <c:v>6.3063923825820822</c:v>
                </c:pt>
                <c:pt idx="961">
                  <c:v>6.4428828753721659</c:v>
                </c:pt>
                <c:pt idx="962">
                  <c:v>5.795984395487066</c:v>
                </c:pt>
                <c:pt idx="963">
                  <c:v>5.0403827920117541</c:v>
                </c:pt>
                <c:pt idx="964">
                  <c:v>14.800853591612242</c:v>
                </c:pt>
                <c:pt idx="965">
                  <c:v>14.131781094768311</c:v>
                </c:pt>
                <c:pt idx="966">
                  <c:v>14.776889538099875</c:v>
                </c:pt>
                <c:pt idx="967">
                  <c:v>15.775051329407525</c:v>
                </c:pt>
                <c:pt idx="968">
                  <c:v>13.743302424643618</c:v>
                </c:pt>
                <c:pt idx="969">
                  <c:v>13.893330345942728</c:v>
                </c:pt>
                <c:pt idx="970">
                  <c:v>13.454917439084172</c:v>
                </c:pt>
                <c:pt idx="971">
                  <c:v>14.247301976733219</c:v>
                </c:pt>
                <c:pt idx="972">
                  <c:v>14.979958443647917</c:v>
                </c:pt>
                <c:pt idx="973">
                  <c:v>15.237149005149117</c:v>
                </c:pt>
                <c:pt idx="974">
                  <c:v>15.766424315433619</c:v>
                </c:pt>
                <c:pt idx="975">
                  <c:v>14.541442341236975</c:v>
                </c:pt>
                <c:pt idx="976">
                  <c:v>14.555138230746216</c:v>
                </c:pt>
                <c:pt idx="977">
                  <c:v>14.399914718360369</c:v>
                </c:pt>
                <c:pt idx="978">
                  <c:v>13.635275792859288</c:v>
                </c:pt>
                <c:pt idx="979">
                  <c:v>13.016648500106834</c:v>
                </c:pt>
                <c:pt idx="980">
                  <c:v>13.168475737345871</c:v>
                </c:pt>
                <c:pt idx="981">
                  <c:v>14.422857936894918</c:v>
                </c:pt>
                <c:pt idx="982">
                  <c:v>14.16887844918914</c:v>
                </c:pt>
                <c:pt idx="983">
                  <c:v>13.016499739729783</c:v>
                </c:pt>
                <c:pt idx="984">
                  <c:v>13.68924708157942</c:v>
                </c:pt>
                <c:pt idx="985">
                  <c:v>13.790228779833477</c:v>
                </c:pt>
                <c:pt idx="986">
                  <c:v>12.451132473163858</c:v>
                </c:pt>
                <c:pt idx="987">
                  <c:v>13.086056675920846</c:v>
                </c:pt>
                <c:pt idx="988">
                  <c:v>14.333533672010667</c:v>
                </c:pt>
                <c:pt idx="989">
                  <c:v>15.381364409412827</c:v>
                </c:pt>
                <c:pt idx="990">
                  <c:v>15.263753962547623</c:v>
                </c:pt>
                <c:pt idx="991">
                  <c:v>13.863000337191419</c:v>
                </c:pt>
                <c:pt idx="992">
                  <c:v>15.325411654568503</c:v>
                </c:pt>
                <c:pt idx="993">
                  <c:v>15.731251790346562</c:v>
                </c:pt>
                <c:pt idx="994">
                  <c:v>15.001115691076176</c:v>
                </c:pt>
                <c:pt idx="995">
                  <c:v>16.031521007328493</c:v>
                </c:pt>
                <c:pt idx="996">
                  <c:v>15.527904993569209</c:v>
                </c:pt>
                <c:pt idx="997">
                  <c:v>16.207533696554947</c:v>
                </c:pt>
                <c:pt idx="998">
                  <c:v>15.24903094965701</c:v>
                </c:pt>
                <c:pt idx="999">
                  <c:v>15.97904812692944</c:v>
                </c:pt>
                <c:pt idx="1000">
                  <c:v>16.858322727504081</c:v>
                </c:pt>
                <c:pt idx="1001">
                  <c:v>15.979849699670202</c:v>
                </c:pt>
                <c:pt idx="1002">
                  <c:v>14.250186413202204</c:v>
                </c:pt>
                <c:pt idx="1003">
                  <c:v>16.108868506071811</c:v>
                </c:pt>
                <c:pt idx="1004">
                  <c:v>15.329489120633339</c:v>
                </c:pt>
                <c:pt idx="1005">
                  <c:v>12.62067451112808</c:v>
                </c:pt>
                <c:pt idx="1006">
                  <c:v>15.081066534093312</c:v>
                </c:pt>
                <c:pt idx="1007">
                  <c:v>15.122554594472168</c:v>
                </c:pt>
                <c:pt idx="1008">
                  <c:v>15.025197335731686</c:v>
                </c:pt>
                <c:pt idx="1009">
                  <c:v>14.748480079261665</c:v>
                </c:pt>
                <c:pt idx="1010">
                  <c:v>13.130569323874417</c:v>
                </c:pt>
                <c:pt idx="1011">
                  <c:v>14.480391641174613</c:v>
                </c:pt>
                <c:pt idx="1012">
                  <c:v>13.619007835509851</c:v>
                </c:pt>
                <c:pt idx="1013">
                  <c:v>12.779242080916841</c:v>
                </c:pt>
                <c:pt idx="1014">
                  <c:v>15.423022184690746</c:v>
                </c:pt>
                <c:pt idx="1015">
                  <c:v>16.006573262021515</c:v>
                </c:pt>
                <c:pt idx="1016">
                  <c:v>17.082363121199684</c:v>
                </c:pt>
                <c:pt idx="1017">
                  <c:v>15.788219749058657</c:v>
                </c:pt>
                <c:pt idx="1018">
                  <c:v>17.960405081040342</c:v>
                </c:pt>
                <c:pt idx="1019">
                  <c:v>14.50072232741207</c:v>
                </c:pt>
                <c:pt idx="1020">
                  <c:v>16.834321574599507</c:v>
                </c:pt>
                <c:pt idx="1021">
                  <c:v>16.876960624254011</c:v>
                </c:pt>
                <c:pt idx="1022">
                  <c:v>13.951127339166534</c:v>
                </c:pt>
                <c:pt idx="1023">
                  <c:v>12.832948996819209</c:v>
                </c:pt>
                <c:pt idx="1024">
                  <c:v>15.909650133223067</c:v>
                </c:pt>
                <c:pt idx="1025">
                  <c:v>17.28897852989061</c:v>
                </c:pt>
                <c:pt idx="1026">
                  <c:v>15.76723761505624</c:v>
                </c:pt>
                <c:pt idx="1027">
                  <c:v>15.609989777818106</c:v>
                </c:pt>
                <c:pt idx="1028">
                  <c:v>13.68135785481595</c:v>
                </c:pt>
                <c:pt idx="1029">
                  <c:v>13.396259790280066</c:v>
                </c:pt>
                <c:pt idx="1030">
                  <c:v>13.538205026170614</c:v>
                </c:pt>
                <c:pt idx="1031">
                  <c:v>12.063322743645136</c:v>
                </c:pt>
                <c:pt idx="1032">
                  <c:v>12.946320955838802</c:v>
                </c:pt>
                <c:pt idx="1033">
                  <c:v>13.037148362270347</c:v>
                </c:pt>
                <c:pt idx="1034">
                  <c:v>13.068876559869601</c:v>
                </c:pt>
                <c:pt idx="1035">
                  <c:v>12.534514065051292</c:v>
                </c:pt>
                <c:pt idx="1036">
                  <c:v>12.476293429719359</c:v>
                </c:pt>
                <c:pt idx="1037">
                  <c:v>12.456920390812124</c:v>
                </c:pt>
                <c:pt idx="1038">
                  <c:v>11.200192032775599</c:v>
                </c:pt>
                <c:pt idx="1039">
                  <c:v>11.59715361588743</c:v>
                </c:pt>
                <c:pt idx="1040">
                  <c:v>10.766392852430466</c:v>
                </c:pt>
                <c:pt idx="1041">
                  <c:v>12.661518233627268</c:v>
                </c:pt>
                <c:pt idx="1042">
                  <c:v>10.956728640006041</c:v>
                </c:pt>
                <c:pt idx="1043">
                  <c:v>10.719503651943967</c:v>
                </c:pt>
                <c:pt idx="1044">
                  <c:v>10.721131780747506</c:v>
                </c:pt>
                <c:pt idx="1045">
                  <c:v>10.651080147877471</c:v>
                </c:pt>
                <c:pt idx="1046">
                  <c:v>12.930918476014893</c:v>
                </c:pt>
                <c:pt idx="1047">
                  <c:v>12.258213376512034</c:v>
                </c:pt>
                <c:pt idx="1048">
                  <c:v>13.14062266390367</c:v>
                </c:pt>
                <c:pt idx="1049">
                  <c:v>12.862883530658623</c:v>
                </c:pt>
                <c:pt idx="1050">
                  <c:v>12.387441984069184</c:v>
                </c:pt>
                <c:pt idx="1051">
                  <c:v>12.000780103503546</c:v>
                </c:pt>
                <c:pt idx="1052">
                  <c:v>13.637253180855831</c:v>
                </c:pt>
                <c:pt idx="1053">
                  <c:v>12.88409567823466</c:v>
                </c:pt>
                <c:pt idx="1054">
                  <c:v>10.543394653938829</c:v>
                </c:pt>
                <c:pt idx="1055">
                  <c:v>11.633012321216141</c:v>
                </c:pt>
                <c:pt idx="1056">
                  <c:v>12.47562316127876</c:v>
                </c:pt>
                <c:pt idx="1057">
                  <c:v>11.66398286893952</c:v>
                </c:pt>
                <c:pt idx="1058">
                  <c:v>12.317738642425663</c:v>
                </c:pt>
                <c:pt idx="1059">
                  <c:v>12.723903514310132</c:v>
                </c:pt>
                <c:pt idx="1060">
                  <c:v>10.563319792144894</c:v>
                </c:pt>
                <c:pt idx="1061">
                  <c:v>8.9789087751270067</c:v>
                </c:pt>
                <c:pt idx="1062">
                  <c:v>9.5638253102741011</c:v>
                </c:pt>
                <c:pt idx="1063">
                  <c:v>8.5620651753055892</c:v>
                </c:pt>
                <c:pt idx="1064">
                  <c:v>8.8899535472297089</c:v>
                </c:pt>
                <c:pt idx="1065">
                  <c:v>7.4902500828926302</c:v>
                </c:pt>
                <c:pt idx="1066">
                  <c:v>7.273757207271375</c:v>
                </c:pt>
                <c:pt idx="1067">
                  <c:v>7.6787575839655826</c:v>
                </c:pt>
                <c:pt idx="1068">
                  <c:v>7.0326948671367839</c:v>
                </c:pt>
                <c:pt idx="1069">
                  <c:v>5.6158300063799436</c:v>
                </c:pt>
                <c:pt idx="1070">
                  <c:v>5.8711669712876819</c:v>
                </c:pt>
                <c:pt idx="1071">
                  <c:v>5.6854967487281654</c:v>
                </c:pt>
                <c:pt idx="1072">
                  <c:v>5.4007971495176736</c:v>
                </c:pt>
                <c:pt idx="1073">
                  <c:v>5.5776872823585579</c:v>
                </c:pt>
                <c:pt idx="1074">
                  <c:v>6.3634330909307257</c:v>
                </c:pt>
                <c:pt idx="1075">
                  <c:v>6.8740789562523261</c:v>
                </c:pt>
                <c:pt idx="1076">
                  <c:v>6.4722881117621744</c:v>
                </c:pt>
                <c:pt idx="1077">
                  <c:v>6.4240086442072801</c:v>
                </c:pt>
                <c:pt idx="1078">
                  <c:v>6.7191824331932484</c:v>
                </c:pt>
                <c:pt idx="1079">
                  <c:v>6.4455118199484582</c:v>
                </c:pt>
                <c:pt idx="1080">
                  <c:v>5.8970579258848144</c:v>
                </c:pt>
                <c:pt idx="1081">
                  <c:v>5.9179504477167981</c:v>
                </c:pt>
                <c:pt idx="1082">
                  <c:v>6.9904592837682351</c:v>
                </c:pt>
                <c:pt idx="1083">
                  <c:v>6.2529922204598423</c:v>
                </c:pt>
                <c:pt idx="1084">
                  <c:v>5.0807582285600992</c:v>
                </c:pt>
                <c:pt idx="1085">
                  <c:v>4.7050229437920317</c:v>
                </c:pt>
                <c:pt idx="1086">
                  <c:v>4.8437128244079144</c:v>
                </c:pt>
                <c:pt idx="1087">
                  <c:v>4.5973649189242263</c:v>
                </c:pt>
                <c:pt idx="1088">
                  <c:v>4.9026628998362698</c:v>
                </c:pt>
                <c:pt idx="1089">
                  <c:v>4.6176170475504783</c:v>
                </c:pt>
                <c:pt idx="1090">
                  <c:v>4.5595135965890758</c:v>
                </c:pt>
                <c:pt idx="1091">
                  <c:v>4.470992875109677</c:v>
                </c:pt>
                <c:pt idx="1092">
                  <c:v>3.8408145090401336</c:v>
                </c:pt>
                <c:pt idx="1093">
                  <c:v>5.4658040522425191</c:v>
                </c:pt>
                <c:pt idx="1094">
                  <c:v>6.509643949437951</c:v>
                </c:pt>
                <c:pt idx="1095">
                  <c:v>6.6569604505125959</c:v>
                </c:pt>
                <c:pt idx="1096">
                  <c:v>7.4065004967220061</c:v>
                </c:pt>
                <c:pt idx="1097">
                  <c:v>8.609452959551966</c:v>
                </c:pt>
                <c:pt idx="1098">
                  <c:v>7.9629513303133788</c:v>
                </c:pt>
                <c:pt idx="1099">
                  <c:v>8.9232641109412505</c:v>
                </c:pt>
                <c:pt idx="1100">
                  <c:v>8.7091173658501635</c:v>
                </c:pt>
                <c:pt idx="1101">
                  <c:v>8.1194208406764083</c:v>
                </c:pt>
                <c:pt idx="1102">
                  <c:v>8.1422480312559191</c:v>
                </c:pt>
                <c:pt idx="1103">
                  <c:v>8.2434723892147854</c:v>
                </c:pt>
                <c:pt idx="1104">
                  <c:v>6.7161162703904109</c:v>
                </c:pt>
                <c:pt idx="1105">
                  <c:v>6.03611266335548</c:v>
                </c:pt>
                <c:pt idx="1106">
                  <c:v>6.9756227464489831</c:v>
                </c:pt>
                <c:pt idx="1107">
                  <c:v>5.6921667228478139</c:v>
                </c:pt>
                <c:pt idx="1108">
                  <c:v>5.2773078927617689</c:v>
                </c:pt>
                <c:pt idx="1109">
                  <c:v>5.1293216387365037</c:v>
                </c:pt>
                <c:pt idx="1110">
                  <c:v>5.209115529792399</c:v>
                </c:pt>
                <c:pt idx="1111">
                  <c:v>5.575253097658293</c:v>
                </c:pt>
                <c:pt idx="1112">
                  <c:v>5.7443635852159396</c:v>
                </c:pt>
                <c:pt idx="1113">
                  <c:v>5.3795387085045121</c:v>
                </c:pt>
                <c:pt idx="1114">
                  <c:v>5.2722151669846484</c:v>
                </c:pt>
                <c:pt idx="1115">
                  <c:v>5.7572582353809985</c:v>
                </c:pt>
                <c:pt idx="1116">
                  <c:v>5.8065758375978858</c:v>
                </c:pt>
                <c:pt idx="1117">
                  <c:v>4.411756136930796</c:v>
                </c:pt>
                <c:pt idx="1118">
                  <c:v>3.6289253148145253</c:v>
                </c:pt>
                <c:pt idx="1119">
                  <c:v>3.5599966825079998</c:v>
                </c:pt>
                <c:pt idx="1120">
                  <c:v>4.2270688649095947</c:v>
                </c:pt>
                <c:pt idx="1121">
                  <c:v>3.8640063925251704</c:v>
                </c:pt>
                <c:pt idx="1122">
                  <c:v>3.9828923877731013</c:v>
                </c:pt>
                <c:pt idx="1123">
                  <c:v>4.591719491946721</c:v>
                </c:pt>
                <c:pt idx="1124">
                  <c:v>4.4248116559305579</c:v>
                </c:pt>
                <c:pt idx="1125">
                  <c:v>4.3274890733361113</c:v>
                </c:pt>
                <c:pt idx="1126">
                  <c:v>4.8398959980726799</c:v>
                </c:pt>
                <c:pt idx="1127">
                  <c:v>4.3123365093962924</c:v>
                </c:pt>
                <c:pt idx="1128">
                  <c:v>4.1360544338316689</c:v>
                </c:pt>
                <c:pt idx="1129">
                  <c:v>8.1578319401639128</c:v>
                </c:pt>
                <c:pt idx="1130">
                  <c:v>7.9381682288835256</c:v>
                </c:pt>
                <c:pt idx="1131">
                  <c:v>7.5794670746242794</c:v>
                </c:pt>
                <c:pt idx="1132">
                  <c:v>7.6198651432659945</c:v>
                </c:pt>
                <c:pt idx="1133">
                  <c:v>8.1967108025828708</c:v>
                </c:pt>
                <c:pt idx="1134">
                  <c:v>8.9920182224688485</c:v>
                </c:pt>
                <c:pt idx="1135">
                  <c:v>10.213376174634563</c:v>
                </c:pt>
                <c:pt idx="1136">
                  <c:v>9.1620100002051093</c:v>
                </c:pt>
                <c:pt idx="1137">
                  <c:v>8.3971915724125985</c:v>
                </c:pt>
                <c:pt idx="1138">
                  <c:v>9.0133168712168388</c:v>
                </c:pt>
                <c:pt idx="1139">
                  <c:v>9.6392599042060141</c:v>
                </c:pt>
                <c:pt idx="1140">
                  <c:v>9.1534932244329301</c:v>
                </c:pt>
                <c:pt idx="1141">
                  <c:v>8.7765881811894477</c:v>
                </c:pt>
                <c:pt idx="1142">
                  <c:v>8.3306810425719835</c:v>
                </c:pt>
                <c:pt idx="1143">
                  <c:v>7.9242008837640574</c:v>
                </c:pt>
                <c:pt idx="1144">
                  <c:v>7.6865359341683615</c:v>
                </c:pt>
                <c:pt idx="1145">
                  <c:v>8.3436552955808736</c:v>
                </c:pt>
                <c:pt idx="1146">
                  <c:v>8.2951702630124249</c:v>
                </c:pt>
                <c:pt idx="1147">
                  <c:v>8.0386918281202657</c:v>
                </c:pt>
                <c:pt idx="1148">
                  <c:v>7.8907577639985265</c:v>
                </c:pt>
                <c:pt idx="1149">
                  <c:v>7.6340621027465296</c:v>
                </c:pt>
                <c:pt idx="1150">
                  <c:v>7.3467031322236975</c:v>
                </c:pt>
                <c:pt idx="1151">
                  <c:v>7.3970310681428915</c:v>
                </c:pt>
                <c:pt idx="1152">
                  <c:v>7.478280895999581</c:v>
                </c:pt>
                <c:pt idx="1153">
                  <c:v>8.0567361320681989</c:v>
                </c:pt>
                <c:pt idx="1154">
                  <c:v>7.6405801653383234</c:v>
                </c:pt>
                <c:pt idx="1155">
                  <c:v>6.9839841043085817</c:v>
                </c:pt>
                <c:pt idx="1156">
                  <c:v>7.582231048718989</c:v>
                </c:pt>
                <c:pt idx="1157">
                  <c:v>8.5576926567801035</c:v>
                </c:pt>
                <c:pt idx="1158">
                  <c:v>8.0897826798859551</c:v>
                </c:pt>
                <c:pt idx="1159">
                  <c:v>7.8022445483421956</c:v>
                </c:pt>
                <c:pt idx="1160">
                  <c:v>7.6632195580002271</c:v>
                </c:pt>
                <c:pt idx="1161">
                  <c:v>7.9133558637875323</c:v>
                </c:pt>
                <c:pt idx="1162">
                  <c:v>7.9340998627071695</c:v>
                </c:pt>
                <c:pt idx="1163">
                  <c:v>7.626252458891809</c:v>
                </c:pt>
                <c:pt idx="1164">
                  <c:v>7.1791757118132287</c:v>
                </c:pt>
                <c:pt idx="1165">
                  <c:v>7.7786247795432466</c:v>
                </c:pt>
                <c:pt idx="1166">
                  <c:v>8.2554502518644419</c:v>
                </c:pt>
                <c:pt idx="1167">
                  <c:v>8.095722166750086</c:v>
                </c:pt>
                <c:pt idx="1168">
                  <c:v>7.3097452590471352</c:v>
                </c:pt>
                <c:pt idx="1169">
                  <c:v>7.7575314680471594</c:v>
                </c:pt>
                <c:pt idx="1170">
                  <c:v>7.8855785954081554</c:v>
                </c:pt>
                <c:pt idx="1171">
                  <c:v>7.967739020613501</c:v>
                </c:pt>
                <c:pt idx="1172">
                  <c:v>7.847386469484686</c:v>
                </c:pt>
                <c:pt idx="1173">
                  <c:v>8.1871433970346743</c:v>
                </c:pt>
                <c:pt idx="1174">
                  <c:v>8.1873481214876414</c:v>
                </c:pt>
                <c:pt idx="1175">
                  <c:v>8.0987272154756269</c:v>
                </c:pt>
                <c:pt idx="1176">
                  <c:v>7.8991687773000381</c:v>
                </c:pt>
                <c:pt idx="1177">
                  <c:v>8.0388005486159493</c:v>
                </c:pt>
                <c:pt idx="1178">
                  <c:v>7.5800104428636725</c:v>
                </c:pt>
                <c:pt idx="1179">
                  <c:v>7.6405369599032964</c:v>
                </c:pt>
                <c:pt idx="1180">
                  <c:v>7.3731591461311456</c:v>
                </c:pt>
                <c:pt idx="1181">
                  <c:v>7.324753746651254</c:v>
                </c:pt>
                <c:pt idx="1182">
                  <c:v>7.9210298761200981</c:v>
                </c:pt>
                <c:pt idx="1183">
                  <c:v>7.5920081663156882</c:v>
                </c:pt>
                <c:pt idx="1184">
                  <c:v>6.7852942411178976</c:v>
                </c:pt>
                <c:pt idx="1185">
                  <c:v>6.4086138973327067</c:v>
                </c:pt>
                <c:pt idx="1186">
                  <c:v>6.6890386519640366</c:v>
                </c:pt>
                <c:pt idx="1187">
                  <c:v>7.496586888824198</c:v>
                </c:pt>
                <c:pt idx="1188">
                  <c:v>7.0683284345953465</c:v>
                </c:pt>
                <c:pt idx="1189">
                  <c:v>6.8487035175089046</c:v>
                </c:pt>
                <c:pt idx="1190">
                  <c:v>6.9787516038608572</c:v>
                </c:pt>
                <c:pt idx="1191">
                  <c:v>6.8499903365003139</c:v>
                </c:pt>
                <c:pt idx="1192">
                  <c:v>6.7817187082153971</c:v>
                </c:pt>
                <c:pt idx="1193">
                  <c:v>6.6327331133253002</c:v>
                </c:pt>
                <c:pt idx="1194">
                  <c:v>6.7523477954191122</c:v>
                </c:pt>
                <c:pt idx="1195">
                  <c:v>7.1229231027650437</c:v>
                </c:pt>
                <c:pt idx="1196">
                  <c:v>7.0043599045408129</c:v>
                </c:pt>
                <c:pt idx="1197">
                  <c:v>7.4146812801717017</c:v>
                </c:pt>
                <c:pt idx="1198">
                  <c:v>8.0033672702067342</c:v>
                </c:pt>
                <c:pt idx="1199">
                  <c:v>7.7240835374995171</c:v>
                </c:pt>
                <c:pt idx="1200">
                  <c:v>8.0613970025738375</c:v>
                </c:pt>
                <c:pt idx="1201">
                  <c:v>7.6626042822772646</c:v>
                </c:pt>
                <c:pt idx="1202">
                  <c:v>7.8025670871099386</c:v>
                </c:pt>
                <c:pt idx="1203">
                  <c:v>7.744966706862308</c:v>
                </c:pt>
                <c:pt idx="1204">
                  <c:v>7.546137833347597</c:v>
                </c:pt>
                <c:pt idx="1205">
                  <c:v>7.4254653436807816</c:v>
                </c:pt>
                <c:pt idx="1206">
                  <c:v>7.4321986013863528</c:v>
                </c:pt>
                <c:pt idx="1207">
                  <c:v>7.0667486454654185</c:v>
                </c:pt>
                <c:pt idx="1208">
                  <c:v>7.5852842433787702</c:v>
                </c:pt>
                <c:pt idx="1209">
                  <c:v>7.1650960941869872</c:v>
                </c:pt>
                <c:pt idx="1210">
                  <c:v>6.5079139247759095</c:v>
                </c:pt>
                <c:pt idx="1211">
                  <c:v>6.7069242316329518</c:v>
                </c:pt>
                <c:pt idx="1212">
                  <c:v>6.6161458594380367</c:v>
                </c:pt>
                <c:pt idx="1213">
                  <c:v>6.4691536916567669</c:v>
                </c:pt>
                <c:pt idx="1214">
                  <c:v>7.2294172612865859</c:v>
                </c:pt>
                <c:pt idx="1215">
                  <c:v>7.3103286304178319</c:v>
                </c:pt>
                <c:pt idx="1216">
                  <c:v>7.1107757261454276</c:v>
                </c:pt>
                <c:pt idx="1217">
                  <c:v>6.4738779374488278</c:v>
                </c:pt>
                <c:pt idx="1218">
                  <c:v>6.8046829117289382</c:v>
                </c:pt>
                <c:pt idx="1219">
                  <c:v>6.9237208524615594</c:v>
                </c:pt>
                <c:pt idx="1220">
                  <c:v>6.9230247394247861</c:v>
                </c:pt>
                <c:pt idx="1221">
                  <c:v>6.8153834759973</c:v>
                </c:pt>
                <c:pt idx="1222">
                  <c:v>7.0757669857263661</c:v>
                </c:pt>
                <c:pt idx="1223">
                  <c:v>7.62899922522928</c:v>
                </c:pt>
                <c:pt idx="1224">
                  <c:v>7.7294174229930874</c:v>
                </c:pt>
                <c:pt idx="1225">
                  <c:v>8.608865558781039</c:v>
                </c:pt>
                <c:pt idx="1226">
                  <c:v>9.0581898973093953</c:v>
                </c:pt>
                <c:pt idx="1227">
                  <c:v>8.4102557750806781</c:v>
                </c:pt>
                <c:pt idx="1228">
                  <c:v>8.1492204432066373</c:v>
                </c:pt>
                <c:pt idx="1229">
                  <c:v>8.0503311839120748</c:v>
                </c:pt>
                <c:pt idx="1230">
                  <c:v>7.6397082089861437</c:v>
                </c:pt>
                <c:pt idx="1231">
                  <c:v>7.9603239164339401</c:v>
                </c:pt>
                <c:pt idx="1232">
                  <c:v>8.1198166084084331</c:v>
                </c:pt>
                <c:pt idx="1233">
                  <c:v>8.120123046723263</c:v>
                </c:pt>
                <c:pt idx="1234">
                  <c:v>8.9875923929743369</c:v>
                </c:pt>
                <c:pt idx="1235">
                  <c:v>9.2694701979169398</c:v>
                </c:pt>
                <c:pt idx="1236">
                  <c:v>8.8300191257136564</c:v>
                </c:pt>
                <c:pt idx="1237">
                  <c:v>8.8308056242593427</c:v>
                </c:pt>
                <c:pt idx="1238">
                  <c:v>8.5407724818503556</c:v>
                </c:pt>
                <c:pt idx="1239">
                  <c:v>8.4521553253499047</c:v>
                </c:pt>
                <c:pt idx="1240">
                  <c:v>9.3215328629288443</c:v>
                </c:pt>
                <c:pt idx="1241">
                  <c:v>9.4397834282527686</c:v>
                </c:pt>
                <c:pt idx="1242">
                  <c:v>8.6300364896856845</c:v>
                </c:pt>
                <c:pt idx="1243">
                  <c:v>8.4609103857051409</c:v>
                </c:pt>
                <c:pt idx="1244">
                  <c:v>7.8308841791414876</c:v>
                </c:pt>
                <c:pt idx="1245">
                  <c:v>6.9887562028138053</c:v>
                </c:pt>
                <c:pt idx="1246">
                  <c:v>5.887893997794186</c:v>
                </c:pt>
                <c:pt idx="1247">
                  <c:v>6.0589596778825898</c:v>
                </c:pt>
                <c:pt idx="1248">
                  <c:v>6.0900815934668433</c:v>
                </c:pt>
                <c:pt idx="1249">
                  <c:v>6.1989394137287208</c:v>
                </c:pt>
                <c:pt idx="1250">
                  <c:v>6.9171993039510866</c:v>
                </c:pt>
                <c:pt idx="1251">
                  <c:v>6.7258199457868315</c:v>
                </c:pt>
                <c:pt idx="1252">
                  <c:v>6.0743500864906901</c:v>
                </c:pt>
                <c:pt idx="1253">
                  <c:v>6.3439870565940844</c:v>
                </c:pt>
                <c:pt idx="1254">
                  <c:v>6.7337261176078123</c:v>
                </c:pt>
                <c:pt idx="1255">
                  <c:v>6.4121836951538791</c:v>
                </c:pt>
                <c:pt idx="1256">
                  <c:v>5.8617103830813262</c:v>
                </c:pt>
                <c:pt idx="1257">
                  <c:v>5.6805207015995629</c:v>
                </c:pt>
                <c:pt idx="1258">
                  <c:v>6.1802657701830261</c:v>
                </c:pt>
                <c:pt idx="1259">
                  <c:v>6.7991026765317972</c:v>
                </c:pt>
                <c:pt idx="1260">
                  <c:v>6.4680957737444951</c:v>
                </c:pt>
                <c:pt idx="1261">
                  <c:v>5.4275289103261546</c:v>
                </c:pt>
                <c:pt idx="1262">
                  <c:v>5.1568232113120764</c:v>
                </c:pt>
                <c:pt idx="1263">
                  <c:v>5.7658725190485622</c:v>
                </c:pt>
                <c:pt idx="1264">
                  <c:v>6.8041848248099708</c:v>
                </c:pt>
                <c:pt idx="1265">
                  <c:v>6.72401248064019</c:v>
                </c:pt>
                <c:pt idx="1266">
                  <c:v>6.013894933672046</c:v>
                </c:pt>
                <c:pt idx="1267">
                  <c:v>5.793324435348258</c:v>
                </c:pt>
                <c:pt idx="1268">
                  <c:v>6.1934038502901601</c:v>
                </c:pt>
                <c:pt idx="1269">
                  <c:v>7.0130555025387942</c:v>
                </c:pt>
                <c:pt idx="1270">
                  <c:v>6.693883123365433</c:v>
                </c:pt>
                <c:pt idx="1271">
                  <c:v>6.1532267192324301</c:v>
                </c:pt>
                <c:pt idx="1272">
                  <c:v>6.4019159715010536</c:v>
                </c:pt>
                <c:pt idx="1273">
                  <c:v>5.9620360515474404</c:v>
                </c:pt>
                <c:pt idx="1274">
                  <c:v>5.8615863324466533</c:v>
                </c:pt>
                <c:pt idx="1275">
                  <c:v>6.4608869888399356</c:v>
                </c:pt>
                <c:pt idx="1276">
                  <c:v>7.1904846650847976</c:v>
                </c:pt>
                <c:pt idx="1277">
                  <c:v>6.4212627030784954</c:v>
                </c:pt>
                <c:pt idx="1278">
                  <c:v>6.6317308728431259</c:v>
                </c:pt>
                <c:pt idx="1279">
                  <c:v>7.2210859236837655</c:v>
                </c:pt>
                <c:pt idx="1280">
                  <c:v>6.951073033308214</c:v>
                </c:pt>
                <c:pt idx="1281">
                  <c:v>6.5114754452131471</c:v>
                </c:pt>
                <c:pt idx="1282">
                  <c:v>5.6035107897617635</c:v>
                </c:pt>
                <c:pt idx="1283">
                  <c:v>5.6831966840465533</c:v>
                </c:pt>
                <c:pt idx="1284">
                  <c:v>6.5522379596500091</c:v>
                </c:pt>
                <c:pt idx="1285">
                  <c:v>6.1029981639656397</c:v>
                </c:pt>
                <c:pt idx="1286">
                  <c:v>6.1437931670930173</c:v>
                </c:pt>
                <c:pt idx="1287">
                  <c:v>5.67483256341173</c:v>
                </c:pt>
                <c:pt idx="1288">
                  <c:v>5.6659704551316779</c:v>
                </c:pt>
                <c:pt idx="1289">
                  <c:v>5.9364441649151019</c:v>
                </c:pt>
                <c:pt idx="1290">
                  <c:v>6.2158797364039078</c:v>
                </c:pt>
                <c:pt idx="1291">
                  <c:v>6.7961731241210499</c:v>
                </c:pt>
                <c:pt idx="1292">
                  <c:v>7.4557904044056258</c:v>
                </c:pt>
                <c:pt idx="1293">
                  <c:v>6.9766702388709874</c:v>
                </c:pt>
                <c:pt idx="1294">
                  <c:v>6.1489159320099445</c:v>
                </c:pt>
                <c:pt idx="1295">
                  <c:v>6.0393875744904113</c:v>
                </c:pt>
                <c:pt idx="1296">
                  <c:v>6.9685105023645519</c:v>
                </c:pt>
                <c:pt idx="1297">
                  <c:v>6.8788730993769631</c:v>
                </c:pt>
                <c:pt idx="1298">
                  <c:v>6.6489937555519036</c:v>
                </c:pt>
                <c:pt idx="1299">
                  <c:v>6.4893419467620479</c:v>
                </c:pt>
                <c:pt idx="1300">
                  <c:v>6.0012649884431708</c:v>
                </c:pt>
                <c:pt idx="1301">
                  <c:v>5.9699081734956501</c:v>
                </c:pt>
                <c:pt idx="1302">
                  <c:v>5.7197691533130888</c:v>
                </c:pt>
                <c:pt idx="1303">
                  <c:v>5.0208635515135907</c:v>
                </c:pt>
                <c:pt idx="1304">
                  <c:v>5.2814363082134275</c:v>
                </c:pt>
                <c:pt idx="1305">
                  <c:v>4.8923088616268418</c:v>
                </c:pt>
                <c:pt idx="1306">
                  <c:v>4.8829149390139763</c:v>
                </c:pt>
                <c:pt idx="1307">
                  <c:v>5.4342635651790197</c:v>
                </c:pt>
                <c:pt idx="1308">
                  <c:v>4.9950494382659949</c:v>
                </c:pt>
                <c:pt idx="1309">
                  <c:v>5.2352267289698631</c:v>
                </c:pt>
                <c:pt idx="1310">
                  <c:v>4.6640146531603577</c:v>
                </c:pt>
                <c:pt idx="1311">
                  <c:v>4.6125805312745216</c:v>
                </c:pt>
                <c:pt idx="1312">
                  <c:v>4.4416520082820288</c:v>
                </c:pt>
                <c:pt idx="1313">
                  <c:v>4.3299333988670297</c:v>
                </c:pt>
                <c:pt idx="1314">
                  <c:v>4.1601438492222256</c:v>
                </c:pt>
                <c:pt idx="1315">
                  <c:v>3.6809550514592959</c:v>
                </c:pt>
                <c:pt idx="1316">
                  <c:v>13.16701946045821</c:v>
                </c:pt>
                <c:pt idx="1317">
                  <c:v>13.086764098851592</c:v>
                </c:pt>
                <c:pt idx="1318">
                  <c:v>13.085148905270389</c:v>
                </c:pt>
                <c:pt idx="1319">
                  <c:v>13.417973338467256</c:v>
                </c:pt>
                <c:pt idx="1320">
                  <c:v>13.06576488268929</c:v>
                </c:pt>
                <c:pt idx="1321">
                  <c:v>11.835913844886178</c:v>
                </c:pt>
                <c:pt idx="1322">
                  <c:v>11.039843711705071</c:v>
                </c:pt>
                <c:pt idx="1323">
                  <c:v>10.501653021090497</c:v>
                </c:pt>
                <c:pt idx="1324">
                  <c:v>10.637887025916578</c:v>
                </c:pt>
                <c:pt idx="1325">
                  <c:v>12.256079460511435</c:v>
                </c:pt>
                <c:pt idx="1326">
                  <c:v>12.245577794910822</c:v>
                </c:pt>
                <c:pt idx="1327">
                  <c:v>11.824344472236289</c:v>
                </c:pt>
                <c:pt idx="1328">
                  <c:v>11.687803819805803</c:v>
                </c:pt>
                <c:pt idx="1329">
                  <c:v>11.502504142352787</c:v>
                </c:pt>
                <c:pt idx="1330">
                  <c:v>10.902800934930976</c:v>
                </c:pt>
                <c:pt idx="1331">
                  <c:v>10.275477163489604</c:v>
                </c:pt>
                <c:pt idx="1332">
                  <c:v>9.9334379571528721</c:v>
                </c:pt>
                <c:pt idx="1333">
                  <c:v>10.031911122045543</c:v>
                </c:pt>
                <c:pt idx="1334">
                  <c:v>11.073427306573619</c:v>
                </c:pt>
                <c:pt idx="1335">
                  <c:v>9.7070440561369882</c:v>
                </c:pt>
                <c:pt idx="1336">
                  <c:v>8.9889294471145202</c:v>
                </c:pt>
                <c:pt idx="1337">
                  <c:v>8.3703077810631221</c:v>
                </c:pt>
                <c:pt idx="1338">
                  <c:v>9.8846675078955251</c:v>
                </c:pt>
                <c:pt idx="1339">
                  <c:v>9.5301257624400399</c:v>
                </c:pt>
                <c:pt idx="1340">
                  <c:v>11.31885781440268</c:v>
                </c:pt>
                <c:pt idx="1341">
                  <c:v>10.032925632427059</c:v>
                </c:pt>
                <c:pt idx="1342">
                  <c:v>12.94483995547632</c:v>
                </c:pt>
                <c:pt idx="1343">
                  <c:v>11.481922571033881</c:v>
                </c:pt>
                <c:pt idx="1344">
                  <c:v>11.76409711410075</c:v>
                </c:pt>
                <c:pt idx="1345">
                  <c:v>12.404054137979498</c:v>
                </c:pt>
                <c:pt idx="1346">
                  <c:v>10.999006694520101</c:v>
                </c:pt>
                <c:pt idx="1347">
                  <c:v>10.086820742442541</c:v>
                </c:pt>
                <c:pt idx="1348">
                  <c:v>13.355593270448898</c:v>
                </c:pt>
                <c:pt idx="1349">
                  <c:v>13.081205513823264</c:v>
                </c:pt>
                <c:pt idx="1350">
                  <c:v>15.31452432004045</c:v>
                </c:pt>
                <c:pt idx="1351">
                  <c:v>15.718717996371927</c:v>
                </c:pt>
                <c:pt idx="1352">
                  <c:v>14.578826832639271</c:v>
                </c:pt>
                <c:pt idx="1353">
                  <c:v>13.235516900643011</c:v>
                </c:pt>
                <c:pt idx="1354">
                  <c:v>13.406271717600443</c:v>
                </c:pt>
                <c:pt idx="1355">
                  <c:v>12.29640201141067</c:v>
                </c:pt>
                <c:pt idx="1356">
                  <c:v>13.388020026243654</c:v>
                </c:pt>
                <c:pt idx="1357">
                  <c:v>12.471756314098526</c:v>
                </c:pt>
                <c:pt idx="1358">
                  <c:v>10.906710394891775</c:v>
                </c:pt>
                <c:pt idx="1359">
                  <c:v>11.884487571065161</c:v>
                </c:pt>
                <c:pt idx="1360">
                  <c:v>12.243579074390452</c:v>
                </c:pt>
                <c:pt idx="1361">
                  <c:v>13.644907622021698</c:v>
                </c:pt>
                <c:pt idx="1362">
                  <c:v>16.956422077048213</c:v>
                </c:pt>
                <c:pt idx="1363">
                  <c:v>14.988741210631394</c:v>
                </c:pt>
                <c:pt idx="1364">
                  <c:v>13.185691540363196</c:v>
                </c:pt>
                <c:pt idx="1365">
                  <c:v>12.15200808606229</c:v>
                </c:pt>
                <c:pt idx="1366">
                  <c:v>12.961841381951263</c:v>
                </c:pt>
                <c:pt idx="1367">
                  <c:v>13.131301247028954</c:v>
                </c:pt>
                <c:pt idx="1368">
                  <c:v>13.804601422950263</c:v>
                </c:pt>
                <c:pt idx="1369">
                  <c:v>12.788626275650183</c:v>
                </c:pt>
                <c:pt idx="1370">
                  <c:v>11.979966946180607</c:v>
                </c:pt>
                <c:pt idx="1371">
                  <c:v>10.143915747637903</c:v>
                </c:pt>
                <c:pt idx="1372">
                  <c:v>9.4748152679107189</c:v>
                </c:pt>
                <c:pt idx="1373">
                  <c:v>10.097216945350207</c:v>
                </c:pt>
                <c:pt idx="1374">
                  <c:v>9.5951725180136549</c:v>
                </c:pt>
                <c:pt idx="1375">
                  <c:v>10.671746951943513</c:v>
                </c:pt>
                <c:pt idx="1376">
                  <c:v>10.752038039867005</c:v>
                </c:pt>
                <c:pt idx="1377">
                  <c:v>11.011758129035981</c:v>
                </c:pt>
                <c:pt idx="1378">
                  <c:v>10.539434284639063</c:v>
                </c:pt>
                <c:pt idx="1379">
                  <c:v>9.4143057405094108</c:v>
                </c:pt>
                <c:pt idx="1380">
                  <c:v>9.0795860870809797</c:v>
                </c:pt>
                <c:pt idx="1381">
                  <c:v>8.4965706834066257</c:v>
                </c:pt>
                <c:pt idx="1382">
                  <c:v>8.4776798331926226</c:v>
                </c:pt>
                <c:pt idx="1383">
                  <c:v>7.6283092165348112</c:v>
                </c:pt>
                <c:pt idx="1384">
                  <c:v>7.805884672822553</c:v>
                </c:pt>
                <c:pt idx="1385">
                  <c:v>7.9149617720597689</c:v>
                </c:pt>
                <c:pt idx="1386">
                  <c:v>7.8362947380100598</c:v>
                </c:pt>
                <c:pt idx="1387">
                  <c:v>8.0449955231765564</c:v>
                </c:pt>
                <c:pt idx="1388">
                  <c:v>9.3600460150033999</c:v>
                </c:pt>
                <c:pt idx="1389">
                  <c:v>10.199131639619781</c:v>
                </c:pt>
                <c:pt idx="1390">
                  <c:v>9.1840896087142365</c:v>
                </c:pt>
                <c:pt idx="1391">
                  <c:v>8.4027870211357083</c:v>
                </c:pt>
                <c:pt idx="1392">
                  <c:v>8.9464967695621365</c:v>
                </c:pt>
                <c:pt idx="1393">
                  <c:v>8.8276528216022587</c:v>
                </c:pt>
                <c:pt idx="1394">
                  <c:v>7.2176042866145824</c:v>
                </c:pt>
                <c:pt idx="1395">
                  <c:v>6.9798854289619312</c:v>
                </c:pt>
                <c:pt idx="1396">
                  <c:v>7.0294041941144183</c:v>
                </c:pt>
                <c:pt idx="1397">
                  <c:v>8.3323993559196907</c:v>
                </c:pt>
                <c:pt idx="1398">
                  <c:v>7.8086312085267648</c:v>
                </c:pt>
                <c:pt idx="1399">
                  <c:v>8.1049629850708449</c:v>
                </c:pt>
                <c:pt idx="1400">
                  <c:v>7.7003750026240398</c:v>
                </c:pt>
                <c:pt idx="1401">
                  <c:v>7.2570065786217288</c:v>
                </c:pt>
                <c:pt idx="1402">
                  <c:v>6.9610260258485859</c:v>
                </c:pt>
                <c:pt idx="1403">
                  <c:v>6.3583364483293821</c:v>
                </c:pt>
                <c:pt idx="1404">
                  <c:v>5.1130280487159814</c:v>
                </c:pt>
                <c:pt idx="1405">
                  <c:v>4.5789786973994184</c:v>
                </c:pt>
                <c:pt idx="1406">
                  <c:v>5.2911968592748444</c:v>
                </c:pt>
                <c:pt idx="1407">
                  <c:v>4.8866224085624932</c:v>
                </c:pt>
                <c:pt idx="1408">
                  <c:v>3.9375912109300937</c:v>
                </c:pt>
                <c:pt idx="1409">
                  <c:v>4.4026911050594153</c:v>
                </c:pt>
                <c:pt idx="1410">
                  <c:v>4.3235416020471114</c:v>
                </c:pt>
                <c:pt idx="1411">
                  <c:v>5.0744664970689151</c:v>
                </c:pt>
                <c:pt idx="1412">
                  <c:v>5.8746183547784057</c:v>
                </c:pt>
                <c:pt idx="1413">
                  <c:v>6.3089253851977336</c:v>
                </c:pt>
                <c:pt idx="1414">
                  <c:v>7.7327275292155866</c:v>
                </c:pt>
                <c:pt idx="1415">
                  <c:v>8.2065315407936961</c:v>
                </c:pt>
                <c:pt idx="1416">
                  <c:v>8.9277645328621755</c:v>
                </c:pt>
                <c:pt idx="1417">
                  <c:v>8.5518575170248372</c:v>
                </c:pt>
                <c:pt idx="1418">
                  <c:v>7.2276231596038141</c:v>
                </c:pt>
                <c:pt idx="1419">
                  <c:v>6.8320769074011825</c:v>
                </c:pt>
                <c:pt idx="1420">
                  <c:v>6.6922643955500005</c:v>
                </c:pt>
                <c:pt idx="1421">
                  <c:v>6.6327101136884137</c:v>
                </c:pt>
                <c:pt idx="1422">
                  <c:v>6.6128888411085036</c:v>
                </c:pt>
                <c:pt idx="1423">
                  <c:v>6.3058456571006101</c:v>
                </c:pt>
                <c:pt idx="1424">
                  <c:v>5.2776346828500689</c:v>
                </c:pt>
                <c:pt idx="1425">
                  <c:v>6.096527190415717</c:v>
                </c:pt>
                <c:pt idx="1426">
                  <c:v>7.1924317505574695</c:v>
                </c:pt>
                <c:pt idx="1427">
                  <c:v>6.9255950032119298</c:v>
                </c:pt>
                <c:pt idx="1428">
                  <c:v>6.6106067181612023</c:v>
                </c:pt>
                <c:pt idx="1429">
                  <c:v>6.5134626041657784</c:v>
                </c:pt>
                <c:pt idx="1430">
                  <c:v>5.990934997570049</c:v>
                </c:pt>
                <c:pt idx="1431">
                  <c:v>5.8225879363544699</c:v>
                </c:pt>
                <c:pt idx="1432">
                  <c:v>6.1387005296978181</c:v>
                </c:pt>
                <c:pt idx="1433">
                  <c:v>5.7623852428695059</c:v>
                </c:pt>
                <c:pt idx="1434">
                  <c:v>5.5443277217453151</c:v>
                </c:pt>
                <c:pt idx="1435">
                  <c:v>6.539602982107521</c:v>
                </c:pt>
                <c:pt idx="1436">
                  <c:v>6.8450873073348957</c:v>
                </c:pt>
                <c:pt idx="1437">
                  <c:v>7.0331020767641848</c:v>
                </c:pt>
                <c:pt idx="1438">
                  <c:v>5.6110188728656674</c:v>
                </c:pt>
                <c:pt idx="1439">
                  <c:v>4.4652357978998261</c:v>
                </c:pt>
                <c:pt idx="1440">
                  <c:v>4.3655962879572954</c:v>
                </c:pt>
                <c:pt idx="1441">
                  <c:v>5.9054600461555244</c:v>
                </c:pt>
                <c:pt idx="1442">
                  <c:v>5.8753333367051308</c:v>
                </c:pt>
                <c:pt idx="1443">
                  <c:v>5.8851362181390021</c:v>
                </c:pt>
                <c:pt idx="1444">
                  <c:v>5.2137411794627049</c:v>
                </c:pt>
                <c:pt idx="1445">
                  <c:v>5.6577498334485563</c:v>
                </c:pt>
                <c:pt idx="1446">
                  <c:v>9.3371658263069062</c:v>
                </c:pt>
                <c:pt idx="1447">
                  <c:v>8.1257382876261648</c:v>
                </c:pt>
                <c:pt idx="1448">
                  <c:v>6.9315451324510216</c:v>
                </c:pt>
                <c:pt idx="1449">
                  <c:v>6.9016661847575982</c:v>
                </c:pt>
                <c:pt idx="1450">
                  <c:v>7.6693180557962659</c:v>
                </c:pt>
                <c:pt idx="1451">
                  <c:v>7.5916491951854201</c:v>
                </c:pt>
                <c:pt idx="1452">
                  <c:v>8.3198280287365147</c:v>
                </c:pt>
                <c:pt idx="1453">
                  <c:v>8.1418989511765112</c:v>
                </c:pt>
                <c:pt idx="1454">
                  <c:v>8.1022750604599629</c:v>
                </c:pt>
                <c:pt idx="1455">
                  <c:v>7.5908231787175922</c:v>
                </c:pt>
                <c:pt idx="1456">
                  <c:v>7.758921086801954</c:v>
                </c:pt>
                <c:pt idx="1457">
                  <c:v>7.5222175748665405</c:v>
                </c:pt>
                <c:pt idx="1458">
                  <c:v>6.7335526120742903</c:v>
                </c:pt>
                <c:pt idx="1459">
                  <c:v>6.4468688068784106</c:v>
                </c:pt>
                <c:pt idx="1460">
                  <c:v>7.7211499393074483</c:v>
                </c:pt>
                <c:pt idx="1461">
                  <c:v>7.909121787515895</c:v>
                </c:pt>
                <c:pt idx="1462">
                  <c:v>6.1730810758914734</c:v>
                </c:pt>
                <c:pt idx="1463">
                  <c:v>6.2123004452149457</c:v>
                </c:pt>
                <c:pt idx="1464">
                  <c:v>5.8663220512594538</c:v>
                </c:pt>
                <c:pt idx="1465">
                  <c:v>5.205833757992318</c:v>
                </c:pt>
                <c:pt idx="1466">
                  <c:v>3.7166851264336049</c:v>
                </c:pt>
                <c:pt idx="1467">
                  <c:v>3.7358351080718988</c:v>
                </c:pt>
                <c:pt idx="1468">
                  <c:v>5.5178667069973226</c:v>
                </c:pt>
                <c:pt idx="1469">
                  <c:v>5.8126264905142824</c:v>
                </c:pt>
                <c:pt idx="1470">
                  <c:v>4.984492180917897</c:v>
                </c:pt>
                <c:pt idx="1471">
                  <c:v>4.7379057287196726</c:v>
                </c:pt>
                <c:pt idx="1472">
                  <c:v>4.9743085093626505</c:v>
                </c:pt>
                <c:pt idx="1473">
                  <c:v>6.1257816544048165</c:v>
                </c:pt>
                <c:pt idx="1474">
                  <c:v>5.3087654596254312</c:v>
                </c:pt>
                <c:pt idx="1475">
                  <c:v>4.253766638775228</c:v>
                </c:pt>
                <c:pt idx="1476">
                  <c:v>10.699304895669679</c:v>
                </c:pt>
                <c:pt idx="1477">
                  <c:v>12.005809416906997</c:v>
                </c:pt>
                <c:pt idx="1478">
                  <c:v>11.988425001991768</c:v>
                </c:pt>
                <c:pt idx="1479">
                  <c:v>12.414515532474967</c:v>
                </c:pt>
                <c:pt idx="1480">
                  <c:v>12.295811001487158</c:v>
                </c:pt>
                <c:pt idx="1481">
                  <c:v>13.747866849365172</c:v>
                </c:pt>
                <c:pt idx="1482">
                  <c:v>12.958102823042459</c:v>
                </c:pt>
                <c:pt idx="1483">
                  <c:v>13.055743261545906</c:v>
                </c:pt>
                <c:pt idx="1484">
                  <c:v>10.95165567098112</c:v>
                </c:pt>
                <c:pt idx="1485">
                  <c:v>12.965618021059809</c:v>
                </c:pt>
                <c:pt idx="1486">
                  <c:v>13.232644479159442</c:v>
                </c:pt>
                <c:pt idx="1487">
                  <c:v>13.371102642618506</c:v>
                </c:pt>
                <c:pt idx="1488">
                  <c:v>12.540966440442352</c:v>
                </c:pt>
                <c:pt idx="1489">
                  <c:v>11.682267967250585</c:v>
                </c:pt>
                <c:pt idx="1490">
                  <c:v>10.209923122488629</c:v>
                </c:pt>
                <c:pt idx="1491">
                  <c:v>12.097725422478803</c:v>
                </c:pt>
                <c:pt idx="1492">
                  <c:v>13.402082021663821</c:v>
                </c:pt>
                <c:pt idx="1493">
                  <c:v>13.964947019188095</c:v>
                </c:pt>
                <c:pt idx="1494">
                  <c:v>14.44974285478165</c:v>
                </c:pt>
                <c:pt idx="1495">
                  <c:v>14.172467812981962</c:v>
                </c:pt>
                <c:pt idx="1496">
                  <c:v>13.027663040932412</c:v>
                </c:pt>
                <c:pt idx="1497">
                  <c:v>13.701151193941268</c:v>
                </c:pt>
                <c:pt idx="1498">
                  <c:v>14.670798281827636</c:v>
                </c:pt>
                <c:pt idx="1499">
                  <c:v>13.72451724476349</c:v>
                </c:pt>
                <c:pt idx="1500">
                  <c:v>12.915646292911388</c:v>
                </c:pt>
                <c:pt idx="1501">
                  <c:v>13.667152847477222</c:v>
                </c:pt>
                <c:pt idx="1502">
                  <c:v>12.680651786610667</c:v>
                </c:pt>
                <c:pt idx="1503">
                  <c:v>15.074432812961083</c:v>
                </c:pt>
                <c:pt idx="1504">
                  <c:v>13.890658692957135</c:v>
                </c:pt>
                <c:pt idx="1505">
                  <c:v>13.743327201746473</c:v>
                </c:pt>
                <c:pt idx="1506">
                  <c:v>13.506186988935362</c:v>
                </c:pt>
                <c:pt idx="1507">
                  <c:v>12.815146564732077</c:v>
                </c:pt>
                <c:pt idx="1508">
                  <c:v>12.451512735005551</c:v>
                </c:pt>
                <c:pt idx="1509">
                  <c:v>12.701025633879183</c:v>
                </c:pt>
                <c:pt idx="1510">
                  <c:v>12.248046188866354</c:v>
                </c:pt>
                <c:pt idx="1511">
                  <c:v>14.702944955247501</c:v>
                </c:pt>
                <c:pt idx="1512">
                  <c:v>15.694480032616832</c:v>
                </c:pt>
                <c:pt idx="1513">
                  <c:v>15.570071787087238</c:v>
                </c:pt>
                <c:pt idx="1514">
                  <c:v>15.490643410645147</c:v>
                </c:pt>
                <c:pt idx="1515">
                  <c:v>13.158818713366999</c:v>
                </c:pt>
                <c:pt idx="1516">
                  <c:v>15.05105226604962</c:v>
                </c:pt>
                <c:pt idx="1517">
                  <c:v>14.507021308581255</c:v>
                </c:pt>
                <c:pt idx="1518">
                  <c:v>14.697496354152698</c:v>
                </c:pt>
                <c:pt idx="1519">
                  <c:v>15.729128227968577</c:v>
                </c:pt>
                <c:pt idx="1520">
                  <c:v>12.924443842138762</c:v>
                </c:pt>
                <c:pt idx="1521">
                  <c:v>13.987061756660319</c:v>
                </c:pt>
                <c:pt idx="1522">
                  <c:v>14.622295444114426</c:v>
                </c:pt>
                <c:pt idx="1523">
                  <c:v>13.769747212483761</c:v>
                </c:pt>
                <c:pt idx="1524">
                  <c:v>13.977818443735943</c:v>
                </c:pt>
                <c:pt idx="1525">
                  <c:v>14.903014356165571</c:v>
                </c:pt>
                <c:pt idx="1526">
                  <c:v>14.755260696901216</c:v>
                </c:pt>
                <c:pt idx="1527">
                  <c:v>16.514835367872589</c:v>
                </c:pt>
                <c:pt idx="1528">
                  <c:v>15.901558058863587</c:v>
                </c:pt>
                <c:pt idx="1529">
                  <c:v>13.780087522405283</c:v>
                </c:pt>
                <c:pt idx="1530">
                  <c:v>14.279324684506236</c:v>
                </c:pt>
                <c:pt idx="1531">
                  <c:v>14.815740878261147</c:v>
                </c:pt>
                <c:pt idx="1532">
                  <c:v>13.18655851108419</c:v>
                </c:pt>
                <c:pt idx="1533">
                  <c:v>14.507935846577078</c:v>
                </c:pt>
                <c:pt idx="1534">
                  <c:v>16.005041643910793</c:v>
                </c:pt>
                <c:pt idx="1535">
                  <c:v>16.024970566110355</c:v>
                </c:pt>
                <c:pt idx="1536">
                  <c:v>15.330846982468831</c:v>
                </c:pt>
                <c:pt idx="1537">
                  <c:v>13.116571103380647</c:v>
                </c:pt>
                <c:pt idx="1538">
                  <c:v>14.318419211539711</c:v>
                </c:pt>
                <c:pt idx="1539">
                  <c:v>14.845049696969197</c:v>
                </c:pt>
                <c:pt idx="1540">
                  <c:v>12.622736908065566</c:v>
                </c:pt>
                <c:pt idx="1541">
                  <c:v>11.143282504694396</c:v>
                </c:pt>
                <c:pt idx="1542">
                  <c:v>15.348171142926544</c:v>
                </c:pt>
                <c:pt idx="1543">
                  <c:v>14.92141509159841</c:v>
                </c:pt>
                <c:pt idx="1544">
                  <c:v>14.663180019572088</c:v>
                </c:pt>
                <c:pt idx="1545">
                  <c:v>12.846756951882814</c:v>
                </c:pt>
                <c:pt idx="1546">
                  <c:v>10.303429293366776</c:v>
                </c:pt>
                <c:pt idx="1547">
                  <c:v>11.696520931699666</c:v>
                </c:pt>
                <c:pt idx="1548">
                  <c:v>13.356641143845934</c:v>
                </c:pt>
                <c:pt idx="1549">
                  <c:v>13.137064472431469</c:v>
                </c:pt>
                <c:pt idx="1550">
                  <c:v>12.021990280578271</c:v>
                </c:pt>
                <c:pt idx="1551">
                  <c:v>10.728128725415717</c:v>
                </c:pt>
                <c:pt idx="1552">
                  <c:v>13.720425662499443</c:v>
                </c:pt>
                <c:pt idx="1553">
                  <c:v>12.835143401691504</c:v>
                </c:pt>
                <c:pt idx="1554">
                  <c:v>11.362535735524487</c:v>
                </c:pt>
                <c:pt idx="1555">
                  <c:v>12.455345668979268</c:v>
                </c:pt>
                <c:pt idx="1556">
                  <c:v>12.016877664972922</c:v>
                </c:pt>
                <c:pt idx="1557">
                  <c:v>13.059336409525502</c:v>
                </c:pt>
                <c:pt idx="1558">
                  <c:v>12.093251172118892</c:v>
                </c:pt>
                <c:pt idx="1559">
                  <c:v>14.235926407744742</c:v>
                </c:pt>
                <c:pt idx="1560">
                  <c:v>13.243826860587799</c:v>
                </c:pt>
                <c:pt idx="1561">
                  <c:v>13.095204822821284</c:v>
                </c:pt>
                <c:pt idx="1562">
                  <c:v>14.266400020895972</c:v>
                </c:pt>
                <c:pt idx="1563">
                  <c:v>14.812147396228523</c:v>
                </c:pt>
                <c:pt idx="1564">
                  <c:v>12.04846083063069</c:v>
                </c:pt>
                <c:pt idx="1565">
                  <c:v>13.557659322599976</c:v>
                </c:pt>
                <c:pt idx="1566">
                  <c:v>13.268960893937834</c:v>
                </c:pt>
                <c:pt idx="1567">
                  <c:v>13.803314053512736</c:v>
                </c:pt>
                <c:pt idx="1568">
                  <c:v>16.230521236683575</c:v>
                </c:pt>
                <c:pt idx="1569">
                  <c:v>15.954033604895963</c:v>
                </c:pt>
                <c:pt idx="1570">
                  <c:v>15.08160090013234</c:v>
                </c:pt>
                <c:pt idx="1571">
                  <c:v>14.704800687207873</c:v>
                </c:pt>
                <c:pt idx="1572">
                  <c:v>13.105434293116154</c:v>
                </c:pt>
                <c:pt idx="1573">
                  <c:v>14.287476885282468</c:v>
                </c:pt>
                <c:pt idx="1574">
                  <c:v>14.696202291769501</c:v>
                </c:pt>
                <c:pt idx="1575">
                  <c:v>15.062856165718722</c:v>
                </c:pt>
                <c:pt idx="1576">
                  <c:v>14.815466660816973</c:v>
                </c:pt>
                <c:pt idx="1577">
                  <c:v>13.939987084031348</c:v>
                </c:pt>
                <c:pt idx="1578">
                  <c:v>13.772849794509195</c:v>
                </c:pt>
                <c:pt idx="1579">
                  <c:v>13.018712678236868</c:v>
                </c:pt>
                <c:pt idx="1580">
                  <c:v>12.919767353438189</c:v>
                </c:pt>
                <c:pt idx="1581">
                  <c:v>12.664927462019079</c:v>
                </c:pt>
                <c:pt idx="1582">
                  <c:v>12.288256828170461</c:v>
                </c:pt>
                <c:pt idx="1583">
                  <c:v>14.397796054274057</c:v>
                </c:pt>
                <c:pt idx="1584">
                  <c:v>12.79492381760849</c:v>
                </c:pt>
                <c:pt idx="1585">
                  <c:v>13.11169952613283</c:v>
                </c:pt>
                <c:pt idx="1586">
                  <c:v>13.57930065855421</c:v>
                </c:pt>
                <c:pt idx="1587">
                  <c:v>12.235311814369336</c:v>
                </c:pt>
                <c:pt idx="1588">
                  <c:v>12.415005939879897</c:v>
                </c:pt>
                <c:pt idx="1589">
                  <c:v>13.260417168840348</c:v>
                </c:pt>
                <c:pt idx="1590">
                  <c:v>12.209383889704833</c:v>
                </c:pt>
                <c:pt idx="1591">
                  <c:v>12.6607242389437</c:v>
                </c:pt>
                <c:pt idx="1592">
                  <c:v>12.534124559524388</c:v>
                </c:pt>
                <c:pt idx="1593">
                  <c:v>12.793754264092358</c:v>
                </c:pt>
                <c:pt idx="1594">
                  <c:v>11.998608654114209</c:v>
                </c:pt>
                <c:pt idx="1595">
                  <c:v>11.688069391568767</c:v>
                </c:pt>
                <c:pt idx="1596">
                  <c:v>10.455501066789992</c:v>
                </c:pt>
                <c:pt idx="1597">
                  <c:v>10.209337077123207</c:v>
                </c:pt>
                <c:pt idx="1598">
                  <c:v>9.5939361145700186</c:v>
                </c:pt>
                <c:pt idx="1599">
                  <c:v>9.226453202418984</c:v>
                </c:pt>
                <c:pt idx="1600">
                  <c:v>9.359103566947617</c:v>
                </c:pt>
                <c:pt idx="1601">
                  <c:v>7.4075853439701751</c:v>
                </c:pt>
                <c:pt idx="1602">
                  <c:v>7.1594825514259224</c:v>
                </c:pt>
                <c:pt idx="1603">
                  <c:v>10.020029167160821</c:v>
                </c:pt>
                <c:pt idx="1604">
                  <c:v>11.524510442977094</c:v>
                </c:pt>
                <c:pt idx="1605">
                  <c:v>11.138331168732597</c:v>
                </c:pt>
                <c:pt idx="1606">
                  <c:v>10.61181194858897</c:v>
                </c:pt>
                <c:pt idx="1607">
                  <c:v>9.2877519679120208</c:v>
                </c:pt>
                <c:pt idx="1608">
                  <c:v>8.1328406755962543</c:v>
                </c:pt>
                <c:pt idx="1609">
                  <c:v>8.2240835756577493</c:v>
                </c:pt>
                <c:pt idx="1610">
                  <c:v>9.212965187254861</c:v>
                </c:pt>
                <c:pt idx="1611">
                  <c:v>8.1265926022536661</c:v>
                </c:pt>
                <c:pt idx="1612">
                  <c:v>7.0592369047948154</c:v>
                </c:pt>
                <c:pt idx="1613">
                  <c:v>8.7051012362905897</c:v>
                </c:pt>
                <c:pt idx="1614">
                  <c:v>10.011876795899477</c:v>
                </c:pt>
                <c:pt idx="1615">
                  <c:v>9.045077269830248</c:v>
                </c:pt>
                <c:pt idx="1616">
                  <c:v>8.3571548941425817</c:v>
                </c:pt>
                <c:pt idx="1617">
                  <c:v>8.9159660325033379</c:v>
                </c:pt>
                <c:pt idx="1618">
                  <c:v>7.163245598885533</c:v>
                </c:pt>
                <c:pt idx="1619">
                  <c:v>7.3844164670223478</c:v>
                </c:pt>
                <c:pt idx="1620">
                  <c:v>9.3993964817351969</c:v>
                </c:pt>
                <c:pt idx="1621">
                  <c:v>9.6701653892790471</c:v>
                </c:pt>
                <c:pt idx="1622">
                  <c:v>9.0424928081380802</c:v>
                </c:pt>
                <c:pt idx="1623">
                  <c:v>7.7139056216971564</c:v>
                </c:pt>
                <c:pt idx="1624">
                  <c:v>8.501171978408399</c:v>
                </c:pt>
                <c:pt idx="1625">
                  <c:v>8.9307259091622893</c:v>
                </c:pt>
                <c:pt idx="1626">
                  <c:v>8.1344769916429218</c:v>
                </c:pt>
                <c:pt idx="1627">
                  <c:v>5.1975696753193308</c:v>
                </c:pt>
                <c:pt idx="1628">
                  <c:v>5.6166110450421227</c:v>
                </c:pt>
                <c:pt idx="1629">
                  <c:v>8.183030057798474</c:v>
                </c:pt>
                <c:pt idx="1630">
                  <c:v>7.4650350631494176</c:v>
                </c:pt>
                <c:pt idx="1631">
                  <c:v>5.4384050231425967</c:v>
                </c:pt>
                <c:pt idx="1632">
                  <c:v>5.8282270748482921</c:v>
                </c:pt>
                <c:pt idx="1633">
                  <c:v>7.3065041456524105</c:v>
                </c:pt>
                <c:pt idx="1634">
                  <c:v>7.6375714464946007</c:v>
                </c:pt>
                <c:pt idx="1635">
                  <c:v>5.9508432220521517</c:v>
                </c:pt>
                <c:pt idx="1636">
                  <c:v>6.17918835720653</c:v>
                </c:pt>
                <c:pt idx="1637">
                  <c:v>6.3899498149199383</c:v>
                </c:pt>
                <c:pt idx="1638">
                  <c:v>5.7308120440939216</c:v>
                </c:pt>
                <c:pt idx="1639">
                  <c:v>6.270896812666928</c:v>
                </c:pt>
                <c:pt idx="1640">
                  <c:v>7.4100533308222181</c:v>
                </c:pt>
                <c:pt idx="1641">
                  <c:v>6.9406497864590753</c:v>
                </c:pt>
                <c:pt idx="1642">
                  <c:v>5.5618328369421803</c:v>
                </c:pt>
                <c:pt idx="1643">
                  <c:v>6.1309605409378038</c:v>
                </c:pt>
                <c:pt idx="1644">
                  <c:v>6.3002871200811352</c:v>
                </c:pt>
                <c:pt idx="1645">
                  <c:v>6.4109336718631837</c:v>
                </c:pt>
                <c:pt idx="1646">
                  <c:v>7.5604479610937911</c:v>
                </c:pt>
                <c:pt idx="1647">
                  <c:v>6.9511930164283617</c:v>
                </c:pt>
                <c:pt idx="1648">
                  <c:v>7.2696333710726835</c:v>
                </c:pt>
                <c:pt idx="1649">
                  <c:v>8.108691042303116</c:v>
                </c:pt>
                <c:pt idx="1650">
                  <c:v>7.4088040226222063</c:v>
                </c:pt>
                <c:pt idx="1651">
                  <c:v>6.3416443463510586</c:v>
                </c:pt>
                <c:pt idx="1652">
                  <c:v>6.7214853659727911</c:v>
                </c:pt>
                <c:pt idx="1653">
                  <c:v>6.2014549684668143</c:v>
                </c:pt>
                <c:pt idx="1654">
                  <c:v>6.830085969591174</c:v>
                </c:pt>
                <c:pt idx="1655">
                  <c:v>7.4980500081541646</c:v>
                </c:pt>
                <c:pt idx="1656">
                  <c:v>7.3094610623696603</c:v>
                </c:pt>
                <c:pt idx="1657">
                  <c:v>7.5177775566871849</c:v>
                </c:pt>
                <c:pt idx="1658">
                  <c:v>7.1772590745488118</c:v>
                </c:pt>
                <c:pt idx="1659">
                  <c:v>6.9291473709722071</c:v>
                </c:pt>
                <c:pt idx="1660">
                  <c:v>7.2485719031212046</c:v>
                </c:pt>
                <c:pt idx="1661">
                  <c:v>6.9221452973092692</c:v>
                </c:pt>
                <c:pt idx="1662">
                  <c:v>7.4308267170365259</c:v>
                </c:pt>
                <c:pt idx="1663">
                  <c:v>7.519074780622077</c:v>
                </c:pt>
                <c:pt idx="1664">
                  <c:v>6.4728845545407676</c:v>
                </c:pt>
                <c:pt idx="1665">
                  <c:v>6.2236183611379712</c:v>
                </c:pt>
                <c:pt idx="1666">
                  <c:v>6.5737407803853518</c:v>
                </c:pt>
                <c:pt idx="1667">
                  <c:v>5.0937219284673168</c:v>
                </c:pt>
                <c:pt idx="1668">
                  <c:v>4.8144094046275887</c:v>
                </c:pt>
                <c:pt idx="1669">
                  <c:v>5.5641407668539591</c:v>
                </c:pt>
                <c:pt idx="1670">
                  <c:v>5.3935479369173667</c:v>
                </c:pt>
                <c:pt idx="1671">
                  <c:v>5.9740772411360474</c:v>
                </c:pt>
                <c:pt idx="1672">
                  <c:v>6.0227656886599874</c:v>
                </c:pt>
                <c:pt idx="1673">
                  <c:v>6.9604495315237163</c:v>
                </c:pt>
                <c:pt idx="1674">
                  <c:v>6.2511744052133125</c:v>
                </c:pt>
                <c:pt idx="1675">
                  <c:v>5.6413380840840208</c:v>
                </c:pt>
                <c:pt idx="1676">
                  <c:v>4.8440233471360257</c:v>
                </c:pt>
                <c:pt idx="1677">
                  <c:v>5.4818480076798854</c:v>
                </c:pt>
                <c:pt idx="1678">
                  <c:v>5.1821303880007807</c:v>
                </c:pt>
                <c:pt idx="1679">
                  <c:v>4.5806400319871052</c:v>
                </c:pt>
                <c:pt idx="1680">
                  <c:v>5.8061251764745947</c:v>
                </c:pt>
                <c:pt idx="1681">
                  <c:v>12.379526664533778</c:v>
                </c:pt>
                <c:pt idx="1682">
                  <c:v>12.889679459291342</c:v>
                </c:pt>
                <c:pt idx="1683">
                  <c:v>14.102981998452636</c:v>
                </c:pt>
                <c:pt idx="1684">
                  <c:v>11.653830436554921</c:v>
                </c:pt>
                <c:pt idx="1685">
                  <c:v>11.468629004456464</c:v>
                </c:pt>
                <c:pt idx="1686">
                  <c:v>11.511242705373332</c:v>
                </c:pt>
                <c:pt idx="1687">
                  <c:v>12.388774262516693</c:v>
                </c:pt>
                <c:pt idx="1688">
                  <c:v>10.033479020036236</c:v>
                </c:pt>
                <c:pt idx="1689">
                  <c:v>10.272163699654941</c:v>
                </c:pt>
                <c:pt idx="1690">
                  <c:v>7.3714215836874493</c:v>
                </c:pt>
                <c:pt idx="1691">
                  <c:v>11.767591275246458</c:v>
                </c:pt>
                <c:pt idx="1692">
                  <c:v>12.591207629066796</c:v>
                </c:pt>
                <c:pt idx="1693">
                  <c:v>12.749329348152724</c:v>
                </c:pt>
                <c:pt idx="1694">
                  <c:v>11.956811139869547</c:v>
                </c:pt>
                <c:pt idx="1695">
                  <c:v>10.590539462683235</c:v>
                </c:pt>
                <c:pt idx="1696">
                  <c:v>10.589583465254076</c:v>
                </c:pt>
                <c:pt idx="1697">
                  <c:v>11.377999542414925</c:v>
                </c:pt>
                <c:pt idx="1698">
                  <c:v>10.699704363488546</c:v>
                </c:pt>
                <c:pt idx="1699">
                  <c:v>11.155000831932758</c:v>
                </c:pt>
                <c:pt idx="1700">
                  <c:v>10.622310527225064</c:v>
                </c:pt>
                <c:pt idx="1701">
                  <c:v>11.663957024394776</c:v>
                </c:pt>
                <c:pt idx="1702">
                  <c:v>12.840914427110167</c:v>
                </c:pt>
                <c:pt idx="1703">
                  <c:v>11.433747982539208</c:v>
                </c:pt>
                <c:pt idx="1704">
                  <c:v>11.95059972601779</c:v>
                </c:pt>
                <c:pt idx="1705">
                  <c:v>11.300270678708168</c:v>
                </c:pt>
                <c:pt idx="1706">
                  <c:v>10.223505999063946</c:v>
                </c:pt>
                <c:pt idx="1707">
                  <c:v>9.3951526517090649</c:v>
                </c:pt>
                <c:pt idx="1708">
                  <c:v>10.869155964875915</c:v>
                </c:pt>
                <c:pt idx="1709">
                  <c:v>12.204239513429121</c:v>
                </c:pt>
                <c:pt idx="1710">
                  <c:v>10.91309533913153</c:v>
                </c:pt>
                <c:pt idx="1711">
                  <c:v>10.460611094773759</c:v>
                </c:pt>
                <c:pt idx="1712">
                  <c:v>9.2471418600374271</c:v>
                </c:pt>
                <c:pt idx="1713">
                  <c:v>10.009654758827773</c:v>
                </c:pt>
                <c:pt idx="1714">
                  <c:v>10.643984193915299</c:v>
                </c:pt>
                <c:pt idx="1715">
                  <c:v>10.526313074029501</c:v>
                </c:pt>
                <c:pt idx="1716">
                  <c:v>11.634010954676796</c:v>
                </c:pt>
                <c:pt idx="1717">
                  <c:v>12.416005407503697</c:v>
                </c:pt>
                <c:pt idx="1718">
                  <c:v>11.75258084922087</c:v>
                </c:pt>
                <c:pt idx="1719">
                  <c:v>11.456128472282479</c:v>
                </c:pt>
                <c:pt idx="1720">
                  <c:v>12.186864520470413</c:v>
                </c:pt>
                <c:pt idx="1721">
                  <c:v>13.590350398945475</c:v>
                </c:pt>
                <c:pt idx="1722">
                  <c:v>14.341896640612918</c:v>
                </c:pt>
                <c:pt idx="1723">
                  <c:v>15.122103349418172</c:v>
                </c:pt>
                <c:pt idx="1724">
                  <c:v>14.125223151563471</c:v>
                </c:pt>
                <c:pt idx="1725">
                  <c:v>11.754656182793289</c:v>
                </c:pt>
                <c:pt idx="1726">
                  <c:v>13.5845795922842</c:v>
                </c:pt>
                <c:pt idx="1727">
                  <c:v>13.192762820609474</c:v>
                </c:pt>
                <c:pt idx="1728">
                  <c:v>12.771011676866966</c:v>
                </c:pt>
                <c:pt idx="1729">
                  <c:v>13.379906007869549</c:v>
                </c:pt>
                <c:pt idx="1730">
                  <c:v>13.460627848518342</c:v>
                </c:pt>
                <c:pt idx="1731">
                  <c:v>14.411133892003223</c:v>
                </c:pt>
                <c:pt idx="1732">
                  <c:v>14.79765171770868</c:v>
                </c:pt>
                <c:pt idx="1733">
                  <c:v>14.272932941876924</c:v>
                </c:pt>
                <c:pt idx="1734">
                  <c:v>14.797891613576768</c:v>
                </c:pt>
                <c:pt idx="1735">
                  <c:v>14.679813092395321</c:v>
                </c:pt>
                <c:pt idx="1736">
                  <c:v>13.949958580265061</c:v>
                </c:pt>
                <c:pt idx="1737">
                  <c:v>14.387135375854697</c:v>
                </c:pt>
                <c:pt idx="1738">
                  <c:v>14.201552246081299</c:v>
                </c:pt>
                <c:pt idx="1739">
                  <c:v>14.610218336291764</c:v>
                </c:pt>
                <c:pt idx="1740">
                  <c:v>13.711543521750601</c:v>
                </c:pt>
                <c:pt idx="1741">
                  <c:v>14.208312349690271</c:v>
                </c:pt>
                <c:pt idx="1742">
                  <c:v>14.240392480064195</c:v>
                </c:pt>
                <c:pt idx="1743">
                  <c:v>13.330240907365981</c:v>
                </c:pt>
                <c:pt idx="1744">
                  <c:v>12.440748449056036</c:v>
                </c:pt>
                <c:pt idx="1745">
                  <c:v>12.273651292209063</c:v>
                </c:pt>
                <c:pt idx="1746">
                  <c:v>13.344415658261267</c:v>
                </c:pt>
                <c:pt idx="1747">
                  <c:v>11.016473966367077</c:v>
                </c:pt>
                <c:pt idx="1748">
                  <c:v>11.454011689021828</c:v>
                </c:pt>
                <c:pt idx="1749">
                  <c:v>11.762903152062547</c:v>
                </c:pt>
                <c:pt idx="1750">
                  <c:v>13.050930756225696</c:v>
                </c:pt>
                <c:pt idx="1751">
                  <c:v>10.642067437968729</c:v>
                </c:pt>
                <c:pt idx="1752">
                  <c:v>8.3601845552807408</c:v>
                </c:pt>
                <c:pt idx="1753">
                  <c:v>6.8022836363131942</c:v>
                </c:pt>
                <c:pt idx="1754">
                  <c:v>8.7688160360570855</c:v>
                </c:pt>
                <c:pt idx="1755">
                  <c:v>10.217657130492286</c:v>
                </c:pt>
                <c:pt idx="1756">
                  <c:v>11.983663235465224</c:v>
                </c:pt>
                <c:pt idx="1757">
                  <c:v>11.467561720988307</c:v>
                </c:pt>
                <c:pt idx="1758">
                  <c:v>11.774477199817831</c:v>
                </c:pt>
                <c:pt idx="1759">
                  <c:v>12.865910052395627</c:v>
                </c:pt>
                <c:pt idx="1760">
                  <c:v>12.659819033037531</c:v>
                </c:pt>
                <c:pt idx="1761">
                  <c:v>13.264849689579107</c:v>
                </c:pt>
                <c:pt idx="1762">
                  <c:v>13.057354326653861</c:v>
                </c:pt>
                <c:pt idx="1763">
                  <c:v>12.840171924126183</c:v>
                </c:pt>
                <c:pt idx="1764">
                  <c:v>13.675517902771295</c:v>
                </c:pt>
                <c:pt idx="1765">
                  <c:v>12.685552012975227</c:v>
                </c:pt>
                <c:pt idx="1766">
                  <c:v>10.732888298252108</c:v>
                </c:pt>
                <c:pt idx="1767">
                  <c:v>11.089965906437122</c:v>
                </c:pt>
                <c:pt idx="1768">
                  <c:v>12.220848865592854</c:v>
                </c:pt>
                <c:pt idx="1769">
                  <c:v>11.227179723700608</c:v>
                </c:pt>
                <c:pt idx="1770">
                  <c:v>8.8250079213909132</c:v>
                </c:pt>
                <c:pt idx="1771">
                  <c:v>10.493665068212911</c:v>
                </c:pt>
                <c:pt idx="1772">
                  <c:v>14.331833333171433</c:v>
                </c:pt>
                <c:pt idx="1773">
                  <c:v>14.398337674427623</c:v>
                </c:pt>
                <c:pt idx="1774">
                  <c:v>12.229387810738542</c:v>
                </c:pt>
                <c:pt idx="1775">
                  <c:v>12.754461115513825</c:v>
                </c:pt>
                <c:pt idx="1776">
                  <c:v>12.904098651626974</c:v>
                </c:pt>
                <c:pt idx="1777">
                  <c:v>12.706401296952729</c:v>
                </c:pt>
                <c:pt idx="1778">
                  <c:v>11.544938926512938</c:v>
                </c:pt>
                <c:pt idx="1779">
                  <c:v>11.891944488010722</c:v>
                </c:pt>
                <c:pt idx="1780">
                  <c:v>10.542145755555909</c:v>
                </c:pt>
                <c:pt idx="1781">
                  <c:v>9.0824708535134917</c:v>
                </c:pt>
                <c:pt idx="1782">
                  <c:v>9.5177936510009875</c:v>
                </c:pt>
                <c:pt idx="1783">
                  <c:v>9.9232648536870283</c:v>
                </c:pt>
                <c:pt idx="1784">
                  <c:v>9.8324115200491882</c:v>
                </c:pt>
                <c:pt idx="1785">
                  <c:v>8.8084665417342745</c:v>
                </c:pt>
                <c:pt idx="1786">
                  <c:v>9.6323526175828516</c:v>
                </c:pt>
                <c:pt idx="1787">
                  <c:v>10.922344707431007</c:v>
                </c:pt>
                <c:pt idx="1788">
                  <c:v>10.394934233139054</c:v>
                </c:pt>
                <c:pt idx="1789">
                  <c:v>9.2626514554808139</c:v>
                </c:pt>
                <c:pt idx="1790">
                  <c:v>9.1528821805513481</c:v>
                </c:pt>
                <c:pt idx="1791">
                  <c:v>6.9607062759720382</c:v>
                </c:pt>
                <c:pt idx="1792">
                  <c:v>8.4465955639418642</c:v>
                </c:pt>
                <c:pt idx="1793">
                  <c:v>8.8628122362675459</c:v>
                </c:pt>
                <c:pt idx="1794">
                  <c:v>7.4543212413682562</c:v>
                </c:pt>
                <c:pt idx="1795">
                  <c:v>5.724921330823479</c:v>
                </c:pt>
                <c:pt idx="1796">
                  <c:v>6.3496649538246537</c:v>
                </c:pt>
                <c:pt idx="1797">
                  <c:v>6.91592458482776</c:v>
                </c:pt>
                <c:pt idx="1798">
                  <c:v>7.5609489822189246</c:v>
                </c:pt>
                <c:pt idx="1799">
                  <c:v>8.126904618518461</c:v>
                </c:pt>
                <c:pt idx="1800">
                  <c:v>8.5325600158793939</c:v>
                </c:pt>
                <c:pt idx="1801">
                  <c:v>10.502869613590025</c:v>
                </c:pt>
                <c:pt idx="1802">
                  <c:v>10.727900635638772</c:v>
                </c:pt>
                <c:pt idx="1803">
                  <c:v>11.428819632767018</c:v>
                </c:pt>
                <c:pt idx="1804">
                  <c:v>12.875326178710433</c:v>
                </c:pt>
                <c:pt idx="1805">
                  <c:v>14.586354847728918</c:v>
                </c:pt>
                <c:pt idx="1806">
                  <c:v>13.644256935081328</c:v>
                </c:pt>
                <c:pt idx="1807">
                  <c:v>13.560826625809909</c:v>
                </c:pt>
                <c:pt idx="1808">
                  <c:v>14.073386194355784</c:v>
                </c:pt>
                <c:pt idx="1809">
                  <c:v>14.634787780232244</c:v>
                </c:pt>
                <c:pt idx="1810">
                  <c:v>14.242433158786412</c:v>
                </c:pt>
                <c:pt idx="1811">
                  <c:v>14.550335543176418</c:v>
                </c:pt>
                <c:pt idx="1812">
                  <c:v>14.658602153027996</c:v>
                </c:pt>
                <c:pt idx="1813">
                  <c:v>19.179376808160594</c:v>
                </c:pt>
                <c:pt idx="1814">
                  <c:v>18.117458740531191</c:v>
                </c:pt>
                <c:pt idx="1815">
                  <c:v>13.204349846337887</c:v>
                </c:pt>
                <c:pt idx="1816">
                  <c:v>17.33542239727748</c:v>
                </c:pt>
                <c:pt idx="1817">
                  <c:v>20.132928370706438</c:v>
                </c:pt>
                <c:pt idx="1818">
                  <c:v>20.438975758017161</c:v>
                </c:pt>
                <c:pt idx="1819">
                  <c:v>20.078474368126646</c:v>
                </c:pt>
                <c:pt idx="1820">
                  <c:v>20.278113251993087</c:v>
                </c:pt>
                <c:pt idx="1821">
                  <c:v>19.557569948652286</c:v>
                </c:pt>
                <c:pt idx="1822">
                  <c:v>19.69896323327221</c:v>
                </c:pt>
                <c:pt idx="1823">
                  <c:v>15.950894905507903</c:v>
                </c:pt>
                <c:pt idx="1824">
                  <c:v>17.310299468449966</c:v>
                </c:pt>
                <c:pt idx="1825">
                  <c:v>18.315293737045966</c:v>
                </c:pt>
                <c:pt idx="1826">
                  <c:v>18.295399789659349</c:v>
                </c:pt>
                <c:pt idx="1827">
                  <c:v>17.580005189734727</c:v>
                </c:pt>
                <c:pt idx="1828">
                  <c:v>17.042943094946406</c:v>
                </c:pt>
                <c:pt idx="1829">
                  <c:v>18.363183476489642</c:v>
                </c:pt>
                <c:pt idx="1830">
                  <c:v>20.424390453128996</c:v>
                </c:pt>
                <c:pt idx="1831">
                  <c:v>20.062140980890653</c:v>
                </c:pt>
                <c:pt idx="1832">
                  <c:v>19.112933202449948</c:v>
                </c:pt>
                <c:pt idx="1833">
                  <c:v>16.69570006487044</c:v>
                </c:pt>
                <c:pt idx="1834">
                  <c:v>16.783351587790555</c:v>
                </c:pt>
                <c:pt idx="1835">
                  <c:v>16.193122776843371</c:v>
                </c:pt>
                <c:pt idx="1836">
                  <c:v>14.724501981838301</c:v>
                </c:pt>
                <c:pt idx="1837">
                  <c:v>14.044228135703726</c:v>
                </c:pt>
                <c:pt idx="1838">
                  <c:v>17.592345604362261</c:v>
                </c:pt>
                <c:pt idx="1839">
                  <c:v>18.286610744980834</c:v>
                </c:pt>
                <c:pt idx="1840">
                  <c:v>21.472028106420851</c:v>
                </c:pt>
                <c:pt idx="1841">
                  <c:v>20.102543433037727</c:v>
                </c:pt>
                <c:pt idx="1842">
                  <c:v>20.991888251507319</c:v>
                </c:pt>
                <c:pt idx="1843">
                  <c:v>17.42766030169679</c:v>
                </c:pt>
                <c:pt idx="1844">
                  <c:v>19.642316937053213</c:v>
                </c:pt>
                <c:pt idx="1845">
                  <c:v>20.457318024019148</c:v>
                </c:pt>
                <c:pt idx="1846">
                  <c:v>19.181534534181854</c:v>
                </c:pt>
                <c:pt idx="1847">
                  <c:v>18.682869895212335</c:v>
                </c:pt>
                <c:pt idx="1848">
                  <c:v>20.542739147025138</c:v>
                </c:pt>
                <c:pt idx="1849">
                  <c:v>19.596982197212277</c:v>
                </c:pt>
                <c:pt idx="1850">
                  <c:v>16.937140858235413</c:v>
                </c:pt>
                <c:pt idx="1851">
                  <c:v>17.584875198357413</c:v>
                </c:pt>
                <c:pt idx="1852">
                  <c:v>17.626978648796541</c:v>
                </c:pt>
                <c:pt idx="1853">
                  <c:v>15.852810174010969</c:v>
                </c:pt>
                <c:pt idx="1854">
                  <c:v>16.095921948223673</c:v>
                </c:pt>
                <c:pt idx="1855">
                  <c:v>17.101589654141627</c:v>
                </c:pt>
                <c:pt idx="1856">
                  <c:v>16.625669054832919</c:v>
                </c:pt>
                <c:pt idx="1857">
                  <c:v>17.27204446156199</c:v>
                </c:pt>
                <c:pt idx="1858">
                  <c:v>19.100860272659968</c:v>
                </c:pt>
                <c:pt idx="1859">
                  <c:v>22.126070715581548</c:v>
                </c:pt>
                <c:pt idx="1860">
                  <c:v>21.425030206585252</c:v>
                </c:pt>
                <c:pt idx="1861">
                  <c:v>22.422775364457983</c:v>
                </c:pt>
                <c:pt idx="1862">
                  <c:v>18.194246214209336</c:v>
                </c:pt>
                <c:pt idx="1863">
                  <c:v>18.20904899486435</c:v>
                </c:pt>
                <c:pt idx="1864">
                  <c:v>17.365769464329208</c:v>
                </c:pt>
                <c:pt idx="1865">
                  <c:v>18.902866977144459</c:v>
                </c:pt>
                <c:pt idx="1866">
                  <c:v>20.623800914569717</c:v>
                </c:pt>
                <c:pt idx="1867">
                  <c:v>21.052004546551821</c:v>
                </c:pt>
                <c:pt idx="1868">
                  <c:v>20.431724608477531</c:v>
                </c:pt>
                <c:pt idx="1869">
                  <c:v>19.287775050897597</c:v>
                </c:pt>
                <c:pt idx="1870">
                  <c:v>22.018540611562578</c:v>
                </c:pt>
                <c:pt idx="1871">
                  <c:v>18.104186808793365</c:v>
                </c:pt>
                <c:pt idx="1872">
                  <c:v>21.758273214845083</c:v>
                </c:pt>
                <c:pt idx="1873">
                  <c:v>22.752893055109016</c:v>
                </c:pt>
                <c:pt idx="1874">
                  <c:v>20.050156634438423</c:v>
                </c:pt>
                <c:pt idx="1875">
                  <c:v>18.131092795375881</c:v>
                </c:pt>
                <c:pt idx="1876">
                  <c:v>18.153040514014432</c:v>
                </c:pt>
                <c:pt idx="1877">
                  <c:v>19.573555586547897</c:v>
                </c:pt>
                <c:pt idx="1878">
                  <c:v>18.808671043432895</c:v>
                </c:pt>
                <c:pt idx="1879">
                  <c:v>17.897172989685053</c:v>
                </c:pt>
                <c:pt idx="1880">
                  <c:v>17.787255716851767</c:v>
                </c:pt>
                <c:pt idx="1881">
                  <c:v>18.471980337844212</c:v>
                </c:pt>
                <c:pt idx="1882">
                  <c:v>19.794393386493621</c:v>
                </c:pt>
                <c:pt idx="1883">
                  <c:v>18.93135287118066</c:v>
                </c:pt>
                <c:pt idx="1884">
                  <c:v>18.476974867594411</c:v>
                </c:pt>
                <c:pt idx="1885">
                  <c:v>17.443154108676939</c:v>
                </c:pt>
                <c:pt idx="1886">
                  <c:v>18.702670111713864</c:v>
                </c:pt>
                <c:pt idx="1887">
                  <c:v>17.330861007901568</c:v>
                </c:pt>
                <c:pt idx="1888">
                  <c:v>18.599816148933957</c:v>
                </c:pt>
                <c:pt idx="1889">
                  <c:v>17.023171377787705</c:v>
                </c:pt>
                <c:pt idx="1890">
                  <c:v>16.321126613798238</c:v>
                </c:pt>
                <c:pt idx="1891">
                  <c:v>17.271380576415105</c:v>
                </c:pt>
                <c:pt idx="1892">
                  <c:v>15.5135987405724</c:v>
                </c:pt>
                <c:pt idx="1893">
                  <c:v>13.079104009195957</c:v>
                </c:pt>
                <c:pt idx="1894">
                  <c:v>12.147163051447727</c:v>
                </c:pt>
                <c:pt idx="1895">
                  <c:v>13.034723118145285</c:v>
                </c:pt>
                <c:pt idx="1896">
                  <c:v>13.648486439104522</c:v>
                </c:pt>
                <c:pt idx="1897">
                  <c:v>13.838708745359341</c:v>
                </c:pt>
                <c:pt idx="1898">
                  <c:v>14.145448454217735</c:v>
                </c:pt>
                <c:pt idx="1899">
                  <c:v>13.084888707036876</c:v>
                </c:pt>
                <c:pt idx="1900">
                  <c:v>12.98779637476291</c:v>
                </c:pt>
                <c:pt idx="1901">
                  <c:v>12.909650198925773</c:v>
                </c:pt>
                <c:pt idx="1902">
                  <c:v>11.959735819068714</c:v>
                </c:pt>
                <c:pt idx="1903">
                  <c:v>12.097715028783171</c:v>
                </c:pt>
                <c:pt idx="1904">
                  <c:v>10.689462917364562</c:v>
                </c:pt>
                <c:pt idx="1905">
                  <c:v>10.913976286513321</c:v>
                </c:pt>
                <c:pt idx="1906">
                  <c:v>9.1386083966944511</c:v>
                </c:pt>
                <c:pt idx="1907">
                  <c:v>8.1193953373217482</c:v>
                </c:pt>
                <c:pt idx="1908">
                  <c:v>8.3077271186907495</c:v>
                </c:pt>
                <c:pt idx="1909">
                  <c:v>8.9328423968768345</c:v>
                </c:pt>
                <c:pt idx="1910">
                  <c:v>8.705346818622191</c:v>
                </c:pt>
                <c:pt idx="1911">
                  <c:v>9.0026528503788921</c:v>
                </c:pt>
                <c:pt idx="1912">
                  <c:v>9.1415726340016494</c:v>
                </c:pt>
                <c:pt idx="1913">
                  <c:v>8.3682074870904462</c:v>
                </c:pt>
                <c:pt idx="1914">
                  <c:v>8.1498785124758388</c:v>
                </c:pt>
                <c:pt idx="1915">
                  <c:v>8.199048916857409</c:v>
                </c:pt>
                <c:pt idx="1916">
                  <c:v>7.2871210071114829</c:v>
                </c:pt>
                <c:pt idx="1917">
                  <c:v>6.6925007422970841</c:v>
                </c:pt>
                <c:pt idx="1918">
                  <c:v>7.0593489311341093</c:v>
                </c:pt>
                <c:pt idx="1919">
                  <c:v>8.1683730670493713</c:v>
                </c:pt>
                <c:pt idx="1920">
                  <c:v>8.0094686342671455</c:v>
                </c:pt>
                <c:pt idx="1921">
                  <c:v>7.5823557335040377</c:v>
                </c:pt>
                <c:pt idx="1922">
                  <c:v>7.0766914716442457</c:v>
                </c:pt>
                <c:pt idx="1923">
                  <c:v>7.6888043046785528</c:v>
                </c:pt>
                <c:pt idx="1924">
                  <c:v>8.270111386525306</c:v>
                </c:pt>
                <c:pt idx="1925">
                  <c:v>9.8514212998179342</c:v>
                </c:pt>
                <c:pt idx="1926">
                  <c:v>11.371196372651617</c:v>
                </c:pt>
                <c:pt idx="1927">
                  <c:v>11.814518771242035</c:v>
                </c:pt>
                <c:pt idx="1928">
                  <c:v>11.596263238603086</c:v>
                </c:pt>
                <c:pt idx="1929">
                  <c:v>10.715659630893466</c:v>
                </c:pt>
                <c:pt idx="1930">
                  <c:v>13.161477081075981</c:v>
                </c:pt>
                <c:pt idx="1931">
                  <c:v>14.473920380697423</c:v>
                </c:pt>
                <c:pt idx="1932">
                  <c:v>12.966878557568801</c:v>
                </c:pt>
                <c:pt idx="1933">
                  <c:v>11.613113028937567</c:v>
                </c:pt>
                <c:pt idx="1934">
                  <c:v>11.651683093241131</c:v>
                </c:pt>
                <c:pt idx="1935">
                  <c:v>11.482081771654641</c:v>
                </c:pt>
                <c:pt idx="1936">
                  <c:v>13.474331500262409</c:v>
                </c:pt>
                <c:pt idx="1937">
                  <c:v>14.405612090204526</c:v>
                </c:pt>
                <c:pt idx="1938">
                  <c:v>15.280050168678102</c:v>
                </c:pt>
                <c:pt idx="1939">
                  <c:v>16.540424918742179</c:v>
                </c:pt>
                <c:pt idx="1940">
                  <c:v>16.991977346791096</c:v>
                </c:pt>
                <c:pt idx="1941">
                  <c:v>15.425011369149964</c:v>
                </c:pt>
                <c:pt idx="1942">
                  <c:v>13.895102383583223</c:v>
                </c:pt>
                <c:pt idx="1943">
                  <c:v>15.394447879418998</c:v>
                </c:pt>
                <c:pt idx="1944">
                  <c:v>15.839382344033123</c:v>
                </c:pt>
                <c:pt idx="1945">
                  <c:v>16.513091149731192</c:v>
                </c:pt>
                <c:pt idx="1946">
                  <c:v>16.672863876940752</c:v>
                </c:pt>
                <c:pt idx="1947">
                  <c:v>16.723678405901424</c:v>
                </c:pt>
                <c:pt idx="1948">
                  <c:v>16.585384550211746</c:v>
                </c:pt>
                <c:pt idx="1949">
                  <c:v>17.258150467641126</c:v>
                </c:pt>
                <c:pt idx="1950">
                  <c:v>13.833710063422425</c:v>
                </c:pt>
                <c:pt idx="1951">
                  <c:v>16.467743241341598</c:v>
                </c:pt>
                <c:pt idx="1952">
                  <c:v>13.758581755627365</c:v>
                </c:pt>
                <c:pt idx="1953">
                  <c:v>12.422976236554822</c:v>
                </c:pt>
                <c:pt idx="1954">
                  <c:v>12.806778523551076</c:v>
                </c:pt>
                <c:pt idx="1955">
                  <c:v>12.863269855398331</c:v>
                </c:pt>
                <c:pt idx="1956">
                  <c:v>12.112203846456612</c:v>
                </c:pt>
                <c:pt idx="1957">
                  <c:v>11.289486669971618</c:v>
                </c:pt>
                <c:pt idx="1958">
                  <c:v>12.01955950411463</c:v>
                </c:pt>
                <c:pt idx="1959">
                  <c:v>12.877484372324382</c:v>
                </c:pt>
                <c:pt idx="1960">
                  <c:v>13.74633778831077</c:v>
                </c:pt>
                <c:pt idx="1961">
                  <c:v>12.482526943352402</c:v>
                </c:pt>
                <c:pt idx="1962">
                  <c:v>13.086202384775728</c:v>
                </c:pt>
                <c:pt idx="1963">
                  <c:v>13.058126974040508</c:v>
                </c:pt>
                <c:pt idx="1964">
                  <c:v>12.872376092987272</c:v>
                </c:pt>
                <c:pt idx="1965">
                  <c:v>11.557246920080336</c:v>
                </c:pt>
                <c:pt idx="1966">
                  <c:v>13.228512801045767</c:v>
                </c:pt>
                <c:pt idx="1967">
                  <c:v>12.880268744046992</c:v>
                </c:pt>
                <c:pt idx="1968">
                  <c:v>14.99601618014897</c:v>
                </c:pt>
                <c:pt idx="1969">
                  <c:v>13.927698404782157</c:v>
                </c:pt>
                <c:pt idx="1970">
                  <c:v>13.274837542057993</c:v>
                </c:pt>
                <c:pt idx="1971">
                  <c:v>15.448448927162165</c:v>
                </c:pt>
                <c:pt idx="1972">
                  <c:v>17.295930168067439</c:v>
                </c:pt>
                <c:pt idx="1973">
                  <c:v>18.264753637772067</c:v>
                </c:pt>
                <c:pt idx="1974">
                  <c:v>16.489341105994999</c:v>
                </c:pt>
                <c:pt idx="1975">
                  <c:v>15.895064423447145</c:v>
                </c:pt>
                <c:pt idx="1976">
                  <c:v>15.637128394896857</c:v>
                </c:pt>
                <c:pt idx="1977">
                  <c:v>19.130477739422137</c:v>
                </c:pt>
                <c:pt idx="1978">
                  <c:v>17.981976642600337</c:v>
                </c:pt>
                <c:pt idx="1979">
                  <c:v>17.891589884276783</c:v>
                </c:pt>
                <c:pt idx="1980">
                  <c:v>19.937732997584792</c:v>
                </c:pt>
                <c:pt idx="1981">
                  <c:v>19.508915792078657</c:v>
                </c:pt>
                <c:pt idx="1982">
                  <c:v>18.632470873554819</c:v>
                </c:pt>
                <c:pt idx="1983">
                  <c:v>17.06796931858219</c:v>
                </c:pt>
                <c:pt idx="1984">
                  <c:v>17.447706694569415</c:v>
                </c:pt>
                <c:pt idx="1985">
                  <c:v>14.799865813987555</c:v>
                </c:pt>
                <c:pt idx="1986">
                  <c:v>14.511844252841636</c:v>
                </c:pt>
                <c:pt idx="1987">
                  <c:v>17.800428532712413</c:v>
                </c:pt>
                <c:pt idx="1988">
                  <c:v>17.292957623147153</c:v>
                </c:pt>
                <c:pt idx="1989">
                  <c:v>18.111108532347963</c:v>
                </c:pt>
                <c:pt idx="1990">
                  <c:v>18.827972160049637</c:v>
                </c:pt>
                <c:pt idx="1991">
                  <c:v>18.946378990838866</c:v>
                </c:pt>
                <c:pt idx="1992">
                  <c:v>18.246990126374296</c:v>
                </c:pt>
                <c:pt idx="1993">
                  <c:v>18.299908484744403</c:v>
                </c:pt>
                <c:pt idx="1994">
                  <c:v>18.142041827902126</c:v>
                </c:pt>
                <c:pt idx="1995">
                  <c:v>17.289584482894966</c:v>
                </c:pt>
                <c:pt idx="1996">
                  <c:v>15.811606474477674</c:v>
                </c:pt>
                <c:pt idx="1997">
                  <c:v>14.658682727320588</c:v>
                </c:pt>
                <c:pt idx="1998">
                  <c:v>12.700129582286744</c:v>
                </c:pt>
                <c:pt idx="1999">
                  <c:v>15.295995298026471</c:v>
                </c:pt>
                <c:pt idx="2000">
                  <c:v>14.062673234794719</c:v>
                </c:pt>
                <c:pt idx="2001">
                  <c:v>13.25959922901767</c:v>
                </c:pt>
                <c:pt idx="2002">
                  <c:v>13.190657797996924</c:v>
                </c:pt>
                <c:pt idx="2003">
                  <c:v>13.912368268485713</c:v>
                </c:pt>
                <c:pt idx="2004">
                  <c:v>15.08503196002953</c:v>
                </c:pt>
                <c:pt idx="2005">
                  <c:v>15.054127068750317</c:v>
                </c:pt>
                <c:pt idx="2006">
                  <c:v>14.167816270529178</c:v>
                </c:pt>
                <c:pt idx="2007">
                  <c:v>14.894893293379168</c:v>
                </c:pt>
                <c:pt idx="2008">
                  <c:v>13.384101105105112</c:v>
                </c:pt>
                <c:pt idx="2009">
                  <c:v>12.418569340895358</c:v>
                </c:pt>
                <c:pt idx="2010">
                  <c:v>13.223936928255265</c:v>
                </c:pt>
                <c:pt idx="2011">
                  <c:v>13.68854851074707</c:v>
                </c:pt>
                <c:pt idx="2012">
                  <c:v>14.373050001919303</c:v>
                </c:pt>
                <c:pt idx="2013">
                  <c:v>15.05007378885977</c:v>
                </c:pt>
                <c:pt idx="2014">
                  <c:v>14.571710820457577</c:v>
                </c:pt>
                <c:pt idx="2015">
                  <c:v>15.496109937990015</c:v>
                </c:pt>
                <c:pt idx="2016">
                  <c:v>16.229654425485879</c:v>
                </c:pt>
                <c:pt idx="2017">
                  <c:v>14.897243995205647</c:v>
                </c:pt>
                <c:pt idx="2018">
                  <c:v>16.311066880146949</c:v>
                </c:pt>
                <c:pt idx="2019">
                  <c:v>16.125786596362659</c:v>
                </c:pt>
                <c:pt idx="2020">
                  <c:v>13.638203953673701</c:v>
                </c:pt>
                <c:pt idx="2021">
                  <c:v>12.604478071911442</c:v>
                </c:pt>
                <c:pt idx="2022">
                  <c:v>14.623604183721184</c:v>
                </c:pt>
                <c:pt idx="2023">
                  <c:v>13.798179565521112</c:v>
                </c:pt>
                <c:pt idx="2024">
                  <c:v>13.797840068771002</c:v>
                </c:pt>
                <c:pt idx="2025">
                  <c:v>13.518333459125811</c:v>
                </c:pt>
                <c:pt idx="2026">
                  <c:v>15.24484003979993</c:v>
                </c:pt>
                <c:pt idx="2027">
                  <c:v>13.793429643180499</c:v>
                </c:pt>
                <c:pt idx="2028">
                  <c:v>15.72128257150451</c:v>
                </c:pt>
                <c:pt idx="2029">
                  <c:v>16.450165923980435</c:v>
                </c:pt>
                <c:pt idx="2030">
                  <c:v>16.206905458486069</c:v>
                </c:pt>
                <c:pt idx="2031">
                  <c:v>15.512666142090094</c:v>
                </c:pt>
                <c:pt idx="2032">
                  <c:v>15.416116143795062</c:v>
                </c:pt>
                <c:pt idx="2033">
                  <c:v>9.060411480366195</c:v>
                </c:pt>
                <c:pt idx="2034">
                  <c:v>8.6601774245168563</c:v>
                </c:pt>
                <c:pt idx="2035">
                  <c:v>8.1310895727206827</c:v>
                </c:pt>
                <c:pt idx="2036">
                  <c:v>9.311699763223336</c:v>
                </c:pt>
                <c:pt idx="2037">
                  <c:v>9.311932006820129</c:v>
                </c:pt>
                <c:pt idx="2038">
                  <c:v>8.1930384392504561</c:v>
                </c:pt>
                <c:pt idx="2039">
                  <c:v>7.9421532295489996</c:v>
                </c:pt>
                <c:pt idx="2040">
                  <c:v>8.0634931444795086</c:v>
                </c:pt>
                <c:pt idx="2041">
                  <c:v>8.5441275844783302</c:v>
                </c:pt>
                <c:pt idx="2042">
                  <c:v>8.4445007496599729</c:v>
                </c:pt>
                <c:pt idx="2043">
                  <c:v>8.9336472897529564</c:v>
                </c:pt>
                <c:pt idx="2044">
                  <c:v>8.6336432840927753</c:v>
                </c:pt>
                <c:pt idx="2045">
                  <c:v>8.7939301959366603</c:v>
                </c:pt>
                <c:pt idx="2046">
                  <c:v>8.5434987365667041</c:v>
                </c:pt>
                <c:pt idx="2047">
                  <c:v>8.1735510343556506</c:v>
                </c:pt>
                <c:pt idx="2048">
                  <c:v>8.6835560929038635</c:v>
                </c:pt>
                <c:pt idx="2049">
                  <c:v>7.9044293107008032</c:v>
                </c:pt>
                <c:pt idx="2050">
                  <c:v>7.5533851774155458</c:v>
                </c:pt>
                <c:pt idx="2051">
                  <c:v>8.744027771131119</c:v>
                </c:pt>
                <c:pt idx="2052">
                  <c:v>8.6136456300389419</c:v>
                </c:pt>
                <c:pt idx="2053">
                  <c:v>8.4833790329354404</c:v>
                </c:pt>
                <c:pt idx="2054">
                  <c:v>7.7354046813693644</c:v>
                </c:pt>
                <c:pt idx="2055">
                  <c:v>7.9047346671633418</c:v>
                </c:pt>
                <c:pt idx="2056">
                  <c:v>7.9945891905560309</c:v>
                </c:pt>
                <c:pt idx="2057">
                  <c:v>7.6255269914171135</c:v>
                </c:pt>
                <c:pt idx="2058">
                  <c:v>7.6858670659168995</c:v>
                </c:pt>
                <c:pt idx="2059">
                  <c:v>7.3969372893190011</c:v>
                </c:pt>
                <c:pt idx="2060">
                  <c:v>6.6580709156141662</c:v>
                </c:pt>
                <c:pt idx="2061">
                  <c:v>6.348249692767812</c:v>
                </c:pt>
                <c:pt idx="2062">
                  <c:v>6.5481827556417063</c:v>
                </c:pt>
                <c:pt idx="2063">
                  <c:v>7.1191626986508227</c:v>
                </c:pt>
                <c:pt idx="2064">
                  <c:v>7.3095901713592468</c:v>
                </c:pt>
                <c:pt idx="2065">
                  <c:v>7.5394292232956079</c:v>
                </c:pt>
                <c:pt idx="2066">
                  <c:v>7.1976555960101436</c:v>
                </c:pt>
                <c:pt idx="2067">
                  <c:v>6.6273795326372511</c:v>
                </c:pt>
                <c:pt idx="2068">
                  <c:v>6.7258963358908854</c:v>
                </c:pt>
                <c:pt idx="2069">
                  <c:v>6.267219552702354</c:v>
                </c:pt>
                <c:pt idx="2070">
                  <c:v>6.7874877290583289</c:v>
                </c:pt>
                <c:pt idx="2071">
                  <c:v>7.0164290769169853</c:v>
                </c:pt>
                <c:pt idx="2072">
                  <c:v>7.4244916839836002</c:v>
                </c:pt>
                <c:pt idx="2073">
                  <c:v>7.0044991921369029</c:v>
                </c:pt>
                <c:pt idx="2074">
                  <c:v>6.3136624663335299</c:v>
                </c:pt>
                <c:pt idx="2075">
                  <c:v>6.0029518172922405</c:v>
                </c:pt>
                <c:pt idx="2076">
                  <c:v>5.6933026043483022</c:v>
                </c:pt>
                <c:pt idx="2077">
                  <c:v>5.5712906964733024</c:v>
                </c:pt>
                <c:pt idx="2078">
                  <c:v>5.7809078349456815</c:v>
                </c:pt>
                <c:pt idx="2079">
                  <c:v>5.0513652702811047</c:v>
                </c:pt>
                <c:pt idx="2080">
                  <c:v>4.3609074955020031</c:v>
                </c:pt>
                <c:pt idx="2081">
                  <c:v>3.9099386669915055</c:v>
                </c:pt>
                <c:pt idx="2082">
                  <c:v>3.5190214514763696</c:v>
                </c:pt>
                <c:pt idx="2083">
                  <c:v>3.5683037272774571</c:v>
                </c:pt>
                <c:pt idx="2084">
                  <c:v>4.4776490429122546</c:v>
                </c:pt>
                <c:pt idx="2085">
                  <c:v>3.5995564978740671</c:v>
                </c:pt>
                <c:pt idx="2086">
                  <c:v>9.3164323051213369</c:v>
                </c:pt>
                <c:pt idx="2087">
                  <c:v>8.2772167044936253</c:v>
                </c:pt>
                <c:pt idx="2088">
                  <c:v>7.6529700382999613</c:v>
                </c:pt>
                <c:pt idx="2089">
                  <c:v>7.110113256712161</c:v>
                </c:pt>
                <c:pt idx="2090">
                  <c:v>7.9276114287742372</c:v>
                </c:pt>
                <c:pt idx="2091">
                  <c:v>7.5623292085193849</c:v>
                </c:pt>
                <c:pt idx="2092">
                  <c:v>7.5029133890520425</c:v>
                </c:pt>
                <c:pt idx="2093">
                  <c:v>7.2260208367524443</c:v>
                </c:pt>
                <c:pt idx="2094">
                  <c:v>8.2082364485467636</c:v>
                </c:pt>
                <c:pt idx="2095">
                  <c:v>10.43313792430955</c:v>
                </c:pt>
                <c:pt idx="2096">
                  <c:v>18.247811122569036</c:v>
                </c:pt>
                <c:pt idx="2097">
                  <c:v>17.769868189804445</c:v>
                </c:pt>
                <c:pt idx="2098">
                  <c:v>16.356236506519284</c:v>
                </c:pt>
                <c:pt idx="2099">
                  <c:v>16.909650466909021</c:v>
                </c:pt>
                <c:pt idx="2100">
                  <c:v>15.318372522130407</c:v>
                </c:pt>
                <c:pt idx="2101">
                  <c:v>14.494369587893726</c:v>
                </c:pt>
                <c:pt idx="2102">
                  <c:v>13.599425794127125</c:v>
                </c:pt>
                <c:pt idx="2103">
                  <c:v>14.367840463580951</c:v>
                </c:pt>
                <c:pt idx="2104">
                  <c:v>13.630970003570102</c:v>
                </c:pt>
                <c:pt idx="2105">
                  <c:v>13.579646002697263</c:v>
                </c:pt>
                <c:pt idx="2106">
                  <c:v>13.133872694293741</c:v>
                </c:pt>
                <c:pt idx="2107">
                  <c:v>11.844785078885694</c:v>
                </c:pt>
                <c:pt idx="2108">
                  <c:v>12.328537464378964</c:v>
                </c:pt>
                <c:pt idx="2109">
                  <c:v>12.694092298391078</c:v>
                </c:pt>
                <c:pt idx="2110">
                  <c:v>12.824700256000575</c:v>
                </c:pt>
                <c:pt idx="2111">
                  <c:v>12.805825923743468</c:v>
                </c:pt>
                <c:pt idx="2112">
                  <c:v>11.040536273215652</c:v>
                </c:pt>
                <c:pt idx="2113">
                  <c:v>10.710750614419991</c:v>
                </c:pt>
                <c:pt idx="2114">
                  <c:v>9.1920720738279229</c:v>
                </c:pt>
                <c:pt idx="2115">
                  <c:v>12.544821816382285</c:v>
                </c:pt>
                <c:pt idx="2116">
                  <c:v>13.296063059339602</c:v>
                </c:pt>
                <c:pt idx="2117">
                  <c:v>11.206269977927002</c:v>
                </c:pt>
                <c:pt idx="2118">
                  <c:v>12.31215943175922</c:v>
                </c:pt>
                <c:pt idx="2119">
                  <c:v>10.34086475773845</c:v>
                </c:pt>
                <c:pt idx="2120">
                  <c:v>7.6447093538197741</c:v>
                </c:pt>
                <c:pt idx="2121">
                  <c:v>8.8492175922636633</c:v>
                </c:pt>
                <c:pt idx="2122">
                  <c:v>11.910749370093983</c:v>
                </c:pt>
                <c:pt idx="2123">
                  <c:v>11.151349730759947</c:v>
                </c:pt>
                <c:pt idx="2124">
                  <c:v>11.260319944282717</c:v>
                </c:pt>
                <c:pt idx="2125">
                  <c:v>11.771389629338605</c:v>
                </c:pt>
                <c:pt idx="2126">
                  <c:v>10.972559968658137</c:v>
                </c:pt>
                <c:pt idx="2127">
                  <c:v>16.289235851130069</c:v>
                </c:pt>
                <c:pt idx="2128">
                  <c:v>17.506748523644855</c:v>
                </c:pt>
                <c:pt idx="2129">
                  <c:v>17.765082886663997</c:v>
                </c:pt>
                <c:pt idx="2130">
                  <c:v>18.165632396783291</c:v>
                </c:pt>
                <c:pt idx="2131">
                  <c:v>14.097421937944297</c:v>
                </c:pt>
                <c:pt idx="2132">
                  <c:v>15.350869329890015</c:v>
                </c:pt>
                <c:pt idx="2133">
                  <c:v>14.937317550953948</c:v>
                </c:pt>
                <c:pt idx="2134">
                  <c:v>13.377391914657398</c:v>
                </c:pt>
                <c:pt idx="2135">
                  <c:v>14.927342575937846</c:v>
                </c:pt>
                <c:pt idx="2136">
                  <c:v>13.816088518360994</c:v>
                </c:pt>
                <c:pt idx="2137">
                  <c:v>13.728343377826393</c:v>
                </c:pt>
                <c:pt idx="2138">
                  <c:v>12.957263677482899</c:v>
                </c:pt>
                <c:pt idx="2139">
                  <c:v>14.638116960676269</c:v>
                </c:pt>
                <c:pt idx="2140">
                  <c:v>14.148803748119981</c:v>
                </c:pt>
                <c:pt idx="2141">
                  <c:v>13.300165935185603</c:v>
                </c:pt>
                <c:pt idx="2142">
                  <c:v>14.576753762262875</c:v>
                </c:pt>
                <c:pt idx="2143">
                  <c:v>14.294443526223647</c:v>
                </c:pt>
                <c:pt idx="2144">
                  <c:v>14.621872054785449</c:v>
                </c:pt>
                <c:pt idx="2145">
                  <c:v>14.811217906487474</c:v>
                </c:pt>
                <c:pt idx="2146">
                  <c:v>15.31945287345347</c:v>
                </c:pt>
                <c:pt idx="2147">
                  <c:v>13.87913464694241</c:v>
                </c:pt>
                <c:pt idx="2148">
                  <c:v>14.112904824416846</c:v>
                </c:pt>
                <c:pt idx="2149">
                  <c:v>13.530953006168696</c:v>
                </c:pt>
                <c:pt idx="2150">
                  <c:v>11.702501575019618</c:v>
                </c:pt>
                <c:pt idx="2151">
                  <c:v>11.58564419131668</c:v>
                </c:pt>
                <c:pt idx="2152">
                  <c:v>10.58715028755554</c:v>
                </c:pt>
                <c:pt idx="2153">
                  <c:v>8.6391662662093882</c:v>
                </c:pt>
                <c:pt idx="2154">
                  <c:v>9.0859352748360305</c:v>
                </c:pt>
                <c:pt idx="2155">
                  <c:v>9.4841683166539479</c:v>
                </c:pt>
                <c:pt idx="2156">
                  <c:v>8.5345404383986505</c:v>
                </c:pt>
                <c:pt idx="2157">
                  <c:v>8.3686967559022758</c:v>
                </c:pt>
                <c:pt idx="2158">
                  <c:v>10.619993941698031</c:v>
                </c:pt>
                <c:pt idx="2159">
                  <c:v>9.4742373577685655</c:v>
                </c:pt>
                <c:pt idx="2160">
                  <c:v>11.132001773357194</c:v>
                </c:pt>
                <c:pt idx="2161">
                  <c:v>8.4481531927516365</c:v>
                </c:pt>
                <c:pt idx="2162">
                  <c:v>8.0130799870100926</c:v>
                </c:pt>
                <c:pt idx="2163">
                  <c:v>9.5905037145419421</c:v>
                </c:pt>
                <c:pt idx="2164">
                  <c:v>9.9588156446589782</c:v>
                </c:pt>
                <c:pt idx="2165">
                  <c:v>8.1361363263302877</c:v>
                </c:pt>
                <c:pt idx="2166">
                  <c:v>9.218331261635532</c:v>
                </c:pt>
                <c:pt idx="2167">
                  <c:v>9.119779690507718</c:v>
                </c:pt>
                <c:pt idx="2168">
                  <c:v>7.8417008120494645</c:v>
                </c:pt>
                <c:pt idx="2169">
                  <c:v>6.9601013723886851</c:v>
                </c:pt>
                <c:pt idx="2170">
                  <c:v>7.3181734009525812</c:v>
                </c:pt>
                <c:pt idx="2171">
                  <c:v>8.2024229869514595</c:v>
                </c:pt>
                <c:pt idx="2172">
                  <c:v>8.0537679952910661</c:v>
                </c:pt>
                <c:pt idx="2173">
                  <c:v>6.4166605417958218</c:v>
                </c:pt>
                <c:pt idx="2174">
                  <c:v>6.2482080243331835</c:v>
                </c:pt>
                <c:pt idx="2175">
                  <c:v>7.0522142673888935</c:v>
                </c:pt>
                <c:pt idx="2176">
                  <c:v>8.034728978655524</c:v>
                </c:pt>
                <c:pt idx="2177">
                  <c:v>8.4722479455219943</c:v>
                </c:pt>
                <c:pt idx="2178">
                  <c:v>8.4531169248804723</c:v>
                </c:pt>
                <c:pt idx="2179">
                  <c:v>8.285203771511723</c:v>
                </c:pt>
                <c:pt idx="2180">
                  <c:v>8.5628332109808589</c:v>
                </c:pt>
                <c:pt idx="2181">
                  <c:v>7.4211270583169675</c:v>
                </c:pt>
                <c:pt idx="2182">
                  <c:v>6.6463950653371553</c:v>
                </c:pt>
                <c:pt idx="2183">
                  <c:v>6.7571026707383295</c:v>
                </c:pt>
                <c:pt idx="2184">
                  <c:v>7.0757863445252651</c:v>
                </c:pt>
                <c:pt idx="2185">
                  <c:v>7.7725239148260936</c:v>
                </c:pt>
                <c:pt idx="2186">
                  <c:v>6.8985515767882806</c:v>
                </c:pt>
                <c:pt idx="2187">
                  <c:v>6.3922324941732738</c:v>
                </c:pt>
                <c:pt idx="2188">
                  <c:v>6.9096073030581806</c:v>
                </c:pt>
                <c:pt idx="2189">
                  <c:v>6.7013273039715235</c:v>
                </c:pt>
                <c:pt idx="2190">
                  <c:v>5.886780666107871</c:v>
                </c:pt>
                <c:pt idx="2191">
                  <c:v>6.5532653494197453</c:v>
                </c:pt>
                <c:pt idx="2192">
                  <c:v>7.1997315316898316</c:v>
                </c:pt>
                <c:pt idx="2193">
                  <c:v>6.6135062732627565</c:v>
                </c:pt>
                <c:pt idx="2194">
                  <c:v>5.3919472430162729</c:v>
                </c:pt>
                <c:pt idx="2195">
                  <c:v>4.7758098001715492</c:v>
                </c:pt>
                <c:pt idx="2196">
                  <c:v>5.8891233408846286</c:v>
                </c:pt>
                <c:pt idx="2197">
                  <c:v>5.6612540861663785</c:v>
                </c:pt>
                <c:pt idx="2198">
                  <c:v>5.5717087667015317</c:v>
                </c:pt>
                <c:pt idx="2199">
                  <c:v>4.4682181959199792</c:v>
                </c:pt>
                <c:pt idx="2200">
                  <c:v>4.8361222783267177</c:v>
                </c:pt>
                <c:pt idx="2201">
                  <c:v>4.1805207870805754</c:v>
                </c:pt>
                <c:pt idx="2202">
                  <c:v>4.7674876016519141</c:v>
                </c:pt>
                <c:pt idx="2203">
                  <c:v>4.8267249020454424</c:v>
                </c:pt>
                <c:pt idx="2204">
                  <c:v>4.5082605786115169</c:v>
                </c:pt>
                <c:pt idx="2205">
                  <c:v>3.9216289760640577</c:v>
                </c:pt>
                <c:pt idx="2206">
                  <c:v>4.0215132619668363</c:v>
                </c:pt>
                <c:pt idx="2207">
                  <c:v>3.6525406685371347</c:v>
                </c:pt>
                <c:pt idx="2208">
                  <c:v>4.5272142400871553</c:v>
                </c:pt>
                <c:pt idx="2209">
                  <c:v>5.7557982039538107</c:v>
                </c:pt>
                <c:pt idx="2210">
                  <c:v>6.1922475029388622</c:v>
                </c:pt>
                <c:pt idx="2211">
                  <c:v>5.2673529642148562</c:v>
                </c:pt>
                <c:pt idx="2212">
                  <c:v>6.219010299723486</c:v>
                </c:pt>
                <c:pt idx="2213">
                  <c:v>7.2035215403656752</c:v>
                </c:pt>
                <c:pt idx="2214">
                  <c:v>10.87518224687452</c:v>
                </c:pt>
                <c:pt idx="2215">
                  <c:v>10.787165582085406</c:v>
                </c:pt>
                <c:pt idx="2216">
                  <c:v>10.183213225333636</c:v>
                </c:pt>
                <c:pt idx="2217">
                  <c:v>12.560002861563287</c:v>
                </c:pt>
                <c:pt idx="2218">
                  <c:v>11.039232524932142</c:v>
                </c:pt>
                <c:pt idx="2219">
                  <c:v>11.911501778839034</c:v>
                </c:pt>
                <c:pt idx="2220">
                  <c:v>10.809454271846574</c:v>
                </c:pt>
                <c:pt idx="2221">
                  <c:v>10.770458506965673</c:v>
                </c:pt>
                <c:pt idx="2222">
                  <c:v>10.601440110684328</c:v>
                </c:pt>
                <c:pt idx="2223">
                  <c:v>10.095603365906012</c:v>
                </c:pt>
                <c:pt idx="2224">
                  <c:v>9.6980779016022147</c:v>
                </c:pt>
                <c:pt idx="2225">
                  <c:v>12.019054708913352</c:v>
                </c:pt>
                <c:pt idx="2226">
                  <c:v>13.080056813379501</c:v>
                </c:pt>
                <c:pt idx="2227">
                  <c:v>13.874236954207976</c:v>
                </c:pt>
                <c:pt idx="2228">
                  <c:v>13.023474833149695</c:v>
                </c:pt>
                <c:pt idx="2229">
                  <c:v>12.816965388530557</c:v>
                </c:pt>
                <c:pt idx="2230">
                  <c:v>12.739294506793229</c:v>
                </c:pt>
                <c:pt idx="2231">
                  <c:v>12.840935482156684</c:v>
                </c:pt>
                <c:pt idx="2232">
                  <c:v>13.583877833913709</c:v>
                </c:pt>
                <c:pt idx="2233">
                  <c:v>12.960840184354629</c:v>
                </c:pt>
                <c:pt idx="2234">
                  <c:v>12.95145883391122</c:v>
                </c:pt>
                <c:pt idx="2235">
                  <c:v>14.863898169440258</c:v>
                </c:pt>
                <c:pt idx="2236">
                  <c:v>13.320614146851895</c:v>
                </c:pt>
                <c:pt idx="2237">
                  <c:v>12.232088419501723</c:v>
                </c:pt>
                <c:pt idx="2238">
                  <c:v>11.748877745933749</c:v>
                </c:pt>
                <c:pt idx="2239">
                  <c:v>12.524537869594718</c:v>
                </c:pt>
                <c:pt idx="2240">
                  <c:v>11.822841791456751</c:v>
                </c:pt>
                <c:pt idx="2241">
                  <c:v>11.94363226249078</c:v>
                </c:pt>
                <c:pt idx="2242">
                  <c:v>10.626675586354844</c:v>
                </c:pt>
                <c:pt idx="2243">
                  <c:v>9.8744511810020796</c:v>
                </c:pt>
                <c:pt idx="2244">
                  <c:v>9.3202311557624178</c:v>
                </c:pt>
                <c:pt idx="2245">
                  <c:v>9.0633949001850649</c:v>
                </c:pt>
                <c:pt idx="2246">
                  <c:v>9.929257613903486</c:v>
                </c:pt>
                <c:pt idx="2247">
                  <c:v>9.5951358627345922</c:v>
                </c:pt>
                <c:pt idx="2248">
                  <c:v>10.023985946868009</c:v>
                </c:pt>
                <c:pt idx="2249">
                  <c:v>9.4786409622514238</c:v>
                </c:pt>
                <c:pt idx="2250">
                  <c:v>8.973949863332539</c:v>
                </c:pt>
                <c:pt idx="2251">
                  <c:v>9.2332515983297139</c:v>
                </c:pt>
                <c:pt idx="2252">
                  <c:v>8.806315002238394</c:v>
                </c:pt>
                <c:pt idx="2253">
                  <c:v>7.0382764843295638</c:v>
                </c:pt>
                <c:pt idx="2254">
                  <c:v>7.4158313858743616</c:v>
                </c:pt>
                <c:pt idx="2255">
                  <c:v>7.3570991143410724</c:v>
                </c:pt>
                <c:pt idx="2256">
                  <c:v>7.4661835333538935</c:v>
                </c:pt>
                <c:pt idx="2257">
                  <c:v>6.5922174473016852</c:v>
                </c:pt>
                <c:pt idx="2258">
                  <c:v>7.4662761519365333</c:v>
                </c:pt>
                <c:pt idx="2259">
                  <c:v>7.1186671251550386</c:v>
                </c:pt>
                <c:pt idx="2260">
                  <c:v>7.4069011314094633</c:v>
                </c:pt>
                <c:pt idx="2261">
                  <c:v>7.9336381877728215</c:v>
                </c:pt>
                <c:pt idx="2262">
                  <c:v>8.012080235839564</c:v>
                </c:pt>
                <c:pt idx="2263">
                  <c:v>8.4083468391891927</c:v>
                </c:pt>
                <c:pt idx="2264">
                  <c:v>7.4648169857989579</c:v>
                </c:pt>
                <c:pt idx="2265">
                  <c:v>7.4434614989614358</c:v>
                </c:pt>
                <c:pt idx="2266">
                  <c:v>7.0021434064554624</c:v>
                </c:pt>
                <c:pt idx="2267">
                  <c:v>5.7824235470341447</c:v>
                </c:pt>
                <c:pt idx="2268">
                  <c:v>5.5851666044115378</c:v>
                </c:pt>
                <c:pt idx="2269">
                  <c:v>5.8643754172442231</c:v>
                </c:pt>
                <c:pt idx="2270">
                  <c:v>5.5964911292495589</c:v>
                </c:pt>
                <c:pt idx="2271">
                  <c:v>5.1877100960626308</c:v>
                </c:pt>
                <c:pt idx="2272">
                  <c:v>4.6221084940863966</c:v>
                </c:pt>
                <c:pt idx="2273">
                  <c:v>5.6646707553640159</c:v>
                </c:pt>
                <c:pt idx="2274">
                  <c:v>6.1703637038366059</c:v>
                </c:pt>
                <c:pt idx="2275">
                  <c:v>6.0801104468574536</c:v>
                </c:pt>
                <c:pt idx="2276">
                  <c:v>5.7318244440202122</c:v>
                </c:pt>
                <c:pt idx="2277">
                  <c:v>5.611161323353687</c:v>
                </c:pt>
                <c:pt idx="2278">
                  <c:v>3.9140289403134938</c:v>
                </c:pt>
                <c:pt idx="2279">
                  <c:v>4.2523138374876011</c:v>
                </c:pt>
                <c:pt idx="2280">
                  <c:v>5.0365803876622879</c:v>
                </c:pt>
                <c:pt idx="2281">
                  <c:v>5.443810479135232</c:v>
                </c:pt>
                <c:pt idx="2282">
                  <c:v>5.104998792503868</c:v>
                </c:pt>
                <c:pt idx="2283">
                  <c:v>6.3847156456798739</c:v>
                </c:pt>
                <c:pt idx="2284">
                  <c:v>6.7019654402079158</c:v>
                </c:pt>
                <c:pt idx="2285">
                  <c:v>6.8411381013706416</c:v>
                </c:pt>
                <c:pt idx="2286">
                  <c:v>6.5129154857949567</c:v>
                </c:pt>
                <c:pt idx="2287">
                  <c:v>6.4623172303794432</c:v>
                </c:pt>
                <c:pt idx="2288">
                  <c:v>6.3937767878840743</c:v>
                </c:pt>
                <c:pt idx="2289">
                  <c:v>6.1156154816529797</c:v>
                </c:pt>
                <c:pt idx="2290">
                  <c:v>5.5604237284190159</c:v>
                </c:pt>
                <c:pt idx="2291">
                  <c:v>5.7285150109383096</c:v>
                </c:pt>
                <c:pt idx="2292">
                  <c:v>5.6093085441302417</c:v>
                </c:pt>
                <c:pt idx="2293">
                  <c:v>5.2222291892543371</c:v>
                </c:pt>
                <c:pt idx="2294">
                  <c:v>4.3098606545778795</c:v>
                </c:pt>
                <c:pt idx="2295">
                  <c:v>4.7951392998110443</c:v>
                </c:pt>
                <c:pt idx="2296">
                  <c:v>4.4775041919245027</c:v>
                </c:pt>
                <c:pt idx="2297">
                  <c:v>3.8129438257752697</c:v>
                </c:pt>
                <c:pt idx="2298">
                  <c:v>4.1393781719277003</c:v>
                </c:pt>
                <c:pt idx="2299">
                  <c:v>4.1784655423171229</c:v>
                </c:pt>
                <c:pt idx="2300">
                  <c:v>4.148434325968708</c:v>
                </c:pt>
                <c:pt idx="2301">
                  <c:v>4.0885343709262587</c:v>
                </c:pt>
                <c:pt idx="2302">
                  <c:v>5.7365770994319671</c:v>
                </c:pt>
                <c:pt idx="2303">
                  <c:v>5.2918534891892453</c:v>
                </c:pt>
                <c:pt idx="2304">
                  <c:v>9.1991597495739654</c:v>
                </c:pt>
                <c:pt idx="2305">
                  <c:v>8.9194810591721421</c:v>
                </c:pt>
                <c:pt idx="2306">
                  <c:v>8.3412492336632837</c:v>
                </c:pt>
                <c:pt idx="2307">
                  <c:v>8.0596216875016911</c:v>
                </c:pt>
                <c:pt idx="2308">
                  <c:v>6.9479891267343392</c:v>
                </c:pt>
                <c:pt idx="2309">
                  <c:v>7.6010878080844879</c:v>
                </c:pt>
                <c:pt idx="2310">
                  <c:v>5.7383858854536669</c:v>
                </c:pt>
                <c:pt idx="2311">
                  <c:v>4.3353099494178071</c:v>
                </c:pt>
                <c:pt idx="2312">
                  <c:v>5.4605779009983966</c:v>
                </c:pt>
                <c:pt idx="2313">
                  <c:v>5.4920008307912349</c:v>
                </c:pt>
                <c:pt idx="2314">
                  <c:v>5.3777401699278533</c:v>
                </c:pt>
                <c:pt idx="2315">
                  <c:v>4.952781991319565</c:v>
                </c:pt>
                <c:pt idx="2316">
                  <c:v>5.0609098531266561</c:v>
                </c:pt>
                <c:pt idx="2317">
                  <c:v>4.4895900571952803</c:v>
                </c:pt>
                <c:pt idx="2318">
                  <c:v>7.8392768239337309</c:v>
                </c:pt>
                <c:pt idx="2319">
                  <c:v>7.1298568492903414</c:v>
                </c:pt>
                <c:pt idx="2320">
                  <c:v>8.6164665683182005</c:v>
                </c:pt>
                <c:pt idx="2321">
                  <c:v>8.5185855164694431</c:v>
                </c:pt>
                <c:pt idx="2322">
                  <c:v>8.1616307048562842</c:v>
                </c:pt>
                <c:pt idx="2323">
                  <c:v>7.5759985446506173</c:v>
                </c:pt>
                <c:pt idx="2324">
                  <c:v>7.091976261513862</c:v>
                </c:pt>
                <c:pt idx="2325">
                  <c:v>6.6582513845571674</c:v>
                </c:pt>
                <c:pt idx="2326">
                  <c:v>5.8672089589065033</c:v>
                </c:pt>
                <c:pt idx="2327">
                  <c:v>6.8855477882588172</c:v>
                </c:pt>
                <c:pt idx="2328">
                  <c:v>7.5867519622295205</c:v>
                </c:pt>
                <c:pt idx="2329">
                  <c:v>7.9127850057397877</c:v>
                </c:pt>
                <c:pt idx="2330">
                  <c:v>8.3081209405937866</c:v>
                </c:pt>
                <c:pt idx="2331">
                  <c:v>8.30913216493337</c:v>
                </c:pt>
                <c:pt idx="2332">
                  <c:v>7.9643089577064323</c:v>
                </c:pt>
                <c:pt idx="2333">
                  <c:v>8.1727701866678224</c:v>
                </c:pt>
                <c:pt idx="2334">
                  <c:v>6.4848591736579726</c:v>
                </c:pt>
                <c:pt idx="2335">
                  <c:v>7.2662932585050575</c:v>
                </c:pt>
                <c:pt idx="2336">
                  <c:v>7.3443254432112006</c:v>
                </c:pt>
                <c:pt idx="2337">
                  <c:v>6.1868108910828568</c:v>
                </c:pt>
                <c:pt idx="2338">
                  <c:v>6.147165060669427</c:v>
                </c:pt>
                <c:pt idx="2339">
                  <c:v>6.137116636747284</c:v>
                </c:pt>
                <c:pt idx="2340">
                  <c:v>5.1083701578845258</c:v>
                </c:pt>
                <c:pt idx="2341">
                  <c:v>6.3060577604996579</c:v>
                </c:pt>
                <c:pt idx="2342">
                  <c:v>5.9195710114164086</c:v>
                </c:pt>
                <c:pt idx="2343">
                  <c:v>6.0060946463014711</c:v>
                </c:pt>
                <c:pt idx="2344">
                  <c:v>6.3014260267009243</c:v>
                </c:pt>
                <c:pt idx="2345">
                  <c:v>6.9942966438966927</c:v>
                </c:pt>
                <c:pt idx="2346">
                  <c:v>6.4184421285209208</c:v>
                </c:pt>
                <c:pt idx="2347">
                  <c:v>6.5698457408731707</c:v>
                </c:pt>
                <c:pt idx="2348">
                  <c:v>6.7683614860716421</c:v>
                </c:pt>
                <c:pt idx="2349">
                  <c:v>5.9277183491556595</c:v>
                </c:pt>
                <c:pt idx="2350">
                  <c:v>5.1341483991552144</c:v>
                </c:pt>
                <c:pt idx="2351">
                  <c:v>5.5105829818635002</c:v>
                </c:pt>
                <c:pt idx="2352">
                  <c:v>5.9374859263543689</c:v>
                </c:pt>
                <c:pt idx="2353">
                  <c:v>6.1942990940446485</c:v>
                </c:pt>
                <c:pt idx="2354">
                  <c:v>5.3222913317856051</c:v>
                </c:pt>
                <c:pt idx="2355">
                  <c:v>5.9183331633340002</c:v>
                </c:pt>
                <c:pt idx="2356">
                  <c:v>7.1769915403964415</c:v>
                </c:pt>
                <c:pt idx="2357">
                  <c:v>7.0794179101868231</c:v>
                </c:pt>
                <c:pt idx="2358">
                  <c:v>7.1675776717925599</c:v>
                </c:pt>
                <c:pt idx="2359">
                  <c:v>6.4640468456188627</c:v>
                </c:pt>
                <c:pt idx="2360">
                  <c:v>6.2653806234597802</c:v>
                </c:pt>
                <c:pt idx="2361">
                  <c:v>6.5537547730378147</c:v>
                </c:pt>
                <c:pt idx="2362">
                  <c:v>6.7030516386167038</c:v>
                </c:pt>
                <c:pt idx="2363">
                  <c:v>6.6250443639714591</c:v>
                </c:pt>
                <c:pt idx="2364">
                  <c:v>6.0897315576242876</c:v>
                </c:pt>
                <c:pt idx="2365">
                  <c:v>5.6042422061800021</c:v>
                </c:pt>
                <c:pt idx="2366">
                  <c:v>5.8319518900306058</c:v>
                </c:pt>
                <c:pt idx="2367">
                  <c:v>6.8832060544653801</c:v>
                </c:pt>
                <c:pt idx="2368">
                  <c:v>5.9013284621789195</c:v>
                </c:pt>
                <c:pt idx="2369">
                  <c:v>12.57487696720597</c:v>
                </c:pt>
                <c:pt idx="2370">
                  <c:v>12.92974515415197</c:v>
                </c:pt>
                <c:pt idx="2371">
                  <c:v>13.755624232090808</c:v>
                </c:pt>
                <c:pt idx="2372">
                  <c:v>13.87320445763395</c:v>
                </c:pt>
                <c:pt idx="2373">
                  <c:v>14.218042601307841</c:v>
                </c:pt>
                <c:pt idx="2374">
                  <c:v>13.605322159102146</c:v>
                </c:pt>
                <c:pt idx="2375">
                  <c:v>13.339578250928664</c:v>
                </c:pt>
                <c:pt idx="2376">
                  <c:v>11.820895312101236</c:v>
                </c:pt>
                <c:pt idx="2377">
                  <c:v>11.948882067709107</c:v>
                </c:pt>
                <c:pt idx="2378">
                  <c:v>11.800934492923284</c:v>
                </c:pt>
                <c:pt idx="2379">
                  <c:v>11.769780761864656</c:v>
                </c:pt>
                <c:pt idx="2380">
                  <c:v>11.728771263854457</c:v>
                </c:pt>
                <c:pt idx="2381">
                  <c:v>11.224879733793212</c:v>
                </c:pt>
                <c:pt idx="2382">
                  <c:v>13.29370651839198</c:v>
                </c:pt>
                <c:pt idx="2383">
                  <c:v>11.79844505871975</c:v>
                </c:pt>
                <c:pt idx="2384">
                  <c:v>10.555001763815314</c:v>
                </c:pt>
                <c:pt idx="2385">
                  <c:v>11.388845666443284</c:v>
                </c:pt>
                <c:pt idx="2386">
                  <c:v>10.557057290260989</c:v>
                </c:pt>
                <c:pt idx="2387">
                  <c:v>10.876019406270146</c:v>
                </c:pt>
                <c:pt idx="2388">
                  <c:v>10.955770058056558</c:v>
                </c:pt>
                <c:pt idx="2389">
                  <c:v>10.798833002133097</c:v>
                </c:pt>
                <c:pt idx="2390">
                  <c:v>10.631656595580862</c:v>
                </c:pt>
                <c:pt idx="2391">
                  <c:v>11.911309672431805</c:v>
                </c:pt>
                <c:pt idx="2392">
                  <c:v>11.474421719270559</c:v>
                </c:pt>
                <c:pt idx="2393">
                  <c:v>12.935632404681192</c:v>
                </c:pt>
                <c:pt idx="2394">
                  <c:v>11.468066668698553</c:v>
                </c:pt>
                <c:pt idx="2395">
                  <c:v>10.408897727471411</c:v>
                </c:pt>
                <c:pt idx="2396">
                  <c:v>9.3375076538684141</c:v>
                </c:pt>
                <c:pt idx="2397">
                  <c:v>10.457537554267642</c:v>
                </c:pt>
                <c:pt idx="2398">
                  <c:v>10.060935504376516</c:v>
                </c:pt>
                <c:pt idx="2399">
                  <c:v>10.716043545883416</c:v>
                </c:pt>
                <c:pt idx="2400">
                  <c:v>11.806594310169125</c:v>
                </c:pt>
                <c:pt idx="2401">
                  <c:v>11.311793057063806</c:v>
                </c:pt>
                <c:pt idx="2402">
                  <c:v>11.896000860555406</c:v>
                </c:pt>
                <c:pt idx="2403">
                  <c:v>9.8725335026181344</c:v>
                </c:pt>
                <c:pt idx="2404">
                  <c:v>7.442498517555368</c:v>
                </c:pt>
                <c:pt idx="2405">
                  <c:v>7.9580114212080364</c:v>
                </c:pt>
                <c:pt idx="2406">
                  <c:v>8.4149488047645029</c:v>
                </c:pt>
                <c:pt idx="2407">
                  <c:v>8.1071860636662976</c:v>
                </c:pt>
                <c:pt idx="2408">
                  <c:v>9.7432696581951959</c:v>
                </c:pt>
                <c:pt idx="2409">
                  <c:v>9.0603098472742811</c:v>
                </c:pt>
                <c:pt idx="2410">
                  <c:v>7.5122829610033088</c:v>
                </c:pt>
                <c:pt idx="2411">
                  <c:v>7.1853512291204815</c:v>
                </c:pt>
                <c:pt idx="2412">
                  <c:v>7.9102642319293572</c:v>
                </c:pt>
                <c:pt idx="2413">
                  <c:v>9.0324056250779616</c:v>
                </c:pt>
                <c:pt idx="2414">
                  <c:v>9.599964981240392</c:v>
                </c:pt>
                <c:pt idx="2415">
                  <c:v>9.5109884624726586</c:v>
                </c:pt>
                <c:pt idx="2416">
                  <c:v>7.2278797381384612</c:v>
                </c:pt>
                <c:pt idx="2417">
                  <c:v>6.0355860293408554</c:v>
                </c:pt>
                <c:pt idx="2418">
                  <c:v>12.76004623317583</c:v>
                </c:pt>
                <c:pt idx="2419">
                  <c:v>12.741880861859093</c:v>
                </c:pt>
                <c:pt idx="2420">
                  <c:v>11.274404722045281</c:v>
                </c:pt>
                <c:pt idx="2421">
                  <c:v>12.784795228289184</c:v>
                </c:pt>
                <c:pt idx="2422">
                  <c:v>12.497254141493199</c:v>
                </c:pt>
                <c:pt idx="2423">
                  <c:v>11.50535458082325</c:v>
                </c:pt>
                <c:pt idx="2424">
                  <c:v>9.8578145256102445</c:v>
                </c:pt>
                <c:pt idx="2425">
                  <c:v>9.6788806578633455</c:v>
                </c:pt>
                <c:pt idx="2426">
                  <c:v>10.017706437975919</c:v>
                </c:pt>
                <c:pt idx="2427">
                  <c:v>9.6105661450442277</c:v>
                </c:pt>
                <c:pt idx="2428">
                  <c:v>10.892604136629128</c:v>
                </c:pt>
                <c:pt idx="2429">
                  <c:v>9.7704638321148085</c:v>
                </c:pt>
                <c:pt idx="2430">
                  <c:v>8.2498171336041128</c:v>
                </c:pt>
                <c:pt idx="2431">
                  <c:v>8.8774147679288351</c:v>
                </c:pt>
                <c:pt idx="2432">
                  <c:v>8.0229149190464373</c:v>
                </c:pt>
                <c:pt idx="2433">
                  <c:v>6.9586218944695375</c:v>
                </c:pt>
                <c:pt idx="2434">
                  <c:v>7.9545221836040048</c:v>
                </c:pt>
                <c:pt idx="2435">
                  <c:v>8.2943320628539361</c:v>
                </c:pt>
                <c:pt idx="2436">
                  <c:v>11.118849169748074</c:v>
                </c:pt>
                <c:pt idx="2437">
                  <c:v>11.279220811633346</c:v>
                </c:pt>
                <c:pt idx="2438">
                  <c:v>10.553267700196626</c:v>
                </c:pt>
                <c:pt idx="2439">
                  <c:v>9.956791026052338</c:v>
                </c:pt>
                <c:pt idx="2440">
                  <c:v>9.6783802702209201</c:v>
                </c:pt>
                <c:pt idx="2441">
                  <c:v>9.2905051513766175</c:v>
                </c:pt>
                <c:pt idx="2442">
                  <c:v>9.3797796569336924</c:v>
                </c:pt>
                <c:pt idx="2443">
                  <c:v>8.7334316595376755</c:v>
                </c:pt>
                <c:pt idx="2444">
                  <c:v>8.9133574553747721</c:v>
                </c:pt>
                <c:pt idx="2445">
                  <c:v>7.2007693185024246</c:v>
                </c:pt>
                <c:pt idx="2446">
                  <c:v>5.1498035506773618</c:v>
                </c:pt>
                <c:pt idx="2447">
                  <c:v>5.6181183383186051</c:v>
                </c:pt>
                <c:pt idx="2448">
                  <c:v>5.6277351305440506</c:v>
                </c:pt>
                <c:pt idx="2449">
                  <c:v>6.752621099152595</c:v>
                </c:pt>
                <c:pt idx="2450">
                  <c:v>6.4332050241224144</c:v>
                </c:pt>
                <c:pt idx="2451">
                  <c:v>7.9762881439833269</c:v>
                </c:pt>
                <c:pt idx="2452">
                  <c:v>8.323797350766684</c:v>
                </c:pt>
                <c:pt idx="2453">
                  <c:v>8.0946944089987625</c:v>
                </c:pt>
                <c:pt idx="2454">
                  <c:v>7.9560999820450204</c:v>
                </c:pt>
                <c:pt idx="2455">
                  <c:v>7.7267924832975652</c:v>
                </c:pt>
                <c:pt idx="2456">
                  <c:v>8.9806322434906782</c:v>
                </c:pt>
                <c:pt idx="2457">
                  <c:v>9.1590632723491527</c:v>
                </c:pt>
                <c:pt idx="2458">
                  <c:v>8.223768765293384</c:v>
                </c:pt>
                <c:pt idx="2459">
                  <c:v>7.8956216221674627</c:v>
                </c:pt>
                <c:pt idx="2460">
                  <c:v>9.099130799977285</c:v>
                </c:pt>
                <c:pt idx="2461">
                  <c:v>6.6999238552510763</c:v>
                </c:pt>
                <c:pt idx="2462">
                  <c:v>5.605264320523708</c:v>
                </c:pt>
                <c:pt idx="2463">
                  <c:v>4.9281917677525309</c:v>
                </c:pt>
                <c:pt idx="2464">
                  <c:v>5.047231796051916</c:v>
                </c:pt>
                <c:pt idx="2465">
                  <c:v>6.3313614288205766</c:v>
                </c:pt>
                <c:pt idx="2466">
                  <c:v>7.3061275260391216</c:v>
                </c:pt>
                <c:pt idx="2467">
                  <c:v>5.8726444687439443</c:v>
                </c:pt>
                <c:pt idx="2468">
                  <c:v>5.4542731335437713</c:v>
                </c:pt>
                <c:pt idx="2469">
                  <c:v>4.5678944435304203</c:v>
                </c:pt>
                <c:pt idx="2470">
                  <c:v>5.7422115335883497</c:v>
                </c:pt>
                <c:pt idx="2471">
                  <c:v>6.0412086094833501</c:v>
                </c:pt>
                <c:pt idx="2472">
                  <c:v>6.617892760742679</c:v>
                </c:pt>
                <c:pt idx="2473">
                  <c:v>5.8809638382948801</c:v>
                </c:pt>
                <c:pt idx="2474">
                  <c:v>6.0705482466962915</c:v>
                </c:pt>
                <c:pt idx="2475">
                  <c:v>5.761062002621042</c:v>
                </c:pt>
                <c:pt idx="2476">
                  <c:v>6.1787370504895156</c:v>
                </c:pt>
                <c:pt idx="2477">
                  <c:v>5.8395951856889576</c:v>
                </c:pt>
                <c:pt idx="2478">
                  <c:v>7.161814726710821</c:v>
                </c:pt>
                <c:pt idx="2479">
                  <c:v>6.9325471504141554</c:v>
                </c:pt>
                <c:pt idx="2480">
                  <c:v>6.8718661812848021</c:v>
                </c:pt>
                <c:pt idx="2481">
                  <c:v>7.1592209001452858</c:v>
                </c:pt>
                <c:pt idx="2482">
                  <c:v>6.9397076047336848</c:v>
                </c:pt>
                <c:pt idx="2483">
                  <c:v>6.4511250442297445</c:v>
                </c:pt>
                <c:pt idx="2484">
                  <c:v>6.9473706412470584</c:v>
                </c:pt>
                <c:pt idx="2485">
                  <c:v>6.3119636411184699</c:v>
                </c:pt>
                <c:pt idx="2486">
                  <c:v>6.3217501667575506</c:v>
                </c:pt>
                <c:pt idx="2487">
                  <c:v>5.3667416306134266</c:v>
                </c:pt>
                <c:pt idx="2488">
                  <c:v>5.5350898780608073</c:v>
                </c:pt>
                <c:pt idx="2489">
                  <c:v>5.9313414046837938</c:v>
                </c:pt>
                <c:pt idx="2490">
                  <c:v>4.888199960601332</c:v>
                </c:pt>
                <c:pt idx="2491">
                  <c:v>5.304970465351615</c:v>
                </c:pt>
                <c:pt idx="2492">
                  <c:v>4.5499698006327742</c:v>
                </c:pt>
                <c:pt idx="2493">
                  <c:v>4.3599863429858612</c:v>
                </c:pt>
                <c:pt idx="2494">
                  <c:v>4.3978873011134265</c:v>
                </c:pt>
                <c:pt idx="2495">
                  <c:v>4.9642964088959864</c:v>
                </c:pt>
                <c:pt idx="2496">
                  <c:v>4.3095312765516676</c:v>
                </c:pt>
                <c:pt idx="2497">
                  <c:v>3.7928941296814416</c:v>
                </c:pt>
                <c:pt idx="2498">
                  <c:v>4.2395982990506003</c:v>
                </c:pt>
                <c:pt idx="2499">
                  <c:v>4.9640400077382605</c:v>
                </c:pt>
                <c:pt idx="2500">
                  <c:v>4.8844813290559337</c:v>
                </c:pt>
                <c:pt idx="2501">
                  <c:v>4.0015367551836336</c:v>
                </c:pt>
                <c:pt idx="2502">
                  <c:v>3.5650220975340225</c:v>
                </c:pt>
                <c:pt idx="2503">
                  <c:v>3.6645485550026922</c:v>
                </c:pt>
                <c:pt idx="2504">
                  <c:v>3.5655410614017131</c:v>
                </c:pt>
                <c:pt idx="2505">
                  <c:v>4.54729244024157</c:v>
                </c:pt>
                <c:pt idx="2506">
                  <c:v>4.3792499100423647</c:v>
                </c:pt>
                <c:pt idx="2507">
                  <c:v>5.7191429671815568</c:v>
                </c:pt>
                <c:pt idx="2508">
                  <c:v>6.4033740187278267</c:v>
                </c:pt>
                <c:pt idx="2509">
                  <c:v>6.5322758814980011</c:v>
                </c:pt>
                <c:pt idx="2510">
                  <c:v>6.5917607955031139</c:v>
                </c:pt>
                <c:pt idx="2511">
                  <c:v>6.3733590823990953</c:v>
                </c:pt>
                <c:pt idx="2512">
                  <c:v>7.2456248779614603</c:v>
                </c:pt>
                <c:pt idx="2513">
                  <c:v>7.5542314065853775</c:v>
                </c:pt>
                <c:pt idx="2514">
                  <c:v>7.6441279344562814</c:v>
                </c:pt>
                <c:pt idx="2515">
                  <c:v>7.3666956595586228</c:v>
                </c:pt>
                <c:pt idx="2516">
                  <c:v>7.6533130085272107</c:v>
                </c:pt>
                <c:pt idx="2517">
                  <c:v>7.4144484647646678</c:v>
                </c:pt>
                <c:pt idx="2518">
                  <c:v>6.9482805284909519</c:v>
                </c:pt>
                <c:pt idx="2519">
                  <c:v>7.1972186415926362</c:v>
                </c:pt>
                <c:pt idx="2520">
                  <c:v>7.3065950126750954</c:v>
                </c:pt>
                <c:pt idx="2521">
                  <c:v>8.0498578153552227</c:v>
                </c:pt>
                <c:pt idx="2522">
                  <c:v>8.0092542007548566</c:v>
                </c:pt>
                <c:pt idx="2523">
                  <c:v>14.33188306484395</c:v>
                </c:pt>
                <c:pt idx="2524">
                  <c:v>10.285573260208288</c:v>
                </c:pt>
                <c:pt idx="2525">
                  <c:v>9.5090302051995543</c:v>
                </c:pt>
                <c:pt idx="2526">
                  <c:v>11.144660378709444</c:v>
                </c:pt>
                <c:pt idx="2527">
                  <c:v>12.646938155388833</c:v>
                </c:pt>
                <c:pt idx="2528">
                  <c:v>11.897609366753745</c:v>
                </c:pt>
                <c:pt idx="2529">
                  <c:v>11.937425202772969</c:v>
                </c:pt>
                <c:pt idx="2530">
                  <c:v>11.43455156247926</c:v>
                </c:pt>
                <c:pt idx="2531">
                  <c:v>11.977044837558495</c:v>
                </c:pt>
                <c:pt idx="2532">
                  <c:v>12.953173099915265</c:v>
                </c:pt>
                <c:pt idx="2533">
                  <c:v>14.234565656229535</c:v>
                </c:pt>
                <c:pt idx="2534">
                  <c:v>16.624751063499648</c:v>
                </c:pt>
                <c:pt idx="2535">
                  <c:v>16.470291152292955</c:v>
                </c:pt>
                <c:pt idx="2536">
                  <c:v>16.559638776158067</c:v>
                </c:pt>
                <c:pt idx="2537">
                  <c:v>9.7894697380645894</c:v>
                </c:pt>
                <c:pt idx="2538">
                  <c:v>9.0048498881990877</c:v>
                </c:pt>
                <c:pt idx="2539">
                  <c:v>8.7563598787819394</c:v>
                </c:pt>
                <c:pt idx="2540">
                  <c:v>8.8066220287069275</c:v>
                </c:pt>
                <c:pt idx="2541">
                  <c:v>6.736477934997283</c:v>
                </c:pt>
                <c:pt idx="2542">
                  <c:v>7.5533460896793096</c:v>
                </c:pt>
                <c:pt idx="2543">
                  <c:v>8.0812837465753091</c:v>
                </c:pt>
                <c:pt idx="2544">
                  <c:v>8.1416902052478477</c:v>
                </c:pt>
                <c:pt idx="2545">
                  <c:v>7.664107149713983</c:v>
                </c:pt>
                <c:pt idx="2546">
                  <c:v>7.7354103635684712</c:v>
                </c:pt>
                <c:pt idx="2547">
                  <c:v>8.9394876171728903</c:v>
                </c:pt>
                <c:pt idx="2548">
                  <c:v>7.6056518618199478</c:v>
                </c:pt>
                <c:pt idx="2549">
                  <c:v>8.7013928170309516</c:v>
                </c:pt>
                <c:pt idx="2550">
                  <c:v>8.522716044372288</c:v>
                </c:pt>
                <c:pt idx="2551">
                  <c:v>8.1751398290486215</c:v>
                </c:pt>
                <c:pt idx="2552">
                  <c:v>8.7135213904692659</c:v>
                </c:pt>
                <c:pt idx="2553">
                  <c:v>8.3839025770730338</c:v>
                </c:pt>
                <c:pt idx="2554">
                  <c:v>7.8358188986430246</c:v>
                </c:pt>
                <c:pt idx="2555">
                  <c:v>8.7730348581613899</c:v>
                </c:pt>
                <c:pt idx="2556">
                  <c:v>7.4386199602874763</c:v>
                </c:pt>
                <c:pt idx="2557">
                  <c:v>7.4798853246336092</c:v>
                </c:pt>
                <c:pt idx="2558">
                  <c:v>7.8086321171026025</c:v>
                </c:pt>
                <c:pt idx="2559">
                  <c:v>7.3995689820021351</c:v>
                </c:pt>
                <c:pt idx="2560">
                  <c:v>7.4698509510934619</c:v>
                </c:pt>
                <c:pt idx="2561">
                  <c:v>7.2394905175631505</c:v>
                </c:pt>
                <c:pt idx="2562">
                  <c:v>7.3601619866962702</c:v>
                </c:pt>
                <c:pt idx="2563">
                  <c:v>8.4457785520313529</c:v>
                </c:pt>
                <c:pt idx="2564">
                  <c:v>7.9363593937258754</c:v>
                </c:pt>
                <c:pt idx="2565">
                  <c:v>7.9445734705942899</c:v>
                </c:pt>
                <c:pt idx="2566">
                  <c:v>7.4873440017787365</c:v>
                </c:pt>
                <c:pt idx="2567">
                  <c:v>7.3783256910236172</c:v>
                </c:pt>
                <c:pt idx="2568">
                  <c:v>7.0191364766556772</c:v>
                </c:pt>
                <c:pt idx="2569">
                  <c:v>7.2785446311919042</c:v>
                </c:pt>
                <c:pt idx="2570">
                  <c:v>6.510262301273702</c:v>
                </c:pt>
                <c:pt idx="2571">
                  <c:v>6.828541139053744</c:v>
                </c:pt>
                <c:pt idx="2572">
                  <c:v>6.4701450696637419</c:v>
                </c:pt>
                <c:pt idx="2573">
                  <c:v>6.7990667110883951</c:v>
                </c:pt>
                <c:pt idx="2574">
                  <c:v>6.6473267476912898</c:v>
                </c:pt>
                <c:pt idx="2575">
                  <c:v>5.9878972383548863</c:v>
                </c:pt>
                <c:pt idx="2576">
                  <c:v>6.23446097429881</c:v>
                </c:pt>
                <c:pt idx="2577">
                  <c:v>8.234952378642495</c:v>
                </c:pt>
                <c:pt idx="2578">
                  <c:v>8.0857066405514875</c:v>
                </c:pt>
                <c:pt idx="2579">
                  <c:v>8.3762215940875571</c:v>
                </c:pt>
                <c:pt idx="2580">
                  <c:v>8.4159580723914207</c:v>
                </c:pt>
                <c:pt idx="2581">
                  <c:v>8.2265421842331605</c:v>
                </c:pt>
                <c:pt idx="2582">
                  <c:v>8.7133864875122882</c:v>
                </c:pt>
                <c:pt idx="2583">
                  <c:v>9.5388650537397943</c:v>
                </c:pt>
                <c:pt idx="2584">
                  <c:v>8.7125567435695199</c:v>
                </c:pt>
                <c:pt idx="2585">
                  <c:v>10.427462993598825</c:v>
                </c:pt>
                <c:pt idx="2586">
                  <c:v>10.029969849725639</c:v>
                </c:pt>
                <c:pt idx="2587">
                  <c:v>8.6350283400894039</c:v>
                </c:pt>
                <c:pt idx="2588">
                  <c:v>9.0136056344754234</c:v>
                </c:pt>
                <c:pt idx="2589">
                  <c:v>8.8053313603446721</c:v>
                </c:pt>
                <c:pt idx="2590">
                  <c:v>9.6311353535578395</c:v>
                </c:pt>
                <c:pt idx="2591">
                  <c:v>10.249644762211162</c:v>
                </c:pt>
                <c:pt idx="2592">
                  <c:v>7.8592675806264793</c:v>
                </c:pt>
                <c:pt idx="2593">
                  <c:v>7.9788975982208585</c:v>
                </c:pt>
                <c:pt idx="2594">
                  <c:v>7.4013304721254052</c:v>
                </c:pt>
                <c:pt idx="2595">
                  <c:v>9.0252613684478877</c:v>
                </c:pt>
                <c:pt idx="2596">
                  <c:v>7.7600543387650305</c:v>
                </c:pt>
                <c:pt idx="2597">
                  <c:v>8.616622958800102</c:v>
                </c:pt>
                <c:pt idx="2598">
                  <c:v>7.8685561115665417</c:v>
                </c:pt>
                <c:pt idx="2599">
                  <c:v>10.00016048120375</c:v>
                </c:pt>
                <c:pt idx="2600">
                  <c:v>9.850394938868078</c:v>
                </c:pt>
                <c:pt idx="2601">
                  <c:v>9.6114504443931654</c:v>
                </c:pt>
                <c:pt idx="2602">
                  <c:v>9.4814136932855337</c:v>
                </c:pt>
                <c:pt idx="2603">
                  <c:v>11.024028235187112</c:v>
                </c:pt>
                <c:pt idx="2604">
                  <c:v>10.635907458016506</c:v>
                </c:pt>
                <c:pt idx="2605">
                  <c:v>9.9108806044089253</c:v>
                </c:pt>
                <c:pt idx="2606">
                  <c:v>9.5329790314269029</c:v>
                </c:pt>
                <c:pt idx="2607">
                  <c:v>9.6621222622876513</c:v>
                </c:pt>
                <c:pt idx="2608">
                  <c:v>10.4093206427568</c:v>
                </c:pt>
                <c:pt idx="2609">
                  <c:v>9.7917341548611816</c:v>
                </c:pt>
                <c:pt idx="2610">
                  <c:v>9.344306293157727</c:v>
                </c:pt>
                <c:pt idx="2611">
                  <c:v>8.0687830877938271</c:v>
                </c:pt>
                <c:pt idx="2612">
                  <c:v>9.2938158669949846</c:v>
                </c:pt>
                <c:pt idx="2613">
                  <c:v>10.059700752560662</c:v>
                </c:pt>
                <c:pt idx="2614">
                  <c:v>9.6015361638301773</c:v>
                </c:pt>
                <c:pt idx="2615">
                  <c:v>8.5557256895540679</c:v>
                </c:pt>
                <c:pt idx="2616">
                  <c:v>8.4161815814706884</c:v>
                </c:pt>
                <c:pt idx="2617">
                  <c:v>7.6592232380484733</c:v>
                </c:pt>
                <c:pt idx="2618">
                  <c:v>7.1712718236076007</c:v>
                </c:pt>
                <c:pt idx="2619">
                  <c:v>7.5697681979036728</c:v>
                </c:pt>
                <c:pt idx="2620">
                  <c:v>7.8780543435695609</c:v>
                </c:pt>
                <c:pt idx="2621">
                  <c:v>8.4949079708047002</c:v>
                </c:pt>
                <c:pt idx="2622">
                  <c:v>7.151351624097579</c:v>
                </c:pt>
                <c:pt idx="2623">
                  <c:v>5.6881328658173214</c:v>
                </c:pt>
                <c:pt idx="2624">
                  <c:v>5.8973148396741806</c:v>
                </c:pt>
                <c:pt idx="2625">
                  <c:v>6.9139972382506834</c:v>
                </c:pt>
                <c:pt idx="2626">
                  <c:v>6.9941246220334392</c:v>
                </c:pt>
                <c:pt idx="2627">
                  <c:v>6.4171394139084112</c:v>
                </c:pt>
                <c:pt idx="2628">
                  <c:v>7.7423236178541659</c:v>
                </c:pt>
                <c:pt idx="2629">
                  <c:v>6.9260215548423245</c:v>
                </c:pt>
                <c:pt idx="2630">
                  <c:v>6.8364155930011403</c:v>
                </c:pt>
                <c:pt idx="2631">
                  <c:v>8.1412156349632969</c:v>
                </c:pt>
                <c:pt idx="2632">
                  <c:v>6.7267937686235699</c:v>
                </c:pt>
                <c:pt idx="2633">
                  <c:v>7.7235445464379326</c:v>
                </c:pt>
                <c:pt idx="2634">
                  <c:v>8.720344051986272</c:v>
                </c:pt>
                <c:pt idx="2635">
                  <c:v>10.662277881476788</c:v>
                </c:pt>
                <c:pt idx="2636">
                  <c:v>9.8943655057227868</c:v>
                </c:pt>
                <c:pt idx="2637">
                  <c:v>9.3472740807044978</c:v>
                </c:pt>
                <c:pt idx="2638">
                  <c:v>8.9387045313346842</c:v>
                </c:pt>
                <c:pt idx="2639">
                  <c:v>7.1662443297432237</c:v>
                </c:pt>
                <c:pt idx="2640">
                  <c:v>7.4744726104176085</c:v>
                </c:pt>
                <c:pt idx="2641">
                  <c:v>8.162223854874405</c:v>
                </c:pt>
                <c:pt idx="2642">
                  <c:v>8.7592057377946482</c:v>
                </c:pt>
                <c:pt idx="2643">
                  <c:v>7.9121835674732095</c:v>
                </c:pt>
                <c:pt idx="2644">
                  <c:v>7.7425898768000847</c:v>
                </c:pt>
                <c:pt idx="2645">
                  <c:v>7.384491629524514</c:v>
                </c:pt>
                <c:pt idx="2646">
                  <c:v>7.0172239058351975</c:v>
                </c:pt>
                <c:pt idx="2647">
                  <c:v>7.0060566938012068</c:v>
                </c:pt>
                <c:pt idx="2648">
                  <c:v>6.5972111454051667</c:v>
                </c:pt>
                <c:pt idx="2649">
                  <c:v>6.3977432177875277</c:v>
                </c:pt>
                <c:pt idx="2650">
                  <c:v>6.4971582947009221</c:v>
                </c:pt>
                <c:pt idx="2651">
                  <c:v>5.9798704595863086</c:v>
                </c:pt>
                <c:pt idx="2652">
                  <c:v>5.7899995097891264</c:v>
                </c:pt>
                <c:pt idx="2653">
                  <c:v>5.5504186204052166</c:v>
                </c:pt>
                <c:pt idx="2654">
                  <c:v>5.8297192872362977</c:v>
                </c:pt>
                <c:pt idx="2655">
                  <c:v>6.2180632300410323</c:v>
                </c:pt>
                <c:pt idx="2656">
                  <c:v>6.5858621016107737</c:v>
                </c:pt>
                <c:pt idx="2657">
                  <c:v>6.1072418038477503</c:v>
                </c:pt>
                <c:pt idx="2658">
                  <c:v>5.4205444167696513</c:v>
                </c:pt>
                <c:pt idx="2659">
                  <c:v>5.2404077354401135</c:v>
                </c:pt>
                <c:pt idx="2660">
                  <c:v>5.4789114267619627</c:v>
                </c:pt>
                <c:pt idx="2661">
                  <c:v>5.4984989917690958</c:v>
                </c:pt>
                <c:pt idx="2662">
                  <c:v>7.7142395859797359</c:v>
                </c:pt>
                <c:pt idx="2663">
                  <c:v>7.7138635476659001</c:v>
                </c:pt>
                <c:pt idx="2664">
                  <c:v>6.7879517789353887</c:v>
                </c:pt>
                <c:pt idx="2665">
                  <c:v>7.3737227310079243</c:v>
                </c:pt>
                <c:pt idx="2666">
                  <c:v>6.9948163802175687</c:v>
                </c:pt>
                <c:pt idx="2667">
                  <c:v>6.5264534787095965</c:v>
                </c:pt>
                <c:pt idx="2668">
                  <c:v>6.4865001200633134</c:v>
                </c:pt>
                <c:pt idx="2669">
                  <c:v>8.1156813448289569</c:v>
                </c:pt>
                <c:pt idx="2670">
                  <c:v>8.5025053423720038</c:v>
                </c:pt>
                <c:pt idx="2671">
                  <c:v>7.7965658792702488</c:v>
                </c:pt>
                <c:pt idx="2672">
                  <c:v>7.2395802834219634</c:v>
                </c:pt>
                <c:pt idx="2673">
                  <c:v>6.1856160060221619</c:v>
                </c:pt>
                <c:pt idx="2674">
                  <c:v>6.8309238348302443</c:v>
                </c:pt>
                <c:pt idx="2675">
                  <c:v>6.8601694086908918</c:v>
                </c:pt>
                <c:pt idx="2676">
                  <c:v>7.4555064903566892</c:v>
                </c:pt>
                <c:pt idx="2677">
                  <c:v>6.9283981231273195</c:v>
                </c:pt>
                <c:pt idx="2678">
                  <c:v>6.2620167352713523</c:v>
                </c:pt>
                <c:pt idx="2679">
                  <c:v>5.5264782616045585</c:v>
                </c:pt>
                <c:pt idx="2680">
                  <c:v>5.6650836603221579</c:v>
                </c:pt>
                <c:pt idx="2681">
                  <c:v>5.2874756337313951</c:v>
                </c:pt>
                <c:pt idx="2682">
                  <c:v>5.5550664153230986</c:v>
                </c:pt>
                <c:pt idx="2683">
                  <c:v>6.0018898262384015</c:v>
                </c:pt>
                <c:pt idx="2684">
                  <c:v>5.733384598488148</c:v>
                </c:pt>
                <c:pt idx="2685">
                  <c:v>7.0140704006911454</c:v>
                </c:pt>
                <c:pt idx="2686">
                  <c:v>7.4307969351579315</c:v>
                </c:pt>
                <c:pt idx="2687">
                  <c:v>7.4902204767273846</c:v>
                </c:pt>
                <c:pt idx="2688">
                  <c:v>7.0138150187971808</c:v>
                </c:pt>
                <c:pt idx="2689">
                  <c:v>6.7361372603594161</c:v>
                </c:pt>
                <c:pt idx="2690">
                  <c:v>8.1164304030446583</c:v>
                </c:pt>
                <c:pt idx="2691">
                  <c:v>8.9512486223763172</c:v>
                </c:pt>
                <c:pt idx="2692">
                  <c:v>8.235718467017465</c:v>
                </c:pt>
                <c:pt idx="2693">
                  <c:v>6.9951985472952662</c:v>
                </c:pt>
                <c:pt idx="2694">
                  <c:v>5.4755338413475512</c:v>
                </c:pt>
                <c:pt idx="2695">
                  <c:v>5.9523867062553597</c:v>
                </c:pt>
                <c:pt idx="2696">
                  <c:v>6.7172051061845428</c:v>
                </c:pt>
                <c:pt idx="2697">
                  <c:v>5.6245104930903533</c:v>
                </c:pt>
                <c:pt idx="2698">
                  <c:v>6.1308473110223884</c:v>
                </c:pt>
                <c:pt idx="2699">
                  <c:v>5.6432538518420259</c:v>
                </c:pt>
                <c:pt idx="2700">
                  <c:v>5.146050851954362</c:v>
                </c:pt>
                <c:pt idx="2701">
                  <c:v>15.141360238747906</c:v>
                </c:pt>
                <c:pt idx="2702">
                  <c:v>16.375412758421145</c:v>
                </c:pt>
                <c:pt idx="2703">
                  <c:v>19.861175049443712</c:v>
                </c:pt>
                <c:pt idx="2704">
                  <c:v>18.056139730156051</c:v>
                </c:pt>
                <c:pt idx="2705">
                  <c:v>18.118496886311299</c:v>
                </c:pt>
                <c:pt idx="2706">
                  <c:v>15.131139735567116</c:v>
                </c:pt>
                <c:pt idx="2707">
                  <c:v>15.192128620305292</c:v>
                </c:pt>
                <c:pt idx="2708">
                  <c:v>15.37164681059453</c:v>
                </c:pt>
                <c:pt idx="2709">
                  <c:v>15.312417922067899</c:v>
                </c:pt>
                <c:pt idx="2710">
                  <c:v>16.636434375807401</c:v>
                </c:pt>
                <c:pt idx="2711">
                  <c:v>18.079113523696606</c:v>
                </c:pt>
                <c:pt idx="2712">
                  <c:v>18.822008914467233</c:v>
                </c:pt>
                <c:pt idx="2713">
                  <c:v>17.460753058795948</c:v>
                </c:pt>
                <c:pt idx="2714">
                  <c:v>17.700393217316687</c:v>
                </c:pt>
                <c:pt idx="2715">
                  <c:v>17.294529444770781</c:v>
                </c:pt>
                <c:pt idx="2716">
                  <c:v>17.354312561675417</c:v>
                </c:pt>
                <c:pt idx="2717">
                  <c:v>19.298162421180038</c:v>
                </c:pt>
                <c:pt idx="2718">
                  <c:v>17.768288645746512</c:v>
                </c:pt>
                <c:pt idx="2719">
                  <c:v>18.440584059043307</c:v>
                </c:pt>
                <c:pt idx="2720">
                  <c:v>19.250414792553855</c:v>
                </c:pt>
                <c:pt idx="2721">
                  <c:v>17.919868723101015</c:v>
                </c:pt>
                <c:pt idx="2722">
                  <c:v>17.612484327519692</c:v>
                </c:pt>
                <c:pt idx="2723">
                  <c:v>15.706109045003869</c:v>
                </c:pt>
                <c:pt idx="2724">
                  <c:v>16.042791905724069</c:v>
                </c:pt>
                <c:pt idx="2725">
                  <c:v>16.487751192055814</c:v>
                </c:pt>
                <c:pt idx="2726">
                  <c:v>14.572156473436641</c:v>
                </c:pt>
                <c:pt idx="2727">
                  <c:v>14.562256910615012</c:v>
                </c:pt>
                <c:pt idx="2728">
                  <c:v>15.896326186742897</c:v>
                </c:pt>
                <c:pt idx="2729">
                  <c:v>15.264571743197937</c:v>
                </c:pt>
                <c:pt idx="2730">
                  <c:v>15.978087746631688</c:v>
                </c:pt>
                <c:pt idx="2731">
                  <c:v>14.45679935823151</c:v>
                </c:pt>
                <c:pt idx="2732">
                  <c:v>14.831218968562036</c:v>
                </c:pt>
                <c:pt idx="2733">
                  <c:v>16.145860378746825</c:v>
                </c:pt>
                <c:pt idx="2734">
                  <c:v>14.988782212179183</c:v>
                </c:pt>
                <c:pt idx="2735">
                  <c:v>14.513225323380373</c:v>
                </c:pt>
                <c:pt idx="2736">
                  <c:v>13.406599630807435</c:v>
                </c:pt>
                <c:pt idx="2737">
                  <c:v>13.338148208988557</c:v>
                </c:pt>
                <c:pt idx="2738">
                  <c:v>11.894356268955368</c:v>
                </c:pt>
                <c:pt idx="2739">
                  <c:v>11.488487421646584</c:v>
                </c:pt>
                <c:pt idx="2740">
                  <c:v>11.508712855141676</c:v>
                </c:pt>
                <c:pt idx="2741">
                  <c:v>11.004262960804798</c:v>
                </c:pt>
                <c:pt idx="2742">
                  <c:v>11.094522726140328</c:v>
                </c:pt>
                <c:pt idx="2743">
                  <c:v>11.084751044888208</c:v>
                </c:pt>
                <c:pt idx="2744">
                  <c:v>10.254179674997214</c:v>
                </c:pt>
                <c:pt idx="2745">
                  <c:v>10.491322856153255</c:v>
                </c:pt>
                <c:pt idx="2746">
                  <c:v>10.926826266306813</c:v>
                </c:pt>
                <c:pt idx="2747">
                  <c:v>11.511307453715791</c:v>
                </c:pt>
                <c:pt idx="2748">
                  <c:v>11.432790595896659</c:v>
                </c:pt>
                <c:pt idx="2749">
                  <c:v>11.332716902361504</c:v>
                </c:pt>
                <c:pt idx="2750">
                  <c:v>11.798594817018509</c:v>
                </c:pt>
                <c:pt idx="2751">
                  <c:v>12.362963893485277</c:v>
                </c:pt>
                <c:pt idx="2752">
                  <c:v>12.126094980149848</c:v>
                </c:pt>
                <c:pt idx="2753">
                  <c:v>12.315714520863681</c:v>
                </c:pt>
                <c:pt idx="2754">
                  <c:v>11.424957443069511</c:v>
                </c:pt>
                <c:pt idx="2755">
                  <c:v>10.672696115668678</c:v>
                </c:pt>
                <c:pt idx="2756">
                  <c:v>10.237452718674341</c:v>
                </c:pt>
                <c:pt idx="2757">
                  <c:v>11.108048522916659</c:v>
                </c:pt>
                <c:pt idx="2758">
                  <c:v>13.343356887418581</c:v>
                </c:pt>
                <c:pt idx="2759">
                  <c:v>15.339548348145337</c:v>
                </c:pt>
                <c:pt idx="2760">
                  <c:v>15.70589366494473</c:v>
                </c:pt>
                <c:pt idx="2761">
                  <c:v>14.855508374885236</c:v>
                </c:pt>
                <c:pt idx="2762">
                  <c:v>14.10351210496982</c:v>
                </c:pt>
                <c:pt idx="2763">
                  <c:v>13.886178339261379</c:v>
                </c:pt>
                <c:pt idx="2764">
                  <c:v>15.230004832214318</c:v>
                </c:pt>
                <c:pt idx="2765">
                  <c:v>16.011656667303622</c:v>
                </c:pt>
                <c:pt idx="2766">
                  <c:v>14.975258736184038</c:v>
                </c:pt>
                <c:pt idx="2767">
                  <c:v>13.147843570021871</c:v>
                </c:pt>
                <c:pt idx="2768">
                  <c:v>11.188050738473741</c:v>
                </c:pt>
                <c:pt idx="2769">
                  <c:v>9.8611428739191407</c:v>
                </c:pt>
                <c:pt idx="2770">
                  <c:v>9.5942864713442884</c:v>
                </c:pt>
                <c:pt idx="2771">
                  <c:v>10.682954322895505</c:v>
                </c:pt>
                <c:pt idx="2772">
                  <c:v>10.513554489408964</c:v>
                </c:pt>
                <c:pt idx="2773">
                  <c:v>10.919868134698605</c:v>
                </c:pt>
                <c:pt idx="2774">
                  <c:v>7.5524356833435782</c:v>
                </c:pt>
                <c:pt idx="2775">
                  <c:v>8.0485872763328175</c:v>
                </c:pt>
                <c:pt idx="2776">
                  <c:v>8.1769486971684273</c:v>
                </c:pt>
                <c:pt idx="2777">
                  <c:v>9.3470662581057233</c:v>
                </c:pt>
                <c:pt idx="2778">
                  <c:v>8.9439238174475619</c:v>
                </c:pt>
                <c:pt idx="2779">
                  <c:v>8.6497370927087456</c:v>
                </c:pt>
                <c:pt idx="2780">
                  <c:v>7.7475398189380051</c:v>
                </c:pt>
                <c:pt idx="2781">
                  <c:v>6.6371642865581721</c:v>
                </c:pt>
                <c:pt idx="2782">
                  <c:v>5.7639743175631164</c:v>
                </c:pt>
                <c:pt idx="2783">
                  <c:v>4.9205883796361967</c:v>
                </c:pt>
                <c:pt idx="2784">
                  <c:v>5.2677613927280929</c:v>
                </c:pt>
                <c:pt idx="2785">
                  <c:v>6.0520854782315388</c:v>
                </c:pt>
                <c:pt idx="2786">
                  <c:v>10.733420475985843</c:v>
                </c:pt>
                <c:pt idx="2787">
                  <c:v>9.4790088213711297</c:v>
                </c:pt>
                <c:pt idx="2788">
                  <c:v>9.4477691882386843</c:v>
                </c:pt>
                <c:pt idx="2789">
                  <c:v>8.6456066426534779</c:v>
                </c:pt>
                <c:pt idx="2790">
                  <c:v>8.5276218836296795</c:v>
                </c:pt>
                <c:pt idx="2791">
                  <c:v>9.2177493847535157</c:v>
                </c:pt>
                <c:pt idx="2792">
                  <c:v>9.6522246097117002</c:v>
                </c:pt>
                <c:pt idx="2793">
                  <c:v>10.995041779031817</c:v>
                </c:pt>
                <c:pt idx="2794">
                  <c:v>11.520334310774665</c:v>
                </c:pt>
                <c:pt idx="2795">
                  <c:v>11.661353098742428</c:v>
                </c:pt>
                <c:pt idx="2796">
                  <c:v>14.263514978508978</c:v>
                </c:pt>
                <c:pt idx="2797">
                  <c:v>14.610536357197907</c:v>
                </c:pt>
                <c:pt idx="2798">
                  <c:v>13.196929826418407</c:v>
                </c:pt>
                <c:pt idx="2799">
                  <c:v>11.900549015835949</c:v>
                </c:pt>
                <c:pt idx="2800">
                  <c:v>10.882288510178185</c:v>
                </c:pt>
                <c:pt idx="2801">
                  <c:v>11.09926516688939</c:v>
                </c:pt>
                <c:pt idx="2802">
                  <c:v>9.9308853926316001</c:v>
                </c:pt>
                <c:pt idx="2803">
                  <c:v>12.459557786634022</c:v>
                </c:pt>
                <c:pt idx="2804">
                  <c:v>13.147683924467671</c:v>
                </c:pt>
                <c:pt idx="2805">
                  <c:v>14.196057217996485</c:v>
                </c:pt>
                <c:pt idx="2806">
                  <c:v>12.998875900252768</c:v>
                </c:pt>
                <c:pt idx="2807">
                  <c:v>13.690996133589058</c:v>
                </c:pt>
                <c:pt idx="2808">
                  <c:v>15.449191491865278</c:v>
                </c:pt>
                <c:pt idx="2809">
                  <c:v>16.06059524122621</c:v>
                </c:pt>
                <c:pt idx="2810">
                  <c:v>15.923761212606681</c:v>
                </c:pt>
                <c:pt idx="2811">
                  <c:v>14.069114972089512</c:v>
                </c:pt>
                <c:pt idx="2812">
                  <c:v>14.28714420619837</c:v>
                </c:pt>
                <c:pt idx="2813">
                  <c:v>14.091666359394777</c:v>
                </c:pt>
                <c:pt idx="2814">
                  <c:v>14.141792777989174</c:v>
                </c:pt>
                <c:pt idx="2815">
                  <c:v>13.80688625455373</c:v>
                </c:pt>
                <c:pt idx="2816">
                  <c:v>14.113256556994623</c:v>
                </c:pt>
                <c:pt idx="2817">
                  <c:v>14.063407171816618</c:v>
                </c:pt>
                <c:pt idx="2818">
                  <c:v>15.77155803358945</c:v>
                </c:pt>
                <c:pt idx="2819">
                  <c:v>16.9559416022528</c:v>
                </c:pt>
                <c:pt idx="2820">
                  <c:v>16.511361102160766</c:v>
                </c:pt>
                <c:pt idx="2821">
                  <c:v>16.325281071667785</c:v>
                </c:pt>
                <c:pt idx="2822">
                  <c:v>14.361248756415515</c:v>
                </c:pt>
                <c:pt idx="2823">
                  <c:v>13.552890579587217</c:v>
                </c:pt>
                <c:pt idx="2824">
                  <c:v>12.408247131132439</c:v>
                </c:pt>
                <c:pt idx="2825">
                  <c:v>13.100046826010509</c:v>
                </c:pt>
                <c:pt idx="2826">
                  <c:v>11.479048216935444</c:v>
                </c:pt>
                <c:pt idx="2827">
                  <c:v>12.151320379559433</c:v>
                </c:pt>
                <c:pt idx="2828">
                  <c:v>12.724882721861785</c:v>
                </c:pt>
                <c:pt idx="2829">
                  <c:v>14.412785989202353</c:v>
                </c:pt>
                <c:pt idx="2830">
                  <c:v>13.770689739823549</c:v>
                </c:pt>
                <c:pt idx="2831">
                  <c:v>13.995963651403908</c:v>
                </c:pt>
                <c:pt idx="2832">
                  <c:v>13.551353965744948</c:v>
                </c:pt>
                <c:pt idx="2833">
                  <c:v>14.796010230075124</c:v>
                </c:pt>
                <c:pt idx="2834">
                  <c:v>13.0771400873387</c:v>
                </c:pt>
                <c:pt idx="2835">
                  <c:v>14.263077337054497</c:v>
                </c:pt>
                <c:pt idx="2836">
                  <c:v>14.234609499873178</c:v>
                </c:pt>
                <c:pt idx="2837">
                  <c:v>12.880806589623367</c:v>
                </c:pt>
                <c:pt idx="2838">
                  <c:v>12.842842012992518</c:v>
                </c:pt>
                <c:pt idx="2839">
                  <c:v>12.150533056317206</c:v>
                </c:pt>
                <c:pt idx="2840">
                  <c:v>13.524021336776203</c:v>
                </c:pt>
                <c:pt idx="2841">
                  <c:v>12.842011608120632</c:v>
                </c:pt>
                <c:pt idx="2842">
                  <c:v>13.652245888951384</c:v>
                </c:pt>
                <c:pt idx="2843">
                  <c:v>14.777769280646314</c:v>
                </c:pt>
                <c:pt idx="2844">
                  <c:v>14.284063623590891</c:v>
                </c:pt>
                <c:pt idx="2845">
                  <c:v>15.144238361397413</c:v>
                </c:pt>
                <c:pt idx="2846">
                  <c:v>15.411250557653753</c:v>
                </c:pt>
                <c:pt idx="2847">
                  <c:v>15.076394768999533</c:v>
                </c:pt>
                <c:pt idx="2848">
                  <c:v>15.461645820718914</c:v>
                </c:pt>
                <c:pt idx="2849">
                  <c:v>15.332796231111114</c:v>
                </c:pt>
                <c:pt idx="2850">
                  <c:v>16.053491954527171</c:v>
                </c:pt>
                <c:pt idx="2851">
                  <c:v>16.161052102985323</c:v>
                </c:pt>
                <c:pt idx="2852">
                  <c:v>14.056764905879854</c:v>
                </c:pt>
                <c:pt idx="2853">
                  <c:v>15.044640896928232</c:v>
                </c:pt>
                <c:pt idx="2854">
                  <c:v>15.064240752616881</c:v>
                </c:pt>
                <c:pt idx="2855">
                  <c:v>13.236999807207429</c:v>
                </c:pt>
                <c:pt idx="2856">
                  <c:v>12.573092817558889</c:v>
                </c:pt>
                <c:pt idx="2857">
                  <c:v>11.950313789715249</c:v>
                </c:pt>
                <c:pt idx="2858">
                  <c:v>15.604782268336342</c:v>
                </c:pt>
                <c:pt idx="2859">
                  <c:v>15.101296499571591</c:v>
                </c:pt>
                <c:pt idx="2860">
                  <c:v>16.671636925001966</c:v>
                </c:pt>
                <c:pt idx="2861">
                  <c:v>15.239250342842094</c:v>
                </c:pt>
                <c:pt idx="2862">
                  <c:v>14.803766487511655</c:v>
                </c:pt>
                <c:pt idx="2863">
                  <c:v>13.243617403757719</c:v>
                </c:pt>
                <c:pt idx="2864">
                  <c:v>12.471993184453231</c:v>
                </c:pt>
                <c:pt idx="2865">
                  <c:v>11.512748811033596</c:v>
                </c:pt>
                <c:pt idx="2866">
                  <c:v>12.331377978953601</c:v>
                </c:pt>
                <c:pt idx="2867">
                  <c:v>12.873803005010073</c:v>
                </c:pt>
                <c:pt idx="2868">
                  <c:v>13.474933656349576</c:v>
                </c:pt>
                <c:pt idx="2869">
                  <c:v>13.769456402923765</c:v>
                </c:pt>
                <c:pt idx="2870">
                  <c:v>12.208607564031244</c:v>
                </c:pt>
                <c:pt idx="2871">
                  <c:v>10.805913275972442</c:v>
                </c:pt>
                <c:pt idx="2872">
                  <c:v>10.45958762751142</c:v>
                </c:pt>
                <c:pt idx="2873">
                  <c:v>11.09010256650247</c:v>
                </c:pt>
                <c:pt idx="2874">
                  <c:v>11.137632828913524</c:v>
                </c:pt>
                <c:pt idx="2875">
                  <c:v>10.435718834891633</c:v>
                </c:pt>
                <c:pt idx="2876">
                  <c:v>9.8520215662267052</c:v>
                </c:pt>
                <c:pt idx="2877">
                  <c:v>9.6443896554239821</c:v>
                </c:pt>
                <c:pt idx="2878">
                  <c:v>10.581165227858442</c:v>
                </c:pt>
                <c:pt idx="2879">
                  <c:v>10.224086582991211</c:v>
                </c:pt>
                <c:pt idx="2880">
                  <c:v>9.800030291367289</c:v>
                </c:pt>
                <c:pt idx="2881">
                  <c:v>12.294701932116135</c:v>
                </c:pt>
                <c:pt idx="2882">
                  <c:v>13.703583053458665</c:v>
                </c:pt>
                <c:pt idx="2883">
                  <c:v>11.90700392361992</c:v>
                </c:pt>
                <c:pt idx="2884">
                  <c:v>11.403612013562434</c:v>
                </c:pt>
                <c:pt idx="2885">
                  <c:v>8.5033859513099976</c:v>
                </c:pt>
                <c:pt idx="2886">
                  <c:v>8.5922319192254353</c:v>
                </c:pt>
                <c:pt idx="2887">
                  <c:v>9.3034259556659151</c:v>
                </c:pt>
                <c:pt idx="2888">
                  <c:v>9.0357396767180393</c:v>
                </c:pt>
                <c:pt idx="2889">
                  <c:v>8.6805508324190956</c:v>
                </c:pt>
                <c:pt idx="2890">
                  <c:v>5.6077884071776065</c:v>
                </c:pt>
                <c:pt idx="2891">
                  <c:v>6.1418184967765486</c:v>
                </c:pt>
                <c:pt idx="2892">
                  <c:v>4.3443576761243525</c:v>
                </c:pt>
                <c:pt idx="2893">
                  <c:v>5.8741854281530816</c:v>
                </c:pt>
                <c:pt idx="2894">
                  <c:v>8.5743080625269048</c:v>
                </c:pt>
                <c:pt idx="2895">
                  <c:v>12.91562819159841</c:v>
                </c:pt>
                <c:pt idx="2896">
                  <c:v>11.714284116302617</c:v>
                </c:pt>
                <c:pt idx="2897">
                  <c:v>12.863426610848745</c:v>
                </c:pt>
                <c:pt idx="2898">
                  <c:v>13.825753910924165</c:v>
                </c:pt>
                <c:pt idx="2899">
                  <c:v>13.34161519135785</c:v>
                </c:pt>
                <c:pt idx="2900">
                  <c:v>14.706338122501755</c:v>
                </c:pt>
                <c:pt idx="2901">
                  <c:v>13.313294529359739</c:v>
                </c:pt>
                <c:pt idx="2902">
                  <c:v>14.311765819793829</c:v>
                </c:pt>
                <c:pt idx="2903">
                  <c:v>14.222070807142119</c:v>
                </c:pt>
                <c:pt idx="2904">
                  <c:v>11.758298250060372</c:v>
                </c:pt>
                <c:pt idx="2905">
                  <c:v>12.840527969816199</c:v>
                </c:pt>
                <c:pt idx="2906">
                  <c:v>12.932047379156208</c:v>
                </c:pt>
                <c:pt idx="2907">
                  <c:v>11.690524011974595</c:v>
                </c:pt>
                <c:pt idx="2908">
                  <c:v>11.639056161203465</c:v>
                </c:pt>
                <c:pt idx="2909">
                  <c:v>12.464474443307925</c:v>
                </c:pt>
                <c:pt idx="2910">
                  <c:v>13.834760783685811</c:v>
                </c:pt>
                <c:pt idx="2911">
                  <c:v>13.611265144334736</c:v>
                </c:pt>
                <c:pt idx="2912">
                  <c:v>13.149079977308963</c:v>
                </c:pt>
                <c:pt idx="2913">
                  <c:v>10.992618455868042</c:v>
                </c:pt>
                <c:pt idx="2914">
                  <c:v>12.628290267752233</c:v>
                </c:pt>
                <c:pt idx="2915">
                  <c:v>13.162713156503331</c:v>
                </c:pt>
                <c:pt idx="2916">
                  <c:v>12.943999916617816</c:v>
                </c:pt>
                <c:pt idx="2917">
                  <c:v>14.743437002588573</c:v>
                </c:pt>
                <c:pt idx="2918">
                  <c:v>13.385112265133564</c:v>
                </c:pt>
                <c:pt idx="2919">
                  <c:v>14.211600006229565</c:v>
                </c:pt>
                <c:pt idx="2920">
                  <c:v>12.775098371158958</c:v>
                </c:pt>
                <c:pt idx="2921">
                  <c:v>14.3727868191257</c:v>
                </c:pt>
                <c:pt idx="2922">
                  <c:v>12.582485087741583</c:v>
                </c:pt>
                <c:pt idx="2923">
                  <c:v>12.684588063868608</c:v>
                </c:pt>
                <c:pt idx="2924">
                  <c:v>12.951537468821831</c:v>
                </c:pt>
                <c:pt idx="2925">
                  <c:v>12.933703870554311</c:v>
                </c:pt>
                <c:pt idx="2926">
                  <c:v>12.796461170711034</c:v>
                </c:pt>
                <c:pt idx="2927">
                  <c:v>13.240925444998103</c:v>
                </c:pt>
                <c:pt idx="2928">
                  <c:v>12.475450359626551</c:v>
                </c:pt>
                <c:pt idx="2929">
                  <c:v>11.154122546497087</c:v>
                </c:pt>
                <c:pt idx="2930">
                  <c:v>12.010041944950698</c:v>
                </c:pt>
                <c:pt idx="2931">
                  <c:v>12.148201835853994</c:v>
                </c:pt>
                <c:pt idx="2932">
                  <c:v>12.392582409806449</c:v>
                </c:pt>
                <c:pt idx="2933">
                  <c:v>13.398265318038934</c:v>
                </c:pt>
                <c:pt idx="2934">
                  <c:v>13.606785984993692</c:v>
                </c:pt>
                <c:pt idx="2935">
                  <c:v>14.186378409060424</c:v>
                </c:pt>
                <c:pt idx="2936">
                  <c:v>14.661349954737521</c:v>
                </c:pt>
                <c:pt idx="2937">
                  <c:v>12.474843532868988</c:v>
                </c:pt>
                <c:pt idx="2938">
                  <c:v>13.135703800393047</c:v>
                </c:pt>
                <c:pt idx="2939">
                  <c:v>13.88507134281766</c:v>
                </c:pt>
                <c:pt idx="2940">
                  <c:v>13.243452435994239</c:v>
                </c:pt>
                <c:pt idx="2941">
                  <c:v>11.539658965133391</c:v>
                </c:pt>
                <c:pt idx="2942">
                  <c:v>12.083029752889548</c:v>
                </c:pt>
                <c:pt idx="2943">
                  <c:v>11.411470667230146</c:v>
                </c:pt>
                <c:pt idx="2944">
                  <c:v>10.592134970534556</c:v>
                </c:pt>
                <c:pt idx="2945">
                  <c:v>11.666215747520248</c:v>
                </c:pt>
                <c:pt idx="2946">
                  <c:v>12.07082311981204</c:v>
                </c:pt>
                <c:pt idx="2947">
                  <c:v>12.731573228649911</c:v>
                </c:pt>
                <c:pt idx="2948">
                  <c:v>11.62605385390969</c:v>
                </c:pt>
                <c:pt idx="2949">
                  <c:v>10.196801730450073</c:v>
                </c:pt>
                <c:pt idx="2950">
                  <c:v>10.009865172146394</c:v>
                </c:pt>
                <c:pt idx="2951">
                  <c:v>9.378768756014539</c:v>
                </c:pt>
                <c:pt idx="2952">
                  <c:v>10.089951903246179</c:v>
                </c:pt>
                <c:pt idx="2953">
                  <c:v>11.265531534094954</c:v>
                </c:pt>
                <c:pt idx="2954">
                  <c:v>10.615762353744021</c:v>
                </c:pt>
                <c:pt idx="2955">
                  <c:v>8.948555446881711</c:v>
                </c:pt>
                <c:pt idx="2956">
                  <c:v>10.447451255919756</c:v>
                </c:pt>
                <c:pt idx="2957">
                  <c:v>10.19058347991224</c:v>
                </c:pt>
                <c:pt idx="2958">
                  <c:v>9.3809817515347529</c:v>
                </c:pt>
                <c:pt idx="2959">
                  <c:v>9.992355521804523</c:v>
                </c:pt>
                <c:pt idx="2960">
                  <c:v>9.3003856334775783</c:v>
                </c:pt>
                <c:pt idx="2961">
                  <c:v>12.803332260222005</c:v>
                </c:pt>
                <c:pt idx="2962">
                  <c:v>12.546759502485276</c:v>
                </c:pt>
                <c:pt idx="2963">
                  <c:v>10.432796188129162</c:v>
                </c:pt>
                <c:pt idx="2964">
                  <c:v>8.9661148833325548</c:v>
                </c:pt>
                <c:pt idx="2965">
                  <c:v>10.29612746786562</c:v>
                </c:pt>
                <c:pt idx="2966">
                  <c:v>10.071598794893619</c:v>
                </c:pt>
                <c:pt idx="2967">
                  <c:v>10.634876708325615</c:v>
                </c:pt>
                <c:pt idx="2968">
                  <c:v>11.118452235533516</c:v>
                </c:pt>
                <c:pt idx="2969">
                  <c:v>10.627556845435475</c:v>
                </c:pt>
                <c:pt idx="2970">
                  <c:v>10.373184506501572</c:v>
                </c:pt>
                <c:pt idx="2971">
                  <c:v>8.9747542394155921</c:v>
                </c:pt>
                <c:pt idx="2972">
                  <c:v>8.7191843701656406</c:v>
                </c:pt>
                <c:pt idx="2973">
                  <c:v>8.0788572375885046</c:v>
                </c:pt>
                <c:pt idx="2974">
                  <c:v>9.1832759494124669</c:v>
                </c:pt>
                <c:pt idx="2975">
                  <c:v>6.5951283474118583</c:v>
                </c:pt>
                <c:pt idx="2976">
                  <c:v>6.7238891212291856</c:v>
                </c:pt>
                <c:pt idx="2977">
                  <c:v>7.5440064080692473</c:v>
                </c:pt>
                <c:pt idx="2978">
                  <c:v>6.6375528863000754</c:v>
                </c:pt>
                <c:pt idx="2979">
                  <c:v>7.2202807214866009</c:v>
                </c:pt>
                <c:pt idx="2980">
                  <c:v>6.8550746189299634</c:v>
                </c:pt>
                <c:pt idx="2981">
                  <c:v>6.6770311459985532</c:v>
                </c:pt>
                <c:pt idx="2982">
                  <c:v>6.8843691211184668</c:v>
                </c:pt>
                <c:pt idx="2983">
                  <c:v>6.2425848998507965</c:v>
                </c:pt>
                <c:pt idx="2984">
                  <c:v>6.341671706712221</c:v>
                </c:pt>
                <c:pt idx="2985">
                  <c:v>6.6671229268935246</c:v>
                </c:pt>
                <c:pt idx="2986">
                  <c:v>6.8056549407464635</c:v>
                </c:pt>
                <c:pt idx="2987">
                  <c:v>7.2109017767169989</c:v>
                </c:pt>
                <c:pt idx="2988">
                  <c:v>7.4571741413643196</c:v>
                </c:pt>
                <c:pt idx="2989">
                  <c:v>7.4572658169483308</c:v>
                </c:pt>
                <c:pt idx="2990">
                  <c:v>7.4077888821499869</c:v>
                </c:pt>
                <c:pt idx="2991">
                  <c:v>6.913766308084333</c:v>
                </c:pt>
                <c:pt idx="2992">
                  <c:v>6.8149982179688431</c:v>
                </c:pt>
                <c:pt idx="2993">
                  <c:v>6.8248750269803917</c:v>
                </c:pt>
                <c:pt idx="2994">
                  <c:v>7.2595438618037269</c:v>
                </c:pt>
                <c:pt idx="2995">
                  <c:v>6.6670099939349878</c:v>
                </c:pt>
                <c:pt idx="2996">
                  <c:v>7.249187536348451</c:v>
                </c:pt>
                <c:pt idx="2997">
                  <c:v>7.8615167287920533</c:v>
                </c:pt>
                <c:pt idx="2998">
                  <c:v>7.8122313851850738</c:v>
                </c:pt>
                <c:pt idx="2999">
                  <c:v>7.4470793107383377</c:v>
                </c:pt>
                <c:pt idx="3000">
                  <c:v>7.5065244874044241</c:v>
                </c:pt>
                <c:pt idx="3001">
                  <c:v>7.4079366159485271</c:v>
                </c:pt>
                <c:pt idx="3002">
                  <c:v>8.6330339728565395</c:v>
                </c:pt>
                <c:pt idx="3003">
                  <c:v>7.8925041966246514</c:v>
                </c:pt>
                <c:pt idx="3004">
                  <c:v>7.7049173924910308</c:v>
                </c:pt>
                <c:pt idx="3005">
                  <c:v>8.9630581244093044</c:v>
                </c:pt>
                <c:pt idx="3006">
                  <c:v>8.8350579384551988</c:v>
                </c:pt>
                <c:pt idx="3007">
                  <c:v>9.1421997704950257</c:v>
                </c:pt>
                <c:pt idx="3008">
                  <c:v>8.9441945804779426</c:v>
                </c:pt>
                <c:pt idx="3009">
                  <c:v>8.8754164439005976</c:v>
                </c:pt>
                <c:pt idx="3010">
                  <c:v>8.7866715128819894</c:v>
                </c:pt>
                <c:pt idx="3011">
                  <c:v>7.6127024178009828</c:v>
                </c:pt>
                <c:pt idx="3012">
                  <c:v>8.0171343223992952</c:v>
                </c:pt>
                <c:pt idx="3013">
                  <c:v>7.691598332774233</c:v>
                </c:pt>
                <c:pt idx="3014">
                  <c:v>7.8886467614471654</c:v>
                </c:pt>
                <c:pt idx="3015">
                  <c:v>7.6216970875785348</c:v>
                </c:pt>
                <c:pt idx="3016">
                  <c:v>8.4411282511394408</c:v>
                </c:pt>
                <c:pt idx="3017">
                  <c:v>7.5816475366535183</c:v>
                </c:pt>
                <c:pt idx="3018">
                  <c:v>7.7893409761562458</c:v>
                </c:pt>
                <c:pt idx="3019">
                  <c:v>7.6811218352619219</c:v>
                </c:pt>
                <c:pt idx="3020">
                  <c:v>7.1479848441254905</c:v>
                </c:pt>
                <c:pt idx="3021">
                  <c:v>8.8924309429620525</c:v>
                </c:pt>
                <c:pt idx="3022">
                  <c:v>8.9858917031072885</c:v>
                </c:pt>
                <c:pt idx="3023">
                  <c:v>8.2946692644067284</c:v>
                </c:pt>
                <c:pt idx="3024">
                  <c:v>9.1847390608357298</c:v>
                </c:pt>
                <c:pt idx="3025">
                  <c:v>8.9282908665863463</c:v>
                </c:pt>
                <c:pt idx="3026">
                  <c:v>8.1695523583356469</c:v>
                </c:pt>
                <c:pt idx="3027">
                  <c:v>7.3502667591806761</c:v>
                </c:pt>
                <c:pt idx="3028">
                  <c:v>6.7545946421272793</c:v>
                </c:pt>
                <c:pt idx="3029">
                  <c:v>6.4161593760762443</c:v>
                </c:pt>
                <c:pt idx="3030">
                  <c:v>6.1993776460321364</c:v>
                </c:pt>
                <c:pt idx="3031">
                  <c:v>6.2775027774878689</c:v>
                </c:pt>
                <c:pt idx="3032">
                  <c:v>7.4985292074797973</c:v>
                </c:pt>
                <c:pt idx="3033">
                  <c:v>7.8723938005054608</c:v>
                </c:pt>
                <c:pt idx="3034">
                  <c:v>7.6954814341576734</c:v>
                </c:pt>
                <c:pt idx="3035">
                  <c:v>4.7182728589616847</c:v>
                </c:pt>
                <c:pt idx="3036">
                  <c:v>4.1305677563878724</c:v>
                </c:pt>
                <c:pt idx="3037">
                  <c:v>5.0686176701719887</c:v>
                </c:pt>
                <c:pt idx="3038">
                  <c:v>5.7977968051531965</c:v>
                </c:pt>
                <c:pt idx="3039">
                  <c:v>5.6081252190959008</c:v>
                </c:pt>
                <c:pt idx="3040">
                  <c:v>5.936530579449423</c:v>
                </c:pt>
                <c:pt idx="3041">
                  <c:v>4.9878121123867327</c:v>
                </c:pt>
                <c:pt idx="3042">
                  <c:v>5.2765741124669026</c:v>
                </c:pt>
                <c:pt idx="3043">
                  <c:v>6.1836552482290257</c:v>
                </c:pt>
                <c:pt idx="3044">
                  <c:v>5.5442971034207167</c:v>
                </c:pt>
                <c:pt idx="3045">
                  <c:v>6.06139510749151</c:v>
                </c:pt>
                <c:pt idx="3046">
                  <c:v>6.0419113905095365</c:v>
                </c:pt>
                <c:pt idx="3047">
                  <c:v>6.0015165821278282</c:v>
                </c:pt>
                <c:pt idx="3048">
                  <c:v>6.2981463781905402</c:v>
                </c:pt>
                <c:pt idx="3049">
                  <c:v>5.2537649788561316</c:v>
                </c:pt>
                <c:pt idx="3050">
                  <c:v>5.9519072059658535</c:v>
                </c:pt>
                <c:pt idx="3051">
                  <c:v>5.2071978723044445</c:v>
                </c:pt>
                <c:pt idx="3052">
                  <c:v>5.9255809790648293</c:v>
                </c:pt>
                <c:pt idx="3053">
                  <c:v>6.3913093289021532</c:v>
                </c:pt>
                <c:pt idx="3054">
                  <c:v>6.6805475585209972</c:v>
                </c:pt>
                <c:pt idx="3055">
                  <c:v>6.4627410067914539</c:v>
                </c:pt>
                <c:pt idx="3056">
                  <c:v>5.5849445977490149</c:v>
                </c:pt>
                <c:pt idx="3057">
                  <c:v>4.7266141822919625</c:v>
                </c:pt>
                <c:pt idx="3058">
                  <c:v>4.4964177844737829</c:v>
                </c:pt>
                <c:pt idx="3059">
                  <c:v>4.8144281662169606</c:v>
                </c:pt>
                <c:pt idx="3060">
                  <c:v>5.1227985861060041</c:v>
                </c:pt>
                <c:pt idx="3061">
                  <c:v>4.9517559462145613</c:v>
                </c:pt>
                <c:pt idx="3062">
                  <c:v>4.5615333960669764</c:v>
                </c:pt>
                <c:pt idx="3063">
                  <c:v>4.849455328284253</c:v>
                </c:pt>
                <c:pt idx="3064">
                  <c:v>4.3902560806584452</c:v>
                </c:pt>
                <c:pt idx="3065">
                  <c:v>4.1003271109711159</c:v>
                </c:pt>
                <c:pt idx="3066">
                  <c:v>4.6172686860600161</c:v>
                </c:pt>
                <c:pt idx="3067">
                  <c:v>4.5270892161137226</c:v>
                </c:pt>
                <c:pt idx="3068">
                  <c:v>4.4866760386494056</c:v>
                </c:pt>
                <c:pt idx="3069">
                  <c:v>4.6848253323981801</c:v>
                </c:pt>
                <c:pt idx="3070">
                  <c:v>4.9429436573491516</c:v>
                </c:pt>
                <c:pt idx="3071">
                  <c:v>4.8321603959150874</c:v>
                </c:pt>
                <c:pt idx="3072">
                  <c:v>4.761555546934269</c:v>
                </c:pt>
                <c:pt idx="3073">
                  <c:v>4.6213539329394191</c:v>
                </c:pt>
                <c:pt idx="3074">
                  <c:v>3.9339939075941537</c:v>
                </c:pt>
                <c:pt idx="3075">
                  <c:v>4.8076935414009769</c:v>
                </c:pt>
                <c:pt idx="3076">
                  <c:v>3.7818997262056104</c:v>
                </c:pt>
                <c:pt idx="3077">
                  <c:v>4.900978374837254</c:v>
                </c:pt>
                <c:pt idx="3078">
                  <c:v>8.3061119102930583</c:v>
                </c:pt>
                <c:pt idx="3079">
                  <c:v>7.1578854865043615</c:v>
                </c:pt>
                <c:pt idx="3080">
                  <c:v>5.9060433517053132</c:v>
                </c:pt>
                <c:pt idx="3081">
                  <c:v>6.4286898196736439</c:v>
                </c:pt>
                <c:pt idx="3082">
                  <c:v>5.7521573324994337</c:v>
                </c:pt>
                <c:pt idx="3083">
                  <c:v>5.5817701694971218</c:v>
                </c:pt>
                <c:pt idx="3084">
                  <c:v>5.8085618663349514</c:v>
                </c:pt>
                <c:pt idx="3085">
                  <c:v>5.8868446294896737</c:v>
                </c:pt>
                <c:pt idx="3086">
                  <c:v>7.0743377680585402</c:v>
                </c:pt>
                <c:pt idx="3087">
                  <c:v>9.5927499270272758</c:v>
                </c:pt>
                <c:pt idx="3088">
                  <c:v>10.108062939636179</c:v>
                </c:pt>
                <c:pt idx="3089">
                  <c:v>9.1376837223929499</c:v>
                </c:pt>
                <c:pt idx="3090">
                  <c:v>7.3254657481202612</c:v>
                </c:pt>
                <c:pt idx="3091">
                  <c:v>7.3962218533745068</c:v>
                </c:pt>
                <c:pt idx="3092">
                  <c:v>9.0917936602492553</c:v>
                </c:pt>
                <c:pt idx="3093">
                  <c:v>7.9515033636257879</c:v>
                </c:pt>
                <c:pt idx="3094">
                  <c:v>7.7040186292458754</c:v>
                </c:pt>
                <c:pt idx="3095">
                  <c:v>7.4655041734477248</c:v>
                </c:pt>
                <c:pt idx="3096">
                  <c:v>7.9810502783870101</c:v>
                </c:pt>
                <c:pt idx="3097">
                  <c:v>9.2026719450224785</c:v>
                </c:pt>
                <c:pt idx="3098">
                  <c:v>8.2420772527731003</c:v>
                </c:pt>
                <c:pt idx="3099">
                  <c:v>6.6559769556097672</c:v>
                </c:pt>
                <c:pt idx="3100">
                  <c:v>5.8433210097803849</c:v>
                </c:pt>
                <c:pt idx="3101">
                  <c:v>5.9027725862645504</c:v>
                </c:pt>
                <c:pt idx="3102">
                  <c:v>5.8042833904359901</c:v>
                </c:pt>
                <c:pt idx="3103">
                  <c:v>6.2109043871587932</c:v>
                </c:pt>
                <c:pt idx="3104">
                  <c:v>6.3203541632840672</c:v>
                </c:pt>
                <c:pt idx="3105">
                  <c:v>6.1424404576619454</c:v>
                </c:pt>
                <c:pt idx="3106">
                  <c:v>6.1632014519598508</c:v>
                </c:pt>
                <c:pt idx="3107">
                  <c:v>6.5095754336297755</c:v>
                </c:pt>
                <c:pt idx="3108">
                  <c:v>5.2306088459995363</c:v>
                </c:pt>
                <c:pt idx="3109">
                  <c:v>6.0840849639007901</c:v>
                </c:pt>
                <c:pt idx="3110">
                  <c:v>7.1145102164852165</c:v>
                </c:pt>
                <c:pt idx="3111">
                  <c:v>7.094840529676433</c:v>
                </c:pt>
                <c:pt idx="3112">
                  <c:v>6.5093698755952092</c:v>
                </c:pt>
                <c:pt idx="3113">
                  <c:v>5.7462372485645172</c:v>
                </c:pt>
                <c:pt idx="3114">
                  <c:v>6.5998187888242814</c:v>
                </c:pt>
                <c:pt idx="3115">
                  <c:v>7.7304243976448479</c:v>
                </c:pt>
                <c:pt idx="3116">
                  <c:v>8.5621690623078823</c:v>
                </c:pt>
                <c:pt idx="3117">
                  <c:v>8.5121407115406758</c:v>
                </c:pt>
                <c:pt idx="3118">
                  <c:v>7.8580413428259641</c:v>
                </c:pt>
                <c:pt idx="3119">
                  <c:v>6.9258236494092609</c:v>
                </c:pt>
                <c:pt idx="3120">
                  <c:v>7.133575600795492</c:v>
                </c:pt>
                <c:pt idx="3121">
                  <c:v>6.8460819846075811</c:v>
                </c:pt>
                <c:pt idx="3122">
                  <c:v>6.4396844664757387</c:v>
                </c:pt>
                <c:pt idx="3123">
                  <c:v>6.5384818189677256</c:v>
                </c:pt>
                <c:pt idx="3124">
                  <c:v>6.8555557167286718</c:v>
                </c:pt>
                <c:pt idx="3125">
                  <c:v>7.2503142854127045</c:v>
                </c:pt>
                <c:pt idx="3126">
                  <c:v>7.85416758753425</c:v>
                </c:pt>
                <c:pt idx="3127">
                  <c:v>7.0219315615225195</c:v>
                </c:pt>
                <c:pt idx="3128">
                  <c:v>6.0707818610184132</c:v>
                </c:pt>
                <c:pt idx="3129">
                  <c:v>7.5851649310851821</c:v>
                </c:pt>
                <c:pt idx="3130">
                  <c:v>7.3761881369329938</c:v>
                </c:pt>
                <c:pt idx="3131">
                  <c:v>5.5934945869173891</c:v>
                </c:pt>
                <c:pt idx="3132">
                  <c:v>5.5844757923542057</c:v>
                </c:pt>
                <c:pt idx="3133">
                  <c:v>5.3659034723488954</c:v>
                </c:pt>
                <c:pt idx="3134">
                  <c:v>5.1074352381713606</c:v>
                </c:pt>
                <c:pt idx="3135">
                  <c:v>5.1671313118578643</c:v>
                </c:pt>
                <c:pt idx="3136">
                  <c:v>4.849566799803636</c:v>
                </c:pt>
                <c:pt idx="3137">
                  <c:v>3.6898810016453081</c:v>
                </c:pt>
                <c:pt idx="3138">
                  <c:v>8.0243682239782377</c:v>
                </c:pt>
                <c:pt idx="3139">
                  <c:v>8.2131747288717474</c:v>
                </c:pt>
                <c:pt idx="3140">
                  <c:v>8.2826999916662079</c:v>
                </c:pt>
                <c:pt idx="3141">
                  <c:v>7.8971899759199093</c:v>
                </c:pt>
                <c:pt idx="3142">
                  <c:v>7.7096636584363756</c:v>
                </c:pt>
                <c:pt idx="3143">
                  <c:v>8.1265438776586709</c:v>
                </c:pt>
                <c:pt idx="3144">
                  <c:v>8.474358384194101</c:v>
                </c:pt>
                <c:pt idx="3145">
                  <c:v>8.7617598441624427</c:v>
                </c:pt>
                <c:pt idx="3146">
                  <c:v>8.7595440643668319</c:v>
                </c:pt>
                <c:pt idx="3147">
                  <c:v>8.8078825765669961</c:v>
                </c:pt>
                <c:pt idx="3148">
                  <c:v>7.2422968175425506</c:v>
                </c:pt>
                <c:pt idx="3149">
                  <c:v>6.6380290937909798</c:v>
                </c:pt>
                <c:pt idx="3150">
                  <c:v>5.8747123849384462</c:v>
                </c:pt>
                <c:pt idx="3151">
                  <c:v>6.5571369840292437</c:v>
                </c:pt>
                <c:pt idx="3152">
                  <c:v>7.1908523970680687</c:v>
                </c:pt>
                <c:pt idx="3153">
                  <c:v>7.4490248111034827</c:v>
                </c:pt>
                <c:pt idx="3154">
                  <c:v>6.8539784308953884</c:v>
                </c:pt>
                <c:pt idx="3155">
                  <c:v>5.9821509212308044</c:v>
                </c:pt>
                <c:pt idx="3156">
                  <c:v>5.4671993332734479</c:v>
                </c:pt>
                <c:pt idx="3157">
                  <c:v>5.3773028708156021</c:v>
                </c:pt>
                <c:pt idx="3158">
                  <c:v>6.0304475779420885</c:v>
                </c:pt>
                <c:pt idx="3159">
                  <c:v>5.0990054285611137</c:v>
                </c:pt>
                <c:pt idx="3160">
                  <c:v>5.3659098653934185</c:v>
                </c:pt>
                <c:pt idx="3161">
                  <c:v>6.9700893874357863</c:v>
                </c:pt>
                <c:pt idx="3162">
                  <c:v>7.6726259264580152</c:v>
                </c:pt>
                <c:pt idx="3163">
                  <c:v>7.9592032336348213</c:v>
                </c:pt>
                <c:pt idx="3164">
                  <c:v>6.9488486031422152</c:v>
                </c:pt>
                <c:pt idx="3165">
                  <c:v>6.2445697985543438</c:v>
                </c:pt>
                <c:pt idx="3166">
                  <c:v>6.2535337522027827</c:v>
                </c:pt>
                <c:pt idx="3167">
                  <c:v>6.9957036352867741</c:v>
                </c:pt>
                <c:pt idx="3168">
                  <c:v>7.6283146975603575</c:v>
                </c:pt>
                <c:pt idx="3169">
                  <c:v>5.6965696531171615</c:v>
                </c:pt>
                <c:pt idx="3170">
                  <c:v>6.3005557316563046</c:v>
                </c:pt>
                <c:pt idx="3171">
                  <c:v>5.5972299023882783</c:v>
                </c:pt>
                <c:pt idx="3172">
                  <c:v>5.8533768449492358</c:v>
                </c:pt>
                <c:pt idx="3173">
                  <c:v>6.9789584936254876</c:v>
                </c:pt>
                <c:pt idx="3174">
                  <c:v>6.8692844853199864</c:v>
                </c:pt>
                <c:pt idx="3175">
                  <c:v>7.8296690595145426</c:v>
                </c:pt>
                <c:pt idx="3176">
                  <c:v>7.8186816878191934</c:v>
                </c:pt>
                <c:pt idx="3177">
                  <c:v>6.9777160928291391</c:v>
                </c:pt>
                <c:pt idx="3178">
                  <c:v>9.0173570662061397</c:v>
                </c:pt>
                <c:pt idx="3179">
                  <c:v>9.2887018824047143</c:v>
                </c:pt>
                <c:pt idx="3180">
                  <c:v>7.5981882584045568</c:v>
                </c:pt>
                <c:pt idx="3181">
                  <c:v>7.8961203261833059</c:v>
                </c:pt>
                <c:pt idx="3182">
                  <c:v>7.4221282532674735</c:v>
                </c:pt>
                <c:pt idx="3183">
                  <c:v>5.3687966127593212</c:v>
                </c:pt>
                <c:pt idx="3184">
                  <c:v>4.0521598510441859</c:v>
                </c:pt>
                <c:pt idx="3185">
                  <c:v>4.0597279828304149</c:v>
                </c:pt>
                <c:pt idx="3186">
                  <c:v>5.2825738402766271</c:v>
                </c:pt>
                <c:pt idx="3187">
                  <c:v>4.0686293702943663</c:v>
                </c:pt>
                <c:pt idx="3188">
                  <c:v>3.6044003854520703</c:v>
                </c:pt>
                <c:pt idx="3189">
                  <c:v>5.3142100280998346</c:v>
                </c:pt>
                <c:pt idx="3190">
                  <c:v>6.4742371648738768</c:v>
                </c:pt>
                <c:pt idx="3191">
                  <c:v>5.2007084755926805</c:v>
                </c:pt>
                <c:pt idx="3192">
                  <c:v>4.3660914549653418</c:v>
                </c:pt>
                <c:pt idx="3193">
                  <c:v>4.1869379588333979</c:v>
                </c:pt>
                <c:pt idx="3194">
                  <c:v>4.3766205567373984</c:v>
                </c:pt>
                <c:pt idx="3195">
                  <c:v>3.4569266512910231</c:v>
                </c:pt>
                <c:pt idx="3196">
                  <c:v>3.942491026643852</c:v>
                </c:pt>
                <c:pt idx="3197">
                  <c:v>3.7235402336357151</c:v>
                </c:pt>
                <c:pt idx="3198">
                  <c:v>4.3574019462758793</c:v>
                </c:pt>
                <c:pt idx="3199">
                  <c:v>4.1010117562903039</c:v>
                </c:pt>
                <c:pt idx="3200">
                  <c:v>4.506529616277362</c:v>
                </c:pt>
                <c:pt idx="3201">
                  <c:v>4.8625433146403569</c:v>
                </c:pt>
                <c:pt idx="3202">
                  <c:v>5.0203070113294972</c:v>
                </c:pt>
                <c:pt idx="3203">
                  <c:v>4.5048412071124488</c:v>
                </c:pt>
                <c:pt idx="3204">
                  <c:v>4.6129433706394005</c:v>
                </c:pt>
                <c:pt idx="3205">
                  <c:v>4.4446045711734543</c:v>
                </c:pt>
                <c:pt idx="3206">
                  <c:v>4.2468386019989195</c:v>
                </c:pt>
                <c:pt idx="3207">
                  <c:v>3.8609069078723208</c:v>
                </c:pt>
                <c:pt idx="3208">
                  <c:v>3.59407652694318</c:v>
                </c:pt>
                <c:pt idx="3209">
                  <c:v>3.5208637106819265</c:v>
                </c:pt>
                <c:pt idx="3210">
                  <c:v>4.612114238094744</c:v>
                </c:pt>
                <c:pt idx="3211">
                  <c:v>4.8229221421295421</c:v>
                </c:pt>
                <c:pt idx="3212">
                  <c:v>4.9846816276619128</c:v>
                </c:pt>
                <c:pt idx="3213">
                  <c:v>4.6284845868220819</c:v>
                </c:pt>
                <c:pt idx="3214">
                  <c:v>4.4201254843557196</c:v>
                </c:pt>
                <c:pt idx="3215">
                  <c:v>4.0330457782264864</c:v>
                </c:pt>
                <c:pt idx="3216">
                  <c:v>3.517519269048349</c:v>
                </c:pt>
                <c:pt idx="3217">
                  <c:v>3.5577542273678819</c:v>
                </c:pt>
                <c:pt idx="3218">
                  <c:v>3.7478497778963429</c:v>
                </c:pt>
                <c:pt idx="3219">
                  <c:v>3.9370289263448832</c:v>
                </c:pt>
                <c:pt idx="3220">
                  <c:v>3.3710199680068125</c:v>
                </c:pt>
                <c:pt idx="3221">
                  <c:v>4.0274056617683582</c:v>
                </c:pt>
                <c:pt idx="3222">
                  <c:v>3.8790365849794304</c:v>
                </c:pt>
                <c:pt idx="3223">
                  <c:v>4.266701709493006</c:v>
                </c:pt>
                <c:pt idx="3224">
                  <c:v>4.4966096491482537</c:v>
                </c:pt>
                <c:pt idx="3225">
                  <c:v>4.6649305729967656</c:v>
                </c:pt>
                <c:pt idx="3226">
                  <c:v>3.8967727485288317</c:v>
                </c:pt>
                <c:pt idx="3227">
                  <c:v>4.3339767269015352</c:v>
                </c:pt>
                <c:pt idx="3228">
                  <c:v>4.1014880207135596</c:v>
                </c:pt>
                <c:pt idx="3229">
                  <c:v>4.2708311977473858</c:v>
                </c:pt>
                <c:pt idx="3230">
                  <c:v>3.7136126272530627</c:v>
                </c:pt>
                <c:pt idx="3231">
                  <c:v>4.1211916300846188</c:v>
                </c:pt>
                <c:pt idx="3232">
                  <c:v>3.6535193942377933</c:v>
                </c:pt>
                <c:pt idx="3233">
                  <c:v>4.6173712712882455</c:v>
                </c:pt>
                <c:pt idx="3234">
                  <c:v>4.747819178397962</c:v>
                </c:pt>
                <c:pt idx="3235">
                  <c:v>5.5041473479363896</c:v>
                </c:pt>
                <c:pt idx="3236">
                  <c:v>4.8970603776360679</c:v>
                </c:pt>
                <c:pt idx="3237">
                  <c:v>4.4577175271168228</c:v>
                </c:pt>
                <c:pt idx="3238">
                  <c:v>5.0138805033040601</c:v>
                </c:pt>
                <c:pt idx="3239">
                  <c:v>4.6955975473613139</c:v>
                </c:pt>
                <c:pt idx="3240">
                  <c:v>5.5004479429081616</c:v>
                </c:pt>
                <c:pt idx="3241">
                  <c:v>4.9740878008968847</c:v>
                </c:pt>
                <c:pt idx="3242">
                  <c:v>5.0536240455110386</c:v>
                </c:pt>
                <c:pt idx="3243">
                  <c:v>5.2909906301307066</c:v>
                </c:pt>
                <c:pt idx="3244">
                  <c:v>6.5349662882466193</c:v>
                </c:pt>
                <c:pt idx="3245">
                  <c:v>6.2263046984052277</c:v>
                </c:pt>
                <c:pt idx="3246">
                  <c:v>6.1955679475215319</c:v>
                </c:pt>
                <c:pt idx="3247">
                  <c:v>6.3934266487900979</c:v>
                </c:pt>
                <c:pt idx="3248">
                  <c:v>7.1689469669771988</c:v>
                </c:pt>
                <c:pt idx="3249">
                  <c:v>7.2470669960968088</c:v>
                </c:pt>
                <c:pt idx="3250">
                  <c:v>7.0256132413546926</c:v>
                </c:pt>
                <c:pt idx="3251">
                  <c:v>5.9821573361560443</c:v>
                </c:pt>
                <c:pt idx="3252">
                  <c:v>6.4503010983207281</c:v>
                </c:pt>
                <c:pt idx="3253">
                  <c:v>5.9329059123042036</c:v>
                </c:pt>
                <c:pt idx="3254">
                  <c:v>5.7042355611829878</c:v>
                </c:pt>
                <c:pt idx="3255">
                  <c:v>5.3165187938841045</c:v>
                </c:pt>
                <c:pt idx="3256">
                  <c:v>5.6061514655828182</c:v>
                </c:pt>
                <c:pt idx="3257">
                  <c:v>6.25370980902425</c:v>
                </c:pt>
                <c:pt idx="3258">
                  <c:v>5.8560556491613287</c:v>
                </c:pt>
                <c:pt idx="3259">
                  <c:v>6.6321190012900484</c:v>
                </c:pt>
                <c:pt idx="3260">
                  <c:v>6.0662592031608256</c:v>
                </c:pt>
                <c:pt idx="3261">
                  <c:v>6.0470159244207213</c:v>
                </c:pt>
                <c:pt idx="3262">
                  <c:v>7.2911005911218405</c:v>
                </c:pt>
                <c:pt idx="3263">
                  <c:v>6.8536068905105454</c:v>
                </c:pt>
                <c:pt idx="3264">
                  <c:v>6.9727117277710633</c:v>
                </c:pt>
                <c:pt idx="3265">
                  <c:v>6.8922501423456843</c:v>
                </c:pt>
                <c:pt idx="3266">
                  <c:v>7.5488320967865716</c:v>
                </c:pt>
                <c:pt idx="3267">
                  <c:v>7.6577116365991955</c:v>
                </c:pt>
                <c:pt idx="3268">
                  <c:v>7.3399881180814619</c:v>
                </c:pt>
                <c:pt idx="3269">
                  <c:v>7.7266668897944317</c:v>
                </c:pt>
                <c:pt idx="3270">
                  <c:v>7.8043594551115696</c:v>
                </c:pt>
                <c:pt idx="3271">
                  <c:v>7.6251777329278863</c:v>
                </c:pt>
                <c:pt idx="3272">
                  <c:v>8.0140034601811099</c:v>
                </c:pt>
                <c:pt idx="3273">
                  <c:v>8.0036495439668531</c:v>
                </c:pt>
                <c:pt idx="3274">
                  <c:v>9.2164127849432198</c:v>
                </c:pt>
                <c:pt idx="3275">
                  <c:v>9.3337327912241808</c:v>
                </c:pt>
                <c:pt idx="3276">
                  <c:v>9.0068409187881304</c:v>
                </c:pt>
                <c:pt idx="3277">
                  <c:v>8.7478631884266793</c:v>
                </c:pt>
                <c:pt idx="3278">
                  <c:v>8.8968121130073428</c:v>
                </c:pt>
                <c:pt idx="3279">
                  <c:v>8.0912283612980662</c:v>
                </c:pt>
                <c:pt idx="3280">
                  <c:v>7.3268151809643767</c:v>
                </c:pt>
                <c:pt idx="3281">
                  <c:v>8.1611991495667073</c:v>
                </c:pt>
                <c:pt idx="3282">
                  <c:v>8.0213626050874911</c:v>
                </c:pt>
                <c:pt idx="3283">
                  <c:v>7.3047232161973739</c:v>
                </c:pt>
                <c:pt idx="3284">
                  <c:v>7.453538730339007</c:v>
                </c:pt>
                <c:pt idx="3285">
                  <c:v>7.1256769543953391</c:v>
                </c:pt>
                <c:pt idx="3286">
                  <c:v>9.404800884753806</c:v>
                </c:pt>
                <c:pt idx="3287">
                  <c:v>9.5725119040522451</c:v>
                </c:pt>
                <c:pt idx="3288">
                  <c:v>10.462415035728338</c:v>
                </c:pt>
                <c:pt idx="3289">
                  <c:v>13.603256207827842</c:v>
                </c:pt>
                <c:pt idx="3290">
                  <c:v>12.138776548817571</c:v>
                </c:pt>
                <c:pt idx="3291">
                  <c:v>12.615419959130008</c:v>
                </c:pt>
                <c:pt idx="3292">
                  <c:v>10.931284174584059</c:v>
                </c:pt>
                <c:pt idx="3293">
                  <c:v>11.944894573256668</c:v>
                </c:pt>
                <c:pt idx="3294">
                  <c:v>10.470269854601533</c:v>
                </c:pt>
                <c:pt idx="3295">
                  <c:v>9.6590717900225975</c:v>
                </c:pt>
                <c:pt idx="3296">
                  <c:v>9.9259456308019107</c:v>
                </c:pt>
                <c:pt idx="3297">
                  <c:v>9.0047097993497793</c:v>
                </c:pt>
                <c:pt idx="3298">
                  <c:v>9.387716940949586</c:v>
                </c:pt>
                <c:pt idx="3299">
                  <c:v>12.459577873994046</c:v>
                </c:pt>
                <c:pt idx="3300">
                  <c:v>12.739238569183948</c:v>
                </c:pt>
                <c:pt idx="3301">
                  <c:v>11.271755238834304</c:v>
                </c:pt>
                <c:pt idx="3302">
                  <c:v>12.155970869042601</c:v>
                </c:pt>
                <c:pt idx="3303">
                  <c:v>13.11819323929458</c:v>
                </c:pt>
                <c:pt idx="3304">
                  <c:v>8.8670759060511735</c:v>
                </c:pt>
                <c:pt idx="3305">
                  <c:v>10.797023969964361</c:v>
                </c:pt>
                <c:pt idx="3306">
                  <c:v>10.381246199130381</c:v>
                </c:pt>
                <c:pt idx="3307">
                  <c:v>13.532171858037845</c:v>
                </c:pt>
                <c:pt idx="3308">
                  <c:v>13.338132771368537</c:v>
                </c:pt>
                <c:pt idx="3309">
                  <c:v>12.973711976719096</c:v>
                </c:pt>
                <c:pt idx="3310">
                  <c:v>12.290294447729291</c:v>
                </c:pt>
                <c:pt idx="3311">
                  <c:v>10.843344538440466</c:v>
                </c:pt>
                <c:pt idx="3312">
                  <c:v>12.714413318027136</c:v>
                </c:pt>
                <c:pt idx="3313">
                  <c:v>11.666541483623298</c:v>
                </c:pt>
                <c:pt idx="3314">
                  <c:v>10.43901825017398</c:v>
                </c:pt>
                <c:pt idx="3315">
                  <c:v>10.082376497874558</c:v>
                </c:pt>
                <c:pt idx="3316">
                  <c:v>9.6274045852663797</c:v>
                </c:pt>
                <c:pt idx="3317">
                  <c:v>10.907733376131745</c:v>
                </c:pt>
                <c:pt idx="3318">
                  <c:v>10.036719730266173</c:v>
                </c:pt>
                <c:pt idx="3319">
                  <c:v>10.088508127052597</c:v>
                </c:pt>
                <c:pt idx="3320">
                  <c:v>9.0479560814475644</c:v>
                </c:pt>
                <c:pt idx="3321">
                  <c:v>6.5240837171447641</c:v>
                </c:pt>
                <c:pt idx="3322">
                  <c:v>8.8060980375435047</c:v>
                </c:pt>
                <c:pt idx="3323">
                  <c:v>8.38834123846447</c:v>
                </c:pt>
                <c:pt idx="3324">
                  <c:v>6.9803459966253625</c:v>
                </c:pt>
                <c:pt idx="3325">
                  <c:v>6.2357979577661524</c:v>
                </c:pt>
                <c:pt idx="3326">
                  <c:v>7.2201725905932648</c:v>
                </c:pt>
                <c:pt idx="3327">
                  <c:v>9.1762152967227681</c:v>
                </c:pt>
                <c:pt idx="3328">
                  <c:v>9.2922459626738636</c:v>
                </c:pt>
                <c:pt idx="3329">
                  <c:v>9.7185312095035847</c:v>
                </c:pt>
                <c:pt idx="3330">
                  <c:v>9.3909402698573992</c:v>
                </c:pt>
                <c:pt idx="3331">
                  <c:v>8.7361119693775731</c:v>
                </c:pt>
                <c:pt idx="3332">
                  <c:v>8.9752591320129742</c:v>
                </c:pt>
                <c:pt idx="3333">
                  <c:v>8.1033691849151843</c:v>
                </c:pt>
                <c:pt idx="3334">
                  <c:v>7.6761630448272786</c:v>
                </c:pt>
                <c:pt idx="3335">
                  <c:v>8.5381706006583329</c:v>
                </c:pt>
                <c:pt idx="3336">
                  <c:v>8.9939717745255567</c:v>
                </c:pt>
                <c:pt idx="3337">
                  <c:v>7.6320911362754105</c:v>
                </c:pt>
                <c:pt idx="3338">
                  <c:v>8.0483306861458779</c:v>
                </c:pt>
                <c:pt idx="3339">
                  <c:v>8.2877366144843929</c:v>
                </c:pt>
                <c:pt idx="3340">
                  <c:v>8.1601475907034011</c:v>
                </c:pt>
                <c:pt idx="3341">
                  <c:v>8.0320889575289609</c:v>
                </c:pt>
                <c:pt idx="3342">
                  <c:v>7.3781847765493609</c:v>
                </c:pt>
                <c:pt idx="3343">
                  <c:v>7.298652209717627</c:v>
                </c:pt>
                <c:pt idx="3344">
                  <c:v>5.4024147867158492</c:v>
                </c:pt>
                <c:pt idx="3345">
                  <c:v>9.9584815191662095</c:v>
                </c:pt>
                <c:pt idx="3346">
                  <c:v>9.6501639521599358</c:v>
                </c:pt>
                <c:pt idx="3347">
                  <c:v>7.6710288957976314</c:v>
                </c:pt>
                <c:pt idx="3348">
                  <c:v>10.429303562310412</c:v>
                </c:pt>
                <c:pt idx="3349">
                  <c:v>8.6449286178726314</c:v>
                </c:pt>
                <c:pt idx="3350">
                  <c:v>7.4664633126420306</c:v>
                </c:pt>
                <c:pt idx="3351">
                  <c:v>6.2281639786774843</c:v>
                </c:pt>
                <c:pt idx="3352">
                  <c:v>6.3781865091676631</c:v>
                </c:pt>
                <c:pt idx="3353">
                  <c:v>6.109909185612767</c:v>
                </c:pt>
                <c:pt idx="3354">
                  <c:v>6.3264564151612728</c:v>
                </c:pt>
                <c:pt idx="3355">
                  <c:v>6.6440169909094173</c:v>
                </c:pt>
                <c:pt idx="3356">
                  <c:v>6.5862269477915865</c:v>
                </c:pt>
                <c:pt idx="3357">
                  <c:v>6.8081498316325719</c:v>
                </c:pt>
                <c:pt idx="3358">
                  <c:v>6.0365125098623</c:v>
                </c:pt>
                <c:pt idx="3359">
                  <c:v>5.6095881053819072</c:v>
                </c:pt>
                <c:pt idx="3360">
                  <c:v>6.5112823759208904</c:v>
                </c:pt>
                <c:pt idx="3361">
                  <c:v>6.262518396627434</c:v>
                </c:pt>
                <c:pt idx="3362">
                  <c:v>5.5374629317363793</c:v>
                </c:pt>
                <c:pt idx="3363">
                  <c:v>5.3681832745192661</c:v>
                </c:pt>
                <c:pt idx="3364">
                  <c:v>5.379173168679622</c:v>
                </c:pt>
                <c:pt idx="3365">
                  <c:v>5.7740034291619153</c:v>
                </c:pt>
                <c:pt idx="3366">
                  <c:v>6.7267501372506082</c:v>
                </c:pt>
                <c:pt idx="3367">
                  <c:v>6.2710632211579433</c:v>
                </c:pt>
                <c:pt idx="3368">
                  <c:v>4.0693138219433225</c:v>
                </c:pt>
                <c:pt idx="3369">
                  <c:v>5.4493294658928058</c:v>
                </c:pt>
                <c:pt idx="3370">
                  <c:v>5.8760511885949933</c:v>
                </c:pt>
                <c:pt idx="3371">
                  <c:v>8.2764109723885468</c:v>
                </c:pt>
                <c:pt idx="3372">
                  <c:v>9.2807873091487334</c:v>
                </c:pt>
                <c:pt idx="3373">
                  <c:v>11.110861376693139</c:v>
                </c:pt>
                <c:pt idx="3374">
                  <c:v>11.439973591713358</c:v>
                </c:pt>
                <c:pt idx="3375">
                  <c:v>11.559459890938006</c:v>
                </c:pt>
                <c:pt idx="3376">
                  <c:v>11.701401091045055</c:v>
                </c:pt>
                <c:pt idx="3377">
                  <c:v>11.026447767837054</c:v>
                </c:pt>
                <c:pt idx="3378">
                  <c:v>10.381672185180923</c:v>
                </c:pt>
                <c:pt idx="3379">
                  <c:v>10.879491886872783</c:v>
                </c:pt>
                <c:pt idx="3380">
                  <c:v>10.871311269976431</c:v>
                </c:pt>
                <c:pt idx="3381">
                  <c:v>11.011931062473334</c:v>
                </c:pt>
                <c:pt idx="3382">
                  <c:v>10.448108228053256</c:v>
                </c:pt>
                <c:pt idx="3383">
                  <c:v>9.9937137437115844</c:v>
                </c:pt>
                <c:pt idx="3384">
                  <c:v>10.372575598840861</c:v>
                </c:pt>
                <c:pt idx="3385">
                  <c:v>10.27267657409042</c:v>
                </c:pt>
                <c:pt idx="3386">
                  <c:v>9.9256923765832745</c:v>
                </c:pt>
                <c:pt idx="3387">
                  <c:v>9.4794122751397953</c:v>
                </c:pt>
                <c:pt idx="3388">
                  <c:v>8.2048908907682367</c:v>
                </c:pt>
                <c:pt idx="3389">
                  <c:v>7.3683819944451709</c:v>
                </c:pt>
                <c:pt idx="3390">
                  <c:v>8.4458431570068306</c:v>
                </c:pt>
                <c:pt idx="3391">
                  <c:v>8.9041751854602751</c:v>
                </c:pt>
                <c:pt idx="3392">
                  <c:v>9.0447969203588929</c:v>
                </c:pt>
                <c:pt idx="3393">
                  <c:v>9.6843625050515296</c:v>
                </c:pt>
                <c:pt idx="3394">
                  <c:v>9.6565137980903391</c:v>
                </c:pt>
                <c:pt idx="3395">
                  <c:v>9.0497262827693543</c:v>
                </c:pt>
                <c:pt idx="3396">
                  <c:v>9.0591136498230522</c:v>
                </c:pt>
                <c:pt idx="3397">
                  <c:v>8.8300889152738424</c:v>
                </c:pt>
                <c:pt idx="3398">
                  <c:v>8.1436123672109524</c:v>
                </c:pt>
                <c:pt idx="3399">
                  <c:v>7.7645718169004621</c:v>
                </c:pt>
                <c:pt idx="3400">
                  <c:v>7.4655442436707675</c:v>
                </c:pt>
                <c:pt idx="3401">
                  <c:v>7.5056567377040313</c:v>
                </c:pt>
                <c:pt idx="3402">
                  <c:v>8.2340561511074633</c:v>
                </c:pt>
                <c:pt idx="3403">
                  <c:v>8.5134073902205269</c:v>
                </c:pt>
                <c:pt idx="3404">
                  <c:v>7.3663894913927841</c:v>
                </c:pt>
                <c:pt idx="3405">
                  <c:v>6.9175693467171602</c:v>
                </c:pt>
                <c:pt idx="3406">
                  <c:v>6.7479596366376544</c:v>
                </c:pt>
                <c:pt idx="3407">
                  <c:v>7.5256042864148762</c:v>
                </c:pt>
                <c:pt idx="3408">
                  <c:v>8.0038781088694346</c:v>
                </c:pt>
                <c:pt idx="3409">
                  <c:v>7.9597356201517089</c:v>
                </c:pt>
                <c:pt idx="3410">
                  <c:v>6.4975584527371852</c:v>
                </c:pt>
                <c:pt idx="3411">
                  <c:v>6.3581477689862487</c:v>
                </c:pt>
                <c:pt idx="3412">
                  <c:v>6.0580928153940077</c:v>
                </c:pt>
                <c:pt idx="3413">
                  <c:v>6.0281516647413182</c:v>
                </c:pt>
                <c:pt idx="3414">
                  <c:v>6.0875720030155724</c:v>
                </c:pt>
                <c:pt idx="3415">
                  <c:v>6.7360642521492142</c:v>
                </c:pt>
                <c:pt idx="3416">
                  <c:v>7.0457807263526702</c:v>
                </c:pt>
                <c:pt idx="3417">
                  <c:v>7.3453482253944342</c:v>
                </c:pt>
                <c:pt idx="3418">
                  <c:v>7.646148882115563</c:v>
                </c:pt>
                <c:pt idx="3419">
                  <c:v>6.8879716609332098</c:v>
                </c:pt>
                <c:pt idx="3420">
                  <c:v>6.5078109475408725</c:v>
                </c:pt>
                <c:pt idx="3421">
                  <c:v>6.3873206982784385</c:v>
                </c:pt>
                <c:pt idx="3422">
                  <c:v>6.5570667659478774</c:v>
                </c:pt>
                <c:pt idx="3423">
                  <c:v>6.318178081576356</c:v>
                </c:pt>
                <c:pt idx="3424">
                  <c:v>6.4186524956494582</c:v>
                </c:pt>
                <c:pt idx="3425">
                  <c:v>6.4070505259475938</c:v>
                </c:pt>
                <c:pt idx="3426">
                  <c:v>6.5562510531111275</c:v>
                </c:pt>
                <c:pt idx="3427">
                  <c:v>7.2739175884344078</c:v>
                </c:pt>
                <c:pt idx="3428">
                  <c:v>6.8838220416255709</c:v>
                </c:pt>
                <c:pt idx="3429">
                  <c:v>5.7363011927615588</c:v>
                </c:pt>
                <c:pt idx="3430">
                  <c:v>5.1577584944795749</c:v>
                </c:pt>
                <c:pt idx="3431">
                  <c:v>4.9868401522043087</c:v>
                </c:pt>
                <c:pt idx="3432">
                  <c:v>4.6768308126136011</c:v>
                </c:pt>
                <c:pt idx="3433">
                  <c:v>4.1274912864056521</c:v>
                </c:pt>
                <c:pt idx="3434">
                  <c:v>4.3360379883691804</c:v>
                </c:pt>
                <c:pt idx="3435">
                  <c:v>4.7443745658938417</c:v>
                </c:pt>
                <c:pt idx="3436">
                  <c:v>3.9857667489705744</c:v>
                </c:pt>
                <c:pt idx="3437">
                  <c:v>4.9419160459762468</c:v>
                </c:pt>
                <c:pt idx="3438">
                  <c:v>4.9398687022676775</c:v>
                </c:pt>
                <c:pt idx="3439">
                  <c:v>5.4276755989574186</c:v>
                </c:pt>
                <c:pt idx="3440">
                  <c:v>4.0921891911604797</c:v>
                </c:pt>
                <c:pt idx="3441">
                  <c:v>3.7607450756231251</c:v>
                </c:pt>
                <c:pt idx="3442">
                  <c:v>3.3721833786701083</c:v>
                </c:pt>
                <c:pt idx="3443">
                  <c:v>5.0587770888484362</c:v>
                </c:pt>
                <c:pt idx="3444">
                  <c:v>7.5155150510653979</c:v>
                </c:pt>
                <c:pt idx="3445">
                  <c:v>7.1442473984645725</c:v>
                </c:pt>
                <c:pt idx="3446">
                  <c:v>7.9712732512249049</c:v>
                </c:pt>
                <c:pt idx="3447">
                  <c:v>7.3171069413674958</c:v>
                </c:pt>
                <c:pt idx="3448">
                  <c:v>7.7752017637193509</c:v>
                </c:pt>
                <c:pt idx="3449">
                  <c:v>8.4524660593494705</c:v>
                </c:pt>
                <c:pt idx="3450">
                  <c:v>8.254923721613812</c:v>
                </c:pt>
                <c:pt idx="3451">
                  <c:v>8.1663300967843568</c:v>
                </c:pt>
                <c:pt idx="3452">
                  <c:v>8.1568926244951534</c:v>
                </c:pt>
                <c:pt idx="3453">
                  <c:v>7.1632234060500553</c:v>
                </c:pt>
                <c:pt idx="3454">
                  <c:v>6.5769767790707867</c:v>
                </c:pt>
                <c:pt idx="3455">
                  <c:v>7.0853146083710223</c:v>
                </c:pt>
                <c:pt idx="3456">
                  <c:v>6.1301446032660971</c:v>
                </c:pt>
                <c:pt idx="3457">
                  <c:v>5.5832842544351271</c:v>
                </c:pt>
                <c:pt idx="3458">
                  <c:v>5.7034978901631623</c:v>
                </c:pt>
                <c:pt idx="3459">
                  <c:v>3.9630806644326513</c:v>
                </c:pt>
                <c:pt idx="3460">
                  <c:v>5.7754015335922295</c:v>
                </c:pt>
                <c:pt idx="3461">
                  <c:v>6.611739462723798</c:v>
                </c:pt>
                <c:pt idx="3462">
                  <c:v>6.5624459814671789</c:v>
                </c:pt>
                <c:pt idx="3463">
                  <c:v>7.0806269677085094</c:v>
                </c:pt>
                <c:pt idx="3464">
                  <c:v>7.2311688786565744</c:v>
                </c:pt>
                <c:pt idx="3465">
                  <c:v>7.9383298877267965</c:v>
                </c:pt>
                <c:pt idx="3466">
                  <c:v>7.1026488458857564</c:v>
                </c:pt>
                <c:pt idx="3467">
                  <c:v>6.8644318235054387</c:v>
                </c:pt>
                <c:pt idx="3468">
                  <c:v>6.3968994476416494</c:v>
                </c:pt>
                <c:pt idx="3469">
                  <c:v>6.9842332661981157</c:v>
                </c:pt>
                <c:pt idx="3470">
                  <c:v>6.0780366056803388</c:v>
                </c:pt>
                <c:pt idx="3471">
                  <c:v>5.3809629552531977</c:v>
                </c:pt>
                <c:pt idx="3472">
                  <c:v>5.2511448171354331</c:v>
                </c:pt>
                <c:pt idx="3473">
                  <c:v>5.4008119291309082</c:v>
                </c:pt>
                <c:pt idx="3474">
                  <c:v>7.0536764134272678</c:v>
                </c:pt>
                <c:pt idx="3475">
                  <c:v>6.605183406786117</c:v>
                </c:pt>
                <c:pt idx="3476">
                  <c:v>6.9334956208831864</c:v>
                </c:pt>
                <c:pt idx="3477">
                  <c:v>6.4852908234194722</c:v>
                </c:pt>
                <c:pt idx="3478">
                  <c:v>5.9674146107968973</c:v>
                </c:pt>
                <c:pt idx="3479">
                  <c:v>6.2557553367633814</c:v>
                </c:pt>
                <c:pt idx="3480">
                  <c:v>6.3259624921436526</c:v>
                </c:pt>
                <c:pt idx="3481">
                  <c:v>5.8284418219141516</c:v>
                </c:pt>
                <c:pt idx="3482">
                  <c:v>6.9137994855966154</c:v>
                </c:pt>
                <c:pt idx="3483">
                  <c:v>6.585376812546289</c:v>
                </c:pt>
                <c:pt idx="3484">
                  <c:v>5.5101628844325115</c:v>
                </c:pt>
                <c:pt idx="3485">
                  <c:v>6.9146533394865193</c:v>
                </c:pt>
                <c:pt idx="3486">
                  <c:v>7.2831013173650776</c:v>
                </c:pt>
                <c:pt idx="3487">
                  <c:v>7.1044795171894499</c:v>
                </c:pt>
                <c:pt idx="3488">
                  <c:v>7.3127893279854161</c:v>
                </c:pt>
                <c:pt idx="3489">
                  <c:v>6.5663141834497356</c:v>
                </c:pt>
                <c:pt idx="3490">
                  <c:v>6.7056261933022396</c:v>
                </c:pt>
                <c:pt idx="3491">
                  <c:v>6.8242293117411412</c:v>
                </c:pt>
                <c:pt idx="3492">
                  <c:v>7.3015777866858906</c:v>
                </c:pt>
                <c:pt idx="3493">
                  <c:v>6.842844161316326</c:v>
                </c:pt>
                <c:pt idx="3494">
                  <c:v>7.0216019777483121</c:v>
                </c:pt>
                <c:pt idx="3495">
                  <c:v>5.245596784610016</c:v>
                </c:pt>
                <c:pt idx="3496">
                  <c:v>5.3547890358221615</c:v>
                </c:pt>
                <c:pt idx="3497">
                  <c:v>6.0486542756441377</c:v>
                </c:pt>
                <c:pt idx="3498">
                  <c:v>6.2860858995791293</c:v>
                </c:pt>
                <c:pt idx="3499">
                  <c:v>6.5407908015798899</c:v>
                </c:pt>
                <c:pt idx="3500">
                  <c:v>6.5505466425657159</c:v>
                </c:pt>
                <c:pt idx="3501">
                  <c:v>7.0965855839123755</c:v>
                </c:pt>
                <c:pt idx="3502">
                  <c:v>7.3434257669957477</c:v>
                </c:pt>
                <c:pt idx="3503">
                  <c:v>7.8494707070580718</c:v>
                </c:pt>
                <c:pt idx="3504">
                  <c:v>7.8682772451139709</c:v>
                </c:pt>
                <c:pt idx="3505">
                  <c:v>7.0627210455140776</c:v>
                </c:pt>
                <c:pt idx="3506">
                  <c:v>6.5937874890863473</c:v>
                </c:pt>
                <c:pt idx="3507">
                  <c:v>6.4820699729187803</c:v>
                </c:pt>
                <c:pt idx="3508">
                  <c:v>6.8380803955698894</c:v>
                </c:pt>
                <c:pt idx="3509">
                  <c:v>6.340209875741647</c:v>
                </c:pt>
                <c:pt idx="3510">
                  <c:v>6.9636943957516486</c:v>
                </c:pt>
                <c:pt idx="3511">
                  <c:v>7.3489436784393138</c:v>
                </c:pt>
                <c:pt idx="3512">
                  <c:v>7.3775743741100417</c:v>
                </c:pt>
                <c:pt idx="3513">
                  <c:v>7.0387751812291732</c:v>
                </c:pt>
                <c:pt idx="3514">
                  <c:v>5.9151672070814936</c:v>
                </c:pt>
                <c:pt idx="3515">
                  <c:v>5.6449175297463379</c:v>
                </c:pt>
                <c:pt idx="3516">
                  <c:v>6.2173610806277697</c:v>
                </c:pt>
                <c:pt idx="3517">
                  <c:v>5.9470714447137487</c:v>
                </c:pt>
                <c:pt idx="3518">
                  <c:v>5.8948049990925178</c:v>
                </c:pt>
                <c:pt idx="3519">
                  <c:v>5.8307006117889495</c:v>
                </c:pt>
                <c:pt idx="3520">
                  <c:v>6.2125594242057964</c:v>
                </c:pt>
                <c:pt idx="3521">
                  <c:v>7.7445259047627362</c:v>
                </c:pt>
                <c:pt idx="3522">
                  <c:v>7.1659641333142527</c:v>
                </c:pt>
                <c:pt idx="3523">
                  <c:v>6.9786856174025838</c:v>
                </c:pt>
                <c:pt idx="3524">
                  <c:v>6.5642630546245933</c:v>
                </c:pt>
                <c:pt idx="3525">
                  <c:v>5.9412465137775197</c:v>
                </c:pt>
                <c:pt idx="3526">
                  <c:v>5.7137114145899162</c:v>
                </c:pt>
                <c:pt idx="3527">
                  <c:v>5.8319384624363364</c:v>
                </c:pt>
                <c:pt idx="3528">
                  <c:v>5.6343994205795909</c:v>
                </c:pt>
                <c:pt idx="3529">
                  <c:v>5.8903000005523216</c:v>
                </c:pt>
                <c:pt idx="3530">
                  <c:v>5.8715934289608818</c:v>
                </c:pt>
                <c:pt idx="3531">
                  <c:v>6.2474377828480732</c:v>
                </c:pt>
                <c:pt idx="3532">
                  <c:v>5.8613536567990527</c:v>
                </c:pt>
                <c:pt idx="3533">
                  <c:v>5.9106876598556122</c:v>
                </c:pt>
                <c:pt idx="3534">
                  <c:v>6.2865745552570429</c:v>
                </c:pt>
                <c:pt idx="3535">
                  <c:v>5.4746746875509951</c:v>
                </c:pt>
                <c:pt idx="3536">
                  <c:v>4.5447001216332508</c:v>
                </c:pt>
                <c:pt idx="3537">
                  <c:v>4.3857530830005</c:v>
                </c:pt>
                <c:pt idx="3538">
                  <c:v>4.2467117759219875</c:v>
                </c:pt>
                <c:pt idx="3539">
                  <c:v>4.6025836516660759</c:v>
                </c:pt>
                <c:pt idx="3540">
                  <c:v>4.6919190690992538</c:v>
                </c:pt>
                <c:pt idx="3541">
                  <c:v>4.7404879223689909</c:v>
                </c:pt>
                <c:pt idx="3542">
                  <c:v>5.0662780211628453</c:v>
                </c:pt>
                <c:pt idx="3543">
                  <c:v>5.4222525760364038</c:v>
                </c:pt>
                <c:pt idx="3544">
                  <c:v>4.8470958167240648</c:v>
                </c:pt>
                <c:pt idx="3545">
                  <c:v>4.954363522470115</c:v>
                </c:pt>
                <c:pt idx="3546">
                  <c:v>5.4578125388739629</c:v>
                </c:pt>
                <c:pt idx="3547">
                  <c:v>6.0209359670280129</c:v>
                </c:pt>
                <c:pt idx="3548">
                  <c:v>6.2756850502494492</c:v>
                </c:pt>
                <c:pt idx="3549">
                  <c:v>6.6687207542297795</c:v>
                </c:pt>
                <c:pt idx="3550">
                  <c:v>6.0359668365583916</c:v>
                </c:pt>
                <c:pt idx="3551">
                  <c:v>6.4192489025051387</c:v>
                </c:pt>
                <c:pt idx="3552">
                  <c:v>5.7059365860724158</c:v>
                </c:pt>
                <c:pt idx="3553">
                  <c:v>5.9137154103700311</c:v>
                </c:pt>
                <c:pt idx="3554">
                  <c:v>8.0043787347944217</c:v>
                </c:pt>
                <c:pt idx="3555">
                  <c:v>8.5689419899932595</c:v>
                </c:pt>
                <c:pt idx="3556">
                  <c:v>7.6866712321387745</c:v>
                </c:pt>
                <c:pt idx="3557">
                  <c:v>7.1452207957317047</c:v>
                </c:pt>
                <c:pt idx="3558">
                  <c:v>5.6251066578716076</c:v>
                </c:pt>
                <c:pt idx="3559">
                  <c:v>6.7220797010559048</c:v>
                </c:pt>
                <c:pt idx="3560">
                  <c:v>7.2553363751673956</c:v>
                </c:pt>
                <c:pt idx="3561">
                  <c:v>7.6621945801762044</c:v>
                </c:pt>
                <c:pt idx="3562">
                  <c:v>6.0902961486658231</c:v>
                </c:pt>
                <c:pt idx="3563">
                  <c:v>5.5777225442601246</c:v>
                </c:pt>
                <c:pt idx="3564">
                  <c:v>5.847108701424335</c:v>
                </c:pt>
                <c:pt idx="3565">
                  <c:v>6.7895705842025871</c:v>
                </c:pt>
                <c:pt idx="3566">
                  <c:v>6.4150021047019656</c:v>
                </c:pt>
                <c:pt idx="3567">
                  <c:v>6.7631113156905744</c:v>
                </c:pt>
                <c:pt idx="3568">
                  <c:v>6.8834694026138106</c:v>
                </c:pt>
                <c:pt idx="3569">
                  <c:v>7.0825149721391556</c:v>
                </c:pt>
                <c:pt idx="3570">
                  <c:v>6.3798296407294046</c:v>
                </c:pt>
                <c:pt idx="3571">
                  <c:v>5.9542150275731345</c:v>
                </c:pt>
                <c:pt idx="3572">
                  <c:v>6.5503655109296313</c:v>
                </c:pt>
                <c:pt idx="3573">
                  <c:v>6.4816936997060823</c:v>
                </c:pt>
                <c:pt idx="3574">
                  <c:v>5.9068078139159077</c:v>
                </c:pt>
                <c:pt idx="3575">
                  <c:v>5.6889680786425005</c:v>
                </c:pt>
                <c:pt idx="3576">
                  <c:v>5.6300250108774961</c:v>
                </c:pt>
                <c:pt idx="3577">
                  <c:v>5.3425326991656004</c:v>
                </c:pt>
                <c:pt idx="3578">
                  <c:v>4.6382964049964146</c:v>
                </c:pt>
                <c:pt idx="3579">
                  <c:v>4.9762348308555007</c:v>
                </c:pt>
                <c:pt idx="3580">
                  <c:v>5.9195934432004966</c:v>
                </c:pt>
                <c:pt idx="3581">
                  <c:v>5.7618388412395687</c:v>
                </c:pt>
                <c:pt idx="3582">
                  <c:v>6.0305857297687551</c:v>
                </c:pt>
                <c:pt idx="3583">
                  <c:v>6.7954805630917674</c:v>
                </c:pt>
                <c:pt idx="3584">
                  <c:v>6.7763672261596568</c:v>
                </c:pt>
                <c:pt idx="3585">
                  <c:v>7.3035201289992351</c:v>
                </c:pt>
                <c:pt idx="3586">
                  <c:v>7.2646747062662316</c:v>
                </c:pt>
                <c:pt idx="3587">
                  <c:v>8.238266489001683</c:v>
                </c:pt>
                <c:pt idx="3588">
                  <c:v>7.9318006812764139</c:v>
                </c:pt>
                <c:pt idx="3589">
                  <c:v>8.2802009187332803</c:v>
                </c:pt>
                <c:pt idx="3590">
                  <c:v>6.8698850620173673</c:v>
                </c:pt>
                <c:pt idx="3591">
                  <c:v>6.5224033704683517</c:v>
                </c:pt>
                <c:pt idx="3592">
                  <c:v>6.4731728040884811</c:v>
                </c:pt>
                <c:pt idx="3593">
                  <c:v>6.6228183987049158</c:v>
                </c:pt>
                <c:pt idx="3594">
                  <c:v>6.9009977298513911</c:v>
                </c:pt>
                <c:pt idx="3595">
                  <c:v>6.2053175434379781</c:v>
                </c:pt>
                <c:pt idx="3596">
                  <c:v>5.6198010887579031</c:v>
                </c:pt>
                <c:pt idx="3597">
                  <c:v>4.9237876238975282</c:v>
                </c:pt>
                <c:pt idx="3598">
                  <c:v>5.0234456332505601</c:v>
                </c:pt>
                <c:pt idx="3599">
                  <c:v>5.540504457597824</c:v>
                </c:pt>
                <c:pt idx="3600">
                  <c:v>5.0032877844101247</c:v>
                </c:pt>
                <c:pt idx="3601">
                  <c:v>4.9235150059242221</c:v>
                </c:pt>
                <c:pt idx="3602">
                  <c:v>4.7847869952722428</c:v>
                </c:pt>
                <c:pt idx="3603">
                  <c:v>4.6837411374160114</c:v>
                </c:pt>
                <c:pt idx="3604">
                  <c:v>4.5039760835632761</c:v>
                </c:pt>
                <c:pt idx="3605">
                  <c:v>5.0514750484727085</c:v>
                </c:pt>
                <c:pt idx="3606">
                  <c:v>5.259887462912614</c:v>
                </c:pt>
                <c:pt idx="3607">
                  <c:v>5.3888788864425772</c:v>
                </c:pt>
                <c:pt idx="3608">
                  <c:v>4.9216388951158745</c:v>
                </c:pt>
                <c:pt idx="3609">
                  <c:v>4.5534051513048714</c:v>
                </c:pt>
                <c:pt idx="3610">
                  <c:v>5.3679080500740861</c:v>
                </c:pt>
                <c:pt idx="3611">
                  <c:v>5.536053901538236</c:v>
                </c:pt>
                <c:pt idx="3612">
                  <c:v>5.7962527939014645</c:v>
                </c:pt>
                <c:pt idx="3613">
                  <c:v>5.439384109988822</c:v>
                </c:pt>
                <c:pt idx="3614">
                  <c:v>5.5389092380281886</c:v>
                </c:pt>
                <c:pt idx="3615">
                  <c:v>5.3899478484179548</c:v>
                </c:pt>
                <c:pt idx="3616">
                  <c:v>5.5092296104530734</c:v>
                </c:pt>
                <c:pt idx="3617">
                  <c:v>5.7670676896879396</c:v>
                </c:pt>
                <c:pt idx="3618">
                  <c:v>5.5772444209682916</c:v>
                </c:pt>
                <c:pt idx="3619">
                  <c:v>4.9616194449003554</c:v>
                </c:pt>
                <c:pt idx="3620">
                  <c:v>4.7518681841878383</c:v>
                </c:pt>
                <c:pt idx="3621">
                  <c:v>4.4827461781226736</c:v>
                </c:pt>
                <c:pt idx="3622">
                  <c:v>4.521605853432769</c:v>
                </c:pt>
                <c:pt idx="3623">
                  <c:v>3.9551749126493458</c:v>
                </c:pt>
                <c:pt idx="3624">
                  <c:v>3.6671658638525435</c:v>
                </c:pt>
                <c:pt idx="3625">
                  <c:v>3.8155745965100971</c:v>
                </c:pt>
                <c:pt idx="3626">
                  <c:v>4.1323089248913316</c:v>
                </c:pt>
                <c:pt idx="3627">
                  <c:v>4.2999516079885902</c:v>
                </c:pt>
                <c:pt idx="3628">
                  <c:v>4.0311894040794511</c:v>
                </c:pt>
                <c:pt idx="3629">
                  <c:v>3.722514015048473</c:v>
                </c:pt>
                <c:pt idx="3630">
                  <c:v>3.9694545820992073</c:v>
                </c:pt>
                <c:pt idx="3631">
                  <c:v>3.2837209603974959</c:v>
                </c:pt>
                <c:pt idx="3632">
                  <c:v>3.5007217457099205</c:v>
                </c:pt>
                <c:pt idx="3633">
                  <c:v>3.3996786253733906</c:v>
                </c:pt>
                <c:pt idx="3634">
                  <c:v>3.4574047427426184</c:v>
                </c:pt>
                <c:pt idx="3635">
                  <c:v>3.6221860642951871</c:v>
                </c:pt>
                <c:pt idx="3636">
                  <c:v>5.0570193432420609</c:v>
                </c:pt>
                <c:pt idx="3637">
                  <c:v>4.5516382969283358</c:v>
                </c:pt>
                <c:pt idx="3638">
                  <c:v>4.6001556208156416</c:v>
                </c:pt>
                <c:pt idx="3639">
                  <c:v>4.3219413857448794</c:v>
                </c:pt>
                <c:pt idx="3640">
                  <c:v>4.1021337052200471</c:v>
                </c:pt>
                <c:pt idx="3641">
                  <c:v>3.5257785139538651</c:v>
                </c:pt>
                <c:pt idx="3642">
                  <c:v>4.0500529109330516</c:v>
                </c:pt>
                <c:pt idx="3643">
                  <c:v>4.1769879897166833</c:v>
                </c:pt>
                <c:pt idx="3644">
                  <c:v>3.4169864583685787</c:v>
                </c:pt>
                <c:pt idx="3645">
                  <c:v>3.3651936617524747</c:v>
                </c:pt>
                <c:pt idx="3646">
                  <c:v>4.5124398128105208</c:v>
                </c:pt>
                <c:pt idx="3647">
                  <c:v>3.928695763708423</c:v>
                </c:pt>
                <c:pt idx="3648">
                  <c:v>4.5797430827513699</c:v>
                </c:pt>
                <c:pt idx="3649">
                  <c:v>4.3441788919102926</c:v>
                </c:pt>
                <c:pt idx="3650">
                  <c:v>4.7479966390546515</c:v>
                </c:pt>
                <c:pt idx="3651">
                  <c:v>4.9342892445371813</c:v>
                </c:pt>
                <c:pt idx="3652">
                  <c:v>4.3783787907282576</c:v>
                </c:pt>
                <c:pt idx="3653">
                  <c:v>3.7364050703012728</c:v>
                </c:pt>
                <c:pt idx="3654">
                  <c:v>4.0733425525490343</c:v>
                </c:pt>
                <c:pt idx="3655">
                  <c:v>3.7867407796455921</c:v>
                </c:pt>
                <c:pt idx="3656">
                  <c:v>3.4692411319203664</c:v>
                </c:pt>
                <c:pt idx="3657">
                  <c:v>3.2531457732653632</c:v>
                </c:pt>
                <c:pt idx="3658">
                  <c:v>3.7576658780504832</c:v>
                </c:pt>
                <c:pt idx="3659">
                  <c:v>5.3072209033859181</c:v>
                </c:pt>
                <c:pt idx="3660">
                  <c:v>4.4485340656864008</c:v>
                </c:pt>
                <c:pt idx="3661">
                  <c:v>5.3577015208993224</c:v>
                </c:pt>
                <c:pt idx="3662">
                  <c:v>5.091630522694647</c:v>
                </c:pt>
                <c:pt idx="3663">
                  <c:v>4.4713577423026631</c:v>
                </c:pt>
                <c:pt idx="3664">
                  <c:v>4.6601667277063825</c:v>
                </c:pt>
                <c:pt idx="3665">
                  <c:v>6.1028927729728482</c:v>
                </c:pt>
                <c:pt idx="3666">
                  <c:v>6.0552125495061437</c:v>
                </c:pt>
                <c:pt idx="3667">
                  <c:v>5.7110396571971416</c:v>
                </c:pt>
                <c:pt idx="3668">
                  <c:v>4.8915386578636255</c:v>
                </c:pt>
                <c:pt idx="3669">
                  <c:v>5.1397772794564265</c:v>
                </c:pt>
                <c:pt idx="3670">
                  <c:v>5.7235031573135746</c:v>
                </c:pt>
                <c:pt idx="3671">
                  <c:v>5.340199585392301</c:v>
                </c:pt>
                <c:pt idx="3672">
                  <c:v>5.0945876277197417</c:v>
                </c:pt>
                <c:pt idx="3673">
                  <c:v>4.7296683779446411</c:v>
                </c:pt>
                <c:pt idx="3674">
                  <c:v>4.3940555293819497</c:v>
                </c:pt>
                <c:pt idx="3675">
                  <c:v>4.4737209631640038</c:v>
                </c:pt>
                <c:pt idx="3676">
                  <c:v>4.1868954206044746</c:v>
                </c:pt>
                <c:pt idx="3677">
                  <c:v>4.9297965724241646</c:v>
                </c:pt>
                <c:pt idx="3678">
                  <c:v>4.2175720122329778</c:v>
                </c:pt>
                <c:pt idx="3679">
                  <c:v>4.5844492545309778</c:v>
                </c:pt>
                <c:pt idx="3680">
                  <c:v>4.961136842247531</c:v>
                </c:pt>
                <c:pt idx="3681">
                  <c:v>5.3572802068422307</c:v>
                </c:pt>
                <c:pt idx="3682">
                  <c:v>5.2590940629359686</c:v>
                </c:pt>
                <c:pt idx="3683">
                  <c:v>4.5668145879863058</c:v>
                </c:pt>
                <c:pt idx="3684">
                  <c:v>3.4281352883539711</c:v>
                </c:pt>
                <c:pt idx="3685">
                  <c:v>3.8149983192396504</c:v>
                </c:pt>
                <c:pt idx="3686">
                  <c:v>6.1433313502623514</c:v>
                </c:pt>
                <c:pt idx="3687">
                  <c:v>4.9059033539521915</c:v>
                </c:pt>
                <c:pt idx="3688">
                  <c:v>3.6580287587284492</c:v>
                </c:pt>
                <c:pt idx="3689">
                  <c:v>4.1936600272653655</c:v>
                </c:pt>
                <c:pt idx="3690">
                  <c:v>4.2929067200572888</c:v>
                </c:pt>
                <c:pt idx="3691">
                  <c:v>5.0367300575202609</c:v>
                </c:pt>
                <c:pt idx="3692">
                  <c:v>4.8583231202101658</c:v>
                </c:pt>
                <c:pt idx="3693">
                  <c:v>4.1845710630659578</c:v>
                </c:pt>
                <c:pt idx="3694">
                  <c:v>4.6899255137794231</c:v>
                </c:pt>
                <c:pt idx="3695">
                  <c:v>5.2751869622788483</c:v>
                </c:pt>
                <c:pt idx="3696">
                  <c:v>5.1370631481500597</c:v>
                </c:pt>
                <c:pt idx="3697">
                  <c:v>5.6222184777548065</c:v>
                </c:pt>
                <c:pt idx="3698">
                  <c:v>5.8408688635509503</c:v>
                </c:pt>
                <c:pt idx="3699">
                  <c:v>5.5634103917439681</c:v>
                </c:pt>
                <c:pt idx="3700">
                  <c:v>5.295914066416211</c:v>
                </c:pt>
                <c:pt idx="3701">
                  <c:v>5.355749206093682</c:v>
                </c:pt>
                <c:pt idx="3702">
                  <c:v>5.6527823019962469</c:v>
                </c:pt>
                <c:pt idx="3703">
                  <c:v>5.6333652038914472</c:v>
                </c:pt>
                <c:pt idx="3704">
                  <c:v>5.8421459500583799</c:v>
                </c:pt>
                <c:pt idx="3705">
                  <c:v>5.5549137036385536</c:v>
                </c:pt>
                <c:pt idx="3706">
                  <c:v>5.1583253013956298</c:v>
                </c:pt>
                <c:pt idx="3707">
                  <c:v>5.0690288615979195</c:v>
                </c:pt>
                <c:pt idx="3708">
                  <c:v>5.2170618153274226</c:v>
                </c:pt>
                <c:pt idx="3709">
                  <c:v>5.0385133401360376</c:v>
                </c:pt>
                <c:pt idx="3710">
                  <c:v>5.1168744395981482</c:v>
                </c:pt>
                <c:pt idx="3711">
                  <c:v>5.0656338641558216</c:v>
                </c:pt>
                <c:pt idx="3712">
                  <c:v>5.2750696021020405</c:v>
                </c:pt>
                <c:pt idx="3713">
                  <c:v>5.572949709222744</c:v>
                </c:pt>
                <c:pt idx="3714">
                  <c:v>5.4343908261647238</c:v>
                </c:pt>
                <c:pt idx="3715">
                  <c:v>5.7023554233723601</c:v>
                </c:pt>
                <c:pt idx="3716">
                  <c:v>5.4543398595844454</c:v>
                </c:pt>
                <c:pt idx="3717">
                  <c:v>5.712181380219346</c:v>
                </c:pt>
                <c:pt idx="3718">
                  <c:v>5.48402289999167</c:v>
                </c:pt>
                <c:pt idx="3719">
                  <c:v>5.0278916257703905</c:v>
                </c:pt>
                <c:pt idx="3720">
                  <c:v>5.0492174319321093</c:v>
                </c:pt>
                <c:pt idx="3721">
                  <c:v>5.5059602005871913</c:v>
                </c:pt>
                <c:pt idx="3722">
                  <c:v>5.3973197449547428</c:v>
                </c:pt>
                <c:pt idx="3723">
                  <c:v>5.0694693067252734</c:v>
                </c:pt>
                <c:pt idx="3724">
                  <c:v>4.1569208467341801</c:v>
                </c:pt>
                <c:pt idx="3725">
                  <c:v>4.3356758877329575</c:v>
                </c:pt>
                <c:pt idx="3726">
                  <c:v>4.5240715004750713</c:v>
                </c:pt>
                <c:pt idx="3727">
                  <c:v>4.6324592883650721</c:v>
                </c:pt>
                <c:pt idx="3728">
                  <c:v>4.9590088367080813</c:v>
                </c:pt>
                <c:pt idx="3729">
                  <c:v>5.2558993178232472</c:v>
                </c:pt>
                <c:pt idx="3730">
                  <c:v>5.1265558335754822</c:v>
                </c:pt>
                <c:pt idx="3731">
                  <c:v>4.9179558449718233</c:v>
                </c:pt>
                <c:pt idx="3732">
                  <c:v>4.7589005456374132</c:v>
                </c:pt>
                <c:pt idx="3733">
                  <c:v>4.4019446929875832</c:v>
                </c:pt>
                <c:pt idx="3734">
                  <c:v>5.2239277706345133</c:v>
                </c:pt>
                <c:pt idx="3735">
                  <c:v>4.7666552951191923</c:v>
                </c:pt>
                <c:pt idx="3736">
                  <c:v>5.4298142409107673</c:v>
                </c:pt>
                <c:pt idx="3737">
                  <c:v>5.3200347765652705</c:v>
                </c:pt>
                <c:pt idx="3738">
                  <c:v>5.6858916078111754</c:v>
                </c:pt>
                <c:pt idx="3739">
                  <c:v>5.4272063562186679</c:v>
                </c:pt>
                <c:pt idx="3740">
                  <c:v>5.4163028246170857</c:v>
                </c:pt>
                <c:pt idx="3741">
                  <c:v>5.2373821548934698</c:v>
                </c:pt>
                <c:pt idx="3742">
                  <c:v>5.1369877803177735</c:v>
                </c:pt>
                <c:pt idx="3743">
                  <c:v>5.1060400396265626</c:v>
                </c:pt>
                <c:pt idx="3744">
                  <c:v>5.1649903168819167</c:v>
                </c:pt>
                <c:pt idx="3745">
                  <c:v>5.1541473387166779</c:v>
                </c:pt>
                <c:pt idx="3746">
                  <c:v>5.5491788639028767</c:v>
                </c:pt>
                <c:pt idx="3747">
                  <c:v>5.3011745726806421</c:v>
                </c:pt>
                <c:pt idx="3748">
                  <c:v>5.2409342055212891</c:v>
                </c:pt>
                <c:pt idx="3749">
                  <c:v>4.5769642830738597</c:v>
                </c:pt>
                <c:pt idx="3750">
                  <c:v>4.6546818882378247</c:v>
                </c:pt>
                <c:pt idx="3751">
                  <c:v>4.4457904427361674</c:v>
                </c:pt>
                <c:pt idx="3752">
                  <c:v>4.22720235530086</c:v>
                </c:pt>
                <c:pt idx="3753">
                  <c:v>4.9913871027952368</c:v>
                </c:pt>
                <c:pt idx="3754">
                  <c:v>5.9044706537260332</c:v>
                </c:pt>
                <c:pt idx="3755">
                  <c:v>5.3192483220209823</c:v>
                </c:pt>
                <c:pt idx="3756">
                  <c:v>4.1690471393502806</c:v>
                </c:pt>
                <c:pt idx="3757">
                  <c:v>3.6038721320113996</c:v>
                </c:pt>
                <c:pt idx="3758">
                  <c:v>4.0503323805863376</c:v>
                </c:pt>
                <c:pt idx="3759">
                  <c:v>4.5662687139709552</c:v>
                </c:pt>
                <c:pt idx="3760">
                  <c:v>5.0315435238575326</c:v>
                </c:pt>
                <c:pt idx="3761">
                  <c:v>5.0215402438059318</c:v>
                </c:pt>
                <c:pt idx="3762">
                  <c:v>4.9023750415708092</c:v>
                </c:pt>
                <c:pt idx="3763">
                  <c:v>4.2764796168665846</c:v>
                </c:pt>
                <c:pt idx="3764">
                  <c:v>4.3964472718420184</c:v>
                </c:pt>
                <c:pt idx="3765">
                  <c:v>4.3866859762605008</c:v>
                </c:pt>
                <c:pt idx="3766">
                  <c:v>4.4161864253200607</c:v>
                </c:pt>
                <c:pt idx="3767">
                  <c:v>4.4955228784250059</c:v>
                </c:pt>
                <c:pt idx="3768">
                  <c:v>4.6541898951933769</c:v>
                </c:pt>
                <c:pt idx="3769">
                  <c:v>4.5848379024996744</c:v>
                </c:pt>
                <c:pt idx="3770">
                  <c:v>4.585008215781067</c:v>
                </c:pt>
                <c:pt idx="3771">
                  <c:v>4.793298973999077</c:v>
                </c:pt>
                <c:pt idx="3772">
                  <c:v>4.8930567751656637</c:v>
                </c:pt>
                <c:pt idx="3773">
                  <c:v>4.9534373201239594</c:v>
                </c:pt>
                <c:pt idx="3774">
                  <c:v>5.0132004452025329</c:v>
                </c:pt>
                <c:pt idx="3775">
                  <c:v>5.1719064981795642</c:v>
                </c:pt>
                <c:pt idx="3776">
                  <c:v>5.1625077544282467</c:v>
                </c:pt>
                <c:pt idx="3777">
                  <c:v>5.2128094403632836</c:v>
                </c:pt>
                <c:pt idx="3778">
                  <c:v>5.3521489522029855</c:v>
                </c:pt>
                <c:pt idx="3779">
                  <c:v>5.3113297299304207</c:v>
                </c:pt>
                <c:pt idx="3780">
                  <c:v>4.9535642426431679</c:v>
                </c:pt>
                <c:pt idx="3781">
                  <c:v>4.239097580053846</c:v>
                </c:pt>
                <c:pt idx="3782">
                  <c:v>4.2891070128960989</c:v>
                </c:pt>
                <c:pt idx="3783">
                  <c:v>3.7535843794871018</c:v>
                </c:pt>
                <c:pt idx="3784">
                  <c:v>4.0415577842625678</c:v>
                </c:pt>
                <c:pt idx="3785">
                  <c:v>4.1901085009107657</c:v>
                </c:pt>
                <c:pt idx="3786">
                  <c:v>3.7130035490960269</c:v>
                </c:pt>
                <c:pt idx="3787">
                  <c:v>3.3053613911597637</c:v>
                </c:pt>
                <c:pt idx="3788">
                  <c:v>5.7672176361606216</c:v>
                </c:pt>
                <c:pt idx="3789">
                  <c:v>4.2905340137586645</c:v>
                </c:pt>
                <c:pt idx="3790">
                  <c:v>4.0435346351705741</c:v>
                </c:pt>
                <c:pt idx="3791">
                  <c:v>4.3332652549841599</c:v>
                </c:pt>
                <c:pt idx="3792">
                  <c:v>3.6688682444536025</c:v>
                </c:pt>
                <c:pt idx="3793">
                  <c:v>4.046042309209259</c:v>
                </c:pt>
                <c:pt idx="3794">
                  <c:v>3.8375628243818363</c:v>
                </c:pt>
                <c:pt idx="3795">
                  <c:v>4.0071687098961828</c:v>
                </c:pt>
                <c:pt idx="3796">
                  <c:v>3.9679838259932678</c:v>
                </c:pt>
                <c:pt idx="3797">
                  <c:v>3.7487806789336773</c:v>
                </c:pt>
                <c:pt idx="3798">
                  <c:v>5.6921589251042439</c:v>
                </c:pt>
                <c:pt idx="3799">
                  <c:v>5.5049968974119334</c:v>
                </c:pt>
                <c:pt idx="3800">
                  <c:v>5.326589240349251</c:v>
                </c:pt>
                <c:pt idx="3801">
                  <c:v>5.0291397997713014</c:v>
                </c:pt>
                <c:pt idx="3802">
                  <c:v>5.7235697029436245</c:v>
                </c:pt>
                <c:pt idx="3803">
                  <c:v>5.6048847018131394</c:v>
                </c:pt>
                <c:pt idx="3804">
                  <c:v>4.672332354945552</c:v>
                </c:pt>
                <c:pt idx="3805">
                  <c:v>4.2855047631562408</c:v>
                </c:pt>
                <c:pt idx="3806">
                  <c:v>5.1678182543793039</c:v>
                </c:pt>
                <c:pt idx="3807">
                  <c:v>5.0773447816372652</c:v>
                </c:pt>
                <c:pt idx="3808">
                  <c:v>4.9283667859655704</c:v>
                </c:pt>
                <c:pt idx="3809">
                  <c:v>5.2755005505239163</c:v>
                </c:pt>
                <c:pt idx="3810">
                  <c:v>4.8779355317942272</c:v>
                </c:pt>
                <c:pt idx="3811">
                  <c:v>5.2928302428664535</c:v>
                </c:pt>
                <c:pt idx="3812">
                  <c:v>5.6665600781152365</c:v>
                </c:pt>
                <c:pt idx="3813">
                  <c:v>6.4813929784280582</c:v>
                </c:pt>
                <c:pt idx="3814">
                  <c:v>5.2414880300821869</c:v>
                </c:pt>
                <c:pt idx="3815">
                  <c:v>5.158978211986728</c:v>
                </c:pt>
                <c:pt idx="3816">
                  <c:v>4.8295721817109687</c:v>
                </c:pt>
                <c:pt idx="3817">
                  <c:v>4.7510220789060691</c:v>
                </c:pt>
                <c:pt idx="3818">
                  <c:v>4.5058932316913136</c:v>
                </c:pt>
                <c:pt idx="3819">
                  <c:v>7.0454233197563019</c:v>
                </c:pt>
                <c:pt idx="3820">
                  <c:v>6.1206809989782567</c:v>
                </c:pt>
                <c:pt idx="3821">
                  <c:v>5.5102639193593905</c:v>
                </c:pt>
                <c:pt idx="3822">
                  <c:v>6.2601794689065411</c:v>
                </c:pt>
                <c:pt idx="3823">
                  <c:v>5.8767908653442618</c:v>
                </c:pt>
                <c:pt idx="3824">
                  <c:v>6.2231833659053652</c:v>
                </c:pt>
                <c:pt idx="3825">
                  <c:v>7.2599662899014481</c:v>
                </c:pt>
                <c:pt idx="3826">
                  <c:v>6.7774463185887566</c:v>
                </c:pt>
                <c:pt idx="3827">
                  <c:v>6.7200771182997165</c:v>
                </c:pt>
                <c:pt idx="3828">
                  <c:v>6.7702369391096227</c:v>
                </c:pt>
                <c:pt idx="3829">
                  <c:v>6.6814145885965219</c:v>
                </c:pt>
                <c:pt idx="3830">
                  <c:v>7.5007357976603606</c:v>
                </c:pt>
                <c:pt idx="3831">
                  <c:v>8.2415391774094413</c:v>
                </c:pt>
                <c:pt idx="3832">
                  <c:v>8.5475124881875164</c:v>
                </c:pt>
                <c:pt idx="3833">
                  <c:v>7.7096178284189119</c:v>
                </c:pt>
                <c:pt idx="3834">
                  <c:v>7.5222422592999338</c:v>
                </c:pt>
                <c:pt idx="3835">
                  <c:v>6.7436352031892151</c:v>
                </c:pt>
                <c:pt idx="3836">
                  <c:v>6.9220306302291874</c:v>
                </c:pt>
                <c:pt idx="3837">
                  <c:v>7.9298076336830032</c:v>
                </c:pt>
                <c:pt idx="3838">
                  <c:v>7.496389081893982</c:v>
                </c:pt>
                <c:pt idx="3839">
                  <c:v>7.1029607599593314</c:v>
                </c:pt>
                <c:pt idx="3840">
                  <c:v>7.1936190190159586</c:v>
                </c:pt>
                <c:pt idx="3841">
                  <c:v>6.4041234518089123</c:v>
                </c:pt>
                <c:pt idx="3842">
                  <c:v>6.3064725601407154</c:v>
                </c:pt>
                <c:pt idx="3843">
                  <c:v>6.4553720650076603</c:v>
                </c:pt>
                <c:pt idx="3844">
                  <c:v>6.4074526177211242</c:v>
                </c:pt>
                <c:pt idx="3845">
                  <c:v>6.2000301007607046</c:v>
                </c:pt>
                <c:pt idx="3846">
                  <c:v>6.2195797786212754</c:v>
                </c:pt>
                <c:pt idx="3847">
                  <c:v>6.6167127249347732</c:v>
                </c:pt>
                <c:pt idx="3848">
                  <c:v>6.9631330258463482</c:v>
                </c:pt>
                <c:pt idx="3849">
                  <c:v>6.8952704301661578</c:v>
                </c:pt>
                <c:pt idx="3850">
                  <c:v>7.0052010118514456</c:v>
                </c:pt>
                <c:pt idx="3851">
                  <c:v>7.697524093888596</c:v>
                </c:pt>
                <c:pt idx="3852">
                  <c:v>7.8560194785586557</c:v>
                </c:pt>
                <c:pt idx="3853">
                  <c:v>7.5409981787310878</c:v>
                </c:pt>
                <c:pt idx="3854">
                  <c:v>7.7986830531252576</c:v>
                </c:pt>
                <c:pt idx="3855">
                  <c:v>8.7087643008967959</c:v>
                </c:pt>
                <c:pt idx="3856">
                  <c:v>8.2933210302744005</c:v>
                </c:pt>
                <c:pt idx="3857">
                  <c:v>8.3927985433679257</c:v>
                </c:pt>
                <c:pt idx="3858">
                  <c:v>8.3437536886088086</c:v>
                </c:pt>
                <c:pt idx="3859">
                  <c:v>8.8673217698399309</c:v>
                </c:pt>
                <c:pt idx="3860">
                  <c:v>9.4213380688741886</c:v>
                </c:pt>
                <c:pt idx="3861">
                  <c:v>8.3038590646763026</c:v>
                </c:pt>
                <c:pt idx="3862">
                  <c:v>8.5520224928481046</c:v>
                </c:pt>
                <c:pt idx="3863">
                  <c:v>8.2747726669166237</c:v>
                </c:pt>
                <c:pt idx="3864">
                  <c:v>8.0478370872534413</c:v>
                </c:pt>
                <c:pt idx="3865">
                  <c:v>7.572503280387509</c:v>
                </c:pt>
                <c:pt idx="3866">
                  <c:v>7.1668603432728872</c:v>
                </c:pt>
                <c:pt idx="3867">
                  <c:v>7.265761513640574</c:v>
                </c:pt>
                <c:pt idx="3868">
                  <c:v>7.5238960016229477</c:v>
                </c:pt>
                <c:pt idx="3869">
                  <c:v>7.3555086199656756</c:v>
                </c:pt>
                <c:pt idx="3870">
                  <c:v>6.2568147802231238</c:v>
                </c:pt>
                <c:pt idx="3871">
                  <c:v>5.4747796901958754</c:v>
                </c:pt>
                <c:pt idx="3872">
                  <c:v>5.9892950656338968</c:v>
                </c:pt>
                <c:pt idx="3873">
                  <c:v>6.2562808247315065</c:v>
                </c:pt>
                <c:pt idx="3874">
                  <c:v>6.3254208596748205</c:v>
                </c:pt>
                <c:pt idx="3875">
                  <c:v>5.7110602897051992</c:v>
                </c:pt>
                <c:pt idx="3876">
                  <c:v>5.7699552734371826</c:v>
                </c:pt>
                <c:pt idx="3877">
                  <c:v>5.1850427170966409</c:v>
                </c:pt>
                <c:pt idx="3878">
                  <c:v>4.788325496667186</c:v>
                </c:pt>
                <c:pt idx="3879">
                  <c:v>6.0525991027597206</c:v>
                </c:pt>
                <c:pt idx="3880">
                  <c:v>7.2095384571428296</c:v>
                </c:pt>
                <c:pt idx="3881">
                  <c:v>5.7358237959052136</c:v>
                </c:pt>
                <c:pt idx="3882">
                  <c:v>6.9310050584671705</c:v>
                </c:pt>
                <c:pt idx="3883">
                  <c:v>7.0078934449379435</c:v>
                </c:pt>
                <c:pt idx="3884">
                  <c:v>7.3849254223157637</c:v>
                </c:pt>
                <c:pt idx="3885">
                  <c:v>8.6104899668464565</c:v>
                </c:pt>
                <c:pt idx="3886">
                  <c:v>6.9788635869868791</c:v>
                </c:pt>
                <c:pt idx="3887">
                  <c:v>8.0747012643301606</c:v>
                </c:pt>
                <c:pt idx="3888">
                  <c:v>8.1826249264750057</c:v>
                </c:pt>
                <c:pt idx="3889">
                  <c:v>7.0943898888414445</c:v>
                </c:pt>
                <c:pt idx="3890">
                  <c:v>6.1037281355710009</c:v>
                </c:pt>
                <c:pt idx="3891">
                  <c:v>6.6761663560191975</c:v>
                </c:pt>
                <c:pt idx="3892">
                  <c:v>6.9915218172046716</c:v>
                </c:pt>
                <c:pt idx="3893">
                  <c:v>7.6905119513772418</c:v>
                </c:pt>
                <c:pt idx="3894">
                  <c:v>7.1462758810015901</c:v>
                </c:pt>
                <c:pt idx="3895">
                  <c:v>7.8573344787334349</c:v>
                </c:pt>
                <c:pt idx="3896">
                  <c:v>8.0257230047928498</c:v>
                </c:pt>
                <c:pt idx="3897">
                  <c:v>7.8767336656421341</c:v>
                </c:pt>
                <c:pt idx="3898">
                  <c:v>7.263618024224046</c:v>
                </c:pt>
                <c:pt idx="3899">
                  <c:v>7.4799614023765422</c:v>
                </c:pt>
                <c:pt idx="3900">
                  <c:v>5.5855296772011096</c:v>
                </c:pt>
                <c:pt idx="3901">
                  <c:v>6.8668203335565234</c:v>
                </c:pt>
                <c:pt idx="3902">
                  <c:v>6.4221029150525908</c:v>
                </c:pt>
                <c:pt idx="3903">
                  <c:v>7.4276149777915519</c:v>
                </c:pt>
                <c:pt idx="3904">
                  <c:v>10.663896620678997</c:v>
                </c:pt>
                <c:pt idx="3905">
                  <c:v>9.1614865281882452</c:v>
                </c:pt>
                <c:pt idx="3906">
                  <c:v>9.5163916730267282</c:v>
                </c:pt>
                <c:pt idx="3907">
                  <c:v>12.218246913541073</c:v>
                </c:pt>
                <c:pt idx="3908">
                  <c:v>12.939532581071887</c:v>
                </c:pt>
                <c:pt idx="3909">
                  <c:v>11.216151003758945</c:v>
                </c:pt>
                <c:pt idx="3910">
                  <c:v>10.022693722356619</c:v>
                </c:pt>
                <c:pt idx="3911">
                  <c:v>8.8398074956615016</c:v>
                </c:pt>
                <c:pt idx="3912">
                  <c:v>7.8244176038079791</c:v>
                </c:pt>
                <c:pt idx="3913">
                  <c:v>7.4295265241262172</c:v>
                </c:pt>
                <c:pt idx="3914">
                  <c:v>5.4646833093887359</c:v>
                </c:pt>
                <c:pt idx="3915">
                  <c:v>10.825170786793825</c:v>
                </c:pt>
                <c:pt idx="3916">
                  <c:v>9.5218754121809006</c:v>
                </c:pt>
                <c:pt idx="3917">
                  <c:v>8.9003517860632897</c:v>
                </c:pt>
                <c:pt idx="3918">
                  <c:v>9.0208833908005417</c:v>
                </c:pt>
                <c:pt idx="3919">
                  <c:v>8.2808779922434272</c:v>
                </c:pt>
                <c:pt idx="3920">
                  <c:v>7.9558734087089524</c:v>
                </c:pt>
                <c:pt idx="3921">
                  <c:v>8.3624974387833166</c:v>
                </c:pt>
                <c:pt idx="3922">
                  <c:v>9.6890921167765889</c:v>
                </c:pt>
                <c:pt idx="3923">
                  <c:v>9.8881120067718875</c:v>
                </c:pt>
                <c:pt idx="3924">
                  <c:v>8.7224081027933522</c:v>
                </c:pt>
                <c:pt idx="3925">
                  <c:v>9.8612142519777972</c:v>
                </c:pt>
                <c:pt idx="3926">
                  <c:v>10.672562176080344</c:v>
                </c:pt>
                <c:pt idx="3927">
                  <c:v>9.3177257561953137</c:v>
                </c:pt>
                <c:pt idx="3928">
                  <c:v>8.339190389067296</c:v>
                </c:pt>
                <c:pt idx="3929">
                  <c:v>8.1022823995758007</c:v>
                </c:pt>
                <c:pt idx="3930">
                  <c:v>6.2913776760924556</c:v>
                </c:pt>
                <c:pt idx="3931">
                  <c:v>5.847027472215915</c:v>
                </c:pt>
                <c:pt idx="3932">
                  <c:v>7.1748482222994605</c:v>
                </c:pt>
                <c:pt idx="3933">
                  <c:v>7.5701422540822225</c:v>
                </c:pt>
                <c:pt idx="3934">
                  <c:v>7.1347736436152696</c:v>
                </c:pt>
                <c:pt idx="3935">
                  <c:v>4.5643807257214055</c:v>
                </c:pt>
                <c:pt idx="3936">
                  <c:v>4.4450298571893319</c:v>
                </c:pt>
                <c:pt idx="3937">
                  <c:v>4.582850925843915</c:v>
                </c:pt>
                <c:pt idx="3938">
                  <c:v>4.6614909961958064</c:v>
                </c:pt>
                <c:pt idx="3939">
                  <c:v>4.686167331379945</c:v>
                </c:pt>
                <c:pt idx="3940">
                  <c:v>4.1374865555943297</c:v>
                </c:pt>
                <c:pt idx="3941">
                  <c:v>4.4362499433067395</c:v>
                </c:pt>
                <c:pt idx="3942">
                  <c:v>4.3960949068397213</c:v>
                </c:pt>
                <c:pt idx="3943">
                  <c:v>4.5638711487845587</c:v>
                </c:pt>
                <c:pt idx="3944">
                  <c:v>3.7293789307438385</c:v>
                </c:pt>
                <c:pt idx="3945">
                  <c:v>4.5949303853079533</c:v>
                </c:pt>
                <c:pt idx="3946">
                  <c:v>3.940055695519495</c:v>
                </c:pt>
                <c:pt idx="3947">
                  <c:v>4.5035194405393844</c:v>
                </c:pt>
                <c:pt idx="3948">
                  <c:v>4.7695146211977439</c:v>
                </c:pt>
                <c:pt idx="3949">
                  <c:v>4.7886124408504998</c:v>
                </c:pt>
                <c:pt idx="3950">
                  <c:v>3.8200918997288742</c:v>
                </c:pt>
                <c:pt idx="3951">
                  <c:v>4.4020288726032035</c:v>
                </c:pt>
                <c:pt idx="3952">
                  <c:v>6.3249261358213982</c:v>
                </c:pt>
                <c:pt idx="3953">
                  <c:v>4.5002653243699013</c:v>
                </c:pt>
                <c:pt idx="3954">
                  <c:v>5.3702586066955318</c:v>
                </c:pt>
                <c:pt idx="3955">
                  <c:v>6.3489082738610882</c:v>
                </c:pt>
                <c:pt idx="3956">
                  <c:v>5.7566151855957903</c:v>
                </c:pt>
                <c:pt idx="3957">
                  <c:v>5.191636445006762</c:v>
                </c:pt>
                <c:pt idx="3958">
                  <c:v>5.6089237359343596</c:v>
                </c:pt>
                <c:pt idx="3959">
                  <c:v>5.7676167827656872</c:v>
                </c:pt>
                <c:pt idx="3960">
                  <c:v>6.7664021377356081</c:v>
                </c:pt>
                <c:pt idx="3961">
                  <c:v>5.0358988373810032</c:v>
                </c:pt>
                <c:pt idx="3962">
                  <c:v>5.4623809763779754</c:v>
                </c:pt>
                <c:pt idx="3963">
                  <c:v>5.4430488260182015</c:v>
                </c:pt>
                <c:pt idx="3964">
                  <c:v>4.1753471032318288</c:v>
                </c:pt>
                <c:pt idx="3965">
                  <c:v>4.330735431404964</c:v>
                </c:pt>
                <c:pt idx="3966">
                  <c:v>5.1155006234536362</c:v>
                </c:pt>
                <c:pt idx="3967">
                  <c:v>5.2908015372043149</c:v>
                </c:pt>
                <c:pt idx="3968">
                  <c:v>6.1719183010088132</c:v>
                </c:pt>
                <c:pt idx="3969">
                  <c:v>6.4023623979894078</c:v>
                </c:pt>
                <c:pt idx="3970">
                  <c:v>6.2064716425468136</c:v>
                </c:pt>
                <c:pt idx="3971">
                  <c:v>6.0164394713718083</c:v>
                </c:pt>
                <c:pt idx="3972">
                  <c:v>5.9173423759354202</c:v>
                </c:pt>
                <c:pt idx="3973">
                  <c:v>6.0867583783560697</c:v>
                </c:pt>
                <c:pt idx="3974">
                  <c:v>5.8788942396752111</c:v>
                </c:pt>
                <c:pt idx="3975">
                  <c:v>6.2860648177430294</c:v>
                </c:pt>
                <c:pt idx="3976">
                  <c:v>6.3357904754093433</c:v>
                </c:pt>
                <c:pt idx="3977">
                  <c:v>6.0587457009538372</c:v>
                </c:pt>
                <c:pt idx="3978">
                  <c:v>6.0190497360052433</c:v>
                </c:pt>
                <c:pt idx="3979">
                  <c:v>6.5645652196884976</c:v>
                </c:pt>
                <c:pt idx="3980">
                  <c:v>6.9611212644015996</c:v>
                </c:pt>
                <c:pt idx="3981">
                  <c:v>6.6343545478649668</c:v>
                </c:pt>
                <c:pt idx="3982">
                  <c:v>5.4665096348198272</c:v>
                </c:pt>
                <c:pt idx="3983">
                  <c:v>5.4476448693494346</c:v>
                </c:pt>
                <c:pt idx="3984">
                  <c:v>5.4385280253932837</c:v>
                </c:pt>
                <c:pt idx="3985">
                  <c:v>5.1816541529285276</c:v>
                </c:pt>
                <c:pt idx="3986">
                  <c:v>4.5679203821145249</c:v>
                </c:pt>
                <c:pt idx="3987">
                  <c:v>3.7359943604948809</c:v>
                </c:pt>
                <c:pt idx="3988">
                  <c:v>3.5183191976266808</c:v>
                </c:pt>
                <c:pt idx="3989">
                  <c:v>3.3209196615127627</c:v>
                </c:pt>
                <c:pt idx="3990">
                  <c:v>3.5249979887572116</c:v>
                </c:pt>
                <c:pt idx="3991">
                  <c:v>3.5842013992674255</c:v>
                </c:pt>
                <c:pt idx="3992">
                  <c:v>4.7735196250597323</c:v>
                </c:pt>
                <c:pt idx="3993">
                  <c:v>5.0002361369958761</c:v>
                </c:pt>
                <c:pt idx="3994">
                  <c:v>5.2467982008314147</c:v>
                </c:pt>
                <c:pt idx="3995">
                  <c:v>5.2952519587650269</c:v>
                </c:pt>
                <c:pt idx="3996">
                  <c:v>6.2188363022591773</c:v>
                </c:pt>
                <c:pt idx="3997">
                  <c:v>6.5438743319114598</c:v>
                </c:pt>
                <c:pt idx="3998">
                  <c:v>5.4544920854644952</c:v>
                </c:pt>
                <c:pt idx="3999">
                  <c:v>3.1753171892106118</c:v>
                </c:pt>
                <c:pt idx="4000">
                  <c:v>3.6768109576437786</c:v>
                </c:pt>
                <c:pt idx="4001">
                  <c:v>3.7965219433378583</c:v>
                </c:pt>
                <c:pt idx="4002">
                  <c:v>3.6590166420203838</c:v>
                </c:pt>
                <c:pt idx="4003">
                  <c:v>4.0327871592160136</c:v>
                </c:pt>
                <c:pt idx="4004">
                  <c:v>2.9910327754485238</c:v>
                </c:pt>
                <c:pt idx="4005">
                  <c:v>2.9519700585187594</c:v>
                </c:pt>
                <c:pt idx="4006">
                  <c:v>3.4482211460253205</c:v>
                </c:pt>
                <c:pt idx="4007">
                  <c:v>4.1480564028364677</c:v>
                </c:pt>
                <c:pt idx="4008">
                  <c:v>3.7946828916154449</c:v>
                </c:pt>
                <c:pt idx="4009">
                  <c:v>4.1106136708461163</c:v>
                </c:pt>
                <c:pt idx="4010">
                  <c:v>4.1209049617062208</c:v>
                </c:pt>
                <c:pt idx="4011">
                  <c:v>3.7270395726556229</c:v>
                </c:pt>
                <c:pt idx="4012">
                  <c:v>4.0823778956239254</c:v>
                </c:pt>
                <c:pt idx="4013">
                  <c:v>4.4372634093804875</c:v>
                </c:pt>
                <c:pt idx="4014">
                  <c:v>4.2886019013176595</c:v>
                </c:pt>
                <c:pt idx="4015">
                  <c:v>4.0913769444713477</c:v>
                </c:pt>
                <c:pt idx="4016">
                  <c:v>4.1014075056075727</c:v>
                </c:pt>
                <c:pt idx="4017">
                  <c:v>4.5156504426053079</c:v>
                </c:pt>
                <c:pt idx="4018">
                  <c:v>4.4473106288227093</c:v>
                </c:pt>
                <c:pt idx="4019">
                  <c:v>4.5266226416577053</c:v>
                </c:pt>
                <c:pt idx="4020">
                  <c:v>4.3691900784672724</c:v>
                </c:pt>
                <c:pt idx="4021">
                  <c:v>4.3301957160324749</c:v>
                </c:pt>
                <c:pt idx="4022">
                  <c:v>3.946406078445277</c:v>
                </c:pt>
                <c:pt idx="4023">
                  <c:v>3.6207680090369889</c:v>
                </c:pt>
                <c:pt idx="4024">
                  <c:v>3.5623833315746114</c:v>
                </c:pt>
                <c:pt idx="4025">
                  <c:v>3.6128684236168205</c:v>
                </c:pt>
                <c:pt idx="4026">
                  <c:v>3.7805904745739922</c:v>
                </c:pt>
                <c:pt idx="4027">
                  <c:v>4.4325965068761564</c:v>
                </c:pt>
                <c:pt idx="4028">
                  <c:v>4.7891191822531685</c:v>
                </c:pt>
                <c:pt idx="4029">
                  <c:v>4.3359445586654664</c:v>
                </c:pt>
                <c:pt idx="4030">
                  <c:v>4.1293077630477981</c:v>
                </c:pt>
                <c:pt idx="4031">
                  <c:v>4.2095271276208415</c:v>
                </c:pt>
                <c:pt idx="4032">
                  <c:v>4.5557560262024426</c:v>
                </c:pt>
                <c:pt idx="4033">
                  <c:v>4.2504056374893624</c:v>
                </c:pt>
                <c:pt idx="4034">
                  <c:v>4.220883028544991</c:v>
                </c:pt>
                <c:pt idx="4035">
                  <c:v>3.5499345647714842</c:v>
                </c:pt>
                <c:pt idx="4036">
                  <c:v>3.9560899587876981</c:v>
                </c:pt>
                <c:pt idx="4037">
                  <c:v>4.0852737901178742</c:v>
                </c:pt>
                <c:pt idx="4038">
                  <c:v>4.331491166097897</c:v>
                </c:pt>
                <c:pt idx="4039">
                  <c:v>4.3810927027199513</c:v>
                </c:pt>
                <c:pt idx="4040">
                  <c:v>4.172770226672859</c:v>
                </c:pt>
                <c:pt idx="4041">
                  <c:v>4.4689904449651605</c:v>
                </c:pt>
                <c:pt idx="4042">
                  <c:v>4.737790178204774</c:v>
                </c:pt>
                <c:pt idx="4043">
                  <c:v>5.0438538568846356</c:v>
                </c:pt>
                <c:pt idx="4044">
                  <c:v>5.7654323055595293</c:v>
                </c:pt>
                <c:pt idx="4045">
                  <c:v>5.587161779033889</c:v>
                </c:pt>
                <c:pt idx="4046">
                  <c:v>5.4796801411589424</c:v>
                </c:pt>
                <c:pt idx="4047">
                  <c:v>4.916429487439272</c:v>
                </c:pt>
                <c:pt idx="4048">
                  <c:v>4.8086955570714691</c:v>
                </c:pt>
                <c:pt idx="4049">
                  <c:v>5.0556975970664082</c:v>
                </c:pt>
                <c:pt idx="4050">
                  <c:v>5.5672333037549686</c:v>
                </c:pt>
                <c:pt idx="4051">
                  <c:v>5.4688001568139297</c:v>
                </c:pt>
                <c:pt idx="4052">
                  <c:v>4.8183244106987999</c:v>
                </c:pt>
                <c:pt idx="4053">
                  <c:v>4.472109140565661</c:v>
                </c:pt>
                <c:pt idx="4054">
                  <c:v>4.5400259636472313</c:v>
                </c:pt>
                <c:pt idx="4055">
                  <c:v>4.827725751876808</c:v>
                </c:pt>
                <c:pt idx="4056">
                  <c:v>4.5409394651470727</c:v>
                </c:pt>
                <c:pt idx="4057">
                  <c:v>4.7095674203911964</c:v>
                </c:pt>
                <c:pt idx="4058">
                  <c:v>4.0950723410847489</c:v>
                </c:pt>
                <c:pt idx="4059">
                  <c:v>3.985090375601128</c:v>
                </c:pt>
                <c:pt idx="4060">
                  <c:v>4.3006948576089217</c:v>
                </c:pt>
                <c:pt idx="4061">
                  <c:v>4.1319884995924854</c:v>
                </c:pt>
                <c:pt idx="4062">
                  <c:v>4.0325366664644795</c:v>
                </c:pt>
                <c:pt idx="4063">
                  <c:v>4.1703367525866666</c:v>
                </c:pt>
                <c:pt idx="4064">
                  <c:v>3.9519958637823573</c:v>
                </c:pt>
                <c:pt idx="4065">
                  <c:v>4.089498290191492</c:v>
                </c:pt>
                <c:pt idx="4066">
                  <c:v>3.4658396056986254</c:v>
                </c:pt>
                <c:pt idx="4067">
                  <c:v>3.2776145260513299</c:v>
                </c:pt>
                <c:pt idx="4068">
                  <c:v>4.9449057793457944</c:v>
                </c:pt>
                <c:pt idx="4069">
                  <c:v>5.159568837854029</c:v>
                </c:pt>
                <c:pt idx="4070">
                  <c:v>4.5892726539387443</c:v>
                </c:pt>
                <c:pt idx="4071">
                  <c:v>3.4905445470538958</c:v>
                </c:pt>
                <c:pt idx="4072">
                  <c:v>3.9144444778861822</c:v>
                </c:pt>
                <c:pt idx="4073">
                  <c:v>4.0837613579704675</c:v>
                </c:pt>
                <c:pt idx="4074">
                  <c:v>4.9294782839040909</c:v>
                </c:pt>
                <c:pt idx="4075">
                  <c:v>5.6585509884820198</c:v>
                </c:pt>
                <c:pt idx="4076">
                  <c:v>5.1090341021282919</c:v>
                </c:pt>
                <c:pt idx="4077">
                  <c:v>4.420972917360344</c:v>
                </c:pt>
                <c:pt idx="4078">
                  <c:v>4.3434322208676788</c:v>
                </c:pt>
                <c:pt idx="4079">
                  <c:v>4.0294882750885268</c:v>
                </c:pt>
                <c:pt idx="4080">
                  <c:v>3.5573938513633658</c:v>
                </c:pt>
                <c:pt idx="4081">
                  <c:v>3.5392144170316699</c:v>
                </c:pt>
                <c:pt idx="4082">
                  <c:v>4.6997258164099538</c:v>
                </c:pt>
                <c:pt idx="4083">
                  <c:v>4.2774428138776397</c:v>
                </c:pt>
                <c:pt idx="4084">
                  <c:v>4.8665889475067621</c:v>
                </c:pt>
                <c:pt idx="4085">
                  <c:v>4.6118251348959074</c:v>
                </c:pt>
                <c:pt idx="4086">
                  <c:v>4.3158012451947094</c:v>
                </c:pt>
                <c:pt idx="4087">
                  <c:v>4.2283770988243035</c:v>
                </c:pt>
                <c:pt idx="4088">
                  <c:v>4.4750435429739976</c:v>
                </c:pt>
                <c:pt idx="4089">
                  <c:v>4.2186415224245266</c:v>
                </c:pt>
                <c:pt idx="4090">
                  <c:v>4.2783879816764898</c:v>
                </c:pt>
                <c:pt idx="4091">
                  <c:v>4.1345598074545613</c:v>
                </c:pt>
                <c:pt idx="4092">
                  <c:v>3.902517780553139</c:v>
                </c:pt>
                <c:pt idx="4093">
                  <c:v>4.3331065152630268</c:v>
                </c:pt>
                <c:pt idx="4094">
                  <c:v>4.8611579852826017</c:v>
                </c:pt>
                <c:pt idx="4095">
                  <c:v>4.7233975251859031</c:v>
                </c:pt>
                <c:pt idx="4096">
                  <c:v>4.5125311407203483</c:v>
                </c:pt>
                <c:pt idx="4097">
                  <c:v>4.199759156129943</c:v>
                </c:pt>
                <c:pt idx="4098">
                  <c:v>5.4302399687394303</c:v>
                </c:pt>
                <c:pt idx="4099">
                  <c:v>5.2142417744693024</c:v>
                </c:pt>
                <c:pt idx="4100">
                  <c:v>5.4803191447816646</c:v>
                </c:pt>
                <c:pt idx="4101">
                  <c:v>7.6660919160529799</c:v>
                </c:pt>
                <c:pt idx="4102">
                  <c:v>7.1545296097203641</c:v>
                </c:pt>
                <c:pt idx="4103">
                  <c:v>7.2129502256020723</c:v>
                </c:pt>
                <c:pt idx="4104">
                  <c:v>7.3389953595753461</c:v>
                </c:pt>
                <c:pt idx="4105">
                  <c:v>6.808467213932663</c:v>
                </c:pt>
                <c:pt idx="4106">
                  <c:v>9.2001087092349287</c:v>
                </c:pt>
                <c:pt idx="4107">
                  <c:v>11.622775245088816</c:v>
                </c:pt>
                <c:pt idx="4108">
                  <c:v>8.7814000101335683</c:v>
                </c:pt>
                <c:pt idx="4109">
                  <c:v>8.8456271490013592</c:v>
                </c:pt>
                <c:pt idx="4110">
                  <c:v>7.5088411510647468</c:v>
                </c:pt>
                <c:pt idx="4111">
                  <c:v>7.5383516643302642</c:v>
                </c:pt>
                <c:pt idx="4112">
                  <c:v>7.5398795939304559</c:v>
                </c:pt>
                <c:pt idx="4113">
                  <c:v>7.4522199603364694</c:v>
                </c:pt>
                <c:pt idx="4114">
                  <c:v>8.0270588135993854</c:v>
                </c:pt>
                <c:pt idx="4115">
                  <c:v>8.0281129972971552</c:v>
                </c:pt>
                <c:pt idx="4116">
                  <c:v>8.9199868344207864</c:v>
                </c:pt>
                <c:pt idx="4117">
                  <c:v>7.4542130285763175</c:v>
                </c:pt>
                <c:pt idx="4118">
                  <c:v>6.226719928093031</c:v>
                </c:pt>
                <c:pt idx="4119">
                  <c:v>6.3557466936017795</c:v>
                </c:pt>
                <c:pt idx="4120">
                  <c:v>6.4253847490254508</c:v>
                </c:pt>
                <c:pt idx="4121">
                  <c:v>9.1614653262767547</c:v>
                </c:pt>
                <c:pt idx="4122">
                  <c:v>7.8035488049453416</c:v>
                </c:pt>
                <c:pt idx="4123">
                  <c:v>8.3318502229080948</c:v>
                </c:pt>
                <c:pt idx="4124">
                  <c:v>8.3101530543335738</c:v>
                </c:pt>
                <c:pt idx="4125">
                  <c:v>10.400777266729431</c:v>
                </c:pt>
                <c:pt idx="4126">
                  <c:v>10.045976645311322</c:v>
                </c:pt>
                <c:pt idx="4127">
                  <c:v>9.0723581327615221</c:v>
                </c:pt>
                <c:pt idx="4128">
                  <c:v>9.7369559001331822</c:v>
                </c:pt>
                <c:pt idx="4129">
                  <c:v>9.984232285998214</c:v>
                </c:pt>
                <c:pt idx="4130">
                  <c:v>9.1999825262744377</c:v>
                </c:pt>
                <c:pt idx="4131">
                  <c:v>8.7032013833365642</c:v>
                </c:pt>
                <c:pt idx="4132">
                  <c:v>8.9001664968339895</c:v>
                </c:pt>
                <c:pt idx="4133">
                  <c:v>8.6919544811344487</c:v>
                </c:pt>
                <c:pt idx="4134">
                  <c:v>9.2264295425467022</c:v>
                </c:pt>
                <c:pt idx="4135">
                  <c:v>8.5818317136454123</c:v>
                </c:pt>
                <c:pt idx="4136">
                  <c:v>8.371278430218581</c:v>
                </c:pt>
                <c:pt idx="4137">
                  <c:v>7.9917497015802041</c:v>
                </c:pt>
                <c:pt idx="4138">
                  <c:v>8.4457229136696359</c:v>
                </c:pt>
                <c:pt idx="4139">
                  <c:v>8.4325318477340971</c:v>
                </c:pt>
                <c:pt idx="4140">
                  <c:v>8.0940537579266234</c:v>
                </c:pt>
                <c:pt idx="4141">
                  <c:v>8.6770391406945393</c:v>
                </c:pt>
                <c:pt idx="4142">
                  <c:v>7.310020839006798</c:v>
                </c:pt>
                <c:pt idx="4143">
                  <c:v>6.8441481872853513</c:v>
                </c:pt>
                <c:pt idx="4144">
                  <c:v>8.5921820483309688</c:v>
                </c:pt>
                <c:pt idx="4145">
                  <c:v>8.4132199087677648</c:v>
                </c:pt>
                <c:pt idx="4146">
                  <c:v>8.6984553222240262</c:v>
                </c:pt>
                <c:pt idx="4147">
                  <c:v>8.1332720725728382</c:v>
                </c:pt>
                <c:pt idx="4148">
                  <c:v>7.9244966116175206</c:v>
                </c:pt>
                <c:pt idx="4149">
                  <c:v>8.0437736065632421</c:v>
                </c:pt>
                <c:pt idx="4150">
                  <c:v>7.894239294771257</c:v>
                </c:pt>
                <c:pt idx="4151">
                  <c:v>9.0392236555214645</c:v>
                </c:pt>
                <c:pt idx="4152">
                  <c:v>8.7312529638153311</c:v>
                </c:pt>
                <c:pt idx="4153">
                  <c:v>8.8886873018233423</c:v>
                </c:pt>
                <c:pt idx="4154">
                  <c:v>7.7050625513370461</c:v>
                </c:pt>
                <c:pt idx="4155">
                  <c:v>7.5446888607233475</c:v>
                </c:pt>
                <c:pt idx="4156">
                  <c:v>7.3165638083707885</c:v>
                </c:pt>
                <c:pt idx="4157">
                  <c:v>8.8181759276988121</c:v>
                </c:pt>
                <c:pt idx="4158">
                  <c:v>8.7778943616076575</c:v>
                </c:pt>
                <c:pt idx="4159">
                  <c:v>8.8345331297597554</c:v>
                </c:pt>
                <c:pt idx="4160">
                  <c:v>8.7160084482160087</c:v>
                </c:pt>
                <c:pt idx="4161">
                  <c:v>8.2612946780064203</c:v>
                </c:pt>
                <c:pt idx="4162">
                  <c:v>8.4395387541638467</c:v>
                </c:pt>
                <c:pt idx="4163">
                  <c:v>8.7949897987869026</c:v>
                </c:pt>
                <c:pt idx="4164">
                  <c:v>8.0246943530993153</c:v>
                </c:pt>
                <c:pt idx="4165">
                  <c:v>8.2214746845073901</c:v>
                </c:pt>
                <c:pt idx="4166">
                  <c:v>7.4714346139037007</c:v>
                </c:pt>
              </c:numCache>
            </c:numRef>
          </c:xVal>
          <c:yVal>
            <c:numRef>
              <c:f>TimeSeries!$P$3:$P$4169</c:f>
              <c:numCache>
                <c:formatCode>0</c:formatCode>
                <c:ptCount val="4167"/>
                <c:pt idx="0">
                  <c:v>1979.3437730394601</c:v>
                </c:pt>
                <c:pt idx="1">
                  <c:v>1980.0340406245432</c:v>
                </c:pt>
                <c:pt idx="2">
                  <c:v>1983.1268527627979</c:v>
                </c:pt>
                <c:pt idx="3">
                  <c:v>1978.3570926995226</c:v>
                </c:pt>
                <c:pt idx="4">
                  <c:v>1979.1072935052307</c:v>
                </c:pt>
                <c:pt idx="5">
                  <c:v>1975.3183041892498</c:v>
                </c:pt>
                <c:pt idx="6">
                  <c:v>1978.0996388611343</c:v>
                </c:pt>
                <c:pt idx="7">
                  <c:v>1977.7161909330916</c:v>
                </c:pt>
                <c:pt idx="8">
                  <c:v>1979.7618294267327</c:v>
                </c:pt>
                <c:pt idx="9">
                  <c:v>1977.7881506567053</c:v>
                </c:pt>
                <c:pt idx="10">
                  <c:v>1975.308431643439</c:v>
                </c:pt>
                <c:pt idx="11">
                  <c:v>1967.7260117939097</c:v>
                </c:pt>
                <c:pt idx="12">
                  <c:v>1944.213778480766</c:v>
                </c:pt>
                <c:pt idx="13">
                  <c:v>1936.5824063407783</c:v>
                </c:pt>
                <c:pt idx="14">
                  <c:v>1953.3785144437988</c:v>
                </c:pt>
                <c:pt idx="15">
                  <c:v>1941.8868068668078</c:v>
                </c:pt>
                <c:pt idx="16">
                  <c:v>1902.4863833809284</c:v>
                </c:pt>
                <c:pt idx="17">
                  <c:v>1932.2260108250475</c:v>
                </c:pt>
                <c:pt idx="18">
                  <c:v>1944.7288015436043</c:v>
                </c:pt>
                <c:pt idx="19">
                  <c:v>1942.7144062283965</c:v>
                </c:pt>
                <c:pt idx="20">
                  <c:v>1923.6666926108353</c:v>
                </c:pt>
                <c:pt idx="21">
                  <c:v>1889.9114280043184</c:v>
                </c:pt>
                <c:pt idx="22">
                  <c:v>1856.1446788080239</c:v>
                </c:pt>
                <c:pt idx="23">
                  <c:v>1805.5144246868215</c:v>
                </c:pt>
                <c:pt idx="24">
                  <c:v>1626.3449452805501</c:v>
                </c:pt>
                <c:pt idx="25">
                  <c:v>1660.2121907146282</c:v>
                </c:pt>
                <c:pt idx="26">
                  <c:v>1655.3894223802749</c:v>
                </c:pt>
                <c:pt idx="27">
                  <c:v>1751.5853985569991</c:v>
                </c:pt>
                <c:pt idx="28">
                  <c:v>1729.1863999486625</c:v>
                </c:pt>
                <c:pt idx="29">
                  <c:v>1683.9835335091382</c:v>
                </c:pt>
                <c:pt idx="30">
                  <c:v>1691.6741244858381</c:v>
                </c:pt>
                <c:pt idx="31">
                  <c:v>1747.1579610590588</c:v>
                </c:pt>
                <c:pt idx="32">
                  <c:v>1508.2594297786331</c:v>
                </c:pt>
                <c:pt idx="33">
                  <c:v>1372.4596013008779</c:v>
                </c:pt>
                <c:pt idx="34">
                  <c:v>1390.2661651000903</c:v>
                </c:pt>
                <c:pt idx="35">
                  <c:v>1444.2901770832295</c:v>
                </c:pt>
                <c:pt idx="36">
                  <c:v>1387.517707232741</c:v>
                </c:pt>
                <c:pt idx="37">
                  <c:v>1202.5003978948048</c:v>
                </c:pt>
                <c:pt idx="38">
                  <c:v>1350.5624627122475</c:v>
                </c:pt>
                <c:pt idx="39">
                  <c:v>1301.7677919580922</c:v>
                </c:pt>
                <c:pt idx="40">
                  <c:v>1274.4940588841694</c:v>
                </c:pt>
                <c:pt idx="41">
                  <c:v>1217.232323156127</c:v>
                </c:pt>
                <c:pt idx="42">
                  <c:v>1149.8326914783379</c:v>
                </c:pt>
                <c:pt idx="43">
                  <c:v>1334.8766379632607</c:v>
                </c:pt>
                <c:pt idx="44">
                  <c:v>1373.4303510103878</c:v>
                </c:pt>
                <c:pt idx="45">
                  <c:v>826.91417400849662</c:v>
                </c:pt>
                <c:pt idx="46">
                  <c:v>981.57858124364407</c:v>
                </c:pt>
                <c:pt idx="47">
                  <c:v>850.70133435270907</c:v>
                </c:pt>
                <c:pt idx="48">
                  <c:v>695.89462519830727</c:v>
                </c:pt>
                <c:pt idx="49">
                  <c:v>979.99369500704574</c:v>
                </c:pt>
                <c:pt idx="50">
                  <c:v>1162.9822869012714</c:v>
                </c:pt>
                <c:pt idx="51">
                  <c:v>1338.8763568554027</c:v>
                </c:pt>
                <c:pt idx="52">
                  <c:v>1343.2256908546779</c:v>
                </c:pt>
                <c:pt idx="53">
                  <c:v>1270.3306197480351</c:v>
                </c:pt>
                <c:pt idx="54">
                  <c:v>1466.3962513022157</c:v>
                </c:pt>
                <c:pt idx="55">
                  <c:v>1476.0886715793279</c:v>
                </c:pt>
                <c:pt idx="56">
                  <c:v>1476.6002697060671</c:v>
                </c:pt>
                <c:pt idx="57">
                  <c:v>1391.1516928846745</c:v>
                </c:pt>
                <c:pt idx="58">
                  <c:v>1245.3532037446562</c:v>
                </c:pt>
                <c:pt idx="59">
                  <c:v>1496.592201639636</c:v>
                </c:pt>
                <c:pt idx="60">
                  <c:v>1399.7457281633392</c:v>
                </c:pt>
                <c:pt idx="61">
                  <c:v>1291.8677476670146</c:v>
                </c:pt>
                <c:pt idx="62">
                  <c:v>1181.0495775044885</c:v>
                </c:pt>
                <c:pt idx="63">
                  <c:v>1075.9835111196974</c:v>
                </c:pt>
                <c:pt idx="64">
                  <c:v>865.82879621645748</c:v>
                </c:pt>
                <c:pt idx="65">
                  <c:v>785.25688743322996</c:v>
                </c:pt>
                <c:pt idx="66">
                  <c:v>986.91284708363673</c:v>
                </c:pt>
                <c:pt idx="67">
                  <c:v>1196.2686626512107</c:v>
                </c:pt>
                <c:pt idx="68">
                  <c:v>1460.3073534019777</c:v>
                </c:pt>
                <c:pt idx="69">
                  <c:v>1053.4456798995957</c:v>
                </c:pt>
                <c:pt idx="70">
                  <c:v>727.75600477856824</c:v>
                </c:pt>
                <c:pt idx="71">
                  <c:v>879.95384882344706</c:v>
                </c:pt>
                <c:pt idx="72">
                  <c:v>868.51518765409014</c:v>
                </c:pt>
                <c:pt idx="73">
                  <c:v>1089.6503264046282</c:v>
                </c:pt>
                <c:pt idx="74">
                  <c:v>971.03258292662645</c:v>
                </c:pt>
                <c:pt idx="75">
                  <c:v>943.73486623435008</c:v>
                </c:pt>
                <c:pt idx="76">
                  <c:v>1061.7909761191038</c:v>
                </c:pt>
                <c:pt idx="77">
                  <c:v>911.11281471610323</c:v>
                </c:pt>
                <c:pt idx="78">
                  <c:v>808.7486036588798</c:v>
                </c:pt>
                <c:pt idx="79">
                  <c:v>896.57933251115787</c:v>
                </c:pt>
                <c:pt idx="80">
                  <c:v>1180.6877705422683</c:v>
                </c:pt>
                <c:pt idx="81">
                  <c:v>923.51422231655954</c:v>
                </c:pt>
                <c:pt idx="82">
                  <c:v>534.14274991847333</c:v>
                </c:pt>
                <c:pt idx="83">
                  <c:v>930.00293909202924</c:v>
                </c:pt>
                <c:pt idx="84">
                  <c:v>934.04016804743651</c:v>
                </c:pt>
                <c:pt idx="85">
                  <c:v>1195.9162713532924</c:v>
                </c:pt>
                <c:pt idx="86">
                  <c:v>1157.6866122292154</c:v>
                </c:pt>
                <c:pt idx="87">
                  <c:v>1287.8254945154044</c:v>
                </c:pt>
                <c:pt idx="88">
                  <c:v>1333.9569156155749</c:v>
                </c:pt>
                <c:pt idx="89">
                  <c:v>1489.2163775297238</c:v>
                </c:pt>
                <c:pt idx="90">
                  <c:v>1244.3967853430827</c:v>
                </c:pt>
                <c:pt idx="91">
                  <c:v>1412.4050206190893</c:v>
                </c:pt>
                <c:pt idx="92">
                  <c:v>1360.8278469013501</c:v>
                </c:pt>
                <c:pt idx="93">
                  <c:v>1378.6176228379254</c:v>
                </c:pt>
                <c:pt idx="94">
                  <c:v>1478.8024252313126</c:v>
                </c:pt>
                <c:pt idx="95">
                  <c:v>1737.6936008195244</c:v>
                </c:pt>
                <c:pt idx="96">
                  <c:v>1473.4455468030005</c:v>
                </c:pt>
                <c:pt idx="97">
                  <c:v>1578.0338049737302</c:v>
                </c:pt>
                <c:pt idx="98">
                  <c:v>1507.9111606329213</c:v>
                </c:pt>
                <c:pt idx="99">
                  <c:v>932.52515167506044</c:v>
                </c:pt>
                <c:pt idx="100">
                  <c:v>679.60522246680955</c:v>
                </c:pt>
                <c:pt idx="101">
                  <c:v>580.68779903854806</c:v>
                </c:pt>
                <c:pt idx="102">
                  <c:v>621.75477848009075</c:v>
                </c:pt>
                <c:pt idx="103">
                  <c:v>718.67830909633483</c:v>
                </c:pt>
                <c:pt idx="104">
                  <c:v>1189.0744940763861</c:v>
                </c:pt>
                <c:pt idx="105">
                  <c:v>677.70127779091968</c:v>
                </c:pt>
                <c:pt idx="106">
                  <c:v>1466.6817580123816</c:v>
                </c:pt>
                <c:pt idx="107">
                  <c:v>1607.4426608986689</c:v>
                </c:pt>
                <c:pt idx="108">
                  <c:v>1328.9886466246394</c:v>
                </c:pt>
                <c:pt idx="109">
                  <c:v>982.30508222139667</c:v>
                </c:pt>
                <c:pt idx="110">
                  <c:v>1060.1097544932752</c:v>
                </c:pt>
                <c:pt idx="111">
                  <c:v>1579.9750656227945</c:v>
                </c:pt>
                <c:pt idx="112">
                  <c:v>1393.3536862763717</c:v>
                </c:pt>
                <c:pt idx="113">
                  <c:v>1532.673377450106</c:v>
                </c:pt>
                <c:pt idx="114">
                  <c:v>1413.9609637793337</c:v>
                </c:pt>
                <c:pt idx="115">
                  <c:v>1607.7426406701068</c:v>
                </c:pt>
                <c:pt idx="116">
                  <c:v>1725.0094381932008</c:v>
                </c:pt>
                <c:pt idx="117">
                  <c:v>1150.9754593853113</c:v>
                </c:pt>
                <c:pt idx="118">
                  <c:v>1090.1326368336702</c:v>
                </c:pt>
                <c:pt idx="119">
                  <c:v>1535.6606755440555</c:v>
                </c:pt>
                <c:pt idx="120">
                  <c:v>973.53619113394961</c:v>
                </c:pt>
                <c:pt idx="121">
                  <c:v>1406.6501260029852</c:v>
                </c:pt>
                <c:pt idx="122">
                  <c:v>973.98786583457752</c:v>
                </c:pt>
                <c:pt idx="123">
                  <c:v>854.37804589680388</c:v>
                </c:pt>
                <c:pt idx="124">
                  <c:v>1170.4671792245067</c:v>
                </c:pt>
                <c:pt idx="125">
                  <c:v>989.15942193053513</c:v>
                </c:pt>
                <c:pt idx="126">
                  <c:v>1023.9467770869536</c:v>
                </c:pt>
                <c:pt idx="127">
                  <c:v>37.477785413468425</c:v>
                </c:pt>
                <c:pt idx="128">
                  <c:v>18.933407716045323</c:v>
                </c:pt>
                <c:pt idx="129">
                  <c:v>17.334862960448039</c:v>
                </c:pt>
                <c:pt idx="130">
                  <c:v>47.179096360981035</c:v>
                </c:pt>
                <c:pt idx="131">
                  <c:v>90.113383963544109</c:v>
                </c:pt>
                <c:pt idx="132">
                  <c:v>64.645588220255078</c:v>
                </c:pt>
                <c:pt idx="133">
                  <c:v>53.408502933450606</c:v>
                </c:pt>
                <c:pt idx="134">
                  <c:v>32.683082008377752</c:v>
                </c:pt>
                <c:pt idx="135">
                  <c:v>47.243118209910378</c:v>
                </c:pt>
                <c:pt idx="136">
                  <c:v>61.477158420431508</c:v>
                </c:pt>
                <c:pt idx="137">
                  <c:v>38.342359658597601</c:v>
                </c:pt>
                <c:pt idx="138">
                  <c:v>1456.5212724647017</c:v>
                </c:pt>
                <c:pt idx="139">
                  <c:v>1430.2335381863672</c:v>
                </c:pt>
                <c:pt idx="140">
                  <c:v>1952.0667575811704</c:v>
                </c:pt>
                <c:pt idx="141">
                  <c:v>1939.3002435523704</c:v>
                </c:pt>
                <c:pt idx="142">
                  <c:v>1919.9883817055777</c:v>
                </c:pt>
                <c:pt idx="143">
                  <c:v>1943.9440504482282</c:v>
                </c:pt>
                <c:pt idx="144">
                  <c:v>1926.3517225637638</c:v>
                </c:pt>
                <c:pt idx="145">
                  <c:v>1923.9915025799698</c:v>
                </c:pt>
                <c:pt idx="146">
                  <c:v>858.78776326185448</c:v>
                </c:pt>
                <c:pt idx="147">
                  <c:v>1451.0838803249867</c:v>
                </c:pt>
                <c:pt idx="148">
                  <c:v>856.88559643873555</c:v>
                </c:pt>
                <c:pt idx="149">
                  <c:v>1614.4474770865127</c:v>
                </c:pt>
                <c:pt idx="150">
                  <c:v>1677.1062960542506</c:v>
                </c:pt>
                <c:pt idx="151">
                  <c:v>1411.7351833640973</c:v>
                </c:pt>
                <c:pt idx="152">
                  <c:v>1288.9972511048943</c:v>
                </c:pt>
                <c:pt idx="153">
                  <c:v>1055.4787684433797</c:v>
                </c:pt>
                <c:pt idx="154">
                  <c:v>1233.5610436701129</c:v>
                </c:pt>
                <c:pt idx="155">
                  <c:v>1606.4101131906336</c:v>
                </c:pt>
                <c:pt idx="156">
                  <c:v>1183.7820853631097</c:v>
                </c:pt>
                <c:pt idx="157">
                  <c:v>961.93128407781057</c:v>
                </c:pt>
                <c:pt idx="158">
                  <c:v>1151.5655988548958</c:v>
                </c:pt>
                <c:pt idx="159">
                  <c:v>1113.2167964462501</c:v>
                </c:pt>
                <c:pt idx="160">
                  <c:v>627.81824270069524</c:v>
                </c:pt>
                <c:pt idx="161">
                  <c:v>318.37873308059983</c:v>
                </c:pt>
                <c:pt idx="162">
                  <c:v>944.11409969747626</c:v>
                </c:pt>
                <c:pt idx="163">
                  <c:v>1852.2973390031766</c:v>
                </c:pt>
                <c:pt idx="164">
                  <c:v>1743.8007643777262</c:v>
                </c:pt>
                <c:pt idx="165">
                  <c:v>1631.7160836933508</c:v>
                </c:pt>
                <c:pt idx="166">
                  <c:v>1378.0741476575681</c:v>
                </c:pt>
                <c:pt idx="167">
                  <c:v>1734.1264058471638</c:v>
                </c:pt>
                <c:pt idx="168">
                  <c:v>1723.5879097375905</c:v>
                </c:pt>
                <c:pt idx="169">
                  <c:v>1242.9596790457369</c:v>
                </c:pt>
                <c:pt idx="170">
                  <c:v>1209.8626321790518</c:v>
                </c:pt>
                <c:pt idx="171">
                  <c:v>503.3693330142338</c:v>
                </c:pt>
                <c:pt idx="172">
                  <c:v>925.45218423048459</c:v>
                </c:pt>
                <c:pt idx="173">
                  <c:v>392.47398995287932</c:v>
                </c:pt>
                <c:pt idx="174">
                  <c:v>378.64401519604519</c:v>
                </c:pt>
                <c:pt idx="175">
                  <c:v>993.30985090534671</c:v>
                </c:pt>
                <c:pt idx="176">
                  <c:v>1030.9362366674468</c:v>
                </c:pt>
                <c:pt idx="177">
                  <c:v>158.74900061072071</c:v>
                </c:pt>
                <c:pt idx="178">
                  <c:v>904.74032214900205</c:v>
                </c:pt>
                <c:pt idx="179">
                  <c:v>1244.84052589973</c:v>
                </c:pt>
                <c:pt idx="180">
                  <c:v>869.71708347706476</c:v>
                </c:pt>
                <c:pt idx="181">
                  <c:v>811.24207780890117</c:v>
                </c:pt>
                <c:pt idx="182">
                  <c:v>1057.1764051866828</c:v>
                </c:pt>
                <c:pt idx="183">
                  <c:v>820.10881105167891</c:v>
                </c:pt>
                <c:pt idx="184">
                  <c:v>935.59829357096953</c:v>
                </c:pt>
                <c:pt idx="185">
                  <c:v>736.97659430148997</c:v>
                </c:pt>
                <c:pt idx="186">
                  <c:v>829.13872002694256</c:v>
                </c:pt>
                <c:pt idx="187">
                  <c:v>979.26553525740178</c:v>
                </c:pt>
                <c:pt idx="188">
                  <c:v>1180.2575102506203</c:v>
                </c:pt>
                <c:pt idx="189">
                  <c:v>995.01260133289099</c:v>
                </c:pt>
                <c:pt idx="190">
                  <c:v>1415.126936115239</c:v>
                </c:pt>
                <c:pt idx="191">
                  <c:v>1264.6366240971406</c:v>
                </c:pt>
                <c:pt idx="192">
                  <c:v>1452.3550733649145</c:v>
                </c:pt>
                <c:pt idx="193">
                  <c:v>1197.0422316011379</c:v>
                </c:pt>
                <c:pt idx="194">
                  <c:v>1039.4689824115194</c:v>
                </c:pt>
                <c:pt idx="195">
                  <c:v>1141.8153559704826</c:v>
                </c:pt>
                <c:pt idx="196">
                  <c:v>1001.7715292955779</c:v>
                </c:pt>
                <c:pt idx="197">
                  <c:v>679.9492387004359</c:v>
                </c:pt>
                <c:pt idx="198">
                  <c:v>766.67052100091098</c:v>
                </c:pt>
                <c:pt idx="199">
                  <c:v>701.86546689485328</c:v>
                </c:pt>
                <c:pt idx="200">
                  <c:v>943.89063561296234</c:v>
                </c:pt>
                <c:pt idx="201">
                  <c:v>555.91353084114883</c:v>
                </c:pt>
                <c:pt idx="202">
                  <c:v>883.68714214374006</c:v>
                </c:pt>
                <c:pt idx="203">
                  <c:v>696.97251829824165</c:v>
                </c:pt>
                <c:pt idx="204">
                  <c:v>804.21167394180316</c:v>
                </c:pt>
                <c:pt idx="205">
                  <c:v>795.11646665807484</c:v>
                </c:pt>
                <c:pt idx="206">
                  <c:v>1080.5651345713718</c:v>
                </c:pt>
                <c:pt idx="207">
                  <c:v>964.3044831430833</c:v>
                </c:pt>
                <c:pt idx="208">
                  <c:v>593.5023732322212</c:v>
                </c:pt>
                <c:pt idx="209">
                  <c:v>763.85687620868271</c:v>
                </c:pt>
                <c:pt idx="210">
                  <c:v>702.07943553050802</c:v>
                </c:pt>
                <c:pt idx="211">
                  <c:v>871.39521376940615</c:v>
                </c:pt>
                <c:pt idx="212">
                  <c:v>741.1835896196352</c:v>
                </c:pt>
                <c:pt idx="213">
                  <c:v>777.80698008298396</c:v>
                </c:pt>
                <c:pt idx="214">
                  <c:v>698.23693856829243</c:v>
                </c:pt>
                <c:pt idx="215">
                  <c:v>659.6807066998357</c:v>
                </c:pt>
                <c:pt idx="216">
                  <c:v>412.41245148949935</c:v>
                </c:pt>
                <c:pt idx="217">
                  <c:v>348.47271758268988</c:v>
                </c:pt>
                <c:pt idx="218">
                  <c:v>329.8089507887521</c:v>
                </c:pt>
                <c:pt idx="219">
                  <c:v>219.04541506899309</c:v>
                </c:pt>
                <c:pt idx="220">
                  <c:v>294.31816511357346</c:v>
                </c:pt>
                <c:pt idx="221">
                  <c:v>434.10223319264009</c:v>
                </c:pt>
                <c:pt idx="222">
                  <c:v>336.72758954970425</c:v>
                </c:pt>
                <c:pt idx="223">
                  <c:v>376.36483700837664</c:v>
                </c:pt>
                <c:pt idx="224">
                  <c:v>368.41541366631066</c:v>
                </c:pt>
                <c:pt idx="225">
                  <c:v>420.54324328018112</c:v>
                </c:pt>
                <c:pt idx="226">
                  <c:v>382.41566693827906</c:v>
                </c:pt>
                <c:pt idx="227">
                  <c:v>207.8136381914465</c:v>
                </c:pt>
                <c:pt idx="228">
                  <c:v>171.27315103640947</c:v>
                </c:pt>
                <c:pt idx="229">
                  <c:v>71.723646725788427</c:v>
                </c:pt>
                <c:pt idx="230">
                  <c:v>1143.5522328491093</c:v>
                </c:pt>
                <c:pt idx="231">
                  <c:v>1111.2070723901029</c:v>
                </c:pt>
                <c:pt idx="232">
                  <c:v>1988.5952453191401</c:v>
                </c:pt>
                <c:pt idx="233">
                  <c:v>1989.4713307698573</c:v>
                </c:pt>
                <c:pt idx="234">
                  <c:v>1984.8949180056022</c:v>
                </c:pt>
                <c:pt idx="235">
                  <c:v>1981.3745015625052</c:v>
                </c:pt>
                <c:pt idx="236">
                  <c:v>1989.4713307698569</c:v>
                </c:pt>
                <c:pt idx="237">
                  <c:v>1988.076580013982</c:v>
                </c:pt>
                <c:pt idx="238">
                  <c:v>1983.1332754533496</c:v>
                </c:pt>
                <c:pt idx="239">
                  <c:v>1989.4713307698571</c:v>
                </c:pt>
                <c:pt idx="240">
                  <c:v>1983.8075742048434</c:v>
                </c:pt>
                <c:pt idx="241">
                  <c:v>1984.3481646540124</c:v>
                </c:pt>
                <c:pt idx="242">
                  <c:v>1984.0927015089107</c:v>
                </c:pt>
                <c:pt idx="243">
                  <c:v>1983.8474740127917</c:v>
                </c:pt>
                <c:pt idx="244">
                  <c:v>1977.3203716720766</c:v>
                </c:pt>
                <c:pt idx="245">
                  <c:v>1976.5138277215513</c:v>
                </c:pt>
                <c:pt idx="246">
                  <c:v>1977.7908225297588</c:v>
                </c:pt>
                <c:pt idx="247">
                  <c:v>1985.0785948786452</c:v>
                </c:pt>
                <c:pt idx="248">
                  <c:v>1989.4713307698573</c:v>
                </c:pt>
                <c:pt idx="249">
                  <c:v>1982.3121778836082</c:v>
                </c:pt>
                <c:pt idx="250">
                  <c:v>1980.6443538514447</c:v>
                </c:pt>
                <c:pt idx="251">
                  <c:v>1976.0097505316542</c:v>
                </c:pt>
                <c:pt idx="252">
                  <c:v>1971.5020053780534</c:v>
                </c:pt>
                <c:pt idx="253">
                  <c:v>1960.420255258573</c:v>
                </c:pt>
                <c:pt idx="254">
                  <c:v>1927.5360416522328</c:v>
                </c:pt>
                <c:pt idx="255">
                  <c:v>1751.1921629867384</c:v>
                </c:pt>
                <c:pt idx="256">
                  <c:v>1762.8309102706171</c:v>
                </c:pt>
                <c:pt idx="257">
                  <c:v>1606.4910174498625</c:v>
                </c:pt>
                <c:pt idx="258">
                  <c:v>1220.0827513066383</c:v>
                </c:pt>
                <c:pt idx="259">
                  <c:v>1094.083372761964</c:v>
                </c:pt>
                <c:pt idx="260">
                  <c:v>1033.7381547228242</c:v>
                </c:pt>
                <c:pt idx="261">
                  <c:v>1075.3165475876256</c:v>
                </c:pt>
                <c:pt idx="262">
                  <c:v>1800.4198128533726</c:v>
                </c:pt>
                <c:pt idx="263">
                  <c:v>1920.8893423618686</c:v>
                </c:pt>
                <c:pt idx="264">
                  <c:v>1761.6194434708177</c:v>
                </c:pt>
                <c:pt idx="265">
                  <c:v>1462.5799247147791</c:v>
                </c:pt>
                <c:pt idx="266">
                  <c:v>1469.1284375665973</c:v>
                </c:pt>
                <c:pt idx="267">
                  <c:v>1081.9244995929764</c:v>
                </c:pt>
                <c:pt idx="268">
                  <c:v>695.24877394955729</c:v>
                </c:pt>
                <c:pt idx="269">
                  <c:v>706.24432587472222</c:v>
                </c:pt>
                <c:pt idx="270">
                  <c:v>323.4870926996357</c:v>
                </c:pt>
                <c:pt idx="271">
                  <c:v>323.52155120281907</c:v>
                </c:pt>
                <c:pt idx="272">
                  <c:v>314.05462461873583</c:v>
                </c:pt>
                <c:pt idx="273">
                  <c:v>241.56355636989278</c:v>
                </c:pt>
                <c:pt idx="274">
                  <c:v>280.72495207038293</c:v>
                </c:pt>
                <c:pt idx="275">
                  <c:v>156.29070253025174</c:v>
                </c:pt>
                <c:pt idx="276">
                  <c:v>95.150920352115747</c:v>
                </c:pt>
                <c:pt idx="277">
                  <c:v>168.57527469556427</c:v>
                </c:pt>
                <c:pt idx="278">
                  <c:v>91.465650534733086</c:v>
                </c:pt>
                <c:pt idx="279">
                  <c:v>175.52297094369447</c:v>
                </c:pt>
                <c:pt idx="280">
                  <c:v>266.378536290336</c:v>
                </c:pt>
                <c:pt idx="281">
                  <c:v>498.89597498065109</c:v>
                </c:pt>
                <c:pt idx="282">
                  <c:v>511.32275086416826</c:v>
                </c:pt>
                <c:pt idx="283">
                  <c:v>822.99136984373206</c:v>
                </c:pt>
                <c:pt idx="284">
                  <c:v>950.21999767900343</c:v>
                </c:pt>
                <c:pt idx="285">
                  <c:v>1164.4971512332268</c:v>
                </c:pt>
                <c:pt idx="286">
                  <c:v>1435.8976029106948</c:v>
                </c:pt>
                <c:pt idx="287">
                  <c:v>1655.3556062335879</c:v>
                </c:pt>
                <c:pt idx="288">
                  <c:v>1701.4390765830374</c:v>
                </c:pt>
                <c:pt idx="289">
                  <c:v>1481.1318657695153</c:v>
                </c:pt>
                <c:pt idx="290">
                  <c:v>1727.145105186929</c:v>
                </c:pt>
                <c:pt idx="291">
                  <c:v>1841.4937896984472</c:v>
                </c:pt>
                <c:pt idx="292">
                  <c:v>1817.6454617422864</c:v>
                </c:pt>
                <c:pt idx="293">
                  <c:v>1314.343522580893</c:v>
                </c:pt>
                <c:pt idx="294">
                  <c:v>1370.8383047462298</c:v>
                </c:pt>
                <c:pt idx="295">
                  <c:v>1508.4731545980462</c:v>
                </c:pt>
                <c:pt idx="296">
                  <c:v>1883.2929620520738</c:v>
                </c:pt>
                <c:pt idx="297">
                  <c:v>1917.5923458679899</c:v>
                </c:pt>
                <c:pt idx="298">
                  <c:v>1955.0349241244587</c:v>
                </c:pt>
                <c:pt idx="299">
                  <c:v>1945.4048710097934</c:v>
                </c:pt>
                <c:pt idx="300">
                  <c:v>1949.03815931076</c:v>
                </c:pt>
                <c:pt idx="301">
                  <c:v>1941.8324459499468</c:v>
                </c:pt>
                <c:pt idx="302">
                  <c:v>1929.5339200117123</c:v>
                </c:pt>
                <c:pt idx="303">
                  <c:v>1902.0967038362778</c:v>
                </c:pt>
                <c:pt idx="304">
                  <c:v>1973.6501809811748</c:v>
                </c:pt>
                <c:pt idx="305">
                  <c:v>1937.528785611983</c:v>
                </c:pt>
                <c:pt idx="306">
                  <c:v>1810.6627809257586</c:v>
                </c:pt>
                <c:pt idx="307">
                  <c:v>1355.1607691469098</c:v>
                </c:pt>
                <c:pt idx="308">
                  <c:v>1021.3889799690974</c:v>
                </c:pt>
                <c:pt idx="309">
                  <c:v>1285.4816066501992</c:v>
                </c:pt>
                <c:pt idx="310">
                  <c:v>1317.1880659856733</c:v>
                </c:pt>
                <c:pt idx="311">
                  <c:v>1129.893774396332</c:v>
                </c:pt>
                <c:pt idx="312">
                  <c:v>1177.7646457289268</c:v>
                </c:pt>
                <c:pt idx="313">
                  <c:v>917.43671506483611</c:v>
                </c:pt>
                <c:pt idx="314">
                  <c:v>1136.2896510327464</c:v>
                </c:pt>
                <c:pt idx="315">
                  <c:v>806.2233141809071</c:v>
                </c:pt>
                <c:pt idx="316">
                  <c:v>668.70185722857377</c:v>
                </c:pt>
                <c:pt idx="317">
                  <c:v>628.80882487488407</c:v>
                </c:pt>
                <c:pt idx="318">
                  <c:v>963.07742099809786</c:v>
                </c:pt>
                <c:pt idx="319">
                  <c:v>1517.2156768699938</c:v>
                </c:pt>
                <c:pt idx="320">
                  <c:v>1836.9828642474899</c:v>
                </c:pt>
                <c:pt idx="321">
                  <c:v>1444.2022948418362</c:v>
                </c:pt>
                <c:pt idx="322">
                  <c:v>897.45041051587145</c:v>
                </c:pt>
                <c:pt idx="323">
                  <c:v>1232.0032723334868</c:v>
                </c:pt>
                <c:pt idx="324">
                  <c:v>1296.7116195302947</c:v>
                </c:pt>
                <c:pt idx="325">
                  <c:v>231.26039944413125</c:v>
                </c:pt>
                <c:pt idx="326">
                  <c:v>222.52211114234834</c:v>
                </c:pt>
                <c:pt idx="327">
                  <c:v>238.58216751498168</c:v>
                </c:pt>
                <c:pt idx="328">
                  <c:v>1882.4053168958517</c:v>
                </c:pt>
                <c:pt idx="329">
                  <c:v>1937.3100654623049</c:v>
                </c:pt>
                <c:pt idx="330">
                  <c:v>1951.5583189537451</c:v>
                </c:pt>
                <c:pt idx="331">
                  <c:v>1966.2614329100231</c:v>
                </c:pt>
                <c:pt idx="332">
                  <c:v>1972.3231362963684</c:v>
                </c:pt>
                <c:pt idx="333">
                  <c:v>1961.544165875845</c:v>
                </c:pt>
                <c:pt idx="334">
                  <c:v>1975.5753600195114</c:v>
                </c:pt>
                <c:pt idx="335">
                  <c:v>1974.7063212053192</c:v>
                </c:pt>
                <c:pt idx="336">
                  <c:v>1971.0344719668469</c:v>
                </c:pt>
                <c:pt idx="337">
                  <c:v>1947.6564368175259</c:v>
                </c:pt>
                <c:pt idx="338">
                  <c:v>1970.651043628061</c:v>
                </c:pt>
                <c:pt idx="339">
                  <c:v>1964.1014259888229</c:v>
                </c:pt>
                <c:pt idx="340">
                  <c:v>1960.5978487248308</c:v>
                </c:pt>
                <c:pt idx="341">
                  <c:v>1327.4618887614633</c:v>
                </c:pt>
                <c:pt idx="342">
                  <c:v>1973.3629136616473</c:v>
                </c:pt>
                <c:pt idx="343">
                  <c:v>1962.5497295355071</c:v>
                </c:pt>
                <c:pt idx="344">
                  <c:v>1935.4358241685266</c:v>
                </c:pt>
                <c:pt idx="345">
                  <c:v>1715.216447849547</c:v>
                </c:pt>
                <c:pt idx="346">
                  <c:v>1737.0031128677465</c:v>
                </c:pt>
                <c:pt idx="347">
                  <c:v>1654.4562673221444</c:v>
                </c:pt>
                <c:pt idx="348">
                  <c:v>1414.5436793459016</c:v>
                </c:pt>
                <c:pt idx="349">
                  <c:v>1459.362668581904</c:v>
                </c:pt>
                <c:pt idx="350">
                  <c:v>1814.8320603816853</c:v>
                </c:pt>
                <c:pt idx="351">
                  <c:v>1916.5065683055443</c:v>
                </c:pt>
                <c:pt idx="352">
                  <c:v>1911.9097369252429</c:v>
                </c:pt>
                <c:pt idx="353">
                  <c:v>1907.1475660683836</c:v>
                </c:pt>
                <c:pt idx="354">
                  <c:v>1923.1998121521576</c:v>
                </c:pt>
                <c:pt idx="355">
                  <c:v>1352.7927306500378</c:v>
                </c:pt>
                <c:pt idx="356">
                  <c:v>1002.2948329109263</c:v>
                </c:pt>
                <c:pt idx="357">
                  <c:v>1568.8423241934327</c:v>
                </c:pt>
                <c:pt idx="358">
                  <c:v>1274.6937243360157</c:v>
                </c:pt>
                <c:pt idx="359">
                  <c:v>870.10438752983134</c:v>
                </c:pt>
                <c:pt idx="360">
                  <c:v>861.99323517751009</c:v>
                </c:pt>
                <c:pt idx="361">
                  <c:v>1149.4733981914271</c:v>
                </c:pt>
                <c:pt idx="362">
                  <c:v>1913.4701146023449</c:v>
                </c:pt>
                <c:pt idx="363">
                  <c:v>1957.4414248993357</c:v>
                </c:pt>
                <c:pt idx="364">
                  <c:v>1877.3810651724712</c:v>
                </c:pt>
                <c:pt idx="365">
                  <c:v>1940.3682991066253</c:v>
                </c:pt>
                <c:pt idx="366">
                  <c:v>1849.6724800495736</c:v>
                </c:pt>
                <c:pt idx="367">
                  <c:v>1959.9395784996536</c:v>
                </c:pt>
                <c:pt idx="368">
                  <c:v>1866.5060294052621</c:v>
                </c:pt>
                <c:pt idx="369">
                  <c:v>1760.868089395457</c:v>
                </c:pt>
                <c:pt idx="370">
                  <c:v>1959.7101038315009</c:v>
                </c:pt>
                <c:pt idx="371">
                  <c:v>1969.6979168773817</c:v>
                </c:pt>
                <c:pt idx="372">
                  <c:v>1978.3606195800753</c:v>
                </c:pt>
                <c:pt idx="373">
                  <c:v>1975.8677344430034</c:v>
                </c:pt>
                <c:pt idx="374">
                  <c:v>1981.5026977868488</c:v>
                </c:pt>
                <c:pt idx="375">
                  <c:v>1983.0389928362611</c:v>
                </c:pt>
                <c:pt idx="376">
                  <c:v>1981.5077154234932</c:v>
                </c:pt>
                <c:pt idx="377">
                  <c:v>1981.7291532536465</c:v>
                </c:pt>
                <c:pt idx="378">
                  <c:v>1981.4411494861861</c:v>
                </c:pt>
                <c:pt idx="379">
                  <c:v>1980.8637527149033</c:v>
                </c:pt>
                <c:pt idx="380">
                  <c:v>1968.8181428967325</c:v>
                </c:pt>
                <c:pt idx="381">
                  <c:v>1976.6685146569112</c:v>
                </c:pt>
                <c:pt idx="382">
                  <c:v>1978.0322841706216</c:v>
                </c:pt>
                <c:pt idx="383">
                  <c:v>1974.3191047422815</c:v>
                </c:pt>
                <c:pt idx="384">
                  <c:v>1975.520304907121</c:v>
                </c:pt>
                <c:pt idx="385">
                  <c:v>1980.4726718907725</c:v>
                </c:pt>
                <c:pt idx="386">
                  <c:v>1976.5047865026274</c:v>
                </c:pt>
                <c:pt idx="387">
                  <c:v>1977.9996220298251</c:v>
                </c:pt>
                <c:pt idx="388">
                  <c:v>1978.5362741534914</c:v>
                </c:pt>
                <c:pt idx="389">
                  <c:v>1978.3320502338017</c:v>
                </c:pt>
                <c:pt idx="390">
                  <c:v>1982.8722399450626</c:v>
                </c:pt>
                <c:pt idx="391">
                  <c:v>1988.6497293617913</c:v>
                </c:pt>
                <c:pt idx="392">
                  <c:v>1989.4713307698571</c:v>
                </c:pt>
                <c:pt idx="393">
                  <c:v>1989.4713307698571</c:v>
                </c:pt>
                <c:pt idx="394">
                  <c:v>1989.4713307698571</c:v>
                </c:pt>
                <c:pt idx="395">
                  <c:v>1989.4713307698571</c:v>
                </c:pt>
                <c:pt idx="396">
                  <c:v>1988.0263285445455</c:v>
                </c:pt>
                <c:pt idx="397">
                  <c:v>1983.459870064424</c:v>
                </c:pt>
                <c:pt idx="398">
                  <c:v>1983.7460522294643</c:v>
                </c:pt>
                <c:pt idx="399">
                  <c:v>1989.2467912594122</c:v>
                </c:pt>
                <c:pt idx="400">
                  <c:v>1989.4713307698573</c:v>
                </c:pt>
                <c:pt idx="401">
                  <c:v>1988.5790211482295</c:v>
                </c:pt>
                <c:pt idx="402">
                  <c:v>1985.1699466354544</c:v>
                </c:pt>
                <c:pt idx="403">
                  <c:v>1988.6426915662892</c:v>
                </c:pt>
                <c:pt idx="404">
                  <c:v>1979.9783961254482</c:v>
                </c:pt>
                <c:pt idx="405">
                  <c:v>1980.7393924042965</c:v>
                </c:pt>
                <c:pt idx="406">
                  <c:v>1979.2903443225691</c:v>
                </c:pt>
                <c:pt idx="407">
                  <c:v>1975.5180791552909</c:v>
                </c:pt>
                <c:pt idx="408">
                  <c:v>1971.9643860960532</c:v>
                </c:pt>
                <c:pt idx="409">
                  <c:v>1938.2772430513799</c:v>
                </c:pt>
                <c:pt idx="410">
                  <c:v>1810.7495295332271</c:v>
                </c:pt>
                <c:pt idx="411">
                  <c:v>1947.8067899725884</c:v>
                </c:pt>
                <c:pt idx="412">
                  <c:v>1967.8407453074356</c:v>
                </c:pt>
                <c:pt idx="413">
                  <c:v>1972.6421520798638</c:v>
                </c:pt>
                <c:pt idx="414">
                  <c:v>1977.0971217551682</c:v>
                </c:pt>
                <c:pt idx="415">
                  <c:v>1979.9403006397536</c:v>
                </c:pt>
                <c:pt idx="416">
                  <c:v>1959.2928355195595</c:v>
                </c:pt>
                <c:pt idx="417">
                  <c:v>1975.4391392586692</c:v>
                </c:pt>
                <c:pt idx="418">
                  <c:v>1936.1397635482999</c:v>
                </c:pt>
                <c:pt idx="419">
                  <c:v>1925.2665469480623</c:v>
                </c:pt>
                <c:pt idx="420">
                  <c:v>1912.9883434168541</c:v>
                </c:pt>
                <c:pt idx="421">
                  <c:v>1714.9487247718803</c:v>
                </c:pt>
                <c:pt idx="422">
                  <c:v>1357.9595122922783</c:v>
                </c:pt>
                <c:pt idx="423">
                  <c:v>1473.8596394391404</c:v>
                </c:pt>
                <c:pt idx="424">
                  <c:v>1575.4266872450955</c:v>
                </c:pt>
                <c:pt idx="425">
                  <c:v>1603.0738334904097</c:v>
                </c:pt>
                <c:pt idx="426">
                  <c:v>1804.5808409292254</c:v>
                </c:pt>
                <c:pt idx="427">
                  <c:v>1923.5283847376268</c:v>
                </c:pt>
                <c:pt idx="428">
                  <c:v>1898.3706655273672</c:v>
                </c:pt>
                <c:pt idx="429">
                  <c:v>1797.864902777156</c:v>
                </c:pt>
                <c:pt idx="430">
                  <c:v>1546.2863344900122</c:v>
                </c:pt>
                <c:pt idx="431">
                  <c:v>1974.6059649231076</c:v>
                </c:pt>
                <c:pt idx="432">
                  <c:v>1982.6243956575527</c:v>
                </c:pt>
                <c:pt idx="433">
                  <c:v>1984.7759810246428</c:v>
                </c:pt>
                <c:pt idx="434">
                  <c:v>1973.7628809826078</c:v>
                </c:pt>
                <c:pt idx="435">
                  <c:v>1989.4713307698573</c:v>
                </c:pt>
                <c:pt idx="436">
                  <c:v>1985.9998548771832</c:v>
                </c:pt>
                <c:pt idx="437">
                  <c:v>1989.4626383618179</c:v>
                </c:pt>
                <c:pt idx="438">
                  <c:v>1982.8515570566572</c:v>
                </c:pt>
                <c:pt idx="439">
                  <c:v>1978.9233491474522</c:v>
                </c:pt>
                <c:pt idx="440">
                  <c:v>1976.4855788230807</c:v>
                </c:pt>
                <c:pt idx="441">
                  <c:v>1968.0066868726044</c:v>
                </c:pt>
                <c:pt idx="442">
                  <c:v>1980.6825164400907</c:v>
                </c:pt>
                <c:pt idx="443">
                  <c:v>1984.4625661735333</c:v>
                </c:pt>
                <c:pt idx="444">
                  <c:v>1981.0746738538721</c:v>
                </c:pt>
                <c:pt idx="445">
                  <c:v>1980.4839669151702</c:v>
                </c:pt>
                <c:pt idx="446">
                  <c:v>1975.213362516306</c:v>
                </c:pt>
                <c:pt idx="447">
                  <c:v>1976.6134132737423</c:v>
                </c:pt>
                <c:pt idx="448">
                  <c:v>1961.3390035434138</c:v>
                </c:pt>
                <c:pt idx="449">
                  <c:v>1968.9371398882622</c:v>
                </c:pt>
                <c:pt idx="450">
                  <c:v>1983.0679202756307</c:v>
                </c:pt>
                <c:pt idx="451">
                  <c:v>1983.7910986253826</c:v>
                </c:pt>
                <c:pt idx="452">
                  <c:v>1983.3104097979574</c:v>
                </c:pt>
                <c:pt idx="453">
                  <c:v>1963.7437710211195</c:v>
                </c:pt>
                <c:pt idx="454">
                  <c:v>1964.8996752903195</c:v>
                </c:pt>
                <c:pt idx="455">
                  <c:v>1974.3094440385378</c:v>
                </c:pt>
                <c:pt idx="456">
                  <c:v>1975.1757528592852</c:v>
                </c:pt>
                <c:pt idx="457">
                  <c:v>1978.1410364490139</c:v>
                </c:pt>
                <c:pt idx="458">
                  <c:v>1981.1496664909862</c:v>
                </c:pt>
                <c:pt idx="459">
                  <c:v>1983.9490125887301</c:v>
                </c:pt>
                <c:pt idx="460">
                  <c:v>1981.7560874077951</c:v>
                </c:pt>
                <c:pt idx="461">
                  <c:v>1977.7317944319761</c:v>
                </c:pt>
                <c:pt idx="462">
                  <c:v>1984.4507081005686</c:v>
                </c:pt>
                <c:pt idx="463">
                  <c:v>1984.7384973434987</c:v>
                </c:pt>
                <c:pt idx="464">
                  <c:v>1983.9651380150947</c:v>
                </c:pt>
                <c:pt idx="465">
                  <c:v>1981.7534731363967</c:v>
                </c:pt>
                <c:pt idx="466">
                  <c:v>1958.5288129121914</c:v>
                </c:pt>
                <c:pt idx="467">
                  <c:v>1953.1837067331812</c:v>
                </c:pt>
                <c:pt idx="468">
                  <c:v>1961.8837874504384</c:v>
                </c:pt>
                <c:pt idx="469">
                  <c:v>1950.9339001562414</c:v>
                </c:pt>
                <c:pt idx="470">
                  <c:v>1981.7961555942572</c:v>
                </c:pt>
                <c:pt idx="471">
                  <c:v>1982.9942229322396</c:v>
                </c:pt>
                <c:pt idx="472">
                  <c:v>1976.7064059765996</c:v>
                </c:pt>
                <c:pt idx="473">
                  <c:v>1983.8647027394518</c:v>
                </c:pt>
                <c:pt idx="474">
                  <c:v>1960.5404635112493</c:v>
                </c:pt>
                <c:pt idx="475">
                  <c:v>1969.0179202389941</c:v>
                </c:pt>
                <c:pt idx="476">
                  <c:v>1931.8361316088494</c:v>
                </c:pt>
                <c:pt idx="477">
                  <c:v>1976.5876607350326</c:v>
                </c:pt>
                <c:pt idx="478">
                  <c:v>1955.8107081782512</c:v>
                </c:pt>
                <c:pt idx="479">
                  <c:v>1982.9024747441617</c:v>
                </c:pt>
                <c:pt idx="480">
                  <c:v>1979.1036881677885</c:v>
                </c:pt>
                <c:pt idx="481">
                  <c:v>1980.1736320086902</c:v>
                </c:pt>
                <c:pt idx="482">
                  <c:v>1978.6338733958489</c:v>
                </c:pt>
                <c:pt idx="483">
                  <c:v>1976.9606633126691</c:v>
                </c:pt>
                <c:pt idx="484">
                  <c:v>1959.2683365382441</c:v>
                </c:pt>
                <c:pt idx="485">
                  <c:v>1970.9821348375669</c:v>
                </c:pt>
                <c:pt idx="486">
                  <c:v>1977.7060419101958</c:v>
                </c:pt>
                <c:pt idx="487">
                  <c:v>1934.7183858651856</c:v>
                </c:pt>
                <c:pt idx="488">
                  <c:v>1976.2165836712845</c:v>
                </c:pt>
                <c:pt idx="489">
                  <c:v>1980.0272931567456</c:v>
                </c:pt>
                <c:pt idx="490">
                  <c:v>1978.2153030860777</c:v>
                </c:pt>
                <c:pt idx="491">
                  <c:v>1978.969942401706</c:v>
                </c:pt>
                <c:pt idx="492">
                  <c:v>1971.1552469793603</c:v>
                </c:pt>
                <c:pt idx="493">
                  <c:v>1967.0099465010053</c:v>
                </c:pt>
                <c:pt idx="494">
                  <c:v>1972.6807240464805</c:v>
                </c:pt>
                <c:pt idx="495">
                  <c:v>1975.1085832792696</c:v>
                </c:pt>
                <c:pt idx="496">
                  <c:v>1943.587692752149</c:v>
                </c:pt>
                <c:pt idx="497">
                  <c:v>1977.572744144514</c:v>
                </c:pt>
                <c:pt idx="498">
                  <c:v>1973.4139843753487</c:v>
                </c:pt>
                <c:pt idx="499">
                  <c:v>1980.1599977831963</c:v>
                </c:pt>
                <c:pt idx="500">
                  <c:v>1554.1354830243172</c:v>
                </c:pt>
                <c:pt idx="501">
                  <c:v>752.64950125553332</c:v>
                </c:pt>
                <c:pt idx="502">
                  <c:v>1028.6210394499412</c:v>
                </c:pt>
                <c:pt idx="503">
                  <c:v>1549.4282616094549</c:v>
                </c:pt>
                <c:pt idx="504">
                  <c:v>1092.3278875104763</c:v>
                </c:pt>
                <c:pt idx="505">
                  <c:v>1231.5135609616614</c:v>
                </c:pt>
                <c:pt idx="506">
                  <c:v>1522.6152230391838</c:v>
                </c:pt>
                <c:pt idx="507">
                  <c:v>1642.5669977925616</c:v>
                </c:pt>
                <c:pt idx="508">
                  <c:v>1642.8415338968628</c:v>
                </c:pt>
                <c:pt idx="509">
                  <c:v>1713.6540240854833</c:v>
                </c:pt>
                <c:pt idx="510">
                  <c:v>1936.2651174870093</c:v>
                </c:pt>
                <c:pt idx="511">
                  <c:v>1933.3541624803686</c:v>
                </c:pt>
                <c:pt idx="512">
                  <c:v>1928.7695376493346</c:v>
                </c:pt>
                <c:pt idx="513">
                  <c:v>1909.6109343776188</c:v>
                </c:pt>
                <c:pt idx="514">
                  <c:v>1920.5216905237296</c:v>
                </c:pt>
                <c:pt idx="515">
                  <c:v>1924.5941248473287</c:v>
                </c:pt>
                <c:pt idx="516">
                  <c:v>1709.8585234808286</c:v>
                </c:pt>
                <c:pt idx="517">
                  <c:v>1218.0419541462259</c:v>
                </c:pt>
                <c:pt idx="518">
                  <c:v>1081.3965518020318</c:v>
                </c:pt>
                <c:pt idx="519">
                  <c:v>1217.9748512514109</c:v>
                </c:pt>
                <c:pt idx="520">
                  <c:v>1559.9477417759012</c:v>
                </c:pt>
                <c:pt idx="521">
                  <c:v>1775.6122999560362</c:v>
                </c:pt>
                <c:pt idx="522">
                  <c:v>1284.1420052697315</c:v>
                </c:pt>
                <c:pt idx="523">
                  <c:v>800.32125286137125</c:v>
                </c:pt>
                <c:pt idx="524">
                  <c:v>1188.0843933467065</c:v>
                </c:pt>
                <c:pt idx="525">
                  <c:v>259.16691216576749</c:v>
                </c:pt>
                <c:pt idx="526">
                  <c:v>176.9531371109793</c:v>
                </c:pt>
                <c:pt idx="527">
                  <c:v>159.81843064953739</c:v>
                </c:pt>
                <c:pt idx="528">
                  <c:v>403.23520485790544</c:v>
                </c:pt>
                <c:pt idx="529">
                  <c:v>418.18224278630157</c:v>
                </c:pt>
                <c:pt idx="530">
                  <c:v>365.61032076276081</c:v>
                </c:pt>
                <c:pt idx="531">
                  <c:v>479.95806552454053</c:v>
                </c:pt>
                <c:pt idx="532">
                  <c:v>454.1601138361458</c:v>
                </c:pt>
                <c:pt idx="533">
                  <c:v>497.24082189357335</c:v>
                </c:pt>
                <c:pt idx="534">
                  <c:v>422.42166636466794</c:v>
                </c:pt>
                <c:pt idx="535">
                  <c:v>355.12980212305456</c:v>
                </c:pt>
                <c:pt idx="536">
                  <c:v>456.65142366073138</c:v>
                </c:pt>
                <c:pt idx="537">
                  <c:v>463.53564945707808</c:v>
                </c:pt>
                <c:pt idx="538">
                  <c:v>552.53485060282355</c:v>
                </c:pt>
                <c:pt idx="539">
                  <c:v>808.78147576629112</c:v>
                </c:pt>
                <c:pt idx="540">
                  <c:v>603.245194838874</c:v>
                </c:pt>
                <c:pt idx="541">
                  <c:v>623.14196128008246</c:v>
                </c:pt>
                <c:pt idx="542">
                  <c:v>781.05585629638722</c:v>
                </c:pt>
                <c:pt idx="543">
                  <c:v>1018.326933382525</c:v>
                </c:pt>
                <c:pt idx="544">
                  <c:v>925.44474317694687</c:v>
                </c:pt>
                <c:pt idx="545">
                  <c:v>836.60429586772295</c:v>
                </c:pt>
                <c:pt idx="546">
                  <c:v>806.69896479933846</c:v>
                </c:pt>
                <c:pt idx="547">
                  <c:v>1081.1719486909637</c:v>
                </c:pt>
                <c:pt idx="548">
                  <c:v>721.80553006059188</c:v>
                </c:pt>
                <c:pt idx="549">
                  <c:v>468.6756206783989</c:v>
                </c:pt>
                <c:pt idx="550">
                  <c:v>1160.9454309071962</c:v>
                </c:pt>
                <c:pt idx="551">
                  <c:v>1303.8261979923866</c:v>
                </c:pt>
                <c:pt idx="552">
                  <c:v>1479.0826608536499</c:v>
                </c:pt>
                <c:pt idx="553">
                  <c:v>933.14992113252788</c:v>
                </c:pt>
                <c:pt idx="554">
                  <c:v>903.55368057039686</c:v>
                </c:pt>
                <c:pt idx="555">
                  <c:v>1193.9880069086046</c:v>
                </c:pt>
                <c:pt idx="556">
                  <c:v>1416.3922393153184</c:v>
                </c:pt>
                <c:pt idx="557">
                  <c:v>1310.5059876903861</c:v>
                </c:pt>
                <c:pt idx="558">
                  <c:v>914.8595930292239</c:v>
                </c:pt>
                <c:pt idx="559">
                  <c:v>1089.8394137907999</c:v>
                </c:pt>
                <c:pt idx="560">
                  <c:v>935.77840592486336</c:v>
                </c:pt>
                <c:pt idx="561">
                  <c:v>816.59222949091884</c:v>
                </c:pt>
                <c:pt idx="562">
                  <c:v>733.67414754473509</c:v>
                </c:pt>
                <c:pt idx="563">
                  <c:v>1154.5601346907147</c:v>
                </c:pt>
                <c:pt idx="564">
                  <c:v>624.52985037978272</c:v>
                </c:pt>
                <c:pt idx="565">
                  <c:v>688.91303898012109</c:v>
                </c:pt>
                <c:pt idx="566">
                  <c:v>881.02794278468593</c:v>
                </c:pt>
                <c:pt idx="567">
                  <c:v>837.29392047343833</c:v>
                </c:pt>
                <c:pt idx="568">
                  <c:v>1131.6164620658267</c:v>
                </c:pt>
                <c:pt idx="569">
                  <c:v>1158.0046392193788</c:v>
                </c:pt>
                <c:pt idx="570">
                  <c:v>1491.6021642457617</c:v>
                </c:pt>
                <c:pt idx="571">
                  <c:v>1278.9232657116959</c:v>
                </c:pt>
                <c:pt idx="572">
                  <c:v>1106.842330293671</c:v>
                </c:pt>
                <c:pt idx="573">
                  <c:v>1339.839282103449</c:v>
                </c:pt>
                <c:pt idx="574">
                  <c:v>1485.4958357362552</c:v>
                </c:pt>
                <c:pt idx="575">
                  <c:v>1517.878004153858</c:v>
                </c:pt>
                <c:pt idx="576">
                  <c:v>1632.3635442067146</c:v>
                </c:pt>
                <c:pt idx="577">
                  <c:v>1732.856714606515</c:v>
                </c:pt>
                <c:pt idx="578">
                  <c:v>1649.1162734409759</c:v>
                </c:pt>
                <c:pt idx="579">
                  <c:v>1720.1295879084219</c:v>
                </c:pt>
                <c:pt idx="580">
                  <c:v>1544.6779847148225</c:v>
                </c:pt>
                <c:pt idx="581">
                  <c:v>1293.4631360367443</c:v>
                </c:pt>
                <c:pt idx="582">
                  <c:v>1251.6849713544802</c:v>
                </c:pt>
                <c:pt idx="583">
                  <c:v>989.75892181348684</c:v>
                </c:pt>
                <c:pt idx="584">
                  <c:v>1201.9447490659406</c:v>
                </c:pt>
                <c:pt idx="585">
                  <c:v>1428.7822656595331</c:v>
                </c:pt>
                <c:pt idx="586">
                  <c:v>1257.1334110079936</c:v>
                </c:pt>
                <c:pt idx="587">
                  <c:v>1239.93762756255</c:v>
                </c:pt>
                <c:pt idx="588">
                  <c:v>1092.7926166995803</c:v>
                </c:pt>
                <c:pt idx="589">
                  <c:v>994.40407111026104</c:v>
                </c:pt>
                <c:pt idx="590">
                  <c:v>1070.500802173477</c:v>
                </c:pt>
                <c:pt idx="591">
                  <c:v>1112.2009370125354</c:v>
                </c:pt>
                <c:pt idx="592">
                  <c:v>1019.2145726984259</c:v>
                </c:pt>
                <c:pt idx="593">
                  <c:v>698.97125619454698</c:v>
                </c:pt>
                <c:pt idx="594">
                  <c:v>394.45374090120333</c:v>
                </c:pt>
                <c:pt idx="595">
                  <c:v>524.36885883182617</c:v>
                </c:pt>
                <c:pt idx="596">
                  <c:v>509.15149885066359</c:v>
                </c:pt>
                <c:pt idx="597">
                  <c:v>345.70648348176354</c:v>
                </c:pt>
                <c:pt idx="598">
                  <c:v>424.27367033710419</c:v>
                </c:pt>
                <c:pt idx="599">
                  <c:v>437.5690970585527</c:v>
                </c:pt>
                <c:pt idx="600">
                  <c:v>455.82877420404049</c:v>
                </c:pt>
                <c:pt idx="601">
                  <c:v>437.4824918647941</c:v>
                </c:pt>
                <c:pt idx="602">
                  <c:v>297.08352178128075</c:v>
                </c:pt>
                <c:pt idx="603">
                  <c:v>276.20075671641712</c:v>
                </c:pt>
                <c:pt idx="604">
                  <c:v>431.15858263868927</c:v>
                </c:pt>
                <c:pt idx="605">
                  <c:v>401.04946363126368</c:v>
                </c:pt>
                <c:pt idx="606">
                  <c:v>629.08605608286143</c:v>
                </c:pt>
                <c:pt idx="607">
                  <c:v>539.78205036710347</c:v>
                </c:pt>
                <c:pt idx="608">
                  <c:v>710.57420137353802</c:v>
                </c:pt>
                <c:pt idx="609">
                  <c:v>773.6402645729172</c:v>
                </c:pt>
                <c:pt idx="610">
                  <c:v>858.13670522429265</c:v>
                </c:pt>
                <c:pt idx="611">
                  <c:v>1227.0135435456118</c:v>
                </c:pt>
                <c:pt idx="612">
                  <c:v>1209.7067237754741</c:v>
                </c:pt>
                <c:pt idx="613">
                  <c:v>1019.0449295389411</c:v>
                </c:pt>
                <c:pt idx="614">
                  <c:v>919.19194960765606</c:v>
                </c:pt>
                <c:pt idx="615">
                  <c:v>838.57767243092405</c:v>
                </c:pt>
                <c:pt idx="616">
                  <c:v>812.72732435120975</c:v>
                </c:pt>
                <c:pt idx="617">
                  <c:v>765.6341583485555</c:v>
                </c:pt>
                <c:pt idx="618">
                  <c:v>681.6269938587227</c:v>
                </c:pt>
                <c:pt idx="619">
                  <c:v>641.69727344140415</c:v>
                </c:pt>
                <c:pt idx="620">
                  <c:v>749.94688849196905</c:v>
                </c:pt>
                <c:pt idx="621">
                  <c:v>718.27986565960623</c:v>
                </c:pt>
                <c:pt idx="622">
                  <c:v>302.28710920685279</c:v>
                </c:pt>
                <c:pt idx="623">
                  <c:v>436.91509041079581</c:v>
                </c:pt>
                <c:pt idx="624">
                  <c:v>414.45099229252236</c:v>
                </c:pt>
                <c:pt idx="625">
                  <c:v>302.40769618914584</c:v>
                </c:pt>
                <c:pt idx="626">
                  <c:v>285.8214478443445</c:v>
                </c:pt>
                <c:pt idx="627">
                  <c:v>266.45941977150602</c:v>
                </c:pt>
                <c:pt idx="628">
                  <c:v>233.88928750746283</c:v>
                </c:pt>
                <c:pt idx="629">
                  <c:v>233.82209577639424</c:v>
                </c:pt>
                <c:pt idx="630">
                  <c:v>70.220958060391283</c:v>
                </c:pt>
                <c:pt idx="631">
                  <c:v>54.730291703654217</c:v>
                </c:pt>
                <c:pt idx="632">
                  <c:v>191.84572815532175</c:v>
                </c:pt>
                <c:pt idx="633">
                  <c:v>154.89031703739175</c:v>
                </c:pt>
                <c:pt idx="634">
                  <c:v>252.82580960824066</c:v>
                </c:pt>
                <c:pt idx="635">
                  <c:v>373.24272348919976</c:v>
                </c:pt>
                <c:pt idx="636">
                  <c:v>371.29450503181374</c:v>
                </c:pt>
                <c:pt idx="637">
                  <c:v>371.22308414116986</c:v>
                </c:pt>
                <c:pt idx="638">
                  <c:v>324.11502725966091</c:v>
                </c:pt>
                <c:pt idx="639">
                  <c:v>492.87949849470681</c:v>
                </c:pt>
                <c:pt idx="640">
                  <c:v>373.11681518719536</c:v>
                </c:pt>
                <c:pt idx="641">
                  <c:v>330.66045789149075</c:v>
                </c:pt>
                <c:pt idx="642">
                  <c:v>301.86273628701781</c:v>
                </c:pt>
                <c:pt idx="643">
                  <c:v>273.37922345842816</c:v>
                </c:pt>
                <c:pt idx="644">
                  <c:v>291.26595138689066</c:v>
                </c:pt>
                <c:pt idx="645">
                  <c:v>255.76867709150739</c:v>
                </c:pt>
                <c:pt idx="646">
                  <c:v>230.72141769122004</c:v>
                </c:pt>
                <c:pt idx="647">
                  <c:v>218.47536928276736</c:v>
                </c:pt>
                <c:pt idx="648">
                  <c:v>173.94823866841338</c:v>
                </c:pt>
                <c:pt idx="649">
                  <c:v>194.76646533842563</c:v>
                </c:pt>
                <c:pt idx="650">
                  <c:v>229.32262715216271</c:v>
                </c:pt>
                <c:pt idx="651">
                  <c:v>235.13412155277524</c:v>
                </c:pt>
                <c:pt idx="652">
                  <c:v>138.95173281605253</c:v>
                </c:pt>
                <c:pt idx="653">
                  <c:v>85.311500772267607</c:v>
                </c:pt>
                <c:pt idx="654">
                  <c:v>76.710331106145887</c:v>
                </c:pt>
                <c:pt idx="655">
                  <c:v>52.082629407559651</c:v>
                </c:pt>
                <c:pt idx="656">
                  <c:v>92.174260804409798</c:v>
                </c:pt>
                <c:pt idx="657">
                  <c:v>175.41725555992863</c:v>
                </c:pt>
                <c:pt idx="658">
                  <c:v>199.38305270684828</c:v>
                </c:pt>
                <c:pt idx="659">
                  <c:v>177.32042383720744</c:v>
                </c:pt>
                <c:pt idx="660">
                  <c:v>140.73321595371092</c:v>
                </c:pt>
                <c:pt idx="661">
                  <c:v>194.6754673026567</c:v>
                </c:pt>
                <c:pt idx="662">
                  <c:v>184.42713642786293</c:v>
                </c:pt>
                <c:pt idx="663">
                  <c:v>147.58935394263818</c:v>
                </c:pt>
                <c:pt idx="664">
                  <c:v>173.88832619028426</c:v>
                </c:pt>
                <c:pt idx="665">
                  <c:v>280.35204192972617</c:v>
                </c:pt>
                <c:pt idx="666">
                  <c:v>246.54328369663429</c:v>
                </c:pt>
                <c:pt idx="667">
                  <c:v>194.33844437788963</c:v>
                </c:pt>
                <c:pt idx="668">
                  <c:v>168.15437235891793</c:v>
                </c:pt>
                <c:pt idx="669">
                  <c:v>123.3474301695599</c:v>
                </c:pt>
                <c:pt idx="670">
                  <c:v>106.50065805183564</c:v>
                </c:pt>
                <c:pt idx="671">
                  <c:v>45.695966467391351</c:v>
                </c:pt>
                <c:pt idx="672">
                  <c:v>36.127654826008111</c:v>
                </c:pt>
                <c:pt idx="673">
                  <c:v>32.610112096107642</c:v>
                </c:pt>
                <c:pt idx="674">
                  <c:v>66.454647116900446</c:v>
                </c:pt>
                <c:pt idx="675">
                  <c:v>46.451442855902471</c:v>
                </c:pt>
                <c:pt idx="676">
                  <c:v>81.844607325765836</c:v>
                </c:pt>
                <c:pt idx="677">
                  <c:v>69.79528813164211</c:v>
                </c:pt>
                <c:pt idx="678">
                  <c:v>148.58159843823992</c:v>
                </c:pt>
                <c:pt idx="679">
                  <c:v>171.48483187995774</c:v>
                </c:pt>
                <c:pt idx="680">
                  <c:v>257.97794464950363</c:v>
                </c:pt>
                <c:pt idx="681">
                  <c:v>266.75885390999019</c:v>
                </c:pt>
                <c:pt idx="682">
                  <c:v>265.31317098414746</c:v>
                </c:pt>
                <c:pt idx="683">
                  <c:v>50.08284672608427</c:v>
                </c:pt>
                <c:pt idx="684">
                  <c:v>58.839643133435082</c:v>
                </c:pt>
                <c:pt idx="685">
                  <c:v>84.584741574605957</c:v>
                </c:pt>
                <c:pt idx="686">
                  <c:v>106.03586157267245</c:v>
                </c:pt>
                <c:pt idx="687">
                  <c:v>100.38488570705826</c:v>
                </c:pt>
                <c:pt idx="688">
                  <c:v>172.47861809941588</c:v>
                </c:pt>
                <c:pt idx="689">
                  <c:v>233.54668154788925</c:v>
                </c:pt>
                <c:pt idx="690">
                  <c:v>299.90788792899764</c:v>
                </c:pt>
                <c:pt idx="691">
                  <c:v>354.9948517725212</c:v>
                </c:pt>
                <c:pt idx="692">
                  <c:v>280.30372035793357</c:v>
                </c:pt>
                <c:pt idx="693">
                  <c:v>657.05402392947974</c:v>
                </c:pt>
                <c:pt idx="694">
                  <c:v>521.32032332726294</c:v>
                </c:pt>
                <c:pt idx="695">
                  <c:v>366.21829364450082</c:v>
                </c:pt>
                <c:pt idx="696">
                  <c:v>875.15110886999753</c:v>
                </c:pt>
                <c:pt idx="697">
                  <c:v>1425.3759497393271</c:v>
                </c:pt>
                <c:pt idx="698">
                  <c:v>1080.545522268797</c:v>
                </c:pt>
                <c:pt idx="699">
                  <c:v>862.14508798731742</c:v>
                </c:pt>
                <c:pt idx="700">
                  <c:v>882.95415797471969</c:v>
                </c:pt>
                <c:pt idx="701">
                  <c:v>740.51777220572421</c:v>
                </c:pt>
                <c:pt idx="702">
                  <c:v>658.14556654742773</c:v>
                </c:pt>
                <c:pt idx="703">
                  <c:v>986.41016316950299</c:v>
                </c:pt>
                <c:pt idx="704">
                  <c:v>1264.9737547177931</c:v>
                </c:pt>
                <c:pt idx="705">
                  <c:v>1223.9297801616681</c:v>
                </c:pt>
                <c:pt idx="706">
                  <c:v>411.44559000463215</c:v>
                </c:pt>
                <c:pt idx="707">
                  <c:v>110.04927622602884</c:v>
                </c:pt>
                <c:pt idx="708">
                  <c:v>101.50826539923966</c:v>
                </c:pt>
                <c:pt idx="709">
                  <c:v>351.53551299014492</c:v>
                </c:pt>
                <c:pt idx="710">
                  <c:v>290.4690572791734</c:v>
                </c:pt>
                <c:pt idx="711">
                  <c:v>395.4900439993753</c:v>
                </c:pt>
                <c:pt idx="712">
                  <c:v>350.02317096540327</c:v>
                </c:pt>
                <c:pt idx="713">
                  <c:v>353.6055398394991</c:v>
                </c:pt>
                <c:pt idx="714">
                  <c:v>466.59519733642981</c:v>
                </c:pt>
                <c:pt idx="715">
                  <c:v>348.2859041196424</c:v>
                </c:pt>
                <c:pt idx="716">
                  <c:v>464.55511803036478</c:v>
                </c:pt>
                <c:pt idx="717">
                  <c:v>113.45529594398413</c:v>
                </c:pt>
                <c:pt idx="718">
                  <c:v>167.18502810478441</c:v>
                </c:pt>
                <c:pt idx="719">
                  <c:v>147.99028739454846</c:v>
                </c:pt>
                <c:pt idx="720">
                  <c:v>106.0820754399282</c:v>
                </c:pt>
                <c:pt idx="721">
                  <c:v>163.73576193929915</c:v>
                </c:pt>
                <c:pt idx="722">
                  <c:v>110.50339528987351</c:v>
                </c:pt>
                <c:pt idx="723">
                  <c:v>76.317314368222597</c:v>
                </c:pt>
                <c:pt idx="724">
                  <c:v>116.61043887688137</c:v>
                </c:pt>
                <c:pt idx="725">
                  <c:v>162.06654446459942</c:v>
                </c:pt>
                <c:pt idx="726">
                  <c:v>176.06122389020754</c:v>
                </c:pt>
                <c:pt idx="727">
                  <c:v>118.26295246374336</c:v>
                </c:pt>
                <c:pt idx="728">
                  <c:v>112.17264417806348</c:v>
                </c:pt>
                <c:pt idx="729">
                  <c:v>99.341712637117254</c:v>
                </c:pt>
                <c:pt idx="730">
                  <c:v>169.24103377012335</c:v>
                </c:pt>
                <c:pt idx="731">
                  <c:v>220.22023559257369</c:v>
                </c:pt>
                <c:pt idx="732">
                  <c:v>189.92907899790154</c:v>
                </c:pt>
                <c:pt idx="733">
                  <c:v>115.23507364529641</c:v>
                </c:pt>
                <c:pt idx="734">
                  <c:v>174.37071629326653</c:v>
                </c:pt>
                <c:pt idx="735">
                  <c:v>48.778385780023612</c:v>
                </c:pt>
                <c:pt idx="736">
                  <c:v>51.899772163868057</c:v>
                </c:pt>
                <c:pt idx="737">
                  <c:v>72.222748677416064</c:v>
                </c:pt>
                <c:pt idx="738">
                  <c:v>68.907656872349222</c:v>
                </c:pt>
                <c:pt idx="739">
                  <c:v>1947.4346133158344</c:v>
                </c:pt>
                <c:pt idx="740">
                  <c:v>1952.3657423463319</c:v>
                </c:pt>
                <c:pt idx="741">
                  <c:v>1933.8479276565213</c:v>
                </c:pt>
                <c:pt idx="742">
                  <c:v>1802.7383688190739</c:v>
                </c:pt>
                <c:pt idx="743">
                  <c:v>1677.7824132370336</c:v>
                </c:pt>
                <c:pt idx="744">
                  <c:v>1292.4927854246921</c:v>
                </c:pt>
                <c:pt idx="745">
                  <c:v>1970.9517639908022</c:v>
                </c:pt>
                <c:pt idx="746">
                  <c:v>1949.5058477250084</c:v>
                </c:pt>
                <c:pt idx="747">
                  <c:v>1949.7227499948808</c:v>
                </c:pt>
                <c:pt idx="748">
                  <c:v>1784.4112455259267</c:v>
                </c:pt>
                <c:pt idx="749">
                  <c:v>1712.7505970138777</c:v>
                </c:pt>
                <c:pt idx="750">
                  <c:v>1286.9659934747026</c:v>
                </c:pt>
                <c:pt idx="751">
                  <c:v>1120.5948066689061</c:v>
                </c:pt>
                <c:pt idx="752">
                  <c:v>1560.8070829597391</c:v>
                </c:pt>
                <c:pt idx="753">
                  <c:v>1248.2327945303136</c:v>
                </c:pt>
                <c:pt idx="754">
                  <c:v>1098.1356020695234</c:v>
                </c:pt>
                <c:pt idx="755">
                  <c:v>1185.3665133793954</c:v>
                </c:pt>
                <c:pt idx="756">
                  <c:v>1197.9154445989941</c:v>
                </c:pt>
                <c:pt idx="757">
                  <c:v>548.70401233614962</c:v>
                </c:pt>
                <c:pt idx="758">
                  <c:v>1094.1163138603947</c:v>
                </c:pt>
                <c:pt idx="759">
                  <c:v>750.08963812637694</c:v>
                </c:pt>
                <c:pt idx="760">
                  <c:v>1025.6121657701972</c:v>
                </c:pt>
                <c:pt idx="761">
                  <c:v>1615.6267976559532</c:v>
                </c:pt>
                <c:pt idx="762">
                  <c:v>1793.0094418286151</c:v>
                </c:pt>
                <c:pt idx="763">
                  <c:v>1928.2292951086306</c:v>
                </c:pt>
                <c:pt idx="764">
                  <c:v>1922.8542933885105</c:v>
                </c:pt>
                <c:pt idx="765">
                  <c:v>1932.9790264072692</c:v>
                </c:pt>
                <c:pt idx="766">
                  <c:v>1914.831067746165</c:v>
                </c:pt>
                <c:pt idx="767">
                  <c:v>1898.7965688495565</c:v>
                </c:pt>
                <c:pt idx="768">
                  <c:v>1837.0865126851738</c:v>
                </c:pt>
                <c:pt idx="769">
                  <c:v>1897.2343327617457</c:v>
                </c:pt>
                <c:pt idx="770">
                  <c:v>1791.1688462041886</c:v>
                </c:pt>
                <c:pt idx="771">
                  <c:v>1758.7072445314748</c:v>
                </c:pt>
                <c:pt idx="772">
                  <c:v>1783.4285385447031</c:v>
                </c:pt>
                <c:pt idx="773">
                  <c:v>1892.9153004295172</c:v>
                </c:pt>
                <c:pt idx="774">
                  <c:v>1749.5177152014664</c:v>
                </c:pt>
                <c:pt idx="775">
                  <c:v>1812.8957202475642</c:v>
                </c:pt>
                <c:pt idx="776">
                  <c:v>1637.8935691113084</c:v>
                </c:pt>
                <c:pt idx="777">
                  <c:v>1688.2834077147136</c:v>
                </c:pt>
                <c:pt idx="778">
                  <c:v>490.78165367608392</c:v>
                </c:pt>
                <c:pt idx="779">
                  <c:v>369.42898064166297</c:v>
                </c:pt>
                <c:pt idx="780">
                  <c:v>677.10740507224568</c:v>
                </c:pt>
                <c:pt idx="781">
                  <c:v>1005.8958682695891</c:v>
                </c:pt>
                <c:pt idx="782">
                  <c:v>1110.9159684197589</c:v>
                </c:pt>
                <c:pt idx="783">
                  <c:v>862.20088278278695</c:v>
                </c:pt>
                <c:pt idx="784">
                  <c:v>719.72116918374979</c:v>
                </c:pt>
                <c:pt idx="785">
                  <c:v>572.76512525111582</c:v>
                </c:pt>
                <c:pt idx="786">
                  <c:v>384.53154455900358</c:v>
                </c:pt>
                <c:pt idx="787">
                  <c:v>319.87777457355958</c:v>
                </c:pt>
                <c:pt idx="788">
                  <c:v>474.846991551732</c:v>
                </c:pt>
                <c:pt idx="789">
                  <c:v>674.71054585594834</c:v>
                </c:pt>
                <c:pt idx="790">
                  <c:v>632.36827067791012</c:v>
                </c:pt>
                <c:pt idx="791">
                  <c:v>518.72776700996167</c:v>
                </c:pt>
                <c:pt idx="792">
                  <c:v>763.80545187904602</c:v>
                </c:pt>
                <c:pt idx="793">
                  <c:v>1070.0821267296999</c:v>
                </c:pt>
                <c:pt idx="794">
                  <c:v>1336.4482132298117</c:v>
                </c:pt>
                <c:pt idx="795">
                  <c:v>1242.9763805355342</c:v>
                </c:pt>
                <c:pt idx="796">
                  <c:v>917.01634226742442</c:v>
                </c:pt>
                <c:pt idx="797">
                  <c:v>834.94192442997928</c:v>
                </c:pt>
                <c:pt idx="798">
                  <c:v>832.61429560282465</c:v>
                </c:pt>
                <c:pt idx="799">
                  <c:v>905.49337080625594</c:v>
                </c:pt>
                <c:pt idx="800">
                  <c:v>832.50791178519648</c:v>
                </c:pt>
                <c:pt idx="801">
                  <c:v>982.82329217543497</c:v>
                </c:pt>
                <c:pt idx="802">
                  <c:v>1045.5444227283183</c:v>
                </c:pt>
                <c:pt idx="803">
                  <c:v>1042.7038337245049</c:v>
                </c:pt>
                <c:pt idx="804">
                  <c:v>1024.1553155419358</c:v>
                </c:pt>
                <c:pt idx="805">
                  <c:v>1285.6468287814369</c:v>
                </c:pt>
                <c:pt idx="806">
                  <c:v>1282.3147215377853</c:v>
                </c:pt>
                <c:pt idx="807">
                  <c:v>1268.6651845296788</c:v>
                </c:pt>
                <c:pt idx="808">
                  <c:v>18.963166074864457</c:v>
                </c:pt>
                <c:pt idx="809">
                  <c:v>110.83022278259946</c:v>
                </c:pt>
                <c:pt idx="810">
                  <c:v>81.849791881338859</c:v>
                </c:pt>
                <c:pt idx="811">
                  <c:v>191.9537661077438</c:v>
                </c:pt>
                <c:pt idx="812">
                  <c:v>134.98035107147362</c:v>
                </c:pt>
                <c:pt idx="813">
                  <c:v>91.938502309231168</c:v>
                </c:pt>
                <c:pt idx="814">
                  <c:v>28.71221769783735</c:v>
                </c:pt>
                <c:pt idx="815">
                  <c:v>70.746551919833252</c:v>
                </c:pt>
                <c:pt idx="816">
                  <c:v>157.65537027295665</c:v>
                </c:pt>
                <c:pt idx="817">
                  <c:v>169.8364408678087</c:v>
                </c:pt>
                <c:pt idx="818">
                  <c:v>121.95555816086167</c:v>
                </c:pt>
                <c:pt idx="819">
                  <c:v>280.90034367326257</c:v>
                </c:pt>
                <c:pt idx="820">
                  <c:v>327.13647561989967</c:v>
                </c:pt>
                <c:pt idx="821">
                  <c:v>354.59810756288954</c:v>
                </c:pt>
                <c:pt idx="822">
                  <c:v>125.06700971080924</c:v>
                </c:pt>
                <c:pt idx="823">
                  <c:v>47.43396843800474</c:v>
                </c:pt>
                <c:pt idx="824">
                  <c:v>38.479073185851391</c:v>
                </c:pt>
                <c:pt idx="825">
                  <c:v>50.593956082115632</c:v>
                </c:pt>
                <c:pt idx="826">
                  <c:v>52.166228303836235</c:v>
                </c:pt>
                <c:pt idx="827">
                  <c:v>195.84591595449456</c:v>
                </c:pt>
                <c:pt idx="828">
                  <c:v>256.56433831592295</c:v>
                </c:pt>
                <c:pt idx="829">
                  <c:v>261.13343782721654</c:v>
                </c:pt>
                <c:pt idx="830">
                  <c:v>54.894179161255778</c:v>
                </c:pt>
                <c:pt idx="831">
                  <c:v>308.92292708287147</c:v>
                </c:pt>
                <c:pt idx="832">
                  <c:v>417.38210085787949</c:v>
                </c:pt>
                <c:pt idx="833">
                  <c:v>334.45958404180203</c:v>
                </c:pt>
                <c:pt idx="834">
                  <c:v>327.79065052988233</c:v>
                </c:pt>
                <c:pt idx="835">
                  <c:v>329.44950237767785</c:v>
                </c:pt>
                <c:pt idx="836">
                  <c:v>344.94608623265623</c:v>
                </c:pt>
                <c:pt idx="837">
                  <c:v>517.05311198815764</c:v>
                </c:pt>
                <c:pt idx="838">
                  <c:v>417.48293533060945</c:v>
                </c:pt>
                <c:pt idx="839">
                  <c:v>335.86520977383765</c:v>
                </c:pt>
                <c:pt idx="840">
                  <c:v>305.08835472361824</c:v>
                </c:pt>
                <c:pt idx="841">
                  <c:v>306.79254050878859</c:v>
                </c:pt>
                <c:pt idx="842">
                  <c:v>205.35920536811977</c:v>
                </c:pt>
                <c:pt idx="843">
                  <c:v>347.9138249457344</c:v>
                </c:pt>
                <c:pt idx="844">
                  <c:v>1804.6257540962547</c:v>
                </c:pt>
                <c:pt idx="845">
                  <c:v>1920.5159933456976</c:v>
                </c:pt>
                <c:pt idx="846">
                  <c:v>1889.3394547921393</c:v>
                </c:pt>
                <c:pt idx="847">
                  <c:v>1826.112214384907</c:v>
                </c:pt>
                <c:pt idx="848">
                  <c:v>1802.1728633284017</c:v>
                </c:pt>
                <c:pt idx="849">
                  <c:v>1931.2133332573633</c:v>
                </c:pt>
                <c:pt idx="850">
                  <c:v>992.6569061905592</c:v>
                </c:pt>
                <c:pt idx="851">
                  <c:v>1656.1005396175285</c:v>
                </c:pt>
                <c:pt idx="852">
                  <c:v>1904.0353608244238</c:v>
                </c:pt>
                <c:pt idx="853">
                  <c:v>1934.4053918754189</c:v>
                </c:pt>
                <c:pt idx="854">
                  <c:v>1927.0110685020161</c:v>
                </c:pt>
                <c:pt idx="855">
                  <c:v>1741.8161613625064</c:v>
                </c:pt>
                <c:pt idx="856">
                  <c:v>1323.9595257517658</c:v>
                </c:pt>
                <c:pt idx="857">
                  <c:v>1514.3137634882805</c:v>
                </c:pt>
                <c:pt idx="858">
                  <c:v>1366.8707919963172</c:v>
                </c:pt>
                <c:pt idx="859">
                  <c:v>1103.4351870253454</c:v>
                </c:pt>
                <c:pt idx="860">
                  <c:v>699.85588983908906</c:v>
                </c:pt>
                <c:pt idx="861">
                  <c:v>648.47324513032265</c:v>
                </c:pt>
                <c:pt idx="862">
                  <c:v>886.69278280190451</c:v>
                </c:pt>
                <c:pt idx="863">
                  <c:v>591.86581554913289</c:v>
                </c:pt>
                <c:pt idx="864">
                  <c:v>470.10689360153941</c:v>
                </c:pt>
                <c:pt idx="865">
                  <c:v>225.94208207993609</c:v>
                </c:pt>
                <c:pt idx="866">
                  <c:v>230.1818741401637</c:v>
                </c:pt>
                <c:pt idx="867">
                  <c:v>332.14186709957966</c:v>
                </c:pt>
                <c:pt idx="868">
                  <c:v>510.13068018375839</c:v>
                </c:pt>
                <c:pt idx="869">
                  <c:v>85.838560861745705</c:v>
                </c:pt>
                <c:pt idx="870">
                  <c:v>996.06887674459074</c:v>
                </c:pt>
                <c:pt idx="871">
                  <c:v>1221.7483559313157</c:v>
                </c:pt>
                <c:pt idx="872">
                  <c:v>1425.2384114535996</c:v>
                </c:pt>
                <c:pt idx="873">
                  <c:v>1499.142559699583</c:v>
                </c:pt>
                <c:pt idx="874">
                  <c:v>1274.5398268306794</c:v>
                </c:pt>
                <c:pt idx="875">
                  <c:v>1128.7388220663374</c:v>
                </c:pt>
                <c:pt idx="876">
                  <c:v>877.03998127447653</c:v>
                </c:pt>
                <c:pt idx="877">
                  <c:v>658.29033658612946</c:v>
                </c:pt>
                <c:pt idx="878">
                  <c:v>613.79326019583618</c:v>
                </c:pt>
                <c:pt idx="879">
                  <c:v>710.11567788318143</c:v>
                </c:pt>
                <c:pt idx="880">
                  <c:v>856.25030295453666</c:v>
                </c:pt>
                <c:pt idx="881">
                  <c:v>613.26413030280162</c:v>
                </c:pt>
                <c:pt idx="882">
                  <c:v>299.79570521576983</c:v>
                </c:pt>
                <c:pt idx="883">
                  <c:v>351.81698491270413</c:v>
                </c:pt>
                <c:pt idx="884">
                  <c:v>471.19165526285707</c:v>
                </c:pt>
                <c:pt idx="885">
                  <c:v>261.57638862084065</c:v>
                </c:pt>
                <c:pt idx="886">
                  <c:v>612.69289082143223</c:v>
                </c:pt>
                <c:pt idx="887">
                  <c:v>958.81231700035733</c:v>
                </c:pt>
                <c:pt idx="888">
                  <c:v>46.877994961546136</c:v>
                </c:pt>
                <c:pt idx="889">
                  <c:v>56.990424416575422</c:v>
                </c:pt>
                <c:pt idx="890">
                  <c:v>118.29458008820123</c:v>
                </c:pt>
                <c:pt idx="891">
                  <c:v>227.00974555236888</c:v>
                </c:pt>
                <c:pt idx="892">
                  <c:v>366.52087961083157</c:v>
                </c:pt>
                <c:pt idx="893">
                  <c:v>345.21172039445338</c:v>
                </c:pt>
                <c:pt idx="894">
                  <c:v>512.49803503696376</c:v>
                </c:pt>
                <c:pt idx="895">
                  <c:v>646.98313084611186</c:v>
                </c:pt>
                <c:pt idx="896">
                  <c:v>960.14626624306493</c:v>
                </c:pt>
                <c:pt idx="897">
                  <c:v>1202.1218992168097</c:v>
                </c:pt>
                <c:pt idx="898">
                  <c:v>1447.8391519641059</c:v>
                </c:pt>
                <c:pt idx="899">
                  <c:v>1921.3396181427941</c:v>
                </c:pt>
                <c:pt idx="900">
                  <c:v>1967.2929405606772</c:v>
                </c:pt>
                <c:pt idx="901">
                  <c:v>1980.8683597459917</c:v>
                </c:pt>
                <c:pt idx="902">
                  <c:v>1973.9454287804865</c:v>
                </c:pt>
                <c:pt idx="903">
                  <c:v>1973.4606387294632</c:v>
                </c:pt>
                <c:pt idx="904">
                  <c:v>1978.6351088624872</c:v>
                </c:pt>
                <c:pt idx="905">
                  <c:v>1975.8462332263175</c:v>
                </c:pt>
                <c:pt idx="906">
                  <c:v>1968.5948050306065</c:v>
                </c:pt>
                <c:pt idx="907">
                  <c:v>1950.5355641214433</c:v>
                </c:pt>
                <c:pt idx="908">
                  <c:v>1959.2786714436972</c:v>
                </c:pt>
                <c:pt idx="909">
                  <c:v>1944.1075726857775</c:v>
                </c:pt>
                <c:pt idx="910">
                  <c:v>1966.4338324292771</c:v>
                </c:pt>
                <c:pt idx="911">
                  <c:v>1948.0020507023187</c:v>
                </c:pt>
                <c:pt idx="912">
                  <c:v>1967.0249272531219</c:v>
                </c:pt>
                <c:pt idx="913">
                  <c:v>1958.7579332109303</c:v>
                </c:pt>
                <c:pt idx="914">
                  <c:v>1895.1340465068042</c:v>
                </c:pt>
                <c:pt idx="915">
                  <c:v>1881.2613564026728</c:v>
                </c:pt>
                <c:pt idx="916">
                  <c:v>1930.1251967698429</c:v>
                </c:pt>
                <c:pt idx="917">
                  <c:v>1931.4863224092514</c:v>
                </c:pt>
                <c:pt idx="918">
                  <c:v>1912.1144316357954</c:v>
                </c:pt>
                <c:pt idx="919">
                  <c:v>1627.6710190095826</c:v>
                </c:pt>
                <c:pt idx="920">
                  <c:v>1597.7615524582529</c:v>
                </c:pt>
                <c:pt idx="921">
                  <c:v>1646.7308356920551</c:v>
                </c:pt>
                <c:pt idx="922">
                  <c:v>1821.571190784588</c:v>
                </c:pt>
                <c:pt idx="923">
                  <c:v>1745.0456938777056</c:v>
                </c:pt>
                <c:pt idx="924">
                  <c:v>1827.3462724248952</c:v>
                </c:pt>
                <c:pt idx="925">
                  <c:v>1904.9679927780817</c:v>
                </c:pt>
                <c:pt idx="926">
                  <c:v>1913.0970619115571</c:v>
                </c:pt>
                <c:pt idx="927">
                  <c:v>1888.3865436754204</c:v>
                </c:pt>
                <c:pt idx="928">
                  <c:v>1909.5953179958449</c:v>
                </c:pt>
                <c:pt idx="929">
                  <c:v>1920.5608373102978</c:v>
                </c:pt>
                <c:pt idx="930">
                  <c:v>1871.0283631266329</c:v>
                </c:pt>
                <c:pt idx="931">
                  <c:v>1865.6807170929551</c:v>
                </c:pt>
                <c:pt idx="932">
                  <c:v>1798.71416910268</c:v>
                </c:pt>
                <c:pt idx="933">
                  <c:v>1852.9147789015794</c:v>
                </c:pt>
                <c:pt idx="934">
                  <c:v>1820.6978298416245</c:v>
                </c:pt>
                <c:pt idx="935">
                  <c:v>1874.2417883962394</c:v>
                </c:pt>
                <c:pt idx="936">
                  <c:v>1779.5378724520642</c:v>
                </c:pt>
                <c:pt idx="937">
                  <c:v>1666.8693353145861</c:v>
                </c:pt>
                <c:pt idx="938">
                  <c:v>1792.1648974216671</c:v>
                </c:pt>
                <c:pt idx="939">
                  <c:v>1704.101399998337</c:v>
                </c:pt>
                <c:pt idx="940">
                  <c:v>1641.2845539843088</c:v>
                </c:pt>
                <c:pt idx="941">
                  <c:v>1212.2732772692143</c:v>
                </c:pt>
                <c:pt idx="942">
                  <c:v>1175.7315175259243</c:v>
                </c:pt>
                <c:pt idx="943">
                  <c:v>840.77030310584473</c:v>
                </c:pt>
                <c:pt idx="944">
                  <c:v>799.46694307568328</c:v>
                </c:pt>
                <c:pt idx="945">
                  <c:v>796.75111036182761</c:v>
                </c:pt>
                <c:pt idx="946">
                  <c:v>867.79161887397777</c:v>
                </c:pt>
                <c:pt idx="947">
                  <c:v>666.83299629928547</c:v>
                </c:pt>
                <c:pt idx="948">
                  <c:v>1057.4968449604701</c:v>
                </c:pt>
                <c:pt idx="949">
                  <c:v>546.39013820876085</c:v>
                </c:pt>
                <c:pt idx="950">
                  <c:v>513.42288359870804</c:v>
                </c:pt>
                <c:pt idx="951">
                  <c:v>279.63532693298271</c:v>
                </c:pt>
                <c:pt idx="952">
                  <c:v>251.57884530435481</c:v>
                </c:pt>
                <c:pt idx="953">
                  <c:v>86.197875212000724</c:v>
                </c:pt>
                <c:pt idx="954">
                  <c:v>48.957915007434607</c:v>
                </c:pt>
                <c:pt idx="955">
                  <c:v>393.55151024465886</c:v>
                </c:pt>
                <c:pt idx="956">
                  <c:v>383.51821617443989</c:v>
                </c:pt>
                <c:pt idx="957">
                  <c:v>471.45879321586625</c:v>
                </c:pt>
                <c:pt idx="958">
                  <c:v>560.29582897786099</c:v>
                </c:pt>
                <c:pt idx="959">
                  <c:v>559.63485877053245</c:v>
                </c:pt>
                <c:pt idx="960">
                  <c:v>425.84627331887719</c:v>
                </c:pt>
                <c:pt idx="961">
                  <c:v>457.14352336830461</c:v>
                </c:pt>
                <c:pt idx="962">
                  <c:v>327.65155687922925</c:v>
                </c:pt>
                <c:pt idx="963">
                  <c:v>213.35536061307727</c:v>
                </c:pt>
                <c:pt idx="964">
                  <c:v>1978.3846077635565</c:v>
                </c:pt>
                <c:pt idx="965">
                  <c:v>1975.9217354150169</c:v>
                </c:pt>
                <c:pt idx="966">
                  <c:v>1978.3103759794194</c:v>
                </c:pt>
                <c:pt idx="967">
                  <c:v>1981.7067478974518</c:v>
                </c:pt>
                <c:pt idx="968">
                  <c:v>1972.3195045957414</c:v>
                </c:pt>
                <c:pt idx="969">
                  <c:v>1974.3357793569874</c:v>
                </c:pt>
                <c:pt idx="970">
                  <c:v>1966.1305731314576</c:v>
                </c:pt>
                <c:pt idx="971">
                  <c:v>1976.4822172913418</c:v>
                </c:pt>
                <c:pt idx="972">
                  <c:v>1978.9770383549505</c:v>
                </c:pt>
                <c:pt idx="973">
                  <c:v>1979.9005251403235</c:v>
                </c:pt>
                <c:pt idx="974">
                  <c:v>1981.6791745639816</c:v>
                </c:pt>
                <c:pt idx="975">
                  <c:v>1977.583011997966</c:v>
                </c:pt>
                <c:pt idx="976">
                  <c:v>1977.626930817793</c:v>
                </c:pt>
                <c:pt idx="977">
                  <c:v>1977.0986079735819</c:v>
                </c:pt>
                <c:pt idx="978">
                  <c:v>1970.3030355425226</c:v>
                </c:pt>
                <c:pt idx="979">
                  <c:v>1953.9314204903364</c:v>
                </c:pt>
                <c:pt idx="980">
                  <c:v>1958.2674102623437</c:v>
                </c:pt>
                <c:pt idx="981">
                  <c:v>1977.1817434346117</c:v>
                </c:pt>
                <c:pt idx="982">
                  <c:v>1976.112079869858</c:v>
                </c:pt>
                <c:pt idx="983">
                  <c:v>1953.927222636127</c:v>
                </c:pt>
                <c:pt idx="984">
                  <c:v>1971.363111859735</c:v>
                </c:pt>
                <c:pt idx="985">
                  <c:v>1973.0563087933256</c:v>
                </c:pt>
                <c:pt idx="986">
                  <c:v>1936.9351396019767</c:v>
                </c:pt>
                <c:pt idx="987">
                  <c:v>1955.9051603954597</c:v>
                </c:pt>
                <c:pt idx="988">
                  <c:v>1976.845213203974</c:v>
                </c:pt>
                <c:pt idx="989">
                  <c:v>1980.4019094154462</c:v>
                </c:pt>
                <c:pt idx="990">
                  <c:v>1979.9939479667835</c:v>
                </c:pt>
                <c:pt idx="991">
                  <c:v>1974.0106831794365</c:v>
                </c:pt>
                <c:pt idx="992">
                  <c:v>1980.2088485420368</c:v>
                </c:pt>
                <c:pt idx="993">
                  <c:v>1981.5662788204829</c:v>
                </c:pt>
                <c:pt idx="994">
                  <c:v>1979.0535751423163</c:v>
                </c:pt>
                <c:pt idx="995">
                  <c:v>1982.508000687222</c:v>
                </c:pt>
                <c:pt idx="996">
                  <c:v>1980.8986364684565</c:v>
                </c:pt>
                <c:pt idx="997">
                  <c:v>1983.1205942083573</c:v>
                </c:pt>
                <c:pt idx="998">
                  <c:v>1979.9422999664805</c:v>
                </c:pt>
                <c:pt idx="999">
                  <c:v>1982.3451664337424</c:v>
                </c:pt>
                <c:pt idx="1000">
                  <c:v>1985.0864496123013</c:v>
                </c:pt>
                <c:pt idx="1001">
                  <c:v>1982.34762320611</c:v>
                </c:pt>
                <c:pt idx="1002">
                  <c:v>1976.4950596687977</c:v>
                </c:pt>
                <c:pt idx="1003">
                  <c:v>1982.7665698446581</c:v>
                </c:pt>
                <c:pt idx="1004">
                  <c:v>1980.222980549024</c:v>
                </c:pt>
                <c:pt idx="1005">
                  <c:v>1942.5850078014639</c:v>
                </c:pt>
                <c:pt idx="1006">
                  <c:v>1979.3440845280793</c:v>
                </c:pt>
                <c:pt idx="1007">
                  <c:v>1979.4933781274397</c:v>
                </c:pt>
                <c:pt idx="1008">
                  <c:v>1979.1414660393191</c:v>
                </c:pt>
                <c:pt idx="1009">
                  <c:v>1978.223126044003</c:v>
                </c:pt>
                <c:pt idx="1010">
                  <c:v>1957.1805480758285</c:v>
                </c:pt>
                <c:pt idx="1011">
                  <c:v>1977.3817302263742</c:v>
                </c:pt>
                <c:pt idx="1012">
                  <c:v>1969.9644399321182</c:v>
                </c:pt>
                <c:pt idx="1013">
                  <c:v>1947.2860809612721</c:v>
                </c:pt>
                <c:pt idx="1014">
                  <c:v>1980.5444312764882</c:v>
                </c:pt>
                <c:pt idx="1015">
                  <c:v>1982.4294901603696</c:v>
                </c:pt>
                <c:pt idx="1016">
                  <c:v>1985.0162147216292</c:v>
                </c:pt>
                <c:pt idx="1017">
                  <c:v>1981.7487469524749</c:v>
                </c:pt>
                <c:pt idx="1018">
                  <c:v>1980.1121071436874</c:v>
                </c:pt>
                <c:pt idx="1019">
                  <c:v>1977.4498622138524</c:v>
                </c:pt>
                <c:pt idx="1020">
                  <c:v>1985.0537185920543</c:v>
                </c:pt>
                <c:pt idx="1021">
                  <c:v>1985.1083822626115</c:v>
                </c:pt>
                <c:pt idx="1022">
                  <c:v>1974.8280106468906</c:v>
                </c:pt>
                <c:pt idx="1023">
                  <c:v>1948.8045619177879</c:v>
                </c:pt>
                <c:pt idx="1024">
                  <c:v>1982.1309219749269</c:v>
                </c:pt>
                <c:pt idx="1025">
                  <c:v>1983.8745338641254</c:v>
                </c:pt>
                <c:pt idx="1026">
                  <c:v>1981.6817759781447</c:v>
                </c:pt>
                <c:pt idx="1027">
                  <c:v>1981.1711940153889</c:v>
                </c:pt>
                <c:pt idx="1028">
                  <c:v>1971.2144690065204</c:v>
                </c:pt>
                <c:pt idx="1029">
                  <c:v>1964.6092194087078</c:v>
                </c:pt>
                <c:pt idx="1030">
                  <c:v>1968.1646137070984</c:v>
                </c:pt>
                <c:pt idx="1031">
                  <c:v>1919.6698699360813</c:v>
                </c:pt>
                <c:pt idx="1032">
                  <c:v>1951.9639159287321</c:v>
                </c:pt>
                <c:pt idx="1033">
                  <c:v>1954.5114544408718</c:v>
                </c:pt>
                <c:pt idx="1034">
                  <c:v>1955.4143153594043</c:v>
                </c:pt>
                <c:pt idx="1035">
                  <c:v>1939.8160941796129</c:v>
                </c:pt>
                <c:pt idx="1036">
                  <c:v>1937.8279743719099</c:v>
                </c:pt>
                <c:pt idx="1037">
                  <c:v>1937.1424292063489</c:v>
                </c:pt>
                <c:pt idx="1038">
                  <c:v>1814.3246933083867</c:v>
                </c:pt>
                <c:pt idx="1039">
                  <c:v>1875.5731897856299</c:v>
                </c:pt>
                <c:pt idx="1040">
                  <c:v>1733.9852712456786</c:v>
                </c:pt>
                <c:pt idx="1041">
                  <c:v>1943.8372462390362</c:v>
                </c:pt>
                <c:pt idx="1042">
                  <c:v>1771.9023393947696</c:v>
                </c:pt>
                <c:pt idx="1043">
                  <c:v>1723.6585520449178</c:v>
                </c:pt>
                <c:pt idx="1044">
                  <c:v>1724.0230952407128</c:v>
                </c:pt>
                <c:pt idx="1045">
                  <c:v>1707.9679021056418</c:v>
                </c:pt>
                <c:pt idx="1046">
                  <c:v>1951.5355233433286</c:v>
                </c:pt>
                <c:pt idx="1047">
                  <c:v>1929.2706710044959</c:v>
                </c:pt>
                <c:pt idx="1048">
                  <c:v>1957.4688980170972</c:v>
                </c:pt>
                <c:pt idx="1049">
                  <c:v>1949.6422349873251</c:v>
                </c:pt>
                <c:pt idx="1050">
                  <c:v>1934.5740299218974</c:v>
                </c:pt>
                <c:pt idx="1051">
                  <c:v>1916.0788508742598</c:v>
                </c:pt>
                <c:pt idx="1052">
                  <c:v>1970.3436105093842</c:v>
                </c:pt>
                <c:pt idx="1053">
                  <c:v>1950.233474928533</c:v>
                </c:pt>
                <c:pt idx="1054">
                  <c:v>1681.9173122413531</c:v>
                </c:pt>
                <c:pt idx="1055">
                  <c:v>1880.2602903501197</c:v>
                </c:pt>
                <c:pt idx="1056">
                  <c:v>1937.804465130557</c:v>
                </c:pt>
                <c:pt idx="1057">
                  <c:v>1884.1620473613489</c:v>
                </c:pt>
                <c:pt idx="1058">
                  <c:v>1931.8056860664033</c:v>
                </c:pt>
                <c:pt idx="1059">
                  <c:v>1945.6901446814281</c:v>
                </c:pt>
                <c:pt idx="1060">
                  <c:v>1686.8537196293057</c:v>
                </c:pt>
                <c:pt idx="1061">
                  <c:v>1188.365165016276</c:v>
                </c:pt>
                <c:pt idx="1062">
                  <c:v>1393.2087010642085</c:v>
                </c:pt>
                <c:pt idx="1063">
                  <c:v>1052.7737031024167</c:v>
                </c:pt>
                <c:pt idx="1064">
                  <c:v>1159.1822312931733</c:v>
                </c:pt>
                <c:pt idx="1065">
                  <c:v>729.12976001153811</c:v>
                </c:pt>
                <c:pt idx="1066">
                  <c:v>668.85140388081481</c:v>
                </c:pt>
                <c:pt idx="1067">
                  <c:v>783.30692030362991</c:v>
                </c:pt>
                <c:pt idx="1068">
                  <c:v>604.83992357513637</c:v>
                </c:pt>
                <c:pt idx="1069">
                  <c:v>299.09301043470413</c:v>
                </c:pt>
                <c:pt idx="1070">
                  <c:v>340.27787866691972</c:v>
                </c:pt>
                <c:pt idx="1071">
                  <c:v>309.89457301004171</c:v>
                </c:pt>
                <c:pt idx="1072">
                  <c:v>266.97221864240936</c:v>
                </c:pt>
                <c:pt idx="1073">
                  <c:v>293.28228002729043</c:v>
                </c:pt>
                <c:pt idx="1074">
                  <c:v>438.71483285067484</c:v>
                </c:pt>
                <c:pt idx="1075">
                  <c:v>564.13999469698956</c:v>
                </c:pt>
                <c:pt idx="1076">
                  <c:v>464.09924443415503</c:v>
                </c:pt>
                <c:pt idx="1077">
                  <c:v>452.71588696444962</c:v>
                </c:pt>
                <c:pt idx="1078">
                  <c:v>524.74555740570781</c:v>
                </c:pt>
                <c:pt idx="1079">
                  <c:v>457.7625731493502</c:v>
                </c:pt>
                <c:pt idx="1080">
                  <c:v>344.74410602260383</c:v>
                </c:pt>
                <c:pt idx="1081">
                  <c:v>348.39567095881489</c:v>
                </c:pt>
                <c:pt idx="1082">
                  <c:v>593.9940887238763</c:v>
                </c:pt>
                <c:pt idx="1083">
                  <c:v>414.10270892795467</c:v>
                </c:pt>
                <c:pt idx="1084">
                  <c:v>219.55010990364644</c:v>
                </c:pt>
                <c:pt idx="1085">
                  <c:v>156.50184565250959</c:v>
                </c:pt>
                <c:pt idx="1086">
                  <c:v>180.86354575979647</c:v>
                </c:pt>
                <c:pt idx="1087">
                  <c:v>137.79516047693269</c:v>
                </c:pt>
                <c:pt idx="1088">
                  <c:v>190.99535603014749</c:v>
                </c:pt>
                <c:pt idx="1089">
                  <c:v>141.26536102066802</c:v>
                </c:pt>
                <c:pt idx="1090">
                  <c:v>131.39812789970915</c:v>
                </c:pt>
                <c:pt idx="1091">
                  <c:v>117.03359791392963</c:v>
                </c:pt>
                <c:pt idx="1092">
                  <c:v>51.694081707304726</c:v>
                </c:pt>
                <c:pt idx="1093">
                  <c:v>276.55108588167576</c:v>
                </c:pt>
                <c:pt idx="1094">
                  <c:v>473.0313572943295</c:v>
                </c:pt>
                <c:pt idx="1095">
                  <c:v>509.14781497403828</c:v>
                </c:pt>
                <c:pt idx="1096">
                  <c:v>705.53681279987779</c:v>
                </c:pt>
                <c:pt idx="1097">
                  <c:v>1068.004049353375</c:v>
                </c:pt>
                <c:pt idx="1098">
                  <c:v>867.09549775290907</c:v>
                </c:pt>
                <c:pt idx="1099">
                  <c:v>1170.0993122828456</c:v>
                </c:pt>
                <c:pt idx="1100">
                  <c:v>1100.2186178881798</c:v>
                </c:pt>
                <c:pt idx="1101">
                  <c:v>914.13554849418517</c:v>
                </c:pt>
                <c:pt idx="1102">
                  <c:v>921.09253450482151</c:v>
                </c:pt>
                <c:pt idx="1103">
                  <c:v>952.22368951194778</c:v>
                </c:pt>
                <c:pt idx="1104">
                  <c:v>523.97313820548902</c:v>
                </c:pt>
                <c:pt idx="1105">
                  <c:v>369.92712078029217</c:v>
                </c:pt>
                <c:pt idx="1106">
                  <c:v>590.18610236006236</c:v>
                </c:pt>
                <c:pt idx="1107">
                  <c:v>310.94320286637844</c:v>
                </c:pt>
                <c:pt idx="1108">
                  <c:v>248.85974370292416</c:v>
                </c:pt>
                <c:pt idx="1109">
                  <c:v>226.90391611231485</c:v>
                </c:pt>
                <c:pt idx="1110">
                  <c:v>238.80683822266064</c:v>
                </c:pt>
                <c:pt idx="1111">
                  <c:v>292.91361147839666</c:v>
                </c:pt>
                <c:pt idx="1112">
                  <c:v>319.24830908666399</c:v>
                </c:pt>
                <c:pt idx="1113">
                  <c:v>263.85183999447253</c:v>
                </c:pt>
                <c:pt idx="1114">
                  <c:v>248.11143542535081</c:v>
                </c:pt>
                <c:pt idx="1115">
                  <c:v>321.32876816436442</c:v>
                </c:pt>
                <c:pt idx="1116">
                  <c:v>329.40125548273443</c:v>
                </c:pt>
                <c:pt idx="1117">
                  <c:v>108.03012807537507</c:v>
                </c:pt>
                <c:pt idx="1118">
                  <c:v>35.732285859280786</c:v>
                </c:pt>
                <c:pt idx="1119">
                  <c:v>30.947244962304651</c:v>
                </c:pt>
                <c:pt idx="1120">
                  <c:v>84.410988272261093</c:v>
                </c:pt>
                <c:pt idx="1121">
                  <c:v>53.533919555138127</c:v>
                </c:pt>
                <c:pt idx="1122">
                  <c:v>63.173417031172072</c:v>
                </c:pt>
                <c:pt idx="1123">
                  <c:v>136.83330539700728</c:v>
                </c:pt>
                <c:pt idx="1124">
                  <c:v>109.9653577936521</c:v>
                </c:pt>
                <c:pt idx="1125">
                  <c:v>96.310457747354491</c:v>
                </c:pt>
                <c:pt idx="1126">
                  <c:v>180.20011475442044</c:v>
                </c:pt>
                <c:pt idx="1127">
                  <c:v>94.359653947750672</c:v>
                </c:pt>
                <c:pt idx="1128">
                  <c:v>75.942389210258654</c:v>
                </c:pt>
                <c:pt idx="1129">
                  <c:v>925.85578167501012</c:v>
                </c:pt>
                <c:pt idx="1130">
                  <c:v>859.71456064428844</c:v>
                </c:pt>
                <c:pt idx="1131">
                  <c:v>754.59986095355498</c:v>
                </c:pt>
                <c:pt idx="1132">
                  <c:v>766.23680195122893</c:v>
                </c:pt>
                <c:pt idx="1133">
                  <c:v>937.78672497545995</c:v>
                </c:pt>
                <c:pt idx="1134">
                  <c:v>1192.6730867711115</c:v>
                </c:pt>
                <c:pt idx="1135">
                  <c:v>1594.1138061577383</c:v>
                </c:pt>
                <c:pt idx="1136">
                  <c:v>1250.1983533212856</c:v>
                </c:pt>
                <c:pt idx="1137">
                  <c:v>1000.2985614663214</c:v>
                </c:pt>
                <c:pt idx="1138">
                  <c:v>1199.6766992317575</c:v>
                </c:pt>
                <c:pt idx="1139">
                  <c:v>1419.4828037701641</c:v>
                </c:pt>
                <c:pt idx="1140">
                  <c:v>1247.2341776980709</c:v>
                </c:pt>
                <c:pt idx="1141">
                  <c:v>1122.1502677726719</c:v>
                </c:pt>
                <c:pt idx="1142">
                  <c:v>979.38736069316099</c:v>
                </c:pt>
                <c:pt idx="1143">
                  <c:v>855.55979033050437</c:v>
                </c:pt>
                <c:pt idx="1144">
                  <c:v>785.57035427017104</c:v>
                </c:pt>
                <c:pt idx="1145">
                  <c:v>983.45380710092468</c:v>
                </c:pt>
                <c:pt idx="1146">
                  <c:v>968.29020648684843</c:v>
                </c:pt>
                <c:pt idx="1147">
                  <c:v>889.73158983395228</c:v>
                </c:pt>
                <c:pt idx="1148">
                  <c:v>845.62742078773363</c:v>
                </c:pt>
                <c:pt idx="1149">
                  <c:v>770.34067362809049</c:v>
                </c:pt>
                <c:pt idx="1150">
                  <c:v>688.89747052263317</c:v>
                </c:pt>
                <c:pt idx="1151">
                  <c:v>702.88997376006137</c:v>
                </c:pt>
                <c:pt idx="1152">
                  <c:v>725.73837114676041</c:v>
                </c:pt>
                <c:pt idx="1153">
                  <c:v>895.1585811047222</c:v>
                </c:pt>
                <c:pt idx="1154">
                  <c:v>772.22725112743444</c:v>
                </c:pt>
                <c:pt idx="1155">
                  <c:v>592.33223176457295</c:v>
                </c:pt>
                <c:pt idx="1156">
                  <c:v>755.39406785439303</c:v>
                </c:pt>
                <c:pt idx="1157">
                  <c:v>1051.3714513437626</c:v>
                </c:pt>
                <c:pt idx="1158">
                  <c:v>905.13935605354538</c:v>
                </c:pt>
                <c:pt idx="1159">
                  <c:v>819.46038012736335</c:v>
                </c:pt>
                <c:pt idx="1160">
                  <c:v>778.7915296255793</c:v>
                </c:pt>
                <c:pt idx="1161">
                  <c:v>852.33640879517384</c:v>
                </c:pt>
                <c:pt idx="1162">
                  <c:v>858.50398853092042</c:v>
                </c:pt>
                <c:pt idx="1163">
                  <c:v>768.08226263903316</c:v>
                </c:pt>
                <c:pt idx="1164">
                  <c:v>643.30573897554666</c:v>
                </c:pt>
                <c:pt idx="1165">
                  <c:v>812.51092686950437</c:v>
                </c:pt>
                <c:pt idx="1166">
                  <c:v>955.93647225431539</c:v>
                </c:pt>
                <c:pt idx="1167">
                  <c:v>906.93883644706136</c:v>
                </c:pt>
                <c:pt idx="1168">
                  <c:v>678.70536222311807</c:v>
                </c:pt>
                <c:pt idx="1169">
                  <c:v>806.31781724260179</c:v>
                </c:pt>
                <c:pt idx="1170">
                  <c:v>844.09132654231587</c:v>
                </c:pt>
                <c:pt idx="1171">
                  <c:v>868.52262548495696</c:v>
                </c:pt>
                <c:pt idx="1172">
                  <c:v>832.78231900194226</c:v>
                </c:pt>
                <c:pt idx="1173">
                  <c:v>934.84452198734823</c:v>
                </c:pt>
                <c:pt idx="1174">
                  <c:v>934.90743756997369</c:v>
                </c:pt>
                <c:pt idx="1175">
                  <c:v>907.8499180017875</c:v>
                </c:pt>
                <c:pt idx="1176">
                  <c:v>848.12326726908975</c:v>
                </c:pt>
                <c:pt idx="1177">
                  <c:v>889.76423962605293</c:v>
                </c:pt>
                <c:pt idx="1178">
                  <c:v>754.75597032171925</c:v>
                </c:pt>
                <c:pt idx="1179">
                  <c:v>772.21474085396358</c:v>
                </c:pt>
                <c:pt idx="1180">
                  <c:v>696.23703774161424</c:v>
                </c:pt>
                <c:pt idx="1181">
                  <c:v>682.83563383964145</c:v>
                </c:pt>
                <c:pt idx="1182">
                  <c:v>854.61705610429362</c:v>
                </c:pt>
                <c:pt idx="1183">
                  <c:v>758.2058078493219</c:v>
                </c:pt>
                <c:pt idx="1184">
                  <c:v>541.48065433330817</c:v>
                </c:pt>
                <c:pt idx="1185">
                  <c:v>449.12679290446414</c:v>
                </c:pt>
                <c:pt idx="1186">
                  <c:v>517.16822085438707</c:v>
                </c:pt>
                <c:pt idx="1187">
                  <c:v>730.92779634366332</c:v>
                </c:pt>
                <c:pt idx="1188">
                  <c:v>614.06695492607628</c:v>
                </c:pt>
                <c:pt idx="1189">
                  <c:v>557.64756316352805</c:v>
                </c:pt>
                <c:pt idx="1190">
                  <c:v>590.98921284897096</c:v>
                </c:pt>
                <c:pt idx="1191">
                  <c:v>557.97654255759267</c:v>
                </c:pt>
                <c:pt idx="1192">
                  <c:v>540.57202085820791</c:v>
                </c:pt>
                <c:pt idx="1193">
                  <c:v>503.1229355213178</c:v>
                </c:pt>
                <c:pt idx="1194">
                  <c:v>533.1226404213561</c:v>
                </c:pt>
                <c:pt idx="1195">
                  <c:v>628.36893722674915</c:v>
                </c:pt>
                <c:pt idx="1196">
                  <c:v>597.5610545566683</c:v>
                </c:pt>
                <c:pt idx="1197">
                  <c:v>707.82695772668899</c:v>
                </c:pt>
                <c:pt idx="1198">
                  <c:v>879.1546412852631</c:v>
                </c:pt>
                <c:pt idx="1199">
                  <c:v>796.52380992782344</c:v>
                </c:pt>
                <c:pt idx="1200">
                  <c:v>896.5630176918329</c:v>
                </c:pt>
                <c:pt idx="1201">
                  <c:v>778.61289690516173</c:v>
                </c:pt>
                <c:pt idx="1202">
                  <c:v>819.55538133004131</c:v>
                </c:pt>
                <c:pt idx="1203">
                  <c:v>802.6347931063201</c:v>
                </c:pt>
                <c:pt idx="1204">
                  <c:v>745.04662320870261</c:v>
                </c:pt>
                <c:pt idx="1205">
                  <c:v>710.85077380667224</c:v>
                </c:pt>
                <c:pt idx="1206">
                  <c:v>712.74155696689377</c:v>
                </c:pt>
                <c:pt idx="1207">
                  <c:v>613.65604943236679</c:v>
                </c:pt>
                <c:pt idx="1208">
                  <c:v>756.27172300438633</c:v>
                </c:pt>
                <c:pt idx="1209">
                  <c:v>639.54861033773273</c:v>
                </c:pt>
                <c:pt idx="1210">
                  <c:v>472.61543265253692</c:v>
                </c:pt>
                <c:pt idx="1211">
                  <c:v>521.65971683537805</c:v>
                </c:pt>
                <c:pt idx="1212">
                  <c:v>499.0154689760073</c:v>
                </c:pt>
                <c:pt idx="1213">
                  <c:v>463.35455973434466</c:v>
                </c:pt>
                <c:pt idx="1214">
                  <c:v>656.81041321200405</c:v>
                </c:pt>
                <c:pt idx="1215">
                  <c:v>678.86567805702202</c:v>
                </c:pt>
                <c:pt idx="1216">
                  <c:v>625.1698212228622</c:v>
                </c:pt>
                <c:pt idx="1217">
                  <c:v>464.47724995047599</c:v>
                </c:pt>
                <c:pt idx="1218">
                  <c:v>546.41387520087903</c:v>
                </c:pt>
                <c:pt idx="1219">
                  <c:v>576.86513339170347</c:v>
                </c:pt>
                <c:pt idx="1220">
                  <c:v>576.68653915057257</c:v>
                </c:pt>
                <c:pt idx="1221">
                  <c:v>549.14061398347098</c:v>
                </c:pt>
                <c:pt idx="1222">
                  <c:v>616.00398999755475</c:v>
                </c:pt>
                <c:pt idx="1223">
                  <c:v>768.87632889061433</c:v>
                </c:pt>
                <c:pt idx="1224">
                  <c:v>798.08339795654911</c:v>
                </c:pt>
                <c:pt idx="1225">
                  <c:v>1067.8148973848779</c:v>
                </c:pt>
                <c:pt idx="1226">
                  <c:v>1214.6163655799821</c:v>
                </c:pt>
                <c:pt idx="1227">
                  <c:v>1004.4245342653444</c:v>
                </c:pt>
                <c:pt idx="1228">
                  <c:v>923.22229448702353</c:v>
                </c:pt>
                <c:pt idx="1229">
                  <c:v>893.23037033671517</c:v>
                </c:pt>
                <c:pt idx="1230">
                  <c:v>771.97478612515624</c:v>
                </c:pt>
                <c:pt idx="1231">
                  <c:v>866.31247924709589</c:v>
                </c:pt>
                <c:pt idx="1232">
                  <c:v>914.25595886195731</c:v>
                </c:pt>
                <c:pt idx="1233">
                  <c:v>914.34919624444683</c:v>
                </c:pt>
                <c:pt idx="1234">
                  <c:v>1191.2185265240023</c:v>
                </c:pt>
                <c:pt idx="1235">
                  <c:v>1288.1030717248757</c:v>
                </c:pt>
                <c:pt idx="1236">
                  <c:v>1139.5783857692672</c:v>
                </c:pt>
                <c:pt idx="1237">
                  <c:v>1139.8352858225016</c:v>
                </c:pt>
                <c:pt idx="1238">
                  <c:v>1045.9502710453703</c:v>
                </c:pt>
                <c:pt idx="1239">
                  <c:v>1017.6963954890816</c:v>
                </c:pt>
                <c:pt idx="1240">
                  <c:v>1306.7024341641431</c:v>
                </c:pt>
                <c:pt idx="1241">
                  <c:v>1349.1131651427743</c:v>
                </c:pt>
                <c:pt idx="1242">
                  <c:v>1074.637790016486</c:v>
                </c:pt>
                <c:pt idx="1243">
                  <c:v>1020.4769098538314</c:v>
                </c:pt>
                <c:pt idx="1244">
                  <c:v>827.90639925669802</c:v>
                </c:pt>
                <c:pt idx="1245">
                  <c:v>593.55700728376974</c:v>
                </c:pt>
                <c:pt idx="1246">
                  <c:v>343.15598882495578</c:v>
                </c:pt>
                <c:pt idx="1247">
                  <c:v>374.28591566517485</c:v>
                </c:pt>
                <c:pt idx="1248">
                  <c:v>380.34227530339069</c:v>
                </c:pt>
                <c:pt idx="1249">
                  <c:v>402.53965598325971</c:v>
                </c:pt>
                <c:pt idx="1250">
                  <c:v>575.19209816135924</c:v>
                </c:pt>
                <c:pt idx="1251">
                  <c:v>526.41889340003206</c:v>
                </c:pt>
                <c:pt idx="1252">
                  <c:v>377.26401425557543</c:v>
                </c:pt>
                <c:pt idx="1253">
                  <c:v>434.29184193063242</c:v>
                </c:pt>
                <c:pt idx="1254">
                  <c:v>528.41420906916233</c:v>
                </c:pt>
                <c:pt idx="1255">
                  <c:v>449.95722851172911</c:v>
                </c:pt>
                <c:pt idx="1256">
                  <c:v>338.66232394467397</c:v>
                </c:pt>
                <c:pt idx="1257">
                  <c:v>309.11401353450549</c:v>
                </c:pt>
                <c:pt idx="1258">
                  <c:v>398.62520709632236</c:v>
                </c:pt>
                <c:pt idx="1259">
                  <c:v>544.99303428147596</c:v>
                </c:pt>
                <c:pt idx="1260">
                  <c:v>463.10338846500741</c:v>
                </c:pt>
                <c:pt idx="1261">
                  <c:v>270.90300708673323</c:v>
                </c:pt>
                <c:pt idx="1262">
                  <c:v>231.02842895871981</c:v>
                </c:pt>
                <c:pt idx="1263">
                  <c:v>322.72537224937901</c:v>
                </c:pt>
                <c:pt idx="1264">
                  <c:v>546.2870200795453</c:v>
                </c:pt>
                <c:pt idx="1265">
                  <c:v>525.96306101534992</c:v>
                </c:pt>
                <c:pt idx="1266">
                  <c:v>365.75708856158167</c:v>
                </c:pt>
                <c:pt idx="1267">
                  <c:v>327.21355000446283</c:v>
                </c:pt>
                <c:pt idx="1268">
                  <c:v>401.37485713394318</c:v>
                </c:pt>
                <c:pt idx="1269">
                  <c:v>599.79179815752786</c:v>
                </c:pt>
                <c:pt idx="1270">
                  <c:v>518.38345685044942</c:v>
                </c:pt>
                <c:pt idx="1271">
                  <c:v>393.03342069133413</c:v>
                </c:pt>
                <c:pt idx="1272">
                  <c:v>447.57166880121309</c:v>
                </c:pt>
                <c:pt idx="1273">
                  <c:v>356.24792605484828</c:v>
                </c:pt>
                <c:pt idx="1274">
                  <c:v>338.64118591192613</c:v>
                </c:pt>
                <c:pt idx="1275">
                  <c:v>461.39420438146215</c:v>
                </c:pt>
                <c:pt idx="1276">
                  <c:v>646.33231091014841</c:v>
                </c:pt>
                <c:pt idx="1277">
                  <c:v>452.07421691818587</c:v>
                </c:pt>
                <c:pt idx="1278">
                  <c:v>502.87433948622851</c:v>
                </c:pt>
                <c:pt idx="1279">
                  <c:v>654.56060946733487</c:v>
                </c:pt>
                <c:pt idx="1280">
                  <c:v>583.88450203567561</c:v>
                </c:pt>
                <c:pt idx="1281">
                  <c:v>473.47190970184454</c:v>
                </c:pt>
                <c:pt idx="1282">
                  <c:v>297.20906108402261</c:v>
                </c:pt>
                <c:pt idx="1283">
                  <c:v>309.53359212356958</c:v>
                </c:pt>
                <c:pt idx="1284">
                  <c:v>483.33690945193149</c:v>
                </c:pt>
                <c:pt idx="1285">
                  <c:v>382.89511520318706</c:v>
                </c:pt>
                <c:pt idx="1286">
                  <c:v>391.10424597896531</c:v>
                </c:pt>
                <c:pt idx="1287">
                  <c:v>308.22356159095216</c:v>
                </c:pt>
                <c:pt idx="1288">
                  <c:v>306.84001006365588</c:v>
                </c:pt>
                <c:pt idx="1289">
                  <c:v>351.66481933848451</c:v>
                </c:pt>
                <c:pt idx="1290">
                  <c:v>406.12699141393927</c:v>
                </c:pt>
                <c:pt idx="1291">
                  <c:v>544.24743226885141</c:v>
                </c:pt>
                <c:pt idx="1292">
                  <c:v>719.38313855418312</c:v>
                </c:pt>
                <c:pt idx="1293">
                  <c:v>590.45497331672414</c:v>
                </c:pt>
                <c:pt idx="1294">
                  <c:v>392.15044632474121</c:v>
                </c:pt>
                <c:pt idx="1295">
                  <c:v>370.54729330869952</c:v>
                </c:pt>
                <c:pt idx="1296">
                  <c:v>588.36048570106584</c:v>
                </c:pt>
                <c:pt idx="1297">
                  <c:v>565.36770212520946</c:v>
                </c:pt>
                <c:pt idx="1298">
                  <c:v>507.16341748934963</c:v>
                </c:pt>
                <c:pt idx="1299">
                  <c:v>468.16410231926164</c:v>
                </c:pt>
                <c:pt idx="1300">
                  <c:v>363.41285499958207</c:v>
                </c:pt>
                <c:pt idx="1301">
                  <c:v>357.67192491107886</c:v>
                </c:pt>
                <c:pt idx="1302">
                  <c:v>315.31252867345415</c:v>
                </c:pt>
                <c:pt idx="1303">
                  <c:v>210.32808481997341</c:v>
                </c:pt>
                <c:pt idx="1304">
                  <c:v>249.46614839594486</c:v>
                </c:pt>
                <c:pt idx="1305">
                  <c:v>189.23371904531746</c:v>
                </c:pt>
                <c:pt idx="1306">
                  <c:v>187.628189022079</c:v>
                </c:pt>
                <c:pt idx="1307">
                  <c:v>271.89490226792566</c:v>
                </c:pt>
                <c:pt idx="1308">
                  <c:v>206.24960796176481</c:v>
                </c:pt>
                <c:pt idx="1309">
                  <c:v>242.66574696549975</c:v>
                </c:pt>
                <c:pt idx="1310">
                  <c:v>149.31201455599611</c:v>
                </c:pt>
                <c:pt idx="1311">
                  <c:v>140.39961817248684</c:v>
                </c:pt>
                <c:pt idx="1312">
                  <c:v>112.50391176981381</c:v>
                </c:pt>
                <c:pt idx="1313">
                  <c:v>96.629930480410408</c:v>
                </c:pt>
                <c:pt idx="1314">
                  <c:v>77.976425326316956</c:v>
                </c:pt>
                <c:pt idx="1315">
                  <c:v>39.490007099982535</c:v>
                </c:pt>
                <c:pt idx="1316">
                  <c:v>1958.225689337105</c:v>
                </c:pt>
                <c:pt idx="1317">
                  <c:v>1955.9253946287213</c:v>
                </c:pt>
                <c:pt idx="1318">
                  <c:v>1955.8791980495605</c:v>
                </c:pt>
                <c:pt idx="1319">
                  <c:v>1965.1798951514347</c:v>
                </c:pt>
                <c:pt idx="1320">
                  <c:v>1955.3255411863513</c:v>
                </c:pt>
                <c:pt idx="1321">
                  <c:v>1903.0627924628077</c:v>
                </c:pt>
                <c:pt idx="1322">
                  <c:v>1786.5723820750884</c:v>
                </c:pt>
                <c:pt idx="1323">
                  <c:v>1671.4172428399393</c:v>
                </c:pt>
                <c:pt idx="1324">
                  <c:v>1704.8621867932086</c:v>
                </c:pt>
                <c:pt idx="1325">
                  <c:v>1929.1766558168379</c:v>
                </c:pt>
                <c:pt idx="1326">
                  <c:v>1928.7106946664148</c:v>
                </c:pt>
                <c:pt idx="1327">
                  <c:v>1901.9501486321674</c:v>
                </c:pt>
                <c:pt idx="1328">
                  <c:v>1887.0666044604025</c:v>
                </c:pt>
                <c:pt idx="1329">
                  <c:v>1862.3976245881308</c:v>
                </c:pt>
                <c:pt idx="1330">
                  <c:v>1761.8549144539613</c:v>
                </c:pt>
                <c:pt idx="1331">
                  <c:v>1611.3517296323844</c:v>
                </c:pt>
                <c:pt idx="1332">
                  <c:v>1514.148001944493</c:v>
                </c:pt>
                <c:pt idx="1333">
                  <c:v>1542.5733178235239</c:v>
                </c:pt>
                <c:pt idx="1334">
                  <c:v>1792.450210279892</c:v>
                </c:pt>
                <c:pt idx="1335">
                  <c:v>1442.5549172635151</c:v>
                </c:pt>
                <c:pt idx="1336">
                  <c:v>1191.6579338111003</c:v>
                </c:pt>
                <c:pt idx="1337">
                  <c:v>991.82688344270844</c:v>
                </c:pt>
                <c:pt idx="1338">
                  <c:v>1499.5898888131358</c:v>
                </c:pt>
                <c:pt idx="1339">
                  <c:v>1381.3145318534812</c:v>
                </c:pt>
                <c:pt idx="1340">
                  <c:v>1834.0698563347944</c:v>
                </c:pt>
                <c:pt idx="1341">
                  <c:v>1542.8648716211883</c:v>
                </c:pt>
                <c:pt idx="1342">
                  <c:v>1951.9227072729873</c:v>
                </c:pt>
                <c:pt idx="1343">
                  <c:v>1859.3908013727887</c:v>
                </c:pt>
                <c:pt idx="1344">
                  <c:v>1895.7696098379188</c:v>
                </c:pt>
                <c:pt idx="1345">
                  <c:v>1935.2045362648701</c:v>
                </c:pt>
                <c:pt idx="1346">
                  <c:v>1779.3998334736691</c:v>
                </c:pt>
                <c:pt idx="1347">
                  <c:v>1558.3104711293361</c:v>
                </c:pt>
                <c:pt idx="1348">
                  <c:v>1963.519410170944</c:v>
                </c:pt>
                <c:pt idx="1349">
                  <c:v>1955.7664488151893</c:v>
                </c:pt>
                <c:pt idx="1350">
                  <c:v>1980.1710659285868</c:v>
                </c:pt>
                <c:pt idx="1351">
                  <c:v>1981.5258627787241</c:v>
                </c:pt>
                <c:pt idx="1352">
                  <c:v>1977.702023486946</c:v>
                </c:pt>
                <c:pt idx="1353">
                  <c:v>1960.1799140345481</c:v>
                </c:pt>
                <c:pt idx="1354">
                  <c:v>1964.8733878695446</c:v>
                </c:pt>
                <c:pt idx="1355">
                  <c:v>1930.9160417087014</c:v>
                </c:pt>
                <c:pt idx="1356">
                  <c:v>1964.3905306554443</c:v>
                </c:pt>
                <c:pt idx="1357">
                  <c:v>1937.6685482875027</c:v>
                </c:pt>
                <c:pt idx="1358">
                  <c:v>1762.6026751166905</c:v>
                </c:pt>
                <c:pt idx="1359">
                  <c:v>1907.4609429243201</c:v>
                </c:pt>
                <c:pt idx="1360">
                  <c:v>1928.621388303447</c:v>
                </c:pt>
                <c:pt idx="1361">
                  <c:v>1970.499466178278</c:v>
                </c:pt>
                <c:pt idx="1362">
                  <c:v>1985.165238062325</c:v>
                </c:pt>
                <c:pt idx="1363">
                  <c:v>1979.0085958685893</c:v>
                </c:pt>
                <c:pt idx="1364">
                  <c:v>1958.7602291225012</c:v>
                </c:pt>
                <c:pt idx="1365">
                  <c:v>1924.3052237346506</c:v>
                </c:pt>
                <c:pt idx="1366">
                  <c:v>1952.3960920689615</c:v>
                </c:pt>
                <c:pt idx="1367">
                  <c:v>1957.201540732586</c:v>
                </c:pt>
                <c:pt idx="1368">
                  <c:v>1973.2634980757646</c:v>
                </c:pt>
                <c:pt idx="1369">
                  <c:v>1947.5532297945192</c:v>
                </c:pt>
                <c:pt idx="1370">
                  <c:v>1914.7446803593489</c:v>
                </c:pt>
                <c:pt idx="1371">
                  <c:v>1574.5581244828618</c:v>
                </c:pt>
                <c:pt idx="1372">
                  <c:v>1361.6418575718044</c:v>
                </c:pt>
                <c:pt idx="1373">
                  <c:v>1561.2787613069863</c:v>
                </c:pt>
                <c:pt idx="1374">
                  <c:v>1404.1923438471983</c:v>
                </c:pt>
                <c:pt idx="1375">
                  <c:v>1712.781840504967</c:v>
                </c:pt>
                <c:pt idx="1376">
                  <c:v>1730.8621158162191</c:v>
                </c:pt>
                <c:pt idx="1377">
                  <c:v>1781.6416731794213</c:v>
                </c:pt>
                <c:pt idx="1378">
                  <c:v>1680.9301929887097</c:v>
                </c:pt>
                <c:pt idx="1379">
                  <c:v>1339.9808534046313</c:v>
                </c:pt>
                <c:pt idx="1380">
                  <c:v>1221.8416983282971</c:v>
                </c:pt>
                <c:pt idx="1381">
                  <c:v>1031.8273675684125</c:v>
                </c:pt>
                <c:pt idx="1382">
                  <c:v>1025.809556998368</c:v>
                </c:pt>
                <c:pt idx="1383">
                  <c:v>768.67682778778931</c:v>
                </c:pt>
                <c:pt idx="1384">
                  <c:v>820.53270791523551</c:v>
                </c:pt>
                <c:pt idx="1385">
                  <c:v>852.81357326704642</c:v>
                </c:pt>
                <c:pt idx="1386">
                  <c:v>829.50432433659444</c:v>
                </c:pt>
                <c:pt idx="1387">
                  <c:v>891.62563168134386</c:v>
                </c:pt>
                <c:pt idx="1388">
                  <c:v>1320.5100640585144</c:v>
                </c:pt>
                <c:pt idx="1389">
                  <c:v>1590.1251630664237</c:v>
                </c:pt>
                <c:pt idx="1390">
                  <c:v>1257.914439097844</c:v>
                </c:pt>
                <c:pt idx="1391">
                  <c:v>1002.0650084843156</c:v>
                </c:pt>
                <c:pt idx="1392">
                  <c:v>1177.7215221033805</c:v>
                </c:pt>
                <c:pt idx="1393">
                  <c:v>1138.805521897458</c:v>
                </c:pt>
                <c:pt idx="1394">
                  <c:v>653.62163247863748</c:v>
                </c:pt>
                <c:pt idx="1395">
                  <c:v>591.28023622007561</c:v>
                </c:pt>
                <c:pt idx="1396">
                  <c:v>603.9922351188668</c:v>
                </c:pt>
                <c:pt idx="1397">
                  <c:v>979.92555876456515</c:v>
                </c:pt>
                <c:pt idx="1398">
                  <c:v>821.3420264708775</c:v>
                </c:pt>
                <c:pt idx="1399">
                  <c:v>909.7418775513662</c:v>
                </c:pt>
                <c:pt idx="1400">
                  <c:v>789.60229232673373</c:v>
                </c:pt>
                <c:pt idx="1401">
                  <c:v>664.28941130798512</c:v>
                </c:pt>
                <c:pt idx="1402">
                  <c:v>586.43928806895542</c:v>
                </c:pt>
                <c:pt idx="1403">
                  <c:v>437.55211138452449</c:v>
                </c:pt>
                <c:pt idx="1404">
                  <c:v>224.44734633978388</c:v>
                </c:pt>
                <c:pt idx="1405">
                  <c:v>134.67214732414988</c:v>
                </c:pt>
                <c:pt idx="1406">
                  <c:v>250.89915635359483</c:v>
                </c:pt>
                <c:pt idx="1407">
                  <c:v>188.26263231782332</c:v>
                </c:pt>
                <c:pt idx="1408">
                  <c:v>59.46351481293528</c:v>
                </c:pt>
                <c:pt idx="1409">
                  <c:v>106.70394434042835</c:v>
                </c:pt>
                <c:pt idx="1410">
                  <c:v>95.797303446881727</c:v>
                </c:pt>
                <c:pt idx="1411">
                  <c:v>218.58994830753753</c:v>
                </c:pt>
                <c:pt idx="1412">
                  <c:v>340.86957578685588</c:v>
                </c:pt>
                <c:pt idx="1413">
                  <c:v>426.41081892537716</c:v>
                </c:pt>
                <c:pt idx="1414">
                  <c:v>799.05168329307094</c:v>
                </c:pt>
                <c:pt idx="1415">
                  <c:v>940.81098127721737</c:v>
                </c:pt>
                <c:pt idx="1416">
                  <c:v>1171.5753263788511</c:v>
                </c:pt>
                <c:pt idx="1417">
                  <c:v>1049.5009740656985</c:v>
                </c:pt>
                <c:pt idx="1418">
                  <c:v>656.32558854452861</c:v>
                </c:pt>
                <c:pt idx="1419">
                  <c:v>553.399738434244</c:v>
                </c:pt>
                <c:pt idx="1420">
                  <c:v>517.97728723457362</c:v>
                </c:pt>
                <c:pt idx="1421">
                  <c:v>503.11723009811323</c:v>
                </c:pt>
                <c:pt idx="1422">
                  <c:v>498.21068262574835</c:v>
                </c:pt>
                <c:pt idx="1423">
                  <c:v>425.72450807865209</c:v>
                </c:pt>
                <c:pt idx="1424">
                  <c:v>248.90775114369941</c:v>
                </c:pt>
                <c:pt idx="1425">
                  <c:v>381.61334966933919</c:v>
                </c:pt>
                <c:pt idx="1426">
                  <c:v>646.8541856998786</c:v>
                </c:pt>
                <c:pt idx="1427">
                  <c:v>577.3459793314538</c:v>
                </c:pt>
                <c:pt idx="1428">
                  <c:v>497.64713412613565</c:v>
                </c:pt>
                <c:pt idx="1429">
                  <c:v>473.95017512872425</c:v>
                </c:pt>
                <c:pt idx="1430">
                  <c:v>361.50927559561001</c:v>
                </c:pt>
                <c:pt idx="1431">
                  <c:v>332.06392700118488</c:v>
                </c:pt>
                <c:pt idx="1432">
                  <c:v>390.0675452879554</c:v>
                </c:pt>
                <c:pt idx="1433">
                  <c:v>322.15933129623477</c:v>
                </c:pt>
                <c:pt idx="1434">
                  <c:v>288.25021977215619</c:v>
                </c:pt>
                <c:pt idx="1435">
                  <c:v>480.2671189189989</c:v>
                </c:pt>
                <c:pt idx="1436">
                  <c:v>556.72322938520233</c:v>
                </c:pt>
                <c:pt idx="1437">
                  <c:v>604.9448744324219</c:v>
                </c:pt>
                <c:pt idx="1438">
                  <c:v>298.35640012497282</c:v>
                </c:pt>
                <c:pt idx="1439">
                  <c:v>116.13459535515143</c:v>
                </c:pt>
                <c:pt idx="1440">
                  <c:v>101.43572887130679</c:v>
                </c:pt>
                <c:pt idx="1441">
                  <c:v>346.2074032900357</c:v>
                </c:pt>
                <c:pt idx="1442">
                  <c:v>340.99228994583763</c:v>
                </c:pt>
                <c:pt idx="1443">
                  <c:v>342.67964786254561</c:v>
                </c:pt>
                <c:pt idx="1444">
                  <c:v>239.49150439452751</c:v>
                </c:pt>
                <c:pt idx="1445">
                  <c:v>305.56062065135211</c:v>
                </c:pt>
                <c:pt idx="1446">
                  <c:v>1312.3038658328269</c:v>
                </c:pt>
                <c:pt idx="1447">
                  <c:v>916.05847618200289</c:v>
                </c:pt>
                <c:pt idx="1448">
                  <c:v>578.87272512699724</c:v>
                </c:pt>
                <c:pt idx="1449">
                  <c:v>571.20858741903874</c:v>
                </c:pt>
                <c:pt idx="1450">
                  <c:v>780.56279942544643</c:v>
                </c:pt>
                <c:pt idx="1451">
                  <c:v>758.10250891117596</c:v>
                </c:pt>
                <c:pt idx="1452">
                  <c:v>975.99064071427506</c:v>
                </c:pt>
                <c:pt idx="1453">
                  <c:v>920.98596472592317</c:v>
                </c:pt>
                <c:pt idx="1454">
                  <c:v>908.92612223832214</c:v>
                </c:pt>
                <c:pt idx="1455">
                  <c:v>757.86482982534676</c:v>
                </c:pt>
                <c:pt idx="1456">
                  <c:v>806.72542817070894</c:v>
                </c:pt>
                <c:pt idx="1457">
                  <c:v>738.2180116611155</c:v>
                </c:pt>
                <c:pt idx="1458">
                  <c:v>528.37039615952949</c:v>
                </c:pt>
                <c:pt idx="1459">
                  <c:v>458.08232937530363</c:v>
                </c:pt>
                <c:pt idx="1460">
                  <c:v>795.66641934674567</c:v>
                </c:pt>
                <c:pt idx="1461">
                  <c:v>851.07858408228981</c:v>
                </c:pt>
                <c:pt idx="1462">
                  <c:v>397.13048609511441</c:v>
                </c:pt>
                <c:pt idx="1463">
                  <c:v>405.36619753918529</c:v>
                </c:pt>
                <c:pt idx="1464">
                  <c:v>339.44914631646481</c:v>
                </c:pt>
                <c:pt idx="1465">
                  <c:v>238.32078908131842</c:v>
                </c:pt>
                <c:pt idx="1466">
                  <c:v>42.136656098249901</c:v>
                </c:pt>
                <c:pt idx="1467">
                  <c:v>43.575835421022077</c:v>
                </c:pt>
                <c:pt idx="1468">
                  <c:v>284.28740323227726</c:v>
                </c:pt>
                <c:pt idx="1469">
                  <c:v>330.4049227318252</c:v>
                </c:pt>
                <c:pt idx="1470">
                  <c:v>204.55573352190291</c:v>
                </c:pt>
                <c:pt idx="1471">
                  <c:v>162.29412538981811</c:v>
                </c:pt>
                <c:pt idx="1472">
                  <c:v>202.90842262245582</c:v>
                </c:pt>
                <c:pt idx="1473">
                  <c:v>387.45277919930561</c:v>
                </c:pt>
                <c:pt idx="1474">
                  <c:v>253.47655952316711</c:v>
                </c:pt>
                <c:pt idx="1475">
                  <c:v>87.327912026262126</c:v>
                </c:pt>
                <c:pt idx="1476">
                  <c:v>1719.1012284748458</c:v>
                </c:pt>
                <c:pt idx="1477">
                  <c:v>1916.3870720441607</c:v>
                </c:pt>
                <c:pt idx="1478">
                  <c:v>1915.2981897473589</c:v>
                </c:pt>
                <c:pt idx="1479">
                  <c:v>1935.5961532456902</c:v>
                </c:pt>
                <c:pt idx="1480">
                  <c:v>1930.8911026589858</c:v>
                </c:pt>
                <c:pt idx="1481">
                  <c:v>1972.3951084742075</c:v>
                </c:pt>
                <c:pt idx="1482">
                  <c:v>1952.2919284931584</c:v>
                </c:pt>
                <c:pt idx="1483">
                  <c:v>1955.0399410596808</c:v>
                </c:pt>
                <c:pt idx="1484">
                  <c:v>1770.9821005890808</c:v>
                </c:pt>
                <c:pt idx="1485">
                  <c:v>1952.5013627487192</c:v>
                </c:pt>
                <c:pt idx="1486">
                  <c:v>1960.098430555887</c:v>
                </c:pt>
                <c:pt idx="1487">
                  <c:v>1963.938073920408</c:v>
                </c:pt>
                <c:pt idx="1488">
                  <c:v>1940.0302043382235</c:v>
                </c:pt>
                <c:pt idx="1489">
                  <c:v>1886.3992587385937</c:v>
                </c:pt>
                <c:pt idx="1490">
                  <c:v>1593.1480181928307</c:v>
                </c:pt>
                <c:pt idx="1491">
                  <c:v>1921.5245636889247</c:v>
                </c:pt>
                <c:pt idx="1492">
                  <c:v>1964.763052430178</c:v>
                </c:pt>
                <c:pt idx="1493">
                  <c:v>1974.9226476459392</c:v>
                </c:pt>
                <c:pt idx="1494">
                  <c:v>1977.2766119889282</c:v>
                </c:pt>
                <c:pt idx="1495">
                  <c:v>1976.1299518547628</c:v>
                </c:pt>
                <c:pt idx="1496">
                  <c:v>1954.2427017454975</c:v>
                </c:pt>
                <c:pt idx="1497">
                  <c:v>1971.5831398148553</c:v>
                </c:pt>
                <c:pt idx="1498">
                  <c:v>1977.9862683906372</c:v>
                </c:pt>
                <c:pt idx="1499">
                  <c:v>1971.9997352546295</c:v>
                </c:pt>
                <c:pt idx="1500">
                  <c:v>1951.1109773668413</c:v>
                </c:pt>
                <c:pt idx="1501">
                  <c:v>1970.9412701326473</c:v>
                </c:pt>
                <c:pt idx="1502">
                  <c:v>1944.4125971672365</c:v>
                </c:pt>
                <c:pt idx="1503">
                  <c:v>1979.3201206869714</c:v>
                </c:pt>
                <c:pt idx="1504">
                  <c:v>1974.3089407674347</c:v>
                </c:pt>
                <c:pt idx="1505">
                  <c:v>1972.3199172295047</c:v>
                </c:pt>
                <c:pt idx="1506">
                  <c:v>1967.4021449516385</c:v>
                </c:pt>
                <c:pt idx="1507">
                  <c:v>1948.303819785674</c:v>
                </c:pt>
                <c:pt idx="1508">
                  <c:v>1936.9487939546486</c:v>
                </c:pt>
                <c:pt idx="1509">
                  <c:v>1945.0181416622117</c:v>
                </c:pt>
                <c:pt idx="1510">
                  <c:v>1928.8207109489242</c:v>
                </c:pt>
                <c:pt idx="1511">
                  <c:v>1978.0842287740243</c:v>
                </c:pt>
                <c:pt idx="1512">
                  <c:v>1981.4474301324685</c:v>
                </c:pt>
                <c:pt idx="1513">
                  <c:v>1981.0391618820483</c:v>
                </c:pt>
                <c:pt idx="1514">
                  <c:v>1980.7735596104978</c:v>
                </c:pt>
                <c:pt idx="1515">
                  <c:v>1957.9906711107708</c:v>
                </c:pt>
                <c:pt idx="1516">
                  <c:v>1979.2354571322744</c:v>
                </c:pt>
                <c:pt idx="1517">
                  <c:v>1977.4707347086824</c:v>
                </c:pt>
                <c:pt idx="1518">
                  <c:v>1978.0676365468462</c:v>
                </c:pt>
                <c:pt idx="1519">
                  <c:v>1981.5594381014407</c:v>
                </c:pt>
                <c:pt idx="1520">
                  <c:v>1951.3555256896962</c:v>
                </c:pt>
                <c:pt idx="1521">
                  <c:v>1975.0698705934199</c:v>
                </c:pt>
                <c:pt idx="1522">
                  <c:v>1977.8374905503038</c:v>
                </c:pt>
                <c:pt idx="1523">
                  <c:v>1972.7458775151042</c:v>
                </c:pt>
                <c:pt idx="1524">
                  <c:v>1975.0089273449516</c:v>
                </c:pt>
                <c:pt idx="1525">
                  <c:v>1978.712128781543</c:v>
                </c:pt>
                <c:pt idx="1526">
                  <c:v>1978.2438915485009</c:v>
                </c:pt>
                <c:pt idx="1527">
                  <c:v>1984.2402186515112</c:v>
                </c:pt>
                <c:pt idx="1528">
                  <c:v>1982.1057420473148</c:v>
                </c:pt>
                <c:pt idx="1529">
                  <c:v>1972.9048033694903</c:v>
                </c:pt>
                <c:pt idx="1530">
                  <c:v>1976.6219586490006</c:v>
                </c:pt>
                <c:pt idx="1531">
                  <c:v>1978.4311043631274</c:v>
                </c:pt>
                <c:pt idx="1532">
                  <c:v>1958.7850242883703</c:v>
                </c:pt>
                <c:pt idx="1533">
                  <c:v>1977.4737562601824</c:v>
                </c:pt>
                <c:pt idx="1534">
                  <c:v>1982.4247587991808</c:v>
                </c:pt>
                <c:pt idx="1535">
                  <c:v>1982.4871293151855</c:v>
                </c:pt>
                <c:pt idx="1536">
                  <c:v>1980.227684540147</c:v>
                </c:pt>
                <c:pt idx="1537">
                  <c:v>1956.7791230087842</c:v>
                </c:pt>
                <c:pt idx="1538">
                  <c:v>1976.7845513566328</c:v>
                </c:pt>
                <c:pt idx="1539">
                  <c:v>1978.5236986406421</c:v>
                </c:pt>
                <c:pt idx="1540">
                  <c:v>1942.649082290663</c:v>
                </c:pt>
                <c:pt idx="1541">
                  <c:v>1804.5798291157298</c:v>
                </c:pt>
                <c:pt idx="1542">
                  <c:v>1980.2876036768653</c:v>
                </c:pt>
                <c:pt idx="1543">
                  <c:v>1978.7737583502042</c:v>
                </c:pt>
                <c:pt idx="1544">
                  <c:v>1977.9630060759098</c:v>
                </c:pt>
                <c:pt idx="1545">
                  <c:v>1949.1915423453777</c:v>
                </c:pt>
                <c:pt idx="1546">
                  <c:v>1619.0219312945849</c:v>
                </c:pt>
                <c:pt idx="1547">
                  <c:v>1888.1079105187937</c:v>
                </c:pt>
                <c:pt idx="1548">
                  <c:v>1963.5478079941552</c:v>
                </c:pt>
                <c:pt idx="1549">
                  <c:v>1957.3668421605769</c:v>
                </c:pt>
                <c:pt idx="1550">
                  <c:v>1917.3417352053089</c:v>
                </c:pt>
                <c:pt idx="1551">
                  <c:v>1725.5849191983179</c:v>
                </c:pt>
                <c:pt idx="1552">
                  <c:v>1971.9282756961854</c:v>
                </c:pt>
                <c:pt idx="1553">
                  <c:v>1948.8661378770482</c:v>
                </c:pt>
                <c:pt idx="1554">
                  <c:v>1841.0875597884371</c:v>
                </c:pt>
                <c:pt idx="1555">
                  <c:v>1937.0861462992211</c:v>
                </c:pt>
                <c:pt idx="1556">
                  <c:v>1917.0457343693442</c:v>
                </c:pt>
                <c:pt idx="1557">
                  <c:v>1955.1422831522016</c:v>
                </c:pt>
                <c:pt idx="1558">
                  <c:v>1921.2875038075022</c:v>
                </c:pt>
                <c:pt idx="1559">
                  <c:v>1976.4310611738122</c:v>
                </c:pt>
                <c:pt idx="1560">
                  <c:v>1960.4153395437302</c:v>
                </c:pt>
                <c:pt idx="1561">
                  <c:v>1956.1669393996626</c:v>
                </c:pt>
                <c:pt idx="1562">
                  <c:v>1976.5662981114203</c:v>
                </c:pt>
                <c:pt idx="1563">
                  <c:v>1978.4198510241085</c:v>
                </c:pt>
                <c:pt idx="1564">
                  <c:v>1918.8455312639646</c:v>
                </c:pt>
                <c:pt idx="1565">
                  <c:v>1968.6148970064989</c:v>
                </c:pt>
                <c:pt idx="1566">
                  <c:v>1961.1242869829794</c:v>
                </c:pt>
                <c:pt idx="1567">
                  <c:v>1973.2453042833508</c:v>
                </c:pt>
                <c:pt idx="1568">
                  <c:v>1983.2055249968923</c:v>
                </c:pt>
                <c:pt idx="1569">
                  <c:v>1982.2682934900331</c:v>
                </c:pt>
                <c:pt idx="1570">
                  <c:v>1979.3460137777142</c:v>
                </c:pt>
                <c:pt idx="1571">
                  <c:v>1978.089879903001</c:v>
                </c:pt>
                <c:pt idx="1572">
                  <c:v>1956.4599210487506</c:v>
                </c:pt>
                <c:pt idx="1573">
                  <c:v>1976.6565668023709</c:v>
                </c:pt>
                <c:pt idx="1574">
                  <c:v>1978.0636956641379</c:v>
                </c:pt>
                <c:pt idx="1575">
                  <c:v>1979.2782398681309</c:v>
                </c:pt>
                <c:pt idx="1576">
                  <c:v>1978.4302449207009</c:v>
                </c:pt>
                <c:pt idx="1577">
                  <c:v>1974.7465564909162</c:v>
                </c:pt>
                <c:pt idx="1578">
                  <c:v>1972.7940300300156</c:v>
                </c:pt>
                <c:pt idx="1579">
                  <c:v>1953.9896869722754</c:v>
                </c:pt>
                <c:pt idx="1580">
                  <c:v>1951.2255305562792</c:v>
                </c:pt>
                <c:pt idx="1581">
                  <c:v>1943.9402596518601</c:v>
                </c:pt>
                <c:pt idx="1582">
                  <c:v>1930.570906271576</c:v>
                </c:pt>
                <c:pt idx="1583">
                  <c:v>1977.090823559834</c:v>
                </c:pt>
                <c:pt idx="1584">
                  <c:v>1947.7320280236067</c:v>
                </c:pt>
                <c:pt idx="1585">
                  <c:v>1956.6394699806849</c:v>
                </c:pt>
                <c:pt idx="1586">
                  <c:v>1969.1035519494365</c:v>
                </c:pt>
                <c:pt idx="1587">
                  <c:v>1928.2498553741286</c:v>
                </c:pt>
                <c:pt idx="1588">
                  <c:v>1935.6144100703148</c:v>
                </c:pt>
                <c:pt idx="1589">
                  <c:v>1960.8838601799459</c:v>
                </c:pt>
                <c:pt idx="1590">
                  <c:v>1927.0619235716817</c:v>
                </c:pt>
                <c:pt idx="1591">
                  <c:v>1943.8132230895108</c:v>
                </c:pt>
                <c:pt idx="1592">
                  <c:v>1939.8031313107263</c:v>
                </c:pt>
                <c:pt idx="1593">
                  <c:v>1947.6988504193928</c:v>
                </c:pt>
                <c:pt idx="1594">
                  <c:v>1915.9440588810201</c:v>
                </c:pt>
                <c:pt idx="1595">
                  <c:v>1887.0985012329184</c:v>
                </c:pt>
                <c:pt idx="1596">
                  <c:v>1659.5718532005324</c:v>
                </c:pt>
                <c:pt idx="1597">
                  <c:v>1592.9840353121201</c:v>
                </c:pt>
                <c:pt idx="1598">
                  <c:v>1403.7607620218839</c:v>
                </c:pt>
                <c:pt idx="1599">
                  <c:v>1272.8320227690467</c:v>
                </c:pt>
                <c:pt idx="1600">
                  <c:v>1320.1719140431421</c:v>
                </c:pt>
                <c:pt idx="1601">
                  <c:v>705.84032125548265</c:v>
                </c:pt>
                <c:pt idx="1602">
                  <c:v>638.05406037840703</c:v>
                </c:pt>
                <c:pt idx="1603">
                  <c:v>1539.1567426800204</c:v>
                </c:pt>
                <c:pt idx="1604">
                  <c:v>1865.5589449749946</c:v>
                </c:pt>
                <c:pt idx="1605">
                  <c:v>1803.7254824601089</c:v>
                </c:pt>
                <c:pt idx="1606">
                  <c:v>1698.6512027537237</c:v>
                </c:pt>
                <c:pt idx="1607">
                  <c:v>1294.6223534614546</c:v>
                </c:pt>
                <c:pt idx="1608">
                  <c:v>918.22254952876267</c:v>
                </c:pt>
                <c:pt idx="1609">
                  <c:v>946.22639605374081</c:v>
                </c:pt>
                <c:pt idx="1610">
                  <c:v>1268.0677840211604</c:v>
                </c:pt>
                <c:pt idx="1611">
                  <c:v>916.31865874345976</c:v>
                </c:pt>
                <c:pt idx="1612">
                  <c:v>611.70454268963829</c:v>
                </c:pt>
                <c:pt idx="1613">
                  <c:v>1098.916093276229</c:v>
                </c:pt>
                <c:pt idx="1614">
                  <c:v>1536.8106759346533</c:v>
                </c:pt>
                <c:pt idx="1615">
                  <c:v>1210.2197963039782</c:v>
                </c:pt>
                <c:pt idx="1616">
                  <c:v>987.69155534409936</c:v>
                </c:pt>
                <c:pt idx="1617">
                  <c:v>1167.7062655512359</c:v>
                </c:pt>
                <c:pt idx="1618">
                  <c:v>639.05571808335344</c:v>
                </c:pt>
                <c:pt idx="1619">
                  <c:v>699.37084669099806</c:v>
                </c:pt>
                <c:pt idx="1620">
                  <c:v>1334.6319871604287</c:v>
                </c:pt>
                <c:pt idx="1621">
                  <c:v>1430.0741423238749</c:v>
                </c:pt>
                <c:pt idx="1622">
                  <c:v>1209.3561748787065</c:v>
                </c:pt>
                <c:pt idx="1623">
                  <c:v>793.55029267261216</c:v>
                </c:pt>
                <c:pt idx="1624">
                  <c:v>1033.2948051533861</c:v>
                </c:pt>
                <c:pt idx="1625">
                  <c:v>1172.5467074747139</c:v>
                </c:pt>
                <c:pt idx="1626">
                  <c:v>918.72146130094313</c:v>
                </c:pt>
                <c:pt idx="1627">
                  <c:v>237.09569325924977</c:v>
                </c:pt>
                <c:pt idx="1628">
                  <c:v>299.21269666306824</c:v>
                </c:pt>
                <c:pt idx="1629">
                  <c:v>933.58080844282529</c:v>
                </c:pt>
                <c:pt idx="1630">
                  <c:v>721.99267874539498</c:v>
                </c:pt>
                <c:pt idx="1631">
                  <c:v>272.50523354810974</c:v>
                </c:pt>
                <c:pt idx="1632">
                  <c:v>333.0067926707253</c:v>
                </c:pt>
                <c:pt idx="1633">
                  <c:v>677.8150085977569</c:v>
                </c:pt>
                <c:pt idx="1634">
                  <c:v>771.35622482752194</c:v>
                </c:pt>
                <c:pt idx="1635">
                  <c:v>354.23485241325415</c:v>
                </c:pt>
                <c:pt idx="1636">
                  <c:v>398.40065359177942</c:v>
                </c:pt>
                <c:pt idx="1637">
                  <c:v>444.80324668906002</c:v>
                </c:pt>
                <c:pt idx="1638">
                  <c:v>317.07455703005661</c:v>
                </c:pt>
                <c:pt idx="1639">
                  <c:v>418.00595836006727</c:v>
                </c:pt>
                <c:pt idx="1640">
                  <c:v>706.53100370243578</c:v>
                </c:pt>
                <c:pt idx="1641">
                  <c:v>581.20923355022444</c:v>
                </c:pt>
                <c:pt idx="1642">
                  <c:v>290.88536694924761</c:v>
                </c:pt>
                <c:pt idx="1643">
                  <c:v>388.49836366278731</c:v>
                </c:pt>
                <c:pt idx="1644">
                  <c:v>424.48828212165427</c:v>
                </c:pt>
                <c:pt idx="1645">
                  <c:v>449.6663119493798</c:v>
                </c:pt>
                <c:pt idx="1646">
                  <c:v>749.14295866946895</c:v>
                </c:pt>
                <c:pt idx="1647">
                  <c:v>583.91529900458318</c:v>
                </c:pt>
                <c:pt idx="1648">
                  <c:v>667.72682187509611</c:v>
                </c:pt>
                <c:pt idx="1649">
                  <c:v>910.8738700362311</c:v>
                </c:pt>
                <c:pt idx="1650">
                  <c:v>706.18133974610862</c:v>
                </c:pt>
                <c:pt idx="1651">
                  <c:v>433.76145363028445</c:v>
                </c:pt>
                <c:pt idx="1652">
                  <c:v>525.32594379056059</c:v>
                </c:pt>
                <c:pt idx="1653">
                  <c:v>403.07019855386091</c:v>
                </c:pt>
                <c:pt idx="1654">
                  <c:v>552.89145705284568</c:v>
                </c:pt>
                <c:pt idx="1655">
                  <c:v>731.3431972410151</c:v>
                </c:pt>
                <c:pt idx="1656">
                  <c:v>678.62726899601262</c:v>
                </c:pt>
                <c:pt idx="1657">
                  <c:v>736.95312221439713</c:v>
                </c:pt>
                <c:pt idx="1658">
                  <c:v>642.79356997960531</c:v>
                </c:pt>
                <c:pt idx="1659">
                  <c:v>578.25745883716866</c:v>
                </c:pt>
                <c:pt idx="1660">
                  <c:v>661.99826797532057</c:v>
                </c:pt>
                <c:pt idx="1661">
                  <c:v>576.46091464133076</c:v>
                </c:pt>
                <c:pt idx="1662">
                  <c:v>712.3561411634447</c:v>
                </c:pt>
                <c:pt idx="1663">
                  <c:v>737.32259449051332</c:v>
                </c:pt>
                <c:pt idx="1664">
                  <c:v>464.24103505547322</c:v>
                </c:pt>
                <c:pt idx="1665">
                  <c:v>407.77699991180276</c:v>
                </c:pt>
                <c:pt idx="1666">
                  <c:v>488.58477867594831</c:v>
                </c:pt>
                <c:pt idx="1667">
                  <c:v>221.52283050365139</c:v>
                </c:pt>
                <c:pt idx="1668">
                  <c:v>175.75273615359652</c:v>
                </c:pt>
                <c:pt idx="1669">
                  <c:v>291.23366127222664</c:v>
                </c:pt>
                <c:pt idx="1670">
                  <c:v>265.90770234282513</c:v>
                </c:pt>
                <c:pt idx="1671">
                  <c:v>358.42883918342432</c:v>
                </c:pt>
                <c:pt idx="1672">
                  <c:v>367.41482588150672</c:v>
                </c:pt>
                <c:pt idx="1673">
                  <c:v>586.29130757251994</c:v>
                </c:pt>
                <c:pt idx="1674">
                  <c:v>413.70840479760335</c:v>
                </c:pt>
                <c:pt idx="1675">
                  <c:v>303.01758944642802</c:v>
                </c:pt>
                <c:pt idx="1676">
                  <c:v>180.91748689206116</c:v>
                </c:pt>
                <c:pt idx="1677">
                  <c:v>278.92764498778962</c:v>
                </c:pt>
                <c:pt idx="1678">
                  <c:v>234.80226729046871</c:v>
                </c:pt>
                <c:pt idx="1679">
                  <c:v>134.9531707240416</c:v>
                </c:pt>
                <c:pt idx="1680">
                  <c:v>329.32662121009446</c:v>
                </c:pt>
                <c:pt idx="1681">
                  <c:v>1934.2697944026502</c:v>
                </c:pt>
                <c:pt idx="1682">
                  <c:v>1950.3888911803083</c:v>
                </c:pt>
                <c:pt idx="1683">
                  <c:v>1975.7665872964735</c:v>
                </c:pt>
                <c:pt idx="1684">
                  <c:v>1882.8983860457784</c:v>
                </c:pt>
                <c:pt idx="1685">
                  <c:v>1857.4238097764223</c:v>
                </c:pt>
                <c:pt idx="1686">
                  <c:v>1863.659720580524</c:v>
                </c:pt>
                <c:pt idx="1687">
                  <c:v>1934.6249934307839</c:v>
                </c:pt>
                <c:pt idx="1688">
                  <c:v>1543.0238951234062</c:v>
                </c:pt>
                <c:pt idx="1689">
                  <c:v>1610.4386505303958</c:v>
                </c:pt>
                <c:pt idx="1690">
                  <c:v>695.75390190746475</c:v>
                </c:pt>
                <c:pt idx="1691">
                  <c:v>1896.1452995609357</c:v>
                </c:pt>
                <c:pt idx="1692">
                  <c:v>1941.6589300215585</c:v>
                </c:pt>
                <c:pt idx="1693">
                  <c:v>1946.4281495458272</c:v>
                </c:pt>
                <c:pt idx="1694">
                  <c:v>1913.1510924572281</c:v>
                </c:pt>
                <c:pt idx="1695">
                  <c:v>1693.5145356994065</c:v>
                </c:pt>
                <c:pt idx="1696">
                  <c:v>1693.282254870478</c:v>
                </c:pt>
                <c:pt idx="1697">
                  <c:v>1843.5341770596708</c:v>
                </c:pt>
                <c:pt idx="1698">
                  <c:v>1719.1919760568496</c:v>
                </c:pt>
                <c:pt idx="1699">
                  <c:v>1806.5979702316399</c:v>
                </c:pt>
                <c:pt idx="1700">
                  <c:v>1701.1633994479926</c:v>
                </c:pt>
                <c:pt idx="1701">
                  <c:v>1884.1588498384535</c:v>
                </c:pt>
                <c:pt idx="1702">
                  <c:v>1949.0279353535043</c:v>
                </c:pt>
                <c:pt idx="1703">
                  <c:v>1852.1737692956992</c:v>
                </c:pt>
                <c:pt idx="1704">
                  <c:v>1912.7043690904493</c:v>
                </c:pt>
                <c:pt idx="1705">
                  <c:v>1831.0386108704959</c:v>
                </c:pt>
                <c:pt idx="1706">
                  <c:v>1596.9428258869318</c:v>
                </c:pt>
                <c:pt idx="1707">
                  <c:v>1333.1090873918426</c:v>
                </c:pt>
                <c:pt idx="1708">
                  <c:v>1755.2980235223918</c:v>
                </c:pt>
                <c:pt idx="1709">
                  <c:v>1926.8220503713671</c:v>
                </c:pt>
                <c:pt idx="1710">
                  <c:v>1763.8174997105236</c:v>
                </c:pt>
                <c:pt idx="1711">
                  <c:v>1660.8950314024135</c:v>
                </c:pt>
                <c:pt idx="1712">
                  <c:v>1280.1630915092769</c:v>
                </c:pt>
                <c:pt idx="1713">
                  <c:v>1536.1709715853965</c:v>
                </c:pt>
                <c:pt idx="1714">
                  <c:v>1706.3006065709792</c:v>
                </c:pt>
                <c:pt idx="1715">
                  <c:v>1677.6459186174247</c:v>
                </c:pt>
                <c:pt idx="1716">
                  <c:v>1880.3882569551415</c:v>
                </c:pt>
                <c:pt idx="1717">
                  <c:v>1935.6515902516749</c:v>
                </c:pt>
                <c:pt idx="1718">
                  <c:v>1894.516797838296</c:v>
                </c:pt>
                <c:pt idx="1719">
                  <c:v>1855.5568588596045</c:v>
                </c:pt>
                <c:pt idx="1720">
                  <c:v>1926.0014306861619</c:v>
                </c:pt>
                <c:pt idx="1721">
                  <c:v>1969.3478720988901</c:v>
                </c:pt>
                <c:pt idx="1722">
                  <c:v>1976.878279173937</c:v>
                </c:pt>
                <c:pt idx="1723">
                  <c:v>1979.4917597148383</c:v>
                </c:pt>
                <c:pt idx="1724">
                  <c:v>1975.8869879745951</c:v>
                </c:pt>
                <c:pt idx="1725">
                  <c:v>1894.7442106897613</c:v>
                </c:pt>
                <c:pt idx="1726">
                  <c:v>1969.2207198714891</c:v>
                </c:pt>
                <c:pt idx="1727">
                  <c:v>1958.9623910260545</c:v>
                </c:pt>
                <c:pt idx="1728">
                  <c:v>1947.051030674435</c:v>
                </c:pt>
                <c:pt idx="1729">
                  <c:v>1964.1740883410318</c:v>
                </c:pt>
                <c:pt idx="1730">
                  <c:v>1966.2750677857234</c:v>
                </c:pt>
                <c:pt idx="1731">
                  <c:v>1977.1395229606146</c:v>
                </c:pt>
                <c:pt idx="1732">
                  <c:v>1978.3746484667618</c:v>
                </c:pt>
                <c:pt idx="1733">
                  <c:v>1976.5945551767968</c:v>
                </c:pt>
                <c:pt idx="1734">
                  <c:v>1978.3753941798213</c:v>
                </c:pt>
                <c:pt idx="1735">
                  <c:v>1978.0137637526891</c:v>
                </c:pt>
                <c:pt idx="1736">
                  <c:v>1974.8197731662433</c:v>
                </c:pt>
                <c:pt idx="1737">
                  <c:v>1977.0513673943067</c:v>
                </c:pt>
                <c:pt idx="1738">
                  <c:v>1976.2713738634829</c:v>
                </c:pt>
                <c:pt idx="1739">
                  <c:v>1977.8001076478699</c:v>
                </c:pt>
                <c:pt idx="1740">
                  <c:v>1971.7709592905176</c:v>
                </c:pt>
                <c:pt idx="1741">
                  <c:v>1976.3034011016721</c:v>
                </c:pt>
                <c:pt idx="1742">
                  <c:v>1976.4512426280551</c:v>
                </c:pt>
                <c:pt idx="1743">
                  <c:v>1962.8277325166141</c:v>
                </c:pt>
                <c:pt idx="1744">
                  <c:v>1936.5603159745579</c:v>
                </c:pt>
                <c:pt idx="1745">
                  <c:v>1929.9442109736565</c:v>
                </c:pt>
                <c:pt idx="1746">
                  <c:v>1963.2155282182634</c:v>
                </c:pt>
                <c:pt idx="1747">
                  <c:v>1782.4703301243478</c:v>
                </c:pt>
                <c:pt idx="1748">
                  <c:v>1855.2390879043182</c:v>
                </c:pt>
                <c:pt idx="1749">
                  <c:v>1895.6407613857059</c:v>
                </c:pt>
                <c:pt idx="1750">
                  <c:v>1954.9029746348933</c:v>
                </c:pt>
                <c:pt idx="1751">
                  <c:v>1705.8489888178337</c:v>
                </c:pt>
                <c:pt idx="1752">
                  <c:v>988.64353685296533</c:v>
                </c:pt>
                <c:pt idx="1753">
                  <c:v>545.80287391158504</c:v>
                </c:pt>
                <c:pt idx="1754">
                  <c:v>1119.6193740546219</c:v>
                </c:pt>
                <c:pt idx="1755">
                  <c:v>1595.3101465472776</c:v>
                </c:pt>
                <c:pt idx="1756">
                  <c:v>1914.9884692949859</c:v>
                </c:pt>
                <c:pt idx="1757">
                  <c:v>1857.2650599056956</c:v>
                </c:pt>
                <c:pt idx="1758">
                  <c:v>1896.8795811318514</c:v>
                </c:pt>
                <c:pt idx="1759">
                  <c:v>1949.7266890619183</c:v>
                </c:pt>
                <c:pt idx="1760">
                  <c:v>1943.785820388315</c:v>
                </c:pt>
                <c:pt idx="1761">
                  <c:v>1961.008671198339</c:v>
                </c:pt>
                <c:pt idx="1762">
                  <c:v>1955.0858201834617</c:v>
                </c:pt>
                <c:pt idx="1763">
                  <c:v>1949.0071294482543</c:v>
                </c:pt>
                <c:pt idx="1764">
                  <c:v>1971.1030096548366</c:v>
                </c:pt>
                <c:pt idx="1765">
                  <c:v>1944.5588864645993</c:v>
                </c:pt>
                <c:pt idx="1766">
                  <c:v>1726.6428400033583</c:v>
                </c:pt>
                <c:pt idx="1767">
                  <c:v>1795.3352881858984</c:v>
                </c:pt>
                <c:pt idx="1768">
                  <c:v>1927.5915075090879</c:v>
                </c:pt>
                <c:pt idx="1769">
                  <c:v>1818.8907539958616</c:v>
                </c:pt>
                <c:pt idx="1770">
                  <c:v>1137.9417726222255</c:v>
                </c:pt>
                <c:pt idx="1771">
                  <c:v>1669.3842884533242</c:v>
                </c:pt>
                <c:pt idx="1772">
                  <c:v>1976.8384473658211</c:v>
                </c:pt>
                <c:pt idx="1773">
                  <c:v>1977.0928153603206</c:v>
                </c:pt>
                <c:pt idx="1774">
                  <c:v>1927.9814952021804</c:v>
                </c:pt>
                <c:pt idx="1775">
                  <c:v>1946.5760783102455</c:v>
                </c:pt>
                <c:pt idx="1776">
                  <c:v>1950.7899535889978</c:v>
                </c:pt>
                <c:pt idx="1777">
                  <c:v>1945.1767709447063</c:v>
                </c:pt>
                <c:pt idx="1778">
                  <c:v>1868.4420689538206</c:v>
                </c:pt>
                <c:pt idx="1779">
                  <c:v>1908.0960649063386</c:v>
                </c:pt>
                <c:pt idx="1780">
                  <c:v>1681.6062357674209</c:v>
                </c:pt>
                <c:pt idx="1781">
                  <c:v>1222.820543804655</c:v>
                </c:pt>
                <c:pt idx="1782">
                  <c:v>1376.9427723098922</c:v>
                </c:pt>
                <c:pt idx="1783">
                  <c:v>1511.1566343316404</c:v>
                </c:pt>
                <c:pt idx="1784">
                  <c:v>1483.4165277704819</c:v>
                </c:pt>
                <c:pt idx="1785">
                  <c:v>1132.5424511934148</c:v>
                </c:pt>
                <c:pt idx="1786">
                  <c:v>1417.1006165367257</c:v>
                </c:pt>
                <c:pt idx="1787">
                  <c:v>1765.5631032941742</c:v>
                </c:pt>
                <c:pt idx="1788">
                  <c:v>1643.6818728466749</c:v>
                </c:pt>
                <c:pt idx="1789">
                  <c:v>1285.6755260507216</c:v>
                </c:pt>
                <c:pt idx="1790">
                  <c:v>1247.0217829108574</c:v>
                </c:pt>
                <c:pt idx="1791">
                  <c:v>586.35721135608208</c:v>
                </c:pt>
                <c:pt idx="1792">
                  <c:v>1015.9319654422086</c:v>
                </c:pt>
                <c:pt idx="1793">
                  <c:v>1150.2980526502406</c:v>
                </c:pt>
                <c:pt idx="1794">
                  <c:v>718.96878842863578</c:v>
                </c:pt>
                <c:pt idx="1795">
                  <c:v>316.13359734382743</c:v>
                </c:pt>
                <c:pt idx="1796">
                  <c:v>435.57952581126619</c:v>
                </c:pt>
                <c:pt idx="1797">
                  <c:v>574.8651176985087</c:v>
                </c:pt>
                <c:pt idx="1798">
                  <c:v>749.28652689445312</c:v>
                </c:pt>
                <c:pt idx="1799">
                  <c:v>916.41369215955478</c:v>
                </c:pt>
                <c:pt idx="1800">
                  <c:v>1043.32196219759</c:v>
                </c:pt>
                <c:pt idx="1801">
                  <c:v>1671.7262183476512</c:v>
                </c:pt>
                <c:pt idx="1802">
                  <c:v>1725.5341296860454</c:v>
                </c:pt>
                <c:pt idx="1803">
                  <c:v>1851.4219812668725</c:v>
                </c:pt>
                <c:pt idx="1804">
                  <c:v>1949.9892242668923</c:v>
                </c:pt>
                <c:pt idx="1805">
                  <c:v>1977.7256805132436</c:v>
                </c:pt>
                <c:pt idx="1806">
                  <c:v>1970.4862924411532</c:v>
                </c:pt>
                <c:pt idx="1807">
                  <c:v>1968.6872340311397</c:v>
                </c:pt>
                <c:pt idx="1808">
                  <c:v>1975.6000476195857</c:v>
                </c:pt>
                <c:pt idx="1809">
                  <c:v>1977.8759918678475</c:v>
                </c:pt>
                <c:pt idx="1810">
                  <c:v>1976.4604220410436</c:v>
                </c:pt>
                <c:pt idx="1811">
                  <c:v>1977.6115747038971</c:v>
                </c:pt>
                <c:pt idx="1812">
                  <c:v>1977.9490132265105</c:v>
                </c:pt>
                <c:pt idx="1813">
                  <c:v>1989.1598615208572</c:v>
                </c:pt>
                <c:pt idx="1814">
                  <c:v>1982.6459289473066</c:v>
                </c:pt>
                <c:pt idx="1815">
                  <c:v>1959.2932423643508</c:v>
                </c:pt>
                <c:pt idx="1816">
                  <c:v>1983.5189059942766</c:v>
                </c:pt>
                <c:pt idx="1817">
                  <c:v>1983.3964959585571</c:v>
                </c:pt>
                <c:pt idx="1818">
                  <c:v>1985.8255200714823</c:v>
                </c:pt>
                <c:pt idx="1819">
                  <c:v>1983.1388056315493</c:v>
                </c:pt>
                <c:pt idx="1820">
                  <c:v>1984.3945593708031</c:v>
                </c:pt>
                <c:pt idx="1821">
                  <c:v>1985.6104464187313</c:v>
                </c:pt>
                <c:pt idx="1822">
                  <c:v>1984.1657981848962</c:v>
                </c:pt>
                <c:pt idx="1823">
                  <c:v>1982.2586198350423</c:v>
                </c:pt>
                <c:pt idx="1824">
                  <c:v>1983.7142008543119</c:v>
                </c:pt>
                <c:pt idx="1825">
                  <c:v>1987.367777167794</c:v>
                </c:pt>
                <c:pt idx="1826">
                  <c:v>1986.9356971385878</c:v>
                </c:pt>
                <c:pt idx="1827">
                  <c:v>1981.5069838842837</c:v>
                </c:pt>
                <c:pt idx="1828">
                  <c:v>1985.1154701728647</c:v>
                </c:pt>
                <c:pt idx="1829">
                  <c:v>1988.2880681644729</c:v>
                </c:pt>
                <c:pt idx="1830">
                  <c:v>1985.6888037407564</c:v>
                </c:pt>
                <c:pt idx="1831">
                  <c:v>1983.076776273791</c:v>
                </c:pt>
                <c:pt idx="1832">
                  <c:v>1989.4104450112006</c:v>
                </c:pt>
                <c:pt idx="1833">
                  <c:v>1984.7764634795876</c:v>
                </c:pt>
                <c:pt idx="1834">
                  <c:v>1984.9683853555525</c:v>
                </c:pt>
                <c:pt idx="1835">
                  <c:v>1983.0677047419979</c:v>
                </c:pt>
                <c:pt idx="1836">
                  <c:v>1978.1499012003187</c:v>
                </c:pt>
                <c:pt idx="1837">
                  <c:v>1975.4285908340316</c:v>
                </c:pt>
                <c:pt idx="1838">
                  <c:v>1981.4117784415203</c:v>
                </c:pt>
                <c:pt idx="1839">
                  <c:v>1986.7374515650986</c:v>
                </c:pt>
                <c:pt idx="1840">
                  <c:v>1989.4713307698571</c:v>
                </c:pt>
                <c:pt idx="1841">
                  <c:v>1983.2433895304744</c:v>
                </c:pt>
                <c:pt idx="1842">
                  <c:v>1989.4701521588831</c:v>
                </c:pt>
                <c:pt idx="1843">
                  <c:v>1982.7622951304838</c:v>
                </c:pt>
                <c:pt idx="1844">
                  <c:v>1984.7104469125384</c:v>
                </c:pt>
                <c:pt idx="1845">
                  <c:v>1985.998187372302</c:v>
                </c:pt>
                <c:pt idx="1846">
                  <c:v>1989.1488079533956</c:v>
                </c:pt>
                <c:pt idx="1847">
                  <c:v>1989.4713307698573</c:v>
                </c:pt>
                <c:pt idx="1848">
                  <c:v>1986.8010877166867</c:v>
                </c:pt>
                <c:pt idx="1849">
                  <c:v>1985.1826233230402</c:v>
                </c:pt>
                <c:pt idx="1850">
                  <c:v>1985.1571358624406</c:v>
                </c:pt>
                <c:pt idx="1851">
                  <c:v>1981.469221780151</c:v>
                </c:pt>
                <c:pt idx="1852">
                  <c:v>1981.1539879626976</c:v>
                </c:pt>
                <c:pt idx="1853">
                  <c:v>1981.9531821809455</c:v>
                </c:pt>
                <c:pt idx="1854">
                  <c:v>1982.7218866597593</c:v>
                </c:pt>
                <c:pt idx="1855">
                  <c:v>1984.9512734939312</c:v>
                </c:pt>
                <c:pt idx="1856">
                  <c:v>1984.588056980228</c:v>
                </c:pt>
                <c:pt idx="1857">
                  <c:v>1983.9978068492917</c:v>
                </c:pt>
                <c:pt idx="1858">
                  <c:v>1989.4358642368129</c:v>
                </c:pt>
                <c:pt idx="1859">
                  <c:v>1989.4713307698573</c:v>
                </c:pt>
                <c:pt idx="1860">
                  <c:v>1989.4713307698576</c:v>
                </c:pt>
                <c:pt idx="1861">
                  <c:v>1989.4713307698573</c:v>
                </c:pt>
                <c:pt idx="1862">
                  <c:v>1984.4958350869501</c:v>
                </c:pt>
                <c:pt idx="1863">
                  <c:v>1984.8645102717169</c:v>
                </c:pt>
                <c:pt idx="1864">
                  <c:v>1983.2754898060389</c:v>
                </c:pt>
                <c:pt idx="1865">
                  <c:v>1989.4713307698573</c:v>
                </c:pt>
                <c:pt idx="1866">
                  <c:v>1987.532602166802</c:v>
                </c:pt>
                <c:pt idx="1867">
                  <c:v>1989.4713307698578</c:v>
                </c:pt>
                <c:pt idx="1868">
                  <c:v>1985.757470652175</c:v>
                </c:pt>
                <c:pt idx="1869">
                  <c:v>1988.4155731975577</c:v>
                </c:pt>
                <c:pt idx="1870">
                  <c:v>1989.4713307698573</c:v>
                </c:pt>
                <c:pt idx="1871">
                  <c:v>1982.3494928820803</c:v>
                </c:pt>
                <c:pt idx="1872">
                  <c:v>1989.4713307698573</c:v>
                </c:pt>
                <c:pt idx="1873">
                  <c:v>1989.4713307698571</c:v>
                </c:pt>
                <c:pt idx="1874">
                  <c:v>1983.0360652478525</c:v>
                </c:pt>
                <c:pt idx="1875">
                  <c:v>1982.9599467690348</c:v>
                </c:pt>
                <c:pt idx="1876">
                  <c:v>1983.4817970220151</c:v>
                </c:pt>
                <c:pt idx="1877">
                  <c:v>1985.4354622571182</c:v>
                </c:pt>
                <c:pt idx="1878">
                  <c:v>1989.4713307698576</c:v>
                </c:pt>
                <c:pt idx="1879">
                  <c:v>1979.9583115519729</c:v>
                </c:pt>
                <c:pt idx="1880">
                  <c:v>1980.2256522243847</c:v>
                </c:pt>
                <c:pt idx="1881">
                  <c:v>1989.445177717909</c:v>
                </c:pt>
                <c:pt idx="1882">
                  <c:v>1983.4160486003411</c:v>
                </c:pt>
                <c:pt idx="1883">
                  <c:v>1989.4713307698571</c:v>
                </c:pt>
                <c:pt idx="1884">
                  <c:v>1989.4578809744953</c:v>
                </c:pt>
                <c:pt idx="1885">
                  <c:v>1982.6319797299168</c:v>
                </c:pt>
                <c:pt idx="1886">
                  <c:v>1989.4713307698573</c:v>
                </c:pt>
                <c:pt idx="1887">
                  <c:v>1983.5548253218392</c:v>
                </c:pt>
                <c:pt idx="1888">
                  <c:v>1989.4713307698573</c:v>
                </c:pt>
                <c:pt idx="1889">
                  <c:v>1985.1469026958257</c:v>
                </c:pt>
                <c:pt idx="1890">
                  <c:v>1983.5436093306814</c:v>
                </c:pt>
                <c:pt idx="1891">
                  <c:v>1984.0025603311246</c:v>
                </c:pt>
                <c:pt idx="1892">
                  <c:v>1980.8507138392438</c:v>
                </c:pt>
                <c:pt idx="1893">
                  <c:v>1955.706385063186</c:v>
                </c:pt>
                <c:pt idx="1894">
                  <c:v>1924.0640388671482</c:v>
                </c:pt>
                <c:pt idx="1895">
                  <c:v>1954.4426814236028</c:v>
                </c:pt>
                <c:pt idx="1896">
                  <c:v>1970.5716708842247</c:v>
                </c:pt>
                <c:pt idx="1897">
                  <c:v>1973.7187764764835</c:v>
                </c:pt>
                <c:pt idx="1898">
                  <c:v>1975.9930763448847</c:v>
                </c:pt>
                <c:pt idx="1899">
                  <c:v>1955.8717568495688</c:v>
                </c:pt>
                <c:pt idx="1900">
                  <c:v>1953.1207132510815</c:v>
                </c:pt>
                <c:pt idx="1901">
                  <c:v>1950.9442966865458</c:v>
                </c:pt>
                <c:pt idx="1902">
                  <c:v>1913.3586334700021</c:v>
                </c:pt>
                <c:pt idx="1903">
                  <c:v>1921.5240144172622</c:v>
                </c:pt>
                <c:pt idx="1904">
                  <c:v>1716.8576356788999</c:v>
                </c:pt>
                <c:pt idx="1905">
                  <c:v>1763.9844846318267</c:v>
                </c:pt>
                <c:pt idx="1906">
                  <c:v>1242.0710583717791</c:v>
                </c:pt>
                <c:pt idx="1907">
                  <c:v>914.12778947715481</c:v>
                </c:pt>
                <c:pt idx="1908">
                  <c:v>972.20867280903724</c:v>
                </c:pt>
                <c:pt idx="1909">
                  <c:v>1173.2410141359178</c:v>
                </c:pt>
                <c:pt idx="1910">
                  <c:v>1098.9957314227318</c:v>
                </c:pt>
                <c:pt idx="1911">
                  <c:v>1196.1689053664577</c:v>
                </c:pt>
                <c:pt idx="1912">
                  <c:v>1243.0974507846302</c:v>
                </c:pt>
                <c:pt idx="1913">
                  <c:v>991.16612046008242</c:v>
                </c:pt>
                <c:pt idx="1914">
                  <c:v>923.42342000036956</c:v>
                </c:pt>
                <c:pt idx="1915">
                  <c:v>938.50635814874124</c:v>
                </c:pt>
                <c:pt idx="1916">
                  <c:v>672.50226157767634</c:v>
                </c:pt>
                <c:pt idx="1917">
                  <c:v>518.03658417634176</c:v>
                </c:pt>
                <c:pt idx="1918">
                  <c:v>611.73361839779182</c:v>
                </c:pt>
                <c:pt idx="1919">
                  <c:v>929.08393557810427</c:v>
                </c:pt>
                <c:pt idx="1920">
                  <c:v>880.97737799886193</c:v>
                </c:pt>
                <c:pt idx="1921">
                  <c:v>755.42990204148975</c:v>
                </c:pt>
                <c:pt idx="1922">
                  <c:v>616.24499004443715</c:v>
                </c:pt>
                <c:pt idx="1923">
                  <c:v>786.23080555795104</c:v>
                </c:pt>
                <c:pt idx="1924">
                  <c:v>960.48899310925697</c:v>
                </c:pt>
                <c:pt idx="1925">
                  <c:v>1489.3651678210269</c:v>
                </c:pt>
                <c:pt idx="1926">
                  <c:v>1842.4603611823381</c:v>
                </c:pt>
                <c:pt idx="1927">
                  <c:v>1900.9860481925577</c:v>
                </c:pt>
                <c:pt idx="1928">
                  <c:v>1875.4545713709051</c:v>
                </c:pt>
                <c:pt idx="1929">
                  <c:v>1722.7961940527684</c:v>
                </c:pt>
                <c:pt idx="1930">
                  <c:v>1958.0668677930862</c:v>
                </c:pt>
                <c:pt idx="1931">
                  <c:v>1977.3597860506993</c:v>
                </c:pt>
                <c:pt idx="1932">
                  <c:v>1952.5365101652137</c:v>
                </c:pt>
                <c:pt idx="1933">
                  <c:v>1877.6811480033005</c:v>
                </c:pt>
                <c:pt idx="1934">
                  <c:v>1882.6291706666143</c:v>
                </c:pt>
                <c:pt idx="1935">
                  <c:v>1859.414240736043</c:v>
                </c:pt>
                <c:pt idx="1936">
                  <c:v>1966.6189817213883</c:v>
                </c:pt>
                <c:pt idx="1937">
                  <c:v>1977.1194495044952</c:v>
                </c:pt>
                <c:pt idx="1938">
                  <c:v>1980.0509653873476</c:v>
                </c:pt>
                <c:pt idx="1939">
                  <c:v>1984.3250514178897</c:v>
                </c:pt>
                <c:pt idx="1940">
                  <c:v>1985.1696978633029</c:v>
                </c:pt>
                <c:pt idx="1941">
                  <c:v>1980.5512107460415</c:v>
                </c:pt>
                <c:pt idx="1942">
                  <c:v>1974.3533863576338</c:v>
                </c:pt>
                <c:pt idx="1943">
                  <c:v>1980.4467832957835</c:v>
                </c:pt>
                <c:pt idx="1944">
                  <c:v>1981.9108966772642</c:v>
                </c:pt>
                <c:pt idx="1945">
                  <c:v>1984.2343514383883</c:v>
                </c:pt>
                <c:pt idx="1946">
                  <c:v>1984.7181393917108</c:v>
                </c:pt>
                <c:pt idx="1947">
                  <c:v>1984.8434521688621</c:v>
                </c:pt>
                <c:pt idx="1948">
                  <c:v>1984.4678540579994</c:v>
                </c:pt>
                <c:pt idx="1949">
                  <c:v>1984.0959674190874</c:v>
                </c:pt>
                <c:pt idx="1950">
                  <c:v>1973.6553235756178</c:v>
                </c:pt>
                <c:pt idx="1951">
                  <c:v>1984.0784106733863</c:v>
                </c:pt>
                <c:pt idx="1952">
                  <c:v>1972.5693104559177</c:v>
                </c:pt>
                <c:pt idx="1953">
                  <c:v>1935.9098708654042</c:v>
                </c:pt>
                <c:pt idx="1954">
                  <c:v>1948.0676316307836</c:v>
                </c:pt>
                <c:pt idx="1955">
                  <c:v>1949.653017305669</c:v>
                </c:pt>
                <c:pt idx="1956">
                  <c:v>1922.2833324968672</c:v>
                </c:pt>
                <c:pt idx="1957">
                  <c:v>1829.2684554214936</c:v>
                </c:pt>
                <c:pt idx="1958">
                  <c:v>1917.2013205175654</c:v>
                </c:pt>
                <c:pt idx="1959">
                  <c:v>1950.0493557304417</c:v>
                </c:pt>
                <c:pt idx="1960">
                  <c:v>1972.3698738038224</c:v>
                </c:pt>
                <c:pt idx="1961">
                  <c:v>1938.0459062391376</c:v>
                </c:pt>
                <c:pt idx="1962">
                  <c:v>1955.9093279358017</c:v>
                </c:pt>
                <c:pt idx="1963">
                  <c:v>1955.1078279839846</c:v>
                </c:pt>
                <c:pt idx="1964">
                  <c:v>1949.9070049669115</c:v>
                </c:pt>
                <c:pt idx="1965">
                  <c:v>1870.1544014952062</c:v>
                </c:pt>
                <c:pt idx="1966">
                  <c:v>1959.9811341532372</c:v>
                </c:pt>
                <c:pt idx="1967">
                  <c:v>1950.1269129928887</c:v>
                </c:pt>
                <c:pt idx="1968">
                  <c:v>1979.0349652475034</c:v>
                </c:pt>
                <c:pt idx="1969">
                  <c:v>1974.6491629283607</c:v>
                </c:pt>
                <c:pt idx="1970">
                  <c:v>1961.2892949499712</c:v>
                </c:pt>
                <c:pt idx="1971">
                  <c:v>1980.6309106867384</c:v>
                </c:pt>
                <c:pt idx="1972">
                  <c:v>1983.8228543866412</c:v>
                </c:pt>
                <c:pt idx="1973">
                  <c:v>1986.2283232091565</c:v>
                </c:pt>
                <c:pt idx="1974">
                  <c:v>1984.1534631010788</c:v>
                </c:pt>
                <c:pt idx="1975">
                  <c:v>1982.085506092382</c:v>
                </c:pt>
                <c:pt idx="1976">
                  <c:v>1981.2604004485415</c:v>
                </c:pt>
                <c:pt idx="1977">
                  <c:v>1989.3620025098762</c:v>
                </c:pt>
                <c:pt idx="1978">
                  <c:v>1980.2979570992022</c:v>
                </c:pt>
                <c:pt idx="1979">
                  <c:v>1979.9626436999747</c:v>
                </c:pt>
                <c:pt idx="1980">
                  <c:v>1982.8758238248261</c:v>
                </c:pt>
                <c:pt idx="1981">
                  <c:v>1986.1500719307244</c:v>
                </c:pt>
                <c:pt idx="1982">
                  <c:v>1989.4713307698578</c:v>
                </c:pt>
                <c:pt idx="1983">
                  <c:v>1985.0578952936985</c:v>
                </c:pt>
                <c:pt idx="1984">
                  <c:v>1982.5936458237304</c:v>
                </c:pt>
                <c:pt idx="1985">
                  <c:v>1978.3815338558052</c:v>
                </c:pt>
                <c:pt idx="1986">
                  <c:v>1977.4866443632984</c:v>
                </c:pt>
                <c:pt idx="1987">
                  <c:v>1980.1748929269957</c:v>
                </c:pt>
                <c:pt idx="1988">
                  <c:v>1983.8450260340703</c:v>
                </c:pt>
                <c:pt idx="1989">
                  <c:v>1982.5028671577895</c:v>
                </c:pt>
                <c:pt idx="1990">
                  <c:v>1989.4713307698571</c:v>
                </c:pt>
                <c:pt idx="1991">
                  <c:v>1989.4713307698573</c:v>
                </c:pt>
                <c:pt idx="1992">
                  <c:v>1985.801056336479</c:v>
                </c:pt>
                <c:pt idx="1993">
                  <c:v>1987.035739279655</c:v>
                </c:pt>
                <c:pt idx="1994">
                  <c:v>1983.2180591303886</c:v>
                </c:pt>
                <c:pt idx="1995">
                  <c:v>1983.8700531270426</c:v>
                </c:pt>
                <c:pt idx="1996">
                  <c:v>1981.8230695057655</c:v>
                </c:pt>
                <c:pt idx="1997">
                  <c:v>1977.9492596156601</c:v>
                </c:pt>
                <c:pt idx="1998">
                  <c:v>1944.9916551677416</c:v>
                </c:pt>
                <c:pt idx="1999">
                  <c:v>1980.1066023590367</c:v>
                </c:pt>
                <c:pt idx="2000">
                  <c:v>1975.5379221880735</c:v>
                </c:pt>
                <c:pt idx="2001">
                  <c:v>1960.8608110025359</c:v>
                </c:pt>
                <c:pt idx="2002">
                  <c:v>1958.9022285775736</c:v>
                </c:pt>
                <c:pt idx="2003">
                  <c:v>1974.5167507357817</c:v>
                </c:pt>
                <c:pt idx="2004">
                  <c:v>1979.358397170801</c:v>
                </c:pt>
                <c:pt idx="2005">
                  <c:v>1979.2466093786743</c:v>
                </c:pt>
                <c:pt idx="2006">
                  <c:v>1976.1067730958544</c:v>
                </c:pt>
                <c:pt idx="2007">
                  <c:v>1978.685231333654</c:v>
                </c:pt>
                <c:pt idx="2008">
                  <c:v>1964.2861260015859</c:v>
                </c:pt>
                <c:pt idx="2009">
                  <c:v>1935.7467979839662</c:v>
                </c:pt>
                <c:pt idx="2010">
                  <c:v>1959.8511070807001</c:v>
                </c:pt>
                <c:pt idx="2011">
                  <c:v>1971.350040053253</c:v>
                </c:pt>
                <c:pt idx="2012">
                  <c:v>1976.9984814221471</c:v>
                </c:pt>
                <c:pt idx="2013">
                  <c:v>1979.2319070703313</c:v>
                </c:pt>
                <c:pt idx="2014">
                  <c:v>1977.6795734744469</c:v>
                </c:pt>
                <c:pt idx="2015">
                  <c:v>1980.7919618730734</c:v>
                </c:pt>
                <c:pt idx="2016">
                  <c:v>1983.2023116733137</c:v>
                </c:pt>
                <c:pt idx="2017">
                  <c:v>1978.6929987031488</c:v>
                </c:pt>
                <c:pt idx="2018">
                  <c:v>1983.5060285229586</c:v>
                </c:pt>
                <c:pt idx="2019">
                  <c:v>1982.8256868072226</c:v>
                </c:pt>
                <c:pt idx="2020">
                  <c:v>1970.3630744018269</c:v>
                </c:pt>
                <c:pt idx="2021">
                  <c:v>1942.0784914410547</c:v>
                </c:pt>
                <c:pt idx="2022">
                  <c:v>1977.8415315884608</c:v>
                </c:pt>
                <c:pt idx="2023">
                  <c:v>1973.1720249984824</c:v>
                </c:pt>
                <c:pt idx="2024">
                  <c:v>1973.1671394934328</c:v>
                </c:pt>
                <c:pt idx="2025">
                  <c:v>1967.6944271161262</c:v>
                </c:pt>
                <c:pt idx="2026">
                  <c:v>1979.9275749645776</c:v>
                </c:pt>
                <c:pt idx="2027">
                  <c:v>1973.1032204701389</c:v>
                </c:pt>
                <c:pt idx="2028">
                  <c:v>1981.5341403365751</c:v>
                </c:pt>
                <c:pt idx="2029">
                  <c:v>1984.016391904049</c:v>
                </c:pt>
                <c:pt idx="2030">
                  <c:v>1983.1182822986918</c:v>
                </c:pt>
                <c:pt idx="2031">
                  <c:v>1980.8475855408071</c:v>
                </c:pt>
                <c:pt idx="2032">
                  <c:v>1980.5208759024354</c:v>
                </c:pt>
                <c:pt idx="2033">
                  <c:v>1215.3636625029285</c:v>
                </c:pt>
                <c:pt idx="2034">
                  <c:v>1084.370568169024</c:v>
                </c:pt>
                <c:pt idx="2035">
                  <c:v>917.68877675842748</c:v>
                </c:pt>
                <c:pt idx="2036">
                  <c:v>1303.1823004382334</c:v>
                </c:pt>
                <c:pt idx="2037">
                  <c:v>1303.2654087498706</c:v>
                </c:pt>
                <c:pt idx="2038">
                  <c:v>936.65691290922314</c:v>
                </c:pt>
                <c:pt idx="2039">
                  <c:v>860.9006266839117</c:v>
                </c:pt>
                <c:pt idx="2040">
                  <c:v>897.1949879070512</c:v>
                </c:pt>
                <c:pt idx="2041">
                  <c:v>1047.0245918895976</c:v>
                </c:pt>
                <c:pt idx="2042">
                  <c:v>1015.2674232038353</c:v>
                </c:pt>
                <c:pt idx="2043">
                  <c:v>1173.5050702570068</c:v>
                </c:pt>
                <c:pt idx="2044">
                  <c:v>1075.8012936981002</c:v>
                </c:pt>
                <c:pt idx="2045">
                  <c:v>1127.8014430645214</c:v>
                </c:pt>
                <c:pt idx="2046">
                  <c:v>1046.8232071192169</c:v>
                </c:pt>
                <c:pt idx="2047">
                  <c:v>930.67148179649996</c:v>
                </c:pt>
                <c:pt idx="2048">
                  <c:v>1091.9344980598744</c:v>
                </c:pt>
                <c:pt idx="2049">
                  <c:v>849.68500718794462</c:v>
                </c:pt>
                <c:pt idx="2050">
                  <c:v>747.1201766852414</c:v>
                </c:pt>
                <c:pt idx="2051">
                  <c:v>1111.5550842546627</c:v>
                </c:pt>
                <c:pt idx="2052">
                  <c:v>1069.3544096827272</c:v>
                </c:pt>
                <c:pt idx="2053">
                  <c:v>1027.6239098131214</c:v>
                </c:pt>
                <c:pt idx="2054">
                  <c:v>799.83505648908499</c:v>
                </c:pt>
                <c:pt idx="2055">
                  <c:v>849.77567856167514</c:v>
                </c:pt>
                <c:pt idx="2056">
                  <c:v>876.53325766782143</c:v>
                </c:pt>
                <c:pt idx="2057">
                  <c:v>767.87258179429682</c:v>
                </c:pt>
                <c:pt idx="2058">
                  <c:v>785.37564096405276</c:v>
                </c:pt>
                <c:pt idx="2059">
                  <c:v>702.86378314379931</c:v>
                </c:pt>
                <c:pt idx="2060">
                  <c:v>509.4246617931185</c:v>
                </c:pt>
                <c:pt idx="2061">
                  <c:v>435.25826849534553</c:v>
                </c:pt>
                <c:pt idx="2062">
                  <c:v>482.3505187887306</c:v>
                </c:pt>
                <c:pt idx="2063">
                  <c:v>627.37758323966659</c:v>
                </c:pt>
                <c:pt idx="2064">
                  <c:v>678.6627457806602</c:v>
                </c:pt>
                <c:pt idx="2065">
                  <c:v>743.12911017348245</c:v>
                </c:pt>
                <c:pt idx="2066">
                  <c:v>648.25545722865104</c:v>
                </c:pt>
                <c:pt idx="2067">
                  <c:v>501.79564135297352</c:v>
                </c:pt>
                <c:pt idx="2068">
                  <c:v>526.43816124627017</c:v>
                </c:pt>
                <c:pt idx="2069">
                  <c:v>417.20143175957583</c:v>
                </c:pt>
                <c:pt idx="2070">
                  <c:v>542.03825333818645</c:v>
                </c:pt>
                <c:pt idx="2071">
                  <c:v>600.65716223635695</c:v>
                </c:pt>
                <c:pt idx="2072">
                  <c:v>710.57753539368173</c:v>
                </c:pt>
                <c:pt idx="2073">
                  <c:v>597.59679100096764</c:v>
                </c:pt>
                <c:pt idx="2074">
                  <c:v>427.4683686195749</c:v>
                </c:pt>
                <c:pt idx="2075">
                  <c:v>363.72486835985103</c:v>
                </c:pt>
                <c:pt idx="2076">
                  <c:v>311.12205431274515</c:v>
                </c:pt>
                <c:pt idx="2077">
                  <c:v>292.31400861756879</c:v>
                </c:pt>
                <c:pt idx="2078">
                  <c:v>325.17633243430873</c:v>
                </c:pt>
                <c:pt idx="2079">
                  <c:v>215.0483885201817</c:v>
                </c:pt>
                <c:pt idx="2080">
                  <c:v>100.78885146340532</c:v>
                </c:pt>
                <c:pt idx="2081">
                  <c:v>57.219973705780482</c:v>
                </c:pt>
                <c:pt idx="2082">
                  <c:v>28.216738614984067</c:v>
                </c:pt>
                <c:pt idx="2083">
                  <c:v>31.511502528832459</c:v>
                </c:pt>
                <c:pt idx="2084">
                  <c:v>118.07895462335486</c:v>
                </c:pt>
                <c:pt idx="2085">
                  <c:v>33.665324968933426</c:v>
                </c:pt>
                <c:pt idx="2086">
                  <c:v>1304.8761543538478</c:v>
                </c:pt>
                <c:pt idx="2087">
                  <c:v>962.69844145229024</c:v>
                </c:pt>
                <c:pt idx="2088">
                  <c:v>775.81748418572374</c:v>
                </c:pt>
                <c:pt idx="2089">
                  <c:v>624.99562917594028</c:v>
                </c:pt>
                <c:pt idx="2090">
                  <c:v>856.57395703678208</c:v>
                </c:pt>
                <c:pt idx="2091">
                  <c:v>749.68208411931812</c:v>
                </c:pt>
                <c:pt idx="2092">
                  <c:v>732.72464762683558</c:v>
                </c:pt>
                <c:pt idx="2093">
                  <c:v>655.8927478684833</c:v>
                </c:pt>
                <c:pt idx="2094">
                  <c:v>941.33642570789004</c:v>
                </c:pt>
                <c:pt idx="2095">
                  <c:v>1653.7484720960047</c:v>
                </c:pt>
                <c:pt idx="2096">
                  <c:v>1985.8210159142454</c:v>
                </c:pt>
                <c:pt idx="2097">
                  <c:v>1980.2995785253715</c:v>
                </c:pt>
                <c:pt idx="2098">
                  <c:v>1983.6743392795242</c:v>
                </c:pt>
                <c:pt idx="2099">
                  <c:v>1985.1391655410389</c:v>
                </c:pt>
                <c:pt idx="2100">
                  <c:v>1980.1844284964345</c:v>
                </c:pt>
                <c:pt idx="2101">
                  <c:v>1977.4287007908142</c:v>
                </c:pt>
                <c:pt idx="2102">
                  <c:v>1969.545835787045</c:v>
                </c:pt>
                <c:pt idx="2103">
                  <c:v>1976.9786967876987</c:v>
                </c:pt>
                <c:pt idx="2104">
                  <c:v>1970.214243282524</c:v>
                </c:pt>
                <c:pt idx="2105">
                  <c:v>1969.11124172378</c:v>
                </c:pt>
                <c:pt idx="2106">
                  <c:v>1957.2752947860763</c:v>
                </c:pt>
                <c:pt idx="2107">
                  <c:v>1903.899243130676</c:v>
                </c:pt>
                <c:pt idx="2108">
                  <c:v>1932.2481506242889</c:v>
                </c:pt>
                <c:pt idx="2109">
                  <c:v>1944.8128560584275</c:v>
                </c:pt>
                <c:pt idx="2110">
                  <c:v>1948.5728189371157</c:v>
                </c:pt>
                <c:pt idx="2111">
                  <c:v>1948.0407084861081</c:v>
                </c:pt>
                <c:pt idx="2112">
                  <c:v>1786.6938169412997</c:v>
                </c:pt>
                <c:pt idx="2113">
                  <c:v>1721.6915217664973</c:v>
                </c:pt>
                <c:pt idx="2114">
                  <c:v>1260.7145664168947</c:v>
                </c:pt>
                <c:pt idx="2115">
                  <c:v>1940.1575787514623</c:v>
                </c:pt>
                <c:pt idx="2116">
                  <c:v>1961.8825749511191</c:v>
                </c:pt>
                <c:pt idx="2117">
                  <c:v>1815.3564003518479</c:v>
                </c:pt>
                <c:pt idx="2118">
                  <c:v>1931.5750510114094</c:v>
                </c:pt>
                <c:pt idx="2119">
                  <c:v>1629.198037146183</c:v>
                </c:pt>
                <c:pt idx="2120">
                  <c:v>773.42317489912841</c:v>
                </c:pt>
                <c:pt idx="2121">
                  <c:v>1145.8521250230465</c:v>
                </c:pt>
                <c:pt idx="2122">
                  <c:v>1909.6490597030552</c:v>
                </c:pt>
                <c:pt idx="2123">
                  <c:v>1805.9697668498616</c:v>
                </c:pt>
                <c:pt idx="2124">
                  <c:v>1824.441048736031</c:v>
                </c:pt>
                <c:pt idx="2125">
                  <c:v>1896.5513395282915</c:v>
                </c:pt>
                <c:pt idx="2126">
                  <c:v>1774.7401257548784</c:v>
                </c:pt>
                <c:pt idx="2127">
                  <c:v>1983.4244044019292</c:v>
                </c:pt>
                <c:pt idx="2128">
                  <c:v>1982.098590193556</c:v>
                </c:pt>
                <c:pt idx="2129">
                  <c:v>1980.3212584258574</c:v>
                </c:pt>
                <c:pt idx="2130">
                  <c:v>1983.7881830720207</c:v>
                </c:pt>
                <c:pt idx="2131">
                  <c:v>1975.7358595483283</c:v>
                </c:pt>
                <c:pt idx="2132">
                  <c:v>1980.2969198162652</c:v>
                </c:pt>
                <c:pt idx="2133">
                  <c:v>1978.8278392907073</c:v>
                </c:pt>
                <c:pt idx="2134">
                  <c:v>1964.1068104353142</c:v>
                </c:pt>
                <c:pt idx="2135">
                  <c:v>1978.7938244437025</c:v>
                </c:pt>
                <c:pt idx="2136">
                  <c:v>1973.4226250192958</c:v>
                </c:pt>
                <c:pt idx="2137">
                  <c:v>1972.0659775652716</c:v>
                </c:pt>
                <c:pt idx="2138">
                  <c:v>1952.2685540971356</c:v>
                </c:pt>
                <c:pt idx="2139">
                  <c:v>1977.8862271091</c:v>
                </c:pt>
                <c:pt idx="2140">
                  <c:v>1976.0103710835142</c:v>
                </c:pt>
                <c:pt idx="2141">
                  <c:v>1961.9967320779926</c:v>
                </c:pt>
                <c:pt idx="2142">
                  <c:v>1977.6954922725986</c:v>
                </c:pt>
                <c:pt idx="2143">
                  <c:v>1976.6858424528205</c:v>
                </c:pt>
                <c:pt idx="2144">
                  <c:v>1977.8361828392963</c:v>
                </c:pt>
                <c:pt idx="2145">
                  <c:v>1978.4169434462901</c:v>
                </c:pt>
                <c:pt idx="2146">
                  <c:v>1980.1881783467718</c:v>
                </c:pt>
                <c:pt idx="2147">
                  <c:v>1974.1891648458845</c:v>
                </c:pt>
                <c:pt idx="2148">
                  <c:v>1975.8207966216282</c:v>
                </c:pt>
                <c:pt idx="2149">
                  <c:v>1967.9941949420388</c:v>
                </c:pt>
                <c:pt idx="2150">
                  <c:v>1888.8155190395823</c:v>
                </c:pt>
                <c:pt idx="2151">
                  <c:v>1874.0317210704256</c:v>
                </c:pt>
                <c:pt idx="2152">
                  <c:v>1692.6905095236591</c:v>
                </c:pt>
                <c:pt idx="2153">
                  <c:v>1077.5835541182093</c:v>
                </c:pt>
                <c:pt idx="2154">
                  <c:v>1223.9975010804039</c:v>
                </c:pt>
                <c:pt idx="2155">
                  <c:v>1364.9792285641809</c:v>
                </c:pt>
                <c:pt idx="2156">
                  <c:v>1043.9555964010356</c:v>
                </c:pt>
                <c:pt idx="2157">
                  <c:v>991.32003264786647</c:v>
                </c:pt>
                <c:pt idx="2158">
                  <c:v>1700.6103845902849</c:v>
                </c:pt>
                <c:pt idx="2159">
                  <c:v>1361.4355269229015</c:v>
                </c:pt>
                <c:pt idx="2160">
                  <c:v>1802.6320069508663</c:v>
                </c:pt>
                <c:pt idx="2161">
                  <c:v>1016.4261883711248</c:v>
                </c:pt>
                <c:pt idx="2162">
                  <c:v>882.05684027354243</c:v>
                </c:pt>
                <c:pt idx="2163">
                  <c:v>1402.5619048487576</c:v>
                </c:pt>
                <c:pt idx="2164">
                  <c:v>1521.5106220069847</c:v>
                </c:pt>
                <c:pt idx="2165">
                  <c:v>919.22751794918327</c:v>
                </c:pt>
                <c:pt idx="2166">
                  <c:v>1269.9616553777782</c:v>
                </c:pt>
                <c:pt idx="2167">
                  <c:v>1235.5735515615604</c:v>
                </c:pt>
                <c:pt idx="2168">
                  <c:v>831.10163814898726</c:v>
                </c:pt>
                <c:pt idx="2169">
                  <c:v>586.20193860091638</c:v>
                </c:pt>
                <c:pt idx="2170">
                  <c:v>681.02326892729411</c:v>
                </c:pt>
                <c:pt idx="2171">
                  <c:v>939.54526024672623</c:v>
                </c:pt>
                <c:pt idx="2172">
                  <c:v>894.26476914286604</c:v>
                </c:pt>
                <c:pt idx="2173">
                  <c:v>451.00022797520018</c:v>
                </c:pt>
                <c:pt idx="2174">
                  <c:v>413.06575811322534</c:v>
                </c:pt>
                <c:pt idx="2175">
                  <c:v>609.88356718824832</c:v>
                </c:pt>
                <c:pt idx="2176">
                  <c:v>888.54191590537857</c:v>
                </c:pt>
                <c:pt idx="2177">
                  <c:v>1024.0812523645502</c:v>
                </c:pt>
                <c:pt idx="2178">
                  <c:v>1018.0016680722165</c:v>
                </c:pt>
                <c:pt idx="2179">
                  <c:v>965.18449069127394</c:v>
                </c:pt>
                <c:pt idx="2180">
                  <c:v>1053.0200643639871</c:v>
                </c:pt>
                <c:pt idx="2181">
                  <c:v>709.63366613832534</c:v>
                </c:pt>
                <c:pt idx="2182">
                  <c:v>506.5167935038736</c:v>
                </c:pt>
                <c:pt idx="2183">
                  <c:v>534.32678363754439</c:v>
                </c:pt>
                <c:pt idx="2184">
                  <c:v>616.00903596850605</c:v>
                </c:pt>
                <c:pt idx="2185">
                  <c:v>810.71839363937283</c:v>
                </c:pt>
                <c:pt idx="2186">
                  <c:v>570.41010461562496</c:v>
                </c:pt>
                <c:pt idx="2187">
                  <c:v>445.33036714554675</c:v>
                </c:pt>
                <c:pt idx="2188">
                  <c:v>573.24484921709609</c:v>
                </c:pt>
                <c:pt idx="2189">
                  <c:v>520.25276406971261</c:v>
                </c:pt>
                <c:pt idx="2190">
                  <c:v>342.96359950667909</c:v>
                </c:pt>
                <c:pt idx="2191">
                  <c:v>483.58698160802123</c:v>
                </c:pt>
                <c:pt idx="2192">
                  <c:v>648.81277326506643</c:v>
                </c:pt>
                <c:pt idx="2193">
                  <c:v>498.36320102439663</c:v>
                </c:pt>
                <c:pt idx="2194">
                  <c:v>265.6727157732654</c:v>
                </c:pt>
                <c:pt idx="2195">
                  <c:v>168.97441055445097</c:v>
                </c:pt>
                <c:pt idx="2196">
                  <c:v>343.36856379112862</c:v>
                </c:pt>
                <c:pt idx="2197">
                  <c:v>306.10552772789873</c:v>
                </c:pt>
                <c:pt idx="2198">
                  <c:v>292.37724209466006</c:v>
                </c:pt>
                <c:pt idx="2199">
                  <c:v>116.59971156288769</c:v>
                </c:pt>
                <c:pt idx="2200">
                  <c:v>179.54345575351061</c:v>
                </c:pt>
                <c:pt idx="2201">
                  <c:v>79.796641427718697</c:v>
                </c:pt>
                <c:pt idx="2202">
                  <c:v>167.50872079334067</c:v>
                </c:pt>
                <c:pt idx="2203">
                  <c:v>177.90530403207862</c:v>
                </c:pt>
                <c:pt idx="2204">
                  <c:v>122.96443778002761</c:v>
                </c:pt>
                <c:pt idx="2205">
                  <c:v>58.166348749339562</c:v>
                </c:pt>
                <c:pt idx="2206">
                  <c:v>66.36525088621724</c:v>
                </c:pt>
                <c:pt idx="2207">
                  <c:v>37.423124860350043</c:v>
                </c:pt>
                <c:pt idx="2208">
                  <c:v>126.04888689917546</c:v>
                </c:pt>
                <c:pt idx="2209">
                  <c:v>321.0925991807876</c:v>
                </c:pt>
                <c:pt idx="2210">
                  <c:v>401.1320042042363</c:v>
                </c:pt>
                <c:pt idx="2211">
                  <c:v>247.3967112166915</c:v>
                </c:pt>
                <c:pt idx="2212">
                  <c:v>406.79363915012641</c:v>
                </c:pt>
                <c:pt idx="2213">
                  <c:v>649.830924905963</c:v>
                </c:pt>
                <c:pt idx="2214">
                  <c:v>1756.4883062786168</c:v>
                </c:pt>
                <c:pt idx="2215">
                  <c:v>1738.4433251917656</c:v>
                </c:pt>
                <c:pt idx="2216">
                  <c:v>1585.6539432326579</c:v>
                </c:pt>
                <c:pt idx="2217">
                  <c:v>1940.6551575575004</c:v>
                </c:pt>
                <c:pt idx="2218">
                  <c:v>1786.465208770825</c:v>
                </c:pt>
                <c:pt idx="2219">
                  <c:v>1909.7097333400307</c:v>
                </c:pt>
                <c:pt idx="2220">
                  <c:v>1743.1441271319813</c:v>
                </c:pt>
                <c:pt idx="2221">
                  <c:v>1734.8635645565776</c:v>
                </c:pt>
                <c:pt idx="2222">
                  <c:v>1696.1543992371223</c:v>
                </c:pt>
                <c:pt idx="2223">
                  <c:v>1560.8183218142331</c:v>
                </c:pt>
                <c:pt idx="2224">
                  <c:v>1439.5373595532744</c:v>
                </c:pt>
                <c:pt idx="2225">
                  <c:v>1917.1721113218184</c:v>
                </c:pt>
                <c:pt idx="2226">
                  <c:v>1955.7336154669351</c:v>
                </c:pt>
                <c:pt idx="2227">
                  <c:v>1974.1363060672293</c:v>
                </c:pt>
                <c:pt idx="2228">
                  <c:v>1954.1242335690727</c:v>
                </c:pt>
                <c:pt idx="2229">
                  <c:v>1948.3550835797455</c:v>
                </c:pt>
                <c:pt idx="2230">
                  <c:v>1946.1379187719365</c:v>
                </c:pt>
                <c:pt idx="2231">
                  <c:v>1949.0285252970866</c:v>
                </c:pt>
                <c:pt idx="2232">
                  <c:v>1969.2051908521762</c:v>
                </c:pt>
                <c:pt idx="2233">
                  <c:v>1952.3681924518346</c:v>
                </c:pt>
                <c:pt idx="2234">
                  <c:v>1952.1069139041756</c:v>
                </c:pt>
                <c:pt idx="2235">
                  <c:v>1978.5841165469346</c:v>
                </c:pt>
                <c:pt idx="2236">
                  <c:v>1962.5628983602917</c:v>
                </c:pt>
                <c:pt idx="2237">
                  <c:v>1928.1040562517176</c:v>
                </c:pt>
                <c:pt idx="2238">
                  <c:v>1894.109230610175</c:v>
                </c:pt>
                <c:pt idx="2239">
                  <c:v>1939.4827054505997</c:v>
                </c:pt>
                <c:pt idx="2240">
                  <c:v>1901.8038386490441</c:v>
                </c:pt>
                <c:pt idx="2241">
                  <c:v>1912.1936963492572</c:v>
                </c:pt>
                <c:pt idx="2242">
                  <c:v>1702.2033817780125</c:v>
                </c:pt>
                <c:pt idx="2243">
                  <c:v>1496.4728410481191</c:v>
                </c:pt>
                <c:pt idx="2244">
                  <c:v>1306.2362848539617</c:v>
                </c:pt>
                <c:pt idx="2245">
                  <c:v>1216.3683071734615</c:v>
                </c:pt>
                <c:pt idx="2246">
                  <c:v>1512.9217587416601</c:v>
                </c:pt>
                <c:pt idx="2247">
                  <c:v>1404.1795509050864</c:v>
                </c:pt>
                <c:pt idx="2248">
                  <c:v>1540.2948663188633</c:v>
                </c:pt>
                <c:pt idx="2249">
                  <c:v>1363.0073963946734</c:v>
                </c:pt>
                <c:pt idx="2250">
                  <c:v>1186.736034505014</c:v>
                </c:pt>
                <c:pt idx="2251">
                  <c:v>1275.2380594210699</c:v>
                </c:pt>
                <c:pt idx="2252">
                  <c:v>1131.8404993592353</c:v>
                </c:pt>
                <c:pt idx="2253">
                  <c:v>606.27948408915893</c:v>
                </c:pt>
                <c:pt idx="2254">
                  <c:v>708.14917889704293</c:v>
                </c:pt>
                <c:pt idx="2255">
                  <c:v>691.77731126587878</c:v>
                </c:pt>
                <c:pt idx="2256">
                  <c:v>722.3171342453644</c:v>
                </c:pt>
                <c:pt idx="2257">
                  <c:v>493.11678306874865</c:v>
                </c:pt>
                <c:pt idx="2258">
                  <c:v>722.34330261078753</c:v>
                </c:pt>
                <c:pt idx="2259">
                  <c:v>627.24700338471632</c:v>
                </c:pt>
                <c:pt idx="2260">
                  <c:v>705.64889200185894</c:v>
                </c:pt>
                <c:pt idx="2261">
                  <c:v>858.36663349018261</c:v>
                </c:pt>
                <c:pt idx="2262">
                  <c:v>881.75793927921427</c:v>
                </c:pt>
                <c:pt idx="2263">
                  <c:v>1003.8212811990602</c:v>
                </c:pt>
                <c:pt idx="2264">
                  <c:v>721.93107621854369</c:v>
                </c:pt>
                <c:pt idx="2265">
                  <c:v>715.90907658307253</c:v>
                </c:pt>
                <c:pt idx="2266">
                  <c:v>596.9923607154559</c:v>
                </c:pt>
                <c:pt idx="2267">
                  <c:v>325.42437338254729</c:v>
                </c:pt>
                <c:pt idx="2268">
                  <c:v>294.41661264126344</c:v>
                </c:pt>
                <c:pt idx="2269">
                  <c:v>339.11678196035098</c:v>
                </c:pt>
                <c:pt idx="2270">
                  <c:v>296.13871531048744</c:v>
                </c:pt>
                <c:pt idx="2271">
                  <c:v>235.63183260249508</c:v>
                </c:pt>
                <c:pt idx="2272">
                  <c:v>142.03884495426885</c:v>
                </c:pt>
                <c:pt idx="2273">
                  <c:v>306.63748117082719</c:v>
                </c:pt>
                <c:pt idx="2274">
                  <c:v>396.56682366381398</c:v>
                </c:pt>
                <c:pt idx="2275">
                  <c:v>378.38719656659327</c:v>
                </c:pt>
                <c:pt idx="2276">
                  <c:v>317.23651219492473</c:v>
                </c:pt>
                <c:pt idx="2277">
                  <c:v>298.3781941716199</c:v>
                </c:pt>
                <c:pt idx="2278">
                  <c:v>57.550737712411532</c:v>
                </c:pt>
                <c:pt idx="2279">
                  <c:v>87.164344035602326</c:v>
                </c:pt>
                <c:pt idx="2280">
                  <c:v>212.76772669944705</c:v>
                </c:pt>
                <c:pt idx="2281">
                  <c:v>273.30228779186314</c:v>
                </c:pt>
                <c:pt idx="2282">
                  <c:v>223.23294007229393</c:v>
                </c:pt>
                <c:pt idx="2283">
                  <c:v>443.59633775156317</c:v>
                </c:pt>
                <c:pt idx="2284">
                  <c:v>520.41311367317303</c:v>
                </c:pt>
                <c:pt idx="2285">
                  <c:v>555.71405885308764</c:v>
                </c:pt>
                <c:pt idx="2286">
                  <c:v>473.81846787148987</c:v>
                </c:pt>
                <c:pt idx="2287">
                  <c:v>461.73298653121242</c:v>
                </c:pt>
                <c:pt idx="2288">
                  <c:v>445.68724348643042</c:v>
                </c:pt>
                <c:pt idx="2289">
                  <c:v>385.41056994628218</c:v>
                </c:pt>
                <c:pt idx="2290">
                  <c:v>290.67281746655078</c:v>
                </c:pt>
                <c:pt idx="2291">
                  <c:v>316.70735715886275</c:v>
                </c:pt>
                <c:pt idx="2292">
                  <c:v>298.0948054603092</c:v>
                </c:pt>
                <c:pt idx="2293">
                  <c:v>240.74663672307111</c:v>
                </c:pt>
                <c:pt idx="2294">
                  <c:v>94.045829668006832</c:v>
                </c:pt>
                <c:pt idx="2295">
                  <c:v>172.37375856964997</c:v>
                </c:pt>
                <c:pt idx="2296">
                  <c:v>118.05613868728365</c:v>
                </c:pt>
                <c:pt idx="2297">
                  <c:v>49.503813533925189</c:v>
                </c:pt>
                <c:pt idx="2298">
                  <c:v>76.221959484461706</c:v>
                </c:pt>
                <c:pt idx="2299">
                  <c:v>79.607375130714715</c:v>
                </c:pt>
                <c:pt idx="2300">
                  <c:v>76.983988695060859</c:v>
                </c:pt>
                <c:pt idx="2301">
                  <c:v>71.95342930720156</c:v>
                </c:pt>
                <c:pt idx="2302">
                  <c:v>317.99774545175489</c:v>
                </c:pt>
                <c:pt idx="2303">
                  <c:v>250.99552911220292</c:v>
                </c:pt>
                <c:pt idx="2304">
                  <c:v>1263.2052119182965</c:v>
                </c:pt>
                <c:pt idx="2305">
                  <c:v>1168.8587647548893</c:v>
                </c:pt>
                <c:pt idx="2306">
                  <c:v>982.69921302161424</c:v>
                </c:pt>
                <c:pt idx="2307">
                  <c:v>896.02794410013894</c:v>
                </c:pt>
                <c:pt idx="2308">
                  <c:v>583.0929436706939</c:v>
                </c:pt>
                <c:pt idx="2309">
                  <c:v>760.82022557319647</c:v>
                </c:pt>
                <c:pt idx="2310">
                  <c:v>318.28787027471003</c:v>
                </c:pt>
                <c:pt idx="2311">
                  <c:v>97.337232446648486</c:v>
                </c:pt>
                <c:pt idx="2312">
                  <c:v>275.7782056421662</c:v>
                </c:pt>
                <c:pt idx="2313">
                  <c:v>280.43481930925412</c:v>
                </c:pt>
                <c:pt idx="2314">
                  <c:v>263.58801159220337</c:v>
                </c:pt>
                <c:pt idx="2315">
                  <c:v>199.38559845030082</c:v>
                </c:pt>
                <c:pt idx="2316">
                  <c:v>216.51478485070942</c:v>
                </c:pt>
                <c:pt idx="2317">
                  <c:v>119.96983236544665</c:v>
                </c:pt>
                <c:pt idx="2318">
                  <c:v>830.38534324341686</c:v>
                </c:pt>
                <c:pt idx="2319">
                  <c:v>630.19926151776599</c:v>
                </c:pt>
                <c:pt idx="2320">
                  <c:v>1070.263219796441</c:v>
                </c:pt>
                <c:pt idx="2321">
                  <c:v>1038.8540883706391</c:v>
                </c:pt>
                <c:pt idx="2322">
                  <c:v>927.0185526141438</c:v>
                </c:pt>
                <c:pt idx="2323">
                  <c:v>753.6036245478947</c:v>
                </c:pt>
                <c:pt idx="2324">
                  <c:v>620.23777030766178</c:v>
                </c:pt>
                <c:pt idx="2325">
                  <c:v>509.4696595804287</c:v>
                </c:pt>
                <c:pt idx="2326">
                  <c:v>339.60069097278244</c:v>
                </c:pt>
                <c:pt idx="2327">
                  <c:v>567.07749847716809</c:v>
                </c:pt>
                <c:pt idx="2328">
                  <c:v>756.69375334768336</c:v>
                </c:pt>
                <c:pt idx="2329">
                  <c:v>852.16680187085444</c:v>
                </c:pt>
                <c:pt idx="2330">
                  <c:v>972.33166733604867</c:v>
                </c:pt>
                <c:pt idx="2331">
                  <c:v>972.6475103454884</c:v>
                </c:pt>
                <c:pt idx="2332">
                  <c:v>867.50014299362442</c:v>
                </c:pt>
                <c:pt idx="2333">
                  <c:v>930.43200002592187</c:v>
                </c:pt>
                <c:pt idx="2334">
                  <c:v>467.09348272768159</c:v>
                </c:pt>
                <c:pt idx="2335">
                  <c:v>666.81666297652919</c:v>
                </c:pt>
                <c:pt idx="2336">
                  <c:v>688.23960000344982</c:v>
                </c:pt>
                <c:pt idx="2337">
                  <c:v>399.99239555765513</c:v>
                </c:pt>
                <c:pt idx="2338">
                  <c:v>391.79249486452215</c:v>
                </c:pt>
                <c:pt idx="2339">
                  <c:v>389.74579811461547</c:v>
                </c:pt>
                <c:pt idx="2340">
                  <c:v>223.74316981474769</c:v>
                </c:pt>
                <c:pt idx="2341">
                  <c:v>425.77174351866341</c:v>
                </c:pt>
                <c:pt idx="2342">
                  <c:v>348.68073815305019</c:v>
                </c:pt>
                <c:pt idx="2343">
                  <c:v>364.30708119445302</c:v>
                </c:pt>
                <c:pt idx="2344">
                  <c:v>424.74131526044226</c:v>
                </c:pt>
                <c:pt idx="2345">
                  <c:v>594.97887042651985</c:v>
                </c:pt>
                <c:pt idx="2346">
                  <c:v>451.41577516788158</c:v>
                </c:pt>
                <c:pt idx="2347">
                  <c:v>487.6320290390662</c:v>
                </c:pt>
                <c:pt idx="2348">
                  <c:v>537.18090975759537</c:v>
                </c:pt>
                <c:pt idx="2349">
                  <c:v>350.11796275343403</c:v>
                </c:pt>
                <c:pt idx="2350">
                  <c:v>227.62972341769955</c:v>
                </c:pt>
                <c:pt idx="2351">
                  <c:v>283.20055438070938</c:v>
                </c:pt>
                <c:pt idx="2352">
                  <c:v>351.85002572913834</c:v>
                </c:pt>
                <c:pt idx="2353">
                  <c:v>401.56298482565791</c:v>
                </c:pt>
                <c:pt idx="2354">
                  <c:v>255.45966468078936</c:v>
                </c:pt>
                <c:pt idx="2355">
                  <c:v>348.46296898346185</c:v>
                </c:pt>
                <c:pt idx="2356">
                  <c:v>642.72209667948687</c:v>
                </c:pt>
                <c:pt idx="2357">
                  <c:v>616.95606589124327</c:v>
                </c:pt>
                <c:pt idx="2358">
                  <c:v>640.20992881656377</c:v>
                </c:pt>
                <c:pt idx="2359">
                  <c:v>462.14289659431421</c:v>
                </c:pt>
                <c:pt idx="2360">
                  <c:v>416.79965694342923</c:v>
                </c:pt>
                <c:pt idx="2361">
                  <c:v>483.70613386929193</c:v>
                </c:pt>
                <c:pt idx="2362">
                  <c:v>520.68608996314936</c:v>
                </c:pt>
                <c:pt idx="2363">
                  <c:v>501.21716430711831</c:v>
                </c:pt>
                <c:pt idx="2364">
                  <c:v>380.27341076158478</c:v>
                </c:pt>
                <c:pt idx="2365">
                  <c:v>297.32071602887743</c:v>
                </c:pt>
                <c:pt idx="2366">
                  <c:v>333.63107324434208</c:v>
                </c:pt>
                <c:pt idx="2367">
                  <c:v>566.47757199320995</c:v>
                </c:pt>
                <c:pt idx="2368">
                  <c:v>345.48698658427725</c:v>
                </c:pt>
                <c:pt idx="2369">
                  <c:v>1941.1367158184491</c:v>
                </c:pt>
                <c:pt idx="2370">
                  <c:v>1951.5029021263811</c:v>
                </c:pt>
                <c:pt idx="2371">
                  <c:v>1972.5216895722435</c:v>
                </c:pt>
                <c:pt idx="2372">
                  <c:v>1974.1250151414267</c:v>
                </c:pt>
                <c:pt idx="2373">
                  <c:v>1976.3489581154658</c:v>
                </c:pt>
                <c:pt idx="2374">
                  <c:v>1969.6731236957849</c:v>
                </c:pt>
                <c:pt idx="2375">
                  <c:v>1963.0834832145297</c:v>
                </c:pt>
                <c:pt idx="2376">
                  <c:v>1901.6137078372717</c:v>
                </c:pt>
                <c:pt idx="2377">
                  <c:v>1912.5794129135372</c:v>
                </c:pt>
                <c:pt idx="2378">
                  <c:v>1899.6245790764192</c:v>
                </c:pt>
                <c:pt idx="2379">
                  <c:v>1896.3796536896966</c:v>
                </c:pt>
                <c:pt idx="2380">
                  <c:v>1891.8567885960324</c:v>
                </c:pt>
                <c:pt idx="2381">
                  <c:v>1818.5031631876186</c:v>
                </c:pt>
                <c:pt idx="2382">
                  <c:v>1961.8169275054529</c:v>
                </c:pt>
                <c:pt idx="2383">
                  <c:v>1899.3715189470197</c:v>
                </c:pt>
                <c:pt idx="2384">
                  <c:v>1684.7990653559905</c:v>
                </c:pt>
                <c:pt idx="2385">
                  <c:v>1845.2376655858977</c:v>
                </c:pt>
                <c:pt idx="2386">
                  <c:v>1685.3076268421332</c:v>
                </c:pt>
                <c:pt idx="2387">
                  <c:v>1756.6531157668792</c:v>
                </c:pt>
                <c:pt idx="2388">
                  <c:v>1771.7288555395608</c:v>
                </c:pt>
                <c:pt idx="2389">
                  <c:v>1740.9148396127553</c:v>
                </c:pt>
                <c:pt idx="2390">
                  <c:v>1703.3868355058801</c:v>
                </c:pt>
                <c:pt idx="2391">
                  <c:v>1909.694252813933</c:v>
                </c:pt>
                <c:pt idx="2392">
                  <c:v>1858.283292023362</c:v>
                </c:pt>
                <c:pt idx="2393">
                  <c:v>1951.6665964503181</c:v>
                </c:pt>
                <c:pt idx="2394">
                  <c:v>1857.3401820465879</c:v>
                </c:pt>
                <c:pt idx="2395">
                  <c:v>1647.378025456173</c:v>
                </c:pt>
                <c:pt idx="2396">
                  <c:v>1312.4264043289716</c:v>
                </c:pt>
                <c:pt idx="2397">
                  <c:v>1660.0995146277303</c:v>
                </c:pt>
                <c:pt idx="2398">
                  <c:v>1550.9033274714343</c:v>
                </c:pt>
                <c:pt idx="2399">
                  <c:v>1722.8824257861402</c:v>
                </c:pt>
                <c:pt idx="2400">
                  <c:v>1900.1958303330061</c:v>
                </c:pt>
                <c:pt idx="2401">
                  <c:v>1832.9207253891675</c:v>
                </c:pt>
                <c:pt idx="2402">
                  <c:v>1908.4369777002107</c:v>
                </c:pt>
                <c:pt idx="2403">
                  <c:v>1495.885246846877</c:v>
                </c:pt>
                <c:pt idx="2404">
                  <c:v>715.6380214268554</c:v>
                </c:pt>
                <c:pt idx="2405">
                  <c:v>865.62341203140477</c:v>
                </c:pt>
                <c:pt idx="2406">
                  <c:v>1005.9081346511476</c:v>
                </c:pt>
                <c:pt idx="2407">
                  <c:v>910.41681683522506</c:v>
                </c:pt>
                <c:pt idx="2408">
                  <c:v>1454.6278245270428</c:v>
                </c:pt>
                <c:pt idx="2409">
                  <c:v>1215.3294600820661</c:v>
                </c:pt>
                <c:pt idx="2410">
                  <c:v>735.38895380216445</c:v>
                </c:pt>
                <c:pt idx="2411">
                  <c:v>644.95750434232605</c:v>
                </c:pt>
                <c:pt idx="2412">
                  <c:v>851.41793641191384</c:v>
                </c:pt>
                <c:pt idx="2413">
                  <c:v>1205.9949204475729</c:v>
                </c:pt>
                <c:pt idx="2414">
                  <c:v>1405.8638657817814</c:v>
                </c:pt>
                <c:pt idx="2415">
                  <c:v>1374.5264176566536</c:v>
                </c:pt>
                <c:pt idx="2416">
                  <c:v>656.39491288869783</c:v>
                </c:pt>
                <c:pt idx="2417">
                  <c:v>369.82753723312248</c:v>
                </c:pt>
                <c:pt idx="2418">
                  <c:v>1946.7367110527589</c:v>
                </c:pt>
                <c:pt idx="2419">
                  <c:v>1946.212847357001</c:v>
                </c:pt>
                <c:pt idx="2420">
                  <c:v>1826.7792932453553</c:v>
                </c:pt>
                <c:pt idx="2421">
                  <c:v>1947.4442737673867</c:v>
                </c:pt>
                <c:pt idx="2422">
                  <c:v>1938.5558166357969</c:v>
                </c:pt>
                <c:pt idx="2423">
                  <c:v>1862.8102753186811</c:v>
                </c:pt>
                <c:pt idx="2424">
                  <c:v>1491.3493650475443</c:v>
                </c:pt>
                <c:pt idx="2425">
                  <c:v>1433.039809203643</c:v>
                </c:pt>
                <c:pt idx="2426">
                  <c:v>1538.488466087809</c:v>
                </c:pt>
                <c:pt idx="2427">
                  <c:v>1409.5535541852753</c:v>
                </c:pt>
                <c:pt idx="2428">
                  <c:v>1759.8906216638061</c:v>
                </c:pt>
                <c:pt idx="2429">
                  <c:v>1463.5566345909297</c:v>
                </c:pt>
                <c:pt idx="2430">
                  <c:v>954.18963476423164</c:v>
                </c:pt>
                <c:pt idx="2431">
                  <c:v>1155.0766167205616</c:v>
                </c:pt>
                <c:pt idx="2432">
                  <c:v>884.99998155995638</c:v>
                </c:pt>
                <c:pt idx="2433">
                  <c:v>585.82217239596253</c:v>
                </c:pt>
                <c:pt idx="2434">
                  <c:v>864.58388242826231</c:v>
                </c:pt>
                <c:pt idx="2435">
                  <c:v>968.02885916195851</c:v>
                </c:pt>
                <c:pt idx="2436">
                  <c:v>1800.3551313139549</c:v>
                </c:pt>
                <c:pt idx="2437">
                  <c:v>1827.5758291251063</c:v>
                </c:pt>
                <c:pt idx="2438">
                  <c:v>1684.3696203719951</c:v>
                </c:pt>
                <c:pt idx="2439">
                  <c:v>1520.9260171524488</c:v>
                </c:pt>
                <c:pt idx="2440">
                  <c:v>1432.8697976476963</c:v>
                </c:pt>
                <c:pt idx="2441">
                  <c:v>1295.6053822841607</c:v>
                </c:pt>
                <c:pt idx="2442">
                  <c:v>1327.5918356883451</c:v>
                </c:pt>
                <c:pt idx="2443">
                  <c:v>1108.1115651181051</c:v>
                </c:pt>
                <c:pt idx="2444">
                  <c:v>1166.8510698594841</c:v>
                </c:pt>
                <c:pt idx="2445">
                  <c:v>649.09147971804396</c:v>
                </c:pt>
                <c:pt idx="2446">
                  <c:v>229.97812107700463</c:v>
                </c:pt>
                <c:pt idx="2447">
                  <c:v>299.44375767672182</c:v>
                </c:pt>
                <c:pt idx="2448">
                  <c:v>300.92059878290945</c:v>
                </c:pt>
                <c:pt idx="2449">
                  <c:v>533.19183272449266</c:v>
                </c:pt>
                <c:pt idx="2450">
                  <c:v>454.86952650005583</c:v>
                </c:pt>
                <c:pt idx="2451">
                  <c:v>871.07193855448429</c:v>
                </c:pt>
                <c:pt idx="2452">
                  <c:v>977.23241915122173</c:v>
                </c:pt>
                <c:pt idx="2453">
                  <c:v>906.62733643520698</c:v>
                </c:pt>
                <c:pt idx="2454">
                  <c:v>865.05392068494393</c:v>
                </c:pt>
                <c:pt idx="2455">
                  <c:v>797.31577677938708</c:v>
                </c:pt>
                <c:pt idx="2456">
                  <c:v>1188.9314247434997</c:v>
                </c:pt>
                <c:pt idx="2457">
                  <c:v>1249.1719800118569</c:v>
                </c:pt>
                <c:pt idx="2458">
                  <c:v>946.12915038597737</c:v>
                </c:pt>
                <c:pt idx="2459">
                  <c:v>847.07051831672061</c:v>
                </c:pt>
                <c:pt idx="2460">
                  <c:v>1228.4943178035176</c:v>
                </c:pt>
                <c:pt idx="2461">
                  <c:v>519.9001674235127</c:v>
                </c:pt>
                <c:pt idx="2462">
                  <c:v>297.4767891960841</c:v>
                </c:pt>
                <c:pt idx="2463">
                  <c:v>195.29940628313605</c:v>
                </c:pt>
                <c:pt idx="2464">
                  <c:v>214.41191319770763</c:v>
                </c:pt>
                <c:pt idx="2465">
                  <c:v>431.4397724029298</c:v>
                </c:pt>
                <c:pt idx="2466">
                  <c:v>677.71158568392798</c:v>
                </c:pt>
                <c:pt idx="2467">
                  <c:v>340.53104120040024</c:v>
                </c:pt>
                <c:pt idx="2468">
                  <c:v>274.84657688694887</c:v>
                </c:pt>
                <c:pt idx="2469">
                  <c:v>132.8034751605808</c:v>
                </c:pt>
                <c:pt idx="2470">
                  <c:v>318.90224854737164</c:v>
                </c:pt>
                <c:pt idx="2471">
                  <c:v>370.89281747827926</c:v>
                </c:pt>
                <c:pt idx="2472">
                  <c:v>499.44735503217203</c:v>
                </c:pt>
                <c:pt idx="2473">
                  <c:v>341.96034850978805</c:v>
                </c:pt>
                <c:pt idx="2474">
                  <c:v>376.52524840589945</c:v>
                </c:pt>
                <c:pt idx="2475">
                  <c:v>321.94478414802745</c:v>
                </c:pt>
                <c:pt idx="2476">
                  <c:v>398.30663508601265</c:v>
                </c:pt>
                <c:pt idx="2477">
                  <c:v>334.91584867343954</c:v>
                </c:pt>
                <c:pt idx="2478">
                  <c:v>638.67474108194972</c:v>
                </c:pt>
                <c:pt idx="2479">
                  <c:v>579.12985213114598</c:v>
                </c:pt>
                <c:pt idx="2480">
                  <c:v>563.57344531627859</c:v>
                </c:pt>
                <c:pt idx="2481">
                  <c:v>637.98444612813489</c:v>
                </c:pt>
                <c:pt idx="2482">
                  <c:v>580.96742706182795</c:v>
                </c:pt>
                <c:pt idx="2483">
                  <c:v>459.08622360975988</c:v>
                </c:pt>
                <c:pt idx="2484">
                  <c:v>582.93419738355647</c:v>
                </c:pt>
                <c:pt idx="2485">
                  <c:v>427.08884301511205</c:v>
                </c:pt>
                <c:pt idx="2486">
                  <c:v>429.27922403945234</c:v>
                </c:pt>
                <c:pt idx="2487">
                  <c:v>261.97505634821448</c:v>
                </c:pt>
                <c:pt idx="2488">
                  <c:v>286.86407386129298</c:v>
                </c:pt>
                <c:pt idx="2489">
                  <c:v>350.75927585235866</c:v>
                </c:pt>
                <c:pt idx="2490">
                  <c:v>188.53228106588318</c:v>
                </c:pt>
                <c:pt idx="2491">
                  <c:v>252.91999127063914</c:v>
                </c:pt>
                <c:pt idx="2492">
                  <c:v>129.80613803117009</c:v>
                </c:pt>
                <c:pt idx="2493">
                  <c:v>100.66228823726775</c:v>
                </c:pt>
                <c:pt idx="2494">
                  <c:v>106.00714694484671</c:v>
                </c:pt>
                <c:pt idx="2495">
                  <c:v>201.27660593458836</c:v>
                </c:pt>
                <c:pt idx="2496">
                  <c:v>94.004185490769871</c:v>
                </c:pt>
                <c:pt idx="2497">
                  <c:v>47.943082488059233</c:v>
                </c:pt>
                <c:pt idx="2498">
                  <c:v>85.756298480178557</c:v>
                </c:pt>
                <c:pt idx="2499">
                  <c:v>201.23466164281203</c:v>
                </c:pt>
                <c:pt idx="2500">
                  <c:v>187.89636258338737</c:v>
                </c:pt>
                <c:pt idx="2501">
                  <c:v>64.711268696287732</c:v>
                </c:pt>
                <c:pt idx="2502">
                  <c:v>31.288176530059037</c:v>
                </c:pt>
                <c:pt idx="2503">
                  <c:v>38.292357585380884</c:v>
                </c:pt>
                <c:pt idx="2504">
                  <c:v>31.323457308099602</c:v>
                </c:pt>
                <c:pt idx="2505">
                  <c:v>129.36119022520776</c:v>
                </c:pt>
                <c:pt idx="2506">
                  <c:v>103.34425390055459</c:v>
                </c:pt>
                <c:pt idx="2507">
                  <c:v>315.21285838804221</c:v>
                </c:pt>
                <c:pt idx="2508">
                  <c:v>447.90986285471547</c:v>
                </c:pt>
                <c:pt idx="2509">
                  <c:v>478.49177957479156</c:v>
                </c:pt>
                <c:pt idx="2510">
                  <c:v>493.00453015555297</c:v>
                </c:pt>
                <c:pt idx="2511">
                  <c:v>440.98630353852377</c:v>
                </c:pt>
                <c:pt idx="2512">
                  <c:v>661.19871552313759</c:v>
                </c:pt>
                <c:pt idx="2513">
                  <c:v>747.36243136303995</c:v>
                </c:pt>
                <c:pt idx="2514">
                  <c:v>773.25474393685033</c:v>
                </c:pt>
                <c:pt idx="2515">
                  <c:v>694.4406117475454</c:v>
                </c:pt>
                <c:pt idx="2516">
                  <c:v>775.91694338081265</c:v>
                </c:pt>
                <c:pt idx="2517">
                  <c:v>707.76173835735472</c:v>
                </c:pt>
                <c:pt idx="2518">
                  <c:v>583.16773792301251</c:v>
                </c:pt>
                <c:pt idx="2519">
                  <c:v>648.13818327698141</c:v>
                </c:pt>
                <c:pt idx="2520">
                  <c:v>677.839962594849</c:v>
                </c:pt>
                <c:pt idx="2521">
                  <c:v>893.08794377079562</c:v>
                </c:pt>
                <c:pt idx="2522">
                  <c:v>880.91330328466711</c:v>
                </c:pt>
                <c:pt idx="2523">
                  <c:v>1976.8386454615968</c:v>
                </c:pt>
                <c:pt idx="2524">
                  <c:v>1614.1289230999348</c:v>
                </c:pt>
                <c:pt idx="2525">
                  <c:v>1373.8306009214273</c:v>
                </c:pt>
                <c:pt idx="2526">
                  <c:v>1804.8174111785956</c:v>
                </c:pt>
                <c:pt idx="2527">
                  <c:v>1943.3941524103179</c:v>
                </c:pt>
                <c:pt idx="2528">
                  <c:v>1908.5712653352791</c:v>
                </c:pt>
                <c:pt idx="2529">
                  <c:v>1911.7302854128557</c:v>
                </c:pt>
                <c:pt idx="2530">
                  <c:v>1852.2961207777985</c:v>
                </c:pt>
                <c:pt idx="2531">
                  <c:v>1914.5498752446122</c:v>
                </c:pt>
                <c:pt idx="2532">
                  <c:v>1952.1546395828868</c:v>
                </c:pt>
                <c:pt idx="2533">
                  <c:v>1976.4248868877896</c:v>
                </c:pt>
                <c:pt idx="2534">
                  <c:v>1984.5854073181456</c:v>
                </c:pt>
                <c:pt idx="2535">
                  <c:v>1984.0873332838241</c:v>
                </c:pt>
                <c:pt idx="2536">
                  <c:v>1984.387110780066</c:v>
                </c:pt>
                <c:pt idx="2537">
                  <c:v>1469.7233914226799</c:v>
                </c:pt>
                <c:pt idx="2538">
                  <c:v>1196.8912397606248</c:v>
                </c:pt>
                <c:pt idx="2539">
                  <c:v>1115.5655680925074</c:v>
                </c:pt>
                <c:pt idx="2540">
                  <c:v>1131.9406636239669</c:v>
                </c:pt>
                <c:pt idx="2541">
                  <c:v>529.1092318189402</c:v>
                </c:pt>
                <c:pt idx="2542">
                  <c:v>747.10898751997127</c:v>
                </c:pt>
                <c:pt idx="2543">
                  <c:v>902.56740261712548</c:v>
                </c:pt>
                <c:pt idx="2544">
                  <c:v>920.92223988161959</c:v>
                </c:pt>
                <c:pt idx="2545">
                  <c:v>779.0492464544011</c:v>
                </c:pt>
                <c:pt idx="2546">
                  <c:v>799.83671941159002</c:v>
                </c:pt>
                <c:pt idx="2547">
                  <c:v>1175.421293670568</c:v>
                </c:pt>
                <c:pt idx="2548">
                  <c:v>762.13558432989601</c:v>
                </c:pt>
                <c:pt idx="2549">
                  <c:v>1097.7136745944881</c:v>
                </c:pt>
                <c:pt idx="2550">
                  <c:v>1040.1740882870099</c:v>
                </c:pt>
                <c:pt idx="2551">
                  <c:v>931.15884043582662</c:v>
                </c:pt>
                <c:pt idx="2552">
                  <c:v>1101.6473417686025</c:v>
                </c:pt>
                <c:pt idx="2553">
                  <c:v>996.10770178455573</c:v>
                </c:pt>
                <c:pt idx="2554">
                  <c:v>829.36376375112718</c:v>
                </c:pt>
                <c:pt idx="2555">
                  <c:v>1120.9930369250635</c:v>
                </c:pt>
                <c:pt idx="2556">
                  <c:v>714.54674124684072</c:v>
                </c:pt>
                <c:pt idx="2557">
                  <c:v>726.19260783222069</c:v>
                </c:pt>
                <c:pt idx="2558">
                  <c:v>821.34229423233273</c:v>
                </c:pt>
                <c:pt idx="2559">
                  <c:v>703.59892758994397</c:v>
                </c:pt>
                <c:pt idx="2560">
                  <c:v>723.35361823171456</c:v>
                </c:pt>
                <c:pt idx="2561">
                  <c:v>659.53601488987999</c:v>
                </c:pt>
                <c:pt idx="2562">
                  <c:v>692.62683086236643</c:v>
                </c:pt>
                <c:pt idx="2563">
                  <c:v>1015.6727659655983</c:v>
                </c:pt>
                <c:pt idx="2564">
                  <c:v>859.1762900926899</c:v>
                </c:pt>
                <c:pt idx="2565">
                  <c:v>861.62111264803252</c:v>
                </c:pt>
                <c:pt idx="2566">
                  <c:v>728.30576133005388</c:v>
                </c:pt>
                <c:pt idx="2567">
                  <c:v>697.67451162031023</c:v>
                </c:pt>
                <c:pt idx="2568">
                  <c:v>601.35208848882655</c:v>
                </c:pt>
                <c:pt idx="2569">
                  <c:v>670.15814016143281</c:v>
                </c:pt>
                <c:pt idx="2570">
                  <c:v>473.18007043808888</c:v>
                </c:pt>
                <c:pt idx="2571">
                  <c:v>552.49712318930312</c:v>
                </c:pt>
                <c:pt idx="2572">
                  <c:v>463.59001196017016</c:v>
                </c:pt>
                <c:pt idx="2573">
                  <c:v>544.9838793396375</c:v>
                </c:pt>
                <c:pt idx="2574">
                  <c:v>506.74858254046495</c:v>
                </c:pt>
                <c:pt idx="2575">
                  <c:v>360.95181186468756</c:v>
                </c:pt>
                <c:pt idx="2576">
                  <c:v>410.10051659875302</c:v>
                </c:pt>
                <c:pt idx="2577">
                  <c:v>949.58636162321602</c:v>
                </c:pt>
                <c:pt idx="2578">
                  <c:v>903.90542588745927</c:v>
                </c:pt>
                <c:pt idx="2579">
                  <c:v>993.68825138695433</c:v>
                </c:pt>
                <c:pt idx="2580">
                  <c:v>1006.2272912023959</c:v>
                </c:pt>
                <c:pt idx="2581">
                  <c:v>946.98601046183649</c:v>
                </c:pt>
                <c:pt idx="2582">
                  <c:v>1101.6035713505057</c:v>
                </c:pt>
                <c:pt idx="2583">
                  <c:v>1384.4067419696651</c:v>
                </c:pt>
                <c:pt idx="2584">
                  <c:v>1101.3343623084579</c:v>
                </c:pt>
                <c:pt idx="2585">
                  <c:v>1652.2624112410062</c:v>
                </c:pt>
                <c:pt idx="2586">
                  <c:v>1542.0153549231154</c:v>
                </c:pt>
                <c:pt idx="2587">
                  <c:v>1076.2481795011665</c:v>
                </c:pt>
                <c:pt idx="2588">
                  <c:v>1199.7718515088357</c:v>
                </c:pt>
                <c:pt idx="2589">
                  <c:v>1131.5196070761322</c:v>
                </c:pt>
                <c:pt idx="2590">
                  <c:v>1416.6802640294345</c:v>
                </c:pt>
                <c:pt idx="2591">
                  <c:v>1604.2125921855902</c:v>
                </c:pt>
                <c:pt idx="2592">
                  <c:v>836.29684542676318</c:v>
                </c:pt>
                <c:pt idx="2593">
                  <c:v>871.85030962272833</c:v>
                </c:pt>
                <c:pt idx="2594">
                  <c:v>704.09117627354931</c:v>
                </c:pt>
                <c:pt idx="2595">
                  <c:v>1203.6236056682403</c:v>
                </c:pt>
                <c:pt idx="2596">
                  <c:v>807.05788119721024</c:v>
                </c:pt>
                <c:pt idx="2597">
                  <c:v>1070.3136093922349</c:v>
                </c:pt>
                <c:pt idx="2598">
                  <c:v>839.04674291475305</c:v>
                </c:pt>
                <c:pt idx="2599">
                  <c:v>1533.4365071604909</c:v>
                </c:pt>
                <c:pt idx="2600">
                  <c:v>1489.0458480310463</c:v>
                </c:pt>
                <c:pt idx="2601">
                  <c:v>1409.8608332659778</c:v>
                </c:pt>
                <c:pt idx="2602">
                  <c:v>1363.9967077973347</c:v>
                </c:pt>
                <c:pt idx="2603">
                  <c:v>1783.7971759657605</c:v>
                </c:pt>
                <c:pt idx="2604">
                  <c:v>1704.3940293480221</c:v>
                </c:pt>
                <c:pt idx="2605">
                  <c:v>1507.4823056594914</c:v>
                </c:pt>
                <c:pt idx="2606">
                  <c:v>1382.3246550121135</c:v>
                </c:pt>
                <c:pt idx="2607">
                  <c:v>1427.3287494518142</c:v>
                </c:pt>
                <c:pt idx="2608">
                  <c:v>1647.4896743332017</c:v>
                </c:pt>
                <c:pt idx="2609">
                  <c:v>1470.4539126056688</c:v>
                </c:pt>
                <c:pt idx="2610">
                  <c:v>1314.8640245890865</c:v>
                </c:pt>
                <c:pt idx="2611">
                  <c:v>898.79082708792532</c:v>
                </c:pt>
                <c:pt idx="2612">
                  <c:v>1296.7878745346534</c:v>
                </c:pt>
                <c:pt idx="2613">
                  <c:v>1550.5494525189729</c:v>
                </c:pt>
                <c:pt idx="2614">
                  <c:v>1406.4113936372705</c:v>
                </c:pt>
                <c:pt idx="2615">
                  <c:v>1050.740825526588</c:v>
                </c:pt>
                <c:pt idx="2616">
                  <c:v>1006.2979752539035</c:v>
                </c:pt>
                <c:pt idx="2617">
                  <c:v>777.63151073611152</c:v>
                </c:pt>
                <c:pt idx="2618">
                  <c:v>641.19509273118683</c:v>
                </c:pt>
                <c:pt idx="2619">
                  <c:v>751.81531394450224</c:v>
                </c:pt>
                <c:pt idx="2620">
                  <c:v>841.86073804876662</c:v>
                </c:pt>
                <c:pt idx="2621">
                  <c:v>1031.2972569174979</c:v>
                </c:pt>
                <c:pt idx="2622">
                  <c:v>635.89276514339292</c:v>
                </c:pt>
                <c:pt idx="2623">
                  <c:v>310.30868926976893</c:v>
                </c:pt>
                <c:pt idx="2624">
                  <c:v>344.78874694918989</c:v>
                </c:pt>
                <c:pt idx="2625">
                  <c:v>574.37075417956464</c:v>
                </c:pt>
                <c:pt idx="2626">
                  <c:v>594.934725867613</c:v>
                </c:pt>
                <c:pt idx="2627">
                  <c:v>451.11189601698663</c:v>
                </c:pt>
                <c:pt idx="2628">
                  <c:v>801.86063150088194</c:v>
                </c:pt>
                <c:pt idx="2629">
                  <c:v>577.45542158818944</c:v>
                </c:pt>
                <c:pt idx="2630">
                  <c:v>554.50767712740276</c:v>
                </c:pt>
                <c:pt idx="2631">
                  <c:v>920.77737304670245</c:v>
                </c:pt>
                <c:pt idx="2632">
                  <c:v>526.66453667895155</c:v>
                </c:pt>
                <c:pt idx="2633">
                  <c:v>796.36626140540864</c:v>
                </c:pt>
                <c:pt idx="2634">
                  <c:v>1103.8615126672848</c:v>
                </c:pt>
                <c:pt idx="2635">
                  <c:v>1710.584029250947</c:v>
                </c:pt>
                <c:pt idx="2636">
                  <c:v>1502.5277226302933</c:v>
                </c:pt>
                <c:pt idx="2637">
                  <c:v>1315.928353044362</c:v>
                </c:pt>
                <c:pt idx="2638">
                  <c:v>1175.1643389008475</c:v>
                </c:pt>
                <c:pt idx="2639">
                  <c:v>639.85455756413205</c:v>
                </c:pt>
                <c:pt idx="2640">
                  <c:v>724.66064951139788</c:v>
                </c:pt>
                <c:pt idx="2641">
                  <c:v>927.20016979586364</c:v>
                </c:pt>
                <c:pt idx="2642">
                  <c:v>1116.4914803968395</c:v>
                </c:pt>
                <c:pt idx="2643">
                  <c:v>851.98811638611619</c:v>
                </c:pt>
                <c:pt idx="2644">
                  <c:v>801.93860946327209</c:v>
                </c:pt>
                <c:pt idx="2645">
                  <c:v>699.39179165567168</c:v>
                </c:pt>
                <c:pt idx="2646">
                  <c:v>600.86112286238438</c:v>
                </c:pt>
                <c:pt idx="2647">
                  <c:v>597.99638438081035</c:v>
                </c:pt>
                <c:pt idx="2648">
                  <c:v>494.34511142654117</c:v>
                </c:pt>
                <c:pt idx="2649">
                  <c:v>446.60483637907231</c:v>
                </c:pt>
                <c:pt idx="2650">
                  <c:v>470.03445085968332</c:v>
                </c:pt>
                <c:pt idx="2651">
                  <c:v>359.48383583474993</c:v>
                </c:pt>
                <c:pt idx="2652">
                  <c:v>326.66683557617807</c:v>
                </c:pt>
                <c:pt idx="2653">
                  <c:v>289.16582624391606</c:v>
                </c:pt>
                <c:pt idx="2654">
                  <c:v>333.25674504093286</c:v>
                </c:pt>
                <c:pt idx="2655">
                  <c:v>406.59184132808525</c:v>
                </c:pt>
                <c:pt idx="2656">
                  <c:v>491.55562969542382</c:v>
                </c:pt>
                <c:pt idx="2657">
                  <c:v>383.73876544738698</c:v>
                </c:pt>
                <c:pt idx="2658">
                  <c:v>269.87504793028751</c:v>
                </c:pt>
                <c:pt idx="2659">
                  <c:v>243.42984355010969</c:v>
                </c:pt>
                <c:pt idx="2660">
                  <c:v>278.49219850804138</c:v>
                </c:pt>
                <c:pt idx="2661">
                  <c:v>281.40089178457669</c:v>
                </c:pt>
                <c:pt idx="2662">
                  <c:v>793.64781058076778</c:v>
                </c:pt>
                <c:pt idx="2663">
                  <c:v>793.53800726009865</c:v>
                </c:pt>
                <c:pt idx="2664">
                  <c:v>542.15623501896869</c:v>
                </c:pt>
                <c:pt idx="2665">
                  <c:v>696.39377730503566</c:v>
                </c:pt>
                <c:pt idx="2666">
                  <c:v>595.11224524753072</c:v>
                </c:pt>
                <c:pt idx="2667">
                  <c:v>477.08361578988422</c:v>
                </c:pt>
                <c:pt idx="2668">
                  <c:v>467.48521497746401</c:v>
                </c:pt>
                <c:pt idx="2669">
                  <c:v>912.99818859806169</c:v>
                </c:pt>
                <c:pt idx="2670">
                  <c:v>1033.7201597850835</c:v>
                </c:pt>
                <c:pt idx="2671">
                  <c:v>817.78822364352914</c:v>
                </c:pt>
                <c:pt idx="2672">
                  <c:v>659.5603300133406</c:v>
                </c:pt>
                <c:pt idx="2673">
                  <c:v>399.74240898837559</c:v>
                </c:pt>
                <c:pt idx="2674">
                  <c:v>553.10535182350077</c:v>
                </c:pt>
                <c:pt idx="2675">
                  <c:v>560.57987485098818</c:v>
                </c:pt>
                <c:pt idx="2676">
                  <c:v>719.30305817931037</c:v>
                </c:pt>
                <c:pt idx="2677">
                  <c:v>578.06520804214711</c:v>
                </c:pt>
                <c:pt idx="2678">
                  <c:v>416.06566431929724</c:v>
                </c:pt>
                <c:pt idx="2679">
                  <c:v>285.57452288025524</c:v>
                </c:pt>
                <c:pt idx="2680">
                  <c:v>306.70181266102031</c:v>
                </c:pt>
                <c:pt idx="2681">
                  <c:v>250.3529252290059</c:v>
                </c:pt>
                <c:pt idx="2682">
                  <c:v>289.86541772490165</c:v>
                </c:pt>
                <c:pt idx="2683">
                  <c:v>363.528392976828</c:v>
                </c:pt>
                <c:pt idx="2684">
                  <c:v>317.48623035497695</c:v>
                </c:pt>
                <c:pt idx="2685">
                  <c:v>600.05212160242104</c:v>
                </c:pt>
                <c:pt idx="2686">
                  <c:v>712.3477752550765</c:v>
                </c:pt>
                <c:pt idx="2687">
                  <c:v>729.12136352729908</c:v>
                </c:pt>
                <c:pt idx="2688">
                  <c:v>599.9866163745628</c:v>
                </c:pt>
                <c:pt idx="2689">
                  <c:v>529.02317334712461</c:v>
                </c:pt>
                <c:pt idx="2690">
                  <c:v>913.22596043958185</c:v>
                </c:pt>
                <c:pt idx="2691">
                  <c:v>1179.281271367669</c:v>
                </c:pt>
                <c:pt idx="2692">
                  <c:v>949.82337647734528</c:v>
                </c:pt>
                <c:pt idx="2693">
                  <c:v>595.21031620644419</c:v>
                </c:pt>
                <c:pt idx="2694">
                  <c:v>277.99161739729703</c:v>
                </c:pt>
                <c:pt idx="2695">
                  <c:v>354.51165114212733</c:v>
                </c:pt>
                <c:pt idx="2696">
                  <c:v>524.24739301178727</c:v>
                </c:pt>
                <c:pt idx="2697">
                  <c:v>300.42488260149236</c:v>
                </c:pt>
                <c:pt idx="2698">
                  <c:v>388.47546570097558</c:v>
                </c:pt>
                <c:pt idx="2699">
                  <c:v>303.3136932070654</c:v>
                </c:pt>
                <c:pt idx="2700">
                  <c:v>229.41595728284074</c:v>
                </c:pt>
                <c:pt idx="2701">
                  <c:v>1979.560720060211</c:v>
                </c:pt>
                <c:pt idx="2702">
                  <c:v>1983.7452830907787</c:v>
                </c:pt>
                <c:pt idx="2703">
                  <c:v>1983.061229925087</c:v>
                </c:pt>
                <c:pt idx="2704">
                  <c:v>1981.3749050932311</c:v>
                </c:pt>
                <c:pt idx="2705">
                  <c:v>1982.6695198980415</c:v>
                </c:pt>
                <c:pt idx="2706">
                  <c:v>1979.5241465798892</c:v>
                </c:pt>
                <c:pt idx="2707">
                  <c:v>1979.7414877708595</c:v>
                </c:pt>
                <c:pt idx="2708">
                  <c:v>1980.3685135908431</c:v>
                </c:pt>
                <c:pt idx="2709">
                  <c:v>1980.1637479089156</c:v>
                </c:pt>
                <c:pt idx="2710">
                  <c:v>1984.618801528638</c:v>
                </c:pt>
                <c:pt idx="2711">
                  <c:v>1981.8194007608215</c:v>
                </c:pt>
                <c:pt idx="2712">
                  <c:v>1989.4713307698571</c:v>
                </c:pt>
                <c:pt idx="2713">
                  <c:v>1982.4837827980175</c:v>
                </c:pt>
                <c:pt idx="2714">
                  <c:v>1980.6657793783479</c:v>
                </c:pt>
                <c:pt idx="2715">
                  <c:v>1983.8333156046624</c:v>
                </c:pt>
                <c:pt idx="2716">
                  <c:v>1983.368228376874</c:v>
                </c:pt>
                <c:pt idx="2717">
                  <c:v>1988.3267097497571</c:v>
                </c:pt>
                <c:pt idx="2718">
                  <c:v>1980.3066722488586</c:v>
                </c:pt>
                <c:pt idx="2719">
                  <c:v>1989.2751336424001</c:v>
                </c:pt>
                <c:pt idx="2720">
                  <c:v>1988.7122120235204</c:v>
                </c:pt>
                <c:pt idx="2721">
                  <c:v>1979.9528619384882</c:v>
                </c:pt>
                <c:pt idx="2722">
                  <c:v>1981.2600661650113</c:v>
                </c:pt>
                <c:pt idx="2723">
                  <c:v>1981.4851062685386</c:v>
                </c:pt>
                <c:pt idx="2724">
                  <c:v>1982.5443223111461</c:v>
                </c:pt>
                <c:pt idx="2725">
                  <c:v>1984.147984590046</c:v>
                </c:pt>
                <c:pt idx="2726">
                  <c:v>1977.680982045385</c:v>
                </c:pt>
                <c:pt idx="2727">
                  <c:v>1977.6496072318889</c:v>
                </c:pt>
                <c:pt idx="2728">
                  <c:v>1982.0894401738965</c:v>
                </c:pt>
                <c:pt idx="2729">
                  <c:v>1979.9968129712729</c:v>
                </c:pt>
                <c:pt idx="2730">
                  <c:v>1982.3422223883231</c:v>
                </c:pt>
                <c:pt idx="2731">
                  <c:v>1977.3010874840857</c:v>
                </c:pt>
                <c:pt idx="2732">
                  <c:v>1978.4798143897815</c:v>
                </c:pt>
                <c:pt idx="2733">
                  <c:v>1982.8968021714697</c:v>
                </c:pt>
                <c:pt idx="2734">
                  <c:v>1979.0087438969244</c:v>
                </c:pt>
                <c:pt idx="2735">
                  <c:v>1977.4911889364412</c:v>
                </c:pt>
                <c:pt idx="2736">
                  <c:v>1964.8820104519084</c:v>
                </c:pt>
                <c:pt idx="2737">
                  <c:v>1963.0443880086755</c:v>
                </c:pt>
                <c:pt idx="2738">
                  <c:v>1908.2991501657116</c:v>
                </c:pt>
                <c:pt idx="2739">
                  <c:v>1860.3550309757211</c:v>
                </c:pt>
                <c:pt idx="2740">
                  <c:v>1863.2952450813998</c:v>
                </c:pt>
                <c:pt idx="2741">
                  <c:v>1780.3241344534749</c:v>
                </c:pt>
                <c:pt idx="2742">
                  <c:v>1796.1289147933169</c:v>
                </c:pt>
                <c:pt idx="2743">
                  <c:v>1794.4263522747524</c:v>
                </c:pt>
                <c:pt idx="2744">
                  <c:v>1605.4692409137056</c:v>
                </c:pt>
                <c:pt idx="2745">
                  <c:v>1668.7867932814206</c:v>
                </c:pt>
                <c:pt idx="2746">
                  <c:v>1766.4028033486115</c:v>
                </c:pt>
                <c:pt idx="2747">
                  <c:v>1863.6690391260277</c:v>
                </c:pt>
                <c:pt idx="2748">
                  <c:v>1852.0279152874082</c:v>
                </c:pt>
                <c:pt idx="2749">
                  <c:v>1836.3130764947148</c:v>
                </c:pt>
                <c:pt idx="2750">
                  <c:v>1899.3867734001155</c:v>
                </c:pt>
                <c:pt idx="2751">
                  <c:v>1933.6250129217299</c:v>
                </c:pt>
                <c:pt idx="2752">
                  <c:v>1922.9995010219641</c:v>
                </c:pt>
                <c:pt idx="2753">
                  <c:v>1931.7221737948134</c:v>
                </c:pt>
                <c:pt idx="2754">
                  <c:v>1850.8311491545687</c:v>
                </c:pt>
                <c:pt idx="2755">
                  <c:v>1713.0014084230554</c:v>
                </c:pt>
                <c:pt idx="2756">
                  <c:v>1600.8272599603206</c:v>
                </c:pt>
                <c:pt idx="2757">
                  <c:v>1798.481025245283</c:v>
                </c:pt>
                <c:pt idx="2758">
                  <c:v>1963.1866542675157</c:v>
                </c:pt>
                <c:pt idx="2759">
                  <c:v>1980.257802322182</c:v>
                </c:pt>
                <c:pt idx="2760">
                  <c:v>1981.4844092312387</c:v>
                </c:pt>
                <c:pt idx="2761">
                  <c:v>1978.5571313095038</c:v>
                </c:pt>
                <c:pt idx="2762">
                  <c:v>1975.7695036437649</c:v>
                </c:pt>
                <c:pt idx="2763">
                  <c:v>1974.2631448301156</c:v>
                </c:pt>
                <c:pt idx="2764">
                  <c:v>1979.8753674454188</c:v>
                </c:pt>
                <c:pt idx="2765">
                  <c:v>1982.4452686708314</c:v>
                </c:pt>
                <c:pt idx="2766">
                  <c:v>1978.9602732612846</c:v>
                </c:pt>
                <c:pt idx="2767">
                  <c:v>1957.6759923561351</c:v>
                </c:pt>
                <c:pt idx="2768">
                  <c:v>1812.2581831020352</c:v>
                </c:pt>
                <c:pt idx="2769">
                  <c:v>1492.3790134395331</c:v>
                </c:pt>
                <c:pt idx="2770">
                  <c:v>1403.8830726993199</c:v>
                </c:pt>
                <c:pt idx="2771">
                  <c:v>1715.3657711671672</c:v>
                </c:pt>
                <c:pt idx="2772">
                  <c:v>1674.4323668322702</c:v>
                </c:pt>
                <c:pt idx="2773">
                  <c:v>1765.097363940225</c:v>
                </c:pt>
                <c:pt idx="2774">
                  <c:v>746.84839409943379</c:v>
                </c:pt>
                <c:pt idx="2775">
                  <c:v>892.70572084120192</c:v>
                </c:pt>
                <c:pt idx="2776">
                  <c:v>931.71384277596599</c:v>
                </c:pt>
                <c:pt idx="2777">
                  <c:v>1315.8538178742099</c:v>
                </c:pt>
                <c:pt idx="2778">
                  <c:v>1176.8770796670851</c:v>
                </c:pt>
                <c:pt idx="2779">
                  <c:v>1080.9968167630448</c:v>
                </c:pt>
                <c:pt idx="2780">
                  <c:v>803.3886564860818</c:v>
                </c:pt>
                <c:pt idx="2781">
                  <c:v>504.22266898768282</c:v>
                </c:pt>
                <c:pt idx="2782">
                  <c:v>322.41715155899749</c:v>
                </c:pt>
                <c:pt idx="2783">
                  <c:v>194.02371590379826</c:v>
                </c:pt>
                <c:pt idx="2784">
                  <c:v>247.45675990101668</c:v>
                </c:pt>
                <c:pt idx="2785">
                  <c:v>372.96656394524803</c:v>
                </c:pt>
                <c:pt idx="2786">
                  <c:v>1726.7609013418992</c:v>
                </c:pt>
                <c:pt idx="2787">
                  <c:v>1363.1386674902158</c:v>
                </c:pt>
                <c:pt idx="2788">
                  <c:v>1351.9725710266027</c:v>
                </c:pt>
                <c:pt idx="2789">
                  <c:v>1079.6627957006544</c:v>
                </c:pt>
                <c:pt idx="2790">
                  <c:v>1041.7425079980821</c:v>
                </c:pt>
                <c:pt idx="2791">
                  <c:v>1269.7561913554255</c:v>
                </c:pt>
                <c:pt idx="2792">
                  <c:v>1423.9395606657872</c:v>
                </c:pt>
                <c:pt idx="2793">
                  <c:v>1778.7024558311489</c:v>
                </c:pt>
                <c:pt idx="2794">
                  <c:v>1864.963384115083</c:v>
                </c:pt>
                <c:pt idx="2795">
                  <c:v>1883.8361813159654</c:v>
                </c:pt>
                <c:pt idx="2796">
                  <c:v>1976.5537384500358</c:v>
                </c:pt>
                <c:pt idx="2797">
                  <c:v>1977.8010942749661</c:v>
                </c:pt>
                <c:pt idx="2798">
                  <c:v>1959.0814367407258</c:v>
                </c:pt>
                <c:pt idx="2799">
                  <c:v>1908.8153640785752</c:v>
                </c:pt>
                <c:pt idx="2800">
                  <c:v>1757.8830751696862</c:v>
                </c:pt>
                <c:pt idx="2801">
                  <c:v>1796.9542386278615</c:v>
                </c:pt>
                <c:pt idx="2802">
                  <c:v>1513.3997394558987</c:v>
                </c:pt>
                <c:pt idx="2803">
                  <c:v>1937.2365031323898</c:v>
                </c:pt>
                <c:pt idx="2804">
                  <c:v>1957.671414100922</c:v>
                </c:pt>
                <c:pt idx="2805">
                  <c:v>1976.2451093582713</c:v>
                </c:pt>
                <c:pt idx="2806">
                  <c:v>1953.4311747363915</c:v>
                </c:pt>
                <c:pt idx="2807">
                  <c:v>1971.3957632258875</c:v>
                </c:pt>
                <c:pt idx="2808">
                  <c:v>1980.6334303926187</c:v>
                </c:pt>
                <c:pt idx="2809">
                  <c:v>1982.602703151729</c:v>
                </c:pt>
                <c:pt idx="2810">
                  <c:v>1982.1747322569686</c:v>
                </c:pt>
                <c:pt idx="2811">
                  <c:v>1975.5753979139545</c:v>
                </c:pt>
                <c:pt idx="2812">
                  <c:v>1976.6551619360835</c:v>
                </c:pt>
                <c:pt idx="2813">
                  <c:v>1975.7037813323668</c:v>
                </c:pt>
                <c:pt idx="2814">
                  <c:v>1975.9741355047856</c:v>
                </c:pt>
                <c:pt idx="2815">
                  <c:v>1973.2956105411563</c:v>
                </c:pt>
                <c:pt idx="2816">
                  <c:v>1975.8227034973975</c:v>
                </c:pt>
                <c:pt idx="2817">
                  <c:v>1975.5422102618941</c:v>
                </c:pt>
                <c:pt idx="2818">
                  <c:v>1981.6955883380219</c:v>
                </c:pt>
                <c:pt idx="2819">
                  <c:v>1985.1650823423747</c:v>
                </c:pt>
                <c:pt idx="2820">
                  <c:v>1984.2285216433197</c:v>
                </c:pt>
                <c:pt idx="2821">
                  <c:v>1983.5591180653437</c:v>
                </c:pt>
                <c:pt idx="2822">
                  <c:v>1976.9534846318588</c:v>
                </c:pt>
                <c:pt idx="2823">
                  <c:v>1968.5054655422518</c:v>
                </c:pt>
                <c:pt idx="2824">
                  <c:v>1935.3619968994069</c:v>
                </c:pt>
                <c:pt idx="2825">
                  <c:v>1956.3055886718073</c:v>
                </c:pt>
                <c:pt idx="2826">
                  <c:v>1858.9671266220994</c:v>
                </c:pt>
                <c:pt idx="2827">
                  <c:v>1924.2710715495843</c:v>
                </c:pt>
                <c:pt idx="2828">
                  <c:v>1945.7187321786337</c:v>
                </c:pt>
                <c:pt idx="2829">
                  <c:v>1977.1455051214739</c:v>
                </c:pt>
                <c:pt idx="2830">
                  <c:v>1972.7605478276682</c:v>
                </c:pt>
                <c:pt idx="2831">
                  <c:v>1975.1277710115198</c:v>
                </c:pt>
                <c:pt idx="2832">
                  <c:v>1968.4700718135418</c:v>
                </c:pt>
                <c:pt idx="2833">
                  <c:v>1978.3695479468797</c:v>
                </c:pt>
                <c:pt idx="2834">
                  <c:v>1955.6502683513379</c:v>
                </c:pt>
                <c:pt idx="2835">
                  <c:v>1976.5518288724038</c:v>
                </c:pt>
                <c:pt idx="2836">
                  <c:v>1976.425086009117</c:v>
                </c:pt>
                <c:pt idx="2837">
                  <c:v>1950.1418918374534</c:v>
                </c:pt>
                <c:pt idx="2838">
                  <c:v>1949.0819341080655</c:v>
                </c:pt>
                <c:pt idx="2839">
                  <c:v>1924.2319391573362</c:v>
                </c:pt>
                <c:pt idx="2840">
                  <c:v>1967.8300377406958</c:v>
                </c:pt>
                <c:pt idx="2841">
                  <c:v>1949.0586740058661</c:v>
                </c:pt>
                <c:pt idx="2842">
                  <c:v>1970.6470589371511</c:v>
                </c:pt>
                <c:pt idx="2843">
                  <c:v>1978.313089472083</c:v>
                </c:pt>
                <c:pt idx="2844">
                  <c:v>1976.6421230220787</c:v>
                </c:pt>
                <c:pt idx="2845">
                  <c:v>1979.5710082677072</c:v>
                </c:pt>
                <c:pt idx="2846">
                  <c:v>1980.5042629962018</c:v>
                </c:pt>
                <c:pt idx="2847">
                  <c:v>1979.3272107662076</c:v>
                </c:pt>
                <c:pt idx="2848">
                  <c:v>1980.675641502705</c:v>
                </c:pt>
                <c:pt idx="2849">
                  <c:v>1980.2344353335368</c:v>
                </c:pt>
                <c:pt idx="2850">
                  <c:v>1982.5792663617995</c:v>
                </c:pt>
                <c:pt idx="2851">
                  <c:v>1982.95125005113</c:v>
                </c:pt>
                <c:pt idx="2852">
                  <c:v>1975.5032299442109</c:v>
                </c:pt>
                <c:pt idx="2853">
                  <c:v>1979.2121856692443</c:v>
                </c:pt>
                <c:pt idx="2854">
                  <c:v>1979.2832529676605</c:v>
                </c:pt>
                <c:pt idx="2855">
                  <c:v>1960.2219595284064</c:v>
                </c:pt>
                <c:pt idx="2856">
                  <c:v>1941.0792560660341</c:v>
                </c:pt>
                <c:pt idx="2857">
                  <c:v>1912.683610469757</c:v>
                </c:pt>
                <c:pt idx="2858">
                  <c:v>1981.1540249848608</c:v>
                </c:pt>
                <c:pt idx="2859">
                  <c:v>1979.4170063278809</c:v>
                </c:pt>
                <c:pt idx="2860">
                  <c:v>1984.7149169293418</c:v>
                </c:pt>
                <c:pt idx="2861">
                  <c:v>1979.9079191300202</c:v>
                </c:pt>
                <c:pt idx="2862">
                  <c:v>1978.3936803057859</c:v>
                </c:pt>
                <c:pt idx="2863">
                  <c:v>1960.4094113383635</c:v>
                </c:pt>
                <c:pt idx="2864">
                  <c:v>1937.6768883469658</c:v>
                </c:pt>
                <c:pt idx="2865">
                  <c:v>1863.8763522062006</c:v>
                </c:pt>
                <c:pt idx="2866">
                  <c:v>1932.3636822814774</c:v>
                </c:pt>
                <c:pt idx="2867">
                  <c:v>1949.946776791031</c:v>
                </c:pt>
                <c:pt idx="2868">
                  <c:v>1966.6339999257432</c:v>
                </c:pt>
                <c:pt idx="2869">
                  <c:v>1972.7413436899728</c:v>
                </c:pt>
                <c:pt idx="2870">
                  <c:v>1927.0258145633766</c:v>
                </c:pt>
                <c:pt idx="2871">
                  <c:v>1742.4031101044372</c:v>
                </c:pt>
                <c:pt idx="2872">
                  <c:v>1660.6302436265696</c:v>
                </c:pt>
                <c:pt idx="2873">
                  <c:v>1795.3590976780388</c:v>
                </c:pt>
                <c:pt idx="2874">
                  <c:v>1803.6049096407974</c:v>
                </c:pt>
                <c:pt idx="2875">
                  <c:v>1654.4232216252265</c:v>
                </c:pt>
                <c:pt idx="2876">
                  <c:v>1489.551822267028</c:v>
                </c:pt>
                <c:pt idx="2877">
                  <c:v>1421.2485102258597</c:v>
                </c:pt>
                <c:pt idx="2878">
                  <c:v>1691.2316020004278</c:v>
                </c:pt>
                <c:pt idx="2879">
                  <c:v>1597.104776454431</c:v>
                </c:pt>
                <c:pt idx="2880">
                  <c:v>1473.1224873023566</c:v>
                </c:pt>
                <c:pt idx="2881">
                  <c:v>1930.8442591962471</c:v>
                </c:pt>
                <c:pt idx="2882">
                  <c:v>1971.6274499563269</c:v>
                </c:pt>
                <c:pt idx="2883">
                  <c:v>1909.3453452123865</c:v>
                </c:pt>
                <c:pt idx="2884">
                  <c:v>1847.5397004082577</c:v>
                </c:pt>
                <c:pt idx="2885">
                  <c:v>1034.0011112045613</c:v>
                </c:pt>
                <c:pt idx="2886">
                  <c:v>1062.4623270641582</c:v>
                </c:pt>
                <c:pt idx="2887">
                  <c:v>1300.2226276345366</c:v>
                </c:pt>
                <c:pt idx="2888">
                  <c:v>1207.1042109640089</c:v>
                </c:pt>
                <c:pt idx="2889">
                  <c:v>1090.9614773124408</c:v>
                </c:pt>
                <c:pt idx="2890">
                  <c:v>297.86241649798541</c:v>
                </c:pt>
                <c:pt idx="2891">
                  <c:v>390.70186801202368</c:v>
                </c:pt>
                <c:pt idx="2892">
                  <c:v>98.541535582004471</c:v>
                </c:pt>
                <c:pt idx="2893">
                  <c:v>340.79529478135765</c:v>
                </c:pt>
                <c:pt idx="2894">
                  <c:v>1056.7027640702836</c:v>
                </c:pt>
                <c:pt idx="2895">
                  <c:v>1951.1104742010571</c:v>
                </c:pt>
                <c:pt idx="2896">
                  <c:v>1890.1931748813959</c:v>
                </c:pt>
                <c:pt idx="2897">
                  <c:v>1949.6573921739823</c:v>
                </c:pt>
                <c:pt idx="2898">
                  <c:v>1973.5519876304475</c:v>
                </c:pt>
                <c:pt idx="2899">
                  <c:v>1963.1391231696959</c:v>
                </c:pt>
                <c:pt idx="2900">
                  <c:v>1978.0945618526516</c:v>
                </c:pt>
                <c:pt idx="2901">
                  <c:v>1962.3607839607671</c:v>
                </c:pt>
                <c:pt idx="2902">
                  <c:v>1976.7574700858104</c:v>
                </c:pt>
                <c:pt idx="2903">
                  <c:v>1976.36763360809</c:v>
                </c:pt>
                <c:pt idx="2904">
                  <c:v>1895.1415605530121</c:v>
                </c:pt>
                <c:pt idx="2905">
                  <c:v>1949.0171067120018</c:v>
                </c:pt>
                <c:pt idx="2906">
                  <c:v>1951.5669108407199</c:v>
                </c:pt>
                <c:pt idx="2907">
                  <c:v>1887.3928033378916</c:v>
                </c:pt>
                <c:pt idx="2908">
                  <c:v>1881.032588624435</c:v>
                </c:pt>
                <c:pt idx="2909">
                  <c:v>1937.4112437726744</c:v>
                </c:pt>
                <c:pt idx="2910">
                  <c:v>1973.6687559689167</c:v>
                </c:pt>
                <c:pt idx="2911">
                  <c:v>1969.8003412958687</c:v>
                </c:pt>
                <c:pt idx="2912">
                  <c:v>1957.711448882636</c:v>
                </c:pt>
                <c:pt idx="2913">
                  <c:v>1778.2761641242887</c:v>
                </c:pt>
                <c:pt idx="2914">
                  <c:v>1942.8211507622621</c:v>
                </c:pt>
                <c:pt idx="2915">
                  <c:v>1958.1022934189441</c:v>
                </c:pt>
                <c:pt idx="2916">
                  <c:v>1951.8993352424891</c:v>
                </c:pt>
                <c:pt idx="2917">
                  <c:v>1978.2077010881717</c:v>
                </c:pt>
                <c:pt idx="2918">
                  <c:v>1964.3130884407637</c:v>
                </c:pt>
                <c:pt idx="2919">
                  <c:v>1976.3188649420592</c:v>
                </c:pt>
                <c:pt idx="2920">
                  <c:v>1947.1678318280192</c:v>
                </c:pt>
                <c:pt idx="2921">
                  <c:v>1976.9974848645911</c:v>
                </c:pt>
                <c:pt idx="2922">
                  <c:v>1941.3808327922111</c:v>
                </c:pt>
                <c:pt idx="2923">
                  <c:v>1944.5301422564357</c:v>
                </c:pt>
                <c:pt idx="2924">
                  <c:v>1952.1091029615418</c:v>
                </c:pt>
                <c:pt idx="2925">
                  <c:v>1951.612969565721</c:v>
                </c:pt>
                <c:pt idx="2926">
                  <c:v>1947.775620205935</c:v>
                </c:pt>
                <c:pt idx="2927">
                  <c:v>1960.3331942564018</c:v>
                </c:pt>
                <c:pt idx="2928">
                  <c:v>1937.7984018236639</c:v>
                </c:pt>
                <c:pt idx="2929">
                  <c:v>1806.4469035874165</c:v>
                </c:pt>
                <c:pt idx="2930">
                  <c:v>1916.6421472970633</c:v>
                </c:pt>
                <c:pt idx="2931">
                  <c:v>1924.1158625021208</c:v>
                </c:pt>
                <c:pt idx="2932">
                  <c:v>1934.7702810504238</c:v>
                </c:pt>
                <c:pt idx="2933">
                  <c:v>1964.6622744090748</c:v>
                </c:pt>
                <c:pt idx="2934">
                  <c:v>1969.7045597203437</c:v>
                </c:pt>
                <c:pt idx="2935">
                  <c:v>1976.1983369978861</c:v>
                </c:pt>
                <c:pt idx="2936">
                  <c:v>1977.9574136450474</c:v>
                </c:pt>
                <c:pt idx="2937">
                  <c:v>1937.7771015402241</c:v>
                </c:pt>
                <c:pt idx="2938">
                  <c:v>1957.3278150052211</c:v>
                </c:pt>
                <c:pt idx="2939">
                  <c:v>1974.2516781739469</c:v>
                </c:pt>
                <c:pt idx="2940">
                  <c:v>1960.4047420790944</c:v>
                </c:pt>
                <c:pt idx="2941">
                  <c:v>1867.7017535914465</c:v>
                </c:pt>
                <c:pt idx="2942">
                  <c:v>1920.741319064324</c:v>
                </c:pt>
                <c:pt idx="2943">
                  <c:v>1848.7565668329944</c:v>
                </c:pt>
                <c:pt idx="2944">
                  <c:v>1693.9019272727473</c:v>
                </c:pt>
                <c:pt idx="2945">
                  <c:v>1884.4379277506443</c:v>
                </c:pt>
                <c:pt idx="2946">
                  <c:v>1920.080538932539</c:v>
                </c:pt>
                <c:pt idx="2947">
                  <c:v>1945.913692850243</c:v>
                </c:pt>
                <c:pt idx="2948">
                  <c:v>1879.3647057268317</c:v>
                </c:pt>
                <c:pt idx="2949">
                  <c:v>1589.4716276374243</c:v>
                </c:pt>
                <c:pt idx="2950">
                  <c:v>1536.2315521749233</c:v>
                </c:pt>
                <c:pt idx="2951">
                  <c:v>1327.2290201202845</c:v>
                </c:pt>
                <c:pt idx="2952">
                  <c:v>1559.2048904089193</c:v>
                </c:pt>
                <c:pt idx="2953">
                  <c:v>1825.3077346663113</c:v>
                </c:pt>
                <c:pt idx="2954">
                  <c:v>1699.5982888100752</c:v>
                </c:pt>
                <c:pt idx="2955">
                  <c:v>1178.3972324237097</c:v>
                </c:pt>
                <c:pt idx="2956">
                  <c:v>1657.4817634616973</c:v>
                </c:pt>
                <c:pt idx="2957">
                  <c:v>1587.7258996126411</c:v>
                </c:pt>
                <c:pt idx="2958">
                  <c:v>1328.0232722600952</c:v>
                </c:pt>
                <c:pt idx="2959">
                  <c:v>1531.187278365516</c:v>
                </c:pt>
                <c:pt idx="2960">
                  <c:v>1299.1356257850864</c:v>
                </c:pt>
                <c:pt idx="2961">
                  <c:v>1947.9701944577196</c:v>
                </c:pt>
                <c:pt idx="2962">
                  <c:v>1940.2214400534135</c:v>
                </c:pt>
                <c:pt idx="2963">
                  <c:v>1653.6590774243737</c:v>
                </c:pt>
                <c:pt idx="2964">
                  <c:v>1184.1625383077812</c:v>
                </c:pt>
                <c:pt idx="2965">
                  <c:v>1617.0239926585825</c:v>
                </c:pt>
                <c:pt idx="2966">
                  <c:v>1553.9573749447766</c:v>
                </c:pt>
                <c:pt idx="2967">
                  <c:v>1704.150041027405</c:v>
                </c:pt>
                <c:pt idx="2968">
                  <c:v>1800.2863241014159</c:v>
                </c:pt>
                <c:pt idx="2969">
                  <c:v>1702.4130180576362</c:v>
                </c:pt>
                <c:pt idx="2970">
                  <c:v>1637.8876519158182</c:v>
                </c:pt>
                <c:pt idx="2971">
                  <c:v>1187.0002764500523</c:v>
                </c:pt>
                <c:pt idx="2972">
                  <c:v>1103.4850900899146</c:v>
                </c:pt>
                <c:pt idx="2973">
                  <c:v>901.83373337487365</c:v>
                </c:pt>
                <c:pt idx="2974">
                  <c:v>1257.6293226163484</c:v>
                </c:pt>
                <c:pt idx="2975">
                  <c:v>493.83261808691833</c:v>
                </c:pt>
                <c:pt idx="2976">
                  <c:v>525.93195495524344</c:v>
                </c:pt>
                <c:pt idx="2977">
                  <c:v>744.43720171933398</c:v>
                </c:pt>
                <c:pt idx="2978">
                  <c:v>504.31916035094571</c:v>
                </c:pt>
                <c:pt idx="2979">
                  <c:v>654.34338769150622</c:v>
                </c:pt>
                <c:pt idx="2980">
                  <c:v>559.27664301385687</c:v>
                </c:pt>
                <c:pt idx="2981">
                  <c:v>514.16054354896437</c:v>
                </c:pt>
                <c:pt idx="2982">
                  <c:v>566.77552829561216</c:v>
                </c:pt>
                <c:pt idx="2983">
                  <c:v>411.85026091817031</c:v>
                </c:pt>
                <c:pt idx="2984">
                  <c:v>433.76764491190181</c:v>
                </c:pt>
                <c:pt idx="2985">
                  <c:v>511.68358258501456</c:v>
                </c:pt>
                <c:pt idx="2986">
                  <c:v>546.66145400456185</c:v>
                </c:pt>
                <c:pt idx="2987">
                  <c:v>651.81602205618606</c:v>
                </c:pt>
                <c:pt idx="2988">
                  <c:v>719.77348605055761</c:v>
                </c:pt>
                <c:pt idx="2989">
                  <c:v>719.7993505085492</c:v>
                </c:pt>
                <c:pt idx="2990">
                  <c:v>705.89727161929488</c:v>
                </c:pt>
                <c:pt idx="2991">
                  <c:v>574.31152264528941</c:v>
                </c:pt>
                <c:pt idx="2992">
                  <c:v>549.04239419234875</c:v>
                </c:pt>
                <c:pt idx="2993">
                  <c:v>551.56151498778877</c:v>
                </c:pt>
                <c:pt idx="2994">
                  <c:v>664.97941588456172</c:v>
                </c:pt>
                <c:pt idx="2995">
                  <c:v>511.65537650207159</c:v>
                </c:pt>
                <c:pt idx="2996">
                  <c:v>662.16535728261965</c:v>
                </c:pt>
                <c:pt idx="2997">
                  <c:v>836.96253126702072</c:v>
                </c:pt>
                <c:pt idx="2998">
                  <c:v>822.40318265515214</c:v>
                </c:pt>
                <c:pt idx="2999">
                  <c:v>716.92778401618159</c:v>
                </c:pt>
                <c:pt idx="3000">
                  <c:v>733.75104459589954</c:v>
                </c:pt>
                <c:pt idx="3001">
                  <c:v>705.93860906831719</c:v>
                </c:pt>
                <c:pt idx="3002">
                  <c:v>1075.6047154901007</c:v>
                </c:pt>
                <c:pt idx="3003">
                  <c:v>846.1455262777547</c:v>
                </c:pt>
                <c:pt idx="3004">
                  <c:v>790.92703655675382</c:v>
                </c:pt>
                <c:pt idx="3005">
                  <c:v>1183.1586768577617</c:v>
                </c:pt>
                <c:pt idx="3006">
                  <c:v>1141.2244235539147</c:v>
                </c:pt>
                <c:pt idx="3007">
                  <c:v>1243.3147197523879</c:v>
                </c:pt>
                <c:pt idx="3008">
                  <c:v>1176.9659405762873</c:v>
                </c:pt>
                <c:pt idx="3009">
                  <c:v>1154.4225007686673</c:v>
                </c:pt>
                <c:pt idx="3010">
                  <c:v>1125.4354241340864</c:v>
                </c:pt>
                <c:pt idx="3011">
                  <c:v>764.16907792284815</c:v>
                </c:pt>
                <c:pt idx="3012">
                  <c:v>883.2695142657119</c:v>
                </c:pt>
                <c:pt idx="3013">
                  <c:v>787.04453644087266</c:v>
                </c:pt>
                <c:pt idx="3014">
                  <c:v>845.00124708566682</c:v>
                </c:pt>
                <c:pt idx="3015">
                  <c:v>766.76594632903357</c:v>
                </c:pt>
                <c:pt idx="3016">
                  <c:v>1014.197861376427</c:v>
                </c:pt>
                <c:pt idx="3017">
                  <c:v>755.22637549856972</c:v>
                </c:pt>
                <c:pt idx="3018">
                  <c:v>815.66200101487971</c:v>
                </c:pt>
                <c:pt idx="3019">
                  <c:v>783.99468601195804</c:v>
                </c:pt>
                <c:pt idx="3020">
                  <c:v>634.99904854858289</c:v>
                </c:pt>
                <c:pt idx="3021">
                  <c:v>1159.9936673811449</c:v>
                </c:pt>
                <c:pt idx="3022">
                  <c:v>1190.6596385767282</c:v>
                </c:pt>
                <c:pt idx="3023">
                  <c:v>968.13399388302469</c:v>
                </c:pt>
                <c:pt idx="3024">
                  <c:v>1258.1420560210538</c:v>
                </c:pt>
                <c:pt idx="3025">
                  <c:v>1171.7479650902255</c:v>
                </c:pt>
                <c:pt idx="3026">
                  <c:v>929.44539665304353</c:v>
                </c:pt>
                <c:pt idx="3027">
                  <c:v>689.88402032886108</c:v>
                </c:pt>
                <c:pt idx="3028">
                  <c:v>533.69154800825879</c:v>
                </c:pt>
                <c:pt idx="3029">
                  <c:v>450.88338238595986</c:v>
                </c:pt>
                <c:pt idx="3030">
                  <c:v>402.63202671915911</c:v>
                </c:pt>
                <c:pt idx="3031">
                  <c:v>419.45492765902037</c:v>
                </c:pt>
                <c:pt idx="3032">
                  <c:v>731.47926908756017</c:v>
                </c:pt>
                <c:pt idx="3033">
                  <c:v>840.18347375890289</c:v>
                </c:pt>
                <c:pt idx="3034">
                  <c:v>788.17586933019606</c:v>
                </c:pt>
                <c:pt idx="3035">
                  <c:v>158.83415266424964</c:v>
                </c:pt>
                <c:pt idx="3036">
                  <c:v>75.481022384244497</c:v>
                </c:pt>
                <c:pt idx="3037">
                  <c:v>217.69572356644872</c:v>
                </c:pt>
                <c:pt idx="3038">
                  <c:v>327.95032409997731</c:v>
                </c:pt>
                <c:pt idx="3039">
                  <c:v>297.91389681123854</c:v>
                </c:pt>
                <c:pt idx="3040">
                  <c:v>351.6801779656621</c:v>
                </c:pt>
                <c:pt idx="3041">
                  <c:v>205.08995497543398</c:v>
                </c:pt>
                <c:pt idx="3042">
                  <c:v>248.75194263781293</c:v>
                </c:pt>
                <c:pt idx="3043">
                  <c:v>399.33256909575732</c:v>
                </c:pt>
                <c:pt idx="3044">
                  <c:v>288.24562049935503</c:v>
                </c:pt>
                <c:pt idx="3045">
                  <c:v>374.75495498137343</c:v>
                </c:pt>
                <c:pt idx="3046">
                  <c:v>371.02629195749967</c:v>
                </c:pt>
                <c:pt idx="3047">
                  <c:v>363.45937142920286</c:v>
                </c:pt>
                <c:pt idx="3048">
                  <c:v>424.01303498785455</c:v>
                </c:pt>
                <c:pt idx="3049">
                  <c:v>245.39766683389604</c:v>
                </c:pt>
                <c:pt idx="3050">
                  <c:v>354.42563323105946</c:v>
                </c:pt>
                <c:pt idx="3051">
                  <c:v>238.52285266251582</c:v>
                </c:pt>
                <c:pt idx="3052">
                  <c:v>349.7402639121849</c:v>
                </c:pt>
                <c:pt idx="3053">
                  <c:v>445.11713173357145</c:v>
                </c:pt>
                <c:pt idx="3054">
                  <c:v>515.04068485155994</c:v>
                </c:pt>
                <c:pt idx="3055">
                  <c:v>461.83339764556234</c:v>
                </c:pt>
                <c:pt idx="3056">
                  <c:v>294.38290831966725</c:v>
                </c:pt>
                <c:pt idx="3057">
                  <c:v>160.3037538100578</c:v>
                </c:pt>
                <c:pt idx="3058">
                  <c:v>121.05968948737141</c:v>
                </c:pt>
                <c:pt idx="3059">
                  <c:v>175.75601990617949</c:v>
                </c:pt>
                <c:pt idx="3060">
                  <c:v>225.92166225815788</c:v>
                </c:pt>
                <c:pt idx="3061">
                  <c:v>199.21637282427528</c:v>
                </c:pt>
                <c:pt idx="3062">
                  <c:v>131.73620381807709</c:v>
                </c:pt>
                <c:pt idx="3063">
                  <c:v>181.86024766127369</c:v>
                </c:pt>
                <c:pt idx="3064">
                  <c:v>104.90893072743252</c:v>
                </c:pt>
                <c:pt idx="3065">
                  <c:v>72.941711576890128</c:v>
                </c:pt>
                <c:pt idx="3066">
                  <c:v>141.20542459878567</c:v>
                </c:pt>
                <c:pt idx="3067">
                  <c:v>126.02840205353635</c:v>
                </c:pt>
                <c:pt idx="3068">
                  <c:v>119.50658962487418</c:v>
                </c:pt>
                <c:pt idx="3069">
                  <c:v>152.9540299505868</c:v>
                </c:pt>
                <c:pt idx="3070">
                  <c:v>197.75828207436189</c:v>
                </c:pt>
                <c:pt idx="3071">
                  <c:v>178.85331493243763</c:v>
                </c:pt>
                <c:pt idx="3072">
                  <c:v>166.46344891460564</c:v>
                </c:pt>
                <c:pt idx="3073">
                  <c:v>141.90880760826258</c:v>
                </c:pt>
                <c:pt idx="3074">
                  <c:v>59.170695195971021</c:v>
                </c:pt>
                <c:pt idx="3075">
                  <c:v>174.57648323428879</c:v>
                </c:pt>
                <c:pt idx="3076">
                  <c:v>47.092807273482023</c:v>
                </c:pt>
                <c:pt idx="3077">
                  <c:v>190.7093445153659</c:v>
                </c:pt>
                <c:pt idx="3078">
                  <c:v>971.7042899500392</c:v>
                </c:pt>
                <c:pt idx="3079">
                  <c:v>637.62921595677687</c:v>
                </c:pt>
                <c:pt idx="3080">
                  <c:v>346.30924921168702</c:v>
                </c:pt>
                <c:pt idx="3081">
                  <c:v>453.81125275065068</c:v>
                </c:pt>
                <c:pt idx="3082">
                  <c:v>320.50434150568026</c:v>
                </c:pt>
                <c:pt idx="3083">
                  <c:v>293.90120746244878</c:v>
                </c:pt>
                <c:pt idx="3084">
                  <c:v>329.73036103520337</c:v>
                </c:pt>
                <c:pt idx="3085">
                  <c:v>342.97464948230731</c:v>
                </c:pt>
                <c:pt idx="3086">
                  <c:v>615.63152639014027</c:v>
                </c:pt>
                <c:pt idx="3087">
                  <c:v>1403.3465762747855</c:v>
                </c:pt>
                <c:pt idx="3088">
                  <c:v>1564.3710817651559</c:v>
                </c:pt>
                <c:pt idx="3089">
                  <c:v>1241.7510709786036</c:v>
                </c:pt>
                <c:pt idx="3090">
                  <c:v>683.03187191881887</c:v>
                </c:pt>
                <c:pt idx="3091">
                  <c:v>702.66398987346872</c:v>
                </c:pt>
                <c:pt idx="3092">
                  <c:v>1225.9912450300722</c:v>
                </c:pt>
                <c:pt idx="3093">
                  <c:v>863.68467631698616</c:v>
                </c:pt>
                <c:pt idx="3094">
                  <c:v>790.66486876257284</c:v>
                </c:pt>
                <c:pt idx="3095">
                  <c:v>722.12520038380876</c:v>
                </c:pt>
                <c:pt idx="3096">
                  <c:v>872.49251424196859</c:v>
                </c:pt>
                <c:pt idx="3097">
                  <c:v>1264.4408977780704</c:v>
                </c:pt>
                <c:pt idx="3098">
                  <c:v>951.79162462506451</c:v>
                </c:pt>
                <c:pt idx="3099">
                  <c:v>508.90267235785706</c:v>
                </c:pt>
                <c:pt idx="3100">
                  <c:v>335.54397891084483</c:v>
                </c:pt>
                <c:pt idx="3101">
                  <c:v>345.7386042925931</c:v>
                </c:pt>
                <c:pt idx="3102">
                  <c:v>329.02177415684343</c:v>
                </c:pt>
                <c:pt idx="3103">
                  <c:v>405.06986849802604</c:v>
                </c:pt>
                <c:pt idx="3104">
                  <c:v>428.96618255612663</c:v>
                </c:pt>
                <c:pt idx="3105">
                  <c:v>390.8285505919589</c:v>
                </c:pt>
                <c:pt idx="3106">
                  <c:v>395.08557630626041</c:v>
                </c:pt>
                <c:pt idx="3107">
                  <c:v>473.01488097203975</c:v>
                </c:pt>
                <c:pt idx="3108">
                  <c:v>241.98428428089915</c:v>
                </c:pt>
                <c:pt idx="3109">
                  <c:v>379.16485085472408</c:v>
                </c:pt>
                <c:pt idx="3110">
                  <c:v>626.15231461916051</c:v>
                </c:pt>
                <c:pt idx="3111">
                  <c:v>620.98771417689306</c:v>
                </c:pt>
                <c:pt idx="3112">
                  <c:v>472.96545146284382</c:v>
                </c:pt>
                <c:pt idx="3113">
                  <c:v>319.54987061470376</c:v>
                </c:pt>
                <c:pt idx="3114">
                  <c:v>494.98710018583211</c:v>
                </c:pt>
                <c:pt idx="3115">
                  <c:v>798.3779270215839</c:v>
                </c:pt>
                <c:pt idx="3116">
                  <c:v>1052.8070257713716</c:v>
                </c:pt>
                <c:pt idx="3117">
                  <c:v>1036.7955213125249</c:v>
                </c:pt>
                <c:pt idx="3118">
                  <c:v>835.93396204927637</c:v>
                </c:pt>
                <c:pt idx="3119">
                  <c:v>577.40464397044514</c:v>
                </c:pt>
                <c:pt idx="3120">
                  <c:v>631.18218066393763</c:v>
                </c:pt>
                <c:pt idx="3121">
                  <c:v>556.97745319310445</c:v>
                </c:pt>
                <c:pt idx="3122">
                  <c:v>456.39114151526059</c:v>
                </c:pt>
                <c:pt idx="3123">
                  <c:v>479.99523044944766</c:v>
                </c:pt>
                <c:pt idx="3124">
                  <c:v>559.39968767382629</c:v>
                </c:pt>
                <c:pt idx="3125">
                  <c:v>662.47122498914973</c:v>
                </c:pt>
                <c:pt idx="3126">
                  <c:v>834.7878221562512</c:v>
                </c:pt>
                <c:pt idx="3127">
                  <c:v>602.07006090380298</c:v>
                </c:pt>
                <c:pt idx="3128">
                  <c:v>376.57058554340091</c:v>
                </c:pt>
                <c:pt idx="3129">
                  <c:v>756.23741938500939</c:v>
                </c:pt>
                <c:pt idx="3130">
                  <c:v>697.07962326896211</c:v>
                </c:pt>
                <c:pt idx="3131">
                  <c:v>295.68248557736837</c:v>
                </c:pt>
                <c:pt idx="3132">
                  <c:v>294.31174277229508</c:v>
                </c:pt>
                <c:pt idx="3133">
                  <c:v>261.85216497759546</c:v>
                </c:pt>
                <c:pt idx="3134">
                  <c:v>223.60172362583145</c:v>
                </c:pt>
                <c:pt idx="3135">
                  <c:v>232.5679109151456</c:v>
                </c:pt>
                <c:pt idx="3136">
                  <c:v>181.87957755978323</c:v>
                </c:pt>
                <c:pt idx="3137">
                  <c:v>40.146330358242466</c:v>
                </c:pt>
                <c:pt idx="3138">
                  <c:v>885.43530883322103</c:v>
                </c:pt>
                <c:pt idx="3139">
                  <c:v>942.85908582691513</c:v>
                </c:pt>
                <c:pt idx="3140">
                  <c:v>964.40489203601203</c:v>
                </c:pt>
                <c:pt idx="3141">
                  <c:v>847.535952514678</c:v>
                </c:pt>
                <c:pt idx="3142">
                  <c:v>792.31193909522835</c:v>
                </c:pt>
                <c:pt idx="3143">
                  <c:v>916.30381869364476</c:v>
                </c:pt>
                <c:pt idx="3144">
                  <c:v>1024.7526360861939</c:v>
                </c:pt>
                <c:pt idx="3145">
                  <c:v>1117.3226020585121</c:v>
                </c:pt>
                <c:pt idx="3146">
                  <c:v>1116.6015667351412</c:v>
                </c:pt>
                <c:pt idx="3147">
                  <c:v>1132.3519214596638</c:v>
                </c:pt>
                <c:pt idx="3148">
                  <c:v>660.29638518919649</c:v>
                </c:pt>
                <c:pt idx="3149">
                  <c:v>504.43741573212128</c:v>
                </c:pt>
                <c:pt idx="3150">
                  <c:v>340.88571168439296</c:v>
                </c:pt>
                <c:pt idx="3151">
                  <c:v>484.52996810976862</c:v>
                </c:pt>
                <c:pt idx="3152">
                  <c:v>646.43085606366458</c:v>
                </c:pt>
                <c:pt idx="3153">
                  <c:v>717.475850283201</c:v>
                </c:pt>
                <c:pt idx="3154">
                  <c:v>558.9962988920239</c:v>
                </c:pt>
                <c:pt idx="3155">
                  <c:v>359.90015883389981</c:v>
                </c:pt>
                <c:pt idx="3156">
                  <c:v>276.7575306093388</c:v>
                </c:pt>
                <c:pt idx="3157">
                  <c:v>263.52386725195367</c:v>
                </c:pt>
                <c:pt idx="3158">
                  <c:v>368.85799653039118</c:v>
                </c:pt>
                <c:pt idx="3159">
                  <c:v>222.32472968439532</c:v>
                </c:pt>
                <c:pt idx="3160">
                  <c:v>261.85310231829612</c:v>
                </c:pt>
                <c:pt idx="3161">
                  <c:v>588.76576888346131</c:v>
                </c:pt>
                <c:pt idx="3162">
                  <c:v>781.52407515927871</c:v>
                </c:pt>
                <c:pt idx="3163">
                  <c:v>865.97853139052393</c:v>
                </c:pt>
                <c:pt idx="3164">
                  <c:v>583.31354657670533</c:v>
                </c:pt>
                <c:pt idx="3165">
                  <c:v>412.27891031756752</c:v>
                </c:pt>
                <c:pt idx="3166">
                  <c:v>414.2202444242136</c:v>
                </c:pt>
                <c:pt idx="3167">
                  <c:v>595.33992980421988</c:v>
                </c:pt>
                <c:pt idx="3168">
                  <c:v>768.67841244029387</c:v>
                </c:pt>
                <c:pt idx="3169">
                  <c:v>311.63691718317631</c:v>
                </c:pt>
                <c:pt idx="3170">
                  <c:v>424.54794792430346</c:v>
                </c:pt>
                <c:pt idx="3171">
                  <c:v>296.25125686075228</c:v>
                </c:pt>
                <c:pt idx="3172">
                  <c:v>337.24541318528566</c:v>
                </c:pt>
                <c:pt idx="3173">
                  <c:v>591.04231628492005</c:v>
                </c:pt>
                <c:pt idx="3174">
                  <c:v>562.91252892454054</c:v>
                </c:pt>
                <c:pt idx="3175">
                  <c:v>827.54763152980217</c:v>
                </c:pt>
                <c:pt idx="3176">
                  <c:v>824.3052494252305</c:v>
                </c:pt>
                <c:pt idx="3177">
                  <c:v>590.72342160942321</c:v>
                </c:pt>
                <c:pt idx="3178">
                  <c:v>1201.0092162385181</c:v>
                </c:pt>
                <c:pt idx="3179">
                  <c:v>1294.9614876513106</c:v>
                </c:pt>
                <c:pt idx="3180">
                  <c:v>759.9849824643394</c:v>
                </c:pt>
                <c:pt idx="3181">
                  <c:v>847.21851114315473</c:v>
                </c:pt>
                <c:pt idx="3182">
                  <c:v>709.91447235573662</c:v>
                </c:pt>
                <c:pt idx="3183">
                  <c:v>262.27637335577634</c:v>
                </c:pt>
                <c:pt idx="3184">
                  <c:v>68.91382230437938</c:v>
                </c:pt>
                <c:pt idx="3185">
                  <c:v>69.545042892394292</c:v>
                </c:pt>
                <c:pt idx="3186">
                  <c:v>249.63320406105771</c:v>
                </c:pt>
                <c:pt idx="3187">
                  <c:v>70.288312201408004</c:v>
                </c:pt>
                <c:pt idx="3188">
                  <c:v>34.00342453346029</c:v>
                </c:pt>
                <c:pt idx="3189">
                  <c:v>254.27491562770143</c:v>
                </c:pt>
                <c:pt idx="3190">
                  <c:v>464.56268874564518</c:v>
                </c:pt>
                <c:pt idx="3191">
                  <c:v>237.56119554445772</c:v>
                </c:pt>
                <c:pt idx="3192">
                  <c:v>101.50430088300645</c:v>
                </c:pt>
                <c:pt idx="3193">
                  <c:v>80.395663547127157</c:v>
                </c:pt>
                <c:pt idx="3194">
                  <c:v>102.97388399121185</c:v>
                </c:pt>
                <c:pt idx="3195">
                  <c:v>24.255485649822617</c:v>
                </c:pt>
                <c:pt idx="3196">
                  <c:v>59.862801891026315</c:v>
                </c:pt>
                <c:pt idx="3197">
                  <c:v>42.650227804424688</c:v>
                </c:pt>
                <c:pt idx="3198">
                  <c:v>100.30812128692364</c:v>
                </c:pt>
                <c:pt idx="3199">
                  <c:v>72.999124845971096</c:v>
                </c:pt>
                <c:pt idx="3200">
                  <c:v>122.68492477306413</c:v>
                </c:pt>
                <c:pt idx="3201">
                  <c:v>184.12489333713546</c:v>
                </c:pt>
                <c:pt idx="3202">
                  <c:v>210.24114683683305</c:v>
                </c:pt>
                <c:pt idx="3203">
                  <c:v>122.41264564342504</c:v>
                </c:pt>
                <c:pt idx="3204">
                  <c:v>140.46192956295266</c:v>
                </c:pt>
                <c:pt idx="3205">
                  <c:v>112.95372871907635</c:v>
                </c:pt>
                <c:pt idx="3206">
                  <c:v>86.552837096052386</c:v>
                </c:pt>
                <c:pt idx="3207">
                  <c:v>53.287165862517035</c:v>
                </c:pt>
                <c:pt idx="3208">
                  <c:v>33.284191893168931</c:v>
                </c:pt>
                <c:pt idx="3209">
                  <c:v>28.337574667028655</c:v>
                </c:pt>
                <c:pt idx="3210">
                  <c:v>140.31955383885582</c:v>
                </c:pt>
                <c:pt idx="3211">
                  <c:v>177.24129347753757</c:v>
                </c:pt>
                <c:pt idx="3212">
                  <c:v>204.58625576460062</c:v>
                </c:pt>
                <c:pt idx="3213">
                  <c:v>143.13911523272378</c:v>
                </c:pt>
                <c:pt idx="3214">
                  <c:v>109.26735381076278</c:v>
                </c:pt>
                <c:pt idx="3215">
                  <c:v>67.322803891971105</c:v>
                </c:pt>
                <c:pt idx="3216">
                  <c:v>28.118345830383042</c:v>
                </c:pt>
                <c:pt idx="3217">
                  <c:v>30.795531523392491</c:v>
                </c:pt>
                <c:pt idx="3218">
                  <c:v>44.485808162099758</c:v>
                </c:pt>
                <c:pt idx="3219">
                  <c:v>59.417726691638613</c:v>
                </c:pt>
                <c:pt idx="3220">
                  <c:v>19.157915259132874</c:v>
                </c:pt>
                <c:pt idx="3221">
                  <c:v>66.85426525237915</c:v>
                </c:pt>
                <c:pt idx="3222">
                  <c:v>54.734151675053845</c:v>
                </c:pt>
                <c:pt idx="3223">
                  <c:v>88.80815218997445</c:v>
                </c:pt>
                <c:pt idx="3224">
                  <c:v>121.09040429573709</c:v>
                </c:pt>
                <c:pt idx="3225">
                  <c:v>149.47195472196285</c:v>
                </c:pt>
                <c:pt idx="3226">
                  <c:v>56.157998738230951</c:v>
                </c:pt>
                <c:pt idx="3227">
                  <c:v>97.161257754008801</c:v>
                </c:pt>
                <c:pt idx="3228">
                  <c:v>73.039065927117889</c:v>
                </c:pt>
                <c:pt idx="3229">
                  <c:v>89.289652254478014</c:v>
                </c:pt>
                <c:pt idx="3230">
                  <c:v>41.907062070797473</c:v>
                </c:pt>
                <c:pt idx="3231">
                  <c:v>74.693020801990315</c:v>
                </c:pt>
                <c:pt idx="3232">
                  <c:v>37.493737665671134</c:v>
                </c:pt>
                <c:pt idx="3233">
                  <c:v>141.22307378548683</c:v>
                </c:pt>
                <c:pt idx="3234">
                  <c:v>164.04197178532536</c:v>
                </c:pt>
                <c:pt idx="3235">
                  <c:v>282.24157535562</c:v>
                </c:pt>
                <c:pt idx="3236">
                  <c:v>190.04321547400423</c:v>
                </c:pt>
                <c:pt idx="3237">
                  <c:v>114.96794092437976</c:v>
                </c:pt>
                <c:pt idx="3238">
                  <c:v>209.23401081742864</c:v>
                </c:pt>
                <c:pt idx="3239">
                  <c:v>154.84490281576072</c:v>
                </c:pt>
                <c:pt idx="3240">
                  <c:v>281.69086588857499</c:v>
                </c:pt>
                <c:pt idx="3241">
                  <c:v>202.87257961740829</c:v>
                </c:pt>
                <c:pt idx="3242">
                  <c:v>215.39582991968052</c:v>
                </c:pt>
                <c:pt idx="3243">
                  <c:v>250.86888759541603</c:v>
                </c:pt>
                <c:pt idx="3244">
                  <c:v>479.14323948219419</c:v>
                </c:pt>
                <c:pt idx="3245">
                  <c:v>408.35140355052118</c:v>
                </c:pt>
                <c:pt idx="3246">
                  <c:v>401.82978910990255</c:v>
                </c:pt>
                <c:pt idx="3247">
                  <c:v>445.60630986862736</c:v>
                </c:pt>
                <c:pt idx="3248">
                  <c:v>640.57499696123489</c:v>
                </c:pt>
                <c:pt idx="3249">
                  <c:v>661.58991190356312</c:v>
                </c:pt>
                <c:pt idx="3250">
                  <c:v>603.01660695428689</c:v>
                </c:pt>
                <c:pt idx="3251">
                  <c:v>359.90133077271105</c:v>
                </c:pt>
                <c:pt idx="3252">
                  <c:v>458.89177004852274</c:v>
                </c:pt>
                <c:pt idx="3253">
                  <c:v>351.03662775924437</c:v>
                </c:pt>
                <c:pt idx="3254">
                  <c:v>312.84763717088447</c:v>
                </c:pt>
                <c:pt idx="3255">
                  <c:v>254.6134155775411</c:v>
                </c:pt>
                <c:pt idx="3256">
                  <c:v>297.61229239395834</c:v>
                </c:pt>
                <c:pt idx="3257">
                  <c:v>414.25846330915783</c:v>
                </c:pt>
                <c:pt idx="3258">
                  <c:v>337.70019079579356</c:v>
                </c:pt>
                <c:pt idx="3259">
                  <c:v>502.97060477662649</c:v>
                </c:pt>
                <c:pt idx="3260">
                  <c:v>375.69424234849612</c:v>
                </c:pt>
                <c:pt idx="3261">
                  <c:v>371.99790225090339</c:v>
                </c:pt>
                <c:pt idx="3262">
                  <c:v>673.59135357571768</c:v>
                </c:pt>
                <c:pt idx="3263">
                  <c:v>558.90128417264748</c:v>
                </c:pt>
                <c:pt idx="3264">
                  <c:v>589.43889085614023</c:v>
                </c:pt>
                <c:pt idx="3265">
                  <c:v>568.79493591039375</c:v>
                </c:pt>
                <c:pt idx="3266">
                  <c:v>745.81723667713038</c:v>
                </c:pt>
                <c:pt idx="3267">
                  <c:v>777.1928781337316</c:v>
                </c:pt>
                <c:pt idx="3268">
                  <c:v>687.04028480704392</c:v>
                </c:pt>
                <c:pt idx="3269">
                  <c:v>797.27905425443123</c:v>
                </c:pt>
                <c:pt idx="3270">
                  <c:v>820.08335868891265</c:v>
                </c:pt>
                <c:pt idx="3271">
                  <c:v>767.77164289595032</c:v>
                </c:pt>
                <c:pt idx="3272">
                  <c:v>882.3329817839732</c:v>
                </c:pt>
                <c:pt idx="3273">
                  <c:v>879.23895567343573</c:v>
                </c:pt>
                <c:pt idx="3274">
                  <c:v>1269.2843216358726</c:v>
                </c:pt>
                <c:pt idx="3275">
                  <c:v>1311.0733175304451</c:v>
                </c:pt>
                <c:pt idx="3276">
                  <c:v>1197.5458794126482</c:v>
                </c:pt>
                <c:pt idx="3277">
                  <c:v>1112.8020681042203</c:v>
                </c:pt>
                <c:pt idx="3278">
                  <c:v>1161.4288589657699</c:v>
                </c:pt>
                <c:pt idx="3279">
                  <c:v>905.57719646836813</c:v>
                </c:pt>
                <c:pt idx="3280">
                  <c:v>683.40386915958049</c:v>
                </c:pt>
                <c:pt idx="3281">
                  <c:v>926.88642424894306</c:v>
                </c:pt>
                <c:pt idx="3282">
                  <c:v>884.53511604783637</c:v>
                </c:pt>
                <c:pt idx="3283">
                  <c:v>677.32601803993703</c:v>
                </c:pt>
                <c:pt idx="3284">
                  <c:v>718.74813606080704</c:v>
                </c:pt>
                <c:pt idx="3285">
                  <c:v>629.09551140875499</c:v>
                </c:pt>
                <c:pt idx="3286">
                  <c:v>1336.5711526164237</c:v>
                </c:pt>
                <c:pt idx="3287">
                  <c:v>1396.2607201880296</c:v>
                </c:pt>
                <c:pt idx="3288">
                  <c:v>1661.3614633638058</c:v>
                </c:pt>
                <c:pt idx="3289">
                  <c:v>1969.6286453368532</c:v>
                </c:pt>
                <c:pt idx="3290">
                  <c:v>1923.6433718084756</c:v>
                </c:pt>
                <c:pt idx="3291">
                  <c:v>1942.421332358073</c:v>
                </c:pt>
                <c:pt idx="3292">
                  <c:v>1767.2341045410501</c:v>
                </c:pt>
                <c:pt idx="3293">
                  <c:v>1912.2869639734708</c:v>
                </c:pt>
                <c:pt idx="3294">
                  <c:v>1663.3882780864028</c:v>
                </c:pt>
                <c:pt idx="3295">
                  <c:v>1426.2854477195006</c:v>
                </c:pt>
                <c:pt idx="3296">
                  <c:v>1511.947286799111</c:v>
                </c:pt>
                <c:pt idx="3297">
                  <c:v>1196.8451806053115</c:v>
                </c:pt>
                <c:pt idx="3298">
                  <c:v>1330.4405438645749</c:v>
                </c:pt>
                <c:pt idx="3299">
                  <c:v>1937.2372187206522</c:v>
                </c:pt>
                <c:pt idx="3300">
                  <c:v>1946.1362972394763</c:v>
                </c:pt>
                <c:pt idx="3301">
                  <c:v>1826.3404352463481</c:v>
                </c:pt>
                <c:pt idx="3302">
                  <c:v>1924.501494784347</c:v>
                </c:pt>
                <c:pt idx="3303">
                  <c:v>1956.8256315976323</c:v>
                </c:pt>
                <c:pt idx="3304">
                  <c:v>1151.6929873717911</c:v>
                </c:pt>
                <c:pt idx="3305">
                  <c:v>1740.5331778294817</c:v>
                </c:pt>
                <c:pt idx="3306">
                  <c:v>1640.0404854912297</c:v>
                </c:pt>
                <c:pt idx="3307">
                  <c:v>1968.0229327174507</c:v>
                </c:pt>
                <c:pt idx="3308">
                  <c:v>1963.0439658197547</c:v>
                </c:pt>
                <c:pt idx="3309">
                  <c:v>1952.7271497549427</c:v>
                </c:pt>
                <c:pt idx="3310">
                  <c:v>1930.6575363673978</c:v>
                </c:pt>
                <c:pt idx="3311">
                  <c:v>1750.1231827356316</c:v>
                </c:pt>
                <c:pt idx="3312">
                  <c:v>1945.4123541222393</c:v>
                </c:pt>
                <c:pt idx="3313">
                  <c:v>1884.4781116959157</c:v>
                </c:pt>
                <c:pt idx="3314">
                  <c:v>1655.2848085804985</c:v>
                </c:pt>
                <c:pt idx="3315">
                  <c:v>1557.0403621191138</c:v>
                </c:pt>
                <c:pt idx="3316">
                  <c:v>1415.3909379460765</c:v>
                </c:pt>
                <c:pt idx="3317">
                  <c:v>1762.7978482522117</c:v>
                </c:pt>
                <c:pt idx="3318">
                  <c:v>1543.9549982870535</c:v>
                </c:pt>
                <c:pt idx="3319">
                  <c:v>1558.7925186010123</c:v>
                </c:pt>
                <c:pt idx="3320">
                  <c:v>1211.1829249539028</c:v>
                </c:pt>
                <c:pt idx="3321">
                  <c:v>476.51114738932199</c:v>
                </c:pt>
                <c:pt idx="3322">
                  <c:v>1131.7697178070516</c:v>
                </c:pt>
                <c:pt idx="3323">
                  <c:v>997.50680076359015</c:v>
                </c:pt>
                <c:pt idx="3324">
                  <c:v>591.3984510657574</c:v>
                </c:pt>
                <c:pt idx="3325">
                  <c:v>410.38796124706096</c:v>
                </c:pt>
                <c:pt idx="3326">
                  <c:v>654.31421980812809</c:v>
                </c:pt>
                <c:pt idx="3327">
                  <c:v>1255.1575970098802</c:v>
                </c:pt>
                <c:pt idx="3328">
                  <c:v>1296.2270969653832</c:v>
                </c:pt>
                <c:pt idx="3329">
                  <c:v>1446.4042853801493</c:v>
                </c:pt>
                <c:pt idx="3330">
                  <c:v>1331.5973675747864</c:v>
                </c:pt>
                <c:pt idx="3331">
                  <c:v>1108.9823975694005</c:v>
                </c:pt>
                <c:pt idx="3332">
                  <c:v>1187.1661396845361</c:v>
                </c:pt>
                <c:pt idx="3333">
                  <c:v>909.25813536769783</c:v>
                </c:pt>
                <c:pt idx="3334">
                  <c:v>782.55237707676747</c:v>
                </c:pt>
                <c:pt idx="3335">
                  <c:v>1045.1173574846891</c:v>
                </c:pt>
                <c:pt idx="3336">
                  <c:v>1193.3151835458332</c:v>
                </c:pt>
                <c:pt idx="3337">
                  <c:v>769.77049838362564</c:v>
                </c:pt>
                <c:pt idx="3338">
                  <c:v>892.62853925854461</c:v>
                </c:pt>
                <c:pt idx="3339">
                  <c:v>965.97339212519159</c:v>
                </c:pt>
                <c:pt idx="3340">
                  <c:v>926.56450589030771</c:v>
                </c:pt>
                <c:pt idx="3341">
                  <c:v>887.74980467583703</c:v>
                </c:pt>
                <c:pt idx="3342">
                  <c:v>697.63528761227963</c:v>
                </c:pt>
                <c:pt idx="3343">
                  <c:v>675.66039198123337</c:v>
                </c:pt>
                <c:pt idx="3344">
                  <c:v>267.2098356689396</c:v>
                </c:pt>
                <c:pt idx="3345">
                  <c:v>1521.4141470245861</c:v>
                </c:pt>
                <c:pt idx="3346">
                  <c:v>1423.2324823287959</c:v>
                </c:pt>
                <c:pt idx="3347">
                  <c:v>781.05992796465728</c:v>
                </c:pt>
                <c:pt idx="3348">
                  <c:v>1652.7447525290927</c:v>
                </c:pt>
                <c:pt idx="3349">
                  <c:v>1079.443851678152</c:v>
                </c:pt>
                <c:pt idx="3350">
                  <c:v>722.39618399794801</c:v>
                </c:pt>
                <c:pt idx="3351">
                  <c:v>408.74945171309275</c:v>
                </c:pt>
                <c:pt idx="3352">
                  <c:v>442.09432485457461</c:v>
                </c:pt>
                <c:pt idx="3353">
                  <c:v>384.27028968278523</c:v>
                </c:pt>
                <c:pt idx="3354">
                  <c:v>430.336003245082</c:v>
                </c:pt>
                <c:pt idx="3355">
                  <c:v>505.92535966333185</c:v>
                </c:pt>
                <c:pt idx="3356">
                  <c:v>491.6451875386424</c:v>
                </c:pt>
                <c:pt idx="3357">
                  <c:v>547.29701776148386</c:v>
                </c:pt>
                <c:pt idx="3358">
                  <c:v>370.00275647982949</c:v>
                </c:pt>
                <c:pt idx="3359">
                  <c:v>298.13755487510571</c:v>
                </c:pt>
                <c:pt idx="3360">
                  <c:v>473.42545709961325</c:v>
                </c:pt>
                <c:pt idx="3361">
                  <c:v>416.17504674475805</c:v>
                </c:pt>
                <c:pt idx="3362">
                  <c:v>287.2198686286107</c:v>
                </c:pt>
                <c:pt idx="3363">
                  <c:v>262.18643892229511</c:v>
                </c:pt>
                <c:pt idx="3364">
                  <c:v>263.79821702641914</c:v>
                </c:pt>
                <c:pt idx="3365">
                  <c:v>324.04868773570462</c:v>
                </c:pt>
                <c:pt idx="3366">
                  <c:v>526.65353006620091</c:v>
                </c:pt>
                <c:pt idx="3367">
                  <c:v>418.04240075327164</c:v>
                </c:pt>
                <c:pt idx="3368">
                  <c:v>70.345500658300608</c:v>
                </c:pt>
                <c:pt idx="3369">
                  <c:v>274.1166303713369</c:v>
                </c:pt>
                <c:pt idx="3370">
                  <c:v>341.11554493871949</c:v>
                </c:pt>
                <c:pt idx="3371">
                  <c:v>962.44779141028596</c:v>
                </c:pt>
                <c:pt idx="3372">
                  <c:v>1292.137007774526</c:v>
                </c:pt>
                <c:pt idx="3373">
                  <c:v>1798.969469847415</c:v>
                </c:pt>
                <c:pt idx="3374">
                  <c:v>1853.1199733387584</c:v>
                </c:pt>
                <c:pt idx="3375">
                  <c:v>1870.4602666493042</c:v>
                </c:pt>
                <c:pt idx="3376">
                  <c:v>1888.6857324022485</c:v>
                </c:pt>
                <c:pt idx="3377">
                  <c:v>1784.2219852540579</c:v>
                </c:pt>
                <c:pt idx="3378">
                  <c:v>1640.1540752292067</c:v>
                </c:pt>
                <c:pt idx="3379">
                  <c:v>1757.3353169913084</c:v>
                </c:pt>
                <c:pt idx="3380">
                  <c:v>1755.7245153504696</c:v>
                </c:pt>
                <c:pt idx="3381">
                  <c:v>1781.6720652109364</c:v>
                </c:pt>
                <c:pt idx="3382">
                  <c:v>1657.6526016855091</c:v>
                </c:pt>
                <c:pt idx="3383">
                  <c:v>1531.5787702995103</c:v>
                </c:pt>
                <c:pt idx="3384">
                  <c:v>1637.7248030081973</c:v>
                </c:pt>
                <c:pt idx="3385">
                  <c:v>1610.5800333891616</c:v>
                </c:pt>
                <c:pt idx="3386">
                  <c:v>1511.8726659717531</c:v>
                </c:pt>
                <c:pt idx="3387">
                  <c:v>1363.2826340115396</c:v>
                </c:pt>
                <c:pt idx="3388">
                  <c:v>940.3054591729466</c:v>
                </c:pt>
                <c:pt idx="3389">
                  <c:v>694.90909885276199</c:v>
                </c:pt>
                <c:pt idx="3390">
                  <c:v>1015.6932612914612</c:v>
                </c:pt>
                <c:pt idx="3391">
                  <c:v>1163.8414371498563</c:v>
                </c:pt>
                <c:pt idx="3392">
                  <c:v>1210.1260676961081</c:v>
                </c:pt>
                <c:pt idx="3393">
                  <c:v>1434.9001931165769</c:v>
                </c:pt>
                <c:pt idx="3394">
                  <c:v>1425.4097166099864</c:v>
                </c:pt>
                <c:pt idx="3395">
                  <c:v>1211.775755615497</c:v>
                </c:pt>
                <c:pt idx="3396">
                  <c:v>1214.9270139748053</c:v>
                </c:pt>
                <c:pt idx="3397">
                  <c:v>1139.6011812659917</c:v>
                </c:pt>
                <c:pt idx="3398">
                  <c:v>921.50910286244448</c:v>
                </c:pt>
                <c:pt idx="3399">
                  <c:v>808.38350252148132</c:v>
                </c:pt>
                <c:pt idx="3400">
                  <c:v>722.13652050994881</c:v>
                </c:pt>
                <c:pt idx="3401">
                  <c:v>733.50434950368583</c:v>
                </c:pt>
                <c:pt idx="3402">
                  <c:v>949.3091151237212</c:v>
                </c:pt>
                <c:pt idx="3403">
                  <c:v>1037.2000197494476</c:v>
                </c:pt>
                <c:pt idx="3404">
                  <c:v>694.35556945894234</c:v>
                </c:pt>
                <c:pt idx="3405">
                  <c:v>575.28702075510148</c:v>
                </c:pt>
                <c:pt idx="3406">
                  <c:v>532.01203259674958</c:v>
                </c:pt>
                <c:pt idx="3407">
                  <c:v>739.18338772057768</c:v>
                </c:pt>
                <c:pt idx="3408">
                  <c:v>879.30722825220641</c:v>
                </c:pt>
                <c:pt idx="3409">
                  <c:v>866.13717241563575</c:v>
                </c:pt>
                <c:pt idx="3410">
                  <c:v>470.1303244566592</c:v>
                </c:pt>
                <c:pt idx="3411">
                  <c:v>437.5091143184369</c:v>
                </c:pt>
                <c:pt idx="3412">
                  <c:v>374.11916973042383</c:v>
                </c:pt>
                <c:pt idx="3413">
                  <c:v>368.4259263632681</c:v>
                </c:pt>
                <c:pt idx="3414">
                  <c:v>379.84892119431322</c:v>
                </c:pt>
                <c:pt idx="3415">
                  <c:v>529.00473114382487</c:v>
                </c:pt>
                <c:pt idx="3416">
                  <c:v>608.21830068101076</c:v>
                </c:pt>
                <c:pt idx="3417">
                  <c:v>688.522552388843</c:v>
                </c:pt>
                <c:pt idx="3418">
                  <c:v>773.84024189427282</c:v>
                </c:pt>
                <c:pt idx="3419">
                  <c:v>567.69853944210558</c:v>
                </c:pt>
                <c:pt idx="3420">
                  <c:v>472.5906820825042</c:v>
                </c:pt>
                <c:pt idx="3421">
                  <c:v>444.19670798264514</c:v>
                </c:pt>
                <c:pt idx="3422">
                  <c:v>484.51285704076099</c:v>
                </c:pt>
                <c:pt idx="3423">
                  <c:v>428.47860804369304</c:v>
                </c:pt>
                <c:pt idx="3424">
                  <c:v>451.46486031984944</c:v>
                </c:pt>
                <c:pt idx="3425">
                  <c:v>448.76345790511323</c:v>
                </c:pt>
                <c:pt idx="3426">
                  <c:v>484.31410343116886</c:v>
                </c:pt>
                <c:pt idx="3427">
                  <c:v>668.89515951351075</c:v>
                </c:pt>
                <c:pt idx="3428">
                  <c:v>566.63537445343559</c:v>
                </c:pt>
                <c:pt idx="3429">
                  <c:v>317.95351071456514</c:v>
                </c:pt>
                <c:pt idx="3430">
                  <c:v>231.16824858042256</c:v>
                </c:pt>
                <c:pt idx="3431">
                  <c:v>204.93369915509666</c:v>
                </c:pt>
                <c:pt idx="3432">
                  <c:v>151.5530592510531</c:v>
                </c:pt>
                <c:pt idx="3433">
                  <c:v>75.22240428454829</c:v>
                </c:pt>
                <c:pt idx="3434">
                  <c:v>97.433489839397907</c:v>
                </c:pt>
                <c:pt idx="3435">
                  <c:v>163.43464315765681</c:v>
                </c:pt>
                <c:pt idx="3436">
                  <c:v>63.410115488178896</c:v>
                </c:pt>
                <c:pt idx="3437">
                  <c:v>197.58771624360844</c:v>
                </c:pt>
                <c:pt idx="3438">
                  <c:v>197.24756513802257</c:v>
                </c:pt>
                <c:pt idx="3439">
                  <c:v>270.92460412754838</c:v>
                </c:pt>
                <c:pt idx="3440">
                  <c:v>72.259586463227606</c:v>
                </c:pt>
                <c:pt idx="3441">
                  <c:v>45.468324830566459</c:v>
                </c:pt>
                <c:pt idx="3442">
                  <c:v>19.223790462743747</c:v>
                </c:pt>
                <c:pt idx="3443">
                  <c:v>216.18750687752907</c:v>
                </c:pt>
                <c:pt idx="3444">
                  <c:v>736.30889080381212</c:v>
                </c:pt>
                <c:pt idx="3445">
                  <c:v>634.00777382586421</c:v>
                </c:pt>
                <c:pt idx="3446">
                  <c:v>869.57636940536975</c:v>
                </c:pt>
                <c:pt idx="3447">
                  <c:v>680.72976098402432</c:v>
                </c:pt>
                <c:pt idx="3448">
                  <c:v>811.50506175516239</c:v>
                </c:pt>
                <c:pt idx="3449">
                  <c:v>1017.7950388532912</c:v>
                </c:pt>
                <c:pt idx="3450">
                  <c:v>955.77313925126725</c:v>
                </c:pt>
                <c:pt idx="3451">
                  <c:v>928.45789831215905</c:v>
                </c:pt>
                <c:pt idx="3452">
                  <c:v>925.56836540927293</c:v>
                </c:pt>
                <c:pt idx="3453">
                  <c:v>639.04980815708802</c:v>
                </c:pt>
                <c:pt idx="3454">
                  <c:v>489.37703020852723</c:v>
                </c:pt>
                <c:pt idx="3455">
                  <c:v>618.49566567256272</c:v>
                </c:pt>
                <c:pt idx="3456">
                  <c:v>388.33339784105277</c:v>
                </c:pt>
                <c:pt idx="3457">
                  <c:v>294.1309073827972</c:v>
                </c:pt>
                <c:pt idx="3458">
                  <c:v>312.73097078490758</c:v>
                </c:pt>
                <c:pt idx="3459">
                  <c:v>61.546041257392019</c:v>
                </c:pt>
                <c:pt idx="3460">
                  <c:v>324.27673497769081</c:v>
                </c:pt>
                <c:pt idx="3461">
                  <c:v>497.92681859696893</c:v>
                </c:pt>
                <c:pt idx="3462">
                  <c:v>485.82459726869513</c:v>
                </c:pt>
                <c:pt idx="3463">
                  <c:v>617.27155619402208</c:v>
                </c:pt>
                <c:pt idx="3464">
                  <c:v>657.28393851672706</c:v>
                </c:pt>
                <c:pt idx="3465">
                  <c:v>859.76266983104881</c:v>
                </c:pt>
                <c:pt idx="3466">
                  <c:v>623.03488777207644</c:v>
                </c:pt>
                <c:pt idx="3467">
                  <c:v>561.6705145328126</c:v>
                </c:pt>
                <c:pt idx="3468">
                  <c:v>446.40952142271618</c:v>
                </c:pt>
                <c:pt idx="3469">
                  <c:v>592.3961818979152</c:v>
                </c:pt>
                <c:pt idx="3470">
                  <c:v>377.9822976190145</c:v>
                </c:pt>
                <c:pt idx="3471">
                  <c:v>264.06077914210687</c:v>
                </c:pt>
                <c:pt idx="3472">
                  <c:v>245.01188425511998</c:v>
                </c:pt>
                <c:pt idx="3473">
                  <c:v>266.97438951383731</c:v>
                </c:pt>
                <c:pt idx="3474">
                  <c:v>610.26242583028557</c:v>
                </c:pt>
                <c:pt idx="3475">
                  <c:v>496.30906166266396</c:v>
                </c:pt>
                <c:pt idx="3476">
                  <c:v>579.37324298240424</c:v>
                </c:pt>
                <c:pt idx="3477">
                  <c:v>467.19650801527916</c:v>
                </c:pt>
                <c:pt idx="3478">
                  <c:v>357.2201246086243</c:v>
                </c:pt>
                <c:pt idx="3479">
                  <c:v>414.70276490736211</c:v>
                </c:pt>
                <c:pt idx="3480">
                  <c:v>430.224989422438</c:v>
                </c:pt>
                <c:pt idx="3481">
                  <c:v>333.04275203121807</c:v>
                </c:pt>
                <c:pt idx="3482">
                  <c:v>574.32003235617105</c:v>
                </c:pt>
                <c:pt idx="3483">
                  <c:v>491.43651929592482</c:v>
                </c:pt>
                <c:pt idx="3484">
                  <c:v>283.13791808187023</c:v>
                </c:pt>
                <c:pt idx="3485">
                  <c:v>574.53904060679099</c:v>
                </c:pt>
                <c:pt idx="3486">
                  <c:v>671.40308044339531</c:v>
                </c:pt>
                <c:pt idx="3487">
                  <c:v>623.5154293102986</c:v>
                </c:pt>
                <c:pt idx="3488">
                  <c:v>679.54210198122109</c:v>
                </c:pt>
                <c:pt idx="3489">
                  <c:v>486.76900031745851</c:v>
                </c:pt>
                <c:pt idx="3490">
                  <c:v>521.33330298404326</c:v>
                </c:pt>
                <c:pt idx="3491">
                  <c:v>551.39675580955407</c:v>
                </c:pt>
                <c:pt idx="3492">
                  <c:v>676.46279593169436</c:v>
                </c:pt>
                <c:pt idx="3493">
                  <c:v>556.14998485984438</c:v>
                </c:pt>
                <c:pt idx="3494">
                  <c:v>601.9853723800054</c:v>
                </c:pt>
                <c:pt idx="3495">
                  <c:v>244.19465544790776</c:v>
                </c:pt>
                <c:pt idx="3496">
                  <c:v>260.22281759339421</c:v>
                </c:pt>
                <c:pt idx="3497">
                  <c:v>372.3105458237776</c:v>
                </c:pt>
                <c:pt idx="3498">
                  <c:v>421.34458563780714</c:v>
                </c:pt>
                <c:pt idx="3499">
                  <c:v>480.55526326737487</c:v>
                </c:pt>
                <c:pt idx="3500">
                  <c:v>482.92538250660522</c:v>
                </c:pt>
                <c:pt idx="3501">
                  <c:v>621.44488234334813</c:v>
                </c:pt>
                <c:pt idx="3502">
                  <c:v>687.99074976431905</c:v>
                </c:pt>
                <c:pt idx="3503">
                  <c:v>833.39861286298685</c:v>
                </c:pt>
                <c:pt idx="3504">
                  <c:v>838.96415506257676</c:v>
                </c:pt>
                <c:pt idx="3505">
                  <c:v>612.60922727498371</c:v>
                </c:pt>
                <c:pt idx="3506">
                  <c:v>493.50281926091048</c:v>
                </c:pt>
                <c:pt idx="3507">
                  <c:v>466.42810026545556</c:v>
                </c:pt>
                <c:pt idx="3508">
                  <c:v>554.93290668893576</c:v>
                </c:pt>
                <c:pt idx="3509">
                  <c:v>433.43695468870993</c:v>
                </c:pt>
                <c:pt idx="3510">
                  <c:v>587.12423454976386</c:v>
                </c:pt>
                <c:pt idx="3511">
                  <c:v>689.51766376328032</c:v>
                </c:pt>
                <c:pt idx="3512">
                  <c:v>697.46539156053962</c:v>
                </c:pt>
                <c:pt idx="3513">
                  <c:v>606.40820838382956</c:v>
                </c:pt>
                <c:pt idx="3514">
                  <c:v>347.90670209463292</c:v>
                </c:pt>
                <c:pt idx="3515">
                  <c:v>303.57099177541477</c:v>
                </c:pt>
                <c:pt idx="3516">
                  <c:v>406.44229788700159</c:v>
                </c:pt>
                <c:pt idx="3517">
                  <c:v>353.55951759730215</c:v>
                </c:pt>
                <c:pt idx="3518">
                  <c:v>344.35291680761912</c:v>
                </c:pt>
                <c:pt idx="3519">
                  <c:v>333.42122550718523</c:v>
                </c:pt>
                <c:pt idx="3520">
                  <c:v>405.42119403159887</c:v>
                </c:pt>
                <c:pt idx="3521">
                  <c:v>802.50566768103238</c:v>
                </c:pt>
                <c:pt idx="3522">
                  <c:v>639.77989172665639</c:v>
                </c:pt>
                <c:pt idx="3523">
                  <c:v>590.97227575270961</c:v>
                </c:pt>
                <c:pt idx="3524">
                  <c:v>486.2681101076945</c:v>
                </c:pt>
                <c:pt idx="3525">
                  <c:v>352.51953743872093</c:v>
                </c:pt>
                <c:pt idx="3526">
                  <c:v>314.34940455000253</c:v>
                </c:pt>
                <c:pt idx="3527">
                  <c:v>333.6288206309423</c:v>
                </c:pt>
                <c:pt idx="3528">
                  <c:v>301.94675280121169</c:v>
                </c:pt>
                <c:pt idx="3529">
                  <c:v>343.57216510639165</c:v>
                </c:pt>
                <c:pt idx="3530">
                  <c:v>340.35092937862646</c:v>
                </c:pt>
                <c:pt idx="3531">
                  <c:v>412.89905185524248</c:v>
                </c:pt>
                <c:pt idx="3532">
                  <c:v>338.6015421417768</c:v>
                </c:pt>
                <c:pt idx="3533">
                  <c:v>347.12135884268332</c:v>
                </c:pt>
                <c:pt idx="3534">
                  <c:v>421.4524046266211</c:v>
                </c:pt>
                <c:pt idx="3535">
                  <c:v>277.8643284187865</c:v>
                </c:pt>
                <c:pt idx="3536">
                  <c:v>128.93108612810869</c:v>
                </c:pt>
                <c:pt idx="3537">
                  <c:v>104.26599161781597</c:v>
                </c:pt>
                <c:pt idx="3538">
                  <c:v>86.538765350730699</c:v>
                </c:pt>
                <c:pt idx="3539">
                  <c:v>138.68651968266872</c:v>
                </c:pt>
                <c:pt idx="3540">
                  <c:v>154.19884061778342</c:v>
                </c:pt>
                <c:pt idx="3541">
                  <c:v>162.74938121866919</c:v>
                </c:pt>
                <c:pt idx="3542">
                  <c:v>217.33756138128115</c:v>
                </c:pt>
                <c:pt idx="3543">
                  <c:v>270.12638449524985</c:v>
                </c:pt>
                <c:pt idx="3544">
                  <c:v>181.45093254226737</c:v>
                </c:pt>
                <c:pt idx="3545">
                  <c:v>199.64621364474181</c:v>
                </c:pt>
                <c:pt idx="3546">
                  <c:v>275.36947911355173</c:v>
                </c:pt>
                <c:pt idx="3547">
                  <c:v>367.07212665906565</c:v>
                </c:pt>
                <c:pt idx="3548">
                  <c:v>419.05575206843525</c:v>
                </c:pt>
                <c:pt idx="3549">
                  <c:v>512.0827187977244</c:v>
                </c:pt>
                <c:pt idx="3550">
                  <c:v>369.89954170607911</c:v>
                </c:pt>
                <c:pt idx="3551">
                  <c:v>451.60404105220096</c:v>
                </c:pt>
                <c:pt idx="3552">
                  <c:v>313.11679532867527</c:v>
                </c:pt>
                <c:pt idx="3553">
                  <c:v>347.65195583848964</c:v>
                </c:pt>
                <c:pt idx="3554">
                  <c:v>879.45676848592404</c:v>
                </c:pt>
                <c:pt idx="3555">
                  <c:v>1054.9801452743168</c:v>
                </c:pt>
                <c:pt idx="3556">
                  <c:v>785.60974245793614</c:v>
                </c:pt>
                <c:pt idx="3557">
                  <c:v>634.26586107427647</c:v>
                </c:pt>
                <c:pt idx="3558">
                  <c:v>300.51649042510712</c:v>
                </c:pt>
                <c:pt idx="3559">
                  <c:v>525.47576131681342</c:v>
                </c:pt>
                <c:pt idx="3560">
                  <c:v>663.83540541723926</c:v>
                </c:pt>
                <c:pt idx="3561">
                  <c:v>778.49395544415131</c:v>
                </c:pt>
                <c:pt idx="3562">
                  <c:v>380.38449427145963</c:v>
                </c:pt>
                <c:pt idx="3563">
                  <c:v>293.28762241245641</c:v>
                </c:pt>
                <c:pt idx="3564">
                  <c:v>336.18379461366533</c:v>
                </c:pt>
                <c:pt idx="3565">
                  <c:v>542.5678523361787</c:v>
                </c:pt>
                <c:pt idx="3566">
                  <c:v>450.61364985817028</c:v>
                </c:pt>
                <c:pt idx="3567">
                  <c:v>535.84948541200868</c:v>
                </c:pt>
                <c:pt idx="3568">
                  <c:v>566.54503544942077</c:v>
                </c:pt>
                <c:pt idx="3569">
                  <c:v>617.76440523801625</c:v>
                </c:pt>
                <c:pt idx="3570">
                  <c:v>442.47195624842078</c:v>
                </c:pt>
                <c:pt idx="3571">
                  <c:v>354.83986167781421</c:v>
                </c:pt>
                <c:pt idx="3572">
                  <c:v>482.88132101146539</c:v>
                </c:pt>
                <c:pt idx="3573">
                  <c:v>466.33838274308243</c:v>
                </c:pt>
                <c:pt idx="3574">
                  <c:v>346.4427764428533</c:v>
                </c:pt>
                <c:pt idx="3575">
                  <c:v>310.43998386936244</c:v>
                </c:pt>
                <c:pt idx="3576">
                  <c:v>301.27293484371262</c:v>
                </c:pt>
                <c:pt idx="3577">
                  <c:v>258.42642715011448</c:v>
                </c:pt>
                <c:pt idx="3578">
                  <c:v>144.83707520604295</c:v>
                </c:pt>
                <c:pt idx="3579">
                  <c:v>203.2210054904362</c:v>
                </c:pt>
                <c:pt idx="3580">
                  <c:v>348.68468591311347</c:v>
                </c:pt>
                <c:pt idx="3581">
                  <c:v>322.0707232979999</c:v>
                </c:pt>
                <c:pt idx="3582">
                  <c:v>368.88401578656533</c:v>
                </c:pt>
                <c:pt idx="3583">
                  <c:v>544.07120111743666</c:v>
                </c:pt>
                <c:pt idx="3584">
                  <c:v>539.21276019903326</c:v>
                </c:pt>
                <c:pt idx="3585">
                  <c:v>676.9957830737585</c:v>
                </c:pt>
                <c:pt idx="3586">
                  <c:v>666.37584388720927</c:v>
                </c:pt>
                <c:pt idx="3587">
                  <c:v>950.61186831841815</c:v>
                </c:pt>
                <c:pt idx="3588">
                  <c:v>857.81998852291554</c:v>
                </c:pt>
                <c:pt idx="3589">
                  <c:v>963.62700802195081</c:v>
                </c:pt>
                <c:pt idx="3590">
                  <c:v>563.06626830140658</c:v>
                </c:pt>
                <c:pt idx="3591">
                  <c:v>476.10545723901981</c:v>
                </c:pt>
                <c:pt idx="3592">
                  <c:v>464.30956961786603</c:v>
                </c:pt>
                <c:pt idx="3593">
                  <c:v>500.66600965033524</c:v>
                </c:pt>
                <c:pt idx="3594">
                  <c:v>571.03720941190431</c:v>
                </c:pt>
                <c:pt idx="3595">
                  <c:v>403.88630686283739</c:v>
                </c:pt>
                <c:pt idx="3596">
                  <c:v>299.7018462701871</c:v>
                </c:pt>
                <c:pt idx="3597">
                  <c:v>194.5611502938375</c:v>
                </c:pt>
                <c:pt idx="3598">
                  <c:v>210.73084351940378</c:v>
                </c:pt>
                <c:pt idx="3599">
                  <c:v>287.67617334519667</c:v>
                </c:pt>
                <c:pt idx="3600">
                  <c:v>207.56122008751035</c:v>
                </c:pt>
                <c:pt idx="3601">
                  <c:v>194.51539125085432</c:v>
                </c:pt>
                <c:pt idx="3602">
                  <c:v>170.55416696697154</c:v>
                </c:pt>
                <c:pt idx="3603">
                  <c:v>152.76391012624444</c:v>
                </c:pt>
                <c:pt idx="3604">
                  <c:v>122.27327213407429</c:v>
                </c:pt>
                <c:pt idx="3605">
                  <c:v>215.06528039387541</c:v>
                </c:pt>
                <c:pt idx="3606">
                  <c:v>246.29871774884032</c:v>
                </c:pt>
                <c:pt idx="3607">
                  <c:v>265.22233637534168</c:v>
                </c:pt>
                <c:pt idx="3608">
                  <c:v>194.20029548978911</c:v>
                </c:pt>
                <c:pt idx="3609">
                  <c:v>130.37813189365878</c:v>
                </c:pt>
                <c:pt idx="3610">
                  <c:v>262.14608307355576</c:v>
                </c:pt>
                <c:pt idx="3611">
                  <c:v>287.00858771083841</c:v>
                </c:pt>
                <c:pt idx="3612">
                  <c:v>327.69578451293637</c:v>
                </c:pt>
                <c:pt idx="3613">
                  <c:v>272.64956536511454</c:v>
                </c:pt>
                <c:pt idx="3614">
                  <c:v>287.43681043336585</c:v>
                </c:pt>
                <c:pt idx="3615">
                  <c:v>265.3792313337778</c:v>
                </c:pt>
                <c:pt idx="3616">
                  <c:v>282.99878623886434</c:v>
                </c:pt>
                <c:pt idx="3617">
                  <c:v>322.9195761165746</c:v>
                </c:pt>
                <c:pt idx="3618">
                  <c:v>293.21518833182949</c:v>
                </c:pt>
                <c:pt idx="3619">
                  <c:v>200.83831132298954</c:v>
                </c:pt>
                <c:pt idx="3620">
                  <c:v>164.75583469279178</c:v>
                </c:pt>
                <c:pt idx="3621">
                  <c:v>118.88368998262114</c:v>
                </c:pt>
                <c:pt idx="3622">
                  <c:v>125.1317462004983</c:v>
                </c:pt>
                <c:pt idx="3623">
                  <c:v>60.898726493841394</c:v>
                </c:pt>
                <c:pt idx="3624">
                  <c:v>38.48264938585379</c:v>
                </c:pt>
                <c:pt idx="3625">
                  <c:v>49.709546911738144</c:v>
                </c:pt>
                <c:pt idx="3626">
                  <c:v>75.627415889558762</c:v>
                </c:pt>
                <c:pt idx="3627">
                  <c:v>92.803971670058203</c:v>
                </c:pt>
                <c:pt idx="3628">
                  <c:v>67.168541300165955</c:v>
                </c:pt>
                <c:pt idx="3629">
                  <c:v>42.573230090291062</c:v>
                </c:pt>
                <c:pt idx="3630">
                  <c:v>62.068811195294046</c:v>
                </c:pt>
                <c:pt idx="3631">
                  <c:v>14.480074372292144</c:v>
                </c:pt>
                <c:pt idx="3632">
                  <c:v>27.026587301355711</c:v>
                </c:pt>
                <c:pt idx="3633">
                  <c:v>20.806492111888534</c:v>
                </c:pt>
                <c:pt idx="3634">
                  <c:v>24.285131823434831</c:v>
                </c:pt>
                <c:pt idx="3635">
                  <c:v>35.254409086351693</c:v>
                </c:pt>
                <c:pt idx="3636">
                  <c:v>215.91760779376477</c:v>
                </c:pt>
                <c:pt idx="3637">
                  <c:v>130.08379655105222</c:v>
                </c:pt>
                <c:pt idx="3638">
                  <c:v>138.27155388043715</c:v>
                </c:pt>
                <c:pt idx="3639">
                  <c:v>95.590266288089467</c:v>
                </c:pt>
                <c:pt idx="3640">
                  <c:v>73.093218126765962</c:v>
                </c:pt>
                <c:pt idx="3641">
                  <c:v>28.660846042468055</c:v>
                </c:pt>
                <c:pt idx="3642">
                  <c:v>68.738215804949846</c:v>
                </c:pt>
                <c:pt idx="3643">
                  <c:v>79.47208738289423</c:v>
                </c:pt>
                <c:pt idx="3644">
                  <c:v>21.827746920745007</c:v>
                </c:pt>
                <c:pt idx="3645">
                  <c:v>18.829370046289945</c:v>
                </c:pt>
                <c:pt idx="3646">
                  <c:v>123.64082800223883</c:v>
                </c:pt>
                <c:pt idx="3647">
                  <c:v>58.739937968213738</c:v>
                </c:pt>
                <c:pt idx="3648">
                  <c:v>134.80141729102914</c:v>
                </c:pt>
                <c:pt idx="3649">
                  <c:v>98.517569725592864</c:v>
                </c:pt>
                <c:pt idx="3650">
                  <c:v>164.07325996543807</c:v>
                </c:pt>
                <c:pt idx="3651">
                  <c:v>196.3183997839819</c:v>
                </c:pt>
                <c:pt idx="3652">
                  <c:v>103.22140023558292</c:v>
                </c:pt>
                <c:pt idx="3653">
                  <c:v>43.618882658912128</c:v>
                </c:pt>
                <c:pt idx="3654">
                  <c:v>70.682218086060274</c:v>
                </c:pt>
                <c:pt idx="3655">
                  <c:v>47.466704357482612</c:v>
                </c:pt>
                <c:pt idx="3656">
                  <c:v>25.02341636618916</c:v>
                </c:pt>
                <c:pt idx="3657">
                  <c:v>12.971204071027527</c:v>
                </c:pt>
                <c:pt idx="3658">
                  <c:v>45.233173667870993</c:v>
                </c:pt>
                <c:pt idx="3659">
                  <c:v>253.25004731262135</c:v>
                </c:pt>
                <c:pt idx="3660">
                  <c:v>113.55451657562992</c:v>
                </c:pt>
                <c:pt idx="3661">
                  <c:v>260.64973998185991</c:v>
                </c:pt>
                <c:pt idx="3662">
                  <c:v>221.20507712133752</c:v>
                </c:pt>
                <c:pt idx="3663">
                  <c:v>117.09073638488462</c:v>
                </c:pt>
                <c:pt idx="3664">
                  <c:v>148.64047449196877</c:v>
                </c:pt>
                <c:pt idx="3665">
                  <c:v>382.87419401416082</c:v>
                </c:pt>
                <c:pt idx="3666">
                  <c:v>373.56590161076173</c:v>
                </c:pt>
                <c:pt idx="3667">
                  <c:v>313.92538599724821</c:v>
                </c:pt>
                <c:pt idx="3668">
                  <c:v>189.10233529513076</c:v>
                </c:pt>
                <c:pt idx="3669">
                  <c:v>228.47508485275833</c:v>
                </c:pt>
                <c:pt idx="3670">
                  <c:v>315.90741476309472</c:v>
                </c:pt>
                <c:pt idx="3671">
                  <c:v>258.0844834256639</c:v>
                </c:pt>
                <c:pt idx="3672">
                  <c:v>221.65430330479771</c:v>
                </c:pt>
                <c:pt idx="3673">
                  <c:v>160.84203255312084</c:v>
                </c:pt>
                <c:pt idx="3674">
                  <c:v>105.4543670239468</c:v>
                </c:pt>
                <c:pt idx="3675">
                  <c:v>117.46128198118919</c:v>
                </c:pt>
                <c:pt idx="3676">
                  <c:v>80.391652701056998</c:v>
                </c:pt>
                <c:pt idx="3677">
                  <c:v>195.56795099626402</c:v>
                </c:pt>
                <c:pt idx="3678">
                  <c:v>83.419791156603821</c:v>
                </c:pt>
                <c:pt idx="3679">
                  <c:v>135.5984175963489</c:v>
                </c:pt>
                <c:pt idx="3680">
                  <c:v>200.75920802477083</c:v>
                </c:pt>
                <c:pt idx="3681">
                  <c:v>260.58798076653983</c:v>
                </c:pt>
                <c:pt idx="3682">
                  <c:v>246.18198306382052</c:v>
                </c:pt>
                <c:pt idx="3683">
                  <c:v>132.62202500871854</c:v>
                </c:pt>
                <c:pt idx="3684">
                  <c:v>22.495567602296219</c:v>
                </c:pt>
                <c:pt idx="3685">
                  <c:v>49.664462049220035</c:v>
                </c:pt>
                <c:pt idx="3686">
                  <c:v>391.01009671220135</c:v>
                </c:pt>
                <c:pt idx="3687">
                  <c:v>191.54487717942757</c:v>
                </c:pt>
                <c:pt idx="3688">
                  <c:v>37.819620363805242</c:v>
                </c:pt>
                <c:pt idx="3689">
                  <c:v>81.036136124317068</c:v>
                </c:pt>
                <c:pt idx="3690">
                  <c:v>91.935044058202493</c:v>
                </c:pt>
                <c:pt idx="3691">
                  <c:v>212.79087157648121</c:v>
                </c:pt>
                <c:pt idx="3692">
                  <c:v>183.39577100335231</c:v>
                </c:pt>
                <c:pt idx="3693">
                  <c:v>80.173303994974262</c:v>
                </c:pt>
                <c:pt idx="3694">
                  <c:v>153.84886178254095</c:v>
                </c:pt>
                <c:pt idx="3695">
                  <c:v>248.54813728297097</c:v>
                </c:pt>
                <c:pt idx="3696">
                  <c:v>228.06760974957072</c:v>
                </c:pt>
                <c:pt idx="3697">
                  <c:v>300.07285179755161</c:v>
                </c:pt>
                <c:pt idx="3698">
                  <c:v>335.13043862372092</c:v>
                </c:pt>
                <c:pt idx="3699">
                  <c:v>291.12341638433566</c:v>
                </c:pt>
                <c:pt idx="3700">
                  <c:v>251.59141569599092</c:v>
                </c:pt>
                <c:pt idx="3701">
                  <c:v>260.36356014807774</c:v>
                </c:pt>
                <c:pt idx="3702">
                  <c:v>304.78934526546766</c:v>
                </c:pt>
                <c:pt idx="3703">
                  <c:v>301.7873573207338</c:v>
                </c:pt>
                <c:pt idx="3704">
                  <c:v>335.34574584903862</c:v>
                </c:pt>
                <c:pt idx="3705">
                  <c:v>289.84241855094257</c:v>
                </c:pt>
                <c:pt idx="3706">
                  <c:v>231.25296942787901</c:v>
                </c:pt>
                <c:pt idx="3707">
                  <c:v>217.7586432847105</c:v>
                </c:pt>
                <c:pt idx="3708">
                  <c:v>239.98271519133715</c:v>
                </c:pt>
                <c:pt idx="3709">
                  <c:v>213.06654602014629</c:v>
                </c:pt>
                <c:pt idx="3710">
                  <c:v>225.02818860546415</c:v>
                </c:pt>
                <c:pt idx="3711">
                  <c:v>217.23890536263448</c:v>
                </c:pt>
                <c:pt idx="3712">
                  <c:v>248.53089328165069</c:v>
                </c:pt>
                <c:pt idx="3713">
                  <c:v>292.56497753788153</c:v>
                </c:pt>
                <c:pt idx="3714">
                  <c:v>271.91365258533216</c:v>
                </c:pt>
                <c:pt idx="3715">
                  <c:v>312.55035229728912</c:v>
                </c:pt>
                <c:pt idx="3716">
                  <c:v>274.85643247120106</c:v>
                </c:pt>
                <c:pt idx="3717">
                  <c:v>314.10652500661888</c:v>
                </c:pt>
                <c:pt idx="3718">
                  <c:v>279.25028341548864</c:v>
                </c:pt>
                <c:pt idx="3719">
                  <c:v>211.42203494734619</c:v>
                </c:pt>
                <c:pt idx="3720">
                  <c:v>214.71777161593556</c:v>
                </c:pt>
                <c:pt idx="3721">
                  <c:v>282.51158753044405</c:v>
                </c:pt>
                <c:pt idx="3722">
                  <c:v>266.46151089082542</c:v>
                </c:pt>
                <c:pt idx="3723">
                  <c:v>217.82603043026609</c:v>
                </c:pt>
                <c:pt idx="3724">
                  <c:v>77.700134545508121</c:v>
                </c:pt>
                <c:pt idx="3725">
                  <c:v>97.38560054989361</c:v>
                </c:pt>
                <c:pt idx="3726">
                  <c:v>125.53450380017567</c:v>
                </c:pt>
                <c:pt idx="3727">
                  <c:v>143.82626524207686</c:v>
                </c:pt>
                <c:pt idx="3728">
                  <c:v>200.4100904671632</c:v>
                </c:pt>
                <c:pt idx="3729">
                  <c:v>245.7118416783909</c:v>
                </c:pt>
                <c:pt idx="3730">
                  <c:v>226.48763078821031</c:v>
                </c:pt>
                <c:pt idx="3731">
                  <c:v>193.58076812434666</c:v>
                </c:pt>
                <c:pt idx="3732">
                  <c:v>165.99550914597648</c:v>
                </c:pt>
                <c:pt idx="3733">
                  <c:v>106.59540181248582</c:v>
                </c:pt>
                <c:pt idx="3734">
                  <c:v>240.99762561029559</c:v>
                </c:pt>
                <c:pt idx="3735">
                  <c:v>167.36208540415234</c:v>
                </c:pt>
                <c:pt idx="3736">
                  <c:v>271.23951521816804</c:v>
                </c:pt>
                <c:pt idx="3737">
                  <c:v>255.12886994836643</c:v>
                </c:pt>
                <c:pt idx="3738">
                  <c:v>309.95657584733885</c:v>
                </c:pt>
                <c:pt idx="3739">
                  <c:v>270.85551844145994</c:v>
                </c:pt>
                <c:pt idx="3740">
                  <c:v>269.25112086993187</c:v>
                </c:pt>
                <c:pt idx="3741">
                  <c:v>242.9836885347766</c:v>
                </c:pt>
                <c:pt idx="3742">
                  <c:v>228.05629097734899</c:v>
                </c:pt>
                <c:pt idx="3743">
                  <c:v>223.39057438755179</c:v>
                </c:pt>
                <c:pt idx="3744">
                  <c:v>232.24843183314223</c:v>
                </c:pt>
                <c:pt idx="3745">
                  <c:v>230.62824506502145</c:v>
                </c:pt>
                <c:pt idx="3746">
                  <c:v>288.97935190087867</c:v>
                </c:pt>
                <c:pt idx="3747">
                  <c:v>252.36320223464682</c:v>
                </c:pt>
                <c:pt idx="3748">
                  <c:v>243.50746083492916</c:v>
                </c:pt>
                <c:pt idx="3749">
                  <c:v>134.33172226062661</c:v>
                </c:pt>
                <c:pt idx="3750">
                  <c:v>147.68440681139163</c:v>
                </c:pt>
                <c:pt idx="3751">
                  <c:v>113.13478290247275</c:v>
                </c:pt>
                <c:pt idx="3752">
                  <c:v>84.425097359540899</c:v>
                </c:pt>
                <c:pt idx="3753">
                  <c:v>205.66363640335388</c:v>
                </c:pt>
                <c:pt idx="3754">
                  <c:v>346.03473115273783</c:v>
                </c:pt>
                <c:pt idx="3755">
                  <c:v>255.01357724956569</c:v>
                </c:pt>
                <c:pt idx="3756">
                  <c:v>78.756246777871752</c:v>
                </c:pt>
                <c:pt idx="3757">
                  <c:v>33.966498163696258</c:v>
                </c:pt>
                <c:pt idx="3758">
                  <c:v>68.761505532341985</c:v>
                </c:pt>
                <c:pt idx="3759">
                  <c:v>132.53034233861527</c:v>
                </c:pt>
                <c:pt idx="3760">
                  <c:v>211.98812928909805</c:v>
                </c:pt>
                <c:pt idx="3761">
                  <c:v>210.43373110515802</c:v>
                </c:pt>
                <c:pt idx="3762">
                  <c:v>190.94649795687963</c:v>
                </c:pt>
                <c:pt idx="3763">
                  <c:v>89.955154566851022</c:v>
                </c:pt>
                <c:pt idx="3764">
                  <c:v>105.79908856489921</c:v>
                </c:pt>
                <c:pt idx="3765">
                  <c:v>104.39887671562956</c:v>
                </c:pt>
                <c:pt idx="3766">
                  <c:v>108.68353738075506</c:v>
                </c:pt>
                <c:pt idx="3767">
                  <c:v>120.91649146112086</c:v>
                </c:pt>
                <c:pt idx="3768">
                  <c:v>147.59871543839915</c:v>
                </c:pt>
                <c:pt idx="3769">
                  <c:v>135.66432033790176</c:v>
                </c:pt>
                <c:pt idx="3770">
                  <c:v>135.69320424435875</c:v>
                </c:pt>
                <c:pt idx="3771">
                  <c:v>172.05048267104746</c:v>
                </c:pt>
                <c:pt idx="3772">
                  <c:v>189.36125620138051</c:v>
                </c:pt>
                <c:pt idx="3773">
                  <c:v>199.49362134071018</c:v>
                </c:pt>
                <c:pt idx="3774">
                  <c:v>209.12708906900818</c:v>
                </c:pt>
                <c:pt idx="3775">
                  <c:v>233.27996519811461</c:v>
                </c:pt>
                <c:pt idx="3776">
                  <c:v>231.87780764006365</c:v>
                </c:pt>
                <c:pt idx="3777">
                  <c:v>239.3536316241873</c:v>
                </c:pt>
                <c:pt idx="3778">
                  <c:v>259.8358436280102</c:v>
                </c:pt>
                <c:pt idx="3779">
                  <c:v>253.85258607383645</c:v>
                </c:pt>
                <c:pt idx="3780">
                  <c:v>199.51453748965255</c:v>
                </c:pt>
                <c:pt idx="3781">
                  <c:v>85.701726111948417</c:v>
                </c:pt>
                <c:pt idx="3782">
                  <c:v>91.471279693046455</c:v>
                </c:pt>
                <c:pt idx="3783">
                  <c:v>44.922000370066797</c:v>
                </c:pt>
                <c:pt idx="3784">
                  <c:v>68.03074018602058</c:v>
                </c:pt>
                <c:pt idx="3785">
                  <c:v>80.696103402257236</c:v>
                </c:pt>
                <c:pt idx="3786">
                  <c:v>41.861592223249829</c:v>
                </c:pt>
                <c:pt idx="3787">
                  <c:v>15.589596779718686</c:v>
                </c:pt>
                <c:pt idx="3788">
                  <c:v>322.94394853483311</c:v>
                </c:pt>
                <c:pt idx="3789">
                  <c:v>91.645043718434152</c:v>
                </c:pt>
                <c:pt idx="3790">
                  <c:v>68.195290344919513</c:v>
                </c:pt>
                <c:pt idx="3791">
                  <c:v>97.067506636297665</c:v>
                </c:pt>
                <c:pt idx="3792">
                  <c:v>38.606578826550688</c:v>
                </c:pt>
                <c:pt idx="3793">
                  <c:v>68.404097886931524</c:v>
                </c:pt>
                <c:pt idx="3794">
                  <c:v>51.437347231759247</c:v>
                </c:pt>
                <c:pt idx="3795">
                  <c:v>65.176945519376247</c:v>
                </c:pt>
                <c:pt idx="3796">
                  <c:v>61.948115604072754</c:v>
                </c:pt>
                <c:pt idx="3797">
                  <c:v>44.556534436533802</c:v>
                </c:pt>
                <c:pt idx="3798">
                  <c:v>310.94197533973153</c:v>
                </c:pt>
                <c:pt idx="3799">
                  <c:v>282.36809819416624</c:v>
                </c:pt>
                <c:pt idx="3800">
                  <c:v>256.08966452369555</c:v>
                </c:pt>
                <c:pt idx="3801">
                  <c:v>211.61560225084943</c:v>
                </c:pt>
                <c:pt idx="3802">
                  <c:v>315.91802500951741</c:v>
                </c:pt>
                <c:pt idx="3803">
                  <c:v>297.41881713289672</c:v>
                </c:pt>
                <c:pt idx="3804">
                  <c:v>150.76572979877727</c:v>
                </c:pt>
                <c:pt idx="3805">
                  <c:v>91.034818483888571</c:v>
                </c:pt>
                <c:pt idx="3806">
                  <c:v>232.67038685745922</c:v>
                </c:pt>
                <c:pt idx="3807">
                  <c:v>219.02942064223953</c:v>
                </c:pt>
                <c:pt idx="3808">
                  <c:v>195.32870563355488</c:v>
                </c:pt>
                <c:pt idx="3809">
                  <c:v>248.59421275708027</c:v>
                </c:pt>
                <c:pt idx="3810">
                  <c:v>186.77451036650061</c:v>
                </c:pt>
                <c:pt idx="3811">
                  <c:v>251.13887928966506</c:v>
                </c:pt>
                <c:pt idx="3812">
                  <c:v>306.93192129815998</c:v>
                </c:pt>
                <c:pt idx="3813">
                  <c:v>466.26668731483045</c:v>
                </c:pt>
                <c:pt idx="3814">
                  <c:v>243.58910577341331</c:v>
                </c:pt>
                <c:pt idx="3815">
                  <c:v>231.35054752771407</c:v>
                </c:pt>
                <c:pt idx="3816">
                  <c:v>178.40206658001242</c:v>
                </c:pt>
                <c:pt idx="3817">
                  <c:v>164.6066655604921</c:v>
                </c:pt>
                <c:pt idx="3818">
                  <c:v>122.58225686079605</c:v>
                </c:pt>
                <c:pt idx="3819">
                  <c:v>608.12587225537811</c:v>
                </c:pt>
                <c:pt idx="3820">
                  <c:v>386.42643622863602</c:v>
                </c:pt>
                <c:pt idx="3821">
                  <c:v>283.15298185379504</c:v>
                </c:pt>
                <c:pt idx="3822">
                  <c:v>415.66530287066257</c:v>
                </c:pt>
                <c:pt idx="3823">
                  <c:v>341.24259790194571</c:v>
                </c:pt>
                <c:pt idx="3824">
                  <c:v>407.68406622323596</c:v>
                </c:pt>
                <c:pt idx="3825">
                  <c:v>665.094329072812</c:v>
                </c:pt>
                <c:pt idx="3826">
                  <c:v>539.48677929946314</c:v>
                </c:pt>
                <c:pt idx="3827">
                  <c:v>524.97101231985789</c:v>
                </c:pt>
                <c:pt idx="3828">
                  <c:v>537.65672449506906</c:v>
                </c:pt>
                <c:pt idx="3829">
                  <c:v>515.25778319284177</c:v>
                </c:pt>
                <c:pt idx="3830">
                  <c:v>732.10597332951443</c:v>
                </c:pt>
                <c:pt idx="3831">
                  <c:v>951.62500773670467</c:v>
                </c:pt>
                <c:pt idx="3832">
                  <c:v>1048.1087803752</c:v>
                </c:pt>
                <c:pt idx="3833">
                  <c:v>792.29856305392309</c:v>
                </c:pt>
                <c:pt idx="3834">
                  <c:v>738.22504617527227</c:v>
                </c:pt>
                <c:pt idx="3835">
                  <c:v>530.91819245376394</c:v>
                </c:pt>
                <c:pt idx="3836">
                  <c:v>576.43149670357559</c:v>
                </c:pt>
                <c:pt idx="3837">
                  <c:v>857.22714391724799</c:v>
                </c:pt>
                <c:pt idx="3838">
                  <c:v>730.87164320203703</c:v>
                </c:pt>
                <c:pt idx="3839">
                  <c:v>623.11674806849351</c:v>
                </c:pt>
                <c:pt idx="3840">
                  <c:v>647.17252021975673</c:v>
                </c:pt>
                <c:pt idx="3841">
                  <c:v>448.0837666535358</c:v>
                </c:pt>
                <c:pt idx="3842">
                  <c:v>425.8641328443332</c:v>
                </c:pt>
                <c:pt idx="3843">
                  <c:v>460.08939722066509</c:v>
                </c:pt>
                <c:pt idx="3844">
                  <c:v>448.85688558014067</c:v>
                </c:pt>
                <c:pt idx="3845">
                  <c:v>402.76959399866507</c:v>
                </c:pt>
                <c:pt idx="3846">
                  <c:v>406.91503191479194</c:v>
                </c:pt>
                <c:pt idx="3847">
                  <c:v>499.15559679460728</c:v>
                </c:pt>
                <c:pt idx="3848">
                  <c:v>586.98013579229132</c:v>
                </c:pt>
                <c:pt idx="3849">
                  <c:v>569.56903525197436</c:v>
                </c:pt>
                <c:pt idx="3850">
                  <c:v>597.77685212843926</c:v>
                </c:pt>
                <c:pt idx="3851">
                  <c:v>788.7711892357861</c:v>
                </c:pt>
                <c:pt idx="3852">
                  <c:v>835.3357032525272</c:v>
                </c:pt>
                <c:pt idx="3853">
                  <c:v>743.57739784945011</c:v>
                </c:pt>
                <c:pt idx="3854">
                  <c:v>818.41155265773511</c:v>
                </c:pt>
                <c:pt idx="3855">
                  <c:v>1100.1040968281445</c:v>
                </c:pt>
                <c:pt idx="3856">
                  <c:v>967.7136601817291</c:v>
                </c:pt>
                <c:pt idx="3857">
                  <c:v>998.91247540084555</c:v>
                </c:pt>
                <c:pt idx="3858">
                  <c:v>983.48466991174416</c:v>
                </c:pt>
                <c:pt idx="3859">
                  <c:v>1151.7734341182106</c:v>
                </c:pt>
                <c:pt idx="3860">
                  <c:v>1342.502772563854</c:v>
                </c:pt>
                <c:pt idx="3861">
                  <c:v>971.00096064065053</c:v>
                </c:pt>
                <c:pt idx="3862">
                  <c:v>1049.553844586364</c:v>
                </c:pt>
                <c:pt idx="3863">
                  <c:v>961.93822178336643</c:v>
                </c:pt>
                <c:pt idx="3864">
                  <c:v>892.48007540418917</c:v>
                </c:pt>
                <c:pt idx="3865">
                  <c:v>752.6001837533322</c:v>
                </c:pt>
                <c:pt idx="3866">
                  <c:v>640.01872794434837</c:v>
                </c:pt>
                <c:pt idx="3867">
                  <c:v>666.67182388152651</c:v>
                </c:pt>
                <c:pt idx="3868">
                  <c:v>738.69638415182123</c:v>
                </c:pt>
                <c:pt idx="3869">
                  <c:v>691.33636052672546</c:v>
                </c:pt>
                <c:pt idx="3870">
                  <c:v>414.93306558726636</c:v>
                </c:pt>
                <c:pt idx="3871">
                  <c:v>277.87988427795386</c:v>
                </c:pt>
                <c:pt idx="3872">
                  <c:v>361.20819877246981</c:v>
                </c:pt>
                <c:pt idx="3873">
                  <c:v>414.81697933983213</c:v>
                </c:pt>
                <c:pt idx="3874">
                  <c:v>430.10328052880186</c:v>
                </c:pt>
                <c:pt idx="3875">
                  <c:v>313.92865867592423</c:v>
                </c:pt>
                <c:pt idx="3876">
                  <c:v>323.38922279923406</c:v>
                </c:pt>
                <c:pt idx="3877">
                  <c:v>235.23536470949469</c:v>
                </c:pt>
                <c:pt idx="3878">
                  <c:v>171.17640353902544</c:v>
                </c:pt>
                <c:pt idx="3879">
                  <c:v>373.06490986466065</c:v>
                </c:pt>
                <c:pt idx="3880">
                  <c:v>651.4490791791759</c:v>
                </c:pt>
                <c:pt idx="3881">
                  <c:v>317.87698454921485</c:v>
                </c:pt>
                <c:pt idx="3882">
                  <c:v>578.73413932340929</c:v>
                </c:pt>
                <c:pt idx="3883">
                  <c:v>598.46760174575047</c:v>
                </c:pt>
                <c:pt idx="3884">
                  <c:v>699.51267888911582</c:v>
                </c:pt>
                <c:pt idx="3885">
                  <c:v>1068.3380030701942</c:v>
                </c:pt>
                <c:pt idx="3886">
                  <c:v>591.01795613290835</c:v>
                </c:pt>
                <c:pt idx="3887">
                  <c:v>900.5778166306103</c:v>
                </c:pt>
                <c:pt idx="3888">
                  <c:v>933.45638304337115</c:v>
                </c:pt>
                <c:pt idx="3889">
                  <c:v>620.86968818256844</c:v>
                </c:pt>
                <c:pt idx="3890">
                  <c:v>383.04006319689137</c:v>
                </c:pt>
                <c:pt idx="3891">
                  <c:v>513.94417583786867</c:v>
                </c:pt>
                <c:pt idx="3892">
                  <c:v>594.26677306788872</c:v>
                </c:pt>
                <c:pt idx="3893">
                  <c:v>786.72810923522866</c:v>
                </c:pt>
                <c:pt idx="3894">
                  <c:v>634.54567465023342</c:v>
                </c:pt>
                <c:pt idx="3895">
                  <c:v>835.72479395840548</c:v>
                </c:pt>
                <c:pt idx="3896">
                  <c:v>885.84122099023625</c:v>
                </c:pt>
                <c:pt idx="3897">
                  <c:v>841.46934700787369</c:v>
                </c:pt>
                <c:pt idx="3898">
                  <c:v>666.08813206858201</c:v>
                </c:pt>
                <c:pt idx="3899">
                  <c:v>726.21414936592896</c:v>
                </c:pt>
                <c:pt idx="3900">
                  <c:v>294.47173772131487</c:v>
                </c:pt>
                <c:pt idx="3901">
                  <c:v>562.28179664761444</c:v>
                </c:pt>
                <c:pt idx="3902">
                  <c:v>452.27048916805677</c:v>
                </c:pt>
                <c:pt idx="3903">
                  <c:v>711.45418531410814</c:v>
                </c:pt>
                <c:pt idx="3904">
                  <c:v>1710.9606889328618</c:v>
                </c:pt>
                <c:pt idx="3905">
                  <c:v>1250.0159623212987</c:v>
                </c:pt>
                <c:pt idx="3906">
                  <c:v>1376.44518388136</c:v>
                </c:pt>
                <c:pt idx="3907">
                  <c:v>1927.4719219930507</c:v>
                </c:pt>
                <c:pt idx="3908">
                  <c:v>1951.7750642411074</c:v>
                </c:pt>
                <c:pt idx="3909">
                  <c:v>1817.0295365963605</c:v>
                </c:pt>
                <c:pt idx="3910">
                  <c:v>1539.9232128670674</c:v>
                </c:pt>
                <c:pt idx="3911">
                  <c:v>1142.776339304974</c:v>
                </c:pt>
                <c:pt idx="3912">
                  <c:v>825.99754522008755</c:v>
                </c:pt>
                <c:pt idx="3913">
                  <c:v>711.99094809323014</c:v>
                </c:pt>
                <c:pt idx="3914">
                  <c:v>276.38529268656254</c:v>
                </c:pt>
                <c:pt idx="3915">
                  <c:v>1746.4062860387912</c:v>
                </c:pt>
                <c:pt idx="3916">
                  <c:v>1378.3908004926839</c:v>
                </c:pt>
                <c:pt idx="3917">
                  <c:v>1162.5885769139084</c:v>
                </c:pt>
                <c:pt idx="3918">
                  <c:v>1202.1743598125538</c:v>
                </c:pt>
                <c:pt idx="3919">
                  <c:v>963.83773542536744</c:v>
                </c:pt>
                <c:pt idx="3920">
                  <c:v>864.98642003783198</c:v>
                </c:pt>
                <c:pt idx="3921">
                  <c:v>989.3705176270488</c:v>
                </c:pt>
                <c:pt idx="3922">
                  <c:v>1436.5021199056885</c:v>
                </c:pt>
                <c:pt idx="3923">
                  <c:v>1500.6357089231951</c:v>
                </c:pt>
                <c:pt idx="3924">
                  <c:v>1104.53155489293</c:v>
                </c:pt>
                <c:pt idx="3925">
                  <c:v>1492.4010695659954</c:v>
                </c:pt>
                <c:pt idx="3926">
                  <c:v>1712.9704326524022</c:v>
                </c:pt>
                <c:pt idx="3927">
                  <c:v>1305.3392136028374</c:v>
                </c:pt>
                <c:pt idx="3928">
                  <c:v>982.05368538262053</c:v>
                </c:pt>
                <c:pt idx="3929">
                  <c:v>908.92834911013858</c:v>
                </c:pt>
                <c:pt idx="3930">
                  <c:v>422.51353268028032</c:v>
                </c:pt>
                <c:pt idx="3931">
                  <c:v>336.1700600551344</c:v>
                </c:pt>
                <c:pt idx="3932">
                  <c:v>642.14965531693429</c:v>
                </c:pt>
                <c:pt idx="3933">
                  <c:v>751.92263721025029</c:v>
                </c:pt>
                <c:pt idx="3934">
                  <c:v>631.49902837227046</c:v>
                </c:pt>
                <c:pt idx="3935">
                  <c:v>132.21346052486672</c:v>
                </c:pt>
                <c:pt idx="3936">
                  <c:v>113.01863415981933</c:v>
                </c:pt>
                <c:pt idx="3937">
                  <c:v>135.32752466848422</c:v>
                </c:pt>
                <c:pt idx="3938">
                  <c:v>148.87151300560822</c:v>
                </c:pt>
                <c:pt idx="3939">
                  <c:v>153.18940840234723</c:v>
                </c:pt>
                <c:pt idx="3940">
                  <c:v>76.062842237042403</c:v>
                </c:pt>
                <c:pt idx="3941">
                  <c:v>111.68453396990326</c:v>
                </c:pt>
                <c:pt idx="3942">
                  <c:v>105.74823608170625</c:v>
                </c:pt>
                <c:pt idx="3943">
                  <c:v>132.1279905433646</c:v>
                </c:pt>
                <c:pt idx="3944">
                  <c:v>43.089074489013797</c:v>
                </c:pt>
                <c:pt idx="3945">
                  <c:v>137.38006110521025</c:v>
                </c:pt>
                <c:pt idx="3946">
                  <c:v>59.664282795578714</c:v>
                </c:pt>
                <c:pt idx="3947">
                  <c:v>122.19974411245846</c:v>
                </c:pt>
                <c:pt idx="3948">
                  <c:v>167.86580448350327</c:v>
                </c:pt>
                <c:pt idx="3949">
                  <c:v>171.22684958635017</c:v>
                </c:pt>
                <c:pt idx="3950">
                  <c:v>50.063312502460448</c:v>
                </c:pt>
                <c:pt idx="3951">
                  <c:v>106.60763809746639</c:v>
                </c:pt>
                <c:pt idx="3952">
                  <c:v>429.99213803795635</c:v>
                </c:pt>
                <c:pt idx="3953">
                  <c:v>121.67654158803538</c:v>
                </c:pt>
                <c:pt idx="3954">
                  <c:v>262.49075474871836</c:v>
                </c:pt>
                <c:pt idx="3955">
                  <c:v>435.40773912682016</c:v>
                </c:pt>
                <c:pt idx="3956">
                  <c:v>321.22473176519327</c:v>
                </c:pt>
                <c:pt idx="3957">
                  <c:v>236.21508326508581</c:v>
                </c:pt>
                <c:pt idx="3958">
                  <c:v>298.03596812447472</c:v>
                </c:pt>
                <c:pt idx="3959">
                  <c:v>323.0088343461187</c:v>
                </c:pt>
                <c:pt idx="3960">
                  <c:v>536.68392573804886</c:v>
                </c:pt>
                <c:pt idx="3961">
                  <c:v>212.66231699245213</c:v>
                </c:pt>
                <c:pt idx="3962">
                  <c:v>276.04479079286284</c:v>
                </c:pt>
                <c:pt idx="3963">
                  <c:v>273.18994776826003</c:v>
                </c:pt>
                <c:pt idx="3964">
                  <c:v>79.322610631598835</c:v>
                </c:pt>
                <c:pt idx="3965">
                  <c:v>96.735041076771324</c:v>
                </c:pt>
                <c:pt idx="3966">
                  <c:v>224.82079609531189</c:v>
                </c:pt>
                <c:pt idx="3967">
                  <c:v>250.84113363947932</c:v>
                </c:pt>
                <c:pt idx="3968">
                  <c:v>396.889180253787</c:v>
                </c:pt>
                <c:pt idx="3969">
                  <c:v>447.67519753198263</c:v>
                </c:pt>
                <c:pt idx="3970">
                  <c:v>404.13049689747868</c:v>
                </c:pt>
                <c:pt idx="3971">
                  <c:v>366.23164722279483</c:v>
                </c:pt>
                <c:pt idx="3972">
                  <c:v>348.28877604635238</c:v>
                </c:pt>
                <c:pt idx="3973">
                  <c:v>379.68915850530647</c:v>
                </c:pt>
                <c:pt idx="3974">
                  <c:v>341.60417233274791</c:v>
                </c:pt>
                <c:pt idx="3975">
                  <c:v>421.33993462654445</c:v>
                </c:pt>
                <c:pt idx="3976">
                  <c:v>432.43848752931706</c:v>
                </c:pt>
                <c:pt idx="3977">
                  <c:v>374.24474606405039</c:v>
                </c:pt>
                <c:pt idx="3978">
                  <c:v>366.7192617573607</c:v>
                </c:pt>
                <c:pt idx="3979">
                  <c:v>486.3418829403937</c:v>
                </c:pt>
                <c:pt idx="3980">
                  <c:v>586.46373489875054</c:v>
                </c:pt>
                <c:pt idx="3981">
                  <c:v>503.52522719110527</c:v>
                </c:pt>
                <c:pt idx="3982">
                  <c:v>276.6554779587932</c:v>
                </c:pt>
                <c:pt idx="3983">
                  <c:v>273.86800280807421</c:v>
                </c:pt>
                <c:pt idx="3984">
                  <c:v>272.52336498102596</c:v>
                </c:pt>
                <c:pt idx="3985">
                  <c:v>234.73142331154688</c:v>
                </c:pt>
                <c:pt idx="3986">
                  <c:v>132.80783500872073</c:v>
                </c:pt>
                <c:pt idx="3987">
                  <c:v>43.58786197326404</c:v>
                </c:pt>
                <c:pt idx="3988">
                  <c:v>28.170725703373883</c:v>
                </c:pt>
                <c:pt idx="3989">
                  <c:v>16.408057119491811</c:v>
                </c:pt>
                <c:pt idx="3990">
                  <c:v>28.609419444601897</c:v>
                </c:pt>
                <c:pt idx="3991">
                  <c:v>32.601072894022238</c:v>
                </c:pt>
                <c:pt idx="3992">
                  <c:v>168.57117034459878</c:v>
                </c:pt>
                <c:pt idx="3993">
                  <c:v>207.07643751323209</c:v>
                </c:pt>
                <c:pt idx="3994">
                  <c:v>244.37166712760069</c:v>
                </c:pt>
                <c:pt idx="3995">
                  <c:v>251.49426095689</c:v>
                </c:pt>
                <c:pt idx="3996">
                  <c:v>406.75655660146543</c:v>
                </c:pt>
                <c:pt idx="3997">
                  <c:v>481.30371087017841</c:v>
                </c:pt>
                <c:pt idx="3998">
                  <c:v>274.87891690500385</c:v>
                </c:pt>
                <c:pt idx="3999">
                  <c:v>9.4553932502227926</c:v>
                </c:pt>
                <c:pt idx="4000">
                  <c:v>39.186419911073216</c:v>
                </c:pt>
                <c:pt idx="4001">
                  <c:v>48.224523291473275</c:v>
                </c:pt>
                <c:pt idx="4002">
                  <c:v>37.89113126671576</c:v>
                </c:pt>
                <c:pt idx="4003">
                  <c:v>67.30131009582847</c:v>
                </c:pt>
                <c:pt idx="4004">
                  <c:v>3.17870601569361</c:v>
                </c:pt>
                <c:pt idx="4005">
                  <c:v>2.2530174964957337</c:v>
                </c:pt>
                <c:pt idx="4006">
                  <c:v>23.718052402662597</c:v>
                </c:pt>
                <c:pt idx="4007">
                  <c:v>76.952180514569449</c:v>
                </c:pt>
                <c:pt idx="4008">
                  <c:v>48.081798402214872</c:v>
                </c:pt>
                <c:pt idx="4009">
                  <c:v>73.804725614863386</c:v>
                </c:pt>
                <c:pt idx="4010">
                  <c:v>74.668937188103612</c:v>
                </c:pt>
                <c:pt idx="4011">
                  <c:v>42.913088249242634</c:v>
                </c:pt>
                <c:pt idx="4012">
                  <c:v>71.437996811765458</c:v>
                </c:pt>
                <c:pt idx="4013">
                  <c:v>111.83789591068749</c:v>
                </c:pt>
                <c:pt idx="4014">
                  <c:v>91.409890088759056</c:v>
                </c:pt>
                <c:pt idx="4015">
                  <c:v>72.191535585650257</c:v>
                </c:pt>
                <c:pt idx="4016">
                  <c:v>73.032313536598224</c:v>
                </c:pt>
                <c:pt idx="4017">
                  <c:v>124.16190866178489</c:v>
                </c:pt>
                <c:pt idx="4018">
                  <c:v>113.36720298160807</c:v>
                </c:pt>
                <c:pt idx="4019">
                  <c:v>125.95197091113627</c:v>
                </c:pt>
                <c:pt idx="4020">
                  <c:v>101.93451547622378</c:v>
                </c:pt>
                <c:pt idx="4021">
                  <c:v>96.664293057965892</c:v>
                </c:pt>
                <c:pt idx="4022">
                  <c:v>60.182202083750781</c:v>
                </c:pt>
                <c:pt idx="4023">
                  <c:v>35.154123207962641</c:v>
                </c:pt>
                <c:pt idx="4024">
                  <c:v>31.108997608886767</c:v>
                </c:pt>
                <c:pt idx="4025">
                  <c:v>34.597177898813129</c:v>
                </c:pt>
                <c:pt idx="4026">
                  <c:v>46.991823045691746</c:v>
                </c:pt>
                <c:pt idx="4027">
                  <c:v>111.13307120906421</c:v>
                </c:pt>
                <c:pt idx="4028">
                  <c:v>171.31593226589439</c:v>
                </c:pt>
                <c:pt idx="4029">
                  <c:v>97.421130673106177</c:v>
                </c:pt>
                <c:pt idx="4030">
                  <c:v>75.37509626737743</c:v>
                </c:pt>
                <c:pt idx="4031">
                  <c:v>82.599737129314491</c:v>
                </c:pt>
                <c:pt idx="4032">
                  <c:v>130.77024517033928</c:v>
                </c:pt>
                <c:pt idx="4033">
                  <c:v>86.950336643466045</c:v>
                </c:pt>
                <c:pt idx="4034">
                  <c:v>83.762541526527173</c:v>
                </c:pt>
                <c:pt idx="4035">
                  <c:v>30.268525647262301</c:v>
                </c:pt>
                <c:pt idx="4036">
                  <c:v>60.973586530665465</c:v>
                </c:pt>
                <c:pt idx="4037">
                  <c:v>71.68040175269978</c:v>
                </c:pt>
                <c:pt idx="4038">
                  <c:v>96.834212610572649</c:v>
                </c:pt>
                <c:pt idx="4039">
                  <c:v>103.60462383042542</c:v>
                </c:pt>
                <c:pt idx="4040">
                  <c:v>79.089502586557614</c:v>
                </c:pt>
                <c:pt idx="4041">
                  <c:v>116.72035862758153</c:v>
                </c:pt>
                <c:pt idx="4042">
                  <c:v>162.27375363658467</c:v>
                </c:pt>
                <c:pt idx="4043">
                  <c:v>213.89112453497938</c:v>
                </c:pt>
                <c:pt idx="4044">
                  <c:v>322.65386862417142</c:v>
                </c:pt>
                <c:pt idx="4045">
                  <c:v>294.71960872238367</c:v>
                </c:pt>
                <c:pt idx="4046">
                  <c:v>278.60616572022599</c:v>
                </c:pt>
                <c:pt idx="4047">
                  <c:v>193.32365363777552</c:v>
                </c:pt>
                <c:pt idx="4048">
                  <c:v>174.75208099703502</c:v>
                </c:pt>
                <c:pt idx="4049">
                  <c:v>215.71455473455813</c:v>
                </c:pt>
                <c:pt idx="4050">
                  <c:v>291.70069046875847</c:v>
                </c:pt>
                <c:pt idx="4051">
                  <c:v>276.99444067761391</c:v>
                </c:pt>
                <c:pt idx="4052">
                  <c:v>176.43767478343321</c:v>
                </c:pt>
                <c:pt idx="4053">
                  <c:v>117.20846632190353</c:v>
                </c:pt>
                <c:pt idx="4054">
                  <c:v>128.15737072758208</c:v>
                </c:pt>
                <c:pt idx="4055">
                  <c:v>178.07996217273455</c:v>
                </c:pt>
                <c:pt idx="4056">
                  <c:v>128.30839937856629</c:v>
                </c:pt>
                <c:pt idx="4057">
                  <c:v>157.30143347153228</c:v>
                </c:pt>
                <c:pt idx="4058">
                  <c:v>72.501187578003439</c:v>
                </c:pt>
                <c:pt idx="4059">
                  <c:v>63.354404287435081</c:v>
                </c:pt>
                <c:pt idx="4060">
                  <c:v>92.896327343242291</c:v>
                </c:pt>
                <c:pt idx="4061">
                  <c:v>75.600473915337915</c:v>
                </c:pt>
                <c:pt idx="4062">
                  <c:v>67.28049254910762</c:v>
                </c:pt>
                <c:pt idx="4063">
                  <c:v>78.871205800037899</c:v>
                </c:pt>
                <c:pt idx="4064">
                  <c:v>60.638778197896592</c:v>
                </c:pt>
                <c:pt idx="4065">
                  <c:v>72.034163016556036</c:v>
                </c:pt>
                <c:pt idx="4066">
                  <c:v>24.810402752060078</c:v>
                </c:pt>
                <c:pt idx="4067">
                  <c:v>14.173172005511422</c:v>
                </c:pt>
                <c:pt idx="4068">
                  <c:v>198.08365309670791</c:v>
                </c:pt>
                <c:pt idx="4069">
                  <c:v>231.43880544598977</c:v>
                </c:pt>
                <c:pt idx="4070">
                  <c:v>136.41721131877205</c:v>
                </c:pt>
                <c:pt idx="4071">
                  <c:v>26.37279292754685</c:v>
                </c:pt>
                <c:pt idx="4072">
                  <c:v>57.584362383075735</c:v>
                </c:pt>
                <c:pt idx="4073">
                  <c:v>71.553791340303036</c:v>
                </c:pt>
                <c:pt idx="4074">
                  <c:v>195.51470919250966</c:v>
                </c:pt>
                <c:pt idx="4075">
                  <c:v>305.68513873347422</c:v>
                </c:pt>
                <c:pt idx="4076">
                  <c:v>223.84359790604921</c:v>
                </c:pt>
                <c:pt idx="4077">
                  <c:v>109.39330191431067</c:v>
                </c:pt>
                <c:pt idx="4078">
                  <c:v>98.417552186453548</c:v>
                </c:pt>
                <c:pt idx="4079">
                  <c:v>67.027221394363721</c:v>
                </c:pt>
                <c:pt idx="4080">
                  <c:v>30.771174416551013</c:v>
                </c:pt>
                <c:pt idx="4081">
                  <c:v>29.551233961298063</c:v>
                </c:pt>
                <c:pt idx="4082">
                  <c:v>155.57037792344838</c:v>
                </c:pt>
                <c:pt idx="4083">
                  <c:v>90.069428321221963</c:v>
                </c:pt>
                <c:pt idx="4084">
                  <c:v>184.82281621935155</c:v>
                </c:pt>
                <c:pt idx="4085">
                  <c:v>140.26992133243442</c:v>
                </c:pt>
                <c:pt idx="4086">
                  <c:v>94.801167662025989</c:v>
                </c:pt>
                <c:pt idx="4087">
                  <c:v>84.549469889962239</c:v>
                </c:pt>
                <c:pt idx="4088">
                  <c:v>117.66900703750403</c:v>
                </c:pt>
                <c:pt idx="4089">
                  <c:v>83.53017256857666</c:v>
                </c:pt>
                <c:pt idx="4090">
                  <c:v>90.181785343763252</c:v>
                </c:pt>
                <c:pt idx="4091">
                  <c:v>75.816691153857874</c:v>
                </c:pt>
                <c:pt idx="4092">
                  <c:v>56.620885068701021</c:v>
                </c:pt>
                <c:pt idx="4093">
                  <c:v>97.046604380054632</c:v>
                </c:pt>
                <c:pt idx="4094">
                  <c:v>183.88567051719741</c:v>
                </c:pt>
                <c:pt idx="4095">
                  <c:v>159.73693813233726</c:v>
                </c:pt>
                <c:pt idx="4096">
                  <c:v>123.65563303286396</c:v>
                </c:pt>
                <c:pt idx="4097">
                  <c:v>81.628623632458371</c:v>
                </c:pt>
                <c:pt idx="4098">
                  <c:v>271.30221137868813</c:v>
                </c:pt>
                <c:pt idx="4099">
                  <c:v>239.56557127067015</c:v>
                </c:pt>
                <c:pt idx="4100">
                  <c:v>278.7009134109112</c:v>
                </c:pt>
                <c:pt idx="4101">
                  <c:v>779.62563055202054</c:v>
                </c:pt>
                <c:pt idx="4102">
                  <c:v>636.73701858582672</c:v>
                </c:pt>
                <c:pt idx="4103">
                  <c:v>652.367577775619</c:v>
                </c:pt>
                <c:pt idx="4104">
                  <c:v>686.76591472854523</c:v>
                </c:pt>
                <c:pt idx="4105">
                  <c:v>547.37788065468965</c:v>
                </c:pt>
                <c:pt idx="4106">
                  <c:v>1263.5389862875074</c:v>
                </c:pt>
                <c:pt idx="4107">
                  <c:v>1878.9403749288754</c:v>
                </c:pt>
                <c:pt idx="4108">
                  <c:v>1123.7177339226198</c:v>
                </c:pt>
                <c:pt idx="4109">
                  <c:v>1144.678390536621</c:v>
                </c:pt>
                <c:pt idx="4110">
                  <c:v>734.4098136553564</c:v>
                </c:pt>
                <c:pt idx="4111">
                  <c:v>742.82128456438193</c:v>
                </c:pt>
                <c:pt idx="4112">
                  <c:v>743.25778139344027</c:v>
                </c:pt>
                <c:pt idx="4113">
                  <c:v>718.37633296001707</c:v>
                </c:pt>
                <c:pt idx="4114">
                  <c:v>886.24154047347167</c:v>
                </c:pt>
                <c:pt idx="4115">
                  <c:v>886.55752579365674</c:v>
                </c:pt>
                <c:pt idx="4116">
                  <c:v>1169.0246097145366</c:v>
                </c:pt>
                <c:pt idx="4117">
                  <c:v>718.93827292737421</c:v>
                </c:pt>
                <c:pt idx="4118">
                  <c:v>408.44026426271523</c:v>
                </c:pt>
                <c:pt idx="4119">
                  <c:v>436.96224276621535</c:v>
                </c:pt>
                <c:pt idx="4120">
                  <c:v>453.03769491904558</c:v>
                </c:pt>
                <c:pt idx="4121">
                  <c:v>1250.0085755854541</c:v>
                </c:pt>
                <c:pt idx="4122">
                  <c:v>819.84455525006661</c:v>
                </c:pt>
                <c:pt idx="4123">
                  <c:v>979.75355106034704</c:v>
                </c:pt>
                <c:pt idx="4124">
                  <c:v>972.96641225084443</c:v>
                </c:pt>
                <c:pt idx="4125">
                  <c:v>1645.2308355758128</c:v>
                </c:pt>
                <c:pt idx="4126">
                  <c:v>1546.6130971639523</c:v>
                </c:pt>
                <c:pt idx="4127">
                  <c:v>1219.3939530442053</c:v>
                </c:pt>
                <c:pt idx="4128">
                  <c:v>1452.5378753615664</c:v>
                </c:pt>
                <c:pt idx="4129">
                  <c:v>1528.8451817817834</c:v>
                </c:pt>
                <c:pt idx="4130">
                  <c:v>1263.4946002880606</c:v>
                </c:pt>
                <c:pt idx="4131">
                  <c:v>1098.3000474078035</c:v>
                </c:pt>
                <c:pt idx="4132">
                  <c:v>1162.5278657489287</c:v>
                </c:pt>
                <c:pt idx="4133">
                  <c:v>1094.6547372766217</c:v>
                </c:pt>
                <c:pt idx="4134">
                  <c:v>1272.8236545975269</c:v>
                </c:pt>
                <c:pt idx="4135">
                  <c:v>1059.1193269682581</c:v>
                </c:pt>
                <c:pt idx="4136">
                  <c:v>992.13230826208974</c:v>
                </c:pt>
                <c:pt idx="4137">
                  <c:v>875.68556005345533</c:v>
                </c:pt>
                <c:pt idx="4138">
                  <c:v>1015.6551153239354</c:v>
                </c:pt>
                <c:pt idx="4139">
                  <c:v>1011.4732786711083</c:v>
                </c:pt>
                <c:pt idx="4140">
                  <c:v>906.43318907012667</c:v>
                </c:pt>
                <c:pt idx="4141">
                  <c:v>1089.8247466612363</c:v>
                </c:pt>
                <c:pt idx="4142">
                  <c:v>678.78109185376582</c:v>
                </c:pt>
                <c:pt idx="4143">
                  <c:v>556.4832221138555</c:v>
                </c:pt>
                <c:pt idx="4144">
                  <c:v>1062.4462899069144</c:v>
                </c:pt>
                <c:pt idx="4145">
                  <c:v>1005.3614937375107</c:v>
                </c:pt>
                <c:pt idx="4146">
                  <c:v>1096.7614322358468</c:v>
                </c:pt>
                <c:pt idx="4147">
                  <c:v>918.35407017039461</c:v>
                </c:pt>
                <c:pt idx="4148">
                  <c:v>855.64771963888279</c:v>
                </c:pt>
                <c:pt idx="4149">
                  <c:v>891.25833206746836</c:v>
                </c:pt>
                <c:pt idx="4150">
                  <c:v>846.6603334011096</c:v>
                </c:pt>
                <c:pt idx="4151">
                  <c:v>1208.2651660364502</c:v>
                </c:pt>
                <c:pt idx="4152">
                  <c:v>1107.4038144695376</c:v>
                </c:pt>
                <c:pt idx="4153">
                  <c:v>1158.7675224320683</c:v>
                </c:pt>
                <c:pt idx="4154">
                  <c:v>790.96938156561544</c:v>
                </c:pt>
                <c:pt idx="4155">
                  <c:v>744.63230985517134</c:v>
                </c:pt>
                <c:pt idx="4156">
                  <c:v>680.58030484726908</c:v>
                </c:pt>
                <c:pt idx="4157">
                  <c:v>1135.7111681907074</c:v>
                </c:pt>
                <c:pt idx="4158">
                  <c:v>1122.5757175452436</c:v>
                </c:pt>
                <c:pt idx="4159">
                  <c:v>1141.0529644553619</c:v>
                </c:pt>
                <c:pt idx="4160">
                  <c:v>1102.4543578177756</c:v>
                </c:pt>
                <c:pt idx="4161">
                  <c:v>957.75021238315696</c:v>
                </c:pt>
                <c:pt idx="4162">
                  <c:v>1013.6938946295852</c:v>
                </c:pt>
                <c:pt idx="4163">
                  <c:v>1128.1469063881677</c:v>
                </c:pt>
                <c:pt idx="4164">
                  <c:v>885.53301333297816</c:v>
                </c:pt>
                <c:pt idx="4165">
                  <c:v>945.42063034886553</c:v>
                </c:pt>
                <c:pt idx="4166">
                  <c:v>723.80137922750907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1-4F31-B2EE-C54490E56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42648"/>
        <c:axId val="2141829816"/>
      </c:scatterChart>
      <c:valAx>
        <c:axId val="214184264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GB" sz="1800"/>
                  <a:t>Wind Speed [m/s]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141829816"/>
        <c:crosses val="autoZero"/>
        <c:crossBetween val="midCat"/>
      </c:valAx>
      <c:valAx>
        <c:axId val="2141829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GB" sz="1800"/>
                  <a:t>Power [kW]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141842648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5360418833070899"/>
          <c:y val="1.6667997595783399E-2"/>
          <c:w val="0.71636389458377903"/>
          <c:h val="9.7369249692496898E-2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"/>
  <sheetViews>
    <sheetView workbookViewId="0">
      <selection activeCell="F21" sqref="F21"/>
    </sheetView>
  </sheetViews>
  <sheetFormatPr defaultColWidth="8.88671875" defaultRowHeight="13.8" x14ac:dyDescent="0.3"/>
  <cols>
    <col min="2" max="2" width="2.88671875" customWidth="1"/>
    <col min="3" max="3" width="10.109375" bestFit="1" customWidth="1"/>
    <col min="4" max="4" width="10.44140625" bestFit="1" customWidth="1"/>
    <col min="5" max="5" width="15.44140625" bestFit="1" customWidth="1"/>
    <col min="6" max="6" width="97" bestFit="1" customWidth="1"/>
  </cols>
  <sheetData>
    <row r="2" spans="2:6" ht="14.4" x14ac:dyDescent="0.3">
      <c r="C2" s="4" t="s">
        <v>4</v>
      </c>
      <c r="D2" s="4" t="s">
        <v>5</v>
      </c>
      <c r="E2" s="4" t="s">
        <v>6</v>
      </c>
      <c r="F2" s="4" t="s">
        <v>7</v>
      </c>
    </row>
    <row r="3" spans="2:6" x14ac:dyDescent="0.3">
      <c r="B3" s="5"/>
      <c r="C3" s="6"/>
      <c r="D3" s="7"/>
      <c r="E3" s="11"/>
      <c r="F3" s="13"/>
    </row>
    <row r="4" spans="2:6" x14ac:dyDescent="0.3">
      <c r="B4" s="5"/>
      <c r="C4" s="6"/>
      <c r="D4" s="7"/>
      <c r="E4" s="11"/>
      <c r="F4" s="13"/>
    </row>
    <row r="5" spans="2:6" x14ac:dyDescent="0.3">
      <c r="B5" s="5"/>
      <c r="C5" s="6"/>
      <c r="D5" s="7"/>
      <c r="E5" s="11"/>
      <c r="F5" s="13"/>
    </row>
    <row r="6" spans="2:6" ht="29.25" customHeight="1" x14ac:dyDescent="0.3">
      <c r="B6" s="5"/>
      <c r="C6" s="6"/>
      <c r="D6" s="7"/>
      <c r="E6" s="11"/>
      <c r="F6" s="13"/>
    </row>
    <row r="7" spans="2:6" x14ac:dyDescent="0.3">
      <c r="B7" s="5"/>
      <c r="C7" s="6"/>
      <c r="D7" s="7"/>
      <c r="E7" s="11"/>
      <c r="F7" s="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C16" sqref="C16"/>
    </sheetView>
  </sheetViews>
  <sheetFormatPr defaultColWidth="8.88671875" defaultRowHeight="13.8" x14ac:dyDescent="0.3"/>
  <cols>
    <col min="2" max="2" width="3.88671875" customWidth="1"/>
    <col min="3" max="3" width="68.44140625" customWidth="1"/>
  </cols>
  <sheetData>
    <row r="2" spans="2:3" x14ac:dyDescent="0.3">
      <c r="B2" s="25">
        <v>0</v>
      </c>
      <c r="C2" s="25" t="s">
        <v>8</v>
      </c>
    </row>
    <row r="3" spans="2:3" ht="53.25" customHeight="1" x14ac:dyDescent="0.3">
      <c r="B3" s="6">
        <v>1</v>
      </c>
      <c r="C3" s="8" t="s">
        <v>33</v>
      </c>
    </row>
    <row r="4" spans="2:3" ht="96.6" x14ac:dyDescent="0.3">
      <c r="B4" s="6">
        <v>2</v>
      </c>
      <c r="C4" s="8" t="s">
        <v>34</v>
      </c>
    </row>
    <row r="5" spans="2:3" x14ac:dyDescent="0.3">
      <c r="B5" s="9"/>
      <c r="C5" s="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S10654"/>
  <sheetViews>
    <sheetView workbookViewId="0">
      <selection activeCell="W3" sqref="W3"/>
    </sheetView>
  </sheetViews>
  <sheetFormatPr defaultColWidth="8.88671875" defaultRowHeight="13.8" x14ac:dyDescent="0.3"/>
  <cols>
    <col min="1" max="1" width="3.44140625" customWidth="1"/>
    <col min="2" max="2" width="35.88671875" bestFit="1" customWidth="1"/>
    <col min="3" max="3" width="14.44140625" customWidth="1"/>
    <col min="4" max="4" width="3" customWidth="1"/>
    <col min="5" max="5" width="17.6640625" style="14" bestFit="1" customWidth="1"/>
    <col min="6" max="9" width="12.6640625" style="21" customWidth="1"/>
    <col min="10" max="11" width="12.6640625" style="24" customWidth="1"/>
    <col min="12" max="12" width="17.44140625" style="24" customWidth="1"/>
    <col min="13" max="13" width="19.88671875" style="24" customWidth="1"/>
    <col min="14" max="14" width="6.33203125" style="97" customWidth="1"/>
    <col min="15" max="15" width="6.109375" style="24" customWidth="1"/>
    <col min="16" max="18" width="15.109375" style="3" customWidth="1"/>
    <col min="19" max="20" width="12" style="3" customWidth="1"/>
    <col min="21" max="21" width="3.44140625" customWidth="1"/>
    <col min="22" max="22" width="18" style="27" customWidth="1"/>
    <col min="23" max="23" width="15.109375" style="27" customWidth="1"/>
    <col min="24" max="24" width="3" customWidth="1"/>
    <col min="25" max="25" width="13.33203125" customWidth="1"/>
    <col min="26" max="27" width="10.33203125" style="27" customWidth="1"/>
    <col min="28" max="28" width="8.88671875" style="27"/>
    <col min="29" max="29" width="2.6640625" customWidth="1"/>
    <col min="30" max="30" width="8.88671875" style="27"/>
    <col min="31" max="31" width="10.88671875" style="27" customWidth="1"/>
    <col min="32" max="32" width="3" style="27" customWidth="1"/>
    <col min="33" max="33" width="18" style="27" customWidth="1"/>
    <col min="34" max="34" width="15.109375" style="27" customWidth="1"/>
    <col min="35" max="35" width="2.6640625" customWidth="1"/>
    <col min="36" max="36" width="10" customWidth="1"/>
    <col min="37" max="37" width="14.6640625" customWidth="1"/>
    <col min="38" max="39" width="13.109375" customWidth="1"/>
    <col min="40" max="40" width="10.33203125" style="27" customWidth="1"/>
    <col min="41" max="41" width="13.6640625" style="27" customWidth="1"/>
    <col min="45" max="45" width="10.44140625" customWidth="1"/>
  </cols>
  <sheetData>
    <row r="1" spans="2:45" ht="12.75" customHeight="1" x14ac:dyDescent="0.3">
      <c r="E1"/>
      <c r="F1" s="19"/>
      <c r="G1" s="19"/>
      <c r="H1" s="19"/>
      <c r="I1" s="19"/>
      <c r="J1" s="22"/>
      <c r="K1" s="22"/>
      <c r="L1" s="106"/>
      <c r="M1" s="22"/>
      <c r="N1" s="94"/>
      <c r="O1" s="22"/>
      <c r="P1" s="17"/>
      <c r="Q1" s="19"/>
      <c r="R1" s="17"/>
      <c r="S1" s="92"/>
      <c r="T1" s="92"/>
      <c r="V1" s="50" t="s">
        <v>35</v>
      </c>
      <c r="W1" s="50"/>
      <c r="AG1" s="137" t="s">
        <v>35</v>
      </c>
      <c r="AH1" s="137"/>
    </row>
    <row r="2" spans="2:45" ht="50.25" customHeight="1" x14ac:dyDescent="0.3">
      <c r="B2" s="140" t="s">
        <v>1</v>
      </c>
      <c r="C2" s="140"/>
      <c r="E2" s="12" t="s">
        <v>9</v>
      </c>
      <c r="F2" s="20" t="s">
        <v>13</v>
      </c>
      <c r="G2" s="20" t="s">
        <v>152</v>
      </c>
      <c r="H2" s="20" t="s">
        <v>154</v>
      </c>
      <c r="I2" s="20" t="s">
        <v>153</v>
      </c>
      <c r="J2" s="23" t="s">
        <v>10</v>
      </c>
      <c r="K2" s="23" t="s">
        <v>149</v>
      </c>
      <c r="L2" s="23" t="s">
        <v>170</v>
      </c>
      <c r="M2" s="18" t="s">
        <v>148</v>
      </c>
      <c r="N2" s="95" t="s">
        <v>12</v>
      </c>
      <c r="O2" s="23" t="s">
        <v>191</v>
      </c>
      <c r="P2" s="18" t="s">
        <v>11</v>
      </c>
      <c r="Q2" s="18" t="s">
        <v>171</v>
      </c>
      <c r="R2" s="18" t="s">
        <v>190</v>
      </c>
      <c r="S2" s="18" t="s">
        <v>188</v>
      </c>
      <c r="T2" s="18" t="s">
        <v>189</v>
      </c>
      <c r="V2" s="28" t="s">
        <v>17</v>
      </c>
      <c r="W2" s="28" t="s">
        <v>19</v>
      </c>
      <c r="Y2" s="28" t="s">
        <v>193</v>
      </c>
      <c r="Z2" s="28" t="s">
        <v>192</v>
      </c>
      <c r="AA2" s="28" t="s">
        <v>15</v>
      </c>
      <c r="AB2" s="28" t="s">
        <v>16</v>
      </c>
      <c r="AD2" s="28" t="s">
        <v>0</v>
      </c>
      <c r="AE2" s="28" t="s">
        <v>18</v>
      </c>
      <c r="AF2" s="38"/>
      <c r="AG2" s="28" t="s">
        <v>37</v>
      </c>
      <c r="AH2" s="28" t="s">
        <v>38</v>
      </c>
      <c r="AJ2" s="28" t="s">
        <v>172</v>
      </c>
      <c r="AK2" s="28" t="s">
        <v>173</v>
      </c>
      <c r="AL2" s="28" t="s">
        <v>166</v>
      </c>
      <c r="AM2" s="28" t="s">
        <v>187</v>
      </c>
      <c r="AN2" s="28" t="s">
        <v>150</v>
      </c>
      <c r="AO2" s="28" t="s">
        <v>151</v>
      </c>
      <c r="AP2" s="28" t="s">
        <v>163</v>
      </c>
      <c r="AQ2" s="28" t="s">
        <v>161</v>
      </c>
      <c r="AR2" s="28" t="s">
        <v>162</v>
      </c>
      <c r="AS2" s="28" t="s">
        <v>164</v>
      </c>
    </row>
    <row r="3" spans="2:45" x14ac:dyDescent="0.3">
      <c r="B3" s="139" t="s">
        <v>2</v>
      </c>
      <c r="C3" s="139"/>
      <c r="E3" s="15">
        <v>40823.534722222219</v>
      </c>
      <c r="F3" s="21">
        <v>15.5</v>
      </c>
      <c r="G3" s="21">
        <v>1996.9100189209009</v>
      </c>
      <c r="H3" s="42">
        <v>1.1283133036030506</v>
      </c>
      <c r="I3" s="35">
        <v>294.10000000000002</v>
      </c>
      <c r="J3" s="43">
        <v>0.13548387096774195</v>
      </c>
      <c r="K3" s="44">
        <v>0.14961661428566286</v>
      </c>
      <c r="L3" s="26">
        <f t="shared" ref="L3:L66" si="0">F3*(H3/Ref_Density)^(1/3)</f>
        <v>15.080980261871904</v>
      </c>
      <c r="M3" s="26">
        <f t="shared" ref="M3:M66" si="1">(L3-CutInWindSpeed)/(RatedWindSpeed-CutInWindSpeed)</f>
        <v>1.688864090325459</v>
      </c>
      <c r="N3" s="96">
        <f t="shared" ref="N3:N66" si="2">COUNTIF(xa,"&lt;"&amp;L3)</f>
        <v>16</v>
      </c>
      <c r="O3" s="26">
        <f t="shared" ref="O3:O66" si="3">(L3-INDEX(xa,$N3))/(INDEX(xb,$N3)-INDEX(xa,$N3))</f>
        <v>8.0784329789816742E-2</v>
      </c>
      <c r="P3" s="3">
        <f>IF(L3&gt;'Power Curve'!$C$37,0,INDEX(Ci,$N3,1)*POWER(1-O3,3)+INDEX(Ci,$N3,2)*3*O3*POWER(1-O3,2)+INDEX(Ci,$N3,3)*3*POWER(O3,2)*(1-O3)+INDEX(Ci,$N3,4)*POWER(O3,3))</f>
        <v>1979.3437730394601</v>
      </c>
      <c r="Q3" s="3">
        <f>MAX(0,MIN(P3-V3+W3,'Power Curve'!$C$39))</f>
        <v>1975.8512690105349</v>
      </c>
      <c r="R3" s="3">
        <f t="shared" ref="R3:R66" si="4">IF(AM3,G3,"")</f>
        <v>1996.9100189209009</v>
      </c>
      <c r="S3" s="3">
        <f t="shared" ref="S3:S66" si="5">IF(AM3,Q3-R3,"")</f>
        <v>-21.058749910366032</v>
      </c>
      <c r="T3" s="3">
        <f t="shared" ref="T3:T66" si="6">IF(AM3,ABS(S3),"")</f>
        <v>21.058749910366032</v>
      </c>
      <c r="V3" s="37">
        <f t="array" ref="V3">SUM(_xlfn.NORM.DIST($AD$3:$AD$1003,$L3,$AA3,FALSE)*WindSpeedStep*$AE$3:$AE$1003)/AG3</f>
        <v>1977.2682243496818</v>
      </c>
      <c r="W3" s="37">
        <f t="array" ref="W3">SUM(_xlfn.NORM.DIST($AD$3:$AD$1003,$L3,$AB3,FALSE)*WindSpeedStep*$AE$3:$AE$1003)/AH3</f>
        <v>1973.7757203207566</v>
      </c>
      <c r="Y3" s="1">
        <f t="shared" ref="Y3:Y66" si="7">COUNTIF(ReferenceTurbulenceWindSpeed,"&lt;"&amp;L3)</f>
        <v>15</v>
      </c>
      <c r="Z3" s="99">
        <f>IF(L3&lt;'Power Curve'!$P$28,'Power Curve'!$Q$28,IF(L3&gt;'Power Curve'!$P$29,'Power Curve'!$Q$29,INDEX(ReferenceTurbulence,Y3)+(L3-INDEX(ReferenceTurbulenceWindSpeed,Y3))*(INDEX(ReferenceTurbulence,Y3+1)-INDEX(ReferenceTurbulence,Y3))/(INDEX(ReferenceTurbulenceWindSpeed,Y3+1)-INDEX(ReferenceTurbulenceWindSpeed,Y3))))</f>
        <v>0.1230948515188062</v>
      </c>
      <c r="AA3" s="100">
        <f>Z3*L3</f>
        <v>1.8563910260931691</v>
      </c>
      <c r="AB3" s="29">
        <f>L3*J3</f>
        <v>2.0432295838665162</v>
      </c>
      <c r="AD3" s="29">
        <f>'Zero Turbulence Curve'!F2</f>
        <v>0</v>
      </c>
      <c r="AE3" s="29">
        <f>'Zero Turbulence Curve'!G2</f>
        <v>0</v>
      </c>
      <c r="AF3" s="39"/>
      <c r="AG3" s="40">
        <f t="array" ref="AG3">SUM(_xlfn.NORM.DIST($AD$3:$AD$1003,$F3,$AA3,FALSE)*WindSpeedStep)</f>
        <v>0.99999999999999689</v>
      </c>
      <c r="AH3" s="40">
        <f t="array" ref="AH3">SUM(_xlfn.NORM.DIST($AD$3:$AD$1003,$F3,$AB3,FALSE)*WindSpeedStep)</f>
        <v>0.99999999999998346</v>
      </c>
      <c r="AJ3" s="47">
        <f t="shared" ref="AJ3:AJ66" si="8">MROUND(L3-Centre_First_Bin,Bin_Width)+Centre_First_Bin</f>
        <v>15</v>
      </c>
      <c r="AK3" s="83" t="b">
        <f>COUNTIF('Power Curve'!$D$2:$D$31,AJ3)&gt;0</f>
        <v>1</v>
      </c>
      <c r="AL3" s="83" t="b">
        <f t="shared" ref="AL3:AL66" si="9">(G3&lt;0)</f>
        <v>0</v>
      </c>
      <c r="AM3" s="83" t="b">
        <f>AND(AK3,NOT(AL3))</f>
        <v>1</v>
      </c>
      <c r="AN3" s="47" t="str">
        <f t="shared" ref="AN3:AN66" si="10">IF(AM3,IF(AND(J3&gt;=LowerTurbLimit,J3&lt;=UpperTurbLimit,K3&gt;=LowerShearLimit,K3&lt;=UpperShearLimit),"Inner","Outer"),"")</f>
        <v>Inner</v>
      </c>
      <c r="AO3" s="48" t="str">
        <f t="shared" ref="AO3:AO66" si="11">IF(M3&lt;0,"&lt;0",TEXT(MROUND(M3+0.05,0.1)-0.1,"0.0")&amp;"-"&amp;TEXT(MROUND(M3+0.05,0.1),"0.0"))</f>
        <v>1.6-1.7</v>
      </c>
      <c r="AP3" s="49" t="str">
        <f>IF(AM3,HOUR(E3)&amp;"-"&amp;HOUR(E3)+1,"")</f>
        <v>12-13</v>
      </c>
      <c r="AQ3" s="49" t="str">
        <f>IF(AM3,TEXT(E3,"mmm"),"")</f>
        <v>Oct</v>
      </c>
      <c r="AR3" s="48" t="str">
        <f>IF(AM3,IF(OR(I3&lt;5,I3&gt;=355),"355-5",MROUND(I3,10)-5&amp;"-"&amp;MROUND(I3,10)+5),"")</f>
        <v>285-295</v>
      </c>
      <c r="AS3" s="49" t="str">
        <f t="shared" ref="AS3:AS66" si="12">IF(AM3,IF(M3&lt;0.5,IF(J3&lt;=LowerTurbLimit,"LWS-LTI",IF(J3&gt;=UpperTurbLimit,"LWS-HTI","Inner-TI")),IF(J3&lt;=LowerTurbLimit,"HWS-LTI",IF(J3&gt;=UpperTurbLimit,"HWS-HTI","Inner-TI"))),"")</f>
        <v>Inner-TI</v>
      </c>
    </row>
    <row r="4" spans="2:45" x14ac:dyDescent="0.3">
      <c r="B4" s="138" t="s">
        <v>3</v>
      </c>
      <c r="C4" s="138"/>
      <c r="E4" s="15">
        <v>40823.541666666664</v>
      </c>
      <c r="F4" s="21">
        <v>15.7</v>
      </c>
      <c r="G4" s="21">
        <v>1987.7399444580051</v>
      </c>
      <c r="H4" s="42">
        <v>1.128232345561367</v>
      </c>
      <c r="I4" s="35">
        <v>291.39999999999998</v>
      </c>
      <c r="J4" s="43">
        <v>0.12229299363057325</v>
      </c>
      <c r="K4" s="44">
        <v>0.11828668119446632</v>
      </c>
      <c r="L4" s="26">
        <f t="shared" si="0"/>
        <v>15.275208198984506</v>
      </c>
      <c r="M4" s="26">
        <f t="shared" si="1"/>
        <v>1.7188826441154499</v>
      </c>
      <c r="N4" s="96">
        <f t="shared" si="2"/>
        <v>16</v>
      </c>
      <c r="O4" s="26">
        <f t="shared" si="3"/>
        <v>0.27549087199660921</v>
      </c>
      <c r="P4" s="3">
        <f>IF(L4&gt;'Power Curve'!$C$37,0,INDEX(Ci,$N4,1)*POWER(1-O4,3)+INDEX(Ci,$N4,2)*3*O4*POWER(1-O4,2)+INDEX(Ci,$N4,3)*3*POWER(O4,2)*(1-O4)+INDEX(Ci,$N4,4)*POWER(O4,3))</f>
        <v>1980.0340406245432</v>
      </c>
      <c r="Q4" s="3">
        <f>MAX(0,MIN(P4-V4+W4,'Power Curve'!$C$39))</f>
        <v>1980.1050917608677</v>
      </c>
      <c r="R4" s="3">
        <f t="shared" si="4"/>
        <v>1987.7399444580051</v>
      </c>
      <c r="S4" s="3">
        <f t="shared" si="5"/>
        <v>-7.6348526971373758</v>
      </c>
      <c r="T4" s="3">
        <f t="shared" si="6"/>
        <v>7.6348526971373758</v>
      </c>
      <c r="V4" s="37">
        <f t="array" ref="V4">SUM(_xlfn.NORM.DIST($AD$3:$AD$1003,$L4,$AA4,FALSE)*WindSpeedStep*$AE$3:$AE$1003)/AG4</f>
        <v>1978.3727521970004</v>
      </c>
      <c r="W4" s="37">
        <f t="array" ref="W4">SUM(_xlfn.NORM.DIST($AD$3:$AD$1003,$L4,$AB4,FALSE)*WindSpeedStep*$AE$3:$AE$1003)/AH4</f>
        <v>1978.4438033333249</v>
      </c>
      <c r="Y4" s="1">
        <f t="shared" si="7"/>
        <v>15</v>
      </c>
      <c r="Z4" s="99">
        <f>IF(L4&lt;'Power Curve'!$P$28,'Power Curve'!$Q$28,IF(L4&gt;'Power Curve'!$P$29,'Power Curve'!$Q$29,INDEX(ReferenceTurbulence,Y4)+(L4-INDEX(ReferenceTurbulenceWindSpeed,Y4))*(INDEX(ReferenceTurbulence,Y4+1)-INDEX(ReferenceTurbulence,Y4))/(INDEX(ReferenceTurbulenceWindSpeed,Y4+1)-INDEX(ReferenceTurbulenceWindSpeed,Y4))))</f>
        <v>0.122657798756659</v>
      </c>
      <c r="AA4" s="100">
        <f t="shared" ref="AA4:AA67" si="13">Z4*L4</f>
        <v>1.873623413237109</v>
      </c>
      <c r="AB4" s="29">
        <f t="shared" ref="AB4:AB67" si="14">L4*J4</f>
        <v>1.8680509389840925</v>
      </c>
      <c r="AD4" s="29">
        <f>'Zero Turbulence Curve'!F3</f>
        <v>0.1</v>
      </c>
      <c r="AE4" s="29">
        <f>'Zero Turbulence Curve'!G3</f>
        <v>0</v>
      </c>
      <c r="AF4" s="39"/>
      <c r="AG4" s="40">
        <f t="array" ref="AG4">SUM(_xlfn.NORM.DIST($AD$3:$AD$1003,$F4,$AA4,FALSE)*WindSpeedStep)</f>
        <v>0.99999999999999689</v>
      </c>
      <c r="AH4" s="40">
        <f t="array" ref="AH4">SUM(_xlfn.NORM.DIST($AD$3:$AD$1003,$F4,$AB4,FALSE)*WindSpeedStep)</f>
        <v>0.99999999999999645</v>
      </c>
      <c r="AJ4" s="47">
        <f t="shared" si="8"/>
        <v>15</v>
      </c>
      <c r="AK4" s="83" t="b">
        <f>COUNTIF('Power Curve'!$D$2:$D$31,AJ4)&gt;0</f>
        <v>1</v>
      </c>
      <c r="AL4" s="83" t="b">
        <f t="shared" si="9"/>
        <v>0</v>
      </c>
      <c r="AM4" s="83" t="b">
        <f t="shared" ref="AM4:AM67" si="15">AND(AK4,NOT(AL4))</f>
        <v>1</v>
      </c>
      <c r="AN4" s="47" t="str">
        <f t="shared" si="10"/>
        <v>Inner</v>
      </c>
      <c r="AO4" s="48" t="str">
        <f t="shared" si="11"/>
        <v>1.7-1.8</v>
      </c>
      <c r="AP4" s="49" t="str">
        <f t="shared" ref="AP4:AP67" si="16">IF(AM4,HOUR(E4)&amp;"-"&amp;HOUR(E4)+1,"")</f>
        <v>13-14</v>
      </c>
      <c r="AQ4" s="49" t="str">
        <f t="shared" ref="AQ4:AQ67" si="17">IF(AM4,TEXT(E4,"mmm"),"")</f>
        <v>Oct</v>
      </c>
      <c r="AR4" s="48" t="str">
        <f t="shared" ref="AR4:AR67" si="18">IF(AM4,IF(OR(I4&lt;5,I4&gt;=355),"355-5",MROUND(I4,10)-5&amp;"-"&amp;MROUND(I4,10)+5),"")</f>
        <v>285-295</v>
      </c>
      <c r="AS4" s="49" t="str">
        <f t="shared" si="12"/>
        <v>Inner-TI</v>
      </c>
    </row>
    <row r="5" spans="2:45" x14ac:dyDescent="0.3">
      <c r="E5" s="15">
        <v>40823.548611111109</v>
      </c>
      <c r="F5" s="21">
        <v>16.66</v>
      </c>
      <c r="G5" s="21">
        <v>1991.9000396728491</v>
      </c>
      <c r="H5" s="42">
        <v>1.128232345561367</v>
      </c>
      <c r="I5" s="35">
        <v>293.8</v>
      </c>
      <c r="J5" s="43">
        <v>0.12064825930372147</v>
      </c>
      <c r="K5" s="44">
        <v>0.16316628639604952</v>
      </c>
      <c r="L5" s="26">
        <f t="shared" si="0"/>
        <v>16.209233668476553</v>
      </c>
      <c r="M5" s="26">
        <f t="shared" si="1"/>
        <v>1.8632392913310043</v>
      </c>
      <c r="N5" s="96">
        <f t="shared" si="2"/>
        <v>17</v>
      </c>
      <c r="O5" s="26">
        <f t="shared" si="3"/>
        <v>0.21366306737221888</v>
      </c>
      <c r="P5" s="3">
        <f>IF(L5&gt;'Power Curve'!$C$37,0,INDEX(Ci,$N5,1)*POWER(1-O5,3)+INDEX(Ci,$N5,2)*3*O5*POWER(1-O5,2)+INDEX(Ci,$N5,3)*3*POWER(O5,2)*(1-O5)+INDEX(Ci,$N5,4)*POWER(O5,3))</f>
        <v>1983.1268527627979</v>
      </c>
      <c r="Q5" s="3">
        <f>MAX(0,MIN(P5-V5+W5,'Power Curve'!$C$39))</f>
        <v>1983.1607763926222</v>
      </c>
      <c r="R5" s="3">
        <f t="shared" si="4"/>
        <v>1991.9000396728491</v>
      </c>
      <c r="S5" s="3">
        <f t="shared" si="5"/>
        <v>-8.7392632802268508</v>
      </c>
      <c r="T5" s="3">
        <f t="shared" si="6"/>
        <v>8.7392632802268508</v>
      </c>
      <c r="V5" s="37">
        <f t="array" ref="V5">SUM(_xlfn.NORM.DIST($AD$3:$AD$1003,$L5,$AA5,FALSE)*WindSpeedStep*$AE$3:$AE$1003)/AG5</f>
        <v>1981.7365042166282</v>
      </c>
      <c r="W5" s="37">
        <f t="array" ref="W5">SUM(_xlfn.NORM.DIST($AD$3:$AD$1003,$L5,$AB5,FALSE)*WindSpeedStep*$AE$3:$AE$1003)/AH5</f>
        <v>1981.7704278464525</v>
      </c>
      <c r="Y5" s="1">
        <f t="shared" si="7"/>
        <v>16</v>
      </c>
      <c r="Z5" s="99">
        <f>IF(L5&lt;'Power Curve'!$P$28,'Power Curve'!$Q$28,IF(L5&gt;'Power Curve'!$P$29,'Power Curve'!$Q$29,INDEX(ReferenceTurbulence,Y5)+(L5-INDEX(ReferenceTurbulenceWindSpeed,Y5))*(INDEX(ReferenceTurbulence,Y5+1)-INDEX(ReferenceTurbulence,Y5))/(INDEX(ReferenceTurbulenceWindSpeed,Y5+1)-INDEX(ReferenceTurbulenceWindSpeed,Y5))))</f>
        <v>0.12103439056483879</v>
      </c>
      <c r="AA5" s="100">
        <f t="shared" si="13"/>
        <v>1.9618747185871259</v>
      </c>
      <c r="AB5" s="29">
        <f t="shared" si="14"/>
        <v>1.9556158267489716</v>
      </c>
      <c r="AD5" s="29">
        <f>'Zero Turbulence Curve'!F4</f>
        <v>0.2</v>
      </c>
      <c r="AE5" s="29">
        <f>'Zero Turbulence Curve'!G4</f>
        <v>0</v>
      </c>
      <c r="AF5" s="39"/>
      <c r="AG5" s="40">
        <f t="array" ref="AG5">SUM(_xlfn.NORM.DIST($AD$3:$AD$1003,$F5,$AA5,FALSE)*WindSpeedStep)</f>
        <v>0.99999999999999301</v>
      </c>
      <c r="AH5" s="40">
        <f t="array" ref="AH5">SUM(_xlfn.NORM.DIST($AD$3:$AD$1003,$F5,$AB5,FALSE)*WindSpeedStep)</f>
        <v>0.99999999999999223</v>
      </c>
      <c r="AJ5" s="47">
        <f t="shared" si="8"/>
        <v>16</v>
      </c>
      <c r="AK5" s="83" t="b">
        <f>COUNTIF('Power Curve'!$D$2:$D$31,AJ5)&gt;0</f>
        <v>1</v>
      </c>
      <c r="AL5" s="83" t="b">
        <f t="shared" si="9"/>
        <v>0</v>
      </c>
      <c r="AM5" s="83" t="b">
        <f t="shared" si="15"/>
        <v>1</v>
      </c>
      <c r="AN5" s="47" t="str">
        <f t="shared" si="10"/>
        <v>Inner</v>
      </c>
      <c r="AO5" s="48" t="str">
        <f t="shared" si="11"/>
        <v>1.8-1.9</v>
      </c>
      <c r="AP5" s="49" t="str">
        <f t="shared" si="16"/>
        <v>13-14</v>
      </c>
      <c r="AQ5" s="49" t="str">
        <f t="shared" si="17"/>
        <v>Oct</v>
      </c>
      <c r="AR5" s="48" t="str">
        <f t="shared" si="18"/>
        <v>285-295</v>
      </c>
      <c r="AS5" s="49" t="str">
        <f t="shared" si="12"/>
        <v>Inner-TI</v>
      </c>
    </row>
    <row r="6" spans="2:45" x14ac:dyDescent="0.3">
      <c r="B6" s="1" t="s">
        <v>14</v>
      </c>
      <c r="C6" s="14">
        <v>0.1</v>
      </c>
      <c r="E6" s="15">
        <v>40823.555555555555</v>
      </c>
      <c r="F6" s="21">
        <v>15.2</v>
      </c>
      <c r="G6" s="21">
        <v>1987.700012207031</v>
      </c>
      <c r="H6" s="42">
        <v>1.1289787415812087</v>
      </c>
      <c r="I6" s="35">
        <v>293.7</v>
      </c>
      <c r="J6" s="43">
        <v>0.15789473684210525</v>
      </c>
      <c r="K6" s="44">
        <v>0.14438426398685369</v>
      </c>
      <c r="L6" s="26">
        <f t="shared" si="0"/>
        <v>14.791997105070688</v>
      </c>
      <c r="M6" s="26">
        <f t="shared" si="1"/>
        <v>1.6442008118815885</v>
      </c>
      <c r="N6" s="96">
        <f t="shared" si="2"/>
        <v>15</v>
      </c>
      <c r="O6" s="26">
        <f t="shared" si="3"/>
        <v>0.80090968221215364</v>
      </c>
      <c r="P6" s="3">
        <f>IF(L6&gt;'Power Curve'!$C$37,0,INDEX(Ci,$N6,1)*POWER(1-O6,3)+INDEX(Ci,$N6,2)*3*O6*POWER(1-O6,2)+INDEX(Ci,$N6,3)*3*POWER(O6,2)*(1-O6)+INDEX(Ci,$N6,4)*POWER(O6,3))</f>
        <v>1978.3570926995226</v>
      </c>
      <c r="Q6" s="3">
        <f>MAX(0,MIN(P6-V6+W6,'Power Curve'!$C$39))</f>
        <v>1962.6648385633134</v>
      </c>
      <c r="R6" s="3">
        <f t="shared" si="4"/>
        <v>1987.700012207031</v>
      </c>
      <c r="S6" s="3">
        <f t="shared" si="5"/>
        <v>-25.035173643717599</v>
      </c>
      <c r="T6" s="3">
        <f t="shared" si="6"/>
        <v>25.035173643717599</v>
      </c>
      <c r="V6" s="37">
        <f t="array" ref="V6">SUM(_xlfn.NORM.DIST($AD$3:$AD$1003,$L6,$AA6,FALSE)*WindSpeedStep*$AE$3:$AE$1003)/AG6</f>
        <v>1975.5095631421941</v>
      </c>
      <c r="W6" s="37">
        <f t="array" ref="W6">SUM(_xlfn.NORM.DIST($AD$3:$AD$1003,$L6,$AB6,FALSE)*WindSpeedStep*$AE$3:$AE$1003)/AH6</f>
        <v>1959.817309005985</v>
      </c>
      <c r="Y6" s="1">
        <f t="shared" si="7"/>
        <v>14</v>
      </c>
      <c r="Z6" s="99">
        <f>IF(L6&lt;'Power Curve'!$P$28,'Power Curve'!$Q$28,IF(L6&gt;'Power Curve'!$P$29,'Power Curve'!$Q$29,INDEX(ReferenceTurbulence,Y6)+(L6-INDEX(ReferenceTurbulenceWindSpeed,Y6))*(INDEX(ReferenceTurbulence,Y6+1)-INDEX(ReferenceTurbulence,Y6))/(INDEX(ReferenceTurbulenceWindSpeed,Y6+1)-INDEX(ReferenceTurbulenceWindSpeed,Y6))))</f>
        <v>0.12276233648893828</v>
      </c>
      <c r="AA6" s="100">
        <f t="shared" si="13"/>
        <v>1.8159001259560887</v>
      </c>
      <c r="AB6" s="29">
        <f t="shared" si="14"/>
        <v>2.3355784902743193</v>
      </c>
      <c r="AD6" s="29">
        <f>'Zero Turbulence Curve'!F5</f>
        <v>0.30000000000000004</v>
      </c>
      <c r="AE6" s="29">
        <f>'Zero Turbulence Curve'!G5</f>
        <v>0</v>
      </c>
      <c r="AF6" s="39"/>
      <c r="AG6" s="40">
        <f t="array" ref="AG6">SUM(_xlfn.NORM.DIST($AD$3:$AD$1003,$F6,$AA6,FALSE)*WindSpeedStep)</f>
        <v>0.99999999999999822</v>
      </c>
      <c r="AH6" s="40">
        <f t="array" ref="AH6">SUM(_xlfn.NORM.DIST($AD$3:$AD$1003,$F6,$AB6,FALSE)*WindSpeedStep)</f>
        <v>0.99999999996709688</v>
      </c>
      <c r="AJ6" s="47">
        <f t="shared" si="8"/>
        <v>15</v>
      </c>
      <c r="AK6" s="83" t="b">
        <f>COUNTIF('Power Curve'!$D$2:$D$31,AJ6)&gt;0</f>
        <v>1</v>
      </c>
      <c r="AL6" s="83" t="b">
        <f t="shared" si="9"/>
        <v>0</v>
      </c>
      <c r="AM6" s="83" t="b">
        <f t="shared" si="15"/>
        <v>1</v>
      </c>
      <c r="AN6" s="47" t="str">
        <f t="shared" si="10"/>
        <v>Outer</v>
      </c>
      <c r="AO6" s="48" t="str">
        <f t="shared" si="11"/>
        <v>1.6-1.7</v>
      </c>
      <c r="AP6" s="49" t="str">
        <f t="shared" si="16"/>
        <v>13-14</v>
      </c>
      <c r="AQ6" s="49" t="str">
        <f t="shared" si="17"/>
        <v>Oct</v>
      </c>
      <c r="AR6" s="48" t="str">
        <f t="shared" si="18"/>
        <v>285-295</v>
      </c>
      <c r="AS6" s="49" t="str">
        <f t="shared" si="12"/>
        <v>HWS-HTI</v>
      </c>
    </row>
    <row r="7" spans="2:45" x14ac:dyDescent="0.3">
      <c r="B7" s="1" t="s">
        <v>160</v>
      </c>
      <c r="C7" s="14">
        <v>1.2250000000000001</v>
      </c>
      <c r="E7" s="15">
        <v>40823.5625</v>
      </c>
      <c r="F7" s="21">
        <v>15.43</v>
      </c>
      <c r="G7" s="21">
        <v>1991.0300445556641</v>
      </c>
      <c r="H7" s="42">
        <v>1.1289787415812087</v>
      </c>
      <c r="I7" s="35">
        <v>294.39999999999998</v>
      </c>
      <c r="J7" s="43">
        <v>0.13674659753726506</v>
      </c>
      <c r="K7" s="44">
        <v>0.15272742492790428</v>
      </c>
      <c r="L7" s="26">
        <f t="shared" si="0"/>
        <v>15.015823377055311</v>
      </c>
      <c r="M7" s="26">
        <f t="shared" si="1"/>
        <v>1.678793883738642</v>
      </c>
      <c r="N7" s="96">
        <f t="shared" si="2"/>
        <v>16</v>
      </c>
      <c r="O7" s="26">
        <f t="shared" si="3"/>
        <v>1.5466889198094618E-2</v>
      </c>
      <c r="P7" s="3">
        <f>IF(L7&gt;'Power Curve'!$C$37,0,INDEX(Ci,$N7,1)*POWER(1-O7,3)+INDEX(Ci,$N7,2)*3*O7*POWER(1-O7,2)+INDEX(Ci,$N7,3)*3*POWER(O7,2)*(1-O7)+INDEX(Ci,$N7,4)*POWER(O7,3))</f>
        <v>1979.1072935052307</v>
      </c>
      <c r="Q7" s="3">
        <f>MAX(0,MIN(P7-V7+W7,'Power Curve'!$C$39))</f>
        <v>1975.0470175496318</v>
      </c>
      <c r="R7" s="3">
        <f t="shared" si="4"/>
        <v>1991.0300445556641</v>
      </c>
      <c r="S7" s="3">
        <f t="shared" si="5"/>
        <v>-15.983027006032216</v>
      </c>
      <c r="T7" s="3">
        <f t="shared" si="6"/>
        <v>15.983027006032216</v>
      </c>
      <c r="V7" s="37">
        <f t="array" ref="V7">SUM(_xlfn.NORM.DIST($AD$3:$AD$1003,$L7,$AA7,FALSE)*WindSpeedStep*$AE$3:$AE$1003)/AG7</f>
        <v>1976.8533002563231</v>
      </c>
      <c r="W7" s="37">
        <f t="array" ref="W7">SUM(_xlfn.NORM.DIST($AD$3:$AD$1003,$L7,$AB7,FALSE)*WindSpeedStep*$AE$3:$AE$1003)/AH7</f>
        <v>1972.7930243007243</v>
      </c>
      <c r="Y7" s="1">
        <f t="shared" si="7"/>
        <v>15</v>
      </c>
      <c r="Z7" s="99">
        <f>IF(L7&lt;'Power Curve'!$P$28,'Power Curve'!$Q$28,IF(L7&gt;'Power Curve'!$P$29,'Power Curve'!$Q$29,INDEX(ReferenceTurbulence,Y7)+(L7-INDEX(ReferenceTurbulenceWindSpeed,Y7))*(INDEX(ReferenceTurbulence,Y7+1)-INDEX(ReferenceTurbulence,Y7))/(INDEX(ReferenceTurbulenceWindSpeed,Y7+1)-INDEX(ReferenceTurbulenceWindSpeed,Y7))))</f>
        <v>0.12324146789596253</v>
      </c>
      <c r="AA7" s="100">
        <f t="shared" si="13"/>
        <v>1.8505721146548058</v>
      </c>
      <c r="AB7" s="29">
        <f t="shared" si="14"/>
        <v>2.0533627560328389</v>
      </c>
      <c r="AD7" s="29">
        <f>'Zero Turbulence Curve'!F6</f>
        <v>0.4</v>
      </c>
      <c r="AE7" s="29">
        <f>'Zero Turbulence Curve'!G6</f>
        <v>0</v>
      </c>
      <c r="AF7" s="39"/>
      <c r="AG7" s="40">
        <f t="array" ref="AG7">SUM(_xlfn.NORM.DIST($AD$3:$AD$1003,$F7,$AA7,FALSE)*WindSpeedStep)</f>
        <v>0.99999999999999734</v>
      </c>
      <c r="AH7" s="40">
        <f t="array" ref="AH7">SUM(_xlfn.NORM.DIST($AD$3:$AD$1003,$F7,$AB7,FALSE)*WindSpeedStep)</f>
        <v>0.99999999999997313</v>
      </c>
      <c r="AJ7" s="47">
        <f t="shared" si="8"/>
        <v>15</v>
      </c>
      <c r="AK7" s="83" t="b">
        <f>COUNTIF('Power Curve'!$D$2:$D$31,AJ7)&gt;0</f>
        <v>1</v>
      </c>
      <c r="AL7" s="83" t="b">
        <f t="shared" si="9"/>
        <v>0</v>
      </c>
      <c r="AM7" s="83" t="b">
        <f t="shared" si="15"/>
        <v>1</v>
      </c>
      <c r="AN7" s="47" t="str">
        <f t="shared" si="10"/>
        <v>Inner</v>
      </c>
      <c r="AO7" s="48" t="str">
        <f t="shared" si="11"/>
        <v>1.6-1.7</v>
      </c>
      <c r="AP7" s="49" t="str">
        <f t="shared" si="16"/>
        <v>13-14</v>
      </c>
      <c r="AQ7" s="49" t="str">
        <f t="shared" si="17"/>
        <v>Oct</v>
      </c>
      <c r="AR7" s="48" t="str">
        <f t="shared" si="18"/>
        <v>285-295</v>
      </c>
      <c r="AS7" s="49" t="str">
        <f t="shared" si="12"/>
        <v>Inner-TI</v>
      </c>
    </row>
    <row r="8" spans="2:45" x14ac:dyDescent="0.3">
      <c r="E8" s="15">
        <v>40823.569444444445</v>
      </c>
      <c r="F8" s="21">
        <v>14.41</v>
      </c>
      <c r="G8" s="21">
        <v>1985.800048828123</v>
      </c>
      <c r="H8" s="42">
        <v>1.1296847603866662</v>
      </c>
      <c r="I8" s="35">
        <v>292</v>
      </c>
      <c r="J8" s="43">
        <v>0.14920194309507287</v>
      </c>
      <c r="K8" s="44">
        <v>0.13320289818685824</v>
      </c>
      <c r="L8" s="26">
        <f t="shared" si="0"/>
        <v>14.026125095592013</v>
      </c>
      <c r="M8" s="26">
        <f t="shared" si="1"/>
        <v>1.5258328239671837</v>
      </c>
      <c r="N8" s="96">
        <f t="shared" si="2"/>
        <v>15</v>
      </c>
      <c r="O8" s="26">
        <f t="shared" si="3"/>
        <v>6.924172231842983E-2</v>
      </c>
      <c r="P8" s="3">
        <f>IF(L8&gt;'Power Curve'!$C$37,0,INDEX(Ci,$N8,1)*POWER(1-O8,3)+INDEX(Ci,$N8,2)*3*O8*POWER(1-O8,2)+INDEX(Ci,$N8,3)*3*POWER(O8,2)*(1-O8)+INDEX(Ci,$N8,4)*POWER(O8,3))</f>
        <v>1975.3183041892498</v>
      </c>
      <c r="Q8" s="3">
        <f>MAX(0,MIN(P8-V8+W8,'Power Curve'!$C$39))</f>
        <v>1957.9002676991781</v>
      </c>
      <c r="R8" s="3">
        <f t="shared" si="4"/>
        <v>1985.800048828123</v>
      </c>
      <c r="S8" s="3">
        <f t="shared" si="5"/>
        <v>-27.899781128944824</v>
      </c>
      <c r="T8" s="3">
        <f t="shared" si="6"/>
        <v>27.899781128944824</v>
      </c>
      <c r="V8" s="37">
        <f t="array" ref="V8">SUM(_xlfn.NORM.DIST($AD$3:$AD$1003,$L8,$AA8,FALSE)*WindSpeedStep*$AE$3:$AE$1003)/AG8</f>
        <v>1968.5743033406352</v>
      </c>
      <c r="W8" s="37">
        <f t="array" ref="W8">SUM(_xlfn.NORM.DIST($AD$3:$AD$1003,$L8,$AB8,FALSE)*WindSpeedStep*$AE$3:$AE$1003)/AH8</f>
        <v>1951.1562668505635</v>
      </c>
      <c r="Y8" s="1">
        <f t="shared" si="7"/>
        <v>14</v>
      </c>
      <c r="Z8" s="99">
        <f>IF(L8&lt;'Power Curve'!$P$28,'Power Curve'!$Q$28,IF(L8&gt;'Power Curve'!$P$29,'Power Curve'!$Q$29,INDEX(ReferenceTurbulence,Y8)+(L8-INDEX(ReferenceTurbulenceWindSpeed,Y8))*(INDEX(ReferenceTurbulence,Y8+1)-INDEX(ReferenceTurbulence,Y8))/(INDEX(ReferenceTurbulenceWindSpeed,Y8+1)-INDEX(ReferenceTurbulenceWindSpeed,Y8))))</f>
        <v>0.12087391094857297</v>
      </c>
      <c r="AA8" s="100">
        <f t="shared" si="13"/>
        <v>1.6953925957581335</v>
      </c>
      <c r="AB8" s="29">
        <f t="shared" si="14"/>
        <v>2.0927251183568929</v>
      </c>
      <c r="AD8" s="29">
        <f>'Zero Turbulence Curve'!F7</f>
        <v>0.5</v>
      </c>
      <c r="AE8" s="29">
        <f>'Zero Turbulence Curve'!G7</f>
        <v>0</v>
      </c>
      <c r="AF8" s="39"/>
      <c r="AG8" s="40">
        <f t="array" ref="AG8">SUM(_xlfn.NORM.DIST($AD$3:$AD$1003,$F8,$AA8,FALSE)*WindSpeedStep)</f>
        <v>1.0000000000000004</v>
      </c>
      <c r="AH8" s="40">
        <f t="array" ref="AH8">SUM(_xlfn.NORM.DIST($AD$3:$AD$1003,$F8,$AB8,FALSE)*WindSpeedStep)</f>
        <v>0.99999999999758238</v>
      </c>
      <c r="AJ8" s="47">
        <f t="shared" si="8"/>
        <v>14</v>
      </c>
      <c r="AK8" s="83" t="b">
        <f>COUNTIF('Power Curve'!$D$2:$D$31,AJ8)&gt;0</f>
        <v>1</v>
      </c>
      <c r="AL8" s="83" t="b">
        <f t="shared" si="9"/>
        <v>0</v>
      </c>
      <c r="AM8" s="83" t="b">
        <f t="shared" si="15"/>
        <v>1</v>
      </c>
      <c r="AN8" s="47" t="str">
        <f t="shared" si="10"/>
        <v>Outer</v>
      </c>
      <c r="AO8" s="48" t="str">
        <f t="shared" si="11"/>
        <v>1.5-1.6</v>
      </c>
      <c r="AP8" s="49" t="str">
        <f t="shared" si="16"/>
        <v>13-14</v>
      </c>
      <c r="AQ8" s="49" t="str">
        <f t="shared" si="17"/>
        <v>Oct</v>
      </c>
      <c r="AR8" s="48" t="str">
        <f t="shared" si="18"/>
        <v>285-295</v>
      </c>
      <c r="AS8" s="49" t="str">
        <f t="shared" si="12"/>
        <v>HWS-HTI</v>
      </c>
    </row>
    <row r="9" spans="2:45" x14ac:dyDescent="0.3">
      <c r="B9" s="79" t="s">
        <v>167</v>
      </c>
      <c r="E9" s="15">
        <v>40823.576388888891</v>
      </c>
      <c r="F9" s="21">
        <v>15.11</v>
      </c>
      <c r="G9" s="21">
        <v>1985.759994506838</v>
      </c>
      <c r="H9" s="42">
        <v>1.1298063789940207</v>
      </c>
      <c r="I9" s="35">
        <v>294.10000000000002</v>
      </c>
      <c r="J9" s="43">
        <v>0.14030443414956983</v>
      </c>
      <c r="K9" s="44">
        <v>0.13917351885742446</v>
      </c>
      <c r="L9" s="26">
        <f t="shared" si="0"/>
        <v>14.708005228989233</v>
      </c>
      <c r="M9" s="26">
        <f t="shared" si="1"/>
        <v>1.6312195966786915</v>
      </c>
      <c r="N9" s="96">
        <f t="shared" si="2"/>
        <v>15</v>
      </c>
      <c r="O9" s="26">
        <f t="shared" si="3"/>
        <v>0.7206689058688629</v>
      </c>
      <c r="P9" s="3">
        <f>IF(L9&gt;'Power Curve'!$C$37,0,INDEX(Ci,$N9,1)*POWER(1-O9,3)+INDEX(Ci,$N9,2)*3*O9*POWER(1-O9,2)+INDEX(Ci,$N9,3)*3*POWER(O9,2)*(1-O9)+INDEX(Ci,$N9,4)*POWER(O9,3))</f>
        <v>1978.0996388611343</v>
      </c>
      <c r="Q9" s="3">
        <f>MAX(0,MIN(P9-V9+W9,'Power Curve'!$C$39))</f>
        <v>1971.3317833424289</v>
      </c>
      <c r="R9" s="3">
        <f t="shared" si="4"/>
        <v>1985.759994506838</v>
      </c>
      <c r="S9" s="3">
        <f t="shared" si="5"/>
        <v>-14.428211164409049</v>
      </c>
      <c r="T9" s="3">
        <f t="shared" si="6"/>
        <v>14.428211164409049</v>
      </c>
      <c r="V9" s="37">
        <f t="array" ref="V9">SUM(_xlfn.NORM.DIST($AD$3:$AD$1003,$L9,$AA9,FALSE)*WindSpeedStep*$AE$3:$AE$1003)/AG9</f>
        <v>1974.9476948369138</v>
      </c>
      <c r="W9" s="37">
        <f t="array" ref="W9">SUM(_xlfn.NORM.DIST($AD$3:$AD$1003,$L9,$AB9,FALSE)*WindSpeedStep*$AE$3:$AE$1003)/AH9</f>
        <v>1968.1798393182085</v>
      </c>
      <c r="Y9" s="1">
        <f t="shared" si="7"/>
        <v>14</v>
      </c>
      <c r="Z9" s="99">
        <f>IF(L9&lt;'Power Curve'!$P$28,'Power Curve'!$Q$28,IF(L9&gt;'Power Curve'!$P$29,'Power Curve'!$Q$29,INDEX(ReferenceTurbulence,Y9)+(L9-INDEX(ReferenceTurbulenceWindSpeed,Y9))*(INDEX(ReferenceTurbulence,Y9+1)-INDEX(ReferenceTurbulence,Y9))/(INDEX(ReferenceTurbulenceWindSpeed,Y9+1)-INDEX(ReferenceTurbulenceWindSpeed,Y9))))</f>
        <v>0.12255523608311017</v>
      </c>
      <c r="AA9" s="100">
        <f t="shared" si="13"/>
        <v>1.8025430531503943</v>
      </c>
      <c r="AB9" s="29">
        <f t="shared" si="14"/>
        <v>2.0635983511222484</v>
      </c>
      <c r="AD9" s="29">
        <f>'Zero Turbulence Curve'!F8</f>
        <v>0.6</v>
      </c>
      <c r="AE9" s="29">
        <f>'Zero Turbulence Curve'!G8</f>
        <v>0</v>
      </c>
      <c r="AF9" s="39"/>
      <c r="AG9" s="40">
        <f t="array" ref="AG9">SUM(_xlfn.NORM.DIST($AD$3:$AD$1003,$F9,$AA9,FALSE)*WindSpeedStep)</f>
        <v>0.99999999999999822</v>
      </c>
      <c r="AH9" s="40">
        <f t="array" ref="AH9">SUM(_xlfn.NORM.DIST($AD$3:$AD$1003,$F9,$AB9,FALSE)*WindSpeedStep)</f>
        <v>0.9999999999998973</v>
      </c>
      <c r="AJ9" s="47">
        <f t="shared" si="8"/>
        <v>15</v>
      </c>
      <c r="AK9" s="83" t="b">
        <f>COUNTIF('Power Curve'!$D$2:$D$31,AJ9)&gt;0</f>
        <v>1</v>
      </c>
      <c r="AL9" s="83" t="b">
        <f t="shared" si="9"/>
        <v>0</v>
      </c>
      <c r="AM9" s="83" t="b">
        <f t="shared" si="15"/>
        <v>1</v>
      </c>
      <c r="AN9" s="47" t="str">
        <f t="shared" si="10"/>
        <v>Outer</v>
      </c>
      <c r="AO9" s="48" t="str">
        <f t="shared" si="11"/>
        <v>1.6-1.7</v>
      </c>
      <c r="AP9" s="49" t="str">
        <f t="shared" si="16"/>
        <v>13-14</v>
      </c>
      <c r="AQ9" s="49" t="str">
        <f t="shared" si="17"/>
        <v>Oct</v>
      </c>
      <c r="AR9" s="48" t="str">
        <f t="shared" si="18"/>
        <v>285-295</v>
      </c>
      <c r="AS9" s="49" t="str">
        <f t="shared" si="12"/>
        <v>HWS-HTI</v>
      </c>
    </row>
    <row r="10" spans="2:45" x14ac:dyDescent="0.3">
      <c r="E10" s="15">
        <v>40823.583333333336</v>
      </c>
      <c r="F10" s="21">
        <v>14.98</v>
      </c>
      <c r="G10" s="21">
        <v>1989.3099670410211</v>
      </c>
      <c r="H10" s="42">
        <v>1.1302405922595999</v>
      </c>
      <c r="I10" s="35">
        <v>298</v>
      </c>
      <c r="J10" s="43">
        <v>0.14152202937249667</v>
      </c>
      <c r="K10" s="44">
        <v>0.11707573058826029</v>
      </c>
      <c r="L10" s="26">
        <f t="shared" si="0"/>
        <v>14.58333159028213</v>
      </c>
      <c r="M10" s="26">
        <f t="shared" si="1"/>
        <v>1.6119508839210956</v>
      </c>
      <c r="N10" s="96">
        <f t="shared" si="2"/>
        <v>15</v>
      </c>
      <c r="O10" s="26">
        <f t="shared" si="3"/>
        <v>0.60156322534210516</v>
      </c>
      <c r="P10" s="3">
        <f>IF(L10&gt;'Power Curve'!$C$37,0,INDEX(Ci,$N10,1)*POWER(1-O10,3)+INDEX(Ci,$N10,2)*3*O10*POWER(1-O10,2)+INDEX(Ci,$N10,3)*3*POWER(O10,2)*(1-O10)+INDEX(Ci,$N10,4)*POWER(O10,3))</f>
        <v>1977.7161909330916</v>
      </c>
      <c r="Q10" s="3">
        <f>MAX(0,MIN(P10-V10+W10,'Power Curve'!$C$39))</f>
        <v>1969.6838724468309</v>
      </c>
      <c r="R10" s="3">
        <f t="shared" si="4"/>
        <v>1989.3099670410211</v>
      </c>
      <c r="S10" s="3">
        <f t="shared" si="5"/>
        <v>-19.626094594190135</v>
      </c>
      <c r="T10" s="3">
        <f t="shared" si="6"/>
        <v>19.626094594190135</v>
      </c>
      <c r="V10" s="37">
        <f t="array" ref="V10">SUM(_xlfn.NORM.DIST($AD$3:$AD$1003,$L10,$AA10,FALSE)*WindSpeedStep*$AE$3:$AE$1003)/AG10</f>
        <v>1974.0393678645557</v>
      </c>
      <c r="W10" s="37">
        <f t="array" ref="W10">SUM(_xlfn.NORM.DIST($AD$3:$AD$1003,$L10,$AB10,FALSE)*WindSpeedStep*$AE$3:$AE$1003)/AH10</f>
        <v>1966.0070493782951</v>
      </c>
      <c r="Y10" s="1">
        <f t="shared" si="7"/>
        <v>14</v>
      </c>
      <c r="Z10" s="99">
        <f>IF(L10&lt;'Power Curve'!$P$28,'Power Curve'!$Q$28,IF(L10&gt;'Power Curve'!$P$29,'Power Curve'!$Q$29,INDEX(ReferenceTurbulence,Y10)+(L10-INDEX(ReferenceTurbulenceWindSpeed,Y10))*(INDEX(ReferenceTurbulence,Y10+1)-INDEX(ReferenceTurbulence,Y10))/(INDEX(ReferenceTurbulenceWindSpeed,Y10+1)-INDEX(ReferenceTurbulenceWindSpeed,Y10))))</f>
        <v>0.12224782586230183</v>
      </c>
      <c r="AA10" s="100">
        <f t="shared" si="13"/>
        <v>1.7827805807410151</v>
      </c>
      <c r="AB10" s="29">
        <f t="shared" si="14"/>
        <v>2.0638626816687662</v>
      </c>
      <c r="AD10" s="29">
        <f>'Zero Turbulence Curve'!F9</f>
        <v>0.7</v>
      </c>
      <c r="AE10" s="29">
        <f>'Zero Turbulence Curve'!G9</f>
        <v>0</v>
      </c>
      <c r="AF10" s="39"/>
      <c r="AG10" s="40">
        <f t="array" ref="AG10">SUM(_xlfn.NORM.DIST($AD$3:$AD$1003,$F10,$AA10,FALSE)*WindSpeedStep)</f>
        <v>0.99999999999999878</v>
      </c>
      <c r="AH10" s="40">
        <f t="array" ref="AH10">SUM(_xlfn.NORM.DIST($AD$3:$AD$1003,$F10,$AB10,FALSE)*WindSpeedStep)</f>
        <v>0.99999999999983558</v>
      </c>
      <c r="AJ10" s="47">
        <f t="shared" si="8"/>
        <v>15</v>
      </c>
      <c r="AK10" s="83" t="b">
        <f>COUNTIF('Power Curve'!$D$2:$D$31,AJ10)&gt;0</f>
        <v>1</v>
      </c>
      <c r="AL10" s="83" t="b">
        <f t="shared" si="9"/>
        <v>0</v>
      </c>
      <c r="AM10" s="83" t="b">
        <f t="shared" si="15"/>
        <v>1</v>
      </c>
      <c r="AN10" s="47" t="str">
        <f t="shared" si="10"/>
        <v>Outer</v>
      </c>
      <c r="AO10" s="48" t="str">
        <f t="shared" si="11"/>
        <v>1.6-1.7</v>
      </c>
      <c r="AP10" s="49" t="str">
        <f t="shared" si="16"/>
        <v>14-15</v>
      </c>
      <c r="AQ10" s="49" t="str">
        <f t="shared" si="17"/>
        <v>Oct</v>
      </c>
      <c r="AR10" s="48" t="str">
        <f t="shared" si="18"/>
        <v>295-305</v>
      </c>
      <c r="AS10" s="49" t="str">
        <f t="shared" si="12"/>
        <v>HWS-HTI</v>
      </c>
    </row>
    <row r="11" spans="2:45" x14ac:dyDescent="0.3">
      <c r="B11" s="80" t="s">
        <v>168</v>
      </c>
      <c r="C11" s="81">
        <v>10.6238484443</v>
      </c>
      <c r="E11" s="15">
        <v>40823.590277777781</v>
      </c>
      <c r="F11" s="21">
        <v>15.61</v>
      </c>
      <c r="G11" s="21">
        <v>1988.3000183105469</v>
      </c>
      <c r="H11" s="42">
        <v>1.1305125858289824</v>
      </c>
      <c r="I11" s="35">
        <v>296.5</v>
      </c>
      <c r="J11" s="43">
        <v>0.14990390775144138</v>
      </c>
      <c r="K11" s="44">
        <v>0.15266102996461059</v>
      </c>
      <c r="L11" s="26">
        <f t="shared" si="0"/>
        <v>15.197868206008566</v>
      </c>
      <c r="M11" s="26">
        <f t="shared" si="1"/>
        <v>1.7069294988893857</v>
      </c>
      <c r="N11" s="96">
        <f t="shared" si="2"/>
        <v>16</v>
      </c>
      <c r="O11" s="26">
        <f t="shared" si="3"/>
        <v>0.19796030234476369</v>
      </c>
      <c r="P11" s="3">
        <f>IF(L11&gt;'Power Curve'!$C$37,0,INDEX(Ci,$N11,1)*POWER(1-O11,3)+INDEX(Ci,$N11,2)*3*O11*POWER(1-O11,2)+INDEX(Ci,$N11,3)*3*POWER(O11,2)*(1-O11)+INDEX(Ci,$N11,4)*POWER(O11,3))</f>
        <v>1979.7618294267327</v>
      </c>
      <c r="Q11" s="3">
        <f>MAX(0,MIN(P11-V11+W11,'Power Curve'!$C$39))</f>
        <v>1971.0479571426533</v>
      </c>
      <c r="R11" s="3">
        <f t="shared" si="4"/>
        <v>1988.3000183105469</v>
      </c>
      <c r="S11" s="3">
        <f t="shared" si="5"/>
        <v>-17.252061167893544</v>
      </c>
      <c r="T11" s="3">
        <f t="shared" si="6"/>
        <v>17.252061167893544</v>
      </c>
      <c r="V11" s="37">
        <f t="array" ref="V11">SUM(_xlfn.NORM.DIST($AD$3:$AD$1003,$L11,$AA11,FALSE)*WindSpeedStep*$AE$3:$AE$1003)/AG11</f>
        <v>1977.9552801123</v>
      </c>
      <c r="W11" s="37">
        <f t="array" ref="W11">SUM(_xlfn.NORM.DIST($AD$3:$AD$1003,$L11,$AB11,FALSE)*WindSpeedStep*$AE$3:$AE$1003)/AH11</f>
        <v>1969.2414078282206</v>
      </c>
      <c r="Y11" s="1">
        <f t="shared" si="7"/>
        <v>15</v>
      </c>
      <c r="Z11" s="99">
        <f>IF(L11&lt;'Power Curve'!$P$28,'Power Curve'!$Q$28,IF(L11&gt;'Power Curve'!$P$29,'Power Curve'!$Q$29,INDEX(ReferenceTurbulence,Y11)+(L11-INDEX(ReferenceTurbulenceWindSpeed,Y11))*(INDEX(ReferenceTurbulence,Y11+1)-INDEX(ReferenceTurbulence,Y11))/(INDEX(ReferenceTurbulenceWindSpeed,Y11+1)-INDEX(ReferenceTurbulenceWindSpeed,Y11))))</f>
        <v>0.12283182963016297</v>
      </c>
      <c r="AA11" s="100">
        <f t="shared" si="13"/>
        <v>1.8667819582221148</v>
      </c>
      <c r="AB11" s="29">
        <f t="shared" si="14"/>
        <v>2.2782198335720723</v>
      </c>
      <c r="AD11" s="29">
        <f>'Zero Turbulence Curve'!F10</f>
        <v>0.79999999999999993</v>
      </c>
      <c r="AE11" s="29">
        <f>'Zero Turbulence Curve'!G10</f>
        <v>0</v>
      </c>
      <c r="AF11" s="39"/>
      <c r="AG11" s="40">
        <f t="array" ref="AG11">SUM(_xlfn.NORM.DIST($AD$3:$AD$1003,$F11,$AA11,FALSE)*WindSpeedStep)</f>
        <v>0.99999999999999634</v>
      </c>
      <c r="AH11" s="40">
        <f t="array" ref="AH11">SUM(_xlfn.NORM.DIST($AD$3:$AD$1003,$F11,$AB11,FALSE)*WindSpeedStep)</f>
        <v>0.99999999999688183</v>
      </c>
      <c r="AJ11" s="47">
        <f t="shared" si="8"/>
        <v>15</v>
      </c>
      <c r="AK11" s="83" t="b">
        <f>COUNTIF('Power Curve'!$D$2:$D$31,AJ11)&gt;0</f>
        <v>1</v>
      </c>
      <c r="AL11" s="83" t="b">
        <f t="shared" si="9"/>
        <v>0</v>
      </c>
      <c r="AM11" s="83" t="b">
        <f t="shared" si="15"/>
        <v>1</v>
      </c>
      <c r="AN11" s="47" t="str">
        <f t="shared" si="10"/>
        <v>Outer</v>
      </c>
      <c r="AO11" s="48" t="str">
        <f t="shared" si="11"/>
        <v>1.7-1.8</v>
      </c>
      <c r="AP11" s="49" t="str">
        <f t="shared" si="16"/>
        <v>14-15</v>
      </c>
      <c r="AQ11" s="49" t="str">
        <f t="shared" si="17"/>
        <v>Oct</v>
      </c>
      <c r="AR11" s="48" t="str">
        <f t="shared" si="18"/>
        <v>295-305</v>
      </c>
      <c r="AS11" s="49" t="str">
        <f t="shared" si="12"/>
        <v>HWS-HTI</v>
      </c>
    </row>
    <row r="12" spans="2:45" x14ac:dyDescent="0.3">
      <c r="B12" s="78" t="s">
        <v>169</v>
      </c>
      <c r="C12" s="82">
        <v>4.1535854705600004</v>
      </c>
      <c r="E12" s="15">
        <v>40823.604166666664</v>
      </c>
      <c r="F12" s="21">
        <v>15</v>
      </c>
      <c r="G12" s="21">
        <v>1992.320007324221</v>
      </c>
      <c r="H12" s="42">
        <v>1.1310686957591307</v>
      </c>
      <c r="I12" s="35">
        <v>298</v>
      </c>
      <c r="J12" s="43">
        <v>0.13799999999999998</v>
      </c>
      <c r="K12" s="44">
        <v>0.16468501736366661</v>
      </c>
      <c r="L12" s="26">
        <f t="shared" si="0"/>
        <v>14.60636751087093</v>
      </c>
      <c r="M12" s="26">
        <f t="shared" si="1"/>
        <v>1.6155111597062211</v>
      </c>
      <c r="N12" s="96">
        <f t="shared" si="2"/>
        <v>15</v>
      </c>
      <c r="O12" s="26">
        <f t="shared" si="3"/>
        <v>0.62357035553211426</v>
      </c>
      <c r="P12" s="3">
        <f>IF(L12&gt;'Power Curve'!$C$37,0,INDEX(Ci,$N12,1)*POWER(1-O12,3)+INDEX(Ci,$N12,2)*3*O12*POWER(1-O12,2)+INDEX(Ci,$N12,3)*3*POWER(O12,2)*(1-O12)+INDEX(Ci,$N12,4)*POWER(O12,3))</f>
        <v>1977.7881506567053</v>
      </c>
      <c r="Q12" s="3">
        <f>MAX(0,MIN(P12-V12+W12,'Power Curve'!$C$39))</f>
        <v>1971.6088242799365</v>
      </c>
      <c r="R12" s="3">
        <f t="shared" si="4"/>
        <v>1992.320007324221</v>
      </c>
      <c r="S12" s="3">
        <f t="shared" si="5"/>
        <v>-20.711183044284553</v>
      </c>
      <c r="T12" s="3">
        <f t="shared" si="6"/>
        <v>20.711183044284553</v>
      </c>
      <c r="V12" s="37">
        <f t="array" ref="V12">SUM(_xlfn.NORM.DIST($AD$3:$AD$1003,$L12,$AA12,FALSE)*WindSpeedStep*$AE$3:$AE$1003)/AG12</f>
        <v>1974.214299213131</v>
      </c>
      <c r="W12" s="37">
        <f t="array" ref="W12">SUM(_xlfn.NORM.DIST($AD$3:$AD$1003,$L12,$AB12,FALSE)*WindSpeedStep*$AE$3:$AE$1003)/AH12</f>
        <v>1968.0349728363622</v>
      </c>
      <c r="Y12" s="1">
        <f t="shared" si="7"/>
        <v>14</v>
      </c>
      <c r="Z12" s="99">
        <f>IF(L12&lt;'Power Curve'!$P$28,'Power Curve'!$Q$28,IF(L12&gt;'Power Curve'!$P$29,'Power Curve'!$Q$29,INDEX(ReferenceTurbulence,Y12)+(L12-INDEX(ReferenceTurbulenceWindSpeed,Y12))*(INDEX(ReferenceTurbulence,Y12+1)-INDEX(ReferenceTurbulence,Y12))/(INDEX(ReferenceTurbulenceWindSpeed,Y12+1)-INDEX(ReferenceTurbulenceWindSpeed,Y12))))</f>
        <v>0.12230462598066015</v>
      </c>
      <c r="AA12" s="100">
        <f t="shared" si="13"/>
        <v>1.786426315353135</v>
      </c>
      <c r="AB12" s="29">
        <f t="shared" si="14"/>
        <v>2.0156787165001879</v>
      </c>
      <c r="AD12" s="29">
        <f>'Zero Turbulence Curve'!F11</f>
        <v>0.89999999999999991</v>
      </c>
      <c r="AE12" s="29">
        <f>'Zero Turbulence Curve'!G11</f>
        <v>0</v>
      </c>
      <c r="AF12" s="39"/>
      <c r="AG12" s="40">
        <f t="array" ref="AG12">SUM(_xlfn.NORM.DIST($AD$3:$AD$1003,$F12,$AA12,FALSE)*WindSpeedStep)</f>
        <v>0.99999999999999833</v>
      </c>
      <c r="AH12" s="40">
        <f t="array" ref="AH12">SUM(_xlfn.NORM.DIST($AD$3:$AD$1003,$F12,$AB12,FALSE)*WindSpeedStep)</f>
        <v>0.99999999999995726</v>
      </c>
      <c r="AJ12" s="47">
        <f t="shared" si="8"/>
        <v>15</v>
      </c>
      <c r="AK12" s="83" t="b">
        <f>COUNTIF('Power Curve'!$D$2:$D$31,AJ12)&gt;0</f>
        <v>1</v>
      </c>
      <c r="AL12" s="83" t="b">
        <f t="shared" si="9"/>
        <v>0</v>
      </c>
      <c r="AM12" s="83" t="b">
        <f t="shared" si="15"/>
        <v>1</v>
      </c>
      <c r="AN12" s="47" t="str">
        <f t="shared" si="10"/>
        <v>Inner</v>
      </c>
      <c r="AO12" s="48" t="str">
        <f t="shared" si="11"/>
        <v>1.6-1.7</v>
      </c>
      <c r="AP12" s="49" t="str">
        <f t="shared" si="16"/>
        <v>14-15</v>
      </c>
      <c r="AQ12" s="49" t="str">
        <f t="shared" si="17"/>
        <v>Oct</v>
      </c>
      <c r="AR12" s="48" t="str">
        <f t="shared" si="18"/>
        <v>295-305</v>
      </c>
      <c r="AS12" s="49" t="str">
        <f t="shared" si="12"/>
        <v>Inner-TI</v>
      </c>
    </row>
    <row r="13" spans="2:45" x14ac:dyDescent="0.3">
      <c r="E13" s="15">
        <v>40823.611111111109</v>
      </c>
      <c r="F13" s="21">
        <v>14.4</v>
      </c>
      <c r="G13" s="21">
        <v>1962.4700012207031</v>
      </c>
      <c r="H13" s="42">
        <v>1.1316533178981016</v>
      </c>
      <c r="I13" s="35">
        <v>298.89999999999998</v>
      </c>
      <c r="J13" s="43">
        <v>0.13055555555555554</v>
      </c>
      <c r="K13" s="44">
        <v>0.10335610333211964</v>
      </c>
      <c r="L13" s="26">
        <f t="shared" si="0"/>
        <v>14.024528291662893</v>
      </c>
      <c r="M13" s="26">
        <f t="shared" si="1"/>
        <v>1.5255860327725137</v>
      </c>
      <c r="N13" s="96">
        <f t="shared" si="2"/>
        <v>15</v>
      </c>
      <c r="O13" s="26">
        <f t="shared" si="3"/>
        <v>6.7716232081536737E-2</v>
      </c>
      <c r="P13" s="3">
        <f>IF(L13&gt;'Power Curve'!$C$37,0,INDEX(Ci,$N13,1)*POWER(1-O13,3)+INDEX(Ci,$N13,2)*3*O13*POWER(1-O13,2)+INDEX(Ci,$N13,3)*3*POWER(O13,2)*(1-O13)+INDEX(Ci,$N13,4)*POWER(O13,3))</f>
        <v>1975.308431643439</v>
      </c>
      <c r="Q13" s="3">
        <f>MAX(0,MIN(P13-V13+W13,'Power Curve'!$C$39))</f>
        <v>1970.3132834338489</v>
      </c>
      <c r="R13" s="3">
        <f t="shared" si="4"/>
        <v>1962.4700012207031</v>
      </c>
      <c r="S13" s="3">
        <f t="shared" si="5"/>
        <v>7.8432822131458124</v>
      </c>
      <c r="T13" s="3">
        <f t="shared" si="6"/>
        <v>7.8432822131458124</v>
      </c>
      <c r="V13" s="37">
        <f t="array" ref="V13">SUM(_xlfn.NORM.DIST($AD$3:$AD$1003,$L13,$AA13,FALSE)*WindSpeedStep*$AE$3:$AE$1003)/AG13</f>
        <v>1968.5545324090008</v>
      </c>
      <c r="W13" s="37">
        <f t="array" ref="W13">SUM(_xlfn.NORM.DIST($AD$3:$AD$1003,$L13,$AB13,FALSE)*WindSpeedStep*$AE$3:$AE$1003)/AH13</f>
        <v>1963.5593841994107</v>
      </c>
      <c r="Y13" s="1">
        <f t="shared" si="7"/>
        <v>14</v>
      </c>
      <c r="Z13" s="99">
        <f>IF(L13&lt;'Power Curve'!$P$28,'Power Curve'!$Q$28,IF(L13&gt;'Power Curve'!$P$29,'Power Curve'!$Q$29,INDEX(ReferenceTurbulence,Y13)+(L13-INDEX(ReferenceTurbulenceWindSpeed,Y13))*(INDEX(ReferenceTurbulence,Y13+1)-INDEX(ReferenceTurbulence,Y13))/(INDEX(ReferenceTurbulenceWindSpeed,Y13+1)-INDEX(ReferenceTurbulenceWindSpeed,Y13))))</f>
        <v>0.12086997367800376</v>
      </c>
      <c r="AA13" s="100">
        <f t="shared" si="13"/>
        <v>1.6951443654597129</v>
      </c>
      <c r="AB13" s="29">
        <f t="shared" si="14"/>
        <v>1.8309800825226552</v>
      </c>
      <c r="AD13" s="29">
        <f>'Zero Turbulence Curve'!F12</f>
        <v>0.99999999999999989</v>
      </c>
      <c r="AE13" s="29">
        <f>'Zero Turbulence Curve'!G12</f>
        <v>1.6722743627143912E-34</v>
      </c>
      <c r="AF13" s="39"/>
      <c r="AG13" s="40">
        <f t="array" ref="AG13">SUM(_xlfn.NORM.DIST($AD$3:$AD$1003,$F13,$AA13,FALSE)*WindSpeedStep)</f>
        <v>1.0000000000000009</v>
      </c>
      <c r="AH13" s="40">
        <f t="array" ref="AH13">SUM(_xlfn.NORM.DIST($AD$3:$AD$1003,$F13,$AB13,FALSE)*WindSpeedStep)</f>
        <v>0.99999999999999967</v>
      </c>
      <c r="AJ13" s="47">
        <f t="shared" si="8"/>
        <v>14</v>
      </c>
      <c r="AK13" s="83" t="b">
        <f>COUNTIF('Power Curve'!$D$2:$D$31,AJ13)&gt;0</f>
        <v>1</v>
      </c>
      <c r="AL13" s="83" t="b">
        <f t="shared" si="9"/>
        <v>0</v>
      </c>
      <c r="AM13" s="83" t="b">
        <f t="shared" si="15"/>
        <v>1</v>
      </c>
      <c r="AN13" s="47" t="str">
        <f t="shared" si="10"/>
        <v>Inner</v>
      </c>
      <c r="AO13" s="48" t="str">
        <f t="shared" si="11"/>
        <v>1.5-1.6</v>
      </c>
      <c r="AP13" s="49" t="str">
        <f t="shared" si="16"/>
        <v>14-15</v>
      </c>
      <c r="AQ13" s="49" t="str">
        <f t="shared" si="17"/>
        <v>Oct</v>
      </c>
      <c r="AR13" s="48" t="str">
        <f t="shared" si="18"/>
        <v>295-305</v>
      </c>
      <c r="AS13" s="49" t="str">
        <f t="shared" si="12"/>
        <v>Inner-TI</v>
      </c>
    </row>
    <row r="14" spans="2:45" ht="14.4" x14ac:dyDescent="0.3">
      <c r="B14" s="45" t="s">
        <v>155</v>
      </c>
      <c r="E14" s="15">
        <v>40823.618055555555</v>
      </c>
      <c r="F14" s="21">
        <v>13.88</v>
      </c>
      <c r="G14" s="21">
        <v>1983.8600158691411</v>
      </c>
      <c r="H14" s="42">
        <v>1.1320471989998975</v>
      </c>
      <c r="I14" s="35">
        <v>299.5</v>
      </c>
      <c r="J14" s="43">
        <v>0.12752161383285301</v>
      </c>
      <c r="K14" s="44">
        <v>0.12310293503542832</v>
      </c>
      <c r="L14" s="26">
        <f t="shared" si="0"/>
        <v>13.519655170200648</v>
      </c>
      <c r="M14" s="26">
        <f t="shared" si="1"/>
        <v>1.4475562643517699</v>
      </c>
      <c r="N14" s="96">
        <f t="shared" si="2"/>
        <v>14</v>
      </c>
      <c r="O14" s="26">
        <f t="shared" si="3"/>
        <v>0.54969233957054198</v>
      </c>
      <c r="P14" s="3">
        <f>IF(L14&gt;'Power Curve'!$C$37,0,INDEX(Ci,$N14,1)*POWER(1-O14,3)+INDEX(Ci,$N14,2)*3*O14*POWER(1-O14,2)+INDEX(Ci,$N14,3)*3*POWER(O14,2)*(1-O14)+INDEX(Ci,$N14,4)*POWER(O14,3))</f>
        <v>1967.7260117939097</v>
      </c>
      <c r="Q14" s="3">
        <f>MAX(0,MIN(P14-V14+W14,'Power Curve'!$C$39))</f>
        <v>1963.3513979182662</v>
      </c>
      <c r="R14" s="3">
        <f t="shared" si="4"/>
        <v>1983.8600158691411</v>
      </c>
      <c r="S14" s="3">
        <f t="shared" si="5"/>
        <v>-20.50861795087485</v>
      </c>
      <c r="T14" s="3">
        <f t="shared" si="6"/>
        <v>20.50861795087485</v>
      </c>
      <c r="V14" s="37">
        <f t="array" ref="V14">SUM(_xlfn.NORM.DIST($AD$3:$AD$1003,$L14,$AA14,FALSE)*WindSpeedStep*$AE$3:$AE$1003)/AG14</f>
        <v>1959.6409306853307</v>
      </c>
      <c r="W14" s="37">
        <f t="array" ref="W14">SUM(_xlfn.NORM.DIST($AD$3:$AD$1003,$L14,$AB14,FALSE)*WindSpeedStep*$AE$3:$AE$1003)/AH14</f>
        <v>1955.2663168096872</v>
      </c>
      <c r="Y14" s="1">
        <f t="shared" si="7"/>
        <v>13</v>
      </c>
      <c r="Z14" s="99">
        <f>IF(L14&lt;'Power Curve'!$P$28,'Power Curve'!$Q$28,IF(L14&gt;'Power Curve'!$P$29,'Power Curve'!$Q$29,INDEX(ReferenceTurbulence,Y14)+(L14-INDEX(ReferenceTurbulenceWindSpeed,Y14))*(INDEX(ReferenceTurbulence,Y14+1)-INDEX(ReferenceTurbulence,Y14))/(INDEX(ReferenceTurbulenceWindSpeed,Y14+1)-INDEX(ReferenceTurbulenceWindSpeed,Y14))))</f>
        <v>0.12118239322346525</v>
      </c>
      <c r="AA14" s="100">
        <f t="shared" si="13"/>
        <v>1.63834416908091</v>
      </c>
      <c r="AB14" s="29">
        <f t="shared" si="14"/>
        <v>1.7240482457676618</v>
      </c>
      <c r="AD14" s="29">
        <f>'Zero Turbulence Curve'!F13</f>
        <v>1.0999999999999999</v>
      </c>
      <c r="AE14" s="29">
        <f>'Zero Turbulence Curve'!G13</f>
        <v>-1.5062508393563513E-19</v>
      </c>
      <c r="AF14" s="39"/>
      <c r="AG14" s="40">
        <f t="array" ref="AG14">SUM(_xlfn.NORM.DIST($AD$3:$AD$1003,$F14,$AA14,FALSE)*WindSpeedStep)</f>
        <v>1.0000000000000024</v>
      </c>
      <c r="AH14" s="40">
        <f t="array" ref="AH14">SUM(_xlfn.NORM.DIST($AD$3:$AD$1003,$F14,$AB14,FALSE)*WindSpeedStep)</f>
        <v>1.0000000000000018</v>
      </c>
      <c r="AJ14" s="47">
        <f t="shared" si="8"/>
        <v>14</v>
      </c>
      <c r="AK14" s="83" t="b">
        <f>COUNTIF('Power Curve'!$D$2:$D$31,AJ14)&gt;0</f>
        <v>1</v>
      </c>
      <c r="AL14" s="83" t="b">
        <f t="shared" si="9"/>
        <v>0</v>
      </c>
      <c r="AM14" s="83" t="b">
        <f t="shared" si="15"/>
        <v>1</v>
      </c>
      <c r="AN14" s="47" t="str">
        <f t="shared" si="10"/>
        <v>Inner</v>
      </c>
      <c r="AO14" s="48" t="str">
        <f t="shared" si="11"/>
        <v>1.4-1.5</v>
      </c>
      <c r="AP14" s="49" t="str">
        <f t="shared" si="16"/>
        <v>14-15</v>
      </c>
      <c r="AQ14" s="49" t="str">
        <f t="shared" si="17"/>
        <v>Oct</v>
      </c>
      <c r="AR14" s="48" t="str">
        <f t="shared" si="18"/>
        <v>295-305</v>
      </c>
      <c r="AS14" s="49" t="str">
        <f t="shared" si="12"/>
        <v>Inner-TI</v>
      </c>
    </row>
    <row r="15" spans="2:45" x14ac:dyDescent="0.3">
      <c r="E15" s="15">
        <v>40823.625</v>
      </c>
      <c r="F15" s="21">
        <v>13.01</v>
      </c>
      <c r="G15" s="21">
        <v>1896.3900299072241</v>
      </c>
      <c r="H15" s="42">
        <v>1.1325224521450001</v>
      </c>
      <c r="I15" s="35">
        <v>300.5</v>
      </c>
      <c r="J15" s="43">
        <v>0.12682551883166795</v>
      </c>
      <c r="K15" s="44">
        <v>0.15432187391559132</v>
      </c>
      <c r="L15" s="26">
        <f t="shared" si="0"/>
        <v>12.674014720203489</v>
      </c>
      <c r="M15" s="26">
        <f t="shared" si="1"/>
        <v>1.3168598068153068</v>
      </c>
      <c r="N15" s="96">
        <f t="shared" si="2"/>
        <v>13</v>
      </c>
      <c r="O15" s="26">
        <f t="shared" si="3"/>
        <v>0.67482123802167016</v>
      </c>
      <c r="P15" s="3">
        <f>IF(L15&gt;'Power Curve'!$C$37,0,INDEX(Ci,$N15,1)*POWER(1-O15,3)+INDEX(Ci,$N15,2)*3*O15*POWER(1-O15,2)+INDEX(Ci,$N15,3)*3*POWER(O15,2)*(1-O15)+INDEX(Ci,$N15,4)*POWER(O15,3))</f>
        <v>1944.213778480766</v>
      </c>
      <c r="Q15" s="3">
        <f>MAX(0,MIN(P15-V15+W15,'Power Curve'!$C$39))</f>
        <v>1937.4396342135788</v>
      </c>
      <c r="R15" s="3">
        <f t="shared" si="4"/>
        <v>1896.3900299072241</v>
      </c>
      <c r="S15" s="3">
        <f t="shared" si="5"/>
        <v>41.049604306354695</v>
      </c>
      <c r="T15" s="3">
        <f t="shared" si="6"/>
        <v>41.049604306354695</v>
      </c>
      <c r="V15" s="37">
        <f t="array" ref="V15">SUM(_xlfn.NORM.DIST($AD$3:$AD$1003,$L15,$AA15,FALSE)*WindSpeedStep*$AE$3:$AE$1003)/AG15</f>
        <v>1932.4362433369761</v>
      </c>
      <c r="W15" s="37">
        <f t="array" ref="W15">SUM(_xlfn.NORM.DIST($AD$3:$AD$1003,$L15,$AB15,FALSE)*WindSpeedStep*$AE$3:$AE$1003)/AH15</f>
        <v>1925.6620990697888</v>
      </c>
      <c r="Y15" s="1">
        <f t="shared" si="7"/>
        <v>12</v>
      </c>
      <c r="Z15" s="99">
        <f>IF(L15&lt;'Power Curve'!$P$28,'Power Curve'!$Q$28,IF(L15&gt;'Power Curve'!$P$29,'Power Curve'!$Q$29,INDEX(ReferenceTurbulence,Y15)+(L15-INDEX(ReferenceTurbulenceWindSpeed,Y15))*(INDEX(ReferenceTurbulence,Y15+1)-INDEX(ReferenceTurbulence,Y15))/(INDEX(ReferenceTurbulenceWindSpeed,Y15+1)-INDEX(ReferenceTurbulenceWindSpeed,Y15))))</f>
        <v>0.12061543946163844</v>
      </c>
      <c r="AA15" s="100">
        <f t="shared" si="13"/>
        <v>1.5286818552206185</v>
      </c>
      <c r="AB15" s="29">
        <f t="shared" si="14"/>
        <v>1.6073884925700046</v>
      </c>
      <c r="AD15" s="29">
        <f>'Zero Turbulence Curve'!F14</f>
        <v>1.2</v>
      </c>
      <c r="AE15" s="29">
        <f>'Zero Turbulence Curve'!G14</f>
        <v>-3.0125016787127059E-19</v>
      </c>
      <c r="AF15" s="39"/>
      <c r="AG15" s="40">
        <f t="array" ref="AG15">SUM(_xlfn.NORM.DIST($AD$3:$AD$1003,$F15,$AA15,FALSE)*WindSpeedStep)</f>
        <v>1.0000000000000033</v>
      </c>
      <c r="AH15" s="40">
        <f t="array" ref="AH15">SUM(_xlfn.NORM.DIST($AD$3:$AD$1003,$F15,$AB15,FALSE)*WindSpeedStep)</f>
        <v>1.0000000000000029</v>
      </c>
      <c r="AJ15" s="47">
        <f t="shared" si="8"/>
        <v>13</v>
      </c>
      <c r="AK15" s="83" t="b">
        <f>COUNTIF('Power Curve'!$D$2:$D$31,AJ15)&gt;0</f>
        <v>1</v>
      </c>
      <c r="AL15" s="83" t="b">
        <f t="shared" si="9"/>
        <v>0</v>
      </c>
      <c r="AM15" s="83" t="b">
        <f t="shared" si="15"/>
        <v>1</v>
      </c>
      <c r="AN15" s="47" t="str">
        <f t="shared" si="10"/>
        <v>Inner</v>
      </c>
      <c r="AO15" s="48" t="str">
        <f t="shared" si="11"/>
        <v>1.3-1.4</v>
      </c>
      <c r="AP15" s="49" t="str">
        <f t="shared" si="16"/>
        <v>15-16</v>
      </c>
      <c r="AQ15" s="49" t="str">
        <f t="shared" si="17"/>
        <v>Oct</v>
      </c>
      <c r="AR15" s="48" t="str">
        <f t="shared" si="18"/>
        <v>295-305</v>
      </c>
      <c r="AS15" s="49" t="str">
        <f t="shared" si="12"/>
        <v>Inner-TI</v>
      </c>
    </row>
    <row r="16" spans="2:45" x14ac:dyDescent="0.3">
      <c r="B16" s="1" t="s">
        <v>156</v>
      </c>
      <c r="C16" s="14">
        <v>0.3</v>
      </c>
      <c r="E16" s="15">
        <v>40823.631944444445</v>
      </c>
      <c r="F16" s="21">
        <v>12.77</v>
      </c>
      <c r="G16" s="21">
        <v>1937.4099884033251</v>
      </c>
      <c r="H16" s="42">
        <v>1.1328351309004239</v>
      </c>
      <c r="I16" s="35">
        <v>299.8</v>
      </c>
      <c r="J16" s="43">
        <v>0.11667971808927173</v>
      </c>
      <c r="K16" s="44">
        <v>0.13407699240267584</v>
      </c>
      <c r="L16" s="26">
        <f t="shared" si="0"/>
        <v>12.441357527393677</v>
      </c>
      <c r="M16" s="26">
        <f t="shared" si="1"/>
        <v>1.2809018876775429</v>
      </c>
      <c r="N16" s="96">
        <f t="shared" si="2"/>
        <v>13</v>
      </c>
      <c r="O16" s="26">
        <f t="shared" si="3"/>
        <v>0.4353042255939979</v>
      </c>
      <c r="P16" s="3">
        <f>IF(L16&gt;'Power Curve'!$C$37,0,INDEX(Ci,$N16,1)*POWER(1-O16,3)+INDEX(Ci,$N16,2)*3*O16*POWER(1-O16,2)+INDEX(Ci,$N16,3)*3*POWER(O16,2)*(1-O16)+INDEX(Ci,$N16,4)*POWER(O16,3))</f>
        <v>1936.5824063407783</v>
      </c>
      <c r="Q16" s="3">
        <f>MAX(0,MIN(P16-V16+W16,'Power Curve'!$C$39))</f>
        <v>1940.1758119319079</v>
      </c>
      <c r="R16" s="3">
        <f t="shared" si="4"/>
        <v>1937.4099884033251</v>
      </c>
      <c r="S16" s="3">
        <f t="shared" si="5"/>
        <v>2.7658235285828141</v>
      </c>
      <c r="T16" s="3">
        <f t="shared" si="6"/>
        <v>2.7658235285828141</v>
      </c>
      <c r="V16" s="37">
        <f t="array" ref="V16">SUM(_xlfn.NORM.DIST($AD$3:$AD$1003,$L16,$AA16,FALSE)*WindSpeedStep*$AE$3:$AE$1003)/AG16</f>
        <v>1921.3526290721911</v>
      </c>
      <c r="W16" s="37">
        <f t="array" ref="W16">SUM(_xlfn.NORM.DIST($AD$3:$AD$1003,$L16,$AB16,FALSE)*WindSpeedStep*$AE$3:$AE$1003)/AH16</f>
        <v>1924.9460346633207</v>
      </c>
      <c r="Y16" s="1">
        <f t="shared" si="7"/>
        <v>12</v>
      </c>
      <c r="Z16" s="99">
        <f>IF(L16&lt;'Power Curve'!$P$28,'Power Curve'!$Q$28,IF(L16&gt;'Power Curve'!$P$29,'Power Curve'!$Q$29,INDEX(ReferenceTurbulence,Y16)+(L16-INDEX(ReferenceTurbulenceWindSpeed,Y16))*(INDEX(ReferenceTurbulence,Y16+1)-INDEX(ReferenceTurbulence,Y16))/(INDEX(ReferenceTurbulenceWindSpeed,Y16+1)-INDEX(ReferenceTurbulenceWindSpeed,Y16))))</f>
        <v>0.11975978511855702</v>
      </c>
      <c r="AA16" s="100">
        <f t="shared" si="13"/>
        <v>1.4899743040638087</v>
      </c>
      <c r="AB16" s="29">
        <f t="shared" si="14"/>
        <v>1.4516540889441329</v>
      </c>
      <c r="AD16" s="29">
        <f>'Zero Turbulence Curve'!F15</f>
        <v>1.3</v>
      </c>
      <c r="AE16" s="29">
        <f>'Zero Turbulence Curve'!G15</f>
        <v>-4.5187525180690605E-19</v>
      </c>
      <c r="AF16" s="39"/>
      <c r="AG16" s="40">
        <f t="array" ref="AG16">SUM(_xlfn.NORM.DIST($AD$3:$AD$1003,$F16,$AA16,FALSE)*WindSpeedStep)</f>
        <v>1.0000000000000029</v>
      </c>
      <c r="AH16" s="40">
        <f t="array" ref="AH16">SUM(_xlfn.NORM.DIST($AD$3:$AD$1003,$F16,$AB16,FALSE)*WindSpeedStep)</f>
        <v>1.0000000000000038</v>
      </c>
      <c r="AJ16" s="47">
        <f t="shared" si="8"/>
        <v>12</v>
      </c>
      <c r="AK16" s="83" t="b">
        <f>COUNTIF('Power Curve'!$D$2:$D$31,AJ16)&gt;0</f>
        <v>1</v>
      </c>
      <c r="AL16" s="83" t="b">
        <f t="shared" si="9"/>
        <v>0</v>
      </c>
      <c r="AM16" s="83" t="b">
        <f t="shared" si="15"/>
        <v>1</v>
      </c>
      <c r="AN16" s="47" t="str">
        <f t="shared" si="10"/>
        <v>Inner</v>
      </c>
      <c r="AO16" s="48" t="str">
        <f t="shared" si="11"/>
        <v>1.2-1.3</v>
      </c>
      <c r="AP16" s="49" t="str">
        <f t="shared" si="16"/>
        <v>15-16</v>
      </c>
      <c r="AQ16" s="49" t="str">
        <f t="shared" si="17"/>
        <v>Oct</v>
      </c>
      <c r="AR16" s="48" t="str">
        <f t="shared" si="18"/>
        <v>295-305</v>
      </c>
      <c r="AS16" s="49" t="str">
        <f t="shared" si="12"/>
        <v>Inner-TI</v>
      </c>
    </row>
    <row r="17" spans="2:45" x14ac:dyDescent="0.3">
      <c r="B17" s="1" t="s">
        <v>157</v>
      </c>
      <c r="C17" s="14">
        <v>0.1</v>
      </c>
      <c r="E17" s="15">
        <v>40823.638888888891</v>
      </c>
      <c r="F17" s="21">
        <v>13.34</v>
      </c>
      <c r="G17" s="21">
        <v>1954.4500274658251</v>
      </c>
      <c r="H17" s="42">
        <v>1.1329164805144414</v>
      </c>
      <c r="I17" s="35">
        <v>300.60000000000002</v>
      </c>
      <c r="J17" s="43">
        <v>0.12593703148425786</v>
      </c>
      <c r="K17" s="44">
        <v>0.14932764729813805</v>
      </c>
      <c r="L17" s="26">
        <f t="shared" si="0"/>
        <v>12.996999378966255</v>
      </c>
      <c r="M17" s="26">
        <f t="shared" si="1"/>
        <v>1.3667781269938872</v>
      </c>
      <c r="N17" s="96">
        <f t="shared" si="2"/>
        <v>14</v>
      </c>
      <c r="O17" s="26">
        <f t="shared" si="3"/>
        <v>7.3867374584625882E-3</v>
      </c>
      <c r="P17" s="3">
        <f>IF(L17&gt;'Power Curve'!$C$37,0,INDEX(Ci,$N17,1)*POWER(1-O17,3)+INDEX(Ci,$N17,2)*3*O17*POWER(1-O17,2)+INDEX(Ci,$N17,3)*3*POWER(O17,2)*(1-O17)+INDEX(Ci,$N17,4)*POWER(O17,3))</f>
        <v>1953.3785144437988</v>
      </c>
      <c r="Q17" s="3">
        <f>MAX(0,MIN(P17-V17+W17,'Power Curve'!$C$39))</f>
        <v>1949.5181408969538</v>
      </c>
      <c r="R17" s="3">
        <f t="shared" si="4"/>
        <v>1954.4500274658251</v>
      </c>
      <c r="S17" s="3">
        <f t="shared" si="5"/>
        <v>-4.9318865688712776</v>
      </c>
      <c r="T17" s="3">
        <f t="shared" si="6"/>
        <v>4.9318865688712776</v>
      </c>
      <c r="V17" s="37">
        <f t="array" ref="V17">SUM(_xlfn.NORM.DIST($AD$3:$AD$1003,$L17,$AA17,FALSE)*WindSpeedStep*$AE$3:$AE$1003)/AG17</f>
        <v>1944.5066987415294</v>
      </c>
      <c r="W17" s="37">
        <f t="array" ref="W17">SUM(_xlfn.NORM.DIST($AD$3:$AD$1003,$L17,$AB17,FALSE)*WindSpeedStep*$AE$3:$AE$1003)/AH17</f>
        <v>1940.6463251946843</v>
      </c>
      <c r="Y17" s="1">
        <f t="shared" si="7"/>
        <v>13</v>
      </c>
      <c r="Z17" s="99">
        <f>IF(L17&lt;'Power Curve'!$P$28,'Power Curve'!$Q$28,IF(L17&gt;'Power Curve'!$P$29,'Power Curve'!$Q$29,INDEX(ReferenceTurbulence,Y17)+(L17-INDEX(ReferenceTurbulenceWindSpeed,Y17))*(INDEX(ReferenceTurbulence,Y17+1)-INDEX(ReferenceTurbulence,Y17))/(INDEX(ReferenceTurbulenceWindSpeed,Y17+1)-INDEX(ReferenceTurbulenceWindSpeed,Y17))))</f>
        <v>0.12176912137002402</v>
      </c>
      <c r="AA17" s="100">
        <f t="shared" si="13"/>
        <v>1.5826331948234686</v>
      </c>
      <c r="AB17" s="29">
        <f t="shared" si="14"/>
        <v>1.636803519989753</v>
      </c>
      <c r="AD17" s="29">
        <f>'Zero Turbulence Curve'!F16</f>
        <v>1.4000000000000001</v>
      </c>
      <c r="AE17" s="29">
        <f>'Zero Turbulence Curve'!G16</f>
        <v>-6.0250033574254147E-19</v>
      </c>
      <c r="AF17" s="39"/>
      <c r="AG17" s="40">
        <f t="array" ref="AG17">SUM(_xlfn.NORM.DIST($AD$3:$AD$1003,$F17,$AA17,FALSE)*WindSpeedStep)</f>
        <v>1.0000000000000024</v>
      </c>
      <c r="AH17" s="40">
        <f t="array" ref="AH17">SUM(_xlfn.NORM.DIST($AD$3:$AD$1003,$F17,$AB17,FALSE)*WindSpeedStep)</f>
        <v>1.0000000000000018</v>
      </c>
      <c r="AJ17" s="47">
        <f t="shared" si="8"/>
        <v>13</v>
      </c>
      <c r="AK17" s="83" t="b">
        <f>COUNTIF('Power Curve'!$D$2:$D$31,AJ17)&gt;0</f>
        <v>1</v>
      </c>
      <c r="AL17" s="83" t="b">
        <f t="shared" si="9"/>
        <v>0</v>
      </c>
      <c r="AM17" s="83" t="b">
        <f t="shared" si="15"/>
        <v>1</v>
      </c>
      <c r="AN17" s="47" t="str">
        <f t="shared" si="10"/>
        <v>Inner</v>
      </c>
      <c r="AO17" s="48" t="str">
        <f t="shared" si="11"/>
        <v>1.3-1.4</v>
      </c>
      <c r="AP17" s="49" t="str">
        <f t="shared" si="16"/>
        <v>15-16</v>
      </c>
      <c r="AQ17" s="49" t="str">
        <f t="shared" si="17"/>
        <v>Oct</v>
      </c>
      <c r="AR17" s="48" t="str">
        <f t="shared" si="18"/>
        <v>295-305</v>
      </c>
      <c r="AS17" s="49" t="str">
        <f t="shared" si="12"/>
        <v>Inner-TI</v>
      </c>
    </row>
    <row r="18" spans="2:45" x14ac:dyDescent="0.3">
      <c r="B18" s="1" t="s">
        <v>158</v>
      </c>
      <c r="C18" s="46">
        <v>0.14000000000000001</v>
      </c>
      <c r="E18" s="15">
        <v>40823.645833333336</v>
      </c>
      <c r="F18" s="21">
        <v>12.93</v>
      </c>
      <c r="G18" s="21">
        <v>1972.5399475097629</v>
      </c>
      <c r="H18" s="42">
        <v>1.1331478096558476</v>
      </c>
      <c r="I18" s="35">
        <v>300</v>
      </c>
      <c r="J18" s="43">
        <v>0.15931941221964424</v>
      </c>
      <c r="K18" s="44">
        <v>0.15537333596283309</v>
      </c>
      <c r="L18" s="26">
        <f t="shared" si="0"/>
        <v>12.598398745385909</v>
      </c>
      <c r="M18" s="26">
        <f t="shared" si="1"/>
        <v>1.3051731141531271</v>
      </c>
      <c r="N18" s="96">
        <f t="shared" si="2"/>
        <v>13</v>
      </c>
      <c r="O18" s="26">
        <f t="shared" si="3"/>
        <v>0.5969757514438353</v>
      </c>
      <c r="P18" s="3">
        <f>IF(L18&gt;'Power Curve'!$C$37,0,INDEX(Ci,$N18,1)*POWER(1-O18,3)+INDEX(Ci,$N18,2)*3*O18*POWER(1-O18,2)+INDEX(Ci,$N18,3)*3*POWER(O18,2)*(1-O18)+INDEX(Ci,$N18,4)*POWER(O18,3))</f>
        <v>1941.8868068668078</v>
      </c>
      <c r="Q18" s="3">
        <f>MAX(0,MIN(P18-V18+W18,'Power Curve'!$C$39))</f>
        <v>1893.4810582818307</v>
      </c>
      <c r="R18" s="3">
        <f t="shared" si="4"/>
        <v>1972.5399475097629</v>
      </c>
      <c r="S18" s="3">
        <f t="shared" si="5"/>
        <v>-79.058889227932241</v>
      </c>
      <c r="T18" s="3">
        <f t="shared" si="6"/>
        <v>79.058889227932241</v>
      </c>
      <c r="V18" s="37">
        <f t="array" ref="V18">SUM(_xlfn.NORM.DIST($AD$3:$AD$1003,$L18,$AA18,FALSE)*WindSpeedStep*$AE$3:$AE$1003)/AG18</f>
        <v>1929.081726056439</v>
      </c>
      <c r="W18" s="37">
        <f t="array" ref="W18">SUM(_xlfn.NORM.DIST($AD$3:$AD$1003,$L18,$AB18,FALSE)*WindSpeedStep*$AE$3:$AE$1003)/AH18</f>
        <v>1880.6759774714619</v>
      </c>
      <c r="Y18" s="1">
        <f t="shared" si="7"/>
        <v>12</v>
      </c>
      <c r="Z18" s="99">
        <f>IF(L18&lt;'Power Curve'!$P$28,'Power Curve'!$Q$28,IF(L18&gt;'Power Curve'!$P$29,'Power Curve'!$Q$29,INDEX(ReferenceTurbulence,Y18)+(L18-INDEX(ReferenceTurbulenceWindSpeed,Y18))*(INDEX(ReferenceTurbulence,Y18+1)-INDEX(ReferenceTurbulence,Y18))/(INDEX(ReferenceTurbulenceWindSpeed,Y18+1)-INDEX(ReferenceTurbulenceWindSpeed,Y18))))</f>
        <v>0.12033734302078657</v>
      </c>
      <c r="AA18" s="100">
        <f t="shared" si="13"/>
        <v>1.5160578313361512</v>
      </c>
      <c r="AB18" s="29">
        <f t="shared" si="14"/>
        <v>2.0071694830235867</v>
      </c>
      <c r="AD18" s="29">
        <f>'Zero Turbulence Curve'!F17</f>
        <v>1.5000000000000002</v>
      </c>
      <c r="AE18" s="29">
        <f>'Zero Turbulence Curve'!G17</f>
        <v>-7.5312541967817689E-19</v>
      </c>
      <c r="AF18" s="39"/>
      <c r="AG18" s="40">
        <f t="array" ref="AG18">SUM(_xlfn.NORM.DIST($AD$3:$AD$1003,$F18,$AA18,FALSE)*WindSpeedStep)</f>
        <v>1.0000000000000031</v>
      </c>
      <c r="AH18" s="40">
        <f t="array" ref="AH18">SUM(_xlfn.NORM.DIST($AD$3:$AD$1003,$F18,$AB18,FALSE)*WindSpeedStep)</f>
        <v>0.99999999995017896</v>
      </c>
      <c r="AJ18" s="47">
        <f t="shared" si="8"/>
        <v>13</v>
      </c>
      <c r="AK18" s="83" t="b">
        <f>COUNTIF('Power Curve'!$D$2:$D$31,AJ18)&gt;0</f>
        <v>1</v>
      </c>
      <c r="AL18" s="83" t="b">
        <f t="shared" si="9"/>
        <v>0</v>
      </c>
      <c r="AM18" s="83" t="b">
        <f t="shared" si="15"/>
        <v>1</v>
      </c>
      <c r="AN18" s="47" t="str">
        <f t="shared" si="10"/>
        <v>Outer</v>
      </c>
      <c r="AO18" s="48" t="str">
        <f t="shared" si="11"/>
        <v>1.3-1.4</v>
      </c>
      <c r="AP18" s="49" t="str">
        <f t="shared" si="16"/>
        <v>15-16</v>
      </c>
      <c r="AQ18" s="49" t="str">
        <f t="shared" si="17"/>
        <v>Oct</v>
      </c>
      <c r="AR18" s="48" t="str">
        <f t="shared" si="18"/>
        <v>295-305</v>
      </c>
      <c r="AS18" s="49" t="str">
        <f t="shared" si="12"/>
        <v>HWS-HTI</v>
      </c>
    </row>
    <row r="19" spans="2:45" x14ac:dyDescent="0.3">
      <c r="B19" s="1" t="s">
        <v>159</v>
      </c>
      <c r="C19" s="46">
        <v>0.1</v>
      </c>
      <c r="E19" s="15">
        <v>40823.652777777781</v>
      </c>
      <c r="F19" s="21">
        <v>12.14</v>
      </c>
      <c r="G19" s="21">
        <v>1925.5899963378961</v>
      </c>
      <c r="H19" s="42">
        <v>1.1335011851810448</v>
      </c>
      <c r="I19" s="35">
        <v>299.5</v>
      </c>
      <c r="J19" s="43">
        <v>0.13344316309719934</v>
      </c>
      <c r="K19" s="44">
        <v>0.21464169089641438</v>
      </c>
      <c r="L19" s="26">
        <f t="shared" si="0"/>
        <v>11.829888465257323</v>
      </c>
      <c r="M19" s="26">
        <f t="shared" si="1"/>
        <v>1.1863973730051032</v>
      </c>
      <c r="N19" s="96">
        <f t="shared" si="2"/>
        <v>12</v>
      </c>
      <c r="O19" s="26">
        <f t="shared" si="3"/>
        <v>0.81830878857794009</v>
      </c>
      <c r="P19" s="3">
        <f>IF(L19&gt;'Power Curve'!$C$37,0,INDEX(Ci,$N19,1)*POWER(1-O19,3)+INDEX(Ci,$N19,2)*3*O19*POWER(1-O19,2)+INDEX(Ci,$N19,3)*3*POWER(O19,2)*(1-O19)+INDEX(Ci,$N19,4)*POWER(O19,3))</f>
        <v>1902.4863833809284</v>
      </c>
      <c r="Q19" s="3">
        <f>MAX(0,MIN(P19-V19+W19,'Power Curve'!$C$39))</f>
        <v>1880.0711973902435</v>
      </c>
      <c r="R19" s="3">
        <f t="shared" si="4"/>
        <v>1925.5899963378961</v>
      </c>
      <c r="S19" s="3">
        <f t="shared" si="5"/>
        <v>-45.518798947652613</v>
      </c>
      <c r="T19" s="3">
        <f t="shared" si="6"/>
        <v>45.518798947652613</v>
      </c>
      <c r="V19" s="37">
        <f t="array" ref="V19">SUM(_xlfn.NORM.DIST($AD$3:$AD$1003,$L19,$AA19,FALSE)*WindSpeedStep*$AE$3:$AE$1003)/AG19</f>
        <v>1877.2522137829974</v>
      </c>
      <c r="W19" s="37">
        <f t="array" ref="W19">SUM(_xlfn.NORM.DIST($AD$3:$AD$1003,$L19,$AB19,FALSE)*WindSpeedStep*$AE$3:$AE$1003)/AH19</f>
        <v>1854.8370277923125</v>
      </c>
      <c r="Y19" s="1">
        <f t="shared" si="7"/>
        <v>11</v>
      </c>
      <c r="Z19" s="99">
        <f>IF(L19&lt;'Power Curve'!$P$28,'Power Curve'!$Q$28,IF(L19&gt;'Power Curve'!$P$29,'Power Curve'!$Q$29,INDEX(ReferenceTurbulence,Y19)+(L19-INDEX(ReferenceTurbulenceWindSpeed,Y19))*(INDEX(ReferenceTurbulence,Y19+1)-INDEX(ReferenceTurbulence,Y19))/(INDEX(ReferenceTurbulenceWindSpeed,Y19+1)-INDEX(ReferenceTurbulenceWindSpeed,Y19))))</f>
        <v>0.11852991847717606</v>
      </c>
      <c r="AA19" s="100">
        <f t="shared" si="13"/>
        <v>1.4021957153810358</v>
      </c>
      <c r="AB19" s="29">
        <f t="shared" si="14"/>
        <v>1.5786177358910101</v>
      </c>
      <c r="AD19" s="29">
        <f>'Zero Turbulence Curve'!F18</f>
        <v>1.6000000000000003</v>
      </c>
      <c r="AE19" s="29">
        <f>'Zero Turbulence Curve'!G18</f>
        <v>-9.037505036138123E-19</v>
      </c>
      <c r="AF19" s="39"/>
      <c r="AG19" s="40">
        <f t="array" ref="AG19">SUM(_xlfn.NORM.DIST($AD$3:$AD$1003,$F19,$AA19,FALSE)*WindSpeedStep)</f>
        <v>1.0000000000000031</v>
      </c>
      <c r="AH19" s="40">
        <f t="array" ref="AH19">SUM(_xlfn.NORM.DIST($AD$3:$AD$1003,$F19,$AB19,FALSE)*WindSpeedStep)</f>
        <v>0.99999999999999756</v>
      </c>
      <c r="AJ19" s="47">
        <f t="shared" si="8"/>
        <v>12</v>
      </c>
      <c r="AK19" s="83" t="b">
        <f>COUNTIF('Power Curve'!$D$2:$D$31,AJ19)&gt;0</f>
        <v>1</v>
      </c>
      <c r="AL19" s="83" t="b">
        <f t="shared" si="9"/>
        <v>0</v>
      </c>
      <c r="AM19" s="83" t="b">
        <f t="shared" si="15"/>
        <v>1</v>
      </c>
      <c r="AN19" s="47" t="str">
        <f t="shared" si="10"/>
        <v>Inner</v>
      </c>
      <c r="AO19" s="48" t="str">
        <f t="shared" si="11"/>
        <v>1.1-1.2</v>
      </c>
      <c r="AP19" s="49" t="str">
        <f t="shared" si="16"/>
        <v>15-16</v>
      </c>
      <c r="AQ19" s="49" t="str">
        <f t="shared" si="17"/>
        <v>Oct</v>
      </c>
      <c r="AR19" s="48" t="str">
        <f t="shared" si="18"/>
        <v>295-305</v>
      </c>
      <c r="AS19" s="49" t="str">
        <f t="shared" si="12"/>
        <v>Inner-TI</v>
      </c>
    </row>
    <row r="20" spans="2:45" x14ac:dyDescent="0.3">
      <c r="E20" s="15">
        <v>40823.659722222219</v>
      </c>
      <c r="F20" s="21">
        <v>12.65</v>
      </c>
      <c r="G20" s="21">
        <v>1971.4700469970751</v>
      </c>
      <c r="H20" s="42">
        <v>1.1338138751631637</v>
      </c>
      <c r="I20" s="35">
        <v>296.2</v>
      </c>
      <c r="J20" s="43">
        <v>0.1541501976284585</v>
      </c>
      <c r="K20" s="44">
        <v>0.17187042551826084</v>
      </c>
      <c r="L20" s="26">
        <f t="shared" si="0"/>
        <v>12.327994115664515</v>
      </c>
      <c r="M20" s="26">
        <f t="shared" si="1"/>
        <v>1.263381206958806</v>
      </c>
      <c r="N20" s="96">
        <f t="shared" si="2"/>
        <v>13</v>
      </c>
      <c r="O20" s="26">
        <f t="shared" si="3"/>
        <v>0.31859833153563905</v>
      </c>
      <c r="P20" s="3">
        <f>IF(L20&gt;'Power Curve'!$C$37,0,INDEX(Ci,$N20,1)*POWER(1-O20,3)+INDEX(Ci,$N20,2)*3*O20*POWER(1-O20,2)+INDEX(Ci,$N20,3)*3*POWER(O20,2)*(1-O20)+INDEX(Ci,$N20,4)*POWER(O20,3))</f>
        <v>1932.2260108250475</v>
      </c>
      <c r="Q20" s="3">
        <f>MAX(0,MIN(P20-V20+W20,'Power Curve'!$C$39))</f>
        <v>1885.5425403874979</v>
      </c>
      <c r="R20" s="3">
        <f t="shared" si="4"/>
        <v>1971.4700469970751</v>
      </c>
      <c r="S20" s="3">
        <f t="shared" si="5"/>
        <v>-85.927506609577222</v>
      </c>
      <c r="T20" s="3">
        <f t="shared" si="6"/>
        <v>85.927506609577222</v>
      </c>
      <c r="V20" s="37">
        <f t="array" ref="V20">SUM(_xlfn.NORM.DIST($AD$3:$AD$1003,$L20,$AA20,FALSE)*WindSpeedStep*$AE$3:$AE$1003)/AG20</f>
        <v>1915.0672521503234</v>
      </c>
      <c r="W20" s="37">
        <f t="array" ref="W20">SUM(_xlfn.NORM.DIST($AD$3:$AD$1003,$L20,$AB20,FALSE)*WindSpeedStep*$AE$3:$AE$1003)/AH20</f>
        <v>1868.3837817127737</v>
      </c>
      <c r="Y20" s="1">
        <f t="shared" si="7"/>
        <v>12</v>
      </c>
      <c r="Z20" s="99">
        <f>IF(L20&lt;'Power Curve'!$P$28,'Power Curve'!$Q$28,IF(L20&gt;'Power Curve'!$P$29,'Power Curve'!$Q$29,INDEX(ReferenceTurbulence,Y20)+(L20-INDEX(ReferenceTurbulenceWindSpeed,Y20))*(INDEX(ReferenceTurbulence,Y20+1)-INDEX(ReferenceTurbulence,Y20))/(INDEX(ReferenceTurbulenceWindSpeed,Y20+1)-INDEX(ReferenceTurbulenceWindSpeed,Y20))))</f>
        <v>0.11934286314670171</v>
      </c>
      <c r="AA20" s="100">
        <f t="shared" si="13"/>
        <v>1.4712581146190942</v>
      </c>
      <c r="AB20" s="29">
        <f t="shared" si="14"/>
        <v>1.9003627292921583</v>
      </c>
      <c r="AD20" s="29">
        <f>'Zero Turbulence Curve'!F19</f>
        <v>1.7000000000000004</v>
      </c>
      <c r="AE20" s="29">
        <f>'Zero Turbulence Curve'!G19</f>
        <v>-1.0543755875494478E-18</v>
      </c>
      <c r="AF20" s="39"/>
      <c r="AG20" s="40">
        <f t="array" ref="AG20">SUM(_xlfn.NORM.DIST($AD$3:$AD$1003,$F20,$AA20,FALSE)*WindSpeedStep)</f>
        <v>1.0000000000000031</v>
      </c>
      <c r="AH20" s="40">
        <f t="array" ref="AH20">SUM(_xlfn.NORM.DIST($AD$3:$AD$1003,$F20,$AB20,FALSE)*WindSpeedStep)</f>
        <v>0.99999999998835465</v>
      </c>
      <c r="AJ20" s="47">
        <f t="shared" si="8"/>
        <v>12</v>
      </c>
      <c r="AK20" s="83" t="b">
        <f>COUNTIF('Power Curve'!$D$2:$D$31,AJ20)&gt;0</f>
        <v>1</v>
      </c>
      <c r="AL20" s="83" t="b">
        <f t="shared" si="9"/>
        <v>0</v>
      </c>
      <c r="AM20" s="83" t="b">
        <f t="shared" si="15"/>
        <v>1</v>
      </c>
      <c r="AN20" s="47" t="str">
        <f t="shared" si="10"/>
        <v>Outer</v>
      </c>
      <c r="AO20" s="48" t="str">
        <f t="shared" si="11"/>
        <v>1.2-1.3</v>
      </c>
      <c r="AP20" s="49" t="str">
        <f t="shared" si="16"/>
        <v>15-16</v>
      </c>
      <c r="AQ20" s="49" t="str">
        <f t="shared" si="17"/>
        <v>Oct</v>
      </c>
      <c r="AR20" s="48" t="str">
        <f t="shared" si="18"/>
        <v>295-305</v>
      </c>
      <c r="AS20" s="49" t="str">
        <f t="shared" si="12"/>
        <v>HWS-HTI</v>
      </c>
    </row>
    <row r="21" spans="2:45" x14ac:dyDescent="0.3">
      <c r="E21" s="15">
        <v>40823.666666666664</v>
      </c>
      <c r="F21" s="21">
        <v>13.02</v>
      </c>
      <c r="G21" s="21">
        <v>1955.2000274658251</v>
      </c>
      <c r="H21" s="42">
        <v>1.1345339085414594</v>
      </c>
      <c r="I21" s="35">
        <v>298</v>
      </c>
      <c r="J21" s="43">
        <v>0.11981566820276499</v>
      </c>
      <c r="K21" s="44">
        <v>0.16979566162541582</v>
      </c>
      <c r="L21" s="26">
        <f t="shared" si="0"/>
        <v>12.69126117156013</v>
      </c>
      <c r="M21" s="26">
        <f t="shared" si="1"/>
        <v>1.3195253014677863</v>
      </c>
      <c r="N21" s="96">
        <f t="shared" si="2"/>
        <v>13</v>
      </c>
      <c r="O21" s="26">
        <f t="shared" si="3"/>
        <v>0.69257619523590341</v>
      </c>
      <c r="P21" s="3">
        <f>IF(L21&gt;'Power Curve'!$C$37,0,INDEX(Ci,$N21,1)*POWER(1-O21,3)+INDEX(Ci,$N21,2)*3*O21*POWER(1-O21,2)+INDEX(Ci,$N21,3)*3*POWER(O21,2)*(1-O21)+INDEX(Ci,$N21,4)*POWER(O21,3))</f>
        <v>1944.7288015436043</v>
      </c>
      <c r="Q21" s="3">
        <f>MAX(0,MIN(P21-V21+W21,'Power Curve'!$C$39))</f>
        <v>1945.633609319641</v>
      </c>
      <c r="R21" s="3">
        <f t="shared" si="4"/>
        <v>1955.2000274658251</v>
      </c>
      <c r="S21" s="3">
        <f t="shared" si="5"/>
        <v>-9.5664181461841054</v>
      </c>
      <c r="T21" s="3">
        <f t="shared" si="6"/>
        <v>9.5664181461841054</v>
      </c>
      <c r="V21" s="37">
        <f t="array" ref="V21">SUM(_xlfn.NORM.DIST($AD$3:$AD$1003,$L21,$AA21,FALSE)*WindSpeedStep*$AE$3:$AE$1003)/AG21</f>
        <v>1933.1702723672008</v>
      </c>
      <c r="W21" s="37">
        <f t="array" ref="W21">SUM(_xlfn.NORM.DIST($AD$3:$AD$1003,$L21,$AB21,FALSE)*WindSpeedStep*$AE$3:$AE$1003)/AH21</f>
        <v>1934.0750801432375</v>
      </c>
      <c r="Y21" s="1">
        <f t="shared" si="7"/>
        <v>12</v>
      </c>
      <c r="Z21" s="99">
        <f>IF(L21&lt;'Power Curve'!$P$28,'Power Curve'!$Q$28,IF(L21&gt;'Power Curve'!$P$29,'Power Curve'!$Q$29,INDEX(ReferenceTurbulence,Y21)+(L21-INDEX(ReferenceTurbulenceWindSpeed,Y21))*(INDEX(ReferenceTurbulence,Y21+1)-INDEX(ReferenceTurbulence,Y21))/(INDEX(ReferenceTurbulenceWindSpeed,Y21+1)-INDEX(ReferenceTurbulenceWindSpeed,Y21))))</f>
        <v>0.12067886755009696</v>
      </c>
      <c r="AA21" s="100">
        <f t="shared" si="13"/>
        <v>1.5315670259663934</v>
      </c>
      <c r="AB21" s="29">
        <f t="shared" si="14"/>
        <v>1.520611937606283</v>
      </c>
      <c r="AD21" s="29">
        <f>'Zero Turbulence Curve'!F20</f>
        <v>1.8000000000000005</v>
      </c>
      <c r="AE21" s="29">
        <f>'Zero Turbulence Curve'!G20</f>
        <v>-1.2050006714850833E-18</v>
      </c>
      <c r="AF21" s="39"/>
      <c r="AG21" s="40">
        <f t="array" ref="AG21">SUM(_xlfn.NORM.DIST($AD$3:$AD$1003,$F21,$AA21,FALSE)*WindSpeedStep)</f>
        <v>1.0000000000000033</v>
      </c>
      <c r="AH21" s="40">
        <f t="array" ref="AH21">SUM(_xlfn.NORM.DIST($AD$3:$AD$1003,$F21,$AB21,FALSE)*WindSpeedStep)</f>
        <v>1.0000000000000033</v>
      </c>
      <c r="AJ21" s="47">
        <f t="shared" si="8"/>
        <v>13</v>
      </c>
      <c r="AK21" s="83" t="b">
        <f>COUNTIF('Power Curve'!$D$2:$D$31,AJ21)&gt;0</f>
        <v>1</v>
      </c>
      <c r="AL21" s="83" t="b">
        <f t="shared" si="9"/>
        <v>0</v>
      </c>
      <c r="AM21" s="83" t="b">
        <f t="shared" si="15"/>
        <v>1</v>
      </c>
      <c r="AN21" s="47" t="str">
        <f t="shared" si="10"/>
        <v>Inner</v>
      </c>
      <c r="AO21" s="48" t="str">
        <f t="shared" si="11"/>
        <v>1.3-1.4</v>
      </c>
      <c r="AP21" s="49" t="str">
        <f t="shared" si="16"/>
        <v>16-17</v>
      </c>
      <c r="AQ21" s="49" t="str">
        <f t="shared" si="17"/>
        <v>Oct</v>
      </c>
      <c r="AR21" s="48" t="str">
        <f t="shared" si="18"/>
        <v>295-305</v>
      </c>
      <c r="AS21" s="49" t="str">
        <f t="shared" si="12"/>
        <v>Inner-TI</v>
      </c>
    </row>
    <row r="22" spans="2:45" x14ac:dyDescent="0.3">
      <c r="E22" s="15">
        <v>40823.673611111109</v>
      </c>
      <c r="F22" s="21">
        <v>12.95</v>
      </c>
      <c r="G22" s="21">
        <v>1973.7899932861351</v>
      </c>
      <c r="H22" s="42">
        <v>1.1350231070292107</v>
      </c>
      <c r="I22" s="35">
        <v>300.39999999999998</v>
      </c>
      <c r="J22" s="43">
        <v>0.10733590733590734</v>
      </c>
      <c r="K22" s="44">
        <v>0.18063662932217264</v>
      </c>
      <c r="L22" s="26">
        <f t="shared" si="0"/>
        <v>12.624842627400989</v>
      </c>
      <c r="M22" s="26">
        <f t="shared" si="1"/>
        <v>1.3092601013625194</v>
      </c>
      <c r="N22" s="96">
        <f t="shared" si="2"/>
        <v>13</v>
      </c>
      <c r="O22" s="26">
        <f t="shared" si="3"/>
        <v>0.62419932248734666</v>
      </c>
      <c r="P22" s="3">
        <f>IF(L22&gt;'Power Curve'!$C$37,0,INDEX(Ci,$N22,1)*POWER(1-O22,3)+INDEX(Ci,$N22,2)*3*O22*POWER(1-O22,2)+INDEX(Ci,$N22,3)*3*POWER(O22,2)*(1-O22)+INDEX(Ci,$N22,4)*POWER(O22,3))</f>
        <v>1942.7144062283965</v>
      </c>
      <c r="Q22" s="3">
        <f>MAX(0,MIN(P22-V22+W22,'Power Curve'!$C$39))</f>
        <v>1956.0387173227098</v>
      </c>
      <c r="R22" s="3">
        <f t="shared" si="4"/>
        <v>1973.7899932861351</v>
      </c>
      <c r="S22" s="3">
        <f t="shared" si="5"/>
        <v>-17.751275963425314</v>
      </c>
      <c r="T22" s="3">
        <f t="shared" si="6"/>
        <v>17.751275963425314</v>
      </c>
      <c r="V22" s="37">
        <f t="array" ref="V22">SUM(_xlfn.NORM.DIST($AD$3:$AD$1003,$L22,$AA22,FALSE)*WindSpeedStep*$AE$3:$AE$1003)/AG22</f>
        <v>1930.2805580405602</v>
      </c>
      <c r="W22" s="37">
        <f t="array" ref="W22">SUM(_xlfn.NORM.DIST($AD$3:$AD$1003,$L22,$AB22,FALSE)*WindSpeedStep*$AE$3:$AE$1003)/AH22</f>
        <v>1943.6048691348735</v>
      </c>
      <c r="Y22" s="1">
        <f t="shared" si="7"/>
        <v>12</v>
      </c>
      <c r="Z22" s="99">
        <f>IF(L22&lt;'Power Curve'!$P$28,'Power Curve'!$Q$28,IF(L22&gt;'Power Curve'!$P$29,'Power Curve'!$Q$29,INDEX(ReferenceTurbulence,Y22)+(L22-INDEX(ReferenceTurbulenceWindSpeed,Y22))*(INDEX(ReferenceTurbulence,Y22+1)-INDEX(ReferenceTurbulence,Y22))/(INDEX(ReferenceTurbulenceWindSpeed,Y22+1)-INDEX(ReferenceTurbulenceWindSpeed,Y22))))</f>
        <v>0.12043459693424124</v>
      </c>
      <c r="AA22" s="100">
        <f t="shared" si="13"/>
        <v>1.5204678331892654</v>
      </c>
      <c r="AB22" s="29">
        <f t="shared" si="14"/>
        <v>1.3550989383851255</v>
      </c>
      <c r="AD22" s="29">
        <f>'Zero Turbulence Curve'!F21</f>
        <v>1.9000000000000006</v>
      </c>
      <c r="AE22" s="29">
        <f>'Zero Turbulence Curve'!G21</f>
        <v>-1.3556257554207188E-18</v>
      </c>
      <c r="AF22" s="39"/>
      <c r="AG22" s="40">
        <f t="array" ref="AG22">SUM(_xlfn.NORM.DIST($AD$3:$AD$1003,$F22,$AA22,FALSE)*WindSpeedStep)</f>
        <v>1.000000000000004</v>
      </c>
      <c r="AH22" s="40">
        <f t="array" ref="AH22">SUM(_xlfn.NORM.DIST($AD$3:$AD$1003,$F22,$AB22,FALSE)*WindSpeedStep)</f>
        <v>1.0000000000000029</v>
      </c>
      <c r="AJ22" s="47">
        <f t="shared" si="8"/>
        <v>13</v>
      </c>
      <c r="AK22" s="83" t="b">
        <f>COUNTIF('Power Curve'!$D$2:$D$31,AJ22)&gt;0</f>
        <v>1</v>
      </c>
      <c r="AL22" s="83" t="b">
        <f t="shared" si="9"/>
        <v>0</v>
      </c>
      <c r="AM22" s="83" t="b">
        <f t="shared" si="15"/>
        <v>1</v>
      </c>
      <c r="AN22" s="47" t="str">
        <f t="shared" si="10"/>
        <v>Inner</v>
      </c>
      <c r="AO22" s="48" t="str">
        <f t="shared" si="11"/>
        <v>1.3-1.4</v>
      </c>
      <c r="AP22" s="49" t="str">
        <f t="shared" si="16"/>
        <v>16-17</v>
      </c>
      <c r="AQ22" s="49" t="str">
        <f t="shared" si="17"/>
        <v>Oct</v>
      </c>
      <c r="AR22" s="48" t="str">
        <f t="shared" si="18"/>
        <v>295-305</v>
      </c>
      <c r="AS22" s="49" t="str">
        <f t="shared" si="12"/>
        <v>Inner-TI</v>
      </c>
    </row>
    <row r="23" spans="2:45" x14ac:dyDescent="0.3">
      <c r="E23" s="15">
        <v>40823.680555555555</v>
      </c>
      <c r="F23" s="21">
        <v>12.45</v>
      </c>
      <c r="G23" s="21">
        <v>1911.9300231933589</v>
      </c>
      <c r="H23" s="42">
        <v>1.1355400586398963</v>
      </c>
      <c r="I23" s="35">
        <v>300.7</v>
      </c>
      <c r="J23" s="43">
        <v>0.12931726907630522</v>
      </c>
      <c r="K23" s="44">
        <v>0.15272742492790428</v>
      </c>
      <c r="L23" s="26">
        <f t="shared" si="0"/>
        <v>12.139239364601714</v>
      </c>
      <c r="M23" s="26">
        <f t="shared" si="1"/>
        <v>1.2342085517160633</v>
      </c>
      <c r="N23" s="96">
        <f t="shared" si="2"/>
        <v>13</v>
      </c>
      <c r="O23" s="26">
        <f t="shared" si="3"/>
        <v>0.12427820968559883</v>
      </c>
      <c r="P23" s="3">
        <f>IF(L23&gt;'Power Curve'!$C$37,0,INDEX(Ci,$N23,1)*POWER(1-O23,3)+INDEX(Ci,$N23,2)*3*O23*POWER(1-O23,2)+INDEX(Ci,$N23,3)*3*POWER(O23,2)*(1-O23)+INDEX(Ci,$N23,4)*POWER(O23,3))</f>
        <v>1923.6666926108353</v>
      </c>
      <c r="Q23" s="3">
        <f>MAX(0,MIN(P23-V23+W23,'Power Curve'!$C$39))</f>
        <v>1909.1000366274311</v>
      </c>
      <c r="R23" s="3">
        <f t="shared" si="4"/>
        <v>1911.9300231933589</v>
      </c>
      <c r="S23" s="3">
        <f t="shared" si="5"/>
        <v>-2.8299865659278112</v>
      </c>
      <c r="T23" s="3">
        <f t="shared" si="6"/>
        <v>2.8299865659278112</v>
      </c>
      <c r="V23" s="37">
        <f t="array" ref="V23">SUM(_xlfn.NORM.DIST($AD$3:$AD$1003,$L23,$AA23,FALSE)*WindSpeedStep*$AE$3:$AE$1003)/AG23</f>
        <v>1903.10957207814</v>
      </c>
      <c r="W23" s="37">
        <f t="array" ref="W23">SUM(_xlfn.NORM.DIST($AD$3:$AD$1003,$L23,$AB23,FALSE)*WindSpeedStep*$AE$3:$AE$1003)/AH23</f>
        <v>1888.5429160947358</v>
      </c>
      <c r="Y23" s="1">
        <f t="shared" si="7"/>
        <v>12</v>
      </c>
      <c r="Z23" s="99">
        <f>IF(L23&lt;'Power Curve'!$P$28,'Power Curve'!$Q$28,IF(L23&gt;'Power Curve'!$P$29,'Power Curve'!$Q$29,INDEX(ReferenceTurbulence,Y23)+(L23-INDEX(ReferenceTurbulenceWindSpeed,Y23))*(INDEX(ReferenceTurbulence,Y23+1)-INDEX(ReferenceTurbulence,Y23))/(INDEX(ReferenceTurbulenceWindSpeed,Y23+1)-INDEX(ReferenceTurbulenceWindSpeed,Y23))))</f>
        <v>0.11864867088652016</v>
      </c>
      <c r="AA23" s="100">
        <f t="shared" si="13"/>
        <v>1.4403046161833188</v>
      </c>
      <c r="AB23" s="29">
        <f t="shared" si="14"/>
        <v>1.5698132832938763</v>
      </c>
      <c r="AD23" s="29">
        <f>'Zero Turbulence Curve'!F22</f>
        <v>2.0000000000000004</v>
      </c>
      <c r="AE23" s="29">
        <f>'Zero Turbulence Curve'!G22</f>
        <v>-3.0534858030810354E-17</v>
      </c>
      <c r="AF23" s="39"/>
      <c r="AG23" s="40">
        <f t="array" ref="AG23">SUM(_xlfn.NORM.DIST($AD$3:$AD$1003,$F23,$AA23,FALSE)*WindSpeedStep)</f>
        <v>1.0000000000000027</v>
      </c>
      <c r="AH23" s="40">
        <f t="array" ref="AH23">SUM(_xlfn.NORM.DIST($AD$3:$AD$1003,$F23,$AB23,FALSE)*WindSpeedStep)</f>
        <v>1.0000000000000029</v>
      </c>
      <c r="AJ23" s="47">
        <f t="shared" si="8"/>
        <v>12</v>
      </c>
      <c r="AK23" s="83" t="b">
        <f>COUNTIF('Power Curve'!$D$2:$D$31,AJ23)&gt;0</f>
        <v>1</v>
      </c>
      <c r="AL23" s="83" t="b">
        <f t="shared" si="9"/>
        <v>0</v>
      </c>
      <c r="AM23" s="83" t="b">
        <f t="shared" si="15"/>
        <v>1</v>
      </c>
      <c r="AN23" s="47" t="str">
        <f t="shared" si="10"/>
        <v>Inner</v>
      </c>
      <c r="AO23" s="48" t="str">
        <f t="shared" si="11"/>
        <v>1.2-1.3</v>
      </c>
      <c r="AP23" s="49" t="str">
        <f t="shared" si="16"/>
        <v>16-17</v>
      </c>
      <c r="AQ23" s="49" t="str">
        <f t="shared" si="17"/>
        <v>Oct</v>
      </c>
      <c r="AR23" s="48" t="str">
        <f t="shared" si="18"/>
        <v>295-305</v>
      </c>
      <c r="AS23" s="49" t="str">
        <f t="shared" si="12"/>
        <v>Inner-TI</v>
      </c>
    </row>
    <row r="24" spans="2:45" x14ac:dyDescent="0.3">
      <c r="E24" s="15">
        <v>40823.6875</v>
      </c>
      <c r="F24" s="21">
        <v>12.01</v>
      </c>
      <c r="G24" s="21">
        <v>1944.3799591064451</v>
      </c>
      <c r="H24" s="42">
        <v>1.136016360616243</v>
      </c>
      <c r="I24" s="35">
        <v>301.2</v>
      </c>
      <c r="J24" s="43">
        <v>0.12156536219816819</v>
      </c>
      <c r="K24" s="44">
        <v>0.17265537451774166</v>
      </c>
      <c r="L24" s="26">
        <f t="shared" si="0"/>
        <v>11.711859124102661</v>
      </c>
      <c r="M24" s="26">
        <f t="shared" si="1"/>
        <v>1.1681555578526601</v>
      </c>
      <c r="N24" s="96">
        <f t="shared" si="2"/>
        <v>12</v>
      </c>
      <c r="O24" s="26">
        <f t="shared" si="3"/>
        <v>0.70462241039859597</v>
      </c>
      <c r="P24" s="3">
        <f>IF(L24&gt;'Power Curve'!$C$37,0,INDEX(Ci,$N24,1)*POWER(1-O24,3)+INDEX(Ci,$N24,2)*3*O24*POWER(1-O24,2)+INDEX(Ci,$N24,3)*3*POWER(O24,2)*(1-O24)+INDEX(Ci,$N24,4)*POWER(O24,3))</f>
        <v>1889.9114280043184</v>
      </c>
      <c r="Q24" s="3">
        <f>MAX(0,MIN(P24-V24+W24,'Power Curve'!$C$39))</f>
        <v>1885.5734778335448</v>
      </c>
      <c r="R24" s="3">
        <f t="shared" si="4"/>
        <v>1944.3799591064451</v>
      </c>
      <c r="S24" s="3">
        <f t="shared" si="5"/>
        <v>-58.806481272900328</v>
      </c>
      <c r="T24" s="3">
        <f t="shared" si="6"/>
        <v>58.806481272900328</v>
      </c>
      <c r="V24" s="37">
        <f t="array" ref="V24">SUM(_xlfn.NORM.DIST($AD$3:$AD$1003,$L24,$AA24,FALSE)*WindSpeedStep*$AE$3:$AE$1003)/AG24</f>
        <v>1865.1257296801248</v>
      </c>
      <c r="W24" s="37">
        <f t="array" ref="W24">SUM(_xlfn.NORM.DIST($AD$3:$AD$1003,$L24,$AB24,FALSE)*WindSpeedStep*$AE$3:$AE$1003)/AH24</f>
        <v>1860.7877795093511</v>
      </c>
      <c r="Y24" s="1">
        <f t="shared" si="7"/>
        <v>11</v>
      </c>
      <c r="Z24" s="99">
        <f>IF(L24&lt;'Power Curve'!$P$28,'Power Curve'!$Q$28,IF(L24&gt;'Power Curve'!$P$29,'Power Curve'!$Q$29,INDEX(ReferenceTurbulence,Y24)+(L24-INDEX(ReferenceTurbulenceWindSpeed,Y24))*(INDEX(ReferenceTurbulence,Y24+1)-INDEX(ReferenceTurbulence,Y24))/(INDEX(ReferenceTurbulenceWindSpeed,Y24+1)-INDEX(ReferenceTurbulenceWindSpeed,Y24))))</f>
        <v>0.11873341318562806</v>
      </c>
      <c r="AA24" s="100">
        <f t="shared" si="13"/>
        <v>1.3905890085539492</v>
      </c>
      <c r="AB24" s="29">
        <f t="shared" si="14"/>
        <v>1.4237563964354607</v>
      </c>
      <c r="AD24" s="29">
        <f>'Zero Turbulence Curve'!F23</f>
        <v>2.1000000000000005</v>
      </c>
      <c r="AE24" s="29">
        <f>'Zero Turbulence Curve'!G23</f>
        <v>-6.5366612265258745E-3</v>
      </c>
      <c r="AF24" s="39"/>
      <c r="AG24" s="40">
        <f t="array" ref="AG24">SUM(_xlfn.NORM.DIST($AD$3:$AD$1003,$F24,$AA24,FALSE)*WindSpeedStep)</f>
        <v>1.0000000000000038</v>
      </c>
      <c r="AH24" s="40">
        <f t="array" ref="AH24">SUM(_xlfn.NORM.DIST($AD$3:$AD$1003,$F24,$AB24,FALSE)*WindSpeedStep)</f>
        <v>1.000000000000004</v>
      </c>
      <c r="AJ24" s="47">
        <f t="shared" si="8"/>
        <v>12</v>
      </c>
      <c r="AK24" s="83" t="b">
        <f>COUNTIF('Power Curve'!$D$2:$D$31,AJ24)&gt;0</f>
        <v>1</v>
      </c>
      <c r="AL24" s="83" t="b">
        <f t="shared" si="9"/>
        <v>0</v>
      </c>
      <c r="AM24" s="83" t="b">
        <f t="shared" si="15"/>
        <v>1</v>
      </c>
      <c r="AN24" s="47" t="str">
        <f t="shared" si="10"/>
        <v>Inner</v>
      </c>
      <c r="AO24" s="48" t="str">
        <f t="shared" si="11"/>
        <v>1.1-1.2</v>
      </c>
      <c r="AP24" s="49" t="str">
        <f t="shared" si="16"/>
        <v>16-17</v>
      </c>
      <c r="AQ24" s="49" t="str">
        <f t="shared" si="17"/>
        <v>Oct</v>
      </c>
      <c r="AR24" s="48" t="str">
        <f t="shared" si="18"/>
        <v>295-305</v>
      </c>
      <c r="AS24" s="49" t="str">
        <f t="shared" si="12"/>
        <v>Inner-TI</v>
      </c>
    </row>
    <row r="25" spans="2:45" x14ac:dyDescent="0.3">
      <c r="E25" s="15">
        <v>40823.694444444445</v>
      </c>
      <c r="F25" s="21">
        <v>11.75</v>
      </c>
      <c r="G25" s="21">
        <v>1956.449951171878</v>
      </c>
      <c r="H25" s="42">
        <v>1.1365336560817285</v>
      </c>
      <c r="I25" s="35">
        <v>302.60000000000002</v>
      </c>
      <c r="J25" s="43">
        <v>0.12340425531914893</v>
      </c>
      <c r="K25" s="44">
        <v>0.18168465364034134</v>
      </c>
      <c r="L25" s="26">
        <f t="shared" si="0"/>
        <v>11.46005241657182</v>
      </c>
      <c r="M25" s="26">
        <f t="shared" si="1"/>
        <v>1.1292380194847738</v>
      </c>
      <c r="N25" s="96">
        <f t="shared" si="2"/>
        <v>12</v>
      </c>
      <c r="O25" s="26">
        <f t="shared" si="3"/>
        <v>0.46208108719545432</v>
      </c>
      <c r="P25" s="3">
        <f>IF(L25&gt;'Power Curve'!$C$37,0,INDEX(Ci,$N25,1)*POWER(1-O25,3)+INDEX(Ci,$N25,2)*3*O25*POWER(1-O25,2)+INDEX(Ci,$N25,3)*3*POWER(O25,2)*(1-O25)+INDEX(Ci,$N25,4)*POWER(O25,3))</f>
        <v>1856.1446788080239</v>
      </c>
      <c r="Q25" s="3">
        <f>MAX(0,MIN(P25-V25+W25,'Power Curve'!$C$39))</f>
        <v>1849.3592866282222</v>
      </c>
      <c r="R25" s="3">
        <f t="shared" si="4"/>
        <v>1956.449951171878</v>
      </c>
      <c r="S25" s="3">
        <f t="shared" si="5"/>
        <v>-107.09066454365575</v>
      </c>
      <c r="T25" s="3">
        <f t="shared" si="6"/>
        <v>107.09066454365575</v>
      </c>
      <c r="V25" s="37">
        <f t="array" ref="V25">SUM(_xlfn.NORM.DIST($AD$3:$AD$1003,$L25,$AA25,FALSE)*WindSpeedStep*$AE$3:$AE$1003)/AG25</f>
        <v>1835.2123897103866</v>
      </c>
      <c r="W25" s="37">
        <f t="array" ref="W25">SUM(_xlfn.NORM.DIST($AD$3:$AD$1003,$L25,$AB25,FALSE)*WindSpeedStep*$AE$3:$AE$1003)/AH25</f>
        <v>1828.4269975305849</v>
      </c>
      <c r="Y25" s="1">
        <f t="shared" si="7"/>
        <v>11</v>
      </c>
      <c r="Z25" s="99">
        <f>IF(L25&lt;'Power Curve'!$P$28,'Power Curve'!$Q$28,IF(L25&gt;'Power Curve'!$P$29,'Power Curve'!$Q$29,INDEX(ReferenceTurbulence,Y25)+(L25-INDEX(ReferenceTurbulenceWindSpeed,Y25))*(INDEX(ReferenceTurbulence,Y25+1)-INDEX(ReferenceTurbulence,Y25))/(INDEX(ReferenceTurbulenceWindSpeed,Y25+1)-INDEX(ReferenceTurbulenceWindSpeed,Y25))))</f>
        <v>0.1191675538156948</v>
      </c>
      <c r="AA25" s="100">
        <f t="shared" si="13"/>
        <v>1.3656664130825056</v>
      </c>
      <c r="AB25" s="29">
        <f t="shared" si="14"/>
        <v>1.4142192343854585</v>
      </c>
      <c r="AD25" s="29">
        <f>'Zero Turbulence Curve'!F24</f>
        <v>2.2000000000000006</v>
      </c>
      <c r="AE25" s="29">
        <f>'Zero Turbulence Curve'!G24</f>
        <v>-1.3073322453051718E-2</v>
      </c>
      <c r="AF25" s="39"/>
      <c r="AG25" s="40">
        <f t="array" ref="AG25">SUM(_xlfn.NORM.DIST($AD$3:$AD$1003,$F25,$AA25,FALSE)*WindSpeedStep)</f>
        <v>1.0000000000000031</v>
      </c>
      <c r="AH25" s="40">
        <f t="array" ref="AH25">SUM(_xlfn.NORM.DIST($AD$3:$AD$1003,$F25,$AB25,FALSE)*WindSpeedStep)</f>
        <v>1.0000000000000036</v>
      </c>
      <c r="AJ25" s="47">
        <f t="shared" si="8"/>
        <v>11</v>
      </c>
      <c r="AK25" s="83" t="b">
        <f>COUNTIF('Power Curve'!$D$2:$D$31,AJ25)&gt;0</f>
        <v>1</v>
      </c>
      <c r="AL25" s="83" t="b">
        <f t="shared" si="9"/>
        <v>0</v>
      </c>
      <c r="AM25" s="83" t="b">
        <f t="shared" si="15"/>
        <v>1</v>
      </c>
      <c r="AN25" s="47" t="str">
        <f t="shared" si="10"/>
        <v>Inner</v>
      </c>
      <c r="AO25" s="48" t="str">
        <f t="shared" si="11"/>
        <v>1.1-1.2</v>
      </c>
      <c r="AP25" s="49" t="str">
        <f t="shared" si="16"/>
        <v>16-17</v>
      </c>
      <c r="AQ25" s="49" t="str">
        <f t="shared" si="17"/>
        <v>Oct</v>
      </c>
      <c r="AR25" s="48" t="str">
        <f t="shared" si="18"/>
        <v>295-305</v>
      </c>
      <c r="AS25" s="49" t="str">
        <f t="shared" si="12"/>
        <v>Inner-TI</v>
      </c>
    </row>
    <row r="26" spans="2:45" x14ac:dyDescent="0.3">
      <c r="E26" s="15">
        <v>40823.701388888891</v>
      </c>
      <c r="F26" s="21">
        <v>11.43</v>
      </c>
      <c r="G26" s="21">
        <v>1934.809936523438</v>
      </c>
      <c r="H26" s="42">
        <v>1.1367650162165026</v>
      </c>
      <c r="I26" s="35">
        <v>302.89999999999998</v>
      </c>
      <c r="J26" s="43">
        <v>0.10936132983377078</v>
      </c>
      <c r="K26" s="44">
        <v>0.15628204181793479</v>
      </c>
      <c r="L26" s="26">
        <f t="shared" si="0"/>
        <v>11.148705259574649</v>
      </c>
      <c r="M26" s="26">
        <f t="shared" si="1"/>
        <v>1.0811183127184809</v>
      </c>
      <c r="N26" s="96">
        <f t="shared" si="2"/>
        <v>12</v>
      </c>
      <c r="O26" s="26">
        <f t="shared" si="3"/>
        <v>0.1621901423746894</v>
      </c>
      <c r="P26" s="3">
        <f>IF(L26&gt;'Power Curve'!$C$37,0,INDEX(Ci,$N26,1)*POWER(1-O26,3)+INDEX(Ci,$N26,2)*3*O26*POWER(1-O26,2)+INDEX(Ci,$N26,3)*3*POWER(O26,2)*(1-O26)+INDEX(Ci,$N26,4)*POWER(O26,3))</f>
        <v>1805.5144246868215</v>
      </c>
      <c r="Q26" s="3">
        <f>MAX(0,MIN(P26-V26+W26,'Power Curve'!$C$39))</f>
        <v>1822.3986470989291</v>
      </c>
      <c r="R26" s="3">
        <f t="shared" si="4"/>
        <v>1934.809936523438</v>
      </c>
      <c r="S26" s="3">
        <f t="shared" si="5"/>
        <v>-112.41128942450882</v>
      </c>
      <c r="T26" s="3">
        <f t="shared" si="6"/>
        <v>112.41128942450882</v>
      </c>
      <c r="V26" s="37">
        <f t="array" ref="V26">SUM(_xlfn.NORM.DIST($AD$3:$AD$1003,$L26,$AA26,FALSE)*WindSpeedStep*$AE$3:$AE$1003)/AG26</f>
        <v>1789.762777163362</v>
      </c>
      <c r="W26" s="37">
        <f t="array" ref="W26">SUM(_xlfn.NORM.DIST($AD$3:$AD$1003,$L26,$AB26,FALSE)*WindSpeedStep*$AE$3:$AE$1003)/AH26</f>
        <v>1806.6469995754696</v>
      </c>
      <c r="Y26" s="1">
        <f t="shared" si="7"/>
        <v>11</v>
      </c>
      <c r="Z26" s="99">
        <f>IF(L26&lt;'Power Curve'!$P$28,'Power Curve'!$Q$28,IF(L26&gt;'Power Curve'!$P$29,'Power Curve'!$Q$29,INDEX(ReferenceTurbulence,Y26)+(L26-INDEX(ReferenceTurbulenceWindSpeed,Y26))*(INDEX(ReferenceTurbulence,Y26+1)-INDEX(ReferenceTurbulence,Y26))/(INDEX(ReferenceTurbulenceWindSpeed,Y26+1)-INDEX(ReferenceTurbulenceWindSpeed,Y26))))</f>
        <v>0.11970434829680163</v>
      </c>
      <c r="AA26" s="100">
        <f t="shared" si="13"/>
        <v>1.334548497450508</v>
      </c>
      <c r="AB26" s="29">
        <f t="shared" si="14"/>
        <v>1.2192372331118384</v>
      </c>
      <c r="AD26" s="29">
        <f>'Zero Turbulence Curve'!F25</f>
        <v>2.3000000000000007</v>
      </c>
      <c r="AE26" s="29">
        <f>'Zero Turbulence Curve'!G25</f>
        <v>-1.9609983679577558E-2</v>
      </c>
      <c r="AF26" s="39"/>
      <c r="AG26" s="40">
        <f t="array" ref="AG26">SUM(_xlfn.NORM.DIST($AD$3:$AD$1003,$F26,$AA26,FALSE)*WindSpeedStep)</f>
        <v>1.0000000000000038</v>
      </c>
      <c r="AH26" s="40">
        <f t="array" ref="AH26">SUM(_xlfn.NORM.DIST($AD$3:$AD$1003,$F26,$AB26,FALSE)*WindSpeedStep)</f>
        <v>1.0000000000000033</v>
      </c>
      <c r="AJ26" s="47">
        <f t="shared" si="8"/>
        <v>11</v>
      </c>
      <c r="AK26" s="83" t="b">
        <f>COUNTIF('Power Curve'!$D$2:$D$31,AJ26)&gt;0</f>
        <v>1</v>
      </c>
      <c r="AL26" s="83" t="b">
        <f t="shared" si="9"/>
        <v>0</v>
      </c>
      <c r="AM26" s="83" t="b">
        <f t="shared" si="15"/>
        <v>1</v>
      </c>
      <c r="AN26" s="47" t="str">
        <f t="shared" si="10"/>
        <v>Inner</v>
      </c>
      <c r="AO26" s="48" t="str">
        <f t="shared" si="11"/>
        <v>1.0-1.1</v>
      </c>
      <c r="AP26" s="49" t="str">
        <f t="shared" si="16"/>
        <v>16-17</v>
      </c>
      <c r="AQ26" s="49" t="str">
        <f t="shared" si="17"/>
        <v>Oct</v>
      </c>
      <c r="AR26" s="48" t="str">
        <f t="shared" si="18"/>
        <v>295-305</v>
      </c>
      <c r="AS26" s="49" t="str">
        <f t="shared" si="12"/>
        <v>Inner-TI</v>
      </c>
    </row>
    <row r="27" spans="2:45" x14ac:dyDescent="0.3">
      <c r="E27" s="15">
        <v>40823.708333333336</v>
      </c>
      <c r="F27" s="21">
        <v>10.59</v>
      </c>
      <c r="G27" s="21">
        <v>1720.3499450683589</v>
      </c>
      <c r="H27" s="42">
        <v>1.1370780883773997</v>
      </c>
      <c r="I27" s="35">
        <v>301.39999999999998</v>
      </c>
      <c r="J27" s="43">
        <v>0.11142587346553352</v>
      </c>
      <c r="K27" s="44">
        <v>0.19687816294709987</v>
      </c>
      <c r="L27" s="26">
        <f t="shared" si="0"/>
        <v>10.330326010200983</v>
      </c>
      <c r="M27" s="26">
        <f t="shared" si="1"/>
        <v>0.95463516161703188</v>
      </c>
      <c r="N27" s="96">
        <f t="shared" si="2"/>
        <v>11</v>
      </c>
      <c r="O27" s="26">
        <f t="shared" si="3"/>
        <v>0.36917781961603818</v>
      </c>
      <c r="P27" s="3">
        <f>IF(L27&gt;'Power Curve'!$C$37,0,INDEX(Ci,$N27,1)*POWER(1-O27,3)+INDEX(Ci,$N27,2)*3*O27*POWER(1-O27,2)+INDEX(Ci,$N27,3)*3*POWER(O27,2)*(1-O27)+INDEX(Ci,$N27,4)*POWER(O27,3))</f>
        <v>1626.3449452805501</v>
      </c>
      <c r="Q27" s="3">
        <f>MAX(0,MIN(P27-V27+W27,'Power Curve'!$C$39))</f>
        <v>1636.9627772378819</v>
      </c>
      <c r="R27" s="3">
        <f t="shared" si="4"/>
        <v>1720.3499450683589</v>
      </c>
      <c r="S27" s="3">
        <f t="shared" si="5"/>
        <v>-83.387167830476983</v>
      </c>
      <c r="T27" s="3">
        <f t="shared" si="6"/>
        <v>83.387167830476983</v>
      </c>
      <c r="V27" s="37">
        <f t="array" ref="V27">SUM(_xlfn.NORM.DIST($AD$3:$AD$1003,$L27,$AA27,FALSE)*WindSpeedStep*$AE$3:$AE$1003)/AG27</f>
        <v>1620.7730865536466</v>
      </c>
      <c r="W27" s="37">
        <f t="array" ref="W27">SUM(_xlfn.NORM.DIST($AD$3:$AD$1003,$L27,$AB27,FALSE)*WindSpeedStep*$AE$3:$AE$1003)/AH27</f>
        <v>1631.3909185109785</v>
      </c>
      <c r="Y27" s="1">
        <f t="shared" si="7"/>
        <v>10</v>
      </c>
      <c r="Z27" s="99">
        <f>IF(L27&lt;'Power Curve'!$P$28,'Power Curve'!$Q$28,IF(L27&gt;'Power Curve'!$P$29,'Power Curve'!$Q$29,INDEX(ReferenceTurbulence,Y27)+(L27-INDEX(ReferenceTurbulenceWindSpeed,Y27))*(INDEX(ReferenceTurbulence,Y27+1)-INDEX(ReferenceTurbulence,Y27))/(INDEX(ReferenceTurbulenceWindSpeed,Y27+1)-INDEX(ReferenceTurbulenceWindSpeed,Y27))))</f>
        <v>0.12001123375684876</v>
      </c>
      <c r="AA27" s="100">
        <f t="shared" si="13"/>
        <v>1.2397551695946849</v>
      </c>
      <c r="AB27" s="29">
        <f t="shared" si="14"/>
        <v>1.1510655988703644</v>
      </c>
      <c r="AD27" s="29">
        <f>'Zero Turbulence Curve'!F26</f>
        <v>2.4000000000000008</v>
      </c>
      <c r="AE27" s="29">
        <f>'Zero Turbulence Curve'!G26</f>
        <v>-2.6146644906103401E-2</v>
      </c>
      <c r="AF27" s="39"/>
      <c r="AG27" s="40">
        <f t="array" ref="AG27">SUM(_xlfn.NORM.DIST($AD$3:$AD$1003,$F27,$AA27,FALSE)*WindSpeedStep)</f>
        <v>1.0000000000000038</v>
      </c>
      <c r="AH27" s="40">
        <f t="array" ref="AH27">SUM(_xlfn.NORM.DIST($AD$3:$AD$1003,$F27,$AB27,FALSE)*WindSpeedStep)</f>
        <v>1.0000000000000031</v>
      </c>
      <c r="AJ27" s="47">
        <f t="shared" si="8"/>
        <v>10</v>
      </c>
      <c r="AK27" s="83" t="b">
        <f>COUNTIF('Power Curve'!$D$2:$D$31,AJ27)&gt;0</f>
        <v>1</v>
      </c>
      <c r="AL27" s="83" t="b">
        <f t="shared" si="9"/>
        <v>0</v>
      </c>
      <c r="AM27" s="83" t="b">
        <f t="shared" si="15"/>
        <v>1</v>
      </c>
      <c r="AN27" s="47" t="str">
        <f t="shared" si="10"/>
        <v>Inner</v>
      </c>
      <c r="AO27" s="48" t="str">
        <f t="shared" si="11"/>
        <v>0.9-1.0</v>
      </c>
      <c r="AP27" s="49" t="str">
        <f t="shared" si="16"/>
        <v>17-18</v>
      </c>
      <c r="AQ27" s="49" t="str">
        <f t="shared" si="17"/>
        <v>Oct</v>
      </c>
      <c r="AR27" s="48" t="str">
        <f t="shared" si="18"/>
        <v>295-305</v>
      </c>
      <c r="AS27" s="49" t="str">
        <f t="shared" si="12"/>
        <v>Inner-TI</v>
      </c>
    </row>
    <row r="28" spans="2:45" x14ac:dyDescent="0.3">
      <c r="E28" s="15">
        <v>40823.715277777781</v>
      </c>
      <c r="F28" s="21">
        <v>10.72</v>
      </c>
      <c r="G28" s="21">
        <v>1792.5600280761739</v>
      </c>
      <c r="H28" s="42">
        <v>1.1373502761442322</v>
      </c>
      <c r="I28" s="35">
        <v>300.8</v>
      </c>
      <c r="J28" s="43">
        <v>0.11567164179104476</v>
      </c>
      <c r="K28" s="44">
        <v>0.18579423507043269</v>
      </c>
      <c r="L28" s="26">
        <f t="shared" si="0"/>
        <v>10.457972646946235</v>
      </c>
      <c r="M28" s="26">
        <f t="shared" si="1"/>
        <v>0.97436336080511976</v>
      </c>
      <c r="N28" s="96">
        <f t="shared" si="2"/>
        <v>11</v>
      </c>
      <c r="O28" s="26">
        <f t="shared" si="3"/>
        <v>0.49305961540854737</v>
      </c>
      <c r="P28" s="3">
        <f>IF(L28&gt;'Power Curve'!$C$37,0,INDEX(Ci,$N28,1)*POWER(1-O28,3)+INDEX(Ci,$N28,2)*3*O28*POWER(1-O28,2)+INDEX(Ci,$N28,3)*3*POWER(O28,2)*(1-O28)+INDEX(Ci,$N28,4)*POWER(O28,3))</f>
        <v>1660.2121907146282</v>
      </c>
      <c r="Q28" s="3">
        <f>MAX(0,MIN(P28-V28+W28,'Power Curve'!$C$39))</f>
        <v>1666.0345609830624</v>
      </c>
      <c r="R28" s="3">
        <f t="shared" si="4"/>
        <v>1792.5600280761739</v>
      </c>
      <c r="S28" s="3">
        <f t="shared" si="5"/>
        <v>-126.5254670931115</v>
      </c>
      <c r="T28" s="3">
        <f t="shared" si="6"/>
        <v>126.5254670931115</v>
      </c>
      <c r="V28" s="37">
        <f t="array" ref="V28">SUM(_xlfn.NORM.DIST($AD$3:$AD$1003,$L28,$AA28,FALSE)*WindSpeedStep*$AE$3:$AE$1003)/AG28</f>
        <v>1652.1951615561923</v>
      </c>
      <c r="W28" s="37">
        <f t="array" ref="W28">SUM(_xlfn.NORM.DIST($AD$3:$AD$1003,$L28,$AB28,FALSE)*WindSpeedStep*$AE$3:$AE$1003)/AH28</f>
        <v>1658.0175318246265</v>
      </c>
      <c r="Y28" s="1">
        <f t="shared" si="7"/>
        <v>10</v>
      </c>
      <c r="Z28" s="99">
        <f>IF(L28&lt;'Power Curve'!$P$28,'Power Curve'!$Q$28,IF(L28&gt;'Power Curve'!$P$29,'Power Curve'!$Q$29,INDEX(ReferenceTurbulence,Y28)+(L28-INDEX(ReferenceTurbulenceWindSpeed,Y28))*(INDEX(ReferenceTurbulence,Y28+1)-INDEX(ReferenceTurbulence,Y28))/(INDEX(ReferenceTurbulenceWindSpeed,Y28+1)-INDEX(ReferenceTurbulenceWindSpeed,Y28))))</f>
        <v>0.12000797958188253</v>
      </c>
      <c r="AA28" s="100">
        <f t="shared" si="13"/>
        <v>1.2550401678826097</v>
      </c>
      <c r="AB28" s="29">
        <f t="shared" si="14"/>
        <v>1.2096908658781091</v>
      </c>
      <c r="AD28" s="29">
        <f>'Zero Turbulence Curve'!F27</f>
        <v>2.5000000000000009</v>
      </c>
      <c r="AE28" s="29">
        <f>'Zero Turbulence Curve'!G27</f>
        <v>-3.2683306132629243E-2</v>
      </c>
      <c r="AF28" s="39"/>
      <c r="AG28" s="40">
        <f t="array" ref="AG28">SUM(_xlfn.NORM.DIST($AD$3:$AD$1003,$F28,$AA28,FALSE)*WindSpeedStep)</f>
        <v>1.0000000000000038</v>
      </c>
      <c r="AH28" s="40">
        <f t="array" ref="AH28">SUM(_xlfn.NORM.DIST($AD$3:$AD$1003,$F28,$AB28,FALSE)*WindSpeedStep)</f>
        <v>1.0000000000000033</v>
      </c>
      <c r="AJ28" s="47">
        <f t="shared" si="8"/>
        <v>10</v>
      </c>
      <c r="AK28" s="83" t="b">
        <f>COUNTIF('Power Curve'!$D$2:$D$31,AJ28)&gt;0</f>
        <v>1</v>
      </c>
      <c r="AL28" s="83" t="b">
        <f t="shared" si="9"/>
        <v>0</v>
      </c>
      <c r="AM28" s="83" t="b">
        <f t="shared" si="15"/>
        <v>1</v>
      </c>
      <c r="AN28" s="47" t="str">
        <f t="shared" si="10"/>
        <v>Inner</v>
      </c>
      <c r="AO28" s="48" t="str">
        <f t="shared" si="11"/>
        <v>0.9-1.0</v>
      </c>
      <c r="AP28" s="49" t="str">
        <f t="shared" si="16"/>
        <v>17-18</v>
      </c>
      <c r="AQ28" s="49" t="str">
        <f t="shared" si="17"/>
        <v>Oct</v>
      </c>
      <c r="AR28" s="48" t="str">
        <f t="shared" si="18"/>
        <v>295-305</v>
      </c>
      <c r="AS28" s="49" t="str">
        <f t="shared" si="12"/>
        <v>Inner-TI</v>
      </c>
    </row>
    <row r="29" spans="2:45" x14ac:dyDescent="0.3">
      <c r="E29" s="15">
        <v>40823.722222222219</v>
      </c>
      <c r="F29" s="21">
        <v>10.7</v>
      </c>
      <c r="G29" s="21">
        <v>1588.3000335693409</v>
      </c>
      <c r="H29" s="42">
        <v>1.137663337051511</v>
      </c>
      <c r="I29" s="35">
        <v>303.60000000000002</v>
      </c>
      <c r="J29" s="43">
        <v>0.10747663551401869</v>
      </c>
      <c r="K29" s="44">
        <v>0.172013357208744</v>
      </c>
      <c r="L29" s="26">
        <f t="shared" si="0"/>
        <v>10.439419160972284</v>
      </c>
      <c r="M29" s="26">
        <f t="shared" si="1"/>
        <v>0.97149585973920449</v>
      </c>
      <c r="N29" s="96">
        <f t="shared" si="2"/>
        <v>11</v>
      </c>
      <c r="O29" s="26">
        <f t="shared" si="3"/>
        <v>0.47505335046283398</v>
      </c>
      <c r="P29" s="3">
        <f>IF(L29&gt;'Power Curve'!$C$37,0,INDEX(Ci,$N29,1)*POWER(1-O29,3)+INDEX(Ci,$N29,2)*3*O29*POWER(1-O29,2)+INDEX(Ci,$N29,3)*3*POWER(O29,2)*(1-O29)+INDEX(Ci,$N29,4)*POWER(O29,3))</f>
        <v>1655.3894223802749</v>
      </c>
      <c r="Q29" s="3">
        <f>MAX(0,MIN(P29-V29+W29,'Power Curve'!$C$39))</f>
        <v>1672.0856832383506</v>
      </c>
      <c r="R29" s="3">
        <f t="shared" si="4"/>
        <v>1588.3000335693409</v>
      </c>
      <c r="S29" s="3">
        <f t="shared" si="5"/>
        <v>83.785649669009672</v>
      </c>
      <c r="T29" s="3">
        <f t="shared" si="6"/>
        <v>83.785649669009672</v>
      </c>
      <c r="V29" s="37">
        <f t="array" ref="V29">SUM(_xlfn.NORM.DIST($AD$3:$AD$1003,$L29,$AA29,FALSE)*WindSpeedStep*$AE$3:$AE$1003)/AG29</f>
        <v>1647.7452525060612</v>
      </c>
      <c r="W29" s="37">
        <f t="array" ref="W29">SUM(_xlfn.NORM.DIST($AD$3:$AD$1003,$L29,$AB29,FALSE)*WindSpeedStep*$AE$3:$AE$1003)/AH29</f>
        <v>1664.4415133641369</v>
      </c>
      <c r="Y29" s="1">
        <f t="shared" si="7"/>
        <v>10</v>
      </c>
      <c r="Z29" s="99">
        <f>IF(L29&lt;'Power Curve'!$P$28,'Power Curve'!$Q$28,IF(L29&gt;'Power Curve'!$P$29,'Power Curve'!$Q$29,INDEX(ReferenceTurbulence,Y29)+(L29-INDEX(ReferenceTurbulenceWindSpeed,Y29))*(INDEX(ReferenceTurbulence,Y29+1)-INDEX(ReferenceTurbulence,Y29))/(INDEX(ReferenceTurbulenceWindSpeed,Y29+1)-INDEX(ReferenceTurbulenceWindSpeed,Y29))))</f>
        <v>0.12000845257742031</v>
      </c>
      <c r="AA29" s="100">
        <f t="shared" si="13"/>
        <v>1.2528185393153553</v>
      </c>
      <c r="AB29" s="29">
        <f t="shared" si="14"/>
        <v>1.1219936481418809</v>
      </c>
      <c r="AD29" s="29">
        <f>'Zero Turbulence Curve'!F28</f>
        <v>2.600000000000001</v>
      </c>
      <c r="AE29" s="29">
        <f>'Zero Turbulence Curve'!G28</f>
        <v>-3.9219967359155089E-2</v>
      </c>
      <c r="AF29" s="39"/>
      <c r="AG29" s="40">
        <f t="array" ref="AG29">SUM(_xlfn.NORM.DIST($AD$3:$AD$1003,$F29,$AA29,FALSE)*WindSpeedStep)</f>
        <v>1.000000000000004</v>
      </c>
      <c r="AH29" s="40">
        <f t="array" ref="AH29">SUM(_xlfn.NORM.DIST($AD$3:$AD$1003,$F29,$AB29,FALSE)*WindSpeedStep)</f>
        <v>1.0000000000000036</v>
      </c>
      <c r="AJ29" s="47">
        <f t="shared" si="8"/>
        <v>10</v>
      </c>
      <c r="AK29" s="83" t="b">
        <f>COUNTIF('Power Curve'!$D$2:$D$31,AJ29)&gt;0</f>
        <v>1</v>
      </c>
      <c r="AL29" s="83" t="b">
        <f t="shared" si="9"/>
        <v>0</v>
      </c>
      <c r="AM29" s="83" t="b">
        <f t="shared" si="15"/>
        <v>1</v>
      </c>
      <c r="AN29" s="47" t="str">
        <f t="shared" si="10"/>
        <v>Inner</v>
      </c>
      <c r="AO29" s="48" t="str">
        <f t="shared" si="11"/>
        <v>0.9-1.0</v>
      </c>
      <c r="AP29" s="49" t="str">
        <f t="shared" si="16"/>
        <v>17-18</v>
      </c>
      <c r="AQ29" s="49" t="str">
        <f t="shared" si="17"/>
        <v>Oct</v>
      </c>
      <c r="AR29" s="48" t="str">
        <f t="shared" si="18"/>
        <v>295-305</v>
      </c>
      <c r="AS29" s="49" t="str">
        <f t="shared" si="12"/>
        <v>Inner-TI</v>
      </c>
    </row>
    <row r="30" spans="2:45" x14ac:dyDescent="0.3">
      <c r="E30" s="15">
        <v>40823.729166666664</v>
      </c>
      <c r="F30" s="21">
        <v>11.12</v>
      </c>
      <c r="G30" s="21">
        <v>1715.8900299072291</v>
      </c>
      <c r="H30" s="42">
        <v>1.1380991294372131</v>
      </c>
      <c r="I30" s="35">
        <v>303.2</v>
      </c>
      <c r="J30" s="43">
        <v>0.11690647482014389</v>
      </c>
      <c r="K30" s="44">
        <v>0.20050643560280154</v>
      </c>
      <c r="L30" s="26">
        <f t="shared" si="0"/>
        <v>10.850575871401343</v>
      </c>
      <c r="M30" s="26">
        <f t="shared" si="1"/>
        <v>1.0350414547324478</v>
      </c>
      <c r="N30" s="96">
        <f t="shared" si="2"/>
        <v>11</v>
      </c>
      <c r="O30" s="26">
        <f t="shared" si="3"/>
        <v>0.87408330486534991</v>
      </c>
      <c r="P30" s="3">
        <f>IF(L30&gt;'Power Curve'!$C$37,0,INDEX(Ci,$N30,1)*POWER(1-O30,3)+INDEX(Ci,$N30,2)*3*O30*POWER(1-O30,2)+INDEX(Ci,$N30,3)*3*POWER(O30,2)*(1-O30)+INDEX(Ci,$N30,4)*POWER(O30,3))</f>
        <v>1751.5853985569991</v>
      </c>
      <c r="Q30" s="3">
        <f>MAX(0,MIN(P30-V30+W30,'Power Curve'!$C$39))</f>
        <v>1756.4241921146368</v>
      </c>
      <c r="R30" s="3">
        <f t="shared" si="4"/>
        <v>1715.8900299072291</v>
      </c>
      <c r="S30" s="3">
        <f t="shared" si="5"/>
        <v>40.534162207407689</v>
      </c>
      <c r="T30" s="3">
        <f t="shared" si="6"/>
        <v>40.534162207407689</v>
      </c>
      <c r="V30" s="37">
        <f t="array" ref="V30">SUM(_xlfn.NORM.DIST($AD$3:$AD$1003,$L30,$AA30,FALSE)*WindSpeedStep*$AE$3:$AE$1003)/AG30</f>
        <v>1736.8778846700252</v>
      </c>
      <c r="W30" s="37">
        <f t="array" ref="W30">SUM(_xlfn.NORM.DIST($AD$3:$AD$1003,$L30,$AB30,FALSE)*WindSpeedStep*$AE$3:$AE$1003)/AH30</f>
        <v>1741.7166782276629</v>
      </c>
      <c r="Y30" s="1">
        <f t="shared" si="7"/>
        <v>10</v>
      </c>
      <c r="Z30" s="99">
        <f>IF(L30&lt;'Power Curve'!$P$28,'Power Curve'!$Q$28,IF(L30&gt;'Power Curve'!$P$29,'Power Curve'!$Q$29,INDEX(ReferenceTurbulence,Y30)+(L30-INDEX(ReferenceTurbulenceWindSpeed,Y30))*(INDEX(ReferenceTurbulence,Y30+1)-INDEX(ReferenceTurbulence,Y30))/(INDEX(ReferenceTurbulenceWindSpeed,Y30+1)-INDEX(ReferenceTurbulenceWindSpeed,Y30))))</f>
        <v>0.11999797070411448</v>
      </c>
      <c r="AA30" s="100">
        <f t="shared" si="13"/>
        <v>1.3020470855391899</v>
      </c>
      <c r="AB30" s="29">
        <f t="shared" si="14"/>
        <v>1.2685025748940419</v>
      </c>
      <c r="AD30" s="29">
        <f>'Zero Turbulence Curve'!F29</f>
        <v>2.7000000000000011</v>
      </c>
      <c r="AE30" s="29">
        <f>'Zero Turbulence Curve'!G29</f>
        <v>-4.5756628585680935E-2</v>
      </c>
      <c r="AF30" s="39"/>
      <c r="AG30" s="40">
        <f t="array" ref="AG30">SUM(_xlfn.NORM.DIST($AD$3:$AD$1003,$F30,$AA30,FALSE)*WindSpeedStep)</f>
        <v>1.0000000000000033</v>
      </c>
      <c r="AH30" s="40">
        <f t="array" ref="AH30">SUM(_xlfn.NORM.DIST($AD$3:$AD$1003,$F30,$AB30,FALSE)*WindSpeedStep)</f>
        <v>1.0000000000000038</v>
      </c>
      <c r="AJ30" s="47">
        <f t="shared" si="8"/>
        <v>11</v>
      </c>
      <c r="AK30" s="83" t="b">
        <f>COUNTIF('Power Curve'!$D$2:$D$31,AJ30)&gt;0</f>
        <v>1</v>
      </c>
      <c r="AL30" s="83" t="b">
        <f t="shared" si="9"/>
        <v>0</v>
      </c>
      <c r="AM30" s="83" t="b">
        <f t="shared" si="15"/>
        <v>1</v>
      </c>
      <c r="AN30" s="47" t="str">
        <f t="shared" si="10"/>
        <v>Inner</v>
      </c>
      <c r="AO30" s="48" t="str">
        <f t="shared" si="11"/>
        <v>1.0-1.1</v>
      </c>
      <c r="AP30" s="49" t="str">
        <f t="shared" si="16"/>
        <v>17-18</v>
      </c>
      <c r="AQ30" s="49" t="str">
        <f t="shared" si="17"/>
        <v>Oct</v>
      </c>
      <c r="AR30" s="48" t="str">
        <f t="shared" si="18"/>
        <v>295-305</v>
      </c>
      <c r="AS30" s="49" t="str">
        <f t="shared" si="12"/>
        <v>Inner-TI</v>
      </c>
    </row>
    <row r="31" spans="2:45" x14ac:dyDescent="0.3">
      <c r="E31" s="15">
        <v>40823.736111111109</v>
      </c>
      <c r="F31" s="21">
        <v>11.01</v>
      </c>
      <c r="G31" s="21">
        <v>1601.820007324219</v>
      </c>
      <c r="H31" s="42">
        <v>1.138467486668419</v>
      </c>
      <c r="I31" s="35">
        <v>302.60000000000002</v>
      </c>
      <c r="J31" s="43">
        <v>0.10535876475930972</v>
      </c>
      <c r="K31" s="44">
        <v>0.23210634360355997</v>
      </c>
      <c r="L31" s="26">
        <f t="shared" si="0"/>
        <v>10.74439996579274</v>
      </c>
      <c r="M31" s="26">
        <f t="shared" si="1"/>
        <v>1.0186316262541424</v>
      </c>
      <c r="N31" s="96">
        <f t="shared" si="2"/>
        <v>11</v>
      </c>
      <c r="O31" s="26">
        <f t="shared" si="3"/>
        <v>0.77103897724283643</v>
      </c>
      <c r="P31" s="3">
        <f>IF(L31&gt;'Power Curve'!$C$37,0,INDEX(Ci,$N31,1)*POWER(1-O31,3)+INDEX(Ci,$N31,2)*3*O31*POWER(1-O31,2)+INDEX(Ci,$N31,3)*3*POWER(O31,2)*(1-O31)+INDEX(Ci,$N31,4)*POWER(O31,3))</f>
        <v>1729.1863999486625</v>
      </c>
      <c r="Q31" s="3">
        <f>MAX(0,MIN(P31-V31+W31,'Power Curve'!$C$39))</f>
        <v>1751.6449447607995</v>
      </c>
      <c r="R31" s="3">
        <f t="shared" si="4"/>
        <v>1601.820007324219</v>
      </c>
      <c r="S31" s="3">
        <f t="shared" si="5"/>
        <v>149.82493743658051</v>
      </c>
      <c r="T31" s="3">
        <f t="shared" si="6"/>
        <v>149.82493743658051</v>
      </c>
      <c r="V31" s="37">
        <f t="array" ref="V31">SUM(_xlfn.NORM.DIST($AD$3:$AD$1003,$L31,$AA31,FALSE)*WindSpeedStep*$AE$3:$AE$1003)/AG31</f>
        <v>1715.7614120874009</v>
      </c>
      <c r="W31" s="37">
        <f t="array" ref="W31">SUM(_xlfn.NORM.DIST($AD$3:$AD$1003,$L31,$AB31,FALSE)*WindSpeedStep*$AE$3:$AE$1003)/AH31</f>
        <v>1738.2199568995379</v>
      </c>
      <c r="Y31" s="1">
        <f t="shared" si="7"/>
        <v>10</v>
      </c>
      <c r="Z31" s="99">
        <f>IF(L31&lt;'Power Curve'!$P$28,'Power Curve'!$Q$28,IF(L31&gt;'Power Curve'!$P$29,'Power Curve'!$Q$29,INDEX(ReferenceTurbulence,Y31)+(L31-INDEX(ReferenceTurbulenceWindSpeed,Y31))*(INDEX(ReferenceTurbulence,Y31+1)-INDEX(ReferenceTurbulence,Y31))/(INDEX(ReferenceTurbulenceWindSpeed,Y31+1)-INDEX(ReferenceTurbulenceWindSpeed,Y31))))</f>
        <v>0.12000067751240071</v>
      </c>
      <c r="AA31" s="100">
        <f t="shared" si="13"/>
        <v>1.2893352753593437</v>
      </c>
      <c r="AB31" s="29">
        <f t="shared" si="14"/>
        <v>1.1320167084758928</v>
      </c>
      <c r="AD31" s="29">
        <f>'Zero Turbulence Curve'!F30</f>
        <v>2.8000000000000012</v>
      </c>
      <c r="AE31" s="29">
        <f>'Zero Turbulence Curve'!G30</f>
        <v>-5.2293289812206774E-2</v>
      </c>
      <c r="AF31" s="39"/>
      <c r="AG31" s="40">
        <f t="array" ref="AG31">SUM(_xlfn.NORM.DIST($AD$3:$AD$1003,$F31,$AA31,FALSE)*WindSpeedStep)</f>
        <v>1.0000000000000044</v>
      </c>
      <c r="AH31" s="40">
        <f t="array" ref="AH31">SUM(_xlfn.NORM.DIST($AD$3:$AD$1003,$F31,$AB31,FALSE)*WindSpeedStep)</f>
        <v>1.0000000000000031</v>
      </c>
      <c r="AJ31" s="47">
        <f t="shared" si="8"/>
        <v>11</v>
      </c>
      <c r="AK31" s="83" t="b">
        <f>COUNTIF('Power Curve'!$D$2:$D$31,AJ31)&gt;0</f>
        <v>1</v>
      </c>
      <c r="AL31" s="83" t="b">
        <f t="shared" si="9"/>
        <v>0</v>
      </c>
      <c r="AM31" s="83" t="b">
        <f t="shared" si="15"/>
        <v>1</v>
      </c>
      <c r="AN31" s="47" t="str">
        <f t="shared" si="10"/>
        <v>Inner</v>
      </c>
      <c r="AO31" s="48" t="str">
        <f t="shared" si="11"/>
        <v>1.0-1.1</v>
      </c>
      <c r="AP31" s="49" t="str">
        <f t="shared" si="16"/>
        <v>17-18</v>
      </c>
      <c r="AQ31" s="49" t="str">
        <f t="shared" si="17"/>
        <v>Oct</v>
      </c>
      <c r="AR31" s="48" t="str">
        <f t="shared" si="18"/>
        <v>295-305</v>
      </c>
      <c r="AS31" s="49" t="str">
        <f t="shared" si="12"/>
        <v>Inner-TI</v>
      </c>
    </row>
    <row r="32" spans="2:45" x14ac:dyDescent="0.3">
      <c r="E32" s="15">
        <v>40823.743055555555</v>
      </c>
      <c r="F32" s="21">
        <v>10.81</v>
      </c>
      <c r="G32" s="21">
        <v>1881.109985351563</v>
      </c>
      <c r="H32" s="42">
        <v>1.1392723306394332</v>
      </c>
      <c r="I32" s="35">
        <v>303.89999999999998</v>
      </c>
      <c r="J32" s="43">
        <v>0.12025901942645699</v>
      </c>
      <c r="K32" s="44">
        <v>0.20327695251001524</v>
      </c>
      <c r="L32" s="26">
        <f t="shared" si="0"/>
        <v>10.551710023969775</v>
      </c>
      <c r="M32" s="26">
        <f t="shared" si="1"/>
        <v>0.98885077459401527</v>
      </c>
      <c r="N32" s="96">
        <f t="shared" si="2"/>
        <v>11</v>
      </c>
      <c r="O32" s="26">
        <f t="shared" si="3"/>
        <v>0.58403227943361469</v>
      </c>
      <c r="P32" s="3">
        <f>IF(L32&gt;'Power Curve'!$C$37,0,INDEX(Ci,$N32,1)*POWER(1-O32,3)+INDEX(Ci,$N32,2)*3*O32*POWER(1-O32,2)+INDEX(Ci,$N32,3)*3*POWER(O32,2)*(1-O32)+INDEX(Ci,$N32,4)*POWER(O32,3))</f>
        <v>1683.9835335091382</v>
      </c>
      <c r="Q32" s="3">
        <f>MAX(0,MIN(P32-V32+W32,'Power Curve'!$C$39))</f>
        <v>1683.627018150717</v>
      </c>
      <c r="R32" s="3">
        <f t="shared" si="4"/>
        <v>1881.109985351563</v>
      </c>
      <c r="S32" s="3">
        <f t="shared" si="5"/>
        <v>-197.48296720084591</v>
      </c>
      <c r="T32" s="3">
        <f t="shared" si="6"/>
        <v>197.48296720084591</v>
      </c>
      <c r="V32" s="37">
        <f t="array" ref="V32">SUM(_xlfn.NORM.DIST($AD$3:$AD$1003,$L32,$AA32,FALSE)*WindSpeedStep*$AE$3:$AE$1003)/AG32</f>
        <v>1674.061122669636</v>
      </c>
      <c r="W32" s="37">
        <f t="array" ref="W32">SUM(_xlfn.NORM.DIST($AD$3:$AD$1003,$L32,$AB32,FALSE)*WindSpeedStep*$AE$3:$AE$1003)/AH32</f>
        <v>1673.7046073112149</v>
      </c>
      <c r="Y32" s="1">
        <f t="shared" si="7"/>
        <v>10</v>
      </c>
      <c r="Z32" s="99">
        <f>IF(L32&lt;'Power Curve'!$P$28,'Power Curve'!$Q$28,IF(L32&gt;'Power Curve'!$P$29,'Power Curve'!$Q$29,INDEX(ReferenceTurbulence,Y32)+(L32-INDEX(ReferenceTurbulenceWindSpeed,Y32))*(INDEX(ReferenceTurbulence,Y32+1)-INDEX(ReferenceTurbulence,Y32))/(INDEX(ReferenceTurbulenceWindSpeed,Y32+1)-INDEX(ReferenceTurbulenceWindSpeed,Y32))))</f>
        <v>0.12000558987672862</v>
      </c>
      <c r="AA32" s="100">
        <f t="shared" si="13"/>
        <v>1.2662641856346832</v>
      </c>
      <c r="AB32" s="29">
        <f t="shared" si="14"/>
        <v>1.2689383007549222</v>
      </c>
      <c r="AD32" s="29">
        <f>'Zero Turbulence Curve'!F31</f>
        <v>2.9000000000000012</v>
      </c>
      <c r="AE32" s="29">
        <f>'Zero Turbulence Curve'!G31</f>
        <v>-5.882995103873262E-2</v>
      </c>
      <c r="AF32" s="39"/>
      <c r="AG32" s="40">
        <f t="array" ref="AG32">SUM(_xlfn.NORM.DIST($AD$3:$AD$1003,$F32,$AA32,FALSE)*WindSpeedStep)</f>
        <v>1.0000000000000038</v>
      </c>
      <c r="AH32" s="40">
        <f t="array" ref="AH32">SUM(_xlfn.NORM.DIST($AD$3:$AD$1003,$F32,$AB32,FALSE)*WindSpeedStep)</f>
        <v>1.0000000000000038</v>
      </c>
      <c r="AJ32" s="47">
        <f t="shared" si="8"/>
        <v>11</v>
      </c>
      <c r="AK32" s="83" t="b">
        <f>COUNTIF('Power Curve'!$D$2:$D$31,AJ32)&gt;0</f>
        <v>1</v>
      </c>
      <c r="AL32" s="83" t="b">
        <f t="shared" si="9"/>
        <v>0</v>
      </c>
      <c r="AM32" s="83" t="b">
        <f t="shared" si="15"/>
        <v>1</v>
      </c>
      <c r="AN32" s="47" t="str">
        <f t="shared" si="10"/>
        <v>Inner</v>
      </c>
      <c r="AO32" s="48" t="str">
        <f t="shared" si="11"/>
        <v>0.9-1.0</v>
      </c>
      <c r="AP32" s="49" t="str">
        <f t="shared" si="16"/>
        <v>17-18</v>
      </c>
      <c r="AQ32" s="49" t="str">
        <f t="shared" si="17"/>
        <v>Oct</v>
      </c>
      <c r="AR32" s="48" t="str">
        <f t="shared" si="18"/>
        <v>295-305</v>
      </c>
      <c r="AS32" s="49" t="str">
        <f t="shared" si="12"/>
        <v>Inner-TI</v>
      </c>
    </row>
    <row r="33" spans="5:45" x14ac:dyDescent="0.3">
      <c r="E33" s="15">
        <v>40823.75</v>
      </c>
      <c r="F33" s="21">
        <v>10.84</v>
      </c>
      <c r="G33" s="21">
        <v>1806.059982299802</v>
      </c>
      <c r="H33" s="42">
        <v>1.1399137552505731</v>
      </c>
      <c r="I33" s="35">
        <v>302.8</v>
      </c>
      <c r="J33" s="43">
        <v>0.11900369003690037</v>
      </c>
      <c r="K33" s="44">
        <v>0.20118619727963627</v>
      </c>
      <c r="L33" s="26">
        <f t="shared" si="0"/>
        <v>10.582978586939046</v>
      </c>
      <c r="M33" s="26">
        <f t="shared" si="1"/>
        <v>0.99368343179762131</v>
      </c>
      <c r="N33" s="96">
        <f t="shared" si="2"/>
        <v>11</v>
      </c>
      <c r="O33" s="26">
        <f t="shared" si="3"/>
        <v>0.61437859980095033</v>
      </c>
      <c r="P33" s="3">
        <f>IF(L33&gt;'Power Curve'!$C$37,0,INDEX(Ci,$N33,1)*POWER(1-O33,3)+INDEX(Ci,$N33,2)*3*O33*POWER(1-O33,2)+INDEX(Ci,$N33,3)*3*POWER(O33,2)*(1-O33)+INDEX(Ci,$N33,4)*POWER(O33,3))</f>
        <v>1691.6741244858381</v>
      </c>
      <c r="Q33" s="3">
        <f>MAX(0,MIN(P33-V33+W33,'Power Curve'!$C$39))</f>
        <v>1693.1041664359036</v>
      </c>
      <c r="R33" s="3">
        <f t="shared" si="4"/>
        <v>1806.059982299802</v>
      </c>
      <c r="S33" s="3">
        <f t="shared" si="5"/>
        <v>-112.95581586389835</v>
      </c>
      <c r="T33" s="3">
        <f t="shared" si="6"/>
        <v>112.95581586389835</v>
      </c>
      <c r="V33" s="37">
        <f t="array" ref="V33">SUM(_xlfn.NORM.DIST($AD$3:$AD$1003,$L33,$AA33,FALSE)*WindSpeedStep*$AE$3:$AE$1003)/AG33</f>
        <v>1681.125337879846</v>
      </c>
      <c r="W33" s="37">
        <f t="array" ref="W33">SUM(_xlfn.NORM.DIST($AD$3:$AD$1003,$L33,$AB33,FALSE)*WindSpeedStep*$AE$3:$AE$1003)/AH33</f>
        <v>1682.5553798299115</v>
      </c>
      <c r="Y33" s="1">
        <f t="shared" si="7"/>
        <v>10</v>
      </c>
      <c r="Z33" s="99">
        <f>IF(L33&lt;'Power Curve'!$P$28,'Power Curve'!$Q$28,IF(L33&gt;'Power Curve'!$P$29,'Power Curve'!$Q$29,INDEX(ReferenceTurbulence,Y33)+(L33-INDEX(ReferenceTurbulenceWindSpeed,Y33))*(INDEX(ReferenceTurbulence,Y33+1)-INDEX(ReferenceTurbulence,Y33))/(INDEX(ReferenceTurbulenceWindSpeed,Y33+1)-INDEX(ReferenceTurbulenceWindSpeed,Y33))))</f>
        <v>0.12000479272783821</v>
      </c>
      <c r="AA33" s="100">
        <f t="shared" si="13"/>
        <v>1.2700081517687702</v>
      </c>
      <c r="AB33" s="29">
        <f t="shared" si="14"/>
        <v>1.259413503427248</v>
      </c>
      <c r="AD33" s="29">
        <f>'Zero Turbulence Curve'!F32</f>
        <v>3.0000000000000013</v>
      </c>
      <c r="AE33" s="29">
        <f>'Zero Turbulence Curve'!G32</f>
        <v>-6.5366612265258223E-2</v>
      </c>
      <c r="AF33" s="39"/>
      <c r="AG33" s="40">
        <f t="array" ref="AG33">SUM(_xlfn.NORM.DIST($AD$3:$AD$1003,$F33,$AA33,FALSE)*WindSpeedStep)</f>
        <v>1.0000000000000029</v>
      </c>
      <c r="AH33" s="40">
        <f t="array" ref="AH33">SUM(_xlfn.NORM.DIST($AD$3:$AD$1003,$F33,$AB33,FALSE)*WindSpeedStep)</f>
        <v>1.0000000000000042</v>
      </c>
      <c r="AJ33" s="47">
        <f t="shared" si="8"/>
        <v>11</v>
      </c>
      <c r="AK33" s="83" t="b">
        <f>COUNTIF('Power Curve'!$D$2:$D$31,AJ33)&gt;0</f>
        <v>1</v>
      </c>
      <c r="AL33" s="83" t="b">
        <f t="shared" si="9"/>
        <v>0</v>
      </c>
      <c r="AM33" s="83" t="b">
        <f t="shared" si="15"/>
        <v>1</v>
      </c>
      <c r="AN33" s="47" t="str">
        <f t="shared" si="10"/>
        <v>Inner</v>
      </c>
      <c r="AO33" s="48" t="str">
        <f t="shared" si="11"/>
        <v>0.9-1.0</v>
      </c>
      <c r="AP33" s="49" t="str">
        <f t="shared" si="16"/>
        <v>18-19</v>
      </c>
      <c r="AQ33" s="49" t="str">
        <f t="shared" si="17"/>
        <v>Oct</v>
      </c>
      <c r="AR33" s="48" t="str">
        <f t="shared" si="18"/>
        <v>295-305</v>
      </c>
      <c r="AS33" s="49" t="str">
        <f t="shared" si="12"/>
        <v>Inner-TI</v>
      </c>
    </row>
    <row r="34" spans="5:45" x14ac:dyDescent="0.3">
      <c r="E34" s="15">
        <v>40823.756944444445</v>
      </c>
      <c r="F34" s="21">
        <v>11.09</v>
      </c>
      <c r="G34" s="21">
        <v>1670.8799743652339</v>
      </c>
      <c r="H34" s="42">
        <v>1.1404734369537446</v>
      </c>
      <c r="I34" s="35">
        <v>301.39999999999998</v>
      </c>
      <c r="J34" s="43">
        <v>0.10459873760144274</v>
      </c>
      <c r="K34" s="44">
        <v>0.22580652907338969</v>
      </c>
      <c r="L34" s="26">
        <f t="shared" si="0"/>
        <v>10.828822658239799</v>
      </c>
      <c r="M34" s="26">
        <f t="shared" si="1"/>
        <v>1.0316794255151145</v>
      </c>
      <c r="N34" s="96">
        <f t="shared" si="2"/>
        <v>11</v>
      </c>
      <c r="O34" s="26">
        <f t="shared" si="3"/>
        <v>0.85297168626401199</v>
      </c>
      <c r="P34" s="3">
        <f>IF(L34&gt;'Power Curve'!$C$37,0,INDEX(Ci,$N34,1)*POWER(1-O34,3)+INDEX(Ci,$N34,2)*3*O34*POWER(1-O34,2)+INDEX(Ci,$N34,3)*3*POWER(O34,2)*(1-O34)+INDEX(Ci,$N34,4)*POWER(O34,3))</f>
        <v>1747.1579610590588</v>
      </c>
      <c r="Q34" s="3">
        <f>MAX(0,MIN(P34-V34+W34,'Power Curve'!$C$39))</f>
        <v>1771.3546812487252</v>
      </c>
      <c r="R34" s="3">
        <f t="shared" si="4"/>
        <v>1670.8799743652339</v>
      </c>
      <c r="S34" s="3">
        <f t="shared" si="5"/>
        <v>100.47470688349131</v>
      </c>
      <c r="T34" s="3">
        <f t="shared" si="6"/>
        <v>100.47470688349131</v>
      </c>
      <c r="V34" s="37">
        <f t="array" ref="V34">SUM(_xlfn.NORM.DIST($AD$3:$AD$1003,$L34,$AA34,FALSE)*WindSpeedStep*$AE$3:$AE$1003)/AG34</f>
        <v>1732.6583653075047</v>
      </c>
      <c r="W34" s="37">
        <f t="array" ref="W34">SUM(_xlfn.NORM.DIST($AD$3:$AD$1003,$L34,$AB34,FALSE)*WindSpeedStep*$AE$3:$AE$1003)/AH34</f>
        <v>1756.8550854971711</v>
      </c>
      <c r="Y34" s="1">
        <f t="shared" si="7"/>
        <v>10</v>
      </c>
      <c r="Z34" s="99">
        <f>IF(L34&lt;'Power Curve'!$P$28,'Power Curve'!$Q$28,IF(L34&gt;'Power Curve'!$P$29,'Power Curve'!$Q$29,INDEX(ReferenceTurbulence,Y34)+(L34-INDEX(ReferenceTurbulenceWindSpeed,Y34))*(INDEX(ReferenceTurbulence,Y34+1)-INDEX(ReferenceTurbulence,Y34))/(INDEX(ReferenceTurbulenceWindSpeed,Y34+1)-INDEX(ReferenceTurbulenceWindSpeed,Y34))))</f>
        <v>0.11999852527228418</v>
      </c>
      <c r="AA34" s="100">
        <f t="shared" si="13"/>
        <v>1.2994427494238721</v>
      </c>
      <c r="AB34" s="29">
        <f t="shared" si="14"/>
        <v>1.1326811797617824</v>
      </c>
      <c r="AD34" s="29">
        <f>'Zero Turbulence Curve'!F33</f>
        <v>3.1000000000000014</v>
      </c>
      <c r="AE34" s="29">
        <f>'Zero Turbulence Curve'!G33</f>
        <v>-5.3514877794262145E-2</v>
      </c>
      <c r="AF34" s="39"/>
      <c r="AG34" s="40">
        <f t="array" ref="AG34">SUM(_xlfn.NORM.DIST($AD$3:$AD$1003,$F34,$AA34,FALSE)*WindSpeedStep)</f>
        <v>1.000000000000004</v>
      </c>
      <c r="AH34" s="40">
        <f t="array" ref="AH34">SUM(_xlfn.NORM.DIST($AD$3:$AD$1003,$F34,$AB34,FALSE)*WindSpeedStep)</f>
        <v>1.0000000000000031</v>
      </c>
      <c r="AJ34" s="47">
        <f t="shared" si="8"/>
        <v>11</v>
      </c>
      <c r="AK34" s="83" t="b">
        <f>COUNTIF('Power Curve'!$D$2:$D$31,AJ34)&gt;0</f>
        <v>1</v>
      </c>
      <c r="AL34" s="83" t="b">
        <f t="shared" si="9"/>
        <v>0</v>
      </c>
      <c r="AM34" s="83" t="b">
        <f t="shared" si="15"/>
        <v>1</v>
      </c>
      <c r="AN34" s="47" t="str">
        <f t="shared" si="10"/>
        <v>Inner</v>
      </c>
      <c r="AO34" s="48" t="str">
        <f t="shared" si="11"/>
        <v>1.0-1.1</v>
      </c>
      <c r="AP34" s="49" t="str">
        <f t="shared" si="16"/>
        <v>18-19</v>
      </c>
      <c r="AQ34" s="49" t="str">
        <f t="shared" si="17"/>
        <v>Oct</v>
      </c>
      <c r="AR34" s="48" t="str">
        <f t="shared" si="18"/>
        <v>295-305</v>
      </c>
      <c r="AS34" s="49" t="str">
        <f t="shared" si="12"/>
        <v>Inner-TI</v>
      </c>
    </row>
    <row r="35" spans="5:45" x14ac:dyDescent="0.3">
      <c r="E35" s="15">
        <v>40823.763888888891</v>
      </c>
      <c r="F35" s="21">
        <v>10.15</v>
      </c>
      <c r="G35" s="21">
        <v>1461.3500518798851</v>
      </c>
      <c r="H35" s="42">
        <v>1.1413469173087762</v>
      </c>
      <c r="I35" s="35">
        <v>301.5</v>
      </c>
      <c r="J35" s="43">
        <v>0.11231527093596058</v>
      </c>
      <c r="K35" s="44">
        <v>0.20835866304649678</v>
      </c>
      <c r="L35" s="26">
        <f t="shared" si="0"/>
        <v>9.9134899214964367</v>
      </c>
      <c r="M35" s="26">
        <f t="shared" si="1"/>
        <v>0.89021180040338366</v>
      </c>
      <c r="N35" s="96">
        <f t="shared" si="2"/>
        <v>10</v>
      </c>
      <c r="O35" s="26">
        <f t="shared" si="3"/>
        <v>0.96126798382071221</v>
      </c>
      <c r="P35" s="3">
        <f>IF(L35&gt;'Power Curve'!$C$37,0,INDEX(Ci,$N35,1)*POWER(1-O35,3)+INDEX(Ci,$N35,2)*3*O35*POWER(1-O35,2)+INDEX(Ci,$N35,3)*3*POWER(O35,2)*(1-O35)+INDEX(Ci,$N35,4)*POWER(O35,3))</f>
        <v>1508.2594297786331</v>
      </c>
      <c r="Q35" s="3">
        <f>MAX(0,MIN(P35-V35+W35,'Power Curve'!$C$39))</f>
        <v>1514.4078537634905</v>
      </c>
      <c r="R35" s="3">
        <f t="shared" si="4"/>
        <v>1461.3500518798851</v>
      </c>
      <c r="S35" s="3">
        <f t="shared" si="5"/>
        <v>53.057801883605407</v>
      </c>
      <c r="T35" s="3">
        <f t="shared" si="6"/>
        <v>53.057801883605407</v>
      </c>
      <c r="V35" s="37">
        <f t="array" ref="V35">SUM(_xlfn.NORM.DIST($AD$3:$AD$1003,$L35,$AA35,FALSE)*WindSpeedStep*$AE$3:$AE$1003)/AG35</f>
        <v>1505.6379155422401</v>
      </c>
      <c r="W35" s="37">
        <f t="array" ref="W35">SUM(_xlfn.NORM.DIST($AD$3:$AD$1003,$L35,$AB35,FALSE)*WindSpeedStep*$AE$3:$AE$1003)/AH35</f>
        <v>1511.7863395270974</v>
      </c>
      <c r="Y35" s="1">
        <f t="shared" si="7"/>
        <v>9</v>
      </c>
      <c r="Z35" s="99">
        <f>IF(L35&lt;'Power Curve'!$P$28,'Power Curve'!$Q$28,IF(L35&gt;'Power Curve'!$P$29,'Power Curve'!$Q$29,INDEX(ReferenceTurbulence,Y35)+(L35-INDEX(ReferenceTurbulenceWindSpeed,Y35))*(INDEX(ReferenceTurbulence,Y35+1)-INDEX(ReferenceTurbulence,Y35))/(INDEX(ReferenceTurbulenceWindSpeed,Y35+1)-INDEX(ReferenceTurbulenceWindSpeed,Y35))))</f>
        <v>0.12004125346279075</v>
      </c>
      <c r="AA35" s="100">
        <f t="shared" si="13"/>
        <v>1.1900277563671753</v>
      </c>
      <c r="AB35" s="29">
        <f t="shared" si="14"/>
        <v>1.1134363064537869</v>
      </c>
      <c r="AD35" s="29">
        <f>'Zero Turbulence Curve'!F34</f>
        <v>3.2000000000000015</v>
      </c>
      <c r="AE35" s="29">
        <f>'Zero Turbulence Curve'!G34</f>
        <v>-4.166314332326608E-2</v>
      </c>
      <c r="AF35" s="39"/>
      <c r="AG35" s="40">
        <f t="array" ref="AG35">SUM(_xlfn.NORM.DIST($AD$3:$AD$1003,$F35,$AA35,FALSE)*WindSpeedStep)</f>
        <v>1.0000000000000033</v>
      </c>
      <c r="AH35" s="40">
        <f t="array" ref="AH35">SUM(_xlfn.NORM.DIST($AD$3:$AD$1003,$F35,$AB35,FALSE)*WindSpeedStep)</f>
        <v>1.0000000000000038</v>
      </c>
      <c r="AJ35" s="47">
        <f t="shared" si="8"/>
        <v>10</v>
      </c>
      <c r="AK35" s="83" t="b">
        <f>COUNTIF('Power Curve'!$D$2:$D$31,AJ35)&gt;0</f>
        <v>1</v>
      </c>
      <c r="AL35" s="83" t="b">
        <f t="shared" si="9"/>
        <v>0</v>
      </c>
      <c r="AM35" s="83" t="b">
        <f t="shared" si="15"/>
        <v>1</v>
      </c>
      <c r="AN35" s="47" t="str">
        <f t="shared" si="10"/>
        <v>Inner</v>
      </c>
      <c r="AO35" s="48" t="str">
        <f t="shared" si="11"/>
        <v>0.8-0.9</v>
      </c>
      <c r="AP35" s="49" t="str">
        <f t="shared" si="16"/>
        <v>18-19</v>
      </c>
      <c r="AQ35" s="49" t="str">
        <f t="shared" si="17"/>
        <v>Oct</v>
      </c>
      <c r="AR35" s="48" t="str">
        <f t="shared" si="18"/>
        <v>295-305</v>
      </c>
      <c r="AS35" s="49" t="str">
        <f t="shared" si="12"/>
        <v>Inner-TI</v>
      </c>
    </row>
    <row r="36" spans="5:45" x14ac:dyDescent="0.3">
      <c r="E36" s="15">
        <v>40823.770833333336</v>
      </c>
      <c r="F36" s="21">
        <v>9.73</v>
      </c>
      <c r="G36" s="21">
        <v>1476.249938964844</v>
      </c>
      <c r="H36" s="42">
        <v>1.1420305277175653</v>
      </c>
      <c r="I36" s="35">
        <v>298.7</v>
      </c>
      <c r="J36" s="43">
        <v>0.12744090441932168</v>
      </c>
      <c r="K36" s="44">
        <v>0.24953444637358188</v>
      </c>
      <c r="L36" s="26">
        <f t="shared" si="0"/>
        <v>9.5051734977872542</v>
      </c>
      <c r="M36" s="26">
        <f t="shared" si="1"/>
        <v>0.82710518087858809</v>
      </c>
      <c r="N36" s="96">
        <f t="shared" si="2"/>
        <v>10</v>
      </c>
      <c r="O36" s="26">
        <f t="shared" si="3"/>
        <v>0.527254085423292</v>
      </c>
      <c r="P36" s="3">
        <f>IF(L36&gt;'Power Curve'!$C$37,0,INDEX(Ci,$N36,1)*POWER(1-O36,3)+INDEX(Ci,$N36,2)*3*O36*POWER(1-O36,2)+INDEX(Ci,$N36,3)*3*POWER(O36,2)*(1-O36)+INDEX(Ci,$N36,4)*POWER(O36,3))</f>
        <v>1372.4596013008779</v>
      </c>
      <c r="Q36" s="3">
        <f>MAX(0,MIN(P36-V36+W36,'Power Curve'!$C$39))</f>
        <v>1369.8935530830186</v>
      </c>
      <c r="R36" s="3">
        <f t="shared" si="4"/>
        <v>1476.249938964844</v>
      </c>
      <c r="S36" s="3">
        <f t="shared" si="5"/>
        <v>-106.35638588182542</v>
      </c>
      <c r="T36" s="3">
        <f t="shared" si="6"/>
        <v>106.35638588182542</v>
      </c>
      <c r="V36" s="37">
        <f t="array" ref="V36">SUM(_xlfn.NORM.DIST($AD$3:$AD$1003,$L36,$AA36,FALSE)*WindSpeedStep*$AE$3:$AE$1003)/AG36</f>
        <v>1377.2518035603721</v>
      </c>
      <c r="W36" s="37">
        <f t="array" ref="W36">SUM(_xlfn.NORM.DIST($AD$3:$AD$1003,$L36,$AB36,FALSE)*WindSpeedStep*$AE$3:$AE$1003)/AH36</f>
        <v>1374.6857553425127</v>
      </c>
      <c r="Y36" s="1">
        <f t="shared" si="7"/>
        <v>9</v>
      </c>
      <c r="Z36" s="99">
        <f>IF(L36&lt;'Power Curve'!$P$28,'Power Curve'!$Q$28,IF(L36&gt;'Power Curve'!$P$29,'Power Curve'!$Q$29,INDEX(ReferenceTurbulence,Y36)+(L36-INDEX(ReferenceTurbulenceWindSpeed,Y36))*(INDEX(ReferenceTurbulence,Y36+1)-INDEX(ReferenceTurbulence,Y36))/(INDEX(ReferenceTurbulenceWindSpeed,Y36+1)-INDEX(ReferenceTurbulenceWindSpeed,Y36))))</f>
        <v>0.12026897283665719</v>
      </c>
      <c r="AA36" s="100">
        <f t="shared" si="13"/>
        <v>1.1431774532130892</v>
      </c>
      <c r="AB36" s="29">
        <f t="shared" si="14"/>
        <v>1.2113479072205751</v>
      </c>
      <c r="AD36" s="29">
        <f>'Zero Turbulence Curve'!F35</f>
        <v>3.3000000000000016</v>
      </c>
      <c r="AE36" s="29">
        <f>'Zero Turbulence Curve'!G35</f>
        <v>-2.9811408852270002E-2</v>
      </c>
      <c r="AF36" s="39"/>
      <c r="AG36" s="40">
        <f t="array" ref="AG36">SUM(_xlfn.NORM.DIST($AD$3:$AD$1003,$F36,$AA36,FALSE)*WindSpeedStep)</f>
        <v>1.0000000000000036</v>
      </c>
      <c r="AH36" s="40">
        <f t="array" ref="AH36">SUM(_xlfn.NORM.DIST($AD$3:$AD$1003,$F36,$AB36,FALSE)*WindSpeedStep)</f>
        <v>1.0000000000000031</v>
      </c>
      <c r="AJ36" s="47">
        <f t="shared" si="8"/>
        <v>10</v>
      </c>
      <c r="AK36" s="83" t="b">
        <f>COUNTIF('Power Curve'!$D$2:$D$31,AJ36)&gt;0</f>
        <v>1</v>
      </c>
      <c r="AL36" s="83" t="b">
        <f t="shared" si="9"/>
        <v>0</v>
      </c>
      <c r="AM36" s="83" t="b">
        <f t="shared" si="15"/>
        <v>1</v>
      </c>
      <c r="AN36" s="47" t="str">
        <f t="shared" si="10"/>
        <v>Inner</v>
      </c>
      <c r="AO36" s="48" t="str">
        <f t="shared" si="11"/>
        <v>0.8-0.9</v>
      </c>
      <c r="AP36" s="49" t="str">
        <f t="shared" si="16"/>
        <v>18-19</v>
      </c>
      <c r="AQ36" s="49" t="str">
        <f t="shared" si="17"/>
        <v>Oct</v>
      </c>
      <c r="AR36" s="48" t="str">
        <f t="shared" si="18"/>
        <v>295-305</v>
      </c>
      <c r="AS36" s="49" t="str">
        <f t="shared" si="12"/>
        <v>Inner-TI</v>
      </c>
    </row>
    <row r="37" spans="5:45" x14ac:dyDescent="0.3">
      <c r="E37" s="15">
        <v>40823.777777777781</v>
      </c>
      <c r="F37" s="21">
        <v>9.7799999999999994</v>
      </c>
      <c r="G37" s="21">
        <v>1574.3900451660161</v>
      </c>
      <c r="H37" s="42">
        <v>1.1425499332071913</v>
      </c>
      <c r="I37" s="35">
        <v>301.7</v>
      </c>
      <c r="J37" s="43">
        <v>0.12269938650306748</v>
      </c>
      <c r="K37" s="44">
        <v>0.20941186123804056</v>
      </c>
      <c r="L37" s="26">
        <f t="shared" si="0"/>
        <v>9.5554663689932333</v>
      </c>
      <c r="M37" s="26">
        <f t="shared" si="1"/>
        <v>0.83487810624655168</v>
      </c>
      <c r="N37" s="96">
        <f t="shared" si="2"/>
        <v>10</v>
      </c>
      <c r="O37" s="26">
        <f t="shared" si="3"/>
        <v>0.58071214840155938</v>
      </c>
      <c r="P37" s="3">
        <f>IF(L37&gt;'Power Curve'!$C$37,0,INDEX(Ci,$N37,1)*POWER(1-O37,3)+INDEX(Ci,$N37,2)*3*O37*POWER(1-O37,2)+INDEX(Ci,$N37,3)*3*POWER(O37,2)*(1-O37)+INDEX(Ci,$N37,4)*POWER(O37,3))</f>
        <v>1390.2661651000903</v>
      </c>
      <c r="Q37" s="3">
        <f>MAX(0,MIN(P37-V37+W37,'Power Curve'!$C$39))</f>
        <v>1389.278713389376</v>
      </c>
      <c r="R37" s="3">
        <f t="shared" si="4"/>
        <v>1574.3900451660161</v>
      </c>
      <c r="S37" s="3">
        <f t="shared" si="5"/>
        <v>-185.1113317766401</v>
      </c>
      <c r="T37" s="3">
        <f t="shared" si="6"/>
        <v>185.1113317766401</v>
      </c>
      <c r="V37" s="37">
        <f t="array" ref="V37">SUM(_xlfn.NORM.DIST($AD$3:$AD$1003,$L37,$AA37,FALSE)*WindSpeedStep*$AE$3:$AE$1003)/AG37</f>
        <v>1393.704518466878</v>
      </c>
      <c r="W37" s="37">
        <f t="array" ref="W37">SUM(_xlfn.NORM.DIST($AD$3:$AD$1003,$L37,$AB37,FALSE)*WindSpeedStep*$AE$3:$AE$1003)/AH37</f>
        <v>1392.7170667561636</v>
      </c>
      <c r="Y37" s="1">
        <f t="shared" si="7"/>
        <v>9</v>
      </c>
      <c r="Z37" s="99">
        <f>IF(L37&lt;'Power Curve'!$P$28,'Power Curve'!$Q$28,IF(L37&gt;'Power Curve'!$P$29,'Power Curve'!$Q$29,INDEX(ReferenceTurbulence,Y37)+(L37-INDEX(ReferenceTurbulenceWindSpeed,Y37))*(INDEX(ReferenceTurbulence,Y37+1)-INDEX(ReferenceTurbulence,Y37))/(INDEX(ReferenceTurbulenceWindSpeed,Y37+1)-INDEX(ReferenceTurbulenceWindSpeed,Y37))))</f>
        <v>0.12024092434172541</v>
      </c>
      <c r="AA37" s="100">
        <f t="shared" si="13"/>
        <v>1.148958108724017</v>
      </c>
      <c r="AB37" s="29">
        <f t="shared" si="14"/>
        <v>1.1724498612261636</v>
      </c>
      <c r="AD37" s="29">
        <f>'Zero Turbulence Curve'!F36</f>
        <v>3.4000000000000017</v>
      </c>
      <c r="AE37" s="29">
        <f>'Zero Turbulence Curve'!G36</f>
        <v>-1.7959674381273938E-2</v>
      </c>
      <c r="AF37" s="39"/>
      <c r="AG37" s="40">
        <f t="array" ref="AG37">SUM(_xlfn.NORM.DIST($AD$3:$AD$1003,$F37,$AA37,FALSE)*WindSpeedStep)</f>
        <v>1.0000000000000031</v>
      </c>
      <c r="AH37" s="40">
        <f t="array" ref="AH37">SUM(_xlfn.NORM.DIST($AD$3:$AD$1003,$F37,$AB37,FALSE)*WindSpeedStep)</f>
        <v>1.0000000000000038</v>
      </c>
      <c r="AJ37" s="47">
        <f t="shared" si="8"/>
        <v>10</v>
      </c>
      <c r="AK37" s="83" t="b">
        <f>COUNTIF('Power Curve'!$D$2:$D$31,AJ37)&gt;0</f>
        <v>1</v>
      </c>
      <c r="AL37" s="83" t="b">
        <f t="shared" si="9"/>
        <v>0</v>
      </c>
      <c r="AM37" s="83" t="b">
        <f t="shared" si="15"/>
        <v>1</v>
      </c>
      <c r="AN37" s="47" t="str">
        <f t="shared" si="10"/>
        <v>Inner</v>
      </c>
      <c r="AO37" s="48" t="str">
        <f t="shared" si="11"/>
        <v>0.8-0.9</v>
      </c>
      <c r="AP37" s="49" t="str">
        <f t="shared" si="16"/>
        <v>18-19</v>
      </c>
      <c r="AQ37" s="49" t="str">
        <f t="shared" si="17"/>
        <v>Oct</v>
      </c>
      <c r="AR37" s="48" t="str">
        <f t="shared" si="18"/>
        <v>295-305</v>
      </c>
      <c r="AS37" s="49" t="str">
        <f t="shared" si="12"/>
        <v>Inner-TI</v>
      </c>
    </row>
    <row r="38" spans="5:45" x14ac:dyDescent="0.3">
      <c r="E38" s="15">
        <v>40823.784722222219</v>
      </c>
      <c r="F38" s="21">
        <v>9.94</v>
      </c>
      <c r="G38" s="21">
        <v>1530.630050659177</v>
      </c>
      <c r="H38" s="42">
        <v>1.1426990002341697</v>
      </c>
      <c r="I38" s="35">
        <v>303.8</v>
      </c>
      <c r="J38" s="43">
        <v>0.12072434607645875</v>
      </c>
      <c r="K38" s="44">
        <v>0.17187984513485599</v>
      </c>
      <c r="L38" s="26">
        <f t="shared" si="0"/>
        <v>9.7122153605233681</v>
      </c>
      <c r="M38" s="26">
        <f t="shared" si="1"/>
        <v>0.85910416818040369</v>
      </c>
      <c r="N38" s="96">
        <f t="shared" si="2"/>
        <v>10</v>
      </c>
      <c r="O38" s="26">
        <f t="shared" si="3"/>
        <v>0.74732616864070667</v>
      </c>
      <c r="P38" s="3">
        <f>IF(L38&gt;'Power Curve'!$C$37,0,INDEX(Ci,$N38,1)*POWER(1-O38,3)+INDEX(Ci,$N38,2)*3*O38*POWER(1-O38,2)+INDEX(Ci,$N38,3)*3*POWER(O38,2)*(1-O38)+INDEX(Ci,$N38,4)*POWER(O38,3))</f>
        <v>1444.2901770832295</v>
      </c>
      <c r="Q38" s="3">
        <f>MAX(0,MIN(P38-V38+W38,'Power Curve'!$C$39))</f>
        <v>1443.9607451451129</v>
      </c>
      <c r="R38" s="3">
        <f t="shared" si="4"/>
        <v>1530.630050659177</v>
      </c>
      <c r="S38" s="3">
        <f t="shared" si="5"/>
        <v>-86.669305514064035</v>
      </c>
      <c r="T38" s="3">
        <f t="shared" si="6"/>
        <v>86.669305514064035</v>
      </c>
      <c r="V38" s="37">
        <f t="array" ref="V38">SUM(_xlfn.NORM.DIST($AD$3:$AD$1003,$L38,$AA38,FALSE)*WindSpeedStep*$AE$3:$AE$1003)/AG38</f>
        <v>1443.9297545041211</v>
      </c>
      <c r="W38" s="37">
        <f t="array" ref="W38">SUM(_xlfn.NORM.DIST($AD$3:$AD$1003,$L38,$AB38,FALSE)*WindSpeedStep*$AE$3:$AE$1003)/AH38</f>
        <v>1443.6003225660045</v>
      </c>
      <c r="Y38" s="1">
        <f t="shared" si="7"/>
        <v>9</v>
      </c>
      <c r="Z38" s="99">
        <f>IF(L38&lt;'Power Curve'!$P$28,'Power Curve'!$Q$28,IF(L38&gt;'Power Curve'!$P$29,'Power Curve'!$Q$29,INDEX(ReferenceTurbulence,Y38)+(L38-INDEX(ReferenceTurbulenceWindSpeed,Y38))*(INDEX(ReferenceTurbulence,Y38+1)-INDEX(ReferenceTurbulence,Y38))/(INDEX(ReferenceTurbulenceWindSpeed,Y38+1)-INDEX(ReferenceTurbulenceWindSpeed,Y38))))</f>
        <v>0.12015350492841555</v>
      </c>
      <c r="AA38" s="100">
        <f t="shared" si="13"/>
        <v>1.1669567161864778</v>
      </c>
      <c r="AB38" s="29">
        <f t="shared" si="14"/>
        <v>1.1725008483529218</v>
      </c>
      <c r="AD38" s="29">
        <f>'Zero Turbulence Curve'!F37</f>
        <v>3.5000000000000018</v>
      </c>
      <c r="AE38" s="29">
        <f>'Zero Turbulence Curve'!G37</f>
        <v>-6.1079399102778667E-3</v>
      </c>
      <c r="AF38" s="39"/>
      <c r="AG38" s="40">
        <f t="array" ref="AG38">SUM(_xlfn.NORM.DIST($AD$3:$AD$1003,$F38,$AA38,FALSE)*WindSpeedStep)</f>
        <v>1.0000000000000036</v>
      </c>
      <c r="AH38" s="40">
        <f t="array" ref="AH38">SUM(_xlfn.NORM.DIST($AD$3:$AD$1003,$F38,$AB38,FALSE)*WindSpeedStep)</f>
        <v>1.0000000000000031</v>
      </c>
      <c r="AJ38" s="47">
        <f t="shared" si="8"/>
        <v>10</v>
      </c>
      <c r="AK38" s="83" t="b">
        <f>COUNTIF('Power Curve'!$D$2:$D$31,AJ38)&gt;0</f>
        <v>1</v>
      </c>
      <c r="AL38" s="83" t="b">
        <f t="shared" si="9"/>
        <v>0</v>
      </c>
      <c r="AM38" s="83" t="b">
        <f t="shared" si="15"/>
        <v>1</v>
      </c>
      <c r="AN38" s="47" t="str">
        <f t="shared" si="10"/>
        <v>Inner</v>
      </c>
      <c r="AO38" s="48" t="str">
        <f t="shared" si="11"/>
        <v>0.8-0.9</v>
      </c>
      <c r="AP38" s="49" t="str">
        <f t="shared" si="16"/>
        <v>18-19</v>
      </c>
      <c r="AQ38" s="49" t="str">
        <f t="shared" si="17"/>
        <v>Oct</v>
      </c>
      <c r="AR38" s="48" t="str">
        <f t="shared" si="18"/>
        <v>295-305</v>
      </c>
      <c r="AS38" s="49" t="str">
        <f t="shared" si="12"/>
        <v>Inner-TI</v>
      </c>
    </row>
    <row r="39" spans="5:45" x14ac:dyDescent="0.3">
      <c r="E39" s="15">
        <v>40823.791666666664</v>
      </c>
      <c r="F39" s="21">
        <v>9.77</v>
      </c>
      <c r="G39" s="21">
        <v>1458.760025024412</v>
      </c>
      <c r="H39" s="42">
        <v>1.1432597275239862</v>
      </c>
      <c r="I39" s="35">
        <v>308.3</v>
      </c>
      <c r="J39" s="43">
        <v>0.12896622313203684</v>
      </c>
      <c r="K39" s="44">
        <v>0.20870705589945684</v>
      </c>
      <c r="L39" s="26">
        <f t="shared" si="0"/>
        <v>9.547672257527438</v>
      </c>
      <c r="M39" s="26">
        <f t="shared" si="1"/>
        <v>0.8336735011945734</v>
      </c>
      <c r="N39" s="96">
        <f t="shared" si="2"/>
        <v>10</v>
      </c>
      <c r="O39" s="26">
        <f t="shared" si="3"/>
        <v>0.57242751299286176</v>
      </c>
      <c r="P39" s="3">
        <f>IF(L39&gt;'Power Curve'!$C$37,0,INDEX(Ci,$N39,1)*POWER(1-O39,3)+INDEX(Ci,$N39,2)*3*O39*POWER(1-O39,2)+INDEX(Ci,$N39,3)*3*POWER(O39,2)*(1-O39)+INDEX(Ci,$N39,4)*POWER(O39,3))</f>
        <v>1387.517707232741</v>
      </c>
      <c r="Q39" s="3">
        <f>MAX(0,MIN(P39-V39+W39,'Power Curve'!$C$39))</f>
        <v>1383.9518810714505</v>
      </c>
      <c r="R39" s="3">
        <f t="shared" si="4"/>
        <v>1458.760025024412</v>
      </c>
      <c r="S39" s="3">
        <f t="shared" si="5"/>
        <v>-74.808143952961473</v>
      </c>
      <c r="T39" s="3">
        <f t="shared" si="6"/>
        <v>74.808143952961473</v>
      </c>
      <c r="V39" s="37">
        <f t="array" ref="V39">SUM(_xlfn.NORM.DIST($AD$3:$AD$1003,$L39,$AA39,FALSE)*WindSpeedStep*$AE$3:$AE$1003)/AG39</f>
        <v>1391.1646401618839</v>
      </c>
      <c r="W39" s="37">
        <f t="array" ref="W39">SUM(_xlfn.NORM.DIST($AD$3:$AD$1003,$L39,$AB39,FALSE)*WindSpeedStep*$AE$3:$AE$1003)/AH39</f>
        <v>1387.5988140005934</v>
      </c>
      <c r="Y39" s="1">
        <f t="shared" si="7"/>
        <v>9</v>
      </c>
      <c r="Z39" s="99">
        <f>IF(L39&lt;'Power Curve'!$P$28,'Power Curve'!$Q$28,IF(L39&gt;'Power Curve'!$P$29,'Power Curve'!$Q$29,INDEX(ReferenceTurbulence,Y39)+(L39-INDEX(ReferenceTurbulenceWindSpeed,Y39))*(INDEX(ReferenceTurbulence,Y39+1)-INDEX(ReferenceTurbulence,Y39))/(INDEX(ReferenceTurbulenceWindSpeed,Y39+1)-INDEX(ReferenceTurbulenceWindSpeed,Y39))))</f>
        <v>0.12024527114258811</v>
      </c>
      <c r="AA39" s="100">
        <f t="shared" si="13"/>
        <v>1.1480624393869532</v>
      </c>
      <c r="AB39" s="29">
        <f t="shared" si="14"/>
        <v>1.2313272307558416</v>
      </c>
      <c r="AD39" s="29">
        <f>'Zero Turbulence Curve'!F38</f>
        <v>3.6000000000000019</v>
      </c>
      <c r="AE39" s="29">
        <f>'Zero Turbulence Curve'!G38</f>
        <v>5.7437945607182045E-3</v>
      </c>
      <c r="AF39" s="39"/>
      <c r="AG39" s="40">
        <f t="array" ref="AG39">SUM(_xlfn.NORM.DIST($AD$3:$AD$1003,$F39,$AA39,FALSE)*WindSpeedStep)</f>
        <v>1.0000000000000031</v>
      </c>
      <c r="AH39" s="40">
        <f t="array" ref="AH39">SUM(_xlfn.NORM.DIST($AD$3:$AD$1003,$F39,$AB39,FALSE)*WindSpeedStep)</f>
        <v>1.0000000000000033</v>
      </c>
      <c r="AJ39" s="47">
        <f t="shared" si="8"/>
        <v>10</v>
      </c>
      <c r="AK39" s="83" t="b">
        <f>COUNTIF('Power Curve'!$D$2:$D$31,AJ39)&gt;0</f>
        <v>1</v>
      </c>
      <c r="AL39" s="83" t="b">
        <f t="shared" si="9"/>
        <v>0</v>
      </c>
      <c r="AM39" s="83" t="b">
        <f t="shared" si="15"/>
        <v>1</v>
      </c>
      <c r="AN39" s="47" t="str">
        <f t="shared" si="10"/>
        <v>Inner</v>
      </c>
      <c r="AO39" s="48" t="str">
        <f t="shared" si="11"/>
        <v>0.8-0.9</v>
      </c>
      <c r="AP39" s="49" t="str">
        <f t="shared" si="16"/>
        <v>19-20</v>
      </c>
      <c r="AQ39" s="49" t="str">
        <f t="shared" si="17"/>
        <v>Oct</v>
      </c>
      <c r="AR39" s="48" t="str">
        <f t="shared" si="18"/>
        <v>305-315</v>
      </c>
      <c r="AS39" s="49" t="str">
        <f t="shared" si="12"/>
        <v>Inner-TI</v>
      </c>
    </row>
    <row r="40" spans="5:45" x14ac:dyDescent="0.3">
      <c r="E40" s="15">
        <v>40823.798611111109</v>
      </c>
      <c r="F40" s="21">
        <v>9.23</v>
      </c>
      <c r="G40" s="21">
        <v>1093.8400192260742</v>
      </c>
      <c r="H40" s="42">
        <v>1.143985578103812</v>
      </c>
      <c r="I40" s="35">
        <v>305.39999999999998</v>
      </c>
      <c r="J40" s="43">
        <v>0.12351029252437702</v>
      </c>
      <c r="K40" s="44">
        <v>0.23774833017287292</v>
      </c>
      <c r="L40" s="26">
        <f t="shared" si="0"/>
        <v>9.0218690944799409</v>
      </c>
      <c r="M40" s="26">
        <f t="shared" si="1"/>
        <v>0.75240892737717135</v>
      </c>
      <c r="N40" s="96">
        <f t="shared" si="2"/>
        <v>10</v>
      </c>
      <c r="O40" s="26">
        <f t="shared" si="3"/>
        <v>1.3532824136371227E-2</v>
      </c>
      <c r="P40" s="3">
        <f>IF(L40&gt;'Power Curve'!$C$37,0,INDEX(Ci,$N40,1)*POWER(1-O40,3)+INDEX(Ci,$N40,2)*3*O40*POWER(1-O40,2)+INDEX(Ci,$N40,3)*3*POWER(O40,2)*(1-O40)+INDEX(Ci,$N40,4)*POWER(O40,3))</f>
        <v>1202.5003978948048</v>
      </c>
      <c r="Q40" s="3">
        <f>MAX(0,MIN(P40-V40+W40,'Power Curve'!$C$39))</f>
        <v>1202.8725481318979</v>
      </c>
      <c r="R40" s="3">
        <f t="shared" si="4"/>
        <v>1093.8400192260742</v>
      </c>
      <c r="S40" s="3">
        <f t="shared" si="5"/>
        <v>109.03252890582371</v>
      </c>
      <c r="T40" s="3">
        <f t="shared" si="6"/>
        <v>109.03252890582371</v>
      </c>
      <c r="V40" s="37">
        <f t="array" ref="V40">SUM(_xlfn.NORM.DIST($AD$3:$AD$1003,$L40,$AA40,FALSE)*WindSpeedStep*$AE$3:$AE$1003)/AG40</f>
        <v>1213.7918175002435</v>
      </c>
      <c r="W40" s="37">
        <f t="array" ref="W40">SUM(_xlfn.NORM.DIST($AD$3:$AD$1003,$L40,$AB40,FALSE)*WindSpeedStep*$AE$3:$AE$1003)/AH40</f>
        <v>1214.1639677373366</v>
      </c>
      <c r="Y40" s="1">
        <f t="shared" si="7"/>
        <v>9</v>
      </c>
      <c r="Z40" s="99">
        <f>IF(L40&lt;'Power Curve'!$P$28,'Power Curve'!$Q$28,IF(L40&gt;'Power Curve'!$P$29,'Power Curve'!$Q$29,INDEX(ReferenceTurbulence,Y40)+(L40-INDEX(ReferenceTurbulenceWindSpeed,Y40))*(INDEX(ReferenceTurbulence,Y40+1)-INDEX(ReferenceTurbulence,Y40))/(INDEX(ReferenceTurbulenceWindSpeed,Y40+1)-INDEX(ReferenceTurbulenceWindSpeed,Y40))))</f>
        <v>0.12053851324629407</v>
      </c>
      <c r="AA40" s="100">
        <f t="shared" si="13"/>
        <v>1.0874826873513015</v>
      </c>
      <c r="AB40" s="29">
        <f t="shared" si="14"/>
        <v>1.1142936909758538</v>
      </c>
      <c r="AD40" s="29">
        <f>'Zero Turbulence Curve'!F39</f>
        <v>3.700000000000002</v>
      </c>
      <c r="AE40" s="29">
        <f>'Zero Turbulence Curve'!G39</f>
        <v>1.7595529031714283E-2</v>
      </c>
      <c r="AF40" s="39"/>
      <c r="AG40" s="40">
        <f t="array" ref="AG40">SUM(_xlfn.NORM.DIST($AD$3:$AD$1003,$F40,$AA40,FALSE)*WindSpeedStep)</f>
        <v>1.0000000000000033</v>
      </c>
      <c r="AH40" s="40">
        <f t="array" ref="AH40">SUM(_xlfn.NORM.DIST($AD$3:$AD$1003,$F40,$AB40,FALSE)*WindSpeedStep)</f>
        <v>1.0000000000000033</v>
      </c>
      <c r="AJ40" s="47">
        <f t="shared" si="8"/>
        <v>9</v>
      </c>
      <c r="AK40" s="83" t="b">
        <f>COUNTIF('Power Curve'!$D$2:$D$31,AJ40)&gt;0</f>
        <v>1</v>
      </c>
      <c r="AL40" s="83" t="b">
        <f t="shared" si="9"/>
        <v>0</v>
      </c>
      <c r="AM40" s="83" t="b">
        <f t="shared" si="15"/>
        <v>1</v>
      </c>
      <c r="AN40" s="47" t="str">
        <f t="shared" si="10"/>
        <v>Inner</v>
      </c>
      <c r="AO40" s="48" t="str">
        <f t="shared" si="11"/>
        <v>0.7-0.8</v>
      </c>
      <c r="AP40" s="49" t="str">
        <f t="shared" si="16"/>
        <v>19-20</v>
      </c>
      <c r="AQ40" s="49" t="str">
        <f t="shared" si="17"/>
        <v>Oct</v>
      </c>
      <c r="AR40" s="48" t="str">
        <f t="shared" si="18"/>
        <v>305-315</v>
      </c>
      <c r="AS40" s="49" t="str">
        <f t="shared" si="12"/>
        <v>Inner-TI</v>
      </c>
    </row>
    <row r="41" spans="5:45" x14ac:dyDescent="0.3">
      <c r="E41" s="15">
        <v>40823.805555555555</v>
      </c>
      <c r="F41" s="21">
        <v>9.66</v>
      </c>
      <c r="G41" s="21">
        <v>1554.090011596682</v>
      </c>
      <c r="H41" s="42">
        <v>1.1445881647977811</v>
      </c>
      <c r="I41" s="35">
        <v>304.5</v>
      </c>
      <c r="J41" s="43">
        <v>0.13457556935817805</v>
      </c>
      <c r="K41" s="44">
        <v>0.1265157811018828</v>
      </c>
      <c r="L41" s="26">
        <f t="shared" si="0"/>
        <v>9.4438304310798529</v>
      </c>
      <c r="M41" s="26">
        <f t="shared" si="1"/>
        <v>0.81762441217469362</v>
      </c>
      <c r="N41" s="96">
        <f t="shared" si="2"/>
        <v>10</v>
      </c>
      <c r="O41" s="26">
        <f t="shared" si="3"/>
        <v>0.46205038070948262</v>
      </c>
      <c r="P41" s="3">
        <f>IF(L41&gt;'Power Curve'!$C$37,0,INDEX(Ci,$N41,1)*POWER(1-O41,3)+INDEX(Ci,$N41,2)*3*O41*POWER(1-O41,2)+INDEX(Ci,$N41,3)*3*POWER(O41,2)*(1-O41)+INDEX(Ci,$N41,4)*POWER(O41,3))</f>
        <v>1350.5624627122475</v>
      </c>
      <c r="Q41" s="3">
        <f>MAX(0,MIN(P41-V41+W41,'Power Curve'!$C$39))</f>
        <v>1346.1449919477375</v>
      </c>
      <c r="R41" s="3">
        <f t="shared" si="4"/>
        <v>1554.090011596682</v>
      </c>
      <c r="S41" s="3">
        <f t="shared" si="5"/>
        <v>-207.94501964894448</v>
      </c>
      <c r="T41" s="3">
        <f t="shared" si="6"/>
        <v>207.94501964894448</v>
      </c>
      <c r="V41" s="37">
        <f t="array" ref="V41">SUM(_xlfn.NORM.DIST($AD$3:$AD$1003,$L41,$AA41,FALSE)*WindSpeedStep*$AE$3:$AE$1003)/AG41</f>
        <v>1356.991913300878</v>
      </c>
      <c r="W41" s="37">
        <f t="array" ref="W41">SUM(_xlfn.NORM.DIST($AD$3:$AD$1003,$L41,$AB41,FALSE)*WindSpeedStep*$AE$3:$AE$1003)/AH41</f>
        <v>1352.574442536368</v>
      </c>
      <c r="Y41" s="1">
        <f t="shared" si="7"/>
        <v>9</v>
      </c>
      <c r="Z41" s="99">
        <f>IF(L41&lt;'Power Curve'!$P$28,'Power Curve'!$Q$28,IF(L41&gt;'Power Curve'!$P$29,'Power Curve'!$Q$29,INDEX(ReferenceTurbulence,Y41)+(L41-INDEX(ReferenceTurbulenceWindSpeed,Y41))*(INDEX(ReferenceTurbulence,Y41+1)-INDEX(ReferenceTurbulence,Y41))/(INDEX(ReferenceTurbulenceWindSpeed,Y41+1)-INDEX(ReferenceTurbulenceWindSpeed,Y41))))</f>
        <v>0.12030318406091989</v>
      </c>
      <c r="AA41" s="100">
        <f t="shared" si="13"/>
        <v>1.1361228705903159</v>
      </c>
      <c r="AB41" s="29">
        <f t="shared" si="14"/>
        <v>1.2709088571846592</v>
      </c>
      <c r="AD41" s="29">
        <f>'Zero Turbulence Curve'!F40</f>
        <v>3.800000000000002</v>
      </c>
      <c r="AE41" s="29">
        <f>'Zero Turbulence Curve'!G40</f>
        <v>2.9447263502710347E-2</v>
      </c>
      <c r="AF41" s="39"/>
      <c r="AG41" s="40">
        <f t="array" ref="AG41">SUM(_xlfn.NORM.DIST($AD$3:$AD$1003,$F41,$AA41,FALSE)*WindSpeedStep)</f>
        <v>1.0000000000000036</v>
      </c>
      <c r="AH41" s="40">
        <f t="array" ref="AH41">SUM(_xlfn.NORM.DIST($AD$3:$AD$1003,$F41,$AB41,FALSE)*WindSpeedStep)</f>
        <v>0.99999999999999301</v>
      </c>
      <c r="AJ41" s="47">
        <f t="shared" si="8"/>
        <v>9</v>
      </c>
      <c r="AK41" s="83" t="b">
        <f>COUNTIF('Power Curve'!$D$2:$D$31,AJ41)&gt;0</f>
        <v>1</v>
      </c>
      <c r="AL41" s="83" t="b">
        <f t="shared" si="9"/>
        <v>0</v>
      </c>
      <c r="AM41" s="83" t="b">
        <f t="shared" si="15"/>
        <v>1</v>
      </c>
      <c r="AN41" s="47" t="str">
        <f t="shared" si="10"/>
        <v>Inner</v>
      </c>
      <c r="AO41" s="48" t="str">
        <f t="shared" si="11"/>
        <v>0.8-0.9</v>
      </c>
      <c r="AP41" s="49" t="str">
        <f t="shared" si="16"/>
        <v>19-20</v>
      </c>
      <c r="AQ41" s="49" t="str">
        <f t="shared" si="17"/>
        <v>Oct</v>
      </c>
      <c r="AR41" s="48" t="str">
        <f t="shared" si="18"/>
        <v>295-305</v>
      </c>
      <c r="AS41" s="49" t="str">
        <f t="shared" si="12"/>
        <v>Inner-TI</v>
      </c>
    </row>
    <row r="42" spans="5:45" x14ac:dyDescent="0.3">
      <c r="E42" s="15">
        <v>40823.8125</v>
      </c>
      <c r="F42" s="21">
        <v>9.52</v>
      </c>
      <c r="G42" s="21">
        <v>1253.6199722290089</v>
      </c>
      <c r="H42" s="42">
        <v>1.1448770466008189</v>
      </c>
      <c r="I42" s="35">
        <v>305.3</v>
      </c>
      <c r="J42" s="43">
        <v>0.12289915966386554</v>
      </c>
      <c r="K42" s="44">
        <v>0.1361445925155958</v>
      </c>
      <c r="L42" s="26">
        <f t="shared" si="0"/>
        <v>9.3077462501648416</v>
      </c>
      <c r="M42" s="26">
        <f t="shared" si="1"/>
        <v>0.7965921633360733</v>
      </c>
      <c r="N42" s="96">
        <f t="shared" si="2"/>
        <v>10</v>
      </c>
      <c r="O42" s="26">
        <f t="shared" si="3"/>
        <v>0.31740171501875297</v>
      </c>
      <c r="P42" s="3">
        <f>IF(L42&gt;'Power Curve'!$C$37,0,INDEX(Ci,$N42,1)*POWER(1-O42,3)+INDEX(Ci,$N42,2)*3*O42*POWER(1-O42,2)+INDEX(Ci,$N42,3)*3*POWER(O42,2)*(1-O42)+INDEX(Ci,$N42,4)*POWER(O42,3))</f>
        <v>1301.7677919580922</v>
      </c>
      <c r="Q42" s="3">
        <f>MAX(0,MIN(P42-V42+W42,'Power Curve'!$C$39))</f>
        <v>1301.4305480430257</v>
      </c>
      <c r="R42" s="3">
        <f t="shared" si="4"/>
        <v>1253.6199722290089</v>
      </c>
      <c r="S42" s="3">
        <f t="shared" si="5"/>
        <v>47.810575814016829</v>
      </c>
      <c r="T42" s="3">
        <f t="shared" si="6"/>
        <v>47.810575814016829</v>
      </c>
      <c r="V42" s="37">
        <f t="array" ref="V42">SUM(_xlfn.NORM.DIST($AD$3:$AD$1003,$L42,$AA42,FALSE)*WindSpeedStep*$AE$3:$AE$1003)/AG42</f>
        <v>1311.4066604476834</v>
      </c>
      <c r="W42" s="37">
        <f t="array" ref="W42">SUM(_xlfn.NORM.DIST($AD$3:$AD$1003,$L42,$AB42,FALSE)*WindSpeedStep*$AE$3:$AE$1003)/AH42</f>
        <v>1311.069416532617</v>
      </c>
      <c r="Y42" s="1">
        <f t="shared" si="7"/>
        <v>9</v>
      </c>
      <c r="Z42" s="99">
        <f>IF(L42&lt;'Power Curve'!$P$28,'Power Curve'!$Q$28,IF(L42&gt;'Power Curve'!$P$29,'Power Curve'!$Q$29,INDEX(ReferenceTurbulence,Y42)+(L42-INDEX(ReferenceTurbulenceWindSpeed,Y42))*(INDEX(ReferenceTurbulence,Y42+1)-INDEX(ReferenceTurbulence,Y42))/(INDEX(ReferenceTurbulenceWindSpeed,Y42+1)-INDEX(ReferenceTurbulenceWindSpeed,Y42))))</f>
        <v>0.12037907864333611</v>
      </c>
      <c r="AA42" s="100">
        <f t="shared" si="13"/>
        <v>1.1204579178408103</v>
      </c>
      <c r="AB42" s="29">
        <f t="shared" si="14"/>
        <v>1.1439141925097547</v>
      </c>
      <c r="AD42" s="29">
        <f>'Zero Turbulence Curve'!F41</f>
        <v>3.9000000000000021</v>
      </c>
      <c r="AE42" s="29">
        <f>'Zero Turbulence Curve'!G41</f>
        <v>4.1298997973706425E-2</v>
      </c>
      <c r="AF42" s="39"/>
      <c r="AG42" s="40">
        <f t="array" ref="AG42">SUM(_xlfn.NORM.DIST($AD$3:$AD$1003,$F42,$AA42,FALSE)*WindSpeedStep)</f>
        <v>1.000000000000004</v>
      </c>
      <c r="AH42" s="40">
        <f t="array" ref="AH42">SUM(_xlfn.NORM.DIST($AD$3:$AD$1003,$F42,$AB42,FALSE)*WindSpeedStep)</f>
        <v>1.0000000000000033</v>
      </c>
      <c r="AJ42" s="47">
        <f t="shared" si="8"/>
        <v>9</v>
      </c>
      <c r="AK42" s="83" t="b">
        <f>COUNTIF('Power Curve'!$D$2:$D$31,AJ42)&gt;0</f>
        <v>1</v>
      </c>
      <c r="AL42" s="83" t="b">
        <f t="shared" si="9"/>
        <v>0</v>
      </c>
      <c r="AM42" s="83" t="b">
        <f t="shared" si="15"/>
        <v>1</v>
      </c>
      <c r="AN42" s="47" t="str">
        <f t="shared" si="10"/>
        <v>Inner</v>
      </c>
      <c r="AO42" s="48" t="str">
        <f t="shared" si="11"/>
        <v>0.7-0.8</v>
      </c>
      <c r="AP42" s="49" t="str">
        <f t="shared" si="16"/>
        <v>19-20</v>
      </c>
      <c r="AQ42" s="49" t="str">
        <f t="shared" si="17"/>
        <v>Oct</v>
      </c>
      <c r="AR42" s="48" t="str">
        <f t="shared" si="18"/>
        <v>305-315</v>
      </c>
      <c r="AS42" s="49" t="str">
        <f t="shared" si="12"/>
        <v>Inner-TI</v>
      </c>
    </row>
    <row r="43" spans="5:45" x14ac:dyDescent="0.3">
      <c r="E43" s="15">
        <v>40823.819444444445</v>
      </c>
      <c r="F43" s="21">
        <v>9.44</v>
      </c>
      <c r="G43" s="21">
        <v>1217.4200057983371</v>
      </c>
      <c r="H43" s="42">
        <v>1.1454801606284741</v>
      </c>
      <c r="I43" s="35">
        <v>303.3</v>
      </c>
      <c r="J43" s="43">
        <v>0.13559322033898305</v>
      </c>
      <c r="K43" s="44">
        <v>0.24514574367208158</v>
      </c>
      <c r="L43" s="26">
        <f t="shared" si="0"/>
        <v>9.2311502967160557</v>
      </c>
      <c r="M43" s="26">
        <f t="shared" si="1"/>
        <v>0.78475401181740156</v>
      </c>
      <c r="N43" s="96">
        <f t="shared" si="2"/>
        <v>10</v>
      </c>
      <c r="O43" s="26">
        <f t="shared" si="3"/>
        <v>0.23598518012704794</v>
      </c>
      <c r="P43" s="3">
        <f>IF(L43&gt;'Power Curve'!$C$37,0,INDEX(Ci,$N43,1)*POWER(1-O43,3)+INDEX(Ci,$N43,2)*3*O43*POWER(1-O43,2)+INDEX(Ci,$N43,3)*3*POWER(O43,2)*(1-O43)+INDEX(Ci,$N43,4)*POWER(O43,3))</f>
        <v>1274.4940588841694</v>
      </c>
      <c r="Q43" s="3">
        <f>MAX(0,MIN(P43-V43+W43,'Power Curve'!$C$39))</f>
        <v>1273.0531892762019</v>
      </c>
      <c r="R43" s="3">
        <f t="shared" si="4"/>
        <v>1217.4200057983371</v>
      </c>
      <c r="S43" s="3">
        <f t="shared" si="5"/>
        <v>55.633183477864804</v>
      </c>
      <c r="T43" s="3">
        <f t="shared" si="6"/>
        <v>55.633183477864804</v>
      </c>
      <c r="V43" s="37">
        <f t="array" ref="V43">SUM(_xlfn.NORM.DIST($AD$3:$AD$1003,$L43,$AA43,FALSE)*WindSpeedStep*$AE$3:$AE$1003)/AG43</f>
        <v>1285.4383148129673</v>
      </c>
      <c r="W43" s="37">
        <f t="array" ref="W43">SUM(_xlfn.NORM.DIST($AD$3:$AD$1003,$L43,$AB43,FALSE)*WindSpeedStep*$AE$3:$AE$1003)/AH43</f>
        <v>1283.9974452049998</v>
      </c>
      <c r="Y43" s="1">
        <f t="shared" si="7"/>
        <v>9</v>
      </c>
      <c r="Z43" s="99">
        <f>IF(L43&lt;'Power Curve'!$P$28,'Power Curve'!$Q$28,IF(L43&gt;'Power Curve'!$P$29,'Power Curve'!$Q$29,INDEX(ReferenceTurbulence,Y43)+(L43-INDEX(ReferenceTurbulenceWindSpeed,Y43))*(INDEX(ReferenceTurbulence,Y43+1)-INDEX(ReferenceTurbulence,Y43))/(INDEX(ReferenceTurbulenceWindSpeed,Y43+1)-INDEX(ReferenceTurbulenceWindSpeed,Y43))))</f>
        <v>0.12042179645125971</v>
      </c>
      <c r="AA43" s="100">
        <f t="shared" si="13"/>
        <v>1.1116317020421265</v>
      </c>
      <c r="AB43" s="29">
        <f t="shared" si="14"/>
        <v>1.2516813961648889</v>
      </c>
      <c r="AD43" s="29">
        <f>'Zero Turbulence Curve'!F42</f>
        <v>4.0000000000000018</v>
      </c>
      <c r="AE43" s="29">
        <f>'Zero Turbulence Curve'!G42</f>
        <v>5.3150732444702434E-2</v>
      </c>
      <c r="AF43" s="39"/>
      <c r="AG43" s="40">
        <f t="array" ref="AG43">SUM(_xlfn.NORM.DIST($AD$3:$AD$1003,$F43,$AA43,FALSE)*WindSpeedStep)</f>
        <v>1.0000000000000036</v>
      </c>
      <c r="AH43" s="40">
        <f t="array" ref="AH43">SUM(_xlfn.NORM.DIST($AD$3:$AD$1003,$F43,$AB43,FALSE)*WindSpeedStep)</f>
        <v>0.99999999999998657</v>
      </c>
      <c r="AJ43" s="47">
        <f t="shared" si="8"/>
        <v>9</v>
      </c>
      <c r="AK43" s="83" t="b">
        <f>COUNTIF('Power Curve'!$D$2:$D$31,AJ43)&gt;0</f>
        <v>1</v>
      </c>
      <c r="AL43" s="83" t="b">
        <f t="shared" si="9"/>
        <v>0</v>
      </c>
      <c r="AM43" s="83" t="b">
        <f t="shared" si="15"/>
        <v>1</v>
      </c>
      <c r="AN43" s="47" t="str">
        <f t="shared" si="10"/>
        <v>Inner</v>
      </c>
      <c r="AO43" s="48" t="str">
        <f t="shared" si="11"/>
        <v>0.7-0.8</v>
      </c>
      <c r="AP43" s="49" t="str">
        <f t="shared" si="16"/>
        <v>19-20</v>
      </c>
      <c r="AQ43" s="49" t="str">
        <f t="shared" si="17"/>
        <v>Oct</v>
      </c>
      <c r="AR43" s="48" t="str">
        <f t="shared" si="18"/>
        <v>295-305</v>
      </c>
      <c r="AS43" s="49" t="str">
        <f t="shared" si="12"/>
        <v>Inner-TI</v>
      </c>
    </row>
    <row r="44" spans="5:45" x14ac:dyDescent="0.3">
      <c r="E44" s="15">
        <v>40823.826388888891</v>
      </c>
      <c r="F44" s="21">
        <v>9.27</v>
      </c>
      <c r="G44" s="21">
        <v>1172.72997283936</v>
      </c>
      <c r="H44" s="42">
        <v>1.1458769001332541</v>
      </c>
      <c r="I44" s="35">
        <v>302.7</v>
      </c>
      <c r="J44" s="43">
        <v>0.13915857605177995</v>
      </c>
      <c r="K44" s="44">
        <v>0.22903815612758374</v>
      </c>
      <c r="L44" s="26">
        <f t="shared" si="0"/>
        <v>9.0659577909686355</v>
      </c>
      <c r="M44" s="26">
        <f t="shared" si="1"/>
        <v>0.75922297754292689</v>
      </c>
      <c r="N44" s="96">
        <f t="shared" si="2"/>
        <v>10</v>
      </c>
      <c r="O44" s="26">
        <f t="shared" si="3"/>
        <v>6.0396251437418773E-2</v>
      </c>
      <c r="P44" s="3">
        <f>IF(L44&gt;'Power Curve'!$C$37,0,INDEX(Ci,$N44,1)*POWER(1-O44,3)+INDEX(Ci,$N44,2)*3*O44*POWER(1-O44,2)+INDEX(Ci,$N44,3)*3*POWER(O44,2)*(1-O44)+INDEX(Ci,$N44,4)*POWER(O44,3))</f>
        <v>1217.232323156127</v>
      </c>
      <c r="Q44" s="3">
        <f>MAX(0,MIN(P44-V44+W44,'Power Curve'!$C$39))</f>
        <v>1218.0705652040838</v>
      </c>
      <c r="R44" s="3">
        <f t="shared" si="4"/>
        <v>1172.72997283936</v>
      </c>
      <c r="S44" s="3">
        <f t="shared" si="5"/>
        <v>45.340592364723761</v>
      </c>
      <c r="T44" s="3">
        <f t="shared" si="6"/>
        <v>45.340592364723761</v>
      </c>
      <c r="V44" s="37">
        <f t="array" ref="V44">SUM(_xlfn.NORM.DIST($AD$3:$AD$1003,$L44,$AA44,FALSE)*WindSpeedStep*$AE$3:$AE$1003)/AG44</f>
        <v>1228.9389062429209</v>
      </c>
      <c r="W44" s="37">
        <f t="array" ref="W44">SUM(_xlfn.NORM.DIST($AD$3:$AD$1003,$L44,$AB44,FALSE)*WindSpeedStep*$AE$3:$AE$1003)/AH44</f>
        <v>1229.7771482908777</v>
      </c>
      <c r="Y44" s="1">
        <f t="shared" si="7"/>
        <v>9</v>
      </c>
      <c r="Z44" s="99">
        <f>IF(L44&lt;'Power Curve'!$P$28,'Power Curve'!$Q$28,IF(L44&gt;'Power Curve'!$P$29,'Power Curve'!$Q$29,INDEX(ReferenceTurbulence,Y44)+(L44-INDEX(ReferenceTurbulenceWindSpeed,Y44))*(INDEX(ReferenceTurbulence,Y44+1)-INDEX(ReferenceTurbulence,Y44))/(INDEX(ReferenceTurbulenceWindSpeed,Y44+1)-INDEX(ReferenceTurbulenceWindSpeed,Y44))))</f>
        <v>0.1205139248394213</v>
      </c>
      <c r="AA44" s="100">
        <f t="shared" si="13"/>
        <v>1.0925741558181601</v>
      </c>
      <c r="AB44" s="29">
        <f t="shared" si="14"/>
        <v>1.2616057767367359</v>
      </c>
      <c r="AD44" s="29">
        <f>'Zero Turbulence Curve'!F43</f>
        <v>4.1000000000000014</v>
      </c>
      <c r="AE44" s="29">
        <f>'Zero Turbulence Curve'!G43</f>
        <v>6.5002466915698456E-2</v>
      </c>
      <c r="AF44" s="39"/>
      <c r="AG44" s="40">
        <f t="array" ref="AG44">SUM(_xlfn.NORM.DIST($AD$3:$AD$1003,$F44,$AA44,FALSE)*WindSpeedStep)</f>
        <v>1.0000000000000036</v>
      </c>
      <c r="AH44" s="40">
        <f t="array" ref="AH44">SUM(_xlfn.NORM.DIST($AD$3:$AD$1003,$F44,$AB44,FALSE)*WindSpeedStep)</f>
        <v>0.99999999999993006</v>
      </c>
      <c r="AJ44" s="47">
        <f t="shared" si="8"/>
        <v>9</v>
      </c>
      <c r="AK44" s="83" t="b">
        <f>COUNTIF('Power Curve'!$D$2:$D$31,AJ44)&gt;0</f>
        <v>1</v>
      </c>
      <c r="AL44" s="83" t="b">
        <f t="shared" si="9"/>
        <v>0</v>
      </c>
      <c r="AM44" s="83" t="b">
        <f t="shared" si="15"/>
        <v>1</v>
      </c>
      <c r="AN44" s="47" t="str">
        <f t="shared" si="10"/>
        <v>Inner</v>
      </c>
      <c r="AO44" s="48" t="str">
        <f t="shared" si="11"/>
        <v>0.7-0.8</v>
      </c>
      <c r="AP44" s="49" t="str">
        <f t="shared" si="16"/>
        <v>19-20</v>
      </c>
      <c r="AQ44" s="49" t="str">
        <f t="shared" si="17"/>
        <v>Oct</v>
      </c>
      <c r="AR44" s="48" t="str">
        <f t="shared" si="18"/>
        <v>295-305</v>
      </c>
      <c r="AS44" s="49" t="str">
        <f t="shared" si="12"/>
        <v>Inner-TI</v>
      </c>
    </row>
    <row r="45" spans="5:45" x14ac:dyDescent="0.3">
      <c r="E45" s="15">
        <v>40823.833333333336</v>
      </c>
      <c r="F45" s="21">
        <v>9.06</v>
      </c>
      <c r="G45" s="21">
        <v>1169.7699737548851</v>
      </c>
      <c r="H45" s="42">
        <v>1.1461910111256151</v>
      </c>
      <c r="I45" s="35">
        <v>304.10000000000002</v>
      </c>
      <c r="J45" s="43">
        <v>0.14238410596026491</v>
      </c>
      <c r="K45" s="44">
        <v>0.18238336722022447</v>
      </c>
      <c r="L45" s="26">
        <f t="shared" si="0"/>
        <v>8.861389661445779</v>
      </c>
      <c r="M45" s="26">
        <f t="shared" si="1"/>
        <v>0.72760631368349638</v>
      </c>
      <c r="N45" s="96">
        <f t="shared" si="2"/>
        <v>9</v>
      </c>
      <c r="O45" s="26">
        <f t="shared" si="3"/>
        <v>0.852318855709985</v>
      </c>
      <c r="P45" s="3">
        <f>IF(L45&gt;'Power Curve'!$C$37,0,INDEX(Ci,$N45,1)*POWER(1-O45,3)+INDEX(Ci,$N45,2)*3*O45*POWER(1-O45,2)+INDEX(Ci,$N45,3)*3*POWER(O45,2)*(1-O45)+INDEX(Ci,$N45,4)*POWER(O45,3))</f>
        <v>1149.8326914783379</v>
      </c>
      <c r="Q45" s="3">
        <f>MAX(0,MIN(P45-V45+W45,'Power Curve'!$C$39))</f>
        <v>1154.1014972851121</v>
      </c>
      <c r="R45" s="3">
        <f t="shared" si="4"/>
        <v>1169.7699737548851</v>
      </c>
      <c r="S45" s="3">
        <f t="shared" si="5"/>
        <v>-15.668476469772941</v>
      </c>
      <c r="T45" s="3">
        <f t="shared" si="6"/>
        <v>15.668476469772941</v>
      </c>
      <c r="V45" s="37">
        <f t="array" ref="V45">SUM(_xlfn.NORM.DIST($AD$3:$AD$1003,$L45,$AA45,FALSE)*WindSpeedStep*$AE$3:$AE$1003)/AG45</f>
        <v>1158.561169782558</v>
      </c>
      <c r="W45" s="37">
        <f t="array" ref="W45">SUM(_xlfn.NORM.DIST($AD$3:$AD$1003,$L45,$AB45,FALSE)*WindSpeedStep*$AE$3:$AE$1003)/AH45</f>
        <v>1162.8299755893322</v>
      </c>
      <c r="Y45" s="1">
        <f t="shared" si="7"/>
        <v>8</v>
      </c>
      <c r="Z45" s="99">
        <f>IF(L45&lt;'Power Curve'!$P$28,'Power Curve'!$Q$28,IF(L45&gt;'Power Curve'!$P$29,'Power Curve'!$Q$29,INDEX(ReferenceTurbulence,Y45)+(L45-INDEX(ReferenceTurbulenceWindSpeed,Y45))*(INDEX(ReferenceTurbulence,Y45+1)-INDEX(ReferenceTurbulence,Y45))/(INDEX(ReferenceTurbulenceWindSpeed,Y45+1)-INDEX(ReferenceTurbulenceWindSpeed,Y45))))</f>
        <v>0.12037587726988958</v>
      </c>
      <c r="AA45" s="100">
        <f t="shared" si="13"/>
        <v>1.0666975543268655</v>
      </c>
      <c r="AB45" s="29">
        <f t="shared" si="14"/>
        <v>1.2617210445104918</v>
      </c>
      <c r="AD45" s="29">
        <f>'Zero Turbulence Curve'!F44</f>
        <v>4.2000000000000011</v>
      </c>
      <c r="AE45" s="29">
        <f>'Zero Turbulence Curve'!G44</f>
        <v>10.993359796443162</v>
      </c>
      <c r="AF45" s="39"/>
      <c r="AG45" s="40">
        <f t="array" ref="AG45">SUM(_xlfn.NORM.DIST($AD$3:$AD$1003,$F45,$AA45,FALSE)*WindSpeedStep)</f>
        <v>1.0000000000000033</v>
      </c>
      <c r="AH45" s="40">
        <f t="array" ref="AH45">SUM(_xlfn.NORM.DIST($AD$3:$AD$1003,$F45,$AB45,FALSE)*WindSpeedStep)</f>
        <v>0.99999999999974831</v>
      </c>
      <c r="AJ45" s="47">
        <f t="shared" si="8"/>
        <v>9</v>
      </c>
      <c r="AK45" s="83" t="b">
        <f>COUNTIF('Power Curve'!$D$2:$D$31,AJ45)&gt;0</f>
        <v>1</v>
      </c>
      <c r="AL45" s="83" t="b">
        <f t="shared" si="9"/>
        <v>0</v>
      </c>
      <c r="AM45" s="83" t="b">
        <f t="shared" si="15"/>
        <v>1</v>
      </c>
      <c r="AN45" s="47" t="str">
        <f t="shared" si="10"/>
        <v>Outer</v>
      </c>
      <c r="AO45" s="48" t="str">
        <f t="shared" si="11"/>
        <v>0.7-0.8</v>
      </c>
      <c r="AP45" s="49" t="str">
        <f t="shared" si="16"/>
        <v>20-21</v>
      </c>
      <c r="AQ45" s="49" t="str">
        <f t="shared" si="17"/>
        <v>Oct</v>
      </c>
      <c r="AR45" s="48" t="str">
        <f t="shared" si="18"/>
        <v>295-305</v>
      </c>
      <c r="AS45" s="49" t="str">
        <f t="shared" si="12"/>
        <v>HWS-HTI</v>
      </c>
    </row>
    <row r="46" spans="5:45" x14ac:dyDescent="0.3">
      <c r="E46" s="15">
        <v>40823.840277777781</v>
      </c>
      <c r="F46" s="21">
        <v>9.61</v>
      </c>
      <c r="G46" s="21">
        <v>946.97997283935547</v>
      </c>
      <c r="H46" s="42">
        <v>1.1464637733714698</v>
      </c>
      <c r="I46" s="35">
        <v>304</v>
      </c>
      <c r="J46" s="43">
        <v>0.11238293444328826</v>
      </c>
      <c r="K46" s="44">
        <v>0.18675202878616567</v>
      </c>
      <c r="L46" s="26">
        <f t="shared" si="0"/>
        <v>9.4000782783746573</v>
      </c>
      <c r="M46" s="26">
        <f t="shared" si="1"/>
        <v>0.81086237593555366</v>
      </c>
      <c r="N46" s="96">
        <f t="shared" si="2"/>
        <v>10</v>
      </c>
      <c r="O46" s="26">
        <f t="shared" si="3"/>
        <v>0.41554467764134972</v>
      </c>
      <c r="P46" s="3">
        <f>IF(L46&gt;'Power Curve'!$C$37,0,INDEX(Ci,$N46,1)*POWER(1-O46,3)+INDEX(Ci,$N46,2)*3*O46*POWER(1-O46,2)+INDEX(Ci,$N46,3)*3*POWER(O46,2)*(1-O46)+INDEX(Ci,$N46,4)*POWER(O46,3))</f>
        <v>1334.8766379632607</v>
      </c>
      <c r="Q46" s="3">
        <f>MAX(0,MIN(P46-V46+W46,'Power Curve'!$C$39))</f>
        <v>1336.451831064385</v>
      </c>
      <c r="R46" s="3">
        <f t="shared" si="4"/>
        <v>946.97997283935547</v>
      </c>
      <c r="S46" s="3">
        <f t="shared" si="5"/>
        <v>389.47185822502956</v>
      </c>
      <c r="T46" s="3">
        <f t="shared" si="6"/>
        <v>389.47185822502956</v>
      </c>
      <c r="V46" s="37">
        <f t="array" ref="V46">SUM(_xlfn.NORM.DIST($AD$3:$AD$1003,$L46,$AA46,FALSE)*WindSpeedStep*$AE$3:$AE$1003)/AG46</f>
        <v>1342.4248447071723</v>
      </c>
      <c r="W46" s="37">
        <f t="array" ref="W46">SUM(_xlfn.NORM.DIST($AD$3:$AD$1003,$L46,$AB46,FALSE)*WindSpeedStep*$AE$3:$AE$1003)/AH46</f>
        <v>1344.0000378082966</v>
      </c>
      <c r="Y46" s="1">
        <f t="shared" si="7"/>
        <v>9</v>
      </c>
      <c r="Z46" s="99">
        <f>IF(L46&lt;'Power Curve'!$P$28,'Power Curve'!$Q$28,IF(L46&gt;'Power Curve'!$P$29,'Power Curve'!$Q$29,INDEX(ReferenceTurbulence,Y46)+(L46-INDEX(ReferenceTurbulenceWindSpeed,Y46))*(INDEX(ReferenceTurbulence,Y46+1)-INDEX(ReferenceTurbulence,Y46))/(INDEX(ReferenceTurbulenceWindSpeed,Y46+1)-INDEX(ReferenceTurbulenceWindSpeed,Y46))))</f>
        <v>0.12032758477624951</v>
      </c>
      <c r="AA46" s="100">
        <f t="shared" si="13"/>
        <v>1.1310887159445082</v>
      </c>
      <c r="AB46" s="29">
        <f t="shared" si="14"/>
        <v>1.056408380920357</v>
      </c>
      <c r="AD46" s="29">
        <f>'Zero Turbulence Curve'!F45</f>
        <v>4.3000000000000007</v>
      </c>
      <c r="AE46" s="29">
        <f>'Zero Turbulence Curve'!G45</f>
        <v>34.524814063551261</v>
      </c>
      <c r="AF46" s="39"/>
      <c r="AG46" s="40">
        <f t="array" ref="AG46">SUM(_xlfn.NORM.DIST($AD$3:$AD$1003,$F46,$AA46,FALSE)*WindSpeedStep)</f>
        <v>1.0000000000000033</v>
      </c>
      <c r="AH46" s="40">
        <f t="array" ref="AH46">SUM(_xlfn.NORM.DIST($AD$3:$AD$1003,$F46,$AB46,FALSE)*WindSpeedStep)</f>
        <v>1.0000000000000033</v>
      </c>
      <c r="AJ46" s="47">
        <f t="shared" si="8"/>
        <v>9</v>
      </c>
      <c r="AK46" s="83" t="b">
        <f>COUNTIF('Power Curve'!$D$2:$D$31,AJ46)&gt;0</f>
        <v>1</v>
      </c>
      <c r="AL46" s="83" t="b">
        <f t="shared" si="9"/>
        <v>0</v>
      </c>
      <c r="AM46" s="83" t="b">
        <f t="shared" si="15"/>
        <v>1</v>
      </c>
      <c r="AN46" s="47" t="str">
        <f t="shared" si="10"/>
        <v>Inner</v>
      </c>
      <c r="AO46" s="48" t="str">
        <f t="shared" si="11"/>
        <v>0.8-0.9</v>
      </c>
      <c r="AP46" s="49" t="str">
        <f t="shared" si="16"/>
        <v>20-21</v>
      </c>
      <c r="AQ46" s="49" t="str">
        <f t="shared" si="17"/>
        <v>Oct</v>
      </c>
      <c r="AR46" s="48" t="str">
        <f t="shared" si="18"/>
        <v>295-305</v>
      </c>
      <c r="AS46" s="49" t="str">
        <f t="shared" si="12"/>
        <v>Inner-TI</v>
      </c>
    </row>
    <row r="47" spans="5:45" x14ac:dyDescent="0.3">
      <c r="E47" s="15">
        <v>40823.847222222219</v>
      </c>
      <c r="F47" s="21">
        <v>9.7200000000000006</v>
      </c>
      <c r="G47" s="21">
        <v>1200.3900451660129</v>
      </c>
      <c r="H47" s="42">
        <v>1.14654647581911</v>
      </c>
      <c r="I47" s="35">
        <v>301.39999999999998</v>
      </c>
      <c r="J47" s="43">
        <v>0.1008230452674897</v>
      </c>
      <c r="K47" s="44">
        <v>0.20077611011530716</v>
      </c>
      <c r="L47" s="26">
        <f t="shared" si="0"/>
        <v>9.5079040411537949</v>
      </c>
      <c r="M47" s="26">
        <f t="shared" si="1"/>
        <v>0.82752719515801121</v>
      </c>
      <c r="N47" s="96">
        <f t="shared" si="2"/>
        <v>10</v>
      </c>
      <c r="O47" s="26">
        <f t="shared" si="3"/>
        <v>0.53015647607535077</v>
      </c>
      <c r="P47" s="3">
        <f>IF(L47&gt;'Power Curve'!$C$37,0,INDEX(Ci,$N47,1)*POWER(1-O47,3)+INDEX(Ci,$N47,2)*3*O47*POWER(1-O47,2)+INDEX(Ci,$N47,3)*3*POWER(O47,2)*(1-O47)+INDEX(Ci,$N47,4)*POWER(O47,3))</f>
        <v>1373.4303510103878</v>
      </c>
      <c r="Q47" s="3">
        <f>MAX(0,MIN(P47-V47+W47,'Power Curve'!$C$39))</f>
        <v>1378.9065625351197</v>
      </c>
      <c r="R47" s="3">
        <f t="shared" si="4"/>
        <v>1200.3900451660129</v>
      </c>
      <c r="S47" s="3">
        <f t="shared" si="5"/>
        <v>178.51651736910685</v>
      </c>
      <c r="T47" s="3">
        <f t="shared" si="6"/>
        <v>178.51651736910685</v>
      </c>
      <c r="V47" s="37">
        <f t="array" ref="V47">SUM(_xlfn.NORM.DIST($AD$3:$AD$1003,$L47,$AA47,FALSE)*WindSpeedStep*$AE$3:$AE$1003)/AG47</f>
        <v>1378.1488535671942</v>
      </c>
      <c r="W47" s="37">
        <f t="array" ref="W47">SUM(_xlfn.NORM.DIST($AD$3:$AD$1003,$L47,$AB47,FALSE)*WindSpeedStep*$AE$3:$AE$1003)/AH47</f>
        <v>1383.6250650919262</v>
      </c>
      <c r="Y47" s="1">
        <f t="shared" si="7"/>
        <v>9</v>
      </c>
      <c r="Z47" s="99">
        <f>IF(L47&lt;'Power Curve'!$P$28,'Power Curve'!$Q$28,IF(L47&gt;'Power Curve'!$P$29,'Power Curve'!$Q$29,INDEX(ReferenceTurbulence,Y47)+(L47-INDEX(ReferenceTurbulenceWindSpeed,Y47))*(INDEX(ReferenceTurbulence,Y47+1)-INDEX(ReferenceTurbulence,Y47))/(INDEX(ReferenceTurbulenceWindSpeed,Y47+1)-INDEX(ReferenceTurbulenceWindSpeed,Y47))))</f>
        <v>0.12026745000389898</v>
      </c>
      <c r="AA47" s="100">
        <f t="shared" si="13"/>
        <v>1.143491373911333</v>
      </c>
      <c r="AB47" s="29">
        <f t="shared" si="14"/>
        <v>0.95861583954019725</v>
      </c>
      <c r="AD47" s="29">
        <f>'Zero Turbulence Curve'!F46</f>
        <v>4.4000000000000004</v>
      </c>
      <c r="AE47" s="29">
        <f>'Zero Turbulence Curve'!G46</f>
        <v>58.056268330659357</v>
      </c>
      <c r="AF47" s="39"/>
      <c r="AG47" s="40">
        <f t="array" ref="AG47">SUM(_xlfn.NORM.DIST($AD$3:$AD$1003,$F47,$AA47,FALSE)*WindSpeedStep)</f>
        <v>1.0000000000000038</v>
      </c>
      <c r="AH47" s="40">
        <f t="array" ref="AH47">SUM(_xlfn.NORM.DIST($AD$3:$AD$1003,$F47,$AB47,FALSE)*WindSpeedStep)</f>
        <v>1.0000000000000031</v>
      </c>
      <c r="AJ47" s="47">
        <f t="shared" si="8"/>
        <v>10</v>
      </c>
      <c r="AK47" s="83" t="b">
        <f>COUNTIF('Power Curve'!$D$2:$D$31,AJ47)&gt;0</f>
        <v>1</v>
      </c>
      <c r="AL47" s="83" t="b">
        <f t="shared" si="9"/>
        <v>0</v>
      </c>
      <c r="AM47" s="83" t="b">
        <f t="shared" si="15"/>
        <v>1</v>
      </c>
      <c r="AN47" s="47" t="str">
        <f t="shared" si="10"/>
        <v>Inner</v>
      </c>
      <c r="AO47" s="48" t="str">
        <f t="shared" si="11"/>
        <v>0.8-0.9</v>
      </c>
      <c r="AP47" s="49" t="str">
        <f t="shared" si="16"/>
        <v>20-21</v>
      </c>
      <c r="AQ47" s="49" t="str">
        <f t="shared" si="17"/>
        <v>Oct</v>
      </c>
      <c r="AR47" s="48" t="str">
        <f t="shared" si="18"/>
        <v>295-305</v>
      </c>
      <c r="AS47" s="49" t="str">
        <f t="shared" si="12"/>
        <v>Inner-TI</v>
      </c>
    </row>
    <row r="48" spans="5:45" x14ac:dyDescent="0.3">
      <c r="E48" s="15">
        <v>40823.854166666664</v>
      </c>
      <c r="F48" s="21">
        <v>8</v>
      </c>
      <c r="G48" s="21">
        <v>872.23000335693337</v>
      </c>
      <c r="H48" s="42">
        <v>1.1474644306888135</v>
      </c>
      <c r="I48" s="35">
        <v>303.10000000000002</v>
      </c>
      <c r="J48" s="43">
        <v>0.1825</v>
      </c>
      <c r="K48" s="44">
        <v>0.20566981379344632</v>
      </c>
      <c r="L48" s="26">
        <f t="shared" si="0"/>
        <v>7.8275232832950303</v>
      </c>
      <c r="M48" s="26">
        <f t="shared" si="1"/>
        <v>0.56781893218961199</v>
      </c>
      <c r="N48" s="96">
        <f t="shared" si="2"/>
        <v>8</v>
      </c>
      <c r="O48" s="26">
        <f t="shared" si="3"/>
        <v>0.81766344409921921</v>
      </c>
      <c r="P48" s="3">
        <f>IF(L48&gt;'Power Curve'!$C$37,0,INDEX(Ci,$N48,1)*POWER(1-O48,3)+INDEX(Ci,$N48,2)*3*O48*POWER(1-O48,2)+INDEX(Ci,$N48,3)*3*POWER(O48,2)*(1-O48)+INDEX(Ci,$N48,4)*POWER(O48,3))</f>
        <v>826.91417400849662</v>
      </c>
      <c r="Q48" s="3">
        <f>MAX(0,MIN(P48-V48+W48,'Power Curve'!$C$39))</f>
        <v>856.20824874992161</v>
      </c>
      <c r="R48" s="3">
        <f t="shared" si="4"/>
        <v>872.23000335693337</v>
      </c>
      <c r="S48" s="3">
        <f t="shared" si="5"/>
        <v>-16.021754607011758</v>
      </c>
      <c r="T48" s="3">
        <f t="shared" si="6"/>
        <v>16.021754607011758</v>
      </c>
      <c r="V48" s="37">
        <f t="array" ref="V48">SUM(_xlfn.NORM.DIST($AD$3:$AD$1003,$L48,$AA48,FALSE)*WindSpeedStep*$AE$3:$AE$1003)/AG48</f>
        <v>821.28621383110885</v>
      </c>
      <c r="W48" s="37">
        <f t="array" ref="W48">SUM(_xlfn.NORM.DIST($AD$3:$AD$1003,$L48,$AB48,FALSE)*WindSpeedStep*$AE$3:$AE$1003)/AH48</f>
        <v>850.58028857253385</v>
      </c>
      <c r="Y48" s="1">
        <f t="shared" si="7"/>
        <v>7</v>
      </c>
      <c r="Z48" s="99">
        <f>IF(L48&lt;'Power Curve'!$P$28,'Power Curve'!$Q$28,IF(L48&gt;'Power Curve'!$P$29,'Power Curve'!$Q$29,INDEX(ReferenceTurbulence,Y48)+(L48-INDEX(ReferenceTurbulenceWindSpeed,Y48))*(INDEX(ReferenceTurbulence,Y48+1)-INDEX(ReferenceTurbulence,Y48))/(INDEX(ReferenceTurbulenceWindSpeed,Y48+1)-INDEX(ReferenceTurbulenceWindSpeed,Y48))))</f>
        <v>0.11944658717732816</v>
      </c>
      <c r="AA48" s="100">
        <f t="shared" si="13"/>
        <v>0.93497094224066579</v>
      </c>
      <c r="AB48" s="29">
        <f t="shared" si="14"/>
        <v>1.4285229992013431</v>
      </c>
      <c r="AD48" s="29">
        <f>'Zero Turbulence Curve'!F47</f>
        <v>4.5</v>
      </c>
      <c r="AE48" s="29">
        <f>'Zero Turbulence Curve'!G47</f>
        <v>81.587722597767453</v>
      </c>
      <c r="AF48" s="39"/>
      <c r="AG48" s="40">
        <f t="array" ref="AG48">SUM(_xlfn.NORM.DIST($AD$3:$AD$1003,$F48,$AA48,FALSE)*WindSpeedStep)</f>
        <v>1.0000000000000038</v>
      </c>
      <c r="AH48" s="40">
        <f t="array" ref="AH48">SUM(_xlfn.NORM.DIST($AD$3:$AD$1003,$F48,$AB48,FALSE)*WindSpeedStep)</f>
        <v>0.99999999131492234</v>
      </c>
      <c r="AJ48" s="47">
        <f t="shared" si="8"/>
        <v>8</v>
      </c>
      <c r="AK48" s="83" t="b">
        <f>COUNTIF('Power Curve'!$D$2:$D$31,AJ48)&gt;0</f>
        <v>1</v>
      </c>
      <c r="AL48" s="83" t="b">
        <f t="shared" si="9"/>
        <v>0</v>
      </c>
      <c r="AM48" s="83" t="b">
        <f t="shared" si="15"/>
        <v>1</v>
      </c>
      <c r="AN48" s="47" t="str">
        <f t="shared" si="10"/>
        <v>Outer</v>
      </c>
      <c r="AO48" s="48" t="str">
        <f t="shared" si="11"/>
        <v>0.5-0.6</v>
      </c>
      <c r="AP48" s="49" t="str">
        <f t="shared" si="16"/>
        <v>20-21</v>
      </c>
      <c r="AQ48" s="49" t="str">
        <f t="shared" si="17"/>
        <v>Oct</v>
      </c>
      <c r="AR48" s="48" t="str">
        <f t="shared" si="18"/>
        <v>295-305</v>
      </c>
      <c r="AS48" s="49" t="str">
        <f t="shared" si="12"/>
        <v>HWS-HTI</v>
      </c>
    </row>
    <row r="49" spans="5:45" x14ac:dyDescent="0.3">
      <c r="E49" s="15">
        <v>40823.861111111109</v>
      </c>
      <c r="F49" s="21">
        <v>8.52</v>
      </c>
      <c r="G49" s="21">
        <v>966.9900207519529</v>
      </c>
      <c r="H49" s="42">
        <v>1.1480271417436909</v>
      </c>
      <c r="I49" s="35">
        <v>304</v>
      </c>
      <c r="J49" s="43">
        <v>0.13262910798122066</v>
      </c>
      <c r="K49" s="44">
        <v>0.1547821897488707</v>
      </c>
      <c r="L49" s="26">
        <f t="shared" si="0"/>
        <v>8.3376747698763189</v>
      </c>
      <c r="M49" s="26">
        <f t="shared" si="1"/>
        <v>0.64666448895473461</v>
      </c>
      <c r="N49" s="96">
        <f t="shared" si="2"/>
        <v>9</v>
      </c>
      <c r="O49" s="26">
        <f t="shared" si="3"/>
        <v>0.32884049137522137</v>
      </c>
      <c r="P49" s="3">
        <f>IF(L49&gt;'Power Curve'!$C$37,0,INDEX(Ci,$N49,1)*POWER(1-O49,3)+INDEX(Ci,$N49,2)*3*O49*POWER(1-O49,2)+INDEX(Ci,$N49,3)*3*POWER(O49,2)*(1-O49)+INDEX(Ci,$N49,4)*POWER(O49,3))</f>
        <v>981.57858124364407</v>
      </c>
      <c r="Q49" s="3">
        <f>MAX(0,MIN(P49-V49+W49,'Power Curve'!$C$39))</f>
        <v>987.18107732915257</v>
      </c>
      <c r="R49" s="3">
        <f t="shared" si="4"/>
        <v>966.9900207519529</v>
      </c>
      <c r="S49" s="3">
        <f t="shared" si="5"/>
        <v>20.191056577199674</v>
      </c>
      <c r="T49" s="3">
        <f t="shared" si="6"/>
        <v>20.191056577199674</v>
      </c>
      <c r="V49" s="37">
        <f t="array" ref="V49">SUM(_xlfn.NORM.DIST($AD$3:$AD$1003,$L49,$AA49,FALSE)*WindSpeedStep*$AE$3:$AE$1003)/AG49</f>
        <v>981.61306157434808</v>
      </c>
      <c r="W49" s="37">
        <f t="array" ref="W49">SUM(_xlfn.NORM.DIST($AD$3:$AD$1003,$L49,$AB49,FALSE)*WindSpeedStep*$AE$3:$AE$1003)/AH49</f>
        <v>987.21555765985659</v>
      </c>
      <c r="Y49" s="1">
        <f t="shared" si="7"/>
        <v>8</v>
      </c>
      <c r="Z49" s="99">
        <f>IF(L49&lt;'Power Curve'!$P$28,'Power Curve'!$Q$28,IF(L49&gt;'Power Curve'!$P$29,'Power Curve'!$Q$29,INDEX(ReferenceTurbulence,Y49)+(L49-INDEX(ReferenceTurbulenceWindSpeed,Y49))*(INDEX(ReferenceTurbulence,Y49+1)-INDEX(ReferenceTurbulence,Y49))/(INDEX(ReferenceTurbulenceWindSpeed,Y49+1)-INDEX(ReferenceTurbulenceWindSpeed,Y49))))</f>
        <v>0.11977422065389547</v>
      </c>
      <c r="AA49" s="100">
        <f t="shared" si="13"/>
        <v>0.99863849762758328</v>
      </c>
      <c r="AB49" s="29">
        <f t="shared" si="14"/>
        <v>1.1058183673662254</v>
      </c>
      <c r="AD49" s="29">
        <f>'Zero Turbulence Curve'!F48</f>
        <v>4.5999999999999996</v>
      </c>
      <c r="AE49" s="29">
        <f>'Zero Turbulence Curve'!G48</f>
        <v>105.11917686487556</v>
      </c>
      <c r="AF49" s="39"/>
      <c r="AG49" s="40">
        <f t="array" ref="AG49">SUM(_xlfn.NORM.DIST($AD$3:$AD$1003,$F49,$AA49,FALSE)*WindSpeedStep)</f>
        <v>1.0000000000000033</v>
      </c>
      <c r="AH49" s="40">
        <f t="array" ref="AH49">SUM(_xlfn.NORM.DIST($AD$3:$AD$1003,$F49,$AB49,FALSE)*WindSpeedStep)</f>
        <v>0.99999999999999922</v>
      </c>
      <c r="AJ49" s="47">
        <f t="shared" si="8"/>
        <v>8</v>
      </c>
      <c r="AK49" s="83" t="b">
        <f>COUNTIF('Power Curve'!$D$2:$D$31,AJ49)&gt;0</f>
        <v>1</v>
      </c>
      <c r="AL49" s="83" t="b">
        <f t="shared" si="9"/>
        <v>0</v>
      </c>
      <c r="AM49" s="83" t="b">
        <f t="shared" si="15"/>
        <v>1</v>
      </c>
      <c r="AN49" s="47" t="str">
        <f t="shared" si="10"/>
        <v>Inner</v>
      </c>
      <c r="AO49" s="48" t="str">
        <f t="shared" si="11"/>
        <v>0.6-0.7</v>
      </c>
      <c r="AP49" s="49" t="str">
        <f t="shared" si="16"/>
        <v>20-21</v>
      </c>
      <c r="AQ49" s="49" t="str">
        <f t="shared" si="17"/>
        <v>Oct</v>
      </c>
      <c r="AR49" s="48" t="str">
        <f t="shared" si="18"/>
        <v>295-305</v>
      </c>
      <c r="AS49" s="49" t="str">
        <f t="shared" si="12"/>
        <v>Inner-TI</v>
      </c>
    </row>
    <row r="50" spans="5:45" x14ac:dyDescent="0.3">
      <c r="E50" s="15">
        <v>40823.868055555555</v>
      </c>
      <c r="F50" s="21">
        <v>8.08</v>
      </c>
      <c r="G50" s="21">
        <v>692.34002447128341</v>
      </c>
      <c r="H50" s="42">
        <v>1.1483586537409376</v>
      </c>
      <c r="I50" s="35">
        <v>301</v>
      </c>
      <c r="J50" s="43">
        <v>0.12871287128712872</v>
      </c>
      <c r="K50" s="44">
        <v>0.18405418253352421</v>
      </c>
      <c r="L50" s="26">
        <f t="shared" si="0"/>
        <v>7.907851655044019</v>
      </c>
      <c r="M50" s="26">
        <f t="shared" si="1"/>
        <v>0.58023394098832803</v>
      </c>
      <c r="N50" s="96">
        <f t="shared" si="2"/>
        <v>8</v>
      </c>
      <c r="O50" s="26">
        <f t="shared" si="3"/>
        <v>0.8985124371562383</v>
      </c>
      <c r="P50" s="3">
        <f>IF(L50&gt;'Power Curve'!$C$37,0,INDEX(Ci,$N50,1)*POWER(1-O50,3)+INDEX(Ci,$N50,2)*3*O50*POWER(1-O50,2)+INDEX(Ci,$N50,3)*3*POWER(O50,2)*(1-O50)+INDEX(Ci,$N50,4)*POWER(O50,3))</f>
        <v>850.70133435270907</v>
      </c>
      <c r="Q50" s="3">
        <f>MAX(0,MIN(P50-V50+W50,'Power Curve'!$C$39))</f>
        <v>854.85813257342329</v>
      </c>
      <c r="R50" s="3">
        <f t="shared" si="4"/>
        <v>692.34002447128341</v>
      </c>
      <c r="S50" s="3">
        <f t="shared" si="5"/>
        <v>162.51810810213988</v>
      </c>
      <c r="T50" s="3">
        <f t="shared" si="6"/>
        <v>162.51810810213988</v>
      </c>
      <c r="V50" s="37">
        <f t="array" ref="V50">SUM(_xlfn.NORM.DIST($AD$3:$AD$1003,$L50,$AA50,FALSE)*WindSpeedStep*$AE$3:$AE$1003)/AG50</f>
        <v>845.5045469511399</v>
      </c>
      <c r="W50" s="37">
        <f t="array" ref="W50">SUM(_xlfn.NORM.DIST($AD$3:$AD$1003,$L50,$AB50,FALSE)*WindSpeedStep*$AE$3:$AE$1003)/AH50</f>
        <v>849.66134517185412</v>
      </c>
      <c r="Y50" s="1">
        <f t="shared" si="7"/>
        <v>7</v>
      </c>
      <c r="Z50" s="99">
        <f>IF(L50&lt;'Power Curve'!$P$28,'Power Curve'!$Q$28,IF(L50&gt;'Power Curve'!$P$29,'Power Curve'!$Q$29,INDEX(ReferenceTurbulence,Y50)+(L50-INDEX(ReferenceTurbulenceWindSpeed,Y50))*(INDEX(ReferenceTurbulence,Y50+1)-INDEX(ReferenceTurbulence,Y50))/(INDEX(ReferenceTurbulenceWindSpeed,Y50+1)-INDEX(ReferenceTurbulenceWindSpeed,Y50))))</f>
        <v>0.11942427621795865</v>
      </c>
      <c r="AA50" s="100">
        <f t="shared" si="13"/>
        <v>0.94438946034261839</v>
      </c>
      <c r="AB50" s="29">
        <f t="shared" si="14"/>
        <v>1.0178422922333885</v>
      </c>
      <c r="AD50" s="29">
        <f>'Zero Turbulence Curve'!F49</f>
        <v>4.6999999999999993</v>
      </c>
      <c r="AE50" s="29">
        <f>'Zero Turbulence Curve'!G49</f>
        <v>128.65063113198363</v>
      </c>
      <c r="AF50" s="39"/>
      <c r="AG50" s="40">
        <f t="array" ref="AG50">SUM(_xlfn.NORM.DIST($AD$3:$AD$1003,$F50,$AA50,FALSE)*WindSpeedStep)</f>
        <v>1.0000000000000033</v>
      </c>
      <c r="AH50" s="40">
        <f t="array" ref="AH50">SUM(_xlfn.NORM.DIST($AD$3:$AD$1003,$F50,$AB50,FALSE)*WindSpeedStep)</f>
        <v>1.0000000000000029</v>
      </c>
      <c r="AJ50" s="47">
        <f t="shared" si="8"/>
        <v>8</v>
      </c>
      <c r="AK50" s="83" t="b">
        <f>COUNTIF('Power Curve'!$D$2:$D$31,AJ50)&gt;0</f>
        <v>1</v>
      </c>
      <c r="AL50" s="83" t="b">
        <f t="shared" si="9"/>
        <v>0</v>
      </c>
      <c r="AM50" s="83" t="b">
        <f t="shared" si="15"/>
        <v>1</v>
      </c>
      <c r="AN50" s="47" t="str">
        <f t="shared" si="10"/>
        <v>Inner</v>
      </c>
      <c r="AO50" s="48" t="str">
        <f t="shared" si="11"/>
        <v>0.5-0.6</v>
      </c>
      <c r="AP50" s="49" t="str">
        <f t="shared" si="16"/>
        <v>20-21</v>
      </c>
      <c r="AQ50" s="49" t="str">
        <f t="shared" si="17"/>
        <v>Oct</v>
      </c>
      <c r="AR50" s="48" t="str">
        <f t="shared" si="18"/>
        <v>295-305</v>
      </c>
      <c r="AS50" s="49" t="str">
        <f t="shared" si="12"/>
        <v>Inner-TI</v>
      </c>
    </row>
    <row r="51" spans="5:45" x14ac:dyDescent="0.3">
      <c r="E51" s="15">
        <v>40823.875</v>
      </c>
      <c r="F51" s="21">
        <v>7.53</v>
      </c>
      <c r="G51" s="21">
        <v>966.1999816894529</v>
      </c>
      <c r="H51" s="42">
        <v>1.149461339757379</v>
      </c>
      <c r="I51" s="35">
        <v>300.60000000000002</v>
      </c>
      <c r="J51" s="43">
        <v>0.13014608233731739</v>
      </c>
      <c r="K51" s="44">
        <v>0.21851151414637468</v>
      </c>
      <c r="L51" s="26">
        <f t="shared" si="0"/>
        <v>7.3719277411073927</v>
      </c>
      <c r="M51" s="26">
        <f t="shared" si="1"/>
        <v>0.49740517249596383</v>
      </c>
      <c r="N51" s="96">
        <f t="shared" si="2"/>
        <v>8</v>
      </c>
      <c r="O51" s="26">
        <f t="shared" si="3"/>
        <v>0.35911511272960089</v>
      </c>
      <c r="P51" s="3">
        <f>IF(L51&gt;'Power Curve'!$C$37,0,INDEX(Ci,$N51,1)*POWER(1-O51,3)+INDEX(Ci,$N51,2)*3*O51*POWER(1-O51,2)+INDEX(Ci,$N51,3)*3*POWER(O51,2)*(1-O51)+INDEX(Ci,$N51,4)*POWER(O51,3))</f>
        <v>695.89462519830727</v>
      </c>
      <c r="Q51" s="3">
        <f>MAX(0,MIN(P51-V51+W51,'Power Curve'!$C$39))</f>
        <v>699.89961473113533</v>
      </c>
      <c r="R51" s="3">
        <f t="shared" si="4"/>
        <v>966.1999816894529</v>
      </c>
      <c r="S51" s="3">
        <f t="shared" si="5"/>
        <v>-266.30036695831757</v>
      </c>
      <c r="T51" s="3">
        <f t="shared" si="6"/>
        <v>266.30036695831757</v>
      </c>
      <c r="V51" s="37">
        <f t="array" ref="V51">SUM(_xlfn.NORM.DIST($AD$3:$AD$1003,$L51,$AA51,FALSE)*WindSpeedStep*$AE$3:$AE$1003)/AG51</f>
        <v>691.21792251332465</v>
      </c>
      <c r="W51" s="37">
        <f t="array" ref="W51">SUM(_xlfn.NORM.DIST($AD$3:$AD$1003,$L51,$AB51,FALSE)*WindSpeedStep*$AE$3:$AE$1003)/AH51</f>
        <v>695.22291204615271</v>
      </c>
      <c r="Y51" s="1">
        <f t="shared" si="7"/>
        <v>7</v>
      </c>
      <c r="Z51" s="99">
        <f>IF(L51&lt;'Power Curve'!$P$28,'Power Curve'!$Q$28,IF(L51&gt;'Power Curve'!$P$29,'Power Curve'!$Q$29,INDEX(ReferenceTurbulence,Y51)+(L51-INDEX(ReferenceTurbulenceWindSpeed,Y51))*(INDEX(ReferenceTurbulence,Y51+1)-INDEX(ReferenceTurbulence,Y51))/(INDEX(ReferenceTurbulenceWindSpeed,Y51+1)-INDEX(ReferenceTurbulenceWindSpeed,Y51))))</f>
        <v>0.11957312744460064</v>
      </c>
      <c r="AA51" s="100">
        <f t="shared" si="13"/>
        <v>0.88148445529982111</v>
      </c>
      <c r="AB51" s="29">
        <f t="shared" si="14"/>
        <v>0.95942751477891697</v>
      </c>
      <c r="AD51" s="29">
        <f>'Zero Turbulence Curve'!F50</f>
        <v>4.7999999999999989</v>
      </c>
      <c r="AE51" s="29">
        <f>'Zero Turbulence Curve'!G50</f>
        <v>152.18208539909176</v>
      </c>
      <c r="AF51" s="39"/>
      <c r="AG51" s="40">
        <f t="array" ref="AG51">SUM(_xlfn.NORM.DIST($AD$3:$AD$1003,$F51,$AA51,FALSE)*WindSpeedStep)</f>
        <v>1.0000000000000038</v>
      </c>
      <c r="AH51" s="40">
        <f t="array" ref="AH51">SUM(_xlfn.NORM.DIST($AD$3:$AD$1003,$F51,$AB51,FALSE)*WindSpeedStep)</f>
        <v>1.000000000000002</v>
      </c>
      <c r="AJ51" s="47">
        <f t="shared" si="8"/>
        <v>7</v>
      </c>
      <c r="AK51" s="83" t="b">
        <f>COUNTIF('Power Curve'!$D$2:$D$31,AJ51)&gt;0</f>
        <v>1</v>
      </c>
      <c r="AL51" s="83" t="b">
        <f t="shared" si="9"/>
        <v>0</v>
      </c>
      <c r="AM51" s="83" t="b">
        <f t="shared" si="15"/>
        <v>1</v>
      </c>
      <c r="AN51" s="47" t="str">
        <f t="shared" si="10"/>
        <v>Inner</v>
      </c>
      <c r="AO51" s="48" t="str">
        <f t="shared" si="11"/>
        <v>0.4-0.5</v>
      </c>
      <c r="AP51" s="49" t="str">
        <f t="shared" si="16"/>
        <v>21-22</v>
      </c>
      <c r="AQ51" s="49" t="str">
        <f t="shared" si="17"/>
        <v>Oct</v>
      </c>
      <c r="AR51" s="48" t="str">
        <f t="shared" si="18"/>
        <v>295-305</v>
      </c>
      <c r="AS51" s="49" t="str">
        <f t="shared" si="12"/>
        <v>Inner-TI</v>
      </c>
    </row>
    <row r="52" spans="5:45" x14ac:dyDescent="0.3">
      <c r="E52" s="15">
        <v>40823.881944444445</v>
      </c>
      <c r="F52" s="21">
        <v>8.51</v>
      </c>
      <c r="G52" s="21">
        <v>1144.5200576782231</v>
      </c>
      <c r="H52" s="42">
        <v>1.1499836064694866</v>
      </c>
      <c r="I52" s="35">
        <v>296</v>
      </c>
      <c r="J52" s="43">
        <v>0.12690951821386606</v>
      </c>
      <c r="K52" s="44">
        <v>0.24286035911241677</v>
      </c>
      <c r="L52" s="26">
        <f t="shared" si="0"/>
        <v>8.332616870213462</v>
      </c>
      <c r="M52" s="26">
        <f t="shared" si="1"/>
        <v>0.64588277425729734</v>
      </c>
      <c r="N52" s="96">
        <f t="shared" si="2"/>
        <v>9</v>
      </c>
      <c r="O52" s="26">
        <f t="shared" si="3"/>
        <v>0.32378487602972844</v>
      </c>
      <c r="P52" s="3">
        <f>IF(L52&gt;'Power Curve'!$C$37,0,INDEX(Ci,$N52,1)*POWER(1-O52,3)+INDEX(Ci,$N52,2)*3*O52*POWER(1-O52,2)+INDEX(Ci,$N52,3)*3*POWER(O52,2)*(1-O52)+INDEX(Ci,$N52,4)*POWER(O52,3))</f>
        <v>979.99369500704574</v>
      </c>
      <c r="Q52" s="3">
        <f>MAX(0,MIN(P52-V52+W52,'Power Curve'!$C$39))</f>
        <v>983.13450900719681</v>
      </c>
      <c r="R52" s="3">
        <f t="shared" si="4"/>
        <v>1144.5200576782231</v>
      </c>
      <c r="S52" s="3">
        <f t="shared" si="5"/>
        <v>-161.3855486710263</v>
      </c>
      <c r="T52" s="3">
        <f t="shared" si="6"/>
        <v>161.3855486710263</v>
      </c>
      <c r="V52" s="37">
        <f t="array" ref="V52">SUM(_xlfn.NORM.DIST($AD$3:$AD$1003,$L52,$AA52,FALSE)*WindSpeedStep*$AE$3:$AE$1003)/AG52</f>
        <v>979.95335547711352</v>
      </c>
      <c r="W52" s="37">
        <f t="array" ref="W52">SUM(_xlfn.NORM.DIST($AD$3:$AD$1003,$L52,$AB52,FALSE)*WindSpeedStep*$AE$3:$AE$1003)/AH52</f>
        <v>983.09416947726459</v>
      </c>
      <c r="Y52" s="1">
        <f t="shared" si="7"/>
        <v>8</v>
      </c>
      <c r="Z52" s="99">
        <f>IF(L52&lt;'Power Curve'!$P$28,'Power Curve'!$Q$28,IF(L52&gt;'Power Curve'!$P$29,'Power Curve'!$Q$29,INDEX(ReferenceTurbulence,Y52)+(L52-INDEX(ReferenceTurbulenceWindSpeed,Y52))*(INDEX(ReferenceTurbulence,Y52+1)-INDEX(ReferenceTurbulence,Y52))/(INDEX(ReferenceTurbulenceWindSpeed,Y52+1)-INDEX(ReferenceTurbulenceWindSpeed,Y52))))</f>
        <v>0.11976841001370901</v>
      </c>
      <c r="AA52" s="100">
        <f t="shared" si="13"/>
        <v>0.99798427379887467</v>
      </c>
      <c r="AB52" s="29">
        <f t="shared" si="14"/>
        <v>1.0574883924595231</v>
      </c>
      <c r="AD52" s="29">
        <f>'Zero Turbulence Curve'!F51</f>
        <v>4.8999999999999986</v>
      </c>
      <c r="AE52" s="29">
        <f>'Zero Turbulence Curve'!G51</f>
        <v>175.71353966619984</v>
      </c>
      <c r="AF52" s="39"/>
      <c r="AG52" s="40">
        <f t="array" ref="AG52">SUM(_xlfn.NORM.DIST($AD$3:$AD$1003,$F52,$AA52,FALSE)*WindSpeedStep)</f>
        <v>1.0000000000000033</v>
      </c>
      <c r="AH52" s="40">
        <f t="array" ref="AH52">SUM(_xlfn.NORM.DIST($AD$3:$AD$1003,$F52,$AB52,FALSE)*WindSpeedStep)</f>
        <v>1.000000000000004</v>
      </c>
      <c r="AJ52" s="47">
        <f t="shared" si="8"/>
        <v>8</v>
      </c>
      <c r="AK52" s="83" t="b">
        <f>COUNTIF('Power Curve'!$D$2:$D$31,AJ52)&gt;0</f>
        <v>1</v>
      </c>
      <c r="AL52" s="83" t="b">
        <f t="shared" si="9"/>
        <v>0</v>
      </c>
      <c r="AM52" s="83" t="b">
        <f t="shared" si="15"/>
        <v>1</v>
      </c>
      <c r="AN52" s="47" t="str">
        <f t="shared" si="10"/>
        <v>Inner</v>
      </c>
      <c r="AO52" s="48" t="str">
        <f t="shared" si="11"/>
        <v>0.6-0.7</v>
      </c>
      <c r="AP52" s="49" t="str">
        <f t="shared" si="16"/>
        <v>21-22</v>
      </c>
      <c r="AQ52" s="49" t="str">
        <f t="shared" si="17"/>
        <v>Oct</v>
      </c>
      <c r="AR52" s="48" t="str">
        <f t="shared" si="18"/>
        <v>295-305</v>
      </c>
      <c r="AS52" s="49" t="str">
        <f t="shared" si="12"/>
        <v>Inner-TI</v>
      </c>
    </row>
    <row r="53" spans="5:45" x14ac:dyDescent="0.3">
      <c r="E53" s="15">
        <v>40823.888888888891</v>
      </c>
      <c r="F53" s="21">
        <v>9.09</v>
      </c>
      <c r="G53" s="21">
        <v>1098.8899917602564</v>
      </c>
      <c r="H53" s="42">
        <v>1.1503813594282757</v>
      </c>
      <c r="I53" s="35">
        <v>300.7</v>
      </c>
      <c r="J53" s="43">
        <v>0.13751375137513752</v>
      </c>
      <c r="K53" s="44">
        <v>0.24282749662350525</v>
      </c>
      <c r="L53" s="26">
        <f t="shared" si="0"/>
        <v>8.9015533476793145</v>
      </c>
      <c r="M53" s="26">
        <f t="shared" si="1"/>
        <v>0.73381374086173368</v>
      </c>
      <c r="N53" s="96">
        <f t="shared" si="2"/>
        <v>9</v>
      </c>
      <c r="O53" s="26">
        <f t="shared" si="3"/>
        <v>0.89246440267386651</v>
      </c>
      <c r="P53" s="3">
        <f>IF(L53&gt;'Power Curve'!$C$37,0,INDEX(Ci,$N53,1)*POWER(1-O53,3)+INDEX(Ci,$N53,2)*3*O53*POWER(1-O53,2)+INDEX(Ci,$N53,3)*3*POWER(O53,2)*(1-O53)+INDEX(Ci,$N53,4)*POWER(O53,3))</f>
        <v>1162.9822869012714</v>
      </c>
      <c r="Q53" s="3">
        <f>MAX(0,MIN(P53-V53+W53,'Power Curve'!$C$39))</f>
        <v>1166.0270389959676</v>
      </c>
      <c r="R53" s="3">
        <f t="shared" si="4"/>
        <v>1098.8899917602564</v>
      </c>
      <c r="S53" s="3">
        <f t="shared" si="5"/>
        <v>67.137047235711179</v>
      </c>
      <c r="T53" s="3">
        <f t="shared" si="6"/>
        <v>67.137047235711179</v>
      </c>
      <c r="V53" s="37">
        <f t="array" ref="V53">SUM(_xlfn.NORM.DIST($AD$3:$AD$1003,$L53,$AA53,FALSE)*WindSpeedStep*$AE$3:$AE$1003)/AG53</f>
        <v>1172.381936918237</v>
      </c>
      <c r="W53" s="37">
        <f t="array" ref="W53">SUM(_xlfn.NORM.DIST($AD$3:$AD$1003,$L53,$AB53,FALSE)*WindSpeedStep*$AE$3:$AE$1003)/AH53</f>
        <v>1175.4266890129331</v>
      </c>
      <c r="Y53" s="1">
        <f t="shared" si="7"/>
        <v>8</v>
      </c>
      <c r="Z53" s="99">
        <f>IF(L53&lt;'Power Curve'!$P$28,'Power Curve'!$Q$28,IF(L53&gt;'Power Curve'!$P$29,'Power Curve'!$Q$29,INDEX(ReferenceTurbulence,Y53)+(L53-INDEX(ReferenceTurbulenceWindSpeed,Y53))*(INDEX(ReferenceTurbulence,Y53+1)-INDEX(ReferenceTurbulence,Y53))/(INDEX(ReferenceTurbulenceWindSpeed,Y53+1)-INDEX(ReferenceTurbulenceWindSpeed,Y53))))</f>
        <v>0.12042201830565945</v>
      </c>
      <c r="AA53" s="100">
        <f t="shared" si="13"/>
        <v>1.0719430201830427</v>
      </c>
      <c r="AB53" s="29">
        <f t="shared" si="14"/>
        <v>1.2240859939052964</v>
      </c>
      <c r="AD53" s="29">
        <f>'Zero Turbulence Curve'!F52</f>
        <v>4.9999999999999982</v>
      </c>
      <c r="AE53" s="29">
        <f>'Zero Turbulence Curve'!G52</f>
        <v>199.24499393330797</v>
      </c>
      <c r="AF53" s="39"/>
      <c r="AG53" s="40">
        <f t="array" ref="AG53">SUM(_xlfn.NORM.DIST($AD$3:$AD$1003,$F53,$AA53,FALSE)*WindSpeedStep)</f>
        <v>1.0000000000000029</v>
      </c>
      <c r="AH53" s="40">
        <f t="array" ref="AH53">SUM(_xlfn.NORM.DIST($AD$3:$AD$1003,$F53,$AB53,FALSE)*WindSpeedStep)</f>
        <v>0.99999999999996314</v>
      </c>
      <c r="AJ53" s="47">
        <f t="shared" si="8"/>
        <v>9</v>
      </c>
      <c r="AK53" s="83" t="b">
        <f>COUNTIF('Power Curve'!$D$2:$D$31,AJ53)&gt;0</f>
        <v>1</v>
      </c>
      <c r="AL53" s="83" t="b">
        <f t="shared" si="9"/>
        <v>0</v>
      </c>
      <c r="AM53" s="83" t="b">
        <f t="shared" si="15"/>
        <v>1</v>
      </c>
      <c r="AN53" s="47" t="str">
        <f t="shared" si="10"/>
        <v>Inner</v>
      </c>
      <c r="AO53" s="48" t="str">
        <f t="shared" si="11"/>
        <v>0.7-0.8</v>
      </c>
      <c r="AP53" s="49" t="str">
        <f t="shared" si="16"/>
        <v>21-22</v>
      </c>
      <c r="AQ53" s="49" t="str">
        <f t="shared" si="17"/>
        <v>Oct</v>
      </c>
      <c r="AR53" s="48" t="str">
        <f t="shared" si="18"/>
        <v>295-305</v>
      </c>
      <c r="AS53" s="49" t="str">
        <f t="shared" si="12"/>
        <v>Inner-TI</v>
      </c>
    </row>
    <row r="54" spans="5:45" x14ac:dyDescent="0.3">
      <c r="E54" s="15">
        <v>40823.895833333336</v>
      </c>
      <c r="F54" s="21">
        <v>9.61</v>
      </c>
      <c r="G54" s="21">
        <v>1272.7400131225611</v>
      </c>
      <c r="H54" s="42">
        <v>1.1505476363841913</v>
      </c>
      <c r="I54" s="35">
        <v>302.10000000000002</v>
      </c>
      <c r="J54" s="43">
        <v>0.13423517169614985</v>
      </c>
      <c r="K54" s="44">
        <v>0.26629160266715618</v>
      </c>
      <c r="L54" s="26">
        <f t="shared" si="0"/>
        <v>9.4112265126238928</v>
      </c>
      <c r="M54" s="26">
        <f t="shared" si="1"/>
        <v>0.81258537147599474</v>
      </c>
      <c r="N54" s="96">
        <f t="shared" si="2"/>
        <v>10</v>
      </c>
      <c r="O54" s="26">
        <f t="shared" si="3"/>
        <v>0.42739452821264212</v>
      </c>
      <c r="P54" s="3">
        <f>IF(L54&gt;'Power Curve'!$C$37,0,INDEX(Ci,$N54,1)*POWER(1-O54,3)+INDEX(Ci,$N54,2)*3*O54*POWER(1-O54,2)+INDEX(Ci,$N54,3)*3*POWER(O54,2)*(1-O54)+INDEX(Ci,$N54,4)*POWER(O54,3))</f>
        <v>1338.8763568554027</v>
      </c>
      <c r="Q54" s="3">
        <f>MAX(0,MIN(P54-V54+W54,'Power Curve'!$C$39))</f>
        <v>1335.0651904456054</v>
      </c>
      <c r="R54" s="3">
        <f t="shared" si="4"/>
        <v>1272.7400131225611</v>
      </c>
      <c r="S54" s="3">
        <f t="shared" si="5"/>
        <v>62.325177323044272</v>
      </c>
      <c r="T54" s="3">
        <f t="shared" si="6"/>
        <v>62.325177323044272</v>
      </c>
      <c r="V54" s="37">
        <f t="array" ref="V54">SUM(_xlfn.NORM.DIST($AD$3:$AD$1003,$L54,$AA54,FALSE)*WindSpeedStep*$AE$3:$AE$1003)/AG54</f>
        <v>1346.1452546757137</v>
      </c>
      <c r="W54" s="37">
        <f t="array" ref="W54">SUM(_xlfn.NORM.DIST($AD$3:$AD$1003,$L54,$AB54,FALSE)*WindSpeedStep*$AE$3:$AE$1003)/AH54</f>
        <v>1342.3340882659163</v>
      </c>
      <c r="Y54" s="1">
        <f t="shared" si="7"/>
        <v>9</v>
      </c>
      <c r="Z54" s="99">
        <f>IF(L54&lt;'Power Curve'!$P$28,'Power Curve'!$Q$28,IF(L54&gt;'Power Curve'!$P$29,'Power Curve'!$Q$29,INDEX(ReferenceTurbulence,Y54)+(L54-INDEX(ReferenceTurbulenceWindSpeed,Y54))*(INDEX(ReferenceTurbulence,Y54+1)-INDEX(ReferenceTurbulence,Y54))/(INDEX(ReferenceTurbulenceWindSpeed,Y54+1)-INDEX(ReferenceTurbulenceWindSpeed,Y54))))</f>
        <v>0.12032136737039575</v>
      </c>
      <c r="AA54" s="100">
        <f t="shared" si="13"/>
        <v>1.1323716426314279</v>
      </c>
      <c r="AB54" s="29">
        <f t="shared" si="14"/>
        <v>1.2633176067934258</v>
      </c>
      <c r="AD54" s="29">
        <f>'Zero Turbulence Curve'!F53</f>
        <v>5.0999999999999979</v>
      </c>
      <c r="AE54" s="29">
        <f>'Zero Turbulence Curve'!G53</f>
        <v>216.62764333442809</v>
      </c>
      <c r="AF54" s="39"/>
      <c r="AG54" s="40">
        <f t="array" ref="AG54">SUM(_xlfn.NORM.DIST($AD$3:$AD$1003,$F54,$AA54,FALSE)*WindSpeedStep)</f>
        <v>1.0000000000000033</v>
      </c>
      <c r="AH54" s="40">
        <f t="array" ref="AH54">SUM(_xlfn.NORM.DIST($AD$3:$AD$1003,$F54,$AB54,FALSE)*WindSpeedStep)</f>
        <v>0.99999999999999345</v>
      </c>
      <c r="AJ54" s="47">
        <f t="shared" si="8"/>
        <v>9</v>
      </c>
      <c r="AK54" s="83" t="b">
        <f>COUNTIF('Power Curve'!$D$2:$D$31,AJ54)&gt;0</f>
        <v>1</v>
      </c>
      <c r="AL54" s="83" t="b">
        <f t="shared" si="9"/>
        <v>0</v>
      </c>
      <c r="AM54" s="83" t="b">
        <f t="shared" si="15"/>
        <v>1</v>
      </c>
      <c r="AN54" s="47" t="str">
        <f t="shared" si="10"/>
        <v>Inner</v>
      </c>
      <c r="AO54" s="48" t="str">
        <f t="shared" si="11"/>
        <v>0.8-0.9</v>
      </c>
      <c r="AP54" s="49" t="str">
        <f t="shared" si="16"/>
        <v>21-22</v>
      </c>
      <c r="AQ54" s="49" t="str">
        <f t="shared" si="17"/>
        <v>Oct</v>
      </c>
      <c r="AR54" s="48" t="str">
        <f t="shared" si="18"/>
        <v>295-305</v>
      </c>
      <c r="AS54" s="49" t="str">
        <f t="shared" si="12"/>
        <v>Inner-TI</v>
      </c>
    </row>
    <row r="55" spans="5:45" x14ac:dyDescent="0.3">
      <c r="E55" s="15">
        <v>40823.902777777781</v>
      </c>
      <c r="F55" s="21">
        <v>9.6199999999999992</v>
      </c>
      <c r="G55" s="21">
        <v>1472.2100524902389</v>
      </c>
      <c r="H55" s="42">
        <v>1.1514032145044297</v>
      </c>
      <c r="I55" s="35">
        <v>304.5</v>
      </c>
      <c r="J55" s="43">
        <v>9.0436590436590442E-2</v>
      </c>
      <c r="K55" s="44">
        <v>0.15539680484547028</v>
      </c>
      <c r="L55" s="26">
        <f t="shared" si="0"/>
        <v>9.4233543348324247</v>
      </c>
      <c r="M55" s="26">
        <f t="shared" si="1"/>
        <v>0.81445976549332511</v>
      </c>
      <c r="N55" s="96">
        <f t="shared" si="2"/>
        <v>10</v>
      </c>
      <c r="O55" s="26">
        <f t="shared" si="3"/>
        <v>0.44028561730472504</v>
      </c>
      <c r="P55" s="3">
        <f>IF(L55&gt;'Power Curve'!$C$37,0,INDEX(Ci,$N55,1)*POWER(1-O55,3)+INDEX(Ci,$N55,2)*3*O55*POWER(1-O55,2)+INDEX(Ci,$N55,3)*3*POWER(O55,2)*(1-O55)+INDEX(Ci,$N55,4)*POWER(O55,3))</f>
        <v>1343.2256908546779</v>
      </c>
      <c r="Q55" s="3">
        <f>MAX(0,MIN(P55-V55+W55,'Power Curve'!$C$39))</f>
        <v>1347.700127238654</v>
      </c>
      <c r="R55" s="3">
        <f t="shared" si="4"/>
        <v>1472.2100524902389</v>
      </c>
      <c r="S55" s="3">
        <f t="shared" si="5"/>
        <v>-124.50992525158495</v>
      </c>
      <c r="T55" s="3">
        <f t="shared" si="6"/>
        <v>124.50992525158495</v>
      </c>
      <c r="V55" s="37">
        <f t="array" ref="V55">SUM(_xlfn.NORM.DIST($AD$3:$AD$1003,$L55,$AA55,FALSE)*WindSpeedStep*$AE$3:$AE$1003)/AG55</f>
        <v>1350.1859496551031</v>
      </c>
      <c r="W55" s="37">
        <f t="array" ref="W55">SUM(_xlfn.NORM.DIST($AD$3:$AD$1003,$L55,$AB55,FALSE)*WindSpeedStep*$AE$3:$AE$1003)/AH55</f>
        <v>1354.6603860390792</v>
      </c>
      <c r="Y55" s="1">
        <f t="shared" si="7"/>
        <v>9</v>
      </c>
      <c r="Z55" s="99">
        <f>IF(L55&lt;'Power Curve'!$P$28,'Power Curve'!$Q$28,IF(L55&gt;'Power Curve'!$P$29,'Power Curve'!$Q$29,INDEX(ReferenceTurbulence,Y55)+(L55-INDEX(ReferenceTurbulenceWindSpeed,Y55))*(INDEX(ReferenceTurbulence,Y55+1)-INDEX(ReferenceTurbulence,Y55))/(INDEX(ReferenceTurbulenceWindSpeed,Y55+1)-INDEX(ReferenceTurbulenceWindSpeed,Y55))))</f>
        <v>0.12031460364520782</v>
      </c>
      <c r="AA55" s="100">
        <f t="shared" si="13"/>
        <v>1.1337671418037143</v>
      </c>
      <c r="AB55" s="29">
        <f t="shared" si="14"/>
        <v>0.85221603651810918</v>
      </c>
      <c r="AD55" s="29">
        <f>'Zero Turbulence Curve'!F54</f>
        <v>5.1999999999999975</v>
      </c>
      <c r="AE55" s="29">
        <f>'Zero Turbulence Curve'!G54</f>
        <v>231.60614321641017</v>
      </c>
      <c r="AF55" s="39"/>
      <c r="AG55" s="40">
        <f t="array" ref="AG55">SUM(_xlfn.NORM.DIST($AD$3:$AD$1003,$F55,$AA55,FALSE)*WindSpeedStep)</f>
        <v>1.000000000000004</v>
      </c>
      <c r="AH55" s="40">
        <f t="array" ref="AH55">SUM(_xlfn.NORM.DIST($AD$3:$AD$1003,$F55,$AB55,FALSE)*WindSpeedStep)</f>
        <v>1.000000000000004</v>
      </c>
      <c r="AJ55" s="47">
        <f t="shared" si="8"/>
        <v>9</v>
      </c>
      <c r="AK55" s="83" t="b">
        <f>COUNTIF('Power Curve'!$D$2:$D$31,AJ55)&gt;0</f>
        <v>1</v>
      </c>
      <c r="AL55" s="83" t="b">
        <f t="shared" si="9"/>
        <v>0</v>
      </c>
      <c r="AM55" s="83" t="b">
        <f t="shared" si="15"/>
        <v>1</v>
      </c>
      <c r="AN55" s="47" t="str">
        <f t="shared" si="10"/>
        <v>Outer</v>
      </c>
      <c r="AO55" s="48" t="str">
        <f t="shared" si="11"/>
        <v>0.8-0.9</v>
      </c>
      <c r="AP55" s="49" t="str">
        <f t="shared" si="16"/>
        <v>21-22</v>
      </c>
      <c r="AQ55" s="49" t="str">
        <f t="shared" si="17"/>
        <v>Oct</v>
      </c>
      <c r="AR55" s="48" t="str">
        <f t="shared" si="18"/>
        <v>295-305</v>
      </c>
      <c r="AS55" s="49" t="str">
        <f t="shared" si="12"/>
        <v>HWS-LTI</v>
      </c>
    </row>
    <row r="56" spans="5:45" x14ac:dyDescent="0.3">
      <c r="E56" s="15">
        <v>40823.909722222219</v>
      </c>
      <c r="F56" s="21">
        <v>9.41</v>
      </c>
      <c r="G56" s="21">
        <v>1091.40002441406</v>
      </c>
      <c r="H56" s="42">
        <v>1.1520512548003292</v>
      </c>
      <c r="I56" s="35">
        <v>304</v>
      </c>
      <c r="J56" s="43">
        <v>0.12646121147715195</v>
      </c>
      <c r="K56" s="44">
        <v>0.2844489025723102</v>
      </c>
      <c r="L56" s="26">
        <f t="shared" si="0"/>
        <v>9.219376003488394</v>
      </c>
      <c r="M56" s="26">
        <f t="shared" si="1"/>
        <v>0.78293425684369355</v>
      </c>
      <c r="N56" s="96">
        <f t="shared" si="2"/>
        <v>10</v>
      </c>
      <c r="O56" s="26">
        <f t="shared" si="3"/>
        <v>0.22346986943199873</v>
      </c>
      <c r="P56" s="3">
        <f>IF(L56&gt;'Power Curve'!$C$37,0,INDEX(Ci,$N56,1)*POWER(1-O56,3)+INDEX(Ci,$N56,2)*3*O56*POWER(1-O56,2)+INDEX(Ci,$N56,3)*3*POWER(O56,2)*(1-O56)+INDEX(Ci,$N56,4)*POWER(O56,3))</f>
        <v>1270.3306197480351</v>
      </c>
      <c r="Q56" s="3">
        <f>MAX(0,MIN(P56-V56+W56,'Power Curve'!$C$39))</f>
        <v>1269.9859188343623</v>
      </c>
      <c r="R56" s="3">
        <f t="shared" si="4"/>
        <v>1091.40002441406</v>
      </c>
      <c r="S56" s="3">
        <f t="shared" si="5"/>
        <v>178.58589442030234</v>
      </c>
      <c r="T56" s="3">
        <f t="shared" si="6"/>
        <v>178.58589442030234</v>
      </c>
      <c r="V56" s="37">
        <f t="array" ref="V56">SUM(_xlfn.NORM.DIST($AD$3:$AD$1003,$L56,$AA56,FALSE)*WindSpeedStep*$AE$3:$AE$1003)/AG56</f>
        <v>1281.4307767396085</v>
      </c>
      <c r="W56" s="37">
        <f t="array" ref="W56">SUM(_xlfn.NORM.DIST($AD$3:$AD$1003,$L56,$AB56,FALSE)*WindSpeedStep*$AE$3:$AE$1003)/AH56</f>
        <v>1281.0860758259357</v>
      </c>
      <c r="Y56" s="1">
        <f t="shared" si="7"/>
        <v>9</v>
      </c>
      <c r="Z56" s="99">
        <f>IF(L56&lt;'Power Curve'!$P$28,'Power Curve'!$Q$28,IF(L56&gt;'Power Curve'!$P$29,'Power Curve'!$Q$29,INDEX(ReferenceTurbulence,Y56)+(L56-INDEX(ReferenceTurbulenceWindSpeed,Y56))*(INDEX(ReferenceTurbulence,Y56+1)-INDEX(ReferenceTurbulence,Y56))/(INDEX(ReferenceTurbulenceWindSpeed,Y56+1)-INDEX(ReferenceTurbulenceWindSpeed,Y56))))</f>
        <v>0.12042836301220568</v>
      </c>
      <c r="AA56" s="100">
        <f t="shared" si="13"/>
        <v>1.1102743600941183</v>
      </c>
      <c r="AB56" s="29">
        <f t="shared" si="14"/>
        <v>1.1658934584645257</v>
      </c>
      <c r="AD56" s="29">
        <f>'Zero Turbulence Curve'!F55</f>
        <v>5.2999999999999972</v>
      </c>
      <c r="AE56" s="29">
        <f>'Zero Turbulence Curve'!G55</f>
        <v>246.58464309839226</v>
      </c>
      <c r="AF56" s="39"/>
      <c r="AG56" s="40">
        <f t="array" ref="AG56">SUM(_xlfn.NORM.DIST($AD$3:$AD$1003,$F56,$AA56,FALSE)*WindSpeedStep)</f>
        <v>1.0000000000000033</v>
      </c>
      <c r="AH56" s="40">
        <f t="array" ref="AH56">SUM(_xlfn.NORM.DIST($AD$3:$AD$1003,$F56,$AB56,FALSE)*WindSpeedStep)</f>
        <v>1.000000000000004</v>
      </c>
      <c r="AJ56" s="47">
        <f t="shared" si="8"/>
        <v>9</v>
      </c>
      <c r="AK56" s="83" t="b">
        <f>COUNTIF('Power Curve'!$D$2:$D$31,AJ56)&gt;0</f>
        <v>1</v>
      </c>
      <c r="AL56" s="83" t="b">
        <f t="shared" si="9"/>
        <v>0</v>
      </c>
      <c r="AM56" s="83" t="b">
        <f t="shared" si="15"/>
        <v>1</v>
      </c>
      <c r="AN56" s="47" t="str">
        <f t="shared" si="10"/>
        <v>Inner</v>
      </c>
      <c r="AO56" s="48" t="str">
        <f t="shared" si="11"/>
        <v>0.7-0.8</v>
      </c>
      <c r="AP56" s="49" t="str">
        <f t="shared" si="16"/>
        <v>21-22</v>
      </c>
      <c r="AQ56" s="49" t="str">
        <f t="shared" si="17"/>
        <v>Oct</v>
      </c>
      <c r="AR56" s="48" t="str">
        <f t="shared" si="18"/>
        <v>295-305</v>
      </c>
      <c r="AS56" s="49" t="str">
        <f t="shared" si="12"/>
        <v>Inner-TI</v>
      </c>
    </row>
    <row r="57" spans="5:45" x14ac:dyDescent="0.3">
      <c r="E57" s="15">
        <v>40823.916666666664</v>
      </c>
      <c r="F57" s="21">
        <v>9.98</v>
      </c>
      <c r="G57" s="21">
        <v>1411.930038452148</v>
      </c>
      <c r="H57" s="42">
        <v>1.1525329094523618</v>
      </c>
      <c r="I57" s="35">
        <v>306</v>
      </c>
      <c r="J57" s="43">
        <v>8.717434869739478E-2</v>
      </c>
      <c r="K57" s="44">
        <v>0.25946210753279181</v>
      </c>
      <c r="L57" s="26">
        <f t="shared" si="0"/>
        <v>9.7791916354101911</v>
      </c>
      <c r="M57" s="26">
        <f t="shared" si="1"/>
        <v>0.86945556736752339</v>
      </c>
      <c r="N57" s="96">
        <f t="shared" si="2"/>
        <v>10</v>
      </c>
      <c r="O57" s="26">
        <f t="shared" si="3"/>
        <v>0.81851760860215916</v>
      </c>
      <c r="P57" s="3">
        <f>IF(L57&gt;'Power Curve'!$C$37,0,INDEX(Ci,$N57,1)*POWER(1-O57,3)+INDEX(Ci,$N57,2)*3*O57*POWER(1-O57,2)+INDEX(Ci,$N57,3)*3*POWER(O57,2)*(1-O57)+INDEX(Ci,$N57,4)*POWER(O57,3))</f>
        <v>1466.3962513022157</v>
      </c>
      <c r="Q57" s="3">
        <f>MAX(0,MIN(P57-V57+W57,'Power Curve'!$C$39))</f>
        <v>1485.1941995447487</v>
      </c>
      <c r="R57" s="3">
        <f t="shared" si="4"/>
        <v>1411.930038452148</v>
      </c>
      <c r="S57" s="3">
        <f t="shared" si="5"/>
        <v>73.264161092600716</v>
      </c>
      <c r="T57" s="3">
        <f t="shared" si="6"/>
        <v>73.264161092600716</v>
      </c>
      <c r="V57" s="37">
        <f t="array" ref="V57">SUM(_xlfn.NORM.DIST($AD$3:$AD$1003,$L57,$AA57,FALSE)*WindSpeedStep*$AE$3:$AE$1003)/AG57</f>
        <v>1464.8401047546531</v>
      </c>
      <c r="W57" s="37">
        <f t="array" ref="W57">SUM(_xlfn.NORM.DIST($AD$3:$AD$1003,$L57,$AB57,FALSE)*WindSpeedStep*$AE$3:$AE$1003)/AH57</f>
        <v>1483.6380529971862</v>
      </c>
      <c r="Y57" s="1">
        <f t="shared" si="7"/>
        <v>9</v>
      </c>
      <c r="Z57" s="99">
        <f>IF(L57&lt;'Power Curve'!$P$28,'Power Curve'!$Q$28,IF(L57&gt;'Power Curve'!$P$29,'Power Curve'!$Q$29,INDEX(ReferenceTurbulence,Y57)+(L57-INDEX(ReferenceTurbulenceWindSpeed,Y57))*(INDEX(ReferenceTurbulence,Y57+1)-INDEX(ReferenceTurbulence,Y57))/(INDEX(ReferenceTurbulenceWindSpeed,Y57+1)-INDEX(ReferenceTurbulenceWindSpeed,Y57))))</f>
        <v>0.12011615204595594</v>
      </c>
      <c r="AA57" s="100">
        <f t="shared" si="13"/>
        <v>1.174638869365471</v>
      </c>
      <c r="AB57" s="29">
        <f t="shared" si="14"/>
        <v>0.85249466160389431</v>
      </c>
      <c r="AD57" s="29">
        <f>'Zero Turbulence Curve'!F56</f>
        <v>5.3999999999999968</v>
      </c>
      <c r="AE57" s="29">
        <f>'Zero Turbulence Curve'!G56</f>
        <v>261.56314298037438</v>
      </c>
      <c r="AF57" s="39"/>
      <c r="AG57" s="40">
        <f t="array" ref="AG57">SUM(_xlfn.NORM.DIST($AD$3:$AD$1003,$F57,$AA57,FALSE)*WindSpeedStep)</f>
        <v>1.0000000000000029</v>
      </c>
      <c r="AH57" s="40">
        <f t="array" ref="AH57">SUM(_xlfn.NORM.DIST($AD$3:$AD$1003,$F57,$AB57,FALSE)*WindSpeedStep)</f>
        <v>1.0000000000000038</v>
      </c>
      <c r="AJ57" s="47">
        <f t="shared" si="8"/>
        <v>10</v>
      </c>
      <c r="AK57" s="83" t="b">
        <f>COUNTIF('Power Curve'!$D$2:$D$31,AJ57)&gt;0</f>
        <v>1</v>
      </c>
      <c r="AL57" s="83" t="b">
        <f t="shared" si="9"/>
        <v>0</v>
      </c>
      <c r="AM57" s="83" t="b">
        <f t="shared" si="15"/>
        <v>1</v>
      </c>
      <c r="AN57" s="47" t="str">
        <f t="shared" si="10"/>
        <v>Outer</v>
      </c>
      <c r="AO57" s="48" t="str">
        <f t="shared" si="11"/>
        <v>0.8-0.9</v>
      </c>
      <c r="AP57" s="49" t="str">
        <f t="shared" si="16"/>
        <v>22-23</v>
      </c>
      <c r="AQ57" s="49" t="str">
        <f t="shared" si="17"/>
        <v>Oct</v>
      </c>
      <c r="AR57" s="48" t="str">
        <f t="shared" si="18"/>
        <v>305-315</v>
      </c>
      <c r="AS57" s="49" t="str">
        <f t="shared" si="12"/>
        <v>HWS-LTI</v>
      </c>
    </row>
    <row r="58" spans="5:45" x14ac:dyDescent="0.3">
      <c r="E58" s="15">
        <v>40823.923611111109</v>
      </c>
      <c r="F58" s="21">
        <v>10.01</v>
      </c>
      <c r="G58" s="21">
        <v>1368.7900085449269</v>
      </c>
      <c r="H58" s="42">
        <v>1.1527830701028909</v>
      </c>
      <c r="I58" s="35">
        <v>303.39999999999998</v>
      </c>
      <c r="J58" s="43">
        <v>8.0919080919080927E-2</v>
      </c>
      <c r="K58" s="44">
        <v>0.20382885783551324</v>
      </c>
      <c r="L58" s="26">
        <f t="shared" si="0"/>
        <v>9.8092976126508908</v>
      </c>
      <c r="M58" s="26">
        <f t="shared" si="1"/>
        <v>0.87410854319909115</v>
      </c>
      <c r="N58" s="96">
        <f t="shared" si="2"/>
        <v>10</v>
      </c>
      <c r="O58" s="26">
        <f t="shared" si="3"/>
        <v>0.85051831146050538</v>
      </c>
      <c r="P58" s="3">
        <f>IF(L58&gt;'Power Curve'!$C$37,0,INDEX(Ci,$N58,1)*POWER(1-O58,3)+INDEX(Ci,$N58,2)*3*O58*POWER(1-O58,2)+INDEX(Ci,$N58,3)*3*POWER(O58,2)*(1-O58)+INDEX(Ci,$N58,4)*POWER(O58,3))</f>
        <v>1476.0886715793279</v>
      </c>
      <c r="Q58" s="3">
        <f>MAX(0,MIN(P58-V58+W58,'Power Curve'!$C$39))</f>
        <v>1499.2075821275148</v>
      </c>
      <c r="R58" s="3">
        <f t="shared" si="4"/>
        <v>1368.7900085449269</v>
      </c>
      <c r="S58" s="3">
        <f t="shared" si="5"/>
        <v>130.41757358258792</v>
      </c>
      <c r="T58" s="3">
        <f t="shared" si="6"/>
        <v>130.41757358258792</v>
      </c>
      <c r="V58" s="37">
        <f t="array" ref="V58">SUM(_xlfn.NORM.DIST($AD$3:$AD$1003,$L58,$AA58,FALSE)*WindSpeedStep*$AE$3:$AE$1003)/AG58</f>
        <v>1474.1211858240347</v>
      </c>
      <c r="W58" s="37">
        <f t="array" ref="W58">SUM(_xlfn.NORM.DIST($AD$3:$AD$1003,$L58,$AB58,FALSE)*WindSpeedStep*$AE$3:$AE$1003)/AH58</f>
        <v>1497.2400963722216</v>
      </c>
      <c r="Y58" s="1">
        <f t="shared" si="7"/>
        <v>9</v>
      </c>
      <c r="Z58" s="99">
        <f>IF(L58&lt;'Power Curve'!$P$28,'Power Curve'!$Q$28,IF(L58&gt;'Power Curve'!$P$29,'Power Curve'!$Q$29,INDEX(ReferenceTurbulence,Y58)+(L58-INDEX(ReferenceTurbulenceWindSpeed,Y58))*(INDEX(ReferenceTurbulence,Y58+1)-INDEX(ReferenceTurbulence,Y58))/(INDEX(ReferenceTurbulenceWindSpeed,Y58+1)-INDEX(ReferenceTurbulenceWindSpeed,Y58))))</f>
        <v>0.12009936184627548</v>
      </c>
      <c r="AA58" s="100">
        <f t="shared" si="13"/>
        <v>1.1780903834395655</v>
      </c>
      <c r="AB58" s="29">
        <f t="shared" si="14"/>
        <v>0.79375934727744479</v>
      </c>
      <c r="AD58" s="29">
        <f>'Zero Turbulence Curve'!F57</f>
        <v>5.4999999999999964</v>
      </c>
      <c r="AE58" s="29">
        <f>'Zero Turbulence Curve'!G57</f>
        <v>276.54164286235647</v>
      </c>
      <c r="AF58" s="39"/>
      <c r="AG58" s="40">
        <f t="array" ref="AG58">SUM(_xlfn.NORM.DIST($AD$3:$AD$1003,$F58,$AA58,FALSE)*WindSpeedStep)</f>
        <v>1.0000000000000036</v>
      </c>
      <c r="AH58" s="40">
        <f t="array" ref="AH58">SUM(_xlfn.NORM.DIST($AD$3:$AD$1003,$F58,$AB58,FALSE)*WindSpeedStep)</f>
        <v>1.000000000000004</v>
      </c>
      <c r="AJ58" s="47">
        <f t="shared" si="8"/>
        <v>10</v>
      </c>
      <c r="AK58" s="83" t="b">
        <f>COUNTIF('Power Curve'!$D$2:$D$31,AJ58)&gt;0</f>
        <v>1</v>
      </c>
      <c r="AL58" s="83" t="b">
        <f t="shared" si="9"/>
        <v>0</v>
      </c>
      <c r="AM58" s="83" t="b">
        <f t="shared" si="15"/>
        <v>1</v>
      </c>
      <c r="AN58" s="47" t="str">
        <f t="shared" si="10"/>
        <v>Outer</v>
      </c>
      <c r="AO58" s="48" t="str">
        <f t="shared" si="11"/>
        <v>0.8-0.9</v>
      </c>
      <c r="AP58" s="49" t="str">
        <f t="shared" si="16"/>
        <v>22-23</v>
      </c>
      <c r="AQ58" s="49" t="str">
        <f t="shared" si="17"/>
        <v>Oct</v>
      </c>
      <c r="AR58" s="48" t="str">
        <f t="shared" si="18"/>
        <v>295-305</v>
      </c>
      <c r="AS58" s="49" t="str">
        <f t="shared" si="12"/>
        <v>HWS-LTI</v>
      </c>
    </row>
    <row r="59" spans="5:45" x14ac:dyDescent="0.3">
      <c r="E59" s="15">
        <v>40823.930555555555</v>
      </c>
      <c r="F59" s="21">
        <v>10.01</v>
      </c>
      <c r="G59" s="21">
        <v>1395.3600158691411</v>
      </c>
      <c r="H59" s="42">
        <v>1.1533484619037782</v>
      </c>
      <c r="I59" s="35">
        <v>305.7</v>
      </c>
      <c r="J59" s="43">
        <v>7.3926073926073921E-2</v>
      </c>
      <c r="K59" s="44">
        <v>0.26581645558454431</v>
      </c>
      <c r="L59" s="26">
        <f t="shared" si="0"/>
        <v>9.8109010337177356</v>
      </c>
      <c r="M59" s="26">
        <f t="shared" si="1"/>
        <v>0.87435635709372761</v>
      </c>
      <c r="N59" s="96">
        <f t="shared" si="2"/>
        <v>10</v>
      </c>
      <c r="O59" s="26">
        <f t="shared" si="3"/>
        <v>0.85222264414855187</v>
      </c>
      <c r="P59" s="3">
        <f>IF(L59&gt;'Power Curve'!$C$37,0,INDEX(Ci,$N59,1)*POWER(1-O59,3)+INDEX(Ci,$N59,2)*3*O59*POWER(1-O59,2)+INDEX(Ci,$N59,3)*3*POWER(O59,2)*(1-O59)+INDEX(Ci,$N59,4)*POWER(O59,3))</f>
        <v>1476.6002697060671</v>
      </c>
      <c r="Q59" s="3">
        <f>MAX(0,MIN(P59-V59+W59,'Power Curve'!$C$39))</f>
        <v>1502.892989595166</v>
      </c>
      <c r="R59" s="3">
        <f t="shared" si="4"/>
        <v>1395.3600158691411</v>
      </c>
      <c r="S59" s="3">
        <f t="shared" si="5"/>
        <v>107.53297372602492</v>
      </c>
      <c r="T59" s="3">
        <f t="shared" si="6"/>
        <v>107.53297372602492</v>
      </c>
      <c r="V59" s="37">
        <f t="array" ref="V59">SUM(_xlfn.NORM.DIST($AD$3:$AD$1003,$L59,$AA59,FALSE)*WindSpeedStep*$AE$3:$AE$1003)/AG59</f>
        <v>1474.6133639750199</v>
      </c>
      <c r="W59" s="37">
        <f t="array" ref="W59">SUM(_xlfn.NORM.DIST($AD$3:$AD$1003,$L59,$AB59,FALSE)*WindSpeedStep*$AE$3:$AE$1003)/AH59</f>
        <v>1500.9060838641187</v>
      </c>
      <c r="Y59" s="1">
        <f t="shared" si="7"/>
        <v>9</v>
      </c>
      <c r="Z59" s="99">
        <f>IF(L59&lt;'Power Curve'!$P$28,'Power Curve'!$Q$28,IF(L59&gt;'Power Curve'!$P$29,'Power Curve'!$Q$29,INDEX(ReferenceTurbulence,Y59)+(L59-INDEX(ReferenceTurbulenceWindSpeed,Y59))*(INDEX(ReferenceTurbulence,Y59+1)-INDEX(ReferenceTurbulence,Y59))/(INDEX(ReferenceTurbulenceWindSpeed,Y59+1)-INDEX(ReferenceTurbulenceWindSpeed,Y59))))</f>
        <v>0.12009846761322437</v>
      </c>
      <c r="AA59" s="100">
        <f t="shared" si="13"/>
        <v>1.1782741800544989</v>
      </c>
      <c r="AB59" s="29">
        <f t="shared" si="14"/>
        <v>0.72528139510001233</v>
      </c>
      <c r="AD59" s="29">
        <f>'Zero Turbulence Curve'!F58</f>
        <v>5.5999999999999961</v>
      </c>
      <c r="AE59" s="29">
        <f>'Zero Turbulence Curve'!G58</f>
        <v>291.52014274433856</v>
      </c>
      <c r="AF59" s="39"/>
      <c r="AG59" s="40">
        <f t="array" ref="AG59">SUM(_xlfn.NORM.DIST($AD$3:$AD$1003,$F59,$AA59,FALSE)*WindSpeedStep)</f>
        <v>1.0000000000000036</v>
      </c>
      <c r="AH59" s="40">
        <f t="array" ref="AH59">SUM(_xlfn.NORM.DIST($AD$3:$AD$1003,$F59,$AB59,FALSE)*WindSpeedStep)</f>
        <v>1.0000000000000033</v>
      </c>
      <c r="AJ59" s="47">
        <f t="shared" si="8"/>
        <v>10</v>
      </c>
      <c r="AK59" s="83" t="b">
        <f>COUNTIF('Power Curve'!$D$2:$D$31,AJ59)&gt;0</f>
        <v>1</v>
      </c>
      <c r="AL59" s="83" t="b">
        <f t="shared" si="9"/>
        <v>0</v>
      </c>
      <c r="AM59" s="83" t="b">
        <f t="shared" si="15"/>
        <v>1</v>
      </c>
      <c r="AN59" s="47" t="str">
        <f t="shared" si="10"/>
        <v>Outer</v>
      </c>
      <c r="AO59" s="48" t="str">
        <f t="shared" si="11"/>
        <v>0.8-0.9</v>
      </c>
      <c r="AP59" s="49" t="str">
        <f t="shared" si="16"/>
        <v>22-23</v>
      </c>
      <c r="AQ59" s="49" t="str">
        <f t="shared" si="17"/>
        <v>Oct</v>
      </c>
      <c r="AR59" s="48" t="str">
        <f t="shared" si="18"/>
        <v>305-315</v>
      </c>
      <c r="AS59" s="49" t="str">
        <f t="shared" si="12"/>
        <v>HWS-LTI</v>
      </c>
    </row>
    <row r="60" spans="5:45" x14ac:dyDescent="0.3">
      <c r="E60" s="15">
        <v>40823.9375</v>
      </c>
      <c r="F60" s="21">
        <v>9.75</v>
      </c>
      <c r="G60" s="21">
        <v>1458.8499603271509</v>
      </c>
      <c r="H60" s="42">
        <v>1.1540393974629342</v>
      </c>
      <c r="I60" s="35">
        <v>304.10000000000002</v>
      </c>
      <c r="J60" s="43">
        <v>8.2051282051282051E-2</v>
      </c>
      <c r="K60" s="44">
        <v>0.25553274368601819</v>
      </c>
      <c r="L60" s="26">
        <f t="shared" si="0"/>
        <v>9.5579803041164233</v>
      </c>
      <c r="M60" s="26">
        <f t="shared" si="1"/>
        <v>0.83526664302371101</v>
      </c>
      <c r="N60" s="96">
        <f t="shared" si="2"/>
        <v>10</v>
      </c>
      <c r="O60" s="26">
        <f t="shared" si="3"/>
        <v>0.58338429852773455</v>
      </c>
      <c r="P60" s="3">
        <f>IF(L60&gt;'Power Curve'!$C$37,0,INDEX(Ci,$N60,1)*POWER(1-O60,3)+INDEX(Ci,$N60,2)*3*O60*POWER(1-O60,2)+INDEX(Ci,$N60,3)*3*POWER(O60,2)*(1-O60)+INDEX(Ci,$N60,4)*POWER(O60,3))</f>
        <v>1391.1516928846745</v>
      </c>
      <c r="Q60" s="3">
        <f>MAX(0,MIN(P60-V60+W60,'Power Curve'!$C$39))</f>
        <v>1401.6935453192236</v>
      </c>
      <c r="R60" s="3">
        <f t="shared" si="4"/>
        <v>1458.8499603271509</v>
      </c>
      <c r="S60" s="3">
        <f t="shared" si="5"/>
        <v>-57.156415007927308</v>
      </c>
      <c r="T60" s="3">
        <f t="shared" si="6"/>
        <v>57.156415007927308</v>
      </c>
      <c r="V60" s="37">
        <f t="array" ref="V60">SUM(_xlfn.NORM.DIST($AD$3:$AD$1003,$L60,$AA60,FALSE)*WindSpeedStep*$AE$3:$AE$1003)/AG60</f>
        <v>1394.5229432213343</v>
      </c>
      <c r="W60" s="37">
        <f t="array" ref="W60">SUM(_xlfn.NORM.DIST($AD$3:$AD$1003,$L60,$AB60,FALSE)*WindSpeedStep*$AE$3:$AE$1003)/AH60</f>
        <v>1405.0647956558835</v>
      </c>
      <c r="Y60" s="1">
        <f t="shared" si="7"/>
        <v>9</v>
      </c>
      <c r="Z60" s="99">
        <f>IF(L60&lt;'Power Curve'!$P$28,'Power Curve'!$Q$28,IF(L60&gt;'Power Curve'!$P$29,'Power Curve'!$Q$29,INDEX(ReferenceTurbulence,Y60)+(L60-INDEX(ReferenceTurbulenceWindSpeed,Y60))*(INDEX(ReferenceTurbulence,Y60+1)-INDEX(ReferenceTurbulence,Y60))/(INDEX(ReferenceTurbulenceWindSpeed,Y60+1)-INDEX(ReferenceTurbulenceWindSpeed,Y60))))</f>
        <v>0.12023952231207645</v>
      </c>
      <c r="AA60" s="100">
        <f t="shared" si="13"/>
        <v>1.1492469860351939</v>
      </c>
      <c r="AB60" s="29">
        <f t="shared" si="14"/>
        <v>0.78424453777365521</v>
      </c>
      <c r="AD60" s="29">
        <f>'Zero Turbulence Curve'!F59</f>
        <v>5.6999999999999957</v>
      </c>
      <c r="AE60" s="29">
        <f>'Zero Turbulence Curve'!G59</f>
        <v>306.49864262632065</v>
      </c>
      <c r="AF60" s="39"/>
      <c r="AG60" s="40">
        <f t="array" ref="AG60">SUM(_xlfn.NORM.DIST($AD$3:$AD$1003,$F60,$AA60,FALSE)*WindSpeedStep)</f>
        <v>1.0000000000000029</v>
      </c>
      <c r="AH60" s="40">
        <f t="array" ref="AH60">SUM(_xlfn.NORM.DIST($AD$3:$AD$1003,$F60,$AB60,FALSE)*WindSpeedStep)</f>
        <v>1.0000000000000033</v>
      </c>
      <c r="AJ60" s="47">
        <f t="shared" si="8"/>
        <v>10</v>
      </c>
      <c r="AK60" s="83" t="b">
        <f>COUNTIF('Power Curve'!$D$2:$D$31,AJ60)&gt;0</f>
        <v>1</v>
      </c>
      <c r="AL60" s="83" t="b">
        <f t="shared" si="9"/>
        <v>0</v>
      </c>
      <c r="AM60" s="83" t="b">
        <f t="shared" si="15"/>
        <v>1</v>
      </c>
      <c r="AN60" s="47" t="str">
        <f t="shared" si="10"/>
        <v>Outer</v>
      </c>
      <c r="AO60" s="48" t="str">
        <f t="shared" si="11"/>
        <v>0.8-0.9</v>
      </c>
      <c r="AP60" s="49" t="str">
        <f t="shared" si="16"/>
        <v>22-23</v>
      </c>
      <c r="AQ60" s="49" t="str">
        <f t="shared" si="17"/>
        <v>Oct</v>
      </c>
      <c r="AR60" s="48" t="str">
        <f t="shared" si="18"/>
        <v>295-305</v>
      </c>
      <c r="AS60" s="49" t="str">
        <f t="shared" si="12"/>
        <v>HWS-LTI</v>
      </c>
    </row>
    <row r="61" spans="5:45" x14ac:dyDescent="0.3">
      <c r="E61" s="15">
        <v>40823.944444444445</v>
      </c>
      <c r="F61" s="21">
        <v>9.33</v>
      </c>
      <c r="G61" s="21">
        <v>1323.790039062498</v>
      </c>
      <c r="H61" s="42">
        <v>1.1547307843186292</v>
      </c>
      <c r="I61" s="35">
        <v>301.7</v>
      </c>
      <c r="J61" s="43">
        <v>0.11468381564844587</v>
      </c>
      <c r="K61" s="44">
        <v>0.25147786780030068</v>
      </c>
      <c r="L61" s="26">
        <f t="shared" si="0"/>
        <v>9.1480780685544953</v>
      </c>
      <c r="M61" s="26">
        <f t="shared" si="1"/>
        <v>0.7719149311650827</v>
      </c>
      <c r="N61" s="96">
        <f t="shared" si="2"/>
        <v>10</v>
      </c>
      <c r="O61" s="26">
        <f t="shared" si="3"/>
        <v>0.14768478489573084</v>
      </c>
      <c r="P61" s="3">
        <f>IF(L61&gt;'Power Curve'!$C$37,0,INDEX(Ci,$N61,1)*POWER(1-O61,3)+INDEX(Ci,$N61,2)*3*O61*POWER(1-O61,2)+INDEX(Ci,$N61,3)*3*POWER(O61,2)*(1-O61)+INDEX(Ci,$N61,4)*POWER(O61,3))</f>
        <v>1245.3532037446562</v>
      </c>
      <c r="Q61" s="3">
        <f>MAX(0,MIN(P61-V61+W61,'Power Curve'!$C$39))</f>
        <v>1245.0924688665375</v>
      </c>
      <c r="R61" s="3">
        <f t="shared" si="4"/>
        <v>1323.790039062498</v>
      </c>
      <c r="S61" s="3">
        <f t="shared" si="5"/>
        <v>-78.697570195960452</v>
      </c>
      <c r="T61" s="3">
        <f t="shared" si="6"/>
        <v>78.697570195960452</v>
      </c>
      <c r="V61" s="37">
        <f t="array" ref="V61">SUM(_xlfn.NORM.DIST($AD$3:$AD$1003,$L61,$AA61,FALSE)*WindSpeedStep*$AE$3:$AE$1003)/AG61</f>
        <v>1257.0909803363486</v>
      </c>
      <c r="W61" s="37">
        <f t="array" ref="W61">SUM(_xlfn.NORM.DIST($AD$3:$AD$1003,$L61,$AB61,FALSE)*WindSpeedStep*$AE$3:$AE$1003)/AH61</f>
        <v>1256.8302454582299</v>
      </c>
      <c r="Y61" s="1">
        <f t="shared" si="7"/>
        <v>9</v>
      </c>
      <c r="Z61" s="99">
        <f>IF(L61&lt;'Power Curve'!$P$28,'Power Curve'!$Q$28,IF(L61&gt;'Power Curve'!$P$29,'Power Curve'!$Q$29,INDEX(ReferenceTurbulence,Y61)+(L61-INDEX(ReferenceTurbulenceWindSpeed,Y61))*(INDEX(ReferenceTurbulence,Y61+1)-INDEX(ReferenceTurbulence,Y61))/(INDEX(ReferenceTurbulenceWindSpeed,Y61+1)-INDEX(ReferenceTurbulenceWindSpeed,Y61))))</f>
        <v>0.12046812609827905</v>
      </c>
      <c r="AA61" s="100">
        <f t="shared" si="13"/>
        <v>1.1020518223195239</v>
      </c>
      <c r="AB61" s="29">
        <f t="shared" si="14"/>
        <v>1.0491364987516945</v>
      </c>
      <c r="AD61" s="29">
        <f>'Zero Turbulence Curve'!F60</f>
        <v>5.7999999999999954</v>
      </c>
      <c r="AE61" s="29">
        <f>'Zero Turbulence Curve'!G60</f>
        <v>321.47714250830273</v>
      </c>
      <c r="AF61" s="39"/>
      <c r="AG61" s="40">
        <f t="array" ref="AG61">SUM(_xlfn.NORM.DIST($AD$3:$AD$1003,$F61,$AA61,FALSE)*WindSpeedStep)</f>
        <v>1.0000000000000036</v>
      </c>
      <c r="AH61" s="40">
        <f t="array" ref="AH61">SUM(_xlfn.NORM.DIST($AD$3:$AD$1003,$F61,$AB61,FALSE)*WindSpeedStep)</f>
        <v>1.0000000000000044</v>
      </c>
      <c r="AJ61" s="47">
        <f t="shared" si="8"/>
        <v>9</v>
      </c>
      <c r="AK61" s="83" t="b">
        <f>COUNTIF('Power Curve'!$D$2:$D$31,AJ61)&gt;0</f>
        <v>1</v>
      </c>
      <c r="AL61" s="83" t="b">
        <f t="shared" si="9"/>
        <v>0</v>
      </c>
      <c r="AM61" s="83" t="b">
        <f t="shared" si="15"/>
        <v>1</v>
      </c>
      <c r="AN61" s="47" t="str">
        <f t="shared" si="10"/>
        <v>Inner</v>
      </c>
      <c r="AO61" s="48" t="str">
        <f t="shared" si="11"/>
        <v>0.7-0.8</v>
      </c>
      <c r="AP61" s="49" t="str">
        <f t="shared" si="16"/>
        <v>22-23</v>
      </c>
      <c r="AQ61" s="49" t="str">
        <f t="shared" si="17"/>
        <v>Oct</v>
      </c>
      <c r="AR61" s="48" t="str">
        <f t="shared" si="18"/>
        <v>295-305</v>
      </c>
      <c r="AS61" s="49" t="str">
        <f t="shared" si="12"/>
        <v>Inner-TI</v>
      </c>
    </row>
    <row r="62" spans="5:45" x14ac:dyDescent="0.3">
      <c r="E62" s="15">
        <v>40823.951388888891</v>
      </c>
      <c r="F62" s="21">
        <v>10.07</v>
      </c>
      <c r="G62" s="21">
        <v>1492.779983520513</v>
      </c>
      <c r="H62" s="42">
        <v>1.1551490282546073</v>
      </c>
      <c r="I62" s="35">
        <v>297.39999999999998</v>
      </c>
      <c r="J62" s="43">
        <v>0.11420059582919562</v>
      </c>
      <c r="K62" s="44">
        <v>0.25536574734913459</v>
      </c>
      <c r="L62" s="26">
        <f t="shared" si="0"/>
        <v>9.8748410410189074</v>
      </c>
      <c r="M62" s="26">
        <f t="shared" si="1"/>
        <v>0.88423849133783439</v>
      </c>
      <c r="N62" s="96">
        <f t="shared" si="2"/>
        <v>10</v>
      </c>
      <c r="O62" s="26">
        <f t="shared" si="3"/>
        <v>0.92018672842478522</v>
      </c>
      <c r="P62" s="3">
        <f>IF(L62&gt;'Power Curve'!$C$37,0,INDEX(Ci,$N62,1)*POWER(1-O62,3)+INDEX(Ci,$N62,2)*3*O62*POWER(1-O62,2)+INDEX(Ci,$N62,3)*3*POWER(O62,2)*(1-O62)+INDEX(Ci,$N62,4)*POWER(O62,3))</f>
        <v>1496.592201639636</v>
      </c>
      <c r="Q62" s="3">
        <f>MAX(0,MIN(P62-V62+W62,'Power Curve'!$C$39))</f>
        <v>1501.0119704179849</v>
      </c>
      <c r="R62" s="3">
        <f t="shared" si="4"/>
        <v>1492.779983520513</v>
      </c>
      <c r="S62" s="3">
        <f t="shared" si="5"/>
        <v>8.2319868974718702</v>
      </c>
      <c r="T62" s="3">
        <f t="shared" si="6"/>
        <v>8.2319868974718702</v>
      </c>
      <c r="V62" s="37">
        <f t="array" ref="V62">SUM(_xlfn.NORM.DIST($AD$3:$AD$1003,$L62,$AA62,FALSE)*WindSpeedStep*$AE$3:$AE$1003)/AG62</f>
        <v>1494.0595855513675</v>
      </c>
      <c r="W62" s="37">
        <f t="array" ref="W62">SUM(_xlfn.NORM.DIST($AD$3:$AD$1003,$L62,$AB62,FALSE)*WindSpeedStep*$AE$3:$AE$1003)/AH62</f>
        <v>1498.4793543297164</v>
      </c>
      <c r="Y62" s="1">
        <f t="shared" si="7"/>
        <v>9</v>
      </c>
      <c r="Z62" s="99">
        <f>IF(L62&lt;'Power Curve'!$P$28,'Power Curve'!$Q$28,IF(L62&gt;'Power Curve'!$P$29,'Power Curve'!$Q$29,INDEX(ReferenceTurbulence,Y62)+(L62-INDEX(ReferenceTurbulenceWindSpeed,Y62))*(INDEX(ReferenceTurbulence,Y62+1)-INDEX(ReferenceTurbulence,Y62))/(INDEX(ReferenceTurbulenceWindSpeed,Y62+1)-INDEX(ReferenceTurbulenceWindSpeed,Y62))))</f>
        <v>0.12006280806689663</v>
      </c>
      <c r="AA62" s="100">
        <f t="shared" si="13"/>
        <v>1.1856011445989669</v>
      </c>
      <c r="AB62" s="29">
        <f t="shared" si="14"/>
        <v>1.1277127306029535</v>
      </c>
      <c r="AD62" s="29">
        <f>'Zero Turbulence Curve'!F61</f>
        <v>5.899999999999995</v>
      </c>
      <c r="AE62" s="29">
        <f>'Zero Turbulence Curve'!G61</f>
        <v>336.45564239028477</v>
      </c>
      <c r="AF62" s="39"/>
      <c r="AG62" s="40">
        <f t="array" ref="AG62">SUM(_xlfn.NORM.DIST($AD$3:$AD$1003,$F62,$AA62,FALSE)*WindSpeedStep)</f>
        <v>1.0000000000000031</v>
      </c>
      <c r="AH62" s="40">
        <f t="array" ref="AH62">SUM(_xlfn.NORM.DIST($AD$3:$AD$1003,$F62,$AB62,FALSE)*WindSpeedStep)</f>
        <v>1.0000000000000031</v>
      </c>
      <c r="AJ62" s="47">
        <f t="shared" si="8"/>
        <v>10</v>
      </c>
      <c r="AK62" s="83" t="b">
        <f>COUNTIF('Power Curve'!$D$2:$D$31,AJ62)&gt;0</f>
        <v>1</v>
      </c>
      <c r="AL62" s="83" t="b">
        <f t="shared" si="9"/>
        <v>0</v>
      </c>
      <c r="AM62" s="83" t="b">
        <f t="shared" si="15"/>
        <v>1</v>
      </c>
      <c r="AN62" s="47" t="str">
        <f t="shared" si="10"/>
        <v>Inner</v>
      </c>
      <c r="AO62" s="48" t="str">
        <f t="shared" si="11"/>
        <v>0.8-0.9</v>
      </c>
      <c r="AP62" s="49" t="str">
        <f t="shared" si="16"/>
        <v>22-23</v>
      </c>
      <c r="AQ62" s="49" t="str">
        <f t="shared" si="17"/>
        <v>Oct</v>
      </c>
      <c r="AR62" s="48" t="str">
        <f t="shared" si="18"/>
        <v>295-305</v>
      </c>
      <c r="AS62" s="49" t="str">
        <f t="shared" si="12"/>
        <v>Inner-TI</v>
      </c>
    </row>
    <row r="63" spans="5:45" x14ac:dyDescent="0.3">
      <c r="E63" s="15">
        <v>40823.958333333336</v>
      </c>
      <c r="F63" s="21">
        <v>9.77</v>
      </c>
      <c r="G63" s="21">
        <v>1416.799972534177</v>
      </c>
      <c r="H63" s="42">
        <v>1.1557993761528382</v>
      </c>
      <c r="I63" s="35">
        <v>297.7</v>
      </c>
      <c r="J63" s="43">
        <v>0.11566018423746161</v>
      </c>
      <c r="K63" s="44">
        <v>0.21507083525082374</v>
      </c>
      <c r="L63" s="26">
        <f t="shared" si="0"/>
        <v>9.5824527408156399</v>
      </c>
      <c r="M63" s="26">
        <f t="shared" si="1"/>
        <v>0.83904893700442551</v>
      </c>
      <c r="N63" s="96">
        <f t="shared" si="2"/>
        <v>10</v>
      </c>
      <c r="O63" s="26">
        <f t="shared" si="3"/>
        <v>0.60939691285910425</v>
      </c>
      <c r="P63" s="3">
        <f>IF(L63&gt;'Power Curve'!$C$37,0,INDEX(Ci,$N63,1)*POWER(1-O63,3)+INDEX(Ci,$N63,2)*3*O63*POWER(1-O63,2)+INDEX(Ci,$N63,3)*3*POWER(O63,2)*(1-O63)+INDEX(Ci,$N63,4)*POWER(O63,3))</f>
        <v>1399.7457281633392</v>
      </c>
      <c r="Q63" s="3">
        <f>MAX(0,MIN(P63-V63+W63,'Power Curve'!$C$39))</f>
        <v>1401.6340118595142</v>
      </c>
      <c r="R63" s="3">
        <f t="shared" si="4"/>
        <v>1416.799972534177</v>
      </c>
      <c r="S63" s="3">
        <f t="shared" si="5"/>
        <v>-15.165960674662756</v>
      </c>
      <c r="T63" s="3">
        <f t="shared" si="6"/>
        <v>15.165960674662756</v>
      </c>
      <c r="V63" s="37">
        <f t="array" ref="V63">SUM(_xlfn.NORM.DIST($AD$3:$AD$1003,$L63,$AA63,FALSE)*WindSpeedStep*$AE$3:$AE$1003)/AG63</f>
        <v>1402.4694404690472</v>
      </c>
      <c r="W63" s="37">
        <f t="array" ref="W63">SUM(_xlfn.NORM.DIST($AD$3:$AD$1003,$L63,$AB63,FALSE)*WindSpeedStep*$AE$3:$AE$1003)/AH63</f>
        <v>1404.3577241652222</v>
      </c>
      <c r="Y63" s="1">
        <f t="shared" si="7"/>
        <v>9</v>
      </c>
      <c r="Z63" s="99">
        <f>IF(L63&lt;'Power Curve'!$P$28,'Power Curve'!$Q$28,IF(L63&gt;'Power Curve'!$P$29,'Power Curve'!$Q$29,INDEX(ReferenceTurbulence,Y63)+(L63-INDEX(ReferenceTurbulenceWindSpeed,Y63))*(INDEX(ReferenceTurbulence,Y63+1)-INDEX(ReferenceTurbulence,Y63))/(INDEX(ReferenceTurbulenceWindSpeed,Y63+1)-INDEX(ReferenceTurbulenceWindSpeed,Y63))))</f>
        <v>0.12022587395595229</v>
      </c>
      <c r="AA63" s="100">
        <f t="shared" si="13"/>
        <v>1.1520587554061708</v>
      </c>
      <c r="AB63" s="29">
        <f t="shared" si="14"/>
        <v>1.1083082494495058</v>
      </c>
      <c r="AD63" s="29">
        <f>'Zero Turbulence Curve'!F62</f>
        <v>5.9999999999999947</v>
      </c>
      <c r="AE63" s="29">
        <f>'Zero Turbulence Curve'!G62</f>
        <v>351.43414227226685</v>
      </c>
      <c r="AF63" s="39"/>
      <c r="AG63" s="40">
        <f t="array" ref="AG63">SUM(_xlfn.NORM.DIST($AD$3:$AD$1003,$F63,$AA63,FALSE)*WindSpeedStep)</f>
        <v>1.0000000000000033</v>
      </c>
      <c r="AH63" s="40">
        <f t="array" ref="AH63">SUM(_xlfn.NORM.DIST($AD$3:$AD$1003,$F63,$AB63,FALSE)*WindSpeedStep)</f>
        <v>1.0000000000000038</v>
      </c>
      <c r="AJ63" s="47">
        <f t="shared" si="8"/>
        <v>10</v>
      </c>
      <c r="AK63" s="83" t="b">
        <f>COUNTIF('Power Curve'!$D$2:$D$31,AJ63)&gt;0</f>
        <v>1</v>
      </c>
      <c r="AL63" s="83" t="b">
        <f t="shared" si="9"/>
        <v>0</v>
      </c>
      <c r="AM63" s="83" t="b">
        <f t="shared" si="15"/>
        <v>1</v>
      </c>
      <c r="AN63" s="47" t="str">
        <f t="shared" si="10"/>
        <v>Inner</v>
      </c>
      <c r="AO63" s="48" t="str">
        <f t="shared" si="11"/>
        <v>0.8-0.9</v>
      </c>
      <c r="AP63" s="49" t="str">
        <f t="shared" si="16"/>
        <v>23-24</v>
      </c>
      <c r="AQ63" s="49" t="str">
        <f t="shared" si="17"/>
        <v>Oct</v>
      </c>
      <c r="AR63" s="48" t="str">
        <f t="shared" si="18"/>
        <v>295-305</v>
      </c>
      <c r="AS63" s="49" t="str">
        <f t="shared" si="12"/>
        <v>Inner-TI</v>
      </c>
    </row>
    <row r="64" spans="5:45" x14ac:dyDescent="0.3">
      <c r="E64" s="15">
        <v>40823.965277777781</v>
      </c>
      <c r="F64" s="21">
        <v>9.4600000000000009</v>
      </c>
      <c r="G64" s="21">
        <v>1328.62999725342</v>
      </c>
      <c r="H64" s="42">
        <v>1.1564081907247741</v>
      </c>
      <c r="I64" s="35">
        <v>300.10000000000002</v>
      </c>
      <c r="J64" s="43">
        <v>0.11733615221987315</v>
      </c>
      <c r="K64" s="44">
        <v>0.26272532585458597</v>
      </c>
      <c r="L64" s="26">
        <f t="shared" si="0"/>
        <v>9.2800324147455751</v>
      </c>
      <c r="M64" s="26">
        <f t="shared" si="1"/>
        <v>0.79230890073426796</v>
      </c>
      <c r="N64" s="96">
        <f t="shared" si="2"/>
        <v>10</v>
      </c>
      <c r="O64" s="26">
        <f t="shared" si="3"/>
        <v>0.28794370389934903</v>
      </c>
      <c r="P64" s="3">
        <f>IF(L64&gt;'Power Curve'!$C$37,0,INDEX(Ci,$N64,1)*POWER(1-O64,3)+INDEX(Ci,$N64,2)*3*O64*POWER(1-O64,2)+INDEX(Ci,$N64,3)*3*POWER(O64,2)*(1-O64)+INDEX(Ci,$N64,4)*POWER(O64,3))</f>
        <v>1291.8677476670146</v>
      </c>
      <c r="Q64" s="3">
        <f>MAX(0,MIN(P64-V64+W64,'Power Curve'!$C$39))</f>
        <v>1292.1387925572578</v>
      </c>
      <c r="R64" s="3">
        <f t="shared" si="4"/>
        <v>1328.62999725342</v>
      </c>
      <c r="S64" s="3">
        <f t="shared" si="5"/>
        <v>-36.491204696162185</v>
      </c>
      <c r="T64" s="3">
        <f t="shared" si="6"/>
        <v>36.491204696162185</v>
      </c>
      <c r="V64" s="37">
        <f t="array" ref="V64">SUM(_xlfn.NORM.DIST($AD$3:$AD$1003,$L64,$AA64,FALSE)*WindSpeedStep*$AE$3:$AE$1003)/AG64</f>
        <v>1302.0327252262225</v>
      </c>
      <c r="W64" s="37">
        <f t="array" ref="W64">SUM(_xlfn.NORM.DIST($AD$3:$AD$1003,$L64,$AB64,FALSE)*WindSpeedStep*$AE$3:$AE$1003)/AH64</f>
        <v>1302.3037701164658</v>
      </c>
      <c r="Y64" s="1">
        <f t="shared" si="7"/>
        <v>9</v>
      </c>
      <c r="Z64" s="99">
        <f>IF(L64&lt;'Power Curve'!$P$28,'Power Curve'!$Q$28,IF(L64&gt;'Power Curve'!$P$29,'Power Curve'!$Q$29,INDEX(ReferenceTurbulence,Y64)+(L64-INDEX(ReferenceTurbulenceWindSpeed,Y64))*(INDEX(ReferenceTurbulence,Y64+1)-INDEX(ReferenceTurbulence,Y64))/(INDEX(ReferenceTurbulenceWindSpeed,Y64+1)-INDEX(ReferenceTurbulenceWindSpeed,Y64))))</f>
        <v>0.12039453473788107</v>
      </c>
      <c r="AA64" s="100">
        <f t="shared" si="13"/>
        <v>1.1172651849257484</v>
      </c>
      <c r="AB64" s="29">
        <f t="shared" si="14"/>
        <v>1.0888832960219437</v>
      </c>
      <c r="AD64" s="29">
        <f>'Zero Turbulence Curve'!F63</f>
        <v>6.0999999999999943</v>
      </c>
      <c r="AE64" s="29">
        <f>'Zero Turbulence Curve'!G63</f>
        <v>371.32452341993627</v>
      </c>
      <c r="AF64" s="39"/>
      <c r="AG64" s="40">
        <f t="array" ref="AG64">SUM(_xlfn.NORM.DIST($AD$3:$AD$1003,$F64,$AA64,FALSE)*WindSpeedStep)</f>
        <v>1.0000000000000036</v>
      </c>
      <c r="AH64" s="40">
        <f t="array" ref="AH64">SUM(_xlfn.NORM.DIST($AD$3:$AD$1003,$F64,$AB64,FALSE)*WindSpeedStep)</f>
        <v>1.0000000000000031</v>
      </c>
      <c r="AJ64" s="47">
        <f t="shared" si="8"/>
        <v>9</v>
      </c>
      <c r="AK64" s="83" t="b">
        <f>COUNTIF('Power Curve'!$D$2:$D$31,AJ64)&gt;0</f>
        <v>1</v>
      </c>
      <c r="AL64" s="83" t="b">
        <f t="shared" si="9"/>
        <v>0</v>
      </c>
      <c r="AM64" s="83" t="b">
        <f t="shared" si="15"/>
        <v>1</v>
      </c>
      <c r="AN64" s="47" t="str">
        <f t="shared" si="10"/>
        <v>Inner</v>
      </c>
      <c r="AO64" s="48" t="str">
        <f t="shared" si="11"/>
        <v>0.7-0.8</v>
      </c>
      <c r="AP64" s="49" t="str">
        <f t="shared" si="16"/>
        <v>23-24</v>
      </c>
      <c r="AQ64" s="49" t="str">
        <f t="shared" si="17"/>
        <v>Oct</v>
      </c>
      <c r="AR64" s="48" t="str">
        <f t="shared" si="18"/>
        <v>295-305</v>
      </c>
      <c r="AS64" s="49" t="str">
        <f t="shared" si="12"/>
        <v>Inner-TI</v>
      </c>
    </row>
    <row r="65" spans="5:45" x14ac:dyDescent="0.3">
      <c r="E65" s="15">
        <v>40823.972222222219</v>
      </c>
      <c r="F65" s="21">
        <v>9.1300000000000008</v>
      </c>
      <c r="G65" s="21">
        <v>1198.0799942016629</v>
      </c>
      <c r="H65" s="42">
        <v>1.1565339281487086</v>
      </c>
      <c r="I65" s="35">
        <v>299.60000000000002</v>
      </c>
      <c r="J65" s="43">
        <v>0.10843373493975902</v>
      </c>
      <c r="K65" s="44">
        <v>0.21703440055575146</v>
      </c>
      <c r="L65" s="26">
        <f t="shared" si="0"/>
        <v>8.9566349515415506</v>
      </c>
      <c r="M65" s="26">
        <f t="shared" si="1"/>
        <v>0.74232678029858323</v>
      </c>
      <c r="N65" s="96">
        <f t="shared" si="2"/>
        <v>9</v>
      </c>
      <c r="O65" s="26">
        <f t="shared" si="3"/>
        <v>0.94752112983380932</v>
      </c>
      <c r="P65" s="3">
        <f>IF(L65&gt;'Power Curve'!$C$37,0,INDEX(Ci,$N65,1)*POWER(1-O65,3)+INDEX(Ci,$N65,2)*3*O65*POWER(1-O65,2)+INDEX(Ci,$N65,3)*3*POWER(O65,2)*(1-O65)+INDEX(Ci,$N65,4)*POWER(O65,3))</f>
        <v>1181.0495775044885</v>
      </c>
      <c r="Q65" s="3">
        <f>MAX(0,MIN(P65-V65+W65,'Power Curve'!$C$39))</f>
        <v>1178.4485372728907</v>
      </c>
      <c r="R65" s="3">
        <f t="shared" si="4"/>
        <v>1198.0799942016629</v>
      </c>
      <c r="S65" s="3">
        <f t="shared" si="5"/>
        <v>-19.631456928772195</v>
      </c>
      <c r="T65" s="3">
        <f t="shared" si="6"/>
        <v>19.631456928772195</v>
      </c>
      <c r="V65" s="37">
        <f t="array" ref="V65">SUM(_xlfn.NORM.DIST($AD$3:$AD$1003,$L65,$AA65,FALSE)*WindSpeedStep*$AE$3:$AE$1003)/AG65</f>
        <v>1191.3449318006878</v>
      </c>
      <c r="W65" s="37">
        <f t="array" ref="W65">SUM(_xlfn.NORM.DIST($AD$3:$AD$1003,$L65,$AB65,FALSE)*WindSpeedStep*$AE$3:$AE$1003)/AH65</f>
        <v>1188.74389156909</v>
      </c>
      <c r="Y65" s="1">
        <f t="shared" si="7"/>
        <v>8</v>
      </c>
      <c r="Z65" s="99">
        <f>IF(L65&lt;'Power Curve'!$P$28,'Power Curve'!$Q$28,IF(L65&gt;'Power Curve'!$P$29,'Power Curve'!$Q$29,INDEX(ReferenceTurbulence,Y65)+(L65-INDEX(ReferenceTurbulenceWindSpeed,Y65))*(INDEX(ReferenceTurbulence,Y65+1)-INDEX(ReferenceTurbulence,Y65))/(INDEX(ReferenceTurbulenceWindSpeed,Y65+1)-INDEX(ReferenceTurbulenceWindSpeed,Y65))))</f>
        <v>0.12048529741403836</v>
      </c>
      <c r="AA65" s="100">
        <f t="shared" si="13"/>
        <v>1.0791428259654547</v>
      </c>
      <c r="AB65" s="29">
        <f t="shared" si="14"/>
        <v>0.97120138028763792</v>
      </c>
      <c r="AD65" s="29">
        <f>'Zero Turbulence Curve'!F64</f>
        <v>6.199999999999994</v>
      </c>
      <c r="AE65" s="29">
        <f>'Zero Turbulence Curve'!G64</f>
        <v>393.46341413289099</v>
      </c>
      <c r="AF65" s="39"/>
      <c r="AG65" s="40">
        <f t="array" ref="AG65">SUM(_xlfn.NORM.DIST($AD$3:$AD$1003,$F65,$AA65,FALSE)*WindSpeedStep)</f>
        <v>1.0000000000000033</v>
      </c>
      <c r="AH65" s="40">
        <f t="array" ref="AH65">SUM(_xlfn.NORM.DIST($AD$3:$AD$1003,$F65,$AB65,FALSE)*WindSpeedStep)</f>
        <v>1.0000000000000031</v>
      </c>
      <c r="AJ65" s="47">
        <f t="shared" si="8"/>
        <v>9</v>
      </c>
      <c r="AK65" s="83" t="b">
        <f>COUNTIF('Power Curve'!$D$2:$D$31,AJ65)&gt;0</f>
        <v>1</v>
      </c>
      <c r="AL65" s="83" t="b">
        <f t="shared" si="9"/>
        <v>0</v>
      </c>
      <c r="AM65" s="83" t="b">
        <f t="shared" si="15"/>
        <v>1</v>
      </c>
      <c r="AN65" s="47" t="str">
        <f t="shared" si="10"/>
        <v>Inner</v>
      </c>
      <c r="AO65" s="48" t="str">
        <f t="shared" si="11"/>
        <v>0.7-0.8</v>
      </c>
      <c r="AP65" s="49" t="str">
        <f t="shared" si="16"/>
        <v>23-24</v>
      </c>
      <c r="AQ65" s="49" t="str">
        <f t="shared" si="17"/>
        <v>Oct</v>
      </c>
      <c r="AR65" s="48" t="str">
        <f t="shared" si="18"/>
        <v>295-305</v>
      </c>
      <c r="AS65" s="49" t="str">
        <f t="shared" si="12"/>
        <v>Inner-TI</v>
      </c>
    </row>
    <row r="66" spans="5:45" x14ac:dyDescent="0.3">
      <c r="E66" s="15">
        <v>40823.979166666664</v>
      </c>
      <c r="F66" s="21">
        <v>8.8000000000000007</v>
      </c>
      <c r="G66" s="21">
        <v>959.52999877929733</v>
      </c>
      <c r="H66" s="42">
        <v>1.157059256413131</v>
      </c>
      <c r="I66" s="35">
        <v>299.8</v>
      </c>
      <c r="J66" s="43">
        <v>9.9999999999999992E-2</v>
      </c>
      <c r="K66" s="44">
        <v>0.1922352571096467</v>
      </c>
      <c r="L66" s="26">
        <f t="shared" si="0"/>
        <v>8.6342080575152416</v>
      </c>
      <c r="M66" s="26">
        <f t="shared" si="1"/>
        <v>0.69249466445802144</v>
      </c>
      <c r="N66" s="96">
        <f t="shared" si="2"/>
        <v>9</v>
      </c>
      <c r="O66" s="26">
        <f t="shared" si="3"/>
        <v>0.62523985462198006</v>
      </c>
      <c r="P66" s="3">
        <f>IF(L66&gt;'Power Curve'!$C$37,0,INDEX(Ci,$N66,1)*POWER(1-O66,3)+INDEX(Ci,$N66,2)*3*O66*POWER(1-O66,2)+INDEX(Ci,$N66,3)*3*POWER(O66,2)*(1-O66)+INDEX(Ci,$N66,4)*POWER(O66,3))</f>
        <v>1075.9835111196974</v>
      </c>
      <c r="Q66" s="3">
        <f>MAX(0,MIN(P66-V66+W66,'Power Curve'!$C$39))</f>
        <v>1068.0784345341103</v>
      </c>
      <c r="R66" s="3">
        <f t="shared" si="4"/>
        <v>959.52999877929733</v>
      </c>
      <c r="S66" s="3">
        <f t="shared" si="5"/>
        <v>108.548435754813</v>
      </c>
      <c r="T66" s="3">
        <f t="shared" si="6"/>
        <v>108.548435754813</v>
      </c>
      <c r="V66" s="37">
        <f t="array" ref="V66">SUM(_xlfn.NORM.DIST($AD$3:$AD$1003,$L66,$AA66,FALSE)*WindSpeedStep*$AE$3:$AE$1003)/AG66</f>
        <v>1080.8040098032591</v>
      </c>
      <c r="W66" s="37">
        <f t="array" ref="W66">SUM(_xlfn.NORM.DIST($AD$3:$AD$1003,$L66,$AB66,FALSE)*WindSpeedStep*$AE$3:$AE$1003)/AH66</f>
        <v>1072.898933217672</v>
      </c>
      <c r="Y66" s="1">
        <f t="shared" si="7"/>
        <v>8</v>
      </c>
      <c r="Z66" s="99">
        <f>IF(L66&lt;'Power Curve'!$P$28,'Power Curve'!$Q$28,IF(L66&gt;'Power Curve'!$P$29,'Power Curve'!$Q$29,INDEX(ReferenceTurbulence,Y66)+(L66-INDEX(ReferenceTurbulenceWindSpeed,Y66))*(INDEX(ReferenceTurbulence,Y66+1)-INDEX(ReferenceTurbulence,Y66))/(INDEX(ReferenceTurbulenceWindSpeed,Y66+1)-INDEX(ReferenceTurbulenceWindSpeed,Y66))))</f>
        <v>0.1201148854263555</v>
      </c>
      <c r="AA66" s="100">
        <f t="shared" si="13"/>
        <v>1.0370969115757587</v>
      </c>
      <c r="AB66" s="29">
        <f t="shared" si="14"/>
        <v>0.86342080575152413</v>
      </c>
      <c r="AD66" s="29">
        <f>'Zero Turbulence Curve'!F65</f>
        <v>6.2999999999999936</v>
      </c>
      <c r="AE66" s="29">
        <f>'Zero Turbulence Curve'!G65</f>
        <v>415.60230484584577</v>
      </c>
      <c r="AF66" s="39"/>
      <c r="AG66" s="40">
        <f t="array" ref="AG66">SUM(_xlfn.NORM.DIST($AD$3:$AD$1003,$F66,$AA66,FALSE)*WindSpeedStep)</f>
        <v>1.0000000000000038</v>
      </c>
      <c r="AH66" s="40">
        <f t="array" ref="AH66">SUM(_xlfn.NORM.DIST($AD$3:$AD$1003,$F66,$AB66,FALSE)*WindSpeedStep)</f>
        <v>1.0000000000000031</v>
      </c>
      <c r="AJ66" s="47">
        <f t="shared" si="8"/>
        <v>9</v>
      </c>
      <c r="AK66" s="83" t="b">
        <f>COUNTIF('Power Curve'!$D$2:$D$31,AJ66)&gt;0</f>
        <v>1</v>
      </c>
      <c r="AL66" s="83" t="b">
        <f t="shared" si="9"/>
        <v>0</v>
      </c>
      <c r="AM66" s="83" t="b">
        <f t="shared" si="15"/>
        <v>1</v>
      </c>
      <c r="AN66" s="47" t="str">
        <f t="shared" si="10"/>
        <v>Inner</v>
      </c>
      <c r="AO66" s="48" t="str">
        <f t="shared" si="11"/>
        <v>0.6-0.7</v>
      </c>
      <c r="AP66" s="49" t="str">
        <f t="shared" si="16"/>
        <v>23-24</v>
      </c>
      <c r="AQ66" s="49" t="str">
        <f t="shared" si="17"/>
        <v>Oct</v>
      </c>
      <c r="AR66" s="48" t="str">
        <f t="shared" si="18"/>
        <v>295-305</v>
      </c>
      <c r="AS66" s="49" t="str">
        <f t="shared" si="12"/>
        <v>HWS-LTI</v>
      </c>
    </row>
    <row r="67" spans="5:45" x14ac:dyDescent="0.3">
      <c r="E67" s="15">
        <v>40823.986111111109</v>
      </c>
      <c r="F67" s="21">
        <v>8.11</v>
      </c>
      <c r="G67" s="21">
        <v>931.03998184204102</v>
      </c>
      <c r="H67" s="42">
        <v>1.1577106998316018</v>
      </c>
      <c r="I67" s="35">
        <v>298.3</v>
      </c>
      <c r="J67" s="43">
        <v>0.11590628853267571</v>
      </c>
      <c r="K67" s="44">
        <v>0.2943291987985503</v>
      </c>
      <c r="L67" s="26">
        <f t="shared" ref="L67:L130" si="19">F67*(H67/Ref_Density)^(1/3)</f>
        <v>7.9587007191556998</v>
      </c>
      <c r="M67" s="26">
        <f t="shared" ref="M67:M130" si="20">(L67-CutInWindSpeed)/(RatedWindSpeed-CutInWindSpeed)</f>
        <v>0.58809282776279992</v>
      </c>
      <c r="N67" s="96">
        <f t="shared" ref="N67:N130" si="21">COUNTIF(xa,"&lt;"&amp;L67)</f>
        <v>8</v>
      </c>
      <c r="O67" s="26">
        <f t="shared" ref="O67:O130" si="22">(L67-INDEX(xa,$N67))/(INDEX(xb,$N67)-INDEX(xa,$N67))</f>
        <v>0.94969106236437284</v>
      </c>
      <c r="P67" s="3">
        <f>IF(L67&gt;'Power Curve'!$C$37,0,INDEX(Ci,$N67,1)*POWER(1-O67,3)+INDEX(Ci,$N67,2)*3*O67*POWER(1-O67,2)+INDEX(Ci,$N67,3)*3*POWER(O67,2)*(1-O67)+INDEX(Ci,$N67,4)*POWER(O67,3))</f>
        <v>865.82879621645748</v>
      </c>
      <c r="Q67" s="3">
        <f>MAX(0,MIN(P67-V67+W67,'Power Curve'!$C$39))</f>
        <v>864.2932205799201</v>
      </c>
      <c r="R67" s="3">
        <f t="shared" ref="R67:R130" si="23">IF(AM67,G67,"")</f>
        <v>931.03998184204102</v>
      </c>
      <c r="S67" s="3">
        <f t="shared" ref="S67:S130" si="24">IF(AM67,Q67-R67,"")</f>
        <v>-66.746761262120913</v>
      </c>
      <c r="T67" s="3">
        <f t="shared" ref="T67:T130" si="25">IF(AM67,ABS(S67),"")</f>
        <v>66.746761262120913</v>
      </c>
      <c r="V67" s="37">
        <f t="array" ref="V67">SUM(_xlfn.NORM.DIST($AD$3:$AD$1003,$L67,$AA67,FALSE)*WindSpeedStep*$AE$3:$AE$1003)/AG67</f>
        <v>861.03374437346406</v>
      </c>
      <c r="W67" s="37">
        <f t="array" ref="W67">SUM(_xlfn.NORM.DIST($AD$3:$AD$1003,$L67,$AB67,FALSE)*WindSpeedStep*$AE$3:$AE$1003)/AH67</f>
        <v>859.49816873692669</v>
      </c>
      <c r="Y67" s="1">
        <f t="shared" ref="Y67:Y130" si="26">COUNTIF(ReferenceTurbulenceWindSpeed,"&lt;"&amp;L67)</f>
        <v>7</v>
      </c>
      <c r="Z67" s="99">
        <f>IF(L67&lt;'Power Curve'!$P$28,'Power Curve'!$Q$28,IF(L67&gt;'Power Curve'!$P$29,'Power Curve'!$Q$29,INDEX(ReferenceTurbulence,Y67)+(L67-INDEX(ReferenceTurbulenceWindSpeed,Y67))*(INDEX(ReferenceTurbulence,Y67+1)-INDEX(ReferenceTurbulence,Y67))/(INDEX(ReferenceTurbulenceWindSpeed,Y67+1)-INDEX(ReferenceTurbulenceWindSpeed,Y67))))</f>
        <v>0.11941015304604974</v>
      </c>
      <c r="AA67" s="100">
        <f t="shared" si="13"/>
        <v>0.95034967092208822</v>
      </c>
      <c r="AB67" s="29">
        <f t="shared" si="14"/>
        <v>0.92246346189967421</v>
      </c>
      <c r="AD67" s="29">
        <f>'Zero Turbulence Curve'!F66</f>
        <v>6.3999999999999932</v>
      </c>
      <c r="AE67" s="29">
        <f>'Zero Turbulence Curve'!G66</f>
        <v>437.74119555880048</v>
      </c>
      <c r="AF67" s="39"/>
      <c r="AG67" s="40">
        <f t="array" ref="AG67">SUM(_xlfn.NORM.DIST($AD$3:$AD$1003,$F67,$AA67,FALSE)*WindSpeedStep)</f>
        <v>1.0000000000000033</v>
      </c>
      <c r="AH67" s="40">
        <f t="array" ref="AH67">SUM(_xlfn.NORM.DIST($AD$3:$AD$1003,$F67,$AB67,FALSE)*WindSpeedStep)</f>
        <v>1.0000000000000029</v>
      </c>
      <c r="AJ67" s="47">
        <f t="shared" ref="AJ67:AJ130" si="27">MROUND(L67-Centre_First_Bin,Bin_Width)+Centre_First_Bin</f>
        <v>8</v>
      </c>
      <c r="AK67" s="83" t="b">
        <f>COUNTIF('Power Curve'!$D$2:$D$31,AJ67)&gt;0</f>
        <v>1</v>
      </c>
      <c r="AL67" s="83" t="b">
        <f t="shared" ref="AL67:AL130" si="28">(G67&lt;0)</f>
        <v>0</v>
      </c>
      <c r="AM67" s="83" t="b">
        <f t="shared" si="15"/>
        <v>1</v>
      </c>
      <c r="AN67" s="47" t="str">
        <f t="shared" ref="AN67:AN130" si="29">IF(AM67,IF(AND(J67&gt;=LowerTurbLimit,J67&lt;=UpperTurbLimit,K67&gt;=LowerShearLimit,K67&lt;=UpperShearLimit),"Inner","Outer"),"")</f>
        <v>Inner</v>
      </c>
      <c r="AO67" s="48" t="str">
        <f t="shared" ref="AO67:AO130" si="30">IF(M67&lt;0,"&lt;0",TEXT(MROUND(M67+0.05,0.1)-0.1,"0.0")&amp;"-"&amp;TEXT(MROUND(M67+0.05,0.1),"0.0"))</f>
        <v>0.5-0.6</v>
      </c>
      <c r="AP67" s="49" t="str">
        <f t="shared" si="16"/>
        <v>23-24</v>
      </c>
      <c r="AQ67" s="49" t="str">
        <f t="shared" si="17"/>
        <v>Oct</v>
      </c>
      <c r="AR67" s="48" t="str">
        <f t="shared" si="18"/>
        <v>295-305</v>
      </c>
      <c r="AS67" s="49" t="str">
        <f t="shared" ref="AS67:AS130" si="31">IF(AM67,IF(M67&lt;0.5,IF(J67&lt;=LowerTurbLimit,"LWS-LTI",IF(J67&gt;=UpperTurbLimit,"LWS-HTI","Inner-TI")),IF(J67&lt;=LowerTurbLimit,"HWS-LTI",IF(J67&gt;=UpperTurbLimit,"HWS-HTI","Inner-TI"))),"")</f>
        <v>Inner-TI</v>
      </c>
    </row>
    <row r="68" spans="5:45" x14ac:dyDescent="0.3">
      <c r="E68" s="15">
        <v>40823.993055555555</v>
      </c>
      <c r="F68" s="21">
        <v>7.83</v>
      </c>
      <c r="G68" s="21">
        <v>741.24999809265159</v>
      </c>
      <c r="H68" s="42">
        <v>1.1584045391201068</v>
      </c>
      <c r="I68" s="35">
        <v>295.2</v>
      </c>
      <c r="J68" s="43">
        <v>0.1111111111111111</v>
      </c>
      <c r="K68" s="44">
        <v>0.20185864484428725</v>
      </c>
      <c r="L68" s="26">
        <f t="shared" si="19"/>
        <v>7.6854591056756405</v>
      </c>
      <c r="M68" s="26">
        <f t="shared" si="20"/>
        <v>0.54586245558333379</v>
      </c>
      <c r="N68" s="96">
        <f t="shared" si="21"/>
        <v>8</v>
      </c>
      <c r="O68" s="26">
        <f t="shared" si="22"/>
        <v>0.67467852532242634</v>
      </c>
      <c r="P68" s="3">
        <f>IF(L68&gt;'Power Curve'!$C$37,0,INDEX(Ci,$N68,1)*POWER(1-O68,3)+INDEX(Ci,$N68,2)*3*O68*POWER(1-O68,2)+INDEX(Ci,$N68,3)*3*POWER(O68,2)*(1-O68)+INDEX(Ci,$N68,4)*POWER(O68,3))</f>
        <v>785.25688743322996</v>
      </c>
      <c r="Q68" s="3">
        <f>MAX(0,MIN(P68-V68+W68,'Power Curve'!$C$39))</f>
        <v>781.95409626166759</v>
      </c>
      <c r="R68" s="3">
        <f t="shared" si="23"/>
        <v>741.24999809265159</v>
      </c>
      <c r="S68" s="3">
        <f t="shared" si="24"/>
        <v>40.704098169015992</v>
      </c>
      <c r="T68" s="3">
        <f t="shared" si="25"/>
        <v>40.704098169015992</v>
      </c>
      <c r="V68" s="37">
        <f t="array" ref="V68">SUM(_xlfn.NORM.DIST($AD$3:$AD$1003,$L68,$AA68,FALSE)*WindSpeedStep*$AE$3:$AE$1003)/AG68</f>
        <v>779.40198562503144</v>
      </c>
      <c r="W68" s="37">
        <f t="array" ref="W68">SUM(_xlfn.NORM.DIST($AD$3:$AD$1003,$L68,$AB68,FALSE)*WindSpeedStep*$AE$3:$AE$1003)/AH68</f>
        <v>776.09919445346907</v>
      </c>
      <c r="Y68" s="1">
        <f t="shared" si="26"/>
        <v>7</v>
      </c>
      <c r="Z68" s="99">
        <f>IF(L68&lt;'Power Curve'!$P$28,'Power Curve'!$Q$28,IF(L68&gt;'Power Curve'!$P$29,'Power Curve'!$Q$29,INDEX(ReferenceTurbulence,Y68)+(L68-INDEX(ReferenceTurbulenceWindSpeed,Y68))*(INDEX(ReferenceTurbulence,Y68+1)-INDEX(ReferenceTurbulence,Y68))/(INDEX(ReferenceTurbulenceWindSpeed,Y68+1)-INDEX(ReferenceTurbulenceWindSpeed,Y68))))</f>
        <v>0.11948604506780594</v>
      </c>
      <c r="AA68" s="100">
        <f t="shared" ref="AA68:AA131" si="32">Z68*L68</f>
        <v>0.91830511306753915</v>
      </c>
      <c r="AB68" s="29">
        <f t="shared" ref="AB68:AB131" si="33">L68*J68</f>
        <v>0.85393990063062664</v>
      </c>
      <c r="AD68" s="29">
        <f>'Zero Turbulence Curve'!F67</f>
        <v>6.4999999999999929</v>
      </c>
      <c r="AE68" s="29">
        <f>'Zero Turbulence Curve'!G67</f>
        <v>459.8800862717552</v>
      </c>
      <c r="AF68" s="39"/>
      <c r="AG68" s="40">
        <f t="array" ref="AG68">SUM(_xlfn.NORM.DIST($AD$3:$AD$1003,$F68,$AA68,FALSE)*WindSpeedStep)</f>
        <v>1.0000000000000033</v>
      </c>
      <c r="AH68" s="40">
        <f t="array" ref="AH68">SUM(_xlfn.NORM.DIST($AD$3:$AD$1003,$F68,$AB68,FALSE)*WindSpeedStep)</f>
        <v>1.000000000000004</v>
      </c>
      <c r="AJ68" s="47">
        <f t="shared" si="27"/>
        <v>8</v>
      </c>
      <c r="AK68" s="83" t="b">
        <f>COUNTIF('Power Curve'!$D$2:$D$31,AJ68)&gt;0</f>
        <v>1</v>
      </c>
      <c r="AL68" s="83" t="b">
        <f t="shared" si="28"/>
        <v>0</v>
      </c>
      <c r="AM68" s="83" t="b">
        <f t="shared" ref="AM68:AM131" si="34">AND(AK68,NOT(AL68))</f>
        <v>1</v>
      </c>
      <c r="AN68" s="47" t="str">
        <f t="shared" si="29"/>
        <v>Inner</v>
      </c>
      <c r="AO68" s="48" t="str">
        <f t="shared" si="30"/>
        <v>0.5-0.6</v>
      </c>
      <c r="AP68" s="49" t="str">
        <f t="shared" ref="AP68:AP131" si="35">IF(AM68,HOUR(E68)&amp;"-"&amp;HOUR(E68)+1,"")</f>
        <v>23-24</v>
      </c>
      <c r="AQ68" s="49" t="str">
        <f t="shared" ref="AQ68:AQ131" si="36">IF(AM68,TEXT(E68,"mmm"),"")</f>
        <v>Oct</v>
      </c>
      <c r="AR68" s="48" t="str">
        <f t="shared" ref="AR68:AR131" si="37">IF(AM68,IF(OR(I68&lt;5,I68&gt;=355),"355-5",MROUND(I68,10)-5&amp;"-"&amp;MROUND(I68,10)+5),"")</f>
        <v>295-305</v>
      </c>
      <c r="AS68" s="49" t="str">
        <f t="shared" si="31"/>
        <v>Inner-TI</v>
      </c>
    </row>
    <row r="69" spans="5:45" x14ac:dyDescent="0.3">
      <c r="E69" s="15">
        <v>40824</v>
      </c>
      <c r="F69" s="21">
        <v>8.51</v>
      </c>
      <c r="G69" s="21">
        <v>1023.4800186157227</v>
      </c>
      <c r="H69" s="42">
        <v>1.1591408893402881</v>
      </c>
      <c r="I69" s="35">
        <v>295.39999999999998</v>
      </c>
      <c r="J69" s="43">
        <v>0.14101057579318449</v>
      </c>
      <c r="K69" s="44">
        <v>0.32273773052970739</v>
      </c>
      <c r="L69" s="26">
        <f t="shared" si="19"/>
        <v>8.3546758760357918</v>
      </c>
      <c r="M69" s="26">
        <f t="shared" si="20"/>
        <v>0.64929206471610212</v>
      </c>
      <c r="N69" s="96">
        <f t="shared" si="21"/>
        <v>9</v>
      </c>
      <c r="O69" s="26">
        <f t="shared" si="22"/>
        <v>0.34583391926414769</v>
      </c>
      <c r="P69" s="3">
        <f>IF(L69&gt;'Power Curve'!$C$37,0,INDEX(Ci,$N69,1)*POWER(1-O69,3)+INDEX(Ci,$N69,2)*3*O69*POWER(1-O69,2)+INDEX(Ci,$N69,3)*3*POWER(O69,2)*(1-O69)+INDEX(Ci,$N69,4)*POWER(O69,3))</f>
        <v>986.91284708363673</v>
      </c>
      <c r="Q69" s="3">
        <f>MAX(0,MIN(P69-V69+W69,'Power Curve'!$C$39))</f>
        <v>995.94843928150851</v>
      </c>
      <c r="R69" s="3">
        <f t="shared" si="23"/>
        <v>1023.4800186157227</v>
      </c>
      <c r="S69" s="3">
        <f t="shared" si="24"/>
        <v>-27.531579334214143</v>
      </c>
      <c r="T69" s="3">
        <f t="shared" si="25"/>
        <v>27.531579334214143</v>
      </c>
      <c r="V69" s="37">
        <f t="array" ref="V69">SUM(_xlfn.NORM.DIST($AD$3:$AD$1003,$L69,$AA69,FALSE)*WindSpeedStep*$AE$3:$AE$1003)/AG69</f>
        <v>987.20075038705306</v>
      </c>
      <c r="W69" s="37">
        <f t="array" ref="W69">SUM(_xlfn.NORM.DIST($AD$3:$AD$1003,$L69,$AB69,FALSE)*WindSpeedStep*$AE$3:$AE$1003)/AH69</f>
        <v>996.23634258492484</v>
      </c>
      <c r="Y69" s="1">
        <f t="shared" si="26"/>
        <v>8</v>
      </c>
      <c r="Z69" s="99">
        <f>IF(L69&lt;'Power Curve'!$P$28,'Power Curve'!$Q$28,IF(L69&gt;'Power Curve'!$P$29,'Power Curve'!$Q$29,INDEX(ReferenceTurbulence,Y69)+(L69-INDEX(ReferenceTurbulenceWindSpeed,Y69))*(INDEX(ReferenceTurbulence,Y69+1)-INDEX(ReferenceTurbulence,Y69))/(INDEX(ReferenceTurbulenceWindSpeed,Y69+1)-INDEX(ReferenceTurbulenceWindSpeed,Y69))))</f>
        <v>0.11979375194499435</v>
      </c>
      <c r="AA69" s="100">
        <f t="shared" si="32"/>
        <v>1.0008379694746601</v>
      </c>
      <c r="AB69" s="29">
        <f t="shared" si="33"/>
        <v>1.178097655845235</v>
      </c>
      <c r="AD69" s="29">
        <f>'Zero Turbulence Curve'!F68</f>
        <v>6.5999999999999925</v>
      </c>
      <c r="AE69" s="29">
        <f>'Zero Turbulence Curve'!G68</f>
        <v>482.01897698470998</v>
      </c>
      <c r="AF69" s="39"/>
      <c r="AG69" s="40">
        <f t="array" ref="AG69">SUM(_xlfn.NORM.DIST($AD$3:$AD$1003,$F69,$AA69,FALSE)*WindSpeedStep)</f>
        <v>1.0000000000000038</v>
      </c>
      <c r="AH69" s="40">
        <f t="array" ref="AH69">SUM(_xlfn.NORM.DIST($AD$3:$AD$1003,$F69,$AB69,FALSE)*WindSpeedStep)</f>
        <v>0.99999999999982181</v>
      </c>
      <c r="AJ69" s="47">
        <f t="shared" si="27"/>
        <v>8</v>
      </c>
      <c r="AK69" s="83" t="b">
        <f>COUNTIF('Power Curve'!$D$2:$D$31,AJ69)&gt;0</f>
        <v>1</v>
      </c>
      <c r="AL69" s="83" t="b">
        <f t="shared" si="28"/>
        <v>0</v>
      </c>
      <c r="AM69" s="83" t="b">
        <f t="shared" si="34"/>
        <v>1</v>
      </c>
      <c r="AN69" s="47" t="str">
        <f t="shared" si="29"/>
        <v>Outer</v>
      </c>
      <c r="AO69" s="48" t="str">
        <f t="shared" si="30"/>
        <v>0.6-0.7</v>
      </c>
      <c r="AP69" s="49" t="str">
        <f t="shared" si="35"/>
        <v>0-1</v>
      </c>
      <c r="AQ69" s="49" t="str">
        <f t="shared" si="36"/>
        <v>Oct</v>
      </c>
      <c r="AR69" s="48" t="str">
        <f t="shared" si="37"/>
        <v>295-305</v>
      </c>
      <c r="AS69" s="49" t="str">
        <f t="shared" si="31"/>
        <v>HWS-HTI</v>
      </c>
    </row>
    <row r="70" spans="5:45" x14ac:dyDescent="0.3">
      <c r="E70" s="15">
        <v>40824.006944444445</v>
      </c>
      <c r="F70" s="21">
        <v>9.17</v>
      </c>
      <c r="G70" s="21">
        <v>1317.400016784668</v>
      </c>
      <c r="H70" s="42">
        <v>1.1592670839748724</v>
      </c>
      <c r="I70" s="35">
        <v>298.89999999999998</v>
      </c>
      <c r="J70" s="43">
        <v>0.13413304252998909</v>
      </c>
      <c r="K70" s="44">
        <v>0.26959757558684955</v>
      </c>
      <c r="L70" s="26">
        <f t="shared" si="19"/>
        <v>9.0029562776461471</v>
      </c>
      <c r="M70" s="26">
        <f t="shared" si="20"/>
        <v>0.74948589056853587</v>
      </c>
      <c r="N70" s="96">
        <f t="shared" si="21"/>
        <v>9</v>
      </c>
      <c r="O70" s="26">
        <f t="shared" si="22"/>
        <v>0.99382153567177334</v>
      </c>
      <c r="P70" s="3">
        <f>IF(L70&gt;'Power Curve'!$C$37,0,INDEX(Ci,$N70,1)*POWER(1-O70,3)+INDEX(Ci,$N70,2)*3*O70*POWER(1-O70,2)+INDEX(Ci,$N70,3)*3*POWER(O70,2)*(1-O70)+INDEX(Ci,$N70,4)*POWER(O70,3))</f>
        <v>1196.2686626512107</v>
      </c>
      <c r="Q70" s="3">
        <f>MAX(0,MIN(P70-V70+W70,'Power Curve'!$C$39))</f>
        <v>1197.7715352985742</v>
      </c>
      <c r="R70" s="3">
        <f t="shared" si="23"/>
        <v>1317.400016784668</v>
      </c>
      <c r="S70" s="3">
        <f t="shared" si="24"/>
        <v>-119.62848148609373</v>
      </c>
      <c r="T70" s="3">
        <f t="shared" si="25"/>
        <v>119.62848148609373</v>
      </c>
      <c r="V70" s="37">
        <f t="array" ref="V70">SUM(_xlfn.NORM.DIST($AD$3:$AD$1003,$L70,$AA70,FALSE)*WindSpeedStep*$AE$3:$AE$1003)/AG70</f>
        <v>1207.2885222630023</v>
      </c>
      <c r="W70" s="37">
        <f t="array" ref="W70">SUM(_xlfn.NORM.DIST($AD$3:$AD$1003,$L70,$AB70,FALSE)*WindSpeedStep*$AE$3:$AE$1003)/AH70</f>
        <v>1208.7913949103659</v>
      </c>
      <c r="Y70" s="1">
        <f t="shared" si="26"/>
        <v>8</v>
      </c>
      <c r="Z70" s="99">
        <f>IF(L70&lt;'Power Curve'!$P$28,'Power Curve'!$Q$28,IF(L70&gt;'Power Curve'!$P$29,'Power Curve'!$Q$29,INDEX(ReferenceTurbulence,Y70)+(L70-INDEX(ReferenceTurbulenceWindSpeed,Y70))*(INDEX(ReferenceTurbulence,Y70+1)-INDEX(ReferenceTurbulence,Y70))/(INDEX(ReferenceTurbulenceWindSpeed,Y70+1)-INDEX(ReferenceTurbulenceWindSpeed,Y70))))</f>
        <v>0.12053851249873633</v>
      </c>
      <c r="AA70" s="100">
        <f t="shared" si="32"/>
        <v>1.0852029577986269</v>
      </c>
      <c r="AB70" s="29">
        <f t="shared" si="33"/>
        <v>1.2075939172851429</v>
      </c>
      <c r="AD70" s="29">
        <f>'Zero Turbulence Curve'!F69</f>
        <v>6.6999999999999922</v>
      </c>
      <c r="AE70" s="29">
        <f>'Zero Turbulence Curve'!G69</f>
        <v>504.15786769766476</v>
      </c>
      <c r="AF70" s="39"/>
      <c r="AG70" s="40">
        <f t="array" ref="AG70">SUM(_xlfn.NORM.DIST($AD$3:$AD$1003,$F70,$AA70,FALSE)*WindSpeedStep)</f>
        <v>1.0000000000000036</v>
      </c>
      <c r="AH70" s="40">
        <f t="array" ref="AH70">SUM(_xlfn.NORM.DIST($AD$3:$AD$1003,$F70,$AB70,FALSE)*WindSpeedStep)</f>
        <v>0.99999999999999223</v>
      </c>
      <c r="AJ70" s="47">
        <f t="shared" si="27"/>
        <v>9</v>
      </c>
      <c r="AK70" s="83" t="b">
        <f>COUNTIF('Power Curve'!$D$2:$D$31,AJ70)&gt;0</f>
        <v>1</v>
      </c>
      <c r="AL70" s="83" t="b">
        <f t="shared" si="28"/>
        <v>0</v>
      </c>
      <c r="AM70" s="83" t="b">
        <f t="shared" si="34"/>
        <v>1</v>
      </c>
      <c r="AN70" s="47" t="str">
        <f t="shared" si="29"/>
        <v>Inner</v>
      </c>
      <c r="AO70" s="48" t="str">
        <f t="shared" si="30"/>
        <v>0.7-0.8</v>
      </c>
      <c r="AP70" s="49" t="str">
        <f t="shared" si="35"/>
        <v>0-1</v>
      </c>
      <c r="AQ70" s="49" t="str">
        <f t="shared" si="36"/>
        <v>Oct</v>
      </c>
      <c r="AR70" s="48" t="str">
        <f t="shared" si="37"/>
        <v>295-305</v>
      </c>
      <c r="AS70" s="49" t="str">
        <f t="shared" si="31"/>
        <v>Inner-TI</v>
      </c>
    </row>
    <row r="71" spans="5:45" x14ac:dyDescent="0.3">
      <c r="E71" s="15">
        <v>40824.013888888891</v>
      </c>
      <c r="F71" s="21">
        <v>9.94</v>
      </c>
      <c r="G71" s="21">
        <v>1310.2599792480489</v>
      </c>
      <c r="H71" s="42">
        <v>1.1598356743521272</v>
      </c>
      <c r="I71" s="35">
        <v>301.10000000000002</v>
      </c>
      <c r="J71" s="43">
        <v>0.11066398390342054</v>
      </c>
      <c r="K71" s="44">
        <v>0.21942335102148697</v>
      </c>
      <c r="L71" s="26">
        <f t="shared" si="19"/>
        <v>9.7605249452280205</v>
      </c>
      <c r="M71" s="26">
        <f t="shared" si="20"/>
        <v>0.86657057022630513</v>
      </c>
      <c r="N71" s="96">
        <f t="shared" si="21"/>
        <v>10</v>
      </c>
      <c r="O71" s="26">
        <f t="shared" si="22"/>
        <v>0.79867612659037768</v>
      </c>
      <c r="P71" s="3">
        <f>IF(L71&gt;'Power Curve'!$C$37,0,INDEX(Ci,$N71,1)*POWER(1-O71,3)+INDEX(Ci,$N71,2)*3*O71*POWER(1-O71,2)+INDEX(Ci,$N71,3)*3*POWER(O71,2)*(1-O71)+INDEX(Ci,$N71,4)*POWER(O71,3))</f>
        <v>1460.3073534019777</v>
      </c>
      <c r="Q71" s="3">
        <f>MAX(0,MIN(P71-V71+W71,'Power Curve'!$C$39))</f>
        <v>1466.0902170492454</v>
      </c>
      <c r="R71" s="3">
        <f t="shared" si="23"/>
        <v>1310.2599792480489</v>
      </c>
      <c r="S71" s="3">
        <f t="shared" si="24"/>
        <v>155.83023780119652</v>
      </c>
      <c r="T71" s="3">
        <f t="shared" si="25"/>
        <v>155.83023780119652</v>
      </c>
      <c r="V71" s="37">
        <f t="array" ref="V71">SUM(_xlfn.NORM.DIST($AD$3:$AD$1003,$L71,$AA71,FALSE)*WindSpeedStep*$AE$3:$AE$1003)/AG71</f>
        <v>1459.0481066348759</v>
      </c>
      <c r="W71" s="37">
        <f t="array" ref="W71">SUM(_xlfn.NORM.DIST($AD$3:$AD$1003,$L71,$AB71,FALSE)*WindSpeedStep*$AE$3:$AE$1003)/AH71</f>
        <v>1464.8309702821437</v>
      </c>
      <c r="Y71" s="1">
        <f t="shared" si="26"/>
        <v>9</v>
      </c>
      <c r="Z71" s="99">
        <f>IF(L71&lt;'Power Curve'!$P$28,'Power Curve'!$Q$28,IF(L71&gt;'Power Curve'!$P$29,'Power Curve'!$Q$29,INDEX(ReferenceTurbulence,Y71)+(L71-INDEX(ReferenceTurbulenceWindSpeed,Y71))*(INDEX(ReferenceTurbulence,Y71+1)-INDEX(ReferenceTurbulence,Y71))/(INDEX(ReferenceTurbulenceWindSpeed,Y71+1)-INDEX(ReferenceTurbulenceWindSpeed,Y71))))</f>
        <v>0.12012656251870114</v>
      </c>
      <c r="AA71" s="100">
        <f t="shared" si="32"/>
        <v>1.1724983100482758</v>
      </c>
      <c r="AB71" s="29">
        <f t="shared" si="33"/>
        <v>1.0801385754276482</v>
      </c>
      <c r="AD71" s="29">
        <f>'Zero Turbulence Curve'!F70</f>
        <v>6.7999999999999918</v>
      </c>
      <c r="AE71" s="29">
        <f>'Zero Turbulence Curve'!G70</f>
        <v>526.29675841061942</v>
      </c>
      <c r="AF71" s="39"/>
      <c r="AG71" s="40">
        <f t="array" ref="AG71">SUM(_xlfn.NORM.DIST($AD$3:$AD$1003,$F71,$AA71,FALSE)*WindSpeedStep)</f>
        <v>1.0000000000000033</v>
      </c>
      <c r="AH71" s="40">
        <f t="array" ref="AH71">SUM(_xlfn.NORM.DIST($AD$3:$AD$1003,$F71,$AB71,FALSE)*WindSpeedStep)</f>
        <v>1.0000000000000036</v>
      </c>
      <c r="AJ71" s="47">
        <f t="shared" si="27"/>
        <v>10</v>
      </c>
      <c r="AK71" s="83" t="b">
        <f>COUNTIF('Power Curve'!$D$2:$D$31,AJ71)&gt;0</f>
        <v>1</v>
      </c>
      <c r="AL71" s="83" t="b">
        <f t="shared" si="28"/>
        <v>0</v>
      </c>
      <c r="AM71" s="83" t="b">
        <f t="shared" si="34"/>
        <v>1</v>
      </c>
      <c r="AN71" s="47" t="str">
        <f t="shared" si="29"/>
        <v>Inner</v>
      </c>
      <c r="AO71" s="48" t="str">
        <f t="shared" si="30"/>
        <v>0.8-0.9</v>
      </c>
      <c r="AP71" s="49" t="str">
        <f t="shared" si="35"/>
        <v>0-1</v>
      </c>
      <c r="AQ71" s="49" t="str">
        <f t="shared" si="36"/>
        <v>Oct</v>
      </c>
      <c r="AR71" s="48" t="str">
        <f t="shared" si="37"/>
        <v>295-305</v>
      </c>
      <c r="AS71" s="49" t="str">
        <f t="shared" si="31"/>
        <v>Inner-TI</v>
      </c>
    </row>
    <row r="72" spans="5:45" x14ac:dyDescent="0.3">
      <c r="E72" s="15">
        <v>40824.020833333336</v>
      </c>
      <c r="F72" s="21">
        <v>8.7200000000000006</v>
      </c>
      <c r="G72" s="21">
        <v>1088.6000061035161</v>
      </c>
      <c r="H72" s="42">
        <v>1.1604887757218758</v>
      </c>
      <c r="I72" s="35">
        <v>303.2</v>
      </c>
      <c r="J72" s="43">
        <v>0.1135321100917431</v>
      </c>
      <c r="K72" s="44">
        <v>0.23028302203067749</v>
      </c>
      <c r="L72" s="26">
        <f t="shared" si="19"/>
        <v>8.5641599551366117</v>
      </c>
      <c r="M72" s="26">
        <f t="shared" si="20"/>
        <v>0.68166850442976223</v>
      </c>
      <c r="N72" s="96">
        <f t="shared" si="21"/>
        <v>9</v>
      </c>
      <c r="O72" s="26">
        <f t="shared" si="22"/>
        <v>0.55522338831904328</v>
      </c>
      <c r="P72" s="3">
        <f>IF(L72&gt;'Power Curve'!$C$37,0,INDEX(Ci,$N72,1)*POWER(1-O72,3)+INDEX(Ci,$N72,2)*3*O72*POWER(1-O72,2)+INDEX(Ci,$N72,3)*3*POWER(O72,2)*(1-O72)+INDEX(Ci,$N72,4)*POWER(O72,3))</f>
        <v>1053.4456798995957</v>
      </c>
      <c r="Q72" s="3">
        <f>MAX(0,MIN(P72-V72+W72,'Power Curve'!$C$39))</f>
        <v>1050.851095579028</v>
      </c>
      <c r="R72" s="3">
        <f t="shared" si="23"/>
        <v>1088.6000061035161</v>
      </c>
      <c r="S72" s="3">
        <f t="shared" si="24"/>
        <v>-37.74891052448811</v>
      </c>
      <c r="T72" s="3">
        <f t="shared" si="25"/>
        <v>37.74891052448811</v>
      </c>
      <c r="V72" s="37">
        <f t="array" ref="V72">SUM(_xlfn.NORM.DIST($AD$3:$AD$1003,$L72,$AA72,FALSE)*WindSpeedStep*$AE$3:$AE$1003)/AG72</f>
        <v>1057.0771106903001</v>
      </c>
      <c r="W72" s="37">
        <f t="array" ref="W72">SUM(_xlfn.NORM.DIST($AD$3:$AD$1003,$L72,$AB72,FALSE)*WindSpeedStep*$AE$3:$AE$1003)/AH72</f>
        <v>1054.4825263697323</v>
      </c>
      <c r="Y72" s="1">
        <f t="shared" si="26"/>
        <v>8</v>
      </c>
      <c r="Z72" s="99">
        <f>IF(L72&lt;'Power Curve'!$P$28,'Power Curve'!$Q$28,IF(L72&gt;'Power Curve'!$P$29,'Power Curve'!$Q$29,INDEX(ReferenceTurbulence,Y72)+(L72-INDEX(ReferenceTurbulenceWindSpeed,Y72))*(INDEX(ReferenceTurbulence,Y72+1)-INDEX(ReferenceTurbulence,Y72))/(INDEX(ReferenceTurbulenceWindSpeed,Y72+1)-INDEX(ReferenceTurbulenceWindSpeed,Y72))))</f>
        <v>0.1200344124344426</v>
      </c>
      <c r="AA72" s="100">
        <f t="shared" si="32"/>
        <v>1.0279939082094054</v>
      </c>
      <c r="AB72" s="29">
        <f t="shared" si="33"/>
        <v>0.97230715086986752</v>
      </c>
      <c r="AD72" s="29">
        <f>'Zero Turbulence Curve'!F71</f>
        <v>6.8999999999999915</v>
      </c>
      <c r="AE72" s="29">
        <f>'Zero Turbulence Curve'!G71</f>
        <v>548.43564912357419</v>
      </c>
      <c r="AF72" s="39"/>
      <c r="AG72" s="40">
        <f t="array" ref="AG72">SUM(_xlfn.NORM.DIST($AD$3:$AD$1003,$F72,$AA72,FALSE)*WindSpeedStep)</f>
        <v>1.0000000000000036</v>
      </c>
      <c r="AH72" s="40">
        <f t="array" ref="AH72">SUM(_xlfn.NORM.DIST($AD$3:$AD$1003,$F72,$AB72,FALSE)*WindSpeedStep)</f>
        <v>1.0000000000000031</v>
      </c>
      <c r="AJ72" s="47">
        <f t="shared" si="27"/>
        <v>9</v>
      </c>
      <c r="AK72" s="83" t="b">
        <f>COUNTIF('Power Curve'!$D$2:$D$31,AJ72)&gt;0</f>
        <v>1</v>
      </c>
      <c r="AL72" s="83" t="b">
        <f t="shared" si="28"/>
        <v>0</v>
      </c>
      <c r="AM72" s="83" t="b">
        <f t="shared" si="34"/>
        <v>1</v>
      </c>
      <c r="AN72" s="47" t="str">
        <f t="shared" si="29"/>
        <v>Inner</v>
      </c>
      <c r="AO72" s="48" t="str">
        <f t="shared" si="30"/>
        <v>0.6-0.7</v>
      </c>
      <c r="AP72" s="49" t="str">
        <f t="shared" si="35"/>
        <v>0-1</v>
      </c>
      <c r="AQ72" s="49" t="str">
        <f t="shared" si="36"/>
        <v>Oct</v>
      </c>
      <c r="AR72" s="48" t="str">
        <f t="shared" si="37"/>
        <v>295-305</v>
      </c>
      <c r="AS72" s="49" t="str">
        <f t="shared" si="31"/>
        <v>Inner-TI</v>
      </c>
    </row>
    <row r="73" spans="5:45" x14ac:dyDescent="0.3">
      <c r="E73" s="15">
        <v>40824.027777777781</v>
      </c>
      <c r="F73" s="21">
        <v>7.62</v>
      </c>
      <c r="G73" s="21">
        <v>838.70000457763717</v>
      </c>
      <c r="H73" s="42">
        <v>1.16122660508635</v>
      </c>
      <c r="I73" s="35">
        <v>303.39999999999998</v>
      </c>
      <c r="J73" s="43">
        <v>9.8425196850393692E-2</v>
      </c>
      <c r="K73" s="44">
        <v>0.23705998983563067</v>
      </c>
      <c r="L73" s="26">
        <f t="shared" si="19"/>
        <v>7.485404390811941</v>
      </c>
      <c r="M73" s="26">
        <f t="shared" si="20"/>
        <v>0.514943354508828</v>
      </c>
      <c r="N73" s="96">
        <f t="shared" si="21"/>
        <v>8</v>
      </c>
      <c r="O73" s="26">
        <f t="shared" si="22"/>
        <v>0.47332722315013004</v>
      </c>
      <c r="P73" s="3">
        <f>IF(L73&gt;'Power Curve'!$C$37,0,INDEX(Ci,$N73,1)*POWER(1-O73,3)+INDEX(Ci,$N73,2)*3*O73*POWER(1-O73,2)+INDEX(Ci,$N73,3)*3*POWER(O73,2)*(1-O73)+INDEX(Ci,$N73,4)*POWER(O73,3))</f>
        <v>727.75600477856824</v>
      </c>
      <c r="Q73" s="3">
        <f>MAX(0,MIN(P73-V73+W73,'Power Curve'!$C$39))</f>
        <v>720.55004725228696</v>
      </c>
      <c r="R73" s="3">
        <f t="shared" si="23"/>
        <v>838.70000457763717</v>
      </c>
      <c r="S73" s="3">
        <f t="shared" si="24"/>
        <v>-118.14995732535021</v>
      </c>
      <c r="T73" s="3">
        <f t="shared" si="25"/>
        <v>118.14995732535021</v>
      </c>
      <c r="V73" s="37">
        <f t="array" ref="V73">SUM(_xlfn.NORM.DIST($AD$3:$AD$1003,$L73,$AA73,FALSE)*WindSpeedStep*$AE$3:$AE$1003)/AG73</f>
        <v>722.46558497929016</v>
      </c>
      <c r="W73" s="37">
        <f t="array" ref="W73">SUM(_xlfn.NORM.DIST($AD$3:$AD$1003,$L73,$AB73,FALSE)*WindSpeedStep*$AE$3:$AE$1003)/AH73</f>
        <v>715.25962745300887</v>
      </c>
      <c r="Y73" s="1">
        <f t="shared" si="26"/>
        <v>7</v>
      </c>
      <c r="Z73" s="99">
        <f>IF(L73&lt;'Power Curve'!$P$28,'Power Curve'!$Q$28,IF(L73&gt;'Power Curve'!$P$29,'Power Curve'!$Q$29,INDEX(ReferenceTurbulence,Y73)+(L73-INDEX(ReferenceTurbulenceWindSpeed,Y73))*(INDEX(ReferenceTurbulence,Y73+1)-INDEX(ReferenceTurbulence,Y73))/(INDEX(ReferenceTurbulenceWindSpeed,Y73+1)-INDEX(ReferenceTurbulenceWindSpeed,Y73))))</f>
        <v>0.11954160965249529</v>
      </c>
      <c r="AA73" s="100">
        <f t="shared" si="32"/>
        <v>0.89481728977751529</v>
      </c>
      <c r="AB73" s="29">
        <f t="shared" si="33"/>
        <v>0.73675240067046655</v>
      </c>
      <c r="AD73" s="29">
        <f>'Zero Turbulence Curve'!F72</f>
        <v>6.9999999999999911</v>
      </c>
      <c r="AE73" s="29">
        <f>'Zero Turbulence Curve'!G72</f>
        <v>570.57453983652897</v>
      </c>
      <c r="AF73" s="39"/>
      <c r="AG73" s="40">
        <f t="array" ref="AG73">SUM(_xlfn.NORM.DIST($AD$3:$AD$1003,$F73,$AA73,FALSE)*WindSpeedStep)</f>
        <v>1.0000000000000036</v>
      </c>
      <c r="AH73" s="40">
        <f t="array" ref="AH73">SUM(_xlfn.NORM.DIST($AD$3:$AD$1003,$F73,$AB73,FALSE)*WindSpeedStep)</f>
        <v>1.0000000000000036</v>
      </c>
      <c r="AJ73" s="47">
        <f t="shared" si="27"/>
        <v>7</v>
      </c>
      <c r="AK73" s="83" t="b">
        <f>COUNTIF('Power Curve'!$D$2:$D$31,AJ73)&gt;0</f>
        <v>1</v>
      </c>
      <c r="AL73" s="83" t="b">
        <f t="shared" si="28"/>
        <v>0</v>
      </c>
      <c r="AM73" s="83" t="b">
        <f t="shared" si="34"/>
        <v>1</v>
      </c>
      <c r="AN73" s="47" t="str">
        <f t="shared" si="29"/>
        <v>Outer</v>
      </c>
      <c r="AO73" s="48" t="str">
        <f t="shared" si="30"/>
        <v>0.5-0.6</v>
      </c>
      <c r="AP73" s="49" t="str">
        <f t="shared" si="35"/>
        <v>0-1</v>
      </c>
      <c r="AQ73" s="49" t="str">
        <f t="shared" si="36"/>
        <v>Oct</v>
      </c>
      <c r="AR73" s="48" t="str">
        <f t="shared" si="37"/>
        <v>295-305</v>
      </c>
      <c r="AS73" s="49" t="str">
        <f t="shared" si="31"/>
        <v>HWS-LTI</v>
      </c>
    </row>
    <row r="74" spans="5:45" x14ac:dyDescent="0.3">
      <c r="E74" s="15">
        <v>40824.034722222219</v>
      </c>
      <c r="F74" s="21">
        <v>8.15</v>
      </c>
      <c r="G74" s="21">
        <v>871.9599723815918</v>
      </c>
      <c r="H74" s="42">
        <v>1.16122660508635</v>
      </c>
      <c r="I74" s="35">
        <v>307.5</v>
      </c>
      <c r="J74" s="43">
        <v>0.10552147239263802</v>
      </c>
      <c r="K74" s="44">
        <v>0.27625742480906651</v>
      </c>
      <c r="L74" s="26">
        <f t="shared" si="19"/>
        <v>8.0060427539524035</v>
      </c>
      <c r="M74" s="26">
        <f t="shared" si="20"/>
        <v>0.59540969185145365</v>
      </c>
      <c r="N74" s="96">
        <f t="shared" si="21"/>
        <v>8</v>
      </c>
      <c r="O74" s="26">
        <f t="shared" si="22"/>
        <v>0.99733992862727006</v>
      </c>
      <c r="P74" s="3">
        <f>IF(L74&gt;'Power Curve'!$C$37,0,INDEX(Ci,$N74,1)*POWER(1-O74,3)+INDEX(Ci,$N74,2)*3*O74*POWER(1-O74,2)+INDEX(Ci,$N74,3)*3*POWER(O74,2)*(1-O74)+INDEX(Ci,$N74,4)*POWER(O74,3))</f>
        <v>879.95384882344706</v>
      </c>
      <c r="Q74" s="3">
        <f>MAX(0,MIN(P74-V74+W74,'Power Curve'!$C$39))</f>
        <v>873.9926082525235</v>
      </c>
      <c r="R74" s="3">
        <f t="shared" si="23"/>
        <v>871.9599723815918</v>
      </c>
      <c r="S74" s="3">
        <f t="shared" si="24"/>
        <v>2.0326358709316992</v>
      </c>
      <c r="T74" s="3">
        <f t="shared" si="25"/>
        <v>2.0326358709316992</v>
      </c>
      <c r="V74" s="37">
        <f t="array" ref="V74">SUM(_xlfn.NORM.DIST($AD$3:$AD$1003,$L74,$AA74,FALSE)*WindSpeedStep*$AE$3:$AE$1003)/AG74</f>
        <v>875.62905807911272</v>
      </c>
      <c r="W74" s="37">
        <f t="array" ref="W74">SUM(_xlfn.NORM.DIST($AD$3:$AD$1003,$L74,$AB74,FALSE)*WindSpeedStep*$AE$3:$AE$1003)/AH74</f>
        <v>869.66781750818916</v>
      </c>
      <c r="Y74" s="1">
        <f t="shared" si="26"/>
        <v>7</v>
      </c>
      <c r="Z74" s="99">
        <f>IF(L74&lt;'Power Curve'!$P$28,'Power Curve'!$Q$28,IF(L74&gt;'Power Curve'!$P$29,'Power Curve'!$Q$29,INDEX(ReferenceTurbulence,Y74)+(L74-INDEX(ReferenceTurbulenceWindSpeed,Y74))*(INDEX(ReferenceTurbulence,Y74+1)-INDEX(ReferenceTurbulence,Y74))/(INDEX(ReferenceTurbulenceWindSpeed,Y74+1)-INDEX(ReferenceTurbulenceWindSpeed,Y74))))</f>
        <v>0.11939700394079811</v>
      </c>
      <c r="AA74" s="100">
        <f t="shared" si="32"/>
        <v>0.95589751824385327</v>
      </c>
      <c r="AB74" s="29">
        <f t="shared" si="33"/>
        <v>0.84480941943546828</v>
      </c>
      <c r="AD74" s="29">
        <f>'Zero Turbulence Curve'!F73</f>
        <v>7.0999999999999908</v>
      </c>
      <c r="AE74" s="29">
        <f>'Zero Turbulence Curve'!G73</f>
        <v>597.31354719335161</v>
      </c>
      <c r="AF74" s="39"/>
      <c r="AG74" s="40">
        <f t="array" ref="AG74">SUM(_xlfn.NORM.DIST($AD$3:$AD$1003,$F74,$AA74,FALSE)*WindSpeedStep)</f>
        <v>1.0000000000000036</v>
      </c>
      <c r="AH74" s="40">
        <f t="array" ref="AH74">SUM(_xlfn.NORM.DIST($AD$3:$AD$1003,$F74,$AB74,FALSE)*WindSpeedStep)</f>
        <v>1.0000000000000038</v>
      </c>
      <c r="AJ74" s="47">
        <f t="shared" si="27"/>
        <v>8</v>
      </c>
      <c r="AK74" s="83" t="b">
        <f>COUNTIF('Power Curve'!$D$2:$D$31,AJ74)&gt;0</f>
        <v>1</v>
      </c>
      <c r="AL74" s="83" t="b">
        <f t="shared" si="28"/>
        <v>0</v>
      </c>
      <c r="AM74" s="83" t="b">
        <f t="shared" si="34"/>
        <v>1</v>
      </c>
      <c r="AN74" s="47" t="str">
        <f t="shared" si="29"/>
        <v>Inner</v>
      </c>
      <c r="AO74" s="48" t="str">
        <f t="shared" si="30"/>
        <v>0.5-0.6</v>
      </c>
      <c r="AP74" s="49" t="str">
        <f t="shared" si="35"/>
        <v>0-1</v>
      </c>
      <c r="AQ74" s="49" t="str">
        <f t="shared" si="36"/>
        <v>Oct</v>
      </c>
      <c r="AR74" s="48" t="str">
        <f t="shared" si="37"/>
        <v>305-315</v>
      </c>
      <c r="AS74" s="49" t="str">
        <f t="shared" si="31"/>
        <v>Inner-TI</v>
      </c>
    </row>
    <row r="75" spans="5:45" x14ac:dyDescent="0.3">
      <c r="E75" s="15">
        <v>40824.041666666664</v>
      </c>
      <c r="F75" s="21">
        <v>8.11</v>
      </c>
      <c r="G75" s="21">
        <v>932.2400207519529</v>
      </c>
      <c r="H75" s="42">
        <v>1.161648532368712</v>
      </c>
      <c r="I75" s="35">
        <v>301.89999999999998</v>
      </c>
      <c r="J75" s="43">
        <v>9.0012330456226891E-2</v>
      </c>
      <c r="K75" s="44">
        <v>0.25091362412015539</v>
      </c>
      <c r="L75" s="26">
        <f t="shared" si="19"/>
        <v>7.9677140717888379</v>
      </c>
      <c r="M75" s="26">
        <f t="shared" si="20"/>
        <v>0.58948587046751222</v>
      </c>
      <c r="N75" s="96">
        <f t="shared" si="21"/>
        <v>8</v>
      </c>
      <c r="O75" s="26">
        <f t="shared" si="22"/>
        <v>0.95876283200927703</v>
      </c>
      <c r="P75" s="3">
        <f>IF(L75&gt;'Power Curve'!$C$37,0,INDEX(Ci,$N75,1)*POWER(1-O75,3)+INDEX(Ci,$N75,2)*3*O75*POWER(1-O75,2)+INDEX(Ci,$N75,3)*3*POWER(O75,2)*(1-O75)+INDEX(Ci,$N75,4)*POWER(O75,3))</f>
        <v>868.51518765409014</v>
      </c>
      <c r="Q75" s="3">
        <f>MAX(0,MIN(P75-V75+W75,'Power Curve'!$C$39))</f>
        <v>856.80537651583006</v>
      </c>
      <c r="R75" s="3">
        <f t="shared" si="23"/>
        <v>932.2400207519529</v>
      </c>
      <c r="S75" s="3">
        <f t="shared" si="24"/>
        <v>-75.434644236122836</v>
      </c>
      <c r="T75" s="3">
        <f t="shared" si="25"/>
        <v>75.434644236122836</v>
      </c>
      <c r="V75" s="37">
        <f t="array" ref="V75">SUM(_xlfn.NORM.DIST($AD$3:$AD$1003,$L75,$AA75,FALSE)*WindSpeedStep*$AE$3:$AE$1003)/AG75</f>
        <v>863.80236309710608</v>
      </c>
      <c r="W75" s="37">
        <f t="array" ref="W75">SUM(_xlfn.NORM.DIST($AD$3:$AD$1003,$L75,$AB75,FALSE)*WindSpeedStep*$AE$3:$AE$1003)/AH75</f>
        <v>852.092551958846</v>
      </c>
      <c r="Y75" s="1">
        <f t="shared" si="26"/>
        <v>7</v>
      </c>
      <c r="Z75" s="99">
        <f>IF(L75&lt;'Power Curve'!$P$28,'Power Curve'!$Q$28,IF(L75&gt;'Power Curve'!$P$29,'Power Curve'!$Q$29,INDEX(ReferenceTurbulence,Y75)+(L75-INDEX(ReferenceTurbulenceWindSpeed,Y75))*(INDEX(ReferenceTurbulence,Y75+1)-INDEX(ReferenceTurbulence,Y75))/(INDEX(ReferenceTurbulenceWindSpeed,Y75+1)-INDEX(ReferenceTurbulenceWindSpeed,Y75))))</f>
        <v>0.1194076496149456</v>
      </c>
      <c r="AA75" s="100">
        <f t="shared" si="32"/>
        <v>0.95140601011623305</v>
      </c>
      <c r="AB75" s="29">
        <f t="shared" si="33"/>
        <v>0.71719251201058598</v>
      </c>
      <c r="AD75" s="29">
        <f>'Zero Turbulence Curve'!F74</f>
        <v>7.1999999999999904</v>
      </c>
      <c r="AE75" s="29">
        <f>'Zero Turbulence Curve'!G74</f>
        <v>624.87231818845089</v>
      </c>
      <c r="AF75" s="39"/>
      <c r="AG75" s="40">
        <f t="array" ref="AG75">SUM(_xlfn.NORM.DIST($AD$3:$AD$1003,$F75,$AA75,FALSE)*WindSpeedStep)</f>
        <v>1.0000000000000033</v>
      </c>
      <c r="AH75" s="40">
        <f t="array" ref="AH75">SUM(_xlfn.NORM.DIST($AD$3:$AD$1003,$F75,$AB75,FALSE)*WindSpeedStep)</f>
        <v>1.0000000000000038</v>
      </c>
      <c r="AJ75" s="47">
        <f t="shared" si="27"/>
        <v>8</v>
      </c>
      <c r="AK75" s="83" t="b">
        <f>COUNTIF('Power Curve'!$D$2:$D$31,AJ75)&gt;0</f>
        <v>1</v>
      </c>
      <c r="AL75" s="83" t="b">
        <f t="shared" si="28"/>
        <v>0</v>
      </c>
      <c r="AM75" s="83" t="b">
        <f t="shared" si="34"/>
        <v>1</v>
      </c>
      <c r="AN75" s="47" t="str">
        <f t="shared" si="29"/>
        <v>Outer</v>
      </c>
      <c r="AO75" s="48" t="str">
        <f t="shared" si="30"/>
        <v>0.5-0.6</v>
      </c>
      <c r="AP75" s="49" t="str">
        <f t="shared" si="35"/>
        <v>1-2</v>
      </c>
      <c r="AQ75" s="49" t="str">
        <f t="shared" si="36"/>
        <v>Oct</v>
      </c>
      <c r="AR75" s="48" t="str">
        <f t="shared" si="37"/>
        <v>295-305</v>
      </c>
      <c r="AS75" s="49" t="str">
        <f t="shared" si="31"/>
        <v>HWS-LTI</v>
      </c>
    </row>
    <row r="76" spans="5:45" x14ac:dyDescent="0.3">
      <c r="E76" s="15">
        <v>40824.048611111109</v>
      </c>
      <c r="F76" s="21">
        <v>8.83</v>
      </c>
      <c r="G76" s="21">
        <v>1118.6499938964889</v>
      </c>
      <c r="H76" s="42">
        <v>1.1622183436031261</v>
      </c>
      <c r="I76" s="35">
        <v>303.3</v>
      </c>
      <c r="J76" s="43">
        <v>7.8142695356738387E-2</v>
      </c>
      <c r="K76" s="44">
        <v>0.28445090199855977</v>
      </c>
      <c r="L76" s="26">
        <f t="shared" si="19"/>
        <v>8.6765002292235192</v>
      </c>
      <c r="M76" s="26">
        <f t="shared" si="20"/>
        <v>0.69903105592772263</v>
      </c>
      <c r="N76" s="96">
        <f t="shared" si="21"/>
        <v>9</v>
      </c>
      <c r="O76" s="26">
        <f t="shared" si="22"/>
        <v>0.66751292576507515</v>
      </c>
      <c r="P76" s="3">
        <f>IF(L76&gt;'Power Curve'!$C$37,0,INDEX(Ci,$N76,1)*POWER(1-O76,3)+INDEX(Ci,$N76,2)*3*O76*POWER(1-O76,2)+INDEX(Ci,$N76,3)*3*POWER(O76,2)*(1-O76)+INDEX(Ci,$N76,4)*POWER(O76,3))</f>
        <v>1089.6503264046282</v>
      </c>
      <c r="Q76" s="3">
        <f>MAX(0,MIN(P76-V76+W76,'Power Curve'!$C$39))</f>
        <v>1072.8136580280436</v>
      </c>
      <c r="R76" s="3">
        <f t="shared" si="23"/>
        <v>1118.6499938964889</v>
      </c>
      <c r="S76" s="3">
        <f t="shared" si="24"/>
        <v>-45.836335868445303</v>
      </c>
      <c r="T76" s="3">
        <f t="shared" si="25"/>
        <v>45.836335868445303</v>
      </c>
      <c r="V76" s="37">
        <f t="array" ref="V76">SUM(_xlfn.NORM.DIST($AD$3:$AD$1003,$L76,$AA76,FALSE)*WindSpeedStep*$AE$3:$AE$1003)/AG76</f>
        <v>1095.1984498279005</v>
      </c>
      <c r="W76" s="37">
        <f t="array" ref="W76">SUM(_xlfn.NORM.DIST($AD$3:$AD$1003,$L76,$AB76,FALSE)*WindSpeedStep*$AE$3:$AE$1003)/AH76</f>
        <v>1078.3617814513159</v>
      </c>
      <c r="Y76" s="1">
        <f t="shared" si="26"/>
        <v>8</v>
      </c>
      <c r="Z76" s="99">
        <f>IF(L76&lt;'Power Curve'!$P$28,'Power Curve'!$Q$28,IF(L76&gt;'Power Curve'!$P$29,'Power Curve'!$Q$29,INDEX(ReferenceTurbulence,Y76)+(L76-INDEX(ReferenceTurbulenceWindSpeed,Y76))*(INDEX(ReferenceTurbulence,Y76+1)-INDEX(ReferenceTurbulence,Y76))/(INDEX(ReferenceTurbulenceWindSpeed,Y76+1)-INDEX(ReferenceTurbulenceWindSpeed,Y76))))</f>
        <v>0.12016347171886436</v>
      </c>
      <c r="AA76" s="100">
        <f t="shared" si="32"/>
        <v>1.0425983899130205</v>
      </c>
      <c r="AB76" s="29">
        <f t="shared" si="33"/>
        <v>0.67800511417488429</v>
      </c>
      <c r="AD76" s="29">
        <f>'Zero Turbulence Curve'!F75</f>
        <v>7.2999999999999901</v>
      </c>
      <c r="AE76" s="29">
        <f>'Zero Turbulence Curve'!G75</f>
        <v>652.43108918355017</v>
      </c>
      <c r="AF76" s="39"/>
      <c r="AG76" s="40">
        <f t="array" ref="AG76">SUM(_xlfn.NORM.DIST($AD$3:$AD$1003,$F76,$AA76,FALSE)*WindSpeedStep)</f>
        <v>1.0000000000000038</v>
      </c>
      <c r="AH76" s="40">
        <f t="array" ref="AH76">SUM(_xlfn.NORM.DIST($AD$3:$AD$1003,$F76,$AB76,FALSE)*WindSpeedStep)</f>
        <v>1.0000000000000042</v>
      </c>
      <c r="AJ76" s="47">
        <f t="shared" si="27"/>
        <v>9</v>
      </c>
      <c r="AK76" s="83" t="b">
        <f>COUNTIF('Power Curve'!$D$2:$D$31,AJ76)&gt;0</f>
        <v>1</v>
      </c>
      <c r="AL76" s="83" t="b">
        <f t="shared" si="28"/>
        <v>0</v>
      </c>
      <c r="AM76" s="83" t="b">
        <f t="shared" si="34"/>
        <v>1</v>
      </c>
      <c r="AN76" s="47" t="str">
        <f t="shared" si="29"/>
        <v>Outer</v>
      </c>
      <c r="AO76" s="48" t="str">
        <f t="shared" si="30"/>
        <v>0.6-0.7</v>
      </c>
      <c r="AP76" s="49" t="str">
        <f t="shared" si="35"/>
        <v>1-2</v>
      </c>
      <c r="AQ76" s="49" t="str">
        <f t="shared" si="36"/>
        <v>Oct</v>
      </c>
      <c r="AR76" s="48" t="str">
        <f t="shared" si="37"/>
        <v>295-305</v>
      </c>
      <c r="AS76" s="49" t="str">
        <f t="shared" si="31"/>
        <v>HWS-LTI</v>
      </c>
    </row>
    <row r="77" spans="5:45" x14ac:dyDescent="0.3">
      <c r="E77" s="15">
        <v>40824.055555555555</v>
      </c>
      <c r="F77" s="21">
        <v>8.4499999999999993</v>
      </c>
      <c r="G77" s="21">
        <v>868.26996994018555</v>
      </c>
      <c r="H77" s="42">
        <v>1.1625771027749825</v>
      </c>
      <c r="I77" s="35">
        <v>299.89999999999998</v>
      </c>
      <c r="J77" s="43">
        <v>0.1230769230769231</v>
      </c>
      <c r="K77" s="44">
        <v>0.28744182966816578</v>
      </c>
      <c r="L77" s="26">
        <f t="shared" si="19"/>
        <v>8.3039603681132057</v>
      </c>
      <c r="M77" s="26">
        <f t="shared" si="20"/>
        <v>0.64145381948118385</v>
      </c>
      <c r="N77" s="96">
        <f t="shared" si="21"/>
        <v>9</v>
      </c>
      <c r="O77" s="26">
        <f t="shared" si="22"/>
        <v>0.29514131616828754</v>
      </c>
      <c r="P77" s="3">
        <f>IF(L77&gt;'Power Curve'!$C$37,0,INDEX(Ci,$N77,1)*POWER(1-O77,3)+INDEX(Ci,$N77,2)*3*O77*POWER(1-O77,2)+INDEX(Ci,$N77,3)*3*POWER(O77,2)*(1-O77)+INDEX(Ci,$N77,4)*POWER(O77,3))</f>
        <v>971.03258292662645</v>
      </c>
      <c r="Q77" s="3">
        <f>MAX(0,MIN(P77-V77+W77,'Power Curve'!$C$39))</f>
        <v>972.51929552403476</v>
      </c>
      <c r="R77" s="3">
        <f t="shared" si="23"/>
        <v>868.26996994018555</v>
      </c>
      <c r="S77" s="3">
        <f t="shared" si="24"/>
        <v>104.24932558384921</v>
      </c>
      <c r="T77" s="3">
        <f t="shared" si="25"/>
        <v>104.24932558384921</v>
      </c>
      <c r="V77" s="37">
        <f t="array" ref="V77">SUM(_xlfn.NORM.DIST($AD$3:$AD$1003,$L77,$AA77,FALSE)*WindSpeedStep*$AE$3:$AE$1003)/AG77</f>
        <v>970.57335934771913</v>
      </c>
      <c r="W77" s="37">
        <f t="array" ref="W77">SUM(_xlfn.NORM.DIST($AD$3:$AD$1003,$L77,$AB77,FALSE)*WindSpeedStep*$AE$3:$AE$1003)/AH77</f>
        <v>972.06007194512745</v>
      </c>
      <c r="Y77" s="1">
        <f t="shared" si="26"/>
        <v>8</v>
      </c>
      <c r="Z77" s="99">
        <f>IF(L77&lt;'Power Curve'!$P$28,'Power Curve'!$Q$28,IF(L77&gt;'Power Curve'!$P$29,'Power Curve'!$Q$29,INDEX(ReferenceTurbulence,Y77)+(L77-INDEX(ReferenceTurbulenceWindSpeed,Y77))*(INDEX(ReferenceTurbulence,Y77+1)-INDEX(ReferenceTurbulence,Y77))/(INDEX(ReferenceTurbulenceWindSpeed,Y77+1)-INDEX(ReferenceTurbulenceWindSpeed,Y77))))</f>
        <v>0.11973548871558018</v>
      </c>
      <c r="AA77" s="100">
        <f t="shared" si="32"/>
        <v>0.99427875295084378</v>
      </c>
      <c r="AB77" s="29">
        <f t="shared" si="33"/>
        <v>1.022025891460087</v>
      </c>
      <c r="AD77" s="29">
        <f>'Zero Turbulence Curve'!F76</f>
        <v>7.3999999999999897</v>
      </c>
      <c r="AE77" s="29">
        <f>'Zero Turbulence Curve'!G76</f>
        <v>679.98986017864945</v>
      </c>
      <c r="AF77" s="39"/>
      <c r="AG77" s="40">
        <f t="array" ref="AG77">SUM(_xlfn.NORM.DIST($AD$3:$AD$1003,$F77,$AA77,FALSE)*WindSpeedStep)</f>
        <v>1.0000000000000036</v>
      </c>
      <c r="AH77" s="40">
        <f t="array" ref="AH77">SUM(_xlfn.NORM.DIST($AD$3:$AD$1003,$F77,$AB77,FALSE)*WindSpeedStep)</f>
        <v>1.0000000000000038</v>
      </c>
      <c r="AJ77" s="47">
        <f t="shared" si="27"/>
        <v>8</v>
      </c>
      <c r="AK77" s="83" t="b">
        <f>COUNTIF('Power Curve'!$D$2:$D$31,AJ77)&gt;0</f>
        <v>1</v>
      </c>
      <c r="AL77" s="83" t="b">
        <f t="shared" si="28"/>
        <v>0</v>
      </c>
      <c r="AM77" s="83" t="b">
        <f t="shared" si="34"/>
        <v>1</v>
      </c>
      <c r="AN77" s="47" t="str">
        <f t="shared" si="29"/>
        <v>Inner</v>
      </c>
      <c r="AO77" s="48" t="str">
        <f t="shared" si="30"/>
        <v>0.6-0.7</v>
      </c>
      <c r="AP77" s="49" t="str">
        <f t="shared" si="35"/>
        <v>1-2</v>
      </c>
      <c r="AQ77" s="49" t="str">
        <f t="shared" si="36"/>
        <v>Oct</v>
      </c>
      <c r="AR77" s="48" t="str">
        <f t="shared" si="37"/>
        <v>295-305</v>
      </c>
      <c r="AS77" s="49" t="str">
        <f t="shared" si="31"/>
        <v>Inner-TI</v>
      </c>
    </row>
    <row r="78" spans="5:45" x14ac:dyDescent="0.3">
      <c r="E78" s="15">
        <v>40824.0625</v>
      </c>
      <c r="F78" s="21">
        <v>8.36</v>
      </c>
      <c r="G78" s="21">
        <v>807.76002120971657</v>
      </c>
      <c r="H78" s="42">
        <v>1.1627884033918223</v>
      </c>
      <c r="I78" s="35">
        <v>304.7</v>
      </c>
      <c r="J78" s="43">
        <v>0.10526315789473685</v>
      </c>
      <c r="K78" s="44">
        <v>0.32666817109126517</v>
      </c>
      <c r="L78" s="26">
        <f t="shared" si="19"/>
        <v>8.2160135182449885</v>
      </c>
      <c r="M78" s="26">
        <f t="shared" si="20"/>
        <v>0.62786135033036949</v>
      </c>
      <c r="N78" s="96">
        <f t="shared" si="21"/>
        <v>9</v>
      </c>
      <c r="O78" s="26">
        <f t="shared" si="22"/>
        <v>0.20723418605128313</v>
      </c>
      <c r="P78" s="3">
        <f>IF(L78&gt;'Power Curve'!$C$37,0,INDEX(Ci,$N78,1)*POWER(1-O78,3)+INDEX(Ci,$N78,2)*3*O78*POWER(1-O78,2)+INDEX(Ci,$N78,3)*3*POWER(O78,2)*(1-O78)+INDEX(Ci,$N78,4)*POWER(O78,3))</f>
        <v>943.73486623435008</v>
      </c>
      <c r="Q78" s="3">
        <f>MAX(0,MIN(P78-V78+W78,'Power Curve'!$C$39))</f>
        <v>937.34567414042772</v>
      </c>
      <c r="R78" s="3">
        <f t="shared" si="23"/>
        <v>807.76002120971657</v>
      </c>
      <c r="S78" s="3">
        <f t="shared" si="24"/>
        <v>129.58565293071115</v>
      </c>
      <c r="T78" s="3">
        <f t="shared" si="25"/>
        <v>129.58565293071115</v>
      </c>
      <c r="V78" s="37">
        <f t="array" ref="V78">SUM(_xlfn.NORM.DIST($AD$3:$AD$1003,$L78,$AA78,FALSE)*WindSpeedStep*$AE$3:$AE$1003)/AG78</f>
        <v>942.04382504013017</v>
      </c>
      <c r="W78" s="37">
        <f t="array" ref="W78">SUM(_xlfn.NORM.DIST($AD$3:$AD$1003,$L78,$AB78,FALSE)*WindSpeedStep*$AE$3:$AE$1003)/AH78</f>
        <v>935.65463294620781</v>
      </c>
      <c r="Y78" s="1">
        <f t="shared" si="26"/>
        <v>8</v>
      </c>
      <c r="Z78" s="99">
        <f>IF(L78&lt;'Power Curve'!$P$28,'Power Curve'!$Q$28,IF(L78&gt;'Power Curve'!$P$29,'Power Curve'!$Q$29,INDEX(ReferenceTurbulence,Y78)+(L78-INDEX(ReferenceTurbulenceWindSpeed,Y78))*(INDEX(ReferenceTurbulence,Y78+1)-INDEX(ReferenceTurbulence,Y78))/(INDEX(ReferenceTurbulenceWindSpeed,Y78+1)-INDEX(ReferenceTurbulenceWindSpeed,Y78))))</f>
        <v>0.11963445320001467</v>
      </c>
      <c r="AA78" s="100">
        <f t="shared" si="32"/>
        <v>0.98291828473916798</v>
      </c>
      <c r="AB78" s="29">
        <f t="shared" si="33"/>
        <v>0.86484352823631461</v>
      </c>
      <c r="AD78" s="29">
        <f>'Zero Turbulence Curve'!F77</f>
        <v>7.4999999999999893</v>
      </c>
      <c r="AE78" s="29">
        <f>'Zero Turbulence Curve'!G77</f>
        <v>707.54863117374873</v>
      </c>
      <c r="AF78" s="39"/>
      <c r="AG78" s="40">
        <f t="array" ref="AG78">SUM(_xlfn.NORM.DIST($AD$3:$AD$1003,$F78,$AA78,FALSE)*WindSpeedStep)</f>
        <v>1.0000000000000033</v>
      </c>
      <c r="AH78" s="40">
        <f t="array" ref="AH78">SUM(_xlfn.NORM.DIST($AD$3:$AD$1003,$F78,$AB78,FALSE)*WindSpeedStep)</f>
        <v>1.0000000000000038</v>
      </c>
      <c r="AJ78" s="47">
        <f t="shared" si="27"/>
        <v>8</v>
      </c>
      <c r="AK78" s="83" t="b">
        <f>COUNTIF('Power Curve'!$D$2:$D$31,AJ78)&gt;0</f>
        <v>1</v>
      </c>
      <c r="AL78" s="83" t="b">
        <f t="shared" si="28"/>
        <v>0</v>
      </c>
      <c r="AM78" s="83" t="b">
        <f t="shared" si="34"/>
        <v>1</v>
      </c>
      <c r="AN78" s="47" t="str">
        <f t="shared" si="29"/>
        <v>Outer</v>
      </c>
      <c r="AO78" s="48" t="str">
        <f t="shared" si="30"/>
        <v>0.6-0.7</v>
      </c>
      <c r="AP78" s="49" t="str">
        <f t="shared" si="35"/>
        <v>1-2</v>
      </c>
      <c r="AQ78" s="49" t="str">
        <f t="shared" si="36"/>
        <v>Oct</v>
      </c>
      <c r="AR78" s="48" t="str">
        <f t="shared" si="37"/>
        <v>295-305</v>
      </c>
      <c r="AS78" s="49" t="str">
        <f t="shared" si="31"/>
        <v>Inner-TI</v>
      </c>
    </row>
    <row r="79" spans="5:45" x14ac:dyDescent="0.3">
      <c r="E79" s="15">
        <v>40824.069444444445</v>
      </c>
      <c r="F79" s="21">
        <v>8.74</v>
      </c>
      <c r="G79" s="21">
        <v>964.26002502441429</v>
      </c>
      <c r="H79" s="42">
        <v>1.163062702911392</v>
      </c>
      <c r="I79" s="35">
        <v>303.10000000000002</v>
      </c>
      <c r="J79" s="43">
        <v>8.0091533180778024E-2</v>
      </c>
      <c r="K79" s="44">
        <v>0.2600543601012294</v>
      </c>
      <c r="L79" s="26">
        <f t="shared" si="19"/>
        <v>8.59014403803973</v>
      </c>
      <c r="M79" s="26">
        <f t="shared" si="20"/>
        <v>0.68568442820420172</v>
      </c>
      <c r="N79" s="96">
        <f t="shared" si="21"/>
        <v>9</v>
      </c>
      <c r="O79" s="26">
        <f t="shared" si="22"/>
        <v>0.58119573593761253</v>
      </c>
      <c r="P79" s="3">
        <f>IF(L79&gt;'Power Curve'!$C$37,0,INDEX(Ci,$N79,1)*POWER(1-O79,3)+INDEX(Ci,$N79,2)*3*O79*POWER(1-O79,2)+INDEX(Ci,$N79,3)*3*POWER(O79,2)*(1-O79)+INDEX(Ci,$N79,4)*POWER(O79,3))</f>
        <v>1061.7909761191038</v>
      </c>
      <c r="Q79" s="3">
        <f>MAX(0,MIN(P79-V79+W79,'Power Curve'!$C$39))</f>
        <v>1045.1481932576362</v>
      </c>
      <c r="R79" s="3">
        <f t="shared" si="23"/>
        <v>964.26002502441429</v>
      </c>
      <c r="S79" s="3">
        <f t="shared" si="24"/>
        <v>80.888168233221904</v>
      </c>
      <c r="T79" s="3">
        <f t="shared" si="25"/>
        <v>80.888168233221904</v>
      </c>
      <c r="V79" s="37">
        <f t="array" ref="V79">SUM(_xlfn.NORM.DIST($AD$3:$AD$1003,$L79,$AA79,FALSE)*WindSpeedStep*$AE$3:$AE$1003)/AG79</f>
        <v>1065.8605625552714</v>
      </c>
      <c r="W79" s="37">
        <f t="array" ref="W79">SUM(_xlfn.NORM.DIST($AD$3:$AD$1003,$L79,$AB79,FALSE)*WindSpeedStep*$AE$3:$AE$1003)/AH79</f>
        <v>1049.2177796938038</v>
      </c>
      <c r="Y79" s="1">
        <f t="shared" si="26"/>
        <v>8</v>
      </c>
      <c r="Z79" s="99">
        <f>IF(L79&lt;'Power Curve'!$P$28,'Power Curve'!$Q$28,IF(L79&gt;'Power Curve'!$P$29,'Power Curve'!$Q$29,INDEX(ReferenceTurbulence,Y79)+(L79-INDEX(ReferenceTurbulenceWindSpeed,Y79))*(INDEX(ReferenceTurbulence,Y79+1)-INDEX(ReferenceTurbulence,Y79))/(INDEX(ReferenceTurbulenceWindSpeed,Y79+1)-INDEX(ReferenceTurbulenceWindSpeed,Y79))))</f>
        <v>0.12006426359132369</v>
      </c>
      <c r="AA79" s="100">
        <f t="shared" si="32"/>
        <v>1.0313693180706398</v>
      </c>
      <c r="AB79" s="29">
        <f t="shared" si="33"/>
        <v>0.68799780625032159</v>
      </c>
      <c r="AD79" s="29">
        <f>'Zero Turbulence Curve'!F78</f>
        <v>7.599999999999989</v>
      </c>
      <c r="AE79" s="29">
        <f>'Zero Turbulence Curve'!G78</f>
        <v>735.10740216884801</v>
      </c>
      <c r="AF79" s="39"/>
      <c r="AG79" s="40">
        <f t="array" ref="AG79">SUM(_xlfn.NORM.DIST($AD$3:$AD$1003,$F79,$AA79,FALSE)*WindSpeedStep)</f>
        <v>1.000000000000004</v>
      </c>
      <c r="AH79" s="40">
        <f t="array" ref="AH79">SUM(_xlfn.NORM.DIST($AD$3:$AD$1003,$F79,$AB79,FALSE)*WindSpeedStep)</f>
        <v>1.000000000000004</v>
      </c>
      <c r="AJ79" s="47">
        <f t="shared" si="27"/>
        <v>9</v>
      </c>
      <c r="AK79" s="83" t="b">
        <f>COUNTIF('Power Curve'!$D$2:$D$31,AJ79)&gt;0</f>
        <v>1</v>
      </c>
      <c r="AL79" s="83" t="b">
        <f t="shared" si="28"/>
        <v>0</v>
      </c>
      <c r="AM79" s="83" t="b">
        <f t="shared" si="34"/>
        <v>1</v>
      </c>
      <c r="AN79" s="47" t="str">
        <f t="shared" si="29"/>
        <v>Outer</v>
      </c>
      <c r="AO79" s="48" t="str">
        <f t="shared" si="30"/>
        <v>0.6-0.7</v>
      </c>
      <c r="AP79" s="49" t="str">
        <f t="shared" si="35"/>
        <v>1-2</v>
      </c>
      <c r="AQ79" s="49" t="str">
        <f t="shared" si="36"/>
        <v>Oct</v>
      </c>
      <c r="AR79" s="48" t="str">
        <f t="shared" si="37"/>
        <v>295-305</v>
      </c>
      <c r="AS79" s="49" t="str">
        <f t="shared" si="31"/>
        <v>HWS-LTI</v>
      </c>
    </row>
    <row r="80" spans="5:45" x14ac:dyDescent="0.3">
      <c r="E80" s="15">
        <v>40824.076388888891</v>
      </c>
      <c r="F80" s="21">
        <v>8.25</v>
      </c>
      <c r="G80" s="21">
        <v>860.56999206542946</v>
      </c>
      <c r="H80" s="42">
        <v>1.1634638503381818</v>
      </c>
      <c r="I80" s="35">
        <v>303.7</v>
      </c>
      <c r="J80" s="43">
        <v>8.484848484848484E-2</v>
      </c>
      <c r="K80" s="44">
        <v>0.30773169007339307</v>
      </c>
      <c r="L80" s="26">
        <f t="shared" si="19"/>
        <v>8.1094776954650278</v>
      </c>
      <c r="M80" s="26">
        <f t="shared" si="20"/>
        <v>0.6113958954930091</v>
      </c>
      <c r="N80" s="96">
        <f t="shared" si="21"/>
        <v>9</v>
      </c>
      <c r="O80" s="26">
        <f t="shared" si="22"/>
        <v>0.1007464784270377</v>
      </c>
      <c r="P80" s="3">
        <f>IF(L80&gt;'Power Curve'!$C$37,0,INDEX(Ci,$N80,1)*POWER(1-O80,3)+INDEX(Ci,$N80,2)*3*O80*POWER(1-O80,2)+INDEX(Ci,$N80,3)*3*POWER(O80,2)*(1-O80)+INDEX(Ci,$N80,4)*POWER(O80,3))</f>
        <v>911.11281471610323</v>
      </c>
      <c r="Q80" s="3">
        <f>MAX(0,MIN(P80-V80+W80,'Power Curve'!$C$39))</f>
        <v>896.90036847821398</v>
      </c>
      <c r="R80" s="3">
        <f t="shared" si="23"/>
        <v>860.56999206542946</v>
      </c>
      <c r="S80" s="3">
        <f t="shared" si="24"/>
        <v>36.330376412784517</v>
      </c>
      <c r="T80" s="3">
        <f t="shared" si="25"/>
        <v>36.330376412784517</v>
      </c>
      <c r="V80" s="37">
        <f t="array" ref="V80">SUM(_xlfn.NORM.DIST($AD$3:$AD$1003,$L80,$AA80,FALSE)*WindSpeedStep*$AE$3:$AE$1003)/AG80</f>
        <v>908.03512127144631</v>
      </c>
      <c r="W80" s="37">
        <f t="array" ref="W80">SUM(_xlfn.NORM.DIST($AD$3:$AD$1003,$L80,$AB80,FALSE)*WindSpeedStep*$AE$3:$AE$1003)/AH80</f>
        <v>893.82267503355706</v>
      </c>
      <c r="Y80" s="1">
        <f t="shared" si="26"/>
        <v>8</v>
      </c>
      <c r="Z80" s="99">
        <f>IF(L80&lt;'Power Curve'!$P$28,'Power Curve'!$Q$28,IF(L80&gt;'Power Curve'!$P$29,'Power Curve'!$Q$29,INDEX(ReferenceTurbulence,Y80)+(L80-INDEX(ReferenceTurbulenceWindSpeed,Y80))*(INDEX(ReferenceTurbulence,Y80+1)-INDEX(ReferenceTurbulence,Y80))/(INDEX(ReferenceTurbulenceWindSpeed,Y80+1)-INDEX(ReferenceTurbulenceWindSpeed,Y80))))</f>
        <v>0.11951206221276615</v>
      </c>
      <c r="AA80" s="100">
        <f t="shared" si="32"/>
        <v>0.96918040285345586</v>
      </c>
      <c r="AB80" s="29">
        <f t="shared" si="33"/>
        <v>0.68807689537279015</v>
      </c>
      <c r="AD80" s="29">
        <f>'Zero Turbulence Curve'!F79</f>
        <v>7.6999999999999886</v>
      </c>
      <c r="AE80" s="29">
        <f>'Zero Turbulence Curve'!G79</f>
        <v>762.66617316394729</v>
      </c>
      <c r="AF80" s="39"/>
      <c r="AG80" s="40">
        <f t="array" ref="AG80">SUM(_xlfn.NORM.DIST($AD$3:$AD$1003,$F80,$AA80,FALSE)*WindSpeedStep)</f>
        <v>1.0000000000000036</v>
      </c>
      <c r="AH80" s="40">
        <f t="array" ref="AH80">SUM(_xlfn.NORM.DIST($AD$3:$AD$1003,$F80,$AB80,FALSE)*WindSpeedStep)</f>
        <v>1.0000000000000036</v>
      </c>
      <c r="AJ80" s="47">
        <f t="shared" si="27"/>
        <v>8</v>
      </c>
      <c r="AK80" s="83" t="b">
        <f>COUNTIF('Power Curve'!$D$2:$D$31,AJ80)&gt;0</f>
        <v>1</v>
      </c>
      <c r="AL80" s="83" t="b">
        <f t="shared" si="28"/>
        <v>0</v>
      </c>
      <c r="AM80" s="83" t="b">
        <f t="shared" si="34"/>
        <v>1</v>
      </c>
      <c r="AN80" s="47" t="str">
        <f t="shared" si="29"/>
        <v>Outer</v>
      </c>
      <c r="AO80" s="48" t="str">
        <f t="shared" si="30"/>
        <v>0.6-0.7</v>
      </c>
      <c r="AP80" s="49" t="str">
        <f t="shared" si="35"/>
        <v>1-2</v>
      </c>
      <c r="AQ80" s="49" t="str">
        <f t="shared" si="36"/>
        <v>Oct</v>
      </c>
      <c r="AR80" s="48" t="str">
        <f t="shared" si="37"/>
        <v>295-305</v>
      </c>
      <c r="AS80" s="49" t="str">
        <f t="shared" si="31"/>
        <v>HWS-LTI</v>
      </c>
    </row>
    <row r="81" spans="5:45" x14ac:dyDescent="0.3">
      <c r="E81" s="15">
        <v>40824.083333333336</v>
      </c>
      <c r="F81" s="21">
        <v>7.9</v>
      </c>
      <c r="G81" s="21">
        <v>774.45999908447266</v>
      </c>
      <c r="H81" s="42">
        <v>1.163633051022896</v>
      </c>
      <c r="I81" s="35">
        <v>305.60000000000002</v>
      </c>
      <c r="J81" s="43">
        <v>0.1050632911392405</v>
      </c>
      <c r="K81" s="44">
        <v>0.26605350225487445</v>
      </c>
      <c r="L81" s="26">
        <f t="shared" si="19"/>
        <v>7.7658156679968595</v>
      </c>
      <c r="M81" s="26">
        <f t="shared" si="20"/>
        <v>0.55828182132586268</v>
      </c>
      <c r="N81" s="96">
        <f t="shared" si="21"/>
        <v>8</v>
      </c>
      <c r="O81" s="26">
        <f t="shared" si="22"/>
        <v>0.75555589165938253</v>
      </c>
      <c r="P81" s="3">
        <f>IF(L81&gt;'Power Curve'!$C$37,0,INDEX(Ci,$N81,1)*POWER(1-O81,3)+INDEX(Ci,$N81,2)*3*O81*POWER(1-O81,2)+INDEX(Ci,$N81,3)*3*POWER(O81,2)*(1-O81)+INDEX(Ci,$N81,4)*POWER(O81,3))</f>
        <v>808.7486036588798</v>
      </c>
      <c r="Q81" s="3">
        <f>MAX(0,MIN(P81-V81+W81,'Power Curve'!$C$39))</f>
        <v>803.05117723282217</v>
      </c>
      <c r="R81" s="3">
        <f t="shared" si="23"/>
        <v>774.45999908447266</v>
      </c>
      <c r="S81" s="3">
        <f t="shared" si="24"/>
        <v>28.591178148349513</v>
      </c>
      <c r="T81" s="3">
        <f t="shared" si="25"/>
        <v>28.591178148349513</v>
      </c>
      <c r="V81" s="37">
        <f t="array" ref="V81">SUM(_xlfn.NORM.DIST($AD$3:$AD$1003,$L81,$AA81,FALSE)*WindSpeedStep*$AE$3:$AE$1003)/AG81</f>
        <v>802.94439127603368</v>
      </c>
      <c r="W81" s="37">
        <f t="array" ref="W81">SUM(_xlfn.NORM.DIST($AD$3:$AD$1003,$L81,$AB81,FALSE)*WindSpeedStep*$AE$3:$AE$1003)/AH81</f>
        <v>797.24696484997605</v>
      </c>
      <c r="Y81" s="1">
        <f t="shared" si="26"/>
        <v>7</v>
      </c>
      <c r="Z81" s="99">
        <f>IF(L81&lt;'Power Curve'!$P$28,'Power Curve'!$Q$28,IF(L81&gt;'Power Curve'!$P$29,'Power Curve'!$Q$29,INDEX(ReferenceTurbulence,Y81)+(L81-INDEX(ReferenceTurbulenceWindSpeed,Y81))*(INDEX(ReferenceTurbulence,Y81+1)-INDEX(ReferenceTurbulence,Y81))/(INDEX(ReferenceTurbulenceWindSpeed,Y81+1)-INDEX(ReferenceTurbulenceWindSpeed,Y81))))</f>
        <v>0.11946372627859127</v>
      </c>
      <c r="AA81" s="100">
        <f t="shared" si="32"/>
        <v>0.92773327729157218</v>
      </c>
      <c r="AB81" s="29">
        <f t="shared" si="33"/>
        <v>0.81590215246042952</v>
      </c>
      <c r="AD81" s="29">
        <f>'Zero Turbulence Curve'!F80</f>
        <v>7.7999999999999883</v>
      </c>
      <c r="AE81" s="29">
        <f>'Zero Turbulence Curve'!G80</f>
        <v>790.22494415904657</v>
      </c>
      <c r="AF81" s="39"/>
      <c r="AG81" s="40">
        <f t="array" ref="AG81">SUM(_xlfn.NORM.DIST($AD$3:$AD$1003,$F81,$AA81,FALSE)*WindSpeedStep)</f>
        <v>1.0000000000000038</v>
      </c>
      <c r="AH81" s="40">
        <f t="array" ref="AH81">SUM(_xlfn.NORM.DIST($AD$3:$AD$1003,$F81,$AB81,FALSE)*WindSpeedStep)</f>
        <v>1.000000000000004</v>
      </c>
      <c r="AJ81" s="47">
        <f t="shared" si="27"/>
        <v>8</v>
      </c>
      <c r="AK81" s="83" t="b">
        <f>COUNTIF('Power Curve'!$D$2:$D$31,AJ81)&gt;0</f>
        <v>1</v>
      </c>
      <c r="AL81" s="83" t="b">
        <f t="shared" si="28"/>
        <v>0</v>
      </c>
      <c r="AM81" s="83" t="b">
        <f t="shared" si="34"/>
        <v>1</v>
      </c>
      <c r="AN81" s="47" t="str">
        <f t="shared" si="29"/>
        <v>Inner</v>
      </c>
      <c r="AO81" s="48" t="str">
        <f t="shared" si="30"/>
        <v>0.5-0.6</v>
      </c>
      <c r="AP81" s="49" t="str">
        <f t="shared" si="35"/>
        <v>2-3</v>
      </c>
      <c r="AQ81" s="49" t="str">
        <f t="shared" si="36"/>
        <v>Oct</v>
      </c>
      <c r="AR81" s="48" t="str">
        <f t="shared" si="37"/>
        <v>305-315</v>
      </c>
      <c r="AS81" s="49" t="str">
        <f t="shared" si="31"/>
        <v>Inner-TI</v>
      </c>
    </row>
    <row r="82" spans="5:45" x14ac:dyDescent="0.3">
      <c r="E82" s="15">
        <v>40824.090277777781</v>
      </c>
      <c r="F82" s="21">
        <v>8.1999999999999993</v>
      </c>
      <c r="G82" s="21">
        <v>878.85000228881813</v>
      </c>
      <c r="H82" s="42">
        <v>1.1639496858667118</v>
      </c>
      <c r="I82" s="35">
        <v>308.2</v>
      </c>
      <c r="J82" s="43">
        <v>0.12073170731707318</v>
      </c>
      <c r="K82" s="44">
        <v>0.33375096207218446</v>
      </c>
      <c r="L82" s="26">
        <f t="shared" si="19"/>
        <v>8.0614511252179586</v>
      </c>
      <c r="M82" s="26">
        <f t="shared" si="20"/>
        <v>0.60397323424384686</v>
      </c>
      <c r="N82" s="96">
        <f t="shared" si="21"/>
        <v>9</v>
      </c>
      <c r="O82" s="26">
        <f t="shared" si="22"/>
        <v>5.2741598592128486E-2</v>
      </c>
      <c r="P82" s="3">
        <f>IF(L82&gt;'Power Curve'!$C$37,0,INDEX(Ci,$N82,1)*POWER(1-O82,3)+INDEX(Ci,$N82,2)*3*O82*POWER(1-O82,2)+INDEX(Ci,$N82,3)*3*POWER(O82,2)*(1-O82)+INDEX(Ci,$N82,4)*POWER(O82,3))</f>
        <v>896.57933251115787</v>
      </c>
      <c r="Q82" s="3">
        <f>MAX(0,MIN(P82-V82+W82,'Power Curve'!$C$39))</f>
        <v>897.15404017268793</v>
      </c>
      <c r="R82" s="3">
        <f t="shared" si="23"/>
        <v>878.85000228881813</v>
      </c>
      <c r="S82" s="3">
        <f t="shared" si="24"/>
        <v>18.304037883869796</v>
      </c>
      <c r="T82" s="3">
        <f t="shared" si="25"/>
        <v>18.304037883869796</v>
      </c>
      <c r="V82" s="37">
        <f t="array" ref="V82">SUM(_xlfn.NORM.DIST($AD$3:$AD$1003,$L82,$AA82,FALSE)*WindSpeedStep*$AE$3:$AE$1003)/AG82</f>
        <v>892.91106682476016</v>
      </c>
      <c r="W82" s="37">
        <f t="array" ref="W82">SUM(_xlfn.NORM.DIST($AD$3:$AD$1003,$L82,$AB82,FALSE)*WindSpeedStep*$AE$3:$AE$1003)/AH82</f>
        <v>893.48577448629021</v>
      </c>
      <c r="Y82" s="1">
        <f t="shared" si="26"/>
        <v>8</v>
      </c>
      <c r="Z82" s="99">
        <f>IF(L82&lt;'Power Curve'!$P$28,'Power Curve'!$Q$28,IF(L82&gt;'Power Curve'!$P$29,'Power Curve'!$Q$29,INDEX(ReferenceTurbulence,Y82)+(L82-INDEX(ReferenceTurbulenceWindSpeed,Y82))*(INDEX(ReferenceTurbulence,Y82+1)-INDEX(ReferenceTurbulence,Y82))/(INDEX(ReferenceTurbulenceWindSpeed,Y82+1)-INDEX(ReferenceTurbulenceWindSpeed,Y82))))</f>
        <v>0.11945688810143611</v>
      </c>
      <c r="AA82" s="100">
        <f t="shared" si="32"/>
        <v>0.96299586500035783</v>
      </c>
      <c r="AB82" s="29">
        <f t="shared" si="33"/>
        <v>0.97327275780070488</v>
      </c>
      <c r="AD82" s="29">
        <f>'Zero Turbulence Curve'!F81</f>
        <v>7.8999999999999879</v>
      </c>
      <c r="AE82" s="29">
        <f>'Zero Turbulence Curve'!G81</f>
        <v>817.78371515414585</v>
      </c>
      <c r="AF82" s="39"/>
      <c r="AG82" s="40">
        <f t="array" ref="AG82">SUM(_xlfn.NORM.DIST($AD$3:$AD$1003,$F82,$AA82,FALSE)*WindSpeedStep)</f>
        <v>1.0000000000000038</v>
      </c>
      <c r="AH82" s="40">
        <f t="array" ref="AH82">SUM(_xlfn.NORM.DIST($AD$3:$AD$1003,$F82,$AB82,FALSE)*WindSpeedStep)</f>
        <v>1.0000000000000036</v>
      </c>
      <c r="AJ82" s="47">
        <f t="shared" si="27"/>
        <v>8</v>
      </c>
      <c r="AK82" s="83" t="b">
        <f>COUNTIF('Power Curve'!$D$2:$D$31,AJ82)&gt;0</f>
        <v>1</v>
      </c>
      <c r="AL82" s="83" t="b">
        <f t="shared" si="28"/>
        <v>0</v>
      </c>
      <c r="AM82" s="83" t="b">
        <f t="shared" si="34"/>
        <v>1</v>
      </c>
      <c r="AN82" s="47" t="str">
        <f t="shared" si="29"/>
        <v>Outer</v>
      </c>
      <c r="AO82" s="48" t="str">
        <f t="shared" si="30"/>
        <v>0.6-0.7</v>
      </c>
      <c r="AP82" s="49" t="str">
        <f t="shared" si="35"/>
        <v>2-3</v>
      </c>
      <c r="AQ82" s="49" t="str">
        <f t="shared" si="36"/>
        <v>Oct</v>
      </c>
      <c r="AR82" s="48" t="str">
        <f t="shared" si="37"/>
        <v>305-315</v>
      </c>
      <c r="AS82" s="49" t="str">
        <f t="shared" si="31"/>
        <v>Inner-TI</v>
      </c>
    </row>
    <row r="83" spans="5:45" x14ac:dyDescent="0.3">
      <c r="E83" s="15">
        <v>40824.097222222219</v>
      </c>
      <c r="F83" s="21">
        <v>9.11</v>
      </c>
      <c r="G83" s="21">
        <v>1116.6899871826222</v>
      </c>
      <c r="H83" s="42">
        <v>1.1637381352758887</v>
      </c>
      <c r="I83" s="35">
        <v>308.89999999999998</v>
      </c>
      <c r="J83" s="43">
        <v>9.3304061470911095E-2</v>
      </c>
      <c r="K83" s="44">
        <v>0.35218879771778905</v>
      </c>
      <c r="L83" s="26">
        <f t="shared" si="19"/>
        <v>8.955532950553863</v>
      </c>
      <c r="M83" s="26">
        <f t="shared" si="20"/>
        <v>0.74215646249354805</v>
      </c>
      <c r="N83" s="96">
        <f t="shared" si="21"/>
        <v>9</v>
      </c>
      <c r="O83" s="26">
        <f t="shared" si="22"/>
        <v>0.9464196265467798</v>
      </c>
      <c r="P83" s="3">
        <f>IF(L83&gt;'Power Curve'!$C$37,0,INDEX(Ci,$N83,1)*POWER(1-O83,3)+INDEX(Ci,$N83,2)*3*O83*POWER(1-O83,2)+INDEX(Ci,$N83,3)*3*POWER(O83,2)*(1-O83)+INDEX(Ci,$N83,4)*POWER(O83,3))</f>
        <v>1180.6877705422683</v>
      </c>
      <c r="Q83" s="3">
        <f>MAX(0,MIN(P83-V83+W83,'Power Curve'!$C$39))</f>
        <v>1173.7458389554208</v>
      </c>
      <c r="R83" s="3">
        <f t="shared" si="23"/>
        <v>1116.6899871826222</v>
      </c>
      <c r="S83" s="3">
        <f t="shared" si="24"/>
        <v>57.055851772798633</v>
      </c>
      <c r="T83" s="3">
        <f t="shared" si="25"/>
        <v>57.055851772798633</v>
      </c>
      <c r="V83" s="37">
        <f t="array" ref="V83">SUM(_xlfn.NORM.DIST($AD$3:$AD$1003,$L83,$AA83,FALSE)*WindSpeedStep*$AE$3:$AE$1003)/AG83</f>
        <v>1190.9655403164204</v>
      </c>
      <c r="W83" s="37">
        <f t="array" ref="W83">SUM(_xlfn.NORM.DIST($AD$3:$AD$1003,$L83,$AB83,FALSE)*WindSpeedStep*$AE$3:$AE$1003)/AH83</f>
        <v>1184.023608729573</v>
      </c>
      <c r="Y83" s="1">
        <f t="shared" si="26"/>
        <v>8</v>
      </c>
      <c r="Z83" s="99">
        <f>IF(L83&lt;'Power Curve'!$P$28,'Power Curve'!$Q$28,IF(L83&gt;'Power Curve'!$P$29,'Power Curve'!$Q$29,INDEX(ReferenceTurbulence,Y83)+(L83-INDEX(ReferenceTurbulenceWindSpeed,Y83))*(INDEX(ReferenceTurbulence,Y83+1)-INDEX(ReferenceTurbulence,Y83))/(INDEX(ReferenceTurbulenceWindSpeed,Y83+1)-INDEX(ReferenceTurbulenceWindSpeed,Y83))))</f>
        <v>0.12048403140805736</v>
      </c>
      <c r="AA83" s="100">
        <f t="shared" si="32"/>
        <v>1.0789987132904242</v>
      </c>
      <c r="AB83" s="29">
        <f t="shared" si="33"/>
        <v>0.83558759692324747</v>
      </c>
      <c r="AD83" s="29">
        <f>'Zero Turbulence Curve'!F82</f>
        <v>7.9999999999999876</v>
      </c>
      <c r="AE83" s="29">
        <f>'Zero Turbulence Curve'!G82</f>
        <v>845.34248614924513</v>
      </c>
      <c r="AF83" s="39"/>
      <c r="AG83" s="40">
        <f t="array" ref="AG83">SUM(_xlfn.NORM.DIST($AD$3:$AD$1003,$F83,$AA83,FALSE)*WindSpeedStep)</f>
        <v>1.000000000000004</v>
      </c>
      <c r="AH83" s="40">
        <f t="array" ref="AH83">SUM(_xlfn.NORM.DIST($AD$3:$AD$1003,$F83,$AB83,FALSE)*WindSpeedStep)</f>
        <v>1.000000000000004</v>
      </c>
      <c r="AJ83" s="47">
        <f t="shared" si="27"/>
        <v>9</v>
      </c>
      <c r="AK83" s="83" t="b">
        <f>COUNTIF('Power Curve'!$D$2:$D$31,AJ83)&gt;0</f>
        <v>1</v>
      </c>
      <c r="AL83" s="83" t="b">
        <f t="shared" si="28"/>
        <v>0</v>
      </c>
      <c r="AM83" s="83" t="b">
        <f t="shared" si="34"/>
        <v>1</v>
      </c>
      <c r="AN83" s="47" t="str">
        <f t="shared" si="29"/>
        <v>Outer</v>
      </c>
      <c r="AO83" s="48" t="str">
        <f t="shared" si="30"/>
        <v>0.7-0.8</v>
      </c>
      <c r="AP83" s="49" t="str">
        <f t="shared" si="35"/>
        <v>2-3</v>
      </c>
      <c r="AQ83" s="49" t="str">
        <f t="shared" si="36"/>
        <v>Oct</v>
      </c>
      <c r="AR83" s="48" t="str">
        <f t="shared" si="37"/>
        <v>305-315</v>
      </c>
      <c r="AS83" s="49" t="str">
        <f t="shared" si="31"/>
        <v>HWS-LTI</v>
      </c>
    </row>
    <row r="84" spans="5:45" x14ac:dyDescent="0.3">
      <c r="E84" s="15">
        <v>40824.104166666664</v>
      </c>
      <c r="F84" s="21">
        <v>8.2899999999999991</v>
      </c>
      <c r="G84" s="21">
        <v>891.83001327514694</v>
      </c>
      <c r="H84" s="42">
        <v>1.1640547125705774</v>
      </c>
      <c r="I84" s="35">
        <v>310.10000000000002</v>
      </c>
      <c r="J84" s="43">
        <v>9.2882991556091685E-2</v>
      </c>
      <c r="K84" s="44">
        <v>0.30823608381782464</v>
      </c>
      <c r="L84" s="26">
        <f t="shared" si="19"/>
        <v>8.1501755904299049</v>
      </c>
      <c r="M84" s="26">
        <f t="shared" si="20"/>
        <v>0.61768588635273958</v>
      </c>
      <c r="N84" s="96">
        <f t="shared" si="21"/>
        <v>9</v>
      </c>
      <c r="O84" s="26">
        <f t="shared" si="22"/>
        <v>0.14142599285565552</v>
      </c>
      <c r="P84" s="3">
        <f>IF(L84&gt;'Power Curve'!$C$37,0,INDEX(Ci,$N84,1)*POWER(1-O84,3)+INDEX(Ci,$N84,2)*3*O84*POWER(1-O84,2)+INDEX(Ci,$N84,3)*3*POWER(O84,2)*(1-O84)+INDEX(Ci,$N84,4)*POWER(O84,3))</f>
        <v>923.51422231655954</v>
      </c>
      <c r="Q84" s="3">
        <f>MAX(0,MIN(P84-V84+W84,'Power Curve'!$C$39))</f>
        <v>912.1102098232725</v>
      </c>
      <c r="R84" s="3">
        <f t="shared" si="23"/>
        <v>891.83001327514694</v>
      </c>
      <c r="S84" s="3">
        <f t="shared" si="24"/>
        <v>20.280196548125559</v>
      </c>
      <c r="T84" s="3">
        <f t="shared" si="25"/>
        <v>20.280196548125559</v>
      </c>
      <c r="V84" s="37">
        <f t="array" ref="V84">SUM(_xlfn.NORM.DIST($AD$3:$AD$1003,$L84,$AA84,FALSE)*WindSpeedStep*$AE$3:$AE$1003)/AG84</f>
        <v>920.9531950669874</v>
      </c>
      <c r="W84" s="37">
        <f t="array" ref="W84">SUM(_xlfn.NORM.DIST($AD$3:$AD$1003,$L84,$AB84,FALSE)*WindSpeedStep*$AE$3:$AE$1003)/AH84</f>
        <v>909.54918257370036</v>
      </c>
      <c r="Y84" s="1">
        <f t="shared" si="26"/>
        <v>8</v>
      </c>
      <c r="Z84" s="99">
        <f>IF(L84&lt;'Power Curve'!$P$28,'Power Curve'!$Q$28,IF(L84&gt;'Power Curve'!$P$29,'Power Curve'!$Q$29,INDEX(ReferenceTurbulence,Y84)+(L84-INDEX(ReferenceTurbulenceWindSpeed,Y84))*(INDEX(ReferenceTurbulence,Y84+1)-INDEX(ReferenceTurbulence,Y84))/(INDEX(ReferenceTurbulenceWindSpeed,Y84+1)-INDEX(ReferenceTurbulenceWindSpeed,Y84))))</f>
        <v>0.1195588169607346</v>
      </c>
      <c r="AA84" s="100">
        <f t="shared" si="32"/>
        <v>0.97442535161405608</v>
      </c>
      <c r="AB84" s="29">
        <f t="shared" si="33"/>
        <v>0.75701269054656539</v>
      </c>
      <c r="AD84" s="29">
        <f>'Zero Turbulence Curve'!F83</f>
        <v>8.0999999999999872</v>
      </c>
      <c r="AE84" s="29">
        <f>'Zero Turbulence Curve'!G83</f>
        <v>876.70010041987939</v>
      </c>
      <c r="AF84" s="39"/>
      <c r="AG84" s="40">
        <f t="array" ref="AG84">SUM(_xlfn.NORM.DIST($AD$3:$AD$1003,$F84,$AA84,FALSE)*WindSpeedStep)</f>
        <v>1.0000000000000031</v>
      </c>
      <c r="AH84" s="40">
        <f t="array" ref="AH84">SUM(_xlfn.NORM.DIST($AD$3:$AD$1003,$F84,$AB84,FALSE)*WindSpeedStep)</f>
        <v>1.0000000000000042</v>
      </c>
      <c r="AJ84" s="47">
        <f t="shared" si="27"/>
        <v>8</v>
      </c>
      <c r="AK84" s="83" t="b">
        <f>COUNTIF('Power Curve'!$D$2:$D$31,AJ84)&gt;0</f>
        <v>1</v>
      </c>
      <c r="AL84" s="83" t="b">
        <f t="shared" si="28"/>
        <v>0</v>
      </c>
      <c r="AM84" s="83" t="b">
        <f t="shared" si="34"/>
        <v>1</v>
      </c>
      <c r="AN84" s="47" t="str">
        <f t="shared" si="29"/>
        <v>Outer</v>
      </c>
      <c r="AO84" s="48" t="str">
        <f t="shared" si="30"/>
        <v>0.6-0.7</v>
      </c>
      <c r="AP84" s="49" t="str">
        <f t="shared" si="35"/>
        <v>2-3</v>
      </c>
      <c r="AQ84" s="49" t="str">
        <f t="shared" si="36"/>
        <v>Oct</v>
      </c>
      <c r="AR84" s="48" t="str">
        <f t="shared" si="37"/>
        <v>305-315</v>
      </c>
      <c r="AS84" s="49" t="str">
        <f t="shared" si="31"/>
        <v>HWS-LTI</v>
      </c>
    </row>
    <row r="85" spans="5:45" x14ac:dyDescent="0.3">
      <c r="E85" s="15">
        <v>40824.111111111109</v>
      </c>
      <c r="F85" s="21">
        <v>6.87</v>
      </c>
      <c r="G85" s="21">
        <v>664.28001713752769</v>
      </c>
      <c r="H85" s="42">
        <v>1.1652184135956942</v>
      </c>
      <c r="I85" s="35">
        <v>307.2</v>
      </c>
      <c r="J85" s="43">
        <v>0.18777292576419213</v>
      </c>
      <c r="K85" s="44">
        <v>0.27957943117806056</v>
      </c>
      <c r="L85" s="26">
        <f t="shared" si="19"/>
        <v>6.7563761548164649</v>
      </c>
      <c r="M85" s="26">
        <f t="shared" si="20"/>
        <v>0.40226969055509287</v>
      </c>
      <c r="N85" s="96">
        <f t="shared" si="21"/>
        <v>7</v>
      </c>
      <c r="O85" s="26">
        <f t="shared" si="22"/>
        <v>0.73696970563304776</v>
      </c>
      <c r="P85" s="3">
        <f>IF(L85&gt;'Power Curve'!$C$37,0,INDEX(Ci,$N85,1)*POWER(1-O85,3)+INDEX(Ci,$N85,2)*3*O85*POWER(1-O85,2)+INDEX(Ci,$N85,3)*3*POWER(O85,2)*(1-O85)+INDEX(Ci,$N85,4)*POWER(O85,3))</f>
        <v>534.14274991847333</v>
      </c>
      <c r="Q85" s="3">
        <f>MAX(0,MIN(P85-V85+W85,'Power Curve'!$C$39))</f>
        <v>557.77079736980147</v>
      </c>
      <c r="R85" s="3">
        <f t="shared" si="23"/>
        <v>664.28001713752769</v>
      </c>
      <c r="S85" s="3">
        <f t="shared" si="24"/>
        <v>-106.50921976772622</v>
      </c>
      <c r="T85" s="3">
        <f t="shared" si="25"/>
        <v>106.50921976772622</v>
      </c>
      <c r="V85" s="37">
        <f t="array" ref="V85">SUM(_xlfn.NORM.DIST($AD$3:$AD$1003,$L85,$AA85,FALSE)*WindSpeedStep*$AE$3:$AE$1003)/AG85</f>
        <v>534.58269177849581</v>
      </c>
      <c r="W85" s="37">
        <f t="array" ref="W85">SUM(_xlfn.NORM.DIST($AD$3:$AD$1003,$L85,$AB85,FALSE)*WindSpeedStep*$AE$3:$AE$1003)/AH85</f>
        <v>558.21073922982396</v>
      </c>
      <c r="Y85" s="1">
        <f t="shared" si="26"/>
        <v>6</v>
      </c>
      <c r="Z85" s="99">
        <f>IF(L85&lt;'Power Curve'!$P$28,'Power Curve'!$Q$28,IF(L85&gt;'Power Curve'!$P$29,'Power Curve'!$Q$29,INDEX(ReferenceTurbulence,Y85)+(L85-INDEX(ReferenceTurbulenceWindSpeed,Y85))*(INDEX(ReferenceTurbulence,Y85+1)-INDEX(ReferenceTurbulence,Y85))/(INDEX(ReferenceTurbulenceWindSpeed,Y85+1)-INDEX(ReferenceTurbulenceWindSpeed,Y85))))</f>
        <v>0.12018085254287048</v>
      </c>
      <c r="AA85" s="100">
        <f t="shared" si="32"/>
        <v>0.81198704638616381</v>
      </c>
      <c r="AB85" s="29">
        <f t="shared" si="33"/>
        <v>1.2686645181533101</v>
      </c>
      <c r="AD85" s="29">
        <f>'Zero Turbulence Curve'!F84</f>
        <v>8.1999999999999869</v>
      </c>
      <c r="AE85" s="29">
        <f>'Zero Turbulence Curve'!G84</f>
        <v>908.41905564520016</v>
      </c>
      <c r="AF85" s="39"/>
      <c r="AG85" s="40">
        <f t="array" ref="AG85">SUM(_xlfn.NORM.DIST($AD$3:$AD$1003,$F85,$AA85,FALSE)*WindSpeedStep)</f>
        <v>1.0000000000000038</v>
      </c>
      <c r="AH85" s="40">
        <f t="array" ref="AH85">SUM(_xlfn.NORM.DIST($AD$3:$AD$1003,$F85,$AB85,FALSE)*WindSpeedStep)</f>
        <v>0.9999999756462582</v>
      </c>
      <c r="AJ85" s="47">
        <f t="shared" si="27"/>
        <v>7</v>
      </c>
      <c r="AK85" s="83" t="b">
        <f>COUNTIF('Power Curve'!$D$2:$D$31,AJ85)&gt;0</f>
        <v>1</v>
      </c>
      <c r="AL85" s="83" t="b">
        <f t="shared" si="28"/>
        <v>0</v>
      </c>
      <c r="AM85" s="83" t="b">
        <f t="shared" si="34"/>
        <v>1</v>
      </c>
      <c r="AN85" s="47" t="str">
        <f t="shared" si="29"/>
        <v>Outer</v>
      </c>
      <c r="AO85" s="48" t="str">
        <f t="shared" si="30"/>
        <v>0.4-0.5</v>
      </c>
      <c r="AP85" s="49" t="str">
        <f t="shared" si="35"/>
        <v>2-3</v>
      </c>
      <c r="AQ85" s="49" t="str">
        <f t="shared" si="36"/>
        <v>Oct</v>
      </c>
      <c r="AR85" s="48" t="str">
        <f t="shared" si="37"/>
        <v>305-315</v>
      </c>
      <c r="AS85" s="49" t="str">
        <f t="shared" si="31"/>
        <v>LWS-HTI</v>
      </c>
    </row>
    <row r="86" spans="5:45" x14ac:dyDescent="0.3">
      <c r="E86" s="15">
        <v>40824.118055555555</v>
      </c>
      <c r="F86" s="21">
        <v>8.31</v>
      </c>
      <c r="G86" s="21">
        <v>886.58002853393577</v>
      </c>
      <c r="H86" s="42">
        <v>1.1647099916075287</v>
      </c>
      <c r="I86" s="35">
        <v>306.7</v>
      </c>
      <c r="J86" s="43">
        <v>0.15282791817087846</v>
      </c>
      <c r="K86" s="44">
        <v>0.19580871966963848</v>
      </c>
      <c r="L86" s="26">
        <f t="shared" si="19"/>
        <v>8.1713709804924459</v>
      </c>
      <c r="M86" s="26">
        <f t="shared" si="20"/>
        <v>0.62096170221193481</v>
      </c>
      <c r="N86" s="96">
        <f t="shared" si="21"/>
        <v>9</v>
      </c>
      <c r="O86" s="26">
        <f t="shared" si="22"/>
        <v>0.16261181036816882</v>
      </c>
      <c r="P86" s="3">
        <f>IF(L86&gt;'Power Curve'!$C$37,0,INDEX(Ci,$N86,1)*POWER(1-O86,3)+INDEX(Ci,$N86,2)*3*O86*POWER(1-O86,2)+INDEX(Ci,$N86,3)*3*POWER(O86,2)*(1-O86)+INDEX(Ci,$N86,4)*POWER(O86,3))</f>
        <v>930.00293909202924</v>
      </c>
      <c r="Q86" s="3">
        <f>MAX(0,MIN(P86-V86+W86,'Power Curve'!$C$39))</f>
        <v>944.95031396021352</v>
      </c>
      <c r="R86" s="3">
        <f t="shared" si="23"/>
        <v>886.58002853393577</v>
      </c>
      <c r="S86" s="3">
        <f t="shared" si="24"/>
        <v>58.370285426277746</v>
      </c>
      <c r="T86" s="3">
        <f t="shared" si="25"/>
        <v>58.370285426277746</v>
      </c>
      <c r="V86" s="37">
        <f t="array" ref="V86">SUM(_xlfn.NORM.DIST($AD$3:$AD$1003,$L86,$AA86,FALSE)*WindSpeedStep*$AE$3:$AE$1003)/AG86</f>
        <v>927.71726244035688</v>
      </c>
      <c r="W86" s="37">
        <f t="array" ref="W86">SUM(_xlfn.NORM.DIST($AD$3:$AD$1003,$L86,$AB86,FALSE)*WindSpeedStep*$AE$3:$AE$1003)/AH86</f>
        <v>942.66463730854116</v>
      </c>
      <c r="Y86" s="1">
        <f t="shared" si="26"/>
        <v>8</v>
      </c>
      <c r="Z86" s="99">
        <f>IF(L86&lt;'Power Curve'!$P$28,'Power Curve'!$Q$28,IF(L86&gt;'Power Curve'!$P$29,'Power Curve'!$Q$29,INDEX(ReferenceTurbulence,Y86)+(L86-INDEX(ReferenceTurbulenceWindSpeed,Y86))*(INDEX(ReferenceTurbulence,Y86+1)-INDEX(ReferenceTurbulence,Y86))/(INDEX(ReferenceTurbulenceWindSpeed,Y86+1)-INDEX(ReferenceTurbulenceWindSpeed,Y86))))</f>
        <v>0.11958316674888267</v>
      </c>
      <c r="AA86" s="100">
        <f t="shared" si="32"/>
        <v>0.97715841852720908</v>
      </c>
      <c r="AB86" s="29">
        <f t="shared" si="33"/>
        <v>1.2488136155505905</v>
      </c>
      <c r="AD86" s="29">
        <f>'Zero Turbulence Curve'!F85</f>
        <v>8.2999999999999865</v>
      </c>
      <c r="AE86" s="29">
        <f>'Zero Turbulence Curve'!G85</f>
        <v>940.13801087052093</v>
      </c>
      <c r="AF86" s="39"/>
      <c r="AG86" s="40">
        <f t="array" ref="AG86">SUM(_xlfn.NORM.DIST($AD$3:$AD$1003,$F86,$AA86,FALSE)*WindSpeedStep)</f>
        <v>1.0000000000000044</v>
      </c>
      <c r="AH86" s="40">
        <f t="array" ref="AH86">SUM(_xlfn.NORM.DIST($AD$3:$AD$1003,$F86,$AB86,FALSE)*WindSpeedStep)</f>
        <v>0.99999999998930345</v>
      </c>
      <c r="AJ86" s="47">
        <f t="shared" si="27"/>
        <v>8</v>
      </c>
      <c r="AK86" s="83" t="b">
        <f>COUNTIF('Power Curve'!$D$2:$D$31,AJ86)&gt;0</f>
        <v>1</v>
      </c>
      <c r="AL86" s="83" t="b">
        <f t="shared" si="28"/>
        <v>0</v>
      </c>
      <c r="AM86" s="83" t="b">
        <f t="shared" si="34"/>
        <v>1</v>
      </c>
      <c r="AN86" s="47" t="str">
        <f t="shared" si="29"/>
        <v>Outer</v>
      </c>
      <c r="AO86" s="48" t="str">
        <f t="shared" si="30"/>
        <v>0.6-0.7</v>
      </c>
      <c r="AP86" s="49" t="str">
        <f t="shared" si="35"/>
        <v>2-3</v>
      </c>
      <c r="AQ86" s="49" t="str">
        <f t="shared" si="36"/>
        <v>Oct</v>
      </c>
      <c r="AR86" s="48" t="str">
        <f t="shared" si="37"/>
        <v>305-315</v>
      </c>
      <c r="AS86" s="49" t="str">
        <f t="shared" si="31"/>
        <v>HWS-HTI</v>
      </c>
    </row>
    <row r="87" spans="5:45" x14ac:dyDescent="0.3">
      <c r="E87" s="15">
        <v>40824.125</v>
      </c>
      <c r="F87" s="21">
        <v>8.32</v>
      </c>
      <c r="G87" s="21">
        <v>993.70001983642555</v>
      </c>
      <c r="H87" s="42">
        <v>1.1661291028335954</v>
      </c>
      <c r="I87" s="35">
        <v>304.7</v>
      </c>
      <c r="J87" s="43">
        <v>0.14423076923076922</v>
      </c>
      <c r="K87" s="44">
        <v>0.17573674030040662</v>
      </c>
      <c r="L87" s="26">
        <f t="shared" si="19"/>
        <v>8.184525536598338</v>
      </c>
      <c r="M87" s="26">
        <f t="shared" si="20"/>
        <v>0.62299478126286068</v>
      </c>
      <c r="N87" s="96">
        <f t="shared" si="21"/>
        <v>9</v>
      </c>
      <c r="O87" s="26">
        <f t="shared" si="22"/>
        <v>0.17576042543471018</v>
      </c>
      <c r="P87" s="3">
        <f>IF(L87&gt;'Power Curve'!$C$37,0,INDEX(Ci,$N87,1)*POWER(1-O87,3)+INDEX(Ci,$N87,2)*3*O87*POWER(1-O87,2)+INDEX(Ci,$N87,3)*3*POWER(O87,2)*(1-O87)+INDEX(Ci,$N87,4)*POWER(O87,3))</f>
        <v>934.04016804743651</v>
      </c>
      <c r="Q87" s="3">
        <f>MAX(0,MIN(P87-V87+W87,'Power Curve'!$C$39))</f>
        <v>945.1710435901781</v>
      </c>
      <c r="R87" s="3">
        <f t="shared" si="23"/>
        <v>993.70001983642555</v>
      </c>
      <c r="S87" s="3">
        <f t="shared" si="24"/>
        <v>-48.528976246247453</v>
      </c>
      <c r="T87" s="3">
        <f t="shared" si="25"/>
        <v>48.528976246247453</v>
      </c>
      <c r="V87" s="37">
        <f t="array" ref="V87">SUM(_xlfn.NORM.DIST($AD$3:$AD$1003,$L87,$AA87,FALSE)*WindSpeedStep*$AE$3:$AE$1003)/AG87</f>
        <v>931.92761597486424</v>
      </c>
      <c r="W87" s="37">
        <f t="array" ref="W87">SUM(_xlfn.NORM.DIST($AD$3:$AD$1003,$L87,$AB87,FALSE)*WindSpeedStep*$AE$3:$AE$1003)/AH87</f>
        <v>943.05849151760583</v>
      </c>
      <c r="Y87" s="1">
        <f t="shared" si="26"/>
        <v>8</v>
      </c>
      <c r="Z87" s="99">
        <f>IF(L87&lt;'Power Curve'!$P$28,'Power Curve'!$Q$28,IF(L87&gt;'Power Curve'!$P$29,'Power Curve'!$Q$29,INDEX(ReferenceTurbulence,Y87)+(L87-INDEX(ReferenceTurbulenceWindSpeed,Y87))*(INDEX(ReferenceTurbulence,Y87+1)-INDEX(ReferenceTurbulence,Y87))/(INDEX(ReferenceTurbulenceWindSpeed,Y87+1)-INDEX(ReferenceTurbulenceWindSpeed,Y87))))</f>
        <v>0.11959827902817619</v>
      </c>
      <c r="AA87" s="100">
        <f t="shared" si="32"/>
        <v>0.97885516883932144</v>
      </c>
      <c r="AB87" s="29">
        <f t="shared" si="33"/>
        <v>1.1804604139324526</v>
      </c>
      <c r="AD87" s="29">
        <f>'Zero Turbulence Curve'!F86</f>
        <v>8.3999999999999861</v>
      </c>
      <c r="AE87" s="29">
        <f>'Zero Turbulence Curve'!G86</f>
        <v>971.85696609584159</v>
      </c>
      <c r="AF87" s="39"/>
      <c r="AG87" s="40">
        <f t="array" ref="AG87">SUM(_xlfn.NORM.DIST($AD$3:$AD$1003,$F87,$AA87,FALSE)*WindSpeedStep)</f>
        <v>1.000000000000004</v>
      </c>
      <c r="AH87" s="40">
        <f t="array" ref="AH87">SUM(_xlfn.NORM.DIST($AD$3:$AD$1003,$F87,$AB87,FALSE)*WindSpeedStep)</f>
        <v>0.99999999999934508</v>
      </c>
      <c r="AJ87" s="47">
        <f t="shared" si="27"/>
        <v>8</v>
      </c>
      <c r="AK87" s="83" t="b">
        <f>COUNTIF('Power Curve'!$D$2:$D$31,AJ87)&gt;0</f>
        <v>1</v>
      </c>
      <c r="AL87" s="83" t="b">
        <f t="shared" si="28"/>
        <v>0</v>
      </c>
      <c r="AM87" s="83" t="b">
        <f t="shared" si="34"/>
        <v>1</v>
      </c>
      <c r="AN87" s="47" t="str">
        <f t="shared" si="29"/>
        <v>Outer</v>
      </c>
      <c r="AO87" s="48" t="str">
        <f t="shared" si="30"/>
        <v>0.6-0.7</v>
      </c>
      <c r="AP87" s="49" t="str">
        <f t="shared" si="35"/>
        <v>3-4</v>
      </c>
      <c r="AQ87" s="49" t="str">
        <f t="shared" si="36"/>
        <v>Oct</v>
      </c>
      <c r="AR87" s="48" t="str">
        <f t="shared" si="37"/>
        <v>295-305</v>
      </c>
      <c r="AS87" s="49" t="str">
        <f t="shared" si="31"/>
        <v>HWS-HTI</v>
      </c>
    </row>
    <row r="88" spans="5:45" x14ac:dyDescent="0.3">
      <c r="E88" s="15">
        <v>40824.131944444445</v>
      </c>
      <c r="F88" s="21">
        <v>9.15</v>
      </c>
      <c r="G88" s="21">
        <v>1155.5000457763722</v>
      </c>
      <c r="H88" s="42">
        <v>1.1664687357820489</v>
      </c>
      <c r="I88" s="35">
        <v>303.7</v>
      </c>
      <c r="J88" s="43">
        <v>0.11475409836065574</v>
      </c>
      <c r="K88" s="44">
        <v>0.24882978717984641</v>
      </c>
      <c r="L88" s="26">
        <f t="shared" si="19"/>
        <v>9.0018844139927303</v>
      </c>
      <c r="M88" s="26">
        <f t="shared" si="20"/>
        <v>0.74932023058566233</v>
      </c>
      <c r="N88" s="96">
        <f t="shared" si="21"/>
        <v>9</v>
      </c>
      <c r="O88" s="26">
        <f t="shared" si="22"/>
        <v>0.99275015610798245</v>
      </c>
      <c r="P88" s="3">
        <f>IF(L88&gt;'Power Curve'!$C$37,0,INDEX(Ci,$N88,1)*POWER(1-O88,3)+INDEX(Ci,$N88,2)*3*O88*POWER(1-O88,2)+INDEX(Ci,$N88,3)*3*POWER(O88,2)*(1-O88)+INDEX(Ci,$N88,4)*POWER(O88,3))</f>
        <v>1195.9162713532924</v>
      </c>
      <c r="Q88" s="3">
        <f>MAX(0,MIN(P88-V88+W88,'Power Curve'!$C$39))</f>
        <v>1194.9587404007575</v>
      </c>
      <c r="R88" s="3">
        <f t="shared" si="23"/>
        <v>1155.5000457763722</v>
      </c>
      <c r="S88" s="3">
        <f t="shared" si="24"/>
        <v>39.458694624385316</v>
      </c>
      <c r="T88" s="3">
        <f t="shared" si="25"/>
        <v>39.458694624385316</v>
      </c>
      <c r="V88" s="37">
        <f t="array" ref="V88">SUM(_xlfn.NORM.DIST($AD$3:$AD$1003,$L88,$AA88,FALSE)*WindSpeedStep*$AE$3:$AE$1003)/AG88</f>
        <v>1206.919712441354</v>
      </c>
      <c r="W88" s="37">
        <f t="array" ref="W88">SUM(_xlfn.NORM.DIST($AD$3:$AD$1003,$L88,$AB88,FALSE)*WindSpeedStep*$AE$3:$AE$1003)/AH88</f>
        <v>1205.9621814888192</v>
      </c>
      <c r="Y88" s="1">
        <f t="shared" si="26"/>
        <v>8</v>
      </c>
      <c r="Z88" s="99">
        <f>IF(L88&lt;'Power Curve'!$P$28,'Power Curve'!$Q$28,IF(L88&gt;'Power Curve'!$P$29,'Power Curve'!$Q$29,INDEX(ReferenceTurbulence,Y88)+(L88-INDEX(ReferenceTurbulenceWindSpeed,Y88))*(INDEX(ReferenceTurbulence,Y88+1)-INDEX(ReferenceTurbulence,Y88))/(INDEX(ReferenceTurbulenceWindSpeed,Y88+1)-INDEX(ReferenceTurbulenceWindSpeed,Y88))))</f>
        <v>0.12053728111527005</v>
      </c>
      <c r="AA88" s="100">
        <f t="shared" si="32"/>
        <v>1.0850626721766097</v>
      </c>
      <c r="AB88" s="29">
        <f t="shared" si="33"/>
        <v>1.0330031294745756</v>
      </c>
      <c r="AD88" s="29">
        <f>'Zero Turbulence Curve'!F87</f>
        <v>8.4999999999999858</v>
      </c>
      <c r="AE88" s="29">
        <f>'Zero Turbulence Curve'!G87</f>
        <v>1003.5759213211622</v>
      </c>
      <c r="AF88" s="39"/>
      <c r="AG88" s="40">
        <f t="array" ref="AG88">SUM(_xlfn.NORM.DIST($AD$3:$AD$1003,$F88,$AA88,FALSE)*WindSpeedStep)</f>
        <v>1.0000000000000036</v>
      </c>
      <c r="AH88" s="40">
        <f t="array" ref="AH88">SUM(_xlfn.NORM.DIST($AD$3:$AD$1003,$F88,$AB88,FALSE)*WindSpeedStep)</f>
        <v>1.0000000000000036</v>
      </c>
      <c r="AJ88" s="47">
        <f t="shared" si="27"/>
        <v>9</v>
      </c>
      <c r="AK88" s="83" t="b">
        <f>COUNTIF('Power Curve'!$D$2:$D$31,AJ88)&gt;0</f>
        <v>1</v>
      </c>
      <c r="AL88" s="83" t="b">
        <f t="shared" si="28"/>
        <v>0</v>
      </c>
      <c r="AM88" s="83" t="b">
        <f t="shared" si="34"/>
        <v>1</v>
      </c>
      <c r="AN88" s="47" t="str">
        <f t="shared" si="29"/>
        <v>Inner</v>
      </c>
      <c r="AO88" s="48" t="str">
        <f t="shared" si="30"/>
        <v>0.7-0.8</v>
      </c>
      <c r="AP88" s="49" t="str">
        <f t="shared" si="35"/>
        <v>3-4</v>
      </c>
      <c r="AQ88" s="49" t="str">
        <f t="shared" si="36"/>
        <v>Oct</v>
      </c>
      <c r="AR88" s="48" t="str">
        <f t="shared" si="37"/>
        <v>295-305</v>
      </c>
      <c r="AS88" s="49" t="str">
        <f t="shared" si="31"/>
        <v>Inner-TI</v>
      </c>
    </row>
    <row r="89" spans="5:45" x14ac:dyDescent="0.3">
      <c r="E89" s="15">
        <v>40824.138888888891</v>
      </c>
      <c r="F89" s="21">
        <v>9.0299999999999994</v>
      </c>
      <c r="G89" s="21">
        <v>1284.089958190918</v>
      </c>
      <c r="H89" s="42">
        <v>1.1670832186755891</v>
      </c>
      <c r="I89" s="35">
        <v>305</v>
      </c>
      <c r="J89" s="43">
        <v>9.7452934662236992E-2</v>
      </c>
      <c r="K89" s="44">
        <v>0.2560992425376093</v>
      </c>
      <c r="L89" s="26">
        <f t="shared" si="19"/>
        <v>8.8853866070554162</v>
      </c>
      <c r="M89" s="26">
        <f t="shared" si="20"/>
        <v>0.73131511898353296</v>
      </c>
      <c r="N89" s="96">
        <f t="shared" si="21"/>
        <v>9</v>
      </c>
      <c r="O89" s="26">
        <f t="shared" si="22"/>
        <v>0.87630496349301545</v>
      </c>
      <c r="P89" s="3">
        <f>IF(L89&gt;'Power Curve'!$C$37,0,INDEX(Ci,$N89,1)*POWER(1-O89,3)+INDEX(Ci,$N89,2)*3*O89*POWER(1-O89,2)+INDEX(Ci,$N89,3)*3*POWER(O89,2)*(1-O89)+INDEX(Ci,$N89,4)*POWER(O89,3))</f>
        <v>1157.6866122292154</v>
      </c>
      <c r="Q89" s="3">
        <f>MAX(0,MIN(P89-V89+W89,'Power Curve'!$C$39))</f>
        <v>1151.0757962777866</v>
      </c>
      <c r="R89" s="3">
        <f t="shared" si="23"/>
        <v>1284.089958190918</v>
      </c>
      <c r="S89" s="3">
        <f t="shared" si="24"/>
        <v>-133.01416191313137</v>
      </c>
      <c r="T89" s="3">
        <f t="shared" si="25"/>
        <v>133.01416191313137</v>
      </c>
      <c r="V89" s="37">
        <f t="array" ref="V89">SUM(_xlfn.NORM.DIST($AD$3:$AD$1003,$L89,$AA89,FALSE)*WindSpeedStep*$AE$3:$AE$1003)/AG89</f>
        <v>1166.8176660894408</v>
      </c>
      <c r="W89" s="37">
        <f t="array" ref="W89">SUM(_xlfn.NORM.DIST($AD$3:$AD$1003,$L89,$AB89,FALSE)*WindSpeedStep*$AE$3:$AE$1003)/AH89</f>
        <v>1160.206850138012</v>
      </c>
      <c r="Y89" s="1">
        <f t="shared" si="26"/>
        <v>8</v>
      </c>
      <c r="Z89" s="99">
        <f>IF(L89&lt;'Power Curve'!$P$28,'Power Curve'!$Q$28,IF(L89&gt;'Power Curve'!$P$29,'Power Curve'!$Q$29,INDEX(ReferenceTurbulence,Y89)+(L89-INDEX(ReferenceTurbulenceWindSpeed,Y89))*(INDEX(ReferenceTurbulence,Y89+1)-INDEX(ReferenceTurbulence,Y89))/(INDEX(ReferenceTurbulenceWindSpeed,Y89+1)-INDEX(ReferenceTurbulenceWindSpeed,Y89))))</f>
        <v>0.12040344555431705</v>
      </c>
      <c r="AA89" s="100">
        <f t="shared" si="32"/>
        <v>1.0698311625716548</v>
      </c>
      <c r="AB89" s="29">
        <f t="shared" si="33"/>
        <v>0.86590700046608715</v>
      </c>
      <c r="AD89" s="29">
        <f>'Zero Turbulence Curve'!F88</f>
        <v>8.5999999999999854</v>
      </c>
      <c r="AE89" s="29">
        <f>'Zero Turbulence Curve'!G88</f>
        <v>1035.294876546483</v>
      </c>
      <c r="AF89" s="39"/>
      <c r="AG89" s="40">
        <f t="array" ref="AG89">SUM(_xlfn.NORM.DIST($AD$3:$AD$1003,$F89,$AA89,FALSE)*WindSpeedStep)</f>
        <v>1.0000000000000038</v>
      </c>
      <c r="AH89" s="40">
        <f t="array" ref="AH89">SUM(_xlfn.NORM.DIST($AD$3:$AD$1003,$F89,$AB89,FALSE)*WindSpeedStep)</f>
        <v>1.000000000000004</v>
      </c>
      <c r="AJ89" s="47">
        <f t="shared" si="27"/>
        <v>9</v>
      </c>
      <c r="AK89" s="83" t="b">
        <f>COUNTIF('Power Curve'!$D$2:$D$31,AJ89)&gt;0</f>
        <v>1</v>
      </c>
      <c r="AL89" s="83" t="b">
        <f t="shared" si="28"/>
        <v>0</v>
      </c>
      <c r="AM89" s="83" t="b">
        <f t="shared" si="34"/>
        <v>1</v>
      </c>
      <c r="AN89" s="47" t="str">
        <f t="shared" si="29"/>
        <v>Outer</v>
      </c>
      <c r="AO89" s="48" t="str">
        <f t="shared" si="30"/>
        <v>0.7-0.8</v>
      </c>
      <c r="AP89" s="49" t="str">
        <f t="shared" si="35"/>
        <v>3-4</v>
      </c>
      <c r="AQ89" s="49" t="str">
        <f t="shared" si="36"/>
        <v>Oct</v>
      </c>
      <c r="AR89" s="48" t="str">
        <f t="shared" si="37"/>
        <v>305-315</v>
      </c>
      <c r="AS89" s="49" t="str">
        <f t="shared" si="31"/>
        <v>HWS-LTI</v>
      </c>
    </row>
    <row r="90" spans="5:45" x14ac:dyDescent="0.3">
      <c r="E90" s="15">
        <v>40824.145833333336</v>
      </c>
      <c r="F90" s="21">
        <v>9.42</v>
      </c>
      <c r="G90" s="21">
        <v>1246.009994506838</v>
      </c>
      <c r="H90" s="42">
        <v>1.166913244948204</v>
      </c>
      <c r="I90" s="35">
        <v>302.10000000000002</v>
      </c>
      <c r="J90" s="43">
        <v>0.10828025477707007</v>
      </c>
      <c r="K90" s="44">
        <v>0.25465888773347123</v>
      </c>
      <c r="L90" s="26">
        <f t="shared" si="19"/>
        <v>9.2686908388820264</v>
      </c>
      <c r="M90" s="26">
        <f t="shared" si="20"/>
        <v>0.79055602362408262</v>
      </c>
      <c r="N90" s="96">
        <f t="shared" si="21"/>
        <v>10</v>
      </c>
      <c r="O90" s="26">
        <f t="shared" si="22"/>
        <v>0.27588834372109972</v>
      </c>
      <c r="P90" s="3">
        <f>IF(L90&gt;'Power Curve'!$C$37,0,INDEX(Ci,$N90,1)*POWER(1-O90,3)+INDEX(Ci,$N90,2)*3*O90*POWER(1-O90,2)+INDEX(Ci,$N90,3)*3*POWER(O90,2)*(1-O90)+INDEX(Ci,$N90,4)*POWER(O90,3))</f>
        <v>1287.8254945154044</v>
      </c>
      <c r="Q90" s="3">
        <f>MAX(0,MIN(P90-V90+W90,'Power Curve'!$C$39))</f>
        <v>1288.4096613203085</v>
      </c>
      <c r="R90" s="3">
        <f t="shared" si="23"/>
        <v>1246.009994506838</v>
      </c>
      <c r="S90" s="3">
        <f t="shared" si="24"/>
        <v>42.399666813470503</v>
      </c>
      <c r="T90" s="3">
        <f t="shared" si="25"/>
        <v>42.399666813470503</v>
      </c>
      <c r="V90" s="37">
        <f t="array" ref="V90">SUM(_xlfn.NORM.DIST($AD$3:$AD$1003,$L90,$AA90,FALSE)*WindSpeedStep*$AE$3:$AE$1003)/AG90</f>
        <v>1298.1890942691284</v>
      </c>
      <c r="W90" s="37">
        <f t="array" ref="W90">SUM(_xlfn.NORM.DIST($AD$3:$AD$1003,$L90,$AB90,FALSE)*WindSpeedStep*$AE$3:$AE$1003)/AH90</f>
        <v>1298.7732610740325</v>
      </c>
      <c r="Y90" s="1">
        <f t="shared" si="26"/>
        <v>9</v>
      </c>
      <c r="Z90" s="99">
        <f>IF(L90&lt;'Power Curve'!$P$28,'Power Curve'!$Q$28,IF(L90&gt;'Power Curve'!$P$29,'Power Curve'!$Q$29,INDEX(ReferenceTurbulence,Y90)+(L90-INDEX(ReferenceTurbulenceWindSpeed,Y90))*(INDEX(ReferenceTurbulence,Y90+1)-INDEX(ReferenceTurbulence,Y90))/(INDEX(ReferenceTurbulenceWindSpeed,Y90+1)-INDEX(ReferenceTurbulenceWindSpeed,Y90))))</f>
        <v>0.12040085997097076</v>
      </c>
      <c r="AA90" s="100">
        <f t="shared" si="32"/>
        <v>1.1159583478064543</v>
      </c>
      <c r="AB90" s="29">
        <f t="shared" si="33"/>
        <v>1.0036162054840412</v>
      </c>
      <c r="AD90" s="29">
        <f>'Zero Turbulence Curve'!F89</f>
        <v>8.6999999999999851</v>
      </c>
      <c r="AE90" s="29">
        <f>'Zero Turbulence Curve'!G89</f>
        <v>1067.0138317718038</v>
      </c>
      <c r="AF90" s="39"/>
      <c r="AG90" s="40">
        <f t="array" ref="AG90">SUM(_xlfn.NORM.DIST($AD$3:$AD$1003,$F90,$AA90,FALSE)*WindSpeedStep)</f>
        <v>1.0000000000000038</v>
      </c>
      <c r="AH90" s="40">
        <f t="array" ref="AH90">SUM(_xlfn.NORM.DIST($AD$3:$AD$1003,$F90,$AB90,FALSE)*WindSpeedStep)</f>
        <v>1.0000000000000031</v>
      </c>
      <c r="AJ90" s="47">
        <f t="shared" si="27"/>
        <v>9</v>
      </c>
      <c r="AK90" s="83" t="b">
        <f>COUNTIF('Power Curve'!$D$2:$D$31,AJ90)&gt;0</f>
        <v>1</v>
      </c>
      <c r="AL90" s="83" t="b">
        <f t="shared" si="28"/>
        <v>0</v>
      </c>
      <c r="AM90" s="83" t="b">
        <f t="shared" si="34"/>
        <v>1</v>
      </c>
      <c r="AN90" s="47" t="str">
        <f t="shared" si="29"/>
        <v>Inner</v>
      </c>
      <c r="AO90" s="48" t="str">
        <f t="shared" si="30"/>
        <v>0.7-0.8</v>
      </c>
      <c r="AP90" s="49" t="str">
        <f t="shared" si="35"/>
        <v>3-4</v>
      </c>
      <c r="AQ90" s="49" t="str">
        <f t="shared" si="36"/>
        <v>Oct</v>
      </c>
      <c r="AR90" s="48" t="str">
        <f t="shared" si="37"/>
        <v>295-305</v>
      </c>
      <c r="AS90" s="49" t="str">
        <f t="shared" si="31"/>
        <v>Inner-TI</v>
      </c>
    </row>
    <row r="91" spans="5:45" x14ac:dyDescent="0.3">
      <c r="E91" s="15">
        <v>40824.152777777781</v>
      </c>
      <c r="F91" s="21">
        <v>9.5500000000000007</v>
      </c>
      <c r="G91" s="21">
        <v>1373.549987792966</v>
      </c>
      <c r="H91" s="42">
        <v>1.1672532424340507</v>
      </c>
      <c r="I91" s="35">
        <v>299.3</v>
      </c>
      <c r="J91" s="43">
        <v>8.1675392670157068E-2</v>
      </c>
      <c r="K91" s="44">
        <v>0.32343539220496692</v>
      </c>
      <c r="L91" s="26">
        <f t="shared" si="19"/>
        <v>9.3975152327895923</v>
      </c>
      <c r="M91" s="26">
        <f t="shared" si="20"/>
        <v>0.81046624897820008</v>
      </c>
      <c r="N91" s="96">
        <f t="shared" si="21"/>
        <v>10</v>
      </c>
      <c r="O91" s="26">
        <f t="shared" si="22"/>
        <v>0.41282032627669185</v>
      </c>
      <c r="P91" s="3">
        <f>IF(L91&gt;'Power Curve'!$C$37,0,INDEX(Ci,$N91,1)*POWER(1-O91,3)+INDEX(Ci,$N91,2)*3*O91*POWER(1-O91,2)+INDEX(Ci,$N91,3)*3*POWER(O91,2)*(1-O91)+INDEX(Ci,$N91,4)*POWER(O91,3))</f>
        <v>1333.9569156155749</v>
      </c>
      <c r="Q91" s="3">
        <f>MAX(0,MIN(P91-V91+W91,'Power Curve'!$C$39))</f>
        <v>1337.4599480505365</v>
      </c>
      <c r="R91" s="3">
        <f t="shared" si="23"/>
        <v>1373.549987792966</v>
      </c>
      <c r="S91" s="3">
        <f t="shared" si="24"/>
        <v>-36.090039742429553</v>
      </c>
      <c r="T91" s="3">
        <f t="shared" si="25"/>
        <v>36.090039742429553</v>
      </c>
      <c r="V91" s="37">
        <f t="array" ref="V91">SUM(_xlfn.NORM.DIST($AD$3:$AD$1003,$L91,$AA91,FALSE)*WindSpeedStep*$AE$3:$AE$1003)/AG91</f>
        <v>1341.5686912541528</v>
      </c>
      <c r="W91" s="37">
        <f t="array" ref="W91">SUM(_xlfn.NORM.DIST($AD$3:$AD$1003,$L91,$AB91,FALSE)*WindSpeedStep*$AE$3:$AE$1003)/AH91</f>
        <v>1345.0717236891144</v>
      </c>
      <c r="Y91" s="1">
        <f t="shared" si="26"/>
        <v>9</v>
      </c>
      <c r="Z91" s="99">
        <f>IF(L91&lt;'Power Curve'!$P$28,'Power Curve'!$Q$28,IF(L91&gt;'Power Curve'!$P$29,'Power Curve'!$Q$29,INDEX(ReferenceTurbulence,Y91)+(L91-INDEX(ReferenceTurbulenceWindSpeed,Y91))*(INDEX(ReferenceTurbulence,Y91+1)-INDEX(ReferenceTurbulence,Y91))/(INDEX(ReferenceTurbulenceWindSpeed,Y91+1)-INDEX(ReferenceTurbulenceWindSpeed,Y91))))</f>
        <v>0.12032901419495992</v>
      </c>
      <c r="AA91" s="100">
        <f t="shared" si="32"/>
        <v>1.130793743843691</v>
      </c>
      <c r="AB91" s="29">
        <f t="shared" si="33"/>
        <v>0.76754574676187248</v>
      </c>
      <c r="AD91" s="29">
        <f>'Zero Turbulence Curve'!F90</f>
        <v>8.7999999999999847</v>
      </c>
      <c r="AE91" s="29">
        <f>'Zero Turbulence Curve'!G90</f>
        <v>1098.7327869971245</v>
      </c>
      <c r="AF91" s="39"/>
      <c r="AG91" s="40">
        <f t="array" ref="AG91">SUM(_xlfn.NORM.DIST($AD$3:$AD$1003,$F91,$AA91,FALSE)*WindSpeedStep)</f>
        <v>1.0000000000000031</v>
      </c>
      <c r="AH91" s="40">
        <f t="array" ref="AH91">SUM(_xlfn.NORM.DIST($AD$3:$AD$1003,$F91,$AB91,FALSE)*WindSpeedStep)</f>
        <v>1.000000000000004</v>
      </c>
      <c r="AJ91" s="47">
        <f t="shared" si="27"/>
        <v>9</v>
      </c>
      <c r="AK91" s="83" t="b">
        <f>COUNTIF('Power Curve'!$D$2:$D$31,AJ91)&gt;0</f>
        <v>1</v>
      </c>
      <c r="AL91" s="83" t="b">
        <f t="shared" si="28"/>
        <v>0</v>
      </c>
      <c r="AM91" s="83" t="b">
        <f t="shared" si="34"/>
        <v>1</v>
      </c>
      <c r="AN91" s="47" t="str">
        <f t="shared" si="29"/>
        <v>Outer</v>
      </c>
      <c r="AO91" s="48" t="str">
        <f t="shared" si="30"/>
        <v>0.8-0.9</v>
      </c>
      <c r="AP91" s="49" t="str">
        <f t="shared" si="35"/>
        <v>3-4</v>
      </c>
      <c r="AQ91" s="49" t="str">
        <f t="shared" si="36"/>
        <v>Oct</v>
      </c>
      <c r="AR91" s="48" t="str">
        <f t="shared" si="37"/>
        <v>295-305</v>
      </c>
      <c r="AS91" s="49" t="str">
        <f t="shared" si="31"/>
        <v>HWS-LTI</v>
      </c>
    </row>
    <row r="92" spans="5:45" x14ac:dyDescent="0.3">
      <c r="E92" s="15">
        <v>40824.159722222219</v>
      </c>
      <c r="F92" s="21">
        <v>10.01</v>
      </c>
      <c r="G92" s="21">
        <v>1525.5499572753961</v>
      </c>
      <c r="H92" s="42">
        <v>1.1675279088063497</v>
      </c>
      <c r="I92" s="35">
        <v>303</v>
      </c>
      <c r="J92" s="43">
        <v>7.6923076923076927E-2</v>
      </c>
      <c r="K92" s="44">
        <v>0.26346448446097304</v>
      </c>
      <c r="L92" s="26">
        <f t="shared" si="19"/>
        <v>9.8509429707508147</v>
      </c>
      <c r="M92" s="26">
        <f t="shared" si="20"/>
        <v>0.88054496754056599</v>
      </c>
      <c r="N92" s="96">
        <f t="shared" si="21"/>
        <v>10</v>
      </c>
      <c r="O92" s="26">
        <f t="shared" si="22"/>
        <v>0.89478462838920658</v>
      </c>
      <c r="P92" s="3">
        <f>IF(L92&gt;'Power Curve'!$C$37,0,INDEX(Ci,$N92,1)*POWER(1-O92,3)+INDEX(Ci,$N92,2)*3*O92*POWER(1-O92,2)+INDEX(Ci,$N92,3)*3*POWER(O92,2)*(1-O92)+INDEX(Ci,$N92,4)*POWER(O92,3))</f>
        <v>1489.2163775297238</v>
      </c>
      <c r="Q92" s="3">
        <f>MAX(0,MIN(P92-V92+W92,'Power Curve'!$C$39))</f>
        <v>1516.4870290798642</v>
      </c>
      <c r="R92" s="3">
        <f t="shared" si="23"/>
        <v>1525.5499572753961</v>
      </c>
      <c r="S92" s="3">
        <f t="shared" si="24"/>
        <v>-9.0629281955318675</v>
      </c>
      <c r="T92" s="3">
        <f t="shared" si="25"/>
        <v>9.0629281955318675</v>
      </c>
      <c r="V92" s="37">
        <f t="array" ref="V92">SUM(_xlfn.NORM.DIST($AD$3:$AD$1003,$L92,$AA92,FALSE)*WindSpeedStep*$AE$3:$AE$1003)/AG92</f>
        <v>1486.8331409449911</v>
      </c>
      <c r="W92" s="37">
        <f t="array" ref="W92">SUM(_xlfn.NORM.DIST($AD$3:$AD$1003,$L92,$AB92,FALSE)*WindSpeedStep*$AE$3:$AE$1003)/AH92</f>
        <v>1514.1037924951315</v>
      </c>
      <c r="Y92" s="1">
        <f t="shared" si="26"/>
        <v>9</v>
      </c>
      <c r="Z92" s="99">
        <f>IF(L92&lt;'Power Curve'!$P$28,'Power Curve'!$Q$28,IF(L92&gt;'Power Curve'!$P$29,'Power Curve'!$Q$29,INDEX(ReferenceTurbulence,Y92)+(L92-INDEX(ReferenceTurbulenceWindSpeed,Y92))*(INDEX(ReferenceTurbulence,Y92+1)-INDEX(ReferenceTurbulence,Y92))/(INDEX(ReferenceTurbulenceWindSpeed,Y92+1)-INDEX(ReferenceTurbulenceWindSpeed,Y92))))</f>
        <v>0.12007613609702736</v>
      </c>
      <c r="AA92" s="100">
        <f t="shared" si="32"/>
        <v>1.1828631688399298</v>
      </c>
      <c r="AB92" s="29">
        <f t="shared" si="33"/>
        <v>0.75776484390390886</v>
      </c>
      <c r="AD92" s="29">
        <f>'Zero Turbulence Curve'!F91</f>
        <v>8.8999999999999844</v>
      </c>
      <c r="AE92" s="29">
        <f>'Zero Turbulence Curve'!G91</f>
        <v>1130.4517422224451</v>
      </c>
      <c r="AF92" s="39"/>
      <c r="AG92" s="40">
        <f t="array" ref="AG92">SUM(_xlfn.NORM.DIST($AD$3:$AD$1003,$F92,$AA92,FALSE)*WindSpeedStep)</f>
        <v>1.000000000000004</v>
      </c>
      <c r="AH92" s="40">
        <f t="array" ref="AH92">SUM(_xlfn.NORM.DIST($AD$3:$AD$1003,$F92,$AB92,FALSE)*WindSpeedStep)</f>
        <v>1.000000000000004</v>
      </c>
      <c r="AJ92" s="47">
        <f t="shared" si="27"/>
        <v>10</v>
      </c>
      <c r="AK92" s="83" t="b">
        <f>COUNTIF('Power Curve'!$D$2:$D$31,AJ92)&gt;0</f>
        <v>1</v>
      </c>
      <c r="AL92" s="83" t="b">
        <f t="shared" si="28"/>
        <v>0</v>
      </c>
      <c r="AM92" s="83" t="b">
        <f t="shared" si="34"/>
        <v>1</v>
      </c>
      <c r="AN92" s="47" t="str">
        <f t="shared" si="29"/>
        <v>Outer</v>
      </c>
      <c r="AO92" s="48" t="str">
        <f t="shared" si="30"/>
        <v>0.8-0.9</v>
      </c>
      <c r="AP92" s="49" t="str">
        <f t="shared" si="35"/>
        <v>3-4</v>
      </c>
      <c r="AQ92" s="49" t="str">
        <f t="shared" si="36"/>
        <v>Oct</v>
      </c>
      <c r="AR92" s="48" t="str">
        <f t="shared" si="37"/>
        <v>295-305</v>
      </c>
      <c r="AS92" s="49" t="str">
        <f t="shared" si="31"/>
        <v>HWS-LTI</v>
      </c>
    </row>
    <row r="93" spans="5:45" x14ac:dyDescent="0.3">
      <c r="E93" s="15">
        <v>40824.166666666664</v>
      </c>
      <c r="F93" s="21">
        <v>9.2899999999999991</v>
      </c>
      <c r="G93" s="21">
        <v>1215.62000274658</v>
      </c>
      <c r="H93" s="42">
        <v>1.168653753932166</v>
      </c>
      <c r="I93" s="35">
        <v>304.39999999999998</v>
      </c>
      <c r="J93" s="43">
        <v>9.1496232508073205E-2</v>
      </c>
      <c r="K93" s="44">
        <v>0.16495822320474199</v>
      </c>
      <c r="L93" s="26">
        <f t="shared" si="19"/>
        <v>9.1453213536457341</v>
      </c>
      <c r="M93" s="26">
        <f t="shared" si="20"/>
        <v>0.77148887198944338</v>
      </c>
      <c r="N93" s="96">
        <f t="shared" si="21"/>
        <v>10</v>
      </c>
      <c r="O93" s="26">
        <f t="shared" si="22"/>
        <v>0.14475457559027824</v>
      </c>
      <c r="P93" s="3">
        <f>IF(L93&gt;'Power Curve'!$C$37,0,INDEX(Ci,$N93,1)*POWER(1-O93,3)+INDEX(Ci,$N93,2)*3*O93*POWER(1-O93,2)+INDEX(Ci,$N93,3)*3*POWER(O93,2)*(1-O93)+INDEX(Ci,$N93,4)*POWER(O93,3))</f>
        <v>1244.3967853430827</v>
      </c>
      <c r="Q93" s="3">
        <f>MAX(0,MIN(P93-V93+W93,'Power Curve'!$C$39))</f>
        <v>1240.9183079784875</v>
      </c>
      <c r="R93" s="3">
        <f t="shared" si="23"/>
        <v>1215.62000274658</v>
      </c>
      <c r="S93" s="3">
        <f t="shared" si="24"/>
        <v>25.298305231907534</v>
      </c>
      <c r="T93" s="3">
        <f t="shared" si="25"/>
        <v>25.298305231907534</v>
      </c>
      <c r="V93" s="37">
        <f t="array" ref="V93">SUM(_xlfn.NORM.DIST($AD$3:$AD$1003,$L93,$AA93,FALSE)*WindSpeedStep*$AE$3:$AE$1003)/AG93</f>
        <v>1256.1476965082495</v>
      </c>
      <c r="W93" s="37">
        <f t="array" ref="W93">SUM(_xlfn.NORM.DIST($AD$3:$AD$1003,$L93,$AB93,FALSE)*WindSpeedStep*$AE$3:$AE$1003)/AH93</f>
        <v>1252.6692191436543</v>
      </c>
      <c r="Y93" s="1">
        <f t="shared" si="26"/>
        <v>9</v>
      </c>
      <c r="Z93" s="99">
        <f>IF(L93&lt;'Power Curve'!$P$28,'Power Curve'!$Q$28,IF(L93&gt;'Power Curve'!$P$29,'Power Curve'!$Q$29,INDEX(ReferenceTurbulence,Y93)+(L93-INDEX(ReferenceTurbulenceWindSpeed,Y93))*(INDEX(ReferenceTurbulence,Y93+1)-INDEX(ReferenceTurbulence,Y93))/(INDEX(ReferenceTurbulenceWindSpeed,Y93+1)-INDEX(ReferenceTurbulenceWindSpeed,Y93))))</f>
        <v>0.12046966352698996</v>
      </c>
      <c r="AA93" s="100">
        <f t="shared" si="32"/>
        <v>1.1017337863198979</v>
      </c>
      <c r="AB93" s="29">
        <f t="shared" si="33"/>
        <v>0.83676244893421692</v>
      </c>
      <c r="AD93" s="29">
        <f>'Zero Turbulence Curve'!F92</f>
        <v>8.999999999999984</v>
      </c>
      <c r="AE93" s="29">
        <f>'Zero Turbulence Curve'!G92</f>
        <v>1162.1706974477659</v>
      </c>
      <c r="AF93" s="39"/>
      <c r="AG93" s="40">
        <f t="array" ref="AG93">SUM(_xlfn.NORM.DIST($AD$3:$AD$1003,$F93,$AA93,FALSE)*WindSpeedStep)</f>
        <v>1.0000000000000027</v>
      </c>
      <c r="AH93" s="40">
        <f t="array" ref="AH93">SUM(_xlfn.NORM.DIST($AD$3:$AD$1003,$F93,$AB93,FALSE)*WindSpeedStep)</f>
        <v>1.0000000000000036</v>
      </c>
      <c r="AJ93" s="47">
        <f t="shared" si="27"/>
        <v>9</v>
      </c>
      <c r="AK93" s="83" t="b">
        <f>COUNTIF('Power Curve'!$D$2:$D$31,AJ93)&gt;0</f>
        <v>1</v>
      </c>
      <c r="AL93" s="83" t="b">
        <f t="shared" si="28"/>
        <v>0</v>
      </c>
      <c r="AM93" s="83" t="b">
        <f t="shared" si="34"/>
        <v>1</v>
      </c>
      <c r="AN93" s="47" t="str">
        <f t="shared" si="29"/>
        <v>Outer</v>
      </c>
      <c r="AO93" s="48" t="str">
        <f t="shared" si="30"/>
        <v>0.7-0.8</v>
      </c>
      <c r="AP93" s="49" t="str">
        <f t="shared" si="35"/>
        <v>4-5</v>
      </c>
      <c r="AQ93" s="49" t="str">
        <f t="shared" si="36"/>
        <v>Oct</v>
      </c>
      <c r="AR93" s="48" t="str">
        <f t="shared" si="37"/>
        <v>295-305</v>
      </c>
      <c r="AS93" s="49" t="str">
        <f t="shared" si="31"/>
        <v>HWS-LTI</v>
      </c>
    </row>
    <row r="94" spans="5:45" x14ac:dyDescent="0.3">
      <c r="E94" s="15">
        <v>40824.173611111109</v>
      </c>
      <c r="F94" s="21">
        <v>9.77</v>
      </c>
      <c r="G94" s="21">
        <v>1288.4000549316411</v>
      </c>
      <c r="H94" s="42">
        <v>1.1689945812825331</v>
      </c>
      <c r="I94" s="35">
        <v>306.89999999999998</v>
      </c>
      <c r="J94" s="43">
        <v>0.10849539406345958</v>
      </c>
      <c r="K94" s="44">
        <v>0.2736251501601884</v>
      </c>
      <c r="L94" s="26">
        <f t="shared" si="19"/>
        <v>9.6187809258928318</v>
      </c>
      <c r="M94" s="26">
        <f t="shared" si="20"/>
        <v>0.84466357511490597</v>
      </c>
      <c r="N94" s="96">
        <f t="shared" si="21"/>
        <v>10</v>
      </c>
      <c r="O94" s="26">
        <f t="shared" si="22"/>
        <v>0.64801141943179308</v>
      </c>
      <c r="P94" s="3">
        <f>IF(L94&gt;'Power Curve'!$C$37,0,INDEX(Ci,$N94,1)*POWER(1-O94,3)+INDEX(Ci,$N94,2)*3*O94*POWER(1-O94,2)+INDEX(Ci,$N94,3)*3*POWER(O94,2)*(1-O94)+INDEX(Ci,$N94,4)*POWER(O94,3))</f>
        <v>1412.4050206190893</v>
      </c>
      <c r="Q94" s="3">
        <f>MAX(0,MIN(P94-V94+W94,'Power Curve'!$C$39))</f>
        <v>1417.5101256213056</v>
      </c>
      <c r="R94" s="3">
        <f t="shared" si="23"/>
        <v>1288.4000549316411</v>
      </c>
      <c r="S94" s="3">
        <f t="shared" si="24"/>
        <v>129.11007068966455</v>
      </c>
      <c r="T94" s="3">
        <f t="shared" si="25"/>
        <v>129.11007068966455</v>
      </c>
      <c r="V94" s="37">
        <f t="array" ref="V94">SUM(_xlfn.NORM.DIST($AD$3:$AD$1003,$L94,$AA94,FALSE)*WindSpeedStep*$AE$3:$AE$1003)/AG94</f>
        <v>1414.1943795774957</v>
      </c>
      <c r="W94" s="37">
        <f t="array" ref="W94">SUM(_xlfn.NORM.DIST($AD$3:$AD$1003,$L94,$AB94,FALSE)*WindSpeedStep*$AE$3:$AE$1003)/AH94</f>
        <v>1419.299484579712</v>
      </c>
      <c r="Y94" s="1">
        <f t="shared" si="26"/>
        <v>9</v>
      </c>
      <c r="Z94" s="99">
        <f>IF(L94&lt;'Power Curve'!$P$28,'Power Curve'!$Q$28,IF(L94&gt;'Power Curve'!$P$29,'Power Curve'!$Q$29,INDEX(ReferenceTurbulence,Y94)+(L94-INDEX(ReferenceTurbulenceWindSpeed,Y94))*(INDEX(ReferenceTurbulence,Y94+1)-INDEX(ReferenceTurbulence,Y94))/(INDEX(ReferenceTurbulenceWindSpeed,Y94+1)-INDEX(ReferenceTurbulenceWindSpeed,Y94))))</f>
        <v>0.12020561361108462</v>
      </c>
      <c r="AA94" s="100">
        <f t="shared" si="32"/>
        <v>1.1562314633875446</v>
      </c>
      <c r="AB94" s="29">
        <f t="shared" si="33"/>
        <v>1.0435934269648315</v>
      </c>
      <c r="AD94" s="29">
        <f>'Zero Turbulence Curve'!F93</f>
        <v>9.0999999999999837</v>
      </c>
      <c r="AE94" s="29">
        <f>'Zero Turbulence Curve'!G93</f>
        <v>1205.2736572172253</v>
      </c>
      <c r="AF94" s="39"/>
      <c r="AG94" s="40">
        <f t="array" ref="AG94">SUM(_xlfn.NORM.DIST($AD$3:$AD$1003,$F94,$AA94,FALSE)*WindSpeedStep)</f>
        <v>1.0000000000000036</v>
      </c>
      <c r="AH94" s="40">
        <f t="array" ref="AH94">SUM(_xlfn.NORM.DIST($AD$3:$AD$1003,$F94,$AB94,FALSE)*WindSpeedStep)</f>
        <v>1.0000000000000036</v>
      </c>
      <c r="AJ94" s="47">
        <f t="shared" si="27"/>
        <v>10</v>
      </c>
      <c r="AK94" s="83" t="b">
        <f>COUNTIF('Power Curve'!$D$2:$D$31,AJ94)&gt;0</f>
        <v>1</v>
      </c>
      <c r="AL94" s="83" t="b">
        <f t="shared" si="28"/>
        <v>0</v>
      </c>
      <c r="AM94" s="83" t="b">
        <f t="shared" si="34"/>
        <v>1</v>
      </c>
      <c r="AN94" s="47" t="str">
        <f t="shared" si="29"/>
        <v>Inner</v>
      </c>
      <c r="AO94" s="48" t="str">
        <f t="shared" si="30"/>
        <v>0.8-0.9</v>
      </c>
      <c r="AP94" s="49" t="str">
        <f t="shared" si="35"/>
        <v>4-5</v>
      </c>
      <c r="AQ94" s="49" t="str">
        <f t="shared" si="36"/>
        <v>Oct</v>
      </c>
      <c r="AR94" s="48" t="str">
        <f t="shared" si="37"/>
        <v>305-315</v>
      </c>
      <c r="AS94" s="49" t="str">
        <f t="shared" si="31"/>
        <v>Inner-TI</v>
      </c>
    </row>
    <row r="95" spans="5:45" x14ac:dyDescent="0.3">
      <c r="E95" s="15">
        <v>40824.180555555555</v>
      </c>
      <c r="F95" s="21">
        <v>9.6199999999999992</v>
      </c>
      <c r="G95" s="21">
        <v>1590.2999572753929</v>
      </c>
      <c r="H95" s="42">
        <v>1.1695252459332239</v>
      </c>
      <c r="I95" s="35">
        <v>303.8</v>
      </c>
      <c r="J95" s="43">
        <v>0.15904365904365905</v>
      </c>
      <c r="K95" s="44">
        <v>0.22872380614604196</v>
      </c>
      <c r="L95" s="26">
        <f t="shared" si="19"/>
        <v>9.472535528443851</v>
      </c>
      <c r="M95" s="26">
        <f t="shared" si="20"/>
        <v>0.82206087750546919</v>
      </c>
      <c r="N95" s="96">
        <f t="shared" si="21"/>
        <v>10</v>
      </c>
      <c r="O95" s="26">
        <f t="shared" si="22"/>
        <v>0.49256203903968898</v>
      </c>
      <c r="P95" s="3">
        <f>IF(L95&gt;'Power Curve'!$C$37,0,INDEX(Ci,$N95,1)*POWER(1-O95,3)+INDEX(Ci,$N95,2)*3*O95*POWER(1-O95,2)+INDEX(Ci,$N95,3)*3*POWER(O95,2)*(1-O95)+INDEX(Ci,$N95,4)*POWER(O95,3))</f>
        <v>1360.8278469013501</v>
      </c>
      <c r="Q95" s="3">
        <f>MAX(0,MIN(P95-V95+W95,'Power Curve'!$C$39))</f>
        <v>1345.5498702954703</v>
      </c>
      <c r="R95" s="3">
        <f t="shared" si="23"/>
        <v>1590.2999572753929</v>
      </c>
      <c r="S95" s="3">
        <f t="shared" si="24"/>
        <v>-244.75008697992257</v>
      </c>
      <c r="T95" s="3">
        <f t="shared" si="25"/>
        <v>244.75008697992257</v>
      </c>
      <c r="V95" s="37">
        <f t="array" ref="V95">SUM(_xlfn.NORM.DIST($AD$3:$AD$1003,$L95,$AA95,FALSE)*WindSpeedStep*$AE$3:$AE$1003)/AG95</f>
        <v>1366.4973913738283</v>
      </c>
      <c r="W95" s="37">
        <f t="array" ref="W95">SUM(_xlfn.NORM.DIST($AD$3:$AD$1003,$L95,$AB95,FALSE)*WindSpeedStep*$AE$3:$AE$1003)/AH95</f>
        <v>1351.2194147679486</v>
      </c>
      <c r="Y95" s="1">
        <f t="shared" si="26"/>
        <v>9</v>
      </c>
      <c r="Z95" s="99">
        <f>IF(L95&lt;'Power Curve'!$P$28,'Power Curve'!$Q$28,IF(L95&gt;'Power Curve'!$P$29,'Power Curve'!$Q$29,INDEX(ReferenceTurbulence,Y95)+(L95-INDEX(ReferenceTurbulenceWindSpeed,Y95))*(INDEX(ReferenceTurbulence,Y95+1)-INDEX(ReferenceTurbulence,Y95))/(INDEX(ReferenceTurbulenceWindSpeed,Y95+1)-INDEX(ReferenceTurbulenceWindSpeed,Y95))))</f>
        <v>0.12028717513642176</v>
      </c>
      <c r="AA95" s="100">
        <f t="shared" si="32"/>
        <v>1.1394245400959029</v>
      </c>
      <c r="AB95" s="29">
        <f t="shared" si="33"/>
        <v>1.5065467108647705</v>
      </c>
      <c r="AD95" s="29">
        <f>'Zero Turbulence Curve'!F94</f>
        <v>9.1999999999999833</v>
      </c>
      <c r="AE95" s="29">
        <f>'Zero Turbulence Curve'!G94</f>
        <v>1249.5214431025947</v>
      </c>
      <c r="AF95" s="39"/>
      <c r="AG95" s="40">
        <f t="array" ref="AG95">SUM(_xlfn.NORM.DIST($AD$3:$AD$1003,$F95,$AA95,FALSE)*WindSpeedStep)</f>
        <v>1.0000000000000038</v>
      </c>
      <c r="AH95" s="40">
        <f t="array" ref="AH95">SUM(_xlfn.NORM.DIST($AD$3:$AD$1003,$F95,$AB95,FALSE)*WindSpeedStep)</f>
        <v>0.99999999993179012</v>
      </c>
      <c r="AJ95" s="47">
        <f t="shared" si="27"/>
        <v>9</v>
      </c>
      <c r="AK95" s="83" t="b">
        <f>COUNTIF('Power Curve'!$D$2:$D$31,AJ95)&gt;0</f>
        <v>1</v>
      </c>
      <c r="AL95" s="83" t="b">
        <f t="shared" si="28"/>
        <v>0</v>
      </c>
      <c r="AM95" s="83" t="b">
        <f t="shared" si="34"/>
        <v>1</v>
      </c>
      <c r="AN95" s="47" t="str">
        <f t="shared" si="29"/>
        <v>Outer</v>
      </c>
      <c r="AO95" s="48" t="str">
        <f t="shared" si="30"/>
        <v>0.8-0.9</v>
      </c>
      <c r="AP95" s="49" t="str">
        <f t="shared" si="35"/>
        <v>4-5</v>
      </c>
      <c r="AQ95" s="49" t="str">
        <f t="shared" si="36"/>
        <v>Oct</v>
      </c>
      <c r="AR95" s="48" t="str">
        <f t="shared" si="37"/>
        <v>295-305</v>
      </c>
      <c r="AS95" s="49" t="str">
        <f t="shared" si="31"/>
        <v>HWS-HTI</v>
      </c>
    </row>
    <row r="96" spans="5:45" x14ac:dyDescent="0.3">
      <c r="E96" s="15">
        <v>40824.1875</v>
      </c>
      <c r="F96" s="21">
        <v>9.67</v>
      </c>
      <c r="G96" s="21">
        <v>1455.8699493408251</v>
      </c>
      <c r="H96" s="42">
        <v>1.1698001399153466</v>
      </c>
      <c r="I96" s="35">
        <v>307.39999999999998</v>
      </c>
      <c r="J96" s="43">
        <v>0.10444674250258532</v>
      </c>
      <c r="K96" s="44">
        <v>0.31228073951543656</v>
      </c>
      <c r="L96" s="26">
        <f t="shared" si="19"/>
        <v>9.5225150453080953</v>
      </c>
      <c r="M96" s="26">
        <f t="shared" si="20"/>
        <v>0.82978537294979493</v>
      </c>
      <c r="N96" s="96">
        <f t="shared" si="21"/>
        <v>10</v>
      </c>
      <c r="O96" s="26">
        <f t="shared" si="22"/>
        <v>0.54568702665889857</v>
      </c>
      <c r="P96" s="3">
        <f>IF(L96&gt;'Power Curve'!$C$37,0,INDEX(Ci,$N96,1)*POWER(1-O96,3)+INDEX(Ci,$N96,2)*3*O96*POWER(1-O96,2)+INDEX(Ci,$N96,3)*3*POWER(O96,2)*(1-O96)+INDEX(Ci,$N96,4)*POWER(O96,3))</f>
        <v>1378.6176228379254</v>
      </c>
      <c r="Q96" s="3">
        <f>MAX(0,MIN(P96-V96+W96,'Power Curve'!$C$39))</f>
        <v>1383.5258449946266</v>
      </c>
      <c r="R96" s="3">
        <f t="shared" si="23"/>
        <v>1455.8699493408251</v>
      </c>
      <c r="S96" s="3">
        <f t="shared" si="24"/>
        <v>-72.344104346198492</v>
      </c>
      <c r="T96" s="3">
        <f t="shared" si="25"/>
        <v>72.344104346198492</v>
      </c>
      <c r="V96" s="37">
        <f t="array" ref="V96">SUM(_xlfn.NORM.DIST($AD$3:$AD$1003,$L96,$AA96,FALSE)*WindSpeedStep*$AE$3:$AE$1003)/AG96</f>
        <v>1382.9416782064955</v>
      </c>
      <c r="W96" s="37">
        <f t="array" ref="W96">SUM(_xlfn.NORM.DIST($AD$3:$AD$1003,$L96,$AB96,FALSE)*WindSpeedStep*$AE$3:$AE$1003)/AH96</f>
        <v>1387.8499003631966</v>
      </c>
      <c r="Y96" s="1">
        <f t="shared" si="26"/>
        <v>9</v>
      </c>
      <c r="Z96" s="99">
        <f>IF(L96&lt;'Power Curve'!$P$28,'Power Curve'!$Q$28,IF(L96&gt;'Power Curve'!$P$29,'Power Curve'!$Q$29,INDEX(ReferenceTurbulence,Y96)+(L96-INDEX(ReferenceTurbulenceWindSpeed,Y96))*(INDEX(ReferenceTurbulence,Y96+1)-INDEX(ReferenceTurbulence,Y96))/(INDEX(ReferenceTurbulenceWindSpeed,Y96+1)-INDEX(ReferenceTurbulenceWindSpeed,Y96))))</f>
        <v>0.12025930140020737</v>
      </c>
      <c r="AA96" s="100">
        <f t="shared" si="32"/>
        <v>1.1451710069217156</v>
      </c>
      <c r="AB96" s="29">
        <f t="shared" si="33"/>
        <v>0.99459567691428918</v>
      </c>
      <c r="AD96" s="29">
        <f>'Zero Turbulence Curve'!F95</f>
        <v>9.2999999999999829</v>
      </c>
      <c r="AE96" s="29">
        <f>'Zero Turbulence Curve'!G95</f>
        <v>1293.7692289879642</v>
      </c>
      <c r="AF96" s="39"/>
      <c r="AG96" s="40">
        <f t="array" ref="AG96">SUM(_xlfn.NORM.DIST($AD$3:$AD$1003,$F96,$AA96,FALSE)*WindSpeedStep)</f>
        <v>1.0000000000000033</v>
      </c>
      <c r="AH96" s="40">
        <f t="array" ref="AH96">SUM(_xlfn.NORM.DIST($AD$3:$AD$1003,$F96,$AB96,FALSE)*WindSpeedStep)</f>
        <v>1.0000000000000038</v>
      </c>
      <c r="AJ96" s="47">
        <f t="shared" si="27"/>
        <v>10</v>
      </c>
      <c r="AK96" s="83" t="b">
        <f>COUNTIF('Power Curve'!$D$2:$D$31,AJ96)&gt;0</f>
        <v>1</v>
      </c>
      <c r="AL96" s="83" t="b">
        <f t="shared" si="28"/>
        <v>0</v>
      </c>
      <c r="AM96" s="83" t="b">
        <f t="shared" si="34"/>
        <v>1</v>
      </c>
      <c r="AN96" s="47" t="str">
        <f t="shared" si="29"/>
        <v>Outer</v>
      </c>
      <c r="AO96" s="48" t="str">
        <f t="shared" si="30"/>
        <v>0.8-0.9</v>
      </c>
      <c r="AP96" s="49" t="str">
        <f t="shared" si="35"/>
        <v>4-5</v>
      </c>
      <c r="AQ96" s="49" t="str">
        <f t="shared" si="36"/>
        <v>Oct</v>
      </c>
      <c r="AR96" s="48" t="str">
        <f t="shared" si="37"/>
        <v>305-315</v>
      </c>
      <c r="AS96" s="49" t="str">
        <f t="shared" si="31"/>
        <v>Inner-TI</v>
      </c>
    </row>
    <row r="97" spans="5:45" x14ac:dyDescent="0.3">
      <c r="E97" s="15">
        <v>40824.194444444445</v>
      </c>
      <c r="F97" s="21">
        <v>9.9700000000000006</v>
      </c>
      <c r="G97" s="21">
        <v>1723.289978027341</v>
      </c>
      <c r="H97" s="42">
        <v>1.1697574901040468</v>
      </c>
      <c r="I97" s="35">
        <v>313.10000000000002</v>
      </c>
      <c r="J97" s="43">
        <v>9.0270812437311929E-2</v>
      </c>
      <c r="K97" s="44">
        <v>0.24829049102229739</v>
      </c>
      <c r="L97" s="26">
        <f t="shared" si="19"/>
        <v>9.8178201847383679</v>
      </c>
      <c r="M97" s="26">
        <f t="shared" si="20"/>
        <v>0.87542573418840119</v>
      </c>
      <c r="N97" s="96">
        <f t="shared" si="21"/>
        <v>10</v>
      </c>
      <c r="O97" s="26">
        <f t="shared" si="22"/>
        <v>0.85957725330383772</v>
      </c>
      <c r="P97" s="3">
        <f>IF(L97&gt;'Power Curve'!$C$37,0,INDEX(Ci,$N97,1)*POWER(1-O97,3)+INDEX(Ci,$N97,2)*3*O97*POWER(1-O97,2)+INDEX(Ci,$N97,3)*3*POWER(O97,2)*(1-O97)+INDEX(Ci,$N97,4)*POWER(O97,3))</f>
        <v>1478.8024252313126</v>
      </c>
      <c r="Q97" s="3">
        <f>MAX(0,MIN(P97-V97+W97,'Power Curve'!$C$39))</f>
        <v>1497.5644913110814</v>
      </c>
      <c r="R97" s="3">
        <f t="shared" si="23"/>
        <v>1723.289978027341</v>
      </c>
      <c r="S97" s="3">
        <f t="shared" si="24"/>
        <v>-225.72548671625964</v>
      </c>
      <c r="T97" s="3">
        <f t="shared" si="25"/>
        <v>225.72548671625964</v>
      </c>
      <c r="V97" s="37">
        <f t="array" ref="V97">SUM(_xlfn.NORM.DIST($AD$3:$AD$1003,$L97,$AA97,FALSE)*WindSpeedStep*$AE$3:$AE$1003)/AG97</f>
        <v>1476.7347367595157</v>
      </c>
      <c r="W97" s="37">
        <f t="array" ref="W97">SUM(_xlfn.NORM.DIST($AD$3:$AD$1003,$L97,$AB97,FALSE)*WindSpeedStep*$AE$3:$AE$1003)/AH97</f>
        <v>1495.4968028392846</v>
      </c>
      <c r="Y97" s="1">
        <f t="shared" si="26"/>
        <v>9</v>
      </c>
      <c r="Z97" s="99">
        <f>IF(L97&lt;'Power Curve'!$P$28,'Power Curve'!$Q$28,IF(L97&gt;'Power Curve'!$P$29,'Power Curve'!$Q$29,INDEX(ReferenceTurbulence,Y97)+(L97-INDEX(ReferenceTurbulenceWindSpeed,Y97))*(INDEX(ReferenceTurbulence,Y97+1)-INDEX(ReferenceTurbulence,Y97))/(INDEX(ReferenceTurbulenceWindSpeed,Y97+1)-INDEX(ReferenceTurbulenceWindSpeed,Y97))))</f>
        <v>0.120094608780597</v>
      </c>
      <c r="AA97" s="100">
        <f t="shared" si="32"/>
        <v>1.1790672741644028</v>
      </c>
      <c r="AB97" s="29">
        <f t="shared" si="33"/>
        <v>0.88626260443977234</v>
      </c>
      <c r="AD97" s="29">
        <f>'Zero Turbulence Curve'!F96</f>
        <v>9.3999999999999826</v>
      </c>
      <c r="AE97" s="29">
        <f>'Zero Turbulence Curve'!G96</f>
        <v>1338.0170148733334</v>
      </c>
      <c r="AF97" s="39"/>
      <c r="AG97" s="40">
        <f t="array" ref="AG97">SUM(_xlfn.NORM.DIST($AD$3:$AD$1003,$F97,$AA97,FALSE)*WindSpeedStep)</f>
        <v>1.0000000000000033</v>
      </c>
      <c r="AH97" s="40">
        <f t="array" ref="AH97">SUM(_xlfn.NORM.DIST($AD$3:$AD$1003,$F97,$AB97,FALSE)*WindSpeedStep)</f>
        <v>1.0000000000000038</v>
      </c>
      <c r="AJ97" s="47">
        <f t="shared" si="27"/>
        <v>10</v>
      </c>
      <c r="AK97" s="83" t="b">
        <f>COUNTIF('Power Curve'!$D$2:$D$31,AJ97)&gt;0</f>
        <v>1</v>
      </c>
      <c r="AL97" s="83" t="b">
        <f t="shared" si="28"/>
        <v>0</v>
      </c>
      <c r="AM97" s="83" t="b">
        <f t="shared" si="34"/>
        <v>1</v>
      </c>
      <c r="AN97" s="47" t="str">
        <f t="shared" si="29"/>
        <v>Outer</v>
      </c>
      <c r="AO97" s="48" t="str">
        <f t="shared" si="30"/>
        <v>0.8-0.9</v>
      </c>
      <c r="AP97" s="49" t="str">
        <f t="shared" si="35"/>
        <v>4-5</v>
      </c>
      <c r="AQ97" s="49" t="str">
        <f t="shared" si="36"/>
        <v>Oct</v>
      </c>
      <c r="AR97" s="48" t="str">
        <f t="shared" si="37"/>
        <v>305-315</v>
      </c>
      <c r="AS97" s="49" t="str">
        <f t="shared" si="31"/>
        <v>HWS-LTI</v>
      </c>
    </row>
    <row r="98" spans="5:45" x14ac:dyDescent="0.3">
      <c r="E98" s="15">
        <v>40824.201388888891</v>
      </c>
      <c r="F98" s="21">
        <v>10.95</v>
      </c>
      <c r="G98" s="21">
        <v>1790.2000427246089</v>
      </c>
      <c r="H98" s="42">
        <v>1.1700134356312104</v>
      </c>
      <c r="I98" s="35">
        <v>316.3</v>
      </c>
      <c r="J98" s="43">
        <v>0.12876712328767123</v>
      </c>
      <c r="K98" s="44">
        <v>0.2181456786543462</v>
      </c>
      <c r="L98" s="26">
        <f t="shared" si="19"/>
        <v>10.783648067998239</v>
      </c>
      <c r="M98" s="26">
        <f t="shared" si="20"/>
        <v>1.0246975469693886</v>
      </c>
      <c r="N98" s="96">
        <f t="shared" si="21"/>
        <v>11</v>
      </c>
      <c r="O98" s="26">
        <f t="shared" si="22"/>
        <v>0.80912948637523696</v>
      </c>
      <c r="P98" s="3">
        <f>IF(L98&gt;'Power Curve'!$C$37,0,INDEX(Ci,$N98,1)*POWER(1-O98,3)+INDEX(Ci,$N98,2)*3*O98*POWER(1-O98,2)+INDEX(Ci,$N98,3)*3*POWER(O98,2)*(1-O98)+INDEX(Ci,$N98,4)*POWER(O98,3))</f>
        <v>1737.6936008195244</v>
      </c>
      <c r="Q98" s="3">
        <f>MAX(0,MIN(P98-V98+W98,'Power Curve'!$C$39))</f>
        <v>1724.3351511703679</v>
      </c>
      <c r="R98" s="3">
        <f t="shared" si="23"/>
        <v>1790.2000427246089</v>
      </c>
      <c r="S98" s="3">
        <f t="shared" si="24"/>
        <v>-65.864891554241012</v>
      </c>
      <c r="T98" s="3">
        <f t="shared" si="25"/>
        <v>65.864891554241012</v>
      </c>
      <c r="V98" s="37">
        <f t="array" ref="V98">SUM(_xlfn.NORM.DIST($AD$3:$AD$1003,$L98,$AA98,FALSE)*WindSpeedStep*$AE$3:$AE$1003)/AG98</f>
        <v>1723.7202185299666</v>
      </c>
      <c r="W98" s="37">
        <f t="array" ref="W98">SUM(_xlfn.NORM.DIST($AD$3:$AD$1003,$L98,$AB98,FALSE)*WindSpeedStep*$AE$3:$AE$1003)/AH98</f>
        <v>1710.3617688808101</v>
      </c>
      <c r="Y98" s="1">
        <f t="shared" si="26"/>
        <v>10</v>
      </c>
      <c r="Z98" s="99">
        <f>IF(L98&lt;'Power Curve'!$P$28,'Power Curve'!$Q$28,IF(L98&gt;'Power Curve'!$P$29,'Power Curve'!$Q$29,INDEX(ReferenceTurbulence,Y98)+(L98-INDEX(ReferenceTurbulenceWindSpeed,Y98))*(INDEX(ReferenceTurbulence,Y98+1)-INDEX(ReferenceTurbulence,Y98))/(INDEX(ReferenceTurbulenceWindSpeed,Y98+1)-INDEX(ReferenceTurbulenceWindSpeed,Y98))))</f>
        <v>0.11999967693616206</v>
      </c>
      <c r="AA98" s="100">
        <f t="shared" si="32"/>
        <v>1.294034284353057</v>
      </c>
      <c r="AB98" s="29">
        <f t="shared" si="33"/>
        <v>1.3885793402627871</v>
      </c>
      <c r="AD98" s="29">
        <f>'Zero Turbulence Curve'!F97</f>
        <v>9.4999999999999822</v>
      </c>
      <c r="AE98" s="29">
        <f>'Zero Turbulence Curve'!G97</f>
        <v>1382.2648007587029</v>
      </c>
      <c r="AF98" s="39"/>
      <c r="AG98" s="40">
        <f t="array" ref="AG98">SUM(_xlfn.NORM.DIST($AD$3:$AD$1003,$F98,$AA98,FALSE)*WindSpeedStep)</f>
        <v>1.0000000000000033</v>
      </c>
      <c r="AH98" s="40">
        <f t="array" ref="AH98">SUM(_xlfn.NORM.DIST($AD$3:$AD$1003,$F98,$AB98,FALSE)*WindSpeedStep)</f>
        <v>1.0000000000000022</v>
      </c>
      <c r="AJ98" s="47">
        <f t="shared" si="27"/>
        <v>11</v>
      </c>
      <c r="AK98" s="83" t="b">
        <f>COUNTIF('Power Curve'!$D$2:$D$31,AJ98)&gt;0</f>
        <v>1</v>
      </c>
      <c r="AL98" s="83" t="b">
        <f t="shared" si="28"/>
        <v>0</v>
      </c>
      <c r="AM98" s="83" t="b">
        <f t="shared" si="34"/>
        <v>1</v>
      </c>
      <c r="AN98" s="47" t="str">
        <f t="shared" si="29"/>
        <v>Inner</v>
      </c>
      <c r="AO98" s="48" t="str">
        <f t="shared" si="30"/>
        <v>1.0-1.1</v>
      </c>
      <c r="AP98" s="49" t="str">
        <f t="shared" si="35"/>
        <v>4-5</v>
      </c>
      <c r="AQ98" s="49" t="str">
        <f t="shared" si="36"/>
        <v>Oct</v>
      </c>
      <c r="AR98" s="48" t="str">
        <f t="shared" si="37"/>
        <v>315-325</v>
      </c>
      <c r="AS98" s="49" t="str">
        <f t="shared" si="31"/>
        <v>Inner-TI</v>
      </c>
    </row>
    <row r="99" spans="5:45" x14ac:dyDescent="0.3">
      <c r="E99" s="15">
        <v>40824.208333333336</v>
      </c>
      <c r="F99" s="21">
        <v>9.9499999999999993</v>
      </c>
      <c r="G99" s="21">
        <v>1475.940002441406</v>
      </c>
      <c r="H99" s="42">
        <v>1.1708006815477974</v>
      </c>
      <c r="I99" s="35">
        <v>314.10000000000002</v>
      </c>
      <c r="J99" s="43">
        <v>0.1306532663316583</v>
      </c>
      <c r="K99" s="44">
        <v>0.21942335102148697</v>
      </c>
      <c r="L99" s="26">
        <f t="shared" si="19"/>
        <v>9.8010372556665164</v>
      </c>
      <c r="M99" s="26">
        <f t="shared" si="20"/>
        <v>0.87283187839923682</v>
      </c>
      <c r="N99" s="96">
        <f t="shared" si="21"/>
        <v>10</v>
      </c>
      <c r="O99" s="26">
        <f t="shared" si="22"/>
        <v>0.84173808727952515</v>
      </c>
      <c r="P99" s="3">
        <f>IF(L99&gt;'Power Curve'!$C$37,0,INDEX(Ci,$N99,1)*POWER(1-O99,3)+INDEX(Ci,$N99,2)*3*O99*POWER(1-O99,2)+INDEX(Ci,$N99,3)*3*POWER(O99,2)*(1-O99)+INDEX(Ci,$N99,4)*POWER(O99,3))</f>
        <v>1473.4455468030005</v>
      </c>
      <c r="Q99" s="3">
        <f>MAX(0,MIN(P99-V99+W99,'Power Curve'!$C$39))</f>
        <v>1466.0897472032691</v>
      </c>
      <c r="R99" s="3">
        <f t="shared" si="23"/>
        <v>1475.940002441406</v>
      </c>
      <c r="S99" s="3">
        <f t="shared" si="24"/>
        <v>-9.8502552381369242</v>
      </c>
      <c r="T99" s="3">
        <f t="shared" si="25"/>
        <v>9.8502552381369242</v>
      </c>
      <c r="V99" s="37">
        <f t="array" ref="V99">SUM(_xlfn.NORM.DIST($AD$3:$AD$1003,$L99,$AA99,FALSE)*WindSpeedStep*$AE$3:$AE$1003)/AG99</f>
        <v>1471.5821981868137</v>
      </c>
      <c r="W99" s="37">
        <f t="array" ref="W99">SUM(_xlfn.NORM.DIST($AD$3:$AD$1003,$L99,$AB99,FALSE)*WindSpeedStep*$AE$3:$AE$1003)/AH99</f>
        <v>1464.2263985870823</v>
      </c>
      <c r="Y99" s="1">
        <f t="shared" si="26"/>
        <v>9</v>
      </c>
      <c r="Z99" s="99">
        <f>IF(L99&lt;'Power Curve'!$P$28,'Power Curve'!$Q$28,IF(L99&gt;'Power Curve'!$P$29,'Power Curve'!$Q$29,INDEX(ReferenceTurbulence,Y99)+(L99-INDEX(ReferenceTurbulenceWindSpeed,Y99))*(INDEX(ReferenceTurbulence,Y99+1)-INDEX(ReferenceTurbulence,Y99))/(INDEX(ReferenceTurbulenceWindSpeed,Y99+1)-INDEX(ReferenceTurbulenceWindSpeed,Y99))))</f>
        <v>0.12010396867375331</v>
      </c>
      <c r="AA99" s="100">
        <f t="shared" si="32"/>
        <v>1.1771434715248603</v>
      </c>
      <c r="AB99" s="29">
        <f t="shared" si="33"/>
        <v>1.2805375308911027</v>
      </c>
      <c r="AD99" s="29">
        <f>'Zero Turbulence Curve'!F98</f>
        <v>9.5999999999999819</v>
      </c>
      <c r="AE99" s="29">
        <f>'Zero Turbulence Curve'!G98</f>
        <v>1426.5125866440721</v>
      </c>
      <c r="AF99" s="39"/>
      <c r="AG99" s="40">
        <f t="array" ref="AG99">SUM(_xlfn.NORM.DIST($AD$3:$AD$1003,$F99,$AA99,FALSE)*WindSpeedStep)</f>
        <v>1.0000000000000036</v>
      </c>
      <c r="AH99" s="40">
        <f t="array" ref="AH99">SUM(_xlfn.NORM.DIST($AD$3:$AD$1003,$F99,$AB99,FALSE)*WindSpeedStep)</f>
        <v>1.0000000000000007</v>
      </c>
      <c r="AJ99" s="47">
        <f t="shared" si="27"/>
        <v>10</v>
      </c>
      <c r="AK99" s="83" t="b">
        <f>COUNTIF('Power Curve'!$D$2:$D$31,AJ99)&gt;0</f>
        <v>1</v>
      </c>
      <c r="AL99" s="83" t="b">
        <f t="shared" si="28"/>
        <v>0</v>
      </c>
      <c r="AM99" s="83" t="b">
        <f t="shared" si="34"/>
        <v>1</v>
      </c>
      <c r="AN99" s="47" t="str">
        <f t="shared" si="29"/>
        <v>Inner</v>
      </c>
      <c r="AO99" s="48" t="str">
        <f t="shared" si="30"/>
        <v>0.8-0.9</v>
      </c>
      <c r="AP99" s="49" t="str">
        <f t="shared" si="35"/>
        <v>5-6</v>
      </c>
      <c r="AQ99" s="49" t="str">
        <f t="shared" si="36"/>
        <v>Oct</v>
      </c>
      <c r="AR99" s="48" t="str">
        <f t="shared" si="37"/>
        <v>305-315</v>
      </c>
      <c r="AS99" s="49" t="str">
        <f t="shared" si="31"/>
        <v>Inner-TI</v>
      </c>
    </row>
    <row r="100" spans="5:45" x14ac:dyDescent="0.3">
      <c r="E100" s="15">
        <v>40824.215277777781</v>
      </c>
      <c r="F100" s="21">
        <v>10.31</v>
      </c>
      <c r="G100" s="21">
        <v>1562.0099945068409</v>
      </c>
      <c r="H100" s="42">
        <v>1.1709902429290167</v>
      </c>
      <c r="I100" s="35">
        <v>305.3</v>
      </c>
      <c r="J100" s="43">
        <v>8.438409311348205E-2</v>
      </c>
      <c r="K100" s="44">
        <v>0.18482332327164605</v>
      </c>
      <c r="L100" s="26">
        <f t="shared" si="19"/>
        <v>10.156195711012428</v>
      </c>
      <c r="M100" s="26">
        <f t="shared" si="20"/>
        <v>0.92772276255454034</v>
      </c>
      <c r="N100" s="96">
        <f t="shared" si="21"/>
        <v>11</v>
      </c>
      <c r="O100" s="26">
        <f t="shared" si="22"/>
        <v>0.20018336182694668</v>
      </c>
      <c r="P100" s="3">
        <f>IF(L100&gt;'Power Curve'!$C$37,0,INDEX(Ci,$N100,1)*POWER(1-O100,3)+INDEX(Ci,$N100,2)*3*O100*POWER(1-O100,2)+INDEX(Ci,$N100,3)*3*POWER(O100,2)*(1-O100)+INDEX(Ci,$N100,4)*POWER(O100,3))</f>
        <v>1578.0338049737302</v>
      </c>
      <c r="Q100" s="3">
        <f>MAX(0,MIN(P100-V100+W100,'Power Curve'!$C$39))</f>
        <v>1614.9917196658846</v>
      </c>
      <c r="R100" s="3">
        <f t="shared" si="23"/>
        <v>1562.0099945068409</v>
      </c>
      <c r="S100" s="3">
        <f t="shared" si="24"/>
        <v>52.981725159043663</v>
      </c>
      <c r="T100" s="3">
        <f t="shared" si="25"/>
        <v>52.981725159043663</v>
      </c>
      <c r="V100" s="37">
        <f t="array" ref="V100">SUM(_xlfn.NORM.DIST($AD$3:$AD$1003,$L100,$AA100,FALSE)*WindSpeedStep*$AE$3:$AE$1003)/AG100</f>
        <v>1574.9275553883092</v>
      </c>
      <c r="W100" s="37">
        <f t="array" ref="W100">SUM(_xlfn.NORM.DIST($AD$3:$AD$1003,$L100,$AB100,FALSE)*WindSpeedStep*$AE$3:$AE$1003)/AH100</f>
        <v>1611.8854700804636</v>
      </c>
      <c r="Y100" s="1">
        <f t="shared" si="26"/>
        <v>10</v>
      </c>
      <c r="Z100" s="99">
        <f>IF(L100&lt;'Power Curve'!$P$28,'Power Curve'!$Q$28,IF(L100&gt;'Power Curve'!$P$29,'Power Curve'!$Q$29,INDEX(ReferenceTurbulence,Y100)+(L100-INDEX(ReferenceTurbulenceWindSpeed,Y100))*(INDEX(ReferenceTurbulence,Y100+1)-INDEX(ReferenceTurbulence,Y100))/(INDEX(ReferenceTurbulenceWindSpeed,Y100+1)-INDEX(ReferenceTurbulenceWindSpeed,Y100))))</f>
        <v>0.12001567296868333</v>
      </c>
      <c r="AA100" s="100">
        <f t="shared" si="32"/>
        <v>1.2189026630588118</v>
      </c>
      <c r="AB100" s="29">
        <f t="shared" si="33"/>
        <v>0.85702136455681976</v>
      </c>
      <c r="AD100" s="29">
        <f>'Zero Turbulence Curve'!F99</f>
        <v>9.6999999999999815</v>
      </c>
      <c r="AE100" s="29">
        <f>'Zero Turbulence Curve'!G99</f>
        <v>1470.7603725294416</v>
      </c>
      <c r="AF100" s="39"/>
      <c r="AG100" s="40">
        <f t="array" ref="AG100">SUM(_xlfn.NORM.DIST($AD$3:$AD$1003,$F100,$AA100,FALSE)*WindSpeedStep)</f>
        <v>1.0000000000000036</v>
      </c>
      <c r="AH100" s="40">
        <f t="array" ref="AH100">SUM(_xlfn.NORM.DIST($AD$3:$AD$1003,$F100,$AB100,FALSE)*WindSpeedStep)</f>
        <v>1.0000000000000036</v>
      </c>
      <c r="AJ100" s="47">
        <f t="shared" si="27"/>
        <v>10</v>
      </c>
      <c r="AK100" s="83" t="b">
        <f>COUNTIF('Power Curve'!$D$2:$D$31,AJ100)&gt;0</f>
        <v>1</v>
      </c>
      <c r="AL100" s="83" t="b">
        <f t="shared" si="28"/>
        <v>0</v>
      </c>
      <c r="AM100" s="83" t="b">
        <f t="shared" si="34"/>
        <v>1</v>
      </c>
      <c r="AN100" s="47" t="str">
        <f t="shared" si="29"/>
        <v>Outer</v>
      </c>
      <c r="AO100" s="48" t="str">
        <f t="shared" si="30"/>
        <v>0.9-1.0</v>
      </c>
      <c r="AP100" s="49" t="str">
        <f t="shared" si="35"/>
        <v>5-6</v>
      </c>
      <c r="AQ100" s="49" t="str">
        <f t="shared" si="36"/>
        <v>Oct</v>
      </c>
      <c r="AR100" s="48" t="str">
        <f t="shared" si="37"/>
        <v>305-315</v>
      </c>
      <c r="AS100" s="49" t="str">
        <f t="shared" si="31"/>
        <v>HWS-LTI</v>
      </c>
    </row>
    <row r="101" spans="5:45" x14ac:dyDescent="0.3">
      <c r="E101" s="15">
        <v>40824.222222222219</v>
      </c>
      <c r="F101" s="21">
        <v>10.06</v>
      </c>
      <c r="G101" s="21">
        <v>1479.789978027346</v>
      </c>
      <c r="H101" s="42">
        <v>1.1718393448797473</v>
      </c>
      <c r="I101" s="35">
        <v>301.89999999999998</v>
      </c>
      <c r="J101" s="43">
        <v>9.3439363817097401E-2</v>
      </c>
      <c r="K101" s="44">
        <v>0.23095851178502033</v>
      </c>
      <c r="L101" s="26">
        <f t="shared" si="19"/>
        <v>9.9123199019071393</v>
      </c>
      <c r="M101" s="26">
        <f t="shared" si="20"/>
        <v>0.8900309701042064</v>
      </c>
      <c r="N101" s="96">
        <f t="shared" si="21"/>
        <v>10</v>
      </c>
      <c r="O101" s="26">
        <f t="shared" si="22"/>
        <v>0.96002432881771382</v>
      </c>
      <c r="P101" s="3">
        <f>IF(L101&gt;'Power Curve'!$C$37,0,INDEX(Ci,$N101,1)*POWER(1-O101,3)+INDEX(Ci,$N101,2)*3*O101*POWER(1-O101,2)+INDEX(Ci,$N101,3)*3*POWER(O101,2)*(1-O101)+INDEX(Ci,$N101,4)*POWER(O101,3))</f>
        <v>1507.9111606329213</v>
      </c>
      <c r="Q101" s="3">
        <f>MAX(0,MIN(P101-V101+W101,'Power Curve'!$C$39))</f>
        <v>1528.0402283015162</v>
      </c>
      <c r="R101" s="3">
        <f t="shared" si="23"/>
        <v>1479.789978027346</v>
      </c>
      <c r="S101" s="3">
        <f t="shared" si="24"/>
        <v>48.250250274170185</v>
      </c>
      <c r="T101" s="3">
        <f t="shared" si="25"/>
        <v>48.250250274170185</v>
      </c>
      <c r="V101" s="37">
        <f t="array" ref="V101">SUM(_xlfn.NORM.DIST($AD$3:$AD$1003,$L101,$AA101,FALSE)*WindSpeedStep*$AE$3:$AE$1003)/AG101</f>
        <v>1505.2894063407464</v>
      </c>
      <c r="W101" s="37">
        <f t="array" ref="W101">SUM(_xlfn.NORM.DIST($AD$3:$AD$1003,$L101,$AB101,FALSE)*WindSpeedStep*$AE$3:$AE$1003)/AH101</f>
        <v>1525.4184740093413</v>
      </c>
      <c r="Y101" s="1">
        <f t="shared" si="26"/>
        <v>9</v>
      </c>
      <c r="Z101" s="99">
        <f>IF(L101&lt;'Power Curve'!$P$28,'Power Curve'!$Q$28,IF(L101&gt;'Power Curve'!$P$29,'Power Curve'!$Q$29,INDEX(ReferenceTurbulence,Y101)+(L101-INDEX(ReferenceTurbulenceWindSpeed,Y101))*(INDEX(ReferenceTurbulence,Y101+1)-INDEX(ReferenceTurbulence,Y101))/(INDEX(ReferenceTurbulenceWindSpeed,Y101+1)-INDEX(ReferenceTurbulenceWindSpeed,Y101))))</f>
        <v>0.12004190598645331</v>
      </c>
      <c r="AA101" s="100">
        <f t="shared" si="32"/>
        <v>1.1898937737723869</v>
      </c>
      <c r="AB101" s="29">
        <f t="shared" si="33"/>
        <v>0.92620086558575643</v>
      </c>
      <c r="AD101" s="29">
        <f>'Zero Turbulence Curve'!F100</f>
        <v>9.7999999999999812</v>
      </c>
      <c r="AE101" s="29">
        <f>'Zero Turbulence Curve'!G100</f>
        <v>1515.0081584148111</v>
      </c>
      <c r="AF101" s="39"/>
      <c r="AG101" s="40">
        <f t="array" ref="AG101">SUM(_xlfn.NORM.DIST($AD$3:$AD$1003,$F101,$AA101,FALSE)*WindSpeedStep)</f>
        <v>1.000000000000004</v>
      </c>
      <c r="AH101" s="40">
        <f t="array" ref="AH101">SUM(_xlfn.NORM.DIST($AD$3:$AD$1003,$F101,$AB101,FALSE)*WindSpeedStep)</f>
        <v>1.0000000000000033</v>
      </c>
      <c r="AJ101" s="47">
        <f t="shared" si="27"/>
        <v>10</v>
      </c>
      <c r="AK101" s="83" t="b">
        <f>COUNTIF('Power Curve'!$D$2:$D$31,AJ101)&gt;0</f>
        <v>1</v>
      </c>
      <c r="AL101" s="83" t="b">
        <f t="shared" si="28"/>
        <v>0</v>
      </c>
      <c r="AM101" s="83" t="b">
        <f t="shared" si="34"/>
        <v>1</v>
      </c>
      <c r="AN101" s="47" t="str">
        <f t="shared" si="29"/>
        <v>Outer</v>
      </c>
      <c r="AO101" s="48" t="str">
        <f t="shared" si="30"/>
        <v>0.8-0.9</v>
      </c>
      <c r="AP101" s="49" t="str">
        <f t="shared" si="35"/>
        <v>5-6</v>
      </c>
      <c r="AQ101" s="49" t="str">
        <f t="shared" si="36"/>
        <v>Oct</v>
      </c>
      <c r="AR101" s="48" t="str">
        <f t="shared" si="37"/>
        <v>295-305</v>
      </c>
      <c r="AS101" s="49" t="str">
        <f t="shared" si="31"/>
        <v>HWS-LTI</v>
      </c>
    </row>
    <row r="102" spans="5:45" x14ac:dyDescent="0.3">
      <c r="E102" s="15">
        <v>40824.229166666664</v>
      </c>
      <c r="F102" s="21">
        <v>8.3000000000000007</v>
      </c>
      <c r="G102" s="21">
        <v>881.11001968383789</v>
      </c>
      <c r="H102" s="42">
        <v>1.1724565230402499</v>
      </c>
      <c r="I102" s="35">
        <v>303.7</v>
      </c>
      <c r="J102" s="43">
        <v>0.12289156626506023</v>
      </c>
      <c r="K102" s="44">
        <v>0.20943663400818116</v>
      </c>
      <c r="L102" s="26">
        <f t="shared" si="19"/>
        <v>8.1795920699048441</v>
      </c>
      <c r="M102" s="26">
        <f t="shared" si="20"/>
        <v>0.62223229808195801</v>
      </c>
      <c r="N102" s="96">
        <f t="shared" si="21"/>
        <v>9</v>
      </c>
      <c r="O102" s="26">
        <f t="shared" si="22"/>
        <v>0.1708291868604721</v>
      </c>
      <c r="P102" s="3">
        <f>IF(L102&gt;'Power Curve'!$C$37,0,INDEX(Ci,$N102,1)*POWER(1-O102,3)+INDEX(Ci,$N102,2)*3*O102*POWER(1-O102,2)+INDEX(Ci,$N102,3)*3*POWER(O102,2)*(1-O102)+INDEX(Ci,$N102,4)*POWER(O102,3))</f>
        <v>932.52515167506044</v>
      </c>
      <c r="Q102" s="3">
        <f>MAX(0,MIN(P102-V102+W102,'Power Curve'!$C$39))</f>
        <v>934.02082117867485</v>
      </c>
      <c r="R102" s="3">
        <f t="shared" si="23"/>
        <v>881.11001968383789</v>
      </c>
      <c r="S102" s="3">
        <f t="shared" si="24"/>
        <v>52.91080149483696</v>
      </c>
      <c r="T102" s="3">
        <f t="shared" si="25"/>
        <v>52.91080149483696</v>
      </c>
      <c r="V102" s="37">
        <f t="array" ref="V102">SUM(_xlfn.NORM.DIST($AD$3:$AD$1003,$L102,$AA102,FALSE)*WindSpeedStep*$AE$3:$AE$1003)/AG102</f>
        <v>930.34746856174058</v>
      </c>
      <c r="W102" s="37">
        <f t="array" ref="W102">SUM(_xlfn.NORM.DIST($AD$3:$AD$1003,$L102,$AB102,FALSE)*WindSpeedStep*$AE$3:$AE$1003)/AH102</f>
        <v>931.84313806535499</v>
      </c>
      <c r="Y102" s="1">
        <f t="shared" si="26"/>
        <v>8</v>
      </c>
      <c r="Z102" s="99">
        <f>IF(L102&lt;'Power Curve'!$P$28,'Power Curve'!$Q$28,IF(L102&gt;'Power Curve'!$P$29,'Power Curve'!$Q$29,INDEX(ReferenceTurbulence,Y102)+(L102-INDEX(ReferenceTurbulenceWindSpeed,Y102))*(INDEX(ReferenceTurbulence,Y102+1)-INDEX(ReferenceTurbulence,Y102))/(INDEX(ReferenceTurbulenceWindSpeed,Y102+1)-INDEX(ReferenceTurbulenceWindSpeed,Y102))))</f>
        <v>0.11959261133966148</v>
      </c>
      <c r="AA102" s="100">
        <f t="shared" si="32"/>
        <v>0.97821877533310719</v>
      </c>
      <c r="AB102" s="29">
        <f t="shared" si="33"/>
        <v>1.0052028808798723</v>
      </c>
      <c r="AD102" s="29">
        <f>'Zero Turbulence Curve'!F101</f>
        <v>9.8999999999999808</v>
      </c>
      <c r="AE102" s="29">
        <f>'Zero Turbulence Curve'!G101</f>
        <v>1559.2559443001805</v>
      </c>
      <c r="AF102" s="39"/>
      <c r="AG102" s="40">
        <f t="array" ref="AG102">SUM(_xlfn.NORM.DIST($AD$3:$AD$1003,$F102,$AA102,FALSE)*WindSpeedStep)</f>
        <v>1.0000000000000031</v>
      </c>
      <c r="AH102" s="40">
        <f t="array" ref="AH102">SUM(_xlfn.NORM.DIST($AD$3:$AD$1003,$F102,$AB102,FALSE)*WindSpeedStep)</f>
        <v>1.0000000000000036</v>
      </c>
      <c r="AJ102" s="47">
        <f t="shared" si="27"/>
        <v>8</v>
      </c>
      <c r="AK102" s="83" t="b">
        <f>COUNTIF('Power Curve'!$D$2:$D$31,AJ102)&gt;0</f>
        <v>1</v>
      </c>
      <c r="AL102" s="83" t="b">
        <f t="shared" si="28"/>
        <v>0</v>
      </c>
      <c r="AM102" s="83" t="b">
        <f t="shared" si="34"/>
        <v>1</v>
      </c>
      <c r="AN102" s="47" t="str">
        <f t="shared" si="29"/>
        <v>Inner</v>
      </c>
      <c r="AO102" s="48" t="str">
        <f t="shared" si="30"/>
        <v>0.6-0.7</v>
      </c>
      <c r="AP102" s="49" t="str">
        <f t="shared" si="35"/>
        <v>5-6</v>
      </c>
      <c r="AQ102" s="49" t="str">
        <f t="shared" si="36"/>
        <v>Oct</v>
      </c>
      <c r="AR102" s="48" t="str">
        <f t="shared" si="37"/>
        <v>295-305</v>
      </c>
      <c r="AS102" s="49" t="str">
        <f t="shared" si="31"/>
        <v>Inner-TI</v>
      </c>
    </row>
    <row r="103" spans="5:45" x14ac:dyDescent="0.3">
      <c r="E103" s="15">
        <v>40824.236111111109</v>
      </c>
      <c r="F103" s="21">
        <v>7.42</v>
      </c>
      <c r="G103" s="21">
        <v>595.90998536348388</v>
      </c>
      <c r="H103" s="42">
        <v>1.1727743480668262</v>
      </c>
      <c r="I103" s="35">
        <v>300.7</v>
      </c>
      <c r="J103" s="43">
        <v>0.13881401617250674</v>
      </c>
      <c r="K103" s="44">
        <v>0.26536463233464924</v>
      </c>
      <c r="L103" s="26">
        <f t="shared" si="19"/>
        <v>7.3130188875550646</v>
      </c>
      <c r="M103" s="26">
        <f t="shared" si="20"/>
        <v>0.48830061928206608</v>
      </c>
      <c r="N103" s="96">
        <f t="shared" si="21"/>
        <v>8</v>
      </c>
      <c r="O103" s="26">
        <f t="shared" si="22"/>
        <v>0.29982446126797596</v>
      </c>
      <c r="P103" s="3">
        <f>IF(L103&gt;'Power Curve'!$C$37,0,INDEX(Ci,$N103,1)*POWER(1-O103,3)+INDEX(Ci,$N103,2)*3*O103*POWER(1-O103,2)+INDEX(Ci,$N103,3)*3*POWER(O103,2)*(1-O103)+INDEX(Ci,$N103,4)*POWER(O103,3))</f>
        <v>679.60522246680955</v>
      </c>
      <c r="Q103" s="3">
        <f>MAX(0,MIN(P103-V103+W103,'Power Curve'!$C$39))</f>
        <v>686.95160855692507</v>
      </c>
      <c r="R103" s="3">
        <f t="shared" si="23"/>
        <v>595.90998536348388</v>
      </c>
      <c r="S103" s="3">
        <f t="shared" si="24"/>
        <v>91.041623193441183</v>
      </c>
      <c r="T103" s="3">
        <f t="shared" si="25"/>
        <v>91.041623193441183</v>
      </c>
      <c r="V103" s="37">
        <f t="array" ref="V103">SUM(_xlfn.NORM.DIST($AD$3:$AD$1003,$L103,$AA103,FALSE)*WindSpeedStep*$AE$3:$AE$1003)/AG103</f>
        <v>675.29090234825367</v>
      </c>
      <c r="W103" s="37">
        <f t="array" ref="W103">SUM(_xlfn.NORM.DIST($AD$3:$AD$1003,$L103,$AB103,FALSE)*WindSpeedStep*$AE$3:$AE$1003)/AH103</f>
        <v>682.63728843836918</v>
      </c>
      <c r="Y103" s="1">
        <f t="shared" si="26"/>
        <v>7</v>
      </c>
      <c r="Z103" s="99">
        <f>IF(L103&lt;'Power Curve'!$P$28,'Power Curve'!$Q$28,IF(L103&gt;'Power Curve'!$P$29,'Power Curve'!$Q$29,INDEX(ReferenceTurbulence,Y103)+(L103-INDEX(ReferenceTurbulenceWindSpeed,Y103))*(INDEX(ReferenceTurbulence,Y103+1)-INDEX(ReferenceTurbulence,Y103))/(INDEX(ReferenceTurbulenceWindSpeed,Y103+1)-INDEX(ReferenceTurbulenceWindSpeed,Y103))))</f>
        <v>0.11958948919835581</v>
      </c>
      <c r="AA103" s="100">
        <f t="shared" si="32"/>
        <v>0.87456019326063839</v>
      </c>
      <c r="AB103" s="29">
        <f t="shared" si="33"/>
        <v>1.015149522126916</v>
      </c>
      <c r="AD103" s="29">
        <f>'Zero Turbulence Curve'!F102</f>
        <v>9.9999999999999805</v>
      </c>
      <c r="AE103" s="29">
        <f>'Zero Turbulence Curve'!G102</f>
        <v>1599.1200568406985</v>
      </c>
      <c r="AF103" s="39"/>
      <c r="AG103" s="40">
        <f t="array" ref="AG103">SUM(_xlfn.NORM.DIST($AD$3:$AD$1003,$F103,$AA103,FALSE)*WindSpeedStep)</f>
        <v>1.0000000000000033</v>
      </c>
      <c r="AH103" s="40">
        <f t="array" ref="AH103">SUM(_xlfn.NORM.DIST($AD$3:$AD$1003,$F103,$AB103,FALSE)*WindSpeedStep)</f>
        <v>0.9999999999999124</v>
      </c>
      <c r="AJ103" s="47">
        <f t="shared" si="27"/>
        <v>7</v>
      </c>
      <c r="AK103" s="83" t="b">
        <f>COUNTIF('Power Curve'!$D$2:$D$31,AJ103)&gt;0</f>
        <v>1</v>
      </c>
      <c r="AL103" s="83" t="b">
        <f t="shared" si="28"/>
        <v>0</v>
      </c>
      <c r="AM103" s="83" t="b">
        <f t="shared" si="34"/>
        <v>1</v>
      </c>
      <c r="AN103" s="47" t="str">
        <f t="shared" si="29"/>
        <v>Inner</v>
      </c>
      <c r="AO103" s="48" t="str">
        <f t="shared" si="30"/>
        <v>0.4-0.5</v>
      </c>
      <c r="AP103" s="49" t="str">
        <f t="shared" si="35"/>
        <v>5-6</v>
      </c>
      <c r="AQ103" s="49" t="str">
        <f t="shared" si="36"/>
        <v>Oct</v>
      </c>
      <c r="AR103" s="48" t="str">
        <f t="shared" si="37"/>
        <v>295-305</v>
      </c>
      <c r="AS103" s="49" t="str">
        <f t="shared" si="31"/>
        <v>Inner-TI</v>
      </c>
    </row>
    <row r="104" spans="5:45" x14ac:dyDescent="0.3">
      <c r="E104" s="15">
        <v>40824.243055555555</v>
      </c>
      <c r="F104" s="21">
        <v>7.04</v>
      </c>
      <c r="G104" s="21">
        <v>481.01999664306669</v>
      </c>
      <c r="H104" s="42">
        <v>1.1728353665654525</v>
      </c>
      <c r="I104" s="35">
        <v>300.39999999999998</v>
      </c>
      <c r="J104" s="43">
        <v>0.1122159090909091</v>
      </c>
      <c r="K104" s="44">
        <v>0.21006750832999416</v>
      </c>
      <c r="L104" s="26">
        <f t="shared" si="19"/>
        <v>6.9386180373511781</v>
      </c>
      <c r="M104" s="26">
        <f t="shared" si="20"/>
        <v>0.43043576097206881</v>
      </c>
      <c r="N104" s="96">
        <f t="shared" si="21"/>
        <v>7</v>
      </c>
      <c r="O104" s="26">
        <f t="shared" si="22"/>
        <v>0.92222700762372578</v>
      </c>
      <c r="P104" s="3">
        <f>IF(L104&gt;'Power Curve'!$C$37,0,INDEX(Ci,$N104,1)*POWER(1-O104,3)+INDEX(Ci,$N104,2)*3*O104*POWER(1-O104,2)+INDEX(Ci,$N104,3)*3*POWER(O104,2)*(1-O104)+INDEX(Ci,$N104,4)*POWER(O104,3))</f>
        <v>580.68779903854806</v>
      </c>
      <c r="Q104" s="3">
        <f>MAX(0,MIN(P104-V104+W104,'Power Curve'!$C$39))</f>
        <v>578.39148836637833</v>
      </c>
      <c r="R104" s="3">
        <f t="shared" si="23"/>
        <v>481.01999664306669</v>
      </c>
      <c r="S104" s="3">
        <f t="shared" si="24"/>
        <v>97.371491723311635</v>
      </c>
      <c r="T104" s="3">
        <f t="shared" si="25"/>
        <v>97.371491723311635</v>
      </c>
      <c r="V104" s="37">
        <f t="array" ref="V104">SUM(_xlfn.NORM.DIST($AD$3:$AD$1003,$L104,$AA104,FALSE)*WindSpeedStep*$AE$3:$AE$1003)/AG104</f>
        <v>578.70536498796457</v>
      </c>
      <c r="W104" s="37">
        <f t="array" ref="W104">SUM(_xlfn.NORM.DIST($AD$3:$AD$1003,$L104,$AB104,FALSE)*WindSpeedStep*$AE$3:$AE$1003)/AH104</f>
        <v>576.40905431579483</v>
      </c>
      <c r="Y104" s="1">
        <f t="shared" si="26"/>
        <v>6</v>
      </c>
      <c r="Z104" s="99">
        <f>IF(L104&lt;'Power Curve'!$P$28,'Power Curve'!$Q$28,IF(L104&gt;'Power Curve'!$P$29,'Power Curve'!$Q$29,INDEX(ReferenceTurbulence,Y104)+(L104-INDEX(ReferenceTurbulenceWindSpeed,Y104))*(INDEX(ReferenceTurbulence,Y104+1)-INDEX(ReferenceTurbulence,Y104))/(INDEX(ReferenceTurbulenceWindSpeed,Y104+1)-INDEX(ReferenceTurbulenceWindSpeed,Y104))))</f>
        <v>0.11982261867844074</v>
      </c>
      <c r="AA104" s="100">
        <f t="shared" si="32"/>
        <v>0.83140338324488106</v>
      </c>
      <c r="AB104" s="29">
        <f t="shared" si="33"/>
        <v>0.77862333089594193</v>
      </c>
      <c r="AD104" s="29">
        <f>'Zero Turbulence Curve'!F103</f>
        <v>10.09999999999998</v>
      </c>
      <c r="AE104" s="29">
        <f>'Zero Turbulence Curve'!G103</f>
        <v>1634.6129877141248</v>
      </c>
      <c r="AF104" s="39"/>
      <c r="AG104" s="40">
        <f t="array" ref="AG104">SUM(_xlfn.NORM.DIST($AD$3:$AD$1003,$F104,$AA104,FALSE)*WindSpeedStep)</f>
        <v>1.000000000000004</v>
      </c>
      <c r="AH104" s="40">
        <f t="array" ref="AH104">SUM(_xlfn.NORM.DIST($AD$3:$AD$1003,$F104,$AB104,FALSE)*WindSpeedStep)</f>
        <v>1.0000000000000033</v>
      </c>
      <c r="AJ104" s="47">
        <f t="shared" si="27"/>
        <v>7</v>
      </c>
      <c r="AK104" s="83" t="b">
        <f>COUNTIF('Power Curve'!$D$2:$D$31,AJ104)&gt;0</f>
        <v>1</v>
      </c>
      <c r="AL104" s="83" t="b">
        <f t="shared" si="28"/>
        <v>0</v>
      </c>
      <c r="AM104" s="83" t="b">
        <f t="shared" si="34"/>
        <v>1</v>
      </c>
      <c r="AN104" s="47" t="str">
        <f t="shared" si="29"/>
        <v>Inner</v>
      </c>
      <c r="AO104" s="48" t="str">
        <f t="shared" si="30"/>
        <v>0.4-0.5</v>
      </c>
      <c r="AP104" s="49" t="str">
        <f t="shared" si="35"/>
        <v>5-6</v>
      </c>
      <c r="AQ104" s="49" t="str">
        <f t="shared" si="36"/>
        <v>Oct</v>
      </c>
      <c r="AR104" s="48" t="str">
        <f t="shared" si="37"/>
        <v>295-305</v>
      </c>
      <c r="AS104" s="49" t="str">
        <f t="shared" si="31"/>
        <v>Inner-TI</v>
      </c>
    </row>
    <row r="105" spans="5:45" x14ac:dyDescent="0.3">
      <c r="E105" s="15">
        <v>40824.263888888891</v>
      </c>
      <c r="F105" s="21">
        <v>7.2</v>
      </c>
      <c r="G105" s="21">
        <v>575.58998537063644</v>
      </c>
      <c r="H105" s="42">
        <v>1.1735565134402619</v>
      </c>
      <c r="I105" s="35">
        <v>296.8</v>
      </c>
      <c r="J105" s="43">
        <v>0.13055555555555554</v>
      </c>
      <c r="K105" s="44">
        <v>0.15193326462558751</v>
      </c>
      <c r="L105" s="26">
        <f t="shared" si="19"/>
        <v>7.097768051960216</v>
      </c>
      <c r="M105" s="26">
        <f t="shared" si="20"/>
        <v>0.45503290876265462</v>
      </c>
      <c r="N105" s="96">
        <f t="shared" si="21"/>
        <v>8</v>
      </c>
      <c r="O105" s="26">
        <f t="shared" si="22"/>
        <v>8.3178549822066891E-2</v>
      </c>
      <c r="P105" s="3">
        <f>IF(L105&gt;'Power Curve'!$C$37,0,INDEX(Ci,$N105,1)*POWER(1-O105,3)+INDEX(Ci,$N105,2)*3*O105*POWER(1-O105,2)+INDEX(Ci,$N105,3)*3*POWER(O105,2)*(1-O105)+INDEX(Ci,$N105,4)*POWER(O105,3))</f>
        <v>621.75477848009075</v>
      </c>
      <c r="Q105" s="3">
        <f>MAX(0,MIN(P105-V105+W105,'Power Curve'!$C$39))</f>
        <v>625.47483807634319</v>
      </c>
      <c r="R105" s="3">
        <f t="shared" si="23"/>
        <v>575.58998537063644</v>
      </c>
      <c r="S105" s="3">
        <f t="shared" si="24"/>
        <v>49.884852705706749</v>
      </c>
      <c r="T105" s="3">
        <f t="shared" si="25"/>
        <v>49.884852705706749</v>
      </c>
      <c r="V105" s="37">
        <f t="array" ref="V105">SUM(_xlfn.NORM.DIST($AD$3:$AD$1003,$L105,$AA105,FALSE)*WindSpeedStep*$AE$3:$AE$1003)/AG105</f>
        <v>618.77707731668443</v>
      </c>
      <c r="W105" s="37">
        <f t="array" ref="W105">SUM(_xlfn.NORM.DIST($AD$3:$AD$1003,$L105,$AB105,FALSE)*WindSpeedStep*$AE$3:$AE$1003)/AH105</f>
        <v>622.49713691293687</v>
      </c>
      <c r="Y105" s="1">
        <f t="shared" si="26"/>
        <v>7</v>
      </c>
      <c r="Z105" s="99">
        <f>IF(L105&lt;'Power Curve'!$P$28,'Power Curve'!$Q$28,IF(L105&gt;'Power Curve'!$P$29,'Power Curve'!$Q$29,INDEX(ReferenceTurbulence,Y105)+(L105-INDEX(ReferenceTurbulenceWindSpeed,Y105))*(INDEX(ReferenceTurbulence,Y105+1)-INDEX(ReferenceTurbulence,Y105))/(INDEX(ReferenceTurbulenceWindSpeed,Y105+1)-INDEX(ReferenceTurbulenceWindSpeed,Y105))))</f>
        <v>0.11964927445906318</v>
      </c>
      <c r="AA105" s="100">
        <f t="shared" si="32"/>
        <v>0.84924279769575806</v>
      </c>
      <c r="AB105" s="29">
        <f t="shared" si="33"/>
        <v>0.92665305122813912</v>
      </c>
      <c r="AD105" s="29">
        <f>'Zero Turbulence Curve'!F104</f>
        <v>10.19999999999998</v>
      </c>
      <c r="AE105" s="29">
        <f>'Zero Turbulence Curve'!G104</f>
        <v>1670.1059185875508</v>
      </c>
      <c r="AF105" s="39"/>
      <c r="AG105" s="40">
        <f t="array" ref="AG105">SUM(_xlfn.NORM.DIST($AD$3:$AD$1003,$F105,$AA105,FALSE)*WindSpeedStep)</f>
        <v>1.0000000000000038</v>
      </c>
      <c r="AH105" s="40">
        <f t="array" ref="AH105">SUM(_xlfn.NORM.DIST($AD$3:$AD$1003,$F105,$AB105,FALSE)*WindSpeedStep)</f>
        <v>1.0000000000000009</v>
      </c>
      <c r="AJ105" s="47">
        <f t="shared" si="27"/>
        <v>7</v>
      </c>
      <c r="AK105" s="83" t="b">
        <f>COUNTIF('Power Curve'!$D$2:$D$31,AJ105)&gt;0</f>
        <v>1</v>
      </c>
      <c r="AL105" s="83" t="b">
        <f t="shared" si="28"/>
        <v>0</v>
      </c>
      <c r="AM105" s="83" t="b">
        <f t="shared" si="34"/>
        <v>1</v>
      </c>
      <c r="AN105" s="47" t="str">
        <f t="shared" si="29"/>
        <v>Inner</v>
      </c>
      <c r="AO105" s="48" t="str">
        <f t="shared" si="30"/>
        <v>0.4-0.5</v>
      </c>
      <c r="AP105" s="49" t="str">
        <f t="shared" si="35"/>
        <v>6-7</v>
      </c>
      <c r="AQ105" s="49" t="str">
        <f t="shared" si="36"/>
        <v>Oct</v>
      </c>
      <c r="AR105" s="48" t="str">
        <f t="shared" si="37"/>
        <v>295-305</v>
      </c>
      <c r="AS105" s="49" t="str">
        <f t="shared" si="31"/>
        <v>Inner-TI</v>
      </c>
    </row>
    <row r="106" spans="5:45" x14ac:dyDescent="0.3">
      <c r="E106" s="15">
        <v>40824.270833333336</v>
      </c>
      <c r="F106" s="21">
        <v>7.56</v>
      </c>
      <c r="G106" s="21">
        <v>730.12001419067428</v>
      </c>
      <c r="H106" s="42">
        <v>1.1738563383152725</v>
      </c>
      <c r="I106" s="35">
        <v>299.10000000000002</v>
      </c>
      <c r="J106" s="43">
        <v>0.12830687830687831</v>
      </c>
      <c r="K106" s="44">
        <v>0.2189081141422991</v>
      </c>
      <c r="L106" s="26">
        <f t="shared" si="19"/>
        <v>7.4532910785975233</v>
      </c>
      <c r="M106" s="26">
        <f t="shared" si="20"/>
        <v>0.50998013858626789</v>
      </c>
      <c r="N106" s="96">
        <f t="shared" si="21"/>
        <v>8</v>
      </c>
      <c r="O106" s="26">
        <f t="shared" si="22"/>
        <v>0.44100577930990892</v>
      </c>
      <c r="P106" s="3">
        <f>IF(L106&gt;'Power Curve'!$C$37,0,INDEX(Ci,$N106,1)*POWER(1-O106,3)+INDEX(Ci,$N106,2)*3*O106*POWER(1-O106,2)+INDEX(Ci,$N106,3)*3*POWER(O106,2)*(1-O106)+INDEX(Ci,$N106,4)*POWER(O106,3))</f>
        <v>718.67830909633483</v>
      </c>
      <c r="Q106" s="3">
        <f>MAX(0,MIN(P106-V106+W106,'Power Curve'!$C$39))</f>
        <v>722.07597368363463</v>
      </c>
      <c r="R106" s="3">
        <f t="shared" si="23"/>
        <v>730.12001419067428</v>
      </c>
      <c r="S106" s="3">
        <f t="shared" si="24"/>
        <v>-8.0440405070396537</v>
      </c>
      <c r="T106" s="3">
        <f t="shared" si="25"/>
        <v>8.0440405070396537</v>
      </c>
      <c r="V106" s="37">
        <f t="array" ref="V106">SUM(_xlfn.NORM.DIST($AD$3:$AD$1003,$L106,$AA106,FALSE)*WindSpeedStep*$AE$3:$AE$1003)/AG106</f>
        <v>713.54640326045512</v>
      </c>
      <c r="W106" s="37">
        <f t="array" ref="W106">SUM(_xlfn.NORM.DIST($AD$3:$AD$1003,$L106,$AB106,FALSE)*WindSpeedStep*$AE$3:$AE$1003)/AH106</f>
        <v>716.94406784775492</v>
      </c>
      <c r="Y106" s="1">
        <f t="shared" si="26"/>
        <v>7</v>
      </c>
      <c r="Z106" s="99">
        <f>IF(L106&lt;'Power Curve'!$P$28,'Power Curve'!$Q$28,IF(L106&gt;'Power Curve'!$P$29,'Power Curve'!$Q$29,INDEX(ReferenceTurbulence,Y106)+(L106-INDEX(ReferenceTurbulenceWindSpeed,Y106))*(INDEX(ReferenceTurbulence,Y106+1)-INDEX(ReferenceTurbulence,Y106))/(INDEX(ReferenceTurbulenceWindSpeed,Y106+1)-INDEX(ReferenceTurbulenceWindSpeed,Y106))))</f>
        <v>0.11955052902666453</v>
      </c>
      <c r="AA106" s="100">
        <f t="shared" si="32"/>
        <v>0.89104489143605303</v>
      </c>
      <c r="AB106" s="29">
        <f t="shared" si="33"/>
        <v>0.95630851140735418</v>
      </c>
      <c r="AD106" s="29">
        <f>'Zero Turbulence Curve'!F105</f>
        <v>10.299999999999979</v>
      </c>
      <c r="AE106" s="29">
        <f>'Zero Turbulence Curve'!G105</f>
        <v>1705.5988494609771</v>
      </c>
      <c r="AF106" s="39"/>
      <c r="AG106" s="40">
        <f t="array" ref="AG106">SUM(_xlfn.NORM.DIST($AD$3:$AD$1003,$F106,$AA106,FALSE)*WindSpeedStep)</f>
        <v>1.0000000000000036</v>
      </c>
      <c r="AH106" s="40">
        <f t="array" ref="AH106">SUM(_xlfn.NORM.DIST($AD$3:$AD$1003,$F106,$AB106,FALSE)*WindSpeedStep)</f>
        <v>1.0000000000000024</v>
      </c>
      <c r="AJ106" s="47">
        <f t="shared" si="27"/>
        <v>7</v>
      </c>
      <c r="AK106" s="83" t="b">
        <f>COUNTIF('Power Curve'!$D$2:$D$31,AJ106)&gt;0</f>
        <v>1</v>
      </c>
      <c r="AL106" s="83" t="b">
        <f t="shared" si="28"/>
        <v>0</v>
      </c>
      <c r="AM106" s="83" t="b">
        <f t="shared" si="34"/>
        <v>1</v>
      </c>
      <c r="AN106" s="47" t="str">
        <f t="shared" si="29"/>
        <v>Inner</v>
      </c>
      <c r="AO106" s="48" t="str">
        <f t="shared" si="30"/>
        <v>0.5-0.6</v>
      </c>
      <c r="AP106" s="49" t="str">
        <f t="shared" si="35"/>
        <v>6-7</v>
      </c>
      <c r="AQ106" s="49" t="str">
        <f t="shared" si="36"/>
        <v>Oct</v>
      </c>
      <c r="AR106" s="48" t="str">
        <f t="shared" si="37"/>
        <v>295-305</v>
      </c>
      <c r="AS106" s="49" t="str">
        <f t="shared" si="31"/>
        <v>Inner-TI</v>
      </c>
    </row>
    <row r="107" spans="5:45" x14ac:dyDescent="0.3">
      <c r="E107" s="15">
        <v>40824.291666666664</v>
      </c>
      <c r="F107" s="21">
        <v>9.11</v>
      </c>
      <c r="G107" s="21">
        <v>982.40000152587868</v>
      </c>
      <c r="H107" s="42">
        <v>1.1737209722222375</v>
      </c>
      <c r="I107" s="35">
        <v>301.60000000000002</v>
      </c>
      <c r="J107" s="43">
        <v>0.15477497255762898</v>
      </c>
      <c r="K107" s="44">
        <v>0.16653023081949739</v>
      </c>
      <c r="L107" s="26">
        <f t="shared" si="19"/>
        <v>8.981067675640233</v>
      </c>
      <c r="M107" s="26">
        <f t="shared" si="20"/>
        <v>0.74610293656886839</v>
      </c>
      <c r="N107" s="96">
        <f t="shared" si="21"/>
        <v>9</v>
      </c>
      <c r="O107" s="26">
        <f t="shared" si="22"/>
        <v>0.97194281929368298</v>
      </c>
      <c r="P107" s="3">
        <f>IF(L107&gt;'Power Curve'!$C$37,0,INDEX(Ci,$N107,1)*POWER(1-O107,3)+INDEX(Ci,$N107,2)*3*O107*POWER(1-O107,2)+INDEX(Ci,$N107,3)*3*POWER(O107,2)*(1-O107)+INDEX(Ci,$N107,4)*POWER(O107,3))</f>
        <v>1189.0744940763861</v>
      </c>
      <c r="Q107" s="3">
        <f>MAX(0,MIN(P107-V107+W107,'Power Curve'!$C$39))</f>
        <v>1191.5956227453844</v>
      </c>
      <c r="R107" s="3">
        <f t="shared" si="23"/>
        <v>982.40000152587868</v>
      </c>
      <c r="S107" s="3">
        <f t="shared" si="24"/>
        <v>209.19562121950571</v>
      </c>
      <c r="T107" s="3">
        <f t="shared" si="25"/>
        <v>209.19562121950571</v>
      </c>
      <c r="V107" s="37">
        <f t="array" ref="V107">SUM(_xlfn.NORM.DIST($AD$3:$AD$1003,$L107,$AA107,FALSE)*WindSpeedStep*$AE$3:$AE$1003)/AG107</f>
        <v>1199.7557011287292</v>
      </c>
      <c r="W107" s="37">
        <f t="array" ref="W107">SUM(_xlfn.NORM.DIST($AD$3:$AD$1003,$L107,$AB107,FALSE)*WindSpeedStep*$AE$3:$AE$1003)/AH107</f>
        <v>1202.2768297977275</v>
      </c>
      <c r="Y107" s="1">
        <f t="shared" si="26"/>
        <v>8</v>
      </c>
      <c r="Z107" s="99">
        <f>IF(L107&lt;'Power Curve'!$P$28,'Power Curve'!$Q$28,IF(L107&gt;'Power Curve'!$P$29,'Power Curve'!$Q$29,INDEX(ReferenceTurbulence,Y107)+(L107-INDEX(ReferenceTurbulenceWindSpeed,Y107))*(INDEX(ReferenceTurbulence,Y107+1)-INDEX(ReferenceTurbulence,Y107))/(INDEX(ReferenceTurbulenceWindSpeed,Y107+1)-INDEX(ReferenceTurbulenceWindSpeed,Y107))))</f>
        <v>0.12051336633156844</v>
      </c>
      <c r="AA107" s="100">
        <f t="shared" si="32"/>
        <v>1.0823386988430392</v>
      </c>
      <c r="AB107" s="29">
        <f t="shared" si="33"/>
        <v>1.3900445030354258</v>
      </c>
      <c r="AD107" s="29">
        <f>'Zero Turbulence Curve'!F106</f>
        <v>10.399999999999979</v>
      </c>
      <c r="AE107" s="29">
        <f>'Zero Turbulence Curve'!G106</f>
        <v>1741.0917803344034</v>
      </c>
      <c r="AF107" s="39"/>
      <c r="AG107" s="40">
        <f t="array" ref="AG107">SUM(_xlfn.NORM.DIST($AD$3:$AD$1003,$F107,$AA107,FALSE)*WindSpeedStep)</f>
        <v>1.0000000000000033</v>
      </c>
      <c r="AH107" s="40">
        <f t="array" ref="AH107">SUM(_xlfn.NORM.DIST($AD$3:$AD$1003,$F107,$AB107,FALSE)*WindSpeedStep)</f>
        <v>0.99999999997817979</v>
      </c>
      <c r="AJ107" s="47">
        <f t="shared" si="27"/>
        <v>9</v>
      </c>
      <c r="AK107" s="83" t="b">
        <f>COUNTIF('Power Curve'!$D$2:$D$31,AJ107)&gt;0</f>
        <v>1</v>
      </c>
      <c r="AL107" s="83" t="b">
        <f t="shared" si="28"/>
        <v>0</v>
      </c>
      <c r="AM107" s="83" t="b">
        <f t="shared" si="34"/>
        <v>1</v>
      </c>
      <c r="AN107" s="47" t="str">
        <f t="shared" si="29"/>
        <v>Outer</v>
      </c>
      <c r="AO107" s="48" t="str">
        <f t="shared" si="30"/>
        <v>0.7-0.8</v>
      </c>
      <c r="AP107" s="49" t="str">
        <f t="shared" si="35"/>
        <v>7-8</v>
      </c>
      <c r="AQ107" s="49" t="str">
        <f t="shared" si="36"/>
        <v>Oct</v>
      </c>
      <c r="AR107" s="48" t="str">
        <f t="shared" si="37"/>
        <v>295-305</v>
      </c>
      <c r="AS107" s="49" t="str">
        <f t="shared" si="31"/>
        <v>HWS-HTI</v>
      </c>
    </row>
    <row r="108" spans="5:45" x14ac:dyDescent="0.3">
      <c r="E108" s="15">
        <v>40824.298611111109</v>
      </c>
      <c r="F108" s="21">
        <v>7.41</v>
      </c>
      <c r="G108" s="21">
        <v>810.90000152587868</v>
      </c>
      <c r="H108" s="42">
        <v>1.1741849670928821</v>
      </c>
      <c r="I108" s="35">
        <v>303.5</v>
      </c>
      <c r="J108" s="43">
        <v>0.1417004048582996</v>
      </c>
      <c r="K108" s="44">
        <v>0.21672259466142041</v>
      </c>
      <c r="L108" s="26">
        <f t="shared" si="19"/>
        <v>7.3060899878104717</v>
      </c>
      <c r="M108" s="26">
        <f t="shared" si="20"/>
        <v>0.48722973549067855</v>
      </c>
      <c r="N108" s="96">
        <f t="shared" si="21"/>
        <v>8</v>
      </c>
      <c r="O108" s="26">
        <f t="shared" si="22"/>
        <v>0.2928506541915189</v>
      </c>
      <c r="P108" s="3">
        <f>IF(L108&gt;'Power Curve'!$C$37,0,INDEX(Ci,$N108,1)*POWER(1-O108,3)+INDEX(Ci,$N108,2)*3*O108*POWER(1-O108,2)+INDEX(Ci,$N108,3)*3*POWER(O108,2)*(1-O108)+INDEX(Ci,$N108,4)*POWER(O108,3))</f>
        <v>677.70127779091968</v>
      </c>
      <c r="Q108" s="3">
        <f>MAX(0,MIN(P108-V108+W108,'Power Curve'!$C$39))</f>
        <v>686.21031019038071</v>
      </c>
      <c r="R108" s="3">
        <f t="shared" si="23"/>
        <v>810.90000152587868</v>
      </c>
      <c r="S108" s="3">
        <f t="shared" si="24"/>
        <v>-124.68969133549797</v>
      </c>
      <c r="T108" s="3">
        <f t="shared" si="25"/>
        <v>124.68969133549797</v>
      </c>
      <c r="V108" s="37">
        <f t="array" ref="V108">SUM(_xlfn.NORM.DIST($AD$3:$AD$1003,$L108,$AA108,FALSE)*WindSpeedStep*$AE$3:$AE$1003)/AG108</f>
        <v>673.43067855696756</v>
      </c>
      <c r="W108" s="37">
        <f t="array" ref="W108">SUM(_xlfn.NORM.DIST($AD$3:$AD$1003,$L108,$AB108,FALSE)*WindSpeedStep*$AE$3:$AE$1003)/AH108</f>
        <v>681.9397109564286</v>
      </c>
      <c r="Y108" s="1">
        <f t="shared" si="26"/>
        <v>7</v>
      </c>
      <c r="Z108" s="99">
        <f>IF(L108&lt;'Power Curve'!$P$28,'Power Curve'!$Q$28,IF(L108&gt;'Power Curve'!$P$29,'Power Curve'!$Q$29,INDEX(ReferenceTurbulence,Y108)+(L108-INDEX(ReferenceTurbulenceWindSpeed,Y108))*(INDEX(ReferenceTurbulence,Y108+1)-INDEX(ReferenceTurbulence,Y108))/(INDEX(ReferenceTurbulenceWindSpeed,Y108+1)-INDEX(ReferenceTurbulenceWindSpeed,Y108))))</f>
        <v>0.11959141367905063</v>
      </c>
      <c r="AA108" s="100">
        <f t="shared" si="32"/>
        <v>0.87374563010861206</v>
      </c>
      <c r="AB108" s="29">
        <f t="shared" si="33"/>
        <v>1.035275909203913</v>
      </c>
      <c r="AD108" s="29">
        <f>'Zero Turbulence Curve'!F107</f>
        <v>10.499999999999979</v>
      </c>
      <c r="AE108" s="29">
        <f>'Zero Turbulence Curve'!G107</f>
        <v>1776.5847112078297</v>
      </c>
      <c r="AF108" s="39"/>
      <c r="AG108" s="40">
        <f t="array" ref="AG108">SUM(_xlfn.NORM.DIST($AD$3:$AD$1003,$F108,$AA108,FALSE)*WindSpeedStep)</f>
        <v>1.0000000000000036</v>
      </c>
      <c r="AH108" s="40">
        <f t="array" ref="AH108">SUM(_xlfn.NORM.DIST($AD$3:$AD$1003,$F108,$AB108,FALSE)*WindSpeedStep)</f>
        <v>0.99999999999972078</v>
      </c>
      <c r="AJ108" s="47">
        <f t="shared" si="27"/>
        <v>7</v>
      </c>
      <c r="AK108" s="83" t="b">
        <f>COUNTIF('Power Curve'!$D$2:$D$31,AJ108)&gt;0</f>
        <v>1</v>
      </c>
      <c r="AL108" s="83" t="b">
        <f t="shared" si="28"/>
        <v>0</v>
      </c>
      <c r="AM108" s="83" t="b">
        <f t="shared" si="34"/>
        <v>1</v>
      </c>
      <c r="AN108" s="47" t="str">
        <f t="shared" si="29"/>
        <v>Outer</v>
      </c>
      <c r="AO108" s="48" t="str">
        <f t="shared" si="30"/>
        <v>0.4-0.5</v>
      </c>
      <c r="AP108" s="49" t="str">
        <f t="shared" si="35"/>
        <v>7-8</v>
      </c>
      <c r="AQ108" s="49" t="str">
        <f t="shared" si="36"/>
        <v>Oct</v>
      </c>
      <c r="AR108" s="48" t="str">
        <f t="shared" si="37"/>
        <v>295-305</v>
      </c>
      <c r="AS108" s="49" t="str">
        <f t="shared" si="31"/>
        <v>LWS-HTI</v>
      </c>
    </row>
    <row r="109" spans="5:45" x14ac:dyDescent="0.3">
      <c r="E109" s="15">
        <v>40824.458333333336</v>
      </c>
      <c r="F109" s="21">
        <v>9.93</v>
      </c>
      <c r="G109" s="21">
        <v>1365.599975585938</v>
      </c>
      <c r="H109" s="42">
        <v>1.1703463853358034</v>
      </c>
      <c r="I109" s="35">
        <v>308.3</v>
      </c>
      <c r="J109" s="43">
        <v>0.14098690835850955</v>
      </c>
      <c r="K109" s="44">
        <v>0.16782566823524794</v>
      </c>
      <c r="L109" s="26">
        <f t="shared" si="19"/>
        <v>9.7800713905791206</v>
      </c>
      <c r="M109" s="26">
        <f t="shared" si="20"/>
        <v>0.86959153636484243</v>
      </c>
      <c r="N109" s="96">
        <f t="shared" si="21"/>
        <v>10</v>
      </c>
      <c r="O109" s="26">
        <f t="shared" si="22"/>
        <v>0.81945273133622365</v>
      </c>
      <c r="P109" s="3">
        <f>IF(L109&gt;'Power Curve'!$C$37,0,INDEX(Ci,$N109,1)*POWER(1-O109,3)+INDEX(Ci,$N109,2)*3*O109*POWER(1-O109,2)+INDEX(Ci,$N109,3)*3*POWER(O109,2)*(1-O109)+INDEX(Ci,$N109,4)*POWER(O109,3))</f>
        <v>1466.6817580123816</v>
      </c>
      <c r="Q109" s="3">
        <f>MAX(0,MIN(P109-V109+W109,'Power Curve'!$C$39))</f>
        <v>1452.2874743963232</v>
      </c>
      <c r="R109" s="3">
        <f t="shared" si="23"/>
        <v>1365.599975585938</v>
      </c>
      <c r="S109" s="3">
        <f t="shared" si="24"/>
        <v>86.68749881038525</v>
      </c>
      <c r="T109" s="3">
        <f t="shared" si="25"/>
        <v>86.68749881038525</v>
      </c>
      <c r="V109" s="37">
        <f t="array" ref="V109">SUM(_xlfn.NORM.DIST($AD$3:$AD$1003,$L109,$AA109,FALSE)*WindSpeedStep*$AE$3:$AE$1003)/AG109</f>
        <v>1465.1123798409478</v>
      </c>
      <c r="W109" s="37">
        <f t="array" ref="W109">SUM(_xlfn.NORM.DIST($AD$3:$AD$1003,$L109,$AB109,FALSE)*WindSpeedStep*$AE$3:$AE$1003)/AH109</f>
        <v>1450.7180962248895</v>
      </c>
      <c r="Y109" s="1">
        <f t="shared" si="26"/>
        <v>9</v>
      </c>
      <c r="Z109" s="99">
        <f>IF(L109&lt;'Power Curve'!$P$28,'Power Curve'!$Q$28,IF(L109&gt;'Power Curve'!$P$29,'Power Curve'!$Q$29,INDEX(ReferenceTurbulence,Y109)+(L109-INDEX(ReferenceTurbulenceWindSpeed,Y109))*(INDEX(ReferenceTurbulence,Y109+1)-INDEX(ReferenceTurbulence,Y109))/(INDEX(ReferenceTurbulenceWindSpeed,Y109+1)-INDEX(ReferenceTurbulenceWindSpeed,Y109))))</f>
        <v>0.12011566140368786</v>
      </c>
      <c r="AA109" s="100">
        <f t="shared" si="32"/>
        <v>1.1747397436546962</v>
      </c>
      <c r="AB109" s="29">
        <f t="shared" si="33"/>
        <v>1.3788620288832596</v>
      </c>
      <c r="AD109" s="29">
        <f>'Zero Turbulence Curve'!F108</f>
        <v>10.599999999999978</v>
      </c>
      <c r="AE109" s="29">
        <f>'Zero Turbulence Curve'!G108</f>
        <v>1812.077642081256</v>
      </c>
      <c r="AF109" s="39"/>
      <c r="AG109" s="40">
        <f t="array" ref="AG109">SUM(_xlfn.NORM.DIST($AD$3:$AD$1003,$F109,$AA109,FALSE)*WindSpeedStep)</f>
        <v>1.0000000000000033</v>
      </c>
      <c r="AH109" s="40">
        <f t="array" ref="AH109">SUM(_xlfn.NORM.DIST($AD$3:$AD$1003,$F109,$AB109,FALSE)*WindSpeedStep)</f>
        <v>0.9999999999997784</v>
      </c>
      <c r="AJ109" s="47">
        <f t="shared" si="27"/>
        <v>10</v>
      </c>
      <c r="AK109" s="83" t="b">
        <f>COUNTIF('Power Curve'!$D$2:$D$31,AJ109)&gt;0</f>
        <v>1</v>
      </c>
      <c r="AL109" s="83" t="b">
        <f t="shared" si="28"/>
        <v>0</v>
      </c>
      <c r="AM109" s="83" t="b">
        <f t="shared" si="34"/>
        <v>1</v>
      </c>
      <c r="AN109" s="47" t="str">
        <f t="shared" si="29"/>
        <v>Outer</v>
      </c>
      <c r="AO109" s="48" t="str">
        <f t="shared" si="30"/>
        <v>0.8-0.9</v>
      </c>
      <c r="AP109" s="49" t="str">
        <f t="shared" si="35"/>
        <v>11-12</v>
      </c>
      <c r="AQ109" s="49" t="str">
        <f t="shared" si="36"/>
        <v>Oct</v>
      </c>
      <c r="AR109" s="48" t="str">
        <f t="shared" si="37"/>
        <v>305-315</v>
      </c>
      <c r="AS109" s="49" t="str">
        <f t="shared" si="31"/>
        <v>HWS-HTI</v>
      </c>
    </row>
    <row r="110" spans="5:45" x14ac:dyDescent="0.3">
      <c r="E110" s="15">
        <v>40824.465277777781</v>
      </c>
      <c r="F110" s="21">
        <v>10.42</v>
      </c>
      <c r="G110" s="21">
        <v>1531.94995117188</v>
      </c>
      <c r="H110" s="42">
        <v>1.1698806352557876</v>
      </c>
      <c r="I110" s="35">
        <v>308.5</v>
      </c>
      <c r="J110" s="43">
        <v>9.9808061420345498E-2</v>
      </c>
      <c r="K110" s="44">
        <v>0.18420423252323018</v>
      </c>
      <c r="L110" s="26">
        <f t="shared" si="19"/>
        <v>10.261311545090011</v>
      </c>
      <c r="M110" s="26">
        <f t="shared" si="20"/>
        <v>0.94396875356050147</v>
      </c>
      <c r="N110" s="96">
        <f t="shared" si="21"/>
        <v>11</v>
      </c>
      <c r="O110" s="26">
        <f t="shared" si="22"/>
        <v>0.30219888392602623</v>
      </c>
      <c r="P110" s="3">
        <f>IF(L110&gt;'Power Curve'!$C$37,0,INDEX(Ci,$N110,1)*POWER(1-O110,3)+INDEX(Ci,$N110,2)*3*O110*POWER(1-O110,2)+INDEX(Ci,$N110,3)*3*POWER(O110,2)*(1-O110)+INDEX(Ci,$N110,4)*POWER(O110,3))</f>
        <v>1607.4426608986689</v>
      </c>
      <c r="Q110" s="3">
        <f>MAX(0,MIN(P110-V110+W110,'Power Curve'!$C$39))</f>
        <v>1631.0485527114718</v>
      </c>
      <c r="R110" s="3">
        <f t="shared" si="23"/>
        <v>1531.94995117188</v>
      </c>
      <c r="S110" s="3">
        <f t="shared" si="24"/>
        <v>99.098601539591755</v>
      </c>
      <c r="T110" s="3">
        <f t="shared" si="25"/>
        <v>99.098601539591755</v>
      </c>
      <c r="V110" s="37">
        <f t="array" ref="V110">SUM(_xlfn.NORM.DIST($AD$3:$AD$1003,$L110,$AA110,FALSE)*WindSpeedStep*$AE$3:$AE$1003)/AG110</f>
        <v>1603.0069882889657</v>
      </c>
      <c r="W110" s="37">
        <f t="array" ref="W110">SUM(_xlfn.NORM.DIST($AD$3:$AD$1003,$L110,$AB110,FALSE)*WindSpeedStep*$AE$3:$AE$1003)/AH110</f>
        <v>1626.6128801017685</v>
      </c>
      <c r="Y110" s="1">
        <f t="shared" si="26"/>
        <v>10</v>
      </c>
      <c r="Z110" s="99">
        <f>IF(L110&lt;'Power Curve'!$P$28,'Power Curve'!$Q$28,IF(L110&gt;'Power Curve'!$P$29,'Power Curve'!$Q$29,INDEX(ReferenceTurbulence,Y110)+(L110-INDEX(ReferenceTurbulenceWindSpeed,Y110))*(INDEX(ReferenceTurbulence,Y110+1)-INDEX(ReferenceTurbulence,Y110))/(INDEX(ReferenceTurbulenceWindSpeed,Y110+1)-INDEX(ReferenceTurbulenceWindSpeed,Y110))))</f>
        <v>0.12001299318545885</v>
      </c>
      <c r="AA110" s="100">
        <f t="shared" si="32"/>
        <v>1.2314907125347578</v>
      </c>
      <c r="AB110" s="29">
        <f t="shared" si="33"/>
        <v>1.0241616129456441</v>
      </c>
      <c r="AD110" s="29">
        <f>'Zero Turbulence Curve'!F109</f>
        <v>10.699999999999978</v>
      </c>
      <c r="AE110" s="29">
        <f>'Zero Turbulence Curve'!G109</f>
        <v>1847.5705729546821</v>
      </c>
      <c r="AF110" s="39"/>
      <c r="AG110" s="40">
        <f t="array" ref="AG110">SUM(_xlfn.NORM.DIST($AD$3:$AD$1003,$F110,$AA110,FALSE)*WindSpeedStep)</f>
        <v>1.0000000000000036</v>
      </c>
      <c r="AH110" s="40">
        <f t="array" ref="AH110">SUM(_xlfn.NORM.DIST($AD$3:$AD$1003,$F110,$AB110,FALSE)*WindSpeedStep)</f>
        <v>1.0000000000000033</v>
      </c>
      <c r="AJ110" s="47">
        <f t="shared" si="27"/>
        <v>10</v>
      </c>
      <c r="AK110" s="83" t="b">
        <f>COUNTIF('Power Curve'!$D$2:$D$31,AJ110)&gt;0</f>
        <v>1</v>
      </c>
      <c r="AL110" s="83" t="b">
        <f t="shared" si="28"/>
        <v>0</v>
      </c>
      <c r="AM110" s="83" t="b">
        <f t="shared" si="34"/>
        <v>1</v>
      </c>
      <c r="AN110" s="47" t="str">
        <f t="shared" si="29"/>
        <v>Outer</v>
      </c>
      <c r="AO110" s="48" t="str">
        <f t="shared" si="30"/>
        <v>0.9-1.0</v>
      </c>
      <c r="AP110" s="49" t="str">
        <f t="shared" si="35"/>
        <v>11-12</v>
      </c>
      <c r="AQ110" s="49" t="str">
        <f t="shared" si="36"/>
        <v>Oct</v>
      </c>
      <c r="AR110" s="48" t="str">
        <f t="shared" si="37"/>
        <v>305-315</v>
      </c>
      <c r="AS110" s="49" t="str">
        <f t="shared" si="31"/>
        <v>HWS-LTI</v>
      </c>
    </row>
    <row r="111" spans="5:45" x14ac:dyDescent="0.3">
      <c r="E111" s="15">
        <v>40824.472222222219</v>
      </c>
      <c r="F111" s="21">
        <v>9.5299999999999994</v>
      </c>
      <c r="G111" s="21">
        <v>1181.130020141602</v>
      </c>
      <c r="H111" s="42">
        <v>1.1694341687218042</v>
      </c>
      <c r="I111" s="35">
        <v>324.2</v>
      </c>
      <c r="J111" s="43">
        <v>0.14900314795383002</v>
      </c>
      <c r="K111" s="44">
        <v>0.10985545920083647</v>
      </c>
      <c r="L111" s="26">
        <f t="shared" si="19"/>
        <v>9.3836715354087445</v>
      </c>
      <c r="M111" s="26">
        <f t="shared" si="20"/>
        <v>0.808326660921728</v>
      </c>
      <c r="N111" s="96">
        <f t="shared" si="21"/>
        <v>10</v>
      </c>
      <c r="O111" s="26">
        <f t="shared" si="22"/>
        <v>0.39810537306977589</v>
      </c>
      <c r="P111" s="3">
        <f>IF(L111&gt;'Power Curve'!$C$37,0,INDEX(Ci,$N111,1)*POWER(1-O111,3)+INDEX(Ci,$N111,2)*3*O111*POWER(1-O111,2)+INDEX(Ci,$N111,3)*3*POWER(O111,2)*(1-O111)+INDEX(Ci,$N111,4)*POWER(O111,3))</f>
        <v>1328.9886466246394</v>
      </c>
      <c r="Q111" s="3">
        <f>MAX(0,MIN(P111-V111+W111,'Power Curve'!$C$39))</f>
        <v>1320.9071294281578</v>
      </c>
      <c r="R111" s="3">
        <f t="shared" si="23"/>
        <v>1181.130020141602</v>
      </c>
      <c r="S111" s="3">
        <f t="shared" si="24"/>
        <v>139.77710928655574</v>
      </c>
      <c r="T111" s="3">
        <f t="shared" si="25"/>
        <v>139.77710928655574</v>
      </c>
      <c r="V111" s="37">
        <f t="array" ref="V111">SUM(_xlfn.NORM.DIST($AD$3:$AD$1003,$L111,$AA111,FALSE)*WindSpeedStep*$AE$3:$AE$1003)/AG111</f>
        <v>1336.9392568303517</v>
      </c>
      <c r="W111" s="37">
        <f t="array" ref="W111">SUM(_xlfn.NORM.DIST($AD$3:$AD$1003,$L111,$AB111,FALSE)*WindSpeedStep*$AE$3:$AE$1003)/AH111</f>
        <v>1328.8577396338701</v>
      </c>
      <c r="Y111" s="1">
        <f t="shared" si="26"/>
        <v>9</v>
      </c>
      <c r="Z111" s="99">
        <f>IF(L111&lt;'Power Curve'!$P$28,'Power Curve'!$Q$28,IF(L111&gt;'Power Curve'!$P$29,'Power Curve'!$Q$29,INDEX(ReferenceTurbulence,Y111)+(L111-INDEX(ReferenceTurbulenceWindSpeed,Y111))*(INDEX(ReferenceTurbulence,Y111+1)-INDEX(ReferenceTurbulence,Y111))/(INDEX(ReferenceTurbulenceWindSpeed,Y111+1)-INDEX(ReferenceTurbulenceWindSpeed,Y111))))</f>
        <v>0.12033673486921281</v>
      </c>
      <c r="AA111" s="100">
        <f t="shared" si="32"/>
        <v>1.1292003936562611</v>
      </c>
      <c r="AB111" s="29">
        <f t="shared" si="33"/>
        <v>1.3981965981406526</v>
      </c>
      <c r="AD111" s="29">
        <f>'Zero Turbulence Curve'!F110</f>
        <v>10.799999999999978</v>
      </c>
      <c r="AE111" s="29">
        <f>'Zero Turbulence Curve'!G110</f>
        <v>1883.0635038281084</v>
      </c>
      <c r="AF111" s="39"/>
      <c r="AG111" s="40">
        <f t="array" ref="AG111">SUM(_xlfn.NORM.DIST($AD$3:$AD$1003,$F111,$AA111,FALSE)*WindSpeedStep)</f>
        <v>1.0000000000000036</v>
      </c>
      <c r="AH111" s="40">
        <f t="array" ref="AH111">SUM(_xlfn.NORM.DIST($AD$3:$AD$1003,$F111,$AB111,FALSE)*WindSpeedStep)</f>
        <v>0.99999999999639166</v>
      </c>
      <c r="AJ111" s="47">
        <f t="shared" si="27"/>
        <v>9</v>
      </c>
      <c r="AK111" s="83" t="b">
        <f>COUNTIF('Power Curve'!$D$2:$D$31,AJ111)&gt;0</f>
        <v>1</v>
      </c>
      <c r="AL111" s="83" t="b">
        <f t="shared" si="28"/>
        <v>0</v>
      </c>
      <c r="AM111" s="83" t="b">
        <f t="shared" si="34"/>
        <v>1</v>
      </c>
      <c r="AN111" s="47" t="str">
        <f t="shared" si="29"/>
        <v>Outer</v>
      </c>
      <c r="AO111" s="48" t="str">
        <f t="shared" si="30"/>
        <v>0.8-0.9</v>
      </c>
      <c r="AP111" s="49" t="str">
        <f t="shared" si="35"/>
        <v>11-12</v>
      </c>
      <c r="AQ111" s="49" t="str">
        <f t="shared" si="36"/>
        <v>Oct</v>
      </c>
      <c r="AR111" s="48" t="str">
        <f t="shared" si="37"/>
        <v>315-325</v>
      </c>
      <c r="AS111" s="49" t="str">
        <f t="shared" si="31"/>
        <v>HWS-HTI</v>
      </c>
    </row>
    <row r="112" spans="5:45" x14ac:dyDescent="0.3">
      <c r="E112" s="15">
        <v>40824.479166666664</v>
      </c>
      <c r="F112" s="21">
        <v>8.4700000000000006</v>
      </c>
      <c r="G112" s="21">
        <v>859.52998352050827</v>
      </c>
      <c r="H112" s="42">
        <v>1.1694530731533872</v>
      </c>
      <c r="I112" s="35">
        <v>316.39999999999998</v>
      </c>
      <c r="J112" s="43">
        <v>0.11688311688311687</v>
      </c>
      <c r="K112" s="44">
        <v>8.1177833268828076E-2</v>
      </c>
      <c r="L112" s="26">
        <f t="shared" si="19"/>
        <v>8.3399922536912019</v>
      </c>
      <c r="M112" s="26">
        <f t="shared" si="20"/>
        <v>0.64702266354891858</v>
      </c>
      <c r="N112" s="96">
        <f t="shared" si="21"/>
        <v>9</v>
      </c>
      <c r="O112" s="26">
        <f t="shared" si="22"/>
        <v>0.33115692853657774</v>
      </c>
      <c r="P112" s="3">
        <f>IF(L112&gt;'Power Curve'!$C$37,0,INDEX(Ci,$N112,1)*POWER(1-O112,3)+INDEX(Ci,$N112,2)*3*O112*POWER(1-O112,2)+INDEX(Ci,$N112,3)*3*POWER(O112,2)*(1-O112)+INDEX(Ci,$N112,4)*POWER(O112,3))</f>
        <v>982.30508222139667</v>
      </c>
      <c r="Q112" s="3">
        <f>MAX(0,MIN(P112-V112+W112,'Power Curve'!$C$39))</f>
        <v>981.02557103605102</v>
      </c>
      <c r="R112" s="3">
        <f t="shared" si="23"/>
        <v>859.52998352050827</v>
      </c>
      <c r="S112" s="3">
        <f t="shared" si="24"/>
        <v>121.49558751554275</v>
      </c>
      <c r="T112" s="3">
        <f t="shared" si="25"/>
        <v>121.49558751554275</v>
      </c>
      <c r="V112" s="37">
        <f t="array" ref="V112">SUM(_xlfn.NORM.DIST($AD$3:$AD$1003,$L112,$AA112,FALSE)*WindSpeedStep*$AE$3:$AE$1003)/AG112</f>
        <v>982.37393263181627</v>
      </c>
      <c r="W112" s="37">
        <f t="array" ref="W112">SUM(_xlfn.NORM.DIST($AD$3:$AD$1003,$L112,$AB112,FALSE)*WindSpeedStep*$AE$3:$AE$1003)/AH112</f>
        <v>981.09442144647062</v>
      </c>
      <c r="Y112" s="1">
        <f t="shared" si="26"/>
        <v>8</v>
      </c>
      <c r="Z112" s="99">
        <f>IF(L112&lt;'Power Curve'!$P$28,'Power Curve'!$Q$28,IF(L112&gt;'Power Curve'!$P$29,'Power Curve'!$Q$29,INDEX(ReferenceTurbulence,Y112)+(L112-INDEX(ReferenceTurbulenceWindSpeed,Y112))*(INDEX(ReferenceTurbulence,Y112+1)-INDEX(ReferenceTurbulence,Y112))/(INDEX(ReferenceTurbulenceWindSpeed,Y112+1)-INDEX(ReferenceTurbulenceWindSpeed,Y112))))</f>
        <v>0.1197768830366005</v>
      </c>
      <c r="AA112" s="100">
        <f t="shared" si="32"/>
        <v>0.99893827669652535</v>
      </c>
      <c r="AB112" s="29">
        <f t="shared" si="33"/>
        <v>0.97480428939247799</v>
      </c>
      <c r="AD112" s="29">
        <f>'Zero Turbulence Curve'!F111</f>
        <v>10.899999999999977</v>
      </c>
      <c r="AE112" s="29">
        <f>'Zero Turbulence Curve'!G111</f>
        <v>1918.5564347015347</v>
      </c>
      <c r="AF112" s="39"/>
      <c r="AG112" s="40">
        <f t="array" ref="AG112">SUM(_xlfn.NORM.DIST($AD$3:$AD$1003,$F112,$AA112,FALSE)*WindSpeedStep)</f>
        <v>1.0000000000000036</v>
      </c>
      <c r="AH112" s="40">
        <f t="array" ref="AH112">SUM(_xlfn.NORM.DIST($AD$3:$AD$1003,$F112,$AB112,FALSE)*WindSpeedStep)</f>
        <v>1.0000000000000036</v>
      </c>
      <c r="AJ112" s="47">
        <f t="shared" si="27"/>
        <v>8</v>
      </c>
      <c r="AK112" s="83" t="b">
        <f>COUNTIF('Power Curve'!$D$2:$D$31,AJ112)&gt;0</f>
        <v>1</v>
      </c>
      <c r="AL112" s="83" t="b">
        <f t="shared" si="28"/>
        <v>0</v>
      </c>
      <c r="AM112" s="83" t="b">
        <f t="shared" si="34"/>
        <v>1</v>
      </c>
      <c r="AN112" s="47" t="str">
        <f t="shared" si="29"/>
        <v>Outer</v>
      </c>
      <c r="AO112" s="48" t="str">
        <f t="shared" si="30"/>
        <v>0.6-0.7</v>
      </c>
      <c r="AP112" s="49" t="str">
        <f t="shared" si="35"/>
        <v>11-12</v>
      </c>
      <c r="AQ112" s="49" t="str">
        <f t="shared" si="36"/>
        <v>Oct</v>
      </c>
      <c r="AR112" s="48" t="str">
        <f t="shared" si="37"/>
        <v>315-325</v>
      </c>
      <c r="AS112" s="49" t="str">
        <f t="shared" si="31"/>
        <v>Inner-TI</v>
      </c>
    </row>
    <row r="113" spans="5:45" x14ac:dyDescent="0.3">
      <c r="E113" s="15">
        <v>40824.486111111109</v>
      </c>
      <c r="F113" s="21">
        <v>8.7200000000000006</v>
      </c>
      <c r="G113" s="21">
        <v>1213.670059204102</v>
      </c>
      <c r="H113" s="42">
        <v>1.1689460476685023</v>
      </c>
      <c r="I113" s="35">
        <v>303.7</v>
      </c>
      <c r="J113" s="43">
        <v>0.17775229357798164</v>
      </c>
      <c r="K113" s="44">
        <v>9.9349697537479478E-2</v>
      </c>
      <c r="L113" s="26">
        <f t="shared" si="19"/>
        <v>8.5849139088842765</v>
      </c>
      <c r="M113" s="26">
        <f t="shared" si="20"/>
        <v>0.68487609488348811</v>
      </c>
      <c r="N113" s="96">
        <f t="shared" si="21"/>
        <v>9</v>
      </c>
      <c r="O113" s="26">
        <f t="shared" si="22"/>
        <v>0.57596796888414648</v>
      </c>
      <c r="P113" s="3">
        <f>IF(L113&gt;'Power Curve'!$C$37,0,INDEX(Ci,$N113,1)*POWER(1-O113,3)+INDEX(Ci,$N113,2)*3*O113*POWER(1-O113,2)+INDEX(Ci,$N113,3)*3*POWER(O113,2)*(1-O113)+INDEX(Ci,$N113,4)*POWER(O113,3))</f>
        <v>1060.1097544932752</v>
      </c>
      <c r="Q113" s="3">
        <f>MAX(0,MIN(P113-V113+W113,'Power Curve'!$C$39))</f>
        <v>1076.4016129676083</v>
      </c>
      <c r="R113" s="3">
        <f t="shared" si="23"/>
        <v>1213.670059204102</v>
      </c>
      <c r="S113" s="3">
        <f t="shared" si="24"/>
        <v>-137.26844623649367</v>
      </c>
      <c r="T113" s="3">
        <f t="shared" si="25"/>
        <v>137.26844623649367</v>
      </c>
      <c r="V113" s="37">
        <f t="array" ref="V113">SUM(_xlfn.NORM.DIST($AD$3:$AD$1003,$L113,$AA113,FALSE)*WindSpeedStep*$AE$3:$AE$1003)/AG113</f>
        <v>1064.0908411894516</v>
      </c>
      <c r="W113" s="37">
        <f t="array" ref="W113">SUM(_xlfn.NORM.DIST($AD$3:$AD$1003,$L113,$AB113,FALSE)*WindSpeedStep*$AE$3:$AE$1003)/AH113</f>
        <v>1080.3826996637847</v>
      </c>
      <c r="Y113" s="1">
        <f t="shared" si="26"/>
        <v>8</v>
      </c>
      <c r="Z113" s="99">
        <f>IF(L113&lt;'Power Curve'!$P$28,'Power Curve'!$Q$28,IF(L113&gt;'Power Curve'!$P$29,'Power Curve'!$Q$29,INDEX(ReferenceTurbulence,Y113)+(L113-INDEX(ReferenceTurbulenceWindSpeed,Y113))*(INDEX(ReferenceTurbulence,Y113+1)-INDEX(ReferenceTurbulence,Y113))/(INDEX(ReferenceTurbulenceWindSpeed,Y113+1)-INDEX(ReferenceTurbulenceWindSpeed,Y113))))</f>
        <v>0.12005825508963787</v>
      </c>
      <c r="AA113" s="100">
        <f t="shared" si="32"/>
        <v>1.0306897839954086</v>
      </c>
      <c r="AB113" s="29">
        <f t="shared" si="33"/>
        <v>1.5259881374736959</v>
      </c>
      <c r="AD113" s="29">
        <f>'Zero Turbulence Curve'!F112</f>
        <v>10.999999999999977</v>
      </c>
      <c r="AE113" s="29">
        <f>'Zero Turbulence Curve'!G112</f>
        <v>1947.5478680529206</v>
      </c>
      <c r="AF113" s="39"/>
      <c r="AG113" s="40">
        <f t="array" ref="AG113">SUM(_xlfn.NORM.DIST($AD$3:$AD$1003,$F113,$AA113,FALSE)*WindSpeedStep)</f>
        <v>1.0000000000000033</v>
      </c>
      <c r="AH113" s="40">
        <f t="array" ref="AH113">SUM(_xlfn.NORM.DIST($AD$3:$AD$1003,$F113,$AB113,FALSE)*WindSpeedStep)</f>
        <v>0.99999999548803153</v>
      </c>
      <c r="AJ113" s="47">
        <f t="shared" si="27"/>
        <v>9</v>
      </c>
      <c r="AK113" s="83" t="b">
        <f>COUNTIF('Power Curve'!$D$2:$D$31,AJ113)&gt;0</f>
        <v>1</v>
      </c>
      <c r="AL113" s="83" t="b">
        <f t="shared" si="28"/>
        <v>0</v>
      </c>
      <c r="AM113" s="83" t="b">
        <f t="shared" si="34"/>
        <v>1</v>
      </c>
      <c r="AN113" s="47" t="str">
        <f t="shared" si="29"/>
        <v>Outer</v>
      </c>
      <c r="AO113" s="48" t="str">
        <f t="shared" si="30"/>
        <v>0.6-0.7</v>
      </c>
      <c r="AP113" s="49" t="str">
        <f t="shared" si="35"/>
        <v>11-12</v>
      </c>
      <c r="AQ113" s="49" t="str">
        <f t="shared" si="36"/>
        <v>Oct</v>
      </c>
      <c r="AR113" s="48" t="str">
        <f t="shared" si="37"/>
        <v>295-305</v>
      </c>
      <c r="AS113" s="49" t="str">
        <f t="shared" si="31"/>
        <v>HWS-HTI</v>
      </c>
    </row>
    <row r="114" spans="5:45" x14ac:dyDescent="0.3">
      <c r="E114" s="15">
        <v>40824.493055555555</v>
      </c>
      <c r="F114" s="21">
        <v>10.32</v>
      </c>
      <c r="G114" s="21">
        <v>1548.389953613279</v>
      </c>
      <c r="H114" s="42">
        <v>1.1699605376608431</v>
      </c>
      <c r="I114" s="35">
        <v>305.10000000000002</v>
      </c>
      <c r="J114" s="43">
        <v>0.10755813953488373</v>
      </c>
      <c r="K114" s="44">
        <v>0.11435006111137427</v>
      </c>
      <c r="L114" s="26">
        <f t="shared" si="19"/>
        <v>10.163065834238648</v>
      </c>
      <c r="M114" s="26">
        <f t="shared" si="20"/>
        <v>0.9287845622455424</v>
      </c>
      <c r="N114" s="96">
        <f t="shared" si="21"/>
        <v>11</v>
      </c>
      <c r="O114" s="26">
        <f t="shared" si="22"/>
        <v>0.20685085596765357</v>
      </c>
      <c r="P114" s="3">
        <f>IF(L114&gt;'Power Curve'!$C$37,0,INDEX(Ci,$N114,1)*POWER(1-O114,3)+INDEX(Ci,$N114,2)*3*O114*POWER(1-O114,2)+INDEX(Ci,$N114,3)*3*POWER(O114,2)*(1-O114)+INDEX(Ci,$N114,4)*POWER(O114,3))</f>
        <v>1579.9750656227945</v>
      </c>
      <c r="Q114" s="3">
        <f>MAX(0,MIN(P114-V114+W114,'Power Curve'!$C$39))</f>
        <v>1593.3091837260504</v>
      </c>
      <c r="R114" s="3">
        <f t="shared" si="23"/>
        <v>1548.389953613279</v>
      </c>
      <c r="S114" s="3">
        <f t="shared" si="24"/>
        <v>44.919230112771402</v>
      </c>
      <c r="T114" s="3">
        <f t="shared" si="25"/>
        <v>44.919230112771402</v>
      </c>
      <c r="V114" s="37">
        <f t="array" ref="V114">SUM(_xlfn.NORM.DIST($AD$3:$AD$1003,$L114,$AA114,FALSE)*WindSpeedStep*$AE$3:$AE$1003)/AG114</f>
        <v>1576.7996487828145</v>
      </c>
      <c r="W114" s="37">
        <f t="array" ref="W114">SUM(_xlfn.NORM.DIST($AD$3:$AD$1003,$L114,$AB114,FALSE)*WindSpeedStep*$AE$3:$AE$1003)/AH114</f>
        <v>1590.1337668860704</v>
      </c>
      <c r="Y114" s="1">
        <f t="shared" si="26"/>
        <v>10</v>
      </c>
      <c r="Z114" s="99">
        <f>IF(L114&lt;'Power Curve'!$P$28,'Power Curve'!$Q$28,IF(L114&gt;'Power Curve'!$P$29,'Power Curve'!$Q$29,INDEX(ReferenceTurbulence,Y114)+(L114-INDEX(ReferenceTurbulenceWindSpeed,Y114))*(INDEX(ReferenceTurbulence,Y114+1)-INDEX(ReferenceTurbulence,Y114))/(INDEX(ReferenceTurbulenceWindSpeed,Y114+1)-INDEX(ReferenceTurbulenceWindSpeed,Y114))))</f>
        <v>0.12001549782436627</v>
      </c>
      <c r="AA114" s="100">
        <f t="shared" si="32"/>
        <v>1.2197254055179596</v>
      </c>
      <c r="AB114" s="29">
        <f t="shared" si="33"/>
        <v>1.0931204531012499</v>
      </c>
      <c r="AD114" s="29">
        <f>'Zero Turbulence Curve'!F113</f>
        <v>11.099999999999977</v>
      </c>
      <c r="AE114" s="29">
        <f>'Zero Turbulence Curve'!G113</f>
        <v>1950.0059944357286</v>
      </c>
      <c r="AF114" s="39"/>
      <c r="AG114" s="40">
        <f t="array" ref="AG114">SUM(_xlfn.NORM.DIST($AD$3:$AD$1003,$F114,$AA114,FALSE)*WindSpeedStep)</f>
        <v>1.0000000000000036</v>
      </c>
      <c r="AH114" s="40">
        <f t="array" ref="AH114">SUM(_xlfn.NORM.DIST($AD$3:$AD$1003,$F114,$AB114,FALSE)*WindSpeedStep)</f>
        <v>1.0000000000000036</v>
      </c>
      <c r="AJ114" s="47">
        <f t="shared" si="27"/>
        <v>10</v>
      </c>
      <c r="AK114" s="83" t="b">
        <f>COUNTIF('Power Curve'!$D$2:$D$31,AJ114)&gt;0</f>
        <v>1</v>
      </c>
      <c r="AL114" s="83" t="b">
        <f t="shared" si="28"/>
        <v>0</v>
      </c>
      <c r="AM114" s="83" t="b">
        <f t="shared" si="34"/>
        <v>1</v>
      </c>
      <c r="AN114" s="47" t="str">
        <f t="shared" si="29"/>
        <v>Inner</v>
      </c>
      <c r="AO114" s="48" t="str">
        <f t="shared" si="30"/>
        <v>0.9-1.0</v>
      </c>
      <c r="AP114" s="49" t="str">
        <f t="shared" si="35"/>
        <v>11-12</v>
      </c>
      <c r="AQ114" s="49" t="str">
        <f t="shared" si="36"/>
        <v>Oct</v>
      </c>
      <c r="AR114" s="48" t="str">
        <f t="shared" si="37"/>
        <v>305-315</v>
      </c>
      <c r="AS114" s="49" t="str">
        <f t="shared" si="31"/>
        <v>Inner-TI</v>
      </c>
    </row>
    <row r="115" spans="5:45" x14ac:dyDescent="0.3">
      <c r="E115" s="15">
        <v>40824.5</v>
      </c>
      <c r="F115" s="21">
        <v>9.7100000000000009</v>
      </c>
      <c r="G115" s="21">
        <v>1550.3199768066461</v>
      </c>
      <c r="H115" s="42">
        <v>1.1706564575043175</v>
      </c>
      <c r="I115" s="35">
        <v>307.10000000000002</v>
      </c>
      <c r="J115" s="43">
        <v>0.13697219361483007</v>
      </c>
      <c r="K115" s="44">
        <v>7.2443345127361239E-2</v>
      </c>
      <c r="L115" s="26">
        <f t="shared" si="19"/>
        <v>9.5642375739248102</v>
      </c>
      <c r="M115" s="26">
        <f t="shared" si="20"/>
        <v>0.83623372424340525</v>
      </c>
      <c r="N115" s="96">
        <f t="shared" si="21"/>
        <v>10</v>
      </c>
      <c r="O115" s="26">
        <f t="shared" si="22"/>
        <v>0.59003537084609103</v>
      </c>
      <c r="P115" s="3">
        <f>IF(L115&gt;'Power Curve'!$C$37,0,INDEX(Ci,$N115,1)*POWER(1-O115,3)+INDEX(Ci,$N115,2)*3*O115*POWER(1-O115,2)+INDEX(Ci,$N115,3)*3*POWER(O115,2)*(1-O115)+INDEX(Ci,$N115,4)*POWER(O115,3))</f>
        <v>1393.3536862763717</v>
      </c>
      <c r="Q115" s="3">
        <f>MAX(0,MIN(P115-V115+W115,'Power Curve'!$C$39))</f>
        <v>1385.8906464116444</v>
      </c>
      <c r="R115" s="3">
        <f t="shared" si="23"/>
        <v>1550.3199768066461</v>
      </c>
      <c r="S115" s="3">
        <f t="shared" si="24"/>
        <v>-164.42933039500167</v>
      </c>
      <c r="T115" s="3">
        <f t="shared" si="25"/>
        <v>164.42933039500167</v>
      </c>
      <c r="V115" s="37">
        <f t="array" ref="V115">SUM(_xlfn.NORM.DIST($AD$3:$AD$1003,$L115,$AA115,FALSE)*WindSpeedStep*$AE$3:$AE$1003)/AG115</f>
        <v>1396.5583317957692</v>
      </c>
      <c r="W115" s="37">
        <f t="array" ref="W115">SUM(_xlfn.NORM.DIST($AD$3:$AD$1003,$L115,$AB115,FALSE)*WindSpeedStep*$AE$3:$AE$1003)/AH115</f>
        <v>1389.0952919310419</v>
      </c>
      <c r="Y115" s="1">
        <f t="shared" si="26"/>
        <v>9</v>
      </c>
      <c r="Z115" s="99">
        <f>IF(L115&lt;'Power Curve'!$P$28,'Power Curve'!$Q$28,IF(L115&gt;'Power Curve'!$P$29,'Power Curve'!$Q$29,INDEX(ReferenceTurbulence,Y115)+(L115-INDEX(ReferenceTurbulenceWindSpeed,Y115))*(INDEX(ReferenceTurbulence,Y115+1)-INDEX(ReferenceTurbulence,Y115))/(INDEX(ReferenceTurbulenceWindSpeed,Y115+1)-INDEX(ReferenceTurbulenceWindSpeed,Y115))))</f>
        <v>0.12023603261271551</v>
      </c>
      <c r="AA115" s="100">
        <f t="shared" si="32"/>
        <v>1.1499659808541824</v>
      </c>
      <c r="AB115" s="29">
        <f t="shared" si="33"/>
        <v>1.3100346007538617</v>
      </c>
      <c r="AD115" s="29">
        <f>'Zero Turbulence Curve'!F114</f>
        <v>11.199999999999976</v>
      </c>
      <c r="AE115" s="29">
        <f>'Zero Turbulence Curve'!G114</f>
        <v>1952.4641208185362</v>
      </c>
      <c r="AF115" s="39"/>
      <c r="AG115" s="40">
        <f t="array" ref="AG115">SUM(_xlfn.NORM.DIST($AD$3:$AD$1003,$F115,$AA115,FALSE)*WindSpeedStep)</f>
        <v>1.0000000000000036</v>
      </c>
      <c r="AH115" s="40">
        <f t="array" ref="AH115">SUM(_xlfn.NORM.DIST($AD$3:$AD$1003,$F115,$AB115,FALSE)*WindSpeedStep)</f>
        <v>0.99999999999995726</v>
      </c>
      <c r="AJ115" s="47">
        <f t="shared" si="27"/>
        <v>10</v>
      </c>
      <c r="AK115" s="83" t="b">
        <f>COUNTIF('Power Curve'!$D$2:$D$31,AJ115)&gt;0</f>
        <v>1</v>
      </c>
      <c r="AL115" s="83" t="b">
        <f t="shared" si="28"/>
        <v>0</v>
      </c>
      <c r="AM115" s="83" t="b">
        <f t="shared" si="34"/>
        <v>1</v>
      </c>
      <c r="AN115" s="47" t="str">
        <f t="shared" si="29"/>
        <v>Outer</v>
      </c>
      <c r="AO115" s="48" t="str">
        <f t="shared" si="30"/>
        <v>0.8-0.9</v>
      </c>
      <c r="AP115" s="49" t="str">
        <f t="shared" si="35"/>
        <v>12-13</v>
      </c>
      <c r="AQ115" s="49" t="str">
        <f t="shared" si="36"/>
        <v>Oct</v>
      </c>
      <c r="AR115" s="48" t="str">
        <f t="shared" si="37"/>
        <v>305-315</v>
      </c>
      <c r="AS115" s="49" t="str">
        <f t="shared" si="31"/>
        <v>Inner-TI</v>
      </c>
    </row>
    <row r="116" spans="5:45" x14ac:dyDescent="0.3">
      <c r="E116" s="15">
        <v>40824.506944444445</v>
      </c>
      <c r="F116" s="21">
        <v>10.15</v>
      </c>
      <c r="G116" s="21">
        <v>1652.9999694824189</v>
      </c>
      <c r="H116" s="42">
        <v>1.1706141130298431</v>
      </c>
      <c r="I116" s="35">
        <v>307.60000000000002</v>
      </c>
      <c r="J116" s="43">
        <v>0.11822660098522167</v>
      </c>
      <c r="K116" s="44">
        <v>5.4600409998637058E-2</v>
      </c>
      <c r="L116" s="26">
        <f t="shared" si="19"/>
        <v>9.9975119346509871</v>
      </c>
      <c r="M116" s="26">
        <f t="shared" si="20"/>
        <v>0.90319767338807677</v>
      </c>
      <c r="N116" s="96">
        <f t="shared" si="21"/>
        <v>11</v>
      </c>
      <c r="O116" s="26">
        <f t="shared" si="22"/>
        <v>4.6179843363516833E-2</v>
      </c>
      <c r="P116" s="3">
        <f>IF(L116&gt;'Power Curve'!$C$37,0,INDEX(Ci,$N116,1)*POWER(1-O116,3)+INDEX(Ci,$N116,2)*3*O116*POWER(1-O116,2)+INDEX(Ci,$N116,3)*3*POWER(O116,2)*(1-O116)+INDEX(Ci,$N116,4)*POWER(O116,3))</f>
        <v>1532.673377450106</v>
      </c>
      <c r="Q116" s="3">
        <f>MAX(0,MIN(P116-V116+W116,'Power Curve'!$C$39))</f>
        <v>1534.2867841970262</v>
      </c>
      <c r="R116" s="3">
        <f t="shared" si="23"/>
        <v>1652.9999694824189</v>
      </c>
      <c r="S116" s="3">
        <f t="shared" si="24"/>
        <v>-118.71318528539268</v>
      </c>
      <c r="T116" s="3">
        <f t="shared" si="25"/>
        <v>118.71318528539268</v>
      </c>
      <c r="V116" s="37">
        <f t="array" ref="V116">SUM(_xlfn.NORM.DIST($AD$3:$AD$1003,$L116,$AA116,FALSE)*WindSpeedStep*$AE$3:$AE$1003)/AG116</f>
        <v>1530.3052920839812</v>
      </c>
      <c r="W116" s="37">
        <f t="array" ref="W116">SUM(_xlfn.NORM.DIST($AD$3:$AD$1003,$L116,$AB116,FALSE)*WindSpeedStep*$AE$3:$AE$1003)/AH116</f>
        <v>1531.9186988309013</v>
      </c>
      <c r="Y116" s="1">
        <f t="shared" si="26"/>
        <v>10</v>
      </c>
      <c r="Z116" s="99">
        <f>IF(L116&lt;'Power Curve'!$P$28,'Power Curve'!$Q$28,IF(L116&gt;'Power Curve'!$P$29,'Power Curve'!$Q$29,INDEX(ReferenceTurbulence,Y116)+(L116-INDEX(ReferenceTurbulenceWindSpeed,Y116))*(INDEX(ReferenceTurbulence,Y116+1)-INDEX(ReferenceTurbulence,Y116))/(INDEX(ReferenceTurbulenceWindSpeed,Y116+1)-INDEX(ReferenceTurbulenceWindSpeed,Y116))))</f>
        <v>0.12001971839272073</v>
      </c>
      <c r="AA116" s="100">
        <f t="shared" si="32"/>
        <v>1.199898567024676</v>
      </c>
      <c r="AB116" s="29">
        <f t="shared" si="33"/>
        <v>1.1819718543429738</v>
      </c>
      <c r="AD116" s="29">
        <f>'Zero Turbulence Curve'!F115</f>
        <v>11.299999999999976</v>
      </c>
      <c r="AE116" s="29">
        <f>'Zero Turbulence Curve'!G115</f>
        <v>1954.9222472013441</v>
      </c>
      <c r="AF116" s="39"/>
      <c r="AG116" s="40">
        <f t="array" ref="AG116">SUM(_xlfn.NORM.DIST($AD$3:$AD$1003,$F116,$AA116,FALSE)*WindSpeedStep)</f>
        <v>1.0000000000000038</v>
      </c>
      <c r="AH116" s="40">
        <f t="array" ref="AH116">SUM(_xlfn.NORM.DIST($AD$3:$AD$1003,$F116,$AB116,FALSE)*WindSpeedStep)</f>
        <v>1.0000000000000042</v>
      </c>
      <c r="AJ116" s="47">
        <f t="shared" si="27"/>
        <v>10</v>
      </c>
      <c r="AK116" s="83" t="b">
        <f>COUNTIF('Power Curve'!$D$2:$D$31,AJ116)&gt;0</f>
        <v>1</v>
      </c>
      <c r="AL116" s="83" t="b">
        <f t="shared" si="28"/>
        <v>0</v>
      </c>
      <c r="AM116" s="83" t="b">
        <f t="shared" si="34"/>
        <v>1</v>
      </c>
      <c r="AN116" s="47" t="str">
        <f t="shared" si="29"/>
        <v>Outer</v>
      </c>
      <c r="AO116" s="48" t="str">
        <f t="shared" si="30"/>
        <v>0.9-1.0</v>
      </c>
      <c r="AP116" s="49" t="str">
        <f t="shared" si="35"/>
        <v>12-13</v>
      </c>
      <c r="AQ116" s="49" t="str">
        <f t="shared" si="36"/>
        <v>Oct</v>
      </c>
      <c r="AR116" s="48" t="str">
        <f t="shared" si="37"/>
        <v>305-315</v>
      </c>
      <c r="AS116" s="49" t="str">
        <f t="shared" si="31"/>
        <v>Inner-TI</v>
      </c>
    </row>
    <row r="117" spans="5:45" x14ac:dyDescent="0.3">
      <c r="E117" s="15">
        <v>40824.513888888891</v>
      </c>
      <c r="F117" s="21">
        <v>9.77</v>
      </c>
      <c r="G117" s="21">
        <v>1199.399963378904</v>
      </c>
      <c r="H117" s="42">
        <v>1.1706327266519474</v>
      </c>
      <c r="I117" s="35">
        <v>311.89999999999998</v>
      </c>
      <c r="J117" s="43">
        <v>0.10030706243602866</v>
      </c>
      <c r="K117" s="44">
        <v>0.12353906032709962</v>
      </c>
      <c r="L117" s="26">
        <f t="shared" si="19"/>
        <v>9.623271852592838</v>
      </c>
      <c r="M117" s="26">
        <f t="shared" si="20"/>
        <v>0.84535766231325216</v>
      </c>
      <c r="N117" s="96">
        <f t="shared" si="21"/>
        <v>10</v>
      </c>
      <c r="O117" s="26">
        <f t="shared" si="22"/>
        <v>0.65278498348973801</v>
      </c>
      <c r="P117" s="3">
        <f>IF(L117&gt;'Power Curve'!$C$37,0,INDEX(Ci,$N117,1)*POWER(1-O117,3)+INDEX(Ci,$N117,2)*3*O117*POWER(1-O117,2)+INDEX(Ci,$N117,3)*3*POWER(O117,2)*(1-O117)+INDEX(Ci,$N117,4)*POWER(O117,3))</f>
        <v>1413.9609637793337</v>
      </c>
      <c r="Q117" s="3">
        <f>MAX(0,MIN(P117-V117+W117,'Power Curve'!$C$39))</f>
        <v>1422.253667719033</v>
      </c>
      <c r="R117" s="3">
        <f t="shared" si="23"/>
        <v>1199.399963378904</v>
      </c>
      <c r="S117" s="3">
        <f t="shared" si="24"/>
        <v>222.85370434012907</v>
      </c>
      <c r="T117" s="3">
        <f t="shared" si="25"/>
        <v>222.85370434012907</v>
      </c>
      <c r="V117" s="37">
        <f t="array" ref="V117">SUM(_xlfn.NORM.DIST($AD$3:$AD$1003,$L117,$AA117,FALSE)*WindSpeedStep*$AE$3:$AE$1003)/AG117</f>
        <v>1415.6377225839065</v>
      </c>
      <c r="W117" s="37">
        <f t="array" ref="W117">SUM(_xlfn.NORM.DIST($AD$3:$AD$1003,$L117,$AB117,FALSE)*WindSpeedStep*$AE$3:$AE$1003)/AH117</f>
        <v>1423.9304265236058</v>
      </c>
      <c r="Y117" s="1">
        <f t="shared" si="26"/>
        <v>9</v>
      </c>
      <c r="Z117" s="99">
        <f>IF(L117&lt;'Power Curve'!$P$28,'Power Curve'!$Q$28,IF(L117&gt;'Power Curve'!$P$29,'Power Curve'!$Q$29,INDEX(ReferenceTurbulence,Y117)+(L117-INDEX(ReferenceTurbulenceWindSpeed,Y117))*(INDEX(ReferenceTurbulence,Y117+1)-INDEX(ReferenceTurbulence,Y117))/(INDEX(ReferenceTurbulenceWindSpeed,Y117+1)-INDEX(ReferenceTurbulenceWindSpeed,Y117))))</f>
        <v>0.12020310900691779</v>
      </c>
      <c r="AA117" s="100">
        <f t="shared" si="32"/>
        <v>1.1567471955004205</v>
      </c>
      <c r="AB117" s="29">
        <f t="shared" si="33"/>
        <v>0.96528213055690704</v>
      </c>
      <c r="AD117" s="29">
        <f>'Zero Turbulence Curve'!F116</f>
        <v>11.399999999999975</v>
      </c>
      <c r="AE117" s="29">
        <f>'Zero Turbulence Curve'!G116</f>
        <v>1957.380373584152</v>
      </c>
      <c r="AF117" s="39"/>
      <c r="AG117" s="40">
        <f t="array" ref="AG117">SUM(_xlfn.NORM.DIST($AD$3:$AD$1003,$F117,$AA117,FALSE)*WindSpeedStep)</f>
        <v>1.0000000000000038</v>
      </c>
      <c r="AH117" s="40">
        <f t="array" ref="AH117">SUM(_xlfn.NORM.DIST($AD$3:$AD$1003,$F117,$AB117,FALSE)*WindSpeedStep)</f>
        <v>1.0000000000000036</v>
      </c>
      <c r="AJ117" s="47">
        <f t="shared" si="27"/>
        <v>10</v>
      </c>
      <c r="AK117" s="83" t="b">
        <f>COUNTIF('Power Curve'!$D$2:$D$31,AJ117)&gt;0</f>
        <v>1</v>
      </c>
      <c r="AL117" s="83" t="b">
        <f t="shared" si="28"/>
        <v>0</v>
      </c>
      <c r="AM117" s="83" t="b">
        <f t="shared" si="34"/>
        <v>1</v>
      </c>
      <c r="AN117" s="47" t="str">
        <f t="shared" si="29"/>
        <v>Inner</v>
      </c>
      <c r="AO117" s="48" t="str">
        <f t="shared" si="30"/>
        <v>0.8-0.9</v>
      </c>
      <c r="AP117" s="49" t="str">
        <f t="shared" si="35"/>
        <v>12-13</v>
      </c>
      <c r="AQ117" s="49" t="str">
        <f t="shared" si="36"/>
        <v>Oct</v>
      </c>
      <c r="AR117" s="48" t="str">
        <f t="shared" si="37"/>
        <v>305-315</v>
      </c>
      <c r="AS117" s="49" t="str">
        <f t="shared" si="31"/>
        <v>Inner-TI</v>
      </c>
    </row>
    <row r="118" spans="5:45" x14ac:dyDescent="0.3">
      <c r="E118" s="15">
        <v>40824.520833333336</v>
      </c>
      <c r="F118" s="21">
        <v>10.42</v>
      </c>
      <c r="G118" s="21">
        <v>1423.730026245117</v>
      </c>
      <c r="H118" s="42">
        <v>1.1702518545352834</v>
      </c>
      <c r="I118" s="35">
        <v>307.60000000000002</v>
      </c>
      <c r="J118" s="43">
        <v>0.10076775431861805</v>
      </c>
      <c r="K118" s="44">
        <v>7.2636519778896846E-2</v>
      </c>
      <c r="L118" s="26">
        <f t="shared" si="19"/>
        <v>10.262396782258975</v>
      </c>
      <c r="M118" s="26">
        <f t="shared" si="20"/>
        <v>0.94413648046331322</v>
      </c>
      <c r="N118" s="96">
        <f t="shared" si="21"/>
        <v>11</v>
      </c>
      <c r="O118" s="26">
        <f t="shared" si="22"/>
        <v>0.30325211284595666</v>
      </c>
      <c r="P118" s="3">
        <f>IF(L118&gt;'Power Curve'!$C$37,0,INDEX(Ci,$N118,1)*POWER(1-O118,3)+INDEX(Ci,$N118,2)*3*O118*POWER(1-O118,2)+INDEX(Ci,$N118,3)*3*POWER(O118,2)*(1-O118)+INDEX(Ci,$N118,4)*POWER(O118,3))</f>
        <v>1607.7426406701068</v>
      </c>
      <c r="Q118" s="3">
        <f>MAX(0,MIN(P118-V118+W118,'Power Curve'!$C$39))</f>
        <v>1630.2568543480343</v>
      </c>
      <c r="R118" s="3">
        <f t="shared" si="23"/>
        <v>1423.730026245117</v>
      </c>
      <c r="S118" s="3">
        <f t="shared" si="24"/>
        <v>206.52682810291731</v>
      </c>
      <c r="T118" s="3">
        <f t="shared" si="25"/>
        <v>206.52682810291731</v>
      </c>
      <c r="V118" s="37">
        <f t="array" ref="V118">SUM(_xlfn.NORM.DIST($AD$3:$AD$1003,$L118,$AA118,FALSE)*WindSpeedStep*$AE$3:$AE$1003)/AG118</f>
        <v>1603.2905106171968</v>
      </c>
      <c r="W118" s="37">
        <f t="array" ref="W118">SUM(_xlfn.NORM.DIST($AD$3:$AD$1003,$L118,$AB118,FALSE)*WindSpeedStep*$AE$3:$AE$1003)/AH118</f>
        <v>1625.8047242951243</v>
      </c>
      <c r="Y118" s="1">
        <f t="shared" si="26"/>
        <v>10</v>
      </c>
      <c r="Z118" s="99">
        <f>IF(L118&lt;'Power Curve'!$P$28,'Power Curve'!$Q$28,IF(L118&gt;'Power Curve'!$P$29,'Power Curve'!$Q$29,INDEX(ReferenceTurbulence,Y118)+(L118-INDEX(ReferenceTurbulenceWindSpeed,Y118))*(INDEX(ReferenceTurbulence,Y118+1)-INDEX(ReferenceTurbulence,Y118))/(INDEX(ReferenceTurbulenceWindSpeed,Y118+1)-INDEX(ReferenceTurbulenceWindSpeed,Y118))))</f>
        <v>0.12001296551883389</v>
      </c>
      <c r="AA118" s="100">
        <f t="shared" si="32"/>
        <v>1.2316206711698383</v>
      </c>
      <c r="AB118" s="29">
        <f t="shared" si="33"/>
        <v>1.0341186776748488</v>
      </c>
      <c r="AD118" s="29">
        <f>'Zero Turbulence Curve'!F117</f>
        <v>11.499999999999975</v>
      </c>
      <c r="AE118" s="29">
        <f>'Zero Turbulence Curve'!G117</f>
        <v>1959.8384999669597</v>
      </c>
      <c r="AF118" s="39"/>
      <c r="AG118" s="40">
        <f t="array" ref="AG118">SUM(_xlfn.NORM.DIST($AD$3:$AD$1003,$F118,$AA118,FALSE)*WindSpeedStep)</f>
        <v>1.000000000000004</v>
      </c>
      <c r="AH118" s="40">
        <f t="array" ref="AH118">SUM(_xlfn.NORM.DIST($AD$3:$AD$1003,$F118,$AB118,FALSE)*WindSpeedStep)</f>
        <v>1.0000000000000029</v>
      </c>
      <c r="AJ118" s="47">
        <f t="shared" si="27"/>
        <v>10</v>
      </c>
      <c r="AK118" s="83" t="b">
        <f>COUNTIF('Power Curve'!$D$2:$D$31,AJ118)&gt;0</f>
        <v>1</v>
      </c>
      <c r="AL118" s="83" t="b">
        <f t="shared" si="28"/>
        <v>0</v>
      </c>
      <c r="AM118" s="83" t="b">
        <f t="shared" si="34"/>
        <v>1</v>
      </c>
      <c r="AN118" s="47" t="str">
        <f t="shared" si="29"/>
        <v>Outer</v>
      </c>
      <c r="AO118" s="48" t="str">
        <f t="shared" si="30"/>
        <v>0.9-1.0</v>
      </c>
      <c r="AP118" s="49" t="str">
        <f t="shared" si="35"/>
        <v>12-13</v>
      </c>
      <c r="AQ118" s="49" t="str">
        <f t="shared" si="36"/>
        <v>Oct</v>
      </c>
      <c r="AR118" s="48" t="str">
        <f t="shared" si="37"/>
        <v>305-315</v>
      </c>
      <c r="AS118" s="49" t="str">
        <f t="shared" si="31"/>
        <v>Inner-TI</v>
      </c>
    </row>
    <row r="119" spans="5:45" x14ac:dyDescent="0.3">
      <c r="E119" s="15">
        <v>40824.527777777781</v>
      </c>
      <c r="F119" s="21">
        <v>10.89</v>
      </c>
      <c r="G119" s="21">
        <v>1680.1099548339889</v>
      </c>
      <c r="H119" s="42">
        <v>1.1703364713637934</v>
      </c>
      <c r="I119" s="35">
        <v>305.5</v>
      </c>
      <c r="J119" s="43">
        <v>0.10468319559228649</v>
      </c>
      <c r="K119" s="44">
        <v>0.12514943942664056</v>
      </c>
      <c r="L119" s="26">
        <f t="shared" si="19"/>
        <v>10.725546496372628</v>
      </c>
      <c r="M119" s="26">
        <f t="shared" si="20"/>
        <v>1.0157177617796025</v>
      </c>
      <c r="N119" s="96">
        <f t="shared" si="21"/>
        <v>11</v>
      </c>
      <c r="O119" s="26">
        <f t="shared" si="22"/>
        <v>0.75274157663569152</v>
      </c>
      <c r="P119" s="3">
        <f>IF(L119&gt;'Power Curve'!$C$37,0,INDEX(Ci,$N119,1)*POWER(1-O119,3)+INDEX(Ci,$N119,2)*3*O119*POWER(1-O119,2)+INDEX(Ci,$N119,3)*3*POWER(O119,2)*(1-O119)+INDEX(Ci,$N119,4)*POWER(O119,3))</f>
        <v>1725.0094381932008</v>
      </c>
      <c r="Q119" s="3">
        <f>MAX(0,MIN(P119-V119+W119,'Power Curve'!$C$39))</f>
        <v>1748.3728396121205</v>
      </c>
      <c r="R119" s="3">
        <f t="shared" si="23"/>
        <v>1680.1099548339889</v>
      </c>
      <c r="S119" s="3">
        <f t="shared" si="24"/>
        <v>68.262884778131593</v>
      </c>
      <c r="T119" s="3">
        <f t="shared" si="25"/>
        <v>68.262884778131593</v>
      </c>
      <c r="V119" s="37">
        <f t="array" ref="V119">SUM(_xlfn.NORM.DIST($AD$3:$AD$1003,$L119,$AA119,FALSE)*WindSpeedStep*$AE$3:$AE$1003)/AG119</f>
        <v>1711.8741331629617</v>
      </c>
      <c r="W119" s="37">
        <f t="array" ref="W119">SUM(_xlfn.NORM.DIST($AD$3:$AD$1003,$L119,$AB119,FALSE)*WindSpeedStep*$AE$3:$AE$1003)/AH119</f>
        <v>1735.2375345818814</v>
      </c>
      <c r="Y119" s="1">
        <f t="shared" si="26"/>
        <v>10</v>
      </c>
      <c r="Z119" s="99">
        <f>IF(L119&lt;'Power Curve'!$P$28,'Power Curve'!$Q$28,IF(L119&gt;'Power Curve'!$P$29,'Power Curve'!$Q$29,INDEX(ReferenceTurbulence,Y119)+(L119-INDEX(ReferenceTurbulenceWindSpeed,Y119))*(INDEX(ReferenceTurbulence,Y119+1)-INDEX(ReferenceTurbulence,Y119))/(INDEX(ReferenceTurbulenceWindSpeed,Y119+1)-INDEX(ReferenceTurbulenceWindSpeed,Y119))))</f>
        <v>0.12000115815560274</v>
      </c>
      <c r="AA119" s="100">
        <f t="shared" si="32"/>
        <v>1.2870780014164824</v>
      </c>
      <c r="AB119" s="29">
        <f t="shared" si="33"/>
        <v>1.122784481713939</v>
      </c>
      <c r="AD119" s="29">
        <f>'Zero Turbulence Curve'!F118</f>
        <v>11.599999999999975</v>
      </c>
      <c r="AE119" s="29">
        <f>'Zero Turbulence Curve'!G118</f>
        <v>1962.2966263497676</v>
      </c>
      <c r="AF119" s="39"/>
      <c r="AG119" s="40">
        <f t="array" ref="AG119">SUM(_xlfn.NORM.DIST($AD$3:$AD$1003,$F119,$AA119,FALSE)*WindSpeedStep)</f>
        <v>1.0000000000000042</v>
      </c>
      <c r="AH119" s="40">
        <f t="array" ref="AH119">SUM(_xlfn.NORM.DIST($AD$3:$AD$1003,$F119,$AB119,FALSE)*WindSpeedStep)</f>
        <v>1.0000000000000033</v>
      </c>
      <c r="AJ119" s="47">
        <f t="shared" si="27"/>
        <v>11</v>
      </c>
      <c r="AK119" s="83" t="b">
        <f>COUNTIF('Power Curve'!$D$2:$D$31,AJ119)&gt;0</f>
        <v>1</v>
      </c>
      <c r="AL119" s="83" t="b">
        <f t="shared" si="28"/>
        <v>0</v>
      </c>
      <c r="AM119" s="83" t="b">
        <f t="shared" si="34"/>
        <v>1</v>
      </c>
      <c r="AN119" s="47" t="str">
        <f t="shared" si="29"/>
        <v>Inner</v>
      </c>
      <c r="AO119" s="48" t="str">
        <f t="shared" si="30"/>
        <v>1.0-1.1</v>
      </c>
      <c r="AP119" s="49" t="str">
        <f t="shared" si="35"/>
        <v>12-13</v>
      </c>
      <c r="AQ119" s="49" t="str">
        <f t="shared" si="36"/>
        <v>Oct</v>
      </c>
      <c r="AR119" s="48" t="str">
        <f t="shared" si="37"/>
        <v>305-315</v>
      </c>
      <c r="AS119" s="49" t="str">
        <f t="shared" si="31"/>
        <v>Inner-TI</v>
      </c>
    </row>
    <row r="120" spans="5:45" x14ac:dyDescent="0.3">
      <c r="E120" s="15">
        <v>40824.534722222219</v>
      </c>
      <c r="F120" s="21">
        <v>9</v>
      </c>
      <c r="G120" s="21">
        <v>1074.1000137329104</v>
      </c>
      <c r="H120" s="42">
        <v>1.1706513318618736</v>
      </c>
      <c r="I120" s="35">
        <v>306.3</v>
      </c>
      <c r="J120" s="43">
        <v>0.19555555555555557</v>
      </c>
      <c r="K120" s="44">
        <v>0.12703842868552281</v>
      </c>
      <c r="L120" s="26">
        <f t="shared" si="19"/>
        <v>8.8648828564347077</v>
      </c>
      <c r="M120" s="26">
        <f t="shared" si="20"/>
        <v>0.72814619822962789</v>
      </c>
      <c r="N120" s="96">
        <f t="shared" si="21"/>
        <v>9</v>
      </c>
      <c r="O120" s="26">
        <f t="shared" si="22"/>
        <v>0.85581047305473323</v>
      </c>
      <c r="P120" s="3">
        <f>IF(L120&gt;'Power Curve'!$C$37,0,INDEX(Ci,$N120,1)*POWER(1-O120,3)+INDEX(Ci,$N120,2)*3*O120*POWER(1-O120,2)+INDEX(Ci,$N120,3)*3*POWER(O120,2)*(1-O120)+INDEX(Ci,$N120,4)*POWER(O120,3))</f>
        <v>1150.9754593853113</v>
      </c>
      <c r="Q120" s="3">
        <f>MAX(0,MIN(P120-V120+W120,'Power Curve'!$C$39))</f>
        <v>1156.2264430143293</v>
      </c>
      <c r="R120" s="3">
        <f t="shared" si="23"/>
        <v>1074.1000137329104</v>
      </c>
      <c r="S120" s="3">
        <f t="shared" si="24"/>
        <v>82.12642928141895</v>
      </c>
      <c r="T120" s="3">
        <f t="shared" si="25"/>
        <v>82.12642928141895</v>
      </c>
      <c r="V120" s="37">
        <f t="array" ref="V120">SUM(_xlfn.NORM.DIST($AD$3:$AD$1003,$L120,$AA120,FALSE)*WindSpeedStep*$AE$3:$AE$1003)/AG120</f>
        <v>1159.7628041212256</v>
      </c>
      <c r="W120" s="37">
        <f t="array" ref="W120">SUM(_xlfn.NORM.DIST($AD$3:$AD$1003,$L120,$AB120,FALSE)*WindSpeedStep*$AE$3:$AE$1003)/AH120</f>
        <v>1165.0137877502436</v>
      </c>
      <c r="Y120" s="1">
        <f t="shared" si="26"/>
        <v>8</v>
      </c>
      <c r="Z120" s="99">
        <f>IF(L120&lt;'Power Curve'!$P$28,'Power Curve'!$Q$28,IF(L120&gt;'Power Curve'!$P$29,'Power Curve'!$Q$29,INDEX(ReferenceTurbulence,Y120)+(L120-INDEX(ReferenceTurbulenceWindSpeed,Y120))*(INDEX(ReferenceTurbulence,Y120+1)-INDEX(ReferenceTurbulence,Y120))/(INDEX(ReferenceTurbulenceWindSpeed,Y120+1)-INDEX(ReferenceTurbulenceWindSpeed,Y120))))</f>
        <v>0.12037989033866016</v>
      </c>
      <c r="AA120" s="100">
        <f t="shared" si="32"/>
        <v>1.0671536261226786</v>
      </c>
      <c r="AB120" s="29">
        <f t="shared" si="33"/>
        <v>1.7335770919250095</v>
      </c>
      <c r="AD120" s="29">
        <f>'Zero Turbulence Curve'!F119</f>
        <v>11.699999999999974</v>
      </c>
      <c r="AE120" s="29">
        <f>'Zero Turbulence Curve'!G119</f>
        <v>1964.7547527325753</v>
      </c>
      <c r="AF120" s="39"/>
      <c r="AG120" s="40">
        <f t="array" ref="AG120">SUM(_xlfn.NORM.DIST($AD$3:$AD$1003,$F120,$AA120,FALSE)*WindSpeedStep)</f>
        <v>1.0000000000000038</v>
      </c>
      <c r="AH120" s="40">
        <f t="array" ref="AH120">SUM(_xlfn.NORM.DIST($AD$3:$AD$1003,$F120,$AB120,FALSE)*WindSpeedStep)</f>
        <v>0.99999991108899355</v>
      </c>
      <c r="AJ120" s="47">
        <f t="shared" si="27"/>
        <v>9</v>
      </c>
      <c r="AK120" s="83" t="b">
        <f>COUNTIF('Power Curve'!$D$2:$D$31,AJ120)&gt;0</f>
        <v>1</v>
      </c>
      <c r="AL120" s="83" t="b">
        <f t="shared" si="28"/>
        <v>0</v>
      </c>
      <c r="AM120" s="83" t="b">
        <f t="shared" si="34"/>
        <v>1</v>
      </c>
      <c r="AN120" s="47" t="str">
        <f t="shared" si="29"/>
        <v>Outer</v>
      </c>
      <c r="AO120" s="48" t="str">
        <f t="shared" si="30"/>
        <v>0.7-0.8</v>
      </c>
      <c r="AP120" s="49" t="str">
        <f t="shared" si="35"/>
        <v>12-13</v>
      </c>
      <c r="AQ120" s="49" t="str">
        <f t="shared" si="36"/>
        <v>Oct</v>
      </c>
      <c r="AR120" s="48" t="str">
        <f t="shared" si="37"/>
        <v>305-315</v>
      </c>
      <c r="AS120" s="49" t="str">
        <f t="shared" si="31"/>
        <v>HWS-HTI</v>
      </c>
    </row>
    <row r="121" spans="5:45" x14ac:dyDescent="0.3">
      <c r="E121" s="15">
        <v>40824.541666666664</v>
      </c>
      <c r="F121" s="21">
        <v>8.81</v>
      </c>
      <c r="G121" s="21">
        <v>1261.109962463376</v>
      </c>
      <c r="H121" s="42">
        <v>1.1707545594165887</v>
      </c>
      <c r="I121" s="35">
        <v>310.8</v>
      </c>
      <c r="J121" s="43">
        <v>0.14869466515323496</v>
      </c>
      <c r="K121" s="44">
        <v>7.1872695673941375E-2</v>
      </c>
      <c r="L121" s="26">
        <f t="shared" si="19"/>
        <v>8.6779903883504304</v>
      </c>
      <c r="M121" s="26">
        <f t="shared" si="20"/>
        <v>0.69926136482443346</v>
      </c>
      <c r="N121" s="96">
        <f t="shared" si="21"/>
        <v>9</v>
      </c>
      <c r="O121" s="26">
        <f t="shared" si="22"/>
        <v>0.66900241188607568</v>
      </c>
      <c r="P121" s="3">
        <f>IF(L121&gt;'Power Curve'!$C$37,0,INDEX(Ci,$N121,1)*POWER(1-O121,3)+INDEX(Ci,$N121,2)*3*O121*POWER(1-O121,2)+INDEX(Ci,$N121,3)*3*POWER(O121,2)*(1-O121)+INDEX(Ci,$N121,4)*POWER(O121,3))</f>
        <v>1090.1326368336702</v>
      </c>
      <c r="Q121" s="3">
        <f>MAX(0,MIN(P121-V121+W121,'Power Curve'!$C$39))</f>
        <v>1098.4508094025364</v>
      </c>
      <c r="R121" s="3">
        <f t="shared" si="23"/>
        <v>1261.109962463376</v>
      </c>
      <c r="S121" s="3">
        <f t="shared" si="24"/>
        <v>-162.65915306083957</v>
      </c>
      <c r="T121" s="3">
        <f t="shared" si="25"/>
        <v>162.65915306083957</v>
      </c>
      <c r="V121" s="37">
        <f t="array" ref="V121">SUM(_xlfn.NORM.DIST($AD$3:$AD$1003,$L121,$AA121,FALSE)*WindSpeedStep*$AE$3:$AE$1003)/AG121</f>
        <v>1095.7064850031602</v>
      </c>
      <c r="W121" s="37">
        <f t="array" ref="W121">SUM(_xlfn.NORM.DIST($AD$3:$AD$1003,$L121,$AB121,FALSE)*WindSpeedStep*$AE$3:$AE$1003)/AH121</f>
        <v>1104.0246575720264</v>
      </c>
      <c r="Y121" s="1">
        <f t="shared" si="26"/>
        <v>8</v>
      </c>
      <c r="Z121" s="99">
        <f>IF(L121&lt;'Power Curve'!$P$28,'Power Curve'!$Q$28,IF(L121&gt;'Power Curve'!$P$29,'Power Curve'!$Q$29,INDEX(ReferenceTurbulence,Y121)+(L121-INDEX(ReferenceTurbulenceWindSpeed,Y121))*(INDEX(ReferenceTurbulence,Y121+1)-INDEX(ReferenceTurbulence,Y121))/(INDEX(ReferenceTurbulenceWindSpeed,Y121+1)-INDEX(ReferenceTurbulenceWindSpeed,Y121))))</f>
        <v>0.12016518365051272</v>
      </c>
      <c r="AA121" s="100">
        <f t="shared" si="32"/>
        <v>1.0427923087335136</v>
      </c>
      <c r="AB121" s="29">
        <f t="shared" si="33"/>
        <v>1.2903708749987586</v>
      </c>
      <c r="AD121" s="29">
        <f>'Zero Turbulence Curve'!F120</f>
        <v>11.799999999999974</v>
      </c>
      <c r="AE121" s="29">
        <f>'Zero Turbulence Curve'!G120</f>
        <v>1967.2128791153832</v>
      </c>
      <c r="AF121" s="39"/>
      <c r="AG121" s="40">
        <f t="array" ref="AG121">SUM(_xlfn.NORM.DIST($AD$3:$AD$1003,$F121,$AA121,FALSE)*WindSpeedStep)</f>
        <v>1.0000000000000036</v>
      </c>
      <c r="AH121" s="40">
        <f t="array" ref="AH121">SUM(_xlfn.NORM.DIST($AD$3:$AD$1003,$F121,$AB121,FALSE)*WindSpeedStep)</f>
        <v>0.99999999999674682</v>
      </c>
      <c r="AJ121" s="47">
        <f t="shared" si="27"/>
        <v>9</v>
      </c>
      <c r="AK121" s="83" t="b">
        <f>COUNTIF('Power Curve'!$D$2:$D$31,AJ121)&gt;0</f>
        <v>1</v>
      </c>
      <c r="AL121" s="83" t="b">
        <f t="shared" si="28"/>
        <v>0</v>
      </c>
      <c r="AM121" s="83" t="b">
        <f t="shared" si="34"/>
        <v>1</v>
      </c>
      <c r="AN121" s="47" t="str">
        <f t="shared" si="29"/>
        <v>Outer</v>
      </c>
      <c r="AO121" s="48" t="str">
        <f t="shared" si="30"/>
        <v>0.6-0.7</v>
      </c>
      <c r="AP121" s="49" t="str">
        <f t="shared" si="35"/>
        <v>13-14</v>
      </c>
      <c r="AQ121" s="49" t="str">
        <f t="shared" si="36"/>
        <v>Oct</v>
      </c>
      <c r="AR121" s="48" t="str">
        <f t="shared" si="37"/>
        <v>305-315</v>
      </c>
      <c r="AS121" s="49" t="str">
        <f t="shared" si="31"/>
        <v>HWS-HTI</v>
      </c>
    </row>
    <row r="122" spans="5:45" x14ac:dyDescent="0.3">
      <c r="E122" s="15">
        <v>40824.548611111109</v>
      </c>
      <c r="F122" s="21">
        <v>10.16</v>
      </c>
      <c r="G122" s="21">
        <v>1557.7899475097629</v>
      </c>
      <c r="H122" s="42">
        <v>1.1707968798851707</v>
      </c>
      <c r="I122" s="35">
        <v>312.10000000000002</v>
      </c>
      <c r="J122" s="43">
        <v>9.3503937007874016E-2</v>
      </c>
      <c r="K122" s="44">
        <v>0.14304370383791212</v>
      </c>
      <c r="L122" s="26">
        <f t="shared" si="19"/>
        <v>10.007882486253198</v>
      </c>
      <c r="M122" s="26">
        <f t="shared" si="20"/>
        <v>0.9048004755684983</v>
      </c>
      <c r="N122" s="96">
        <f t="shared" si="21"/>
        <v>11</v>
      </c>
      <c r="O122" s="26">
        <f t="shared" si="22"/>
        <v>5.6244523394254627E-2</v>
      </c>
      <c r="P122" s="3">
        <f>IF(L122&gt;'Power Curve'!$C$37,0,INDEX(Ci,$N122,1)*POWER(1-O122,3)+INDEX(Ci,$N122,2)*3*O122*POWER(1-O122,2)+INDEX(Ci,$N122,3)*3*POWER(O122,2)*(1-O122)+INDEX(Ci,$N122,4)*POWER(O122,3))</f>
        <v>1535.6606755440555</v>
      </c>
      <c r="Q122" s="3">
        <f>MAX(0,MIN(P122-V122+W122,'Power Curve'!$C$39))</f>
        <v>1558.8588826723167</v>
      </c>
      <c r="R122" s="3">
        <f t="shared" si="23"/>
        <v>1557.7899475097629</v>
      </c>
      <c r="S122" s="3">
        <f t="shared" si="24"/>
        <v>1.0689351625537711</v>
      </c>
      <c r="T122" s="3">
        <f t="shared" si="25"/>
        <v>1.0689351625537711</v>
      </c>
      <c r="V122" s="37">
        <f t="array" ref="V122">SUM(_xlfn.NORM.DIST($AD$3:$AD$1003,$L122,$AA122,FALSE)*WindSpeedStep*$AE$3:$AE$1003)/AG122</f>
        <v>1533.3002470946349</v>
      </c>
      <c r="W122" s="37">
        <f t="array" ref="W122">SUM(_xlfn.NORM.DIST($AD$3:$AD$1003,$L122,$AB122,FALSE)*WindSpeedStep*$AE$3:$AE$1003)/AH122</f>
        <v>1556.498454222896</v>
      </c>
      <c r="Y122" s="1">
        <f t="shared" si="26"/>
        <v>10</v>
      </c>
      <c r="Z122" s="99">
        <f>IF(L122&lt;'Power Curve'!$P$28,'Power Curve'!$Q$28,IF(L122&gt;'Power Curve'!$P$29,'Power Curve'!$Q$29,INDEX(ReferenceTurbulence,Y122)+(L122-INDEX(ReferenceTurbulenceWindSpeed,Y122))*(INDEX(ReferenceTurbulence,Y122+1)-INDEX(ReferenceTurbulence,Y122))/(INDEX(ReferenceTurbulenceWindSpeed,Y122+1)-INDEX(ReferenceTurbulenceWindSpeed,Y122))))</f>
        <v>0.12001945400980966</v>
      </c>
      <c r="AA122" s="100">
        <f t="shared" si="32"/>
        <v>1.2011405917944453</v>
      </c>
      <c r="AB122" s="29">
        <f t="shared" si="33"/>
        <v>0.93577641357682462</v>
      </c>
      <c r="AD122" s="29">
        <f>'Zero Turbulence Curve'!F121</f>
        <v>11.899999999999974</v>
      </c>
      <c r="AE122" s="29">
        <f>'Zero Turbulence Curve'!G121</f>
        <v>1969.6710054981911</v>
      </c>
      <c r="AF122" s="39"/>
      <c r="AG122" s="40">
        <f t="array" ref="AG122">SUM(_xlfn.NORM.DIST($AD$3:$AD$1003,$F122,$AA122,FALSE)*WindSpeedStep)</f>
        <v>1.0000000000000036</v>
      </c>
      <c r="AH122" s="40">
        <f t="array" ref="AH122">SUM(_xlfn.NORM.DIST($AD$3:$AD$1003,$F122,$AB122,FALSE)*WindSpeedStep)</f>
        <v>1.0000000000000033</v>
      </c>
      <c r="AJ122" s="47">
        <f t="shared" si="27"/>
        <v>10</v>
      </c>
      <c r="AK122" s="83" t="b">
        <f>COUNTIF('Power Curve'!$D$2:$D$31,AJ122)&gt;0</f>
        <v>1</v>
      </c>
      <c r="AL122" s="83" t="b">
        <f t="shared" si="28"/>
        <v>0</v>
      </c>
      <c r="AM122" s="83" t="b">
        <f t="shared" si="34"/>
        <v>1</v>
      </c>
      <c r="AN122" s="47" t="str">
        <f t="shared" si="29"/>
        <v>Outer</v>
      </c>
      <c r="AO122" s="48" t="str">
        <f t="shared" si="30"/>
        <v>0.9-1.0</v>
      </c>
      <c r="AP122" s="49" t="str">
        <f t="shared" si="35"/>
        <v>13-14</v>
      </c>
      <c r="AQ122" s="49" t="str">
        <f t="shared" si="36"/>
        <v>Oct</v>
      </c>
      <c r="AR122" s="48" t="str">
        <f t="shared" si="37"/>
        <v>305-315</v>
      </c>
      <c r="AS122" s="49" t="str">
        <f t="shared" si="31"/>
        <v>HWS-LTI</v>
      </c>
    </row>
    <row r="123" spans="5:45" x14ac:dyDescent="0.3">
      <c r="E123" s="15">
        <v>40824.555555555555</v>
      </c>
      <c r="F123" s="21">
        <v>8.44</v>
      </c>
      <c r="G123" s="21">
        <v>1076.0099945068357</v>
      </c>
      <c r="H123" s="42">
        <v>1.1700965734399933</v>
      </c>
      <c r="I123" s="35">
        <v>316.60000000000002</v>
      </c>
      <c r="J123" s="43">
        <v>0.13625592417061611</v>
      </c>
      <c r="K123" s="44">
        <v>0.16226349851336622</v>
      </c>
      <c r="L123" s="26">
        <f t="shared" si="19"/>
        <v>8.3119767464953185</v>
      </c>
      <c r="M123" s="26">
        <f t="shared" si="20"/>
        <v>0.64269277660157409</v>
      </c>
      <c r="N123" s="96">
        <f t="shared" si="21"/>
        <v>9</v>
      </c>
      <c r="O123" s="26">
        <f t="shared" si="22"/>
        <v>0.30315407408468215</v>
      </c>
      <c r="P123" s="3">
        <f>IF(L123&gt;'Power Curve'!$C$37,0,INDEX(Ci,$N123,1)*POWER(1-O123,3)+INDEX(Ci,$N123,2)*3*O123*POWER(1-O123,2)+INDEX(Ci,$N123,3)*3*POWER(O123,2)*(1-O123)+INDEX(Ci,$N123,4)*POWER(O123,3))</f>
        <v>973.53619113394961</v>
      </c>
      <c r="Q123" s="3">
        <f>MAX(0,MIN(P123-V123+W123,'Power Curve'!$C$39))</f>
        <v>980.76857390903876</v>
      </c>
      <c r="R123" s="3">
        <f t="shared" si="23"/>
        <v>1076.0099945068357</v>
      </c>
      <c r="S123" s="3">
        <f t="shared" si="24"/>
        <v>-95.241420597796946</v>
      </c>
      <c r="T123" s="3">
        <f t="shared" si="25"/>
        <v>95.241420597796946</v>
      </c>
      <c r="V123" s="37">
        <f t="array" ref="V123">SUM(_xlfn.NORM.DIST($AD$3:$AD$1003,$L123,$AA123,FALSE)*WindSpeedStep*$AE$3:$AE$1003)/AG123</f>
        <v>973.19328291500517</v>
      </c>
      <c r="W123" s="37">
        <f t="array" ref="W123">SUM(_xlfn.NORM.DIST($AD$3:$AD$1003,$L123,$AB123,FALSE)*WindSpeedStep*$AE$3:$AE$1003)/AH123</f>
        <v>980.42566569009432</v>
      </c>
      <c r="Y123" s="1">
        <f t="shared" si="26"/>
        <v>8</v>
      </c>
      <c r="Z123" s="99">
        <f>IF(L123&lt;'Power Curve'!$P$28,'Power Curve'!$Q$28,IF(L123&gt;'Power Curve'!$P$29,'Power Curve'!$Q$29,INDEX(ReferenceTurbulence,Y123)+(L123-INDEX(ReferenceTurbulenceWindSpeed,Y123))*(INDEX(ReferenceTurbulence,Y123+1)-INDEX(ReferenceTurbulence,Y123))/(INDEX(ReferenceTurbulenceWindSpeed,Y123+1)-INDEX(ReferenceTurbulenceWindSpeed,Y123))))</f>
        <v>0.11974469812926605</v>
      </c>
      <c r="AA123" s="100">
        <f t="shared" si="32"/>
        <v>0.99531514636656093</v>
      </c>
      <c r="AB123" s="29">
        <f t="shared" si="33"/>
        <v>1.1325560732783906</v>
      </c>
      <c r="AD123" s="29">
        <f>'Zero Turbulence Curve'!F122</f>
        <v>11.999999999999973</v>
      </c>
      <c r="AE123" s="29">
        <f>'Zero Turbulence Curve'!G122</f>
        <v>1972.1291318809988</v>
      </c>
      <c r="AF123" s="39"/>
      <c r="AG123" s="40">
        <f t="array" ref="AG123">SUM(_xlfn.NORM.DIST($AD$3:$AD$1003,$F123,$AA123,FALSE)*WindSpeedStep)</f>
        <v>1.0000000000000031</v>
      </c>
      <c r="AH123" s="40">
        <f t="array" ref="AH123">SUM(_xlfn.NORM.DIST($AD$3:$AD$1003,$F123,$AB123,FALSE)*WindSpeedStep)</f>
        <v>0.99999999999997158</v>
      </c>
      <c r="AJ123" s="47">
        <f t="shared" si="27"/>
        <v>8</v>
      </c>
      <c r="AK123" s="83" t="b">
        <f>COUNTIF('Power Curve'!$D$2:$D$31,AJ123)&gt;0</f>
        <v>1</v>
      </c>
      <c r="AL123" s="83" t="b">
        <f t="shared" si="28"/>
        <v>0</v>
      </c>
      <c r="AM123" s="83" t="b">
        <f t="shared" si="34"/>
        <v>1</v>
      </c>
      <c r="AN123" s="47" t="str">
        <f t="shared" si="29"/>
        <v>Inner</v>
      </c>
      <c r="AO123" s="48" t="str">
        <f t="shared" si="30"/>
        <v>0.6-0.7</v>
      </c>
      <c r="AP123" s="49" t="str">
        <f t="shared" si="35"/>
        <v>13-14</v>
      </c>
      <c r="AQ123" s="49" t="str">
        <f t="shared" si="36"/>
        <v>Oct</v>
      </c>
      <c r="AR123" s="48" t="str">
        <f t="shared" si="37"/>
        <v>315-325</v>
      </c>
      <c r="AS123" s="49" t="str">
        <f t="shared" si="31"/>
        <v>Inner-TI</v>
      </c>
    </row>
    <row r="124" spans="5:45" x14ac:dyDescent="0.3">
      <c r="E124" s="15">
        <v>40824.5625</v>
      </c>
      <c r="F124" s="21">
        <v>9.75</v>
      </c>
      <c r="G124" s="21">
        <v>1350.159988403323</v>
      </c>
      <c r="H124" s="42">
        <v>1.1701388349871971</v>
      </c>
      <c r="I124" s="35">
        <v>319.39999999999998</v>
      </c>
      <c r="J124" s="43">
        <v>0.11794871794871795</v>
      </c>
      <c r="K124" s="44">
        <v>0.16102557840572512</v>
      </c>
      <c r="L124" s="26">
        <f t="shared" si="19"/>
        <v>9.6022214402234685</v>
      </c>
      <c r="M124" s="26">
        <f t="shared" si="20"/>
        <v>0.84210425322388383</v>
      </c>
      <c r="N124" s="96">
        <f t="shared" si="21"/>
        <v>10</v>
      </c>
      <c r="O124" s="26">
        <f t="shared" si="22"/>
        <v>0.63040975926459031</v>
      </c>
      <c r="P124" s="3">
        <f>IF(L124&gt;'Power Curve'!$C$37,0,INDEX(Ci,$N124,1)*POWER(1-O124,3)+INDEX(Ci,$N124,2)*3*O124*POWER(1-O124,2)+INDEX(Ci,$N124,3)*3*POWER(O124,2)*(1-O124)+INDEX(Ci,$N124,4)*POWER(O124,3))</f>
        <v>1406.6501260029852</v>
      </c>
      <c r="Q124" s="3">
        <f>MAX(0,MIN(P124-V124+W124,'Power Curve'!$C$39))</f>
        <v>1407.6532384520297</v>
      </c>
      <c r="R124" s="3">
        <f t="shared" si="23"/>
        <v>1350.159988403323</v>
      </c>
      <c r="S124" s="3">
        <f t="shared" si="24"/>
        <v>57.493250048706614</v>
      </c>
      <c r="T124" s="3">
        <f t="shared" si="25"/>
        <v>57.493250048706614</v>
      </c>
      <c r="V124" s="37">
        <f t="array" ref="V124">SUM(_xlfn.NORM.DIST($AD$3:$AD$1003,$L124,$AA124,FALSE)*WindSpeedStep*$AE$3:$AE$1003)/AG124</f>
        <v>1408.8605917102598</v>
      </c>
      <c r="W124" s="37">
        <f t="array" ref="W124">SUM(_xlfn.NORM.DIST($AD$3:$AD$1003,$L124,$AB124,FALSE)*WindSpeedStep*$AE$3:$AE$1003)/AH124</f>
        <v>1409.8637041593042</v>
      </c>
      <c r="Y124" s="1">
        <f t="shared" si="26"/>
        <v>9</v>
      </c>
      <c r="Z124" s="99">
        <f>IF(L124&lt;'Power Curve'!$P$28,'Power Curve'!$Q$28,IF(L124&gt;'Power Curve'!$P$29,'Power Curve'!$Q$29,INDEX(ReferenceTurbulence,Y124)+(L124-INDEX(ReferenceTurbulenceWindSpeed,Y124))*(INDEX(ReferenceTurbulence,Y124+1)-INDEX(ReferenceTurbulence,Y124))/(INDEX(ReferenceTurbulenceWindSpeed,Y124+1)-INDEX(ReferenceTurbulenceWindSpeed,Y124))))</f>
        <v>0.12021484888914157</v>
      </c>
      <c r="AA124" s="100">
        <f t="shared" si="32"/>
        <v>1.1543295994365395</v>
      </c>
      <c r="AB124" s="29">
        <f t="shared" si="33"/>
        <v>1.13256970833405</v>
      </c>
      <c r="AD124" s="29">
        <f>'Zero Turbulence Curve'!F123</f>
        <v>12.099999999999973</v>
      </c>
      <c r="AE124" s="29">
        <f>'Zero Turbulence Curve'!G123</f>
        <v>1972.9009447280348</v>
      </c>
      <c r="AF124" s="39"/>
      <c r="AG124" s="40">
        <f t="array" ref="AG124">SUM(_xlfn.NORM.DIST($AD$3:$AD$1003,$F124,$AA124,FALSE)*WindSpeedStep)</f>
        <v>1.000000000000004</v>
      </c>
      <c r="AH124" s="40">
        <f t="array" ref="AH124">SUM(_xlfn.NORM.DIST($AD$3:$AD$1003,$F124,$AB124,FALSE)*WindSpeedStep)</f>
        <v>1.0000000000000036</v>
      </c>
      <c r="AJ124" s="47">
        <f t="shared" si="27"/>
        <v>10</v>
      </c>
      <c r="AK124" s="83" t="b">
        <f>COUNTIF('Power Curve'!$D$2:$D$31,AJ124)&gt;0</f>
        <v>1</v>
      </c>
      <c r="AL124" s="83" t="b">
        <f t="shared" si="28"/>
        <v>0</v>
      </c>
      <c r="AM124" s="83" t="b">
        <f t="shared" si="34"/>
        <v>1</v>
      </c>
      <c r="AN124" s="47" t="str">
        <f t="shared" si="29"/>
        <v>Inner</v>
      </c>
      <c r="AO124" s="48" t="str">
        <f t="shared" si="30"/>
        <v>0.8-0.9</v>
      </c>
      <c r="AP124" s="49" t="str">
        <f t="shared" si="35"/>
        <v>13-14</v>
      </c>
      <c r="AQ124" s="49" t="str">
        <f t="shared" si="36"/>
        <v>Oct</v>
      </c>
      <c r="AR124" s="48" t="str">
        <f t="shared" si="37"/>
        <v>315-325</v>
      </c>
      <c r="AS124" s="49" t="str">
        <f t="shared" si="31"/>
        <v>Inner-TI</v>
      </c>
    </row>
    <row r="125" spans="5:45" x14ac:dyDescent="0.3">
      <c r="E125" s="15">
        <v>40824.569444444445</v>
      </c>
      <c r="F125" s="21">
        <v>8.44</v>
      </c>
      <c r="G125" s="21">
        <v>874.61997985839844</v>
      </c>
      <c r="H125" s="42">
        <v>1.17070709002451</v>
      </c>
      <c r="I125" s="35">
        <v>316.89999999999998</v>
      </c>
      <c r="J125" s="43">
        <v>0.12322274881516589</v>
      </c>
      <c r="K125" s="44">
        <v>9.609561061923802E-2</v>
      </c>
      <c r="L125" s="26">
        <f t="shared" si="19"/>
        <v>8.3134221307027083</v>
      </c>
      <c r="M125" s="26">
        <f t="shared" si="20"/>
        <v>0.64291616539013741</v>
      </c>
      <c r="N125" s="96">
        <f t="shared" si="21"/>
        <v>9</v>
      </c>
      <c r="O125" s="26">
        <f t="shared" si="22"/>
        <v>0.30459880550801877</v>
      </c>
      <c r="P125" s="3">
        <f>IF(L125&gt;'Power Curve'!$C$37,0,INDEX(Ci,$N125,1)*POWER(1-O125,3)+INDEX(Ci,$N125,2)*3*O125*POWER(1-O125,2)+INDEX(Ci,$N125,3)*3*POWER(O125,2)*(1-O125)+INDEX(Ci,$N125,4)*POWER(O125,3))</f>
        <v>973.98786583457752</v>
      </c>
      <c r="Q125" s="3">
        <f>MAX(0,MIN(P125-V125+W125,'Power Curve'!$C$39))</f>
        <v>975.53065723156783</v>
      </c>
      <c r="R125" s="3">
        <f t="shared" si="23"/>
        <v>874.61997985839844</v>
      </c>
      <c r="S125" s="3">
        <f t="shared" si="24"/>
        <v>100.91067737316939</v>
      </c>
      <c r="T125" s="3">
        <f t="shared" si="25"/>
        <v>100.91067737316939</v>
      </c>
      <c r="V125" s="37">
        <f t="array" ref="V125">SUM(_xlfn.NORM.DIST($AD$3:$AD$1003,$L125,$AA125,FALSE)*WindSpeedStep*$AE$3:$AE$1003)/AG125</f>
        <v>973.66600126453375</v>
      </c>
      <c r="W125" s="37">
        <f t="array" ref="W125">SUM(_xlfn.NORM.DIST($AD$3:$AD$1003,$L125,$AB125,FALSE)*WindSpeedStep*$AE$3:$AE$1003)/AH125</f>
        <v>975.20879266152406</v>
      </c>
      <c r="Y125" s="1">
        <f t="shared" si="26"/>
        <v>8</v>
      </c>
      <c r="Z125" s="99">
        <f>IF(L125&lt;'Power Curve'!$P$28,'Power Curve'!$Q$28,IF(L125&gt;'Power Curve'!$P$29,'Power Curve'!$Q$29,INDEX(ReferenceTurbulence,Y125)+(L125-INDEX(ReferenceTurbulenceWindSpeed,Y125))*(INDEX(ReferenceTurbulence,Y125+1)-INDEX(ReferenceTurbulence,Y125))/(INDEX(ReferenceTurbulenceWindSpeed,Y125+1)-INDEX(ReferenceTurbulenceWindSpeed,Y125))))</f>
        <v>0.11974635862237981</v>
      </c>
      <c r="AA125" s="100">
        <f t="shared" si="32"/>
        <v>0.99550202784235542</v>
      </c>
      <c r="AB125" s="29">
        <f t="shared" si="33"/>
        <v>1.024402727006021</v>
      </c>
      <c r="AD125" s="29">
        <f>'Zero Turbulence Curve'!F124</f>
        <v>12.199999999999973</v>
      </c>
      <c r="AE125" s="29">
        <f>'Zero Turbulence Curve'!G124</f>
        <v>1973.2894539149013</v>
      </c>
      <c r="AF125" s="39"/>
      <c r="AG125" s="40">
        <f t="array" ref="AG125">SUM(_xlfn.NORM.DIST($AD$3:$AD$1003,$F125,$AA125,FALSE)*WindSpeedStep)</f>
        <v>1.0000000000000038</v>
      </c>
      <c r="AH125" s="40">
        <f t="array" ref="AH125">SUM(_xlfn.NORM.DIST($AD$3:$AD$1003,$F125,$AB125,FALSE)*WindSpeedStep)</f>
        <v>1.0000000000000031</v>
      </c>
      <c r="AJ125" s="47">
        <f t="shared" si="27"/>
        <v>8</v>
      </c>
      <c r="AK125" s="83" t="b">
        <f>COUNTIF('Power Curve'!$D$2:$D$31,AJ125)&gt;0</f>
        <v>1</v>
      </c>
      <c r="AL125" s="83" t="b">
        <f t="shared" si="28"/>
        <v>0</v>
      </c>
      <c r="AM125" s="83" t="b">
        <f t="shared" si="34"/>
        <v>1</v>
      </c>
      <c r="AN125" s="47" t="str">
        <f t="shared" si="29"/>
        <v>Outer</v>
      </c>
      <c r="AO125" s="48" t="str">
        <f t="shared" si="30"/>
        <v>0.6-0.7</v>
      </c>
      <c r="AP125" s="49" t="str">
        <f t="shared" si="35"/>
        <v>13-14</v>
      </c>
      <c r="AQ125" s="49" t="str">
        <f t="shared" si="36"/>
        <v>Oct</v>
      </c>
      <c r="AR125" s="48" t="str">
        <f t="shared" si="37"/>
        <v>315-325</v>
      </c>
      <c r="AS125" s="49" t="str">
        <f t="shared" si="31"/>
        <v>Inner-TI</v>
      </c>
    </row>
    <row r="126" spans="5:45" x14ac:dyDescent="0.3">
      <c r="E126" s="15">
        <v>40824.576388888891</v>
      </c>
      <c r="F126" s="21">
        <v>8.0399999999999991</v>
      </c>
      <c r="G126" s="21">
        <v>942.08000946044899</v>
      </c>
      <c r="H126" s="42">
        <v>1.1710640173131133</v>
      </c>
      <c r="I126" s="35">
        <v>315.7</v>
      </c>
      <c r="J126" s="43">
        <v>0.11940298507462688</v>
      </c>
      <c r="K126" s="44">
        <v>0.13138057146348783</v>
      </c>
      <c r="L126" s="26">
        <f t="shared" si="19"/>
        <v>7.9202258292020318</v>
      </c>
      <c r="M126" s="26">
        <f t="shared" si="20"/>
        <v>0.58214640949358565</v>
      </c>
      <c r="N126" s="96">
        <f t="shared" si="21"/>
        <v>8</v>
      </c>
      <c r="O126" s="26">
        <f t="shared" si="22"/>
        <v>0.91096681035969007</v>
      </c>
      <c r="P126" s="3">
        <f>IF(L126&gt;'Power Curve'!$C$37,0,INDEX(Ci,$N126,1)*POWER(1-O126,3)+INDEX(Ci,$N126,2)*3*O126*POWER(1-O126,2)+INDEX(Ci,$N126,3)*3*POWER(O126,2)*(1-O126)+INDEX(Ci,$N126,4)*POWER(O126,3))</f>
        <v>854.37804589680388</v>
      </c>
      <c r="Q126" s="3">
        <f>MAX(0,MIN(P126-V126+W126,'Power Curve'!$C$39))</f>
        <v>854.37021542856269</v>
      </c>
      <c r="R126" s="3">
        <f t="shared" si="23"/>
        <v>942.08000946044899</v>
      </c>
      <c r="S126" s="3">
        <f t="shared" si="24"/>
        <v>-87.709794031886304</v>
      </c>
      <c r="T126" s="3">
        <f t="shared" si="25"/>
        <v>87.709794031886304</v>
      </c>
      <c r="V126" s="37">
        <f t="array" ref="V126">SUM(_xlfn.NORM.DIST($AD$3:$AD$1003,$L126,$AA126,FALSE)*WindSpeedStep*$AE$3:$AE$1003)/AG126</f>
        <v>849.26947329638017</v>
      </c>
      <c r="W126" s="37">
        <f t="array" ref="W126">SUM(_xlfn.NORM.DIST($AD$3:$AD$1003,$L126,$AB126,FALSE)*WindSpeedStep*$AE$3:$AE$1003)/AH126</f>
        <v>849.26164282813897</v>
      </c>
      <c r="Y126" s="1">
        <f t="shared" si="26"/>
        <v>7</v>
      </c>
      <c r="Z126" s="99">
        <f>IF(L126&lt;'Power Curve'!$P$28,'Power Curve'!$Q$28,IF(L126&gt;'Power Curve'!$P$29,'Power Curve'!$Q$29,INDEX(ReferenceTurbulence,Y126)+(L126-INDEX(ReferenceTurbulenceWindSpeed,Y126))*(INDEX(ReferenceTurbulence,Y126+1)-INDEX(ReferenceTurbulence,Y126))/(INDEX(ReferenceTurbulenceWindSpeed,Y126+1)-INDEX(ReferenceTurbulenceWindSpeed,Y126))))</f>
        <v>0.11942083932896339</v>
      </c>
      <c r="AA126" s="100">
        <f t="shared" si="32"/>
        <v>0.94584001619824165</v>
      </c>
      <c r="AB126" s="29">
        <f t="shared" si="33"/>
        <v>0.94569860647188453</v>
      </c>
      <c r="AD126" s="29">
        <f>'Zero Turbulence Curve'!F125</f>
        <v>12.299999999999972</v>
      </c>
      <c r="AE126" s="29">
        <f>'Zero Turbulence Curve'!G125</f>
        <v>1973.6779631017675</v>
      </c>
      <c r="AF126" s="39"/>
      <c r="AG126" s="40">
        <f t="array" ref="AG126">SUM(_xlfn.NORM.DIST($AD$3:$AD$1003,$F126,$AA126,FALSE)*WindSpeedStep)</f>
        <v>1.0000000000000033</v>
      </c>
      <c r="AH126" s="40">
        <f t="array" ref="AH126">SUM(_xlfn.NORM.DIST($AD$3:$AD$1003,$F126,$AB126,FALSE)*WindSpeedStep)</f>
        <v>1.0000000000000038</v>
      </c>
      <c r="AJ126" s="47">
        <f t="shared" si="27"/>
        <v>8</v>
      </c>
      <c r="AK126" s="83" t="b">
        <f>COUNTIF('Power Curve'!$D$2:$D$31,AJ126)&gt;0</f>
        <v>1</v>
      </c>
      <c r="AL126" s="83" t="b">
        <f t="shared" si="28"/>
        <v>0</v>
      </c>
      <c r="AM126" s="83" t="b">
        <f t="shared" si="34"/>
        <v>1</v>
      </c>
      <c r="AN126" s="47" t="str">
        <f t="shared" si="29"/>
        <v>Inner</v>
      </c>
      <c r="AO126" s="48" t="str">
        <f t="shared" si="30"/>
        <v>0.5-0.6</v>
      </c>
      <c r="AP126" s="49" t="str">
        <f t="shared" si="35"/>
        <v>13-14</v>
      </c>
      <c r="AQ126" s="49" t="str">
        <f t="shared" si="36"/>
        <v>Oct</v>
      </c>
      <c r="AR126" s="48" t="str">
        <f t="shared" si="37"/>
        <v>315-325</v>
      </c>
      <c r="AS126" s="49" t="str">
        <f t="shared" si="31"/>
        <v>Inner-TI</v>
      </c>
    </row>
    <row r="127" spans="5:45" x14ac:dyDescent="0.3">
      <c r="E127" s="15">
        <v>40824.583333333336</v>
      </c>
      <c r="F127" s="21">
        <v>9.06</v>
      </c>
      <c r="G127" s="21">
        <v>1006.2900238037114</v>
      </c>
      <c r="H127" s="42">
        <v>1.1708102292107501</v>
      </c>
      <c r="I127" s="35">
        <v>320.5</v>
      </c>
      <c r="J127" s="43">
        <v>0.10264900662251655</v>
      </c>
      <c r="K127" s="44">
        <v>0.17094208564852389</v>
      </c>
      <c r="L127" s="26">
        <f t="shared" si="19"/>
        <v>8.9243858202142849</v>
      </c>
      <c r="M127" s="26">
        <f t="shared" si="20"/>
        <v>0.73734257309430862</v>
      </c>
      <c r="N127" s="96">
        <f t="shared" si="21"/>
        <v>9</v>
      </c>
      <c r="O127" s="26">
        <f t="shared" si="22"/>
        <v>0.91528656329738112</v>
      </c>
      <c r="P127" s="3">
        <f>IF(L127&gt;'Power Curve'!$C$37,0,INDEX(Ci,$N127,1)*POWER(1-O127,3)+INDEX(Ci,$N127,2)*3*O127*POWER(1-O127,2)+INDEX(Ci,$N127,3)*3*POWER(O127,2)*(1-O127)+INDEX(Ci,$N127,4)*POWER(O127,3))</f>
        <v>1170.4671792245067</v>
      </c>
      <c r="Q127" s="3">
        <f>MAX(0,MIN(P127-V127+W127,'Power Curve'!$C$39))</f>
        <v>1165.9783295007455</v>
      </c>
      <c r="R127" s="3">
        <f t="shared" si="23"/>
        <v>1006.2900238037114</v>
      </c>
      <c r="S127" s="3">
        <f t="shared" si="24"/>
        <v>159.68830569703414</v>
      </c>
      <c r="T127" s="3">
        <f t="shared" si="25"/>
        <v>159.68830569703414</v>
      </c>
      <c r="V127" s="37">
        <f t="array" ref="V127">SUM(_xlfn.NORM.DIST($AD$3:$AD$1003,$L127,$AA127,FALSE)*WindSpeedStep*$AE$3:$AE$1003)/AG127</f>
        <v>1180.2420432429335</v>
      </c>
      <c r="W127" s="37">
        <f t="array" ref="W127">SUM(_xlfn.NORM.DIST($AD$3:$AD$1003,$L127,$AB127,FALSE)*WindSpeedStep*$AE$3:$AE$1003)/AH127</f>
        <v>1175.7531935191723</v>
      </c>
      <c r="Y127" s="1">
        <f t="shared" si="26"/>
        <v>8</v>
      </c>
      <c r="Z127" s="99">
        <f>IF(L127&lt;'Power Curve'!$P$28,'Power Curve'!$Q$28,IF(L127&gt;'Power Curve'!$P$29,'Power Curve'!$Q$29,INDEX(ReferenceTurbulence,Y127)+(L127-INDEX(ReferenceTurbulenceWindSpeed,Y127))*(INDEX(ReferenceTurbulence,Y127+1)-INDEX(ReferenceTurbulence,Y127))/(INDEX(ReferenceTurbulenceWindSpeed,Y127+1)-INDEX(ReferenceTurbulenceWindSpeed,Y127))))</f>
        <v>0.12044824881462779</v>
      </c>
      <c r="AA127" s="100">
        <f t="shared" si="32"/>
        <v>1.0749266437909064</v>
      </c>
      <c r="AB127" s="29">
        <f t="shared" si="33"/>
        <v>0.91607933916106898</v>
      </c>
      <c r="AD127" s="29">
        <f>'Zero Turbulence Curve'!F126</f>
        <v>12.399999999999972</v>
      </c>
      <c r="AE127" s="29">
        <f>'Zero Turbulence Curve'!G126</f>
        <v>1974.0664722886338</v>
      </c>
      <c r="AF127" s="39"/>
      <c r="AG127" s="40">
        <f t="array" ref="AG127">SUM(_xlfn.NORM.DIST($AD$3:$AD$1003,$F127,$AA127,FALSE)*WindSpeedStep)</f>
        <v>1.0000000000000033</v>
      </c>
      <c r="AH127" s="40">
        <f t="array" ref="AH127">SUM(_xlfn.NORM.DIST($AD$3:$AD$1003,$F127,$AB127,FALSE)*WindSpeedStep)</f>
        <v>1.0000000000000031</v>
      </c>
      <c r="AJ127" s="47">
        <f t="shared" si="27"/>
        <v>9</v>
      </c>
      <c r="AK127" s="83" t="b">
        <f>COUNTIF('Power Curve'!$D$2:$D$31,AJ127)&gt;0</f>
        <v>1</v>
      </c>
      <c r="AL127" s="83" t="b">
        <f t="shared" si="28"/>
        <v>0</v>
      </c>
      <c r="AM127" s="83" t="b">
        <f t="shared" si="34"/>
        <v>1</v>
      </c>
      <c r="AN127" s="47" t="str">
        <f t="shared" si="29"/>
        <v>Inner</v>
      </c>
      <c r="AO127" s="48" t="str">
        <f t="shared" si="30"/>
        <v>0.7-0.8</v>
      </c>
      <c r="AP127" s="49" t="str">
        <f t="shared" si="35"/>
        <v>14-15</v>
      </c>
      <c r="AQ127" s="49" t="str">
        <f t="shared" si="36"/>
        <v>Oct</v>
      </c>
      <c r="AR127" s="48" t="str">
        <f t="shared" si="37"/>
        <v>315-325</v>
      </c>
      <c r="AS127" s="49" t="str">
        <f t="shared" si="31"/>
        <v>Inner-TI</v>
      </c>
    </row>
    <row r="128" spans="5:45" x14ac:dyDescent="0.3">
      <c r="E128" s="15">
        <v>40824.659722222219</v>
      </c>
      <c r="F128" s="21">
        <v>8.48</v>
      </c>
      <c r="G128" s="21">
        <v>1083.6799774169926</v>
      </c>
      <c r="H128" s="42">
        <v>1.1744969553493494</v>
      </c>
      <c r="I128" s="35">
        <v>316.60000000000002</v>
      </c>
      <c r="J128" s="43">
        <v>0.13089622641509435</v>
      </c>
      <c r="K128" s="44">
        <v>0.23465009852472543</v>
      </c>
      <c r="L128" s="26">
        <f t="shared" si="19"/>
        <v>8.3618259033834441</v>
      </c>
      <c r="M128" s="26">
        <f t="shared" si="20"/>
        <v>0.650397124491365</v>
      </c>
      <c r="N128" s="96">
        <f t="shared" si="21"/>
        <v>9</v>
      </c>
      <c r="O128" s="26">
        <f t="shared" si="22"/>
        <v>0.35298071741930664</v>
      </c>
      <c r="P128" s="3">
        <f>IF(L128&gt;'Power Curve'!$C$37,0,INDEX(Ci,$N128,1)*POWER(1-O128,3)+INDEX(Ci,$N128,2)*3*O128*POWER(1-O128,2)+INDEX(Ci,$N128,3)*3*POWER(O128,2)*(1-O128)+INDEX(Ci,$N128,4)*POWER(O128,3))</f>
        <v>989.15942193053513</v>
      </c>
      <c r="Q128" s="3">
        <f>MAX(0,MIN(P128-V128+W128,'Power Curve'!$C$39))</f>
        <v>993.95787083837774</v>
      </c>
      <c r="R128" s="3">
        <f t="shared" si="23"/>
        <v>1083.6799774169926</v>
      </c>
      <c r="S128" s="3">
        <f t="shared" si="24"/>
        <v>-89.722106578614898</v>
      </c>
      <c r="T128" s="3">
        <f t="shared" si="25"/>
        <v>89.722106578614898</v>
      </c>
      <c r="V128" s="37">
        <f t="array" ref="V128">SUM(_xlfn.NORM.DIST($AD$3:$AD$1003,$L128,$AA128,FALSE)*WindSpeedStep*$AE$3:$AE$1003)/AG128</f>
        <v>989.55478845111134</v>
      </c>
      <c r="W128" s="37">
        <f t="array" ref="W128">SUM(_xlfn.NORM.DIST($AD$3:$AD$1003,$L128,$AB128,FALSE)*WindSpeedStep*$AE$3:$AE$1003)/AH128</f>
        <v>994.35323735895395</v>
      </c>
      <c r="Y128" s="1">
        <f t="shared" si="26"/>
        <v>8</v>
      </c>
      <c r="Z128" s="99">
        <f>IF(L128&lt;'Power Curve'!$P$28,'Power Curve'!$Q$28,IF(L128&gt;'Power Curve'!$P$29,'Power Curve'!$Q$29,INDEX(ReferenceTurbulence,Y128)+(L128-INDEX(ReferenceTurbulenceWindSpeed,Y128))*(INDEX(ReferenceTurbulence,Y128+1)-INDEX(ReferenceTurbulence,Y128))/(INDEX(ReferenceTurbulenceWindSpeed,Y128+1)-INDEX(ReferenceTurbulenceWindSpeed,Y128))))</f>
        <v>0.11980196607319178</v>
      </c>
      <c r="AA128" s="100">
        <f t="shared" si="32"/>
        <v>1.0017631831870797</v>
      </c>
      <c r="AB128" s="29">
        <f t="shared" si="33"/>
        <v>1.0945314566928801</v>
      </c>
      <c r="AD128" s="29">
        <f>'Zero Turbulence Curve'!F127</f>
        <v>12.499999999999972</v>
      </c>
      <c r="AE128" s="29">
        <f>'Zero Turbulence Curve'!G127</f>
        <v>1974.4549814755001</v>
      </c>
      <c r="AF128" s="39"/>
      <c r="AG128" s="40">
        <f t="array" ref="AG128">SUM(_xlfn.NORM.DIST($AD$3:$AD$1003,$F128,$AA128,FALSE)*WindSpeedStep)</f>
        <v>1.0000000000000038</v>
      </c>
      <c r="AH128" s="40">
        <f t="array" ref="AH128">SUM(_xlfn.NORM.DIST($AD$3:$AD$1003,$F128,$AB128,FALSE)*WindSpeedStep)</f>
        <v>1.0000000000000004</v>
      </c>
      <c r="AJ128" s="47">
        <f t="shared" si="27"/>
        <v>8</v>
      </c>
      <c r="AK128" s="83" t="b">
        <f>COUNTIF('Power Curve'!$D$2:$D$31,AJ128)&gt;0</f>
        <v>1</v>
      </c>
      <c r="AL128" s="83" t="b">
        <f t="shared" si="28"/>
        <v>0</v>
      </c>
      <c r="AM128" s="83" t="b">
        <f t="shared" si="34"/>
        <v>1</v>
      </c>
      <c r="AN128" s="47" t="str">
        <f t="shared" si="29"/>
        <v>Inner</v>
      </c>
      <c r="AO128" s="48" t="str">
        <f t="shared" si="30"/>
        <v>0.6-0.7</v>
      </c>
      <c r="AP128" s="49" t="str">
        <f t="shared" si="35"/>
        <v>15-16</v>
      </c>
      <c r="AQ128" s="49" t="str">
        <f t="shared" si="36"/>
        <v>Oct</v>
      </c>
      <c r="AR128" s="48" t="str">
        <f t="shared" si="37"/>
        <v>315-325</v>
      </c>
      <c r="AS128" s="49" t="str">
        <f t="shared" si="31"/>
        <v>Inner-TI</v>
      </c>
    </row>
    <row r="129" spans="5:45" x14ac:dyDescent="0.3">
      <c r="E129" s="15">
        <v>40824.666666666664</v>
      </c>
      <c r="F129" s="21">
        <v>8.59</v>
      </c>
      <c r="G129" s="21">
        <v>1091.0299835205078</v>
      </c>
      <c r="H129" s="42">
        <v>1.1751344368056562</v>
      </c>
      <c r="I129" s="35">
        <v>318</v>
      </c>
      <c r="J129" s="43">
        <v>8.7310826542491268E-2</v>
      </c>
      <c r="K129" s="44">
        <v>0.22318420006392614</v>
      </c>
      <c r="L129" s="26">
        <f t="shared" si="19"/>
        <v>8.4718251805262206</v>
      </c>
      <c r="M129" s="26">
        <f t="shared" si="20"/>
        <v>0.66739786736521967</v>
      </c>
      <c r="N129" s="96">
        <f t="shared" si="21"/>
        <v>9</v>
      </c>
      <c r="O129" s="26">
        <f t="shared" si="22"/>
        <v>0.46293031519405292</v>
      </c>
      <c r="P129" s="3">
        <f>IF(L129&gt;'Power Curve'!$C$37,0,INDEX(Ci,$N129,1)*POWER(1-O129,3)+INDEX(Ci,$N129,2)*3*O129*POWER(1-O129,2)+INDEX(Ci,$N129,3)*3*POWER(O129,2)*(1-O129)+INDEX(Ci,$N129,4)*POWER(O129,3))</f>
        <v>1023.9467770869536</v>
      </c>
      <c r="Q129" s="3">
        <f>MAX(0,MIN(P129-V129+W129,'Power Curve'!$C$39))</f>
        <v>1009.9285501604643</v>
      </c>
      <c r="R129" s="3">
        <f t="shared" si="23"/>
        <v>1091.0299835205078</v>
      </c>
      <c r="S129" s="3">
        <f t="shared" si="24"/>
        <v>-81.101433360043529</v>
      </c>
      <c r="T129" s="3">
        <f t="shared" si="25"/>
        <v>81.101433360043529</v>
      </c>
      <c r="V129" s="37">
        <f t="array" ref="V129">SUM(_xlfn.NORM.DIST($AD$3:$AD$1003,$L129,$AA129,FALSE)*WindSpeedStep*$AE$3:$AE$1003)/AG129</f>
        <v>1026.0581049318412</v>
      </c>
      <c r="W129" s="37">
        <f t="array" ref="W129">SUM(_xlfn.NORM.DIST($AD$3:$AD$1003,$L129,$AB129,FALSE)*WindSpeedStep*$AE$3:$AE$1003)/AH129</f>
        <v>1012.0398780053519</v>
      </c>
      <c r="Y129" s="1">
        <f t="shared" si="26"/>
        <v>8</v>
      </c>
      <c r="Z129" s="99">
        <f>IF(L129&lt;'Power Curve'!$P$28,'Power Curve'!$Q$28,IF(L129&gt;'Power Curve'!$P$29,'Power Curve'!$Q$29,INDEX(ReferenceTurbulence,Y129)+(L129-INDEX(ReferenceTurbulenceWindSpeed,Y129))*(INDEX(ReferenceTurbulence,Y129+1)-INDEX(ReferenceTurbulence,Y129))/(INDEX(ReferenceTurbulenceWindSpeed,Y129+1)-INDEX(ReferenceTurbulenceWindSpeed,Y129))))</f>
        <v>0.11992833596244429</v>
      </c>
      <c r="AA129" s="100">
        <f t="shared" si="32"/>
        <v>1.0160118964652438</v>
      </c>
      <c r="AB129" s="29">
        <f t="shared" si="33"/>
        <v>0.73968205883523463</v>
      </c>
      <c r="AD129" s="29">
        <f>'Zero Turbulence Curve'!F128</f>
        <v>12.599999999999971</v>
      </c>
      <c r="AE129" s="29">
        <f>'Zero Turbulence Curve'!G128</f>
        <v>1974.8434906623663</v>
      </c>
      <c r="AF129" s="39"/>
      <c r="AG129" s="40">
        <f t="array" ref="AG129">SUM(_xlfn.NORM.DIST($AD$3:$AD$1003,$F129,$AA129,FALSE)*WindSpeedStep)</f>
        <v>1.0000000000000036</v>
      </c>
      <c r="AH129" s="40">
        <f t="array" ref="AH129">SUM(_xlfn.NORM.DIST($AD$3:$AD$1003,$F129,$AB129,FALSE)*WindSpeedStep)</f>
        <v>1.0000000000000036</v>
      </c>
      <c r="AJ129" s="47">
        <f t="shared" si="27"/>
        <v>8</v>
      </c>
      <c r="AK129" s="83" t="b">
        <f>COUNTIF('Power Curve'!$D$2:$D$31,AJ129)&gt;0</f>
        <v>1</v>
      </c>
      <c r="AL129" s="83" t="b">
        <f t="shared" si="28"/>
        <v>0</v>
      </c>
      <c r="AM129" s="83" t="b">
        <f t="shared" si="34"/>
        <v>1</v>
      </c>
      <c r="AN129" s="47" t="str">
        <f t="shared" si="29"/>
        <v>Outer</v>
      </c>
      <c r="AO129" s="48" t="str">
        <f t="shared" si="30"/>
        <v>0.6-0.7</v>
      </c>
      <c r="AP129" s="49" t="str">
        <f t="shared" si="35"/>
        <v>16-17</v>
      </c>
      <c r="AQ129" s="49" t="str">
        <f t="shared" si="36"/>
        <v>Oct</v>
      </c>
      <c r="AR129" s="48" t="str">
        <f t="shared" si="37"/>
        <v>315-325</v>
      </c>
      <c r="AS129" s="49" t="str">
        <f t="shared" si="31"/>
        <v>HWS-LTI</v>
      </c>
    </row>
    <row r="130" spans="5:45" x14ac:dyDescent="0.3">
      <c r="E130" s="15">
        <v>40824.888888888891</v>
      </c>
      <c r="F130" s="21">
        <v>3.69</v>
      </c>
      <c r="G130" s="21">
        <v>41.679998397827198</v>
      </c>
      <c r="H130" s="42">
        <v>1.1888098881072353</v>
      </c>
      <c r="I130" s="35">
        <v>357.6</v>
      </c>
      <c r="J130" s="43">
        <v>8.4010840108401083E-2</v>
      </c>
      <c r="K130" s="44">
        <v>0.33252892188872035</v>
      </c>
      <c r="L130" s="26">
        <f t="shared" si="19"/>
        <v>3.6532983397718075</v>
      </c>
      <c r="M130" s="26">
        <f t="shared" si="20"/>
        <v>-7.7320988778762478E-2</v>
      </c>
      <c r="N130" s="96">
        <f t="shared" si="21"/>
        <v>4</v>
      </c>
      <c r="O130" s="26">
        <f t="shared" si="22"/>
        <v>0.64356488357102404</v>
      </c>
      <c r="P130" s="3">
        <f>IF(L130&gt;'Power Curve'!$C$37,0,INDEX(Ci,$N130,1)*POWER(1-O130,3)+INDEX(Ci,$N130,2)*3*O130*POWER(1-O130,2)+INDEX(Ci,$N130,3)*3*POWER(O130,2)*(1-O130)+INDEX(Ci,$N130,4)*POWER(O130,3))</f>
        <v>37.477785413468425</v>
      </c>
      <c r="Q130" s="3">
        <f>MAX(0,MIN(P130-V130+W130,'Power Curve'!$C$39))</f>
        <v>33.019081006836963</v>
      </c>
      <c r="R130" s="3">
        <f t="shared" si="23"/>
        <v>41.679998397827198</v>
      </c>
      <c r="S130" s="3">
        <f t="shared" si="24"/>
        <v>-8.6609173909902353</v>
      </c>
      <c r="T130" s="3">
        <f t="shared" si="25"/>
        <v>8.6609173909902353</v>
      </c>
      <c r="V130" s="37">
        <f t="array" ref="V130">SUM(_xlfn.NORM.DIST($AD$3:$AD$1003,$L130,$AA130,FALSE)*WindSpeedStep*$AE$3:$AE$1003)/AG130</f>
        <v>6.0674971824270134</v>
      </c>
      <c r="W130" s="37">
        <f t="array" ref="W130">SUM(_xlfn.NORM.DIST($AD$3:$AD$1003,$L130,$AB130,FALSE)*WindSpeedStep*$AE$3:$AE$1003)/AH130</f>
        <v>1.6087927757955507</v>
      </c>
      <c r="Y130" s="1">
        <f t="shared" si="26"/>
        <v>3</v>
      </c>
      <c r="Z130" s="99">
        <f>IF(L130&lt;'Power Curve'!$P$28,'Power Curve'!$Q$28,IF(L130&gt;'Power Curve'!$P$29,'Power Curve'!$Q$29,INDEX(ReferenceTurbulence,Y130)+(L130-INDEX(ReferenceTurbulenceWindSpeed,Y130))*(INDEX(ReferenceTurbulence,Y130+1)-INDEX(ReferenceTurbulence,Y130))/(INDEX(ReferenceTurbulenceWindSpeed,Y130+1)-INDEX(ReferenceTurbulenceWindSpeed,Y130))))</f>
        <v>0.11713247834199569</v>
      </c>
      <c r="AA130" s="100">
        <f t="shared" si="32"/>
        <v>0.42791988866017006</v>
      </c>
      <c r="AB130" s="29">
        <f t="shared" si="33"/>
        <v>0.30691666269085643</v>
      </c>
      <c r="AD130" s="29">
        <f>'Zero Turbulence Curve'!F129</f>
        <v>12.699999999999971</v>
      </c>
      <c r="AE130" s="29">
        <f>'Zero Turbulence Curve'!G129</f>
        <v>1975.2319998492326</v>
      </c>
      <c r="AF130" s="39"/>
      <c r="AG130" s="40">
        <f t="array" ref="AG130">SUM(_xlfn.NORM.DIST($AD$3:$AD$1003,$F130,$AA130,FALSE)*WindSpeedStep)</f>
        <v>1.0000000000000009</v>
      </c>
      <c r="AH130" s="40">
        <f t="array" ref="AH130">SUM(_xlfn.NORM.DIST($AD$3:$AD$1003,$F130,$AB130,FALSE)*WindSpeedStep)</f>
        <v>1.0000000000000002</v>
      </c>
      <c r="AJ130" s="47">
        <f t="shared" si="27"/>
        <v>4</v>
      </c>
      <c r="AK130" s="83" t="b">
        <f>COUNTIF('Power Curve'!$D$2:$D$31,AJ130)&gt;0</f>
        <v>1</v>
      </c>
      <c r="AL130" s="83" t="b">
        <f t="shared" si="28"/>
        <v>0</v>
      </c>
      <c r="AM130" s="83" t="b">
        <f t="shared" si="34"/>
        <v>1</v>
      </c>
      <c r="AN130" s="47" t="str">
        <f t="shared" si="29"/>
        <v>Outer</v>
      </c>
      <c r="AO130" s="48" t="str">
        <f t="shared" si="30"/>
        <v>&lt;0</v>
      </c>
      <c r="AP130" s="49" t="str">
        <f t="shared" si="35"/>
        <v>21-22</v>
      </c>
      <c r="AQ130" s="49" t="str">
        <f t="shared" si="36"/>
        <v>Oct</v>
      </c>
      <c r="AR130" s="48" t="str">
        <f t="shared" si="37"/>
        <v>355-5</v>
      </c>
      <c r="AS130" s="49" t="str">
        <f t="shared" si="31"/>
        <v>LWS-LTI</v>
      </c>
    </row>
    <row r="131" spans="5:45" x14ac:dyDescent="0.3">
      <c r="E131" s="15">
        <v>40824.895833333336</v>
      </c>
      <c r="F131" s="21">
        <v>3.4</v>
      </c>
      <c r="G131" s="21">
        <v>7.8000001907349112</v>
      </c>
      <c r="H131" s="42">
        <v>1.1897215190068622</v>
      </c>
      <c r="I131" s="35">
        <v>337.5</v>
      </c>
      <c r="J131" s="43">
        <v>9.4117647058823528E-2</v>
      </c>
      <c r="K131" s="44">
        <v>0.27862299551478026</v>
      </c>
      <c r="L131" s="26">
        <f t="shared" ref="L131:L194" si="38">F131*(H131/Ref_Density)^(1/3)</f>
        <v>3.3670429771433028</v>
      </c>
      <c r="M131" s="26">
        <f t="shared" ref="M131:M194" si="39">(L131-CutInWindSpeed)/(RatedWindSpeed-CutInWindSpeed)</f>
        <v>-0.12156267783997861</v>
      </c>
      <c r="N131" s="96">
        <f t="shared" ref="N131:N194" si="40">COUNTIF(xa,"&lt;"&amp;L131)</f>
        <v>4</v>
      </c>
      <c r="O131" s="26">
        <f t="shared" ref="O131:O194" si="41">(L131-INDEX(xa,$N131))/(INDEX(xb,$N131)-INDEX(xa,$N131))</f>
        <v>0.43961908735918354</v>
      </c>
      <c r="P131" s="3">
        <f>IF(L131&gt;'Power Curve'!$C$37,0,INDEX(Ci,$N131,1)*POWER(1-O131,3)+INDEX(Ci,$N131,2)*3*O131*POWER(1-O131,2)+INDEX(Ci,$N131,3)*3*POWER(O131,2)*(1-O131)+INDEX(Ci,$N131,4)*POWER(O131,3))</f>
        <v>18.933407716045323</v>
      </c>
      <c r="Q131" s="3">
        <f>MAX(0,MIN(P131-V131+W131,'Power Curve'!$C$39))</f>
        <v>18.28047567710442</v>
      </c>
      <c r="R131" s="3" t="str">
        <f t="shared" ref="R131:R194" si="42">IF(AM131,G131,"")</f>
        <v/>
      </c>
      <c r="S131" s="3" t="str">
        <f t="shared" ref="S131:S194" si="43">IF(AM131,Q131-R131,"")</f>
        <v/>
      </c>
      <c r="T131" s="3" t="str">
        <f t="shared" ref="T131:T194" si="44">IF(AM131,ABS(S131),"")</f>
        <v/>
      </c>
      <c r="V131" s="37">
        <f t="array" ref="V131">SUM(_xlfn.NORM.DIST($AD$3:$AD$1003,$L131,$AA131,FALSE)*WindSpeedStep*$AE$3:$AE$1003)/AG131</f>
        <v>0.79808935756177957</v>
      </c>
      <c r="W131" s="37">
        <f t="array" ref="W131">SUM(_xlfn.NORM.DIST($AD$3:$AD$1003,$L131,$AB131,FALSE)*WindSpeedStep*$AE$3:$AE$1003)/AH131</f>
        <v>0.14515731862087305</v>
      </c>
      <c r="Y131" s="1">
        <f t="shared" ref="Y131:Y194" si="45">COUNTIF(ReferenceTurbulenceWindSpeed,"&lt;"&amp;L131)</f>
        <v>3</v>
      </c>
      <c r="Z131" s="99">
        <f>IF(L131&lt;'Power Curve'!$P$28,'Power Curve'!$Q$28,IF(L131&gt;'Power Curve'!$P$29,'Power Curve'!$Q$29,INDEX(ReferenceTurbulence,Y131)+(L131-INDEX(ReferenceTurbulenceWindSpeed,Y131))*(INDEX(ReferenceTurbulence,Y131+1)-INDEX(ReferenceTurbulence,Y131))/(INDEX(ReferenceTurbulenceWindSpeed,Y131+1)-INDEX(ReferenceTurbulenceWindSpeed,Y131))))</f>
        <v>0.11713247834199569</v>
      </c>
      <c r="AA131" s="100">
        <f t="shared" si="32"/>
        <v>0.39439008859680663</v>
      </c>
      <c r="AB131" s="29">
        <f t="shared" si="33"/>
        <v>0.3168981625546638</v>
      </c>
      <c r="AD131" s="29">
        <f>'Zero Turbulence Curve'!F130</f>
        <v>12.799999999999971</v>
      </c>
      <c r="AE131" s="29">
        <f>'Zero Turbulence Curve'!G130</f>
        <v>1975.6205090360991</v>
      </c>
      <c r="AF131" s="39"/>
      <c r="AG131" s="40">
        <f t="array" ref="AG131">SUM(_xlfn.NORM.DIST($AD$3:$AD$1003,$F131,$AA131,FALSE)*WindSpeedStep)</f>
        <v>0.99999999999999989</v>
      </c>
      <c r="AH131" s="40">
        <f t="array" ref="AH131">SUM(_xlfn.NORM.DIST($AD$3:$AD$1003,$F131,$AB131,FALSE)*WindSpeedStep)</f>
        <v>0.99999999999999967</v>
      </c>
      <c r="AJ131" s="47">
        <f t="shared" ref="AJ131:AJ194" si="46">MROUND(L131-Centre_First_Bin,Bin_Width)+Centre_First_Bin</f>
        <v>3</v>
      </c>
      <c r="AK131" s="83" t="b">
        <f>COUNTIF('Power Curve'!$D$2:$D$31,AJ131)&gt;0</f>
        <v>0</v>
      </c>
      <c r="AL131" s="83" t="b">
        <f t="shared" ref="AL131:AL194" si="47">(G131&lt;0)</f>
        <v>0</v>
      </c>
      <c r="AM131" s="83" t="b">
        <f t="shared" si="34"/>
        <v>0</v>
      </c>
      <c r="AN131" s="47" t="str">
        <f t="shared" ref="AN131:AN194" si="48">IF(AM131,IF(AND(J131&gt;=LowerTurbLimit,J131&lt;=UpperTurbLimit,K131&gt;=LowerShearLimit,K131&lt;=UpperShearLimit),"Inner","Outer"),"")</f>
        <v/>
      </c>
      <c r="AO131" s="48" t="str">
        <f t="shared" ref="AO131:AO194" si="49">IF(M131&lt;0,"&lt;0",TEXT(MROUND(M131+0.05,0.1)-0.1,"0.0")&amp;"-"&amp;TEXT(MROUND(M131+0.05,0.1),"0.0"))</f>
        <v>&lt;0</v>
      </c>
      <c r="AP131" s="49" t="str">
        <f t="shared" si="35"/>
        <v/>
      </c>
      <c r="AQ131" s="49" t="str">
        <f t="shared" si="36"/>
        <v/>
      </c>
      <c r="AR131" s="48" t="str">
        <f t="shared" si="37"/>
        <v/>
      </c>
      <c r="AS131" s="49" t="str">
        <f t="shared" ref="AS131:AS194" si="50">IF(AM131,IF(M131&lt;0.5,IF(J131&lt;=LowerTurbLimit,"LWS-LTI",IF(J131&gt;=UpperTurbLimit,"LWS-HTI","Inner-TI")),IF(J131&lt;=LowerTurbLimit,"HWS-LTI",IF(J131&gt;=UpperTurbLimit,"HWS-HTI","Inner-TI"))),"")</f>
        <v/>
      </c>
    </row>
    <row r="132" spans="5:45" x14ac:dyDescent="0.3">
      <c r="E132" s="15">
        <v>40824.902777777781</v>
      </c>
      <c r="F132" s="21">
        <v>3.37</v>
      </c>
      <c r="G132" s="21">
        <v>1.3500003814697301</v>
      </c>
      <c r="H132" s="42">
        <v>1.1906047361834959</v>
      </c>
      <c r="I132" s="35">
        <v>336.7</v>
      </c>
      <c r="J132" s="43">
        <v>0.11275964391691394</v>
      </c>
      <c r="K132" s="44">
        <v>0.2221836866522115</v>
      </c>
      <c r="L132" s="26">
        <f t="shared" si="38"/>
        <v>3.3381594189946888</v>
      </c>
      <c r="M132" s="26">
        <f t="shared" si="39"/>
        <v>-0.12602672486029909</v>
      </c>
      <c r="N132" s="96">
        <f t="shared" si="40"/>
        <v>4</v>
      </c>
      <c r="O132" s="26">
        <f t="shared" si="41"/>
        <v>0.41904067719435861</v>
      </c>
      <c r="P132" s="3">
        <f>IF(L132&gt;'Power Curve'!$C$37,0,INDEX(Ci,$N132,1)*POWER(1-O132,3)+INDEX(Ci,$N132,2)*3*O132*POWER(1-O132,2)+INDEX(Ci,$N132,3)*3*POWER(O132,2)*(1-O132)+INDEX(Ci,$N132,4)*POWER(O132,3))</f>
        <v>17.334862960448039</v>
      </c>
      <c r="Q132" s="3">
        <f>MAX(0,MIN(P132-V132+W132,'Power Curve'!$C$39))</f>
        <v>17.189473048123137</v>
      </c>
      <c r="R132" s="3" t="str">
        <f t="shared" si="42"/>
        <v/>
      </c>
      <c r="S132" s="3" t="str">
        <f t="shared" si="43"/>
        <v/>
      </c>
      <c r="T132" s="3" t="str">
        <f t="shared" si="44"/>
        <v/>
      </c>
      <c r="V132" s="37">
        <f t="array" ref="V132">SUM(_xlfn.NORM.DIST($AD$3:$AD$1003,$L132,$AA132,FALSE)*WindSpeedStep*$AE$3:$AE$1003)/AG132</f>
        <v>0.61283063830307716</v>
      </c>
      <c r="W132" s="37">
        <f t="array" ref="W132">SUM(_xlfn.NORM.DIST($AD$3:$AD$1003,$L132,$AB132,FALSE)*WindSpeedStep*$AE$3:$AE$1003)/AH132</f>
        <v>0.46744072597817427</v>
      </c>
      <c r="Y132" s="1">
        <f t="shared" si="45"/>
        <v>3</v>
      </c>
      <c r="Z132" s="99">
        <f>IF(L132&lt;'Power Curve'!$P$28,'Power Curve'!$Q$28,IF(L132&gt;'Power Curve'!$P$29,'Power Curve'!$Q$29,INDEX(ReferenceTurbulence,Y132)+(L132-INDEX(ReferenceTurbulenceWindSpeed,Y132))*(INDEX(ReferenceTurbulence,Y132+1)-INDEX(ReferenceTurbulence,Y132))/(INDEX(ReferenceTurbulenceWindSpeed,Y132+1)-INDEX(ReferenceTurbulenceWindSpeed,Y132))))</f>
        <v>0.11713247834199569</v>
      </c>
      <c r="AA132" s="100">
        <f t="shared" ref="AA132:AA195" si="51">Z132*L132</f>
        <v>0.3910068858475243</v>
      </c>
      <c r="AB132" s="29">
        <f t="shared" ref="AB132:AB195" si="52">L132*J132</f>
        <v>0.37640966742373344</v>
      </c>
      <c r="AD132" s="29">
        <f>'Zero Turbulence Curve'!F131</f>
        <v>12.89999999999997</v>
      </c>
      <c r="AE132" s="29">
        <f>'Zero Turbulence Curve'!G131</f>
        <v>1976.0090182229653</v>
      </c>
      <c r="AF132" s="39"/>
      <c r="AG132" s="40">
        <f t="array" ref="AG132">SUM(_xlfn.NORM.DIST($AD$3:$AD$1003,$F132,$AA132,FALSE)*WindSpeedStep)</f>
        <v>0.99999999999999933</v>
      </c>
      <c r="AH132" s="40">
        <f t="array" ref="AH132">SUM(_xlfn.NORM.DIST($AD$3:$AD$1003,$F132,$AB132,FALSE)*WindSpeedStep)</f>
        <v>0.99999999999999967</v>
      </c>
      <c r="AJ132" s="47">
        <f t="shared" si="46"/>
        <v>3</v>
      </c>
      <c r="AK132" s="83" t="b">
        <f>COUNTIF('Power Curve'!$D$2:$D$31,AJ132)&gt;0</f>
        <v>0</v>
      </c>
      <c r="AL132" s="83" t="b">
        <f t="shared" si="47"/>
        <v>0</v>
      </c>
      <c r="AM132" s="83" t="b">
        <f t="shared" ref="AM132:AM195" si="53">AND(AK132,NOT(AL132))</f>
        <v>0</v>
      </c>
      <c r="AN132" s="47" t="str">
        <f t="shared" si="48"/>
        <v/>
      </c>
      <c r="AO132" s="48" t="str">
        <f t="shared" si="49"/>
        <v>&lt;0</v>
      </c>
      <c r="AP132" s="49" t="str">
        <f t="shared" ref="AP132:AP195" si="54">IF(AM132,HOUR(E132)&amp;"-"&amp;HOUR(E132)+1,"")</f>
        <v/>
      </c>
      <c r="AQ132" s="49" t="str">
        <f t="shared" ref="AQ132:AQ195" si="55">IF(AM132,TEXT(E132,"mmm"),"")</f>
        <v/>
      </c>
      <c r="AR132" s="48" t="str">
        <f t="shared" ref="AR132:AR195" si="56">IF(AM132,IF(OR(I132&lt;5,I132&gt;=355),"355-5",MROUND(I132,10)-5&amp;"-"&amp;MROUND(I132,10)+5),"")</f>
        <v/>
      </c>
      <c r="AS132" s="49" t="str">
        <f t="shared" si="50"/>
        <v/>
      </c>
    </row>
    <row r="133" spans="5:45" x14ac:dyDescent="0.3">
      <c r="E133" s="15">
        <v>40824.909722222219</v>
      </c>
      <c r="F133" s="21">
        <v>3.82</v>
      </c>
      <c r="G133" s="21">
        <v>41.679998397827198</v>
      </c>
      <c r="H133" s="42">
        <v>1.189764964828671</v>
      </c>
      <c r="I133" s="35">
        <v>335.1</v>
      </c>
      <c r="J133" s="43">
        <v>3.6649214659685868E-2</v>
      </c>
      <c r="K133" s="44">
        <v>0.22900216020111208</v>
      </c>
      <c r="L133" s="26">
        <f t="shared" si="38"/>
        <v>3.7830178633364047</v>
      </c>
      <c r="M133" s="26">
        <f t="shared" si="39"/>
        <v>-5.7272418250628981E-2</v>
      </c>
      <c r="N133" s="96">
        <f t="shared" si="40"/>
        <v>4</v>
      </c>
      <c r="O133" s="26">
        <f t="shared" si="41"/>
        <v>0.73598499152874286</v>
      </c>
      <c r="P133" s="3">
        <f>IF(L133&gt;'Power Curve'!$C$37,0,INDEX(Ci,$N133,1)*POWER(1-O133,3)+INDEX(Ci,$N133,2)*3*O133*POWER(1-O133,2)+INDEX(Ci,$N133,3)*3*POWER(O133,2)*(1-O133)+INDEX(Ci,$N133,4)*POWER(O133,3))</f>
        <v>47.179096360981035</v>
      </c>
      <c r="Q133" s="3">
        <f>MAX(0,MIN(P133-V133+W133,'Power Curve'!$C$39))</f>
        <v>35.441710462730903</v>
      </c>
      <c r="R133" s="3">
        <f t="shared" si="42"/>
        <v>41.679998397827198</v>
      </c>
      <c r="S133" s="3">
        <f t="shared" si="43"/>
        <v>-6.2382879350962952</v>
      </c>
      <c r="T133" s="3">
        <f t="shared" si="44"/>
        <v>6.2382879350962952</v>
      </c>
      <c r="V133" s="37">
        <f t="array" ref="V133">SUM(_xlfn.NORM.DIST($AD$3:$AD$1003,$L133,$AA133,FALSE)*WindSpeedStep*$AE$3:$AE$1003)/AG133</f>
        <v>11.809284031611721</v>
      </c>
      <c r="W133" s="37">
        <f t="array" ref="W133">SUM(_xlfn.NORM.DIST($AD$3:$AD$1003,$L133,$AB133,FALSE)*WindSpeedStep*$AE$3:$AE$1003)/AH133</f>
        <v>7.1898133361591121E-2</v>
      </c>
      <c r="Y133" s="1">
        <f t="shared" si="45"/>
        <v>3</v>
      </c>
      <c r="Z133" s="99">
        <f>IF(L133&lt;'Power Curve'!$P$28,'Power Curve'!$Q$28,IF(L133&gt;'Power Curve'!$P$29,'Power Curve'!$Q$29,INDEX(ReferenceTurbulence,Y133)+(L133-INDEX(ReferenceTurbulenceWindSpeed,Y133))*(INDEX(ReferenceTurbulence,Y133+1)-INDEX(ReferenceTurbulence,Y133))/(INDEX(ReferenceTurbulenceWindSpeed,Y133+1)-INDEX(ReferenceTurbulenceWindSpeed,Y133))))</f>
        <v>0.11713247834199569</v>
      </c>
      <c r="AA133" s="100">
        <f t="shared" si="51"/>
        <v>0.44311425794463427</v>
      </c>
      <c r="AB133" s="29">
        <f t="shared" si="52"/>
        <v>0.13864463373484207</v>
      </c>
      <c r="AD133" s="29">
        <f>'Zero Turbulence Curve'!F132</f>
        <v>12.99999999999997</v>
      </c>
      <c r="AE133" s="29">
        <f>'Zero Turbulence Curve'!G132</f>
        <v>1976.4116825617291</v>
      </c>
      <c r="AF133" s="39"/>
      <c r="AG133" s="40">
        <f t="array" ref="AG133">SUM(_xlfn.NORM.DIST($AD$3:$AD$1003,$F133,$AA133,FALSE)*WindSpeedStep)</f>
        <v>1.0000000000000011</v>
      </c>
      <c r="AH133" s="40">
        <f t="array" ref="AH133">SUM(_xlfn.NORM.DIST($AD$3:$AD$1003,$F133,$AB133,FALSE)*WindSpeedStep)</f>
        <v>1.0000000000000004</v>
      </c>
      <c r="AJ133" s="47">
        <f t="shared" si="46"/>
        <v>4</v>
      </c>
      <c r="AK133" s="83" t="b">
        <f>COUNTIF('Power Curve'!$D$2:$D$31,AJ133)&gt;0</f>
        <v>1</v>
      </c>
      <c r="AL133" s="83" t="b">
        <f t="shared" si="47"/>
        <v>0</v>
      </c>
      <c r="AM133" s="83" t="b">
        <f t="shared" si="53"/>
        <v>1</v>
      </c>
      <c r="AN133" s="47" t="str">
        <f t="shared" si="48"/>
        <v>Outer</v>
      </c>
      <c r="AO133" s="48" t="str">
        <f t="shared" si="49"/>
        <v>&lt;0</v>
      </c>
      <c r="AP133" s="49" t="str">
        <f t="shared" si="54"/>
        <v>21-22</v>
      </c>
      <c r="AQ133" s="49" t="str">
        <f t="shared" si="55"/>
        <v>Oct</v>
      </c>
      <c r="AR133" s="48" t="str">
        <f t="shared" si="56"/>
        <v>335-345</v>
      </c>
      <c r="AS133" s="49" t="str">
        <f t="shared" si="50"/>
        <v>LWS-LTI</v>
      </c>
    </row>
    <row r="134" spans="5:45" x14ac:dyDescent="0.3">
      <c r="E134" s="15">
        <v>40824.916666666664</v>
      </c>
      <c r="F134" s="21">
        <v>4.32</v>
      </c>
      <c r="G134" s="21">
        <v>98.250000000000398</v>
      </c>
      <c r="H134" s="42">
        <v>1.1894609104347789</v>
      </c>
      <c r="I134" s="35">
        <v>339</v>
      </c>
      <c r="J134" s="43">
        <v>5.0925925925925923E-2</v>
      </c>
      <c r="K134" s="44">
        <v>0.3103886828139959</v>
      </c>
      <c r="L134" s="26">
        <f t="shared" si="38"/>
        <v>4.2778127971474342</v>
      </c>
      <c r="M134" s="26">
        <f t="shared" si="39"/>
        <v>1.9199733780778133E-2</v>
      </c>
      <c r="N134" s="96">
        <f t="shared" si="40"/>
        <v>5</v>
      </c>
      <c r="O134" s="26">
        <f t="shared" si="41"/>
        <v>0.14205141049228345</v>
      </c>
      <c r="P134" s="3">
        <f>IF(L134&gt;'Power Curve'!$C$37,0,INDEX(Ci,$N134,1)*POWER(1-O134,3)+INDEX(Ci,$N134,2)*3*O134*POWER(1-O134,2)+INDEX(Ci,$N134,3)*3*POWER(O134,2)*(1-O134)+INDEX(Ci,$N134,4)*POWER(O134,3))</f>
        <v>90.113383963544109</v>
      </c>
      <c r="Q134" s="3">
        <f>MAX(0,MIN(P134-V134+W134,'Power Curve'!$C$39))</f>
        <v>66.644180881103864</v>
      </c>
      <c r="R134" s="3">
        <f t="shared" si="42"/>
        <v>98.250000000000398</v>
      </c>
      <c r="S134" s="3">
        <f t="shared" si="43"/>
        <v>-31.605819118896534</v>
      </c>
      <c r="T134" s="3">
        <f t="shared" si="44"/>
        <v>31.605819118896534</v>
      </c>
      <c r="V134" s="37">
        <f t="array" ref="V134">SUM(_xlfn.NORM.DIST($AD$3:$AD$1003,$L134,$AA134,FALSE)*WindSpeedStep*$AE$3:$AE$1003)/AG134</f>
        <v>61.989073756127219</v>
      </c>
      <c r="W134" s="37">
        <f t="array" ref="W134">SUM(_xlfn.NORM.DIST($AD$3:$AD$1003,$L134,$AB134,FALSE)*WindSpeedStep*$AE$3:$AE$1003)/AH134</f>
        <v>38.519870673686981</v>
      </c>
      <c r="Y134" s="1">
        <f t="shared" si="45"/>
        <v>4</v>
      </c>
      <c r="Z134" s="99">
        <f>IF(L134&lt;'Power Curve'!$P$28,'Power Curve'!$Q$28,IF(L134&gt;'Power Curve'!$P$29,'Power Curve'!$Q$29,INDEX(ReferenceTurbulence,Y134)+(L134-INDEX(ReferenceTurbulenceWindSpeed,Y134))*(INDEX(ReferenceTurbulence,Y134+1)-INDEX(ReferenceTurbulence,Y134))/(INDEX(ReferenceTurbulenceWindSpeed,Y134+1)-INDEX(ReferenceTurbulenceWindSpeed,Y134))))</f>
        <v>0.11722313140062178</v>
      </c>
      <c r="AA134" s="100">
        <f t="shared" si="51"/>
        <v>0.50145861162727512</v>
      </c>
      <c r="AB134" s="29">
        <f t="shared" si="52"/>
        <v>0.2178515776325082</v>
      </c>
      <c r="AD134" s="29">
        <f>'Zero Turbulence Curve'!F133</f>
        <v>13.099999999999969</v>
      </c>
      <c r="AE134" s="29">
        <f>'Zero Turbulence Curve'!G133</f>
        <v>1976.9400688176804</v>
      </c>
      <c r="AF134" s="39"/>
      <c r="AG134" s="40">
        <f t="array" ref="AG134">SUM(_xlfn.NORM.DIST($AD$3:$AD$1003,$F134,$AA134,FALSE)*WindSpeedStep)</f>
        <v>1.0000000000000029</v>
      </c>
      <c r="AH134" s="40">
        <f t="array" ref="AH134">SUM(_xlfn.NORM.DIST($AD$3:$AD$1003,$F134,$AB134,FALSE)*WindSpeedStep)</f>
        <v>1.0000000000000036</v>
      </c>
      <c r="AJ134" s="47">
        <f t="shared" si="46"/>
        <v>4</v>
      </c>
      <c r="AK134" s="83" t="b">
        <f>COUNTIF('Power Curve'!$D$2:$D$31,AJ134)&gt;0</f>
        <v>1</v>
      </c>
      <c r="AL134" s="83" t="b">
        <f t="shared" si="47"/>
        <v>0</v>
      </c>
      <c r="AM134" s="83" t="b">
        <f t="shared" si="53"/>
        <v>1</v>
      </c>
      <c r="AN134" s="47" t="str">
        <f t="shared" si="48"/>
        <v>Outer</v>
      </c>
      <c r="AO134" s="48" t="str">
        <f t="shared" si="49"/>
        <v>0.0-0.1</v>
      </c>
      <c r="AP134" s="49" t="str">
        <f t="shared" si="54"/>
        <v>22-23</v>
      </c>
      <c r="AQ134" s="49" t="str">
        <f t="shared" si="55"/>
        <v>Oct</v>
      </c>
      <c r="AR134" s="48" t="str">
        <f t="shared" si="56"/>
        <v>335-345</v>
      </c>
      <c r="AS134" s="49" t="str">
        <f t="shared" si="50"/>
        <v>LWS-LTI</v>
      </c>
    </row>
    <row r="135" spans="5:45" x14ac:dyDescent="0.3">
      <c r="E135" s="15">
        <v>40824.923611111109</v>
      </c>
      <c r="F135" s="21">
        <v>4.04</v>
      </c>
      <c r="G135" s="21">
        <v>58.699996948242202</v>
      </c>
      <c r="H135" s="42">
        <v>1.189634636622525</v>
      </c>
      <c r="I135" s="35">
        <v>347.4</v>
      </c>
      <c r="J135" s="43">
        <v>4.9504950495049507E-2</v>
      </c>
      <c r="K135" s="44">
        <v>0.26898104260367461</v>
      </c>
      <c r="L135" s="26">
        <f t="shared" si="38"/>
        <v>4.0007419094554555</v>
      </c>
      <c r="M135" s="26">
        <f t="shared" si="39"/>
        <v>-2.3622465072110799E-2</v>
      </c>
      <c r="N135" s="96">
        <f t="shared" si="40"/>
        <v>4</v>
      </c>
      <c r="O135" s="26">
        <f t="shared" si="41"/>
        <v>0.89110489402586956</v>
      </c>
      <c r="P135" s="3">
        <f>IF(L135&gt;'Power Curve'!$C$37,0,INDEX(Ci,$N135,1)*POWER(1-O135,3)+INDEX(Ci,$N135,2)*3*O135*POWER(1-O135,2)+INDEX(Ci,$N135,3)*3*POWER(O135,2)*(1-O135)+INDEX(Ci,$N135,4)*POWER(O135,3))</f>
        <v>64.645588220255078</v>
      </c>
      <c r="Q135" s="3">
        <f>MAX(0,MIN(P135-V135+W135,'Power Curve'!$C$39))</f>
        <v>42.486946631850515</v>
      </c>
      <c r="R135" s="3">
        <f t="shared" si="42"/>
        <v>58.699996948242202</v>
      </c>
      <c r="S135" s="3">
        <f t="shared" si="43"/>
        <v>-16.213050316391687</v>
      </c>
      <c r="T135" s="3">
        <f t="shared" si="44"/>
        <v>16.213050316391687</v>
      </c>
      <c r="V135" s="37">
        <f t="array" ref="V135">SUM(_xlfn.NORM.DIST($AD$3:$AD$1003,$L135,$AA135,FALSE)*WindSpeedStep*$AE$3:$AE$1003)/AG135</f>
        <v>28.245748186762683</v>
      </c>
      <c r="W135" s="37">
        <f t="array" ref="W135">SUM(_xlfn.NORM.DIST($AD$3:$AD$1003,$L135,$AB135,FALSE)*WindSpeedStep*$AE$3:$AE$1003)/AH135</f>
        <v>6.0871065983581198</v>
      </c>
      <c r="Y135" s="1">
        <f t="shared" si="45"/>
        <v>3</v>
      </c>
      <c r="Z135" s="99">
        <f>IF(L135&lt;'Power Curve'!$P$28,'Power Curve'!$Q$28,IF(L135&gt;'Power Curve'!$P$29,'Power Curve'!$Q$29,INDEX(ReferenceTurbulence,Y135)+(L135-INDEX(ReferenceTurbulenceWindSpeed,Y135))*(INDEX(ReferenceTurbulence,Y135+1)-INDEX(ReferenceTurbulence,Y135))/(INDEX(ReferenceTurbulenceWindSpeed,Y135+1)-INDEX(ReferenceTurbulenceWindSpeed,Y135))))</f>
        <v>0.11713247834199569</v>
      </c>
      <c r="AA135" s="100">
        <f t="shared" si="51"/>
        <v>0.46861681506120562</v>
      </c>
      <c r="AB135" s="29">
        <f t="shared" si="52"/>
        <v>0.19805653017106217</v>
      </c>
      <c r="AD135" s="29">
        <f>'Zero Turbulence Curve'!F134</f>
        <v>13.199999999999969</v>
      </c>
      <c r="AE135" s="29">
        <f>'Zero Turbulence Curve'!G134</f>
        <v>1977.4684550736315</v>
      </c>
      <c r="AF135" s="39"/>
      <c r="AG135" s="40">
        <f t="array" ref="AG135">SUM(_xlfn.NORM.DIST($AD$3:$AD$1003,$F135,$AA135,FALSE)*WindSpeedStep)</f>
        <v>1.0000000000000018</v>
      </c>
      <c r="AH135" s="40">
        <f t="array" ref="AH135">SUM(_xlfn.NORM.DIST($AD$3:$AD$1003,$F135,$AB135,FALSE)*WindSpeedStep)</f>
        <v>1.0000000000000029</v>
      </c>
      <c r="AJ135" s="47">
        <f t="shared" si="46"/>
        <v>4</v>
      </c>
      <c r="AK135" s="83" t="b">
        <f>COUNTIF('Power Curve'!$D$2:$D$31,AJ135)&gt;0</f>
        <v>1</v>
      </c>
      <c r="AL135" s="83" t="b">
        <f t="shared" si="47"/>
        <v>0</v>
      </c>
      <c r="AM135" s="83" t="b">
        <f t="shared" si="53"/>
        <v>1</v>
      </c>
      <c r="AN135" s="47" t="str">
        <f t="shared" si="48"/>
        <v>Outer</v>
      </c>
      <c r="AO135" s="48" t="str">
        <f t="shared" si="49"/>
        <v>&lt;0</v>
      </c>
      <c r="AP135" s="49" t="str">
        <f t="shared" si="54"/>
        <v>22-23</v>
      </c>
      <c r="AQ135" s="49" t="str">
        <f t="shared" si="55"/>
        <v>Oct</v>
      </c>
      <c r="AR135" s="48" t="str">
        <f t="shared" si="56"/>
        <v>345-355</v>
      </c>
      <c r="AS135" s="49" t="str">
        <f t="shared" si="50"/>
        <v>LWS-LTI</v>
      </c>
    </row>
    <row r="136" spans="5:45" x14ac:dyDescent="0.3">
      <c r="E136" s="15">
        <v>40824.930555555555</v>
      </c>
      <c r="F136" s="21">
        <v>3.9</v>
      </c>
      <c r="G136" s="21">
        <v>41.2299995422363</v>
      </c>
      <c r="H136" s="42">
        <v>1.1899387801103616</v>
      </c>
      <c r="I136" s="35">
        <v>346.2</v>
      </c>
      <c r="J136" s="43">
        <v>2.8205128205128206E-2</v>
      </c>
      <c r="K136" s="44">
        <v>0.29293164812395084</v>
      </c>
      <c r="L136" s="26">
        <f t="shared" si="38"/>
        <v>3.8624314402719646</v>
      </c>
      <c r="M136" s="26">
        <f t="shared" si="39"/>
        <v>-4.4998793939242367E-2</v>
      </c>
      <c r="N136" s="96">
        <f t="shared" si="40"/>
        <v>4</v>
      </c>
      <c r="O136" s="26">
        <f t="shared" si="41"/>
        <v>0.79256407193245881</v>
      </c>
      <c r="P136" s="3">
        <f>IF(L136&gt;'Power Curve'!$C$37,0,INDEX(Ci,$N136,1)*POWER(1-O136,3)+INDEX(Ci,$N136,2)*3*O136*POWER(1-O136,2)+INDEX(Ci,$N136,3)*3*POWER(O136,2)*(1-O136)+INDEX(Ci,$N136,4)*POWER(O136,3))</f>
        <v>53.408502933450606</v>
      </c>
      <c r="Q136" s="3">
        <f>MAX(0,MIN(P136-V136+W136,'Power Curve'!$C$39))</f>
        <v>36.725555758936324</v>
      </c>
      <c r="R136" s="3">
        <f t="shared" si="42"/>
        <v>41.2299995422363</v>
      </c>
      <c r="S136" s="3">
        <f t="shared" si="43"/>
        <v>-4.5044437832999762</v>
      </c>
      <c r="T136" s="3">
        <f t="shared" si="44"/>
        <v>4.5044437832999762</v>
      </c>
      <c r="V136" s="37">
        <f t="array" ref="V136">SUM(_xlfn.NORM.DIST($AD$3:$AD$1003,$L136,$AA136,FALSE)*WindSpeedStep*$AE$3:$AE$1003)/AG136</f>
        <v>16.756734873865472</v>
      </c>
      <c r="W136" s="37">
        <f t="array" ref="W136">SUM(_xlfn.NORM.DIST($AD$3:$AD$1003,$L136,$AB136,FALSE)*WindSpeedStep*$AE$3:$AE$1003)/AH136</f>
        <v>7.3787699351184483E-2</v>
      </c>
      <c r="Y136" s="1">
        <f t="shared" si="45"/>
        <v>3</v>
      </c>
      <c r="Z136" s="99">
        <f>IF(L136&lt;'Power Curve'!$P$28,'Power Curve'!$Q$28,IF(L136&gt;'Power Curve'!$P$29,'Power Curve'!$Q$29,INDEX(ReferenceTurbulence,Y136)+(L136-INDEX(ReferenceTurbulenceWindSpeed,Y136))*(INDEX(ReferenceTurbulence,Y136+1)-INDEX(ReferenceTurbulence,Y136))/(INDEX(ReferenceTurbulenceWindSpeed,Y136+1)-INDEX(ReferenceTurbulenceWindSpeed,Y136))))</f>
        <v>0.11713247834199569</v>
      </c>
      <c r="AA136" s="100">
        <f t="shared" si="51"/>
        <v>0.45241616702509913</v>
      </c>
      <c r="AB136" s="29">
        <f t="shared" si="52"/>
        <v>0.10894037395638875</v>
      </c>
      <c r="AD136" s="29">
        <f>'Zero Turbulence Curve'!F135</f>
        <v>13.299999999999969</v>
      </c>
      <c r="AE136" s="29">
        <f>'Zero Turbulence Curve'!G135</f>
        <v>1977.9968413295826</v>
      </c>
      <c r="AF136" s="39"/>
      <c r="AG136" s="40">
        <f t="array" ref="AG136">SUM(_xlfn.NORM.DIST($AD$3:$AD$1003,$F136,$AA136,FALSE)*WindSpeedStep)</f>
        <v>1.0000000000000018</v>
      </c>
      <c r="AH136" s="40">
        <f t="array" ref="AH136">SUM(_xlfn.NORM.DIST($AD$3:$AD$1003,$F136,$AB136,FALSE)*WindSpeedStep)</f>
        <v>1.0000000001339779</v>
      </c>
      <c r="AJ136" s="47">
        <f t="shared" si="46"/>
        <v>4</v>
      </c>
      <c r="AK136" s="83" t="b">
        <f>COUNTIF('Power Curve'!$D$2:$D$31,AJ136)&gt;0</f>
        <v>1</v>
      </c>
      <c r="AL136" s="83" t="b">
        <f t="shared" si="47"/>
        <v>0</v>
      </c>
      <c r="AM136" s="83" t="b">
        <f t="shared" si="53"/>
        <v>1</v>
      </c>
      <c r="AN136" s="47" t="str">
        <f t="shared" si="48"/>
        <v>Outer</v>
      </c>
      <c r="AO136" s="48" t="str">
        <f t="shared" si="49"/>
        <v>&lt;0</v>
      </c>
      <c r="AP136" s="49" t="str">
        <f t="shared" si="54"/>
        <v>22-23</v>
      </c>
      <c r="AQ136" s="49" t="str">
        <f t="shared" si="55"/>
        <v>Oct</v>
      </c>
      <c r="AR136" s="48" t="str">
        <f t="shared" si="56"/>
        <v>345-355</v>
      </c>
      <c r="AS136" s="49" t="str">
        <f t="shared" si="50"/>
        <v>LWS-LTI</v>
      </c>
    </row>
    <row r="137" spans="5:45" x14ac:dyDescent="0.3">
      <c r="E137" s="15">
        <v>40824.9375</v>
      </c>
      <c r="F137" s="21">
        <v>3.62</v>
      </c>
      <c r="G137" s="21">
        <v>5.79000043869015</v>
      </c>
      <c r="H137" s="42">
        <v>1.1901995981480999</v>
      </c>
      <c r="I137" s="35">
        <v>344.8</v>
      </c>
      <c r="J137" s="43">
        <v>4.4198895027624308E-2</v>
      </c>
      <c r="K137" s="44">
        <v>0.49023202512272601</v>
      </c>
      <c r="L137" s="26">
        <f t="shared" si="38"/>
        <v>3.5853905878535355</v>
      </c>
      <c r="M137" s="26">
        <f t="shared" si="39"/>
        <v>-8.7816350743783106E-2</v>
      </c>
      <c r="N137" s="96">
        <f t="shared" si="40"/>
        <v>4</v>
      </c>
      <c r="O137" s="26">
        <f t="shared" si="41"/>
        <v>0.59518325533965466</v>
      </c>
      <c r="P137" s="3">
        <f>IF(L137&gt;'Power Curve'!$C$37,0,INDEX(Ci,$N137,1)*POWER(1-O137,3)+INDEX(Ci,$N137,2)*3*O137*POWER(1-O137,2)+INDEX(Ci,$N137,3)*3*POWER(O137,2)*(1-O137)+INDEX(Ci,$N137,4)*POWER(O137,3))</f>
        <v>32.683082008377752</v>
      </c>
      <c r="Q137" s="3">
        <f>MAX(0,MIN(P137-V137+W137,'Power Curve'!$C$39))</f>
        <v>28.633577608327585</v>
      </c>
      <c r="R137" s="3">
        <f t="shared" si="42"/>
        <v>5.79000043869015</v>
      </c>
      <c r="S137" s="3">
        <f t="shared" si="43"/>
        <v>22.843577169637435</v>
      </c>
      <c r="T137" s="3">
        <f t="shared" si="44"/>
        <v>22.843577169637435</v>
      </c>
      <c r="V137" s="37">
        <f t="array" ref="V137">SUM(_xlfn.NORM.DIST($AD$3:$AD$1003,$L137,$AA137,FALSE)*WindSpeedStep*$AE$3:$AE$1003)/AG137</f>
        <v>4.0553664457425329</v>
      </c>
      <c r="W137" s="37">
        <f t="array" ref="W137">SUM(_xlfn.NORM.DIST($AD$3:$AD$1003,$L137,$AB137,FALSE)*WindSpeedStep*$AE$3:$AE$1003)/AH137</f>
        <v>5.8620456923632906E-3</v>
      </c>
      <c r="Y137" s="1">
        <f t="shared" si="45"/>
        <v>3</v>
      </c>
      <c r="Z137" s="99">
        <f>IF(L137&lt;'Power Curve'!$P$28,'Power Curve'!$Q$28,IF(L137&gt;'Power Curve'!$P$29,'Power Curve'!$Q$29,INDEX(ReferenceTurbulence,Y137)+(L137-INDEX(ReferenceTurbulenceWindSpeed,Y137))*(INDEX(ReferenceTurbulence,Y137+1)-INDEX(ReferenceTurbulence,Y137))/(INDEX(ReferenceTurbulenceWindSpeed,Y137+1)-INDEX(ReferenceTurbulenceWindSpeed,Y137))))</f>
        <v>0.11713247834199569</v>
      </c>
      <c r="AA137" s="100">
        <f t="shared" si="51"/>
        <v>0.41996568537934947</v>
      </c>
      <c r="AB137" s="29">
        <f t="shared" si="52"/>
        <v>0.15847030222557063</v>
      </c>
      <c r="AD137" s="29">
        <f>'Zero Turbulence Curve'!F136</f>
        <v>13.399999999999968</v>
      </c>
      <c r="AE137" s="29">
        <f>'Zero Turbulence Curve'!G136</f>
        <v>1978.5252275855337</v>
      </c>
      <c r="AF137" s="39"/>
      <c r="AG137" s="40">
        <f t="array" ref="AG137">SUM(_xlfn.NORM.DIST($AD$3:$AD$1003,$F137,$AA137,FALSE)*WindSpeedStep)</f>
        <v>1.0000000000000004</v>
      </c>
      <c r="AH137" s="40">
        <f t="array" ref="AH137">SUM(_xlfn.NORM.DIST($AD$3:$AD$1003,$F137,$AB137,FALSE)*WindSpeedStep)</f>
        <v>0.99999999999999933</v>
      </c>
      <c r="AJ137" s="47">
        <f t="shared" si="46"/>
        <v>4</v>
      </c>
      <c r="AK137" s="83" t="b">
        <f>COUNTIF('Power Curve'!$D$2:$D$31,AJ137)&gt;0</f>
        <v>1</v>
      </c>
      <c r="AL137" s="83" t="b">
        <f t="shared" si="47"/>
        <v>0</v>
      </c>
      <c r="AM137" s="83" t="b">
        <f t="shared" si="53"/>
        <v>1</v>
      </c>
      <c r="AN137" s="47" t="str">
        <f t="shared" si="48"/>
        <v>Outer</v>
      </c>
      <c r="AO137" s="48" t="str">
        <f t="shared" si="49"/>
        <v>&lt;0</v>
      </c>
      <c r="AP137" s="49" t="str">
        <f t="shared" si="54"/>
        <v>22-23</v>
      </c>
      <c r="AQ137" s="49" t="str">
        <f t="shared" si="55"/>
        <v>Oct</v>
      </c>
      <c r="AR137" s="48" t="str">
        <f t="shared" si="56"/>
        <v>335-345</v>
      </c>
      <c r="AS137" s="49" t="str">
        <f t="shared" si="50"/>
        <v>LWS-LTI</v>
      </c>
    </row>
    <row r="138" spans="5:45" x14ac:dyDescent="0.3">
      <c r="E138" s="15">
        <v>40824.944444444445</v>
      </c>
      <c r="F138" s="21">
        <v>3.82</v>
      </c>
      <c r="G138" s="21">
        <v>17.420000076293967</v>
      </c>
      <c r="H138" s="42">
        <v>1.1905475333523374</v>
      </c>
      <c r="I138" s="35">
        <v>336.9</v>
      </c>
      <c r="J138" s="43">
        <v>4.9738219895287962E-2</v>
      </c>
      <c r="K138" s="44">
        <v>0.53788704979989521</v>
      </c>
      <c r="L138" s="26">
        <f t="shared" si="38"/>
        <v>3.783847108872338</v>
      </c>
      <c r="M138" s="26">
        <f t="shared" si="39"/>
        <v>-5.7144255679911396E-2</v>
      </c>
      <c r="N138" s="96">
        <f t="shared" si="40"/>
        <v>4</v>
      </c>
      <c r="O138" s="26">
        <f t="shared" si="41"/>
        <v>0.73657579667393946</v>
      </c>
      <c r="P138" s="3">
        <f>IF(L138&gt;'Power Curve'!$C$37,0,INDEX(Ci,$N138,1)*POWER(1-O138,3)+INDEX(Ci,$N138,2)*3*O138*POWER(1-O138,2)+INDEX(Ci,$N138,3)*3*POWER(O138,2)*(1-O138)+INDEX(Ci,$N138,4)*POWER(O138,3))</f>
        <v>47.243118209910378</v>
      </c>
      <c r="Q138" s="3">
        <f>MAX(0,MIN(P138-V138+W138,'Power Curve'!$C$39))</f>
        <v>35.858444269012359</v>
      </c>
      <c r="R138" s="3">
        <f t="shared" si="42"/>
        <v>17.420000076293967</v>
      </c>
      <c r="S138" s="3">
        <f t="shared" si="43"/>
        <v>18.438444192718393</v>
      </c>
      <c r="T138" s="3">
        <f t="shared" si="44"/>
        <v>18.438444192718393</v>
      </c>
      <c r="V138" s="37">
        <f t="array" ref="V138">SUM(_xlfn.NORM.DIST($AD$3:$AD$1003,$L138,$AA138,FALSE)*WindSpeedStep*$AE$3:$AE$1003)/AG138</f>
        <v>11.855013849205569</v>
      </c>
      <c r="W138" s="37">
        <f t="array" ref="W138">SUM(_xlfn.NORM.DIST($AD$3:$AD$1003,$L138,$AB138,FALSE)*WindSpeedStep*$AE$3:$AE$1003)/AH138</f>
        <v>0.47033990830754896</v>
      </c>
      <c r="Y138" s="1">
        <f t="shared" si="45"/>
        <v>3</v>
      </c>
      <c r="Z138" s="99">
        <f>IF(L138&lt;'Power Curve'!$P$28,'Power Curve'!$Q$28,IF(L138&gt;'Power Curve'!$P$29,'Power Curve'!$Q$29,INDEX(ReferenceTurbulence,Y138)+(L138-INDEX(ReferenceTurbulenceWindSpeed,Y138))*(INDEX(ReferenceTurbulence,Y138+1)-INDEX(ReferenceTurbulence,Y138))/(INDEX(ReferenceTurbulenceWindSpeed,Y138+1)-INDEX(ReferenceTurbulenceWindSpeed,Y138))))</f>
        <v>0.11713247834199569</v>
      </c>
      <c r="AA138" s="100">
        <f t="shared" si="51"/>
        <v>0.44321138952941214</v>
      </c>
      <c r="AB138" s="29">
        <f t="shared" si="52"/>
        <v>0.18820181955124196</v>
      </c>
      <c r="AD138" s="29">
        <f>'Zero Turbulence Curve'!F137</f>
        <v>13.499999999999968</v>
      </c>
      <c r="AE138" s="29">
        <f>'Zero Turbulence Curve'!G137</f>
        <v>1979.0536138414848</v>
      </c>
      <c r="AF138" s="39"/>
      <c r="AG138" s="40">
        <f t="array" ref="AG138">SUM(_xlfn.NORM.DIST($AD$3:$AD$1003,$F138,$AA138,FALSE)*WindSpeedStep)</f>
        <v>1.0000000000000009</v>
      </c>
      <c r="AH138" s="40">
        <f t="array" ref="AH138">SUM(_xlfn.NORM.DIST($AD$3:$AD$1003,$F138,$AB138,FALSE)*WindSpeedStep)</f>
        <v>1.0000000000000007</v>
      </c>
      <c r="AJ138" s="47">
        <f t="shared" si="46"/>
        <v>4</v>
      </c>
      <c r="AK138" s="83" t="b">
        <f>COUNTIF('Power Curve'!$D$2:$D$31,AJ138)&gt;0</f>
        <v>1</v>
      </c>
      <c r="AL138" s="83" t="b">
        <f t="shared" si="47"/>
        <v>0</v>
      </c>
      <c r="AM138" s="83" t="b">
        <f t="shared" si="53"/>
        <v>1</v>
      </c>
      <c r="AN138" s="47" t="str">
        <f t="shared" si="48"/>
        <v>Outer</v>
      </c>
      <c r="AO138" s="48" t="str">
        <f t="shared" si="49"/>
        <v>&lt;0</v>
      </c>
      <c r="AP138" s="49" t="str">
        <f t="shared" si="54"/>
        <v>22-23</v>
      </c>
      <c r="AQ138" s="49" t="str">
        <f t="shared" si="55"/>
        <v>Oct</v>
      </c>
      <c r="AR138" s="48" t="str">
        <f t="shared" si="56"/>
        <v>335-345</v>
      </c>
      <c r="AS138" s="49" t="str">
        <f t="shared" si="50"/>
        <v>LWS-LTI</v>
      </c>
    </row>
    <row r="139" spans="5:45" x14ac:dyDescent="0.3">
      <c r="E139" s="15">
        <v>40824.951388888891</v>
      </c>
      <c r="F139" s="21">
        <v>4</v>
      </c>
      <c r="G139" s="21">
        <v>60.230003356933608</v>
      </c>
      <c r="H139" s="42">
        <v>1.1906345488762313</v>
      </c>
      <c r="I139" s="35">
        <v>341</v>
      </c>
      <c r="J139" s="43">
        <v>0.03</v>
      </c>
      <c r="K139" s="44">
        <v>0.22637810405609513</v>
      </c>
      <c r="L139" s="26">
        <f t="shared" si="38"/>
        <v>3.9622400964029523</v>
      </c>
      <c r="M139" s="26">
        <f t="shared" si="39"/>
        <v>-2.9573044393038778E-2</v>
      </c>
      <c r="N139" s="96">
        <f t="shared" si="40"/>
        <v>4</v>
      </c>
      <c r="O139" s="26">
        <f t="shared" si="41"/>
        <v>0.86367385187354251</v>
      </c>
      <c r="P139" s="3">
        <f>IF(L139&gt;'Power Curve'!$C$37,0,INDEX(Ci,$N139,1)*POWER(1-O139,3)+INDEX(Ci,$N139,2)*3*O139*POWER(1-O139,2)+INDEX(Ci,$N139,3)*3*POWER(O139,2)*(1-O139)+INDEX(Ci,$N139,4)*POWER(O139,3))</f>
        <v>61.477158420431508</v>
      </c>
      <c r="Q139" s="3">
        <f>MAX(0,MIN(P139-V139+W139,'Power Curve'!$C$39))</f>
        <v>37.574967420574751</v>
      </c>
      <c r="R139" s="3">
        <f t="shared" si="42"/>
        <v>60.230003356933608</v>
      </c>
      <c r="S139" s="3">
        <f t="shared" si="43"/>
        <v>-22.655035936358857</v>
      </c>
      <c r="T139" s="3">
        <f t="shared" si="44"/>
        <v>22.655035936358857</v>
      </c>
      <c r="V139" s="37">
        <f t="array" ref="V139">SUM(_xlfn.NORM.DIST($AD$3:$AD$1003,$L139,$AA139,FALSE)*WindSpeedStep*$AE$3:$AE$1003)/AG139</f>
        <v>24.673556098957949</v>
      </c>
      <c r="W139" s="37">
        <f t="array" ref="W139">SUM(_xlfn.NORM.DIST($AD$3:$AD$1003,$L139,$AB139,FALSE)*WindSpeedStep*$AE$3:$AE$1003)/AH139</f>
        <v>0.77136509910118678</v>
      </c>
      <c r="Y139" s="1">
        <f t="shared" si="45"/>
        <v>3</v>
      </c>
      <c r="Z139" s="99">
        <f>IF(L139&lt;'Power Curve'!$P$28,'Power Curve'!$Q$28,IF(L139&gt;'Power Curve'!$P$29,'Power Curve'!$Q$29,INDEX(ReferenceTurbulence,Y139)+(L139-INDEX(ReferenceTurbulenceWindSpeed,Y139))*(INDEX(ReferenceTurbulence,Y139+1)-INDEX(ReferenceTurbulence,Y139))/(INDEX(ReferenceTurbulenceWindSpeed,Y139+1)-INDEX(ReferenceTurbulenceWindSpeed,Y139))))</f>
        <v>0.11713247834199569</v>
      </c>
      <c r="AA139" s="100">
        <f t="shared" si="51"/>
        <v>0.46410700227770574</v>
      </c>
      <c r="AB139" s="29">
        <f t="shared" si="52"/>
        <v>0.11886720289208856</v>
      </c>
      <c r="AD139" s="29">
        <f>'Zero Turbulence Curve'!F138</f>
        <v>13.599999999999968</v>
      </c>
      <c r="AE139" s="29">
        <f>'Zero Turbulence Curve'!G138</f>
        <v>1979.5820000974361</v>
      </c>
      <c r="AF139" s="39"/>
      <c r="AG139" s="40">
        <f t="array" ref="AG139">SUM(_xlfn.NORM.DIST($AD$3:$AD$1003,$F139,$AA139,FALSE)*WindSpeedStep)</f>
        <v>1.0000000000000016</v>
      </c>
      <c r="AH139" s="40">
        <f t="array" ref="AH139">SUM(_xlfn.NORM.DIST($AD$3:$AD$1003,$F139,$AB139,FALSE)*WindSpeedStep)</f>
        <v>1.0000000000015463</v>
      </c>
      <c r="AJ139" s="47">
        <f t="shared" si="46"/>
        <v>4</v>
      </c>
      <c r="AK139" s="83" t="b">
        <f>COUNTIF('Power Curve'!$D$2:$D$31,AJ139)&gt;0</f>
        <v>1</v>
      </c>
      <c r="AL139" s="83" t="b">
        <f t="shared" si="47"/>
        <v>0</v>
      </c>
      <c r="AM139" s="83" t="b">
        <f t="shared" si="53"/>
        <v>1</v>
      </c>
      <c r="AN139" s="47" t="str">
        <f t="shared" si="48"/>
        <v>Outer</v>
      </c>
      <c r="AO139" s="48" t="str">
        <f t="shared" si="49"/>
        <v>&lt;0</v>
      </c>
      <c r="AP139" s="49" t="str">
        <f t="shared" si="54"/>
        <v>22-23</v>
      </c>
      <c r="AQ139" s="49" t="str">
        <f t="shared" si="55"/>
        <v>Oct</v>
      </c>
      <c r="AR139" s="48" t="str">
        <f t="shared" si="56"/>
        <v>335-345</v>
      </c>
      <c r="AS139" s="49" t="str">
        <f t="shared" si="50"/>
        <v>LWS-LTI</v>
      </c>
    </row>
    <row r="140" spans="5:45" x14ac:dyDescent="0.3">
      <c r="E140" s="15">
        <v>40824.958333333336</v>
      </c>
      <c r="F140" s="21">
        <v>3.7</v>
      </c>
      <c r="G140" s="21">
        <v>25.170000076293896</v>
      </c>
      <c r="H140" s="42">
        <v>1.1907949678563259</v>
      </c>
      <c r="I140" s="35">
        <v>356.3</v>
      </c>
      <c r="J140" s="43">
        <v>4.8648648648648644E-2</v>
      </c>
      <c r="K140" s="44">
        <v>0.39458174293858134</v>
      </c>
      <c r="L140" s="26">
        <f t="shared" si="38"/>
        <v>3.6652366850804499</v>
      </c>
      <c r="M140" s="26">
        <f t="shared" si="39"/>
        <v>-7.5475879027104023E-2</v>
      </c>
      <c r="N140" s="96">
        <f t="shared" si="40"/>
        <v>4</v>
      </c>
      <c r="O140" s="26">
        <f t="shared" si="41"/>
        <v>0.65207048960427327</v>
      </c>
      <c r="P140" s="3">
        <f>IF(L140&gt;'Power Curve'!$C$37,0,INDEX(Ci,$N140,1)*POWER(1-O140,3)+INDEX(Ci,$N140,2)*3*O140*POWER(1-O140,2)+INDEX(Ci,$N140,3)*3*POWER(O140,2)*(1-O140)+INDEX(Ci,$N140,4)*POWER(O140,3))</f>
        <v>38.342359658597601</v>
      </c>
      <c r="Q140" s="3">
        <f>MAX(0,MIN(P140-V140+W140,'Power Curve'!$C$39))</f>
        <v>31.913559187978951</v>
      </c>
      <c r="R140" s="3">
        <f t="shared" si="42"/>
        <v>25.170000076293896</v>
      </c>
      <c r="S140" s="3">
        <f t="shared" si="43"/>
        <v>6.7435591116850553</v>
      </c>
      <c r="T140" s="3">
        <f t="shared" si="44"/>
        <v>6.7435591116850553</v>
      </c>
      <c r="V140" s="37">
        <f t="array" ref="V140">SUM(_xlfn.NORM.DIST($AD$3:$AD$1003,$L140,$AA140,FALSE)*WindSpeedStep*$AE$3:$AE$1003)/AG140</f>
        <v>6.4861334319935837</v>
      </c>
      <c r="W140" s="37">
        <f t="array" ref="W140">SUM(_xlfn.NORM.DIST($AD$3:$AD$1003,$L140,$AB140,FALSE)*WindSpeedStep*$AE$3:$AE$1003)/AH140</f>
        <v>5.7332961374931463E-2</v>
      </c>
      <c r="Y140" s="1">
        <f t="shared" si="45"/>
        <v>3</v>
      </c>
      <c r="Z140" s="99">
        <f>IF(L140&lt;'Power Curve'!$P$28,'Power Curve'!$Q$28,IF(L140&gt;'Power Curve'!$P$29,'Power Curve'!$Q$29,INDEX(ReferenceTurbulence,Y140)+(L140-INDEX(ReferenceTurbulenceWindSpeed,Y140))*(INDEX(ReferenceTurbulence,Y140+1)-INDEX(ReferenceTurbulence,Y140))/(INDEX(ReferenceTurbulenceWindSpeed,Y140+1)-INDEX(ReferenceTurbulenceWindSpeed,Y140))))</f>
        <v>0.11713247834199569</v>
      </c>
      <c r="AA140" s="100">
        <f t="shared" si="51"/>
        <v>0.42931825663347389</v>
      </c>
      <c r="AB140" s="29">
        <f t="shared" si="52"/>
        <v>0.17830881170661647</v>
      </c>
      <c r="AD140" s="29">
        <f>'Zero Turbulence Curve'!F139</f>
        <v>13.699999999999967</v>
      </c>
      <c r="AE140" s="29">
        <f>'Zero Turbulence Curve'!G139</f>
        <v>1980.1103863533872</v>
      </c>
      <c r="AF140" s="39"/>
      <c r="AG140" s="40">
        <f t="array" ref="AG140">SUM(_xlfn.NORM.DIST($AD$3:$AD$1003,$F140,$AA140,FALSE)*WindSpeedStep)</f>
        <v>1.0000000000000007</v>
      </c>
      <c r="AH140" s="40">
        <f t="array" ref="AH140">SUM(_xlfn.NORM.DIST($AD$3:$AD$1003,$F140,$AB140,FALSE)*WindSpeedStep)</f>
        <v>0.99999999999999978</v>
      </c>
      <c r="AJ140" s="47">
        <f t="shared" si="46"/>
        <v>4</v>
      </c>
      <c r="AK140" s="83" t="b">
        <f>COUNTIF('Power Curve'!$D$2:$D$31,AJ140)&gt;0</f>
        <v>1</v>
      </c>
      <c r="AL140" s="83" t="b">
        <f t="shared" si="47"/>
        <v>0</v>
      </c>
      <c r="AM140" s="83" t="b">
        <f t="shared" si="53"/>
        <v>1</v>
      </c>
      <c r="AN140" s="47" t="str">
        <f t="shared" si="48"/>
        <v>Outer</v>
      </c>
      <c r="AO140" s="48" t="str">
        <f t="shared" si="49"/>
        <v>&lt;0</v>
      </c>
      <c r="AP140" s="49" t="str">
        <f t="shared" si="54"/>
        <v>23-24</v>
      </c>
      <c r="AQ140" s="49" t="str">
        <f t="shared" si="55"/>
        <v>Oct</v>
      </c>
      <c r="AR140" s="48" t="str">
        <f t="shared" si="56"/>
        <v>355-5</v>
      </c>
      <c r="AS140" s="49" t="str">
        <f t="shared" si="50"/>
        <v>LWS-LTI</v>
      </c>
    </row>
    <row r="141" spans="5:45" x14ac:dyDescent="0.3">
      <c r="E141" s="15">
        <v>40825.951388888891</v>
      </c>
      <c r="F141" s="21">
        <v>9.9</v>
      </c>
      <c r="G141" s="21">
        <v>1357.340026855471</v>
      </c>
      <c r="H141" s="42">
        <v>1.1697997909011619</v>
      </c>
      <c r="I141" s="35">
        <v>202.8</v>
      </c>
      <c r="J141" s="43">
        <v>6.8686868686868685E-2</v>
      </c>
      <c r="K141" s="44">
        <v>0.1391593108930019</v>
      </c>
      <c r="L141" s="26">
        <f t="shared" si="38"/>
        <v>9.7490061605991283</v>
      </c>
      <c r="M141" s="26">
        <f t="shared" si="39"/>
        <v>0.86479030493018927</v>
      </c>
      <c r="N141" s="96">
        <f t="shared" si="40"/>
        <v>10</v>
      </c>
      <c r="O141" s="26">
        <f t="shared" si="41"/>
        <v>0.78643240497817413</v>
      </c>
      <c r="P141" s="3">
        <f>IF(L141&gt;'Power Curve'!$C$37,0,INDEX(Ci,$N141,1)*POWER(1-O141,3)+INDEX(Ci,$N141,2)*3*O141*POWER(1-O141,2)+INDEX(Ci,$N141,3)*3*POWER(O141,2)*(1-O141)+INDEX(Ci,$N141,4)*POWER(O141,3))</f>
        <v>1456.5212724647017</v>
      </c>
      <c r="Q141" s="3">
        <f>MAX(0,MIN(P141-V141+W141,'Power Curve'!$C$39))</f>
        <v>1480.7096043932859</v>
      </c>
      <c r="R141" s="3">
        <f t="shared" si="42"/>
        <v>1357.340026855471</v>
      </c>
      <c r="S141" s="3">
        <f t="shared" si="43"/>
        <v>123.36957753781485</v>
      </c>
      <c r="T141" s="3">
        <f t="shared" si="44"/>
        <v>123.36957753781485</v>
      </c>
      <c r="V141" s="37">
        <f t="array" ref="V141">SUM(_xlfn.NORM.DIST($AD$3:$AD$1003,$L141,$AA141,FALSE)*WindSpeedStep*$AE$3:$AE$1003)/AG141</f>
        <v>1455.4599964791441</v>
      </c>
      <c r="W141" s="37">
        <f t="array" ref="W141">SUM(_xlfn.NORM.DIST($AD$3:$AD$1003,$L141,$AB141,FALSE)*WindSpeedStep*$AE$3:$AE$1003)/AH141</f>
        <v>1479.6483284077283</v>
      </c>
      <c r="Y141" s="1">
        <f t="shared" si="45"/>
        <v>9</v>
      </c>
      <c r="Z141" s="99">
        <f>IF(L141&lt;'Power Curve'!$P$28,'Power Curve'!$Q$28,IF(L141&gt;'Power Curve'!$P$29,'Power Curve'!$Q$29,INDEX(ReferenceTurbulence,Y141)+(L141-INDEX(ReferenceTurbulenceWindSpeed,Y141))*(INDEX(ReferenceTurbulence,Y141+1)-INDEX(ReferenceTurbulence,Y141))/(INDEX(ReferenceTurbulenceWindSpeed,Y141+1)-INDEX(ReferenceTurbulenceWindSpeed,Y141))))</f>
        <v>0.12013298658168535</v>
      </c>
      <c r="AA141" s="100">
        <f t="shared" si="51"/>
        <v>1.1711772262760229</v>
      </c>
      <c r="AB141" s="29">
        <f t="shared" si="52"/>
        <v>0.66962870598054614</v>
      </c>
      <c r="AD141" s="29">
        <f>'Zero Turbulence Curve'!F140</f>
        <v>13.799999999999967</v>
      </c>
      <c r="AE141" s="29">
        <f>'Zero Turbulence Curve'!G140</f>
        <v>1980.6387726093383</v>
      </c>
      <c r="AF141" s="39"/>
      <c r="AG141" s="40">
        <f t="array" ref="AG141">SUM(_xlfn.NORM.DIST($AD$3:$AD$1003,$F141,$AA141,FALSE)*WindSpeedStep)</f>
        <v>1.000000000000004</v>
      </c>
      <c r="AH141" s="40">
        <f t="array" ref="AH141">SUM(_xlfn.NORM.DIST($AD$3:$AD$1003,$F141,$AB141,FALSE)*WindSpeedStep)</f>
        <v>1.000000000000004</v>
      </c>
      <c r="AJ141" s="47">
        <f t="shared" si="46"/>
        <v>10</v>
      </c>
      <c r="AK141" s="83" t="b">
        <f>COUNTIF('Power Curve'!$D$2:$D$31,AJ141)&gt;0</f>
        <v>1</v>
      </c>
      <c r="AL141" s="83" t="b">
        <f t="shared" si="47"/>
        <v>0</v>
      </c>
      <c r="AM141" s="83" t="b">
        <f t="shared" si="53"/>
        <v>1</v>
      </c>
      <c r="AN141" s="47" t="str">
        <f t="shared" si="48"/>
        <v>Outer</v>
      </c>
      <c r="AO141" s="48" t="str">
        <f t="shared" si="49"/>
        <v>0.8-0.9</v>
      </c>
      <c r="AP141" s="49" t="str">
        <f t="shared" si="54"/>
        <v>22-23</v>
      </c>
      <c r="AQ141" s="49" t="str">
        <f t="shared" si="55"/>
        <v>Oct</v>
      </c>
      <c r="AR141" s="48" t="str">
        <f t="shared" si="56"/>
        <v>195-205</v>
      </c>
      <c r="AS141" s="49" t="str">
        <f t="shared" si="50"/>
        <v>HWS-LTI</v>
      </c>
    </row>
    <row r="142" spans="5:45" x14ac:dyDescent="0.3">
      <c r="E142" s="15">
        <v>40825.958333333336</v>
      </c>
      <c r="F142" s="21">
        <v>9.82</v>
      </c>
      <c r="G142" s="21">
        <v>1061.960025787354</v>
      </c>
      <c r="H142" s="42">
        <v>1.1699474204278884</v>
      </c>
      <c r="I142" s="35">
        <v>206</v>
      </c>
      <c r="J142" s="43">
        <v>6.313645621181263E-2</v>
      </c>
      <c r="K142" s="44">
        <v>0.31358831554438282</v>
      </c>
      <c r="L142" s="26">
        <f t="shared" si="38"/>
        <v>9.6706330920975887</v>
      </c>
      <c r="M142" s="26">
        <f t="shared" si="39"/>
        <v>0.85267749455144248</v>
      </c>
      <c r="N142" s="96">
        <f t="shared" si="40"/>
        <v>10</v>
      </c>
      <c r="O142" s="26">
        <f t="shared" si="41"/>
        <v>0.70312691194723997</v>
      </c>
      <c r="P142" s="3">
        <f>IF(L142&gt;'Power Curve'!$C$37,0,INDEX(Ci,$N142,1)*POWER(1-O142,3)+INDEX(Ci,$N142,2)*3*O142*POWER(1-O142,2)+INDEX(Ci,$N142,3)*3*POWER(O142,2)*(1-O142)+INDEX(Ci,$N142,4)*POWER(O142,3))</f>
        <v>1430.2335381863672</v>
      </c>
      <c r="Q142" s="3">
        <f>MAX(0,MIN(P142-V142+W142,'Power Curve'!$C$39))</f>
        <v>1450.1907199761351</v>
      </c>
      <c r="R142" s="3">
        <f t="shared" si="42"/>
        <v>1061.960025787354</v>
      </c>
      <c r="S142" s="3">
        <f t="shared" si="43"/>
        <v>388.23069418878117</v>
      </c>
      <c r="T142" s="3">
        <f t="shared" si="44"/>
        <v>388.23069418878117</v>
      </c>
      <c r="V142" s="37">
        <f t="array" ref="V142">SUM(_xlfn.NORM.DIST($AD$3:$AD$1003,$L142,$AA142,FALSE)*WindSpeedStep*$AE$3:$AE$1003)/AG142</f>
        <v>1430.773999735349</v>
      </c>
      <c r="W142" s="37">
        <f t="array" ref="W142">SUM(_xlfn.NORM.DIST($AD$3:$AD$1003,$L142,$AB142,FALSE)*WindSpeedStep*$AE$3:$AE$1003)/AH142</f>
        <v>1450.7311815251169</v>
      </c>
      <c r="Y142" s="1">
        <f t="shared" si="45"/>
        <v>9</v>
      </c>
      <c r="Z142" s="99">
        <f>IF(L142&lt;'Power Curve'!$P$28,'Power Curve'!$Q$28,IF(L142&gt;'Power Curve'!$P$29,'Power Curve'!$Q$29,INDEX(ReferenceTurbulence,Y142)+(L142-INDEX(ReferenceTurbulenceWindSpeed,Y142))*(INDEX(ReferenceTurbulence,Y142+1)-INDEX(ReferenceTurbulence,Y142))/(INDEX(ReferenceTurbulenceWindSpeed,Y142+1)-INDEX(ReferenceTurbulenceWindSpeed,Y142))))</f>
        <v>0.12017669549235085</v>
      </c>
      <c r="AA142" s="100">
        <f t="shared" si="51"/>
        <v>1.1621847283272633</v>
      </c>
      <c r="AB142" s="29">
        <f t="shared" si="52"/>
        <v>0.61056950275972555</v>
      </c>
      <c r="AD142" s="29">
        <f>'Zero Turbulence Curve'!F141</f>
        <v>13.899999999999967</v>
      </c>
      <c r="AE142" s="29">
        <f>'Zero Turbulence Curve'!G141</f>
        <v>1981.1671588652894</v>
      </c>
      <c r="AF142" s="39"/>
      <c r="AG142" s="40">
        <f t="array" ref="AG142">SUM(_xlfn.NORM.DIST($AD$3:$AD$1003,$F142,$AA142,FALSE)*WindSpeedStep)</f>
        <v>1.0000000000000031</v>
      </c>
      <c r="AH142" s="40">
        <f t="array" ref="AH142">SUM(_xlfn.NORM.DIST($AD$3:$AD$1003,$F142,$AB142,FALSE)*WindSpeedStep)</f>
        <v>1.0000000000000038</v>
      </c>
      <c r="AJ142" s="47">
        <f t="shared" si="46"/>
        <v>10</v>
      </c>
      <c r="AK142" s="83" t="b">
        <f>COUNTIF('Power Curve'!$D$2:$D$31,AJ142)&gt;0</f>
        <v>1</v>
      </c>
      <c r="AL142" s="83" t="b">
        <f t="shared" si="47"/>
        <v>0</v>
      </c>
      <c r="AM142" s="83" t="b">
        <f t="shared" si="53"/>
        <v>1</v>
      </c>
      <c r="AN142" s="47" t="str">
        <f t="shared" si="48"/>
        <v>Outer</v>
      </c>
      <c r="AO142" s="48" t="str">
        <f t="shared" si="49"/>
        <v>0.8-0.9</v>
      </c>
      <c r="AP142" s="49" t="str">
        <f t="shared" si="54"/>
        <v>23-24</v>
      </c>
      <c r="AQ142" s="49" t="str">
        <f t="shared" si="55"/>
        <v>Oct</v>
      </c>
      <c r="AR142" s="48" t="str">
        <f t="shared" si="56"/>
        <v>205-215</v>
      </c>
      <c r="AS142" s="49" t="str">
        <f t="shared" si="50"/>
        <v>HWS-LTI</v>
      </c>
    </row>
    <row r="143" spans="5:45" x14ac:dyDescent="0.3">
      <c r="E143" s="15">
        <v>40835.409722222219</v>
      </c>
      <c r="F143" s="21">
        <v>13.2</v>
      </c>
      <c r="G143" s="21">
        <v>1988.109970092778</v>
      </c>
      <c r="H143" s="42">
        <v>1.1567119843366733</v>
      </c>
      <c r="I143" s="35">
        <v>202.2</v>
      </c>
      <c r="J143" s="43">
        <v>8.7121212121212113E-2</v>
      </c>
      <c r="K143" s="44">
        <v>0.15988264787859785</v>
      </c>
      <c r="L143" s="26">
        <f t="shared" si="38"/>
        <v>12.950016249707305</v>
      </c>
      <c r="M143" s="26">
        <f t="shared" si="39"/>
        <v>1.3595167329130537</v>
      </c>
      <c r="N143" s="96">
        <f t="shared" si="40"/>
        <v>13</v>
      </c>
      <c r="O143" s="26">
        <f t="shared" si="41"/>
        <v>0.95896058043289667</v>
      </c>
      <c r="P143" s="3">
        <f>IF(L143&gt;'Power Curve'!$C$37,0,INDEX(Ci,$N143,1)*POWER(1-O143,3)+INDEX(Ci,$N143,2)*3*O143*POWER(1-O143,2)+INDEX(Ci,$N143,3)*3*POWER(O143,2)*(1-O143)+INDEX(Ci,$N143,4)*POWER(O143,3))</f>
        <v>1952.0667575811704</v>
      </c>
      <c r="Q143" s="3">
        <f>MAX(0,MIN(P143-V143+W143,'Power Curve'!$C$39))</f>
        <v>1976.5101892514406</v>
      </c>
      <c r="R143" s="3">
        <f t="shared" si="42"/>
        <v>1988.109970092778</v>
      </c>
      <c r="S143" s="3">
        <f t="shared" si="43"/>
        <v>-11.599780841337406</v>
      </c>
      <c r="T143" s="3">
        <f t="shared" si="44"/>
        <v>11.599780841337406</v>
      </c>
      <c r="V143" s="37">
        <f t="array" ref="V143">SUM(_xlfn.NORM.DIST($AD$3:$AD$1003,$L143,$AA143,FALSE)*WindSpeedStep*$AE$3:$AE$1003)/AG143</f>
        <v>1942.9320249989382</v>
      </c>
      <c r="W143" s="37">
        <f t="array" ref="W143">SUM(_xlfn.NORM.DIST($AD$3:$AD$1003,$L143,$AB143,FALSE)*WindSpeedStep*$AE$3:$AE$1003)/AH143</f>
        <v>1967.3754566692085</v>
      </c>
      <c r="Y143" s="1">
        <f t="shared" si="45"/>
        <v>12</v>
      </c>
      <c r="Z143" s="99">
        <f>IF(L143&lt;'Power Curve'!$P$28,'Power Curve'!$Q$28,IF(L143&gt;'Power Curve'!$P$29,'Power Curve'!$Q$29,INDEX(ReferenceTurbulence,Y143)+(L143-INDEX(ReferenceTurbulenceWindSpeed,Y143))*(INDEX(ReferenceTurbulence,Y143+1)-INDEX(ReferenceTurbulence,Y143))/(INDEX(ReferenceTurbulenceWindSpeed,Y143+1)-INDEX(ReferenceTurbulenceWindSpeed,Y143))))</f>
        <v>0.12163050331831493</v>
      </c>
      <c r="AA143" s="100">
        <f t="shared" si="51"/>
        <v>1.5751169944322567</v>
      </c>
      <c r="AB143" s="29">
        <f t="shared" si="52"/>
        <v>1.1282211126638939</v>
      </c>
      <c r="AD143" s="29">
        <f>'Zero Turbulence Curve'!F142</f>
        <v>13.999999999999966</v>
      </c>
      <c r="AE143" s="29">
        <f>'Zero Turbulence Curve'!G142</f>
        <v>1981.4700837783666</v>
      </c>
      <c r="AF143" s="39"/>
      <c r="AG143" s="40">
        <f t="array" ref="AG143">SUM(_xlfn.NORM.DIST($AD$3:$AD$1003,$F143,$AA143,FALSE)*WindSpeedStep)</f>
        <v>1.0000000000000024</v>
      </c>
      <c r="AH143" s="40">
        <f t="array" ref="AH143">SUM(_xlfn.NORM.DIST($AD$3:$AD$1003,$F143,$AB143,FALSE)*WindSpeedStep)</f>
        <v>1.0000000000000033</v>
      </c>
      <c r="AJ143" s="47">
        <f t="shared" si="46"/>
        <v>13</v>
      </c>
      <c r="AK143" s="83" t="b">
        <f>COUNTIF('Power Curve'!$D$2:$D$31,AJ143)&gt;0</f>
        <v>1</v>
      </c>
      <c r="AL143" s="83" t="b">
        <f t="shared" si="47"/>
        <v>0</v>
      </c>
      <c r="AM143" s="83" t="b">
        <f t="shared" si="53"/>
        <v>1</v>
      </c>
      <c r="AN143" s="47" t="str">
        <f t="shared" si="48"/>
        <v>Outer</v>
      </c>
      <c r="AO143" s="48" t="str">
        <f t="shared" si="49"/>
        <v>1.3-1.4</v>
      </c>
      <c r="AP143" s="49" t="str">
        <f t="shared" si="54"/>
        <v>9-10</v>
      </c>
      <c r="AQ143" s="49" t="str">
        <f t="shared" si="55"/>
        <v>Oct</v>
      </c>
      <c r="AR143" s="48" t="str">
        <f t="shared" si="56"/>
        <v>195-205</v>
      </c>
      <c r="AS143" s="49" t="str">
        <f t="shared" si="50"/>
        <v>HWS-LTI</v>
      </c>
    </row>
    <row r="144" spans="5:45" x14ac:dyDescent="0.3">
      <c r="E144" s="15">
        <v>40835.416666666664</v>
      </c>
      <c r="F144" s="21">
        <v>12.76</v>
      </c>
      <c r="G144" s="21">
        <v>1978.2499694824269</v>
      </c>
      <c r="H144" s="42">
        <v>1.1569241628274078</v>
      </c>
      <c r="I144" s="35">
        <v>203</v>
      </c>
      <c r="J144" s="43">
        <v>9.6394984326018812E-2</v>
      </c>
      <c r="K144" s="44">
        <v>0.19149726232658684</v>
      </c>
      <c r="L144" s="26">
        <f t="shared" si="38"/>
        <v>12.519114418317704</v>
      </c>
      <c r="M144" s="26">
        <f t="shared" si="39"/>
        <v>1.2929194658253873</v>
      </c>
      <c r="N144" s="96">
        <f t="shared" si="40"/>
        <v>13</v>
      </c>
      <c r="O144" s="26">
        <f t="shared" si="41"/>
        <v>0.51535375247456916</v>
      </c>
      <c r="P144" s="3">
        <f>IF(L144&gt;'Power Curve'!$C$37,0,INDEX(Ci,$N144,1)*POWER(1-O144,3)+INDEX(Ci,$N144,2)*3*O144*POWER(1-O144,2)+INDEX(Ci,$N144,3)*3*POWER(O144,2)*(1-O144)+INDEX(Ci,$N144,4)*POWER(O144,3))</f>
        <v>1939.3002435523704</v>
      </c>
      <c r="Q144" s="3">
        <f>MAX(0,MIN(P144-V144+W144,'Power Curve'!$C$39))</f>
        <v>1963.2727038928942</v>
      </c>
      <c r="R144" s="3">
        <f t="shared" si="42"/>
        <v>1978.2499694824269</v>
      </c>
      <c r="S144" s="3">
        <f t="shared" si="43"/>
        <v>-14.977265589532635</v>
      </c>
      <c r="T144" s="3">
        <f t="shared" si="44"/>
        <v>14.977265589532635</v>
      </c>
      <c r="V144" s="37">
        <f t="array" ref="V144">SUM(_xlfn.NORM.DIST($AD$3:$AD$1003,$L144,$AA144,FALSE)*WindSpeedStep*$AE$3:$AE$1003)/AG144</f>
        <v>1925.3140010104037</v>
      </c>
      <c r="W144" s="37">
        <f t="array" ref="W144">SUM(_xlfn.NORM.DIST($AD$3:$AD$1003,$L144,$AB144,FALSE)*WindSpeedStep*$AE$3:$AE$1003)/AH144</f>
        <v>1949.2864613509275</v>
      </c>
      <c r="Y144" s="1">
        <f t="shared" si="45"/>
        <v>12</v>
      </c>
      <c r="Z144" s="99">
        <f>IF(L144&lt;'Power Curve'!$P$28,'Power Curve'!$Q$28,IF(L144&gt;'Power Curve'!$P$29,'Power Curve'!$Q$29,INDEX(ReferenceTurbulence,Y144)+(L144-INDEX(ReferenceTurbulenceWindSpeed,Y144))*(INDEX(ReferenceTurbulence,Y144+1)-INDEX(ReferenceTurbulence,Y144))/(INDEX(ReferenceTurbulenceWindSpeed,Y144+1)-INDEX(ReferenceTurbulenceWindSpeed,Y144))))</f>
        <v>0.12004575530765854</v>
      </c>
      <c r="AA144" s="100">
        <f t="shared" si="51"/>
        <v>1.5028665461299471</v>
      </c>
      <c r="AB144" s="29">
        <f t="shared" si="52"/>
        <v>1.2067798381293713</v>
      </c>
      <c r="AD144" s="29">
        <f>'Zero Turbulence Curve'!F143</f>
        <v>14.099999999999966</v>
      </c>
      <c r="AE144" s="29">
        <f>'Zero Turbulence Curve'!G143</f>
        <v>1981.5120749662779</v>
      </c>
      <c r="AF144" s="39"/>
      <c r="AG144" s="40">
        <f t="array" ref="AG144">SUM(_xlfn.NORM.DIST($AD$3:$AD$1003,$F144,$AA144,FALSE)*WindSpeedStep)</f>
        <v>1.0000000000000031</v>
      </c>
      <c r="AH144" s="40">
        <f t="array" ref="AH144">SUM(_xlfn.NORM.DIST($AD$3:$AD$1003,$F144,$AB144,FALSE)*WindSpeedStep)</f>
        <v>1.0000000000000036</v>
      </c>
      <c r="AJ144" s="47">
        <f t="shared" si="46"/>
        <v>13</v>
      </c>
      <c r="AK144" s="83" t="b">
        <f>COUNTIF('Power Curve'!$D$2:$D$31,AJ144)&gt;0</f>
        <v>1</v>
      </c>
      <c r="AL144" s="83" t="b">
        <f t="shared" si="47"/>
        <v>0</v>
      </c>
      <c r="AM144" s="83" t="b">
        <f t="shared" si="53"/>
        <v>1</v>
      </c>
      <c r="AN144" s="47" t="str">
        <f t="shared" si="48"/>
        <v>Outer</v>
      </c>
      <c r="AO144" s="48" t="str">
        <f t="shared" si="49"/>
        <v>1.2-1.3</v>
      </c>
      <c r="AP144" s="49" t="str">
        <f t="shared" si="54"/>
        <v>10-11</v>
      </c>
      <c r="AQ144" s="49" t="str">
        <f t="shared" si="55"/>
        <v>Oct</v>
      </c>
      <c r="AR144" s="48" t="str">
        <f t="shared" si="56"/>
        <v>195-205</v>
      </c>
      <c r="AS144" s="49" t="str">
        <f t="shared" si="50"/>
        <v>HWS-LTI</v>
      </c>
    </row>
    <row r="145" spans="5:45" x14ac:dyDescent="0.3">
      <c r="E145" s="15">
        <v>40835.423611111109</v>
      </c>
      <c r="F145" s="21">
        <v>12.3</v>
      </c>
      <c r="G145" s="21">
        <v>1833.969970703128</v>
      </c>
      <c r="H145" s="42">
        <v>1.1573084254999295</v>
      </c>
      <c r="I145" s="35">
        <v>206.9</v>
      </c>
      <c r="J145" s="43">
        <v>0.1130081300813008</v>
      </c>
      <c r="K145" s="44">
        <v>0.20367171277171689</v>
      </c>
      <c r="L145" s="26">
        <f t="shared" si="38"/>
        <v>12.069134306124472</v>
      </c>
      <c r="M145" s="26">
        <f t="shared" si="39"/>
        <v>1.2233735889391608</v>
      </c>
      <c r="N145" s="96">
        <f t="shared" si="40"/>
        <v>13</v>
      </c>
      <c r="O145" s="26">
        <f t="shared" si="41"/>
        <v>5.2106126975641008E-2</v>
      </c>
      <c r="P145" s="3">
        <f>IF(L145&gt;'Power Curve'!$C$37,0,INDEX(Ci,$N145,1)*POWER(1-O145,3)+INDEX(Ci,$N145,2)*3*O145*POWER(1-O145,2)+INDEX(Ci,$N145,3)*3*POWER(O145,2)*(1-O145)+INDEX(Ci,$N145,4)*POWER(O145,3))</f>
        <v>1919.9883817055777</v>
      </c>
      <c r="Q145" s="3">
        <f>MAX(0,MIN(P145-V145+W145,'Power Curve'!$C$39))</f>
        <v>1927.2653152520149</v>
      </c>
      <c r="R145" s="3">
        <f t="shared" si="42"/>
        <v>1833.969970703128</v>
      </c>
      <c r="S145" s="3">
        <f t="shared" si="43"/>
        <v>93.295344548886987</v>
      </c>
      <c r="T145" s="3">
        <f t="shared" si="44"/>
        <v>93.295344548886987</v>
      </c>
      <c r="V145" s="37">
        <f t="array" ref="V145">SUM(_xlfn.NORM.DIST($AD$3:$AD$1003,$L145,$AA145,FALSE)*WindSpeedStep*$AE$3:$AE$1003)/AG145</f>
        <v>1898.1435186045398</v>
      </c>
      <c r="W145" s="37">
        <f t="array" ref="W145">SUM(_xlfn.NORM.DIST($AD$3:$AD$1003,$L145,$AB145,FALSE)*WindSpeedStep*$AE$3:$AE$1003)/AH145</f>
        <v>1905.4204521509771</v>
      </c>
      <c r="Y145" s="1">
        <f t="shared" si="45"/>
        <v>12</v>
      </c>
      <c r="Z145" s="99">
        <f>IF(L145&lt;'Power Curve'!$P$28,'Power Curve'!$Q$28,IF(L145&gt;'Power Curve'!$P$29,'Power Curve'!$Q$29,INDEX(ReferenceTurbulence,Y145)+(L145-INDEX(ReferenceTurbulenceWindSpeed,Y145))*(INDEX(ReferenceTurbulence,Y145+1)-INDEX(ReferenceTurbulence,Y145))/(INDEX(ReferenceTurbulenceWindSpeed,Y145+1)-INDEX(ReferenceTurbulenceWindSpeed,Y145))))</f>
        <v>0.11839084220289522</v>
      </c>
      <c r="AA145" s="100">
        <f t="shared" si="51"/>
        <v>1.4288749751619316</v>
      </c>
      <c r="AB145" s="29">
        <f t="shared" si="52"/>
        <v>1.3639102996352044</v>
      </c>
      <c r="AD145" s="29">
        <f>'Zero Turbulence Curve'!F144</f>
        <v>14.199999999999966</v>
      </c>
      <c r="AE145" s="29">
        <f>'Zero Turbulence Curve'!G144</f>
        <v>1981.5540661541891</v>
      </c>
      <c r="AF145" s="39"/>
      <c r="AG145" s="40">
        <f t="array" ref="AG145">SUM(_xlfn.NORM.DIST($AD$3:$AD$1003,$F145,$AA145,FALSE)*WindSpeedStep)</f>
        <v>1.0000000000000036</v>
      </c>
      <c r="AH145" s="40">
        <f t="array" ref="AH145">SUM(_xlfn.NORM.DIST($AD$3:$AD$1003,$F145,$AB145,FALSE)*WindSpeedStep)</f>
        <v>1.0000000000000033</v>
      </c>
      <c r="AJ145" s="47">
        <f t="shared" si="46"/>
        <v>12</v>
      </c>
      <c r="AK145" s="83" t="b">
        <f>COUNTIF('Power Curve'!$D$2:$D$31,AJ145)&gt;0</f>
        <v>1</v>
      </c>
      <c r="AL145" s="83" t="b">
        <f t="shared" si="47"/>
        <v>0</v>
      </c>
      <c r="AM145" s="83" t="b">
        <f t="shared" si="53"/>
        <v>1</v>
      </c>
      <c r="AN145" s="47" t="str">
        <f t="shared" si="48"/>
        <v>Inner</v>
      </c>
      <c r="AO145" s="48" t="str">
        <f t="shared" si="49"/>
        <v>1.2-1.3</v>
      </c>
      <c r="AP145" s="49" t="str">
        <f t="shared" si="54"/>
        <v>10-11</v>
      </c>
      <c r="AQ145" s="49" t="str">
        <f t="shared" si="55"/>
        <v>Oct</v>
      </c>
      <c r="AR145" s="48" t="str">
        <f t="shared" si="56"/>
        <v>205-215</v>
      </c>
      <c r="AS145" s="49" t="str">
        <f t="shared" si="50"/>
        <v>Inner-TI</v>
      </c>
    </row>
    <row r="146" spans="5:45" x14ac:dyDescent="0.3">
      <c r="E146" s="15">
        <v>40835.4375</v>
      </c>
      <c r="F146" s="21">
        <v>12.91</v>
      </c>
      <c r="G146" s="21">
        <v>1954.5400085449189</v>
      </c>
      <c r="H146" s="42">
        <v>1.1565872553919359</v>
      </c>
      <c r="I146" s="35">
        <v>208.4</v>
      </c>
      <c r="J146" s="43">
        <v>0.10147172734314486</v>
      </c>
      <c r="K146" s="44">
        <v>0.27400498658381489</v>
      </c>
      <c r="L146" s="26">
        <f t="shared" si="38"/>
        <v>12.665053057473532</v>
      </c>
      <c r="M146" s="26">
        <f t="shared" si="39"/>
        <v>1.3154747529517579</v>
      </c>
      <c r="N146" s="96">
        <f t="shared" si="40"/>
        <v>13</v>
      </c>
      <c r="O146" s="26">
        <f t="shared" si="41"/>
        <v>0.66559534365949391</v>
      </c>
      <c r="P146" s="3">
        <f>IF(L146&gt;'Power Curve'!$C$37,0,INDEX(Ci,$N146,1)*POWER(1-O146,3)+INDEX(Ci,$N146,2)*3*O146*POWER(1-O146,2)+INDEX(Ci,$N146,3)*3*POWER(O146,2)*(1-O146)+INDEX(Ci,$N146,4)*POWER(O146,3))</f>
        <v>1943.9440504482282</v>
      </c>
      <c r="Q146" s="3">
        <f>MAX(0,MIN(P146-V146+W146,'Power Curve'!$C$39))</f>
        <v>1962.286831971267</v>
      </c>
      <c r="R146" s="3">
        <f t="shared" si="42"/>
        <v>1954.5400085449189</v>
      </c>
      <c r="S146" s="3">
        <f t="shared" si="43"/>
        <v>7.7468234263481008</v>
      </c>
      <c r="T146" s="3">
        <f t="shared" si="44"/>
        <v>7.7468234263481008</v>
      </c>
      <c r="V146" s="37">
        <f t="array" ref="V146">SUM(_xlfn.NORM.DIST($AD$3:$AD$1003,$L146,$AA146,FALSE)*WindSpeedStep*$AE$3:$AE$1003)/AG146</f>
        <v>1932.0503566799889</v>
      </c>
      <c r="W146" s="37">
        <f t="array" ref="W146">SUM(_xlfn.NORM.DIST($AD$3:$AD$1003,$L146,$AB146,FALSE)*WindSpeedStep*$AE$3:$AE$1003)/AH146</f>
        <v>1950.3931382030278</v>
      </c>
      <c r="Y146" s="1">
        <f t="shared" si="45"/>
        <v>12</v>
      </c>
      <c r="Z146" s="99">
        <f>IF(L146&lt;'Power Curve'!$P$28,'Power Curve'!$Q$28,IF(L146&gt;'Power Curve'!$P$29,'Power Curve'!$Q$29,INDEX(ReferenceTurbulence,Y146)+(L146-INDEX(ReferenceTurbulenceWindSpeed,Y146))*(INDEX(ReferenceTurbulence,Y146+1)-INDEX(ReferenceTurbulence,Y146))/(INDEX(ReferenceTurbulenceWindSpeed,Y146+1)-INDEX(ReferenceTurbulenceWindSpeed,Y146))))</f>
        <v>0.12058248073148481</v>
      </c>
      <c r="AA146" s="100">
        <f t="shared" si="51"/>
        <v>1.527183516266035</v>
      </c>
      <c r="AB146" s="29">
        <f t="shared" si="52"/>
        <v>1.2851448106344174</v>
      </c>
      <c r="AD146" s="29">
        <f>'Zero Turbulence Curve'!F145</f>
        <v>14.299999999999965</v>
      </c>
      <c r="AE146" s="29">
        <f>'Zero Turbulence Curve'!G145</f>
        <v>1981.5960573421003</v>
      </c>
      <c r="AF146" s="39"/>
      <c r="AG146" s="40">
        <f t="array" ref="AG146">SUM(_xlfn.NORM.DIST($AD$3:$AD$1003,$F146,$AA146,FALSE)*WindSpeedStep)</f>
        <v>1.0000000000000033</v>
      </c>
      <c r="AH146" s="40">
        <f t="array" ref="AH146">SUM(_xlfn.NORM.DIST($AD$3:$AD$1003,$F146,$AB146,FALSE)*WindSpeedStep)</f>
        <v>1.0000000000000029</v>
      </c>
      <c r="AJ146" s="47">
        <f t="shared" si="46"/>
        <v>13</v>
      </c>
      <c r="AK146" s="83" t="b">
        <f>COUNTIF('Power Curve'!$D$2:$D$31,AJ146)&gt;0</f>
        <v>1</v>
      </c>
      <c r="AL146" s="83" t="b">
        <f t="shared" si="47"/>
        <v>0</v>
      </c>
      <c r="AM146" s="83" t="b">
        <f t="shared" si="53"/>
        <v>1</v>
      </c>
      <c r="AN146" s="47" t="str">
        <f t="shared" si="48"/>
        <v>Inner</v>
      </c>
      <c r="AO146" s="48" t="str">
        <f t="shared" si="49"/>
        <v>1.3-1.4</v>
      </c>
      <c r="AP146" s="49" t="str">
        <f t="shared" si="54"/>
        <v>10-11</v>
      </c>
      <c r="AQ146" s="49" t="str">
        <f t="shared" si="55"/>
        <v>Oct</v>
      </c>
      <c r="AR146" s="48" t="str">
        <f t="shared" si="56"/>
        <v>205-215</v>
      </c>
      <c r="AS146" s="49" t="str">
        <f t="shared" si="50"/>
        <v>Inner-TI</v>
      </c>
    </row>
    <row r="147" spans="5:45" x14ac:dyDescent="0.3">
      <c r="E147" s="15">
        <v>40835.451388888891</v>
      </c>
      <c r="F147" s="21">
        <v>12.43</v>
      </c>
      <c r="G147" s="21">
        <v>1856.2300109863331</v>
      </c>
      <c r="H147" s="42">
        <v>1.1566097169654457</v>
      </c>
      <c r="I147" s="35">
        <v>207.1</v>
      </c>
      <c r="J147" s="43">
        <v>0.10378117457763476</v>
      </c>
      <c r="K147" s="44">
        <v>0.23710653408293927</v>
      </c>
      <c r="L147" s="26">
        <f t="shared" si="38"/>
        <v>12.19423924106615</v>
      </c>
      <c r="M147" s="26">
        <f t="shared" si="39"/>
        <v>1.2427089599201282</v>
      </c>
      <c r="N147" s="96">
        <f t="shared" si="40"/>
        <v>13</v>
      </c>
      <c r="O147" s="26">
        <f t="shared" si="41"/>
        <v>0.18089973913653398</v>
      </c>
      <c r="P147" s="3">
        <f>IF(L147&gt;'Power Curve'!$C$37,0,INDEX(Ci,$N147,1)*POWER(1-O147,3)+INDEX(Ci,$N147,2)*3*O147*POWER(1-O147,2)+INDEX(Ci,$N147,3)*3*POWER(O147,2)*(1-O147)+INDEX(Ci,$N147,4)*POWER(O147,3))</f>
        <v>1926.3517225637638</v>
      </c>
      <c r="Q147" s="3">
        <f>MAX(0,MIN(P147-V147+W147,'Power Curve'!$C$39))</f>
        <v>1945.1446005687533</v>
      </c>
      <c r="R147" s="3">
        <f t="shared" si="42"/>
        <v>1856.2300109863331</v>
      </c>
      <c r="S147" s="3">
        <f t="shared" si="43"/>
        <v>88.914589582420149</v>
      </c>
      <c r="T147" s="3">
        <f t="shared" si="44"/>
        <v>88.914589582420149</v>
      </c>
      <c r="V147" s="37">
        <f t="array" ref="V147">SUM(_xlfn.NORM.DIST($AD$3:$AD$1003,$L147,$AA147,FALSE)*WindSpeedStep*$AE$3:$AE$1003)/AG147</f>
        <v>1906.7995536294418</v>
      </c>
      <c r="W147" s="37">
        <f t="array" ref="W147">SUM(_xlfn.NORM.DIST($AD$3:$AD$1003,$L147,$AB147,FALSE)*WindSpeedStep*$AE$3:$AE$1003)/AH147</f>
        <v>1925.5924316344313</v>
      </c>
      <c r="Y147" s="1">
        <f t="shared" si="45"/>
        <v>12</v>
      </c>
      <c r="Z147" s="99">
        <f>IF(L147&lt;'Power Curve'!$P$28,'Power Curve'!$Q$28,IF(L147&gt;'Power Curve'!$P$29,'Power Curve'!$Q$29,INDEX(ReferenceTurbulence,Y147)+(L147-INDEX(ReferenceTurbulenceWindSpeed,Y147))*(INDEX(ReferenceTurbulence,Y147+1)-INDEX(ReferenceTurbulence,Y147))/(INDEX(ReferenceTurbulenceWindSpeed,Y147+1)-INDEX(ReferenceTurbulenceWindSpeed,Y147))))</f>
        <v>0.11885094652905406</v>
      </c>
      <c r="AA147" s="100">
        <f t="shared" si="51"/>
        <v>1.4492968760024458</v>
      </c>
      <c r="AB147" s="29">
        <f t="shared" si="52"/>
        <v>1.2655324715185305</v>
      </c>
      <c r="AD147" s="29">
        <f>'Zero Turbulence Curve'!F146</f>
        <v>14.399999999999965</v>
      </c>
      <c r="AE147" s="29">
        <f>'Zero Turbulence Curve'!G146</f>
        <v>1981.6380485300115</v>
      </c>
      <c r="AF147" s="39"/>
      <c r="AG147" s="40">
        <f t="array" ref="AG147">SUM(_xlfn.NORM.DIST($AD$3:$AD$1003,$F147,$AA147,FALSE)*WindSpeedStep)</f>
        <v>1.0000000000000036</v>
      </c>
      <c r="AH147" s="40">
        <f t="array" ref="AH147">SUM(_xlfn.NORM.DIST($AD$3:$AD$1003,$F147,$AB147,FALSE)*WindSpeedStep)</f>
        <v>1.0000000000000033</v>
      </c>
      <c r="AJ147" s="47">
        <f t="shared" si="46"/>
        <v>12</v>
      </c>
      <c r="AK147" s="83" t="b">
        <f>COUNTIF('Power Curve'!$D$2:$D$31,AJ147)&gt;0</f>
        <v>1</v>
      </c>
      <c r="AL147" s="83" t="b">
        <f t="shared" si="47"/>
        <v>0</v>
      </c>
      <c r="AM147" s="83" t="b">
        <f t="shared" si="53"/>
        <v>1</v>
      </c>
      <c r="AN147" s="47" t="str">
        <f t="shared" si="48"/>
        <v>Inner</v>
      </c>
      <c r="AO147" s="48" t="str">
        <f t="shared" si="49"/>
        <v>1.2-1.3</v>
      </c>
      <c r="AP147" s="49" t="str">
        <f t="shared" si="54"/>
        <v>10-11</v>
      </c>
      <c r="AQ147" s="49" t="str">
        <f t="shared" si="55"/>
        <v>Oct</v>
      </c>
      <c r="AR147" s="48" t="str">
        <f t="shared" si="56"/>
        <v>205-215</v>
      </c>
      <c r="AS147" s="49" t="str">
        <f t="shared" si="50"/>
        <v>Inner-TI</v>
      </c>
    </row>
    <row r="148" spans="5:45" x14ac:dyDescent="0.3">
      <c r="E148" s="15">
        <v>40835.458333333336</v>
      </c>
      <c r="F148" s="21">
        <v>12.38</v>
      </c>
      <c r="G148" s="21">
        <v>1811.240051269534</v>
      </c>
      <c r="H148" s="42">
        <v>1.1567593066529829</v>
      </c>
      <c r="I148" s="35">
        <v>210</v>
      </c>
      <c r="J148" s="43">
        <v>9.6930533117932136E-2</v>
      </c>
      <c r="K148" s="44">
        <v>0.27170537838959335</v>
      </c>
      <c r="L148" s="26">
        <f t="shared" si="38"/>
        <v>12.14571117008515</v>
      </c>
      <c r="M148" s="26">
        <f t="shared" si="39"/>
        <v>1.2352087901159092</v>
      </c>
      <c r="N148" s="96">
        <f t="shared" si="40"/>
        <v>13</v>
      </c>
      <c r="O148" s="26">
        <f t="shared" si="41"/>
        <v>0.13094083419200181</v>
      </c>
      <c r="P148" s="3">
        <f>IF(L148&gt;'Power Curve'!$C$37,0,INDEX(Ci,$N148,1)*POWER(1-O148,3)+INDEX(Ci,$N148,2)*3*O148*POWER(1-O148,2)+INDEX(Ci,$N148,3)*3*POWER(O148,2)*(1-O148)+INDEX(Ci,$N148,4)*POWER(O148,3))</f>
        <v>1923.9915025799698</v>
      </c>
      <c r="Q148" s="3">
        <f>MAX(0,MIN(P148-V148+W148,'Power Curve'!$C$39))</f>
        <v>1951.0348524178737</v>
      </c>
      <c r="R148" s="3">
        <f t="shared" si="42"/>
        <v>1811.240051269534</v>
      </c>
      <c r="S148" s="3">
        <f t="shared" si="43"/>
        <v>139.79480114833973</v>
      </c>
      <c r="T148" s="3">
        <f t="shared" si="44"/>
        <v>139.79480114833973</v>
      </c>
      <c r="V148" s="37">
        <f t="array" ref="V148">SUM(_xlfn.NORM.DIST($AD$3:$AD$1003,$L148,$AA148,FALSE)*WindSpeedStep*$AE$3:$AE$1003)/AG148</f>
        <v>1903.5529868702049</v>
      </c>
      <c r="W148" s="37">
        <f t="array" ref="W148">SUM(_xlfn.NORM.DIST($AD$3:$AD$1003,$L148,$AB148,FALSE)*WindSpeedStep*$AE$3:$AE$1003)/AH148</f>
        <v>1930.5963367081088</v>
      </c>
      <c r="Y148" s="1">
        <f t="shared" si="45"/>
        <v>12</v>
      </c>
      <c r="Z148" s="99">
        <f>IF(L148&lt;'Power Curve'!$P$28,'Power Curve'!$Q$28,IF(L148&gt;'Power Curve'!$P$29,'Power Curve'!$Q$29,INDEX(ReferenceTurbulence,Y148)+(L148-INDEX(ReferenceTurbulenceWindSpeed,Y148))*(INDEX(ReferenceTurbulence,Y148+1)-INDEX(ReferenceTurbulence,Y148))/(INDEX(ReferenceTurbulenceWindSpeed,Y148+1)-INDEX(ReferenceTurbulenceWindSpeed,Y148))))</f>
        <v>0.11867247255111778</v>
      </c>
      <c r="AA148" s="100">
        <f t="shared" si="51"/>
        <v>1.4413615754457345</v>
      </c>
      <c r="AB148" s="29">
        <f t="shared" si="52"/>
        <v>1.1772902588127769</v>
      </c>
      <c r="AD148" s="29">
        <f>'Zero Turbulence Curve'!F147</f>
        <v>14.499999999999964</v>
      </c>
      <c r="AE148" s="29">
        <f>'Zero Turbulence Curve'!G147</f>
        <v>1981.6800397179229</v>
      </c>
      <c r="AF148" s="39"/>
      <c r="AG148" s="40">
        <f t="array" ref="AG148">SUM(_xlfn.NORM.DIST($AD$3:$AD$1003,$F148,$AA148,FALSE)*WindSpeedStep)</f>
        <v>1.0000000000000036</v>
      </c>
      <c r="AH148" s="40">
        <f t="array" ref="AH148">SUM(_xlfn.NORM.DIST($AD$3:$AD$1003,$F148,$AB148,FALSE)*WindSpeedStep)</f>
        <v>1.0000000000000031</v>
      </c>
      <c r="AJ148" s="47">
        <f t="shared" si="46"/>
        <v>12</v>
      </c>
      <c r="AK148" s="83" t="b">
        <f>COUNTIF('Power Curve'!$D$2:$D$31,AJ148)&gt;0</f>
        <v>1</v>
      </c>
      <c r="AL148" s="83" t="b">
        <f t="shared" si="47"/>
        <v>0</v>
      </c>
      <c r="AM148" s="83" t="b">
        <f t="shared" si="53"/>
        <v>1</v>
      </c>
      <c r="AN148" s="47" t="str">
        <f t="shared" si="48"/>
        <v>Outer</v>
      </c>
      <c r="AO148" s="48" t="str">
        <f t="shared" si="49"/>
        <v>1.2-1.3</v>
      </c>
      <c r="AP148" s="49" t="str">
        <f t="shared" si="54"/>
        <v>11-12</v>
      </c>
      <c r="AQ148" s="49" t="str">
        <f t="shared" si="55"/>
        <v>Oct</v>
      </c>
      <c r="AR148" s="48" t="str">
        <f t="shared" si="56"/>
        <v>205-215</v>
      </c>
      <c r="AS148" s="49" t="str">
        <f t="shared" si="50"/>
        <v>HWS-LTI</v>
      </c>
    </row>
    <row r="149" spans="5:45" x14ac:dyDescent="0.3">
      <c r="E149" s="15">
        <v>40845.715277777781</v>
      </c>
      <c r="F149" s="21">
        <v>8.02</v>
      </c>
      <c r="G149" s="21">
        <v>752.29997634887741</v>
      </c>
      <c r="H149" s="42">
        <v>1.1864859070681537</v>
      </c>
      <c r="I149" s="35">
        <v>202</v>
      </c>
      <c r="J149" s="43">
        <v>6.9825436408977565E-2</v>
      </c>
      <c r="K149" s="44">
        <v>0.12015288990773373</v>
      </c>
      <c r="L149" s="26">
        <f t="shared" si="38"/>
        <v>7.9350536375867016</v>
      </c>
      <c r="M149" s="26">
        <f t="shared" si="39"/>
        <v>0.58443809507805877</v>
      </c>
      <c r="N149" s="96">
        <f t="shared" si="40"/>
        <v>8</v>
      </c>
      <c r="O149" s="26">
        <f t="shared" si="41"/>
        <v>0.92589072019430052</v>
      </c>
      <c r="P149" s="3">
        <f>IF(L149&gt;'Power Curve'!$C$37,0,INDEX(Ci,$N149,1)*POWER(1-O149,3)+INDEX(Ci,$N149,2)*3*O149*POWER(1-O149,2)+INDEX(Ci,$N149,3)*3*POWER(O149,2)*(1-O149)+INDEX(Ci,$N149,4)*POWER(O149,3))</f>
        <v>858.78776326185448</v>
      </c>
      <c r="Q149" s="3">
        <f>MAX(0,MIN(P149-V149+W149,'Power Curve'!$C$39))</f>
        <v>841.46311629889635</v>
      </c>
      <c r="R149" s="3">
        <f t="shared" si="42"/>
        <v>752.29997634887741</v>
      </c>
      <c r="S149" s="3">
        <f t="shared" si="43"/>
        <v>89.163139950018945</v>
      </c>
      <c r="T149" s="3">
        <f t="shared" si="44"/>
        <v>89.163139950018945</v>
      </c>
      <c r="V149" s="37">
        <f t="array" ref="V149">SUM(_xlfn.NORM.DIST($AD$3:$AD$1003,$L149,$AA149,FALSE)*WindSpeedStep*$AE$3:$AE$1003)/AG149</f>
        <v>853.7929124009446</v>
      </c>
      <c r="W149" s="37">
        <f t="array" ref="W149">SUM(_xlfn.NORM.DIST($AD$3:$AD$1003,$L149,$AB149,FALSE)*WindSpeedStep*$AE$3:$AE$1003)/AH149</f>
        <v>836.46826543798647</v>
      </c>
      <c r="Y149" s="1">
        <f t="shared" si="45"/>
        <v>7</v>
      </c>
      <c r="Z149" s="99">
        <f>IF(L149&lt;'Power Curve'!$P$28,'Power Curve'!$Q$28,IF(L149&gt;'Power Curve'!$P$29,'Power Curve'!$Q$29,INDEX(ReferenceTurbulence,Y149)+(L149-INDEX(ReferenceTurbulenceWindSpeed,Y149))*(INDEX(ReferenceTurbulence,Y149+1)-INDEX(ReferenceTurbulence,Y149))/(INDEX(ReferenceTurbulenceWindSpeed,Y149+1)-INDEX(ReferenceTurbulenceWindSpeed,Y149))))</f>
        <v>0.11941672095057221</v>
      </c>
      <c r="AA149" s="100">
        <f t="shared" si="51"/>
        <v>0.94757808596751403</v>
      </c>
      <c r="AB149" s="29">
        <f t="shared" si="52"/>
        <v>0.55406858317313634</v>
      </c>
      <c r="AD149" s="29">
        <f>'Zero Turbulence Curve'!F148</f>
        <v>14.599999999999964</v>
      </c>
      <c r="AE149" s="29">
        <f>'Zero Turbulence Curve'!G148</f>
        <v>1981.7220309058341</v>
      </c>
      <c r="AF149" s="39"/>
      <c r="AG149" s="40">
        <f t="array" ref="AG149">SUM(_xlfn.NORM.DIST($AD$3:$AD$1003,$F149,$AA149,FALSE)*WindSpeedStep)</f>
        <v>1.0000000000000033</v>
      </c>
      <c r="AH149" s="40">
        <f t="array" ref="AH149">SUM(_xlfn.NORM.DIST($AD$3:$AD$1003,$F149,$AB149,FALSE)*WindSpeedStep)</f>
        <v>1.0000000000000033</v>
      </c>
      <c r="AJ149" s="47">
        <f t="shared" si="46"/>
        <v>8</v>
      </c>
      <c r="AK149" s="83" t="b">
        <f>COUNTIF('Power Curve'!$D$2:$D$31,AJ149)&gt;0</f>
        <v>1</v>
      </c>
      <c r="AL149" s="83" t="b">
        <f t="shared" si="47"/>
        <v>0</v>
      </c>
      <c r="AM149" s="83" t="b">
        <f t="shared" si="53"/>
        <v>1</v>
      </c>
      <c r="AN149" s="47" t="str">
        <f t="shared" si="48"/>
        <v>Outer</v>
      </c>
      <c r="AO149" s="48" t="str">
        <f t="shared" si="49"/>
        <v>0.5-0.6</v>
      </c>
      <c r="AP149" s="49" t="str">
        <f t="shared" si="54"/>
        <v>17-18</v>
      </c>
      <c r="AQ149" s="49" t="str">
        <f t="shared" si="55"/>
        <v>Oct</v>
      </c>
      <c r="AR149" s="48" t="str">
        <f t="shared" si="56"/>
        <v>195-205</v>
      </c>
      <c r="AS149" s="49" t="str">
        <f t="shared" si="50"/>
        <v>HWS-LTI</v>
      </c>
    </row>
    <row r="150" spans="5:45" x14ac:dyDescent="0.3">
      <c r="E150" s="15">
        <v>40855.347222222219</v>
      </c>
      <c r="F150" s="21">
        <v>9.86</v>
      </c>
      <c r="G150" s="21">
        <v>1371.2299652099609</v>
      </c>
      <c r="H150" s="42">
        <v>1.1781172839885186</v>
      </c>
      <c r="I150" s="35">
        <v>289.5</v>
      </c>
      <c r="J150" s="43">
        <v>0.15314401622718055</v>
      </c>
      <c r="K150" s="44">
        <v>0.27571206548863203</v>
      </c>
      <c r="L150" s="26">
        <f t="shared" si="38"/>
        <v>9.7325743000463678</v>
      </c>
      <c r="M150" s="26">
        <f t="shared" si="39"/>
        <v>0.86225070791234781</v>
      </c>
      <c r="N150" s="96">
        <f t="shared" si="40"/>
        <v>10</v>
      </c>
      <c r="O150" s="26">
        <f t="shared" si="41"/>
        <v>0.76896640203946842</v>
      </c>
      <c r="P150" s="3">
        <f>IF(L150&gt;'Power Curve'!$C$37,0,INDEX(Ci,$N150,1)*POWER(1-O150,3)+INDEX(Ci,$N150,2)*3*O150*POWER(1-O150,2)+INDEX(Ci,$N150,3)*3*POWER(O150,2)*(1-O150)+INDEX(Ci,$N150,4)*POWER(O150,3))</f>
        <v>1451.0838803249867</v>
      </c>
      <c r="Q150" s="3">
        <f>MAX(0,MIN(P150-V150+W150,'Power Curve'!$C$39))</f>
        <v>1429.4534682356318</v>
      </c>
      <c r="R150" s="3">
        <f t="shared" si="42"/>
        <v>1371.2299652099609</v>
      </c>
      <c r="S150" s="3">
        <f t="shared" si="43"/>
        <v>58.22350302567088</v>
      </c>
      <c r="T150" s="3">
        <f t="shared" si="44"/>
        <v>58.22350302567088</v>
      </c>
      <c r="V150" s="37">
        <f t="array" ref="V150">SUM(_xlfn.NORM.DIST($AD$3:$AD$1003,$L150,$AA150,FALSE)*WindSpeedStep*$AE$3:$AE$1003)/AG150</f>
        <v>1450.3232676141276</v>
      </c>
      <c r="W150" s="37">
        <f t="array" ref="W150">SUM(_xlfn.NORM.DIST($AD$3:$AD$1003,$L150,$AB150,FALSE)*WindSpeedStep*$AE$3:$AE$1003)/AH150</f>
        <v>1428.6928555247728</v>
      </c>
      <c r="Y150" s="1">
        <f t="shared" si="45"/>
        <v>9</v>
      </c>
      <c r="Z150" s="99">
        <f>IF(L150&lt;'Power Curve'!$P$28,'Power Curve'!$Q$28,IF(L150&gt;'Power Curve'!$P$29,'Power Curve'!$Q$29,INDEX(ReferenceTurbulence,Y150)+(L150-INDEX(ReferenceTurbulenceWindSpeed,Y150))*(INDEX(ReferenceTurbulence,Y150+1)-INDEX(ReferenceTurbulence,Y150))/(INDEX(ReferenceTurbulenceWindSpeed,Y150+1)-INDEX(ReferenceTurbulenceWindSpeed,Y150))))</f>
        <v>0.12014215068280708</v>
      </c>
      <c r="AA150" s="100">
        <f t="shared" si="51"/>
        <v>1.1692924080877865</v>
      </c>
      <c r="AB150" s="29">
        <f t="shared" si="52"/>
        <v>1.4904855165385413</v>
      </c>
      <c r="AD150" s="29">
        <f>'Zero Turbulence Curve'!F149</f>
        <v>14.699999999999964</v>
      </c>
      <c r="AE150" s="29">
        <f>'Zero Turbulence Curve'!G149</f>
        <v>1981.7640220937453</v>
      </c>
      <c r="AF150" s="39"/>
      <c r="AG150" s="40">
        <f t="array" ref="AG150">SUM(_xlfn.NORM.DIST($AD$3:$AD$1003,$F150,$AA150,FALSE)*WindSpeedStep)</f>
        <v>1.0000000000000036</v>
      </c>
      <c r="AH150" s="40">
        <f t="array" ref="AH150">SUM(_xlfn.NORM.DIST($AD$3:$AD$1003,$F150,$AB150,FALSE)*WindSpeedStep)</f>
        <v>0.99999999998535827</v>
      </c>
      <c r="AJ150" s="47">
        <f t="shared" si="46"/>
        <v>10</v>
      </c>
      <c r="AK150" s="83" t="b">
        <f>COUNTIF('Power Curve'!$D$2:$D$31,AJ150)&gt;0</f>
        <v>1</v>
      </c>
      <c r="AL150" s="83" t="b">
        <f t="shared" si="47"/>
        <v>0</v>
      </c>
      <c r="AM150" s="83" t="b">
        <f t="shared" si="53"/>
        <v>1</v>
      </c>
      <c r="AN150" s="47" t="str">
        <f t="shared" si="48"/>
        <v>Outer</v>
      </c>
      <c r="AO150" s="48" t="str">
        <f t="shared" si="49"/>
        <v>0.8-0.9</v>
      </c>
      <c r="AP150" s="49" t="str">
        <f t="shared" si="54"/>
        <v>8-9</v>
      </c>
      <c r="AQ150" s="49" t="str">
        <f t="shared" si="55"/>
        <v>Nov</v>
      </c>
      <c r="AR150" s="48" t="str">
        <f t="shared" si="56"/>
        <v>285-295</v>
      </c>
      <c r="AS150" s="49" t="str">
        <f t="shared" si="50"/>
        <v>HWS-HTI</v>
      </c>
    </row>
    <row r="151" spans="5:45" x14ac:dyDescent="0.3">
      <c r="E151" s="15">
        <v>40855.354166666664</v>
      </c>
      <c r="F151" s="21">
        <v>8.0299999999999994</v>
      </c>
      <c r="G151" s="21">
        <v>950.92002105712936</v>
      </c>
      <c r="H151" s="42">
        <v>1.179203393202805</v>
      </c>
      <c r="I151" s="35">
        <v>296.7</v>
      </c>
      <c r="J151" s="43">
        <v>0.15193026151930261</v>
      </c>
      <c r="K151" s="44">
        <v>0.18506638503678799</v>
      </c>
      <c r="L151" s="26">
        <f t="shared" si="38"/>
        <v>7.9286592902714306</v>
      </c>
      <c r="M151" s="26">
        <f t="shared" si="39"/>
        <v>0.58344982808779533</v>
      </c>
      <c r="N151" s="96">
        <f t="shared" si="40"/>
        <v>8</v>
      </c>
      <c r="O151" s="26">
        <f t="shared" si="41"/>
        <v>0.91945493006883938</v>
      </c>
      <c r="P151" s="3">
        <f>IF(L151&gt;'Power Curve'!$C$37,0,INDEX(Ci,$N151,1)*POWER(1-O151,3)+INDEX(Ci,$N151,2)*3*O151*POWER(1-O151,2)+INDEX(Ci,$N151,3)*3*POWER(O151,2)*(1-O151)+INDEX(Ci,$N151,4)*POWER(O151,3))</f>
        <v>856.88559643873555</v>
      </c>
      <c r="Q151" s="3">
        <f>MAX(0,MIN(P151-V151+W151,'Power Curve'!$C$39))</f>
        <v>871.92310500880831</v>
      </c>
      <c r="R151" s="3">
        <f t="shared" si="42"/>
        <v>950.92002105712936</v>
      </c>
      <c r="S151" s="3">
        <f t="shared" si="43"/>
        <v>-78.996916048321054</v>
      </c>
      <c r="T151" s="3">
        <f t="shared" si="44"/>
        <v>78.996916048321054</v>
      </c>
      <c r="V151" s="37">
        <f t="array" ref="V151">SUM(_xlfn.NORM.DIST($AD$3:$AD$1003,$L151,$AA151,FALSE)*WindSpeedStep*$AE$3:$AE$1003)/AG151</f>
        <v>851.84062379648481</v>
      </c>
      <c r="W151" s="37">
        <f t="array" ref="W151">SUM(_xlfn.NORM.DIST($AD$3:$AD$1003,$L151,$AB151,FALSE)*WindSpeedStep*$AE$3:$AE$1003)/AH151</f>
        <v>866.87813236655757</v>
      </c>
      <c r="Y151" s="1">
        <f t="shared" si="45"/>
        <v>7</v>
      </c>
      <c r="Z151" s="99">
        <f>IF(L151&lt;'Power Curve'!$P$28,'Power Curve'!$Q$28,IF(L151&gt;'Power Curve'!$P$29,'Power Curve'!$Q$29,INDEX(ReferenceTurbulence,Y151)+(L151-INDEX(ReferenceTurbulenceWindSpeed,Y151))*(INDEX(ReferenceTurbulence,Y151+1)-INDEX(ReferenceTurbulence,Y151))/(INDEX(ReferenceTurbulenceWindSpeed,Y151+1)-INDEX(ReferenceTurbulenceWindSpeed,Y151))))</f>
        <v>0.11941849696096604</v>
      </c>
      <c r="AA151" s="100">
        <f t="shared" si="51"/>
        <v>0.94682857535981402</v>
      </c>
      <c r="AB151" s="29">
        <f t="shared" si="52"/>
        <v>1.2046032794683867</v>
      </c>
      <c r="AD151" s="29">
        <f>'Zero Turbulence Curve'!F150</f>
        <v>14.799999999999963</v>
      </c>
      <c r="AE151" s="29">
        <f>'Zero Turbulence Curve'!G150</f>
        <v>1981.8060132816565</v>
      </c>
      <c r="AF151" s="39"/>
      <c r="AG151" s="40">
        <f t="array" ref="AG151">SUM(_xlfn.NORM.DIST($AD$3:$AD$1003,$F151,$AA151,FALSE)*WindSpeedStep)</f>
        <v>1.0000000000000033</v>
      </c>
      <c r="AH151" s="40">
        <f t="array" ref="AH151">SUM(_xlfn.NORM.DIST($AD$3:$AD$1003,$F151,$AB151,FALSE)*WindSpeedStep)</f>
        <v>0.99999999999024003</v>
      </c>
      <c r="AJ151" s="47">
        <f t="shared" si="46"/>
        <v>8</v>
      </c>
      <c r="AK151" s="83" t="b">
        <f>COUNTIF('Power Curve'!$D$2:$D$31,AJ151)&gt;0</f>
        <v>1</v>
      </c>
      <c r="AL151" s="83" t="b">
        <f t="shared" si="47"/>
        <v>0</v>
      </c>
      <c r="AM151" s="83" t="b">
        <f t="shared" si="53"/>
        <v>1</v>
      </c>
      <c r="AN151" s="47" t="str">
        <f t="shared" si="48"/>
        <v>Outer</v>
      </c>
      <c r="AO151" s="48" t="str">
        <f t="shared" si="49"/>
        <v>0.5-0.6</v>
      </c>
      <c r="AP151" s="49" t="str">
        <f t="shared" si="54"/>
        <v>8-9</v>
      </c>
      <c r="AQ151" s="49" t="str">
        <f t="shared" si="55"/>
        <v>Nov</v>
      </c>
      <c r="AR151" s="48" t="str">
        <f t="shared" si="56"/>
        <v>295-305</v>
      </c>
      <c r="AS151" s="49" t="str">
        <f t="shared" si="50"/>
        <v>HWS-HTI</v>
      </c>
    </row>
    <row r="152" spans="5:45" x14ac:dyDescent="0.3">
      <c r="E152" s="15">
        <v>40855.361111111109</v>
      </c>
      <c r="F152" s="21">
        <v>10.42</v>
      </c>
      <c r="G152" s="21">
        <v>1650.320007324216</v>
      </c>
      <c r="H152" s="42">
        <v>1.1785970347039099</v>
      </c>
      <c r="I152" s="35">
        <v>294.8</v>
      </c>
      <c r="J152" s="43">
        <v>0.13723608445297505</v>
      </c>
      <c r="K152" s="44">
        <v>0.15579391565950559</v>
      </c>
      <c r="L152" s="26">
        <f t="shared" si="38"/>
        <v>10.286733076397345</v>
      </c>
      <c r="M152" s="26">
        <f t="shared" si="39"/>
        <v>0.94789773317238257</v>
      </c>
      <c r="N152" s="96">
        <f t="shared" si="40"/>
        <v>11</v>
      </c>
      <c r="O152" s="26">
        <f t="shared" si="41"/>
        <v>0.32687062640548592</v>
      </c>
      <c r="P152" s="3">
        <f>IF(L152&gt;'Power Curve'!$C$37,0,INDEX(Ci,$N152,1)*POWER(1-O152,3)+INDEX(Ci,$N152,2)*3*O152*POWER(1-O152,2)+INDEX(Ci,$N152,3)*3*POWER(O152,2)*(1-O152)+INDEX(Ci,$N152,4)*POWER(O152,3))</f>
        <v>1614.4474770865127</v>
      </c>
      <c r="Q152" s="3">
        <f>MAX(0,MIN(P152-V152+W152,'Power Curve'!$C$39))</f>
        <v>1593.9287772500593</v>
      </c>
      <c r="R152" s="3">
        <f t="shared" si="42"/>
        <v>1650.320007324216</v>
      </c>
      <c r="S152" s="3">
        <f t="shared" si="43"/>
        <v>-56.391230074156738</v>
      </c>
      <c r="T152" s="3">
        <f t="shared" si="44"/>
        <v>56.391230074156738</v>
      </c>
      <c r="V152" s="37">
        <f t="array" ref="V152">SUM(_xlfn.NORM.DIST($AD$3:$AD$1003,$L152,$AA152,FALSE)*WindSpeedStep*$AE$3:$AE$1003)/AG152</f>
        <v>1609.6137407878073</v>
      </c>
      <c r="W152" s="37">
        <f t="array" ref="W152">SUM(_xlfn.NORM.DIST($AD$3:$AD$1003,$L152,$AB152,FALSE)*WindSpeedStep*$AE$3:$AE$1003)/AH152</f>
        <v>1589.0950409513539</v>
      </c>
      <c r="Y152" s="1">
        <f t="shared" si="45"/>
        <v>10</v>
      </c>
      <c r="Z152" s="99">
        <f>IF(L152&lt;'Power Curve'!$P$28,'Power Curve'!$Q$28,IF(L152&gt;'Power Curve'!$P$29,'Power Curve'!$Q$29,INDEX(ReferenceTurbulence,Y152)+(L152-INDEX(ReferenceTurbulenceWindSpeed,Y152))*(INDEX(ReferenceTurbulence,Y152+1)-INDEX(ReferenceTurbulence,Y152))/(INDEX(ReferenceTurbulenceWindSpeed,Y152+1)-INDEX(ReferenceTurbulenceWindSpeed,Y152))))</f>
        <v>0.12001234509857703</v>
      </c>
      <c r="AA152" s="100">
        <f t="shared" si="51"/>
        <v>1.2345349599015452</v>
      </c>
      <c r="AB152" s="29">
        <f t="shared" si="52"/>
        <v>1.4117109692176779</v>
      </c>
      <c r="AD152" s="29">
        <f>'Zero Turbulence Curve'!F151</f>
        <v>14.899999999999963</v>
      </c>
      <c r="AE152" s="29">
        <f>'Zero Turbulence Curve'!G151</f>
        <v>1981.8480044695677</v>
      </c>
      <c r="AF152" s="39"/>
      <c r="AG152" s="40">
        <f t="array" ref="AG152">SUM(_xlfn.NORM.DIST($AD$3:$AD$1003,$F152,$AA152,FALSE)*WindSpeedStep)</f>
        <v>1.0000000000000038</v>
      </c>
      <c r="AH152" s="40">
        <f t="array" ref="AH152">SUM(_xlfn.NORM.DIST($AD$3:$AD$1003,$F152,$AB152,FALSE)*WindSpeedStep)</f>
        <v>0.99999999999994371</v>
      </c>
      <c r="AJ152" s="47">
        <f t="shared" si="46"/>
        <v>10</v>
      </c>
      <c r="AK152" s="83" t="b">
        <f>COUNTIF('Power Curve'!$D$2:$D$31,AJ152)&gt;0</f>
        <v>1</v>
      </c>
      <c r="AL152" s="83" t="b">
        <f t="shared" si="47"/>
        <v>0</v>
      </c>
      <c r="AM152" s="83" t="b">
        <f t="shared" si="53"/>
        <v>1</v>
      </c>
      <c r="AN152" s="47" t="str">
        <f t="shared" si="48"/>
        <v>Inner</v>
      </c>
      <c r="AO152" s="48" t="str">
        <f t="shared" si="49"/>
        <v>0.9-1.0</v>
      </c>
      <c r="AP152" s="49" t="str">
        <f t="shared" si="54"/>
        <v>8-9</v>
      </c>
      <c r="AQ152" s="49" t="str">
        <f t="shared" si="55"/>
        <v>Nov</v>
      </c>
      <c r="AR152" s="48" t="str">
        <f t="shared" si="56"/>
        <v>285-295</v>
      </c>
      <c r="AS152" s="49" t="str">
        <f t="shared" si="50"/>
        <v>Inner-TI</v>
      </c>
    </row>
    <row r="153" spans="5:45" x14ac:dyDescent="0.3">
      <c r="E153" s="15">
        <v>40855.368055555555</v>
      </c>
      <c r="F153" s="21">
        <v>10.66</v>
      </c>
      <c r="G153" s="21">
        <v>1673.520019531248</v>
      </c>
      <c r="H153" s="42">
        <v>1.1787655740875767</v>
      </c>
      <c r="I153" s="35">
        <v>292</v>
      </c>
      <c r="J153" s="43">
        <v>0.19136960600375236</v>
      </c>
      <c r="K153" s="44">
        <v>0.12042788226320765</v>
      </c>
      <c r="L153" s="26">
        <f t="shared" si="38"/>
        <v>10.524165192791887</v>
      </c>
      <c r="M153" s="26">
        <f t="shared" si="39"/>
        <v>0.9845936321425135</v>
      </c>
      <c r="N153" s="96">
        <f t="shared" si="40"/>
        <v>11</v>
      </c>
      <c r="O153" s="26">
        <f t="shared" si="41"/>
        <v>0.55729986220645122</v>
      </c>
      <c r="P153" s="3">
        <f>IF(L153&gt;'Power Curve'!$C$37,0,INDEX(Ci,$N153,1)*POWER(1-O153,3)+INDEX(Ci,$N153,2)*3*O153*POWER(1-O153,2)+INDEX(Ci,$N153,3)*3*POWER(O153,2)*(1-O153)+INDEX(Ci,$N153,4)*POWER(O153,3))</f>
        <v>1677.1062960542506</v>
      </c>
      <c r="Q153" s="3">
        <f>MAX(0,MIN(P153-V153+W153,'Power Curve'!$C$39))</f>
        <v>1583.6386033792817</v>
      </c>
      <c r="R153" s="3">
        <f t="shared" si="42"/>
        <v>1673.520019531248</v>
      </c>
      <c r="S153" s="3">
        <f t="shared" si="43"/>
        <v>-89.881416151966278</v>
      </c>
      <c r="T153" s="3">
        <f t="shared" si="44"/>
        <v>89.881416151966278</v>
      </c>
      <c r="V153" s="37">
        <f t="array" ref="V153">SUM(_xlfn.NORM.DIST($AD$3:$AD$1003,$L153,$AA153,FALSE)*WindSpeedStep*$AE$3:$AE$1003)/AG153</f>
        <v>1667.7428149263719</v>
      </c>
      <c r="W153" s="37">
        <f t="array" ref="W153">SUM(_xlfn.NORM.DIST($AD$3:$AD$1003,$L153,$AB153,FALSE)*WindSpeedStep*$AE$3:$AE$1003)/AH153</f>
        <v>1574.275122251403</v>
      </c>
      <c r="Y153" s="1">
        <f t="shared" si="45"/>
        <v>10</v>
      </c>
      <c r="Z153" s="99">
        <f>IF(L153&lt;'Power Curve'!$P$28,'Power Curve'!$Q$28,IF(L153&gt;'Power Curve'!$P$29,'Power Curve'!$Q$29,INDEX(ReferenceTurbulence,Y153)+(L153-INDEX(ReferenceTurbulenceWindSpeed,Y153))*(INDEX(ReferenceTurbulence,Y153+1)-INDEX(ReferenceTurbulence,Y153))/(INDEX(ReferenceTurbulenceWindSpeed,Y153+1)-INDEX(ReferenceTurbulenceWindSpeed,Y153))))</f>
        <v>0.12000629209421239</v>
      </c>
      <c r="AA153" s="100">
        <f t="shared" si="51"/>
        <v>1.2629660421739262</v>
      </c>
      <c r="AB153" s="29">
        <f t="shared" si="52"/>
        <v>2.0140053464629881</v>
      </c>
      <c r="AD153" s="29">
        <f>'Zero Turbulence Curve'!F152</f>
        <v>14.999999999999963</v>
      </c>
      <c r="AE153" s="29">
        <f>'Zero Turbulence Curve'!G152</f>
        <v>1981.8899956574789</v>
      </c>
      <c r="AF153" s="39"/>
      <c r="AG153" s="40">
        <f t="array" ref="AG153">SUM(_xlfn.NORM.DIST($AD$3:$AD$1003,$F153,$AA153,FALSE)*WindSpeedStep)</f>
        <v>1.0000000000000038</v>
      </c>
      <c r="AH153" s="40">
        <f t="array" ref="AH153">SUM(_xlfn.NORM.DIST($AD$3:$AD$1003,$F153,$AB153,FALSE)*WindSpeedStep)</f>
        <v>0.99999994763153122</v>
      </c>
      <c r="AJ153" s="47">
        <f t="shared" si="46"/>
        <v>11</v>
      </c>
      <c r="AK153" s="83" t="b">
        <f>COUNTIF('Power Curve'!$D$2:$D$31,AJ153)&gt;0</f>
        <v>1</v>
      </c>
      <c r="AL153" s="83" t="b">
        <f t="shared" si="47"/>
        <v>0</v>
      </c>
      <c r="AM153" s="83" t="b">
        <f t="shared" si="53"/>
        <v>1</v>
      </c>
      <c r="AN153" s="47" t="str">
        <f t="shared" si="48"/>
        <v>Outer</v>
      </c>
      <c r="AO153" s="48" t="str">
        <f t="shared" si="49"/>
        <v>0.9-1.0</v>
      </c>
      <c r="AP153" s="49" t="str">
        <f t="shared" si="54"/>
        <v>8-9</v>
      </c>
      <c r="AQ153" s="49" t="str">
        <f t="shared" si="55"/>
        <v>Nov</v>
      </c>
      <c r="AR153" s="48" t="str">
        <f t="shared" si="56"/>
        <v>285-295</v>
      </c>
      <c r="AS153" s="49" t="str">
        <f t="shared" si="50"/>
        <v>HWS-HTI</v>
      </c>
    </row>
    <row r="154" spans="5:45" x14ac:dyDescent="0.3">
      <c r="E154" s="15">
        <v>40855.375</v>
      </c>
      <c r="F154" s="21">
        <v>9.74</v>
      </c>
      <c r="G154" s="21">
        <v>1340.069992065432</v>
      </c>
      <c r="H154" s="42">
        <v>1.1791190771419655</v>
      </c>
      <c r="I154" s="35">
        <v>291.10000000000002</v>
      </c>
      <c r="J154" s="43">
        <v>0.16016427104722794</v>
      </c>
      <c r="K154" s="44">
        <v>0.22816656711809022</v>
      </c>
      <c r="L154" s="26">
        <f t="shared" si="38"/>
        <v>9.6168494202922723</v>
      </c>
      <c r="M154" s="26">
        <f t="shared" si="39"/>
        <v>0.84436505469797729</v>
      </c>
      <c r="N154" s="96">
        <f t="shared" si="40"/>
        <v>10</v>
      </c>
      <c r="O154" s="26">
        <f t="shared" si="41"/>
        <v>0.64595835414517033</v>
      </c>
      <c r="P154" s="3">
        <f>IF(L154&gt;'Power Curve'!$C$37,0,INDEX(Ci,$N154,1)*POWER(1-O154,3)+INDEX(Ci,$N154,2)*3*O154*POWER(1-O154,2)+INDEX(Ci,$N154,3)*3*POWER(O154,2)*(1-O154)+INDEX(Ci,$N154,4)*POWER(O154,3))</f>
        <v>1411.7351833640973</v>
      </c>
      <c r="Q154" s="3">
        <f>MAX(0,MIN(P154-V154+W154,'Power Curve'!$C$39))</f>
        <v>1389.9683331738786</v>
      </c>
      <c r="R154" s="3">
        <f t="shared" si="42"/>
        <v>1340.069992065432</v>
      </c>
      <c r="S154" s="3">
        <f t="shared" si="43"/>
        <v>49.89834110844663</v>
      </c>
      <c r="T154" s="3">
        <f t="shared" si="44"/>
        <v>49.89834110844663</v>
      </c>
      <c r="V154" s="37">
        <f t="array" ref="V154">SUM(_xlfn.NORM.DIST($AD$3:$AD$1003,$L154,$AA154,FALSE)*WindSpeedStep*$AE$3:$AE$1003)/AG154</f>
        <v>1413.5731913081829</v>
      </c>
      <c r="W154" s="37">
        <f t="array" ref="W154">SUM(_xlfn.NORM.DIST($AD$3:$AD$1003,$L154,$AB154,FALSE)*WindSpeedStep*$AE$3:$AE$1003)/AH154</f>
        <v>1391.8063411179642</v>
      </c>
      <c r="Y154" s="1">
        <f t="shared" si="45"/>
        <v>9</v>
      </c>
      <c r="Z154" s="99">
        <f>IF(L154&lt;'Power Curve'!$P$28,'Power Curve'!$Q$28,IF(L154&gt;'Power Curve'!$P$29,'Power Curve'!$Q$29,INDEX(ReferenceTurbulence,Y154)+(L154-INDEX(ReferenceTurbulenceWindSpeed,Y154))*(INDEX(ReferenceTurbulence,Y154+1)-INDEX(ReferenceTurbulence,Y154))/(INDEX(ReferenceTurbulenceWindSpeed,Y154+1)-INDEX(ReferenceTurbulenceWindSpeed,Y154))))</f>
        <v>0.12020669081792823</v>
      </c>
      <c r="AA154" s="100">
        <f t="shared" si="51"/>
        <v>1.1560096449076456</v>
      </c>
      <c r="AB154" s="29">
        <f t="shared" si="52"/>
        <v>1.5402756771720685</v>
      </c>
      <c r="AD154" s="29">
        <f>'Zero Turbulence Curve'!F153</f>
        <v>15.099999999999962</v>
      </c>
      <c r="AE154" s="29">
        <f>'Zero Turbulence Curve'!G153</f>
        <v>1982.0287399215376</v>
      </c>
      <c r="AF154" s="39"/>
      <c r="AG154" s="40">
        <f t="array" ref="AG154">SUM(_xlfn.NORM.DIST($AD$3:$AD$1003,$F154,$AA154,FALSE)*WindSpeedStep)</f>
        <v>1.0000000000000036</v>
      </c>
      <c r="AH154" s="40">
        <f t="array" ref="AH154">SUM(_xlfn.NORM.DIST($AD$3:$AD$1003,$F154,$AB154,FALSE)*WindSpeedStep)</f>
        <v>0.99999999989721744</v>
      </c>
      <c r="AJ154" s="47">
        <f t="shared" si="46"/>
        <v>10</v>
      </c>
      <c r="AK154" s="83" t="b">
        <f>COUNTIF('Power Curve'!$D$2:$D$31,AJ154)&gt;0</f>
        <v>1</v>
      </c>
      <c r="AL154" s="83" t="b">
        <f t="shared" si="47"/>
        <v>0</v>
      </c>
      <c r="AM154" s="83" t="b">
        <f t="shared" si="53"/>
        <v>1</v>
      </c>
      <c r="AN154" s="47" t="str">
        <f t="shared" si="48"/>
        <v>Outer</v>
      </c>
      <c r="AO154" s="48" t="str">
        <f t="shared" si="49"/>
        <v>0.8-0.9</v>
      </c>
      <c r="AP154" s="49" t="str">
        <f t="shared" si="54"/>
        <v>9-10</v>
      </c>
      <c r="AQ154" s="49" t="str">
        <f t="shared" si="55"/>
        <v>Nov</v>
      </c>
      <c r="AR154" s="48" t="str">
        <f t="shared" si="56"/>
        <v>285-295</v>
      </c>
      <c r="AS154" s="49" t="str">
        <f t="shared" si="50"/>
        <v>HWS-HTI</v>
      </c>
    </row>
    <row r="155" spans="5:45" x14ac:dyDescent="0.3">
      <c r="E155" s="15">
        <v>40855.381944444445</v>
      </c>
      <c r="F155" s="21">
        <v>9.39</v>
      </c>
      <c r="G155" s="21">
        <v>1132.6900024414037</v>
      </c>
      <c r="H155" s="42">
        <v>1.1793882711684471</v>
      </c>
      <c r="I155" s="35">
        <v>292.3</v>
      </c>
      <c r="J155" s="43">
        <v>0.15015974440894567</v>
      </c>
      <c r="K155" s="44">
        <v>0.19852003269108318</v>
      </c>
      <c r="L155" s="26">
        <f t="shared" si="38"/>
        <v>9.2719802424456983</v>
      </c>
      <c r="M155" s="26">
        <f t="shared" si="39"/>
        <v>0.79106441154850271</v>
      </c>
      <c r="N155" s="96">
        <f t="shared" si="40"/>
        <v>10</v>
      </c>
      <c r="O155" s="26">
        <f t="shared" si="41"/>
        <v>0.27938476654706085</v>
      </c>
      <c r="P155" s="3">
        <f>IF(L155&gt;'Power Curve'!$C$37,0,INDEX(Ci,$N155,1)*POWER(1-O155,3)+INDEX(Ci,$N155,2)*3*O155*POWER(1-O155,2)+INDEX(Ci,$N155,3)*3*POWER(O155,2)*(1-O155)+INDEX(Ci,$N155,4)*POWER(O155,3))</f>
        <v>1288.9972511048943</v>
      </c>
      <c r="Q155" s="3">
        <f>MAX(0,MIN(P155-V155+W155,'Power Curve'!$C$39))</f>
        <v>1283.8414550894015</v>
      </c>
      <c r="R155" s="3">
        <f t="shared" si="42"/>
        <v>1132.6900024414037</v>
      </c>
      <c r="S155" s="3">
        <f t="shared" si="43"/>
        <v>151.15145264799776</v>
      </c>
      <c r="T155" s="3">
        <f t="shared" si="44"/>
        <v>151.15145264799776</v>
      </c>
      <c r="V155" s="37">
        <f t="array" ref="V155">SUM(_xlfn.NORM.DIST($AD$3:$AD$1003,$L155,$AA155,FALSE)*WindSpeedStep*$AE$3:$AE$1003)/AG155</f>
        <v>1299.3042935899839</v>
      </c>
      <c r="W155" s="37">
        <f t="array" ref="W155">SUM(_xlfn.NORM.DIST($AD$3:$AD$1003,$L155,$AB155,FALSE)*WindSpeedStep*$AE$3:$AE$1003)/AH155</f>
        <v>1294.1484975744911</v>
      </c>
      <c r="Y155" s="1">
        <f t="shared" si="45"/>
        <v>9</v>
      </c>
      <c r="Z155" s="99">
        <f>IF(L155&lt;'Power Curve'!$P$28,'Power Curve'!$Q$28,IF(L155&gt;'Power Curve'!$P$29,'Power Curve'!$Q$29,INDEX(ReferenceTurbulence,Y155)+(L155-INDEX(ReferenceTurbulenceWindSpeed,Y155))*(INDEX(ReferenceTurbulence,Y155+1)-INDEX(ReferenceTurbulence,Y155))/(INDEX(ReferenceTurbulenceWindSpeed,Y155+1)-INDEX(ReferenceTurbulenceWindSpeed,Y155))))</f>
        <v>0.12039902546009533</v>
      </c>
      <c r="AA155" s="100">
        <f t="shared" si="51"/>
        <v>1.1163373852757206</v>
      </c>
      <c r="AB155" s="29">
        <f t="shared" si="52"/>
        <v>1.3922781833704401</v>
      </c>
      <c r="AD155" s="29">
        <f>'Zero Turbulence Curve'!F154</f>
        <v>15.199999999999962</v>
      </c>
      <c r="AE155" s="29">
        <f>'Zero Turbulence Curve'!G154</f>
        <v>1982.1678673948227</v>
      </c>
      <c r="AF155" s="39"/>
      <c r="AG155" s="40">
        <f t="array" ref="AG155">SUM(_xlfn.NORM.DIST($AD$3:$AD$1003,$F155,$AA155,FALSE)*WindSpeedStep)</f>
        <v>1.0000000000000036</v>
      </c>
      <c r="AH155" s="40">
        <f t="array" ref="AH155">SUM(_xlfn.NORM.DIST($AD$3:$AD$1003,$F155,$AB155,FALSE)*WindSpeedStep)</f>
        <v>0.99999999999406519</v>
      </c>
      <c r="AJ155" s="47">
        <f t="shared" si="46"/>
        <v>9</v>
      </c>
      <c r="AK155" s="83" t="b">
        <f>COUNTIF('Power Curve'!$D$2:$D$31,AJ155)&gt;0</f>
        <v>1</v>
      </c>
      <c r="AL155" s="83" t="b">
        <f t="shared" si="47"/>
        <v>0</v>
      </c>
      <c r="AM155" s="83" t="b">
        <f t="shared" si="53"/>
        <v>1</v>
      </c>
      <c r="AN155" s="47" t="str">
        <f t="shared" si="48"/>
        <v>Outer</v>
      </c>
      <c r="AO155" s="48" t="str">
        <f t="shared" si="49"/>
        <v>0.7-0.8</v>
      </c>
      <c r="AP155" s="49" t="str">
        <f t="shared" si="54"/>
        <v>9-10</v>
      </c>
      <c r="AQ155" s="49" t="str">
        <f t="shared" si="55"/>
        <v>Nov</v>
      </c>
      <c r="AR155" s="48" t="str">
        <f t="shared" si="56"/>
        <v>285-295</v>
      </c>
      <c r="AS155" s="49" t="str">
        <f t="shared" si="50"/>
        <v>HWS-HTI</v>
      </c>
    </row>
    <row r="156" spans="5:45" x14ac:dyDescent="0.3">
      <c r="E156" s="15">
        <v>40855.388888888891</v>
      </c>
      <c r="F156" s="21">
        <v>8.68</v>
      </c>
      <c r="G156" s="21">
        <v>938.1399765014653</v>
      </c>
      <c r="H156" s="42">
        <v>1.1792196427518251</v>
      </c>
      <c r="I156" s="35">
        <v>286.7</v>
      </c>
      <c r="J156" s="43">
        <v>0.15322580645161291</v>
      </c>
      <c r="K156" s="44">
        <v>0.14033882617239368</v>
      </c>
      <c r="L156" s="26">
        <f t="shared" si="38"/>
        <v>8.5704954865832299</v>
      </c>
      <c r="M156" s="26">
        <f t="shared" si="39"/>
        <v>0.68264768123792774</v>
      </c>
      <c r="N156" s="96">
        <f t="shared" si="40"/>
        <v>9</v>
      </c>
      <c r="O156" s="26">
        <f t="shared" si="41"/>
        <v>0.56155605842687295</v>
      </c>
      <c r="P156" s="3">
        <f>IF(L156&gt;'Power Curve'!$C$37,0,INDEX(Ci,$N156,1)*POWER(1-O156,3)+INDEX(Ci,$N156,2)*3*O156*POWER(1-O156,2)+INDEX(Ci,$N156,3)*3*POWER(O156,2)*(1-O156)+INDEX(Ci,$N156,4)*POWER(O156,3))</f>
        <v>1055.4787684433797</v>
      </c>
      <c r="Q156" s="3">
        <f>MAX(0,MIN(P156-V156+W156,'Power Curve'!$C$39))</f>
        <v>1066.6214828569523</v>
      </c>
      <c r="R156" s="3">
        <f t="shared" si="42"/>
        <v>938.1399765014653</v>
      </c>
      <c r="S156" s="3">
        <f t="shared" si="43"/>
        <v>128.481506355487</v>
      </c>
      <c r="T156" s="3">
        <f t="shared" si="44"/>
        <v>128.481506355487</v>
      </c>
      <c r="V156" s="37">
        <f t="array" ref="V156">SUM(_xlfn.NORM.DIST($AD$3:$AD$1003,$L156,$AA156,FALSE)*WindSpeedStep*$AE$3:$AE$1003)/AG156</f>
        <v>1059.2166704977553</v>
      </c>
      <c r="W156" s="37">
        <f t="array" ref="W156">SUM(_xlfn.NORM.DIST($AD$3:$AD$1003,$L156,$AB156,FALSE)*WindSpeedStep*$AE$3:$AE$1003)/AH156</f>
        <v>1070.3593849113279</v>
      </c>
      <c r="Y156" s="1">
        <f t="shared" si="45"/>
        <v>8</v>
      </c>
      <c r="Z156" s="99">
        <f>IF(L156&lt;'Power Curve'!$P$28,'Power Curve'!$Q$28,IF(L156&gt;'Power Curve'!$P$29,'Power Curve'!$Q$29,INDEX(ReferenceTurbulence,Y156)+(L156-INDEX(ReferenceTurbulenceWindSpeed,Y156))*(INDEX(ReferenceTurbulence,Y156+1)-INDEX(ReferenceTurbulence,Y156))/(INDEX(ReferenceTurbulenceWindSpeed,Y156+1)-INDEX(ReferenceTurbulenceWindSpeed,Y156))))</f>
        <v>0.12004169084961096</v>
      </c>
      <c r="AA156" s="100">
        <f t="shared" si="51"/>
        <v>1.0288167696284101</v>
      </c>
      <c r="AB156" s="29">
        <f t="shared" si="52"/>
        <v>1.313221082621624</v>
      </c>
      <c r="AD156" s="29">
        <f>'Zero Turbulence Curve'!F155</f>
        <v>15.299999999999962</v>
      </c>
      <c r="AE156" s="29">
        <f>'Zero Turbulence Curve'!G155</f>
        <v>1982.3069948681077</v>
      </c>
      <c r="AF156" s="39"/>
      <c r="AG156" s="40">
        <f t="array" ref="AG156">SUM(_xlfn.NORM.DIST($AD$3:$AD$1003,$F156,$AA156,FALSE)*WindSpeedStep)</f>
        <v>1.0000000000000036</v>
      </c>
      <c r="AH156" s="40">
        <f t="array" ref="AH156">SUM(_xlfn.NORM.DIST($AD$3:$AD$1003,$F156,$AB156,FALSE)*WindSpeedStep)</f>
        <v>0.99999999998528655</v>
      </c>
      <c r="AJ156" s="47">
        <f t="shared" si="46"/>
        <v>9</v>
      </c>
      <c r="AK156" s="83" t="b">
        <f>COUNTIF('Power Curve'!$D$2:$D$31,AJ156)&gt;0</f>
        <v>1</v>
      </c>
      <c r="AL156" s="83" t="b">
        <f t="shared" si="47"/>
        <v>0</v>
      </c>
      <c r="AM156" s="83" t="b">
        <f t="shared" si="53"/>
        <v>1</v>
      </c>
      <c r="AN156" s="47" t="str">
        <f t="shared" si="48"/>
        <v>Outer</v>
      </c>
      <c r="AO156" s="48" t="str">
        <f t="shared" si="49"/>
        <v>0.6-0.7</v>
      </c>
      <c r="AP156" s="49" t="str">
        <f t="shared" si="54"/>
        <v>9-10</v>
      </c>
      <c r="AQ156" s="49" t="str">
        <f t="shared" si="55"/>
        <v>Nov</v>
      </c>
      <c r="AR156" s="48" t="str">
        <f t="shared" si="56"/>
        <v>285-295</v>
      </c>
      <c r="AS156" s="49" t="str">
        <f t="shared" si="50"/>
        <v>HWS-HTI</v>
      </c>
    </row>
    <row r="157" spans="5:45" x14ac:dyDescent="0.3">
      <c r="E157" s="15">
        <v>40855.395833333336</v>
      </c>
      <c r="F157" s="21">
        <v>9.23</v>
      </c>
      <c r="G157" s="21">
        <v>1277.829940795898</v>
      </c>
      <c r="H157" s="42">
        <v>1.1793623220693519</v>
      </c>
      <c r="I157" s="35">
        <v>288.10000000000002</v>
      </c>
      <c r="J157" s="43">
        <v>0.15276273022751893</v>
      </c>
      <c r="K157" s="44">
        <v>0.16067571847765919</v>
      </c>
      <c r="L157" s="26">
        <f t="shared" si="38"/>
        <v>9.1139243857170609</v>
      </c>
      <c r="M157" s="26">
        <f t="shared" si="39"/>
        <v>0.76663636938543789</v>
      </c>
      <c r="N157" s="96">
        <f t="shared" si="40"/>
        <v>10</v>
      </c>
      <c r="O157" s="26">
        <f t="shared" si="41"/>
        <v>0.11138163329029459</v>
      </c>
      <c r="P157" s="3">
        <f>IF(L157&gt;'Power Curve'!$C$37,0,INDEX(Ci,$N157,1)*POWER(1-O157,3)+INDEX(Ci,$N157,2)*3*O157*POWER(1-O157,2)+INDEX(Ci,$N157,3)*3*POWER(O157,2)*(1-O157)+INDEX(Ci,$N157,4)*POWER(O157,3))</f>
        <v>1233.5610436701129</v>
      </c>
      <c r="Q157" s="3">
        <f>MAX(0,MIN(P157-V157+W157,'Power Curve'!$C$39))</f>
        <v>1232.4996688459451</v>
      </c>
      <c r="R157" s="3">
        <f t="shared" si="42"/>
        <v>1277.829940795898</v>
      </c>
      <c r="S157" s="3">
        <f t="shared" si="43"/>
        <v>-45.33027194995293</v>
      </c>
      <c r="T157" s="3">
        <f t="shared" si="44"/>
        <v>45.33027194995293</v>
      </c>
      <c r="V157" s="37">
        <f t="array" ref="V157">SUM(_xlfn.NORM.DIST($AD$3:$AD$1003,$L157,$AA157,FALSE)*WindSpeedStep*$AE$3:$AE$1003)/AG157</f>
        <v>1245.3948586802608</v>
      </c>
      <c r="W157" s="37">
        <f t="array" ref="W157">SUM(_xlfn.NORM.DIST($AD$3:$AD$1003,$L157,$AB157,FALSE)*WindSpeedStep*$AE$3:$AE$1003)/AH157</f>
        <v>1244.3334838560929</v>
      </c>
      <c r="Y157" s="1">
        <f t="shared" si="45"/>
        <v>9</v>
      </c>
      <c r="Z157" s="99">
        <f>IF(L157&lt;'Power Curve'!$P$28,'Power Curve'!$Q$28,IF(L157&gt;'Power Curve'!$P$29,'Power Curve'!$Q$29,INDEX(ReferenceTurbulence,Y157)+(L157-INDEX(ReferenceTurbulenceWindSpeed,Y157))*(INDEX(ReferenceTurbulence,Y157+1)-INDEX(ReferenceTurbulence,Y157))/(INDEX(ReferenceTurbulenceWindSpeed,Y157+1)-INDEX(ReferenceTurbulenceWindSpeed,Y157))))</f>
        <v>0.12048717371630117</v>
      </c>
      <c r="AA157" s="100">
        <f t="shared" si="51"/>
        <v>1.0981109906991249</v>
      </c>
      <c r="AB157" s="29">
        <f t="shared" si="52"/>
        <v>1.3922679722493017</v>
      </c>
      <c r="AD157" s="29">
        <f>'Zero Turbulence Curve'!F156</f>
        <v>15.399999999999961</v>
      </c>
      <c r="AE157" s="29">
        <f>'Zero Turbulence Curve'!G156</f>
        <v>1982.4461223413928</v>
      </c>
      <c r="AF157" s="39"/>
      <c r="AG157" s="40">
        <f t="array" ref="AG157">SUM(_xlfn.NORM.DIST($AD$3:$AD$1003,$F157,$AA157,FALSE)*WindSpeedStep)</f>
        <v>1.0000000000000036</v>
      </c>
      <c r="AH157" s="40">
        <f t="array" ref="AH157">SUM(_xlfn.NORM.DIST($AD$3:$AD$1003,$F157,$AB157,FALSE)*WindSpeedStep)</f>
        <v>0.99999999998693279</v>
      </c>
      <c r="AJ157" s="47">
        <f t="shared" si="46"/>
        <v>9</v>
      </c>
      <c r="AK157" s="83" t="b">
        <f>COUNTIF('Power Curve'!$D$2:$D$31,AJ157)&gt;0</f>
        <v>1</v>
      </c>
      <c r="AL157" s="83" t="b">
        <f t="shared" si="47"/>
        <v>0</v>
      </c>
      <c r="AM157" s="83" t="b">
        <f t="shared" si="53"/>
        <v>1</v>
      </c>
      <c r="AN157" s="47" t="str">
        <f t="shared" si="48"/>
        <v>Outer</v>
      </c>
      <c r="AO157" s="48" t="str">
        <f t="shared" si="49"/>
        <v>0.7-0.8</v>
      </c>
      <c r="AP157" s="49" t="str">
        <f t="shared" si="54"/>
        <v>9-10</v>
      </c>
      <c r="AQ157" s="49" t="str">
        <f t="shared" si="55"/>
        <v>Nov</v>
      </c>
      <c r="AR157" s="48" t="str">
        <f t="shared" si="56"/>
        <v>285-295</v>
      </c>
      <c r="AS157" s="49" t="str">
        <f t="shared" si="50"/>
        <v>HWS-HTI</v>
      </c>
    </row>
    <row r="158" spans="5:45" x14ac:dyDescent="0.3">
      <c r="E158" s="15">
        <v>40855.402777777781</v>
      </c>
      <c r="F158" s="21">
        <v>10.39</v>
      </c>
      <c r="G158" s="21">
        <v>1633.020065307617</v>
      </c>
      <c r="H158" s="42">
        <v>1.1787561641512356</v>
      </c>
      <c r="I158" s="35">
        <v>292.10000000000002</v>
      </c>
      <c r="J158" s="43">
        <v>0.12993262752646775</v>
      </c>
      <c r="K158" s="44">
        <v>0.17641496422733433</v>
      </c>
      <c r="L158" s="26">
        <f t="shared" si="38"/>
        <v>10.257578366513965</v>
      </c>
      <c r="M158" s="26">
        <f t="shared" si="39"/>
        <v>0.94339177877737468</v>
      </c>
      <c r="N158" s="96">
        <f t="shared" si="40"/>
        <v>11</v>
      </c>
      <c r="O158" s="26">
        <f t="shared" si="41"/>
        <v>0.29857581262695415</v>
      </c>
      <c r="P158" s="3">
        <f>IF(L158&gt;'Power Curve'!$C$37,0,INDEX(Ci,$N158,1)*POWER(1-O158,3)+INDEX(Ci,$N158,2)*3*O158*POWER(1-O158,2)+INDEX(Ci,$N158,3)*3*POWER(O158,2)*(1-O158)+INDEX(Ci,$N158,4)*POWER(O158,3))</f>
        <v>1606.4101131906336</v>
      </c>
      <c r="Q158" s="3">
        <f>MAX(0,MIN(P158-V158+W158,'Power Curve'!$C$39))</f>
        <v>1594.8257690883534</v>
      </c>
      <c r="R158" s="3">
        <f t="shared" si="42"/>
        <v>1633.020065307617</v>
      </c>
      <c r="S158" s="3">
        <f t="shared" si="43"/>
        <v>-38.194296219263606</v>
      </c>
      <c r="T158" s="3">
        <f t="shared" si="44"/>
        <v>38.194296219263606</v>
      </c>
      <c r="V158" s="37">
        <f t="array" ref="V158">SUM(_xlfn.NORM.DIST($AD$3:$AD$1003,$L158,$AA158,FALSE)*WindSpeedStep*$AE$3:$AE$1003)/AG158</f>
        <v>1602.0306747392899</v>
      </c>
      <c r="W158" s="37">
        <f t="array" ref="W158">SUM(_xlfn.NORM.DIST($AD$3:$AD$1003,$L158,$AB158,FALSE)*WindSpeedStep*$AE$3:$AE$1003)/AH158</f>
        <v>1590.4463306370096</v>
      </c>
      <c r="Y158" s="1">
        <f t="shared" si="45"/>
        <v>10</v>
      </c>
      <c r="Z158" s="99">
        <f>IF(L158&lt;'Power Curve'!$P$28,'Power Curve'!$Q$28,IF(L158&gt;'Power Curve'!$P$29,'Power Curve'!$Q$29,INDEX(ReferenceTurbulence,Y158)+(L158-INDEX(ReferenceTurbulenceWindSpeed,Y158))*(INDEX(ReferenceTurbulence,Y158+1)-INDEX(ReferenceTurbulence,Y158))/(INDEX(ReferenceTurbulenceWindSpeed,Y158+1)-INDEX(ReferenceTurbulenceWindSpeed,Y158))))</f>
        <v>0.12001308835769822</v>
      </c>
      <c r="AA158" s="100">
        <f t="shared" si="51"/>
        <v>1.2310436588364542</v>
      </c>
      <c r="AB158" s="29">
        <f t="shared" si="52"/>
        <v>1.3327941092198126</v>
      </c>
      <c r="AD158" s="29">
        <f>'Zero Turbulence Curve'!F157</f>
        <v>15.499999999999961</v>
      </c>
      <c r="AE158" s="29">
        <f>'Zero Turbulence Curve'!G157</f>
        <v>1982.5852498146778</v>
      </c>
      <c r="AF158" s="39"/>
      <c r="AG158" s="40">
        <f t="array" ref="AG158">SUM(_xlfn.NORM.DIST($AD$3:$AD$1003,$F158,$AA158,FALSE)*WindSpeedStep)</f>
        <v>1.0000000000000036</v>
      </c>
      <c r="AH158" s="40">
        <f t="array" ref="AH158">SUM(_xlfn.NORM.DIST($AD$3:$AD$1003,$F158,$AB158,FALSE)*WindSpeedStep)</f>
        <v>1.0000000000000004</v>
      </c>
      <c r="AJ158" s="47">
        <f t="shared" si="46"/>
        <v>10</v>
      </c>
      <c r="AK158" s="83" t="b">
        <f>COUNTIF('Power Curve'!$D$2:$D$31,AJ158)&gt;0</f>
        <v>1</v>
      </c>
      <c r="AL158" s="83" t="b">
        <f t="shared" si="47"/>
        <v>0</v>
      </c>
      <c r="AM158" s="83" t="b">
        <f t="shared" si="53"/>
        <v>1</v>
      </c>
      <c r="AN158" s="47" t="str">
        <f t="shared" si="48"/>
        <v>Inner</v>
      </c>
      <c r="AO158" s="48" t="str">
        <f t="shared" si="49"/>
        <v>0.9-1.0</v>
      </c>
      <c r="AP158" s="49" t="str">
        <f t="shared" si="54"/>
        <v>9-10</v>
      </c>
      <c r="AQ158" s="49" t="str">
        <f t="shared" si="55"/>
        <v>Nov</v>
      </c>
      <c r="AR158" s="48" t="str">
        <f t="shared" si="56"/>
        <v>285-295</v>
      </c>
      <c r="AS158" s="49" t="str">
        <f t="shared" si="50"/>
        <v>Inner-TI</v>
      </c>
    </row>
    <row r="159" spans="5:45" x14ac:dyDescent="0.3">
      <c r="E159" s="15">
        <v>40855.409722222219</v>
      </c>
      <c r="F159" s="21">
        <v>9.08</v>
      </c>
      <c r="G159" s="21">
        <v>1137.0200500488306</v>
      </c>
      <c r="H159" s="42">
        <v>1.1790252172537847</v>
      </c>
      <c r="I159" s="35">
        <v>291.60000000000002</v>
      </c>
      <c r="J159" s="43">
        <v>0.14096916299559473</v>
      </c>
      <c r="K159" s="44">
        <v>0.15980557115005137</v>
      </c>
      <c r="L159" s="26">
        <f t="shared" si="38"/>
        <v>8.9649564382091338</v>
      </c>
      <c r="M159" s="26">
        <f t="shared" si="39"/>
        <v>0.74361289288803378</v>
      </c>
      <c r="N159" s="96">
        <f t="shared" si="40"/>
        <v>9</v>
      </c>
      <c r="O159" s="26">
        <f t="shared" si="41"/>
        <v>0.9558388582385251</v>
      </c>
      <c r="P159" s="3">
        <f>IF(L159&gt;'Power Curve'!$C$37,0,INDEX(Ci,$N159,1)*POWER(1-O159,3)+INDEX(Ci,$N159,2)*3*O159*POWER(1-O159,2)+INDEX(Ci,$N159,3)*3*POWER(O159,2)*(1-O159)+INDEX(Ci,$N159,4)*POWER(O159,3))</f>
        <v>1183.7820853631097</v>
      </c>
      <c r="Q159" s="3">
        <f>MAX(0,MIN(P159-V159+W159,'Power Curve'!$C$39))</f>
        <v>1186.2793860864763</v>
      </c>
      <c r="R159" s="3">
        <f t="shared" si="42"/>
        <v>1137.0200500488306</v>
      </c>
      <c r="S159" s="3">
        <f t="shared" si="43"/>
        <v>49.259336037645653</v>
      </c>
      <c r="T159" s="3">
        <f t="shared" si="44"/>
        <v>49.259336037645653</v>
      </c>
      <c r="V159" s="37">
        <f t="array" ref="V159">SUM(_xlfn.NORM.DIST($AD$3:$AD$1003,$L159,$AA159,FALSE)*WindSpeedStep*$AE$3:$AE$1003)/AG159</f>
        <v>1194.2097326523178</v>
      </c>
      <c r="W159" s="37">
        <f t="array" ref="W159">SUM(_xlfn.NORM.DIST($AD$3:$AD$1003,$L159,$AB159,FALSE)*WindSpeedStep*$AE$3:$AE$1003)/AH159</f>
        <v>1196.7070333756844</v>
      </c>
      <c r="Y159" s="1">
        <f t="shared" si="45"/>
        <v>8</v>
      </c>
      <c r="Z159" s="99">
        <f>IF(L159&lt;'Power Curve'!$P$28,'Power Curve'!$Q$28,IF(L159&gt;'Power Curve'!$P$29,'Power Curve'!$Q$29,INDEX(ReferenceTurbulence,Y159)+(L159-INDEX(ReferenceTurbulenceWindSpeed,Y159))*(INDEX(ReferenceTurbulence,Y159+1)-INDEX(ReferenceTurbulence,Y159))/(INDEX(ReferenceTurbulenceWindSpeed,Y159+1)-INDEX(ReferenceTurbulenceWindSpeed,Y159))))</f>
        <v>0.12049485734366622</v>
      </c>
      <c r="AA159" s="100">
        <f t="shared" si="51"/>
        <v>1.0802311471141917</v>
      </c>
      <c r="AB159" s="29">
        <f t="shared" si="52"/>
        <v>1.2637824053863098</v>
      </c>
      <c r="AD159" s="29">
        <f>'Zero Turbulence Curve'!F158</f>
        <v>15.599999999999961</v>
      </c>
      <c r="AE159" s="29">
        <f>'Zero Turbulence Curve'!G158</f>
        <v>1982.7243772879629</v>
      </c>
      <c r="AF159" s="39"/>
      <c r="AG159" s="40">
        <f t="array" ref="AG159">SUM(_xlfn.NORM.DIST($AD$3:$AD$1003,$F159,$AA159,FALSE)*WindSpeedStep)</f>
        <v>1.0000000000000038</v>
      </c>
      <c r="AH159" s="40">
        <f t="array" ref="AH159">SUM(_xlfn.NORM.DIST($AD$3:$AD$1003,$F159,$AB159,FALSE)*WindSpeedStep)</f>
        <v>0.99999999999975542</v>
      </c>
      <c r="AJ159" s="47">
        <f t="shared" si="46"/>
        <v>9</v>
      </c>
      <c r="AK159" s="83" t="b">
        <f>COUNTIF('Power Curve'!$D$2:$D$31,AJ159)&gt;0</f>
        <v>1</v>
      </c>
      <c r="AL159" s="83" t="b">
        <f t="shared" si="47"/>
        <v>0</v>
      </c>
      <c r="AM159" s="83" t="b">
        <f t="shared" si="53"/>
        <v>1</v>
      </c>
      <c r="AN159" s="47" t="str">
        <f t="shared" si="48"/>
        <v>Outer</v>
      </c>
      <c r="AO159" s="48" t="str">
        <f t="shared" si="49"/>
        <v>0.7-0.8</v>
      </c>
      <c r="AP159" s="49" t="str">
        <f t="shared" si="54"/>
        <v>9-10</v>
      </c>
      <c r="AQ159" s="49" t="str">
        <f t="shared" si="55"/>
        <v>Nov</v>
      </c>
      <c r="AR159" s="48" t="str">
        <f t="shared" si="56"/>
        <v>285-295</v>
      </c>
      <c r="AS159" s="49" t="str">
        <f t="shared" si="50"/>
        <v>HWS-HTI</v>
      </c>
    </row>
    <row r="160" spans="5:45" x14ac:dyDescent="0.3">
      <c r="E160" s="15">
        <v>40855.416666666664</v>
      </c>
      <c r="F160" s="21">
        <v>8.3800000000000008</v>
      </c>
      <c r="G160" s="21">
        <v>1082.8099899291994</v>
      </c>
      <c r="H160" s="42">
        <v>1.1794206681779105</v>
      </c>
      <c r="I160" s="35">
        <v>292.60000000000002</v>
      </c>
      <c r="J160" s="43">
        <v>0.14439140811455844</v>
      </c>
      <c r="K160" s="44">
        <v>0.11170134351201512</v>
      </c>
      <c r="L160" s="26">
        <f t="shared" si="38"/>
        <v>8.2747503592690101</v>
      </c>
      <c r="M160" s="26">
        <f t="shared" si="39"/>
        <v>0.63693931845352136</v>
      </c>
      <c r="N160" s="96">
        <f t="shared" si="40"/>
        <v>9</v>
      </c>
      <c r="O160" s="26">
        <f t="shared" si="41"/>
        <v>0.26594449954514315</v>
      </c>
      <c r="P160" s="3">
        <f>IF(L160&gt;'Power Curve'!$C$37,0,INDEX(Ci,$N160,1)*POWER(1-O160,3)+INDEX(Ci,$N160,2)*3*O160*POWER(1-O160,2)+INDEX(Ci,$N160,3)*3*POWER(O160,2)*(1-O160)+INDEX(Ci,$N160,4)*POWER(O160,3))</f>
        <v>961.93128407781057</v>
      </c>
      <c r="Q160" s="3">
        <f>MAX(0,MIN(P160-V160+W160,'Power Curve'!$C$39))</f>
        <v>972.77226044154486</v>
      </c>
      <c r="R160" s="3">
        <f t="shared" si="42"/>
        <v>1082.8099899291994</v>
      </c>
      <c r="S160" s="3">
        <f t="shared" si="43"/>
        <v>-110.03772948765459</v>
      </c>
      <c r="T160" s="3">
        <f t="shared" si="44"/>
        <v>110.03772948765459</v>
      </c>
      <c r="V160" s="37">
        <f t="array" ref="V160">SUM(_xlfn.NORM.DIST($AD$3:$AD$1003,$L160,$AA160,FALSE)*WindSpeedStep*$AE$3:$AE$1003)/AG160</f>
        <v>961.05393665809368</v>
      </c>
      <c r="W160" s="37">
        <f t="array" ref="W160">SUM(_xlfn.NORM.DIST($AD$3:$AD$1003,$L160,$AB160,FALSE)*WindSpeedStep*$AE$3:$AE$1003)/AH160</f>
        <v>971.89491302182796</v>
      </c>
      <c r="Y160" s="1">
        <f t="shared" si="45"/>
        <v>8</v>
      </c>
      <c r="Z160" s="99">
        <f>IF(L160&lt;'Power Curve'!$P$28,'Power Curve'!$Q$28,IF(L160&gt;'Power Curve'!$P$29,'Power Curve'!$Q$29,INDEX(ReferenceTurbulence,Y160)+(L160-INDEX(ReferenceTurbulenceWindSpeed,Y160))*(INDEX(ReferenceTurbulence,Y160+1)-INDEX(ReferenceTurbulence,Y160))/(INDEX(ReferenceTurbulenceWindSpeed,Y160+1)-INDEX(ReferenceTurbulenceWindSpeed,Y160))))</f>
        <v>0.11970193153521877</v>
      </c>
      <c r="AA160" s="100">
        <f t="shared" si="51"/>
        <v>0.99050360097624601</v>
      </c>
      <c r="AB160" s="29">
        <f t="shared" si="52"/>
        <v>1.1948028561713007</v>
      </c>
      <c r="AD160" s="29">
        <f>'Zero Turbulence Curve'!F159</f>
        <v>15.69999999999996</v>
      </c>
      <c r="AE160" s="29">
        <f>'Zero Turbulence Curve'!G159</f>
        <v>1982.8635047612479</v>
      </c>
      <c r="AF160" s="39"/>
      <c r="AG160" s="40">
        <f t="array" ref="AG160">SUM(_xlfn.NORM.DIST($AD$3:$AD$1003,$F160,$AA160,FALSE)*WindSpeedStep)</f>
        <v>1.0000000000000033</v>
      </c>
      <c r="AH160" s="40">
        <f t="array" ref="AH160">SUM(_xlfn.NORM.DIST($AD$3:$AD$1003,$F160,$AB160,FALSE)*WindSpeedStep)</f>
        <v>0.99999999999915667</v>
      </c>
      <c r="AJ160" s="47">
        <f t="shared" si="46"/>
        <v>8</v>
      </c>
      <c r="AK160" s="83" t="b">
        <f>COUNTIF('Power Curve'!$D$2:$D$31,AJ160)&gt;0</f>
        <v>1</v>
      </c>
      <c r="AL160" s="83" t="b">
        <f t="shared" si="47"/>
        <v>0</v>
      </c>
      <c r="AM160" s="83" t="b">
        <f t="shared" si="53"/>
        <v>1</v>
      </c>
      <c r="AN160" s="47" t="str">
        <f t="shared" si="48"/>
        <v>Outer</v>
      </c>
      <c r="AO160" s="48" t="str">
        <f t="shared" si="49"/>
        <v>0.6-0.7</v>
      </c>
      <c r="AP160" s="49" t="str">
        <f t="shared" si="54"/>
        <v>10-11</v>
      </c>
      <c r="AQ160" s="49" t="str">
        <f t="shared" si="55"/>
        <v>Nov</v>
      </c>
      <c r="AR160" s="48" t="str">
        <f t="shared" si="56"/>
        <v>285-295</v>
      </c>
      <c r="AS160" s="49" t="str">
        <f t="shared" si="50"/>
        <v>HWS-HTI</v>
      </c>
    </row>
    <row r="161" spans="5:45" x14ac:dyDescent="0.3">
      <c r="E161" s="15">
        <v>40855.423611111109</v>
      </c>
      <c r="F161" s="21">
        <v>8.98</v>
      </c>
      <c r="G161" s="21">
        <v>1036.1600112915044</v>
      </c>
      <c r="H161" s="42">
        <v>1.1792099888226988</v>
      </c>
      <c r="I161" s="35">
        <v>290.7</v>
      </c>
      <c r="J161" s="43">
        <v>9.7995545657015584E-2</v>
      </c>
      <c r="K161" s="44">
        <v>0.18566060452774932</v>
      </c>
      <c r="L161" s="26">
        <f t="shared" si="38"/>
        <v>8.8666865719152685</v>
      </c>
      <c r="M161" s="26">
        <f t="shared" si="39"/>
        <v>0.72842496827156922</v>
      </c>
      <c r="N161" s="96">
        <f t="shared" si="40"/>
        <v>9</v>
      </c>
      <c r="O161" s="26">
        <f t="shared" si="41"/>
        <v>0.85761337391680281</v>
      </c>
      <c r="P161" s="3">
        <f>IF(L161&gt;'Power Curve'!$C$37,0,INDEX(Ci,$N161,1)*POWER(1-O161,3)+INDEX(Ci,$N161,2)*3*O161*POWER(1-O161,2)+INDEX(Ci,$N161,3)*3*POWER(O161,2)*(1-O161)+INDEX(Ci,$N161,4)*POWER(O161,3))</f>
        <v>1151.5655988548958</v>
      </c>
      <c r="Q161" s="3">
        <f>MAX(0,MIN(P161-V161+W161,'Power Curve'!$C$39))</f>
        <v>1144.9086743107359</v>
      </c>
      <c r="R161" s="3">
        <f t="shared" si="42"/>
        <v>1036.1600112915044</v>
      </c>
      <c r="S161" s="3">
        <f t="shared" si="43"/>
        <v>108.74866301923157</v>
      </c>
      <c r="T161" s="3">
        <f t="shared" si="44"/>
        <v>108.74866301923157</v>
      </c>
      <c r="V161" s="37">
        <f t="array" ref="V161">SUM(_xlfn.NORM.DIST($AD$3:$AD$1003,$L161,$AA161,FALSE)*WindSpeedStep*$AE$3:$AE$1003)/AG161</f>
        <v>1160.3833057682439</v>
      </c>
      <c r="W161" s="37">
        <f t="array" ref="W161">SUM(_xlfn.NORM.DIST($AD$3:$AD$1003,$L161,$AB161,FALSE)*WindSpeedStep*$AE$3:$AE$1003)/AH161</f>
        <v>1153.726381224084</v>
      </c>
      <c r="Y161" s="1">
        <f t="shared" si="45"/>
        <v>8</v>
      </c>
      <c r="Z161" s="99">
        <f>IF(L161&lt;'Power Curve'!$P$28,'Power Curve'!$Q$28,IF(L161&gt;'Power Curve'!$P$29,'Power Curve'!$Q$29,INDEX(ReferenceTurbulence,Y161)+(L161-INDEX(ReferenceTurbulenceWindSpeed,Y161))*(INDEX(ReferenceTurbulence,Y161+1)-INDEX(ReferenceTurbulence,Y161))/(INDEX(ReferenceTurbulenceWindSpeed,Y161+1)-INDEX(ReferenceTurbulenceWindSpeed,Y161))))</f>
        <v>0.12038196249160009</v>
      </c>
      <c r="AA161" s="100">
        <f t="shared" si="51"/>
        <v>1.067389130325078</v>
      </c>
      <c r="AB161" s="29">
        <f t="shared" si="52"/>
        <v>0.86889578878456974</v>
      </c>
      <c r="AD161" s="29">
        <f>'Zero Turbulence Curve'!F160</f>
        <v>15.79999999999996</v>
      </c>
      <c r="AE161" s="29">
        <f>'Zero Turbulence Curve'!G160</f>
        <v>1983.0026322345332</v>
      </c>
      <c r="AF161" s="39"/>
      <c r="AG161" s="40">
        <f t="array" ref="AG161">SUM(_xlfn.NORM.DIST($AD$3:$AD$1003,$F161,$AA161,FALSE)*WindSpeedStep)</f>
        <v>1.0000000000000036</v>
      </c>
      <c r="AH161" s="40">
        <f t="array" ref="AH161">SUM(_xlfn.NORM.DIST($AD$3:$AD$1003,$F161,$AB161,FALSE)*WindSpeedStep)</f>
        <v>1.000000000000004</v>
      </c>
      <c r="AJ161" s="47">
        <f t="shared" si="46"/>
        <v>9</v>
      </c>
      <c r="AK161" s="83" t="b">
        <f>COUNTIF('Power Curve'!$D$2:$D$31,AJ161)&gt;0</f>
        <v>1</v>
      </c>
      <c r="AL161" s="83" t="b">
        <f t="shared" si="47"/>
        <v>0</v>
      </c>
      <c r="AM161" s="83" t="b">
        <f t="shared" si="53"/>
        <v>1</v>
      </c>
      <c r="AN161" s="47" t="str">
        <f t="shared" si="48"/>
        <v>Outer</v>
      </c>
      <c r="AO161" s="48" t="str">
        <f t="shared" si="49"/>
        <v>0.7-0.8</v>
      </c>
      <c r="AP161" s="49" t="str">
        <f t="shared" si="54"/>
        <v>10-11</v>
      </c>
      <c r="AQ161" s="49" t="str">
        <f t="shared" si="55"/>
        <v>Nov</v>
      </c>
      <c r="AR161" s="48" t="str">
        <f t="shared" si="56"/>
        <v>285-295</v>
      </c>
      <c r="AS161" s="49" t="str">
        <f t="shared" si="50"/>
        <v>HWS-LTI</v>
      </c>
    </row>
    <row r="162" spans="5:45" x14ac:dyDescent="0.3">
      <c r="E162" s="15">
        <v>40855.430555555555</v>
      </c>
      <c r="F162" s="21">
        <v>8.86</v>
      </c>
      <c r="G162" s="21">
        <v>1121.9099426269531</v>
      </c>
      <c r="H162" s="42">
        <v>1.1795892650677788</v>
      </c>
      <c r="I162" s="35">
        <v>286.89999999999998</v>
      </c>
      <c r="J162" s="43">
        <v>0.11851015801354403</v>
      </c>
      <c r="K162" s="44">
        <v>0.20845891251722162</v>
      </c>
      <c r="L162" s="26">
        <f t="shared" si="38"/>
        <v>8.7491385937570083</v>
      </c>
      <c r="M162" s="26">
        <f t="shared" si="39"/>
        <v>0.71025754932193197</v>
      </c>
      <c r="N162" s="96">
        <f t="shared" si="40"/>
        <v>9</v>
      </c>
      <c r="O162" s="26">
        <f t="shared" si="41"/>
        <v>0.74011848437348449</v>
      </c>
      <c r="P162" s="3">
        <f>IF(L162&gt;'Power Curve'!$C$37,0,INDEX(Ci,$N162,1)*POWER(1-O162,3)+INDEX(Ci,$N162,2)*3*O162*POWER(1-O162,2)+INDEX(Ci,$N162,3)*3*POWER(O162,2)*(1-O162)+INDEX(Ci,$N162,4)*POWER(O162,3))</f>
        <v>1113.2167964462501</v>
      </c>
      <c r="Q162" s="3">
        <f>MAX(0,MIN(P162-V162+W162,'Power Curve'!$C$39))</f>
        <v>1112.6668313183673</v>
      </c>
      <c r="R162" s="3">
        <f t="shared" si="42"/>
        <v>1121.9099426269531</v>
      </c>
      <c r="S162" s="3">
        <f t="shared" si="43"/>
        <v>-9.2431113085858669</v>
      </c>
      <c r="T162" s="3">
        <f t="shared" si="44"/>
        <v>9.2431113085858669</v>
      </c>
      <c r="V162" s="37">
        <f t="array" ref="V162">SUM(_xlfn.NORM.DIST($AD$3:$AD$1003,$L162,$AA162,FALSE)*WindSpeedStep*$AE$3:$AE$1003)/AG162</f>
        <v>1120.0216416885812</v>
      </c>
      <c r="W162" s="37">
        <f t="array" ref="W162">SUM(_xlfn.NORM.DIST($AD$3:$AD$1003,$L162,$AB162,FALSE)*WindSpeedStep*$AE$3:$AE$1003)/AH162</f>
        <v>1119.4716765606984</v>
      </c>
      <c r="Y162" s="1">
        <f t="shared" si="45"/>
        <v>8</v>
      </c>
      <c r="Z162" s="99">
        <f>IF(L162&lt;'Power Curve'!$P$28,'Power Curve'!$Q$28,IF(L162&gt;'Power Curve'!$P$29,'Power Curve'!$Q$29,INDEX(ReferenceTurbulence,Y162)+(L162-INDEX(ReferenceTurbulenceWindSpeed,Y162))*(INDEX(ReferenceTurbulence,Y162+1)-INDEX(ReferenceTurbulence,Y162))/(INDEX(ReferenceTurbulenceWindSpeed,Y162+1)-INDEX(ReferenceTurbulenceWindSpeed,Y162))))</f>
        <v>0.12024692046798356</v>
      </c>
      <c r="AA162" s="100">
        <f t="shared" si="51"/>
        <v>1.0520569726468645</v>
      </c>
      <c r="AB162" s="29">
        <f t="shared" si="52"/>
        <v>1.0368617972285394</v>
      </c>
      <c r="AD162" s="29">
        <f>'Zero Turbulence Curve'!F161</f>
        <v>15.899999999999959</v>
      </c>
      <c r="AE162" s="29">
        <f>'Zero Turbulence Curve'!G161</f>
        <v>1983.1417597078182</v>
      </c>
      <c r="AF162" s="39"/>
      <c r="AG162" s="40">
        <f t="array" ref="AG162">SUM(_xlfn.NORM.DIST($AD$3:$AD$1003,$F162,$AA162,FALSE)*WindSpeedStep)</f>
        <v>1.0000000000000031</v>
      </c>
      <c r="AH162" s="40">
        <f t="array" ref="AH162">SUM(_xlfn.NORM.DIST($AD$3:$AD$1003,$F162,$AB162,FALSE)*WindSpeedStep)</f>
        <v>1.0000000000000038</v>
      </c>
      <c r="AJ162" s="47">
        <f t="shared" si="46"/>
        <v>9</v>
      </c>
      <c r="AK162" s="83" t="b">
        <f>COUNTIF('Power Curve'!$D$2:$D$31,AJ162)&gt;0</f>
        <v>1</v>
      </c>
      <c r="AL162" s="83" t="b">
        <f t="shared" si="47"/>
        <v>0</v>
      </c>
      <c r="AM162" s="83" t="b">
        <f t="shared" si="53"/>
        <v>1</v>
      </c>
      <c r="AN162" s="47" t="str">
        <f t="shared" si="48"/>
        <v>Inner</v>
      </c>
      <c r="AO162" s="48" t="str">
        <f t="shared" si="49"/>
        <v>0.7-0.8</v>
      </c>
      <c r="AP162" s="49" t="str">
        <f t="shared" si="54"/>
        <v>10-11</v>
      </c>
      <c r="AQ162" s="49" t="str">
        <f t="shared" si="55"/>
        <v>Nov</v>
      </c>
      <c r="AR162" s="48" t="str">
        <f t="shared" si="56"/>
        <v>285-295</v>
      </c>
      <c r="AS162" s="49" t="str">
        <f t="shared" si="50"/>
        <v>Inner-TI</v>
      </c>
    </row>
    <row r="163" spans="5:45" x14ac:dyDescent="0.3">
      <c r="E163" s="15">
        <v>40855.4375</v>
      </c>
      <c r="F163" s="21">
        <v>7.21</v>
      </c>
      <c r="G163" s="21">
        <v>659.87998771667503</v>
      </c>
      <c r="H163" s="42">
        <v>1.1801113728780728</v>
      </c>
      <c r="I163" s="35">
        <v>281.2</v>
      </c>
      <c r="J163" s="43">
        <v>0.2843273231622746</v>
      </c>
      <c r="K163" s="44">
        <v>0.19189549217278162</v>
      </c>
      <c r="L163" s="26">
        <f t="shared" si="38"/>
        <v>7.1208346350022369</v>
      </c>
      <c r="M163" s="26">
        <f t="shared" si="39"/>
        <v>0.45859792352876816</v>
      </c>
      <c r="N163" s="96">
        <f t="shared" si="40"/>
        <v>8</v>
      </c>
      <c r="O163" s="26">
        <f t="shared" si="41"/>
        <v>0.10639463115931846</v>
      </c>
      <c r="P163" s="3">
        <f>IF(L163&gt;'Power Curve'!$C$37,0,INDEX(Ci,$N163,1)*POWER(1-O163,3)+INDEX(Ci,$N163,2)*3*O163*POWER(1-O163,2)+INDEX(Ci,$N163,3)*3*POWER(O163,2)*(1-O163)+INDEX(Ci,$N163,4)*POWER(O163,3))</f>
        <v>627.81824270069524</v>
      </c>
      <c r="Q163" s="3">
        <f>MAX(0,MIN(P163-V163+W163,'Power Curve'!$C$39))</f>
        <v>704.20273320028105</v>
      </c>
      <c r="R163" s="3">
        <f t="shared" si="42"/>
        <v>659.87998771667503</v>
      </c>
      <c r="S163" s="3">
        <f t="shared" si="43"/>
        <v>44.322745483606013</v>
      </c>
      <c r="T163" s="3">
        <f t="shared" si="44"/>
        <v>44.322745483606013</v>
      </c>
      <c r="V163" s="37">
        <f t="array" ref="V163">SUM(_xlfn.NORM.DIST($AD$3:$AD$1003,$L163,$AA163,FALSE)*WindSpeedStep*$AE$3:$AE$1003)/AG163</f>
        <v>624.70799974001454</v>
      </c>
      <c r="W163" s="37">
        <f t="array" ref="W163">SUM(_xlfn.NORM.DIST($AD$3:$AD$1003,$L163,$AB163,FALSE)*WindSpeedStep*$AE$3:$AE$1003)/AH163</f>
        <v>701.09249023960035</v>
      </c>
      <c r="Y163" s="1">
        <f t="shared" si="45"/>
        <v>7</v>
      </c>
      <c r="Z163" s="99">
        <f>IF(L163&lt;'Power Curve'!$P$28,'Power Curve'!$Q$28,IF(L163&gt;'Power Curve'!$P$29,'Power Curve'!$Q$29,INDEX(ReferenceTurbulence,Y163)+(L163-INDEX(ReferenceTurbulenceWindSpeed,Y163))*(INDEX(ReferenceTurbulence,Y163+1)-INDEX(ReferenceTurbulence,Y163))/(INDEX(ReferenceTurbulenceWindSpeed,Y163+1)-INDEX(ReferenceTurbulenceWindSpeed,Y163))))</f>
        <v>0.11964286778622966</v>
      </c>
      <c r="AA163" s="100">
        <f t="shared" si="51"/>
        <v>0.85195707676317756</v>
      </c>
      <c r="AB163" s="29">
        <f t="shared" si="52"/>
        <v>2.0246478504513989</v>
      </c>
      <c r="AD163" s="29">
        <f>'Zero Turbulence Curve'!F162</f>
        <v>15.999999999999959</v>
      </c>
      <c r="AE163" s="29">
        <f>'Zero Turbulence Curve'!G162</f>
        <v>1983.2803282178961</v>
      </c>
      <c r="AF163" s="39"/>
      <c r="AG163" s="40">
        <f t="array" ref="AG163">SUM(_xlfn.NORM.DIST($AD$3:$AD$1003,$F163,$AA163,FALSE)*WindSpeedStep)</f>
        <v>1.0000000000000038</v>
      </c>
      <c r="AH163" s="40">
        <f t="array" ref="AH163">SUM(_xlfn.NORM.DIST($AD$3:$AD$1003,$F163,$AB163,FALSE)*WindSpeedStep)</f>
        <v>0.99983221695257107</v>
      </c>
      <c r="AJ163" s="47">
        <f t="shared" si="46"/>
        <v>7</v>
      </c>
      <c r="AK163" s="83" t="b">
        <f>COUNTIF('Power Curve'!$D$2:$D$31,AJ163)&gt;0</f>
        <v>1</v>
      </c>
      <c r="AL163" s="83" t="b">
        <f t="shared" si="47"/>
        <v>0</v>
      </c>
      <c r="AM163" s="83" t="b">
        <f t="shared" si="53"/>
        <v>1</v>
      </c>
      <c r="AN163" s="47" t="str">
        <f t="shared" si="48"/>
        <v>Outer</v>
      </c>
      <c r="AO163" s="48" t="str">
        <f t="shared" si="49"/>
        <v>0.4-0.5</v>
      </c>
      <c r="AP163" s="49" t="str">
        <f t="shared" si="54"/>
        <v>10-11</v>
      </c>
      <c r="AQ163" s="49" t="str">
        <f t="shared" si="55"/>
        <v>Nov</v>
      </c>
      <c r="AR163" s="48" t="str">
        <f t="shared" si="56"/>
        <v>275-285</v>
      </c>
      <c r="AS163" s="49" t="str">
        <f t="shared" si="50"/>
        <v>LWS-HTI</v>
      </c>
    </row>
    <row r="164" spans="5:45" x14ac:dyDescent="0.3">
      <c r="E164" s="15">
        <v>40855.444444444445</v>
      </c>
      <c r="F164" s="21">
        <v>5.81</v>
      </c>
      <c r="G164" s="21">
        <v>372.29000473022512</v>
      </c>
      <c r="H164" s="42">
        <v>1.1806073601501852</v>
      </c>
      <c r="I164" s="35">
        <v>275.39999999999998</v>
      </c>
      <c r="J164" s="43">
        <v>0.19965576592082615</v>
      </c>
      <c r="K164" s="44">
        <v>0.15814920120028447</v>
      </c>
      <c r="L164" s="26">
        <f t="shared" si="38"/>
        <v>5.7389520781470234</v>
      </c>
      <c r="M164" s="26">
        <f t="shared" si="39"/>
        <v>0.24502351975821396</v>
      </c>
      <c r="N164" s="96">
        <f t="shared" si="40"/>
        <v>6</v>
      </c>
      <c r="O164" s="26">
        <f t="shared" si="41"/>
        <v>0.70850992045789041</v>
      </c>
      <c r="P164" s="3">
        <f>IF(L164&gt;'Power Curve'!$C$37,0,INDEX(Ci,$N164,1)*POWER(1-O164,3)+INDEX(Ci,$N164,2)*3*O164*POWER(1-O164,2)+INDEX(Ci,$N164,3)*3*POWER(O164,2)*(1-O164)+INDEX(Ci,$N164,4)*POWER(O164,3))</f>
        <v>318.37873308059983</v>
      </c>
      <c r="Q164" s="3">
        <f>MAX(0,MIN(P164-V164+W164,'Power Curve'!$C$39))</f>
        <v>333.17921368258766</v>
      </c>
      <c r="R164" s="3">
        <f t="shared" si="42"/>
        <v>372.29000473022512</v>
      </c>
      <c r="S164" s="3">
        <f t="shared" si="43"/>
        <v>-39.110791047637463</v>
      </c>
      <c r="T164" s="3">
        <f t="shared" si="44"/>
        <v>39.110791047637463</v>
      </c>
      <c r="V164" s="37">
        <f t="array" ref="V164">SUM(_xlfn.NORM.DIST($AD$3:$AD$1003,$L164,$AA164,FALSE)*WindSpeedStep*$AE$3:$AE$1003)/AG164</f>
        <v>319.78044500299796</v>
      </c>
      <c r="W164" s="37">
        <f t="array" ref="W164">SUM(_xlfn.NORM.DIST($AD$3:$AD$1003,$L164,$AB164,FALSE)*WindSpeedStep*$AE$3:$AE$1003)/AH164</f>
        <v>334.58092560498579</v>
      </c>
      <c r="Y164" s="1">
        <f t="shared" si="45"/>
        <v>5</v>
      </c>
      <c r="Z164" s="99">
        <f>IF(L164&lt;'Power Curve'!$P$28,'Power Curve'!$Q$28,IF(L164&gt;'Power Curve'!$P$29,'Power Curve'!$Q$29,INDEX(ReferenceTurbulence,Y164)+(L164-INDEX(ReferenceTurbulenceWindSpeed,Y164))*(INDEX(ReferenceTurbulence,Y164+1)-INDEX(ReferenceTurbulence,Y164))/(INDEX(ReferenceTurbulenceWindSpeed,Y164+1)-INDEX(ReferenceTurbulenceWindSpeed,Y164))))</f>
        <v>0.12048798940982972</v>
      </c>
      <c r="AA164" s="100">
        <f t="shared" si="51"/>
        <v>0.69147479721529881</v>
      </c>
      <c r="AB164" s="29">
        <f t="shared" si="52"/>
        <v>1.145814872745361</v>
      </c>
      <c r="AD164" s="29">
        <f>'Zero Turbulence Curve'!F163</f>
        <v>16.099999999999959</v>
      </c>
      <c r="AE164" s="29">
        <f>'Zero Turbulence Curve'!G163</f>
        <v>1983.3923685960447</v>
      </c>
      <c r="AF164" s="39"/>
      <c r="AG164" s="40">
        <f t="array" ref="AG164">SUM(_xlfn.NORM.DIST($AD$3:$AD$1003,$F164,$AA164,FALSE)*WindSpeedStep)</f>
        <v>1.0000000000000038</v>
      </c>
      <c r="AH164" s="40">
        <f t="array" ref="AH164">SUM(_xlfn.NORM.DIST($AD$3:$AD$1003,$F164,$AB164,FALSE)*WindSpeedStep)</f>
        <v>0.99999984386393426</v>
      </c>
      <c r="AJ164" s="47">
        <f t="shared" si="46"/>
        <v>6</v>
      </c>
      <c r="AK164" s="83" t="b">
        <f>COUNTIF('Power Curve'!$D$2:$D$31,AJ164)&gt;0</f>
        <v>1</v>
      </c>
      <c r="AL164" s="83" t="b">
        <f t="shared" si="47"/>
        <v>0</v>
      </c>
      <c r="AM164" s="83" t="b">
        <f t="shared" si="53"/>
        <v>1</v>
      </c>
      <c r="AN164" s="47" t="str">
        <f t="shared" si="48"/>
        <v>Outer</v>
      </c>
      <c r="AO164" s="48" t="str">
        <f t="shared" si="49"/>
        <v>0.2-0.3</v>
      </c>
      <c r="AP164" s="49" t="str">
        <f t="shared" si="54"/>
        <v>10-11</v>
      </c>
      <c r="AQ164" s="49" t="str">
        <f t="shared" si="55"/>
        <v>Nov</v>
      </c>
      <c r="AR164" s="48" t="str">
        <f t="shared" si="56"/>
        <v>275-285</v>
      </c>
      <c r="AS164" s="49" t="str">
        <f t="shared" si="50"/>
        <v>LWS-HTI</v>
      </c>
    </row>
    <row r="165" spans="5:45" x14ac:dyDescent="0.3">
      <c r="E165" s="15">
        <v>40855.451388888891</v>
      </c>
      <c r="F165" s="21">
        <v>8.32</v>
      </c>
      <c r="G165" s="21">
        <v>798.58001518249557</v>
      </c>
      <c r="H165" s="42">
        <v>1.180169564633595</v>
      </c>
      <c r="I165" s="35">
        <v>275.3</v>
      </c>
      <c r="J165" s="43">
        <v>0.21514423076923075</v>
      </c>
      <c r="K165" s="44">
        <v>0.12735888421733388</v>
      </c>
      <c r="L165" s="26">
        <f t="shared" si="38"/>
        <v>8.2172424342505632</v>
      </c>
      <c r="M165" s="26">
        <f t="shared" si="39"/>
        <v>0.62805128326053972</v>
      </c>
      <c r="N165" s="96">
        <f t="shared" si="40"/>
        <v>9</v>
      </c>
      <c r="O165" s="26">
        <f t="shared" si="41"/>
        <v>0.20846254703711495</v>
      </c>
      <c r="P165" s="3">
        <f>IF(L165&gt;'Power Curve'!$C$37,0,INDEX(Ci,$N165,1)*POWER(1-O165,3)+INDEX(Ci,$N165,2)*3*O165*POWER(1-O165,2)+INDEX(Ci,$N165,3)*3*POWER(O165,2)*(1-O165)+INDEX(Ci,$N165,4)*POWER(O165,3))</f>
        <v>944.11409969747626</v>
      </c>
      <c r="Q165" s="3">
        <f>MAX(0,MIN(P165-V165+W165,'Power Curve'!$C$39))</f>
        <v>979.96617005557709</v>
      </c>
      <c r="R165" s="3">
        <f t="shared" si="42"/>
        <v>798.58001518249557</v>
      </c>
      <c r="S165" s="3">
        <f t="shared" si="43"/>
        <v>181.38615487308152</v>
      </c>
      <c r="T165" s="3">
        <f t="shared" si="44"/>
        <v>181.38615487308152</v>
      </c>
      <c r="V165" s="37">
        <f t="array" ref="V165">SUM(_xlfn.NORM.DIST($AD$3:$AD$1003,$L165,$AA165,FALSE)*WindSpeedStep*$AE$3:$AE$1003)/AG165</f>
        <v>942.43971505500451</v>
      </c>
      <c r="W165" s="37">
        <f t="array" ref="W165">SUM(_xlfn.NORM.DIST($AD$3:$AD$1003,$L165,$AB165,FALSE)*WindSpeedStep*$AE$3:$AE$1003)/AH165</f>
        <v>978.29178541310534</v>
      </c>
      <c r="Y165" s="1">
        <f t="shared" si="45"/>
        <v>8</v>
      </c>
      <c r="Z165" s="99">
        <f>IF(L165&lt;'Power Curve'!$P$28,'Power Curve'!$Q$28,IF(L165&gt;'Power Curve'!$P$29,'Power Curve'!$Q$29,INDEX(ReferenceTurbulence,Y165)+(L165-INDEX(ReferenceTurbulenceWindSpeed,Y165))*(INDEX(ReferenceTurbulence,Y165+1)-INDEX(ReferenceTurbulence,Y165))/(INDEX(ReferenceTurbulenceWindSpeed,Y165+1)-INDEX(ReferenceTurbulenceWindSpeed,Y165))))</f>
        <v>0.11963586500910614</v>
      </c>
      <c r="AA165" s="100">
        <f t="shared" si="51"/>
        <v>0.98307690661109914</v>
      </c>
      <c r="AB165" s="29">
        <f t="shared" si="52"/>
        <v>1.7678923025611186</v>
      </c>
      <c r="AD165" s="29">
        <f>'Zero Turbulence Curve'!F164</f>
        <v>16.19999999999996</v>
      </c>
      <c r="AE165" s="29">
        <f>'Zero Turbulence Curve'!G164</f>
        <v>1983.5044089741932</v>
      </c>
      <c r="AF165" s="39"/>
      <c r="AG165" s="40">
        <f t="array" ref="AG165">SUM(_xlfn.NORM.DIST($AD$3:$AD$1003,$F165,$AA165,FALSE)*WindSpeedStep)</f>
        <v>1.0000000000000038</v>
      </c>
      <c r="AH165" s="40">
        <f t="array" ref="AH165">SUM(_xlfn.NORM.DIST($AD$3:$AD$1003,$F165,$AB165,FALSE)*WindSpeedStep)</f>
        <v>0.99999890516867562</v>
      </c>
      <c r="AJ165" s="47">
        <f t="shared" si="46"/>
        <v>8</v>
      </c>
      <c r="AK165" s="83" t="b">
        <f>COUNTIF('Power Curve'!$D$2:$D$31,AJ165)&gt;0</f>
        <v>1</v>
      </c>
      <c r="AL165" s="83" t="b">
        <f t="shared" si="47"/>
        <v>0</v>
      </c>
      <c r="AM165" s="83" t="b">
        <f t="shared" si="53"/>
        <v>1</v>
      </c>
      <c r="AN165" s="47" t="str">
        <f t="shared" si="48"/>
        <v>Outer</v>
      </c>
      <c r="AO165" s="48" t="str">
        <f t="shared" si="49"/>
        <v>0.6-0.7</v>
      </c>
      <c r="AP165" s="49" t="str">
        <f t="shared" si="54"/>
        <v>10-11</v>
      </c>
      <c r="AQ165" s="49" t="str">
        <f t="shared" si="55"/>
        <v>Nov</v>
      </c>
      <c r="AR165" s="48" t="str">
        <f t="shared" si="56"/>
        <v>275-285</v>
      </c>
      <c r="AS165" s="49" t="str">
        <f t="shared" si="50"/>
        <v>HWS-HTI</v>
      </c>
    </row>
    <row r="166" spans="5:45" x14ac:dyDescent="0.3">
      <c r="E166" s="15">
        <v>40855.458333333336</v>
      </c>
      <c r="F166" s="21">
        <v>11.58</v>
      </c>
      <c r="G166" s="21">
        <v>1809.690002441404</v>
      </c>
      <c r="H166" s="42">
        <v>1.1794206681779105</v>
      </c>
      <c r="I166" s="35">
        <v>282.3</v>
      </c>
      <c r="J166" s="43">
        <v>0.12694300518134716</v>
      </c>
      <c r="K166" s="44">
        <v>0.109040301452315</v>
      </c>
      <c r="L166" s="26">
        <f t="shared" si="38"/>
        <v>11.434559565672449</v>
      </c>
      <c r="M166" s="26">
        <f t="shared" si="39"/>
        <v>1.1252980172000389</v>
      </c>
      <c r="N166" s="96">
        <f t="shared" si="40"/>
        <v>12</v>
      </c>
      <c r="O166" s="26">
        <f t="shared" si="41"/>
        <v>0.43752626159138902</v>
      </c>
      <c r="P166" s="3">
        <f>IF(L166&gt;'Power Curve'!$C$37,0,INDEX(Ci,$N166,1)*POWER(1-O166,3)+INDEX(Ci,$N166,2)*3*O166*POWER(1-O166,2)+INDEX(Ci,$N166,3)*3*POWER(O166,2)*(1-O166)+INDEX(Ci,$N166,4)*POWER(O166,3))</f>
        <v>1852.2973390031766</v>
      </c>
      <c r="Q166" s="3">
        <f>MAX(0,MIN(P166-V166+W166,'Power Curve'!$C$39))</f>
        <v>1839.8840261582873</v>
      </c>
      <c r="R166" s="3">
        <f t="shared" si="42"/>
        <v>1809.690002441404</v>
      </c>
      <c r="S166" s="3">
        <f t="shared" si="43"/>
        <v>30.194023716883294</v>
      </c>
      <c r="T166" s="3">
        <f t="shared" si="44"/>
        <v>30.194023716883294</v>
      </c>
      <c r="V166" s="37">
        <f t="array" ref="V166">SUM(_xlfn.NORM.DIST($AD$3:$AD$1003,$L166,$AA166,FALSE)*WindSpeedStep*$AE$3:$AE$1003)/AG166</f>
        <v>1831.8565212778003</v>
      </c>
      <c r="W166" s="37">
        <f t="array" ref="W166">SUM(_xlfn.NORM.DIST($AD$3:$AD$1003,$L166,$AB166,FALSE)*WindSpeedStep*$AE$3:$AE$1003)/AH166</f>
        <v>1819.443208432911</v>
      </c>
      <c r="Y166" s="1">
        <f t="shared" si="45"/>
        <v>11</v>
      </c>
      <c r="Z166" s="99">
        <f>IF(L166&lt;'Power Curve'!$P$28,'Power Curve'!$Q$28,IF(L166&gt;'Power Curve'!$P$29,'Power Curve'!$Q$29,INDEX(ReferenceTurbulence,Y166)+(L166-INDEX(ReferenceTurbulenceWindSpeed,Y166))*(INDEX(ReferenceTurbulence,Y166+1)-INDEX(ReferenceTurbulence,Y166))/(INDEX(ReferenceTurbulenceWindSpeed,Y166+1)-INDEX(ReferenceTurbulenceWindSpeed,Y166))))</f>
        <v>0.11921150610934167</v>
      </c>
      <c r="AA166" s="100">
        <f t="shared" si="51"/>
        <v>1.3631310675207924</v>
      </c>
      <c r="AB166" s="29">
        <f t="shared" si="52"/>
        <v>1.4515373541915804</v>
      </c>
      <c r="AD166" s="29">
        <f>'Zero Turbulence Curve'!F165</f>
        <v>16.299999999999962</v>
      </c>
      <c r="AE166" s="29">
        <f>'Zero Turbulence Curve'!G165</f>
        <v>1983.6164493523418</v>
      </c>
      <c r="AF166" s="39"/>
      <c r="AG166" s="40">
        <f t="array" ref="AG166">SUM(_xlfn.NORM.DIST($AD$3:$AD$1003,$F166,$AA166,FALSE)*WindSpeedStep)</f>
        <v>1.0000000000000036</v>
      </c>
      <c r="AH166" s="40">
        <f t="array" ref="AH166">SUM(_xlfn.NORM.DIST($AD$3:$AD$1003,$F166,$AB166,FALSE)*WindSpeedStep)</f>
        <v>1.0000000000000029</v>
      </c>
      <c r="AJ166" s="47">
        <f t="shared" si="46"/>
        <v>11</v>
      </c>
      <c r="AK166" s="83" t="b">
        <f>COUNTIF('Power Curve'!$D$2:$D$31,AJ166)&gt;0</f>
        <v>1</v>
      </c>
      <c r="AL166" s="83" t="b">
        <f t="shared" si="47"/>
        <v>0</v>
      </c>
      <c r="AM166" s="83" t="b">
        <f t="shared" si="53"/>
        <v>1</v>
      </c>
      <c r="AN166" s="47" t="str">
        <f t="shared" si="48"/>
        <v>Inner</v>
      </c>
      <c r="AO166" s="48" t="str">
        <f t="shared" si="49"/>
        <v>1.1-1.2</v>
      </c>
      <c r="AP166" s="49" t="str">
        <f t="shared" si="54"/>
        <v>11-12</v>
      </c>
      <c r="AQ166" s="49" t="str">
        <f t="shared" si="55"/>
        <v>Nov</v>
      </c>
      <c r="AR166" s="48" t="str">
        <f t="shared" si="56"/>
        <v>275-285</v>
      </c>
      <c r="AS166" s="49" t="str">
        <f t="shared" si="50"/>
        <v>Inner-TI</v>
      </c>
    </row>
    <row r="167" spans="5:45" x14ac:dyDescent="0.3">
      <c r="E167" s="15">
        <v>40855.465277777781</v>
      </c>
      <c r="F167" s="21">
        <v>10.95</v>
      </c>
      <c r="G167" s="21">
        <v>1773.02001953125</v>
      </c>
      <c r="H167" s="42">
        <v>1.1794628138868182</v>
      </c>
      <c r="I167" s="35">
        <v>284.2</v>
      </c>
      <c r="J167" s="43">
        <v>0.15068493150684931</v>
      </c>
      <c r="K167" s="44">
        <v>0.2329467522321404</v>
      </c>
      <c r="L167" s="26">
        <f t="shared" si="38"/>
        <v>10.812600918475884</v>
      </c>
      <c r="M167" s="26">
        <f t="shared" si="39"/>
        <v>1.02917230334253</v>
      </c>
      <c r="N167" s="96">
        <f t="shared" si="40"/>
        <v>11</v>
      </c>
      <c r="O167" s="26">
        <f t="shared" si="41"/>
        <v>0.8372283944384451</v>
      </c>
      <c r="P167" s="3">
        <f>IF(L167&gt;'Power Curve'!$C$37,0,INDEX(Ci,$N167,1)*POWER(1-O167,3)+INDEX(Ci,$N167,2)*3*O167*POWER(1-O167,2)+INDEX(Ci,$N167,3)*3*POWER(O167,2)*(1-O167)+INDEX(Ci,$N167,4)*POWER(O167,3))</f>
        <v>1743.8007643777262</v>
      </c>
      <c r="Q167" s="3">
        <f>MAX(0,MIN(P167-V167+W167,'Power Curve'!$C$39))</f>
        <v>1697.6112989223584</v>
      </c>
      <c r="R167" s="3">
        <f t="shared" si="42"/>
        <v>1773.02001953125</v>
      </c>
      <c r="S167" s="3">
        <f t="shared" si="43"/>
        <v>-75.408720608891599</v>
      </c>
      <c r="T167" s="3">
        <f t="shared" si="44"/>
        <v>75.408720608891599</v>
      </c>
      <c r="V167" s="37">
        <f t="array" ref="V167">SUM(_xlfn.NORM.DIST($AD$3:$AD$1003,$L167,$AA167,FALSE)*WindSpeedStep*$AE$3:$AE$1003)/AG167</f>
        <v>1729.4760832585068</v>
      </c>
      <c r="W167" s="37">
        <f t="array" ref="W167">SUM(_xlfn.NORM.DIST($AD$3:$AD$1003,$L167,$AB167,FALSE)*WindSpeedStep*$AE$3:$AE$1003)/AH167</f>
        <v>1683.2866178031391</v>
      </c>
      <c r="Y167" s="1">
        <f t="shared" si="45"/>
        <v>10</v>
      </c>
      <c r="Z167" s="99">
        <f>IF(L167&lt;'Power Curve'!$P$28,'Power Curve'!$Q$28,IF(L167&gt;'Power Curve'!$P$29,'Power Curve'!$Q$29,INDEX(ReferenceTurbulence,Y167)+(L167-INDEX(ReferenceTurbulenceWindSpeed,Y167))*(INDEX(ReferenceTurbulence,Y167+1)-INDEX(ReferenceTurbulence,Y167))/(INDEX(ReferenceTurbulenceWindSpeed,Y167+1)-INDEX(ReferenceTurbulenceWindSpeed,Y167))))</f>
        <v>0.11999893882316803</v>
      </c>
      <c r="AA167" s="100">
        <f t="shared" si="51"/>
        <v>1.2975006361355181</v>
      </c>
      <c r="AB167" s="29">
        <f t="shared" si="52"/>
        <v>1.6292960288114344</v>
      </c>
      <c r="AD167" s="29">
        <f>'Zero Turbulence Curve'!F166</f>
        <v>16.399999999999963</v>
      </c>
      <c r="AE167" s="29">
        <f>'Zero Turbulence Curve'!G166</f>
        <v>1983.7284897304901</v>
      </c>
      <c r="AF167" s="39"/>
      <c r="AG167" s="40">
        <f t="array" ref="AG167">SUM(_xlfn.NORM.DIST($AD$3:$AD$1003,$F167,$AA167,FALSE)*WindSpeedStep)</f>
        <v>1.0000000000000033</v>
      </c>
      <c r="AH167" s="40">
        <f t="array" ref="AH167">SUM(_xlfn.NORM.DIST($AD$3:$AD$1003,$F167,$AB167,FALSE)*WindSpeedStep)</f>
        <v>0.99999999999273503</v>
      </c>
      <c r="AJ167" s="47">
        <f t="shared" si="46"/>
        <v>11</v>
      </c>
      <c r="AK167" s="83" t="b">
        <f>COUNTIF('Power Curve'!$D$2:$D$31,AJ167)&gt;0</f>
        <v>1</v>
      </c>
      <c r="AL167" s="83" t="b">
        <f t="shared" si="47"/>
        <v>0</v>
      </c>
      <c r="AM167" s="83" t="b">
        <f t="shared" si="53"/>
        <v>1</v>
      </c>
      <c r="AN167" s="47" t="str">
        <f t="shared" si="48"/>
        <v>Outer</v>
      </c>
      <c r="AO167" s="48" t="str">
        <f t="shared" si="49"/>
        <v>1.0-1.1</v>
      </c>
      <c r="AP167" s="49" t="str">
        <f t="shared" si="54"/>
        <v>11-12</v>
      </c>
      <c r="AQ167" s="49" t="str">
        <f t="shared" si="55"/>
        <v>Nov</v>
      </c>
      <c r="AR167" s="48" t="str">
        <f t="shared" si="56"/>
        <v>275-285</v>
      </c>
      <c r="AS167" s="49" t="str">
        <f t="shared" si="50"/>
        <v>HWS-HTI</v>
      </c>
    </row>
    <row r="168" spans="5:45" x14ac:dyDescent="0.3">
      <c r="E168" s="15">
        <v>40855.472222222219</v>
      </c>
      <c r="F168" s="21">
        <v>10.48</v>
      </c>
      <c r="G168" s="21">
        <v>1682.800048828128</v>
      </c>
      <c r="H168" s="42">
        <v>1.1800430537547855</v>
      </c>
      <c r="I168" s="35">
        <v>285.3</v>
      </c>
      <c r="J168" s="43">
        <v>0.13549618320610685</v>
      </c>
      <c r="K168" s="44">
        <v>0.16860990906996745</v>
      </c>
      <c r="L168" s="26">
        <f t="shared" si="38"/>
        <v>10.350195125534114</v>
      </c>
      <c r="M168" s="26">
        <f t="shared" si="39"/>
        <v>0.95770599744144458</v>
      </c>
      <c r="N168" s="96">
        <f t="shared" si="40"/>
        <v>11</v>
      </c>
      <c r="O168" s="26">
        <f t="shared" si="41"/>
        <v>0.38846091042860004</v>
      </c>
      <c r="P168" s="3">
        <f>IF(L168&gt;'Power Curve'!$C$37,0,INDEX(Ci,$N168,1)*POWER(1-O168,3)+INDEX(Ci,$N168,2)*3*O168*POWER(1-O168,2)+INDEX(Ci,$N168,3)*3*POWER(O168,2)*(1-O168)+INDEX(Ci,$N168,4)*POWER(O168,3))</f>
        <v>1631.7160836933508</v>
      </c>
      <c r="Q168" s="3">
        <f>MAX(0,MIN(P168-V168+W168,'Power Curve'!$C$39))</f>
        <v>1612.4365466180541</v>
      </c>
      <c r="R168" s="3">
        <f t="shared" si="42"/>
        <v>1682.800048828128</v>
      </c>
      <c r="S168" s="3">
        <f t="shared" si="43"/>
        <v>-70.363502210073875</v>
      </c>
      <c r="T168" s="3">
        <f t="shared" si="44"/>
        <v>70.363502210073875</v>
      </c>
      <c r="V168" s="37">
        <f t="array" ref="V168">SUM(_xlfn.NORM.DIST($AD$3:$AD$1003,$L168,$AA168,FALSE)*WindSpeedStep*$AE$3:$AE$1003)/AG168</f>
        <v>1625.7875927439716</v>
      </c>
      <c r="W168" s="37">
        <f t="array" ref="W168">SUM(_xlfn.NORM.DIST($AD$3:$AD$1003,$L168,$AB168,FALSE)*WindSpeedStep*$AE$3:$AE$1003)/AH168</f>
        <v>1606.5080556686748</v>
      </c>
      <c r="Y168" s="1">
        <f t="shared" si="45"/>
        <v>10</v>
      </c>
      <c r="Z168" s="99">
        <f>IF(L168&lt;'Power Curve'!$P$28,'Power Curve'!$Q$28,IF(L168&gt;'Power Curve'!$P$29,'Power Curve'!$Q$29,INDEX(ReferenceTurbulence,Y168)+(L168-INDEX(ReferenceTurbulenceWindSpeed,Y168))*(INDEX(ReferenceTurbulence,Y168+1)-INDEX(ReferenceTurbulence,Y168))/(INDEX(ReferenceTurbulenceWindSpeed,Y168+1)-INDEX(ReferenceTurbulenceWindSpeed,Y168))))</f>
        <v>0.12001072722115486</v>
      </c>
      <c r="AA168" s="100">
        <f t="shared" si="51"/>
        <v>1.2421344438962012</v>
      </c>
      <c r="AB168" s="29">
        <f t="shared" si="52"/>
        <v>1.4024119349483244</v>
      </c>
      <c r="AD168" s="29">
        <f>'Zero Turbulence Curve'!F167</f>
        <v>16.499999999999964</v>
      </c>
      <c r="AE168" s="29">
        <f>'Zero Turbulence Curve'!G167</f>
        <v>1983.8405301086386</v>
      </c>
      <c r="AF168" s="39"/>
      <c r="AG168" s="40">
        <f t="array" ref="AG168">SUM(_xlfn.NORM.DIST($AD$3:$AD$1003,$F168,$AA168,FALSE)*WindSpeedStep)</f>
        <v>1.0000000000000038</v>
      </c>
      <c r="AH168" s="40">
        <f t="array" ref="AH168">SUM(_xlfn.NORM.DIST($AD$3:$AD$1003,$F168,$AB168,FALSE)*WindSpeedStep)</f>
        <v>0.9999999999999738</v>
      </c>
      <c r="AJ168" s="47">
        <f t="shared" si="46"/>
        <v>10</v>
      </c>
      <c r="AK168" s="83" t="b">
        <f>COUNTIF('Power Curve'!$D$2:$D$31,AJ168)&gt;0</f>
        <v>1</v>
      </c>
      <c r="AL168" s="83" t="b">
        <f t="shared" si="47"/>
        <v>0</v>
      </c>
      <c r="AM168" s="83" t="b">
        <f t="shared" si="53"/>
        <v>1</v>
      </c>
      <c r="AN168" s="47" t="str">
        <f t="shared" si="48"/>
        <v>Inner</v>
      </c>
      <c r="AO168" s="48" t="str">
        <f t="shared" si="49"/>
        <v>0.9-1.0</v>
      </c>
      <c r="AP168" s="49" t="str">
        <f t="shared" si="54"/>
        <v>11-12</v>
      </c>
      <c r="AQ168" s="49" t="str">
        <f t="shared" si="55"/>
        <v>Nov</v>
      </c>
      <c r="AR168" s="48" t="str">
        <f t="shared" si="56"/>
        <v>285-295</v>
      </c>
      <c r="AS168" s="49" t="str">
        <f t="shared" si="50"/>
        <v>Inner-TI</v>
      </c>
    </row>
    <row r="169" spans="5:45" x14ac:dyDescent="0.3">
      <c r="E169" s="15">
        <v>40855.479166666664</v>
      </c>
      <c r="F169" s="21">
        <v>9.64</v>
      </c>
      <c r="G169" s="21">
        <v>1396.609939575193</v>
      </c>
      <c r="H169" s="42">
        <v>1.1801855644251993</v>
      </c>
      <c r="I169" s="35">
        <v>290.3</v>
      </c>
      <c r="J169" s="43">
        <v>9.1286307053941904E-2</v>
      </c>
      <c r="K169" s="44">
        <v>0.1400371128903648</v>
      </c>
      <c r="L169" s="26">
        <f t="shared" si="38"/>
        <v>9.5209825767804848</v>
      </c>
      <c r="M169" s="26">
        <f t="shared" si="39"/>
        <v>0.82954852499881826</v>
      </c>
      <c r="N169" s="96">
        <f t="shared" si="40"/>
        <v>10</v>
      </c>
      <c r="O169" s="26">
        <f t="shared" si="41"/>
        <v>0.54405811192214204</v>
      </c>
      <c r="P169" s="3">
        <f>IF(L169&gt;'Power Curve'!$C$37,0,INDEX(Ci,$N169,1)*POWER(1-O169,3)+INDEX(Ci,$N169,2)*3*O169*POWER(1-O169,2)+INDEX(Ci,$N169,3)*3*POWER(O169,2)*(1-O169)+INDEX(Ci,$N169,4)*POWER(O169,3))</f>
        <v>1378.0741476575681</v>
      </c>
      <c r="Q169" s="3">
        <f>MAX(0,MIN(P169-V169+W169,'Power Curve'!$C$39))</f>
        <v>1385.7368231183548</v>
      </c>
      <c r="R169" s="3">
        <f t="shared" si="42"/>
        <v>1396.609939575193</v>
      </c>
      <c r="S169" s="3">
        <f t="shared" si="43"/>
        <v>-10.873116456838261</v>
      </c>
      <c r="T169" s="3">
        <f t="shared" si="44"/>
        <v>10.873116456838261</v>
      </c>
      <c r="V169" s="37">
        <f t="array" ref="V169">SUM(_xlfn.NORM.DIST($AD$3:$AD$1003,$L169,$AA169,FALSE)*WindSpeedStep*$AE$3:$AE$1003)/AG169</f>
        <v>1382.4395634385337</v>
      </c>
      <c r="W169" s="37">
        <f t="array" ref="W169">SUM(_xlfn.NORM.DIST($AD$3:$AD$1003,$L169,$AB169,FALSE)*WindSpeedStep*$AE$3:$AE$1003)/AH169</f>
        <v>1390.1022388993204</v>
      </c>
      <c r="Y169" s="1">
        <f t="shared" si="45"/>
        <v>9</v>
      </c>
      <c r="Z169" s="99">
        <f>IF(L169&lt;'Power Curve'!$P$28,'Power Curve'!$Q$28,IF(L169&gt;'Power Curve'!$P$29,'Power Curve'!$Q$29,INDEX(ReferenceTurbulence,Y169)+(L169-INDEX(ReferenceTurbulenceWindSpeed,Y169))*(INDEX(ReferenceTurbulence,Y169+1)-INDEX(ReferenceTurbulence,Y169))/(INDEX(ReferenceTurbulenceWindSpeed,Y169+1)-INDEX(ReferenceTurbulenceWindSpeed,Y169))))</f>
        <v>0.12026015606280067</v>
      </c>
      <c r="AA169" s="100">
        <f t="shared" si="51"/>
        <v>1.1449948505548273</v>
      </c>
      <c r="AB169" s="29">
        <f t="shared" si="52"/>
        <v>0.86913533895921435</v>
      </c>
      <c r="AD169" s="29">
        <f>'Zero Turbulence Curve'!F168</f>
        <v>16.599999999999966</v>
      </c>
      <c r="AE169" s="29">
        <f>'Zero Turbulence Curve'!G168</f>
        <v>1983.9525704867872</v>
      </c>
      <c r="AF169" s="39"/>
      <c r="AG169" s="40">
        <f t="array" ref="AG169">SUM(_xlfn.NORM.DIST($AD$3:$AD$1003,$F169,$AA169,FALSE)*WindSpeedStep)</f>
        <v>1.0000000000000038</v>
      </c>
      <c r="AH169" s="40">
        <f t="array" ref="AH169">SUM(_xlfn.NORM.DIST($AD$3:$AD$1003,$F169,$AB169,FALSE)*WindSpeedStep)</f>
        <v>1.0000000000000036</v>
      </c>
      <c r="AJ169" s="47">
        <f t="shared" si="46"/>
        <v>10</v>
      </c>
      <c r="AK169" s="83" t="b">
        <f>COUNTIF('Power Curve'!$D$2:$D$31,AJ169)&gt;0</f>
        <v>1</v>
      </c>
      <c r="AL169" s="83" t="b">
        <f t="shared" si="47"/>
        <v>0</v>
      </c>
      <c r="AM169" s="83" t="b">
        <f t="shared" si="53"/>
        <v>1</v>
      </c>
      <c r="AN169" s="47" t="str">
        <f t="shared" si="48"/>
        <v>Outer</v>
      </c>
      <c r="AO169" s="48" t="str">
        <f t="shared" si="49"/>
        <v>0.8-0.9</v>
      </c>
      <c r="AP169" s="49" t="str">
        <f t="shared" si="54"/>
        <v>11-12</v>
      </c>
      <c r="AQ169" s="49" t="str">
        <f t="shared" si="55"/>
        <v>Nov</v>
      </c>
      <c r="AR169" s="48" t="str">
        <f t="shared" si="56"/>
        <v>285-295</v>
      </c>
      <c r="AS169" s="49" t="str">
        <f t="shared" si="50"/>
        <v>HWS-LTI</v>
      </c>
    </row>
    <row r="170" spans="5:45" x14ac:dyDescent="0.3">
      <c r="E170" s="15">
        <v>40855.506944444445</v>
      </c>
      <c r="F170" s="21">
        <v>10.9</v>
      </c>
      <c r="G170" s="21">
        <v>1822.3799743652371</v>
      </c>
      <c r="H170" s="42">
        <v>1.1807180866772442</v>
      </c>
      <c r="I170" s="35">
        <v>279.60000000000002</v>
      </c>
      <c r="J170" s="43">
        <v>7.7981651376146779E-2</v>
      </c>
      <c r="K170" s="44">
        <v>0.12545018651001419</v>
      </c>
      <c r="L170" s="26">
        <f t="shared" si="38"/>
        <v>10.767045302702655</v>
      </c>
      <c r="M170" s="26">
        <f t="shared" si="39"/>
        <v>1.0221315360726186</v>
      </c>
      <c r="N170" s="96">
        <f t="shared" si="40"/>
        <v>11</v>
      </c>
      <c r="O170" s="26">
        <f t="shared" si="41"/>
        <v>0.79301640707771293</v>
      </c>
      <c r="P170" s="3">
        <f>IF(L170&gt;'Power Curve'!$C$37,0,INDEX(Ci,$N170,1)*POWER(1-O170,3)+INDEX(Ci,$N170,2)*3*O170*POWER(1-O170,2)+INDEX(Ci,$N170,3)*3*POWER(O170,2)*(1-O170)+INDEX(Ci,$N170,4)*POWER(O170,3))</f>
        <v>1734.1264058471638</v>
      </c>
      <c r="Q170" s="3">
        <f>MAX(0,MIN(P170-V170+W170,'Power Curve'!$C$39))</f>
        <v>1799.8668968833947</v>
      </c>
      <c r="R170" s="3">
        <f t="shared" si="42"/>
        <v>1822.3799743652371</v>
      </c>
      <c r="S170" s="3">
        <f t="shared" si="43"/>
        <v>-22.513077481842402</v>
      </c>
      <c r="T170" s="3">
        <f t="shared" si="44"/>
        <v>22.513077481842402</v>
      </c>
      <c r="V170" s="37">
        <f t="array" ref="V170">SUM(_xlfn.NORM.DIST($AD$3:$AD$1003,$L170,$AA170,FALSE)*WindSpeedStep*$AE$3:$AE$1003)/AG170</f>
        <v>1720.3754600359057</v>
      </c>
      <c r="W170" s="37">
        <f t="array" ref="W170">SUM(_xlfn.NORM.DIST($AD$3:$AD$1003,$L170,$AB170,FALSE)*WindSpeedStep*$AE$3:$AE$1003)/AH170</f>
        <v>1786.1159510721366</v>
      </c>
      <c r="Y170" s="1">
        <f t="shared" si="45"/>
        <v>10</v>
      </c>
      <c r="Z170" s="99">
        <f>IF(L170&lt;'Power Curve'!$P$28,'Power Curve'!$Q$28,IF(L170&gt;'Power Curve'!$P$29,'Power Curve'!$Q$29,INDEX(ReferenceTurbulence,Y170)+(L170-INDEX(ReferenceTurbulenceWindSpeed,Y170))*(INDEX(ReferenceTurbulence,Y170+1)-INDEX(ReferenceTurbulence,Y170))/(INDEX(ReferenceTurbulenceWindSpeed,Y170+1)-INDEX(ReferenceTurbulenceWindSpeed,Y170))))</f>
        <v>0.12000010020076639</v>
      </c>
      <c r="AA170" s="100">
        <f t="shared" si="51"/>
        <v>1.2920465151905096</v>
      </c>
      <c r="AB170" s="29">
        <f t="shared" si="52"/>
        <v>0.83963197314653726</v>
      </c>
      <c r="AD170" s="29">
        <f>'Zero Turbulence Curve'!F169</f>
        <v>16.699999999999967</v>
      </c>
      <c r="AE170" s="29">
        <f>'Zero Turbulence Curve'!G169</f>
        <v>1984.0646108649357</v>
      </c>
      <c r="AF170" s="39"/>
      <c r="AG170" s="40">
        <f t="array" ref="AG170">SUM(_xlfn.NORM.DIST($AD$3:$AD$1003,$F170,$AA170,FALSE)*WindSpeedStep)</f>
        <v>1.0000000000000029</v>
      </c>
      <c r="AH170" s="40">
        <f t="array" ref="AH170">SUM(_xlfn.NORM.DIST($AD$3:$AD$1003,$F170,$AB170,FALSE)*WindSpeedStep)</f>
        <v>1.0000000000000033</v>
      </c>
      <c r="AJ170" s="47">
        <f t="shared" si="46"/>
        <v>11</v>
      </c>
      <c r="AK170" s="83" t="b">
        <f>COUNTIF('Power Curve'!$D$2:$D$31,AJ170)&gt;0</f>
        <v>1</v>
      </c>
      <c r="AL170" s="83" t="b">
        <f t="shared" si="47"/>
        <v>0</v>
      </c>
      <c r="AM170" s="83" t="b">
        <f t="shared" si="53"/>
        <v>1</v>
      </c>
      <c r="AN170" s="47" t="str">
        <f t="shared" si="48"/>
        <v>Outer</v>
      </c>
      <c r="AO170" s="48" t="str">
        <f t="shared" si="49"/>
        <v>1.0-1.1</v>
      </c>
      <c r="AP170" s="49" t="str">
        <f t="shared" si="54"/>
        <v>12-13</v>
      </c>
      <c r="AQ170" s="49" t="str">
        <f t="shared" si="55"/>
        <v>Nov</v>
      </c>
      <c r="AR170" s="48" t="str">
        <f t="shared" si="56"/>
        <v>275-285</v>
      </c>
      <c r="AS170" s="49" t="str">
        <f t="shared" si="50"/>
        <v>HWS-LTI</v>
      </c>
    </row>
    <row r="171" spans="5:45" x14ac:dyDescent="0.3">
      <c r="E171" s="15">
        <v>40855.513888888891</v>
      </c>
      <c r="F171" s="21">
        <v>10.85</v>
      </c>
      <c r="G171" s="21">
        <v>1763.380050659177</v>
      </c>
      <c r="H171" s="42">
        <v>1.1812248704184851</v>
      </c>
      <c r="I171" s="35">
        <v>284.5</v>
      </c>
      <c r="J171" s="43">
        <v>9.6774193548387108E-2</v>
      </c>
      <c r="K171" s="44">
        <v>0.22228011314831009</v>
      </c>
      <c r="L171" s="26">
        <f t="shared" si="38"/>
        <v>10.719188365621232</v>
      </c>
      <c r="M171" s="26">
        <f t="shared" si="39"/>
        <v>1.014735092176033</v>
      </c>
      <c r="N171" s="96">
        <f t="shared" si="40"/>
        <v>11</v>
      </c>
      <c r="O171" s="26">
        <f t="shared" si="41"/>
        <v>0.74657097413921947</v>
      </c>
      <c r="P171" s="3">
        <f>IF(L171&gt;'Power Curve'!$C$37,0,INDEX(Ci,$N171,1)*POWER(1-O171,3)+INDEX(Ci,$N171,2)*3*O171*POWER(1-O171,2)+INDEX(Ci,$N171,3)*3*POWER(O171,2)*(1-O171)+INDEX(Ci,$N171,4)*POWER(O171,3))</f>
        <v>1723.5879097375905</v>
      </c>
      <c r="Q171" s="3">
        <f>MAX(0,MIN(P171-V171+W171,'Power Curve'!$C$39))</f>
        <v>1759.1107647495301</v>
      </c>
      <c r="R171" s="3">
        <f t="shared" si="42"/>
        <v>1763.380050659177</v>
      </c>
      <c r="S171" s="3">
        <f t="shared" si="43"/>
        <v>-4.2692859096468965</v>
      </c>
      <c r="T171" s="3">
        <f t="shared" si="44"/>
        <v>4.2692859096468965</v>
      </c>
      <c r="V171" s="37">
        <f t="array" ref="V171">SUM(_xlfn.NORM.DIST($AD$3:$AD$1003,$L171,$AA171,FALSE)*WindSpeedStep*$AE$3:$AE$1003)/AG171</f>
        <v>1710.5537859884107</v>
      </c>
      <c r="W171" s="37">
        <f t="array" ref="W171">SUM(_xlfn.NORM.DIST($AD$3:$AD$1003,$L171,$AB171,FALSE)*WindSpeedStep*$AE$3:$AE$1003)/AH171</f>
        <v>1746.0766410003503</v>
      </c>
      <c r="Y171" s="1">
        <f t="shared" si="45"/>
        <v>10</v>
      </c>
      <c r="Z171" s="99">
        <f>IF(L171&lt;'Power Curve'!$P$28,'Power Curve'!$Q$28,IF(L171&gt;'Power Curve'!$P$29,'Power Curve'!$Q$29,INDEX(ReferenceTurbulence,Y171)+(L171-INDEX(ReferenceTurbulenceWindSpeed,Y171))*(INDEX(ReferenceTurbulence,Y171+1)-INDEX(ReferenceTurbulence,Y171))/(INDEX(ReferenceTurbulenceWindSpeed,Y171+1)-INDEX(ReferenceTurbulenceWindSpeed,Y171))))</f>
        <v>0.12000132024737774</v>
      </c>
      <c r="AA171" s="100">
        <f t="shared" si="51"/>
        <v>1.2863167558548789</v>
      </c>
      <c r="AB171" s="29">
        <f t="shared" si="52"/>
        <v>1.0373408095762484</v>
      </c>
      <c r="AD171" s="29">
        <f>'Zero Turbulence Curve'!F170</f>
        <v>16.799999999999969</v>
      </c>
      <c r="AE171" s="29">
        <f>'Zero Turbulence Curve'!G170</f>
        <v>1984.1766512430843</v>
      </c>
      <c r="AF171" s="39"/>
      <c r="AG171" s="40">
        <f t="array" ref="AG171">SUM(_xlfn.NORM.DIST($AD$3:$AD$1003,$F171,$AA171,FALSE)*WindSpeedStep)</f>
        <v>1.0000000000000038</v>
      </c>
      <c r="AH171" s="40">
        <f t="array" ref="AH171">SUM(_xlfn.NORM.DIST($AD$3:$AD$1003,$F171,$AB171,FALSE)*WindSpeedStep)</f>
        <v>1.0000000000000042</v>
      </c>
      <c r="AJ171" s="47">
        <f t="shared" si="46"/>
        <v>11</v>
      </c>
      <c r="AK171" s="83" t="b">
        <f>COUNTIF('Power Curve'!$D$2:$D$31,AJ171)&gt;0</f>
        <v>1</v>
      </c>
      <c r="AL171" s="83" t="b">
        <f t="shared" si="47"/>
        <v>0</v>
      </c>
      <c r="AM171" s="83" t="b">
        <f t="shared" si="53"/>
        <v>1</v>
      </c>
      <c r="AN171" s="47" t="str">
        <f t="shared" si="48"/>
        <v>Outer</v>
      </c>
      <c r="AO171" s="48" t="str">
        <f t="shared" si="49"/>
        <v>1.0-1.1</v>
      </c>
      <c r="AP171" s="49" t="str">
        <f t="shared" si="54"/>
        <v>12-13</v>
      </c>
      <c r="AQ171" s="49" t="str">
        <f t="shared" si="55"/>
        <v>Nov</v>
      </c>
      <c r="AR171" s="48" t="str">
        <f t="shared" si="56"/>
        <v>275-285</v>
      </c>
      <c r="AS171" s="49" t="str">
        <f t="shared" si="50"/>
        <v>HWS-LTI</v>
      </c>
    </row>
    <row r="172" spans="5:45" x14ac:dyDescent="0.3">
      <c r="E172" s="15">
        <v>40855.520833333336</v>
      </c>
      <c r="F172" s="21">
        <v>9.25</v>
      </c>
      <c r="G172" s="21">
        <v>1471.1499938964871</v>
      </c>
      <c r="H172" s="42">
        <v>1.1822707527787226</v>
      </c>
      <c r="I172" s="35">
        <v>286.10000000000002</v>
      </c>
      <c r="J172" s="43">
        <v>0.12648648648648647</v>
      </c>
      <c r="K172" s="44">
        <v>0.18977106988043432</v>
      </c>
      <c r="L172" s="26">
        <f t="shared" si="38"/>
        <v>9.1411749012367132</v>
      </c>
      <c r="M172" s="26">
        <f t="shared" si="39"/>
        <v>0.77084802440320932</v>
      </c>
      <c r="N172" s="96">
        <f t="shared" si="40"/>
        <v>10</v>
      </c>
      <c r="O172" s="26">
        <f t="shared" si="41"/>
        <v>0.14034716538078765</v>
      </c>
      <c r="P172" s="3">
        <f>IF(L172&gt;'Power Curve'!$C$37,0,INDEX(Ci,$N172,1)*POWER(1-O172,3)+INDEX(Ci,$N172,2)*3*O172*POWER(1-O172,2)+INDEX(Ci,$N172,3)*3*POWER(O172,2)*(1-O172)+INDEX(Ci,$N172,4)*POWER(O172,3))</f>
        <v>1242.9596790457369</v>
      </c>
      <c r="Q172" s="3">
        <f>MAX(0,MIN(P172-V172+W172,'Power Curve'!$C$39))</f>
        <v>1243.0526330219593</v>
      </c>
      <c r="R172" s="3">
        <f t="shared" si="42"/>
        <v>1471.1499938964871</v>
      </c>
      <c r="S172" s="3">
        <f t="shared" si="43"/>
        <v>-228.09736087452779</v>
      </c>
      <c r="T172" s="3">
        <f t="shared" si="44"/>
        <v>228.09736087452779</v>
      </c>
      <c r="V172" s="37">
        <f t="array" ref="V172">SUM(_xlfn.NORM.DIST($AD$3:$AD$1003,$L172,$AA172,FALSE)*WindSpeedStep*$AE$3:$AE$1003)/AG172</f>
        <v>1254.7286088481433</v>
      </c>
      <c r="W172" s="37">
        <f t="array" ref="W172">SUM(_xlfn.NORM.DIST($AD$3:$AD$1003,$L172,$AB172,FALSE)*WindSpeedStep*$AE$3:$AE$1003)/AH172</f>
        <v>1254.8215628243656</v>
      </c>
      <c r="Y172" s="1">
        <f t="shared" si="45"/>
        <v>9</v>
      </c>
      <c r="Z172" s="99">
        <f>IF(L172&lt;'Power Curve'!$P$28,'Power Curve'!$Q$28,IF(L172&gt;'Power Curve'!$P$29,'Power Curve'!$Q$29,INDEX(ReferenceTurbulence,Y172)+(L172-INDEX(ReferenceTurbulenceWindSpeed,Y172))*(INDEX(ReferenceTurbulence,Y172+1)-INDEX(ReferenceTurbulence,Y172))/(INDEX(ReferenceTurbulenceWindSpeed,Y172+1)-INDEX(ReferenceTurbulenceWindSpeed,Y172))))</f>
        <v>0.12047197601674428</v>
      </c>
      <c r="AA172" s="100">
        <f t="shared" si="51"/>
        <v>1.1012554034666542</v>
      </c>
      <c r="AB172" s="29">
        <f t="shared" si="52"/>
        <v>1.1562350956158869</v>
      </c>
      <c r="AD172" s="29">
        <f>'Zero Turbulence Curve'!F171</f>
        <v>16.89999999999997</v>
      </c>
      <c r="AE172" s="29">
        <f>'Zero Turbulence Curve'!G171</f>
        <v>1984.2886916212326</v>
      </c>
      <c r="AF172" s="39"/>
      <c r="AG172" s="40">
        <f t="array" ref="AG172">SUM(_xlfn.NORM.DIST($AD$3:$AD$1003,$F172,$AA172,FALSE)*WindSpeedStep)</f>
        <v>1.0000000000000033</v>
      </c>
      <c r="AH172" s="40">
        <f t="array" ref="AH172">SUM(_xlfn.NORM.DIST($AD$3:$AD$1003,$F172,$AB172,FALSE)*WindSpeedStep)</f>
        <v>1.0000000000000031</v>
      </c>
      <c r="AJ172" s="47">
        <f t="shared" si="46"/>
        <v>9</v>
      </c>
      <c r="AK172" s="83" t="b">
        <f>COUNTIF('Power Curve'!$D$2:$D$31,AJ172)&gt;0</f>
        <v>1</v>
      </c>
      <c r="AL172" s="83" t="b">
        <f t="shared" si="47"/>
        <v>0</v>
      </c>
      <c r="AM172" s="83" t="b">
        <f t="shared" si="53"/>
        <v>1</v>
      </c>
      <c r="AN172" s="47" t="str">
        <f t="shared" si="48"/>
        <v>Inner</v>
      </c>
      <c r="AO172" s="48" t="str">
        <f t="shared" si="49"/>
        <v>0.7-0.8</v>
      </c>
      <c r="AP172" s="49" t="str">
        <f t="shared" si="54"/>
        <v>12-13</v>
      </c>
      <c r="AQ172" s="49" t="str">
        <f t="shared" si="55"/>
        <v>Nov</v>
      </c>
      <c r="AR172" s="48" t="str">
        <f t="shared" si="56"/>
        <v>285-295</v>
      </c>
      <c r="AS172" s="49" t="str">
        <f t="shared" si="50"/>
        <v>Inner-TI</v>
      </c>
    </row>
    <row r="173" spans="5:45" x14ac:dyDescent="0.3">
      <c r="E173" s="15">
        <v>40855.527777777781</v>
      </c>
      <c r="F173" s="21">
        <v>9.15</v>
      </c>
      <c r="G173" s="21">
        <v>1012.640022277832</v>
      </c>
      <c r="H173" s="42">
        <v>1.1829209746248435</v>
      </c>
      <c r="I173" s="35">
        <v>284.2</v>
      </c>
      <c r="J173" s="43">
        <v>0.13005464480874315</v>
      </c>
      <c r="K173" s="44">
        <v>0.25640181074040713</v>
      </c>
      <c r="L173" s="26">
        <f t="shared" si="38"/>
        <v>9.0440087803990856</v>
      </c>
      <c r="M173" s="26">
        <f t="shared" si="39"/>
        <v>0.75583068720501767</v>
      </c>
      <c r="N173" s="96">
        <f t="shared" si="40"/>
        <v>10</v>
      </c>
      <c r="O173" s="26">
        <f t="shared" si="41"/>
        <v>3.7065875557066211E-2</v>
      </c>
      <c r="P173" s="3">
        <f>IF(L173&gt;'Power Curve'!$C$37,0,INDEX(Ci,$N173,1)*POWER(1-O173,3)+INDEX(Ci,$N173,2)*3*O173*POWER(1-O173,2)+INDEX(Ci,$N173,3)*3*POWER(O173,2)*(1-O173)+INDEX(Ci,$N173,4)*POWER(O173,3))</f>
        <v>1209.8626321790518</v>
      </c>
      <c r="Q173" s="3">
        <f>MAX(0,MIN(P173-V173+W173,'Power Curve'!$C$39))</f>
        <v>1210.7083411637266</v>
      </c>
      <c r="R173" s="3">
        <f t="shared" si="42"/>
        <v>1012.640022277832</v>
      </c>
      <c r="S173" s="3">
        <f t="shared" si="43"/>
        <v>198.06831888589454</v>
      </c>
      <c r="T173" s="3">
        <f t="shared" si="44"/>
        <v>198.06831888589454</v>
      </c>
      <c r="V173" s="37">
        <f t="array" ref="V173">SUM(_xlfn.NORM.DIST($AD$3:$AD$1003,$L173,$AA173,FALSE)*WindSpeedStep*$AE$3:$AE$1003)/AG173</f>
        <v>1221.4001090374682</v>
      </c>
      <c r="W173" s="37">
        <f t="array" ref="W173">SUM(_xlfn.NORM.DIST($AD$3:$AD$1003,$L173,$AB173,FALSE)*WindSpeedStep*$AE$3:$AE$1003)/AH173</f>
        <v>1222.2458180221429</v>
      </c>
      <c r="Y173" s="1">
        <f t="shared" si="45"/>
        <v>9</v>
      </c>
      <c r="Z173" s="99">
        <f>IF(L173&lt;'Power Curve'!$P$28,'Power Curve'!$Q$28,IF(L173&gt;'Power Curve'!$P$29,'Power Curve'!$Q$29,INDEX(ReferenceTurbulence,Y173)+(L173-INDEX(ReferenceTurbulenceWindSpeed,Y173))*(INDEX(ReferenceTurbulence,Y173+1)-INDEX(ReferenceTurbulence,Y173))/(INDEX(ReferenceTurbulenceWindSpeed,Y173+1)-INDEX(ReferenceTurbulenceWindSpeed,Y173))))</f>
        <v>0.12052616587273189</v>
      </c>
      <c r="AA173" s="100">
        <f t="shared" si="51"/>
        <v>1.0900397024208239</v>
      </c>
      <c r="AB173" s="29">
        <f t="shared" si="52"/>
        <v>1.1762153495819574</v>
      </c>
      <c r="AD173" s="29">
        <f>'Zero Turbulence Curve'!F172</f>
        <v>16.999999999999972</v>
      </c>
      <c r="AE173" s="29">
        <f>'Zero Turbulence Curve'!G172</f>
        <v>1984.3593230487097</v>
      </c>
      <c r="AF173" s="39"/>
      <c r="AG173" s="40">
        <f t="array" ref="AG173">SUM(_xlfn.NORM.DIST($AD$3:$AD$1003,$F173,$AA173,FALSE)*WindSpeedStep)</f>
        <v>1.0000000000000029</v>
      </c>
      <c r="AH173" s="40">
        <f t="array" ref="AH173">SUM(_xlfn.NORM.DIST($AD$3:$AD$1003,$F173,$AB173,FALSE)*WindSpeedStep)</f>
        <v>1.0000000000000009</v>
      </c>
      <c r="AJ173" s="47">
        <f t="shared" si="46"/>
        <v>9</v>
      </c>
      <c r="AK173" s="83" t="b">
        <f>COUNTIF('Power Curve'!$D$2:$D$31,AJ173)&gt;0</f>
        <v>1</v>
      </c>
      <c r="AL173" s="83" t="b">
        <f t="shared" si="47"/>
        <v>0</v>
      </c>
      <c r="AM173" s="83" t="b">
        <f t="shared" si="53"/>
        <v>1</v>
      </c>
      <c r="AN173" s="47" t="str">
        <f t="shared" si="48"/>
        <v>Inner</v>
      </c>
      <c r="AO173" s="48" t="str">
        <f t="shared" si="49"/>
        <v>0.7-0.8</v>
      </c>
      <c r="AP173" s="49" t="str">
        <f t="shared" si="54"/>
        <v>12-13</v>
      </c>
      <c r="AQ173" s="49" t="str">
        <f t="shared" si="55"/>
        <v>Nov</v>
      </c>
      <c r="AR173" s="48" t="str">
        <f t="shared" si="56"/>
        <v>275-285</v>
      </c>
      <c r="AS173" s="49" t="str">
        <f t="shared" si="50"/>
        <v>Inner-TI</v>
      </c>
    </row>
    <row r="174" spans="5:45" x14ac:dyDescent="0.3">
      <c r="E174" s="15">
        <v>40855.534722222219</v>
      </c>
      <c r="F174" s="21">
        <v>6.71</v>
      </c>
      <c r="G174" s="21">
        <v>536.10997009277344</v>
      </c>
      <c r="H174" s="42">
        <v>1.1836987034337285</v>
      </c>
      <c r="I174" s="35">
        <v>286.10000000000002</v>
      </c>
      <c r="J174" s="43">
        <v>0.18926974664679583</v>
      </c>
      <c r="K174" s="44">
        <v>0.30425907517186596</v>
      </c>
      <c r="L174" s="26">
        <f t="shared" si="38"/>
        <v>6.6337262823979843</v>
      </c>
      <c r="M174" s="26">
        <f t="shared" si="39"/>
        <v>0.38331375740117568</v>
      </c>
      <c r="N174" s="96">
        <f t="shared" si="40"/>
        <v>7</v>
      </c>
      <c r="O174" s="26">
        <f t="shared" si="41"/>
        <v>0.61229043796020333</v>
      </c>
      <c r="P174" s="3">
        <f>IF(L174&gt;'Power Curve'!$C$37,0,INDEX(Ci,$N174,1)*POWER(1-O174,3)+INDEX(Ci,$N174,2)*3*O174*POWER(1-O174,2)+INDEX(Ci,$N174,3)*3*POWER(O174,2)*(1-O174)+INDEX(Ci,$N174,4)*POWER(O174,3))</f>
        <v>503.3693330142338</v>
      </c>
      <c r="Q174" s="3">
        <f>MAX(0,MIN(P174-V174+W174,'Power Curve'!$C$39))</f>
        <v>526.14138520760525</v>
      </c>
      <c r="R174" s="3">
        <f t="shared" si="42"/>
        <v>536.10997009277344</v>
      </c>
      <c r="S174" s="3">
        <f t="shared" si="43"/>
        <v>-9.968584885168184</v>
      </c>
      <c r="T174" s="3">
        <f t="shared" si="44"/>
        <v>9.968584885168184</v>
      </c>
      <c r="V174" s="37">
        <f t="array" ref="V174">SUM(_xlfn.NORM.DIST($AD$3:$AD$1003,$L174,$AA174,FALSE)*WindSpeedStep*$AE$3:$AE$1003)/AG174</f>
        <v>505.90800264602973</v>
      </c>
      <c r="W174" s="37">
        <f t="array" ref="W174">SUM(_xlfn.NORM.DIST($AD$3:$AD$1003,$L174,$AB174,FALSE)*WindSpeedStep*$AE$3:$AE$1003)/AH174</f>
        <v>528.68005483940124</v>
      </c>
      <c r="Y174" s="1">
        <f t="shared" si="45"/>
        <v>6</v>
      </c>
      <c r="Z174" s="99">
        <f>IF(L174&lt;'Power Curve'!$P$28,'Power Curve'!$Q$28,IF(L174&gt;'Power Curve'!$P$29,'Power Curve'!$Q$29,INDEX(ReferenceTurbulence,Y174)+(L174-INDEX(ReferenceTurbulenceWindSpeed,Y174))*(INDEX(ReferenceTurbulence,Y174+1)-INDEX(ReferenceTurbulence,Y174))/(INDEX(ReferenceTurbulenceWindSpeed,Y174+1)-INDEX(ReferenceTurbulenceWindSpeed,Y174))))</f>
        <v>0.12042194606735114</v>
      </c>
      <c r="AA174" s="100">
        <f t="shared" si="51"/>
        <v>0.79884622860449983</v>
      </c>
      <c r="AB174" s="29">
        <f t="shared" si="52"/>
        <v>1.2555636927936573</v>
      </c>
      <c r="AD174" s="29">
        <f>'Zero Turbulence Curve'!F173</f>
        <v>17.099999999999973</v>
      </c>
      <c r="AE174" s="29">
        <f>'Zero Turbulence Curve'!G173</f>
        <v>1984.1561368772548</v>
      </c>
      <c r="AF174" s="39"/>
      <c r="AG174" s="40">
        <f t="array" ref="AG174">SUM(_xlfn.NORM.DIST($AD$3:$AD$1003,$F174,$AA174,FALSE)*WindSpeedStep)</f>
        <v>1.0000000000000036</v>
      </c>
      <c r="AH174" s="40">
        <f t="array" ref="AH174">SUM(_xlfn.NORM.DIST($AD$3:$AD$1003,$F174,$AB174,FALSE)*WindSpeedStep)</f>
        <v>0.99999996386971091</v>
      </c>
      <c r="AJ174" s="47">
        <f t="shared" si="46"/>
        <v>7</v>
      </c>
      <c r="AK174" s="83" t="b">
        <f>COUNTIF('Power Curve'!$D$2:$D$31,AJ174)&gt;0</f>
        <v>1</v>
      </c>
      <c r="AL174" s="83" t="b">
        <f t="shared" si="47"/>
        <v>0</v>
      </c>
      <c r="AM174" s="83" t="b">
        <f t="shared" si="53"/>
        <v>1</v>
      </c>
      <c r="AN174" s="47" t="str">
        <f t="shared" si="48"/>
        <v>Outer</v>
      </c>
      <c r="AO174" s="48" t="str">
        <f t="shared" si="49"/>
        <v>0.3-0.4</v>
      </c>
      <c r="AP174" s="49" t="str">
        <f t="shared" si="54"/>
        <v>12-13</v>
      </c>
      <c r="AQ174" s="49" t="str">
        <f t="shared" si="55"/>
        <v>Nov</v>
      </c>
      <c r="AR174" s="48" t="str">
        <f t="shared" si="56"/>
        <v>285-295</v>
      </c>
      <c r="AS174" s="49" t="str">
        <f t="shared" si="50"/>
        <v>LWS-HTI</v>
      </c>
    </row>
    <row r="175" spans="5:45" x14ac:dyDescent="0.3">
      <c r="E175" s="15">
        <v>40855.541666666664</v>
      </c>
      <c r="F175" s="21">
        <v>8.25</v>
      </c>
      <c r="G175" s="21">
        <v>864.28997230529762</v>
      </c>
      <c r="H175" s="42">
        <v>1.1838258632310659</v>
      </c>
      <c r="I175" s="35">
        <v>280.5</v>
      </c>
      <c r="J175" s="43">
        <v>0.14545454545454545</v>
      </c>
      <c r="K175" s="44">
        <v>0.16433739694549329</v>
      </c>
      <c r="L175" s="26">
        <f t="shared" si="38"/>
        <v>8.1565128914451286</v>
      </c>
      <c r="M175" s="26">
        <f t="shared" si="39"/>
        <v>0.61866533665343748</v>
      </c>
      <c r="N175" s="96">
        <f t="shared" si="40"/>
        <v>9</v>
      </c>
      <c r="O175" s="26">
        <f t="shared" si="41"/>
        <v>0.14776043173289399</v>
      </c>
      <c r="P175" s="3">
        <f>IF(L175&gt;'Power Curve'!$C$37,0,INDEX(Ci,$N175,1)*POWER(1-O175,3)+INDEX(Ci,$N175,2)*3*O175*POWER(1-O175,2)+INDEX(Ci,$N175,3)*3*POWER(O175,2)*(1-O175)+INDEX(Ci,$N175,4)*POWER(O175,3))</f>
        <v>925.45218423048459</v>
      </c>
      <c r="Q175" s="3">
        <f>MAX(0,MIN(P175-V175+W175,'Power Curve'!$C$39))</f>
        <v>937.21340408177957</v>
      </c>
      <c r="R175" s="3">
        <f t="shared" si="42"/>
        <v>864.28997230529762</v>
      </c>
      <c r="S175" s="3">
        <f t="shared" si="43"/>
        <v>72.923431776481948</v>
      </c>
      <c r="T175" s="3">
        <f t="shared" si="44"/>
        <v>72.923431776481948</v>
      </c>
      <c r="V175" s="37">
        <f t="array" ref="V175">SUM(_xlfn.NORM.DIST($AD$3:$AD$1003,$L175,$AA175,FALSE)*WindSpeedStep*$AE$3:$AE$1003)/AG175</f>
        <v>922.97302507043105</v>
      </c>
      <c r="W175" s="37">
        <f t="array" ref="W175">SUM(_xlfn.NORM.DIST($AD$3:$AD$1003,$L175,$AB175,FALSE)*WindSpeedStep*$AE$3:$AE$1003)/AH175</f>
        <v>934.73424492172603</v>
      </c>
      <c r="Y175" s="1">
        <f t="shared" si="45"/>
        <v>8</v>
      </c>
      <c r="Z175" s="99">
        <f>IF(L175&lt;'Power Curve'!$P$28,'Power Curve'!$Q$28,IF(L175&gt;'Power Curve'!$P$29,'Power Curve'!$Q$29,INDEX(ReferenceTurbulence,Y175)+(L175-INDEX(ReferenceTurbulenceWindSpeed,Y175))*(INDEX(ReferenceTurbulence,Y175+1)-INDEX(ReferenceTurbulence,Y175))/(INDEX(ReferenceTurbulenceWindSpeed,Y175+1)-INDEX(ReferenceTurbulenceWindSpeed,Y175))))</f>
        <v>0.11956609740882712</v>
      </c>
      <c r="AA175" s="100">
        <f t="shared" si="51"/>
        <v>0.97524241489488239</v>
      </c>
      <c r="AB175" s="29">
        <f t="shared" si="52"/>
        <v>1.1864018751192913</v>
      </c>
      <c r="AD175" s="29">
        <f>'Zero Turbulence Curve'!F174</f>
        <v>17.199999999999974</v>
      </c>
      <c r="AE175" s="29">
        <f>'Zero Turbulence Curve'!G174</f>
        <v>1983.9529507057998</v>
      </c>
      <c r="AF175" s="39"/>
      <c r="AG175" s="40">
        <f t="array" ref="AG175">SUM(_xlfn.NORM.DIST($AD$3:$AD$1003,$F175,$AA175,FALSE)*WindSpeedStep)</f>
        <v>1.0000000000000036</v>
      </c>
      <c r="AH175" s="40">
        <f t="array" ref="AH175">SUM(_xlfn.NORM.DIST($AD$3:$AD$1003,$F175,$AB175,FALSE)*WindSpeedStep)</f>
        <v>0.99999999999870526</v>
      </c>
      <c r="AJ175" s="47">
        <f t="shared" si="46"/>
        <v>8</v>
      </c>
      <c r="AK175" s="83" t="b">
        <f>COUNTIF('Power Curve'!$D$2:$D$31,AJ175)&gt;0</f>
        <v>1</v>
      </c>
      <c r="AL175" s="83" t="b">
        <f t="shared" si="47"/>
        <v>0</v>
      </c>
      <c r="AM175" s="83" t="b">
        <f t="shared" si="53"/>
        <v>1</v>
      </c>
      <c r="AN175" s="47" t="str">
        <f t="shared" si="48"/>
        <v>Outer</v>
      </c>
      <c r="AO175" s="48" t="str">
        <f t="shared" si="49"/>
        <v>0.6-0.7</v>
      </c>
      <c r="AP175" s="49" t="str">
        <f t="shared" si="54"/>
        <v>13-14</v>
      </c>
      <c r="AQ175" s="49" t="str">
        <f t="shared" si="55"/>
        <v>Nov</v>
      </c>
      <c r="AR175" s="48" t="str">
        <f t="shared" si="56"/>
        <v>275-285</v>
      </c>
      <c r="AS175" s="49" t="str">
        <f t="shared" si="50"/>
        <v>HWS-HTI</v>
      </c>
    </row>
    <row r="176" spans="5:45" x14ac:dyDescent="0.3">
      <c r="E176" s="15">
        <v>40855.548611111109</v>
      </c>
      <c r="F176" s="21">
        <v>6.22</v>
      </c>
      <c r="G176" s="21">
        <v>576.69001483917282</v>
      </c>
      <c r="H176" s="42">
        <v>1.1843921952429952</v>
      </c>
      <c r="I176" s="35">
        <v>285.89999999999998</v>
      </c>
      <c r="J176" s="43">
        <v>0.28135048231511256</v>
      </c>
      <c r="K176" s="44">
        <v>0.13697299675792451</v>
      </c>
      <c r="L176" s="26">
        <f t="shared" si="38"/>
        <v>6.1504968547800534</v>
      </c>
      <c r="M176" s="26">
        <f t="shared" si="39"/>
        <v>0.30862909163424318</v>
      </c>
      <c r="N176" s="96">
        <f t="shared" si="40"/>
        <v>7</v>
      </c>
      <c r="O176" s="26">
        <f t="shared" si="41"/>
        <v>0.12106537620226462</v>
      </c>
      <c r="P176" s="3">
        <f>IF(L176&gt;'Power Curve'!$C$37,0,INDEX(Ci,$N176,1)*POWER(1-O176,3)+INDEX(Ci,$N176,2)*3*O176*POWER(1-O176,2)+INDEX(Ci,$N176,3)*3*POWER(O176,2)*(1-O176)+INDEX(Ci,$N176,4)*POWER(O176,3))</f>
        <v>392.47398995287932</v>
      </c>
      <c r="Q176" s="3">
        <f>MAX(0,MIN(P176-V176+W176,'Power Curve'!$C$39))</f>
        <v>448.6537429825425</v>
      </c>
      <c r="R176" s="3">
        <f t="shared" si="42"/>
        <v>576.69001483917282</v>
      </c>
      <c r="S176" s="3">
        <f t="shared" si="43"/>
        <v>-128.03627185663032</v>
      </c>
      <c r="T176" s="3">
        <f t="shared" si="44"/>
        <v>128.03627185663032</v>
      </c>
      <c r="V176" s="37">
        <f t="array" ref="V176">SUM(_xlfn.NORM.DIST($AD$3:$AD$1003,$L176,$AA176,FALSE)*WindSpeedStep*$AE$3:$AE$1003)/AG176</f>
        <v>400.72199406104045</v>
      </c>
      <c r="W176" s="37">
        <f t="array" ref="W176">SUM(_xlfn.NORM.DIST($AD$3:$AD$1003,$L176,$AB176,FALSE)*WindSpeedStep*$AE$3:$AE$1003)/AH176</f>
        <v>456.90174709070362</v>
      </c>
      <c r="Y176" s="1">
        <f t="shared" si="45"/>
        <v>6</v>
      </c>
      <c r="Z176" s="99">
        <f>IF(L176&lt;'Power Curve'!$P$28,'Power Curve'!$Q$28,IF(L176&gt;'Power Curve'!$P$29,'Power Curve'!$Q$29,INDEX(ReferenceTurbulence,Y176)+(L176-INDEX(ReferenceTurbulenceWindSpeed,Y176))*(INDEX(ReferenceTurbulence,Y176+1)-INDEX(ReferenceTurbulence,Y176))/(INDEX(ReferenceTurbulenceWindSpeed,Y176+1)-INDEX(ReferenceTurbulenceWindSpeed,Y176))))</f>
        <v>0.1213718327940138</v>
      </c>
      <c r="AA176" s="100">
        <f t="shared" si="51"/>
        <v>0.74649707585847236</v>
      </c>
      <c r="AB176" s="29">
        <f t="shared" si="52"/>
        <v>1.7304452565699509</v>
      </c>
      <c r="AD176" s="29">
        <f>'Zero Turbulence Curve'!F175</f>
        <v>17.299999999999976</v>
      </c>
      <c r="AE176" s="29">
        <f>'Zero Turbulence Curve'!G175</f>
        <v>1983.7497645343449</v>
      </c>
      <c r="AF176" s="39"/>
      <c r="AG176" s="40">
        <f t="array" ref="AG176">SUM(_xlfn.NORM.DIST($AD$3:$AD$1003,$F176,$AA176,FALSE)*WindSpeedStep)</f>
        <v>1.0000000000000036</v>
      </c>
      <c r="AH176" s="40">
        <f t="array" ref="AH176">SUM(_xlfn.NORM.DIST($AD$3:$AD$1003,$F176,$AB176,FALSE)*WindSpeedStep)</f>
        <v>0.99985487447401067</v>
      </c>
      <c r="AJ176" s="47">
        <f t="shared" si="46"/>
        <v>6</v>
      </c>
      <c r="AK176" s="83" t="b">
        <f>COUNTIF('Power Curve'!$D$2:$D$31,AJ176)&gt;0</f>
        <v>1</v>
      </c>
      <c r="AL176" s="83" t="b">
        <f t="shared" si="47"/>
        <v>0</v>
      </c>
      <c r="AM176" s="83" t="b">
        <f t="shared" si="53"/>
        <v>1</v>
      </c>
      <c r="AN176" s="47" t="str">
        <f t="shared" si="48"/>
        <v>Outer</v>
      </c>
      <c r="AO176" s="48" t="str">
        <f t="shared" si="49"/>
        <v>0.3-0.4</v>
      </c>
      <c r="AP176" s="49" t="str">
        <f t="shared" si="54"/>
        <v>13-14</v>
      </c>
      <c r="AQ176" s="49" t="str">
        <f t="shared" si="55"/>
        <v>Nov</v>
      </c>
      <c r="AR176" s="48" t="str">
        <f t="shared" si="56"/>
        <v>285-295</v>
      </c>
      <c r="AS176" s="49" t="str">
        <f t="shared" si="50"/>
        <v>LWS-HTI</v>
      </c>
    </row>
    <row r="177" spans="5:45" x14ac:dyDescent="0.3">
      <c r="E177" s="15">
        <v>40855.555555555555</v>
      </c>
      <c r="F177" s="21">
        <v>6.15</v>
      </c>
      <c r="G177" s="21">
        <v>368.02998733520553</v>
      </c>
      <c r="H177" s="42">
        <v>1.1844770430877427</v>
      </c>
      <c r="I177" s="35">
        <v>290.89999999999998</v>
      </c>
      <c r="J177" s="43">
        <v>0.19512195121951217</v>
      </c>
      <c r="K177" s="44">
        <v>0.12561771320278545</v>
      </c>
      <c r="L177" s="26">
        <f t="shared" si="38"/>
        <v>6.0814242585495126</v>
      </c>
      <c r="M177" s="26">
        <f t="shared" si="39"/>
        <v>0.2979536992257929</v>
      </c>
      <c r="N177" s="96">
        <f t="shared" si="40"/>
        <v>7</v>
      </c>
      <c r="O177" s="26">
        <f t="shared" si="41"/>
        <v>5.0849887637367655E-2</v>
      </c>
      <c r="P177" s="3">
        <f>IF(L177&gt;'Power Curve'!$C$37,0,INDEX(Ci,$N177,1)*POWER(1-O177,3)+INDEX(Ci,$N177,2)*3*O177*POWER(1-O177,2)+INDEX(Ci,$N177,3)*3*POWER(O177,2)*(1-O177)+INDEX(Ci,$N177,4)*POWER(O177,3))</f>
        <v>378.64401519604519</v>
      </c>
      <c r="Q177" s="3">
        <f>MAX(0,MIN(P177-V177+W177,'Power Curve'!$C$39))</f>
        <v>396.34625179633133</v>
      </c>
      <c r="R177" s="3">
        <f t="shared" si="42"/>
        <v>368.02998733520553</v>
      </c>
      <c r="S177" s="3">
        <f t="shared" si="43"/>
        <v>28.316264461125797</v>
      </c>
      <c r="T177" s="3">
        <f t="shared" si="44"/>
        <v>28.316264461125797</v>
      </c>
      <c r="V177" s="37">
        <f t="array" ref="V177">SUM(_xlfn.NORM.DIST($AD$3:$AD$1003,$L177,$AA177,FALSE)*WindSpeedStep*$AE$3:$AE$1003)/AG177</f>
        <v>386.65291266273897</v>
      </c>
      <c r="W177" s="37">
        <f t="array" ref="W177">SUM(_xlfn.NORM.DIST($AD$3:$AD$1003,$L177,$AB177,FALSE)*WindSpeedStep*$AE$3:$AE$1003)/AH177</f>
        <v>404.35514926302511</v>
      </c>
      <c r="Y177" s="1">
        <f t="shared" si="45"/>
        <v>6</v>
      </c>
      <c r="Z177" s="99">
        <f>IF(L177&lt;'Power Curve'!$P$28,'Power Curve'!$Q$28,IF(L177&gt;'Power Curve'!$P$29,'Power Curve'!$Q$29,INDEX(ReferenceTurbulence,Y177)+(L177-INDEX(ReferenceTurbulenceWindSpeed,Y177))*(INDEX(ReferenceTurbulence,Y177+1)-INDEX(ReferenceTurbulence,Y177))/(INDEX(ReferenceTurbulenceWindSpeed,Y177+1)-INDEX(ReferenceTurbulenceWindSpeed,Y177))))</f>
        <v>0.12150760917389809</v>
      </c>
      <c r="AA177" s="100">
        <f t="shared" si="51"/>
        <v>0.73893932202849721</v>
      </c>
      <c r="AB177" s="29">
        <f t="shared" si="52"/>
        <v>1.1866193675218559</v>
      </c>
      <c r="AD177" s="29">
        <f>'Zero Turbulence Curve'!F176</f>
        <v>17.399999999999977</v>
      </c>
      <c r="AE177" s="29">
        <f>'Zero Turbulence Curve'!G176</f>
        <v>1983.5465783628899</v>
      </c>
      <c r="AF177" s="39"/>
      <c r="AG177" s="40">
        <f t="array" ref="AG177">SUM(_xlfn.NORM.DIST($AD$3:$AD$1003,$F177,$AA177,FALSE)*WindSpeedStep)</f>
        <v>1.0000000000000031</v>
      </c>
      <c r="AH177" s="40">
        <f t="array" ref="AH177">SUM(_xlfn.NORM.DIST($AD$3:$AD$1003,$F177,$AB177,FALSE)*WindSpeedStep)</f>
        <v>0.99999991361249785</v>
      </c>
      <c r="AJ177" s="47">
        <f t="shared" si="46"/>
        <v>6</v>
      </c>
      <c r="AK177" s="83" t="b">
        <f>COUNTIF('Power Curve'!$D$2:$D$31,AJ177)&gt;0</f>
        <v>1</v>
      </c>
      <c r="AL177" s="83" t="b">
        <f t="shared" si="47"/>
        <v>0</v>
      </c>
      <c r="AM177" s="83" t="b">
        <f t="shared" si="53"/>
        <v>1</v>
      </c>
      <c r="AN177" s="47" t="str">
        <f t="shared" si="48"/>
        <v>Outer</v>
      </c>
      <c r="AO177" s="48" t="str">
        <f t="shared" si="49"/>
        <v>0.2-0.3</v>
      </c>
      <c r="AP177" s="49" t="str">
        <f t="shared" si="54"/>
        <v>13-14</v>
      </c>
      <c r="AQ177" s="49" t="str">
        <f t="shared" si="55"/>
        <v>Nov</v>
      </c>
      <c r="AR177" s="48" t="str">
        <f t="shared" si="56"/>
        <v>285-295</v>
      </c>
      <c r="AS177" s="49" t="str">
        <f t="shared" si="50"/>
        <v>LWS-HTI</v>
      </c>
    </row>
    <row r="178" spans="5:45" x14ac:dyDescent="0.3">
      <c r="E178" s="15">
        <v>40855.5625</v>
      </c>
      <c r="F178" s="21">
        <v>8.4700000000000006</v>
      </c>
      <c r="G178" s="21">
        <v>961.80999755859398</v>
      </c>
      <c r="H178" s="42">
        <v>1.1842499299789078</v>
      </c>
      <c r="I178" s="35">
        <v>286.5</v>
      </c>
      <c r="J178" s="43">
        <v>0.1369539551357733</v>
      </c>
      <c r="K178" s="44">
        <v>0.12271086236415164</v>
      </c>
      <c r="L178" s="26">
        <f t="shared" si="38"/>
        <v>8.3750196884102603</v>
      </c>
      <c r="M178" s="26">
        <f t="shared" si="39"/>
        <v>0.65243626649847719</v>
      </c>
      <c r="N178" s="96">
        <f t="shared" si="40"/>
        <v>9</v>
      </c>
      <c r="O178" s="26">
        <f t="shared" si="41"/>
        <v>0.36616854368967389</v>
      </c>
      <c r="P178" s="3">
        <f>IF(L178&gt;'Power Curve'!$C$37,0,INDEX(Ci,$N178,1)*POWER(1-O178,3)+INDEX(Ci,$N178,2)*3*O178*POWER(1-O178,2)+INDEX(Ci,$N178,3)*3*POWER(O178,2)*(1-O178)+INDEX(Ci,$N178,4)*POWER(O178,3))</f>
        <v>993.30985090534671</v>
      </c>
      <c r="Q178" s="3">
        <f>MAX(0,MIN(P178-V178+W178,'Power Curve'!$C$39))</f>
        <v>1000.592001722927</v>
      </c>
      <c r="R178" s="3">
        <f t="shared" si="42"/>
        <v>961.80999755859398</v>
      </c>
      <c r="S178" s="3">
        <f t="shared" si="43"/>
        <v>38.782004164332989</v>
      </c>
      <c r="T178" s="3">
        <f t="shared" si="44"/>
        <v>38.782004164332989</v>
      </c>
      <c r="V178" s="37">
        <f t="array" ref="V178">SUM(_xlfn.NORM.DIST($AD$3:$AD$1003,$L178,$AA178,FALSE)*WindSpeedStep*$AE$3:$AE$1003)/AG178</f>
        <v>993.90487525974072</v>
      </c>
      <c r="W178" s="37">
        <f t="array" ref="W178">SUM(_xlfn.NORM.DIST($AD$3:$AD$1003,$L178,$AB178,FALSE)*WindSpeedStep*$AE$3:$AE$1003)/AH178</f>
        <v>1001.187026077321</v>
      </c>
      <c r="Y178" s="1">
        <f t="shared" si="45"/>
        <v>8</v>
      </c>
      <c r="Z178" s="99">
        <f>IF(L178&lt;'Power Curve'!$P$28,'Power Curve'!$Q$28,IF(L178&gt;'Power Curve'!$P$29,'Power Curve'!$Q$29,INDEX(ReferenceTurbulence,Y178)+(L178-INDEX(ReferenceTurbulenceWindSpeed,Y178))*(INDEX(ReferenceTurbulence,Y178+1)-INDEX(ReferenceTurbulence,Y178))/(INDEX(ReferenceTurbulenceWindSpeed,Y178+1)-INDEX(ReferenceTurbulenceWindSpeed,Y178))))</f>
        <v>0.11981712341963957</v>
      </c>
      <c r="AA178" s="100">
        <f t="shared" si="51"/>
        <v>1.0034707676481636</v>
      </c>
      <c r="AB178" s="29">
        <f t="shared" si="52"/>
        <v>1.1469920706677568</v>
      </c>
      <c r="AD178" s="29">
        <f>'Zero Turbulence Curve'!F177</f>
        <v>17.499999999999979</v>
      </c>
      <c r="AE178" s="29">
        <f>'Zero Turbulence Curve'!G177</f>
        <v>1983.343392191435</v>
      </c>
      <c r="AF178" s="39"/>
      <c r="AG178" s="40">
        <f t="array" ref="AG178">SUM(_xlfn.NORM.DIST($AD$3:$AD$1003,$F178,$AA178,FALSE)*WindSpeedStep)</f>
        <v>1.0000000000000036</v>
      </c>
      <c r="AH178" s="40">
        <f t="array" ref="AH178">SUM(_xlfn.NORM.DIST($AD$3:$AD$1003,$F178,$AB178,FALSE)*WindSpeedStep)</f>
        <v>0.99999999999994937</v>
      </c>
      <c r="AJ178" s="47">
        <f t="shared" si="46"/>
        <v>8</v>
      </c>
      <c r="AK178" s="83" t="b">
        <f>COUNTIF('Power Curve'!$D$2:$D$31,AJ178)&gt;0</f>
        <v>1</v>
      </c>
      <c r="AL178" s="83" t="b">
        <f t="shared" si="47"/>
        <v>0</v>
      </c>
      <c r="AM178" s="83" t="b">
        <f t="shared" si="53"/>
        <v>1</v>
      </c>
      <c r="AN178" s="47" t="str">
        <f t="shared" si="48"/>
        <v>Inner</v>
      </c>
      <c r="AO178" s="48" t="str">
        <f t="shared" si="49"/>
        <v>0.6-0.7</v>
      </c>
      <c r="AP178" s="49" t="str">
        <f t="shared" si="54"/>
        <v>13-14</v>
      </c>
      <c r="AQ178" s="49" t="str">
        <f t="shared" si="55"/>
        <v>Nov</v>
      </c>
      <c r="AR178" s="48" t="str">
        <f t="shared" si="56"/>
        <v>285-295</v>
      </c>
      <c r="AS178" s="49" t="str">
        <f t="shared" si="50"/>
        <v>Inner-TI</v>
      </c>
    </row>
    <row r="179" spans="5:45" x14ac:dyDescent="0.3">
      <c r="E179" s="15">
        <v>40855.569444444445</v>
      </c>
      <c r="F179" s="21">
        <v>8.59</v>
      </c>
      <c r="G179" s="21">
        <v>942.36997985839866</v>
      </c>
      <c r="H179" s="42">
        <v>1.1842923543756589</v>
      </c>
      <c r="I179" s="35">
        <v>282.39999999999998</v>
      </c>
      <c r="J179" s="43">
        <v>0.19674039580908032</v>
      </c>
      <c r="K179" s="44">
        <v>0.20447453226032603</v>
      </c>
      <c r="L179" s="26">
        <f t="shared" si="38"/>
        <v>8.4937754647171442</v>
      </c>
      <c r="M179" s="26">
        <f t="shared" si="39"/>
        <v>0.6707903545454178</v>
      </c>
      <c r="N179" s="96">
        <f t="shared" si="40"/>
        <v>9</v>
      </c>
      <c r="O179" s="26">
        <f t="shared" si="41"/>
        <v>0.4848706858994063</v>
      </c>
      <c r="P179" s="3">
        <f>IF(L179&gt;'Power Curve'!$C$37,0,INDEX(Ci,$N179,1)*POWER(1-O179,3)+INDEX(Ci,$N179,2)*3*O179*POWER(1-O179,2)+INDEX(Ci,$N179,3)*3*POWER(O179,2)*(1-O179)+INDEX(Ci,$N179,4)*POWER(O179,3))</f>
        <v>1030.9362366674468</v>
      </c>
      <c r="Q179" s="3">
        <f>MAX(0,MIN(P179-V179+W179,'Power Curve'!$C$39))</f>
        <v>1053.4392490533567</v>
      </c>
      <c r="R179" s="3">
        <f t="shared" si="42"/>
        <v>942.36997985839866</v>
      </c>
      <c r="S179" s="3">
        <f t="shared" si="43"/>
        <v>111.069269194958</v>
      </c>
      <c r="T179" s="3">
        <f t="shared" si="44"/>
        <v>111.069269194958</v>
      </c>
      <c r="V179" s="37">
        <f t="array" ref="V179">SUM(_xlfn.NORM.DIST($AD$3:$AD$1003,$L179,$AA179,FALSE)*WindSpeedStep*$AE$3:$AE$1003)/AG179</f>
        <v>1033.4030486932456</v>
      </c>
      <c r="W179" s="37">
        <f t="array" ref="W179">SUM(_xlfn.NORM.DIST($AD$3:$AD$1003,$L179,$AB179,FALSE)*WindSpeedStep*$AE$3:$AE$1003)/AH179</f>
        <v>1055.9060610791555</v>
      </c>
      <c r="Y179" s="1">
        <f t="shared" si="45"/>
        <v>8</v>
      </c>
      <c r="Z179" s="99">
        <f>IF(L179&lt;'Power Curve'!$P$28,'Power Curve'!$Q$28,IF(L179&gt;'Power Curve'!$P$29,'Power Curve'!$Q$29,INDEX(ReferenceTurbulence,Y179)+(L179-INDEX(ReferenceTurbulenceWindSpeed,Y179))*(INDEX(ReferenceTurbulence,Y179+1)-INDEX(ReferenceTurbulence,Y179))/(INDEX(ReferenceTurbulenceWindSpeed,Y179+1)-INDEX(ReferenceTurbulenceWindSpeed,Y179))))</f>
        <v>0.11995355299163138</v>
      </c>
      <c r="AA179" s="100">
        <f t="shared" si="51"/>
        <v>1.0188585453059664</v>
      </c>
      <c r="AB179" s="29">
        <f t="shared" si="52"/>
        <v>1.6710687468419061</v>
      </c>
      <c r="AD179" s="29">
        <f>'Zero Turbulence Curve'!F178</f>
        <v>17.59999999999998</v>
      </c>
      <c r="AE179" s="29">
        <f>'Zero Turbulence Curve'!G178</f>
        <v>1983.14020601998</v>
      </c>
      <c r="AF179" s="39"/>
      <c r="AG179" s="40">
        <f t="array" ref="AG179">SUM(_xlfn.NORM.DIST($AD$3:$AD$1003,$F179,$AA179,FALSE)*WindSpeedStep)</f>
        <v>1.0000000000000031</v>
      </c>
      <c r="AH179" s="40">
        <f t="array" ref="AH179">SUM(_xlfn.NORM.DIST($AD$3:$AD$1003,$F179,$AB179,FALSE)*WindSpeedStep)</f>
        <v>0.99999988364931502</v>
      </c>
      <c r="AJ179" s="47">
        <f t="shared" si="46"/>
        <v>8</v>
      </c>
      <c r="AK179" s="83" t="b">
        <f>COUNTIF('Power Curve'!$D$2:$D$31,AJ179)&gt;0</f>
        <v>1</v>
      </c>
      <c r="AL179" s="83" t="b">
        <f t="shared" si="47"/>
        <v>0</v>
      </c>
      <c r="AM179" s="83" t="b">
        <f t="shared" si="53"/>
        <v>1</v>
      </c>
      <c r="AN179" s="47" t="str">
        <f t="shared" si="48"/>
        <v>Outer</v>
      </c>
      <c r="AO179" s="48" t="str">
        <f t="shared" si="49"/>
        <v>0.6-0.7</v>
      </c>
      <c r="AP179" s="49" t="str">
        <f t="shared" si="54"/>
        <v>13-14</v>
      </c>
      <c r="AQ179" s="49" t="str">
        <f t="shared" si="55"/>
        <v>Nov</v>
      </c>
      <c r="AR179" s="48" t="str">
        <f t="shared" si="56"/>
        <v>275-285</v>
      </c>
      <c r="AS179" s="49" t="str">
        <f t="shared" si="50"/>
        <v>HWS-HTI</v>
      </c>
    </row>
    <row r="180" spans="5:45" x14ac:dyDescent="0.3">
      <c r="E180" s="15">
        <v>40855.576388888891</v>
      </c>
      <c r="F180" s="21">
        <v>4.7699999999999996</v>
      </c>
      <c r="G180" s="21">
        <v>107.70000076293979</v>
      </c>
      <c r="H180" s="42">
        <v>1.1852135292926349</v>
      </c>
      <c r="I180" s="35">
        <v>273.3</v>
      </c>
      <c r="J180" s="43">
        <v>0.28301886792452835</v>
      </c>
      <c r="K180" s="44">
        <v>0.31107461735919695</v>
      </c>
      <c r="L180" s="26">
        <f t="shared" si="38"/>
        <v>4.7177893925481236</v>
      </c>
      <c r="M180" s="26">
        <f t="shared" si="39"/>
        <v>8.7199534899583375E-2</v>
      </c>
      <c r="N180" s="96">
        <f t="shared" si="40"/>
        <v>5</v>
      </c>
      <c r="O180" s="26">
        <f t="shared" si="41"/>
        <v>0.64515578517608485</v>
      </c>
      <c r="P180" s="3">
        <f>IF(L180&gt;'Power Curve'!$C$37,0,INDEX(Ci,$N180,1)*POWER(1-O180,3)+INDEX(Ci,$N180,2)*3*O180*POWER(1-O180,2)+INDEX(Ci,$N180,3)*3*POWER(O180,2)*(1-O180)+INDEX(Ci,$N180,4)*POWER(O180,3))</f>
        <v>158.74900061072071</v>
      </c>
      <c r="Q180" s="3">
        <f>MAX(0,MIN(P180-V180+W180,'Power Curve'!$C$39))</f>
        <v>202.75385563134614</v>
      </c>
      <c r="R180" s="3">
        <f t="shared" si="42"/>
        <v>107.70000076293979</v>
      </c>
      <c r="S180" s="3">
        <f t="shared" si="43"/>
        <v>95.053854868406347</v>
      </c>
      <c r="T180" s="3">
        <f t="shared" si="44"/>
        <v>95.053854868406347</v>
      </c>
      <c r="V180" s="37">
        <f t="array" ref="V180">SUM(_xlfn.NORM.DIST($AD$3:$AD$1003,$L180,$AA180,FALSE)*WindSpeedStep*$AE$3:$AE$1003)/AG180</f>
        <v>134.96059351069087</v>
      </c>
      <c r="W180" s="37">
        <f t="array" ref="W180">SUM(_xlfn.NORM.DIST($AD$3:$AD$1003,$L180,$AB180,FALSE)*WindSpeedStep*$AE$3:$AE$1003)/AH180</f>
        <v>178.9654485313163</v>
      </c>
      <c r="Y180" s="1">
        <f t="shared" si="45"/>
        <v>4</v>
      </c>
      <c r="Z180" s="99">
        <f>IF(L180&lt;'Power Curve'!$P$28,'Power Curve'!$Q$28,IF(L180&gt;'Power Curve'!$P$29,'Power Curve'!$Q$29,INDEX(ReferenceTurbulence,Y180)+(L180-INDEX(ReferenceTurbulenceWindSpeed,Y180))*(INDEX(ReferenceTurbulence,Y180+1)-INDEX(ReferenceTurbulence,Y180))/(INDEX(ReferenceTurbulenceWindSpeed,Y180+1)-INDEX(ReferenceTurbulenceWindSpeed,Y180))))</f>
        <v>0.11754419790897389</v>
      </c>
      <c r="AA180" s="100">
        <f t="shared" si="51"/>
        <v>0.55454877005053438</v>
      </c>
      <c r="AB180" s="29">
        <f t="shared" si="52"/>
        <v>1.3352234129853182</v>
      </c>
      <c r="AD180" s="29">
        <f>'Zero Turbulence Curve'!F179</f>
        <v>17.699999999999982</v>
      </c>
      <c r="AE180" s="29">
        <f>'Zero Turbulence Curve'!G179</f>
        <v>1982.9370198485249</v>
      </c>
      <c r="AF180" s="39"/>
      <c r="AG180" s="40">
        <f t="array" ref="AG180">SUM(_xlfn.NORM.DIST($AD$3:$AD$1003,$F180,$AA180,FALSE)*WindSpeedStep)</f>
        <v>1.0000000000000027</v>
      </c>
      <c r="AH180" s="40">
        <f t="array" ref="AH180">SUM(_xlfn.NORM.DIST($AD$3:$AD$1003,$F180,$AB180,FALSE)*WindSpeedStep)</f>
        <v>0.9998473296523428</v>
      </c>
      <c r="AJ180" s="47">
        <f t="shared" si="46"/>
        <v>5</v>
      </c>
      <c r="AK180" s="83" t="b">
        <f>COUNTIF('Power Curve'!$D$2:$D$31,AJ180)&gt;0</f>
        <v>1</v>
      </c>
      <c r="AL180" s="83" t="b">
        <f t="shared" si="47"/>
        <v>0</v>
      </c>
      <c r="AM180" s="83" t="b">
        <f t="shared" si="53"/>
        <v>1</v>
      </c>
      <c r="AN180" s="47" t="str">
        <f t="shared" si="48"/>
        <v>Outer</v>
      </c>
      <c r="AO180" s="48" t="str">
        <f t="shared" si="49"/>
        <v>0.0-0.1</v>
      </c>
      <c r="AP180" s="49" t="str">
        <f t="shared" si="54"/>
        <v>13-14</v>
      </c>
      <c r="AQ180" s="49" t="str">
        <f t="shared" si="55"/>
        <v>Nov</v>
      </c>
      <c r="AR180" s="48" t="str">
        <f t="shared" si="56"/>
        <v>265-275</v>
      </c>
      <c r="AS180" s="49" t="str">
        <f t="shared" si="50"/>
        <v>LWS-HTI</v>
      </c>
    </row>
    <row r="181" spans="5:45" x14ac:dyDescent="0.3">
      <c r="E181" s="15">
        <v>40855.583333333336</v>
      </c>
      <c r="F181" s="21">
        <v>8.18</v>
      </c>
      <c r="G181" s="21">
        <v>727.6099777221682</v>
      </c>
      <c r="H181" s="42">
        <v>1.1843347818121299</v>
      </c>
      <c r="I181" s="35">
        <v>284</v>
      </c>
      <c r="J181" s="43">
        <v>0.19559902200488999</v>
      </c>
      <c r="K181" s="44">
        <v>0.23758105260210649</v>
      </c>
      <c r="L181" s="26">
        <f t="shared" si="38"/>
        <v>8.0884648417597962</v>
      </c>
      <c r="M181" s="26">
        <f t="shared" si="39"/>
        <v>0.60814829121625658</v>
      </c>
      <c r="N181" s="96">
        <f t="shared" si="40"/>
        <v>9</v>
      </c>
      <c r="O181" s="26">
        <f t="shared" si="41"/>
        <v>7.9743114832284065E-2</v>
      </c>
      <c r="P181" s="3">
        <f>IF(L181&gt;'Power Curve'!$C$37,0,INDEX(Ci,$N181,1)*POWER(1-O181,3)+INDEX(Ci,$N181,2)*3*O181*POWER(1-O181,2)+INDEX(Ci,$N181,3)*3*POWER(O181,2)*(1-O181)+INDEX(Ci,$N181,4)*POWER(O181,3))</f>
        <v>904.74032214900205</v>
      </c>
      <c r="Q181" s="3">
        <f>MAX(0,MIN(P181-V181+W181,'Power Curve'!$C$39))</f>
        <v>937.51455049134074</v>
      </c>
      <c r="R181" s="3">
        <f t="shared" si="42"/>
        <v>727.6099777221682</v>
      </c>
      <c r="S181" s="3">
        <f t="shared" si="43"/>
        <v>209.90457276917255</v>
      </c>
      <c r="T181" s="3">
        <f t="shared" si="44"/>
        <v>209.90457276917255</v>
      </c>
      <c r="V181" s="37">
        <f t="array" ref="V181">SUM(_xlfn.NORM.DIST($AD$3:$AD$1003,$L181,$AA181,FALSE)*WindSpeedStep*$AE$3:$AE$1003)/AG181</f>
        <v>901.40179387107116</v>
      </c>
      <c r="W181" s="37">
        <f t="array" ref="W181">SUM(_xlfn.NORM.DIST($AD$3:$AD$1003,$L181,$AB181,FALSE)*WindSpeedStep*$AE$3:$AE$1003)/AH181</f>
        <v>934.17602221340985</v>
      </c>
      <c r="Y181" s="1">
        <f t="shared" si="45"/>
        <v>8</v>
      </c>
      <c r="Z181" s="99">
        <f>IF(L181&lt;'Power Curve'!$P$28,'Power Curve'!$Q$28,IF(L181&gt;'Power Curve'!$P$29,'Power Curve'!$Q$29,INDEX(ReferenceTurbulence,Y181)+(L181-INDEX(ReferenceTurbulenceWindSpeed,Y181))*(INDEX(ReferenceTurbulence,Y181+1)-INDEX(ReferenceTurbulence,Y181))/(INDEX(ReferenceTurbulenceWindSpeed,Y181+1)-INDEX(ReferenceTurbulenceWindSpeed,Y181))))</f>
        <v>0.11948792212689847</v>
      </c>
      <c r="AA181" s="100">
        <f t="shared" si="51"/>
        <v>0.96647385713835077</v>
      </c>
      <c r="AB181" s="29">
        <f t="shared" si="52"/>
        <v>1.5820958125691533</v>
      </c>
      <c r="AD181" s="29">
        <f>'Zero Turbulence Curve'!F180</f>
        <v>17.799999999999983</v>
      </c>
      <c r="AE181" s="29">
        <f>'Zero Turbulence Curve'!G180</f>
        <v>1982.7338336770699</v>
      </c>
      <c r="AF181" s="39"/>
      <c r="AG181" s="40">
        <f t="array" ref="AG181">SUM(_xlfn.NORM.DIST($AD$3:$AD$1003,$F181,$AA181,FALSE)*WindSpeedStep)</f>
        <v>1.0000000000000031</v>
      </c>
      <c r="AH181" s="40">
        <f t="array" ref="AH181">SUM(_xlfn.NORM.DIST($AD$3:$AD$1003,$F181,$AB181,FALSE)*WindSpeedStep)</f>
        <v>0.99999990185969723</v>
      </c>
      <c r="AJ181" s="47">
        <f t="shared" si="46"/>
        <v>8</v>
      </c>
      <c r="AK181" s="83" t="b">
        <f>COUNTIF('Power Curve'!$D$2:$D$31,AJ181)&gt;0</f>
        <v>1</v>
      </c>
      <c r="AL181" s="83" t="b">
        <f t="shared" si="47"/>
        <v>0</v>
      </c>
      <c r="AM181" s="83" t="b">
        <f t="shared" si="53"/>
        <v>1</v>
      </c>
      <c r="AN181" s="47" t="str">
        <f t="shared" si="48"/>
        <v>Outer</v>
      </c>
      <c r="AO181" s="48" t="str">
        <f t="shared" si="49"/>
        <v>0.6-0.7</v>
      </c>
      <c r="AP181" s="49" t="str">
        <f t="shared" si="54"/>
        <v>14-15</v>
      </c>
      <c r="AQ181" s="49" t="str">
        <f t="shared" si="55"/>
        <v>Nov</v>
      </c>
      <c r="AR181" s="48" t="str">
        <f t="shared" si="56"/>
        <v>275-285</v>
      </c>
      <c r="AS181" s="49" t="str">
        <f t="shared" si="50"/>
        <v>HWS-HTI</v>
      </c>
    </row>
    <row r="182" spans="5:45" x14ac:dyDescent="0.3">
      <c r="E182" s="15">
        <v>40855.590277777781</v>
      </c>
      <c r="F182" s="21">
        <v>9.25</v>
      </c>
      <c r="G182" s="21">
        <v>1092.4899749755823</v>
      </c>
      <c r="H182" s="42">
        <v>1.1843772102653782</v>
      </c>
      <c r="I182" s="35">
        <v>283.2</v>
      </c>
      <c r="J182" s="43">
        <v>0.14918918918918916</v>
      </c>
      <c r="K182" s="44">
        <v>0.22573837767833316</v>
      </c>
      <c r="L182" s="26">
        <f t="shared" si="38"/>
        <v>9.1466006385867473</v>
      </c>
      <c r="M182" s="26">
        <f t="shared" si="39"/>
        <v>0.77168658960095393</v>
      </c>
      <c r="N182" s="96">
        <f t="shared" si="40"/>
        <v>10</v>
      </c>
      <c r="O182" s="26">
        <f t="shared" si="41"/>
        <v>0.14611437258146107</v>
      </c>
      <c r="P182" s="3">
        <f>IF(L182&gt;'Power Curve'!$C$37,0,INDEX(Ci,$N182,1)*POWER(1-O182,3)+INDEX(Ci,$N182,2)*3*O182*POWER(1-O182,2)+INDEX(Ci,$N182,3)*3*POWER(O182,2)*(1-O182)+INDEX(Ci,$N182,4)*POWER(O182,3))</f>
        <v>1244.84052589973</v>
      </c>
      <c r="Q182" s="3">
        <f>MAX(0,MIN(P182-V182+W182,'Power Curve'!$C$39))</f>
        <v>1243.3224484087232</v>
      </c>
      <c r="R182" s="3">
        <f t="shared" si="42"/>
        <v>1092.4899749755823</v>
      </c>
      <c r="S182" s="3">
        <f t="shared" si="43"/>
        <v>150.83247343314088</v>
      </c>
      <c r="T182" s="3">
        <f t="shared" si="44"/>
        <v>150.83247343314088</v>
      </c>
      <c r="V182" s="37">
        <f t="array" ref="V182">SUM(_xlfn.NORM.DIST($AD$3:$AD$1003,$L182,$AA182,FALSE)*WindSpeedStep*$AE$3:$AE$1003)/AG182</f>
        <v>1256.5854559808431</v>
      </c>
      <c r="W182" s="37">
        <f t="array" ref="W182">SUM(_xlfn.NORM.DIST($AD$3:$AD$1003,$L182,$AB182,FALSE)*WindSpeedStep*$AE$3:$AE$1003)/AH182</f>
        <v>1255.0673784898363</v>
      </c>
      <c r="Y182" s="1">
        <f t="shared" si="45"/>
        <v>9</v>
      </c>
      <c r="Z182" s="99">
        <f>IF(L182&lt;'Power Curve'!$P$28,'Power Curve'!$Q$28,IF(L182&gt;'Power Curve'!$P$29,'Power Curve'!$Q$29,INDEX(ReferenceTurbulence,Y182)+(L182-INDEX(ReferenceTurbulenceWindSpeed,Y182))*(INDEX(ReferenceTurbulence,Y182+1)-INDEX(ReferenceTurbulence,Y182))/(INDEX(ReferenceTurbulenceWindSpeed,Y182+1)-INDEX(ReferenceTurbulenceWindSpeed,Y182))))</f>
        <v>0.12046895006569169</v>
      </c>
      <c r="AA182" s="100">
        <f t="shared" si="51"/>
        <v>1.1018813756007306</v>
      </c>
      <c r="AB182" s="29">
        <f t="shared" si="52"/>
        <v>1.3645739331080766</v>
      </c>
      <c r="AD182" s="29">
        <f>'Zero Turbulence Curve'!F181</f>
        <v>17.899999999999984</v>
      </c>
      <c r="AE182" s="29">
        <f>'Zero Turbulence Curve'!G181</f>
        <v>1982.530647505615</v>
      </c>
      <c r="AF182" s="39"/>
      <c r="AG182" s="40">
        <f t="array" ref="AG182">SUM(_xlfn.NORM.DIST($AD$3:$AD$1003,$F182,$AA182,FALSE)*WindSpeedStep)</f>
        <v>1.0000000000000038</v>
      </c>
      <c r="AH182" s="40">
        <f t="array" ref="AH182">SUM(_xlfn.NORM.DIST($AD$3:$AD$1003,$F182,$AB182,FALSE)*WindSpeedStep)</f>
        <v>0.99999999999534983</v>
      </c>
      <c r="AJ182" s="47">
        <f t="shared" si="46"/>
        <v>9</v>
      </c>
      <c r="AK182" s="83" t="b">
        <f>COUNTIF('Power Curve'!$D$2:$D$31,AJ182)&gt;0</f>
        <v>1</v>
      </c>
      <c r="AL182" s="83" t="b">
        <f t="shared" si="47"/>
        <v>0</v>
      </c>
      <c r="AM182" s="83" t="b">
        <f t="shared" si="53"/>
        <v>1</v>
      </c>
      <c r="AN182" s="47" t="str">
        <f t="shared" si="48"/>
        <v>Outer</v>
      </c>
      <c r="AO182" s="48" t="str">
        <f t="shared" si="49"/>
        <v>0.7-0.8</v>
      </c>
      <c r="AP182" s="49" t="str">
        <f t="shared" si="54"/>
        <v>14-15</v>
      </c>
      <c r="AQ182" s="49" t="str">
        <f t="shared" si="55"/>
        <v>Nov</v>
      </c>
      <c r="AR182" s="48" t="str">
        <f t="shared" si="56"/>
        <v>275-285</v>
      </c>
      <c r="AS182" s="49" t="str">
        <f t="shared" si="50"/>
        <v>HWS-HTI</v>
      </c>
    </row>
    <row r="183" spans="5:45" x14ac:dyDescent="0.3">
      <c r="E183" s="15">
        <v>40855.597222222219</v>
      </c>
      <c r="F183" s="21">
        <v>8.06</v>
      </c>
      <c r="G183" s="21">
        <v>892.14997482299782</v>
      </c>
      <c r="H183" s="42">
        <v>1.185198741907129</v>
      </c>
      <c r="I183" s="35">
        <v>279.89999999999998</v>
      </c>
      <c r="J183" s="43">
        <v>0.12779156327543423</v>
      </c>
      <c r="K183" s="44">
        <v>0.19557498511222896</v>
      </c>
      <c r="L183" s="26">
        <f t="shared" si="38"/>
        <v>7.9717451491226408</v>
      </c>
      <c r="M183" s="26">
        <f t="shared" si="39"/>
        <v>0.59010888646395054</v>
      </c>
      <c r="N183" s="96">
        <f t="shared" si="40"/>
        <v>8</v>
      </c>
      <c r="O183" s="26">
        <f t="shared" si="41"/>
        <v>0.96282003541421268</v>
      </c>
      <c r="P183" s="3">
        <f>IF(L183&gt;'Power Curve'!$C$37,0,INDEX(Ci,$N183,1)*POWER(1-O183,3)+INDEX(Ci,$N183,2)*3*O183*POWER(1-O183,2)+INDEX(Ci,$N183,3)*3*POWER(O183,2)*(1-O183)+INDEX(Ci,$N183,4)*POWER(O183,3))</f>
        <v>869.71708347706476</v>
      </c>
      <c r="Q183" s="3">
        <f>MAX(0,MIN(P183-V183+W183,'Power Curve'!$C$39))</f>
        <v>873.50246048534189</v>
      </c>
      <c r="R183" s="3">
        <f t="shared" si="42"/>
        <v>892.14997482299782</v>
      </c>
      <c r="S183" s="3">
        <f t="shared" si="43"/>
        <v>-18.647514337655934</v>
      </c>
      <c r="T183" s="3">
        <f t="shared" si="44"/>
        <v>18.647514337655934</v>
      </c>
      <c r="V183" s="37">
        <f t="array" ref="V183">SUM(_xlfn.NORM.DIST($AD$3:$AD$1003,$L183,$AA183,FALSE)*WindSpeedStep*$AE$3:$AE$1003)/AG183</f>
        <v>865.04213260389668</v>
      </c>
      <c r="W183" s="37">
        <f t="array" ref="W183">SUM(_xlfn.NORM.DIST($AD$3:$AD$1003,$L183,$AB183,FALSE)*WindSpeedStep*$AE$3:$AE$1003)/AH183</f>
        <v>868.8275096121738</v>
      </c>
      <c r="Y183" s="1">
        <f t="shared" si="45"/>
        <v>7</v>
      </c>
      <c r="Z183" s="99">
        <f>IF(L183&lt;'Power Curve'!$P$28,'Power Curve'!$Q$28,IF(L183&gt;'Power Curve'!$P$29,'Power Curve'!$Q$29,INDEX(ReferenceTurbulence,Y183)+(L183-INDEX(ReferenceTurbulenceWindSpeed,Y183))*(INDEX(ReferenceTurbulence,Y183+1)-INDEX(ReferenceTurbulence,Y183))/(INDEX(ReferenceTurbulenceWindSpeed,Y183+1)-INDEX(ReferenceTurbulenceWindSpeed,Y183))))</f>
        <v>0.11940652999555519</v>
      </c>
      <c r="AA183" s="100">
        <f t="shared" si="51"/>
        <v>0.95187842626563424</v>
      </c>
      <c r="AB183" s="29">
        <f t="shared" si="52"/>
        <v>1.0187217746397419</v>
      </c>
      <c r="AD183" s="29">
        <f>'Zero Turbulence Curve'!F182</f>
        <v>17.999999999999986</v>
      </c>
      <c r="AE183" s="29">
        <f>'Zero Turbulence Curve'!G182</f>
        <v>1983.0100128399945</v>
      </c>
      <c r="AF183" s="39"/>
      <c r="AG183" s="40">
        <f t="array" ref="AG183">SUM(_xlfn.NORM.DIST($AD$3:$AD$1003,$F183,$AA183,FALSE)*WindSpeedStep)</f>
        <v>1.000000000000004</v>
      </c>
      <c r="AH183" s="40">
        <f t="array" ref="AH183">SUM(_xlfn.NORM.DIST($AD$3:$AD$1003,$F183,$AB183,FALSE)*WindSpeedStep)</f>
        <v>1.0000000000000024</v>
      </c>
      <c r="AJ183" s="47">
        <f t="shared" si="46"/>
        <v>8</v>
      </c>
      <c r="AK183" s="83" t="b">
        <f>COUNTIF('Power Curve'!$D$2:$D$31,AJ183)&gt;0</f>
        <v>1</v>
      </c>
      <c r="AL183" s="83" t="b">
        <f t="shared" si="47"/>
        <v>0</v>
      </c>
      <c r="AM183" s="83" t="b">
        <f t="shared" si="53"/>
        <v>1</v>
      </c>
      <c r="AN183" s="47" t="str">
        <f t="shared" si="48"/>
        <v>Inner</v>
      </c>
      <c r="AO183" s="48" t="str">
        <f t="shared" si="49"/>
        <v>0.5-0.6</v>
      </c>
      <c r="AP183" s="49" t="str">
        <f t="shared" si="54"/>
        <v>14-15</v>
      </c>
      <c r="AQ183" s="49" t="str">
        <f t="shared" si="55"/>
        <v>Nov</v>
      </c>
      <c r="AR183" s="48" t="str">
        <f t="shared" si="56"/>
        <v>275-285</v>
      </c>
      <c r="AS183" s="49" t="str">
        <f t="shared" si="50"/>
        <v>Inner-TI</v>
      </c>
    </row>
    <row r="184" spans="5:45" x14ac:dyDescent="0.3">
      <c r="E184" s="15">
        <v>40855.604166666664</v>
      </c>
      <c r="F184" s="21">
        <v>7.86</v>
      </c>
      <c r="G184" s="21">
        <v>675.91998767852806</v>
      </c>
      <c r="H184" s="42">
        <v>1.185368680984576</v>
      </c>
      <c r="I184" s="35">
        <v>288.7</v>
      </c>
      <c r="J184" s="43">
        <v>0.10814249363867684</v>
      </c>
      <c r="K184" s="44">
        <v>0.22407523131344667</v>
      </c>
      <c r="L184" s="26">
        <f t="shared" si="38"/>
        <v>7.7743066318571143</v>
      </c>
      <c r="M184" s="26">
        <f t="shared" si="39"/>
        <v>0.55959412716176393</v>
      </c>
      <c r="N184" s="96">
        <f t="shared" si="40"/>
        <v>8</v>
      </c>
      <c r="O184" s="26">
        <f t="shared" si="41"/>
        <v>0.76410188684437497</v>
      </c>
      <c r="P184" s="3">
        <f>IF(L184&gt;'Power Curve'!$C$37,0,INDEX(Ci,$N184,1)*POWER(1-O184,3)+INDEX(Ci,$N184,2)*3*O184*POWER(1-O184,2)+INDEX(Ci,$N184,3)*3*POWER(O184,2)*(1-O184)+INDEX(Ci,$N184,4)*POWER(O184,3))</f>
        <v>811.24207780890117</v>
      </c>
      <c r="Q184" s="3">
        <f>MAX(0,MIN(P184-V184+W184,'Power Curve'!$C$39))</f>
        <v>806.68630140628579</v>
      </c>
      <c r="R184" s="3">
        <f t="shared" si="42"/>
        <v>675.91998767852806</v>
      </c>
      <c r="S184" s="3">
        <f t="shared" si="43"/>
        <v>130.76631372775773</v>
      </c>
      <c r="T184" s="3">
        <f t="shared" si="44"/>
        <v>130.76631372775773</v>
      </c>
      <c r="V184" s="37">
        <f t="array" ref="V184">SUM(_xlfn.NORM.DIST($AD$3:$AD$1003,$L184,$AA184,FALSE)*WindSpeedStep*$AE$3:$AE$1003)/AG184</f>
        <v>805.45466418010312</v>
      </c>
      <c r="W184" s="37">
        <f t="array" ref="W184">SUM(_xlfn.NORM.DIST($AD$3:$AD$1003,$L184,$AB184,FALSE)*WindSpeedStep*$AE$3:$AE$1003)/AH184</f>
        <v>800.89888777748774</v>
      </c>
      <c r="Y184" s="1">
        <f t="shared" si="45"/>
        <v>7</v>
      </c>
      <c r="Z184" s="99">
        <f>IF(L184&lt;'Power Curve'!$P$28,'Power Curve'!$Q$28,IF(L184&gt;'Power Curve'!$P$29,'Power Curve'!$Q$29,INDEX(ReferenceTurbulence,Y184)+(L184-INDEX(ReferenceTurbulenceWindSpeed,Y184))*(INDEX(ReferenceTurbulence,Y184+1)-INDEX(ReferenceTurbulence,Y184))/(INDEX(ReferenceTurbulenceWindSpeed,Y184+1)-INDEX(ReferenceTurbulenceWindSpeed,Y184))))</f>
        <v>0.11946136793936979</v>
      </c>
      <c r="AA184" s="100">
        <f t="shared" si="51"/>
        <v>0.92872930502176543</v>
      </c>
      <c r="AB184" s="29">
        <f t="shared" si="52"/>
        <v>0.84073290548073121</v>
      </c>
      <c r="AD184" s="29">
        <f>'Zero Turbulence Curve'!F183</f>
        <v>18.099999999999987</v>
      </c>
      <c r="AE184" s="29">
        <f>'Zero Turbulence Curve'!G183</f>
        <v>1983.622399286179</v>
      </c>
      <c r="AF184" s="39"/>
      <c r="AG184" s="40">
        <f t="array" ref="AG184">SUM(_xlfn.NORM.DIST($AD$3:$AD$1003,$F184,$AA184,FALSE)*WindSpeedStep)</f>
        <v>1.0000000000000033</v>
      </c>
      <c r="AH184" s="40">
        <f t="array" ref="AH184">SUM(_xlfn.NORM.DIST($AD$3:$AD$1003,$F184,$AB184,FALSE)*WindSpeedStep)</f>
        <v>1.0000000000000038</v>
      </c>
      <c r="AJ184" s="47">
        <f t="shared" si="46"/>
        <v>8</v>
      </c>
      <c r="AK184" s="83" t="b">
        <f>COUNTIF('Power Curve'!$D$2:$D$31,AJ184)&gt;0</f>
        <v>1</v>
      </c>
      <c r="AL184" s="83" t="b">
        <f t="shared" si="47"/>
        <v>0</v>
      </c>
      <c r="AM184" s="83" t="b">
        <f t="shared" si="53"/>
        <v>1</v>
      </c>
      <c r="AN184" s="47" t="str">
        <f t="shared" si="48"/>
        <v>Inner</v>
      </c>
      <c r="AO184" s="48" t="str">
        <f t="shared" si="49"/>
        <v>0.5-0.6</v>
      </c>
      <c r="AP184" s="49" t="str">
        <f t="shared" si="54"/>
        <v>14-15</v>
      </c>
      <c r="AQ184" s="49" t="str">
        <f t="shared" si="55"/>
        <v>Nov</v>
      </c>
      <c r="AR184" s="48" t="str">
        <f t="shared" si="56"/>
        <v>285-295</v>
      </c>
      <c r="AS184" s="49" t="str">
        <f t="shared" si="50"/>
        <v>Inner-TI</v>
      </c>
    </row>
    <row r="185" spans="5:45" x14ac:dyDescent="0.3">
      <c r="E185" s="15">
        <v>40855.611111111109</v>
      </c>
      <c r="F185" s="21">
        <v>8.67</v>
      </c>
      <c r="G185" s="21">
        <v>921.08998870849632</v>
      </c>
      <c r="H185" s="42">
        <v>1.1854961682905725</v>
      </c>
      <c r="I185" s="35">
        <v>289.2</v>
      </c>
      <c r="J185" s="43">
        <v>9.6885813148788927E-2</v>
      </c>
      <c r="K185" s="44">
        <v>0.27678812861976704</v>
      </c>
      <c r="L185" s="26">
        <f t="shared" si="38"/>
        <v>8.5757830578649497</v>
      </c>
      <c r="M185" s="26">
        <f t="shared" si="39"/>
        <v>0.68346489242442499</v>
      </c>
      <c r="N185" s="96">
        <f t="shared" si="40"/>
        <v>9</v>
      </c>
      <c r="O185" s="26">
        <f t="shared" si="41"/>
        <v>0.56684124166381178</v>
      </c>
      <c r="P185" s="3">
        <f>IF(L185&gt;'Power Curve'!$C$37,0,INDEX(Ci,$N185,1)*POWER(1-O185,3)+INDEX(Ci,$N185,2)*3*O185*POWER(1-O185,2)+INDEX(Ci,$N185,3)*3*POWER(O185,2)*(1-O185)+INDEX(Ci,$N185,4)*POWER(O185,3))</f>
        <v>1057.1764051866828</v>
      </c>
      <c r="Q185" s="3">
        <f>MAX(0,MIN(P185-V185+W185,'Power Curve'!$C$39))</f>
        <v>1047.6503932674227</v>
      </c>
      <c r="R185" s="3">
        <f t="shared" si="42"/>
        <v>921.08998870849632</v>
      </c>
      <c r="S185" s="3">
        <f t="shared" si="43"/>
        <v>126.56040455892639</v>
      </c>
      <c r="T185" s="3">
        <f t="shared" si="44"/>
        <v>126.56040455892639</v>
      </c>
      <c r="V185" s="37">
        <f t="array" ref="V185">SUM(_xlfn.NORM.DIST($AD$3:$AD$1003,$L185,$AA185,FALSE)*WindSpeedStep*$AE$3:$AE$1003)/AG185</f>
        <v>1061.003350140425</v>
      </c>
      <c r="W185" s="37">
        <f t="array" ref="W185">SUM(_xlfn.NORM.DIST($AD$3:$AD$1003,$L185,$AB185,FALSE)*WindSpeedStep*$AE$3:$AE$1003)/AH185</f>
        <v>1051.4773382211649</v>
      </c>
      <c r="Y185" s="1">
        <f t="shared" si="45"/>
        <v>8</v>
      </c>
      <c r="Z185" s="99">
        <f>IF(L185&lt;'Power Curve'!$P$28,'Power Curve'!$Q$28,IF(L185&gt;'Power Curve'!$P$29,'Power Curve'!$Q$29,INDEX(ReferenceTurbulence,Y185)+(L185-INDEX(ReferenceTurbulenceWindSpeed,Y185))*(INDEX(ReferenceTurbulence,Y185+1)-INDEX(ReferenceTurbulence,Y185))/(INDEX(ReferenceTurbulenceWindSpeed,Y185+1)-INDEX(ReferenceTurbulenceWindSpeed,Y185))))</f>
        <v>0.12004776534223166</v>
      </c>
      <c r="AA185" s="100">
        <f t="shared" si="51"/>
        <v>1.0295035921564573</v>
      </c>
      <c r="AB185" s="29">
        <f t="shared" si="52"/>
        <v>0.83087171494885326</v>
      </c>
      <c r="AD185" s="29">
        <f>'Zero Turbulence Curve'!F184</f>
        <v>18.199999999999989</v>
      </c>
      <c r="AE185" s="29">
        <f>'Zero Turbulence Curve'!G184</f>
        <v>1984.2347857323637</v>
      </c>
      <c r="AF185" s="39"/>
      <c r="AG185" s="40">
        <f t="array" ref="AG185">SUM(_xlfn.NORM.DIST($AD$3:$AD$1003,$F185,$AA185,FALSE)*WindSpeedStep)</f>
        <v>1.0000000000000029</v>
      </c>
      <c r="AH185" s="40">
        <f t="array" ref="AH185">SUM(_xlfn.NORM.DIST($AD$3:$AD$1003,$F185,$AB185,FALSE)*WindSpeedStep)</f>
        <v>1.0000000000000033</v>
      </c>
      <c r="AJ185" s="47">
        <f t="shared" si="46"/>
        <v>9</v>
      </c>
      <c r="AK185" s="83" t="b">
        <f>COUNTIF('Power Curve'!$D$2:$D$31,AJ185)&gt;0</f>
        <v>1</v>
      </c>
      <c r="AL185" s="83" t="b">
        <f t="shared" si="47"/>
        <v>0</v>
      </c>
      <c r="AM185" s="83" t="b">
        <f t="shared" si="53"/>
        <v>1</v>
      </c>
      <c r="AN185" s="47" t="str">
        <f t="shared" si="48"/>
        <v>Outer</v>
      </c>
      <c r="AO185" s="48" t="str">
        <f t="shared" si="49"/>
        <v>0.6-0.7</v>
      </c>
      <c r="AP185" s="49" t="str">
        <f t="shared" si="54"/>
        <v>14-15</v>
      </c>
      <c r="AQ185" s="49" t="str">
        <f t="shared" si="55"/>
        <v>Nov</v>
      </c>
      <c r="AR185" s="48" t="str">
        <f t="shared" si="56"/>
        <v>285-295</v>
      </c>
      <c r="AS185" s="49" t="str">
        <f t="shared" si="50"/>
        <v>HWS-LTI</v>
      </c>
    </row>
    <row r="186" spans="5:45" x14ac:dyDescent="0.3">
      <c r="E186" s="15">
        <v>40855.618055555555</v>
      </c>
      <c r="F186" s="21">
        <v>7.89</v>
      </c>
      <c r="G186" s="21">
        <v>674.56000471115158</v>
      </c>
      <c r="H186" s="42">
        <v>1.1855811743882201</v>
      </c>
      <c r="I186" s="35">
        <v>291.5</v>
      </c>
      <c r="J186" s="43">
        <v>0.1343472750316857</v>
      </c>
      <c r="K186" s="44">
        <v>0.23683750793406366</v>
      </c>
      <c r="L186" s="26">
        <f t="shared" si="38"/>
        <v>7.8044458531101304</v>
      </c>
      <c r="M186" s="26">
        <f t="shared" si="39"/>
        <v>0.56425224096259985</v>
      </c>
      <c r="N186" s="96">
        <f t="shared" si="40"/>
        <v>8</v>
      </c>
      <c r="O186" s="26">
        <f t="shared" si="41"/>
        <v>0.79443644531698254</v>
      </c>
      <c r="P186" s="3">
        <f>IF(L186&gt;'Power Curve'!$C$37,0,INDEX(Ci,$N186,1)*POWER(1-O186,3)+INDEX(Ci,$N186,2)*3*O186*POWER(1-O186,2)+INDEX(Ci,$N186,3)*3*POWER(O186,2)*(1-O186)+INDEX(Ci,$N186,4)*POWER(O186,3))</f>
        <v>820.10881105167891</v>
      </c>
      <c r="Q186" s="3">
        <f>MAX(0,MIN(P186-V186+W186,'Power Curve'!$C$39))</f>
        <v>826.71300560388784</v>
      </c>
      <c r="R186" s="3">
        <f t="shared" si="42"/>
        <v>674.56000471115158</v>
      </c>
      <c r="S186" s="3">
        <f t="shared" si="43"/>
        <v>152.15300089273626</v>
      </c>
      <c r="T186" s="3">
        <f t="shared" si="44"/>
        <v>152.15300089273626</v>
      </c>
      <c r="V186" s="37">
        <f t="array" ref="V186">SUM(_xlfn.NORM.DIST($AD$3:$AD$1003,$L186,$AA186,FALSE)*WindSpeedStep*$AE$3:$AE$1003)/AG186</f>
        <v>814.39998598671707</v>
      </c>
      <c r="W186" s="37">
        <f t="array" ref="W186">SUM(_xlfn.NORM.DIST($AD$3:$AD$1003,$L186,$AB186,FALSE)*WindSpeedStep*$AE$3:$AE$1003)/AH186</f>
        <v>821.00418053892599</v>
      </c>
      <c r="Y186" s="1">
        <f t="shared" si="45"/>
        <v>7</v>
      </c>
      <c r="Z186" s="99">
        <f>IF(L186&lt;'Power Curve'!$P$28,'Power Curve'!$Q$28,IF(L186&gt;'Power Curve'!$P$29,'Power Curve'!$Q$29,INDEX(ReferenceTurbulence,Y186)+(L186-INDEX(ReferenceTurbulenceWindSpeed,Y186))*(INDEX(ReferenceTurbulence,Y186+1)-INDEX(ReferenceTurbulence,Y186))/(INDEX(ReferenceTurbulenceWindSpeed,Y186+1)-INDEX(ReferenceTurbulenceWindSpeed,Y186))))</f>
        <v>0.11945299686292239</v>
      </c>
      <c r="AA186" s="100">
        <f t="shared" si="51"/>
        <v>0.93226444600841207</v>
      </c>
      <c r="AB186" s="29">
        <f t="shared" si="52"/>
        <v>1.0485060334976857</v>
      </c>
      <c r="AD186" s="29">
        <f>'Zero Turbulence Curve'!F185</f>
        <v>18.29999999999999</v>
      </c>
      <c r="AE186" s="29">
        <f>'Zero Turbulence Curve'!G185</f>
        <v>1984.8471721785481</v>
      </c>
      <c r="AF186" s="39"/>
      <c r="AG186" s="40">
        <f t="array" ref="AG186">SUM(_xlfn.NORM.DIST($AD$3:$AD$1003,$F186,$AA186,FALSE)*WindSpeedStep)</f>
        <v>1.0000000000000033</v>
      </c>
      <c r="AH186" s="40">
        <f t="array" ref="AH186">SUM(_xlfn.NORM.DIST($AD$3:$AD$1003,$F186,$AB186,FALSE)*WindSpeedStep)</f>
        <v>0.99999999999998612</v>
      </c>
      <c r="AJ186" s="47">
        <f t="shared" si="46"/>
        <v>8</v>
      </c>
      <c r="AK186" s="83" t="b">
        <f>COUNTIF('Power Curve'!$D$2:$D$31,AJ186)&gt;0</f>
        <v>1</v>
      </c>
      <c r="AL186" s="83" t="b">
        <f t="shared" si="47"/>
        <v>0</v>
      </c>
      <c r="AM186" s="83" t="b">
        <f t="shared" si="53"/>
        <v>1</v>
      </c>
      <c r="AN186" s="47" t="str">
        <f t="shared" si="48"/>
        <v>Inner</v>
      </c>
      <c r="AO186" s="48" t="str">
        <f t="shared" si="49"/>
        <v>0.5-0.6</v>
      </c>
      <c r="AP186" s="49" t="str">
        <f t="shared" si="54"/>
        <v>14-15</v>
      </c>
      <c r="AQ186" s="49" t="str">
        <f t="shared" si="55"/>
        <v>Nov</v>
      </c>
      <c r="AR186" s="48" t="str">
        <f t="shared" si="56"/>
        <v>285-295</v>
      </c>
      <c r="AS186" s="49" t="str">
        <f t="shared" si="50"/>
        <v>Inner-TI</v>
      </c>
    </row>
    <row r="187" spans="5:45" x14ac:dyDescent="0.3">
      <c r="E187" s="15">
        <v>40855.625</v>
      </c>
      <c r="F187" s="21">
        <v>8.2799999999999994</v>
      </c>
      <c r="G187" s="21">
        <v>853.48997497558639</v>
      </c>
      <c r="H187" s="42">
        <v>1.1853114282480692</v>
      </c>
      <c r="I187" s="35">
        <v>286.3</v>
      </c>
      <c r="J187" s="43">
        <v>0.11352657004830918</v>
      </c>
      <c r="K187" s="44">
        <v>0.18606224223095644</v>
      </c>
      <c r="L187" s="26">
        <f t="shared" si="38"/>
        <v>8.1895957414955163</v>
      </c>
      <c r="M187" s="26">
        <f t="shared" si="39"/>
        <v>0.62377839777392929</v>
      </c>
      <c r="N187" s="96">
        <f t="shared" si="40"/>
        <v>9</v>
      </c>
      <c r="O187" s="26">
        <f t="shared" si="41"/>
        <v>0.18082834045706728</v>
      </c>
      <c r="P187" s="3">
        <f>IF(L187&gt;'Power Curve'!$C$37,0,INDEX(Ci,$N187,1)*POWER(1-O187,3)+INDEX(Ci,$N187,2)*3*O187*POWER(1-O187,2)+INDEX(Ci,$N187,3)*3*POWER(O187,2)*(1-O187)+INDEX(Ci,$N187,4)*POWER(O187,3))</f>
        <v>935.59829357096953</v>
      </c>
      <c r="Q187" s="3">
        <f>MAX(0,MIN(P187-V187+W187,'Power Curve'!$C$39))</f>
        <v>932.86679938128282</v>
      </c>
      <c r="R187" s="3">
        <f t="shared" si="42"/>
        <v>853.48997497558639</v>
      </c>
      <c r="S187" s="3">
        <f t="shared" si="43"/>
        <v>79.376824405696425</v>
      </c>
      <c r="T187" s="3">
        <f t="shared" si="44"/>
        <v>79.376824405696425</v>
      </c>
      <c r="V187" s="37">
        <f t="array" ref="V187">SUM(_xlfn.NORM.DIST($AD$3:$AD$1003,$L187,$AA187,FALSE)*WindSpeedStep*$AE$3:$AE$1003)/AG187</f>
        <v>933.55293270590937</v>
      </c>
      <c r="W187" s="37">
        <f t="array" ref="W187">SUM(_xlfn.NORM.DIST($AD$3:$AD$1003,$L187,$AB187,FALSE)*WindSpeedStep*$AE$3:$AE$1003)/AH187</f>
        <v>930.82143851622266</v>
      </c>
      <c r="Y187" s="1">
        <f t="shared" si="45"/>
        <v>8</v>
      </c>
      <c r="Z187" s="99">
        <f>IF(L187&lt;'Power Curve'!$P$28,'Power Curve'!$Q$28,IF(L187&gt;'Power Curve'!$P$29,'Power Curve'!$Q$29,INDEX(ReferenceTurbulence,Y187)+(L187-INDEX(ReferenceTurbulenceWindSpeed,Y187))*(INDEX(ReferenceTurbulence,Y187+1)-INDEX(ReferenceTurbulence,Y187))/(INDEX(ReferenceTurbulenceWindSpeed,Y187+1)-INDEX(ReferenceTurbulenceWindSpeed,Y187))))</f>
        <v>0.11960410380492006</v>
      </c>
      <c r="AA187" s="100">
        <f t="shared" si="51"/>
        <v>0.97950925918616105</v>
      </c>
      <c r="AB187" s="29">
        <f t="shared" si="52"/>
        <v>0.92973671461422536</v>
      </c>
      <c r="AD187" s="29">
        <f>'Zero Turbulence Curve'!F186</f>
        <v>18.399999999999991</v>
      </c>
      <c r="AE187" s="29">
        <f>'Zero Turbulence Curve'!G186</f>
        <v>1985.4595586247328</v>
      </c>
      <c r="AF187" s="39"/>
      <c r="AG187" s="40">
        <f t="array" ref="AG187">SUM(_xlfn.NORM.DIST($AD$3:$AD$1003,$F187,$AA187,FALSE)*WindSpeedStep)</f>
        <v>1.000000000000004</v>
      </c>
      <c r="AH187" s="40">
        <f t="array" ref="AH187">SUM(_xlfn.NORM.DIST($AD$3:$AD$1003,$F187,$AB187,FALSE)*WindSpeedStep)</f>
        <v>1.000000000000004</v>
      </c>
      <c r="AJ187" s="47">
        <f t="shared" si="46"/>
        <v>8</v>
      </c>
      <c r="AK187" s="83" t="b">
        <f>COUNTIF('Power Curve'!$D$2:$D$31,AJ187)&gt;0</f>
        <v>1</v>
      </c>
      <c r="AL187" s="83" t="b">
        <f t="shared" si="47"/>
        <v>0</v>
      </c>
      <c r="AM187" s="83" t="b">
        <f t="shared" si="53"/>
        <v>1</v>
      </c>
      <c r="AN187" s="47" t="str">
        <f t="shared" si="48"/>
        <v>Inner</v>
      </c>
      <c r="AO187" s="48" t="str">
        <f t="shared" si="49"/>
        <v>0.6-0.7</v>
      </c>
      <c r="AP187" s="49" t="str">
        <f t="shared" si="54"/>
        <v>15-16</v>
      </c>
      <c r="AQ187" s="49" t="str">
        <f t="shared" si="55"/>
        <v>Nov</v>
      </c>
      <c r="AR187" s="48" t="str">
        <f t="shared" si="56"/>
        <v>285-295</v>
      </c>
      <c r="AS187" s="49" t="str">
        <f t="shared" si="50"/>
        <v>Inner-TI</v>
      </c>
    </row>
    <row r="188" spans="5:45" x14ac:dyDescent="0.3">
      <c r="E188" s="15">
        <v>40855.631944444445</v>
      </c>
      <c r="F188" s="21">
        <v>7.6</v>
      </c>
      <c r="G188" s="21">
        <v>522.64002418518112</v>
      </c>
      <c r="H188" s="42">
        <v>1.1857087074084278</v>
      </c>
      <c r="I188" s="35">
        <v>290</v>
      </c>
      <c r="J188" s="43">
        <v>0.18026315789473688</v>
      </c>
      <c r="K188" s="44">
        <v>0.22597217275159032</v>
      </c>
      <c r="L188" s="26">
        <f t="shared" si="38"/>
        <v>7.5178599750332831</v>
      </c>
      <c r="M188" s="26">
        <f t="shared" si="39"/>
        <v>0.51995946967339945</v>
      </c>
      <c r="N188" s="96">
        <f t="shared" si="40"/>
        <v>8</v>
      </c>
      <c r="O188" s="26">
        <f t="shared" si="41"/>
        <v>0.50599315731810124</v>
      </c>
      <c r="P188" s="3">
        <f>IF(L188&gt;'Power Curve'!$C$37,0,INDEX(Ci,$N188,1)*POWER(1-O188,3)+INDEX(Ci,$N188,2)*3*O188*POWER(1-O188,2)+INDEX(Ci,$N188,3)*3*POWER(O188,2)*(1-O188)+INDEX(Ci,$N188,4)*POWER(O188,3))</f>
        <v>736.97659430148997</v>
      </c>
      <c r="Q188" s="3">
        <f>MAX(0,MIN(P188-V188+W188,'Power Curve'!$C$39))</f>
        <v>764.33782323505352</v>
      </c>
      <c r="R188" s="3">
        <f t="shared" si="42"/>
        <v>522.64002418518112</v>
      </c>
      <c r="S188" s="3">
        <f t="shared" si="43"/>
        <v>241.6977990498724</v>
      </c>
      <c r="T188" s="3">
        <f t="shared" si="44"/>
        <v>241.6977990498724</v>
      </c>
      <c r="V188" s="37">
        <f t="array" ref="V188">SUM(_xlfn.NORM.DIST($AD$3:$AD$1003,$L188,$AA188,FALSE)*WindSpeedStep*$AE$3:$AE$1003)/AG188</f>
        <v>731.54137973540401</v>
      </c>
      <c r="W188" s="37">
        <f t="array" ref="W188">SUM(_xlfn.NORM.DIST($AD$3:$AD$1003,$L188,$AB188,FALSE)*WindSpeedStep*$AE$3:$AE$1003)/AH188</f>
        <v>758.90260866896756</v>
      </c>
      <c r="Y188" s="1">
        <f t="shared" si="45"/>
        <v>7</v>
      </c>
      <c r="Z188" s="99">
        <f>IF(L188&lt;'Power Curve'!$P$28,'Power Curve'!$Q$28,IF(L188&gt;'Power Curve'!$P$29,'Power Curve'!$Q$29,INDEX(ReferenceTurbulence,Y188)+(L188-INDEX(ReferenceTurbulenceWindSpeed,Y188))*(INDEX(ReferenceTurbulence,Y188+1)-INDEX(ReferenceTurbulence,Y188))/(INDEX(ReferenceTurbulenceWindSpeed,Y188+1)-INDEX(ReferenceTurbulenceWindSpeed,Y188))))</f>
        <v>0.11953259521332379</v>
      </c>
      <c r="AA188" s="100">
        <f t="shared" si="51"/>
        <v>0.89862931326610196</v>
      </c>
      <c r="AB188" s="29">
        <f t="shared" si="52"/>
        <v>1.3551931797099472</v>
      </c>
      <c r="AD188" s="29">
        <f>'Zero Turbulence Curve'!F187</f>
        <v>18.499999999999993</v>
      </c>
      <c r="AE188" s="29">
        <f>'Zero Turbulence Curve'!G187</f>
        <v>1986.0719450709175</v>
      </c>
      <c r="AF188" s="39"/>
      <c r="AG188" s="40">
        <f t="array" ref="AG188">SUM(_xlfn.NORM.DIST($AD$3:$AD$1003,$F188,$AA188,FALSE)*WindSpeedStep)</f>
        <v>1.0000000000000033</v>
      </c>
      <c r="AH188" s="40">
        <f t="array" ref="AH188">SUM(_xlfn.NORM.DIST($AD$3:$AD$1003,$F188,$AB188,FALSE)*WindSpeedStep)</f>
        <v>0.99999999179983667</v>
      </c>
      <c r="AJ188" s="47">
        <f t="shared" si="46"/>
        <v>8</v>
      </c>
      <c r="AK188" s="83" t="b">
        <f>COUNTIF('Power Curve'!$D$2:$D$31,AJ188)&gt;0</f>
        <v>1</v>
      </c>
      <c r="AL188" s="83" t="b">
        <f t="shared" si="47"/>
        <v>0</v>
      </c>
      <c r="AM188" s="83" t="b">
        <f t="shared" si="53"/>
        <v>1</v>
      </c>
      <c r="AN188" s="47" t="str">
        <f t="shared" si="48"/>
        <v>Outer</v>
      </c>
      <c r="AO188" s="48" t="str">
        <f t="shared" si="49"/>
        <v>0.5-0.6</v>
      </c>
      <c r="AP188" s="49" t="str">
        <f t="shared" si="54"/>
        <v>15-16</v>
      </c>
      <c r="AQ188" s="49" t="str">
        <f t="shared" si="55"/>
        <v>Nov</v>
      </c>
      <c r="AR188" s="48" t="str">
        <f t="shared" si="56"/>
        <v>285-295</v>
      </c>
      <c r="AS188" s="49" t="str">
        <f t="shared" si="50"/>
        <v>HWS-HTI</v>
      </c>
    </row>
    <row r="189" spans="5:45" x14ac:dyDescent="0.3">
      <c r="E189" s="15">
        <v>40855.638888888891</v>
      </c>
      <c r="F189" s="21">
        <v>7.92</v>
      </c>
      <c r="G189" s="21">
        <v>740.39002895355225</v>
      </c>
      <c r="H189" s="42">
        <v>1.1860063878031135</v>
      </c>
      <c r="I189" s="35">
        <v>300.8</v>
      </c>
      <c r="J189" s="43">
        <v>0.14772727272727271</v>
      </c>
      <c r="K189" s="44">
        <v>0.22055524162231688</v>
      </c>
      <c r="L189" s="26">
        <f t="shared" si="38"/>
        <v>7.8350570197474525</v>
      </c>
      <c r="M189" s="26">
        <f t="shared" si="39"/>
        <v>0.56898329544393378</v>
      </c>
      <c r="N189" s="96">
        <f t="shared" si="40"/>
        <v>8</v>
      </c>
      <c r="O189" s="26">
        <f t="shared" si="41"/>
        <v>0.82524600792907754</v>
      </c>
      <c r="P189" s="3">
        <f>IF(L189&gt;'Power Curve'!$C$37,0,INDEX(Ci,$N189,1)*POWER(1-O189,3)+INDEX(Ci,$N189,2)*3*O189*POWER(1-O189,2)+INDEX(Ci,$N189,3)*3*POWER(O189,2)*(1-O189)+INDEX(Ci,$N189,4)*POWER(O189,3))</f>
        <v>829.13872002694256</v>
      </c>
      <c r="Q189" s="3">
        <f>MAX(0,MIN(P189-V189+W189,'Power Curve'!$C$39))</f>
        <v>842.06291859278917</v>
      </c>
      <c r="R189" s="3">
        <f t="shared" si="42"/>
        <v>740.39002895355225</v>
      </c>
      <c r="S189" s="3">
        <f t="shared" si="43"/>
        <v>101.67288963923693</v>
      </c>
      <c r="T189" s="3">
        <f t="shared" si="44"/>
        <v>101.67288963923693</v>
      </c>
      <c r="V189" s="37">
        <f t="array" ref="V189">SUM(_xlfn.NORM.DIST($AD$3:$AD$1003,$L189,$AA189,FALSE)*WindSpeedStep*$AE$3:$AE$1003)/AG189</f>
        <v>823.54116938563095</v>
      </c>
      <c r="W189" s="37">
        <f t="array" ref="W189">SUM(_xlfn.NORM.DIST($AD$3:$AD$1003,$L189,$AB189,FALSE)*WindSpeedStep*$AE$3:$AE$1003)/AH189</f>
        <v>836.46536795147756</v>
      </c>
      <c r="Y189" s="1">
        <f t="shared" si="45"/>
        <v>7</v>
      </c>
      <c r="Z189" s="99">
        <f>IF(L189&lt;'Power Curve'!$P$28,'Power Curve'!$Q$28,IF(L189&gt;'Power Curve'!$P$29,'Power Curve'!$Q$29,INDEX(ReferenceTurbulence,Y189)+(L189-INDEX(ReferenceTurbulenceWindSpeed,Y189))*(INDEX(ReferenceTurbulence,Y189+1)-INDEX(ReferenceTurbulence,Y189))/(INDEX(ReferenceTurbulenceWindSpeed,Y189+1)-INDEX(ReferenceTurbulenceWindSpeed,Y189))))</f>
        <v>0.11944449470508914</v>
      </c>
      <c r="AA189" s="100">
        <f t="shared" si="51"/>
        <v>0.93585442670929608</v>
      </c>
      <c r="AB189" s="29">
        <f t="shared" si="52"/>
        <v>1.1574516051899644</v>
      </c>
      <c r="AD189" s="29">
        <f>'Zero Turbulence Curve'!F188</f>
        <v>18.599999999999994</v>
      </c>
      <c r="AE189" s="29">
        <f>'Zero Turbulence Curve'!G188</f>
        <v>1986.684331517102</v>
      </c>
      <c r="AF189" s="39"/>
      <c r="AG189" s="40">
        <f t="array" ref="AG189">SUM(_xlfn.NORM.DIST($AD$3:$AD$1003,$F189,$AA189,FALSE)*WindSpeedStep)</f>
        <v>1.0000000000000036</v>
      </c>
      <c r="AH189" s="40">
        <f t="array" ref="AH189">SUM(_xlfn.NORM.DIST($AD$3:$AD$1003,$F189,$AB189,FALSE)*WindSpeedStep)</f>
        <v>0.99999999999717393</v>
      </c>
      <c r="AJ189" s="47">
        <f t="shared" si="46"/>
        <v>8</v>
      </c>
      <c r="AK189" s="83" t="b">
        <f>COUNTIF('Power Curve'!$D$2:$D$31,AJ189)&gt;0</f>
        <v>1</v>
      </c>
      <c r="AL189" s="83" t="b">
        <f t="shared" si="47"/>
        <v>0</v>
      </c>
      <c r="AM189" s="83" t="b">
        <f t="shared" si="53"/>
        <v>1</v>
      </c>
      <c r="AN189" s="47" t="str">
        <f t="shared" si="48"/>
        <v>Outer</v>
      </c>
      <c r="AO189" s="48" t="str">
        <f t="shared" si="49"/>
        <v>0.5-0.6</v>
      </c>
      <c r="AP189" s="49" t="str">
        <f t="shared" si="54"/>
        <v>15-16</v>
      </c>
      <c r="AQ189" s="49" t="str">
        <f t="shared" si="55"/>
        <v>Nov</v>
      </c>
      <c r="AR189" s="48" t="str">
        <f t="shared" si="56"/>
        <v>295-305</v>
      </c>
      <c r="AS189" s="49" t="str">
        <f t="shared" si="50"/>
        <v>HWS-HTI</v>
      </c>
    </row>
    <row r="190" spans="5:45" x14ac:dyDescent="0.3">
      <c r="E190" s="15">
        <v>40855.645833333336</v>
      </c>
      <c r="F190" s="21">
        <v>8.42</v>
      </c>
      <c r="G190" s="21">
        <v>1146.0100479126027</v>
      </c>
      <c r="H190" s="42">
        <v>1.1862616622878683</v>
      </c>
      <c r="I190" s="35">
        <v>301.7</v>
      </c>
      <c r="J190" s="43">
        <v>0.14608076009501186</v>
      </c>
      <c r="K190" s="44">
        <v>0.21821183353356868</v>
      </c>
      <c r="L190" s="26">
        <f t="shared" si="38"/>
        <v>8.3302920392201081</v>
      </c>
      <c r="M190" s="26">
        <f t="shared" si="39"/>
        <v>0.64552346413299644</v>
      </c>
      <c r="N190" s="96">
        <f t="shared" si="40"/>
        <v>9</v>
      </c>
      <c r="O190" s="26">
        <f t="shared" si="41"/>
        <v>0.32146109500813369</v>
      </c>
      <c r="P190" s="3">
        <f>IF(L190&gt;'Power Curve'!$C$37,0,INDEX(Ci,$N190,1)*POWER(1-O190,3)+INDEX(Ci,$N190,2)*3*O190*POWER(1-O190,2)+INDEX(Ci,$N190,3)*3*POWER(O190,2)*(1-O190)+INDEX(Ci,$N190,4)*POWER(O190,3))</f>
        <v>979.26553525740178</v>
      </c>
      <c r="Q190" s="3">
        <f>MAX(0,MIN(P190-V190+W190,'Power Curve'!$C$39))</f>
        <v>990.49349483910521</v>
      </c>
      <c r="R190" s="3">
        <f t="shared" si="42"/>
        <v>1146.0100479126027</v>
      </c>
      <c r="S190" s="3">
        <f t="shared" si="43"/>
        <v>-155.51655307349745</v>
      </c>
      <c r="T190" s="3">
        <f t="shared" si="44"/>
        <v>155.51655307349745</v>
      </c>
      <c r="V190" s="37">
        <f t="array" ref="V190">SUM(_xlfn.NORM.DIST($AD$3:$AD$1003,$L190,$AA190,FALSE)*WindSpeedStep*$AE$3:$AE$1003)/AG190</f>
        <v>979.19089409523633</v>
      </c>
      <c r="W190" s="37">
        <f t="array" ref="W190">SUM(_xlfn.NORM.DIST($AD$3:$AD$1003,$L190,$AB190,FALSE)*WindSpeedStep*$AE$3:$AE$1003)/AH190</f>
        <v>990.41885367693976</v>
      </c>
      <c r="Y190" s="1">
        <f t="shared" si="45"/>
        <v>8</v>
      </c>
      <c r="Z190" s="99">
        <f>IF(L190&lt;'Power Curve'!$P$28,'Power Curve'!$Q$28,IF(L190&gt;'Power Curve'!$P$29,'Power Curve'!$Q$29,INDEX(ReferenceTurbulence,Y190)+(L190-INDEX(ReferenceTurbulenceWindSpeed,Y190))*(INDEX(ReferenceTurbulence,Y190+1)-INDEX(ReferenceTurbulence,Y190))/(INDEX(ReferenceTurbulenceWindSpeed,Y190+1)-INDEX(ReferenceTurbulenceWindSpeed,Y190))))</f>
        <v>0.1197657391903837</v>
      </c>
      <c r="AA190" s="100">
        <f t="shared" si="51"/>
        <v>0.99768358374896504</v>
      </c>
      <c r="AB190" s="29">
        <f t="shared" si="52"/>
        <v>1.2168953929026998</v>
      </c>
      <c r="AD190" s="29">
        <f>'Zero Turbulence Curve'!F189</f>
        <v>18.699999999999996</v>
      </c>
      <c r="AE190" s="29">
        <f>'Zero Turbulence Curve'!G189</f>
        <v>1987.2967179632867</v>
      </c>
      <c r="AF190" s="39"/>
      <c r="AG190" s="40">
        <f t="array" ref="AG190">SUM(_xlfn.NORM.DIST($AD$3:$AD$1003,$F190,$AA190,FALSE)*WindSpeedStep)</f>
        <v>1.0000000000000031</v>
      </c>
      <c r="AH190" s="40">
        <f t="array" ref="AH190">SUM(_xlfn.NORM.DIST($AD$3:$AD$1003,$F190,$AB190,FALSE)*WindSpeedStep)</f>
        <v>0.99999999999832989</v>
      </c>
      <c r="AJ190" s="47">
        <f t="shared" si="46"/>
        <v>8</v>
      </c>
      <c r="AK190" s="83" t="b">
        <f>COUNTIF('Power Curve'!$D$2:$D$31,AJ190)&gt;0</f>
        <v>1</v>
      </c>
      <c r="AL190" s="83" t="b">
        <f t="shared" si="47"/>
        <v>0</v>
      </c>
      <c r="AM190" s="83" t="b">
        <f t="shared" si="53"/>
        <v>1</v>
      </c>
      <c r="AN190" s="47" t="str">
        <f t="shared" si="48"/>
        <v>Outer</v>
      </c>
      <c r="AO190" s="48" t="str">
        <f t="shared" si="49"/>
        <v>0.6-0.7</v>
      </c>
      <c r="AP190" s="49" t="str">
        <f t="shared" si="54"/>
        <v>15-16</v>
      </c>
      <c r="AQ190" s="49" t="str">
        <f t="shared" si="55"/>
        <v>Nov</v>
      </c>
      <c r="AR190" s="48" t="str">
        <f t="shared" si="56"/>
        <v>295-305</v>
      </c>
      <c r="AS190" s="49" t="str">
        <f t="shared" si="50"/>
        <v>HWS-HTI</v>
      </c>
    </row>
    <row r="191" spans="5:45" x14ac:dyDescent="0.3">
      <c r="E191" s="15">
        <v>40855.652777777781</v>
      </c>
      <c r="F191" s="21">
        <v>9.0500000000000007</v>
      </c>
      <c r="G191" s="21">
        <v>919.42001342773415</v>
      </c>
      <c r="H191" s="42">
        <v>1.1865170466861825</v>
      </c>
      <c r="I191" s="35">
        <v>295.2</v>
      </c>
      <c r="J191" s="43">
        <v>0.13922651933701657</v>
      </c>
      <c r="K191" s="44">
        <v>0.32092885884457312</v>
      </c>
      <c r="L191" s="26">
        <f t="shared" si="38"/>
        <v>8.9542224012464011</v>
      </c>
      <c r="M191" s="26">
        <f t="shared" si="39"/>
        <v>0.74195391287341961</v>
      </c>
      <c r="N191" s="96">
        <f t="shared" si="40"/>
        <v>9</v>
      </c>
      <c r="O191" s="26">
        <f t="shared" si="41"/>
        <v>0.9451096691274018</v>
      </c>
      <c r="P191" s="3">
        <f>IF(L191&gt;'Power Curve'!$C$37,0,INDEX(Ci,$N191,1)*POWER(1-O191,3)+INDEX(Ci,$N191,2)*3*O191*POWER(1-O191,2)+INDEX(Ci,$N191,3)*3*POWER(O191,2)*(1-O191)+INDEX(Ci,$N191,4)*POWER(O191,3))</f>
        <v>1180.2575102506203</v>
      </c>
      <c r="Q191" s="3">
        <f>MAX(0,MIN(P191-V191+W191,'Power Curve'!$C$39))</f>
        <v>1182.7845539882762</v>
      </c>
      <c r="R191" s="3">
        <f t="shared" si="42"/>
        <v>919.42001342773415</v>
      </c>
      <c r="S191" s="3">
        <f t="shared" si="43"/>
        <v>263.36454056054208</v>
      </c>
      <c r="T191" s="3">
        <f t="shared" si="44"/>
        <v>263.36454056054208</v>
      </c>
      <c r="V191" s="37">
        <f t="array" ref="V191">SUM(_xlfn.NORM.DIST($AD$3:$AD$1003,$L191,$AA191,FALSE)*WindSpeedStep*$AE$3:$AE$1003)/AG191</f>
        <v>1190.5143482175622</v>
      </c>
      <c r="W191" s="37">
        <f t="array" ref="W191">SUM(_xlfn.NORM.DIST($AD$3:$AD$1003,$L191,$AB191,FALSE)*WindSpeedStep*$AE$3:$AE$1003)/AH191</f>
        <v>1193.0413919552182</v>
      </c>
      <c r="Y191" s="1">
        <f t="shared" si="45"/>
        <v>8</v>
      </c>
      <c r="Z191" s="99">
        <f>IF(L191&lt;'Power Curve'!$P$28,'Power Curve'!$Q$28,IF(L191&gt;'Power Curve'!$P$29,'Power Curve'!$Q$29,INDEX(ReferenceTurbulence,Y191)+(L191-INDEX(ReferenceTurbulenceWindSpeed,Y191))*(INDEX(ReferenceTurbulence,Y191+1)-INDEX(ReferenceTurbulence,Y191))/(INDEX(ReferenceTurbulenceWindSpeed,Y191+1)-INDEX(ReferenceTurbulenceWindSpeed,Y191))))</f>
        <v>0.12048252581661034</v>
      </c>
      <c r="AA191" s="100">
        <f t="shared" si="51"/>
        <v>1.0788273316258401</v>
      </c>
      <c r="AB191" s="29">
        <f t="shared" si="52"/>
        <v>1.246665218295079</v>
      </c>
      <c r="AD191" s="29">
        <f>'Zero Turbulence Curve'!F190</f>
        <v>18.799999999999997</v>
      </c>
      <c r="AE191" s="29">
        <f>'Zero Turbulence Curve'!G190</f>
        <v>1987.9091044094714</v>
      </c>
      <c r="AF191" s="39"/>
      <c r="AG191" s="40">
        <f t="array" ref="AG191">SUM(_xlfn.NORM.DIST($AD$3:$AD$1003,$F191,$AA191,FALSE)*WindSpeedStep)</f>
        <v>1.0000000000000038</v>
      </c>
      <c r="AH191" s="40">
        <f t="array" ref="AH191">SUM(_xlfn.NORM.DIST($AD$3:$AD$1003,$F191,$AB191,FALSE)*WindSpeedStep)</f>
        <v>0.99999999999986133</v>
      </c>
      <c r="AJ191" s="47">
        <f t="shared" si="46"/>
        <v>9</v>
      </c>
      <c r="AK191" s="83" t="b">
        <f>COUNTIF('Power Curve'!$D$2:$D$31,AJ191)&gt;0</f>
        <v>1</v>
      </c>
      <c r="AL191" s="83" t="b">
        <f t="shared" si="47"/>
        <v>0</v>
      </c>
      <c r="AM191" s="83" t="b">
        <f t="shared" si="53"/>
        <v>1</v>
      </c>
      <c r="AN191" s="47" t="str">
        <f t="shared" si="48"/>
        <v>Outer</v>
      </c>
      <c r="AO191" s="48" t="str">
        <f t="shared" si="49"/>
        <v>0.7-0.8</v>
      </c>
      <c r="AP191" s="49" t="str">
        <f t="shared" si="54"/>
        <v>15-16</v>
      </c>
      <c r="AQ191" s="49" t="str">
        <f t="shared" si="55"/>
        <v>Nov</v>
      </c>
      <c r="AR191" s="48" t="str">
        <f t="shared" si="56"/>
        <v>295-305</v>
      </c>
      <c r="AS191" s="49" t="str">
        <f t="shared" si="50"/>
        <v>Inner-TI</v>
      </c>
    </row>
    <row r="192" spans="5:45" x14ac:dyDescent="0.3">
      <c r="E192" s="15">
        <v>40855.659722222219</v>
      </c>
      <c r="F192" s="21">
        <v>8.4700000000000006</v>
      </c>
      <c r="G192" s="21">
        <v>890.489990234375</v>
      </c>
      <c r="H192" s="42">
        <v>1.186545154593756</v>
      </c>
      <c r="I192" s="35">
        <v>297.60000000000002</v>
      </c>
      <c r="J192" s="43">
        <v>0.12632821723730814</v>
      </c>
      <c r="K192" s="44">
        <v>0.25716257828158429</v>
      </c>
      <c r="L192" s="26">
        <f t="shared" si="38"/>
        <v>8.3804268088827101</v>
      </c>
      <c r="M192" s="26">
        <f t="shared" si="39"/>
        <v>0.65327195439777819</v>
      </c>
      <c r="N192" s="96">
        <f t="shared" si="40"/>
        <v>9</v>
      </c>
      <c r="O192" s="26">
        <f t="shared" si="41"/>
        <v>0.37157322212491289</v>
      </c>
      <c r="P192" s="3">
        <f>IF(L192&gt;'Power Curve'!$C$37,0,INDEX(Ci,$N192,1)*POWER(1-O192,3)+INDEX(Ci,$N192,2)*3*O192*POWER(1-O192,2)+INDEX(Ci,$N192,3)*3*POWER(O192,2)*(1-O192)+INDEX(Ci,$N192,4)*POWER(O192,3))</f>
        <v>995.01260133289099</v>
      </c>
      <c r="Q192" s="3">
        <f>MAX(0,MIN(P192-V192+W192,'Power Curve'!$C$39))</f>
        <v>997.82306039689615</v>
      </c>
      <c r="R192" s="3">
        <f t="shared" si="42"/>
        <v>890.489990234375</v>
      </c>
      <c r="S192" s="3">
        <f t="shared" si="43"/>
        <v>107.33307016252115</v>
      </c>
      <c r="T192" s="3">
        <f t="shared" si="44"/>
        <v>107.33307016252115</v>
      </c>
      <c r="V192" s="37">
        <f t="array" ref="V192">SUM(_xlfn.NORM.DIST($AD$3:$AD$1003,$L192,$AA192,FALSE)*WindSpeedStep*$AE$3:$AE$1003)/AG192</f>
        <v>995.68995495554702</v>
      </c>
      <c r="W192" s="37">
        <f t="array" ref="W192">SUM(_xlfn.NORM.DIST($AD$3:$AD$1003,$L192,$AB192,FALSE)*WindSpeedStep*$AE$3:$AE$1003)/AH192</f>
        <v>998.50041401955218</v>
      </c>
      <c r="Y192" s="1">
        <f t="shared" si="45"/>
        <v>8</v>
      </c>
      <c r="Z192" s="99">
        <f>IF(L192&lt;'Power Curve'!$P$28,'Power Curve'!$Q$28,IF(L192&gt;'Power Curve'!$P$29,'Power Curve'!$Q$29,INDEX(ReferenceTurbulence,Y192)+(L192-INDEX(ReferenceTurbulenceWindSpeed,Y192))*(INDEX(ReferenceTurbulence,Y192+1)-INDEX(ReferenceTurbulence,Y192))/(INDEX(ReferenceTurbulenceWindSpeed,Y192+1)-INDEX(ReferenceTurbulenceWindSpeed,Y192))))</f>
        <v>0.11982333525332636</v>
      </c>
      <c r="AA192" s="100">
        <f t="shared" si="51"/>
        <v>1.004170691086717</v>
      </c>
      <c r="AB192" s="29">
        <f t="shared" si="52"/>
        <v>1.058684378453896</v>
      </c>
      <c r="AD192" s="29">
        <f>'Zero Turbulence Curve'!F191</f>
        <v>18.899999999999999</v>
      </c>
      <c r="AE192" s="29">
        <f>'Zero Turbulence Curve'!G191</f>
        <v>1988.5214908556559</v>
      </c>
      <c r="AF192" s="39"/>
      <c r="AG192" s="40">
        <f t="array" ref="AG192">SUM(_xlfn.NORM.DIST($AD$3:$AD$1003,$F192,$AA192,FALSE)*WindSpeedStep)</f>
        <v>1.0000000000000036</v>
      </c>
      <c r="AH192" s="40">
        <f t="array" ref="AH192">SUM(_xlfn.NORM.DIST($AD$3:$AD$1003,$F192,$AB192,FALSE)*WindSpeedStep)</f>
        <v>1.0000000000000033</v>
      </c>
      <c r="AJ192" s="47">
        <f t="shared" si="46"/>
        <v>8</v>
      </c>
      <c r="AK192" s="83" t="b">
        <f>COUNTIF('Power Curve'!$D$2:$D$31,AJ192)&gt;0</f>
        <v>1</v>
      </c>
      <c r="AL192" s="83" t="b">
        <f t="shared" si="47"/>
        <v>0</v>
      </c>
      <c r="AM192" s="83" t="b">
        <f t="shared" si="53"/>
        <v>1</v>
      </c>
      <c r="AN192" s="47" t="str">
        <f t="shared" si="48"/>
        <v>Inner</v>
      </c>
      <c r="AO192" s="48" t="str">
        <f t="shared" si="49"/>
        <v>0.6-0.7</v>
      </c>
      <c r="AP192" s="49" t="str">
        <f t="shared" si="54"/>
        <v>15-16</v>
      </c>
      <c r="AQ192" s="49" t="str">
        <f t="shared" si="55"/>
        <v>Nov</v>
      </c>
      <c r="AR192" s="48" t="str">
        <f t="shared" si="56"/>
        <v>295-305</v>
      </c>
      <c r="AS192" s="49" t="str">
        <f t="shared" si="50"/>
        <v>Inner-TI</v>
      </c>
    </row>
    <row r="193" spans="5:45" x14ac:dyDescent="0.3">
      <c r="E193" s="15">
        <v>40855.666666666664</v>
      </c>
      <c r="F193" s="21">
        <v>9.73</v>
      </c>
      <c r="G193" s="21">
        <v>1300.4700088501031</v>
      </c>
      <c r="H193" s="42">
        <v>1.1863748311649522</v>
      </c>
      <c r="I193" s="35">
        <v>291.8</v>
      </c>
      <c r="J193" s="43">
        <v>0.1079136690647482</v>
      </c>
      <c r="K193" s="44">
        <v>0.21795293414117672</v>
      </c>
      <c r="L193" s="26">
        <f t="shared" si="38"/>
        <v>9.626641206362871</v>
      </c>
      <c r="M193" s="26">
        <f t="shared" si="39"/>
        <v>0.84587840679979132</v>
      </c>
      <c r="N193" s="96">
        <f t="shared" si="40"/>
        <v>10</v>
      </c>
      <c r="O193" s="26">
        <f t="shared" si="41"/>
        <v>0.656366388204072</v>
      </c>
      <c r="P193" s="3">
        <f>IF(L193&gt;'Power Curve'!$C$37,0,INDEX(Ci,$N193,1)*POWER(1-O193,3)+INDEX(Ci,$N193,2)*3*O193*POWER(1-O193,2)+INDEX(Ci,$N193,3)*3*POWER(O193,2)*(1-O193)+INDEX(Ci,$N193,4)*POWER(O193,3))</f>
        <v>1415.126936115239</v>
      </c>
      <c r="Q193" s="3">
        <f>MAX(0,MIN(P193-V193+W193,'Power Curve'!$C$39))</f>
        <v>1420.5779704370241</v>
      </c>
      <c r="R193" s="3">
        <f t="shared" si="42"/>
        <v>1300.4700088501031</v>
      </c>
      <c r="S193" s="3">
        <f t="shared" si="43"/>
        <v>120.10796158692096</v>
      </c>
      <c r="T193" s="3">
        <f t="shared" si="44"/>
        <v>120.10796158692096</v>
      </c>
      <c r="V193" s="37">
        <f t="array" ref="V193">SUM(_xlfn.NORM.DIST($AD$3:$AD$1003,$L193,$AA193,FALSE)*WindSpeedStep*$AE$3:$AE$1003)/AG193</f>
        <v>1416.7197016342245</v>
      </c>
      <c r="W193" s="37">
        <f t="array" ref="W193">SUM(_xlfn.NORM.DIST($AD$3:$AD$1003,$L193,$AB193,FALSE)*WindSpeedStep*$AE$3:$AE$1003)/AH193</f>
        <v>1422.1707359560096</v>
      </c>
      <c r="Y193" s="1">
        <f t="shared" si="45"/>
        <v>9</v>
      </c>
      <c r="Z193" s="99">
        <f>IF(L193&lt;'Power Curve'!$P$28,'Power Curve'!$Q$28,IF(L193&gt;'Power Curve'!$P$29,'Power Curve'!$Q$29,INDEX(ReferenceTurbulence,Y193)+(L193-INDEX(ReferenceTurbulenceWindSpeed,Y193))*(INDEX(ReferenceTurbulence,Y193+1)-INDEX(ReferenceTurbulence,Y193))/(INDEX(ReferenceTurbulenceWindSpeed,Y193+1)-INDEX(ReferenceTurbulenceWindSpeed,Y193))))</f>
        <v>0.12020122990755686</v>
      </c>
      <c r="AA193" s="100">
        <f t="shared" si="51"/>
        <v>1.1571341128835839</v>
      </c>
      <c r="AB193" s="29">
        <f t="shared" si="52"/>
        <v>1.0388461733485113</v>
      </c>
      <c r="AD193" s="29">
        <f>'Zero Turbulence Curve'!F192</f>
        <v>19</v>
      </c>
      <c r="AE193" s="29">
        <f>'Zero Turbulence Curve'!G192</f>
        <v>1989.1338773018406</v>
      </c>
      <c r="AF193" s="39"/>
      <c r="AG193" s="40">
        <f t="array" ref="AG193">SUM(_xlfn.NORM.DIST($AD$3:$AD$1003,$F193,$AA193,FALSE)*WindSpeedStep)</f>
        <v>1.0000000000000036</v>
      </c>
      <c r="AH193" s="40">
        <f t="array" ref="AH193">SUM(_xlfn.NORM.DIST($AD$3:$AD$1003,$F193,$AB193,FALSE)*WindSpeedStep)</f>
        <v>1.0000000000000033</v>
      </c>
      <c r="AJ193" s="47">
        <f t="shared" si="46"/>
        <v>10</v>
      </c>
      <c r="AK193" s="83" t="b">
        <f>COUNTIF('Power Curve'!$D$2:$D$31,AJ193)&gt;0</f>
        <v>1</v>
      </c>
      <c r="AL193" s="83" t="b">
        <f t="shared" si="47"/>
        <v>0</v>
      </c>
      <c r="AM193" s="83" t="b">
        <f t="shared" si="53"/>
        <v>1</v>
      </c>
      <c r="AN193" s="47" t="str">
        <f t="shared" si="48"/>
        <v>Inner</v>
      </c>
      <c r="AO193" s="48" t="str">
        <f t="shared" si="49"/>
        <v>0.8-0.9</v>
      </c>
      <c r="AP193" s="49" t="str">
        <f t="shared" si="54"/>
        <v>16-17</v>
      </c>
      <c r="AQ193" s="49" t="str">
        <f t="shared" si="55"/>
        <v>Nov</v>
      </c>
      <c r="AR193" s="48" t="str">
        <f t="shared" si="56"/>
        <v>285-295</v>
      </c>
      <c r="AS193" s="49" t="str">
        <f t="shared" si="50"/>
        <v>Inner-TI</v>
      </c>
    </row>
    <row r="194" spans="5:45" x14ac:dyDescent="0.3">
      <c r="E194" s="15">
        <v>40855.673611111109</v>
      </c>
      <c r="F194" s="21">
        <v>9.3000000000000007</v>
      </c>
      <c r="G194" s="21">
        <v>1200.880058288574</v>
      </c>
      <c r="H194" s="42">
        <v>1.1871559900360193</v>
      </c>
      <c r="I194" s="35">
        <v>294.8</v>
      </c>
      <c r="J194" s="43">
        <v>0.12903225806451613</v>
      </c>
      <c r="K194" s="44">
        <v>0.22193327600439469</v>
      </c>
      <c r="L194" s="26">
        <f t="shared" si="38"/>
        <v>9.2032280079690842</v>
      </c>
      <c r="M194" s="26">
        <f t="shared" si="39"/>
        <v>0.78043853208183345</v>
      </c>
      <c r="N194" s="96">
        <f t="shared" si="40"/>
        <v>10</v>
      </c>
      <c r="O194" s="26">
        <f t="shared" si="41"/>
        <v>0.20630559662863143</v>
      </c>
      <c r="P194" s="3">
        <f>IF(L194&gt;'Power Curve'!$C$37,0,INDEX(Ci,$N194,1)*POWER(1-O194,3)+INDEX(Ci,$N194,2)*3*O194*POWER(1-O194,2)+INDEX(Ci,$N194,3)*3*POWER(O194,2)*(1-O194)+INDEX(Ci,$N194,4)*POWER(O194,3))</f>
        <v>1264.6366240971406</v>
      </c>
      <c r="Q194" s="3">
        <f>MAX(0,MIN(P194-V194+W194,'Power Curve'!$C$39))</f>
        <v>1264.2122179404548</v>
      </c>
      <c r="R194" s="3">
        <f t="shared" si="42"/>
        <v>1200.880058288574</v>
      </c>
      <c r="S194" s="3">
        <f t="shared" si="43"/>
        <v>63.332159651880829</v>
      </c>
      <c r="T194" s="3">
        <f t="shared" si="44"/>
        <v>63.332159651880829</v>
      </c>
      <c r="V194" s="37">
        <f t="array" ref="V194">SUM(_xlfn.NORM.DIST($AD$3:$AD$1003,$L194,$AA194,FALSE)*WindSpeedStep*$AE$3:$AE$1003)/AG194</f>
        <v>1275.9286243427503</v>
      </c>
      <c r="W194" s="37">
        <f t="array" ref="W194">SUM(_xlfn.NORM.DIST($AD$3:$AD$1003,$L194,$AB194,FALSE)*WindSpeedStep*$AE$3:$AE$1003)/AH194</f>
        <v>1275.5042181860645</v>
      </c>
      <c r="Y194" s="1">
        <f t="shared" si="45"/>
        <v>9</v>
      </c>
      <c r="Z194" s="99">
        <f>IF(L194&lt;'Power Curve'!$P$28,'Power Curve'!$Q$28,IF(L194&gt;'Power Curve'!$P$29,'Power Curve'!$Q$29,INDEX(ReferenceTurbulence,Y194)+(L194-INDEX(ReferenceTurbulenceWindSpeed,Y194))*(INDEX(ReferenceTurbulence,Y194+1)-INDEX(ReferenceTurbulence,Y194))/(INDEX(ReferenceTurbulenceWindSpeed,Y194+1)-INDEX(ReferenceTurbulenceWindSpeed,Y194))))</f>
        <v>0.12043736880089144</v>
      </c>
      <c r="AA194" s="100">
        <f t="shared" si="51"/>
        <v>1.1084125657544661</v>
      </c>
      <c r="AB194" s="29">
        <f t="shared" si="52"/>
        <v>1.1875132913508495</v>
      </c>
      <c r="AD194" s="29">
        <f>'Zero Turbulence Curve'!F193</f>
        <v>19.100000000000001</v>
      </c>
      <c r="AE194" s="29">
        <f>'Zero Turbulence Curve'!G193</f>
        <v>1989.2396582194667</v>
      </c>
      <c r="AF194" s="39"/>
      <c r="AG194" s="40">
        <f t="array" ref="AG194">SUM(_xlfn.NORM.DIST($AD$3:$AD$1003,$F194,$AA194,FALSE)*WindSpeedStep)</f>
        <v>1.0000000000000038</v>
      </c>
      <c r="AH194" s="40">
        <f t="array" ref="AH194">SUM(_xlfn.NORM.DIST($AD$3:$AD$1003,$F194,$AB194,FALSE)*WindSpeedStep)</f>
        <v>1.0000000000000018</v>
      </c>
      <c r="AJ194" s="47">
        <f t="shared" si="46"/>
        <v>9</v>
      </c>
      <c r="AK194" s="83" t="b">
        <f>COUNTIF('Power Curve'!$D$2:$D$31,AJ194)&gt;0</f>
        <v>1</v>
      </c>
      <c r="AL194" s="83" t="b">
        <f t="shared" si="47"/>
        <v>0</v>
      </c>
      <c r="AM194" s="83" t="b">
        <f t="shared" si="53"/>
        <v>1</v>
      </c>
      <c r="AN194" s="47" t="str">
        <f t="shared" si="48"/>
        <v>Inner</v>
      </c>
      <c r="AO194" s="48" t="str">
        <f t="shared" si="49"/>
        <v>0.7-0.8</v>
      </c>
      <c r="AP194" s="49" t="str">
        <f t="shared" si="54"/>
        <v>16-17</v>
      </c>
      <c r="AQ194" s="49" t="str">
        <f t="shared" si="55"/>
        <v>Nov</v>
      </c>
      <c r="AR194" s="48" t="str">
        <f t="shared" si="56"/>
        <v>285-295</v>
      </c>
      <c r="AS194" s="49" t="str">
        <f t="shared" si="50"/>
        <v>Inner-TI</v>
      </c>
    </row>
    <row r="195" spans="5:45" x14ac:dyDescent="0.3">
      <c r="E195" s="15">
        <v>40855.680555555555</v>
      </c>
      <c r="F195" s="21">
        <v>9.84</v>
      </c>
      <c r="G195" s="21">
        <v>1589.0400085449269</v>
      </c>
      <c r="H195" s="42">
        <v>1.1867155249037205</v>
      </c>
      <c r="I195" s="35">
        <v>295.60000000000002</v>
      </c>
      <c r="J195" s="43">
        <v>8.943089430894309E-2</v>
      </c>
      <c r="K195" s="44">
        <v>0.24795059703580505</v>
      </c>
      <c r="L195" s="26">
        <f t="shared" ref="L195:L258" si="57">F195*(H195/Ref_Density)^(1/3)</f>
        <v>9.7364045397236829</v>
      </c>
      <c r="M195" s="26">
        <f t="shared" ref="M195:M258" si="58">(L195-CutInWindSpeed)/(RatedWindSpeed-CutInWindSpeed)</f>
        <v>0.86284268380155982</v>
      </c>
      <c r="N195" s="96">
        <f t="shared" ref="N195:N258" si="59">COUNTIF(xa,"&lt;"&amp;L195)</f>
        <v>10</v>
      </c>
      <c r="O195" s="26">
        <f t="shared" ref="O195:O258" si="60">(L195-INDEX(xa,$N195))/(INDEX(xb,$N195)-INDEX(xa,$N195))</f>
        <v>0.77303769860659355</v>
      </c>
      <c r="P195" s="3">
        <f>IF(L195&gt;'Power Curve'!$C$37,0,INDEX(Ci,$N195,1)*POWER(1-O195,3)+INDEX(Ci,$N195,2)*3*O195*POWER(1-O195,2)+INDEX(Ci,$N195,3)*3*POWER(O195,2)*(1-O195)+INDEX(Ci,$N195,4)*POWER(O195,3))</f>
        <v>1452.3550733649145</v>
      </c>
      <c r="Q195" s="3">
        <f>MAX(0,MIN(P195-V195+W195,'Power Curve'!$C$39))</f>
        <v>1468.4190196378463</v>
      </c>
      <c r="R195" s="3">
        <f t="shared" ref="R195:R258" si="61">IF(AM195,G195,"")</f>
        <v>1589.0400085449269</v>
      </c>
      <c r="S195" s="3">
        <f t="shared" ref="S195:S258" si="62">IF(AM195,Q195-R195,"")</f>
        <v>-120.62098890708057</v>
      </c>
      <c r="T195" s="3">
        <f t="shared" ref="T195:T258" si="63">IF(AM195,ABS(S195),"")</f>
        <v>120.62098890708057</v>
      </c>
      <c r="V195" s="37">
        <f t="array" ref="V195">SUM(_xlfn.NORM.DIST($AD$3:$AD$1003,$L195,$AA195,FALSE)*WindSpeedStep*$AE$3:$AE$1003)/AG195</f>
        <v>1451.5225258663654</v>
      </c>
      <c r="W195" s="37">
        <f t="array" ref="W195">SUM(_xlfn.NORM.DIST($AD$3:$AD$1003,$L195,$AB195,FALSE)*WindSpeedStep*$AE$3:$AE$1003)/AH195</f>
        <v>1467.5864721392973</v>
      </c>
      <c r="Y195" s="1">
        <f t="shared" ref="Y195:Y258" si="64">COUNTIF(ReferenceTurbulenceWindSpeed,"&lt;"&amp;L195)</f>
        <v>9</v>
      </c>
      <c r="Z195" s="99">
        <f>IF(L195&lt;'Power Curve'!$P$28,'Power Curve'!$Q$28,IF(L195&gt;'Power Curve'!$P$29,'Power Curve'!$Q$29,INDEX(ReferenceTurbulence,Y195)+(L195-INDEX(ReferenceTurbulenceWindSpeed,Y195))*(INDEX(ReferenceTurbulence,Y195+1)-INDEX(ReferenceTurbulence,Y195))/(INDEX(ReferenceTurbulenceWindSpeed,Y195+1)-INDEX(ReferenceTurbulenceWindSpeed,Y195))))</f>
        <v>0.12014001454590337</v>
      </c>
      <c r="AA195" s="100">
        <f t="shared" si="51"/>
        <v>1.1697317830272029</v>
      </c>
      <c r="AB195" s="29">
        <f t="shared" si="52"/>
        <v>0.87073536534114238</v>
      </c>
      <c r="AD195" s="29">
        <f>'Zero Turbulence Curve'!F194</f>
        <v>19.200000000000003</v>
      </c>
      <c r="AE195" s="29">
        <f>'Zero Turbulence Curve'!G194</f>
        <v>1988.4938082414769</v>
      </c>
      <c r="AF195" s="39"/>
      <c r="AG195" s="40">
        <f t="array" ref="AG195">SUM(_xlfn.NORM.DIST($AD$3:$AD$1003,$F195,$AA195,FALSE)*WindSpeedStep)</f>
        <v>1.0000000000000033</v>
      </c>
      <c r="AH195" s="40">
        <f t="array" ref="AH195">SUM(_xlfn.NORM.DIST($AD$3:$AD$1003,$F195,$AB195,FALSE)*WindSpeedStep)</f>
        <v>1.0000000000000033</v>
      </c>
      <c r="AJ195" s="47">
        <f t="shared" ref="AJ195:AJ258" si="65">MROUND(L195-Centre_First_Bin,Bin_Width)+Centre_First_Bin</f>
        <v>10</v>
      </c>
      <c r="AK195" s="83" t="b">
        <f>COUNTIF('Power Curve'!$D$2:$D$31,AJ195)&gt;0</f>
        <v>1</v>
      </c>
      <c r="AL195" s="83" t="b">
        <f t="shared" ref="AL195:AL258" si="66">(G195&lt;0)</f>
        <v>0</v>
      </c>
      <c r="AM195" s="83" t="b">
        <f t="shared" si="53"/>
        <v>1</v>
      </c>
      <c r="AN195" s="47" t="str">
        <f t="shared" ref="AN195:AN258" si="67">IF(AM195,IF(AND(J195&gt;=LowerTurbLimit,J195&lt;=UpperTurbLimit,K195&gt;=LowerShearLimit,K195&lt;=UpperShearLimit),"Inner","Outer"),"")</f>
        <v>Outer</v>
      </c>
      <c r="AO195" s="48" t="str">
        <f t="shared" ref="AO195:AO258" si="68">IF(M195&lt;0,"&lt;0",TEXT(MROUND(M195+0.05,0.1)-0.1,"0.0")&amp;"-"&amp;TEXT(MROUND(M195+0.05,0.1),"0.0"))</f>
        <v>0.8-0.9</v>
      </c>
      <c r="AP195" s="49" t="str">
        <f t="shared" si="54"/>
        <v>16-17</v>
      </c>
      <c r="AQ195" s="49" t="str">
        <f t="shared" si="55"/>
        <v>Nov</v>
      </c>
      <c r="AR195" s="48" t="str">
        <f t="shared" si="56"/>
        <v>295-305</v>
      </c>
      <c r="AS195" s="49" t="str">
        <f t="shared" ref="AS195:AS258" si="69">IF(AM195,IF(M195&lt;0.5,IF(J195&lt;=LowerTurbLimit,"LWS-LTI",IF(J195&gt;=UpperTurbLimit,"LWS-HTI","Inner-TI")),IF(J195&lt;=LowerTurbLimit,"HWS-LTI",IF(J195&gt;=UpperTurbLimit,"HWS-HTI","Inner-TI"))),"")</f>
        <v>HWS-LTI</v>
      </c>
    </row>
    <row r="196" spans="5:45" x14ac:dyDescent="0.3">
      <c r="E196" s="15">
        <v>40855.6875</v>
      </c>
      <c r="F196" s="21">
        <v>9.1</v>
      </c>
      <c r="G196" s="21">
        <v>1273.930038452148</v>
      </c>
      <c r="H196" s="42">
        <v>1.1871559900360193</v>
      </c>
      <c r="I196" s="35">
        <v>297.5</v>
      </c>
      <c r="J196" s="43">
        <v>8.5714285714285715E-2</v>
      </c>
      <c r="K196" s="44">
        <v>0.28610302377375324</v>
      </c>
      <c r="L196" s="26">
        <f t="shared" si="57"/>
        <v>9.0053091260772753</v>
      </c>
      <c r="M196" s="26">
        <f t="shared" si="58"/>
        <v>0.7498495308781612</v>
      </c>
      <c r="N196" s="96">
        <f t="shared" si="59"/>
        <v>9</v>
      </c>
      <c r="O196" s="26">
        <f t="shared" si="60"/>
        <v>0.99617332147752646</v>
      </c>
      <c r="P196" s="3">
        <f>IF(L196&gt;'Power Curve'!$C$37,0,INDEX(Ci,$N196,1)*POWER(1-O196,3)+INDEX(Ci,$N196,2)*3*O196*POWER(1-O196,2)+INDEX(Ci,$N196,3)*3*POWER(O196,2)*(1-O196)+INDEX(Ci,$N196,4)*POWER(O196,3))</f>
        <v>1197.0422316011379</v>
      </c>
      <c r="Q196" s="3">
        <f>MAX(0,MIN(P196-V196+W196,'Power Curve'!$C$39))</f>
        <v>1188.620721872345</v>
      </c>
      <c r="R196" s="3">
        <f t="shared" si="61"/>
        <v>1273.930038452148</v>
      </c>
      <c r="S196" s="3">
        <f t="shared" si="62"/>
        <v>-85.309316579802953</v>
      </c>
      <c r="T196" s="3">
        <f t="shared" si="63"/>
        <v>85.309316579802953</v>
      </c>
      <c r="V196" s="37">
        <f t="array" ref="V196">SUM(_xlfn.NORM.DIST($AD$3:$AD$1003,$L196,$AA196,FALSE)*WindSpeedStep*$AE$3:$AE$1003)/AG196</f>
        <v>1208.0980699147035</v>
      </c>
      <c r="W196" s="37">
        <f t="array" ref="W196">SUM(_xlfn.NORM.DIST($AD$3:$AD$1003,$L196,$AB196,FALSE)*WindSpeedStep*$AE$3:$AE$1003)/AH196</f>
        <v>1199.6765601859106</v>
      </c>
      <c r="Y196" s="1">
        <f t="shared" si="64"/>
        <v>8</v>
      </c>
      <c r="Z196" s="99">
        <f>IF(L196&lt;'Power Curve'!$P$28,'Power Curve'!$Q$28,IF(L196&gt;'Power Curve'!$P$29,'Power Curve'!$Q$29,INDEX(ReferenceTurbulence,Y196)+(L196-INDEX(ReferenceTurbulenceWindSpeed,Y196))*(INDEX(ReferenceTurbulence,Y196+1)-INDEX(ReferenceTurbulence,Y196))/(INDEX(ReferenceTurbulenceWindSpeed,Y196+1)-INDEX(ReferenceTurbulenceWindSpeed,Y196))))</f>
        <v>0.12054121550918688</v>
      </c>
      <c r="AA196" s="100">
        <f t="shared" ref="AA196:AA259" si="70">Z196*L196</f>
        <v>1.0855109080933283</v>
      </c>
      <c r="AB196" s="29">
        <f t="shared" ref="AB196:AB259" si="71">L196*J196</f>
        <v>0.77188363937805216</v>
      </c>
      <c r="AD196" s="29">
        <f>'Zero Turbulence Curve'!F195</f>
        <v>19.300000000000004</v>
      </c>
      <c r="AE196" s="29">
        <f>'Zero Turbulence Curve'!G195</f>
        <v>1987.7479582634874</v>
      </c>
      <c r="AF196" s="39"/>
      <c r="AG196" s="40">
        <f t="array" ref="AG196">SUM(_xlfn.NORM.DIST($AD$3:$AD$1003,$F196,$AA196,FALSE)*WindSpeedStep)</f>
        <v>1.0000000000000038</v>
      </c>
      <c r="AH196" s="40">
        <f t="array" ref="AH196">SUM(_xlfn.NORM.DIST($AD$3:$AD$1003,$F196,$AB196,FALSE)*WindSpeedStep)</f>
        <v>1.0000000000000036</v>
      </c>
      <c r="AJ196" s="47">
        <f t="shared" si="65"/>
        <v>9</v>
      </c>
      <c r="AK196" s="83" t="b">
        <f>COUNTIF('Power Curve'!$D$2:$D$31,AJ196)&gt;0</f>
        <v>1</v>
      </c>
      <c r="AL196" s="83" t="b">
        <f t="shared" si="66"/>
        <v>0</v>
      </c>
      <c r="AM196" s="83" t="b">
        <f t="shared" ref="AM196:AM259" si="72">AND(AK196,NOT(AL196))</f>
        <v>1</v>
      </c>
      <c r="AN196" s="47" t="str">
        <f t="shared" si="67"/>
        <v>Outer</v>
      </c>
      <c r="AO196" s="48" t="str">
        <f t="shared" si="68"/>
        <v>0.7-0.8</v>
      </c>
      <c r="AP196" s="49" t="str">
        <f t="shared" ref="AP196:AP259" si="73">IF(AM196,HOUR(E196)&amp;"-"&amp;HOUR(E196)+1,"")</f>
        <v>16-17</v>
      </c>
      <c r="AQ196" s="49" t="str">
        <f t="shared" ref="AQ196:AQ259" si="74">IF(AM196,TEXT(E196,"mmm"),"")</f>
        <v>Nov</v>
      </c>
      <c r="AR196" s="48" t="str">
        <f t="shared" ref="AR196:AR259" si="75">IF(AM196,IF(OR(I196&lt;5,I196&gt;=355),"355-5",MROUND(I196,10)-5&amp;"-"&amp;MROUND(I196,10)+5),"")</f>
        <v>295-305</v>
      </c>
      <c r="AS196" s="49" t="str">
        <f t="shared" si="69"/>
        <v>HWS-LTI</v>
      </c>
    </row>
    <row r="197" spans="5:45" x14ac:dyDescent="0.3">
      <c r="E197" s="15">
        <v>40855.694444444445</v>
      </c>
      <c r="F197" s="21">
        <v>8.61</v>
      </c>
      <c r="G197" s="21">
        <v>1000.6499938964846</v>
      </c>
      <c r="H197" s="42">
        <v>1.1871986116760871</v>
      </c>
      <c r="I197" s="35">
        <v>299.60000000000002</v>
      </c>
      <c r="J197" s="43">
        <v>8.4785133565621368E-2</v>
      </c>
      <c r="K197" s="44">
        <v>0.30057577330442209</v>
      </c>
      <c r="L197" s="26">
        <f t="shared" si="57"/>
        <v>8.520509831658071</v>
      </c>
      <c r="M197" s="26">
        <f t="shared" si="58"/>
        <v>0.67492223713650101</v>
      </c>
      <c r="N197" s="96">
        <f t="shared" si="59"/>
        <v>9</v>
      </c>
      <c r="O197" s="26">
        <f t="shared" si="60"/>
        <v>0.51159297870231313</v>
      </c>
      <c r="P197" s="3">
        <f>IF(L197&gt;'Power Curve'!$C$37,0,INDEX(Ci,$N197,1)*POWER(1-O197,3)+INDEX(Ci,$N197,2)*3*O197*POWER(1-O197,2)+INDEX(Ci,$N197,3)*3*POWER(O197,2)*(1-O197)+INDEX(Ci,$N197,4)*POWER(O197,3))</f>
        <v>1039.4689824115194</v>
      </c>
      <c r="Q197" s="3">
        <f>MAX(0,MIN(P197-V197+W197,'Power Curve'!$C$39))</f>
        <v>1024.5114343150283</v>
      </c>
      <c r="R197" s="3">
        <f t="shared" si="61"/>
        <v>1000.6499938964846</v>
      </c>
      <c r="S197" s="3">
        <f t="shared" si="62"/>
        <v>23.86144041854368</v>
      </c>
      <c r="T197" s="3">
        <f t="shared" si="63"/>
        <v>23.86144041854368</v>
      </c>
      <c r="V197" s="37">
        <f t="array" ref="V197">SUM(_xlfn.NORM.DIST($AD$3:$AD$1003,$L197,$AA197,FALSE)*WindSpeedStep*$AE$3:$AE$1003)/AG197</f>
        <v>1042.3739492845025</v>
      </c>
      <c r="W197" s="37">
        <f t="array" ref="W197">SUM(_xlfn.NORM.DIST($AD$3:$AD$1003,$L197,$AB197,FALSE)*WindSpeedStep*$AE$3:$AE$1003)/AH197</f>
        <v>1027.4164011880114</v>
      </c>
      <c r="Y197" s="1">
        <f t="shared" si="64"/>
        <v>8</v>
      </c>
      <c r="Z197" s="99">
        <f>IF(L197&lt;'Power Curve'!$P$28,'Power Curve'!$Q$28,IF(L197&gt;'Power Curve'!$P$29,'Power Curve'!$Q$29,INDEX(ReferenceTurbulence,Y197)+(L197-INDEX(ReferenceTurbulenceWindSpeed,Y197))*(INDEX(ReferenceTurbulence,Y197+1)-INDEX(ReferenceTurbulence,Y197))/(INDEX(ReferenceTurbulenceWindSpeed,Y197+1)-INDEX(ReferenceTurbulenceWindSpeed,Y197))))</f>
        <v>0.11998426609336545</v>
      </c>
      <c r="AA197" s="100">
        <f t="shared" si="70"/>
        <v>1.0223271188927985</v>
      </c>
      <c r="AB197" s="29">
        <f t="shared" si="71"/>
        <v>0.72241256412431953</v>
      </c>
      <c r="AD197" s="29">
        <f>'Zero Turbulence Curve'!F196</f>
        <v>19.400000000000006</v>
      </c>
      <c r="AE197" s="29">
        <f>'Zero Turbulence Curve'!G196</f>
        <v>1987.0021082854976</v>
      </c>
      <c r="AF197" s="39"/>
      <c r="AG197" s="40">
        <f t="array" ref="AG197">SUM(_xlfn.NORM.DIST($AD$3:$AD$1003,$F197,$AA197,FALSE)*WindSpeedStep)</f>
        <v>1.0000000000000033</v>
      </c>
      <c r="AH197" s="40">
        <f t="array" ref="AH197">SUM(_xlfn.NORM.DIST($AD$3:$AD$1003,$F197,$AB197,FALSE)*WindSpeedStep)</f>
        <v>1.000000000000004</v>
      </c>
      <c r="AJ197" s="47">
        <f t="shared" si="65"/>
        <v>9</v>
      </c>
      <c r="AK197" s="83" t="b">
        <f>COUNTIF('Power Curve'!$D$2:$D$31,AJ197)&gt;0</f>
        <v>1</v>
      </c>
      <c r="AL197" s="83" t="b">
        <f t="shared" si="66"/>
        <v>0</v>
      </c>
      <c r="AM197" s="83" t="b">
        <f t="shared" si="72"/>
        <v>1</v>
      </c>
      <c r="AN197" s="47" t="str">
        <f t="shared" si="67"/>
        <v>Outer</v>
      </c>
      <c r="AO197" s="48" t="str">
        <f t="shared" si="68"/>
        <v>0.6-0.7</v>
      </c>
      <c r="AP197" s="49" t="str">
        <f t="shared" si="73"/>
        <v>16-17</v>
      </c>
      <c r="AQ197" s="49" t="str">
        <f t="shared" si="74"/>
        <v>Nov</v>
      </c>
      <c r="AR197" s="48" t="str">
        <f t="shared" si="75"/>
        <v>295-305</v>
      </c>
      <c r="AS197" s="49" t="str">
        <f t="shared" si="69"/>
        <v>HWS-LTI</v>
      </c>
    </row>
    <row r="198" spans="5:45" x14ac:dyDescent="0.3">
      <c r="E198" s="15">
        <v>40855.701388888891</v>
      </c>
      <c r="F198" s="21">
        <v>8.93</v>
      </c>
      <c r="G198" s="21">
        <v>1070</v>
      </c>
      <c r="H198" s="42">
        <v>1.1870707579681334</v>
      </c>
      <c r="I198" s="35">
        <v>299.3</v>
      </c>
      <c r="J198" s="43">
        <v>7.3908174692049272E-2</v>
      </c>
      <c r="K198" s="44">
        <v>0.29651559827105495</v>
      </c>
      <c r="L198" s="26">
        <f t="shared" si="57"/>
        <v>8.8368665848958194</v>
      </c>
      <c r="M198" s="26">
        <f t="shared" si="58"/>
        <v>0.72381619315060797</v>
      </c>
      <c r="N198" s="96">
        <f t="shared" si="59"/>
        <v>9</v>
      </c>
      <c r="O198" s="26">
        <f t="shared" si="60"/>
        <v>0.82780685460503567</v>
      </c>
      <c r="P198" s="3">
        <f>IF(L198&gt;'Power Curve'!$C$37,0,INDEX(Ci,$N198,1)*POWER(1-O198,3)+INDEX(Ci,$N198,2)*3*O198*POWER(1-O198,2)+INDEX(Ci,$N198,3)*3*POWER(O198,2)*(1-O198)+INDEX(Ci,$N198,4)*POWER(O198,3))</f>
        <v>1141.8153559704826</v>
      </c>
      <c r="Q198" s="3">
        <f>MAX(0,MIN(P198-V198+W198,'Power Curve'!$C$39))</f>
        <v>1125.3411855341953</v>
      </c>
      <c r="R198" s="3">
        <f t="shared" si="61"/>
        <v>1070</v>
      </c>
      <c r="S198" s="3">
        <f t="shared" si="62"/>
        <v>55.341185534195347</v>
      </c>
      <c r="T198" s="3">
        <f t="shared" si="63"/>
        <v>55.341185534195347</v>
      </c>
      <c r="V198" s="37">
        <f t="array" ref="V198">SUM(_xlfn.NORM.DIST($AD$3:$AD$1003,$L198,$AA198,FALSE)*WindSpeedStep*$AE$3:$AE$1003)/AG198</f>
        <v>1150.1283513830019</v>
      </c>
      <c r="W198" s="37">
        <f t="array" ref="W198">SUM(_xlfn.NORM.DIST($AD$3:$AD$1003,$L198,$AB198,FALSE)*WindSpeedStep*$AE$3:$AE$1003)/AH198</f>
        <v>1133.6541809467146</v>
      </c>
      <c r="Y198" s="1">
        <f t="shared" si="64"/>
        <v>8</v>
      </c>
      <c r="Z198" s="99">
        <f>IF(L198&lt;'Power Curve'!$P$28,'Power Curve'!$Q$28,IF(L198&gt;'Power Curve'!$P$29,'Power Curve'!$Q$29,INDEX(ReferenceTurbulence,Y198)+(L198-INDEX(ReferenceTurbulenceWindSpeed,Y198))*(INDEX(ReferenceTurbulence,Y198+1)-INDEX(ReferenceTurbulence,Y198))/(INDEX(ReferenceTurbulenceWindSpeed,Y198+1)-INDEX(ReferenceTurbulenceWindSpeed,Y198))))</f>
        <v>0.12034770455322957</v>
      </c>
      <c r="AA198" s="100">
        <f t="shared" si="70"/>
        <v>1.0634966089353488</v>
      </c>
      <c r="AB198" s="29">
        <f t="shared" si="71"/>
        <v>0.65311667928681305</v>
      </c>
      <c r="AD198" s="29">
        <f>'Zero Turbulence Curve'!F197</f>
        <v>19.500000000000007</v>
      </c>
      <c r="AE198" s="29">
        <f>'Zero Turbulence Curve'!G197</f>
        <v>1986.256258307508</v>
      </c>
      <c r="AF198" s="39"/>
      <c r="AG198" s="40">
        <f t="array" ref="AG198">SUM(_xlfn.NORM.DIST($AD$3:$AD$1003,$F198,$AA198,FALSE)*WindSpeedStep)</f>
        <v>1.0000000000000033</v>
      </c>
      <c r="AH198" s="40">
        <f t="array" ref="AH198">SUM(_xlfn.NORM.DIST($AD$3:$AD$1003,$F198,$AB198,FALSE)*WindSpeedStep)</f>
        <v>1.0000000000000042</v>
      </c>
      <c r="AJ198" s="47">
        <f t="shared" si="65"/>
        <v>9</v>
      </c>
      <c r="AK198" s="83" t="b">
        <f>COUNTIF('Power Curve'!$D$2:$D$31,AJ198)&gt;0</f>
        <v>1</v>
      </c>
      <c r="AL198" s="83" t="b">
        <f t="shared" si="66"/>
        <v>0</v>
      </c>
      <c r="AM198" s="83" t="b">
        <f t="shared" si="72"/>
        <v>1</v>
      </c>
      <c r="AN198" s="47" t="str">
        <f t="shared" si="67"/>
        <v>Outer</v>
      </c>
      <c r="AO198" s="48" t="str">
        <f t="shared" si="68"/>
        <v>0.7-0.8</v>
      </c>
      <c r="AP198" s="49" t="str">
        <f t="shared" si="73"/>
        <v>16-17</v>
      </c>
      <c r="AQ198" s="49" t="str">
        <f t="shared" si="74"/>
        <v>Nov</v>
      </c>
      <c r="AR198" s="48" t="str">
        <f t="shared" si="75"/>
        <v>295-305</v>
      </c>
      <c r="AS198" s="49" t="str">
        <f t="shared" si="69"/>
        <v>HWS-LTI</v>
      </c>
    </row>
    <row r="199" spans="5:45" x14ac:dyDescent="0.3">
      <c r="E199" s="15">
        <v>40855.708333333336</v>
      </c>
      <c r="F199" s="21">
        <v>8.49</v>
      </c>
      <c r="G199" s="21">
        <v>907.70001983642555</v>
      </c>
      <c r="H199" s="42">
        <v>1.187241234344165</v>
      </c>
      <c r="I199" s="35">
        <v>299.10000000000002</v>
      </c>
      <c r="J199" s="43">
        <v>6.360424028268552E-2</v>
      </c>
      <c r="K199" s="44">
        <v>0.29891386514395313</v>
      </c>
      <c r="L199" s="26">
        <f t="shared" si="57"/>
        <v>8.4018576264934435</v>
      </c>
      <c r="M199" s="26">
        <f t="shared" si="58"/>
        <v>0.65658415634346601</v>
      </c>
      <c r="N199" s="96">
        <f t="shared" si="59"/>
        <v>9</v>
      </c>
      <c r="O199" s="26">
        <f t="shared" si="60"/>
        <v>0.39299436085863071</v>
      </c>
      <c r="P199" s="3">
        <f>IF(L199&gt;'Power Curve'!$C$37,0,INDEX(Ci,$N199,1)*POWER(1-O199,3)+INDEX(Ci,$N199,2)*3*O199*POWER(1-O199,2)+INDEX(Ci,$N199,3)*3*POWER(O199,2)*(1-O199)+INDEX(Ci,$N199,4)*POWER(O199,3))</f>
        <v>1001.7715292955779</v>
      </c>
      <c r="Q199" s="3">
        <f>MAX(0,MIN(P199-V199+W199,'Power Curve'!$C$39))</f>
        <v>978.68683912822496</v>
      </c>
      <c r="R199" s="3">
        <f t="shared" si="61"/>
        <v>907.70001983642555</v>
      </c>
      <c r="S199" s="3">
        <f t="shared" si="62"/>
        <v>70.986819291799407</v>
      </c>
      <c r="T199" s="3">
        <f t="shared" si="63"/>
        <v>70.986819291799407</v>
      </c>
      <c r="V199" s="37">
        <f t="array" ref="V199">SUM(_xlfn.NORM.DIST($AD$3:$AD$1003,$L199,$AA199,FALSE)*WindSpeedStep*$AE$3:$AE$1003)/AG199</f>
        <v>1002.7780354009077</v>
      </c>
      <c r="W199" s="37">
        <f t="array" ref="W199">SUM(_xlfn.NORM.DIST($AD$3:$AD$1003,$L199,$AB199,FALSE)*WindSpeedStep*$AE$3:$AE$1003)/AH199</f>
        <v>979.69334523355474</v>
      </c>
      <c r="Y199" s="1">
        <f t="shared" si="64"/>
        <v>8</v>
      </c>
      <c r="Z199" s="99">
        <f>IF(L199&lt;'Power Curve'!$P$28,'Power Curve'!$Q$28,IF(L199&gt;'Power Curve'!$P$29,'Power Curve'!$Q$29,INDEX(ReferenceTurbulence,Y199)+(L199-INDEX(ReferenceTurbulenceWindSpeed,Y199))*(INDEX(ReferenceTurbulence,Y199+1)-INDEX(ReferenceTurbulence,Y199))/(INDEX(ReferenceTurbulenceWindSpeed,Y199+1)-INDEX(ReferenceTurbulenceWindSpeed,Y199))))</f>
        <v>0.11984795550646261</v>
      </c>
      <c r="AA199" s="100">
        <f t="shared" si="70"/>
        <v>1.0069454589916198</v>
      </c>
      <c r="AB199" s="29">
        <f t="shared" si="71"/>
        <v>0.53439377129640286</v>
      </c>
      <c r="AD199" s="29">
        <f>'Zero Turbulence Curve'!F198</f>
        <v>19.600000000000009</v>
      </c>
      <c r="AE199" s="29">
        <f>'Zero Turbulence Curve'!G198</f>
        <v>1985.5104083295182</v>
      </c>
      <c r="AF199" s="39"/>
      <c r="AG199" s="40">
        <f t="array" ref="AG199">SUM(_xlfn.NORM.DIST($AD$3:$AD$1003,$F199,$AA199,FALSE)*WindSpeedStep)</f>
        <v>1.0000000000000027</v>
      </c>
      <c r="AH199" s="40">
        <f t="array" ref="AH199">SUM(_xlfn.NORM.DIST($AD$3:$AD$1003,$F199,$AB199,FALSE)*WindSpeedStep)</f>
        <v>1.0000000000000038</v>
      </c>
      <c r="AJ199" s="47">
        <f t="shared" si="65"/>
        <v>8</v>
      </c>
      <c r="AK199" s="83" t="b">
        <f>COUNTIF('Power Curve'!$D$2:$D$31,AJ199)&gt;0</f>
        <v>1</v>
      </c>
      <c r="AL199" s="83" t="b">
        <f t="shared" si="66"/>
        <v>0</v>
      </c>
      <c r="AM199" s="83" t="b">
        <f t="shared" si="72"/>
        <v>1</v>
      </c>
      <c r="AN199" s="47" t="str">
        <f t="shared" si="67"/>
        <v>Outer</v>
      </c>
      <c r="AO199" s="48" t="str">
        <f t="shared" si="68"/>
        <v>0.6-0.7</v>
      </c>
      <c r="AP199" s="49" t="str">
        <f t="shared" si="73"/>
        <v>17-18</v>
      </c>
      <c r="AQ199" s="49" t="str">
        <f t="shared" si="74"/>
        <v>Nov</v>
      </c>
      <c r="AR199" s="48" t="str">
        <f t="shared" si="75"/>
        <v>295-305</v>
      </c>
      <c r="AS199" s="49" t="str">
        <f t="shared" si="69"/>
        <v>HWS-LTI</v>
      </c>
    </row>
    <row r="200" spans="5:45" x14ac:dyDescent="0.3">
      <c r="E200" s="15">
        <v>40855.715277777781</v>
      </c>
      <c r="F200" s="21">
        <v>7.39</v>
      </c>
      <c r="G200" s="21">
        <v>622.68001937866211</v>
      </c>
      <c r="H200" s="42">
        <v>1.1877244833577536</v>
      </c>
      <c r="I200" s="35">
        <v>301.2</v>
      </c>
      <c r="J200" s="43">
        <v>0.10825439783491206</v>
      </c>
      <c r="K200" s="44">
        <v>0.32811976836152112</v>
      </c>
      <c r="L200" s="26">
        <f t="shared" si="57"/>
        <v>7.314269841306638</v>
      </c>
      <c r="M200" s="26">
        <f t="shared" si="58"/>
        <v>0.48849395821692088</v>
      </c>
      <c r="N200" s="96">
        <f t="shared" si="59"/>
        <v>8</v>
      </c>
      <c r="O200" s="26">
        <f t="shared" si="60"/>
        <v>0.30108352265529814</v>
      </c>
      <c r="P200" s="3">
        <f>IF(L200&gt;'Power Curve'!$C$37,0,INDEX(Ci,$N200,1)*POWER(1-O200,3)+INDEX(Ci,$N200,2)*3*O200*POWER(1-O200,2)+INDEX(Ci,$N200,3)*3*POWER(O200,2)*(1-O200)+INDEX(Ci,$N200,4)*POWER(O200,3))</f>
        <v>679.9492387004359</v>
      </c>
      <c r="Q200" s="3">
        <f>MAX(0,MIN(P200-V200+W200,'Power Curve'!$C$39))</f>
        <v>676.13037154187452</v>
      </c>
      <c r="R200" s="3">
        <f t="shared" si="61"/>
        <v>622.68001937866211</v>
      </c>
      <c r="S200" s="3">
        <f t="shared" si="62"/>
        <v>53.450352163212415</v>
      </c>
      <c r="T200" s="3">
        <f t="shared" si="63"/>
        <v>53.450352163212415</v>
      </c>
      <c r="V200" s="37">
        <f t="array" ref="V200">SUM(_xlfn.NORM.DIST($AD$3:$AD$1003,$L200,$AA200,FALSE)*WindSpeedStep*$AE$3:$AE$1003)/AG200</f>
        <v>675.62704350171953</v>
      </c>
      <c r="W200" s="37">
        <f t="array" ref="W200">SUM(_xlfn.NORM.DIST($AD$3:$AD$1003,$L200,$AB200,FALSE)*WindSpeedStep*$AE$3:$AE$1003)/AH200</f>
        <v>671.80817634315815</v>
      </c>
      <c r="Y200" s="1">
        <f t="shared" si="64"/>
        <v>7</v>
      </c>
      <c r="Z200" s="99">
        <f>IF(L200&lt;'Power Curve'!$P$28,'Power Curve'!$Q$28,IF(L200&gt;'Power Curve'!$P$29,'Power Curve'!$Q$29,INDEX(ReferenceTurbulence,Y200)+(L200-INDEX(ReferenceTurbulenceWindSpeed,Y200))*(INDEX(ReferenceTurbulence,Y200+1)-INDEX(ReferenceTurbulence,Y200))/(INDEX(ReferenceTurbulenceWindSpeed,Y200+1)-INDEX(ReferenceTurbulenceWindSpeed,Y200))))</f>
        <v>0.11958914174978046</v>
      </c>
      <c r="AA200" s="100">
        <f t="shared" si="70"/>
        <v>0.87470725284816375</v>
      </c>
      <c r="AB200" s="29">
        <f t="shared" si="71"/>
        <v>0.7918018772727079</v>
      </c>
      <c r="AD200" s="29">
        <f>'Zero Turbulence Curve'!F199</f>
        <v>19.70000000000001</v>
      </c>
      <c r="AE200" s="29">
        <f>'Zero Turbulence Curve'!G199</f>
        <v>1984.7645583515286</v>
      </c>
      <c r="AF200" s="39"/>
      <c r="AG200" s="40">
        <f t="array" ref="AG200">SUM(_xlfn.NORM.DIST($AD$3:$AD$1003,$F200,$AA200,FALSE)*WindSpeedStep)</f>
        <v>1.0000000000000036</v>
      </c>
      <c r="AH200" s="40">
        <f t="array" ref="AH200">SUM(_xlfn.NORM.DIST($AD$3:$AD$1003,$F200,$AB200,FALSE)*WindSpeedStep)</f>
        <v>1.0000000000000036</v>
      </c>
      <c r="AJ200" s="47">
        <f t="shared" si="65"/>
        <v>7</v>
      </c>
      <c r="AK200" s="83" t="b">
        <f>COUNTIF('Power Curve'!$D$2:$D$31,AJ200)&gt;0</f>
        <v>1</v>
      </c>
      <c r="AL200" s="83" t="b">
        <f t="shared" si="66"/>
        <v>0</v>
      </c>
      <c r="AM200" s="83" t="b">
        <f t="shared" si="72"/>
        <v>1</v>
      </c>
      <c r="AN200" s="47" t="str">
        <f t="shared" si="67"/>
        <v>Outer</v>
      </c>
      <c r="AO200" s="48" t="str">
        <f t="shared" si="68"/>
        <v>0.4-0.5</v>
      </c>
      <c r="AP200" s="49" t="str">
        <f t="shared" si="73"/>
        <v>17-18</v>
      </c>
      <c r="AQ200" s="49" t="str">
        <f t="shared" si="74"/>
        <v>Nov</v>
      </c>
      <c r="AR200" s="48" t="str">
        <f t="shared" si="75"/>
        <v>295-305</v>
      </c>
      <c r="AS200" s="49" t="str">
        <f t="shared" si="69"/>
        <v>Inner-TI</v>
      </c>
    </row>
    <row r="201" spans="5:45" x14ac:dyDescent="0.3">
      <c r="E201" s="15">
        <v>40855.722222222219</v>
      </c>
      <c r="F201" s="21">
        <v>7.7</v>
      </c>
      <c r="G201" s="21">
        <v>683.88002967834473</v>
      </c>
      <c r="H201" s="42">
        <v>1.1878524442271874</v>
      </c>
      <c r="I201" s="35">
        <v>298.3</v>
      </c>
      <c r="J201" s="43">
        <v>6.6233766233766228E-2</v>
      </c>
      <c r="K201" s="44">
        <v>0.26771788953958958</v>
      </c>
      <c r="L201" s="26">
        <f t="shared" si="57"/>
        <v>7.6213667480105549</v>
      </c>
      <c r="M201" s="26">
        <f t="shared" si="58"/>
        <v>0.53595677509937067</v>
      </c>
      <c r="N201" s="96">
        <f t="shared" si="59"/>
        <v>8</v>
      </c>
      <c r="O201" s="26">
        <f t="shared" si="60"/>
        <v>0.61017077461057745</v>
      </c>
      <c r="P201" s="3">
        <f>IF(L201&gt;'Power Curve'!$C$37,0,INDEX(Ci,$N201,1)*POWER(1-O201,3)+INDEX(Ci,$N201,2)*3*O201*POWER(1-O201,2)+INDEX(Ci,$N201,3)*3*POWER(O201,2)*(1-O201)+INDEX(Ci,$N201,4)*POWER(O201,3))</f>
        <v>766.67052100091098</v>
      </c>
      <c r="Q201" s="3">
        <f>MAX(0,MIN(P201-V201+W201,'Power Curve'!$C$39))</f>
        <v>751.01929722514171</v>
      </c>
      <c r="R201" s="3">
        <f t="shared" si="61"/>
        <v>683.88002967834473</v>
      </c>
      <c r="S201" s="3">
        <f t="shared" si="62"/>
        <v>67.139267546796987</v>
      </c>
      <c r="T201" s="3">
        <f t="shared" si="63"/>
        <v>67.139267546796987</v>
      </c>
      <c r="V201" s="37">
        <f t="array" ref="V201">SUM(_xlfn.NORM.DIST($AD$3:$AD$1003,$L201,$AA201,FALSE)*WindSpeedStep*$AE$3:$AE$1003)/AG201</f>
        <v>760.9018758099744</v>
      </c>
      <c r="W201" s="37">
        <f t="array" ref="W201">SUM(_xlfn.NORM.DIST($AD$3:$AD$1003,$L201,$AB201,FALSE)*WindSpeedStep*$AE$3:$AE$1003)/AH201</f>
        <v>745.25065203420513</v>
      </c>
      <c r="Y201" s="1">
        <f t="shared" si="64"/>
        <v>7</v>
      </c>
      <c r="Z201" s="99">
        <f>IF(L201&lt;'Power Curve'!$P$28,'Power Curve'!$Q$28,IF(L201&gt;'Power Curve'!$P$29,'Power Curve'!$Q$29,INDEX(ReferenceTurbulence,Y201)+(L201-INDEX(ReferenceTurbulenceWindSpeed,Y201))*(INDEX(ReferenceTurbulence,Y201+1)-INDEX(ReferenceTurbulence,Y201))/(INDEX(ReferenceTurbulenceWindSpeed,Y201+1)-INDEX(ReferenceTurbulenceWindSpeed,Y201))))</f>
        <v>0.1195038465239618</v>
      </c>
      <c r="AA201" s="100">
        <f t="shared" si="70"/>
        <v>0.91078264215707916</v>
      </c>
      <c r="AB201" s="29">
        <f t="shared" si="71"/>
        <v>0.50479182356953023</v>
      </c>
      <c r="AD201" s="29">
        <f>'Zero Turbulence Curve'!F200</f>
        <v>19.800000000000011</v>
      </c>
      <c r="AE201" s="29">
        <f>'Zero Turbulence Curve'!G200</f>
        <v>1984.0187083735389</v>
      </c>
      <c r="AF201" s="39"/>
      <c r="AG201" s="40">
        <f t="array" ref="AG201">SUM(_xlfn.NORM.DIST($AD$3:$AD$1003,$F201,$AA201,FALSE)*WindSpeedStep)</f>
        <v>1.0000000000000033</v>
      </c>
      <c r="AH201" s="40">
        <f t="array" ref="AH201">SUM(_xlfn.NORM.DIST($AD$3:$AD$1003,$F201,$AB201,FALSE)*WindSpeedStep)</f>
        <v>1.0000000000000033</v>
      </c>
      <c r="AJ201" s="47">
        <f t="shared" si="65"/>
        <v>8</v>
      </c>
      <c r="AK201" s="83" t="b">
        <f>COUNTIF('Power Curve'!$D$2:$D$31,AJ201)&gt;0</f>
        <v>1</v>
      </c>
      <c r="AL201" s="83" t="b">
        <f t="shared" si="66"/>
        <v>0</v>
      </c>
      <c r="AM201" s="83" t="b">
        <f t="shared" si="72"/>
        <v>1</v>
      </c>
      <c r="AN201" s="47" t="str">
        <f t="shared" si="67"/>
        <v>Outer</v>
      </c>
      <c r="AO201" s="48" t="str">
        <f t="shared" si="68"/>
        <v>0.5-0.6</v>
      </c>
      <c r="AP201" s="49" t="str">
        <f t="shared" si="73"/>
        <v>17-18</v>
      </c>
      <c r="AQ201" s="49" t="str">
        <f t="shared" si="74"/>
        <v>Nov</v>
      </c>
      <c r="AR201" s="48" t="str">
        <f t="shared" si="75"/>
        <v>295-305</v>
      </c>
      <c r="AS201" s="49" t="str">
        <f t="shared" si="69"/>
        <v>HWS-LTI</v>
      </c>
    </row>
    <row r="202" spans="5:45" x14ac:dyDescent="0.3">
      <c r="E202" s="15">
        <v>40855.729166666664</v>
      </c>
      <c r="F202" s="21">
        <v>7.47</v>
      </c>
      <c r="G202" s="21">
        <v>657.06999254226662</v>
      </c>
      <c r="H202" s="42">
        <v>1.1876818372165145</v>
      </c>
      <c r="I202" s="35">
        <v>301.10000000000002</v>
      </c>
      <c r="J202" s="43">
        <v>9.7724230254350744E-2</v>
      </c>
      <c r="K202" s="44">
        <v>0.29795468872870268</v>
      </c>
      <c r="L202" s="26">
        <f t="shared" si="57"/>
        <v>7.3933615388460474</v>
      </c>
      <c r="M202" s="26">
        <f t="shared" si="58"/>
        <v>0.50071783503002854</v>
      </c>
      <c r="N202" s="96">
        <f t="shared" si="59"/>
        <v>8</v>
      </c>
      <c r="O202" s="26">
        <f t="shared" si="60"/>
        <v>0.38068782641503501</v>
      </c>
      <c r="P202" s="3">
        <f>IF(L202&gt;'Power Curve'!$C$37,0,INDEX(Ci,$N202,1)*POWER(1-O202,3)+INDEX(Ci,$N202,2)*3*O202*POWER(1-O202,2)+INDEX(Ci,$N202,3)*3*POWER(O202,2)*(1-O202)+INDEX(Ci,$N202,4)*POWER(O202,3))</f>
        <v>701.86546689485328</v>
      </c>
      <c r="Q202" s="3">
        <f>MAX(0,MIN(P202-V202+W202,'Power Curve'!$C$39))</f>
        <v>694.69308238051008</v>
      </c>
      <c r="R202" s="3">
        <f t="shared" si="61"/>
        <v>657.06999254226662</v>
      </c>
      <c r="S202" s="3">
        <f t="shared" si="62"/>
        <v>37.623089838243459</v>
      </c>
      <c r="T202" s="3">
        <f t="shared" si="63"/>
        <v>37.623089838243459</v>
      </c>
      <c r="V202" s="37">
        <f t="array" ref="V202">SUM(_xlfn.NORM.DIST($AD$3:$AD$1003,$L202,$AA202,FALSE)*WindSpeedStep*$AE$3:$AE$1003)/AG202</f>
        <v>697.06265094071375</v>
      </c>
      <c r="W202" s="37">
        <f t="array" ref="W202">SUM(_xlfn.NORM.DIST($AD$3:$AD$1003,$L202,$AB202,FALSE)*WindSpeedStep*$AE$3:$AE$1003)/AH202</f>
        <v>689.89026642637054</v>
      </c>
      <c r="Y202" s="1">
        <f t="shared" si="64"/>
        <v>7</v>
      </c>
      <c r="Z202" s="99">
        <f>IF(L202&lt;'Power Curve'!$P$28,'Power Curve'!$Q$28,IF(L202&gt;'Power Curve'!$P$29,'Power Curve'!$Q$29,INDEX(ReferenceTurbulence,Y202)+(L202-INDEX(ReferenceTurbulenceWindSpeed,Y202))*(INDEX(ReferenceTurbulence,Y202+1)-INDEX(ReferenceTurbulence,Y202))/(INDEX(ReferenceTurbulenceWindSpeed,Y202+1)-INDEX(ReferenceTurbulenceWindSpeed,Y202))))</f>
        <v>0.11956717427288721</v>
      </c>
      <c r="AA202" s="100">
        <f t="shared" si="70"/>
        <v>0.88400334757766696</v>
      </c>
      <c r="AB202" s="29">
        <f t="shared" si="71"/>
        <v>0.72251056537585212</v>
      </c>
      <c r="AD202" s="29">
        <f>'Zero Turbulence Curve'!F201</f>
        <v>19.900000000000013</v>
      </c>
      <c r="AE202" s="29">
        <f>'Zero Turbulence Curve'!G201</f>
        <v>1983.2728583955493</v>
      </c>
      <c r="AF202" s="39"/>
      <c r="AG202" s="40">
        <f t="array" ref="AG202">SUM(_xlfn.NORM.DIST($AD$3:$AD$1003,$F202,$AA202,FALSE)*WindSpeedStep)</f>
        <v>1.0000000000000038</v>
      </c>
      <c r="AH202" s="40">
        <f t="array" ref="AH202">SUM(_xlfn.NORM.DIST($AD$3:$AD$1003,$F202,$AB202,FALSE)*WindSpeedStep)</f>
        <v>1.000000000000004</v>
      </c>
      <c r="AJ202" s="47">
        <f t="shared" si="65"/>
        <v>7</v>
      </c>
      <c r="AK202" s="83" t="b">
        <f>COUNTIF('Power Curve'!$D$2:$D$31,AJ202)&gt;0</f>
        <v>1</v>
      </c>
      <c r="AL202" s="83" t="b">
        <f t="shared" si="66"/>
        <v>0</v>
      </c>
      <c r="AM202" s="83" t="b">
        <f t="shared" si="72"/>
        <v>1</v>
      </c>
      <c r="AN202" s="47" t="str">
        <f t="shared" si="67"/>
        <v>Outer</v>
      </c>
      <c r="AO202" s="48" t="str">
        <f t="shared" si="68"/>
        <v>0.5-0.6</v>
      </c>
      <c r="AP202" s="49" t="str">
        <f t="shared" si="73"/>
        <v>17-18</v>
      </c>
      <c r="AQ202" s="49" t="str">
        <f t="shared" si="74"/>
        <v>Nov</v>
      </c>
      <c r="AR202" s="48" t="str">
        <f t="shared" si="75"/>
        <v>295-305</v>
      </c>
      <c r="AS202" s="49" t="str">
        <f t="shared" si="69"/>
        <v>HWS-LTI</v>
      </c>
    </row>
    <row r="203" spans="5:45" x14ac:dyDescent="0.3">
      <c r="E203" s="15">
        <v>40855.736111111109</v>
      </c>
      <c r="F203" s="21">
        <v>8.3000000000000007</v>
      </c>
      <c r="G203" s="21">
        <v>1022.0600204467773</v>
      </c>
      <c r="H203" s="42">
        <v>1.1884072566936255</v>
      </c>
      <c r="I203" s="35">
        <v>297.2</v>
      </c>
      <c r="J203" s="43">
        <v>0.14939759036144576</v>
      </c>
      <c r="K203" s="44">
        <v>0.18469702349072517</v>
      </c>
      <c r="L203" s="26">
        <f t="shared" si="57"/>
        <v>8.216518318304562</v>
      </c>
      <c r="M203" s="26">
        <f t="shared" si="58"/>
        <v>0.62793936880683976</v>
      </c>
      <c r="N203" s="96">
        <f t="shared" si="59"/>
        <v>9</v>
      </c>
      <c r="O203" s="26">
        <f t="shared" si="60"/>
        <v>0.20773875812619538</v>
      </c>
      <c r="P203" s="3">
        <f>IF(L203&gt;'Power Curve'!$C$37,0,INDEX(Ci,$N203,1)*POWER(1-O203,3)+INDEX(Ci,$N203,2)*3*O203*POWER(1-O203,2)+INDEX(Ci,$N203,3)*3*POWER(O203,2)*(1-O203)+INDEX(Ci,$N203,4)*POWER(O203,3))</f>
        <v>943.89063561296234</v>
      </c>
      <c r="Q203" s="3">
        <f>MAX(0,MIN(P203-V203+W203,'Power Curve'!$C$39))</f>
        <v>957.14299507594819</v>
      </c>
      <c r="R203" s="3">
        <f t="shared" si="61"/>
        <v>1022.0600204467773</v>
      </c>
      <c r="S203" s="3">
        <f t="shared" si="62"/>
        <v>-64.917025370829151</v>
      </c>
      <c r="T203" s="3">
        <f t="shared" si="63"/>
        <v>64.917025370829151</v>
      </c>
      <c r="V203" s="37">
        <f t="array" ref="V203">SUM(_xlfn.NORM.DIST($AD$3:$AD$1003,$L203,$AA203,FALSE)*WindSpeedStep*$AE$3:$AE$1003)/AG203</f>
        <v>942.20643452140871</v>
      </c>
      <c r="W203" s="37">
        <f t="array" ref="W203">SUM(_xlfn.NORM.DIST($AD$3:$AD$1003,$L203,$AB203,FALSE)*WindSpeedStep*$AE$3:$AE$1003)/AH203</f>
        <v>955.45879398439456</v>
      </c>
      <c r="Y203" s="1">
        <f t="shared" si="64"/>
        <v>8</v>
      </c>
      <c r="Z203" s="99">
        <f>IF(L203&lt;'Power Curve'!$P$28,'Power Curve'!$Q$28,IF(L203&gt;'Power Curve'!$P$29,'Power Curve'!$Q$29,INDEX(ReferenceTurbulence,Y203)+(L203-INDEX(ReferenceTurbulenceWindSpeed,Y203))*(INDEX(ReferenceTurbulence,Y203+1)-INDEX(ReferenceTurbulence,Y203))/(INDEX(ReferenceTurbulenceWindSpeed,Y203+1)-INDEX(ReferenceTurbulenceWindSpeed,Y203))))</f>
        <v>0.11963503312680401</v>
      </c>
      <c r="AA203" s="100">
        <f t="shared" si="70"/>
        <v>0.98298344119735825</v>
      </c>
      <c r="AB203" s="29">
        <f t="shared" si="71"/>
        <v>1.2275280379153801</v>
      </c>
      <c r="AD203" s="29">
        <f>'Zero Turbulence Curve'!F202</f>
        <v>20.000000000000014</v>
      </c>
      <c r="AE203" s="29">
        <f>'Zero Turbulence Curve'!G202</f>
        <v>1983.1959185497587</v>
      </c>
      <c r="AF203" s="39"/>
      <c r="AG203" s="40">
        <f t="array" ref="AG203">SUM(_xlfn.NORM.DIST($AD$3:$AD$1003,$F203,$AA203,FALSE)*WindSpeedStep)</f>
        <v>1.0000000000000033</v>
      </c>
      <c r="AH203" s="40">
        <f t="array" ref="AH203">SUM(_xlfn.NORM.DIST($AD$3:$AD$1003,$F203,$AB203,FALSE)*WindSpeedStep)</f>
        <v>0.99999999999492162</v>
      </c>
      <c r="AJ203" s="47">
        <f t="shared" si="65"/>
        <v>8</v>
      </c>
      <c r="AK203" s="83" t="b">
        <f>COUNTIF('Power Curve'!$D$2:$D$31,AJ203)&gt;0</f>
        <v>1</v>
      </c>
      <c r="AL203" s="83" t="b">
        <f t="shared" si="66"/>
        <v>0</v>
      </c>
      <c r="AM203" s="83" t="b">
        <f t="shared" si="72"/>
        <v>1</v>
      </c>
      <c r="AN203" s="47" t="str">
        <f t="shared" si="67"/>
        <v>Outer</v>
      </c>
      <c r="AO203" s="48" t="str">
        <f t="shared" si="68"/>
        <v>0.6-0.7</v>
      </c>
      <c r="AP203" s="49" t="str">
        <f t="shared" si="73"/>
        <v>17-18</v>
      </c>
      <c r="AQ203" s="49" t="str">
        <f t="shared" si="74"/>
        <v>Nov</v>
      </c>
      <c r="AR203" s="48" t="str">
        <f t="shared" si="75"/>
        <v>295-305</v>
      </c>
      <c r="AS203" s="49" t="str">
        <f t="shared" si="69"/>
        <v>HWS-HTI</v>
      </c>
    </row>
    <row r="204" spans="5:45" x14ac:dyDescent="0.3">
      <c r="E204" s="15">
        <v>40855.743055555555</v>
      </c>
      <c r="F204" s="21">
        <v>6.91</v>
      </c>
      <c r="G204" s="21">
        <v>558.97999763488792</v>
      </c>
      <c r="H204" s="42">
        <v>1.1891474034289684</v>
      </c>
      <c r="I204" s="35">
        <v>291.5</v>
      </c>
      <c r="J204" s="43">
        <v>0.12590448625180897</v>
      </c>
      <c r="K204" s="44">
        <v>0.27909319951105821</v>
      </c>
      <c r="L204" s="26">
        <f t="shared" si="57"/>
        <v>6.8419187912030957</v>
      </c>
      <c r="M204" s="26">
        <f t="shared" si="58"/>
        <v>0.41549058076215417</v>
      </c>
      <c r="N204" s="96">
        <f t="shared" si="59"/>
        <v>7</v>
      </c>
      <c r="O204" s="26">
        <f t="shared" si="60"/>
        <v>0.82392775172949451</v>
      </c>
      <c r="P204" s="3">
        <f>IF(L204&gt;'Power Curve'!$C$37,0,INDEX(Ci,$N204,1)*POWER(1-O204,3)+INDEX(Ci,$N204,2)*3*O204*POWER(1-O204,2)+INDEX(Ci,$N204,3)*3*POWER(O204,2)*(1-O204)+INDEX(Ci,$N204,4)*POWER(O204,3))</f>
        <v>555.91353084114883</v>
      </c>
      <c r="Q204" s="3">
        <f>MAX(0,MIN(P204-V204+W204,'Power Curve'!$C$39))</f>
        <v>557.70605847362253</v>
      </c>
      <c r="R204" s="3">
        <f t="shared" si="61"/>
        <v>558.97999763488792</v>
      </c>
      <c r="S204" s="3">
        <f t="shared" si="62"/>
        <v>-1.273939161265389</v>
      </c>
      <c r="T204" s="3">
        <f t="shared" si="63"/>
        <v>1.273939161265389</v>
      </c>
      <c r="V204" s="37">
        <f t="array" ref="V204">SUM(_xlfn.NORM.DIST($AD$3:$AD$1003,$L204,$AA204,FALSE)*WindSpeedStep*$AE$3:$AE$1003)/AG204</f>
        <v>555.06702587991265</v>
      </c>
      <c r="W204" s="37">
        <f t="array" ref="W204">SUM(_xlfn.NORM.DIST($AD$3:$AD$1003,$L204,$AB204,FALSE)*WindSpeedStep*$AE$3:$AE$1003)/AH204</f>
        <v>556.85955351238636</v>
      </c>
      <c r="Y204" s="1">
        <f t="shared" si="64"/>
        <v>6</v>
      </c>
      <c r="Z204" s="99">
        <f>IF(L204&lt;'Power Curve'!$P$28,'Power Curve'!$Q$28,IF(L204&gt;'Power Curve'!$P$29,'Power Curve'!$Q$29,INDEX(ReferenceTurbulence,Y204)+(L204-INDEX(ReferenceTurbulenceWindSpeed,Y204))*(INDEX(ReferenceTurbulence,Y204+1)-INDEX(ReferenceTurbulence,Y204))/(INDEX(ReferenceTurbulenceWindSpeed,Y204+1)-INDEX(ReferenceTurbulenceWindSpeed,Y204))))</f>
        <v>0.12001270091504444</v>
      </c>
      <c r="AA204" s="100">
        <f t="shared" si="70"/>
        <v>0.82111715357367954</v>
      </c>
      <c r="AB204" s="29">
        <f t="shared" si="71"/>
        <v>0.86142827038302361</v>
      </c>
      <c r="AD204" s="29">
        <f>'Zero Turbulence Curve'!F203</f>
        <v>20.100000000000016</v>
      </c>
      <c r="AE204" s="29">
        <f>'Zero Turbulence Curve'!G203</f>
        <v>1983.8242244089081</v>
      </c>
      <c r="AF204" s="39"/>
      <c r="AG204" s="40">
        <f t="array" ref="AG204">SUM(_xlfn.NORM.DIST($AD$3:$AD$1003,$F204,$AA204,FALSE)*WindSpeedStep)</f>
        <v>1.0000000000000031</v>
      </c>
      <c r="AH204" s="40">
        <f t="array" ref="AH204">SUM(_xlfn.NORM.DIST($AD$3:$AD$1003,$F204,$AB204,FALSE)*WindSpeedStep)</f>
        <v>1.0000000000000036</v>
      </c>
      <c r="AJ204" s="47">
        <f t="shared" si="65"/>
        <v>7</v>
      </c>
      <c r="AK204" s="83" t="b">
        <f>COUNTIF('Power Curve'!$D$2:$D$31,AJ204)&gt;0</f>
        <v>1</v>
      </c>
      <c r="AL204" s="83" t="b">
        <f t="shared" si="66"/>
        <v>0</v>
      </c>
      <c r="AM204" s="83" t="b">
        <f t="shared" si="72"/>
        <v>1</v>
      </c>
      <c r="AN204" s="47" t="str">
        <f t="shared" si="67"/>
        <v>Inner</v>
      </c>
      <c r="AO204" s="48" t="str">
        <f t="shared" si="68"/>
        <v>0.4-0.5</v>
      </c>
      <c r="AP204" s="49" t="str">
        <f t="shared" si="73"/>
        <v>17-18</v>
      </c>
      <c r="AQ204" s="49" t="str">
        <f t="shared" si="74"/>
        <v>Nov</v>
      </c>
      <c r="AR204" s="48" t="str">
        <f t="shared" si="75"/>
        <v>285-295</v>
      </c>
      <c r="AS204" s="49" t="str">
        <f t="shared" si="69"/>
        <v>Inner-TI</v>
      </c>
    </row>
    <row r="205" spans="5:45" x14ac:dyDescent="0.3">
      <c r="E205" s="15">
        <v>40855.75</v>
      </c>
      <c r="F205" s="21">
        <v>8.1</v>
      </c>
      <c r="G205" s="21">
        <v>919.7099914550779</v>
      </c>
      <c r="H205" s="42">
        <v>1.1884072566936255</v>
      </c>
      <c r="I205" s="35">
        <v>287.3</v>
      </c>
      <c r="J205" s="43">
        <v>8.6419753086419748E-2</v>
      </c>
      <c r="K205" s="44">
        <v>0.27783991195360941</v>
      </c>
      <c r="L205" s="26">
        <f t="shared" si="57"/>
        <v>8.0185299250924018</v>
      </c>
      <c r="M205" s="26">
        <f t="shared" si="58"/>
        <v>0.59733962440453192</v>
      </c>
      <c r="N205" s="96">
        <f t="shared" si="59"/>
        <v>9</v>
      </c>
      <c r="O205" s="26">
        <f t="shared" si="60"/>
        <v>9.839783122114195E-3</v>
      </c>
      <c r="P205" s="3">
        <f>IF(L205&gt;'Power Curve'!$C$37,0,INDEX(Ci,$N205,1)*POWER(1-O205,3)+INDEX(Ci,$N205,2)*3*O205*POWER(1-O205,2)+INDEX(Ci,$N205,3)*3*POWER(O205,2)*(1-O205)+INDEX(Ci,$N205,4)*POWER(O205,3))</f>
        <v>883.68714214374006</v>
      </c>
      <c r="Q205" s="3">
        <f>MAX(0,MIN(P205-V205+W205,'Power Curve'!$C$39))</f>
        <v>870.51344218577378</v>
      </c>
      <c r="R205" s="3">
        <f t="shared" si="61"/>
        <v>919.7099914550779</v>
      </c>
      <c r="S205" s="3">
        <f t="shared" si="62"/>
        <v>-49.196549269304114</v>
      </c>
      <c r="T205" s="3">
        <f t="shared" si="63"/>
        <v>49.196549269304114</v>
      </c>
      <c r="V205" s="37">
        <f t="array" ref="V205">SUM(_xlfn.NORM.DIST($AD$3:$AD$1003,$L205,$AA205,FALSE)*WindSpeedStep*$AE$3:$AE$1003)/AG205</f>
        <v>879.50694031830312</v>
      </c>
      <c r="W205" s="37">
        <f t="array" ref="W205">SUM(_xlfn.NORM.DIST($AD$3:$AD$1003,$L205,$AB205,FALSE)*WindSpeedStep*$AE$3:$AE$1003)/AH205</f>
        <v>866.33324036033684</v>
      </c>
      <c r="Y205" s="1">
        <f t="shared" si="64"/>
        <v>8</v>
      </c>
      <c r="Z205" s="99">
        <f>IF(L205&lt;'Power Curve'!$P$28,'Power Curve'!$Q$28,IF(L205&gt;'Power Curve'!$P$29,'Power Curve'!$Q$29,INDEX(ReferenceTurbulence,Y205)+(L205-INDEX(ReferenceTurbulenceWindSpeed,Y205))*(INDEX(ReferenceTurbulence,Y205+1)-INDEX(ReferenceTurbulence,Y205))/(INDEX(ReferenceTurbulenceWindSpeed,Y205+1)-INDEX(ReferenceTurbulenceWindSpeed,Y205))))</f>
        <v>0.11940757916552909</v>
      </c>
      <c r="AA205" s="100">
        <f t="shared" si="70"/>
        <v>0.95747324682163504</v>
      </c>
      <c r="AB205" s="29">
        <f t="shared" si="71"/>
        <v>0.69295937624255322</v>
      </c>
      <c r="AD205" s="29">
        <f>'Zero Turbulence Curve'!F204</f>
        <v>20.200000000000017</v>
      </c>
      <c r="AE205" s="29">
        <f>'Zero Turbulence Curve'!G204</f>
        <v>1984.4525302680572</v>
      </c>
      <c r="AF205" s="39"/>
      <c r="AG205" s="40">
        <f t="array" ref="AG205">SUM(_xlfn.NORM.DIST($AD$3:$AD$1003,$F205,$AA205,FALSE)*WindSpeedStep)</f>
        <v>1.000000000000004</v>
      </c>
      <c r="AH205" s="40">
        <f t="array" ref="AH205">SUM(_xlfn.NORM.DIST($AD$3:$AD$1003,$F205,$AB205,FALSE)*WindSpeedStep)</f>
        <v>1.0000000000000038</v>
      </c>
      <c r="AJ205" s="47">
        <f t="shared" si="65"/>
        <v>8</v>
      </c>
      <c r="AK205" s="83" t="b">
        <f>COUNTIF('Power Curve'!$D$2:$D$31,AJ205)&gt;0</f>
        <v>1</v>
      </c>
      <c r="AL205" s="83" t="b">
        <f t="shared" si="66"/>
        <v>0</v>
      </c>
      <c r="AM205" s="83" t="b">
        <f t="shared" si="72"/>
        <v>1</v>
      </c>
      <c r="AN205" s="47" t="str">
        <f t="shared" si="67"/>
        <v>Outer</v>
      </c>
      <c r="AO205" s="48" t="str">
        <f t="shared" si="68"/>
        <v>0.5-0.6</v>
      </c>
      <c r="AP205" s="49" t="str">
        <f t="shared" si="73"/>
        <v>18-19</v>
      </c>
      <c r="AQ205" s="49" t="str">
        <f t="shared" si="74"/>
        <v>Nov</v>
      </c>
      <c r="AR205" s="48" t="str">
        <f t="shared" si="75"/>
        <v>285-295</v>
      </c>
      <c r="AS205" s="49" t="str">
        <f t="shared" si="69"/>
        <v>HWS-LTI</v>
      </c>
    </row>
    <row r="206" spans="5:45" x14ac:dyDescent="0.3">
      <c r="E206" s="15">
        <v>40855.756944444445</v>
      </c>
      <c r="F206" s="21">
        <v>7.45</v>
      </c>
      <c r="G206" s="21">
        <v>801.01000595092796</v>
      </c>
      <c r="H206" s="42">
        <v>1.188762869627126</v>
      </c>
      <c r="I206" s="35">
        <v>289.89999999999998</v>
      </c>
      <c r="J206" s="43">
        <v>0.12483221476510067</v>
      </c>
      <c r="K206" s="44">
        <v>0.32274867192620288</v>
      </c>
      <c r="L206" s="26">
        <f t="shared" si="57"/>
        <v>7.3758031996809734</v>
      </c>
      <c r="M206" s="26">
        <f t="shared" si="58"/>
        <v>0.49800413711136038</v>
      </c>
      <c r="N206" s="96">
        <f t="shared" si="59"/>
        <v>8</v>
      </c>
      <c r="O206" s="26">
        <f t="shared" si="60"/>
        <v>0.3630156887836915</v>
      </c>
      <c r="P206" s="3">
        <f>IF(L206&gt;'Power Curve'!$C$37,0,INDEX(Ci,$N206,1)*POWER(1-O206,3)+INDEX(Ci,$N206,2)*3*O206*POWER(1-O206,2)+INDEX(Ci,$N206,3)*3*POWER(O206,2)*(1-O206)+INDEX(Ci,$N206,4)*POWER(O206,3))</f>
        <v>696.97251829824165</v>
      </c>
      <c r="Q206" s="3">
        <f>MAX(0,MIN(P206-V206+W206,'Power Curve'!$C$39))</f>
        <v>698.92647644592319</v>
      </c>
      <c r="R206" s="3">
        <f t="shared" si="61"/>
        <v>801.01000595092796</v>
      </c>
      <c r="S206" s="3">
        <f t="shared" si="62"/>
        <v>-102.08352950500478</v>
      </c>
      <c r="T206" s="3">
        <f t="shared" si="63"/>
        <v>102.08352950500478</v>
      </c>
      <c r="V206" s="37">
        <f t="array" ref="V206">SUM(_xlfn.NORM.DIST($AD$3:$AD$1003,$L206,$AA206,FALSE)*WindSpeedStep*$AE$3:$AE$1003)/AG206</f>
        <v>692.27274079982737</v>
      </c>
      <c r="W206" s="37">
        <f t="array" ref="W206">SUM(_xlfn.NORM.DIST($AD$3:$AD$1003,$L206,$AB206,FALSE)*WindSpeedStep*$AE$3:$AE$1003)/AH206</f>
        <v>694.22669894750891</v>
      </c>
      <c r="Y206" s="1">
        <f t="shared" si="64"/>
        <v>7</v>
      </c>
      <c r="Z206" s="99">
        <f>IF(L206&lt;'Power Curve'!$P$28,'Power Curve'!$Q$28,IF(L206&gt;'Power Curve'!$P$29,'Power Curve'!$Q$29,INDEX(ReferenceTurbulence,Y206)+(L206-INDEX(ReferenceTurbulenceWindSpeed,Y206))*(INDEX(ReferenceTurbulence,Y206+1)-INDEX(ReferenceTurbulence,Y206))/(INDEX(ReferenceTurbulenceWindSpeed,Y206+1)-INDEX(ReferenceTurbulenceWindSpeed,Y206))))</f>
        <v>0.11957205104784455</v>
      </c>
      <c r="AA206" s="100">
        <f t="shared" si="70"/>
        <v>0.8819399167111085</v>
      </c>
      <c r="AB206" s="29">
        <f t="shared" si="71"/>
        <v>0.92073784908769196</v>
      </c>
      <c r="AD206" s="29">
        <f>'Zero Turbulence Curve'!F205</f>
        <v>20.300000000000018</v>
      </c>
      <c r="AE206" s="29">
        <f>'Zero Turbulence Curve'!G205</f>
        <v>1985.0808361272066</v>
      </c>
      <c r="AF206" s="39"/>
      <c r="AG206" s="40">
        <f t="array" ref="AG206">SUM(_xlfn.NORM.DIST($AD$3:$AD$1003,$F206,$AA206,FALSE)*WindSpeedStep)</f>
        <v>1.0000000000000038</v>
      </c>
      <c r="AH206" s="40">
        <f t="array" ref="AH206">SUM(_xlfn.NORM.DIST($AD$3:$AD$1003,$F206,$AB206,FALSE)*WindSpeedStep)</f>
        <v>1.0000000000000029</v>
      </c>
      <c r="AJ206" s="47">
        <f t="shared" si="65"/>
        <v>7</v>
      </c>
      <c r="AK206" s="83" t="b">
        <f>COUNTIF('Power Curve'!$D$2:$D$31,AJ206)&gt;0</f>
        <v>1</v>
      </c>
      <c r="AL206" s="83" t="b">
        <f t="shared" si="66"/>
        <v>0</v>
      </c>
      <c r="AM206" s="83" t="b">
        <f t="shared" si="72"/>
        <v>1</v>
      </c>
      <c r="AN206" s="47" t="str">
        <f t="shared" si="67"/>
        <v>Outer</v>
      </c>
      <c r="AO206" s="48" t="str">
        <f t="shared" si="68"/>
        <v>0.4-0.5</v>
      </c>
      <c r="AP206" s="49" t="str">
        <f t="shared" si="73"/>
        <v>18-19</v>
      </c>
      <c r="AQ206" s="49" t="str">
        <f t="shared" si="74"/>
        <v>Nov</v>
      </c>
      <c r="AR206" s="48" t="str">
        <f t="shared" si="75"/>
        <v>285-295</v>
      </c>
      <c r="AS206" s="49" t="str">
        <f t="shared" si="69"/>
        <v>Inner-TI</v>
      </c>
    </row>
    <row r="207" spans="5:45" x14ac:dyDescent="0.3">
      <c r="E207" s="15">
        <v>40855.763888888891</v>
      </c>
      <c r="F207" s="21">
        <v>7.83</v>
      </c>
      <c r="G207" s="21">
        <v>753.56001186370827</v>
      </c>
      <c r="H207" s="42">
        <v>1.1879945496539071</v>
      </c>
      <c r="I207" s="35">
        <v>292.8</v>
      </c>
      <c r="J207" s="43">
        <v>0.10727969348659003</v>
      </c>
      <c r="K207" s="44">
        <v>0.44091989182407382</v>
      </c>
      <c r="L207" s="26">
        <f t="shared" si="57"/>
        <v>7.750348212770656</v>
      </c>
      <c r="M207" s="26">
        <f t="shared" si="58"/>
        <v>0.55589127626007795</v>
      </c>
      <c r="N207" s="96">
        <f t="shared" si="59"/>
        <v>8</v>
      </c>
      <c r="O207" s="26">
        <f t="shared" si="60"/>
        <v>0.73998818932749966</v>
      </c>
      <c r="P207" s="3">
        <f>IF(L207&gt;'Power Curve'!$C$37,0,INDEX(Ci,$N207,1)*POWER(1-O207,3)+INDEX(Ci,$N207,2)*3*O207*POWER(1-O207,2)+INDEX(Ci,$N207,3)*3*POWER(O207,2)*(1-O207)+INDEX(Ci,$N207,4)*POWER(O207,3))</f>
        <v>804.21167394180316</v>
      </c>
      <c r="Q207" s="3">
        <f>MAX(0,MIN(P207-V207+W207,'Power Curve'!$C$39))</f>
        <v>799.36883503856052</v>
      </c>
      <c r="R207" s="3">
        <f t="shared" si="61"/>
        <v>753.56001186370827</v>
      </c>
      <c r="S207" s="3">
        <f t="shared" si="62"/>
        <v>45.80882317485225</v>
      </c>
      <c r="T207" s="3">
        <f t="shared" si="63"/>
        <v>45.80882317485225</v>
      </c>
      <c r="V207" s="37">
        <f t="array" ref="V207">SUM(_xlfn.NORM.DIST($AD$3:$AD$1003,$L207,$AA207,FALSE)*WindSpeedStep*$AE$3:$AE$1003)/AG207</f>
        <v>798.38270933781632</v>
      </c>
      <c r="W207" s="37">
        <f t="array" ref="W207">SUM(_xlfn.NORM.DIST($AD$3:$AD$1003,$L207,$AB207,FALSE)*WindSpeedStep*$AE$3:$AE$1003)/AH207</f>
        <v>793.53987043457369</v>
      </c>
      <c r="Y207" s="1">
        <f t="shared" si="64"/>
        <v>7</v>
      </c>
      <c r="Z207" s="99">
        <f>IF(L207&lt;'Power Curve'!$P$28,'Power Curve'!$Q$28,IF(L207&gt;'Power Curve'!$P$29,'Power Curve'!$Q$29,INDEX(ReferenceTurbulence,Y207)+(L207-INDEX(ReferenceTurbulenceWindSpeed,Y207))*(INDEX(ReferenceTurbulence,Y207+1)-INDEX(ReferenceTurbulence,Y207))/(INDEX(ReferenceTurbulenceWindSpeed,Y207+1)-INDEX(ReferenceTurbulenceWindSpeed,Y207))))</f>
        <v>0.11946802231693474</v>
      </c>
      <c r="AA207" s="100">
        <f t="shared" si="70"/>
        <v>0.92591877324729999</v>
      </c>
      <c r="AB207" s="29">
        <f t="shared" si="71"/>
        <v>0.83145498068037682</v>
      </c>
      <c r="AD207" s="29">
        <f>'Zero Turbulence Curve'!F206</f>
        <v>20.40000000000002</v>
      </c>
      <c r="AE207" s="29">
        <f>'Zero Turbulence Curve'!G206</f>
        <v>1985.7091419863559</v>
      </c>
      <c r="AF207" s="39"/>
      <c r="AG207" s="40">
        <f t="array" ref="AG207">SUM(_xlfn.NORM.DIST($AD$3:$AD$1003,$F207,$AA207,FALSE)*WindSpeedStep)</f>
        <v>1.0000000000000029</v>
      </c>
      <c r="AH207" s="40">
        <f t="array" ref="AH207">SUM(_xlfn.NORM.DIST($AD$3:$AD$1003,$F207,$AB207,FALSE)*WindSpeedStep)</f>
        <v>1.0000000000000033</v>
      </c>
      <c r="AJ207" s="47">
        <f t="shared" si="65"/>
        <v>8</v>
      </c>
      <c r="AK207" s="83" t="b">
        <f>COUNTIF('Power Curve'!$D$2:$D$31,AJ207)&gt;0</f>
        <v>1</v>
      </c>
      <c r="AL207" s="83" t="b">
        <f t="shared" si="66"/>
        <v>0</v>
      </c>
      <c r="AM207" s="83" t="b">
        <f t="shared" si="72"/>
        <v>1</v>
      </c>
      <c r="AN207" s="47" t="str">
        <f t="shared" si="67"/>
        <v>Outer</v>
      </c>
      <c r="AO207" s="48" t="str">
        <f t="shared" si="68"/>
        <v>0.5-0.6</v>
      </c>
      <c r="AP207" s="49" t="str">
        <f t="shared" si="73"/>
        <v>18-19</v>
      </c>
      <c r="AQ207" s="49" t="str">
        <f t="shared" si="74"/>
        <v>Nov</v>
      </c>
      <c r="AR207" s="48" t="str">
        <f t="shared" si="75"/>
        <v>285-295</v>
      </c>
      <c r="AS207" s="49" t="str">
        <f t="shared" si="69"/>
        <v>Inner-TI</v>
      </c>
    </row>
    <row r="208" spans="5:45" x14ac:dyDescent="0.3">
      <c r="E208" s="15">
        <v>40855.770833333336</v>
      </c>
      <c r="F208" s="21">
        <v>7.8</v>
      </c>
      <c r="G208" s="21">
        <v>865.25997161865234</v>
      </c>
      <c r="H208" s="42">
        <v>1.1873550402487607</v>
      </c>
      <c r="I208" s="35">
        <v>296.39999999999998</v>
      </c>
      <c r="J208" s="43">
        <v>0.12820512820512822</v>
      </c>
      <c r="K208" s="44">
        <v>0.33985714672114986</v>
      </c>
      <c r="L208" s="26">
        <f t="shared" si="57"/>
        <v>7.7192677749345524</v>
      </c>
      <c r="M208" s="26">
        <f t="shared" si="58"/>
        <v>0.55108769440223915</v>
      </c>
      <c r="N208" s="96">
        <f t="shared" si="59"/>
        <v>8</v>
      </c>
      <c r="O208" s="26">
        <f t="shared" si="60"/>
        <v>0.70870631409327534</v>
      </c>
      <c r="P208" s="3">
        <f>IF(L208&gt;'Power Curve'!$C$37,0,INDEX(Ci,$N208,1)*POWER(1-O208,3)+INDEX(Ci,$N208,2)*3*O208*POWER(1-O208,2)+INDEX(Ci,$N208,3)*3*POWER(O208,2)*(1-O208)+INDEX(Ci,$N208,4)*POWER(O208,3))</f>
        <v>795.11646665807484</v>
      </c>
      <c r="Q208" s="3">
        <f>MAX(0,MIN(P208-V208+W208,'Power Curve'!$C$39))</f>
        <v>798.83460247634412</v>
      </c>
      <c r="R208" s="3">
        <f t="shared" si="61"/>
        <v>865.25997161865234</v>
      </c>
      <c r="S208" s="3">
        <f t="shared" si="62"/>
        <v>-66.425369142308227</v>
      </c>
      <c r="T208" s="3">
        <f t="shared" si="63"/>
        <v>66.425369142308227</v>
      </c>
      <c r="V208" s="37">
        <f t="array" ref="V208">SUM(_xlfn.NORM.DIST($AD$3:$AD$1003,$L208,$AA208,FALSE)*WindSpeedStep*$AE$3:$AE$1003)/AG208</f>
        <v>789.25984839885041</v>
      </c>
      <c r="W208" s="37">
        <f t="array" ref="W208">SUM(_xlfn.NORM.DIST($AD$3:$AD$1003,$L208,$AB208,FALSE)*WindSpeedStep*$AE$3:$AE$1003)/AH208</f>
        <v>792.97798421711968</v>
      </c>
      <c r="Y208" s="1">
        <f t="shared" si="64"/>
        <v>7</v>
      </c>
      <c r="Z208" s="99">
        <f>IF(L208&lt;'Power Curve'!$P$28,'Power Curve'!$Q$28,IF(L208&gt;'Power Curve'!$P$29,'Power Curve'!$Q$29,INDEX(ReferenceTurbulence,Y208)+(L208-INDEX(ReferenceTurbulenceWindSpeed,Y208))*(INDEX(ReferenceTurbulence,Y208+1)-INDEX(ReferenceTurbulence,Y208))/(INDEX(ReferenceTurbulenceWindSpeed,Y208+1)-INDEX(ReferenceTurbulenceWindSpeed,Y208))))</f>
        <v>0.11947665481340702</v>
      </c>
      <c r="AA208" s="100">
        <f t="shared" si="70"/>
        <v>0.92227229135811206</v>
      </c>
      <c r="AB208" s="29">
        <f t="shared" si="71"/>
        <v>0.98964971473519914</v>
      </c>
      <c r="AD208" s="29">
        <f>'Zero Turbulence Curve'!F207</f>
        <v>20.500000000000021</v>
      </c>
      <c r="AE208" s="29">
        <f>'Zero Turbulence Curve'!G207</f>
        <v>1986.3374478455053</v>
      </c>
      <c r="AF208" s="39"/>
      <c r="AG208" s="40">
        <f t="array" ref="AG208">SUM(_xlfn.NORM.DIST($AD$3:$AD$1003,$F208,$AA208,FALSE)*WindSpeedStep)</f>
        <v>1.000000000000004</v>
      </c>
      <c r="AH208" s="40">
        <f t="array" ref="AH208">SUM(_xlfn.NORM.DIST($AD$3:$AD$1003,$F208,$AB208,FALSE)*WindSpeedStep)</f>
        <v>1.0000000000000022</v>
      </c>
      <c r="AJ208" s="47">
        <f t="shared" si="65"/>
        <v>8</v>
      </c>
      <c r="AK208" s="83" t="b">
        <f>COUNTIF('Power Curve'!$D$2:$D$31,AJ208)&gt;0</f>
        <v>1</v>
      </c>
      <c r="AL208" s="83" t="b">
        <f t="shared" si="66"/>
        <v>0</v>
      </c>
      <c r="AM208" s="83" t="b">
        <f t="shared" si="72"/>
        <v>1</v>
      </c>
      <c r="AN208" s="47" t="str">
        <f t="shared" si="67"/>
        <v>Outer</v>
      </c>
      <c r="AO208" s="48" t="str">
        <f t="shared" si="68"/>
        <v>0.5-0.6</v>
      </c>
      <c r="AP208" s="49" t="str">
        <f t="shared" si="73"/>
        <v>18-19</v>
      </c>
      <c r="AQ208" s="49" t="str">
        <f t="shared" si="74"/>
        <v>Nov</v>
      </c>
      <c r="AR208" s="48" t="str">
        <f t="shared" si="75"/>
        <v>295-305</v>
      </c>
      <c r="AS208" s="49" t="str">
        <f t="shared" si="69"/>
        <v>Inner-TI</v>
      </c>
    </row>
    <row r="209" spans="5:45" x14ac:dyDescent="0.3">
      <c r="E209" s="15">
        <v>40855.777777777781</v>
      </c>
      <c r="F209" s="21">
        <v>8.74</v>
      </c>
      <c r="G209" s="21">
        <v>1155.94995880127</v>
      </c>
      <c r="H209" s="42">
        <v>1.1868865038271299</v>
      </c>
      <c r="I209" s="35">
        <v>297.89999999999998</v>
      </c>
      <c r="J209" s="43">
        <v>0.12128146453089245</v>
      </c>
      <c r="K209" s="44">
        <v>0.39132830200233321</v>
      </c>
      <c r="L209" s="26">
        <f t="shared" si="57"/>
        <v>8.6484006396040165</v>
      </c>
      <c r="M209" s="26">
        <f t="shared" si="58"/>
        <v>0.69468817377076142</v>
      </c>
      <c r="N209" s="96">
        <f t="shared" si="59"/>
        <v>9</v>
      </c>
      <c r="O209" s="26">
        <f t="shared" si="60"/>
        <v>0.63942602686400685</v>
      </c>
      <c r="P209" s="3">
        <f>IF(L209&gt;'Power Curve'!$C$37,0,INDEX(Ci,$N209,1)*POWER(1-O209,3)+INDEX(Ci,$N209,2)*3*O209*POWER(1-O209,2)+INDEX(Ci,$N209,3)*3*POWER(O209,2)*(1-O209)+INDEX(Ci,$N209,4)*POWER(O209,3))</f>
        <v>1080.5651345713718</v>
      </c>
      <c r="Q209" s="3">
        <f>MAX(0,MIN(P209-V209+W209,'Power Curve'!$C$39))</f>
        <v>1080.9770118406873</v>
      </c>
      <c r="R209" s="3">
        <f t="shared" si="61"/>
        <v>1155.94995880127</v>
      </c>
      <c r="S209" s="3">
        <f t="shared" si="62"/>
        <v>-74.972946960582703</v>
      </c>
      <c r="T209" s="3">
        <f t="shared" si="63"/>
        <v>74.972946960582703</v>
      </c>
      <c r="V209" s="37">
        <f t="array" ref="V209">SUM(_xlfn.NORM.DIST($AD$3:$AD$1003,$L209,$AA209,FALSE)*WindSpeedStep*$AE$3:$AE$1003)/AG209</f>
        <v>1085.629203247541</v>
      </c>
      <c r="W209" s="37">
        <f t="array" ref="W209">SUM(_xlfn.NORM.DIST($AD$3:$AD$1003,$L209,$AB209,FALSE)*WindSpeedStep*$AE$3:$AE$1003)/AH209</f>
        <v>1086.0410805168565</v>
      </c>
      <c r="Y209" s="1">
        <f t="shared" si="64"/>
        <v>8</v>
      </c>
      <c r="Z209" s="99">
        <f>IF(L209&lt;'Power Curve'!$P$28,'Power Curve'!$Q$28,IF(L209&gt;'Power Curve'!$P$29,'Power Curve'!$Q$29,INDEX(ReferenceTurbulence,Y209)+(L209-INDEX(ReferenceTurbulenceWindSpeed,Y209))*(INDEX(ReferenceTurbulence,Y209+1)-INDEX(ReferenceTurbulence,Y209))/(INDEX(ReferenceTurbulenceWindSpeed,Y209+1)-INDEX(ReferenceTurbulenceWindSpeed,Y209))))</f>
        <v>0.12013119021556277</v>
      </c>
      <c r="AA209" s="100">
        <f t="shared" si="70"/>
        <v>1.0389426622966649</v>
      </c>
      <c r="AB209" s="29">
        <f t="shared" si="71"/>
        <v>1.0488906954210822</v>
      </c>
      <c r="AD209" s="29">
        <f>'Zero Turbulence Curve'!F208</f>
        <v>20.600000000000023</v>
      </c>
      <c r="AE209" s="29">
        <f>'Zero Turbulence Curve'!G208</f>
        <v>1986.9657537046546</v>
      </c>
      <c r="AF209" s="39"/>
      <c r="AG209" s="40">
        <f t="array" ref="AG209">SUM(_xlfn.NORM.DIST($AD$3:$AD$1003,$F209,$AA209,FALSE)*WindSpeedStep)</f>
        <v>1.0000000000000029</v>
      </c>
      <c r="AH209" s="40">
        <f t="array" ref="AH209">SUM(_xlfn.NORM.DIST($AD$3:$AD$1003,$F209,$AB209,FALSE)*WindSpeedStep)</f>
        <v>1.0000000000000033</v>
      </c>
      <c r="AJ209" s="47">
        <f t="shared" si="65"/>
        <v>9</v>
      </c>
      <c r="AK209" s="83" t="b">
        <f>COUNTIF('Power Curve'!$D$2:$D$31,AJ209)&gt;0</f>
        <v>1</v>
      </c>
      <c r="AL209" s="83" t="b">
        <f t="shared" si="66"/>
        <v>0</v>
      </c>
      <c r="AM209" s="83" t="b">
        <f t="shared" si="72"/>
        <v>1</v>
      </c>
      <c r="AN209" s="47" t="str">
        <f t="shared" si="67"/>
        <v>Outer</v>
      </c>
      <c r="AO209" s="48" t="str">
        <f t="shared" si="68"/>
        <v>0.6-0.7</v>
      </c>
      <c r="AP209" s="49" t="str">
        <f t="shared" si="73"/>
        <v>18-19</v>
      </c>
      <c r="AQ209" s="49" t="str">
        <f t="shared" si="74"/>
        <v>Nov</v>
      </c>
      <c r="AR209" s="48" t="str">
        <f t="shared" si="75"/>
        <v>295-305</v>
      </c>
      <c r="AS209" s="49" t="str">
        <f t="shared" si="69"/>
        <v>Inner-TI</v>
      </c>
    </row>
    <row r="210" spans="5:45" x14ac:dyDescent="0.3">
      <c r="E210" s="15">
        <v>40855.784722222219</v>
      </c>
      <c r="F210" s="21">
        <v>8.3699999999999992</v>
      </c>
      <c r="G210" s="21">
        <v>1033.9999847412107</v>
      </c>
      <c r="H210" s="42">
        <v>1.1869290836897275</v>
      </c>
      <c r="I210" s="35">
        <v>297.5</v>
      </c>
      <c r="J210" s="43">
        <v>0.10633213859020312</v>
      </c>
      <c r="K210" s="44">
        <v>0.40741075708901792</v>
      </c>
      <c r="L210" s="26">
        <f t="shared" si="57"/>
        <v>8.282377457511684</v>
      </c>
      <c r="M210" s="26">
        <f t="shared" si="58"/>
        <v>0.63811811107348582</v>
      </c>
      <c r="N210" s="96">
        <f t="shared" si="59"/>
        <v>9</v>
      </c>
      <c r="O210" s="26">
        <f t="shared" si="60"/>
        <v>0.27356815313408428</v>
      </c>
      <c r="P210" s="3">
        <f>IF(L210&gt;'Power Curve'!$C$37,0,INDEX(Ci,$N210,1)*POWER(1-O210,3)+INDEX(Ci,$N210,2)*3*O210*POWER(1-O210,2)+INDEX(Ci,$N210,3)*3*POWER(O210,2)*(1-O210)+INDEX(Ci,$N210,4)*POWER(O210,3))</f>
        <v>964.3044831430833</v>
      </c>
      <c r="Q210" s="3">
        <f>MAX(0,MIN(P210-V210+W210,'Power Curve'!$C$39))</f>
        <v>958.35008938620012</v>
      </c>
      <c r="R210" s="3">
        <f t="shared" si="61"/>
        <v>1033.9999847412107</v>
      </c>
      <c r="S210" s="3">
        <f t="shared" si="62"/>
        <v>-75.649895355010585</v>
      </c>
      <c r="T210" s="3">
        <f t="shared" si="63"/>
        <v>75.649895355010585</v>
      </c>
      <c r="V210" s="37">
        <f t="array" ref="V210">SUM(_xlfn.NORM.DIST($AD$3:$AD$1003,$L210,$AA210,FALSE)*WindSpeedStep*$AE$3:$AE$1003)/AG210</f>
        <v>963.53544811380289</v>
      </c>
      <c r="W210" s="37">
        <f t="array" ref="W210">SUM(_xlfn.NORM.DIST($AD$3:$AD$1003,$L210,$AB210,FALSE)*WindSpeedStep*$AE$3:$AE$1003)/AH210</f>
        <v>957.58105435691971</v>
      </c>
      <c r="Y210" s="1">
        <f t="shared" si="64"/>
        <v>8</v>
      </c>
      <c r="Z210" s="99">
        <f>IF(L210&lt;'Power Curve'!$P$28,'Power Curve'!$Q$28,IF(L210&gt;'Power Curve'!$P$29,'Power Curve'!$Q$29,INDEX(ReferenceTurbulence,Y210)+(L210-INDEX(ReferenceTurbulenceWindSpeed,Y210))*(INDEX(ReferenceTurbulence,Y210+1)-INDEX(ReferenceTurbulence,Y210))/(INDEX(ReferenceTurbulenceWindSpeed,Y210+1)-INDEX(ReferenceTurbulenceWindSpeed,Y210))))</f>
        <v>0.1197106937342557</v>
      </c>
      <c r="AA210" s="100">
        <f t="shared" si="70"/>
        <v>0.99148915120768466</v>
      </c>
      <c r="AB210" s="29">
        <f t="shared" si="71"/>
        <v>0.88068290766850654</v>
      </c>
      <c r="AD210" s="29">
        <f>'Zero Turbulence Curve'!F209</f>
        <v>20.700000000000024</v>
      </c>
      <c r="AE210" s="29">
        <f>'Zero Turbulence Curve'!G209</f>
        <v>1987.5940595638037</v>
      </c>
      <c r="AF210" s="39"/>
      <c r="AG210" s="40">
        <f t="array" ref="AG210">SUM(_xlfn.NORM.DIST($AD$3:$AD$1003,$F210,$AA210,FALSE)*WindSpeedStep)</f>
        <v>1.0000000000000036</v>
      </c>
      <c r="AH210" s="40">
        <f t="array" ref="AH210">SUM(_xlfn.NORM.DIST($AD$3:$AD$1003,$F210,$AB210,FALSE)*WindSpeedStep)</f>
        <v>1.0000000000000036</v>
      </c>
      <c r="AJ210" s="47">
        <f t="shared" si="65"/>
        <v>8</v>
      </c>
      <c r="AK210" s="83" t="b">
        <f>COUNTIF('Power Curve'!$D$2:$D$31,AJ210)&gt;0</f>
        <v>1</v>
      </c>
      <c r="AL210" s="83" t="b">
        <f t="shared" si="66"/>
        <v>0</v>
      </c>
      <c r="AM210" s="83" t="b">
        <f t="shared" si="72"/>
        <v>1</v>
      </c>
      <c r="AN210" s="47" t="str">
        <f t="shared" si="67"/>
        <v>Outer</v>
      </c>
      <c r="AO210" s="48" t="str">
        <f t="shared" si="68"/>
        <v>0.6-0.7</v>
      </c>
      <c r="AP210" s="49" t="str">
        <f t="shared" si="73"/>
        <v>18-19</v>
      </c>
      <c r="AQ210" s="49" t="str">
        <f t="shared" si="74"/>
        <v>Nov</v>
      </c>
      <c r="AR210" s="48" t="str">
        <f t="shared" si="75"/>
        <v>295-305</v>
      </c>
      <c r="AS210" s="49" t="str">
        <f t="shared" si="69"/>
        <v>Inner-TI</v>
      </c>
    </row>
    <row r="211" spans="5:45" x14ac:dyDescent="0.3">
      <c r="E211" s="15">
        <v>40855.791666666664</v>
      </c>
      <c r="F211" s="21">
        <v>7.06</v>
      </c>
      <c r="G211" s="21">
        <v>685.54997062683105</v>
      </c>
      <c r="H211" s="42">
        <v>1.1881792706104364</v>
      </c>
      <c r="I211" s="35">
        <v>294.39999999999998</v>
      </c>
      <c r="J211" s="43">
        <v>0.12181303116147309</v>
      </c>
      <c r="K211" s="44">
        <v>0.36417224103480889</v>
      </c>
      <c r="L211" s="26">
        <f t="shared" si="57"/>
        <v>6.9885433251852271</v>
      </c>
      <c r="M211" s="26">
        <f t="shared" si="58"/>
        <v>0.43815187514496629</v>
      </c>
      <c r="N211" s="96">
        <f t="shared" si="59"/>
        <v>7</v>
      </c>
      <c r="O211" s="26">
        <f t="shared" si="60"/>
        <v>0.97297837167135182</v>
      </c>
      <c r="P211" s="3">
        <f>IF(L211&gt;'Power Curve'!$C$37,0,INDEX(Ci,$N211,1)*POWER(1-O211,3)+INDEX(Ci,$N211,2)*3*O211*POWER(1-O211,2)+INDEX(Ci,$N211,3)*3*POWER(O211,2)*(1-O211)+INDEX(Ci,$N211,4)*POWER(O211,3))</f>
        <v>593.5023732322212</v>
      </c>
      <c r="Q211" s="3">
        <f>MAX(0,MIN(P211-V211+W211,'Power Curve'!$C$39))</f>
        <v>594.16534746850118</v>
      </c>
      <c r="R211" s="3">
        <f t="shared" si="61"/>
        <v>685.54997062683105</v>
      </c>
      <c r="S211" s="3">
        <f t="shared" si="62"/>
        <v>-91.384623158329873</v>
      </c>
      <c r="T211" s="3">
        <f t="shared" si="63"/>
        <v>91.384623158329873</v>
      </c>
      <c r="V211" s="37">
        <f t="array" ref="V211">SUM(_xlfn.NORM.DIST($AD$3:$AD$1003,$L211,$AA211,FALSE)*WindSpeedStep*$AE$3:$AE$1003)/AG211</f>
        <v>591.11088058629707</v>
      </c>
      <c r="W211" s="37">
        <f t="array" ref="W211">SUM(_xlfn.NORM.DIST($AD$3:$AD$1003,$L211,$AB211,FALSE)*WindSpeedStep*$AE$3:$AE$1003)/AH211</f>
        <v>591.77385482257705</v>
      </c>
      <c r="Y211" s="1">
        <f t="shared" si="64"/>
        <v>6</v>
      </c>
      <c r="Z211" s="99">
        <f>IF(L211&lt;'Power Curve'!$P$28,'Power Curve'!$Q$28,IF(L211&gt;'Power Curve'!$P$29,'Power Curve'!$Q$29,INDEX(ReferenceTurbulence,Y211)+(L211-INDEX(ReferenceTurbulenceWindSpeed,Y211))*(INDEX(ReferenceTurbulence,Y211+1)-INDEX(ReferenceTurbulence,Y211))/(INDEX(ReferenceTurbulenceWindSpeed,Y211+1)-INDEX(ReferenceTurbulenceWindSpeed,Y211))))</f>
        <v>0.11972448026730929</v>
      </c>
      <c r="AA211" s="100">
        <f t="shared" si="70"/>
        <v>0.83669971743337479</v>
      </c>
      <c r="AB211" s="29">
        <f t="shared" si="71"/>
        <v>0.85129564584409279</v>
      </c>
      <c r="AD211" s="29">
        <f>'Zero Turbulence Curve'!F210</f>
        <v>20.800000000000026</v>
      </c>
      <c r="AE211" s="29">
        <f>'Zero Turbulence Curve'!G210</f>
        <v>1988.2223654229531</v>
      </c>
      <c r="AF211" s="39"/>
      <c r="AG211" s="40">
        <f t="array" ref="AG211">SUM(_xlfn.NORM.DIST($AD$3:$AD$1003,$F211,$AA211,FALSE)*WindSpeedStep)</f>
        <v>1.000000000000004</v>
      </c>
      <c r="AH211" s="40">
        <f t="array" ref="AH211">SUM(_xlfn.NORM.DIST($AD$3:$AD$1003,$F211,$AB211,FALSE)*WindSpeedStep)</f>
        <v>1.0000000000000038</v>
      </c>
      <c r="AJ211" s="47">
        <f t="shared" si="65"/>
        <v>7</v>
      </c>
      <c r="AK211" s="83" t="b">
        <f>COUNTIF('Power Curve'!$D$2:$D$31,AJ211)&gt;0</f>
        <v>1</v>
      </c>
      <c r="AL211" s="83" t="b">
        <f t="shared" si="66"/>
        <v>0</v>
      </c>
      <c r="AM211" s="83" t="b">
        <f t="shared" si="72"/>
        <v>1</v>
      </c>
      <c r="AN211" s="47" t="str">
        <f t="shared" si="67"/>
        <v>Outer</v>
      </c>
      <c r="AO211" s="48" t="str">
        <f t="shared" si="68"/>
        <v>0.4-0.5</v>
      </c>
      <c r="AP211" s="49" t="str">
        <f t="shared" si="73"/>
        <v>19-20</v>
      </c>
      <c r="AQ211" s="49" t="str">
        <f t="shared" si="74"/>
        <v>Nov</v>
      </c>
      <c r="AR211" s="48" t="str">
        <f t="shared" si="75"/>
        <v>285-295</v>
      </c>
      <c r="AS211" s="49" t="str">
        <f t="shared" si="69"/>
        <v>Inner-TI</v>
      </c>
    </row>
    <row r="212" spans="5:45" x14ac:dyDescent="0.3">
      <c r="E212" s="15">
        <v>40855.798611111109</v>
      </c>
      <c r="F212" s="21">
        <v>7.69</v>
      </c>
      <c r="G212" s="21">
        <v>813.5200080871582</v>
      </c>
      <c r="H212" s="42">
        <v>1.1879233723792226</v>
      </c>
      <c r="I212" s="35">
        <v>295.3</v>
      </c>
      <c r="J212" s="43">
        <v>0.12353706111833548</v>
      </c>
      <c r="K212" s="44">
        <v>0.44389262048821321</v>
      </c>
      <c r="L212" s="26">
        <f t="shared" si="57"/>
        <v>7.611620362870533</v>
      </c>
      <c r="M212" s="26">
        <f t="shared" si="58"/>
        <v>0.53445043985773089</v>
      </c>
      <c r="N212" s="96">
        <f t="shared" si="59"/>
        <v>8</v>
      </c>
      <c r="O212" s="26">
        <f t="shared" si="60"/>
        <v>0.6003612215552887</v>
      </c>
      <c r="P212" s="3">
        <f>IF(L212&gt;'Power Curve'!$C$37,0,INDEX(Ci,$N212,1)*POWER(1-O212,3)+INDEX(Ci,$N212,2)*3*O212*POWER(1-O212,2)+INDEX(Ci,$N212,3)*3*POWER(O212,2)*(1-O212)+INDEX(Ci,$N212,4)*POWER(O212,3))</f>
        <v>763.85687620868271</v>
      </c>
      <c r="Q212" s="3">
        <f>MAX(0,MIN(P212-V212+W212,'Power Curve'!$C$39))</f>
        <v>765.48547221821457</v>
      </c>
      <c r="R212" s="3">
        <f t="shared" si="61"/>
        <v>813.5200080871582</v>
      </c>
      <c r="S212" s="3">
        <f t="shared" si="62"/>
        <v>-48.034535868943635</v>
      </c>
      <c r="T212" s="3">
        <f t="shared" si="63"/>
        <v>48.034535868943635</v>
      </c>
      <c r="V212" s="37">
        <f t="array" ref="V212">SUM(_xlfn.NORM.DIST($AD$3:$AD$1003,$L212,$AA212,FALSE)*WindSpeedStep*$AE$3:$AE$1003)/AG212</f>
        <v>758.11009215030742</v>
      </c>
      <c r="W212" s="37">
        <f t="array" ref="W212">SUM(_xlfn.NORM.DIST($AD$3:$AD$1003,$L212,$AB212,FALSE)*WindSpeedStep*$AE$3:$AE$1003)/AH212</f>
        <v>759.73868815983928</v>
      </c>
      <c r="Y212" s="1">
        <f t="shared" si="64"/>
        <v>7</v>
      </c>
      <c r="Z212" s="99">
        <f>IF(L212&lt;'Power Curve'!$P$28,'Power Curve'!$Q$28,IF(L212&gt;'Power Curve'!$P$29,'Power Curve'!$Q$29,INDEX(ReferenceTurbulence,Y212)+(L212-INDEX(ReferenceTurbulenceWindSpeed,Y212))*(INDEX(ReferenceTurbulence,Y212+1)-INDEX(ReferenceTurbulence,Y212))/(INDEX(ReferenceTurbulenceWindSpeed,Y212+1)-INDEX(ReferenceTurbulenceWindSpeed,Y212))))</f>
        <v>0.11950655355260092</v>
      </c>
      <c r="AA212" s="100">
        <f t="shared" si="70"/>
        <v>0.90963851651745509</v>
      </c>
      <c r="AB212" s="29">
        <f t="shared" si="71"/>
        <v>0.9403172099775039</v>
      </c>
      <c r="AD212" s="29">
        <f>'Zero Turbulence Curve'!F211</f>
        <v>20.900000000000027</v>
      </c>
      <c r="AE212" s="29">
        <f>'Zero Turbulence Curve'!G211</f>
        <v>1988.8506712821024</v>
      </c>
      <c r="AF212" s="39"/>
      <c r="AG212" s="40">
        <f t="array" ref="AG212">SUM(_xlfn.NORM.DIST($AD$3:$AD$1003,$F212,$AA212,FALSE)*WindSpeedStep)</f>
        <v>1.0000000000000038</v>
      </c>
      <c r="AH212" s="40">
        <f t="array" ref="AH212">SUM(_xlfn.NORM.DIST($AD$3:$AD$1003,$F212,$AB212,FALSE)*WindSpeedStep)</f>
        <v>1.0000000000000033</v>
      </c>
      <c r="AJ212" s="47">
        <f t="shared" si="65"/>
        <v>8</v>
      </c>
      <c r="AK212" s="83" t="b">
        <f>COUNTIF('Power Curve'!$D$2:$D$31,AJ212)&gt;0</f>
        <v>1</v>
      </c>
      <c r="AL212" s="83" t="b">
        <f t="shared" si="66"/>
        <v>0</v>
      </c>
      <c r="AM212" s="83" t="b">
        <f t="shared" si="72"/>
        <v>1</v>
      </c>
      <c r="AN212" s="47" t="str">
        <f t="shared" si="67"/>
        <v>Outer</v>
      </c>
      <c r="AO212" s="48" t="str">
        <f t="shared" si="68"/>
        <v>0.5-0.6</v>
      </c>
      <c r="AP212" s="49" t="str">
        <f t="shared" si="73"/>
        <v>19-20</v>
      </c>
      <c r="AQ212" s="49" t="str">
        <f t="shared" si="74"/>
        <v>Nov</v>
      </c>
      <c r="AR212" s="48" t="str">
        <f t="shared" si="75"/>
        <v>295-305</v>
      </c>
      <c r="AS212" s="49" t="str">
        <f t="shared" si="69"/>
        <v>Inner-TI</v>
      </c>
    </row>
    <row r="213" spans="5:45" x14ac:dyDescent="0.3">
      <c r="E213" s="15">
        <v>40855.805555555555</v>
      </c>
      <c r="F213" s="21">
        <v>7.47</v>
      </c>
      <c r="G213" s="21">
        <v>651.21000957489014</v>
      </c>
      <c r="H213" s="42">
        <v>1.1880513087319908</v>
      </c>
      <c r="I213" s="35">
        <v>295.89999999999998</v>
      </c>
      <c r="J213" s="43">
        <v>0.11244979919678715</v>
      </c>
      <c r="K213" s="44">
        <v>0.48757819479881942</v>
      </c>
      <c r="L213" s="26">
        <f t="shared" si="57"/>
        <v>7.3941281171212978</v>
      </c>
      <c r="M213" s="26">
        <f t="shared" si="58"/>
        <v>0.5008363121735947</v>
      </c>
      <c r="N213" s="96">
        <f t="shared" si="59"/>
        <v>8</v>
      </c>
      <c r="O213" s="26">
        <f t="shared" si="60"/>
        <v>0.38145937300939459</v>
      </c>
      <c r="P213" s="3">
        <f>IF(L213&gt;'Power Curve'!$C$37,0,INDEX(Ci,$N213,1)*POWER(1-O213,3)+INDEX(Ci,$N213,2)*3*O213*POWER(1-O213,2)+INDEX(Ci,$N213,3)*3*POWER(O213,2)*(1-O213)+INDEX(Ci,$N213,4)*POWER(O213,3))</f>
        <v>702.07943553050802</v>
      </c>
      <c r="Q213" s="3">
        <f>MAX(0,MIN(P213-V213+W213,'Power Curve'!$C$39))</f>
        <v>699.55873101744169</v>
      </c>
      <c r="R213" s="3">
        <f t="shared" si="61"/>
        <v>651.21000957489014</v>
      </c>
      <c r="S213" s="3">
        <f t="shared" si="62"/>
        <v>48.34872144255155</v>
      </c>
      <c r="T213" s="3">
        <f t="shared" si="63"/>
        <v>48.34872144255155</v>
      </c>
      <c r="V213" s="37">
        <f t="array" ref="V213">SUM(_xlfn.NORM.DIST($AD$3:$AD$1003,$L213,$AA213,FALSE)*WindSpeedStep*$AE$3:$AE$1003)/AG213</f>
        <v>697.27218053860599</v>
      </c>
      <c r="W213" s="37">
        <f t="array" ref="W213">SUM(_xlfn.NORM.DIST($AD$3:$AD$1003,$L213,$AB213,FALSE)*WindSpeedStep*$AE$3:$AE$1003)/AH213</f>
        <v>694.75147602553966</v>
      </c>
      <c r="Y213" s="1">
        <f t="shared" si="64"/>
        <v>7</v>
      </c>
      <c r="Z213" s="99">
        <f>IF(L213&lt;'Power Curve'!$P$28,'Power Curve'!$Q$28,IF(L213&gt;'Power Curve'!$P$29,'Power Curve'!$Q$29,INDEX(ReferenceTurbulence,Y213)+(L213-INDEX(ReferenceTurbulenceWindSpeed,Y213))*(INDEX(ReferenceTurbulence,Y213+1)-INDEX(ReferenceTurbulence,Y213))/(INDEX(ReferenceTurbulenceWindSpeed,Y213+1)-INDEX(ReferenceTurbulenceWindSpeed,Y213))))</f>
        <v>0.11956696135811774</v>
      </c>
      <c r="AA213" s="100">
        <f t="shared" si="70"/>
        <v>0.88409343085681413</v>
      </c>
      <c r="AB213" s="29">
        <f t="shared" si="71"/>
        <v>0.83146822200560777</v>
      </c>
      <c r="AD213" s="29">
        <f>'Zero Turbulence Curve'!F212</f>
        <v>21.000000000000028</v>
      </c>
      <c r="AE213" s="29">
        <f>'Zero Turbulence Curve'!G212</f>
        <v>1989.4789771412516</v>
      </c>
      <c r="AF213" s="39"/>
      <c r="AG213" s="40">
        <f t="array" ref="AG213">SUM(_xlfn.NORM.DIST($AD$3:$AD$1003,$F213,$AA213,FALSE)*WindSpeedStep)</f>
        <v>1.000000000000004</v>
      </c>
      <c r="AH213" s="40">
        <f t="array" ref="AH213">SUM(_xlfn.NORM.DIST($AD$3:$AD$1003,$F213,$AB213,FALSE)*WindSpeedStep)</f>
        <v>1.0000000000000036</v>
      </c>
      <c r="AJ213" s="47">
        <f t="shared" si="65"/>
        <v>7</v>
      </c>
      <c r="AK213" s="83" t="b">
        <f>COUNTIF('Power Curve'!$D$2:$D$31,AJ213)&gt;0</f>
        <v>1</v>
      </c>
      <c r="AL213" s="83" t="b">
        <f t="shared" si="66"/>
        <v>0</v>
      </c>
      <c r="AM213" s="83" t="b">
        <f t="shared" si="72"/>
        <v>1</v>
      </c>
      <c r="AN213" s="47" t="str">
        <f t="shared" si="67"/>
        <v>Outer</v>
      </c>
      <c r="AO213" s="48" t="str">
        <f t="shared" si="68"/>
        <v>0.5-0.6</v>
      </c>
      <c r="AP213" s="49" t="str">
        <f t="shared" si="73"/>
        <v>19-20</v>
      </c>
      <c r="AQ213" s="49" t="str">
        <f t="shared" si="74"/>
        <v>Nov</v>
      </c>
      <c r="AR213" s="48" t="str">
        <f t="shared" si="75"/>
        <v>295-305</v>
      </c>
      <c r="AS213" s="49" t="str">
        <f t="shared" si="69"/>
        <v>Inner-TI</v>
      </c>
    </row>
    <row r="214" spans="5:45" x14ac:dyDescent="0.3">
      <c r="E214" s="15">
        <v>40855.8125</v>
      </c>
      <c r="F214" s="21">
        <v>8.06</v>
      </c>
      <c r="G214" s="21">
        <v>809.22000885009788</v>
      </c>
      <c r="H214" s="42">
        <v>1.1877102090545018</v>
      </c>
      <c r="I214" s="35">
        <v>296.10000000000002</v>
      </c>
      <c r="J214" s="43">
        <v>0.10794044665012406</v>
      </c>
      <c r="K214" s="44">
        <v>0.44190619739013626</v>
      </c>
      <c r="L214" s="26">
        <f t="shared" si="57"/>
        <v>7.9773719553985716</v>
      </c>
      <c r="M214" s="26">
        <f t="shared" si="58"/>
        <v>0.59097852751235425</v>
      </c>
      <c r="N214" s="96">
        <f t="shared" si="59"/>
        <v>8</v>
      </c>
      <c r="O214" s="26">
        <f t="shared" si="60"/>
        <v>0.96848330994139298</v>
      </c>
      <c r="P214" s="3">
        <f>IF(L214&gt;'Power Curve'!$C$37,0,INDEX(Ci,$N214,1)*POWER(1-O214,3)+INDEX(Ci,$N214,2)*3*O214*POWER(1-O214,2)+INDEX(Ci,$N214,3)*3*POWER(O214,2)*(1-O214)+INDEX(Ci,$N214,4)*POWER(O214,3))</f>
        <v>871.39521376940615</v>
      </c>
      <c r="Q214" s="3">
        <f>MAX(0,MIN(P214-V214+W214,'Power Curve'!$C$39))</f>
        <v>866.46804335287493</v>
      </c>
      <c r="R214" s="3">
        <f t="shared" si="61"/>
        <v>809.22000885009788</v>
      </c>
      <c r="S214" s="3">
        <f t="shared" si="62"/>
        <v>57.248034502777045</v>
      </c>
      <c r="T214" s="3">
        <f t="shared" si="63"/>
        <v>57.248034502777045</v>
      </c>
      <c r="V214" s="37">
        <f t="array" ref="V214">SUM(_xlfn.NORM.DIST($AD$3:$AD$1003,$L214,$AA214,FALSE)*WindSpeedStep*$AE$3:$AE$1003)/AG214</f>
        <v>866.77427215709804</v>
      </c>
      <c r="W214" s="37">
        <f t="array" ref="W214">SUM(_xlfn.NORM.DIST($AD$3:$AD$1003,$L214,$AB214,FALSE)*WindSpeedStep*$AE$3:$AE$1003)/AH214</f>
        <v>861.84710174056681</v>
      </c>
      <c r="Y214" s="1">
        <f t="shared" si="64"/>
        <v>7</v>
      </c>
      <c r="Z214" s="99">
        <f>IF(L214&lt;'Power Curve'!$P$28,'Power Curve'!$Q$28,IF(L214&gt;'Power Curve'!$P$29,'Power Curve'!$Q$29,INDEX(ReferenceTurbulence,Y214)+(L214-INDEX(ReferenceTurbulenceWindSpeed,Y214))*(INDEX(ReferenceTurbulence,Y214+1)-INDEX(ReferenceTurbulence,Y214))/(INDEX(ReferenceTurbulenceWindSpeed,Y214+1)-INDEX(ReferenceTurbulenceWindSpeed,Y214))))</f>
        <v>0.11940496716733562</v>
      </c>
      <c r="AA214" s="100">
        <f t="shared" si="70"/>
        <v>0.95253783641599044</v>
      </c>
      <c r="AB214" s="29">
        <f t="shared" si="71"/>
        <v>0.86108109195989535</v>
      </c>
      <c r="AD214" s="29">
        <f>'Zero Turbulence Curve'!F213</f>
        <v>21.10000000000003</v>
      </c>
      <c r="AE214" s="29">
        <f>'Zero Turbulence Curve'!G213</f>
        <v>1989.4785517646299</v>
      </c>
      <c r="AF214" s="39"/>
      <c r="AG214" s="40">
        <f t="array" ref="AG214">SUM(_xlfn.NORM.DIST($AD$3:$AD$1003,$F214,$AA214,FALSE)*WindSpeedStep)</f>
        <v>1.0000000000000038</v>
      </c>
      <c r="AH214" s="40">
        <f t="array" ref="AH214">SUM(_xlfn.NORM.DIST($AD$3:$AD$1003,$F214,$AB214,FALSE)*WindSpeedStep)</f>
        <v>1.0000000000000033</v>
      </c>
      <c r="AJ214" s="47">
        <f t="shared" si="65"/>
        <v>8</v>
      </c>
      <c r="AK214" s="83" t="b">
        <f>COUNTIF('Power Curve'!$D$2:$D$31,AJ214)&gt;0</f>
        <v>1</v>
      </c>
      <c r="AL214" s="83" t="b">
        <f t="shared" si="66"/>
        <v>0</v>
      </c>
      <c r="AM214" s="83" t="b">
        <f t="shared" si="72"/>
        <v>1</v>
      </c>
      <c r="AN214" s="47" t="str">
        <f t="shared" si="67"/>
        <v>Outer</v>
      </c>
      <c r="AO214" s="48" t="str">
        <f t="shared" si="68"/>
        <v>0.5-0.6</v>
      </c>
      <c r="AP214" s="49" t="str">
        <f t="shared" si="73"/>
        <v>19-20</v>
      </c>
      <c r="AQ214" s="49" t="str">
        <f t="shared" si="74"/>
        <v>Nov</v>
      </c>
      <c r="AR214" s="48" t="str">
        <f t="shared" si="75"/>
        <v>295-305</v>
      </c>
      <c r="AS214" s="49" t="str">
        <f t="shared" si="69"/>
        <v>Inner-TI</v>
      </c>
    </row>
    <row r="215" spans="5:45" x14ac:dyDescent="0.3">
      <c r="E215" s="15">
        <v>40855.819444444445</v>
      </c>
      <c r="F215" s="21">
        <v>7.61</v>
      </c>
      <c r="G215" s="21">
        <v>737.17999839782738</v>
      </c>
      <c r="H215" s="42">
        <v>1.1880086595414556</v>
      </c>
      <c r="I215" s="35">
        <v>301.60000000000002</v>
      </c>
      <c r="J215" s="43">
        <v>0.11957950065703023</v>
      </c>
      <c r="K215" s="44">
        <v>0.38616155567143473</v>
      </c>
      <c r="L215" s="26">
        <f t="shared" si="57"/>
        <v>7.5326160155729367</v>
      </c>
      <c r="M215" s="26">
        <f t="shared" si="58"/>
        <v>0.52224006330607586</v>
      </c>
      <c r="N215" s="96">
        <f t="shared" si="59"/>
        <v>8</v>
      </c>
      <c r="O215" s="26">
        <f t="shared" si="60"/>
        <v>0.52084483416856064</v>
      </c>
      <c r="P215" s="3">
        <f>IF(L215&gt;'Power Curve'!$C$37,0,INDEX(Ci,$N215,1)*POWER(1-O215,3)+INDEX(Ci,$N215,2)*3*O215*POWER(1-O215,2)+INDEX(Ci,$N215,3)*3*POWER(O215,2)*(1-O215)+INDEX(Ci,$N215,4)*POWER(O215,3))</f>
        <v>741.1835896196352</v>
      </c>
      <c r="Q215" s="3">
        <f>MAX(0,MIN(P215-V215+W215,'Power Curve'!$C$39))</f>
        <v>741.2032773236582</v>
      </c>
      <c r="R215" s="3">
        <f t="shared" si="61"/>
        <v>737.17999839782738</v>
      </c>
      <c r="S215" s="3">
        <f t="shared" si="62"/>
        <v>4.023278925830823</v>
      </c>
      <c r="T215" s="3">
        <f t="shared" si="63"/>
        <v>4.023278925830823</v>
      </c>
      <c r="V215" s="37">
        <f t="array" ref="V215">SUM(_xlfn.NORM.DIST($AD$3:$AD$1003,$L215,$AA215,FALSE)*WindSpeedStep*$AE$3:$AE$1003)/AG215</f>
        <v>735.68824975413054</v>
      </c>
      <c r="W215" s="37">
        <f t="array" ref="W215">SUM(_xlfn.NORM.DIST($AD$3:$AD$1003,$L215,$AB215,FALSE)*WindSpeedStep*$AE$3:$AE$1003)/AH215</f>
        <v>735.70793745815354</v>
      </c>
      <c r="Y215" s="1">
        <f t="shared" si="64"/>
        <v>7</v>
      </c>
      <c r="Z215" s="99">
        <f>IF(L215&lt;'Power Curve'!$P$28,'Power Curve'!$Q$28,IF(L215&gt;'Power Curve'!$P$29,'Power Curve'!$Q$29,INDEX(ReferenceTurbulence,Y215)+(L215-INDEX(ReferenceTurbulenceWindSpeed,Y215))*(INDEX(ReferenceTurbulence,Y215+1)-INDEX(ReferenceTurbulence,Y215))/(INDEX(ReferenceTurbulenceWindSpeed,Y215+1)-INDEX(ReferenceTurbulenceWindSpeed,Y215))))</f>
        <v>0.11952849676823189</v>
      </c>
      <c r="AA215" s="100">
        <f t="shared" si="70"/>
        <v>0.90036226907374151</v>
      </c>
      <c r="AB215" s="29">
        <f t="shared" si="71"/>
        <v>0.90074646178336037</v>
      </c>
      <c r="AD215" s="29">
        <f>'Zero Turbulence Curve'!F214</f>
        <v>21.200000000000031</v>
      </c>
      <c r="AE215" s="29">
        <f>'Zero Turbulence Curve'!G214</f>
        <v>1989.4781263880081</v>
      </c>
      <c r="AF215" s="39"/>
      <c r="AG215" s="40">
        <f t="array" ref="AG215">SUM(_xlfn.NORM.DIST($AD$3:$AD$1003,$F215,$AA215,FALSE)*WindSpeedStep)</f>
        <v>1.000000000000004</v>
      </c>
      <c r="AH215" s="40">
        <f t="array" ref="AH215">SUM(_xlfn.NORM.DIST($AD$3:$AD$1003,$F215,$AB215,FALSE)*WindSpeedStep)</f>
        <v>1.0000000000000036</v>
      </c>
      <c r="AJ215" s="47">
        <f t="shared" si="65"/>
        <v>8</v>
      </c>
      <c r="AK215" s="83" t="b">
        <f>COUNTIF('Power Curve'!$D$2:$D$31,AJ215)&gt;0</f>
        <v>1</v>
      </c>
      <c r="AL215" s="83" t="b">
        <f t="shared" si="66"/>
        <v>0</v>
      </c>
      <c r="AM215" s="83" t="b">
        <f t="shared" si="72"/>
        <v>1</v>
      </c>
      <c r="AN215" s="47" t="str">
        <f t="shared" si="67"/>
        <v>Outer</v>
      </c>
      <c r="AO215" s="48" t="str">
        <f t="shared" si="68"/>
        <v>0.5-0.6</v>
      </c>
      <c r="AP215" s="49" t="str">
        <f t="shared" si="73"/>
        <v>19-20</v>
      </c>
      <c r="AQ215" s="49" t="str">
        <f t="shared" si="74"/>
        <v>Nov</v>
      </c>
      <c r="AR215" s="48" t="str">
        <f t="shared" si="75"/>
        <v>295-305</v>
      </c>
      <c r="AS215" s="49" t="str">
        <f t="shared" si="69"/>
        <v>Inner-TI</v>
      </c>
    </row>
    <row r="216" spans="5:45" x14ac:dyDescent="0.3">
      <c r="E216" s="15">
        <v>40855.826388888891</v>
      </c>
      <c r="F216" s="21">
        <v>7.74</v>
      </c>
      <c r="G216" s="21">
        <v>688.760009765625</v>
      </c>
      <c r="H216" s="42">
        <v>1.1873267049463172</v>
      </c>
      <c r="I216" s="35">
        <v>304.2</v>
      </c>
      <c r="J216" s="43">
        <v>0.1020671834625323</v>
      </c>
      <c r="K216" s="44">
        <v>0.58305492359374755</v>
      </c>
      <c r="L216" s="26">
        <f t="shared" si="57"/>
        <v>7.6598278591407913</v>
      </c>
      <c r="M216" s="26">
        <f t="shared" si="58"/>
        <v>0.54190106380700642</v>
      </c>
      <c r="N216" s="96">
        <f t="shared" si="59"/>
        <v>8</v>
      </c>
      <c r="O216" s="26">
        <f t="shared" si="60"/>
        <v>0.64888115848902161</v>
      </c>
      <c r="P216" s="3">
        <f>IF(L216&gt;'Power Curve'!$C$37,0,INDEX(Ci,$N216,1)*POWER(1-O216,3)+INDEX(Ci,$N216,2)*3*O216*POWER(1-O216,2)+INDEX(Ci,$N216,3)*3*POWER(O216,2)*(1-O216)+INDEX(Ci,$N216,4)*POWER(O216,3))</f>
        <v>777.80698008298396</v>
      </c>
      <c r="Q216" s="3">
        <f>MAX(0,MIN(P216-V216+W216,'Power Curve'!$C$39))</f>
        <v>771.29716736922455</v>
      </c>
      <c r="R216" s="3">
        <f t="shared" si="61"/>
        <v>688.760009765625</v>
      </c>
      <c r="S216" s="3">
        <f t="shared" si="62"/>
        <v>82.537157603599553</v>
      </c>
      <c r="T216" s="3">
        <f t="shared" si="63"/>
        <v>82.537157603599553</v>
      </c>
      <c r="V216" s="37">
        <f t="array" ref="V216">SUM(_xlfn.NORM.DIST($AD$3:$AD$1003,$L216,$AA216,FALSE)*WindSpeedStep*$AE$3:$AE$1003)/AG216</f>
        <v>771.97411577868456</v>
      </c>
      <c r="W216" s="37">
        <f t="array" ref="W216">SUM(_xlfn.NORM.DIST($AD$3:$AD$1003,$L216,$AB216,FALSE)*WindSpeedStep*$AE$3:$AE$1003)/AH216</f>
        <v>765.46430306492516</v>
      </c>
      <c r="Y216" s="1">
        <f t="shared" si="64"/>
        <v>7</v>
      </c>
      <c r="Z216" s="99">
        <f>IF(L216&lt;'Power Curve'!$P$28,'Power Curve'!$Q$28,IF(L216&gt;'Power Curve'!$P$29,'Power Curve'!$Q$29,INDEX(ReferenceTurbulence,Y216)+(L216-INDEX(ReferenceTurbulenceWindSpeed,Y216))*(INDEX(ReferenceTurbulence,Y216+1)-INDEX(ReferenceTurbulence,Y216))/(INDEX(ReferenceTurbulenceWindSpeed,Y216+1)-INDEX(ReferenceTurbulenceWindSpeed,Y216))))</f>
        <v>0.11949316406807418</v>
      </c>
      <c r="AA216" s="100">
        <f t="shared" si="70"/>
        <v>0.91529706710551606</v>
      </c>
      <c r="AB216" s="29">
        <f t="shared" si="71"/>
        <v>0.78181705539033919</v>
      </c>
      <c r="AD216" s="29">
        <f>'Zero Turbulence Curve'!F215</f>
        <v>21.300000000000033</v>
      </c>
      <c r="AE216" s="29">
        <f>'Zero Turbulence Curve'!G215</f>
        <v>1989.4777010113864</v>
      </c>
      <c r="AF216" s="39"/>
      <c r="AG216" s="40">
        <f t="array" ref="AG216">SUM(_xlfn.NORM.DIST($AD$3:$AD$1003,$F216,$AA216,FALSE)*WindSpeedStep)</f>
        <v>1.0000000000000036</v>
      </c>
      <c r="AH216" s="40">
        <f t="array" ref="AH216">SUM(_xlfn.NORM.DIST($AD$3:$AD$1003,$F216,$AB216,FALSE)*WindSpeedStep)</f>
        <v>1.0000000000000036</v>
      </c>
      <c r="AJ216" s="47">
        <f t="shared" si="65"/>
        <v>8</v>
      </c>
      <c r="AK216" s="83" t="b">
        <f>COUNTIF('Power Curve'!$D$2:$D$31,AJ216)&gt;0</f>
        <v>1</v>
      </c>
      <c r="AL216" s="83" t="b">
        <f t="shared" si="66"/>
        <v>0</v>
      </c>
      <c r="AM216" s="83" t="b">
        <f t="shared" si="72"/>
        <v>1</v>
      </c>
      <c r="AN216" s="47" t="str">
        <f t="shared" si="67"/>
        <v>Outer</v>
      </c>
      <c r="AO216" s="48" t="str">
        <f t="shared" si="68"/>
        <v>0.5-0.6</v>
      </c>
      <c r="AP216" s="49" t="str">
        <f t="shared" si="73"/>
        <v>19-20</v>
      </c>
      <c r="AQ216" s="49" t="str">
        <f t="shared" si="74"/>
        <v>Nov</v>
      </c>
      <c r="AR216" s="48" t="str">
        <f t="shared" si="75"/>
        <v>295-305</v>
      </c>
      <c r="AS216" s="49" t="str">
        <f t="shared" si="69"/>
        <v>Inner-TI</v>
      </c>
    </row>
    <row r="217" spans="5:45" x14ac:dyDescent="0.3">
      <c r="E217" s="15">
        <v>40855.833333333336</v>
      </c>
      <c r="F217" s="21">
        <v>7.46</v>
      </c>
      <c r="G217" s="21">
        <v>595.349997520447</v>
      </c>
      <c r="H217" s="42">
        <v>1.1861776791835981</v>
      </c>
      <c r="I217" s="35">
        <v>306.7</v>
      </c>
      <c r="J217" s="43">
        <v>8.7131367292225204E-2</v>
      </c>
      <c r="K217" s="44">
        <v>0.6300583307899611</v>
      </c>
      <c r="L217" s="26">
        <f t="shared" si="57"/>
        <v>7.3803458496190197</v>
      </c>
      <c r="M217" s="26">
        <f t="shared" si="58"/>
        <v>0.49870621830287964</v>
      </c>
      <c r="N217" s="96">
        <f t="shared" si="59"/>
        <v>8</v>
      </c>
      <c r="O217" s="26">
        <f t="shared" si="60"/>
        <v>0.36758778037854195</v>
      </c>
      <c r="P217" s="3">
        <f>IF(L217&gt;'Power Curve'!$C$37,0,INDEX(Ci,$N217,1)*POWER(1-O217,3)+INDEX(Ci,$N217,2)*3*O217*POWER(1-O217,2)+INDEX(Ci,$N217,3)*3*POWER(O217,2)*(1-O217)+INDEX(Ci,$N217,4)*POWER(O217,3))</f>
        <v>698.23693856829243</v>
      </c>
      <c r="Q217" s="3">
        <f>MAX(0,MIN(P217-V217+W217,'Power Curve'!$C$39))</f>
        <v>688.25001801451037</v>
      </c>
      <c r="R217" s="3">
        <f t="shared" si="61"/>
        <v>595.349997520447</v>
      </c>
      <c r="S217" s="3">
        <f t="shared" si="62"/>
        <v>92.900020494063369</v>
      </c>
      <c r="T217" s="3">
        <f t="shared" si="63"/>
        <v>92.900020494063369</v>
      </c>
      <c r="V217" s="37">
        <f t="array" ref="V217">SUM(_xlfn.NORM.DIST($AD$3:$AD$1003,$L217,$AA217,FALSE)*WindSpeedStep*$AE$3:$AE$1003)/AG217</f>
        <v>693.51026141007912</v>
      </c>
      <c r="W217" s="37">
        <f t="array" ref="W217">SUM(_xlfn.NORM.DIST($AD$3:$AD$1003,$L217,$AB217,FALSE)*WindSpeedStep*$AE$3:$AE$1003)/AH217</f>
        <v>683.52334085629707</v>
      </c>
      <c r="Y217" s="1">
        <f t="shared" si="64"/>
        <v>7</v>
      </c>
      <c r="Z217" s="99">
        <f>IF(L217&lt;'Power Curve'!$P$28,'Power Curve'!$Q$28,IF(L217&gt;'Power Curve'!$P$29,'Power Curve'!$Q$29,INDEX(ReferenceTurbulence,Y217)+(L217-INDEX(ReferenceTurbulenceWindSpeed,Y217))*(INDEX(ReferenceTurbulence,Y217+1)-INDEX(ReferenceTurbulence,Y217))/(INDEX(ReferenceTurbulenceWindSpeed,Y217+1)-INDEX(ReferenceTurbulenceWindSpeed,Y217))))</f>
        <v>0.11957078934072922</v>
      </c>
      <c r="AA217" s="100">
        <f t="shared" si="70"/>
        <v>0.88247377884652101</v>
      </c>
      <c r="AB217" s="29">
        <f t="shared" si="71"/>
        <v>0.64305962496680469</v>
      </c>
      <c r="AD217" s="29">
        <f>'Zero Turbulence Curve'!F216</f>
        <v>21.400000000000034</v>
      </c>
      <c r="AE217" s="29">
        <f>'Zero Turbulence Curve'!G216</f>
        <v>1989.4772756347647</v>
      </c>
      <c r="AF217" s="39"/>
      <c r="AG217" s="40">
        <f t="array" ref="AG217">SUM(_xlfn.NORM.DIST($AD$3:$AD$1003,$F217,$AA217,FALSE)*WindSpeedStep)</f>
        <v>1.0000000000000036</v>
      </c>
      <c r="AH217" s="40">
        <f t="array" ref="AH217">SUM(_xlfn.NORM.DIST($AD$3:$AD$1003,$F217,$AB217,FALSE)*WindSpeedStep)</f>
        <v>1.0000000000000036</v>
      </c>
      <c r="AJ217" s="47">
        <f t="shared" si="65"/>
        <v>7</v>
      </c>
      <c r="AK217" s="83" t="b">
        <f>COUNTIF('Power Curve'!$D$2:$D$31,AJ217)&gt;0</f>
        <v>1</v>
      </c>
      <c r="AL217" s="83" t="b">
        <f t="shared" si="66"/>
        <v>0</v>
      </c>
      <c r="AM217" s="83" t="b">
        <f t="shared" si="72"/>
        <v>1</v>
      </c>
      <c r="AN217" s="47" t="str">
        <f t="shared" si="67"/>
        <v>Outer</v>
      </c>
      <c r="AO217" s="48" t="str">
        <f t="shared" si="68"/>
        <v>0.4-0.5</v>
      </c>
      <c r="AP217" s="49" t="str">
        <f t="shared" si="73"/>
        <v>20-21</v>
      </c>
      <c r="AQ217" s="49" t="str">
        <f t="shared" si="74"/>
        <v>Nov</v>
      </c>
      <c r="AR217" s="48" t="str">
        <f t="shared" si="75"/>
        <v>305-315</v>
      </c>
      <c r="AS217" s="49" t="str">
        <f t="shared" si="69"/>
        <v>LWS-LTI</v>
      </c>
    </row>
    <row r="218" spans="5:45" x14ac:dyDescent="0.3">
      <c r="E218" s="15">
        <v>40855.840277777781</v>
      </c>
      <c r="F218" s="21">
        <v>7.32</v>
      </c>
      <c r="G218" s="21">
        <v>535.47999268770195</v>
      </c>
      <c r="H218" s="42">
        <v>1.1852855286233432</v>
      </c>
      <c r="I218" s="35">
        <v>302.39999999999998</v>
      </c>
      <c r="J218" s="43">
        <v>7.1038251366120214E-2</v>
      </c>
      <c r="K218" s="44">
        <v>0.45402314015921075</v>
      </c>
      <c r="L218" s="26">
        <f t="shared" si="57"/>
        <v>7.2400246612137575</v>
      </c>
      <c r="M218" s="26">
        <f t="shared" si="58"/>
        <v>0.47701912629830961</v>
      </c>
      <c r="N218" s="96">
        <f t="shared" si="59"/>
        <v>8</v>
      </c>
      <c r="O218" s="26">
        <f t="shared" si="60"/>
        <v>0.2263571474138879</v>
      </c>
      <c r="P218" s="3">
        <f>IF(L218&gt;'Power Curve'!$C$37,0,INDEX(Ci,$N218,1)*POWER(1-O218,3)+INDEX(Ci,$N218,2)*3*O218*POWER(1-O218,2)+INDEX(Ci,$N218,3)*3*POWER(O218,2)*(1-O218)+INDEX(Ci,$N218,4)*POWER(O218,3))</f>
        <v>659.6807066998357</v>
      </c>
      <c r="Q218" s="3">
        <f>MAX(0,MIN(P218-V218+W218,'Power Curve'!$C$39))</f>
        <v>646.56927831360815</v>
      </c>
      <c r="R218" s="3">
        <f t="shared" si="61"/>
        <v>535.47999268770195</v>
      </c>
      <c r="S218" s="3">
        <f t="shared" si="62"/>
        <v>111.0892856259062</v>
      </c>
      <c r="T218" s="3">
        <f t="shared" si="63"/>
        <v>111.0892856259062</v>
      </c>
      <c r="V218" s="37">
        <f t="array" ref="V218">SUM(_xlfn.NORM.DIST($AD$3:$AD$1003,$L218,$AA218,FALSE)*WindSpeedStep*$AE$3:$AE$1003)/AG218</f>
        <v>655.83184023482488</v>
      </c>
      <c r="W218" s="37">
        <f t="array" ref="W218">SUM(_xlfn.NORM.DIST($AD$3:$AD$1003,$L218,$AB218,FALSE)*WindSpeedStep*$AE$3:$AE$1003)/AH218</f>
        <v>642.72041184859734</v>
      </c>
      <c r="Y218" s="1">
        <f t="shared" si="64"/>
        <v>7</v>
      </c>
      <c r="Z218" s="99">
        <f>IF(L218&lt;'Power Curve'!$P$28,'Power Curve'!$Q$28,IF(L218&gt;'Power Curve'!$P$29,'Power Curve'!$Q$29,INDEX(ReferenceTurbulence,Y218)+(L218-INDEX(ReferenceTurbulenceWindSpeed,Y218))*(INDEX(ReferenceTurbulence,Y218+1)-INDEX(ReferenceTurbulence,Y218))/(INDEX(ReferenceTurbulenceWindSpeed,Y218+1)-INDEX(ReferenceTurbulenceWindSpeed,Y218))))</f>
        <v>0.11960976312128804</v>
      </c>
      <c r="AA218" s="100">
        <f t="shared" si="70"/>
        <v>0.86597763472006128</v>
      </c>
      <c r="AB218" s="29">
        <f t="shared" si="71"/>
        <v>0.51431869178021228</v>
      </c>
      <c r="AD218" s="29">
        <f>'Zero Turbulence Curve'!F217</f>
        <v>21.500000000000036</v>
      </c>
      <c r="AE218" s="29">
        <f>'Zero Turbulence Curve'!G217</f>
        <v>1989.476850258143</v>
      </c>
      <c r="AF218" s="39"/>
      <c r="AG218" s="40">
        <f t="array" ref="AG218">SUM(_xlfn.NORM.DIST($AD$3:$AD$1003,$F218,$AA218,FALSE)*WindSpeedStep)</f>
        <v>1.0000000000000036</v>
      </c>
      <c r="AH218" s="40">
        <f t="array" ref="AH218">SUM(_xlfn.NORM.DIST($AD$3:$AD$1003,$F218,$AB218,FALSE)*WindSpeedStep)</f>
        <v>1.0000000000000038</v>
      </c>
      <c r="AJ218" s="47">
        <f t="shared" si="65"/>
        <v>7</v>
      </c>
      <c r="AK218" s="83" t="b">
        <f>COUNTIF('Power Curve'!$D$2:$D$31,AJ218)&gt;0</f>
        <v>1</v>
      </c>
      <c r="AL218" s="83" t="b">
        <f t="shared" si="66"/>
        <v>0</v>
      </c>
      <c r="AM218" s="83" t="b">
        <f t="shared" si="72"/>
        <v>1</v>
      </c>
      <c r="AN218" s="47" t="str">
        <f t="shared" si="67"/>
        <v>Outer</v>
      </c>
      <c r="AO218" s="48" t="str">
        <f t="shared" si="68"/>
        <v>0.4-0.5</v>
      </c>
      <c r="AP218" s="49" t="str">
        <f t="shared" si="73"/>
        <v>20-21</v>
      </c>
      <c r="AQ218" s="49" t="str">
        <f t="shared" si="74"/>
        <v>Nov</v>
      </c>
      <c r="AR218" s="48" t="str">
        <f t="shared" si="75"/>
        <v>295-305</v>
      </c>
      <c r="AS218" s="49" t="str">
        <f t="shared" si="69"/>
        <v>LWS-LTI</v>
      </c>
    </row>
    <row r="219" spans="5:45" x14ac:dyDescent="0.3">
      <c r="E219" s="15">
        <v>40855.847222222219</v>
      </c>
      <c r="F219" s="21">
        <v>6.31</v>
      </c>
      <c r="G219" s="21">
        <v>393.60999679565475</v>
      </c>
      <c r="H219" s="42">
        <v>1.1876391593423556</v>
      </c>
      <c r="I219" s="35">
        <v>297.5</v>
      </c>
      <c r="J219" s="43">
        <v>0.10459587955625992</v>
      </c>
      <c r="K219" s="44">
        <v>0.40282595414137556</v>
      </c>
      <c r="L219" s="26">
        <f t="shared" si="57"/>
        <v>6.24518775209736</v>
      </c>
      <c r="M219" s="26">
        <f t="shared" si="58"/>
        <v>0.32326387505828885</v>
      </c>
      <c r="N219" s="96">
        <f t="shared" si="59"/>
        <v>7</v>
      </c>
      <c r="O219" s="26">
        <f t="shared" si="60"/>
        <v>0.21732305262710697</v>
      </c>
      <c r="P219" s="3">
        <f>IF(L219&gt;'Power Curve'!$C$37,0,INDEX(Ci,$N219,1)*POWER(1-O219,3)+INDEX(Ci,$N219,2)*3*O219*POWER(1-O219,2)+INDEX(Ci,$N219,3)*3*POWER(O219,2)*(1-O219)+INDEX(Ci,$N219,4)*POWER(O219,3))</f>
        <v>412.41245148949935</v>
      </c>
      <c r="Q219" s="3">
        <f>MAX(0,MIN(P219-V219+W219,'Power Curve'!$C$39))</f>
        <v>408.94898145944165</v>
      </c>
      <c r="R219" s="3">
        <f t="shared" si="61"/>
        <v>393.60999679565475</v>
      </c>
      <c r="S219" s="3">
        <f t="shared" si="62"/>
        <v>15.338984663786903</v>
      </c>
      <c r="T219" s="3">
        <f t="shared" si="63"/>
        <v>15.338984663786903</v>
      </c>
      <c r="V219" s="37">
        <f t="array" ref="V219">SUM(_xlfn.NORM.DIST($AD$3:$AD$1003,$L219,$AA219,FALSE)*WindSpeedStep*$AE$3:$AE$1003)/AG219</f>
        <v>420.38488183593307</v>
      </c>
      <c r="W219" s="37">
        <f t="array" ref="W219">SUM(_xlfn.NORM.DIST($AD$3:$AD$1003,$L219,$AB219,FALSE)*WindSpeedStep*$AE$3:$AE$1003)/AH219</f>
        <v>416.92141180587538</v>
      </c>
      <c r="Y219" s="1">
        <f t="shared" si="64"/>
        <v>6</v>
      </c>
      <c r="Z219" s="99">
        <f>IF(L219&lt;'Power Curve'!$P$28,'Power Curve'!$Q$28,IF(L219&gt;'Power Curve'!$P$29,'Power Curve'!$Q$29,INDEX(ReferenceTurbulence,Y219)+(L219-INDEX(ReferenceTurbulenceWindSpeed,Y219))*(INDEX(ReferenceTurbulence,Y219+1)-INDEX(ReferenceTurbulence,Y219))/(INDEX(ReferenceTurbulenceWindSpeed,Y219+1)-INDEX(ReferenceTurbulenceWindSpeed,Y219))))</f>
        <v>0.12118569837968214</v>
      </c>
      <c r="AA219" s="100">
        <f t="shared" si="70"/>
        <v>0.75682743925015583</v>
      </c>
      <c r="AB219" s="29">
        <f t="shared" si="71"/>
        <v>0.65322090592460502</v>
      </c>
      <c r="AD219" s="29">
        <f>'Zero Turbulence Curve'!F218</f>
        <v>21.600000000000037</v>
      </c>
      <c r="AE219" s="29">
        <f>'Zero Turbulence Curve'!G218</f>
        <v>1989.4764248815216</v>
      </c>
      <c r="AF219" s="39"/>
      <c r="AG219" s="40">
        <f t="array" ref="AG219">SUM(_xlfn.NORM.DIST($AD$3:$AD$1003,$F219,$AA219,FALSE)*WindSpeedStep)</f>
        <v>1.0000000000000038</v>
      </c>
      <c r="AH219" s="40">
        <f t="array" ref="AH219">SUM(_xlfn.NORM.DIST($AD$3:$AD$1003,$F219,$AB219,FALSE)*WindSpeedStep)</f>
        <v>1.0000000000000033</v>
      </c>
      <c r="AJ219" s="47">
        <f t="shared" si="65"/>
        <v>6</v>
      </c>
      <c r="AK219" s="83" t="b">
        <f>COUNTIF('Power Curve'!$D$2:$D$31,AJ219)&gt;0</f>
        <v>1</v>
      </c>
      <c r="AL219" s="83" t="b">
        <f t="shared" si="66"/>
        <v>0</v>
      </c>
      <c r="AM219" s="83" t="b">
        <f t="shared" si="72"/>
        <v>1</v>
      </c>
      <c r="AN219" s="47" t="str">
        <f t="shared" si="67"/>
        <v>Outer</v>
      </c>
      <c r="AO219" s="48" t="str">
        <f t="shared" si="68"/>
        <v>0.3-0.4</v>
      </c>
      <c r="AP219" s="49" t="str">
        <f t="shared" si="73"/>
        <v>20-21</v>
      </c>
      <c r="AQ219" s="49" t="str">
        <f t="shared" si="74"/>
        <v>Nov</v>
      </c>
      <c r="AR219" s="48" t="str">
        <f t="shared" si="75"/>
        <v>295-305</v>
      </c>
      <c r="AS219" s="49" t="str">
        <f t="shared" si="69"/>
        <v>Inner-TI</v>
      </c>
    </row>
    <row r="220" spans="5:45" x14ac:dyDescent="0.3">
      <c r="E220" s="15">
        <v>40855.854166666664</v>
      </c>
      <c r="F220" s="21">
        <v>5.98</v>
      </c>
      <c r="G220" s="21">
        <v>322.11000061035116</v>
      </c>
      <c r="H220" s="42">
        <v>1.1875255654360053</v>
      </c>
      <c r="I220" s="35">
        <v>295.39999999999998</v>
      </c>
      <c r="J220" s="43">
        <v>0.1237458193979933</v>
      </c>
      <c r="K220" s="44">
        <v>0.3769188299585961</v>
      </c>
      <c r="L220" s="26">
        <f t="shared" si="57"/>
        <v>5.9183885954236652</v>
      </c>
      <c r="M220" s="26">
        <f t="shared" si="58"/>
        <v>0.27275601193123644</v>
      </c>
      <c r="N220" s="96">
        <f t="shared" si="59"/>
        <v>6</v>
      </c>
      <c r="O220" s="26">
        <f t="shared" si="60"/>
        <v>0.88735748273182713</v>
      </c>
      <c r="P220" s="3">
        <f>IF(L220&gt;'Power Curve'!$C$37,0,INDEX(Ci,$N220,1)*POWER(1-O220,3)+INDEX(Ci,$N220,2)*3*O220*POWER(1-O220,2)+INDEX(Ci,$N220,3)*3*POWER(O220,2)*(1-O220)+INDEX(Ci,$N220,4)*POWER(O220,3))</f>
        <v>348.47271758268988</v>
      </c>
      <c r="Q220" s="3">
        <f>MAX(0,MIN(P220-V220+W220,'Power Curve'!$C$39))</f>
        <v>348.84049962634685</v>
      </c>
      <c r="R220" s="3">
        <f t="shared" si="61"/>
        <v>322.11000061035116</v>
      </c>
      <c r="S220" s="3">
        <f t="shared" si="62"/>
        <v>26.73049901599569</v>
      </c>
      <c r="T220" s="3">
        <f t="shared" si="63"/>
        <v>26.73049901599569</v>
      </c>
      <c r="V220" s="37">
        <f t="array" ref="V220">SUM(_xlfn.NORM.DIST($AD$3:$AD$1003,$L220,$AA220,FALSE)*WindSpeedStep*$AE$3:$AE$1003)/AG220</f>
        <v>354.21222837311018</v>
      </c>
      <c r="W220" s="37">
        <f t="array" ref="W220">SUM(_xlfn.NORM.DIST($AD$3:$AD$1003,$L220,$AB220,FALSE)*WindSpeedStep*$AE$3:$AE$1003)/AH220</f>
        <v>354.58001041676715</v>
      </c>
      <c r="Y220" s="1">
        <f t="shared" si="64"/>
        <v>5</v>
      </c>
      <c r="Z220" s="99">
        <f>IF(L220&lt;'Power Curve'!$P$28,'Power Curve'!$Q$28,IF(L220&gt;'Power Curve'!$P$29,'Power Curve'!$Q$29,INDEX(ReferenceTurbulence,Y220)+(L220-INDEX(ReferenceTurbulenceWindSpeed,Y220))*(INDEX(ReferenceTurbulence,Y220+1)-INDEX(ReferenceTurbulence,Y220))/(INDEX(ReferenceTurbulenceWindSpeed,Y220+1)-INDEX(ReferenceTurbulenceWindSpeed,Y220))))</f>
        <v>0.12117392149536908</v>
      </c>
      <c r="AA220" s="100">
        <f t="shared" si="70"/>
        <v>0.71715435504095493</v>
      </c>
      <c r="AB220" s="29">
        <f t="shared" si="71"/>
        <v>0.73237584625644014</v>
      </c>
      <c r="AD220" s="29">
        <f>'Zero Turbulence Curve'!F219</f>
        <v>21.700000000000038</v>
      </c>
      <c r="AE220" s="29">
        <f>'Zero Turbulence Curve'!G219</f>
        <v>1989.4759995048998</v>
      </c>
      <c r="AF220" s="39"/>
      <c r="AG220" s="40">
        <f t="array" ref="AG220">SUM(_xlfn.NORM.DIST($AD$3:$AD$1003,$F220,$AA220,FALSE)*WindSpeedStep)</f>
        <v>1.0000000000000033</v>
      </c>
      <c r="AH220" s="40">
        <f t="array" ref="AH220">SUM(_xlfn.NORM.DIST($AD$3:$AD$1003,$F220,$AB220,FALSE)*WindSpeedStep)</f>
        <v>1.0000000000000038</v>
      </c>
      <c r="AJ220" s="47">
        <f t="shared" si="65"/>
        <v>6</v>
      </c>
      <c r="AK220" s="83" t="b">
        <f>COUNTIF('Power Curve'!$D$2:$D$31,AJ220)&gt;0</f>
        <v>1</v>
      </c>
      <c r="AL220" s="83" t="b">
        <f t="shared" si="66"/>
        <v>0</v>
      </c>
      <c r="AM220" s="83" t="b">
        <f t="shared" si="72"/>
        <v>1</v>
      </c>
      <c r="AN220" s="47" t="str">
        <f t="shared" si="67"/>
        <v>Outer</v>
      </c>
      <c r="AO220" s="48" t="str">
        <f t="shared" si="68"/>
        <v>0.2-0.3</v>
      </c>
      <c r="AP220" s="49" t="str">
        <f t="shared" si="73"/>
        <v>20-21</v>
      </c>
      <c r="AQ220" s="49" t="str">
        <f t="shared" si="74"/>
        <v>Nov</v>
      </c>
      <c r="AR220" s="48" t="str">
        <f t="shared" si="75"/>
        <v>295-305</v>
      </c>
      <c r="AS220" s="49" t="str">
        <f t="shared" si="69"/>
        <v>Inner-TI</v>
      </c>
    </row>
    <row r="221" spans="5:45" x14ac:dyDescent="0.3">
      <c r="E221" s="15">
        <v>40855.861111111109</v>
      </c>
      <c r="F221" s="21">
        <v>5.87</v>
      </c>
      <c r="G221" s="21">
        <v>210.55001068115229</v>
      </c>
      <c r="H221" s="42">
        <v>1.1872275123939371</v>
      </c>
      <c r="I221" s="35">
        <v>296.10000000000002</v>
      </c>
      <c r="J221" s="43">
        <v>8.8586030664395229E-2</v>
      </c>
      <c r="K221" s="44">
        <v>0.42679943573667239</v>
      </c>
      <c r="L221" s="26">
        <f t="shared" si="57"/>
        <v>5.8090358374597457</v>
      </c>
      <c r="M221" s="26">
        <f t="shared" si="58"/>
        <v>0.25585519068058016</v>
      </c>
      <c r="N221" s="96">
        <f t="shared" si="59"/>
        <v>6</v>
      </c>
      <c r="O221" s="26">
        <f t="shared" si="60"/>
        <v>0.77836364754928977</v>
      </c>
      <c r="P221" s="3">
        <f>IF(L221&gt;'Power Curve'!$C$37,0,INDEX(Ci,$N221,1)*POWER(1-O221,3)+INDEX(Ci,$N221,2)*3*O221*POWER(1-O221,2)+INDEX(Ci,$N221,3)*3*POWER(O221,2)*(1-O221)+INDEX(Ci,$N221,4)*POWER(O221,3))</f>
        <v>329.8089507887521</v>
      </c>
      <c r="Q221" s="3">
        <f>MAX(0,MIN(P221-V221+W221,'Power Curve'!$C$39))</f>
        <v>326.53072540659502</v>
      </c>
      <c r="R221" s="3">
        <f t="shared" si="61"/>
        <v>210.55001068115229</v>
      </c>
      <c r="S221" s="3">
        <f t="shared" si="62"/>
        <v>115.98071472544274</v>
      </c>
      <c r="T221" s="3">
        <f t="shared" si="63"/>
        <v>115.98071472544274</v>
      </c>
      <c r="V221" s="37">
        <f t="array" ref="V221">SUM(_xlfn.NORM.DIST($AD$3:$AD$1003,$L221,$AA221,FALSE)*WindSpeedStep*$AE$3:$AE$1003)/AG221</f>
        <v>333.07761585326563</v>
      </c>
      <c r="W221" s="37">
        <f t="array" ref="W221">SUM(_xlfn.NORM.DIST($AD$3:$AD$1003,$L221,$AB221,FALSE)*WindSpeedStep*$AE$3:$AE$1003)/AH221</f>
        <v>329.79939047110855</v>
      </c>
      <c r="Y221" s="1">
        <f t="shared" si="64"/>
        <v>5</v>
      </c>
      <c r="Z221" s="99">
        <f>IF(L221&lt;'Power Curve'!$P$28,'Power Curve'!$Q$28,IF(L221&gt;'Power Curve'!$P$29,'Power Curve'!$Q$29,INDEX(ReferenceTurbulence,Y221)+(L221-INDEX(ReferenceTurbulenceWindSpeed,Y221))*(INDEX(ReferenceTurbulence,Y221+1)-INDEX(ReferenceTurbulence,Y221))/(INDEX(ReferenceTurbulenceWindSpeed,Y221+1)-INDEX(ReferenceTurbulenceWindSpeed,Y221))))</f>
        <v>0.12075589863988738</v>
      </c>
      <c r="AA221" s="100">
        <f t="shared" si="70"/>
        <v>0.70147534278376233</v>
      </c>
      <c r="AB221" s="29">
        <f t="shared" si="71"/>
        <v>0.51459942682777982</v>
      </c>
      <c r="AD221" s="29">
        <f>'Zero Turbulence Curve'!F220</f>
        <v>21.80000000000004</v>
      </c>
      <c r="AE221" s="29">
        <f>'Zero Turbulence Curve'!G220</f>
        <v>1989.4755741282781</v>
      </c>
      <c r="AF221" s="39"/>
      <c r="AG221" s="40">
        <f t="array" ref="AG221">SUM(_xlfn.NORM.DIST($AD$3:$AD$1003,$F221,$AA221,FALSE)*WindSpeedStep)</f>
        <v>1.0000000000000031</v>
      </c>
      <c r="AH221" s="40">
        <f t="array" ref="AH221">SUM(_xlfn.NORM.DIST($AD$3:$AD$1003,$F221,$AB221,FALSE)*WindSpeedStep)</f>
        <v>1.000000000000004</v>
      </c>
      <c r="AJ221" s="47">
        <f t="shared" si="65"/>
        <v>6</v>
      </c>
      <c r="AK221" s="83" t="b">
        <f>COUNTIF('Power Curve'!$D$2:$D$31,AJ221)&gt;0</f>
        <v>1</v>
      </c>
      <c r="AL221" s="83" t="b">
        <f t="shared" si="66"/>
        <v>0</v>
      </c>
      <c r="AM221" s="83" t="b">
        <f t="shared" si="72"/>
        <v>1</v>
      </c>
      <c r="AN221" s="47" t="str">
        <f t="shared" si="67"/>
        <v>Outer</v>
      </c>
      <c r="AO221" s="48" t="str">
        <f t="shared" si="68"/>
        <v>0.2-0.3</v>
      </c>
      <c r="AP221" s="49" t="str">
        <f t="shared" si="73"/>
        <v>20-21</v>
      </c>
      <c r="AQ221" s="49" t="str">
        <f t="shared" si="74"/>
        <v>Nov</v>
      </c>
      <c r="AR221" s="48" t="str">
        <f t="shared" si="75"/>
        <v>295-305</v>
      </c>
      <c r="AS221" s="49" t="str">
        <f t="shared" si="69"/>
        <v>LWS-LTI</v>
      </c>
    </row>
    <row r="222" spans="5:45" x14ac:dyDescent="0.3">
      <c r="E222" s="15">
        <v>40855.868055555555</v>
      </c>
      <c r="F222" s="21">
        <v>5.13</v>
      </c>
      <c r="G222" s="21">
        <v>156.20999526977531</v>
      </c>
      <c r="H222" s="42">
        <v>1.1877385503649587</v>
      </c>
      <c r="I222" s="35">
        <v>288</v>
      </c>
      <c r="J222" s="43">
        <v>0.10721247563352827</v>
      </c>
      <c r="K222" s="44">
        <v>0.31343466772348277</v>
      </c>
      <c r="L222" s="26">
        <f t="shared" si="57"/>
        <v>5.0774495830516839</v>
      </c>
      <c r="M222" s="26">
        <f t="shared" si="58"/>
        <v>0.14278617673520358</v>
      </c>
      <c r="N222" s="96">
        <f t="shared" si="59"/>
        <v>6</v>
      </c>
      <c r="O222" s="26">
        <f t="shared" si="60"/>
        <v>4.9178640061216201E-2</v>
      </c>
      <c r="P222" s="3">
        <f>IF(L222&gt;'Power Curve'!$C$37,0,INDEX(Ci,$N222,1)*POWER(1-O222,3)+INDEX(Ci,$N222,2)*3*O222*POWER(1-O222,2)+INDEX(Ci,$N222,3)*3*POWER(O222,2)*(1-O222)+INDEX(Ci,$N222,4)*POWER(O222,3))</f>
        <v>219.04541506899309</v>
      </c>
      <c r="Q222" s="3">
        <f>MAX(0,MIN(P222-V222+W222,'Power Curve'!$C$39))</f>
        <v>219.11828391409753</v>
      </c>
      <c r="R222" s="3">
        <f t="shared" si="61"/>
        <v>156.20999526977531</v>
      </c>
      <c r="S222" s="3">
        <f t="shared" si="62"/>
        <v>62.908288644322226</v>
      </c>
      <c r="T222" s="3">
        <f t="shared" si="63"/>
        <v>62.908288644322226</v>
      </c>
      <c r="V222" s="37">
        <f t="array" ref="V222">SUM(_xlfn.NORM.DIST($AD$3:$AD$1003,$L222,$AA222,FALSE)*WindSpeedStep*$AE$3:$AE$1003)/AG222</f>
        <v>199.62949770099243</v>
      </c>
      <c r="W222" s="37">
        <f t="array" ref="W222">SUM(_xlfn.NORM.DIST($AD$3:$AD$1003,$L222,$AB222,FALSE)*WindSpeedStep*$AE$3:$AE$1003)/AH222</f>
        <v>199.70236654609687</v>
      </c>
      <c r="Y222" s="1">
        <f t="shared" si="64"/>
        <v>5</v>
      </c>
      <c r="Z222" s="99">
        <f>IF(L222&lt;'Power Curve'!$P$28,'Power Curve'!$Q$28,IF(L222&gt;'Power Curve'!$P$29,'Power Curve'!$Q$29,INDEX(ReferenceTurbulence,Y222)+(L222-INDEX(ReferenceTurbulenceWindSpeed,Y222))*(INDEX(ReferenceTurbulence,Y222+1)-INDEX(ReferenceTurbulence,Y222))/(INDEX(ReferenceTurbulenceWindSpeed,Y222+1)-INDEX(ReferenceTurbulenceWindSpeed,Y222))))</f>
        <v>0.11795926341282044</v>
      </c>
      <c r="AA222" s="100">
        <f t="shared" si="70"/>
        <v>0.59893221283250886</v>
      </c>
      <c r="AB222" s="29">
        <f t="shared" si="71"/>
        <v>0.54436593970339697</v>
      </c>
      <c r="AD222" s="29">
        <f>'Zero Turbulence Curve'!F221</f>
        <v>21.900000000000041</v>
      </c>
      <c r="AE222" s="29">
        <f>'Zero Turbulence Curve'!G221</f>
        <v>1989.4751487516564</v>
      </c>
      <c r="AF222" s="39"/>
      <c r="AG222" s="40">
        <f t="array" ref="AG222">SUM(_xlfn.NORM.DIST($AD$3:$AD$1003,$F222,$AA222,FALSE)*WindSpeedStep)</f>
        <v>1.0000000000000033</v>
      </c>
      <c r="AH222" s="40">
        <f t="array" ref="AH222">SUM(_xlfn.NORM.DIST($AD$3:$AD$1003,$F222,$AB222,FALSE)*WindSpeedStep)</f>
        <v>1.0000000000000038</v>
      </c>
      <c r="AJ222" s="47">
        <f t="shared" si="65"/>
        <v>5</v>
      </c>
      <c r="AK222" s="83" t="b">
        <f>COUNTIF('Power Curve'!$D$2:$D$31,AJ222)&gt;0</f>
        <v>1</v>
      </c>
      <c r="AL222" s="83" t="b">
        <f t="shared" si="66"/>
        <v>0</v>
      </c>
      <c r="AM222" s="83" t="b">
        <f t="shared" si="72"/>
        <v>1</v>
      </c>
      <c r="AN222" s="47" t="str">
        <f t="shared" si="67"/>
        <v>Outer</v>
      </c>
      <c r="AO222" s="48" t="str">
        <f t="shared" si="68"/>
        <v>0.1-0.2</v>
      </c>
      <c r="AP222" s="49" t="str">
        <f t="shared" si="73"/>
        <v>20-21</v>
      </c>
      <c r="AQ222" s="49" t="str">
        <f t="shared" si="74"/>
        <v>Nov</v>
      </c>
      <c r="AR222" s="48" t="str">
        <f t="shared" si="75"/>
        <v>285-295</v>
      </c>
      <c r="AS222" s="49" t="str">
        <f t="shared" si="69"/>
        <v>Inner-TI</v>
      </c>
    </row>
    <row r="223" spans="5:45" x14ac:dyDescent="0.3">
      <c r="E223" s="15">
        <v>40855.875</v>
      </c>
      <c r="F223" s="21">
        <v>5.64</v>
      </c>
      <c r="G223" s="21">
        <v>269.47000122070318</v>
      </c>
      <c r="H223" s="42">
        <v>1.1892026981497159</v>
      </c>
      <c r="I223" s="35">
        <v>289.39999999999998</v>
      </c>
      <c r="J223" s="43">
        <v>8.6879432624113476E-2</v>
      </c>
      <c r="K223" s="44">
        <v>0.29653926106912964</v>
      </c>
      <c r="L223" s="26">
        <f t="shared" si="57"/>
        <v>5.5845181022870003</v>
      </c>
      <c r="M223" s="26">
        <f t="shared" si="58"/>
        <v>0.22115525095881525</v>
      </c>
      <c r="N223" s="96">
        <f t="shared" si="59"/>
        <v>6</v>
      </c>
      <c r="O223" s="26">
        <f t="shared" si="60"/>
        <v>0.55458283507953099</v>
      </c>
      <c r="P223" s="3">
        <f>IF(L223&gt;'Power Curve'!$C$37,0,INDEX(Ci,$N223,1)*POWER(1-O223,3)+INDEX(Ci,$N223,2)*3*O223*POWER(1-O223,2)+INDEX(Ci,$N223,3)*3*POWER(O223,2)*(1-O223)+INDEX(Ci,$N223,4)*POWER(O223,3))</f>
        <v>294.31816511357346</v>
      </c>
      <c r="Q223" s="3">
        <f>MAX(0,MIN(P223-V223+W223,'Power Curve'!$C$39))</f>
        <v>293.2884947585527</v>
      </c>
      <c r="R223" s="3">
        <f t="shared" si="61"/>
        <v>269.47000122070318</v>
      </c>
      <c r="S223" s="3">
        <f t="shared" si="62"/>
        <v>23.81849353784952</v>
      </c>
      <c r="T223" s="3">
        <f t="shared" si="63"/>
        <v>23.81849353784952</v>
      </c>
      <c r="V223" s="37">
        <f t="array" ref="V223">SUM(_xlfn.NORM.DIST($AD$3:$AD$1003,$L223,$AA223,FALSE)*WindSpeedStep*$AE$3:$AE$1003)/AG223</f>
        <v>291.05913097405363</v>
      </c>
      <c r="W223" s="37">
        <f t="array" ref="W223">SUM(_xlfn.NORM.DIST($AD$3:$AD$1003,$L223,$AB223,FALSE)*WindSpeedStep*$AE$3:$AE$1003)/AH223</f>
        <v>290.02946061903288</v>
      </c>
      <c r="Y223" s="1">
        <f t="shared" si="64"/>
        <v>5</v>
      </c>
      <c r="Z223" s="99">
        <f>IF(L223&lt;'Power Curve'!$P$28,'Power Curve'!$Q$28,IF(L223&gt;'Power Curve'!$P$29,'Power Curve'!$Q$29,INDEX(ReferenceTurbulence,Y223)+(L223-INDEX(ReferenceTurbulenceWindSpeed,Y223))*(INDEX(ReferenceTurbulence,Y223+1)-INDEX(ReferenceTurbulence,Y223))/(INDEX(ReferenceTurbulenceWindSpeed,Y223+1)-INDEX(ReferenceTurbulenceWindSpeed,Y223))))</f>
        <v>0.11989763455482276</v>
      </c>
      <c r="AA223" s="100">
        <f t="shared" si="70"/>
        <v>0.66957051059279904</v>
      </c>
      <c r="AB223" s="29">
        <f t="shared" si="71"/>
        <v>0.48517976420578551</v>
      </c>
      <c r="AD223" s="29">
        <f>'Zero Turbulence Curve'!F222</f>
        <v>22.000000000000043</v>
      </c>
      <c r="AE223" s="29">
        <f>'Zero Turbulence Curve'!G222</f>
        <v>1989.4747233750347</v>
      </c>
      <c r="AF223" s="39"/>
      <c r="AG223" s="40">
        <f t="array" ref="AG223">SUM(_xlfn.NORM.DIST($AD$3:$AD$1003,$F223,$AA223,FALSE)*WindSpeedStep)</f>
        <v>1.0000000000000038</v>
      </c>
      <c r="AH223" s="40">
        <f t="array" ref="AH223">SUM(_xlfn.NORM.DIST($AD$3:$AD$1003,$F223,$AB223,FALSE)*WindSpeedStep)</f>
        <v>1.0000000000000038</v>
      </c>
      <c r="AJ223" s="47">
        <f t="shared" si="65"/>
        <v>6</v>
      </c>
      <c r="AK223" s="83" t="b">
        <f>COUNTIF('Power Curve'!$D$2:$D$31,AJ223)&gt;0</f>
        <v>1</v>
      </c>
      <c r="AL223" s="83" t="b">
        <f t="shared" si="66"/>
        <v>0</v>
      </c>
      <c r="AM223" s="83" t="b">
        <f t="shared" si="72"/>
        <v>1</v>
      </c>
      <c r="AN223" s="47" t="str">
        <f t="shared" si="67"/>
        <v>Outer</v>
      </c>
      <c r="AO223" s="48" t="str">
        <f t="shared" si="68"/>
        <v>0.2-0.3</v>
      </c>
      <c r="AP223" s="49" t="str">
        <f t="shared" si="73"/>
        <v>21-22</v>
      </c>
      <c r="AQ223" s="49" t="str">
        <f t="shared" si="74"/>
        <v>Nov</v>
      </c>
      <c r="AR223" s="48" t="str">
        <f t="shared" si="75"/>
        <v>285-295</v>
      </c>
      <c r="AS223" s="49" t="str">
        <f t="shared" si="69"/>
        <v>LWS-LTI</v>
      </c>
    </row>
    <row r="224" spans="5:45" x14ac:dyDescent="0.3">
      <c r="E224" s="15">
        <v>40855.881944444445</v>
      </c>
      <c r="F224" s="21">
        <v>6.41</v>
      </c>
      <c r="G224" s="21">
        <v>349.5699844360355</v>
      </c>
      <c r="H224" s="42">
        <v>1.1870715869035586</v>
      </c>
      <c r="I224" s="35">
        <v>301.10000000000002</v>
      </c>
      <c r="J224" s="43">
        <v>7.1762870514820595E-2</v>
      </c>
      <c r="K224" s="44">
        <v>0.37767562635753343</v>
      </c>
      <c r="L224" s="26">
        <f t="shared" si="57"/>
        <v>6.3431498313717531</v>
      </c>
      <c r="M224" s="26">
        <f t="shared" si="58"/>
        <v>0.33840423019871801</v>
      </c>
      <c r="N224" s="96">
        <f t="shared" si="59"/>
        <v>7</v>
      </c>
      <c r="O224" s="26">
        <f t="shared" si="60"/>
        <v>0.31690603679823542</v>
      </c>
      <c r="P224" s="3">
        <f>IF(L224&gt;'Power Curve'!$C$37,0,INDEX(Ci,$N224,1)*POWER(1-O224,3)+INDEX(Ci,$N224,2)*3*O224*POWER(1-O224,2)+INDEX(Ci,$N224,3)*3*POWER(O224,2)*(1-O224)+INDEX(Ci,$N224,4)*POWER(O224,3))</f>
        <v>434.10223319264009</v>
      </c>
      <c r="Q224" s="3">
        <f>MAX(0,MIN(P224-V224+W224,'Power Curve'!$C$39))</f>
        <v>423.58457139075739</v>
      </c>
      <c r="R224" s="3">
        <f t="shared" si="61"/>
        <v>349.5699844360355</v>
      </c>
      <c r="S224" s="3">
        <f t="shared" si="62"/>
        <v>74.014586954721892</v>
      </c>
      <c r="T224" s="3">
        <f t="shared" si="63"/>
        <v>74.014586954721892</v>
      </c>
      <c r="V224" s="37">
        <f t="array" ref="V224">SUM(_xlfn.NORM.DIST($AD$3:$AD$1003,$L224,$AA224,FALSE)*WindSpeedStep*$AE$3:$AE$1003)/AG224</f>
        <v>441.20135930933975</v>
      </c>
      <c r="W224" s="37">
        <f t="array" ref="W224">SUM(_xlfn.NORM.DIST($AD$3:$AD$1003,$L224,$AB224,FALSE)*WindSpeedStep*$AE$3:$AE$1003)/AH224</f>
        <v>430.68369750745705</v>
      </c>
      <c r="Y224" s="1">
        <f t="shared" si="64"/>
        <v>6</v>
      </c>
      <c r="Z224" s="99">
        <f>IF(L224&lt;'Power Curve'!$P$28,'Power Curve'!$Q$28,IF(L224&gt;'Power Curve'!$P$29,'Power Curve'!$Q$29,INDEX(ReferenceTurbulence,Y224)+(L224-INDEX(ReferenceTurbulenceWindSpeed,Y224))*(INDEX(ReferenceTurbulence,Y224+1)-INDEX(ReferenceTurbulence,Y224))/(INDEX(ReferenceTurbulenceWindSpeed,Y224+1)-INDEX(ReferenceTurbulenceWindSpeed,Y224))))</f>
        <v>0.12099313378510081</v>
      </c>
      <c r="AA224" s="100">
        <f t="shared" si="70"/>
        <v>0.76747757616610213</v>
      </c>
      <c r="AB224" s="29">
        <f t="shared" si="71"/>
        <v>0.45520264000483723</v>
      </c>
      <c r="AD224" s="29">
        <f>'Zero Turbulence Curve'!F223</f>
        <v>22.100000000000044</v>
      </c>
      <c r="AE224" s="29">
        <f>'Zero Turbulence Curve'!G223</f>
        <v>1989.4745413760531</v>
      </c>
      <c r="AF224" s="39"/>
      <c r="AG224" s="40">
        <f t="array" ref="AG224">SUM(_xlfn.NORM.DIST($AD$3:$AD$1003,$F224,$AA224,FALSE)*WindSpeedStep)</f>
        <v>1.0000000000000038</v>
      </c>
      <c r="AH224" s="40">
        <f t="array" ref="AH224">SUM(_xlfn.NORM.DIST($AD$3:$AD$1003,$F224,$AB224,FALSE)*WindSpeedStep)</f>
        <v>1.0000000000000036</v>
      </c>
      <c r="AJ224" s="47">
        <f t="shared" si="65"/>
        <v>6</v>
      </c>
      <c r="AK224" s="83" t="b">
        <f>COUNTIF('Power Curve'!$D$2:$D$31,AJ224)&gt;0</f>
        <v>1</v>
      </c>
      <c r="AL224" s="83" t="b">
        <f t="shared" si="66"/>
        <v>0</v>
      </c>
      <c r="AM224" s="83" t="b">
        <f t="shared" si="72"/>
        <v>1</v>
      </c>
      <c r="AN224" s="47" t="str">
        <f t="shared" si="67"/>
        <v>Outer</v>
      </c>
      <c r="AO224" s="48" t="str">
        <f t="shared" si="68"/>
        <v>0.3-0.4</v>
      </c>
      <c r="AP224" s="49" t="str">
        <f t="shared" si="73"/>
        <v>21-22</v>
      </c>
      <c r="AQ224" s="49" t="str">
        <f t="shared" si="74"/>
        <v>Nov</v>
      </c>
      <c r="AR224" s="48" t="str">
        <f t="shared" si="75"/>
        <v>295-305</v>
      </c>
      <c r="AS224" s="49" t="str">
        <f t="shared" si="69"/>
        <v>LWS-LTI</v>
      </c>
    </row>
    <row r="225" spans="5:45" x14ac:dyDescent="0.3">
      <c r="E225" s="15">
        <v>40855.888888888891</v>
      </c>
      <c r="F225" s="21">
        <v>5.91</v>
      </c>
      <c r="G225" s="21">
        <v>305.579990386963</v>
      </c>
      <c r="H225" s="42">
        <v>1.1882640681344327</v>
      </c>
      <c r="I225" s="35">
        <v>299.39999999999998</v>
      </c>
      <c r="J225" s="43">
        <v>9.9830795262267333E-2</v>
      </c>
      <c r="K225" s="44">
        <v>0.38304836816275117</v>
      </c>
      <c r="L225" s="26">
        <f t="shared" si="57"/>
        <v>5.8503220364275004</v>
      </c>
      <c r="M225" s="26">
        <f t="shared" si="58"/>
        <v>0.26223610582040024</v>
      </c>
      <c r="N225" s="96">
        <f t="shared" si="59"/>
        <v>6</v>
      </c>
      <c r="O225" s="26">
        <f t="shared" si="60"/>
        <v>0.81951433500693605</v>
      </c>
      <c r="P225" s="3">
        <f>IF(L225&gt;'Power Curve'!$C$37,0,INDEX(Ci,$N225,1)*POWER(1-O225,3)+INDEX(Ci,$N225,2)*3*O225*POWER(1-O225,2)+INDEX(Ci,$N225,3)*3*POWER(O225,2)*(1-O225)+INDEX(Ci,$N225,4)*POWER(O225,3))</f>
        <v>336.72758954970425</v>
      </c>
      <c r="Q225" s="3">
        <f>MAX(0,MIN(P225-V225+W225,'Power Curve'!$C$39))</f>
        <v>334.2915135077327</v>
      </c>
      <c r="R225" s="3">
        <f t="shared" si="61"/>
        <v>305.579990386963</v>
      </c>
      <c r="S225" s="3">
        <f t="shared" si="62"/>
        <v>28.711523120769698</v>
      </c>
      <c r="T225" s="3">
        <f t="shared" si="63"/>
        <v>28.711523120769698</v>
      </c>
      <c r="V225" s="37">
        <f t="array" ref="V225">SUM(_xlfn.NORM.DIST($AD$3:$AD$1003,$L225,$AA225,FALSE)*WindSpeedStep*$AE$3:$AE$1003)/AG225</f>
        <v>340.99911422851636</v>
      </c>
      <c r="W225" s="37">
        <f t="array" ref="W225">SUM(_xlfn.NORM.DIST($AD$3:$AD$1003,$L225,$AB225,FALSE)*WindSpeedStep*$AE$3:$AE$1003)/AH225</f>
        <v>338.56303818654482</v>
      </c>
      <c r="Y225" s="1">
        <f t="shared" si="64"/>
        <v>5</v>
      </c>
      <c r="Z225" s="99">
        <f>IF(L225&lt;'Power Curve'!$P$28,'Power Curve'!$Q$28,IF(L225&gt;'Power Curve'!$P$29,'Power Curve'!$Q$29,INDEX(ReferenceTurbulence,Y225)+(L225-INDEX(ReferenceTurbulenceWindSpeed,Y225))*(INDEX(ReferenceTurbulence,Y225+1)-INDEX(ReferenceTurbulence,Y225))/(INDEX(ReferenceTurbulenceWindSpeed,Y225+1)-INDEX(ReferenceTurbulenceWindSpeed,Y225))))</f>
        <v>0.12091372341820876</v>
      </c>
      <c r="AA225" s="100">
        <f t="shared" si="70"/>
        <v>0.70738422062004658</v>
      </c>
      <c r="AB225" s="29">
        <f t="shared" si="71"/>
        <v>0.5840423014369247</v>
      </c>
      <c r="AD225" s="29">
        <f>'Zero Turbulence Curve'!F224</f>
        <v>22.200000000000045</v>
      </c>
      <c r="AE225" s="29">
        <f>'Zero Turbulence Curve'!G224</f>
        <v>1989.4743593770718</v>
      </c>
      <c r="AF225" s="39"/>
      <c r="AG225" s="40">
        <f t="array" ref="AG225">SUM(_xlfn.NORM.DIST($AD$3:$AD$1003,$F225,$AA225,FALSE)*WindSpeedStep)</f>
        <v>1.0000000000000036</v>
      </c>
      <c r="AH225" s="40">
        <f t="array" ref="AH225">SUM(_xlfn.NORM.DIST($AD$3:$AD$1003,$F225,$AB225,FALSE)*WindSpeedStep)</f>
        <v>1.000000000000004</v>
      </c>
      <c r="AJ225" s="47">
        <f t="shared" si="65"/>
        <v>6</v>
      </c>
      <c r="AK225" s="83" t="b">
        <f>COUNTIF('Power Curve'!$D$2:$D$31,AJ225)&gt;0</f>
        <v>1</v>
      </c>
      <c r="AL225" s="83" t="b">
        <f t="shared" si="66"/>
        <v>0</v>
      </c>
      <c r="AM225" s="83" t="b">
        <f t="shared" si="72"/>
        <v>1</v>
      </c>
      <c r="AN225" s="47" t="str">
        <f t="shared" si="67"/>
        <v>Outer</v>
      </c>
      <c r="AO225" s="48" t="str">
        <f t="shared" si="68"/>
        <v>0.2-0.3</v>
      </c>
      <c r="AP225" s="49" t="str">
        <f t="shared" si="73"/>
        <v>21-22</v>
      </c>
      <c r="AQ225" s="49" t="str">
        <f t="shared" si="74"/>
        <v>Nov</v>
      </c>
      <c r="AR225" s="48" t="str">
        <f t="shared" si="75"/>
        <v>295-305</v>
      </c>
      <c r="AS225" s="49" t="str">
        <f t="shared" si="69"/>
        <v>LWS-LTI</v>
      </c>
    </row>
    <row r="226" spans="5:45" x14ac:dyDescent="0.3">
      <c r="E226" s="15">
        <v>40855.895833333336</v>
      </c>
      <c r="F226" s="21">
        <v>6.13</v>
      </c>
      <c r="G226" s="21">
        <v>339.4499969482423</v>
      </c>
      <c r="H226" s="42">
        <v>1.1892165059888704</v>
      </c>
      <c r="I226" s="35">
        <v>296.2</v>
      </c>
      <c r="J226" s="43">
        <v>8.3197389885807507E-2</v>
      </c>
      <c r="K226" s="44">
        <v>0.37965992145127614</v>
      </c>
      <c r="L226" s="26">
        <f t="shared" si="57"/>
        <v>6.0697213581671159</v>
      </c>
      <c r="M226" s="26">
        <f t="shared" si="58"/>
        <v>0.29614497824646119</v>
      </c>
      <c r="N226" s="96">
        <f t="shared" si="59"/>
        <v>7</v>
      </c>
      <c r="O226" s="26">
        <f t="shared" si="60"/>
        <v>3.8953348158329258E-2</v>
      </c>
      <c r="P226" s="3">
        <f>IF(L226&gt;'Power Curve'!$C$37,0,INDEX(Ci,$N226,1)*POWER(1-O226,3)+INDEX(Ci,$N226,2)*3*O226*POWER(1-O226,2)+INDEX(Ci,$N226,3)*3*POWER(O226,2)*(1-O226)+INDEX(Ci,$N226,4)*POWER(O226,3))</f>
        <v>376.36483700837664</v>
      </c>
      <c r="Q226" s="3">
        <f>MAX(0,MIN(P226-V226+W226,'Power Curve'!$C$39))</f>
        <v>369.81771405051563</v>
      </c>
      <c r="R226" s="3">
        <f t="shared" si="61"/>
        <v>339.4499969482423</v>
      </c>
      <c r="S226" s="3">
        <f t="shared" si="62"/>
        <v>30.367717102273332</v>
      </c>
      <c r="T226" s="3">
        <f t="shared" si="63"/>
        <v>30.367717102273332</v>
      </c>
      <c r="V226" s="37">
        <f t="array" ref="V226">SUM(_xlfn.NORM.DIST($AD$3:$AD$1003,$L226,$AA226,FALSE)*WindSpeedStep*$AE$3:$AE$1003)/AG226</f>
        <v>384.29141742514776</v>
      </c>
      <c r="W226" s="37">
        <f t="array" ref="W226">SUM(_xlfn.NORM.DIST($AD$3:$AD$1003,$L226,$AB226,FALSE)*WindSpeedStep*$AE$3:$AE$1003)/AH226</f>
        <v>377.74429446728675</v>
      </c>
      <c r="Y226" s="1">
        <f t="shared" si="64"/>
        <v>6</v>
      </c>
      <c r="Z226" s="99">
        <f>IF(L226&lt;'Power Curve'!$P$28,'Power Curve'!$Q$28,IF(L226&gt;'Power Curve'!$P$29,'Power Curve'!$Q$29,INDEX(ReferenceTurbulence,Y226)+(L226-INDEX(ReferenceTurbulenceWindSpeed,Y226))*(INDEX(ReferenceTurbulence,Y226+1)-INDEX(ReferenceTurbulence,Y226))/(INDEX(ReferenceTurbulenceWindSpeed,Y226+1)-INDEX(ReferenceTurbulenceWindSpeed,Y226))))</f>
        <v>0.1215306136291348</v>
      </c>
      <c r="AA226" s="100">
        <f t="shared" si="70"/>
        <v>0.73765696121591506</v>
      </c>
      <c r="AB226" s="29">
        <f t="shared" si="71"/>
        <v>0.50498497433364264</v>
      </c>
      <c r="AD226" s="29">
        <f>'Zero Turbulence Curve'!F225</f>
        <v>22.300000000000047</v>
      </c>
      <c r="AE226" s="29">
        <f>'Zero Turbulence Curve'!G225</f>
        <v>1989.4741773780902</v>
      </c>
      <c r="AF226" s="39"/>
      <c r="AG226" s="40">
        <f t="array" ref="AG226">SUM(_xlfn.NORM.DIST($AD$3:$AD$1003,$F226,$AA226,FALSE)*WindSpeedStep)</f>
        <v>1.0000000000000033</v>
      </c>
      <c r="AH226" s="40">
        <f t="array" ref="AH226">SUM(_xlfn.NORM.DIST($AD$3:$AD$1003,$F226,$AB226,FALSE)*WindSpeedStep)</f>
        <v>1.000000000000004</v>
      </c>
      <c r="AJ226" s="47">
        <f t="shared" si="65"/>
        <v>6</v>
      </c>
      <c r="AK226" s="83" t="b">
        <f>COUNTIF('Power Curve'!$D$2:$D$31,AJ226)&gt;0</f>
        <v>1</v>
      </c>
      <c r="AL226" s="83" t="b">
        <f t="shared" si="66"/>
        <v>0</v>
      </c>
      <c r="AM226" s="83" t="b">
        <f t="shared" si="72"/>
        <v>1</v>
      </c>
      <c r="AN226" s="47" t="str">
        <f t="shared" si="67"/>
        <v>Outer</v>
      </c>
      <c r="AO226" s="48" t="str">
        <f t="shared" si="68"/>
        <v>0.2-0.3</v>
      </c>
      <c r="AP226" s="49" t="str">
        <f t="shared" si="73"/>
        <v>21-22</v>
      </c>
      <c r="AQ226" s="49" t="str">
        <f t="shared" si="74"/>
        <v>Nov</v>
      </c>
      <c r="AR226" s="48" t="str">
        <f t="shared" si="75"/>
        <v>295-305</v>
      </c>
      <c r="AS226" s="49" t="str">
        <f t="shared" si="69"/>
        <v>LWS-LTI</v>
      </c>
    </row>
    <row r="227" spans="5:45" x14ac:dyDescent="0.3">
      <c r="E227" s="15">
        <v>40855.902777777781</v>
      </c>
      <c r="F227" s="21">
        <v>6.09</v>
      </c>
      <c r="G227" s="21">
        <v>378.59998703002947</v>
      </c>
      <c r="H227" s="42">
        <v>1.1880224269845714</v>
      </c>
      <c r="I227" s="35">
        <v>297.2</v>
      </c>
      <c r="J227" s="43">
        <v>0.11001642036124795</v>
      </c>
      <c r="K227" s="44">
        <v>0.41970140959817975</v>
      </c>
      <c r="L227" s="26">
        <f t="shared" si="57"/>
        <v>6.0280957607073935</v>
      </c>
      <c r="M227" s="26">
        <f t="shared" si="58"/>
        <v>0.28971160797562945</v>
      </c>
      <c r="N227" s="96">
        <f t="shared" si="59"/>
        <v>6</v>
      </c>
      <c r="O227" s="26">
        <f t="shared" si="60"/>
        <v>0.99670456198174751</v>
      </c>
      <c r="P227" s="3">
        <f>IF(L227&gt;'Power Curve'!$C$37,0,INDEX(Ci,$N227,1)*POWER(1-O227,3)+INDEX(Ci,$N227,2)*3*O227*POWER(1-O227,2)+INDEX(Ci,$N227,3)*3*POWER(O227,2)*(1-O227)+INDEX(Ci,$N227,4)*POWER(O227,3))</f>
        <v>368.41541366631066</v>
      </c>
      <c r="Q227" s="3">
        <f>MAX(0,MIN(P227-V227+W227,'Power Curve'!$C$39))</f>
        <v>366.51888589382048</v>
      </c>
      <c r="R227" s="3">
        <f t="shared" si="61"/>
        <v>378.59998703002947</v>
      </c>
      <c r="S227" s="3">
        <f t="shared" si="62"/>
        <v>-12.081101136208986</v>
      </c>
      <c r="T227" s="3">
        <f t="shared" si="63"/>
        <v>12.081101136208986</v>
      </c>
      <c r="V227" s="37">
        <f t="array" ref="V227">SUM(_xlfn.NORM.DIST($AD$3:$AD$1003,$L227,$AA227,FALSE)*WindSpeedStep*$AE$3:$AE$1003)/AG227</f>
        <v>375.9395647497177</v>
      </c>
      <c r="W227" s="37">
        <f t="array" ref="W227">SUM(_xlfn.NORM.DIST($AD$3:$AD$1003,$L227,$AB227,FALSE)*WindSpeedStep*$AE$3:$AE$1003)/AH227</f>
        <v>374.04303697722753</v>
      </c>
      <c r="Y227" s="1">
        <f t="shared" si="64"/>
        <v>5</v>
      </c>
      <c r="Z227" s="99">
        <f>IF(L227&lt;'Power Curve'!$P$28,'Power Curve'!$Q$28,IF(L227&gt;'Power Curve'!$P$29,'Power Curve'!$Q$29,INDEX(ReferenceTurbulence,Y227)+(L227-INDEX(ReferenceTurbulenceWindSpeed,Y227))*(INDEX(ReferenceTurbulence,Y227+1)-INDEX(ReferenceTurbulence,Y227))/(INDEX(ReferenceTurbulenceWindSpeed,Y227+1)-INDEX(ReferenceTurbulenceWindSpeed,Y227))))</f>
        <v>0.12159329914393135</v>
      </c>
      <c r="AA227" s="100">
        <f t="shared" si="70"/>
        <v>0.73297605109995856</v>
      </c>
      <c r="AB227" s="29">
        <f t="shared" si="71"/>
        <v>0.66318951718784136</v>
      </c>
      <c r="AD227" s="29">
        <f>'Zero Turbulence Curve'!F226</f>
        <v>22.400000000000048</v>
      </c>
      <c r="AE227" s="29">
        <f>'Zero Turbulence Curve'!G226</f>
        <v>1989.4739953791086</v>
      </c>
      <c r="AF227" s="39"/>
      <c r="AG227" s="40">
        <f t="array" ref="AG227">SUM(_xlfn.NORM.DIST($AD$3:$AD$1003,$F227,$AA227,FALSE)*WindSpeedStep)</f>
        <v>1.0000000000000036</v>
      </c>
      <c r="AH227" s="40">
        <f t="array" ref="AH227">SUM(_xlfn.NORM.DIST($AD$3:$AD$1003,$F227,$AB227,FALSE)*WindSpeedStep)</f>
        <v>1.0000000000000036</v>
      </c>
      <c r="AJ227" s="47">
        <f t="shared" si="65"/>
        <v>6</v>
      </c>
      <c r="AK227" s="83" t="b">
        <f>COUNTIF('Power Curve'!$D$2:$D$31,AJ227)&gt;0</f>
        <v>1</v>
      </c>
      <c r="AL227" s="83" t="b">
        <f t="shared" si="66"/>
        <v>0</v>
      </c>
      <c r="AM227" s="83" t="b">
        <f t="shared" si="72"/>
        <v>1</v>
      </c>
      <c r="AN227" s="47" t="str">
        <f t="shared" si="67"/>
        <v>Outer</v>
      </c>
      <c r="AO227" s="48" t="str">
        <f t="shared" si="68"/>
        <v>0.2-0.3</v>
      </c>
      <c r="AP227" s="49" t="str">
        <f t="shared" si="73"/>
        <v>21-22</v>
      </c>
      <c r="AQ227" s="49" t="str">
        <f t="shared" si="74"/>
        <v>Nov</v>
      </c>
      <c r="AR227" s="48" t="str">
        <f t="shared" si="75"/>
        <v>295-305</v>
      </c>
      <c r="AS227" s="49" t="str">
        <f t="shared" si="69"/>
        <v>Inner-TI</v>
      </c>
    </row>
    <row r="228" spans="5:45" x14ac:dyDescent="0.3">
      <c r="E228" s="15">
        <v>40855.909722222219</v>
      </c>
      <c r="F228" s="21">
        <v>6.35</v>
      </c>
      <c r="G228" s="21">
        <v>375.06999969482411</v>
      </c>
      <c r="H228" s="42">
        <v>1.1863207544075276</v>
      </c>
      <c r="I228" s="35">
        <v>299.10000000000002</v>
      </c>
      <c r="J228" s="43">
        <v>0.10708661417322836</v>
      </c>
      <c r="K228" s="44">
        <v>0.37442275808208086</v>
      </c>
      <c r="L228" s="26">
        <f t="shared" si="57"/>
        <v>6.28245044805979</v>
      </c>
      <c r="M228" s="26">
        <f t="shared" si="58"/>
        <v>0.32902294483855327</v>
      </c>
      <c r="N228" s="96">
        <f t="shared" si="59"/>
        <v>7</v>
      </c>
      <c r="O228" s="26">
        <f t="shared" si="60"/>
        <v>0.25520230641271147</v>
      </c>
      <c r="P228" s="3">
        <f>IF(L228&gt;'Power Curve'!$C$37,0,INDEX(Ci,$N228,1)*POWER(1-O228,3)+INDEX(Ci,$N228,2)*3*O228*POWER(1-O228,2)+INDEX(Ci,$N228,3)*3*POWER(O228,2)*(1-O228)+INDEX(Ci,$N228,4)*POWER(O228,3))</f>
        <v>420.54324328018112</v>
      </c>
      <c r="Q228" s="3">
        <f>MAX(0,MIN(P228-V228+W228,'Power Curve'!$C$39))</f>
        <v>417.5109516462004</v>
      </c>
      <c r="R228" s="3">
        <f t="shared" si="61"/>
        <v>375.06999969482411</v>
      </c>
      <c r="S228" s="3">
        <f t="shared" si="62"/>
        <v>42.440951951376292</v>
      </c>
      <c r="T228" s="3">
        <f t="shared" si="63"/>
        <v>42.440951951376292</v>
      </c>
      <c r="V228" s="37">
        <f t="array" ref="V228">SUM(_xlfn.NORM.DIST($AD$3:$AD$1003,$L228,$AA228,FALSE)*WindSpeedStep*$AE$3:$AE$1003)/AG228</f>
        <v>428.24530030980617</v>
      </c>
      <c r="W228" s="37">
        <f t="array" ref="W228">SUM(_xlfn.NORM.DIST($AD$3:$AD$1003,$L228,$AB228,FALSE)*WindSpeedStep*$AE$3:$AE$1003)/AH228</f>
        <v>425.21300867582545</v>
      </c>
      <c r="Y228" s="1">
        <f t="shared" si="64"/>
        <v>6</v>
      </c>
      <c r="Z228" s="99">
        <f>IF(L228&lt;'Power Curve'!$P$28,'Power Curve'!$Q$28,IF(L228&gt;'Power Curve'!$P$29,'Power Curve'!$Q$29,INDEX(ReferenceTurbulence,Y228)+(L228-INDEX(ReferenceTurbulenceWindSpeed,Y228))*(INDEX(ReferenceTurbulence,Y228+1)-INDEX(ReferenceTurbulence,Y228))/(INDEX(ReferenceTurbulenceWindSpeed,Y228+1)-INDEX(ReferenceTurbulenceWindSpeed,Y228))))</f>
        <v>0.12111245089459238</v>
      </c>
      <c r="AA228" s="100">
        <f t="shared" si="70"/>
        <v>0.76088297138835126</v>
      </c>
      <c r="AB228" s="29">
        <f t="shared" si="71"/>
        <v>0.67276634719380435</v>
      </c>
      <c r="AD228" s="29">
        <f>'Zero Turbulence Curve'!F227</f>
        <v>22.50000000000005</v>
      </c>
      <c r="AE228" s="29">
        <f>'Zero Turbulence Curve'!G227</f>
        <v>1989.473813380127</v>
      </c>
      <c r="AF228" s="39"/>
      <c r="AG228" s="40">
        <f t="array" ref="AG228">SUM(_xlfn.NORM.DIST($AD$3:$AD$1003,$F228,$AA228,FALSE)*WindSpeedStep)</f>
        <v>1.0000000000000031</v>
      </c>
      <c r="AH228" s="40">
        <f t="array" ref="AH228">SUM(_xlfn.NORM.DIST($AD$3:$AD$1003,$F228,$AB228,FALSE)*WindSpeedStep)</f>
        <v>1.0000000000000033</v>
      </c>
      <c r="AJ228" s="47">
        <f t="shared" si="65"/>
        <v>6</v>
      </c>
      <c r="AK228" s="83" t="b">
        <f>COUNTIF('Power Curve'!$D$2:$D$31,AJ228)&gt;0</f>
        <v>1</v>
      </c>
      <c r="AL228" s="83" t="b">
        <f t="shared" si="66"/>
        <v>0</v>
      </c>
      <c r="AM228" s="83" t="b">
        <f t="shared" si="72"/>
        <v>1</v>
      </c>
      <c r="AN228" s="47" t="str">
        <f t="shared" si="67"/>
        <v>Outer</v>
      </c>
      <c r="AO228" s="48" t="str">
        <f t="shared" si="68"/>
        <v>0.3-0.4</v>
      </c>
      <c r="AP228" s="49" t="str">
        <f t="shared" si="73"/>
        <v>21-22</v>
      </c>
      <c r="AQ228" s="49" t="str">
        <f t="shared" si="74"/>
        <v>Nov</v>
      </c>
      <c r="AR228" s="48" t="str">
        <f t="shared" si="75"/>
        <v>295-305</v>
      </c>
      <c r="AS228" s="49" t="str">
        <f t="shared" si="69"/>
        <v>Inner-TI</v>
      </c>
    </row>
    <row r="229" spans="5:45" x14ac:dyDescent="0.3">
      <c r="E229" s="15">
        <v>40855.916666666664</v>
      </c>
      <c r="F229" s="21">
        <v>6.17</v>
      </c>
      <c r="G229" s="21">
        <v>373.79999160766602</v>
      </c>
      <c r="H229" s="42">
        <v>1.1841158549529121</v>
      </c>
      <c r="I229" s="35">
        <v>302.5</v>
      </c>
      <c r="J229" s="43">
        <v>7.1312803889789306E-2</v>
      </c>
      <c r="K229" s="44">
        <v>0.30871184175741961</v>
      </c>
      <c r="L229" s="26">
        <f t="shared" si="57"/>
        <v>6.1005810290002271</v>
      </c>
      <c r="M229" s="26">
        <f t="shared" si="58"/>
        <v>0.30091443985232752</v>
      </c>
      <c r="N229" s="96">
        <f t="shared" si="59"/>
        <v>7</v>
      </c>
      <c r="O229" s="26">
        <f t="shared" si="60"/>
        <v>7.0323630770360801E-2</v>
      </c>
      <c r="P229" s="3">
        <f>IF(L229&gt;'Power Curve'!$C$37,0,INDEX(Ci,$N229,1)*POWER(1-O229,3)+INDEX(Ci,$N229,2)*3*O229*POWER(1-O229,2)+INDEX(Ci,$N229,3)*3*POWER(O229,2)*(1-O229)+INDEX(Ci,$N229,4)*POWER(O229,3))</f>
        <v>382.41566693827906</v>
      </c>
      <c r="Q229" s="3">
        <f>MAX(0,MIN(P229-V229+W229,'Power Curve'!$C$39))</f>
        <v>373.52663685623008</v>
      </c>
      <c r="R229" s="3">
        <f t="shared" si="61"/>
        <v>373.79999160766602</v>
      </c>
      <c r="S229" s="3">
        <f t="shared" si="62"/>
        <v>-0.27335475143593158</v>
      </c>
      <c r="T229" s="3">
        <f t="shared" si="63"/>
        <v>0.27335475143593158</v>
      </c>
      <c r="V229" s="37">
        <f t="array" ref="V229">SUM(_xlfn.NORM.DIST($AD$3:$AD$1003,$L229,$AA229,FALSE)*WindSpeedStep*$AE$3:$AE$1003)/AG229</f>
        <v>390.53226157325025</v>
      </c>
      <c r="W229" s="37">
        <f t="array" ref="W229">SUM(_xlfn.NORM.DIST($AD$3:$AD$1003,$L229,$AB229,FALSE)*WindSpeedStep*$AE$3:$AE$1003)/AH229</f>
        <v>381.64323149120128</v>
      </c>
      <c r="Y229" s="1">
        <f t="shared" si="64"/>
        <v>6</v>
      </c>
      <c r="Z229" s="99">
        <f>IF(L229&lt;'Power Curve'!$P$28,'Power Curve'!$Q$28,IF(L229&gt;'Power Curve'!$P$29,'Power Curve'!$Q$29,INDEX(ReferenceTurbulence,Y229)+(L229-INDEX(ReferenceTurbulenceWindSpeed,Y229))*(INDEX(ReferenceTurbulence,Y229+1)-INDEX(ReferenceTurbulence,Y229))/(INDEX(ReferenceTurbulenceWindSpeed,Y229+1)-INDEX(ReferenceTurbulenceWindSpeed,Y229))))</f>
        <v>0.12146995260553355</v>
      </c>
      <c r="AA229" s="100">
        <f t="shared" si="70"/>
        <v>0.74103728845887462</v>
      </c>
      <c r="AB229" s="29">
        <f t="shared" si="71"/>
        <v>0.43504953853486222</v>
      </c>
      <c r="AD229" s="29">
        <f>'Zero Turbulence Curve'!F228</f>
        <v>22.600000000000051</v>
      </c>
      <c r="AE229" s="29">
        <f>'Zero Turbulence Curve'!G228</f>
        <v>1989.4736313811457</v>
      </c>
      <c r="AF229" s="39"/>
      <c r="AG229" s="40">
        <f t="array" ref="AG229">SUM(_xlfn.NORM.DIST($AD$3:$AD$1003,$F229,$AA229,FALSE)*WindSpeedStep)</f>
        <v>1.0000000000000033</v>
      </c>
      <c r="AH229" s="40">
        <f t="array" ref="AH229">SUM(_xlfn.NORM.DIST($AD$3:$AD$1003,$F229,$AB229,FALSE)*WindSpeedStep)</f>
        <v>1.0000000000000038</v>
      </c>
      <c r="AJ229" s="47">
        <f t="shared" si="65"/>
        <v>6</v>
      </c>
      <c r="AK229" s="83" t="b">
        <f>COUNTIF('Power Curve'!$D$2:$D$31,AJ229)&gt;0</f>
        <v>1</v>
      </c>
      <c r="AL229" s="83" t="b">
        <f t="shared" si="66"/>
        <v>0</v>
      </c>
      <c r="AM229" s="83" t="b">
        <f t="shared" si="72"/>
        <v>1</v>
      </c>
      <c r="AN229" s="47" t="str">
        <f t="shared" si="67"/>
        <v>Outer</v>
      </c>
      <c r="AO229" s="48" t="str">
        <f t="shared" si="68"/>
        <v>0.3-0.4</v>
      </c>
      <c r="AP229" s="49" t="str">
        <f t="shared" si="73"/>
        <v>22-23</v>
      </c>
      <c r="AQ229" s="49" t="str">
        <f t="shared" si="74"/>
        <v>Nov</v>
      </c>
      <c r="AR229" s="48" t="str">
        <f t="shared" si="75"/>
        <v>295-305</v>
      </c>
      <c r="AS229" s="49" t="str">
        <f t="shared" si="69"/>
        <v>LWS-LTI</v>
      </c>
    </row>
    <row r="230" spans="5:45" x14ac:dyDescent="0.3">
      <c r="E230" s="15">
        <v>40855.958333333336</v>
      </c>
      <c r="F230" s="21">
        <v>5.0599999999999996</v>
      </c>
      <c r="G230" s="21">
        <v>165.00999450683591</v>
      </c>
      <c r="H230" s="42">
        <v>1.1854016252368889</v>
      </c>
      <c r="I230" s="35">
        <v>310</v>
      </c>
      <c r="J230" s="43">
        <v>8.3003952569169967E-2</v>
      </c>
      <c r="K230" s="44">
        <v>0.64195820685065808</v>
      </c>
      <c r="L230" s="26">
        <f t="shared" si="57"/>
        <v>5.0048798964822003</v>
      </c>
      <c r="M230" s="26">
        <f t="shared" si="58"/>
        <v>0.13157029774172024</v>
      </c>
      <c r="N230" s="96">
        <f t="shared" si="59"/>
        <v>5</v>
      </c>
      <c r="O230" s="26">
        <f t="shared" si="60"/>
        <v>0.97343799375100226</v>
      </c>
      <c r="P230" s="3">
        <f>IF(L230&gt;'Power Curve'!$C$37,0,INDEX(Ci,$N230,1)*POWER(1-O230,3)+INDEX(Ci,$N230,2)*3*O230*POWER(1-O230,2)+INDEX(Ci,$N230,3)*3*POWER(O230,2)*(1-O230)+INDEX(Ci,$N230,4)*POWER(O230,3))</f>
        <v>207.8136381914465</v>
      </c>
      <c r="Q230" s="3">
        <f>MAX(0,MIN(P230-V230+W230,'Power Curve'!$C$39))</f>
        <v>209.21144442610668</v>
      </c>
      <c r="R230" s="3">
        <f t="shared" si="61"/>
        <v>165.00999450683591</v>
      </c>
      <c r="S230" s="3">
        <f t="shared" si="62"/>
        <v>44.201449919270772</v>
      </c>
      <c r="T230" s="3">
        <f t="shared" si="63"/>
        <v>44.201449919270772</v>
      </c>
      <c r="V230" s="37">
        <f t="array" ref="V230">SUM(_xlfn.NORM.DIST($AD$3:$AD$1003,$L230,$AA230,FALSE)*WindSpeedStep*$AE$3:$AE$1003)/AG230</f>
        <v>186.58033651555289</v>
      </c>
      <c r="W230" s="37">
        <f t="array" ref="W230">SUM(_xlfn.NORM.DIST($AD$3:$AD$1003,$L230,$AB230,FALSE)*WindSpeedStep*$AE$3:$AE$1003)/AH230</f>
        <v>187.97814275021307</v>
      </c>
      <c r="Y230" s="1">
        <f t="shared" si="64"/>
        <v>4</v>
      </c>
      <c r="Z230" s="99">
        <f>IF(L230&lt;'Power Curve'!$P$28,'Power Curve'!$Q$28,IF(L230&gt;'Power Curve'!$P$29,'Power Curve'!$Q$29,INDEX(ReferenceTurbulence,Y230)+(L230-INDEX(ReferenceTurbulenceWindSpeed,Y230))*(INDEX(ReferenceTurbulence,Y230+1)-INDEX(ReferenceTurbulence,Y230))/(INDEX(ReferenceTurbulenceWindSpeed,Y230+1)-INDEX(ReferenceTurbulenceWindSpeed,Y230))))</f>
        <v>0.11775369802021324</v>
      </c>
      <c r="AA230" s="100">
        <f t="shared" si="70"/>
        <v>0.58934311595780109</v>
      </c>
      <c r="AB230" s="29">
        <f t="shared" si="71"/>
        <v>0.41542481354200084</v>
      </c>
      <c r="AD230" s="29">
        <f>'Zero Turbulence Curve'!F229</f>
        <v>22.700000000000053</v>
      </c>
      <c r="AE230" s="29">
        <f>'Zero Turbulence Curve'!G229</f>
        <v>1989.4734493821641</v>
      </c>
      <c r="AF230" s="39"/>
      <c r="AG230" s="40">
        <f t="array" ref="AG230">SUM(_xlfn.NORM.DIST($AD$3:$AD$1003,$F230,$AA230,FALSE)*WindSpeedStep)</f>
        <v>1.0000000000000042</v>
      </c>
      <c r="AH230" s="40">
        <f t="array" ref="AH230">SUM(_xlfn.NORM.DIST($AD$3:$AD$1003,$F230,$AB230,FALSE)*WindSpeedStep)</f>
        <v>1.0000000000000042</v>
      </c>
      <c r="AJ230" s="47">
        <f t="shared" si="65"/>
        <v>5</v>
      </c>
      <c r="AK230" s="83" t="b">
        <f>COUNTIF('Power Curve'!$D$2:$D$31,AJ230)&gt;0</f>
        <v>1</v>
      </c>
      <c r="AL230" s="83" t="b">
        <f t="shared" si="66"/>
        <v>0</v>
      </c>
      <c r="AM230" s="83" t="b">
        <f t="shared" si="72"/>
        <v>1</v>
      </c>
      <c r="AN230" s="47" t="str">
        <f t="shared" si="67"/>
        <v>Outer</v>
      </c>
      <c r="AO230" s="48" t="str">
        <f t="shared" si="68"/>
        <v>0.1-0.2</v>
      </c>
      <c r="AP230" s="49" t="str">
        <f t="shared" si="73"/>
        <v>23-24</v>
      </c>
      <c r="AQ230" s="49" t="str">
        <f t="shared" si="74"/>
        <v>Nov</v>
      </c>
      <c r="AR230" s="48" t="str">
        <f t="shared" si="75"/>
        <v>305-315</v>
      </c>
      <c r="AS230" s="49" t="str">
        <f t="shared" si="69"/>
        <v>LWS-LTI</v>
      </c>
    </row>
    <row r="231" spans="5:45" x14ac:dyDescent="0.3">
      <c r="E231" s="15">
        <v>40855.965277777781</v>
      </c>
      <c r="F231" s="21">
        <v>4.84</v>
      </c>
      <c r="G231" s="21">
        <v>153.77999496459981</v>
      </c>
      <c r="H231" s="42">
        <v>1.186590126343021</v>
      </c>
      <c r="I231" s="35">
        <v>310.2</v>
      </c>
      <c r="J231" s="43">
        <v>6.4049586776859499E-2</v>
      </c>
      <c r="K231" s="44">
        <v>0.51270085555640554</v>
      </c>
      <c r="L231" s="26">
        <f t="shared" si="57"/>
        <v>4.7888758195681653</v>
      </c>
      <c r="M231" s="26">
        <f t="shared" si="58"/>
        <v>9.818617134829509E-2</v>
      </c>
      <c r="N231" s="96">
        <f t="shared" si="59"/>
        <v>5</v>
      </c>
      <c r="O231" s="26">
        <f t="shared" si="60"/>
        <v>0.72644168262672859</v>
      </c>
      <c r="P231" s="3">
        <f>IF(L231&gt;'Power Curve'!$C$37,0,INDEX(Ci,$N231,1)*POWER(1-O231,3)+INDEX(Ci,$N231,2)*3*O231*POWER(1-O231,2)+INDEX(Ci,$N231,3)*3*POWER(O231,2)*(1-O231)+INDEX(Ci,$N231,4)*POWER(O231,3))</f>
        <v>171.27315103640947</v>
      </c>
      <c r="Q231" s="3">
        <f>MAX(0,MIN(P231-V231+W231,'Power Curve'!$C$39))</f>
        <v>170.39079545163483</v>
      </c>
      <c r="R231" s="3">
        <f t="shared" si="61"/>
        <v>153.77999496459981</v>
      </c>
      <c r="S231" s="3">
        <f t="shared" si="62"/>
        <v>16.610800487035021</v>
      </c>
      <c r="T231" s="3">
        <f t="shared" si="63"/>
        <v>16.610800487035021</v>
      </c>
      <c r="V231" s="37">
        <f t="array" ref="V231">SUM(_xlfn.NORM.DIST($AD$3:$AD$1003,$L231,$AA231,FALSE)*WindSpeedStep*$AE$3:$AE$1003)/AG231</f>
        <v>147.68760847005572</v>
      </c>
      <c r="W231" s="37">
        <f t="array" ref="W231">SUM(_xlfn.NORM.DIST($AD$3:$AD$1003,$L231,$AB231,FALSE)*WindSpeedStep*$AE$3:$AE$1003)/AH231</f>
        <v>146.80525288528108</v>
      </c>
      <c r="Y231" s="1">
        <f t="shared" si="64"/>
        <v>4</v>
      </c>
      <c r="Z231" s="99">
        <f>IF(L231&lt;'Power Curve'!$P$28,'Power Curve'!$Q$28,IF(L231&gt;'Power Curve'!$P$29,'Power Curve'!$Q$29,INDEX(ReferenceTurbulence,Y231)+(L231-INDEX(ReferenceTurbulenceWindSpeed,Y231))*(INDEX(ReferenceTurbulence,Y231+1)-INDEX(ReferenceTurbulence,Y231))/(INDEX(ReferenceTurbulenceWindSpeed,Y231+1)-INDEX(ReferenceTurbulenceWindSpeed,Y231))))</f>
        <v>0.11759607219309066</v>
      </c>
      <c r="AA231" s="100">
        <f t="shared" si="70"/>
        <v>0.56315298660168422</v>
      </c>
      <c r="AB231" s="29">
        <f t="shared" si="71"/>
        <v>0.30672551736903536</v>
      </c>
      <c r="AD231" s="29">
        <f>'Zero Turbulence Curve'!F230</f>
        <v>22.800000000000054</v>
      </c>
      <c r="AE231" s="29">
        <f>'Zero Turbulence Curve'!G230</f>
        <v>1989.4732673831825</v>
      </c>
      <c r="AF231" s="39"/>
      <c r="AG231" s="40">
        <f t="array" ref="AG231">SUM(_xlfn.NORM.DIST($AD$3:$AD$1003,$F231,$AA231,FALSE)*WindSpeedStep)</f>
        <v>1.0000000000000033</v>
      </c>
      <c r="AH231" s="40">
        <f t="array" ref="AH231">SUM(_xlfn.NORM.DIST($AD$3:$AD$1003,$F231,$AB231,FALSE)*WindSpeedStep)</f>
        <v>1.0000000000000033</v>
      </c>
      <c r="AJ231" s="47">
        <f t="shared" si="65"/>
        <v>5</v>
      </c>
      <c r="AK231" s="83" t="b">
        <f>COUNTIF('Power Curve'!$D$2:$D$31,AJ231)&gt;0</f>
        <v>1</v>
      </c>
      <c r="AL231" s="83" t="b">
        <f t="shared" si="66"/>
        <v>0</v>
      </c>
      <c r="AM231" s="83" t="b">
        <f t="shared" si="72"/>
        <v>1</v>
      </c>
      <c r="AN231" s="47" t="str">
        <f t="shared" si="67"/>
        <v>Outer</v>
      </c>
      <c r="AO231" s="48" t="str">
        <f t="shared" si="68"/>
        <v>0.0-0.1</v>
      </c>
      <c r="AP231" s="49" t="str">
        <f t="shared" si="73"/>
        <v>23-24</v>
      </c>
      <c r="AQ231" s="49" t="str">
        <f t="shared" si="74"/>
        <v>Nov</v>
      </c>
      <c r="AR231" s="48" t="str">
        <f t="shared" si="75"/>
        <v>305-315</v>
      </c>
      <c r="AS231" s="49" t="str">
        <f t="shared" si="69"/>
        <v>LWS-LTI</v>
      </c>
    </row>
    <row r="232" spans="5:45" x14ac:dyDescent="0.3">
      <c r="E232" s="15">
        <v>40855.972222222219</v>
      </c>
      <c r="F232" s="21">
        <v>4.13</v>
      </c>
      <c r="G232" s="21">
        <v>86.479997634888207</v>
      </c>
      <c r="H232" s="42">
        <v>1.1860804778964646</v>
      </c>
      <c r="I232" s="35">
        <v>310.39999999999998</v>
      </c>
      <c r="J232" s="43">
        <v>0.13317191283292978</v>
      </c>
      <c r="K232" s="44">
        <v>0.61651906529372758</v>
      </c>
      <c r="L232" s="26">
        <f t="shared" si="57"/>
        <v>4.0857903153784694</v>
      </c>
      <c r="M232" s="26">
        <f t="shared" si="58"/>
        <v>-1.0477959776392742E-2</v>
      </c>
      <c r="N232" s="96">
        <f t="shared" si="59"/>
        <v>4</v>
      </c>
      <c r="O232" s="26">
        <f t="shared" si="60"/>
        <v>0.95169857060627006</v>
      </c>
      <c r="P232" s="3">
        <f>IF(L232&gt;'Power Curve'!$C$37,0,INDEX(Ci,$N232,1)*POWER(1-O232,3)+INDEX(Ci,$N232,2)*3*O232*POWER(1-O232,2)+INDEX(Ci,$N232,3)*3*POWER(O232,2)*(1-O232)+INDEX(Ci,$N232,4)*POWER(O232,3))</f>
        <v>71.723646725788427</v>
      </c>
      <c r="Q232" s="3">
        <f>MAX(0,MIN(P232-V232+W232,'Power Curve'!$C$39))</f>
        <v>77.400731276920823</v>
      </c>
      <c r="R232" s="3">
        <f t="shared" si="61"/>
        <v>86.479997634888207</v>
      </c>
      <c r="S232" s="3">
        <f t="shared" si="62"/>
        <v>-9.0792663579673842</v>
      </c>
      <c r="T232" s="3">
        <f t="shared" si="63"/>
        <v>9.0792663579673842</v>
      </c>
      <c r="V232" s="37">
        <f t="array" ref="V232">SUM(_xlfn.NORM.DIST($AD$3:$AD$1003,$L232,$AA232,FALSE)*WindSpeedStep*$AE$3:$AE$1003)/AG232</f>
        <v>37.147357496352335</v>
      </c>
      <c r="W232" s="37">
        <f t="array" ref="W232">SUM(_xlfn.NORM.DIST($AD$3:$AD$1003,$L232,$AB232,FALSE)*WindSpeedStep*$AE$3:$AE$1003)/AH232</f>
        <v>42.82444204748473</v>
      </c>
      <c r="Y232" s="1">
        <f t="shared" si="64"/>
        <v>3</v>
      </c>
      <c r="Z232" s="99">
        <f>IF(L232&lt;'Power Curve'!$P$28,'Power Curve'!$Q$28,IF(L232&gt;'Power Curve'!$P$29,'Power Curve'!$Q$29,INDEX(ReferenceTurbulence,Y232)+(L232-INDEX(ReferenceTurbulenceWindSpeed,Y232))*(INDEX(ReferenceTurbulence,Y232+1)-INDEX(ReferenceTurbulence,Y232))/(INDEX(ReferenceTurbulenceWindSpeed,Y232+1)-INDEX(ReferenceTurbulenceWindSpeed,Y232))))</f>
        <v>0.11713247834199569</v>
      </c>
      <c r="AA232" s="100">
        <f t="shared" si="70"/>
        <v>0.47857874562600433</v>
      </c>
      <c r="AB232" s="29">
        <f t="shared" si="71"/>
        <v>0.54411251173321018</v>
      </c>
      <c r="AD232" s="29">
        <f>'Zero Turbulence Curve'!F231</f>
        <v>22.900000000000055</v>
      </c>
      <c r="AE232" s="29">
        <f>'Zero Turbulence Curve'!G231</f>
        <v>1989.4730853842011</v>
      </c>
      <c r="AF232" s="39"/>
      <c r="AG232" s="40">
        <f t="array" ref="AG232">SUM(_xlfn.NORM.DIST($AD$3:$AD$1003,$F232,$AA232,FALSE)*WindSpeedStep)</f>
        <v>1.000000000000002</v>
      </c>
      <c r="AH232" s="40">
        <f t="array" ref="AH232">SUM(_xlfn.NORM.DIST($AD$3:$AD$1003,$F232,$AB232,FALSE)*WindSpeedStep)</f>
        <v>0.99999999999999467</v>
      </c>
      <c r="AJ232" s="47">
        <f t="shared" si="65"/>
        <v>4</v>
      </c>
      <c r="AK232" s="83" t="b">
        <f>COUNTIF('Power Curve'!$D$2:$D$31,AJ232)&gt;0</f>
        <v>1</v>
      </c>
      <c r="AL232" s="83" t="b">
        <f t="shared" si="66"/>
        <v>0</v>
      </c>
      <c r="AM232" s="83" t="b">
        <f t="shared" si="72"/>
        <v>1</v>
      </c>
      <c r="AN232" s="47" t="str">
        <f t="shared" si="67"/>
        <v>Outer</v>
      </c>
      <c r="AO232" s="48" t="str">
        <f t="shared" si="68"/>
        <v>&lt;0</v>
      </c>
      <c r="AP232" s="49" t="str">
        <f t="shared" si="73"/>
        <v>23-24</v>
      </c>
      <c r="AQ232" s="49" t="str">
        <f t="shared" si="74"/>
        <v>Nov</v>
      </c>
      <c r="AR232" s="48" t="str">
        <f t="shared" si="75"/>
        <v>305-315</v>
      </c>
      <c r="AS232" s="49" t="str">
        <f t="shared" si="69"/>
        <v>Inner-TI</v>
      </c>
    </row>
    <row r="233" spans="5:45" x14ac:dyDescent="0.3">
      <c r="E233" s="15">
        <v>40874.694444444445</v>
      </c>
      <c r="F233" s="21">
        <v>8.98</v>
      </c>
      <c r="G233" s="21">
        <v>1325.9399719238331</v>
      </c>
      <c r="H233" s="42">
        <v>1.169460020756967</v>
      </c>
      <c r="I233" s="35">
        <v>314.3</v>
      </c>
      <c r="J233" s="43">
        <v>0.11358574610244988</v>
      </c>
      <c r="K233" s="44">
        <v>0.2567009390971372</v>
      </c>
      <c r="L233" s="26">
        <f t="shared" si="57"/>
        <v>8.8421816704504845</v>
      </c>
      <c r="M233" s="26">
        <f t="shared" si="58"/>
        <v>0.72463765675668346</v>
      </c>
      <c r="N233" s="96">
        <f t="shared" si="59"/>
        <v>9</v>
      </c>
      <c r="O233" s="26">
        <f t="shared" si="60"/>
        <v>0.83311953968855013</v>
      </c>
      <c r="P233" s="3">
        <f>IF(L233&gt;'Power Curve'!$C$37,0,INDEX(Ci,$N233,1)*POWER(1-O233,3)+INDEX(Ci,$N233,2)*3*O233*POWER(1-O233,2)+INDEX(Ci,$N233,3)*3*POWER(O233,2)*(1-O233)+INDEX(Ci,$N233,4)*POWER(O233,3))</f>
        <v>1143.5522328491093</v>
      </c>
      <c r="Q233" s="3">
        <f>MAX(0,MIN(P233-V233+W233,'Power Curve'!$C$39))</f>
        <v>1141.6819119433187</v>
      </c>
      <c r="R233" s="3">
        <f t="shared" si="61"/>
        <v>1325.9399719238331</v>
      </c>
      <c r="S233" s="3">
        <f t="shared" si="62"/>
        <v>-184.25805998051442</v>
      </c>
      <c r="T233" s="3">
        <f t="shared" si="63"/>
        <v>184.25805998051442</v>
      </c>
      <c r="V233" s="37">
        <f t="array" ref="V233">SUM(_xlfn.NORM.DIST($AD$3:$AD$1003,$L233,$AA233,FALSE)*WindSpeedStep*$AE$3:$AE$1003)/AG233</f>
        <v>1151.9555889158328</v>
      </c>
      <c r="W233" s="37">
        <f t="array" ref="W233">SUM(_xlfn.NORM.DIST($AD$3:$AD$1003,$L233,$AB233,FALSE)*WindSpeedStep*$AE$3:$AE$1003)/AH233</f>
        <v>1150.0852680100422</v>
      </c>
      <c r="Y233" s="1">
        <f t="shared" si="64"/>
        <v>8</v>
      </c>
      <c r="Z233" s="99">
        <f>IF(L233&lt;'Power Curve'!$P$28,'Power Curve'!$Q$28,IF(L233&gt;'Power Curve'!$P$29,'Power Curve'!$Q$29,INDEX(ReferenceTurbulence,Y233)+(L233-INDEX(ReferenceTurbulenceWindSpeed,Y233))*(INDEX(ReferenceTurbulence,Y233+1)-INDEX(ReferenceTurbulence,Y233))/(INDEX(ReferenceTurbulenceWindSpeed,Y233+1)-INDEX(ReferenceTurbulenceWindSpeed,Y233))))</f>
        <v>0.1203538106549273</v>
      </c>
      <c r="AA233" s="100">
        <f t="shared" si="70"/>
        <v>1.0641902585418663</v>
      </c>
      <c r="AB233" s="29">
        <f t="shared" si="71"/>
        <v>1.004345802211525</v>
      </c>
      <c r="AD233" s="29">
        <f>'Zero Turbulence Curve'!F232</f>
        <v>23.000000000000057</v>
      </c>
      <c r="AE233" s="29">
        <f>'Zero Turbulence Curve'!G232</f>
        <v>1989.4729033852195</v>
      </c>
      <c r="AF233" s="39"/>
      <c r="AG233" s="40">
        <f t="array" ref="AG233">SUM(_xlfn.NORM.DIST($AD$3:$AD$1003,$F233,$AA233,FALSE)*WindSpeedStep)</f>
        <v>1.0000000000000036</v>
      </c>
      <c r="AH233" s="40">
        <f t="array" ref="AH233">SUM(_xlfn.NORM.DIST($AD$3:$AD$1003,$F233,$AB233,FALSE)*WindSpeedStep)</f>
        <v>1.0000000000000033</v>
      </c>
      <c r="AJ233" s="47">
        <f t="shared" si="65"/>
        <v>9</v>
      </c>
      <c r="AK233" s="83" t="b">
        <f>COUNTIF('Power Curve'!$D$2:$D$31,AJ233)&gt;0</f>
        <v>1</v>
      </c>
      <c r="AL233" s="83" t="b">
        <f t="shared" si="66"/>
        <v>0</v>
      </c>
      <c r="AM233" s="83" t="b">
        <f t="shared" si="72"/>
        <v>1</v>
      </c>
      <c r="AN233" s="47" t="str">
        <f t="shared" si="67"/>
        <v>Inner</v>
      </c>
      <c r="AO233" s="48" t="str">
        <f t="shared" si="68"/>
        <v>0.7-0.8</v>
      </c>
      <c r="AP233" s="49" t="str">
        <f t="shared" si="73"/>
        <v>16-17</v>
      </c>
      <c r="AQ233" s="49" t="str">
        <f t="shared" si="74"/>
        <v>Nov</v>
      </c>
      <c r="AR233" s="48" t="str">
        <f t="shared" si="75"/>
        <v>305-315</v>
      </c>
      <c r="AS233" s="49" t="str">
        <f t="shared" si="69"/>
        <v>Inner-TI</v>
      </c>
    </row>
    <row r="234" spans="5:45" x14ac:dyDescent="0.3">
      <c r="E234" s="15">
        <v>40874.701388888891</v>
      </c>
      <c r="F234" s="21">
        <v>8.8800000000000008</v>
      </c>
      <c r="G234" s="21">
        <v>1236.920051574712</v>
      </c>
      <c r="H234" s="42">
        <v>1.1691554278035385</v>
      </c>
      <c r="I234" s="35">
        <v>312.39999999999998</v>
      </c>
      <c r="J234" s="43">
        <v>0.1306306306306306</v>
      </c>
      <c r="K234" s="44">
        <v>0.27644958034920569</v>
      </c>
      <c r="L234" s="26">
        <f t="shared" si="57"/>
        <v>8.7429572118244323</v>
      </c>
      <c r="M234" s="26">
        <f t="shared" si="58"/>
        <v>0.70930219681807494</v>
      </c>
      <c r="N234" s="96">
        <f t="shared" si="59"/>
        <v>9</v>
      </c>
      <c r="O234" s="26">
        <f t="shared" si="60"/>
        <v>0.73393989416059924</v>
      </c>
      <c r="P234" s="3">
        <f>IF(L234&gt;'Power Curve'!$C$37,0,INDEX(Ci,$N234,1)*POWER(1-O234,3)+INDEX(Ci,$N234,2)*3*O234*POWER(1-O234,2)+INDEX(Ci,$N234,3)*3*POWER(O234,2)*(1-O234)+INDEX(Ci,$N234,4)*POWER(O234,3))</f>
        <v>1111.2070723901029</v>
      </c>
      <c r="Q234" s="3">
        <f>MAX(0,MIN(P234-V234+W234,'Power Curve'!$C$39))</f>
        <v>1114.268103581554</v>
      </c>
      <c r="R234" s="3">
        <f t="shared" si="61"/>
        <v>1236.920051574712</v>
      </c>
      <c r="S234" s="3">
        <f t="shared" si="62"/>
        <v>-122.65194799315805</v>
      </c>
      <c r="T234" s="3">
        <f t="shared" si="63"/>
        <v>122.65194799315805</v>
      </c>
      <c r="V234" s="37">
        <f t="array" ref="V234">SUM(_xlfn.NORM.DIST($AD$3:$AD$1003,$L234,$AA234,FALSE)*WindSpeedStep*$AE$3:$AE$1003)/AG234</f>
        <v>1117.904949918722</v>
      </c>
      <c r="W234" s="37">
        <f t="array" ref="W234">SUM(_xlfn.NORM.DIST($AD$3:$AD$1003,$L234,$AB234,FALSE)*WindSpeedStep*$AE$3:$AE$1003)/AH234</f>
        <v>1120.9659811101731</v>
      </c>
      <c r="Y234" s="1">
        <f t="shared" si="64"/>
        <v>8</v>
      </c>
      <c r="Z234" s="99">
        <f>IF(L234&lt;'Power Curve'!$P$28,'Power Curve'!$Q$28,IF(L234&gt;'Power Curve'!$P$29,'Power Curve'!$Q$29,INDEX(ReferenceTurbulence,Y234)+(L234-INDEX(ReferenceTurbulenceWindSpeed,Y234))*(INDEX(ReferenceTurbulence,Y234+1)-INDEX(ReferenceTurbulence,Y234))/(INDEX(ReferenceTurbulenceWindSpeed,Y234+1)-INDEX(ReferenceTurbulenceWindSpeed,Y234))))</f>
        <v>0.12023981914358819</v>
      </c>
      <c r="AA234" s="100">
        <f t="shared" si="70"/>
        <v>1.0512515939298999</v>
      </c>
      <c r="AB234" s="29">
        <f t="shared" si="71"/>
        <v>1.1420980141572454</v>
      </c>
      <c r="AD234" s="29">
        <f>'Zero Turbulence Curve'!F233</f>
        <v>23.100000000000058</v>
      </c>
      <c r="AE234" s="29">
        <f>'Zero Turbulence Curve'!G233</f>
        <v>1989.4728221132898</v>
      </c>
      <c r="AF234" s="39"/>
      <c r="AG234" s="40">
        <f t="array" ref="AG234">SUM(_xlfn.NORM.DIST($AD$3:$AD$1003,$F234,$AA234,FALSE)*WindSpeedStep)</f>
        <v>1.0000000000000038</v>
      </c>
      <c r="AH234" s="40">
        <f t="array" ref="AH234">SUM(_xlfn.NORM.DIST($AD$3:$AD$1003,$F234,$AB234,FALSE)*WindSpeedStep)</f>
        <v>1.0000000000000011</v>
      </c>
      <c r="AJ234" s="47">
        <f t="shared" si="65"/>
        <v>9</v>
      </c>
      <c r="AK234" s="83" t="b">
        <f>COUNTIF('Power Curve'!$D$2:$D$31,AJ234)&gt;0</f>
        <v>1</v>
      </c>
      <c r="AL234" s="83" t="b">
        <f t="shared" si="66"/>
        <v>0</v>
      </c>
      <c r="AM234" s="83" t="b">
        <f t="shared" si="72"/>
        <v>1</v>
      </c>
      <c r="AN234" s="47" t="str">
        <f t="shared" si="67"/>
        <v>Inner</v>
      </c>
      <c r="AO234" s="48" t="str">
        <f t="shared" si="68"/>
        <v>0.7-0.8</v>
      </c>
      <c r="AP234" s="49" t="str">
        <f t="shared" si="73"/>
        <v>16-17</v>
      </c>
      <c r="AQ234" s="49" t="str">
        <f t="shared" si="74"/>
        <v>Nov</v>
      </c>
      <c r="AR234" s="48" t="str">
        <f t="shared" si="75"/>
        <v>305-315</v>
      </c>
      <c r="AS234" s="49" t="str">
        <f t="shared" si="69"/>
        <v>Inner-TI</v>
      </c>
    </row>
    <row r="235" spans="5:45" x14ac:dyDescent="0.3">
      <c r="E235" s="15">
        <v>40875.263888888891</v>
      </c>
      <c r="F235" s="21">
        <v>19.559999999999999</v>
      </c>
      <c r="G235" s="21">
        <v>1977.8900299072241</v>
      </c>
      <c r="H235" s="42">
        <v>1.1705372825995783</v>
      </c>
      <c r="I235" s="35">
        <v>267.10000000000002</v>
      </c>
      <c r="J235" s="43">
        <v>0.15030674846625769</v>
      </c>
      <c r="K235" s="44">
        <v>0.13597941056914412</v>
      </c>
      <c r="L235" s="26">
        <f t="shared" si="57"/>
        <v>19.265719721018375</v>
      </c>
      <c r="M235" s="26">
        <f t="shared" si="58"/>
        <v>2.3356290635777857</v>
      </c>
      <c r="N235" s="96">
        <f t="shared" si="59"/>
        <v>21</v>
      </c>
      <c r="O235" s="26">
        <f t="shared" si="60"/>
        <v>0.22846469111626549</v>
      </c>
      <c r="P235" s="3">
        <f>IF(L235&gt;'Power Curve'!$C$37,0,INDEX(Ci,$N235,1)*POWER(1-O235,3)+INDEX(Ci,$N235,2)*3*O235*POWER(1-O235,2)+INDEX(Ci,$N235,3)*3*POWER(O235,2)*(1-O235)+INDEX(Ci,$N235,4)*POWER(O235,3))</f>
        <v>1988.5952453191401</v>
      </c>
      <c r="Q235" s="3">
        <f>MAX(0,MIN(P235-V235+W235,'Power Curve'!$C$39))</f>
        <v>1987.7634125401755</v>
      </c>
      <c r="R235" s="3">
        <f t="shared" si="61"/>
        <v>1977.8900299072241</v>
      </c>
      <c r="S235" s="3">
        <f t="shared" si="62"/>
        <v>9.8733826329514613</v>
      </c>
      <c r="T235" s="3">
        <f t="shared" si="63"/>
        <v>9.8733826329514613</v>
      </c>
      <c r="V235" s="37">
        <f t="array" ref="V235">SUM(_xlfn.NORM.DIST($AD$3:$AD$1003,$L235,$AA235,FALSE)*WindSpeedStep*$AE$3:$AE$1003)/AG235</f>
        <v>1985.9570953172085</v>
      </c>
      <c r="W235" s="37">
        <f t="array" ref="W235">SUM(_xlfn.NORM.DIST($AD$3:$AD$1003,$L235,$AB235,FALSE)*WindSpeedStep*$AE$3:$AE$1003)/AH235</f>
        <v>1985.125262538244</v>
      </c>
      <c r="Y235" s="1">
        <f t="shared" si="64"/>
        <v>19</v>
      </c>
      <c r="Z235" s="99">
        <f>IF(L235&lt;'Power Curve'!$P$28,'Power Curve'!$Q$28,IF(L235&gt;'Power Curve'!$P$29,'Power Curve'!$Q$29,INDEX(ReferenceTurbulence,Y235)+(L235-INDEX(ReferenceTurbulenceWindSpeed,Y235))*(INDEX(ReferenceTurbulence,Y235+1)-INDEX(ReferenceTurbulence,Y235))/(INDEX(ReferenceTurbulenceWindSpeed,Y235+1)-INDEX(ReferenceTurbulenceWindSpeed,Y235))))</f>
        <v>0.12279870984243248</v>
      </c>
      <c r="AA235" s="100">
        <f t="shared" si="70"/>
        <v>2.3658055259269646</v>
      </c>
      <c r="AB235" s="29">
        <f t="shared" si="71"/>
        <v>2.895767688128529</v>
      </c>
      <c r="AD235" s="29">
        <f>'Zero Turbulence Curve'!F234</f>
        <v>23.20000000000006</v>
      </c>
      <c r="AE235" s="29">
        <f>'Zero Turbulence Curve'!G234</f>
        <v>1989.4727408413601</v>
      </c>
      <c r="AF235" s="39"/>
      <c r="AG235" s="40">
        <f t="array" ref="AG235">SUM(_xlfn.NORM.DIST($AD$3:$AD$1003,$F235,$AA235,FALSE)*WindSpeedStep)</f>
        <v>0.99999999999998701</v>
      </c>
      <c r="AH235" s="40">
        <f t="array" ref="AH235">SUM(_xlfn.NORM.DIST($AD$3:$AD$1003,$F235,$AB235,FALSE)*WindSpeedStep)</f>
        <v>0.99999999999365008</v>
      </c>
      <c r="AJ235" s="47">
        <f t="shared" si="65"/>
        <v>19</v>
      </c>
      <c r="AK235" s="83" t="b">
        <f>COUNTIF('Power Curve'!$D$2:$D$31,AJ235)&gt;0</f>
        <v>1</v>
      </c>
      <c r="AL235" s="83" t="b">
        <f t="shared" si="66"/>
        <v>0</v>
      </c>
      <c r="AM235" s="83" t="b">
        <f t="shared" si="72"/>
        <v>1</v>
      </c>
      <c r="AN235" s="47" t="str">
        <f t="shared" si="67"/>
        <v>Outer</v>
      </c>
      <c r="AO235" s="48" t="str">
        <f t="shared" si="68"/>
        <v>2.3-2.4</v>
      </c>
      <c r="AP235" s="49" t="str">
        <f t="shared" si="73"/>
        <v>6-7</v>
      </c>
      <c r="AQ235" s="49" t="str">
        <f t="shared" si="74"/>
        <v>Nov</v>
      </c>
      <c r="AR235" s="48" t="str">
        <f t="shared" si="75"/>
        <v>265-275</v>
      </c>
      <c r="AS235" s="49" t="str">
        <f t="shared" si="69"/>
        <v>HWS-HTI</v>
      </c>
    </row>
    <row r="236" spans="5:45" x14ac:dyDescent="0.3">
      <c r="E236" s="15">
        <v>40875.291666666664</v>
      </c>
      <c r="F236" s="21">
        <v>21.32</v>
      </c>
      <c r="G236" s="21">
        <v>1993.7499694824269</v>
      </c>
      <c r="H236" s="42">
        <v>1.1728969452894333</v>
      </c>
      <c r="I236" s="35">
        <v>265.10000000000002</v>
      </c>
      <c r="J236" s="43">
        <v>0.13742964352720452</v>
      </c>
      <c r="K236" s="44">
        <v>0.16034056977154093</v>
      </c>
      <c r="L236" s="26">
        <f t="shared" si="57"/>
        <v>21.013341692335814</v>
      </c>
      <c r="M236" s="26">
        <f t="shared" si="58"/>
        <v>2.6057296728436352</v>
      </c>
      <c r="N236" s="96">
        <f t="shared" si="59"/>
        <v>23</v>
      </c>
      <c r="O236" s="26">
        <f t="shared" si="60"/>
        <v>1.3341692335814059E-2</v>
      </c>
      <c r="P236" s="3">
        <f>IF(L236&gt;'Power Curve'!$C$37,0,INDEX(Ci,$N236,1)*POWER(1-O236,3)+INDEX(Ci,$N236,2)*3*O236*POWER(1-O236,2)+INDEX(Ci,$N236,3)*3*POWER(O236,2)*(1-O236)+INDEX(Ci,$N236,4)*POWER(O236,3))</f>
        <v>1989.4713307698573</v>
      </c>
      <c r="Q236" s="3">
        <f>MAX(0,MIN(P236-V236+W236,'Power Curve'!$C$39))</f>
        <v>1989.2815782392784</v>
      </c>
      <c r="R236" s="3" t="str">
        <f t="shared" si="61"/>
        <v/>
      </c>
      <c r="S236" s="3" t="str">
        <f t="shared" si="62"/>
        <v/>
      </c>
      <c r="T236" s="3" t="str">
        <f t="shared" si="63"/>
        <v/>
      </c>
      <c r="V236" s="37">
        <f t="array" ref="V236">SUM(_xlfn.NORM.DIST($AD$3:$AD$1003,$L236,$AA236,FALSE)*WindSpeedStep*$AE$3:$AE$1003)/AG236</f>
        <v>1987.4873523938863</v>
      </c>
      <c r="W236" s="37">
        <f t="array" ref="W236">SUM(_xlfn.NORM.DIST($AD$3:$AD$1003,$L236,$AB236,FALSE)*WindSpeedStep*$AE$3:$AE$1003)/AH236</f>
        <v>1987.2975998633074</v>
      </c>
      <c r="Y236" s="1">
        <f t="shared" si="64"/>
        <v>21</v>
      </c>
      <c r="Z236" s="99">
        <f>IF(L236&lt;'Power Curve'!$P$28,'Power Curve'!$Q$28,IF(L236&gt;'Power Curve'!$P$29,'Power Curve'!$Q$29,INDEX(ReferenceTurbulence,Y236)+(L236-INDEX(ReferenceTurbulenceWindSpeed,Y236))*(INDEX(ReferenceTurbulence,Y236+1)-INDEX(ReferenceTurbulence,Y236))/(INDEX(ReferenceTurbulenceWindSpeed,Y236+1)-INDEX(ReferenceTurbulenceWindSpeed,Y236))))</f>
        <v>0.12219009787616034</v>
      </c>
      <c r="AA236" s="100">
        <f t="shared" si="70"/>
        <v>2.5676222780917137</v>
      </c>
      <c r="AB236" s="29">
        <f t="shared" si="71"/>
        <v>2.8878560580930555</v>
      </c>
      <c r="AD236" s="29">
        <f>'Zero Turbulence Curve'!F235</f>
        <v>23.300000000000061</v>
      </c>
      <c r="AE236" s="29">
        <f>'Zero Turbulence Curve'!G235</f>
        <v>1989.4726595694303</v>
      </c>
      <c r="AF236" s="39"/>
      <c r="AG236" s="40">
        <f t="array" ref="AG236">SUM(_xlfn.NORM.DIST($AD$3:$AD$1003,$F236,$AA236,FALSE)*WindSpeedStep)</f>
        <v>0.9999999999999859</v>
      </c>
      <c r="AH236" s="40">
        <f t="array" ref="AH236">SUM(_xlfn.NORM.DIST($AD$3:$AD$1003,$F236,$AB236,FALSE)*WindSpeedStep)</f>
        <v>0.99999999999991807</v>
      </c>
      <c r="AJ236" s="47">
        <f t="shared" si="65"/>
        <v>21</v>
      </c>
      <c r="AK236" s="83" t="b">
        <f>COUNTIF('Power Curve'!$D$2:$D$31,AJ236)&gt;0</f>
        <v>0</v>
      </c>
      <c r="AL236" s="83" t="b">
        <f t="shared" si="66"/>
        <v>0</v>
      </c>
      <c r="AM236" s="83" t="b">
        <f t="shared" si="72"/>
        <v>0</v>
      </c>
      <c r="AN236" s="47" t="str">
        <f t="shared" si="67"/>
        <v/>
      </c>
      <c r="AO236" s="48" t="str">
        <f t="shared" si="68"/>
        <v>2.6-2.7</v>
      </c>
      <c r="AP236" s="49" t="str">
        <f t="shared" si="73"/>
        <v/>
      </c>
      <c r="AQ236" s="49" t="str">
        <f t="shared" si="74"/>
        <v/>
      </c>
      <c r="AR236" s="48" t="str">
        <f t="shared" si="75"/>
        <v/>
      </c>
      <c r="AS236" s="49" t="str">
        <f t="shared" si="69"/>
        <v/>
      </c>
    </row>
    <row r="237" spans="5:45" x14ac:dyDescent="0.3">
      <c r="E237" s="15">
        <v>40875.409722222219</v>
      </c>
      <c r="F237" s="21">
        <v>16.989999999999998</v>
      </c>
      <c r="G237" s="21">
        <v>1996.9100189209009</v>
      </c>
      <c r="H237" s="42">
        <v>1.1731489049246437</v>
      </c>
      <c r="I237" s="35">
        <v>265.2</v>
      </c>
      <c r="J237" s="43">
        <v>0.12831077104178931</v>
      </c>
      <c r="K237" s="44">
        <v>0.25319407315193465</v>
      </c>
      <c r="L237" s="26">
        <f t="shared" si="57"/>
        <v>16.74682167377027</v>
      </c>
      <c r="M237" s="26">
        <f t="shared" si="58"/>
        <v>1.9463252505069382</v>
      </c>
      <c r="N237" s="96">
        <f t="shared" si="59"/>
        <v>17</v>
      </c>
      <c r="O237" s="26">
        <f t="shared" si="60"/>
        <v>0.75727025756456634</v>
      </c>
      <c r="P237" s="3">
        <f>IF(L237&gt;'Power Curve'!$C$37,0,INDEX(Ci,$N237,1)*POWER(1-O237,3)+INDEX(Ci,$N237,2)*3*O237*POWER(1-O237,2)+INDEX(Ci,$N237,3)*3*POWER(O237,2)*(1-O237)+INDEX(Ci,$N237,4)*POWER(O237,3))</f>
        <v>1984.8949180056022</v>
      </c>
      <c r="Q237" s="3">
        <f>MAX(0,MIN(P237-V237+W237,'Power Curve'!$C$39))</f>
        <v>1984.3820617748063</v>
      </c>
      <c r="R237" s="3">
        <f t="shared" si="61"/>
        <v>1996.9100189209009</v>
      </c>
      <c r="S237" s="3">
        <f t="shared" si="62"/>
        <v>-12.52795714609465</v>
      </c>
      <c r="T237" s="3">
        <f t="shared" si="63"/>
        <v>12.52795714609465</v>
      </c>
      <c r="V237" s="37">
        <f t="array" ref="V237">SUM(_xlfn.NORM.DIST($AD$3:$AD$1003,$L237,$AA237,FALSE)*WindSpeedStep*$AE$3:$AE$1003)/AG237</f>
        <v>1982.8246850690427</v>
      </c>
      <c r="W237" s="37">
        <f t="array" ref="W237">SUM(_xlfn.NORM.DIST($AD$3:$AD$1003,$L237,$AB237,FALSE)*WindSpeedStep*$AE$3:$AE$1003)/AH237</f>
        <v>1982.3118288382468</v>
      </c>
      <c r="Y237" s="1">
        <f t="shared" si="64"/>
        <v>16</v>
      </c>
      <c r="Z237" s="99">
        <f>IF(L237&lt;'Power Curve'!$P$28,'Power Curve'!$Q$28,IF(L237&gt;'Power Curve'!$P$29,'Power Curve'!$Q$29,INDEX(ReferenceTurbulence,Y237)+(L237-INDEX(ReferenceTurbulenceWindSpeed,Y237))*(INDEX(ReferenceTurbulence,Y237+1)-INDEX(ReferenceTurbulence,Y237))/(INDEX(ReferenceTurbulenceWindSpeed,Y237+1)-INDEX(ReferenceTurbulenceWindSpeed,Y237))))</f>
        <v>0.12104171486752018</v>
      </c>
      <c r="AA237" s="100">
        <f t="shared" si="70"/>
        <v>2.0270640139737082</v>
      </c>
      <c r="AB237" s="29">
        <f t="shared" si="71"/>
        <v>2.1487976014608119</v>
      </c>
      <c r="AD237" s="29">
        <f>'Zero Turbulence Curve'!F236</f>
        <v>23.400000000000063</v>
      </c>
      <c r="AE237" s="29">
        <f>'Zero Turbulence Curve'!G236</f>
        <v>1989.4725782975006</v>
      </c>
      <c r="AF237" s="39"/>
      <c r="AG237" s="40">
        <f t="array" ref="AG237">SUM(_xlfn.NORM.DIST($AD$3:$AD$1003,$F237,$AA237,FALSE)*WindSpeedStep)</f>
        <v>0.99999999999999145</v>
      </c>
      <c r="AH237" s="40">
        <f t="array" ref="AH237">SUM(_xlfn.NORM.DIST($AD$3:$AD$1003,$F237,$AB237,FALSE)*WindSpeedStep)</f>
        <v>0.99999999999999056</v>
      </c>
      <c r="AJ237" s="47">
        <f t="shared" si="65"/>
        <v>17</v>
      </c>
      <c r="AK237" s="83" t="b">
        <f>COUNTIF('Power Curve'!$D$2:$D$31,AJ237)&gt;0</f>
        <v>1</v>
      </c>
      <c r="AL237" s="83" t="b">
        <f t="shared" si="66"/>
        <v>0</v>
      </c>
      <c r="AM237" s="83" t="b">
        <f t="shared" si="72"/>
        <v>1</v>
      </c>
      <c r="AN237" s="47" t="str">
        <f t="shared" si="67"/>
        <v>Inner</v>
      </c>
      <c r="AO237" s="48" t="str">
        <f t="shared" si="68"/>
        <v>1.9-2.0</v>
      </c>
      <c r="AP237" s="49" t="str">
        <f t="shared" si="73"/>
        <v>9-10</v>
      </c>
      <c r="AQ237" s="49" t="str">
        <f t="shared" si="74"/>
        <v>Nov</v>
      </c>
      <c r="AR237" s="48" t="str">
        <f t="shared" si="75"/>
        <v>265-275</v>
      </c>
      <c r="AS237" s="49" t="str">
        <f t="shared" si="69"/>
        <v>Inner-TI</v>
      </c>
    </row>
    <row r="238" spans="5:45" x14ac:dyDescent="0.3">
      <c r="E238" s="15">
        <v>40875.416666666664</v>
      </c>
      <c r="F238" s="21">
        <v>17.86</v>
      </c>
      <c r="G238" s="21">
        <v>1992.6899719238331</v>
      </c>
      <c r="H238" s="42">
        <v>1.1717234504200977</v>
      </c>
      <c r="I238" s="35">
        <v>267.8</v>
      </c>
      <c r="J238" s="43">
        <v>0.10302351623740202</v>
      </c>
      <c r="K238" s="44">
        <v>0.20421763861035686</v>
      </c>
      <c r="L238" s="26">
        <f t="shared" si="57"/>
        <v>17.597236287914701</v>
      </c>
      <c r="M238" s="26">
        <f t="shared" si="58"/>
        <v>2.0777595705022605</v>
      </c>
      <c r="N238" s="96">
        <f t="shared" si="59"/>
        <v>18</v>
      </c>
      <c r="O238" s="26">
        <f t="shared" si="60"/>
        <v>0.6567054740207805</v>
      </c>
      <c r="P238" s="3">
        <f>IF(L238&gt;'Power Curve'!$C$37,0,INDEX(Ci,$N238,1)*POWER(1-O238,3)+INDEX(Ci,$N238,2)*3*O238*POWER(1-O238,2)+INDEX(Ci,$N238,3)*3*POWER(O238,2)*(1-O238)+INDEX(Ci,$N238,4)*POWER(O238,3))</f>
        <v>1981.3745015625052</v>
      </c>
      <c r="Q238" s="3">
        <f>MAX(0,MIN(P238-V238+W238,'Power Curve'!$C$39))</f>
        <v>1981.6170445028381</v>
      </c>
      <c r="R238" s="3">
        <f t="shared" si="61"/>
        <v>1992.6899719238331</v>
      </c>
      <c r="S238" s="3">
        <f t="shared" si="62"/>
        <v>-11.072927420995029</v>
      </c>
      <c r="T238" s="3">
        <f t="shared" si="63"/>
        <v>11.072927420995029</v>
      </c>
      <c r="V238" s="37">
        <f t="array" ref="V238">SUM(_xlfn.NORM.DIST($AD$3:$AD$1003,$L238,$AA238,FALSE)*WindSpeedStep*$AE$3:$AE$1003)/AG238</f>
        <v>1984.1435985204025</v>
      </c>
      <c r="W238" s="37">
        <f t="array" ref="W238">SUM(_xlfn.NORM.DIST($AD$3:$AD$1003,$L238,$AB238,FALSE)*WindSpeedStep*$AE$3:$AE$1003)/AH238</f>
        <v>1984.3861414607354</v>
      </c>
      <c r="Y238" s="1">
        <f t="shared" si="64"/>
        <v>17</v>
      </c>
      <c r="Z238" s="99">
        <f>IF(L238&lt;'Power Curve'!$P$28,'Power Curve'!$Q$28,IF(L238&gt;'Power Curve'!$P$29,'Power Curve'!$Q$29,INDEX(ReferenceTurbulence,Y238)+(L238-INDEX(ReferenceTurbulenceWindSpeed,Y238))*(INDEX(ReferenceTurbulence,Y238+1)-INDEX(ReferenceTurbulence,Y238))/(INDEX(ReferenceTurbulenceWindSpeed,Y238+1)-INDEX(ReferenceTurbulenceWindSpeed,Y238))))</f>
        <v>0.11948491120273233</v>
      </c>
      <c r="AA238" s="100">
        <f t="shared" si="70"/>
        <v>2.1026042152749871</v>
      </c>
      <c r="AB238" s="29">
        <f t="shared" si="71"/>
        <v>1.8129291584413803</v>
      </c>
      <c r="AD238" s="29">
        <f>'Zero Turbulence Curve'!F237</f>
        <v>23.500000000000064</v>
      </c>
      <c r="AE238" s="29">
        <f>'Zero Turbulence Curve'!G237</f>
        <v>1989.4724970255711</v>
      </c>
      <c r="AF238" s="39"/>
      <c r="AG238" s="40">
        <f t="array" ref="AG238">SUM(_xlfn.NORM.DIST($AD$3:$AD$1003,$F238,$AA238,FALSE)*WindSpeedStep)</f>
        <v>0.99999999999998912</v>
      </c>
      <c r="AH238" s="40">
        <f t="array" ref="AH238">SUM(_xlfn.NORM.DIST($AD$3:$AD$1003,$F238,$AB238,FALSE)*WindSpeedStep)</f>
        <v>0.99999999999998834</v>
      </c>
      <c r="AJ238" s="47">
        <f t="shared" si="65"/>
        <v>18</v>
      </c>
      <c r="AK238" s="83" t="b">
        <f>COUNTIF('Power Curve'!$D$2:$D$31,AJ238)&gt;0</f>
        <v>1</v>
      </c>
      <c r="AL238" s="83" t="b">
        <f t="shared" si="66"/>
        <v>0</v>
      </c>
      <c r="AM238" s="83" t="b">
        <f t="shared" si="72"/>
        <v>1</v>
      </c>
      <c r="AN238" s="47" t="str">
        <f t="shared" si="67"/>
        <v>Inner</v>
      </c>
      <c r="AO238" s="48" t="str">
        <f t="shared" si="68"/>
        <v>2.0-2.1</v>
      </c>
      <c r="AP238" s="49" t="str">
        <f t="shared" si="73"/>
        <v>10-11</v>
      </c>
      <c r="AQ238" s="49" t="str">
        <f t="shared" si="74"/>
        <v>Nov</v>
      </c>
      <c r="AR238" s="48" t="str">
        <f t="shared" si="75"/>
        <v>265-275</v>
      </c>
      <c r="AS238" s="49" t="str">
        <f t="shared" si="69"/>
        <v>Inner-TI</v>
      </c>
    </row>
    <row r="239" spans="5:45" x14ac:dyDescent="0.3">
      <c r="E239" s="15">
        <v>40875.4375</v>
      </c>
      <c r="F239" s="21">
        <v>18.920000000000002</v>
      </c>
      <c r="G239" s="21">
        <v>1987.110046386719</v>
      </c>
      <c r="H239" s="42">
        <v>1.168278244701406</v>
      </c>
      <c r="I239" s="35">
        <v>276.39999999999998</v>
      </c>
      <c r="J239" s="43">
        <v>0.15803382663847779</v>
      </c>
      <c r="K239" s="44">
        <v>0.17560976777035539</v>
      </c>
      <c r="L239" s="26">
        <f t="shared" si="57"/>
        <v>18.623352588034411</v>
      </c>
      <c r="M239" s="26">
        <f t="shared" si="58"/>
        <v>2.2363491524534536</v>
      </c>
      <c r="N239" s="96">
        <f t="shared" si="59"/>
        <v>20</v>
      </c>
      <c r="O239" s="26">
        <f t="shared" si="60"/>
        <v>0.23351001736951438</v>
      </c>
      <c r="P239" s="3">
        <f>IF(L239&gt;'Power Curve'!$C$37,0,INDEX(Ci,$N239,1)*POWER(1-O239,3)+INDEX(Ci,$N239,2)*3*O239*POWER(1-O239,2)+INDEX(Ci,$N239,3)*3*POWER(O239,2)*(1-O239)+INDEX(Ci,$N239,4)*POWER(O239,3))</f>
        <v>1989.4713307698569</v>
      </c>
      <c r="Q239" s="3">
        <f>MAX(0,MIN(P239-V239+W239,'Power Curve'!$C$39))</f>
        <v>1987.5830536378023</v>
      </c>
      <c r="R239" s="3">
        <f t="shared" si="61"/>
        <v>1987.110046386719</v>
      </c>
      <c r="S239" s="3">
        <f t="shared" si="62"/>
        <v>0.47300725108334518</v>
      </c>
      <c r="T239" s="3">
        <f t="shared" si="63"/>
        <v>0.47300725108334518</v>
      </c>
      <c r="V239" s="37">
        <f t="array" ref="V239">SUM(_xlfn.NORM.DIST($AD$3:$AD$1003,$L239,$AA239,FALSE)*WindSpeedStep*$AE$3:$AE$1003)/AG239</f>
        <v>1985.3050412985292</v>
      </c>
      <c r="W239" s="37">
        <f t="array" ref="W239">SUM(_xlfn.NORM.DIST($AD$3:$AD$1003,$L239,$AB239,FALSE)*WindSpeedStep*$AE$3:$AE$1003)/AH239</f>
        <v>1983.4167641664746</v>
      </c>
      <c r="Y239" s="1">
        <f t="shared" si="64"/>
        <v>18</v>
      </c>
      <c r="Z239" s="99">
        <f>IF(L239&lt;'Power Curve'!$P$28,'Power Curve'!$Q$28,IF(L239&gt;'Power Curve'!$P$29,'Power Curve'!$Q$29,INDEX(ReferenceTurbulence,Y239)+(L239-INDEX(ReferenceTurbulenceWindSpeed,Y239))*(INDEX(ReferenceTurbulence,Y239+1)-INDEX(ReferenceTurbulence,Y239))/(INDEX(ReferenceTurbulenceWindSpeed,Y239+1)-INDEX(ReferenceTurbulenceWindSpeed,Y239))))</f>
        <v>0.12132731601556374</v>
      </c>
      <c r="AA239" s="100">
        <f t="shared" si="70"/>
        <v>2.2595213847177176</v>
      </c>
      <c r="AB239" s="29">
        <f t="shared" si="71"/>
        <v>2.9431196743246768</v>
      </c>
      <c r="AD239" s="29">
        <f>'Zero Turbulence Curve'!F238</f>
        <v>23.600000000000065</v>
      </c>
      <c r="AE239" s="29">
        <f>'Zero Turbulence Curve'!G238</f>
        <v>1989.4724157536414</v>
      </c>
      <c r="AF239" s="39"/>
      <c r="AG239" s="40">
        <f t="array" ref="AG239">SUM(_xlfn.NORM.DIST($AD$3:$AD$1003,$F239,$AA239,FALSE)*WindSpeedStep)</f>
        <v>0.99999999999998757</v>
      </c>
      <c r="AH239" s="40">
        <f t="array" ref="AH239">SUM(_xlfn.NORM.DIST($AD$3:$AD$1003,$F239,$AB239,FALSE)*WindSpeedStep)</f>
        <v>0.99999999994251254</v>
      </c>
      <c r="AJ239" s="47">
        <f t="shared" si="65"/>
        <v>19</v>
      </c>
      <c r="AK239" s="83" t="b">
        <f>COUNTIF('Power Curve'!$D$2:$D$31,AJ239)&gt;0</f>
        <v>1</v>
      </c>
      <c r="AL239" s="83" t="b">
        <f t="shared" si="66"/>
        <v>0</v>
      </c>
      <c r="AM239" s="83" t="b">
        <f t="shared" si="72"/>
        <v>1</v>
      </c>
      <c r="AN239" s="47" t="str">
        <f t="shared" si="67"/>
        <v>Outer</v>
      </c>
      <c r="AO239" s="48" t="str">
        <f t="shared" si="68"/>
        <v>2.2-2.3</v>
      </c>
      <c r="AP239" s="49" t="str">
        <f t="shared" si="73"/>
        <v>10-11</v>
      </c>
      <c r="AQ239" s="49" t="str">
        <f t="shared" si="74"/>
        <v>Nov</v>
      </c>
      <c r="AR239" s="48" t="str">
        <f t="shared" si="75"/>
        <v>275-285</v>
      </c>
      <c r="AS239" s="49" t="str">
        <f t="shared" si="69"/>
        <v>HWS-HTI</v>
      </c>
    </row>
    <row r="240" spans="5:45" x14ac:dyDescent="0.3">
      <c r="E240" s="15">
        <v>40875.458333333336</v>
      </c>
      <c r="F240" s="21">
        <v>21.01</v>
      </c>
      <c r="G240" s="21">
        <v>1998.280029296878</v>
      </c>
      <c r="H240" s="42">
        <v>1.1697566503926802</v>
      </c>
      <c r="I240" s="35">
        <v>279.8</v>
      </c>
      <c r="J240" s="43">
        <v>0.13660161827701095</v>
      </c>
      <c r="K240" s="44">
        <v>0.16390542901086869</v>
      </c>
      <c r="L240" s="26">
        <f t="shared" si="57"/>
        <v>20.689303181919495</v>
      </c>
      <c r="M240" s="26">
        <f t="shared" si="58"/>
        <v>2.5556484764948233</v>
      </c>
      <c r="N240" s="96">
        <f t="shared" si="59"/>
        <v>22</v>
      </c>
      <c r="O240" s="26">
        <f t="shared" si="60"/>
        <v>0.70372521473572724</v>
      </c>
      <c r="P240" s="3">
        <f>IF(L240&gt;'Power Curve'!$C$37,0,INDEX(Ci,$N240,1)*POWER(1-O240,3)+INDEX(Ci,$N240,2)*3*O240*POWER(1-O240,2)+INDEX(Ci,$N240,3)*3*POWER(O240,2)*(1-O240)+INDEX(Ci,$N240,4)*POWER(O240,3))</f>
        <v>1988.076580013982</v>
      </c>
      <c r="Q240" s="3">
        <f>MAX(0,MIN(P240-V240+W240,'Power Curve'!$C$39))</f>
        <v>1987.8964495956504</v>
      </c>
      <c r="R240" s="3" t="str">
        <f t="shared" si="61"/>
        <v/>
      </c>
      <c r="S240" s="3" t="str">
        <f t="shared" si="62"/>
        <v/>
      </c>
      <c r="T240" s="3" t="str">
        <f t="shared" si="63"/>
        <v/>
      </c>
      <c r="V240" s="37">
        <f t="array" ref="V240">SUM(_xlfn.NORM.DIST($AD$3:$AD$1003,$L240,$AA240,FALSE)*WindSpeedStep*$AE$3:$AE$1003)/AG240</f>
        <v>1987.2410601334623</v>
      </c>
      <c r="W240" s="37">
        <f t="array" ref="W240">SUM(_xlfn.NORM.DIST($AD$3:$AD$1003,$L240,$AB240,FALSE)*WindSpeedStep*$AE$3:$AE$1003)/AH240</f>
        <v>1987.0609297151307</v>
      </c>
      <c r="Y240" s="1">
        <f t="shared" si="64"/>
        <v>20</v>
      </c>
      <c r="Z240" s="99">
        <f>IF(L240&lt;'Power Curve'!$P$28,'Power Curve'!$Q$28,IF(L240&gt;'Power Curve'!$P$29,'Power Curve'!$Q$29,INDEX(ReferenceTurbulence,Y240)+(L240-INDEX(ReferenceTurbulenceWindSpeed,Y240))*(INDEX(ReferenceTurbulence,Y240+1)-INDEX(ReferenceTurbulence,Y240))/(INDEX(ReferenceTurbulenceWindSpeed,Y240+1)-INDEX(ReferenceTurbulenceWindSpeed,Y240))))</f>
        <v>0.12219009787616034</v>
      </c>
      <c r="AA240" s="100">
        <f t="shared" si="70"/>
        <v>2.5280279807882988</v>
      </c>
      <c r="AB240" s="29">
        <f t="shared" si="71"/>
        <v>2.8261922956739149</v>
      </c>
      <c r="AD240" s="29">
        <f>'Zero Turbulence Curve'!F239</f>
        <v>23.700000000000067</v>
      </c>
      <c r="AE240" s="29">
        <f>'Zero Turbulence Curve'!G239</f>
        <v>1989.4723344817116</v>
      </c>
      <c r="AF240" s="39"/>
      <c r="AG240" s="40">
        <f t="array" ref="AG240">SUM(_xlfn.NORM.DIST($AD$3:$AD$1003,$F240,$AA240,FALSE)*WindSpeedStep)</f>
        <v>0.9999999999999859</v>
      </c>
      <c r="AH240" s="40">
        <f t="array" ref="AH240">SUM(_xlfn.NORM.DIST($AD$3:$AD$1003,$F240,$AB240,FALSE)*WindSpeedStep)</f>
        <v>0.99999999999994083</v>
      </c>
      <c r="AJ240" s="47">
        <f t="shared" si="65"/>
        <v>21</v>
      </c>
      <c r="AK240" s="83" t="b">
        <f>COUNTIF('Power Curve'!$D$2:$D$31,AJ240)&gt;0</f>
        <v>0</v>
      </c>
      <c r="AL240" s="83" t="b">
        <f t="shared" si="66"/>
        <v>0</v>
      </c>
      <c r="AM240" s="83" t="b">
        <f t="shared" si="72"/>
        <v>0</v>
      </c>
      <c r="AN240" s="47" t="str">
        <f t="shared" si="67"/>
        <v/>
      </c>
      <c r="AO240" s="48" t="str">
        <f t="shared" si="68"/>
        <v>2.5-2.6</v>
      </c>
      <c r="AP240" s="49" t="str">
        <f t="shared" si="73"/>
        <v/>
      </c>
      <c r="AQ240" s="49" t="str">
        <f t="shared" si="74"/>
        <v/>
      </c>
      <c r="AR240" s="48" t="str">
        <f t="shared" si="75"/>
        <v/>
      </c>
      <c r="AS240" s="49" t="str">
        <f t="shared" si="69"/>
        <v/>
      </c>
    </row>
    <row r="241" spans="5:45" x14ac:dyDescent="0.3">
      <c r="E241" s="15">
        <v>40875.5</v>
      </c>
      <c r="F241" s="21">
        <v>20.37</v>
      </c>
      <c r="G241" s="21">
        <v>1995.440002441411</v>
      </c>
      <c r="H241" s="42">
        <v>1.1729122497114199</v>
      </c>
      <c r="I241" s="35">
        <v>285.89999999999998</v>
      </c>
      <c r="J241" s="43">
        <v>0.10849288168875797</v>
      </c>
      <c r="K241" s="44">
        <v>0.1783932828210617</v>
      </c>
      <c r="L241" s="26">
        <f t="shared" si="57"/>
        <v>20.077093434212113</v>
      </c>
      <c r="M241" s="26">
        <f t="shared" si="58"/>
        <v>2.4610294864797226</v>
      </c>
      <c r="N241" s="96">
        <f t="shared" si="59"/>
        <v>22</v>
      </c>
      <c r="O241" s="26">
        <f t="shared" si="60"/>
        <v>0.11993323173672117</v>
      </c>
      <c r="P241" s="3">
        <f>IF(L241&gt;'Power Curve'!$C$37,0,INDEX(Ci,$N241,1)*POWER(1-O241,3)+INDEX(Ci,$N241,2)*3*O241*POWER(1-O241,2)+INDEX(Ci,$N241,3)*3*POWER(O241,2)*(1-O241)+INDEX(Ci,$N241,4)*POWER(O241,3))</f>
        <v>1983.1332754533496</v>
      </c>
      <c r="Q241" s="3">
        <f>MAX(0,MIN(P241-V241+W241,'Power Curve'!$C$39))</f>
        <v>1983.217422850325</v>
      </c>
      <c r="R241" s="3">
        <f t="shared" si="61"/>
        <v>1995.440002441411</v>
      </c>
      <c r="S241" s="3">
        <f t="shared" si="62"/>
        <v>-12.22257959108606</v>
      </c>
      <c r="T241" s="3">
        <f t="shared" si="63"/>
        <v>12.22257959108606</v>
      </c>
      <c r="V241" s="37">
        <f t="array" ref="V241">SUM(_xlfn.NORM.DIST($AD$3:$AD$1003,$L241,$AA241,FALSE)*WindSpeedStep*$AE$3:$AE$1003)/AG241</f>
        <v>1986.7286514871139</v>
      </c>
      <c r="W241" s="37">
        <f t="array" ref="W241">SUM(_xlfn.NORM.DIST($AD$3:$AD$1003,$L241,$AB241,FALSE)*WindSpeedStep*$AE$3:$AE$1003)/AH241</f>
        <v>1986.8127988840893</v>
      </c>
      <c r="Y241" s="1">
        <f t="shared" si="64"/>
        <v>20</v>
      </c>
      <c r="Z241" s="99">
        <f>IF(L241&lt;'Power Curve'!$P$28,'Power Curve'!$Q$28,IF(L241&gt;'Power Curve'!$P$29,'Power Curve'!$Q$29,INDEX(ReferenceTurbulence,Y241)+(L241-INDEX(ReferenceTurbulenceWindSpeed,Y241))*(INDEX(ReferenceTurbulence,Y241+1)-INDEX(ReferenceTurbulence,Y241))/(INDEX(ReferenceTurbulenceWindSpeed,Y241+1)-INDEX(ReferenceTurbulenceWindSpeed,Y241))))</f>
        <v>0.12219009787616034</v>
      </c>
      <c r="AA241" s="100">
        <f t="shared" si="70"/>
        <v>2.4532220117951939</v>
      </c>
      <c r="AB241" s="29">
        <f t="shared" si="71"/>
        <v>2.1782217226121143</v>
      </c>
      <c r="AD241" s="29">
        <f>'Zero Turbulence Curve'!F240</f>
        <v>23.800000000000068</v>
      </c>
      <c r="AE241" s="29">
        <f>'Zero Turbulence Curve'!G240</f>
        <v>1989.4722532097819</v>
      </c>
      <c r="AF241" s="39"/>
      <c r="AG241" s="40">
        <f t="array" ref="AG241">SUM(_xlfn.NORM.DIST($AD$3:$AD$1003,$F241,$AA241,FALSE)*WindSpeedStep)</f>
        <v>0.99999999999998612</v>
      </c>
      <c r="AH241" s="40">
        <f t="array" ref="AH241">SUM(_xlfn.NORM.DIST($AD$3:$AD$1003,$F241,$AB241,FALSE)*WindSpeedStep)</f>
        <v>0.99999999999998568</v>
      </c>
      <c r="AJ241" s="47">
        <f t="shared" si="65"/>
        <v>20</v>
      </c>
      <c r="AK241" s="83" t="b">
        <f>COUNTIF('Power Curve'!$D$2:$D$31,AJ241)&gt;0</f>
        <v>1</v>
      </c>
      <c r="AL241" s="83" t="b">
        <f t="shared" si="66"/>
        <v>0</v>
      </c>
      <c r="AM241" s="83" t="b">
        <f t="shared" si="72"/>
        <v>1</v>
      </c>
      <c r="AN241" s="47" t="str">
        <f t="shared" si="67"/>
        <v>Inner</v>
      </c>
      <c r="AO241" s="48" t="str">
        <f t="shared" si="68"/>
        <v>2.4-2.5</v>
      </c>
      <c r="AP241" s="49" t="str">
        <f t="shared" si="73"/>
        <v>12-13</v>
      </c>
      <c r="AQ241" s="49" t="str">
        <f t="shared" si="74"/>
        <v>Nov</v>
      </c>
      <c r="AR241" s="48" t="str">
        <f t="shared" si="75"/>
        <v>285-295</v>
      </c>
      <c r="AS241" s="49" t="str">
        <f t="shared" si="69"/>
        <v>Inner-TI</v>
      </c>
    </row>
    <row r="242" spans="5:45" x14ac:dyDescent="0.3">
      <c r="E242" s="15">
        <v>40875.506944444445</v>
      </c>
      <c r="F242" s="21">
        <v>18.91</v>
      </c>
      <c r="G242" s="21">
        <v>1998.779968261719</v>
      </c>
      <c r="H242" s="42">
        <v>1.1744577800705802</v>
      </c>
      <c r="I242" s="35">
        <v>288.39999999999998</v>
      </c>
      <c r="J242" s="43">
        <v>0.12374405076679006</v>
      </c>
      <c r="K242" s="44">
        <v>0.17729054157950394</v>
      </c>
      <c r="L242" s="26">
        <f t="shared" si="57"/>
        <v>18.646270019094811</v>
      </c>
      <c r="M242" s="26">
        <f t="shared" si="58"/>
        <v>2.2398911153000043</v>
      </c>
      <c r="N242" s="96">
        <f t="shared" si="59"/>
        <v>20</v>
      </c>
      <c r="O242" s="26">
        <f t="shared" si="60"/>
        <v>0.27349189008008101</v>
      </c>
      <c r="P242" s="3">
        <f>IF(L242&gt;'Power Curve'!$C$37,0,INDEX(Ci,$N242,1)*POWER(1-O242,3)+INDEX(Ci,$N242,2)*3*O242*POWER(1-O242,2)+INDEX(Ci,$N242,3)*3*POWER(O242,2)*(1-O242)+INDEX(Ci,$N242,4)*POWER(O242,3))</f>
        <v>1989.4713307698571</v>
      </c>
      <c r="Q242" s="3">
        <f>MAX(0,MIN(P242-V242+W242,'Power Curve'!$C$39))</f>
        <v>1989.4367595503368</v>
      </c>
      <c r="R242" s="3">
        <f t="shared" si="61"/>
        <v>1998.779968261719</v>
      </c>
      <c r="S242" s="3">
        <f t="shared" si="62"/>
        <v>-9.3432087113822035</v>
      </c>
      <c r="T242" s="3">
        <f t="shared" si="63"/>
        <v>9.3432087113822035</v>
      </c>
      <c r="V242" s="37">
        <f t="array" ref="V242">SUM(_xlfn.NORM.DIST($AD$3:$AD$1003,$L242,$AA242,FALSE)*WindSpeedStep*$AE$3:$AE$1003)/AG242</f>
        <v>1985.3286684570169</v>
      </c>
      <c r="W242" s="37">
        <f t="array" ref="W242">SUM(_xlfn.NORM.DIST($AD$3:$AD$1003,$L242,$AB242,FALSE)*WindSpeedStep*$AE$3:$AE$1003)/AH242</f>
        <v>1985.2940972374965</v>
      </c>
      <c r="Y242" s="1">
        <f t="shared" si="64"/>
        <v>18</v>
      </c>
      <c r="Z242" s="99">
        <f>IF(L242&lt;'Power Curve'!$P$28,'Power Curve'!$Q$28,IF(L242&gt;'Power Curve'!$P$29,'Power Curve'!$Q$29,INDEX(ReferenceTurbulence,Y242)+(L242-INDEX(ReferenceTurbulenceWindSpeed,Y242))*(INDEX(ReferenceTurbulence,Y242+1)-INDEX(ReferenceTurbulence,Y242))/(INDEX(ReferenceTurbulenceWindSpeed,Y242+1)-INDEX(ReferenceTurbulenceWindSpeed,Y242))))</f>
        <v>0.1214134679918755</v>
      </c>
      <c r="AA242" s="100">
        <f t="shared" si="70"/>
        <v>2.2639083081312354</v>
      </c>
      <c r="AB242" s="29">
        <f t="shared" si="71"/>
        <v>2.3073649838541437</v>
      </c>
      <c r="AD242" s="29">
        <f>'Zero Turbulence Curve'!F241</f>
        <v>23.90000000000007</v>
      </c>
      <c r="AE242" s="29">
        <f>'Zero Turbulence Curve'!G241</f>
        <v>1989.4721719378522</v>
      </c>
      <c r="AF242" s="39"/>
      <c r="AG242" s="40">
        <f t="array" ref="AG242">SUM(_xlfn.NORM.DIST($AD$3:$AD$1003,$F242,$AA242,FALSE)*WindSpeedStep)</f>
        <v>0.99999999999998745</v>
      </c>
      <c r="AH242" s="40">
        <f t="array" ref="AH242">SUM(_xlfn.NORM.DIST($AD$3:$AD$1003,$F242,$AB242,FALSE)*WindSpeedStep)</f>
        <v>0.99999999999998801</v>
      </c>
      <c r="AJ242" s="47">
        <f t="shared" si="65"/>
        <v>19</v>
      </c>
      <c r="AK242" s="83" t="b">
        <f>COUNTIF('Power Curve'!$D$2:$D$31,AJ242)&gt;0</f>
        <v>1</v>
      </c>
      <c r="AL242" s="83" t="b">
        <f t="shared" si="66"/>
        <v>0</v>
      </c>
      <c r="AM242" s="83" t="b">
        <f t="shared" si="72"/>
        <v>1</v>
      </c>
      <c r="AN242" s="47" t="str">
        <f t="shared" si="67"/>
        <v>Inner</v>
      </c>
      <c r="AO242" s="48" t="str">
        <f t="shared" si="68"/>
        <v>2.2-2.3</v>
      </c>
      <c r="AP242" s="49" t="str">
        <f t="shared" si="73"/>
        <v>12-13</v>
      </c>
      <c r="AQ242" s="49" t="str">
        <f t="shared" si="74"/>
        <v>Nov</v>
      </c>
      <c r="AR242" s="48" t="str">
        <f t="shared" si="75"/>
        <v>285-295</v>
      </c>
      <c r="AS242" s="49" t="str">
        <f t="shared" si="69"/>
        <v>Inner-TI</v>
      </c>
    </row>
    <row r="243" spans="5:45" x14ac:dyDescent="0.3">
      <c r="E243" s="15">
        <v>40875.513888888891</v>
      </c>
      <c r="F243" s="21">
        <v>17.54</v>
      </c>
      <c r="G243" s="21">
        <v>1999.6799621582031</v>
      </c>
      <c r="H243" s="42">
        <v>1.1749862197786807</v>
      </c>
      <c r="I243" s="35">
        <v>287.5</v>
      </c>
      <c r="J243" s="43">
        <v>0.10547320410490309</v>
      </c>
      <c r="K243" s="44">
        <v>0.10262349430527971</v>
      </c>
      <c r="L243" s="26">
        <f t="shared" si="57"/>
        <v>17.297970436946859</v>
      </c>
      <c r="M243" s="26">
        <f t="shared" si="58"/>
        <v>2.0315070685278536</v>
      </c>
      <c r="N243" s="96">
        <f t="shared" si="59"/>
        <v>18</v>
      </c>
      <c r="O243" s="26">
        <f t="shared" si="60"/>
        <v>0.33472257014042278</v>
      </c>
      <c r="P243" s="3">
        <f>IF(L243&gt;'Power Curve'!$C$37,0,INDEX(Ci,$N243,1)*POWER(1-O243,3)+INDEX(Ci,$N243,2)*3*O243*POWER(1-O243,2)+INDEX(Ci,$N243,3)*3*POWER(O243,2)*(1-O243)+INDEX(Ci,$N243,4)*POWER(O243,3))</f>
        <v>1983.8075742048434</v>
      </c>
      <c r="Q243" s="3">
        <f>MAX(0,MIN(P243-V243+W243,'Power Curve'!$C$39))</f>
        <v>1984.1298766277741</v>
      </c>
      <c r="R243" s="3">
        <f t="shared" si="61"/>
        <v>1999.6799621582031</v>
      </c>
      <c r="S243" s="3">
        <f t="shared" si="62"/>
        <v>-15.550085530428987</v>
      </c>
      <c r="T243" s="3">
        <f t="shared" si="63"/>
        <v>15.550085530428987</v>
      </c>
      <c r="V243" s="37">
        <f t="array" ref="V243">SUM(_xlfn.NORM.DIST($AD$3:$AD$1003,$L243,$AA243,FALSE)*WindSpeedStep*$AE$3:$AE$1003)/AG243</f>
        <v>1983.721941580772</v>
      </c>
      <c r="W243" s="37">
        <f t="array" ref="W243">SUM(_xlfn.NORM.DIST($AD$3:$AD$1003,$L243,$AB243,FALSE)*WindSpeedStep*$AE$3:$AE$1003)/AH243</f>
        <v>1984.0442440037027</v>
      </c>
      <c r="Y243" s="1">
        <f t="shared" si="64"/>
        <v>17</v>
      </c>
      <c r="Z243" s="99">
        <f>IF(L243&lt;'Power Curve'!$P$28,'Power Curve'!$Q$28,IF(L243&gt;'Power Curve'!$P$29,'Power Curve'!$Q$29,INDEX(ReferenceTurbulence,Y243)+(L243-INDEX(ReferenceTurbulenceWindSpeed,Y243))*(INDEX(ReferenceTurbulence,Y243+1)-INDEX(ReferenceTurbulence,Y243))/(INDEX(ReferenceTurbulenceWindSpeed,Y243+1)-INDEX(ReferenceTurbulenceWindSpeed,Y243))))</f>
        <v>0.12024981602735836</v>
      </c>
      <c r="AA243" s="100">
        <f t="shared" si="70"/>
        <v>2.0800777626895433</v>
      </c>
      <c r="AB243" s="29">
        <f t="shared" si="71"/>
        <v>1.8244723664966755</v>
      </c>
      <c r="AD243" s="29">
        <f>'Zero Turbulence Curve'!F242</f>
        <v>24.000000000000071</v>
      </c>
      <c r="AE243" s="29">
        <f>'Zero Turbulence Curve'!G242</f>
        <v>1989.4720906659225</v>
      </c>
      <c r="AF243" s="39"/>
      <c r="AG243" s="40">
        <f t="array" ref="AG243">SUM(_xlfn.NORM.DIST($AD$3:$AD$1003,$F243,$AA243,FALSE)*WindSpeedStep)</f>
        <v>0.99999999999999012</v>
      </c>
      <c r="AH243" s="40">
        <f t="array" ref="AH243">SUM(_xlfn.NORM.DIST($AD$3:$AD$1003,$F243,$AB243,FALSE)*WindSpeedStep)</f>
        <v>0.99999999999998956</v>
      </c>
      <c r="AJ243" s="47">
        <f t="shared" si="65"/>
        <v>17</v>
      </c>
      <c r="AK243" s="83" t="b">
        <f>COUNTIF('Power Curve'!$D$2:$D$31,AJ243)&gt;0</f>
        <v>1</v>
      </c>
      <c r="AL243" s="83" t="b">
        <f t="shared" si="66"/>
        <v>0</v>
      </c>
      <c r="AM243" s="83" t="b">
        <f t="shared" si="72"/>
        <v>1</v>
      </c>
      <c r="AN243" s="47" t="str">
        <f t="shared" si="67"/>
        <v>Inner</v>
      </c>
      <c r="AO243" s="48" t="str">
        <f t="shared" si="68"/>
        <v>2.0-2.1</v>
      </c>
      <c r="AP243" s="49" t="str">
        <f t="shared" si="73"/>
        <v>12-13</v>
      </c>
      <c r="AQ243" s="49" t="str">
        <f t="shared" si="74"/>
        <v>Nov</v>
      </c>
      <c r="AR243" s="48" t="str">
        <f t="shared" si="75"/>
        <v>285-295</v>
      </c>
      <c r="AS243" s="49" t="str">
        <f t="shared" si="69"/>
        <v>Inner-TI</v>
      </c>
    </row>
    <row r="244" spans="5:45" x14ac:dyDescent="0.3">
      <c r="E244" s="15">
        <v>40875.520833333336</v>
      </c>
      <c r="F244" s="21">
        <v>16.78</v>
      </c>
      <c r="G244" s="21">
        <v>1995.7199859619191</v>
      </c>
      <c r="H244" s="42">
        <v>1.1747882399109109</v>
      </c>
      <c r="I244" s="35">
        <v>286.60000000000002</v>
      </c>
      <c r="J244" s="43">
        <v>0.11084624553039332</v>
      </c>
      <c r="K244" s="44">
        <v>0.17481122149940526</v>
      </c>
      <c r="L244" s="26">
        <f t="shared" si="57"/>
        <v>16.5475279657926</v>
      </c>
      <c r="M244" s="26">
        <f t="shared" si="58"/>
        <v>1.9155237654998345</v>
      </c>
      <c r="N244" s="96">
        <f t="shared" si="59"/>
        <v>17</v>
      </c>
      <c r="O244" s="26">
        <f t="shared" si="60"/>
        <v>0.55574512763246497</v>
      </c>
      <c r="P244" s="3">
        <f>IF(L244&gt;'Power Curve'!$C$37,0,INDEX(Ci,$N244,1)*POWER(1-O244,3)+INDEX(Ci,$N244,2)*3*O244*POWER(1-O244,2)+INDEX(Ci,$N244,3)*3*POWER(O244,2)*(1-O244)+INDEX(Ci,$N244,4)*POWER(O244,3))</f>
        <v>1984.3481646540124</v>
      </c>
      <c r="Q244" s="3">
        <f>MAX(0,MIN(P244-V244+W244,'Power Curve'!$C$39))</f>
        <v>1984.8711703444503</v>
      </c>
      <c r="R244" s="3">
        <f t="shared" si="61"/>
        <v>1995.7199859619191</v>
      </c>
      <c r="S244" s="3">
        <f t="shared" si="62"/>
        <v>-10.848815617468745</v>
      </c>
      <c r="T244" s="3">
        <f t="shared" si="63"/>
        <v>10.848815617468745</v>
      </c>
      <c r="V244" s="37">
        <f t="array" ref="V244">SUM(_xlfn.NORM.DIST($AD$3:$AD$1003,$L244,$AA244,FALSE)*WindSpeedStep*$AE$3:$AE$1003)/AG244</f>
        <v>1982.4565692403025</v>
      </c>
      <c r="W244" s="37">
        <f t="array" ref="W244">SUM(_xlfn.NORM.DIST($AD$3:$AD$1003,$L244,$AB244,FALSE)*WindSpeedStep*$AE$3:$AE$1003)/AH244</f>
        <v>1982.9795749307405</v>
      </c>
      <c r="Y244" s="1">
        <f t="shared" si="64"/>
        <v>16</v>
      </c>
      <c r="Z244" s="99">
        <f>IF(L244&lt;'Power Curve'!$P$28,'Power Curve'!$Q$28,IF(L244&gt;'Power Curve'!$P$29,'Power Curve'!$Q$29,INDEX(ReferenceTurbulence,Y244)+(L244-INDEX(ReferenceTurbulenceWindSpeed,Y244))*(INDEX(ReferenceTurbulence,Y244+1)-INDEX(ReferenceTurbulence,Y244))/(INDEX(ReferenceTurbulenceWindSpeed,Y244+1)-INDEX(ReferenceTurbulenceWindSpeed,Y244))))</f>
        <v>0.12103899961452838</v>
      </c>
      <c r="AA244" s="100">
        <f t="shared" si="70"/>
        <v>2.0028962310729681</v>
      </c>
      <c r="AB244" s="29">
        <f t="shared" si="71"/>
        <v>1.8342313478172965</v>
      </c>
      <c r="AD244" s="29">
        <f>'Zero Turbulence Curve'!F243</f>
        <v>24.100000000000072</v>
      </c>
      <c r="AE244" s="29">
        <f>'Zero Turbulence Curve'!G243</f>
        <v>1989.4720528624009</v>
      </c>
      <c r="AF244" s="39"/>
      <c r="AG244" s="40">
        <f t="array" ref="AG244">SUM(_xlfn.NORM.DIST($AD$3:$AD$1003,$F244,$AA244,FALSE)*WindSpeedStep)</f>
        <v>0.99999999999999156</v>
      </c>
      <c r="AH244" s="40">
        <f t="array" ref="AH244">SUM(_xlfn.NORM.DIST($AD$3:$AD$1003,$F244,$AB244,FALSE)*WindSpeedStep)</f>
        <v>0.99999999999999156</v>
      </c>
      <c r="AJ244" s="47">
        <f t="shared" si="65"/>
        <v>17</v>
      </c>
      <c r="AK244" s="83" t="b">
        <f>COUNTIF('Power Curve'!$D$2:$D$31,AJ244)&gt;0</f>
        <v>1</v>
      </c>
      <c r="AL244" s="83" t="b">
        <f t="shared" si="66"/>
        <v>0</v>
      </c>
      <c r="AM244" s="83" t="b">
        <f t="shared" si="72"/>
        <v>1</v>
      </c>
      <c r="AN244" s="47" t="str">
        <f t="shared" si="67"/>
        <v>Inner</v>
      </c>
      <c r="AO244" s="48" t="str">
        <f t="shared" si="68"/>
        <v>1.9-2.0</v>
      </c>
      <c r="AP244" s="49" t="str">
        <f t="shared" si="73"/>
        <v>12-13</v>
      </c>
      <c r="AQ244" s="49" t="str">
        <f t="shared" si="74"/>
        <v>Nov</v>
      </c>
      <c r="AR244" s="48" t="str">
        <f t="shared" si="75"/>
        <v>285-295</v>
      </c>
      <c r="AS244" s="49" t="str">
        <f t="shared" si="69"/>
        <v>Inner-TI</v>
      </c>
    </row>
    <row r="245" spans="5:45" x14ac:dyDescent="0.3">
      <c r="E245" s="15">
        <v>40875.527777777781</v>
      </c>
      <c r="F245" s="21">
        <v>16.7</v>
      </c>
      <c r="G245" s="21">
        <v>1999.809936523438</v>
      </c>
      <c r="H245" s="42">
        <v>1.1754710983609131</v>
      </c>
      <c r="I245" s="35">
        <v>288.7</v>
      </c>
      <c r="J245" s="43">
        <v>9.7005988023952106E-2</v>
      </c>
      <c r="K245" s="44">
        <v>0.15738906967081331</v>
      </c>
      <c r="L245" s="26">
        <f t="shared" si="57"/>
        <v>16.471826534904405</v>
      </c>
      <c r="M245" s="26">
        <f t="shared" si="58"/>
        <v>1.9038238653264667</v>
      </c>
      <c r="N245" s="96">
        <f t="shared" si="59"/>
        <v>17</v>
      </c>
      <c r="O245" s="26">
        <f t="shared" si="60"/>
        <v>0.47919609429570348</v>
      </c>
      <c r="P245" s="3">
        <f>IF(L245&gt;'Power Curve'!$C$37,0,INDEX(Ci,$N245,1)*POWER(1-O245,3)+INDEX(Ci,$N245,2)*3*O245*POWER(1-O245,2)+INDEX(Ci,$N245,3)*3*POWER(O245,2)*(1-O245)+INDEX(Ci,$N245,4)*POWER(O245,3))</f>
        <v>1984.0927015089107</v>
      </c>
      <c r="Q245" s="3">
        <f>MAX(0,MIN(P245-V245+W245,'Power Curve'!$C$39))</f>
        <v>1985.008470403332</v>
      </c>
      <c r="R245" s="3">
        <f t="shared" si="61"/>
        <v>1999.809936523438</v>
      </c>
      <c r="S245" s="3">
        <f t="shared" si="62"/>
        <v>-14.801466120105943</v>
      </c>
      <c r="T245" s="3">
        <f t="shared" si="63"/>
        <v>14.801466120105943</v>
      </c>
      <c r="V245" s="37">
        <f t="array" ref="V245">SUM(_xlfn.NORM.DIST($AD$3:$AD$1003,$L245,$AA245,FALSE)*WindSpeedStep*$AE$3:$AE$1003)/AG245</f>
        <v>1982.3068354647444</v>
      </c>
      <c r="W245" s="37">
        <f t="array" ref="W245">SUM(_xlfn.NORM.DIST($AD$3:$AD$1003,$L245,$AB245,FALSE)*WindSpeedStep*$AE$3:$AE$1003)/AH245</f>
        <v>1983.2226043591656</v>
      </c>
      <c r="Y245" s="1">
        <f t="shared" si="64"/>
        <v>16</v>
      </c>
      <c r="Z245" s="99">
        <f>IF(L245&lt;'Power Curve'!$P$28,'Power Curve'!$Q$28,IF(L245&gt;'Power Curve'!$P$29,'Power Curve'!$Q$29,INDEX(ReferenceTurbulence,Y245)+(L245-INDEX(ReferenceTurbulenceWindSpeed,Y245))*(INDEX(ReferenceTurbulence,Y245+1)-INDEX(ReferenceTurbulence,Y245))/(INDEX(ReferenceTurbulenceWindSpeed,Y245+1)-INDEX(ReferenceTurbulenceWindSpeed,Y245))))</f>
        <v>0.12103796822954997</v>
      </c>
      <c r="AA245" s="100">
        <f t="shared" si="70"/>
        <v>1.9937164168144177</v>
      </c>
      <c r="AB245" s="29">
        <f t="shared" si="71"/>
        <v>1.5978658075775531</v>
      </c>
      <c r="AD245" s="29">
        <f>'Zero Turbulence Curve'!F244</f>
        <v>24.200000000000074</v>
      </c>
      <c r="AE245" s="29">
        <f>'Zero Turbulence Curve'!G244</f>
        <v>1989.4720150588796</v>
      </c>
      <c r="AF245" s="39"/>
      <c r="AG245" s="40">
        <f t="array" ref="AG245">SUM(_xlfn.NORM.DIST($AD$3:$AD$1003,$F245,$AA245,FALSE)*WindSpeedStep)</f>
        <v>0.99999999999999267</v>
      </c>
      <c r="AH245" s="40">
        <f t="array" ref="AH245">SUM(_xlfn.NORM.DIST($AD$3:$AD$1003,$F245,$AB245,FALSE)*WindSpeedStep)</f>
        <v>0.99999999999999223</v>
      </c>
      <c r="AJ245" s="47">
        <f t="shared" si="65"/>
        <v>16</v>
      </c>
      <c r="AK245" s="83" t="b">
        <f>COUNTIF('Power Curve'!$D$2:$D$31,AJ245)&gt;0</f>
        <v>1</v>
      </c>
      <c r="AL245" s="83" t="b">
        <f t="shared" si="66"/>
        <v>0</v>
      </c>
      <c r="AM245" s="83" t="b">
        <f t="shared" si="72"/>
        <v>1</v>
      </c>
      <c r="AN245" s="47" t="str">
        <f t="shared" si="67"/>
        <v>Outer</v>
      </c>
      <c r="AO245" s="48" t="str">
        <f t="shared" si="68"/>
        <v>1.9-2.0</v>
      </c>
      <c r="AP245" s="49" t="str">
        <f t="shared" si="73"/>
        <v>12-13</v>
      </c>
      <c r="AQ245" s="49" t="str">
        <f t="shared" si="74"/>
        <v>Nov</v>
      </c>
      <c r="AR245" s="48" t="str">
        <f t="shared" si="75"/>
        <v>285-295</v>
      </c>
      <c r="AS245" s="49" t="str">
        <f t="shared" si="69"/>
        <v>HWS-LTI</v>
      </c>
    </row>
    <row r="246" spans="5:45" x14ac:dyDescent="0.3">
      <c r="E246" s="15">
        <v>40875.534722222219</v>
      </c>
      <c r="F246" s="21">
        <v>16.63</v>
      </c>
      <c r="G246" s="21">
        <v>1997.9199676513649</v>
      </c>
      <c r="H246" s="42">
        <v>1.1755750782560863</v>
      </c>
      <c r="I246" s="35">
        <v>289.2</v>
      </c>
      <c r="J246" s="43">
        <v>0.10042092603728202</v>
      </c>
      <c r="K246" s="44">
        <v>0.17640723707490547</v>
      </c>
      <c r="L246" s="26">
        <f t="shared" si="57"/>
        <v>16.403266589162559</v>
      </c>
      <c r="M246" s="26">
        <f t="shared" si="58"/>
        <v>1.8932277047036139</v>
      </c>
      <c r="N246" s="96">
        <f t="shared" si="59"/>
        <v>17</v>
      </c>
      <c r="O246" s="26">
        <f t="shared" si="60"/>
        <v>0.40986850681706893</v>
      </c>
      <c r="P246" s="3">
        <f>IF(L246&gt;'Power Curve'!$C$37,0,INDEX(Ci,$N246,1)*POWER(1-O246,3)+INDEX(Ci,$N246,2)*3*O246*POWER(1-O246,2)+INDEX(Ci,$N246,3)*3*POWER(O246,2)*(1-O246)+INDEX(Ci,$N246,4)*POWER(O246,3))</f>
        <v>1983.8474740127917</v>
      </c>
      <c r="Q246" s="3">
        <f>MAX(0,MIN(P246-V246+W246,'Power Curve'!$C$39))</f>
        <v>1984.7599842847064</v>
      </c>
      <c r="R246" s="3">
        <f t="shared" si="61"/>
        <v>1997.9199676513649</v>
      </c>
      <c r="S246" s="3">
        <f t="shared" si="62"/>
        <v>-13.15998336665848</v>
      </c>
      <c r="T246" s="3">
        <f t="shared" si="63"/>
        <v>13.15998336665848</v>
      </c>
      <c r="V246" s="37">
        <f t="array" ref="V246">SUM(_xlfn.NORM.DIST($AD$3:$AD$1003,$L246,$AA246,FALSE)*WindSpeedStep*$AE$3:$AE$1003)/AG246</f>
        <v>1982.1659353575369</v>
      </c>
      <c r="W246" s="37">
        <f t="array" ref="W246">SUM(_xlfn.NORM.DIST($AD$3:$AD$1003,$L246,$AB246,FALSE)*WindSpeedStep*$AE$3:$AE$1003)/AH246</f>
        <v>1983.0784456294516</v>
      </c>
      <c r="Y246" s="1">
        <f t="shared" si="64"/>
        <v>16</v>
      </c>
      <c r="Z246" s="99">
        <f>IF(L246&lt;'Power Curve'!$P$28,'Power Curve'!$Q$28,IF(L246&gt;'Power Curve'!$P$29,'Power Curve'!$Q$29,INDEX(ReferenceTurbulence,Y246)+(L246-INDEX(ReferenceTurbulenceWindSpeed,Y246))*(INDEX(ReferenceTurbulence,Y246+1)-INDEX(ReferenceTurbulence,Y246))/(INDEX(ReferenceTurbulenceWindSpeed,Y246+1)-INDEX(ReferenceTurbulenceWindSpeed,Y246))))</f>
        <v>0.12103703414287116</v>
      </c>
      <c r="AA246" s="100">
        <f t="shared" si="70"/>
        <v>1.9854027382070865</v>
      </c>
      <c r="AB246" s="29">
        <f t="shared" si="71"/>
        <v>1.6472312209201125</v>
      </c>
      <c r="AD246" s="29">
        <f>'Zero Turbulence Curve'!F245</f>
        <v>24.300000000000075</v>
      </c>
      <c r="AE246" s="29">
        <f>'Zero Turbulence Curve'!G245</f>
        <v>1989.4719772553581</v>
      </c>
      <c r="AF246" s="39"/>
      <c r="AG246" s="40">
        <f t="array" ref="AG246">SUM(_xlfn.NORM.DIST($AD$3:$AD$1003,$F246,$AA246,FALSE)*WindSpeedStep)</f>
        <v>0.99999999999999312</v>
      </c>
      <c r="AH246" s="40">
        <f t="array" ref="AH246">SUM(_xlfn.NORM.DIST($AD$3:$AD$1003,$F246,$AB246,FALSE)*WindSpeedStep)</f>
        <v>0.99999999999999212</v>
      </c>
      <c r="AJ246" s="47">
        <f t="shared" si="65"/>
        <v>16</v>
      </c>
      <c r="AK246" s="83" t="b">
        <f>COUNTIF('Power Curve'!$D$2:$D$31,AJ246)&gt;0</f>
        <v>1</v>
      </c>
      <c r="AL246" s="83" t="b">
        <f t="shared" si="66"/>
        <v>0</v>
      </c>
      <c r="AM246" s="83" t="b">
        <f t="shared" si="72"/>
        <v>1</v>
      </c>
      <c r="AN246" s="47" t="str">
        <f t="shared" si="67"/>
        <v>Inner</v>
      </c>
      <c r="AO246" s="48" t="str">
        <f t="shared" si="68"/>
        <v>1.8-1.9</v>
      </c>
      <c r="AP246" s="49" t="str">
        <f t="shared" si="73"/>
        <v>12-13</v>
      </c>
      <c r="AQ246" s="49" t="str">
        <f t="shared" si="74"/>
        <v>Nov</v>
      </c>
      <c r="AR246" s="48" t="str">
        <f t="shared" si="75"/>
        <v>285-295</v>
      </c>
      <c r="AS246" s="49" t="str">
        <f t="shared" si="69"/>
        <v>Inner-TI</v>
      </c>
    </row>
    <row r="247" spans="5:45" x14ac:dyDescent="0.3">
      <c r="E247" s="15">
        <v>40875.541666666664</v>
      </c>
      <c r="F247" s="21">
        <v>14.66</v>
      </c>
      <c r="G247" s="21">
        <v>1989.3600158691411</v>
      </c>
      <c r="H247" s="42">
        <v>1.1761282978207337</v>
      </c>
      <c r="I247" s="35">
        <v>286.60000000000002</v>
      </c>
      <c r="J247" s="43">
        <v>0.11664392905866303</v>
      </c>
      <c r="K247" s="44">
        <v>0.15570809251003045</v>
      </c>
      <c r="L247" s="26">
        <f t="shared" si="57"/>
        <v>14.462393499176521</v>
      </c>
      <c r="M247" s="26">
        <f t="shared" si="58"/>
        <v>1.5932595120871464</v>
      </c>
      <c r="N247" s="96">
        <f t="shared" si="59"/>
        <v>15</v>
      </c>
      <c r="O247" s="26">
        <f t="shared" si="60"/>
        <v>0.48602626185793957</v>
      </c>
      <c r="P247" s="3">
        <f>IF(L247&gt;'Power Curve'!$C$37,0,INDEX(Ci,$N247,1)*POWER(1-O247,3)+INDEX(Ci,$N247,2)*3*O247*POWER(1-O247,2)+INDEX(Ci,$N247,3)*3*POWER(O247,2)*(1-O247)+INDEX(Ci,$N247,4)*POWER(O247,3))</f>
        <v>1977.3203716720766</v>
      </c>
      <c r="Q247" s="3">
        <f>MAX(0,MIN(P247-V247+W247,'Power Curve'!$C$39))</f>
        <v>1979.0317703428732</v>
      </c>
      <c r="R247" s="3">
        <f t="shared" si="61"/>
        <v>1989.3600158691411</v>
      </c>
      <c r="S247" s="3">
        <f t="shared" si="62"/>
        <v>-10.328245526267892</v>
      </c>
      <c r="T247" s="3">
        <f t="shared" si="63"/>
        <v>10.328245526267892</v>
      </c>
      <c r="V247" s="37">
        <f t="array" ref="V247">SUM(_xlfn.NORM.DIST($AD$3:$AD$1003,$L247,$AA247,FALSE)*WindSpeedStep*$AE$3:$AE$1003)/AG247</f>
        <v>1973.0637901495768</v>
      </c>
      <c r="W247" s="37">
        <f t="array" ref="W247">SUM(_xlfn.NORM.DIST($AD$3:$AD$1003,$L247,$AB247,FALSE)*WindSpeedStep*$AE$3:$AE$1003)/AH247</f>
        <v>1974.7751888203734</v>
      </c>
      <c r="Y247" s="1">
        <f t="shared" si="64"/>
        <v>14</v>
      </c>
      <c r="Z247" s="99">
        <f>IF(L247&lt;'Power Curve'!$P$28,'Power Curve'!$Q$28,IF(L247&gt;'Power Curve'!$P$29,'Power Curve'!$Q$29,INDEX(ReferenceTurbulence,Y247)+(L247-INDEX(ReferenceTurbulenceWindSpeed,Y247))*(INDEX(ReferenceTurbulence,Y247+1)-INDEX(ReferenceTurbulence,Y247))/(INDEX(ReferenceTurbulenceWindSpeed,Y247+1)-INDEX(ReferenceTurbulenceWindSpeed,Y247))))</f>
        <v>0.12194962645401908</v>
      </c>
      <c r="AA247" s="100">
        <f t="shared" si="70"/>
        <v>1.7636834848556107</v>
      </c>
      <c r="AB247" s="29">
        <f t="shared" si="71"/>
        <v>1.6869504013364154</v>
      </c>
      <c r="AD247" s="29">
        <f>'Zero Turbulence Curve'!F246</f>
        <v>24.400000000000077</v>
      </c>
      <c r="AE247" s="29">
        <f>'Zero Turbulence Curve'!G246</f>
        <v>1989.4719394518365</v>
      </c>
      <c r="AF247" s="39"/>
      <c r="AG247" s="40">
        <f t="array" ref="AG247">SUM(_xlfn.NORM.DIST($AD$3:$AD$1003,$F247,$AA247,FALSE)*WindSpeedStep)</f>
        <v>0.99999999999999933</v>
      </c>
      <c r="AH247" s="40">
        <f t="array" ref="AH247">SUM(_xlfn.NORM.DIST($AD$3:$AD$1003,$F247,$AB247,FALSE)*WindSpeedStep)</f>
        <v>1</v>
      </c>
      <c r="AJ247" s="47">
        <f t="shared" si="65"/>
        <v>14</v>
      </c>
      <c r="AK247" s="83" t="b">
        <f>COUNTIF('Power Curve'!$D$2:$D$31,AJ247)&gt;0</f>
        <v>1</v>
      </c>
      <c r="AL247" s="83" t="b">
        <f t="shared" si="66"/>
        <v>0</v>
      </c>
      <c r="AM247" s="83" t="b">
        <f t="shared" si="72"/>
        <v>1</v>
      </c>
      <c r="AN247" s="47" t="str">
        <f t="shared" si="67"/>
        <v>Inner</v>
      </c>
      <c r="AO247" s="48" t="str">
        <f t="shared" si="68"/>
        <v>1.5-1.6</v>
      </c>
      <c r="AP247" s="49" t="str">
        <f t="shared" si="73"/>
        <v>13-14</v>
      </c>
      <c r="AQ247" s="49" t="str">
        <f t="shared" si="74"/>
        <v>Nov</v>
      </c>
      <c r="AR247" s="48" t="str">
        <f t="shared" si="75"/>
        <v>285-295</v>
      </c>
      <c r="AS247" s="49" t="str">
        <f t="shared" si="69"/>
        <v>Inner-TI</v>
      </c>
    </row>
    <row r="248" spans="5:45" x14ac:dyDescent="0.3">
      <c r="E248" s="15">
        <v>40875.548611111109</v>
      </c>
      <c r="F248" s="21">
        <v>14.45</v>
      </c>
      <c r="G248" s="21">
        <v>1991.270019531253</v>
      </c>
      <c r="H248" s="42">
        <v>1.1759299457542158</v>
      </c>
      <c r="I248" s="35">
        <v>285.89999999999998</v>
      </c>
      <c r="J248" s="43">
        <v>0.13633217993079585</v>
      </c>
      <c r="K248" s="44">
        <v>0.15913964602499614</v>
      </c>
      <c r="L248" s="26">
        <f t="shared" si="57"/>
        <v>14.254422733368063</v>
      </c>
      <c r="M248" s="26">
        <f t="shared" si="58"/>
        <v>1.561116959821107</v>
      </c>
      <c r="N248" s="96">
        <f t="shared" si="59"/>
        <v>15</v>
      </c>
      <c r="O248" s="26">
        <f t="shared" si="60"/>
        <v>0.28734352629199555</v>
      </c>
      <c r="P248" s="3">
        <f>IF(L248&gt;'Power Curve'!$C$37,0,INDEX(Ci,$N248,1)*POWER(1-O248,3)+INDEX(Ci,$N248,2)*3*O248*POWER(1-O248,2)+INDEX(Ci,$N248,3)*3*POWER(O248,2)*(1-O248)+INDEX(Ci,$N248,4)*POWER(O248,3))</f>
        <v>1976.5138277215513</v>
      </c>
      <c r="Q248" s="3">
        <f>MAX(0,MIN(P248-V248+W248,'Power Curve'!$C$39))</f>
        <v>1969.4034161049681</v>
      </c>
      <c r="R248" s="3">
        <f t="shared" si="61"/>
        <v>1991.270019531253</v>
      </c>
      <c r="S248" s="3">
        <f t="shared" si="62"/>
        <v>-21.866603426284883</v>
      </c>
      <c r="T248" s="3">
        <f t="shared" si="63"/>
        <v>21.866603426284883</v>
      </c>
      <c r="V248" s="37">
        <f t="array" ref="V248">SUM(_xlfn.NORM.DIST($AD$3:$AD$1003,$L248,$AA248,FALSE)*WindSpeedStep*$AE$3:$AE$1003)/AG248</f>
        <v>1971.1338233160509</v>
      </c>
      <c r="W248" s="37">
        <f t="array" ref="W248">SUM(_xlfn.NORM.DIST($AD$3:$AD$1003,$L248,$AB248,FALSE)*WindSpeedStep*$AE$3:$AE$1003)/AH248</f>
        <v>1964.0234116994677</v>
      </c>
      <c r="Y248" s="1">
        <f t="shared" si="64"/>
        <v>14</v>
      </c>
      <c r="Z248" s="99">
        <f>IF(L248&lt;'Power Curve'!$P$28,'Power Curve'!$Q$28,IF(L248&gt;'Power Curve'!$P$29,'Power Curve'!$Q$29,INDEX(ReferenceTurbulence,Y248)+(L248-INDEX(ReferenceTurbulenceWindSpeed,Y248))*(INDEX(ReferenceTurbulence,Y248+1)-INDEX(ReferenceTurbulence,Y248))/(INDEX(ReferenceTurbulenceWindSpeed,Y248+1)-INDEX(ReferenceTurbulenceWindSpeed,Y248))))</f>
        <v>0.1214368288834833</v>
      </c>
      <c r="AA248" s="100">
        <f t="shared" si="70"/>
        <v>1.7310118943048518</v>
      </c>
      <c r="AB248" s="29">
        <f t="shared" si="71"/>
        <v>1.9433365248951617</v>
      </c>
      <c r="AD248" s="29">
        <f>'Zero Turbulence Curve'!F247</f>
        <v>24.500000000000078</v>
      </c>
      <c r="AE248" s="29">
        <f>'Zero Turbulence Curve'!G247</f>
        <v>1989.471901648315</v>
      </c>
      <c r="AF248" s="39"/>
      <c r="AG248" s="40">
        <f t="array" ref="AG248">SUM(_xlfn.NORM.DIST($AD$3:$AD$1003,$F248,$AA248,FALSE)*WindSpeedStep)</f>
        <v>1.0000000000000002</v>
      </c>
      <c r="AH248" s="40">
        <f t="array" ref="AH248">SUM(_xlfn.NORM.DIST($AD$3:$AD$1003,$F248,$AB248,FALSE)*WindSpeedStep)</f>
        <v>0.99999999999995681</v>
      </c>
      <c r="AJ248" s="47">
        <f t="shared" si="65"/>
        <v>14</v>
      </c>
      <c r="AK248" s="83" t="b">
        <f>COUNTIF('Power Curve'!$D$2:$D$31,AJ248)&gt;0</f>
        <v>1</v>
      </c>
      <c r="AL248" s="83" t="b">
        <f t="shared" si="66"/>
        <v>0</v>
      </c>
      <c r="AM248" s="83" t="b">
        <f t="shared" si="72"/>
        <v>1</v>
      </c>
      <c r="AN248" s="47" t="str">
        <f t="shared" si="67"/>
        <v>Inner</v>
      </c>
      <c r="AO248" s="48" t="str">
        <f t="shared" si="68"/>
        <v>1.5-1.6</v>
      </c>
      <c r="AP248" s="49" t="str">
        <f t="shared" si="73"/>
        <v>13-14</v>
      </c>
      <c r="AQ248" s="49" t="str">
        <f t="shared" si="74"/>
        <v>Nov</v>
      </c>
      <c r="AR248" s="48" t="str">
        <f t="shared" si="75"/>
        <v>285-295</v>
      </c>
      <c r="AS248" s="49" t="str">
        <f t="shared" si="69"/>
        <v>Inner-TI</v>
      </c>
    </row>
    <row r="249" spans="5:45" x14ac:dyDescent="0.3">
      <c r="E249" s="15">
        <v>40875.555555555555</v>
      </c>
      <c r="F249" s="21">
        <v>14.81</v>
      </c>
      <c r="G249" s="21">
        <v>1996.3700408935549</v>
      </c>
      <c r="H249" s="42">
        <v>1.1753691574660741</v>
      </c>
      <c r="I249" s="35">
        <v>282.8</v>
      </c>
      <c r="J249" s="43">
        <v>0.15462525320729237</v>
      </c>
      <c r="K249" s="44">
        <v>0.19846528298194066</v>
      </c>
      <c r="L249" s="26">
        <f t="shared" si="57"/>
        <v>14.607227471987208</v>
      </c>
      <c r="M249" s="26">
        <f t="shared" si="58"/>
        <v>1.6156440694688952</v>
      </c>
      <c r="N249" s="96">
        <f t="shared" si="59"/>
        <v>15</v>
      </c>
      <c r="O249" s="26">
        <f t="shared" si="60"/>
        <v>0.62439191055403442</v>
      </c>
      <c r="P249" s="3">
        <f>IF(L249&gt;'Power Curve'!$C$37,0,INDEX(Ci,$N249,1)*POWER(1-O249,3)+INDEX(Ci,$N249,2)*3*O249*POWER(1-O249,2)+INDEX(Ci,$N249,3)*3*POWER(O249,2)*(1-O249)+INDEX(Ci,$N249,4)*POWER(O249,3))</f>
        <v>1977.7908225297588</v>
      </c>
      <c r="Q249" s="3">
        <f>MAX(0,MIN(P249-V249+W249,'Power Curve'!$C$39))</f>
        <v>1962.42396856085</v>
      </c>
      <c r="R249" s="3">
        <f t="shared" si="61"/>
        <v>1996.3700408935549</v>
      </c>
      <c r="S249" s="3">
        <f t="shared" si="62"/>
        <v>-33.946072332704944</v>
      </c>
      <c r="T249" s="3">
        <f t="shared" si="63"/>
        <v>33.946072332704944</v>
      </c>
      <c r="V249" s="37">
        <f t="array" ref="V249">SUM(_xlfn.NORM.DIST($AD$3:$AD$1003,$L249,$AA249,FALSE)*WindSpeedStep*$AE$3:$AE$1003)/AG249</f>
        <v>1974.2207652626118</v>
      </c>
      <c r="W249" s="37">
        <f t="array" ref="W249">SUM(_xlfn.NORM.DIST($AD$3:$AD$1003,$L249,$AB249,FALSE)*WindSpeedStep*$AE$3:$AE$1003)/AH249</f>
        <v>1958.853911293703</v>
      </c>
      <c r="Y249" s="1">
        <f t="shared" si="64"/>
        <v>14</v>
      </c>
      <c r="Z249" s="99">
        <f>IF(L249&lt;'Power Curve'!$P$28,'Power Curve'!$Q$28,IF(L249&gt;'Power Curve'!$P$29,'Power Curve'!$Q$29,INDEX(ReferenceTurbulence,Y249)+(L249-INDEX(ReferenceTurbulenceWindSpeed,Y249))*(INDEX(ReferenceTurbulence,Y249+1)-INDEX(ReferenceTurbulence,Y249))/(INDEX(ReferenceTurbulenceWindSpeed,Y249+1)-INDEX(ReferenceTurbulenceWindSpeed,Y249))))</f>
        <v>0.12230674640354491</v>
      </c>
      <c r="AA249" s="100">
        <f t="shared" si="70"/>
        <v>1.7865624660752339</v>
      </c>
      <c r="AB249" s="29">
        <f t="shared" si="71"/>
        <v>2.2586462465125394</v>
      </c>
      <c r="AD249" s="29">
        <f>'Zero Turbulence Curve'!F248</f>
        <v>24.60000000000008</v>
      </c>
      <c r="AE249" s="29">
        <f>'Zero Turbulence Curve'!G248</f>
        <v>1989.4718638447937</v>
      </c>
      <c r="AF249" s="39"/>
      <c r="AG249" s="40">
        <f t="array" ref="AG249">SUM(_xlfn.NORM.DIST($AD$3:$AD$1003,$F249,$AA249,FALSE)*WindSpeedStep)</f>
        <v>0.999999999999999</v>
      </c>
      <c r="AH249" s="40">
        <f t="array" ref="AH249">SUM(_xlfn.NORM.DIST($AD$3:$AD$1003,$F249,$AB249,FALSE)*WindSpeedStep)</f>
        <v>0.99999999997642852</v>
      </c>
      <c r="AJ249" s="47">
        <f t="shared" si="65"/>
        <v>15</v>
      </c>
      <c r="AK249" s="83" t="b">
        <f>COUNTIF('Power Curve'!$D$2:$D$31,AJ249)&gt;0</f>
        <v>1</v>
      </c>
      <c r="AL249" s="83" t="b">
        <f t="shared" si="66"/>
        <v>0</v>
      </c>
      <c r="AM249" s="83" t="b">
        <f t="shared" si="72"/>
        <v>1</v>
      </c>
      <c r="AN249" s="47" t="str">
        <f t="shared" si="67"/>
        <v>Outer</v>
      </c>
      <c r="AO249" s="48" t="str">
        <f t="shared" si="68"/>
        <v>1.6-1.7</v>
      </c>
      <c r="AP249" s="49" t="str">
        <f t="shared" si="73"/>
        <v>13-14</v>
      </c>
      <c r="AQ249" s="49" t="str">
        <f t="shared" si="74"/>
        <v>Nov</v>
      </c>
      <c r="AR249" s="48" t="str">
        <f t="shared" si="75"/>
        <v>275-285</v>
      </c>
      <c r="AS249" s="49" t="str">
        <f t="shared" si="69"/>
        <v>HWS-HTI</v>
      </c>
    </row>
    <row r="250" spans="5:45" x14ac:dyDescent="0.3">
      <c r="E250" s="15">
        <v>40875.5625</v>
      </c>
      <c r="F250" s="21">
        <v>17.09</v>
      </c>
      <c r="G250" s="21">
        <v>1992.350036621091</v>
      </c>
      <c r="H250" s="42">
        <v>1.1745757100753764</v>
      </c>
      <c r="I250" s="35">
        <v>285.3</v>
      </c>
      <c r="J250" s="43">
        <v>0.13224107665301343</v>
      </c>
      <c r="K250" s="44">
        <v>0.21685368178484837</v>
      </c>
      <c r="L250" s="26">
        <f t="shared" si="57"/>
        <v>16.852216828281588</v>
      </c>
      <c r="M250" s="26">
        <f t="shared" si="58"/>
        <v>1.9626144113863444</v>
      </c>
      <c r="N250" s="96">
        <f t="shared" si="59"/>
        <v>17</v>
      </c>
      <c r="O250" s="26">
        <f t="shared" si="60"/>
        <v>0.86384548476384604</v>
      </c>
      <c r="P250" s="3">
        <f>IF(L250&gt;'Power Curve'!$C$37,0,INDEX(Ci,$N250,1)*POWER(1-O250,3)+INDEX(Ci,$N250,2)*3*O250*POWER(1-O250,2)+INDEX(Ci,$N250,3)*3*POWER(O250,2)*(1-O250)+INDEX(Ci,$N250,4)*POWER(O250,3))</f>
        <v>1985.0785948786452</v>
      </c>
      <c r="Q250" s="3">
        <f>MAX(0,MIN(P250-V250+W250,'Power Curve'!$C$39))</f>
        <v>1984.2658228494752</v>
      </c>
      <c r="R250" s="3">
        <f t="shared" si="61"/>
        <v>1992.350036621091</v>
      </c>
      <c r="S250" s="3">
        <f t="shared" si="62"/>
        <v>-8.0842137716158504</v>
      </c>
      <c r="T250" s="3">
        <f t="shared" si="63"/>
        <v>8.0842137716158504</v>
      </c>
      <c r="V250" s="37">
        <f t="array" ref="V250">SUM(_xlfn.NORM.DIST($AD$3:$AD$1003,$L250,$AA250,FALSE)*WindSpeedStep*$AE$3:$AE$1003)/AG250</f>
        <v>1983.0059593983644</v>
      </c>
      <c r="W250" s="37">
        <f t="array" ref="W250">SUM(_xlfn.NORM.DIST($AD$3:$AD$1003,$L250,$AB250,FALSE)*WindSpeedStep*$AE$3:$AE$1003)/AH250</f>
        <v>1982.1931873691944</v>
      </c>
      <c r="Y250" s="1">
        <f t="shared" si="64"/>
        <v>16</v>
      </c>
      <c r="Z250" s="99">
        <f>IF(L250&lt;'Power Curve'!$P$28,'Power Curve'!$Q$28,IF(L250&gt;'Power Curve'!$P$29,'Power Curve'!$Q$29,INDEX(ReferenceTurbulence,Y250)+(L250-INDEX(ReferenceTurbulenceWindSpeed,Y250))*(INDEX(ReferenceTurbulence,Y250+1)-INDEX(ReferenceTurbulence,Y250))/(INDEX(ReferenceTurbulenceWindSpeed,Y250+1)-INDEX(ReferenceTurbulenceWindSpeed,Y250))))</f>
        <v>0.12104315081104047</v>
      </c>
      <c r="AA250" s="100">
        <f t="shared" si="70"/>
        <v>2.0398454230460423</v>
      </c>
      <c r="AB250" s="29">
        <f t="shared" si="71"/>
        <v>2.2285552973619884</v>
      </c>
      <c r="AD250" s="29">
        <f>'Zero Turbulence Curve'!F249</f>
        <v>24.700000000000081</v>
      </c>
      <c r="AE250" s="29">
        <f>'Zero Turbulence Curve'!G249</f>
        <v>1989.4718260412722</v>
      </c>
      <c r="AF250" s="39"/>
      <c r="AG250" s="40">
        <f t="array" ref="AG250">SUM(_xlfn.NORM.DIST($AD$3:$AD$1003,$F250,$AA250,FALSE)*WindSpeedStep)</f>
        <v>0.99999999999999079</v>
      </c>
      <c r="AH250" s="40">
        <f t="array" ref="AH250">SUM(_xlfn.NORM.DIST($AD$3:$AD$1003,$F250,$AB250,FALSE)*WindSpeedStep)</f>
        <v>0.99999999999998401</v>
      </c>
      <c r="AJ250" s="47">
        <f t="shared" si="65"/>
        <v>17</v>
      </c>
      <c r="AK250" s="83" t="b">
        <f>COUNTIF('Power Curve'!$D$2:$D$31,AJ250)&gt;0</f>
        <v>1</v>
      </c>
      <c r="AL250" s="83" t="b">
        <f t="shared" si="66"/>
        <v>0</v>
      </c>
      <c r="AM250" s="83" t="b">
        <f t="shared" si="72"/>
        <v>1</v>
      </c>
      <c r="AN250" s="47" t="str">
        <f t="shared" si="67"/>
        <v>Inner</v>
      </c>
      <c r="AO250" s="48" t="str">
        <f t="shared" si="68"/>
        <v>1.9-2.0</v>
      </c>
      <c r="AP250" s="49" t="str">
        <f t="shared" si="73"/>
        <v>13-14</v>
      </c>
      <c r="AQ250" s="49" t="str">
        <f t="shared" si="74"/>
        <v>Nov</v>
      </c>
      <c r="AR250" s="48" t="str">
        <f t="shared" si="75"/>
        <v>285-295</v>
      </c>
      <c r="AS250" s="49" t="str">
        <f t="shared" si="69"/>
        <v>Inner-TI</v>
      </c>
    </row>
    <row r="251" spans="5:45" x14ac:dyDescent="0.3">
      <c r="E251" s="15">
        <v>40875.576388888891</v>
      </c>
      <c r="F251" s="21">
        <v>19.28</v>
      </c>
      <c r="G251" s="21">
        <v>1997.5900573730469</v>
      </c>
      <c r="H251" s="42">
        <v>1.1736968607479499</v>
      </c>
      <c r="I251" s="35">
        <v>286.10000000000002</v>
      </c>
      <c r="J251" s="43">
        <v>0.10995850622406639</v>
      </c>
      <c r="K251" s="44">
        <v>0.21297092074998755</v>
      </c>
      <c r="L251" s="26">
        <f t="shared" si="57"/>
        <v>19.007003192553451</v>
      </c>
      <c r="M251" s="26">
        <f t="shared" si="58"/>
        <v>2.2956435901101786</v>
      </c>
      <c r="N251" s="96">
        <f t="shared" si="59"/>
        <v>20</v>
      </c>
      <c r="O251" s="26">
        <f t="shared" si="60"/>
        <v>0.902828912440507</v>
      </c>
      <c r="P251" s="3">
        <f>IF(L251&gt;'Power Curve'!$C$37,0,INDEX(Ci,$N251,1)*POWER(1-O251,3)+INDEX(Ci,$N251,2)*3*O251*POWER(1-O251,2)+INDEX(Ci,$N251,3)*3*POWER(O251,2)*(1-O251)+INDEX(Ci,$N251,4)*POWER(O251,3))</f>
        <v>1989.4713307698573</v>
      </c>
      <c r="Q251" s="3">
        <f>MAX(0,MIN(P251-V251+W251,'Power Curve'!$C$39))</f>
        <v>1989.4713307698573</v>
      </c>
      <c r="R251" s="3">
        <f t="shared" si="61"/>
        <v>1997.5900573730469</v>
      </c>
      <c r="S251" s="3">
        <f t="shared" si="62"/>
        <v>-8.1187266031895433</v>
      </c>
      <c r="T251" s="3">
        <f t="shared" si="63"/>
        <v>8.1187266031895433</v>
      </c>
      <c r="V251" s="37">
        <f t="array" ref="V251">SUM(_xlfn.NORM.DIST($AD$3:$AD$1003,$L251,$AA251,FALSE)*WindSpeedStep*$AE$3:$AE$1003)/AG251</f>
        <v>1985.6935562070869</v>
      </c>
      <c r="W251" s="37">
        <f t="array" ref="W251">SUM(_xlfn.NORM.DIST($AD$3:$AD$1003,$L251,$AB251,FALSE)*WindSpeedStep*$AE$3:$AE$1003)/AH251</f>
        <v>1985.7877461825087</v>
      </c>
      <c r="Y251" s="1">
        <f t="shared" si="64"/>
        <v>18</v>
      </c>
      <c r="Z251" s="99">
        <f>IF(L251&lt;'Power Curve'!$P$28,'Power Curve'!$Q$28,IF(L251&gt;'Power Curve'!$P$29,'Power Curve'!$Q$29,INDEX(ReferenceTurbulence,Y251)+(L251-INDEX(ReferenceTurbulenceWindSpeed,Y251))*(INDEX(ReferenceTurbulence,Y251+1)-INDEX(ReferenceTurbulence,Y251))/(INDEX(ReferenceTurbulenceWindSpeed,Y251+1)-INDEX(ReferenceTurbulenceWindSpeed,Y251))))</f>
        <v>0.12276954824942138</v>
      </c>
      <c r="AA251" s="100">
        <f t="shared" si="70"/>
        <v>2.3334811955250974</v>
      </c>
      <c r="AB251" s="29">
        <f t="shared" si="71"/>
        <v>2.0899816788492385</v>
      </c>
      <c r="AD251" s="29">
        <f>'Zero Turbulence Curve'!F250</f>
        <v>24.800000000000082</v>
      </c>
      <c r="AE251" s="29">
        <f>'Zero Turbulence Curve'!G250</f>
        <v>1989.4717882377506</v>
      </c>
      <c r="AF251" s="39"/>
      <c r="AG251" s="40">
        <f t="array" ref="AG251">SUM(_xlfn.NORM.DIST($AD$3:$AD$1003,$F251,$AA251,FALSE)*WindSpeedStep)</f>
        <v>0.99999999999998634</v>
      </c>
      <c r="AH251" s="40">
        <f t="array" ref="AH251">SUM(_xlfn.NORM.DIST($AD$3:$AD$1003,$F251,$AB251,FALSE)*WindSpeedStep)</f>
        <v>0.99999999999998646</v>
      </c>
      <c r="AJ251" s="47">
        <f t="shared" si="65"/>
        <v>19</v>
      </c>
      <c r="AK251" s="83" t="b">
        <f>COUNTIF('Power Curve'!$D$2:$D$31,AJ251)&gt;0</f>
        <v>1</v>
      </c>
      <c r="AL251" s="83" t="b">
        <f t="shared" si="66"/>
        <v>0</v>
      </c>
      <c r="AM251" s="83" t="b">
        <f t="shared" si="72"/>
        <v>1</v>
      </c>
      <c r="AN251" s="47" t="str">
        <f t="shared" si="67"/>
        <v>Inner</v>
      </c>
      <c r="AO251" s="48" t="str">
        <f t="shared" si="68"/>
        <v>2.2-2.3</v>
      </c>
      <c r="AP251" s="49" t="str">
        <f t="shared" si="73"/>
        <v>13-14</v>
      </c>
      <c r="AQ251" s="49" t="str">
        <f t="shared" si="74"/>
        <v>Nov</v>
      </c>
      <c r="AR251" s="48" t="str">
        <f t="shared" si="75"/>
        <v>285-295</v>
      </c>
      <c r="AS251" s="49" t="str">
        <f t="shared" si="69"/>
        <v>Inner-TI</v>
      </c>
    </row>
    <row r="252" spans="5:45" x14ac:dyDescent="0.3">
      <c r="E252" s="15">
        <v>40875.590277777781</v>
      </c>
      <c r="F252" s="21">
        <v>16.190000000000001</v>
      </c>
      <c r="G252" s="21">
        <v>1982.3900451660211</v>
      </c>
      <c r="H252" s="42">
        <v>1.1753613680873103</v>
      </c>
      <c r="I252" s="35">
        <v>286.10000000000002</v>
      </c>
      <c r="J252" s="43">
        <v>0.11365040148239654</v>
      </c>
      <c r="K252" s="44">
        <v>0.13805584607144961</v>
      </c>
      <c r="L252" s="26">
        <f t="shared" si="57"/>
        <v>15.968297795257561</v>
      </c>
      <c r="M252" s="26">
        <f t="shared" si="58"/>
        <v>1.8260018754490148</v>
      </c>
      <c r="N252" s="96">
        <f t="shared" si="59"/>
        <v>16</v>
      </c>
      <c r="O252" s="26">
        <f t="shared" si="60"/>
        <v>0.97028833901389233</v>
      </c>
      <c r="P252" s="3">
        <f>IF(L252&gt;'Power Curve'!$C$37,0,INDEX(Ci,$N252,1)*POWER(1-O252,3)+INDEX(Ci,$N252,2)*3*O252*POWER(1-O252,2)+INDEX(Ci,$N252,3)*3*POWER(O252,2)*(1-O252)+INDEX(Ci,$N252,4)*POWER(O252,3))</f>
        <v>1982.3121778836082</v>
      </c>
      <c r="Q252" s="3">
        <f>MAX(0,MIN(P252-V252+W252,'Power Curve'!$C$39))</f>
        <v>1982.9846863909236</v>
      </c>
      <c r="R252" s="3">
        <f t="shared" si="61"/>
        <v>1982.3900451660211</v>
      </c>
      <c r="S252" s="3">
        <f t="shared" si="62"/>
        <v>0.59464122490248883</v>
      </c>
      <c r="T252" s="3">
        <f t="shared" si="63"/>
        <v>0.59464122490248883</v>
      </c>
      <c r="V252" s="37">
        <f t="array" ref="V252">SUM(_xlfn.NORM.DIST($AD$3:$AD$1003,$L252,$AA252,FALSE)*WindSpeedStep*$AE$3:$AE$1003)/AG252</f>
        <v>1981.1208762342799</v>
      </c>
      <c r="W252" s="37">
        <f t="array" ref="W252">SUM(_xlfn.NORM.DIST($AD$3:$AD$1003,$L252,$AB252,FALSE)*WindSpeedStep*$AE$3:$AE$1003)/AH252</f>
        <v>1981.7933847415952</v>
      </c>
      <c r="Y252" s="1">
        <f t="shared" si="64"/>
        <v>15</v>
      </c>
      <c r="Z252" s="99">
        <f>IF(L252&lt;'Power Curve'!$P$28,'Power Curve'!$Q$28,IF(L252&gt;'Power Curve'!$P$29,'Power Curve'!$Q$29,INDEX(ReferenceTurbulence,Y252)+(L252-INDEX(ReferenceTurbulenceWindSpeed,Y252))*(INDEX(ReferenceTurbulence,Y252+1)-INDEX(ReferenceTurbulence,Y252))/(INDEX(ReferenceTurbulenceWindSpeed,Y252+1)-INDEX(ReferenceTurbulenceWindSpeed,Y252))))</f>
        <v>0.12109820477152076</v>
      </c>
      <c r="AA252" s="100">
        <f t="shared" si="70"/>
        <v>1.9337321962627236</v>
      </c>
      <c r="AB252" s="29">
        <f t="shared" si="71"/>
        <v>1.8148034554214894</v>
      </c>
      <c r="AD252" s="29">
        <f>'Zero Turbulence Curve'!F251</f>
        <v>24.900000000000084</v>
      </c>
      <c r="AE252" s="29">
        <f>'Zero Turbulence Curve'!G251</f>
        <v>1989.4717504342293</v>
      </c>
      <c r="AF252" s="39"/>
      <c r="AG252" s="40">
        <f t="array" ref="AG252">SUM(_xlfn.NORM.DIST($AD$3:$AD$1003,$F252,$AA252,FALSE)*WindSpeedStep)</f>
        <v>0.99999999999999389</v>
      </c>
      <c r="AH252" s="40">
        <f t="array" ref="AH252">SUM(_xlfn.NORM.DIST($AD$3:$AD$1003,$F252,$AB252,FALSE)*WindSpeedStep)</f>
        <v>0.99999999999999423</v>
      </c>
      <c r="AJ252" s="47">
        <f t="shared" si="65"/>
        <v>16</v>
      </c>
      <c r="AK252" s="83" t="b">
        <f>COUNTIF('Power Curve'!$D$2:$D$31,AJ252)&gt;0</f>
        <v>1</v>
      </c>
      <c r="AL252" s="83" t="b">
        <f t="shared" si="66"/>
        <v>0</v>
      </c>
      <c r="AM252" s="83" t="b">
        <f t="shared" si="72"/>
        <v>1</v>
      </c>
      <c r="AN252" s="47" t="str">
        <f t="shared" si="67"/>
        <v>Inner</v>
      </c>
      <c r="AO252" s="48" t="str">
        <f t="shared" si="68"/>
        <v>1.8-1.9</v>
      </c>
      <c r="AP252" s="49" t="str">
        <f t="shared" si="73"/>
        <v>14-15</v>
      </c>
      <c r="AQ252" s="49" t="str">
        <f t="shared" si="74"/>
        <v>Nov</v>
      </c>
      <c r="AR252" s="48" t="str">
        <f t="shared" si="75"/>
        <v>285-295</v>
      </c>
      <c r="AS252" s="49" t="str">
        <f t="shared" si="69"/>
        <v>Inner-TI</v>
      </c>
    </row>
    <row r="253" spans="5:45" x14ac:dyDescent="0.3">
      <c r="E253" s="15">
        <v>40875.597222222219</v>
      </c>
      <c r="F253" s="21">
        <v>17.95</v>
      </c>
      <c r="G253" s="21">
        <v>1987.329940795898</v>
      </c>
      <c r="H253" s="42">
        <v>1.1753182765874584</v>
      </c>
      <c r="I253" s="35">
        <v>286.39999999999998</v>
      </c>
      <c r="J253" s="43">
        <v>0.10974930362116991</v>
      </c>
      <c r="K253" s="44">
        <v>0.21422534043428096</v>
      </c>
      <c r="L253" s="26">
        <f t="shared" si="57"/>
        <v>17.703980390870726</v>
      </c>
      <c r="M253" s="26">
        <f t="shared" si="58"/>
        <v>2.0942572157122394</v>
      </c>
      <c r="N253" s="96">
        <f t="shared" si="59"/>
        <v>18</v>
      </c>
      <c r="O253" s="26">
        <f t="shared" si="60"/>
        <v>0.77155244413357837</v>
      </c>
      <c r="P253" s="3">
        <f>IF(L253&gt;'Power Curve'!$C$37,0,INDEX(Ci,$N253,1)*POWER(1-O253,3)+INDEX(Ci,$N253,2)*3*O253*POWER(1-O253,2)+INDEX(Ci,$N253,3)*3*POWER(O253,2)*(1-O253)+INDEX(Ci,$N253,4)*POWER(O253,3))</f>
        <v>1980.6443538514447</v>
      </c>
      <c r="Q253" s="3">
        <f>MAX(0,MIN(P253-V253+W253,'Power Curve'!$C$39))</f>
        <v>1980.8016696863001</v>
      </c>
      <c r="R253" s="3">
        <f t="shared" si="61"/>
        <v>1987.329940795898</v>
      </c>
      <c r="S253" s="3">
        <f t="shared" si="62"/>
        <v>-6.5282711095978811</v>
      </c>
      <c r="T253" s="3">
        <f t="shared" si="63"/>
        <v>6.5282711095978811</v>
      </c>
      <c r="V253" s="37">
        <f t="array" ref="V253">SUM(_xlfn.NORM.DIST($AD$3:$AD$1003,$L253,$AA253,FALSE)*WindSpeedStep*$AE$3:$AE$1003)/AG253</f>
        <v>1984.2839753839523</v>
      </c>
      <c r="W253" s="37">
        <f t="array" ref="W253">SUM(_xlfn.NORM.DIST($AD$3:$AD$1003,$L253,$AB253,FALSE)*WindSpeedStep*$AE$3:$AE$1003)/AH253</f>
        <v>1984.4412912188077</v>
      </c>
      <c r="Y253" s="1">
        <f t="shared" si="64"/>
        <v>17</v>
      </c>
      <c r="Z253" s="99">
        <f>IF(L253&lt;'Power Curve'!$P$28,'Power Curve'!$Q$28,IF(L253&gt;'Power Curve'!$P$29,'Power Curve'!$Q$29,INDEX(ReferenceTurbulence,Y253)+(L253-INDEX(ReferenceTurbulenceWindSpeed,Y253))*(INDEX(ReferenceTurbulence,Y253+1)-INDEX(ReferenceTurbulence,Y253))/(INDEX(ReferenceTurbulenceWindSpeed,Y253+1)-INDEX(ReferenceTurbulenceWindSpeed,Y253))))</f>
        <v>0.119212079942208</v>
      </c>
      <c r="AA253" s="100">
        <f t="shared" si="70"/>
        <v>2.1105283256517637</v>
      </c>
      <c r="AB253" s="29">
        <f t="shared" si="71"/>
        <v>1.9429995192209097</v>
      </c>
      <c r="AD253" s="29">
        <f>'Zero Turbulence Curve'!F252</f>
        <v>25.000000000000085</v>
      </c>
      <c r="AE253" s="29">
        <f>'Zero Turbulence Curve'!G252</f>
        <v>1989.4717126307078</v>
      </c>
      <c r="AF253" s="39"/>
      <c r="AG253" s="40">
        <f t="array" ref="AG253">SUM(_xlfn.NORM.DIST($AD$3:$AD$1003,$F253,$AA253,FALSE)*WindSpeedStep)</f>
        <v>0.99999999999998945</v>
      </c>
      <c r="AH253" s="40">
        <f t="array" ref="AH253">SUM(_xlfn.NORM.DIST($AD$3:$AD$1003,$F253,$AB253,FALSE)*WindSpeedStep)</f>
        <v>0.99999999999998934</v>
      </c>
      <c r="AJ253" s="47">
        <f t="shared" si="65"/>
        <v>18</v>
      </c>
      <c r="AK253" s="83" t="b">
        <f>COUNTIF('Power Curve'!$D$2:$D$31,AJ253)&gt;0</f>
        <v>1</v>
      </c>
      <c r="AL253" s="83" t="b">
        <f t="shared" si="66"/>
        <v>0</v>
      </c>
      <c r="AM253" s="83" t="b">
        <f t="shared" si="72"/>
        <v>1</v>
      </c>
      <c r="AN253" s="47" t="str">
        <f t="shared" si="67"/>
        <v>Inner</v>
      </c>
      <c r="AO253" s="48" t="str">
        <f t="shared" si="68"/>
        <v>2.0-2.1</v>
      </c>
      <c r="AP253" s="49" t="str">
        <f t="shared" si="73"/>
        <v>14-15</v>
      </c>
      <c r="AQ253" s="49" t="str">
        <f t="shared" si="74"/>
        <v>Nov</v>
      </c>
      <c r="AR253" s="48" t="str">
        <f t="shared" si="75"/>
        <v>285-295</v>
      </c>
      <c r="AS253" s="49" t="str">
        <f t="shared" si="69"/>
        <v>Inner-TI</v>
      </c>
    </row>
    <row r="254" spans="5:45" x14ac:dyDescent="0.3">
      <c r="E254" s="15">
        <v>40875.604166666664</v>
      </c>
      <c r="F254" s="21">
        <v>14.34</v>
      </c>
      <c r="G254" s="21">
        <v>1990.710021972656</v>
      </c>
      <c r="H254" s="42">
        <v>1.1766212570733368</v>
      </c>
      <c r="I254" s="35">
        <v>286.39999999999998</v>
      </c>
      <c r="J254" s="43">
        <v>0.1415620641562064</v>
      </c>
      <c r="K254" s="44">
        <v>0.16999656065388943</v>
      </c>
      <c r="L254" s="26">
        <f t="shared" si="57"/>
        <v>14.148683069186545</v>
      </c>
      <c r="M254" s="26">
        <f t="shared" si="58"/>
        <v>1.5447745538616164</v>
      </c>
      <c r="N254" s="96">
        <f t="shared" si="59"/>
        <v>15</v>
      </c>
      <c r="O254" s="26">
        <f t="shared" si="60"/>
        <v>0.18632622390461379</v>
      </c>
      <c r="P254" s="3">
        <f>IF(L254&gt;'Power Curve'!$C$37,0,INDEX(Ci,$N254,1)*POWER(1-O254,3)+INDEX(Ci,$N254,2)*3*O254*POWER(1-O254,2)+INDEX(Ci,$N254,3)*3*POWER(O254,2)*(1-O254)+INDEX(Ci,$N254,4)*POWER(O254,3))</f>
        <v>1976.0097505316542</v>
      </c>
      <c r="Q254" s="3">
        <f>MAX(0,MIN(P254-V254+W254,'Power Curve'!$C$39))</f>
        <v>1965.0767756597518</v>
      </c>
      <c r="R254" s="3">
        <f t="shared" si="61"/>
        <v>1990.710021972656</v>
      </c>
      <c r="S254" s="3">
        <f t="shared" si="62"/>
        <v>-25.633246312904248</v>
      </c>
      <c r="T254" s="3">
        <f t="shared" si="63"/>
        <v>25.633246312904248</v>
      </c>
      <c r="V254" s="37">
        <f t="array" ref="V254">SUM(_xlfn.NORM.DIST($AD$3:$AD$1003,$L254,$AA254,FALSE)*WindSpeedStep*$AE$3:$AE$1003)/AG254</f>
        <v>1970.0116844321064</v>
      </c>
      <c r="W254" s="37">
        <f t="array" ref="W254">SUM(_xlfn.NORM.DIST($AD$3:$AD$1003,$L254,$AB254,FALSE)*WindSpeedStep*$AE$3:$AE$1003)/AH254</f>
        <v>1959.0787095602041</v>
      </c>
      <c r="Y254" s="1">
        <f t="shared" si="64"/>
        <v>14</v>
      </c>
      <c r="Z254" s="99">
        <f>IF(L254&lt;'Power Curve'!$P$28,'Power Curve'!$Q$28,IF(L254&gt;'Power Curve'!$P$29,'Power Curve'!$Q$29,INDEX(ReferenceTurbulence,Y254)+(L254-INDEX(ReferenceTurbulenceWindSpeed,Y254))*(INDEX(ReferenceTurbulence,Y254+1)-INDEX(ReferenceTurbulence,Y254))/(INDEX(ReferenceTurbulenceWindSpeed,Y254+1)-INDEX(ReferenceTurbulenceWindSpeed,Y254))))</f>
        <v>0.12117610453267963</v>
      </c>
      <c r="AA254" s="100">
        <f t="shared" si="70"/>
        <v>1.7144822985915031</v>
      </c>
      <c r="AB254" s="29">
        <f t="shared" si="71"/>
        <v>2.0029167803660171</v>
      </c>
      <c r="AD254" s="29">
        <f>'Zero Turbulence Curve'!F253</f>
        <v>25.100000000000087</v>
      </c>
      <c r="AE254" s="29">
        <f>'Zero Turbulence Curve'!G253</f>
        <v>1989.4717126307078</v>
      </c>
      <c r="AF254" s="39"/>
      <c r="AG254" s="40">
        <f t="array" ref="AG254">SUM(_xlfn.NORM.DIST($AD$3:$AD$1003,$F254,$AA254,FALSE)*WindSpeedStep)</f>
        <v>1.0000000000000011</v>
      </c>
      <c r="AH254" s="40">
        <f t="array" ref="AH254">SUM(_xlfn.NORM.DIST($AD$3:$AD$1003,$F254,$AB254,FALSE)*WindSpeedStep)</f>
        <v>0.99999999999966538</v>
      </c>
      <c r="AJ254" s="47">
        <f t="shared" si="65"/>
        <v>14</v>
      </c>
      <c r="AK254" s="83" t="b">
        <f>COUNTIF('Power Curve'!$D$2:$D$31,AJ254)&gt;0</f>
        <v>1</v>
      </c>
      <c r="AL254" s="83" t="b">
        <f t="shared" si="66"/>
        <v>0</v>
      </c>
      <c r="AM254" s="83" t="b">
        <f t="shared" si="72"/>
        <v>1</v>
      </c>
      <c r="AN254" s="47" t="str">
        <f t="shared" si="67"/>
        <v>Outer</v>
      </c>
      <c r="AO254" s="48" t="str">
        <f t="shared" si="68"/>
        <v>1.5-1.6</v>
      </c>
      <c r="AP254" s="49" t="str">
        <f t="shared" si="73"/>
        <v>14-15</v>
      </c>
      <c r="AQ254" s="49" t="str">
        <f t="shared" si="74"/>
        <v>Nov</v>
      </c>
      <c r="AR254" s="48" t="str">
        <f t="shared" si="75"/>
        <v>285-295</v>
      </c>
      <c r="AS254" s="49" t="str">
        <f t="shared" si="69"/>
        <v>HWS-HTI</v>
      </c>
    </row>
    <row r="255" spans="5:45" x14ac:dyDescent="0.3">
      <c r="E255" s="15">
        <v>40875.611111111109</v>
      </c>
      <c r="F255" s="21">
        <v>13.88</v>
      </c>
      <c r="G255" s="21">
        <v>1969.579956054693</v>
      </c>
      <c r="H255" s="42">
        <v>1.1771133171314492</v>
      </c>
      <c r="I255" s="35">
        <v>287.5</v>
      </c>
      <c r="J255" s="43">
        <v>0.13472622478386168</v>
      </c>
      <c r="K255" s="44">
        <v>0.22472994350553729</v>
      </c>
      <c r="L255" s="26">
        <f t="shared" si="57"/>
        <v>13.696728933858985</v>
      </c>
      <c r="M255" s="26">
        <f t="shared" si="58"/>
        <v>1.4749235853365588</v>
      </c>
      <c r="N255" s="96">
        <f t="shared" si="59"/>
        <v>14</v>
      </c>
      <c r="O255" s="26">
        <f t="shared" si="60"/>
        <v>0.73342338326985657</v>
      </c>
      <c r="P255" s="3">
        <f>IF(L255&gt;'Power Curve'!$C$37,0,INDEX(Ci,$N255,1)*POWER(1-O255,3)+INDEX(Ci,$N255,2)*3*O255*POWER(1-O255,2)+INDEX(Ci,$N255,3)*3*POWER(O255,2)*(1-O255)+INDEX(Ci,$N255,4)*POWER(O255,3))</f>
        <v>1971.5020053780534</v>
      </c>
      <c r="Q255" s="3">
        <f>MAX(0,MIN(P255-V255+W255,'Power Curve'!$C$39))</f>
        <v>1962.461218475308</v>
      </c>
      <c r="R255" s="3">
        <f t="shared" si="61"/>
        <v>1969.579956054693</v>
      </c>
      <c r="S255" s="3">
        <f t="shared" si="62"/>
        <v>-7.1187375793849696</v>
      </c>
      <c r="T255" s="3">
        <f t="shared" si="63"/>
        <v>7.1187375793849696</v>
      </c>
      <c r="V255" s="37">
        <f t="array" ref="V255">SUM(_xlfn.NORM.DIST($AD$3:$AD$1003,$L255,$AA255,FALSE)*WindSpeedStep*$AE$3:$AE$1003)/AG255</f>
        <v>1963.3072645889144</v>
      </c>
      <c r="W255" s="37">
        <f t="array" ref="W255">SUM(_xlfn.NORM.DIST($AD$3:$AD$1003,$L255,$AB255,FALSE)*WindSpeedStep*$AE$3:$AE$1003)/AH255</f>
        <v>1954.2664776861691</v>
      </c>
      <c r="Y255" s="1">
        <f t="shared" si="64"/>
        <v>13</v>
      </c>
      <c r="Z255" s="99">
        <f>IF(L255&lt;'Power Curve'!$P$28,'Power Curve'!$Q$28,IF(L255&gt;'Power Curve'!$P$29,'Power Curve'!$Q$29,INDEX(ReferenceTurbulence,Y255)+(L255-INDEX(ReferenceTurbulenceWindSpeed,Y255))*(INDEX(ReferenceTurbulence,Y255+1)-INDEX(ReferenceTurbulence,Y255))/(INDEX(ReferenceTurbulenceWindSpeed,Y255+1)-INDEX(ReferenceTurbulenceWindSpeed,Y255))))</f>
        <v>0.12098361199326005</v>
      </c>
      <c r="AA255" s="100">
        <f t="shared" si="70"/>
        <v>1.6570797389108538</v>
      </c>
      <c r="AB255" s="29">
        <f t="shared" si="71"/>
        <v>1.8453085811467076</v>
      </c>
      <c r="AD255" s="29">
        <f>'Zero Turbulence Curve'!F254</f>
        <v>25.200000000000088</v>
      </c>
      <c r="AE255" s="29">
        <f>'Zero Turbulence Curve'!G254</f>
        <v>1989.4717126307078</v>
      </c>
      <c r="AF255" s="39"/>
      <c r="AG255" s="40">
        <f t="array" ref="AG255">SUM(_xlfn.NORM.DIST($AD$3:$AD$1003,$F255,$AA255,FALSE)*WindSpeedStep)</f>
        <v>1.000000000000002</v>
      </c>
      <c r="AH255" s="40">
        <f t="array" ref="AH255">SUM(_xlfn.NORM.DIST($AD$3:$AD$1003,$F255,$AB255,FALSE)*WindSpeedStep)</f>
        <v>0.99999999999998035</v>
      </c>
      <c r="AJ255" s="47">
        <f t="shared" si="65"/>
        <v>14</v>
      </c>
      <c r="AK255" s="83" t="b">
        <f>COUNTIF('Power Curve'!$D$2:$D$31,AJ255)&gt;0</f>
        <v>1</v>
      </c>
      <c r="AL255" s="83" t="b">
        <f t="shared" si="66"/>
        <v>0</v>
      </c>
      <c r="AM255" s="83" t="b">
        <f t="shared" si="72"/>
        <v>1</v>
      </c>
      <c r="AN255" s="47" t="str">
        <f t="shared" si="67"/>
        <v>Inner</v>
      </c>
      <c r="AO255" s="48" t="str">
        <f t="shared" si="68"/>
        <v>1.4-1.5</v>
      </c>
      <c r="AP255" s="49" t="str">
        <f t="shared" si="73"/>
        <v>14-15</v>
      </c>
      <c r="AQ255" s="49" t="str">
        <f t="shared" si="74"/>
        <v>Nov</v>
      </c>
      <c r="AR255" s="48" t="str">
        <f t="shared" si="75"/>
        <v>285-295</v>
      </c>
      <c r="AS255" s="49" t="str">
        <f t="shared" si="69"/>
        <v>Inner-TI</v>
      </c>
    </row>
    <row r="256" spans="5:45" x14ac:dyDescent="0.3">
      <c r="E256" s="15">
        <v>40875.618055555555</v>
      </c>
      <c r="F256" s="21">
        <v>13.42</v>
      </c>
      <c r="G256" s="21">
        <v>1928.9099884033251</v>
      </c>
      <c r="H256" s="42">
        <v>1.1774327508674414</v>
      </c>
      <c r="I256" s="35">
        <v>289.3</v>
      </c>
      <c r="J256" s="43">
        <v>0.15275707898658716</v>
      </c>
      <c r="K256" s="44">
        <v>0.17423014375329179</v>
      </c>
      <c r="L256" s="26">
        <f t="shared" si="57"/>
        <v>13.244000552127158</v>
      </c>
      <c r="M256" s="26">
        <f t="shared" si="58"/>
        <v>1.4049529545338766</v>
      </c>
      <c r="N256" s="96">
        <f t="shared" si="59"/>
        <v>14</v>
      </c>
      <c r="O256" s="26">
        <f t="shared" si="60"/>
        <v>0.26367418740148157</v>
      </c>
      <c r="P256" s="3">
        <f>IF(L256&gt;'Power Curve'!$C$37,0,INDEX(Ci,$N256,1)*POWER(1-O256,3)+INDEX(Ci,$N256,2)*3*O256*POWER(1-O256,2)+INDEX(Ci,$N256,3)*3*POWER(O256,2)*(1-O256)+INDEX(Ci,$N256,4)*POWER(O256,3))</f>
        <v>1960.420255258573</v>
      </c>
      <c r="Q256" s="3">
        <f>MAX(0,MIN(P256-V256+W256,'Power Curve'!$C$39))</f>
        <v>1931.0375493704332</v>
      </c>
      <c r="R256" s="3">
        <f t="shared" si="61"/>
        <v>1928.9099884033251</v>
      </c>
      <c r="S256" s="3">
        <f t="shared" si="62"/>
        <v>2.1275609671081384</v>
      </c>
      <c r="T256" s="3">
        <f t="shared" si="63"/>
        <v>2.1275609671081384</v>
      </c>
      <c r="V256" s="37">
        <f t="array" ref="V256">SUM(_xlfn.NORM.DIST($AD$3:$AD$1003,$L256,$AA256,FALSE)*WindSpeedStep*$AE$3:$AE$1003)/AG256</f>
        <v>1952.5728497907551</v>
      </c>
      <c r="W256" s="37">
        <f t="array" ref="W256">SUM(_xlfn.NORM.DIST($AD$3:$AD$1003,$L256,$AB256,FALSE)*WindSpeedStep*$AE$3:$AE$1003)/AH256</f>
        <v>1923.1901439026153</v>
      </c>
      <c r="Y256" s="1">
        <f t="shared" si="64"/>
        <v>13</v>
      </c>
      <c r="Z256" s="99">
        <f>IF(L256&lt;'Power Curve'!$P$28,'Power Curve'!$Q$28,IF(L256&gt;'Power Curve'!$P$29,'Power Curve'!$Q$29,INDEX(ReferenceTurbulence,Y256)+(L256-INDEX(ReferenceTurbulenceWindSpeed,Y256))*(INDEX(ReferenceTurbulence,Y256+1)-INDEX(ReferenceTurbulence,Y256))/(INDEX(ReferenceTurbulenceWindSpeed,Y256+1)-INDEX(ReferenceTurbulenceWindSpeed,Y256))))</f>
        <v>0.12149184033161006</v>
      </c>
      <c r="AA256" s="100">
        <f t="shared" si="70"/>
        <v>1.6090380004307883</v>
      </c>
      <c r="AB256" s="29">
        <f t="shared" si="71"/>
        <v>2.0231148384396924</v>
      </c>
      <c r="AD256" s="29">
        <f>'Zero Turbulence Curve'!F255</f>
        <v>25.30000000000009</v>
      </c>
      <c r="AE256" s="29">
        <f>'Zero Turbulence Curve'!G255</f>
        <v>1989.4717126307078</v>
      </c>
      <c r="AF256" s="39"/>
      <c r="AG256" s="40">
        <f t="array" ref="AG256">SUM(_xlfn.NORM.DIST($AD$3:$AD$1003,$F256,$AA256,FALSE)*WindSpeedStep)</f>
        <v>1.0000000000000024</v>
      </c>
      <c r="AH256" s="40">
        <f t="array" ref="AH256">SUM(_xlfn.NORM.DIST($AD$3:$AD$1003,$F256,$AB256,FALSE)*WindSpeedStep)</f>
        <v>0.99999999998619082</v>
      </c>
      <c r="AJ256" s="47">
        <f t="shared" si="65"/>
        <v>13</v>
      </c>
      <c r="AK256" s="83" t="b">
        <f>COUNTIF('Power Curve'!$D$2:$D$31,AJ256)&gt;0</f>
        <v>1</v>
      </c>
      <c r="AL256" s="83" t="b">
        <f t="shared" si="66"/>
        <v>0</v>
      </c>
      <c r="AM256" s="83" t="b">
        <f t="shared" si="72"/>
        <v>1</v>
      </c>
      <c r="AN256" s="47" t="str">
        <f t="shared" si="67"/>
        <v>Outer</v>
      </c>
      <c r="AO256" s="48" t="str">
        <f t="shared" si="68"/>
        <v>1.4-1.5</v>
      </c>
      <c r="AP256" s="49" t="str">
        <f t="shared" si="73"/>
        <v>14-15</v>
      </c>
      <c r="AQ256" s="49" t="str">
        <f t="shared" si="74"/>
        <v>Nov</v>
      </c>
      <c r="AR256" s="48" t="str">
        <f t="shared" si="75"/>
        <v>285-295</v>
      </c>
      <c r="AS256" s="49" t="str">
        <f t="shared" si="69"/>
        <v>HWS-HTI</v>
      </c>
    </row>
    <row r="257" spans="5:45" x14ac:dyDescent="0.3">
      <c r="E257" s="15">
        <v>40875.625</v>
      </c>
      <c r="F257" s="21">
        <v>12.38</v>
      </c>
      <c r="G257" s="21">
        <v>1929.4799652099609</v>
      </c>
      <c r="H257" s="42">
        <v>1.1780114300868967</v>
      </c>
      <c r="I257" s="35">
        <v>288.89999999999998</v>
      </c>
      <c r="J257" s="43">
        <v>0.14297253634894991</v>
      </c>
      <c r="K257" s="44">
        <v>0.13995812822444134</v>
      </c>
      <c r="L257" s="26">
        <f t="shared" si="57"/>
        <v>12.21964108221985</v>
      </c>
      <c r="M257" s="26">
        <f t="shared" si="58"/>
        <v>1.246634896355292</v>
      </c>
      <c r="N257" s="96">
        <f t="shared" si="59"/>
        <v>13</v>
      </c>
      <c r="O257" s="26">
        <f t="shared" si="60"/>
        <v>0.20705054509192988</v>
      </c>
      <c r="P257" s="3">
        <f>IF(L257&gt;'Power Curve'!$C$37,0,INDEX(Ci,$N257,1)*POWER(1-O257,3)+INDEX(Ci,$N257,2)*3*O257*POWER(1-O257,2)+INDEX(Ci,$N257,3)*3*POWER(O257,2)*(1-O257)+INDEX(Ci,$N257,4)*POWER(O257,3))</f>
        <v>1927.5360416522328</v>
      </c>
      <c r="Q257" s="3">
        <f>MAX(0,MIN(P257-V257+W257,'Power Curve'!$C$39))</f>
        <v>1894.7998045106153</v>
      </c>
      <c r="R257" s="3">
        <f t="shared" si="61"/>
        <v>1929.4799652099609</v>
      </c>
      <c r="S257" s="3">
        <f t="shared" si="62"/>
        <v>-34.680160699345606</v>
      </c>
      <c r="T257" s="3">
        <f t="shared" si="63"/>
        <v>34.680160699345606</v>
      </c>
      <c r="V257" s="37">
        <f t="array" ref="V257">SUM(_xlfn.NORM.DIST($AD$3:$AD$1003,$L257,$AA257,FALSE)*WindSpeedStep*$AE$3:$AE$1003)/AG257</f>
        <v>1908.445007683016</v>
      </c>
      <c r="W257" s="37">
        <f t="array" ref="W257">SUM(_xlfn.NORM.DIST($AD$3:$AD$1003,$L257,$AB257,FALSE)*WindSpeedStep*$AE$3:$AE$1003)/AH257</f>
        <v>1875.7087705413985</v>
      </c>
      <c r="Y257" s="1">
        <f t="shared" si="64"/>
        <v>12</v>
      </c>
      <c r="Z257" s="99">
        <f>IF(L257&lt;'Power Curve'!$P$28,'Power Curve'!$Q$28,IF(L257&gt;'Power Curve'!$P$29,'Power Curve'!$Q$29,INDEX(ReferenceTurbulence,Y257)+(L257-INDEX(ReferenceTurbulenceWindSpeed,Y257))*(INDEX(ReferenceTurbulence,Y257+1)-INDEX(ReferenceTurbulence,Y257))/(INDEX(ReferenceTurbulenceWindSpeed,Y257+1)-INDEX(ReferenceTurbulenceWindSpeed,Y257))))</f>
        <v>0.1189443680796321</v>
      </c>
      <c r="AA257" s="100">
        <f t="shared" si="70"/>
        <v>1.4534574866845518</v>
      </c>
      <c r="AB257" s="29">
        <f t="shared" si="71"/>
        <v>1.7470730787987991</v>
      </c>
      <c r="AD257" s="29">
        <f>'Zero Turbulence Curve'!F256</f>
        <v>25.400000000000091</v>
      </c>
      <c r="AE257" s="29">
        <f>'Zero Turbulence Curve'!G256</f>
        <v>1989.4717126307078</v>
      </c>
      <c r="AF257" s="39"/>
      <c r="AG257" s="40">
        <f t="array" ref="AG257">SUM(_xlfn.NORM.DIST($AD$3:$AD$1003,$F257,$AA257,FALSE)*WindSpeedStep)</f>
        <v>1.000000000000004</v>
      </c>
      <c r="AH257" s="40">
        <f t="array" ref="AH257">SUM(_xlfn.NORM.DIST($AD$3:$AD$1003,$F257,$AB257,FALSE)*WindSpeedStep)</f>
        <v>0.99999999999944633</v>
      </c>
      <c r="AJ257" s="47">
        <f t="shared" si="65"/>
        <v>12</v>
      </c>
      <c r="AK257" s="83" t="b">
        <f>COUNTIF('Power Curve'!$D$2:$D$31,AJ257)&gt;0</f>
        <v>1</v>
      </c>
      <c r="AL257" s="83" t="b">
        <f t="shared" si="66"/>
        <v>0</v>
      </c>
      <c r="AM257" s="83" t="b">
        <f t="shared" si="72"/>
        <v>1</v>
      </c>
      <c r="AN257" s="47" t="str">
        <f t="shared" si="67"/>
        <v>Outer</v>
      </c>
      <c r="AO257" s="48" t="str">
        <f t="shared" si="68"/>
        <v>1.2-1.3</v>
      </c>
      <c r="AP257" s="49" t="str">
        <f t="shared" si="73"/>
        <v>15-16</v>
      </c>
      <c r="AQ257" s="49" t="str">
        <f t="shared" si="74"/>
        <v>Nov</v>
      </c>
      <c r="AR257" s="48" t="str">
        <f t="shared" si="75"/>
        <v>285-295</v>
      </c>
      <c r="AS257" s="49" t="str">
        <f t="shared" si="69"/>
        <v>HWS-HTI</v>
      </c>
    </row>
    <row r="258" spans="5:45" x14ac:dyDescent="0.3">
      <c r="E258" s="15">
        <v>40875.631944444445</v>
      </c>
      <c r="F258" s="21">
        <v>10.99</v>
      </c>
      <c r="G258" s="21">
        <v>1851.249938964841</v>
      </c>
      <c r="H258" s="42">
        <v>1.1783309341362829</v>
      </c>
      <c r="I258" s="35">
        <v>290.3</v>
      </c>
      <c r="J258" s="43">
        <v>0.16196542311191992</v>
      </c>
      <c r="K258" s="44">
        <v>0.19003076375570452</v>
      </c>
      <c r="L258" s="26">
        <f t="shared" si="57"/>
        <v>10.848626462029596</v>
      </c>
      <c r="M258" s="26">
        <f t="shared" si="58"/>
        <v>1.0347401672299679</v>
      </c>
      <c r="N258" s="96">
        <f t="shared" si="59"/>
        <v>11</v>
      </c>
      <c r="O258" s="26">
        <f t="shared" si="60"/>
        <v>0.87219139184778471</v>
      </c>
      <c r="P258" s="3">
        <f>IF(L258&gt;'Power Curve'!$C$37,0,INDEX(Ci,$N258,1)*POWER(1-O258,3)+INDEX(Ci,$N258,2)*3*O258*POWER(1-O258,2)+INDEX(Ci,$N258,3)*3*POWER(O258,2)*(1-O258)+INDEX(Ci,$N258,4)*POWER(O258,3))</f>
        <v>1751.1921629867384</v>
      </c>
      <c r="Q258" s="3">
        <f>MAX(0,MIN(P258-V258+W258,'Power Curve'!$C$39))</f>
        <v>1688.1408091396299</v>
      </c>
      <c r="R258" s="3">
        <f t="shared" si="61"/>
        <v>1851.249938964841</v>
      </c>
      <c r="S258" s="3">
        <f t="shared" si="62"/>
        <v>-163.10912982521108</v>
      </c>
      <c r="T258" s="3">
        <f t="shared" si="63"/>
        <v>163.10912982521108</v>
      </c>
      <c r="V258" s="37">
        <f t="array" ref="V258">SUM(_xlfn.NORM.DIST($AD$3:$AD$1003,$L258,$AA258,FALSE)*WindSpeedStep*$AE$3:$AE$1003)/AG258</f>
        <v>1736.5019875206717</v>
      </c>
      <c r="W258" s="37">
        <f t="array" ref="W258">SUM(_xlfn.NORM.DIST($AD$3:$AD$1003,$L258,$AB258,FALSE)*WindSpeedStep*$AE$3:$AE$1003)/AH258</f>
        <v>1673.4506336735633</v>
      </c>
      <c r="Y258" s="1">
        <f t="shared" si="64"/>
        <v>10</v>
      </c>
      <c r="Z258" s="99">
        <f>IF(L258&lt;'Power Curve'!$P$28,'Power Curve'!$Q$28,IF(L258&gt;'Power Curve'!$P$29,'Power Curve'!$Q$29,INDEX(ReferenceTurbulence,Y258)+(L258-INDEX(ReferenceTurbulenceWindSpeed,Y258))*(INDEX(ReferenceTurbulence,Y258+1)-INDEX(ReferenceTurbulence,Y258))/(INDEX(ReferenceTurbulenceWindSpeed,Y258+1)-INDEX(ReferenceTurbulenceWindSpeed,Y258))))</f>
        <v>0.11999802040161799</v>
      </c>
      <c r="AA258" s="100">
        <f t="shared" si="70"/>
        <v>1.3018136995201601</v>
      </c>
      <c r="AB258" s="29">
        <f t="shared" si="71"/>
        <v>1.7571023751057944</v>
      </c>
      <c r="AD258" s="29">
        <f>'Zero Turbulence Curve'!F257</f>
        <v>25.500000000000092</v>
      </c>
      <c r="AE258" s="29">
        <f>'Zero Turbulence Curve'!G257</f>
        <v>1989.4717126307078</v>
      </c>
      <c r="AF258" s="39"/>
      <c r="AG258" s="40">
        <f t="array" ref="AG258">SUM(_xlfn.NORM.DIST($AD$3:$AD$1003,$F258,$AA258,FALSE)*WindSpeedStep)</f>
        <v>1.0000000000000038</v>
      </c>
      <c r="AH258" s="40">
        <f t="array" ref="AH258">SUM(_xlfn.NORM.DIST($AD$3:$AD$1003,$F258,$AB258,FALSE)*WindSpeedStep)</f>
        <v>0.99999999983493193</v>
      </c>
      <c r="AJ258" s="47">
        <f t="shared" si="65"/>
        <v>11</v>
      </c>
      <c r="AK258" s="83" t="b">
        <f>COUNTIF('Power Curve'!$D$2:$D$31,AJ258)&gt;0</f>
        <v>1</v>
      </c>
      <c r="AL258" s="83" t="b">
        <f t="shared" si="66"/>
        <v>0</v>
      </c>
      <c r="AM258" s="83" t="b">
        <f t="shared" si="72"/>
        <v>1</v>
      </c>
      <c r="AN258" s="47" t="str">
        <f t="shared" si="67"/>
        <v>Outer</v>
      </c>
      <c r="AO258" s="48" t="str">
        <f t="shared" si="68"/>
        <v>1.0-1.1</v>
      </c>
      <c r="AP258" s="49" t="str">
        <f t="shared" si="73"/>
        <v>15-16</v>
      </c>
      <c r="AQ258" s="49" t="str">
        <f t="shared" si="74"/>
        <v>Nov</v>
      </c>
      <c r="AR258" s="48" t="str">
        <f t="shared" si="75"/>
        <v>285-295</v>
      </c>
      <c r="AS258" s="49" t="str">
        <f t="shared" si="69"/>
        <v>HWS-HTI</v>
      </c>
    </row>
    <row r="259" spans="5:45" x14ac:dyDescent="0.3">
      <c r="E259" s="15">
        <v>40875.638888888891</v>
      </c>
      <c r="F259" s="21">
        <v>11.05</v>
      </c>
      <c r="G259" s="21">
        <v>1707.0900421142551</v>
      </c>
      <c r="H259" s="42">
        <v>1.1783478321990832</v>
      </c>
      <c r="I259" s="35">
        <v>291.7</v>
      </c>
      <c r="J259" s="43">
        <v>0.17375565610859728</v>
      </c>
      <c r="K259" s="44">
        <v>0.14935810161981164</v>
      </c>
      <c r="L259" s="26">
        <f t="shared" ref="L259:L322" si="76">F259*(H259/Ref_Density)^(1/3)</f>
        <v>10.907906773732794</v>
      </c>
      <c r="M259" s="26">
        <f t="shared" ref="M259:M322" si="77">(L259-CutInWindSpeed)/(RatedWindSpeed-CutInWindSpeed)</f>
        <v>1.0439021304985074</v>
      </c>
      <c r="N259" s="96">
        <f t="shared" ref="N259:N322" si="78">COUNTIF(xa,"&lt;"&amp;L259)</f>
        <v>11</v>
      </c>
      <c r="O259" s="26">
        <f t="shared" ref="O259:O322" si="79">(L259-INDEX(xa,$N259))/(INDEX(xb,$N259)-INDEX(xa,$N259))</f>
        <v>0.92972327561835311</v>
      </c>
      <c r="P259" s="3">
        <f>IF(L259&gt;'Power Curve'!$C$37,0,INDEX(Ci,$N259,1)*POWER(1-O259,3)+INDEX(Ci,$N259,2)*3*O259*POWER(1-O259,2)+INDEX(Ci,$N259,3)*3*POWER(O259,2)*(1-O259)+INDEX(Ci,$N259,4)*POWER(O259,3))</f>
        <v>1762.8309102706171</v>
      </c>
      <c r="Q259" s="3">
        <f>MAX(0,MIN(P259-V259+W259,'Power Curve'!$C$39))</f>
        <v>1681.9323977537474</v>
      </c>
      <c r="R259" s="3">
        <f t="shared" ref="R259:R322" si="80">IF(AM259,G259,"")</f>
        <v>1707.0900421142551</v>
      </c>
      <c r="S259" s="3">
        <f t="shared" ref="S259:S322" si="81">IF(AM259,Q259-R259,"")</f>
        <v>-25.157644360507675</v>
      </c>
      <c r="T259" s="3">
        <f t="shared" ref="T259:T322" si="82">IF(AM259,ABS(S259),"")</f>
        <v>25.157644360507675</v>
      </c>
      <c r="V259" s="37">
        <f t="array" ref="V259">SUM(_xlfn.NORM.DIST($AD$3:$AD$1003,$L259,$AA259,FALSE)*WindSpeedStep*$AE$3:$AE$1003)/AG259</f>
        <v>1747.7369703735876</v>
      </c>
      <c r="W259" s="37">
        <f t="array" ref="W259">SUM(_xlfn.NORM.DIST($AD$3:$AD$1003,$L259,$AB259,FALSE)*WindSpeedStep*$AE$3:$AE$1003)/AH259</f>
        <v>1666.8384578567179</v>
      </c>
      <c r="Y259" s="1">
        <f t="shared" ref="Y259:Y322" si="83">COUNTIF(ReferenceTurbulenceWindSpeed,"&lt;"&amp;L259)</f>
        <v>10</v>
      </c>
      <c r="Z259" s="99">
        <f>IF(L259&lt;'Power Curve'!$P$28,'Power Curve'!$Q$28,IF(L259&gt;'Power Curve'!$P$29,'Power Curve'!$Q$29,INDEX(ReferenceTurbulence,Y259)+(L259-INDEX(ReferenceTurbulenceWindSpeed,Y259))*(INDEX(ReferenceTurbulence,Y259+1)-INDEX(ReferenceTurbulence,Y259))/(INDEX(ReferenceTurbulenceWindSpeed,Y259+1)-INDEX(ReferenceTurbulenceWindSpeed,Y259))))</f>
        <v>0.11999650913182465</v>
      </c>
      <c r="AA259" s="100">
        <f t="shared" si="70"/>
        <v>1.3089107347833191</v>
      </c>
      <c r="AB259" s="29">
        <f t="shared" si="71"/>
        <v>1.8953104982413542</v>
      </c>
      <c r="AD259" s="29">
        <f>'Zero Turbulence Curve'!F258</f>
        <v>25.600000000000094</v>
      </c>
      <c r="AE259" s="29">
        <f>'Zero Turbulence Curve'!G258</f>
        <v>1989.4717126307078</v>
      </c>
      <c r="AF259" s="39"/>
      <c r="AG259" s="40">
        <f t="array" ref="AG259">SUM(_xlfn.NORM.DIST($AD$3:$AD$1003,$F259,$AA259,FALSE)*WindSpeedStep)</f>
        <v>1.0000000000000036</v>
      </c>
      <c r="AH259" s="40">
        <f t="array" ref="AH259">SUM(_xlfn.NORM.DIST($AD$3:$AD$1003,$F259,$AB259,FALSE)*WindSpeedStep)</f>
        <v>0.99999999764687675</v>
      </c>
      <c r="AJ259" s="47">
        <f t="shared" ref="AJ259:AJ322" si="84">MROUND(L259-Centre_First_Bin,Bin_Width)+Centre_First_Bin</f>
        <v>11</v>
      </c>
      <c r="AK259" s="83" t="b">
        <f>COUNTIF('Power Curve'!$D$2:$D$31,AJ259)&gt;0</f>
        <v>1</v>
      </c>
      <c r="AL259" s="83" t="b">
        <f t="shared" ref="AL259:AL322" si="85">(G259&lt;0)</f>
        <v>0</v>
      </c>
      <c r="AM259" s="83" t="b">
        <f t="shared" si="72"/>
        <v>1</v>
      </c>
      <c r="AN259" s="47" t="str">
        <f t="shared" ref="AN259:AN322" si="86">IF(AM259,IF(AND(J259&gt;=LowerTurbLimit,J259&lt;=UpperTurbLimit,K259&gt;=LowerShearLimit,K259&lt;=UpperShearLimit),"Inner","Outer"),"")</f>
        <v>Outer</v>
      </c>
      <c r="AO259" s="48" t="str">
        <f t="shared" ref="AO259:AO322" si="87">IF(M259&lt;0,"&lt;0",TEXT(MROUND(M259+0.05,0.1)-0.1,"0.0")&amp;"-"&amp;TEXT(MROUND(M259+0.05,0.1),"0.0"))</f>
        <v>1.0-1.1</v>
      </c>
      <c r="AP259" s="49" t="str">
        <f t="shared" si="73"/>
        <v>15-16</v>
      </c>
      <c r="AQ259" s="49" t="str">
        <f t="shared" si="74"/>
        <v>Nov</v>
      </c>
      <c r="AR259" s="48" t="str">
        <f t="shared" si="75"/>
        <v>285-295</v>
      </c>
      <c r="AS259" s="49" t="str">
        <f t="shared" ref="AS259:AS322" si="88">IF(AM259,IF(M259&lt;0.5,IF(J259&lt;=LowerTurbLimit,"LWS-LTI",IF(J259&gt;=UpperTurbLimit,"LWS-HTI","Inner-TI")),IF(J259&lt;=LowerTurbLimit,"HWS-LTI",IF(J259&gt;=UpperTurbLimit,"HWS-HTI","Inner-TI"))),"")</f>
        <v>HWS-HTI</v>
      </c>
    </row>
    <row r="260" spans="5:45" x14ac:dyDescent="0.3">
      <c r="E260" s="15">
        <v>40875.645833333336</v>
      </c>
      <c r="F260" s="21">
        <v>10.39</v>
      </c>
      <c r="G260" s="21">
        <v>1507.2600250244191</v>
      </c>
      <c r="H260" s="42">
        <v>1.1788569652165273</v>
      </c>
      <c r="I260" s="35">
        <v>296.2</v>
      </c>
      <c r="J260" s="43">
        <v>0.15784408084696822</v>
      </c>
      <c r="K260" s="44">
        <v>0.17905699046742191</v>
      </c>
      <c r="L260" s="26">
        <f t="shared" si="76"/>
        <v>10.25787074967347</v>
      </c>
      <c r="M260" s="26">
        <f t="shared" si="77"/>
        <v>0.94343696753719675</v>
      </c>
      <c r="N260" s="96">
        <f t="shared" si="78"/>
        <v>11</v>
      </c>
      <c r="O260" s="26">
        <f t="shared" si="79"/>
        <v>0.29885957216643466</v>
      </c>
      <c r="P260" s="3">
        <f>IF(L260&gt;'Power Curve'!$C$37,0,INDEX(Ci,$N260,1)*POWER(1-O260,3)+INDEX(Ci,$N260,2)*3*O260*POWER(1-O260,2)+INDEX(Ci,$N260,3)*3*POWER(O260,2)*(1-O260)+INDEX(Ci,$N260,4)*POWER(O260,3))</f>
        <v>1606.4910174498625</v>
      </c>
      <c r="Q260" s="3">
        <f>MAX(0,MIN(P260-V260+W260,'Power Curve'!$C$39))</f>
        <v>1562.6885704343188</v>
      </c>
      <c r="R260" s="3">
        <f t="shared" si="80"/>
        <v>1507.2600250244191</v>
      </c>
      <c r="S260" s="3">
        <f t="shared" si="81"/>
        <v>55.428545409899698</v>
      </c>
      <c r="T260" s="3">
        <f t="shared" si="82"/>
        <v>55.428545409899698</v>
      </c>
      <c r="V260" s="37">
        <f t="array" ref="V260">SUM(_xlfn.NORM.DIST($AD$3:$AD$1003,$L260,$AA260,FALSE)*WindSpeedStep*$AE$3:$AE$1003)/AG260</f>
        <v>1602.1071960407355</v>
      </c>
      <c r="W260" s="37">
        <f t="array" ref="W260">SUM(_xlfn.NORM.DIST($AD$3:$AD$1003,$L260,$AB260,FALSE)*WindSpeedStep*$AE$3:$AE$1003)/AH260</f>
        <v>1558.3047490251918</v>
      </c>
      <c r="Y260" s="1">
        <f t="shared" si="83"/>
        <v>10</v>
      </c>
      <c r="Z260" s="99">
        <f>IF(L260&lt;'Power Curve'!$P$28,'Power Curve'!$Q$28,IF(L260&gt;'Power Curve'!$P$29,'Power Curve'!$Q$29,INDEX(ReferenceTurbulence,Y260)+(L260-INDEX(ReferenceTurbulenceWindSpeed,Y260))*(INDEX(ReferenceTurbulence,Y260+1)-INDEX(ReferenceTurbulence,Y260))/(INDEX(ReferenceTurbulenceWindSpeed,Y260+1)-INDEX(ReferenceTurbulenceWindSpeed,Y260))))</f>
        <v>0.1200130809037928</v>
      </c>
      <c r="AA260" s="100">
        <f t="shared" ref="AA260:AA323" si="89">Z260*L260</f>
        <v>1.2310786721812119</v>
      </c>
      <c r="AB260" s="29">
        <f t="shared" ref="AB260:AB323" si="90">L260*J260</f>
        <v>1.6191441799292097</v>
      </c>
      <c r="AD260" s="29">
        <f>'Zero Turbulence Curve'!F259</f>
        <v>25.700000000000095</v>
      </c>
      <c r="AE260" s="29">
        <f>'Zero Turbulence Curve'!G259</f>
        <v>1989.4717126307078</v>
      </c>
      <c r="AF260" s="39"/>
      <c r="AG260" s="40">
        <f t="array" ref="AG260">SUM(_xlfn.NORM.DIST($AD$3:$AD$1003,$F260,$AA260,FALSE)*WindSpeedStep)</f>
        <v>1.0000000000000033</v>
      </c>
      <c r="AH260" s="40">
        <f t="array" ref="AH260">SUM(_xlfn.NORM.DIST($AD$3:$AD$1003,$F260,$AB260,FALSE)*WindSpeedStep)</f>
        <v>0.99999999994366207</v>
      </c>
      <c r="AJ260" s="47">
        <f t="shared" si="84"/>
        <v>10</v>
      </c>
      <c r="AK260" s="83" t="b">
        <f>COUNTIF('Power Curve'!$D$2:$D$31,AJ260)&gt;0</f>
        <v>1</v>
      </c>
      <c r="AL260" s="83" t="b">
        <f t="shared" si="85"/>
        <v>0</v>
      </c>
      <c r="AM260" s="83" t="b">
        <f t="shared" ref="AM260:AM323" si="91">AND(AK260,NOT(AL260))</f>
        <v>1</v>
      </c>
      <c r="AN260" s="47" t="str">
        <f t="shared" si="86"/>
        <v>Outer</v>
      </c>
      <c r="AO260" s="48" t="str">
        <f t="shared" si="87"/>
        <v>0.9-1.0</v>
      </c>
      <c r="AP260" s="49" t="str">
        <f t="shared" ref="AP260:AP323" si="92">IF(AM260,HOUR(E260)&amp;"-"&amp;HOUR(E260)+1,"")</f>
        <v>15-16</v>
      </c>
      <c r="AQ260" s="49" t="str">
        <f t="shared" ref="AQ260:AQ323" si="93">IF(AM260,TEXT(E260,"mmm"),"")</f>
        <v>Nov</v>
      </c>
      <c r="AR260" s="48" t="str">
        <f t="shared" ref="AR260:AR323" si="94">IF(AM260,IF(OR(I260&lt;5,I260&gt;=355),"355-5",MROUND(I260,10)-5&amp;"-"&amp;MROUND(I260,10)+5),"")</f>
        <v>295-305</v>
      </c>
      <c r="AS260" s="49" t="str">
        <f t="shared" si="88"/>
        <v>HWS-HTI</v>
      </c>
    </row>
    <row r="261" spans="5:45" x14ac:dyDescent="0.3">
      <c r="E261" s="15">
        <v>40875.652777777781</v>
      </c>
      <c r="F261" s="21">
        <v>9.19</v>
      </c>
      <c r="G261" s="21">
        <v>1234.489997863772</v>
      </c>
      <c r="H261" s="42">
        <v>1.1793493532833947</v>
      </c>
      <c r="I261" s="35">
        <v>298.39999999999998</v>
      </c>
      <c r="J261" s="43">
        <v>0.18171926006528835</v>
      </c>
      <c r="K261" s="44">
        <v>0.15016153435689716</v>
      </c>
      <c r="L261" s="26">
        <f t="shared" si="76"/>
        <v>9.0743941597138651</v>
      </c>
      <c r="M261" s="26">
        <f t="shared" si="77"/>
        <v>0.76052684552780925</v>
      </c>
      <c r="N261" s="96">
        <f t="shared" si="78"/>
        <v>10</v>
      </c>
      <c r="O261" s="26">
        <f t="shared" si="79"/>
        <v>6.9363564714151157E-2</v>
      </c>
      <c r="P261" s="3">
        <f>IF(L261&gt;'Power Curve'!$C$37,0,INDEX(Ci,$N261,1)*POWER(1-O261,3)+INDEX(Ci,$N261,2)*3*O261*POWER(1-O261,2)+INDEX(Ci,$N261,3)*3*POWER(O261,2)*(1-O261)+INDEX(Ci,$N261,4)*POWER(O261,3))</f>
        <v>1220.0827513066383</v>
      </c>
      <c r="Q261" s="3">
        <f>MAX(0,MIN(P261-V261+W261,'Power Curve'!$C$39))</f>
        <v>1216.0175731853067</v>
      </c>
      <c r="R261" s="3">
        <f t="shared" si="80"/>
        <v>1234.489997863772</v>
      </c>
      <c r="S261" s="3">
        <f t="shared" si="81"/>
        <v>-18.472424678465359</v>
      </c>
      <c r="T261" s="3">
        <f t="shared" si="82"/>
        <v>18.472424678465359</v>
      </c>
      <c r="V261" s="37">
        <f t="array" ref="V261">SUM(_xlfn.NORM.DIST($AD$3:$AD$1003,$L261,$AA261,FALSE)*WindSpeedStep*$AE$3:$AE$1003)/AG261</f>
        <v>1231.8352520589688</v>
      </c>
      <c r="W261" s="37">
        <f t="array" ref="W261">SUM(_xlfn.NORM.DIST($AD$3:$AD$1003,$L261,$AB261,FALSE)*WindSpeedStep*$AE$3:$AE$1003)/AH261</f>
        <v>1227.7700739376371</v>
      </c>
      <c r="Y261" s="1">
        <f t="shared" si="83"/>
        <v>9</v>
      </c>
      <c r="Z261" s="99">
        <f>IF(L261&lt;'Power Curve'!$P$28,'Power Curve'!$Q$28,IF(L261&gt;'Power Curve'!$P$29,'Power Curve'!$Q$29,INDEX(ReferenceTurbulence,Y261)+(L261-INDEX(ReferenceTurbulenceWindSpeed,Y261))*(INDEX(ReferenceTurbulence,Y261+1)-INDEX(ReferenceTurbulence,Y261))/(INDEX(ReferenceTurbulenceWindSpeed,Y261+1)-INDEX(ReferenceTurbulenceWindSpeed,Y261))))</f>
        <v>0.12050921984962217</v>
      </c>
      <c r="AA261" s="100">
        <f t="shared" si="89"/>
        <v>1.0935481607950857</v>
      </c>
      <c r="AB261" s="29">
        <f t="shared" si="90"/>
        <v>1.6489921922439776</v>
      </c>
      <c r="AD261" s="29">
        <f>'Zero Turbulence Curve'!F260</f>
        <v>25.800000000000097</v>
      </c>
      <c r="AE261" s="29">
        <f>'Zero Turbulence Curve'!G260</f>
        <v>1989.4717126307078</v>
      </c>
      <c r="AF261" s="39"/>
      <c r="AG261" s="40">
        <f t="array" ref="AG261">SUM(_xlfn.NORM.DIST($AD$3:$AD$1003,$F261,$AA261,FALSE)*WindSpeedStep)</f>
        <v>1.0000000000000038</v>
      </c>
      <c r="AH261" s="40">
        <f t="array" ref="AH261">SUM(_xlfn.NORM.DIST($AD$3:$AD$1003,$F261,$AB261,FALSE)*WindSpeedStep)</f>
        <v>0.99999998954391978</v>
      </c>
      <c r="AJ261" s="47">
        <f t="shared" si="84"/>
        <v>9</v>
      </c>
      <c r="AK261" s="83" t="b">
        <f>COUNTIF('Power Curve'!$D$2:$D$31,AJ261)&gt;0</f>
        <v>1</v>
      </c>
      <c r="AL261" s="83" t="b">
        <f t="shared" si="85"/>
        <v>0</v>
      </c>
      <c r="AM261" s="83" t="b">
        <f t="shared" si="91"/>
        <v>1</v>
      </c>
      <c r="AN261" s="47" t="str">
        <f t="shared" si="86"/>
        <v>Outer</v>
      </c>
      <c r="AO261" s="48" t="str">
        <f t="shared" si="87"/>
        <v>0.7-0.8</v>
      </c>
      <c r="AP261" s="49" t="str">
        <f t="shared" si="92"/>
        <v>15-16</v>
      </c>
      <c r="AQ261" s="49" t="str">
        <f t="shared" si="93"/>
        <v>Nov</v>
      </c>
      <c r="AR261" s="48" t="str">
        <f t="shared" si="94"/>
        <v>295-305</v>
      </c>
      <c r="AS261" s="49" t="str">
        <f t="shared" si="88"/>
        <v>HWS-HTI</v>
      </c>
    </row>
    <row r="262" spans="5:45" x14ac:dyDescent="0.3">
      <c r="E262" s="15">
        <v>40875.659722222219</v>
      </c>
      <c r="F262" s="21">
        <v>8.8000000000000007</v>
      </c>
      <c r="G262" s="21">
        <v>893.66001129150391</v>
      </c>
      <c r="H262" s="42">
        <v>1.1797120569332602</v>
      </c>
      <c r="I262" s="35">
        <v>302.89999999999998</v>
      </c>
      <c r="J262" s="43">
        <v>0.13977272727272727</v>
      </c>
      <c r="K262" s="44">
        <v>0.12534505522938952</v>
      </c>
      <c r="L262" s="26">
        <f t="shared" si="76"/>
        <v>8.6901908686065692</v>
      </c>
      <c r="M262" s="26">
        <f t="shared" si="77"/>
        <v>0.70114698837724043</v>
      </c>
      <c r="N262" s="96">
        <f t="shared" si="78"/>
        <v>9</v>
      </c>
      <c r="O262" s="26">
        <f t="shared" si="79"/>
        <v>0.68119738199556135</v>
      </c>
      <c r="P262" s="3">
        <f>IF(L262&gt;'Power Curve'!$C$37,0,INDEX(Ci,$N262,1)*POWER(1-O262,3)+INDEX(Ci,$N262,2)*3*O262*POWER(1-O262,2)+INDEX(Ci,$N262,3)*3*POWER(O262,2)*(1-O262)+INDEX(Ci,$N262,4)*POWER(O262,3))</f>
        <v>1094.083372761964</v>
      </c>
      <c r="Q262" s="3">
        <f>MAX(0,MIN(P262-V262+W262,'Power Curve'!$C$39))</f>
        <v>1100.0311177751089</v>
      </c>
      <c r="R262" s="3">
        <f t="shared" si="80"/>
        <v>893.66001129150391</v>
      </c>
      <c r="S262" s="3">
        <f t="shared" si="81"/>
        <v>206.37110648360499</v>
      </c>
      <c r="T262" s="3">
        <f t="shared" si="82"/>
        <v>206.37110648360499</v>
      </c>
      <c r="V262" s="37">
        <f t="array" ref="V262">SUM(_xlfn.NORM.DIST($AD$3:$AD$1003,$L262,$AA262,FALSE)*WindSpeedStep*$AE$3:$AE$1003)/AG262</f>
        <v>1099.867998578522</v>
      </c>
      <c r="W262" s="37">
        <f t="array" ref="W262">SUM(_xlfn.NORM.DIST($AD$3:$AD$1003,$L262,$AB262,FALSE)*WindSpeedStep*$AE$3:$AE$1003)/AH262</f>
        <v>1105.8157435916669</v>
      </c>
      <c r="Y262" s="1">
        <f t="shared" si="83"/>
        <v>8</v>
      </c>
      <c r="Z262" s="99">
        <f>IF(L262&lt;'Power Curve'!$P$28,'Power Curve'!$Q$28,IF(L262&gt;'Power Curve'!$P$29,'Power Curve'!$Q$29,INDEX(ReferenceTurbulence,Y262)+(L262-INDEX(ReferenceTurbulenceWindSpeed,Y262))*(INDEX(ReferenceTurbulence,Y262+1)-INDEX(ReferenceTurbulence,Y262))/(INDEX(ReferenceTurbulenceWindSpeed,Y262+1)-INDEX(ReferenceTurbulenceWindSpeed,Y262))))</f>
        <v>0.12017919986388105</v>
      </c>
      <c r="AA262" s="100">
        <f t="shared" si="89"/>
        <v>1.044380185253543</v>
      </c>
      <c r="AB262" s="29">
        <f t="shared" si="90"/>
        <v>1.2146516782256909</v>
      </c>
      <c r="AD262" s="29">
        <f>'Zero Turbulence Curve'!F261</f>
        <v>25.900000000000098</v>
      </c>
      <c r="AE262" s="29">
        <f>'Zero Turbulence Curve'!G261</f>
        <v>1989.4717126307078</v>
      </c>
      <c r="AF262" s="39"/>
      <c r="AG262" s="40">
        <f t="array" ref="AG262">SUM(_xlfn.NORM.DIST($AD$3:$AD$1003,$F262,$AA262,FALSE)*WindSpeedStep)</f>
        <v>1.0000000000000033</v>
      </c>
      <c r="AH262" s="40">
        <f t="array" ref="AH262">SUM(_xlfn.NORM.DIST($AD$3:$AD$1003,$F262,$AB262,FALSE)*WindSpeedStep)</f>
        <v>0.99999999999984579</v>
      </c>
      <c r="AJ262" s="47">
        <f t="shared" si="84"/>
        <v>9</v>
      </c>
      <c r="AK262" s="83" t="b">
        <f>COUNTIF('Power Curve'!$D$2:$D$31,AJ262)&gt;0</f>
        <v>1</v>
      </c>
      <c r="AL262" s="83" t="b">
        <f t="shared" si="85"/>
        <v>0</v>
      </c>
      <c r="AM262" s="83" t="b">
        <f t="shared" si="91"/>
        <v>1</v>
      </c>
      <c r="AN262" s="47" t="str">
        <f t="shared" si="86"/>
        <v>Inner</v>
      </c>
      <c r="AO262" s="48" t="str">
        <f t="shared" si="87"/>
        <v>0.7-0.8</v>
      </c>
      <c r="AP262" s="49" t="str">
        <f t="shared" si="92"/>
        <v>15-16</v>
      </c>
      <c r="AQ262" s="49" t="str">
        <f t="shared" si="93"/>
        <v>Nov</v>
      </c>
      <c r="AR262" s="48" t="str">
        <f t="shared" si="94"/>
        <v>295-305</v>
      </c>
      <c r="AS262" s="49" t="str">
        <f t="shared" si="88"/>
        <v>Inner-TI</v>
      </c>
    </row>
    <row r="263" spans="5:45" x14ac:dyDescent="0.3">
      <c r="E263" s="15">
        <v>40875.666666666664</v>
      </c>
      <c r="F263" s="21">
        <v>8.61</v>
      </c>
      <c r="G263" s="21">
        <v>773.24000740051292</v>
      </c>
      <c r="H263" s="42">
        <v>1.1797120569332602</v>
      </c>
      <c r="I263" s="35">
        <v>296.89999999999998</v>
      </c>
      <c r="J263" s="43">
        <v>0.20092915214866436</v>
      </c>
      <c r="K263" s="44">
        <v>0.15058143773735369</v>
      </c>
      <c r="L263" s="26">
        <f t="shared" si="76"/>
        <v>8.5025617475798345</v>
      </c>
      <c r="M263" s="26">
        <f t="shared" si="77"/>
        <v>0.67214830288512983</v>
      </c>
      <c r="N263" s="96">
        <f t="shared" si="78"/>
        <v>9</v>
      </c>
      <c r="O263" s="26">
        <f t="shared" si="79"/>
        <v>0.49365300058165684</v>
      </c>
      <c r="P263" s="3">
        <f>IF(L263&gt;'Power Curve'!$C$37,0,INDEX(Ci,$N263,1)*POWER(1-O263,3)+INDEX(Ci,$N263,2)*3*O263*POWER(1-O263,2)+INDEX(Ci,$N263,3)*3*POWER(O263,2)*(1-O263)+INDEX(Ci,$N263,4)*POWER(O263,3))</f>
        <v>1033.7381547228242</v>
      </c>
      <c r="Q263" s="3">
        <f>MAX(0,MIN(P263-V263+W263,'Power Curve'!$C$39))</f>
        <v>1056.5295397453137</v>
      </c>
      <c r="R263" s="3">
        <f t="shared" si="80"/>
        <v>773.24000740051292</v>
      </c>
      <c r="S263" s="3">
        <f t="shared" si="81"/>
        <v>283.28953234480082</v>
      </c>
      <c r="T263" s="3">
        <f t="shared" si="82"/>
        <v>283.28953234480082</v>
      </c>
      <c r="V263" s="37">
        <f t="array" ref="V263">SUM(_xlfn.NORM.DIST($AD$3:$AD$1003,$L263,$AA263,FALSE)*WindSpeedStep*$AE$3:$AE$1003)/AG263</f>
        <v>1036.348356677209</v>
      </c>
      <c r="W263" s="37">
        <f t="array" ref="W263">SUM(_xlfn.NORM.DIST($AD$3:$AD$1003,$L263,$AB263,FALSE)*WindSpeedStep*$AE$3:$AE$1003)/AH263</f>
        <v>1059.1397416996986</v>
      </c>
      <c r="Y263" s="1">
        <f t="shared" si="83"/>
        <v>8</v>
      </c>
      <c r="Z263" s="99">
        <f>IF(L263&lt;'Power Curve'!$P$28,'Power Curve'!$Q$28,IF(L263&gt;'Power Curve'!$P$29,'Power Curve'!$Q$29,INDEX(ReferenceTurbulence,Y263)+(L263-INDEX(ReferenceTurbulenceWindSpeed,Y263))*(INDEX(ReferenceTurbulence,Y263+1)-INDEX(ReferenceTurbulence,Y263))/(INDEX(ReferenceTurbulenceWindSpeed,Y263+1)-INDEX(ReferenceTurbulenceWindSpeed,Y263))))</f>
        <v>0.11996364689061999</v>
      </c>
      <c r="AA263" s="100">
        <f t="shared" si="89"/>
        <v>1.0199983151523602</v>
      </c>
      <c r="AB263" s="29">
        <f t="shared" si="90"/>
        <v>1.7084125230328822</v>
      </c>
      <c r="AD263" s="29">
        <f>'Zero Turbulence Curve'!F262</f>
        <v>26.000000000000099</v>
      </c>
      <c r="AE263" s="29">
        <f>'Zero Turbulence Curve'!G262</f>
        <v>1989.4717126307078</v>
      </c>
      <c r="AF263" s="39"/>
      <c r="AG263" s="40">
        <f t="array" ref="AG263">SUM(_xlfn.NORM.DIST($AD$3:$AD$1003,$F263,$AA263,FALSE)*WindSpeedStep)</f>
        <v>1.0000000000000036</v>
      </c>
      <c r="AH263" s="40">
        <f t="array" ref="AH263">SUM(_xlfn.NORM.DIST($AD$3:$AD$1003,$F263,$AB263,FALSE)*WindSpeedStep)</f>
        <v>0.99999980083767115</v>
      </c>
      <c r="AJ263" s="47">
        <f t="shared" si="84"/>
        <v>9</v>
      </c>
      <c r="AK263" s="83" t="b">
        <f>COUNTIF('Power Curve'!$D$2:$D$31,AJ263)&gt;0</f>
        <v>1</v>
      </c>
      <c r="AL263" s="83" t="b">
        <f t="shared" si="85"/>
        <v>0</v>
      </c>
      <c r="AM263" s="83" t="b">
        <f t="shared" si="91"/>
        <v>1</v>
      </c>
      <c r="AN263" s="47" t="str">
        <f t="shared" si="86"/>
        <v>Outer</v>
      </c>
      <c r="AO263" s="48" t="str">
        <f t="shared" si="87"/>
        <v>0.6-0.7</v>
      </c>
      <c r="AP263" s="49" t="str">
        <f t="shared" si="92"/>
        <v>16-17</v>
      </c>
      <c r="AQ263" s="49" t="str">
        <f t="shared" si="93"/>
        <v>Nov</v>
      </c>
      <c r="AR263" s="48" t="str">
        <f t="shared" si="94"/>
        <v>295-305</v>
      </c>
      <c r="AS263" s="49" t="str">
        <f t="shared" si="88"/>
        <v>HWS-HTI</v>
      </c>
    </row>
    <row r="264" spans="5:45" x14ac:dyDescent="0.3">
      <c r="E264" s="15">
        <v>40875.673611111109</v>
      </c>
      <c r="F264" s="21">
        <v>8.74</v>
      </c>
      <c r="G264" s="21">
        <v>1016.7699966430664</v>
      </c>
      <c r="H264" s="42">
        <v>1.1802046609223145</v>
      </c>
      <c r="I264" s="35">
        <v>291.39999999999998</v>
      </c>
      <c r="J264" s="43">
        <v>0.16704805491990846</v>
      </c>
      <c r="K264" s="44">
        <v>0.18091521333863508</v>
      </c>
      <c r="L264" s="26">
        <f t="shared" si="76"/>
        <v>8.6321407201147995</v>
      </c>
      <c r="M264" s="26">
        <f t="shared" si="77"/>
        <v>0.69217515079855618</v>
      </c>
      <c r="N264" s="96">
        <f t="shared" si="78"/>
        <v>9</v>
      </c>
      <c r="O264" s="26">
        <f t="shared" si="79"/>
        <v>0.62317345090054233</v>
      </c>
      <c r="P264" s="3">
        <f>IF(L264&gt;'Power Curve'!$C$37,0,INDEX(Ci,$N264,1)*POWER(1-O264,3)+INDEX(Ci,$N264,2)*3*O264*POWER(1-O264,2)+INDEX(Ci,$N264,3)*3*POWER(O264,2)*(1-O264)+INDEX(Ci,$N264,4)*POWER(O264,3))</f>
        <v>1075.3165475876256</v>
      </c>
      <c r="Q264" s="3">
        <f>MAX(0,MIN(P264-V264+W264,'Power Curve'!$C$39))</f>
        <v>1088.3906414605997</v>
      </c>
      <c r="R264" s="3">
        <f t="shared" si="80"/>
        <v>1016.7699966430664</v>
      </c>
      <c r="S264" s="3">
        <f t="shared" si="81"/>
        <v>71.620644817533275</v>
      </c>
      <c r="T264" s="3">
        <f t="shared" si="82"/>
        <v>71.620644817533275</v>
      </c>
      <c r="V264" s="37">
        <f t="array" ref="V264">SUM(_xlfn.NORM.DIST($AD$3:$AD$1003,$L264,$AA264,FALSE)*WindSpeedStep*$AE$3:$AE$1003)/AG264</f>
        <v>1080.1016279843075</v>
      </c>
      <c r="W264" s="37">
        <f t="array" ref="W264">SUM(_xlfn.NORM.DIST($AD$3:$AD$1003,$L264,$AB264,FALSE)*WindSpeedStep*$AE$3:$AE$1003)/AH264</f>
        <v>1093.1757218572816</v>
      </c>
      <c r="Y264" s="1">
        <f t="shared" si="83"/>
        <v>8</v>
      </c>
      <c r="Z264" s="99">
        <f>IF(L264&lt;'Power Curve'!$P$28,'Power Curve'!$Q$28,IF(L264&gt;'Power Curve'!$P$29,'Power Curve'!$Q$29,INDEX(ReferenceTurbulence,Y264)+(L264-INDEX(ReferenceTurbulenceWindSpeed,Y264))*(INDEX(ReferenceTurbulence,Y264+1)-INDEX(ReferenceTurbulence,Y264))/(INDEX(ReferenceTurbulenceWindSpeed,Y264+1)-INDEX(ReferenceTurbulenceWindSpeed,Y264))))</f>
        <v>0.12011251041803611</v>
      </c>
      <c r="AA264" s="100">
        <f t="shared" si="89"/>
        <v>1.0368280921747426</v>
      </c>
      <c r="AB264" s="29">
        <f t="shared" si="90"/>
        <v>1.4419823170901152</v>
      </c>
      <c r="AD264" s="29">
        <f>'Zero Turbulence Curve'!F263</f>
        <v>26.100000000000101</v>
      </c>
      <c r="AE264" s="29">
        <f>'Zero Turbulence Curve'!G263</f>
        <v>1989.4717126307078</v>
      </c>
      <c r="AF264" s="39"/>
      <c r="AG264" s="40">
        <f t="array" ref="AG264">SUM(_xlfn.NORM.DIST($AD$3:$AD$1003,$F264,$AA264,FALSE)*WindSpeedStep)</f>
        <v>1.0000000000000038</v>
      </c>
      <c r="AH264" s="40">
        <f t="array" ref="AH264">SUM(_xlfn.NORM.DIST($AD$3:$AD$1003,$F264,$AB264,FALSE)*WindSpeedStep)</f>
        <v>0.99999999945960072</v>
      </c>
      <c r="AJ264" s="47">
        <f t="shared" si="84"/>
        <v>9</v>
      </c>
      <c r="AK264" s="83" t="b">
        <f>COUNTIF('Power Curve'!$D$2:$D$31,AJ264)&gt;0</f>
        <v>1</v>
      </c>
      <c r="AL264" s="83" t="b">
        <f t="shared" si="85"/>
        <v>0</v>
      </c>
      <c r="AM264" s="83" t="b">
        <f t="shared" si="91"/>
        <v>1</v>
      </c>
      <c r="AN264" s="47" t="str">
        <f t="shared" si="86"/>
        <v>Outer</v>
      </c>
      <c r="AO264" s="48" t="str">
        <f t="shared" si="87"/>
        <v>0.6-0.7</v>
      </c>
      <c r="AP264" s="49" t="str">
        <f t="shared" si="92"/>
        <v>16-17</v>
      </c>
      <c r="AQ264" s="49" t="str">
        <f t="shared" si="93"/>
        <v>Nov</v>
      </c>
      <c r="AR264" s="48" t="str">
        <f t="shared" si="94"/>
        <v>285-295</v>
      </c>
      <c r="AS264" s="49" t="str">
        <f t="shared" si="88"/>
        <v>HWS-HTI</v>
      </c>
    </row>
    <row r="265" spans="5:45" x14ac:dyDescent="0.3">
      <c r="E265" s="15">
        <v>40875.680555555555</v>
      </c>
      <c r="F265" s="21">
        <v>11.26</v>
      </c>
      <c r="G265" s="21">
        <v>1708.8600006103541</v>
      </c>
      <c r="H265" s="42">
        <v>1.1796255202795376</v>
      </c>
      <c r="I265" s="35">
        <v>289.3</v>
      </c>
      <c r="J265" s="43">
        <v>0.130550621669627</v>
      </c>
      <c r="K265" s="44">
        <v>0.18550264746998851</v>
      </c>
      <c r="L265" s="26">
        <f t="shared" si="76"/>
        <v>11.119222331775521</v>
      </c>
      <c r="M265" s="26">
        <f t="shared" si="77"/>
        <v>1.0765616311865576</v>
      </c>
      <c r="N265" s="96">
        <f t="shared" si="78"/>
        <v>12</v>
      </c>
      <c r="O265" s="26">
        <f t="shared" si="79"/>
        <v>0.13379205723064155</v>
      </c>
      <c r="P265" s="3">
        <f>IF(L265&gt;'Power Curve'!$C$37,0,INDEX(Ci,$N265,1)*POWER(1-O265,3)+INDEX(Ci,$N265,2)*3*O265*POWER(1-O265,2)+INDEX(Ci,$N265,3)*3*POWER(O265,2)*(1-O265)+INDEX(Ci,$N265,4)*POWER(O265,3))</f>
        <v>1800.4198128533726</v>
      </c>
      <c r="Q265" s="3">
        <f>MAX(0,MIN(P265-V265+W265,'Power Curve'!$C$39))</f>
        <v>1783.0308166937837</v>
      </c>
      <c r="R265" s="3">
        <f t="shared" si="80"/>
        <v>1708.8600006103541</v>
      </c>
      <c r="S265" s="3">
        <f t="shared" si="81"/>
        <v>74.1708160834296</v>
      </c>
      <c r="T265" s="3">
        <f t="shared" si="82"/>
        <v>74.1708160834296</v>
      </c>
      <c r="V265" s="37">
        <f t="array" ref="V265">SUM(_xlfn.NORM.DIST($AD$3:$AD$1003,$L265,$AA265,FALSE)*WindSpeedStep*$AE$3:$AE$1003)/AG265</f>
        <v>1784.9356465681162</v>
      </c>
      <c r="W265" s="37">
        <f t="array" ref="W265">SUM(_xlfn.NORM.DIST($AD$3:$AD$1003,$L265,$AB265,FALSE)*WindSpeedStep*$AE$3:$AE$1003)/AH265</f>
        <v>1767.5466504085273</v>
      </c>
      <c r="Y265" s="1">
        <f t="shared" si="83"/>
        <v>11</v>
      </c>
      <c r="Z265" s="99">
        <f>IF(L265&lt;'Power Curve'!$P$28,'Power Curve'!$Q$28,IF(L265&gt;'Power Curve'!$P$29,'Power Curve'!$Q$29,INDEX(ReferenceTurbulence,Y265)+(L265-INDEX(ReferenceTurbulenceWindSpeed,Y265))*(INDEX(ReferenceTurbulence,Y265+1)-INDEX(ReferenceTurbulence,Y265))/(INDEX(ReferenceTurbulenceWindSpeed,Y265+1)-INDEX(ReferenceTurbulenceWindSpeed,Y265))))</f>
        <v>0.11975517989289546</v>
      </c>
      <c r="AA265" s="100">
        <f t="shared" si="89"/>
        <v>1.3315844706108781</v>
      </c>
      <c r="AB265" s="29">
        <f t="shared" si="90"/>
        <v>1.4516213878960937</v>
      </c>
      <c r="AD265" s="29">
        <f>'Zero Turbulence Curve'!F264</f>
        <v>26.200000000000102</v>
      </c>
      <c r="AE265" s="29">
        <f>'Zero Turbulence Curve'!G264</f>
        <v>1989.4717126307078</v>
      </c>
      <c r="AF265" s="39"/>
      <c r="AG265" s="40">
        <f t="array" ref="AG265">SUM(_xlfn.NORM.DIST($AD$3:$AD$1003,$F265,$AA265,FALSE)*WindSpeedStep)</f>
        <v>1.0000000000000033</v>
      </c>
      <c r="AH265" s="40">
        <f t="array" ref="AH265">SUM(_xlfn.NORM.DIST($AD$3:$AD$1003,$F265,$AB265,FALSE)*WindSpeedStep)</f>
        <v>1.0000000000000002</v>
      </c>
      <c r="AJ265" s="47">
        <f t="shared" si="84"/>
        <v>11</v>
      </c>
      <c r="AK265" s="83" t="b">
        <f>COUNTIF('Power Curve'!$D$2:$D$31,AJ265)&gt;0</f>
        <v>1</v>
      </c>
      <c r="AL265" s="83" t="b">
        <f t="shared" si="85"/>
        <v>0</v>
      </c>
      <c r="AM265" s="83" t="b">
        <f t="shared" si="91"/>
        <v>1</v>
      </c>
      <c r="AN265" s="47" t="str">
        <f t="shared" si="86"/>
        <v>Inner</v>
      </c>
      <c r="AO265" s="48" t="str">
        <f t="shared" si="87"/>
        <v>1.0-1.1</v>
      </c>
      <c r="AP265" s="49" t="str">
        <f t="shared" si="92"/>
        <v>16-17</v>
      </c>
      <c r="AQ265" s="49" t="str">
        <f t="shared" si="93"/>
        <v>Nov</v>
      </c>
      <c r="AR265" s="48" t="str">
        <f t="shared" si="94"/>
        <v>285-295</v>
      </c>
      <c r="AS265" s="49" t="str">
        <f t="shared" si="88"/>
        <v>Inner-TI</v>
      </c>
    </row>
    <row r="266" spans="5:45" x14ac:dyDescent="0.3">
      <c r="E266" s="15">
        <v>40875.6875</v>
      </c>
      <c r="F266" s="21">
        <v>12.24</v>
      </c>
      <c r="G266" s="21">
        <v>1911.1600036621089</v>
      </c>
      <c r="H266" s="42">
        <v>1.1792795001970886</v>
      </c>
      <c r="I266" s="35">
        <v>290.7</v>
      </c>
      <c r="J266" s="43">
        <v>0.10457516339869281</v>
      </c>
      <c r="K266" s="44">
        <v>0.15545881667035591</v>
      </c>
      <c r="L266" s="26">
        <f t="shared" si="76"/>
        <v>12.085787982697672</v>
      </c>
      <c r="M266" s="26">
        <f t="shared" si="77"/>
        <v>1.2259474683380032</v>
      </c>
      <c r="N266" s="96">
        <f t="shared" si="78"/>
        <v>13</v>
      </c>
      <c r="O266" s="26">
        <f t="shared" si="79"/>
        <v>6.9250831639942917E-2</v>
      </c>
      <c r="P266" s="3">
        <f>IF(L266&gt;'Power Curve'!$C$37,0,INDEX(Ci,$N266,1)*POWER(1-O266,3)+INDEX(Ci,$N266,2)*3*O266*POWER(1-O266,2)+INDEX(Ci,$N266,3)*3*POWER(O266,2)*(1-O266)+INDEX(Ci,$N266,4)*POWER(O266,3))</f>
        <v>1920.8893423618686</v>
      </c>
      <c r="Q266" s="3">
        <f>MAX(0,MIN(P266-V266+W266,'Power Curve'!$C$39))</f>
        <v>1939.1011851620053</v>
      </c>
      <c r="R266" s="3">
        <f t="shared" si="80"/>
        <v>1911.1600036621089</v>
      </c>
      <c r="S266" s="3">
        <f t="shared" si="81"/>
        <v>27.941181499896402</v>
      </c>
      <c r="T266" s="3">
        <f t="shared" si="82"/>
        <v>27.941181499896402</v>
      </c>
      <c r="V266" s="37">
        <f t="array" ref="V266">SUM(_xlfn.NORM.DIST($AD$3:$AD$1003,$L266,$AA266,FALSE)*WindSpeedStep*$AE$3:$AE$1003)/AG266</f>
        <v>1899.3506418733136</v>
      </c>
      <c r="W266" s="37">
        <f t="array" ref="W266">SUM(_xlfn.NORM.DIST($AD$3:$AD$1003,$L266,$AB266,FALSE)*WindSpeedStep*$AE$3:$AE$1003)/AH266</f>
        <v>1917.5624846734504</v>
      </c>
      <c r="Y266" s="1">
        <f t="shared" si="83"/>
        <v>12</v>
      </c>
      <c r="Z266" s="99">
        <f>IF(L266&lt;'Power Curve'!$P$28,'Power Curve'!$Q$28,IF(L266&gt;'Power Curve'!$P$29,'Power Curve'!$Q$29,INDEX(ReferenceTurbulence,Y266)+(L266-INDEX(ReferenceTurbulenceWindSpeed,Y266))*(INDEX(ReferenceTurbulence,Y266+1)-INDEX(ReferenceTurbulence,Y266))/(INDEX(ReferenceTurbulenceWindSpeed,Y266+1)-INDEX(ReferenceTurbulenceWindSpeed,Y266))))</f>
        <v>0.11845209021554437</v>
      </c>
      <c r="AA266" s="100">
        <f t="shared" si="89"/>
        <v>1.4315868484524468</v>
      </c>
      <c r="AB266" s="29">
        <f t="shared" si="90"/>
        <v>1.2638732530925672</v>
      </c>
      <c r="AD266" s="29">
        <f>'Zero Turbulence Curve'!F265</f>
        <v>26.300000000000104</v>
      </c>
      <c r="AE266" s="29">
        <f>'Zero Turbulence Curve'!G265</f>
        <v>1989.4717126307078</v>
      </c>
      <c r="AF266" s="39"/>
      <c r="AG266" s="40">
        <f t="array" ref="AG266">SUM(_xlfn.NORM.DIST($AD$3:$AD$1003,$F266,$AA266,FALSE)*WindSpeedStep)</f>
        <v>1.0000000000000033</v>
      </c>
      <c r="AH266" s="40">
        <f t="array" ref="AH266">SUM(_xlfn.NORM.DIST($AD$3:$AD$1003,$F266,$AB266,FALSE)*WindSpeedStep)</f>
        <v>1.0000000000000029</v>
      </c>
      <c r="AJ266" s="47">
        <f t="shared" si="84"/>
        <v>12</v>
      </c>
      <c r="AK266" s="83" t="b">
        <f>COUNTIF('Power Curve'!$D$2:$D$31,AJ266)&gt;0</f>
        <v>1</v>
      </c>
      <c r="AL266" s="83" t="b">
        <f t="shared" si="85"/>
        <v>0</v>
      </c>
      <c r="AM266" s="83" t="b">
        <f t="shared" si="91"/>
        <v>1</v>
      </c>
      <c r="AN266" s="47" t="str">
        <f t="shared" si="86"/>
        <v>Inner</v>
      </c>
      <c r="AO266" s="48" t="str">
        <f t="shared" si="87"/>
        <v>1.2-1.3</v>
      </c>
      <c r="AP266" s="49" t="str">
        <f t="shared" si="92"/>
        <v>16-17</v>
      </c>
      <c r="AQ266" s="49" t="str">
        <f t="shared" si="93"/>
        <v>Nov</v>
      </c>
      <c r="AR266" s="48" t="str">
        <f t="shared" si="94"/>
        <v>285-295</v>
      </c>
      <c r="AS266" s="49" t="str">
        <f t="shared" si="88"/>
        <v>Inner-TI</v>
      </c>
    </row>
    <row r="267" spans="5:45" x14ac:dyDescent="0.3">
      <c r="E267" s="15">
        <v>40875.694444444445</v>
      </c>
      <c r="F267" s="21">
        <v>11.04</v>
      </c>
      <c r="G267" s="21">
        <v>1689.9400482177709</v>
      </c>
      <c r="H267" s="42">
        <v>1.1794957389717244</v>
      </c>
      <c r="I267" s="35">
        <v>290</v>
      </c>
      <c r="J267" s="43">
        <v>0.11322463768115942</v>
      </c>
      <c r="K267" s="44">
        <v>0.2123532118046178</v>
      </c>
      <c r="L267" s="26">
        <f t="shared" si="76"/>
        <v>10.901573049378111</v>
      </c>
      <c r="M267" s="26">
        <f t="shared" si="77"/>
        <v>1.0429232329822258</v>
      </c>
      <c r="N267" s="96">
        <f t="shared" si="78"/>
        <v>11</v>
      </c>
      <c r="O267" s="26">
        <f t="shared" si="79"/>
        <v>0.92357635967039331</v>
      </c>
      <c r="P267" s="3">
        <f>IF(L267&gt;'Power Curve'!$C$37,0,INDEX(Ci,$N267,1)*POWER(1-O267,3)+INDEX(Ci,$N267,2)*3*O267*POWER(1-O267,2)+INDEX(Ci,$N267,3)*3*POWER(O267,2)*(1-O267)+INDEX(Ci,$N267,4)*POWER(O267,3))</f>
        <v>1761.6194434708177</v>
      </c>
      <c r="Q267" s="3">
        <f>MAX(0,MIN(P267-V267+W267,'Power Curve'!$C$39))</f>
        <v>1772.3636271371654</v>
      </c>
      <c r="R267" s="3">
        <f t="shared" si="80"/>
        <v>1689.9400482177709</v>
      </c>
      <c r="S267" s="3">
        <f t="shared" si="81"/>
        <v>82.423578919394458</v>
      </c>
      <c r="T267" s="3">
        <f t="shared" si="82"/>
        <v>82.423578919394458</v>
      </c>
      <c r="V267" s="37">
        <f t="array" ref="V267">SUM(_xlfn.NORM.DIST($AD$3:$AD$1003,$L267,$AA267,FALSE)*WindSpeedStep*$AE$3:$AE$1003)/AG267</f>
        <v>1746.5558466627206</v>
      </c>
      <c r="W267" s="37">
        <f t="array" ref="W267">SUM(_xlfn.NORM.DIST($AD$3:$AD$1003,$L267,$AB267,FALSE)*WindSpeedStep*$AE$3:$AE$1003)/AH267</f>
        <v>1757.3000303290682</v>
      </c>
      <c r="Y267" s="1">
        <f t="shared" si="83"/>
        <v>10</v>
      </c>
      <c r="Z267" s="99">
        <f>IF(L267&lt;'Power Curve'!$P$28,'Power Curve'!$Q$28,IF(L267&gt;'Power Curve'!$P$29,'Power Curve'!$Q$29,INDEX(ReferenceTurbulence,Y267)+(L267-INDEX(ReferenceTurbulenceWindSpeed,Y267))*(INDEX(ReferenceTurbulence,Y267+1)-INDEX(ReferenceTurbulence,Y267))/(INDEX(ReferenceTurbulenceWindSpeed,Y267+1)-INDEX(ReferenceTurbulenceWindSpeed,Y267))))</f>
        <v>0.11999667060139223</v>
      </c>
      <c r="AA267" s="100">
        <f t="shared" si="89"/>
        <v>1.3081524702432403</v>
      </c>
      <c r="AB267" s="29">
        <f t="shared" si="90"/>
        <v>1.234326658670529</v>
      </c>
      <c r="AD267" s="29">
        <f>'Zero Turbulence Curve'!F266</f>
        <v>26.400000000000105</v>
      </c>
      <c r="AE267" s="29">
        <f>'Zero Turbulence Curve'!G266</f>
        <v>1989.4717126307078</v>
      </c>
      <c r="AF267" s="39"/>
      <c r="AG267" s="40">
        <f t="array" ref="AG267">SUM(_xlfn.NORM.DIST($AD$3:$AD$1003,$F267,$AA267,FALSE)*WindSpeedStep)</f>
        <v>1.0000000000000036</v>
      </c>
      <c r="AH267" s="40">
        <f t="array" ref="AH267">SUM(_xlfn.NORM.DIST($AD$3:$AD$1003,$F267,$AB267,FALSE)*WindSpeedStep)</f>
        <v>1.0000000000000033</v>
      </c>
      <c r="AJ267" s="47">
        <f t="shared" si="84"/>
        <v>11</v>
      </c>
      <c r="AK267" s="83" t="b">
        <f>COUNTIF('Power Curve'!$D$2:$D$31,AJ267)&gt;0</f>
        <v>1</v>
      </c>
      <c r="AL267" s="83" t="b">
        <f t="shared" si="85"/>
        <v>0</v>
      </c>
      <c r="AM267" s="83" t="b">
        <f t="shared" si="91"/>
        <v>1</v>
      </c>
      <c r="AN267" s="47" t="str">
        <f t="shared" si="86"/>
        <v>Inner</v>
      </c>
      <c r="AO267" s="48" t="str">
        <f t="shared" si="87"/>
        <v>1.0-1.1</v>
      </c>
      <c r="AP267" s="49" t="str">
        <f t="shared" si="92"/>
        <v>16-17</v>
      </c>
      <c r="AQ267" s="49" t="str">
        <f t="shared" si="93"/>
        <v>Nov</v>
      </c>
      <c r="AR267" s="48" t="str">
        <f t="shared" si="94"/>
        <v>285-295</v>
      </c>
      <c r="AS267" s="49" t="str">
        <f t="shared" si="88"/>
        <v>Inner-TI</v>
      </c>
    </row>
    <row r="268" spans="5:45" x14ac:dyDescent="0.3">
      <c r="E268" s="15">
        <v>40875.701388888891</v>
      </c>
      <c r="F268" s="21">
        <v>9.89</v>
      </c>
      <c r="G268" s="21">
        <v>1514.7600402832061</v>
      </c>
      <c r="H268" s="42">
        <v>1.1800315023859904</v>
      </c>
      <c r="I268" s="35">
        <v>286.7</v>
      </c>
      <c r="J268" s="43">
        <v>0.12639029322548029</v>
      </c>
      <c r="K268" s="44">
        <v>0.21046776767188605</v>
      </c>
      <c r="L268" s="26">
        <f t="shared" si="76"/>
        <v>9.7674709714381702</v>
      </c>
      <c r="M268" s="26">
        <f t="shared" si="77"/>
        <v>0.86764410096815292</v>
      </c>
      <c r="N268" s="96">
        <f t="shared" si="78"/>
        <v>10</v>
      </c>
      <c r="O268" s="26">
        <f t="shared" si="79"/>
        <v>0.8060593023305358</v>
      </c>
      <c r="P268" s="3">
        <f>IF(L268&gt;'Power Curve'!$C$37,0,INDEX(Ci,$N268,1)*POWER(1-O268,3)+INDEX(Ci,$N268,2)*3*O268*POWER(1-O268,2)+INDEX(Ci,$N268,3)*3*POWER(O268,2)*(1-O268)+INDEX(Ci,$N268,4)*POWER(O268,3))</f>
        <v>1462.5799247147791</v>
      </c>
      <c r="Q268" s="3">
        <f>MAX(0,MIN(P268-V268+W268,'Power Curve'!$C$39))</f>
        <v>1458.492745982421</v>
      </c>
      <c r="R268" s="3">
        <f t="shared" si="80"/>
        <v>1514.7600402832061</v>
      </c>
      <c r="S268" s="3">
        <f t="shared" si="81"/>
        <v>-56.267294300785125</v>
      </c>
      <c r="T268" s="3">
        <f t="shared" si="82"/>
        <v>56.267294300785125</v>
      </c>
      <c r="V268" s="37">
        <f t="array" ref="V268">SUM(_xlfn.NORM.DIST($AD$3:$AD$1003,$L268,$AA268,FALSE)*WindSpeedStep*$AE$3:$AE$1003)/AG268</f>
        <v>1461.20665539523</v>
      </c>
      <c r="W268" s="37">
        <f t="array" ref="W268">SUM(_xlfn.NORM.DIST($AD$3:$AD$1003,$L268,$AB268,FALSE)*WindSpeedStep*$AE$3:$AE$1003)/AH268</f>
        <v>1457.1194766628719</v>
      </c>
      <c r="Y268" s="1">
        <f t="shared" si="83"/>
        <v>9</v>
      </c>
      <c r="Z268" s="99">
        <f>IF(L268&lt;'Power Curve'!$P$28,'Power Curve'!$Q$28,IF(L268&gt;'Power Curve'!$P$29,'Power Curve'!$Q$29,INDEX(ReferenceTurbulence,Y268)+(L268-INDEX(ReferenceTurbulenceWindSpeed,Y268))*(INDEX(ReferenceTurbulence,Y268+1)-INDEX(ReferenceTurbulence,Y268))/(INDEX(ReferenceTurbulenceWindSpeed,Y268+1)-INDEX(ReferenceTurbulenceWindSpeed,Y268))))</f>
        <v>0.12012268869769471</v>
      </c>
      <c r="AA268" s="100">
        <f t="shared" si="89"/>
        <v>1.1732948748658372</v>
      </c>
      <c r="AB268" s="29">
        <f t="shared" si="90"/>
        <v>1.2345135201514372</v>
      </c>
      <c r="AD268" s="29">
        <f>'Zero Turbulence Curve'!F267</f>
        <v>26.500000000000107</v>
      </c>
      <c r="AE268" s="29">
        <f>'Zero Turbulence Curve'!G267</f>
        <v>1989.4717126307078</v>
      </c>
      <c r="AF268" s="39"/>
      <c r="AG268" s="40">
        <f t="array" ref="AG268">SUM(_xlfn.NORM.DIST($AD$3:$AD$1003,$F268,$AA268,FALSE)*WindSpeedStep)</f>
        <v>1.0000000000000038</v>
      </c>
      <c r="AH268" s="40">
        <f t="array" ref="AH268">SUM(_xlfn.NORM.DIST($AD$3:$AD$1003,$F268,$AB268,FALSE)*WindSpeedStep)</f>
        <v>1.0000000000000031</v>
      </c>
      <c r="AJ268" s="47">
        <f t="shared" si="84"/>
        <v>10</v>
      </c>
      <c r="AK268" s="83" t="b">
        <f>COUNTIF('Power Curve'!$D$2:$D$31,AJ268)&gt;0</f>
        <v>1</v>
      </c>
      <c r="AL268" s="83" t="b">
        <f t="shared" si="85"/>
        <v>0</v>
      </c>
      <c r="AM268" s="83" t="b">
        <f t="shared" si="91"/>
        <v>1</v>
      </c>
      <c r="AN268" s="47" t="str">
        <f t="shared" si="86"/>
        <v>Inner</v>
      </c>
      <c r="AO268" s="48" t="str">
        <f t="shared" si="87"/>
        <v>0.8-0.9</v>
      </c>
      <c r="AP268" s="49" t="str">
        <f t="shared" si="92"/>
        <v>16-17</v>
      </c>
      <c r="AQ268" s="49" t="str">
        <f t="shared" si="93"/>
        <v>Nov</v>
      </c>
      <c r="AR268" s="48" t="str">
        <f t="shared" si="94"/>
        <v>285-295</v>
      </c>
      <c r="AS268" s="49" t="str">
        <f t="shared" si="88"/>
        <v>Inner-TI</v>
      </c>
    </row>
    <row r="269" spans="5:45" x14ac:dyDescent="0.3">
      <c r="E269" s="15">
        <v>40875.708333333336</v>
      </c>
      <c r="F269" s="21">
        <v>9.91</v>
      </c>
      <c r="G269" s="21">
        <v>1515.6999664306641</v>
      </c>
      <c r="H269" s="42">
        <v>1.1801777933733888</v>
      </c>
      <c r="I269" s="35">
        <v>286.5</v>
      </c>
      <c r="J269" s="43">
        <v>0.13723511604439961</v>
      </c>
      <c r="K269" s="44">
        <v>0.27445930124594703</v>
      </c>
      <c r="L269" s="26">
        <f t="shared" si="76"/>
        <v>9.7876276185965985</v>
      </c>
      <c r="M269" s="26">
        <f t="shared" si="77"/>
        <v>0.87075937576304696</v>
      </c>
      <c r="N269" s="96">
        <f t="shared" si="78"/>
        <v>10</v>
      </c>
      <c r="O269" s="26">
        <f t="shared" si="79"/>
        <v>0.82748451205484885</v>
      </c>
      <c r="P269" s="3">
        <f>IF(L269&gt;'Power Curve'!$C$37,0,INDEX(Ci,$N269,1)*POWER(1-O269,3)+INDEX(Ci,$N269,2)*3*O269*POWER(1-O269,2)+INDEX(Ci,$N269,3)*3*POWER(O269,2)*(1-O269)+INDEX(Ci,$N269,4)*POWER(O269,3))</f>
        <v>1469.1284375665973</v>
      </c>
      <c r="Q269" s="3">
        <f>MAX(0,MIN(P269-V269+W269,'Power Curve'!$C$39))</f>
        <v>1457.2700975305922</v>
      </c>
      <c r="R269" s="3">
        <f t="shared" si="80"/>
        <v>1515.6999664306641</v>
      </c>
      <c r="S269" s="3">
        <f t="shared" si="81"/>
        <v>-58.429868900071824</v>
      </c>
      <c r="T269" s="3">
        <f t="shared" si="82"/>
        <v>58.429868900071824</v>
      </c>
      <c r="V269" s="37">
        <f t="array" ref="V269">SUM(_xlfn.NORM.DIST($AD$3:$AD$1003,$L269,$AA269,FALSE)*WindSpeedStep*$AE$3:$AE$1003)/AG269</f>
        <v>1467.4483353550745</v>
      </c>
      <c r="W269" s="37">
        <f t="array" ref="W269">SUM(_xlfn.NORM.DIST($AD$3:$AD$1003,$L269,$AB269,FALSE)*WindSpeedStep*$AE$3:$AE$1003)/AH269</f>
        <v>1455.5899953190694</v>
      </c>
      <c r="Y269" s="1">
        <f t="shared" si="83"/>
        <v>9</v>
      </c>
      <c r="Z269" s="99">
        <f>IF(L269&lt;'Power Curve'!$P$28,'Power Curve'!$Q$28,IF(L269&gt;'Power Curve'!$P$29,'Power Curve'!$Q$29,INDEX(ReferenceTurbulence,Y269)+(L269-INDEX(ReferenceTurbulenceWindSpeed,Y269))*(INDEX(ReferenceTurbulence,Y269+1)-INDEX(ReferenceTurbulence,Y269))/(INDEX(ReferenceTurbulenceWindSpeed,Y269+1)-INDEX(ReferenceTurbulenceWindSpeed,Y269))))</f>
        <v>0.1201114472711842</v>
      </c>
      <c r="AA269" s="100">
        <f t="shared" si="89"/>
        <v>1.1756061186210516</v>
      </c>
      <c r="AB269" s="29">
        <f t="shared" si="90"/>
        <v>1.3432062120374748</v>
      </c>
      <c r="AD269" s="29">
        <f>'Zero Turbulence Curve'!F268</f>
        <v>26.600000000000108</v>
      </c>
      <c r="AE269" s="29">
        <f>'Zero Turbulence Curve'!G268</f>
        <v>1989.4717126307078</v>
      </c>
      <c r="AF269" s="39"/>
      <c r="AG269" s="40">
        <f t="array" ref="AG269">SUM(_xlfn.NORM.DIST($AD$3:$AD$1003,$F269,$AA269,FALSE)*WindSpeedStep)</f>
        <v>1.0000000000000038</v>
      </c>
      <c r="AH269" s="40">
        <f t="array" ref="AH269">SUM(_xlfn.NORM.DIST($AD$3:$AD$1003,$F269,$AB269,FALSE)*WindSpeedStep)</f>
        <v>0.99999999999994371</v>
      </c>
      <c r="AJ269" s="47">
        <f t="shared" si="84"/>
        <v>10</v>
      </c>
      <c r="AK269" s="83" t="b">
        <f>COUNTIF('Power Curve'!$D$2:$D$31,AJ269)&gt;0</f>
        <v>1</v>
      </c>
      <c r="AL269" s="83" t="b">
        <f t="shared" si="85"/>
        <v>0</v>
      </c>
      <c r="AM269" s="83" t="b">
        <f t="shared" si="91"/>
        <v>1</v>
      </c>
      <c r="AN269" s="47" t="str">
        <f t="shared" si="86"/>
        <v>Inner</v>
      </c>
      <c r="AO269" s="48" t="str">
        <f t="shared" si="87"/>
        <v>0.8-0.9</v>
      </c>
      <c r="AP269" s="49" t="str">
        <f t="shared" si="92"/>
        <v>17-18</v>
      </c>
      <c r="AQ269" s="49" t="str">
        <f t="shared" si="93"/>
        <v>Nov</v>
      </c>
      <c r="AR269" s="48" t="str">
        <f t="shared" si="94"/>
        <v>285-295</v>
      </c>
      <c r="AS269" s="49" t="str">
        <f t="shared" si="88"/>
        <v>Inner-TI</v>
      </c>
    </row>
    <row r="270" spans="5:45" x14ac:dyDescent="0.3">
      <c r="E270" s="15">
        <v>40875.715277777781</v>
      </c>
      <c r="F270" s="21">
        <v>8.76</v>
      </c>
      <c r="G270" s="21">
        <v>1114.7899703979542</v>
      </c>
      <c r="H270" s="42">
        <v>1.1804971919642882</v>
      </c>
      <c r="I270" s="35">
        <v>283.10000000000002</v>
      </c>
      <c r="J270" s="43">
        <v>0.15639269406392695</v>
      </c>
      <c r="K270" s="44">
        <v>0.27037883924420603</v>
      </c>
      <c r="L270" s="26">
        <f t="shared" si="76"/>
        <v>8.6526086764382804</v>
      </c>
      <c r="M270" s="26">
        <f t="shared" si="77"/>
        <v>0.69533853942843904</v>
      </c>
      <c r="N270" s="96">
        <f t="shared" si="78"/>
        <v>9</v>
      </c>
      <c r="O270" s="26">
        <f t="shared" si="79"/>
        <v>0.64363216320750383</v>
      </c>
      <c r="P270" s="3">
        <f>IF(L270&gt;'Power Curve'!$C$37,0,INDEX(Ci,$N270,1)*POWER(1-O270,3)+INDEX(Ci,$N270,2)*3*O270*POWER(1-O270,2)+INDEX(Ci,$N270,3)*3*POWER(O270,2)*(1-O270)+INDEX(Ci,$N270,4)*POWER(O270,3))</f>
        <v>1081.9244995929764</v>
      </c>
      <c r="Q270" s="3">
        <f>MAX(0,MIN(P270-V270+W270,'Power Curve'!$C$39))</f>
        <v>1092.4118602345461</v>
      </c>
      <c r="R270" s="3">
        <f t="shared" si="80"/>
        <v>1114.7899703979542</v>
      </c>
      <c r="S270" s="3">
        <f t="shared" si="81"/>
        <v>-22.37811016340811</v>
      </c>
      <c r="T270" s="3">
        <f t="shared" si="82"/>
        <v>22.37811016340811</v>
      </c>
      <c r="V270" s="37">
        <f t="array" ref="V270">SUM(_xlfn.NORM.DIST($AD$3:$AD$1003,$L270,$AA270,FALSE)*WindSpeedStep*$AE$3:$AE$1003)/AG270</f>
        <v>1087.0609159726462</v>
      </c>
      <c r="W270" s="37">
        <f t="array" ref="W270">SUM(_xlfn.NORM.DIST($AD$3:$AD$1003,$L270,$AB270,FALSE)*WindSpeedStep*$AE$3:$AE$1003)/AH270</f>
        <v>1097.5482766142159</v>
      </c>
      <c r="Y270" s="1">
        <f t="shared" si="83"/>
        <v>8</v>
      </c>
      <c r="Z270" s="99">
        <f>IF(L270&lt;'Power Curve'!$P$28,'Power Curve'!$Q$28,IF(L270&gt;'Power Curve'!$P$29,'Power Curve'!$Q$29,INDEX(ReferenceTurbulence,Y270)+(L270-INDEX(ReferenceTurbulenceWindSpeed,Y270))*(INDEX(ReferenceTurbulence,Y270+1)-INDEX(ReferenceTurbulence,Y270))/(INDEX(ReferenceTurbulenceWindSpeed,Y270+1)-INDEX(ReferenceTurbulenceWindSpeed,Y270))))</f>
        <v>0.12013602451231935</v>
      </c>
      <c r="AA270" s="100">
        <f t="shared" si="89"/>
        <v>1.0394900080480962</v>
      </c>
      <c r="AB270" s="29">
        <f t="shared" si="90"/>
        <v>1.3532047815890917</v>
      </c>
      <c r="AD270" s="29">
        <f>'Zero Turbulence Curve'!F269</f>
        <v>26.700000000000109</v>
      </c>
      <c r="AE270" s="29">
        <f>'Zero Turbulence Curve'!G269</f>
        <v>1989.4717126307078</v>
      </c>
      <c r="AF270" s="39"/>
      <c r="AG270" s="40">
        <f t="array" ref="AG270">SUM(_xlfn.NORM.DIST($AD$3:$AD$1003,$F270,$AA270,FALSE)*WindSpeedStep)</f>
        <v>1.0000000000000031</v>
      </c>
      <c r="AH270" s="40">
        <f t="array" ref="AH270">SUM(_xlfn.NORM.DIST($AD$3:$AD$1003,$F270,$AB270,FALSE)*WindSpeedStep)</f>
        <v>0.99999999996291322</v>
      </c>
      <c r="AJ270" s="47">
        <f t="shared" si="84"/>
        <v>9</v>
      </c>
      <c r="AK270" s="83" t="b">
        <f>COUNTIF('Power Curve'!$D$2:$D$31,AJ270)&gt;0</f>
        <v>1</v>
      </c>
      <c r="AL270" s="83" t="b">
        <f t="shared" si="85"/>
        <v>0</v>
      </c>
      <c r="AM270" s="83" t="b">
        <f t="shared" si="91"/>
        <v>1</v>
      </c>
      <c r="AN270" s="47" t="str">
        <f t="shared" si="86"/>
        <v>Outer</v>
      </c>
      <c r="AO270" s="48" t="str">
        <f t="shared" si="87"/>
        <v>0.6-0.7</v>
      </c>
      <c r="AP270" s="49" t="str">
        <f t="shared" si="92"/>
        <v>17-18</v>
      </c>
      <c r="AQ270" s="49" t="str">
        <f t="shared" si="93"/>
        <v>Nov</v>
      </c>
      <c r="AR270" s="48" t="str">
        <f t="shared" si="94"/>
        <v>275-285</v>
      </c>
      <c r="AS270" s="49" t="str">
        <f t="shared" si="88"/>
        <v>HWS-HTI</v>
      </c>
    </row>
    <row r="271" spans="5:45" x14ac:dyDescent="0.3">
      <c r="E271" s="15">
        <v>40875.722222222219</v>
      </c>
      <c r="F271" s="21">
        <v>7.46</v>
      </c>
      <c r="G271" s="21">
        <v>742.33999252319313</v>
      </c>
      <c r="H271" s="42">
        <v>1.1810060511883282</v>
      </c>
      <c r="I271" s="35">
        <v>283.2</v>
      </c>
      <c r="J271" s="43">
        <v>0.20107238605898123</v>
      </c>
      <c r="K271" s="44">
        <v>0.22594462293202155</v>
      </c>
      <c r="L271" s="26">
        <f t="shared" si="76"/>
        <v>7.3696043424232176</v>
      </c>
      <c r="M271" s="26">
        <f t="shared" si="77"/>
        <v>0.49704608373966369</v>
      </c>
      <c r="N271" s="96">
        <f t="shared" si="78"/>
        <v>8</v>
      </c>
      <c r="O271" s="26">
        <f t="shared" si="79"/>
        <v>0.35677665571876371</v>
      </c>
      <c r="P271" s="3">
        <f>IF(L271&gt;'Power Curve'!$C$37,0,INDEX(Ci,$N271,1)*POWER(1-O271,3)+INDEX(Ci,$N271,2)*3*O271*POWER(1-O271,2)+INDEX(Ci,$N271,3)*3*POWER(O271,2)*(1-O271)+INDEX(Ci,$N271,4)*POWER(O271,3))</f>
        <v>695.24877394955729</v>
      </c>
      <c r="Q271" s="3">
        <f>MAX(0,MIN(P271-V271+W271,'Power Curve'!$C$39))</f>
        <v>731.76080459352431</v>
      </c>
      <c r="R271" s="3">
        <f t="shared" si="80"/>
        <v>742.33999252319313</v>
      </c>
      <c r="S271" s="3">
        <f t="shared" si="81"/>
        <v>-10.579187929668819</v>
      </c>
      <c r="T271" s="3">
        <f t="shared" si="82"/>
        <v>10.579187929668819</v>
      </c>
      <c r="V271" s="37">
        <f t="array" ref="V271">SUM(_xlfn.NORM.DIST($AD$3:$AD$1003,$L271,$AA271,FALSE)*WindSpeedStep*$AE$3:$AE$1003)/AG271</f>
        <v>690.5859589496481</v>
      </c>
      <c r="W271" s="37">
        <f t="array" ref="W271">SUM(_xlfn.NORM.DIST($AD$3:$AD$1003,$L271,$AB271,FALSE)*WindSpeedStep*$AE$3:$AE$1003)/AH271</f>
        <v>727.09798959361513</v>
      </c>
      <c r="Y271" s="1">
        <f t="shared" si="83"/>
        <v>7</v>
      </c>
      <c r="Z271" s="99">
        <f>IF(L271&lt;'Power Curve'!$P$28,'Power Curve'!$Q$28,IF(L271&gt;'Power Curve'!$P$29,'Power Curve'!$Q$29,INDEX(ReferenceTurbulence,Y271)+(L271-INDEX(ReferenceTurbulenceWindSpeed,Y271))*(INDEX(ReferenceTurbulence,Y271+1)-INDEX(ReferenceTurbulence,Y271))/(INDEX(ReferenceTurbulenceWindSpeed,Y271+1)-INDEX(ReferenceTurbulenceWindSpeed,Y271))))</f>
        <v>0.11957377276147328</v>
      </c>
      <c r="AA271" s="100">
        <f t="shared" si="89"/>
        <v>0.88121139498288059</v>
      </c>
      <c r="AB271" s="29">
        <f t="shared" si="90"/>
        <v>1.4818239294416657</v>
      </c>
      <c r="AD271" s="29">
        <f>'Zero Turbulence Curve'!F270</f>
        <v>26.800000000000111</v>
      </c>
      <c r="AE271" s="29">
        <f>'Zero Turbulence Curve'!G270</f>
        <v>1989.4717126307078</v>
      </c>
      <c r="AF271" s="39"/>
      <c r="AG271" s="40">
        <f t="array" ref="AG271">SUM(_xlfn.NORM.DIST($AD$3:$AD$1003,$F271,$AA271,FALSE)*WindSpeedStep)</f>
        <v>1.0000000000000042</v>
      </c>
      <c r="AH271" s="40">
        <f t="array" ref="AH271">SUM(_xlfn.NORM.DIST($AD$3:$AD$1003,$F271,$AB271,FALSE)*WindSpeedStep)</f>
        <v>0.9999998000860294</v>
      </c>
      <c r="AJ271" s="47">
        <f t="shared" si="84"/>
        <v>7</v>
      </c>
      <c r="AK271" s="83" t="b">
        <f>COUNTIF('Power Curve'!$D$2:$D$31,AJ271)&gt;0</f>
        <v>1</v>
      </c>
      <c r="AL271" s="83" t="b">
        <f t="shared" si="85"/>
        <v>0</v>
      </c>
      <c r="AM271" s="83" t="b">
        <f t="shared" si="91"/>
        <v>1</v>
      </c>
      <c r="AN271" s="47" t="str">
        <f t="shared" si="86"/>
        <v>Outer</v>
      </c>
      <c r="AO271" s="48" t="str">
        <f t="shared" si="87"/>
        <v>0.4-0.5</v>
      </c>
      <c r="AP271" s="49" t="str">
        <f t="shared" si="92"/>
        <v>17-18</v>
      </c>
      <c r="AQ271" s="49" t="str">
        <f t="shared" si="93"/>
        <v>Nov</v>
      </c>
      <c r="AR271" s="48" t="str">
        <f t="shared" si="94"/>
        <v>275-285</v>
      </c>
      <c r="AS271" s="49" t="str">
        <f t="shared" si="88"/>
        <v>LWS-HTI</v>
      </c>
    </row>
    <row r="272" spans="5:45" x14ac:dyDescent="0.3">
      <c r="E272" s="15">
        <v>40875.736111111109</v>
      </c>
      <c r="F272" s="21">
        <v>7.5</v>
      </c>
      <c r="G272" s="21">
        <v>400.67000198364218</v>
      </c>
      <c r="H272" s="42">
        <v>1.1809627449316862</v>
      </c>
      <c r="I272" s="35">
        <v>284.3</v>
      </c>
      <c r="J272" s="43">
        <v>0.156</v>
      </c>
      <c r="K272" s="44">
        <v>0.22429052037974095</v>
      </c>
      <c r="L272" s="26">
        <f t="shared" si="76"/>
        <v>7.4090290845453701</v>
      </c>
      <c r="M272" s="26">
        <f t="shared" si="77"/>
        <v>0.50313930472344137</v>
      </c>
      <c r="N272" s="96">
        <f t="shared" si="78"/>
        <v>8</v>
      </c>
      <c r="O272" s="26">
        <f t="shared" si="79"/>
        <v>0.39645691603910072</v>
      </c>
      <c r="P272" s="3">
        <f>IF(L272&gt;'Power Curve'!$C$37,0,INDEX(Ci,$N272,1)*POWER(1-O272,3)+INDEX(Ci,$N272,2)*3*O272*POWER(1-O272,2)+INDEX(Ci,$N272,3)*3*POWER(O272,2)*(1-O272)+INDEX(Ci,$N272,4)*POWER(O272,3))</f>
        <v>706.24432587472222</v>
      </c>
      <c r="Q272" s="3">
        <f>MAX(0,MIN(P272-V272+W272,'Power Curve'!$C$39))</f>
        <v>721.43968866658042</v>
      </c>
      <c r="R272" s="3">
        <f t="shared" si="80"/>
        <v>400.67000198364218</v>
      </c>
      <c r="S272" s="3">
        <f t="shared" si="81"/>
        <v>320.76968668293824</v>
      </c>
      <c r="T272" s="3">
        <f t="shared" si="82"/>
        <v>320.76968668293824</v>
      </c>
      <c r="V272" s="37">
        <f t="array" ref="V272">SUM(_xlfn.NORM.DIST($AD$3:$AD$1003,$L272,$AA272,FALSE)*WindSpeedStep*$AE$3:$AE$1003)/AG272</f>
        <v>701.35185521426934</v>
      </c>
      <c r="W272" s="37">
        <f t="array" ref="W272">SUM(_xlfn.NORM.DIST($AD$3:$AD$1003,$L272,$AB272,FALSE)*WindSpeedStep*$AE$3:$AE$1003)/AH272</f>
        <v>716.54721800612754</v>
      </c>
      <c r="Y272" s="1">
        <f t="shared" si="83"/>
        <v>7</v>
      </c>
      <c r="Z272" s="99">
        <f>IF(L272&lt;'Power Curve'!$P$28,'Power Curve'!$Q$28,IF(L272&gt;'Power Curve'!$P$29,'Power Curve'!$Q$29,INDEX(ReferenceTurbulence,Y272)+(L272-INDEX(ReferenceTurbulenceWindSpeed,Y272))*(INDEX(ReferenceTurbulence,Y272+1)-INDEX(ReferenceTurbulence,Y272))/(INDEX(ReferenceTurbulenceWindSpeed,Y272+1)-INDEX(ReferenceTurbulenceWindSpeed,Y272))))</f>
        <v>0.11956282266002732</v>
      </c>
      <c r="AA272" s="100">
        <f t="shared" si="89"/>
        <v>0.88584443051848272</v>
      </c>
      <c r="AB272" s="29">
        <f t="shared" si="90"/>
        <v>1.1558085371890778</v>
      </c>
      <c r="AD272" s="29">
        <f>'Zero Turbulence Curve'!F271</f>
        <v>26.900000000000112</v>
      </c>
      <c r="AE272" s="29">
        <f>'Zero Turbulence Curve'!G271</f>
        <v>1989.4717126307078</v>
      </c>
      <c r="AF272" s="39"/>
      <c r="AG272" s="40">
        <f t="array" ref="AG272">SUM(_xlfn.NORM.DIST($AD$3:$AD$1003,$F272,$AA272,FALSE)*WindSpeedStep)</f>
        <v>1.0000000000000036</v>
      </c>
      <c r="AH272" s="40">
        <f t="array" ref="AH272">SUM(_xlfn.NORM.DIST($AD$3:$AD$1003,$F272,$AB272,FALSE)*WindSpeedStep)</f>
        <v>0.99999999996804001</v>
      </c>
      <c r="AJ272" s="47">
        <f t="shared" si="84"/>
        <v>7</v>
      </c>
      <c r="AK272" s="83" t="b">
        <f>COUNTIF('Power Curve'!$D$2:$D$31,AJ272)&gt;0</f>
        <v>1</v>
      </c>
      <c r="AL272" s="83" t="b">
        <f t="shared" si="85"/>
        <v>0</v>
      </c>
      <c r="AM272" s="83" t="b">
        <f t="shared" si="91"/>
        <v>1</v>
      </c>
      <c r="AN272" s="47" t="str">
        <f t="shared" si="86"/>
        <v>Outer</v>
      </c>
      <c r="AO272" s="48" t="str">
        <f t="shared" si="87"/>
        <v>0.5-0.6</v>
      </c>
      <c r="AP272" s="49" t="str">
        <f t="shared" si="92"/>
        <v>17-18</v>
      </c>
      <c r="AQ272" s="49" t="str">
        <f t="shared" si="93"/>
        <v>Nov</v>
      </c>
      <c r="AR272" s="48" t="str">
        <f t="shared" si="94"/>
        <v>275-285</v>
      </c>
      <c r="AS272" s="49" t="str">
        <f t="shared" si="88"/>
        <v>HWS-HTI</v>
      </c>
    </row>
    <row r="273" spans="5:45" x14ac:dyDescent="0.3">
      <c r="E273" s="15">
        <v>40875.743055555555</v>
      </c>
      <c r="F273" s="21">
        <v>5.84</v>
      </c>
      <c r="G273" s="21">
        <v>368.23999404907187</v>
      </c>
      <c r="H273" s="42">
        <v>1.1818181288490222</v>
      </c>
      <c r="I273" s="35">
        <v>309.3</v>
      </c>
      <c r="J273" s="43">
        <v>0.18493150684931509</v>
      </c>
      <c r="K273" s="44">
        <v>0.17020849249202594</v>
      </c>
      <c r="L273" s="26">
        <f t="shared" si="76"/>
        <v>5.7705565333496516</v>
      </c>
      <c r="M273" s="26">
        <f t="shared" si="77"/>
        <v>0.24990809018926088</v>
      </c>
      <c r="N273" s="96">
        <f t="shared" si="78"/>
        <v>6</v>
      </c>
      <c r="O273" s="26">
        <f t="shared" si="79"/>
        <v>0.74001064202657463</v>
      </c>
      <c r="P273" s="3">
        <f>IF(L273&gt;'Power Curve'!$C$37,0,INDEX(Ci,$N273,1)*POWER(1-O273,3)+INDEX(Ci,$N273,2)*3*O273*POWER(1-O273,2)+INDEX(Ci,$N273,3)*3*POWER(O273,2)*(1-O273)+INDEX(Ci,$N273,4)*POWER(O273,3))</f>
        <v>323.4870926996357</v>
      </c>
      <c r="Q273" s="3">
        <f>MAX(0,MIN(P273-V273+W273,'Power Curve'!$C$39))</f>
        <v>334.63947032143079</v>
      </c>
      <c r="R273" s="3">
        <f t="shared" si="80"/>
        <v>368.23999404907187</v>
      </c>
      <c r="S273" s="3">
        <f t="shared" si="81"/>
        <v>-33.600523727641075</v>
      </c>
      <c r="T273" s="3">
        <f t="shared" si="82"/>
        <v>33.600523727641075</v>
      </c>
      <c r="V273" s="37">
        <f t="array" ref="V273">SUM(_xlfn.NORM.DIST($AD$3:$AD$1003,$L273,$AA273,FALSE)*WindSpeedStep*$AE$3:$AE$1003)/AG273</f>
        <v>325.75434753801727</v>
      </c>
      <c r="W273" s="37">
        <f t="array" ref="W273">SUM(_xlfn.NORM.DIST($AD$3:$AD$1003,$L273,$AB273,FALSE)*WindSpeedStep*$AE$3:$AE$1003)/AH273</f>
        <v>336.90672515981237</v>
      </c>
      <c r="Y273" s="1">
        <f t="shared" si="83"/>
        <v>5</v>
      </c>
      <c r="Z273" s="99">
        <f>IF(L273&lt;'Power Curve'!$P$28,'Power Curve'!$Q$28,IF(L273&gt;'Power Curve'!$P$29,'Power Curve'!$Q$29,INDEX(ReferenceTurbulence,Y273)+(L273-INDEX(ReferenceTurbulenceWindSpeed,Y273))*(INDEX(ReferenceTurbulence,Y273+1)-INDEX(ReferenceTurbulence,Y273))/(INDEX(ReferenceTurbulenceWindSpeed,Y273+1)-INDEX(ReferenceTurbulenceWindSpeed,Y273))))</f>
        <v>0.12060880378027389</v>
      </c>
      <c r="AA273" s="100">
        <f t="shared" si="89"/>
        <v>0.69597992063374559</v>
      </c>
      <c r="AB273" s="29">
        <f t="shared" si="90"/>
        <v>1.067157715071511</v>
      </c>
      <c r="AD273" s="29">
        <f>'Zero Turbulence Curve'!F272</f>
        <v>27.000000000000114</v>
      </c>
      <c r="AE273" s="29">
        <f>'Zero Turbulence Curve'!G272</f>
        <v>1989.4717126307078</v>
      </c>
      <c r="AF273" s="39"/>
      <c r="AG273" s="40">
        <f t="array" ref="AG273">SUM(_xlfn.NORM.DIST($AD$3:$AD$1003,$F273,$AA273,FALSE)*WindSpeedStep)</f>
        <v>1.0000000000000038</v>
      </c>
      <c r="AH273" s="40">
        <f t="array" ref="AH273">SUM(_xlfn.NORM.DIST($AD$3:$AD$1003,$F273,$AB273,FALSE)*WindSpeedStep)</f>
        <v>0.9999999831798112</v>
      </c>
      <c r="AJ273" s="47">
        <f t="shared" si="84"/>
        <v>6</v>
      </c>
      <c r="AK273" s="83" t="b">
        <f>COUNTIF('Power Curve'!$D$2:$D$31,AJ273)&gt;0</f>
        <v>1</v>
      </c>
      <c r="AL273" s="83" t="b">
        <f t="shared" si="85"/>
        <v>0</v>
      </c>
      <c r="AM273" s="83" t="b">
        <f t="shared" si="91"/>
        <v>1</v>
      </c>
      <c r="AN273" s="47" t="str">
        <f t="shared" si="86"/>
        <v>Outer</v>
      </c>
      <c r="AO273" s="48" t="str">
        <f t="shared" si="87"/>
        <v>0.2-0.3</v>
      </c>
      <c r="AP273" s="49" t="str">
        <f t="shared" si="92"/>
        <v>17-18</v>
      </c>
      <c r="AQ273" s="49" t="str">
        <f t="shared" si="93"/>
        <v>Nov</v>
      </c>
      <c r="AR273" s="48" t="str">
        <f t="shared" si="94"/>
        <v>305-315</v>
      </c>
      <c r="AS273" s="49" t="str">
        <f t="shared" si="88"/>
        <v>LWS-HTI</v>
      </c>
    </row>
    <row r="274" spans="5:45" x14ac:dyDescent="0.3">
      <c r="E274" s="15">
        <v>40875.75</v>
      </c>
      <c r="F274" s="21">
        <v>5.84</v>
      </c>
      <c r="G274" s="21">
        <v>248.05998611450218</v>
      </c>
      <c r="H274" s="42">
        <v>1.1819481751023726</v>
      </c>
      <c r="I274" s="35">
        <v>298.2</v>
      </c>
      <c r="J274" s="43">
        <v>0.21746575342465754</v>
      </c>
      <c r="K274" s="44">
        <v>0.25977962515364472</v>
      </c>
      <c r="L274" s="26">
        <f t="shared" si="76"/>
        <v>5.7707681879504102</v>
      </c>
      <c r="M274" s="26">
        <f t="shared" si="77"/>
        <v>0.24994080209009362</v>
      </c>
      <c r="N274" s="96">
        <f t="shared" si="78"/>
        <v>6</v>
      </c>
      <c r="O274" s="26">
        <f t="shared" si="79"/>
        <v>0.74022160192461695</v>
      </c>
      <c r="P274" s="3">
        <f>IF(L274&gt;'Power Curve'!$C$37,0,INDEX(Ci,$N274,1)*POWER(1-O274,3)+INDEX(Ci,$N274,2)*3*O274*POWER(1-O274,2)+INDEX(Ci,$N274,3)*3*POWER(O274,2)*(1-O274)+INDEX(Ci,$N274,4)*POWER(O274,3))</f>
        <v>323.52155120281907</v>
      </c>
      <c r="Q274" s="3">
        <f>MAX(0,MIN(P274-V274+W274,'Power Curve'!$C$39))</f>
        <v>344.31006462489734</v>
      </c>
      <c r="R274" s="3">
        <f t="shared" si="80"/>
        <v>248.05998611450218</v>
      </c>
      <c r="S274" s="3">
        <f t="shared" si="81"/>
        <v>96.250078510395156</v>
      </c>
      <c r="T274" s="3">
        <f t="shared" si="82"/>
        <v>96.250078510395156</v>
      </c>
      <c r="V274" s="37">
        <f t="array" ref="V274">SUM(_xlfn.NORM.DIST($AD$3:$AD$1003,$L274,$AA274,FALSE)*WindSpeedStep*$AE$3:$AE$1003)/AG274</f>
        <v>325.79447694966007</v>
      </c>
      <c r="W274" s="37">
        <f t="array" ref="W274">SUM(_xlfn.NORM.DIST($AD$3:$AD$1003,$L274,$AB274,FALSE)*WindSpeedStep*$AE$3:$AE$1003)/AH274</f>
        <v>346.58299037173833</v>
      </c>
      <c r="Y274" s="1">
        <f t="shared" si="83"/>
        <v>5</v>
      </c>
      <c r="Z274" s="99">
        <f>IF(L274&lt;'Power Curve'!$P$28,'Power Curve'!$Q$28,IF(L274&gt;'Power Curve'!$P$29,'Power Curve'!$Q$29,INDEX(ReferenceTurbulence,Y274)+(L274-INDEX(ReferenceTurbulenceWindSpeed,Y274))*(INDEX(ReferenceTurbulence,Y274+1)-INDEX(ReferenceTurbulence,Y274))/(INDEX(ReferenceTurbulenceWindSpeed,Y274+1)-INDEX(ReferenceTurbulenceWindSpeed,Y274))))</f>
        <v>0.12060961287244708</v>
      </c>
      <c r="AA274" s="100">
        <f t="shared" si="89"/>
        <v>0.6960101171253319</v>
      </c>
      <c r="AB274" s="29">
        <f t="shared" si="90"/>
        <v>1.2549444518316817</v>
      </c>
      <c r="AD274" s="29">
        <f>'Zero Turbulence Curve'!F273</f>
        <v>27.100000000000115</v>
      </c>
      <c r="AE274" s="29">
        <f>'Zero Turbulence Curve'!G273</f>
        <v>1989.4717126307078</v>
      </c>
      <c r="AF274" s="39"/>
      <c r="AG274" s="40">
        <f t="array" ref="AG274">SUM(_xlfn.NORM.DIST($AD$3:$AD$1003,$F274,$AA274,FALSE)*WindSpeedStep)</f>
        <v>1.0000000000000036</v>
      </c>
      <c r="AH274" s="40">
        <f t="array" ref="AH274">SUM(_xlfn.NORM.DIST($AD$3:$AD$1003,$F274,$AB274,FALSE)*WindSpeedStep)</f>
        <v>0.99999866485067468</v>
      </c>
      <c r="AJ274" s="47">
        <f t="shared" si="84"/>
        <v>6</v>
      </c>
      <c r="AK274" s="83" t="b">
        <f>COUNTIF('Power Curve'!$D$2:$D$31,AJ274)&gt;0</f>
        <v>1</v>
      </c>
      <c r="AL274" s="83" t="b">
        <f t="shared" si="85"/>
        <v>0</v>
      </c>
      <c r="AM274" s="83" t="b">
        <f t="shared" si="91"/>
        <v>1</v>
      </c>
      <c r="AN274" s="47" t="str">
        <f t="shared" si="86"/>
        <v>Outer</v>
      </c>
      <c r="AO274" s="48" t="str">
        <f t="shared" si="87"/>
        <v>0.2-0.3</v>
      </c>
      <c r="AP274" s="49" t="str">
        <f t="shared" si="92"/>
        <v>18-19</v>
      </c>
      <c r="AQ274" s="49" t="str">
        <f t="shared" si="93"/>
        <v>Nov</v>
      </c>
      <c r="AR274" s="48" t="str">
        <f t="shared" si="94"/>
        <v>295-305</v>
      </c>
      <c r="AS274" s="49" t="str">
        <f t="shared" si="88"/>
        <v>LWS-HTI</v>
      </c>
    </row>
    <row r="275" spans="5:45" x14ac:dyDescent="0.3">
      <c r="E275" s="15">
        <v>40875.756944444445</v>
      </c>
      <c r="F275" s="21">
        <v>5.78</v>
      </c>
      <c r="G275" s="21">
        <v>224.4800109863281</v>
      </c>
      <c r="H275" s="42">
        <v>1.1821808964404463</v>
      </c>
      <c r="I275" s="35">
        <v>288.8</v>
      </c>
      <c r="J275" s="43">
        <v>0.15397923875432526</v>
      </c>
      <c r="K275" s="44">
        <v>0.2579119949246757</v>
      </c>
      <c r="L275" s="26">
        <f t="shared" si="76"/>
        <v>5.7118543056688758</v>
      </c>
      <c r="M275" s="26">
        <f t="shared" si="77"/>
        <v>0.2408354716698865</v>
      </c>
      <c r="N275" s="96">
        <f t="shared" si="78"/>
        <v>6</v>
      </c>
      <c r="O275" s="26">
        <f t="shared" si="79"/>
        <v>0.68150108956702615</v>
      </c>
      <c r="P275" s="3">
        <f>IF(L275&gt;'Power Curve'!$C$37,0,INDEX(Ci,$N275,1)*POWER(1-O275,3)+INDEX(Ci,$N275,2)*3*O275*POWER(1-O275,2)+INDEX(Ci,$N275,3)*3*POWER(O275,2)*(1-O275)+INDEX(Ci,$N275,4)*POWER(O275,3))</f>
        <v>314.05462461873583</v>
      </c>
      <c r="Q275" s="3">
        <f>MAX(0,MIN(P275-V275+W275,'Power Curve'!$C$39))</f>
        <v>318.24634938444439</v>
      </c>
      <c r="R275" s="3">
        <f t="shared" si="80"/>
        <v>224.4800109863281</v>
      </c>
      <c r="S275" s="3">
        <f t="shared" si="81"/>
        <v>93.766338398116289</v>
      </c>
      <c r="T275" s="3">
        <f t="shared" si="82"/>
        <v>93.766338398116289</v>
      </c>
      <c r="V275" s="37">
        <f t="array" ref="V275">SUM(_xlfn.NORM.DIST($AD$3:$AD$1003,$L275,$AA275,FALSE)*WindSpeedStep*$AE$3:$AE$1003)/AG275</f>
        <v>314.68641984433162</v>
      </c>
      <c r="W275" s="37">
        <f t="array" ref="W275">SUM(_xlfn.NORM.DIST($AD$3:$AD$1003,$L275,$AB275,FALSE)*WindSpeedStep*$AE$3:$AE$1003)/AH275</f>
        <v>318.87814461004018</v>
      </c>
      <c r="Y275" s="1">
        <f t="shared" si="83"/>
        <v>5</v>
      </c>
      <c r="Z275" s="99">
        <f>IF(L275&lt;'Power Curve'!$P$28,'Power Curve'!$Q$28,IF(L275&gt;'Power Curve'!$P$29,'Power Curve'!$Q$29,INDEX(ReferenceTurbulence,Y275)+(L275-INDEX(ReferenceTurbulenceWindSpeed,Y275))*(INDEX(ReferenceTurbulence,Y275+1)-INDEX(ReferenceTurbulence,Y275))/(INDEX(ReferenceTurbulenceWindSpeed,Y275+1)-INDEX(ReferenceTurbulenceWindSpeed,Y275))))</f>
        <v>0.12038440273822289</v>
      </c>
      <c r="AA275" s="100">
        <f t="shared" si="89"/>
        <v>0.6876181691156944</v>
      </c>
      <c r="AB275" s="29">
        <f t="shared" si="90"/>
        <v>0.87950697786250853</v>
      </c>
      <c r="AD275" s="29">
        <f>'Zero Turbulence Curve'!F274</f>
        <v>27.200000000000117</v>
      </c>
      <c r="AE275" s="29">
        <f>'Zero Turbulence Curve'!G274</f>
        <v>1989.4717126307078</v>
      </c>
      <c r="AF275" s="39"/>
      <c r="AG275" s="40">
        <f t="array" ref="AG275">SUM(_xlfn.NORM.DIST($AD$3:$AD$1003,$F275,$AA275,FALSE)*WindSpeedStep)</f>
        <v>1.0000000000000038</v>
      </c>
      <c r="AH275" s="40">
        <f t="array" ref="AH275">SUM(_xlfn.NORM.DIST($AD$3:$AD$1003,$F275,$AB275,FALSE)*WindSpeedStep)</f>
        <v>0.99999999998347544</v>
      </c>
      <c r="AJ275" s="47">
        <f t="shared" si="84"/>
        <v>6</v>
      </c>
      <c r="AK275" s="83" t="b">
        <f>COUNTIF('Power Curve'!$D$2:$D$31,AJ275)&gt;0</f>
        <v>1</v>
      </c>
      <c r="AL275" s="83" t="b">
        <f t="shared" si="85"/>
        <v>0</v>
      </c>
      <c r="AM275" s="83" t="b">
        <f t="shared" si="91"/>
        <v>1</v>
      </c>
      <c r="AN275" s="47" t="str">
        <f t="shared" si="86"/>
        <v>Outer</v>
      </c>
      <c r="AO275" s="48" t="str">
        <f t="shared" si="87"/>
        <v>0.2-0.3</v>
      </c>
      <c r="AP275" s="49" t="str">
        <f t="shared" si="92"/>
        <v>18-19</v>
      </c>
      <c r="AQ275" s="49" t="str">
        <f t="shared" si="93"/>
        <v>Nov</v>
      </c>
      <c r="AR275" s="48" t="str">
        <f t="shared" si="94"/>
        <v>285-295</v>
      </c>
      <c r="AS275" s="49" t="str">
        <f t="shared" si="88"/>
        <v>LWS-HTI</v>
      </c>
    </row>
    <row r="276" spans="5:45" x14ac:dyDescent="0.3">
      <c r="E276" s="15">
        <v>40875.763888888891</v>
      </c>
      <c r="F276" s="21">
        <v>5.29</v>
      </c>
      <c r="G276" s="21">
        <v>214.20999908447288</v>
      </c>
      <c r="H276" s="42">
        <v>1.182267620555103</v>
      </c>
      <c r="I276" s="35">
        <v>294.60000000000002</v>
      </c>
      <c r="J276" s="43">
        <v>0.15689981096408318</v>
      </c>
      <c r="K276" s="44">
        <v>0.23842832199345737</v>
      </c>
      <c r="L276" s="26">
        <f t="shared" si="76"/>
        <v>5.2277591916909527</v>
      </c>
      <c r="M276" s="26">
        <f t="shared" si="77"/>
        <v>0.16601701128540819</v>
      </c>
      <c r="N276" s="96">
        <f t="shared" si="78"/>
        <v>6</v>
      </c>
      <c r="O276" s="26">
        <f t="shared" si="79"/>
        <v>0.19899489541149828</v>
      </c>
      <c r="P276" s="3">
        <f>IF(L276&gt;'Power Curve'!$C$37,0,INDEX(Ci,$N276,1)*POWER(1-O276,3)+INDEX(Ci,$N276,2)*3*O276*POWER(1-O276,2)+INDEX(Ci,$N276,3)*3*POWER(O276,2)*(1-O276)+INDEX(Ci,$N276,4)*POWER(O276,3))</f>
        <v>241.56355636989278</v>
      </c>
      <c r="Q276" s="3">
        <f>MAX(0,MIN(P276-V276+W276,'Power Curve'!$C$39))</f>
        <v>244.40738261418201</v>
      </c>
      <c r="R276" s="3">
        <f t="shared" si="80"/>
        <v>214.20999908447288</v>
      </c>
      <c r="S276" s="3">
        <f t="shared" si="81"/>
        <v>30.197383529709128</v>
      </c>
      <c r="T276" s="3">
        <f t="shared" si="82"/>
        <v>30.197383529709128</v>
      </c>
      <c r="V276" s="37">
        <f t="array" ref="V276">SUM(_xlfn.NORM.DIST($AD$3:$AD$1003,$L276,$AA276,FALSE)*WindSpeedStep*$AE$3:$AE$1003)/AG276</f>
        <v>226.58625505010318</v>
      </c>
      <c r="W276" s="37">
        <f t="array" ref="W276">SUM(_xlfn.NORM.DIST($AD$3:$AD$1003,$L276,$AB276,FALSE)*WindSpeedStep*$AE$3:$AE$1003)/AH276</f>
        <v>229.43008129439241</v>
      </c>
      <c r="Y276" s="1">
        <f t="shared" si="83"/>
        <v>5</v>
      </c>
      <c r="Z276" s="99">
        <f>IF(L276&lt;'Power Curve'!$P$28,'Power Curve'!$Q$28,IF(L276&gt;'Power Curve'!$P$29,'Power Curve'!$Q$29,INDEX(ReferenceTurbulence,Y276)+(L276-INDEX(ReferenceTurbulenceWindSpeed,Y276))*(INDEX(ReferenceTurbulence,Y276+1)-INDEX(ReferenceTurbulence,Y276))/(INDEX(ReferenceTurbulenceWindSpeed,Y276+1)-INDEX(ReferenceTurbulenceWindSpeed,Y276))))</f>
        <v>0.11853385204670251</v>
      </c>
      <c r="AA276" s="100">
        <f t="shared" si="89"/>
        <v>0.61966643456368453</v>
      </c>
      <c r="AB276" s="29">
        <f t="shared" si="90"/>
        <v>0.82023442894205878</v>
      </c>
      <c r="AD276" s="29">
        <f>'Zero Turbulence Curve'!F275</f>
        <v>27.300000000000118</v>
      </c>
      <c r="AE276" s="29">
        <f>'Zero Turbulence Curve'!G275</f>
        <v>1989.4717126307078</v>
      </c>
      <c r="AF276" s="39"/>
      <c r="AG276" s="40">
        <f t="array" ref="AG276">SUM(_xlfn.NORM.DIST($AD$3:$AD$1003,$F276,$AA276,FALSE)*WindSpeedStep)</f>
        <v>1.0000000000000033</v>
      </c>
      <c r="AH276" s="40">
        <f t="array" ref="AH276">SUM(_xlfn.NORM.DIST($AD$3:$AD$1003,$F276,$AB276,FALSE)*WindSpeedStep)</f>
        <v>0.99999999996350042</v>
      </c>
      <c r="AJ276" s="47">
        <f t="shared" si="84"/>
        <v>5</v>
      </c>
      <c r="AK276" s="83" t="b">
        <f>COUNTIF('Power Curve'!$D$2:$D$31,AJ276)&gt;0</f>
        <v>1</v>
      </c>
      <c r="AL276" s="83" t="b">
        <f t="shared" si="85"/>
        <v>0</v>
      </c>
      <c r="AM276" s="83" t="b">
        <f t="shared" si="91"/>
        <v>1</v>
      </c>
      <c r="AN276" s="47" t="str">
        <f t="shared" si="86"/>
        <v>Outer</v>
      </c>
      <c r="AO276" s="48" t="str">
        <f t="shared" si="87"/>
        <v>0.1-0.2</v>
      </c>
      <c r="AP276" s="49" t="str">
        <f t="shared" si="92"/>
        <v>18-19</v>
      </c>
      <c r="AQ276" s="49" t="str">
        <f t="shared" si="93"/>
        <v>Nov</v>
      </c>
      <c r="AR276" s="48" t="str">
        <f t="shared" si="94"/>
        <v>285-295</v>
      </c>
      <c r="AS276" s="49" t="str">
        <f t="shared" si="88"/>
        <v>LWS-HTI</v>
      </c>
    </row>
    <row r="277" spans="5:45" x14ac:dyDescent="0.3">
      <c r="E277" s="15">
        <v>40875.770833333336</v>
      </c>
      <c r="F277" s="21">
        <v>5.56</v>
      </c>
      <c r="G277" s="21">
        <v>148.51000213623018</v>
      </c>
      <c r="H277" s="42">
        <v>1.1818614744203328</v>
      </c>
      <c r="I277" s="35">
        <v>294.3</v>
      </c>
      <c r="J277" s="43">
        <v>0.22122302158273383</v>
      </c>
      <c r="K277" s="44">
        <v>0.38411860057186215</v>
      </c>
      <c r="L277" s="26">
        <f t="shared" si="76"/>
        <v>5.4939531802684645</v>
      </c>
      <c r="M277" s="26">
        <f t="shared" si="77"/>
        <v>0.2071581503176049</v>
      </c>
      <c r="N277" s="96">
        <f t="shared" si="78"/>
        <v>6</v>
      </c>
      <c r="O277" s="26">
        <f t="shared" si="79"/>
        <v>0.46431516952083934</v>
      </c>
      <c r="P277" s="3">
        <f>IF(L277&gt;'Power Curve'!$C$37,0,INDEX(Ci,$N277,1)*POWER(1-O277,3)+INDEX(Ci,$N277,2)*3*O277*POWER(1-O277,2)+INDEX(Ci,$N277,3)*3*POWER(O277,2)*(1-O277)+INDEX(Ci,$N277,4)*POWER(O277,3))</f>
        <v>280.72495207038293</v>
      </c>
      <c r="Q277" s="3">
        <f>MAX(0,MIN(P277-V277+W277,'Power Curve'!$C$39))</f>
        <v>299.38687118613507</v>
      </c>
      <c r="R277" s="3">
        <f t="shared" si="80"/>
        <v>148.51000213623018</v>
      </c>
      <c r="S277" s="3">
        <f t="shared" si="81"/>
        <v>150.87686904990488</v>
      </c>
      <c r="T277" s="3">
        <f t="shared" si="82"/>
        <v>150.87686904990488</v>
      </c>
      <c r="V277" s="37">
        <f t="array" ref="V277">SUM(_xlfn.NORM.DIST($AD$3:$AD$1003,$L277,$AA277,FALSE)*WindSpeedStep*$AE$3:$AE$1003)/AG277</f>
        <v>274.51386648310574</v>
      </c>
      <c r="W277" s="37">
        <f t="array" ref="W277">SUM(_xlfn.NORM.DIST($AD$3:$AD$1003,$L277,$AB277,FALSE)*WindSpeedStep*$AE$3:$AE$1003)/AH277</f>
        <v>293.17578559885789</v>
      </c>
      <c r="Y277" s="1">
        <f t="shared" si="83"/>
        <v>5</v>
      </c>
      <c r="Z277" s="99">
        <f>IF(L277&lt;'Power Curve'!$P$28,'Power Curve'!$Q$28,IF(L277&gt;'Power Curve'!$P$29,'Power Curve'!$Q$29,INDEX(ReferenceTurbulence,Y277)+(L277-INDEX(ReferenceTurbulenceWindSpeed,Y277))*(INDEX(ReferenceTurbulence,Y277+1)-INDEX(ReferenceTurbulence,Y277))/(INDEX(ReferenceTurbulenceWindSpeed,Y277+1)-INDEX(ReferenceTurbulenceWindSpeed,Y277))))</f>
        <v>0.11955143197142604</v>
      </c>
      <c r="AA277" s="100">
        <f t="shared" si="89"/>
        <v>0.65680996988506501</v>
      </c>
      <c r="AB277" s="29">
        <f t="shared" si="90"/>
        <v>1.2153889229730597</v>
      </c>
      <c r="AD277" s="29">
        <f>'Zero Turbulence Curve'!F276</f>
        <v>27.400000000000119</v>
      </c>
      <c r="AE277" s="29">
        <f>'Zero Turbulence Curve'!G276</f>
        <v>1989.4717126307078</v>
      </c>
      <c r="AF277" s="39"/>
      <c r="AG277" s="40">
        <f t="array" ref="AG277">SUM(_xlfn.NORM.DIST($AD$3:$AD$1003,$F277,$AA277,FALSE)*WindSpeedStep)</f>
        <v>1.0000000000000036</v>
      </c>
      <c r="AH277" s="40">
        <f t="array" ref="AH277">SUM(_xlfn.NORM.DIST($AD$3:$AD$1003,$F277,$AB277,FALSE)*WindSpeedStep)</f>
        <v>0.99999805437248168</v>
      </c>
      <c r="AJ277" s="47">
        <f t="shared" si="84"/>
        <v>5</v>
      </c>
      <c r="AK277" s="83" t="b">
        <f>COUNTIF('Power Curve'!$D$2:$D$31,AJ277)&gt;0</f>
        <v>1</v>
      </c>
      <c r="AL277" s="83" t="b">
        <f t="shared" si="85"/>
        <v>0</v>
      </c>
      <c r="AM277" s="83" t="b">
        <f t="shared" si="91"/>
        <v>1</v>
      </c>
      <c r="AN277" s="47" t="str">
        <f t="shared" si="86"/>
        <v>Outer</v>
      </c>
      <c r="AO277" s="48" t="str">
        <f t="shared" si="87"/>
        <v>0.2-0.3</v>
      </c>
      <c r="AP277" s="49" t="str">
        <f t="shared" si="92"/>
        <v>18-19</v>
      </c>
      <c r="AQ277" s="49" t="str">
        <f t="shared" si="93"/>
        <v>Nov</v>
      </c>
      <c r="AR277" s="48" t="str">
        <f t="shared" si="94"/>
        <v>285-295</v>
      </c>
      <c r="AS277" s="49" t="str">
        <f t="shared" si="88"/>
        <v>LWS-HTI</v>
      </c>
    </row>
    <row r="278" spans="5:45" x14ac:dyDescent="0.3">
      <c r="E278" s="15">
        <v>40875.777777777781</v>
      </c>
      <c r="F278" s="21">
        <v>4.76</v>
      </c>
      <c r="G278" s="21">
        <v>155.68999862670921</v>
      </c>
      <c r="H278" s="42">
        <v>1.1821375391541167</v>
      </c>
      <c r="I278" s="35">
        <v>291.3</v>
      </c>
      <c r="J278" s="43">
        <v>0.18067226890756302</v>
      </c>
      <c r="K278" s="44">
        <v>0.24726390418198355</v>
      </c>
      <c r="L278" s="26">
        <f t="shared" si="76"/>
        <v>4.7038225097332997</v>
      </c>
      <c r="M278" s="26">
        <f t="shared" si="77"/>
        <v>8.50409081371922E-2</v>
      </c>
      <c r="N278" s="96">
        <f t="shared" si="78"/>
        <v>5</v>
      </c>
      <c r="O278" s="26">
        <f t="shared" si="79"/>
        <v>0.6291849360029953</v>
      </c>
      <c r="P278" s="3">
        <f>IF(L278&gt;'Power Curve'!$C$37,0,INDEX(Ci,$N278,1)*POWER(1-O278,3)+INDEX(Ci,$N278,2)*3*O278*POWER(1-O278,2)+INDEX(Ci,$N278,3)*3*POWER(O278,2)*(1-O278)+INDEX(Ci,$N278,4)*POWER(O278,3))</f>
        <v>156.29070253025174</v>
      </c>
      <c r="Q278" s="3">
        <f>MAX(0,MIN(P278-V278+W278,'Power Curve'!$C$39))</f>
        <v>168.96603862061275</v>
      </c>
      <c r="R278" s="3">
        <f t="shared" si="80"/>
        <v>155.68999862670921</v>
      </c>
      <c r="S278" s="3">
        <f t="shared" si="81"/>
        <v>13.276039993903538</v>
      </c>
      <c r="T278" s="3">
        <f t="shared" si="82"/>
        <v>13.276039993903538</v>
      </c>
      <c r="V278" s="37">
        <f t="array" ref="V278">SUM(_xlfn.NORM.DIST($AD$3:$AD$1003,$L278,$AA278,FALSE)*WindSpeedStep*$AE$3:$AE$1003)/AG278</f>
        <v>132.47175044881138</v>
      </c>
      <c r="W278" s="37">
        <f t="array" ref="W278">SUM(_xlfn.NORM.DIST($AD$3:$AD$1003,$L278,$AB278,FALSE)*WindSpeedStep*$AE$3:$AE$1003)/AH278</f>
        <v>145.14708653917239</v>
      </c>
      <c r="Y278" s="1">
        <f t="shared" si="83"/>
        <v>4</v>
      </c>
      <c r="Z278" s="99">
        <f>IF(L278&lt;'Power Curve'!$P$28,'Power Curve'!$Q$28,IF(L278&gt;'Power Curve'!$P$29,'Power Curve'!$Q$29,INDEX(ReferenceTurbulence,Y278)+(L278-INDEX(ReferenceTurbulenceWindSpeed,Y278))*(INDEX(ReferenceTurbulence,Y278+1)-INDEX(ReferenceTurbulence,Y278))/(INDEX(ReferenceTurbulenceWindSpeed,Y278+1)-INDEX(ReferenceTurbulenceWindSpeed,Y278))))</f>
        <v>0.11753400577979066</v>
      </c>
      <c r="AA278" s="100">
        <f t="shared" si="89"/>
        <v>0.55285910204610311</v>
      </c>
      <c r="AB278" s="29">
        <f t="shared" si="90"/>
        <v>0.84985028537198271</v>
      </c>
      <c r="AD278" s="29">
        <f>'Zero Turbulence Curve'!F277</f>
        <v>27.500000000000121</v>
      </c>
      <c r="AE278" s="29">
        <f>'Zero Turbulence Curve'!G277</f>
        <v>1989.4717126307078</v>
      </c>
      <c r="AF278" s="39"/>
      <c r="AG278" s="40">
        <f t="array" ref="AG278">SUM(_xlfn.NORM.DIST($AD$3:$AD$1003,$F278,$AA278,FALSE)*WindSpeedStep)</f>
        <v>1.0000000000000036</v>
      </c>
      <c r="AH278" s="40">
        <f t="array" ref="AH278">SUM(_xlfn.NORM.DIST($AD$3:$AD$1003,$F278,$AB278,FALSE)*WindSpeedStep)</f>
        <v>0.99999999256590522</v>
      </c>
      <c r="AJ278" s="47">
        <f t="shared" si="84"/>
        <v>5</v>
      </c>
      <c r="AK278" s="83" t="b">
        <f>COUNTIF('Power Curve'!$D$2:$D$31,AJ278)&gt;0</f>
        <v>1</v>
      </c>
      <c r="AL278" s="83" t="b">
        <f t="shared" si="85"/>
        <v>0</v>
      </c>
      <c r="AM278" s="83" t="b">
        <f t="shared" si="91"/>
        <v>1</v>
      </c>
      <c r="AN278" s="47" t="str">
        <f t="shared" si="86"/>
        <v>Outer</v>
      </c>
      <c r="AO278" s="48" t="str">
        <f t="shared" si="87"/>
        <v>0.0-0.1</v>
      </c>
      <c r="AP278" s="49" t="str">
        <f t="shared" si="92"/>
        <v>18-19</v>
      </c>
      <c r="AQ278" s="49" t="str">
        <f t="shared" si="93"/>
        <v>Nov</v>
      </c>
      <c r="AR278" s="48" t="str">
        <f t="shared" si="94"/>
        <v>285-295</v>
      </c>
      <c r="AS278" s="49" t="str">
        <f t="shared" si="88"/>
        <v>LWS-HTI</v>
      </c>
    </row>
    <row r="279" spans="5:45" x14ac:dyDescent="0.3">
      <c r="E279" s="15">
        <v>40875.784722222219</v>
      </c>
      <c r="F279" s="21">
        <v>4.37</v>
      </c>
      <c r="G279" s="21">
        <v>111.51000404357961</v>
      </c>
      <c r="H279" s="42">
        <v>1.1822242569073251</v>
      </c>
      <c r="I279" s="35">
        <v>282.10000000000002</v>
      </c>
      <c r="J279" s="43">
        <v>0.22196796338672767</v>
      </c>
      <c r="K279" s="44">
        <v>0.19051494654366039</v>
      </c>
      <c r="L279" s="26">
        <f t="shared" si="76"/>
        <v>4.3185308799120445</v>
      </c>
      <c r="M279" s="26">
        <f t="shared" si="77"/>
        <v>2.5492844730034353E-2</v>
      </c>
      <c r="N279" s="96">
        <f t="shared" si="78"/>
        <v>5</v>
      </c>
      <c r="O279" s="26">
        <f t="shared" si="79"/>
        <v>0.1886117179762675</v>
      </c>
      <c r="P279" s="3">
        <f>IF(L279&gt;'Power Curve'!$C$37,0,INDEX(Ci,$N279,1)*POWER(1-O279,3)+INDEX(Ci,$N279,2)*3*O279*POWER(1-O279,2)+INDEX(Ci,$N279,3)*3*POWER(O279,2)*(1-O279)+INDEX(Ci,$N279,4)*POWER(O279,3))</f>
        <v>95.150920352115747</v>
      </c>
      <c r="Q279" s="3">
        <f>MAX(0,MIN(P279-V279+W279,'Power Curve'!$C$39))</f>
        <v>128.08081501168311</v>
      </c>
      <c r="R279" s="3">
        <f t="shared" si="80"/>
        <v>111.51000404357961</v>
      </c>
      <c r="S279" s="3">
        <f t="shared" si="81"/>
        <v>16.570810968103501</v>
      </c>
      <c r="T279" s="3">
        <f t="shared" si="82"/>
        <v>16.570810968103501</v>
      </c>
      <c r="V279" s="37">
        <f t="array" ref="V279">SUM(_xlfn.NORM.DIST($AD$3:$AD$1003,$L279,$AA279,FALSE)*WindSpeedStep*$AE$3:$AE$1003)/AG279</f>
        <v>67.987091069935047</v>
      </c>
      <c r="W279" s="37">
        <f t="array" ref="W279">SUM(_xlfn.NORM.DIST($AD$3:$AD$1003,$L279,$AB279,FALSE)*WindSpeedStep*$AE$3:$AE$1003)/AH279</f>
        <v>100.91698572950241</v>
      </c>
      <c r="Y279" s="1">
        <f t="shared" si="83"/>
        <v>4</v>
      </c>
      <c r="Z279" s="99">
        <f>IF(L279&lt;'Power Curve'!$P$28,'Power Curve'!$Q$28,IF(L279&gt;'Power Curve'!$P$29,'Power Curve'!$Q$29,INDEX(ReferenceTurbulence,Y279)+(L279-INDEX(ReferenceTurbulenceWindSpeed,Y279))*(INDEX(ReferenceTurbulence,Y279+1)-INDEX(ReferenceTurbulence,Y279))/(INDEX(ReferenceTurbulenceWindSpeed,Y279+1)-INDEX(ReferenceTurbulenceWindSpeed,Y279))))</f>
        <v>0.11725284482810107</v>
      </c>
      <c r="AA279" s="100">
        <f t="shared" si="89"/>
        <v>0.50636003114768968</v>
      </c>
      <c r="AB279" s="29">
        <f t="shared" si="90"/>
        <v>0.95857550423676952</v>
      </c>
      <c r="AD279" s="29">
        <f>'Zero Turbulence Curve'!F278</f>
        <v>27.600000000000122</v>
      </c>
      <c r="AE279" s="29">
        <f>'Zero Turbulence Curve'!G278</f>
        <v>1989.4717126307078</v>
      </c>
      <c r="AF279" s="39"/>
      <c r="AG279" s="40">
        <f t="array" ref="AG279">SUM(_xlfn.NORM.DIST($AD$3:$AD$1003,$F279,$AA279,FALSE)*WindSpeedStep)</f>
        <v>1.0000000000000027</v>
      </c>
      <c r="AH279" s="40">
        <f t="array" ref="AH279">SUM(_xlfn.NORM.DIST($AD$3:$AD$1003,$F279,$AB279,FALSE)*WindSpeedStep)</f>
        <v>0.99999801644013409</v>
      </c>
      <c r="AJ279" s="47">
        <f t="shared" si="84"/>
        <v>4</v>
      </c>
      <c r="AK279" s="83" t="b">
        <f>COUNTIF('Power Curve'!$D$2:$D$31,AJ279)&gt;0</f>
        <v>1</v>
      </c>
      <c r="AL279" s="83" t="b">
        <f t="shared" si="85"/>
        <v>0</v>
      </c>
      <c r="AM279" s="83" t="b">
        <f t="shared" si="91"/>
        <v>1</v>
      </c>
      <c r="AN279" s="47" t="str">
        <f t="shared" si="86"/>
        <v>Outer</v>
      </c>
      <c r="AO279" s="48" t="str">
        <f t="shared" si="87"/>
        <v>0.0-0.1</v>
      </c>
      <c r="AP279" s="49" t="str">
        <f t="shared" si="92"/>
        <v>18-19</v>
      </c>
      <c r="AQ279" s="49" t="str">
        <f t="shared" si="93"/>
        <v>Nov</v>
      </c>
      <c r="AR279" s="48" t="str">
        <f t="shared" si="94"/>
        <v>275-285</v>
      </c>
      <c r="AS279" s="49" t="str">
        <f t="shared" si="88"/>
        <v>LWS-HTI</v>
      </c>
    </row>
    <row r="280" spans="5:45" x14ac:dyDescent="0.3">
      <c r="E280" s="15">
        <v>40875.791666666664</v>
      </c>
      <c r="F280" s="21">
        <v>4.83</v>
      </c>
      <c r="G280" s="21">
        <v>155.28999328613301</v>
      </c>
      <c r="H280" s="42">
        <v>1.1825436906433173</v>
      </c>
      <c r="I280" s="35">
        <v>285.60000000000002</v>
      </c>
      <c r="J280" s="43">
        <v>0.10766045548654245</v>
      </c>
      <c r="K280" s="44">
        <v>0.2112533493976031</v>
      </c>
      <c r="L280" s="26">
        <f t="shared" si="76"/>
        <v>4.7735429330842303</v>
      </c>
      <c r="M280" s="26">
        <f t="shared" si="77"/>
        <v>9.5816424315421062E-2</v>
      </c>
      <c r="N280" s="96">
        <f t="shared" si="78"/>
        <v>5</v>
      </c>
      <c r="O280" s="26">
        <f t="shared" si="79"/>
        <v>0.70890883577251662</v>
      </c>
      <c r="P280" s="3">
        <f>IF(L280&gt;'Power Curve'!$C$37,0,INDEX(Ci,$N280,1)*POWER(1-O280,3)+INDEX(Ci,$N280,2)*3*O280*POWER(1-O280,2)+INDEX(Ci,$N280,3)*3*POWER(O280,2)*(1-O280)+INDEX(Ci,$N280,4)*POWER(O280,3))</f>
        <v>168.57527469556427</v>
      </c>
      <c r="Q280" s="3">
        <f>MAX(0,MIN(P280-V280+W280,'Power Curve'!$C$39))</f>
        <v>167.64524031543198</v>
      </c>
      <c r="R280" s="3">
        <f t="shared" si="80"/>
        <v>155.28999328613301</v>
      </c>
      <c r="S280" s="3">
        <f t="shared" si="81"/>
        <v>12.355247029298965</v>
      </c>
      <c r="T280" s="3">
        <f t="shared" si="82"/>
        <v>12.355247029298965</v>
      </c>
      <c r="V280" s="37">
        <f t="array" ref="V280">SUM(_xlfn.NORM.DIST($AD$3:$AD$1003,$L280,$AA280,FALSE)*WindSpeedStep*$AE$3:$AE$1003)/AG280</f>
        <v>144.93561537030411</v>
      </c>
      <c r="W280" s="37">
        <f t="array" ref="W280">SUM(_xlfn.NORM.DIST($AD$3:$AD$1003,$L280,$AB280,FALSE)*WindSpeedStep*$AE$3:$AE$1003)/AH280</f>
        <v>144.00558099017181</v>
      </c>
      <c r="Y280" s="1">
        <f t="shared" si="83"/>
        <v>4</v>
      </c>
      <c r="Z280" s="99">
        <f>IF(L280&lt;'Power Curve'!$P$28,'Power Curve'!$Q$28,IF(L280&gt;'Power Curve'!$P$29,'Power Curve'!$Q$29,INDEX(ReferenceTurbulence,Y280)+(L280-INDEX(ReferenceTurbulenceWindSpeed,Y280))*(INDEX(ReferenceTurbulence,Y280+1)-INDEX(ReferenceTurbulence,Y280))/(INDEX(ReferenceTurbulenceWindSpeed,Y280+1)-INDEX(ReferenceTurbulenceWindSpeed,Y280))))</f>
        <v>0.11758488324263781</v>
      </c>
      <c r="AA280" s="100">
        <f t="shared" si="89"/>
        <v>0.56129648844042812</v>
      </c>
      <c r="AB280" s="29">
        <f t="shared" si="90"/>
        <v>0.51392180646041408</v>
      </c>
      <c r="AD280" s="29">
        <f>'Zero Turbulence Curve'!F279</f>
        <v>27.700000000000124</v>
      </c>
      <c r="AE280" s="29">
        <f>'Zero Turbulence Curve'!G279</f>
        <v>1989.4717126307078</v>
      </c>
      <c r="AF280" s="39"/>
      <c r="AG280" s="40">
        <f t="array" ref="AG280">SUM(_xlfn.NORM.DIST($AD$3:$AD$1003,$F280,$AA280,FALSE)*WindSpeedStep)</f>
        <v>1.0000000000000033</v>
      </c>
      <c r="AH280" s="40">
        <f t="array" ref="AH280">SUM(_xlfn.NORM.DIST($AD$3:$AD$1003,$F280,$AB280,FALSE)*WindSpeedStep)</f>
        <v>1.0000000000000033</v>
      </c>
      <c r="AJ280" s="47">
        <f t="shared" si="84"/>
        <v>5</v>
      </c>
      <c r="AK280" s="83" t="b">
        <f>COUNTIF('Power Curve'!$D$2:$D$31,AJ280)&gt;0</f>
        <v>1</v>
      </c>
      <c r="AL280" s="83" t="b">
        <f t="shared" si="85"/>
        <v>0</v>
      </c>
      <c r="AM280" s="83" t="b">
        <f t="shared" si="91"/>
        <v>1</v>
      </c>
      <c r="AN280" s="47" t="str">
        <f t="shared" si="86"/>
        <v>Inner</v>
      </c>
      <c r="AO280" s="48" t="str">
        <f t="shared" si="87"/>
        <v>0.0-0.1</v>
      </c>
      <c r="AP280" s="49" t="str">
        <f t="shared" si="92"/>
        <v>19-20</v>
      </c>
      <c r="AQ280" s="49" t="str">
        <f t="shared" si="93"/>
        <v>Nov</v>
      </c>
      <c r="AR280" s="48" t="str">
        <f t="shared" si="94"/>
        <v>285-295</v>
      </c>
      <c r="AS280" s="49" t="str">
        <f t="shared" si="88"/>
        <v>Inner-TI</v>
      </c>
    </row>
    <row r="281" spans="5:45" x14ac:dyDescent="0.3">
      <c r="E281" s="15">
        <v>40875.798611111109</v>
      </c>
      <c r="F281" s="21">
        <v>4.34</v>
      </c>
      <c r="G281" s="21">
        <v>75.100002288818501</v>
      </c>
      <c r="H281" s="42">
        <v>1.1823702208701121</v>
      </c>
      <c r="I281" s="35">
        <v>286.60000000000002</v>
      </c>
      <c r="J281" s="43">
        <v>0.26267281105990781</v>
      </c>
      <c r="K281" s="44">
        <v>0.20994024937400887</v>
      </c>
      <c r="L281" s="26">
        <f t="shared" si="76"/>
        <v>4.28906071737849</v>
      </c>
      <c r="M281" s="26">
        <f t="shared" si="77"/>
        <v>2.0938136111055317E-2</v>
      </c>
      <c r="N281" s="96">
        <f t="shared" si="78"/>
        <v>5</v>
      </c>
      <c r="O281" s="26">
        <f t="shared" si="79"/>
        <v>0.15491318071709514</v>
      </c>
      <c r="P281" s="3">
        <f>IF(L281&gt;'Power Curve'!$C$37,0,INDEX(Ci,$N281,1)*POWER(1-O281,3)+INDEX(Ci,$N281,2)*3*O281*POWER(1-O281,2)+INDEX(Ci,$N281,3)*3*POWER(O281,2)*(1-O281)+INDEX(Ci,$N281,4)*POWER(O281,3))</f>
        <v>91.465650534733086</v>
      </c>
      <c r="Q281" s="3">
        <f>MAX(0,MIN(P281-V281+W281,'Power Curve'!$C$39))</f>
        <v>137.84780373974405</v>
      </c>
      <c r="R281" s="3">
        <f t="shared" si="80"/>
        <v>75.100002288818501</v>
      </c>
      <c r="S281" s="3">
        <f t="shared" si="81"/>
        <v>62.74780145092555</v>
      </c>
      <c r="T281" s="3">
        <f t="shared" si="82"/>
        <v>62.74780145092555</v>
      </c>
      <c r="V281" s="37">
        <f t="array" ref="V281">SUM(_xlfn.NORM.DIST($AD$3:$AD$1003,$L281,$AA281,FALSE)*WindSpeedStep*$AE$3:$AE$1003)/AG281</f>
        <v>63.623593407353773</v>
      </c>
      <c r="W281" s="37">
        <f t="array" ref="W281">SUM(_xlfn.NORM.DIST($AD$3:$AD$1003,$L281,$AB281,FALSE)*WindSpeedStep*$AE$3:$AE$1003)/AH281</f>
        <v>110.00574661236475</v>
      </c>
      <c r="Y281" s="1">
        <f t="shared" si="83"/>
        <v>4</v>
      </c>
      <c r="Z281" s="99">
        <f>IF(L281&lt;'Power Curve'!$P$28,'Power Curve'!$Q$28,IF(L281&gt;'Power Curve'!$P$29,'Power Curve'!$Q$29,INDEX(ReferenceTurbulence,Y281)+(L281-INDEX(ReferenceTurbulenceWindSpeed,Y281))*(INDEX(ReferenceTurbulence,Y281+1)-INDEX(ReferenceTurbulence,Y281))/(INDEX(ReferenceTurbulenceWindSpeed,Y281+1)-INDEX(ReferenceTurbulenceWindSpeed,Y281))))</f>
        <v>0.11723133940648518</v>
      </c>
      <c r="AA281" s="100">
        <f t="shared" si="89"/>
        <v>0.50281233269402059</v>
      </c>
      <c r="AB281" s="29">
        <f t="shared" si="90"/>
        <v>1.1266196354404328</v>
      </c>
      <c r="AD281" s="29">
        <f>'Zero Turbulence Curve'!F280</f>
        <v>27.800000000000125</v>
      </c>
      <c r="AE281" s="29">
        <f>'Zero Turbulence Curve'!G280</f>
        <v>1989.4717126307078</v>
      </c>
      <c r="AF281" s="39"/>
      <c r="AG281" s="40">
        <f t="array" ref="AG281">SUM(_xlfn.NORM.DIST($AD$3:$AD$1003,$F281,$AA281,FALSE)*WindSpeedStep)</f>
        <v>1.0000000000000024</v>
      </c>
      <c r="AH281" s="40">
        <f t="array" ref="AH281">SUM(_xlfn.NORM.DIST($AD$3:$AD$1003,$F281,$AB281,FALSE)*WindSpeedStep)</f>
        <v>0.99995148298783276</v>
      </c>
      <c r="AJ281" s="47">
        <f t="shared" si="84"/>
        <v>4</v>
      </c>
      <c r="AK281" s="83" t="b">
        <f>COUNTIF('Power Curve'!$D$2:$D$31,AJ281)&gt;0</f>
        <v>1</v>
      </c>
      <c r="AL281" s="83" t="b">
        <f t="shared" si="85"/>
        <v>0</v>
      </c>
      <c r="AM281" s="83" t="b">
        <f t="shared" si="91"/>
        <v>1</v>
      </c>
      <c r="AN281" s="47" t="str">
        <f t="shared" si="86"/>
        <v>Outer</v>
      </c>
      <c r="AO281" s="48" t="str">
        <f t="shared" si="87"/>
        <v>0.0-0.1</v>
      </c>
      <c r="AP281" s="49" t="str">
        <f t="shared" si="92"/>
        <v>19-20</v>
      </c>
      <c r="AQ281" s="49" t="str">
        <f t="shared" si="93"/>
        <v>Nov</v>
      </c>
      <c r="AR281" s="48" t="str">
        <f t="shared" si="94"/>
        <v>285-295</v>
      </c>
      <c r="AS281" s="49" t="str">
        <f t="shared" si="88"/>
        <v>LWS-HTI</v>
      </c>
    </row>
    <row r="282" spans="5:45" x14ac:dyDescent="0.3">
      <c r="E282" s="15">
        <v>40875.805555555555</v>
      </c>
      <c r="F282" s="21">
        <v>4.87</v>
      </c>
      <c r="G282" s="21">
        <v>131.1799964904782</v>
      </c>
      <c r="H282" s="42">
        <v>1.1825595036457637</v>
      </c>
      <c r="I282" s="35">
        <v>280.10000000000002</v>
      </c>
      <c r="J282" s="43">
        <v>0.1375770020533881</v>
      </c>
      <c r="K282" s="44">
        <v>0.21457681874690734</v>
      </c>
      <c r="L282" s="26">
        <f t="shared" si="76"/>
        <v>4.8130968331590127</v>
      </c>
      <c r="M282" s="26">
        <f t="shared" si="77"/>
        <v>0.10192960707712868</v>
      </c>
      <c r="N282" s="96">
        <f t="shared" si="78"/>
        <v>5</v>
      </c>
      <c r="O282" s="26">
        <f t="shared" si="79"/>
        <v>0.75413792380004274</v>
      </c>
      <c r="P282" s="3">
        <f>IF(L282&gt;'Power Curve'!$C$37,0,INDEX(Ci,$N282,1)*POWER(1-O282,3)+INDEX(Ci,$N282,2)*3*O282*POWER(1-O282,2)+INDEX(Ci,$N282,3)*3*POWER(O282,2)*(1-O282)+INDEX(Ci,$N282,4)*POWER(O282,3))</f>
        <v>175.52297094369447</v>
      </c>
      <c r="Q282" s="3">
        <f>MAX(0,MIN(P282-V282+W282,'Power Curve'!$C$39))</f>
        <v>177.88611031080515</v>
      </c>
      <c r="R282" s="3">
        <f t="shared" si="80"/>
        <v>131.1799964904782</v>
      </c>
      <c r="S282" s="3">
        <f t="shared" si="81"/>
        <v>46.706113820326948</v>
      </c>
      <c r="T282" s="3">
        <f t="shared" si="82"/>
        <v>46.706113820326948</v>
      </c>
      <c r="V282" s="37">
        <f t="array" ref="V282">SUM(_xlfn.NORM.DIST($AD$3:$AD$1003,$L282,$AA282,FALSE)*WindSpeedStep*$AE$3:$AE$1003)/AG282</f>
        <v>152.0403739102041</v>
      </c>
      <c r="W282" s="37">
        <f t="array" ref="W282">SUM(_xlfn.NORM.DIST($AD$3:$AD$1003,$L282,$AB282,FALSE)*WindSpeedStep*$AE$3:$AE$1003)/AH282</f>
        <v>154.40351327731477</v>
      </c>
      <c r="Y282" s="1">
        <f t="shared" si="83"/>
        <v>4</v>
      </c>
      <c r="Z282" s="99">
        <f>IF(L282&lt;'Power Curve'!$P$28,'Power Curve'!$Q$28,IF(L282&gt;'Power Curve'!$P$29,'Power Curve'!$Q$29,INDEX(ReferenceTurbulence,Y282)+(L282-INDEX(ReferenceTurbulenceWindSpeed,Y282))*(INDEX(ReferenceTurbulence,Y282+1)-INDEX(ReferenceTurbulence,Y282))/(INDEX(ReferenceTurbulenceWindSpeed,Y282+1)-INDEX(ReferenceTurbulenceWindSpeed,Y282))))</f>
        <v>0.1176137471247658</v>
      </c>
      <c r="AA282" s="100">
        <f t="shared" si="89"/>
        <v>0.5660863538221752</v>
      </c>
      <c r="AB282" s="29">
        <f t="shared" si="90"/>
        <v>0.66217143289867331</v>
      </c>
      <c r="AD282" s="29">
        <f>'Zero Turbulence Curve'!F281</f>
        <v>27.900000000000126</v>
      </c>
      <c r="AE282" s="29">
        <f>'Zero Turbulence Curve'!G281</f>
        <v>1989.4717126307078</v>
      </c>
      <c r="AF282" s="39"/>
      <c r="AG282" s="40">
        <f t="array" ref="AG282">SUM(_xlfn.NORM.DIST($AD$3:$AD$1003,$F282,$AA282,FALSE)*WindSpeedStep)</f>
        <v>1.0000000000000033</v>
      </c>
      <c r="AH282" s="40">
        <f t="array" ref="AH282">SUM(_xlfn.NORM.DIST($AD$3:$AD$1003,$F282,$AB282,FALSE)*WindSpeedStep)</f>
        <v>0.99999999999995204</v>
      </c>
      <c r="AJ282" s="47">
        <f t="shared" si="84"/>
        <v>5</v>
      </c>
      <c r="AK282" s="83" t="b">
        <f>COUNTIF('Power Curve'!$D$2:$D$31,AJ282)&gt;0</f>
        <v>1</v>
      </c>
      <c r="AL282" s="83" t="b">
        <f t="shared" si="85"/>
        <v>0</v>
      </c>
      <c r="AM282" s="83" t="b">
        <f t="shared" si="91"/>
        <v>1</v>
      </c>
      <c r="AN282" s="47" t="str">
        <f t="shared" si="86"/>
        <v>Inner</v>
      </c>
      <c r="AO282" s="48" t="str">
        <f t="shared" si="87"/>
        <v>0.1-0.2</v>
      </c>
      <c r="AP282" s="49" t="str">
        <f t="shared" si="92"/>
        <v>19-20</v>
      </c>
      <c r="AQ282" s="49" t="str">
        <f t="shared" si="93"/>
        <v>Nov</v>
      </c>
      <c r="AR282" s="48" t="str">
        <f t="shared" si="94"/>
        <v>275-285</v>
      </c>
      <c r="AS282" s="49" t="str">
        <f t="shared" si="88"/>
        <v>Inner-TI</v>
      </c>
    </row>
    <row r="283" spans="5:45" x14ac:dyDescent="0.3">
      <c r="E283" s="15">
        <v>40875.861111111109</v>
      </c>
      <c r="F283" s="21">
        <v>5.46</v>
      </c>
      <c r="G283" s="21">
        <v>73.479997634887695</v>
      </c>
      <c r="H283" s="42">
        <v>1.182922231909564</v>
      </c>
      <c r="I283" s="35">
        <v>207.4</v>
      </c>
      <c r="J283" s="43">
        <v>8.7912087912087905E-2</v>
      </c>
      <c r="K283" s="44">
        <v>3.7649888466453979E-2</v>
      </c>
      <c r="L283" s="26">
        <f t="shared" si="76"/>
        <v>5.39675469243985</v>
      </c>
      <c r="M283" s="26">
        <f t="shared" si="77"/>
        <v>0.19213581069661867</v>
      </c>
      <c r="N283" s="96">
        <f t="shared" si="78"/>
        <v>6</v>
      </c>
      <c r="O283" s="26">
        <f t="shared" si="79"/>
        <v>0.36743571115473822</v>
      </c>
      <c r="P283" s="3">
        <f>IF(L283&gt;'Power Curve'!$C$37,0,INDEX(Ci,$N283,1)*POWER(1-O283,3)+INDEX(Ci,$N283,2)*3*O283*POWER(1-O283,2)+INDEX(Ci,$N283,3)*3*POWER(O283,2)*(1-O283)+INDEX(Ci,$N283,4)*POWER(O283,3))</f>
        <v>266.378536290336</v>
      </c>
      <c r="Q283" s="3">
        <f>MAX(0,MIN(P283-V283+W283,'Power Curve'!$C$39))</f>
        <v>267.02667626970191</v>
      </c>
      <c r="R283" s="3">
        <f t="shared" si="80"/>
        <v>73.479997634887695</v>
      </c>
      <c r="S283" s="3">
        <f t="shared" si="81"/>
        <v>193.54667863481421</v>
      </c>
      <c r="T283" s="3">
        <f t="shared" si="82"/>
        <v>193.54667863481421</v>
      </c>
      <c r="V283" s="37">
        <f t="array" ref="V283">SUM(_xlfn.NORM.DIST($AD$3:$AD$1003,$L283,$AA283,FALSE)*WindSpeedStep*$AE$3:$AE$1003)/AG283</f>
        <v>256.92913756478026</v>
      </c>
      <c r="W283" s="37">
        <f t="array" ref="W283">SUM(_xlfn.NORM.DIST($AD$3:$AD$1003,$L283,$AB283,FALSE)*WindSpeedStep*$AE$3:$AE$1003)/AH283</f>
        <v>257.57727754414617</v>
      </c>
      <c r="Y283" s="1">
        <f t="shared" si="83"/>
        <v>5</v>
      </c>
      <c r="Z283" s="99">
        <f>IF(L283&lt;'Power Curve'!$P$28,'Power Curve'!$Q$28,IF(L283&gt;'Power Curve'!$P$29,'Power Curve'!$Q$29,INDEX(ReferenceTurbulence,Y283)+(L283-INDEX(ReferenceTurbulenceWindSpeed,Y283))*(INDEX(ReferenceTurbulence,Y283+1)-INDEX(ReferenceTurbulence,Y283))/(INDEX(ReferenceTurbulenceWindSpeed,Y283+1)-INDEX(ReferenceTurbulenceWindSpeed,Y283))))</f>
        <v>0.11917987125190557</v>
      </c>
      <c r="AA283" s="100">
        <f t="shared" si="89"/>
        <v>0.64318452942309856</v>
      </c>
      <c r="AB283" s="29">
        <f t="shared" si="90"/>
        <v>0.474439972961745</v>
      </c>
      <c r="AD283" s="29">
        <f>'Zero Turbulence Curve'!F282</f>
        <v>28.000000000000128</v>
      </c>
      <c r="AE283" s="29">
        <f>'Zero Turbulence Curve'!G282</f>
        <v>1989.4717126307078</v>
      </c>
      <c r="AF283" s="39"/>
      <c r="AG283" s="40">
        <f t="array" ref="AG283">SUM(_xlfn.NORM.DIST($AD$3:$AD$1003,$F283,$AA283,FALSE)*WindSpeedStep)</f>
        <v>1.0000000000000033</v>
      </c>
      <c r="AH283" s="40">
        <f t="array" ref="AH283">SUM(_xlfn.NORM.DIST($AD$3:$AD$1003,$F283,$AB283,FALSE)*WindSpeedStep)</f>
        <v>1.000000000000004</v>
      </c>
      <c r="AJ283" s="47">
        <f t="shared" si="84"/>
        <v>5</v>
      </c>
      <c r="AK283" s="83" t="b">
        <f>COUNTIF('Power Curve'!$D$2:$D$31,AJ283)&gt;0</f>
        <v>1</v>
      </c>
      <c r="AL283" s="83" t="b">
        <f t="shared" si="85"/>
        <v>0</v>
      </c>
      <c r="AM283" s="83" t="b">
        <f t="shared" si="91"/>
        <v>1</v>
      </c>
      <c r="AN283" s="47" t="str">
        <f t="shared" si="86"/>
        <v>Outer</v>
      </c>
      <c r="AO283" s="48" t="str">
        <f t="shared" si="87"/>
        <v>0.1-0.2</v>
      </c>
      <c r="AP283" s="49" t="str">
        <f t="shared" si="92"/>
        <v>20-21</v>
      </c>
      <c r="AQ283" s="49" t="str">
        <f t="shared" si="93"/>
        <v>Nov</v>
      </c>
      <c r="AR283" s="48" t="str">
        <f t="shared" si="94"/>
        <v>205-215</v>
      </c>
      <c r="AS283" s="49" t="str">
        <f t="shared" si="88"/>
        <v>LWS-LTI</v>
      </c>
    </row>
    <row r="284" spans="5:45" x14ac:dyDescent="0.3">
      <c r="E284" s="15">
        <v>40875.868055555555</v>
      </c>
      <c r="F284" s="21">
        <v>6.69</v>
      </c>
      <c r="G284" s="21">
        <v>318.45001220703091</v>
      </c>
      <c r="H284" s="42">
        <v>1.1846164027203254</v>
      </c>
      <c r="I284" s="35">
        <v>202.6</v>
      </c>
      <c r="J284" s="43">
        <v>9.5665171898355758E-2</v>
      </c>
      <c r="K284" s="44">
        <v>0.27637118841689962</v>
      </c>
      <c r="L284" s="26">
        <f t="shared" si="76"/>
        <v>6.6156624088130584</v>
      </c>
      <c r="M284" s="26">
        <f t="shared" si="77"/>
        <v>0.38052192750828889</v>
      </c>
      <c r="N284" s="96">
        <f t="shared" si="78"/>
        <v>7</v>
      </c>
      <c r="O284" s="26">
        <f t="shared" si="79"/>
        <v>0.59392767503600774</v>
      </c>
      <c r="P284" s="3">
        <f>IF(L284&gt;'Power Curve'!$C$37,0,INDEX(Ci,$N284,1)*POWER(1-O284,3)+INDEX(Ci,$N284,2)*3*O284*POWER(1-O284,2)+INDEX(Ci,$N284,3)*3*POWER(O284,2)*(1-O284)+INDEX(Ci,$N284,4)*POWER(O284,3))</f>
        <v>498.89597498065109</v>
      </c>
      <c r="Q284" s="3">
        <f>MAX(0,MIN(P284-V284+W284,'Power Curve'!$C$39))</f>
        <v>492.51411508620987</v>
      </c>
      <c r="R284" s="3">
        <f t="shared" si="80"/>
        <v>318.45001220703091</v>
      </c>
      <c r="S284" s="3">
        <f t="shared" si="81"/>
        <v>174.06410287917896</v>
      </c>
      <c r="T284" s="3">
        <f t="shared" si="82"/>
        <v>174.06410287917896</v>
      </c>
      <c r="V284" s="37">
        <f t="array" ref="V284">SUM(_xlfn.NORM.DIST($AD$3:$AD$1003,$L284,$AA284,FALSE)*WindSpeedStep*$AE$3:$AE$1003)/AG284</f>
        <v>501.75372427530232</v>
      </c>
      <c r="W284" s="37">
        <f t="array" ref="W284">SUM(_xlfn.NORM.DIST($AD$3:$AD$1003,$L284,$AB284,FALSE)*WindSpeedStep*$AE$3:$AE$1003)/AH284</f>
        <v>495.3718643808611</v>
      </c>
      <c r="Y284" s="1">
        <f t="shared" si="83"/>
        <v>6</v>
      </c>
      <c r="Z284" s="99">
        <f>IF(L284&lt;'Power Curve'!$P$28,'Power Curve'!$Q$28,IF(L284&gt;'Power Curve'!$P$29,'Power Curve'!$Q$29,INDEX(ReferenceTurbulence,Y284)+(L284-INDEX(ReferenceTurbulenceWindSpeed,Y284))*(INDEX(ReferenceTurbulence,Y284+1)-INDEX(ReferenceTurbulence,Y284))/(INDEX(ReferenceTurbulenceWindSpeed,Y284+1)-INDEX(ReferenceTurbulenceWindSpeed,Y284))))</f>
        <v>0.12045745432237405</v>
      </c>
      <c r="AA284" s="100">
        <f t="shared" si="89"/>
        <v>0.79690585242184608</v>
      </c>
      <c r="AB284" s="29">
        <f t="shared" si="90"/>
        <v>0.63288848156059152</v>
      </c>
      <c r="AD284" s="29">
        <f>'Zero Turbulence Curve'!F283</f>
        <v>28.100000000000129</v>
      </c>
      <c r="AE284" s="29">
        <f>'Zero Turbulence Curve'!G283</f>
        <v>1989.4717126307078</v>
      </c>
      <c r="AF284" s="39"/>
      <c r="AG284" s="40">
        <f t="array" ref="AG284">SUM(_xlfn.NORM.DIST($AD$3:$AD$1003,$F284,$AA284,FALSE)*WindSpeedStep)</f>
        <v>1.0000000000000036</v>
      </c>
      <c r="AH284" s="40">
        <f t="array" ref="AH284">SUM(_xlfn.NORM.DIST($AD$3:$AD$1003,$F284,$AB284,FALSE)*WindSpeedStep)</f>
        <v>1.0000000000000036</v>
      </c>
      <c r="AJ284" s="47">
        <f t="shared" si="84"/>
        <v>7</v>
      </c>
      <c r="AK284" s="83" t="b">
        <f>COUNTIF('Power Curve'!$D$2:$D$31,AJ284)&gt;0</f>
        <v>1</v>
      </c>
      <c r="AL284" s="83" t="b">
        <f t="shared" si="85"/>
        <v>0</v>
      </c>
      <c r="AM284" s="83" t="b">
        <f t="shared" si="91"/>
        <v>1</v>
      </c>
      <c r="AN284" s="47" t="str">
        <f t="shared" si="86"/>
        <v>Outer</v>
      </c>
      <c r="AO284" s="48" t="str">
        <f t="shared" si="87"/>
        <v>0.3-0.4</v>
      </c>
      <c r="AP284" s="49" t="str">
        <f t="shared" si="92"/>
        <v>20-21</v>
      </c>
      <c r="AQ284" s="49" t="str">
        <f t="shared" si="93"/>
        <v>Nov</v>
      </c>
      <c r="AR284" s="48" t="str">
        <f t="shared" si="94"/>
        <v>195-205</v>
      </c>
      <c r="AS284" s="49" t="str">
        <f t="shared" si="88"/>
        <v>LWS-LTI</v>
      </c>
    </row>
    <row r="285" spans="5:45" x14ac:dyDescent="0.3">
      <c r="E285" s="15">
        <v>40875.930555555555</v>
      </c>
      <c r="F285" s="21">
        <v>6.74</v>
      </c>
      <c r="G285" s="21">
        <v>404.01000213623104</v>
      </c>
      <c r="H285" s="42">
        <v>1.1849209987030394</v>
      </c>
      <c r="I285" s="35">
        <v>204.6</v>
      </c>
      <c r="J285" s="43">
        <v>8.6053412462907999E-2</v>
      </c>
      <c r="K285" s="44">
        <v>0.21997046297550168</v>
      </c>
      <c r="L285" s="26">
        <f t="shared" si="76"/>
        <v>6.6656780304720629</v>
      </c>
      <c r="M285" s="26">
        <f t="shared" si="77"/>
        <v>0.38825200306503155</v>
      </c>
      <c r="N285" s="96">
        <f t="shared" si="78"/>
        <v>7</v>
      </c>
      <c r="O285" s="26">
        <f t="shared" si="79"/>
        <v>0.6447708675944952</v>
      </c>
      <c r="P285" s="3">
        <f>IF(L285&gt;'Power Curve'!$C$37,0,INDEX(Ci,$N285,1)*POWER(1-O285,3)+INDEX(Ci,$N285,2)*3*O285*POWER(1-O285,2)+INDEX(Ci,$N285,3)*3*POWER(O285,2)*(1-O285)+INDEX(Ci,$N285,4)*POWER(O285,3))</f>
        <v>511.32275086416826</v>
      </c>
      <c r="Q285" s="3">
        <f>MAX(0,MIN(P285-V285+W285,'Power Curve'!$C$39))</f>
        <v>502.58122032611084</v>
      </c>
      <c r="R285" s="3">
        <f t="shared" si="80"/>
        <v>404.01000213623104</v>
      </c>
      <c r="S285" s="3">
        <f t="shared" si="81"/>
        <v>98.571218189879801</v>
      </c>
      <c r="T285" s="3">
        <f t="shared" si="82"/>
        <v>98.571218189879801</v>
      </c>
      <c r="V285" s="37">
        <f t="array" ref="V285">SUM(_xlfn.NORM.DIST($AD$3:$AD$1003,$L285,$AA285,FALSE)*WindSpeedStep*$AE$3:$AE$1003)/AG285</f>
        <v>513.29942600376353</v>
      </c>
      <c r="W285" s="37">
        <f t="array" ref="W285">SUM(_xlfn.NORM.DIST($AD$3:$AD$1003,$L285,$AB285,FALSE)*WindSpeedStep*$AE$3:$AE$1003)/AH285</f>
        <v>504.55789546570611</v>
      </c>
      <c r="Y285" s="1">
        <f t="shared" si="83"/>
        <v>6</v>
      </c>
      <c r="Z285" s="99">
        <f>IF(L285&lt;'Power Curve'!$P$28,'Power Curve'!$Q$28,IF(L285&gt;'Power Curve'!$P$29,'Power Curve'!$Q$29,INDEX(ReferenceTurbulence,Y285)+(L285-INDEX(ReferenceTurbulenceWindSpeed,Y285))*(INDEX(ReferenceTurbulence,Y285+1)-INDEX(ReferenceTurbulence,Y285))/(INDEX(ReferenceTurbulenceWindSpeed,Y285+1)-INDEX(ReferenceTurbulenceWindSpeed,Y285))))</f>
        <v>0.12035913834154924</v>
      </c>
      <c r="AA285" s="100">
        <f t="shared" si="89"/>
        <v>0.80227526420981243</v>
      </c>
      <c r="AB285" s="29">
        <f t="shared" si="90"/>
        <v>0.57360434090115664</v>
      </c>
      <c r="AD285" s="29">
        <f>'Zero Turbulence Curve'!F284</f>
        <v>28.200000000000131</v>
      </c>
      <c r="AE285" s="29">
        <f>'Zero Turbulence Curve'!G284</f>
        <v>1989.4717126307078</v>
      </c>
      <c r="AF285" s="39"/>
      <c r="AG285" s="40">
        <f t="array" ref="AG285">SUM(_xlfn.NORM.DIST($AD$3:$AD$1003,$F285,$AA285,FALSE)*WindSpeedStep)</f>
        <v>1.0000000000000038</v>
      </c>
      <c r="AH285" s="40">
        <f t="array" ref="AH285">SUM(_xlfn.NORM.DIST($AD$3:$AD$1003,$F285,$AB285,FALSE)*WindSpeedStep)</f>
        <v>1.0000000000000033</v>
      </c>
      <c r="AJ285" s="47">
        <f t="shared" si="84"/>
        <v>7</v>
      </c>
      <c r="AK285" s="83" t="b">
        <f>COUNTIF('Power Curve'!$D$2:$D$31,AJ285)&gt;0</f>
        <v>1</v>
      </c>
      <c r="AL285" s="83" t="b">
        <f t="shared" si="85"/>
        <v>0</v>
      </c>
      <c r="AM285" s="83" t="b">
        <f t="shared" si="91"/>
        <v>1</v>
      </c>
      <c r="AN285" s="47" t="str">
        <f t="shared" si="86"/>
        <v>Outer</v>
      </c>
      <c r="AO285" s="48" t="str">
        <f t="shared" si="87"/>
        <v>0.3-0.4</v>
      </c>
      <c r="AP285" s="49" t="str">
        <f t="shared" si="92"/>
        <v>22-23</v>
      </c>
      <c r="AQ285" s="49" t="str">
        <f t="shared" si="93"/>
        <v>Nov</v>
      </c>
      <c r="AR285" s="48" t="str">
        <f t="shared" si="94"/>
        <v>195-205</v>
      </c>
      <c r="AS285" s="49" t="str">
        <f t="shared" si="88"/>
        <v>LWS-LTI</v>
      </c>
    </row>
    <row r="286" spans="5:45" x14ac:dyDescent="0.3">
      <c r="E286" s="15">
        <v>40875.9375</v>
      </c>
      <c r="F286" s="21">
        <v>7.9</v>
      </c>
      <c r="G286" s="21">
        <v>565.76001739501953</v>
      </c>
      <c r="H286" s="42">
        <v>1.1855306600489126</v>
      </c>
      <c r="I286" s="35">
        <v>208.8</v>
      </c>
      <c r="J286" s="43">
        <v>0.11645569620253164</v>
      </c>
      <c r="K286" s="44">
        <v>0.22103922643061683</v>
      </c>
      <c r="L286" s="26">
        <f t="shared" si="76"/>
        <v>7.8142264354427864</v>
      </c>
      <c r="M286" s="26">
        <f t="shared" si="77"/>
        <v>0.56576386149059865</v>
      </c>
      <c r="N286" s="96">
        <f t="shared" si="78"/>
        <v>8</v>
      </c>
      <c r="O286" s="26">
        <f t="shared" si="79"/>
        <v>0.80428041720250087</v>
      </c>
      <c r="P286" s="3">
        <f>IF(L286&gt;'Power Curve'!$C$37,0,INDEX(Ci,$N286,1)*POWER(1-O286,3)+INDEX(Ci,$N286,2)*3*O286*POWER(1-O286,2)+INDEX(Ci,$N286,3)*3*POWER(O286,2)*(1-O286)+INDEX(Ci,$N286,4)*POWER(O286,3))</f>
        <v>822.99136984373206</v>
      </c>
      <c r="Q286" s="3">
        <f>MAX(0,MIN(P286-V286+W286,'Power Curve'!$C$39))</f>
        <v>821.72816517515434</v>
      </c>
      <c r="R286" s="3">
        <f t="shared" si="80"/>
        <v>565.76001739501953</v>
      </c>
      <c r="S286" s="3">
        <f t="shared" si="81"/>
        <v>255.96814778013481</v>
      </c>
      <c r="T286" s="3">
        <f t="shared" si="82"/>
        <v>255.96814778013481</v>
      </c>
      <c r="V286" s="37">
        <f t="array" ref="V286">SUM(_xlfn.NORM.DIST($AD$3:$AD$1003,$L286,$AA286,FALSE)*WindSpeedStep*$AE$3:$AE$1003)/AG286</f>
        <v>817.31457884502117</v>
      </c>
      <c r="W286" s="37">
        <f t="array" ref="W286">SUM(_xlfn.NORM.DIST($AD$3:$AD$1003,$L286,$AB286,FALSE)*WindSpeedStep*$AE$3:$AE$1003)/AH286</f>
        <v>816.05137417644346</v>
      </c>
      <c r="Y286" s="1">
        <f t="shared" si="83"/>
        <v>7</v>
      </c>
      <c r="Z286" s="99">
        <f>IF(L286&lt;'Power Curve'!$P$28,'Power Curve'!$Q$28,IF(L286&gt;'Power Curve'!$P$29,'Power Curve'!$Q$29,INDEX(ReferenceTurbulence,Y286)+(L286-INDEX(ReferenceTurbulenceWindSpeed,Y286))*(INDEX(ReferenceTurbulence,Y286+1)-INDEX(ReferenceTurbulence,Y286))/(INDEX(ReferenceTurbulenceWindSpeed,Y286+1)-INDEX(ReferenceTurbulenceWindSpeed,Y286))))</f>
        <v>0.1194502803361177</v>
      </c>
      <c r="AA286" s="100">
        <f t="shared" si="89"/>
        <v>0.93341153832354251</v>
      </c>
      <c r="AB286" s="29">
        <f t="shared" si="90"/>
        <v>0.91001117982371682</v>
      </c>
      <c r="AD286" s="29">
        <f>'Zero Turbulence Curve'!F285</f>
        <v>28.300000000000132</v>
      </c>
      <c r="AE286" s="29">
        <f>'Zero Turbulence Curve'!G285</f>
        <v>1989.4717126307078</v>
      </c>
      <c r="AF286" s="39"/>
      <c r="AG286" s="40">
        <f t="array" ref="AG286">SUM(_xlfn.NORM.DIST($AD$3:$AD$1003,$F286,$AA286,FALSE)*WindSpeedStep)</f>
        <v>1.0000000000000036</v>
      </c>
      <c r="AH286" s="40">
        <f t="array" ref="AH286">SUM(_xlfn.NORM.DIST($AD$3:$AD$1003,$F286,$AB286,FALSE)*WindSpeedStep)</f>
        <v>1.0000000000000033</v>
      </c>
      <c r="AJ286" s="47">
        <f t="shared" si="84"/>
        <v>8</v>
      </c>
      <c r="AK286" s="83" t="b">
        <f>COUNTIF('Power Curve'!$D$2:$D$31,AJ286)&gt;0</f>
        <v>1</v>
      </c>
      <c r="AL286" s="83" t="b">
        <f t="shared" si="85"/>
        <v>0</v>
      </c>
      <c r="AM286" s="83" t="b">
        <f t="shared" si="91"/>
        <v>1</v>
      </c>
      <c r="AN286" s="47" t="str">
        <f t="shared" si="86"/>
        <v>Inner</v>
      </c>
      <c r="AO286" s="48" t="str">
        <f t="shared" si="87"/>
        <v>0.5-0.6</v>
      </c>
      <c r="AP286" s="49" t="str">
        <f t="shared" si="92"/>
        <v>22-23</v>
      </c>
      <c r="AQ286" s="49" t="str">
        <f t="shared" si="93"/>
        <v>Nov</v>
      </c>
      <c r="AR286" s="48" t="str">
        <f t="shared" si="94"/>
        <v>205-215</v>
      </c>
      <c r="AS286" s="49" t="str">
        <f t="shared" si="88"/>
        <v>Inner-TI</v>
      </c>
    </row>
    <row r="287" spans="5:45" x14ac:dyDescent="0.3">
      <c r="E287" s="15">
        <v>40875.958333333336</v>
      </c>
      <c r="F287" s="21">
        <v>8.33</v>
      </c>
      <c r="G287" s="21">
        <v>550.58001327514626</v>
      </c>
      <c r="H287" s="42">
        <v>1.1844270686341392</v>
      </c>
      <c r="I287" s="35">
        <v>209</v>
      </c>
      <c r="J287" s="43">
        <v>9.963985594237694E-2</v>
      </c>
      <c r="K287" s="44">
        <v>0.35630845110173665</v>
      </c>
      <c r="L287" s="26">
        <f t="shared" si="76"/>
        <v>8.2370002634395867</v>
      </c>
      <c r="M287" s="26">
        <f t="shared" si="77"/>
        <v>0.6311049194526408</v>
      </c>
      <c r="N287" s="96">
        <f t="shared" si="78"/>
        <v>9</v>
      </c>
      <c r="O287" s="26">
        <f t="shared" si="79"/>
        <v>0.22821145292688361</v>
      </c>
      <c r="P287" s="3">
        <f>IF(L287&gt;'Power Curve'!$C$37,0,INDEX(Ci,$N287,1)*POWER(1-O287,3)+INDEX(Ci,$N287,2)*3*O287*POWER(1-O287,2)+INDEX(Ci,$N287,3)*3*POWER(O287,2)*(1-O287)+INDEX(Ci,$N287,4)*POWER(O287,3))</f>
        <v>950.21999767900343</v>
      </c>
      <c r="Q287" s="3">
        <f>MAX(0,MIN(P287-V287+W287,'Power Curve'!$C$39))</f>
        <v>941.39541587636938</v>
      </c>
      <c r="R287" s="3">
        <f t="shared" si="80"/>
        <v>550.58001327514626</v>
      </c>
      <c r="S287" s="3">
        <f t="shared" si="81"/>
        <v>390.81540260122313</v>
      </c>
      <c r="T287" s="3">
        <f t="shared" si="82"/>
        <v>390.81540260122313</v>
      </c>
      <c r="V287" s="37">
        <f t="array" ref="V287">SUM(_xlfn.NORM.DIST($AD$3:$AD$1003,$L287,$AA287,FALSE)*WindSpeedStep*$AE$3:$AE$1003)/AG287</f>
        <v>948.81555470197577</v>
      </c>
      <c r="W287" s="37">
        <f t="array" ref="W287">SUM(_xlfn.NORM.DIST($AD$3:$AD$1003,$L287,$AB287,FALSE)*WindSpeedStep*$AE$3:$AE$1003)/AH287</f>
        <v>939.99097289934173</v>
      </c>
      <c r="Y287" s="1">
        <f t="shared" si="83"/>
        <v>8</v>
      </c>
      <c r="Z287" s="99">
        <f>IF(L287&lt;'Power Curve'!$P$28,'Power Curve'!$Q$28,IF(L287&gt;'Power Curve'!$P$29,'Power Curve'!$Q$29,INDEX(ReferenceTurbulence,Y287)+(L287-INDEX(ReferenceTurbulenceWindSpeed,Y287))*(INDEX(ReferenceTurbulence,Y287+1)-INDEX(ReferenceTurbulence,Y287))/(INDEX(ReferenceTurbulenceWindSpeed,Y287+1)-INDEX(ReferenceTurbulenceWindSpeed,Y287))))</f>
        <v>0.11965856329177982</v>
      </c>
      <c r="AA287" s="100">
        <f t="shared" si="89"/>
        <v>0.98562761735719284</v>
      </c>
      <c r="AB287" s="29">
        <f t="shared" si="90"/>
        <v>0.82073351964644137</v>
      </c>
      <c r="AD287" s="29">
        <f>'Zero Turbulence Curve'!F286</f>
        <v>28.400000000000134</v>
      </c>
      <c r="AE287" s="29">
        <f>'Zero Turbulence Curve'!G286</f>
        <v>1989.4717126307078</v>
      </c>
      <c r="AF287" s="39"/>
      <c r="AG287" s="40">
        <f t="array" ref="AG287">SUM(_xlfn.NORM.DIST($AD$3:$AD$1003,$F287,$AA287,FALSE)*WindSpeedStep)</f>
        <v>1.0000000000000036</v>
      </c>
      <c r="AH287" s="40">
        <f t="array" ref="AH287">SUM(_xlfn.NORM.DIST($AD$3:$AD$1003,$F287,$AB287,FALSE)*WindSpeedStep)</f>
        <v>1.000000000000004</v>
      </c>
      <c r="AJ287" s="47">
        <f t="shared" si="84"/>
        <v>8</v>
      </c>
      <c r="AK287" s="83" t="b">
        <f>COUNTIF('Power Curve'!$D$2:$D$31,AJ287)&gt;0</f>
        <v>1</v>
      </c>
      <c r="AL287" s="83" t="b">
        <f t="shared" si="85"/>
        <v>0</v>
      </c>
      <c r="AM287" s="83" t="b">
        <f t="shared" si="91"/>
        <v>1</v>
      </c>
      <c r="AN287" s="47" t="str">
        <f t="shared" si="86"/>
        <v>Outer</v>
      </c>
      <c r="AO287" s="48" t="str">
        <f t="shared" si="87"/>
        <v>0.6-0.7</v>
      </c>
      <c r="AP287" s="49" t="str">
        <f t="shared" si="92"/>
        <v>23-24</v>
      </c>
      <c r="AQ287" s="49" t="str">
        <f t="shared" si="93"/>
        <v>Nov</v>
      </c>
      <c r="AR287" s="48" t="str">
        <f t="shared" si="94"/>
        <v>205-215</v>
      </c>
      <c r="AS287" s="49" t="str">
        <f t="shared" si="88"/>
        <v>HWS-LTI</v>
      </c>
    </row>
    <row r="288" spans="5:45" x14ac:dyDescent="0.3">
      <c r="E288" s="15">
        <v>40875.972222222219</v>
      </c>
      <c r="F288" s="21">
        <v>9</v>
      </c>
      <c r="G288" s="21">
        <v>667.00001525878952</v>
      </c>
      <c r="H288" s="42">
        <v>1.1870865471516823</v>
      </c>
      <c r="I288" s="35">
        <v>207.2</v>
      </c>
      <c r="J288" s="43">
        <v>7.2222222222222229E-2</v>
      </c>
      <c r="K288" s="44">
        <v>0.28777658110832871</v>
      </c>
      <c r="L288" s="26">
        <f t="shared" si="76"/>
        <v>8.9061760222833435</v>
      </c>
      <c r="M288" s="26">
        <f t="shared" si="77"/>
        <v>0.73452819012334636</v>
      </c>
      <c r="N288" s="96">
        <f t="shared" si="78"/>
        <v>9</v>
      </c>
      <c r="O288" s="26">
        <f t="shared" si="79"/>
        <v>0.89708498952278559</v>
      </c>
      <c r="P288" s="3">
        <f>IF(L288&gt;'Power Curve'!$C$37,0,INDEX(Ci,$N288,1)*POWER(1-O288,3)+INDEX(Ci,$N288,2)*3*O288*POWER(1-O288,2)+INDEX(Ci,$N288,3)*3*POWER(O288,2)*(1-O288)+INDEX(Ci,$N288,4)*POWER(O288,3))</f>
        <v>1164.4971512332268</v>
      </c>
      <c r="Q288" s="3">
        <f>MAX(0,MIN(P288-V288+W288,'Power Curve'!$C$39))</f>
        <v>1148.7349470928548</v>
      </c>
      <c r="R288" s="3">
        <f t="shared" si="80"/>
        <v>667.00001525878952</v>
      </c>
      <c r="S288" s="3">
        <f t="shared" si="81"/>
        <v>481.73493183406526</v>
      </c>
      <c r="T288" s="3">
        <f t="shared" si="82"/>
        <v>481.73493183406526</v>
      </c>
      <c r="V288" s="37">
        <f t="array" ref="V288">SUM(_xlfn.NORM.DIST($AD$3:$AD$1003,$L288,$AA288,FALSE)*WindSpeedStep*$AE$3:$AE$1003)/AG288</f>
        <v>1173.9731743676589</v>
      </c>
      <c r="W288" s="37">
        <f t="array" ref="W288">SUM(_xlfn.NORM.DIST($AD$3:$AD$1003,$L288,$AB288,FALSE)*WindSpeedStep*$AE$3:$AE$1003)/AH288</f>
        <v>1158.2109702272869</v>
      </c>
      <c r="Y288" s="1">
        <f t="shared" si="83"/>
        <v>8</v>
      </c>
      <c r="Z288" s="99">
        <f>IF(L288&lt;'Power Curve'!$P$28,'Power Curve'!$Q$28,IF(L288&gt;'Power Curve'!$P$29,'Power Curve'!$Q$29,INDEX(ReferenceTurbulence,Y288)+(L288-INDEX(ReferenceTurbulenceWindSpeed,Y288))*(INDEX(ReferenceTurbulence,Y288+1)-INDEX(ReferenceTurbulence,Y288))/(INDEX(ReferenceTurbulenceWindSpeed,Y288+1)-INDEX(ReferenceTurbulenceWindSpeed,Y288))))</f>
        <v>0.12042732894853761</v>
      </c>
      <c r="AA288" s="100">
        <f t="shared" si="89"/>
        <v>1.0725469895090944</v>
      </c>
      <c r="AB288" s="29">
        <f t="shared" si="90"/>
        <v>0.64322382383157484</v>
      </c>
      <c r="AD288" s="29">
        <f>'Zero Turbulence Curve'!F287</f>
        <v>28.500000000000135</v>
      </c>
      <c r="AE288" s="29">
        <f>'Zero Turbulence Curve'!G287</f>
        <v>1989.4717126307078</v>
      </c>
      <c r="AF288" s="39"/>
      <c r="AG288" s="40">
        <f t="array" ref="AG288">SUM(_xlfn.NORM.DIST($AD$3:$AD$1003,$F288,$AA288,FALSE)*WindSpeedStep)</f>
        <v>1.0000000000000036</v>
      </c>
      <c r="AH288" s="40">
        <f t="array" ref="AH288">SUM(_xlfn.NORM.DIST($AD$3:$AD$1003,$F288,$AB288,FALSE)*WindSpeedStep)</f>
        <v>1.000000000000004</v>
      </c>
      <c r="AJ288" s="47">
        <f t="shared" si="84"/>
        <v>9</v>
      </c>
      <c r="AK288" s="83" t="b">
        <f>COUNTIF('Power Curve'!$D$2:$D$31,AJ288)&gt;0</f>
        <v>1</v>
      </c>
      <c r="AL288" s="83" t="b">
        <f t="shared" si="85"/>
        <v>0</v>
      </c>
      <c r="AM288" s="83" t="b">
        <f t="shared" si="91"/>
        <v>1</v>
      </c>
      <c r="AN288" s="47" t="str">
        <f t="shared" si="86"/>
        <v>Outer</v>
      </c>
      <c r="AO288" s="48" t="str">
        <f t="shared" si="87"/>
        <v>0.7-0.8</v>
      </c>
      <c r="AP288" s="49" t="str">
        <f t="shared" si="92"/>
        <v>23-24</v>
      </c>
      <c r="AQ288" s="49" t="str">
        <f t="shared" si="93"/>
        <v>Nov</v>
      </c>
      <c r="AR288" s="48" t="str">
        <f t="shared" si="94"/>
        <v>205-215</v>
      </c>
      <c r="AS288" s="49" t="str">
        <f t="shared" si="88"/>
        <v>HWS-LTI</v>
      </c>
    </row>
    <row r="289" spans="5:45" x14ac:dyDescent="0.3">
      <c r="E289" s="15">
        <v>40877.930555555555</v>
      </c>
      <c r="F289" s="21">
        <v>9.8000000000000007</v>
      </c>
      <c r="G289" s="21">
        <v>928.31001281738327</v>
      </c>
      <c r="H289" s="42">
        <v>1.1832239573138568</v>
      </c>
      <c r="I289" s="35">
        <v>207.5</v>
      </c>
      <c r="J289" s="43">
        <v>9.1836734693877542E-2</v>
      </c>
      <c r="K289" s="44">
        <v>0.37115618803317435</v>
      </c>
      <c r="L289" s="26">
        <f t="shared" si="76"/>
        <v>9.6873062813312174</v>
      </c>
      <c r="M289" s="26">
        <f t="shared" si="77"/>
        <v>0.85525438969485434</v>
      </c>
      <c r="N289" s="96">
        <f t="shared" si="78"/>
        <v>10</v>
      </c>
      <c r="O289" s="26">
        <f t="shared" si="79"/>
        <v>0.72084943163495918</v>
      </c>
      <c r="P289" s="3">
        <f>IF(L289&gt;'Power Curve'!$C$37,0,INDEX(Ci,$N289,1)*POWER(1-O289,3)+INDEX(Ci,$N289,2)*3*O289*POWER(1-O289,2)+INDEX(Ci,$N289,3)*3*POWER(O289,2)*(1-O289)+INDEX(Ci,$N289,4)*POWER(O289,3))</f>
        <v>1435.8976029106948</v>
      </c>
      <c r="Q289" s="3">
        <f>MAX(0,MIN(P289-V289+W289,'Power Curve'!$C$39))</f>
        <v>1449.1813747396172</v>
      </c>
      <c r="R289" s="3">
        <f t="shared" si="80"/>
        <v>928.31001281738327</v>
      </c>
      <c r="S289" s="3">
        <f t="shared" si="81"/>
        <v>520.87136192223397</v>
      </c>
      <c r="T289" s="3">
        <f t="shared" si="82"/>
        <v>520.87136192223397</v>
      </c>
      <c r="V289" s="37">
        <f t="array" ref="V289">SUM(_xlfn.NORM.DIST($AD$3:$AD$1003,$L289,$AA289,FALSE)*WindSpeedStep*$AE$3:$AE$1003)/AG289</f>
        <v>1436.0644524256561</v>
      </c>
      <c r="W289" s="37">
        <f t="array" ref="W289">SUM(_xlfn.NORM.DIST($AD$3:$AD$1003,$L289,$AB289,FALSE)*WindSpeedStep*$AE$3:$AE$1003)/AH289</f>
        <v>1449.3482242545786</v>
      </c>
      <c r="Y289" s="1">
        <f t="shared" si="83"/>
        <v>9</v>
      </c>
      <c r="Z289" s="99">
        <f>IF(L289&lt;'Power Curve'!$P$28,'Power Curve'!$Q$28,IF(L289&gt;'Power Curve'!$P$29,'Power Curve'!$Q$29,INDEX(ReferenceTurbulence,Y289)+(L289-INDEX(ReferenceTurbulenceWindSpeed,Y289))*(INDEX(ReferenceTurbulence,Y289+1)-INDEX(ReferenceTurbulence,Y289))/(INDEX(ReferenceTurbulenceWindSpeed,Y289+1)-INDEX(ReferenceTurbulenceWindSpeed,Y289))))</f>
        <v>0.12016739680145287</v>
      </c>
      <c r="AA289" s="100">
        <f t="shared" si="89"/>
        <v>1.1640983778459353</v>
      </c>
      <c r="AB289" s="29">
        <f t="shared" si="90"/>
        <v>0.88965057685694848</v>
      </c>
      <c r="AD289" s="29">
        <f>'Zero Turbulence Curve'!F288</f>
        <v>28.600000000000136</v>
      </c>
      <c r="AE289" s="29">
        <f>'Zero Turbulence Curve'!G288</f>
        <v>1989.4717126307078</v>
      </c>
      <c r="AF289" s="39"/>
      <c r="AG289" s="40">
        <f t="array" ref="AG289">SUM(_xlfn.NORM.DIST($AD$3:$AD$1003,$F289,$AA289,FALSE)*WindSpeedStep)</f>
        <v>1.0000000000000033</v>
      </c>
      <c r="AH289" s="40">
        <f t="array" ref="AH289">SUM(_xlfn.NORM.DIST($AD$3:$AD$1003,$F289,$AB289,FALSE)*WindSpeedStep)</f>
        <v>1.0000000000000036</v>
      </c>
      <c r="AJ289" s="47">
        <f t="shared" si="84"/>
        <v>10</v>
      </c>
      <c r="AK289" s="83" t="b">
        <f>COUNTIF('Power Curve'!$D$2:$D$31,AJ289)&gt;0</f>
        <v>1</v>
      </c>
      <c r="AL289" s="83" t="b">
        <f t="shared" si="85"/>
        <v>0</v>
      </c>
      <c r="AM289" s="83" t="b">
        <f t="shared" si="91"/>
        <v>1</v>
      </c>
      <c r="AN289" s="47" t="str">
        <f t="shared" si="86"/>
        <v>Outer</v>
      </c>
      <c r="AO289" s="48" t="str">
        <f t="shared" si="87"/>
        <v>0.8-0.9</v>
      </c>
      <c r="AP289" s="49" t="str">
        <f t="shared" si="92"/>
        <v>22-23</v>
      </c>
      <c r="AQ289" s="49" t="str">
        <f t="shared" si="93"/>
        <v>Nov</v>
      </c>
      <c r="AR289" s="48" t="str">
        <f t="shared" si="94"/>
        <v>205-215</v>
      </c>
      <c r="AS289" s="49" t="str">
        <f t="shared" si="88"/>
        <v>HWS-LTI</v>
      </c>
    </row>
    <row r="290" spans="5:45" x14ac:dyDescent="0.3">
      <c r="E290" s="15">
        <v>40877.9375</v>
      </c>
      <c r="F290" s="21">
        <v>10.56</v>
      </c>
      <c r="G290" s="21">
        <v>1122.3800277709936</v>
      </c>
      <c r="H290" s="42">
        <v>1.1834697623568149</v>
      </c>
      <c r="I290" s="35">
        <v>205.3</v>
      </c>
      <c r="J290" s="43">
        <v>9.2803030303030304E-2</v>
      </c>
      <c r="K290" s="44">
        <v>0.35544658938469459</v>
      </c>
      <c r="L290" s="26">
        <f t="shared" si="76"/>
        <v>10.439289560529106</v>
      </c>
      <c r="M290" s="26">
        <f t="shared" si="77"/>
        <v>0.9714758295729341</v>
      </c>
      <c r="N290" s="96">
        <f t="shared" si="78"/>
        <v>11</v>
      </c>
      <c r="O290" s="26">
        <f t="shared" si="79"/>
        <v>0.47492757248665163</v>
      </c>
      <c r="P290" s="3">
        <f>IF(L290&gt;'Power Curve'!$C$37,0,INDEX(Ci,$N290,1)*POWER(1-O290,3)+INDEX(Ci,$N290,2)*3*O290*POWER(1-O290,2)+INDEX(Ci,$N290,3)*3*POWER(O290,2)*(1-O290)+INDEX(Ci,$N290,4)*POWER(O290,3))</f>
        <v>1655.3556062335879</v>
      </c>
      <c r="Q290" s="3">
        <f>MAX(0,MIN(P290-V290+W290,'Power Curve'!$C$39))</f>
        <v>1691.7014158686411</v>
      </c>
      <c r="R290" s="3">
        <f t="shared" si="80"/>
        <v>1122.3800277709936</v>
      </c>
      <c r="S290" s="3">
        <f t="shared" si="81"/>
        <v>569.32138809764751</v>
      </c>
      <c r="T290" s="3">
        <f t="shared" si="82"/>
        <v>569.32138809764751</v>
      </c>
      <c r="V290" s="37">
        <f t="array" ref="V290">SUM(_xlfn.NORM.DIST($AD$3:$AD$1003,$L290,$AA290,FALSE)*WindSpeedStep*$AE$3:$AE$1003)/AG290</f>
        <v>1647.7140276992293</v>
      </c>
      <c r="W290" s="37">
        <f t="array" ref="W290">SUM(_xlfn.NORM.DIST($AD$3:$AD$1003,$L290,$AB290,FALSE)*WindSpeedStep*$AE$3:$AE$1003)/AH290</f>
        <v>1684.0598373342825</v>
      </c>
      <c r="Y290" s="1">
        <f t="shared" si="83"/>
        <v>10</v>
      </c>
      <c r="Z290" s="99">
        <f>IF(L290&lt;'Power Curve'!$P$28,'Power Curve'!$Q$28,IF(L290&gt;'Power Curve'!$P$29,'Power Curve'!$Q$29,INDEX(ReferenceTurbulence,Y290)+(L290-INDEX(ReferenceTurbulenceWindSpeed,Y290))*(INDEX(ReferenceTurbulence,Y290+1)-INDEX(ReferenceTurbulence,Y290))/(INDEX(ReferenceTurbulenceWindSpeed,Y290+1)-INDEX(ReferenceTurbulenceWindSpeed,Y290))))</f>
        <v>0.12000845588140488</v>
      </c>
      <c r="AA290" s="100">
        <f t="shared" si="89"/>
        <v>1.2528030206579679</v>
      </c>
      <c r="AB290" s="29">
        <f t="shared" si="90"/>
        <v>0.96879770542789057</v>
      </c>
      <c r="AD290" s="29">
        <f>'Zero Turbulence Curve'!F289</f>
        <v>28.700000000000138</v>
      </c>
      <c r="AE290" s="29">
        <f>'Zero Turbulence Curve'!G289</f>
        <v>1989.4717126307078</v>
      </c>
      <c r="AF290" s="39"/>
      <c r="AG290" s="40">
        <f t="array" ref="AG290">SUM(_xlfn.NORM.DIST($AD$3:$AD$1003,$F290,$AA290,FALSE)*WindSpeedStep)</f>
        <v>1.0000000000000033</v>
      </c>
      <c r="AH290" s="40">
        <f t="array" ref="AH290">SUM(_xlfn.NORM.DIST($AD$3:$AD$1003,$F290,$AB290,FALSE)*WindSpeedStep)</f>
        <v>1.0000000000000033</v>
      </c>
      <c r="AJ290" s="47">
        <f t="shared" si="84"/>
        <v>10</v>
      </c>
      <c r="AK290" s="83" t="b">
        <f>COUNTIF('Power Curve'!$D$2:$D$31,AJ290)&gt;0</f>
        <v>1</v>
      </c>
      <c r="AL290" s="83" t="b">
        <f t="shared" si="85"/>
        <v>0</v>
      </c>
      <c r="AM290" s="83" t="b">
        <f t="shared" si="91"/>
        <v>1</v>
      </c>
      <c r="AN290" s="47" t="str">
        <f t="shared" si="86"/>
        <v>Outer</v>
      </c>
      <c r="AO290" s="48" t="str">
        <f t="shared" si="87"/>
        <v>0.9-1.0</v>
      </c>
      <c r="AP290" s="49" t="str">
        <f t="shared" si="92"/>
        <v>22-23</v>
      </c>
      <c r="AQ290" s="49" t="str">
        <f t="shared" si="93"/>
        <v>Nov</v>
      </c>
      <c r="AR290" s="48" t="str">
        <f t="shared" si="94"/>
        <v>205-215</v>
      </c>
      <c r="AS290" s="49" t="str">
        <f t="shared" si="88"/>
        <v>HWS-LTI</v>
      </c>
    </row>
    <row r="291" spans="5:45" x14ac:dyDescent="0.3">
      <c r="E291" s="15">
        <v>40877.944444444445</v>
      </c>
      <c r="F291" s="21">
        <v>10.75</v>
      </c>
      <c r="G291" s="21">
        <v>845.28002357482956</v>
      </c>
      <c r="H291" s="42">
        <v>1.1822503640143254</v>
      </c>
      <c r="I291" s="35">
        <v>210</v>
      </c>
      <c r="J291" s="43">
        <v>0.08</v>
      </c>
      <c r="K291" s="44">
        <v>0.40915924485083305</v>
      </c>
      <c r="L291" s="26">
        <f t="shared" si="76"/>
        <v>10.62346651848155</v>
      </c>
      <c r="M291" s="26">
        <f t="shared" si="77"/>
        <v>0.99994097213359023</v>
      </c>
      <c r="N291" s="96">
        <f t="shared" si="78"/>
        <v>11</v>
      </c>
      <c r="O291" s="26">
        <f t="shared" si="79"/>
        <v>0.65367237044231541</v>
      </c>
      <c r="P291" s="3">
        <f>IF(L291&gt;'Power Curve'!$C$37,0,INDEX(Ci,$N291,1)*POWER(1-O291,3)+INDEX(Ci,$N291,2)*3*O291*POWER(1-O291,2)+INDEX(Ci,$N291,3)*3*POWER(O291,2)*(1-O291)+INDEX(Ci,$N291,4)*POWER(O291,3))</f>
        <v>1701.4390765830374</v>
      </c>
      <c r="Q291" s="3">
        <f>MAX(0,MIN(P291-V291+W291,'Power Curve'!$C$39))</f>
        <v>1760.6967382196312</v>
      </c>
      <c r="R291" s="3">
        <f t="shared" si="80"/>
        <v>845.28002357482956</v>
      </c>
      <c r="S291" s="3">
        <f t="shared" si="81"/>
        <v>915.41671464480169</v>
      </c>
      <c r="T291" s="3">
        <f t="shared" si="82"/>
        <v>915.41671464480169</v>
      </c>
      <c r="V291" s="37">
        <f t="array" ref="V291">SUM(_xlfn.NORM.DIST($AD$3:$AD$1003,$L291,$AA291,FALSE)*WindSpeedStep*$AE$3:$AE$1003)/AG291</f>
        <v>1690.1011925319797</v>
      </c>
      <c r="W291" s="37">
        <f t="array" ref="W291">SUM(_xlfn.NORM.DIST($AD$3:$AD$1003,$L291,$AB291,FALSE)*WindSpeedStep*$AE$3:$AE$1003)/AH291</f>
        <v>1749.3588541685735</v>
      </c>
      <c r="Y291" s="1">
        <f t="shared" si="83"/>
        <v>10</v>
      </c>
      <c r="Z291" s="99">
        <f>IF(L291&lt;'Power Curve'!$P$28,'Power Curve'!$Q$28,IF(L291&gt;'Power Curve'!$P$29,'Power Curve'!$Q$29,INDEX(ReferenceTurbulence,Y291)+(L291-INDEX(ReferenceTurbulenceWindSpeed,Y291))*(INDEX(ReferenceTurbulence,Y291+1)-INDEX(ReferenceTurbulence,Y291))/(INDEX(ReferenceTurbulenceWindSpeed,Y291+1)-INDEX(ReferenceTurbulenceWindSpeed,Y291))))</f>
        <v>0.12000376054386047</v>
      </c>
      <c r="AA291" s="100">
        <f t="shared" si="89"/>
        <v>1.2748559322295789</v>
      </c>
      <c r="AB291" s="29">
        <f t="shared" si="90"/>
        <v>0.84987732147852402</v>
      </c>
      <c r="AD291" s="29">
        <f>'Zero Turbulence Curve'!F290</f>
        <v>28.800000000000139</v>
      </c>
      <c r="AE291" s="29">
        <f>'Zero Turbulence Curve'!G290</f>
        <v>1989.4717126307078</v>
      </c>
      <c r="AF291" s="39"/>
      <c r="AG291" s="40">
        <f t="array" ref="AG291">SUM(_xlfn.NORM.DIST($AD$3:$AD$1003,$F291,$AA291,FALSE)*WindSpeedStep)</f>
        <v>1.0000000000000031</v>
      </c>
      <c r="AH291" s="40">
        <f t="array" ref="AH291">SUM(_xlfn.NORM.DIST($AD$3:$AD$1003,$F291,$AB291,FALSE)*WindSpeedStep)</f>
        <v>1.0000000000000033</v>
      </c>
      <c r="AJ291" s="47">
        <f t="shared" si="84"/>
        <v>11</v>
      </c>
      <c r="AK291" s="83" t="b">
        <f>COUNTIF('Power Curve'!$D$2:$D$31,AJ291)&gt;0</f>
        <v>1</v>
      </c>
      <c r="AL291" s="83" t="b">
        <f t="shared" si="85"/>
        <v>0</v>
      </c>
      <c r="AM291" s="83" t="b">
        <f t="shared" si="91"/>
        <v>1</v>
      </c>
      <c r="AN291" s="47" t="str">
        <f t="shared" si="86"/>
        <v>Outer</v>
      </c>
      <c r="AO291" s="48" t="str">
        <f t="shared" si="87"/>
        <v>0.9-1.0</v>
      </c>
      <c r="AP291" s="49" t="str">
        <f t="shared" si="92"/>
        <v>22-23</v>
      </c>
      <c r="AQ291" s="49" t="str">
        <f t="shared" si="93"/>
        <v>Nov</v>
      </c>
      <c r="AR291" s="48" t="str">
        <f t="shared" si="94"/>
        <v>205-215</v>
      </c>
      <c r="AS291" s="49" t="str">
        <f t="shared" si="88"/>
        <v>HWS-LTI</v>
      </c>
    </row>
    <row r="292" spans="5:45" x14ac:dyDescent="0.3">
      <c r="E292" s="15">
        <v>40877.951388888891</v>
      </c>
      <c r="F292" s="21">
        <v>9.94</v>
      </c>
      <c r="G292" s="21">
        <v>1102.9099884033253</v>
      </c>
      <c r="H292" s="42">
        <v>1.1830339746652807</v>
      </c>
      <c r="I292" s="35">
        <v>204.3</v>
      </c>
      <c r="J292" s="43">
        <v>8.8531187122736429E-2</v>
      </c>
      <c r="K292" s="44">
        <v>0.27708052873757366</v>
      </c>
      <c r="L292" s="26">
        <f t="shared" si="76"/>
        <v>9.8251704599928562</v>
      </c>
      <c r="M292" s="26">
        <f t="shared" si="77"/>
        <v>0.87656174292318068</v>
      </c>
      <c r="N292" s="96">
        <f t="shared" si="78"/>
        <v>10</v>
      </c>
      <c r="O292" s="26">
        <f t="shared" si="79"/>
        <v>0.86739011958169943</v>
      </c>
      <c r="P292" s="3">
        <f>IF(L292&gt;'Power Curve'!$C$37,0,INDEX(Ci,$N292,1)*POWER(1-O292,3)+INDEX(Ci,$N292,2)*3*O292*POWER(1-O292,2)+INDEX(Ci,$N292,3)*3*POWER(O292,2)*(1-O292)+INDEX(Ci,$N292,4)*POWER(O292,3))</f>
        <v>1481.1318657695153</v>
      </c>
      <c r="Q292" s="3">
        <f>MAX(0,MIN(P292-V292+W292,'Power Curve'!$C$39))</f>
        <v>1501.1252125013646</v>
      </c>
      <c r="R292" s="3">
        <f t="shared" si="80"/>
        <v>1102.9099884033253</v>
      </c>
      <c r="S292" s="3">
        <f t="shared" si="81"/>
        <v>398.21522409803924</v>
      </c>
      <c r="T292" s="3">
        <f t="shared" si="82"/>
        <v>398.21522409803924</v>
      </c>
      <c r="V292" s="37">
        <f t="array" ref="V292">SUM(_xlfn.NORM.DIST($AD$3:$AD$1003,$L292,$AA292,FALSE)*WindSpeedStep*$AE$3:$AE$1003)/AG292</f>
        <v>1478.9838292612408</v>
      </c>
      <c r="W292" s="37">
        <f t="array" ref="W292">SUM(_xlfn.NORM.DIST($AD$3:$AD$1003,$L292,$AB292,FALSE)*WindSpeedStep*$AE$3:$AE$1003)/AH292</f>
        <v>1498.97717599309</v>
      </c>
      <c r="Y292" s="1">
        <f t="shared" si="83"/>
        <v>9</v>
      </c>
      <c r="Z292" s="99">
        <f>IF(L292&lt;'Power Curve'!$P$28,'Power Curve'!$Q$28,IF(L292&gt;'Power Curve'!$P$29,'Power Curve'!$Q$29,INDEX(ReferenceTurbulence,Y292)+(L292-INDEX(ReferenceTurbulenceWindSpeed,Y292))*(INDEX(ReferenceTurbulence,Y292+1)-INDEX(ReferenceTurbulence,Y292))/(INDEX(ReferenceTurbulenceWindSpeed,Y292+1)-INDEX(ReferenceTurbulenceWindSpeed,Y292))))</f>
        <v>0.12009050950860717</v>
      </c>
      <c r="AA292" s="100">
        <f t="shared" si="89"/>
        <v>1.1799097265494585</v>
      </c>
      <c r="AB292" s="29">
        <f t="shared" si="90"/>
        <v>0.86983400450640991</v>
      </c>
      <c r="AD292" s="29">
        <f>'Zero Turbulence Curve'!F291</f>
        <v>28.900000000000141</v>
      </c>
      <c r="AE292" s="29">
        <f>'Zero Turbulence Curve'!G291</f>
        <v>1989.4717126307078</v>
      </c>
      <c r="AF292" s="39"/>
      <c r="AG292" s="40">
        <f t="array" ref="AG292">SUM(_xlfn.NORM.DIST($AD$3:$AD$1003,$F292,$AA292,FALSE)*WindSpeedStep)</f>
        <v>1.0000000000000031</v>
      </c>
      <c r="AH292" s="40">
        <f t="array" ref="AH292">SUM(_xlfn.NORM.DIST($AD$3:$AD$1003,$F292,$AB292,FALSE)*WindSpeedStep)</f>
        <v>1.0000000000000038</v>
      </c>
      <c r="AJ292" s="47">
        <f t="shared" si="84"/>
        <v>10</v>
      </c>
      <c r="AK292" s="83" t="b">
        <f>COUNTIF('Power Curve'!$D$2:$D$31,AJ292)&gt;0</f>
        <v>1</v>
      </c>
      <c r="AL292" s="83" t="b">
        <f t="shared" si="85"/>
        <v>0</v>
      </c>
      <c r="AM292" s="83" t="b">
        <f t="shared" si="91"/>
        <v>1</v>
      </c>
      <c r="AN292" s="47" t="str">
        <f t="shared" si="86"/>
        <v>Outer</v>
      </c>
      <c r="AO292" s="48" t="str">
        <f t="shared" si="87"/>
        <v>0.8-0.9</v>
      </c>
      <c r="AP292" s="49" t="str">
        <f t="shared" si="92"/>
        <v>22-23</v>
      </c>
      <c r="AQ292" s="49" t="str">
        <f t="shared" si="93"/>
        <v>Nov</v>
      </c>
      <c r="AR292" s="48" t="str">
        <f t="shared" si="94"/>
        <v>195-205</v>
      </c>
      <c r="AS292" s="49" t="str">
        <f t="shared" si="88"/>
        <v>HWS-LTI</v>
      </c>
    </row>
    <row r="293" spans="5:45" x14ac:dyDescent="0.3">
      <c r="E293" s="15">
        <v>40877.958333333336</v>
      </c>
      <c r="F293" s="21">
        <v>10.86</v>
      </c>
      <c r="G293" s="21">
        <v>1464.3600158691411</v>
      </c>
      <c r="H293" s="42">
        <v>1.1832361248543641</v>
      </c>
      <c r="I293" s="35">
        <v>204.3</v>
      </c>
      <c r="J293" s="43">
        <v>9.3922651933701667E-2</v>
      </c>
      <c r="K293" s="44">
        <v>0.29833115411418371</v>
      </c>
      <c r="L293" s="26">
        <f t="shared" si="76"/>
        <v>10.735153758373489</v>
      </c>
      <c r="M293" s="26">
        <f t="shared" si="77"/>
        <v>1.0172025950916104</v>
      </c>
      <c r="N293" s="96">
        <f t="shared" si="78"/>
        <v>11</v>
      </c>
      <c r="O293" s="26">
        <f t="shared" si="79"/>
        <v>0.76206547971424288</v>
      </c>
      <c r="P293" s="3">
        <f>IF(L293&gt;'Power Curve'!$C$37,0,INDEX(Ci,$N293,1)*POWER(1-O293,3)+INDEX(Ci,$N293,2)*3*O293*POWER(1-O293,2)+INDEX(Ci,$N293,3)*3*POWER(O293,2)*(1-O293)+INDEX(Ci,$N293,4)*POWER(O293,3))</f>
        <v>1727.145105186929</v>
      </c>
      <c r="Q293" s="3">
        <f>MAX(0,MIN(P293-V293+W293,'Power Curve'!$C$39))</f>
        <v>1767.3033296611829</v>
      </c>
      <c r="R293" s="3">
        <f t="shared" si="80"/>
        <v>1464.3600158691411</v>
      </c>
      <c r="S293" s="3">
        <f t="shared" si="81"/>
        <v>302.94331379204186</v>
      </c>
      <c r="T293" s="3">
        <f t="shared" si="82"/>
        <v>302.94331379204186</v>
      </c>
      <c r="V293" s="37">
        <f t="array" ref="V293">SUM(_xlfn.NORM.DIST($AD$3:$AD$1003,$L293,$AA293,FALSE)*WindSpeedStep*$AE$3:$AE$1003)/AG293</f>
        <v>1713.8602033710376</v>
      </c>
      <c r="W293" s="37">
        <f t="array" ref="W293">SUM(_xlfn.NORM.DIST($AD$3:$AD$1003,$L293,$AB293,FALSE)*WindSpeedStep*$AE$3:$AE$1003)/AH293</f>
        <v>1754.0184278452916</v>
      </c>
      <c r="Y293" s="1">
        <f t="shared" si="83"/>
        <v>10</v>
      </c>
      <c r="Z293" s="99">
        <f>IF(L293&lt;'Power Curve'!$P$28,'Power Curve'!$Q$28,IF(L293&gt;'Power Curve'!$P$29,'Power Curve'!$Q$29,INDEX(ReferenceTurbulence,Y293)+(L293-INDEX(ReferenceTurbulenceWindSpeed,Y293))*(INDEX(ReferenceTurbulence,Y293+1)-INDEX(ReferenceTurbulence,Y293))/(INDEX(ReferenceTurbulenceWindSpeed,Y293+1)-INDEX(ReferenceTurbulenceWindSpeed,Y293))))</f>
        <v>0.1200009132317074</v>
      </c>
      <c r="AA293" s="100">
        <f t="shared" si="89"/>
        <v>1.2882282546876147</v>
      </c>
      <c r="AB293" s="29">
        <f t="shared" si="90"/>
        <v>1.0082741099024826</v>
      </c>
      <c r="AD293" s="29">
        <f>'Zero Turbulence Curve'!F292</f>
        <v>29.000000000000142</v>
      </c>
      <c r="AE293" s="29">
        <f>'Zero Turbulence Curve'!G292</f>
        <v>1989.4717126307078</v>
      </c>
      <c r="AF293" s="39"/>
      <c r="AG293" s="40">
        <f t="array" ref="AG293">SUM(_xlfn.NORM.DIST($AD$3:$AD$1003,$F293,$AA293,FALSE)*WindSpeedStep)</f>
        <v>1.000000000000004</v>
      </c>
      <c r="AH293" s="40">
        <f t="array" ref="AH293">SUM(_xlfn.NORM.DIST($AD$3:$AD$1003,$F293,$AB293,FALSE)*WindSpeedStep)</f>
        <v>1.0000000000000033</v>
      </c>
      <c r="AJ293" s="47">
        <f t="shared" si="84"/>
        <v>11</v>
      </c>
      <c r="AK293" s="83" t="b">
        <f>COUNTIF('Power Curve'!$D$2:$D$31,AJ293)&gt;0</f>
        <v>1</v>
      </c>
      <c r="AL293" s="83" t="b">
        <f t="shared" si="85"/>
        <v>0</v>
      </c>
      <c r="AM293" s="83" t="b">
        <f t="shared" si="91"/>
        <v>1</v>
      </c>
      <c r="AN293" s="47" t="str">
        <f t="shared" si="86"/>
        <v>Outer</v>
      </c>
      <c r="AO293" s="48" t="str">
        <f t="shared" si="87"/>
        <v>1.0-1.1</v>
      </c>
      <c r="AP293" s="49" t="str">
        <f t="shared" si="92"/>
        <v>23-24</v>
      </c>
      <c r="AQ293" s="49" t="str">
        <f t="shared" si="93"/>
        <v>Nov</v>
      </c>
      <c r="AR293" s="48" t="str">
        <f t="shared" si="94"/>
        <v>195-205</v>
      </c>
      <c r="AS293" s="49" t="str">
        <f t="shared" si="88"/>
        <v>HWS-LTI</v>
      </c>
    </row>
    <row r="294" spans="5:45" x14ac:dyDescent="0.3">
      <c r="E294" s="15">
        <v>40877.965277777781</v>
      </c>
      <c r="F294" s="21">
        <v>11.5</v>
      </c>
      <c r="G294" s="21">
        <v>1603.690002441406</v>
      </c>
      <c r="H294" s="42">
        <v>1.1823925900219274</v>
      </c>
      <c r="I294" s="35">
        <v>206.5</v>
      </c>
      <c r="J294" s="43">
        <v>7.2173913043478255E-2</v>
      </c>
      <c r="K294" s="44">
        <v>0.3765981411090133</v>
      </c>
      <c r="L294" s="26">
        <f t="shared" si="76"/>
        <v>11.365094309030313</v>
      </c>
      <c r="M294" s="26">
        <f t="shared" si="77"/>
        <v>1.1145619378592044</v>
      </c>
      <c r="N294" s="96">
        <f t="shared" si="78"/>
        <v>12</v>
      </c>
      <c r="O294" s="26">
        <f t="shared" si="79"/>
        <v>0.37061702224729431</v>
      </c>
      <c r="P294" s="3">
        <f>IF(L294&gt;'Power Curve'!$C$37,0,INDEX(Ci,$N294,1)*POWER(1-O294,3)+INDEX(Ci,$N294,2)*3*O294*POWER(1-O294,2)+INDEX(Ci,$N294,3)*3*POWER(O294,2)*(1-O294)+INDEX(Ci,$N294,4)*POWER(O294,3))</f>
        <v>1841.4937896984472</v>
      </c>
      <c r="Q294" s="3">
        <f>MAX(0,MIN(P294-V294+W294,'Power Curve'!$C$39))</f>
        <v>1916.1850612770138</v>
      </c>
      <c r="R294" s="3">
        <f t="shared" si="80"/>
        <v>1603.690002441406</v>
      </c>
      <c r="S294" s="3">
        <f t="shared" si="81"/>
        <v>312.49505883560778</v>
      </c>
      <c r="T294" s="3">
        <f t="shared" si="82"/>
        <v>312.49505883560778</v>
      </c>
      <c r="V294" s="37">
        <f t="array" ref="V294">SUM(_xlfn.NORM.DIST($AD$3:$AD$1003,$L294,$AA294,FALSE)*WindSpeedStep*$AE$3:$AE$1003)/AG294</f>
        <v>1822.3904804602591</v>
      </c>
      <c r="W294" s="37">
        <f t="array" ref="W294">SUM(_xlfn.NORM.DIST($AD$3:$AD$1003,$L294,$AB294,FALSE)*WindSpeedStep*$AE$3:$AE$1003)/AH294</f>
        <v>1897.0817520388257</v>
      </c>
      <c r="Y294" s="1">
        <f t="shared" si="83"/>
        <v>11</v>
      </c>
      <c r="Z294" s="99">
        <f>IF(L294&lt;'Power Curve'!$P$28,'Power Curve'!$Q$28,IF(L294&gt;'Power Curve'!$P$29,'Power Curve'!$Q$29,INDEX(ReferenceTurbulence,Y294)+(L294-INDEX(ReferenceTurbulenceWindSpeed,Y294))*(INDEX(ReferenceTurbulence,Y294+1)-INDEX(ReferenceTurbulence,Y294))/(INDEX(ReferenceTurbulenceWindSpeed,Y294+1)-INDEX(ReferenceTurbulenceWindSpeed,Y294))))</f>
        <v>0.11933127134745659</v>
      </c>
      <c r="AA294" s="100">
        <f t="shared" si="89"/>
        <v>1.3562111528803311</v>
      </c>
      <c r="AB294" s="29">
        <f t="shared" si="90"/>
        <v>0.82026332839088345</v>
      </c>
      <c r="AD294" s="29">
        <f>'Zero Turbulence Curve'!F293</f>
        <v>29.100000000000144</v>
      </c>
      <c r="AE294" s="29">
        <f>'Zero Turbulence Curve'!G293</f>
        <v>1989.4717126307078</v>
      </c>
      <c r="AF294" s="39"/>
      <c r="AG294" s="40">
        <f t="array" ref="AG294">SUM(_xlfn.NORM.DIST($AD$3:$AD$1003,$F294,$AA294,FALSE)*WindSpeedStep)</f>
        <v>1.000000000000004</v>
      </c>
      <c r="AH294" s="40">
        <f t="array" ref="AH294">SUM(_xlfn.NORM.DIST($AD$3:$AD$1003,$F294,$AB294,FALSE)*WindSpeedStep)</f>
        <v>1.0000000000000038</v>
      </c>
      <c r="AJ294" s="47">
        <f t="shared" si="84"/>
        <v>11</v>
      </c>
      <c r="AK294" s="83" t="b">
        <f>COUNTIF('Power Curve'!$D$2:$D$31,AJ294)&gt;0</f>
        <v>1</v>
      </c>
      <c r="AL294" s="83" t="b">
        <f t="shared" si="85"/>
        <v>0</v>
      </c>
      <c r="AM294" s="83" t="b">
        <f t="shared" si="91"/>
        <v>1</v>
      </c>
      <c r="AN294" s="47" t="str">
        <f t="shared" si="86"/>
        <v>Outer</v>
      </c>
      <c r="AO294" s="48" t="str">
        <f t="shared" si="87"/>
        <v>1.1-1.2</v>
      </c>
      <c r="AP294" s="49" t="str">
        <f t="shared" si="92"/>
        <v>23-24</v>
      </c>
      <c r="AQ294" s="49" t="str">
        <f t="shared" si="93"/>
        <v>Nov</v>
      </c>
      <c r="AR294" s="48" t="str">
        <f t="shared" si="94"/>
        <v>205-215</v>
      </c>
      <c r="AS294" s="49" t="str">
        <f t="shared" si="88"/>
        <v>HWS-LTI</v>
      </c>
    </row>
    <row r="295" spans="5:45" x14ac:dyDescent="0.3">
      <c r="E295" s="15">
        <v>40877.972222222219</v>
      </c>
      <c r="F295" s="21">
        <v>11.35</v>
      </c>
      <c r="G295" s="21">
        <v>1467.589988708494</v>
      </c>
      <c r="H295" s="42">
        <v>1.1833233101320828</v>
      </c>
      <c r="I295" s="35">
        <v>207.8</v>
      </c>
      <c r="J295" s="43">
        <v>8.546255506607929E-2</v>
      </c>
      <c r="K295" s="44">
        <v>0.46879070860243449</v>
      </c>
      <c r="L295" s="26">
        <f t="shared" si="76"/>
        <v>11.219796291433227</v>
      </c>
      <c r="M295" s="26">
        <f t="shared" si="77"/>
        <v>1.0921056608598323</v>
      </c>
      <c r="N295" s="96">
        <f t="shared" si="78"/>
        <v>12</v>
      </c>
      <c r="O295" s="26">
        <f t="shared" si="79"/>
        <v>0.23066533552554755</v>
      </c>
      <c r="P295" s="3">
        <f>IF(L295&gt;'Power Curve'!$C$37,0,INDEX(Ci,$N295,1)*POWER(1-O295,3)+INDEX(Ci,$N295,2)*3*O295*POWER(1-O295,2)+INDEX(Ci,$N295,3)*3*POWER(O295,2)*(1-O295)+INDEX(Ci,$N295,4)*POWER(O295,3))</f>
        <v>1817.6454617422864</v>
      </c>
      <c r="Q295" s="3">
        <f>MAX(0,MIN(P295-V295+W295,'Power Curve'!$C$39))</f>
        <v>1873.4130694735773</v>
      </c>
      <c r="R295" s="3">
        <f t="shared" si="80"/>
        <v>1467.589988708494</v>
      </c>
      <c r="S295" s="3">
        <f t="shared" si="81"/>
        <v>405.8230807650832</v>
      </c>
      <c r="T295" s="3">
        <f t="shared" si="82"/>
        <v>405.8230807650832</v>
      </c>
      <c r="V295" s="37">
        <f t="array" ref="V295">SUM(_xlfn.NORM.DIST($AD$3:$AD$1003,$L295,$AA295,FALSE)*WindSpeedStep*$AE$3:$AE$1003)/AG295</f>
        <v>1801.020025472691</v>
      </c>
      <c r="W295" s="37">
        <f t="array" ref="W295">SUM(_xlfn.NORM.DIST($AD$3:$AD$1003,$L295,$AB295,FALSE)*WindSpeedStep*$AE$3:$AE$1003)/AH295</f>
        <v>1856.7876332039818</v>
      </c>
      <c r="Y295" s="1">
        <f t="shared" si="83"/>
        <v>11</v>
      </c>
      <c r="Z295" s="99">
        <f>IF(L295&lt;'Power Curve'!$P$28,'Power Curve'!$Q$28,IF(L295&gt;'Power Curve'!$P$29,'Power Curve'!$Q$29,INDEX(ReferenceTurbulence,Y295)+(L295-INDEX(ReferenceTurbulenceWindSpeed,Y295))*(INDEX(ReferenceTurbulence,Y295+1)-INDEX(ReferenceTurbulence,Y295))/(INDEX(ReferenceTurbulenceWindSpeed,Y295+1)-INDEX(ReferenceTurbulenceWindSpeed,Y295))))</f>
        <v>0.11958178005520942</v>
      </c>
      <c r="AA295" s="100">
        <f t="shared" si="89"/>
        <v>1.3416832123864224</v>
      </c>
      <c r="AB295" s="29">
        <f t="shared" si="90"/>
        <v>0.95887245838680435</v>
      </c>
      <c r="AD295" s="29">
        <f>'Zero Turbulence Curve'!F294</f>
        <v>29.200000000000145</v>
      </c>
      <c r="AE295" s="29">
        <f>'Zero Turbulence Curve'!G294</f>
        <v>1989.4717126307078</v>
      </c>
      <c r="AF295" s="39"/>
      <c r="AG295" s="40">
        <f t="array" ref="AG295">SUM(_xlfn.NORM.DIST($AD$3:$AD$1003,$F295,$AA295,FALSE)*WindSpeedStep)</f>
        <v>1.0000000000000038</v>
      </c>
      <c r="AH295" s="40">
        <f t="array" ref="AH295">SUM(_xlfn.NORM.DIST($AD$3:$AD$1003,$F295,$AB295,FALSE)*WindSpeedStep)</f>
        <v>1.0000000000000038</v>
      </c>
      <c r="AJ295" s="47">
        <f t="shared" si="84"/>
        <v>11</v>
      </c>
      <c r="AK295" s="83" t="b">
        <f>COUNTIF('Power Curve'!$D$2:$D$31,AJ295)&gt;0</f>
        <v>1</v>
      </c>
      <c r="AL295" s="83" t="b">
        <f t="shared" si="85"/>
        <v>0</v>
      </c>
      <c r="AM295" s="83" t="b">
        <f t="shared" si="91"/>
        <v>1</v>
      </c>
      <c r="AN295" s="47" t="str">
        <f t="shared" si="86"/>
        <v>Outer</v>
      </c>
      <c r="AO295" s="48" t="str">
        <f t="shared" si="87"/>
        <v>1.0-1.1</v>
      </c>
      <c r="AP295" s="49" t="str">
        <f t="shared" si="92"/>
        <v>23-24</v>
      </c>
      <c r="AQ295" s="49" t="str">
        <f t="shared" si="93"/>
        <v>Nov</v>
      </c>
      <c r="AR295" s="48" t="str">
        <f t="shared" si="94"/>
        <v>205-215</v>
      </c>
      <c r="AS295" s="49" t="str">
        <f t="shared" si="88"/>
        <v>HWS-LTI</v>
      </c>
    </row>
    <row r="296" spans="5:45" x14ac:dyDescent="0.3">
      <c r="E296" s="15">
        <v>40877.979166666664</v>
      </c>
      <c r="F296" s="21">
        <v>9.4499999999999993</v>
      </c>
      <c r="G296" s="21">
        <v>946.4599752426152</v>
      </c>
      <c r="H296" s="42">
        <v>1.1838030594357192</v>
      </c>
      <c r="I296" s="35">
        <v>205.2</v>
      </c>
      <c r="J296" s="43">
        <v>9.1005291005291006E-2</v>
      </c>
      <c r="K296" s="44">
        <v>0.23087382755036726</v>
      </c>
      <c r="L296" s="26">
        <f t="shared" si="76"/>
        <v>9.3428547759608129</v>
      </c>
      <c r="M296" s="26">
        <f t="shared" si="77"/>
        <v>0.80201829917297229</v>
      </c>
      <c r="N296" s="96">
        <f t="shared" si="78"/>
        <v>10</v>
      </c>
      <c r="O296" s="26">
        <f t="shared" si="79"/>
        <v>0.35471980281271509</v>
      </c>
      <c r="P296" s="3">
        <f>IF(L296&gt;'Power Curve'!$C$37,0,INDEX(Ci,$N296,1)*POWER(1-O296,3)+INDEX(Ci,$N296,2)*3*O296*POWER(1-O296,2)+INDEX(Ci,$N296,3)*3*POWER(O296,2)*(1-O296)+INDEX(Ci,$N296,4)*POWER(O296,3))</f>
        <v>1314.343522580893</v>
      </c>
      <c r="Q296" s="3">
        <f>MAX(0,MIN(P296-V296+W296,'Power Curve'!$C$39))</f>
        <v>1316.2551097681167</v>
      </c>
      <c r="R296" s="3">
        <f t="shared" si="80"/>
        <v>946.4599752426152</v>
      </c>
      <c r="S296" s="3">
        <f t="shared" si="81"/>
        <v>369.79513452550145</v>
      </c>
      <c r="T296" s="3">
        <f t="shared" si="82"/>
        <v>369.79513452550145</v>
      </c>
      <c r="V296" s="37">
        <f t="array" ref="V296">SUM(_xlfn.NORM.DIST($AD$3:$AD$1003,$L296,$AA296,FALSE)*WindSpeedStep*$AE$3:$AE$1003)/AG296</f>
        <v>1323.2417713088851</v>
      </c>
      <c r="W296" s="37">
        <f t="array" ref="W296">SUM(_xlfn.NORM.DIST($AD$3:$AD$1003,$L296,$AB296,FALSE)*WindSpeedStep*$AE$3:$AE$1003)/AH296</f>
        <v>1325.1533584961087</v>
      </c>
      <c r="Y296" s="1">
        <f t="shared" si="83"/>
        <v>9</v>
      </c>
      <c r="Z296" s="99">
        <f>IF(L296&lt;'Power Curve'!$P$28,'Power Curve'!$Q$28,IF(L296&gt;'Power Curve'!$P$29,'Power Curve'!$Q$29,INDEX(ReferenceTurbulence,Y296)+(L296-INDEX(ReferenceTurbulenceWindSpeed,Y296))*(INDEX(ReferenceTurbulence,Y296+1)-INDEX(ReferenceTurbulence,Y296))/(INDEX(ReferenceTurbulenceWindSpeed,Y296+1)-INDEX(ReferenceTurbulenceWindSpeed,Y296))))</f>
        <v>0.12035949850634577</v>
      </c>
      <c r="AA296" s="100">
        <f t="shared" si="89"/>
        <v>1.124501315452261</v>
      </c>
      <c r="AB296" s="29">
        <f t="shared" si="90"/>
        <v>0.85024921770648665</v>
      </c>
      <c r="AD296" s="29">
        <f>'Zero Turbulence Curve'!F295</f>
        <v>29.300000000000146</v>
      </c>
      <c r="AE296" s="29">
        <f>'Zero Turbulence Curve'!G295</f>
        <v>1989.4717126307078</v>
      </c>
      <c r="AF296" s="39"/>
      <c r="AG296" s="40">
        <f t="array" ref="AG296">SUM(_xlfn.NORM.DIST($AD$3:$AD$1003,$F296,$AA296,FALSE)*WindSpeedStep)</f>
        <v>1.000000000000004</v>
      </c>
      <c r="AH296" s="40">
        <f t="array" ref="AH296">SUM(_xlfn.NORM.DIST($AD$3:$AD$1003,$F296,$AB296,FALSE)*WindSpeedStep)</f>
        <v>1.0000000000000038</v>
      </c>
      <c r="AJ296" s="47">
        <f t="shared" si="84"/>
        <v>9</v>
      </c>
      <c r="AK296" s="83" t="b">
        <f>COUNTIF('Power Curve'!$D$2:$D$31,AJ296)&gt;0</f>
        <v>1</v>
      </c>
      <c r="AL296" s="83" t="b">
        <f t="shared" si="85"/>
        <v>0</v>
      </c>
      <c r="AM296" s="83" t="b">
        <f t="shared" si="91"/>
        <v>1</v>
      </c>
      <c r="AN296" s="47" t="str">
        <f t="shared" si="86"/>
        <v>Outer</v>
      </c>
      <c r="AO296" s="48" t="str">
        <f t="shared" si="87"/>
        <v>0.8-0.9</v>
      </c>
      <c r="AP296" s="49" t="str">
        <f t="shared" si="92"/>
        <v>23-24</v>
      </c>
      <c r="AQ296" s="49" t="str">
        <f t="shared" si="93"/>
        <v>Nov</v>
      </c>
      <c r="AR296" s="48" t="str">
        <f t="shared" si="94"/>
        <v>205-215</v>
      </c>
      <c r="AS296" s="49" t="str">
        <f t="shared" si="88"/>
        <v>HWS-LTI</v>
      </c>
    </row>
    <row r="297" spans="5:45" x14ac:dyDescent="0.3">
      <c r="E297" s="15">
        <v>40877.986111111109</v>
      </c>
      <c r="F297" s="21">
        <v>9.61</v>
      </c>
      <c r="G297" s="21">
        <v>933.68998813629173</v>
      </c>
      <c r="H297" s="42">
        <v>1.1836441678625957</v>
      </c>
      <c r="I297" s="35">
        <v>205.8</v>
      </c>
      <c r="J297" s="43">
        <v>7.4921956295525491E-2</v>
      </c>
      <c r="K297" s="44">
        <v>0.33054925184741335</v>
      </c>
      <c r="L297" s="26">
        <f t="shared" si="76"/>
        <v>9.5006155772660783</v>
      </c>
      <c r="M297" s="26">
        <f t="shared" si="77"/>
        <v>0.82640073956922022</v>
      </c>
      <c r="N297" s="96">
        <f t="shared" si="78"/>
        <v>10</v>
      </c>
      <c r="O297" s="26">
        <f t="shared" si="79"/>
        <v>0.52240931127482404</v>
      </c>
      <c r="P297" s="3">
        <f>IF(L297&gt;'Power Curve'!$C$37,0,INDEX(Ci,$N297,1)*POWER(1-O297,3)+INDEX(Ci,$N297,2)*3*O297*POWER(1-O297,2)+INDEX(Ci,$N297,3)*3*POWER(O297,2)*(1-O297)+INDEX(Ci,$N297,4)*POWER(O297,3))</f>
        <v>1370.8383047462298</v>
      </c>
      <c r="Q297" s="3">
        <f>MAX(0,MIN(P297-V297+W297,'Power Curve'!$C$39))</f>
        <v>1379.1259550032498</v>
      </c>
      <c r="R297" s="3">
        <f t="shared" si="80"/>
        <v>933.68998813629173</v>
      </c>
      <c r="S297" s="3">
        <f t="shared" si="81"/>
        <v>445.4359668669581</v>
      </c>
      <c r="T297" s="3">
        <f t="shared" si="82"/>
        <v>445.4359668669581</v>
      </c>
      <c r="V297" s="37">
        <f t="array" ref="V297">SUM(_xlfn.NORM.DIST($AD$3:$AD$1003,$L297,$AA297,FALSE)*WindSpeedStep*$AE$3:$AE$1003)/AG297</f>
        <v>1375.7534777809076</v>
      </c>
      <c r="W297" s="37">
        <f t="array" ref="W297">SUM(_xlfn.NORM.DIST($AD$3:$AD$1003,$L297,$AB297,FALSE)*WindSpeedStep*$AE$3:$AE$1003)/AH297</f>
        <v>1384.0411280379276</v>
      </c>
      <c r="Y297" s="1">
        <f t="shared" si="83"/>
        <v>9</v>
      </c>
      <c r="Z297" s="99">
        <f>IF(L297&lt;'Power Curve'!$P$28,'Power Curve'!$Q$28,IF(L297&gt;'Power Curve'!$P$29,'Power Curve'!$Q$29,INDEX(ReferenceTurbulence,Y297)+(L297-INDEX(ReferenceTurbulenceWindSpeed,Y297))*(INDEX(ReferenceTurbulence,Y297+1)-INDEX(ReferenceTurbulence,Y297))/(INDEX(ReferenceTurbulenceWindSpeed,Y297+1)-INDEX(ReferenceTurbulenceWindSpeed,Y297))))</f>
        <v>0.12027151480349209</v>
      </c>
      <c r="AA297" s="100">
        <f t="shared" si="89"/>
        <v>1.1426534270434447</v>
      </c>
      <c r="AB297" s="29">
        <f t="shared" si="90"/>
        <v>0.71180470506051785</v>
      </c>
      <c r="AD297" s="29">
        <f>'Zero Turbulence Curve'!F296</f>
        <v>29.400000000000148</v>
      </c>
      <c r="AE297" s="29">
        <f>'Zero Turbulence Curve'!G296</f>
        <v>1989.4717126307078</v>
      </c>
      <c r="AF297" s="39"/>
      <c r="AG297" s="40">
        <f t="array" ref="AG297">SUM(_xlfn.NORM.DIST($AD$3:$AD$1003,$F297,$AA297,FALSE)*WindSpeedStep)</f>
        <v>1.0000000000000033</v>
      </c>
      <c r="AH297" s="40">
        <f t="array" ref="AH297">SUM(_xlfn.NORM.DIST($AD$3:$AD$1003,$F297,$AB297,FALSE)*WindSpeedStep)</f>
        <v>1.0000000000000036</v>
      </c>
      <c r="AJ297" s="47">
        <f t="shared" si="84"/>
        <v>10</v>
      </c>
      <c r="AK297" s="83" t="b">
        <f>COUNTIF('Power Curve'!$D$2:$D$31,AJ297)&gt;0</f>
        <v>1</v>
      </c>
      <c r="AL297" s="83" t="b">
        <f t="shared" si="85"/>
        <v>0</v>
      </c>
      <c r="AM297" s="83" t="b">
        <f t="shared" si="91"/>
        <v>1</v>
      </c>
      <c r="AN297" s="47" t="str">
        <f t="shared" si="86"/>
        <v>Outer</v>
      </c>
      <c r="AO297" s="48" t="str">
        <f t="shared" si="87"/>
        <v>0.8-0.9</v>
      </c>
      <c r="AP297" s="49" t="str">
        <f t="shared" si="92"/>
        <v>23-24</v>
      </c>
      <c r="AQ297" s="49" t="str">
        <f t="shared" si="93"/>
        <v>Nov</v>
      </c>
      <c r="AR297" s="48" t="str">
        <f t="shared" si="94"/>
        <v>205-215</v>
      </c>
      <c r="AS297" s="49" t="str">
        <f t="shared" si="88"/>
        <v>HWS-LTI</v>
      </c>
    </row>
    <row r="298" spans="5:45" x14ac:dyDescent="0.3">
      <c r="E298" s="15">
        <v>40878</v>
      </c>
      <c r="F298" s="21">
        <v>10.029999999999999</v>
      </c>
      <c r="G298" s="21">
        <v>1167.4299926757838</v>
      </c>
      <c r="H298" s="42">
        <v>1.1830617923157651</v>
      </c>
      <c r="I298" s="35">
        <v>202.7</v>
      </c>
      <c r="J298" s="43">
        <v>7.1784646061814561E-2</v>
      </c>
      <c r="K298" s="44">
        <v>0.10789914594953309</v>
      </c>
      <c r="L298" s="26">
        <f t="shared" si="76"/>
        <v>9.914208461668375</v>
      </c>
      <c r="M298" s="26">
        <f t="shared" si="77"/>
        <v>0.89032285310322823</v>
      </c>
      <c r="N298" s="96">
        <f t="shared" si="78"/>
        <v>10</v>
      </c>
      <c r="O298" s="26">
        <f t="shared" si="79"/>
        <v>0.96203174546014159</v>
      </c>
      <c r="P298" s="3">
        <f>IF(L298&gt;'Power Curve'!$C$37,0,INDEX(Ci,$N298,1)*POWER(1-O298,3)+INDEX(Ci,$N298,2)*3*O298*POWER(1-O298,2)+INDEX(Ci,$N298,3)*3*POWER(O298,2)*(1-O298)+INDEX(Ci,$N298,4)*POWER(O298,3))</f>
        <v>1508.4731545980462</v>
      </c>
      <c r="Q298" s="3">
        <f>MAX(0,MIN(P298-V298+W298,'Power Curve'!$C$39))</f>
        <v>1542.2225237000396</v>
      </c>
      <c r="R298" s="3">
        <f t="shared" si="80"/>
        <v>1167.4299926757838</v>
      </c>
      <c r="S298" s="3">
        <f t="shared" si="81"/>
        <v>374.79253102425582</v>
      </c>
      <c r="T298" s="3">
        <f t="shared" si="82"/>
        <v>374.79253102425582</v>
      </c>
      <c r="V298" s="37">
        <f t="array" ref="V298">SUM(_xlfn.NORM.DIST($AD$3:$AD$1003,$L298,$AA298,FALSE)*WindSpeedStep*$AE$3:$AE$1003)/AG298</f>
        <v>1505.8518817172674</v>
      </c>
      <c r="W298" s="37">
        <f t="array" ref="W298">SUM(_xlfn.NORM.DIST($AD$3:$AD$1003,$L298,$AB298,FALSE)*WindSpeedStep*$AE$3:$AE$1003)/AH298</f>
        <v>1539.6012508192607</v>
      </c>
      <c r="Y298" s="1">
        <f t="shared" si="83"/>
        <v>9</v>
      </c>
      <c r="Z298" s="99">
        <f>IF(L298&lt;'Power Curve'!$P$28,'Power Curve'!$Q$28,IF(L298&gt;'Power Curve'!$P$29,'Power Curve'!$Q$29,INDEX(ReferenceTurbulence,Y298)+(L298-INDEX(ReferenceTurbulenceWindSpeed,Y298))*(INDEX(ReferenceTurbulence,Y298+1)-INDEX(ReferenceTurbulence,Y298))/(INDEX(ReferenceTurbulenceWindSpeed,Y298+1)-INDEX(ReferenceTurbulenceWindSpeed,Y298))))</f>
        <v>0.12004085273064148</v>
      </c>
      <c r="AA298" s="100">
        <f t="shared" si="89"/>
        <v>1.190110037888013</v>
      </c>
      <c r="AB298" s="29">
        <f t="shared" si="90"/>
        <v>0.71168794540391134</v>
      </c>
      <c r="AD298" s="29">
        <f>'Zero Turbulence Curve'!F297</f>
        <v>29.500000000000149</v>
      </c>
      <c r="AE298" s="29">
        <f>'Zero Turbulence Curve'!G297</f>
        <v>1989.4717126307078</v>
      </c>
      <c r="AF298" s="39"/>
      <c r="AG298" s="40">
        <f t="array" ref="AG298">SUM(_xlfn.NORM.DIST($AD$3:$AD$1003,$F298,$AA298,FALSE)*WindSpeedStep)</f>
        <v>1.000000000000004</v>
      </c>
      <c r="AH298" s="40">
        <f t="array" ref="AH298">SUM(_xlfn.NORM.DIST($AD$3:$AD$1003,$F298,$AB298,FALSE)*WindSpeedStep)</f>
        <v>1.000000000000004</v>
      </c>
      <c r="AJ298" s="47">
        <f t="shared" si="84"/>
        <v>10</v>
      </c>
      <c r="AK298" s="83" t="b">
        <f>COUNTIF('Power Curve'!$D$2:$D$31,AJ298)&gt;0</f>
        <v>1</v>
      </c>
      <c r="AL298" s="83" t="b">
        <f t="shared" si="85"/>
        <v>0</v>
      </c>
      <c r="AM298" s="83" t="b">
        <f t="shared" si="91"/>
        <v>1</v>
      </c>
      <c r="AN298" s="47" t="str">
        <f t="shared" si="86"/>
        <v>Outer</v>
      </c>
      <c r="AO298" s="48" t="str">
        <f t="shared" si="87"/>
        <v>0.8-0.9</v>
      </c>
      <c r="AP298" s="49" t="str">
        <f t="shared" si="92"/>
        <v>0-1</v>
      </c>
      <c r="AQ298" s="49" t="str">
        <f t="shared" si="93"/>
        <v>Dec</v>
      </c>
      <c r="AR298" s="48" t="str">
        <f t="shared" si="94"/>
        <v>195-205</v>
      </c>
      <c r="AS298" s="49" t="str">
        <f t="shared" si="88"/>
        <v>HWS-LTI</v>
      </c>
    </row>
    <row r="299" spans="5:45" x14ac:dyDescent="0.3">
      <c r="E299" s="15">
        <v>40878.944444444445</v>
      </c>
      <c r="F299" s="21">
        <v>11.9</v>
      </c>
      <c r="G299" s="21">
        <v>1848.660034179688</v>
      </c>
      <c r="H299" s="42">
        <v>1.1514741498650609</v>
      </c>
      <c r="I299" s="35">
        <v>200.5</v>
      </c>
      <c r="J299" s="43">
        <v>9.6638655462184864E-2</v>
      </c>
      <c r="K299" s="44">
        <v>0.14493081184680201</v>
      </c>
      <c r="L299" s="26">
        <f t="shared" si="76"/>
        <v>11.656987462796446</v>
      </c>
      <c r="M299" s="26">
        <f t="shared" si="77"/>
        <v>1.1596749657146102</v>
      </c>
      <c r="N299" s="96">
        <f t="shared" si="78"/>
        <v>12</v>
      </c>
      <c r="O299" s="26">
        <f t="shared" si="79"/>
        <v>0.65176978597859681</v>
      </c>
      <c r="P299" s="3">
        <f>IF(L299&gt;'Power Curve'!$C$37,0,INDEX(Ci,$N299,1)*POWER(1-O299,3)+INDEX(Ci,$N299,2)*3*O299*POWER(1-O299,2)+INDEX(Ci,$N299,3)*3*POWER(O299,2)*(1-O299)+INDEX(Ci,$N299,4)*POWER(O299,3))</f>
        <v>1883.2929620520738</v>
      </c>
      <c r="Q299" s="3">
        <f>MAX(0,MIN(P299-V299+W299,'Power Curve'!$C$39))</f>
        <v>1916.876205017574</v>
      </c>
      <c r="R299" s="3">
        <f t="shared" si="80"/>
        <v>1848.660034179688</v>
      </c>
      <c r="S299" s="3">
        <f t="shared" si="81"/>
        <v>68.216170837886011</v>
      </c>
      <c r="T299" s="3">
        <f t="shared" si="82"/>
        <v>68.216170837886011</v>
      </c>
      <c r="V299" s="37">
        <f t="array" ref="V299">SUM(_xlfn.NORM.DIST($AD$3:$AD$1003,$L299,$AA299,FALSE)*WindSpeedStep*$AE$3:$AE$1003)/AG299</f>
        <v>1859.0903198393207</v>
      </c>
      <c r="W299" s="37">
        <f t="array" ref="W299">SUM(_xlfn.NORM.DIST($AD$3:$AD$1003,$L299,$AB299,FALSE)*WindSpeedStep*$AE$3:$AE$1003)/AH299</f>
        <v>1892.6735628048209</v>
      </c>
      <c r="Y299" s="1">
        <f t="shared" si="83"/>
        <v>11</v>
      </c>
      <c r="Z299" s="99">
        <f>IF(L299&lt;'Power Curve'!$P$28,'Power Curve'!$Q$28,IF(L299&gt;'Power Curve'!$P$29,'Power Curve'!$Q$29,INDEX(ReferenceTurbulence,Y299)+(L299-INDEX(ReferenceTurbulenceWindSpeed,Y299))*(INDEX(ReferenceTurbulence,Y299+1)-INDEX(ReferenceTurbulence,Y299))/(INDEX(ReferenceTurbulenceWindSpeed,Y299+1)-INDEX(ReferenceTurbulenceWindSpeed,Y299))))</f>
        <v>0.11882801756628926</v>
      </c>
      <c r="AA299" s="100">
        <f t="shared" si="89"/>
        <v>1.3851767109991897</v>
      </c>
      <c r="AB299" s="29">
        <f t="shared" si="90"/>
        <v>1.1265155951441943</v>
      </c>
      <c r="AD299" s="29">
        <f>'Zero Turbulence Curve'!F298</f>
        <v>29.600000000000151</v>
      </c>
      <c r="AE299" s="29">
        <f>'Zero Turbulence Curve'!G298</f>
        <v>1989.4717126307078</v>
      </c>
      <c r="AF299" s="39"/>
      <c r="AG299" s="40">
        <f t="array" ref="AG299">SUM(_xlfn.NORM.DIST($AD$3:$AD$1003,$F299,$AA299,FALSE)*WindSpeedStep)</f>
        <v>1.0000000000000033</v>
      </c>
      <c r="AH299" s="40">
        <f t="array" ref="AH299">SUM(_xlfn.NORM.DIST($AD$3:$AD$1003,$F299,$AB299,FALSE)*WindSpeedStep)</f>
        <v>1.0000000000000036</v>
      </c>
      <c r="AJ299" s="47">
        <f t="shared" si="84"/>
        <v>12</v>
      </c>
      <c r="AK299" s="83" t="b">
        <f>COUNTIF('Power Curve'!$D$2:$D$31,AJ299)&gt;0</f>
        <v>1</v>
      </c>
      <c r="AL299" s="83" t="b">
        <f t="shared" si="85"/>
        <v>0</v>
      </c>
      <c r="AM299" s="83" t="b">
        <f t="shared" si="91"/>
        <v>1</v>
      </c>
      <c r="AN299" s="47" t="str">
        <f t="shared" si="86"/>
        <v>Outer</v>
      </c>
      <c r="AO299" s="48" t="str">
        <f t="shared" si="87"/>
        <v>1.1-1.2</v>
      </c>
      <c r="AP299" s="49" t="str">
        <f t="shared" si="92"/>
        <v>22-23</v>
      </c>
      <c r="AQ299" s="49" t="str">
        <f t="shared" si="93"/>
        <v>Dec</v>
      </c>
      <c r="AR299" s="48" t="str">
        <f t="shared" si="94"/>
        <v>195-205</v>
      </c>
      <c r="AS299" s="49" t="str">
        <f t="shared" si="88"/>
        <v>HWS-LTI</v>
      </c>
    </row>
    <row r="300" spans="5:45" x14ac:dyDescent="0.3">
      <c r="E300" s="15">
        <v>40878.958333333336</v>
      </c>
      <c r="F300" s="21">
        <v>12.27</v>
      </c>
      <c r="G300" s="21">
        <v>1861.4700164794949</v>
      </c>
      <c r="H300" s="42">
        <v>1.1534624404514331</v>
      </c>
      <c r="I300" s="35">
        <v>201.1</v>
      </c>
      <c r="J300" s="43">
        <v>9.453952730236348E-2</v>
      </c>
      <c r="K300" s="44">
        <v>0.11438608951537375</v>
      </c>
      <c r="L300" s="26">
        <f t="shared" si="76"/>
        <v>12.02634575665536</v>
      </c>
      <c r="M300" s="26">
        <f t="shared" si="77"/>
        <v>1.2167604806864094</v>
      </c>
      <c r="N300" s="96">
        <f t="shared" si="78"/>
        <v>13</v>
      </c>
      <c r="O300" s="26">
        <f t="shared" si="79"/>
        <v>8.0559714176603753E-3</v>
      </c>
      <c r="P300" s="3">
        <f>IF(L300&gt;'Power Curve'!$C$37,0,INDEX(Ci,$N300,1)*POWER(1-O300,3)+INDEX(Ci,$N300,2)*3*O300*POWER(1-O300,2)+INDEX(Ci,$N300,3)*3*POWER(O300,2)*(1-O300)+INDEX(Ci,$N300,4)*POWER(O300,3))</f>
        <v>1917.5923458679899</v>
      </c>
      <c r="Q300" s="3">
        <f>MAX(0,MIN(P300-V300+W300,'Power Curve'!$C$39))</f>
        <v>1948.5063878572241</v>
      </c>
      <c r="R300" s="3">
        <f t="shared" si="80"/>
        <v>1861.4700164794949</v>
      </c>
      <c r="S300" s="3">
        <f t="shared" si="81"/>
        <v>87.036371377729211</v>
      </c>
      <c r="T300" s="3">
        <f t="shared" si="82"/>
        <v>87.036371377729211</v>
      </c>
      <c r="V300" s="37">
        <f t="array" ref="V300">SUM(_xlfn.NORM.DIST($AD$3:$AD$1003,$L300,$AA300,FALSE)*WindSpeedStep*$AE$3:$AE$1003)/AG300</f>
        <v>1894.9613677668071</v>
      </c>
      <c r="W300" s="37">
        <f t="array" ref="W300">SUM(_xlfn.NORM.DIST($AD$3:$AD$1003,$L300,$AB300,FALSE)*WindSpeedStep*$AE$3:$AE$1003)/AH300</f>
        <v>1925.8754097560413</v>
      </c>
      <c r="Y300" s="1">
        <f t="shared" si="83"/>
        <v>12</v>
      </c>
      <c r="Z300" s="99">
        <f>IF(L300&lt;'Power Curve'!$P$28,'Power Curve'!$Q$28,IF(L300&gt;'Power Curve'!$P$29,'Power Curve'!$Q$29,INDEX(ReferenceTurbulence,Y300)+(L300-INDEX(ReferenceTurbulenceWindSpeed,Y300))*(INDEX(ReferenceTurbulence,Y300+1)-INDEX(ReferenceTurbulence,Y300))/(INDEX(ReferenceTurbulenceWindSpeed,Y300+1)-INDEX(ReferenceTurbulenceWindSpeed,Y300))))</f>
        <v>0.11823347673421904</v>
      </c>
      <c r="AA300" s="100">
        <f t="shared" si="89"/>
        <v>1.4219166712171853</v>
      </c>
      <c r="AB300" s="29">
        <f t="shared" si="90"/>
        <v>1.1369650430089826</v>
      </c>
      <c r="AD300" s="29">
        <f>'Zero Turbulence Curve'!F299</f>
        <v>29.700000000000152</v>
      </c>
      <c r="AE300" s="29">
        <f>'Zero Turbulence Curve'!G299</f>
        <v>1989.4717126307078</v>
      </c>
      <c r="AF300" s="39"/>
      <c r="AG300" s="40">
        <f t="array" ref="AG300">SUM(_xlfn.NORM.DIST($AD$3:$AD$1003,$F300,$AA300,FALSE)*WindSpeedStep)</f>
        <v>1.0000000000000038</v>
      </c>
      <c r="AH300" s="40">
        <f t="array" ref="AH300">SUM(_xlfn.NORM.DIST($AD$3:$AD$1003,$F300,$AB300,FALSE)*WindSpeedStep)</f>
        <v>1.0000000000000033</v>
      </c>
      <c r="AJ300" s="47">
        <f t="shared" si="84"/>
        <v>12</v>
      </c>
      <c r="AK300" s="83" t="b">
        <f>COUNTIF('Power Curve'!$D$2:$D$31,AJ300)&gt;0</f>
        <v>1</v>
      </c>
      <c r="AL300" s="83" t="b">
        <f t="shared" si="85"/>
        <v>0</v>
      </c>
      <c r="AM300" s="83" t="b">
        <f t="shared" si="91"/>
        <v>1</v>
      </c>
      <c r="AN300" s="47" t="str">
        <f t="shared" si="86"/>
        <v>Outer</v>
      </c>
      <c r="AO300" s="48" t="str">
        <f t="shared" si="87"/>
        <v>1.2-1.3</v>
      </c>
      <c r="AP300" s="49" t="str">
        <f t="shared" si="92"/>
        <v>23-24</v>
      </c>
      <c r="AQ300" s="49" t="str">
        <f t="shared" si="93"/>
        <v>Dec</v>
      </c>
      <c r="AR300" s="48" t="str">
        <f t="shared" si="94"/>
        <v>195-205</v>
      </c>
      <c r="AS300" s="49" t="str">
        <f t="shared" si="88"/>
        <v>HWS-LTI</v>
      </c>
    </row>
    <row r="301" spans="5:45" x14ac:dyDescent="0.3">
      <c r="E301" s="15">
        <v>40878.965277777781</v>
      </c>
      <c r="F301" s="21">
        <v>13.32</v>
      </c>
      <c r="G301" s="21">
        <v>1984.539978027346</v>
      </c>
      <c r="H301" s="42">
        <v>1.1534815009865143</v>
      </c>
      <c r="I301" s="35">
        <v>203.1</v>
      </c>
      <c r="J301" s="43">
        <v>9.2342342342342343E-2</v>
      </c>
      <c r="K301" s="44">
        <v>0.22132252233594085</v>
      </c>
      <c r="L301" s="26">
        <f t="shared" si="76"/>
        <v>13.055567061028274</v>
      </c>
      <c r="M301" s="26">
        <f t="shared" si="77"/>
        <v>1.3758299510541641</v>
      </c>
      <c r="N301" s="96">
        <f t="shared" si="78"/>
        <v>14</v>
      </c>
      <c r="O301" s="26">
        <f t="shared" si="79"/>
        <v>6.8156334997865359E-2</v>
      </c>
      <c r="P301" s="3">
        <f>IF(L301&gt;'Power Curve'!$C$37,0,INDEX(Ci,$N301,1)*POWER(1-O301,3)+INDEX(Ci,$N301,2)*3*O301*POWER(1-O301,2)+INDEX(Ci,$N301,3)*3*POWER(O301,2)*(1-O301)+INDEX(Ci,$N301,4)*POWER(O301,3))</f>
        <v>1955.0349241244587</v>
      </c>
      <c r="Q301" s="3">
        <f>MAX(0,MIN(P301-V301+W301,'Power Curve'!$C$39))</f>
        <v>1975.272267827693</v>
      </c>
      <c r="R301" s="3">
        <f t="shared" si="80"/>
        <v>1984.539978027346</v>
      </c>
      <c r="S301" s="3">
        <f t="shared" si="81"/>
        <v>-9.2677101996530382</v>
      </c>
      <c r="T301" s="3">
        <f t="shared" si="82"/>
        <v>9.2677101996530382</v>
      </c>
      <c r="V301" s="37">
        <f t="array" ref="V301">SUM(_xlfn.NORM.DIST($AD$3:$AD$1003,$L301,$AA301,FALSE)*WindSpeedStep*$AE$3:$AE$1003)/AG301</f>
        <v>1946.5881276333653</v>
      </c>
      <c r="W301" s="37">
        <f t="array" ref="W301">SUM(_xlfn.NORM.DIST($AD$3:$AD$1003,$L301,$AB301,FALSE)*WindSpeedStep*$AE$3:$AE$1003)/AH301</f>
        <v>1966.8254713365995</v>
      </c>
      <c r="Y301" s="1">
        <f t="shared" si="83"/>
        <v>13</v>
      </c>
      <c r="Z301" s="99">
        <f>IF(L301&lt;'Power Curve'!$P$28,'Power Curve'!$Q$28,IF(L301&gt;'Power Curve'!$P$29,'Power Curve'!$Q$29,INDEX(ReferenceTurbulence,Y301)+(L301-INDEX(ReferenceTurbulenceWindSpeed,Y301))*(INDEX(ReferenceTurbulence,Y301+1)-INDEX(ReferenceTurbulence,Y301))/(INDEX(ReferenceTurbulenceWindSpeed,Y301+1)-INDEX(ReferenceTurbulenceWindSpeed,Y301))))</f>
        <v>0.12170337387784885</v>
      </c>
      <c r="AA301" s="100">
        <f t="shared" si="89"/>
        <v>1.5889065592156524</v>
      </c>
      <c r="AB301" s="29">
        <f t="shared" si="90"/>
        <v>1.2055816430228812</v>
      </c>
      <c r="AD301" s="29">
        <f>'Zero Turbulence Curve'!F300</f>
        <v>29.800000000000153</v>
      </c>
      <c r="AE301" s="29">
        <f>'Zero Turbulence Curve'!G300</f>
        <v>1989.4717126307078</v>
      </c>
      <c r="AF301" s="39"/>
      <c r="AG301" s="40">
        <f t="array" ref="AG301">SUM(_xlfn.NORM.DIST($AD$3:$AD$1003,$F301,$AA301,FALSE)*WindSpeedStep)</f>
        <v>1.0000000000000029</v>
      </c>
      <c r="AH301" s="40">
        <f t="array" ref="AH301">SUM(_xlfn.NORM.DIST($AD$3:$AD$1003,$F301,$AB301,FALSE)*WindSpeedStep)</f>
        <v>1.0000000000000033</v>
      </c>
      <c r="AJ301" s="47">
        <f t="shared" si="84"/>
        <v>13</v>
      </c>
      <c r="AK301" s="83" t="b">
        <f>COUNTIF('Power Curve'!$D$2:$D$31,AJ301)&gt;0</f>
        <v>1</v>
      </c>
      <c r="AL301" s="83" t="b">
        <f t="shared" si="85"/>
        <v>0</v>
      </c>
      <c r="AM301" s="83" t="b">
        <f t="shared" si="91"/>
        <v>1</v>
      </c>
      <c r="AN301" s="47" t="str">
        <f t="shared" si="86"/>
        <v>Outer</v>
      </c>
      <c r="AO301" s="48" t="str">
        <f t="shared" si="87"/>
        <v>1.3-1.4</v>
      </c>
      <c r="AP301" s="49" t="str">
        <f t="shared" si="92"/>
        <v>23-24</v>
      </c>
      <c r="AQ301" s="49" t="str">
        <f t="shared" si="93"/>
        <v>Dec</v>
      </c>
      <c r="AR301" s="48" t="str">
        <f t="shared" si="94"/>
        <v>195-205</v>
      </c>
      <c r="AS301" s="49" t="str">
        <f t="shared" si="88"/>
        <v>HWS-LTI</v>
      </c>
    </row>
    <row r="302" spans="5:45" x14ac:dyDescent="0.3">
      <c r="E302" s="15">
        <v>40878.972222222219</v>
      </c>
      <c r="F302" s="21">
        <v>12.97</v>
      </c>
      <c r="G302" s="21">
        <v>1950.730041503909</v>
      </c>
      <c r="H302" s="42">
        <v>1.1539287773880924</v>
      </c>
      <c r="I302" s="35">
        <v>204.8</v>
      </c>
      <c r="J302" s="43">
        <v>9.5605242868157275E-2</v>
      </c>
      <c r="K302" s="44">
        <v>0.30600309692109512</v>
      </c>
      <c r="L302" s="26">
        <f t="shared" si="76"/>
        <v>12.714158305510161</v>
      </c>
      <c r="M302" s="26">
        <f t="shared" si="77"/>
        <v>1.3230641273305004</v>
      </c>
      <c r="N302" s="96">
        <f t="shared" si="78"/>
        <v>13</v>
      </c>
      <c r="O302" s="26">
        <f t="shared" si="79"/>
        <v>0.7161484435323513</v>
      </c>
      <c r="P302" s="3">
        <f>IF(L302&gt;'Power Curve'!$C$37,0,INDEX(Ci,$N302,1)*POWER(1-O302,3)+INDEX(Ci,$N302,2)*3*O302*POWER(1-O302,2)+INDEX(Ci,$N302,3)*3*POWER(O302,2)*(1-O302)+INDEX(Ci,$N302,4)*POWER(O302,3))</f>
        <v>1945.4048710097934</v>
      </c>
      <c r="Q302" s="3">
        <f>MAX(0,MIN(P302-V302+W302,'Power Curve'!$C$39))</f>
        <v>1967.909885755307</v>
      </c>
      <c r="R302" s="3">
        <f t="shared" si="80"/>
        <v>1950.730041503909</v>
      </c>
      <c r="S302" s="3">
        <f t="shared" si="81"/>
        <v>17.179844251397981</v>
      </c>
      <c r="T302" s="3">
        <f t="shared" si="82"/>
        <v>17.179844251397981</v>
      </c>
      <c r="V302" s="37">
        <f t="array" ref="V302">SUM(_xlfn.NORM.DIST($AD$3:$AD$1003,$L302,$AA302,FALSE)*WindSpeedStep*$AE$3:$AE$1003)/AG302</f>
        <v>1934.1275646260217</v>
      </c>
      <c r="W302" s="37">
        <f t="array" ref="W302">SUM(_xlfn.NORM.DIST($AD$3:$AD$1003,$L302,$AB302,FALSE)*WindSpeedStep*$AE$3:$AE$1003)/AH302</f>
        <v>1956.6325793715353</v>
      </c>
      <c r="Y302" s="1">
        <f t="shared" si="83"/>
        <v>12</v>
      </c>
      <c r="Z302" s="99">
        <f>IF(L302&lt;'Power Curve'!$P$28,'Power Curve'!$Q$28,IF(L302&gt;'Power Curve'!$P$29,'Power Curve'!$Q$29,INDEX(ReferenceTurbulence,Y302)+(L302-INDEX(ReferenceTurbulenceWindSpeed,Y302))*(INDEX(ReferenceTurbulence,Y302+1)-INDEX(ReferenceTurbulence,Y302))/(INDEX(ReferenceTurbulenceWindSpeed,Y302+1)-INDEX(ReferenceTurbulenceWindSpeed,Y302))))</f>
        <v>0.12076307742073043</v>
      </c>
      <c r="AA302" s="100">
        <f t="shared" si="89"/>
        <v>1.5354008837877464</v>
      </c>
      <c r="AB302" s="29">
        <f t="shared" si="90"/>
        <v>1.2155401926624978</v>
      </c>
      <c r="AD302" s="29">
        <f>'Zero Turbulence Curve'!F301</f>
        <v>29.900000000000155</v>
      </c>
      <c r="AE302" s="29">
        <f>'Zero Turbulence Curve'!G301</f>
        <v>1989.4717126307078</v>
      </c>
      <c r="AF302" s="39"/>
      <c r="AG302" s="40">
        <f t="array" ref="AG302">SUM(_xlfn.NORM.DIST($AD$3:$AD$1003,$F302,$AA302,FALSE)*WindSpeedStep)</f>
        <v>1.0000000000000033</v>
      </c>
      <c r="AH302" s="40">
        <f t="array" ref="AH302">SUM(_xlfn.NORM.DIST($AD$3:$AD$1003,$F302,$AB302,FALSE)*WindSpeedStep)</f>
        <v>1.0000000000000029</v>
      </c>
      <c r="AJ302" s="47">
        <f t="shared" si="84"/>
        <v>13</v>
      </c>
      <c r="AK302" s="83" t="b">
        <f>COUNTIF('Power Curve'!$D$2:$D$31,AJ302)&gt;0</f>
        <v>1</v>
      </c>
      <c r="AL302" s="83" t="b">
        <f t="shared" si="85"/>
        <v>0</v>
      </c>
      <c r="AM302" s="83" t="b">
        <f t="shared" si="91"/>
        <v>1</v>
      </c>
      <c r="AN302" s="47" t="str">
        <f t="shared" si="86"/>
        <v>Outer</v>
      </c>
      <c r="AO302" s="48" t="str">
        <f t="shared" si="87"/>
        <v>1.3-1.4</v>
      </c>
      <c r="AP302" s="49" t="str">
        <f t="shared" si="92"/>
        <v>23-24</v>
      </c>
      <c r="AQ302" s="49" t="str">
        <f t="shared" si="93"/>
        <v>Dec</v>
      </c>
      <c r="AR302" s="48" t="str">
        <f t="shared" si="94"/>
        <v>195-205</v>
      </c>
      <c r="AS302" s="49" t="str">
        <f t="shared" si="88"/>
        <v>HWS-LTI</v>
      </c>
    </row>
    <row r="303" spans="5:45" x14ac:dyDescent="0.3">
      <c r="E303" s="15">
        <v>40878.979166666664</v>
      </c>
      <c r="F303" s="21">
        <v>13.1</v>
      </c>
      <c r="G303" s="21">
        <v>1992.909988403323</v>
      </c>
      <c r="H303" s="42">
        <v>1.1538439604417738</v>
      </c>
      <c r="I303" s="35">
        <v>201.2</v>
      </c>
      <c r="J303" s="43">
        <v>0.10305343511450382</v>
      </c>
      <c r="K303" s="44">
        <v>0.23849490653939304</v>
      </c>
      <c r="L303" s="26">
        <f t="shared" si="76"/>
        <v>12.841279332307913</v>
      </c>
      <c r="M303" s="26">
        <f t="shared" si="77"/>
        <v>1.3427110918068565</v>
      </c>
      <c r="N303" s="96">
        <f t="shared" si="78"/>
        <v>13</v>
      </c>
      <c r="O303" s="26">
        <f t="shared" si="79"/>
        <v>0.8470175913442799</v>
      </c>
      <c r="P303" s="3">
        <f>IF(L303&gt;'Power Curve'!$C$37,0,INDEX(Ci,$N303,1)*POWER(1-O303,3)+INDEX(Ci,$N303,2)*3*O303*POWER(1-O303,2)+INDEX(Ci,$N303,3)*3*POWER(O303,2)*(1-O303)+INDEX(Ci,$N303,4)*POWER(O303,3))</f>
        <v>1949.03815931076</v>
      </c>
      <c r="Q303" s="3">
        <f>MAX(0,MIN(P303-V303+W303,'Power Curve'!$C$39))</f>
        <v>1964.8964524319247</v>
      </c>
      <c r="R303" s="3">
        <f t="shared" si="80"/>
        <v>1992.909988403323</v>
      </c>
      <c r="S303" s="3">
        <f t="shared" si="81"/>
        <v>-28.013535971398369</v>
      </c>
      <c r="T303" s="3">
        <f t="shared" si="82"/>
        <v>28.013535971398369</v>
      </c>
      <c r="V303" s="37">
        <f t="array" ref="V303">SUM(_xlfn.NORM.DIST($AD$3:$AD$1003,$L303,$AA303,FALSE)*WindSpeedStep*$AE$3:$AE$1003)/AG303</f>
        <v>1939.1016979231861</v>
      </c>
      <c r="W303" s="37">
        <f t="array" ref="W303">SUM(_xlfn.NORM.DIST($AD$3:$AD$1003,$L303,$AB303,FALSE)*WindSpeedStep*$AE$3:$AE$1003)/AH303</f>
        <v>1954.9599910443508</v>
      </c>
      <c r="Y303" s="1">
        <f t="shared" si="83"/>
        <v>12</v>
      </c>
      <c r="Z303" s="99">
        <f>IF(L303&lt;'Power Curve'!$P$28,'Power Curve'!$Q$28,IF(L303&gt;'Power Curve'!$P$29,'Power Curve'!$Q$29,INDEX(ReferenceTurbulence,Y303)+(L303-INDEX(ReferenceTurbulenceWindSpeed,Y303))*(INDEX(ReferenceTurbulence,Y303+1)-INDEX(ReferenceTurbulence,Y303))/(INDEX(ReferenceTurbulenceWindSpeed,Y303+1)-INDEX(ReferenceTurbulenceWindSpeed,Y303))))</f>
        <v>0.12123059642309965</v>
      </c>
      <c r="AA303" s="100">
        <f t="shared" si="89"/>
        <v>1.556755952291311</v>
      </c>
      <c r="AB303" s="29">
        <f t="shared" si="90"/>
        <v>1.3233379464592125</v>
      </c>
      <c r="AD303" s="29">
        <f>'Zero Turbulence Curve'!F302</f>
        <v>30.000000000000156</v>
      </c>
      <c r="AE303" s="29">
        <f>'Zero Turbulence Curve'!G302</f>
        <v>1989.4717126307078</v>
      </c>
      <c r="AF303" s="39"/>
      <c r="AG303" s="40">
        <f t="array" ref="AG303">SUM(_xlfn.NORM.DIST($AD$3:$AD$1003,$F303,$AA303,FALSE)*WindSpeedStep)</f>
        <v>1.0000000000000027</v>
      </c>
      <c r="AH303" s="40">
        <f t="array" ref="AH303">SUM(_xlfn.NORM.DIST($AD$3:$AD$1003,$F303,$AB303,FALSE)*WindSpeedStep)</f>
        <v>1.0000000000000031</v>
      </c>
      <c r="AJ303" s="47">
        <f t="shared" si="84"/>
        <v>13</v>
      </c>
      <c r="AK303" s="83" t="b">
        <f>COUNTIF('Power Curve'!$D$2:$D$31,AJ303)&gt;0</f>
        <v>1</v>
      </c>
      <c r="AL303" s="83" t="b">
        <f t="shared" si="85"/>
        <v>0</v>
      </c>
      <c r="AM303" s="83" t="b">
        <f t="shared" si="91"/>
        <v>1</v>
      </c>
      <c r="AN303" s="47" t="str">
        <f t="shared" si="86"/>
        <v>Inner</v>
      </c>
      <c r="AO303" s="48" t="str">
        <f t="shared" si="87"/>
        <v>1.3-1.4</v>
      </c>
      <c r="AP303" s="49" t="str">
        <f t="shared" si="92"/>
        <v>23-24</v>
      </c>
      <c r="AQ303" s="49" t="str">
        <f t="shared" si="93"/>
        <v>Dec</v>
      </c>
      <c r="AR303" s="48" t="str">
        <f t="shared" si="94"/>
        <v>195-205</v>
      </c>
      <c r="AS303" s="49" t="str">
        <f t="shared" si="88"/>
        <v>Inner-TI</v>
      </c>
    </row>
    <row r="304" spans="5:45" x14ac:dyDescent="0.3">
      <c r="E304" s="15">
        <v>40878.986111111109</v>
      </c>
      <c r="F304" s="21">
        <v>12.85</v>
      </c>
      <c r="G304" s="21">
        <v>1893.0799865722661</v>
      </c>
      <c r="H304" s="42">
        <v>1.1539711902846668</v>
      </c>
      <c r="I304" s="35">
        <v>204.8</v>
      </c>
      <c r="J304" s="43">
        <v>9.5719844357976661E-2</v>
      </c>
      <c r="K304" s="44">
        <v>0.28524549784648739</v>
      </c>
      <c r="L304" s="26">
        <f t="shared" si="76"/>
        <v>12.596679711068157</v>
      </c>
      <c r="M304" s="26">
        <f t="shared" si="77"/>
        <v>1.3049074318578744</v>
      </c>
      <c r="N304" s="96">
        <f t="shared" si="78"/>
        <v>13</v>
      </c>
      <c r="O304" s="26">
        <f t="shared" si="79"/>
        <v>0.59520603197341637</v>
      </c>
      <c r="P304" s="3">
        <f>IF(L304&gt;'Power Curve'!$C$37,0,INDEX(Ci,$N304,1)*POWER(1-O304,3)+INDEX(Ci,$N304,2)*3*O304*POWER(1-O304,2)+INDEX(Ci,$N304,3)*3*POWER(O304,2)*(1-O304)+INDEX(Ci,$N304,4)*POWER(O304,3))</f>
        <v>1941.8324459499468</v>
      </c>
      <c r="Q304" s="3">
        <f>MAX(0,MIN(P304-V304+W304,'Power Curve'!$C$39))</f>
        <v>1965.5405552685106</v>
      </c>
      <c r="R304" s="3">
        <f t="shared" si="80"/>
        <v>1893.0799865722661</v>
      </c>
      <c r="S304" s="3">
        <f t="shared" si="81"/>
        <v>72.460568696244536</v>
      </c>
      <c r="T304" s="3">
        <f t="shared" si="82"/>
        <v>72.460568696244536</v>
      </c>
      <c r="V304" s="37">
        <f t="array" ref="V304">SUM(_xlfn.NORM.DIST($AD$3:$AD$1003,$L304,$AA304,FALSE)*WindSpeedStep*$AE$3:$AE$1003)/AG304</f>
        <v>1929.0028147168669</v>
      </c>
      <c r="W304" s="37">
        <f t="array" ref="W304">SUM(_xlfn.NORM.DIST($AD$3:$AD$1003,$L304,$AB304,FALSE)*WindSpeedStep*$AE$3:$AE$1003)/AH304</f>
        <v>1952.7109240354307</v>
      </c>
      <c r="Y304" s="1">
        <f t="shared" si="83"/>
        <v>12</v>
      </c>
      <c r="Z304" s="99">
        <f>IF(L304&lt;'Power Curve'!$P$28,'Power Curve'!$Q$28,IF(L304&gt;'Power Curve'!$P$29,'Power Curve'!$Q$29,INDEX(ReferenceTurbulence,Y304)+(L304-INDEX(ReferenceTurbulenceWindSpeed,Y304))*(INDEX(ReferenceTurbulence,Y304+1)-INDEX(ReferenceTurbulence,Y304))/(INDEX(ReferenceTurbulenceWindSpeed,Y304+1)-INDEX(ReferenceTurbulenceWindSpeed,Y304))))</f>
        <v>0.12033102084711067</v>
      </c>
      <c r="AA304" s="100">
        <f t="shared" si="89"/>
        <v>1.5157713289169183</v>
      </c>
      <c r="AB304" s="29">
        <f t="shared" si="90"/>
        <v>1.2057522213707264</v>
      </c>
      <c r="AD304" s="29">
        <f>'Zero Turbulence Curve'!F303</f>
        <v>30.100000000000158</v>
      </c>
      <c r="AE304" s="29">
        <f>'Zero Turbulence Curve'!G303</f>
        <v>1989.4717126307078</v>
      </c>
      <c r="AF304" s="39"/>
      <c r="AG304" s="40">
        <f t="array" ref="AG304">SUM(_xlfn.NORM.DIST($AD$3:$AD$1003,$F304,$AA304,FALSE)*WindSpeedStep)</f>
        <v>1.0000000000000031</v>
      </c>
      <c r="AH304" s="40">
        <f t="array" ref="AH304">SUM(_xlfn.NORM.DIST($AD$3:$AD$1003,$F304,$AB304,FALSE)*WindSpeedStep)</f>
        <v>1.0000000000000033</v>
      </c>
      <c r="AJ304" s="47">
        <f t="shared" si="84"/>
        <v>13</v>
      </c>
      <c r="AK304" s="83" t="b">
        <f>COUNTIF('Power Curve'!$D$2:$D$31,AJ304)&gt;0</f>
        <v>1</v>
      </c>
      <c r="AL304" s="83" t="b">
        <f t="shared" si="85"/>
        <v>0</v>
      </c>
      <c r="AM304" s="83" t="b">
        <f t="shared" si="91"/>
        <v>1</v>
      </c>
      <c r="AN304" s="47" t="str">
        <f t="shared" si="86"/>
        <v>Outer</v>
      </c>
      <c r="AO304" s="48" t="str">
        <f t="shared" si="87"/>
        <v>1.3-1.4</v>
      </c>
      <c r="AP304" s="49" t="str">
        <f t="shared" si="92"/>
        <v>23-24</v>
      </c>
      <c r="AQ304" s="49" t="str">
        <f t="shared" si="93"/>
        <v>Dec</v>
      </c>
      <c r="AR304" s="48" t="str">
        <f t="shared" si="94"/>
        <v>195-205</v>
      </c>
      <c r="AS304" s="49" t="str">
        <f t="shared" si="88"/>
        <v>HWS-LTI</v>
      </c>
    </row>
    <row r="305" spans="5:45" x14ac:dyDescent="0.3">
      <c r="E305" s="15">
        <v>40878.993055555555</v>
      </c>
      <c r="F305" s="21">
        <v>12.51</v>
      </c>
      <c r="G305" s="21">
        <v>1648.340026855474</v>
      </c>
      <c r="H305" s="42">
        <v>1.1542064465396227</v>
      </c>
      <c r="I305" s="35">
        <v>207.8</v>
      </c>
      <c r="J305" s="43">
        <v>0.11350919264588329</v>
      </c>
      <c r="K305" s="44">
        <v>0.29873939582365011</v>
      </c>
      <c r="L305" s="26">
        <f t="shared" si="76"/>
        <v>12.264215657380555</v>
      </c>
      <c r="M305" s="26">
        <f t="shared" si="77"/>
        <v>1.2535240406360755</v>
      </c>
      <c r="N305" s="96">
        <f t="shared" si="78"/>
        <v>13</v>
      </c>
      <c r="O305" s="26">
        <f t="shared" si="79"/>
        <v>0.25293938671245281</v>
      </c>
      <c r="P305" s="3">
        <f>IF(L305&gt;'Power Curve'!$C$37,0,INDEX(Ci,$N305,1)*POWER(1-O305,3)+INDEX(Ci,$N305,2)*3*O305*POWER(1-O305,2)+INDEX(Ci,$N305,3)*3*POWER(O305,2)*(1-O305)+INDEX(Ci,$N305,4)*POWER(O305,3))</f>
        <v>1929.5339200117123</v>
      </c>
      <c r="Q305" s="3">
        <f>MAX(0,MIN(P305-V305+W305,'Power Curve'!$C$39))</f>
        <v>1936.5299915132553</v>
      </c>
      <c r="R305" s="3">
        <f t="shared" si="80"/>
        <v>1648.340026855474</v>
      </c>
      <c r="S305" s="3">
        <f t="shared" si="81"/>
        <v>288.18996465778127</v>
      </c>
      <c r="T305" s="3">
        <f t="shared" si="82"/>
        <v>288.18996465778127</v>
      </c>
      <c r="V305" s="37">
        <f t="array" ref="V305">SUM(_xlfn.NORM.DIST($AD$3:$AD$1003,$L305,$AA305,FALSE)*WindSpeedStep*$AE$3:$AE$1003)/AG305</f>
        <v>1911.2456028964714</v>
      </c>
      <c r="W305" s="37">
        <f t="array" ref="W305">SUM(_xlfn.NORM.DIST($AD$3:$AD$1003,$L305,$AB305,FALSE)*WindSpeedStep*$AE$3:$AE$1003)/AH305</f>
        <v>1918.2416743980143</v>
      </c>
      <c r="Y305" s="1">
        <f t="shared" si="83"/>
        <v>12</v>
      </c>
      <c r="Z305" s="99">
        <f>IF(L305&lt;'Power Curve'!$P$28,'Power Curve'!$Q$28,IF(L305&gt;'Power Curve'!$P$29,'Power Curve'!$Q$29,INDEX(ReferenceTurbulence,Y305)+(L305-INDEX(ReferenceTurbulenceWindSpeed,Y305))*(INDEX(ReferenceTurbulence,Y305+1)-INDEX(ReferenceTurbulence,Y305))/(INDEX(ReferenceTurbulenceWindSpeed,Y305+1)-INDEX(ReferenceTurbulenceWindSpeed,Y305))))</f>
        <v>0.1191083020993228</v>
      </c>
      <c r="AA305" s="100">
        <f t="shared" si="89"/>
        <v>1.4607699035305279</v>
      </c>
      <c r="AB305" s="29">
        <f t="shared" si="90"/>
        <v>1.3921012177042675</v>
      </c>
      <c r="AD305" s="29">
        <f>'Zero Turbulence Curve'!F304</f>
        <v>30.200000000000159</v>
      </c>
      <c r="AE305" s="29">
        <f>'Zero Turbulence Curve'!G304</f>
        <v>1989.4717126307078</v>
      </c>
      <c r="AF305" s="39"/>
      <c r="AG305" s="40">
        <f t="array" ref="AG305">SUM(_xlfn.NORM.DIST($AD$3:$AD$1003,$F305,$AA305,FALSE)*WindSpeedStep)</f>
        <v>1.0000000000000036</v>
      </c>
      <c r="AH305" s="40">
        <f t="array" ref="AH305">SUM(_xlfn.NORM.DIST($AD$3:$AD$1003,$F305,$AB305,FALSE)*WindSpeedStep)</f>
        <v>1.0000000000000033</v>
      </c>
      <c r="AJ305" s="47">
        <f t="shared" si="84"/>
        <v>12</v>
      </c>
      <c r="AK305" s="83" t="b">
        <f>COUNTIF('Power Curve'!$D$2:$D$31,AJ305)&gt;0</f>
        <v>1</v>
      </c>
      <c r="AL305" s="83" t="b">
        <f t="shared" si="85"/>
        <v>0</v>
      </c>
      <c r="AM305" s="83" t="b">
        <f t="shared" si="91"/>
        <v>1</v>
      </c>
      <c r="AN305" s="47" t="str">
        <f t="shared" si="86"/>
        <v>Inner</v>
      </c>
      <c r="AO305" s="48" t="str">
        <f t="shared" si="87"/>
        <v>1.2-1.3</v>
      </c>
      <c r="AP305" s="49" t="str">
        <f t="shared" si="92"/>
        <v>23-24</v>
      </c>
      <c r="AQ305" s="49" t="str">
        <f t="shared" si="93"/>
        <v>Dec</v>
      </c>
      <c r="AR305" s="48" t="str">
        <f t="shared" si="94"/>
        <v>205-215</v>
      </c>
      <c r="AS305" s="49" t="str">
        <f t="shared" si="88"/>
        <v>Inner-TI</v>
      </c>
    </row>
    <row r="306" spans="5:45" x14ac:dyDescent="0.3">
      <c r="E306" s="15">
        <v>40879.736111111109</v>
      </c>
      <c r="F306" s="21">
        <v>12.01</v>
      </c>
      <c r="G306" s="21">
        <v>1813.309997558591</v>
      </c>
      <c r="H306" s="42">
        <v>1.16951176972882</v>
      </c>
      <c r="I306" s="35">
        <v>281.89999999999998</v>
      </c>
      <c r="J306" s="43">
        <v>0.1398834304746045</v>
      </c>
      <c r="K306" s="44">
        <v>0.14485050656347609</v>
      </c>
      <c r="L306" s="26">
        <f t="shared" si="76"/>
        <v>11.825853922100276</v>
      </c>
      <c r="M306" s="26">
        <f t="shared" si="77"/>
        <v>1.1857738213545099</v>
      </c>
      <c r="N306" s="96">
        <f t="shared" si="78"/>
        <v>12</v>
      </c>
      <c r="O306" s="26">
        <f t="shared" si="79"/>
        <v>0.81442269894424524</v>
      </c>
      <c r="P306" s="3">
        <f>IF(L306&gt;'Power Curve'!$C$37,0,INDEX(Ci,$N306,1)*POWER(1-O306,3)+INDEX(Ci,$N306,2)*3*O306*POWER(1-O306,2)+INDEX(Ci,$N306,3)*3*POWER(O306,2)*(1-O306)+INDEX(Ci,$N306,4)*POWER(O306,3))</f>
        <v>1902.0967038362778</v>
      </c>
      <c r="Q306" s="3">
        <f>MAX(0,MIN(P306-V306+W306,'Power Curve'!$C$39))</f>
        <v>1869.8452546229491</v>
      </c>
      <c r="R306" s="3">
        <f t="shared" si="80"/>
        <v>1813.309997558591</v>
      </c>
      <c r="S306" s="3">
        <f t="shared" si="81"/>
        <v>56.53525706435812</v>
      </c>
      <c r="T306" s="3">
        <f t="shared" si="82"/>
        <v>56.53525706435812</v>
      </c>
      <c r="V306" s="37">
        <f t="array" ref="V306">SUM(_xlfn.NORM.DIST($AD$3:$AD$1003,$L306,$AA306,FALSE)*WindSpeedStep*$AE$3:$AE$1003)/AG306</f>
        <v>1876.8563933472406</v>
      </c>
      <c r="W306" s="37">
        <f t="array" ref="W306">SUM(_xlfn.NORM.DIST($AD$3:$AD$1003,$L306,$AB306,FALSE)*WindSpeedStep*$AE$3:$AE$1003)/AH306</f>
        <v>1844.6049441339119</v>
      </c>
      <c r="Y306" s="1">
        <f t="shared" si="83"/>
        <v>11</v>
      </c>
      <c r="Z306" s="99">
        <f>IF(L306&lt;'Power Curve'!$P$28,'Power Curve'!$Q$28,IF(L306&gt;'Power Curve'!$P$29,'Power Curve'!$Q$29,INDEX(ReferenceTurbulence,Y306)+(L306-INDEX(ReferenceTurbulenceWindSpeed,Y306))*(INDEX(ReferenceTurbulence,Y306+1)-INDEX(ReferenceTurbulence,Y306))/(INDEX(ReferenceTurbulenceWindSpeed,Y306+1)-INDEX(ReferenceTurbulenceWindSpeed,Y306))))</f>
        <v>0.11853687444401828</v>
      </c>
      <c r="AA306" s="100">
        <f t="shared" si="89"/>
        <v>1.4017997615573015</v>
      </c>
      <c r="AB306" s="29">
        <f t="shared" si="90"/>
        <v>1.6542410149149429</v>
      </c>
      <c r="AD306" s="29">
        <f>'Zero Turbulence Curve'!F305</f>
        <v>30.300000000000161</v>
      </c>
      <c r="AE306" s="29">
        <f>'Zero Turbulence Curve'!G305</f>
        <v>1989.4717126307078</v>
      </c>
      <c r="AF306" s="39"/>
      <c r="AG306" s="40">
        <f t="array" ref="AG306">SUM(_xlfn.NORM.DIST($AD$3:$AD$1003,$F306,$AA306,FALSE)*WindSpeedStep)</f>
        <v>1.0000000000000033</v>
      </c>
      <c r="AH306" s="40">
        <f t="array" ref="AH306">SUM(_xlfn.NORM.DIST($AD$3:$AD$1003,$F306,$AB306,FALSE)*WindSpeedStep)</f>
        <v>0.99999999999984979</v>
      </c>
      <c r="AJ306" s="47">
        <f t="shared" si="84"/>
        <v>12</v>
      </c>
      <c r="AK306" s="83" t="b">
        <f>COUNTIF('Power Curve'!$D$2:$D$31,AJ306)&gt;0</f>
        <v>1</v>
      </c>
      <c r="AL306" s="83" t="b">
        <f t="shared" si="85"/>
        <v>0</v>
      </c>
      <c r="AM306" s="83" t="b">
        <f t="shared" si="91"/>
        <v>1</v>
      </c>
      <c r="AN306" s="47" t="str">
        <f t="shared" si="86"/>
        <v>Inner</v>
      </c>
      <c r="AO306" s="48" t="str">
        <f t="shared" si="87"/>
        <v>1.1-1.2</v>
      </c>
      <c r="AP306" s="49" t="str">
        <f t="shared" si="92"/>
        <v>17-18</v>
      </c>
      <c r="AQ306" s="49" t="str">
        <f t="shared" si="93"/>
        <v>Dec</v>
      </c>
      <c r="AR306" s="48" t="str">
        <f t="shared" si="94"/>
        <v>275-285</v>
      </c>
      <c r="AS306" s="49" t="str">
        <f t="shared" si="88"/>
        <v>Inner-TI</v>
      </c>
    </row>
    <row r="307" spans="5:45" x14ac:dyDescent="0.3">
      <c r="E307" s="15">
        <v>40879.743055555555</v>
      </c>
      <c r="F307" s="21">
        <v>14.05</v>
      </c>
      <c r="G307" s="21">
        <v>1987.11999511719</v>
      </c>
      <c r="H307" s="42">
        <v>1.1691906517250503</v>
      </c>
      <c r="I307" s="35">
        <v>285.89999999999998</v>
      </c>
      <c r="J307" s="43">
        <v>0.12313167259786476</v>
      </c>
      <c r="K307" s="44">
        <v>0.21632729625771621</v>
      </c>
      <c r="L307" s="26">
        <f t="shared" si="76"/>
        <v>13.833308831821315</v>
      </c>
      <c r="M307" s="26">
        <f t="shared" si="77"/>
        <v>1.4960324488428254</v>
      </c>
      <c r="N307" s="96">
        <f t="shared" si="78"/>
        <v>14</v>
      </c>
      <c r="O307" s="26">
        <f t="shared" si="79"/>
        <v>0.87513815050879917</v>
      </c>
      <c r="P307" s="3">
        <f>IF(L307&gt;'Power Curve'!$C$37,0,INDEX(Ci,$N307,1)*POWER(1-O307,3)+INDEX(Ci,$N307,2)*3*O307*POWER(1-O307,2)+INDEX(Ci,$N307,3)*3*POWER(O307,2)*(1-O307)+INDEX(Ci,$N307,4)*POWER(O307,3))</f>
        <v>1973.6501809811748</v>
      </c>
      <c r="Q307" s="3">
        <f>MAX(0,MIN(P307-V307+W307,'Power Curve'!$C$39))</f>
        <v>1972.4072717863035</v>
      </c>
      <c r="R307" s="3">
        <f t="shared" si="80"/>
        <v>1987.11999511719</v>
      </c>
      <c r="S307" s="3">
        <f t="shared" si="81"/>
        <v>-14.712723330886547</v>
      </c>
      <c r="T307" s="3">
        <f t="shared" si="82"/>
        <v>14.712723330886547</v>
      </c>
      <c r="V307" s="37">
        <f t="array" ref="V307">SUM(_xlfn.NORM.DIST($AD$3:$AD$1003,$L307,$AA307,FALSE)*WindSpeedStep*$AE$3:$AE$1003)/AG307</f>
        <v>1965.7454857815287</v>
      </c>
      <c r="W307" s="37">
        <f t="array" ref="W307">SUM(_xlfn.NORM.DIST($AD$3:$AD$1003,$L307,$AB307,FALSE)*WindSpeedStep*$AE$3:$AE$1003)/AH307</f>
        <v>1964.5025765866574</v>
      </c>
      <c r="Y307" s="1">
        <f t="shared" si="83"/>
        <v>13</v>
      </c>
      <c r="Z307" s="99">
        <f>IF(L307&lt;'Power Curve'!$P$28,'Power Curve'!$Q$28,IF(L307&gt;'Power Curve'!$P$29,'Power Curve'!$Q$29,INDEX(ReferenceTurbulence,Y307)+(L307-INDEX(ReferenceTurbulenceWindSpeed,Y307))*(INDEX(ReferenceTurbulence,Y307+1)-INDEX(ReferenceTurbulence,Y307))/(INDEX(ReferenceTurbulenceWindSpeed,Y307+1)-INDEX(ReferenceTurbulenceWindSpeed,Y307))))</f>
        <v>0.12083028877034241</v>
      </c>
      <c r="AA307" s="100">
        <f t="shared" si="89"/>
        <v>1.6714827007982975</v>
      </c>
      <c r="AB307" s="29">
        <f t="shared" si="90"/>
        <v>1.7033184540249731</v>
      </c>
      <c r="AD307" s="29">
        <f>'Zero Turbulence Curve'!F306</f>
        <v>30.400000000000162</v>
      </c>
      <c r="AE307" s="29">
        <f>'Zero Turbulence Curve'!G306</f>
        <v>1989.4717126307078</v>
      </c>
      <c r="AF307" s="39"/>
      <c r="AG307" s="40">
        <f t="array" ref="AG307">SUM(_xlfn.NORM.DIST($AD$3:$AD$1003,$F307,$AA307,FALSE)*WindSpeedStep)</f>
        <v>1.0000000000000018</v>
      </c>
      <c r="AH307" s="40">
        <f t="array" ref="AH307">SUM(_xlfn.NORM.DIST($AD$3:$AD$1003,$F307,$AB307,FALSE)*WindSpeedStep)</f>
        <v>1.0000000000000011</v>
      </c>
      <c r="AJ307" s="47">
        <f t="shared" si="84"/>
        <v>14</v>
      </c>
      <c r="AK307" s="83" t="b">
        <f>COUNTIF('Power Curve'!$D$2:$D$31,AJ307)&gt;0</f>
        <v>1</v>
      </c>
      <c r="AL307" s="83" t="b">
        <f t="shared" si="85"/>
        <v>0</v>
      </c>
      <c r="AM307" s="83" t="b">
        <f t="shared" si="91"/>
        <v>1</v>
      </c>
      <c r="AN307" s="47" t="str">
        <f t="shared" si="86"/>
        <v>Inner</v>
      </c>
      <c r="AO307" s="48" t="str">
        <f t="shared" si="87"/>
        <v>1.4-1.5</v>
      </c>
      <c r="AP307" s="49" t="str">
        <f t="shared" si="92"/>
        <v>17-18</v>
      </c>
      <c r="AQ307" s="49" t="str">
        <f t="shared" si="93"/>
        <v>Dec</v>
      </c>
      <c r="AR307" s="48" t="str">
        <f t="shared" si="94"/>
        <v>285-295</v>
      </c>
      <c r="AS307" s="49" t="str">
        <f t="shared" si="88"/>
        <v>Inner-TI</v>
      </c>
    </row>
    <row r="308" spans="5:45" x14ac:dyDescent="0.3">
      <c r="E308" s="15">
        <v>40879.75</v>
      </c>
      <c r="F308" s="21">
        <v>12.66</v>
      </c>
      <c r="G308" s="21">
        <v>1977.4500427246071</v>
      </c>
      <c r="H308" s="42">
        <v>1.1700485964971812</v>
      </c>
      <c r="I308" s="35">
        <v>286.60000000000002</v>
      </c>
      <c r="J308" s="43">
        <v>0.14375987361769352</v>
      </c>
      <c r="K308" s="44">
        <v>0.18933753155651847</v>
      </c>
      <c r="L308" s="26">
        <f t="shared" si="76"/>
        <v>12.467794711294404</v>
      </c>
      <c r="M308" s="26">
        <f t="shared" si="77"/>
        <v>1.2849878396717698</v>
      </c>
      <c r="N308" s="96">
        <f t="shared" si="78"/>
        <v>13</v>
      </c>
      <c r="O308" s="26">
        <f t="shared" si="79"/>
        <v>0.4625209010314919</v>
      </c>
      <c r="P308" s="3">
        <f>IF(L308&gt;'Power Curve'!$C$37,0,INDEX(Ci,$N308,1)*POWER(1-O308,3)+INDEX(Ci,$N308,2)*3*O308*POWER(1-O308,2)+INDEX(Ci,$N308,3)*3*POWER(O308,2)*(1-O308)+INDEX(Ci,$N308,4)*POWER(O308,3))</f>
        <v>1937.528785611983</v>
      </c>
      <c r="Q308" s="3">
        <f>MAX(0,MIN(P308-V308+W308,'Power Curve'!$C$39))</f>
        <v>1907.5408868028451</v>
      </c>
      <c r="R308" s="3">
        <f t="shared" si="80"/>
        <v>1977.4500427246071</v>
      </c>
      <c r="S308" s="3">
        <f t="shared" si="81"/>
        <v>-69.909155921762022</v>
      </c>
      <c r="T308" s="3">
        <f t="shared" si="82"/>
        <v>69.909155921762022</v>
      </c>
      <c r="V308" s="37">
        <f t="array" ref="V308">SUM(_xlfn.NORM.DIST($AD$3:$AD$1003,$L308,$AA308,FALSE)*WindSpeedStep*$AE$3:$AE$1003)/AG308</f>
        <v>1922.7301796110455</v>
      </c>
      <c r="W308" s="37">
        <f t="array" ref="W308">SUM(_xlfn.NORM.DIST($AD$3:$AD$1003,$L308,$AB308,FALSE)*WindSpeedStep*$AE$3:$AE$1003)/AH308</f>
        <v>1892.7422808019076</v>
      </c>
      <c r="Y308" s="1">
        <f t="shared" si="83"/>
        <v>12</v>
      </c>
      <c r="Z308" s="99">
        <f>IF(L308&lt;'Power Curve'!$P$28,'Power Curve'!$Q$28,IF(L308&gt;'Power Curve'!$P$29,'Power Curve'!$Q$29,INDEX(ReferenceTurbulence,Y308)+(L308-INDEX(ReferenceTurbulenceWindSpeed,Y308))*(INDEX(ReferenceTurbulence,Y308+1)-INDEX(ReferenceTurbulence,Y308))/(INDEX(ReferenceTurbulenceWindSpeed,Y308+1)-INDEX(ReferenceTurbulenceWindSpeed,Y308))))</f>
        <v>0.11985701439804029</v>
      </c>
      <c r="AA308" s="100">
        <f t="shared" si="89"/>
        <v>1.4943526502234241</v>
      </c>
      <c r="AB308" s="29">
        <f t="shared" si="90"/>
        <v>1.7923685919870311</v>
      </c>
      <c r="AD308" s="29">
        <f>'Zero Turbulence Curve'!F307</f>
        <v>30.500000000000163</v>
      </c>
      <c r="AE308" s="29">
        <f>'Zero Turbulence Curve'!G307</f>
        <v>1989.4717126307078</v>
      </c>
      <c r="AF308" s="39"/>
      <c r="AG308" s="40">
        <f t="array" ref="AG308">SUM(_xlfn.NORM.DIST($AD$3:$AD$1003,$F308,$AA308,FALSE)*WindSpeedStep)</f>
        <v>1.0000000000000031</v>
      </c>
      <c r="AH308" s="40">
        <f t="array" ref="AH308">SUM(_xlfn.NORM.DIST($AD$3:$AD$1003,$F308,$AB308,FALSE)*WindSpeedStep)</f>
        <v>0.99999999999934286</v>
      </c>
      <c r="AJ308" s="47">
        <f t="shared" si="84"/>
        <v>12</v>
      </c>
      <c r="AK308" s="83" t="b">
        <f>COUNTIF('Power Curve'!$D$2:$D$31,AJ308)&gt;0</f>
        <v>1</v>
      </c>
      <c r="AL308" s="83" t="b">
        <f t="shared" si="85"/>
        <v>0</v>
      </c>
      <c r="AM308" s="83" t="b">
        <f t="shared" si="91"/>
        <v>1</v>
      </c>
      <c r="AN308" s="47" t="str">
        <f t="shared" si="86"/>
        <v>Outer</v>
      </c>
      <c r="AO308" s="48" t="str">
        <f t="shared" si="87"/>
        <v>1.2-1.3</v>
      </c>
      <c r="AP308" s="49" t="str">
        <f t="shared" si="92"/>
        <v>18-19</v>
      </c>
      <c r="AQ308" s="49" t="str">
        <f t="shared" si="93"/>
        <v>Dec</v>
      </c>
      <c r="AR308" s="48" t="str">
        <f t="shared" si="94"/>
        <v>285-295</v>
      </c>
      <c r="AS308" s="49" t="str">
        <f t="shared" si="88"/>
        <v>HWS-HTI</v>
      </c>
    </row>
    <row r="309" spans="5:45" x14ac:dyDescent="0.3">
      <c r="E309" s="15">
        <v>40879.756944444445</v>
      </c>
      <c r="F309" s="21">
        <v>11.35</v>
      </c>
      <c r="G309" s="21">
        <v>1660.220016479497</v>
      </c>
      <c r="H309" s="42">
        <v>1.1703697737127994</v>
      </c>
      <c r="I309" s="35">
        <v>279.8</v>
      </c>
      <c r="J309" s="43">
        <v>0.1277533039647577</v>
      </c>
      <c r="K309" s="44">
        <v>0.16026985226091464</v>
      </c>
      <c r="L309" s="26">
        <f t="shared" si="76"/>
        <v>11.178705913097319</v>
      </c>
      <c r="M309" s="26">
        <f t="shared" si="77"/>
        <v>1.0857550104299076</v>
      </c>
      <c r="N309" s="96">
        <f t="shared" si="78"/>
        <v>12</v>
      </c>
      <c r="O309" s="26">
        <f t="shared" si="79"/>
        <v>0.19108690320246111</v>
      </c>
      <c r="P309" s="3">
        <f>IF(L309&gt;'Power Curve'!$C$37,0,INDEX(Ci,$N309,1)*POWER(1-O309,3)+INDEX(Ci,$N309,2)*3*O309*POWER(1-O309,2)+INDEX(Ci,$N309,3)*3*POWER(O309,2)*(1-O309)+INDEX(Ci,$N309,4)*POWER(O309,3))</f>
        <v>1810.6627809257586</v>
      </c>
      <c r="Q309" s="3">
        <f>MAX(0,MIN(P309-V309+W309,'Power Curve'!$C$39))</f>
        <v>1797.5508148562806</v>
      </c>
      <c r="R309" s="3">
        <f t="shared" si="80"/>
        <v>1660.220016479497</v>
      </c>
      <c r="S309" s="3">
        <f t="shared" si="81"/>
        <v>137.3307983767836</v>
      </c>
      <c r="T309" s="3">
        <f t="shared" si="82"/>
        <v>137.3307983767836</v>
      </c>
      <c r="V309" s="37">
        <f t="array" ref="V309">SUM(_xlfn.NORM.DIST($AD$3:$AD$1003,$L309,$AA309,FALSE)*WindSpeedStep*$AE$3:$AE$1003)/AG309</f>
        <v>1794.5788869540281</v>
      </c>
      <c r="W309" s="37">
        <f t="array" ref="W309">SUM(_xlfn.NORM.DIST($AD$3:$AD$1003,$L309,$AB309,FALSE)*WindSpeedStep*$AE$3:$AE$1003)/AH309</f>
        <v>1781.4669208845501</v>
      </c>
      <c r="Y309" s="1">
        <f t="shared" si="83"/>
        <v>11</v>
      </c>
      <c r="Z309" s="99">
        <f>IF(L309&lt;'Power Curve'!$P$28,'Power Curve'!$Q$28,IF(L309&gt;'Power Curve'!$P$29,'Power Curve'!$Q$29,INDEX(ReferenceTurbulence,Y309)+(L309-INDEX(ReferenceTurbulenceWindSpeed,Y309))*(INDEX(ReferenceTurbulence,Y309+1)-INDEX(ReferenceTurbulence,Y309))/(INDEX(ReferenceTurbulenceWindSpeed,Y309+1)-INDEX(ReferenceTurbulenceWindSpeed,Y309))))</f>
        <v>0.11965262408837818</v>
      </c>
      <c r="AA309" s="100">
        <f t="shared" si="89"/>
        <v>1.3375614964143638</v>
      </c>
      <c r="AB309" s="29">
        <f t="shared" si="90"/>
        <v>1.4281166144485562</v>
      </c>
      <c r="AD309" s="29">
        <f>'Zero Turbulence Curve'!F308</f>
        <v>30.600000000000165</v>
      </c>
      <c r="AE309" s="29">
        <f>'Zero Turbulence Curve'!G308</f>
        <v>1989.4717126307078</v>
      </c>
      <c r="AF309" s="39"/>
      <c r="AG309" s="40">
        <f t="array" ref="AG309">SUM(_xlfn.NORM.DIST($AD$3:$AD$1003,$F309,$AA309,FALSE)*WindSpeedStep)</f>
        <v>1.0000000000000031</v>
      </c>
      <c r="AH309" s="40">
        <f t="array" ref="AH309">SUM(_xlfn.NORM.DIST($AD$3:$AD$1003,$F309,$AB309,FALSE)*WindSpeedStep)</f>
        <v>1.0000000000000024</v>
      </c>
      <c r="AJ309" s="47">
        <f t="shared" si="84"/>
        <v>11</v>
      </c>
      <c r="AK309" s="83" t="b">
        <f>COUNTIF('Power Curve'!$D$2:$D$31,AJ309)&gt;0</f>
        <v>1</v>
      </c>
      <c r="AL309" s="83" t="b">
        <f t="shared" si="85"/>
        <v>0</v>
      </c>
      <c r="AM309" s="83" t="b">
        <f t="shared" si="91"/>
        <v>1</v>
      </c>
      <c r="AN309" s="47" t="str">
        <f t="shared" si="86"/>
        <v>Inner</v>
      </c>
      <c r="AO309" s="48" t="str">
        <f t="shared" si="87"/>
        <v>1.0-1.1</v>
      </c>
      <c r="AP309" s="49" t="str">
        <f t="shared" si="92"/>
        <v>18-19</v>
      </c>
      <c r="AQ309" s="49" t="str">
        <f t="shared" si="93"/>
        <v>Dec</v>
      </c>
      <c r="AR309" s="48" t="str">
        <f t="shared" si="94"/>
        <v>275-285</v>
      </c>
      <c r="AS309" s="49" t="str">
        <f t="shared" si="88"/>
        <v>Inner-TI</v>
      </c>
    </row>
    <row r="310" spans="5:45" x14ac:dyDescent="0.3">
      <c r="E310" s="15">
        <v>40879.763888888891</v>
      </c>
      <c r="F310" s="21">
        <v>9.6</v>
      </c>
      <c r="G310" s="21">
        <v>1216.96996307373</v>
      </c>
      <c r="H310" s="42">
        <v>1.1709500486416449</v>
      </c>
      <c r="I310" s="35">
        <v>272.39999999999998</v>
      </c>
      <c r="J310" s="43">
        <v>0.16770833333333335</v>
      </c>
      <c r="K310" s="44">
        <v>0.26568374296313435</v>
      </c>
      <c r="L310" s="26">
        <f t="shared" si="76"/>
        <v>9.4566792681965079</v>
      </c>
      <c r="M310" s="26">
        <f t="shared" si="77"/>
        <v>0.81961024137032334</v>
      </c>
      <c r="N310" s="96">
        <f t="shared" si="78"/>
        <v>10</v>
      </c>
      <c r="O310" s="26">
        <f t="shared" si="79"/>
        <v>0.47570786192518988</v>
      </c>
      <c r="P310" s="3">
        <f>IF(L310&gt;'Power Curve'!$C$37,0,INDEX(Ci,$N310,1)*POWER(1-O310,3)+INDEX(Ci,$N310,2)*3*O310*POWER(1-O310,2)+INDEX(Ci,$N310,3)*3*POWER(O310,2)*(1-O310)+INDEX(Ci,$N310,4)*POWER(O310,3))</f>
        <v>1355.1607691469098</v>
      </c>
      <c r="Q310" s="3">
        <f>MAX(0,MIN(P310-V310+W310,'Power Curve'!$C$39))</f>
        <v>1336.4740445993609</v>
      </c>
      <c r="R310" s="3">
        <f t="shared" si="80"/>
        <v>1216.96996307373</v>
      </c>
      <c r="S310" s="3">
        <f t="shared" si="81"/>
        <v>119.50408152563091</v>
      </c>
      <c r="T310" s="3">
        <f t="shared" si="82"/>
        <v>119.50408152563091</v>
      </c>
      <c r="V310" s="37">
        <f t="array" ref="V310">SUM(_xlfn.NORM.DIST($AD$3:$AD$1003,$L310,$AA310,FALSE)*WindSpeedStep*$AE$3:$AE$1003)/AG310</f>
        <v>1361.2519761838032</v>
      </c>
      <c r="W310" s="37">
        <f t="array" ref="W310">SUM(_xlfn.NORM.DIST($AD$3:$AD$1003,$L310,$AB310,FALSE)*WindSpeedStep*$AE$3:$AE$1003)/AH310</f>
        <v>1342.5652516362543</v>
      </c>
      <c r="Y310" s="1">
        <f t="shared" si="83"/>
        <v>9</v>
      </c>
      <c r="Z310" s="99">
        <f>IF(L310&lt;'Power Curve'!$P$28,'Power Curve'!$Q$28,IF(L310&gt;'Power Curve'!$P$29,'Power Curve'!$Q$29,INDEX(ReferenceTurbulence,Y310)+(L310-INDEX(ReferenceTurbulenceWindSpeed,Y310))*(INDEX(ReferenceTurbulence,Y310+1)-INDEX(ReferenceTurbulence,Y310))/(INDEX(ReferenceTurbulenceWindSpeed,Y310+1)-INDEX(ReferenceTurbulenceWindSpeed,Y310))))</f>
        <v>0.12029601822341442</v>
      </c>
      <c r="AA310" s="100">
        <f t="shared" si="89"/>
        <v>1.1376008615799524</v>
      </c>
      <c r="AB310" s="29">
        <f t="shared" si="90"/>
        <v>1.5859639189371229</v>
      </c>
      <c r="AD310" s="29">
        <f>'Zero Turbulence Curve'!F309</f>
        <v>30.700000000000166</v>
      </c>
      <c r="AE310" s="29">
        <f>'Zero Turbulence Curve'!G309</f>
        <v>1989.4717126307078</v>
      </c>
      <c r="AF310" s="39"/>
      <c r="AG310" s="40">
        <f t="array" ref="AG310">SUM(_xlfn.NORM.DIST($AD$3:$AD$1003,$F310,$AA310,FALSE)*WindSpeedStep)</f>
        <v>1.0000000000000036</v>
      </c>
      <c r="AH310" s="40">
        <f t="array" ref="AH310">SUM(_xlfn.NORM.DIST($AD$3:$AD$1003,$F310,$AB310,FALSE)*WindSpeedStep)</f>
        <v>0.99999999941985052</v>
      </c>
      <c r="AJ310" s="47">
        <f t="shared" si="84"/>
        <v>9</v>
      </c>
      <c r="AK310" s="83" t="b">
        <f>COUNTIF('Power Curve'!$D$2:$D$31,AJ310)&gt;0</f>
        <v>1</v>
      </c>
      <c r="AL310" s="83" t="b">
        <f t="shared" si="85"/>
        <v>0</v>
      </c>
      <c r="AM310" s="83" t="b">
        <f t="shared" si="91"/>
        <v>1</v>
      </c>
      <c r="AN310" s="47" t="str">
        <f t="shared" si="86"/>
        <v>Outer</v>
      </c>
      <c r="AO310" s="48" t="str">
        <f t="shared" si="87"/>
        <v>0.8-0.9</v>
      </c>
      <c r="AP310" s="49" t="str">
        <f t="shared" si="92"/>
        <v>18-19</v>
      </c>
      <c r="AQ310" s="49" t="str">
        <f t="shared" si="93"/>
        <v>Dec</v>
      </c>
      <c r="AR310" s="48" t="str">
        <f t="shared" si="94"/>
        <v>265-275</v>
      </c>
      <c r="AS310" s="49" t="str">
        <f t="shared" si="88"/>
        <v>HWS-HTI</v>
      </c>
    </row>
    <row r="311" spans="5:45" x14ac:dyDescent="0.3">
      <c r="E311" s="15">
        <v>40879.770833333336</v>
      </c>
      <c r="F311" s="21">
        <v>8.59</v>
      </c>
      <c r="G311" s="21">
        <v>1000.010013580322</v>
      </c>
      <c r="H311" s="42">
        <v>1.1717899798722031</v>
      </c>
      <c r="I311" s="35">
        <v>275.7</v>
      </c>
      <c r="J311" s="43">
        <v>0.22933643771827708</v>
      </c>
      <c r="K311" s="44">
        <v>0.26702127025993921</v>
      </c>
      <c r="L311" s="26">
        <f t="shared" si="76"/>
        <v>8.4637805473491685</v>
      </c>
      <c r="M311" s="26">
        <f t="shared" si="77"/>
        <v>0.66615454337518998</v>
      </c>
      <c r="N311" s="96">
        <f t="shared" si="78"/>
        <v>9</v>
      </c>
      <c r="O311" s="26">
        <f t="shared" si="79"/>
        <v>0.45488931524353338</v>
      </c>
      <c r="P311" s="3">
        <f>IF(L311&gt;'Power Curve'!$C$37,0,INDEX(Ci,$N311,1)*POWER(1-O311,3)+INDEX(Ci,$N311,2)*3*O311*POWER(1-O311,2)+INDEX(Ci,$N311,3)*3*POWER(O311,2)*(1-O311)+INDEX(Ci,$N311,4)*POWER(O311,3))</f>
        <v>1021.3889799690974</v>
      </c>
      <c r="Q311" s="3">
        <f>MAX(0,MIN(P311-V311+W311,'Power Curve'!$C$39))</f>
        <v>1049.1704722472405</v>
      </c>
      <c r="R311" s="3">
        <f t="shared" si="80"/>
        <v>1000.010013580322</v>
      </c>
      <c r="S311" s="3">
        <f t="shared" si="81"/>
        <v>49.16045866691843</v>
      </c>
      <c r="T311" s="3">
        <f t="shared" si="82"/>
        <v>49.16045866691843</v>
      </c>
      <c r="V311" s="37">
        <f t="array" ref="V311">SUM(_xlfn.NORM.DIST($AD$3:$AD$1003,$L311,$AA311,FALSE)*WindSpeedStep*$AE$3:$AE$1003)/AG311</f>
        <v>1023.3710390383445</v>
      </c>
      <c r="W311" s="37">
        <f t="array" ref="W311">SUM(_xlfn.NORM.DIST($AD$3:$AD$1003,$L311,$AB311,FALSE)*WindSpeedStep*$AE$3:$AE$1003)/AH311</f>
        <v>1051.1525313164877</v>
      </c>
      <c r="Y311" s="1">
        <f t="shared" si="83"/>
        <v>8</v>
      </c>
      <c r="Z311" s="99">
        <f>IF(L311&lt;'Power Curve'!$P$28,'Power Curve'!$Q$28,IF(L311&gt;'Power Curve'!$P$29,'Power Curve'!$Q$29,INDEX(ReferenceTurbulence,Y311)+(L311-INDEX(ReferenceTurbulenceWindSpeed,Y311))*(INDEX(ReferenceTurbulence,Y311+1)-INDEX(ReferenceTurbulence,Y311))/(INDEX(ReferenceTurbulenceWindSpeed,Y311+1)-INDEX(ReferenceTurbulenceWindSpeed,Y311))))</f>
        <v>0.11991909408895141</v>
      </c>
      <c r="AA311" s="100">
        <f t="shared" si="89"/>
        <v>1.0149688958058016</v>
      </c>
      <c r="AB311" s="29">
        <f t="shared" si="90"/>
        <v>1.9410532803583076</v>
      </c>
      <c r="AD311" s="29">
        <f>'Zero Turbulence Curve'!F310</f>
        <v>30.800000000000168</v>
      </c>
      <c r="AE311" s="29">
        <f>'Zero Turbulence Curve'!G310</f>
        <v>1989.4717126307078</v>
      </c>
      <c r="AF311" s="39"/>
      <c r="AG311" s="40">
        <f t="array" ref="AG311">SUM(_xlfn.NORM.DIST($AD$3:$AD$1003,$F311,$AA311,FALSE)*WindSpeedStep)</f>
        <v>1.0000000000000031</v>
      </c>
      <c r="AH311" s="40">
        <f t="array" ref="AH311">SUM(_xlfn.NORM.DIST($AD$3:$AD$1003,$F311,$AB311,FALSE)*WindSpeedStep)</f>
        <v>0.99999574002040459</v>
      </c>
      <c r="AJ311" s="47">
        <f t="shared" si="84"/>
        <v>8</v>
      </c>
      <c r="AK311" s="83" t="b">
        <f>COUNTIF('Power Curve'!$D$2:$D$31,AJ311)&gt;0</f>
        <v>1</v>
      </c>
      <c r="AL311" s="83" t="b">
        <f t="shared" si="85"/>
        <v>0</v>
      </c>
      <c r="AM311" s="83" t="b">
        <f t="shared" si="91"/>
        <v>1</v>
      </c>
      <c r="AN311" s="47" t="str">
        <f t="shared" si="86"/>
        <v>Outer</v>
      </c>
      <c r="AO311" s="48" t="str">
        <f t="shared" si="87"/>
        <v>0.6-0.7</v>
      </c>
      <c r="AP311" s="49" t="str">
        <f t="shared" si="92"/>
        <v>18-19</v>
      </c>
      <c r="AQ311" s="49" t="str">
        <f t="shared" si="93"/>
        <v>Dec</v>
      </c>
      <c r="AR311" s="48" t="str">
        <f t="shared" si="94"/>
        <v>275-285</v>
      </c>
      <c r="AS311" s="49" t="str">
        <f t="shared" si="88"/>
        <v>HWS-HTI</v>
      </c>
    </row>
    <row r="312" spans="5:45" x14ac:dyDescent="0.3">
      <c r="E312" s="15">
        <v>40879.777777777781</v>
      </c>
      <c r="F312" s="21">
        <v>9.4</v>
      </c>
      <c r="G312" s="21">
        <v>1325.52001953125</v>
      </c>
      <c r="H312" s="42">
        <v>1.1718764715213479</v>
      </c>
      <c r="I312" s="35">
        <v>280.89999999999998</v>
      </c>
      <c r="J312" s="43">
        <v>0.18085106382978722</v>
      </c>
      <c r="K312" s="44">
        <v>0.19114478564513734</v>
      </c>
      <c r="L312" s="26">
        <f t="shared" si="76"/>
        <v>9.262106468936901</v>
      </c>
      <c r="M312" s="26">
        <f t="shared" si="77"/>
        <v>0.78953838802382204</v>
      </c>
      <c r="N312" s="96">
        <f t="shared" si="78"/>
        <v>10</v>
      </c>
      <c r="O312" s="26">
        <f t="shared" si="79"/>
        <v>0.26888958515436123</v>
      </c>
      <c r="P312" s="3">
        <f>IF(L312&gt;'Power Curve'!$C$37,0,INDEX(Ci,$N312,1)*POWER(1-O312,3)+INDEX(Ci,$N312,2)*3*O312*POWER(1-O312,2)+INDEX(Ci,$N312,3)*3*POWER(O312,2)*(1-O312)+INDEX(Ci,$N312,4)*POWER(O312,3))</f>
        <v>1285.4816066501992</v>
      </c>
      <c r="Q312" s="3">
        <f>MAX(0,MIN(P312-V312+W312,'Power Curve'!$C$39))</f>
        <v>1271.5152811516477</v>
      </c>
      <c r="R312" s="3">
        <f t="shared" si="80"/>
        <v>1325.52001953125</v>
      </c>
      <c r="S312" s="3">
        <f t="shared" si="81"/>
        <v>-54.004738379602259</v>
      </c>
      <c r="T312" s="3">
        <f t="shared" si="82"/>
        <v>54.004738379602259</v>
      </c>
      <c r="V312" s="37">
        <f t="array" ref="V312">SUM(_xlfn.NORM.DIST($AD$3:$AD$1003,$L312,$AA312,FALSE)*WindSpeedStep*$AE$3:$AE$1003)/AG312</f>
        <v>1295.9557776081424</v>
      </c>
      <c r="W312" s="37">
        <f t="array" ref="W312">SUM(_xlfn.NORM.DIST($AD$3:$AD$1003,$L312,$AB312,FALSE)*WindSpeedStep*$AE$3:$AE$1003)/AH312</f>
        <v>1281.989452109591</v>
      </c>
      <c r="Y312" s="1">
        <f t="shared" si="83"/>
        <v>9</v>
      </c>
      <c r="Z312" s="99">
        <f>IF(L312&lt;'Power Curve'!$P$28,'Power Curve'!$Q$28,IF(L312&gt;'Power Curve'!$P$29,'Power Curve'!$Q$29,INDEX(ReferenceTurbulence,Y312)+(L312-INDEX(ReferenceTurbulenceWindSpeed,Y312))*(INDEX(ReferenceTurbulence,Y312+1)-INDEX(ReferenceTurbulence,Y312))/(INDEX(ReferenceTurbulenceWindSpeed,Y312+1)-INDEX(ReferenceTurbulenceWindSpeed,Y312))))</f>
        <v>0.12040453209512288</v>
      </c>
      <c r="AA312" s="100">
        <f t="shared" si="89"/>
        <v>1.1151995956075582</v>
      </c>
      <c r="AB312" s="29">
        <f t="shared" si="90"/>
        <v>1.6750618082119926</v>
      </c>
      <c r="AD312" s="29">
        <f>'Zero Turbulence Curve'!F311</f>
        <v>30.900000000000169</v>
      </c>
      <c r="AE312" s="29">
        <f>'Zero Turbulence Curve'!G311</f>
        <v>1989.4717126307078</v>
      </c>
      <c r="AF312" s="39"/>
      <c r="AG312" s="40">
        <f t="array" ref="AG312">SUM(_xlfn.NORM.DIST($AD$3:$AD$1003,$F312,$AA312,FALSE)*WindSpeedStep)</f>
        <v>1.0000000000000033</v>
      </c>
      <c r="AH312" s="40">
        <f t="array" ref="AH312">SUM(_xlfn.NORM.DIST($AD$3:$AD$1003,$F312,$AB312,FALSE)*WindSpeedStep)</f>
        <v>0.99999999161618636</v>
      </c>
      <c r="AJ312" s="47">
        <f t="shared" si="84"/>
        <v>9</v>
      </c>
      <c r="AK312" s="83" t="b">
        <f>COUNTIF('Power Curve'!$D$2:$D$31,AJ312)&gt;0</f>
        <v>1</v>
      </c>
      <c r="AL312" s="83" t="b">
        <f t="shared" si="85"/>
        <v>0</v>
      </c>
      <c r="AM312" s="83" t="b">
        <f t="shared" si="91"/>
        <v>1</v>
      </c>
      <c r="AN312" s="47" t="str">
        <f t="shared" si="86"/>
        <v>Outer</v>
      </c>
      <c r="AO312" s="48" t="str">
        <f t="shared" si="87"/>
        <v>0.7-0.8</v>
      </c>
      <c r="AP312" s="49" t="str">
        <f t="shared" si="92"/>
        <v>18-19</v>
      </c>
      <c r="AQ312" s="49" t="str">
        <f t="shared" si="93"/>
        <v>Dec</v>
      </c>
      <c r="AR312" s="48" t="str">
        <f t="shared" si="94"/>
        <v>275-285</v>
      </c>
      <c r="AS312" s="49" t="str">
        <f t="shared" si="88"/>
        <v>HWS-HTI</v>
      </c>
    </row>
    <row r="313" spans="5:45" x14ac:dyDescent="0.3">
      <c r="E313" s="15">
        <v>40879.784722222219</v>
      </c>
      <c r="F313" s="21">
        <v>9.49</v>
      </c>
      <c r="G313" s="21">
        <v>1213.9000549316411</v>
      </c>
      <c r="H313" s="42">
        <v>1.1718764715213479</v>
      </c>
      <c r="I313" s="35">
        <v>281.2</v>
      </c>
      <c r="J313" s="43">
        <v>0.14436248682824027</v>
      </c>
      <c r="K313" s="44">
        <v>0.19934395225070953</v>
      </c>
      <c r="L313" s="26">
        <f t="shared" si="76"/>
        <v>9.3507862117245946</v>
      </c>
      <c r="M313" s="26">
        <f t="shared" si="77"/>
        <v>0.80324412813788026</v>
      </c>
      <c r="N313" s="96">
        <f t="shared" si="78"/>
        <v>10</v>
      </c>
      <c r="O313" s="26">
        <f t="shared" si="79"/>
        <v>0.36315040505118729</v>
      </c>
      <c r="P313" s="3">
        <f>IF(L313&gt;'Power Curve'!$C$37,0,INDEX(Ci,$N313,1)*POWER(1-O313,3)+INDEX(Ci,$N313,2)*3*O313*POWER(1-O313,2)+INDEX(Ci,$N313,3)*3*POWER(O313,2)*(1-O313)+INDEX(Ci,$N313,4)*POWER(O313,3))</f>
        <v>1317.1880659856733</v>
      </c>
      <c r="Q313" s="3">
        <f>MAX(0,MIN(P313-V313+W313,'Power Curve'!$C$39))</f>
        <v>1311.4937343600075</v>
      </c>
      <c r="R313" s="3">
        <f t="shared" si="80"/>
        <v>1213.9000549316411</v>
      </c>
      <c r="S313" s="3">
        <f t="shared" si="81"/>
        <v>97.593679428366386</v>
      </c>
      <c r="T313" s="3">
        <f t="shared" si="82"/>
        <v>97.593679428366386</v>
      </c>
      <c r="V313" s="37">
        <f t="array" ref="V313">SUM(_xlfn.NORM.DIST($AD$3:$AD$1003,$L313,$AA313,FALSE)*WindSpeedStep*$AE$3:$AE$1003)/AG313</f>
        <v>1325.9088460194848</v>
      </c>
      <c r="W313" s="37">
        <f t="array" ref="W313">SUM(_xlfn.NORM.DIST($AD$3:$AD$1003,$L313,$AB313,FALSE)*WindSpeedStep*$AE$3:$AE$1003)/AH313</f>
        <v>1320.2145143938189</v>
      </c>
      <c r="Y313" s="1">
        <f t="shared" si="83"/>
        <v>9</v>
      </c>
      <c r="Z313" s="99">
        <f>IF(L313&lt;'Power Curve'!$P$28,'Power Curve'!$Q$28,IF(L313&gt;'Power Curve'!$P$29,'Power Curve'!$Q$29,INDEX(ReferenceTurbulence,Y313)+(L313-INDEX(ReferenceTurbulenceWindSpeed,Y313))*(INDEX(ReferenceTurbulence,Y313+1)-INDEX(ReferenceTurbulence,Y313))/(INDEX(ReferenceTurbulenceWindSpeed,Y313+1)-INDEX(ReferenceTurbulenceWindSpeed,Y313))))</f>
        <v>0.12035507511928339</v>
      </c>
      <c r="AA313" s="100">
        <f t="shared" si="89"/>
        <v>1.125414576936473</v>
      </c>
      <c r="AB313" s="29">
        <f t="shared" si="90"/>
        <v>1.3499027513237825</v>
      </c>
      <c r="AD313" s="29">
        <f>'Zero Turbulence Curve'!F312</f>
        <v>31.000000000000171</v>
      </c>
      <c r="AE313" s="29">
        <f>'Zero Turbulence Curve'!G312</f>
        <v>1989.4717126307078</v>
      </c>
      <c r="AF313" s="39"/>
      <c r="AG313" s="40">
        <f t="array" ref="AG313">SUM(_xlfn.NORM.DIST($AD$3:$AD$1003,$F313,$AA313,FALSE)*WindSpeedStep)</f>
        <v>1.0000000000000031</v>
      </c>
      <c r="AH313" s="40">
        <f t="array" ref="AH313">SUM(_xlfn.NORM.DIST($AD$3:$AD$1003,$F313,$AB313,FALSE)*WindSpeedStep)</f>
        <v>0.99999999999922229</v>
      </c>
      <c r="AJ313" s="47">
        <f t="shared" si="84"/>
        <v>9</v>
      </c>
      <c r="AK313" s="83" t="b">
        <f>COUNTIF('Power Curve'!$D$2:$D$31,AJ313)&gt;0</f>
        <v>1</v>
      </c>
      <c r="AL313" s="83" t="b">
        <f t="shared" si="85"/>
        <v>0</v>
      </c>
      <c r="AM313" s="83" t="b">
        <f t="shared" si="91"/>
        <v>1</v>
      </c>
      <c r="AN313" s="47" t="str">
        <f t="shared" si="86"/>
        <v>Outer</v>
      </c>
      <c r="AO313" s="48" t="str">
        <f t="shared" si="87"/>
        <v>0.8-0.9</v>
      </c>
      <c r="AP313" s="49" t="str">
        <f t="shared" si="92"/>
        <v>18-19</v>
      </c>
      <c r="AQ313" s="49" t="str">
        <f t="shared" si="93"/>
        <v>Dec</v>
      </c>
      <c r="AR313" s="48" t="str">
        <f t="shared" si="94"/>
        <v>275-285</v>
      </c>
      <c r="AS313" s="49" t="str">
        <f t="shared" si="88"/>
        <v>HWS-HTI</v>
      </c>
    </row>
    <row r="314" spans="5:45" x14ac:dyDescent="0.3">
      <c r="E314" s="15">
        <v>40879.791666666664</v>
      </c>
      <c r="F314" s="21">
        <v>8.93</v>
      </c>
      <c r="G314" s="21">
        <v>891.82999801635765</v>
      </c>
      <c r="H314" s="42">
        <v>1.1724142301182463</v>
      </c>
      <c r="I314" s="35">
        <v>275.2</v>
      </c>
      <c r="J314" s="43">
        <v>0.1175811870100784</v>
      </c>
      <c r="K314" s="44">
        <v>0.1990483888786328</v>
      </c>
      <c r="L314" s="26">
        <f t="shared" si="76"/>
        <v>8.8003468547100265</v>
      </c>
      <c r="M314" s="26">
        <f t="shared" si="77"/>
        <v>0.71817195112613219</v>
      </c>
      <c r="N314" s="96">
        <f t="shared" si="78"/>
        <v>9</v>
      </c>
      <c r="O314" s="26">
        <f t="shared" si="79"/>
        <v>0.7913036179559586</v>
      </c>
      <c r="P314" s="3">
        <f>IF(L314&gt;'Power Curve'!$C$37,0,INDEX(Ci,$N314,1)*POWER(1-O314,3)+INDEX(Ci,$N314,2)*3*O314*POWER(1-O314,2)+INDEX(Ci,$N314,3)*3*POWER(O314,2)*(1-O314)+INDEX(Ci,$N314,4)*POWER(O314,3))</f>
        <v>1129.893774396332</v>
      </c>
      <c r="Q314" s="3">
        <f>MAX(0,MIN(P314-V314+W314,'Power Curve'!$C$39))</f>
        <v>1129.1000875383434</v>
      </c>
      <c r="R314" s="3">
        <f t="shared" si="80"/>
        <v>891.82999801635765</v>
      </c>
      <c r="S314" s="3">
        <f t="shared" si="81"/>
        <v>237.27008952198571</v>
      </c>
      <c r="T314" s="3">
        <f t="shared" si="82"/>
        <v>237.27008952198571</v>
      </c>
      <c r="V314" s="37">
        <f t="array" ref="V314">SUM(_xlfn.NORM.DIST($AD$3:$AD$1003,$L314,$AA314,FALSE)*WindSpeedStep*$AE$3:$AE$1003)/AG314</f>
        <v>1137.5821051753744</v>
      </c>
      <c r="W314" s="37">
        <f t="array" ref="W314">SUM(_xlfn.NORM.DIST($AD$3:$AD$1003,$L314,$AB314,FALSE)*WindSpeedStep*$AE$3:$AE$1003)/AH314</f>
        <v>1136.7884183173858</v>
      </c>
      <c r="Y314" s="1">
        <f t="shared" si="83"/>
        <v>8</v>
      </c>
      <c r="Z314" s="99">
        <f>IF(L314&lt;'Power Curve'!$P$28,'Power Curve'!$Q$28,IF(L314&gt;'Power Curve'!$P$29,'Power Curve'!$Q$29,INDEX(ReferenceTurbulence,Y314)+(L314-INDEX(ReferenceTurbulenceWindSpeed,Y314))*(INDEX(ReferenceTurbulence,Y314+1)-INDEX(ReferenceTurbulence,Y314))/(INDEX(ReferenceTurbulenceWindSpeed,Y314+1)-INDEX(ReferenceTurbulenceWindSpeed,Y314))))</f>
        <v>0.12030574978426213</v>
      </c>
      <c r="AA314" s="100">
        <f t="shared" si="89"/>
        <v>1.0587323267174626</v>
      </c>
      <c r="AB314" s="29">
        <f t="shared" si="90"/>
        <v>1.0347552292772149</v>
      </c>
      <c r="AD314" s="29">
        <f>'Zero Turbulence Curve'!F313</f>
        <v>31.100000000000172</v>
      </c>
      <c r="AE314" s="29">
        <f>'Zero Turbulence Curve'!G313</f>
        <v>1989.4717126307078</v>
      </c>
      <c r="AF314" s="39"/>
      <c r="AG314" s="40">
        <f t="array" ref="AG314">SUM(_xlfn.NORM.DIST($AD$3:$AD$1003,$F314,$AA314,FALSE)*WindSpeedStep)</f>
        <v>1.0000000000000038</v>
      </c>
      <c r="AH314" s="40">
        <f t="array" ref="AH314">SUM(_xlfn.NORM.DIST($AD$3:$AD$1003,$F314,$AB314,FALSE)*WindSpeedStep)</f>
        <v>1.0000000000000033</v>
      </c>
      <c r="AJ314" s="47">
        <f t="shared" si="84"/>
        <v>9</v>
      </c>
      <c r="AK314" s="83" t="b">
        <f>COUNTIF('Power Curve'!$D$2:$D$31,AJ314)&gt;0</f>
        <v>1</v>
      </c>
      <c r="AL314" s="83" t="b">
        <f t="shared" si="85"/>
        <v>0</v>
      </c>
      <c r="AM314" s="83" t="b">
        <f t="shared" si="91"/>
        <v>1</v>
      </c>
      <c r="AN314" s="47" t="str">
        <f t="shared" si="86"/>
        <v>Inner</v>
      </c>
      <c r="AO314" s="48" t="str">
        <f t="shared" si="87"/>
        <v>0.7-0.8</v>
      </c>
      <c r="AP314" s="49" t="str">
        <f t="shared" si="92"/>
        <v>19-20</v>
      </c>
      <c r="AQ314" s="49" t="str">
        <f t="shared" si="93"/>
        <v>Dec</v>
      </c>
      <c r="AR314" s="48" t="str">
        <f t="shared" si="94"/>
        <v>275-285</v>
      </c>
      <c r="AS314" s="49" t="str">
        <f t="shared" si="88"/>
        <v>Inner-TI</v>
      </c>
    </row>
    <row r="315" spans="5:45" x14ac:dyDescent="0.3">
      <c r="E315" s="15">
        <v>40879.819444444445</v>
      </c>
      <c r="F315" s="21">
        <v>9.08</v>
      </c>
      <c r="G315" s="21">
        <v>1146.050056457522</v>
      </c>
      <c r="H315" s="42">
        <v>1.1718086661442566</v>
      </c>
      <c r="I315" s="35">
        <v>270.8</v>
      </c>
      <c r="J315" s="43">
        <v>0.15859030837004404</v>
      </c>
      <c r="K315" s="44">
        <v>0.24213178542706354</v>
      </c>
      <c r="L315" s="26">
        <f t="shared" si="76"/>
        <v>8.946628157973322</v>
      </c>
      <c r="M315" s="26">
        <f t="shared" si="77"/>
        <v>0.74078019809491669</v>
      </c>
      <c r="N315" s="96">
        <f t="shared" si="78"/>
        <v>9</v>
      </c>
      <c r="O315" s="26">
        <f t="shared" si="79"/>
        <v>0.93751885566964754</v>
      </c>
      <c r="P315" s="3">
        <f>IF(L315&gt;'Power Curve'!$C$37,0,INDEX(Ci,$N315,1)*POWER(1-O315,3)+INDEX(Ci,$N315,2)*3*O315*POWER(1-O315,2)+INDEX(Ci,$N315,3)*3*POWER(O315,2)*(1-O315)+INDEX(Ci,$N315,4)*POWER(O315,3))</f>
        <v>1177.7646457289268</v>
      </c>
      <c r="Q315" s="3">
        <f>MAX(0,MIN(P315-V315+W315,'Power Curve'!$C$39))</f>
        <v>1181.2388487933349</v>
      </c>
      <c r="R315" s="3">
        <f t="shared" si="80"/>
        <v>1146.050056457522</v>
      </c>
      <c r="S315" s="3">
        <f t="shared" si="81"/>
        <v>35.188792335812877</v>
      </c>
      <c r="T315" s="3">
        <f t="shared" si="82"/>
        <v>35.188792335812877</v>
      </c>
      <c r="V315" s="37">
        <f t="array" ref="V315">SUM(_xlfn.NORM.DIST($AD$3:$AD$1003,$L315,$AA315,FALSE)*WindSpeedStep*$AE$3:$AE$1003)/AG315</f>
        <v>1187.8997798533821</v>
      </c>
      <c r="W315" s="37">
        <f t="array" ref="W315">SUM(_xlfn.NORM.DIST($AD$3:$AD$1003,$L315,$AB315,FALSE)*WindSpeedStep*$AE$3:$AE$1003)/AH315</f>
        <v>1191.3739829177903</v>
      </c>
      <c r="Y315" s="1">
        <f t="shared" si="83"/>
        <v>8</v>
      </c>
      <c r="Z315" s="99">
        <f>IF(L315&lt;'Power Curve'!$P$28,'Power Curve'!$Q$28,IF(L315&gt;'Power Curve'!$P$29,'Power Curve'!$Q$29,INDEX(ReferenceTurbulence,Y315)+(L315-INDEX(ReferenceTurbulenceWindSpeed,Y315))*(INDEX(ReferenceTurbulence,Y315+1)-INDEX(ReferenceTurbulence,Y315))/(INDEX(ReferenceTurbulenceWindSpeed,Y315+1)-INDEX(ReferenceTurbulenceWindSpeed,Y315))))</f>
        <v>0.1204738013621748</v>
      </c>
      <c r="AA315" s="100">
        <f t="shared" si="89"/>
        <v>1.0778343035649178</v>
      </c>
      <c r="AB315" s="29">
        <f t="shared" si="90"/>
        <v>1.4188485184451083</v>
      </c>
      <c r="AD315" s="29">
        <f>'Zero Turbulence Curve'!F314</f>
        <v>31.200000000000173</v>
      </c>
      <c r="AE315" s="29">
        <f>'Zero Turbulence Curve'!G314</f>
        <v>1989.4717126307078</v>
      </c>
      <c r="AF315" s="39"/>
      <c r="AG315" s="40">
        <f t="array" ref="AG315">SUM(_xlfn.NORM.DIST($AD$3:$AD$1003,$F315,$AA315,FALSE)*WindSpeedStep)</f>
        <v>1.0000000000000031</v>
      </c>
      <c r="AH315" s="40">
        <f t="array" ref="AH315">SUM(_xlfn.NORM.DIST($AD$3:$AD$1003,$F315,$AB315,FALSE)*WindSpeedStep)</f>
        <v>0.99999999993872257</v>
      </c>
      <c r="AJ315" s="47">
        <f t="shared" si="84"/>
        <v>9</v>
      </c>
      <c r="AK315" s="83" t="b">
        <f>COUNTIF('Power Curve'!$D$2:$D$31,AJ315)&gt;0</f>
        <v>1</v>
      </c>
      <c r="AL315" s="83" t="b">
        <f t="shared" si="85"/>
        <v>0</v>
      </c>
      <c r="AM315" s="83" t="b">
        <f t="shared" si="91"/>
        <v>1</v>
      </c>
      <c r="AN315" s="47" t="str">
        <f t="shared" si="86"/>
        <v>Outer</v>
      </c>
      <c r="AO315" s="48" t="str">
        <f t="shared" si="87"/>
        <v>0.7-0.8</v>
      </c>
      <c r="AP315" s="49" t="str">
        <f t="shared" si="92"/>
        <v>19-20</v>
      </c>
      <c r="AQ315" s="49" t="str">
        <f t="shared" si="93"/>
        <v>Dec</v>
      </c>
      <c r="AR315" s="48" t="str">
        <f t="shared" si="94"/>
        <v>265-275</v>
      </c>
      <c r="AS315" s="49" t="str">
        <f t="shared" si="88"/>
        <v>HWS-HTI</v>
      </c>
    </row>
    <row r="316" spans="5:45" x14ac:dyDescent="0.3">
      <c r="E316" s="15">
        <v>40879.826388888891</v>
      </c>
      <c r="F316" s="21">
        <v>8.25</v>
      </c>
      <c r="G316" s="21">
        <v>943.01998138427712</v>
      </c>
      <c r="H316" s="42">
        <v>1.1724327609911676</v>
      </c>
      <c r="I316" s="35">
        <v>275</v>
      </c>
      <c r="J316" s="43">
        <v>0.1709090909090909</v>
      </c>
      <c r="K316" s="44">
        <v>0.18867565680083431</v>
      </c>
      <c r="L316" s="26">
        <f t="shared" si="76"/>
        <v>8.1302624930900667</v>
      </c>
      <c r="M316" s="26">
        <f t="shared" si="77"/>
        <v>0.61460825296741095</v>
      </c>
      <c r="N316" s="96">
        <f t="shared" si="78"/>
        <v>9</v>
      </c>
      <c r="O316" s="26">
        <f t="shared" si="79"/>
        <v>0.12152188893938388</v>
      </c>
      <c r="P316" s="3">
        <f>IF(L316&gt;'Power Curve'!$C$37,0,INDEX(Ci,$N316,1)*POWER(1-O316,3)+INDEX(Ci,$N316,2)*3*O316*POWER(1-O316,2)+INDEX(Ci,$N316,3)*3*POWER(O316,2)*(1-O316)+INDEX(Ci,$N316,4)*POWER(O316,3))</f>
        <v>917.43671506483611</v>
      </c>
      <c r="Q316" s="3">
        <f>MAX(0,MIN(P316-V316+W316,'Power Curve'!$C$39))</f>
        <v>940.24524433897</v>
      </c>
      <c r="R316" s="3">
        <f t="shared" si="80"/>
        <v>943.01998138427712</v>
      </c>
      <c r="S316" s="3">
        <f t="shared" si="81"/>
        <v>-2.7747370453071198</v>
      </c>
      <c r="T316" s="3">
        <f t="shared" si="82"/>
        <v>2.7747370453071198</v>
      </c>
      <c r="V316" s="37">
        <f t="array" ref="V316">SUM(_xlfn.NORM.DIST($AD$3:$AD$1003,$L316,$AA316,FALSE)*WindSpeedStep*$AE$3:$AE$1003)/AG316</f>
        <v>914.62094943418151</v>
      </c>
      <c r="W316" s="37">
        <f t="array" ref="W316">SUM(_xlfn.NORM.DIST($AD$3:$AD$1003,$L316,$AB316,FALSE)*WindSpeedStep*$AE$3:$AE$1003)/AH316</f>
        <v>937.4294787083154</v>
      </c>
      <c r="Y316" s="1">
        <f t="shared" si="83"/>
        <v>8</v>
      </c>
      <c r="Z316" s="99">
        <f>IF(L316&lt;'Power Curve'!$P$28,'Power Curve'!$Q$28,IF(L316&gt;'Power Curve'!$P$29,'Power Curve'!$Q$29,INDEX(ReferenceTurbulence,Y316)+(L316-INDEX(ReferenceTurbulenceWindSpeed,Y316))*(INDEX(ReferenceTurbulence,Y316+1)-INDEX(ReferenceTurbulence,Y316))/(INDEX(ReferenceTurbulenceWindSpeed,Y316+1)-INDEX(ReferenceTurbulenceWindSpeed,Y316))))</f>
        <v>0.11953594030217035</v>
      </c>
      <c r="AA316" s="100">
        <f t="shared" si="89"/>
        <v>0.97185857201498893</v>
      </c>
      <c r="AB316" s="29">
        <f t="shared" si="90"/>
        <v>1.3895357715463021</v>
      </c>
      <c r="AD316" s="29">
        <f>'Zero Turbulence Curve'!F315</f>
        <v>31.300000000000175</v>
      </c>
      <c r="AE316" s="29">
        <f>'Zero Turbulence Curve'!G315</f>
        <v>1989.4717126307078</v>
      </c>
      <c r="AF316" s="39"/>
      <c r="AG316" s="40">
        <f t="array" ref="AG316">SUM(_xlfn.NORM.DIST($AD$3:$AD$1003,$F316,$AA316,FALSE)*WindSpeedStep)</f>
        <v>1.0000000000000031</v>
      </c>
      <c r="AH316" s="40">
        <f t="array" ref="AH316">SUM(_xlfn.NORM.DIST($AD$3:$AD$1003,$F316,$AB316,FALSE)*WindSpeedStep)</f>
        <v>0.99999999884605839</v>
      </c>
      <c r="AJ316" s="47">
        <f t="shared" si="84"/>
        <v>8</v>
      </c>
      <c r="AK316" s="83" t="b">
        <f>COUNTIF('Power Curve'!$D$2:$D$31,AJ316)&gt;0</f>
        <v>1</v>
      </c>
      <c r="AL316" s="83" t="b">
        <f t="shared" si="85"/>
        <v>0</v>
      </c>
      <c r="AM316" s="83" t="b">
        <f t="shared" si="91"/>
        <v>1</v>
      </c>
      <c r="AN316" s="47" t="str">
        <f t="shared" si="86"/>
        <v>Outer</v>
      </c>
      <c r="AO316" s="48" t="str">
        <f t="shared" si="87"/>
        <v>0.6-0.7</v>
      </c>
      <c r="AP316" s="49" t="str">
        <f t="shared" si="92"/>
        <v>19-20</v>
      </c>
      <c r="AQ316" s="49" t="str">
        <f t="shared" si="93"/>
        <v>Dec</v>
      </c>
      <c r="AR316" s="48" t="str">
        <f t="shared" si="94"/>
        <v>275-285</v>
      </c>
      <c r="AS316" s="49" t="str">
        <f t="shared" si="88"/>
        <v>HWS-HTI</v>
      </c>
    </row>
    <row r="317" spans="5:45" x14ac:dyDescent="0.3">
      <c r="E317" s="15">
        <v>40879.833333333336</v>
      </c>
      <c r="F317" s="21">
        <v>8.9499999999999993</v>
      </c>
      <c r="G317" s="21">
        <v>1142.2499618530273</v>
      </c>
      <c r="H317" s="42">
        <v>1.1723709548668031</v>
      </c>
      <c r="I317" s="35">
        <v>283.89999999999998</v>
      </c>
      <c r="J317" s="43">
        <v>0.14189944134078214</v>
      </c>
      <c r="K317" s="44">
        <v>0.19740220973793463</v>
      </c>
      <c r="L317" s="26">
        <f t="shared" si="76"/>
        <v>8.8199479570781598</v>
      </c>
      <c r="M317" s="26">
        <f t="shared" si="77"/>
        <v>0.72120136468284324</v>
      </c>
      <c r="N317" s="96">
        <f t="shared" si="78"/>
        <v>9</v>
      </c>
      <c r="O317" s="26">
        <f t="shared" si="79"/>
        <v>0.81089586780793321</v>
      </c>
      <c r="P317" s="3">
        <f>IF(L317&gt;'Power Curve'!$C$37,0,INDEX(Ci,$N317,1)*POWER(1-O317,3)+INDEX(Ci,$N317,2)*3*O317*POWER(1-O317,2)+INDEX(Ci,$N317,3)*3*POWER(O317,2)*(1-O317)+INDEX(Ci,$N317,4)*POWER(O317,3))</f>
        <v>1136.2896510327464</v>
      </c>
      <c r="Q317" s="3">
        <f>MAX(0,MIN(P317-V317+W317,'Power Curve'!$C$39))</f>
        <v>1141.0956270058525</v>
      </c>
      <c r="R317" s="3">
        <f t="shared" si="80"/>
        <v>1142.2499618530273</v>
      </c>
      <c r="S317" s="3">
        <f t="shared" si="81"/>
        <v>-1.1543348471748232</v>
      </c>
      <c r="T317" s="3">
        <f t="shared" si="82"/>
        <v>1.1543348471748232</v>
      </c>
      <c r="V317" s="37">
        <f t="array" ref="V317">SUM(_xlfn.NORM.DIST($AD$3:$AD$1003,$L317,$AA317,FALSE)*WindSpeedStep*$AE$3:$AE$1003)/AG317</f>
        <v>1144.3140156514255</v>
      </c>
      <c r="W317" s="37">
        <f t="array" ref="W317">SUM(_xlfn.NORM.DIST($AD$3:$AD$1003,$L317,$AB317,FALSE)*WindSpeedStep*$AE$3:$AE$1003)/AH317</f>
        <v>1149.1199916245316</v>
      </c>
      <c r="Y317" s="1">
        <f t="shared" si="83"/>
        <v>8</v>
      </c>
      <c r="Z317" s="99">
        <f>IF(L317&lt;'Power Curve'!$P$28,'Power Curve'!$Q$28,IF(L317&gt;'Power Curve'!$P$29,'Power Curve'!$Q$29,INDEX(ReferenceTurbulence,Y317)+(L317-INDEX(ReferenceTurbulenceWindSpeed,Y317))*(INDEX(ReferenceTurbulence,Y317+1)-INDEX(ReferenceTurbulence,Y317))/(INDEX(ReferenceTurbulenceWindSpeed,Y317+1)-INDEX(ReferenceTurbulenceWindSpeed,Y317))))</f>
        <v>0.12032826801528899</v>
      </c>
      <c r="AA317" s="100">
        <f t="shared" si="89"/>
        <v>1.0612890616602015</v>
      </c>
      <c r="AB317" s="29">
        <f t="shared" si="90"/>
        <v>1.2515456877641635</v>
      </c>
      <c r="AD317" s="29">
        <f>'Zero Turbulence Curve'!F316</f>
        <v>31.400000000000176</v>
      </c>
      <c r="AE317" s="29">
        <f>'Zero Turbulence Curve'!G316</f>
        <v>1989.4717126307078</v>
      </c>
      <c r="AF317" s="39"/>
      <c r="AG317" s="40">
        <f t="array" ref="AG317">SUM(_xlfn.NORM.DIST($AD$3:$AD$1003,$F317,$AA317,FALSE)*WindSpeedStep)</f>
        <v>1.0000000000000033</v>
      </c>
      <c r="AH317" s="40">
        <f t="array" ref="AH317">SUM(_xlfn.NORM.DIST($AD$3:$AD$1003,$F317,$AB317,FALSE)*WindSpeedStep)</f>
        <v>0.99999999999968614</v>
      </c>
      <c r="AJ317" s="47">
        <f t="shared" si="84"/>
        <v>9</v>
      </c>
      <c r="AK317" s="83" t="b">
        <f>COUNTIF('Power Curve'!$D$2:$D$31,AJ317)&gt;0</f>
        <v>1</v>
      </c>
      <c r="AL317" s="83" t="b">
        <f t="shared" si="85"/>
        <v>0</v>
      </c>
      <c r="AM317" s="83" t="b">
        <f t="shared" si="91"/>
        <v>1</v>
      </c>
      <c r="AN317" s="47" t="str">
        <f t="shared" si="86"/>
        <v>Outer</v>
      </c>
      <c r="AO317" s="48" t="str">
        <f t="shared" si="87"/>
        <v>0.7-0.8</v>
      </c>
      <c r="AP317" s="49" t="str">
        <f t="shared" si="92"/>
        <v>20-21</v>
      </c>
      <c r="AQ317" s="49" t="str">
        <f t="shared" si="93"/>
        <v>Dec</v>
      </c>
      <c r="AR317" s="48" t="str">
        <f t="shared" si="94"/>
        <v>275-285</v>
      </c>
      <c r="AS317" s="49" t="str">
        <f t="shared" si="88"/>
        <v>HWS-HTI</v>
      </c>
    </row>
    <row r="318" spans="5:45" x14ac:dyDescent="0.3">
      <c r="E318" s="15">
        <v>40879.840277777781</v>
      </c>
      <c r="F318" s="21">
        <v>7.87</v>
      </c>
      <c r="G318" s="21">
        <v>716.49001502990768</v>
      </c>
      <c r="H318" s="42">
        <v>1.1730821157391182</v>
      </c>
      <c r="I318" s="35">
        <v>275.3</v>
      </c>
      <c r="J318" s="43">
        <v>0.11435832274459974</v>
      </c>
      <c r="K318" s="44">
        <v>0.20367517502889412</v>
      </c>
      <c r="L318" s="26">
        <f t="shared" si="76"/>
        <v>7.7572092630983382</v>
      </c>
      <c r="M318" s="26">
        <f t="shared" si="77"/>
        <v>0.55695167370536391</v>
      </c>
      <c r="N318" s="96">
        <f t="shared" si="78"/>
        <v>8</v>
      </c>
      <c r="O318" s="26">
        <f t="shared" si="79"/>
        <v>0.74689370724388426</v>
      </c>
      <c r="P318" s="3">
        <f>IF(L318&gt;'Power Curve'!$C$37,0,INDEX(Ci,$N318,1)*POWER(1-O318,3)+INDEX(Ci,$N318,2)*3*O318*POWER(1-O318,2)+INDEX(Ci,$N318,3)*3*POWER(O318,2)*(1-O318)+INDEX(Ci,$N318,4)*POWER(O318,3))</f>
        <v>806.2233141809071</v>
      </c>
      <c r="Q318" s="3">
        <f>MAX(0,MIN(P318-V318+W318,'Power Curve'!$C$39))</f>
        <v>804.12619390240741</v>
      </c>
      <c r="R318" s="3">
        <f t="shared" si="80"/>
        <v>716.49001502990768</v>
      </c>
      <c r="S318" s="3">
        <f t="shared" si="81"/>
        <v>87.636178872499727</v>
      </c>
      <c r="T318" s="3">
        <f t="shared" si="82"/>
        <v>87.636178872499727</v>
      </c>
      <c r="V318" s="37">
        <f t="array" ref="V318">SUM(_xlfn.NORM.DIST($AD$3:$AD$1003,$L318,$AA318,FALSE)*WindSpeedStep*$AE$3:$AE$1003)/AG318</f>
        <v>800.40440660697175</v>
      </c>
      <c r="W318" s="37">
        <f t="array" ref="W318">SUM(_xlfn.NORM.DIST($AD$3:$AD$1003,$L318,$AB318,FALSE)*WindSpeedStep*$AE$3:$AE$1003)/AH318</f>
        <v>798.30728632847206</v>
      </c>
      <c r="Y318" s="1">
        <f t="shared" si="83"/>
        <v>7</v>
      </c>
      <c r="Z318" s="99">
        <f>IF(L318&lt;'Power Curve'!$P$28,'Power Curve'!$Q$28,IF(L318&gt;'Power Curve'!$P$29,'Power Curve'!$Q$29,INDEX(ReferenceTurbulence,Y318)+(L318-INDEX(ReferenceTurbulenceWindSpeed,Y318))*(INDEX(ReferenceTurbulence,Y318+1)-INDEX(ReferenceTurbulence,Y318))/(INDEX(ReferenceTurbulenceWindSpeed,Y318+1)-INDEX(ReferenceTurbulenceWindSpeed,Y318))))</f>
        <v>0.11946611668120778</v>
      </c>
      <c r="AA318" s="100">
        <f t="shared" si="89"/>
        <v>0.92672366694585195</v>
      </c>
      <c r="AB318" s="29">
        <f t="shared" si="90"/>
        <v>0.88710144050679851</v>
      </c>
      <c r="AD318" s="29">
        <f>'Zero Turbulence Curve'!F317</f>
        <v>31.500000000000178</v>
      </c>
      <c r="AE318" s="29">
        <f>'Zero Turbulence Curve'!G317</f>
        <v>1989.4717126307078</v>
      </c>
      <c r="AF318" s="39"/>
      <c r="AG318" s="40">
        <f t="array" ref="AG318">SUM(_xlfn.NORM.DIST($AD$3:$AD$1003,$F318,$AA318,FALSE)*WindSpeedStep)</f>
        <v>1.0000000000000031</v>
      </c>
      <c r="AH318" s="40">
        <f t="array" ref="AH318">SUM(_xlfn.NORM.DIST($AD$3:$AD$1003,$F318,$AB318,FALSE)*WindSpeedStep)</f>
        <v>1.0000000000000038</v>
      </c>
      <c r="AJ318" s="47">
        <f t="shared" si="84"/>
        <v>8</v>
      </c>
      <c r="AK318" s="83" t="b">
        <f>COUNTIF('Power Curve'!$D$2:$D$31,AJ318)&gt;0</f>
        <v>1</v>
      </c>
      <c r="AL318" s="83" t="b">
        <f t="shared" si="85"/>
        <v>0</v>
      </c>
      <c r="AM318" s="83" t="b">
        <f t="shared" si="91"/>
        <v>1</v>
      </c>
      <c r="AN318" s="47" t="str">
        <f t="shared" si="86"/>
        <v>Inner</v>
      </c>
      <c r="AO318" s="48" t="str">
        <f t="shared" si="87"/>
        <v>0.5-0.6</v>
      </c>
      <c r="AP318" s="49" t="str">
        <f t="shared" si="92"/>
        <v>20-21</v>
      </c>
      <c r="AQ318" s="49" t="str">
        <f t="shared" si="93"/>
        <v>Dec</v>
      </c>
      <c r="AR318" s="48" t="str">
        <f t="shared" si="94"/>
        <v>275-285</v>
      </c>
      <c r="AS318" s="49" t="str">
        <f t="shared" si="88"/>
        <v>Inner-TI</v>
      </c>
    </row>
    <row r="319" spans="5:45" x14ac:dyDescent="0.3">
      <c r="E319" s="15">
        <v>40879.847222222219</v>
      </c>
      <c r="F319" s="21">
        <v>7.38</v>
      </c>
      <c r="G319" s="21">
        <v>644.82001972198486</v>
      </c>
      <c r="H319" s="42">
        <v>1.1725873630767716</v>
      </c>
      <c r="I319" s="35">
        <v>272.2</v>
      </c>
      <c r="J319" s="43">
        <v>0.12872628726287264</v>
      </c>
      <c r="K319" s="44">
        <v>0.19303922542160715</v>
      </c>
      <c r="L319" s="26">
        <f t="shared" si="76"/>
        <v>7.2732090216840941</v>
      </c>
      <c r="M319" s="26">
        <f t="shared" si="77"/>
        <v>0.48214787618143146</v>
      </c>
      <c r="N319" s="96">
        <f t="shared" si="78"/>
        <v>8</v>
      </c>
      <c r="O319" s="26">
        <f t="shared" si="79"/>
        <v>0.25975658114885136</v>
      </c>
      <c r="P319" s="3">
        <f>IF(L319&gt;'Power Curve'!$C$37,0,INDEX(Ci,$N319,1)*POWER(1-O319,3)+INDEX(Ci,$N319,2)*3*O319*POWER(1-O319,2)+INDEX(Ci,$N319,3)*3*POWER(O319,2)*(1-O319)+INDEX(Ci,$N319,4)*POWER(O319,3))</f>
        <v>668.70185722857377</v>
      </c>
      <c r="Q319" s="3">
        <f>MAX(0,MIN(P319-V319+W319,'Power Curve'!$C$39))</f>
        <v>672.01093828495095</v>
      </c>
      <c r="R319" s="3">
        <f t="shared" si="80"/>
        <v>644.82001972198486</v>
      </c>
      <c r="S319" s="3">
        <f t="shared" si="81"/>
        <v>27.19091856296609</v>
      </c>
      <c r="T319" s="3">
        <f t="shared" si="82"/>
        <v>27.19091856296609</v>
      </c>
      <c r="V319" s="37">
        <f t="array" ref="V319">SUM(_xlfn.NORM.DIST($AD$3:$AD$1003,$L319,$AA319,FALSE)*WindSpeedStep*$AE$3:$AE$1003)/AG319</f>
        <v>664.64051369150388</v>
      </c>
      <c r="W319" s="37">
        <f t="array" ref="W319">SUM(_xlfn.NORM.DIST($AD$3:$AD$1003,$L319,$AB319,FALSE)*WindSpeedStep*$AE$3:$AE$1003)/AH319</f>
        <v>667.94959474788106</v>
      </c>
      <c r="Y319" s="1">
        <f t="shared" si="83"/>
        <v>7</v>
      </c>
      <c r="Z319" s="99">
        <f>IF(L319&lt;'Power Curve'!$P$28,'Power Curve'!$Q$28,IF(L319&gt;'Power Curve'!$P$29,'Power Curve'!$Q$29,INDEX(ReferenceTurbulence,Y319)+(L319-INDEX(ReferenceTurbulenceWindSpeed,Y319))*(INDEX(ReferenceTurbulence,Y319+1)-INDEX(ReferenceTurbulence,Y319))/(INDEX(ReferenceTurbulenceWindSpeed,Y319+1)-INDEX(ReferenceTurbulenceWindSpeed,Y319))))</f>
        <v>0.11960054626674416</v>
      </c>
      <c r="AA319" s="100">
        <f t="shared" si="89"/>
        <v>0.8698797721056295</v>
      </c>
      <c r="AB319" s="29">
        <f t="shared" si="90"/>
        <v>0.93625319384822359</v>
      </c>
      <c r="AD319" s="29">
        <f>'Zero Turbulence Curve'!F318</f>
        <v>31.600000000000179</v>
      </c>
      <c r="AE319" s="29">
        <f>'Zero Turbulence Curve'!G318</f>
        <v>1989.4717126307078</v>
      </c>
      <c r="AF319" s="39"/>
      <c r="AG319" s="40">
        <f t="array" ref="AG319">SUM(_xlfn.NORM.DIST($AD$3:$AD$1003,$F319,$AA319,FALSE)*WindSpeedStep)</f>
        <v>1.0000000000000033</v>
      </c>
      <c r="AH319" s="40">
        <f t="array" ref="AH319">SUM(_xlfn.NORM.DIST($AD$3:$AD$1003,$F319,$AB319,FALSE)*WindSpeedStep)</f>
        <v>1.0000000000000022</v>
      </c>
      <c r="AJ319" s="47">
        <f t="shared" si="84"/>
        <v>7</v>
      </c>
      <c r="AK319" s="83" t="b">
        <f>COUNTIF('Power Curve'!$D$2:$D$31,AJ319)&gt;0</f>
        <v>1</v>
      </c>
      <c r="AL319" s="83" t="b">
        <f t="shared" si="85"/>
        <v>0</v>
      </c>
      <c r="AM319" s="83" t="b">
        <f t="shared" si="91"/>
        <v>1</v>
      </c>
      <c r="AN319" s="47" t="str">
        <f t="shared" si="86"/>
        <v>Inner</v>
      </c>
      <c r="AO319" s="48" t="str">
        <f t="shared" si="87"/>
        <v>0.4-0.5</v>
      </c>
      <c r="AP319" s="49" t="str">
        <f t="shared" si="92"/>
        <v>20-21</v>
      </c>
      <c r="AQ319" s="49" t="str">
        <f t="shared" si="93"/>
        <v>Dec</v>
      </c>
      <c r="AR319" s="48" t="str">
        <f t="shared" si="94"/>
        <v>265-275</v>
      </c>
      <c r="AS319" s="49" t="str">
        <f t="shared" si="88"/>
        <v>Inner-TI</v>
      </c>
    </row>
    <row r="320" spans="5:45" x14ac:dyDescent="0.3">
      <c r="E320" s="15">
        <v>40879.854166666664</v>
      </c>
      <c r="F320" s="21">
        <v>7.23</v>
      </c>
      <c r="G320" s="21">
        <v>536.33001518249557</v>
      </c>
      <c r="H320" s="42">
        <v>1.1721978858031694</v>
      </c>
      <c r="I320" s="35">
        <v>277.89999999999998</v>
      </c>
      <c r="J320" s="43">
        <v>0.1230982019363762</v>
      </c>
      <c r="K320" s="44">
        <v>0.18900824452573184</v>
      </c>
      <c r="L320" s="26">
        <f t="shared" si="76"/>
        <v>7.1245905795650142</v>
      </c>
      <c r="M320" s="26">
        <f t="shared" si="77"/>
        <v>0.45917841686853211</v>
      </c>
      <c r="N320" s="96">
        <f t="shared" si="78"/>
        <v>8</v>
      </c>
      <c r="O320" s="26">
        <f t="shared" si="79"/>
        <v>0.11017491861276546</v>
      </c>
      <c r="P320" s="3">
        <f>IF(L320&gt;'Power Curve'!$C$37,0,INDEX(Ci,$N320,1)*POWER(1-O320,3)+INDEX(Ci,$N320,2)*3*O320*POWER(1-O320,2)+INDEX(Ci,$N320,3)*3*POWER(O320,2)*(1-O320)+INDEX(Ci,$N320,4)*POWER(O320,3))</f>
        <v>628.80882487488407</v>
      </c>
      <c r="Q320" s="3">
        <f>MAX(0,MIN(P320-V320+W320,'Power Curve'!$C$39))</f>
        <v>629.96763755419568</v>
      </c>
      <c r="R320" s="3">
        <f t="shared" si="80"/>
        <v>536.33001518249557</v>
      </c>
      <c r="S320" s="3">
        <f t="shared" si="81"/>
        <v>93.637622371700104</v>
      </c>
      <c r="T320" s="3">
        <f t="shared" si="82"/>
        <v>93.637622371700104</v>
      </c>
      <c r="V320" s="37">
        <f t="array" ref="V320">SUM(_xlfn.NORM.DIST($AD$3:$AD$1003,$L320,$AA320,FALSE)*WindSpeedStep*$AE$3:$AE$1003)/AG320</f>
        <v>625.6765610719691</v>
      </c>
      <c r="W320" s="37">
        <f t="array" ref="W320">SUM(_xlfn.NORM.DIST($AD$3:$AD$1003,$L320,$AB320,FALSE)*WindSpeedStep*$AE$3:$AE$1003)/AH320</f>
        <v>626.83537375128071</v>
      </c>
      <c r="Y320" s="1">
        <f t="shared" si="83"/>
        <v>7</v>
      </c>
      <c r="Z320" s="99">
        <f>IF(L320&lt;'Power Curve'!$P$28,'Power Curve'!$Q$28,IF(L320&gt;'Power Curve'!$P$29,'Power Curve'!$Q$29,INDEX(ReferenceTurbulence,Y320)+(L320-INDEX(ReferenceTurbulenceWindSpeed,Y320))*(INDEX(ReferenceTurbulence,Y320+1)-INDEX(ReferenceTurbulence,Y320))/(INDEX(ReferenceTurbulenceWindSpeed,Y320+1)-INDEX(ReferenceTurbulenceWindSpeed,Y320))))</f>
        <v>0.11964182458412423</v>
      </c>
      <c r="AA320" s="100">
        <f t="shared" si="89"/>
        <v>0.85239901635402138</v>
      </c>
      <c r="AB320" s="29">
        <f t="shared" si="90"/>
        <v>0.87702428987729764</v>
      </c>
      <c r="AD320" s="29">
        <f>'Zero Turbulence Curve'!F319</f>
        <v>31.70000000000018</v>
      </c>
      <c r="AE320" s="29">
        <f>'Zero Turbulence Curve'!G319</f>
        <v>1989.4717126307078</v>
      </c>
      <c r="AF320" s="39"/>
      <c r="AG320" s="40">
        <f t="array" ref="AG320">SUM(_xlfn.NORM.DIST($AD$3:$AD$1003,$F320,$AA320,FALSE)*WindSpeedStep)</f>
        <v>1.0000000000000038</v>
      </c>
      <c r="AH320" s="40">
        <f t="array" ref="AH320">SUM(_xlfn.NORM.DIST($AD$3:$AD$1003,$F320,$AB320,FALSE)*WindSpeedStep)</f>
        <v>1.0000000000000038</v>
      </c>
      <c r="AJ320" s="47">
        <f t="shared" si="84"/>
        <v>7</v>
      </c>
      <c r="AK320" s="83" t="b">
        <f>COUNTIF('Power Curve'!$D$2:$D$31,AJ320)&gt;0</f>
        <v>1</v>
      </c>
      <c r="AL320" s="83" t="b">
        <f t="shared" si="85"/>
        <v>0</v>
      </c>
      <c r="AM320" s="83" t="b">
        <f t="shared" si="91"/>
        <v>1</v>
      </c>
      <c r="AN320" s="47" t="str">
        <f t="shared" si="86"/>
        <v>Inner</v>
      </c>
      <c r="AO320" s="48" t="str">
        <f t="shared" si="87"/>
        <v>0.4-0.5</v>
      </c>
      <c r="AP320" s="49" t="str">
        <f t="shared" si="92"/>
        <v>20-21</v>
      </c>
      <c r="AQ320" s="49" t="str">
        <f t="shared" si="93"/>
        <v>Dec</v>
      </c>
      <c r="AR320" s="48" t="str">
        <f t="shared" si="94"/>
        <v>275-285</v>
      </c>
      <c r="AS320" s="49" t="str">
        <f t="shared" si="88"/>
        <v>Inner-TI</v>
      </c>
    </row>
    <row r="321" spans="5:45" x14ac:dyDescent="0.3">
      <c r="E321" s="15">
        <v>40880.034722222219</v>
      </c>
      <c r="F321" s="21">
        <v>8.3800000000000008</v>
      </c>
      <c r="G321" s="21">
        <v>725.58999776840233</v>
      </c>
      <c r="H321" s="42">
        <v>1.1809968280219918</v>
      </c>
      <c r="I321" s="35">
        <v>205</v>
      </c>
      <c r="J321" s="43">
        <v>0.12052505966587111</v>
      </c>
      <c r="K321" s="44">
        <v>0.18256194847798221</v>
      </c>
      <c r="L321" s="26">
        <f t="shared" si="76"/>
        <v>8.2784348019903717</v>
      </c>
      <c r="M321" s="26">
        <f t="shared" si="77"/>
        <v>0.63750876095320264</v>
      </c>
      <c r="N321" s="96">
        <f t="shared" si="78"/>
        <v>9</v>
      </c>
      <c r="O321" s="26">
        <f t="shared" si="79"/>
        <v>0.26962727824842486</v>
      </c>
      <c r="P321" s="3">
        <f>IF(L321&gt;'Power Curve'!$C$37,0,INDEX(Ci,$N321,1)*POWER(1-O321,3)+INDEX(Ci,$N321,2)*3*O321*POWER(1-O321,2)+INDEX(Ci,$N321,3)*3*POWER(O321,2)*(1-O321)+INDEX(Ci,$N321,4)*POWER(O321,3))</f>
        <v>963.07742099809786</v>
      </c>
      <c r="Q321" s="3">
        <f>MAX(0,MIN(P321-V321+W321,'Power Curve'!$C$39))</f>
        <v>963.44410846395022</v>
      </c>
      <c r="R321" s="3">
        <f t="shared" si="80"/>
        <v>725.58999776840233</v>
      </c>
      <c r="S321" s="3">
        <f t="shared" si="81"/>
        <v>237.85411069554789</v>
      </c>
      <c r="T321" s="3">
        <f t="shared" si="82"/>
        <v>237.85411069554789</v>
      </c>
      <c r="V321" s="37">
        <f t="array" ref="V321">SUM(_xlfn.NORM.DIST($AD$3:$AD$1003,$L321,$AA321,FALSE)*WindSpeedStep*$AE$3:$AE$1003)/AG321</f>
        <v>962.25231996104492</v>
      </c>
      <c r="W321" s="37">
        <f t="array" ref="W321">SUM(_xlfn.NORM.DIST($AD$3:$AD$1003,$L321,$AB321,FALSE)*WindSpeedStep*$AE$3:$AE$1003)/AH321</f>
        <v>962.61900742689727</v>
      </c>
      <c r="Y321" s="1">
        <f t="shared" si="83"/>
        <v>8</v>
      </c>
      <c r="Z321" s="99">
        <f>IF(L321&lt;'Power Curve'!$P$28,'Power Curve'!$Q$28,IF(L321&gt;'Power Curve'!$P$29,'Power Curve'!$Q$29,INDEX(ReferenceTurbulence,Y321)+(L321-INDEX(ReferenceTurbulenceWindSpeed,Y321))*(INDEX(ReferenceTurbulence,Y321+1)-INDEX(ReferenceTurbulence,Y321))/(INDEX(ReferenceTurbulenceWindSpeed,Y321+1)-INDEX(ReferenceTurbulenceWindSpeed,Y321))))</f>
        <v>0.11970616431411286</v>
      </c>
      <c r="AA321" s="100">
        <f t="shared" si="89"/>
        <v>0.99097967667072984</v>
      </c>
      <c r="AB321" s="29">
        <f t="shared" si="90"/>
        <v>0.99775884844991347</v>
      </c>
      <c r="AD321" s="29">
        <f>'Zero Turbulence Curve'!F320</f>
        <v>31.800000000000182</v>
      </c>
      <c r="AE321" s="29">
        <f>'Zero Turbulence Curve'!G320</f>
        <v>1989.4717126307078</v>
      </c>
      <c r="AF321" s="39"/>
      <c r="AG321" s="40">
        <f t="array" ref="AG321">SUM(_xlfn.NORM.DIST($AD$3:$AD$1003,$F321,$AA321,FALSE)*WindSpeedStep)</f>
        <v>1.0000000000000036</v>
      </c>
      <c r="AH321" s="40">
        <f t="array" ref="AH321">SUM(_xlfn.NORM.DIST($AD$3:$AD$1003,$F321,$AB321,FALSE)*WindSpeedStep)</f>
        <v>1.0000000000000038</v>
      </c>
      <c r="AJ321" s="47">
        <f t="shared" si="84"/>
        <v>8</v>
      </c>
      <c r="AK321" s="83" t="b">
        <f>COUNTIF('Power Curve'!$D$2:$D$31,AJ321)&gt;0</f>
        <v>1</v>
      </c>
      <c r="AL321" s="83" t="b">
        <f t="shared" si="85"/>
        <v>0</v>
      </c>
      <c r="AM321" s="83" t="b">
        <f t="shared" si="91"/>
        <v>1</v>
      </c>
      <c r="AN321" s="47" t="str">
        <f t="shared" si="86"/>
        <v>Inner</v>
      </c>
      <c r="AO321" s="48" t="str">
        <f t="shared" si="87"/>
        <v>0.6-0.7</v>
      </c>
      <c r="AP321" s="49" t="str">
        <f t="shared" si="92"/>
        <v>0-1</v>
      </c>
      <c r="AQ321" s="49" t="str">
        <f t="shared" si="93"/>
        <v>Dec</v>
      </c>
      <c r="AR321" s="48" t="str">
        <f t="shared" si="94"/>
        <v>205-215</v>
      </c>
      <c r="AS321" s="49" t="str">
        <f t="shared" si="88"/>
        <v>Inner-TI</v>
      </c>
    </row>
    <row r="322" spans="5:45" x14ac:dyDescent="0.3">
      <c r="E322" s="15">
        <v>40880.041666666664</v>
      </c>
      <c r="F322" s="21">
        <v>10.07</v>
      </c>
      <c r="G322" s="21">
        <v>915.75998306274391</v>
      </c>
      <c r="H322" s="42">
        <v>1.1795753326115541</v>
      </c>
      <c r="I322" s="35">
        <v>204.3</v>
      </c>
      <c r="J322" s="43">
        <v>8.937437934458789E-2</v>
      </c>
      <c r="K322" s="44">
        <v>0.12720078017187289</v>
      </c>
      <c r="L322" s="26">
        <f t="shared" si="76"/>
        <v>9.9439592285388585</v>
      </c>
      <c r="M322" s="26">
        <f t="shared" si="77"/>
        <v>0.8949209300270301</v>
      </c>
      <c r="N322" s="96">
        <f t="shared" si="78"/>
        <v>10</v>
      </c>
      <c r="O322" s="26">
        <f t="shared" si="79"/>
        <v>0.99365488271353786</v>
      </c>
      <c r="P322" s="3">
        <f>IF(L322&gt;'Power Curve'!$C$37,0,INDEX(Ci,$N322,1)*POWER(1-O322,3)+INDEX(Ci,$N322,2)*3*O322*POWER(1-O322,2)+INDEX(Ci,$N322,3)*3*POWER(O322,2)*(1-O322)+INDEX(Ci,$N322,4)*POWER(O322,3))</f>
        <v>1517.2156768699938</v>
      </c>
      <c r="Q322" s="3">
        <f>MAX(0,MIN(P322-V322+W322,'Power Curve'!$C$39))</f>
        <v>1541.3303015669885</v>
      </c>
      <c r="R322" s="3">
        <f t="shared" si="80"/>
        <v>915.75998306274391</v>
      </c>
      <c r="S322" s="3">
        <f t="shared" si="81"/>
        <v>625.5703185042446</v>
      </c>
      <c r="T322" s="3">
        <f t="shared" si="82"/>
        <v>625.5703185042446</v>
      </c>
      <c r="V322" s="37">
        <f t="array" ref="V322">SUM(_xlfn.NORM.DIST($AD$3:$AD$1003,$L322,$AA322,FALSE)*WindSpeedStep*$AE$3:$AE$1003)/AG322</f>
        <v>1514.668879959873</v>
      </c>
      <c r="W322" s="37">
        <f t="array" ref="W322">SUM(_xlfn.NORM.DIST($AD$3:$AD$1003,$L322,$AB322,FALSE)*WindSpeedStep*$AE$3:$AE$1003)/AH322</f>
        <v>1538.7835046568678</v>
      </c>
      <c r="Y322" s="1">
        <f t="shared" si="83"/>
        <v>9</v>
      </c>
      <c r="Z322" s="99">
        <f>IF(L322&lt;'Power Curve'!$P$28,'Power Curve'!$Q$28,IF(L322&gt;'Power Curve'!$P$29,'Power Curve'!$Q$29,INDEX(ReferenceTurbulence,Y322)+(L322-INDEX(ReferenceTurbulenceWindSpeed,Y322))*(INDEX(ReferenceTurbulence,Y322+1)-INDEX(ReferenceTurbulence,Y322))/(INDEX(ReferenceTurbulenceWindSpeed,Y322+1)-INDEX(ReferenceTurbulenceWindSpeed,Y322))))</f>
        <v>0.12002426063291921</v>
      </c>
      <c r="AA322" s="100">
        <f t="shared" si="89"/>
        <v>1.1935163541692702</v>
      </c>
      <c r="AB322" s="29">
        <f t="shared" si="90"/>
        <v>0.88873518427854747</v>
      </c>
      <c r="AD322" s="29">
        <f>'Zero Turbulence Curve'!F321</f>
        <v>31.900000000000183</v>
      </c>
      <c r="AE322" s="29">
        <f>'Zero Turbulence Curve'!G321</f>
        <v>1989.4717126307078</v>
      </c>
      <c r="AF322" s="39"/>
      <c r="AG322" s="40">
        <f t="array" ref="AG322">SUM(_xlfn.NORM.DIST($AD$3:$AD$1003,$F322,$AA322,FALSE)*WindSpeedStep)</f>
        <v>1.0000000000000038</v>
      </c>
      <c r="AH322" s="40">
        <f t="array" ref="AH322">SUM(_xlfn.NORM.DIST($AD$3:$AD$1003,$F322,$AB322,FALSE)*WindSpeedStep)</f>
        <v>1.0000000000000031</v>
      </c>
      <c r="AJ322" s="47">
        <f t="shared" si="84"/>
        <v>10</v>
      </c>
      <c r="AK322" s="83" t="b">
        <f>COUNTIF('Power Curve'!$D$2:$D$31,AJ322)&gt;0</f>
        <v>1</v>
      </c>
      <c r="AL322" s="83" t="b">
        <f t="shared" si="85"/>
        <v>0</v>
      </c>
      <c r="AM322" s="83" t="b">
        <f t="shared" si="91"/>
        <v>1</v>
      </c>
      <c r="AN322" s="47" t="str">
        <f t="shared" si="86"/>
        <v>Outer</v>
      </c>
      <c r="AO322" s="48" t="str">
        <f t="shared" si="87"/>
        <v>0.8-0.9</v>
      </c>
      <c r="AP322" s="49" t="str">
        <f t="shared" si="92"/>
        <v>1-2</v>
      </c>
      <c r="AQ322" s="49" t="str">
        <f t="shared" si="93"/>
        <v>Dec</v>
      </c>
      <c r="AR322" s="48" t="str">
        <f t="shared" si="94"/>
        <v>195-205</v>
      </c>
      <c r="AS322" s="49" t="str">
        <f t="shared" si="88"/>
        <v>HWS-LTI</v>
      </c>
    </row>
    <row r="323" spans="5:45" x14ac:dyDescent="0.3">
      <c r="E323" s="15">
        <v>40880.048611111109</v>
      </c>
      <c r="F323" s="21">
        <v>11.48</v>
      </c>
      <c r="G323" s="21">
        <v>976.55998229980446</v>
      </c>
      <c r="H323" s="42">
        <v>1.1797507796359485</v>
      </c>
      <c r="I323" s="35">
        <v>207.5</v>
      </c>
      <c r="J323" s="43">
        <v>5.139372822299651E-2</v>
      </c>
      <c r="K323" s="44">
        <v>0.31792684075861688</v>
      </c>
      <c r="L323" s="26">
        <f t="shared" ref="L323:L386" si="95">F323*(H323/Ref_Density)^(1/3)</f>
        <v>11.336873034034369</v>
      </c>
      <c r="M323" s="26">
        <f t="shared" ref="M323:M386" si="96">(L323-CutInWindSpeed)/(RatedWindSpeed-CutInWindSpeed)</f>
        <v>1.1102002488350515</v>
      </c>
      <c r="N323" s="96">
        <f t="shared" ref="N323:N386" si="97">COUNTIF(xa,"&lt;"&amp;L323)</f>
        <v>12</v>
      </c>
      <c r="O323" s="26">
        <f t="shared" ref="O323:O386" si="98">(L323-INDEX(xa,$N323))/(INDEX(xb,$N323)-INDEX(xa,$N323))</f>
        <v>0.34343416660728809</v>
      </c>
      <c r="P323" s="3">
        <f>IF(L323&gt;'Power Curve'!$C$37,0,INDEX(Ci,$N323,1)*POWER(1-O323,3)+INDEX(Ci,$N323,2)*3*O323*POWER(1-O323,2)+INDEX(Ci,$N323,3)*3*POWER(O323,2)*(1-O323)+INDEX(Ci,$N323,4)*POWER(O323,3))</f>
        <v>1836.9828642474899</v>
      </c>
      <c r="Q323" s="3">
        <f>MAX(0,MIN(P323-V323+W323,'Power Curve'!$C$39))</f>
        <v>1941.7099073977679</v>
      </c>
      <c r="R323" s="3">
        <f t="shared" ref="R323:R386" si="99">IF(AM323,G323,"")</f>
        <v>976.55998229980446</v>
      </c>
      <c r="S323" s="3">
        <f t="shared" ref="S323:S386" si="100">IF(AM323,Q323-R323,"")</f>
        <v>965.14992509796343</v>
      </c>
      <c r="T323" s="3">
        <f t="shared" ref="T323:T386" si="101">IF(AM323,ABS(S323),"")</f>
        <v>965.14992509796343</v>
      </c>
      <c r="V323" s="37">
        <f t="array" ref="V323">SUM(_xlfn.NORM.DIST($AD$3:$AD$1003,$L323,$AA323,FALSE)*WindSpeedStep*$AE$3:$AE$1003)/AG323</f>
        <v>1818.4080584638762</v>
      </c>
      <c r="W323" s="37">
        <f t="array" ref="W323">SUM(_xlfn.NORM.DIST($AD$3:$AD$1003,$L323,$AB323,FALSE)*WindSpeedStep*$AE$3:$AE$1003)/AH323</f>
        <v>1923.1351016141541</v>
      </c>
      <c r="Y323" s="1">
        <f t="shared" ref="Y323:Y386" si="102">COUNTIF(ReferenceTurbulenceWindSpeed,"&lt;"&amp;L323)</f>
        <v>11</v>
      </c>
      <c r="Z323" s="99">
        <f>IF(L323&lt;'Power Curve'!$P$28,'Power Curve'!$Q$28,IF(L323&gt;'Power Curve'!$P$29,'Power Curve'!$Q$29,INDEX(ReferenceTurbulence,Y323)+(L323-INDEX(ReferenceTurbulenceWindSpeed,Y323))*(INDEX(ReferenceTurbulence,Y323+1)-INDEX(ReferenceTurbulence,Y323))/(INDEX(ReferenceTurbulenceWindSpeed,Y323+1)-INDEX(ReferenceTurbulenceWindSpeed,Y323))))</f>
        <v>0.11937992772451726</v>
      </c>
      <c r="AA323" s="100">
        <f t="shared" si="89"/>
        <v>1.3533950834250517</v>
      </c>
      <c r="AB323" s="29">
        <f t="shared" si="90"/>
        <v>0.58264417160978021</v>
      </c>
      <c r="AD323" s="29">
        <f>'Zero Turbulence Curve'!F322</f>
        <v>32.000000000000185</v>
      </c>
      <c r="AE323" s="29">
        <f>'Zero Turbulence Curve'!G322</f>
        <v>1989.4717126307078</v>
      </c>
      <c r="AF323" s="39"/>
      <c r="AG323" s="40">
        <f t="array" ref="AG323">SUM(_xlfn.NORM.DIST($AD$3:$AD$1003,$F323,$AA323,FALSE)*WindSpeedStep)</f>
        <v>1.0000000000000038</v>
      </c>
      <c r="AH323" s="40">
        <f t="array" ref="AH323">SUM(_xlfn.NORM.DIST($AD$3:$AD$1003,$F323,$AB323,FALSE)*WindSpeedStep)</f>
        <v>1.0000000000000038</v>
      </c>
      <c r="AJ323" s="47">
        <f t="shared" ref="AJ323:AJ386" si="103">MROUND(L323-Centre_First_Bin,Bin_Width)+Centre_First_Bin</f>
        <v>11</v>
      </c>
      <c r="AK323" s="83" t="b">
        <f>COUNTIF('Power Curve'!$D$2:$D$31,AJ323)&gt;0</f>
        <v>1</v>
      </c>
      <c r="AL323" s="83" t="b">
        <f t="shared" ref="AL323:AL386" si="104">(G323&lt;0)</f>
        <v>0</v>
      </c>
      <c r="AM323" s="83" t="b">
        <f t="shared" si="91"/>
        <v>1</v>
      </c>
      <c r="AN323" s="47" t="str">
        <f t="shared" ref="AN323:AN386" si="105">IF(AM323,IF(AND(J323&gt;=LowerTurbLimit,J323&lt;=UpperTurbLimit,K323&gt;=LowerShearLimit,K323&lt;=UpperShearLimit),"Inner","Outer"),"")</f>
        <v>Outer</v>
      </c>
      <c r="AO323" s="48" t="str">
        <f t="shared" ref="AO323:AO386" si="106">IF(M323&lt;0,"&lt;0",TEXT(MROUND(M323+0.05,0.1)-0.1,"0.0")&amp;"-"&amp;TEXT(MROUND(M323+0.05,0.1),"0.0"))</f>
        <v>1.1-1.2</v>
      </c>
      <c r="AP323" s="49" t="str">
        <f t="shared" si="92"/>
        <v>1-2</v>
      </c>
      <c r="AQ323" s="49" t="str">
        <f t="shared" si="93"/>
        <v>Dec</v>
      </c>
      <c r="AR323" s="48" t="str">
        <f t="shared" si="94"/>
        <v>205-215</v>
      </c>
      <c r="AS323" s="49" t="str">
        <f t="shared" ref="AS323:AS386" si="107">IF(AM323,IF(M323&lt;0.5,IF(J323&lt;=LowerTurbLimit,"LWS-LTI",IF(J323&gt;=UpperTurbLimit,"LWS-HTI","Inner-TI")),IF(J323&lt;=LowerTurbLimit,"HWS-LTI",IF(J323&gt;=UpperTurbLimit,"HWS-HTI","Inner-TI"))),"")</f>
        <v>HWS-LTI</v>
      </c>
    </row>
    <row r="324" spans="5:45" x14ac:dyDescent="0.3">
      <c r="E324" s="15">
        <v>40880.055555555555</v>
      </c>
      <c r="F324" s="21">
        <v>9.84</v>
      </c>
      <c r="G324" s="21">
        <v>654.63002014160156</v>
      </c>
      <c r="H324" s="42">
        <v>1.1777972458154127</v>
      </c>
      <c r="I324" s="35">
        <v>205.3</v>
      </c>
      <c r="J324" s="43">
        <v>0.10467479674796748</v>
      </c>
      <c r="K324" s="44">
        <v>0.19170422818168026</v>
      </c>
      <c r="L324" s="26">
        <f t="shared" si="95"/>
        <v>9.7119531861862889</v>
      </c>
      <c r="M324" s="26">
        <f t="shared" si="96"/>
        <v>0.8590636482914682</v>
      </c>
      <c r="N324" s="96">
        <f t="shared" si="97"/>
        <v>10</v>
      </c>
      <c r="O324" s="26">
        <f t="shared" si="98"/>
        <v>0.74704749430999562</v>
      </c>
      <c r="P324" s="3">
        <f>IF(L324&gt;'Power Curve'!$C$37,0,INDEX(Ci,$N324,1)*POWER(1-O324,3)+INDEX(Ci,$N324,2)*3*O324*POWER(1-O324,2)+INDEX(Ci,$N324,3)*3*POWER(O324,2)*(1-O324)+INDEX(Ci,$N324,4)*POWER(O324,3))</f>
        <v>1444.2022948418362</v>
      </c>
      <c r="Q324" s="3">
        <f>MAX(0,MIN(P324-V324+W324,'Power Curve'!$C$39))</f>
        <v>1452.5187599875871</v>
      </c>
      <c r="R324" s="3">
        <f t="shared" si="99"/>
        <v>654.63002014160156</v>
      </c>
      <c r="S324" s="3">
        <f t="shared" si="100"/>
        <v>797.88873984598558</v>
      </c>
      <c r="T324" s="3">
        <f t="shared" si="101"/>
        <v>797.88873984598558</v>
      </c>
      <c r="V324" s="37">
        <f t="array" ref="V324">SUM(_xlfn.NORM.DIST($AD$3:$AD$1003,$L324,$AA324,FALSE)*WindSpeedStep*$AE$3:$AE$1003)/AG324</f>
        <v>1443.84721390083</v>
      </c>
      <c r="W324" s="37">
        <f t="array" ref="W324">SUM(_xlfn.NORM.DIST($AD$3:$AD$1003,$L324,$AB324,FALSE)*WindSpeedStep*$AE$3:$AE$1003)/AH324</f>
        <v>1452.1636790465809</v>
      </c>
      <c r="Y324" s="1">
        <f t="shared" si="102"/>
        <v>9</v>
      </c>
      <c r="Z324" s="99">
        <f>IF(L324&lt;'Power Curve'!$P$28,'Power Curve'!$Q$28,IF(L324&gt;'Power Curve'!$P$29,'Power Curve'!$Q$29,INDEX(ReferenceTurbulence,Y324)+(L324-INDEX(ReferenceTurbulenceWindSpeed,Y324))*(INDEX(ReferenceTurbulence,Y324+1)-INDEX(ReferenceTurbulence,Y324))/(INDEX(ReferenceTurbulenceWindSpeed,Y324+1)-INDEX(ReferenceTurbulenceWindSpeed,Y324))))</f>
        <v>0.12015365114388085</v>
      </c>
      <c r="AA324" s="100">
        <f t="shared" ref="AA324:AA387" si="108">Z324*L324</f>
        <v>1.1669266350587295</v>
      </c>
      <c r="AB324" s="29">
        <f t="shared" ref="AB324:AB387" si="109">L324*J324</f>
        <v>1.016596725789825</v>
      </c>
      <c r="AD324" s="29">
        <f>'Zero Turbulence Curve'!F323</f>
        <v>32.100000000000186</v>
      </c>
      <c r="AE324" s="29">
        <f>'Zero Turbulence Curve'!G323</f>
        <v>1989.4717126307078</v>
      </c>
      <c r="AF324" s="39"/>
      <c r="AG324" s="40">
        <f t="array" ref="AG324">SUM(_xlfn.NORM.DIST($AD$3:$AD$1003,$F324,$AA324,FALSE)*WindSpeedStep)</f>
        <v>1.0000000000000033</v>
      </c>
      <c r="AH324" s="40">
        <f t="array" ref="AH324">SUM(_xlfn.NORM.DIST($AD$3:$AD$1003,$F324,$AB324,FALSE)*WindSpeedStep)</f>
        <v>1.0000000000000042</v>
      </c>
      <c r="AJ324" s="47">
        <f t="shared" si="103"/>
        <v>10</v>
      </c>
      <c r="AK324" s="83" t="b">
        <f>COUNTIF('Power Curve'!$D$2:$D$31,AJ324)&gt;0</f>
        <v>1</v>
      </c>
      <c r="AL324" s="83" t="b">
        <f t="shared" si="104"/>
        <v>0</v>
      </c>
      <c r="AM324" s="83" t="b">
        <f t="shared" ref="AM324:AM387" si="110">AND(AK324,NOT(AL324))</f>
        <v>1</v>
      </c>
      <c r="AN324" s="47" t="str">
        <f t="shared" si="105"/>
        <v>Inner</v>
      </c>
      <c r="AO324" s="48" t="str">
        <f t="shared" si="106"/>
        <v>0.8-0.9</v>
      </c>
      <c r="AP324" s="49" t="str">
        <f t="shared" ref="AP324:AP387" si="111">IF(AM324,HOUR(E324)&amp;"-"&amp;HOUR(E324)+1,"")</f>
        <v>1-2</v>
      </c>
      <c r="AQ324" s="49" t="str">
        <f t="shared" ref="AQ324:AQ387" si="112">IF(AM324,TEXT(E324,"mmm"),"")</f>
        <v>Dec</v>
      </c>
      <c r="AR324" s="48" t="str">
        <f t="shared" ref="AR324:AR387" si="113">IF(AM324,IF(OR(I324&lt;5,I324&gt;=355),"355-5",MROUND(I324,10)-5&amp;"-"&amp;MROUND(I324,10)+5),"")</f>
        <v>205-215</v>
      </c>
      <c r="AS324" s="49" t="str">
        <f t="shared" si="107"/>
        <v>Inner-TI</v>
      </c>
    </row>
    <row r="325" spans="5:45" x14ac:dyDescent="0.3">
      <c r="E325" s="15">
        <v>40880.0625</v>
      </c>
      <c r="F325" s="21">
        <v>8.16</v>
      </c>
      <c r="G325" s="21">
        <v>629.11997079849243</v>
      </c>
      <c r="H325" s="42">
        <v>1.1824209708332742</v>
      </c>
      <c r="I325" s="35">
        <v>200.3</v>
      </c>
      <c r="J325" s="43">
        <v>8.3333333333333343E-2</v>
      </c>
      <c r="K325" s="44">
        <v>0.18078895551989571</v>
      </c>
      <c r="L325" s="26">
        <f t="shared" si="95"/>
        <v>8.0643401354535449</v>
      </c>
      <c r="M325" s="26">
        <f t="shared" si="96"/>
        <v>0.60441974008871158</v>
      </c>
      <c r="N325" s="96">
        <f t="shared" si="97"/>
        <v>9</v>
      </c>
      <c r="O325" s="26">
        <f t="shared" si="98"/>
        <v>5.5629304053661129E-2</v>
      </c>
      <c r="P325" s="3">
        <f>IF(L325&gt;'Power Curve'!$C$37,0,INDEX(Ci,$N325,1)*POWER(1-O325,3)+INDEX(Ci,$N325,2)*3*O325*POWER(1-O325,2)+INDEX(Ci,$N325,3)*3*POWER(O325,2)*(1-O325)+INDEX(Ci,$N325,4)*POWER(O325,3))</f>
        <v>897.45041051587145</v>
      </c>
      <c r="Q325" s="3">
        <f>MAX(0,MIN(P325-V325+W325,'Power Curve'!$C$39))</f>
        <v>882.97879924010351</v>
      </c>
      <c r="R325" s="3">
        <f t="shared" si="99"/>
        <v>629.11997079849243</v>
      </c>
      <c r="S325" s="3">
        <f t="shared" si="100"/>
        <v>253.85882844161108</v>
      </c>
      <c r="T325" s="3">
        <f t="shared" si="101"/>
        <v>253.85882844161108</v>
      </c>
      <c r="V325" s="37">
        <f t="array" ref="V325">SUM(_xlfn.NORM.DIST($AD$3:$AD$1003,$L325,$AA325,FALSE)*WindSpeedStep*$AE$3:$AE$1003)/AG325</f>
        <v>893.81711924704939</v>
      </c>
      <c r="W325" s="37">
        <f t="array" ref="W325">SUM(_xlfn.NORM.DIST($AD$3:$AD$1003,$L325,$AB325,FALSE)*WindSpeedStep*$AE$3:$AE$1003)/AH325</f>
        <v>879.34550797128145</v>
      </c>
      <c r="Y325" s="1">
        <f t="shared" si="102"/>
        <v>8</v>
      </c>
      <c r="Z325" s="99">
        <f>IF(L325&lt;'Power Curve'!$P$28,'Power Curve'!$Q$28,IF(L325&gt;'Power Curve'!$P$29,'Power Curve'!$Q$29,INDEX(ReferenceTurbulence,Y325)+(L325-INDEX(ReferenceTurbulenceWindSpeed,Y325))*(INDEX(ReferenceTurbulence,Y325+1)-INDEX(ReferenceTurbulence,Y325))/(INDEX(ReferenceTurbulenceWindSpeed,Y325+1)-INDEX(ReferenceTurbulenceWindSpeed,Y325))))</f>
        <v>0.11946020706782393</v>
      </c>
      <c r="AA325" s="100">
        <f t="shared" si="108"/>
        <v>0.96336774244664369</v>
      </c>
      <c r="AB325" s="29">
        <f t="shared" si="109"/>
        <v>0.67202834462112881</v>
      </c>
      <c r="AD325" s="29">
        <f>'Zero Turbulence Curve'!F324</f>
        <v>32.200000000000188</v>
      </c>
      <c r="AE325" s="29">
        <f>'Zero Turbulence Curve'!G324</f>
        <v>1989.4717126307078</v>
      </c>
      <c r="AF325" s="39"/>
      <c r="AG325" s="40">
        <f t="array" ref="AG325">SUM(_xlfn.NORM.DIST($AD$3:$AD$1003,$F325,$AA325,FALSE)*WindSpeedStep)</f>
        <v>1.0000000000000033</v>
      </c>
      <c r="AH325" s="40">
        <f t="array" ref="AH325">SUM(_xlfn.NORM.DIST($AD$3:$AD$1003,$F325,$AB325,FALSE)*WindSpeedStep)</f>
        <v>1.0000000000000029</v>
      </c>
      <c r="AJ325" s="47">
        <f t="shared" si="103"/>
        <v>8</v>
      </c>
      <c r="AK325" s="83" t="b">
        <f>COUNTIF('Power Curve'!$D$2:$D$31,AJ325)&gt;0</f>
        <v>1</v>
      </c>
      <c r="AL325" s="83" t="b">
        <f t="shared" si="104"/>
        <v>0</v>
      </c>
      <c r="AM325" s="83" t="b">
        <f t="shared" si="110"/>
        <v>1</v>
      </c>
      <c r="AN325" s="47" t="str">
        <f t="shared" si="105"/>
        <v>Outer</v>
      </c>
      <c r="AO325" s="48" t="str">
        <f t="shared" si="106"/>
        <v>0.6-0.7</v>
      </c>
      <c r="AP325" s="49" t="str">
        <f t="shared" si="111"/>
        <v>1-2</v>
      </c>
      <c r="AQ325" s="49" t="str">
        <f t="shared" si="112"/>
        <v>Dec</v>
      </c>
      <c r="AR325" s="48" t="str">
        <f t="shared" si="113"/>
        <v>195-205</v>
      </c>
      <c r="AS325" s="49" t="str">
        <f t="shared" si="107"/>
        <v>HWS-LTI</v>
      </c>
    </row>
    <row r="326" spans="5:45" x14ac:dyDescent="0.3">
      <c r="E326" s="15">
        <v>40880.069444444445</v>
      </c>
      <c r="F326" s="21">
        <v>9.2200000000000006</v>
      </c>
      <c r="G326" s="21">
        <v>559.59997558593795</v>
      </c>
      <c r="H326" s="42">
        <v>1.1814364830492012</v>
      </c>
      <c r="I326" s="35">
        <v>205.4</v>
      </c>
      <c r="J326" s="43">
        <v>0.10629067245119304</v>
      </c>
      <c r="K326" s="44">
        <v>0.41650948399067689</v>
      </c>
      <c r="L326" s="26">
        <f t="shared" si="95"/>
        <v>9.1093841590261047</v>
      </c>
      <c r="M326" s="26">
        <f t="shared" si="96"/>
        <v>0.765934662714568</v>
      </c>
      <c r="N326" s="96">
        <f t="shared" si="97"/>
        <v>10</v>
      </c>
      <c r="O326" s="26">
        <f t="shared" si="98"/>
        <v>0.1065556665367422</v>
      </c>
      <c r="P326" s="3">
        <f>IF(L326&gt;'Power Curve'!$C$37,0,INDEX(Ci,$N326,1)*POWER(1-O326,3)+INDEX(Ci,$N326,2)*3*O326*POWER(1-O326,2)+INDEX(Ci,$N326,3)*3*POWER(O326,2)*(1-O326)+INDEX(Ci,$N326,4)*POWER(O326,3))</f>
        <v>1232.0032723334868</v>
      </c>
      <c r="Q326" s="3">
        <f>MAX(0,MIN(P326-V326+W326,'Power Curve'!$C$39))</f>
        <v>1230.5172345249582</v>
      </c>
      <c r="R326" s="3">
        <f t="shared" si="99"/>
        <v>559.59997558593795</v>
      </c>
      <c r="S326" s="3">
        <f t="shared" si="100"/>
        <v>670.91725893902026</v>
      </c>
      <c r="T326" s="3">
        <f t="shared" si="101"/>
        <v>670.91725893902026</v>
      </c>
      <c r="V326" s="37">
        <f t="array" ref="V326">SUM(_xlfn.NORM.DIST($AD$3:$AD$1003,$L326,$AA326,FALSE)*WindSpeedStep*$AE$3:$AE$1003)/AG326</f>
        <v>1243.8385826505323</v>
      </c>
      <c r="W326" s="37">
        <f t="array" ref="W326">SUM(_xlfn.NORM.DIST($AD$3:$AD$1003,$L326,$AB326,FALSE)*WindSpeedStep*$AE$3:$AE$1003)/AH326</f>
        <v>1242.3525448420037</v>
      </c>
      <c r="Y326" s="1">
        <f t="shared" si="102"/>
        <v>9</v>
      </c>
      <c r="Z326" s="99">
        <f>IF(L326&lt;'Power Curve'!$P$28,'Power Curve'!$Q$28,IF(L326&gt;'Power Curve'!$P$29,'Power Curve'!$Q$29,INDEX(ReferenceTurbulence,Y326)+(L326-INDEX(ReferenceTurbulenceWindSpeed,Y326))*(INDEX(ReferenceTurbulence,Y326+1)-INDEX(ReferenceTurbulence,Y326))/(INDEX(ReferenceTurbulenceWindSpeed,Y326+1)-INDEX(ReferenceTurbulenceWindSpeed,Y326))))</f>
        <v>0.12048970581523044</v>
      </c>
      <c r="AA326" s="100">
        <f t="shared" si="108"/>
        <v>1.0975870174789757</v>
      </c>
      <c r="AB326" s="29">
        <f t="shared" si="109"/>
        <v>0.96824256787913032</v>
      </c>
      <c r="AD326" s="29">
        <f>'Zero Turbulence Curve'!F325</f>
        <v>32.300000000000189</v>
      </c>
      <c r="AE326" s="29">
        <f>'Zero Turbulence Curve'!G325</f>
        <v>1989.4717126307078</v>
      </c>
      <c r="AF326" s="39"/>
      <c r="AG326" s="40">
        <f t="array" ref="AG326">SUM(_xlfn.NORM.DIST($AD$3:$AD$1003,$F326,$AA326,FALSE)*WindSpeedStep)</f>
        <v>1.0000000000000031</v>
      </c>
      <c r="AH326" s="40">
        <f t="array" ref="AH326">SUM(_xlfn.NORM.DIST($AD$3:$AD$1003,$F326,$AB326,FALSE)*WindSpeedStep)</f>
        <v>1.0000000000000036</v>
      </c>
      <c r="AJ326" s="47">
        <f t="shared" si="103"/>
        <v>9</v>
      </c>
      <c r="AK326" s="83" t="b">
        <f>COUNTIF('Power Curve'!$D$2:$D$31,AJ326)&gt;0</f>
        <v>1</v>
      </c>
      <c r="AL326" s="83" t="b">
        <f t="shared" si="104"/>
        <v>0</v>
      </c>
      <c r="AM326" s="83" t="b">
        <f t="shared" si="110"/>
        <v>1</v>
      </c>
      <c r="AN326" s="47" t="str">
        <f t="shared" si="105"/>
        <v>Outer</v>
      </c>
      <c r="AO326" s="48" t="str">
        <f t="shared" si="106"/>
        <v>0.7-0.8</v>
      </c>
      <c r="AP326" s="49" t="str">
        <f t="shared" si="111"/>
        <v>1-2</v>
      </c>
      <c r="AQ326" s="49" t="str">
        <f t="shared" si="112"/>
        <v>Dec</v>
      </c>
      <c r="AR326" s="48" t="str">
        <f t="shared" si="113"/>
        <v>205-215</v>
      </c>
      <c r="AS326" s="49" t="str">
        <f t="shared" si="107"/>
        <v>Inner-TI</v>
      </c>
    </row>
    <row r="327" spans="5:45" x14ac:dyDescent="0.3">
      <c r="E327" s="15">
        <v>40880.076388888891</v>
      </c>
      <c r="F327" s="21">
        <v>9.41</v>
      </c>
      <c r="G327" s="21">
        <v>964.59001541137741</v>
      </c>
      <c r="H327" s="42">
        <v>1.1801018323976336</v>
      </c>
      <c r="I327" s="35">
        <v>202</v>
      </c>
      <c r="J327" s="43">
        <v>7.1200850159404888E-2</v>
      </c>
      <c r="K327" s="44">
        <v>0.17459362623063551</v>
      </c>
      <c r="L327" s="26">
        <f t="shared" si="95"/>
        <v>9.2936024056174222</v>
      </c>
      <c r="M327" s="26">
        <f t="shared" si="96"/>
        <v>0.7944061865674592</v>
      </c>
      <c r="N327" s="96">
        <f t="shared" si="97"/>
        <v>10</v>
      </c>
      <c r="O327" s="26">
        <f t="shared" si="98"/>
        <v>0.30236772482411728</v>
      </c>
      <c r="P327" s="3">
        <f>IF(L327&gt;'Power Curve'!$C$37,0,INDEX(Ci,$N327,1)*POWER(1-O327,3)+INDEX(Ci,$N327,2)*3*O327*POWER(1-O327,2)+INDEX(Ci,$N327,3)*3*POWER(O327,2)*(1-O327)+INDEX(Ci,$N327,4)*POWER(O327,3))</f>
        <v>1296.7116195302947</v>
      </c>
      <c r="Q327" s="3">
        <f>MAX(0,MIN(P327-V327+W327,'Power Curve'!$C$39))</f>
        <v>1294.2422511848183</v>
      </c>
      <c r="R327" s="3">
        <f t="shared" si="99"/>
        <v>964.59001541137741</v>
      </c>
      <c r="S327" s="3">
        <f t="shared" si="100"/>
        <v>329.65223577344091</v>
      </c>
      <c r="T327" s="3">
        <f t="shared" si="101"/>
        <v>329.65223577344091</v>
      </c>
      <c r="V327" s="37">
        <f t="array" ref="V327">SUM(_xlfn.NORM.DIST($AD$3:$AD$1003,$L327,$AA327,FALSE)*WindSpeedStep*$AE$3:$AE$1003)/AG327</f>
        <v>1306.6259568342105</v>
      </c>
      <c r="W327" s="37">
        <f t="array" ref="W327">SUM(_xlfn.NORM.DIST($AD$3:$AD$1003,$L327,$AB327,FALSE)*WindSpeedStep*$AE$3:$AE$1003)/AH327</f>
        <v>1304.1565884887341</v>
      </c>
      <c r="Y327" s="1">
        <f t="shared" si="102"/>
        <v>9</v>
      </c>
      <c r="Z327" s="99">
        <f>IF(L327&lt;'Power Curve'!$P$28,'Power Curve'!$Q$28,IF(L327&gt;'Power Curve'!$P$29,'Power Curve'!$Q$29,INDEX(ReferenceTurbulence,Y327)+(L327-INDEX(ReferenceTurbulenceWindSpeed,Y327))*(INDEX(ReferenceTurbulence,Y327+1)-INDEX(ReferenceTurbulence,Y327))/(INDEX(ReferenceTurbulenceWindSpeed,Y327+1)-INDEX(ReferenceTurbulenceWindSpeed,Y327))))</f>
        <v>0.12038696671062261</v>
      </c>
      <c r="AA327" s="100">
        <f t="shared" si="108"/>
        <v>1.1188286034268269</v>
      </c>
      <c r="AB327" s="29">
        <f t="shared" si="109"/>
        <v>0.66171239232345092</v>
      </c>
      <c r="AD327" s="29">
        <f>'Zero Turbulence Curve'!F326</f>
        <v>32.40000000000019</v>
      </c>
      <c r="AE327" s="29">
        <f>'Zero Turbulence Curve'!G326</f>
        <v>1989.4717126307078</v>
      </c>
      <c r="AF327" s="39"/>
      <c r="AG327" s="40">
        <f t="array" ref="AG327">SUM(_xlfn.NORM.DIST($AD$3:$AD$1003,$F327,$AA327,FALSE)*WindSpeedStep)</f>
        <v>1.0000000000000038</v>
      </c>
      <c r="AH327" s="40">
        <f t="array" ref="AH327">SUM(_xlfn.NORM.DIST($AD$3:$AD$1003,$F327,$AB327,FALSE)*WindSpeedStep)</f>
        <v>1.0000000000000033</v>
      </c>
      <c r="AJ327" s="47">
        <f t="shared" si="103"/>
        <v>9</v>
      </c>
      <c r="AK327" s="83" t="b">
        <f>COUNTIF('Power Curve'!$D$2:$D$31,AJ327)&gt;0</f>
        <v>1</v>
      </c>
      <c r="AL327" s="83" t="b">
        <f t="shared" si="104"/>
        <v>0</v>
      </c>
      <c r="AM327" s="83" t="b">
        <f t="shared" si="110"/>
        <v>1</v>
      </c>
      <c r="AN327" s="47" t="str">
        <f t="shared" si="105"/>
        <v>Outer</v>
      </c>
      <c r="AO327" s="48" t="str">
        <f t="shared" si="106"/>
        <v>0.7-0.8</v>
      </c>
      <c r="AP327" s="49" t="str">
        <f t="shared" si="111"/>
        <v>1-2</v>
      </c>
      <c r="AQ327" s="49" t="str">
        <f t="shared" si="112"/>
        <v>Dec</v>
      </c>
      <c r="AR327" s="48" t="str">
        <f t="shared" si="113"/>
        <v>195-205</v>
      </c>
      <c r="AS327" s="49" t="str">
        <f t="shared" si="107"/>
        <v>HWS-LTI</v>
      </c>
    </row>
    <row r="328" spans="5:45" x14ac:dyDescent="0.3">
      <c r="E328" s="15">
        <v>40881.194444444445</v>
      </c>
      <c r="F328" s="21">
        <v>5.28</v>
      </c>
      <c r="G328" s="21">
        <v>188.35999679565401</v>
      </c>
      <c r="H328" s="42">
        <v>1.142281274714289</v>
      </c>
      <c r="I328" s="35">
        <v>201.9</v>
      </c>
      <c r="J328" s="43">
        <v>0.11363636363636363</v>
      </c>
      <c r="K328" s="44">
        <v>4.9776002046483837E-2</v>
      </c>
      <c r="L328" s="26">
        <f t="shared" si="95"/>
        <v>5.1583750136211464</v>
      </c>
      <c r="M328" s="26">
        <f t="shared" si="96"/>
        <v>0.15529346289929055</v>
      </c>
      <c r="N328" s="96">
        <f t="shared" si="97"/>
        <v>6</v>
      </c>
      <c r="O328" s="26">
        <f t="shared" si="98"/>
        <v>0.12983845336445365</v>
      </c>
      <c r="P328" s="3">
        <f>IF(L328&gt;'Power Curve'!$C$37,0,INDEX(Ci,$N328,1)*POWER(1-O328,3)+INDEX(Ci,$N328,2)*3*O328*POWER(1-O328,2)+INDEX(Ci,$N328,3)*3*POWER(O328,2)*(1-O328)+INDEX(Ci,$N328,4)*POWER(O328,3))</f>
        <v>231.26039944413125</v>
      </c>
      <c r="Q328" s="3">
        <f>MAX(0,MIN(P328-V328+W328,'Power Curve'!$C$39))</f>
        <v>231.26864064658184</v>
      </c>
      <c r="R328" s="3">
        <f t="shared" si="99"/>
        <v>188.35999679565401</v>
      </c>
      <c r="S328" s="3">
        <f t="shared" si="100"/>
        <v>42.908643850927831</v>
      </c>
      <c r="T328" s="3">
        <f t="shared" si="101"/>
        <v>42.908643850927831</v>
      </c>
      <c r="V328" s="37">
        <f t="array" ref="V328">SUM(_xlfn.NORM.DIST($AD$3:$AD$1003,$L328,$AA328,FALSE)*WindSpeedStep*$AE$3:$AE$1003)/AG328</f>
        <v>214.15105853059526</v>
      </c>
      <c r="W328" s="37">
        <f t="array" ref="W328">SUM(_xlfn.NORM.DIST($AD$3:$AD$1003,$L328,$AB328,FALSE)*WindSpeedStep*$AE$3:$AE$1003)/AH328</f>
        <v>214.15929973304586</v>
      </c>
      <c r="Y328" s="1">
        <f t="shared" si="102"/>
        <v>5</v>
      </c>
      <c r="Z328" s="99">
        <f>IF(L328&lt;'Power Curve'!$P$28,'Power Curve'!$Q$28,IF(L328&gt;'Power Curve'!$P$29,'Power Curve'!$Q$29,INDEX(ReferenceTurbulence,Y328)+(L328-INDEX(ReferenceTurbulenceWindSpeed,Y328))*(INDEX(ReferenceTurbulence,Y328+1)-INDEX(ReferenceTurbulence,Y328))/(INDEX(ReferenceTurbulenceWindSpeed,Y328+1)-INDEX(ReferenceTurbulenceWindSpeed,Y328))))</f>
        <v>0.11826861710629469</v>
      </c>
      <c r="AA328" s="100">
        <f t="shared" si="108"/>
        <v>0.61007387937663704</v>
      </c>
      <c r="AB328" s="29">
        <f t="shared" si="109"/>
        <v>0.58617897882058478</v>
      </c>
      <c r="AD328" s="29">
        <f>'Zero Turbulence Curve'!F327</f>
        <v>32.500000000000192</v>
      </c>
      <c r="AE328" s="29">
        <f>'Zero Turbulence Curve'!G327</f>
        <v>1989.4717126307078</v>
      </c>
      <c r="AF328" s="39"/>
      <c r="AG328" s="40">
        <f t="array" ref="AG328">SUM(_xlfn.NORM.DIST($AD$3:$AD$1003,$F328,$AA328,FALSE)*WindSpeedStep)</f>
        <v>1.0000000000000033</v>
      </c>
      <c r="AH328" s="40">
        <f t="array" ref="AH328">SUM(_xlfn.NORM.DIST($AD$3:$AD$1003,$F328,$AB328,FALSE)*WindSpeedStep)</f>
        <v>1.0000000000000036</v>
      </c>
      <c r="AJ328" s="47">
        <f t="shared" si="103"/>
        <v>5</v>
      </c>
      <c r="AK328" s="83" t="b">
        <f>COUNTIF('Power Curve'!$D$2:$D$31,AJ328)&gt;0</f>
        <v>1</v>
      </c>
      <c r="AL328" s="83" t="b">
        <f t="shared" si="104"/>
        <v>0</v>
      </c>
      <c r="AM328" s="83" t="b">
        <f t="shared" si="110"/>
        <v>1</v>
      </c>
      <c r="AN328" s="47" t="str">
        <f t="shared" si="105"/>
        <v>Outer</v>
      </c>
      <c r="AO328" s="48" t="str">
        <f t="shared" si="106"/>
        <v>0.1-0.2</v>
      </c>
      <c r="AP328" s="49" t="str">
        <f t="shared" si="111"/>
        <v>4-5</v>
      </c>
      <c r="AQ328" s="49" t="str">
        <f t="shared" si="112"/>
        <v>Dec</v>
      </c>
      <c r="AR328" s="48" t="str">
        <f t="shared" si="113"/>
        <v>195-205</v>
      </c>
      <c r="AS328" s="49" t="str">
        <f t="shared" si="107"/>
        <v>Inner-TI</v>
      </c>
    </row>
    <row r="329" spans="5:45" x14ac:dyDescent="0.3">
      <c r="E329" s="15">
        <v>40881.201388888891</v>
      </c>
      <c r="F329" s="21">
        <v>5.22</v>
      </c>
      <c r="G329" s="21">
        <v>129.69000244140631</v>
      </c>
      <c r="H329" s="42">
        <v>1.1426508988547164</v>
      </c>
      <c r="I329" s="35">
        <v>205.2</v>
      </c>
      <c r="J329" s="43">
        <v>0.1111111111111111</v>
      </c>
      <c r="K329" s="44">
        <v>0.20129434829937823</v>
      </c>
      <c r="L329" s="26">
        <f t="shared" si="95"/>
        <v>5.1003071233132742</v>
      </c>
      <c r="M329" s="26">
        <f t="shared" si="96"/>
        <v>0.14631888326573553</v>
      </c>
      <c r="N329" s="96">
        <f t="shared" si="97"/>
        <v>6</v>
      </c>
      <c r="O329" s="26">
        <f t="shared" si="98"/>
        <v>7.1961156225755787E-2</v>
      </c>
      <c r="P329" s="3">
        <f>IF(L329&gt;'Power Curve'!$C$37,0,INDEX(Ci,$N329,1)*POWER(1-O329,3)+INDEX(Ci,$N329,2)*3*O329*POWER(1-O329,2)+INDEX(Ci,$N329,3)*3*POWER(O329,2)*(1-O329)+INDEX(Ci,$N329,4)*POWER(O329,3))</f>
        <v>222.52211114234834</v>
      </c>
      <c r="Q329" s="3">
        <f>MAX(0,MIN(P329-V329+W329,'Power Curve'!$C$39))</f>
        <v>222.53623621831989</v>
      </c>
      <c r="R329" s="3">
        <f t="shared" si="99"/>
        <v>129.69000244140631</v>
      </c>
      <c r="S329" s="3">
        <f t="shared" si="100"/>
        <v>92.846233776913579</v>
      </c>
      <c r="T329" s="3">
        <f t="shared" si="101"/>
        <v>92.846233776913579</v>
      </c>
      <c r="V329" s="37">
        <f t="array" ref="V329">SUM(_xlfn.NORM.DIST($AD$3:$AD$1003,$L329,$AA329,FALSE)*WindSpeedStep*$AE$3:$AE$1003)/AG329</f>
        <v>203.73415126330204</v>
      </c>
      <c r="W329" s="37">
        <f t="array" ref="W329">SUM(_xlfn.NORM.DIST($AD$3:$AD$1003,$L329,$AB329,FALSE)*WindSpeedStep*$AE$3:$AE$1003)/AH329</f>
        <v>203.74827633927359</v>
      </c>
      <c r="Y329" s="1">
        <f t="shared" si="102"/>
        <v>5</v>
      </c>
      <c r="Z329" s="99">
        <f>IF(L329&lt;'Power Curve'!$P$28,'Power Curve'!$Q$28,IF(L329&gt;'Power Curve'!$P$29,'Power Curve'!$Q$29,INDEX(ReferenceTurbulence,Y329)+(L329-INDEX(ReferenceTurbulenceWindSpeed,Y329))*(INDEX(ReferenceTurbulence,Y329+1)-INDEX(ReferenceTurbulence,Y329))/(INDEX(ReferenceTurbulenceWindSpeed,Y329+1)-INDEX(ReferenceTurbulenceWindSpeed,Y329))))</f>
        <v>0.11804664094611128</v>
      </c>
      <c r="AA329" s="100">
        <f t="shared" si="108"/>
        <v>0.60207412370065583</v>
      </c>
      <c r="AB329" s="29">
        <f t="shared" si="109"/>
        <v>0.56670079147925267</v>
      </c>
      <c r="AD329" s="29">
        <f>'Zero Turbulence Curve'!F328</f>
        <v>32.600000000000193</v>
      </c>
      <c r="AE329" s="29">
        <f>'Zero Turbulence Curve'!G328</f>
        <v>1989.4717126307078</v>
      </c>
      <c r="AF329" s="39"/>
      <c r="AG329" s="40">
        <f t="array" ref="AG329">SUM(_xlfn.NORM.DIST($AD$3:$AD$1003,$F329,$AA329,FALSE)*WindSpeedStep)</f>
        <v>1.000000000000004</v>
      </c>
      <c r="AH329" s="40">
        <f t="array" ref="AH329">SUM(_xlfn.NORM.DIST($AD$3:$AD$1003,$F329,$AB329,FALSE)*WindSpeedStep)</f>
        <v>1.0000000000000036</v>
      </c>
      <c r="AJ329" s="47">
        <f t="shared" si="103"/>
        <v>5</v>
      </c>
      <c r="AK329" s="83" t="b">
        <f>COUNTIF('Power Curve'!$D$2:$D$31,AJ329)&gt;0</f>
        <v>1</v>
      </c>
      <c r="AL329" s="83" t="b">
        <f t="shared" si="104"/>
        <v>0</v>
      </c>
      <c r="AM329" s="83" t="b">
        <f t="shared" si="110"/>
        <v>1</v>
      </c>
      <c r="AN329" s="47" t="str">
        <f t="shared" si="105"/>
        <v>Inner</v>
      </c>
      <c r="AO329" s="48" t="str">
        <f t="shared" si="106"/>
        <v>0.1-0.2</v>
      </c>
      <c r="AP329" s="49" t="str">
        <f t="shared" si="111"/>
        <v>4-5</v>
      </c>
      <c r="AQ329" s="49" t="str">
        <f t="shared" si="112"/>
        <v>Dec</v>
      </c>
      <c r="AR329" s="48" t="str">
        <f t="shared" si="113"/>
        <v>205-215</v>
      </c>
      <c r="AS329" s="49" t="str">
        <f t="shared" si="107"/>
        <v>Inner-TI</v>
      </c>
    </row>
    <row r="330" spans="5:45" x14ac:dyDescent="0.3">
      <c r="E330" s="15">
        <v>40881.208333333336</v>
      </c>
      <c r="F330" s="21">
        <v>5.33</v>
      </c>
      <c r="G330" s="21">
        <v>168.47999572753901</v>
      </c>
      <c r="H330" s="42">
        <v>1.1425281409074013</v>
      </c>
      <c r="I330" s="35">
        <v>202.2</v>
      </c>
      <c r="J330" s="43">
        <v>8.0675422138836772E-2</v>
      </c>
      <c r="K330" s="44">
        <v>0</v>
      </c>
      <c r="L330" s="26">
        <f t="shared" si="95"/>
        <v>5.20759835767476</v>
      </c>
      <c r="M330" s="26">
        <f t="shared" si="96"/>
        <v>0.16290108939815001</v>
      </c>
      <c r="N330" s="96">
        <f t="shared" si="97"/>
        <v>6</v>
      </c>
      <c r="O330" s="26">
        <f t="shared" si="98"/>
        <v>0.17890023423588872</v>
      </c>
      <c r="P330" s="3">
        <f>IF(L330&gt;'Power Curve'!$C$37,0,INDEX(Ci,$N330,1)*POWER(1-O330,3)+INDEX(Ci,$N330,2)*3*O330*POWER(1-O330,2)+INDEX(Ci,$N330,3)*3*POWER(O330,2)*(1-O330)+INDEX(Ci,$N330,4)*POWER(O330,3))</f>
        <v>238.58216751498168</v>
      </c>
      <c r="Q330" s="3">
        <f>MAX(0,MIN(P330-V330+W330,'Power Curve'!$C$39))</f>
        <v>240.87219551125202</v>
      </c>
      <c r="R330" s="3">
        <f t="shared" si="99"/>
        <v>168.47999572753901</v>
      </c>
      <c r="S330" s="3">
        <f t="shared" si="100"/>
        <v>72.392199783713011</v>
      </c>
      <c r="T330" s="3">
        <f t="shared" si="101"/>
        <v>72.392199783713011</v>
      </c>
      <c r="V330" s="37">
        <f t="array" ref="V330">SUM(_xlfn.NORM.DIST($AD$3:$AD$1003,$L330,$AA330,FALSE)*WindSpeedStep*$AE$3:$AE$1003)/AG330</f>
        <v>222.97348936477562</v>
      </c>
      <c r="W330" s="37">
        <f t="array" ref="W330">SUM(_xlfn.NORM.DIST($AD$3:$AD$1003,$L330,$AB330,FALSE)*WindSpeedStep*$AE$3:$AE$1003)/AH330</f>
        <v>225.26351736104596</v>
      </c>
      <c r="Y330" s="1">
        <f t="shared" si="102"/>
        <v>5</v>
      </c>
      <c r="Z330" s="99">
        <f>IF(L330&lt;'Power Curve'!$P$28,'Power Curve'!$Q$28,IF(L330&gt;'Power Curve'!$P$29,'Power Curve'!$Q$29,INDEX(ReferenceTurbulence,Y330)+(L330-INDEX(ReferenceTurbulenceWindSpeed,Y330))*(INDEX(ReferenceTurbulence,Y330+1)-INDEX(ReferenceTurbulence,Y330))/(INDEX(ReferenceTurbulenceWindSpeed,Y330+1)-INDEX(ReferenceTurbulenceWindSpeed,Y330))))</f>
        <v>0.11845678321404332</v>
      </c>
      <c r="AA330" s="100">
        <f t="shared" si="108"/>
        <v>0.61687534972088709</v>
      </c>
      <c r="AB330" s="29">
        <f t="shared" si="109"/>
        <v>0.42012519583492436</v>
      </c>
      <c r="AD330" s="29">
        <f>'Zero Turbulence Curve'!F329</f>
        <v>32.700000000000195</v>
      </c>
      <c r="AE330" s="29">
        <f>'Zero Turbulence Curve'!G329</f>
        <v>1989.4717126307078</v>
      </c>
      <c r="AF330" s="39"/>
      <c r="AG330" s="40">
        <f t="array" ref="AG330">SUM(_xlfn.NORM.DIST($AD$3:$AD$1003,$F330,$AA330,FALSE)*WindSpeedStep)</f>
        <v>1.000000000000004</v>
      </c>
      <c r="AH330" s="40">
        <f t="array" ref="AH330">SUM(_xlfn.NORM.DIST($AD$3:$AD$1003,$F330,$AB330,FALSE)*WindSpeedStep)</f>
        <v>1.000000000000004</v>
      </c>
      <c r="AJ330" s="47">
        <f t="shared" si="103"/>
        <v>5</v>
      </c>
      <c r="AK330" s="83" t="b">
        <f>COUNTIF('Power Curve'!$D$2:$D$31,AJ330)&gt;0</f>
        <v>1</v>
      </c>
      <c r="AL330" s="83" t="b">
        <f t="shared" si="104"/>
        <v>0</v>
      </c>
      <c r="AM330" s="83" t="b">
        <f t="shared" si="110"/>
        <v>1</v>
      </c>
      <c r="AN330" s="47" t="str">
        <f t="shared" si="105"/>
        <v>Outer</v>
      </c>
      <c r="AO330" s="48" t="str">
        <f t="shared" si="106"/>
        <v>0.1-0.2</v>
      </c>
      <c r="AP330" s="49" t="str">
        <f t="shared" si="111"/>
        <v>5-6</v>
      </c>
      <c r="AQ330" s="49" t="str">
        <f t="shared" si="112"/>
        <v>Dec</v>
      </c>
      <c r="AR330" s="48" t="str">
        <f t="shared" si="113"/>
        <v>195-205</v>
      </c>
      <c r="AS330" s="49" t="str">
        <f t="shared" si="107"/>
        <v>LWS-LTI</v>
      </c>
    </row>
    <row r="331" spans="5:45" x14ac:dyDescent="0.3">
      <c r="E331" s="15">
        <v>40883.236111111109</v>
      </c>
      <c r="F331" s="21">
        <v>11.89</v>
      </c>
      <c r="G331" s="21">
        <v>1946.120056152344</v>
      </c>
      <c r="H331" s="42">
        <v>1.1522780802265311</v>
      </c>
      <c r="I331" s="35">
        <v>265.60000000000002</v>
      </c>
      <c r="J331" s="43">
        <v>0.14465937762825903</v>
      </c>
      <c r="K331" s="44">
        <v>0.1628784445501229</v>
      </c>
      <c r="L331" s="26">
        <f t="shared" si="95"/>
        <v>11.649901636769538</v>
      </c>
      <c r="M331" s="26">
        <f t="shared" si="96"/>
        <v>1.1585798284604265</v>
      </c>
      <c r="N331" s="96">
        <f t="shared" si="97"/>
        <v>12</v>
      </c>
      <c r="O331" s="26">
        <f t="shared" si="98"/>
        <v>0.64494468732492871</v>
      </c>
      <c r="P331" s="3">
        <f>IF(L331&gt;'Power Curve'!$C$37,0,INDEX(Ci,$N331,1)*POWER(1-O331,3)+INDEX(Ci,$N331,2)*3*O331*POWER(1-O331,2)+INDEX(Ci,$N331,3)*3*POWER(O331,2)*(1-O331)+INDEX(Ci,$N331,4)*POWER(O331,3))</f>
        <v>1882.4053168958517</v>
      </c>
      <c r="Q331" s="3">
        <f>MAX(0,MIN(P331-V331+W331,'Power Curve'!$C$39))</f>
        <v>1842.0585479015842</v>
      </c>
      <c r="R331" s="3">
        <f t="shared" si="99"/>
        <v>1946.120056152344</v>
      </c>
      <c r="S331" s="3">
        <f t="shared" si="100"/>
        <v>-104.06150825075974</v>
      </c>
      <c r="T331" s="3">
        <f t="shared" si="101"/>
        <v>104.06150825075974</v>
      </c>
      <c r="V331" s="37">
        <f t="array" ref="V331">SUM(_xlfn.NORM.DIST($AD$3:$AD$1003,$L331,$AA331,FALSE)*WindSpeedStep*$AE$3:$AE$1003)/AG331</f>
        <v>1858.2919326112983</v>
      </c>
      <c r="W331" s="37">
        <f t="array" ref="W331">SUM(_xlfn.NORM.DIST($AD$3:$AD$1003,$L331,$AB331,FALSE)*WindSpeedStep*$AE$3:$AE$1003)/AH331</f>
        <v>1817.9451636170309</v>
      </c>
      <c r="Y331" s="1">
        <f t="shared" si="102"/>
        <v>11</v>
      </c>
      <c r="Z331" s="99">
        <f>IF(L331&lt;'Power Curve'!$P$28,'Power Curve'!$Q$28,IF(L331&gt;'Power Curve'!$P$29,'Power Curve'!$Q$29,INDEX(ReferenceTurbulence,Y331)+(L331-INDEX(ReferenceTurbulenceWindSpeed,Y331))*(INDEX(ReferenceTurbulence,Y331+1)-INDEX(ReferenceTurbulence,Y331))/(INDEX(ReferenceTurbulenceWindSpeed,Y331+1)-INDEX(ReferenceTurbulenceWindSpeed,Y331))))</f>
        <v>0.11884023425823535</v>
      </c>
      <c r="AA331" s="100">
        <f t="shared" si="108"/>
        <v>1.3844770395990913</v>
      </c>
      <c r="AB331" s="29">
        <f t="shared" si="109"/>
        <v>1.6852675202055176</v>
      </c>
      <c r="AD331" s="29">
        <f>'Zero Turbulence Curve'!F330</f>
        <v>32.800000000000196</v>
      </c>
      <c r="AE331" s="29">
        <f>'Zero Turbulence Curve'!G330</f>
        <v>1989.4717126307078</v>
      </c>
      <c r="AF331" s="39"/>
      <c r="AG331" s="40">
        <f t="array" ref="AG331">SUM(_xlfn.NORM.DIST($AD$3:$AD$1003,$F331,$AA331,FALSE)*WindSpeedStep)</f>
        <v>1.0000000000000033</v>
      </c>
      <c r="AH331" s="40">
        <f t="array" ref="AH331">SUM(_xlfn.NORM.DIST($AD$3:$AD$1003,$F331,$AB331,FALSE)*WindSpeedStep)</f>
        <v>0.99999999999931311</v>
      </c>
      <c r="AJ331" s="47">
        <f t="shared" si="103"/>
        <v>12</v>
      </c>
      <c r="AK331" s="83" t="b">
        <f>COUNTIF('Power Curve'!$D$2:$D$31,AJ331)&gt;0</f>
        <v>1</v>
      </c>
      <c r="AL331" s="83" t="b">
        <f t="shared" si="104"/>
        <v>0</v>
      </c>
      <c r="AM331" s="83" t="b">
        <f t="shared" si="110"/>
        <v>1</v>
      </c>
      <c r="AN331" s="47" t="str">
        <f t="shared" si="105"/>
        <v>Outer</v>
      </c>
      <c r="AO331" s="48" t="str">
        <f t="shared" si="106"/>
        <v>1.1-1.2</v>
      </c>
      <c r="AP331" s="49" t="str">
        <f t="shared" si="111"/>
        <v>5-6</v>
      </c>
      <c r="AQ331" s="49" t="str">
        <f t="shared" si="112"/>
        <v>Dec</v>
      </c>
      <c r="AR331" s="48" t="str">
        <f t="shared" si="113"/>
        <v>265-275</v>
      </c>
      <c r="AS331" s="49" t="str">
        <f t="shared" si="107"/>
        <v>HWS-HTI</v>
      </c>
    </row>
    <row r="332" spans="5:45" x14ac:dyDescent="0.3">
      <c r="E332" s="15">
        <v>40883.243055555555</v>
      </c>
      <c r="F332" s="21">
        <v>12.72</v>
      </c>
      <c r="G332" s="21">
        <v>1977.600036621091</v>
      </c>
      <c r="H332" s="42">
        <v>1.1518575332552552</v>
      </c>
      <c r="I332" s="35">
        <v>266</v>
      </c>
      <c r="J332" s="43">
        <v>0.11792452830188678</v>
      </c>
      <c r="K332" s="44">
        <v>0.20332378745441931</v>
      </c>
      <c r="L332" s="26">
        <f t="shared" si="95"/>
        <v>12.461624787082732</v>
      </c>
      <c r="M332" s="26">
        <f t="shared" si="96"/>
        <v>1.2840342579956132</v>
      </c>
      <c r="N332" s="96">
        <f t="shared" si="97"/>
        <v>13</v>
      </c>
      <c r="O332" s="26">
        <f t="shared" si="98"/>
        <v>0.45616905866531593</v>
      </c>
      <c r="P332" s="3">
        <f>IF(L332&gt;'Power Curve'!$C$37,0,INDEX(Ci,$N332,1)*POWER(1-O332,3)+INDEX(Ci,$N332,2)*3*O332*POWER(1-O332,2)+INDEX(Ci,$N332,3)*3*POWER(O332,2)*(1-O332)+INDEX(Ci,$N332,4)*POWER(O332,3))</f>
        <v>1937.3100654623049</v>
      </c>
      <c r="Q332" s="3">
        <f>MAX(0,MIN(P332-V332+W332,'Power Curve'!$C$39))</f>
        <v>1939.5279954537025</v>
      </c>
      <c r="R332" s="3">
        <f t="shared" si="99"/>
        <v>1977.600036621091</v>
      </c>
      <c r="S332" s="3">
        <f t="shared" si="100"/>
        <v>-38.072041167388534</v>
      </c>
      <c r="T332" s="3">
        <f t="shared" si="101"/>
        <v>38.072041167388534</v>
      </c>
      <c r="V332" s="37">
        <f t="array" ref="V332">SUM(_xlfn.NORM.DIST($AD$3:$AD$1003,$L332,$AA332,FALSE)*WindSpeedStep*$AE$3:$AE$1003)/AG332</f>
        <v>1922.4115610815234</v>
      </c>
      <c r="W332" s="37">
        <f t="array" ref="W332">SUM(_xlfn.NORM.DIST($AD$3:$AD$1003,$L332,$AB332,FALSE)*WindSpeedStep*$AE$3:$AE$1003)/AH332</f>
        <v>1924.6294910729209</v>
      </c>
      <c r="Y332" s="1">
        <f t="shared" si="102"/>
        <v>12</v>
      </c>
      <c r="Z332" s="99">
        <f>IF(L332&lt;'Power Curve'!$P$28,'Power Curve'!$Q$28,IF(L332&gt;'Power Curve'!$P$29,'Power Curve'!$Q$29,INDEX(ReferenceTurbulence,Y332)+(L332-INDEX(ReferenceTurbulenceWindSpeed,Y332))*(INDEX(ReferenceTurbulence,Y332+1)-INDEX(ReferenceTurbulence,Y332))/(INDEX(ReferenceTurbulenceWindSpeed,Y332+1)-INDEX(ReferenceTurbulenceWindSpeed,Y332))))</f>
        <v>0.1198343229764494</v>
      </c>
      <c r="AA332" s="100">
        <f t="shared" si="108"/>
        <v>1.4933303695465996</v>
      </c>
      <c r="AB332" s="29">
        <f t="shared" si="109"/>
        <v>1.4695312248918315</v>
      </c>
      <c r="AD332" s="29">
        <f>'Zero Turbulence Curve'!F331</f>
        <v>32.900000000000198</v>
      </c>
      <c r="AE332" s="29">
        <f>'Zero Turbulence Curve'!G331</f>
        <v>1989.4717126307078</v>
      </c>
      <c r="AF332" s="39"/>
      <c r="AG332" s="40">
        <f t="array" ref="AG332">SUM(_xlfn.NORM.DIST($AD$3:$AD$1003,$F332,$AA332,FALSE)*WindSpeedStep)</f>
        <v>1.0000000000000031</v>
      </c>
      <c r="AH332" s="40">
        <f t="array" ref="AH332">SUM(_xlfn.NORM.DIST($AD$3:$AD$1003,$F332,$AB332,FALSE)*WindSpeedStep)</f>
        <v>1.0000000000000027</v>
      </c>
      <c r="AJ332" s="47">
        <f t="shared" si="103"/>
        <v>12</v>
      </c>
      <c r="AK332" s="83" t="b">
        <f>COUNTIF('Power Curve'!$D$2:$D$31,AJ332)&gt;0</f>
        <v>1</v>
      </c>
      <c r="AL332" s="83" t="b">
        <f t="shared" si="104"/>
        <v>0</v>
      </c>
      <c r="AM332" s="83" t="b">
        <f t="shared" si="110"/>
        <v>1</v>
      </c>
      <c r="AN332" s="47" t="str">
        <f t="shared" si="105"/>
        <v>Inner</v>
      </c>
      <c r="AO332" s="48" t="str">
        <f t="shared" si="106"/>
        <v>1.2-1.3</v>
      </c>
      <c r="AP332" s="49" t="str">
        <f t="shared" si="111"/>
        <v>5-6</v>
      </c>
      <c r="AQ332" s="49" t="str">
        <f t="shared" si="112"/>
        <v>Dec</v>
      </c>
      <c r="AR332" s="48" t="str">
        <f t="shared" si="113"/>
        <v>265-275</v>
      </c>
      <c r="AS332" s="49" t="str">
        <f t="shared" si="107"/>
        <v>Inner-TI</v>
      </c>
    </row>
    <row r="333" spans="5:45" x14ac:dyDescent="0.3">
      <c r="E333" s="15">
        <v>40883.256944444445</v>
      </c>
      <c r="F333" s="21">
        <v>13.2</v>
      </c>
      <c r="G333" s="21">
        <v>1989.719970703123</v>
      </c>
      <c r="H333" s="42">
        <v>1.1518210812312784</v>
      </c>
      <c r="I333" s="35">
        <v>267.3</v>
      </c>
      <c r="J333" s="43">
        <v>0.11893939393939396</v>
      </c>
      <c r="K333" s="44">
        <v>0.15677947788740351</v>
      </c>
      <c r="L333" s="26">
        <f t="shared" si="95"/>
        <v>12.931738362298475</v>
      </c>
      <c r="M333" s="26">
        <f t="shared" si="96"/>
        <v>1.3566918264937922</v>
      </c>
      <c r="N333" s="96">
        <f t="shared" si="97"/>
        <v>13</v>
      </c>
      <c r="O333" s="26">
        <f t="shared" si="98"/>
        <v>0.94014377561899554</v>
      </c>
      <c r="P333" s="3">
        <f>IF(L333&gt;'Power Curve'!$C$37,0,INDEX(Ci,$N333,1)*POWER(1-O333,3)+INDEX(Ci,$N333,2)*3*O333*POWER(1-O333,2)+INDEX(Ci,$N333,3)*3*POWER(O333,2)*(1-O333)+INDEX(Ci,$N333,4)*POWER(O333,3))</f>
        <v>1951.5583189537451</v>
      </c>
      <c r="Q333" s="3">
        <f>MAX(0,MIN(P333-V333+W333,'Power Curve'!$C$39))</f>
        <v>1953.9728307579853</v>
      </c>
      <c r="R333" s="3">
        <f t="shared" si="99"/>
        <v>1989.719970703123</v>
      </c>
      <c r="S333" s="3">
        <f t="shared" si="100"/>
        <v>-35.747139945137633</v>
      </c>
      <c r="T333" s="3">
        <f t="shared" si="101"/>
        <v>35.747139945137633</v>
      </c>
      <c r="V333" s="37">
        <f t="array" ref="V333">SUM(_xlfn.NORM.DIST($AD$3:$AD$1003,$L333,$AA333,FALSE)*WindSpeedStep*$AE$3:$AE$1003)/AG333</f>
        <v>1942.3138022399717</v>
      </c>
      <c r="W333" s="37">
        <f t="array" ref="W333">SUM(_xlfn.NORM.DIST($AD$3:$AD$1003,$L333,$AB333,FALSE)*WindSpeedStep*$AE$3:$AE$1003)/AH333</f>
        <v>1944.7283140442119</v>
      </c>
      <c r="Y333" s="1">
        <f t="shared" si="102"/>
        <v>12</v>
      </c>
      <c r="Z333" s="99">
        <f>IF(L333&lt;'Power Curve'!$P$28,'Power Curve'!$Q$28,IF(L333&gt;'Power Curve'!$P$29,'Power Curve'!$Q$29,INDEX(ReferenceTurbulence,Y333)+(L333-INDEX(ReferenceTurbulenceWindSpeed,Y333))*(INDEX(ReferenceTurbulence,Y333+1)-INDEX(ReferenceTurbulence,Y333))/(INDEX(ReferenceTurbulenceWindSpeed,Y333+1)-INDEX(ReferenceTurbulenceWindSpeed,Y333))))</f>
        <v>0.12156328186878725</v>
      </c>
      <c r="AA333" s="100">
        <f t="shared" si="108"/>
        <v>1.5720245555894987</v>
      </c>
      <c r="AB333" s="29">
        <f t="shared" si="109"/>
        <v>1.5380931233945916</v>
      </c>
      <c r="AD333" s="29">
        <f>'Zero Turbulence Curve'!F332</f>
        <v>33.000000000000199</v>
      </c>
      <c r="AE333" s="29">
        <f>'Zero Turbulence Curve'!G332</f>
        <v>1989.4717126307078</v>
      </c>
      <c r="AF333" s="39"/>
      <c r="AG333" s="40">
        <f t="array" ref="AG333">SUM(_xlfn.NORM.DIST($AD$3:$AD$1003,$F333,$AA333,FALSE)*WindSpeedStep)</f>
        <v>1.0000000000000031</v>
      </c>
      <c r="AH333" s="40">
        <f t="array" ref="AH333">SUM(_xlfn.NORM.DIST($AD$3:$AD$1003,$F333,$AB333,FALSE)*WindSpeedStep)</f>
        <v>1.0000000000000029</v>
      </c>
      <c r="AJ333" s="47">
        <f t="shared" si="103"/>
        <v>13</v>
      </c>
      <c r="AK333" s="83" t="b">
        <f>COUNTIF('Power Curve'!$D$2:$D$31,AJ333)&gt;0</f>
        <v>1</v>
      </c>
      <c r="AL333" s="83" t="b">
        <f t="shared" si="104"/>
        <v>0</v>
      </c>
      <c r="AM333" s="83" t="b">
        <f t="shared" si="110"/>
        <v>1</v>
      </c>
      <c r="AN333" s="47" t="str">
        <f t="shared" si="105"/>
        <v>Inner</v>
      </c>
      <c r="AO333" s="48" t="str">
        <f t="shared" si="106"/>
        <v>1.3-1.4</v>
      </c>
      <c r="AP333" s="49" t="str">
        <f t="shared" si="111"/>
        <v>6-7</v>
      </c>
      <c r="AQ333" s="49" t="str">
        <f t="shared" si="112"/>
        <v>Dec</v>
      </c>
      <c r="AR333" s="48" t="str">
        <f t="shared" si="113"/>
        <v>265-275</v>
      </c>
      <c r="AS333" s="49" t="str">
        <f t="shared" si="107"/>
        <v>Inner-TI</v>
      </c>
    </row>
    <row r="334" spans="5:45" x14ac:dyDescent="0.3">
      <c r="E334" s="15">
        <v>40883.263888888891</v>
      </c>
      <c r="F334" s="21">
        <v>13.74</v>
      </c>
      <c r="G334" s="21">
        <v>1984.340042114263</v>
      </c>
      <c r="H334" s="42">
        <v>1.1516475094580769</v>
      </c>
      <c r="I334" s="35">
        <v>266.7</v>
      </c>
      <c r="J334" s="43">
        <v>0.13027656477438138</v>
      </c>
      <c r="K334" s="44">
        <v>0.18062844702521952</v>
      </c>
      <c r="L334" s="26">
        <f t="shared" si="95"/>
        <v>13.460087839415799</v>
      </c>
      <c r="M334" s="26">
        <f t="shared" si="96"/>
        <v>1.4383499413589322</v>
      </c>
      <c r="N334" s="96">
        <f t="shared" si="97"/>
        <v>14</v>
      </c>
      <c r="O334" s="26">
        <f t="shared" si="98"/>
        <v>0.48788551043124684</v>
      </c>
      <c r="P334" s="3">
        <f>IF(L334&gt;'Power Curve'!$C$37,0,INDEX(Ci,$N334,1)*POWER(1-O334,3)+INDEX(Ci,$N334,2)*3*O334*POWER(1-O334,2)+INDEX(Ci,$N334,3)*3*POWER(O334,2)*(1-O334)+INDEX(Ci,$N334,4)*POWER(O334,3))</f>
        <v>1966.2614329100231</v>
      </c>
      <c r="Q334" s="3">
        <f>MAX(0,MIN(P334-V334+W334,'Power Curve'!$C$39))</f>
        <v>1959.6589560481243</v>
      </c>
      <c r="R334" s="3">
        <f t="shared" si="99"/>
        <v>1984.340042114263</v>
      </c>
      <c r="S334" s="3">
        <f t="shared" si="100"/>
        <v>-24.681086066138732</v>
      </c>
      <c r="T334" s="3">
        <f t="shared" si="101"/>
        <v>24.681086066138732</v>
      </c>
      <c r="V334" s="37">
        <f t="array" ref="V334">SUM(_xlfn.NORM.DIST($AD$3:$AD$1003,$L334,$AA334,FALSE)*WindSpeedStep*$AE$3:$AE$1003)/AG334</f>
        <v>1958.2639291476896</v>
      </c>
      <c r="W334" s="37">
        <f t="array" ref="W334">SUM(_xlfn.NORM.DIST($AD$3:$AD$1003,$L334,$AB334,FALSE)*WindSpeedStep*$AE$3:$AE$1003)/AH334</f>
        <v>1951.6614522857908</v>
      </c>
      <c r="Y334" s="1">
        <f t="shared" si="102"/>
        <v>13</v>
      </c>
      <c r="Z334" s="99">
        <f>IF(L334&lt;'Power Curve'!$P$28,'Power Curve'!$Q$28,IF(L334&gt;'Power Curve'!$P$29,'Power Curve'!$Q$29,INDEX(ReferenceTurbulence,Y334)+(L334-INDEX(ReferenceTurbulenceWindSpeed,Y334))*(INDEX(ReferenceTurbulence,Y334+1)-INDEX(ReferenceTurbulence,Y334))/(INDEX(ReferenceTurbulenceWindSpeed,Y334+1)-INDEX(ReferenceTurbulenceWindSpeed,Y334))))</f>
        <v>0.12124926291126552</v>
      </c>
      <c r="AA334" s="100">
        <f t="shared" si="108"/>
        <v>1.632025729250054</v>
      </c>
      <c r="AB334" s="29">
        <f t="shared" si="109"/>
        <v>1.7535340052805153</v>
      </c>
      <c r="AD334" s="29">
        <f>'Zero Turbulence Curve'!F333</f>
        <v>33.1000000000002</v>
      </c>
      <c r="AE334" s="29">
        <f>'Zero Turbulence Curve'!G333</f>
        <v>1989.4717126307078</v>
      </c>
      <c r="AF334" s="39"/>
      <c r="AG334" s="40">
        <f t="array" ref="AG334">SUM(_xlfn.NORM.DIST($AD$3:$AD$1003,$F334,$AA334,FALSE)*WindSpeedStep)</f>
        <v>1.0000000000000016</v>
      </c>
      <c r="AH334" s="40">
        <f t="array" ref="AH334">SUM(_xlfn.NORM.DIST($AD$3:$AD$1003,$F334,$AB334,FALSE)*WindSpeedStep)</f>
        <v>1</v>
      </c>
      <c r="AJ334" s="47">
        <f t="shared" si="103"/>
        <v>13</v>
      </c>
      <c r="AK334" s="83" t="b">
        <f>COUNTIF('Power Curve'!$D$2:$D$31,AJ334)&gt;0</f>
        <v>1</v>
      </c>
      <c r="AL334" s="83" t="b">
        <f t="shared" si="104"/>
        <v>0</v>
      </c>
      <c r="AM334" s="83" t="b">
        <f t="shared" si="110"/>
        <v>1</v>
      </c>
      <c r="AN334" s="47" t="str">
        <f t="shared" si="105"/>
        <v>Inner</v>
      </c>
      <c r="AO334" s="48" t="str">
        <f t="shared" si="106"/>
        <v>1.4-1.5</v>
      </c>
      <c r="AP334" s="49" t="str">
        <f t="shared" si="111"/>
        <v>6-7</v>
      </c>
      <c r="AQ334" s="49" t="str">
        <f t="shared" si="112"/>
        <v>Dec</v>
      </c>
      <c r="AR334" s="48" t="str">
        <f t="shared" si="113"/>
        <v>265-275</v>
      </c>
      <c r="AS334" s="49" t="str">
        <f t="shared" si="107"/>
        <v>Inner-TI</v>
      </c>
    </row>
    <row r="335" spans="5:45" x14ac:dyDescent="0.3">
      <c r="E335" s="15">
        <v>40883.270833333336</v>
      </c>
      <c r="F335" s="21">
        <v>14.03</v>
      </c>
      <c r="G335" s="21">
        <v>1987.11999511719</v>
      </c>
      <c r="H335" s="42">
        <v>1.1514817617489066</v>
      </c>
      <c r="I335" s="35">
        <v>266.39999999999998</v>
      </c>
      <c r="J335" s="43">
        <v>0.13043478260869568</v>
      </c>
      <c r="K335" s="44">
        <v>0.2127607141883425</v>
      </c>
      <c r="L335" s="26">
        <f t="shared" si="95"/>
        <v>13.743520544727767</v>
      </c>
      <c r="M335" s="26">
        <f t="shared" si="96"/>
        <v>1.4821553796328166</v>
      </c>
      <c r="N335" s="96">
        <f t="shared" si="97"/>
        <v>14</v>
      </c>
      <c r="O335" s="26">
        <f t="shared" si="98"/>
        <v>0.78197417545769043</v>
      </c>
      <c r="P335" s="3">
        <f>IF(L335&gt;'Power Curve'!$C$37,0,INDEX(Ci,$N335,1)*POWER(1-O335,3)+INDEX(Ci,$N335,2)*3*O335*POWER(1-O335,2)+INDEX(Ci,$N335,3)*3*POWER(O335,2)*(1-O335)+INDEX(Ci,$N335,4)*POWER(O335,3))</f>
        <v>1972.3231362963684</v>
      </c>
      <c r="Q335" s="3">
        <f>MAX(0,MIN(P335-V335+W335,'Power Curve'!$C$39))</f>
        <v>1966.47292896721</v>
      </c>
      <c r="R335" s="3">
        <f t="shared" si="99"/>
        <v>1987.11999511719</v>
      </c>
      <c r="S335" s="3">
        <f t="shared" si="100"/>
        <v>-20.647066149979992</v>
      </c>
      <c r="T335" s="3">
        <f t="shared" si="101"/>
        <v>20.647066149979992</v>
      </c>
      <c r="V335" s="37">
        <f t="array" ref="V335">SUM(_xlfn.NORM.DIST($AD$3:$AD$1003,$L335,$AA335,FALSE)*WindSpeedStep*$AE$3:$AE$1003)/AG335</f>
        <v>1964.1782013283967</v>
      </c>
      <c r="W335" s="37">
        <f t="array" ref="W335">SUM(_xlfn.NORM.DIST($AD$3:$AD$1003,$L335,$AB335,FALSE)*WindSpeedStep*$AE$3:$AE$1003)/AH335</f>
        <v>1958.3279939992383</v>
      </c>
      <c r="Y335" s="1">
        <f t="shared" si="102"/>
        <v>13</v>
      </c>
      <c r="Z335" s="99">
        <f>IF(L335&lt;'Power Curve'!$P$28,'Power Curve'!$Q$28,IF(L335&gt;'Power Curve'!$P$29,'Power Curve'!$Q$29,INDEX(ReferenceTurbulence,Y335)+(L335-INDEX(ReferenceTurbulenceWindSpeed,Y335))*(INDEX(ReferenceTurbulence,Y335+1)-INDEX(ReferenceTurbulence,Y335))/(INDEX(ReferenceTurbulenceWindSpeed,Y335+1)-INDEX(ReferenceTurbulenceWindSpeed,Y335))))</f>
        <v>0.12093108420043736</v>
      </c>
      <c r="AA335" s="100">
        <f t="shared" si="108"/>
        <v>1.6620188402049143</v>
      </c>
      <c r="AB335" s="29">
        <f t="shared" si="109"/>
        <v>1.792633114529709</v>
      </c>
      <c r="AD335" s="29">
        <f>'Zero Turbulence Curve'!F334</f>
        <v>33.200000000000202</v>
      </c>
      <c r="AE335" s="29">
        <f>'Zero Turbulence Curve'!G334</f>
        <v>1989.4717126307078</v>
      </c>
      <c r="AF335" s="39"/>
      <c r="AG335" s="40">
        <f t="array" ref="AG335">SUM(_xlfn.NORM.DIST($AD$3:$AD$1003,$F335,$AA335,FALSE)*WindSpeedStep)</f>
        <v>1.0000000000000024</v>
      </c>
      <c r="AH335" s="40">
        <f t="array" ref="AH335">SUM(_xlfn.NORM.DIST($AD$3:$AD$1003,$F335,$AB335,FALSE)*WindSpeedStep)</f>
        <v>0.99999999999999867</v>
      </c>
      <c r="AJ335" s="47">
        <f t="shared" si="103"/>
        <v>14</v>
      </c>
      <c r="AK335" s="83" t="b">
        <f>COUNTIF('Power Curve'!$D$2:$D$31,AJ335)&gt;0</f>
        <v>1</v>
      </c>
      <c r="AL335" s="83" t="b">
        <f t="shared" si="104"/>
        <v>0</v>
      </c>
      <c r="AM335" s="83" t="b">
        <f t="shared" si="110"/>
        <v>1</v>
      </c>
      <c r="AN335" s="47" t="str">
        <f t="shared" si="105"/>
        <v>Inner</v>
      </c>
      <c r="AO335" s="48" t="str">
        <f t="shared" si="106"/>
        <v>1.4-1.5</v>
      </c>
      <c r="AP335" s="49" t="str">
        <f t="shared" si="111"/>
        <v>6-7</v>
      </c>
      <c r="AQ335" s="49" t="str">
        <f t="shared" si="112"/>
        <v>Dec</v>
      </c>
      <c r="AR335" s="48" t="str">
        <f t="shared" si="113"/>
        <v>265-275</v>
      </c>
      <c r="AS335" s="49" t="str">
        <f t="shared" si="107"/>
        <v>Inner-TI</v>
      </c>
    </row>
    <row r="336" spans="5:45" x14ac:dyDescent="0.3">
      <c r="E336" s="15">
        <v>40883.277777777781</v>
      </c>
      <c r="F336" s="21">
        <v>13.56</v>
      </c>
      <c r="G336" s="21">
        <v>1989.3099670410211</v>
      </c>
      <c r="H336" s="42">
        <v>1.1516948326550922</v>
      </c>
      <c r="I336" s="35">
        <v>265.89999999999998</v>
      </c>
      <c r="J336" s="43">
        <v>9.2182890855457222E-2</v>
      </c>
      <c r="K336" s="44">
        <v>0.17064301127735362</v>
      </c>
      <c r="L336" s="26">
        <f t="shared" si="95"/>
        <v>13.283936759314379</v>
      </c>
      <c r="M336" s="26">
        <f t="shared" si="96"/>
        <v>1.411125224092209</v>
      </c>
      <c r="N336" s="96">
        <f t="shared" si="97"/>
        <v>14</v>
      </c>
      <c r="O336" s="26">
        <f t="shared" si="98"/>
        <v>0.30511183957709093</v>
      </c>
      <c r="P336" s="3">
        <f>IF(L336&gt;'Power Curve'!$C$37,0,INDEX(Ci,$N336,1)*POWER(1-O336,3)+INDEX(Ci,$N336,2)*3*O336*POWER(1-O336,2)+INDEX(Ci,$N336,3)*3*POWER(O336,2)*(1-O336)+INDEX(Ci,$N336,4)*POWER(O336,3))</f>
        <v>1961.544165875845</v>
      </c>
      <c r="Q336" s="3">
        <f>MAX(0,MIN(P336-V336+W336,'Power Curve'!$C$39))</f>
        <v>1978.4156971248635</v>
      </c>
      <c r="R336" s="3">
        <f t="shared" si="99"/>
        <v>1989.3099670410211</v>
      </c>
      <c r="S336" s="3">
        <f t="shared" si="100"/>
        <v>-10.894269916157555</v>
      </c>
      <c r="T336" s="3">
        <f t="shared" si="101"/>
        <v>10.894269916157555</v>
      </c>
      <c r="V336" s="37">
        <f t="array" ref="V336">SUM(_xlfn.NORM.DIST($AD$3:$AD$1003,$L336,$AA336,FALSE)*WindSpeedStep*$AE$3:$AE$1003)/AG336</f>
        <v>1953.7127334328609</v>
      </c>
      <c r="W336" s="37">
        <f t="array" ref="W336">SUM(_xlfn.NORM.DIST($AD$3:$AD$1003,$L336,$AB336,FALSE)*WindSpeedStep*$AE$3:$AE$1003)/AH336</f>
        <v>1970.5842646818794</v>
      </c>
      <c r="Y336" s="1">
        <f t="shared" si="102"/>
        <v>13</v>
      </c>
      <c r="Z336" s="99">
        <f>IF(L336&lt;'Power Curve'!$P$28,'Power Curve'!$Q$28,IF(L336&gt;'Power Curve'!$P$29,'Power Curve'!$Q$29,INDEX(ReferenceTurbulence,Y336)+(L336-INDEX(ReferenceTurbulenceWindSpeed,Y336))*(INDEX(ReferenceTurbulence,Y336+1)-INDEX(ReferenceTurbulence,Y336))/(INDEX(ReferenceTurbulenceWindSpeed,Y336+1)-INDEX(ReferenceTurbulenceWindSpeed,Y336))))</f>
        <v>0.12144700834616855</v>
      </c>
      <c r="AA336" s="100">
        <f t="shared" si="108"/>
        <v>1.6132943784784286</v>
      </c>
      <c r="AB336" s="29">
        <f t="shared" si="109"/>
        <v>1.2245516924146735</v>
      </c>
      <c r="AD336" s="29">
        <f>'Zero Turbulence Curve'!F335</f>
        <v>33.300000000000203</v>
      </c>
      <c r="AE336" s="29">
        <f>'Zero Turbulence Curve'!G335</f>
        <v>1989.4717126307078</v>
      </c>
      <c r="AF336" s="39"/>
      <c r="AG336" s="40">
        <f t="array" ref="AG336">SUM(_xlfn.NORM.DIST($AD$3:$AD$1003,$F336,$AA336,FALSE)*WindSpeedStep)</f>
        <v>1.0000000000000024</v>
      </c>
      <c r="AH336" s="40">
        <f t="array" ref="AH336">SUM(_xlfn.NORM.DIST($AD$3:$AD$1003,$F336,$AB336,FALSE)*WindSpeedStep)</f>
        <v>1.0000000000000036</v>
      </c>
      <c r="AJ336" s="47">
        <f t="shared" si="103"/>
        <v>13</v>
      </c>
      <c r="AK336" s="83" t="b">
        <f>COUNTIF('Power Curve'!$D$2:$D$31,AJ336)&gt;0</f>
        <v>1</v>
      </c>
      <c r="AL336" s="83" t="b">
        <f t="shared" si="104"/>
        <v>0</v>
      </c>
      <c r="AM336" s="83" t="b">
        <f t="shared" si="110"/>
        <v>1</v>
      </c>
      <c r="AN336" s="47" t="str">
        <f t="shared" si="105"/>
        <v>Outer</v>
      </c>
      <c r="AO336" s="48" t="str">
        <f t="shared" si="106"/>
        <v>1.4-1.5</v>
      </c>
      <c r="AP336" s="49" t="str">
        <f t="shared" si="111"/>
        <v>6-7</v>
      </c>
      <c r="AQ336" s="49" t="str">
        <f t="shared" si="112"/>
        <v>Dec</v>
      </c>
      <c r="AR336" s="48" t="str">
        <f t="shared" si="113"/>
        <v>265-275</v>
      </c>
      <c r="AS336" s="49" t="str">
        <f t="shared" si="107"/>
        <v>HWS-LTI</v>
      </c>
    </row>
    <row r="337" spans="5:45" x14ac:dyDescent="0.3">
      <c r="E337" s="15">
        <v>40883.305555555555</v>
      </c>
      <c r="F337" s="21">
        <v>14.36</v>
      </c>
      <c r="G337" s="21">
        <v>1992.729965209958</v>
      </c>
      <c r="H337" s="42">
        <v>1.1520531053551026</v>
      </c>
      <c r="I337" s="35">
        <v>265.8</v>
      </c>
      <c r="J337" s="43">
        <v>0.10306406685236769</v>
      </c>
      <c r="K337" s="44">
        <v>0.24519695782673512</v>
      </c>
      <c r="L337" s="26">
        <f t="shared" si="95"/>
        <v>14.069108426861968</v>
      </c>
      <c r="M337" s="26">
        <f t="shared" si="96"/>
        <v>1.5324760363751502</v>
      </c>
      <c r="N337" s="96">
        <f t="shared" si="97"/>
        <v>15</v>
      </c>
      <c r="O337" s="26">
        <f t="shared" si="98"/>
        <v>0.11030540647256362</v>
      </c>
      <c r="P337" s="3">
        <f>IF(L337&gt;'Power Curve'!$C$37,0,INDEX(Ci,$N337,1)*POWER(1-O337,3)+INDEX(Ci,$N337,2)*3*O337*POWER(1-O337,2)+INDEX(Ci,$N337,3)*3*POWER(O337,2)*(1-O337)+INDEX(Ci,$N337,4)*POWER(O337,3))</f>
        <v>1975.5753600195114</v>
      </c>
      <c r="Q337" s="3">
        <f>MAX(0,MIN(P337-V337+W337,'Power Curve'!$C$39))</f>
        <v>1981.8965362366164</v>
      </c>
      <c r="R337" s="3">
        <f t="shared" si="99"/>
        <v>1992.729965209958</v>
      </c>
      <c r="S337" s="3">
        <f t="shared" si="100"/>
        <v>-10.833428973341597</v>
      </c>
      <c r="T337" s="3">
        <f t="shared" si="101"/>
        <v>10.833428973341597</v>
      </c>
      <c r="V337" s="37">
        <f t="array" ref="V337">SUM(_xlfn.NORM.DIST($AD$3:$AD$1003,$L337,$AA337,FALSE)*WindSpeedStep*$AE$3:$AE$1003)/AG337</f>
        <v>1969.0961600262572</v>
      </c>
      <c r="W337" s="37">
        <f t="array" ref="W337">SUM(_xlfn.NORM.DIST($AD$3:$AD$1003,$L337,$AB337,FALSE)*WindSpeedStep*$AE$3:$AE$1003)/AH337</f>
        <v>1975.4173362433621</v>
      </c>
      <c r="Y337" s="1">
        <f t="shared" si="102"/>
        <v>14</v>
      </c>
      <c r="Z337" s="99">
        <f>IF(L337&lt;'Power Curve'!$P$28,'Power Curve'!$Q$28,IF(L337&gt;'Power Curve'!$P$29,'Power Curve'!$Q$29,INDEX(ReferenceTurbulence,Y337)+(L337-INDEX(ReferenceTurbulenceWindSpeed,Y337))*(INDEX(ReferenceTurbulence,Y337+1)-INDEX(ReferenceTurbulence,Y337))/(INDEX(ReferenceTurbulenceWindSpeed,Y337+1)-INDEX(ReferenceTurbulenceWindSpeed,Y337))))</f>
        <v>0.1209798957862163</v>
      </c>
      <c r="AA337" s="100">
        <f t="shared" si="108"/>
        <v>1.7020792712867385</v>
      </c>
      <c r="AB337" s="29">
        <f t="shared" si="109"/>
        <v>1.4500195314593114</v>
      </c>
      <c r="AD337" s="29">
        <f>'Zero Turbulence Curve'!F336</f>
        <v>33.400000000000205</v>
      </c>
      <c r="AE337" s="29">
        <f>'Zero Turbulence Curve'!G336</f>
        <v>1989.4717126307078</v>
      </c>
      <c r="AF337" s="39"/>
      <c r="AG337" s="40">
        <f t="array" ref="AG337">SUM(_xlfn.NORM.DIST($AD$3:$AD$1003,$F337,$AA337,FALSE)*WindSpeedStep)</f>
        <v>1.0000000000000004</v>
      </c>
      <c r="AH337" s="40">
        <f t="array" ref="AH337">SUM(_xlfn.NORM.DIST($AD$3:$AD$1003,$F337,$AB337,FALSE)*WindSpeedStep)</f>
        <v>1.0000000000000016</v>
      </c>
      <c r="AJ337" s="47">
        <f t="shared" si="103"/>
        <v>14</v>
      </c>
      <c r="AK337" s="83" t="b">
        <f>COUNTIF('Power Curve'!$D$2:$D$31,AJ337)&gt;0</f>
        <v>1</v>
      </c>
      <c r="AL337" s="83" t="b">
        <f t="shared" si="104"/>
        <v>0</v>
      </c>
      <c r="AM337" s="83" t="b">
        <f t="shared" si="110"/>
        <v>1</v>
      </c>
      <c r="AN337" s="47" t="str">
        <f t="shared" si="105"/>
        <v>Inner</v>
      </c>
      <c r="AO337" s="48" t="str">
        <f t="shared" si="106"/>
        <v>1.5-1.6</v>
      </c>
      <c r="AP337" s="49" t="str">
        <f t="shared" si="111"/>
        <v>7-8</v>
      </c>
      <c r="AQ337" s="49" t="str">
        <f t="shared" si="112"/>
        <v>Dec</v>
      </c>
      <c r="AR337" s="48" t="str">
        <f t="shared" si="113"/>
        <v>265-275</v>
      </c>
      <c r="AS337" s="49" t="str">
        <f t="shared" si="107"/>
        <v>Inner-TI</v>
      </c>
    </row>
    <row r="338" spans="5:45" x14ac:dyDescent="0.3">
      <c r="E338" s="15">
        <v>40883.3125</v>
      </c>
      <c r="F338" s="21">
        <v>14.22</v>
      </c>
      <c r="G338" s="21">
        <v>1988.259963989263</v>
      </c>
      <c r="H338" s="42">
        <v>1.1527590107122436</v>
      </c>
      <c r="I338" s="35">
        <v>267.3</v>
      </c>
      <c r="J338" s="43">
        <v>0.1019690576652602</v>
      </c>
      <c r="K338" s="44">
        <v>0.1911414625006003</v>
      </c>
      <c r="L338" s="26">
        <f t="shared" si="95"/>
        <v>13.934789374581495</v>
      </c>
      <c r="M338" s="26">
        <f t="shared" si="96"/>
        <v>1.5117165938570307</v>
      </c>
      <c r="N338" s="96">
        <f t="shared" si="97"/>
        <v>14</v>
      </c>
      <c r="O338" s="26">
        <f t="shared" si="98"/>
        <v>0.98043396424931806</v>
      </c>
      <c r="P338" s="3">
        <f>IF(L338&gt;'Power Curve'!$C$37,0,INDEX(Ci,$N338,1)*POWER(1-O338,3)+INDEX(Ci,$N338,2)*3*O338*POWER(1-O338,2)+INDEX(Ci,$N338,3)*3*POWER(O338,2)*(1-O338)+INDEX(Ci,$N338,4)*POWER(O338,3))</f>
        <v>1974.7063212053192</v>
      </c>
      <c r="Q338" s="3">
        <f>MAX(0,MIN(P338-V338+W338,'Power Curve'!$C$39))</f>
        <v>1981.9318196165857</v>
      </c>
      <c r="R338" s="3">
        <f t="shared" si="99"/>
        <v>1988.259963989263</v>
      </c>
      <c r="S338" s="3">
        <f t="shared" si="100"/>
        <v>-6.3281443726773432</v>
      </c>
      <c r="T338" s="3">
        <f t="shared" si="101"/>
        <v>6.3281443726773432</v>
      </c>
      <c r="V338" s="37">
        <f t="array" ref="V338">SUM(_xlfn.NORM.DIST($AD$3:$AD$1003,$L338,$AA338,FALSE)*WindSpeedStep*$AE$3:$AE$1003)/AG338</f>
        <v>1967.3640644323439</v>
      </c>
      <c r="W338" s="37">
        <f t="array" ref="W338">SUM(_xlfn.NORM.DIST($AD$3:$AD$1003,$L338,$AB338,FALSE)*WindSpeedStep*$AE$3:$AE$1003)/AH338</f>
        <v>1974.5895628436103</v>
      </c>
      <c r="Y338" s="1">
        <f t="shared" si="102"/>
        <v>13</v>
      </c>
      <c r="Z338" s="99">
        <f>IF(L338&lt;'Power Curve'!$P$28,'Power Curve'!$Q$28,IF(L338&gt;'Power Curve'!$P$29,'Power Curve'!$Q$29,INDEX(ReferenceTurbulence,Y338)+(L338-INDEX(ReferenceTurbulenceWindSpeed,Y338))*(INDEX(ReferenceTurbulence,Y338+1)-INDEX(ReferenceTurbulence,Y338))/(INDEX(ReferenceTurbulenceWindSpeed,Y338+1)-INDEX(ReferenceTurbulenceWindSpeed,Y338))))</f>
        <v>0.12071636773136409</v>
      </c>
      <c r="AA338" s="100">
        <f t="shared" si="108"/>
        <v>1.6821571584010848</v>
      </c>
      <c r="AB338" s="29">
        <f t="shared" si="109"/>
        <v>1.4209173412899556</v>
      </c>
      <c r="AD338" s="29">
        <f>'Zero Turbulence Curve'!F337</f>
        <v>33.500000000000206</v>
      </c>
      <c r="AE338" s="29">
        <f>'Zero Turbulence Curve'!G337</f>
        <v>1989.4717126307078</v>
      </c>
      <c r="AF338" s="39"/>
      <c r="AG338" s="40">
        <f t="array" ref="AG338">SUM(_xlfn.NORM.DIST($AD$3:$AD$1003,$F338,$AA338,FALSE)*WindSpeedStep)</f>
        <v>1.0000000000000007</v>
      </c>
      <c r="AH338" s="40">
        <f t="array" ref="AH338">SUM(_xlfn.NORM.DIST($AD$3:$AD$1003,$F338,$AB338,FALSE)*WindSpeedStep)</f>
        <v>1.000000000000002</v>
      </c>
      <c r="AJ338" s="47">
        <f t="shared" si="103"/>
        <v>14</v>
      </c>
      <c r="AK338" s="83" t="b">
        <f>COUNTIF('Power Curve'!$D$2:$D$31,AJ338)&gt;0</f>
        <v>1</v>
      </c>
      <c r="AL338" s="83" t="b">
        <f t="shared" si="104"/>
        <v>0</v>
      </c>
      <c r="AM338" s="83" t="b">
        <f t="shared" si="110"/>
        <v>1</v>
      </c>
      <c r="AN338" s="47" t="str">
        <f t="shared" si="105"/>
        <v>Inner</v>
      </c>
      <c r="AO338" s="48" t="str">
        <f t="shared" si="106"/>
        <v>1.5-1.6</v>
      </c>
      <c r="AP338" s="49" t="str">
        <f t="shared" si="111"/>
        <v>7-8</v>
      </c>
      <c r="AQ338" s="49" t="str">
        <f t="shared" si="112"/>
        <v>Dec</v>
      </c>
      <c r="AR338" s="48" t="str">
        <f t="shared" si="113"/>
        <v>265-275</v>
      </c>
      <c r="AS338" s="49" t="str">
        <f t="shared" si="107"/>
        <v>Inner-TI</v>
      </c>
    </row>
    <row r="339" spans="5:45" x14ac:dyDescent="0.3">
      <c r="E339" s="15">
        <v>40883.319444444445</v>
      </c>
      <c r="F339" s="21">
        <v>13.95</v>
      </c>
      <c r="G339" s="21">
        <v>1989.5499420165991</v>
      </c>
      <c r="H339" s="42">
        <v>1.1532025318100145</v>
      </c>
      <c r="I339" s="35">
        <v>267.89999999999998</v>
      </c>
      <c r="J339" s="43">
        <v>0.13046594982078855</v>
      </c>
      <c r="K339" s="44">
        <v>0.22584064683253982</v>
      </c>
      <c r="L339" s="26">
        <f t="shared" si="95"/>
        <v>13.67195773357896</v>
      </c>
      <c r="M339" s="26">
        <f t="shared" si="96"/>
        <v>1.4710951164813422</v>
      </c>
      <c r="N339" s="96">
        <f t="shared" si="97"/>
        <v>14</v>
      </c>
      <c r="O339" s="26">
        <f t="shared" si="98"/>
        <v>0.70772088287055779</v>
      </c>
      <c r="P339" s="3">
        <f>IF(L339&gt;'Power Curve'!$C$37,0,INDEX(Ci,$N339,1)*POWER(1-O339,3)+INDEX(Ci,$N339,2)*3*O339*POWER(1-O339,2)+INDEX(Ci,$N339,3)*3*POWER(O339,2)*(1-O339)+INDEX(Ci,$N339,4)*POWER(O339,3))</f>
        <v>1971.0344719668469</v>
      </c>
      <c r="Q339" s="3">
        <f>MAX(0,MIN(P339-V339+W339,'Power Curve'!$C$39))</f>
        <v>1964.9465587467275</v>
      </c>
      <c r="R339" s="3">
        <f t="shared" si="99"/>
        <v>1989.5499420165991</v>
      </c>
      <c r="S339" s="3">
        <f t="shared" si="100"/>
        <v>-24.603383269871529</v>
      </c>
      <c r="T339" s="3">
        <f t="shared" si="101"/>
        <v>24.603383269871529</v>
      </c>
      <c r="V339" s="37">
        <f t="array" ref="V339">SUM(_xlfn.NORM.DIST($AD$3:$AD$1003,$L339,$AA339,FALSE)*WindSpeedStep*$AE$3:$AE$1003)/AG339</f>
        <v>1962.8304019815612</v>
      </c>
      <c r="W339" s="37">
        <f t="array" ref="W339">SUM(_xlfn.NORM.DIST($AD$3:$AD$1003,$L339,$AB339,FALSE)*WindSpeedStep*$AE$3:$AE$1003)/AH339</f>
        <v>1956.7424887614418</v>
      </c>
      <c r="Y339" s="1">
        <f t="shared" si="102"/>
        <v>13</v>
      </c>
      <c r="Z339" s="99">
        <f>IF(L339&lt;'Power Curve'!$P$28,'Power Curve'!$Q$28,IF(L339&gt;'Power Curve'!$P$29,'Power Curve'!$Q$29,INDEX(ReferenceTurbulence,Y339)+(L339-INDEX(ReferenceTurbulenceWindSpeed,Y339))*(INDEX(ReferenceTurbulence,Y339+1)-INDEX(ReferenceTurbulence,Y339))/(INDEX(ReferenceTurbulenceWindSpeed,Y339+1)-INDEX(ReferenceTurbulenceWindSpeed,Y339))))</f>
        <v>0.12101141989412346</v>
      </c>
      <c r="AA339" s="100">
        <f t="shared" si="108"/>
        <v>1.6544630180728321</v>
      </c>
      <c r="AB339" s="29">
        <f t="shared" si="109"/>
        <v>1.7837249516210545</v>
      </c>
      <c r="AD339" s="29">
        <f>'Zero Turbulence Curve'!F338</f>
        <v>33.600000000000207</v>
      </c>
      <c r="AE339" s="29">
        <f>'Zero Turbulence Curve'!G338</f>
        <v>1989.4717126307078</v>
      </c>
      <c r="AF339" s="39"/>
      <c r="AG339" s="40">
        <f t="array" ref="AG339">SUM(_xlfn.NORM.DIST($AD$3:$AD$1003,$F339,$AA339,FALSE)*WindSpeedStep)</f>
        <v>1.0000000000000024</v>
      </c>
      <c r="AH339" s="40">
        <f t="array" ref="AH339">SUM(_xlfn.NORM.DIST($AD$3:$AD$1003,$F339,$AB339,FALSE)*WindSpeedStep)</f>
        <v>0.99999999999999922</v>
      </c>
      <c r="AJ339" s="47">
        <f t="shared" si="103"/>
        <v>14</v>
      </c>
      <c r="AK339" s="83" t="b">
        <f>COUNTIF('Power Curve'!$D$2:$D$31,AJ339)&gt;0</f>
        <v>1</v>
      </c>
      <c r="AL339" s="83" t="b">
        <f t="shared" si="104"/>
        <v>0</v>
      </c>
      <c r="AM339" s="83" t="b">
        <f t="shared" si="110"/>
        <v>1</v>
      </c>
      <c r="AN339" s="47" t="str">
        <f t="shared" si="105"/>
        <v>Inner</v>
      </c>
      <c r="AO339" s="48" t="str">
        <f t="shared" si="106"/>
        <v>1.4-1.5</v>
      </c>
      <c r="AP339" s="49" t="str">
        <f t="shared" si="111"/>
        <v>7-8</v>
      </c>
      <c r="AQ339" s="49" t="str">
        <f t="shared" si="112"/>
        <v>Dec</v>
      </c>
      <c r="AR339" s="48" t="str">
        <f t="shared" si="113"/>
        <v>265-275</v>
      </c>
      <c r="AS339" s="49" t="str">
        <f t="shared" si="107"/>
        <v>Inner-TI</v>
      </c>
    </row>
    <row r="340" spans="5:45" x14ac:dyDescent="0.3">
      <c r="E340" s="15">
        <v>40883.326388888891</v>
      </c>
      <c r="F340" s="21">
        <v>13.05</v>
      </c>
      <c r="G340" s="21">
        <v>1990.1999969482449</v>
      </c>
      <c r="H340" s="42">
        <v>1.1538420566306535</v>
      </c>
      <c r="I340" s="35">
        <v>270.3</v>
      </c>
      <c r="J340" s="43">
        <v>9.1187739463601522E-2</v>
      </c>
      <c r="K340" s="44">
        <v>0.22921088502772488</v>
      </c>
      <c r="L340" s="26">
        <f t="shared" si="95"/>
        <v>12.792259780137861</v>
      </c>
      <c r="M340" s="26">
        <f t="shared" si="96"/>
        <v>1.335134962000541</v>
      </c>
      <c r="N340" s="96">
        <f t="shared" si="97"/>
        <v>13</v>
      </c>
      <c r="O340" s="26">
        <f t="shared" si="98"/>
        <v>0.79655271405200145</v>
      </c>
      <c r="P340" s="3">
        <f>IF(L340&gt;'Power Curve'!$C$37,0,INDEX(Ci,$N340,1)*POWER(1-O340,3)+INDEX(Ci,$N340,2)*3*O340*POWER(1-O340,2)+INDEX(Ci,$N340,3)*3*POWER(O340,2)*(1-O340)+INDEX(Ci,$N340,4)*POWER(O340,3))</f>
        <v>1947.6564368175259</v>
      </c>
      <c r="Q340" s="3">
        <f>MAX(0,MIN(P340-V340+W340,'Power Curve'!$C$39))</f>
        <v>1972.1717251252392</v>
      </c>
      <c r="R340" s="3">
        <f t="shared" si="99"/>
        <v>1990.1999969482449</v>
      </c>
      <c r="S340" s="3">
        <f t="shared" si="100"/>
        <v>-18.028271823005753</v>
      </c>
      <c r="T340" s="3">
        <f t="shared" si="101"/>
        <v>18.028271823005753</v>
      </c>
      <c r="V340" s="37">
        <f t="array" ref="V340">SUM(_xlfn.NORM.DIST($AD$3:$AD$1003,$L340,$AA340,FALSE)*WindSpeedStep*$AE$3:$AE$1003)/AG340</f>
        <v>1937.2499649408974</v>
      </c>
      <c r="W340" s="37">
        <f t="array" ref="W340">SUM(_xlfn.NORM.DIST($AD$3:$AD$1003,$L340,$AB340,FALSE)*WindSpeedStep*$AE$3:$AE$1003)/AH340</f>
        <v>1961.7652532486106</v>
      </c>
      <c r="Y340" s="1">
        <f t="shared" si="102"/>
        <v>12</v>
      </c>
      <c r="Z340" s="99">
        <f>IF(L340&lt;'Power Curve'!$P$28,'Power Curve'!$Q$28,IF(L340&gt;'Power Curve'!$P$29,'Power Curve'!$Q$29,INDEX(ReferenceTurbulence,Y340)+(L340-INDEX(ReferenceTurbulenceWindSpeed,Y340))*(INDEX(ReferenceTurbulence,Y340+1)-INDEX(ReferenceTurbulence,Y340))/(INDEX(ReferenceTurbulenceWindSpeed,Y340+1)-INDEX(ReferenceTurbulenceWindSpeed,Y340))))</f>
        <v>0.12105031490158874</v>
      </c>
      <c r="AA340" s="100">
        <f t="shared" si="108"/>
        <v>1.5485070746886165</v>
      </c>
      <c r="AB340" s="29">
        <f t="shared" si="109"/>
        <v>1.1664972519819199</v>
      </c>
      <c r="AD340" s="29">
        <f>'Zero Turbulence Curve'!F339</f>
        <v>33.700000000000209</v>
      </c>
      <c r="AE340" s="29">
        <f>'Zero Turbulence Curve'!G339</f>
        <v>1989.4717126307078</v>
      </c>
      <c r="AF340" s="39"/>
      <c r="AG340" s="40">
        <f t="array" ref="AG340">SUM(_xlfn.NORM.DIST($AD$3:$AD$1003,$F340,$AA340,FALSE)*WindSpeedStep)</f>
        <v>1.0000000000000027</v>
      </c>
      <c r="AH340" s="40">
        <f t="array" ref="AH340">SUM(_xlfn.NORM.DIST($AD$3:$AD$1003,$F340,$AB340,FALSE)*WindSpeedStep)</f>
        <v>1.0000000000000036</v>
      </c>
      <c r="AJ340" s="47">
        <f t="shared" si="103"/>
        <v>13</v>
      </c>
      <c r="AK340" s="83" t="b">
        <f>COUNTIF('Power Curve'!$D$2:$D$31,AJ340)&gt;0</f>
        <v>1</v>
      </c>
      <c r="AL340" s="83" t="b">
        <f t="shared" si="104"/>
        <v>0</v>
      </c>
      <c r="AM340" s="83" t="b">
        <f t="shared" si="110"/>
        <v>1</v>
      </c>
      <c r="AN340" s="47" t="str">
        <f t="shared" si="105"/>
        <v>Outer</v>
      </c>
      <c r="AO340" s="48" t="str">
        <f t="shared" si="106"/>
        <v>1.3-1.4</v>
      </c>
      <c r="AP340" s="49" t="str">
        <f t="shared" si="111"/>
        <v>7-8</v>
      </c>
      <c r="AQ340" s="49" t="str">
        <f t="shared" si="112"/>
        <v>Dec</v>
      </c>
      <c r="AR340" s="48" t="str">
        <f t="shared" si="113"/>
        <v>265-275</v>
      </c>
      <c r="AS340" s="49" t="str">
        <f t="shared" si="107"/>
        <v>HWS-LTI</v>
      </c>
    </row>
    <row r="341" spans="5:45" x14ac:dyDescent="0.3">
      <c r="E341" s="15">
        <v>40883.333333333336</v>
      </c>
      <c r="F341" s="21">
        <v>13.93</v>
      </c>
      <c r="G341" s="21">
        <v>1988.470031738281</v>
      </c>
      <c r="H341" s="42">
        <v>1.1532250593411757</v>
      </c>
      <c r="I341" s="35">
        <v>268.89999999999998</v>
      </c>
      <c r="J341" s="43">
        <v>8.6145010768126348E-2</v>
      </c>
      <c r="K341" s="44">
        <v>0.23348968825991462</v>
      </c>
      <c r="L341" s="26">
        <f t="shared" si="95"/>
        <v>13.652445258393078</v>
      </c>
      <c r="M341" s="26">
        <f t="shared" si="96"/>
        <v>1.4680794005413447</v>
      </c>
      <c r="N341" s="96">
        <f t="shared" si="97"/>
        <v>14</v>
      </c>
      <c r="O341" s="26">
        <f t="shared" si="98"/>
        <v>0.68747481503423802</v>
      </c>
      <c r="P341" s="3">
        <f>IF(L341&gt;'Power Curve'!$C$37,0,INDEX(Ci,$N341,1)*POWER(1-O341,3)+INDEX(Ci,$N341,2)*3*O341*POWER(1-O341,2)+INDEX(Ci,$N341,3)*3*POWER(O341,2)*(1-O341)+INDEX(Ci,$N341,4)*POWER(O341,3))</f>
        <v>1970.651043628061</v>
      </c>
      <c r="Q341" s="3">
        <f>MAX(0,MIN(P341-V341+W341,'Power Curve'!$C$39))</f>
        <v>1984.3209363007479</v>
      </c>
      <c r="R341" s="3">
        <f t="shared" si="99"/>
        <v>1988.470031738281</v>
      </c>
      <c r="S341" s="3">
        <f t="shared" si="100"/>
        <v>-4.1490954375331057</v>
      </c>
      <c r="T341" s="3">
        <f t="shared" si="101"/>
        <v>4.1490954375331057</v>
      </c>
      <c r="V341" s="37">
        <f t="array" ref="V341">SUM(_xlfn.NORM.DIST($AD$3:$AD$1003,$L341,$AA341,FALSE)*WindSpeedStep*$AE$3:$AE$1003)/AG341</f>
        <v>1962.4468558826745</v>
      </c>
      <c r="W341" s="37">
        <f t="array" ref="W341">SUM(_xlfn.NORM.DIST($AD$3:$AD$1003,$L341,$AB341,FALSE)*WindSpeedStep*$AE$3:$AE$1003)/AH341</f>
        <v>1976.1167485553615</v>
      </c>
      <c r="Y341" s="1">
        <f t="shared" si="102"/>
        <v>13</v>
      </c>
      <c r="Z341" s="99">
        <f>IF(L341&lt;'Power Curve'!$P$28,'Power Curve'!$Q$28,IF(L341&gt;'Power Curve'!$P$29,'Power Curve'!$Q$29,INDEX(ReferenceTurbulence,Y341)+(L341-INDEX(ReferenceTurbulenceWindSpeed,Y341))*(INDEX(ReferenceTurbulence,Y341+1)-INDEX(ReferenceTurbulence,Y341))/(INDEX(ReferenceTurbulenceWindSpeed,Y341+1)-INDEX(ReferenceTurbulenceWindSpeed,Y341))))</f>
        <v>0.12103332440296578</v>
      </c>
      <c r="AA341" s="100">
        <f t="shared" si="108"/>
        <v>1.6524008358528215</v>
      </c>
      <c r="AB341" s="29">
        <f t="shared" si="109"/>
        <v>1.1760900437955273</v>
      </c>
      <c r="AD341" s="29">
        <f>'Zero Turbulence Curve'!F340</f>
        <v>33.80000000000021</v>
      </c>
      <c r="AE341" s="29">
        <f>'Zero Turbulence Curve'!G340</f>
        <v>1989.4717126307078</v>
      </c>
      <c r="AF341" s="39"/>
      <c r="AG341" s="40">
        <f t="array" ref="AG341">SUM(_xlfn.NORM.DIST($AD$3:$AD$1003,$F341,$AA341,FALSE)*WindSpeedStep)</f>
        <v>1.000000000000002</v>
      </c>
      <c r="AH341" s="40">
        <f t="array" ref="AH341">SUM(_xlfn.NORM.DIST($AD$3:$AD$1003,$F341,$AB341,FALSE)*WindSpeedStep)</f>
        <v>1.0000000000000029</v>
      </c>
      <c r="AJ341" s="47">
        <f t="shared" si="103"/>
        <v>14</v>
      </c>
      <c r="AK341" s="83" t="b">
        <f>COUNTIF('Power Curve'!$D$2:$D$31,AJ341)&gt;0</f>
        <v>1</v>
      </c>
      <c r="AL341" s="83" t="b">
        <f t="shared" si="104"/>
        <v>0</v>
      </c>
      <c r="AM341" s="83" t="b">
        <f t="shared" si="110"/>
        <v>1</v>
      </c>
      <c r="AN341" s="47" t="str">
        <f t="shared" si="105"/>
        <v>Outer</v>
      </c>
      <c r="AO341" s="48" t="str">
        <f t="shared" si="106"/>
        <v>1.4-1.5</v>
      </c>
      <c r="AP341" s="49" t="str">
        <f t="shared" si="111"/>
        <v>8-9</v>
      </c>
      <c r="AQ341" s="49" t="str">
        <f t="shared" si="112"/>
        <v>Dec</v>
      </c>
      <c r="AR341" s="48" t="str">
        <f t="shared" si="113"/>
        <v>265-275</v>
      </c>
      <c r="AS341" s="49" t="str">
        <f t="shared" si="107"/>
        <v>HWS-LTI</v>
      </c>
    </row>
    <row r="342" spans="5:45" x14ac:dyDescent="0.3">
      <c r="E342" s="15">
        <v>40883.340277777781</v>
      </c>
      <c r="F342" s="21">
        <v>13.65</v>
      </c>
      <c r="G342" s="21">
        <v>1985.089965820318</v>
      </c>
      <c r="H342" s="42">
        <v>1.1530095526727213</v>
      </c>
      <c r="I342" s="35">
        <v>266.89999999999998</v>
      </c>
      <c r="J342" s="43">
        <v>0.10109890109890109</v>
      </c>
      <c r="K342" s="44">
        <v>0.26870497015551137</v>
      </c>
      <c r="L342" s="26">
        <f t="shared" si="95"/>
        <v>13.377190865589103</v>
      </c>
      <c r="M342" s="26">
        <f t="shared" si="96"/>
        <v>1.425537946829013</v>
      </c>
      <c r="N342" s="96">
        <f t="shared" si="97"/>
        <v>14</v>
      </c>
      <c r="O342" s="26">
        <f t="shared" si="98"/>
        <v>0.40187193503742824</v>
      </c>
      <c r="P342" s="3">
        <f>IF(L342&gt;'Power Curve'!$C$37,0,INDEX(Ci,$N342,1)*POWER(1-O342,3)+INDEX(Ci,$N342,2)*3*O342*POWER(1-O342,2)+INDEX(Ci,$N342,3)*3*POWER(O342,2)*(1-O342)+INDEX(Ci,$N342,4)*POWER(O342,3))</f>
        <v>1964.1014259888229</v>
      </c>
      <c r="Q342" s="3">
        <f>MAX(0,MIN(P342-V342+W342,'Power Curve'!$C$39))</f>
        <v>1976.0817488984542</v>
      </c>
      <c r="R342" s="3">
        <f t="shared" si="99"/>
        <v>1985.089965820318</v>
      </c>
      <c r="S342" s="3">
        <f t="shared" si="100"/>
        <v>-9.0082169218637773</v>
      </c>
      <c r="T342" s="3">
        <f t="shared" si="101"/>
        <v>9.0082169218637773</v>
      </c>
      <c r="V342" s="37">
        <f t="array" ref="V342">SUM(_xlfn.NORM.DIST($AD$3:$AD$1003,$L342,$AA342,FALSE)*WindSpeedStep*$AE$3:$AE$1003)/AG342</f>
        <v>1956.2151620557265</v>
      </c>
      <c r="W342" s="37">
        <f t="array" ref="W342">SUM(_xlfn.NORM.DIST($AD$3:$AD$1003,$L342,$AB342,FALSE)*WindSpeedStep*$AE$3:$AE$1003)/AH342</f>
        <v>1968.1954849653578</v>
      </c>
      <c r="Y342" s="1">
        <f t="shared" si="102"/>
        <v>13</v>
      </c>
      <c r="Z342" s="99">
        <f>IF(L342&lt;'Power Curve'!$P$28,'Power Curve'!$Q$28,IF(L342&gt;'Power Curve'!$P$29,'Power Curve'!$Q$29,INDEX(ReferenceTurbulence,Y342)+(L342-INDEX(ReferenceTurbulenceWindSpeed,Y342))*(INDEX(ReferenceTurbulence,Y342+1)-INDEX(ReferenceTurbulence,Y342))/(INDEX(ReferenceTurbulenceWindSpeed,Y342+1)-INDEX(ReferenceTurbulenceWindSpeed,Y342))))</f>
        <v>0.12134232222223919</v>
      </c>
      <c r="AA342" s="100">
        <f t="shared" si="108"/>
        <v>1.6232194044407078</v>
      </c>
      <c r="AB342" s="29">
        <f t="shared" si="109"/>
        <v>1.3524192963013157</v>
      </c>
      <c r="AD342" s="29">
        <f>'Zero Turbulence Curve'!F341</f>
        <v>33.900000000000212</v>
      </c>
      <c r="AE342" s="29">
        <f>'Zero Turbulence Curve'!G341</f>
        <v>1989.4717126307078</v>
      </c>
      <c r="AF342" s="39"/>
      <c r="AG342" s="40">
        <f t="array" ref="AG342">SUM(_xlfn.NORM.DIST($AD$3:$AD$1003,$F342,$AA342,FALSE)*WindSpeedStep)</f>
        <v>1.0000000000000024</v>
      </c>
      <c r="AH342" s="40">
        <f t="array" ref="AH342">SUM(_xlfn.NORM.DIST($AD$3:$AD$1003,$F342,$AB342,FALSE)*WindSpeedStep)</f>
        <v>1.000000000000002</v>
      </c>
      <c r="AJ342" s="47">
        <f t="shared" si="103"/>
        <v>13</v>
      </c>
      <c r="AK342" s="83" t="b">
        <f>COUNTIF('Power Curve'!$D$2:$D$31,AJ342)&gt;0</f>
        <v>1</v>
      </c>
      <c r="AL342" s="83" t="b">
        <f t="shared" si="104"/>
        <v>0</v>
      </c>
      <c r="AM342" s="83" t="b">
        <f t="shared" si="110"/>
        <v>1</v>
      </c>
      <c r="AN342" s="47" t="str">
        <f t="shared" si="105"/>
        <v>Inner</v>
      </c>
      <c r="AO342" s="48" t="str">
        <f t="shared" si="106"/>
        <v>1.4-1.5</v>
      </c>
      <c r="AP342" s="49" t="str">
        <f t="shared" si="111"/>
        <v>8-9</v>
      </c>
      <c r="AQ342" s="49" t="str">
        <f t="shared" si="112"/>
        <v>Dec</v>
      </c>
      <c r="AR342" s="48" t="str">
        <f t="shared" si="113"/>
        <v>265-275</v>
      </c>
      <c r="AS342" s="49" t="str">
        <f t="shared" si="107"/>
        <v>Inner-TI</v>
      </c>
    </row>
    <row r="343" spans="5:45" x14ac:dyDescent="0.3">
      <c r="E343" s="15">
        <v>40883.347222222219</v>
      </c>
      <c r="F343" s="21">
        <v>13.52</v>
      </c>
      <c r="G343" s="21">
        <v>1986.4699859619191</v>
      </c>
      <c r="H343" s="42">
        <v>1.1531379285767431</v>
      </c>
      <c r="I343" s="35">
        <v>266.5</v>
      </c>
      <c r="J343" s="43">
        <v>9.3195266272189353E-2</v>
      </c>
      <c r="K343" s="44">
        <v>0.24983825611785704</v>
      </c>
      <c r="L343" s="26">
        <f t="shared" si="95"/>
        <v>13.250280772722189</v>
      </c>
      <c r="M343" s="26">
        <f t="shared" si="96"/>
        <v>1.4059235828716301</v>
      </c>
      <c r="N343" s="96">
        <f t="shared" si="97"/>
        <v>14</v>
      </c>
      <c r="O343" s="26">
        <f t="shared" si="98"/>
        <v>0.27019051969570718</v>
      </c>
      <c r="P343" s="3">
        <f>IF(L343&gt;'Power Curve'!$C$37,0,INDEX(Ci,$N343,1)*POWER(1-O343,3)+INDEX(Ci,$N343,2)*3*O343*POWER(1-O343,2)+INDEX(Ci,$N343,3)*3*POWER(O343,2)*(1-O343)+INDEX(Ci,$N343,4)*POWER(O343,3))</f>
        <v>1960.5978487248308</v>
      </c>
      <c r="Q343" s="3">
        <f>MAX(0,MIN(P343-V343+W343,'Power Curve'!$C$39))</f>
        <v>1977.5360886031719</v>
      </c>
      <c r="R343" s="3">
        <f t="shared" si="99"/>
        <v>1986.4699859619191</v>
      </c>
      <c r="S343" s="3">
        <f t="shared" si="100"/>
        <v>-8.9338973587471173</v>
      </c>
      <c r="T343" s="3">
        <f t="shared" si="101"/>
        <v>8.9338973587471173</v>
      </c>
      <c r="V343" s="37">
        <f t="array" ref="V343">SUM(_xlfn.NORM.DIST($AD$3:$AD$1003,$L343,$AA343,FALSE)*WindSpeedStep*$AE$3:$AE$1003)/AG343</f>
        <v>1952.7549162596338</v>
      </c>
      <c r="W343" s="37">
        <f t="array" ref="W343">SUM(_xlfn.NORM.DIST($AD$3:$AD$1003,$L343,$AB343,FALSE)*WindSpeedStep*$AE$3:$AE$1003)/AH343</f>
        <v>1969.6931561379749</v>
      </c>
      <c r="Y343" s="1">
        <f t="shared" si="102"/>
        <v>13</v>
      </c>
      <c r="Z343" s="99">
        <f>IF(L343&lt;'Power Curve'!$P$28,'Power Curve'!$Q$28,IF(L343&gt;'Power Curve'!$P$29,'Power Curve'!$Q$29,INDEX(ReferenceTurbulence,Y343)+(L343-INDEX(ReferenceTurbulenceWindSpeed,Y343))*(INDEX(ReferenceTurbulence,Y343+1)-INDEX(ReferenceTurbulence,Y343))/(INDEX(ReferenceTurbulenceWindSpeed,Y343+1)-INDEX(ReferenceTurbulenceWindSpeed,Y343))))</f>
        <v>0.12148479021899006</v>
      </c>
      <c r="AA343" s="100">
        <f t="shared" si="108"/>
        <v>1.6097075800168725</v>
      </c>
      <c r="AB343" s="29">
        <f t="shared" si="109"/>
        <v>1.2348634447951152</v>
      </c>
      <c r="AD343" s="29">
        <f>'Zero Turbulence Curve'!F342</f>
        <v>34.000000000000213</v>
      </c>
      <c r="AE343" s="29">
        <f>'Zero Turbulence Curve'!G342</f>
        <v>1989.4717126307078</v>
      </c>
      <c r="AF343" s="39"/>
      <c r="AG343" s="40">
        <f t="array" ref="AG343">SUM(_xlfn.NORM.DIST($AD$3:$AD$1003,$F343,$AA343,FALSE)*WindSpeedStep)</f>
        <v>1.0000000000000027</v>
      </c>
      <c r="AH343" s="40">
        <f t="array" ref="AH343">SUM(_xlfn.NORM.DIST($AD$3:$AD$1003,$F343,$AB343,FALSE)*WindSpeedStep)</f>
        <v>1.0000000000000029</v>
      </c>
      <c r="AJ343" s="47">
        <f t="shared" si="103"/>
        <v>13</v>
      </c>
      <c r="AK343" s="83" t="b">
        <f>COUNTIF('Power Curve'!$D$2:$D$31,AJ343)&gt;0</f>
        <v>1</v>
      </c>
      <c r="AL343" s="83" t="b">
        <f t="shared" si="104"/>
        <v>0</v>
      </c>
      <c r="AM343" s="83" t="b">
        <f t="shared" si="110"/>
        <v>1</v>
      </c>
      <c r="AN343" s="47" t="str">
        <f t="shared" si="105"/>
        <v>Outer</v>
      </c>
      <c r="AO343" s="48" t="str">
        <f t="shared" si="106"/>
        <v>1.4-1.5</v>
      </c>
      <c r="AP343" s="49" t="str">
        <f t="shared" si="111"/>
        <v>8-9</v>
      </c>
      <c r="AQ343" s="49" t="str">
        <f t="shared" si="112"/>
        <v>Dec</v>
      </c>
      <c r="AR343" s="48" t="str">
        <f t="shared" si="113"/>
        <v>265-275</v>
      </c>
      <c r="AS343" s="49" t="str">
        <f t="shared" si="107"/>
        <v>HWS-LTI</v>
      </c>
    </row>
    <row r="344" spans="5:45" x14ac:dyDescent="0.3">
      <c r="E344" s="15">
        <v>40883.840277777781</v>
      </c>
      <c r="F344" s="21">
        <v>9.51</v>
      </c>
      <c r="G344" s="21">
        <v>965.55997467041038</v>
      </c>
      <c r="H344" s="42">
        <v>1.1752280641235369</v>
      </c>
      <c r="I344" s="35">
        <v>209.4</v>
      </c>
      <c r="J344" s="43">
        <v>0.10725552050473186</v>
      </c>
      <c r="K344" s="44">
        <v>0.37508851480132466</v>
      </c>
      <c r="L344" s="26">
        <f t="shared" si="95"/>
        <v>9.3794175904597488</v>
      </c>
      <c r="M344" s="26">
        <f t="shared" si="96"/>
        <v>0.80766920001692999</v>
      </c>
      <c r="N344" s="96">
        <f t="shared" si="97"/>
        <v>10</v>
      </c>
      <c r="O344" s="26">
        <f t="shared" si="98"/>
        <v>0.39358370525609848</v>
      </c>
      <c r="P344" s="3">
        <f>IF(L344&gt;'Power Curve'!$C$37,0,INDEX(Ci,$N344,1)*POWER(1-O344,3)+INDEX(Ci,$N344,2)*3*O344*POWER(1-O344,2)+INDEX(Ci,$N344,3)*3*POWER(O344,2)*(1-O344)+INDEX(Ci,$N344,4)*POWER(O344,3))</f>
        <v>1327.4618887614633</v>
      </c>
      <c r="Q344" s="3">
        <f>MAX(0,MIN(P344-V344+W344,'Power Curve'!$C$39))</f>
        <v>1329.5465560325279</v>
      </c>
      <c r="R344" s="3">
        <f t="shared" si="99"/>
        <v>965.55997467041038</v>
      </c>
      <c r="S344" s="3">
        <f t="shared" si="100"/>
        <v>363.98658136211748</v>
      </c>
      <c r="T344" s="3">
        <f t="shared" si="101"/>
        <v>363.98658136211748</v>
      </c>
      <c r="V344" s="37">
        <f t="array" ref="V344">SUM(_xlfn.NORM.DIST($AD$3:$AD$1003,$L344,$AA344,FALSE)*WindSpeedStep*$AE$3:$AE$1003)/AG344</f>
        <v>1335.5149986638125</v>
      </c>
      <c r="W344" s="37">
        <f t="array" ref="W344">SUM(_xlfn.NORM.DIST($AD$3:$AD$1003,$L344,$AB344,FALSE)*WindSpeedStep*$AE$3:$AE$1003)/AH344</f>
        <v>1337.5996659348771</v>
      </c>
      <c r="Y344" s="1">
        <f t="shared" si="102"/>
        <v>9</v>
      </c>
      <c r="Z344" s="99">
        <f>IF(L344&lt;'Power Curve'!$P$28,'Power Curve'!$Q$28,IF(L344&gt;'Power Curve'!$P$29,'Power Curve'!$Q$29,INDEX(ReferenceTurbulence,Y344)+(L344-INDEX(ReferenceTurbulenceWindSpeed,Y344))*(INDEX(ReferenceTurbulence,Y344+1)-INDEX(ReferenceTurbulence,Y344))/(INDEX(ReferenceTurbulenceWindSpeed,Y344+1)-INDEX(ReferenceTurbulenceWindSpeed,Y344))))</f>
        <v>0.12033910730790007</v>
      </c>
      <c r="AA344" s="100">
        <f t="shared" si="108"/>
        <v>1.1287107399039411</v>
      </c>
      <c r="AB344" s="29">
        <f t="shared" si="109"/>
        <v>1.0059943156959983</v>
      </c>
      <c r="AD344" s="29">
        <f>'Zero Turbulence Curve'!F343</f>
        <v>34.100000000000215</v>
      </c>
      <c r="AE344" s="29">
        <f>'Zero Turbulence Curve'!G343</f>
        <v>1989.4717126307078</v>
      </c>
      <c r="AF344" s="39"/>
      <c r="AG344" s="40">
        <f t="array" ref="AG344">SUM(_xlfn.NORM.DIST($AD$3:$AD$1003,$F344,$AA344,FALSE)*WindSpeedStep)</f>
        <v>1.0000000000000038</v>
      </c>
      <c r="AH344" s="40">
        <f t="array" ref="AH344">SUM(_xlfn.NORM.DIST($AD$3:$AD$1003,$F344,$AB344,FALSE)*WindSpeedStep)</f>
        <v>1.0000000000000036</v>
      </c>
      <c r="AJ344" s="47">
        <f t="shared" si="103"/>
        <v>9</v>
      </c>
      <c r="AK344" s="83" t="b">
        <f>COUNTIF('Power Curve'!$D$2:$D$31,AJ344)&gt;0</f>
        <v>1</v>
      </c>
      <c r="AL344" s="83" t="b">
        <f t="shared" si="104"/>
        <v>0</v>
      </c>
      <c r="AM344" s="83" t="b">
        <f t="shared" si="110"/>
        <v>1</v>
      </c>
      <c r="AN344" s="47" t="str">
        <f t="shared" si="105"/>
        <v>Outer</v>
      </c>
      <c r="AO344" s="48" t="str">
        <f t="shared" si="106"/>
        <v>0.8-0.9</v>
      </c>
      <c r="AP344" s="49" t="str">
        <f t="shared" si="111"/>
        <v>20-21</v>
      </c>
      <c r="AQ344" s="49" t="str">
        <f t="shared" si="112"/>
        <v>Dec</v>
      </c>
      <c r="AR344" s="48" t="str">
        <f t="shared" si="113"/>
        <v>205-215</v>
      </c>
      <c r="AS344" s="49" t="str">
        <f t="shared" si="107"/>
        <v>Inner-TI</v>
      </c>
    </row>
    <row r="345" spans="5:45" x14ac:dyDescent="0.3">
      <c r="E345" s="15">
        <v>40901.375</v>
      </c>
      <c r="F345" s="21">
        <v>13.97</v>
      </c>
      <c r="G345" s="21">
        <v>1982.999938964841</v>
      </c>
      <c r="H345" s="42">
        <v>1.1838344899003739</v>
      </c>
      <c r="I345" s="35">
        <v>268.2</v>
      </c>
      <c r="J345" s="43">
        <v>0.10307802433786685</v>
      </c>
      <c r="K345" s="44">
        <v>0.34972251448364183</v>
      </c>
      <c r="L345" s="26">
        <f t="shared" si="95"/>
        <v>13.811728711879656</v>
      </c>
      <c r="M345" s="26">
        <f t="shared" si="96"/>
        <v>1.4926971717406055</v>
      </c>
      <c r="N345" s="96">
        <f t="shared" si="97"/>
        <v>14</v>
      </c>
      <c r="O345" s="26">
        <f t="shared" si="98"/>
        <v>0.85274670257138685</v>
      </c>
      <c r="P345" s="3">
        <f>IF(L345&gt;'Power Curve'!$C$37,0,INDEX(Ci,$N345,1)*POWER(1-O345,3)+INDEX(Ci,$N345,2)*3*O345*POWER(1-O345,2)+INDEX(Ci,$N345,3)*3*POWER(O345,2)*(1-O345)+INDEX(Ci,$N345,4)*POWER(O345,3))</f>
        <v>1973.3629136616473</v>
      </c>
      <c r="Q345" s="3">
        <f>MAX(0,MIN(P345-V345+W345,'Power Curve'!$C$39))</f>
        <v>1981.0466898086793</v>
      </c>
      <c r="R345" s="3">
        <f t="shared" si="99"/>
        <v>1982.999938964841</v>
      </c>
      <c r="S345" s="3">
        <f t="shared" si="100"/>
        <v>-1.9532491561617462</v>
      </c>
      <c r="T345" s="3">
        <f t="shared" si="101"/>
        <v>1.9532491561617462</v>
      </c>
      <c r="V345" s="37">
        <f t="array" ref="V345">SUM(_xlfn.NORM.DIST($AD$3:$AD$1003,$L345,$AA345,FALSE)*WindSpeedStep*$AE$3:$AE$1003)/AG345</f>
        <v>1965.3808339621453</v>
      </c>
      <c r="W345" s="37">
        <f t="array" ref="W345">SUM(_xlfn.NORM.DIST($AD$3:$AD$1003,$L345,$AB345,FALSE)*WindSpeedStep*$AE$3:$AE$1003)/AH345</f>
        <v>1973.0646101091772</v>
      </c>
      <c r="Y345" s="1">
        <f t="shared" si="102"/>
        <v>13</v>
      </c>
      <c r="Z345" s="99">
        <f>IF(L345&lt;'Power Curve'!$P$28,'Power Curve'!$Q$28,IF(L345&gt;'Power Curve'!$P$29,'Power Curve'!$Q$29,INDEX(ReferenceTurbulence,Y345)+(L345-INDEX(ReferenceTurbulenceWindSpeed,Y345))*(INDEX(ReferenceTurbulence,Y345+1)-INDEX(ReferenceTurbulence,Y345))/(INDEX(ReferenceTurbulenceWindSpeed,Y345+1)-INDEX(ReferenceTurbulenceWindSpeed,Y345))))</f>
        <v>0.12085451439643943</v>
      </c>
      <c r="AA345" s="100">
        <f t="shared" si="108"/>
        <v>1.6692097664495757</v>
      </c>
      <c r="AB345" s="29">
        <f t="shared" si="109"/>
        <v>1.4236857083111456</v>
      </c>
      <c r="AD345" s="29">
        <f>'Zero Turbulence Curve'!F344</f>
        <v>34.200000000000216</v>
      </c>
      <c r="AE345" s="29">
        <f>'Zero Turbulence Curve'!G344</f>
        <v>1989.4717126307078</v>
      </c>
      <c r="AF345" s="39"/>
      <c r="AG345" s="40">
        <f t="array" ref="AG345">SUM(_xlfn.NORM.DIST($AD$3:$AD$1003,$F345,$AA345,FALSE)*WindSpeedStep)</f>
        <v>1.0000000000000022</v>
      </c>
      <c r="AH345" s="40">
        <f t="array" ref="AH345">SUM(_xlfn.NORM.DIST($AD$3:$AD$1003,$F345,$AB345,FALSE)*WindSpeedStep)</f>
        <v>1.0000000000000022</v>
      </c>
      <c r="AJ345" s="47">
        <f t="shared" si="103"/>
        <v>14</v>
      </c>
      <c r="AK345" s="83" t="b">
        <f>COUNTIF('Power Curve'!$D$2:$D$31,AJ345)&gt;0</f>
        <v>1</v>
      </c>
      <c r="AL345" s="83" t="b">
        <f t="shared" si="104"/>
        <v>0</v>
      </c>
      <c r="AM345" s="83" t="b">
        <f t="shared" si="110"/>
        <v>1</v>
      </c>
      <c r="AN345" s="47" t="str">
        <f t="shared" si="105"/>
        <v>Outer</v>
      </c>
      <c r="AO345" s="48" t="str">
        <f t="shared" si="106"/>
        <v>1.4-1.5</v>
      </c>
      <c r="AP345" s="49" t="str">
        <f t="shared" si="111"/>
        <v>9-10</v>
      </c>
      <c r="AQ345" s="49" t="str">
        <f t="shared" si="112"/>
        <v>Dec</v>
      </c>
      <c r="AR345" s="48" t="str">
        <f t="shared" si="113"/>
        <v>265-275</v>
      </c>
      <c r="AS345" s="49" t="str">
        <f t="shared" si="107"/>
        <v>Inner-TI</v>
      </c>
    </row>
    <row r="346" spans="5:45" x14ac:dyDescent="0.3">
      <c r="E346" s="15">
        <v>40901.381944444445</v>
      </c>
      <c r="F346" s="21">
        <v>13.47</v>
      </c>
      <c r="G346" s="21">
        <v>1981.7999420165991</v>
      </c>
      <c r="H346" s="42">
        <v>1.1845661843450803</v>
      </c>
      <c r="I346" s="35">
        <v>267</v>
      </c>
      <c r="J346" s="43">
        <v>0.11581291759465479</v>
      </c>
      <c r="K346" s="44">
        <v>0.38679681046147835</v>
      </c>
      <c r="L346" s="26">
        <f t="shared" si="95"/>
        <v>13.320136532179264</v>
      </c>
      <c r="M346" s="26">
        <f t="shared" si="96"/>
        <v>1.4167200156813302</v>
      </c>
      <c r="N346" s="96">
        <f t="shared" si="97"/>
        <v>14</v>
      </c>
      <c r="O346" s="26">
        <f t="shared" si="98"/>
        <v>0.34267258213281226</v>
      </c>
      <c r="P346" s="3">
        <f>IF(L346&gt;'Power Curve'!$C$37,0,INDEX(Ci,$N346,1)*POWER(1-O346,3)+INDEX(Ci,$N346,2)*3*O346*POWER(1-O346,2)+INDEX(Ci,$N346,3)*3*POWER(O346,2)*(1-O346)+INDEX(Ci,$N346,4)*POWER(O346,3))</f>
        <v>1962.5497295355071</v>
      </c>
      <c r="Q346" s="3">
        <f>MAX(0,MIN(P346-V346+W346,'Power Curve'!$C$39))</f>
        <v>1966.5207037786474</v>
      </c>
      <c r="R346" s="3">
        <f t="shared" si="99"/>
        <v>1981.7999420165991</v>
      </c>
      <c r="S346" s="3">
        <f t="shared" si="100"/>
        <v>-15.279238237951631</v>
      </c>
      <c r="T346" s="3">
        <f t="shared" si="101"/>
        <v>15.279238237951631</v>
      </c>
      <c r="V346" s="37">
        <f t="array" ref="V346">SUM(_xlfn.NORM.DIST($AD$3:$AD$1003,$L346,$AA346,FALSE)*WindSpeedStep*$AE$3:$AE$1003)/AG346</f>
        <v>1954.7100340775671</v>
      </c>
      <c r="W346" s="37">
        <f t="array" ref="W346">SUM(_xlfn.NORM.DIST($AD$3:$AD$1003,$L346,$AB346,FALSE)*WindSpeedStep*$AE$3:$AE$1003)/AH346</f>
        <v>1958.6810083207074</v>
      </c>
      <c r="Y346" s="1">
        <f t="shared" si="102"/>
        <v>13</v>
      </c>
      <c r="Z346" s="99">
        <f>IF(L346&lt;'Power Curve'!$P$28,'Power Curve'!$Q$28,IF(L346&gt;'Power Curve'!$P$29,'Power Curve'!$Q$29,INDEX(ReferenceTurbulence,Y346)+(L346-INDEX(ReferenceTurbulenceWindSpeed,Y346))*(INDEX(ReferenceTurbulence,Y346+1)-INDEX(ReferenceTurbulence,Y346))/(INDEX(ReferenceTurbulenceWindSpeed,Y346+1)-INDEX(ReferenceTurbulenceWindSpeed,Y346))))</f>
        <v>0.12140637084440338</v>
      </c>
      <c r="AA346" s="100">
        <f t="shared" si="108"/>
        <v>1.6171494355238409</v>
      </c>
      <c r="AB346" s="29">
        <f t="shared" si="109"/>
        <v>1.5426438745508277</v>
      </c>
      <c r="AD346" s="29">
        <f>'Zero Turbulence Curve'!F345</f>
        <v>34.300000000000217</v>
      </c>
      <c r="AE346" s="29">
        <f>'Zero Turbulence Curve'!G345</f>
        <v>1989.4717126307078</v>
      </c>
      <c r="AF346" s="39"/>
      <c r="AG346" s="40">
        <f t="array" ref="AG346">SUM(_xlfn.NORM.DIST($AD$3:$AD$1003,$F346,$AA346,FALSE)*WindSpeedStep)</f>
        <v>1.0000000000000024</v>
      </c>
      <c r="AH346" s="40">
        <f t="array" ref="AH346">SUM(_xlfn.NORM.DIST($AD$3:$AD$1003,$F346,$AB346,FALSE)*WindSpeedStep)</f>
        <v>1.0000000000000033</v>
      </c>
      <c r="AJ346" s="47">
        <f t="shared" si="103"/>
        <v>13</v>
      </c>
      <c r="AK346" s="83" t="b">
        <f>COUNTIF('Power Curve'!$D$2:$D$31,AJ346)&gt;0</f>
        <v>1</v>
      </c>
      <c r="AL346" s="83" t="b">
        <f t="shared" si="104"/>
        <v>0</v>
      </c>
      <c r="AM346" s="83" t="b">
        <f t="shared" si="110"/>
        <v>1</v>
      </c>
      <c r="AN346" s="47" t="str">
        <f t="shared" si="105"/>
        <v>Outer</v>
      </c>
      <c r="AO346" s="48" t="str">
        <f t="shared" si="106"/>
        <v>1.4-1.5</v>
      </c>
      <c r="AP346" s="49" t="str">
        <f t="shared" si="111"/>
        <v>9-10</v>
      </c>
      <c r="AQ346" s="49" t="str">
        <f t="shared" si="112"/>
        <v>Dec</v>
      </c>
      <c r="AR346" s="48" t="str">
        <f t="shared" si="113"/>
        <v>265-275</v>
      </c>
      <c r="AS346" s="49" t="str">
        <f t="shared" si="107"/>
        <v>Inner-TI</v>
      </c>
    </row>
    <row r="347" spans="5:45" x14ac:dyDescent="0.3">
      <c r="E347" s="15">
        <v>40901.388888888891</v>
      </c>
      <c r="F347" s="21">
        <v>12.55</v>
      </c>
      <c r="G347" s="21">
        <v>1953.029968261719</v>
      </c>
      <c r="H347" s="42">
        <v>1.1845223797058253</v>
      </c>
      <c r="I347" s="35">
        <v>265.89999999999998</v>
      </c>
      <c r="J347" s="43">
        <v>0.12350597609561753</v>
      </c>
      <c r="K347" s="44">
        <v>0.33090264737204733</v>
      </c>
      <c r="L347" s="26">
        <f t="shared" si="95"/>
        <v>12.410219217657779</v>
      </c>
      <c r="M347" s="26">
        <f t="shared" si="96"/>
        <v>1.2760893615310362</v>
      </c>
      <c r="N347" s="96">
        <f t="shared" si="97"/>
        <v>13</v>
      </c>
      <c r="O347" s="26">
        <f t="shared" si="98"/>
        <v>0.40324781319635306</v>
      </c>
      <c r="P347" s="3">
        <f>IF(L347&gt;'Power Curve'!$C$37,0,INDEX(Ci,$N347,1)*POWER(1-O347,3)+INDEX(Ci,$N347,2)*3*O347*POWER(1-O347,2)+INDEX(Ci,$N347,3)*3*POWER(O347,2)*(1-O347)+INDEX(Ci,$N347,4)*POWER(O347,3))</f>
        <v>1935.4358241685266</v>
      </c>
      <c r="Q347" s="3">
        <f>MAX(0,MIN(P347-V347+W347,'Power Curve'!$C$39))</f>
        <v>1930.755961355984</v>
      </c>
      <c r="R347" s="3">
        <f t="shared" si="99"/>
        <v>1953.029968261719</v>
      </c>
      <c r="S347" s="3">
        <f t="shared" si="100"/>
        <v>-22.27400690573495</v>
      </c>
      <c r="T347" s="3">
        <f t="shared" si="101"/>
        <v>22.27400690573495</v>
      </c>
      <c r="V347" s="37">
        <f t="array" ref="V347">SUM(_xlfn.NORM.DIST($AD$3:$AD$1003,$L347,$AA347,FALSE)*WindSpeedStep*$AE$3:$AE$1003)/AG347</f>
        <v>1919.6882983646365</v>
      </c>
      <c r="W347" s="37">
        <f t="array" ref="W347">SUM(_xlfn.NORM.DIST($AD$3:$AD$1003,$L347,$AB347,FALSE)*WindSpeedStep*$AE$3:$AE$1003)/AH347</f>
        <v>1915.0084355520939</v>
      </c>
      <c r="Y347" s="1">
        <f t="shared" si="102"/>
        <v>12</v>
      </c>
      <c r="Z347" s="99">
        <f>IF(L347&lt;'Power Curve'!$P$28,'Power Curve'!$Q$28,IF(L347&gt;'Power Curve'!$P$29,'Power Curve'!$Q$29,INDEX(ReferenceTurbulence,Y347)+(L347-INDEX(ReferenceTurbulenceWindSpeed,Y347))*(INDEX(ReferenceTurbulence,Y347+1)-INDEX(ReferenceTurbulence,Y347))/(INDEX(ReferenceTurbulenceWindSpeed,Y347+1)-INDEX(ReferenceTurbulenceWindSpeed,Y347))))</f>
        <v>0.11964526628662253</v>
      </c>
      <c r="AA347" s="100">
        <f t="shared" si="108"/>
        <v>1.4848239829720253</v>
      </c>
      <c r="AB347" s="29">
        <f t="shared" si="109"/>
        <v>1.532736238037415</v>
      </c>
      <c r="AD347" s="29">
        <f>'Zero Turbulence Curve'!F346</f>
        <v>34.400000000000219</v>
      </c>
      <c r="AE347" s="29">
        <f>'Zero Turbulence Curve'!G346</f>
        <v>1989.4717126307078</v>
      </c>
      <c r="AF347" s="39"/>
      <c r="AG347" s="40">
        <f t="array" ref="AG347">SUM(_xlfn.NORM.DIST($AD$3:$AD$1003,$F347,$AA347,FALSE)*WindSpeedStep)</f>
        <v>1.0000000000000033</v>
      </c>
      <c r="AH347" s="40">
        <f t="array" ref="AH347">SUM(_xlfn.NORM.DIST($AD$3:$AD$1003,$F347,$AB347,FALSE)*WindSpeedStep)</f>
        <v>1.0000000000000033</v>
      </c>
      <c r="AJ347" s="47">
        <f t="shared" si="103"/>
        <v>12</v>
      </c>
      <c r="AK347" s="83" t="b">
        <f>COUNTIF('Power Curve'!$D$2:$D$31,AJ347)&gt;0</f>
        <v>1</v>
      </c>
      <c r="AL347" s="83" t="b">
        <f t="shared" si="104"/>
        <v>0</v>
      </c>
      <c r="AM347" s="83" t="b">
        <f t="shared" si="110"/>
        <v>1</v>
      </c>
      <c r="AN347" s="47" t="str">
        <f t="shared" si="105"/>
        <v>Outer</v>
      </c>
      <c r="AO347" s="48" t="str">
        <f t="shared" si="106"/>
        <v>1.2-1.3</v>
      </c>
      <c r="AP347" s="49" t="str">
        <f t="shared" si="111"/>
        <v>9-10</v>
      </c>
      <c r="AQ347" s="49" t="str">
        <f t="shared" si="112"/>
        <v>Dec</v>
      </c>
      <c r="AR347" s="48" t="str">
        <f t="shared" si="113"/>
        <v>265-275</v>
      </c>
      <c r="AS347" s="49" t="str">
        <f t="shared" si="107"/>
        <v>Inner-TI</v>
      </c>
    </row>
    <row r="348" spans="5:45" x14ac:dyDescent="0.3">
      <c r="E348" s="15">
        <v>40901.395833333336</v>
      </c>
      <c r="F348" s="21">
        <v>10.8</v>
      </c>
      <c r="G348" s="21">
        <v>1752.1000213623049</v>
      </c>
      <c r="H348" s="42">
        <v>1.1853856666461149</v>
      </c>
      <c r="I348" s="35">
        <v>268.7</v>
      </c>
      <c r="J348" s="43">
        <v>0.14074074074074072</v>
      </c>
      <c r="K348" s="44">
        <v>0.30123781002958727</v>
      </c>
      <c r="L348" s="26">
        <f t="shared" si="95"/>
        <v>10.682304410586944</v>
      </c>
      <c r="M348" s="26">
        <f t="shared" si="96"/>
        <v>1.0090345580271145</v>
      </c>
      <c r="N348" s="96">
        <f t="shared" si="97"/>
        <v>11</v>
      </c>
      <c r="O348" s="26">
        <f t="shared" si="98"/>
        <v>0.71077488344631168</v>
      </c>
      <c r="P348" s="3">
        <f>IF(L348&gt;'Power Curve'!$C$37,0,INDEX(Ci,$N348,1)*POWER(1-O348,3)+INDEX(Ci,$N348,2)*3*O348*POWER(1-O348,2)+INDEX(Ci,$N348,3)*3*POWER(O348,2)*(1-O348)+INDEX(Ci,$N348,4)*POWER(O348,3))</f>
        <v>1715.216447849547</v>
      </c>
      <c r="Q348" s="3">
        <f>MAX(0,MIN(P348-V348+W348,'Power Curve'!$C$39))</f>
        <v>1684.9342756005433</v>
      </c>
      <c r="R348" s="3">
        <f t="shared" si="99"/>
        <v>1752.1000213623049</v>
      </c>
      <c r="S348" s="3">
        <f t="shared" si="100"/>
        <v>-67.165745761761627</v>
      </c>
      <c r="T348" s="3">
        <f t="shared" si="101"/>
        <v>67.165745761761627</v>
      </c>
      <c r="V348" s="37">
        <f t="array" ref="V348">SUM(_xlfn.NORM.DIST($AD$3:$AD$1003,$L348,$AA348,FALSE)*WindSpeedStep*$AE$3:$AE$1003)/AG348</f>
        <v>1702.800648344356</v>
      </c>
      <c r="W348" s="37">
        <f t="array" ref="W348">SUM(_xlfn.NORM.DIST($AD$3:$AD$1003,$L348,$AB348,FALSE)*WindSpeedStep*$AE$3:$AE$1003)/AH348</f>
        <v>1672.5184760953523</v>
      </c>
      <c r="Y348" s="1">
        <f t="shared" si="102"/>
        <v>10</v>
      </c>
      <c r="Z348" s="99">
        <f>IF(L348&lt;'Power Curve'!$P$28,'Power Curve'!$Q$28,IF(L348&gt;'Power Curve'!$P$29,'Power Curve'!$Q$29,INDEX(ReferenceTurbulence,Y348)+(L348-INDEX(ReferenceTurbulenceWindSpeed,Y348))*(INDEX(ReferenceTurbulence,Y348+1)-INDEX(ReferenceTurbulence,Y348))/(INDEX(ReferenceTurbulenceWindSpeed,Y348+1)-INDEX(ReferenceTurbulenceWindSpeed,Y348))))</f>
        <v>0.12000226055294463</v>
      </c>
      <c r="AA348" s="100">
        <f t="shared" si="108"/>
        <v>1.2819006771851242</v>
      </c>
      <c r="AB348" s="29">
        <f t="shared" si="109"/>
        <v>1.5034354355640882</v>
      </c>
      <c r="AD348" s="29">
        <f>'Zero Turbulence Curve'!F347</f>
        <v>34.50000000000022</v>
      </c>
      <c r="AE348" s="29">
        <f>'Zero Turbulence Curve'!G347</f>
        <v>1989.4717126307078</v>
      </c>
      <c r="AF348" s="39"/>
      <c r="AG348" s="40">
        <f t="array" ref="AG348">SUM(_xlfn.NORM.DIST($AD$3:$AD$1003,$F348,$AA348,FALSE)*WindSpeedStep)</f>
        <v>1.0000000000000036</v>
      </c>
      <c r="AH348" s="40">
        <f t="array" ref="AH348">SUM(_xlfn.NORM.DIST($AD$3:$AD$1003,$F348,$AB348,FALSE)*WindSpeedStep)</f>
        <v>0.99999999999974021</v>
      </c>
      <c r="AJ348" s="47">
        <f t="shared" si="103"/>
        <v>11</v>
      </c>
      <c r="AK348" s="83" t="b">
        <f>COUNTIF('Power Curve'!$D$2:$D$31,AJ348)&gt;0</f>
        <v>1</v>
      </c>
      <c r="AL348" s="83" t="b">
        <f t="shared" si="104"/>
        <v>0</v>
      </c>
      <c r="AM348" s="83" t="b">
        <f t="shared" si="110"/>
        <v>1</v>
      </c>
      <c r="AN348" s="47" t="str">
        <f t="shared" si="105"/>
        <v>Outer</v>
      </c>
      <c r="AO348" s="48" t="str">
        <f t="shared" si="106"/>
        <v>1.0-1.1</v>
      </c>
      <c r="AP348" s="49" t="str">
        <f t="shared" si="111"/>
        <v>9-10</v>
      </c>
      <c r="AQ348" s="49" t="str">
        <f t="shared" si="112"/>
        <v>Dec</v>
      </c>
      <c r="AR348" s="48" t="str">
        <f t="shared" si="113"/>
        <v>265-275</v>
      </c>
      <c r="AS348" s="49" t="str">
        <f t="shared" si="107"/>
        <v>HWS-HTI</v>
      </c>
    </row>
    <row r="349" spans="5:45" x14ac:dyDescent="0.3">
      <c r="E349" s="15">
        <v>40901.402777777781</v>
      </c>
      <c r="F349" s="21">
        <v>10.9</v>
      </c>
      <c r="G349" s="21">
        <v>1845.1999969482449</v>
      </c>
      <c r="H349" s="42">
        <v>1.1851226667120174</v>
      </c>
      <c r="I349" s="35">
        <v>269.3</v>
      </c>
      <c r="J349" s="43">
        <v>8.8990825688073386E-2</v>
      </c>
      <c r="K349" s="44">
        <v>0.35835666303700903</v>
      </c>
      <c r="L349" s="26">
        <f t="shared" si="95"/>
        <v>10.780417239739883</v>
      </c>
      <c r="M349" s="26">
        <f t="shared" si="96"/>
        <v>1.0241982120472271</v>
      </c>
      <c r="N349" s="96">
        <f t="shared" si="97"/>
        <v>11</v>
      </c>
      <c r="O349" s="26">
        <f t="shared" si="98"/>
        <v>0.80599394895139442</v>
      </c>
      <c r="P349" s="3">
        <f>IF(L349&gt;'Power Curve'!$C$37,0,INDEX(Ci,$N349,1)*POWER(1-O349,3)+INDEX(Ci,$N349,2)*3*O349*POWER(1-O349,2)+INDEX(Ci,$N349,3)*3*POWER(O349,2)*(1-O349)+INDEX(Ci,$N349,4)*POWER(O349,3))</f>
        <v>1737.0031128677465</v>
      </c>
      <c r="Q349" s="3">
        <f>MAX(0,MIN(P349-V349+W349,'Power Curve'!$C$39))</f>
        <v>1785.5372272427335</v>
      </c>
      <c r="R349" s="3">
        <f t="shared" si="99"/>
        <v>1845.1999969482449</v>
      </c>
      <c r="S349" s="3">
        <f t="shared" si="100"/>
        <v>-59.662769705511437</v>
      </c>
      <c r="T349" s="3">
        <f t="shared" si="101"/>
        <v>59.662769705511437</v>
      </c>
      <c r="V349" s="37">
        <f t="array" ref="V349">SUM(_xlfn.NORM.DIST($AD$3:$AD$1003,$L349,$AA349,FALSE)*WindSpeedStep*$AE$3:$AE$1003)/AG349</f>
        <v>1723.0718652426144</v>
      </c>
      <c r="W349" s="37">
        <f t="array" ref="W349">SUM(_xlfn.NORM.DIST($AD$3:$AD$1003,$L349,$AB349,FALSE)*WindSpeedStep*$AE$3:$AE$1003)/AH349</f>
        <v>1771.6059796176014</v>
      </c>
      <c r="Y349" s="1">
        <f t="shared" si="102"/>
        <v>10</v>
      </c>
      <c r="Z349" s="99">
        <f>IF(L349&lt;'Power Curve'!$P$28,'Power Curve'!$Q$28,IF(L349&gt;'Power Curve'!$P$29,'Power Curve'!$Q$29,INDEX(ReferenceTurbulence,Y349)+(L349-INDEX(ReferenceTurbulenceWindSpeed,Y349))*(INDEX(ReferenceTurbulence,Y349+1)-INDEX(ReferenceTurbulence,Y349))/(INDEX(ReferenceTurbulenceWindSpeed,Y349+1)-INDEX(ReferenceTurbulenceWindSpeed,Y349))))</f>
        <v>0.11999975930167286</v>
      </c>
      <c r="AA349" s="100">
        <f t="shared" si="108"/>
        <v>1.2936474739403905</v>
      </c>
      <c r="AB349" s="29">
        <f t="shared" si="109"/>
        <v>0.9593582314263932</v>
      </c>
      <c r="AD349" s="29">
        <f>'Zero Turbulence Curve'!F348</f>
        <v>34.600000000000222</v>
      </c>
      <c r="AE349" s="29">
        <f>'Zero Turbulence Curve'!G348</f>
        <v>1989.4717126307078</v>
      </c>
      <c r="AF349" s="39"/>
      <c r="AG349" s="40">
        <f t="array" ref="AG349">SUM(_xlfn.NORM.DIST($AD$3:$AD$1003,$F349,$AA349,FALSE)*WindSpeedStep)</f>
        <v>1.0000000000000031</v>
      </c>
      <c r="AH349" s="40">
        <f t="array" ref="AH349">SUM(_xlfn.NORM.DIST($AD$3:$AD$1003,$F349,$AB349,FALSE)*WindSpeedStep)</f>
        <v>1.0000000000000033</v>
      </c>
      <c r="AJ349" s="47">
        <f t="shared" si="103"/>
        <v>11</v>
      </c>
      <c r="AK349" s="83" t="b">
        <f>COUNTIF('Power Curve'!$D$2:$D$31,AJ349)&gt;0</f>
        <v>1</v>
      </c>
      <c r="AL349" s="83" t="b">
        <f t="shared" si="104"/>
        <v>0</v>
      </c>
      <c r="AM349" s="83" t="b">
        <f t="shared" si="110"/>
        <v>1</v>
      </c>
      <c r="AN349" s="47" t="str">
        <f t="shared" si="105"/>
        <v>Outer</v>
      </c>
      <c r="AO349" s="48" t="str">
        <f t="shared" si="106"/>
        <v>1.0-1.1</v>
      </c>
      <c r="AP349" s="49" t="str">
        <f t="shared" si="111"/>
        <v>9-10</v>
      </c>
      <c r="AQ349" s="49" t="str">
        <f t="shared" si="112"/>
        <v>Dec</v>
      </c>
      <c r="AR349" s="48" t="str">
        <f t="shared" si="113"/>
        <v>265-275</v>
      </c>
      <c r="AS349" s="49" t="str">
        <f t="shared" si="107"/>
        <v>HWS-LTI</v>
      </c>
    </row>
    <row r="350" spans="5:45" x14ac:dyDescent="0.3">
      <c r="E350" s="15">
        <v>40901.409722222219</v>
      </c>
      <c r="F350" s="21">
        <v>10.55</v>
      </c>
      <c r="G350" s="21">
        <v>1674.300048828128</v>
      </c>
      <c r="H350" s="42">
        <v>1.1856639289747521</v>
      </c>
      <c r="I350" s="35">
        <v>268.39999999999998</v>
      </c>
      <c r="J350" s="43">
        <v>8.4360189573459712E-2</v>
      </c>
      <c r="K350" s="44">
        <v>0.45329848661211469</v>
      </c>
      <c r="L350" s="26">
        <f t="shared" si="95"/>
        <v>10.435845302238254</v>
      </c>
      <c r="M350" s="26">
        <f t="shared" si="96"/>
        <v>0.97094350835124177</v>
      </c>
      <c r="N350" s="96">
        <f t="shared" si="97"/>
        <v>11</v>
      </c>
      <c r="O350" s="26">
        <f t="shared" si="98"/>
        <v>0.4715848999876065</v>
      </c>
      <c r="P350" s="3">
        <f>IF(L350&gt;'Power Curve'!$C$37,0,INDEX(Ci,$N350,1)*POWER(1-O350,3)+INDEX(Ci,$N350,2)*3*O350*POWER(1-O350,2)+INDEX(Ci,$N350,3)*3*POWER(O350,2)*(1-O350)+INDEX(Ci,$N350,4)*POWER(O350,3))</f>
        <v>1654.4562673221444</v>
      </c>
      <c r="Q350" s="3">
        <f>MAX(0,MIN(P350-V350+W350,'Power Curve'!$C$39))</f>
        <v>1701.9393367663361</v>
      </c>
      <c r="R350" s="3">
        <f t="shared" si="99"/>
        <v>1674.300048828128</v>
      </c>
      <c r="S350" s="3">
        <f t="shared" si="100"/>
        <v>27.639287938208099</v>
      </c>
      <c r="T350" s="3">
        <f t="shared" si="101"/>
        <v>27.639287938208099</v>
      </c>
      <c r="V350" s="37">
        <f t="array" ref="V350">SUM(_xlfn.NORM.DIST($AD$3:$AD$1003,$L350,$AA350,FALSE)*WindSpeedStep*$AE$3:$AE$1003)/AG350</f>
        <v>1646.8834811459494</v>
      </c>
      <c r="W350" s="37">
        <f t="array" ref="W350">SUM(_xlfn.NORM.DIST($AD$3:$AD$1003,$L350,$AB350,FALSE)*WindSpeedStep*$AE$3:$AE$1003)/AH350</f>
        <v>1694.3665505901411</v>
      </c>
      <c r="Y350" s="1">
        <f t="shared" si="102"/>
        <v>10</v>
      </c>
      <c r="Z350" s="99">
        <f>IF(L350&lt;'Power Curve'!$P$28,'Power Curve'!$Q$28,IF(L350&gt;'Power Curve'!$P$29,'Power Curve'!$Q$29,INDEX(ReferenceTurbulence,Y350)+(L350-INDEX(ReferenceTurbulenceWindSpeed,Y350))*(INDEX(ReferenceTurbulence,Y350+1)-INDEX(ReferenceTurbulence,Y350))/(INDEX(ReferenceTurbulenceWindSpeed,Y350+1)-INDEX(ReferenceTurbulenceWindSpeed,Y350))))</f>
        <v>0.12000854368802003</v>
      </c>
      <c r="AA350" s="100">
        <f t="shared" si="108"/>
        <v>1.2523905968750781</v>
      </c>
      <c r="AB350" s="29">
        <f t="shared" si="109"/>
        <v>0.88036988805611816</v>
      </c>
      <c r="AD350" s="29">
        <f>'Zero Turbulence Curve'!F349</f>
        <v>34.700000000000223</v>
      </c>
      <c r="AE350" s="29">
        <f>'Zero Turbulence Curve'!G349</f>
        <v>1989.4717126307078</v>
      </c>
      <c r="AF350" s="39"/>
      <c r="AG350" s="40">
        <f t="array" ref="AG350">SUM(_xlfn.NORM.DIST($AD$3:$AD$1003,$F350,$AA350,FALSE)*WindSpeedStep)</f>
        <v>1.0000000000000031</v>
      </c>
      <c r="AH350" s="40">
        <f t="array" ref="AH350">SUM(_xlfn.NORM.DIST($AD$3:$AD$1003,$F350,$AB350,FALSE)*WindSpeedStep)</f>
        <v>1.0000000000000036</v>
      </c>
      <c r="AJ350" s="47">
        <f t="shared" si="103"/>
        <v>10</v>
      </c>
      <c r="AK350" s="83" t="b">
        <f>COUNTIF('Power Curve'!$D$2:$D$31,AJ350)&gt;0</f>
        <v>1</v>
      </c>
      <c r="AL350" s="83" t="b">
        <f t="shared" si="104"/>
        <v>0</v>
      </c>
      <c r="AM350" s="83" t="b">
        <f t="shared" si="110"/>
        <v>1</v>
      </c>
      <c r="AN350" s="47" t="str">
        <f t="shared" si="105"/>
        <v>Outer</v>
      </c>
      <c r="AO350" s="48" t="str">
        <f t="shared" si="106"/>
        <v>0.9-1.0</v>
      </c>
      <c r="AP350" s="49" t="str">
        <f t="shared" si="111"/>
        <v>9-10</v>
      </c>
      <c r="AQ350" s="49" t="str">
        <f t="shared" si="112"/>
        <v>Dec</v>
      </c>
      <c r="AR350" s="48" t="str">
        <f t="shared" si="113"/>
        <v>265-275</v>
      </c>
      <c r="AS350" s="49" t="str">
        <f t="shared" si="107"/>
        <v>HWS-LTI</v>
      </c>
    </row>
    <row r="351" spans="5:45" x14ac:dyDescent="0.3">
      <c r="E351" s="15">
        <v>40901.416666666664</v>
      </c>
      <c r="F351" s="21">
        <v>9.73</v>
      </c>
      <c r="G351" s="21">
        <v>1468.980041503911</v>
      </c>
      <c r="H351" s="42">
        <v>1.1857516389021134</v>
      </c>
      <c r="I351" s="35">
        <v>268.10000000000002</v>
      </c>
      <c r="J351" s="43">
        <v>0.10585817060637204</v>
      </c>
      <c r="K351" s="44">
        <v>0.41191633305716829</v>
      </c>
      <c r="L351" s="26">
        <f t="shared" si="95"/>
        <v>9.6249553144854332</v>
      </c>
      <c r="M351" s="26">
        <f t="shared" si="96"/>
        <v>0.84561784677552643</v>
      </c>
      <c r="N351" s="96">
        <f t="shared" si="97"/>
        <v>10</v>
      </c>
      <c r="O351" s="26">
        <f t="shared" si="98"/>
        <v>0.65457439438869591</v>
      </c>
      <c r="P351" s="3">
        <f>IF(L351&gt;'Power Curve'!$C$37,0,INDEX(Ci,$N351,1)*POWER(1-O351,3)+INDEX(Ci,$N351,2)*3*O351*POWER(1-O351,2)+INDEX(Ci,$N351,3)*3*POWER(O351,2)*(1-O351)+INDEX(Ci,$N351,4)*POWER(O351,3))</f>
        <v>1414.5436793459016</v>
      </c>
      <c r="Q351" s="3">
        <f>MAX(0,MIN(P351-V351+W351,'Power Curve'!$C$39))</f>
        <v>1420.7923318820253</v>
      </c>
      <c r="R351" s="3">
        <f t="shared" si="99"/>
        <v>1468.980041503911</v>
      </c>
      <c r="S351" s="3">
        <f t="shared" si="100"/>
        <v>-48.187709621885688</v>
      </c>
      <c r="T351" s="3">
        <f t="shared" si="101"/>
        <v>48.187709621885688</v>
      </c>
      <c r="V351" s="37">
        <f t="array" ref="V351">SUM(_xlfn.NORM.DIST($AD$3:$AD$1003,$L351,$AA351,FALSE)*WindSpeedStep*$AE$3:$AE$1003)/AG351</f>
        <v>1416.1784187348337</v>
      </c>
      <c r="W351" s="37">
        <f t="array" ref="W351">SUM(_xlfn.NORM.DIST($AD$3:$AD$1003,$L351,$AB351,FALSE)*WindSpeedStep*$AE$3:$AE$1003)/AH351</f>
        <v>1422.4270712709574</v>
      </c>
      <c r="Y351" s="1">
        <f t="shared" si="102"/>
        <v>9</v>
      </c>
      <c r="Z351" s="99">
        <f>IF(L351&lt;'Power Curve'!$P$28,'Power Curve'!$Q$28,IF(L351&gt;'Power Curve'!$P$29,'Power Curve'!$Q$29,INDEX(ReferenceTurbulence,Y351)+(L351-INDEX(ReferenceTurbulenceWindSpeed,Y351))*(INDEX(ReferenceTurbulence,Y351+1)-INDEX(ReferenceTurbulence,Y351))/(INDEX(ReferenceTurbulenceWindSpeed,Y351+1)-INDEX(ReferenceTurbulenceWindSpeed,Y351))))</f>
        <v>0.12020217013484248</v>
      </c>
      <c r="AA351" s="100">
        <f t="shared" si="108"/>
        <v>1.1569405162520343</v>
      </c>
      <c r="AB351" s="29">
        <f t="shared" si="109"/>
        <v>1.0188801617595062</v>
      </c>
      <c r="AD351" s="29">
        <f>'Zero Turbulence Curve'!F350</f>
        <v>34.800000000000225</v>
      </c>
      <c r="AE351" s="29">
        <f>'Zero Turbulence Curve'!G350</f>
        <v>1989.4717126307078</v>
      </c>
      <c r="AF351" s="39"/>
      <c r="AG351" s="40">
        <f t="array" ref="AG351">SUM(_xlfn.NORM.DIST($AD$3:$AD$1003,$F351,$AA351,FALSE)*WindSpeedStep)</f>
        <v>1.0000000000000042</v>
      </c>
      <c r="AH351" s="40">
        <f t="array" ref="AH351">SUM(_xlfn.NORM.DIST($AD$3:$AD$1003,$F351,$AB351,FALSE)*WindSpeedStep)</f>
        <v>1.000000000000004</v>
      </c>
      <c r="AJ351" s="47">
        <f t="shared" si="103"/>
        <v>10</v>
      </c>
      <c r="AK351" s="83" t="b">
        <f>COUNTIF('Power Curve'!$D$2:$D$31,AJ351)&gt;0</f>
        <v>1</v>
      </c>
      <c r="AL351" s="83" t="b">
        <f t="shared" si="104"/>
        <v>0</v>
      </c>
      <c r="AM351" s="83" t="b">
        <f t="shared" si="110"/>
        <v>1</v>
      </c>
      <c r="AN351" s="47" t="str">
        <f t="shared" si="105"/>
        <v>Outer</v>
      </c>
      <c r="AO351" s="48" t="str">
        <f t="shared" si="106"/>
        <v>0.8-0.9</v>
      </c>
      <c r="AP351" s="49" t="str">
        <f t="shared" si="111"/>
        <v>10-11</v>
      </c>
      <c r="AQ351" s="49" t="str">
        <f t="shared" si="112"/>
        <v>Dec</v>
      </c>
      <c r="AR351" s="48" t="str">
        <f t="shared" si="113"/>
        <v>265-275</v>
      </c>
      <c r="AS351" s="49" t="str">
        <f t="shared" si="107"/>
        <v>Inner-TI</v>
      </c>
    </row>
    <row r="352" spans="5:45" x14ac:dyDescent="0.3">
      <c r="E352" s="15">
        <v>40901.458333333336</v>
      </c>
      <c r="F352" s="21">
        <v>9.86</v>
      </c>
      <c r="G352" s="21">
        <v>1479.9799957275441</v>
      </c>
      <c r="H352" s="42">
        <v>1.1872449840218406</v>
      </c>
      <c r="I352" s="35">
        <v>269.8</v>
      </c>
      <c r="J352" s="43">
        <v>7.6064908722109539E-2</v>
      </c>
      <c r="K352" s="44">
        <v>0.42012821756588392</v>
      </c>
      <c r="L352" s="26">
        <f t="shared" si="95"/>
        <v>9.7576446891732544</v>
      </c>
      <c r="M352" s="26">
        <f t="shared" si="96"/>
        <v>0.86612541736830606</v>
      </c>
      <c r="N352" s="96">
        <f t="shared" si="97"/>
        <v>10</v>
      </c>
      <c r="O352" s="26">
        <f t="shared" si="98"/>
        <v>0.79561460105252146</v>
      </c>
      <c r="P352" s="3">
        <f>IF(L352&gt;'Power Curve'!$C$37,0,INDEX(Ci,$N352,1)*POWER(1-O352,3)+INDEX(Ci,$N352,2)*3*O352*POWER(1-O352,2)+INDEX(Ci,$N352,3)*3*POWER(O352,2)*(1-O352)+INDEX(Ci,$N352,4)*POWER(O352,3))</f>
        <v>1459.362668581904</v>
      </c>
      <c r="Q352" s="3">
        <f>MAX(0,MIN(P352-V352+W352,'Power Curve'!$C$39))</f>
        <v>1481.6936195911733</v>
      </c>
      <c r="R352" s="3">
        <f t="shared" si="99"/>
        <v>1479.9799957275441</v>
      </c>
      <c r="S352" s="3">
        <f t="shared" si="100"/>
        <v>1.7136238636292092</v>
      </c>
      <c r="T352" s="3">
        <f t="shared" si="101"/>
        <v>1.7136238636292092</v>
      </c>
      <c r="V352" s="37">
        <f t="array" ref="V352">SUM(_xlfn.NORM.DIST($AD$3:$AD$1003,$L352,$AA352,FALSE)*WindSpeedStep*$AE$3:$AE$1003)/AG352</f>
        <v>1458.1518990843126</v>
      </c>
      <c r="W352" s="37">
        <f t="array" ref="W352">SUM(_xlfn.NORM.DIST($AD$3:$AD$1003,$L352,$AB352,FALSE)*WindSpeedStep*$AE$3:$AE$1003)/AH352</f>
        <v>1480.4828500935819</v>
      </c>
      <c r="Y352" s="1">
        <f t="shared" si="102"/>
        <v>9</v>
      </c>
      <c r="Z352" s="99">
        <f>IF(L352&lt;'Power Curve'!$P$28,'Power Curve'!$Q$28,IF(L352&gt;'Power Curve'!$P$29,'Power Curve'!$Q$29,INDEX(ReferenceTurbulence,Y352)+(L352-INDEX(ReferenceTurbulenceWindSpeed,Y352))*(INDEX(ReferenceTurbulence,Y352+1)-INDEX(ReferenceTurbulence,Y352))/(INDEX(ReferenceTurbulenceWindSpeed,Y352+1)-INDEX(ReferenceTurbulenceWindSpeed,Y352))))</f>
        <v>0.12012816884670384</v>
      </c>
      <c r="AA352" s="100">
        <f t="shared" si="108"/>
        <v>1.1721679887671477</v>
      </c>
      <c r="AB352" s="29">
        <f t="shared" si="109"/>
        <v>0.74221435262474056</v>
      </c>
      <c r="AD352" s="29">
        <f>'Zero Turbulence Curve'!F351</f>
        <v>34.900000000000226</v>
      </c>
      <c r="AE352" s="29">
        <f>'Zero Turbulence Curve'!G351</f>
        <v>1989.4717126307078</v>
      </c>
      <c r="AF352" s="39"/>
      <c r="AG352" s="40">
        <f t="array" ref="AG352">SUM(_xlfn.NORM.DIST($AD$3:$AD$1003,$F352,$AA352,FALSE)*WindSpeedStep)</f>
        <v>1.0000000000000033</v>
      </c>
      <c r="AH352" s="40">
        <f t="array" ref="AH352">SUM(_xlfn.NORM.DIST($AD$3:$AD$1003,$F352,$AB352,FALSE)*WindSpeedStep)</f>
        <v>1.0000000000000038</v>
      </c>
      <c r="AJ352" s="47">
        <f t="shared" si="103"/>
        <v>10</v>
      </c>
      <c r="AK352" s="83" t="b">
        <f>COUNTIF('Power Curve'!$D$2:$D$31,AJ352)&gt;0</f>
        <v>1</v>
      </c>
      <c r="AL352" s="83" t="b">
        <f t="shared" si="104"/>
        <v>0</v>
      </c>
      <c r="AM352" s="83" t="b">
        <f t="shared" si="110"/>
        <v>1</v>
      </c>
      <c r="AN352" s="47" t="str">
        <f t="shared" si="105"/>
        <v>Outer</v>
      </c>
      <c r="AO352" s="48" t="str">
        <f t="shared" si="106"/>
        <v>0.8-0.9</v>
      </c>
      <c r="AP352" s="49" t="str">
        <f t="shared" si="111"/>
        <v>11-12</v>
      </c>
      <c r="AQ352" s="49" t="str">
        <f t="shared" si="112"/>
        <v>Dec</v>
      </c>
      <c r="AR352" s="48" t="str">
        <f t="shared" si="113"/>
        <v>265-275</v>
      </c>
      <c r="AS352" s="49" t="str">
        <f t="shared" si="107"/>
        <v>HWS-LTI</v>
      </c>
    </row>
    <row r="353" spans="5:45" x14ac:dyDescent="0.3">
      <c r="E353" s="15">
        <v>40901.465277777781</v>
      </c>
      <c r="F353" s="21">
        <v>11.32</v>
      </c>
      <c r="G353" s="21">
        <v>1954.580017089849</v>
      </c>
      <c r="H353" s="42">
        <v>1.1874646893869436</v>
      </c>
      <c r="I353" s="35">
        <v>268.8</v>
      </c>
      <c r="J353" s="43">
        <v>6.3604240282685506E-2</v>
      </c>
      <c r="K353" s="44">
        <v>0.38223530650914977</v>
      </c>
      <c r="L353" s="26">
        <f t="shared" si="95"/>
        <v>11.203179611035726</v>
      </c>
      <c r="M353" s="26">
        <f t="shared" si="96"/>
        <v>1.0895374993392046</v>
      </c>
      <c r="N353" s="96">
        <f t="shared" si="97"/>
        <v>12</v>
      </c>
      <c r="O353" s="26">
        <f t="shared" si="98"/>
        <v>0.21466007621227062</v>
      </c>
      <c r="P353" s="3">
        <f>IF(L353&gt;'Power Curve'!$C$37,0,INDEX(Ci,$N353,1)*POWER(1-O353,3)+INDEX(Ci,$N353,2)*3*O353*POWER(1-O353,2)+INDEX(Ci,$N353,3)*3*POWER(O353,2)*(1-O353)+INDEX(Ci,$N353,4)*POWER(O353,3))</f>
        <v>1814.8320603816853</v>
      </c>
      <c r="Q353" s="3">
        <f>MAX(0,MIN(P353-V353+W353,'Power Curve'!$C$39))</f>
        <v>1905.4017589376738</v>
      </c>
      <c r="R353" s="3">
        <f t="shared" si="99"/>
        <v>1954.580017089849</v>
      </c>
      <c r="S353" s="3">
        <f t="shared" si="100"/>
        <v>-49.178258152175204</v>
      </c>
      <c r="T353" s="3">
        <f t="shared" si="101"/>
        <v>49.178258152175204</v>
      </c>
      <c r="V353" s="37">
        <f t="array" ref="V353">SUM(_xlfn.NORM.DIST($AD$3:$AD$1003,$L353,$AA353,FALSE)*WindSpeedStep*$AE$3:$AE$1003)/AG353</f>
        <v>1798.4367631554655</v>
      </c>
      <c r="W353" s="37">
        <f t="array" ref="W353">SUM(_xlfn.NORM.DIST($AD$3:$AD$1003,$L353,$AB353,FALSE)*WindSpeedStep*$AE$3:$AE$1003)/AH353</f>
        <v>1889.006461711454</v>
      </c>
      <c r="Y353" s="1">
        <f t="shared" si="102"/>
        <v>11</v>
      </c>
      <c r="Z353" s="99">
        <f>IF(L353&lt;'Power Curve'!$P$28,'Power Curve'!$Q$28,IF(L353&gt;'Power Curve'!$P$29,'Power Curve'!$Q$29,INDEX(ReferenceTurbulence,Y353)+(L353-INDEX(ReferenceTurbulenceWindSpeed,Y353))*(INDEX(ReferenceTurbulence,Y353+1)-INDEX(ReferenceTurbulence,Y353))/(INDEX(ReferenceTurbulenceWindSpeed,Y353+1)-INDEX(ReferenceTurbulenceWindSpeed,Y353))))</f>
        <v>0.11961042891912622</v>
      </c>
      <c r="AA353" s="100">
        <f t="shared" si="108"/>
        <v>1.3400171185339929</v>
      </c>
      <c r="AB353" s="29">
        <f t="shared" si="109"/>
        <v>0.71256972791039941</v>
      </c>
      <c r="AD353" s="29">
        <f>'Zero Turbulence Curve'!F352</f>
        <v>35.000000000000227</v>
      </c>
      <c r="AE353" s="29">
        <f>'Zero Turbulence Curve'!G352</f>
        <v>1989.4717126307078</v>
      </c>
      <c r="AF353" s="39"/>
      <c r="AG353" s="40">
        <f t="array" ref="AG353">SUM(_xlfn.NORM.DIST($AD$3:$AD$1003,$F353,$AA353,FALSE)*WindSpeedStep)</f>
        <v>1.000000000000004</v>
      </c>
      <c r="AH353" s="40">
        <f t="array" ref="AH353">SUM(_xlfn.NORM.DIST($AD$3:$AD$1003,$F353,$AB353,FALSE)*WindSpeedStep)</f>
        <v>1.000000000000004</v>
      </c>
      <c r="AJ353" s="47">
        <f t="shared" si="103"/>
        <v>11</v>
      </c>
      <c r="AK353" s="83" t="b">
        <f>COUNTIF('Power Curve'!$D$2:$D$31,AJ353)&gt;0</f>
        <v>1</v>
      </c>
      <c r="AL353" s="83" t="b">
        <f t="shared" si="104"/>
        <v>0</v>
      </c>
      <c r="AM353" s="83" t="b">
        <f t="shared" si="110"/>
        <v>1</v>
      </c>
      <c r="AN353" s="47" t="str">
        <f t="shared" si="105"/>
        <v>Outer</v>
      </c>
      <c r="AO353" s="48" t="str">
        <f t="shared" si="106"/>
        <v>1.0-1.1</v>
      </c>
      <c r="AP353" s="49" t="str">
        <f t="shared" si="111"/>
        <v>11-12</v>
      </c>
      <c r="AQ353" s="49" t="str">
        <f t="shared" si="112"/>
        <v>Dec</v>
      </c>
      <c r="AR353" s="48" t="str">
        <f t="shared" si="113"/>
        <v>265-275</v>
      </c>
      <c r="AS353" s="49" t="str">
        <f t="shared" si="107"/>
        <v>HWS-LTI</v>
      </c>
    </row>
    <row r="354" spans="5:45" x14ac:dyDescent="0.3">
      <c r="E354" s="15">
        <v>40901.486111111109</v>
      </c>
      <c r="F354" s="21">
        <v>12.13</v>
      </c>
      <c r="G354" s="21">
        <v>1965.1099548339871</v>
      </c>
      <c r="H354" s="42">
        <v>1.188344325649678</v>
      </c>
      <c r="I354" s="35">
        <v>265.2</v>
      </c>
      <c r="J354" s="43">
        <v>8.244023083264633E-2</v>
      </c>
      <c r="K354" s="44">
        <v>0.41197424212003936</v>
      </c>
      <c r="L354" s="26">
        <f t="shared" si="95"/>
        <v>12.007784087010386</v>
      </c>
      <c r="M354" s="26">
        <f t="shared" si="96"/>
        <v>1.213891714807757</v>
      </c>
      <c r="N354" s="96">
        <f t="shared" si="97"/>
        <v>12</v>
      </c>
      <c r="O354" s="26">
        <f t="shared" si="98"/>
        <v>0.98965863034793655</v>
      </c>
      <c r="P354" s="3">
        <f>IF(L354&gt;'Power Curve'!$C$37,0,INDEX(Ci,$N354,1)*POWER(1-O354,3)+INDEX(Ci,$N354,2)*3*O354*POWER(1-O354,2)+INDEX(Ci,$N354,3)*3*POWER(O354,2)*(1-O354)+INDEX(Ci,$N354,4)*POWER(O354,3))</f>
        <v>1916.5065683055443</v>
      </c>
      <c r="Q354" s="3">
        <f>MAX(0,MIN(P354-V354+W354,'Power Curve'!$C$39))</f>
        <v>1961.4913573785857</v>
      </c>
      <c r="R354" s="3">
        <f t="shared" si="99"/>
        <v>1965.1099548339871</v>
      </c>
      <c r="S354" s="3">
        <f t="shared" si="100"/>
        <v>-3.6185974554014138</v>
      </c>
      <c r="T354" s="3">
        <f t="shared" si="101"/>
        <v>3.6185974554014138</v>
      </c>
      <c r="V354" s="37">
        <f t="array" ref="V354">SUM(_xlfn.NORM.DIST($AD$3:$AD$1003,$L354,$AA354,FALSE)*WindSpeedStep*$AE$3:$AE$1003)/AG354</f>
        <v>1893.4630157543481</v>
      </c>
      <c r="W354" s="37">
        <f t="array" ref="W354">SUM(_xlfn.NORM.DIST($AD$3:$AD$1003,$L354,$AB354,FALSE)*WindSpeedStep*$AE$3:$AE$1003)/AH354</f>
        <v>1938.4478048273895</v>
      </c>
      <c r="Y354" s="1">
        <f t="shared" si="102"/>
        <v>11</v>
      </c>
      <c r="Z354" s="99">
        <f>IF(L354&lt;'Power Curve'!$P$28,'Power Curve'!$Q$28,IF(L354&gt;'Power Curve'!$P$29,'Power Curve'!$Q$29,INDEX(ReferenceTurbulence,Y354)+(L354-INDEX(ReferenceTurbulenceWindSpeed,Y354))*(INDEX(ReferenceTurbulence,Y354+1)-INDEX(ReferenceTurbulence,Y354))/(INDEX(ReferenceTurbulenceWindSpeed,Y354+1)-INDEX(ReferenceTurbulenceWindSpeed,Y354))))</f>
        <v>0.118223208151342</v>
      </c>
      <c r="AA354" s="100">
        <f t="shared" si="108"/>
        <v>1.4195987575550011</v>
      </c>
      <c r="AB354" s="29">
        <f t="shared" si="109"/>
        <v>0.9899244919217135</v>
      </c>
      <c r="AD354" s="29">
        <f>'Zero Turbulence Curve'!F353</f>
        <v>35.100000000000229</v>
      </c>
      <c r="AE354" s="29">
        <f>'Zero Turbulence Curve'!G353</f>
        <v>1989.4717126307078</v>
      </c>
      <c r="AF354" s="39"/>
      <c r="AG354" s="40">
        <f t="array" ref="AG354">SUM(_xlfn.NORM.DIST($AD$3:$AD$1003,$F354,$AA354,FALSE)*WindSpeedStep)</f>
        <v>1.0000000000000033</v>
      </c>
      <c r="AH354" s="40">
        <f t="array" ref="AH354">SUM(_xlfn.NORM.DIST($AD$3:$AD$1003,$F354,$AB354,FALSE)*WindSpeedStep)</f>
        <v>1.0000000000000042</v>
      </c>
      <c r="AJ354" s="47">
        <f t="shared" si="103"/>
        <v>12</v>
      </c>
      <c r="AK354" s="83" t="b">
        <f>COUNTIF('Power Curve'!$D$2:$D$31,AJ354)&gt;0</f>
        <v>1</v>
      </c>
      <c r="AL354" s="83" t="b">
        <f t="shared" si="104"/>
        <v>0</v>
      </c>
      <c r="AM354" s="83" t="b">
        <f t="shared" si="110"/>
        <v>1</v>
      </c>
      <c r="AN354" s="47" t="str">
        <f t="shared" si="105"/>
        <v>Outer</v>
      </c>
      <c r="AO354" s="48" t="str">
        <f t="shared" si="106"/>
        <v>1.2-1.3</v>
      </c>
      <c r="AP354" s="49" t="str">
        <f t="shared" si="111"/>
        <v>11-12</v>
      </c>
      <c r="AQ354" s="49" t="str">
        <f t="shared" si="112"/>
        <v>Dec</v>
      </c>
      <c r="AR354" s="48" t="str">
        <f t="shared" si="113"/>
        <v>265-275</v>
      </c>
      <c r="AS354" s="49" t="str">
        <f t="shared" si="107"/>
        <v>HWS-LTI</v>
      </c>
    </row>
    <row r="355" spans="5:45" x14ac:dyDescent="0.3">
      <c r="E355" s="15">
        <v>40901.493055555555</v>
      </c>
      <c r="F355" s="21">
        <v>12.06</v>
      </c>
      <c r="G355" s="21">
        <v>1966.479980468753</v>
      </c>
      <c r="H355" s="42">
        <v>1.188740586810523</v>
      </c>
      <c r="I355" s="35">
        <v>267.2</v>
      </c>
      <c r="J355" s="43">
        <v>8.1260364842454386E-2</v>
      </c>
      <c r="K355" s="44">
        <v>0.37313422760541531</v>
      </c>
      <c r="L355" s="26">
        <f t="shared" si="95"/>
        <v>11.939816214137016</v>
      </c>
      <c r="M355" s="26">
        <f t="shared" si="96"/>
        <v>1.2033870609553214</v>
      </c>
      <c r="N355" s="96">
        <f t="shared" si="97"/>
        <v>12</v>
      </c>
      <c r="O355" s="26">
        <f t="shared" si="98"/>
        <v>0.92419167760605669</v>
      </c>
      <c r="P355" s="3">
        <f>IF(L355&gt;'Power Curve'!$C$37,0,INDEX(Ci,$N355,1)*POWER(1-O355,3)+INDEX(Ci,$N355,2)*3*O355*POWER(1-O355,2)+INDEX(Ci,$N355,3)*3*POWER(O355,2)*(1-O355)+INDEX(Ci,$N355,4)*POWER(O355,3))</f>
        <v>1911.9097369252429</v>
      </c>
      <c r="Q355" s="3">
        <f>MAX(0,MIN(P355-V355+W355,'Power Curve'!$C$39))</f>
        <v>1959.9979970108377</v>
      </c>
      <c r="R355" s="3">
        <f t="shared" si="99"/>
        <v>1966.479980468753</v>
      </c>
      <c r="S355" s="3">
        <f t="shared" si="100"/>
        <v>-6.4819834579152484</v>
      </c>
      <c r="T355" s="3">
        <f t="shared" si="101"/>
        <v>6.4819834579152484</v>
      </c>
      <c r="V355" s="37">
        <f t="array" ref="V355">SUM(_xlfn.NORM.DIST($AD$3:$AD$1003,$L355,$AA355,FALSE)*WindSpeedStep*$AE$3:$AE$1003)/AG355</f>
        <v>1887.5496616152818</v>
      </c>
      <c r="W355" s="37">
        <f t="array" ref="W355">SUM(_xlfn.NORM.DIST($AD$3:$AD$1003,$L355,$AB355,FALSE)*WindSpeedStep*$AE$3:$AE$1003)/AH355</f>
        <v>1935.6379217008766</v>
      </c>
      <c r="Y355" s="1">
        <f t="shared" si="102"/>
        <v>11</v>
      </c>
      <c r="Z355" s="99">
        <f>IF(L355&lt;'Power Curve'!$P$28,'Power Curve'!$Q$28,IF(L355&gt;'Power Curve'!$P$29,'Power Curve'!$Q$29,INDEX(ReferenceTurbulence,Y355)+(L355-INDEX(ReferenceTurbulenceWindSpeed,Y355))*(INDEX(ReferenceTurbulence,Y355+1)-INDEX(ReferenceTurbulence,Y355))/(INDEX(ReferenceTurbulenceWindSpeed,Y355+1)-INDEX(ReferenceTurbulenceWindSpeed,Y355))))</f>
        <v>0.11834039174602415</v>
      </c>
      <c r="AA355" s="100">
        <f t="shared" si="108"/>
        <v>1.4129625281565055</v>
      </c>
      <c r="AB355" s="29">
        <f t="shared" si="109"/>
        <v>0.9702338217126264</v>
      </c>
      <c r="AD355" s="29">
        <f>'Zero Turbulence Curve'!F354</f>
        <v>35.20000000000023</v>
      </c>
      <c r="AE355" s="29">
        <f>'Zero Turbulence Curve'!G354</f>
        <v>1989.4717126307078</v>
      </c>
      <c r="AF355" s="39"/>
      <c r="AG355" s="40">
        <f t="array" ref="AG355">SUM(_xlfn.NORM.DIST($AD$3:$AD$1003,$F355,$AA355,FALSE)*WindSpeedStep)</f>
        <v>1.0000000000000031</v>
      </c>
      <c r="AH355" s="40">
        <f t="array" ref="AH355">SUM(_xlfn.NORM.DIST($AD$3:$AD$1003,$F355,$AB355,FALSE)*WindSpeedStep)</f>
        <v>1.0000000000000033</v>
      </c>
      <c r="AJ355" s="47">
        <f t="shared" si="103"/>
        <v>12</v>
      </c>
      <c r="AK355" s="83" t="b">
        <f>COUNTIF('Power Curve'!$D$2:$D$31,AJ355)&gt;0</f>
        <v>1</v>
      </c>
      <c r="AL355" s="83" t="b">
        <f t="shared" si="104"/>
        <v>0</v>
      </c>
      <c r="AM355" s="83" t="b">
        <f t="shared" si="110"/>
        <v>1</v>
      </c>
      <c r="AN355" s="47" t="str">
        <f t="shared" si="105"/>
        <v>Outer</v>
      </c>
      <c r="AO355" s="48" t="str">
        <f t="shared" si="106"/>
        <v>1.2-1.3</v>
      </c>
      <c r="AP355" s="49" t="str">
        <f t="shared" si="111"/>
        <v>11-12</v>
      </c>
      <c r="AQ355" s="49" t="str">
        <f t="shared" si="112"/>
        <v>Dec</v>
      </c>
      <c r="AR355" s="48" t="str">
        <f t="shared" si="113"/>
        <v>265-275</v>
      </c>
      <c r="AS355" s="49" t="str">
        <f t="shared" si="107"/>
        <v>HWS-LTI</v>
      </c>
    </row>
    <row r="356" spans="5:45" x14ac:dyDescent="0.3">
      <c r="E356" s="15">
        <v>40901.5</v>
      </c>
      <c r="F356" s="21">
        <v>12</v>
      </c>
      <c r="G356" s="21">
        <v>1974.529968261721</v>
      </c>
      <c r="H356" s="42">
        <v>1.1888727325977184</v>
      </c>
      <c r="I356" s="35">
        <v>266.39999999999998</v>
      </c>
      <c r="J356" s="43">
        <v>7.8333333333333324E-2</v>
      </c>
      <c r="K356" s="44">
        <v>0.377629607296807</v>
      </c>
      <c r="L356" s="26">
        <f t="shared" si="95"/>
        <v>11.880854353988445</v>
      </c>
      <c r="M356" s="26">
        <f t="shared" si="96"/>
        <v>1.1942743154011033</v>
      </c>
      <c r="N356" s="96">
        <f t="shared" si="97"/>
        <v>12</v>
      </c>
      <c r="O356" s="26">
        <f t="shared" si="98"/>
        <v>0.86739935575259108</v>
      </c>
      <c r="P356" s="3">
        <f>IF(L356&gt;'Power Curve'!$C$37,0,INDEX(Ci,$N356,1)*POWER(1-O356,3)+INDEX(Ci,$N356,2)*3*O356*POWER(1-O356,2)+INDEX(Ci,$N356,3)*3*POWER(O356,2)*(1-O356)+INDEX(Ci,$N356,4)*POWER(O356,3))</f>
        <v>1907.1475660683836</v>
      </c>
      <c r="Q356" s="3">
        <f>MAX(0,MIN(P356-V356+W356,'Power Curve'!$C$39))</f>
        <v>1960.1547292628293</v>
      </c>
      <c r="R356" s="3">
        <f t="shared" si="99"/>
        <v>1974.529968261721</v>
      </c>
      <c r="S356" s="3">
        <f t="shared" si="100"/>
        <v>-14.375238998891746</v>
      </c>
      <c r="T356" s="3">
        <f t="shared" si="101"/>
        <v>14.375238998891746</v>
      </c>
      <c r="V356" s="37">
        <f t="array" ref="V356">SUM(_xlfn.NORM.DIST($AD$3:$AD$1003,$L356,$AA356,FALSE)*WindSpeedStep*$AE$3:$AE$1003)/AG356</f>
        <v>1882.1420584948353</v>
      </c>
      <c r="W356" s="37">
        <f t="array" ref="W356">SUM(_xlfn.NORM.DIST($AD$3:$AD$1003,$L356,$AB356,FALSE)*WindSpeedStep*$AE$3:$AE$1003)/AH356</f>
        <v>1935.1492216892809</v>
      </c>
      <c r="Y356" s="1">
        <f t="shared" si="102"/>
        <v>11</v>
      </c>
      <c r="Z356" s="99">
        <f>IF(L356&lt;'Power Curve'!$P$28,'Power Curve'!$Q$28,IF(L356&gt;'Power Curve'!$P$29,'Power Curve'!$Q$29,INDEX(ReferenceTurbulence,Y356)+(L356-INDEX(ReferenceTurbulenceWindSpeed,Y356))*(INDEX(ReferenceTurbulence,Y356+1)-INDEX(ReferenceTurbulence,Y356))/(INDEX(ReferenceTurbulenceWindSpeed,Y356+1)-INDEX(ReferenceTurbulenceWindSpeed,Y356))))</f>
        <v>0.11844204804964613</v>
      </c>
      <c r="AA356" s="100">
        <f t="shared" si="108"/>
        <v>1.4071927222659468</v>
      </c>
      <c r="AB356" s="29">
        <f t="shared" si="109"/>
        <v>0.93066692439576137</v>
      </c>
      <c r="AD356" s="29">
        <f>'Zero Turbulence Curve'!F355</f>
        <v>35.300000000000232</v>
      </c>
      <c r="AE356" s="29">
        <f>'Zero Turbulence Curve'!G355</f>
        <v>1989.4717126307078</v>
      </c>
      <c r="AF356" s="39"/>
      <c r="AG356" s="40">
        <f t="array" ref="AG356">SUM(_xlfn.NORM.DIST($AD$3:$AD$1003,$F356,$AA356,FALSE)*WindSpeedStep)</f>
        <v>1.0000000000000036</v>
      </c>
      <c r="AH356" s="40">
        <f t="array" ref="AH356">SUM(_xlfn.NORM.DIST($AD$3:$AD$1003,$F356,$AB356,FALSE)*WindSpeedStep)</f>
        <v>1.0000000000000036</v>
      </c>
      <c r="AJ356" s="47">
        <f t="shared" si="103"/>
        <v>12</v>
      </c>
      <c r="AK356" s="83" t="b">
        <f>COUNTIF('Power Curve'!$D$2:$D$31,AJ356)&gt;0</f>
        <v>1</v>
      </c>
      <c r="AL356" s="83" t="b">
        <f t="shared" si="104"/>
        <v>0</v>
      </c>
      <c r="AM356" s="83" t="b">
        <f t="shared" si="110"/>
        <v>1</v>
      </c>
      <c r="AN356" s="47" t="str">
        <f t="shared" si="105"/>
        <v>Outer</v>
      </c>
      <c r="AO356" s="48" t="str">
        <f t="shared" si="106"/>
        <v>1.1-1.2</v>
      </c>
      <c r="AP356" s="49" t="str">
        <f t="shared" si="111"/>
        <v>12-13</v>
      </c>
      <c r="AQ356" s="49" t="str">
        <f t="shared" si="112"/>
        <v>Dec</v>
      </c>
      <c r="AR356" s="48" t="str">
        <f t="shared" si="113"/>
        <v>265-275</v>
      </c>
      <c r="AS356" s="49" t="str">
        <f t="shared" si="107"/>
        <v>HWS-LTI</v>
      </c>
    </row>
    <row r="357" spans="5:45" x14ac:dyDescent="0.3">
      <c r="E357" s="15">
        <v>40901.506944444445</v>
      </c>
      <c r="F357" s="21">
        <v>12.25</v>
      </c>
      <c r="G357" s="21">
        <v>1986.2099914550811</v>
      </c>
      <c r="H357" s="42">
        <v>1.1893575196653643</v>
      </c>
      <c r="I357" s="35">
        <v>267.60000000000002</v>
      </c>
      <c r="J357" s="43">
        <v>9.2244897959183669E-2</v>
      </c>
      <c r="K357" s="44">
        <v>0.44519835236849625</v>
      </c>
      <c r="L357" s="26">
        <f t="shared" si="95"/>
        <v>12.130020459251678</v>
      </c>
      <c r="M357" s="26">
        <f t="shared" si="96"/>
        <v>1.2327837401763391</v>
      </c>
      <c r="N357" s="96">
        <f t="shared" si="97"/>
        <v>13</v>
      </c>
      <c r="O357" s="26">
        <f t="shared" si="98"/>
        <v>0.11478748799061551</v>
      </c>
      <c r="P357" s="3">
        <f>IF(L357&gt;'Power Curve'!$C$37,0,INDEX(Ci,$N357,1)*POWER(1-O357,3)+INDEX(Ci,$N357,2)*3*O357*POWER(1-O357,2)+INDEX(Ci,$N357,3)*3*POWER(O357,2)*(1-O357)+INDEX(Ci,$N357,4)*POWER(O357,3))</f>
        <v>1923.1998121521576</v>
      </c>
      <c r="Q357" s="3">
        <f>MAX(0,MIN(P357-V357+W357,'Power Curve'!$C$39))</f>
        <v>1955.6383007275392</v>
      </c>
      <c r="R357" s="3">
        <f t="shared" si="99"/>
        <v>1986.2099914550811</v>
      </c>
      <c r="S357" s="3">
        <f t="shared" si="100"/>
        <v>-30.571690727541863</v>
      </c>
      <c r="T357" s="3">
        <f t="shared" si="101"/>
        <v>30.571690727541863</v>
      </c>
      <c r="V357" s="37">
        <f t="array" ref="V357">SUM(_xlfn.NORM.DIST($AD$3:$AD$1003,$L357,$AA357,FALSE)*WindSpeedStep*$AE$3:$AE$1003)/AG357</f>
        <v>1902.4736228061161</v>
      </c>
      <c r="W357" s="37">
        <f t="array" ref="W357">SUM(_xlfn.NORM.DIST($AD$3:$AD$1003,$L357,$AB357,FALSE)*WindSpeedStep*$AE$3:$AE$1003)/AH357</f>
        <v>1934.9121113814977</v>
      </c>
      <c r="Y357" s="1">
        <f t="shared" si="102"/>
        <v>12</v>
      </c>
      <c r="Z357" s="99">
        <f>IF(L357&lt;'Power Curve'!$P$28,'Power Curve'!$Q$28,IF(L357&gt;'Power Curve'!$P$29,'Power Curve'!$Q$29,INDEX(ReferenceTurbulence,Y357)+(L357-INDEX(ReferenceTurbulenceWindSpeed,Y357))*(INDEX(ReferenceTurbulence,Y357+1)-INDEX(ReferenceTurbulence,Y357))/(INDEX(ReferenceTurbulenceWindSpeed,Y357+1)-INDEX(ReferenceTurbulenceWindSpeed,Y357))))</f>
        <v>0.11861476608303677</v>
      </c>
      <c r="AA357" s="100">
        <f t="shared" si="108"/>
        <v>1.438799539356588</v>
      </c>
      <c r="AB357" s="29">
        <f t="shared" si="109"/>
        <v>1.1189324995064813</v>
      </c>
      <c r="AD357" s="29">
        <f>'Zero Turbulence Curve'!F356</f>
        <v>35.400000000000233</v>
      </c>
      <c r="AE357" s="29">
        <f>'Zero Turbulence Curve'!G356</f>
        <v>1989.4717126307078</v>
      </c>
      <c r="AF357" s="39"/>
      <c r="AG357" s="40">
        <f t="array" ref="AG357">SUM(_xlfn.NORM.DIST($AD$3:$AD$1003,$F357,$AA357,FALSE)*WindSpeedStep)</f>
        <v>1.0000000000000033</v>
      </c>
      <c r="AH357" s="40">
        <f t="array" ref="AH357">SUM(_xlfn.NORM.DIST($AD$3:$AD$1003,$F357,$AB357,FALSE)*WindSpeedStep)</f>
        <v>1.0000000000000029</v>
      </c>
      <c r="AJ357" s="47">
        <f t="shared" si="103"/>
        <v>12</v>
      </c>
      <c r="AK357" s="83" t="b">
        <f>COUNTIF('Power Curve'!$D$2:$D$31,AJ357)&gt;0</f>
        <v>1</v>
      </c>
      <c r="AL357" s="83" t="b">
        <f t="shared" si="104"/>
        <v>0</v>
      </c>
      <c r="AM357" s="83" t="b">
        <f t="shared" si="110"/>
        <v>1</v>
      </c>
      <c r="AN357" s="47" t="str">
        <f t="shared" si="105"/>
        <v>Outer</v>
      </c>
      <c r="AO357" s="48" t="str">
        <f t="shared" si="106"/>
        <v>1.2-1.3</v>
      </c>
      <c r="AP357" s="49" t="str">
        <f t="shared" si="111"/>
        <v>12-13</v>
      </c>
      <c r="AQ357" s="49" t="str">
        <f t="shared" si="112"/>
        <v>Dec</v>
      </c>
      <c r="AR357" s="48" t="str">
        <f t="shared" si="113"/>
        <v>265-275</v>
      </c>
      <c r="AS357" s="49" t="str">
        <f t="shared" si="107"/>
        <v>HWS-LTI</v>
      </c>
    </row>
    <row r="358" spans="5:45" x14ac:dyDescent="0.3">
      <c r="E358" s="15">
        <v>40901.513888888891</v>
      </c>
      <c r="F358" s="21">
        <v>9.5399999999999991</v>
      </c>
      <c r="G358" s="21">
        <v>1411.6099395751951</v>
      </c>
      <c r="H358" s="42">
        <v>1.1906791592093506</v>
      </c>
      <c r="I358" s="35">
        <v>265.60000000000002</v>
      </c>
      <c r="J358" s="43">
        <v>0.20335429769392036</v>
      </c>
      <c r="K358" s="44">
        <v>0.32966628905138951</v>
      </c>
      <c r="L358" s="26">
        <f t="shared" si="95"/>
        <v>9.450060650972409</v>
      </c>
      <c r="M358" s="26">
        <f t="shared" si="96"/>
        <v>0.81858731274269869</v>
      </c>
      <c r="N358" s="96">
        <f t="shared" si="97"/>
        <v>10</v>
      </c>
      <c r="O358" s="26">
        <f t="shared" si="98"/>
        <v>0.46867270072021849</v>
      </c>
      <c r="P358" s="3">
        <f>IF(L358&gt;'Power Curve'!$C$37,0,INDEX(Ci,$N358,1)*POWER(1-O358,3)+INDEX(Ci,$N358,2)*3*O358*POWER(1-O358,2)+INDEX(Ci,$N358,3)*3*POWER(O358,2)*(1-O358)+INDEX(Ci,$N358,4)*POWER(O358,3))</f>
        <v>1352.7927306500378</v>
      </c>
      <c r="Q358" s="3">
        <f>MAX(0,MIN(P358-V358+W358,'Power Curve'!$C$39))</f>
        <v>1316.2950386222933</v>
      </c>
      <c r="R358" s="3">
        <f t="shared" si="99"/>
        <v>1411.6099395751951</v>
      </c>
      <c r="S358" s="3">
        <f t="shared" si="100"/>
        <v>-95.31490095290178</v>
      </c>
      <c r="T358" s="3">
        <f t="shared" si="101"/>
        <v>95.31490095290178</v>
      </c>
      <c r="V358" s="37">
        <f t="array" ref="V358">SUM(_xlfn.NORM.DIST($AD$3:$AD$1003,$L358,$AA358,FALSE)*WindSpeedStep*$AE$3:$AE$1003)/AG358</f>
        <v>1359.0586078299345</v>
      </c>
      <c r="W358" s="37">
        <f t="array" ref="W358">SUM(_xlfn.NORM.DIST($AD$3:$AD$1003,$L358,$AB358,FALSE)*WindSpeedStep*$AE$3:$AE$1003)/AH358</f>
        <v>1322.56091580219</v>
      </c>
      <c r="Y358" s="1">
        <f t="shared" si="102"/>
        <v>9</v>
      </c>
      <c r="Z358" s="99">
        <f>IF(L358&lt;'Power Curve'!$P$28,'Power Curve'!$Q$28,IF(L358&gt;'Power Curve'!$P$29,'Power Curve'!$Q$29,INDEX(ReferenceTurbulence,Y358)+(L358-INDEX(ReferenceTurbulenceWindSpeed,Y358))*(INDEX(ReferenceTurbulence,Y358+1)-INDEX(ReferenceTurbulence,Y358))/(INDEX(ReferenceTurbulenceWindSpeed,Y358+1)-INDEX(ReferenceTurbulenceWindSpeed,Y358))))</f>
        <v>0.12029970944738341</v>
      </c>
      <c r="AA358" s="100">
        <f t="shared" si="108"/>
        <v>1.1368395505721318</v>
      </c>
      <c r="AB358" s="29">
        <f t="shared" si="109"/>
        <v>1.9217104468434461</v>
      </c>
      <c r="AD358" s="29">
        <f>'Zero Turbulence Curve'!F357</f>
        <v>35.500000000000234</v>
      </c>
      <c r="AE358" s="29">
        <f>'Zero Turbulence Curve'!G357</f>
        <v>1989.4717126307078</v>
      </c>
      <c r="AF358" s="39"/>
      <c r="AG358" s="40">
        <f t="array" ref="AG358">SUM(_xlfn.NORM.DIST($AD$3:$AD$1003,$F358,$AA358,FALSE)*WindSpeedStep)</f>
        <v>1.0000000000000036</v>
      </c>
      <c r="AH358" s="40">
        <f t="array" ref="AH358">SUM(_xlfn.NORM.DIST($AD$3:$AD$1003,$F358,$AB358,FALSE)*WindSpeedStep)</f>
        <v>0.99999969952072254</v>
      </c>
      <c r="AJ358" s="47">
        <f t="shared" si="103"/>
        <v>9</v>
      </c>
      <c r="AK358" s="83" t="b">
        <f>COUNTIF('Power Curve'!$D$2:$D$31,AJ358)&gt;0</f>
        <v>1</v>
      </c>
      <c r="AL358" s="83" t="b">
        <f t="shared" si="104"/>
        <v>0</v>
      </c>
      <c r="AM358" s="83" t="b">
        <f t="shared" si="110"/>
        <v>1</v>
      </c>
      <c r="AN358" s="47" t="str">
        <f t="shared" si="105"/>
        <v>Outer</v>
      </c>
      <c r="AO358" s="48" t="str">
        <f t="shared" si="106"/>
        <v>0.8-0.9</v>
      </c>
      <c r="AP358" s="49" t="str">
        <f t="shared" si="111"/>
        <v>12-13</v>
      </c>
      <c r="AQ358" s="49" t="str">
        <f t="shared" si="112"/>
        <v>Dec</v>
      </c>
      <c r="AR358" s="48" t="str">
        <f t="shared" si="113"/>
        <v>265-275</v>
      </c>
      <c r="AS358" s="49" t="str">
        <f t="shared" si="107"/>
        <v>HWS-HTI</v>
      </c>
    </row>
    <row r="359" spans="5:45" x14ac:dyDescent="0.3">
      <c r="E359" s="15">
        <v>40901.527777777781</v>
      </c>
      <c r="F359" s="21">
        <v>8.48</v>
      </c>
      <c r="G359" s="21">
        <v>1061.450019836426</v>
      </c>
      <c r="H359" s="42">
        <v>1.1921514589044411</v>
      </c>
      <c r="I359" s="35">
        <v>269.10000000000002</v>
      </c>
      <c r="J359" s="43">
        <v>0.15566037735849056</v>
      </c>
      <c r="K359" s="44">
        <v>0.51947944324281126</v>
      </c>
      <c r="L359" s="26">
        <f t="shared" si="95"/>
        <v>8.403514766704653</v>
      </c>
      <c r="M359" s="26">
        <f t="shared" si="96"/>
        <v>0.65684027270503198</v>
      </c>
      <c r="N359" s="96">
        <f t="shared" si="97"/>
        <v>9</v>
      </c>
      <c r="O359" s="26">
        <f t="shared" si="98"/>
        <v>0.39465075264966359</v>
      </c>
      <c r="P359" s="3">
        <f>IF(L359&gt;'Power Curve'!$C$37,0,INDEX(Ci,$N359,1)*POWER(1-O359,3)+INDEX(Ci,$N359,2)*3*O359*POWER(1-O359,2)+INDEX(Ci,$N359,3)*3*POWER(O359,2)*(1-O359)+INDEX(Ci,$N359,4)*POWER(O359,3))</f>
        <v>1002.2948329109263</v>
      </c>
      <c r="Q359" s="3">
        <f>MAX(0,MIN(P359-V359+W359,'Power Curve'!$C$39))</f>
        <v>1016.4727766464518</v>
      </c>
      <c r="R359" s="3">
        <f t="shared" si="99"/>
        <v>1061.450019836426</v>
      </c>
      <c r="S359" s="3">
        <f t="shared" si="100"/>
        <v>-44.97724318997416</v>
      </c>
      <c r="T359" s="3">
        <f t="shared" si="101"/>
        <v>44.97724318997416</v>
      </c>
      <c r="V359" s="37">
        <f t="array" ref="V359">SUM(_xlfn.NORM.DIST($AD$3:$AD$1003,$L359,$AA359,FALSE)*WindSpeedStep*$AE$3:$AE$1003)/AG359</f>
        <v>1003.3269778345617</v>
      </c>
      <c r="W359" s="37">
        <f t="array" ref="W359">SUM(_xlfn.NORM.DIST($AD$3:$AD$1003,$L359,$AB359,FALSE)*WindSpeedStep*$AE$3:$AE$1003)/AH359</f>
        <v>1017.5049215700873</v>
      </c>
      <c r="Y359" s="1">
        <f t="shared" si="102"/>
        <v>8</v>
      </c>
      <c r="Z359" s="99">
        <f>IF(L359&lt;'Power Curve'!$P$28,'Power Curve'!$Q$28,IF(L359&gt;'Power Curve'!$P$29,'Power Curve'!$Q$29,INDEX(ReferenceTurbulence,Y359)+(L359-INDEX(ReferenceTurbulenceWindSpeed,Y359))*(INDEX(ReferenceTurbulence,Y359+1)-INDEX(ReferenceTurbulence,Y359))/(INDEX(ReferenceTurbulenceWindSpeed,Y359+1)-INDEX(ReferenceTurbulenceWindSpeed,Y359))))</f>
        <v>0.11984985927010912</v>
      </c>
      <c r="AA359" s="100">
        <f t="shared" si="108"/>
        <v>1.0071600621638366</v>
      </c>
      <c r="AB359" s="29">
        <f t="shared" si="109"/>
        <v>1.308094279722894</v>
      </c>
      <c r="AD359" s="29">
        <f>'Zero Turbulence Curve'!F358</f>
        <v>35.600000000000236</v>
      </c>
      <c r="AE359" s="29">
        <f>'Zero Turbulence Curve'!G358</f>
        <v>1989.4717126307078</v>
      </c>
      <c r="AF359" s="39"/>
      <c r="AG359" s="40">
        <f t="array" ref="AG359">SUM(_xlfn.NORM.DIST($AD$3:$AD$1003,$F359,$AA359,FALSE)*WindSpeedStep)</f>
        <v>1.0000000000000036</v>
      </c>
      <c r="AH359" s="40">
        <f t="array" ref="AH359">SUM(_xlfn.NORM.DIST($AD$3:$AD$1003,$F359,$AB359,FALSE)*WindSpeedStep)</f>
        <v>0.99999999996543565</v>
      </c>
      <c r="AJ359" s="47">
        <f t="shared" si="103"/>
        <v>8</v>
      </c>
      <c r="AK359" s="83" t="b">
        <f>COUNTIF('Power Curve'!$D$2:$D$31,AJ359)&gt;0</f>
        <v>1</v>
      </c>
      <c r="AL359" s="83" t="b">
        <f t="shared" si="104"/>
        <v>0</v>
      </c>
      <c r="AM359" s="83" t="b">
        <f t="shared" si="110"/>
        <v>1</v>
      </c>
      <c r="AN359" s="47" t="str">
        <f t="shared" si="105"/>
        <v>Outer</v>
      </c>
      <c r="AO359" s="48" t="str">
        <f t="shared" si="106"/>
        <v>0.6-0.7</v>
      </c>
      <c r="AP359" s="49" t="str">
        <f t="shared" si="111"/>
        <v>12-13</v>
      </c>
      <c r="AQ359" s="49" t="str">
        <f t="shared" si="112"/>
        <v>Dec</v>
      </c>
      <c r="AR359" s="48" t="str">
        <f t="shared" si="113"/>
        <v>265-275</v>
      </c>
      <c r="AS359" s="49" t="str">
        <f t="shared" si="107"/>
        <v>HWS-HTI</v>
      </c>
    </row>
    <row r="360" spans="5:45" x14ac:dyDescent="0.3">
      <c r="E360" s="15">
        <v>40901.534722222219</v>
      </c>
      <c r="F360" s="21">
        <v>10.220000000000001</v>
      </c>
      <c r="G360" s="21">
        <v>1637.220031738281</v>
      </c>
      <c r="H360" s="42">
        <v>1.1907233123603786</v>
      </c>
      <c r="I360" s="35">
        <v>271.3</v>
      </c>
      <c r="J360" s="43">
        <v>0.12524461839530332</v>
      </c>
      <c r="K360" s="44">
        <v>0.44059159624510791</v>
      </c>
      <c r="L360" s="26">
        <f t="shared" si="95"/>
        <v>10.123775014373006</v>
      </c>
      <c r="M360" s="26">
        <f t="shared" si="96"/>
        <v>0.92271203937821755</v>
      </c>
      <c r="N360" s="96">
        <f t="shared" si="97"/>
        <v>11</v>
      </c>
      <c r="O360" s="26">
        <f t="shared" si="98"/>
        <v>0.16871888910017019</v>
      </c>
      <c r="P360" s="3">
        <f>IF(L360&gt;'Power Curve'!$C$37,0,INDEX(Ci,$N360,1)*POWER(1-O360,3)+INDEX(Ci,$N360,2)*3*O360*POWER(1-O360,2)+INDEX(Ci,$N360,3)*3*POWER(O360,2)*(1-O360)+INDEX(Ci,$N360,4)*POWER(O360,3))</f>
        <v>1568.8423241934327</v>
      </c>
      <c r="Q360" s="3">
        <f>MAX(0,MIN(P360-V360+W360,'Power Curve'!$C$39))</f>
        <v>1563.409165725024</v>
      </c>
      <c r="R360" s="3">
        <f t="shared" si="99"/>
        <v>1637.220031738281</v>
      </c>
      <c r="S360" s="3">
        <f t="shared" si="100"/>
        <v>-73.810866013257055</v>
      </c>
      <c r="T360" s="3">
        <f t="shared" si="101"/>
        <v>73.810866013257055</v>
      </c>
      <c r="V360" s="37">
        <f t="array" ref="V360">SUM(_xlfn.NORM.DIST($AD$3:$AD$1003,$L360,$AA360,FALSE)*WindSpeedStep*$AE$3:$AE$1003)/AG360</f>
        <v>1566.0246492908184</v>
      </c>
      <c r="W360" s="37">
        <f t="array" ref="W360">SUM(_xlfn.NORM.DIST($AD$3:$AD$1003,$L360,$AB360,FALSE)*WindSpeedStep*$AE$3:$AE$1003)/AH360</f>
        <v>1560.5914908224097</v>
      </c>
      <c r="Y360" s="1">
        <f t="shared" si="102"/>
        <v>10</v>
      </c>
      <c r="Z360" s="99">
        <f>IF(L360&lt;'Power Curve'!$P$28,'Power Curve'!$Q$28,IF(L360&gt;'Power Curve'!$P$29,'Power Curve'!$Q$29,INDEX(ReferenceTurbulence,Y360)+(L360-INDEX(ReferenceTurbulenceWindSpeed,Y360))*(INDEX(ReferenceTurbulence,Y360+1)-INDEX(ReferenceTurbulence,Y360))/(INDEX(ReferenceTurbulenceWindSpeed,Y360+1)-INDEX(ReferenceTurbulenceWindSpeed,Y360))))</f>
        <v>0.12001649948963274</v>
      </c>
      <c r="AA360" s="100">
        <f t="shared" si="108"/>
        <v>1.2150200388456545</v>
      </c>
      <c r="AB360" s="29">
        <f t="shared" si="109"/>
        <v>1.2679483383950536</v>
      </c>
      <c r="AD360" s="29">
        <f>'Zero Turbulence Curve'!F359</f>
        <v>35.700000000000237</v>
      </c>
      <c r="AE360" s="29">
        <f>'Zero Turbulence Curve'!G359</f>
        <v>1989.4717126307078</v>
      </c>
      <c r="AF360" s="39"/>
      <c r="AG360" s="40">
        <f t="array" ref="AG360">SUM(_xlfn.NORM.DIST($AD$3:$AD$1003,$F360,$AA360,FALSE)*WindSpeedStep)</f>
        <v>1.0000000000000042</v>
      </c>
      <c r="AH360" s="40">
        <f t="array" ref="AH360">SUM(_xlfn.NORM.DIST($AD$3:$AD$1003,$F360,$AB360,FALSE)*WindSpeedStep)</f>
        <v>1.0000000000000033</v>
      </c>
      <c r="AJ360" s="47">
        <f t="shared" si="103"/>
        <v>10</v>
      </c>
      <c r="AK360" s="83" t="b">
        <f>COUNTIF('Power Curve'!$D$2:$D$31,AJ360)&gt;0</f>
        <v>1</v>
      </c>
      <c r="AL360" s="83" t="b">
        <f t="shared" si="104"/>
        <v>0</v>
      </c>
      <c r="AM360" s="83" t="b">
        <f t="shared" si="110"/>
        <v>1</v>
      </c>
      <c r="AN360" s="47" t="str">
        <f t="shared" si="105"/>
        <v>Outer</v>
      </c>
      <c r="AO360" s="48" t="str">
        <f t="shared" si="106"/>
        <v>0.9-1.0</v>
      </c>
      <c r="AP360" s="49" t="str">
        <f t="shared" si="111"/>
        <v>12-13</v>
      </c>
      <c r="AQ360" s="49" t="str">
        <f t="shared" si="112"/>
        <v>Dec</v>
      </c>
      <c r="AR360" s="48" t="str">
        <f t="shared" si="113"/>
        <v>265-275</v>
      </c>
      <c r="AS360" s="49" t="str">
        <f t="shared" si="107"/>
        <v>Inner-TI</v>
      </c>
    </row>
    <row r="361" spans="5:45" x14ac:dyDescent="0.3">
      <c r="E361" s="15">
        <v>40901.541666666664</v>
      </c>
      <c r="F361" s="21">
        <v>9.32</v>
      </c>
      <c r="G361" s="21">
        <v>1380.129997253418</v>
      </c>
      <c r="H361" s="42">
        <v>1.1905164976848879</v>
      </c>
      <c r="I361" s="35">
        <v>271.39999999999998</v>
      </c>
      <c r="J361" s="43">
        <v>8.6909871244635201E-2</v>
      </c>
      <c r="K361" s="44">
        <v>0.39868367224639167</v>
      </c>
      <c r="L361" s="26">
        <f t="shared" si="95"/>
        <v>9.231714296871635</v>
      </c>
      <c r="M361" s="26">
        <f t="shared" si="96"/>
        <v>0.78484117985954582</v>
      </c>
      <c r="N361" s="96">
        <f t="shared" si="97"/>
        <v>10</v>
      </c>
      <c r="O361" s="26">
        <f t="shared" si="98"/>
        <v>0.23658467574369765</v>
      </c>
      <c r="P361" s="3">
        <f>IF(L361&gt;'Power Curve'!$C$37,0,INDEX(Ci,$N361,1)*POWER(1-O361,3)+INDEX(Ci,$N361,2)*3*O361*POWER(1-O361,2)+INDEX(Ci,$N361,3)*3*POWER(O361,2)*(1-O361)+INDEX(Ci,$N361,4)*POWER(O361,3))</f>
        <v>1274.6937243360157</v>
      </c>
      <c r="Q361" s="3">
        <f>MAX(0,MIN(P361-V361+W361,'Power Curve'!$C$39))</f>
        <v>1272.7423545547192</v>
      </c>
      <c r="R361" s="3">
        <f t="shared" si="99"/>
        <v>1380.129997253418</v>
      </c>
      <c r="S361" s="3">
        <f t="shared" si="100"/>
        <v>-107.38764269869876</v>
      </c>
      <c r="T361" s="3">
        <f t="shared" si="101"/>
        <v>107.38764269869876</v>
      </c>
      <c r="V361" s="37">
        <f t="array" ref="V361">SUM(_xlfn.NORM.DIST($AD$3:$AD$1003,$L361,$AA361,FALSE)*WindSpeedStep*$AE$3:$AE$1003)/AG361</f>
        <v>1285.6301842095688</v>
      </c>
      <c r="W361" s="37">
        <f t="array" ref="W361">SUM(_xlfn.NORM.DIST($AD$3:$AD$1003,$L361,$AB361,FALSE)*WindSpeedStep*$AE$3:$AE$1003)/AH361</f>
        <v>1283.6788144282723</v>
      </c>
      <c r="Y361" s="1">
        <f t="shared" si="102"/>
        <v>9</v>
      </c>
      <c r="Z361" s="99">
        <f>IF(L361&lt;'Power Curve'!$P$28,'Power Curve'!$Q$28,IF(L361&gt;'Power Curve'!$P$29,'Power Curve'!$Q$29,INDEX(ReferenceTurbulence,Y361)+(L361-INDEX(ReferenceTurbulenceWindSpeed,Y361))*(INDEX(ReferenceTurbulence,Y361+1)-INDEX(ReferenceTurbulence,Y361))/(INDEX(ReferenceTurbulenceWindSpeed,Y361+1)-INDEX(ReferenceTurbulenceWindSpeed,Y361))))</f>
        <v>0.12042148190657125</v>
      </c>
      <c r="AA361" s="100">
        <f t="shared" si="108"/>
        <v>1.1116967161673628</v>
      </c>
      <c r="AB361" s="29">
        <f t="shared" si="109"/>
        <v>0.80232710090837178</v>
      </c>
      <c r="AD361" s="29">
        <f>'Zero Turbulence Curve'!F360</f>
        <v>35.800000000000239</v>
      </c>
      <c r="AE361" s="29">
        <f>'Zero Turbulence Curve'!G360</f>
        <v>1989.4717126307078</v>
      </c>
      <c r="AF361" s="39"/>
      <c r="AG361" s="40">
        <f t="array" ref="AG361">SUM(_xlfn.NORM.DIST($AD$3:$AD$1003,$F361,$AA361,FALSE)*WindSpeedStep)</f>
        <v>1.0000000000000031</v>
      </c>
      <c r="AH361" s="40">
        <f t="array" ref="AH361">SUM(_xlfn.NORM.DIST($AD$3:$AD$1003,$F361,$AB361,FALSE)*WindSpeedStep)</f>
        <v>1.0000000000000038</v>
      </c>
      <c r="AJ361" s="47">
        <f t="shared" si="103"/>
        <v>9</v>
      </c>
      <c r="AK361" s="83" t="b">
        <f>COUNTIF('Power Curve'!$D$2:$D$31,AJ361)&gt;0</f>
        <v>1</v>
      </c>
      <c r="AL361" s="83" t="b">
        <f t="shared" si="104"/>
        <v>0</v>
      </c>
      <c r="AM361" s="83" t="b">
        <f t="shared" si="110"/>
        <v>1</v>
      </c>
      <c r="AN361" s="47" t="str">
        <f t="shared" si="105"/>
        <v>Outer</v>
      </c>
      <c r="AO361" s="48" t="str">
        <f t="shared" si="106"/>
        <v>0.7-0.8</v>
      </c>
      <c r="AP361" s="49" t="str">
        <f t="shared" si="111"/>
        <v>13-14</v>
      </c>
      <c r="AQ361" s="49" t="str">
        <f t="shared" si="112"/>
        <v>Dec</v>
      </c>
      <c r="AR361" s="48" t="str">
        <f t="shared" si="113"/>
        <v>265-275</v>
      </c>
      <c r="AS361" s="49" t="str">
        <f t="shared" si="107"/>
        <v>HWS-LTI</v>
      </c>
    </row>
    <row r="362" spans="5:45" x14ac:dyDescent="0.3">
      <c r="E362" s="15">
        <v>40901.6875</v>
      </c>
      <c r="F362" s="21">
        <v>8.0299999999999994</v>
      </c>
      <c r="G362" s="21">
        <v>967.0800170898442</v>
      </c>
      <c r="H362" s="42">
        <v>1.1991180111090329</v>
      </c>
      <c r="I362" s="35">
        <v>209.4</v>
      </c>
      <c r="J362" s="43">
        <v>0.12951432129514323</v>
      </c>
      <c r="K362" s="44">
        <v>0.44405252657761141</v>
      </c>
      <c r="L362" s="26">
        <f t="shared" si="95"/>
        <v>7.9730439449892101</v>
      </c>
      <c r="M362" s="26">
        <f t="shared" si="96"/>
        <v>0.59030961955190087</v>
      </c>
      <c r="N362" s="96">
        <f t="shared" si="97"/>
        <v>8</v>
      </c>
      <c r="O362" s="26">
        <f t="shared" si="98"/>
        <v>0.96412724898909841</v>
      </c>
      <c r="P362" s="3">
        <f>IF(L362&gt;'Power Curve'!$C$37,0,INDEX(Ci,$N362,1)*POWER(1-O362,3)+INDEX(Ci,$N362,2)*3*O362*POWER(1-O362,2)+INDEX(Ci,$N362,3)*3*POWER(O362,2)*(1-O362)+INDEX(Ci,$N362,4)*POWER(O362,3))</f>
        <v>870.10438752983134</v>
      </c>
      <c r="Q362" s="3">
        <f>MAX(0,MIN(P362-V362+W362,'Power Curve'!$C$39))</f>
        <v>874.68222637555198</v>
      </c>
      <c r="R362" s="3">
        <f t="shared" si="99"/>
        <v>967.0800170898442</v>
      </c>
      <c r="S362" s="3">
        <f t="shared" si="100"/>
        <v>-92.397790714292228</v>
      </c>
      <c r="T362" s="3">
        <f t="shared" si="101"/>
        <v>92.397790714292228</v>
      </c>
      <c r="V362" s="37">
        <f t="array" ref="V362">SUM(_xlfn.NORM.DIST($AD$3:$AD$1003,$L362,$AA362,FALSE)*WindSpeedStep*$AE$3:$AE$1003)/AG362</f>
        <v>865.44178478123763</v>
      </c>
      <c r="W362" s="37">
        <f t="array" ref="W362">SUM(_xlfn.NORM.DIST($AD$3:$AD$1003,$L362,$AB362,FALSE)*WindSpeedStep*$AE$3:$AE$1003)/AH362</f>
        <v>870.01962362695826</v>
      </c>
      <c r="Y362" s="1">
        <f t="shared" si="102"/>
        <v>7</v>
      </c>
      <c r="Z362" s="99">
        <f>IF(L362&lt;'Power Curve'!$P$28,'Power Curve'!$Q$28,IF(L362&gt;'Power Curve'!$P$29,'Power Curve'!$Q$29,INDEX(ReferenceTurbulence,Y362)+(L362-INDEX(ReferenceTurbulenceWindSpeed,Y362))*(INDEX(ReferenceTurbulence,Y362+1)-INDEX(ReferenceTurbulence,Y362))/(INDEX(ReferenceTurbulenceWindSpeed,Y362+1)-INDEX(ReferenceTurbulenceWindSpeed,Y362))))</f>
        <v>0.11940616925897884</v>
      </c>
      <c r="AA362" s="100">
        <f t="shared" si="108"/>
        <v>0.95203063480465799</v>
      </c>
      <c r="AB362" s="29">
        <f t="shared" si="109"/>
        <v>1.0326233751916289</v>
      </c>
      <c r="AD362" s="29">
        <f>'Zero Turbulence Curve'!F361</f>
        <v>35.90000000000024</v>
      </c>
      <c r="AE362" s="29">
        <f>'Zero Turbulence Curve'!G361</f>
        <v>1989.4717126307078</v>
      </c>
      <c r="AF362" s="39"/>
      <c r="AG362" s="40">
        <f t="array" ref="AG362">SUM(_xlfn.NORM.DIST($AD$3:$AD$1003,$F362,$AA362,FALSE)*WindSpeedStep)</f>
        <v>1.0000000000000033</v>
      </c>
      <c r="AH362" s="40">
        <f t="array" ref="AH362">SUM(_xlfn.NORM.DIST($AD$3:$AD$1003,$F362,$AB362,FALSE)*WindSpeedStep)</f>
        <v>1.0000000000000009</v>
      </c>
      <c r="AJ362" s="47">
        <f t="shared" si="103"/>
        <v>8</v>
      </c>
      <c r="AK362" s="83" t="b">
        <f>COUNTIF('Power Curve'!$D$2:$D$31,AJ362)&gt;0</f>
        <v>1</v>
      </c>
      <c r="AL362" s="83" t="b">
        <f t="shared" si="104"/>
        <v>0</v>
      </c>
      <c r="AM362" s="83" t="b">
        <f t="shared" si="110"/>
        <v>1</v>
      </c>
      <c r="AN362" s="47" t="str">
        <f t="shared" si="105"/>
        <v>Outer</v>
      </c>
      <c r="AO362" s="48" t="str">
        <f t="shared" si="106"/>
        <v>0.5-0.6</v>
      </c>
      <c r="AP362" s="49" t="str">
        <f t="shared" si="111"/>
        <v>16-17</v>
      </c>
      <c r="AQ362" s="49" t="str">
        <f t="shared" si="112"/>
        <v>Dec</v>
      </c>
      <c r="AR362" s="48" t="str">
        <f t="shared" si="113"/>
        <v>205-215</v>
      </c>
      <c r="AS362" s="49" t="str">
        <f t="shared" si="107"/>
        <v>Inner-TI</v>
      </c>
    </row>
    <row r="363" spans="5:45" x14ac:dyDescent="0.3">
      <c r="E363" s="15">
        <v>40901.756944444445</v>
      </c>
      <c r="F363" s="21">
        <v>8.01</v>
      </c>
      <c r="G363" s="21">
        <v>899.52999114990212</v>
      </c>
      <c r="H363" s="42">
        <v>1.1957909391786115</v>
      </c>
      <c r="I363" s="35">
        <v>206.1</v>
      </c>
      <c r="J363" s="43">
        <v>0.13982521847690388</v>
      </c>
      <c r="K363" s="44">
        <v>0.41672235387628115</v>
      </c>
      <c r="L363" s="26">
        <f t="shared" si="95"/>
        <v>7.9458233552271791</v>
      </c>
      <c r="M363" s="26">
        <f t="shared" si="96"/>
        <v>0.58610258965643791</v>
      </c>
      <c r="N363" s="96">
        <f t="shared" si="97"/>
        <v>8</v>
      </c>
      <c r="O363" s="26">
        <f t="shared" si="98"/>
        <v>0.93673023813525746</v>
      </c>
      <c r="P363" s="3">
        <f>IF(L363&gt;'Power Curve'!$C$37,0,INDEX(Ci,$N363,1)*POWER(1-O363,3)+INDEX(Ci,$N363,2)*3*O363*POWER(1-O363,2)+INDEX(Ci,$N363,3)*3*POWER(O363,2)*(1-O363)+INDEX(Ci,$N363,4)*POWER(O363,3))</f>
        <v>861.99323517751009</v>
      </c>
      <c r="Q363" s="3">
        <f>MAX(0,MIN(P363-V363+W363,'Power Curve'!$C$39))</f>
        <v>871.34634820082715</v>
      </c>
      <c r="R363" s="3">
        <f t="shared" si="99"/>
        <v>899.52999114990212</v>
      </c>
      <c r="S363" s="3">
        <f t="shared" si="100"/>
        <v>-28.183642949074965</v>
      </c>
      <c r="T363" s="3">
        <f t="shared" si="101"/>
        <v>28.183642949074965</v>
      </c>
      <c r="V363" s="37">
        <f t="array" ref="V363">SUM(_xlfn.NORM.DIST($AD$3:$AD$1003,$L363,$AA363,FALSE)*WindSpeedStep*$AE$3:$AE$1003)/AG363</f>
        <v>857.08654221106042</v>
      </c>
      <c r="W363" s="37">
        <f t="array" ref="W363">SUM(_xlfn.NORM.DIST($AD$3:$AD$1003,$L363,$AB363,FALSE)*WindSpeedStep*$AE$3:$AE$1003)/AH363</f>
        <v>866.43965523437748</v>
      </c>
      <c r="Y363" s="1">
        <f t="shared" si="102"/>
        <v>7</v>
      </c>
      <c r="Z363" s="99">
        <f>IF(L363&lt;'Power Curve'!$P$28,'Power Curve'!$Q$28,IF(L363&gt;'Power Curve'!$P$29,'Power Curve'!$Q$29,INDEX(ReferenceTurbulence,Y363)+(L363-INDEX(ReferenceTurbulenceWindSpeed,Y363))*(INDEX(ReferenceTurbulence,Y363+1)-INDEX(ReferenceTurbulence,Y363))/(INDEX(ReferenceTurbulenceWindSpeed,Y363+1)-INDEX(ReferenceTurbulenceWindSpeed,Y363))))</f>
        <v>0.1194137296944635</v>
      </c>
      <c r="AA363" s="100">
        <f t="shared" si="108"/>
        <v>0.94884040234105338</v>
      </c>
      <c r="AB363" s="29">
        <f t="shared" si="109"/>
        <v>1.1110264866235258</v>
      </c>
      <c r="AD363" s="29">
        <f>'Zero Turbulence Curve'!F362</f>
        <v>36.000000000000242</v>
      </c>
      <c r="AE363" s="29">
        <f>'Zero Turbulence Curve'!G362</f>
        <v>1989.4717126307078</v>
      </c>
      <c r="AF363" s="39"/>
      <c r="AG363" s="40">
        <f t="array" ref="AG363">SUM(_xlfn.NORM.DIST($AD$3:$AD$1003,$F363,$AA363,FALSE)*WindSpeedStep)</f>
        <v>1.0000000000000036</v>
      </c>
      <c r="AH363" s="40">
        <f t="array" ref="AH363">SUM(_xlfn.NORM.DIST($AD$3:$AD$1003,$F363,$AB363,FALSE)*WindSpeedStep)</f>
        <v>0.99999999999980582</v>
      </c>
      <c r="AJ363" s="47">
        <f t="shared" si="103"/>
        <v>8</v>
      </c>
      <c r="AK363" s="83" t="b">
        <f>COUNTIF('Power Curve'!$D$2:$D$31,AJ363)&gt;0</f>
        <v>1</v>
      </c>
      <c r="AL363" s="83" t="b">
        <f t="shared" si="104"/>
        <v>0</v>
      </c>
      <c r="AM363" s="83" t="b">
        <f t="shared" si="110"/>
        <v>1</v>
      </c>
      <c r="AN363" s="47" t="str">
        <f t="shared" si="105"/>
        <v>Outer</v>
      </c>
      <c r="AO363" s="48" t="str">
        <f t="shared" si="106"/>
        <v>0.5-0.6</v>
      </c>
      <c r="AP363" s="49" t="str">
        <f t="shared" si="111"/>
        <v>18-19</v>
      </c>
      <c r="AQ363" s="49" t="str">
        <f t="shared" si="112"/>
        <v>Dec</v>
      </c>
      <c r="AR363" s="48" t="str">
        <f t="shared" si="113"/>
        <v>205-215</v>
      </c>
      <c r="AS363" s="49" t="str">
        <f t="shared" si="107"/>
        <v>Inner-TI</v>
      </c>
    </row>
    <row r="364" spans="5:45" x14ac:dyDescent="0.3">
      <c r="E364" s="15">
        <v>40901.763888888891</v>
      </c>
      <c r="F364" s="21">
        <v>8.93</v>
      </c>
      <c r="G364" s="21">
        <v>1131.3399810791016</v>
      </c>
      <c r="H364" s="42">
        <v>1.1965358308833949</v>
      </c>
      <c r="I364" s="35">
        <v>203</v>
      </c>
      <c r="J364" s="43">
        <v>0.12206047032474805</v>
      </c>
      <c r="K364" s="44">
        <v>0.45895251526440911</v>
      </c>
      <c r="L364" s="26">
        <f t="shared" si="95"/>
        <v>8.8602912659132116</v>
      </c>
      <c r="M364" s="26">
        <f t="shared" si="96"/>
        <v>0.72743655311317257</v>
      </c>
      <c r="N364" s="96">
        <f t="shared" si="97"/>
        <v>9</v>
      </c>
      <c r="O364" s="26">
        <f t="shared" si="98"/>
        <v>0.85122095624973126</v>
      </c>
      <c r="P364" s="3">
        <f>IF(L364&gt;'Power Curve'!$C$37,0,INDEX(Ci,$N364,1)*POWER(1-O364,3)+INDEX(Ci,$N364,2)*3*O364*POWER(1-O364,2)+INDEX(Ci,$N364,3)*3*POWER(O364,2)*(1-O364)+INDEX(Ci,$N364,4)*POWER(O364,3))</f>
        <v>1149.4733981914271</v>
      </c>
      <c r="Q364" s="3">
        <f>MAX(0,MIN(P364-V364+W364,'Power Curve'!$C$39))</f>
        <v>1149.8864955616764</v>
      </c>
      <c r="R364" s="3">
        <f t="shared" si="99"/>
        <v>1131.3399810791016</v>
      </c>
      <c r="S364" s="3">
        <f t="shared" si="100"/>
        <v>18.546514482574821</v>
      </c>
      <c r="T364" s="3">
        <f t="shared" si="101"/>
        <v>18.546514482574821</v>
      </c>
      <c r="V364" s="37">
        <f t="array" ref="V364">SUM(_xlfn.NORM.DIST($AD$3:$AD$1003,$L364,$AA364,FALSE)*WindSpeedStep*$AE$3:$AE$1003)/AG364</f>
        <v>1158.1833491884126</v>
      </c>
      <c r="W364" s="37">
        <f t="array" ref="W364">SUM(_xlfn.NORM.DIST($AD$3:$AD$1003,$L364,$AB364,FALSE)*WindSpeedStep*$AE$3:$AE$1003)/AH364</f>
        <v>1158.5964465586619</v>
      </c>
      <c r="Y364" s="1">
        <f t="shared" si="102"/>
        <v>8</v>
      </c>
      <c r="Z364" s="99">
        <f>IF(L364&lt;'Power Curve'!$P$28,'Power Curve'!$Q$28,IF(L364&gt;'Power Curve'!$P$29,'Power Curve'!$Q$29,INDEX(ReferenceTurbulence,Y364)+(L364-INDEX(ReferenceTurbulenceWindSpeed,Y364))*(INDEX(ReferenceTurbulence,Y364+1)-INDEX(ReferenceTurbulence,Y364))/(INDEX(ReferenceTurbulenceWindSpeed,Y364+1)-INDEX(ReferenceTurbulenceWindSpeed,Y364))))</f>
        <v>0.12037461540594455</v>
      </c>
      <c r="AA364" s="100">
        <f t="shared" si="108"/>
        <v>1.0665541535189524</v>
      </c>
      <c r="AB364" s="29">
        <f t="shared" si="109"/>
        <v>1.081491319131624</v>
      </c>
      <c r="AD364" s="29">
        <f>'Zero Turbulence Curve'!F363</f>
        <v>36.100000000000243</v>
      </c>
      <c r="AE364" s="29">
        <f>'Zero Turbulence Curve'!G363</f>
        <v>1989.4717126307078</v>
      </c>
      <c r="AF364" s="39"/>
      <c r="AG364" s="40">
        <f t="array" ref="AG364">SUM(_xlfn.NORM.DIST($AD$3:$AD$1003,$F364,$AA364,FALSE)*WindSpeedStep)</f>
        <v>1.0000000000000031</v>
      </c>
      <c r="AH364" s="40">
        <f t="array" ref="AH364">SUM(_xlfn.NORM.DIST($AD$3:$AD$1003,$F364,$AB364,FALSE)*WindSpeedStep)</f>
        <v>1.0000000000000033</v>
      </c>
      <c r="AJ364" s="47">
        <f t="shared" si="103"/>
        <v>9</v>
      </c>
      <c r="AK364" s="83" t="b">
        <f>COUNTIF('Power Curve'!$D$2:$D$31,AJ364)&gt;0</f>
        <v>1</v>
      </c>
      <c r="AL364" s="83" t="b">
        <f t="shared" si="104"/>
        <v>0</v>
      </c>
      <c r="AM364" s="83" t="b">
        <f t="shared" si="110"/>
        <v>1</v>
      </c>
      <c r="AN364" s="47" t="str">
        <f t="shared" si="105"/>
        <v>Outer</v>
      </c>
      <c r="AO364" s="48" t="str">
        <f t="shared" si="106"/>
        <v>0.7-0.8</v>
      </c>
      <c r="AP364" s="49" t="str">
        <f t="shared" si="111"/>
        <v>18-19</v>
      </c>
      <c r="AQ364" s="49" t="str">
        <f t="shared" si="112"/>
        <v>Dec</v>
      </c>
      <c r="AR364" s="48" t="str">
        <f t="shared" si="113"/>
        <v>195-205</v>
      </c>
      <c r="AS364" s="49" t="str">
        <f t="shared" si="107"/>
        <v>Inner-TI</v>
      </c>
    </row>
    <row r="365" spans="5:45" x14ac:dyDescent="0.3">
      <c r="E365" s="15">
        <v>40901.777777777781</v>
      </c>
      <c r="F365" s="21">
        <v>12.06</v>
      </c>
      <c r="G365" s="21">
        <v>1409.4000549316429</v>
      </c>
      <c r="H365" s="42">
        <v>1.1951741953326416</v>
      </c>
      <c r="I365" s="35">
        <v>202.3</v>
      </c>
      <c r="J365" s="43">
        <v>4.0630182421227193E-2</v>
      </c>
      <c r="K365" s="44">
        <v>0.48881096370665544</v>
      </c>
      <c r="L365" s="26">
        <f t="shared" si="95"/>
        <v>11.961317383809133</v>
      </c>
      <c r="M365" s="26">
        <f t="shared" si="96"/>
        <v>1.2067101360388814</v>
      </c>
      <c r="N365" s="96">
        <f t="shared" si="97"/>
        <v>12</v>
      </c>
      <c r="O365" s="26">
        <f t="shared" si="98"/>
        <v>0.94490169837487115</v>
      </c>
      <c r="P365" s="3">
        <f>IF(L365&gt;'Power Curve'!$C$37,0,INDEX(Ci,$N365,1)*POWER(1-O365,3)+INDEX(Ci,$N365,2)*3*O365*POWER(1-O365,2)+INDEX(Ci,$N365,3)*3*POWER(O365,2)*(1-O365)+INDEX(Ci,$N365,4)*POWER(O365,3))</f>
        <v>1913.4701146023449</v>
      </c>
      <c r="Q365" s="3">
        <f>MAX(0,MIN(P365-V365+W365,'Power Curve'!$C$39))</f>
        <v>1989.4713307698573</v>
      </c>
      <c r="R365" s="3">
        <f t="shared" si="99"/>
        <v>1409.4000549316429</v>
      </c>
      <c r="S365" s="3">
        <f t="shared" si="100"/>
        <v>580.07127583821443</v>
      </c>
      <c r="T365" s="3">
        <f t="shared" si="101"/>
        <v>580.07127583821443</v>
      </c>
      <c r="V365" s="37">
        <f t="array" ref="V365">SUM(_xlfn.NORM.DIST($AD$3:$AD$1003,$L365,$AA365,FALSE)*WindSpeedStep*$AE$3:$AE$1003)/AG365</f>
        <v>1889.4567810793985</v>
      </c>
      <c r="W365" s="37">
        <f t="array" ref="W365">SUM(_xlfn.NORM.DIST($AD$3:$AD$1003,$L365,$AB365,FALSE)*WindSpeedStep*$AE$3:$AE$1003)/AH365</f>
        <v>1966.4421689492719</v>
      </c>
      <c r="Y365" s="1">
        <f t="shared" si="102"/>
        <v>11</v>
      </c>
      <c r="Z365" s="99">
        <f>IF(L365&lt;'Power Curve'!$P$28,'Power Curve'!$Q$28,IF(L365&gt;'Power Curve'!$P$29,'Power Curve'!$Q$29,INDEX(ReferenceTurbulence,Y365)+(L365-INDEX(ReferenceTurbulenceWindSpeed,Y365))*(INDEX(ReferenceTurbulence,Y365+1)-INDEX(ReferenceTurbulence,Y365))/(INDEX(ReferenceTurbulenceWindSpeed,Y365+1)-INDEX(ReferenceTurbulenceWindSpeed,Y365))))</f>
        <v>0.11830332152084962</v>
      </c>
      <c r="AA365" s="100">
        <f t="shared" si="108"/>
        <v>1.4150635762696997</v>
      </c>
      <c r="AB365" s="29">
        <f t="shared" si="109"/>
        <v>0.4859905073023611</v>
      </c>
      <c r="AD365" s="29">
        <f>'Zero Turbulence Curve'!F364</f>
        <v>36.200000000000244</v>
      </c>
      <c r="AE365" s="29">
        <f>'Zero Turbulence Curve'!G364</f>
        <v>1989.4717126307078</v>
      </c>
      <c r="AF365" s="39"/>
      <c r="AG365" s="40">
        <f t="array" ref="AG365">SUM(_xlfn.NORM.DIST($AD$3:$AD$1003,$F365,$AA365,FALSE)*WindSpeedStep)</f>
        <v>1.0000000000000027</v>
      </c>
      <c r="AH365" s="40">
        <f t="array" ref="AH365">SUM(_xlfn.NORM.DIST($AD$3:$AD$1003,$F365,$AB365,FALSE)*WindSpeedStep)</f>
        <v>1.0000000000000036</v>
      </c>
      <c r="AJ365" s="47">
        <f t="shared" si="103"/>
        <v>12</v>
      </c>
      <c r="AK365" s="83" t="b">
        <f>COUNTIF('Power Curve'!$D$2:$D$31,AJ365)&gt;0</f>
        <v>1</v>
      </c>
      <c r="AL365" s="83" t="b">
        <f t="shared" si="104"/>
        <v>0</v>
      </c>
      <c r="AM365" s="83" t="b">
        <f t="shared" si="110"/>
        <v>1</v>
      </c>
      <c r="AN365" s="47" t="str">
        <f t="shared" si="105"/>
        <v>Outer</v>
      </c>
      <c r="AO365" s="48" t="str">
        <f t="shared" si="106"/>
        <v>1.2-1.3</v>
      </c>
      <c r="AP365" s="49" t="str">
        <f t="shared" si="111"/>
        <v>18-19</v>
      </c>
      <c r="AQ365" s="49" t="str">
        <f t="shared" si="112"/>
        <v>Dec</v>
      </c>
      <c r="AR365" s="48" t="str">
        <f t="shared" si="113"/>
        <v>195-205</v>
      </c>
      <c r="AS365" s="49" t="str">
        <f t="shared" si="107"/>
        <v>HWS-LTI</v>
      </c>
    </row>
    <row r="366" spans="5:45" x14ac:dyDescent="0.3">
      <c r="E366" s="15">
        <v>40901.8125</v>
      </c>
      <c r="F366" s="21">
        <v>13.26</v>
      </c>
      <c r="G366" s="21">
        <v>1956.3500061035129</v>
      </c>
      <c r="H366" s="42">
        <v>1.1919509260264689</v>
      </c>
      <c r="I366" s="35">
        <v>201.1</v>
      </c>
      <c r="J366" s="43">
        <v>8.3710407239819012E-2</v>
      </c>
      <c r="K366" s="44">
        <v>0.47636590260306322</v>
      </c>
      <c r="L366" s="26">
        <f t="shared" si="95"/>
        <v>13.139664800518451</v>
      </c>
      <c r="M366" s="26">
        <f t="shared" si="96"/>
        <v>1.3888275277881381</v>
      </c>
      <c r="N366" s="96">
        <f t="shared" si="97"/>
        <v>14</v>
      </c>
      <c r="O366" s="26">
        <f t="shared" si="98"/>
        <v>0.15541582014156363</v>
      </c>
      <c r="P366" s="3">
        <f>IF(L366&gt;'Power Curve'!$C$37,0,INDEX(Ci,$N366,1)*POWER(1-O366,3)+INDEX(Ci,$N366,2)*3*O366*POWER(1-O366,2)+INDEX(Ci,$N366,3)*3*POWER(O366,2)*(1-O366)+INDEX(Ci,$N366,4)*POWER(O366,3))</f>
        <v>1957.4414248993357</v>
      </c>
      <c r="Q366" s="3">
        <f>MAX(0,MIN(P366-V366+W366,'Power Curve'!$C$39))</f>
        <v>1979.7432430668719</v>
      </c>
      <c r="R366" s="3">
        <f t="shared" si="99"/>
        <v>1956.3500061035129</v>
      </c>
      <c r="S366" s="3">
        <f t="shared" si="100"/>
        <v>23.393236963358959</v>
      </c>
      <c r="T366" s="3">
        <f t="shared" si="101"/>
        <v>23.393236963358959</v>
      </c>
      <c r="V366" s="37">
        <f t="array" ref="V366">SUM(_xlfn.NORM.DIST($AD$3:$AD$1003,$L366,$AA366,FALSE)*WindSpeedStep*$AE$3:$AE$1003)/AG366</f>
        <v>1949.3879332543988</v>
      </c>
      <c r="W366" s="37">
        <f t="array" ref="W366">SUM(_xlfn.NORM.DIST($AD$3:$AD$1003,$L366,$AB366,FALSE)*WindSpeedStep*$AE$3:$AE$1003)/AH366</f>
        <v>1971.6897514219349</v>
      </c>
      <c r="Y366" s="1">
        <f t="shared" si="102"/>
        <v>13</v>
      </c>
      <c r="Z366" s="99">
        <f>IF(L366&lt;'Power Curve'!$P$28,'Power Curve'!$Q$28,IF(L366&gt;'Power Curve'!$P$29,'Power Curve'!$Q$29,INDEX(ReferenceTurbulence,Y366)+(L366-INDEX(ReferenceTurbulenceWindSpeed,Y366))*(INDEX(ReferenceTurbulence,Y366+1)-INDEX(ReferenceTurbulence,Y366))/(INDEX(ReferenceTurbulenceWindSpeed,Y366+1)-INDEX(ReferenceTurbulenceWindSpeed,Y366))))</f>
        <v>0.12160896659939065</v>
      </c>
      <c r="AA366" s="100">
        <f t="shared" si="108"/>
        <v>1.5979010578534374</v>
      </c>
      <c r="AB366" s="29">
        <f t="shared" si="109"/>
        <v>1.0999266914461148</v>
      </c>
      <c r="AD366" s="29">
        <f>'Zero Turbulence Curve'!F365</f>
        <v>36.300000000000246</v>
      </c>
      <c r="AE366" s="29">
        <f>'Zero Turbulence Curve'!G365</f>
        <v>1989.4717126307078</v>
      </c>
      <c r="AF366" s="39"/>
      <c r="AG366" s="40">
        <f t="array" ref="AG366">SUM(_xlfn.NORM.DIST($AD$3:$AD$1003,$F366,$AA366,FALSE)*WindSpeedStep)</f>
        <v>1.0000000000000033</v>
      </c>
      <c r="AH366" s="40">
        <f t="array" ref="AH366">SUM(_xlfn.NORM.DIST($AD$3:$AD$1003,$F366,$AB366,FALSE)*WindSpeedStep)</f>
        <v>1.0000000000000033</v>
      </c>
      <c r="AJ366" s="47">
        <f t="shared" si="103"/>
        <v>13</v>
      </c>
      <c r="AK366" s="83" t="b">
        <f>COUNTIF('Power Curve'!$D$2:$D$31,AJ366)&gt;0</f>
        <v>1</v>
      </c>
      <c r="AL366" s="83" t="b">
        <f t="shared" si="104"/>
        <v>0</v>
      </c>
      <c r="AM366" s="83" t="b">
        <f t="shared" si="110"/>
        <v>1</v>
      </c>
      <c r="AN366" s="47" t="str">
        <f t="shared" si="105"/>
        <v>Outer</v>
      </c>
      <c r="AO366" s="48" t="str">
        <f t="shared" si="106"/>
        <v>1.3-1.4</v>
      </c>
      <c r="AP366" s="49" t="str">
        <f t="shared" si="111"/>
        <v>19-20</v>
      </c>
      <c r="AQ366" s="49" t="str">
        <f t="shared" si="112"/>
        <v>Dec</v>
      </c>
      <c r="AR366" s="48" t="str">
        <f t="shared" si="113"/>
        <v>195-205</v>
      </c>
      <c r="AS366" s="49" t="str">
        <f t="shared" si="107"/>
        <v>HWS-LTI</v>
      </c>
    </row>
    <row r="367" spans="5:45" x14ac:dyDescent="0.3">
      <c r="E367" s="15">
        <v>40901.819444444445</v>
      </c>
      <c r="F367" s="21">
        <v>11.71</v>
      </c>
      <c r="G367" s="21">
        <v>1596.9400482177759</v>
      </c>
      <c r="H367" s="42">
        <v>1.194138321161307</v>
      </c>
      <c r="I367" s="35">
        <v>201.3</v>
      </c>
      <c r="J367" s="43">
        <v>6.6609735269000853E-2</v>
      </c>
      <c r="K367" s="44">
        <v>0.42012821756588381</v>
      </c>
      <c r="L367" s="26">
        <f t="shared" si="95"/>
        <v>11.610824946247552</v>
      </c>
      <c r="M367" s="26">
        <f t="shared" si="96"/>
        <v>1.1525403999734267</v>
      </c>
      <c r="N367" s="96">
        <f t="shared" si="97"/>
        <v>12</v>
      </c>
      <c r="O367" s="26">
        <f t="shared" si="98"/>
        <v>0.60730584792093345</v>
      </c>
      <c r="P367" s="3">
        <f>IF(L367&gt;'Power Curve'!$C$37,0,INDEX(Ci,$N367,1)*POWER(1-O367,3)+INDEX(Ci,$N367,2)*3*O367*POWER(1-O367,2)+INDEX(Ci,$N367,3)*3*POWER(O367,2)*(1-O367)+INDEX(Ci,$N367,4)*POWER(O367,3))</f>
        <v>1877.3810651724712</v>
      </c>
      <c r="Q367" s="3">
        <f>MAX(0,MIN(P367-V367+W367,'Power Curve'!$C$39))</f>
        <v>1952.8521314025511</v>
      </c>
      <c r="R367" s="3">
        <f t="shared" si="99"/>
        <v>1596.9400482177759</v>
      </c>
      <c r="S367" s="3">
        <f t="shared" si="100"/>
        <v>355.91208318477516</v>
      </c>
      <c r="T367" s="3">
        <f t="shared" si="101"/>
        <v>355.91208318477516</v>
      </c>
      <c r="V367" s="37">
        <f t="array" ref="V367">SUM(_xlfn.NORM.DIST($AD$3:$AD$1003,$L367,$AA367,FALSE)*WindSpeedStep*$AE$3:$AE$1003)/AG367</f>
        <v>1853.8095468542692</v>
      </c>
      <c r="W367" s="37">
        <f t="array" ref="W367">SUM(_xlfn.NORM.DIST($AD$3:$AD$1003,$L367,$AB367,FALSE)*WindSpeedStep*$AE$3:$AE$1003)/AH367</f>
        <v>1929.2806130843492</v>
      </c>
      <c r="Y367" s="1">
        <f t="shared" si="102"/>
        <v>11</v>
      </c>
      <c r="Z367" s="99">
        <f>IF(L367&lt;'Power Curve'!$P$28,'Power Curve'!$Q$28,IF(L367&gt;'Power Curve'!$P$29,'Power Curve'!$Q$29,INDEX(ReferenceTurbulence,Y367)+(L367-INDEX(ReferenceTurbulenceWindSpeed,Y367))*(INDEX(ReferenceTurbulence,Y367+1)-INDEX(ReferenceTurbulence,Y367))/(INDEX(ReferenceTurbulenceWindSpeed,Y367+1)-INDEX(ReferenceTurbulenceWindSpeed,Y367))))</f>
        <v>0.11890760648676131</v>
      </c>
      <c r="AA367" s="100">
        <f t="shared" si="108"/>
        <v>1.3806154036950755</v>
      </c>
      <c r="AB367" s="29">
        <f t="shared" si="109"/>
        <v>0.77339397592426051</v>
      </c>
      <c r="AD367" s="29">
        <f>'Zero Turbulence Curve'!F366</f>
        <v>36.400000000000247</v>
      </c>
      <c r="AE367" s="29">
        <f>'Zero Turbulence Curve'!G366</f>
        <v>1989.4717126307078</v>
      </c>
      <c r="AF367" s="39"/>
      <c r="AG367" s="40">
        <f t="array" ref="AG367">SUM(_xlfn.NORM.DIST($AD$3:$AD$1003,$F367,$AA367,FALSE)*WindSpeedStep)</f>
        <v>1.0000000000000038</v>
      </c>
      <c r="AH367" s="40">
        <f t="array" ref="AH367">SUM(_xlfn.NORM.DIST($AD$3:$AD$1003,$F367,$AB367,FALSE)*WindSpeedStep)</f>
        <v>1.0000000000000036</v>
      </c>
      <c r="AJ367" s="47">
        <f t="shared" si="103"/>
        <v>12</v>
      </c>
      <c r="AK367" s="83" t="b">
        <f>COUNTIF('Power Curve'!$D$2:$D$31,AJ367)&gt;0</f>
        <v>1</v>
      </c>
      <c r="AL367" s="83" t="b">
        <f t="shared" si="104"/>
        <v>0</v>
      </c>
      <c r="AM367" s="83" t="b">
        <f t="shared" si="110"/>
        <v>1</v>
      </c>
      <c r="AN367" s="47" t="str">
        <f t="shared" si="105"/>
        <v>Outer</v>
      </c>
      <c r="AO367" s="48" t="str">
        <f t="shared" si="106"/>
        <v>1.1-1.2</v>
      </c>
      <c r="AP367" s="49" t="str">
        <f t="shared" si="111"/>
        <v>19-20</v>
      </c>
      <c r="AQ367" s="49" t="str">
        <f t="shared" si="112"/>
        <v>Dec</v>
      </c>
      <c r="AR367" s="48" t="str">
        <f t="shared" si="113"/>
        <v>195-205</v>
      </c>
      <c r="AS367" s="49" t="str">
        <f t="shared" si="107"/>
        <v>HWS-LTI</v>
      </c>
    </row>
    <row r="368" spans="5:45" x14ac:dyDescent="0.3">
      <c r="E368" s="15">
        <v>40902.111111111109</v>
      </c>
      <c r="F368" s="21">
        <v>12.67</v>
      </c>
      <c r="G368" s="21">
        <v>1983.1999969482449</v>
      </c>
      <c r="H368" s="42">
        <v>1.1908713514986222</v>
      </c>
      <c r="I368" s="35">
        <v>202.6</v>
      </c>
      <c r="J368" s="43">
        <v>8.050513022888714E-2</v>
      </c>
      <c r="K368" s="44">
        <v>0.39598798061146212</v>
      </c>
      <c r="L368" s="26">
        <f t="shared" si="95"/>
        <v>12.55122749016172</v>
      </c>
      <c r="M368" s="26">
        <f t="shared" si="96"/>
        <v>1.297882644597927</v>
      </c>
      <c r="N368" s="96">
        <f t="shared" si="97"/>
        <v>13</v>
      </c>
      <c r="O368" s="26">
        <f t="shared" si="98"/>
        <v>0.54841366751550014</v>
      </c>
      <c r="P368" s="3">
        <f>IF(L368&gt;'Power Curve'!$C$37,0,INDEX(Ci,$N368,1)*POWER(1-O368,3)+INDEX(Ci,$N368,2)*3*O368*POWER(1-O368,2)+INDEX(Ci,$N368,3)*3*POWER(O368,2)*(1-O368)+INDEX(Ci,$N368,4)*POWER(O368,3))</f>
        <v>1940.3682991066253</v>
      </c>
      <c r="Q368" s="3">
        <f>MAX(0,MIN(P368-V368+W368,'Power Curve'!$C$39))</f>
        <v>1975.556340381532</v>
      </c>
      <c r="R368" s="3">
        <f t="shared" si="99"/>
        <v>1983.1999969482449</v>
      </c>
      <c r="S368" s="3">
        <f t="shared" si="100"/>
        <v>-7.6436565667129344</v>
      </c>
      <c r="T368" s="3">
        <f t="shared" si="101"/>
        <v>7.6436565667129344</v>
      </c>
      <c r="V368" s="37">
        <f t="array" ref="V368">SUM(_xlfn.NORM.DIST($AD$3:$AD$1003,$L368,$AA368,FALSE)*WindSpeedStep*$AE$3:$AE$1003)/AG368</f>
        <v>1926.8720663750958</v>
      </c>
      <c r="W368" s="37">
        <f t="array" ref="W368">SUM(_xlfn.NORM.DIST($AD$3:$AD$1003,$L368,$AB368,FALSE)*WindSpeedStep*$AE$3:$AE$1003)/AH368</f>
        <v>1962.0601076500025</v>
      </c>
      <c r="Y368" s="1">
        <f t="shared" si="102"/>
        <v>12</v>
      </c>
      <c r="Z368" s="99">
        <f>IF(L368&lt;'Power Curve'!$P$28,'Power Curve'!$Q$28,IF(L368&gt;'Power Curve'!$P$29,'Power Curve'!$Q$29,INDEX(ReferenceTurbulence,Y368)+(L368-INDEX(ReferenceTurbulenceWindSpeed,Y368))*(INDEX(ReferenceTurbulence,Y368+1)-INDEX(ReferenceTurbulence,Y368))/(INDEX(ReferenceTurbulenceWindSpeed,Y368+1)-INDEX(ReferenceTurbulenceWindSpeed,Y368))))</f>
        <v>0.12016385906822218</v>
      </c>
      <c r="AA368" s="100">
        <f t="shared" si="108"/>
        <v>1.508203931260989</v>
      </c>
      <c r="AB368" s="29">
        <f t="shared" si="109"/>
        <v>1.0104382036278576</v>
      </c>
      <c r="AD368" s="29">
        <f>'Zero Turbulence Curve'!F367</f>
        <v>36.500000000000249</v>
      </c>
      <c r="AE368" s="29">
        <f>'Zero Turbulence Curve'!G367</f>
        <v>1989.4717126307078</v>
      </c>
      <c r="AF368" s="39"/>
      <c r="AG368" s="40">
        <f t="array" ref="AG368">SUM(_xlfn.NORM.DIST($AD$3:$AD$1003,$F368,$AA368,FALSE)*WindSpeedStep)</f>
        <v>1.0000000000000033</v>
      </c>
      <c r="AH368" s="40">
        <f t="array" ref="AH368">SUM(_xlfn.NORM.DIST($AD$3:$AD$1003,$F368,$AB368,FALSE)*WindSpeedStep)</f>
        <v>1.0000000000000042</v>
      </c>
      <c r="AJ368" s="47">
        <f t="shared" si="103"/>
        <v>13</v>
      </c>
      <c r="AK368" s="83" t="b">
        <f>COUNTIF('Power Curve'!$D$2:$D$31,AJ368)&gt;0</f>
        <v>1</v>
      </c>
      <c r="AL368" s="83" t="b">
        <f t="shared" si="104"/>
        <v>0</v>
      </c>
      <c r="AM368" s="83" t="b">
        <f t="shared" si="110"/>
        <v>1</v>
      </c>
      <c r="AN368" s="47" t="str">
        <f t="shared" si="105"/>
        <v>Outer</v>
      </c>
      <c r="AO368" s="48" t="str">
        <f t="shared" si="106"/>
        <v>1.2-1.3</v>
      </c>
      <c r="AP368" s="49" t="str">
        <f t="shared" si="111"/>
        <v>2-3</v>
      </c>
      <c r="AQ368" s="49" t="str">
        <f t="shared" si="112"/>
        <v>Dec</v>
      </c>
      <c r="AR368" s="48" t="str">
        <f t="shared" si="113"/>
        <v>195-205</v>
      </c>
      <c r="AS368" s="49" t="str">
        <f t="shared" si="107"/>
        <v>HWS-LTI</v>
      </c>
    </row>
    <row r="369" spans="5:45" x14ac:dyDescent="0.3">
      <c r="E369" s="15">
        <v>40902.118055555555</v>
      </c>
      <c r="F369" s="21">
        <v>11.52</v>
      </c>
      <c r="G369" s="21">
        <v>1693.2999420165991</v>
      </c>
      <c r="H369" s="42">
        <v>1.1925635889442978</v>
      </c>
      <c r="I369" s="35">
        <v>210</v>
      </c>
      <c r="J369" s="43">
        <v>0.1310763888888889</v>
      </c>
      <c r="K369" s="44">
        <v>0.46883969132314912</v>
      </c>
      <c r="L369" s="26">
        <f t="shared" si="95"/>
        <v>11.417410905775888</v>
      </c>
      <c r="M369" s="26">
        <f t="shared" si="96"/>
        <v>1.1226476365329532</v>
      </c>
      <c r="N369" s="96">
        <f t="shared" si="97"/>
        <v>12</v>
      </c>
      <c r="O369" s="26">
        <f t="shared" si="98"/>
        <v>0.42100859729540058</v>
      </c>
      <c r="P369" s="3">
        <f>IF(L369&gt;'Power Curve'!$C$37,0,INDEX(Ci,$N369,1)*POWER(1-O369,3)+INDEX(Ci,$N369,2)*3*O369*POWER(1-O369,2)+INDEX(Ci,$N369,3)*3*POWER(O369,2)*(1-O369)+INDEX(Ci,$N369,4)*POWER(O369,3))</f>
        <v>1849.6724800495736</v>
      </c>
      <c r="Q369" s="3">
        <f>MAX(0,MIN(P369-V369+W369,'Power Curve'!$C$39))</f>
        <v>1830.6551468327407</v>
      </c>
      <c r="R369" s="3">
        <f t="shared" si="99"/>
        <v>1693.2999420165991</v>
      </c>
      <c r="S369" s="3">
        <f t="shared" si="100"/>
        <v>137.35520481614162</v>
      </c>
      <c r="T369" s="3">
        <f t="shared" si="101"/>
        <v>137.35520481614162</v>
      </c>
      <c r="V369" s="37">
        <f t="array" ref="V369">SUM(_xlfn.NORM.DIST($AD$3:$AD$1003,$L369,$AA369,FALSE)*WindSpeedStep*$AE$3:$AE$1003)/AG369</f>
        <v>1829.5636793304575</v>
      </c>
      <c r="W369" s="37">
        <f t="array" ref="W369">SUM(_xlfn.NORM.DIST($AD$3:$AD$1003,$L369,$AB369,FALSE)*WindSpeedStep*$AE$3:$AE$1003)/AH369</f>
        <v>1810.5463461136246</v>
      </c>
      <c r="Y369" s="1">
        <f t="shared" si="102"/>
        <v>11</v>
      </c>
      <c r="Z369" s="99">
        <f>IF(L369&lt;'Power Curve'!$P$28,'Power Curve'!$Q$28,IF(L369&gt;'Power Curve'!$P$29,'Power Curve'!$Q$29,INDEX(ReferenceTurbulence,Y369)+(L369-INDEX(ReferenceTurbulenceWindSpeed,Y369))*(INDEX(ReferenceTurbulence,Y369+1)-INDEX(ReferenceTurbulence,Y369))/(INDEX(ReferenceTurbulenceWindSpeed,Y369+1)-INDEX(ReferenceTurbulenceWindSpeed,Y369))))</f>
        <v>0.11924107216056126</v>
      </c>
      <c r="AA369" s="100">
        <f t="shared" si="108"/>
        <v>1.3614243177024019</v>
      </c>
      <c r="AB369" s="29">
        <f t="shared" si="109"/>
        <v>1.4965529919897216</v>
      </c>
      <c r="AD369" s="29">
        <f>'Zero Turbulence Curve'!F368</f>
        <v>36.60000000000025</v>
      </c>
      <c r="AE369" s="29">
        <f>'Zero Turbulence Curve'!G368</f>
        <v>1989.4717126307078</v>
      </c>
      <c r="AF369" s="39"/>
      <c r="AG369" s="40">
        <f t="array" ref="AG369">SUM(_xlfn.NORM.DIST($AD$3:$AD$1003,$F369,$AA369,FALSE)*WindSpeedStep)</f>
        <v>1.0000000000000038</v>
      </c>
      <c r="AH369" s="40">
        <f t="array" ref="AH369">SUM(_xlfn.NORM.DIST($AD$3:$AD$1003,$F369,$AB369,FALSE)*WindSpeedStep)</f>
        <v>0.99999999999999867</v>
      </c>
      <c r="AJ369" s="47">
        <f t="shared" si="103"/>
        <v>11</v>
      </c>
      <c r="AK369" s="83" t="b">
        <f>COUNTIF('Power Curve'!$D$2:$D$31,AJ369)&gt;0</f>
        <v>1</v>
      </c>
      <c r="AL369" s="83" t="b">
        <f t="shared" si="104"/>
        <v>0</v>
      </c>
      <c r="AM369" s="83" t="b">
        <f t="shared" si="110"/>
        <v>1</v>
      </c>
      <c r="AN369" s="47" t="str">
        <f t="shared" si="105"/>
        <v>Outer</v>
      </c>
      <c r="AO369" s="48" t="str">
        <f t="shared" si="106"/>
        <v>1.1-1.2</v>
      </c>
      <c r="AP369" s="49" t="str">
        <f t="shared" si="111"/>
        <v>2-3</v>
      </c>
      <c r="AQ369" s="49" t="str">
        <f t="shared" si="112"/>
        <v>Dec</v>
      </c>
      <c r="AR369" s="48" t="str">
        <f t="shared" si="113"/>
        <v>205-215</v>
      </c>
      <c r="AS369" s="49" t="str">
        <f t="shared" si="107"/>
        <v>Inner-TI</v>
      </c>
    </row>
    <row r="370" spans="5:45" x14ac:dyDescent="0.3">
      <c r="E370" s="15">
        <v>40902.125</v>
      </c>
      <c r="F370" s="21">
        <v>13.35</v>
      </c>
      <c r="G370" s="21">
        <v>1902.7000427246139</v>
      </c>
      <c r="H370" s="42">
        <v>1.19146494402061</v>
      </c>
      <c r="I370" s="35">
        <v>209.2</v>
      </c>
      <c r="J370" s="43">
        <v>0.11086142322097378</v>
      </c>
      <c r="K370" s="44">
        <v>0.64249962298712082</v>
      </c>
      <c r="L370" s="26">
        <f t="shared" si="95"/>
        <v>13.22704991356389</v>
      </c>
      <c r="M370" s="26">
        <f t="shared" si="96"/>
        <v>1.4023331787021887</v>
      </c>
      <c r="N370" s="96">
        <f t="shared" si="97"/>
        <v>14</v>
      </c>
      <c r="O370" s="26">
        <f t="shared" si="98"/>
        <v>0.24608627121188642</v>
      </c>
      <c r="P370" s="3">
        <f>IF(L370&gt;'Power Curve'!$C$37,0,INDEX(Ci,$N370,1)*POWER(1-O370,3)+INDEX(Ci,$N370,2)*3*O370*POWER(1-O370,2)+INDEX(Ci,$N370,3)*3*POWER(O370,2)*(1-O370)+INDEX(Ci,$N370,4)*POWER(O370,3))</f>
        <v>1959.9395784996536</v>
      </c>
      <c r="Q370" s="3">
        <f>MAX(0,MIN(P370-V370+W370,'Power Curve'!$C$39))</f>
        <v>1967.6462606302159</v>
      </c>
      <c r="R370" s="3">
        <f t="shared" si="99"/>
        <v>1902.7000427246139</v>
      </c>
      <c r="S370" s="3">
        <f t="shared" si="100"/>
        <v>64.946217905601998</v>
      </c>
      <c r="T370" s="3">
        <f t="shared" si="101"/>
        <v>64.946217905601998</v>
      </c>
      <c r="V370" s="37">
        <f t="array" ref="V370">SUM(_xlfn.NORM.DIST($AD$3:$AD$1003,$L370,$AA370,FALSE)*WindSpeedStep*$AE$3:$AE$1003)/AG370</f>
        <v>1952.0761157545387</v>
      </c>
      <c r="W370" s="37">
        <f t="array" ref="W370">SUM(_xlfn.NORM.DIST($AD$3:$AD$1003,$L370,$AB370,FALSE)*WindSpeedStep*$AE$3:$AE$1003)/AH370</f>
        <v>1959.782797885101</v>
      </c>
      <c r="Y370" s="1">
        <f t="shared" si="102"/>
        <v>13</v>
      </c>
      <c r="Z370" s="99">
        <f>IF(L370&lt;'Power Curve'!$P$28,'Power Curve'!$Q$28,IF(L370&gt;'Power Curve'!$P$29,'Power Curve'!$Q$29,INDEX(ReferenceTurbulence,Y370)+(L370-INDEX(ReferenceTurbulenceWindSpeed,Y370))*(INDEX(ReferenceTurbulence,Y370+1)-INDEX(ReferenceTurbulence,Y370))/(INDEX(ReferenceTurbulenceWindSpeed,Y370+1)-INDEX(ReferenceTurbulenceWindSpeed,Y370))))</f>
        <v>0.12151086894836705</v>
      </c>
      <c r="AA370" s="100">
        <f t="shared" si="108"/>
        <v>1.6072303286205716</v>
      </c>
      <c r="AB370" s="29">
        <f t="shared" si="109"/>
        <v>1.4663695784325512</v>
      </c>
      <c r="AD370" s="29">
        <f>'Zero Turbulence Curve'!F369</f>
        <v>36.700000000000252</v>
      </c>
      <c r="AE370" s="29">
        <f>'Zero Turbulence Curve'!G369</f>
        <v>1989.4717126307078</v>
      </c>
      <c r="AF370" s="39"/>
      <c r="AG370" s="40">
        <f t="array" ref="AG370">SUM(_xlfn.NORM.DIST($AD$3:$AD$1003,$F370,$AA370,FALSE)*WindSpeedStep)</f>
        <v>1.0000000000000018</v>
      </c>
      <c r="AH370" s="40">
        <f t="array" ref="AH370">SUM(_xlfn.NORM.DIST($AD$3:$AD$1003,$F370,$AB370,FALSE)*WindSpeedStep)</f>
        <v>1.0000000000000031</v>
      </c>
      <c r="AJ370" s="47">
        <f t="shared" si="103"/>
        <v>13</v>
      </c>
      <c r="AK370" s="83" t="b">
        <f>COUNTIF('Power Curve'!$D$2:$D$31,AJ370)&gt;0</f>
        <v>1</v>
      </c>
      <c r="AL370" s="83" t="b">
        <f t="shared" si="104"/>
        <v>0</v>
      </c>
      <c r="AM370" s="83" t="b">
        <f t="shared" si="110"/>
        <v>1</v>
      </c>
      <c r="AN370" s="47" t="str">
        <f t="shared" si="105"/>
        <v>Outer</v>
      </c>
      <c r="AO370" s="48" t="str">
        <f t="shared" si="106"/>
        <v>1.4-1.5</v>
      </c>
      <c r="AP370" s="49" t="str">
        <f t="shared" si="111"/>
        <v>3-4</v>
      </c>
      <c r="AQ370" s="49" t="str">
        <f t="shared" si="112"/>
        <v>Dec</v>
      </c>
      <c r="AR370" s="48" t="str">
        <f t="shared" si="113"/>
        <v>205-215</v>
      </c>
      <c r="AS370" s="49" t="str">
        <f t="shared" si="107"/>
        <v>Inner-TI</v>
      </c>
    </row>
    <row r="371" spans="5:45" x14ac:dyDescent="0.3">
      <c r="E371" s="15">
        <v>40902.229166666664</v>
      </c>
      <c r="F371" s="21">
        <v>11.67</v>
      </c>
      <c r="G371" s="21">
        <v>1952.3399810790991</v>
      </c>
      <c r="H371" s="42">
        <v>1.1818026805691297</v>
      </c>
      <c r="I371" s="35">
        <v>204.7</v>
      </c>
      <c r="J371" s="43">
        <v>9.2544987146529575E-2</v>
      </c>
      <c r="K371" s="44">
        <v>0.46350282065978987</v>
      </c>
      <c r="L371" s="26">
        <f t="shared" si="95"/>
        <v>11.531181732557352</v>
      </c>
      <c r="M371" s="26">
        <f t="shared" si="96"/>
        <v>1.1402312845613578</v>
      </c>
      <c r="N371" s="96">
        <f t="shared" si="97"/>
        <v>12</v>
      </c>
      <c r="O371" s="26">
        <f t="shared" si="98"/>
        <v>0.53059315578501842</v>
      </c>
      <c r="P371" s="3">
        <f>IF(L371&gt;'Power Curve'!$C$37,0,INDEX(Ci,$N371,1)*POWER(1-O371,3)+INDEX(Ci,$N371,2)*3*O371*POWER(1-O371,2)+INDEX(Ci,$N371,3)*3*POWER(O371,2)*(1-O371)+INDEX(Ci,$N371,4)*POWER(O371,3))</f>
        <v>1866.5060294052621</v>
      </c>
      <c r="Q371" s="3">
        <f>MAX(0,MIN(P371-V371+W371,'Power Curve'!$C$39))</f>
        <v>1907.8036193715034</v>
      </c>
      <c r="R371" s="3">
        <f t="shared" si="99"/>
        <v>1952.3399810790991</v>
      </c>
      <c r="S371" s="3">
        <f t="shared" si="100"/>
        <v>-44.536361707595688</v>
      </c>
      <c r="T371" s="3">
        <f t="shared" si="101"/>
        <v>44.536361707595688</v>
      </c>
      <c r="V371" s="37">
        <f t="array" ref="V371">SUM(_xlfn.NORM.DIST($AD$3:$AD$1003,$L371,$AA371,FALSE)*WindSpeedStep*$AE$3:$AE$1003)/AG371</f>
        <v>1844.2485497826665</v>
      </c>
      <c r="W371" s="37">
        <f t="array" ref="W371">SUM(_xlfn.NORM.DIST($AD$3:$AD$1003,$L371,$AB371,FALSE)*WindSpeedStep*$AE$3:$AE$1003)/AH371</f>
        <v>1885.5461397489078</v>
      </c>
      <c r="Y371" s="1">
        <f t="shared" si="102"/>
        <v>11</v>
      </c>
      <c r="Z371" s="99">
        <f>IF(L371&lt;'Power Curve'!$P$28,'Power Curve'!$Q$28,IF(L371&gt;'Power Curve'!$P$29,'Power Curve'!$Q$29,INDEX(ReferenceTurbulence,Y371)+(L371-INDEX(ReferenceTurbulenceWindSpeed,Y371))*(INDEX(ReferenceTurbulence,Y371+1)-INDEX(ReferenceTurbulence,Y371))/(INDEX(ReferenceTurbulenceWindSpeed,Y371+1)-INDEX(ReferenceTurbulenceWindSpeed,Y371))))</f>
        <v>0.11904491956833507</v>
      </c>
      <c r="AA371" s="100">
        <f t="shared" si="108"/>
        <v>1.3727286018801446</v>
      </c>
      <c r="AB371" s="29">
        <f t="shared" si="109"/>
        <v>1.0671530652238168</v>
      </c>
      <c r="AD371" s="29">
        <f>'Zero Turbulence Curve'!F370</f>
        <v>36.800000000000253</v>
      </c>
      <c r="AE371" s="29">
        <f>'Zero Turbulence Curve'!G370</f>
        <v>1989.4717126307078</v>
      </c>
      <c r="AF371" s="39"/>
      <c r="AG371" s="40">
        <f t="array" ref="AG371">SUM(_xlfn.NORM.DIST($AD$3:$AD$1003,$F371,$AA371,FALSE)*WindSpeedStep)</f>
        <v>1.0000000000000036</v>
      </c>
      <c r="AH371" s="40">
        <f t="array" ref="AH371">SUM(_xlfn.NORM.DIST($AD$3:$AD$1003,$F371,$AB371,FALSE)*WindSpeedStep)</f>
        <v>1.0000000000000038</v>
      </c>
      <c r="AJ371" s="47">
        <f t="shared" si="103"/>
        <v>12</v>
      </c>
      <c r="AK371" s="83" t="b">
        <f>COUNTIF('Power Curve'!$D$2:$D$31,AJ371)&gt;0</f>
        <v>1</v>
      </c>
      <c r="AL371" s="83" t="b">
        <f t="shared" si="104"/>
        <v>0</v>
      </c>
      <c r="AM371" s="83" t="b">
        <f t="shared" si="110"/>
        <v>1</v>
      </c>
      <c r="AN371" s="47" t="str">
        <f t="shared" si="105"/>
        <v>Outer</v>
      </c>
      <c r="AO371" s="48" t="str">
        <f t="shared" si="106"/>
        <v>1.1-1.2</v>
      </c>
      <c r="AP371" s="49" t="str">
        <f t="shared" si="111"/>
        <v>5-6</v>
      </c>
      <c r="AQ371" s="49" t="str">
        <f t="shared" si="112"/>
        <v>Dec</v>
      </c>
      <c r="AR371" s="48" t="str">
        <f t="shared" si="113"/>
        <v>195-205</v>
      </c>
      <c r="AS371" s="49" t="str">
        <f t="shared" si="107"/>
        <v>HWS-LTI</v>
      </c>
    </row>
    <row r="372" spans="5:45" x14ac:dyDescent="0.3">
      <c r="E372" s="15">
        <v>40902.236111111109</v>
      </c>
      <c r="F372" s="21">
        <v>11.03</v>
      </c>
      <c r="G372" s="21">
        <v>1869.2800445556641</v>
      </c>
      <c r="H372" s="42">
        <v>1.1814352780605297</v>
      </c>
      <c r="I372" s="35">
        <v>203.8</v>
      </c>
      <c r="J372" s="43">
        <v>8.8848594741613787E-2</v>
      </c>
      <c r="K372" s="44">
        <v>0.41768232707298536</v>
      </c>
      <c r="L372" s="26">
        <f t="shared" si="95"/>
        <v>10.897665196768294</v>
      </c>
      <c r="M372" s="26">
        <f t="shared" si="96"/>
        <v>1.0423192617641042</v>
      </c>
      <c r="N372" s="96">
        <f t="shared" si="97"/>
        <v>11</v>
      </c>
      <c r="O372" s="26">
        <f t="shared" si="98"/>
        <v>0.91978376621599023</v>
      </c>
      <c r="P372" s="3">
        <f>IF(L372&gt;'Power Curve'!$C$37,0,INDEX(Ci,$N372,1)*POWER(1-O372,3)+INDEX(Ci,$N372,2)*3*O372*POWER(1-O372,2)+INDEX(Ci,$N372,3)*3*POWER(O372,2)*(1-O372)+INDEX(Ci,$N372,4)*POWER(O372,3))</f>
        <v>1760.868089395457</v>
      </c>
      <c r="Q372" s="3">
        <f>MAX(0,MIN(P372-V372+W372,'Power Curve'!$C$39))</f>
        <v>1810.9683963275727</v>
      </c>
      <c r="R372" s="3">
        <f t="shared" si="99"/>
        <v>1869.2800445556641</v>
      </c>
      <c r="S372" s="3">
        <f t="shared" si="100"/>
        <v>-58.311648228091371</v>
      </c>
      <c r="T372" s="3">
        <f t="shared" si="101"/>
        <v>58.311648228091371</v>
      </c>
      <c r="V372" s="37">
        <f t="array" ref="V372">SUM(_xlfn.NORM.DIST($AD$3:$AD$1003,$L372,$AA372,FALSE)*WindSpeedStep*$AE$3:$AE$1003)/AG372</f>
        <v>1745.8248117025023</v>
      </c>
      <c r="W372" s="37">
        <f t="array" ref="W372">SUM(_xlfn.NORM.DIST($AD$3:$AD$1003,$L372,$AB372,FALSE)*WindSpeedStep*$AE$3:$AE$1003)/AH372</f>
        <v>1795.925118634618</v>
      </c>
      <c r="Y372" s="1">
        <f t="shared" si="102"/>
        <v>10</v>
      </c>
      <c r="Z372" s="99">
        <f>IF(L372&lt;'Power Curve'!$P$28,'Power Curve'!$Q$28,IF(L372&gt;'Power Curve'!$P$29,'Power Curve'!$Q$29,INDEX(ReferenceTurbulence,Y372)+(L372-INDEX(ReferenceTurbulenceWindSpeed,Y372))*(INDEX(ReferenceTurbulence,Y372+1)-INDEX(ReferenceTurbulence,Y372))/(INDEX(ReferenceTurbulenceWindSpeed,Y372+1)-INDEX(ReferenceTurbulenceWindSpeed,Y372))))</f>
        <v>0.11999677022670519</v>
      </c>
      <c r="AA372" s="100">
        <f t="shared" si="108"/>
        <v>1.3076846266241668</v>
      </c>
      <c r="AB372" s="29">
        <f t="shared" si="109"/>
        <v>0.96824223869745507</v>
      </c>
      <c r="AD372" s="29">
        <f>'Zero Turbulence Curve'!F371</f>
        <v>36.900000000000254</v>
      </c>
      <c r="AE372" s="29">
        <f>'Zero Turbulence Curve'!G371</f>
        <v>1989.4717126307078</v>
      </c>
      <c r="AF372" s="39"/>
      <c r="AG372" s="40">
        <f t="array" ref="AG372">SUM(_xlfn.NORM.DIST($AD$3:$AD$1003,$F372,$AA372,FALSE)*WindSpeedStep)</f>
        <v>1.0000000000000036</v>
      </c>
      <c r="AH372" s="40">
        <f t="array" ref="AH372">SUM(_xlfn.NORM.DIST($AD$3:$AD$1003,$F372,$AB372,FALSE)*WindSpeedStep)</f>
        <v>1.0000000000000033</v>
      </c>
      <c r="AJ372" s="47">
        <f t="shared" si="103"/>
        <v>11</v>
      </c>
      <c r="AK372" s="83" t="b">
        <f>COUNTIF('Power Curve'!$D$2:$D$31,AJ372)&gt;0</f>
        <v>1</v>
      </c>
      <c r="AL372" s="83" t="b">
        <f t="shared" si="104"/>
        <v>0</v>
      </c>
      <c r="AM372" s="83" t="b">
        <f t="shared" si="110"/>
        <v>1</v>
      </c>
      <c r="AN372" s="47" t="str">
        <f t="shared" si="105"/>
        <v>Outer</v>
      </c>
      <c r="AO372" s="48" t="str">
        <f t="shared" si="106"/>
        <v>1.0-1.1</v>
      </c>
      <c r="AP372" s="49" t="str">
        <f t="shared" si="111"/>
        <v>5-6</v>
      </c>
      <c r="AQ372" s="49" t="str">
        <f t="shared" si="112"/>
        <v>Dec</v>
      </c>
      <c r="AR372" s="48" t="str">
        <f t="shared" si="113"/>
        <v>195-205</v>
      </c>
      <c r="AS372" s="49" t="str">
        <f t="shared" si="107"/>
        <v>HWS-LTI</v>
      </c>
    </row>
    <row r="373" spans="5:45" x14ac:dyDescent="0.3">
      <c r="E373" s="15">
        <v>40902.243055555555</v>
      </c>
      <c r="F373" s="21">
        <v>13.38</v>
      </c>
      <c r="G373" s="21">
        <v>1988.6799468994141</v>
      </c>
      <c r="H373" s="42">
        <v>1.1813036370541714</v>
      </c>
      <c r="I373" s="35">
        <v>203.9</v>
      </c>
      <c r="J373" s="43">
        <v>7.9970104633781763E-2</v>
      </c>
      <c r="K373" s="44">
        <v>0.54144946790073945</v>
      </c>
      <c r="L373" s="26">
        <f t="shared" si="95"/>
        <v>13.218979555231501</v>
      </c>
      <c r="M373" s="26">
        <f t="shared" si="96"/>
        <v>1.4010858788064744</v>
      </c>
      <c r="N373" s="96">
        <f t="shared" si="97"/>
        <v>14</v>
      </c>
      <c r="O373" s="26">
        <f t="shared" si="98"/>
        <v>0.2377124990120793</v>
      </c>
      <c r="P373" s="3">
        <f>IF(L373&gt;'Power Curve'!$C$37,0,INDEX(Ci,$N373,1)*POWER(1-O373,3)+INDEX(Ci,$N373,2)*3*O373*POWER(1-O373,2)+INDEX(Ci,$N373,3)*3*POWER(O373,2)*(1-O373)+INDEX(Ci,$N373,4)*POWER(O373,3))</f>
        <v>1959.7101038315009</v>
      </c>
      <c r="Q373" s="3">
        <f>MAX(0,MIN(P373-V373+W373,'Power Curve'!$C$39))</f>
        <v>1981.5898427578836</v>
      </c>
      <c r="R373" s="3">
        <f t="shared" si="99"/>
        <v>1988.6799468994141</v>
      </c>
      <c r="S373" s="3">
        <f t="shared" si="100"/>
        <v>-7.0901041415304462</v>
      </c>
      <c r="T373" s="3">
        <f t="shared" si="101"/>
        <v>7.0901041415304462</v>
      </c>
      <c r="V373" s="37">
        <f t="array" ref="V373">SUM(_xlfn.NORM.DIST($AD$3:$AD$1003,$L373,$AA373,FALSE)*WindSpeedStep*$AE$3:$AE$1003)/AG373</f>
        <v>1951.8368592432885</v>
      </c>
      <c r="W373" s="37">
        <f t="array" ref="W373">SUM(_xlfn.NORM.DIST($AD$3:$AD$1003,$L373,$AB373,FALSE)*WindSpeedStep*$AE$3:$AE$1003)/AH373</f>
        <v>1973.7165981696712</v>
      </c>
      <c r="Y373" s="1">
        <f t="shared" si="102"/>
        <v>13</v>
      </c>
      <c r="Z373" s="99">
        <f>IF(L373&lt;'Power Curve'!$P$28,'Power Curve'!$Q$28,IF(L373&gt;'Power Curve'!$P$29,'Power Curve'!$Q$29,INDEX(ReferenceTurbulence,Y373)+(L373-INDEX(ReferenceTurbulenceWindSpeed,Y373))*(INDEX(ReferenceTurbulence,Y373+1)-INDEX(ReferenceTurbulence,Y373))/(INDEX(ReferenceTurbulenceWindSpeed,Y373+1)-INDEX(ReferenceTurbulenceWindSpeed,Y373))))</f>
        <v>0.12151992865164757</v>
      </c>
      <c r="AA373" s="100">
        <f t="shared" si="108"/>
        <v>1.6063694523993199</v>
      </c>
      <c r="AB373" s="29">
        <f t="shared" si="109"/>
        <v>1.057123178183685</v>
      </c>
      <c r="AD373" s="29">
        <f>'Zero Turbulence Curve'!F372</f>
        <v>37.000000000000256</v>
      </c>
      <c r="AE373" s="29">
        <f>'Zero Turbulence Curve'!G372</f>
        <v>1989.4717126307078</v>
      </c>
      <c r="AF373" s="39"/>
      <c r="AG373" s="40">
        <f t="array" ref="AG373">SUM(_xlfn.NORM.DIST($AD$3:$AD$1003,$F373,$AA373,FALSE)*WindSpeedStep)</f>
        <v>1.0000000000000029</v>
      </c>
      <c r="AH373" s="40">
        <f t="array" ref="AH373">SUM(_xlfn.NORM.DIST($AD$3:$AD$1003,$F373,$AB373,FALSE)*WindSpeedStep)</f>
        <v>1.0000000000000038</v>
      </c>
      <c r="AJ373" s="47">
        <f t="shared" si="103"/>
        <v>13</v>
      </c>
      <c r="AK373" s="83" t="b">
        <f>COUNTIF('Power Curve'!$D$2:$D$31,AJ373)&gt;0</f>
        <v>1</v>
      </c>
      <c r="AL373" s="83" t="b">
        <f t="shared" si="104"/>
        <v>0</v>
      </c>
      <c r="AM373" s="83" t="b">
        <f t="shared" si="110"/>
        <v>1</v>
      </c>
      <c r="AN373" s="47" t="str">
        <f t="shared" si="105"/>
        <v>Outer</v>
      </c>
      <c r="AO373" s="48" t="str">
        <f t="shared" si="106"/>
        <v>1.4-1.5</v>
      </c>
      <c r="AP373" s="49" t="str">
        <f t="shared" si="111"/>
        <v>5-6</v>
      </c>
      <c r="AQ373" s="49" t="str">
        <f t="shared" si="112"/>
        <v>Dec</v>
      </c>
      <c r="AR373" s="48" t="str">
        <f t="shared" si="113"/>
        <v>195-205</v>
      </c>
      <c r="AS373" s="49" t="str">
        <f t="shared" si="107"/>
        <v>HWS-LTI</v>
      </c>
    </row>
    <row r="374" spans="5:45" x14ac:dyDescent="0.3">
      <c r="E374" s="15">
        <v>40902.25</v>
      </c>
      <c r="F374" s="21">
        <v>13.77</v>
      </c>
      <c r="G374" s="21">
        <v>1993.059997558596</v>
      </c>
      <c r="H374" s="42">
        <v>1.1818742933892759</v>
      </c>
      <c r="I374" s="35">
        <v>203.2</v>
      </c>
      <c r="J374" s="43">
        <v>6.7538126361655779E-2</v>
      </c>
      <c r="K374" s="44">
        <v>0.51063657793157646</v>
      </c>
      <c r="L374" s="26">
        <f t="shared" si="95"/>
        <v>13.606476404353176</v>
      </c>
      <c r="M374" s="26">
        <f t="shared" si="96"/>
        <v>1.4609747659652124</v>
      </c>
      <c r="N374" s="96">
        <f t="shared" si="97"/>
        <v>14</v>
      </c>
      <c r="O374" s="26">
        <f t="shared" si="98"/>
        <v>0.63977771210989387</v>
      </c>
      <c r="P374" s="3">
        <f>IF(L374&gt;'Power Curve'!$C$37,0,INDEX(Ci,$N374,1)*POWER(1-O374,3)+INDEX(Ci,$N374,2)*3*O374*POWER(1-O374,2)+INDEX(Ci,$N374,3)*3*POWER(O374,2)*(1-O374)+INDEX(Ci,$N374,4)*POWER(O374,3))</f>
        <v>1969.6979168773817</v>
      </c>
      <c r="Q374" s="3">
        <f>MAX(0,MIN(P374-V374+W374,'Power Curve'!$C$39))</f>
        <v>1986.4359602735351</v>
      </c>
      <c r="R374" s="3">
        <f t="shared" si="99"/>
        <v>1993.059997558596</v>
      </c>
      <c r="S374" s="3">
        <f t="shared" si="100"/>
        <v>-6.6240372850609219</v>
      </c>
      <c r="T374" s="3">
        <f t="shared" si="101"/>
        <v>6.6240372850609219</v>
      </c>
      <c r="V374" s="37">
        <f t="array" ref="V374">SUM(_xlfn.NORM.DIST($AD$3:$AD$1003,$L374,$AA374,FALSE)*WindSpeedStep*$AE$3:$AE$1003)/AG374</f>
        <v>1961.5149124720231</v>
      </c>
      <c r="W374" s="37">
        <f t="array" ref="W374">SUM(_xlfn.NORM.DIST($AD$3:$AD$1003,$L374,$AB374,FALSE)*WindSpeedStep*$AE$3:$AE$1003)/AH374</f>
        <v>1978.2529558681765</v>
      </c>
      <c r="Y374" s="1">
        <f t="shared" si="102"/>
        <v>13</v>
      </c>
      <c r="Z374" s="99">
        <f>IF(L374&lt;'Power Curve'!$P$28,'Power Curve'!$Q$28,IF(L374&gt;'Power Curve'!$P$29,'Power Curve'!$Q$29,INDEX(ReferenceTurbulence,Y374)+(L374-INDEX(ReferenceTurbulenceWindSpeed,Y374))*(INDEX(ReferenceTurbulence,Y374+1)-INDEX(ReferenceTurbulence,Y374))/(INDEX(ReferenceTurbulenceWindSpeed,Y374+1)-INDEX(ReferenceTurbulenceWindSpeed,Y374))))</f>
        <v>0.12108492857722848</v>
      </c>
      <c r="AA374" s="100">
        <f t="shared" si="108"/>
        <v>1.6475392236088489</v>
      </c>
      <c r="AB374" s="29">
        <f t="shared" si="109"/>
        <v>0.91895592273409255</v>
      </c>
      <c r="AD374" s="29">
        <f>'Zero Turbulence Curve'!F373</f>
        <v>37.100000000000257</v>
      </c>
      <c r="AE374" s="29">
        <f>'Zero Turbulence Curve'!G373</f>
        <v>1989.4717126307078</v>
      </c>
      <c r="AF374" s="39"/>
      <c r="AG374" s="40">
        <f t="array" ref="AG374">SUM(_xlfn.NORM.DIST($AD$3:$AD$1003,$F374,$AA374,FALSE)*WindSpeedStep)</f>
        <v>1.000000000000002</v>
      </c>
      <c r="AH374" s="40">
        <f t="array" ref="AH374">SUM(_xlfn.NORM.DIST($AD$3:$AD$1003,$F374,$AB374,FALSE)*WindSpeedStep)</f>
        <v>1.0000000000000036</v>
      </c>
      <c r="AJ374" s="47">
        <f t="shared" si="103"/>
        <v>14</v>
      </c>
      <c r="AK374" s="83" t="b">
        <f>COUNTIF('Power Curve'!$D$2:$D$31,AJ374)&gt;0</f>
        <v>1</v>
      </c>
      <c r="AL374" s="83" t="b">
        <f t="shared" si="104"/>
        <v>0</v>
      </c>
      <c r="AM374" s="83" t="b">
        <f t="shared" si="110"/>
        <v>1</v>
      </c>
      <c r="AN374" s="47" t="str">
        <f t="shared" si="105"/>
        <v>Outer</v>
      </c>
      <c r="AO374" s="48" t="str">
        <f t="shared" si="106"/>
        <v>1.4-1.5</v>
      </c>
      <c r="AP374" s="49" t="str">
        <f t="shared" si="111"/>
        <v>6-7</v>
      </c>
      <c r="AQ374" s="49" t="str">
        <f t="shared" si="112"/>
        <v>Dec</v>
      </c>
      <c r="AR374" s="48" t="str">
        <f t="shared" si="113"/>
        <v>195-205</v>
      </c>
      <c r="AS374" s="49" t="str">
        <f t="shared" si="107"/>
        <v>HWS-LTI</v>
      </c>
    </row>
    <row r="375" spans="5:45" x14ac:dyDescent="0.3">
      <c r="E375" s="15">
        <v>40902.256944444445</v>
      </c>
      <c r="F375" s="21">
        <v>14.98</v>
      </c>
      <c r="G375" s="21">
        <v>1984.389968872073</v>
      </c>
      <c r="H375" s="42">
        <v>1.179726228052</v>
      </c>
      <c r="I375" s="35">
        <v>206.2</v>
      </c>
      <c r="J375" s="43">
        <v>5.4739652870493989E-2</v>
      </c>
      <c r="K375" s="44">
        <v>0.66538210021498356</v>
      </c>
      <c r="L375" s="26">
        <f t="shared" si="95"/>
        <v>14.793134143403361</v>
      </c>
      <c r="M375" s="26">
        <f t="shared" si="96"/>
        <v>1.6443765448212366</v>
      </c>
      <c r="N375" s="96">
        <f t="shared" si="97"/>
        <v>15</v>
      </c>
      <c r="O375" s="26">
        <f t="shared" si="98"/>
        <v>0.80199594010758635</v>
      </c>
      <c r="P375" s="3">
        <f>IF(L375&gt;'Power Curve'!$C$37,0,INDEX(Ci,$N375,1)*POWER(1-O375,3)+INDEX(Ci,$N375,2)*3*O375*POWER(1-O375,2)+INDEX(Ci,$N375,3)*3*POWER(O375,2)*(1-O375)+INDEX(Ci,$N375,4)*POWER(O375,3))</f>
        <v>1978.3606195800753</v>
      </c>
      <c r="Q375" s="3">
        <f>MAX(0,MIN(P375-V375+W375,'Power Curve'!$C$39))</f>
        <v>1984.5580184864825</v>
      </c>
      <c r="R375" s="3">
        <f t="shared" si="99"/>
        <v>1984.389968872073</v>
      </c>
      <c r="S375" s="3">
        <f t="shared" si="100"/>
        <v>0.16804961440948318</v>
      </c>
      <c r="T375" s="3">
        <f t="shared" si="101"/>
        <v>0.16804961440948318</v>
      </c>
      <c r="V375" s="37">
        <f t="array" ref="V375">SUM(_xlfn.NORM.DIST($AD$3:$AD$1003,$L375,$AA375,FALSE)*WindSpeedStep*$AE$3:$AE$1003)/AG375</f>
        <v>1975.5169112925216</v>
      </c>
      <c r="W375" s="37">
        <f t="array" ref="W375">SUM(_xlfn.NORM.DIST($AD$3:$AD$1003,$L375,$AB375,FALSE)*WindSpeedStep*$AE$3:$AE$1003)/AH375</f>
        <v>1981.7143101989288</v>
      </c>
      <c r="Y375" s="1">
        <f t="shared" si="102"/>
        <v>14</v>
      </c>
      <c r="Z375" s="99">
        <f>IF(L375&lt;'Power Curve'!$P$28,'Power Curve'!$Q$28,IF(L375&gt;'Power Curve'!$P$29,'Power Curve'!$Q$29,INDEX(ReferenceTurbulence,Y375)+(L375-INDEX(ReferenceTurbulenceWindSpeed,Y375))*(INDEX(ReferenceTurbulence,Y375+1)-INDEX(ReferenceTurbulence,Y375))/(INDEX(ReferenceTurbulenceWindSpeed,Y375+1)-INDEX(ReferenceTurbulenceWindSpeed,Y375))))</f>
        <v>0.12276514010651565</v>
      </c>
      <c r="AA375" s="100">
        <f t="shared" si="108"/>
        <v>1.8160811857293939</v>
      </c>
      <c r="AB375" s="29">
        <f t="shared" si="109"/>
        <v>0.80977102787655242</v>
      </c>
      <c r="AD375" s="29">
        <f>'Zero Turbulence Curve'!F374</f>
        <v>37.200000000000259</v>
      </c>
      <c r="AE375" s="29">
        <f>'Zero Turbulence Curve'!G374</f>
        <v>1989.4717126307078</v>
      </c>
      <c r="AF375" s="39"/>
      <c r="AG375" s="40">
        <f t="array" ref="AG375">SUM(_xlfn.NORM.DIST($AD$3:$AD$1003,$F375,$AA375,FALSE)*WindSpeedStep)</f>
        <v>0.99999999999999922</v>
      </c>
      <c r="AH375" s="40">
        <f t="array" ref="AH375">SUM(_xlfn.NORM.DIST($AD$3:$AD$1003,$F375,$AB375,FALSE)*WindSpeedStep)</f>
        <v>1.0000000000000022</v>
      </c>
      <c r="AJ375" s="47">
        <f t="shared" si="103"/>
        <v>15</v>
      </c>
      <c r="AK375" s="83" t="b">
        <f>COUNTIF('Power Curve'!$D$2:$D$31,AJ375)&gt;0</f>
        <v>1</v>
      </c>
      <c r="AL375" s="83" t="b">
        <f t="shared" si="104"/>
        <v>0</v>
      </c>
      <c r="AM375" s="83" t="b">
        <f t="shared" si="110"/>
        <v>1</v>
      </c>
      <c r="AN375" s="47" t="str">
        <f t="shared" si="105"/>
        <v>Outer</v>
      </c>
      <c r="AO375" s="48" t="str">
        <f t="shared" si="106"/>
        <v>1.6-1.7</v>
      </c>
      <c r="AP375" s="49" t="str">
        <f t="shared" si="111"/>
        <v>6-7</v>
      </c>
      <c r="AQ375" s="49" t="str">
        <f t="shared" si="112"/>
        <v>Dec</v>
      </c>
      <c r="AR375" s="48" t="str">
        <f t="shared" si="113"/>
        <v>205-215</v>
      </c>
      <c r="AS375" s="49" t="str">
        <f t="shared" si="107"/>
        <v>HWS-LTI</v>
      </c>
    </row>
    <row r="376" spans="5:45" x14ac:dyDescent="0.3">
      <c r="E376" s="15">
        <v>40902.263888888891</v>
      </c>
      <c r="F376" s="21">
        <v>14.3</v>
      </c>
      <c r="G376" s="21">
        <v>1991.0599517822241</v>
      </c>
      <c r="H376" s="42">
        <v>1.179726228052</v>
      </c>
      <c r="I376" s="35">
        <v>204.3</v>
      </c>
      <c r="J376" s="43">
        <v>7.9020979020979015E-2</v>
      </c>
      <c r="K376" s="44">
        <v>0.59960774285485907</v>
      </c>
      <c r="L376" s="26">
        <f t="shared" si="95"/>
        <v>14.121616705652073</v>
      </c>
      <c r="M376" s="26">
        <f t="shared" si="96"/>
        <v>1.5405913601267835</v>
      </c>
      <c r="N376" s="96">
        <f t="shared" si="97"/>
        <v>15</v>
      </c>
      <c r="O376" s="26">
        <f t="shared" si="98"/>
        <v>0.16046865143308711</v>
      </c>
      <c r="P376" s="3">
        <f>IF(L376&gt;'Power Curve'!$C$37,0,INDEX(Ci,$N376,1)*POWER(1-O376,3)+INDEX(Ci,$N376,2)*3*O376*POWER(1-O376,2)+INDEX(Ci,$N376,3)*3*POWER(O376,2)*(1-O376)+INDEX(Ci,$N376,4)*POWER(O376,3))</f>
        <v>1975.8677344430034</v>
      </c>
      <c r="Q376" s="3">
        <f>MAX(0,MIN(P376-V376+W376,'Power Curve'!$C$39))</f>
        <v>1985.6139338763869</v>
      </c>
      <c r="R376" s="3">
        <f t="shared" si="99"/>
        <v>1991.0599517822241</v>
      </c>
      <c r="S376" s="3">
        <f t="shared" si="100"/>
        <v>-5.4460179058371523</v>
      </c>
      <c r="T376" s="3">
        <f t="shared" si="101"/>
        <v>5.4460179058371523</v>
      </c>
      <c r="V376" s="37">
        <f t="array" ref="V376">SUM(_xlfn.NORM.DIST($AD$3:$AD$1003,$L376,$AA376,FALSE)*WindSpeedStep*$AE$3:$AE$1003)/AG376</f>
        <v>1969.7074253492651</v>
      </c>
      <c r="W376" s="37">
        <f t="array" ref="W376">SUM(_xlfn.NORM.DIST($AD$3:$AD$1003,$L376,$AB376,FALSE)*WindSpeedStep*$AE$3:$AE$1003)/AH376</f>
        <v>1979.4536247826486</v>
      </c>
      <c r="Y376" s="1">
        <f t="shared" si="102"/>
        <v>14</v>
      </c>
      <c r="Z376" s="99">
        <f>IF(L376&lt;'Power Curve'!$P$28,'Power Curve'!$Q$28,IF(L376&gt;'Power Curve'!$P$29,'Power Curve'!$Q$29,INDEX(ReferenceTurbulence,Y376)+(L376-INDEX(ReferenceTurbulenceWindSpeed,Y376))*(INDEX(ReferenceTurbulence,Y376+1)-INDEX(ReferenceTurbulence,Y376))/(INDEX(ReferenceTurbulenceWindSpeed,Y376+1)-INDEX(ReferenceTurbulenceWindSpeed,Y376))))</f>
        <v>0.12110936647259815</v>
      </c>
      <c r="AA376" s="100">
        <f t="shared" si="108"/>
        <v>1.7102600527903811</v>
      </c>
      <c r="AB376" s="29">
        <f t="shared" si="109"/>
        <v>1.1159039774396393</v>
      </c>
      <c r="AD376" s="29">
        <f>'Zero Turbulence Curve'!F375</f>
        <v>37.30000000000026</v>
      </c>
      <c r="AE376" s="29">
        <f>'Zero Turbulence Curve'!G375</f>
        <v>1989.4717126307078</v>
      </c>
      <c r="AF376" s="39"/>
      <c r="AG376" s="40">
        <f t="array" ref="AG376">SUM(_xlfn.NORM.DIST($AD$3:$AD$1003,$F376,$AA376,FALSE)*WindSpeedStep)</f>
        <v>1.0000000000000004</v>
      </c>
      <c r="AH376" s="40">
        <f t="array" ref="AH376">SUM(_xlfn.NORM.DIST($AD$3:$AD$1003,$F376,$AB376,FALSE)*WindSpeedStep)</f>
        <v>1.0000000000000024</v>
      </c>
      <c r="AJ376" s="47">
        <f t="shared" si="103"/>
        <v>14</v>
      </c>
      <c r="AK376" s="83" t="b">
        <f>COUNTIF('Power Curve'!$D$2:$D$31,AJ376)&gt;0</f>
        <v>1</v>
      </c>
      <c r="AL376" s="83" t="b">
        <f t="shared" si="104"/>
        <v>0</v>
      </c>
      <c r="AM376" s="83" t="b">
        <f t="shared" si="110"/>
        <v>1</v>
      </c>
      <c r="AN376" s="47" t="str">
        <f t="shared" si="105"/>
        <v>Outer</v>
      </c>
      <c r="AO376" s="48" t="str">
        <f t="shared" si="106"/>
        <v>1.5-1.6</v>
      </c>
      <c r="AP376" s="49" t="str">
        <f t="shared" si="111"/>
        <v>6-7</v>
      </c>
      <c r="AQ376" s="49" t="str">
        <f t="shared" si="112"/>
        <v>Dec</v>
      </c>
      <c r="AR376" s="48" t="str">
        <f t="shared" si="113"/>
        <v>195-205</v>
      </c>
      <c r="AS376" s="49" t="str">
        <f t="shared" si="107"/>
        <v>HWS-LTI</v>
      </c>
    </row>
    <row r="377" spans="5:45" x14ac:dyDescent="0.3">
      <c r="E377" s="15">
        <v>40902.270833333336</v>
      </c>
      <c r="F377" s="21">
        <v>15.92</v>
      </c>
      <c r="G377" s="21">
        <v>1987.479934692383</v>
      </c>
      <c r="H377" s="42">
        <v>1.1775078173762135</v>
      </c>
      <c r="I377" s="35">
        <v>206.1</v>
      </c>
      <c r="J377" s="43">
        <v>3.5175879396984931E-2</v>
      </c>
      <c r="K377" s="44">
        <v>0.61758125043647905</v>
      </c>
      <c r="L377" s="26">
        <f t="shared" si="95"/>
        <v>15.711547648933351</v>
      </c>
      <c r="M377" s="26">
        <f t="shared" si="96"/>
        <v>1.7863203126800447</v>
      </c>
      <c r="N377" s="96">
        <f t="shared" si="97"/>
        <v>16</v>
      </c>
      <c r="O377" s="26">
        <f t="shared" si="98"/>
        <v>0.7129055240335066</v>
      </c>
      <c r="P377" s="3">
        <f>IF(L377&gt;'Power Curve'!$C$37,0,INDEX(Ci,$N377,1)*POWER(1-O377,3)+INDEX(Ci,$N377,2)*3*O377*POWER(1-O377,2)+INDEX(Ci,$N377,3)*3*POWER(O377,2)*(1-O377)+INDEX(Ci,$N377,4)*POWER(O377,3))</f>
        <v>1981.5026977868488</v>
      </c>
      <c r="Q377" s="3">
        <f>MAX(0,MIN(P377-V377+W377,'Power Curve'!$C$39))</f>
        <v>1984.094712369953</v>
      </c>
      <c r="R377" s="3">
        <f t="shared" si="99"/>
        <v>1987.479934692383</v>
      </c>
      <c r="S377" s="3">
        <f t="shared" si="100"/>
        <v>-3.3852223224300815</v>
      </c>
      <c r="T377" s="3">
        <f t="shared" si="101"/>
        <v>3.3852223224300815</v>
      </c>
      <c r="V377" s="37">
        <f t="array" ref="V377">SUM(_xlfn.NORM.DIST($AD$3:$AD$1003,$L377,$AA377,FALSE)*WindSpeedStep*$AE$3:$AE$1003)/AG377</f>
        <v>1980.277073566031</v>
      </c>
      <c r="W377" s="37">
        <f t="array" ref="W377">SUM(_xlfn.NORM.DIST($AD$3:$AD$1003,$L377,$AB377,FALSE)*WindSpeedStep*$AE$3:$AE$1003)/AH377</f>
        <v>1982.8690881491352</v>
      </c>
      <c r="Y377" s="1">
        <f t="shared" si="102"/>
        <v>15</v>
      </c>
      <c r="Z377" s="99">
        <f>IF(L377&lt;'Power Curve'!$P$28,'Power Curve'!$Q$28,IF(L377&gt;'Power Curve'!$P$29,'Power Curve'!$Q$29,INDEX(ReferenceTurbulence,Y377)+(L377-INDEX(ReferenceTurbulenceWindSpeed,Y377))*(INDEX(ReferenceTurbulence,Y377+1)-INDEX(ReferenceTurbulence,Y377))/(INDEX(ReferenceTurbulenceWindSpeed,Y377+1)-INDEX(ReferenceTurbulenceWindSpeed,Y377))))</f>
        <v>0.12167594534942557</v>
      </c>
      <c r="AA377" s="100">
        <f t="shared" si="108"/>
        <v>1.9117174130865102</v>
      </c>
      <c r="AB377" s="29">
        <f t="shared" si="109"/>
        <v>0.55266750523886166</v>
      </c>
      <c r="AD377" s="29">
        <f>'Zero Turbulence Curve'!F376</f>
        <v>37.400000000000261</v>
      </c>
      <c r="AE377" s="29">
        <f>'Zero Turbulence Curve'!G376</f>
        <v>1989.4717126307078</v>
      </c>
      <c r="AF377" s="39"/>
      <c r="AG377" s="40">
        <f t="array" ref="AG377">SUM(_xlfn.NORM.DIST($AD$3:$AD$1003,$F377,$AA377,FALSE)*WindSpeedStep)</f>
        <v>0.99999999999999512</v>
      </c>
      <c r="AH377" s="40">
        <f t="array" ref="AH377">SUM(_xlfn.NORM.DIST($AD$3:$AD$1003,$F377,$AB377,FALSE)*WindSpeedStep)</f>
        <v>0.99999999999999711</v>
      </c>
      <c r="AJ377" s="47">
        <f t="shared" si="103"/>
        <v>16</v>
      </c>
      <c r="AK377" s="83" t="b">
        <f>COUNTIF('Power Curve'!$D$2:$D$31,AJ377)&gt;0</f>
        <v>1</v>
      </c>
      <c r="AL377" s="83" t="b">
        <f t="shared" si="104"/>
        <v>0</v>
      </c>
      <c r="AM377" s="83" t="b">
        <f t="shared" si="110"/>
        <v>1</v>
      </c>
      <c r="AN377" s="47" t="str">
        <f t="shared" si="105"/>
        <v>Outer</v>
      </c>
      <c r="AO377" s="48" t="str">
        <f t="shared" si="106"/>
        <v>1.7-1.8</v>
      </c>
      <c r="AP377" s="49" t="str">
        <f t="shared" si="111"/>
        <v>6-7</v>
      </c>
      <c r="AQ377" s="49" t="str">
        <f t="shared" si="112"/>
        <v>Dec</v>
      </c>
      <c r="AR377" s="48" t="str">
        <f t="shared" si="113"/>
        <v>205-215</v>
      </c>
      <c r="AS377" s="49" t="str">
        <f t="shared" si="107"/>
        <v>HWS-LTI</v>
      </c>
    </row>
    <row r="378" spans="5:45" x14ac:dyDescent="0.3">
      <c r="E378" s="15">
        <v>40902.277777777781</v>
      </c>
      <c r="F378" s="21">
        <v>16.399999999999999</v>
      </c>
      <c r="G378" s="21">
        <v>1991.0300445556641</v>
      </c>
      <c r="H378" s="42">
        <v>1.1775078173762135</v>
      </c>
      <c r="I378" s="35">
        <v>205.5</v>
      </c>
      <c r="J378" s="43">
        <v>3.4146341463414644E-2</v>
      </c>
      <c r="K378" s="44">
        <v>0.62315787856272919</v>
      </c>
      <c r="L378" s="26">
        <f t="shared" si="95"/>
        <v>16.185262653423802</v>
      </c>
      <c r="M378" s="26">
        <f t="shared" si="96"/>
        <v>1.8595344936821236</v>
      </c>
      <c r="N378" s="96">
        <f t="shared" si="97"/>
        <v>17</v>
      </c>
      <c r="O378" s="26">
        <f t="shared" si="98"/>
        <v>0.18942365724668014</v>
      </c>
      <c r="P378" s="3">
        <f>IF(L378&gt;'Power Curve'!$C$37,0,INDEX(Ci,$N378,1)*POWER(1-O378,3)+INDEX(Ci,$N378,2)*3*O378*POWER(1-O378,2)+INDEX(Ci,$N378,3)*3*POWER(O378,2)*(1-O378)+INDEX(Ci,$N378,4)*POWER(O378,3))</f>
        <v>1983.0389928362611</v>
      </c>
      <c r="Q378" s="3">
        <f>MAX(0,MIN(P378-V378+W378,'Power Curve'!$C$39))</f>
        <v>1984.7564224818766</v>
      </c>
      <c r="R378" s="3">
        <f t="shared" si="99"/>
        <v>1991.0300445556641</v>
      </c>
      <c r="S378" s="3">
        <f t="shared" si="100"/>
        <v>-6.2736220737874646</v>
      </c>
      <c r="T378" s="3">
        <f t="shared" si="101"/>
        <v>6.2736220737874646</v>
      </c>
      <c r="V378" s="37">
        <f t="array" ref="V378">SUM(_xlfn.NORM.DIST($AD$3:$AD$1003,$L378,$AA378,FALSE)*WindSpeedStep*$AE$3:$AE$1003)/AG378</f>
        <v>1981.6799822955415</v>
      </c>
      <c r="W378" s="37">
        <f t="array" ref="W378">SUM(_xlfn.NORM.DIST($AD$3:$AD$1003,$L378,$AB378,FALSE)*WindSpeedStep*$AE$3:$AE$1003)/AH378</f>
        <v>1983.3974119411571</v>
      </c>
      <c r="Y378" s="1">
        <f t="shared" si="102"/>
        <v>16</v>
      </c>
      <c r="Z378" s="99">
        <f>IF(L378&lt;'Power Curve'!$P$28,'Power Curve'!$Q$28,IF(L378&gt;'Power Curve'!$P$29,'Power Curve'!$Q$29,INDEX(ReferenceTurbulence,Y378)+(L378-INDEX(ReferenceTurbulenceWindSpeed,Y378))*(INDEX(ReferenceTurbulence,Y378+1)-INDEX(ReferenceTurbulence,Y378))/(INDEX(ReferenceTurbulenceWindSpeed,Y378+1)-INDEX(ReferenceTurbulenceWindSpeed,Y378))))</f>
        <v>0.12103406397464687</v>
      </c>
      <c r="AA378" s="100">
        <f t="shared" si="108"/>
        <v>1.9589681154409593</v>
      </c>
      <c r="AB378" s="29">
        <f t="shared" si="109"/>
        <v>0.55266750523886166</v>
      </c>
      <c r="AD378" s="29">
        <f>'Zero Turbulence Curve'!F377</f>
        <v>37.500000000000263</v>
      </c>
      <c r="AE378" s="29">
        <f>'Zero Turbulence Curve'!G377</f>
        <v>1989.4717126307078</v>
      </c>
      <c r="AF378" s="39"/>
      <c r="AG378" s="40">
        <f t="array" ref="AG378">SUM(_xlfn.NORM.DIST($AD$3:$AD$1003,$F378,$AA378,FALSE)*WindSpeedStep)</f>
        <v>0.99999999999999334</v>
      </c>
      <c r="AH378" s="40">
        <f t="array" ref="AH378">SUM(_xlfn.NORM.DIST($AD$3:$AD$1003,$F378,$AB378,FALSE)*WindSpeedStep)</f>
        <v>0.99999999999999112</v>
      </c>
      <c r="AJ378" s="47">
        <f t="shared" si="103"/>
        <v>16</v>
      </c>
      <c r="AK378" s="83" t="b">
        <f>COUNTIF('Power Curve'!$D$2:$D$31,AJ378)&gt;0</f>
        <v>1</v>
      </c>
      <c r="AL378" s="83" t="b">
        <f t="shared" si="104"/>
        <v>0</v>
      </c>
      <c r="AM378" s="83" t="b">
        <f t="shared" si="110"/>
        <v>1</v>
      </c>
      <c r="AN378" s="47" t="str">
        <f t="shared" si="105"/>
        <v>Outer</v>
      </c>
      <c r="AO378" s="48" t="str">
        <f t="shared" si="106"/>
        <v>1.8-1.9</v>
      </c>
      <c r="AP378" s="49" t="str">
        <f t="shared" si="111"/>
        <v>6-7</v>
      </c>
      <c r="AQ378" s="49" t="str">
        <f t="shared" si="112"/>
        <v>Dec</v>
      </c>
      <c r="AR378" s="48" t="str">
        <f t="shared" si="113"/>
        <v>205-215</v>
      </c>
      <c r="AS378" s="49" t="str">
        <f t="shared" si="107"/>
        <v>HWS-LTI</v>
      </c>
    </row>
    <row r="379" spans="5:45" x14ac:dyDescent="0.3">
      <c r="E379" s="15">
        <v>40902.284722222219</v>
      </c>
      <c r="F379" s="21">
        <v>15.92</v>
      </c>
      <c r="G379" s="21">
        <v>1991.0599517822241</v>
      </c>
      <c r="H379" s="42">
        <v>1.177856863380166</v>
      </c>
      <c r="I379" s="35">
        <v>205.8</v>
      </c>
      <c r="J379" s="43">
        <v>2.8894472361809045E-2</v>
      </c>
      <c r="K379" s="44">
        <v>0.60404101544553368</v>
      </c>
      <c r="L379" s="26">
        <f t="shared" si="95"/>
        <v>15.713099941851183</v>
      </c>
      <c r="M379" s="26">
        <f t="shared" si="96"/>
        <v>1.7865602245544356</v>
      </c>
      <c r="N379" s="96">
        <f t="shared" si="97"/>
        <v>16</v>
      </c>
      <c r="O379" s="26">
        <f t="shared" si="98"/>
        <v>0.71446164202052931</v>
      </c>
      <c r="P379" s="3">
        <f>IF(L379&gt;'Power Curve'!$C$37,0,INDEX(Ci,$N379,1)*POWER(1-O379,3)+INDEX(Ci,$N379,2)*3*O379*POWER(1-O379,2)+INDEX(Ci,$N379,3)*3*POWER(O379,2)*(1-O379)+INDEX(Ci,$N379,4)*POWER(O379,3))</f>
        <v>1981.5077154234932</v>
      </c>
      <c r="Q379" s="3">
        <f>MAX(0,MIN(P379-V379+W379,'Power Curve'!$C$39))</f>
        <v>1984.0967664997086</v>
      </c>
      <c r="R379" s="3">
        <f t="shared" si="99"/>
        <v>1991.0599517822241</v>
      </c>
      <c r="S379" s="3">
        <f t="shared" si="100"/>
        <v>-6.9631852825154965</v>
      </c>
      <c r="T379" s="3">
        <f t="shared" si="101"/>
        <v>6.9631852825154965</v>
      </c>
      <c r="V379" s="37">
        <f t="array" ref="V379">SUM(_xlfn.NORM.DIST($AD$3:$AD$1003,$L379,$AA379,FALSE)*WindSpeedStep*$AE$3:$AE$1003)/AG379</f>
        <v>1980.2827004964106</v>
      </c>
      <c r="W379" s="37">
        <f t="array" ref="W379">SUM(_xlfn.NORM.DIST($AD$3:$AD$1003,$L379,$AB379,FALSE)*WindSpeedStep*$AE$3:$AE$1003)/AH379</f>
        <v>1982.871751572626</v>
      </c>
      <c r="Y379" s="1">
        <f t="shared" si="102"/>
        <v>15</v>
      </c>
      <c r="Z379" s="99">
        <f>IF(L379&lt;'Power Curve'!$P$28,'Power Curve'!$Q$28,IF(L379&gt;'Power Curve'!$P$29,'Power Curve'!$Q$29,INDEX(ReferenceTurbulence,Y379)+(L379-INDEX(ReferenceTurbulenceWindSpeed,Y379))*(INDEX(ReferenceTurbulence,Y379+1)-INDEX(ReferenceTurbulence,Y379))/(INDEX(ReferenceTurbulenceWindSpeed,Y379+1)-INDEX(ReferenceTurbulenceWindSpeed,Y379))))</f>
        <v>0.12167245237144575</v>
      </c>
      <c r="AA379" s="100">
        <f t="shared" si="108"/>
        <v>1.9118514042826551</v>
      </c>
      <c r="AB379" s="29">
        <f t="shared" si="109"/>
        <v>0.45402173198816231</v>
      </c>
      <c r="AD379" s="29">
        <f>'Zero Turbulence Curve'!F378</f>
        <v>37.600000000000264</v>
      </c>
      <c r="AE379" s="29">
        <f>'Zero Turbulence Curve'!G378</f>
        <v>1989.4717126307078</v>
      </c>
      <c r="AF379" s="39"/>
      <c r="AG379" s="40">
        <f t="array" ref="AG379">SUM(_xlfn.NORM.DIST($AD$3:$AD$1003,$F379,$AA379,FALSE)*WindSpeedStep)</f>
        <v>0.99999999999999556</v>
      </c>
      <c r="AH379" s="40">
        <f t="array" ref="AH379">SUM(_xlfn.NORM.DIST($AD$3:$AD$1003,$F379,$AB379,FALSE)*WindSpeedStep)</f>
        <v>0.99999999999999789</v>
      </c>
      <c r="AJ379" s="47">
        <f t="shared" si="103"/>
        <v>16</v>
      </c>
      <c r="AK379" s="83" t="b">
        <f>COUNTIF('Power Curve'!$D$2:$D$31,AJ379)&gt;0</f>
        <v>1</v>
      </c>
      <c r="AL379" s="83" t="b">
        <f t="shared" si="104"/>
        <v>0</v>
      </c>
      <c r="AM379" s="83" t="b">
        <f t="shared" si="110"/>
        <v>1</v>
      </c>
      <c r="AN379" s="47" t="str">
        <f t="shared" si="105"/>
        <v>Outer</v>
      </c>
      <c r="AO379" s="48" t="str">
        <f t="shared" si="106"/>
        <v>1.7-1.8</v>
      </c>
      <c r="AP379" s="49" t="str">
        <f t="shared" si="111"/>
        <v>6-7</v>
      </c>
      <c r="AQ379" s="49" t="str">
        <f t="shared" si="112"/>
        <v>Dec</v>
      </c>
      <c r="AR379" s="48" t="str">
        <f t="shared" si="113"/>
        <v>205-215</v>
      </c>
      <c r="AS379" s="49" t="str">
        <f t="shared" si="107"/>
        <v>HWS-LTI</v>
      </c>
    </row>
    <row r="380" spans="5:45" x14ac:dyDescent="0.3">
      <c r="E380" s="15">
        <v>40902.291666666664</v>
      </c>
      <c r="F380" s="21">
        <v>15.99</v>
      </c>
      <c r="G380" s="21">
        <v>1994.430007934573</v>
      </c>
      <c r="H380" s="42">
        <v>1.1778304222576863</v>
      </c>
      <c r="I380" s="35">
        <v>206.5</v>
      </c>
      <c r="J380" s="43">
        <v>3.9399624765478425E-2</v>
      </c>
      <c r="K380" s="44">
        <v>0.57589273880476166</v>
      </c>
      <c r="L380" s="26">
        <f t="shared" si="95"/>
        <v>15.782072109019978</v>
      </c>
      <c r="M380" s="26">
        <f t="shared" si="96"/>
        <v>1.7972200953276518</v>
      </c>
      <c r="N380" s="96">
        <f t="shared" si="97"/>
        <v>16</v>
      </c>
      <c r="O380" s="26">
        <f t="shared" si="98"/>
        <v>0.78360376635951845</v>
      </c>
      <c r="P380" s="3">
        <f>IF(L380&gt;'Power Curve'!$C$37,0,INDEX(Ci,$N380,1)*POWER(1-O380,3)+INDEX(Ci,$N380,2)*3*O380*POWER(1-O380,2)+INDEX(Ci,$N380,3)*3*POWER(O380,2)*(1-O380)+INDEX(Ci,$N380,4)*POWER(O380,3))</f>
        <v>1981.7291532536465</v>
      </c>
      <c r="Q380" s="3">
        <f>MAX(0,MIN(P380-V380+W380,'Power Curve'!$C$39))</f>
        <v>1984.148389199949</v>
      </c>
      <c r="R380" s="3">
        <f t="shared" si="99"/>
        <v>1994.430007934573</v>
      </c>
      <c r="S380" s="3">
        <f t="shared" si="100"/>
        <v>-10.281618734624089</v>
      </c>
      <c r="T380" s="3">
        <f t="shared" si="101"/>
        <v>10.281618734624089</v>
      </c>
      <c r="V380" s="37">
        <f t="array" ref="V380">SUM(_xlfn.NORM.DIST($AD$3:$AD$1003,$L380,$AA380,FALSE)*WindSpeedStep*$AE$3:$AE$1003)/AG380</f>
        <v>1980.525850761843</v>
      </c>
      <c r="W380" s="37">
        <f t="array" ref="W380">SUM(_xlfn.NORM.DIST($AD$3:$AD$1003,$L380,$AB380,FALSE)*WindSpeedStep*$AE$3:$AE$1003)/AH380</f>
        <v>1982.9450867081455</v>
      </c>
      <c r="Y380" s="1">
        <f t="shared" si="102"/>
        <v>15</v>
      </c>
      <c r="Z380" s="99">
        <f>IF(L380&lt;'Power Curve'!$P$28,'Power Curve'!$Q$28,IF(L380&gt;'Power Curve'!$P$29,'Power Curve'!$Q$29,INDEX(ReferenceTurbulence,Y380)+(L380-INDEX(ReferenceTurbulenceWindSpeed,Y380))*(INDEX(ReferenceTurbulence,Y380+1)-INDEX(ReferenceTurbulence,Y380))/(INDEX(ReferenceTurbulenceWindSpeed,Y380+1)-INDEX(ReferenceTurbulenceWindSpeed,Y380))))</f>
        <v>0.12151725082515674</v>
      </c>
      <c r="AA380" s="100">
        <f t="shared" si="108"/>
        <v>1.9177940150124912</v>
      </c>
      <c r="AB380" s="29">
        <f t="shared" si="109"/>
        <v>0.62180771911710986</v>
      </c>
      <c r="AD380" s="29">
        <f>'Zero Turbulence Curve'!F379</f>
        <v>37.700000000000266</v>
      </c>
      <c r="AE380" s="29">
        <f>'Zero Turbulence Curve'!G379</f>
        <v>1989.4717126307078</v>
      </c>
      <c r="AF380" s="39"/>
      <c r="AG380" s="40">
        <f t="array" ref="AG380">SUM(_xlfn.NORM.DIST($AD$3:$AD$1003,$F380,$AA380,FALSE)*WindSpeedStep)</f>
        <v>0.99999999999999578</v>
      </c>
      <c r="AH380" s="40">
        <f t="array" ref="AH380">SUM(_xlfn.NORM.DIST($AD$3:$AD$1003,$F380,$AB380,FALSE)*WindSpeedStep)</f>
        <v>0.999999999999996</v>
      </c>
      <c r="AJ380" s="47">
        <f t="shared" si="103"/>
        <v>16</v>
      </c>
      <c r="AK380" s="83" t="b">
        <f>COUNTIF('Power Curve'!$D$2:$D$31,AJ380)&gt;0</f>
        <v>1</v>
      </c>
      <c r="AL380" s="83" t="b">
        <f t="shared" si="104"/>
        <v>0</v>
      </c>
      <c r="AM380" s="83" t="b">
        <f t="shared" si="110"/>
        <v>1</v>
      </c>
      <c r="AN380" s="47" t="str">
        <f t="shared" si="105"/>
        <v>Outer</v>
      </c>
      <c r="AO380" s="48" t="str">
        <f t="shared" si="106"/>
        <v>1.7-1.8</v>
      </c>
      <c r="AP380" s="49" t="str">
        <f t="shared" si="111"/>
        <v>7-8</v>
      </c>
      <c r="AQ380" s="49" t="str">
        <f t="shared" si="112"/>
        <v>Dec</v>
      </c>
      <c r="AR380" s="48" t="str">
        <f t="shared" si="113"/>
        <v>205-215</v>
      </c>
      <c r="AS380" s="49" t="str">
        <f t="shared" si="107"/>
        <v>HWS-LTI</v>
      </c>
    </row>
    <row r="381" spans="5:45" x14ac:dyDescent="0.3">
      <c r="E381" s="15">
        <v>40902.298611111109</v>
      </c>
      <c r="F381" s="21">
        <v>15.9</v>
      </c>
      <c r="G381" s="21">
        <v>1993.3600006103541</v>
      </c>
      <c r="H381" s="42">
        <v>1.1776731626956849</v>
      </c>
      <c r="I381" s="35">
        <v>207.1</v>
      </c>
      <c r="J381" s="43">
        <v>4.2138364779874218E-2</v>
      </c>
      <c r="K381" s="44">
        <v>0.57866536398247459</v>
      </c>
      <c r="L381" s="26">
        <f t="shared" si="95"/>
        <v>15.692543969210126</v>
      </c>
      <c r="M381" s="26">
        <f t="shared" si="96"/>
        <v>1.7833832327189434</v>
      </c>
      <c r="N381" s="96">
        <f t="shared" si="97"/>
        <v>16</v>
      </c>
      <c r="O381" s="26">
        <f t="shared" si="98"/>
        <v>0.69385501655697746</v>
      </c>
      <c r="P381" s="3">
        <f>IF(L381&gt;'Power Curve'!$C$37,0,INDEX(Ci,$N381,1)*POWER(1-O381,3)+INDEX(Ci,$N381,2)*3*O381*POWER(1-O381,2)+INDEX(Ci,$N381,3)*3*POWER(O381,2)*(1-O381)+INDEX(Ci,$N381,4)*POWER(O381,3))</f>
        <v>1981.4411494861861</v>
      </c>
      <c r="Q381" s="3">
        <f>MAX(0,MIN(P381-V381+W381,'Power Curve'!$C$39))</f>
        <v>1984.0742893980644</v>
      </c>
      <c r="R381" s="3">
        <f t="shared" si="99"/>
        <v>1993.3600006103541</v>
      </c>
      <c r="S381" s="3">
        <f t="shared" si="100"/>
        <v>-9.2857112122896979</v>
      </c>
      <c r="T381" s="3">
        <f t="shared" si="101"/>
        <v>9.2857112122896979</v>
      </c>
      <c r="V381" s="37">
        <f t="array" ref="V381">SUM(_xlfn.NORM.DIST($AD$3:$AD$1003,$L381,$AA381,FALSE)*WindSpeedStep*$AE$3:$AE$1003)/AG381</f>
        <v>1980.2076180744593</v>
      </c>
      <c r="W381" s="37">
        <f t="array" ref="W381">SUM(_xlfn.NORM.DIST($AD$3:$AD$1003,$L381,$AB381,FALSE)*WindSpeedStep*$AE$3:$AE$1003)/AH381</f>
        <v>1982.8407579863376</v>
      </c>
      <c r="Y381" s="1">
        <f t="shared" si="102"/>
        <v>15</v>
      </c>
      <c r="Z381" s="99">
        <f>IF(L381&lt;'Power Curve'!$P$28,'Power Curve'!$Q$28,IF(L381&gt;'Power Curve'!$P$29,'Power Curve'!$Q$29,INDEX(ReferenceTurbulence,Y381)+(L381-INDEX(ReferenceTurbulenceWindSpeed,Y381))*(INDEX(ReferenceTurbulence,Y381+1)-INDEX(ReferenceTurbulence,Y381))/(INDEX(ReferenceTurbulenceWindSpeed,Y381+1)-INDEX(ReferenceTurbulenceWindSpeed,Y381))))</f>
        <v>0.12171870753306128</v>
      </c>
      <c r="AA381" s="100">
        <f t="shared" si="108"/>
        <v>1.910076169837992</v>
      </c>
      <c r="AB381" s="29">
        <f t="shared" si="109"/>
        <v>0.66125814209879152</v>
      </c>
      <c r="AD381" s="29">
        <f>'Zero Turbulence Curve'!F380</f>
        <v>37.800000000000267</v>
      </c>
      <c r="AE381" s="29">
        <f>'Zero Turbulence Curve'!G380</f>
        <v>1989.4717126307078</v>
      </c>
      <c r="AF381" s="39"/>
      <c r="AG381" s="40">
        <f t="array" ref="AG381">SUM(_xlfn.NORM.DIST($AD$3:$AD$1003,$F381,$AA381,FALSE)*WindSpeedStep)</f>
        <v>0.99999999999999545</v>
      </c>
      <c r="AH381" s="40">
        <f t="array" ref="AH381">SUM(_xlfn.NORM.DIST($AD$3:$AD$1003,$F381,$AB381,FALSE)*WindSpeedStep)</f>
        <v>0.999999999999997</v>
      </c>
      <c r="AJ381" s="47">
        <f t="shared" si="103"/>
        <v>16</v>
      </c>
      <c r="AK381" s="83" t="b">
        <f>COUNTIF('Power Curve'!$D$2:$D$31,AJ381)&gt;0</f>
        <v>1</v>
      </c>
      <c r="AL381" s="83" t="b">
        <f t="shared" si="104"/>
        <v>0</v>
      </c>
      <c r="AM381" s="83" t="b">
        <f t="shared" si="110"/>
        <v>1</v>
      </c>
      <c r="AN381" s="47" t="str">
        <f t="shared" si="105"/>
        <v>Outer</v>
      </c>
      <c r="AO381" s="48" t="str">
        <f t="shared" si="106"/>
        <v>1.7-1.8</v>
      </c>
      <c r="AP381" s="49" t="str">
        <f t="shared" si="111"/>
        <v>7-8</v>
      </c>
      <c r="AQ381" s="49" t="str">
        <f t="shared" si="112"/>
        <v>Dec</v>
      </c>
      <c r="AR381" s="48" t="str">
        <f t="shared" si="113"/>
        <v>205-215</v>
      </c>
      <c r="AS381" s="49" t="str">
        <f t="shared" si="107"/>
        <v>HWS-LTI</v>
      </c>
    </row>
    <row r="382" spans="5:45" x14ac:dyDescent="0.3">
      <c r="E382" s="15">
        <v>40902.305555555555</v>
      </c>
      <c r="F382" s="21">
        <v>15.73</v>
      </c>
      <c r="G382" s="21">
        <v>1993.530014038088</v>
      </c>
      <c r="H382" s="42">
        <v>1.1760184551493802</v>
      </c>
      <c r="I382" s="35">
        <v>204.9</v>
      </c>
      <c r="J382" s="43">
        <v>4.7679593134138588E-2</v>
      </c>
      <c r="K382" s="44">
        <v>0.57070965530323747</v>
      </c>
      <c r="L382" s="26">
        <f t="shared" si="95"/>
        <v>15.51748754361321</v>
      </c>
      <c r="M382" s="26">
        <f t="shared" si="96"/>
        <v>1.7563276978345976</v>
      </c>
      <c r="N382" s="96">
        <f t="shared" si="97"/>
        <v>16</v>
      </c>
      <c r="O382" s="26">
        <f t="shared" si="98"/>
        <v>0.51836722718043826</v>
      </c>
      <c r="P382" s="3">
        <f>IF(L382&gt;'Power Curve'!$C$37,0,INDEX(Ci,$N382,1)*POWER(1-O382,3)+INDEX(Ci,$N382,2)*3*O382*POWER(1-O382,2)+INDEX(Ci,$N382,3)*3*POWER(O382,2)*(1-O382)+INDEX(Ci,$N382,4)*POWER(O382,3))</f>
        <v>1980.8637527149033</v>
      </c>
      <c r="Q382" s="3">
        <f>MAX(0,MIN(P382-V382+W382,'Power Curve'!$C$39))</f>
        <v>1983.9879223147761</v>
      </c>
      <c r="R382" s="3">
        <f t="shared" si="99"/>
        <v>1993.530014038088</v>
      </c>
      <c r="S382" s="3">
        <f t="shared" si="100"/>
        <v>-9.5420917233118416</v>
      </c>
      <c r="T382" s="3">
        <f t="shared" si="101"/>
        <v>9.5420917233118416</v>
      </c>
      <c r="V382" s="37">
        <f t="array" ref="V382">SUM(_xlfn.NORM.DIST($AD$3:$AD$1003,$L382,$AA382,FALSE)*WindSpeedStep*$AE$3:$AE$1003)/AG382</f>
        <v>1979.5148668081779</v>
      </c>
      <c r="W382" s="37">
        <f t="array" ref="W382">SUM(_xlfn.NORM.DIST($AD$3:$AD$1003,$L382,$AB382,FALSE)*WindSpeedStep*$AE$3:$AE$1003)/AH382</f>
        <v>1982.6390364080507</v>
      </c>
      <c r="Y382" s="1">
        <f t="shared" si="102"/>
        <v>15</v>
      </c>
      <c r="Z382" s="99">
        <f>IF(L382&lt;'Power Curve'!$P$28,'Power Curve'!$Q$28,IF(L382&gt;'Power Curve'!$P$29,'Power Curve'!$Q$29,INDEX(ReferenceTurbulence,Y382)+(L382-INDEX(ReferenceTurbulenceWindSpeed,Y382))*(INDEX(ReferenceTurbulence,Y382+1)-INDEX(ReferenceTurbulence,Y382))/(INDEX(ReferenceTurbulenceWindSpeed,Y382+1)-INDEX(ReferenceTurbulenceWindSpeed,Y382))))</f>
        <v>0.1221126204555591</v>
      </c>
      <c r="AA382" s="100">
        <f t="shared" si="108"/>
        <v>1.8948810668371059</v>
      </c>
      <c r="AB382" s="29">
        <f t="shared" si="109"/>
        <v>0.73986749254354145</v>
      </c>
      <c r="AD382" s="29">
        <f>'Zero Turbulence Curve'!F381</f>
        <v>37.900000000000269</v>
      </c>
      <c r="AE382" s="29">
        <f>'Zero Turbulence Curve'!G381</f>
        <v>1989.4717126307078</v>
      </c>
      <c r="AF382" s="39"/>
      <c r="AG382" s="40">
        <f t="array" ref="AG382">SUM(_xlfn.NORM.DIST($AD$3:$AD$1003,$F382,$AA382,FALSE)*WindSpeedStep)</f>
        <v>0.99999999999999623</v>
      </c>
      <c r="AH382" s="40">
        <f t="array" ref="AH382">SUM(_xlfn.NORM.DIST($AD$3:$AD$1003,$F382,$AB382,FALSE)*WindSpeedStep)</f>
        <v>0.99999999999999745</v>
      </c>
      <c r="AJ382" s="47">
        <f t="shared" si="103"/>
        <v>16</v>
      </c>
      <c r="AK382" s="83" t="b">
        <f>COUNTIF('Power Curve'!$D$2:$D$31,AJ382)&gt;0</f>
        <v>1</v>
      </c>
      <c r="AL382" s="83" t="b">
        <f t="shared" si="104"/>
        <v>0</v>
      </c>
      <c r="AM382" s="83" t="b">
        <f t="shared" si="110"/>
        <v>1</v>
      </c>
      <c r="AN382" s="47" t="str">
        <f t="shared" si="105"/>
        <v>Outer</v>
      </c>
      <c r="AO382" s="48" t="str">
        <f t="shared" si="106"/>
        <v>1.7-1.8</v>
      </c>
      <c r="AP382" s="49" t="str">
        <f t="shared" si="111"/>
        <v>7-8</v>
      </c>
      <c r="AQ382" s="49" t="str">
        <f t="shared" si="112"/>
        <v>Dec</v>
      </c>
      <c r="AR382" s="48" t="str">
        <f t="shared" si="113"/>
        <v>195-205</v>
      </c>
      <c r="AS382" s="49" t="str">
        <f t="shared" si="107"/>
        <v>HWS-LTI</v>
      </c>
    </row>
    <row r="383" spans="5:45" x14ac:dyDescent="0.3">
      <c r="E383" s="15">
        <v>40902.3125</v>
      </c>
      <c r="F383" s="21">
        <v>13.74</v>
      </c>
      <c r="G383" s="21">
        <v>1997.7899475097661</v>
      </c>
      <c r="H383" s="42">
        <v>1.1792013614778034</v>
      </c>
      <c r="I383" s="35">
        <v>200.7</v>
      </c>
      <c r="J383" s="43">
        <v>6.9141193595342057E-2</v>
      </c>
      <c r="K383" s="44">
        <v>0.37340314834616434</v>
      </c>
      <c r="L383" s="26">
        <f t="shared" si="95"/>
        <v>13.566589798487474</v>
      </c>
      <c r="M383" s="26">
        <f t="shared" si="96"/>
        <v>1.4548101624510148</v>
      </c>
      <c r="N383" s="96">
        <f t="shared" si="97"/>
        <v>14</v>
      </c>
      <c r="O383" s="26">
        <f t="shared" si="98"/>
        <v>0.5983915260712398</v>
      </c>
      <c r="P383" s="3">
        <f>IF(L383&gt;'Power Curve'!$C$37,0,INDEX(Ci,$N383,1)*POWER(1-O383,3)+INDEX(Ci,$N383,2)*3*O383*POWER(1-O383,2)+INDEX(Ci,$N383,3)*3*POWER(O383,2)*(1-O383)+INDEX(Ci,$N383,4)*POWER(O383,3))</f>
        <v>1968.8181428967325</v>
      </c>
      <c r="Q383" s="3">
        <f>MAX(0,MIN(P383-V383+W383,'Power Curve'!$C$39))</f>
        <v>1986.085460789735</v>
      </c>
      <c r="R383" s="3">
        <f t="shared" si="99"/>
        <v>1997.7899475097661</v>
      </c>
      <c r="S383" s="3">
        <f t="shared" si="100"/>
        <v>-11.704486720031127</v>
      </c>
      <c r="T383" s="3">
        <f t="shared" si="101"/>
        <v>11.704486720031127</v>
      </c>
      <c r="V383" s="37">
        <f t="array" ref="V383">SUM(_xlfn.NORM.DIST($AD$3:$AD$1003,$L383,$AA383,FALSE)*WindSpeedStep*$AE$3:$AE$1003)/AG383</f>
        <v>1960.6729542565283</v>
      </c>
      <c r="W383" s="37">
        <f t="array" ref="W383">SUM(_xlfn.NORM.DIST($AD$3:$AD$1003,$L383,$AB383,FALSE)*WindSpeedStep*$AE$3:$AE$1003)/AH383</f>
        <v>1977.9402721495308</v>
      </c>
      <c r="Y383" s="1">
        <f t="shared" si="102"/>
        <v>13</v>
      </c>
      <c r="Z383" s="99">
        <f>IF(L383&lt;'Power Curve'!$P$28,'Power Curve'!$Q$28,IF(L383&gt;'Power Curve'!$P$29,'Power Curve'!$Q$29,INDEX(ReferenceTurbulence,Y383)+(L383-INDEX(ReferenceTurbulenceWindSpeed,Y383))*(INDEX(ReferenceTurbulence,Y383+1)-INDEX(ReferenceTurbulence,Y383))/(INDEX(ReferenceTurbulenceWindSpeed,Y383+1)-INDEX(ReferenceTurbulenceWindSpeed,Y383))))</f>
        <v>0.12112970488072419</v>
      </c>
      <c r="AA383" s="100">
        <f t="shared" si="108"/>
        <v>1.6433170185286312</v>
      </c>
      <c r="AB383" s="29">
        <f t="shared" si="109"/>
        <v>0.938010211685815</v>
      </c>
      <c r="AD383" s="29">
        <f>'Zero Turbulence Curve'!F382</f>
        <v>38.00000000000027</v>
      </c>
      <c r="AE383" s="29">
        <f>'Zero Turbulence Curve'!G382</f>
        <v>1989.4717126307078</v>
      </c>
      <c r="AF383" s="39"/>
      <c r="AG383" s="40">
        <f t="array" ref="AG383">SUM(_xlfn.NORM.DIST($AD$3:$AD$1003,$F383,$AA383,FALSE)*WindSpeedStep)</f>
        <v>1.0000000000000022</v>
      </c>
      <c r="AH383" s="40">
        <f t="array" ref="AH383">SUM(_xlfn.NORM.DIST($AD$3:$AD$1003,$F383,$AB383,FALSE)*WindSpeedStep)</f>
        <v>1.0000000000000038</v>
      </c>
      <c r="AJ383" s="47">
        <f t="shared" si="103"/>
        <v>14</v>
      </c>
      <c r="AK383" s="83" t="b">
        <f>COUNTIF('Power Curve'!$D$2:$D$31,AJ383)&gt;0</f>
        <v>1</v>
      </c>
      <c r="AL383" s="83" t="b">
        <f t="shared" si="104"/>
        <v>0</v>
      </c>
      <c r="AM383" s="83" t="b">
        <f t="shared" si="110"/>
        <v>1</v>
      </c>
      <c r="AN383" s="47" t="str">
        <f t="shared" si="105"/>
        <v>Outer</v>
      </c>
      <c r="AO383" s="48" t="str">
        <f t="shared" si="106"/>
        <v>1.4-1.5</v>
      </c>
      <c r="AP383" s="49" t="str">
        <f t="shared" si="111"/>
        <v>7-8</v>
      </c>
      <c r="AQ383" s="49" t="str">
        <f t="shared" si="112"/>
        <v>Dec</v>
      </c>
      <c r="AR383" s="48" t="str">
        <f t="shared" si="113"/>
        <v>195-205</v>
      </c>
      <c r="AS383" s="49" t="str">
        <f t="shared" si="107"/>
        <v>HWS-LTI</v>
      </c>
    </row>
    <row r="384" spans="5:45" x14ac:dyDescent="0.3">
      <c r="E384" s="15">
        <v>40902.319444444445</v>
      </c>
      <c r="F384" s="21">
        <v>14.47</v>
      </c>
      <c r="G384" s="21">
        <v>1998.1199645996139</v>
      </c>
      <c r="H384" s="42">
        <v>1.1799283836103249</v>
      </c>
      <c r="I384" s="35">
        <v>202.3</v>
      </c>
      <c r="J384" s="43">
        <v>6.1506565307532825E-2</v>
      </c>
      <c r="K384" s="44">
        <v>0.4287838773172411</v>
      </c>
      <c r="L384" s="26">
        <f t="shared" si="95"/>
        <v>14.290312225088584</v>
      </c>
      <c r="M384" s="26">
        <f t="shared" si="96"/>
        <v>1.5666637964591512</v>
      </c>
      <c r="N384" s="96">
        <f t="shared" si="97"/>
        <v>15</v>
      </c>
      <c r="O384" s="26">
        <f t="shared" si="98"/>
        <v>0.3216301836757155</v>
      </c>
      <c r="P384" s="3">
        <f>IF(L384&gt;'Power Curve'!$C$37,0,INDEX(Ci,$N384,1)*POWER(1-O384,3)+INDEX(Ci,$N384,2)*3*O384*POWER(1-O384,2)+INDEX(Ci,$N384,3)*3*POWER(O384,2)*(1-O384)+INDEX(Ci,$N384,4)*POWER(O384,3))</f>
        <v>1976.6685146569112</v>
      </c>
      <c r="Q384" s="3">
        <f>MAX(0,MIN(P384-V384+W384,'Power Curve'!$C$39))</f>
        <v>1985.8592019926141</v>
      </c>
      <c r="R384" s="3">
        <f t="shared" si="99"/>
        <v>1998.1199645996139</v>
      </c>
      <c r="S384" s="3">
        <f t="shared" si="100"/>
        <v>-12.260762606999833</v>
      </c>
      <c r="T384" s="3">
        <f t="shared" si="101"/>
        <v>12.260762606999833</v>
      </c>
      <c r="V384" s="37">
        <f t="array" ref="V384">SUM(_xlfn.NORM.DIST($AD$3:$AD$1003,$L384,$AA384,FALSE)*WindSpeedStep*$AE$3:$AE$1003)/AG384</f>
        <v>1971.4919015409141</v>
      </c>
      <c r="W384" s="37">
        <f t="array" ref="W384">SUM(_xlfn.NORM.DIST($AD$3:$AD$1003,$L384,$AB384,FALSE)*WindSpeedStep*$AE$3:$AE$1003)/AH384</f>
        <v>1980.682588876617</v>
      </c>
      <c r="Y384" s="1">
        <f t="shared" si="102"/>
        <v>14</v>
      </c>
      <c r="Z384" s="99">
        <f>IF(L384&lt;'Power Curve'!$P$28,'Power Curve'!$Q$28,IF(L384&gt;'Power Curve'!$P$29,'Power Curve'!$Q$29,INDEX(ReferenceTurbulence,Y384)+(L384-INDEX(ReferenceTurbulenceWindSpeed,Y384))*(INDEX(ReferenceTurbulence,Y384+1)-INDEX(ReferenceTurbulence,Y384))/(INDEX(ReferenceTurbulenceWindSpeed,Y384+1)-INDEX(ReferenceTurbulenceWindSpeed,Y384))))</f>
        <v>0.12152532230269299</v>
      </c>
      <c r="AA384" s="100">
        <f t="shared" si="108"/>
        <v>1.7366347989600039</v>
      </c>
      <c r="AB384" s="29">
        <f t="shared" si="109"/>
        <v>0.87894802213744572</v>
      </c>
      <c r="AD384" s="29">
        <f>'Zero Turbulence Curve'!F383</f>
        <v>38.100000000000271</v>
      </c>
      <c r="AE384" s="29">
        <f>'Zero Turbulence Curve'!G383</f>
        <v>1989.4717126307078</v>
      </c>
      <c r="AF384" s="39"/>
      <c r="AG384" s="40">
        <f t="array" ref="AG384">SUM(_xlfn.NORM.DIST($AD$3:$AD$1003,$F384,$AA384,FALSE)*WindSpeedStep)</f>
        <v>1.0000000000000004</v>
      </c>
      <c r="AH384" s="40">
        <f t="array" ref="AH384">SUM(_xlfn.NORM.DIST($AD$3:$AD$1003,$F384,$AB384,FALSE)*WindSpeedStep)</f>
        <v>1.0000000000000036</v>
      </c>
      <c r="AJ384" s="47">
        <f t="shared" si="103"/>
        <v>14</v>
      </c>
      <c r="AK384" s="83" t="b">
        <f>COUNTIF('Power Curve'!$D$2:$D$31,AJ384)&gt;0</f>
        <v>1</v>
      </c>
      <c r="AL384" s="83" t="b">
        <f t="shared" si="104"/>
        <v>0</v>
      </c>
      <c r="AM384" s="83" t="b">
        <f t="shared" si="110"/>
        <v>1</v>
      </c>
      <c r="AN384" s="47" t="str">
        <f t="shared" si="105"/>
        <v>Outer</v>
      </c>
      <c r="AO384" s="48" t="str">
        <f t="shared" si="106"/>
        <v>1.5-1.6</v>
      </c>
      <c r="AP384" s="49" t="str">
        <f t="shared" si="111"/>
        <v>7-8</v>
      </c>
      <c r="AQ384" s="49" t="str">
        <f t="shared" si="112"/>
        <v>Dec</v>
      </c>
      <c r="AR384" s="48" t="str">
        <f t="shared" si="113"/>
        <v>195-205</v>
      </c>
      <c r="AS384" s="49" t="str">
        <f t="shared" si="107"/>
        <v>HWS-LTI</v>
      </c>
    </row>
    <row r="385" spans="5:45" x14ac:dyDescent="0.3">
      <c r="E385" s="15">
        <v>40902.326388888891</v>
      </c>
      <c r="F385" s="21">
        <v>14.87</v>
      </c>
      <c r="G385" s="21">
        <v>1975.960021972656</v>
      </c>
      <c r="H385" s="42">
        <v>1.1800597542459033</v>
      </c>
      <c r="I385" s="35">
        <v>203.5</v>
      </c>
      <c r="J385" s="43">
        <v>4.3712172158708811E-2</v>
      </c>
      <c r="K385" s="44">
        <v>0.60359235888831764</v>
      </c>
      <c r="L385" s="26">
        <f t="shared" si="95"/>
        <v>14.685890035159233</v>
      </c>
      <c r="M385" s="26">
        <f t="shared" si="96"/>
        <v>1.6278016221821747</v>
      </c>
      <c r="N385" s="96">
        <f t="shared" si="97"/>
        <v>15</v>
      </c>
      <c r="O385" s="26">
        <f t="shared" si="98"/>
        <v>0.69954138253338427</v>
      </c>
      <c r="P385" s="3">
        <f>IF(L385&gt;'Power Curve'!$C$37,0,INDEX(Ci,$N385,1)*POWER(1-O385,3)+INDEX(Ci,$N385,2)*3*O385*POWER(1-O385,2)+INDEX(Ci,$N385,3)*3*POWER(O385,2)*(1-O385)+INDEX(Ci,$N385,4)*POWER(O385,3))</f>
        <v>1978.0322841706216</v>
      </c>
      <c r="Q385" s="3">
        <f>MAX(0,MIN(P385-V385+W385,'Power Curve'!$C$39))</f>
        <v>1984.9234410452068</v>
      </c>
      <c r="R385" s="3">
        <f t="shared" si="99"/>
        <v>1975.960021972656</v>
      </c>
      <c r="S385" s="3">
        <f t="shared" si="100"/>
        <v>8.9634190725507779</v>
      </c>
      <c r="T385" s="3">
        <f t="shared" si="101"/>
        <v>8.9634190725507779</v>
      </c>
      <c r="V385" s="37">
        <f t="array" ref="V385">SUM(_xlfn.NORM.DIST($AD$3:$AD$1003,$L385,$AA385,FALSE)*WindSpeedStep*$AE$3:$AE$1003)/AG385</f>
        <v>1974.7932742271357</v>
      </c>
      <c r="W385" s="37">
        <f t="array" ref="W385">SUM(_xlfn.NORM.DIST($AD$3:$AD$1003,$L385,$AB385,FALSE)*WindSpeedStep*$AE$3:$AE$1003)/AH385</f>
        <v>1981.684431101721</v>
      </c>
      <c r="Y385" s="1">
        <f t="shared" si="102"/>
        <v>14</v>
      </c>
      <c r="Z385" s="99">
        <f>IF(L385&lt;'Power Curve'!$P$28,'Power Curve'!$Q$28,IF(L385&gt;'Power Curve'!$P$29,'Power Curve'!$Q$29,INDEX(ReferenceTurbulence,Y385)+(L385-INDEX(ReferenceTurbulenceWindSpeed,Y385))*(INDEX(ReferenceTurbulence,Y385+1)-INDEX(ReferenceTurbulence,Y385))/(INDEX(ReferenceTurbulenceWindSpeed,Y385+1)-INDEX(ReferenceTurbulenceWindSpeed,Y385))))</f>
        <v>0.12250070621866568</v>
      </c>
      <c r="AA385" s="100">
        <f t="shared" si="108"/>
        <v>1.7990319007566711</v>
      </c>
      <c r="AB385" s="29">
        <f t="shared" si="109"/>
        <v>0.64195215352074653</v>
      </c>
      <c r="AD385" s="29">
        <f>'Zero Turbulence Curve'!F384</f>
        <v>38.200000000000273</v>
      </c>
      <c r="AE385" s="29">
        <f>'Zero Turbulence Curve'!G384</f>
        <v>1989.4717126307078</v>
      </c>
      <c r="AF385" s="39"/>
      <c r="AG385" s="40">
        <f t="array" ref="AG385">SUM(_xlfn.NORM.DIST($AD$3:$AD$1003,$F385,$AA385,FALSE)*WindSpeedStep)</f>
        <v>0.99999999999999845</v>
      </c>
      <c r="AH385" s="40">
        <f t="array" ref="AH385">SUM(_xlfn.NORM.DIST($AD$3:$AD$1003,$F385,$AB385,FALSE)*WindSpeedStep)</f>
        <v>1.0000000000000031</v>
      </c>
      <c r="AJ385" s="47">
        <f t="shared" si="103"/>
        <v>15</v>
      </c>
      <c r="AK385" s="83" t="b">
        <f>COUNTIF('Power Curve'!$D$2:$D$31,AJ385)&gt;0</f>
        <v>1</v>
      </c>
      <c r="AL385" s="83" t="b">
        <f t="shared" si="104"/>
        <v>0</v>
      </c>
      <c r="AM385" s="83" t="b">
        <f t="shared" si="110"/>
        <v>1</v>
      </c>
      <c r="AN385" s="47" t="str">
        <f t="shared" si="105"/>
        <v>Outer</v>
      </c>
      <c r="AO385" s="48" t="str">
        <f t="shared" si="106"/>
        <v>1.6-1.7</v>
      </c>
      <c r="AP385" s="49" t="str">
        <f t="shared" si="111"/>
        <v>7-8</v>
      </c>
      <c r="AQ385" s="49" t="str">
        <f t="shared" si="112"/>
        <v>Dec</v>
      </c>
      <c r="AR385" s="48" t="str">
        <f t="shared" si="113"/>
        <v>195-205</v>
      </c>
      <c r="AS385" s="49" t="str">
        <f t="shared" si="107"/>
        <v>HWS-LTI</v>
      </c>
    </row>
    <row r="386" spans="5:45" x14ac:dyDescent="0.3">
      <c r="E386" s="15">
        <v>40902.625</v>
      </c>
      <c r="F386" s="21">
        <v>14.11</v>
      </c>
      <c r="G386" s="21">
        <v>1983.550003051758</v>
      </c>
      <c r="H386" s="42">
        <v>1.1690096051204437</v>
      </c>
      <c r="I386" s="35">
        <v>208.6</v>
      </c>
      <c r="J386" s="43">
        <v>5.3862508858965277E-2</v>
      </c>
      <c r="K386" s="44">
        <v>0.39612877643401012</v>
      </c>
      <c r="L386" s="26">
        <f t="shared" si="95"/>
        <v>13.891666354913289</v>
      </c>
      <c r="M386" s="26">
        <f t="shared" si="96"/>
        <v>1.5050517921568178</v>
      </c>
      <c r="N386" s="96">
        <f t="shared" si="97"/>
        <v>14</v>
      </c>
      <c r="O386" s="26">
        <f t="shared" si="98"/>
        <v>0.93568968792392704</v>
      </c>
      <c r="P386" s="3">
        <f>IF(L386&gt;'Power Curve'!$C$37,0,INDEX(Ci,$N386,1)*POWER(1-O386,3)+INDEX(Ci,$N386,2)*3*O386*POWER(1-O386,2)+INDEX(Ci,$N386,3)*3*POWER(O386,2)*(1-O386)+INDEX(Ci,$N386,4)*POWER(O386,3))</f>
        <v>1974.3191047422815</v>
      </c>
      <c r="Q386" s="3">
        <f>MAX(0,MIN(P386-V386+W386,'Power Curve'!$C$39))</f>
        <v>1987.4861624921934</v>
      </c>
      <c r="R386" s="3">
        <f t="shared" si="99"/>
        <v>1983.550003051758</v>
      </c>
      <c r="S386" s="3">
        <f t="shared" si="100"/>
        <v>3.9361594404354037</v>
      </c>
      <c r="T386" s="3">
        <f t="shared" si="101"/>
        <v>3.9361594404354037</v>
      </c>
      <c r="V386" s="37">
        <f t="array" ref="V386">SUM(_xlfn.NORM.DIST($AD$3:$AD$1003,$L386,$AA386,FALSE)*WindSpeedStep*$AE$3:$AE$1003)/AG386</f>
        <v>1966.6951691932272</v>
      </c>
      <c r="W386" s="37">
        <f t="array" ref="W386">SUM(_xlfn.NORM.DIST($AD$3:$AD$1003,$L386,$AB386,FALSE)*WindSpeedStep*$AE$3:$AE$1003)/AH386</f>
        <v>1979.8622269431391</v>
      </c>
      <c r="Y386" s="1">
        <f t="shared" si="102"/>
        <v>13</v>
      </c>
      <c r="Z386" s="99">
        <f>IF(L386&lt;'Power Curve'!$P$28,'Power Curve'!$Q$28,IF(L386&gt;'Power Curve'!$P$29,'Power Curve'!$Q$29,INDEX(ReferenceTurbulence,Y386)+(L386-INDEX(ReferenceTurbulenceWindSpeed,Y386))*(INDEX(ReferenceTurbulence,Y386+1)-INDEX(ReferenceTurbulence,Y386))/(INDEX(ReferenceTurbulenceWindSpeed,Y386+1)-INDEX(ReferenceTurbulenceWindSpeed,Y386))))</f>
        <v>0.12076477720051813</v>
      </c>
      <c r="AA386" s="100">
        <f t="shared" si="108"/>
        <v>1.6776239922950371</v>
      </c>
      <c r="AB386" s="29">
        <f t="shared" si="109"/>
        <v>0.7482400021073069</v>
      </c>
      <c r="AD386" s="29">
        <f>'Zero Turbulence Curve'!F385</f>
        <v>38.300000000000274</v>
      </c>
      <c r="AE386" s="29">
        <f>'Zero Turbulence Curve'!G385</f>
        <v>1989.4717126307078</v>
      </c>
      <c r="AF386" s="39"/>
      <c r="AG386" s="40">
        <f t="array" ref="AG386">SUM(_xlfn.NORM.DIST($AD$3:$AD$1003,$F386,$AA386,FALSE)*WindSpeedStep)</f>
        <v>1.0000000000000013</v>
      </c>
      <c r="AH386" s="40">
        <f t="array" ref="AH386">SUM(_xlfn.NORM.DIST($AD$3:$AD$1003,$F386,$AB386,FALSE)*WindSpeedStep)</f>
        <v>1.0000000000000031</v>
      </c>
      <c r="AJ386" s="47">
        <f t="shared" si="103"/>
        <v>14</v>
      </c>
      <c r="AK386" s="83" t="b">
        <f>COUNTIF('Power Curve'!$D$2:$D$31,AJ386)&gt;0</f>
        <v>1</v>
      </c>
      <c r="AL386" s="83" t="b">
        <f t="shared" si="104"/>
        <v>0</v>
      </c>
      <c r="AM386" s="83" t="b">
        <f t="shared" si="110"/>
        <v>1</v>
      </c>
      <c r="AN386" s="47" t="str">
        <f t="shared" si="105"/>
        <v>Outer</v>
      </c>
      <c r="AO386" s="48" t="str">
        <f t="shared" si="106"/>
        <v>1.5-1.6</v>
      </c>
      <c r="AP386" s="49" t="str">
        <f t="shared" si="111"/>
        <v>15-16</v>
      </c>
      <c r="AQ386" s="49" t="str">
        <f t="shared" si="112"/>
        <v>Dec</v>
      </c>
      <c r="AR386" s="48" t="str">
        <f t="shared" si="113"/>
        <v>205-215</v>
      </c>
      <c r="AS386" s="49" t="str">
        <f t="shared" si="107"/>
        <v>HWS-LTI</v>
      </c>
    </row>
    <row r="387" spans="5:45" x14ac:dyDescent="0.3">
      <c r="E387" s="15">
        <v>40902.638888888891</v>
      </c>
      <c r="F387" s="21">
        <v>14.28</v>
      </c>
      <c r="G387" s="21">
        <v>1985.070022583008</v>
      </c>
      <c r="H387" s="42">
        <v>1.1691668952705898</v>
      </c>
      <c r="I387" s="35">
        <v>203.8</v>
      </c>
      <c r="J387" s="43">
        <v>7.492997198879553E-2</v>
      </c>
      <c r="K387" s="44">
        <v>0.3620324644994144</v>
      </c>
      <c r="L387" s="26">
        <f t="shared" ref="L387:L450" si="114">F387*(H387/Ref_Density)^(1/3)</f>
        <v>14.059666348178181</v>
      </c>
      <c r="M387" s="26">
        <f t="shared" ref="M387:M450" si="115">(L387-CutInWindSpeed)/(RatedWindSpeed-CutInWindSpeed)</f>
        <v>1.5310167326772777</v>
      </c>
      <c r="N387" s="96">
        <f t="shared" ref="N387:N450" si="116">COUNTIF(xa,"&lt;"&amp;L387)</f>
        <v>15</v>
      </c>
      <c r="O387" s="26">
        <f t="shared" ref="O387:O450" si="117">(L387-INDEX(xa,$N387))/(INDEX(xb,$N387)-INDEX(xa,$N387))</f>
        <v>0.10128501355805475</v>
      </c>
      <c r="P387" s="3">
        <f>IF(L387&gt;'Power Curve'!$C$37,0,INDEX(Ci,$N387,1)*POWER(1-O387,3)+INDEX(Ci,$N387,2)*3*O387*POWER(1-O387,2)+INDEX(Ci,$N387,3)*3*POWER(O387,2)*(1-O387)+INDEX(Ci,$N387,4)*POWER(O387,3))</f>
        <v>1975.520304907121</v>
      </c>
      <c r="Q387" s="3">
        <f>MAX(0,MIN(P387-V387+W387,'Power Curve'!$C$39))</f>
        <v>1986.0581723202749</v>
      </c>
      <c r="R387" s="3">
        <f t="shared" ref="R387:R450" si="118">IF(AM387,G387,"")</f>
        <v>1985.070022583008</v>
      </c>
      <c r="S387" s="3">
        <f t="shared" ref="S387:S450" si="119">IF(AM387,Q387-R387,"")</f>
        <v>0.98814973726689459</v>
      </c>
      <c r="T387" s="3">
        <f t="shared" ref="T387:T450" si="120">IF(AM387,ABS(S387),"")</f>
        <v>0.98814973726689459</v>
      </c>
      <c r="V387" s="37">
        <f t="array" ref="V387">SUM(_xlfn.NORM.DIST($AD$3:$AD$1003,$L387,$AA387,FALSE)*WindSpeedStep*$AE$3:$AE$1003)/AG387</f>
        <v>1968.9832148848607</v>
      </c>
      <c r="W387" s="37">
        <f t="array" ref="W387">SUM(_xlfn.NORM.DIST($AD$3:$AD$1003,$L387,$AB387,FALSE)*WindSpeedStep*$AE$3:$AE$1003)/AH387</f>
        <v>1979.5210822980146</v>
      </c>
      <c r="Y387" s="1">
        <f t="shared" ref="Y387:Y450" si="121">COUNTIF(ReferenceTurbulenceWindSpeed,"&lt;"&amp;L387)</f>
        <v>14</v>
      </c>
      <c r="Z387" s="99">
        <f>IF(L387&lt;'Power Curve'!$P$28,'Power Curve'!$Q$28,IF(L387&gt;'Power Curve'!$P$29,'Power Curve'!$Q$29,INDEX(ReferenceTurbulence,Y387)+(L387-INDEX(ReferenceTurbulenceWindSpeed,Y387))*(INDEX(ReferenceTurbulence,Y387+1)-INDEX(ReferenceTurbulence,Y387))/(INDEX(ReferenceTurbulenceWindSpeed,Y387+1)-INDEX(ReferenceTurbulenceWindSpeed,Y387))))</f>
        <v>0.12095661426878268</v>
      </c>
      <c r="AA387" s="100">
        <f t="shared" si="108"/>
        <v>1.7006096392243728</v>
      </c>
      <c r="AB387" s="29">
        <f t="shared" si="109"/>
        <v>1.0534904056408023</v>
      </c>
      <c r="AD387" s="29">
        <f>'Zero Turbulence Curve'!F386</f>
        <v>38.400000000000276</v>
      </c>
      <c r="AE387" s="29">
        <f>'Zero Turbulence Curve'!G386</f>
        <v>1989.4717126307078</v>
      </c>
      <c r="AF387" s="39"/>
      <c r="AG387" s="40">
        <f t="array" ref="AG387">SUM(_xlfn.NORM.DIST($AD$3:$AD$1003,$F387,$AA387,FALSE)*WindSpeedStep)</f>
        <v>1.0000000000000009</v>
      </c>
      <c r="AH387" s="40">
        <f t="array" ref="AH387">SUM(_xlfn.NORM.DIST($AD$3:$AD$1003,$F387,$AB387,FALSE)*WindSpeedStep)</f>
        <v>1.0000000000000031</v>
      </c>
      <c r="AJ387" s="47">
        <f t="shared" ref="AJ387:AJ450" si="122">MROUND(L387-Centre_First_Bin,Bin_Width)+Centre_First_Bin</f>
        <v>14</v>
      </c>
      <c r="AK387" s="83" t="b">
        <f>COUNTIF('Power Curve'!$D$2:$D$31,AJ387)&gt;0</f>
        <v>1</v>
      </c>
      <c r="AL387" s="83" t="b">
        <f t="shared" ref="AL387:AL450" si="123">(G387&lt;0)</f>
        <v>0</v>
      </c>
      <c r="AM387" s="83" t="b">
        <f t="shared" si="110"/>
        <v>1</v>
      </c>
      <c r="AN387" s="47" t="str">
        <f t="shared" ref="AN387:AN450" si="124">IF(AM387,IF(AND(J387&gt;=LowerTurbLimit,J387&lt;=UpperTurbLimit,K387&gt;=LowerShearLimit,K387&lt;=UpperShearLimit),"Inner","Outer"),"")</f>
        <v>Outer</v>
      </c>
      <c r="AO387" s="48" t="str">
        <f t="shared" ref="AO387:AO450" si="125">IF(M387&lt;0,"&lt;0",TEXT(MROUND(M387+0.05,0.1)-0.1,"0.0")&amp;"-"&amp;TEXT(MROUND(M387+0.05,0.1),"0.0"))</f>
        <v>1.5-1.6</v>
      </c>
      <c r="AP387" s="49" t="str">
        <f t="shared" si="111"/>
        <v>15-16</v>
      </c>
      <c r="AQ387" s="49" t="str">
        <f t="shared" si="112"/>
        <v>Dec</v>
      </c>
      <c r="AR387" s="48" t="str">
        <f t="shared" si="113"/>
        <v>195-205</v>
      </c>
      <c r="AS387" s="49" t="str">
        <f t="shared" ref="AS387:AS450" si="126">IF(AM387,IF(M387&lt;0.5,IF(J387&lt;=LowerTurbLimit,"LWS-LTI",IF(J387&gt;=UpperTurbLimit,"LWS-HTI","Inner-TI")),IF(J387&lt;=LowerTurbLimit,"HWS-LTI",IF(J387&gt;=UpperTurbLimit,"HWS-HTI","Inner-TI"))),"")</f>
        <v>HWS-LTI</v>
      </c>
    </row>
    <row r="388" spans="5:45" x14ac:dyDescent="0.3">
      <c r="E388" s="15">
        <v>40902.645833333336</v>
      </c>
      <c r="F388" s="21">
        <v>15.65</v>
      </c>
      <c r="G388" s="21">
        <v>1981.8499450683639</v>
      </c>
      <c r="H388" s="42">
        <v>1.1676837407071179</v>
      </c>
      <c r="I388" s="35">
        <v>204.6</v>
      </c>
      <c r="J388" s="43">
        <v>6.3897763578274758E-2</v>
      </c>
      <c r="K388" s="44">
        <v>0.44885103657201197</v>
      </c>
      <c r="L388" s="26">
        <f t="shared" si="114"/>
        <v>15.402009607818451</v>
      </c>
      <c r="M388" s="26">
        <f t="shared" si="115"/>
        <v>1.7384802106051858</v>
      </c>
      <c r="N388" s="96">
        <f t="shared" si="116"/>
        <v>16</v>
      </c>
      <c r="O388" s="26">
        <f t="shared" si="117"/>
        <v>0.40260473742727543</v>
      </c>
      <c r="P388" s="3">
        <f>IF(L388&gt;'Power Curve'!$C$37,0,INDEX(Ci,$N388,1)*POWER(1-O388,3)+INDEX(Ci,$N388,2)*3*O388*POWER(1-O388,2)+INDEX(Ci,$N388,3)*3*POWER(O388,2)*(1-O388)+INDEX(Ci,$N388,4)*POWER(O388,3))</f>
        <v>1980.4726718907725</v>
      </c>
      <c r="Q388" s="3">
        <f>MAX(0,MIN(P388-V388+W388,'Power Curve'!$C$39))</f>
        <v>1983.8892390083981</v>
      </c>
      <c r="R388" s="3">
        <f t="shared" si="118"/>
        <v>1981.8499450683639</v>
      </c>
      <c r="S388" s="3">
        <f t="shared" si="119"/>
        <v>2.0392939400342129</v>
      </c>
      <c r="T388" s="3">
        <f t="shared" si="120"/>
        <v>2.0392939400342129</v>
      </c>
      <c r="V388" s="37">
        <f t="array" ref="V388">SUM(_xlfn.NORM.DIST($AD$3:$AD$1003,$L388,$AA388,FALSE)*WindSpeedStep*$AE$3:$AE$1003)/AG388</f>
        <v>1978.9997210854165</v>
      </c>
      <c r="W388" s="37">
        <f t="array" ref="W388">SUM(_xlfn.NORM.DIST($AD$3:$AD$1003,$L388,$AB388,FALSE)*WindSpeedStep*$AE$3:$AE$1003)/AH388</f>
        <v>1982.4162882030421</v>
      </c>
      <c r="Y388" s="1">
        <f t="shared" si="121"/>
        <v>15</v>
      </c>
      <c r="Z388" s="99">
        <f>IF(L388&lt;'Power Curve'!$P$28,'Power Curve'!$Q$28,IF(L388&gt;'Power Curve'!$P$29,'Power Curve'!$Q$29,INDEX(ReferenceTurbulence,Y388)+(L388-INDEX(ReferenceTurbulenceWindSpeed,Y388))*(INDEX(ReferenceTurbulence,Y388+1)-INDEX(ReferenceTurbulence,Y388))/(INDEX(ReferenceTurbulenceWindSpeed,Y388+1)-INDEX(ReferenceTurbulenceWindSpeed,Y388))))</f>
        <v>0.12237246953575036</v>
      </c>
      <c r="AA388" s="100">
        <f t="shared" ref="AA388:AA451" si="127">Z388*L388</f>
        <v>1.8847819515220978</v>
      </c>
      <c r="AB388" s="29">
        <f t="shared" ref="AB388:AB451" si="128">L388*J388</f>
        <v>0.9841539685506997</v>
      </c>
      <c r="AD388" s="29">
        <f>'Zero Turbulence Curve'!F387</f>
        <v>38.500000000000277</v>
      </c>
      <c r="AE388" s="29">
        <f>'Zero Turbulence Curve'!G387</f>
        <v>1989.4717126307078</v>
      </c>
      <c r="AF388" s="39"/>
      <c r="AG388" s="40">
        <f t="array" ref="AG388">SUM(_xlfn.NORM.DIST($AD$3:$AD$1003,$F388,$AA388,FALSE)*WindSpeedStep)</f>
        <v>0.99999999999999689</v>
      </c>
      <c r="AH388" s="40">
        <f t="array" ref="AH388">SUM(_xlfn.NORM.DIST($AD$3:$AD$1003,$F388,$AB388,FALSE)*WindSpeedStep)</f>
        <v>0.99999999999999778</v>
      </c>
      <c r="AJ388" s="47">
        <f t="shared" si="122"/>
        <v>15</v>
      </c>
      <c r="AK388" s="83" t="b">
        <f>COUNTIF('Power Curve'!$D$2:$D$31,AJ388)&gt;0</f>
        <v>1</v>
      </c>
      <c r="AL388" s="83" t="b">
        <f t="shared" si="123"/>
        <v>0</v>
      </c>
      <c r="AM388" s="83" t="b">
        <f t="shared" ref="AM388:AM451" si="129">AND(AK388,NOT(AL388))</f>
        <v>1</v>
      </c>
      <c r="AN388" s="47" t="str">
        <f t="shared" si="124"/>
        <v>Outer</v>
      </c>
      <c r="AO388" s="48" t="str">
        <f t="shared" si="125"/>
        <v>1.7-1.8</v>
      </c>
      <c r="AP388" s="49" t="str">
        <f t="shared" ref="AP388:AP451" si="130">IF(AM388,HOUR(E388)&amp;"-"&amp;HOUR(E388)+1,"")</f>
        <v>15-16</v>
      </c>
      <c r="AQ388" s="49" t="str">
        <f t="shared" ref="AQ388:AQ451" si="131">IF(AM388,TEXT(E388,"mmm"),"")</f>
        <v>Dec</v>
      </c>
      <c r="AR388" s="48" t="str">
        <f t="shared" ref="AR388:AR451" si="132">IF(AM388,IF(OR(I388&lt;5,I388&gt;=355),"355-5",MROUND(I388,10)-5&amp;"-"&amp;MROUND(I388,10)+5),"")</f>
        <v>195-205</v>
      </c>
      <c r="AS388" s="49" t="str">
        <f t="shared" si="126"/>
        <v>HWS-LTI</v>
      </c>
    </row>
    <row r="389" spans="5:45" x14ac:dyDescent="0.3">
      <c r="E389" s="15">
        <v>40902.652777777781</v>
      </c>
      <c r="F389" s="21">
        <v>14.48</v>
      </c>
      <c r="G389" s="21">
        <v>1985.56994628906</v>
      </c>
      <c r="H389" s="42">
        <v>1.1681334917202641</v>
      </c>
      <c r="I389" s="35">
        <v>203.6</v>
      </c>
      <c r="J389" s="43">
        <v>8.4254143646408833E-2</v>
      </c>
      <c r="K389" s="44">
        <v>0.38220965023550885</v>
      </c>
      <c r="L389" s="26">
        <f t="shared" si="114"/>
        <v>14.252378834487056</v>
      </c>
      <c r="M389" s="26">
        <f t="shared" si="115"/>
        <v>1.5608010686603762</v>
      </c>
      <c r="N389" s="96">
        <f t="shared" si="116"/>
        <v>15</v>
      </c>
      <c r="O389" s="26">
        <f t="shared" si="117"/>
        <v>0.2853909084838141</v>
      </c>
      <c r="P389" s="3">
        <f>IF(L389&gt;'Power Curve'!$C$37,0,INDEX(Ci,$N389,1)*POWER(1-O389,3)+INDEX(Ci,$N389,2)*3*O389*POWER(1-O389,2)+INDEX(Ci,$N389,3)*3*POWER(O389,2)*(1-O389)+INDEX(Ci,$N389,4)*POWER(O389,3))</f>
        <v>1976.5047865026274</v>
      </c>
      <c r="Q389" s="3">
        <f>MAX(0,MIN(P389-V389+W389,'Power Curve'!$C$39))</f>
        <v>1984.8894368259221</v>
      </c>
      <c r="R389" s="3">
        <f t="shared" si="118"/>
        <v>1985.56994628906</v>
      </c>
      <c r="S389" s="3">
        <f t="shared" si="119"/>
        <v>-0.68050946313792338</v>
      </c>
      <c r="T389" s="3">
        <f t="shared" si="120"/>
        <v>0.68050946313792338</v>
      </c>
      <c r="V389" s="37">
        <f t="array" ref="V389">SUM(_xlfn.NORM.DIST($AD$3:$AD$1003,$L389,$AA389,FALSE)*WindSpeedStep*$AE$3:$AE$1003)/AG389</f>
        <v>1971.1130948359748</v>
      </c>
      <c r="W389" s="37">
        <f t="array" ref="W389">SUM(_xlfn.NORM.DIST($AD$3:$AD$1003,$L389,$AB389,FALSE)*WindSpeedStep*$AE$3:$AE$1003)/AH389</f>
        <v>1979.4977451592695</v>
      </c>
      <c r="Y389" s="1">
        <f t="shared" si="121"/>
        <v>14</v>
      </c>
      <c r="Z389" s="99">
        <f>IF(L389&lt;'Power Curve'!$P$28,'Power Curve'!$Q$28,IF(L389&gt;'Power Curve'!$P$29,'Power Curve'!$Q$29,INDEX(ReferenceTurbulence,Y389)+(L389-INDEX(ReferenceTurbulenceWindSpeed,Y389))*(INDEX(ReferenceTurbulence,Y389+1)-INDEX(ReferenceTurbulence,Y389))/(INDEX(ReferenceTurbulenceWindSpeed,Y389+1)-INDEX(ReferenceTurbulenceWindSpeed,Y389))))</f>
        <v>0.12143178920217748</v>
      </c>
      <c r="AA389" s="100">
        <f t="shared" si="127"/>
        <v>1.7306918622590082</v>
      </c>
      <c r="AB389" s="29">
        <f t="shared" si="128"/>
        <v>1.2008219736239092</v>
      </c>
      <c r="AD389" s="29">
        <f>'Zero Turbulence Curve'!F388</f>
        <v>38.600000000000279</v>
      </c>
      <c r="AE389" s="29">
        <f>'Zero Turbulence Curve'!G388</f>
        <v>1989.4717126307078</v>
      </c>
      <c r="AF389" s="39"/>
      <c r="AG389" s="40">
        <f t="array" ref="AG389">SUM(_xlfn.NORM.DIST($AD$3:$AD$1003,$F389,$AA389,FALSE)*WindSpeedStep)</f>
        <v>1.0000000000000002</v>
      </c>
      <c r="AH389" s="40">
        <f t="array" ref="AH389">SUM(_xlfn.NORM.DIST($AD$3:$AD$1003,$F389,$AB389,FALSE)*WindSpeedStep)</f>
        <v>1.0000000000000013</v>
      </c>
      <c r="AJ389" s="47">
        <f t="shared" si="122"/>
        <v>14</v>
      </c>
      <c r="AK389" s="83" t="b">
        <f>COUNTIF('Power Curve'!$D$2:$D$31,AJ389)&gt;0</f>
        <v>1</v>
      </c>
      <c r="AL389" s="83" t="b">
        <f t="shared" si="123"/>
        <v>0</v>
      </c>
      <c r="AM389" s="83" t="b">
        <f t="shared" si="129"/>
        <v>1</v>
      </c>
      <c r="AN389" s="47" t="str">
        <f t="shared" si="124"/>
        <v>Outer</v>
      </c>
      <c r="AO389" s="48" t="str">
        <f t="shared" si="125"/>
        <v>1.5-1.6</v>
      </c>
      <c r="AP389" s="49" t="str">
        <f t="shared" si="130"/>
        <v>15-16</v>
      </c>
      <c r="AQ389" s="49" t="str">
        <f t="shared" si="131"/>
        <v>Dec</v>
      </c>
      <c r="AR389" s="48" t="str">
        <f t="shared" si="132"/>
        <v>195-205</v>
      </c>
      <c r="AS389" s="49" t="str">
        <f t="shared" si="126"/>
        <v>HWS-LTI</v>
      </c>
    </row>
    <row r="390" spans="5:45" x14ac:dyDescent="0.3">
      <c r="E390" s="15">
        <v>40902.944444444445</v>
      </c>
      <c r="F390" s="21">
        <v>15.02</v>
      </c>
      <c r="G390" s="21">
        <v>1989.0700378417969</v>
      </c>
      <c r="H390" s="42">
        <v>1.1425525469814042</v>
      </c>
      <c r="I390" s="35">
        <v>205.6</v>
      </c>
      <c r="J390" s="43">
        <v>9.9866844207723043E-2</v>
      </c>
      <c r="K390" s="44">
        <v>0.26499793922539128</v>
      </c>
      <c r="L390" s="26">
        <f t="shared" si="114"/>
        <v>14.675175286970351</v>
      </c>
      <c r="M390" s="26">
        <f t="shared" si="115"/>
        <v>1.626145623309738</v>
      </c>
      <c r="N390" s="96">
        <f t="shared" si="116"/>
        <v>15</v>
      </c>
      <c r="O390" s="26">
        <f t="shared" si="117"/>
        <v>0.68930515787559787</v>
      </c>
      <c r="P390" s="3">
        <f>IF(L390&gt;'Power Curve'!$C$37,0,INDEX(Ci,$N390,1)*POWER(1-O390,3)+INDEX(Ci,$N390,2)*3*O390*POWER(1-O390,2)+INDEX(Ci,$N390,3)*3*POWER(O390,2)*(1-O390)+INDEX(Ci,$N390,4)*POWER(O390,3))</f>
        <v>1977.9996220298251</v>
      </c>
      <c r="Q390" s="3">
        <f>MAX(0,MIN(P390-V390+W390,'Power Curve'!$C$39))</f>
        <v>1982.7088737361221</v>
      </c>
      <c r="R390" s="3">
        <f t="shared" si="118"/>
        <v>1989.0700378417969</v>
      </c>
      <c r="S390" s="3">
        <f t="shared" si="119"/>
        <v>-6.3611641056747885</v>
      </c>
      <c r="T390" s="3">
        <f t="shared" si="120"/>
        <v>6.3611641056747885</v>
      </c>
      <c r="V390" s="37">
        <f t="array" ref="V390">SUM(_xlfn.NORM.DIST($AD$3:$AD$1003,$L390,$AA390,FALSE)*WindSpeedStep*$AE$3:$AE$1003)/AG390</f>
        <v>1974.7174492177755</v>
      </c>
      <c r="W390" s="37">
        <f t="array" ref="W390">SUM(_xlfn.NORM.DIST($AD$3:$AD$1003,$L390,$AB390,FALSE)*WindSpeedStep*$AE$3:$AE$1003)/AH390</f>
        <v>1979.4267009240725</v>
      </c>
      <c r="Y390" s="1">
        <f t="shared" si="121"/>
        <v>14</v>
      </c>
      <c r="Z390" s="99">
        <f>IF(L390&lt;'Power Curve'!$P$28,'Power Curve'!$Q$28,IF(L390&gt;'Power Curve'!$P$29,'Power Curve'!$Q$29,INDEX(ReferenceTurbulence,Y390)+(L390-INDEX(ReferenceTurbulenceWindSpeed,Y390))*(INDEX(ReferenceTurbulence,Y390+1)-INDEX(ReferenceTurbulence,Y390))/(INDEX(ReferenceTurbulenceWindSpeed,Y390+1)-INDEX(ReferenceTurbulenceWindSpeed,Y390))))</f>
        <v>0.12247428665522943</v>
      </c>
      <c r="AA390" s="100">
        <f t="shared" si="127"/>
        <v>1.7973316248121456</v>
      </c>
      <c r="AB390" s="29">
        <f t="shared" si="128"/>
        <v>1.4655634441048953</v>
      </c>
      <c r="AD390" s="29">
        <f>'Zero Turbulence Curve'!F389</f>
        <v>38.70000000000028</v>
      </c>
      <c r="AE390" s="29">
        <f>'Zero Turbulence Curve'!G389</f>
        <v>1989.4717126307078</v>
      </c>
      <c r="AF390" s="39"/>
      <c r="AG390" s="40">
        <f t="array" ref="AG390">SUM(_xlfn.NORM.DIST($AD$3:$AD$1003,$F390,$AA390,FALSE)*WindSpeedStep)</f>
        <v>0.99999999999999845</v>
      </c>
      <c r="AH390" s="40">
        <f t="array" ref="AH390">SUM(_xlfn.NORM.DIST($AD$3:$AD$1003,$F390,$AB390,FALSE)*WindSpeedStep)</f>
        <v>0.99999999999999933</v>
      </c>
      <c r="AJ390" s="47">
        <f t="shared" si="122"/>
        <v>15</v>
      </c>
      <c r="AK390" s="83" t="b">
        <f>COUNTIF('Power Curve'!$D$2:$D$31,AJ390)&gt;0</f>
        <v>1</v>
      </c>
      <c r="AL390" s="83" t="b">
        <f t="shared" si="123"/>
        <v>0</v>
      </c>
      <c r="AM390" s="83" t="b">
        <f t="shared" si="129"/>
        <v>1</v>
      </c>
      <c r="AN390" s="47" t="str">
        <f t="shared" si="124"/>
        <v>Outer</v>
      </c>
      <c r="AO390" s="48" t="str">
        <f t="shared" si="125"/>
        <v>1.6-1.7</v>
      </c>
      <c r="AP390" s="49" t="str">
        <f t="shared" si="130"/>
        <v>22-23</v>
      </c>
      <c r="AQ390" s="49" t="str">
        <f t="shared" si="131"/>
        <v>Dec</v>
      </c>
      <c r="AR390" s="48" t="str">
        <f t="shared" si="132"/>
        <v>205-215</v>
      </c>
      <c r="AS390" s="49" t="str">
        <f t="shared" si="126"/>
        <v>HWS-LTI</v>
      </c>
    </row>
    <row r="391" spans="5:45" x14ac:dyDescent="0.3">
      <c r="E391" s="15">
        <v>40902.958333333336</v>
      </c>
      <c r="F391" s="21">
        <v>15.21</v>
      </c>
      <c r="G391" s="21">
        <v>1983.1799774169949</v>
      </c>
      <c r="H391" s="42">
        <v>1.1398280804342174</v>
      </c>
      <c r="I391" s="35">
        <v>207.1</v>
      </c>
      <c r="J391" s="43">
        <v>0.11768573307034845</v>
      </c>
      <c r="K391" s="44">
        <v>0.31325211648718848</v>
      </c>
      <c r="L391" s="26">
        <f t="shared" si="114"/>
        <v>14.848991835390612</v>
      </c>
      <c r="M391" s="26">
        <f t="shared" si="115"/>
        <v>1.6530095311795889</v>
      </c>
      <c r="N391" s="96">
        <f t="shared" si="116"/>
        <v>15</v>
      </c>
      <c r="O391" s="26">
        <f t="shared" si="117"/>
        <v>0.85535901257253188</v>
      </c>
      <c r="P391" s="3">
        <f>IF(L391&gt;'Power Curve'!$C$37,0,INDEX(Ci,$N391,1)*POWER(1-O391,3)+INDEX(Ci,$N391,2)*3*O391*POWER(1-O391,2)+INDEX(Ci,$N391,3)*3*POWER(O391,2)*(1-O391)+INDEX(Ci,$N391,4)*POWER(O391,3))</f>
        <v>1978.5362741534914</v>
      </c>
      <c r="Q391" s="3">
        <f>MAX(0,MIN(P391-V391+W391,'Power Curve'!$C$39))</f>
        <v>1979.8343802841187</v>
      </c>
      <c r="R391" s="3">
        <f t="shared" si="118"/>
        <v>1983.1799774169949</v>
      </c>
      <c r="S391" s="3">
        <f t="shared" si="119"/>
        <v>-3.3455971328762644</v>
      </c>
      <c r="T391" s="3">
        <f t="shared" si="120"/>
        <v>3.3455971328762644</v>
      </c>
      <c r="V391" s="37">
        <f t="array" ref="V391">SUM(_xlfn.NORM.DIST($AD$3:$AD$1003,$L391,$AA391,FALSE)*WindSpeedStep*$AE$3:$AE$1003)/AG391</f>
        <v>1975.8697840909024</v>
      </c>
      <c r="W391" s="37">
        <f t="array" ref="W391">SUM(_xlfn.NORM.DIST($AD$3:$AD$1003,$L391,$AB391,FALSE)*WindSpeedStep*$AE$3:$AE$1003)/AH391</f>
        <v>1977.1678902215297</v>
      </c>
      <c r="Y391" s="1">
        <f t="shared" si="121"/>
        <v>14</v>
      </c>
      <c r="Z391" s="99">
        <f>IF(L391&lt;'Power Curve'!$P$28,'Power Curve'!$Q$28,IF(L391&gt;'Power Curve'!$P$29,'Power Curve'!$Q$29,INDEX(ReferenceTurbulence,Y391)+(L391-INDEX(ReferenceTurbulenceWindSpeed,Y391))*(INDEX(ReferenceTurbulence,Y391+1)-INDEX(ReferenceTurbulence,Y391))/(INDEX(ReferenceTurbulenceWindSpeed,Y391+1)-INDEX(ReferenceTurbulenceWindSpeed,Y391))))</f>
        <v>0.12290286950629667</v>
      </c>
      <c r="AA391" s="100">
        <f t="shared" si="127"/>
        <v>1.8249837058450771</v>
      </c>
      <c r="AB391" s="29">
        <f t="shared" si="128"/>
        <v>1.747514489503563</v>
      </c>
      <c r="AD391" s="29">
        <f>'Zero Turbulence Curve'!F390</f>
        <v>38.800000000000281</v>
      </c>
      <c r="AE391" s="29">
        <f>'Zero Turbulence Curve'!G390</f>
        <v>1989.4717126307078</v>
      </c>
      <c r="AF391" s="39"/>
      <c r="AG391" s="40">
        <f t="array" ref="AG391">SUM(_xlfn.NORM.DIST($AD$3:$AD$1003,$F391,$AA391,FALSE)*WindSpeedStep)</f>
        <v>0.99999999999999811</v>
      </c>
      <c r="AH391" s="40">
        <f t="array" ref="AH391">SUM(_xlfn.NORM.DIST($AD$3:$AD$1003,$F391,$AB391,FALSE)*WindSpeedStep)</f>
        <v>0.99999999999999833</v>
      </c>
      <c r="AJ391" s="47">
        <f t="shared" si="122"/>
        <v>15</v>
      </c>
      <c r="AK391" s="83" t="b">
        <f>COUNTIF('Power Curve'!$D$2:$D$31,AJ391)&gt;0</f>
        <v>1</v>
      </c>
      <c r="AL391" s="83" t="b">
        <f t="shared" si="123"/>
        <v>0</v>
      </c>
      <c r="AM391" s="83" t="b">
        <f t="shared" si="129"/>
        <v>1</v>
      </c>
      <c r="AN391" s="47" t="str">
        <f t="shared" si="124"/>
        <v>Outer</v>
      </c>
      <c r="AO391" s="48" t="str">
        <f t="shared" si="125"/>
        <v>1.6-1.7</v>
      </c>
      <c r="AP391" s="49" t="str">
        <f t="shared" si="130"/>
        <v>23-24</v>
      </c>
      <c r="AQ391" s="49" t="str">
        <f t="shared" si="131"/>
        <v>Dec</v>
      </c>
      <c r="AR391" s="48" t="str">
        <f t="shared" si="132"/>
        <v>205-215</v>
      </c>
      <c r="AS391" s="49" t="str">
        <f t="shared" si="126"/>
        <v>Inner-TI</v>
      </c>
    </row>
    <row r="392" spans="5:45" x14ac:dyDescent="0.3">
      <c r="E392" s="15">
        <v>40902.965277777781</v>
      </c>
      <c r="F392" s="21">
        <v>15.14</v>
      </c>
      <c r="G392" s="21">
        <v>1971.880004882813</v>
      </c>
      <c r="H392" s="42">
        <v>1.1405814758820516</v>
      </c>
      <c r="I392" s="35">
        <v>207.8</v>
      </c>
      <c r="J392" s="43">
        <v>9.3130779392338173E-2</v>
      </c>
      <c r="K392" s="44">
        <v>0.29490757912111037</v>
      </c>
      <c r="L392" s="26">
        <f t="shared" si="114"/>
        <v>14.783909099688051</v>
      </c>
      <c r="M392" s="26">
        <f t="shared" si="115"/>
        <v>1.6429507845773716</v>
      </c>
      <c r="N392" s="96">
        <f t="shared" si="116"/>
        <v>15</v>
      </c>
      <c r="O392" s="26">
        <f t="shared" si="117"/>
        <v>0.79318288932158709</v>
      </c>
      <c r="P392" s="3">
        <f>IF(L392&gt;'Power Curve'!$C$37,0,INDEX(Ci,$N392,1)*POWER(1-O392,3)+INDEX(Ci,$N392,2)*3*O392*POWER(1-O392,2)+INDEX(Ci,$N392,3)*3*POWER(O392,2)*(1-O392)+INDEX(Ci,$N392,4)*POWER(O392,3))</f>
        <v>1978.3320502338017</v>
      </c>
      <c r="Q392" s="3">
        <f>MAX(0,MIN(P392-V392+W392,'Power Curve'!$C$39))</f>
        <v>1983.336875865949</v>
      </c>
      <c r="R392" s="3">
        <f t="shared" si="118"/>
        <v>1971.880004882813</v>
      </c>
      <c r="S392" s="3">
        <f t="shared" si="119"/>
        <v>11.456870983136014</v>
      </c>
      <c r="T392" s="3">
        <f t="shared" si="120"/>
        <v>11.456870983136014</v>
      </c>
      <c r="V392" s="37">
        <f t="array" ref="V392">SUM(_xlfn.NORM.DIST($AD$3:$AD$1003,$L392,$AA392,FALSE)*WindSpeedStep*$AE$3:$AE$1003)/AG392</f>
        <v>1975.4571000245537</v>
      </c>
      <c r="W392" s="37">
        <f t="array" ref="W392">SUM(_xlfn.NORM.DIST($AD$3:$AD$1003,$L392,$AB392,FALSE)*WindSpeedStep*$AE$3:$AE$1003)/AH392</f>
        <v>1980.4619256567009</v>
      </c>
      <c r="Y392" s="1">
        <f t="shared" si="121"/>
        <v>14</v>
      </c>
      <c r="Z392" s="99">
        <f>IF(L392&lt;'Power Curve'!$P$28,'Power Curve'!$Q$28,IF(L392&gt;'Power Curve'!$P$29,'Power Curve'!$Q$29,INDEX(ReferenceTurbulence,Y392)+(L392-INDEX(ReferenceTurbulenceWindSpeed,Y392))*(INDEX(ReferenceTurbulence,Y392+1)-INDEX(ReferenceTurbulence,Y392))/(INDEX(ReferenceTurbulenceWindSpeed,Y392+1)-INDEX(ReferenceTurbulenceWindSpeed,Y392))))</f>
        <v>0.12274239373643374</v>
      </c>
      <c r="AA392" s="100">
        <f t="shared" si="127"/>
        <v>1.8146123916775565</v>
      </c>
      <c r="AB392" s="29">
        <f t="shared" si="128"/>
        <v>1.3768369769194286</v>
      </c>
      <c r="AD392" s="29">
        <f>'Zero Turbulence Curve'!F391</f>
        <v>38.900000000000283</v>
      </c>
      <c r="AE392" s="29">
        <f>'Zero Turbulence Curve'!G391</f>
        <v>1989.4717126307078</v>
      </c>
      <c r="AF392" s="39"/>
      <c r="AG392" s="40">
        <f t="array" ref="AG392">SUM(_xlfn.NORM.DIST($AD$3:$AD$1003,$F392,$AA392,FALSE)*WindSpeedStep)</f>
        <v>0.99999999999999845</v>
      </c>
      <c r="AH392" s="40">
        <f t="array" ref="AH392">SUM(_xlfn.NORM.DIST($AD$3:$AD$1003,$F392,$AB392,FALSE)*WindSpeedStep)</f>
        <v>0.99999999999999878</v>
      </c>
      <c r="AJ392" s="47">
        <f t="shared" si="122"/>
        <v>15</v>
      </c>
      <c r="AK392" s="83" t="b">
        <f>COUNTIF('Power Curve'!$D$2:$D$31,AJ392)&gt;0</f>
        <v>1</v>
      </c>
      <c r="AL392" s="83" t="b">
        <f t="shared" si="123"/>
        <v>0</v>
      </c>
      <c r="AM392" s="83" t="b">
        <f t="shared" si="129"/>
        <v>1</v>
      </c>
      <c r="AN392" s="47" t="str">
        <f t="shared" si="124"/>
        <v>Outer</v>
      </c>
      <c r="AO392" s="48" t="str">
        <f t="shared" si="125"/>
        <v>1.6-1.7</v>
      </c>
      <c r="AP392" s="49" t="str">
        <f t="shared" si="130"/>
        <v>23-24</v>
      </c>
      <c r="AQ392" s="49" t="str">
        <f t="shared" si="131"/>
        <v>Dec</v>
      </c>
      <c r="AR392" s="48" t="str">
        <f t="shared" si="132"/>
        <v>205-215</v>
      </c>
      <c r="AS392" s="49" t="str">
        <f t="shared" si="126"/>
        <v>HWS-LTI</v>
      </c>
    </row>
    <row r="393" spans="5:45" x14ac:dyDescent="0.3">
      <c r="E393" s="15">
        <v>40903.173611111109</v>
      </c>
      <c r="F393" s="21">
        <v>20.38</v>
      </c>
      <c r="G393" s="21">
        <v>1996.190002441411</v>
      </c>
      <c r="H393" s="42">
        <v>1.1506047729930038</v>
      </c>
      <c r="I393" s="35">
        <v>290.8</v>
      </c>
      <c r="J393" s="43">
        <v>0.13886162904808638</v>
      </c>
      <c r="K393" s="44">
        <v>0.16601756457659383</v>
      </c>
      <c r="L393" s="26">
        <f t="shared" si="114"/>
        <v>19.958789931341837</v>
      </c>
      <c r="M393" s="26">
        <f t="shared" si="115"/>
        <v>2.4427452987503488</v>
      </c>
      <c r="N393" s="96">
        <f t="shared" si="116"/>
        <v>22</v>
      </c>
      <c r="O393" s="26">
        <f t="shared" si="117"/>
        <v>7.121181953126555E-3</v>
      </c>
      <c r="P393" s="3">
        <f>IF(L393&gt;'Power Curve'!$C$37,0,INDEX(Ci,$N393,1)*POWER(1-O393,3)+INDEX(Ci,$N393,2)*3*O393*POWER(1-O393,2)+INDEX(Ci,$N393,3)*3*POWER(O393,2)*(1-O393)+INDEX(Ci,$N393,4)*POWER(O393,3))</f>
        <v>1982.8722399450626</v>
      </c>
      <c r="Q393" s="3">
        <f>MAX(0,MIN(P393-V393+W393,'Power Curve'!$C$39))</f>
        <v>1982.6177724277377</v>
      </c>
      <c r="R393" s="3">
        <f t="shared" si="118"/>
        <v>1996.190002441411</v>
      </c>
      <c r="S393" s="3">
        <f t="shared" si="119"/>
        <v>-13.572230013673334</v>
      </c>
      <c r="T393" s="3">
        <f t="shared" si="120"/>
        <v>13.572230013673334</v>
      </c>
      <c r="V393" s="37">
        <f t="array" ref="V393">SUM(_xlfn.NORM.DIST($AD$3:$AD$1003,$L393,$AA393,FALSE)*WindSpeedStep*$AE$3:$AE$1003)/AG393</f>
        <v>1986.6229370130034</v>
      </c>
      <c r="W393" s="37">
        <f t="array" ref="W393">SUM(_xlfn.NORM.DIST($AD$3:$AD$1003,$L393,$AB393,FALSE)*WindSpeedStep*$AE$3:$AE$1003)/AH393</f>
        <v>1986.3684694956785</v>
      </c>
      <c r="Y393" s="1">
        <f t="shared" si="121"/>
        <v>20</v>
      </c>
      <c r="Z393" s="99">
        <f>IF(L393&lt;'Power Curve'!$P$28,'Power Curve'!$Q$28,IF(L393&gt;'Power Curve'!$P$29,'Power Curve'!$Q$29,INDEX(ReferenceTurbulence,Y393)+(L393-INDEX(ReferenceTurbulenceWindSpeed,Y393))*(INDEX(ReferenceTurbulence,Y393+1)-INDEX(ReferenceTurbulence,Y393))/(INDEX(ReferenceTurbulenceWindSpeed,Y393+1)-INDEX(ReferenceTurbulenceWindSpeed,Y393))))</f>
        <v>0.12219009787616034</v>
      </c>
      <c r="AA393" s="100">
        <f t="shared" si="127"/>
        <v>2.4387664952003827</v>
      </c>
      <c r="AB393" s="29">
        <f t="shared" si="128"/>
        <v>2.7715100836946718</v>
      </c>
      <c r="AD393" s="29">
        <f>'Zero Turbulence Curve'!F392</f>
        <v>39.000000000000284</v>
      </c>
      <c r="AE393" s="29">
        <f>'Zero Turbulence Curve'!G392</f>
        <v>1989.4717126307078</v>
      </c>
      <c r="AF393" s="39"/>
      <c r="AG393" s="40">
        <f t="array" ref="AG393">SUM(_xlfn.NORM.DIST($AD$3:$AD$1003,$F393,$AA393,FALSE)*WindSpeedStep)</f>
        <v>0.9999999999999859</v>
      </c>
      <c r="AH393" s="40">
        <f t="array" ref="AH393">SUM(_xlfn.NORM.DIST($AD$3:$AD$1003,$F393,$AB393,FALSE)*WindSpeedStep)</f>
        <v>0.99999999999990274</v>
      </c>
      <c r="AJ393" s="47">
        <f t="shared" si="122"/>
        <v>20</v>
      </c>
      <c r="AK393" s="83" t="b">
        <f>COUNTIF('Power Curve'!$D$2:$D$31,AJ393)&gt;0</f>
        <v>1</v>
      </c>
      <c r="AL393" s="83" t="b">
        <f t="shared" si="123"/>
        <v>0</v>
      </c>
      <c r="AM393" s="83" t="b">
        <f t="shared" si="129"/>
        <v>1</v>
      </c>
      <c r="AN393" s="47" t="str">
        <f t="shared" si="124"/>
        <v>Inner</v>
      </c>
      <c r="AO393" s="48" t="str">
        <f t="shared" si="125"/>
        <v>2.4-2.5</v>
      </c>
      <c r="AP393" s="49" t="str">
        <f t="shared" si="130"/>
        <v>4-5</v>
      </c>
      <c r="AQ393" s="49" t="str">
        <f t="shared" si="131"/>
        <v>Dec</v>
      </c>
      <c r="AR393" s="48" t="str">
        <f t="shared" si="132"/>
        <v>285-295</v>
      </c>
      <c r="AS393" s="49" t="str">
        <f t="shared" si="126"/>
        <v>Inner-TI</v>
      </c>
    </row>
    <row r="394" spans="5:45" x14ac:dyDescent="0.3">
      <c r="E394" s="15">
        <v>40903.180555555555</v>
      </c>
      <c r="F394" s="21">
        <v>21.2</v>
      </c>
      <c r="G394" s="21">
        <v>1997.509963989263</v>
      </c>
      <c r="H394" s="42">
        <v>1.1517455080451817</v>
      </c>
      <c r="I394" s="35">
        <v>289.7</v>
      </c>
      <c r="J394" s="43">
        <v>0.11556603773584907</v>
      </c>
      <c r="K394" s="44">
        <v>0.15391048042624139</v>
      </c>
      <c r="L394" s="26">
        <f t="shared" si="114"/>
        <v>20.768701306950646</v>
      </c>
      <c r="M394" s="26">
        <f t="shared" si="115"/>
        <v>2.567919712664573</v>
      </c>
      <c r="N394" s="96">
        <f t="shared" si="116"/>
        <v>22</v>
      </c>
      <c r="O394" s="26">
        <f t="shared" si="117"/>
        <v>0.77943781002176882</v>
      </c>
      <c r="P394" s="3">
        <f>IF(L394&gt;'Power Curve'!$C$37,0,INDEX(Ci,$N394,1)*POWER(1-O394,3)+INDEX(Ci,$N394,2)*3*O394*POWER(1-O394,2)+INDEX(Ci,$N394,3)*3*POWER(O394,2)*(1-O394)+INDEX(Ci,$N394,4)*POWER(O394,3))</f>
        <v>1988.6497293617913</v>
      </c>
      <c r="Q394" s="3">
        <f>MAX(0,MIN(P394-V394+W394,'Power Curve'!$C$39))</f>
        <v>1988.704037281668</v>
      </c>
      <c r="R394" s="3" t="str">
        <f t="shared" si="118"/>
        <v/>
      </c>
      <c r="S394" s="3" t="str">
        <f t="shared" si="119"/>
        <v/>
      </c>
      <c r="T394" s="3" t="str">
        <f t="shared" si="120"/>
        <v/>
      </c>
      <c r="V394" s="37">
        <f t="array" ref="V394">SUM(_xlfn.NORM.DIST($AD$3:$AD$1003,$L394,$AA394,FALSE)*WindSpeedStep*$AE$3:$AE$1003)/AG394</f>
        <v>1987.3030570031217</v>
      </c>
      <c r="W394" s="37">
        <f t="array" ref="W394">SUM(_xlfn.NORM.DIST($AD$3:$AD$1003,$L394,$AB394,FALSE)*WindSpeedStep*$AE$3:$AE$1003)/AH394</f>
        <v>1987.3573649229984</v>
      </c>
      <c r="Y394" s="1">
        <f t="shared" si="121"/>
        <v>20</v>
      </c>
      <c r="Z394" s="99">
        <f>IF(L394&lt;'Power Curve'!$P$28,'Power Curve'!$Q$28,IF(L394&gt;'Power Curve'!$P$29,'Power Curve'!$Q$29,INDEX(ReferenceTurbulence,Y394)+(L394-INDEX(ReferenceTurbulenceWindSpeed,Y394))*(INDEX(ReferenceTurbulence,Y394+1)-INDEX(ReferenceTurbulence,Y394))/(INDEX(ReferenceTurbulenceWindSpeed,Y394+1)-INDEX(ReferenceTurbulenceWindSpeed,Y394))))</f>
        <v>0.12219009787616034</v>
      </c>
      <c r="AA394" s="100">
        <f t="shared" si="127"/>
        <v>2.5377296454570386</v>
      </c>
      <c r="AB394" s="29">
        <f t="shared" si="128"/>
        <v>2.4001565189636365</v>
      </c>
      <c r="AD394" s="29">
        <f>'Zero Turbulence Curve'!F393</f>
        <v>39.100000000000286</v>
      </c>
      <c r="AE394" s="29">
        <f>'Zero Turbulence Curve'!G393</f>
        <v>1989.4717126307078</v>
      </c>
      <c r="AF394" s="39"/>
      <c r="AG394" s="40">
        <f t="array" ref="AG394">SUM(_xlfn.NORM.DIST($AD$3:$AD$1003,$F394,$AA394,FALSE)*WindSpeedStep)</f>
        <v>0.99999999999998623</v>
      </c>
      <c r="AH394" s="40">
        <f t="array" ref="AH394">SUM(_xlfn.NORM.DIST($AD$3:$AD$1003,$F394,$AB394,FALSE)*WindSpeedStep)</f>
        <v>0.99999999999998679</v>
      </c>
      <c r="AJ394" s="47">
        <f t="shared" si="122"/>
        <v>21</v>
      </c>
      <c r="AK394" s="83" t="b">
        <f>COUNTIF('Power Curve'!$D$2:$D$31,AJ394)&gt;0</f>
        <v>0</v>
      </c>
      <c r="AL394" s="83" t="b">
        <f t="shared" si="123"/>
        <v>0</v>
      </c>
      <c r="AM394" s="83" t="b">
        <f t="shared" si="129"/>
        <v>0</v>
      </c>
      <c r="AN394" s="47" t="str">
        <f t="shared" si="124"/>
        <v/>
      </c>
      <c r="AO394" s="48" t="str">
        <f t="shared" si="125"/>
        <v>2.5-2.6</v>
      </c>
      <c r="AP394" s="49" t="str">
        <f t="shared" si="130"/>
        <v/>
      </c>
      <c r="AQ394" s="49" t="str">
        <f t="shared" si="131"/>
        <v/>
      </c>
      <c r="AR394" s="48" t="str">
        <f t="shared" si="132"/>
        <v/>
      </c>
      <c r="AS394" s="49" t="str">
        <f t="shared" si="126"/>
        <v/>
      </c>
    </row>
    <row r="395" spans="5:45" x14ac:dyDescent="0.3">
      <c r="E395" s="15">
        <v>40903.1875</v>
      </c>
      <c r="F395" s="21">
        <v>22.28</v>
      </c>
      <c r="G395" s="21">
        <v>1996.7900085449269</v>
      </c>
      <c r="H395" s="42">
        <v>1.1525502528438112</v>
      </c>
      <c r="I395" s="35">
        <v>290.3</v>
      </c>
      <c r="J395" s="43">
        <v>0.1490125673249551</v>
      </c>
      <c r="K395" s="44">
        <v>0.11844477033959461</v>
      </c>
      <c r="L395" s="26">
        <f t="shared" si="114"/>
        <v>21.831811876181867</v>
      </c>
      <c r="M395" s="26">
        <f t="shared" si="115"/>
        <v>2.7322268781609256</v>
      </c>
      <c r="N395" s="96">
        <f t="shared" si="116"/>
        <v>23</v>
      </c>
      <c r="O395" s="26">
        <f t="shared" si="117"/>
        <v>0.83181187618186669</v>
      </c>
      <c r="P395" s="3">
        <f>IF(L395&gt;'Power Curve'!$C$37,0,INDEX(Ci,$N395,1)*POWER(1-O395,3)+INDEX(Ci,$N395,2)*3*O395*POWER(1-O395,2)+INDEX(Ci,$N395,3)*3*POWER(O395,2)*(1-O395)+INDEX(Ci,$N395,4)*POWER(O395,3))</f>
        <v>1989.4713307698571</v>
      </c>
      <c r="Q395" s="3">
        <f>MAX(0,MIN(P395-V395+W395,'Power Curve'!$C$39))</f>
        <v>1989.070848457668</v>
      </c>
      <c r="R395" s="3" t="str">
        <f t="shared" si="118"/>
        <v/>
      </c>
      <c r="S395" s="3" t="str">
        <f t="shared" si="119"/>
        <v/>
      </c>
      <c r="T395" s="3" t="str">
        <f t="shared" si="120"/>
        <v/>
      </c>
      <c r="V395" s="37">
        <f t="array" ref="V395">SUM(_xlfn.NORM.DIST($AD$3:$AD$1003,$L395,$AA395,FALSE)*WindSpeedStep*$AE$3:$AE$1003)/AG395</f>
        <v>1988.0279250116409</v>
      </c>
      <c r="W395" s="37">
        <f t="array" ref="W395">SUM(_xlfn.NORM.DIST($AD$3:$AD$1003,$L395,$AB395,FALSE)*WindSpeedStep*$AE$3:$AE$1003)/AH395</f>
        <v>1987.6274426994519</v>
      </c>
      <c r="Y395" s="1">
        <f t="shared" si="121"/>
        <v>21</v>
      </c>
      <c r="Z395" s="99">
        <f>IF(L395&lt;'Power Curve'!$P$28,'Power Curve'!$Q$28,IF(L395&gt;'Power Curve'!$P$29,'Power Curve'!$Q$29,INDEX(ReferenceTurbulence,Y395)+(L395-INDEX(ReferenceTurbulenceWindSpeed,Y395))*(INDEX(ReferenceTurbulence,Y395+1)-INDEX(ReferenceTurbulence,Y395))/(INDEX(ReferenceTurbulenceWindSpeed,Y395+1)-INDEX(ReferenceTurbulenceWindSpeed,Y395))))</f>
        <v>0.12219009787616034</v>
      </c>
      <c r="AA395" s="100">
        <f t="shared" si="127"/>
        <v>2.6676312299645821</v>
      </c>
      <c r="AB395" s="29">
        <f t="shared" si="128"/>
        <v>3.2532143370253048</v>
      </c>
      <c r="AD395" s="29">
        <f>'Zero Turbulence Curve'!F394</f>
        <v>39.200000000000287</v>
      </c>
      <c r="AE395" s="29">
        <f>'Zero Turbulence Curve'!G394</f>
        <v>1989.4717126307078</v>
      </c>
      <c r="AF395" s="39"/>
      <c r="AG395" s="40">
        <f t="array" ref="AG395">SUM(_xlfn.NORM.DIST($AD$3:$AD$1003,$F395,$AA395,FALSE)*WindSpeedStep)</f>
        <v>0.99999999999998546</v>
      </c>
      <c r="AH395" s="40">
        <f t="array" ref="AH395">SUM(_xlfn.NORM.DIST($AD$3:$AD$1003,$F395,$AB395,FALSE)*WindSpeedStep)</f>
        <v>0.9999999999966438</v>
      </c>
      <c r="AJ395" s="47">
        <f t="shared" si="122"/>
        <v>22</v>
      </c>
      <c r="AK395" s="83" t="b">
        <f>COUNTIF('Power Curve'!$D$2:$D$31,AJ395)&gt;0</f>
        <v>0</v>
      </c>
      <c r="AL395" s="83" t="b">
        <f t="shared" si="123"/>
        <v>0</v>
      </c>
      <c r="AM395" s="83" t="b">
        <f t="shared" si="129"/>
        <v>0</v>
      </c>
      <c r="AN395" s="47" t="str">
        <f t="shared" si="124"/>
        <v/>
      </c>
      <c r="AO395" s="48" t="str">
        <f t="shared" si="125"/>
        <v>2.7-2.8</v>
      </c>
      <c r="AP395" s="49" t="str">
        <f t="shared" si="130"/>
        <v/>
      </c>
      <c r="AQ395" s="49" t="str">
        <f t="shared" si="131"/>
        <v/>
      </c>
      <c r="AR395" s="48" t="str">
        <f t="shared" si="132"/>
        <v/>
      </c>
      <c r="AS395" s="49" t="str">
        <f t="shared" si="126"/>
        <v/>
      </c>
    </row>
    <row r="396" spans="5:45" x14ac:dyDescent="0.3">
      <c r="E396" s="15">
        <v>40903.194444444445</v>
      </c>
      <c r="F396" s="21">
        <v>23.11</v>
      </c>
      <c r="G396" s="21">
        <v>1995.119995117193</v>
      </c>
      <c r="H396" s="42">
        <v>1.1528684610858995</v>
      </c>
      <c r="I396" s="35">
        <v>288</v>
      </c>
      <c r="J396" s="43">
        <v>0.12765036780614453</v>
      </c>
      <c r="K396" s="44">
        <v>0.15375434531246299</v>
      </c>
      <c r="L396" s="26">
        <f t="shared" si="114"/>
        <v>22.647199302859125</v>
      </c>
      <c r="M396" s="26">
        <f t="shared" si="115"/>
        <v>2.858247633420266</v>
      </c>
      <c r="N396" s="96">
        <f t="shared" si="116"/>
        <v>24</v>
      </c>
      <c r="O396" s="26">
        <f t="shared" si="117"/>
        <v>0.64719930285912497</v>
      </c>
      <c r="P396" s="3">
        <f>IF(L396&gt;'Power Curve'!$C$37,0,INDEX(Ci,$N396,1)*POWER(1-O396,3)+INDEX(Ci,$N396,2)*3*O396*POWER(1-O396,2)+INDEX(Ci,$N396,3)*3*POWER(O396,2)*(1-O396)+INDEX(Ci,$N396,4)*POWER(O396,3))</f>
        <v>1989.4713307698571</v>
      </c>
      <c r="Q396" s="3">
        <f>MAX(0,MIN(P396-V396+W396,'Power Curve'!$C$39))</f>
        <v>1989.4123865587985</v>
      </c>
      <c r="R396" s="3" t="str">
        <f t="shared" si="118"/>
        <v/>
      </c>
      <c r="S396" s="3" t="str">
        <f t="shared" si="119"/>
        <v/>
      </c>
      <c r="T396" s="3" t="str">
        <f t="shared" si="120"/>
        <v/>
      </c>
      <c r="V396" s="37">
        <f t="array" ref="V396">SUM(_xlfn.NORM.DIST($AD$3:$AD$1003,$L396,$AA396,FALSE)*WindSpeedStep*$AE$3:$AE$1003)/AG396</f>
        <v>1988.4505931147785</v>
      </c>
      <c r="W396" s="37">
        <f t="array" ref="W396">SUM(_xlfn.NORM.DIST($AD$3:$AD$1003,$L396,$AB396,FALSE)*WindSpeedStep*$AE$3:$AE$1003)/AH396</f>
        <v>1988.3916489037199</v>
      </c>
      <c r="Y396" s="1">
        <f t="shared" si="121"/>
        <v>22</v>
      </c>
      <c r="Z396" s="99">
        <f>IF(L396&lt;'Power Curve'!$P$28,'Power Curve'!$Q$28,IF(L396&gt;'Power Curve'!$P$29,'Power Curve'!$Q$29,INDEX(ReferenceTurbulence,Y396)+(L396-INDEX(ReferenceTurbulenceWindSpeed,Y396))*(INDEX(ReferenceTurbulence,Y396+1)-INDEX(ReferenceTurbulence,Y396))/(INDEX(ReferenceTurbulenceWindSpeed,Y396+1)-INDEX(ReferenceTurbulenceWindSpeed,Y396))))</f>
        <v>0.12219009787616034</v>
      </c>
      <c r="AA396" s="100">
        <f t="shared" si="127"/>
        <v>2.7672634994372665</v>
      </c>
      <c r="AB396" s="29">
        <f t="shared" si="128"/>
        <v>2.8909233207890273</v>
      </c>
      <c r="AD396" s="29">
        <f>'Zero Turbulence Curve'!F395</f>
        <v>39.300000000000288</v>
      </c>
      <c r="AE396" s="29">
        <f>'Zero Turbulence Curve'!G395</f>
        <v>1989.4717126307078</v>
      </c>
      <c r="AF396" s="39"/>
      <c r="AG396" s="40">
        <f t="array" ref="AG396">SUM(_xlfn.NORM.DIST($AD$3:$AD$1003,$F396,$AA396,FALSE)*WindSpeedStep)</f>
        <v>0.99999999999998579</v>
      </c>
      <c r="AH396" s="40">
        <f t="array" ref="AH396">SUM(_xlfn.NORM.DIST($AD$3:$AD$1003,$F396,$AB396,FALSE)*WindSpeedStep)</f>
        <v>0.99999999999998435</v>
      </c>
      <c r="AJ396" s="47">
        <f t="shared" si="122"/>
        <v>23</v>
      </c>
      <c r="AK396" s="83" t="b">
        <f>COUNTIF('Power Curve'!$D$2:$D$31,AJ396)&gt;0</f>
        <v>0</v>
      </c>
      <c r="AL396" s="83" t="b">
        <f t="shared" si="123"/>
        <v>0</v>
      </c>
      <c r="AM396" s="83" t="b">
        <f t="shared" si="129"/>
        <v>0</v>
      </c>
      <c r="AN396" s="47" t="str">
        <f t="shared" si="124"/>
        <v/>
      </c>
      <c r="AO396" s="48" t="str">
        <f t="shared" si="125"/>
        <v>2.8-2.9</v>
      </c>
      <c r="AP396" s="49" t="str">
        <f t="shared" si="130"/>
        <v/>
      </c>
      <c r="AQ396" s="49" t="str">
        <f t="shared" si="131"/>
        <v/>
      </c>
      <c r="AR396" s="48" t="str">
        <f t="shared" si="132"/>
        <v/>
      </c>
      <c r="AS396" s="49" t="str">
        <f t="shared" si="126"/>
        <v/>
      </c>
    </row>
    <row r="397" spans="5:45" x14ac:dyDescent="0.3">
      <c r="E397" s="15">
        <v>40903.201388888891</v>
      </c>
      <c r="F397" s="21">
        <v>22.9</v>
      </c>
      <c r="G397" s="21">
        <v>1994.369995117193</v>
      </c>
      <c r="H397" s="42">
        <v>1.1550469655475115</v>
      </c>
      <c r="I397" s="35">
        <v>288.8</v>
      </c>
      <c r="J397" s="43">
        <v>0.12620087336244543</v>
      </c>
      <c r="K397" s="44">
        <v>0.10569401394901864</v>
      </c>
      <c r="L397" s="26">
        <f t="shared" si="114"/>
        <v>22.455531246850239</v>
      </c>
      <c r="M397" s="26">
        <f t="shared" si="115"/>
        <v>2.8286247175068349</v>
      </c>
      <c r="N397" s="96">
        <f t="shared" si="116"/>
        <v>24</v>
      </c>
      <c r="O397" s="26">
        <f t="shared" si="117"/>
        <v>0.4555312468502386</v>
      </c>
      <c r="P397" s="3">
        <f>IF(L397&gt;'Power Curve'!$C$37,0,INDEX(Ci,$N397,1)*POWER(1-O397,3)+INDEX(Ci,$N397,2)*3*O397*POWER(1-O397,2)+INDEX(Ci,$N397,3)*3*POWER(O397,2)*(1-O397)+INDEX(Ci,$N397,4)*POWER(O397,3))</f>
        <v>1989.4713307698571</v>
      </c>
      <c r="Q397" s="3">
        <f>MAX(0,MIN(P397-V397+W397,'Power Curve'!$C$39))</f>
        <v>1989.4282457384957</v>
      </c>
      <c r="R397" s="3" t="str">
        <f t="shared" si="118"/>
        <v/>
      </c>
      <c r="S397" s="3" t="str">
        <f t="shared" si="119"/>
        <v/>
      </c>
      <c r="T397" s="3" t="str">
        <f t="shared" si="120"/>
        <v/>
      </c>
      <c r="V397" s="37">
        <f t="array" ref="V397">SUM(_xlfn.NORM.DIST($AD$3:$AD$1003,$L397,$AA397,FALSE)*WindSpeedStep*$AE$3:$AE$1003)/AG397</f>
        <v>1988.3612638427185</v>
      </c>
      <c r="W397" s="37">
        <f t="array" ref="W397">SUM(_xlfn.NORM.DIST($AD$3:$AD$1003,$L397,$AB397,FALSE)*WindSpeedStep*$AE$3:$AE$1003)/AH397</f>
        <v>1988.318178811357</v>
      </c>
      <c r="Y397" s="1">
        <f t="shared" si="121"/>
        <v>22</v>
      </c>
      <c r="Z397" s="99">
        <f>IF(L397&lt;'Power Curve'!$P$28,'Power Curve'!$Q$28,IF(L397&gt;'Power Curve'!$P$29,'Power Curve'!$Q$29,INDEX(ReferenceTurbulence,Y397)+(L397-INDEX(ReferenceTurbulenceWindSpeed,Y397))*(INDEX(ReferenceTurbulence,Y397+1)-INDEX(ReferenceTurbulence,Y397))/(INDEX(ReferenceTurbulenceWindSpeed,Y397+1)-INDEX(ReferenceTurbulenceWindSpeed,Y397))))</f>
        <v>0.12219009787616034</v>
      </c>
      <c r="AA397" s="100">
        <f t="shared" si="127"/>
        <v>2.7438435609138074</v>
      </c>
      <c r="AB397" s="29">
        <f t="shared" si="128"/>
        <v>2.8339076551701834</v>
      </c>
      <c r="AD397" s="29">
        <f>'Zero Turbulence Curve'!F396</f>
        <v>39.40000000000029</v>
      </c>
      <c r="AE397" s="29">
        <f>'Zero Turbulence Curve'!G396</f>
        <v>1989.4717126307078</v>
      </c>
      <c r="AF397" s="39"/>
      <c r="AG397" s="40">
        <f t="array" ref="AG397">SUM(_xlfn.NORM.DIST($AD$3:$AD$1003,$F397,$AA397,FALSE)*WindSpeedStep)</f>
        <v>0.99999999999998568</v>
      </c>
      <c r="AH397" s="40">
        <f t="array" ref="AH397">SUM(_xlfn.NORM.DIST($AD$3:$AD$1003,$F397,$AB397,FALSE)*WindSpeedStep)</f>
        <v>0.9999999999999859</v>
      </c>
      <c r="AJ397" s="47">
        <f t="shared" si="122"/>
        <v>22</v>
      </c>
      <c r="AK397" s="83" t="b">
        <f>COUNTIF('Power Curve'!$D$2:$D$31,AJ397)&gt;0</f>
        <v>0</v>
      </c>
      <c r="AL397" s="83" t="b">
        <f t="shared" si="123"/>
        <v>0</v>
      </c>
      <c r="AM397" s="83" t="b">
        <f t="shared" si="129"/>
        <v>0</v>
      </c>
      <c r="AN397" s="47" t="str">
        <f t="shared" si="124"/>
        <v/>
      </c>
      <c r="AO397" s="48" t="str">
        <f t="shared" si="125"/>
        <v>2.8-2.9</v>
      </c>
      <c r="AP397" s="49" t="str">
        <f t="shared" si="130"/>
        <v/>
      </c>
      <c r="AQ397" s="49" t="str">
        <f t="shared" si="131"/>
        <v/>
      </c>
      <c r="AR397" s="48" t="str">
        <f t="shared" si="132"/>
        <v/>
      </c>
      <c r="AS397" s="49" t="str">
        <f t="shared" si="126"/>
        <v/>
      </c>
    </row>
    <row r="398" spans="5:45" x14ac:dyDescent="0.3">
      <c r="E398" s="15">
        <v>40903.208333333336</v>
      </c>
      <c r="F398" s="21">
        <v>19.18</v>
      </c>
      <c r="G398" s="21">
        <v>1996.640014648443</v>
      </c>
      <c r="H398" s="42">
        <v>1.1574864291681812</v>
      </c>
      <c r="I398" s="35">
        <v>292.89999999999998</v>
      </c>
      <c r="J398" s="43">
        <v>0.11522419186652763</v>
      </c>
      <c r="K398" s="44">
        <v>0.15151319599191249</v>
      </c>
      <c r="L398" s="26">
        <f t="shared" si="114"/>
        <v>18.820964515501476</v>
      </c>
      <c r="M398" s="26">
        <f t="shared" si="115"/>
        <v>2.2668907128612896</v>
      </c>
      <c r="N398" s="96">
        <f t="shared" si="116"/>
        <v>20</v>
      </c>
      <c r="O398" s="26">
        <f t="shared" si="117"/>
        <v>0.5782648421688088</v>
      </c>
      <c r="P398" s="3">
        <f>IF(L398&gt;'Power Curve'!$C$37,0,INDEX(Ci,$N398,1)*POWER(1-O398,3)+INDEX(Ci,$N398,2)*3*O398*POWER(1-O398,2)+INDEX(Ci,$N398,3)*3*POWER(O398,2)*(1-O398)+INDEX(Ci,$N398,4)*POWER(O398,3))</f>
        <v>1989.4713307698571</v>
      </c>
      <c r="Q398" s="3">
        <f>MAX(0,MIN(P398-V398+W398,'Power Curve'!$C$39))</f>
        <v>1989.4713307698573</v>
      </c>
      <c r="R398" s="3">
        <f t="shared" si="118"/>
        <v>1996.640014648443</v>
      </c>
      <c r="S398" s="3">
        <f t="shared" si="119"/>
        <v>-7.1686838785856253</v>
      </c>
      <c r="T398" s="3">
        <f t="shared" si="120"/>
        <v>7.1686838785856253</v>
      </c>
      <c r="V398" s="37">
        <f t="array" ref="V398">SUM(_xlfn.NORM.DIST($AD$3:$AD$1003,$L398,$AA398,FALSE)*WindSpeedStep*$AE$3:$AE$1003)/AG398</f>
        <v>1985.5070544080302</v>
      </c>
      <c r="W398" s="37">
        <f t="array" ref="W398">SUM(_xlfn.NORM.DIST($AD$3:$AD$1003,$L398,$AB398,FALSE)*WindSpeedStep*$AE$3:$AE$1003)/AH398</f>
        <v>1985.5733967141259</v>
      </c>
      <c r="Y398" s="1">
        <f t="shared" si="121"/>
        <v>18</v>
      </c>
      <c r="Z398" s="99">
        <f>IF(L398&lt;'Power Curve'!$P$28,'Power Curve'!$Q$28,IF(L398&gt;'Power Curve'!$P$29,'Power Curve'!$Q$29,INDEX(ReferenceTurbulence,Y398)+(L398-INDEX(ReferenceTurbulenceWindSpeed,Y398))*(INDEX(ReferenceTurbulence,Y398+1)-INDEX(ReferenceTurbulence,Y398))/(INDEX(ReferenceTurbulenceWindSpeed,Y398+1)-INDEX(ReferenceTurbulenceWindSpeed,Y398))))</f>
        <v>0.12207018540826294</v>
      </c>
      <c r="AA398" s="100">
        <f t="shared" si="127"/>
        <v>2.2974786279696029</v>
      </c>
      <c r="AB398" s="29">
        <f t="shared" si="128"/>
        <v>2.1686304264472502</v>
      </c>
      <c r="AD398" s="29">
        <f>'Zero Turbulence Curve'!F397</f>
        <v>39.500000000000291</v>
      </c>
      <c r="AE398" s="29">
        <f>'Zero Turbulence Curve'!G397</f>
        <v>1989.4717126307078</v>
      </c>
      <c r="AF398" s="39"/>
      <c r="AG398" s="40">
        <f t="array" ref="AG398">SUM(_xlfn.NORM.DIST($AD$3:$AD$1003,$F398,$AA398,FALSE)*WindSpeedStep)</f>
        <v>0.99999999999998657</v>
      </c>
      <c r="AH398" s="40">
        <f t="array" ref="AH398">SUM(_xlfn.NORM.DIST($AD$3:$AD$1003,$F398,$AB398,FALSE)*WindSpeedStep)</f>
        <v>0.99999999999998701</v>
      </c>
      <c r="AJ398" s="47">
        <f t="shared" si="122"/>
        <v>19</v>
      </c>
      <c r="AK398" s="83" t="b">
        <f>COUNTIF('Power Curve'!$D$2:$D$31,AJ398)&gt;0</f>
        <v>1</v>
      </c>
      <c r="AL398" s="83" t="b">
        <f t="shared" si="123"/>
        <v>0</v>
      </c>
      <c r="AM398" s="83" t="b">
        <f t="shared" si="129"/>
        <v>1</v>
      </c>
      <c r="AN398" s="47" t="str">
        <f t="shared" si="124"/>
        <v>Inner</v>
      </c>
      <c r="AO398" s="48" t="str">
        <f t="shared" si="125"/>
        <v>2.2-2.3</v>
      </c>
      <c r="AP398" s="49" t="str">
        <f t="shared" si="130"/>
        <v>5-6</v>
      </c>
      <c r="AQ398" s="49" t="str">
        <f t="shared" si="131"/>
        <v>Dec</v>
      </c>
      <c r="AR398" s="48" t="str">
        <f t="shared" si="132"/>
        <v>285-295</v>
      </c>
      <c r="AS398" s="49" t="str">
        <f t="shared" si="126"/>
        <v>Inner-TI</v>
      </c>
    </row>
    <row r="399" spans="5:45" x14ac:dyDescent="0.3">
      <c r="E399" s="15">
        <v>40903.215277777781</v>
      </c>
      <c r="F399" s="21">
        <v>19.7</v>
      </c>
      <c r="G399" s="21">
        <v>1988.3000183105469</v>
      </c>
      <c r="H399" s="42">
        <v>1.1575086283400966</v>
      </c>
      <c r="I399" s="35">
        <v>288.60000000000002</v>
      </c>
      <c r="J399" s="43">
        <v>0.13451776649746192</v>
      </c>
      <c r="K399" s="44">
        <v>0.14316520563309018</v>
      </c>
      <c r="L399" s="26">
        <f t="shared" si="114"/>
        <v>19.331354080512323</v>
      </c>
      <c r="M399" s="26">
        <f t="shared" si="115"/>
        <v>2.3457730654151656</v>
      </c>
      <c r="N399" s="96">
        <f t="shared" si="116"/>
        <v>21</v>
      </c>
      <c r="O399" s="26">
        <f t="shared" si="117"/>
        <v>0.30232561545190034</v>
      </c>
      <c r="P399" s="3">
        <f>IF(L399&gt;'Power Curve'!$C$37,0,INDEX(Ci,$N399,1)*POWER(1-O399,3)+INDEX(Ci,$N399,2)*3*O399*POWER(1-O399,2)+INDEX(Ci,$N399,3)*3*POWER(O399,2)*(1-O399)+INDEX(Ci,$N399,4)*POWER(O399,3))</f>
        <v>1988.0263285445455</v>
      </c>
      <c r="Q399" s="3">
        <f>MAX(0,MIN(P399-V399+W399,'Power Curve'!$C$39))</f>
        <v>1987.8321991919406</v>
      </c>
      <c r="R399" s="3">
        <f t="shared" si="118"/>
        <v>1988.3000183105469</v>
      </c>
      <c r="S399" s="3">
        <f t="shared" si="119"/>
        <v>-0.46781911860625769</v>
      </c>
      <c r="T399" s="3">
        <f t="shared" si="120"/>
        <v>0.46781911860625769</v>
      </c>
      <c r="V399" s="37">
        <f t="array" ref="V399">SUM(_xlfn.NORM.DIST($AD$3:$AD$1003,$L399,$AA399,FALSE)*WindSpeedStep*$AE$3:$AE$1003)/AG399</f>
        <v>1986.0231583722666</v>
      </c>
      <c r="W399" s="37">
        <f t="array" ref="W399">SUM(_xlfn.NORM.DIST($AD$3:$AD$1003,$L399,$AB399,FALSE)*WindSpeedStep*$AE$3:$AE$1003)/AH399</f>
        <v>1985.8290290196617</v>
      </c>
      <c r="Y399" s="1">
        <f t="shared" si="121"/>
        <v>19</v>
      </c>
      <c r="Z399" s="99">
        <f>IF(L399&lt;'Power Curve'!$P$28,'Power Curve'!$Q$28,IF(L399&gt;'Power Curve'!$P$29,'Power Curve'!$Q$29,INDEX(ReferenceTurbulence,Y399)+(L399-INDEX(ReferenceTurbulenceWindSpeed,Y399))*(INDEX(ReferenceTurbulence,Y399+1)-INDEX(ReferenceTurbulence,Y399))/(INDEX(ReferenceTurbulenceWindSpeed,Y399+1)-INDEX(ReferenceTurbulenceWindSpeed,Y399))))</f>
        <v>0.12274044596017979</v>
      </c>
      <c r="AA399" s="100">
        <f t="shared" si="127"/>
        <v>2.372739020856224</v>
      </c>
      <c r="AB399" s="29">
        <f t="shared" si="128"/>
        <v>2.6004105742821144</v>
      </c>
      <c r="AD399" s="29">
        <f>'Zero Turbulence Curve'!F398</f>
        <v>39.600000000000293</v>
      </c>
      <c r="AE399" s="29">
        <f>'Zero Turbulence Curve'!G398</f>
        <v>1989.4717126307078</v>
      </c>
      <c r="AF399" s="39"/>
      <c r="AG399" s="40">
        <f t="array" ref="AG399">SUM(_xlfn.NORM.DIST($AD$3:$AD$1003,$F399,$AA399,FALSE)*WindSpeedStep)</f>
        <v>0.9999999999999879</v>
      </c>
      <c r="AH399" s="40">
        <f t="array" ref="AH399">SUM(_xlfn.NORM.DIST($AD$3:$AD$1003,$F399,$AB399,FALSE)*WindSpeedStep)</f>
        <v>0.9999999999999718</v>
      </c>
      <c r="AJ399" s="47">
        <f t="shared" si="122"/>
        <v>19</v>
      </c>
      <c r="AK399" s="83" t="b">
        <f>COUNTIF('Power Curve'!$D$2:$D$31,AJ399)&gt;0</f>
        <v>1</v>
      </c>
      <c r="AL399" s="83" t="b">
        <f t="shared" si="123"/>
        <v>0</v>
      </c>
      <c r="AM399" s="83" t="b">
        <f t="shared" si="129"/>
        <v>1</v>
      </c>
      <c r="AN399" s="47" t="str">
        <f t="shared" si="124"/>
        <v>Inner</v>
      </c>
      <c r="AO399" s="48" t="str">
        <f t="shared" si="125"/>
        <v>2.3-2.4</v>
      </c>
      <c r="AP399" s="49" t="str">
        <f t="shared" si="130"/>
        <v>5-6</v>
      </c>
      <c r="AQ399" s="49" t="str">
        <f t="shared" si="131"/>
        <v>Dec</v>
      </c>
      <c r="AR399" s="48" t="str">
        <f t="shared" si="132"/>
        <v>285-295</v>
      </c>
      <c r="AS399" s="49" t="str">
        <f t="shared" si="126"/>
        <v>Inner-TI</v>
      </c>
    </row>
    <row r="400" spans="5:45" x14ac:dyDescent="0.3">
      <c r="E400" s="15">
        <v>40903.222222222219</v>
      </c>
      <c r="F400" s="21">
        <v>20.52</v>
      </c>
      <c r="G400" s="21">
        <v>1997.2500152587941</v>
      </c>
      <c r="H400" s="42">
        <v>1.1589505838933496</v>
      </c>
      <c r="I400" s="35">
        <v>288.60000000000002</v>
      </c>
      <c r="J400" s="43">
        <v>0.15545808966861599</v>
      </c>
      <c r="K400" s="44">
        <v>0.13284813981464125</v>
      </c>
      <c r="L400" s="26">
        <f t="shared" si="114"/>
        <v>20.144367373545915</v>
      </c>
      <c r="M400" s="26">
        <f t="shared" si="115"/>
        <v>2.4714268906666677</v>
      </c>
      <c r="N400" s="96">
        <f t="shared" si="116"/>
        <v>22</v>
      </c>
      <c r="O400" s="26">
        <f t="shared" si="117"/>
        <v>0.18408442598821628</v>
      </c>
      <c r="P400" s="3">
        <f>IF(L400&gt;'Power Curve'!$C$37,0,INDEX(Ci,$N400,1)*POWER(1-O400,3)+INDEX(Ci,$N400,2)*3*O400*POWER(1-O400,2)+INDEX(Ci,$N400,3)*3*POWER(O400,2)*(1-O400)+INDEX(Ci,$N400,4)*POWER(O400,3))</f>
        <v>1983.459870064424</v>
      </c>
      <c r="Q400" s="3">
        <f>MAX(0,MIN(P400-V400+W400,'Power Curve'!$C$39))</f>
        <v>1982.6164218074177</v>
      </c>
      <c r="R400" s="3">
        <f t="shared" si="118"/>
        <v>1997.2500152587941</v>
      </c>
      <c r="S400" s="3">
        <f t="shared" si="119"/>
        <v>-14.633593451376328</v>
      </c>
      <c r="T400" s="3">
        <f t="shared" si="120"/>
        <v>14.633593451376328</v>
      </c>
      <c r="V400" s="37">
        <f t="array" ref="V400">SUM(_xlfn.NORM.DIST($AD$3:$AD$1003,$L400,$AA400,FALSE)*WindSpeedStep*$AE$3:$AE$1003)/AG400</f>
        <v>1986.7878314835134</v>
      </c>
      <c r="W400" s="37">
        <f t="array" ref="W400">SUM(_xlfn.NORM.DIST($AD$3:$AD$1003,$L400,$AB400,FALSE)*WindSpeedStep*$AE$3:$AE$1003)/AH400</f>
        <v>1985.9443832265072</v>
      </c>
      <c r="Y400" s="1">
        <f t="shared" si="121"/>
        <v>20</v>
      </c>
      <c r="Z400" s="99">
        <f>IF(L400&lt;'Power Curve'!$P$28,'Power Curve'!$Q$28,IF(L400&gt;'Power Curve'!$P$29,'Power Curve'!$Q$29,INDEX(ReferenceTurbulence,Y400)+(L400-INDEX(ReferenceTurbulenceWindSpeed,Y400))*(INDEX(ReferenceTurbulence,Y400+1)-INDEX(ReferenceTurbulence,Y400))/(INDEX(ReferenceTurbulenceWindSpeed,Y400+1)-INDEX(ReferenceTurbulenceWindSpeed,Y400))))</f>
        <v>0.12219009787616034</v>
      </c>
      <c r="AA400" s="100">
        <f t="shared" si="127"/>
        <v>2.4614422210269065</v>
      </c>
      <c r="AB400" s="29">
        <f t="shared" si="128"/>
        <v>3.1316048694742431</v>
      </c>
      <c r="AD400" s="29">
        <f>'Zero Turbulence Curve'!F399</f>
        <v>39.700000000000294</v>
      </c>
      <c r="AE400" s="29">
        <f>'Zero Turbulence Curve'!G399</f>
        <v>1989.4717126307078</v>
      </c>
      <c r="AF400" s="39"/>
      <c r="AG400" s="40">
        <f t="array" ref="AG400">SUM(_xlfn.NORM.DIST($AD$3:$AD$1003,$F400,$AA400,FALSE)*WindSpeedStep)</f>
        <v>0.99999999999998546</v>
      </c>
      <c r="AH400" s="40">
        <f t="array" ref="AH400">SUM(_xlfn.NORM.DIST($AD$3:$AD$1003,$F400,$AB400,FALSE)*WindSpeedStep)</f>
        <v>0.99999999997462596</v>
      </c>
      <c r="AJ400" s="47">
        <f t="shared" si="122"/>
        <v>20</v>
      </c>
      <c r="AK400" s="83" t="b">
        <f>COUNTIF('Power Curve'!$D$2:$D$31,AJ400)&gt;0</f>
        <v>1</v>
      </c>
      <c r="AL400" s="83" t="b">
        <f t="shared" si="123"/>
        <v>0</v>
      </c>
      <c r="AM400" s="83" t="b">
        <f t="shared" si="129"/>
        <v>1</v>
      </c>
      <c r="AN400" s="47" t="str">
        <f t="shared" si="124"/>
        <v>Outer</v>
      </c>
      <c r="AO400" s="48" t="str">
        <f t="shared" si="125"/>
        <v>2.4-2.5</v>
      </c>
      <c r="AP400" s="49" t="str">
        <f t="shared" si="130"/>
        <v>5-6</v>
      </c>
      <c r="AQ400" s="49" t="str">
        <f t="shared" si="131"/>
        <v>Dec</v>
      </c>
      <c r="AR400" s="48" t="str">
        <f t="shared" si="132"/>
        <v>285-295</v>
      </c>
      <c r="AS400" s="49" t="str">
        <f t="shared" si="126"/>
        <v>HWS-HTI</v>
      </c>
    </row>
    <row r="401" spans="5:45" x14ac:dyDescent="0.3">
      <c r="E401" s="15">
        <v>40903.25</v>
      </c>
      <c r="F401" s="21">
        <v>20.55</v>
      </c>
      <c r="G401" s="21">
        <v>1997.510009765628</v>
      </c>
      <c r="H401" s="42">
        <v>1.1618653655253186</v>
      </c>
      <c r="I401" s="35">
        <v>284.60000000000002</v>
      </c>
      <c r="J401" s="43">
        <v>0.14160583941605839</v>
      </c>
      <c r="K401" s="44">
        <v>0.11674311156298722</v>
      </c>
      <c r="L401" s="26">
        <f t="shared" si="114"/>
        <v>20.190716550004836</v>
      </c>
      <c r="M401" s="26">
        <f t="shared" si="115"/>
        <v>2.4785903052986593</v>
      </c>
      <c r="N401" s="96">
        <f t="shared" si="116"/>
        <v>22</v>
      </c>
      <c r="O401" s="26">
        <f t="shared" si="117"/>
        <v>0.22828215027577148</v>
      </c>
      <c r="P401" s="3">
        <f>IF(L401&gt;'Power Curve'!$C$37,0,INDEX(Ci,$N401,1)*POWER(1-O401,3)+INDEX(Ci,$N401,2)*3*O401*POWER(1-O401,2)+INDEX(Ci,$N401,3)*3*POWER(O401,2)*(1-O401)+INDEX(Ci,$N401,4)*POWER(O401,3))</f>
        <v>1983.7460522294643</v>
      </c>
      <c r="Q401" s="3">
        <f>MAX(0,MIN(P401-V401+W401,'Power Curve'!$C$39))</f>
        <v>1983.4397135827398</v>
      </c>
      <c r="R401" s="3">
        <f t="shared" si="118"/>
        <v>1997.510009765628</v>
      </c>
      <c r="S401" s="3">
        <f t="shared" si="119"/>
        <v>-14.070296182888114</v>
      </c>
      <c r="T401" s="3">
        <f t="shared" si="120"/>
        <v>14.070296182888114</v>
      </c>
      <c r="V401" s="37">
        <f t="array" ref="V401">SUM(_xlfn.NORM.DIST($AD$3:$AD$1003,$L401,$AA401,FALSE)*WindSpeedStep*$AE$3:$AE$1003)/AG401</f>
        <v>1986.8282039600194</v>
      </c>
      <c r="W401" s="37">
        <f t="array" ref="W401">SUM(_xlfn.NORM.DIST($AD$3:$AD$1003,$L401,$AB401,FALSE)*WindSpeedStep*$AE$3:$AE$1003)/AH401</f>
        <v>1986.5218653132949</v>
      </c>
      <c r="Y401" s="1">
        <f t="shared" si="121"/>
        <v>20</v>
      </c>
      <c r="Z401" s="99">
        <f>IF(L401&lt;'Power Curve'!$P$28,'Power Curve'!$Q$28,IF(L401&gt;'Power Curve'!$P$29,'Power Curve'!$Q$29,INDEX(ReferenceTurbulence,Y401)+(L401-INDEX(ReferenceTurbulenceWindSpeed,Y401))*(INDEX(ReferenceTurbulence,Y401+1)-INDEX(ReferenceTurbulence,Y401))/(INDEX(ReferenceTurbulenceWindSpeed,Y401+1)-INDEX(ReferenceTurbulenceWindSpeed,Y401))))</f>
        <v>0.12219009787616034</v>
      </c>
      <c r="AA401" s="100">
        <f t="shared" si="127"/>
        <v>2.4671056314349014</v>
      </c>
      <c r="AB401" s="29">
        <f t="shared" si="128"/>
        <v>2.8591233654751376</v>
      </c>
      <c r="AD401" s="29">
        <f>'Zero Turbulence Curve'!F400</f>
        <v>39.800000000000296</v>
      </c>
      <c r="AE401" s="29">
        <f>'Zero Turbulence Curve'!G400</f>
        <v>1989.4717126307078</v>
      </c>
      <c r="AF401" s="39"/>
      <c r="AG401" s="40">
        <f t="array" ref="AG401">SUM(_xlfn.NORM.DIST($AD$3:$AD$1003,$F401,$AA401,FALSE)*WindSpeedStep)</f>
        <v>0.99999999999998612</v>
      </c>
      <c r="AH401" s="40">
        <f t="array" ref="AH401">SUM(_xlfn.NORM.DIST($AD$3:$AD$1003,$F401,$AB401,FALSE)*WindSpeedStep)</f>
        <v>0.99999999999969647</v>
      </c>
      <c r="AJ401" s="47">
        <f t="shared" si="122"/>
        <v>20</v>
      </c>
      <c r="AK401" s="83" t="b">
        <f>COUNTIF('Power Curve'!$D$2:$D$31,AJ401)&gt;0</f>
        <v>1</v>
      </c>
      <c r="AL401" s="83" t="b">
        <f t="shared" si="123"/>
        <v>0</v>
      </c>
      <c r="AM401" s="83" t="b">
        <f t="shared" si="129"/>
        <v>1</v>
      </c>
      <c r="AN401" s="47" t="str">
        <f t="shared" si="124"/>
        <v>Outer</v>
      </c>
      <c r="AO401" s="48" t="str">
        <f t="shared" si="125"/>
        <v>2.4-2.5</v>
      </c>
      <c r="AP401" s="49" t="str">
        <f t="shared" si="130"/>
        <v>6-7</v>
      </c>
      <c r="AQ401" s="49" t="str">
        <f t="shared" si="131"/>
        <v>Dec</v>
      </c>
      <c r="AR401" s="48" t="str">
        <f t="shared" si="132"/>
        <v>275-285</v>
      </c>
      <c r="AS401" s="49" t="str">
        <f t="shared" si="126"/>
        <v>HWS-HTI</v>
      </c>
    </row>
    <row r="402" spans="5:45" x14ac:dyDescent="0.3">
      <c r="E402" s="15">
        <v>40903.256944444445</v>
      </c>
      <c r="F402" s="21">
        <v>21.25</v>
      </c>
      <c r="G402" s="21">
        <v>1994.690002441411</v>
      </c>
      <c r="H402" s="42">
        <v>1.1627814479385505</v>
      </c>
      <c r="I402" s="35">
        <v>284.8</v>
      </c>
      <c r="J402" s="43">
        <v>0.17317647058823529</v>
      </c>
      <c r="K402" s="44">
        <v>0.10290439908491596</v>
      </c>
      <c r="L402" s="26">
        <f t="shared" si="114"/>
        <v>20.883964012720586</v>
      </c>
      <c r="M402" s="26">
        <f t="shared" si="115"/>
        <v>2.5857339353998379</v>
      </c>
      <c r="N402" s="96">
        <f t="shared" si="116"/>
        <v>22</v>
      </c>
      <c r="O402" s="26">
        <f t="shared" si="117"/>
        <v>0.88935021148099302</v>
      </c>
      <c r="P402" s="3">
        <f>IF(L402&gt;'Power Curve'!$C$37,0,INDEX(Ci,$N402,1)*POWER(1-O402,3)+INDEX(Ci,$N402,2)*3*O402*POWER(1-O402,2)+INDEX(Ci,$N402,3)*3*POWER(O402,2)*(1-O402)+INDEX(Ci,$N402,4)*POWER(O402,3))</f>
        <v>1989.2467912594122</v>
      </c>
      <c r="Q402" s="3">
        <f>MAX(0,MIN(P402-V402+W402,'Power Curve'!$C$39))</f>
        <v>1987.4579398764381</v>
      </c>
      <c r="R402" s="3" t="str">
        <f t="shared" si="118"/>
        <v/>
      </c>
      <c r="S402" s="3" t="str">
        <f t="shared" si="119"/>
        <v/>
      </c>
      <c r="T402" s="3" t="str">
        <f t="shared" si="120"/>
        <v/>
      </c>
      <c r="V402" s="37">
        <f t="array" ref="V402">SUM(_xlfn.NORM.DIST($AD$3:$AD$1003,$L402,$AA402,FALSE)*WindSpeedStep*$AE$3:$AE$1003)/AG402</f>
        <v>1987.3911632492047</v>
      </c>
      <c r="W402" s="37">
        <f t="array" ref="W402">SUM(_xlfn.NORM.DIST($AD$3:$AD$1003,$L402,$AB402,FALSE)*WindSpeedStep*$AE$3:$AE$1003)/AH402</f>
        <v>1985.6023118662306</v>
      </c>
      <c r="Y402" s="1">
        <f t="shared" si="121"/>
        <v>20</v>
      </c>
      <c r="Z402" s="99">
        <f>IF(L402&lt;'Power Curve'!$P$28,'Power Curve'!$Q$28,IF(L402&gt;'Power Curve'!$P$29,'Power Curve'!$Q$29,INDEX(ReferenceTurbulence,Y402)+(L402-INDEX(ReferenceTurbulenceWindSpeed,Y402))*(INDEX(ReferenceTurbulence,Y402+1)-INDEX(ReferenceTurbulence,Y402))/(INDEX(ReferenceTurbulenceWindSpeed,Y402+1)-INDEX(ReferenceTurbulenceWindSpeed,Y402))))</f>
        <v>0.12219009787616034</v>
      </c>
      <c r="AA402" s="100">
        <f t="shared" si="127"/>
        <v>2.5518136067565385</v>
      </c>
      <c r="AB402" s="29">
        <f t="shared" si="128"/>
        <v>3.6166111796146709</v>
      </c>
      <c r="AD402" s="29">
        <f>'Zero Turbulence Curve'!F401</f>
        <v>39.900000000000297</v>
      </c>
      <c r="AE402" s="29">
        <f>'Zero Turbulence Curve'!G401</f>
        <v>1989.4717126307078</v>
      </c>
      <c r="AF402" s="39"/>
      <c r="AG402" s="40">
        <f t="array" ref="AG402">SUM(_xlfn.NORM.DIST($AD$3:$AD$1003,$F402,$AA402,FALSE)*WindSpeedStep)</f>
        <v>0.9999999999999869</v>
      </c>
      <c r="AH402" s="40">
        <f t="array" ref="AH402">SUM(_xlfn.NORM.DIST($AD$3:$AD$1003,$F402,$AB402,FALSE)*WindSpeedStep)</f>
        <v>0.99999999806525275</v>
      </c>
      <c r="AJ402" s="47">
        <f t="shared" si="122"/>
        <v>21</v>
      </c>
      <c r="AK402" s="83" t="b">
        <f>COUNTIF('Power Curve'!$D$2:$D$31,AJ402)&gt;0</f>
        <v>0</v>
      </c>
      <c r="AL402" s="83" t="b">
        <f t="shared" si="123"/>
        <v>0</v>
      </c>
      <c r="AM402" s="83" t="b">
        <f t="shared" si="129"/>
        <v>0</v>
      </c>
      <c r="AN402" s="47" t="str">
        <f t="shared" si="124"/>
        <v/>
      </c>
      <c r="AO402" s="48" t="str">
        <f t="shared" si="125"/>
        <v>2.5-2.6</v>
      </c>
      <c r="AP402" s="49" t="str">
        <f t="shared" si="130"/>
        <v/>
      </c>
      <c r="AQ402" s="49" t="str">
        <f t="shared" si="131"/>
        <v/>
      </c>
      <c r="AR402" s="48" t="str">
        <f t="shared" si="132"/>
        <v/>
      </c>
      <c r="AS402" s="49" t="str">
        <f t="shared" si="126"/>
        <v/>
      </c>
    </row>
    <row r="403" spans="5:45" x14ac:dyDescent="0.3">
      <c r="E403" s="15">
        <v>40903.263888888891</v>
      </c>
      <c r="F403" s="21">
        <v>21.87</v>
      </c>
      <c r="G403" s="21">
        <v>1994.610046386716</v>
      </c>
      <c r="H403" s="42">
        <v>1.1644676896071016</v>
      </c>
      <c r="I403" s="35">
        <v>281.7</v>
      </c>
      <c r="J403" s="43">
        <v>0.15226337448559671</v>
      </c>
      <c r="K403" s="44">
        <v>0.11210832744565774</v>
      </c>
      <c r="L403" s="26">
        <f t="shared" si="114"/>
        <v>21.503669062103686</v>
      </c>
      <c r="M403" s="26">
        <f t="shared" si="115"/>
        <v>2.6815113484506234</v>
      </c>
      <c r="N403" s="96">
        <f t="shared" si="116"/>
        <v>23</v>
      </c>
      <c r="O403" s="26">
        <f t="shared" si="117"/>
        <v>0.50366906210368612</v>
      </c>
      <c r="P403" s="3">
        <f>IF(L403&gt;'Power Curve'!$C$37,0,INDEX(Ci,$N403,1)*POWER(1-O403,3)+INDEX(Ci,$N403,2)*3*O403*POWER(1-O403,2)+INDEX(Ci,$N403,3)*3*POWER(O403,2)*(1-O403)+INDEX(Ci,$N403,4)*POWER(O403,3))</f>
        <v>1989.4713307698573</v>
      </c>
      <c r="Q403" s="3">
        <f>MAX(0,MIN(P403-V403+W403,'Power Curve'!$C$39))</f>
        <v>1988.9643023521005</v>
      </c>
      <c r="R403" s="3" t="str">
        <f t="shared" si="118"/>
        <v/>
      </c>
      <c r="S403" s="3" t="str">
        <f t="shared" si="119"/>
        <v/>
      </c>
      <c r="T403" s="3" t="str">
        <f t="shared" si="120"/>
        <v/>
      </c>
      <c r="V403" s="37">
        <f t="array" ref="V403">SUM(_xlfn.NORM.DIST($AD$3:$AD$1003,$L403,$AA403,FALSE)*WindSpeedStep*$AE$3:$AE$1003)/AG403</f>
        <v>1987.8253925693532</v>
      </c>
      <c r="W403" s="37">
        <f t="array" ref="W403">SUM(_xlfn.NORM.DIST($AD$3:$AD$1003,$L403,$AB403,FALSE)*WindSpeedStep*$AE$3:$AE$1003)/AH403</f>
        <v>1987.3183641515964</v>
      </c>
      <c r="Y403" s="1">
        <f t="shared" si="121"/>
        <v>21</v>
      </c>
      <c r="Z403" s="99">
        <f>IF(L403&lt;'Power Curve'!$P$28,'Power Curve'!$Q$28,IF(L403&gt;'Power Curve'!$P$29,'Power Curve'!$Q$29,INDEX(ReferenceTurbulence,Y403)+(L403-INDEX(ReferenceTurbulenceWindSpeed,Y403))*(INDEX(ReferenceTurbulence,Y403+1)-INDEX(ReferenceTurbulence,Y403))/(INDEX(ReferenceTurbulenceWindSpeed,Y403+1)-INDEX(ReferenceTurbulenceWindSpeed,Y403))))</f>
        <v>0.12219009787616034</v>
      </c>
      <c r="AA403" s="100">
        <f t="shared" si="127"/>
        <v>2.6275354273950104</v>
      </c>
      <c r="AB403" s="29">
        <f t="shared" si="128"/>
        <v>3.2742212152174339</v>
      </c>
      <c r="AD403" s="29">
        <f>'Zero Turbulence Curve'!F402</f>
        <v>40.000000000000298</v>
      </c>
      <c r="AE403" s="29">
        <f>'Zero Turbulence Curve'!G402</f>
        <v>1989.4717126307078</v>
      </c>
      <c r="AF403" s="39"/>
      <c r="AG403" s="40">
        <f t="array" ref="AG403">SUM(_xlfn.NORM.DIST($AD$3:$AD$1003,$F403,$AA403,FALSE)*WindSpeedStep)</f>
        <v>0.99999999999998657</v>
      </c>
      <c r="AH403" s="40">
        <f t="array" ref="AH403">SUM(_xlfn.NORM.DIST($AD$3:$AD$1003,$F403,$AB403,FALSE)*WindSpeedStep)</f>
        <v>0.99999999998920119</v>
      </c>
      <c r="AJ403" s="47">
        <f t="shared" si="122"/>
        <v>22</v>
      </c>
      <c r="AK403" s="83" t="b">
        <f>COUNTIF('Power Curve'!$D$2:$D$31,AJ403)&gt;0</f>
        <v>0</v>
      </c>
      <c r="AL403" s="83" t="b">
        <f t="shared" si="123"/>
        <v>0</v>
      </c>
      <c r="AM403" s="83" t="b">
        <f t="shared" si="129"/>
        <v>0</v>
      </c>
      <c r="AN403" s="47" t="str">
        <f t="shared" si="124"/>
        <v/>
      </c>
      <c r="AO403" s="48" t="str">
        <f t="shared" si="125"/>
        <v>2.6-2.7</v>
      </c>
      <c r="AP403" s="49" t="str">
        <f t="shared" si="130"/>
        <v/>
      </c>
      <c r="AQ403" s="49" t="str">
        <f t="shared" si="131"/>
        <v/>
      </c>
      <c r="AR403" s="48" t="str">
        <f t="shared" si="132"/>
        <v/>
      </c>
      <c r="AS403" s="49" t="str">
        <f t="shared" si="126"/>
        <v/>
      </c>
    </row>
    <row r="404" spans="5:45" x14ac:dyDescent="0.3">
      <c r="E404" s="15">
        <v>40903.319444444445</v>
      </c>
      <c r="F404" s="21">
        <v>19.559999999999999</v>
      </c>
      <c r="G404" s="21">
        <v>1994.669982910161</v>
      </c>
      <c r="H404" s="42">
        <v>1.1709124528221966</v>
      </c>
      <c r="I404" s="35">
        <v>279.60000000000002</v>
      </c>
      <c r="J404" s="43">
        <v>0.1032719836400818</v>
      </c>
      <c r="K404" s="44">
        <v>0.16169182140564345</v>
      </c>
      <c r="L404" s="26">
        <f t="shared" si="114"/>
        <v>19.267777793663441</v>
      </c>
      <c r="M404" s="26">
        <f t="shared" si="115"/>
        <v>2.3359471453394423</v>
      </c>
      <c r="N404" s="96">
        <f t="shared" si="116"/>
        <v>21</v>
      </c>
      <c r="O404" s="26">
        <f t="shared" si="117"/>
        <v>0.23078072115124329</v>
      </c>
      <c r="P404" s="3">
        <f>IF(L404&gt;'Power Curve'!$C$37,0,INDEX(Ci,$N404,1)*POWER(1-O404,3)+INDEX(Ci,$N404,2)*3*O404*POWER(1-O404,2)+INDEX(Ci,$N404,3)*3*POWER(O404,2)*(1-O404)+INDEX(Ci,$N404,4)*POWER(O404,3))</f>
        <v>1988.5790211482295</v>
      </c>
      <c r="Q404" s="3">
        <f>MAX(0,MIN(P404-V404+W404,'Power Curve'!$C$39))</f>
        <v>1988.6806348245314</v>
      </c>
      <c r="R404" s="3">
        <f t="shared" si="118"/>
        <v>1994.669982910161</v>
      </c>
      <c r="S404" s="3">
        <f t="shared" si="119"/>
        <v>-5.9893480856296719</v>
      </c>
      <c r="T404" s="3">
        <f t="shared" si="120"/>
        <v>5.9893480856296719</v>
      </c>
      <c r="V404" s="37">
        <f t="array" ref="V404">SUM(_xlfn.NORM.DIST($AD$3:$AD$1003,$L404,$AA404,FALSE)*WindSpeedStep*$AE$3:$AE$1003)/AG404</f>
        <v>1985.9591765115624</v>
      </c>
      <c r="W404" s="37">
        <f t="array" ref="W404">SUM(_xlfn.NORM.DIST($AD$3:$AD$1003,$L404,$AB404,FALSE)*WindSpeedStep*$AE$3:$AE$1003)/AH404</f>
        <v>1986.0607901878643</v>
      </c>
      <c r="Y404" s="1">
        <f t="shared" si="121"/>
        <v>19</v>
      </c>
      <c r="Z404" s="99">
        <f>IF(L404&lt;'Power Curve'!$P$28,'Power Curve'!$Q$28,IF(L404&gt;'Power Curve'!$P$29,'Power Curve'!$Q$29,INDEX(ReferenceTurbulence,Y404)+(L404-INDEX(ReferenceTurbulenceWindSpeed,Y404))*(INDEX(ReferenceTurbulence,Y404+1)-INDEX(ReferenceTurbulence,Y404))/(INDEX(ReferenceTurbulenceWindSpeed,Y404+1)-INDEX(ReferenceTurbulenceWindSpeed,Y404))))</f>
        <v>0.12279688288315102</v>
      </c>
      <c r="AA404" s="100">
        <f t="shared" si="127"/>
        <v>2.3660230531470674</v>
      </c>
      <c r="AB404" s="29">
        <f t="shared" si="128"/>
        <v>1.9898216330879424</v>
      </c>
      <c r="AD404" s="29">
        <f>'Zero Turbulence Curve'!F403</f>
        <v>40.1000000000003</v>
      </c>
      <c r="AE404" s="29">
        <f>'Zero Turbulence Curve'!G403</f>
        <v>1989.4717126307078</v>
      </c>
      <c r="AF404" s="39"/>
      <c r="AG404" s="40">
        <f t="array" ref="AG404">SUM(_xlfn.NORM.DIST($AD$3:$AD$1003,$F404,$AA404,FALSE)*WindSpeedStep)</f>
        <v>0.99999999999998701</v>
      </c>
      <c r="AH404" s="40">
        <f t="array" ref="AH404">SUM(_xlfn.NORM.DIST($AD$3:$AD$1003,$F404,$AB404,FALSE)*WindSpeedStep)</f>
        <v>0.99999999999998634</v>
      </c>
      <c r="AJ404" s="47">
        <f t="shared" si="122"/>
        <v>19</v>
      </c>
      <c r="AK404" s="83" t="b">
        <f>COUNTIF('Power Curve'!$D$2:$D$31,AJ404)&gt;0</f>
        <v>1</v>
      </c>
      <c r="AL404" s="83" t="b">
        <f t="shared" si="123"/>
        <v>0</v>
      </c>
      <c r="AM404" s="83" t="b">
        <f t="shared" si="129"/>
        <v>1</v>
      </c>
      <c r="AN404" s="47" t="str">
        <f t="shared" si="124"/>
        <v>Inner</v>
      </c>
      <c r="AO404" s="48" t="str">
        <f t="shared" si="125"/>
        <v>2.3-2.4</v>
      </c>
      <c r="AP404" s="49" t="str">
        <f t="shared" si="130"/>
        <v>7-8</v>
      </c>
      <c r="AQ404" s="49" t="str">
        <f t="shared" si="131"/>
        <v>Dec</v>
      </c>
      <c r="AR404" s="48" t="str">
        <f t="shared" si="132"/>
        <v>275-285</v>
      </c>
      <c r="AS404" s="49" t="str">
        <f t="shared" si="126"/>
        <v>Inner-TI</v>
      </c>
    </row>
    <row r="405" spans="5:45" x14ac:dyDescent="0.3">
      <c r="E405" s="15">
        <v>40903.347222222219</v>
      </c>
      <c r="F405" s="21">
        <v>17.22</v>
      </c>
      <c r="G405" s="21">
        <v>1998.480041503906</v>
      </c>
      <c r="H405" s="42">
        <v>1.1766460559149203</v>
      </c>
      <c r="I405" s="35">
        <v>279.39999999999998</v>
      </c>
      <c r="J405" s="43">
        <v>0.14343786295005809</v>
      </c>
      <c r="K405" s="44">
        <v>0.11552714853472049</v>
      </c>
      <c r="L405" s="26">
        <f t="shared" si="114"/>
        <v>16.990378948362626</v>
      </c>
      <c r="M405" s="26">
        <f t="shared" si="115"/>
        <v>1.9839678124214768</v>
      </c>
      <c r="N405" s="96">
        <f t="shared" si="116"/>
        <v>18</v>
      </c>
      <c r="O405" s="26">
        <f t="shared" si="117"/>
        <v>3.7820355524133286E-3</v>
      </c>
      <c r="P405" s="3">
        <f>IF(L405&gt;'Power Curve'!$C$37,0,INDEX(Ci,$N405,1)*POWER(1-O405,3)+INDEX(Ci,$N405,2)*3*O405*POWER(1-O405,2)+INDEX(Ci,$N405,3)*3*POWER(O405,2)*(1-O405)+INDEX(Ci,$N405,4)*POWER(O405,3))</f>
        <v>1985.1699466354544</v>
      </c>
      <c r="Q405" s="3">
        <f>MAX(0,MIN(P405-V405+W405,'Power Curve'!$C$39))</f>
        <v>1983.1843273582199</v>
      </c>
      <c r="R405" s="3">
        <f t="shared" si="118"/>
        <v>1998.480041503906</v>
      </c>
      <c r="S405" s="3">
        <f t="shared" si="119"/>
        <v>-15.295714145686134</v>
      </c>
      <c r="T405" s="3">
        <f t="shared" si="120"/>
        <v>15.295714145686134</v>
      </c>
      <c r="V405" s="37">
        <f t="array" ref="V405">SUM(_xlfn.NORM.DIST($AD$3:$AD$1003,$L405,$AA405,FALSE)*WindSpeedStep*$AE$3:$AE$1003)/AG405</f>
        <v>1983.2319832276712</v>
      </c>
      <c r="W405" s="37">
        <f t="array" ref="W405">SUM(_xlfn.NORM.DIST($AD$3:$AD$1003,$L405,$AB405,FALSE)*WindSpeedStep*$AE$3:$AE$1003)/AH405</f>
        <v>1981.2463639504367</v>
      </c>
      <c r="Y405" s="1">
        <f t="shared" si="121"/>
        <v>17</v>
      </c>
      <c r="Z405" s="99">
        <f>IF(L405&lt;'Power Curve'!$P$28,'Power Curve'!$Q$28,IF(L405&gt;'Power Curve'!$P$29,'Power Curve'!$Q$29,INDEX(ReferenceTurbulence,Y405)+(L405-INDEX(ReferenceTurbulenceWindSpeed,Y405))*(INDEX(ReferenceTurbulence,Y405+1)-INDEX(ReferenceTurbulence,Y405))/(INDEX(ReferenceTurbulenceWindSpeed,Y405+1)-INDEX(ReferenceTurbulenceWindSpeed,Y405))))</f>
        <v>0.12103600066175979</v>
      </c>
      <c r="AA405" s="100">
        <f t="shared" si="127"/>
        <v>2.0564475176375683</v>
      </c>
      <c r="AB405" s="29">
        <f t="shared" si="128"/>
        <v>2.4370636470647904</v>
      </c>
      <c r="AD405" s="29">
        <f>'Zero Turbulence Curve'!F404</f>
        <v>40.200000000000301</v>
      </c>
      <c r="AE405" s="29">
        <f>'Zero Turbulence Curve'!G404</f>
        <v>1989.4717126307078</v>
      </c>
      <c r="AF405" s="39"/>
      <c r="AG405" s="40">
        <f t="array" ref="AG405">SUM(_xlfn.NORM.DIST($AD$3:$AD$1003,$F405,$AA405,FALSE)*WindSpeedStep)</f>
        <v>0.99999999999999101</v>
      </c>
      <c r="AH405" s="40">
        <f t="array" ref="AH405">SUM(_xlfn.NORM.DIST($AD$3:$AD$1003,$F405,$AB405,FALSE)*WindSpeedStep)</f>
        <v>0.99999999999930633</v>
      </c>
      <c r="AJ405" s="47">
        <f t="shared" si="122"/>
        <v>17</v>
      </c>
      <c r="AK405" s="83" t="b">
        <f>COUNTIF('Power Curve'!$D$2:$D$31,AJ405)&gt;0</f>
        <v>1</v>
      </c>
      <c r="AL405" s="83" t="b">
        <f t="shared" si="123"/>
        <v>0</v>
      </c>
      <c r="AM405" s="83" t="b">
        <f t="shared" si="129"/>
        <v>1</v>
      </c>
      <c r="AN405" s="47" t="str">
        <f t="shared" si="124"/>
        <v>Outer</v>
      </c>
      <c r="AO405" s="48" t="str">
        <f t="shared" si="125"/>
        <v>1.9-2.0</v>
      </c>
      <c r="AP405" s="49" t="str">
        <f t="shared" si="130"/>
        <v>8-9</v>
      </c>
      <c r="AQ405" s="49" t="str">
        <f t="shared" si="131"/>
        <v>Dec</v>
      </c>
      <c r="AR405" s="48" t="str">
        <f t="shared" si="132"/>
        <v>275-285</v>
      </c>
      <c r="AS405" s="49" t="str">
        <f t="shared" si="126"/>
        <v>HWS-HTI</v>
      </c>
    </row>
    <row r="406" spans="5:45" x14ac:dyDescent="0.3">
      <c r="E406" s="15">
        <v>40903.354166666664</v>
      </c>
      <c r="F406" s="21">
        <v>19.52</v>
      </c>
      <c r="G406" s="21">
        <v>1997.8900604248049</v>
      </c>
      <c r="H406" s="42">
        <v>1.1766286469982867</v>
      </c>
      <c r="I406" s="35">
        <v>286.8</v>
      </c>
      <c r="J406" s="43">
        <v>0.11680327868852458</v>
      </c>
      <c r="K406" s="44">
        <v>0.16839903395521089</v>
      </c>
      <c r="L406" s="26">
        <f t="shared" si="114"/>
        <v>19.25961448459422</v>
      </c>
      <c r="M406" s="26">
        <f t="shared" si="115"/>
        <v>2.3346854796077166</v>
      </c>
      <c r="N406" s="96">
        <f t="shared" si="116"/>
        <v>21</v>
      </c>
      <c r="O406" s="26">
        <f t="shared" si="117"/>
        <v>0.22159422861686029</v>
      </c>
      <c r="P406" s="3">
        <f>IF(L406&gt;'Power Curve'!$C$37,0,INDEX(Ci,$N406,1)*POWER(1-O406,3)+INDEX(Ci,$N406,2)*3*O406*POWER(1-O406,2)+INDEX(Ci,$N406,3)*3*POWER(O406,2)*(1-O406)+INDEX(Ci,$N406,4)*POWER(O406,3))</f>
        <v>1988.6426915662892</v>
      </c>
      <c r="Q406" s="3">
        <f>MAX(0,MIN(P406-V406+W406,'Power Curve'!$C$39))</f>
        <v>1988.6943890326545</v>
      </c>
      <c r="R406" s="3">
        <f t="shared" si="118"/>
        <v>1997.8900604248049</v>
      </c>
      <c r="S406" s="3">
        <f t="shared" si="119"/>
        <v>-9.1956713921504161</v>
      </c>
      <c r="T406" s="3">
        <f t="shared" si="120"/>
        <v>9.1956713921504161</v>
      </c>
      <c r="V406" s="37">
        <f t="array" ref="V406">SUM(_xlfn.NORM.DIST($AD$3:$AD$1003,$L406,$AA406,FALSE)*WindSpeedStep*$AE$3:$AE$1003)/AG406</f>
        <v>1985.9509177898003</v>
      </c>
      <c r="W406" s="37">
        <f t="array" ref="W406">SUM(_xlfn.NORM.DIST($AD$3:$AD$1003,$L406,$AB406,FALSE)*WindSpeedStep*$AE$3:$AE$1003)/AH406</f>
        <v>1986.0026152561657</v>
      </c>
      <c r="Y406" s="1">
        <f t="shared" si="121"/>
        <v>19</v>
      </c>
      <c r="Z406" s="99">
        <f>IF(L406&lt;'Power Curve'!$P$28,'Power Curve'!$Q$28,IF(L406&gt;'Power Curve'!$P$29,'Power Curve'!$Q$29,INDEX(ReferenceTurbulence,Y406)+(L406-INDEX(ReferenceTurbulenceWindSpeed,Y406))*(INDEX(ReferenceTurbulence,Y406+1)-INDEX(ReferenceTurbulence,Y406))/(INDEX(ReferenceTurbulenceWindSpeed,Y406+1)-INDEX(ReferenceTurbulenceWindSpeed,Y406))))</f>
        <v>0.12280412948511482</v>
      </c>
      <c r="AA406" s="100">
        <f t="shared" si="127"/>
        <v>2.3651601909995015</v>
      </c>
      <c r="AB406" s="29">
        <f t="shared" si="128"/>
        <v>2.2495861180776036</v>
      </c>
      <c r="AD406" s="29">
        <f>'Zero Turbulence Curve'!F405</f>
        <v>40.300000000000303</v>
      </c>
      <c r="AE406" s="29">
        <f>'Zero Turbulence Curve'!G405</f>
        <v>1989.4717126307078</v>
      </c>
      <c r="AF406" s="39"/>
      <c r="AG406" s="40">
        <f t="array" ref="AG406">SUM(_xlfn.NORM.DIST($AD$3:$AD$1003,$F406,$AA406,FALSE)*WindSpeedStep)</f>
        <v>0.99999999999998634</v>
      </c>
      <c r="AH406" s="40">
        <f t="array" ref="AH406">SUM(_xlfn.NORM.DIST($AD$3:$AD$1003,$F406,$AB406,FALSE)*WindSpeedStep)</f>
        <v>0.99999999999998712</v>
      </c>
      <c r="AJ406" s="47">
        <f t="shared" si="122"/>
        <v>19</v>
      </c>
      <c r="AK406" s="83" t="b">
        <f>COUNTIF('Power Curve'!$D$2:$D$31,AJ406)&gt;0</f>
        <v>1</v>
      </c>
      <c r="AL406" s="83" t="b">
        <f t="shared" si="123"/>
        <v>0</v>
      </c>
      <c r="AM406" s="83" t="b">
        <f t="shared" si="129"/>
        <v>1</v>
      </c>
      <c r="AN406" s="47" t="str">
        <f t="shared" si="124"/>
        <v>Inner</v>
      </c>
      <c r="AO406" s="48" t="str">
        <f t="shared" si="125"/>
        <v>2.3-2.4</v>
      </c>
      <c r="AP406" s="49" t="str">
        <f t="shared" si="130"/>
        <v>8-9</v>
      </c>
      <c r="AQ406" s="49" t="str">
        <f t="shared" si="131"/>
        <v>Dec</v>
      </c>
      <c r="AR406" s="48" t="str">
        <f t="shared" si="132"/>
        <v>285-295</v>
      </c>
      <c r="AS406" s="49" t="str">
        <f t="shared" si="126"/>
        <v>Inner-TI</v>
      </c>
    </row>
    <row r="407" spans="5:45" x14ac:dyDescent="0.3">
      <c r="E407" s="15">
        <v>40903.361111111109</v>
      </c>
      <c r="F407" s="21">
        <v>15.46</v>
      </c>
      <c r="G407" s="21">
        <v>1998.3400573730469</v>
      </c>
      <c r="H407" s="42">
        <v>1.1779121252060842</v>
      </c>
      <c r="I407" s="35">
        <v>281</v>
      </c>
      <c r="J407" s="43">
        <v>0.15071151358344115</v>
      </c>
      <c r="K407" s="44">
        <v>0.2054740363037548</v>
      </c>
      <c r="L407" s="26">
        <f t="shared" si="114"/>
        <v>15.259316844217413</v>
      </c>
      <c r="M407" s="26">
        <f t="shared" si="115"/>
        <v>1.716426584009147</v>
      </c>
      <c r="N407" s="96">
        <f t="shared" si="116"/>
        <v>16</v>
      </c>
      <c r="O407" s="26">
        <f t="shared" si="117"/>
        <v>0.25956035868487876</v>
      </c>
      <c r="P407" s="3">
        <f>IF(L407&gt;'Power Curve'!$C$37,0,INDEX(Ci,$N407,1)*POWER(1-O407,3)+INDEX(Ci,$N407,2)*3*O407*POWER(1-O407,2)+INDEX(Ci,$N407,3)*3*POWER(O407,2)*(1-O407)+INDEX(Ci,$N407,4)*POWER(O407,3))</f>
        <v>1979.9783961254482</v>
      </c>
      <c r="Q407" s="3">
        <f>MAX(0,MIN(P407-V407+W407,'Power Curve'!$C$39))</f>
        <v>1971.2020257577103</v>
      </c>
      <c r="R407" s="3">
        <f t="shared" si="118"/>
        <v>1998.3400573730469</v>
      </c>
      <c r="S407" s="3">
        <f t="shared" si="119"/>
        <v>-27.138031615336558</v>
      </c>
      <c r="T407" s="3">
        <f t="shared" si="120"/>
        <v>27.138031615336558</v>
      </c>
      <c r="V407" s="37">
        <f t="array" ref="V407">SUM(_xlfn.NORM.DIST($AD$3:$AD$1003,$L407,$AA407,FALSE)*WindSpeedStep*$AE$3:$AE$1003)/AG407</f>
        <v>1978.289245550536</v>
      </c>
      <c r="W407" s="37">
        <f t="array" ref="W407">SUM(_xlfn.NORM.DIST($AD$3:$AD$1003,$L407,$AB407,FALSE)*WindSpeedStep*$AE$3:$AE$1003)/AH407</f>
        <v>1969.5128751827981</v>
      </c>
      <c r="Y407" s="1">
        <f t="shared" si="121"/>
        <v>15</v>
      </c>
      <c r="Z407" s="99">
        <f>IF(L407&lt;'Power Curve'!$P$28,'Power Curve'!$Q$28,IF(L407&gt;'Power Curve'!$P$29,'Power Curve'!$Q$29,INDEX(ReferenceTurbulence,Y407)+(L407-INDEX(ReferenceTurbulenceWindSpeed,Y407))*(INDEX(ReferenceTurbulence,Y407+1)-INDEX(ReferenceTurbulence,Y407))/(INDEX(ReferenceTurbulenceWindSpeed,Y407+1)-INDEX(ReferenceTurbulenceWindSpeed,Y407))))</f>
        <v>0.12269355756972404</v>
      </c>
      <c r="AA407" s="100">
        <f t="shared" si="127"/>
        <v>1.8722198697006489</v>
      </c>
      <c r="AB407" s="29">
        <f t="shared" si="128"/>
        <v>2.299754737841305</v>
      </c>
      <c r="AD407" s="29">
        <f>'Zero Turbulence Curve'!F406</f>
        <v>40.400000000000304</v>
      </c>
      <c r="AE407" s="29">
        <f>'Zero Turbulence Curve'!G406</f>
        <v>1989.4717126307078</v>
      </c>
      <c r="AF407" s="39"/>
      <c r="AG407" s="40">
        <f t="array" ref="AG407">SUM(_xlfn.NORM.DIST($AD$3:$AD$1003,$F407,$AA407,FALSE)*WindSpeedStep)</f>
        <v>0.99999999999999756</v>
      </c>
      <c r="AH407" s="40">
        <f t="array" ref="AH407">SUM(_xlfn.NORM.DIST($AD$3:$AD$1003,$F407,$AB407,FALSE)*WindSpeedStep)</f>
        <v>0.99999999999233147</v>
      </c>
      <c r="AJ407" s="47">
        <f t="shared" si="122"/>
        <v>15</v>
      </c>
      <c r="AK407" s="83" t="b">
        <f>COUNTIF('Power Curve'!$D$2:$D$31,AJ407)&gt;0</f>
        <v>1</v>
      </c>
      <c r="AL407" s="83" t="b">
        <f t="shared" si="123"/>
        <v>0</v>
      </c>
      <c r="AM407" s="83" t="b">
        <f t="shared" si="129"/>
        <v>1</v>
      </c>
      <c r="AN407" s="47" t="str">
        <f t="shared" si="124"/>
        <v>Outer</v>
      </c>
      <c r="AO407" s="48" t="str">
        <f t="shared" si="125"/>
        <v>1.7-1.8</v>
      </c>
      <c r="AP407" s="49" t="str">
        <f t="shared" si="130"/>
        <v>8-9</v>
      </c>
      <c r="AQ407" s="49" t="str">
        <f t="shared" si="131"/>
        <v>Dec</v>
      </c>
      <c r="AR407" s="48" t="str">
        <f t="shared" si="132"/>
        <v>275-285</v>
      </c>
      <c r="AS407" s="49" t="str">
        <f t="shared" si="126"/>
        <v>HWS-HTI</v>
      </c>
    </row>
    <row r="408" spans="5:45" x14ac:dyDescent="0.3">
      <c r="E408" s="15">
        <v>40903.368055555555</v>
      </c>
      <c r="F408" s="21">
        <v>18.260000000000002</v>
      </c>
      <c r="G408" s="21">
        <v>1998.129989624028</v>
      </c>
      <c r="H408" s="42">
        <v>1.1768714901427961</v>
      </c>
      <c r="I408" s="35">
        <v>282.8</v>
      </c>
      <c r="J408" s="43">
        <v>0.16538882803943045</v>
      </c>
      <c r="K408" s="44">
        <v>0.15729535063971195</v>
      </c>
      <c r="L408" s="26">
        <f t="shared" si="114"/>
        <v>18.017661534372934</v>
      </c>
      <c r="M408" s="26">
        <f t="shared" si="115"/>
        <v>2.1427376476166775</v>
      </c>
      <c r="N408" s="96">
        <f t="shared" si="116"/>
        <v>19</v>
      </c>
      <c r="O408" s="26">
        <f t="shared" si="117"/>
        <v>0.17681816802573103</v>
      </c>
      <c r="P408" s="3">
        <f>IF(L408&gt;'Power Curve'!$C$37,0,INDEX(Ci,$N408,1)*POWER(1-O408,3)+INDEX(Ci,$N408,2)*3*O408*POWER(1-O408,2)+INDEX(Ci,$N408,3)*3*POWER(O408,2)*(1-O408)+INDEX(Ci,$N408,4)*POWER(O408,3))</f>
        <v>1980.7393924042965</v>
      </c>
      <c r="Q408" s="3">
        <f>MAX(0,MIN(P408-V408+W408,'Power Curve'!$C$39))</f>
        <v>1976.9104902105735</v>
      </c>
      <c r="R408" s="3">
        <f t="shared" si="118"/>
        <v>1998.129989624028</v>
      </c>
      <c r="S408" s="3">
        <f t="shared" si="119"/>
        <v>-21.219499413454514</v>
      </c>
      <c r="T408" s="3">
        <f t="shared" si="120"/>
        <v>21.219499413454514</v>
      </c>
      <c r="V408" s="37">
        <f t="array" ref="V408">SUM(_xlfn.NORM.DIST($AD$3:$AD$1003,$L408,$AA408,FALSE)*WindSpeedStep*$AE$3:$AE$1003)/AG408</f>
        <v>1984.6620380173354</v>
      </c>
      <c r="W408" s="37">
        <f t="array" ref="W408">SUM(_xlfn.NORM.DIST($AD$3:$AD$1003,$L408,$AB408,FALSE)*WindSpeedStep*$AE$3:$AE$1003)/AH408</f>
        <v>1980.8331358236123</v>
      </c>
      <c r="Y408" s="1">
        <f t="shared" si="121"/>
        <v>18</v>
      </c>
      <c r="Z408" s="99">
        <f>IF(L408&lt;'Power Curve'!$P$28,'Power Curve'!$Q$28,IF(L408&gt;'Power Curve'!$P$29,'Power Curve'!$Q$29,INDEX(ReferenceTurbulence,Y408)+(L408-INDEX(ReferenceTurbulenceWindSpeed,Y408))*(INDEX(ReferenceTurbulence,Y408+1)-INDEX(ReferenceTurbulence,Y408))/(INDEX(ReferenceTurbulenceWindSpeed,Y408+1)-INDEX(ReferenceTurbulenceWindSpeed,Y408))))</f>
        <v>0.11905038187011933</v>
      </c>
      <c r="AA408" s="100">
        <f t="shared" si="127"/>
        <v>2.1450094860736582</v>
      </c>
      <c r="AB408" s="29">
        <f t="shared" si="128"/>
        <v>2.9799199251810657</v>
      </c>
      <c r="AD408" s="29">
        <f>'Zero Turbulence Curve'!F407</f>
        <v>40.500000000000306</v>
      </c>
      <c r="AE408" s="29">
        <f>'Zero Turbulence Curve'!G407</f>
        <v>1989.4717126307078</v>
      </c>
      <c r="AF408" s="39"/>
      <c r="AG408" s="40">
        <f t="array" ref="AG408">SUM(_xlfn.NORM.DIST($AD$3:$AD$1003,$F408,$AA408,FALSE)*WindSpeedStep)</f>
        <v>0.99999999999998801</v>
      </c>
      <c r="AH408" s="40">
        <f t="array" ref="AH408">SUM(_xlfn.NORM.DIST($AD$3:$AD$1003,$F408,$AB408,FALSE)*WindSpeedStep)</f>
        <v>0.999999999599539</v>
      </c>
      <c r="AJ408" s="47">
        <f t="shared" si="122"/>
        <v>18</v>
      </c>
      <c r="AK408" s="83" t="b">
        <f>COUNTIF('Power Curve'!$D$2:$D$31,AJ408)&gt;0</f>
        <v>1</v>
      </c>
      <c r="AL408" s="83" t="b">
        <f t="shared" si="123"/>
        <v>0</v>
      </c>
      <c r="AM408" s="83" t="b">
        <f t="shared" si="129"/>
        <v>1</v>
      </c>
      <c r="AN408" s="47" t="str">
        <f t="shared" si="124"/>
        <v>Outer</v>
      </c>
      <c r="AO408" s="48" t="str">
        <f t="shared" si="125"/>
        <v>2.1-2.2</v>
      </c>
      <c r="AP408" s="49" t="str">
        <f t="shared" si="130"/>
        <v>8-9</v>
      </c>
      <c r="AQ408" s="49" t="str">
        <f t="shared" si="131"/>
        <v>Dec</v>
      </c>
      <c r="AR408" s="48" t="str">
        <f t="shared" si="132"/>
        <v>275-285</v>
      </c>
      <c r="AS408" s="49" t="str">
        <f t="shared" si="126"/>
        <v>HWS-HTI</v>
      </c>
    </row>
    <row r="409" spans="5:45" x14ac:dyDescent="0.3">
      <c r="E409" s="15">
        <v>40903.375</v>
      </c>
      <c r="F409" s="21">
        <v>15.26</v>
      </c>
      <c r="G409" s="21">
        <v>1998.7800445556641</v>
      </c>
      <c r="H409" s="42">
        <v>1.1789181690194299</v>
      </c>
      <c r="I409" s="35">
        <v>287.5</v>
      </c>
      <c r="J409" s="43">
        <v>0.15203145478374835</v>
      </c>
      <c r="K409" s="44">
        <v>0.12457420783015208</v>
      </c>
      <c r="L409" s="26">
        <f t="shared" si="114"/>
        <v>15.066199863868377</v>
      </c>
      <c r="M409" s="26">
        <f t="shared" si="115"/>
        <v>1.6865797321682228</v>
      </c>
      <c r="N409" s="96">
        <f t="shared" si="116"/>
        <v>16</v>
      </c>
      <c r="O409" s="26">
        <f t="shared" si="117"/>
        <v>6.5967510796169498E-2</v>
      </c>
      <c r="P409" s="3">
        <f>IF(L409&gt;'Power Curve'!$C$37,0,INDEX(Ci,$N409,1)*POWER(1-O409,3)+INDEX(Ci,$N409,2)*3*O409*POWER(1-O409,2)+INDEX(Ci,$N409,3)*3*POWER(O409,2)*(1-O409)+INDEX(Ci,$N409,4)*POWER(O409,3))</f>
        <v>1979.2903443225691</v>
      </c>
      <c r="Q409" s="3">
        <f>MAX(0,MIN(P409-V409+W409,'Power Curve'!$C$39))</f>
        <v>1968.9127526081102</v>
      </c>
      <c r="R409" s="3">
        <f t="shared" si="118"/>
        <v>1998.7800445556641</v>
      </c>
      <c r="S409" s="3">
        <f t="shared" si="119"/>
        <v>-29.867291947553895</v>
      </c>
      <c r="T409" s="3">
        <f t="shared" si="120"/>
        <v>29.867291947553895</v>
      </c>
      <c r="V409" s="37">
        <f t="array" ref="V409">SUM(_xlfn.NORM.DIST($AD$3:$AD$1003,$L409,$AA409,FALSE)*WindSpeedStep*$AE$3:$AE$1003)/AG409</f>
        <v>1977.1761941728284</v>
      </c>
      <c r="W409" s="37">
        <f t="array" ref="W409">SUM(_xlfn.NORM.DIST($AD$3:$AD$1003,$L409,$AB409,FALSE)*WindSpeedStep*$AE$3:$AE$1003)/AH409</f>
        <v>1966.7986024583695</v>
      </c>
      <c r="Y409" s="1">
        <f t="shared" si="121"/>
        <v>15</v>
      </c>
      <c r="Z409" s="99">
        <f>IF(L409&lt;'Power Curve'!$P$28,'Power Curve'!$Q$28,IF(L409&gt;'Power Curve'!$P$29,'Power Curve'!$Q$29,INDEX(ReferenceTurbulence,Y409)+(L409-INDEX(ReferenceTurbulenceWindSpeed,Y409))*(INDEX(ReferenceTurbulence,Y409+1)-INDEX(ReferenceTurbulence,Y409))/(INDEX(ReferenceTurbulenceWindSpeed,Y409+1)-INDEX(ReferenceTurbulenceWindSpeed,Y409))))</f>
        <v>0.12312811045090992</v>
      </c>
      <c r="AA409" s="100">
        <f t="shared" si="127"/>
        <v>1.8550727209138695</v>
      </c>
      <c r="AB409" s="29">
        <f t="shared" si="128"/>
        <v>2.2905362833666207</v>
      </c>
      <c r="AD409" s="29">
        <f>'Zero Turbulence Curve'!F408</f>
        <v>40.600000000000307</v>
      </c>
      <c r="AE409" s="29">
        <f>'Zero Turbulence Curve'!G408</f>
        <v>1989.4717126307078</v>
      </c>
      <c r="AF409" s="39"/>
      <c r="AG409" s="40">
        <f t="array" ref="AG409">SUM(_xlfn.NORM.DIST($AD$3:$AD$1003,$F409,$AA409,FALSE)*WindSpeedStep)</f>
        <v>0.99999999999999745</v>
      </c>
      <c r="AH409" s="40">
        <f t="array" ref="AH409">SUM(_xlfn.NORM.DIST($AD$3:$AD$1003,$F409,$AB409,FALSE)*WindSpeedStep)</f>
        <v>0.9999999999884166</v>
      </c>
      <c r="AJ409" s="47">
        <f t="shared" si="122"/>
        <v>15</v>
      </c>
      <c r="AK409" s="83" t="b">
        <f>COUNTIF('Power Curve'!$D$2:$D$31,AJ409)&gt;0</f>
        <v>1</v>
      </c>
      <c r="AL409" s="83" t="b">
        <f t="shared" si="123"/>
        <v>0</v>
      </c>
      <c r="AM409" s="83" t="b">
        <f t="shared" si="129"/>
        <v>1</v>
      </c>
      <c r="AN409" s="47" t="str">
        <f t="shared" si="124"/>
        <v>Outer</v>
      </c>
      <c r="AO409" s="48" t="str">
        <f t="shared" si="125"/>
        <v>1.6-1.7</v>
      </c>
      <c r="AP409" s="49" t="str">
        <f t="shared" si="130"/>
        <v>9-10</v>
      </c>
      <c r="AQ409" s="49" t="str">
        <f t="shared" si="131"/>
        <v>Dec</v>
      </c>
      <c r="AR409" s="48" t="str">
        <f t="shared" si="132"/>
        <v>285-295</v>
      </c>
      <c r="AS409" s="49" t="str">
        <f t="shared" si="126"/>
        <v>HWS-HTI</v>
      </c>
    </row>
    <row r="410" spans="5:45" x14ac:dyDescent="0.3">
      <c r="E410" s="15">
        <v>40903.381944444445</v>
      </c>
      <c r="F410" s="21">
        <v>14.24</v>
      </c>
      <c r="G410" s="21">
        <v>1997.700012207036</v>
      </c>
      <c r="H410" s="42">
        <v>1.1789517992929359</v>
      </c>
      <c r="I410" s="35">
        <v>281.39999999999998</v>
      </c>
      <c r="J410" s="43">
        <v>0.14255617977528087</v>
      </c>
      <c r="K410" s="44">
        <v>0.11909558208945817</v>
      </c>
      <c r="L410" s="26">
        <f t="shared" si="114"/>
        <v>14.059287423624122</v>
      </c>
      <c r="M410" s="26">
        <f t="shared" si="115"/>
        <v>1.5309581686659541</v>
      </c>
      <c r="N410" s="96">
        <f t="shared" si="116"/>
        <v>15</v>
      </c>
      <c r="O410" s="26">
        <f t="shared" si="117"/>
        <v>0.10092301187632324</v>
      </c>
      <c r="P410" s="3">
        <f>IF(L410&gt;'Power Curve'!$C$37,0,INDEX(Ci,$N410,1)*POWER(1-O410,3)+INDEX(Ci,$N410,2)*3*O410*POWER(1-O410,2)+INDEX(Ci,$N410,3)*3*POWER(O410,2)*(1-O410)+INDEX(Ci,$N410,4)*POWER(O410,3))</f>
        <v>1975.5180791552909</v>
      </c>
      <c r="Q410" s="3">
        <f>MAX(0,MIN(P410-V410+W410,'Power Curve'!$C$39))</f>
        <v>1963.2170427362585</v>
      </c>
      <c r="R410" s="3">
        <f t="shared" si="118"/>
        <v>1997.700012207036</v>
      </c>
      <c r="S410" s="3">
        <f t="shared" si="119"/>
        <v>-34.482969470777562</v>
      </c>
      <c r="T410" s="3">
        <f t="shared" si="120"/>
        <v>34.482969470777562</v>
      </c>
      <c r="V410" s="37">
        <f t="array" ref="V410">SUM(_xlfn.NORM.DIST($AD$3:$AD$1003,$L410,$AA410,FALSE)*WindSpeedStep*$AE$3:$AE$1003)/AG410</f>
        <v>1968.9786625808242</v>
      </c>
      <c r="W410" s="37">
        <f t="array" ref="W410">SUM(_xlfn.NORM.DIST($AD$3:$AD$1003,$L410,$AB410,FALSE)*WindSpeedStep*$AE$3:$AE$1003)/AH410</f>
        <v>1956.6776261617917</v>
      </c>
      <c r="Y410" s="1">
        <f t="shared" si="121"/>
        <v>14</v>
      </c>
      <c r="Z410" s="99">
        <f>IF(L410&lt;'Power Curve'!$P$28,'Power Curve'!$Q$28,IF(L410&gt;'Power Curve'!$P$29,'Power Curve'!$Q$29,INDEX(ReferenceTurbulence,Y410)+(L410-INDEX(ReferenceTurbulenceWindSpeed,Y410))*(INDEX(ReferenceTurbulence,Y410+1)-INDEX(ReferenceTurbulence,Y410))/(INDEX(ReferenceTurbulenceWindSpeed,Y410+1)-INDEX(ReferenceTurbulenceWindSpeed,Y410))))</f>
        <v>0.12095567994712461</v>
      </c>
      <c r="AA410" s="100">
        <f t="shared" si="127"/>
        <v>1.7005506698965134</v>
      </c>
      <c r="AB410" s="29">
        <f t="shared" si="128"/>
        <v>2.0042383054745057</v>
      </c>
      <c r="AD410" s="29">
        <f>'Zero Turbulence Curve'!F409</f>
        <v>40.700000000000308</v>
      </c>
      <c r="AE410" s="29">
        <f>'Zero Turbulence Curve'!G409</f>
        <v>1989.4717126307078</v>
      </c>
      <c r="AF410" s="39"/>
      <c r="AG410" s="40">
        <f t="array" ref="AG410">SUM(_xlfn.NORM.DIST($AD$3:$AD$1003,$F410,$AA410,FALSE)*WindSpeedStep)</f>
        <v>1.0000000000000022</v>
      </c>
      <c r="AH410" s="40">
        <f t="array" ref="AH410">SUM(_xlfn.NORM.DIST($AD$3:$AD$1003,$F410,$AB410,FALSE)*WindSpeedStep)</f>
        <v>0.99999999999950029</v>
      </c>
      <c r="AJ410" s="47">
        <f t="shared" si="122"/>
        <v>14</v>
      </c>
      <c r="AK410" s="83" t="b">
        <f>COUNTIF('Power Curve'!$D$2:$D$31,AJ410)&gt;0</f>
        <v>1</v>
      </c>
      <c r="AL410" s="83" t="b">
        <f t="shared" si="123"/>
        <v>0</v>
      </c>
      <c r="AM410" s="83" t="b">
        <f t="shared" si="129"/>
        <v>1</v>
      </c>
      <c r="AN410" s="47" t="str">
        <f t="shared" si="124"/>
        <v>Outer</v>
      </c>
      <c r="AO410" s="48" t="str">
        <f t="shared" si="125"/>
        <v>1.5-1.6</v>
      </c>
      <c r="AP410" s="49" t="str">
        <f t="shared" si="130"/>
        <v>9-10</v>
      </c>
      <c r="AQ410" s="49" t="str">
        <f t="shared" si="131"/>
        <v>Dec</v>
      </c>
      <c r="AR410" s="48" t="str">
        <f t="shared" si="132"/>
        <v>275-285</v>
      </c>
      <c r="AS410" s="49" t="str">
        <f t="shared" si="126"/>
        <v>HWS-HTI</v>
      </c>
    </row>
    <row r="411" spans="5:45" x14ac:dyDescent="0.3">
      <c r="E411" s="15">
        <v>40903.388888888891</v>
      </c>
      <c r="F411" s="21">
        <v>13.9</v>
      </c>
      <c r="G411" s="21">
        <v>1988.450012207031</v>
      </c>
      <c r="H411" s="42">
        <v>1.1786648442292127</v>
      </c>
      <c r="I411" s="35">
        <v>280.10000000000002</v>
      </c>
      <c r="J411" s="43">
        <v>0.13381294964028778</v>
      </c>
      <c r="K411" s="44">
        <v>0.13813168070360346</v>
      </c>
      <c r="L411" s="26">
        <f t="shared" si="114"/>
        <v>13.722488665256254</v>
      </c>
      <c r="M411" s="26">
        <f t="shared" si="115"/>
        <v>1.4789048348625544</v>
      </c>
      <c r="N411" s="96">
        <f t="shared" si="116"/>
        <v>14</v>
      </c>
      <c r="O411" s="26">
        <f t="shared" si="117"/>
        <v>0.76015157968503111</v>
      </c>
      <c r="P411" s="3">
        <f>IF(L411&gt;'Power Curve'!$C$37,0,INDEX(Ci,$N411,1)*POWER(1-O411,3)+INDEX(Ci,$N411,2)*3*O411*POWER(1-O411,2)+INDEX(Ci,$N411,3)*3*POWER(O411,2)*(1-O411)+INDEX(Ci,$N411,4)*POWER(O411,3))</f>
        <v>1971.9643860960532</v>
      </c>
      <c r="Q411" s="3">
        <f>MAX(0,MIN(P411-V411+W411,'Power Curve'!$C$39))</f>
        <v>1963.7007745302612</v>
      </c>
      <c r="R411" s="3">
        <f t="shared" si="118"/>
        <v>1988.450012207031</v>
      </c>
      <c r="S411" s="3">
        <f t="shared" si="119"/>
        <v>-24.749237676769781</v>
      </c>
      <c r="T411" s="3">
        <f t="shared" si="120"/>
        <v>24.749237676769781</v>
      </c>
      <c r="V411" s="37">
        <f t="array" ref="V411">SUM(_xlfn.NORM.DIST($AD$3:$AD$1003,$L411,$AA411,FALSE)*WindSpeedStep*$AE$3:$AE$1003)/AG411</f>
        <v>1963.791484806417</v>
      </c>
      <c r="W411" s="37">
        <f t="array" ref="W411">SUM(_xlfn.NORM.DIST($AD$3:$AD$1003,$L411,$AB411,FALSE)*WindSpeedStep*$AE$3:$AE$1003)/AH411</f>
        <v>1955.527873240625</v>
      </c>
      <c r="Y411" s="1">
        <f t="shared" si="121"/>
        <v>13</v>
      </c>
      <c r="Z411" s="99">
        <f>IF(L411&lt;'Power Curve'!$P$28,'Power Curve'!$Q$28,IF(L411&gt;'Power Curve'!$P$29,'Power Curve'!$Q$29,INDEX(ReferenceTurbulence,Y411)+(L411-INDEX(ReferenceTurbulenceWindSpeed,Y411))*(INDEX(ReferenceTurbulence,Y411+1)-INDEX(ReferenceTurbulence,Y411))/(INDEX(ReferenceTurbulenceWindSpeed,Y411+1)-INDEX(ReferenceTurbulenceWindSpeed,Y411))))</f>
        <v>0.120954694377284</v>
      </c>
      <c r="AA411" s="100">
        <f t="shared" si="127"/>
        <v>1.659799422601814</v>
      </c>
      <c r="AB411" s="29">
        <f t="shared" si="128"/>
        <v>1.8362466847033549</v>
      </c>
      <c r="AD411" s="29">
        <f>'Zero Turbulence Curve'!F410</f>
        <v>40.80000000000031</v>
      </c>
      <c r="AE411" s="29">
        <f>'Zero Turbulence Curve'!G410</f>
        <v>1989.4717126307078</v>
      </c>
      <c r="AF411" s="39"/>
      <c r="AG411" s="40">
        <f t="array" ref="AG411">SUM(_xlfn.NORM.DIST($AD$3:$AD$1003,$F411,$AA411,FALSE)*WindSpeedStep)</f>
        <v>1.0000000000000011</v>
      </c>
      <c r="AH411" s="40">
        <f t="array" ref="AH411">SUM(_xlfn.NORM.DIST($AD$3:$AD$1003,$F411,$AB411,FALSE)*WindSpeedStep)</f>
        <v>0.99999999999998623</v>
      </c>
      <c r="AJ411" s="47">
        <f t="shared" si="122"/>
        <v>14</v>
      </c>
      <c r="AK411" s="83" t="b">
        <f>COUNTIF('Power Curve'!$D$2:$D$31,AJ411)&gt;0</f>
        <v>1</v>
      </c>
      <c r="AL411" s="83" t="b">
        <f t="shared" si="123"/>
        <v>0</v>
      </c>
      <c r="AM411" s="83" t="b">
        <f t="shared" si="129"/>
        <v>1</v>
      </c>
      <c r="AN411" s="47" t="str">
        <f t="shared" si="124"/>
        <v>Inner</v>
      </c>
      <c r="AO411" s="48" t="str">
        <f t="shared" si="125"/>
        <v>1.4-1.5</v>
      </c>
      <c r="AP411" s="49" t="str">
        <f t="shared" si="130"/>
        <v>9-10</v>
      </c>
      <c r="AQ411" s="49" t="str">
        <f t="shared" si="131"/>
        <v>Dec</v>
      </c>
      <c r="AR411" s="48" t="str">
        <f t="shared" si="132"/>
        <v>275-285</v>
      </c>
      <c r="AS411" s="49" t="str">
        <f t="shared" si="126"/>
        <v>Inner-TI</v>
      </c>
    </row>
    <row r="412" spans="5:45" x14ac:dyDescent="0.3">
      <c r="E412" s="15">
        <v>40903.395833333336</v>
      </c>
      <c r="F412" s="21">
        <v>12.65</v>
      </c>
      <c r="G412" s="21">
        <v>1960.769958496099</v>
      </c>
      <c r="H412" s="42">
        <v>1.1788720421211383</v>
      </c>
      <c r="I412" s="35">
        <v>279.39999999999998</v>
      </c>
      <c r="J412" s="43">
        <v>0.14229249011857709</v>
      </c>
      <c r="K412" s="44">
        <v>0.14843254413799206</v>
      </c>
      <c r="L412" s="26">
        <f t="shared" si="114"/>
        <v>12.489183654970704</v>
      </c>
      <c r="M412" s="26">
        <f t="shared" si="115"/>
        <v>1.2882935698659068</v>
      </c>
      <c r="N412" s="96">
        <f t="shared" si="116"/>
        <v>13</v>
      </c>
      <c r="O412" s="26">
        <f t="shared" si="117"/>
        <v>0.484540490567754</v>
      </c>
      <c r="P412" s="3">
        <f>IF(L412&gt;'Power Curve'!$C$37,0,INDEX(Ci,$N412,1)*POWER(1-O412,3)+INDEX(Ci,$N412,2)*3*O412*POWER(1-O412,2)+INDEX(Ci,$N412,3)*3*POWER(O412,2)*(1-O412)+INDEX(Ci,$N412,4)*POWER(O412,3))</f>
        <v>1938.2772430513799</v>
      </c>
      <c r="Q412" s="3">
        <f>MAX(0,MIN(P412-V412+W412,'Power Curve'!$C$39))</f>
        <v>1910.5485597030611</v>
      </c>
      <c r="R412" s="3">
        <f t="shared" si="118"/>
        <v>1960.769958496099</v>
      </c>
      <c r="S412" s="3">
        <f t="shared" si="119"/>
        <v>-50.221398793037906</v>
      </c>
      <c r="T412" s="3">
        <f t="shared" si="120"/>
        <v>50.221398793037906</v>
      </c>
      <c r="V412" s="37">
        <f t="array" ref="V412">SUM(_xlfn.NORM.DIST($AD$3:$AD$1003,$L412,$AA412,FALSE)*WindSpeedStep*$AE$3:$AE$1003)/AG412</f>
        <v>1923.8213470635792</v>
      </c>
      <c r="W412" s="37">
        <f t="array" ref="W412">SUM(_xlfn.NORM.DIST($AD$3:$AD$1003,$L412,$AB412,FALSE)*WindSpeedStep*$AE$3:$AE$1003)/AH412</f>
        <v>1896.0926637152604</v>
      </c>
      <c r="Y412" s="1">
        <f t="shared" si="121"/>
        <v>12</v>
      </c>
      <c r="Z412" s="99">
        <f>IF(L412&lt;'Power Curve'!$P$28,'Power Curve'!$Q$28,IF(L412&gt;'Power Curve'!$P$29,'Power Curve'!$Q$29,INDEX(ReferenceTurbulence,Y412)+(L412-INDEX(ReferenceTurbulenceWindSpeed,Y412))*(INDEX(ReferenceTurbulence,Y412+1)-INDEX(ReferenceTurbulence,Y412))/(INDEX(ReferenceTurbulenceWindSpeed,Y412+1)-INDEX(ReferenceTurbulenceWindSpeed,Y412))))</f>
        <v>0.11993567752609371</v>
      </c>
      <c r="AA412" s="100">
        <f t="shared" si="127"/>
        <v>1.4978987034067268</v>
      </c>
      <c r="AB412" s="29">
        <f t="shared" si="128"/>
        <v>1.7771170418140134</v>
      </c>
      <c r="AD412" s="29">
        <f>'Zero Turbulence Curve'!F411</f>
        <v>40.900000000000311</v>
      </c>
      <c r="AE412" s="29">
        <f>'Zero Turbulence Curve'!G411</f>
        <v>1989.4717126307078</v>
      </c>
      <c r="AF412" s="39"/>
      <c r="AG412" s="40">
        <f t="array" ref="AG412">SUM(_xlfn.NORM.DIST($AD$3:$AD$1003,$F412,$AA412,FALSE)*WindSpeedStep)</f>
        <v>1.0000000000000036</v>
      </c>
      <c r="AH412" s="40">
        <f t="array" ref="AH412">SUM(_xlfn.NORM.DIST($AD$3:$AD$1003,$F412,$AB412,FALSE)*WindSpeedStep)</f>
        <v>0.99999999999956068</v>
      </c>
      <c r="AJ412" s="47">
        <f t="shared" si="122"/>
        <v>12</v>
      </c>
      <c r="AK412" s="83" t="b">
        <f>COUNTIF('Power Curve'!$D$2:$D$31,AJ412)&gt;0</f>
        <v>1</v>
      </c>
      <c r="AL412" s="83" t="b">
        <f t="shared" si="123"/>
        <v>0</v>
      </c>
      <c r="AM412" s="83" t="b">
        <f t="shared" si="129"/>
        <v>1</v>
      </c>
      <c r="AN412" s="47" t="str">
        <f t="shared" si="124"/>
        <v>Outer</v>
      </c>
      <c r="AO412" s="48" t="str">
        <f t="shared" si="125"/>
        <v>1.2-1.3</v>
      </c>
      <c r="AP412" s="49" t="str">
        <f t="shared" si="130"/>
        <v>9-10</v>
      </c>
      <c r="AQ412" s="49" t="str">
        <f t="shared" si="131"/>
        <v>Dec</v>
      </c>
      <c r="AR412" s="48" t="str">
        <f t="shared" si="132"/>
        <v>275-285</v>
      </c>
      <c r="AS412" s="49" t="str">
        <f t="shared" si="126"/>
        <v>HWS-HTI</v>
      </c>
    </row>
    <row r="413" spans="5:45" x14ac:dyDescent="0.3">
      <c r="E413" s="15">
        <v>40903.402777777781</v>
      </c>
      <c r="F413" s="21">
        <v>11.32</v>
      </c>
      <c r="G413" s="21">
        <v>1870.999984741208</v>
      </c>
      <c r="H413" s="42">
        <v>1.1798601936120141</v>
      </c>
      <c r="I413" s="35">
        <v>273.60000000000002</v>
      </c>
      <c r="J413" s="43">
        <v>0.13427561837455831</v>
      </c>
      <c r="K413" s="44">
        <v>0.17679597697223765</v>
      </c>
      <c r="L413" s="26">
        <f t="shared" si="114"/>
        <v>11.179213412621113</v>
      </c>
      <c r="M413" s="26">
        <f t="shared" si="115"/>
        <v>1.0858334461172752</v>
      </c>
      <c r="N413" s="96">
        <f t="shared" si="116"/>
        <v>12</v>
      </c>
      <c r="O413" s="26">
        <f t="shared" si="117"/>
        <v>0.19157572896581299</v>
      </c>
      <c r="P413" s="3">
        <f>IF(L413&gt;'Power Curve'!$C$37,0,INDEX(Ci,$N413,1)*POWER(1-O413,3)+INDEX(Ci,$N413,2)*3*O413*POWER(1-O413,2)+INDEX(Ci,$N413,3)*3*POWER(O413,2)*(1-O413)+INDEX(Ci,$N413,4)*POWER(O413,3))</f>
        <v>1810.7495295332271</v>
      </c>
      <c r="Q413" s="3">
        <f>MAX(0,MIN(P413-V413+W413,'Power Curve'!$C$39))</f>
        <v>1787.1734234271707</v>
      </c>
      <c r="R413" s="3">
        <f t="shared" si="118"/>
        <v>1870.999984741208</v>
      </c>
      <c r="S413" s="3">
        <f t="shared" si="119"/>
        <v>-83.826561314037235</v>
      </c>
      <c r="T413" s="3">
        <f t="shared" si="120"/>
        <v>83.826561314037235</v>
      </c>
      <c r="V413" s="37">
        <f t="array" ref="V413">SUM(_xlfn.NORM.DIST($AD$3:$AD$1003,$L413,$AA413,FALSE)*WindSpeedStep*$AE$3:$AE$1003)/AG413</f>
        <v>1794.6595314096483</v>
      </c>
      <c r="W413" s="37">
        <f t="array" ref="W413">SUM(_xlfn.NORM.DIST($AD$3:$AD$1003,$L413,$AB413,FALSE)*WindSpeedStep*$AE$3:$AE$1003)/AH413</f>
        <v>1771.0834253035919</v>
      </c>
      <c r="Y413" s="1">
        <f t="shared" si="121"/>
        <v>11</v>
      </c>
      <c r="Z413" s="99">
        <f>IF(L413&lt;'Power Curve'!$P$28,'Power Curve'!$Q$28,IF(L413&gt;'Power Curve'!$P$29,'Power Curve'!$Q$29,INDEX(ReferenceTurbulence,Y413)+(L413-INDEX(ReferenceTurbulenceWindSpeed,Y413))*(INDEX(ReferenceTurbulence,Y413+1)-INDEX(ReferenceTurbulence,Y413))/(INDEX(ReferenceTurbulenceWindSpeed,Y413+1)-INDEX(ReferenceTurbulenceWindSpeed,Y413))))</f>
        <v>0.1196517491070674</v>
      </c>
      <c r="AA413" s="100">
        <f t="shared" si="127"/>
        <v>1.3376124384613042</v>
      </c>
      <c r="AB413" s="29">
        <f t="shared" si="128"/>
        <v>1.5010957939208562</v>
      </c>
      <c r="AD413" s="29">
        <f>'Zero Turbulence Curve'!F412</f>
        <v>41.000000000000313</v>
      </c>
      <c r="AE413" s="29">
        <f>'Zero Turbulence Curve'!G412</f>
        <v>1989.4717126307078</v>
      </c>
      <c r="AF413" s="39"/>
      <c r="AG413" s="40">
        <f t="array" ref="AG413">SUM(_xlfn.NORM.DIST($AD$3:$AD$1003,$F413,$AA413,FALSE)*WindSpeedStep)</f>
        <v>1.0000000000000031</v>
      </c>
      <c r="AH413" s="40">
        <f t="array" ref="AH413">SUM(_xlfn.NORM.DIST($AD$3:$AD$1003,$F413,$AB413,FALSE)*WindSpeedStep)</f>
        <v>0.99999999999998568</v>
      </c>
      <c r="AJ413" s="47">
        <f t="shared" si="122"/>
        <v>11</v>
      </c>
      <c r="AK413" s="83" t="b">
        <f>COUNTIF('Power Curve'!$D$2:$D$31,AJ413)&gt;0</f>
        <v>1</v>
      </c>
      <c r="AL413" s="83" t="b">
        <f t="shared" si="123"/>
        <v>0</v>
      </c>
      <c r="AM413" s="83" t="b">
        <f t="shared" si="129"/>
        <v>1</v>
      </c>
      <c r="AN413" s="47" t="str">
        <f t="shared" si="124"/>
        <v>Inner</v>
      </c>
      <c r="AO413" s="48" t="str">
        <f t="shared" si="125"/>
        <v>1.0-1.1</v>
      </c>
      <c r="AP413" s="49" t="str">
        <f t="shared" si="130"/>
        <v>9-10</v>
      </c>
      <c r="AQ413" s="49" t="str">
        <f t="shared" si="131"/>
        <v>Dec</v>
      </c>
      <c r="AR413" s="48" t="str">
        <f t="shared" si="132"/>
        <v>265-275</v>
      </c>
      <c r="AS413" s="49" t="str">
        <f t="shared" si="126"/>
        <v>Inner-TI</v>
      </c>
    </row>
    <row r="414" spans="5:45" x14ac:dyDescent="0.3">
      <c r="E414" s="15">
        <v>40903.409722222219</v>
      </c>
      <c r="F414" s="21">
        <v>12.96</v>
      </c>
      <c r="G414" s="21">
        <v>1986.2600402832011</v>
      </c>
      <c r="H414" s="42">
        <v>1.1795129075966049</v>
      </c>
      <c r="I414" s="35">
        <v>272.60000000000002</v>
      </c>
      <c r="J414" s="43">
        <v>0.13117283950617284</v>
      </c>
      <c r="K414" s="44">
        <v>0.18642368624644365</v>
      </c>
      <c r="L414" s="26">
        <f t="shared" si="114"/>
        <v>12.797560889842675</v>
      </c>
      <c r="M414" s="26">
        <f t="shared" si="115"/>
        <v>1.3359542655939696</v>
      </c>
      <c r="N414" s="96">
        <f t="shared" si="116"/>
        <v>13</v>
      </c>
      <c r="O414" s="26">
        <f t="shared" si="117"/>
        <v>0.80201012520578507</v>
      </c>
      <c r="P414" s="3">
        <f>IF(L414&gt;'Power Curve'!$C$37,0,INDEX(Ci,$N414,1)*POWER(1-O414,3)+INDEX(Ci,$N414,2)*3*O414*POWER(1-O414,2)+INDEX(Ci,$N414,3)*3*POWER(O414,2)*(1-O414)+INDEX(Ci,$N414,4)*POWER(O414,3))</f>
        <v>1947.8067899725884</v>
      </c>
      <c r="Q414" s="3">
        <f>MAX(0,MIN(P414-V414+W414,'Power Curve'!$C$39))</f>
        <v>1937.2052204731208</v>
      </c>
      <c r="R414" s="3">
        <f t="shared" si="118"/>
        <v>1986.2600402832011</v>
      </c>
      <c r="S414" s="3">
        <f t="shared" si="119"/>
        <v>-49.054819810080289</v>
      </c>
      <c r="T414" s="3">
        <f t="shared" si="120"/>
        <v>49.054819810080289</v>
      </c>
      <c r="V414" s="37">
        <f t="array" ref="V414">SUM(_xlfn.NORM.DIST($AD$3:$AD$1003,$L414,$AA414,FALSE)*WindSpeedStep*$AE$3:$AE$1003)/AG414</f>
        <v>1937.454134674836</v>
      </c>
      <c r="W414" s="37">
        <f t="array" ref="W414">SUM(_xlfn.NORM.DIST($AD$3:$AD$1003,$L414,$AB414,FALSE)*WindSpeedStep*$AE$3:$AE$1003)/AH414</f>
        <v>1926.8525651753685</v>
      </c>
      <c r="Y414" s="1">
        <f t="shared" si="121"/>
        <v>12</v>
      </c>
      <c r="Z414" s="99">
        <f>IF(L414&lt;'Power Curve'!$P$28,'Power Curve'!$Q$28,IF(L414&gt;'Power Curve'!$P$29,'Power Curve'!$Q$29,INDEX(ReferenceTurbulence,Y414)+(L414-INDEX(ReferenceTurbulenceWindSpeed,Y414))*(INDEX(ReferenceTurbulence,Y414+1)-INDEX(ReferenceTurbulence,Y414))/(INDEX(ReferenceTurbulenceWindSpeed,Y414+1)-INDEX(ReferenceTurbulenceWindSpeed,Y414))))</f>
        <v>0.12106981104304602</v>
      </c>
      <c r="AA414" s="100">
        <f t="shared" si="127"/>
        <v>1.5493982787451286</v>
      </c>
      <c r="AB414" s="29">
        <f t="shared" si="128"/>
        <v>1.6786924006738078</v>
      </c>
      <c r="AD414" s="29">
        <f>'Zero Turbulence Curve'!F413</f>
        <v>41.100000000000314</v>
      </c>
      <c r="AE414" s="29">
        <f>'Zero Turbulence Curve'!G413</f>
        <v>1989.4717126307078</v>
      </c>
      <c r="AF414" s="39"/>
      <c r="AG414" s="40">
        <f t="array" ref="AG414">SUM(_xlfn.NORM.DIST($AD$3:$AD$1003,$F414,$AA414,FALSE)*WindSpeedStep)</f>
        <v>1.0000000000000031</v>
      </c>
      <c r="AH414" s="40">
        <f t="array" ref="AH414">SUM(_xlfn.NORM.DIST($AD$3:$AD$1003,$F414,$AB414,FALSE)*WindSpeedStep)</f>
        <v>0.99999999999999811</v>
      </c>
      <c r="AJ414" s="47">
        <f t="shared" si="122"/>
        <v>13</v>
      </c>
      <c r="AK414" s="83" t="b">
        <f>COUNTIF('Power Curve'!$D$2:$D$31,AJ414)&gt;0</f>
        <v>1</v>
      </c>
      <c r="AL414" s="83" t="b">
        <f t="shared" si="123"/>
        <v>0</v>
      </c>
      <c r="AM414" s="83" t="b">
        <f t="shared" si="129"/>
        <v>1</v>
      </c>
      <c r="AN414" s="47" t="str">
        <f t="shared" si="124"/>
        <v>Inner</v>
      </c>
      <c r="AO414" s="48" t="str">
        <f t="shared" si="125"/>
        <v>1.3-1.4</v>
      </c>
      <c r="AP414" s="49" t="str">
        <f t="shared" si="130"/>
        <v>9-10</v>
      </c>
      <c r="AQ414" s="49" t="str">
        <f t="shared" si="131"/>
        <v>Dec</v>
      </c>
      <c r="AR414" s="48" t="str">
        <f t="shared" si="132"/>
        <v>265-275</v>
      </c>
      <c r="AS414" s="49" t="str">
        <f t="shared" si="126"/>
        <v>Inner-TI</v>
      </c>
    </row>
    <row r="415" spans="5:45" x14ac:dyDescent="0.3">
      <c r="E415" s="15">
        <v>40903.416666666664</v>
      </c>
      <c r="F415" s="21">
        <v>13.7</v>
      </c>
      <c r="G415" s="21">
        <v>1960.1300201415991</v>
      </c>
      <c r="H415" s="42">
        <v>1.1785155986074136</v>
      </c>
      <c r="I415" s="35">
        <v>276.89999999999998</v>
      </c>
      <c r="J415" s="43">
        <v>0.13868613138686131</v>
      </c>
      <c r="K415" s="44">
        <v>0.13485374714687182</v>
      </c>
      <c r="L415" s="26">
        <f t="shared" si="114"/>
        <v>13.524471902333993</v>
      </c>
      <c r="M415" s="26">
        <f t="shared" si="115"/>
        <v>1.4483007058300985</v>
      </c>
      <c r="N415" s="96">
        <f t="shared" si="116"/>
        <v>14</v>
      </c>
      <c r="O415" s="26">
        <f t="shared" si="117"/>
        <v>0.55469016196836995</v>
      </c>
      <c r="P415" s="3">
        <f>IF(L415&gt;'Power Curve'!$C$37,0,INDEX(Ci,$N415,1)*POWER(1-O415,3)+INDEX(Ci,$N415,2)*3*O415*POWER(1-O415,2)+INDEX(Ci,$N415,3)*3*POWER(O415,2)*(1-O415)+INDEX(Ci,$N415,4)*POWER(O415,3))</f>
        <v>1967.8407453074356</v>
      </c>
      <c r="Q415" s="3">
        <f>MAX(0,MIN(P415-V415+W415,'Power Curve'!$C$39))</f>
        <v>1954.7121514403627</v>
      </c>
      <c r="R415" s="3">
        <f t="shared" si="118"/>
        <v>1960.1300201415991</v>
      </c>
      <c r="S415" s="3">
        <f t="shared" si="119"/>
        <v>-5.4178687012363298</v>
      </c>
      <c r="T415" s="3">
        <f t="shared" si="120"/>
        <v>5.4178687012363298</v>
      </c>
      <c r="V415" s="37">
        <f t="array" ref="V415">SUM(_xlfn.NORM.DIST($AD$3:$AD$1003,$L415,$AA415,FALSE)*WindSpeedStep*$AE$3:$AE$1003)/AG415</f>
        <v>1959.7489508499191</v>
      </c>
      <c r="W415" s="37">
        <f t="array" ref="W415">SUM(_xlfn.NORM.DIST($AD$3:$AD$1003,$L415,$AB415,FALSE)*WindSpeedStep*$AE$3:$AE$1003)/AH415</f>
        <v>1946.6203569828463</v>
      </c>
      <c r="Y415" s="1">
        <f t="shared" si="121"/>
        <v>13</v>
      </c>
      <c r="Z415" s="99">
        <f>IF(L415&lt;'Power Curve'!$P$28,'Power Curve'!$Q$28,IF(L415&gt;'Power Curve'!$P$29,'Power Curve'!$Q$29,INDEX(ReferenceTurbulence,Y415)+(L415-INDEX(ReferenceTurbulenceWindSpeed,Y415))*(INDEX(ReferenceTurbulence,Y415+1)-INDEX(ReferenceTurbulence,Y415))/(INDEX(ReferenceTurbulenceWindSpeed,Y415+1)-INDEX(ReferenceTurbulenceWindSpeed,Y415))))</f>
        <v>0.12117698600830669</v>
      </c>
      <c r="AA415" s="100">
        <f t="shared" si="127"/>
        <v>1.6388547424788631</v>
      </c>
      <c r="AB415" s="29">
        <f t="shared" si="128"/>
        <v>1.8756566871850062</v>
      </c>
      <c r="AD415" s="29">
        <f>'Zero Turbulence Curve'!F414</f>
        <v>41.200000000000315</v>
      </c>
      <c r="AE415" s="29">
        <f>'Zero Turbulence Curve'!G414</f>
        <v>1989.4717126307078</v>
      </c>
      <c r="AF415" s="39"/>
      <c r="AG415" s="40">
        <f t="array" ref="AG415">SUM(_xlfn.NORM.DIST($AD$3:$AD$1003,$F415,$AA415,FALSE)*WindSpeedStep)</f>
        <v>1.0000000000000018</v>
      </c>
      <c r="AH415" s="40">
        <f t="array" ref="AH415">SUM(_xlfn.NORM.DIST($AD$3:$AD$1003,$F415,$AB415,FALSE)*WindSpeedStep)</f>
        <v>0.99999999999988776</v>
      </c>
      <c r="AJ415" s="47">
        <f t="shared" si="122"/>
        <v>14</v>
      </c>
      <c r="AK415" s="83" t="b">
        <f>COUNTIF('Power Curve'!$D$2:$D$31,AJ415)&gt;0</f>
        <v>1</v>
      </c>
      <c r="AL415" s="83" t="b">
        <f t="shared" si="123"/>
        <v>0</v>
      </c>
      <c r="AM415" s="83" t="b">
        <f t="shared" si="129"/>
        <v>1</v>
      </c>
      <c r="AN415" s="47" t="str">
        <f t="shared" si="124"/>
        <v>Inner</v>
      </c>
      <c r="AO415" s="48" t="str">
        <f t="shared" si="125"/>
        <v>1.4-1.5</v>
      </c>
      <c r="AP415" s="49" t="str">
        <f t="shared" si="130"/>
        <v>10-11</v>
      </c>
      <c r="AQ415" s="49" t="str">
        <f t="shared" si="131"/>
        <v>Dec</v>
      </c>
      <c r="AR415" s="48" t="str">
        <f t="shared" si="132"/>
        <v>275-285</v>
      </c>
      <c r="AS415" s="49" t="str">
        <f t="shared" si="126"/>
        <v>Inner-TI</v>
      </c>
    </row>
    <row r="416" spans="5:45" x14ac:dyDescent="0.3">
      <c r="E416" s="15">
        <v>40903.423611111109</v>
      </c>
      <c r="F416" s="21">
        <v>13.94</v>
      </c>
      <c r="G416" s="21">
        <v>1995.5599670410211</v>
      </c>
      <c r="H416" s="42">
        <v>1.1789657837171954</v>
      </c>
      <c r="I416" s="35">
        <v>272.89999999999998</v>
      </c>
      <c r="J416" s="43">
        <v>0.1054519368723099</v>
      </c>
      <c r="K416" s="44">
        <v>0.19142073308854046</v>
      </c>
      <c r="L416" s="26">
        <f t="shared" si="114"/>
        <v>13.763148988483982</v>
      </c>
      <c r="M416" s="26">
        <f t="shared" si="115"/>
        <v>1.4851890188891927</v>
      </c>
      <c r="N416" s="96">
        <f t="shared" si="116"/>
        <v>14</v>
      </c>
      <c r="O416" s="26">
        <f t="shared" si="117"/>
        <v>0.80234057182842045</v>
      </c>
      <c r="P416" s="3">
        <f>IF(L416&gt;'Power Curve'!$C$37,0,INDEX(Ci,$N416,1)*POWER(1-O416,3)+INDEX(Ci,$N416,2)*3*O416*POWER(1-O416,2)+INDEX(Ci,$N416,3)*3*POWER(O416,2)*(1-O416)+INDEX(Ci,$N416,4)*POWER(O416,3))</f>
        <v>1972.6421520798638</v>
      </c>
      <c r="Q416" s="3">
        <f>MAX(0,MIN(P416-V416+W416,'Power Curve'!$C$39))</f>
        <v>1979.7999842243312</v>
      </c>
      <c r="R416" s="3">
        <f t="shared" si="118"/>
        <v>1995.5599670410211</v>
      </c>
      <c r="S416" s="3">
        <f t="shared" si="119"/>
        <v>-15.759982816689899</v>
      </c>
      <c r="T416" s="3">
        <f t="shared" si="120"/>
        <v>15.759982816689899</v>
      </c>
      <c r="V416" s="37">
        <f t="array" ref="V416">SUM(_xlfn.NORM.DIST($AD$3:$AD$1003,$L416,$AA416,FALSE)*WindSpeedStep*$AE$3:$AE$1003)/AG416</f>
        <v>1964.532255309337</v>
      </c>
      <c r="W416" s="37">
        <f t="array" ref="W416">SUM(_xlfn.NORM.DIST($AD$3:$AD$1003,$L416,$AB416,FALSE)*WindSpeedStep*$AE$3:$AE$1003)/AH416</f>
        <v>1971.6900874538044</v>
      </c>
      <c r="Y416" s="1">
        <f t="shared" si="121"/>
        <v>13</v>
      </c>
      <c r="Z416" s="99">
        <f>IF(L416&lt;'Power Curve'!$P$28,'Power Curve'!$Q$28,IF(L416&gt;'Power Curve'!$P$29,'Power Curve'!$Q$29,INDEX(ReferenceTurbulence,Y416)+(L416-INDEX(ReferenceTurbulenceWindSpeed,Y416))*(INDEX(ReferenceTurbulence,Y416+1)-INDEX(ReferenceTurbulence,Y416))/(INDEX(ReferenceTurbulenceWindSpeed,Y416+1)-INDEX(ReferenceTurbulenceWindSpeed,Y416))))</f>
        <v>0.12090904950644168</v>
      </c>
      <c r="AA416" s="100">
        <f t="shared" si="127"/>
        <v>1.6640892624131425</v>
      </c>
      <c r="AB416" s="29">
        <f t="shared" si="128"/>
        <v>1.4513507182978087</v>
      </c>
      <c r="AD416" s="29">
        <f>'Zero Turbulence Curve'!F415</f>
        <v>41.300000000000317</v>
      </c>
      <c r="AE416" s="29">
        <f>'Zero Turbulence Curve'!G415</f>
        <v>1989.4717126307078</v>
      </c>
      <c r="AF416" s="39"/>
      <c r="AG416" s="40">
        <f t="array" ref="AG416">SUM(_xlfn.NORM.DIST($AD$3:$AD$1003,$F416,$AA416,FALSE)*WindSpeedStep)</f>
        <v>1.000000000000002</v>
      </c>
      <c r="AH416" s="40">
        <f t="array" ref="AH416">SUM(_xlfn.NORM.DIST($AD$3:$AD$1003,$F416,$AB416,FALSE)*WindSpeedStep)</f>
        <v>1.0000000000000022</v>
      </c>
      <c r="AJ416" s="47">
        <f t="shared" si="122"/>
        <v>14</v>
      </c>
      <c r="AK416" s="83" t="b">
        <f>COUNTIF('Power Curve'!$D$2:$D$31,AJ416)&gt;0</f>
        <v>1</v>
      </c>
      <c r="AL416" s="83" t="b">
        <f t="shared" si="123"/>
        <v>0</v>
      </c>
      <c r="AM416" s="83" t="b">
        <f t="shared" si="129"/>
        <v>1</v>
      </c>
      <c r="AN416" s="47" t="str">
        <f t="shared" si="124"/>
        <v>Inner</v>
      </c>
      <c r="AO416" s="48" t="str">
        <f t="shared" si="125"/>
        <v>1.4-1.5</v>
      </c>
      <c r="AP416" s="49" t="str">
        <f t="shared" si="130"/>
        <v>10-11</v>
      </c>
      <c r="AQ416" s="49" t="str">
        <f t="shared" si="131"/>
        <v>Dec</v>
      </c>
      <c r="AR416" s="48" t="str">
        <f t="shared" si="132"/>
        <v>265-275</v>
      </c>
      <c r="AS416" s="49" t="str">
        <f t="shared" si="126"/>
        <v>Inner-TI</v>
      </c>
    </row>
    <row r="417" spans="5:45" x14ac:dyDescent="0.3">
      <c r="E417" s="15">
        <v>40903.430555555555</v>
      </c>
      <c r="F417" s="21">
        <v>14.58</v>
      </c>
      <c r="G417" s="21">
        <v>1984.80004882813</v>
      </c>
      <c r="H417" s="42">
        <v>1.1800669364841807</v>
      </c>
      <c r="I417" s="35">
        <v>273.7</v>
      </c>
      <c r="J417" s="43">
        <v>0.1419753086419753</v>
      </c>
      <c r="K417" s="44">
        <v>0.15754478842468081</v>
      </c>
      <c r="L417" s="26">
        <f t="shared" si="114"/>
        <v>14.399509826111345</v>
      </c>
      <c r="M417" s="26">
        <f t="shared" si="115"/>
        <v>1.5835406377043906</v>
      </c>
      <c r="N417" s="96">
        <f t="shared" si="116"/>
        <v>15</v>
      </c>
      <c r="O417" s="26">
        <f t="shared" si="117"/>
        <v>0.42595099051653079</v>
      </c>
      <c r="P417" s="3">
        <f>IF(L417&gt;'Power Curve'!$C$37,0,INDEX(Ci,$N417,1)*POWER(1-O417,3)+INDEX(Ci,$N417,2)*3*O417*POWER(1-O417,2)+INDEX(Ci,$N417,3)*3*POWER(O417,2)*(1-O417)+INDEX(Ci,$N417,4)*POWER(O417,3))</f>
        <v>1977.0971217551682</v>
      </c>
      <c r="Q417" s="3">
        <f>MAX(0,MIN(P417-V417+W417,'Power Curve'!$C$39))</f>
        <v>1967.6863844763318</v>
      </c>
      <c r="R417" s="3">
        <f t="shared" si="118"/>
        <v>1984.80004882813</v>
      </c>
      <c r="S417" s="3">
        <f t="shared" si="119"/>
        <v>-17.113664351798207</v>
      </c>
      <c r="T417" s="3">
        <f t="shared" si="120"/>
        <v>17.113664351798207</v>
      </c>
      <c r="V417" s="37">
        <f t="array" ref="V417">SUM(_xlfn.NORM.DIST($AD$3:$AD$1003,$L417,$AA417,FALSE)*WindSpeedStep*$AE$3:$AE$1003)/AG417</f>
        <v>1972.5159079926959</v>
      </c>
      <c r="W417" s="37">
        <f t="array" ref="W417">SUM(_xlfn.NORM.DIST($AD$3:$AD$1003,$L417,$AB417,FALSE)*WindSpeedStep*$AE$3:$AE$1003)/AH417</f>
        <v>1963.1051707138595</v>
      </c>
      <c r="Y417" s="1">
        <f t="shared" si="121"/>
        <v>14</v>
      </c>
      <c r="Z417" s="99">
        <f>IF(L417&lt;'Power Curve'!$P$28,'Power Curve'!$Q$28,IF(L417&gt;'Power Curve'!$P$29,'Power Curve'!$Q$29,INDEX(ReferenceTurbulence,Y417)+(L417-INDEX(ReferenceTurbulenceWindSpeed,Y417))*(INDEX(ReferenceTurbulence,Y417+1)-INDEX(ReferenceTurbulence,Y417))/(INDEX(ReferenceTurbulenceWindSpeed,Y417+1)-INDEX(ReferenceTurbulenceWindSpeed,Y417))))</f>
        <v>0.12179457295576016</v>
      </c>
      <c r="AA417" s="100">
        <f t="shared" si="127"/>
        <v>1.7537821500435034</v>
      </c>
      <c r="AB417" s="29">
        <f t="shared" si="128"/>
        <v>2.0443748518553142</v>
      </c>
      <c r="AD417" s="29">
        <f>'Zero Turbulence Curve'!F416</f>
        <v>41.400000000000318</v>
      </c>
      <c r="AE417" s="29">
        <f>'Zero Turbulence Curve'!G416</f>
        <v>1989.4717126307078</v>
      </c>
      <c r="AF417" s="39"/>
      <c r="AG417" s="40">
        <f t="array" ref="AG417">SUM(_xlfn.NORM.DIST($AD$3:$AD$1003,$F417,$AA417,FALSE)*WindSpeedStep)</f>
        <v>1.0000000000000004</v>
      </c>
      <c r="AH417" s="40">
        <f t="array" ref="AH417">SUM(_xlfn.NORM.DIST($AD$3:$AD$1003,$F417,$AB417,FALSE)*WindSpeedStep)</f>
        <v>0.99999999999958677</v>
      </c>
      <c r="AJ417" s="47">
        <f t="shared" si="122"/>
        <v>14</v>
      </c>
      <c r="AK417" s="83" t="b">
        <f>COUNTIF('Power Curve'!$D$2:$D$31,AJ417)&gt;0</f>
        <v>1</v>
      </c>
      <c r="AL417" s="83" t="b">
        <f t="shared" si="123"/>
        <v>0</v>
      </c>
      <c r="AM417" s="83" t="b">
        <f t="shared" si="129"/>
        <v>1</v>
      </c>
      <c r="AN417" s="47" t="str">
        <f t="shared" si="124"/>
        <v>Outer</v>
      </c>
      <c r="AO417" s="48" t="str">
        <f t="shared" si="125"/>
        <v>1.5-1.6</v>
      </c>
      <c r="AP417" s="49" t="str">
        <f t="shared" si="130"/>
        <v>10-11</v>
      </c>
      <c r="AQ417" s="49" t="str">
        <f t="shared" si="131"/>
        <v>Dec</v>
      </c>
      <c r="AR417" s="48" t="str">
        <f t="shared" si="132"/>
        <v>265-275</v>
      </c>
      <c r="AS417" s="49" t="str">
        <f t="shared" si="126"/>
        <v>HWS-HTI</v>
      </c>
    </row>
    <row r="418" spans="5:45" x14ac:dyDescent="0.3">
      <c r="E418" s="15">
        <v>40903.4375</v>
      </c>
      <c r="F418" s="21">
        <v>15.43</v>
      </c>
      <c r="G418" s="21">
        <v>1978.099975585943</v>
      </c>
      <c r="H418" s="42">
        <v>1.1822693046560289</v>
      </c>
      <c r="I418" s="35">
        <v>280.39999999999998</v>
      </c>
      <c r="J418" s="43">
        <v>0.12313674659753726</v>
      </c>
      <c r="K418" s="44">
        <v>9.9534679046131905E-2</v>
      </c>
      <c r="L418" s="26">
        <f t="shared" si="114"/>
        <v>15.248461744610479</v>
      </c>
      <c r="M418" s="26">
        <f t="shared" si="115"/>
        <v>1.7147488933726163</v>
      </c>
      <c r="N418" s="96">
        <f t="shared" si="116"/>
        <v>16</v>
      </c>
      <c r="O418" s="26">
        <f t="shared" si="117"/>
        <v>0.24867851057797616</v>
      </c>
      <c r="P418" s="3">
        <f>IF(L418&gt;'Power Curve'!$C$37,0,INDEX(Ci,$N418,1)*POWER(1-O418,3)+INDEX(Ci,$N418,2)*3*O418*POWER(1-O418,2)+INDEX(Ci,$N418,3)*3*POWER(O418,2)*(1-O418)+INDEX(Ci,$N418,4)*POWER(O418,3))</f>
        <v>1979.9403006397536</v>
      </c>
      <c r="Q418" s="3">
        <f>MAX(0,MIN(P418-V418+W418,'Power Curve'!$C$39))</f>
        <v>1979.8556874407734</v>
      </c>
      <c r="R418" s="3">
        <f t="shared" si="118"/>
        <v>1978.099975585943</v>
      </c>
      <c r="S418" s="3">
        <f t="shared" si="119"/>
        <v>1.7557118548304516</v>
      </c>
      <c r="T418" s="3">
        <f t="shared" si="120"/>
        <v>1.7557118548304516</v>
      </c>
      <c r="V418" s="37">
        <f t="array" ref="V418">SUM(_xlfn.NORM.DIST($AD$3:$AD$1003,$L418,$AA418,FALSE)*WindSpeedStep*$AE$3:$AE$1003)/AG418</f>
        <v>1978.2315392296616</v>
      </c>
      <c r="W418" s="37">
        <f t="array" ref="W418">SUM(_xlfn.NORM.DIST($AD$3:$AD$1003,$L418,$AB418,FALSE)*WindSpeedStep*$AE$3:$AE$1003)/AH418</f>
        <v>1978.1469260306815</v>
      </c>
      <c r="Y418" s="1">
        <f t="shared" si="121"/>
        <v>15</v>
      </c>
      <c r="Z418" s="99">
        <f>IF(L418&lt;'Power Curve'!$P$28,'Power Curve'!$Q$28,IF(L418&gt;'Power Curve'!$P$29,'Power Curve'!$Q$29,INDEX(ReferenceTurbulence,Y418)+(L418-INDEX(ReferenceTurbulenceWindSpeed,Y418))*(INDEX(ReferenceTurbulence,Y418+1)-INDEX(ReferenceTurbulence,Y418))/(INDEX(ReferenceTurbulenceWindSpeed,Y418+1)-INDEX(ReferenceTurbulenceWindSpeed,Y418))))</f>
        <v>0.12271798377399271</v>
      </c>
      <c r="AA418" s="100">
        <f t="shared" si="127"/>
        <v>1.8712604809534572</v>
      </c>
      <c r="AB418" s="29">
        <f t="shared" si="128"/>
        <v>1.8776459698483414</v>
      </c>
      <c r="AD418" s="29">
        <f>'Zero Turbulence Curve'!F417</f>
        <v>41.50000000000032</v>
      </c>
      <c r="AE418" s="29">
        <f>'Zero Turbulence Curve'!G417</f>
        <v>1989.4717126307078</v>
      </c>
      <c r="AF418" s="39"/>
      <c r="AG418" s="40">
        <f t="array" ref="AG418">SUM(_xlfn.NORM.DIST($AD$3:$AD$1003,$F418,$AA418,FALSE)*WindSpeedStep)</f>
        <v>0.99999999999999734</v>
      </c>
      <c r="AH418" s="40">
        <f t="array" ref="AH418">SUM(_xlfn.NORM.DIST($AD$3:$AD$1003,$F418,$AB418,FALSE)*WindSpeedStep)</f>
        <v>0.999999999999997</v>
      </c>
      <c r="AJ418" s="47">
        <f t="shared" si="122"/>
        <v>15</v>
      </c>
      <c r="AK418" s="83" t="b">
        <f>COUNTIF('Power Curve'!$D$2:$D$31,AJ418)&gt;0</f>
        <v>1</v>
      </c>
      <c r="AL418" s="83" t="b">
        <f t="shared" si="123"/>
        <v>0</v>
      </c>
      <c r="AM418" s="83" t="b">
        <f t="shared" si="129"/>
        <v>1</v>
      </c>
      <c r="AN418" s="47" t="str">
        <f t="shared" si="124"/>
        <v>Outer</v>
      </c>
      <c r="AO418" s="48" t="str">
        <f t="shared" si="125"/>
        <v>1.7-1.8</v>
      </c>
      <c r="AP418" s="49" t="str">
        <f t="shared" si="130"/>
        <v>10-11</v>
      </c>
      <c r="AQ418" s="49" t="str">
        <f t="shared" si="131"/>
        <v>Dec</v>
      </c>
      <c r="AR418" s="48" t="str">
        <f t="shared" si="132"/>
        <v>275-285</v>
      </c>
      <c r="AS418" s="49" t="str">
        <f t="shared" si="126"/>
        <v>Inner-TI</v>
      </c>
    </row>
    <row r="419" spans="5:45" x14ac:dyDescent="0.3">
      <c r="E419" s="15">
        <v>40903.444444444445</v>
      </c>
      <c r="F419" s="21">
        <v>13.36</v>
      </c>
      <c r="G419" s="21">
        <v>1977.8399810791041</v>
      </c>
      <c r="H419" s="42">
        <v>1.1826776078833727</v>
      </c>
      <c r="I419" s="35">
        <v>274.10000000000002</v>
      </c>
      <c r="J419" s="43">
        <v>0.1437125748502994</v>
      </c>
      <c r="K419" s="44">
        <v>0.12904362449158488</v>
      </c>
      <c r="L419" s="26">
        <f t="shared" si="114"/>
        <v>13.204335585698329</v>
      </c>
      <c r="M419" s="26">
        <f t="shared" si="115"/>
        <v>1.3988226061091196</v>
      </c>
      <c r="N419" s="96">
        <f t="shared" si="116"/>
        <v>14</v>
      </c>
      <c r="O419" s="26">
        <f t="shared" si="117"/>
        <v>0.22251797357452224</v>
      </c>
      <c r="P419" s="3">
        <f>IF(L419&gt;'Power Curve'!$C$37,0,INDEX(Ci,$N419,1)*POWER(1-O419,3)+INDEX(Ci,$N419,2)*3*O419*POWER(1-O419,2)+INDEX(Ci,$N419,3)*3*POWER(O419,2)*(1-O419)+INDEX(Ci,$N419,4)*POWER(O419,3))</f>
        <v>1959.2928355195595</v>
      </c>
      <c r="Q419" s="3">
        <f>MAX(0,MIN(P419-V419+W419,'Power Curve'!$C$39))</f>
        <v>1938.9771477597189</v>
      </c>
      <c r="R419" s="3">
        <f t="shared" si="118"/>
        <v>1977.8399810791041</v>
      </c>
      <c r="S419" s="3">
        <f t="shared" si="119"/>
        <v>-38.862833319385118</v>
      </c>
      <c r="T419" s="3">
        <f t="shared" si="120"/>
        <v>38.862833319385118</v>
      </c>
      <c r="V419" s="37">
        <f t="array" ref="V419">SUM(_xlfn.NORM.DIST($AD$3:$AD$1003,$L419,$AA419,FALSE)*WindSpeedStep*$AE$3:$AE$1003)/AG419</f>
        <v>1951.3981256526472</v>
      </c>
      <c r="W419" s="37">
        <f t="array" ref="W419">SUM(_xlfn.NORM.DIST($AD$3:$AD$1003,$L419,$AB419,FALSE)*WindSpeedStep*$AE$3:$AE$1003)/AH419</f>
        <v>1931.0824378928066</v>
      </c>
      <c r="Y419" s="1">
        <f t="shared" si="121"/>
        <v>13</v>
      </c>
      <c r="Z419" s="99">
        <f>IF(L419&lt;'Power Curve'!$P$28,'Power Curve'!$Q$28,IF(L419&gt;'Power Curve'!$P$29,'Power Curve'!$Q$29,INDEX(ReferenceTurbulence,Y419)+(L419-INDEX(ReferenceTurbulenceWindSpeed,Y419))*(INDEX(ReferenceTurbulence,Y419+1)-INDEX(ReferenceTurbulence,Y419))/(INDEX(ReferenceTurbulenceWindSpeed,Y419+1)-INDEX(ReferenceTurbulenceWindSpeed,Y419))))</f>
        <v>0.12153636782489803</v>
      </c>
      <c r="AA419" s="100">
        <f t="shared" si="127"/>
        <v>1.6048069866268226</v>
      </c>
      <c r="AB419" s="29">
        <f t="shared" si="128"/>
        <v>1.897629066208143</v>
      </c>
      <c r="AD419" s="29">
        <f>'Zero Turbulence Curve'!F418</f>
        <v>41.600000000000321</v>
      </c>
      <c r="AE419" s="29">
        <f>'Zero Turbulence Curve'!G418</f>
        <v>1989.4717126307078</v>
      </c>
      <c r="AF419" s="39"/>
      <c r="AG419" s="40">
        <f t="array" ref="AG419">SUM(_xlfn.NORM.DIST($AD$3:$AD$1003,$F419,$AA419,FALSE)*WindSpeedStep)</f>
        <v>1.0000000000000022</v>
      </c>
      <c r="AH419" s="40">
        <f t="array" ref="AH419">SUM(_xlfn.NORM.DIST($AD$3:$AD$1003,$F419,$AB419,FALSE)*WindSpeedStep)</f>
        <v>0.99999999999921307</v>
      </c>
      <c r="AJ419" s="47">
        <f t="shared" si="122"/>
        <v>13</v>
      </c>
      <c r="AK419" s="83" t="b">
        <f>COUNTIF('Power Curve'!$D$2:$D$31,AJ419)&gt;0</f>
        <v>1</v>
      </c>
      <c r="AL419" s="83" t="b">
        <f t="shared" si="123"/>
        <v>0</v>
      </c>
      <c r="AM419" s="83" t="b">
        <f t="shared" si="129"/>
        <v>1</v>
      </c>
      <c r="AN419" s="47" t="str">
        <f t="shared" si="124"/>
        <v>Outer</v>
      </c>
      <c r="AO419" s="48" t="str">
        <f t="shared" si="125"/>
        <v>1.3-1.4</v>
      </c>
      <c r="AP419" s="49" t="str">
        <f t="shared" si="130"/>
        <v>10-11</v>
      </c>
      <c r="AQ419" s="49" t="str">
        <f t="shared" si="131"/>
        <v>Dec</v>
      </c>
      <c r="AR419" s="48" t="str">
        <f t="shared" si="132"/>
        <v>265-275</v>
      </c>
      <c r="AS419" s="49" t="str">
        <f t="shared" si="126"/>
        <v>HWS-HTI</v>
      </c>
    </row>
    <row r="420" spans="5:45" x14ac:dyDescent="0.3">
      <c r="E420" s="15">
        <v>40903.451388888891</v>
      </c>
      <c r="F420" s="21">
        <v>14.21</v>
      </c>
      <c r="G420" s="21">
        <v>1928.9700622558589</v>
      </c>
      <c r="H420" s="42">
        <v>1.1830702048263804</v>
      </c>
      <c r="I420" s="35">
        <v>274.10000000000002</v>
      </c>
      <c r="J420" s="43">
        <v>0.16748768472906403</v>
      </c>
      <c r="K420" s="44">
        <v>0.19173995784552181</v>
      </c>
      <c r="L420" s="26">
        <f t="shared" si="114"/>
        <v>14.045985659483268</v>
      </c>
      <c r="M420" s="26">
        <f t="shared" si="115"/>
        <v>1.5289023381386884</v>
      </c>
      <c r="N420" s="96">
        <f t="shared" si="116"/>
        <v>15</v>
      </c>
      <c r="O420" s="26">
        <f t="shared" si="117"/>
        <v>8.8215308093610348E-2</v>
      </c>
      <c r="P420" s="3">
        <f>IF(L420&gt;'Power Curve'!$C$37,0,INDEX(Ci,$N420,1)*POWER(1-O420,3)+INDEX(Ci,$N420,2)*3*O420*POWER(1-O420,2)+INDEX(Ci,$N420,3)*3*POWER(O420,2)*(1-O420)+INDEX(Ci,$N420,4)*POWER(O420,3))</f>
        <v>1975.4391392586692</v>
      </c>
      <c r="Q420" s="3">
        <f>MAX(0,MIN(P420-V420+W420,'Power Curve'!$C$39))</f>
        <v>1942.9422697988366</v>
      </c>
      <c r="R420" s="3">
        <f t="shared" si="118"/>
        <v>1928.9700622558589</v>
      </c>
      <c r="S420" s="3">
        <f t="shared" si="119"/>
        <v>13.972207542977685</v>
      </c>
      <c r="T420" s="3">
        <f t="shared" si="120"/>
        <v>13.972207542977685</v>
      </c>
      <c r="V420" s="37">
        <f t="array" ref="V420">SUM(_xlfn.NORM.DIST($AD$3:$AD$1003,$L420,$AA420,FALSE)*WindSpeedStep*$AE$3:$AE$1003)/AG420</f>
        <v>1968.8178904882714</v>
      </c>
      <c r="W420" s="37">
        <f t="array" ref="W420">SUM(_xlfn.NORM.DIST($AD$3:$AD$1003,$L420,$AB420,FALSE)*WindSpeedStep*$AE$3:$AE$1003)/AH420</f>
        <v>1936.3210210284387</v>
      </c>
      <c r="Y420" s="1">
        <f t="shared" si="121"/>
        <v>14</v>
      </c>
      <c r="Z420" s="99">
        <f>IF(L420&lt;'Power Curve'!$P$28,'Power Curve'!$Q$28,IF(L420&gt;'Power Curve'!$P$29,'Power Curve'!$Q$29,INDEX(ReferenceTurbulence,Y420)+(L420-INDEX(ReferenceTurbulenceWindSpeed,Y420))*(INDEX(ReferenceTurbulence,Y420+1)-INDEX(ReferenceTurbulence,Y420))/(INDEX(ReferenceTurbulenceWindSpeed,Y420+1)-INDEX(ReferenceTurbulenceWindSpeed,Y420))))</f>
        <v>0.1209228815280355</v>
      </c>
      <c r="AA420" s="100">
        <f t="shared" si="127"/>
        <v>1.6984810598461808</v>
      </c>
      <c r="AB420" s="29">
        <f t="shared" si="128"/>
        <v>2.3525296178444881</v>
      </c>
      <c r="AD420" s="29">
        <f>'Zero Turbulence Curve'!F419</f>
        <v>41.700000000000323</v>
      </c>
      <c r="AE420" s="29">
        <f>'Zero Turbulence Curve'!G419</f>
        <v>1989.4717126307078</v>
      </c>
      <c r="AF420" s="39"/>
      <c r="AG420" s="40">
        <f t="array" ref="AG420">SUM(_xlfn.NORM.DIST($AD$3:$AD$1003,$F420,$AA420,FALSE)*WindSpeedStep)</f>
        <v>1.0000000000000013</v>
      </c>
      <c r="AH420" s="40">
        <f t="array" ref="AH420">SUM(_xlfn.NORM.DIST($AD$3:$AD$1003,$F420,$AB420,FALSE)*WindSpeedStep)</f>
        <v>0.9999999993278722</v>
      </c>
      <c r="AJ420" s="47">
        <f t="shared" si="122"/>
        <v>14</v>
      </c>
      <c r="AK420" s="83" t="b">
        <f>COUNTIF('Power Curve'!$D$2:$D$31,AJ420)&gt;0</f>
        <v>1</v>
      </c>
      <c r="AL420" s="83" t="b">
        <f t="shared" si="123"/>
        <v>0</v>
      </c>
      <c r="AM420" s="83" t="b">
        <f t="shared" si="129"/>
        <v>1</v>
      </c>
      <c r="AN420" s="47" t="str">
        <f t="shared" si="124"/>
        <v>Outer</v>
      </c>
      <c r="AO420" s="48" t="str">
        <f t="shared" si="125"/>
        <v>1.5-1.6</v>
      </c>
      <c r="AP420" s="49" t="str">
        <f t="shared" si="130"/>
        <v>10-11</v>
      </c>
      <c r="AQ420" s="49" t="str">
        <f t="shared" si="131"/>
        <v>Dec</v>
      </c>
      <c r="AR420" s="48" t="str">
        <f t="shared" si="132"/>
        <v>265-275</v>
      </c>
      <c r="AS420" s="49" t="str">
        <f t="shared" si="126"/>
        <v>HWS-HTI</v>
      </c>
    </row>
    <row r="421" spans="5:45" x14ac:dyDescent="0.3">
      <c r="E421" s="15">
        <v>40903.5</v>
      </c>
      <c r="F421" s="21">
        <v>12.58</v>
      </c>
      <c r="G421" s="21">
        <v>1970.7400207519511</v>
      </c>
      <c r="H421" s="42">
        <v>1.1814789742701663</v>
      </c>
      <c r="I421" s="35">
        <v>267.39999999999998</v>
      </c>
      <c r="J421" s="43">
        <v>0.12718600953895073</v>
      </c>
      <c r="K421" s="44">
        <v>0.2653302687951804</v>
      </c>
      <c r="L421" s="26">
        <f t="shared" si="114"/>
        <v>12.429221968274774</v>
      </c>
      <c r="M421" s="26">
        <f t="shared" si="115"/>
        <v>1.2790262978957743</v>
      </c>
      <c r="N421" s="96">
        <f t="shared" si="116"/>
        <v>13</v>
      </c>
      <c r="O421" s="26">
        <f t="shared" si="117"/>
        <v>0.42281085356799258</v>
      </c>
      <c r="P421" s="3">
        <f>IF(L421&gt;'Power Curve'!$C$37,0,INDEX(Ci,$N421,1)*POWER(1-O421,3)+INDEX(Ci,$N421,2)*3*O421*POWER(1-O421,2)+INDEX(Ci,$N421,3)*3*POWER(O421,2)*(1-O421)+INDEX(Ci,$N421,4)*POWER(O421,3))</f>
        <v>1936.1397635482999</v>
      </c>
      <c r="Q421" s="3">
        <f>MAX(0,MIN(P421-V421+W421,'Power Curve'!$C$39))</f>
        <v>1927.0494321535652</v>
      </c>
      <c r="R421" s="3">
        <f t="shared" si="118"/>
        <v>1970.7400207519511</v>
      </c>
      <c r="S421" s="3">
        <f t="shared" si="119"/>
        <v>-43.69058859838583</v>
      </c>
      <c r="T421" s="3">
        <f t="shared" si="120"/>
        <v>43.69058859838583</v>
      </c>
      <c r="V421" s="37">
        <f t="array" ref="V421">SUM(_xlfn.NORM.DIST($AD$3:$AD$1003,$L421,$AA421,FALSE)*WindSpeedStep*$AE$3:$AE$1003)/AG421</f>
        <v>1920.7094259707144</v>
      </c>
      <c r="W421" s="37">
        <f t="array" ref="W421">SUM(_xlfn.NORM.DIST($AD$3:$AD$1003,$L421,$AB421,FALSE)*WindSpeedStep*$AE$3:$AE$1003)/AH421</f>
        <v>1911.6190945759797</v>
      </c>
      <c r="Y421" s="1">
        <f t="shared" si="121"/>
        <v>12</v>
      </c>
      <c r="Z421" s="99">
        <f>IF(L421&lt;'Power Curve'!$P$28,'Power Curve'!$Q$28,IF(L421&gt;'Power Curve'!$P$29,'Power Curve'!$Q$29,INDEX(ReferenceTurbulence,Y421)+(L421-INDEX(ReferenceTurbulenceWindSpeed,Y421))*(INDEX(ReferenceTurbulence,Y421+1)-INDEX(ReferenceTurbulence,Y421))/(INDEX(ReferenceTurbulenceWindSpeed,Y421+1)-INDEX(ReferenceTurbulenceWindSpeed,Y421))))</f>
        <v>0.11971515359979586</v>
      </c>
      <c r="AA421" s="100">
        <f t="shared" si="127"/>
        <v>1.4879662170579715</v>
      </c>
      <c r="AB421" s="29">
        <f t="shared" si="128"/>
        <v>1.5808231438187315</v>
      </c>
      <c r="AD421" s="29">
        <f>'Zero Turbulence Curve'!F420</f>
        <v>41.800000000000324</v>
      </c>
      <c r="AE421" s="29">
        <f>'Zero Turbulence Curve'!G420</f>
        <v>1989.4717126307078</v>
      </c>
      <c r="AF421" s="39"/>
      <c r="AG421" s="40">
        <f t="array" ref="AG421">SUM(_xlfn.NORM.DIST($AD$3:$AD$1003,$F421,$AA421,FALSE)*WindSpeedStep)</f>
        <v>1.0000000000000029</v>
      </c>
      <c r="AH421" s="40">
        <f t="array" ref="AH421">SUM(_xlfn.NORM.DIST($AD$3:$AD$1003,$F421,$AB421,FALSE)*WindSpeedStep)</f>
        <v>1.0000000000000031</v>
      </c>
      <c r="AJ421" s="47">
        <f t="shared" si="122"/>
        <v>12</v>
      </c>
      <c r="AK421" s="83" t="b">
        <f>COUNTIF('Power Curve'!$D$2:$D$31,AJ421)&gt;0</f>
        <v>1</v>
      </c>
      <c r="AL421" s="83" t="b">
        <f t="shared" si="123"/>
        <v>0</v>
      </c>
      <c r="AM421" s="83" t="b">
        <f t="shared" si="129"/>
        <v>1</v>
      </c>
      <c r="AN421" s="47" t="str">
        <f t="shared" si="124"/>
        <v>Inner</v>
      </c>
      <c r="AO421" s="48" t="str">
        <f t="shared" si="125"/>
        <v>1.2-1.3</v>
      </c>
      <c r="AP421" s="49" t="str">
        <f t="shared" si="130"/>
        <v>12-13</v>
      </c>
      <c r="AQ421" s="49" t="str">
        <f t="shared" si="131"/>
        <v>Dec</v>
      </c>
      <c r="AR421" s="48" t="str">
        <f t="shared" si="132"/>
        <v>265-275</v>
      </c>
      <c r="AS421" s="49" t="str">
        <f t="shared" si="126"/>
        <v>Inner-TI</v>
      </c>
    </row>
    <row r="422" spans="5:45" x14ac:dyDescent="0.3">
      <c r="E422" s="15">
        <v>40903.506944444445</v>
      </c>
      <c r="F422" s="21">
        <v>12.32</v>
      </c>
      <c r="G422" s="21">
        <v>1976.799987792971</v>
      </c>
      <c r="H422" s="42">
        <v>1.1812616550177379</v>
      </c>
      <c r="I422" s="35">
        <v>266.2</v>
      </c>
      <c r="J422" s="43">
        <v>9.4967532467532464E-2</v>
      </c>
      <c r="K422" s="44">
        <v>0.27708369797358845</v>
      </c>
      <c r="L422" s="26">
        <f t="shared" si="114"/>
        <v>12.171591841845078</v>
      </c>
      <c r="M422" s="26">
        <f t="shared" si="115"/>
        <v>1.2392087313648148</v>
      </c>
      <c r="N422" s="96">
        <f t="shared" si="116"/>
        <v>13</v>
      </c>
      <c r="O422" s="26">
        <f t="shared" si="117"/>
        <v>0.15758458891411181</v>
      </c>
      <c r="P422" s="3">
        <f>IF(L422&gt;'Power Curve'!$C$37,0,INDEX(Ci,$N422,1)*POWER(1-O422,3)+INDEX(Ci,$N422,2)*3*O422*POWER(1-O422,2)+INDEX(Ci,$N422,3)*3*POWER(O422,2)*(1-O422)+INDEX(Ci,$N422,4)*POWER(O422,3))</f>
        <v>1925.2665469480623</v>
      </c>
      <c r="Q422" s="3">
        <f>MAX(0,MIN(P422-V422+W422,'Power Curve'!$C$39))</f>
        <v>1954.2619305813166</v>
      </c>
      <c r="R422" s="3">
        <f t="shared" si="118"/>
        <v>1976.799987792971</v>
      </c>
      <c r="S422" s="3">
        <f t="shared" si="119"/>
        <v>-22.538057211654404</v>
      </c>
      <c r="T422" s="3">
        <f t="shared" si="120"/>
        <v>22.538057211654404</v>
      </c>
      <c r="V422" s="37">
        <f t="array" ref="V422">SUM(_xlfn.NORM.DIST($AD$3:$AD$1003,$L422,$AA422,FALSE)*WindSpeedStep*$AE$3:$AE$1003)/AG422</f>
        <v>1905.3014784833704</v>
      </c>
      <c r="W422" s="37">
        <f t="array" ref="W422">SUM(_xlfn.NORM.DIST($AD$3:$AD$1003,$L422,$AB422,FALSE)*WindSpeedStep*$AE$3:$AE$1003)/AH422</f>
        <v>1934.2968621166247</v>
      </c>
      <c r="Y422" s="1">
        <f t="shared" si="121"/>
        <v>12</v>
      </c>
      <c r="Z422" s="99">
        <f>IF(L422&lt;'Power Curve'!$P$28,'Power Curve'!$Q$28,IF(L422&gt;'Power Curve'!$P$29,'Power Curve'!$Q$29,INDEX(ReferenceTurbulence,Y422)+(L422-INDEX(ReferenceTurbulenceWindSpeed,Y422))*(INDEX(ReferenceTurbulence,Y422+1)-INDEX(ReferenceTurbulence,Y422))/(INDEX(ReferenceTurbulenceWindSpeed,Y422+1)-INDEX(ReferenceTurbulenceWindSpeed,Y422))))</f>
        <v>0.1187676551196247</v>
      </c>
      <c r="AA422" s="100">
        <f t="shared" si="127"/>
        <v>1.4455914221290938</v>
      </c>
      <c r="AB422" s="29">
        <f t="shared" si="128"/>
        <v>1.1559060434219757</v>
      </c>
      <c r="AD422" s="29">
        <f>'Zero Turbulence Curve'!F421</f>
        <v>41.900000000000325</v>
      </c>
      <c r="AE422" s="29">
        <f>'Zero Turbulence Curve'!G421</f>
        <v>1989.4717126307078</v>
      </c>
      <c r="AF422" s="39"/>
      <c r="AG422" s="40">
        <f t="array" ref="AG422">SUM(_xlfn.NORM.DIST($AD$3:$AD$1003,$F422,$AA422,FALSE)*WindSpeedStep)</f>
        <v>1.0000000000000033</v>
      </c>
      <c r="AH422" s="40">
        <f t="array" ref="AH422">SUM(_xlfn.NORM.DIST($AD$3:$AD$1003,$F422,$AB422,FALSE)*WindSpeedStep)</f>
        <v>1.0000000000000031</v>
      </c>
      <c r="AJ422" s="47">
        <f t="shared" si="122"/>
        <v>12</v>
      </c>
      <c r="AK422" s="83" t="b">
        <f>COUNTIF('Power Curve'!$D$2:$D$31,AJ422)&gt;0</f>
        <v>1</v>
      </c>
      <c r="AL422" s="83" t="b">
        <f t="shared" si="123"/>
        <v>0</v>
      </c>
      <c r="AM422" s="83" t="b">
        <f t="shared" si="129"/>
        <v>1</v>
      </c>
      <c r="AN422" s="47" t="str">
        <f t="shared" si="124"/>
        <v>Outer</v>
      </c>
      <c r="AO422" s="48" t="str">
        <f t="shared" si="125"/>
        <v>1.2-1.3</v>
      </c>
      <c r="AP422" s="49" t="str">
        <f t="shared" si="130"/>
        <v>12-13</v>
      </c>
      <c r="AQ422" s="49" t="str">
        <f t="shared" si="131"/>
        <v>Dec</v>
      </c>
      <c r="AR422" s="48" t="str">
        <f t="shared" si="132"/>
        <v>265-275</v>
      </c>
      <c r="AS422" s="49" t="str">
        <f t="shared" si="126"/>
        <v>HWS-LTI</v>
      </c>
    </row>
    <row r="423" spans="5:45" x14ac:dyDescent="0.3">
      <c r="E423" s="15">
        <v>40903.513888888891</v>
      </c>
      <c r="F423" s="21">
        <v>12.1</v>
      </c>
      <c r="G423" s="21">
        <v>1967.969955444338</v>
      </c>
      <c r="H423" s="42">
        <v>1.1813485731244024</v>
      </c>
      <c r="I423" s="35">
        <v>266.7</v>
      </c>
      <c r="J423" s="43">
        <v>9.7520661157024791E-2</v>
      </c>
      <c r="K423" s="44">
        <v>0.28993476528135048</v>
      </c>
      <c r="L423" s="26">
        <f t="shared" si="114"/>
        <v>11.954535180992442</v>
      </c>
      <c r="M423" s="26">
        <f t="shared" si="115"/>
        <v>1.2056619247305904</v>
      </c>
      <c r="N423" s="96">
        <f t="shared" si="116"/>
        <v>12</v>
      </c>
      <c r="O423" s="26">
        <f t="shared" si="117"/>
        <v>0.93836905092666612</v>
      </c>
      <c r="P423" s="3">
        <f>IF(L423&gt;'Power Curve'!$C$37,0,INDEX(Ci,$N423,1)*POWER(1-O423,3)+INDEX(Ci,$N423,2)*3*O423*POWER(1-O423,2)+INDEX(Ci,$N423,3)*3*POWER(O423,2)*(1-O423)+INDEX(Ci,$N423,4)*POWER(O423,3))</f>
        <v>1912.9883434168541</v>
      </c>
      <c r="Q423" s="3">
        <f>MAX(0,MIN(P423-V423+W423,'Power Curve'!$C$39))</f>
        <v>1941.2714621842445</v>
      </c>
      <c r="R423" s="3">
        <f t="shared" si="118"/>
        <v>1967.969955444338</v>
      </c>
      <c r="S423" s="3">
        <f t="shared" si="119"/>
        <v>-26.698493260093528</v>
      </c>
      <c r="T423" s="3">
        <f t="shared" si="120"/>
        <v>26.698493260093528</v>
      </c>
      <c r="V423" s="37">
        <f t="array" ref="V423">SUM(_xlfn.NORM.DIST($AD$3:$AD$1003,$L423,$AA423,FALSE)*WindSpeedStep*$AE$3:$AE$1003)/AG423</f>
        <v>1888.8588950830722</v>
      </c>
      <c r="W423" s="37">
        <f t="array" ref="W423">SUM(_xlfn.NORM.DIST($AD$3:$AD$1003,$L423,$AB423,FALSE)*WindSpeedStep*$AE$3:$AE$1003)/AH423</f>
        <v>1917.1420138504625</v>
      </c>
      <c r="Y423" s="1">
        <f t="shared" si="121"/>
        <v>11</v>
      </c>
      <c r="Z423" s="99">
        <f>IF(L423&lt;'Power Curve'!$P$28,'Power Curve'!$Q$28,IF(L423&gt;'Power Curve'!$P$29,'Power Curve'!$Q$29,INDEX(ReferenceTurbulence,Y423)+(L423-INDEX(ReferenceTurbulenceWindSpeed,Y423))*(INDEX(ReferenceTurbulence,Y423+1)-INDEX(ReferenceTurbulence,Y423))/(INDEX(ReferenceTurbulenceWindSpeed,Y423+1)-INDEX(ReferenceTurbulenceWindSpeed,Y423))))</f>
        <v>0.11831501473519228</v>
      </c>
      <c r="AA423" s="100">
        <f t="shared" si="127"/>
        <v>1.4144010060914953</v>
      </c>
      <c r="AB423" s="29">
        <f t="shared" si="128"/>
        <v>1.1658141746752959</v>
      </c>
      <c r="AD423" s="29">
        <f>'Zero Turbulence Curve'!F422</f>
        <v>42.000000000000327</v>
      </c>
      <c r="AE423" s="29">
        <f>'Zero Turbulence Curve'!G422</f>
        <v>1989.4717126307078</v>
      </c>
      <c r="AF423" s="39"/>
      <c r="AG423" s="40">
        <f t="array" ref="AG423">SUM(_xlfn.NORM.DIST($AD$3:$AD$1003,$F423,$AA423,FALSE)*WindSpeedStep)</f>
        <v>1.0000000000000038</v>
      </c>
      <c r="AH423" s="40">
        <f t="array" ref="AH423">SUM(_xlfn.NORM.DIST($AD$3:$AD$1003,$F423,$AB423,FALSE)*WindSpeedStep)</f>
        <v>1.0000000000000038</v>
      </c>
      <c r="AJ423" s="47">
        <f t="shared" si="122"/>
        <v>12</v>
      </c>
      <c r="AK423" s="83" t="b">
        <f>COUNTIF('Power Curve'!$D$2:$D$31,AJ423)&gt;0</f>
        <v>1</v>
      </c>
      <c r="AL423" s="83" t="b">
        <f t="shared" si="123"/>
        <v>0</v>
      </c>
      <c r="AM423" s="83" t="b">
        <f t="shared" si="129"/>
        <v>1</v>
      </c>
      <c r="AN423" s="47" t="str">
        <f t="shared" si="124"/>
        <v>Outer</v>
      </c>
      <c r="AO423" s="48" t="str">
        <f t="shared" si="125"/>
        <v>1.2-1.3</v>
      </c>
      <c r="AP423" s="49" t="str">
        <f t="shared" si="130"/>
        <v>12-13</v>
      </c>
      <c r="AQ423" s="49" t="str">
        <f t="shared" si="131"/>
        <v>Dec</v>
      </c>
      <c r="AR423" s="48" t="str">
        <f t="shared" si="132"/>
        <v>265-275</v>
      </c>
      <c r="AS423" s="49" t="str">
        <f t="shared" si="126"/>
        <v>HWS-LTI</v>
      </c>
    </row>
    <row r="424" spans="5:45" x14ac:dyDescent="0.3">
      <c r="E424" s="15">
        <v>40903.534722222219</v>
      </c>
      <c r="F424" s="21">
        <v>10.81</v>
      </c>
      <c r="G424" s="21">
        <v>1792.7800598144531</v>
      </c>
      <c r="H424" s="42">
        <v>1.1817124579229958</v>
      </c>
      <c r="I424" s="35">
        <v>267.39999999999998</v>
      </c>
      <c r="J424" s="43">
        <v>0.11100832562442182</v>
      </c>
      <c r="K424" s="44">
        <v>0.19501948383671319</v>
      </c>
      <c r="L424" s="26">
        <f t="shared" si="114"/>
        <v>10.681139874360598</v>
      </c>
      <c r="M424" s="26">
        <f t="shared" si="115"/>
        <v>1.0088545751993574</v>
      </c>
      <c r="N424" s="96">
        <f t="shared" si="116"/>
        <v>11</v>
      </c>
      <c r="O424" s="26">
        <f t="shared" si="117"/>
        <v>0.70964469433468547</v>
      </c>
      <c r="P424" s="3">
        <f>IF(L424&gt;'Power Curve'!$C$37,0,INDEX(Ci,$N424,1)*POWER(1-O424,3)+INDEX(Ci,$N424,2)*3*O424*POWER(1-O424,2)+INDEX(Ci,$N424,3)*3*POWER(O424,2)*(1-O424)+INDEX(Ci,$N424,4)*POWER(O424,3))</f>
        <v>1714.9487247718803</v>
      </c>
      <c r="Q424" s="3">
        <f>MAX(0,MIN(P424-V424+W424,'Power Curve'!$C$39))</f>
        <v>1728.396745765722</v>
      </c>
      <c r="R424" s="3">
        <f t="shared" si="118"/>
        <v>1792.7800598144531</v>
      </c>
      <c r="S424" s="3">
        <f t="shared" si="119"/>
        <v>-64.383314048731108</v>
      </c>
      <c r="T424" s="3">
        <f t="shared" si="120"/>
        <v>64.383314048731108</v>
      </c>
      <c r="V424" s="37">
        <f t="array" ref="V424">SUM(_xlfn.NORM.DIST($AD$3:$AD$1003,$L424,$AA424,FALSE)*WindSpeedStep*$AE$3:$AE$1003)/AG424</f>
        <v>1702.5532528350873</v>
      </c>
      <c r="W424" s="37">
        <f t="array" ref="W424">SUM(_xlfn.NORM.DIST($AD$3:$AD$1003,$L424,$AB424,FALSE)*WindSpeedStep*$AE$3:$AE$1003)/AH424</f>
        <v>1716.001273828929</v>
      </c>
      <c r="Y424" s="1">
        <f t="shared" si="121"/>
        <v>10</v>
      </c>
      <c r="Z424" s="99">
        <f>IF(L424&lt;'Power Curve'!$P$28,'Power Curve'!$Q$28,IF(L424&gt;'Power Curve'!$P$29,'Power Curve'!$Q$29,INDEX(ReferenceTurbulence,Y424)+(L424-INDEX(ReferenceTurbulenceWindSpeed,Y424))*(INDEX(ReferenceTurbulence,Y424+1)-INDEX(ReferenceTurbulence,Y424))/(INDEX(ReferenceTurbulenceWindSpeed,Y424+1)-INDEX(ReferenceTurbulenceWindSpeed,Y424))))</f>
        <v>0.12000229024118972</v>
      </c>
      <c r="AA424" s="100">
        <f t="shared" si="127"/>
        <v>1.2817612473097653</v>
      </c>
      <c r="AB424" s="29">
        <f t="shared" si="128"/>
        <v>1.1856954532130173</v>
      </c>
      <c r="AD424" s="29">
        <f>'Zero Turbulence Curve'!F423</f>
        <v>42.100000000000328</v>
      </c>
      <c r="AE424" s="29">
        <f>'Zero Turbulence Curve'!G423</f>
        <v>1989.4717126307078</v>
      </c>
      <c r="AF424" s="39"/>
      <c r="AG424" s="40">
        <f t="array" ref="AG424">SUM(_xlfn.NORM.DIST($AD$3:$AD$1003,$F424,$AA424,FALSE)*WindSpeedStep)</f>
        <v>1.0000000000000038</v>
      </c>
      <c r="AH424" s="40">
        <f t="array" ref="AH424">SUM(_xlfn.NORM.DIST($AD$3:$AD$1003,$F424,$AB424,FALSE)*WindSpeedStep)</f>
        <v>1.0000000000000036</v>
      </c>
      <c r="AJ424" s="47">
        <f t="shared" si="122"/>
        <v>11</v>
      </c>
      <c r="AK424" s="83" t="b">
        <f>COUNTIF('Power Curve'!$D$2:$D$31,AJ424)&gt;0</f>
        <v>1</v>
      </c>
      <c r="AL424" s="83" t="b">
        <f t="shared" si="123"/>
        <v>0</v>
      </c>
      <c r="AM424" s="83" t="b">
        <f t="shared" si="129"/>
        <v>1</v>
      </c>
      <c r="AN424" s="47" t="str">
        <f t="shared" si="124"/>
        <v>Inner</v>
      </c>
      <c r="AO424" s="48" t="str">
        <f t="shared" si="125"/>
        <v>1.0-1.1</v>
      </c>
      <c r="AP424" s="49" t="str">
        <f t="shared" si="130"/>
        <v>12-13</v>
      </c>
      <c r="AQ424" s="49" t="str">
        <f t="shared" si="131"/>
        <v>Dec</v>
      </c>
      <c r="AR424" s="48" t="str">
        <f t="shared" si="132"/>
        <v>265-275</v>
      </c>
      <c r="AS424" s="49" t="str">
        <f t="shared" si="126"/>
        <v>Inner-TI</v>
      </c>
    </row>
    <row r="425" spans="5:45" x14ac:dyDescent="0.3">
      <c r="E425" s="15">
        <v>40903.638888888891</v>
      </c>
      <c r="F425" s="21">
        <v>9.57</v>
      </c>
      <c r="G425" s="21">
        <v>761.52999687194847</v>
      </c>
      <c r="H425" s="42">
        <v>1.1849342381150358</v>
      </c>
      <c r="I425" s="35">
        <v>205.8</v>
      </c>
      <c r="J425" s="43">
        <v>7.9414838035527693E-2</v>
      </c>
      <c r="K425" s="44">
        <v>0.26284417725018905</v>
      </c>
      <c r="L425" s="26">
        <f t="shared" si="114"/>
        <v>9.4645068743562177</v>
      </c>
      <c r="M425" s="26">
        <f t="shared" si="115"/>
        <v>0.82082002313521896</v>
      </c>
      <c r="N425" s="96">
        <f t="shared" si="116"/>
        <v>10</v>
      </c>
      <c r="O425" s="26">
        <f t="shared" si="117"/>
        <v>0.48402810002297209</v>
      </c>
      <c r="P425" s="3">
        <f>IF(L425&gt;'Power Curve'!$C$37,0,INDEX(Ci,$N425,1)*POWER(1-O425,3)+INDEX(Ci,$N425,2)*3*O425*POWER(1-O425,2)+INDEX(Ci,$N425,3)*3*POWER(O425,2)*(1-O425)+INDEX(Ci,$N425,4)*POWER(O425,3))</f>
        <v>1357.9595122922783</v>
      </c>
      <c r="Q425" s="3">
        <f>MAX(0,MIN(P425-V425+W425,'Power Curve'!$C$39))</f>
        <v>1364.3778891613588</v>
      </c>
      <c r="R425" s="3">
        <f t="shared" si="118"/>
        <v>761.52999687194847</v>
      </c>
      <c r="S425" s="3">
        <f t="shared" si="119"/>
        <v>602.84789228941031</v>
      </c>
      <c r="T425" s="3">
        <f t="shared" si="120"/>
        <v>602.84789228941031</v>
      </c>
      <c r="V425" s="37">
        <f t="array" ref="V425">SUM(_xlfn.NORM.DIST($AD$3:$AD$1003,$L425,$AA425,FALSE)*WindSpeedStep*$AE$3:$AE$1003)/AG425</f>
        <v>1363.8430761804102</v>
      </c>
      <c r="W425" s="37">
        <f t="array" ref="W425">SUM(_xlfn.NORM.DIST($AD$3:$AD$1003,$L425,$AB425,FALSE)*WindSpeedStep*$AE$3:$AE$1003)/AH425</f>
        <v>1370.2614530494907</v>
      </c>
      <c r="Y425" s="1">
        <f t="shared" si="121"/>
        <v>9</v>
      </c>
      <c r="Z425" s="99">
        <f>IF(L425&lt;'Power Curve'!$P$28,'Power Curve'!$Q$28,IF(L425&gt;'Power Curve'!$P$29,'Power Curve'!$Q$29,INDEX(ReferenceTurbulence,Y425)+(L425-INDEX(ReferenceTurbulenceWindSpeed,Y425))*(INDEX(ReferenceTurbulence,Y425+1)-INDEX(ReferenceTurbulence,Y425))/(INDEX(ReferenceTurbulenceWindSpeed,Y425+1)-INDEX(ReferenceTurbulenceWindSpeed,Y425))))</f>
        <v>0.12029165274245392</v>
      </c>
      <c r="AA425" s="100">
        <f t="shared" si="127"/>
        <v>1.138501174308626</v>
      </c>
      <c r="AB425" s="29">
        <f t="shared" si="128"/>
        <v>0.75162228051313751</v>
      </c>
      <c r="AD425" s="29">
        <f>'Zero Turbulence Curve'!F424</f>
        <v>42.20000000000033</v>
      </c>
      <c r="AE425" s="29">
        <f>'Zero Turbulence Curve'!G424</f>
        <v>1989.4717126307078</v>
      </c>
      <c r="AF425" s="39"/>
      <c r="AG425" s="40">
        <f t="array" ref="AG425">SUM(_xlfn.NORM.DIST($AD$3:$AD$1003,$F425,$AA425,FALSE)*WindSpeedStep)</f>
        <v>1.0000000000000027</v>
      </c>
      <c r="AH425" s="40">
        <f t="array" ref="AH425">SUM(_xlfn.NORM.DIST($AD$3:$AD$1003,$F425,$AB425,FALSE)*WindSpeedStep)</f>
        <v>1.0000000000000038</v>
      </c>
      <c r="AJ425" s="47">
        <f t="shared" si="122"/>
        <v>9</v>
      </c>
      <c r="AK425" s="83" t="b">
        <f>COUNTIF('Power Curve'!$D$2:$D$31,AJ425)&gt;0</f>
        <v>1</v>
      </c>
      <c r="AL425" s="83" t="b">
        <f t="shared" si="123"/>
        <v>0</v>
      </c>
      <c r="AM425" s="83" t="b">
        <f t="shared" si="129"/>
        <v>1</v>
      </c>
      <c r="AN425" s="47" t="str">
        <f t="shared" si="124"/>
        <v>Outer</v>
      </c>
      <c r="AO425" s="48" t="str">
        <f t="shared" si="125"/>
        <v>0.8-0.9</v>
      </c>
      <c r="AP425" s="49" t="str">
        <f t="shared" si="130"/>
        <v>15-16</v>
      </c>
      <c r="AQ425" s="49" t="str">
        <f t="shared" si="131"/>
        <v>Dec</v>
      </c>
      <c r="AR425" s="48" t="str">
        <f t="shared" si="132"/>
        <v>205-215</v>
      </c>
      <c r="AS425" s="49" t="str">
        <f t="shared" si="126"/>
        <v>HWS-LTI</v>
      </c>
    </row>
    <row r="426" spans="5:45" x14ac:dyDescent="0.3">
      <c r="E426" s="15">
        <v>40903.645833333336</v>
      </c>
      <c r="F426" s="21">
        <v>9.91</v>
      </c>
      <c r="G426" s="21">
        <v>739.18001556396507</v>
      </c>
      <c r="H426" s="42">
        <v>1.1855037289894073</v>
      </c>
      <c r="I426" s="35">
        <v>206.8</v>
      </c>
      <c r="J426" s="43">
        <v>6.0544904137235116E-2</v>
      </c>
      <c r="K426" s="44">
        <v>0.38819523345839735</v>
      </c>
      <c r="L426" s="26">
        <f t="shared" si="114"/>
        <v>9.8023288089802474</v>
      </c>
      <c r="M426" s="26">
        <f t="shared" si="115"/>
        <v>0.87303149212729902</v>
      </c>
      <c r="N426" s="96">
        <f t="shared" si="116"/>
        <v>10</v>
      </c>
      <c r="O426" s="26">
        <f t="shared" si="117"/>
        <v>0.84311092475588334</v>
      </c>
      <c r="P426" s="3">
        <f>IF(L426&gt;'Power Curve'!$C$37,0,INDEX(Ci,$N426,1)*POWER(1-O426,3)+INDEX(Ci,$N426,2)*3*O426*POWER(1-O426,2)+INDEX(Ci,$N426,3)*3*POWER(O426,2)*(1-O426)+INDEX(Ci,$N426,4)*POWER(O426,3))</f>
        <v>1473.8596394391404</v>
      </c>
      <c r="Q426" s="3">
        <f>MAX(0,MIN(P426-V426+W426,'Power Curve'!$C$39))</f>
        <v>1504.3818273765787</v>
      </c>
      <c r="R426" s="3">
        <f t="shared" si="118"/>
        <v>739.18001556396507</v>
      </c>
      <c r="S426" s="3">
        <f t="shared" si="119"/>
        <v>765.20181181261364</v>
      </c>
      <c r="T426" s="3">
        <f t="shared" si="120"/>
        <v>765.20181181261364</v>
      </c>
      <c r="V426" s="37">
        <f t="array" ref="V426">SUM(_xlfn.NORM.DIST($AD$3:$AD$1003,$L426,$AA426,FALSE)*WindSpeedStep*$AE$3:$AE$1003)/AG426</f>
        <v>1471.9795610079059</v>
      </c>
      <c r="W426" s="37">
        <f t="array" ref="W426">SUM(_xlfn.NORM.DIST($AD$3:$AD$1003,$L426,$AB426,FALSE)*WindSpeedStep*$AE$3:$AE$1003)/AH426</f>
        <v>1502.5017489453442</v>
      </c>
      <c r="Y426" s="1">
        <f t="shared" si="121"/>
        <v>9</v>
      </c>
      <c r="Z426" s="99">
        <f>IF(L426&lt;'Power Curve'!$P$28,'Power Curve'!$Q$28,IF(L426&gt;'Power Curve'!$P$29,'Power Curve'!$Q$29,INDEX(ReferenceTurbulence,Y426)+(L426-INDEX(ReferenceTurbulenceWindSpeed,Y426))*(INDEX(ReferenceTurbulence,Y426+1)-INDEX(ReferenceTurbulence,Y426))/(INDEX(ReferenceTurbulenceWindSpeed,Y426+1)-INDEX(ReferenceTurbulenceWindSpeed,Y426))))</f>
        <v>0.12010324837034439</v>
      </c>
      <c r="AA426" s="100">
        <f t="shared" si="127"/>
        <v>1.1772915315527368</v>
      </c>
      <c r="AB426" s="29">
        <f t="shared" si="128"/>
        <v>0.59348105806136719</v>
      </c>
      <c r="AD426" s="29">
        <f>'Zero Turbulence Curve'!F425</f>
        <v>42.300000000000331</v>
      </c>
      <c r="AE426" s="29">
        <f>'Zero Turbulence Curve'!G425</f>
        <v>1989.4717126307078</v>
      </c>
      <c r="AF426" s="39"/>
      <c r="AG426" s="40">
        <f t="array" ref="AG426">SUM(_xlfn.NORM.DIST($AD$3:$AD$1003,$F426,$AA426,FALSE)*WindSpeedStep)</f>
        <v>1.0000000000000033</v>
      </c>
      <c r="AH426" s="40">
        <f t="array" ref="AH426">SUM(_xlfn.NORM.DIST($AD$3:$AD$1003,$F426,$AB426,FALSE)*WindSpeedStep)</f>
        <v>1.000000000000004</v>
      </c>
      <c r="AJ426" s="47">
        <f t="shared" si="122"/>
        <v>10</v>
      </c>
      <c r="AK426" s="83" t="b">
        <f>COUNTIF('Power Curve'!$D$2:$D$31,AJ426)&gt;0</f>
        <v>1</v>
      </c>
      <c r="AL426" s="83" t="b">
        <f t="shared" si="123"/>
        <v>0</v>
      </c>
      <c r="AM426" s="83" t="b">
        <f t="shared" si="129"/>
        <v>1</v>
      </c>
      <c r="AN426" s="47" t="str">
        <f t="shared" si="124"/>
        <v>Outer</v>
      </c>
      <c r="AO426" s="48" t="str">
        <f t="shared" si="125"/>
        <v>0.8-0.9</v>
      </c>
      <c r="AP426" s="49" t="str">
        <f t="shared" si="130"/>
        <v>15-16</v>
      </c>
      <c r="AQ426" s="49" t="str">
        <f t="shared" si="131"/>
        <v>Dec</v>
      </c>
      <c r="AR426" s="48" t="str">
        <f t="shared" si="132"/>
        <v>205-215</v>
      </c>
      <c r="AS426" s="49" t="str">
        <f t="shared" si="126"/>
        <v>HWS-LTI</v>
      </c>
    </row>
    <row r="427" spans="5:45" x14ac:dyDescent="0.3">
      <c r="E427" s="15">
        <v>40903.652777777781</v>
      </c>
      <c r="F427" s="21">
        <v>10.26</v>
      </c>
      <c r="G427" s="21">
        <v>1018.7199859619145</v>
      </c>
      <c r="H427" s="42">
        <v>1.1849627153637197</v>
      </c>
      <c r="I427" s="35">
        <v>205</v>
      </c>
      <c r="J427" s="43">
        <v>5.9454191033138398E-2</v>
      </c>
      <c r="K427" s="44">
        <v>0.31671525800724665</v>
      </c>
      <c r="L427" s="26">
        <f t="shared" si="114"/>
        <v>10.146982072310969</v>
      </c>
      <c r="M427" s="26">
        <f t="shared" si="115"/>
        <v>0.92629876499233099</v>
      </c>
      <c r="N427" s="96">
        <f t="shared" si="116"/>
        <v>11</v>
      </c>
      <c r="O427" s="26">
        <f t="shared" si="117"/>
        <v>0.19124147242646058</v>
      </c>
      <c r="P427" s="3">
        <f>IF(L427&gt;'Power Curve'!$C$37,0,INDEX(Ci,$N427,1)*POWER(1-O427,3)+INDEX(Ci,$N427,2)*3*O427*POWER(1-O427,2)+INDEX(Ci,$N427,3)*3*POWER(O427,2)*(1-O427)+INDEX(Ci,$N427,4)*POWER(O427,3))</f>
        <v>1575.4266872450955</v>
      </c>
      <c r="Q427" s="3">
        <f>MAX(0,MIN(P427-V427+W427,'Power Curve'!$C$39))</f>
        <v>1633.9703414585467</v>
      </c>
      <c r="R427" s="3">
        <f t="shared" si="118"/>
        <v>1018.7199859619145</v>
      </c>
      <c r="S427" s="3">
        <f t="shared" si="119"/>
        <v>615.25035549663221</v>
      </c>
      <c r="T427" s="3">
        <f t="shared" si="120"/>
        <v>615.25035549663221</v>
      </c>
      <c r="V427" s="37">
        <f t="array" ref="V427">SUM(_xlfn.NORM.DIST($AD$3:$AD$1003,$L427,$AA427,FALSE)*WindSpeedStep*$AE$3:$AE$1003)/AG427</f>
        <v>1572.4088823563509</v>
      </c>
      <c r="W427" s="37">
        <f t="array" ref="W427">SUM(_xlfn.NORM.DIST($AD$3:$AD$1003,$L427,$AB427,FALSE)*WindSpeedStep*$AE$3:$AE$1003)/AH427</f>
        <v>1630.9525365698021</v>
      </c>
      <c r="Y427" s="1">
        <f t="shared" si="121"/>
        <v>10</v>
      </c>
      <c r="Z427" s="99">
        <f>IF(L427&lt;'Power Curve'!$P$28,'Power Curve'!$Q$28,IF(L427&gt;'Power Curve'!$P$29,'Power Curve'!$Q$29,INDEX(ReferenceTurbulence,Y427)+(L427-INDEX(ReferenceTurbulenceWindSpeed,Y427))*(INDEX(ReferenceTurbulence,Y427+1)-INDEX(ReferenceTurbulence,Y427))/(INDEX(ReferenceTurbulenceWindSpeed,Y427+1)-INDEX(ReferenceTurbulenceWindSpeed,Y427))))</f>
        <v>0.12001590785769549</v>
      </c>
      <c r="AA427" s="100">
        <f t="shared" si="127"/>
        <v>1.2177992654241614</v>
      </c>
      <c r="AB427" s="29">
        <f t="shared" si="128"/>
        <v>0.60328061053700688</v>
      </c>
      <c r="AD427" s="29">
        <f>'Zero Turbulence Curve'!F426</f>
        <v>42.400000000000333</v>
      </c>
      <c r="AE427" s="29">
        <f>'Zero Turbulence Curve'!G426</f>
        <v>1989.4717126307078</v>
      </c>
      <c r="AF427" s="39"/>
      <c r="AG427" s="40">
        <f t="array" ref="AG427">SUM(_xlfn.NORM.DIST($AD$3:$AD$1003,$F427,$AA427,FALSE)*WindSpeedStep)</f>
        <v>1.0000000000000036</v>
      </c>
      <c r="AH427" s="40">
        <f t="array" ref="AH427">SUM(_xlfn.NORM.DIST($AD$3:$AD$1003,$F427,$AB427,FALSE)*WindSpeedStep)</f>
        <v>1.0000000000000038</v>
      </c>
      <c r="AJ427" s="47">
        <f t="shared" si="122"/>
        <v>10</v>
      </c>
      <c r="AK427" s="83" t="b">
        <f>COUNTIF('Power Curve'!$D$2:$D$31,AJ427)&gt;0</f>
        <v>1</v>
      </c>
      <c r="AL427" s="83" t="b">
        <f t="shared" si="123"/>
        <v>0</v>
      </c>
      <c r="AM427" s="83" t="b">
        <f t="shared" si="129"/>
        <v>1</v>
      </c>
      <c r="AN427" s="47" t="str">
        <f t="shared" si="124"/>
        <v>Outer</v>
      </c>
      <c r="AO427" s="48" t="str">
        <f t="shared" si="125"/>
        <v>0.9-1.0</v>
      </c>
      <c r="AP427" s="49" t="str">
        <f t="shared" si="130"/>
        <v>15-16</v>
      </c>
      <c r="AQ427" s="49" t="str">
        <f t="shared" si="131"/>
        <v>Dec</v>
      </c>
      <c r="AR427" s="48" t="str">
        <f t="shared" si="132"/>
        <v>205-215</v>
      </c>
      <c r="AS427" s="49" t="str">
        <f t="shared" si="126"/>
        <v>HWS-LTI</v>
      </c>
    </row>
    <row r="428" spans="5:45" x14ac:dyDescent="0.3">
      <c r="E428" s="15">
        <v>40903.666666666664</v>
      </c>
      <c r="F428" s="21">
        <v>10.36</v>
      </c>
      <c r="G428" s="21">
        <v>1694.4500427246071</v>
      </c>
      <c r="H428" s="42">
        <v>1.1848444358177628</v>
      </c>
      <c r="I428" s="35">
        <v>200.7</v>
      </c>
      <c r="J428" s="43">
        <v>6.9498069498069498E-2</v>
      </c>
      <c r="K428" s="44">
        <v>0.21013639442439674</v>
      </c>
      <c r="L428" s="26">
        <f t="shared" si="114"/>
        <v>10.245539617005667</v>
      </c>
      <c r="M428" s="26">
        <f t="shared" si="115"/>
        <v>0.94153115123299858</v>
      </c>
      <c r="N428" s="96">
        <f t="shared" si="116"/>
        <v>11</v>
      </c>
      <c r="O428" s="26">
        <f t="shared" si="117"/>
        <v>0.28689213692494181</v>
      </c>
      <c r="P428" s="3">
        <f>IF(L428&gt;'Power Curve'!$C$37,0,INDEX(Ci,$N428,1)*POWER(1-O428,3)+INDEX(Ci,$N428,2)*3*O428*POWER(1-O428,2)+INDEX(Ci,$N428,3)*3*POWER(O428,2)*(1-O428)+INDEX(Ci,$N428,4)*POWER(O428,3))</f>
        <v>1603.0738334904097</v>
      </c>
      <c r="Q428" s="3">
        <f>MAX(0,MIN(P428-V428+W428,'Power Curve'!$C$39))</f>
        <v>1659.4401968940608</v>
      </c>
      <c r="R428" s="3">
        <f t="shared" si="118"/>
        <v>1694.4500427246071</v>
      </c>
      <c r="S428" s="3">
        <f t="shared" si="119"/>
        <v>-35.009845830546283</v>
      </c>
      <c r="T428" s="3">
        <f t="shared" si="120"/>
        <v>35.009845830546283</v>
      </c>
      <c r="V428" s="37">
        <f t="array" ref="V428">SUM(_xlfn.NORM.DIST($AD$3:$AD$1003,$L428,$AA428,FALSE)*WindSpeedStep*$AE$3:$AE$1003)/AG428</f>
        <v>1598.8716548596465</v>
      </c>
      <c r="W428" s="37">
        <f t="array" ref="W428">SUM(_xlfn.NORM.DIST($AD$3:$AD$1003,$L428,$AB428,FALSE)*WindSpeedStep*$AE$3:$AE$1003)/AH428</f>
        <v>1655.2380182632976</v>
      </c>
      <c r="Y428" s="1">
        <f t="shared" si="121"/>
        <v>10</v>
      </c>
      <c r="Z428" s="99">
        <f>IF(L428&lt;'Power Curve'!$P$28,'Power Curve'!$Q$28,IF(L428&gt;'Power Curve'!$P$29,'Power Curve'!$Q$29,INDEX(ReferenceTurbulence,Y428)+(L428-INDEX(ReferenceTurbulenceWindSpeed,Y428))*(INDEX(ReferenceTurbulence,Y428+1)-INDEX(ReferenceTurbulence,Y428))/(INDEX(ReferenceTurbulenceWindSpeed,Y428+1)-INDEX(ReferenceTurbulenceWindSpeed,Y428))))</f>
        <v>0.12001339526901429</v>
      </c>
      <c r="AA428" s="100">
        <f t="shared" si="127"/>
        <v>1.2296019958000464</v>
      </c>
      <c r="AB428" s="29">
        <f t="shared" si="128"/>
        <v>0.7120452243478842</v>
      </c>
      <c r="AD428" s="29">
        <f>'Zero Turbulence Curve'!F427</f>
        <v>42.500000000000334</v>
      </c>
      <c r="AE428" s="29">
        <f>'Zero Turbulence Curve'!G427</f>
        <v>1989.4717126307078</v>
      </c>
      <c r="AF428" s="39"/>
      <c r="AG428" s="40">
        <f t="array" ref="AG428">SUM(_xlfn.NORM.DIST($AD$3:$AD$1003,$F428,$AA428,FALSE)*WindSpeedStep)</f>
        <v>1.0000000000000029</v>
      </c>
      <c r="AH428" s="40">
        <f t="array" ref="AH428">SUM(_xlfn.NORM.DIST($AD$3:$AD$1003,$F428,$AB428,FALSE)*WindSpeedStep)</f>
        <v>1.000000000000004</v>
      </c>
      <c r="AJ428" s="47">
        <f t="shared" si="122"/>
        <v>10</v>
      </c>
      <c r="AK428" s="83" t="b">
        <f>COUNTIF('Power Curve'!$D$2:$D$31,AJ428)&gt;0</f>
        <v>1</v>
      </c>
      <c r="AL428" s="83" t="b">
        <f t="shared" si="123"/>
        <v>0</v>
      </c>
      <c r="AM428" s="83" t="b">
        <f t="shared" si="129"/>
        <v>1</v>
      </c>
      <c r="AN428" s="47" t="str">
        <f t="shared" si="124"/>
        <v>Outer</v>
      </c>
      <c r="AO428" s="48" t="str">
        <f t="shared" si="125"/>
        <v>0.9-1.0</v>
      </c>
      <c r="AP428" s="49" t="str">
        <f t="shared" si="130"/>
        <v>16-17</v>
      </c>
      <c r="AQ428" s="49" t="str">
        <f t="shared" si="131"/>
        <v>Dec</v>
      </c>
      <c r="AR428" s="48" t="str">
        <f t="shared" si="132"/>
        <v>195-205</v>
      </c>
      <c r="AS428" s="49" t="str">
        <f t="shared" si="126"/>
        <v>HWS-LTI</v>
      </c>
    </row>
    <row r="429" spans="5:45" x14ac:dyDescent="0.3">
      <c r="E429" s="15">
        <v>40903.673611111109</v>
      </c>
      <c r="F429" s="21">
        <v>11.27</v>
      </c>
      <c r="G429" s="21">
        <v>1616.6199645996139</v>
      </c>
      <c r="H429" s="42">
        <v>1.1841438104523252</v>
      </c>
      <c r="I429" s="35">
        <v>203.9</v>
      </c>
      <c r="J429" s="43">
        <v>8.9618456078083414E-2</v>
      </c>
      <c r="K429" s="44">
        <v>0.32581254551942529</v>
      </c>
      <c r="L429" s="26">
        <f t="shared" si="114"/>
        <v>11.143288371869271</v>
      </c>
      <c r="M429" s="26">
        <f t="shared" si="115"/>
        <v>1.0802811152618454</v>
      </c>
      <c r="N429" s="96">
        <f t="shared" si="116"/>
        <v>12</v>
      </c>
      <c r="O429" s="26">
        <f t="shared" si="117"/>
        <v>0.15697257241959089</v>
      </c>
      <c r="P429" s="3">
        <f>IF(L429&gt;'Power Curve'!$C$37,0,INDEX(Ci,$N429,1)*POWER(1-O429,3)+INDEX(Ci,$N429,2)*3*O429*POWER(1-O429,2)+INDEX(Ci,$N429,3)*3*POWER(O429,2)*(1-O429)+INDEX(Ci,$N429,4)*POWER(O429,3))</f>
        <v>1804.5808409292254</v>
      </c>
      <c r="Q429" s="3">
        <f>MAX(0,MIN(P429-V429+W429,'Power Curve'!$C$39))</f>
        <v>1853.9551849937018</v>
      </c>
      <c r="R429" s="3">
        <f t="shared" si="118"/>
        <v>1616.6199645996139</v>
      </c>
      <c r="S429" s="3">
        <f t="shared" si="119"/>
        <v>237.33522039408786</v>
      </c>
      <c r="T429" s="3">
        <f t="shared" si="120"/>
        <v>237.33522039408786</v>
      </c>
      <c r="V429" s="37">
        <f t="array" ref="V429">SUM(_xlfn.NORM.DIST($AD$3:$AD$1003,$L429,$AA429,FALSE)*WindSpeedStep*$AE$3:$AE$1003)/AG429</f>
        <v>1788.8829111731775</v>
      </c>
      <c r="W429" s="37">
        <f t="array" ref="W429">SUM(_xlfn.NORM.DIST($AD$3:$AD$1003,$L429,$AB429,FALSE)*WindSpeedStep*$AE$3:$AE$1003)/AH429</f>
        <v>1838.2572552376539</v>
      </c>
      <c r="Y429" s="1">
        <f t="shared" si="121"/>
        <v>11</v>
      </c>
      <c r="Z429" s="99">
        <f>IF(L429&lt;'Power Curve'!$P$28,'Power Curve'!$Q$28,IF(L429&gt;'Power Curve'!$P$29,'Power Curve'!$Q$29,INDEX(ReferenceTurbulence,Y429)+(L429-INDEX(ReferenceTurbulenceWindSpeed,Y429))*(INDEX(ReferenceTurbulence,Y429+1)-INDEX(ReferenceTurbulence,Y429))/(INDEX(ReferenceTurbulenceWindSpeed,Y429+1)-INDEX(ReferenceTurbulenceWindSpeed,Y429))))</f>
        <v>0.11971368756764343</v>
      </c>
      <c r="AA429" s="100">
        <f t="shared" si="127"/>
        <v>1.334004142626112</v>
      </c>
      <c r="AB429" s="29">
        <f t="shared" si="128"/>
        <v>0.99864429951978395</v>
      </c>
      <c r="AD429" s="29">
        <f>'Zero Turbulence Curve'!F428</f>
        <v>42.600000000000335</v>
      </c>
      <c r="AE429" s="29">
        <f>'Zero Turbulence Curve'!G428</f>
        <v>1989.4717126307078</v>
      </c>
      <c r="AF429" s="39"/>
      <c r="AG429" s="40">
        <f t="array" ref="AG429">SUM(_xlfn.NORM.DIST($AD$3:$AD$1003,$F429,$AA429,FALSE)*WindSpeedStep)</f>
        <v>1.000000000000004</v>
      </c>
      <c r="AH429" s="40">
        <f t="array" ref="AH429">SUM(_xlfn.NORM.DIST($AD$3:$AD$1003,$F429,$AB429,FALSE)*WindSpeedStep)</f>
        <v>1.0000000000000036</v>
      </c>
      <c r="AJ429" s="47">
        <f t="shared" si="122"/>
        <v>11</v>
      </c>
      <c r="AK429" s="83" t="b">
        <f>COUNTIF('Power Curve'!$D$2:$D$31,AJ429)&gt;0</f>
        <v>1</v>
      </c>
      <c r="AL429" s="83" t="b">
        <f t="shared" si="123"/>
        <v>0</v>
      </c>
      <c r="AM429" s="83" t="b">
        <f t="shared" si="129"/>
        <v>1</v>
      </c>
      <c r="AN429" s="47" t="str">
        <f t="shared" si="124"/>
        <v>Outer</v>
      </c>
      <c r="AO429" s="48" t="str">
        <f t="shared" si="125"/>
        <v>1.0-1.1</v>
      </c>
      <c r="AP429" s="49" t="str">
        <f t="shared" si="130"/>
        <v>16-17</v>
      </c>
      <c r="AQ429" s="49" t="str">
        <f t="shared" si="131"/>
        <v>Dec</v>
      </c>
      <c r="AR429" s="48" t="str">
        <f t="shared" si="132"/>
        <v>195-205</v>
      </c>
      <c r="AS429" s="49" t="str">
        <f t="shared" si="126"/>
        <v>HWS-LTI</v>
      </c>
    </row>
    <row r="430" spans="5:45" x14ac:dyDescent="0.3">
      <c r="E430" s="15">
        <v>40903.680555555555</v>
      </c>
      <c r="F430" s="21">
        <v>12.28</v>
      </c>
      <c r="G430" s="21">
        <v>1640.46997070313</v>
      </c>
      <c r="H430" s="42">
        <v>1.1825545164234619</v>
      </c>
      <c r="I430" s="35">
        <v>207</v>
      </c>
      <c r="J430" s="43">
        <v>6.921824104234528E-2</v>
      </c>
      <c r="K430" s="44">
        <v>0.43370038051244131</v>
      </c>
      <c r="L430" s="26">
        <f t="shared" si="114"/>
        <v>12.136498156723251</v>
      </c>
      <c r="M430" s="26">
        <f t="shared" si="115"/>
        <v>1.2337848892019447</v>
      </c>
      <c r="N430" s="96">
        <f t="shared" si="116"/>
        <v>13</v>
      </c>
      <c r="O430" s="26">
        <f t="shared" si="117"/>
        <v>0.12145617820845717</v>
      </c>
      <c r="P430" s="3">
        <f>IF(L430&gt;'Power Curve'!$C$37,0,INDEX(Ci,$N430,1)*POWER(1-O430,3)+INDEX(Ci,$N430,2)*3*O430*POWER(1-O430,2)+INDEX(Ci,$N430,3)*3*POWER(O430,2)*(1-O430)+INDEX(Ci,$N430,4)*POWER(O430,3))</f>
        <v>1923.5283847376268</v>
      </c>
      <c r="Q430" s="3">
        <f>MAX(0,MIN(P430-V430+W430,'Power Curve'!$C$39))</f>
        <v>1977.1203427616626</v>
      </c>
      <c r="R430" s="3">
        <f t="shared" si="118"/>
        <v>1640.46997070313</v>
      </c>
      <c r="S430" s="3">
        <f t="shared" si="119"/>
        <v>336.65037205853264</v>
      </c>
      <c r="T430" s="3">
        <f t="shared" si="120"/>
        <v>336.65037205853264</v>
      </c>
      <c r="V430" s="37">
        <f t="array" ref="V430">SUM(_xlfn.NORM.DIST($AD$3:$AD$1003,$L430,$AA430,FALSE)*WindSpeedStep*$AE$3:$AE$1003)/AG430</f>
        <v>1902.9210061423205</v>
      </c>
      <c r="W430" s="37">
        <f t="array" ref="W430">SUM(_xlfn.NORM.DIST($AD$3:$AD$1003,$L430,$AB430,FALSE)*WindSpeedStep*$AE$3:$AE$1003)/AH430</f>
        <v>1956.5129641663564</v>
      </c>
      <c r="Y430" s="1">
        <f t="shared" si="121"/>
        <v>12</v>
      </c>
      <c r="Z430" s="99">
        <f>IF(L430&lt;'Power Curve'!$P$28,'Power Curve'!$Q$28,IF(L430&gt;'Power Curve'!$P$29,'Power Curve'!$Q$29,INDEX(ReferenceTurbulence,Y430)+(L430-INDEX(ReferenceTurbulenceWindSpeed,Y430))*(INDEX(ReferenceTurbulence,Y430+1)-INDEX(ReferenceTurbulence,Y430))/(INDEX(ReferenceTurbulenceWindSpeed,Y430+1)-INDEX(ReferenceTurbulenceWindSpeed,Y430))))</f>
        <v>0.11863858941687734</v>
      </c>
      <c r="AA430" s="100">
        <f t="shared" si="127"/>
        <v>1.4398570217741784</v>
      </c>
      <c r="AB430" s="29">
        <f t="shared" si="128"/>
        <v>0.84006705482204913</v>
      </c>
      <c r="AD430" s="29">
        <f>'Zero Turbulence Curve'!F429</f>
        <v>42.700000000000337</v>
      </c>
      <c r="AE430" s="29">
        <f>'Zero Turbulence Curve'!G429</f>
        <v>1989.4717126307078</v>
      </c>
      <c r="AF430" s="39"/>
      <c r="AG430" s="40">
        <f t="array" ref="AG430">SUM(_xlfn.NORM.DIST($AD$3:$AD$1003,$F430,$AA430,FALSE)*WindSpeedStep)</f>
        <v>1.0000000000000044</v>
      </c>
      <c r="AH430" s="40">
        <f t="array" ref="AH430">SUM(_xlfn.NORM.DIST($AD$3:$AD$1003,$F430,$AB430,FALSE)*WindSpeedStep)</f>
        <v>1.0000000000000033</v>
      </c>
      <c r="AJ430" s="47">
        <f t="shared" si="122"/>
        <v>12</v>
      </c>
      <c r="AK430" s="83" t="b">
        <f>COUNTIF('Power Curve'!$D$2:$D$31,AJ430)&gt;0</f>
        <v>1</v>
      </c>
      <c r="AL430" s="83" t="b">
        <f t="shared" si="123"/>
        <v>0</v>
      </c>
      <c r="AM430" s="83" t="b">
        <f t="shared" si="129"/>
        <v>1</v>
      </c>
      <c r="AN430" s="47" t="str">
        <f t="shared" si="124"/>
        <v>Outer</v>
      </c>
      <c r="AO430" s="48" t="str">
        <f t="shared" si="125"/>
        <v>1.2-1.3</v>
      </c>
      <c r="AP430" s="49" t="str">
        <f t="shared" si="130"/>
        <v>16-17</v>
      </c>
      <c r="AQ430" s="49" t="str">
        <f t="shared" si="131"/>
        <v>Dec</v>
      </c>
      <c r="AR430" s="48" t="str">
        <f t="shared" si="132"/>
        <v>205-215</v>
      </c>
      <c r="AS430" s="49" t="str">
        <f t="shared" si="126"/>
        <v>HWS-LTI</v>
      </c>
    </row>
    <row r="431" spans="5:45" x14ac:dyDescent="0.3">
      <c r="E431" s="15">
        <v>40903.6875</v>
      </c>
      <c r="F431" s="21">
        <v>11.93</v>
      </c>
      <c r="G431" s="21">
        <v>1722.480041503906</v>
      </c>
      <c r="H431" s="42">
        <v>1.1819872398899607</v>
      </c>
      <c r="I431" s="35">
        <v>206.1</v>
      </c>
      <c r="J431" s="43">
        <v>8.6336965632858351E-2</v>
      </c>
      <c r="K431" s="44">
        <v>0.40355711394662319</v>
      </c>
      <c r="L431" s="26">
        <f t="shared" si="114"/>
        <v>11.788702559317233</v>
      </c>
      <c r="M431" s="26">
        <f t="shared" si="115"/>
        <v>1.1800319584760113</v>
      </c>
      <c r="N431" s="96">
        <f t="shared" si="116"/>
        <v>12</v>
      </c>
      <c r="O431" s="26">
        <f t="shared" si="117"/>
        <v>0.77863834364824736</v>
      </c>
      <c r="P431" s="3">
        <f>IF(L431&gt;'Power Curve'!$C$37,0,INDEX(Ci,$N431,1)*POWER(1-O431,3)+INDEX(Ci,$N431,2)*3*O431*POWER(1-O431,2)+INDEX(Ci,$N431,3)*3*POWER(O431,2)*(1-O431)+INDEX(Ci,$N431,4)*POWER(O431,3))</f>
        <v>1898.3706655273672</v>
      </c>
      <c r="Q431" s="3">
        <f>MAX(0,MIN(P431-V431+W431,'Power Curve'!$C$39))</f>
        <v>1944.0165163087702</v>
      </c>
      <c r="R431" s="3">
        <f t="shared" si="118"/>
        <v>1722.480041503906</v>
      </c>
      <c r="S431" s="3">
        <f t="shared" si="119"/>
        <v>221.53647480486416</v>
      </c>
      <c r="T431" s="3">
        <f t="shared" si="120"/>
        <v>221.53647480486416</v>
      </c>
      <c r="V431" s="37">
        <f t="array" ref="V431">SUM(_xlfn.NORM.DIST($AD$3:$AD$1003,$L431,$AA431,FALSE)*WindSpeedStep*$AE$3:$AE$1003)/AG431</f>
        <v>1873.1502586098457</v>
      </c>
      <c r="W431" s="37">
        <f t="array" ref="W431">SUM(_xlfn.NORM.DIST($AD$3:$AD$1003,$L431,$AB431,FALSE)*WindSpeedStep*$AE$3:$AE$1003)/AH431</f>
        <v>1918.7961093912486</v>
      </c>
      <c r="Y431" s="1">
        <f t="shared" si="121"/>
        <v>11</v>
      </c>
      <c r="Z431" s="99">
        <f>IF(L431&lt;'Power Curve'!$P$28,'Power Curve'!$Q$28,IF(L431&gt;'Power Curve'!$P$29,'Power Curve'!$Q$29,INDEX(ReferenceTurbulence,Y431)+(L431-INDEX(ReferenceTurbulenceWindSpeed,Y431))*(INDEX(ReferenceTurbulence,Y431+1)-INDEX(ReferenceTurbulence,Y431))/(INDEX(ReferenceTurbulenceWindSpeed,Y431+1)-INDEX(ReferenceTurbulenceWindSpeed,Y431))))</f>
        <v>0.1186009272097473</v>
      </c>
      <c r="AA431" s="100">
        <f t="shared" si="127"/>
        <v>1.3981510541349449</v>
      </c>
      <c r="AB431" s="29">
        <f t="shared" si="128"/>
        <v>1.0178008077197613</v>
      </c>
      <c r="AD431" s="29">
        <f>'Zero Turbulence Curve'!F430</f>
        <v>42.800000000000338</v>
      </c>
      <c r="AE431" s="29">
        <f>'Zero Turbulence Curve'!G430</f>
        <v>1989.4717126307078</v>
      </c>
      <c r="AF431" s="39"/>
      <c r="AG431" s="40">
        <f t="array" ref="AG431">SUM(_xlfn.NORM.DIST($AD$3:$AD$1003,$F431,$AA431,FALSE)*WindSpeedStep)</f>
        <v>1.0000000000000038</v>
      </c>
      <c r="AH431" s="40">
        <f t="array" ref="AH431">SUM(_xlfn.NORM.DIST($AD$3:$AD$1003,$F431,$AB431,FALSE)*WindSpeedStep)</f>
        <v>1.0000000000000038</v>
      </c>
      <c r="AJ431" s="47">
        <f t="shared" si="122"/>
        <v>12</v>
      </c>
      <c r="AK431" s="83" t="b">
        <f>COUNTIF('Power Curve'!$D$2:$D$31,AJ431)&gt;0</f>
        <v>1</v>
      </c>
      <c r="AL431" s="83" t="b">
        <f t="shared" si="123"/>
        <v>0</v>
      </c>
      <c r="AM431" s="83" t="b">
        <f t="shared" si="129"/>
        <v>1</v>
      </c>
      <c r="AN431" s="47" t="str">
        <f t="shared" si="124"/>
        <v>Outer</v>
      </c>
      <c r="AO431" s="48" t="str">
        <f t="shared" si="125"/>
        <v>1.1-1.2</v>
      </c>
      <c r="AP431" s="49" t="str">
        <f t="shared" si="130"/>
        <v>16-17</v>
      </c>
      <c r="AQ431" s="49" t="str">
        <f t="shared" si="131"/>
        <v>Dec</v>
      </c>
      <c r="AR431" s="48" t="str">
        <f t="shared" si="132"/>
        <v>205-215</v>
      </c>
      <c r="AS431" s="49" t="str">
        <f t="shared" si="126"/>
        <v>HWS-LTI</v>
      </c>
    </row>
    <row r="432" spans="5:45" x14ac:dyDescent="0.3">
      <c r="E432" s="15">
        <v>40903.694444444445</v>
      </c>
      <c r="F432" s="21">
        <v>11.24</v>
      </c>
      <c r="G432" s="21">
        <v>1709.4800109863311</v>
      </c>
      <c r="H432" s="42">
        <v>1.1812299941989926</v>
      </c>
      <c r="I432" s="35">
        <v>203.7</v>
      </c>
      <c r="J432" s="43">
        <v>8.8967971530249115E-2</v>
      </c>
      <c r="K432" s="44">
        <v>0.28277816306770592</v>
      </c>
      <c r="L432" s="26">
        <f t="shared" si="114"/>
        <v>11.104502436502013</v>
      </c>
      <c r="M432" s="26">
        <f t="shared" si="115"/>
        <v>1.0742866239212812</v>
      </c>
      <c r="N432" s="96">
        <f t="shared" si="116"/>
        <v>12</v>
      </c>
      <c r="O432" s="26">
        <f t="shared" si="117"/>
        <v>0.11961378965367057</v>
      </c>
      <c r="P432" s="3">
        <f>IF(L432&gt;'Power Curve'!$C$37,0,INDEX(Ci,$N432,1)*POWER(1-O432,3)+INDEX(Ci,$N432,2)*3*O432*POWER(1-O432,2)+INDEX(Ci,$N432,3)*3*POWER(O432,2)*(1-O432)+INDEX(Ci,$N432,4)*POWER(O432,3))</f>
        <v>1797.864902777156</v>
      </c>
      <c r="Q432" s="3">
        <f>MAX(0,MIN(P432-V432+W432,'Power Curve'!$C$39))</f>
        <v>1848.4159481316583</v>
      </c>
      <c r="R432" s="3">
        <f t="shared" si="118"/>
        <v>1709.4800109863311</v>
      </c>
      <c r="S432" s="3">
        <f t="shared" si="119"/>
        <v>138.93593714532722</v>
      </c>
      <c r="T432" s="3">
        <f t="shared" si="120"/>
        <v>138.93593714532722</v>
      </c>
      <c r="V432" s="37">
        <f t="array" ref="V432">SUM(_xlfn.NORM.DIST($AD$3:$AD$1003,$L432,$AA432,FALSE)*WindSpeedStep*$AE$3:$AE$1003)/AG432</f>
        <v>1782.4904440953933</v>
      </c>
      <c r="W432" s="37">
        <f t="array" ref="W432">SUM(_xlfn.NORM.DIST($AD$3:$AD$1003,$L432,$AB432,FALSE)*WindSpeedStep*$AE$3:$AE$1003)/AH432</f>
        <v>1833.0414894498956</v>
      </c>
      <c r="Y432" s="1">
        <f t="shared" si="121"/>
        <v>11</v>
      </c>
      <c r="Z432" s="99">
        <f>IF(L432&lt;'Power Curve'!$P$28,'Power Curve'!$Q$28,IF(L432&gt;'Power Curve'!$P$29,'Power Curve'!$Q$29,INDEX(ReferenceTurbulence,Y432)+(L432-INDEX(ReferenceTurbulenceWindSpeed,Y432))*(INDEX(ReferenceTurbulence,Y432+1)-INDEX(ReferenceTurbulence,Y432))/(INDEX(ReferenceTurbulenceWindSpeed,Y432+1)-INDEX(ReferenceTurbulenceWindSpeed,Y432))))</f>
        <v>0.11978055850441546</v>
      </c>
      <c r="AA432" s="100">
        <f t="shared" si="127"/>
        <v>1.3301035037578535</v>
      </c>
      <c r="AB432" s="29">
        <f t="shared" si="128"/>
        <v>0.98794505662829302</v>
      </c>
      <c r="AD432" s="29">
        <f>'Zero Turbulence Curve'!F431</f>
        <v>42.90000000000034</v>
      </c>
      <c r="AE432" s="29">
        <f>'Zero Turbulence Curve'!G431</f>
        <v>1989.4717126307078</v>
      </c>
      <c r="AF432" s="39"/>
      <c r="AG432" s="40">
        <f t="array" ref="AG432">SUM(_xlfn.NORM.DIST($AD$3:$AD$1003,$F432,$AA432,FALSE)*WindSpeedStep)</f>
        <v>1.0000000000000038</v>
      </c>
      <c r="AH432" s="40">
        <f t="array" ref="AH432">SUM(_xlfn.NORM.DIST($AD$3:$AD$1003,$F432,$AB432,FALSE)*WindSpeedStep)</f>
        <v>1.0000000000000029</v>
      </c>
      <c r="AJ432" s="47">
        <f t="shared" si="122"/>
        <v>11</v>
      </c>
      <c r="AK432" s="83" t="b">
        <f>COUNTIF('Power Curve'!$D$2:$D$31,AJ432)&gt;0</f>
        <v>1</v>
      </c>
      <c r="AL432" s="83" t="b">
        <f t="shared" si="123"/>
        <v>0</v>
      </c>
      <c r="AM432" s="83" t="b">
        <f t="shared" si="129"/>
        <v>1</v>
      </c>
      <c r="AN432" s="47" t="str">
        <f t="shared" si="124"/>
        <v>Outer</v>
      </c>
      <c r="AO432" s="48" t="str">
        <f t="shared" si="125"/>
        <v>1.0-1.1</v>
      </c>
      <c r="AP432" s="49" t="str">
        <f t="shared" si="130"/>
        <v>16-17</v>
      </c>
      <c r="AQ432" s="49" t="str">
        <f t="shared" si="131"/>
        <v>Dec</v>
      </c>
      <c r="AR432" s="48" t="str">
        <f t="shared" si="132"/>
        <v>195-205</v>
      </c>
      <c r="AS432" s="49" t="str">
        <f t="shared" si="126"/>
        <v>HWS-LTI</v>
      </c>
    </row>
    <row r="433" spans="5:45" x14ac:dyDescent="0.3">
      <c r="E433" s="15">
        <v>40903.701388888891</v>
      </c>
      <c r="F433" s="21">
        <v>10.17</v>
      </c>
      <c r="G433" s="21">
        <v>1461.840042114263</v>
      </c>
      <c r="H433" s="42">
        <v>1.1803262673969643</v>
      </c>
      <c r="I433" s="35">
        <v>201.4</v>
      </c>
      <c r="J433" s="43">
        <v>7.0796460176991149E-2</v>
      </c>
      <c r="K433" s="44">
        <v>0.1828044216896749</v>
      </c>
      <c r="L433" s="26">
        <f t="shared" si="114"/>
        <v>10.044838241434546</v>
      </c>
      <c r="M433" s="26">
        <f t="shared" si="115"/>
        <v>0.91051210666159832</v>
      </c>
      <c r="N433" s="96">
        <f t="shared" si="116"/>
        <v>11</v>
      </c>
      <c r="O433" s="26">
        <f t="shared" si="117"/>
        <v>9.2110296543220352E-2</v>
      </c>
      <c r="P433" s="3">
        <f>IF(L433&gt;'Power Curve'!$C$37,0,INDEX(Ci,$N433,1)*POWER(1-O433,3)+INDEX(Ci,$N433,2)*3*O433*POWER(1-O433,2)+INDEX(Ci,$N433,3)*3*POWER(O433,2)*(1-O433)+INDEX(Ci,$N433,4)*POWER(O433,3))</f>
        <v>1546.2863344900122</v>
      </c>
      <c r="Q433" s="3">
        <f>MAX(0,MIN(P433-V433+W433,'Power Curve'!$C$39))</f>
        <v>1589.0419354132093</v>
      </c>
      <c r="R433" s="3">
        <f t="shared" si="118"/>
        <v>1461.840042114263</v>
      </c>
      <c r="S433" s="3">
        <f t="shared" si="119"/>
        <v>127.20189329894629</v>
      </c>
      <c r="T433" s="3">
        <f t="shared" si="120"/>
        <v>127.20189329894629</v>
      </c>
      <c r="V433" s="37">
        <f t="array" ref="V433">SUM(_xlfn.NORM.DIST($AD$3:$AD$1003,$L433,$AA433,FALSE)*WindSpeedStep*$AE$3:$AE$1003)/AG433</f>
        <v>1543.8851751379075</v>
      </c>
      <c r="W433" s="37">
        <f t="array" ref="W433">SUM(_xlfn.NORM.DIST($AD$3:$AD$1003,$L433,$AB433,FALSE)*WindSpeedStep*$AE$3:$AE$1003)/AH433</f>
        <v>1586.6407760611046</v>
      </c>
      <c r="Y433" s="1">
        <f t="shared" si="121"/>
        <v>10</v>
      </c>
      <c r="Z433" s="99">
        <f>IF(L433&lt;'Power Curve'!$P$28,'Power Curve'!$Q$28,IF(L433&gt;'Power Curve'!$P$29,'Power Curve'!$Q$29,INDEX(ReferenceTurbulence,Y433)+(L433-INDEX(ReferenceTurbulenceWindSpeed,Y433))*(INDEX(ReferenceTurbulence,Y433+1)-INDEX(ReferenceTurbulence,Y433))/(INDEX(ReferenceTurbulenceWindSpeed,Y433+1)-INDEX(ReferenceTurbulenceWindSpeed,Y433))))</f>
        <v>0.12001851187379704</v>
      </c>
      <c r="AA433" s="100">
        <f t="shared" si="127"/>
        <v>1.2055665377499827</v>
      </c>
      <c r="AB433" s="29">
        <f t="shared" si="128"/>
        <v>0.71113899054403862</v>
      </c>
      <c r="AD433" s="29">
        <f>'Zero Turbulence Curve'!F432</f>
        <v>43.000000000000341</v>
      </c>
      <c r="AE433" s="29">
        <f>'Zero Turbulence Curve'!G432</f>
        <v>1989.4717126307078</v>
      </c>
      <c r="AF433" s="39"/>
      <c r="AG433" s="40">
        <f t="array" ref="AG433">SUM(_xlfn.NORM.DIST($AD$3:$AD$1003,$F433,$AA433,FALSE)*WindSpeedStep)</f>
        <v>1.0000000000000042</v>
      </c>
      <c r="AH433" s="40">
        <f t="array" ref="AH433">SUM(_xlfn.NORM.DIST($AD$3:$AD$1003,$F433,$AB433,FALSE)*WindSpeedStep)</f>
        <v>1.0000000000000031</v>
      </c>
      <c r="AJ433" s="47">
        <f t="shared" si="122"/>
        <v>10</v>
      </c>
      <c r="AK433" s="83" t="b">
        <f>COUNTIF('Power Curve'!$D$2:$D$31,AJ433)&gt;0</f>
        <v>1</v>
      </c>
      <c r="AL433" s="83" t="b">
        <f t="shared" si="123"/>
        <v>0</v>
      </c>
      <c r="AM433" s="83" t="b">
        <f t="shared" si="129"/>
        <v>1</v>
      </c>
      <c r="AN433" s="47" t="str">
        <f t="shared" si="124"/>
        <v>Outer</v>
      </c>
      <c r="AO433" s="48" t="str">
        <f t="shared" si="125"/>
        <v>0.9-1.0</v>
      </c>
      <c r="AP433" s="49" t="str">
        <f t="shared" si="130"/>
        <v>16-17</v>
      </c>
      <c r="AQ433" s="49" t="str">
        <f t="shared" si="131"/>
        <v>Dec</v>
      </c>
      <c r="AR433" s="48" t="str">
        <f t="shared" si="132"/>
        <v>195-205</v>
      </c>
      <c r="AS433" s="49" t="str">
        <f t="shared" si="126"/>
        <v>HWS-LTI</v>
      </c>
    </row>
    <row r="434" spans="5:45" x14ac:dyDescent="0.3">
      <c r="E434" s="15">
        <v>40903.944444444445</v>
      </c>
      <c r="F434" s="21">
        <v>14.18</v>
      </c>
      <c r="G434" s="21">
        <v>1929.60998535156</v>
      </c>
      <c r="H434" s="42">
        <v>1.1594792454122036</v>
      </c>
      <c r="I434" s="35">
        <v>208</v>
      </c>
      <c r="J434" s="43">
        <v>0.11847672778561354</v>
      </c>
      <c r="K434" s="44">
        <v>0.31568306225711878</v>
      </c>
      <c r="L434" s="26">
        <f t="shared" si="114"/>
        <v>13.922541711046723</v>
      </c>
      <c r="M434" s="26">
        <f t="shared" si="115"/>
        <v>1.509823677976412</v>
      </c>
      <c r="N434" s="96">
        <f t="shared" si="116"/>
        <v>14</v>
      </c>
      <c r="O434" s="26">
        <f t="shared" si="117"/>
        <v>0.96772583653106581</v>
      </c>
      <c r="P434" s="3">
        <f>IF(L434&gt;'Power Curve'!$C$37,0,INDEX(Ci,$N434,1)*POWER(1-O434,3)+INDEX(Ci,$N434,2)*3*O434*POWER(1-O434,2)+INDEX(Ci,$N434,3)*3*POWER(O434,2)*(1-O434)+INDEX(Ci,$N434,4)*POWER(O434,3))</f>
        <v>1974.6059649231076</v>
      </c>
      <c r="Q434" s="3">
        <f>MAX(0,MIN(P434-V434+W434,'Power Curve'!$C$39))</f>
        <v>1975.6914119305586</v>
      </c>
      <c r="R434" s="3">
        <f t="shared" si="118"/>
        <v>1929.60998535156</v>
      </c>
      <c r="S434" s="3">
        <f t="shared" si="119"/>
        <v>46.081426578998617</v>
      </c>
      <c r="T434" s="3">
        <f t="shared" si="120"/>
        <v>46.081426578998617</v>
      </c>
      <c r="V434" s="37">
        <f t="array" ref="V434">SUM(_xlfn.NORM.DIST($AD$3:$AD$1003,$L434,$AA434,FALSE)*WindSpeedStep*$AE$3:$AE$1003)/AG434</f>
        <v>1967.1768479925599</v>
      </c>
      <c r="W434" s="37">
        <f t="array" ref="W434">SUM(_xlfn.NORM.DIST($AD$3:$AD$1003,$L434,$AB434,FALSE)*WindSpeedStep*$AE$3:$AE$1003)/AH434</f>
        <v>1968.2622950000109</v>
      </c>
      <c r="Y434" s="1">
        <f t="shared" si="121"/>
        <v>13</v>
      </c>
      <c r="Z434" s="99">
        <f>IF(L434&lt;'Power Curve'!$P$28,'Power Curve'!$Q$28,IF(L434&gt;'Power Curve'!$P$29,'Power Curve'!$Q$29,INDEX(ReferenceTurbulence,Y434)+(L434-INDEX(ReferenceTurbulenceWindSpeed,Y434))*(INDEX(ReferenceTurbulence,Y434+1)-INDEX(ReferenceTurbulence,Y434))/(INDEX(ReferenceTurbulenceWindSpeed,Y434+1)-INDEX(ReferenceTurbulenceWindSpeed,Y434))))</f>
        <v>0.12073011683554689</v>
      </c>
      <c r="AA434" s="100">
        <f t="shared" si="127"/>
        <v>1.6808700874224458</v>
      </c>
      <c r="AB434" s="29">
        <f t="shared" si="128"/>
        <v>1.6494971843835327</v>
      </c>
      <c r="AD434" s="29">
        <f>'Zero Turbulence Curve'!F433</f>
        <v>43.100000000000342</v>
      </c>
      <c r="AE434" s="29">
        <f>'Zero Turbulence Curve'!G433</f>
        <v>1989.4717126307078</v>
      </c>
      <c r="AF434" s="39"/>
      <c r="AG434" s="40">
        <f t="array" ref="AG434">SUM(_xlfn.NORM.DIST($AD$3:$AD$1003,$F434,$AA434,FALSE)*WindSpeedStep)</f>
        <v>1.0000000000000011</v>
      </c>
      <c r="AH434" s="40">
        <f t="array" ref="AH434">SUM(_xlfn.NORM.DIST($AD$3:$AD$1003,$F434,$AB434,FALSE)*WindSpeedStep)</f>
        <v>1.0000000000000011</v>
      </c>
      <c r="AJ434" s="47">
        <f t="shared" si="122"/>
        <v>14</v>
      </c>
      <c r="AK434" s="83" t="b">
        <f>COUNTIF('Power Curve'!$D$2:$D$31,AJ434)&gt;0</f>
        <v>1</v>
      </c>
      <c r="AL434" s="83" t="b">
        <f t="shared" si="123"/>
        <v>0</v>
      </c>
      <c r="AM434" s="83" t="b">
        <f t="shared" si="129"/>
        <v>1</v>
      </c>
      <c r="AN434" s="47" t="str">
        <f t="shared" si="124"/>
        <v>Outer</v>
      </c>
      <c r="AO434" s="48" t="str">
        <f t="shared" si="125"/>
        <v>1.5-1.6</v>
      </c>
      <c r="AP434" s="49" t="str">
        <f t="shared" si="130"/>
        <v>22-23</v>
      </c>
      <c r="AQ434" s="49" t="str">
        <f t="shared" si="131"/>
        <v>Dec</v>
      </c>
      <c r="AR434" s="48" t="str">
        <f t="shared" si="132"/>
        <v>205-215</v>
      </c>
      <c r="AS434" s="49" t="str">
        <f t="shared" si="126"/>
        <v>Inner-TI</v>
      </c>
    </row>
    <row r="435" spans="5:45" x14ac:dyDescent="0.3">
      <c r="E435" s="15">
        <v>40904.104166666664</v>
      </c>
      <c r="F435" s="21">
        <v>16.38</v>
      </c>
      <c r="G435" s="21">
        <v>1981.710021972659</v>
      </c>
      <c r="H435" s="42">
        <v>1.1561350286813643</v>
      </c>
      <c r="I435" s="35">
        <v>278.10000000000002</v>
      </c>
      <c r="J435" s="43">
        <v>0.13431013431013433</v>
      </c>
      <c r="K435" s="44">
        <v>0.16464954293152828</v>
      </c>
      <c r="L435" s="26">
        <f t="shared" si="114"/>
        <v>16.06712063331555</v>
      </c>
      <c r="M435" s="26">
        <f t="shared" si="115"/>
        <v>1.8412752636341738</v>
      </c>
      <c r="N435" s="96">
        <f t="shared" si="116"/>
        <v>17</v>
      </c>
      <c r="O435" s="26">
        <f t="shared" si="117"/>
        <v>6.9958842254006212E-2</v>
      </c>
      <c r="P435" s="3">
        <f>IF(L435&gt;'Power Curve'!$C$37,0,INDEX(Ci,$N435,1)*POWER(1-O435,3)+INDEX(Ci,$N435,2)*3*O435*POWER(1-O435,2)+INDEX(Ci,$N435,3)*3*POWER(O435,2)*(1-O435)+INDEX(Ci,$N435,4)*POWER(O435,3))</f>
        <v>1982.6243956575527</v>
      </c>
      <c r="Q435" s="3">
        <f>MAX(0,MIN(P435-V435+W435,'Power Curve'!$C$39))</f>
        <v>1980.8364275853455</v>
      </c>
      <c r="R435" s="3">
        <f t="shared" si="118"/>
        <v>1981.710021972659</v>
      </c>
      <c r="S435" s="3">
        <f t="shared" si="119"/>
        <v>-0.87359438731346017</v>
      </c>
      <c r="T435" s="3">
        <f t="shared" si="120"/>
        <v>0.87359438731346017</v>
      </c>
      <c r="V435" s="37">
        <f t="array" ref="V435">SUM(_xlfn.NORM.DIST($AD$3:$AD$1003,$L435,$AA435,FALSE)*WindSpeedStep*$AE$3:$AE$1003)/AG435</f>
        <v>1981.3889111448402</v>
      </c>
      <c r="W435" s="37">
        <f t="array" ref="W435">SUM(_xlfn.NORM.DIST($AD$3:$AD$1003,$L435,$AB435,FALSE)*WindSpeedStep*$AE$3:$AE$1003)/AH435</f>
        <v>1979.6009430726331</v>
      </c>
      <c r="Y435" s="1">
        <f t="shared" si="121"/>
        <v>16</v>
      </c>
      <c r="Z435" s="99">
        <f>IF(L435&lt;'Power Curve'!$P$28,'Power Curve'!$Q$28,IF(L435&gt;'Power Curve'!$P$29,'Power Curve'!$Q$29,INDEX(ReferenceTurbulence,Y435)+(L435-INDEX(ReferenceTurbulenceWindSpeed,Y435))*(INDEX(ReferenceTurbulence,Y435+1)-INDEX(ReferenceTurbulence,Y435))/(INDEX(ReferenceTurbulenceWindSpeed,Y435+1)-INDEX(ReferenceTurbulenceWindSpeed,Y435))))</f>
        <v>0.12103245436299977</v>
      </c>
      <c r="AA435" s="100">
        <f t="shared" si="127"/>
        <v>1.9446430447965763</v>
      </c>
      <c r="AB435" s="29">
        <f t="shared" si="128"/>
        <v>2.1579771302377422</v>
      </c>
      <c r="AD435" s="29">
        <f>'Zero Turbulence Curve'!F434</f>
        <v>43.200000000000344</v>
      </c>
      <c r="AE435" s="29">
        <f>'Zero Turbulence Curve'!G434</f>
        <v>1989.4717126307078</v>
      </c>
      <c r="AF435" s="39"/>
      <c r="AG435" s="40">
        <f t="array" ref="AG435">SUM(_xlfn.NORM.DIST($AD$3:$AD$1003,$F435,$AA435,FALSE)*WindSpeedStep)</f>
        <v>0.99999999999999445</v>
      </c>
      <c r="AH435" s="40">
        <f t="array" ref="AH435">SUM(_xlfn.NORM.DIST($AD$3:$AD$1003,$F435,$AB435,FALSE)*WindSpeedStep)</f>
        <v>0.99999999999998124</v>
      </c>
      <c r="AJ435" s="47">
        <f t="shared" si="122"/>
        <v>16</v>
      </c>
      <c r="AK435" s="83" t="b">
        <f>COUNTIF('Power Curve'!$D$2:$D$31,AJ435)&gt;0</f>
        <v>1</v>
      </c>
      <c r="AL435" s="83" t="b">
        <f t="shared" si="123"/>
        <v>0</v>
      </c>
      <c r="AM435" s="83" t="b">
        <f t="shared" si="129"/>
        <v>1</v>
      </c>
      <c r="AN435" s="47" t="str">
        <f t="shared" si="124"/>
        <v>Inner</v>
      </c>
      <c r="AO435" s="48" t="str">
        <f t="shared" si="125"/>
        <v>1.8-1.9</v>
      </c>
      <c r="AP435" s="49" t="str">
        <f t="shared" si="130"/>
        <v>2-3</v>
      </c>
      <c r="AQ435" s="49" t="str">
        <f t="shared" si="131"/>
        <v>Dec</v>
      </c>
      <c r="AR435" s="48" t="str">
        <f t="shared" si="132"/>
        <v>275-285</v>
      </c>
      <c r="AS435" s="49" t="str">
        <f t="shared" si="126"/>
        <v>Inner-TI</v>
      </c>
    </row>
    <row r="436" spans="5:45" x14ac:dyDescent="0.3">
      <c r="E436" s="15">
        <v>40904.111111111109</v>
      </c>
      <c r="F436" s="21">
        <v>17.02</v>
      </c>
      <c r="G436" s="21">
        <v>1986.4900207519531</v>
      </c>
      <c r="H436" s="42">
        <v>1.1562617792214243</v>
      </c>
      <c r="I436" s="35">
        <v>281.89999999999998</v>
      </c>
      <c r="J436" s="43">
        <v>0.1492361927144536</v>
      </c>
      <c r="K436" s="44">
        <v>0.15117375713944903</v>
      </c>
      <c r="L436" s="26">
        <f t="shared" si="114"/>
        <v>16.695505879962624</v>
      </c>
      <c r="M436" s="26">
        <f t="shared" si="115"/>
        <v>1.9383942291534144</v>
      </c>
      <c r="N436" s="96">
        <f t="shared" si="116"/>
        <v>17</v>
      </c>
      <c r="O436" s="26">
        <f t="shared" si="117"/>
        <v>0.70537989875899132</v>
      </c>
      <c r="P436" s="3">
        <f>IF(L436&gt;'Power Curve'!$C$37,0,INDEX(Ci,$N436,1)*POWER(1-O436,3)+INDEX(Ci,$N436,2)*3*O436*POWER(1-O436,2)+INDEX(Ci,$N436,3)*3*POWER(O436,2)*(1-O436)+INDEX(Ci,$N436,4)*POWER(O436,3))</f>
        <v>1984.7759810246428</v>
      </c>
      <c r="Q436" s="3">
        <f>MAX(0,MIN(P436-V436+W436,'Power Curve'!$C$39))</f>
        <v>1981.3036107770342</v>
      </c>
      <c r="R436" s="3">
        <f t="shared" si="118"/>
        <v>1986.4900207519531</v>
      </c>
      <c r="S436" s="3">
        <f t="shared" si="119"/>
        <v>-5.1864099749188881</v>
      </c>
      <c r="T436" s="3">
        <f t="shared" si="120"/>
        <v>5.1864099749188881</v>
      </c>
      <c r="V436" s="37">
        <f t="array" ref="V436">SUM(_xlfn.NORM.DIST($AD$3:$AD$1003,$L436,$AA436,FALSE)*WindSpeedStep*$AE$3:$AE$1003)/AG436</f>
        <v>1982.7332411652612</v>
      </c>
      <c r="W436" s="37">
        <f t="array" ref="W436">SUM(_xlfn.NORM.DIST($AD$3:$AD$1003,$L436,$AB436,FALSE)*WindSpeedStep*$AE$3:$AE$1003)/AH436</f>
        <v>1979.2608709176527</v>
      </c>
      <c r="Y436" s="1">
        <f t="shared" si="121"/>
        <v>16</v>
      </c>
      <c r="Z436" s="99">
        <f>IF(L436&lt;'Power Curve'!$P$28,'Power Curve'!$Q$28,IF(L436&gt;'Power Curve'!$P$29,'Power Curve'!$Q$29,INDEX(ReferenceTurbulence,Y436)+(L436-INDEX(ReferenceTurbulenceWindSpeed,Y436))*(INDEX(ReferenceTurbulence,Y436+1)-INDEX(ReferenceTurbulence,Y436))/(INDEX(ReferenceTurbulenceWindSpeed,Y436+1)-INDEX(ReferenceTurbulenceWindSpeed,Y436))))</f>
        <v>0.12104101572170128</v>
      </c>
      <c r="AA436" s="100">
        <f t="shared" si="127"/>
        <v>2.0208409896983124</v>
      </c>
      <c r="AB436" s="29">
        <f t="shared" si="128"/>
        <v>2.4915737329673955</v>
      </c>
      <c r="AD436" s="29">
        <f>'Zero Turbulence Curve'!F435</f>
        <v>43.300000000000345</v>
      </c>
      <c r="AE436" s="29">
        <f>'Zero Turbulence Curve'!G435</f>
        <v>1989.4717126307078</v>
      </c>
      <c r="AF436" s="39"/>
      <c r="AG436" s="40">
        <f t="array" ref="AG436">SUM(_xlfn.NORM.DIST($AD$3:$AD$1003,$F436,$AA436,FALSE)*WindSpeedStep)</f>
        <v>0.99999999999999123</v>
      </c>
      <c r="AH436" s="40">
        <f t="array" ref="AH436">SUM(_xlfn.NORM.DIST($AD$3:$AD$1003,$F436,$AB436,FALSE)*WindSpeedStep)</f>
        <v>0.99999999999633993</v>
      </c>
      <c r="AJ436" s="47">
        <f t="shared" si="122"/>
        <v>17</v>
      </c>
      <c r="AK436" s="83" t="b">
        <f>COUNTIF('Power Curve'!$D$2:$D$31,AJ436)&gt;0</f>
        <v>1</v>
      </c>
      <c r="AL436" s="83" t="b">
        <f t="shared" si="123"/>
        <v>0</v>
      </c>
      <c r="AM436" s="83" t="b">
        <f t="shared" si="129"/>
        <v>1</v>
      </c>
      <c r="AN436" s="47" t="str">
        <f t="shared" si="124"/>
        <v>Outer</v>
      </c>
      <c r="AO436" s="48" t="str">
        <f t="shared" si="125"/>
        <v>1.9-2.0</v>
      </c>
      <c r="AP436" s="49" t="str">
        <f t="shared" si="130"/>
        <v>2-3</v>
      </c>
      <c r="AQ436" s="49" t="str">
        <f t="shared" si="131"/>
        <v>Dec</v>
      </c>
      <c r="AR436" s="48" t="str">
        <f t="shared" si="132"/>
        <v>275-285</v>
      </c>
      <c r="AS436" s="49" t="str">
        <f t="shared" si="126"/>
        <v>HWS-HTI</v>
      </c>
    </row>
    <row r="437" spans="5:45" x14ac:dyDescent="0.3">
      <c r="E437" s="15">
        <v>40904.118055555555</v>
      </c>
      <c r="F437" s="21">
        <v>14.1</v>
      </c>
      <c r="G437" s="21">
        <v>1972.719970703128</v>
      </c>
      <c r="H437" s="42">
        <v>1.1590378994915407</v>
      </c>
      <c r="I437" s="35">
        <v>281.2</v>
      </c>
      <c r="J437" s="43">
        <v>0.18439716312056739</v>
      </c>
      <c r="K437" s="44">
        <v>0.17504611562455208</v>
      </c>
      <c r="L437" s="26">
        <f t="shared" si="114"/>
        <v>13.842237470243909</v>
      </c>
      <c r="M437" s="26">
        <f t="shared" si="115"/>
        <v>1.4974123986932153</v>
      </c>
      <c r="N437" s="96">
        <f t="shared" si="116"/>
        <v>14</v>
      </c>
      <c r="O437" s="26">
        <f t="shared" si="117"/>
        <v>0.88440247076892686</v>
      </c>
      <c r="P437" s="3">
        <f>IF(L437&gt;'Power Curve'!$C$37,0,INDEX(Ci,$N437,1)*POWER(1-O437,3)+INDEX(Ci,$N437,2)*3*O437*POWER(1-O437,2)+INDEX(Ci,$N437,3)*3*POWER(O437,2)*(1-O437)+INDEX(Ci,$N437,4)*POWER(O437,3))</f>
        <v>1973.7628809826078</v>
      </c>
      <c r="Q437" s="3">
        <f>MAX(0,MIN(P437-V437+W437,'Power Curve'!$C$39))</f>
        <v>1920.4783922924692</v>
      </c>
      <c r="R437" s="3">
        <f t="shared" si="118"/>
        <v>1972.719970703128</v>
      </c>
      <c r="S437" s="3">
        <f t="shared" si="119"/>
        <v>-52.241578410658803</v>
      </c>
      <c r="T437" s="3">
        <f t="shared" si="120"/>
        <v>52.241578410658803</v>
      </c>
      <c r="V437" s="37">
        <f t="array" ref="V437">SUM(_xlfn.NORM.DIST($AD$3:$AD$1003,$L437,$AA437,FALSE)*WindSpeedStep*$AE$3:$AE$1003)/AG437</f>
        <v>1965.8941986487412</v>
      </c>
      <c r="W437" s="37">
        <f t="array" ref="W437">SUM(_xlfn.NORM.DIST($AD$3:$AD$1003,$L437,$AB437,FALSE)*WindSpeedStep*$AE$3:$AE$1003)/AH437</f>
        <v>1912.6097099586025</v>
      </c>
      <c r="Y437" s="1">
        <f t="shared" si="121"/>
        <v>13</v>
      </c>
      <c r="Z437" s="99">
        <f>IF(L437&lt;'Power Curve'!$P$28,'Power Curve'!$Q$28,IF(L437&gt;'Power Curve'!$P$29,'Power Curve'!$Q$29,INDEX(ReferenceTurbulence,Y437)+(L437-INDEX(ReferenceTurbulenceWindSpeed,Y437))*(INDEX(ReferenceTurbulence,Y437+1)-INDEX(ReferenceTurbulence,Y437))/(INDEX(ReferenceTurbulenceWindSpeed,Y437+1)-INDEX(ReferenceTurbulenceWindSpeed,Y437))))</f>
        <v>0.12082026557044519</v>
      </c>
      <c r="AA437" s="100">
        <f t="shared" si="127"/>
        <v>1.6724228072440364</v>
      </c>
      <c r="AB437" s="29">
        <f t="shared" si="128"/>
        <v>2.552469320754196</v>
      </c>
      <c r="AD437" s="29">
        <f>'Zero Turbulence Curve'!F436</f>
        <v>43.400000000000347</v>
      </c>
      <c r="AE437" s="29">
        <f>'Zero Turbulence Curve'!G436</f>
        <v>1989.4717126307078</v>
      </c>
      <c r="AF437" s="39"/>
      <c r="AG437" s="40">
        <f t="array" ref="AG437">SUM(_xlfn.NORM.DIST($AD$3:$AD$1003,$F437,$AA437,FALSE)*WindSpeedStep)</f>
        <v>1.000000000000002</v>
      </c>
      <c r="AH437" s="40">
        <f t="array" ref="AH437">SUM(_xlfn.NORM.DIST($AD$3:$AD$1003,$F437,$AB437,FALSE)*WindSpeedStep)</f>
        <v>0.99999998521854805</v>
      </c>
      <c r="AJ437" s="47">
        <f t="shared" si="122"/>
        <v>14</v>
      </c>
      <c r="AK437" s="83" t="b">
        <f>COUNTIF('Power Curve'!$D$2:$D$31,AJ437)&gt;0</f>
        <v>1</v>
      </c>
      <c r="AL437" s="83" t="b">
        <f t="shared" si="123"/>
        <v>0</v>
      </c>
      <c r="AM437" s="83" t="b">
        <f t="shared" si="129"/>
        <v>1</v>
      </c>
      <c r="AN437" s="47" t="str">
        <f t="shared" si="124"/>
        <v>Outer</v>
      </c>
      <c r="AO437" s="48" t="str">
        <f t="shared" si="125"/>
        <v>1.4-1.5</v>
      </c>
      <c r="AP437" s="49" t="str">
        <f t="shared" si="130"/>
        <v>2-3</v>
      </c>
      <c r="AQ437" s="49" t="str">
        <f t="shared" si="131"/>
        <v>Dec</v>
      </c>
      <c r="AR437" s="48" t="str">
        <f t="shared" si="132"/>
        <v>275-285</v>
      </c>
      <c r="AS437" s="49" t="str">
        <f t="shared" si="126"/>
        <v>HWS-HTI</v>
      </c>
    </row>
    <row r="438" spans="5:45" x14ac:dyDescent="0.3">
      <c r="E438" s="15">
        <v>40904.125</v>
      </c>
      <c r="F438" s="21">
        <v>19.170000000000002</v>
      </c>
      <c r="G438" s="21">
        <v>1984.1500396728491</v>
      </c>
      <c r="H438" s="42">
        <v>1.1584208006321519</v>
      </c>
      <c r="I438" s="35">
        <v>283.10000000000002</v>
      </c>
      <c r="J438" s="43">
        <v>0.12832550860719874</v>
      </c>
      <c r="K438" s="44">
        <v>0.20191118682535922</v>
      </c>
      <c r="L438" s="26">
        <f t="shared" si="114"/>
        <v>18.816212062922958</v>
      </c>
      <c r="M438" s="26">
        <f t="shared" si="115"/>
        <v>2.2661562059953702</v>
      </c>
      <c r="N438" s="96">
        <f t="shared" si="116"/>
        <v>20</v>
      </c>
      <c r="O438" s="26">
        <f t="shared" si="117"/>
        <v>0.56997368800076309</v>
      </c>
      <c r="P438" s="3">
        <f>IF(L438&gt;'Power Curve'!$C$37,0,INDEX(Ci,$N438,1)*POWER(1-O438,3)+INDEX(Ci,$N438,2)*3*O438*POWER(1-O438,2)+INDEX(Ci,$N438,3)*3*POWER(O438,2)*(1-O438)+INDEX(Ci,$N438,4)*POWER(O438,3))</f>
        <v>1989.4713307698573</v>
      </c>
      <c r="Q438" s="3">
        <f>MAX(0,MIN(P438-V438+W438,'Power Curve'!$C$39))</f>
        <v>1989.368267236782</v>
      </c>
      <c r="R438" s="3">
        <f t="shared" si="118"/>
        <v>1984.1500396728491</v>
      </c>
      <c r="S438" s="3">
        <f t="shared" si="119"/>
        <v>5.2182275639329418</v>
      </c>
      <c r="T438" s="3">
        <f t="shared" si="120"/>
        <v>5.2182275639329418</v>
      </c>
      <c r="V438" s="37">
        <f t="array" ref="V438">SUM(_xlfn.NORM.DIST($AD$3:$AD$1003,$L438,$AA438,FALSE)*WindSpeedStep*$AE$3:$AE$1003)/AG438</f>
        <v>1985.5022424229085</v>
      </c>
      <c r="W438" s="37">
        <f t="array" ref="W438">SUM(_xlfn.NORM.DIST($AD$3:$AD$1003,$L438,$AB438,FALSE)*WindSpeedStep*$AE$3:$AE$1003)/AH438</f>
        <v>1985.3991788898331</v>
      </c>
      <c r="Y438" s="1">
        <f t="shared" si="121"/>
        <v>18</v>
      </c>
      <c r="Z438" s="99">
        <f>IF(L438&lt;'Power Curve'!$P$28,'Power Curve'!$Q$28,IF(L438&gt;'Power Curve'!$P$29,'Power Curve'!$Q$29,INDEX(ReferenceTurbulence,Y438)+(L438-INDEX(ReferenceTurbulenceWindSpeed,Y438))*(INDEX(ReferenceTurbulence,Y438+1)-INDEX(ReferenceTurbulence,Y438))/(INDEX(ReferenceTurbulenceWindSpeed,Y438+1)-INDEX(ReferenceTurbulenceWindSpeed,Y438))))</f>
        <v>0.1220523198289627</v>
      </c>
      <c r="AA438" s="100">
        <f t="shared" si="127"/>
        <v>2.2965623326734588</v>
      </c>
      <c r="AB438" s="29">
        <f t="shared" si="128"/>
        <v>2.4145999830354969</v>
      </c>
      <c r="AD438" s="29">
        <f>'Zero Turbulence Curve'!F437</f>
        <v>43.500000000000348</v>
      </c>
      <c r="AE438" s="29">
        <f>'Zero Turbulence Curve'!G437</f>
        <v>1989.4717126307078</v>
      </c>
      <c r="AF438" s="39"/>
      <c r="AG438" s="40">
        <f t="array" ref="AG438">SUM(_xlfn.NORM.DIST($AD$3:$AD$1003,$F438,$AA438,FALSE)*WindSpeedStep)</f>
        <v>0.99999999999998745</v>
      </c>
      <c r="AH438" s="40">
        <f t="array" ref="AH438">SUM(_xlfn.NORM.DIST($AD$3:$AD$1003,$F438,$AB438,FALSE)*WindSpeedStep)</f>
        <v>0.99999999999998723</v>
      </c>
      <c r="AJ438" s="47">
        <f t="shared" si="122"/>
        <v>19</v>
      </c>
      <c r="AK438" s="83" t="b">
        <f>COUNTIF('Power Curve'!$D$2:$D$31,AJ438)&gt;0</f>
        <v>1</v>
      </c>
      <c r="AL438" s="83" t="b">
        <f t="shared" si="123"/>
        <v>0</v>
      </c>
      <c r="AM438" s="83" t="b">
        <f t="shared" si="129"/>
        <v>1</v>
      </c>
      <c r="AN438" s="47" t="str">
        <f t="shared" si="124"/>
        <v>Inner</v>
      </c>
      <c r="AO438" s="48" t="str">
        <f t="shared" si="125"/>
        <v>2.2-2.3</v>
      </c>
      <c r="AP438" s="49" t="str">
        <f t="shared" si="130"/>
        <v>3-4</v>
      </c>
      <c r="AQ438" s="49" t="str">
        <f t="shared" si="131"/>
        <v>Dec</v>
      </c>
      <c r="AR438" s="48" t="str">
        <f t="shared" si="132"/>
        <v>275-285</v>
      </c>
      <c r="AS438" s="49" t="str">
        <f t="shared" si="126"/>
        <v>Inner-TI</v>
      </c>
    </row>
    <row r="439" spans="5:45" x14ac:dyDescent="0.3">
      <c r="E439" s="15">
        <v>40904.131944444445</v>
      </c>
      <c r="F439" s="21">
        <v>19.88</v>
      </c>
      <c r="G439" s="21">
        <v>1985.6699371337891</v>
      </c>
      <c r="H439" s="42">
        <v>1.160077265062069</v>
      </c>
      <c r="I439" s="35">
        <v>280.8</v>
      </c>
      <c r="J439" s="43">
        <v>0.12927565392354123</v>
      </c>
      <c r="K439" s="44">
        <v>0.15826556359702873</v>
      </c>
      <c r="L439" s="26">
        <f t="shared" si="114"/>
        <v>19.522405190749385</v>
      </c>
      <c r="M439" s="26">
        <f t="shared" si="115"/>
        <v>2.3753006303707873</v>
      </c>
      <c r="N439" s="96">
        <f t="shared" si="116"/>
        <v>21</v>
      </c>
      <c r="O439" s="26">
        <f t="shared" si="117"/>
        <v>0.51732293859572898</v>
      </c>
      <c r="P439" s="3">
        <f>IF(L439&gt;'Power Curve'!$C$37,0,INDEX(Ci,$N439,1)*POWER(1-O439,3)+INDEX(Ci,$N439,2)*3*O439*POWER(1-O439,2)+INDEX(Ci,$N439,3)*3*POWER(O439,2)*(1-O439)+INDEX(Ci,$N439,4)*POWER(O439,3))</f>
        <v>1985.9998548771832</v>
      </c>
      <c r="Q439" s="3">
        <f>MAX(0,MIN(P439-V439+W439,'Power Curve'!$C$39))</f>
        <v>1985.9161834956553</v>
      </c>
      <c r="R439" s="3">
        <f t="shared" si="118"/>
        <v>1985.6699371337891</v>
      </c>
      <c r="S439" s="3">
        <f t="shared" si="119"/>
        <v>0.24624636186626958</v>
      </c>
      <c r="T439" s="3">
        <f t="shared" si="120"/>
        <v>0.24624636186626958</v>
      </c>
      <c r="V439" s="37">
        <f t="array" ref="V439">SUM(_xlfn.NORM.DIST($AD$3:$AD$1003,$L439,$AA439,FALSE)*WindSpeedStep*$AE$3:$AE$1003)/AG439</f>
        <v>1986.2118661495224</v>
      </c>
      <c r="W439" s="37">
        <f t="array" ref="W439">SUM(_xlfn.NORM.DIST($AD$3:$AD$1003,$L439,$AB439,FALSE)*WindSpeedStep*$AE$3:$AE$1003)/AH439</f>
        <v>1986.1281947679945</v>
      </c>
      <c r="Y439" s="1">
        <f t="shared" si="121"/>
        <v>19</v>
      </c>
      <c r="Z439" s="99">
        <f>IF(L439&lt;'Power Curve'!$P$28,'Power Curve'!$Q$28,IF(L439&gt;'Power Curve'!$P$29,'Power Curve'!$Q$29,INDEX(ReferenceTurbulence,Y439)+(L439-INDEX(ReferenceTurbulenceWindSpeed,Y439))*(INDEX(ReferenceTurbulence,Y439+1)-INDEX(ReferenceTurbulence,Y439))/(INDEX(ReferenceTurbulenceWindSpeed,Y439+1)-INDEX(ReferenceTurbulenceWindSpeed,Y439))))</f>
        <v>0.12257084912893285</v>
      </c>
      <c r="AA439" s="100">
        <f t="shared" si="127"/>
        <v>2.3928777812692386</v>
      </c>
      <c r="AB439" s="29">
        <f t="shared" si="128"/>
        <v>2.5237716971944626</v>
      </c>
      <c r="AD439" s="29">
        <f>'Zero Turbulence Curve'!F438</f>
        <v>43.60000000000035</v>
      </c>
      <c r="AE439" s="29">
        <f>'Zero Turbulence Curve'!G438</f>
        <v>1989.4717126307078</v>
      </c>
      <c r="AF439" s="39"/>
      <c r="AG439" s="40">
        <f t="array" ref="AG439">SUM(_xlfn.NORM.DIST($AD$3:$AD$1003,$F439,$AA439,FALSE)*WindSpeedStep)</f>
        <v>0.99999999999998723</v>
      </c>
      <c r="AH439" s="40">
        <f t="array" ref="AH439">SUM(_xlfn.NORM.DIST($AD$3:$AD$1003,$F439,$AB439,FALSE)*WindSpeedStep)</f>
        <v>0.9999999999999859</v>
      </c>
      <c r="AJ439" s="47">
        <f t="shared" si="122"/>
        <v>20</v>
      </c>
      <c r="AK439" s="83" t="b">
        <f>COUNTIF('Power Curve'!$D$2:$D$31,AJ439)&gt;0</f>
        <v>1</v>
      </c>
      <c r="AL439" s="83" t="b">
        <f t="shared" si="123"/>
        <v>0</v>
      </c>
      <c r="AM439" s="83" t="b">
        <f t="shared" si="129"/>
        <v>1</v>
      </c>
      <c r="AN439" s="47" t="str">
        <f t="shared" si="124"/>
        <v>Inner</v>
      </c>
      <c r="AO439" s="48" t="str">
        <f t="shared" si="125"/>
        <v>2.3-2.4</v>
      </c>
      <c r="AP439" s="49" t="str">
        <f t="shared" si="130"/>
        <v>3-4</v>
      </c>
      <c r="AQ439" s="49" t="str">
        <f t="shared" si="131"/>
        <v>Dec</v>
      </c>
      <c r="AR439" s="48" t="str">
        <f t="shared" si="132"/>
        <v>275-285</v>
      </c>
      <c r="AS439" s="49" t="str">
        <f t="shared" si="126"/>
        <v>Inner-TI</v>
      </c>
    </row>
    <row r="440" spans="5:45" x14ac:dyDescent="0.3">
      <c r="E440" s="15">
        <v>40904.138888888891</v>
      </c>
      <c r="F440" s="21">
        <v>18.809999999999999</v>
      </c>
      <c r="G440" s="21">
        <v>1982.6100158691429</v>
      </c>
      <c r="H440" s="42">
        <v>1.1615464590570317</v>
      </c>
      <c r="I440" s="35">
        <v>282.39999999999998</v>
      </c>
      <c r="J440" s="43">
        <v>0.15948963317384371</v>
      </c>
      <c r="K440" s="44">
        <v>0.12436863263374687</v>
      </c>
      <c r="L440" s="26">
        <f t="shared" si="114"/>
        <v>18.479446587221695</v>
      </c>
      <c r="M440" s="26">
        <f t="shared" si="115"/>
        <v>2.2141080161353832</v>
      </c>
      <c r="N440" s="96">
        <f t="shared" si="116"/>
        <v>19</v>
      </c>
      <c r="O440" s="26">
        <f t="shared" si="117"/>
        <v>0.9824508392436202</v>
      </c>
      <c r="P440" s="3">
        <f>IF(L440&gt;'Power Curve'!$C$37,0,INDEX(Ci,$N440,1)*POWER(1-O440,3)+INDEX(Ci,$N440,2)*3*O440*POWER(1-O440,2)+INDEX(Ci,$N440,3)*3*POWER(O440,2)*(1-O440)+INDEX(Ci,$N440,4)*POWER(O440,3))</f>
        <v>1989.4626383618179</v>
      </c>
      <c r="Q440" s="3">
        <f>MAX(0,MIN(P440-V440+W440,'Power Curve'!$C$39))</f>
        <v>1987.2490355145487</v>
      </c>
      <c r="R440" s="3">
        <f t="shared" si="118"/>
        <v>1982.6100158691429</v>
      </c>
      <c r="S440" s="3">
        <f t="shared" si="119"/>
        <v>4.6390196454058241</v>
      </c>
      <c r="T440" s="3">
        <f t="shared" si="120"/>
        <v>4.6390196454058241</v>
      </c>
      <c r="V440" s="37">
        <f t="array" ref="V440">SUM(_xlfn.NORM.DIST($AD$3:$AD$1003,$L440,$AA440,FALSE)*WindSpeedStep*$AE$3:$AE$1003)/AG440</f>
        <v>1985.1555101293393</v>
      </c>
      <c r="W440" s="37">
        <f t="array" ref="W440">SUM(_xlfn.NORM.DIST($AD$3:$AD$1003,$L440,$AB440,FALSE)*WindSpeedStep*$AE$3:$AE$1003)/AH440</f>
        <v>1982.9419072820701</v>
      </c>
      <c r="Y440" s="1">
        <f t="shared" si="121"/>
        <v>18</v>
      </c>
      <c r="Z440" s="99">
        <f>IF(L440&lt;'Power Curve'!$P$28,'Power Curve'!$Q$28,IF(L440&gt;'Power Curve'!$P$29,'Power Curve'!$Q$29,INDEX(ReferenceTurbulence,Y440)+(L440-INDEX(ReferenceTurbulenceWindSpeed,Y440))*(INDEX(ReferenceTurbulence,Y440+1)-INDEX(ReferenceTurbulence,Y440))/(INDEX(ReferenceTurbulenceWindSpeed,Y440+1)-INDEX(ReferenceTurbulenceWindSpeed,Y440))))</f>
        <v>0.12078633974555933</v>
      </c>
      <c r="AA440" s="100">
        <f t="shared" si="127"/>
        <v>2.2320647137940766</v>
      </c>
      <c r="AB440" s="29">
        <f t="shared" si="128"/>
        <v>2.9472801574516261</v>
      </c>
      <c r="AD440" s="29">
        <f>'Zero Turbulence Curve'!F439</f>
        <v>43.700000000000351</v>
      </c>
      <c r="AE440" s="29">
        <f>'Zero Turbulence Curve'!G439</f>
        <v>1989.4717126307078</v>
      </c>
      <c r="AF440" s="39"/>
      <c r="AG440" s="40">
        <f t="array" ref="AG440">SUM(_xlfn.NORM.DIST($AD$3:$AD$1003,$F440,$AA440,FALSE)*WindSpeedStep)</f>
        <v>0.99999999999998723</v>
      </c>
      <c r="AH440" s="40">
        <f t="array" ref="AH440">SUM(_xlfn.NORM.DIST($AD$3:$AD$1003,$F440,$AB440,FALSE)*WindSpeedStep)</f>
        <v>0.99999999992200794</v>
      </c>
      <c r="AJ440" s="47">
        <f t="shared" si="122"/>
        <v>18</v>
      </c>
      <c r="AK440" s="83" t="b">
        <f>COUNTIF('Power Curve'!$D$2:$D$31,AJ440)&gt;0</f>
        <v>1</v>
      </c>
      <c r="AL440" s="83" t="b">
        <f t="shared" si="123"/>
        <v>0</v>
      </c>
      <c r="AM440" s="83" t="b">
        <f t="shared" si="129"/>
        <v>1</v>
      </c>
      <c r="AN440" s="47" t="str">
        <f t="shared" si="124"/>
        <v>Outer</v>
      </c>
      <c r="AO440" s="48" t="str">
        <f t="shared" si="125"/>
        <v>2.2-2.3</v>
      </c>
      <c r="AP440" s="49" t="str">
        <f t="shared" si="130"/>
        <v>3-4</v>
      </c>
      <c r="AQ440" s="49" t="str">
        <f t="shared" si="131"/>
        <v>Dec</v>
      </c>
      <c r="AR440" s="48" t="str">
        <f t="shared" si="132"/>
        <v>275-285</v>
      </c>
      <c r="AS440" s="49" t="str">
        <f t="shared" si="126"/>
        <v>HWS-HTI</v>
      </c>
    </row>
    <row r="441" spans="5:45" x14ac:dyDescent="0.3">
      <c r="E441" s="15">
        <v>40904.145833333336</v>
      </c>
      <c r="F441" s="21">
        <v>16.420000000000002</v>
      </c>
      <c r="G441" s="21">
        <v>1971.7500152587891</v>
      </c>
      <c r="H441" s="42">
        <v>1.1619083487665354</v>
      </c>
      <c r="I441" s="35">
        <v>279</v>
      </c>
      <c r="J441" s="43">
        <v>0.14799025578562727</v>
      </c>
      <c r="K441" s="44">
        <v>0.19389050932488069</v>
      </c>
      <c r="L441" s="26">
        <f t="shared" si="114"/>
        <v>16.133121851117675</v>
      </c>
      <c r="M441" s="26">
        <f t="shared" si="115"/>
        <v>1.8514759646056791</v>
      </c>
      <c r="N441" s="96">
        <f t="shared" si="116"/>
        <v>17</v>
      </c>
      <c r="O441" s="26">
        <f t="shared" si="117"/>
        <v>0.13669905261097548</v>
      </c>
      <c r="P441" s="3">
        <f>IF(L441&gt;'Power Curve'!$C$37,0,INDEX(Ci,$N441,1)*POWER(1-O441,3)+INDEX(Ci,$N441,2)*3*O441*POWER(1-O441,2)+INDEX(Ci,$N441,3)*3*POWER(O441,2)*(1-O441)+INDEX(Ci,$N441,4)*POWER(O441,3))</f>
        <v>1982.8515570566572</v>
      </c>
      <c r="Q441" s="3">
        <f>MAX(0,MIN(P441-V441+W441,'Power Curve'!$C$39))</f>
        <v>1978.2451978248889</v>
      </c>
      <c r="R441" s="3">
        <f t="shared" si="118"/>
        <v>1971.7500152587891</v>
      </c>
      <c r="S441" s="3">
        <f t="shared" si="119"/>
        <v>6.4951825660998566</v>
      </c>
      <c r="T441" s="3">
        <f t="shared" si="120"/>
        <v>6.4951825660998566</v>
      </c>
      <c r="V441" s="37">
        <f t="array" ref="V441">SUM(_xlfn.NORM.DIST($AD$3:$AD$1003,$L441,$AA441,FALSE)*WindSpeedStep*$AE$3:$AE$1003)/AG441</f>
        <v>1981.5541504161899</v>
      </c>
      <c r="W441" s="37">
        <f t="array" ref="W441">SUM(_xlfn.NORM.DIST($AD$3:$AD$1003,$L441,$AB441,FALSE)*WindSpeedStep*$AE$3:$AE$1003)/AH441</f>
        <v>1976.9477911844217</v>
      </c>
      <c r="Y441" s="1">
        <f t="shared" si="121"/>
        <v>16</v>
      </c>
      <c r="Z441" s="99">
        <f>IF(L441&lt;'Power Curve'!$P$28,'Power Curve'!$Q$28,IF(L441&gt;'Power Curve'!$P$29,'Power Curve'!$Q$29,INDEX(ReferenceTurbulence,Y441)+(L441-INDEX(ReferenceTurbulenceWindSpeed,Y441))*(INDEX(ReferenceTurbulence,Y441+1)-INDEX(ReferenceTurbulence,Y441))/(INDEX(ReferenceTurbulenceWindSpeed,Y441+1)-INDEX(ReferenceTurbulenceWindSpeed,Y441))))</f>
        <v>0.1210333535885996</v>
      </c>
      <c r="AA441" s="100">
        <f t="shared" si="127"/>
        <v>1.952645841494288</v>
      </c>
      <c r="AB441" s="29">
        <f t="shared" si="128"/>
        <v>2.3875448293675974</v>
      </c>
      <c r="AD441" s="29">
        <f>'Zero Turbulence Curve'!F440</f>
        <v>43.800000000000352</v>
      </c>
      <c r="AE441" s="29">
        <f>'Zero Turbulence Curve'!G440</f>
        <v>1989.4717126307078</v>
      </c>
      <c r="AF441" s="39"/>
      <c r="AG441" s="40">
        <f t="array" ref="AG441">SUM(_xlfn.NORM.DIST($AD$3:$AD$1003,$F441,$AA441,FALSE)*WindSpeedStep)</f>
        <v>0.99999999999999389</v>
      </c>
      <c r="AH441" s="40">
        <f t="array" ref="AH441">SUM(_xlfn.NORM.DIST($AD$3:$AD$1003,$F441,$AB441,FALSE)*WindSpeedStep)</f>
        <v>0.99999999999737177</v>
      </c>
      <c r="AJ441" s="47">
        <f t="shared" si="122"/>
        <v>16</v>
      </c>
      <c r="AK441" s="83" t="b">
        <f>COUNTIF('Power Curve'!$D$2:$D$31,AJ441)&gt;0</f>
        <v>1</v>
      </c>
      <c r="AL441" s="83" t="b">
        <f t="shared" si="123"/>
        <v>0</v>
      </c>
      <c r="AM441" s="83" t="b">
        <f t="shared" si="129"/>
        <v>1</v>
      </c>
      <c r="AN441" s="47" t="str">
        <f t="shared" si="124"/>
        <v>Outer</v>
      </c>
      <c r="AO441" s="48" t="str">
        <f t="shared" si="125"/>
        <v>1.8-1.9</v>
      </c>
      <c r="AP441" s="49" t="str">
        <f t="shared" si="130"/>
        <v>3-4</v>
      </c>
      <c r="AQ441" s="49" t="str">
        <f t="shared" si="131"/>
        <v>Dec</v>
      </c>
      <c r="AR441" s="48" t="str">
        <f t="shared" si="132"/>
        <v>275-285</v>
      </c>
      <c r="AS441" s="49" t="str">
        <f t="shared" si="126"/>
        <v>HWS-HTI</v>
      </c>
    </row>
    <row r="442" spans="5:45" x14ac:dyDescent="0.3">
      <c r="E442" s="15">
        <v>40904.152777777781</v>
      </c>
      <c r="F442" s="21">
        <v>15.23</v>
      </c>
      <c r="G442" s="21">
        <v>1971.070053100588</v>
      </c>
      <c r="H442" s="42">
        <v>1.1621209921055722</v>
      </c>
      <c r="I442" s="35">
        <v>280.3</v>
      </c>
      <c r="J442" s="43">
        <v>0.12409717662508206</v>
      </c>
      <c r="K442" s="44">
        <v>0.17500542284647574</v>
      </c>
      <c r="L442" s="26">
        <f t="shared" si="114"/>
        <v>14.964825458410704</v>
      </c>
      <c r="M442" s="26">
        <f t="shared" si="115"/>
        <v>1.6709119910162622</v>
      </c>
      <c r="N442" s="96">
        <f t="shared" si="116"/>
        <v>15</v>
      </c>
      <c r="O442" s="26">
        <f t="shared" si="117"/>
        <v>0.96601947488646334</v>
      </c>
      <c r="P442" s="3">
        <f>IF(L442&gt;'Power Curve'!$C$37,0,INDEX(Ci,$N442,1)*POWER(1-O442,3)+INDEX(Ci,$N442,2)*3*O442*POWER(1-O442,2)+INDEX(Ci,$N442,3)*3*POWER(O442,2)*(1-O442)+INDEX(Ci,$N442,4)*POWER(O442,3))</f>
        <v>1978.9233491474522</v>
      </c>
      <c r="Q442" s="3">
        <f>MAX(0,MIN(P442-V442+W442,'Power Curve'!$C$39))</f>
        <v>1978.6913999161343</v>
      </c>
      <c r="R442" s="3">
        <f t="shared" si="118"/>
        <v>1971.070053100588</v>
      </c>
      <c r="S442" s="3">
        <f t="shared" si="119"/>
        <v>7.6213468155463033</v>
      </c>
      <c r="T442" s="3">
        <f t="shared" si="120"/>
        <v>7.6213468155463033</v>
      </c>
      <c r="V442" s="37">
        <f t="array" ref="V442">SUM(_xlfn.NORM.DIST($AD$3:$AD$1003,$L442,$AA442,FALSE)*WindSpeedStep*$AE$3:$AE$1003)/AG442</f>
        <v>1976.5536230232847</v>
      </c>
      <c r="W442" s="37">
        <f t="array" ref="W442">SUM(_xlfn.NORM.DIST($AD$3:$AD$1003,$L442,$AB442,FALSE)*WindSpeedStep*$AE$3:$AE$1003)/AH442</f>
        <v>1976.3216737919668</v>
      </c>
      <c r="Y442" s="1">
        <f t="shared" si="121"/>
        <v>14</v>
      </c>
      <c r="Z442" s="99">
        <f>IF(L442&lt;'Power Curve'!$P$28,'Power Curve'!$Q$28,IF(L442&gt;'Power Curve'!$P$29,'Power Curve'!$Q$29,INDEX(ReferenceTurbulence,Y442)+(L442-INDEX(ReferenceTurbulenceWindSpeed,Y442))*(INDEX(ReferenceTurbulence,Y442+1)-INDEX(ReferenceTurbulence,Y442))/(INDEX(ReferenceTurbulenceWindSpeed,Y442+1)-INDEX(ReferenceTurbulenceWindSpeed,Y442))))</f>
        <v>0.12318848272813655</v>
      </c>
      <c r="AA442" s="100">
        <f t="shared" si="127"/>
        <v>1.8434941425130051</v>
      </c>
      <c r="AB442" s="29">
        <f t="shared" si="128"/>
        <v>1.8570925880759177</v>
      </c>
      <c r="AD442" s="29">
        <f>'Zero Turbulence Curve'!F441</f>
        <v>43.900000000000354</v>
      </c>
      <c r="AE442" s="29">
        <f>'Zero Turbulence Curve'!G441</f>
        <v>1989.4717126307078</v>
      </c>
      <c r="AF442" s="39"/>
      <c r="AG442" s="40">
        <f t="array" ref="AG442">SUM(_xlfn.NORM.DIST($AD$3:$AD$1003,$F442,$AA442,FALSE)*WindSpeedStep)</f>
        <v>0.99999999999999833</v>
      </c>
      <c r="AH442" s="40">
        <f t="array" ref="AH442">SUM(_xlfn.NORM.DIST($AD$3:$AD$1003,$F442,$AB442,FALSE)*WindSpeedStep)</f>
        <v>0.99999999999999789</v>
      </c>
      <c r="AJ442" s="47">
        <f t="shared" si="122"/>
        <v>15</v>
      </c>
      <c r="AK442" s="83" t="b">
        <f>COUNTIF('Power Curve'!$D$2:$D$31,AJ442)&gt;0</f>
        <v>1</v>
      </c>
      <c r="AL442" s="83" t="b">
        <f t="shared" si="123"/>
        <v>0</v>
      </c>
      <c r="AM442" s="83" t="b">
        <f t="shared" si="129"/>
        <v>1</v>
      </c>
      <c r="AN442" s="47" t="str">
        <f t="shared" si="124"/>
        <v>Inner</v>
      </c>
      <c r="AO442" s="48" t="str">
        <f t="shared" si="125"/>
        <v>1.6-1.7</v>
      </c>
      <c r="AP442" s="49" t="str">
        <f t="shared" si="130"/>
        <v>3-4</v>
      </c>
      <c r="AQ442" s="49" t="str">
        <f t="shared" si="131"/>
        <v>Dec</v>
      </c>
      <c r="AR442" s="48" t="str">
        <f t="shared" si="132"/>
        <v>275-285</v>
      </c>
      <c r="AS442" s="49" t="str">
        <f t="shared" si="126"/>
        <v>Inner-TI</v>
      </c>
    </row>
    <row r="443" spans="5:45" x14ac:dyDescent="0.3">
      <c r="E443" s="15">
        <v>40904.159722222219</v>
      </c>
      <c r="F443" s="21">
        <v>14.5</v>
      </c>
      <c r="G443" s="21">
        <v>1971.5800018310549</v>
      </c>
      <c r="H443" s="42">
        <v>1.1622482739403153</v>
      </c>
      <c r="I443" s="35">
        <v>276.7</v>
      </c>
      <c r="J443" s="43">
        <v>0.12827586206896552</v>
      </c>
      <c r="K443" s="44">
        <v>0.1943620308848498</v>
      </c>
      <c r="L443" s="26">
        <f t="shared" si="114"/>
        <v>14.248055865597896</v>
      </c>
      <c r="M443" s="26">
        <f t="shared" si="115"/>
        <v>1.5601329398831216</v>
      </c>
      <c r="N443" s="96">
        <f t="shared" si="116"/>
        <v>15</v>
      </c>
      <c r="O443" s="26">
        <f t="shared" si="117"/>
        <v>0.28126100454599007</v>
      </c>
      <c r="P443" s="3">
        <f>IF(L443&gt;'Power Curve'!$C$37,0,INDEX(Ci,$N443,1)*POWER(1-O443,3)+INDEX(Ci,$N443,2)*3*O443*POWER(1-O443,2)+INDEX(Ci,$N443,3)*3*POWER(O443,2)*(1-O443)+INDEX(Ci,$N443,4)*POWER(O443,3))</f>
        <v>1976.4855788230807</v>
      </c>
      <c r="Q443" s="3">
        <f>MAX(0,MIN(P443-V443+W443,'Power Curve'!$C$39))</f>
        <v>1973.4932543847119</v>
      </c>
      <c r="R443" s="3">
        <f t="shared" si="118"/>
        <v>1971.5800018310549</v>
      </c>
      <c r="S443" s="3">
        <f t="shared" si="119"/>
        <v>1.9132525536570029</v>
      </c>
      <c r="T443" s="3">
        <f t="shared" si="120"/>
        <v>1.9132525536570029</v>
      </c>
      <c r="V443" s="37">
        <f t="array" ref="V443">SUM(_xlfn.NORM.DIST($AD$3:$AD$1003,$L443,$AA443,FALSE)*WindSpeedStep*$AE$3:$AE$1003)/AG443</f>
        <v>1971.0691319325747</v>
      </c>
      <c r="W443" s="37">
        <f t="array" ref="W443">SUM(_xlfn.NORM.DIST($AD$3:$AD$1003,$L443,$AB443,FALSE)*WindSpeedStep*$AE$3:$AE$1003)/AH443</f>
        <v>1968.0768074942059</v>
      </c>
      <c r="Y443" s="1">
        <f t="shared" si="121"/>
        <v>14</v>
      </c>
      <c r="Z443" s="99">
        <f>IF(L443&lt;'Power Curve'!$P$28,'Power Curve'!$Q$28,IF(L443&gt;'Power Curve'!$P$29,'Power Curve'!$Q$29,INDEX(ReferenceTurbulence,Y443)+(L443-INDEX(ReferenceTurbulenceWindSpeed,Y443))*(INDEX(ReferenceTurbulence,Y443+1)-INDEX(ReferenceTurbulence,Y443))/(INDEX(ReferenceTurbulenceWindSpeed,Y443+1)-INDEX(ReferenceTurbulenceWindSpeed,Y443))))</f>
        <v>0.12142112997353424</v>
      </c>
      <c r="AA443" s="100">
        <f t="shared" si="127"/>
        <v>1.7300150431269392</v>
      </c>
      <c r="AB443" s="29">
        <f t="shared" si="128"/>
        <v>1.8276816489663508</v>
      </c>
      <c r="AD443" s="29">
        <f>'Zero Turbulence Curve'!F442</f>
        <v>44.000000000000355</v>
      </c>
      <c r="AE443" s="29">
        <f>'Zero Turbulence Curve'!G442</f>
        <v>1989.4717126307078</v>
      </c>
      <c r="AF443" s="39"/>
      <c r="AG443" s="40">
        <f t="array" ref="AG443">SUM(_xlfn.NORM.DIST($AD$3:$AD$1003,$F443,$AA443,FALSE)*WindSpeedStep)</f>
        <v>1</v>
      </c>
      <c r="AH443" s="40">
        <f t="array" ref="AH443">SUM(_xlfn.NORM.DIST($AD$3:$AD$1003,$F443,$AB443,FALSE)*WindSpeedStep)</f>
        <v>0.99999999999999944</v>
      </c>
      <c r="AJ443" s="47">
        <f t="shared" si="122"/>
        <v>14</v>
      </c>
      <c r="AK443" s="83" t="b">
        <f>COUNTIF('Power Curve'!$D$2:$D$31,AJ443)&gt;0</f>
        <v>1</v>
      </c>
      <c r="AL443" s="83" t="b">
        <f t="shared" si="123"/>
        <v>0</v>
      </c>
      <c r="AM443" s="83" t="b">
        <f t="shared" si="129"/>
        <v>1</v>
      </c>
      <c r="AN443" s="47" t="str">
        <f t="shared" si="124"/>
        <v>Inner</v>
      </c>
      <c r="AO443" s="48" t="str">
        <f t="shared" si="125"/>
        <v>1.5-1.6</v>
      </c>
      <c r="AP443" s="49" t="str">
        <f t="shared" si="130"/>
        <v>3-4</v>
      </c>
      <c r="AQ443" s="49" t="str">
        <f t="shared" si="131"/>
        <v>Dec</v>
      </c>
      <c r="AR443" s="48" t="str">
        <f t="shared" si="132"/>
        <v>275-285</v>
      </c>
      <c r="AS443" s="49" t="str">
        <f t="shared" si="126"/>
        <v>Inner-TI</v>
      </c>
    </row>
    <row r="444" spans="5:45" x14ac:dyDescent="0.3">
      <c r="E444" s="15">
        <v>40904.166666666664</v>
      </c>
      <c r="F444" s="21">
        <v>13.77</v>
      </c>
      <c r="G444" s="21">
        <v>1969.899963378911</v>
      </c>
      <c r="H444" s="42">
        <v>1.1624396649986553</v>
      </c>
      <c r="I444" s="35">
        <v>275.2</v>
      </c>
      <c r="J444" s="43">
        <v>0.14451706608569354</v>
      </c>
      <c r="K444" s="44">
        <v>0.20016810826852069</v>
      </c>
      <c r="L444" s="26">
        <f t="shared" si="114"/>
        <v>13.531482625263145</v>
      </c>
      <c r="M444" s="26">
        <f t="shared" si="115"/>
        <v>1.4493842356584232</v>
      </c>
      <c r="N444" s="96">
        <f t="shared" si="116"/>
        <v>14</v>
      </c>
      <c r="O444" s="26">
        <f t="shared" si="117"/>
        <v>0.56196446062361982</v>
      </c>
      <c r="P444" s="3">
        <f>IF(L444&gt;'Power Curve'!$C$37,0,INDEX(Ci,$N444,1)*POWER(1-O444,3)+INDEX(Ci,$N444,2)*3*O444*POWER(1-O444,2)+INDEX(Ci,$N444,3)*3*POWER(O444,2)*(1-O444)+INDEX(Ci,$N444,4)*POWER(O444,3))</f>
        <v>1968.0066868726044</v>
      </c>
      <c r="Q444" s="3">
        <f>MAX(0,MIN(P444-V444+W444,'Power Curve'!$C$39))</f>
        <v>1949.8578009943283</v>
      </c>
      <c r="R444" s="3">
        <f t="shared" si="118"/>
        <v>1969.899963378911</v>
      </c>
      <c r="S444" s="3">
        <f t="shared" si="119"/>
        <v>-20.042162384582753</v>
      </c>
      <c r="T444" s="3">
        <f t="shared" si="120"/>
        <v>20.042162384582753</v>
      </c>
      <c r="V444" s="37">
        <f t="array" ref="V444">SUM(_xlfn.NORM.DIST($AD$3:$AD$1003,$L444,$AA444,FALSE)*WindSpeedStep*$AE$3:$AE$1003)/AG444</f>
        <v>1959.9053030250047</v>
      </c>
      <c r="W444" s="37">
        <f t="array" ref="W444">SUM(_xlfn.NORM.DIST($AD$3:$AD$1003,$L444,$AB444,FALSE)*WindSpeedStep*$AE$3:$AE$1003)/AH444</f>
        <v>1941.7564171467286</v>
      </c>
      <c r="Y444" s="1">
        <f t="shared" si="121"/>
        <v>13</v>
      </c>
      <c r="Z444" s="99">
        <f>IF(L444&lt;'Power Curve'!$P$28,'Power Curve'!$Q$28,IF(L444&gt;'Power Curve'!$P$29,'Power Curve'!$Q$29,INDEX(ReferenceTurbulence,Y444)+(L444-INDEX(ReferenceTurbulenceWindSpeed,Y444))*(INDEX(ReferenceTurbulence,Y444+1)-INDEX(ReferenceTurbulence,Y444))/(INDEX(ReferenceTurbulenceWindSpeed,Y444+1)-INDEX(ReferenceTurbulenceWindSpeed,Y444))))</f>
        <v>0.12116911584109676</v>
      </c>
      <c r="AA444" s="100">
        <f t="shared" si="127"/>
        <v>1.6395977857222981</v>
      </c>
      <c r="AB444" s="29">
        <f t="shared" si="128"/>
        <v>1.9555301687925677</v>
      </c>
      <c r="AD444" s="29">
        <f>'Zero Turbulence Curve'!F443</f>
        <v>44.100000000000357</v>
      </c>
      <c r="AE444" s="29">
        <f>'Zero Turbulence Curve'!G443</f>
        <v>1989.4717126307078</v>
      </c>
      <c r="AF444" s="39"/>
      <c r="AG444" s="40">
        <f t="array" ref="AG444">SUM(_xlfn.NORM.DIST($AD$3:$AD$1003,$F444,$AA444,FALSE)*WindSpeedStep)</f>
        <v>1.0000000000000022</v>
      </c>
      <c r="AH444" s="40">
        <f t="array" ref="AH444">SUM(_xlfn.NORM.DIST($AD$3:$AD$1003,$F444,$AB444,FALSE)*WindSpeedStep)</f>
        <v>0.99999999999921541</v>
      </c>
      <c r="AJ444" s="47">
        <f t="shared" si="122"/>
        <v>14</v>
      </c>
      <c r="AK444" s="83" t="b">
        <f>COUNTIF('Power Curve'!$D$2:$D$31,AJ444)&gt;0</f>
        <v>1</v>
      </c>
      <c r="AL444" s="83" t="b">
        <f t="shared" si="123"/>
        <v>0</v>
      </c>
      <c r="AM444" s="83" t="b">
        <f t="shared" si="129"/>
        <v>1</v>
      </c>
      <c r="AN444" s="47" t="str">
        <f t="shared" si="124"/>
        <v>Outer</v>
      </c>
      <c r="AO444" s="48" t="str">
        <f t="shared" si="125"/>
        <v>1.4-1.5</v>
      </c>
      <c r="AP444" s="49" t="str">
        <f t="shared" si="130"/>
        <v>4-5</v>
      </c>
      <c r="AQ444" s="49" t="str">
        <f t="shared" si="131"/>
        <v>Dec</v>
      </c>
      <c r="AR444" s="48" t="str">
        <f t="shared" si="132"/>
        <v>275-285</v>
      </c>
      <c r="AS444" s="49" t="str">
        <f t="shared" si="126"/>
        <v>HWS-HTI</v>
      </c>
    </row>
    <row r="445" spans="5:45" x14ac:dyDescent="0.3">
      <c r="E445" s="15">
        <v>40904.173611111109</v>
      </c>
      <c r="F445" s="21">
        <v>15.74</v>
      </c>
      <c r="G445" s="21">
        <v>1964.130004882813</v>
      </c>
      <c r="H445" s="42">
        <v>1.1616096292385023</v>
      </c>
      <c r="I445" s="35">
        <v>284</v>
      </c>
      <c r="J445" s="43">
        <v>0.1207115628970775</v>
      </c>
      <c r="K445" s="44">
        <v>0.14596626986057432</v>
      </c>
      <c r="L445" s="26">
        <f t="shared" si="114"/>
        <v>15.463676877635677</v>
      </c>
      <c r="M445" s="26">
        <f t="shared" si="115"/>
        <v>1.7480110859447984</v>
      </c>
      <c r="N445" s="96">
        <f t="shared" si="116"/>
        <v>16</v>
      </c>
      <c r="O445" s="26">
        <f t="shared" si="117"/>
        <v>0.46442396411496062</v>
      </c>
      <c r="P445" s="3">
        <f>IF(L445&gt;'Power Curve'!$C$37,0,INDEX(Ci,$N445,1)*POWER(1-O445,3)+INDEX(Ci,$N445,2)*3*O445*POWER(1-O445,2)+INDEX(Ci,$N445,3)*3*POWER(O445,2)*(1-O445)+INDEX(Ci,$N445,4)*POWER(O445,3))</f>
        <v>1980.6825164400907</v>
      </c>
      <c r="Q445" s="3">
        <f>MAX(0,MIN(P445-V445+W445,'Power Curve'!$C$39))</f>
        <v>1980.9295688133295</v>
      </c>
      <c r="R445" s="3">
        <f t="shared" si="118"/>
        <v>1964.130004882813</v>
      </c>
      <c r="S445" s="3">
        <f t="shared" si="119"/>
        <v>16.79956393051657</v>
      </c>
      <c r="T445" s="3">
        <f t="shared" si="120"/>
        <v>16.79956393051657</v>
      </c>
      <c r="V445" s="37">
        <f t="array" ref="V445">SUM(_xlfn.NORM.DIST($AD$3:$AD$1003,$L445,$AA445,FALSE)*WindSpeedStep*$AE$3:$AE$1003)/AG445</f>
        <v>1979.2810264352263</v>
      </c>
      <c r="W445" s="37">
        <f t="array" ref="W445">SUM(_xlfn.NORM.DIST($AD$3:$AD$1003,$L445,$AB445,FALSE)*WindSpeedStep*$AE$3:$AE$1003)/AH445</f>
        <v>1979.5280788084651</v>
      </c>
      <c r="Y445" s="1">
        <f t="shared" si="121"/>
        <v>15</v>
      </c>
      <c r="Z445" s="99">
        <f>IF(L445&lt;'Power Curve'!$P$28,'Power Curve'!$Q$28,IF(L445&gt;'Power Curve'!$P$29,'Power Curve'!$Q$29,INDEX(ReferenceTurbulence,Y445)+(L445-INDEX(ReferenceTurbulenceWindSpeed,Y445))*(INDEX(ReferenceTurbulence,Y445+1)-INDEX(ReferenceTurbulence,Y445))/(INDEX(ReferenceTurbulenceWindSpeed,Y445+1)-INDEX(ReferenceTurbulenceWindSpeed,Y445))))</f>
        <v>0.12223370550927527</v>
      </c>
      <c r="AA445" s="100">
        <f t="shared" si="127"/>
        <v>1.8901825255515088</v>
      </c>
      <c r="AB445" s="29">
        <f t="shared" si="128"/>
        <v>1.8666446040348021</v>
      </c>
      <c r="AD445" s="29">
        <f>'Zero Turbulence Curve'!F444</f>
        <v>44.200000000000358</v>
      </c>
      <c r="AE445" s="29">
        <f>'Zero Turbulence Curve'!G444</f>
        <v>1989.4717126307078</v>
      </c>
      <c r="AF445" s="39"/>
      <c r="AG445" s="40">
        <f t="array" ref="AG445">SUM(_xlfn.NORM.DIST($AD$3:$AD$1003,$F445,$AA445,FALSE)*WindSpeedStep)</f>
        <v>0.99999999999999545</v>
      </c>
      <c r="AH445" s="40">
        <f t="array" ref="AH445">SUM(_xlfn.NORM.DIST($AD$3:$AD$1003,$F445,$AB445,FALSE)*WindSpeedStep)</f>
        <v>0.99999999999999656</v>
      </c>
      <c r="AJ445" s="47">
        <f t="shared" si="122"/>
        <v>15</v>
      </c>
      <c r="AK445" s="83" t="b">
        <f>COUNTIF('Power Curve'!$D$2:$D$31,AJ445)&gt;0</f>
        <v>1</v>
      </c>
      <c r="AL445" s="83" t="b">
        <f t="shared" si="123"/>
        <v>0</v>
      </c>
      <c r="AM445" s="83" t="b">
        <f t="shared" si="129"/>
        <v>1</v>
      </c>
      <c r="AN445" s="47" t="str">
        <f t="shared" si="124"/>
        <v>Inner</v>
      </c>
      <c r="AO445" s="48" t="str">
        <f t="shared" si="125"/>
        <v>1.7-1.8</v>
      </c>
      <c r="AP445" s="49" t="str">
        <f t="shared" si="130"/>
        <v>4-5</v>
      </c>
      <c r="AQ445" s="49" t="str">
        <f t="shared" si="131"/>
        <v>Dec</v>
      </c>
      <c r="AR445" s="48" t="str">
        <f t="shared" si="132"/>
        <v>275-285</v>
      </c>
      <c r="AS445" s="49" t="str">
        <f t="shared" si="126"/>
        <v>Inner-TI</v>
      </c>
    </row>
    <row r="446" spans="5:45" x14ac:dyDescent="0.3">
      <c r="E446" s="15">
        <v>40904.180555555555</v>
      </c>
      <c r="F446" s="21">
        <v>16.87</v>
      </c>
      <c r="G446" s="21">
        <v>1974.499938964841</v>
      </c>
      <c r="H446" s="42">
        <v>1.1636777997058243</v>
      </c>
      <c r="I446" s="35">
        <v>279.3</v>
      </c>
      <c r="J446" s="43">
        <v>0.12211025489033787</v>
      </c>
      <c r="K446" s="44">
        <v>0.13927353835181261</v>
      </c>
      <c r="L446" s="26">
        <f t="shared" si="114"/>
        <v>16.583669577550214</v>
      </c>
      <c r="M446" s="26">
        <f t="shared" si="115"/>
        <v>1.9211095681023402</v>
      </c>
      <c r="N446" s="96">
        <f t="shared" si="116"/>
        <v>17</v>
      </c>
      <c r="O446" s="26">
        <f t="shared" si="117"/>
        <v>0.59229140437806505</v>
      </c>
      <c r="P446" s="3">
        <f>IF(L446&gt;'Power Curve'!$C$37,0,INDEX(Ci,$N446,1)*POWER(1-O446,3)+INDEX(Ci,$N446,2)*3*O446*POWER(1-O446,2)+INDEX(Ci,$N446,3)*3*POWER(O446,2)*(1-O446)+INDEX(Ci,$N446,4)*POWER(O446,3))</f>
        <v>1984.4625661735333</v>
      </c>
      <c r="Q446" s="3">
        <f>MAX(0,MIN(P446-V446+W446,'Power Curve'!$C$39))</f>
        <v>1984.3900813374798</v>
      </c>
      <c r="R446" s="3">
        <f t="shared" si="118"/>
        <v>1974.499938964841</v>
      </c>
      <c r="S446" s="3">
        <f t="shared" si="119"/>
        <v>9.8901423726388202</v>
      </c>
      <c r="T446" s="3">
        <f t="shared" si="120"/>
        <v>9.8901423726388202</v>
      </c>
      <c r="V446" s="37">
        <f t="array" ref="V446">SUM(_xlfn.NORM.DIST($AD$3:$AD$1003,$L446,$AA446,FALSE)*WindSpeedStep*$AE$3:$AE$1003)/AG446</f>
        <v>1982.5260237364519</v>
      </c>
      <c r="W446" s="37">
        <f t="array" ref="W446">SUM(_xlfn.NORM.DIST($AD$3:$AD$1003,$L446,$AB446,FALSE)*WindSpeedStep*$AE$3:$AE$1003)/AH446</f>
        <v>1982.4535389003984</v>
      </c>
      <c r="Y446" s="1">
        <f t="shared" si="121"/>
        <v>16</v>
      </c>
      <c r="Z446" s="99">
        <f>IF(L446&lt;'Power Curve'!$P$28,'Power Curve'!$Q$28,IF(L446&gt;'Power Curve'!$P$29,'Power Curve'!$Q$29,INDEX(ReferenceTurbulence,Y446)+(L446-INDEX(ReferenceTurbulenceWindSpeed,Y446))*(INDEX(ReferenceTurbulence,Y446+1)-INDEX(ReferenceTurbulence,Y446))/(INDEX(ReferenceTurbulenceWindSpeed,Y446+1)-INDEX(ReferenceTurbulenceWindSpeed,Y446))))</f>
        <v>0.12103949202154138</v>
      </c>
      <c r="AA446" s="100">
        <f t="shared" si="127"/>
        <v>2.0072789415197678</v>
      </c>
      <c r="AB446" s="29">
        <f t="shared" si="128"/>
        <v>2.0250361191317987</v>
      </c>
      <c r="AD446" s="29">
        <f>'Zero Turbulence Curve'!F445</f>
        <v>44.30000000000036</v>
      </c>
      <c r="AE446" s="29">
        <f>'Zero Turbulence Curve'!G445</f>
        <v>1989.4717126307078</v>
      </c>
      <c r="AF446" s="39"/>
      <c r="AG446" s="40">
        <f t="array" ref="AG446">SUM(_xlfn.NORM.DIST($AD$3:$AD$1003,$F446,$AA446,FALSE)*WindSpeedStep)</f>
        <v>0.99999999999999234</v>
      </c>
      <c r="AH446" s="40">
        <f t="array" ref="AH446">SUM(_xlfn.NORM.DIST($AD$3:$AD$1003,$F446,$AB446,FALSE)*WindSpeedStep)</f>
        <v>0.99999999999999201</v>
      </c>
      <c r="AJ446" s="47">
        <f t="shared" si="122"/>
        <v>17</v>
      </c>
      <c r="AK446" s="83" t="b">
        <f>COUNTIF('Power Curve'!$D$2:$D$31,AJ446)&gt;0</f>
        <v>1</v>
      </c>
      <c r="AL446" s="83" t="b">
        <f t="shared" si="123"/>
        <v>0</v>
      </c>
      <c r="AM446" s="83" t="b">
        <f t="shared" si="129"/>
        <v>1</v>
      </c>
      <c r="AN446" s="47" t="str">
        <f t="shared" si="124"/>
        <v>Inner</v>
      </c>
      <c r="AO446" s="48" t="str">
        <f t="shared" si="125"/>
        <v>1.9-2.0</v>
      </c>
      <c r="AP446" s="49" t="str">
        <f t="shared" si="130"/>
        <v>4-5</v>
      </c>
      <c r="AQ446" s="49" t="str">
        <f t="shared" si="131"/>
        <v>Dec</v>
      </c>
      <c r="AR446" s="48" t="str">
        <f t="shared" si="132"/>
        <v>275-285</v>
      </c>
      <c r="AS446" s="49" t="str">
        <f t="shared" si="126"/>
        <v>Inner-TI</v>
      </c>
    </row>
    <row r="447" spans="5:45" x14ac:dyDescent="0.3">
      <c r="E447" s="15">
        <v>40904.1875</v>
      </c>
      <c r="F447" s="21">
        <v>15.84</v>
      </c>
      <c r="G447" s="21">
        <v>1976.609939575193</v>
      </c>
      <c r="H447" s="42">
        <v>1.1658377019321857</v>
      </c>
      <c r="I447" s="35">
        <v>271.3</v>
      </c>
      <c r="J447" s="43">
        <v>0.12563131313131312</v>
      </c>
      <c r="K447" s="44">
        <v>0.15405433971522603</v>
      </c>
      <c r="L447" s="26">
        <f t="shared" si="114"/>
        <v>15.580779434477572</v>
      </c>
      <c r="M447" s="26">
        <f t="shared" si="115"/>
        <v>1.76610966359414</v>
      </c>
      <c r="N447" s="96">
        <f t="shared" si="116"/>
        <v>16</v>
      </c>
      <c r="O447" s="26">
        <f t="shared" si="117"/>
        <v>0.58181507821118417</v>
      </c>
      <c r="P447" s="3">
        <f>IF(L447&gt;'Power Curve'!$C$37,0,INDEX(Ci,$N447,1)*POWER(1-O447,3)+INDEX(Ci,$N447,2)*3*O447*POWER(1-O447,2)+INDEX(Ci,$N447,3)*3*POWER(O447,2)*(1-O447)+INDEX(Ci,$N447,4)*POWER(O447,3))</f>
        <v>1981.0746738538721</v>
      </c>
      <c r="Q447" s="3">
        <f>MAX(0,MIN(P447-V447+W447,'Power Curve'!$C$39))</f>
        <v>1980.4776777570976</v>
      </c>
      <c r="R447" s="3">
        <f t="shared" si="118"/>
        <v>1976.609939575193</v>
      </c>
      <c r="S447" s="3">
        <f t="shared" si="119"/>
        <v>3.8677381819045422</v>
      </c>
      <c r="T447" s="3">
        <f t="shared" si="120"/>
        <v>3.8677381819045422</v>
      </c>
      <c r="V447" s="37">
        <f t="array" ref="V447">SUM(_xlfn.NORM.DIST($AD$3:$AD$1003,$L447,$AA447,FALSE)*WindSpeedStep*$AE$3:$AE$1003)/AG447</f>
        <v>1979.7768578979301</v>
      </c>
      <c r="W447" s="37">
        <f t="array" ref="W447">SUM(_xlfn.NORM.DIST($AD$3:$AD$1003,$L447,$AB447,FALSE)*WindSpeedStep*$AE$3:$AE$1003)/AH447</f>
        <v>1979.1798618011555</v>
      </c>
      <c r="Y447" s="1">
        <f t="shared" si="121"/>
        <v>15</v>
      </c>
      <c r="Z447" s="99">
        <f>IF(L447&lt;'Power Curve'!$P$28,'Power Curve'!$Q$28,IF(L447&gt;'Power Curve'!$P$29,'Power Curve'!$Q$29,INDEX(ReferenceTurbulence,Y447)+(L447-INDEX(ReferenceTurbulenceWindSpeed,Y447))*(INDEX(ReferenceTurbulence,Y447+1)-INDEX(ReferenceTurbulence,Y447))/(INDEX(ReferenceTurbulenceWindSpeed,Y447+1)-INDEX(ReferenceTurbulenceWindSpeed,Y447))))</f>
        <v>0.12197020069795363</v>
      </c>
      <c r="AA447" s="100">
        <f t="shared" si="127"/>
        <v>1.9003907946537779</v>
      </c>
      <c r="AB447" s="29">
        <f t="shared" si="128"/>
        <v>1.9574337799627757</v>
      </c>
      <c r="AD447" s="29">
        <f>'Zero Turbulence Curve'!F446</f>
        <v>44.400000000000361</v>
      </c>
      <c r="AE447" s="29">
        <f>'Zero Turbulence Curve'!G446</f>
        <v>1989.4717126307078</v>
      </c>
      <c r="AF447" s="39"/>
      <c r="AG447" s="40">
        <f t="array" ref="AG447">SUM(_xlfn.NORM.DIST($AD$3:$AD$1003,$F447,$AA447,FALSE)*WindSpeedStep)</f>
        <v>0.99999999999999589</v>
      </c>
      <c r="AH447" s="40">
        <f t="array" ref="AH447">SUM(_xlfn.NORM.DIST($AD$3:$AD$1003,$F447,$AB447,FALSE)*WindSpeedStep)</f>
        <v>0.99999999999999578</v>
      </c>
      <c r="AJ447" s="47">
        <f t="shared" si="122"/>
        <v>16</v>
      </c>
      <c r="AK447" s="83" t="b">
        <f>COUNTIF('Power Curve'!$D$2:$D$31,AJ447)&gt;0</f>
        <v>1</v>
      </c>
      <c r="AL447" s="83" t="b">
        <f t="shared" si="123"/>
        <v>0</v>
      </c>
      <c r="AM447" s="83" t="b">
        <f t="shared" si="129"/>
        <v>1</v>
      </c>
      <c r="AN447" s="47" t="str">
        <f t="shared" si="124"/>
        <v>Inner</v>
      </c>
      <c r="AO447" s="48" t="str">
        <f t="shared" si="125"/>
        <v>1.7-1.8</v>
      </c>
      <c r="AP447" s="49" t="str">
        <f t="shared" si="130"/>
        <v>4-5</v>
      </c>
      <c r="AQ447" s="49" t="str">
        <f t="shared" si="131"/>
        <v>Dec</v>
      </c>
      <c r="AR447" s="48" t="str">
        <f t="shared" si="132"/>
        <v>265-275</v>
      </c>
      <c r="AS447" s="49" t="str">
        <f t="shared" si="126"/>
        <v>Inner-TI</v>
      </c>
    </row>
    <row r="448" spans="5:45" x14ac:dyDescent="0.3">
      <c r="E448" s="15">
        <v>40904.215277777781</v>
      </c>
      <c r="F448" s="21">
        <v>15.66</v>
      </c>
      <c r="G448" s="21">
        <v>1983.7099456787109</v>
      </c>
      <c r="H448" s="42">
        <v>1.1661980222928663</v>
      </c>
      <c r="I448" s="35">
        <v>267.7</v>
      </c>
      <c r="J448" s="43">
        <v>0.11174968071519796</v>
      </c>
      <c r="K448" s="44">
        <v>0.14586005703173152</v>
      </c>
      <c r="L448" s="26">
        <f t="shared" si="114"/>
        <v>15.405311879918617</v>
      </c>
      <c r="M448" s="26">
        <f t="shared" si="115"/>
        <v>1.738990587403404</v>
      </c>
      <c r="N448" s="96">
        <f t="shared" si="116"/>
        <v>16</v>
      </c>
      <c r="O448" s="26">
        <f t="shared" si="117"/>
        <v>0.40591514679272395</v>
      </c>
      <c r="P448" s="3">
        <f>IF(L448&gt;'Power Curve'!$C$37,0,INDEX(Ci,$N448,1)*POWER(1-O448,3)+INDEX(Ci,$N448,2)*3*O448*POWER(1-O448,2)+INDEX(Ci,$N448,3)*3*POWER(O448,2)*(1-O448)+INDEX(Ci,$N448,4)*POWER(O448,3))</f>
        <v>1980.4839669151702</v>
      </c>
      <c r="Q448" s="3">
        <f>MAX(0,MIN(P448-V448+W448,'Power Curve'!$C$39))</f>
        <v>1981.9918825886903</v>
      </c>
      <c r="R448" s="3">
        <f t="shared" si="118"/>
        <v>1983.7099456787109</v>
      </c>
      <c r="S448" s="3">
        <f t="shared" si="119"/>
        <v>-1.7180630900206779</v>
      </c>
      <c r="T448" s="3">
        <f t="shared" si="120"/>
        <v>1.7180630900206779</v>
      </c>
      <c r="V448" s="37">
        <f t="array" ref="V448">SUM(_xlfn.NORM.DIST($AD$3:$AD$1003,$L448,$AA448,FALSE)*WindSpeedStep*$AE$3:$AE$1003)/AG448</f>
        <v>1979.0151594061119</v>
      </c>
      <c r="W448" s="37">
        <f t="array" ref="W448">SUM(_xlfn.NORM.DIST($AD$3:$AD$1003,$L448,$AB448,FALSE)*WindSpeedStep*$AE$3:$AE$1003)/AH448</f>
        <v>1980.523075079632</v>
      </c>
      <c r="Y448" s="1">
        <f t="shared" si="121"/>
        <v>15</v>
      </c>
      <c r="Z448" s="99">
        <f>IF(L448&lt;'Power Curve'!$P$28,'Power Curve'!$Q$28,IF(L448&gt;'Power Curve'!$P$29,'Power Curve'!$Q$29,INDEX(ReferenceTurbulence,Y448)+(L448-INDEX(ReferenceTurbulenceWindSpeed,Y448))*(INDEX(ReferenceTurbulence,Y448+1)-INDEX(ReferenceTurbulence,Y448))/(INDEX(ReferenceTurbulenceWindSpeed,Y448+1)-INDEX(ReferenceTurbulenceWindSpeed,Y448))))</f>
        <v>0.12236503874508145</v>
      </c>
      <c r="AA448" s="100">
        <f t="shared" si="127"/>
        <v>1.8850715850663051</v>
      </c>
      <c r="AB448" s="29">
        <f t="shared" si="128"/>
        <v>1.7215386838989515</v>
      </c>
      <c r="AD448" s="29">
        <f>'Zero Turbulence Curve'!F447</f>
        <v>44.500000000000362</v>
      </c>
      <c r="AE448" s="29">
        <f>'Zero Turbulence Curve'!G447</f>
        <v>1989.4717126307078</v>
      </c>
      <c r="AF448" s="39"/>
      <c r="AG448" s="40">
        <f t="array" ref="AG448">SUM(_xlfn.NORM.DIST($AD$3:$AD$1003,$F448,$AA448,FALSE)*WindSpeedStep)</f>
        <v>0.99999999999999656</v>
      </c>
      <c r="AH448" s="40">
        <f t="array" ref="AH448">SUM(_xlfn.NORM.DIST($AD$3:$AD$1003,$F448,$AB448,FALSE)*WindSpeedStep)</f>
        <v>0.99999999999999634</v>
      </c>
      <c r="AJ448" s="47">
        <f t="shared" si="122"/>
        <v>15</v>
      </c>
      <c r="AK448" s="83" t="b">
        <f>COUNTIF('Power Curve'!$D$2:$D$31,AJ448)&gt;0</f>
        <v>1</v>
      </c>
      <c r="AL448" s="83" t="b">
        <f t="shared" si="123"/>
        <v>0</v>
      </c>
      <c r="AM448" s="83" t="b">
        <f t="shared" si="129"/>
        <v>1</v>
      </c>
      <c r="AN448" s="47" t="str">
        <f t="shared" si="124"/>
        <v>Inner</v>
      </c>
      <c r="AO448" s="48" t="str">
        <f t="shared" si="125"/>
        <v>1.7-1.8</v>
      </c>
      <c r="AP448" s="49" t="str">
        <f t="shared" si="130"/>
        <v>5-6</v>
      </c>
      <c r="AQ448" s="49" t="str">
        <f t="shared" si="131"/>
        <v>Dec</v>
      </c>
      <c r="AR448" s="48" t="str">
        <f t="shared" si="132"/>
        <v>265-275</v>
      </c>
      <c r="AS448" s="49" t="str">
        <f t="shared" si="126"/>
        <v>Inner-TI</v>
      </c>
    </row>
    <row r="449" spans="5:45" x14ac:dyDescent="0.3">
      <c r="E449" s="15">
        <v>40904.222222222219</v>
      </c>
      <c r="F449" s="21">
        <v>14.24</v>
      </c>
      <c r="G449" s="21">
        <v>1994.2199859619191</v>
      </c>
      <c r="H449" s="42">
        <v>1.1664323286517919</v>
      </c>
      <c r="I449" s="35">
        <v>271</v>
      </c>
      <c r="J449" s="43">
        <v>0.11938202247191011</v>
      </c>
      <c r="K449" s="44">
        <v>0.1562234222222639</v>
      </c>
      <c r="L449" s="26">
        <f t="shared" si="114"/>
        <v>14.009344307202817</v>
      </c>
      <c r="M449" s="26">
        <f t="shared" si="115"/>
        <v>1.5232392990274246</v>
      </c>
      <c r="N449" s="96">
        <f t="shared" si="116"/>
        <v>15</v>
      </c>
      <c r="O449" s="26">
        <f t="shared" si="117"/>
        <v>5.3210368444446182E-2</v>
      </c>
      <c r="P449" s="3">
        <f>IF(L449&gt;'Power Curve'!$C$37,0,INDEX(Ci,$N449,1)*POWER(1-O449,3)+INDEX(Ci,$N449,2)*3*O449*POWER(1-O449,2)+INDEX(Ci,$N449,3)*3*POWER(O449,2)*(1-O449)+INDEX(Ci,$N449,4)*POWER(O449,3))</f>
        <v>1975.213362516306</v>
      </c>
      <c r="Q449" s="3">
        <f>MAX(0,MIN(P449-V449+W449,'Power Curve'!$C$39))</f>
        <v>1975.8785443455881</v>
      </c>
      <c r="R449" s="3">
        <f t="shared" si="118"/>
        <v>1994.2199859619191</v>
      </c>
      <c r="S449" s="3">
        <f t="shared" si="119"/>
        <v>-18.34144161633094</v>
      </c>
      <c r="T449" s="3">
        <f t="shared" si="120"/>
        <v>18.34144161633094</v>
      </c>
      <c r="V449" s="37">
        <f t="array" ref="V449">SUM(_xlfn.NORM.DIST($AD$3:$AD$1003,$L449,$AA449,FALSE)*WindSpeedStep*$AE$3:$AE$1003)/AG449</f>
        <v>1968.365128617852</v>
      </c>
      <c r="W449" s="37">
        <f t="array" ref="W449">SUM(_xlfn.NORM.DIST($AD$3:$AD$1003,$L449,$AB449,FALSE)*WindSpeedStep*$AE$3:$AE$1003)/AH449</f>
        <v>1969.0303104471341</v>
      </c>
      <c r="Y449" s="1">
        <f t="shared" si="121"/>
        <v>14</v>
      </c>
      <c r="Z449" s="99">
        <f>IF(L449&lt;'Power Curve'!$P$28,'Power Curve'!$Q$28,IF(L449&gt;'Power Curve'!$P$29,'Power Curve'!$Q$29,INDEX(ReferenceTurbulence,Y449)+(L449-INDEX(ReferenceTurbulenceWindSpeed,Y449))*(INDEX(ReferenceTurbulence,Y449+1)-INDEX(ReferenceTurbulence,Y449))/(INDEX(ReferenceTurbulenceWindSpeed,Y449+1)-INDEX(ReferenceTurbulenceWindSpeed,Y449))))</f>
        <v>0.12083253423158968</v>
      </c>
      <c r="AA449" s="100">
        <f t="shared" si="127"/>
        <v>1.6927845755622104</v>
      </c>
      <c r="AB449" s="29">
        <f t="shared" si="128"/>
        <v>1.6724638568992127</v>
      </c>
      <c r="AD449" s="29">
        <f>'Zero Turbulence Curve'!F448</f>
        <v>44.600000000000364</v>
      </c>
      <c r="AE449" s="29">
        <f>'Zero Turbulence Curve'!G448</f>
        <v>1989.4717126307078</v>
      </c>
      <c r="AF449" s="39"/>
      <c r="AG449" s="40">
        <f t="array" ref="AG449">SUM(_xlfn.NORM.DIST($AD$3:$AD$1003,$F449,$AA449,FALSE)*WindSpeedStep)</f>
        <v>1.0000000000000004</v>
      </c>
      <c r="AH449" s="40">
        <f t="array" ref="AH449">SUM(_xlfn.NORM.DIST($AD$3:$AD$1003,$F449,$AB449,FALSE)*WindSpeedStep)</f>
        <v>1.0000000000000011</v>
      </c>
      <c r="AJ449" s="47">
        <f t="shared" si="122"/>
        <v>14</v>
      </c>
      <c r="AK449" s="83" t="b">
        <f>COUNTIF('Power Curve'!$D$2:$D$31,AJ449)&gt;0</f>
        <v>1</v>
      </c>
      <c r="AL449" s="83" t="b">
        <f t="shared" si="123"/>
        <v>0</v>
      </c>
      <c r="AM449" s="83" t="b">
        <f t="shared" si="129"/>
        <v>1</v>
      </c>
      <c r="AN449" s="47" t="str">
        <f t="shared" si="124"/>
        <v>Inner</v>
      </c>
      <c r="AO449" s="48" t="str">
        <f t="shared" si="125"/>
        <v>1.5-1.6</v>
      </c>
      <c r="AP449" s="49" t="str">
        <f t="shared" si="130"/>
        <v>5-6</v>
      </c>
      <c r="AQ449" s="49" t="str">
        <f t="shared" si="131"/>
        <v>Dec</v>
      </c>
      <c r="AR449" s="48" t="str">
        <f t="shared" si="132"/>
        <v>265-275</v>
      </c>
      <c r="AS449" s="49" t="str">
        <f t="shared" si="126"/>
        <v>Inner-TI</v>
      </c>
    </row>
    <row r="450" spans="5:45" x14ac:dyDescent="0.3">
      <c r="E450" s="15">
        <v>40904.229166666664</v>
      </c>
      <c r="F450" s="21">
        <v>14.51</v>
      </c>
      <c r="G450" s="21">
        <v>1988.3200378417969</v>
      </c>
      <c r="H450" s="42">
        <v>1.1670096239832126</v>
      </c>
      <c r="I450" s="35">
        <v>269.5</v>
      </c>
      <c r="J450" s="43">
        <v>0.11302549965541006</v>
      </c>
      <c r="K450" s="44">
        <v>0.16449384707933395</v>
      </c>
      <c r="L450" s="26">
        <f t="shared" si="114"/>
        <v>14.277325539836996</v>
      </c>
      <c r="M450" s="26">
        <f t="shared" si="115"/>
        <v>1.5646566623899028</v>
      </c>
      <c r="N450" s="96">
        <f t="shared" si="116"/>
        <v>15</v>
      </c>
      <c r="O450" s="26">
        <f t="shared" si="117"/>
        <v>0.30922348727447269</v>
      </c>
      <c r="P450" s="3">
        <f>IF(L450&gt;'Power Curve'!$C$37,0,INDEX(Ci,$N450,1)*POWER(1-O450,3)+INDEX(Ci,$N450,2)*3*O450*POWER(1-O450,2)+INDEX(Ci,$N450,3)*3*POWER(O450,2)*(1-O450)+INDEX(Ci,$N450,4)*POWER(O450,3))</f>
        <v>1976.6134132737423</v>
      </c>
      <c r="Q450" s="3">
        <f>MAX(0,MIN(P450-V450+W450,'Power Curve'!$C$39))</f>
        <v>1979.5710329573899</v>
      </c>
      <c r="R450" s="3">
        <f t="shared" si="118"/>
        <v>1988.3200378417969</v>
      </c>
      <c r="S450" s="3">
        <f t="shared" si="119"/>
        <v>-8.7490048844069861</v>
      </c>
      <c r="T450" s="3">
        <f t="shared" si="120"/>
        <v>8.7490048844069861</v>
      </c>
      <c r="V450" s="37">
        <f t="array" ref="V450">SUM(_xlfn.NORM.DIST($AD$3:$AD$1003,$L450,$AA450,FALSE)*WindSpeedStep*$AE$3:$AE$1003)/AG450</f>
        <v>1971.3636087868545</v>
      </c>
      <c r="W450" s="37">
        <f t="array" ref="W450">SUM(_xlfn.NORM.DIST($AD$3:$AD$1003,$L450,$AB450,FALSE)*WindSpeedStep*$AE$3:$AE$1003)/AH450</f>
        <v>1974.3212284705021</v>
      </c>
      <c r="Y450" s="1">
        <f t="shared" si="121"/>
        <v>14</v>
      </c>
      <c r="Z450" s="99">
        <f>IF(L450&lt;'Power Curve'!$P$28,'Power Curve'!$Q$28,IF(L450&gt;'Power Curve'!$P$29,'Power Curve'!$Q$29,INDEX(ReferenceTurbulence,Y450)+(L450-INDEX(ReferenceTurbulenceWindSpeed,Y450))*(INDEX(ReferenceTurbulence,Y450+1)-INDEX(ReferenceTurbulence,Y450))/(INDEX(ReferenceTurbulenceWindSpeed,Y450+1)-INDEX(ReferenceTurbulenceWindSpeed,Y450))))</f>
        <v>0.12149330077976192</v>
      </c>
      <c r="AA450" s="100">
        <f t="shared" si="127"/>
        <v>1.7345994061419929</v>
      </c>
      <c r="AB450" s="29">
        <f t="shared" si="128"/>
        <v>1.6137018528830236</v>
      </c>
      <c r="AD450" s="29">
        <f>'Zero Turbulence Curve'!F449</f>
        <v>44.700000000000365</v>
      </c>
      <c r="AE450" s="29">
        <f>'Zero Turbulence Curve'!G449</f>
        <v>1989.4717126307078</v>
      </c>
      <c r="AF450" s="39"/>
      <c r="AG450" s="40">
        <f t="array" ref="AG450">SUM(_xlfn.NORM.DIST($AD$3:$AD$1003,$F450,$AA450,FALSE)*WindSpeedStep)</f>
        <v>1.0000000000000004</v>
      </c>
      <c r="AH450" s="40">
        <f t="array" ref="AH450">SUM(_xlfn.NORM.DIST($AD$3:$AD$1003,$F450,$AB450,FALSE)*WindSpeedStep)</f>
        <v>1.0000000000000007</v>
      </c>
      <c r="AJ450" s="47">
        <f t="shared" si="122"/>
        <v>14</v>
      </c>
      <c r="AK450" s="83" t="b">
        <f>COUNTIF('Power Curve'!$D$2:$D$31,AJ450)&gt;0</f>
        <v>1</v>
      </c>
      <c r="AL450" s="83" t="b">
        <f t="shared" si="123"/>
        <v>0</v>
      </c>
      <c r="AM450" s="83" t="b">
        <f t="shared" si="129"/>
        <v>1</v>
      </c>
      <c r="AN450" s="47" t="str">
        <f t="shared" si="124"/>
        <v>Inner</v>
      </c>
      <c r="AO450" s="48" t="str">
        <f t="shared" si="125"/>
        <v>1.5-1.6</v>
      </c>
      <c r="AP450" s="49" t="str">
        <f t="shared" si="130"/>
        <v>5-6</v>
      </c>
      <c r="AQ450" s="49" t="str">
        <f t="shared" si="131"/>
        <v>Dec</v>
      </c>
      <c r="AR450" s="48" t="str">
        <f t="shared" si="132"/>
        <v>265-275</v>
      </c>
      <c r="AS450" s="49" t="str">
        <f t="shared" si="126"/>
        <v>Inner-TI</v>
      </c>
    </row>
    <row r="451" spans="5:45" x14ac:dyDescent="0.3">
      <c r="E451" s="15">
        <v>40904.236111111109</v>
      </c>
      <c r="F451" s="21">
        <v>13.49</v>
      </c>
      <c r="G451" s="21">
        <v>1986.569946289063</v>
      </c>
      <c r="H451" s="42">
        <v>1.1677821656706482</v>
      </c>
      <c r="I451" s="35">
        <v>268.60000000000002</v>
      </c>
      <c r="J451" s="43">
        <v>0.11638250555967383</v>
      </c>
      <c r="K451" s="44">
        <v>0.15728009488390143</v>
      </c>
      <c r="L451" s="26">
        <f t="shared" ref="L451:L514" si="133">F451*(H451/Ref_Density)^(1/3)</f>
        <v>13.276610046690061</v>
      </c>
      <c r="M451" s="26">
        <f t="shared" ref="M451:M514" si="134">(L451-CutInWindSpeed)/(RatedWindSpeed-CutInWindSpeed)</f>
        <v>1.4099928570378781</v>
      </c>
      <c r="N451" s="96">
        <f t="shared" ref="N451:N514" si="135">COUNTIF(xa,"&lt;"&amp;L451)</f>
        <v>14</v>
      </c>
      <c r="O451" s="26">
        <f t="shared" ref="O451:O514" si="136">(L451-INDEX(xa,$N451))/(INDEX(xb,$N451)-INDEX(xa,$N451))</f>
        <v>0.2975096712516454</v>
      </c>
      <c r="P451" s="3">
        <f>IF(L451&gt;'Power Curve'!$C$37,0,INDEX(Ci,$N451,1)*POWER(1-O451,3)+INDEX(Ci,$N451,2)*3*O451*POWER(1-O451,2)+INDEX(Ci,$N451,3)*3*POWER(O451,2)*(1-O451)+INDEX(Ci,$N451,4)*POWER(O451,3))</f>
        <v>1961.3390035434138</v>
      </c>
      <c r="Q451" s="3">
        <f>MAX(0,MIN(P451-V451+W451,'Power Curve'!$C$39))</f>
        <v>1965.0614011829784</v>
      </c>
      <c r="R451" s="3">
        <f t="shared" ref="R451:R514" si="137">IF(AM451,G451,"")</f>
        <v>1986.569946289063</v>
      </c>
      <c r="S451" s="3">
        <f t="shared" ref="S451:S514" si="138">IF(AM451,Q451-R451,"")</f>
        <v>-21.508545106084512</v>
      </c>
      <c r="T451" s="3">
        <f t="shared" ref="T451:T514" si="139">IF(AM451,ABS(S451),"")</f>
        <v>21.508545106084512</v>
      </c>
      <c r="V451" s="37">
        <f t="array" ref="V451">SUM(_xlfn.NORM.DIST($AD$3:$AD$1003,$L451,$AA451,FALSE)*WindSpeedStep*$AE$3:$AE$1003)/AG451</f>
        <v>1953.506764802107</v>
      </c>
      <c r="W451" s="37">
        <f t="array" ref="W451">SUM(_xlfn.NORM.DIST($AD$3:$AD$1003,$L451,$AB451,FALSE)*WindSpeedStep*$AE$3:$AE$1003)/AH451</f>
        <v>1957.2291624416716</v>
      </c>
      <c r="Y451" s="1">
        <f t="shared" ref="Y451:Y514" si="140">COUNTIF(ReferenceTurbulenceWindSpeed,"&lt;"&amp;L451)</f>
        <v>13</v>
      </c>
      <c r="Z451" s="99">
        <f>IF(L451&lt;'Power Curve'!$P$28,'Power Curve'!$Q$28,IF(L451&gt;'Power Curve'!$P$29,'Power Curve'!$Q$29,INDEX(ReferenceTurbulence,Y451)+(L451-INDEX(ReferenceTurbulenceWindSpeed,Y451))*(INDEX(ReferenceTurbulence,Y451+1)-INDEX(ReferenceTurbulence,Y451))/(INDEX(ReferenceTurbulenceWindSpeed,Y451+1)-INDEX(ReferenceTurbulenceWindSpeed,Y451))))</f>
        <v>0.12145523324023942</v>
      </c>
      <c r="AA451" s="100">
        <f t="shared" si="127"/>
        <v>1.6125137698604475</v>
      </c>
      <c r="AB451" s="29">
        <f t="shared" si="128"/>
        <v>1.5451651425725275</v>
      </c>
      <c r="AD451" s="29">
        <f>'Zero Turbulence Curve'!F450</f>
        <v>44.800000000000367</v>
      </c>
      <c r="AE451" s="29">
        <f>'Zero Turbulence Curve'!G450</f>
        <v>1989.4717126307078</v>
      </c>
      <c r="AF451" s="39"/>
      <c r="AG451" s="40">
        <f t="array" ref="AG451">SUM(_xlfn.NORM.DIST($AD$3:$AD$1003,$F451,$AA451,FALSE)*WindSpeedStep)</f>
        <v>1.0000000000000029</v>
      </c>
      <c r="AH451" s="40">
        <f t="array" ref="AH451">SUM(_xlfn.NORM.DIST($AD$3:$AD$1003,$F451,$AB451,FALSE)*WindSpeedStep)</f>
        <v>1.0000000000000027</v>
      </c>
      <c r="AJ451" s="47">
        <f t="shared" ref="AJ451:AJ514" si="141">MROUND(L451-Centre_First_Bin,Bin_Width)+Centre_First_Bin</f>
        <v>13</v>
      </c>
      <c r="AK451" s="83" t="b">
        <f>COUNTIF('Power Curve'!$D$2:$D$31,AJ451)&gt;0</f>
        <v>1</v>
      </c>
      <c r="AL451" s="83" t="b">
        <f t="shared" ref="AL451:AL514" si="142">(G451&lt;0)</f>
        <v>0</v>
      </c>
      <c r="AM451" s="83" t="b">
        <f t="shared" si="129"/>
        <v>1</v>
      </c>
      <c r="AN451" s="47" t="str">
        <f t="shared" ref="AN451:AN514" si="143">IF(AM451,IF(AND(J451&gt;=LowerTurbLimit,J451&lt;=UpperTurbLimit,K451&gt;=LowerShearLimit,K451&lt;=UpperShearLimit),"Inner","Outer"),"")</f>
        <v>Inner</v>
      </c>
      <c r="AO451" s="48" t="str">
        <f t="shared" ref="AO451:AO514" si="144">IF(M451&lt;0,"&lt;0",TEXT(MROUND(M451+0.05,0.1)-0.1,"0.0")&amp;"-"&amp;TEXT(MROUND(M451+0.05,0.1),"0.0"))</f>
        <v>1.4-1.5</v>
      </c>
      <c r="AP451" s="49" t="str">
        <f t="shared" si="130"/>
        <v>5-6</v>
      </c>
      <c r="AQ451" s="49" t="str">
        <f t="shared" si="131"/>
        <v>Dec</v>
      </c>
      <c r="AR451" s="48" t="str">
        <f t="shared" si="132"/>
        <v>265-275</v>
      </c>
      <c r="AS451" s="49" t="str">
        <f t="shared" ref="AS451:AS514" si="145">IF(AM451,IF(M451&lt;0.5,IF(J451&lt;=LowerTurbLimit,"LWS-LTI",IF(J451&gt;=UpperTurbLimit,"LWS-HTI","Inner-TI")),IF(J451&lt;=LowerTurbLimit,"HWS-LTI",IF(J451&gt;=UpperTurbLimit,"HWS-HTI","Inner-TI"))),"")</f>
        <v>Inner-TI</v>
      </c>
    </row>
    <row r="452" spans="5:45" x14ac:dyDescent="0.3">
      <c r="E452" s="15">
        <v>40904.243055555555</v>
      </c>
      <c r="F452" s="21">
        <v>13.79</v>
      </c>
      <c r="G452" s="21">
        <v>1969.1699981689451</v>
      </c>
      <c r="H452" s="42">
        <v>1.1677821656706482</v>
      </c>
      <c r="I452" s="35">
        <v>268.2</v>
      </c>
      <c r="J452" s="43">
        <v>0.13850616388687456</v>
      </c>
      <c r="K452" s="44">
        <v>0.165952173436301</v>
      </c>
      <c r="L452" s="26">
        <f t="shared" si="133"/>
        <v>13.571864532531945</v>
      </c>
      <c r="M452" s="26">
        <f t="shared" si="134"/>
        <v>1.4556253896011131</v>
      </c>
      <c r="N452" s="96">
        <f t="shared" si="135"/>
        <v>14</v>
      </c>
      <c r="O452" s="26">
        <f t="shared" si="136"/>
        <v>0.60386456945838429</v>
      </c>
      <c r="P452" s="3">
        <f>IF(L452&gt;'Power Curve'!$C$37,0,INDEX(Ci,$N452,1)*POWER(1-O452,3)+INDEX(Ci,$N452,2)*3*O452*POWER(1-O452,2)+INDEX(Ci,$N452,3)*3*POWER(O452,2)*(1-O452)+INDEX(Ci,$N452,4)*POWER(O452,3))</f>
        <v>1968.9371398882622</v>
      </c>
      <c r="Q452" s="3">
        <f>MAX(0,MIN(P452-V452+W452,'Power Curve'!$C$39))</f>
        <v>1956.2643220528257</v>
      </c>
      <c r="R452" s="3">
        <f t="shared" si="137"/>
        <v>1969.1699981689451</v>
      </c>
      <c r="S452" s="3">
        <f t="shared" si="138"/>
        <v>-12.905676116119366</v>
      </c>
      <c r="T452" s="3">
        <f t="shared" si="139"/>
        <v>12.905676116119366</v>
      </c>
      <c r="V452" s="37">
        <f t="array" ref="V452">SUM(_xlfn.NORM.DIST($AD$3:$AD$1003,$L452,$AA452,FALSE)*WindSpeedStep*$AE$3:$AE$1003)/AG452</f>
        <v>1960.7861181321668</v>
      </c>
      <c r="W452" s="37">
        <f t="array" ref="W452">SUM(_xlfn.NORM.DIST($AD$3:$AD$1003,$L452,$AB452,FALSE)*WindSpeedStep*$AE$3:$AE$1003)/AH452</f>
        <v>1948.1133002967304</v>
      </c>
      <c r="Y452" s="1">
        <f t="shared" si="140"/>
        <v>13</v>
      </c>
      <c r="Z452" s="99">
        <f>IF(L452&lt;'Power Curve'!$P$28,'Power Curve'!$Q$28,IF(L452&gt;'Power Curve'!$P$29,'Power Curve'!$Q$29,INDEX(ReferenceTurbulence,Y452)+(L452-INDEX(ReferenceTurbulenceWindSpeed,Y452))*(INDEX(ReferenceTurbulence,Y452+1)-INDEX(ReferenceTurbulence,Y452))/(INDEX(ReferenceTurbulenceWindSpeed,Y452+1)-INDEX(ReferenceTurbulenceWindSpeed,Y452))))</f>
        <v>0.1211237835172161</v>
      </c>
      <c r="AA452" s="100">
        <f t="shared" ref="AA452:AA515" si="146">Z452*L452</f>
        <v>1.6438755815633828</v>
      </c>
      <c r="AB452" s="29">
        <f t="shared" ref="AB452:AB515" si="147">L452*J452</f>
        <v>1.8797868931933299</v>
      </c>
      <c r="AD452" s="29">
        <f>'Zero Turbulence Curve'!F451</f>
        <v>44.900000000000368</v>
      </c>
      <c r="AE452" s="29">
        <f>'Zero Turbulence Curve'!G451</f>
        <v>1989.4717126307078</v>
      </c>
      <c r="AF452" s="39"/>
      <c r="AG452" s="40">
        <f t="array" ref="AG452">SUM(_xlfn.NORM.DIST($AD$3:$AD$1003,$F452,$AA452,FALSE)*WindSpeedStep)</f>
        <v>1.000000000000002</v>
      </c>
      <c r="AH452" s="40">
        <f t="array" ref="AH452">SUM(_xlfn.NORM.DIST($AD$3:$AD$1003,$F452,$AB452,FALSE)*WindSpeedStep)</f>
        <v>0.99999999999991207</v>
      </c>
      <c r="AJ452" s="47">
        <f t="shared" si="141"/>
        <v>14</v>
      </c>
      <c r="AK452" s="83" t="b">
        <f>COUNTIF('Power Curve'!$D$2:$D$31,AJ452)&gt;0</f>
        <v>1</v>
      </c>
      <c r="AL452" s="83" t="b">
        <f t="shared" si="142"/>
        <v>0</v>
      </c>
      <c r="AM452" s="83" t="b">
        <f t="shared" ref="AM452:AM515" si="148">AND(AK452,NOT(AL452))</f>
        <v>1</v>
      </c>
      <c r="AN452" s="47" t="str">
        <f t="shared" si="143"/>
        <v>Inner</v>
      </c>
      <c r="AO452" s="48" t="str">
        <f t="shared" si="144"/>
        <v>1.4-1.5</v>
      </c>
      <c r="AP452" s="49" t="str">
        <f t="shared" ref="AP452:AP515" si="149">IF(AM452,HOUR(E452)&amp;"-"&amp;HOUR(E452)+1,"")</f>
        <v>5-6</v>
      </c>
      <c r="AQ452" s="49" t="str">
        <f t="shared" ref="AQ452:AQ515" si="150">IF(AM452,TEXT(E452,"mmm"),"")</f>
        <v>Dec</v>
      </c>
      <c r="AR452" s="48" t="str">
        <f t="shared" ref="AR452:AR515" si="151">IF(AM452,IF(OR(I452&lt;5,I452&gt;=355),"355-5",MROUND(I452,10)-5&amp;"-"&amp;MROUND(I452,10)+5),"")</f>
        <v>265-275</v>
      </c>
      <c r="AS452" s="49" t="str">
        <f t="shared" si="145"/>
        <v>Inner-TI</v>
      </c>
    </row>
    <row r="453" spans="5:45" x14ac:dyDescent="0.3">
      <c r="E453" s="15">
        <v>40904.256944444445</v>
      </c>
      <c r="F453" s="21">
        <v>16.45</v>
      </c>
      <c r="G453" s="21">
        <v>1989.3100128173851</v>
      </c>
      <c r="H453" s="42">
        <v>1.1685167633636662</v>
      </c>
      <c r="I453" s="35">
        <v>271.89999999999998</v>
      </c>
      <c r="J453" s="43">
        <v>0.19939209726443768</v>
      </c>
      <c r="K453" s="44">
        <v>0.19069162650018828</v>
      </c>
      <c r="L453" s="26">
        <f t="shared" si="133"/>
        <v>16.19318167736224</v>
      </c>
      <c r="M453" s="26">
        <f t="shared" si="134"/>
        <v>1.8607584043594143</v>
      </c>
      <c r="N453" s="96">
        <f t="shared" si="135"/>
        <v>17</v>
      </c>
      <c r="O453" s="26">
        <f t="shared" si="136"/>
        <v>0.19743134772684309</v>
      </c>
      <c r="P453" s="3">
        <f>IF(L453&gt;'Power Curve'!$C$37,0,INDEX(Ci,$N453,1)*POWER(1-O453,3)+INDEX(Ci,$N453,2)*3*O453*POWER(1-O453,2)+INDEX(Ci,$N453,3)*3*POWER(O453,2)*(1-O453)+INDEX(Ci,$N453,4)*POWER(O453,3))</f>
        <v>1983.0679202756307</v>
      </c>
      <c r="Q453" s="3">
        <f>MAX(0,MIN(P453-V453+W453,'Power Curve'!$C$39))</f>
        <v>1955.3356196233678</v>
      </c>
      <c r="R453" s="3">
        <f t="shared" si="137"/>
        <v>1989.3100128173851</v>
      </c>
      <c r="S453" s="3">
        <f t="shared" si="138"/>
        <v>-33.974393194017239</v>
      </c>
      <c r="T453" s="3">
        <f t="shared" si="139"/>
        <v>33.974393194017239</v>
      </c>
      <c r="V453" s="37">
        <f t="array" ref="V453">SUM(_xlfn.NORM.DIST($AD$3:$AD$1003,$L453,$AA453,FALSE)*WindSpeedStep*$AE$3:$AE$1003)/AG453</f>
        <v>1981.6987453792644</v>
      </c>
      <c r="W453" s="37">
        <f t="array" ref="W453">SUM(_xlfn.NORM.DIST($AD$3:$AD$1003,$L453,$AB453,FALSE)*WindSpeedStep*$AE$3:$AE$1003)/AH453</f>
        <v>1953.9664447270015</v>
      </c>
      <c r="Y453" s="1">
        <f t="shared" si="140"/>
        <v>16</v>
      </c>
      <c r="Z453" s="99">
        <f>IF(L453&lt;'Power Curve'!$P$28,'Power Curve'!$Q$28,IF(L453&gt;'Power Curve'!$P$29,'Power Curve'!$Q$29,INDEX(ReferenceTurbulence,Y453)+(L453-INDEX(ReferenceTurbulenceWindSpeed,Y453))*(INDEX(ReferenceTurbulence,Y453+1)-INDEX(ReferenceTurbulence,Y453))/(INDEX(ReferenceTurbulenceWindSpeed,Y453+1)-INDEX(ReferenceTurbulenceWindSpeed,Y453))))</f>
        <v>0.1210341718664296</v>
      </c>
      <c r="AA453" s="100">
        <f t="shared" si="146"/>
        <v>1.9599283342021803</v>
      </c>
      <c r="AB453" s="29">
        <f t="shared" si="147"/>
        <v>3.2287924560333221</v>
      </c>
      <c r="AD453" s="29">
        <f>'Zero Turbulence Curve'!F452</f>
        <v>45.000000000000369</v>
      </c>
      <c r="AE453" s="29">
        <f>'Zero Turbulence Curve'!G452</f>
        <v>1989.4717126307078</v>
      </c>
      <c r="AF453" s="39"/>
      <c r="AG453" s="40">
        <f t="array" ref="AG453">SUM(_xlfn.NORM.DIST($AD$3:$AD$1003,$F453,$AA453,FALSE)*WindSpeedStep)</f>
        <v>0.99999999999999389</v>
      </c>
      <c r="AH453" s="40">
        <f t="array" ref="AH453">SUM(_xlfn.NORM.DIST($AD$3:$AD$1003,$F453,$AB453,FALSE)*WindSpeedStep)</f>
        <v>0.99999983932409053</v>
      </c>
      <c r="AJ453" s="47">
        <f t="shared" si="141"/>
        <v>16</v>
      </c>
      <c r="AK453" s="83" t="b">
        <f>COUNTIF('Power Curve'!$D$2:$D$31,AJ453)&gt;0</f>
        <v>1</v>
      </c>
      <c r="AL453" s="83" t="b">
        <f t="shared" si="142"/>
        <v>0</v>
      </c>
      <c r="AM453" s="83" t="b">
        <f t="shared" si="148"/>
        <v>1</v>
      </c>
      <c r="AN453" s="47" t="str">
        <f t="shared" si="143"/>
        <v>Outer</v>
      </c>
      <c r="AO453" s="48" t="str">
        <f t="shared" si="144"/>
        <v>1.8-1.9</v>
      </c>
      <c r="AP453" s="49" t="str">
        <f t="shared" si="149"/>
        <v>6-7</v>
      </c>
      <c r="AQ453" s="49" t="str">
        <f t="shared" si="150"/>
        <v>Dec</v>
      </c>
      <c r="AR453" s="48" t="str">
        <f t="shared" si="151"/>
        <v>265-275</v>
      </c>
      <c r="AS453" s="49" t="str">
        <f t="shared" si="145"/>
        <v>HWS-HTI</v>
      </c>
    </row>
    <row r="454" spans="5:45" x14ac:dyDescent="0.3">
      <c r="E454" s="15">
        <v>40904.263888888891</v>
      </c>
      <c r="F454" s="21">
        <v>16.64</v>
      </c>
      <c r="G454" s="21">
        <v>1982.529968261724</v>
      </c>
      <c r="H454" s="42">
        <v>1.1701540057363591</v>
      </c>
      <c r="I454" s="35">
        <v>273.89999999999998</v>
      </c>
      <c r="J454" s="43">
        <v>0.15084134615384615</v>
      </c>
      <c r="K454" s="44">
        <v>0.13432201840904032</v>
      </c>
      <c r="L454" s="26">
        <f t="shared" si="133"/>
        <v>16.387862079775818</v>
      </c>
      <c r="M454" s="26">
        <f t="shared" si="134"/>
        <v>1.8908468881202292</v>
      </c>
      <c r="N454" s="96">
        <f t="shared" si="135"/>
        <v>17</v>
      </c>
      <c r="O454" s="26">
        <f t="shared" si="136"/>
        <v>0.39429151852574224</v>
      </c>
      <c r="P454" s="3">
        <f>IF(L454&gt;'Power Curve'!$C$37,0,INDEX(Ci,$N454,1)*POWER(1-O454,3)+INDEX(Ci,$N454,2)*3*O454*POWER(1-O454,2)+INDEX(Ci,$N454,3)*3*POWER(O454,2)*(1-O454)+INDEX(Ci,$N454,4)*POWER(O454,3))</f>
        <v>1983.7910986253826</v>
      </c>
      <c r="Q454" s="3">
        <f>MAX(0,MIN(P454-V454+W454,'Power Curve'!$C$39))</f>
        <v>1979.1929059172064</v>
      </c>
      <c r="R454" s="3">
        <f t="shared" si="137"/>
        <v>1982.529968261724</v>
      </c>
      <c r="S454" s="3">
        <f t="shared" si="138"/>
        <v>-3.3370623445175625</v>
      </c>
      <c r="T454" s="3">
        <f t="shared" si="139"/>
        <v>3.3370623445175625</v>
      </c>
      <c r="V454" s="37">
        <f t="array" ref="V454">SUM(_xlfn.NORM.DIST($AD$3:$AD$1003,$L454,$AA454,FALSE)*WindSpeedStep*$AE$3:$AE$1003)/AG454</f>
        <v>1982.1335459875293</v>
      </c>
      <c r="W454" s="37">
        <f t="array" ref="W454">SUM(_xlfn.NORM.DIST($AD$3:$AD$1003,$L454,$AB454,FALSE)*WindSpeedStep*$AE$3:$AE$1003)/AH454</f>
        <v>1977.5353532793531</v>
      </c>
      <c r="Y454" s="1">
        <f t="shared" si="140"/>
        <v>16</v>
      </c>
      <c r="Z454" s="99">
        <f>IF(L454&lt;'Power Curve'!$P$28,'Power Curve'!$Q$28,IF(L454&gt;'Power Curve'!$P$29,'Power Curve'!$Q$29,INDEX(ReferenceTurbulence,Y454)+(L454-INDEX(ReferenceTurbulenceWindSpeed,Y454))*(INDEX(ReferenceTurbulence,Y454+1)-INDEX(ReferenceTurbulence,Y454))/(INDEX(ReferenceTurbulenceWindSpeed,Y454+1)-INDEX(ReferenceTurbulenceWindSpeed,Y454))))</f>
        <v>0.12103682426599836</v>
      </c>
      <c r="AA454" s="100">
        <f t="shared" si="146"/>
        <v>1.9835347826452441</v>
      </c>
      <c r="AB454" s="29">
        <f t="shared" si="147"/>
        <v>2.4719671766969533</v>
      </c>
      <c r="AD454" s="29">
        <f>'Zero Turbulence Curve'!F453</f>
        <v>45.100000000000371</v>
      </c>
      <c r="AE454" s="29">
        <f>'Zero Turbulence Curve'!G453</f>
        <v>1989.4717126307078</v>
      </c>
      <c r="AF454" s="39"/>
      <c r="AG454" s="40">
        <f t="array" ref="AG454">SUM(_xlfn.NORM.DIST($AD$3:$AD$1003,$F454,$AA454,FALSE)*WindSpeedStep)</f>
        <v>0.99999999999999234</v>
      </c>
      <c r="AH454" s="40">
        <f t="array" ref="AH454">SUM(_xlfn.NORM.DIST($AD$3:$AD$1003,$F454,$AB454,FALSE)*WindSpeedStep)</f>
        <v>0.99999999999271094</v>
      </c>
      <c r="AJ454" s="47">
        <f t="shared" si="141"/>
        <v>16</v>
      </c>
      <c r="AK454" s="83" t="b">
        <f>COUNTIF('Power Curve'!$D$2:$D$31,AJ454)&gt;0</f>
        <v>1</v>
      </c>
      <c r="AL454" s="83" t="b">
        <f t="shared" si="142"/>
        <v>0</v>
      </c>
      <c r="AM454" s="83" t="b">
        <f t="shared" si="148"/>
        <v>1</v>
      </c>
      <c r="AN454" s="47" t="str">
        <f t="shared" si="143"/>
        <v>Outer</v>
      </c>
      <c r="AO454" s="48" t="str">
        <f t="shared" si="144"/>
        <v>1.8-1.9</v>
      </c>
      <c r="AP454" s="49" t="str">
        <f t="shared" si="149"/>
        <v>6-7</v>
      </c>
      <c r="AQ454" s="49" t="str">
        <f t="shared" si="150"/>
        <v>Dec</v>
      </c>
      <c r="AR454" s="48" t="str">
        <f t="shared" si="151"/>
        <v>265-275</v>
      </c>
      <c r="AS454" s="49" t="str">
        <f t="shared" si="145"/>
        <v>HWS-HTI</v>
      </c>
    </row>
    <row r="455" spans="5:45" x14ac:dyDescent="0.3">
      <c r="E455" s="15">
        <v>40904.361111111109</v>
      </c>
      <c r="F455" s="21">
        <v>16.47</v>
      </c>
      <c r="G455" s="21">
        <v>1995.920043945313</v>
      </c>
      <c r="H455" s="42">
        <v>1.1784585984209655</v>
      </c>
      <c r="I455" s="35">
        <v>278.5</v>
      </c>
      <c r="J455" s="43">
        <v>0.11232544019429266</v>
      </c>
      <c r="K455" s="44">
        <v>0.15265030309846228</v>
      </c>
      <c r="L455" s="26">
        <f t="shared" si="133"/>
        <v>16.258719782706638</v>
      </c>
      <c r="M455" s="26">
        <f t="shared" si="134"/>
        <v>1.8708875298076981</v>
      </c>
      <c r="N455" s="96">
        <f t="shared" si="135"/>
        <v>17</v>
      </c>
      <c r="O455" s="26">
        <f t="shared" si="136"/>
        <v>0.26370326031784891</v>
      </c>
      <c r="P455" s="3">
        <f>IF(L455&gt;'Power Curve'!$C$37,0,INDEX(Ci,$N455,1)*POWER(1-O455,3)+INDEX(Ci,$N455,2)*3*O455*POWER(1-O455,2)+INDEX(Ci,$N455,3)*3*POWER(O455,2)*(1-O455)+INDEX(Ci,$N455,4)*POWER(O455,3))</f>
        <v>1983.3104097979574</v>
      </c>
      <c r="Q455" s="3">
        <f>MAX(0,MIN(P455-V455+W455,'Power Curve'!$C$39))</f>
        <v>1983.9054963098033</v>
      </c>
      <c r="R455" s="3">
        <f t="shared" si="137"/>
        <v>1995.920043945313</v>
      </c>
      <c r="S455" s="3">
        <f t="shared" si="138"/>
        <v>-12.014547635509643</v>
      </c>
      <c r="T455" s="3">
        <f t="shared" si="139"/>
        <v>12.014547635509643</v>
      </c>
      <c r="V455" s="37">
        <f t="array" ref="V455">SUM(_xlfn.NORM.DIST($AD$3:$AD$1003,$L455,$AA455,FALSE)*WindSpeedStep*$AE$3:$AE$1003)/AG455</f>
        <v>1981.8506554305909</v>
      </c>
      <c r="W455" s="37">
        <f t="array" ref="W455">SUM(_xlfn.NORM.DIST($AD$3:$AD$1003,$L455,$AB455,FALSE)*WindSpeedStep*$AE$3:$AE$1003)/AH455</f>
        <v>1982.4457419424368</v>
      </c>
      <c r="Y455" s="1">
        <f t="shared" si="140"/>
        <v>16</v>
      </c>
      <c r="Z455" s="99">
        <f>IF(L455&lt;'Power Curve'!$P$28,'Power Curve'!$Q$28,IF(L455&gt;'Power Curve'!$P$29,'Power Curve'!$Q$29,INDEX(ReferenceTurbulence,Y455)+(L455-INDEX(ReferenceTurbulenceWindSpeed,Y455))*(INDEX(ReferenceTurbulence,Y455+1)-INDEX(ReferenceTurbulence,Y455))/(INDEX(ReferenceTurbulenceWindSpeed,Y455+1)-INDEX(ReferenceTurbulenceWindSpeed,Y455))))</f>
        <v>0.12103506478240983</v>
      </c>
      <c r="AA455" s="100">
        <f t="shared" si="146"/>
        <v>1.9678752021789463</v>
      </c>
      <c r="AB455" s="29">
        <f t="shared" si="147"/>
        <v>1.8262678565881776</v>
      </c>
      <c r="AD455" s="29">
        <f>'Zero Turbulence Curve'!F454</f>
        <v>45.200000000000372</v>
      </c>
      <c r="AE455" s="29">
        <f>'Zero Turbulence Curve'!G454</f>
        <v>1989.4717126307078</v>
      </c>
      <c r="AF455" s="39"/>
      <c r="AG455" s="40">
        <f t="array" ref="AG455">SUM(_xlfn.NORM.DIST($AD$3:$AD$1003,$F455,$AA455,FALSE)*WindSpeedStep)</f>
        <v>0.99999999999999367</v>
      </c>
      <c r="AH455" s="40">
        <f t="array" ref="AH455">SUM(_xlfn.NORM.DIST($AD$3:$AD$1003,$F455,$AB455,FALSE)*WindSpeedStep)</f>
        <v>0.99999999999999345</v>
      </c>
      <c r="AJ455" s="47">
        <f t="shared" si="141"/>
        <v>16</v>
      </c>
      <c r="AK455" s="83" t="b">
        <f>COUNTIF('Power Curve'!$D$2:$D$31,AJ455)&gt;0</f>
        <v>1</v>
      </c>
      <c r="AL455" s="83" t="b">
        <f t="shared" si="142"/>
        <v>0</v>
      </c>
      <c r="AM455" s="83" t="b">
        <f t="shared" si="148"/>
        <v>1</v>
      </c>
      <c r="AN455" s="47" t="str">
        <f t="shared" si="143"/>
        <v>Inner</v>
      </c>
      <c r="AO455" s="48" t="str">
        <f t="shared" si="144"/>
        <v>1.8-1.9</v>
      </c>
      <c r="AP455" s="49" t="str">
        <f t="shared" si="149"/>
        <v>8-9</v>
      </c>
      <c r="AQ455" s="49" t="str">
        <f t="shared" si="150"/>
        <v>Dec</v>
      </c>
      <c r="AR455" s="48" t="str">
        <f t="shared" si="151"/>
        <v>275-285</v>
      </c>
      <c r="AS455" s="49" t="str">
        <f t="shared" si="145"/>
        <v>Inner-TI</v>
      </c>
    </row>
    <row r="456" spans="5:45" x14ac:dyDescent="0.3">
      <c r="E456" s="15">
        <v>40904.368055555555</v>
      </c>
      <c r="F456" s="21">
        <v>13.53</v>
      </c>
      <c r="G456" s="21">
        <v>1986.2699432373049</v>
      </c>
      <c r="H456" s="42">
        <v>1.1804326277226225</v>
      </c>
      <c r="I456" s="35">
        <v>277.89999999999998</v>
      </c>
      <c r="J456" s="43">
        <v>0.12934220251293424</v>
      </c>
      <c r="K456" s="44">
        <v>0.10310757199238654</v>
      </c>
      <c r="L456" s="26">
        <f t="shared" si="133"/>
        <v>13.363888250765971</v>
      </c>
      <c r="M456" s="26">
        <f t="shared" si="134"/>
        <v>1.4234819848260587</v>
      </c>
      <c r="N456" s="96">
        <f t="shared" si="135"/>
        <v>14</v>
      </c>
      <c r="O456" s="26">
        <f t="shared" si="136"/>
        <v>0.38806919399387102</v>
      </c>
      <c r="P456" s="3">
        <f>IF(L456&gt;'Power Curve'!$C$37,0,INDEX(Ci,$N456,1)*POWER(1-O456,3)+INDEX(Ci,$N456,2)*3*O456*POWER(1-O456,2)+INDEX(Ci,$N456,3)*3*POWER(O456,2)*(1-O456)+INDEX(Ci,$N456,4)*POWER(O456,3))</f>
        <v>1963.7437710211195</v>
      </c>
      <c r="Q456" s="3">
        <f>MAX(0,MIN(P456-V456+W456,'Power Curve'!$C$39))</f>
        <v>1957.6046857367819</v>
      </c>
      <c r="R456" s="3">
        <f t="shared" si="137"/>
        <v>1986.2699432373049</v>
      </c>
      <c r="S456" s="3">
        <f t="shared" si="138"/>
        <v>-28.665257500523012</v>
      </c>
      <c r="T456" s="3">
        <f t="shared" si="139"/>
        <v>28.665257500523012</v>
      </c>
      <c r="V456" s="37">
        <f t="array" ref="V456">SUM(_xlfn.NORM.DIST($AD$3:$AD$1003,$L456,$AA456,FALSE)*WindSpeedStep*$AE$3:$AE$1003)/AG456</f>
        <v>1955.8713580929232</v>
      </c>
      <c r="W456" s="37">
        <f t="array" ref="W456">SUM(_xlfn.NORM.DIST($AD$3:$AD$1003,$L456,$AB456,FALSE)*WindSpeedStep*$AE$3:$AE$1003)/AH456</f>
        <v>1949.7322728085855</v>
      </c>
      <c r="Y456" s="1">
        <f t="shared" si="140"/>
        <v>13</v>
      </c>
      <c r="Z456" s="99">
        <f>IF(L456&lt;'Power Curve'!$P$28,'Power Curve'!$Q$28,IF(L456&gt;'Power Curve'!$P$29,'Power Curve'!$Q$29,INDEX(ReferenceTurbulence,Y456)+(L456-INDEX(ReferenceTurbulenceWindSpeed,Y456))*(INDEX(ReferenceTurbulence,Y456+1)-INDEX(ReferenceTurbulence,Y456))/(INDEX(ReferenceTurbulenceWindSpeed,Y456+1)-INDEX(ReferenceTurbulenceWindSpeed,Y456))))</f>
        <v>0.12135725560415221</v>
      </c>
      <c r="AA456" s="100">
        <f t="shared" si="146"/>
        <v>1.6218048023135325</v>
      </c>
      <c r="AB456" s="29">
        <f t="shared" si="147"/>
        <v>1.7285147404907948</v>
      </c>
      <c r="AD456" s="29">
        <f>'Zero Turbulence Curve'!F455</f>
        <v>45.300000000000374</v>
      </c>
      <c r="AE456" s="29">
        <f>'Zero Turbulence Curve'!G455</f>
        <v>1989.4717126307078</v>
      </c>
      <c r="AF456" s="39"/>
      <c r="AG456" s="40">
        <f t="array" ref="AG456">SUM(_xlfn.NORM.DIST($AD$3:$AD$1003,$F456,$AA456,FALSE)*WindSpeedStep)</f>
        <v>1.0000000000000024</v>
      </c>
      <c r="AH456" s="40">
        <f t="array" ref="AH456">SUM(_xlfn.NORM.DIST($AD$3:$AD$1003,$F456,$AB456,FALSE)*WindSpeedStep)</f>
        <v>0.99999999999999944</v>
      </c>
      <c r="AJ456" s="47">
        <f t="shared" si="141"/>
        <v>13</v>
      </c>
      <c r="AK456" s="83" t="b">
        <f>COUNTIF('Power Curve'!$D$2:$D$31,AJ456)&gt;0</f>
        <v>1</v>
      </c>
      <c r="AL456" s="83" t="b">
        <f t="shared" si="142"/>
        <v>0</v>
      </c>
      <c r="AM456" s="83" t="b">
        <f t="shared" si="148"/>
        <v>1</v>
      </c>
      <c r="AN456" s="47" t="str">
        <f t="shared" si="143"/>
        <v>Inner</v>
      </c>
      <c r="AO456" s="48" t="str">
        <f t="shared" si="144"/>
        <v>1.4-1.5</v>
      </c>
      <c r="AP456" s="49" t="str">
        <f t="shared" si="149"/>
        <v>8-9</v>
      </c>
      <c r="AQ456" s="49" t="str">
        <f t="shared" si="150"/>
        <v>Dec</v>
      </c>
      <c r="AR456" s="48" t="str">
        <f t="shared" si="151"/>
        <v>275-285</v>
      </c>
      <c r="AS456" s="49" t="str">
        <f t="shared" si="145"/>
        <v>Inner-TI</v>
      </c>
    </row>
    <row r="457" spans="5:45" x14ac:dyDescent="0.3">
      <c r="E457" s="15">
        <v>40904.375</v>
      </c>
      <c r="F457" s="21">
        <v>13.57</v>
      </c>
      <c r="G457" s="21">
        <v>1997.400009155278</v>
      </c>
      <c r="H457" s="42">
        <v>1.1814565970570736</v>
      </c>
      <c r="I457" s="35">
        <v>277.89999999999998</v>
      </c>
      <c r="J457" s="43">
        <v>0.12822402358142962</v>
      </c>
      <c r="K457" s="44">
        <v>0.15510581489092987</v>
      </c>
      <c r="L457" s="26">
        <f t="shared" si="133"/>
        <v>13.407271642863854</v>
      </c>
      <c r="M457" s="26">
        <f t="shared" si="134"/>
        <v>1.4301870279246094</v>
      </c>
      <c r="N457" s="96">
        <f t="shared" si="135"/>
        <v>14</v>
      </c>
      <c r="O457" s="26">
        <f t="shared" si="136"/>
        <v>0.43308363173260067</v>
      </c>
      <c r="P457" s="3">
        <f>IF(L457&gt;'Power Curve'!$C$37,0,INDEX(Ci,$N457,1)*POWER(1-O457,3)+INDEX(Ci,$N457,2)*3*O457*POWER(1-O457,2)+INDEX(Ci,$N457,3)*3*POWER(O457,2)*(1-O457)+INDEX(Ci,$N457,4)*POWER(O457,3))</f>
        <v>1964.8996752903195</v>
      </c>
      <c r="Q457" s="3">
        <f>MAX(0,MIN(P457-V457+W457,'Power Curve'!$C$39))</f>
        <v>1959.7608829352619</v>
      </c>
      <c r="R457" s="3">
        <f t="shared" si="137"/>
        <v>1997.400009155278</v>
      </c>
      <c r="S457" s="3">
        <f t="shared" si="138"/>
        <v>-37.639126220016124</v>
      </c>
      <c r="T457" s="3">
        <f t="shared" si="139"/>
        <v>37.639126220016124</v>
      </c>
      <c r="V457" s="37">
        <f t="array" ref="V457">SUM(_xlfn.NORM.DIST($AD$3:$AD$1003,$L457,$AA457,FALSE)*WindSpeedStep*$AE$3:$AE$1003)/AG457</f>
        <v>1956.9770220722194</v>
      </c>
      <c r="W457" s="37">
        <f t="array" ref="W457">SUM(_xlfn.NORM.DIST($AD$3:$AD$1003,$L457,$AB457,FALSE)*WindSpeedStep*$AE$3:$AE$1003)/AH457</f>
        <v>1951.8382297171618</v>
      </c>
      <c r="Y457" s="1">
        <f t="shared" si="140"/>
        <v>13</v>
      </c>
      <c r="Z457" s="99">
        <f>IF(L457&lt;'Power Curve'!$P$28,'Power Curve'!$Q$28,IF(L457&gt;'Power Curve'!$P$29,'Power Curve'!$Q$29,INDEX(ReferenceTurbulence,Y457)+(L457-INDEX(ReferenceTurbulenceWindSpeed,Y457))*(INDEX(ReferenceTurbulence,Y457+1)-INDEX(ReferenceTurbulence,Y457))/(INDEX(ReferenceTurbulenceWindSpeed,Y457+1)-INDEX(ReferenceTurbulenceWindSpeed,Y457))))</f>
        <v>0.12130855384352136</v>
      </c>
      <c r="AA457" s="100">
        <f t="shared" si="146"/>
        <v>1.6264167339830671</v>
      </c>
      <c r="AB457" s="29">
        <f t="shared" si="147"/>
        <v>1.7191343152972074</v>
      </c>
      <c r="AD457" s="29">
        <f>'Zero Turbulence Curve'!F456</f>
        <v>45.400000000000375</v>
      </c>
      <c r="AE457" s="29">
        <f>'Zero Turbulence Curve'!G456</f>
        <v>1989.4717126307078</v>
      </c>
      <c r="AF457" s="39"/>
      <c r="AG457" s="40">
        <f t="array" ref="AG457">SUM(_xlfn.NORM.DIST($AD$3:$AD$1003,$F457,$AA457,FALSE)*WindSpeedStep)</f>
        <v>1.0000000000000029</v>
      </c>
      <c r="AH457" s="40">
        <f t="array" ref="AH457">SUM(_xlfn.NORM.DIST($AD$3:$AD$1003,$F457,$AB457,FALSE)*WindSpeedStep)</f>
        <v>1.0000000000000011</v>
      </c>
      <c r="AJ457" s="47">
        <f t="shared" si="141"/>
        <v>13</v>
      </c>
      <c r="AK457" s="83" t="b">
        <f>COUNTIF('Power Curve'!$D$2:$D$31,AJ457)&gt;0</f>
        <v>1</v>
      </c>
      <c r="AL457" s="83" t="b">
        <f t="shared" si="142"/>
        <v>0</v>
      </c>
      <c r="AM457" s="83" t="b">
        <f t="shared" si="148"/>
        <v>1</v>
      </c>
      <c r="AN457" s="47" t="str">
        <f t="shared" si="143"/>
        <v>Inner</v>
      </c>
      <c r="AO457" s="48" t="str">
        <f t="shared" si="144"/>
        <v>1.4-1.5</v>
      </c>
      <c r="AP457" s="49" t="str">
        <f t="shared" si="149"/>
        <v>9-10</v>
      </c>
      <c r="AQ457" s="49" t="str">
        <f t="shared" si="150"/>
        <v>Dec</v>
      </c>
      <c r="AR457" s="48" t="str">
        <f t="shared" si="151"/>
        <v>275-285</v>
      </c>
      <c r="AS457" s="49" t="str">
        <f t="shared" si="145"/>
        <v>Inner-TI</v>
      </c>
    </row>
    <row r="458" spans="5:45" x14ac:dyDescent="0.3">
      <c r="E458" s="15">
        <v>40904.381944444445</v>
      </c>
      <c r="F458" s="21">
        <v>14.06</v>
      </c>
      <c r="G458" s="21">
        <v>1990.2600250244141</v>
      </c>
      <c r="H458" s="42">
        <v>1.1812812668631281</v>
      </c>
      <c r="I458" s="35">
        <v>271.8</v>
      </c>
      <c r="J458" s="43">
        <v>0.12660028449502134</v>
      </c>
      <c r="K458" s="44">
        <v>0.15616270446743186</v>
      </c>
      <c r="L458" s="26">
        <f t="shared" si="133"/>
        <v>13.890708471173156</v>
      </c>
      <c r="M458" s="26">
        <f t="shared" si="134"/>
        <v>1.5049037481369658</v>
      </c>
      <c r="N458" s="96">
        <f t="shared" si="135"/>
        <v>14</v>
      </c>
      <c r="O458" s="26">
        <f t="shared" si="136"/>
        <v>0.93469579150651738</v>
      </c>
      <c r="P458" s="3">
        <f>IF(L458&gt;'Power Curve'!$C$37,0,INDEX(Ci,$N458,1)*POWER(1-O458,3)+INDEX(Ci,$N458,2)*3*O458*POWER(1-O458,2)+INDEX(Ci,$N458,3)*3*POWER(O458,2)*(1-O458)+INDEX(Ci,$N458,4)*POWER(O458,3))</f>
        <v>1974.3094440385378</v>
      </c>
      <c r="Q458" s="3">
        <f>MAX(0,MIN(P458-V458+W458,'Power Curve'!$C$39))</f>
        <v>1971.1650791965217</v>
      </c>
      <c r="R458" s="3">
        <f t="shared" si="137"/>
        <v>1990.2600250244141</v>
      </c>
      <c r="S458" s="3">
        <f t="shared" si="138"/>
        <v>-19.094945827892388</v>
      </c>
      <c r="T458" s="3">
        <f t="shared" si="139"/>
        <v>19.094945827892388</v>
      </c>
      <c r="V458" s="37">
        <f t="array" ref="V458">SUM(_xlfn.NORM.DIST($AD$3:$AD$1003,$L458,$AA458,FALSE)*WindSpeedStep*$AE$3:$AE$1003)/AG458</f>
        <v>1966.6799997284622</v>
      </c>
      <c r="W458" s="37">
        <f t="array" ref="W458">SUM(_xlfn.NORM.DIST($AD$3:$AD$1003,$L458,$AB458,FALSE)*WindSpeedStep*$AE$3:$AE$1003)/AH458</f>
        <v>1963.5356348864461</v>
      </c>
      <c r="Y458" s="1">
        <f t="shared" si="140"/>
        <v>13</v>
      </c>
      <c r="Z458" s="99">
        <f>IF(L458&lt;'Power Curve'!$P$28,'Power Curve'!$Q$28,IF(L458&gt;'Power Curve'!$P$29,'Power Curve'!$Q$29,INDEX(ReferenceTurbulence,Y458)+(L458-INDEX(ReferenceTurbulenceWindSpeed,Y458))*(INDEX(ReferenceTurbulence,Y458+1)-INDEX(ReferenceTurbulence,Y458))/(INDEX(ReferenceTurbulenceWindSpeed,Y458+1)-INDEX(ReferenceTurbulenceWindSpeed,Y458))))</f>
        <v>0.12076585251119275</v>
      </c>
      <c r="AA458" s="100">
        <f t="shared" si="146"/>
        <v>1.677523250505673</v>
      </c>
      <c r="AB458" s="29">
        <f t="shared" si="147"/>
        <v>1.7585676442879243</v>
      </c>
      <c r="AD458" s="29">
        <f>'Zero Turbulence Curve'!F457</f>
        <v>45.500000000000377</v>
      </c>
      <c r="AE458" s="29">
        <f>'Zero Turbulence Curve'!G457</f>
        <v>1989.4717126307078</v>
      </c>
      <c r="AF458" s="39"/>
      <c r="AG458" s="40">
        <f t="array" ref="AG458">SUM(_xlfn.NORM.DIST($AD$3:$AD$1003,$F458,$AA458,FALSE)*WindSpeedStep)</f>
        <v>1.000000000000002</v>
      </c>
      <c r="AH458" s="40">
        <f t="array" ref="AH458">SUM(_xlfn.NORM.DIST($AD$3:$AD$1003,$F458,$AB458,FALSE)*WindSpeedStep)</f>
        <v>1.0000000000000002</v>
      </c>
      <c r="AJ458" s="47">
        <f t="shared" si="141"/>
        <v>14</v>
      </c>
      <c r="AK458" s="83" t="b">
        <f>COUNTIF('Power Curve'!$D$2:$D$31,AJ458)&gt;0</f>
        <v>1</v>
      </c>
      <c r="AL458" s="83" t="b">
        <f t="shared" si="142"/>
        <v>0</v>
      </c>
      <c r="AM458" s="83" t="b">
        <f t="shared" si="148"/>
        <v>1</v>
      </c>
      <c r="AN458" s="47" t="str">
        <f t="shared" si="143"/>
        <v>Inner</v>
      </c>
      <c r="AO458" s="48" t="str">
        <f t="shared" si="144"/>
        <v>1.5-1.6</v>
      </c>
      <c r="AP458" s="49" t="str">
        <f t="shared" si="149"/>
        <v>9-10</v>
      </c>
      <c r="AQ458" s="49" t="str">
        <f t="shared" si="150"/>
        <v>Dec</v>
      </c>
      <c r="AR458" s="48" t="str">
        <f t="shared" si="151"/>
        <v>265-275</v>
      </c>
      <c r="AS458" s="49" t="str">
        <f t="shared" si="145"/>
        <v>Inner-TI</v>
      </c>
    </row>
    <row r="459" spans="5:45" x14ac:dyDescent="0.3">
      <c r="E459" s="15">
        <v>40904.388888888891</v>
      </c>
      <c r="F459" s="21">
        <v>14.17</v>
      </c>
      <c r="G459" s="21">
        <v>1989.069992065432</v>
      </c>
      <c r="H459" s="42">
        <v>1.1823061963970678</v>
      </c>
      <c r="I459" s="35">
        <v>269.8</v>
      </c>
      <c r="J459" s="43">
        <v>0.11432604093154553</v>
      </c>
      <c r="K459" s="44">
        <v>0.21323493071086561</v>
      </c>
      <c r="L459" s="26">
        <f t="shared" si="133"/>
        <v>14.003431648342923</v>
      </c>
      <c r="M459" s="26">
        <f t="shared" si="134"/>
        <v>1.5223254785407008</v>
      </c>
      <c r="N459" s="96">
        <f t="shared" si="135"/>
        <v>15</v>
      </c>
      <c r="O459" s="26">
        <f t="shared" si="136"/>
        <v>4.7561770516823289E-2</v>
      </c>
      <c r="P459" s="3">
        <f>IF(L459&gt;'Power Curve'!$C$37,0,INDEX(Ci,$N459,1)*POWER(1-O459,3)+INDEX(Ci,$N459,2)*3*O459*POWER(1-O459,2)+INDEX(Ci,$N459,3)*3*POWER(O459,2)*(1-O459)+INDEX(Ci,$N459,4)*POWER(O459,3))</f>
        <v>1975.1757528592852</v>
      </c>
      <c r="Q459" s="3">
        <f>MAX(0,MIN(P459-V459+W459,'Power Curve'!$C$39))</f>
        <v>1977.9823916010887</v>
      </c>
      <c r="R459" s="3">
        <f t="shared" si="137"/>
        <v>1989.069992065432</v>
      </c>
      <c r="S459" s="3">
        <f t="shared" si="138"/>
        <v>-11.087600464343268</v>
      </c>
      <c r="T459" s="3">
        <f t="shared" si="139"/>
        <v>11.087600464343268</v>
      </c>
      <c r="V459" s="37">
        <f t="array" ref="V459">SUM(_xlfn.NORM.DIST($AD$3:$AD$1003,$L459,$AA459,FALSE)*WindSpeedStep*$AE$3:$AE$1003)/AG459</f>
        <v>1968.2906830283484</v>
      </c>
      <c r="W459" s="37">
        <f t="array" ref="W459">SUM(_xlfn.NORM.DIST($AD$3:$AD$1003,$L459,$AB459,FALSE)*WindSpeedStep*$AE$3:$AE$1003)/AH459</f>
        <v>1971.0973217701519</v>
      </c>
      <c r="Y459" s="1">
        <f t="shared" si="140"/>
        <v>14</v>
      </c>
      <c r="Z459" s="99">
        <f>IF(L459&lt;'Power Curve'!$P$28,'Power Curve'!$Q$28,IF(L459&gt;'Power Curve'!$P$29,'Power Curve'!$Q$29,INDEX(ReferenceTurbulence,Y459)+(L459-INDEX(ReferenceTurbulenceWindSpeed,Y459))*(INDEX(ReferenceTurbulence,Y459+1)-INDEX(ReferenceTurbulence,Y459))/(INDEX(ReferenceTurbulenceWindSpeed,Y459+1)-INDEX(ReferenceTurbulenceWindSpeed,Y459))))</f>
        <v>0.12081795527340307</v>
      </c>
      <c r="AA459" s="100">
        <f t="shared" si="146"/>
        <v>1.6918659785636523</v>
      </c>
      <c r="AB459" s="29">
        <f t="shared" si="147"/>
        <v>1.600956899810553</v>
      </c>
      <c r="AD459" s="29">
        <f>'Zero Turbulence Curve'!F458</f>
        <v>45.600000000000378</v>
      </c>
      <c r="AE459" s="29">
        <f>'Zero Turbulence Curve'!G458</f>
        <v>1989.4717126307078</v>
      </c>
      <c r="AF459" s="39"/>
      <c r="AG459" s="40">
        <f t="array" ref="AG459">SUM(_xlfn.NORM.DIST($AD$3:$AD$1003,$F459,$AA459,FALSE)*WindSpeedStep)</f>
        <v>1.0000000000000011</v>
      </c>
      <c r="AH459" s="40">
        <f t="array" ref="AH459">SUM(_xlfn.NORM.DIST($AD$3:$AD$1003,$F459,$AB459,FALSE)*WindSpeedStep)</f>
        <v>1.0000000000000016</v>
      </c>
      <c r="AJ459" s="47">
        <f t="shared" si="141"/>
        <v>14</v>
      </c>
      <c r="AK459" s="83" t="b">
        <f>COUNTIF('Power Curve'!$D$2:$D$31,AJ459)&gt;0</f>
        <v>1</v>
      </c>
      <c r="AL459" s="83" t="b">
        <f t="shared" si="142"/>
        <v>0</v>
      </c>
      <c r="AM459" s="83" t="b">
        <f t="shared" si="148"/>
        <v>1</v>
      </c>
      <c r="AN459" s="47" t="str">
        <f t="shared" si="143"/>
        <v>Inner</v>
      </c>
      <c r="AO459" s="48" t="str">
        <f t="shared" si="144"/>
        <v>1.5-1.6</v>
      </c>
      <c r="AP459" s="49" t="str">
        <f t="shared" si="149"/>
        <v>9-10</v>
      </c>
      <c r="AQ459" s="49" t="str">
        <f t="shared" si="150"/>
        <v>Dec</v>
      </c>
      <c r="AR459" s="48" t="str">
        <f t="shared" si="151"/>
        <v>265-275</v>
      </c>
      <c r="AS459" s="49" t="str">
        <f t="shared" si="145"/>
        <v>Inner-TI</v>
      </c>
    </row>
    <row r="460" spans="5:45" x14ac:dyDescent="0.3">
      <c r="E460" s="15">
        <v>40904.395833333336</v>
      </c>
      <c r="F460" s="21">
        <v>14.89</v>
      </c>
      <c r="G460" s="21">
        <v>1982.060012817383</v>
      </c>
      <c r="H460" s="42">
        <v>1.1839040230184448</v>
      </c>
      <c r="I460" s="35">
        <v>275.8</v>
      </c>
      <c r="J460" s="43">
        <v>0.13028878441907318</v>
      </c>
      <c r="K460" s="44">
        <v>0.12078580752824425</v>
      </c>
      <c r="L460" s="26">
        <f t="shared" si="133"/>
        <v>14.721593907660925</v>
      </c>
      <c r="M460" s="26">
        <f t="shared" si="134"/>
        <v>1.6333197707715903</v>
      </c>
      <c r="N460" s="96">
        <f t="shared" si="135"/>
        <v>15</v>
      </c>
      <c r="O460" s="26">
        <f t="shared" si="136"/>
        <v>0.73365071050242792</v>
      </c>
      <c r="P460" s="3">
        <f>IF(L460&gt;'Power Curve'!$C$37,0,INDEX(Ci,$N460,1)*POWER(1-O460,3)+INDEX(Ci,$N460,2)*3*O460*POWER(1-O460,2)+INDEX(Ci,$N460,3)*3*POWER(O460,2)*(1-O460)+INDEX(Ci,$N460,4)*POWER(O460,3))</f>
        <v>1978.1410364490139</v>
      </c>
      <c r="Q460" s="3">
        <f>MAX(0,MIN(P460-V460+W460,'Power Curve'!$C$39))</f>
        <v>1975.5980551116504</v>
      </c>
      <c r="R460" s="3">
        <f t="shared" si="137"/>
        <v>1982.060012817383</v>
      </c>
      <c r="S460" s="3">
        <f t="shared" si="138"/>
        <v>-6.4619577057326296</v>
      </c>
      <c r="T460" s="3">
        <f t="shared" si="139"/>
        <v>6.4619577057326296</v>
      </c>
      <c r="V460" s="37">
        <f t="array" ref="V460">SUM(_xlfn.NORM.DIST($AD$3:$AD$1003,$L460,$AA460,FALSE)*WindSpeedStep*$AE$3:$AE$1003)/AG460</f>
        <v>1975.0412081703796</v>
      </c>
      <c r="W460" s="37">
        <f t="array" ref="W460">SUM(_xlfn.NORM.DIST($AD$3:$AD$1003,$L460,$AB460,FALSE)*WindSpeedStep*$AE$3:$AE$1003)/AH460</f>
        <v>1972.4982268330161</v>
      </c>
      <c r="Y460" s="1">
        <f t="shared" si="140"/>
        <v>14</v>
      </c>
      <c r="Z460" s="99">
        <f>IF(L460&lt;'Power Curve'!$P$28,'Power Curve'!$Q$28,IF(L460&gt;'Power Curve'!$P$29,'Power Curve'!$Q$29,INDEX(ReferenceTurbulence,Y460)+(L460-INDEX(ReferenceTurbulenceWindSpeed,Y460))*(INDEX(ReferenceTurbulence,Y460+1)-INDEX(ReferenceTurbulence,Y460))/(INDEX(ReferenceTurbulenceWindSpeed,Y460+1)-INDEX(ReferenceTurbulenceWindSpeed,Y460))))</f>
        <v>0.12258874195294985</v>
      </c>
      <c r="AA460" s="100">
        <f t="shared" si="146"/>
        <v>1.8047016766823636</v>
      </c>
      <c r="AB460" s="29">
        <f t="shared" si="147"/>
        <v>1.9180585749403753</v>
      </c>
      <c r="AD460" s="29">
        <f>'Zero Turbulence Curve'!F459</f>
        <v>45.700000000000379</v>
      </c>
      <c r="AE460" s="29">
        <f>'Zero Turbulence Curve'!G459</f>
        <v>1989.4717126307078</v>
      </c>
      <c r="AF460" s="39"/>
      <c r="AG460" s="40">
        <f t="array" ref="AG460">SUM(_xlfn.NORM.DIST($AD$3:$AD$1003,$F460,$AA460,FALSE)*WindSpeedStep)</f>
        <v>0.99999999999999911</v>
      </c>
      <c r="AH460" s="40">
        <f t="array" ref="AH460">SUM(_xlfn.NORM.DIST($AD$3:$AD$1003,$F460,$AB460,FALSE)*WindSpeedStep)</f>
        <v>0.999999999999995</v>
      </c>
      <c r="AJ460" s="47">
        <f t="shared" si="141"/>
        <v>15</v>
      </c>
      <c r="AK460" s="83" t="b">
        <f>COUNTIF('Power Curve'!$D$2:$D$31,AJ460)&gt;0</f>
        <v>1</v>
      </c>
      <c r="AL460" s="83" t="b">
        <f t="shared" si="142"/>
        <v>0</v>
      </c>
      <c r="AM460" s="83" t="b">
        <f t="shared" si="148"/>
        <v>1</v>
      </c>
      <c r="AN460" s="47" t="str">
        <f t="shared" si="143"/>
        <v>Inner</v>
      </c>
      <c r="AO460" s="48" t="str">
        <f t="shared" si="144"/>
        <v>1.6-1.7</v>
      </c>
      <c r="AP460" s="49" t="str">
        <f t="shared" si="149"/>
        <v>9-10</v>
      </c>
      <c r="AQ460" s="49" t="str">
        <f t="shared" si="150"/>
        <v>Dec</v>
      </c>
      <c r="AR460" s="48" t="str">
        <f t="shared" si="151"/>
        <v>275-285</v>
      </c>
      <c r="AS460" s="49" t="str">
        <f t="shared" si="145"/>
        <v>Inner-TI</v>
      </c>
    </row>
    <row r="461" spans="5:45" x14ac:dyDescent="0.3">
      <c r="E461" s="15">
        <v>40904.402777777781</v>
      </c>
      <c r="F461" s="21">
        <v>15.78</v>
      </c>
      <c r="G461" s="21">
        <v>1982.190002441406</v>
      </c>
      <c r="H461" s="42">
        <v>1.1843441519798514</v>
      </c>
      <c r="I461" s="35">
        <v>275.5</v>
      </c>
      <c r="J461" s="43">
        <v>0.12927756653992395</v>
      </c>
      <c r="K461" s="44">
        <v>0.13430009102691473</v>
      </c>
      <c r="L461" s="26">
        <f t="shared" si="133"/>
        <v>15.603461101504809</v>
      </c>
      <c r="M461" s="26">
        <f t="shared" si="134"/>
        <v>1.7696151883493616</v>
      </c>
      <c r="N461" s="96">
        <f t="shared" si="135"/>
        <v>16</v>
      </c>
      <c r="O461" s="26">
        <f t="shared" si="136"/>
        <v>0.60455263607238363</v>
      </c>
      <c r="P461" s="3">
        <f>IF(L461&gt;'Power Curve'!$C$37,0,INDEX(Ci,$N461,1)*POWER(1-O461,3)+INDEX(Ci,$N461,2)*3*O461*POWER(1-O461,2)+INDEX(Ci,$N461,3)*3*POWER(O461,2)*(1-O461)+INDEX(Ci,$N461,4)*POWER(O461,3))</f>
        <v>1981.1496664909862</v>
      </c>
      <c r="Q461" s="3">
        <f>MAX(0,MIN(P461-V461+W461,'Power Curve'!$C$39))</f>
        <v>1979.8821547304037</v>
      </c>
      <c r="R461" s="3">
        <f t="shared" si="137"/>
        <v>1982.190002441406</v>
      </c>
      <c r="S461" s="3">
        <f t="shared" si="138"/>
        <v>-2.3078477110022959</v>
      </c>
      <c r="T461" s="3">
        <f t="shared" si="139"/>
        <v>2.3078477110022959</v>
      </c>
      <c r="V461" s="37">
        <f t="array" ref="V461">SUM(_xlfn.NORM.DIST($AD$3:$AD$1003,$L461,$AA461,FALSE)*WindSpeedStep*$AE$3:$AE$1003)/AG461</f>
        <v>1979.8674727779937</v>
      </c>
      <c r="W461" s="37">
        <f t="array" ref="W461">SUM(_xlfn.NORM.DIST($AD$3:$AD$1003,$L461,$AB461,FALSE)*WindSpeedStep*$AE$3:$AE$1003)/AH461</f>
        <v>1978.5999610174113</v>
      </c>
      <c r="Y461" s="1">
        <f t="shared" si="140"/>
        <v>15</v>
      </c>
      <c r="Z461" s="99">
        <f>IF(L461&lt;'Power Curve'!$P$28,'Power Curve'!$Q$28,IF(L461&gt;'Power Curve'!$P$29,'Power Curve'!$Q$29,INDEX(ReferenceTurbulence,Y461)+(L461-INDEX(ReferenceTurbulenceWindSpeed,Y461))*(INDEX(ReferenceTurbulence,Y461+1)-INDEX(ReferenceTurbulence,Y461))/(INDEX(ReferenceTurbulenceWindSpeed,Y461+1)-INDEX(ReferenceTurbulenceWindSpeed,Y461))))</f>
        <v>0.12191916228725058</v>
      </c>
      <c r="AA461" s="100">
        <f t="shared" si="146"/>
        <v>1.9023609062771665</v>
      </c>
      <c r="AB461" s="29">
        <f t="shared" si="147"/>
        <v>2.017177480802903</v>
      </c>
      <c r="AD461" s="29">
        <f>'Zero Turbulence Curve'!F460</f>
        <v>45.800000000000381</v>
      </c>
      <c r="AE461" s="29">
        <f>'Zero Turbulence Curve'!G460</f>
        <v>1989.4717126307078</v>
      </c>
      <c r="AF461" s="39"/>
      <c r="AG461" s="40">
        <f t="array" ref="AG461">SUM(_xlfn.NORM.DIST($AD$3:$AD$1003,$F461,$AA461,FALSE)*WindSpeedStep)</f>
        <v>0.99999999999999589</v>
      </c>
      <c r="AH461" s="40">
        <f t="array" ref="AH461">SUM(_xlfn.NORM.DIST($AD$3:$AD$1003,$F461,$AB461,FALSE)*WindSpeedStep)</f>
        <v>0.99999999999999412</v>
      </c>
      <c r="AJ461" s="47">
        <f t="shared" si="141"/>
        <v>16</v>
      </c>
      <c r="AK461" s="83" t="b">
        <f>COUNTIF('Power Curve'!$D$2:$D$31,AJ461)&gt;0</f>
        <v>1</v>
      </c>
      <c r="AL461" s="83" t="b">
        <f t="shared" si="142"/>
        <v>0</v>
      </c>
      <c r="AM461" s="83" t="b">
        <f t="shared" si="148"/>
        <v>1</v>
      </c>
      <c r="AN461" s="47" t="str">
        <f t="shared" si="143"/>
        <v>Inner</v>
      </c>
      <c r="AO461" s="48" t="str">
        <f t="shared" si="144"/>
        <v>1.7-1.8</v>
      </c>
      <c r="AP461" s="49" t="str">
        <f t="shared" si="149"/>
        <v>9-10</v>
      </c>
      <c r="AQ461" s="49" t="str">
        <f t="shared" si="150"/>
        <v>Dec</v>
      </c>
      <c r="AR461" s="48" t="str">
        <f t="shared" si="151"/>
        <v>275-285</v>
      </c>
      <c r="AS461" s="49" t="str">
        <f t="shared" si="145"/>
        <v>Inner-TI</v>
      </c>
    </row>
    <row r="462" spans="5:45" x14ac:dyDescent="0.3">
      <c r="E462" s="15">
        <v>40904.409722222219</v>
      </c>
      <c r="F462" s="21">
        <v>16.61</v>
      </c>
      <c r="G462" s="21">
        <v>1986.869934082031</v>
      </c>
      <c r="H462" s="42">
        <v>1.1858871869163372</v>
      </c>
      <c r="I462" s="35">
        <v>280.5</v>
      </c>
      <c r="J462" s="43">
        <v>0.1264298615291993</v>
      </c>
      <c r="K462" s="44">
        <v>0.15638306748224509</v>
      </c>
      <c r="L462" s="26">
        <f t="shared" si="133"/>
        <v>16.431305175124521</v>
      </c>
      <c r="M462" s="26">
        <f t="shared" si="134"/>
        <v>1.8975611585486523</v>
      </c>
      <c r="N462" s="96">
        <f t="shared" si="135"/>
        <v>17</v>
      </c>
      <c r="O462" s="26">
        <f t="shared" si="136"/>
        <v>0.43822103102084314</v>
      </c>
      <c r="P462" s="3">
        <f>IF(L462&gt;'Power Curve'!$C$37,0,INDEX(Ci,$N462,1)*POWER(1-O462,3)+INDEX(Ci,$N462,2)*3*O462*POWER(1-O462,2)+INDEX(Ci,$N462,3)*3*POWER(O462,2)*(1-O462)+INDEX(Ci,$N462,4)*POWER(O462,3))</f>
        <v>1983.9490125887301</v>
      </c>
      <c r="Q462" s="3">
        <f>MAX(0,MIN(P462-V462+W462,'Power Curve'!$C$39))</f>
        <v>1983.4884586509088</v>
      </c>
      <c r="R462" s="3">
        <f t="shared" si="137"/>
        <v>1986.869934082031</v>
      </c>
      <c r="S462" s="3">
        <f t="shared" si="138"/>
        <v>-3.3814754311222259</v>
      </c>
      <c r="T462" s="3">
        <f t="shared" si="139"/>
        <v>3.3814754311222259</v>
      </c>
      <c r="V462" s="37">
        <f t="array" ref="V462">SUM(_xlfn.NORM.DIST($AD$3:$AD$1003,$L462,$AA462,FALSE)*WindSpeedStep*$AE$3:$AE$1003)/AG462</f>
        <v>1982.2241910242797</v>
      </c>
      <c r="W462" s="37">
        <f t="array" ref="W462">SUM(_xlfn.NORM.DIST($AD$3:$AD$1003,$L462,$AB462,FALSE)*WindSpeedStep*$AE$3:$AE$1003)/AH462</f>
        <v>1981.7636370864584</v>
      </c>
      <c r="Y462" s="1">
        <f t="shared" si="140"/>
        <v>16</v>
      </c>
      <c r="Z462" s="99">
        <f>IF(L462&lt;'Power Curve'!$P$28,'Power Curve'!$Q$28,IF(L462&gt;'Power Curve'!$P$29,'Power Curve'!$Q$29,INDEX(ReferenceTurbulence,Y462)+(L462-INDEX(ReferenceTurbulenceWindSpeed,Y462))*(INDEX(ReferenceTurbulence,Y462+1)-INDEX(ReferenceTurbulence,Y462))/(INDEX(ReferenceTurbulenceWindSpeed,Y462+1)-INDEX(ReferenceTurbulenceWindSpeed,Y462))))</f>
        <v>0.12103741615119039</v>
      </c>
      <c r="AA462" s="100">
        <f t="shared" si="146"/>
        <v>1.988802722388755</v>
      </c>
      <c r="AB462" s="29">
        <f t="shared" si="147"/>
        <v>2.0774076380350093</v>
      </c>
      <c r="AD462" s="29">
        <f>'Zero Turbulence Curve'!F461</f>
        <v>45.900000000000382</v>
      </c>
      <c r="AE462" s="29">
        <f>'Zero Turbulence Curve'!G461</f>
        <v>1989.4717126307078</v>
      </c>
      <c r="AF462" s="39"/>
      <c r="AG462" s="40">
        <f t="array" ref="AG462">SUM(_xlfn.NORM.DIST($AD$3:$AD$1003,$F462,$AA462,FALSE)*WindSpeedStep)</f>
        <v>0.99999999999999289</v>
      </c>
      <c r="AH462" s="40">
        <f t="array" ref="AH462">SUM(_xlfn.NORM.DIST($AD$3:$AD$1003,$F462,$AB462,FALSE)*WindSpeedStep)</f>
        <v>0.99999999999999223</v>
      </c>
      <c r="AJ462" s="47">
        <f t="shared" si="141"/>
        <v>16</v>
      </c>
      <c r="AK462" s="83" t="b">
        <f>COUNTIF('Power Curve'!$D$2:$D$31,AJ462)&gt;0</f>
        <v>1</v>
      </c>
      <c r="AL462" s="83" t="b">
        <f t="shared" si="142"/>
        <v>0</v>
      </c>
      <c r="AM462" s="83" t="b">
        <f t="shared" si="148"/>
        <v>1</v>
      </c>
      <c r="AN462" s="47" t="str">
        <f t="shared" si="143"/>
        <v>Inner</v>
      </c>
      <c r="AO462" s="48" t="str">
        <f t="shared" si="144"/>
        <v>1.8-1.9</v>
      </c>
      <c r="AP462" s="49" t="str">
        <f t="shared" si="149"/>
        <v>9-10</v>
      </c>
      <c r="AQ462" s="49" t="str">
        <f t="shared" si="150"/>
        <v>Dec</v>
      </c>
      <c r="AR462" s="48" t="str">
        <f t="shared" si="151"/>
        <v>275-285</v>
      </c>
      <c r="AS462" s="49" t="str">
        <f t="shared" si="145"/>
        <v>Inner-TI</v>
      </c>
    </row>
    <row r="463" spans="5:45" x14ac:dyDescent="0.3">
      <c r="E463" s="15">
        <v>40904.479166666664</v>
      </c>
      <c r="F463" s="21">
        <v>15.96</v>
      </c>
      <c r="G463" s="21">
        <v>1976.9399719238311</v>
      </c>
      <c r="H463" s="42">
        <v>1.1863890156476393</v>
      </c>
      <c r="I463" s="35">
        <v>274.10000000000002</v>
      </c>
      <c r="J463" s="43">
        <v>0.12969924812030073</v>
      </c>
      <c r="K463" s="44">
        <v>0.19603118465043567</v>
      </c>
      <c r="L463" s="26">
        <f t="shared" si="133"/>
        <v>15.790524765722155</v>
      </c>
      <c r="M463" s="26">
        <f t="shared" si="134"/>
        <v>1.7985264806687857</v>
      </c>
      <c r="N463" s="96">
        <f t="shared" si="135"/>
        <v>16</v>
      </c>
      <c r="O463" s="26">
        <f t="shared" si="136"/>
        <v>0.79207725160272446</v>
      </c>
      <c r="P463" s="3">
        <f>IF(L463&gt;'Power Curve'!$C$37,0,INDEX(Ci,$N463,1)*POWER(1-O463,3)+INDEX(Ci,$N463,2)*3*O463*POWER(1-O463,2)+INDEX(Ci,$N463,3)*3*POWER(O463,2)*(1-O463)+INDEX(Ci,$N463,4)*POWER(O463,3))</f>
        <v>1981.7560874077951</v>
      </c>
      <c r="Q463" s="3">
        <f>MAX(0,MIN(P463-V463+W463,'Power Curve'!$C$39))</f>
        <v>1980.522897259154</v>
      </c>
      <c r="R463" s="3">
        <f t="shared" si="137"/>
        <v>1976.9399719238311</v>
      </c>
      <c r="S463" s="3">
        <f t="shared" si="138"/>
        <v>3.5829253353228978</v>
      </c>
      <c r="T463" s="3">
        <f t="shared" si="139"/>
        <v>3.5829253353228978</v>
      </c>
      <c r="V463" s="37">
        <f t="array" ref="V463">SUM(_xlfn.NORM.DIST($AD$3:$AD$1003,$L463,$AA463,FALSE)*WindSpeedStep*$AE$3:$AE$1003)/AG463</f>
        <v>1980.5547500307039</v>
      </c>
      <c r="W463" s="37">
        <f t="array" ref="W463">SUM(_xlfn.NORM.DIST($AD$3:$AD$1003,$L463,$AB463,FALSE)*WindSpeedStep*$AE$3:$AE$1003)/AH463</f>
        <v>1979.3215598820627</v>
      </c>
      <c r="Y463" s="1">
        <f t="shared" si="140"/>
        <v>15</v>
      </c>
      <c r="Z463" s="99">
        <f>IF(L463&lt;'Power Curve'!$P$28,'Power Curve'!$Q$28,IF(L463&gt;'Power Curve'!$P$29,'Power Curve'!$Q$29,INDEX(ReferenceTurbulence,Y463)+(L463-INDEX(ReferenceTurbulenceWindSpeed,Y463))*(INDEX(ReferenceTurbulence,Y463+1)-INDEX(ReferenceTurbulence,Y463))/(INDEX(ReferenceTurbulenceWindSpeed,Y463+1)-INDEX(ReferenceTurbulenceWindSpeed,Y463))))</f>
        <v>0.12149823061099967</v>
      </c>
      <c r="AA463" s="100">
        <f t="shared" si="146"/>
        <v>1.9185208194544119</v>
      </c>
      <c r="AB463" s="29">
        <f t="shared" si="147"/>
        <v>2.0480191895391515</v>
      </c>
      <c r="AD463" s="29">
        <f>'Zero Turbulence Curve'!F462</f>
        <v>46.000000000000384</v>
      </c>
      <c r="AE463" s="29">
        <f>'Zero Turbulence Curve'!G462</f>
        <v>1989.4717126307078</v>
      </c>
      <c r="AF463" s="39"/>
      <c r="AG463" s="40">
        <f t="array" ref="AG463">SUM(_xlfn.NORM.DIST($AD$3:$AD$1003,$F463,$AA463,FALSE)*WindSpeedStep)</f>
        <v>0.99999999999999523</v>
      </c>
      <c r="AH463" s="40">
        <f t="array" ref="AH463">SUM(_xlfn.NORM.DIST($AD$3:$AD$1003,$F463,$AB463,FALSE)*WindSpeedStep)</f>
        <v>0.9999999999999919</v>
      </c>
      <c r="AJ463" s="47">
        <f t="shared" si="141"/>
        <v>16</v>
      </c>
      <c r="AK463" s="83" t="b">
        <f>COUNTIF('Power Curve'!$D$2:$D$31,AJ463)&gt;0</f>
        <v>1</v>
      </c>
      <c r="AL463" s="83" t="b">
        <f t="shared" si="142"/>
        <v>0</v>
      </c>
      <c r="AM463" s="83" t="b">
        <f t="shared" si="148"/>
        <v>1</v>
      </c>
      <c r="AN463" s="47" t="str">
        <f t="shared" si="143"/>
        <v>Inner</v>
      </c>
      <c r="AO463" s="48" t="str">
        <f t="shared" si="144"/>
        <v>1.7-1.8</v>
      </c>
      <c r="AP463" s="49" t="str">
        <f t="shared" si="149"/>
        <v>11-12</v>
      </c>
      <c r="AQ463" s="49" t="str">
        <f t="shared" si="150"/>
        <v>Dec</v>
      </c>
      <c r="AR463" s="48" t="str">
        <f t="shared" si="151"/>
        <v>265-275</v>
      </c>
      <c r="AS463" s="49" t="str">
        <f t="shared" si="145"/>
        <v>Inner-TI</v>
      </c>
    </row>
    <row r="464" spans="5:45" x14ac:dyDescent="0.3">
      <c r="E464" s="15">
        <v>40904.486111111109</v>
      </c>
      <c r="F464" s="21">
        <v>14.74</v>
      </c>
      <c r="G464" s="21">
        <v>1970.290023803708</v>
      </c>
      <c r="H464" s="42">
        <v>1.187567085515334</v>
      </c>
      <c r="I464" s="35">
        <v>270.7</v>
      </c>
      <c r="J464" s="43">
        <v>0.1587516960651289</v>
      </c>
      <c r="K464" s="44">
        <v>0.16843547185721475</v>
      </c>
      <c r="L464" s="26">
        <f t="shared" si="133"/>
        <v>14.588305115315404</v>
      </c>
      <c r="M464" s="26">
        <f t="shared" si="134"/>
        <v>1.6127195582475427</v>
      </c>
      <c r="N464" s="96">
        <f t="shared" si="135"/>
        <v>15</v>
      </c>
      <c r="O464" s="26">
        <f t="shared" si="136"/>
        <v>0.60631463141196862</v>
      </c>
      <c r="P464" s="3">
        <f>IF(L464&gt;'Power Curve'!$C$37,0,INDEX(Ci,$N464,1)*POWER(1-O464,3)+INDEX(Ci,$N464,2)*3*O464*POWER(1-O464,2)+INDEX(Ci,$N464,3)*3*POWER(O464,2)*(1-O464)+INDEX(Ci,$N464,4)*POWER(O464,3))</f>
        <v>1977.7317944319761</v>
      </c>
      <c r="Q464" s="3">
        <f>MAX(0,MIN(P464-V464+W464,'Power Curve'!$C$39))</f>
        <v>1959.4746249094364</v>
      </c>
      <c r="R464" s="3">
        <f t="shared" si="137"/>
        <v>1970.290023803708</v>
      </c>
      <c r="S464" s="3">
        <f t="shared" si="138"/>
        <v>-10.815398894271539</v>
      </c>
      <c r="T464" s="3">
        <f t="shared" si="139"/>
        <v>10.815398894271539</v>
      </c>
      <c r="V464" s="37">
        <f t="array" ref="V464">SUM(_xlfn.NORM.DIST($AD$3:$AD$1003,$L464,$AA464,FALSE)*WindSpeedStep*$AE$3:$AE$1003)/AG464</f>
        <v>1974.07741919143</v>
      </c>
      <c r="W464" s="37">
        <f t="array" ref="W464">SUM(_xlfn.NORM.DIST($AD$3:$AD$1003,$L464,$AB464,FALSE)*WindSpeedStep*$AE$3:$AE$1003)/AH464</f>
        <v>1955.8202496688903</v>
      </c>
      <c r="Y464" s="1">
        <f t="shared" si="140"/>
        <v>14</v>
      </c>
      <c r="Z464" s="99">
        <f>IF(L464&lt;'Power Curve'!$P$28,'Power Curve'!$Q$28,IF(L464&gt;'Power Curve'!$P$29,'Power Curve'!$Q$29,INDEX(ReferenceTurbulence,Y464)+(L464-INDEX(ReferenceTurbulenceWindSpeed,Y464))*(INDEX(ReferenceTurbulence,Y464+1)-INDEX(ReferenceTurbulence,Y464))/(INDEX(ReferenceTurbulenceWindSpeed,Y464+1)-INDEX(ReferenceTurbulenceWindSpeed,Y464))))</f>
        <v>0.12226008917990874</v>
      </c>
      <c r="AA464" s="100">
        <f t="shared" si="146"/>
        <v>1.78356748438218</v>
      </c>
      <c r="AB464" s="29">
        <f t="shared" si="147"/>
        <v>2.3159181797719159</v>
      </c>
      <c r="AD464" s="29">
        <f>'Zero Turbulence Curve'!F463</f>
        <v>46.100000000000385</v>
      </c>
      <c r="AE464" s="29">
        <f>'Zero Turbulence Curve'!G463</f>
        <v>1989.4717126307078</v>
      </c>
      <c r="AF464" s="39"/>
      <c r="AG464" s="40">
        <f t="array" ref="AG464">SUM(_xlfn.NORM.DIST($AD$3:$AD$1003,$F464,$AA464,FALSE)*WindSpeedStep)</f>
        <v>0.99999999999999989</v>
      </c>
      <c r="AH464" s="40">
        <f t="array" ref="AH464">SUM(_xlfn.NORM.DIST($AD$3:$AD$1003,$F464,$AB464,FALSE)*WindSpeedStep)</f>
        <v>0.99999999991526489</v>
      </c>
      <c r="AJ464" s="47">
        <f t="shared" si="141"/>
        <v>15</v>
      </c>
      <c r="AK464" s="83" t="b">
        <f>COUNTIF('Power Curve'!$D$2:$D$31,AJ464)&gt;0</f>
        <v>1</v>
      </c>
      <c r="AL464" s="83" t="b">
        <f t="shared" si="142"/>
        <v>0</v>
      </c>
      <c r="AM464" s="83" t="b">
        <f t="shared" si="148"/>
        <v>1</v>
      </c>
      <c r="AN464" s="47" t="str">
        <f t="shared" si="143"/>
        <v>Outer</v>
      </c>
      <c r="AO464" s="48" t="str">
        <f t="shared" si="144"/>
        <v>1.6-1.7</v>
      </c>
      <c r="AP464" s="49" t="str">
        <f t="shared" si="149"/>
        <v>11-12</v>
      </c>
      <c r="AQ464" s="49" t="str">
        <f t="shared" si="150"/>
        <v>Dec</v>
      </c>
      <c r="AR464" s="48" t="str">
        <f t="shared" si="151"/>
        <v>265-275</v>
      </c>
      <c r="AS464" s="49" t="str">
        <f t="shared" si="145"/>
        <v>HWS-HTI</v>
      </c>
    </row>
    <row r="465" spans="5:45" x14ac:dyDescent="0.3">
      <c r="E465" s="15">
        <v>40904.493055555555</v>
      </c>
      <c r="F465" s="21">
        <v>16.760000000000002</v>
      </c>
      <c r="G465" s="21">
        <v>1979.0700531005909</v>
      </c>
      <c r="H465" s="42">
        <v>1.1859189063338094</v>
      </c>
      <c r="I465" s="35">
        <v>273.3</v>
      </c>
      <c r="J465" s="43">
        <v>0.12947494033412887</v>
      </c>
      <c r="K465" s="44">
        <v>0.14678329626458789</v>
      </c>
      <c r="L465" s="26">
        <f t="shared" si="133"/>
        <v>16.579839254965485</v>
      </c>
      <c r="M465" s="26">
        <f t="shared" si="134"/>
        <v>1.9205175793995202</v>
      </c>
      <c r="N465" s="96">
        <f t="shared" si="135"/>
        <v>17</v>
      </c>
      <c r="O465" s="26">
        <f t="shared" si="136"/>
        <v>0.58841819501083337</v>
      </c>
      <c r="P465" s="3">
        <f>IF(L465&gt;'Power Curve'!$C$37,0,INDEX(Ci,$N465,1)*POWER(1-O465,3)+INDEX(Ci,$N465,2)*3*O465*POWER(1-O465,2)+INDEX(Ci,$N465,3)*3*POWER(O465,2)*(1-O465)+INDEX(Ci,$N465,4)*POWER(O465,3))</f>
        <v>1984.4507081005686</v>
      </c>
      <c r="Q465" s="3">
        <f>MAX(0,MIN(P465-V465+W465,'Power Curve'!$C$39))</f>
        <v>1983.7545395048419</v>
      </c>
      <c r="R465" s="3">
        <f t="shared" si="137"/>
        <v>1979.0700531005909</v>
      </c>
      <c r="S465" s="3">
        <f t="shared" si="138"/>
        <v>4.6844864042509471</v>
      </c>
      <c r="T465" s="3">
        <f t="shared" si="139"/>
        <v>4.6844864042509471</v>
      </c>
      <c r="V465" s="37">
        <f t="array" ref="V465">SUM(_xlfn.NORM.DIST($AD$3:$AD$1003,$L465,$AA465,FALSE)*WindSpeedStep*$AE$3:$AE$1003)/AG465</f>
        <v>1982.5187228007562</v>
      </c>
      <c r="W465" s="37">
        <f t="array" ref="W465">SUM(_xlfn.NORM.DIST($AD$3:$AD$1003,$L465,$AB465,FALSE)*WindSpeedStep*$AE$3:$AE$1003)/AH465</f>
        <v>1981.8225542050295</v>
      </c>
      <c r="Y465" s="1">
        <f t="shared" si="140"/>
        <v>16</v>
      </c>
      <c r="Z465" s="99">
        <f>IF(L465&lt;'Power Curve'!$P$28,'Power Curve'!$Q$28,IF(L465&gt;'Power Curve'!$P$29,'Power Curve'!$Q$29,INDEX(ReferenceTurbulence,Y465)+(L465-INDEX(ReferenceTurbulenceWindSpeed,Y465))*(INDEX(ReferenceTurbulence,Y465+1)-INDEX(ReferenceTurbulence,Y465))/(INDEX(ReferenceTurbulenceWindSpeed,Y465+1)-INDEX(ReferenceTurbulenceWindSpeed,Y465))))</f>
        <v>0.12103943983577513</v>
      </c>
      <c r="AA465" s="100">
        <f t="shared" si="146"/>
        <v>2.0068144559882177</v>
      </c>
      <c r="AB465" s="29">
        <f t="shared" si="147"/>
        <v>2.1466736982861039</v>
      </c>
      <c r="AD465" s="29">
        <f>'Zero Turbulence Curve'!F464</f>
        <v>46.200000000000387</v>
      </c>
      <c r="AE465" s="29">
        <f>'Zero Turbulence Curve'!G464</f>
        <v>1989.4717126307078</v>
      </c>
      <c r="AF465" s="39"/>
      <c r="AG465" s="40">
        <f t="array" ref="AG465">SUM(_xlfn.NORM.DIST($AD$3:$AD$1003,$F465,$AA465,FALSE)*WindSpeedStep)</f>
        <v>0.99999999999999334</v>
      </c>
      <c r="AH465" s="40">
        <f t="array" ref="AH465">SUM(_xlfn.NORM.DIST($AD$3:$AD$1003,$F465,$AB465,FALSE)*WindSpeedStep)</f>
        <v>0.99999999999999012</v>
      </c>
      <c r="AJ465" s="47">
        <f t="shared" si="141"/>
        <v>17</v>
      </c>
      <c r="AK465" s="83" t="b">
        <f>COUNTIF('Power Curve'!$D$2:$D$31,AJ465)&gt;0</f>
        <v>1</v>
      </c>
      <c r="AL465" s="83" t="b">
        <f t="shared" si="142"/>
        <v>0</v>
      </c>
      <c r="AM465" s="83" t="b">
        <f t="shared" si="148"/>
        <v>1</v>
      </c>
      <c r="AN465" s="47" t="str">
        <f t="shared" si="143"/>
        <v>Inner</v>
      </c>
      <c r="AO465" s="48" t="str">
        <f t="shared" si="144"/>
        <v>1.9-2.0</v>
      </c>
      <c r="AP465" s="49" t="str">
        <f t="shared" si="149"/>
        <v>11-12</v>
      </c>
      <c r="AQ465" s="49" t="str">
        <f t="shared" si="150"/>
        <v>Dec</v>
      </c>
      <c r="AR465" s="48" t="str">
        <f t="shared" si="151"/>
        <v>265-275</v>
      </c>
      <c r="AS465" s="49" t="str">
        <f t="shared" si="145"/>
        <v>Inner-TI</v>
      </c>
    </row>
    <row r="466" spans="5:45" x14ac:dyDescent="0.3">
      <c r="E466" s="15">
        <v>40904.5</v>
      </c>
      <c r="F466" s="21">
        <v>16.86</v>
      </c>
      <c r="G466" s="21">
        <v>1987.9599761962941</v>
      </c>
      <c r="H466" s="42">
        <v>1.1863308654732343</v>
      </c>
      <c r="I466" s="35">
        <v>273.89999999999998</v>
      </c>
      <c r="J466" s="43">
        <v>0.15361803084223014</v>
      </c>
      <c r="K466" s="44">
        <v>0.17925827154573692</v>
      </c>
      <c r="L466" s="26">
        <f t="shared" si="133"/>
        <v>16.680695351144134</v>
      </c>
      <c r="M466" s="26">
        <f t="shared" si="134"/>
        <v>1.9361052141815964</v>
      </c>
      <c r="N466" s="96">
        <f t="shared" si="135"/>
        <v>17</v>
      </c>
      <c r="O466" s="26">
        <f t="shared" si="136"/>
        <v>0.69040354162862083</v>
      </c>
      <c r="P466" s="3">
        <f>IF(L466&gt;'Power Curve'!$C$37,0,INDEX(Ci,$N466,1)*POWER(1-O466,3)+INDEX(Ci,$N466,2)*3*O466*POWER(1-O466,2)+INDEX(Ci,$N466,3)*3*POWER(O466,2)*(1-O466)+INDEX(Ci,$N466,4)*POWER(O466,3))</f>
        <v>1984.7384973434987</v>
      </c>
      <c r="Q466" s="3">
        <f>MAX(0,MIN(P466-V466+W466,'Power Curve'!$C$39))</f>
        <v>1980.283038273169</v>
      </c>
      <c r="R466" s="3">
        <f t="shared" si="137"/>
        <v>1987.9599761962941</v>
      </c>
      <c r="S466" s="3">
        <f t="shared" si="138"/>
        <v>-7.6769379231250241</v>
      </c>
      <c r="T466" s="3">
        <f t="shared" si="139"/>
        <v>7.6769379231250241</v>
      </c>
      <c r="V466" s="37">
        <f t="array" ref="V466">SUM(_xlfn.NORM.DIST($AD$3:$AD$1003,$L466,$AA466,FALSE)*WindSpeedStep*$AE$3:$AE$1003)/AG466</f>
        <v>1982.7064378283394</v>
      </c>
      <c r="W466" s="37">
        <f t="array" ref="W466">SUM(_xlfn.NORM.DIST($AD$3:$AD$1003,$L466,$AB466,FALSE)*WindSpeedStep*$AE$3:$AE$1003)/AH466</f>
        <v>1978.2509787580098</v>
      </c>
      <c r="Y466" s="1">
        <f t="shared" si="140"/>
        <v>16</v>
      </c>
      <c r="Z466" s="99">
        <f>IF(L466&lt;'Power Curve'!$P$28,'Power Curve'!$Q$28,IF(L466&gt;'Power Curve'!$P$29,'Power Curve'!$Q$29,INDEX(ReferenceTurbulence,Y466)+(L466-INDEX(ReferenceTurbulenceWindSpeed,Y466))*(INDEX(ReferenceTurbulence,Y466+1)-INDEX(ReferenceTurbulence,Y466))/(INDEX(ReferenceTurbulenceWindSpeed,Y466+1)-INDEX(ReferenceTurbulenceWindSpeed,Y466))))</f>
        <v>0.12104081393744481</v>
      </c>
      <c r="AA466" s="100">
        <f t="shared" si="146"/>
        <v>2.0190449423450376</v>
      </c>
      <c r="AB466" s="29">
        <f t="shared" si="147"/>
        <v>2.5624555729219045</v>
      </c>
      <c r="AD466" s="29">
        <f>'Zero Turbulence Curve'!F465</f>
        <v>46.300000000000388</v>
      </c>
      <c r="AE466" s="29">
        <f>'Zero Turbulence Curve'!G465</f>
        <v>1989.4717126307078</v>
      </c>
      <c r="AF466" s="39"/>
      <c r="AG466" s="40">
        <f t="array" ref="AG466">SUM(_xlfn.NORM.DIST($AD$3:$AD$1003,$F466,$AA466,FALSE)*WindSpeedStep)</f>
        <v>0.99999999999999156</v>
      </c>
      <c r="AH466" s="40">
        <f t="array" ref="AH466">SUM(_xlfn.NORM.DIST($AD$3:$AD$1003,$F466,$AB466,FALSE)*WindSpeedStep)</f>
        <v>0.99999999997937283</v>
      </c>
      <c r="AJ466" s="47">
        <f t="shared" si="141"/>
        <v>17</v>
      </c>
      <c r="AK466" s="83" t="b">
        <f>COUNTIF('Power Curve'!$D$2:$D$31,AJ466)&gt;0</f>
        <v>1</v>
      </c>
      <c r="AL466" s="83" t="b">
        <f t="shared" si="142"/>
        <v>0</v>
      </c>
      <c r="AM466" s="83" t="b">
        <f t="shared" si="148"/>
        <v>1</v>
      </c>
      <c r="AN466" s="47" t="str">
        <f t="shared" si="143"/>
        <v>Outer</v>
      </c>
      <c r="AO466" s="48" t="str">
        <f t="shared" si="144"/>
        <v>1.9-2.0</v>
      </c>
      <c r="AP466" s="49" t="str">
        <f t="shared" si="149"/>
        <v>12-13</v>
      </c>
      <c r="AQ466" s="49" t="str">
        <f t="shared" si="150"/>
        <v>Dec</v>
      </c>
      <c r="AR466" s="48" t="str">
        <f t="shared" si="151"/>
        <v>265-275</v>
      </c>
      <c r="AS466" s="49" t="str">
        <f t="shared" si="145"/>
        <v>HWS-HTI</v>
      </c>
    </row>
    <row r="467" spans="5:45" x14ac:dyDescent="0.3">
      <c r="E467" s="15">
        <v>40904.506944444445</v>
      </c>
      <c r="F467" s="21">
        <v>16.61</v>
      </c>
      <c r="G467" s="21">
        <v>1986.4900207519531</v>
      </c>
      <c r="H467" s="42">
        <v>1.1868603587711282</v>
      </c>
      <c r="I467" s="35">
        <v>278.7</v>
      </c>
      <c r="J467" s="43">
        <v>0.15111378687537627</v>
      </c>
      <c r="K467" s="44">
        <v>0.1758338913738281</v>
      </c>
      <c r="L467" s="26">
        <f t="shared" si="133"/>
        <v>16.435798607503102</v>
      </c>
      <c r="M467" s="26">
        <f t="shared" si="134"/>
        <v>1.8982556330076994</v>
      </c>
      <c r="N467" s="96">
        <f t="shared" si="135"/>
        <v>17</v>
      </c>
      <c r="O467" s="26">
        <f t="shared" si="136"/>
        <v>0.44276477479039611</v>
      </c>
      <c r="P467" s="3">
        <f>IF(L467&gt;'Power Curve'!$C$37,0,INDEX(Ci,$N467,1)*POWER(1-O467,3)+INDEX(Ci,$N467,2)*3*O467*POWER(1-O467,2)+INDEX(Ci,$N467,3)*3*POWER(O467,2)*(1-O467)+INDEX(Ci,$N467,4)*POWER(O467,3))</f>
        <v>1983.9651380150947</v>
      </c>
      <c r="Q467" s="3">
        <f>MAX(0,MIN(P467-V467+W467,'Power Curve'!$C$39))</f>
        <v>1979.4348284969651</v>
      </c>
      <c r="R467" s="3">
        <f t="shared" si="137"/>
        <v>1986.4900207519531</v>
      </c>
      <c r="S467" s="3">
        <f t="shared" si="138"/>
        <v>-7.0551922549880146</v>
      </c>
      <c r="T467" s="3">
        <f t="shared" si="139"/>
        <v>7.0551922549880146</v>
      </c>
      <c r="V467" s="37">
        <f t="array" ref="V467">SUM(_xlfn.NORM.DIST($AD$3:$AD$1003,$L467,$AA467,FALSE)*WindSpeedStep*$AE$3:$AE$1003)/AG467</f>
        <v>1982.2334446207224</v>
      </c>
      <c r="W467" s="37">
        <f t="array" ref="W467">SUM(_xlfn.NORM.DIST($AD$3:$AD$1003,$L467,$AB467,FALSE)*WindSpeedStep*$AE$3:$AE$1003)/AH467</f>
        <v>1977.7031351025928</v>
      </c>
      <c r="Y467" s="1">
        <f t="shared" si="140"/>
        <v>16</v>
      </c>
      <c r="Z467" s="99">
        <f>IF(L467&lt;'Power Curve'!$P$28,'Power Curve'!$Q$28,IF(L467&gt;'Power Curve'!$P$29,'Power Curve'!$Q$29,INDEX(ReferenceTurbulence,Y467)+(L467-INDEX(ReferenceTurbulenceWindSpeed,Y467))*(INDEX(ReferenceTurbulence,Y467+1)-INDEX(ReferenceTurbulence,Y467))/(INDEX(ReferenceTurbulenceWindSpeed,Y467+1)-INDEX(ReferenceTurbulenceWindSpeed,Y467))))</f>
        <v>0.12103747737141572</v>
      </c>
      <c r="AA467" s="100">
        <f t="shared" si="146"/>
        <v>1.9893476020368028</v>
      </c>
      <c r="AB467" s="29">
        <f t="shared" si="147"/>
        <v>2.4836757679008299</v>
      </c>
      <c r="AD467" s="29">
        <f>'Zero Turbulence Curve'!F466</f>
        <v>46.400000000000389</v>
      </c>
      <c r="AE467" s="29">
        <f>'Zero Turbulence Curve'!G466</f>
        <v>1989.4717126307078</v>
      </c>
      <c r="AF467" s="39"/>
      <c r="AG467" s="40">
        <f t="array" ref="AG467">SUM(_xlfn.NORM.DIST($AD$3:$AD$1003,$F467,$AA467,FALSE)*WindSpeedStep)</f>
        <v>0.99999999999999278</v>
      </c>
      <c r="AH467" s="40">
        <f t="array" ref="AH467">SUM(_xlfn.NORM.DIST($AD$3:$AD$1003,$F467,$AB467,FALSE)*WindSpeedStep)</f>
        <v>0.99999999999014444</v>
      </c>
      <c r="AJ467" s="47">
        <f t="shared" si="141"/>
        <v>16</v>
      </c>
      <c r="AK467" s="83" t="b">
        <f>COUNTIF('Power Curve'!$D$2:$D$31,AJ467)&gt;0</f>
        <v>1</v>
      </c>
      <c r="AL467" s="83" t="b">
        <f t="shared" si="142"/>
        <v>0</v>
      </c>
      <c r="AM467" s="83" t="b">
        <f t="shared" si="148"/>
        <v>1</v>
      </c>
      <c r="AN467" s="47" t="str">
        <f t="shared" si="143"/>
        <v>Outer</v>
      </c>
      <c r="AO467" s="48" t="str">
        <f t="shared" si="144"/>
        <v>1.8-1.9</v>
      </c>
      <c r="AP467" s="49" t="str">
        <f t="shared" si="149"/>
        <v>12-13</v>
      </c>
      <c r="AQ467" s="49" t="str">
        <f t="shared" si="150"/>
        <v>Dec</v>
      </c>
      <c r="AR467" s="48" t="str">
        <f t="shared" si="151"/>
        <v>275-285</v>
      </c>
      <c r="AS467" s="49" t="str">
        <f t="shared" si="145"/>
        <v>HWS-HTI</v>
      </c>
    </row>
    <row r="468" spans="5:45" x14ac:dyDescent="0.3">
      <c r="E468" s="15">
        <v>40904.513888888891</v>
      </c>
      <c r="F468" s="21">
        <v>15.95</v>
      </c>
      <c r="G468" s="21">
        <v>1987.2199859619191</v>
      </c>
      <c r="H468" s="42">
        <v>1.1884364672698626</v>
      </c>
      <c r="I468" s="35">
        <v>282.60000000000002</v>
      </c>
      <c r="J468" s="43">
        <v>0.12727272727272726</v>
      </c>
      <c r="K468" s="44">
        <v>0.12675101632569591</v>
      </c>
      <c r="L468" s="26">
        <f t="shared" si="133"/>
        <v>15.789703724755775</v>
      </c>
      <c r="M468" s="26">
        <f t="shared" si="134"/>
        <v>1.7983995861407409</v>
      </c>
      <c r="N468" s="96">
        <f t="shared" si="135"/>
        <v>16</v>
      </c>
      <c r="O468" s="26">
        <f t="shared" si="136"/>
        <v>0.79125418747533571</v>
      </c>
      <c r="P468" s="3">
        <f>IF(L468&gt;'Power Curve'!$C$37,0,INDEX(Ci,$N468,1)*POWER(1-O468,3)+INDEX(Ci,$N468,2)*3*O468*POWER(1-O468,2)+INDEX(Ci,$N468,3)*3*POWER(O468,2)*(1-O468)+INDEX(Ci,$N468,4)*POWER(O468,3))</f>
        <v>1981.7534731363967</v>
      </c>
      <c r="Q468" s="3">
        <f>MAX(0,MIN(P468-V468+W468,'Power Curve'!$C$39))</f>
        <v>1980.9280768613264</v>
      </c>
      <c r="R468" s="3">
        <f t="shared" si="137"/>
        <v>1987.2199859619191</v>
      </c>
      <c r="S468" s="3">
        <f t="shared" si="138"/>
        <v>-6.2919091005926475</v>
      </c>
      <c r="T468" s="3">
        <f t="shared" si="139"/>
        <v>6.2919091005926475</v>
      </c>
      <c r="V468" s="37">
        <f t="array" ref="V468">SUM(_xlfn.NORM.DIST($AD$3:$AD$1003,$L468,$AA468,FALSE)*WindSpeedStep*$AE$3:$AE$1003)/AG468</f>
        <v>1980.5519513101333</v>
      </c>
      <c r="W468" s="37">
        <f t="array" ref="W468">SUM(_xlfn.NORM.DIST($AD$3:$AD$1003,$L468,$AB468,FALSE)*WindSpeedStep*$AE$3:$AE$1003)/AH468</f>
        <v>1979.726555035063</v>
      </c>
      <c r="Y468" s="1">
        <f t="shared" si="140"/>
        <v>15</v>
      </c>
      <c r="Z468" s="99">
        <f>IF(L468&lt;'Power Curve'!$P$28,'Power Curve'!$Q$28,IF(L468&gt;'Power Curve'!$P$29,'Power Curve'!$Q$29,INDEX(ReferenceTurbulence,Y468)+(L468-INDEX(ReferenceTurbulenceWindSpeed,Y468))*(INDEX(ReferenceTurbulence,Y468+1)-INDEX(ReferenceTurbulence,Y468))/(INDEX(ReferenceTurbulenceWindSpeed,Y468+1)-INDEX(ReferenceTurbulenceWindSpeed,Y468))))</f>
        <v>0.12150007812185483</v>
      </c>
      <c r="AA468" s="100">
        <f t="shared" si="146"/>
        <v>1.9184502360787687</v>
      </c>
      <c r="AB468" s="29">
        <f t="shared" si="147"/>
        <v>2.0095986558780075</v>
      </c>
      <c r="AD468" s="29">
        <f>'Zero Turbulence Curve'!F467</f>
        <v>46.500000000000391</v>
      </c>
      <c r="AE468" s="29">
        <f>'Zero Turbulence Curve'!G467</f>
        <v>1989.4717126307078</v>
      </c>
      <c r="AF468" s="39"/>
      <c r="AG468" s="40">
        <f t="array" ref="AG468">SUM(_xlfn.NORM.DIST($AD$3:$AD$1003,$F468,$AA468,FALSE)*WindSpeedStep)</f>
        <v>0.99999999999999534</v>
      </c>
      <c r="AH468" s="40">
        <f t="array" ref="AH468">SUM(_xlfn.NORM.DIST($AD$3:$AD$1003,$F468,$AB468,FALSE)*WindSpeedStep)</f>
        <v>0.99999999999999456</v>
      </c>
      <c r="AJ468" s="47">
        <f t="shared" si="141"/>
        <v>16</v>
      </c>
      <c r="AK468" s="83" t="b">
        <f>COUNTIF('Power Curve'!$D$2:$D$31,AJ468)&gt;0</f>
        <v>1</v>
      </c>
      <c r="AL468" s="83" t="b">
        <f t="shared" si="142"/>
        <v>0</v>
      </c>
      <c r="AM468" s="83" t="b">
        <f t="shared" si="148"/>
        <v>1</v>
      </c>
      <c r="AN468" s="47" t="str">
        <f t="shared" si="143"/>
        <v>Inner</v>
      </c>
      <c r="AO468" s="48" t="str">
        <f t="shared" si="144"/>
        <v>1.7-1.8</v>
      </c>
      <c r="AP468" s="49" t="str">
        <f t="shared" si="149"/>
        <v>12-13</v>
      </c>
      <c r="AQ468" s="49" t="str">
        <f t="shared" si="150"/>
        <v>Dec</v>
      </c>
      <c r="AR468" s="48" t="str">
        <f t="shared" si="151"/>
        <v>275-285</v>
      </c>
      <c r="AS468" s="49" t="str">
        <f t="shared" si="145"/>
        <v>Inner-TI</v>
      </c>
    </row>
    <row r="469" spans="5:45" x14ac:dyDescent="0.3">
      <c r="E469" s="15">
        <v>40904.541666666664</v>
      </c>
      <c r="F469" s="21">
        <v>13.3</v>
      </c>
      <c r="G469" s="21">
        <v>1940.5099639892551</v>
      </c>
      <c r="H469" s="42">
        <v>1.1914903107852177</v>
      </c>
      <c r="I469" s="35">
        <v>274.5</v>
      </c>
      <c r="J469" s="43">
        <v>0.12556390977443607</v>
      </c>
      <c r="K469" s="44">
        <v>0.15300215569968062</v>
      </c>
      <c r="L469" s="26">
        <f t="shared" si="133"/>
        <v>13.177603918268801</v>
      </c>
      <c r="M469" s="26">
        <f t="shared" si="134"/>
        <v>1.3946911407362252</v>
      </c>
      <c r="N469" s="96">
        <f t="shared" si="135"/>
        <v>14</v>
      </c>
      <c r="O469" s="26">
        <f t="shared" si="136"/>
        <v>0.19478130013866063</v>
      </c>
      <c r="P469" s="3">
        <f>IF(L469&gt;'Power Curve'!$C$37,0,INDEX(Ci,$N469,1)*POWER(1-O469,3)+INDEX(Ci,$N469,2)*3*O469*POWER(1-O469,2)+INDEX(Ci,$N469,3)*3*POWER(O469,2)*(1-O469)+INDEX(Ci,$N469,4)*POWER(O469,3))</f>
        <v>1958.5288129121914</v>
      </c>
      <c r="Q469" s="3">
        <f>MAX(0,MIN(P469-V469+W469,'Power Curve'!$C$39))</f>
        <v>1955.1917927154811</v>
      </c>
      <c r="R469" s="3">
        <f t="shared" si="137"/>
        <v>1940.5099639892551</v>
      </c>
      <c r="S469" s="3">
        <f t="shared" si="138"/>
        <v>14.681828726226058</v>
      </c>
      <c r="T469" s="3">
        <f t="shared" si="139"/>
        <v>14.681828726226058</v>
      </c>
      <c r="V469" s="37">
        <f t="array" ref="V469">SUM(_xlfn.NORM.DIST($AD$3:$AD$1003,$L469,$AA469,FALSE)*WindSpeedStep*$AE$3:$AE$1003)/AG469</f>
        <v>1950.581749590408</v>
      </c>
      <c r="W469" s="37">
        <f t="array" ref="W469">SUM(_xlfn.NORM.DIST($AD$3:$AD$1003,$L469,$AB469,FALSE)*WindSpeedStep*$AE$3:$AE$1003)/AH469</f>
        <v>1947.2447293936978</v>
      </c>
      <c r="Y469" s="1">
        <f t="shared" si="140"/>
        <v>13</v>
      </c>
      <c r="Z469" s="99">
        <f>IF(L469&lt;'Power Curve'!$P$28,'Power Curve'!$Q$28,IF(L469&gt;'Power Curve'!$P$29,'Power Curve'!$Q$29,INDEX(ReferenceTurbulence,Y469)+(L469-INDEX(ReferenceTurbulenceWindSpeed,Y469))*(INDEX(ReferenceTurbulence,Y469+1)-INDEX(ReferenceTurbulence,Y469))/(INDEX(ReferenceTurbulenceWindSpeed,Y469+1)-INDEX(ReferenceTurbulenceWindSpeed,Y469))))</f>
        <v>0.12156637652651082</v>
      </c>
      <c r="AA469" s="100">
        <f t="shared" si="146"/>
        <v>1.6019535596454895</v>
      </c>
      <c r="AB469" s="29">
        <f t="shared" si="147"/>
        <v>1.654631469436759</v>
      </c>
      <c r="AD469" s="29">
        <f>'Zero Turbulence Curve'!F468</f>
        <v>46.600000000000392</v>
      </c>
      <c r="AE469" s="29">
        <f>'Zero Turbulence Curve'!G468</f>
        <v>1989.4717126307078</v>
      </c>
      <c r="AF469" s="39"/>
      <c r="AG469" s="40">
        <f t="array" ref="AG469">SUM(_xlfn.NORM.DIST($AD$3:$AD$1003,$F469,$AA469,FALSE)*WindSpeedStep)</f>
        <v>1.0000000000000033</v>
      </c>
      <c r="AH469" s="40">
        <f t="array" ref="AH469">SUM(_xlfn.NORM.DIST($AD$3:$AD$1003,$F469,$AB469,FALSE)*WindSpeedStep)</f>
        <v>1.0000000000000024</v>
      </c>
      <c r="AJ469" s="47">
        <f t="shared" si="141"/>
        <v>13</v>
      </c>
      <c r="AK469" s="83" t="b">
        <f>COUNTIF('Power Curve'!$D$2:$D$31,AJ469)&gt;0</f>
        <v>1</v>
      </c>
      <c r="AL469" s="83" t="b">
        <f t="shared" si="142"/>
        <v>0</v>
      </c>
      <c r="AM469" s="83" t="b">
        <f t="shared" si="148"/>
        <v>1</v>
      </c>
      <c r="AN469" s="47" t="str">
        <f t="shared" si="143"/>
        <v>Inner</v>
      </c>
      <c r="AO469" s="48" t="str">
        <f t="shared" si="144"/>
        <v>1.3-1.4</v>
      </c>
      <c r="AP469" s="49" t="str">
        <f t="shared" si="149"/>
        <v>13-14</v>
      </c>
      <c r="AQ469" s="49" t="str">
        <f t="shared" si="150"/>
        <v>Dec</v>
      </c>
      <c r="AR469" s="48" t="str">
        <f t="shared" si="151"/>
        <v>265-275</v>
      </c>
      <c r="AS469" s="49" t="str">
        <f t="shared" si="145"/>
        <v>Inner-TI</v>
      </c>
    </row>
    <row r="470" spans="5:45" x14ac:dyDescent="0.3">
      <c r="E470" s="15">
        <v>40904.548611111109</v>
      </c>
      <c r="F470" s="21">
        <v>13.11</v>
      </c>
      <c r="G470" s="21">
        <v>1968.780029296873</v>
      </c>
      <c r="H470" s="42">
        <v>1.1916815913963106</v>
      </c>
      <c r="I470" s="35">
        <v>271</v>
      </c>
      <c r="J470" s="43">
        <v>0.13958810068649888</v>
      </c>
      <c r="K470" s="44">
        <v>0.14802347848001757</v>
      </c>
      <c r="L470" s="26">
        <f t="shared" si="133"/>
        <v>12.990047495556743</v>
      </c>
      <c r="M470" s="26">
        <f t="shared" si="134"/>
        <v>1.3657036910029965</v>
      </c>
      <c r="N470" s="96">
        <f t="shared" si="135"/>
        <v>14</v>
      </c>
      <c r="O470" s="26">
        <f t="shared" si="136"/>
        <v>1.7349045835908443E-4</v>
      </c>
      <c r="P470" s="3">
        <f>IF(L470&gt;'Power Curve'!$C$37,0,INDEX(Ci,$N470,1)*POWER(1-O470,3)+INDEX(Ci,$N470,2)*3*O470*POWER(1-O470,2)+INDEX(Ci,$N470,3)*3*POWER(O470,2)*(1-O470)+INDEX(Ci,$N470,4)*POWER(O470,3))</f>
        <v>1953.1837067331812</v>
      </c>
      <c r="Q470" s="3">
        <f>MAX(0,MIN(P470-V470+W470,'Power Curve'!$C$39))</f>
        <v>1935.4233273369466</v>
      </c>
      <c r="R470" s="3">
        <f t="shared" si="137"/>
        <v>1968.780029296873</v>
      </c>
      <c r="S470" s="3">
        <f t="shared" si="138"/>
        <v>-33.35670195992634</v>
      </c>
      <c r="T470" s="3">
        <f t="shared" si="139"/>
        <v>33.35670195992634</v>
      </c>
      <c r="V470" s="37">
        <f t="array" ref="V470">SUM(_xlfn.NORM.DIST($AD$3:$AD$1003,$L470,$AA470,FALSE)*WindSpeedStep*$AE$3:$AE$1003)/AG470</f>
        <v>1944.252157547442</v>
      </c>
      <c r="W470" s="37">
        <f t="array" ref="W470">SUM(_xlfn.NORM.DIST($AD$3:$AD$1003,$L470,$AB470,FALSE)*WindSpeedStep*$AE$3:$AE$1003)/AH470</f>
        <v>1926.4917781512074</v>
      </c>
      <c r="Y470" s="1">
        <f t="shared" si="140"/>
        <v>13</v>
      </c>
      <c r="Z470" s="99">
        <f>IF(L470&lt;'Power Curve'!$P$28,'Power Curve'!$Q$28,IF(L470&gt;'Power Curve'!$P$29,'Power Curve'!$Q$29,INDEX(ReferenceTurbulence,Y470)+(L470-INDEX(ReferenceTurbulenceWindSpeed,Y470))*(INDEX(ReferenceTurbulence,Y470+1)-INDEX(ReferenceTurbulence,Y470))/(INDEX(ReferenceTurbulenceWindSpeed,Y470+1)-INDEX(ReferenceTurbulenceWindSpeed,Y470))))</f>
        <v>0.12177692548457965</v>
      </c>
      <c r="AA470" s="100">
        <f t="shared" si="146"/>
        <v>1.5818880459075639</v>
      </c>
      <c r="AB470" s="29">
        <f t="shared" si="147"/>
        <v>1.8132560577321772</v>
      </c>
      <c r="AD470" s="29">
        <f>'Zero Turbulence Curve'!F469</f>
        <v>46.700000000000394</v>
      </c>
      <c r="AE470" s="29">
        <f>'Zero Turbulence Curve'!G469</f>
        <v>1989.4717126307078</v>
      </c>
      <c r="AF470" s="39"/>
      <c r="AG470" s="40">
        <f t="array" ref="AG470">SUM(_xlfn.NORM.DIST($AD$3:$AD$1003,$F470,$AA470,FALSE)*WindSpeedStep)</f>
        <v>1.0000000000000027</v>
      </c>
      <c r="AH470" s="40">
        <f t="array" ref="AH470">SUM(_xlfn.NORM.DIST($AD$3:$AD$1003,$F470,$AB470,FALSE)*WindSpeedStep)</f>
        <v>0.9999999999998076</v>
      </c>
      <c r="AJ470" s="47">
        <f t="shared" si="141"/>
        <v>13</v>
      </c>
      <c r="AK470" s="83" t="b">
        <f>COUNTIF('Power Curve'!$D$2:$D$31,AJ470)&gt;0</f>
        <v>1</v>
      </c>
      <c r="AL470" s="83" t="b">
        <f t="shared" si="142"/>
        <v>0</v>
      </c>
      <c r="AM470" s="83" t="b">
        <f t="shared" si="148"/>
        <v>1</v>
      </c>
      <c r="AN470" s="47" t="str">
        <f t="shared" si="143"/>
        <v>Inner</v>
      </c>
      <c r="AO470" s="48" t="str">
        <f t="shared" si="144"/>
        <v>1.3-1.4</v>
      </c>
      <c r="AP470" s="49" t="str">
        <f t="shared" si="149"/>
        <v>13-14</v>
      </c>
      <c r="AQ470" s="49" t="str">
        <f t="shared" si="150"/>
        <v>Dec</v>
      </c>
      <c r="AR470" s="48" t="str">
        <f t="shared" si="151"/>
        <v>265-275</v>
      </c>
      <c r="AS470" s="49" t="str">
        <f t="shared" si="145"/>
        <v>Inner-TI</v>
      </c>
    </row>
    <row r="471" spans="5:45" x14ac:dyDescent="0.3">
      <c r="E471" s="15">
        <v>40904.555555555555</v>
      </c>
      <c r="F471" s="21">
        <v>13.42</v>
      </c>
      <c r="G471" s="21">
        <v>1985.819946289063</v>
      </c>
      <c r="H471" s="42">
        <v>1.1913846675035371</v>
      </c>
      <c r="I471" s="35">
        <v>272.2</v>
      </c>
      <c r="J471" s="43">
        <v>0.14381520119225036</v>
      </c>
      <c r="K471" s="44">
        <v>0.18981149486456933</v>
      </c>
      <c r="L471" s="26">
        <f t="shared" si="133"/>
        <v>13.296106603827877</v>
      </c>
      <c r="M471" s="26">
        <f t="shared" si="134"/>
        <v>1.413006112792234</v>
      </c>
      <c r="N471" s="96">
        <f t="shared" si="135"/>
        <v>14</v>
      </c>
      <c r="O471" s="26">
        <f t="shared" si="136"/>
        <v>0.31773922258363041</v>
      </c>
      <c r="P471" s="3">
        <f>IF(L471&gt;'Power Curve'!$C$37,0,INDEX(Ci,$N471,1)*POWER(1-O471,3)+INDEX(Ci,$N471,2)*3*O471*POWER(1-O471,2)+INDEX(Ci,$N471,3)*3*POWER(O471,2)*(1-O471)+INDEX(Ci,$N471,4)*POWER(O471,3))</f>
        <v>1961.8837874504384</v>
      </c>
      <c r="Q471" s="3">
        <f>MAX(0,MIN(P471-V471+W471,'Power Curve'!$C$39))</f>
        <v>1942.2937411467638</v>
      </c>
      <c r="R471" s="3">
        <f t="shared" si="137"/>
        <v>1985.819946289063</v>
      </c>
      <c r="S471" s="3">
        <f t="shared" si="138"/>
        <v>-43.526205142299204</v>
      </c>
      <c r="T471" s="3">
        <f t="shared" si="139"/>
        <v>43.526205142299204</v>
      </c>
      <c r="V471" s="37">
        <f t="array" ref="V471">SUM(_xlfn.NORM.DIST($AD$3:$AD$1003,$L471,$AA471,FALSE)*WindSpeedStep*$AE$3:$AE$1003)/AG471</f>
        <v>1954.0517665856944</v>
      </c>
      <c r="W471" s="37">
        <f t="array" ref="W471">SUM(_xlfn.NORM.DIST($AD$3:$AD$1003,$L471,$AB471,FALSE)*WindSpeedStep*$AE$3:$AE$1003)/AH471</f>
        <v>1934.4617202820198</v>
      </c>
      <c r="Y471" s="1">
        <f t="shared" si="140"/>
        <v>13</v>
      </c>
      <c r="Z471" s="99">
        <f>IF(L471&lt;'Power Curve'!$P$28,'Power Curve'!$Q$28,IF(L471&gt;'Power Curve'!$P$29,'Power Curve'!$Q$29,INDEX(ReferenceTurbulence,Y471)+(L471-INDEX(ReferenceTurbulenceWindSpeed,Y471))*(INDEX(ReferenceTurbulence,Y471+1)-INDEX(ReferenceTurbulence,Y471))/(INDEX(ReferenceTurbulenceWindSpeed,Y471+1)-INDEX(ReferenceTurbulenceWindSpeed,Y471))))</f>
        <v>0.12143334660083813</v>
      </c>
      <c r="AA471" s="100">
        <f t="shared" si="146"/>
        <v>1.6145907216643232</v>
      </c>
      <c r="AB471" s="29">
        <f t="shared" si="147"/>
        <v>1.9121822463031146</v>
      </c>
      <c r="AD471" s="29">
        <f>'Zero Turbulence Curve'!F470</f>
        <v>46.800000000000395</v>
      </c>
      <c r="AE471" s="29">
        <f>'Zero Turbulence Curve'!G470</f>
        <v>1989.4717126307078</v>
      </c>
      <c r="AF471" s="39"/>
      <c r="AG471" s="40">
        <f t="array" ref="AG471">SUM(_xlfn.NORM.DIST($AD$3:$AD$1003,$F471,$AA471,FALSE)*WindSpeedStep)</f>
        <v>1.0000000000000027</v>
      </c>
      <c r="AH471" s="40">
        <f t="array" ref="AH471">SUM(_xlfn.NORM.DIST($AD$3:$AD$1003,$F471,$AB471,FALSE)*WindSpeedStep)</f>
        <v>0.99999999999907585</v>
      </c>
      <c r="AJ471" s="47">
        <f t="shared" si="141"/>
        <v>13</v>
      </c>
      <c r="AK471" s="83" t="b">
        <f>COUNTIF('Power Curve'!$D$2:$D$31,AJ471)&gt;0</f>
        <v>1</v>
      </c>
      <c r="AL471" s="83" t="b">
        <f t="shared" si="142"/>
        <v>0</v>
      </c>
      <c r="AM471" s="83" t="b">
        <f t="shared" si="148"/>
        <v>1</v>
      </c>
      <c r="AN471" s="47" t="str">
        <f t="shared" si="143"/>
        <v>Outer</v>
      </c>
      <c r="AO471" s="48" t="str">
        <f t="shared" si="144"/>
        <v>1.4-1.5</v>
      </c>
      <c r="AP471" s="49" t="str">
        <f t="shared" si="149"/>
        <v>13-14</v>
      </c>
      <c r="AQ471" s="49" t="str">
        <f t="shared" si="150"/>
        <v>Dec</v>
      </c>
      <c r="AR471" s="48" t="str">
        <f t="shared" si="151"/>
        <v>265-275</v>
      </c>
      <c r="AS471" s="49" t="str">
        <f t="shared" si="145"/>
        <v>HWS-HTI</v>
      </c>
    </row>
    <row r="472" spans="5:45" x14ac:dyDescent="0.3">
      <c r="E472" s="15">
        <v>40904.5625</v>
      </c>
      <c r="F472" s="21">
        <v>13.03</v>
      </c>
      <c r="G472" s="21">
        <v>1915.980041503904</v>
      </c>
      <c r="H472" s="42">
        <v>1.1912653838494285</v>
      </c>
      <c r="I472" s="35">
        <v>270.39999999999998</v>
      </c>
      <c r="J472" s="43">
        <v>0.18572524942440521</v>
      </c>
      <c r="K472" s="44">
        <v>0.14158170994952332</v>
      </c>
      <c r="L472" s="26">
        <f t="shared" si="133"/>
        <v>12.909276220193705</v>
      </c>
      <c r="M472" s="26">
        <f t="shared" si="134"/>
        <v>1.3532202300229941</v>
      </c>
      <c r="N472" s="96">
        <f t="shared" si="135"/>
        <v>13</v>
      </c>
      <c r="O472" s="26">
        <f t="shared" si="136"/>
        <v>0.9170193447570697</v>
      </c>
      <c r="P472" s="3">
        <f>IF(L472&gt;'Power Curve'!$C$37,0,INDEX(Ci,$N472,1)*POWER(1-O472,3)+INDEX(Ci,$N472,2)*3*O472*POWER(1-O472,2)+INDEX(Ci,$N472,3)*3*POWER(O472,2)*(1-O472)+INDEX(Ci,$N472,4)*POWER(O472,3))</f>
        <v>1950.9339001562414</v>
      </c>
      <c r="Q472" s="3">
        <f>MAX(0,MIN(P472-V472+W472,'Power Curve'!$C$39))</f>
        <v>1874.6876344174727</v>
      </c>
      <c r="R472" s="3">
        <f t="shared" si="137"/>
        <v>1915.980041503904</v>
      </c>
      <c r="S472" s="3">
        <f t="shared" si="138"/>
        <v>-41.29240708643124</v>
      </c>
      <c r="T472" s="3">
        <f t="shared" si="139"/>
        <v>41.29240708643124</v>
      </c>
      <c r="V472" s="37">
        <f t="array" ref="V472">SUM(_xlfn.NORM.DIST($AD$3:$AD$1003,$L472,$AA472,FALSE)*WindSpeedStep*$AE$3:$AE$1003)/AG472</f>
        <v>1941.5401579548138</v>
      </c>
      <c r="W472" s="37">
        <f t="array" ref="W472">SUM(_xlfn.NORM.DIST($AD$3:$AD$1003,$L472,$AB472,FALSE)*WindSpeedStep*$AE$3:$AE$1003)/AH472</f>
        <v>1865.2938922160452</v>
      </c>
      <c r="Y472" s="1">
        <f t="shared" si="140"/>
        <v>12</v>
      </c>
      <c r="Z472" s="99">
        <f>IF(L472&lt;'Power Curve'!$P$28,'Power Curve'!$Q$28,IF(L472&gt;'Power Curve'!$P$29,'Power Curve'!$Q$29,INDEX(ReferenceTurbulence,Y472)+(L472-INDEX(ReferenceTurbulenceWindSpeed,Y472))*(INDEX(ReferenceTurbulence,Y472+1)-INDEX(ReferenceTurbulence,Y472))/(INDEX(ReferenceTurbulenceWindSpeed,Y472+1)-INDEX(ReferenceTurbulenceWindSpeed,Y472))))</f>
        <v>0.12148067178820156</v>
      </c>
      <c r="AA472" s="100">
        <f t="shared" si="146"/>
        <v>1.5682275475285867</v>
      </c>
      <c r="AB472" s="29">
        <f t="shared" si="147"/>
        <v>2.3975785458840191</v>
      </c>
      <c r="AD472" s="29">
        <f>'Zero Turbulence Curve'!F471</f>
        <v>46.900000000000396</v>
      </c>
      <c r="AE472" s="29">
        <f>'Zero Turbulence Curve'!G471</f>
        <v>1989.4717126307078</v>
      </c>
      <c r="AF472" s="39"/>
      <c r="AG472" s="40">
        <f t="array" ref="AG472">SUM(_xlfn.NORM.DIST($AD$3:$AD$1003,$F472,$AA472,FALSE)*WindSpeedStep)</f>
        <v>1.0000000000000027</v>
      </c>
      <c r="AH472" s="40">
        <f t="array" ref="AH472">SUM(_xlfn.NORM.DIST($AD$3:$AD$1003,$F472,$AB472,FALSE)*WindSpeedStep)</f>
        <v>0.99999997563724086</v>
      </c>
      <c r="AJ472" s="47">
        <f t="shared" si="141"/>
        <v>13</v>
      </c>
      <c r="AK472" s="83" t="b">
        <f>COUNTIF('Power Curve'!$D$2:$D$31,AJ472)&gt;0</f>
        <v>1</v>
      </c>
      <c r="AL472" s="83" t="b">
        <f t="shared" si="142"/>
        <v>0</v>
      </c>
      <c r="AM472" s="83" t="b">
        <f t="shared" si="148"/>
        <v>1</v>
      </c>
      <c r="AN472" s="47" t="str">
        <f t="shared" si="143"/>
        <v>Outer</v>
      </c>
      <c r="AO472" s="48" t="str">
        <f t="shared" si="144"/>
        <v>1.3-1.4</v>
      </c>
      <c r="AP472" s="49" t="str">
        <f t="shared" si="149"/>
        <v>13-14</v>
      </c>
      <c r="AQ472" s="49" t="str">
        <f t="shared" si="150"/>
        <v>Dec</v>
      </c>
      <c r="AR472" s="48" t="str">
        <f t="shared" si="151"/>
        <v>265-275</v>
      </c>
      <c r="AS472" s="49" t="str">
        <f t="shared" si="145"/>
        <v>HWS-HTI</v>
      </c>
    </row>
    <row r="473" spans="5:45" x14ac:dyDescent="0.3">
      <c r="E473" s="15">
        <v>40904.569444444445</v>
      </c>
      <c r="F473" s="21">
        <v>17.71</v>
      </c>
      <c r="G473" s="21">
        <v>1991.0699615478491</v>
      </c>
      <c r="H473" s="42">
        <v>1.1907943632722473</v>
      </c>
      <c r="I473" s="35">
        <v>277.3</v>
      </c>
      <c r="J473" s="43">
        <v>0.13382269904009034</v>
      </c>
      <c r="K473" s="44">
        <v>0.15861232407989442</v>
      </c>
      <c r="L473" s="26">
        <f t="shared" si="133"/>
        <v>17.543602893862889</v>
      </c>
      <c r="M473" s="26">
        <f t="shared" si="134"/>
        <v>2.0694703565600321</v>
      </c>
      <c r="N473" s="96">
        <f t="shared" si="135"/>
        <v>18</v>
      </c>
      <c r="O473" s="26">
        <f t="shared" si="136"/>
        <v>0.59900080806603595</v>
      </c>
      <c r="P473" s="3">
        <f>IF(L473&gt;'Power Curve'!$C$37,0,INDEX(Ci,$N473,1)*POWER(1-O473,3)+INDEX(Ci,$N473,2)*3*O473*POWER(1-O473,2)+INDEX(Ci,$N473,3)*3*POWER(O473,2)*(1-O473)+INDEX(Ci,$N473,4)*POWER(O473,3))</f>
        <v>1981.7961555942572</v>
      </c>
      <c r="Q473" s="3">
        <f>MAX(0,MIN(P473-V473+W473,'Power Curve'!$C$39))</f>
        <v>1981.1672867746183</v>
      </c>
      <c r="R473" s="3">
        <f t="shared" si="137"/>
        <v>1991.0699615478491</v>
      </c>
      <c r="S473" s="3">
        <f t="shared" si="138"/>
        <v>-9.9026747732307285</v>
      </c>
      <c r="T473" s="3">
        <f t="shared" si="139"/>
        <v>9.9026747732307285</v>
      </c>
      <c r="V473" s="37">
        <f t="array" ref="V473">SUM(_xlfn.NORM.DIST($AD$3:$AD$1003,$L473,$AA473,FALSE)*WindSpeedStep*$AE$3:$AE$1003)/AG473</f>
        <v>1984.0712589299594</v>
      </c>
      <c r="W473" s="37">
        <f t="array" ref="W473">SUM(_xlfn.NORM.DIST($AD$3:$AD$1003,$L473,$AB473,FALSE)*WindSpeedStep*$AE$3:$AE$1003)/AH473</f>
        <v>1983.4423901103205</v>
      </c>
      <c r="Y473" s="1">
        <f t="shared" si="140"/>
        <v>17</v>
      </c>
      <c r="Z473" s="99">
        <f>IF(L473&lt;'Power Curve'!$P$28,'Power Curve'!$Q$28,IF(L473&gt;'Power Curve'!$P$29,'Power Curve'!$Q$29,INDEX(ReferenceTurbulence,Y473)+(L473-INDEX(ReferenceTurbulenceWindSpeed,Y473))*(INDEX(ReferenceTurbulence,Y473+1)-INDEX(ReferenceTurbulence,Y473))/(INDEX(ReferenceTurbulenceWindSpeed,Y473+1)-INDEX(ReferenceTurbulenceWindSpeed,Y473))))</f>
        <v>0.11962199480829114</v>
      </c>
      <c r="AA473" s="100">
        <f t="shared" si="146"/>
        <v>2.0986007742883879</v>
      </c>
      <c r="AB473" s="29">
        <f t="shared" si="147"/>
        <v>2.3477322901442714</v>
      </c>
      <c r="AD473" s="29">
        <f>'Zero Turbulence Curve'!F472</f>
        <v>47.000000000000398</v>
      </c>
      <c r="AE473" s="29">
        <f>'Zero Turbulence Curve'!G472</f>
        <v>1989.4717126307078</v>
      </c>
      <c r="AF473" s="39"/>
      <c r="AG473" s="40">
        <f t="array" ref="AG473">SUM(_xlfn.NORM.DIST($AD$3:$AD$1003,$F473,$AA473,FALSE)*WindSpeedStep)</f>
        <v>0.99999999999998956</v>
      </c>
      <c r="AH473" s="40">
        <f t="array" ref="AH473">SUM(_xlfn.NORM.DIST($AD$3:$AD$1003,$F473,$AB473,FALSE)*WindSpeedStep)</f>
        <v>0.99999999999997125</v>
      </c>
      <c r="AJ473" s="47">
        <f t="shared" si="141"/>
        <v>18</v>
      </c>
      <c r="AK473" s="83" t="b">
        <f>COUNTIF('Power Curve'!$D$2:$D$31,AJ473)&gt;0</f>
        <v>1</v>
      </c>
      <c r="AL473" s="83" t="b">
        <f t="shared" si="142"/>
        <v>0</v>
      </c>
      <c r="AM473" s="83" t="b">
        <f t="shared" si="148"/>
        <v>1</v>
      </c>
      <c r="AN473" s="47" t="str">
        <f t="shared" si="143"/>
        <v>Inner</v>
      </c>
      <c r="AO473" s="48" t="str">
        <f t="shared" si="144"/>
        <v>2.0-2.1</v>
      </c>
      <c r="AP473" s="49" t="str">
        <f t="shared" si="149"/>
        <v>13-14</v>
      </c>
      <c r="AQ473" s="49" t="str">
        <f t="shared" si="150"/>
        <v>Dec</v>
      </c>
      <c r="AR473" s="48" t="str">
        <f t="shared" si="151"/>
        <v>275-285</v>
      </c>
      <c r="AS473" s="49" t="str">
        <f t="shared" si="145"/>
        <v>Inner-TI</v>
      </c>
    </row>
    <row r="474" spans="5:45" x14ac:dyDescent="0.3">
      <c r="E474" s="15">
        <v>40904.576388888891</v>
      </c>
      <c r="F474" s="21">
        <v>16.32</v>
      </c>
      <c r="G474" s="21">
        <v>1983.070007324221</v>
      </c>
      <c r="H474" s="42">
        <v>1.1921836898363933</v>
      </c>
      <c r="I474" s="35">
        <v>287.39999999999998</v>
      </c>
      <c r="J474" s="43">
        <v>0.11642156862745097</v>
      </c>
      <c r="K474" s="44">
        <v>0.12419445225151018</v>
      </c>
      <c r="L474" s="26">
        <f t="shared" si="133"/>
        <v>16.172947751486227</v>
      </c>
      <c r="M474" s="26">
        <f t="shared" si="134"/>
        <v>1.8576311858896033</v>
      </c>
      <c r="N474" s="96">
        <f t="shared" si="135"/>
        <v>17</v>
      </c>
      <c r="O474" s="26">
        <f t="shared" si="136"/>
        <v>0.17697086965867961</v>
      </c>
      <c r="P474" s="3">
        <f>IF(L474&gt;'Power Curve'!$C$37,0,INDEX(Ci,$N474,1)*POWER(1-O474,3)+INDEX(Ci,$N474,2)*3*O474*POWER(1-O474,2)+INDEX(Ci,$N474,3)*3*POWER(O474,2)*(1-O474)+INDEX(Ci,$N474,4)*POWER(O474,3))</f>
        <v>1982.9942229322396</v>
      </c>
      <c r="Q474" s="3">
        <f>MAX(0,MIN(P474-V474+W474,'Power Curve'!$C$39))</f>
        <v>1983.3698056640303</v>
      </c>
      <c r="R474" s="3">
        <f t="shared" si="137"/>
        <v>1983.070007324221</v>
      </c>
      <c r="S474" s="3">
        <f t="shared" si="138"/>
        <v>0.29979833980928561</v>
      </c>
      <c r="T474" s="3">
        <f t="shared" si="139"/>
        <v>0.29979833980928561</v>
      </c>
      <c r="V474" s="37">
        <f t="array" ref="V474">SUM(_xlfn.NORM.DIST($AD$3:$AD$1003,$L474,$AA474,FALSE)*WindSpeedStep*$AE$3:$AE$1003)/AG474</f>
        <v>1981.6506239413334</v>
      </c>
      <c r="W474" s="37">
        <f t="array" ref="W474">SUM(_xlfn.NORM.DIST($AD$3:$AD$1003,$L474,$AB474,FALSE)*WindSpeedStep*$AE$3:$AE$1003)/AH474</f>
        <v>1982.0262066731241</v>
      </c>
      <c r="Y474" s="1">
        <f t="shared" si="140"/>
        <v>16</v>
      </c>
      <c r="Z474" s="99">
        <f>IF(L474&lt;'Power Curve'!$P$28,'Power Curve'!$Q$28,IF(L474&gt;'Power Curve'!$P$29,'Power Curve'!$Q$29,INDEX(ReferenceTurbulence,Y474)+(L474-INDEX(ReferenceTurbulenceWindSpeed,Y474))*(INDEX(ReferenceTurbulence,Y474+1)-INDEX(ReferenceTurbulence,Y474))/(INDEX(ReferenceTurbulenceWindSpeed,Y474+1)-INDEX(ReferenceTurbulenceWindSpeed,Y474))))</f>
        <v>0.12103389619175664</v>
      </c>
      <c r="AA474" s="100">
        <f t="shared" si="146"/>
        <v>1.9574748792680878</v>
      </c>
      <c r="AB474" s="29">
        <f t="shared" si="147"/>
        <v>1.8828799465578325</v>
      </c>
      <c r="AD474" s="29">
        <f>'Zero Turbulence Curve'!F473</f>
        <v>47.100000000000399</v>
      </c>
      <c r="AE474" s="29">
        <f>'Zero Turbulence Curve'!G473</f>
        <v>1989.4717126307078</v>
      </c>
      <c r="AF474" s="39"/>
      <c r="AG474" s="40">
        <f t="array" ref="AG474">SUM(_xlfn.NORM.DIST($AD$3:$AD$1003,$F474,$AA474,FALSE)*WindSpeedStep)</f>
        <v>0.999999999999994</v>
      </c>
      <c r="AH474" s="40">
        <f t="array" ref="AH474">SUM(_xlfn.NORM.DIST($AD$3:$AD$1003,$F474,$AB474,FALSE)*WindSpeedStep)</f>
        <v>0.99999999999999323</v>
      </c>
      <c r="AJ474" s="47">
        <f t="shared" si="141"/>
        <v>16</v>
      </c>
      <c r="AK474" s="83" t="b">
        <f>COUNTIF('Power Curve'!$D$2:$D$31,AJ474)&gt;0</f>
        <v>1</v>
      </c>
      <c r="AL474" s="83" t="b">
        <f t="shared" si="142"/>
        <v>0</v>
      </c>
      <c r="AM474" s="83" t="b">
        <f t="shared" si="148"/>
        <v>1</v>
      </c>
      <c r="AN474" s="47" t="str">
        <f t="shared" si="143"/>
        <v>Inner</v>
      </c>
      <c r="AO474" s="48" t="str">
        <f t="shared" si="144"/>
        <v>1.8-1.9</v>
      </c>
      <c r="AP474" s="49" t="str">
        <f t="shared" si="149"/>
        <v>13-14</v>
      </c>
      <c r="AQ474" s="49" t="str">
        <f t="shared" si="150"/>
        <v>Dec</v>
      </c>
      <c r="AR474" s="48" t="str">
        <f t="shared" si="151"/>
        <v>285-295</v>
      </c>
      <c r="AS474" s="49" t="str">
        <f t="shared" si="145"/>
        <v>Inner-TI</v>
      </c>
    </row>
    <row r="475" spans="5:45" x14ac:dyDescent="0.3">
      <c r="E475" s="15">
        <v>40904.583333333336</v>
      </c>
      <c r="F475" s="21">
        <v>14.43</v>
      </c>
      <c r="G475" s="21">
        <v>1977.239974975588</v>
      </c>
      <c r="H475" s="42">
        <v>1.1920332165876435</v>
      </c>
      <c r="I475" s="35">
        <v>282</v>
      </c>
      <c r="J475" s="43">
        <v>0.16216216216216214</v>
      </c>
      <c r="K475" s="44">
        <v>0.20199869667958253</v>
      </c>
      <c r="L475" s="26">
        <f t="shared" si="133"/>
        <v>14.299376043040914</v>
      </c>
      <c r="M475" s="26">
        <f t="shared" si="134"/>
        <v>1.5680646387416231</v>
      </c>
      <c r="N475" s="96">
        <f t="shared" si="135"/>
        <v>15</v>
      </c>
      <c r="O475" s="26">
        <f t="shared" si="136"/>
        <v>0.33028920908459947</v>
      </c>
      <c r="P475" s="3">
        <f>IF(L475&gt;'Power Curve'!$C$37,0,INDEX(Ci,$N475,1)*POWER(1-O475,3)+INDEX(Ci,$N475,2)*3*O475*POWER(1-O475,2)+INDEX(Ci,$N475,3)*3*POWER(O475,2)*(1-O475)+INDEX(Ci,$N475,4)*POWER(O475,3))</f>
        <v>1976.7064059765996</v>
      </c>
      <c r="Q475" s="3">
        <f>MAX(0,MIN(P475-V475+W475,'Power Curve'!$C$39))</f>
        <v>1952.5185531618388</v>
      </c>
      <c r="R475" s="3">
        <f t="shared" si="137"/>
        <v>1977.239974975588</v>
      </c>
      <c r="S475" s="3">
        <f t="shared" si="138"/>
        <v>-24.721421813749203</v>
      </c>
      <c r="T475" s="3">
        <f t="shared" si="139"/>
        <v>24.721421813749203</v>
      </c>
      <c r="V475" s="37">
        <f t="array" ref="V475">SUM(_xlfn.NORM.DIST($AD$3:$AD$1003,$L475,$AA475,FALSE)*WindSpeedStep*$AE$3:$AE$1003)/AG475</f>
        <v>1971.5805944154404</v>
      </c>
      <c r="W475" s="37">
        <f t="array" ref="W475">SUM(_xlfn.NORM.DIST($AD$3:$AD$1003,$L475,$AB475,FALSE)*WindSpeedStep*$AE$3:$AE$1003)/AH475</f>
        <v>1947.3927416006795</v>
      </c>
      <c r="Y475" s="1">
        <f t="shared" si="140"/>
        <v>14</v>
      </c>
      <c r="Z475" s="99">
        <f>IF(L475&lt;'Power Curve'!$P$28,'Power Curve'!$Q$28,IF(L475&gt;'Power Curve'!$P$29,'Power Curve'!$Q$29,INDEX(ReferenceTurbulence,Y475)+(L475-INDEX(ReferenceTurbulenceWindSpeed,Y475))*(INDEX(ReferenceTurbulence,Y475+1)-INDEX(ReferenceTurbulence,Y475))/(INDEX(ReferenceTurbulenceWindSpeed,Y475+1)-INDEX(ReferenceTurbulenceWindSpeed,Y475))))</f>
        <v>0.12154767113526888</v>
      </c>
      <c r="AA475" s="100">
        <f t="shared" si="146"/>
        <v>1.7380558567190794</v>
      </c>
      <c r="AB475" s="29">
        <f t="shared" si="147"/>
        <v>2.3188177367093372</v>
      </c>
      <c r="AD475" s="29">
        <f>'Zero Turbulence Curve'!F474</f>
        <v>47.200000000000401</v>
      </c>
      <c r="AE475" s="29">
        <f>'Zero Turbulence Curve'!G474</f>
        <v>1989.4717126307078</v>
      </c>
      <c r="AF475" s="39"/>
      <c r="AG475" s="40">
        <f t="array" ref="AG475">SUM(_xlfn.NORM.DIST($AD$3:$AD$1003,$F475,$AA475,FALSE)*WindSpeedStep)</f>
        <v>1</v>
      </c>
      <c r="AH475" s="40">
        <f t="array" ref="AH475">SUM(_xlfn.NORM.DIST($AD$3:$AD$1003,$F475,$AB475,FALSE)*WindSpeedStep)</f>
        <v>0.99999999978816068</v>
      </c>
      <c r="AJ475" s="47">
        <f t="shared" si="141"/>
        <v>14</v>
      </c>
      <c r="AK475" s="83" t="b">
        <f>COUNTIF('Power Curve'!$D$2:$D$31,AJ475)&gt;0</f>
        <v>1</v>
      </c>
      <c r="AL475" s="83" t="b">
        <f t="shared" si="142"/>
        <v>0</v>
      </c>
      <c r="AM475" s="83" t="b">
        <f t="shared" si="148"/>
        <v>1</v>
      </c>
      <c r="AN475" s="47" t="str">
        <f t="shared" si="143"/>
        <v>Outer</v>
      </c>
      <c r="AO475" s="48" t="str">
        <f t="shared" si="144"/>
        <v>1.5-1.6</v>
      </c>
      <c r="AP475" s="49" t="str">
        <f t="shared" si="149"/>
        <v>14-15</v>
      </c>
      <c r="AQ475" s="49" t="str">
        <f t="shared" si="150"/>
        <v>Dec</v>
      </c>
      <c r="AR475" s="48" t="str">
        <f t="shared" si="151"/>
        <v>275-285</v>
      </c>
      <c r="AS475" s="49" t="str">
        <f t="shared" si="145"/>
        <v>HWS-HTI</v>
      </c>
    </row>
    <row r="476" spans="5:45" x14ac:dyDescent="0.3">
      <c r="E476" s="15">
        <v>40904.590277777781</v>
      </c>
      <c r="F476" s="21">
        <v>16.559999999999999</v>
      </c>
      <c r="G476" s="21">
        <v>1980.679992675781</v>
      </c>
      <c r="H476" s="42">
        <v>1.1915758409656716</v>
      </c>
      <c r="I476" s="35">
        <v>288.2</v>
      </c>
      <c r="J476" s="43">
        <v>0.13828502415458938</v>
      </c>
      <c r="K476" s="44">
        <v>0.18168465364034153</v>
      </c>
      <c r="L476" s="26">
        <f t="shared" si="133"/>
        <v>16.407995667009391</v>
      </c>
      <c r="M476" s="26">
        <f t="shared" si="134"/>
        <v>1.8939585989294014</v>
      </c>
      <c r="N476" s="96">
        <f t="shared" si="135"/>
        <v>17</v>
      </c>
      <c r="O476" s="26">
        <f t="shared" si="136"/>
        <v>0.41465053449477507</v>
      </c>
      <c r="P476" s="3">
        <f>IF(L476&gt;'Power Curve'!$C$37,0,INDEX(Ci,$N476,1)*POWER(1-O476,3)+INDEX(Ci,$N476,2)*3*O476*POWER(1-O476,2)+INDEX(Ci,$N476,3)*3*POWER(O476,2)*(1-O476)+INDEX(Ci,$N476,4)*POWER(O476,3))</f>
        <v>1983.8647027394518</v>
      </c>
      <c r="Q476" s="3">
        <f>MAX(0,MIN(P476-V476+W476,'Power Curve'!$C$39))</f>
        <v>1981.8649756161678</v>
      </c>
      <c r="R476" s="3">
        <f t="shared" si="137"/>
        <v>1980.679992675781</v>
      </c>
      <c r="S476" s="3">
        <f t="shared" si="138"/>
        <v>1.1849829403868171</v>
      </c>
      <c r="T476" s="3">
        <f t="shared" si="139"/>
        <v>1.1849829403868171</v>
      </c>
      <c r="V476" s="37">
        <f t="array" ref="V476">SUM(_xlfn.NORM.DIST($AD$3:$AD$1003,$L476,$AA476,FALSE)*WindSpeedStep*$AE$3:$AE$1003)/AG476</f>
        <v>1982.1758236728206</v>
      </c>
      <c r="W476" s="37">
        <f t="array" ref="W476">SUM(_xlfn.NORM.DIST($AD$3:$AD$1003,$L476,$AB476,FALSE)*WindSpeedStep*$AE$3:$AE$1003)/AH476</f>
        <v>1980.1760965495366</v>
      </c>
      <c r="Y476" s="1">
        <f t="shared" si="140"/>
        <v>16</v>
      </c>
      <c r="Z476" s="99">
        <f>IF(L476&lt;'Power Curve'!$P$28,'Power Curve'!$Q$28,IF(L476&gt;'Power Curve'!$P$29,'Power Curve'!$Q$29,INDEX(ReferenceTurbulence,Y476)+(L476-INDEX(ReferenceTurbulenceWindSpeed,Y476))*(INDEX(ReferenceTurbulence,Y476+1)-INDEX(ReferenceTurbulence,Y476))/(INDEX(ReferenceTurbulenceWindSpeed,Y476+1)-INDEX(ReferenceTurbulenceWindSpeed,Y476))))</f>
        <v>0.12103709857361963</v>
      </c>
      <c r="AA476" s="100">
        <f t="shared" si="146"/>
        <v>1.9859761889433396</v>
      </c>
      <c r="AB476" s="29">
        <f t="shared" si="147"/>
        <v>2.2689800771407915</v>
      </c>
      <c r="AD476" s="29">
        <f>'Zero Turbulence Curve'!F475</f>
        <v>47.300000000000402</v>
      </c>
      <c r="AE476" s="29">
        <f>'Zero Turbulence Curve'!G475</f>
        <v>1989.4717126307078</v>
      </c>
      <c r="AF476" s="39"/>
      <c r="AG476" s="40">
        <f t="array" ref="AG476">SUM(_xlfn.NORM.DIST($AD$3:$AD$1003,$F476,$AA476,FALSE)*WindSpeedStep)</f>
        <v>0.99999999999999423</v>
      </c>
      <c r="AH476" s="40">
        <f t="array" ref="AH476">SUM(_xlfn.NORM.DIST($AD$3:$AD$1003,$F476,$AB476,FALSE)*WindSpeedStep)</f>
        <v>0.99999999999987066</v>
      </c>
      <c r="AJ476" s="47">
        <f t="shared" si="141"/>
        <v>16</v>
      </c>
      <c r="AK476" s="83" t="b">
        <f>COUNTIF('Power Curve'!$D$2:$D$31,AJ476)&gt;0</f>
        <v>1</v>
      </c>
      <c r="AL476" s="83" t="b">
        <f t="shared" si="142"/>
        <v>0</v>
      </c>
      <c r="AM476" s="83" t="b">
        <f t="shared" si="148"/>
        <v>1</v>
      </c>
      <c r="AN476" s="47" t="str">
        <f t="shared" si="143"/>
        <v>Inner</v>
      </c>
      <c r="AO476" s="48" t="str">
        <f t="shared" si="144"/>
        <v>1.8-1.9</v>
      </c>
      <c r="AP476" s="49" t="str">
        <f t="shared" si="149"/>
        <v>14-15</v>
      </c>
      <c r="AQ476" s="49" t="str">
        <f t="shared" si="150"/>
        <v>Dec</v>
      </c>
      <c r="AR476" s="48" t="str">
        <f t="shared" si="151"/>
        <v>285-295</v>
      </c>
      <c r="AS476" s="49" t="str">
        <f t="shared" si="145"/>
        <v>Inner-TI</v>
      </c>
    </row>
    <row r="477" spans="5:45" x14ac:dyDescent="0.3">
      <c r="E477" s="15">
        <v>40904.597222222219</v>
      </c>
      <c r="F477" s="21">
        <v>13.37</v>
      </c>
      <c r="G477" s="21">
        <v>1948.4599761962891</v>
      </c>
      <c r="H477" s="42">
        <v>1.1918385985203479</v>
      </c>
      <c r="I477" s="35">
        <v>276.5</v>
      </c>
      <c r="J477" s="43">
        <v>0.11817501869857892</v>
      </c>
      <c r="K477" s="44">
        <v>0.16538230704295626</v>
      </c>
      <c r="L477" s="26">
        <f t="shared" si="133"/>
        <v>13.248250354085105</v>
      </c>
      <c r="M477" s="26">
        <f t="shared" si="134"/>
        <v>1.4056097751260526</v>
      </c>
      <c r="N477" s="96">
        <f t="shared" si="135"/>
        <v>14</v>
      </c>
      <c r="O477" s="26">
        <f t="shared" si="136"/>
        <v>0.26808376526958161</v>
      </c>
      <c r="P477" s="3">
        <f>IF(L477&gt;'Power Curve'!$C$37,0,INDEX(Ci,$N477,1)*POWER(1-O477,3)+INDEX(Ci,$N477,2)*3*O477*POWER(1-O477,2)+INDEX(Ci,$N477,3)*3*POWER(O477,2)*(1-O477)+INDEX(Ci,$N477,4)*POWER(O477,3))</f>
        <v>1960.5404635112493</v>
      </c>
      <c r="Q477" s="3">
        <f>MAX(0,MIN(P477-V477+W477,'Power Curve'!$C$39))</f>
        <v>1963.0511791072647</v>
      </c>
      <c r="R477" s="3">
        <f t="shared" si="137"/>
        <v>1948.4599761962891</v>
      </c>
      <c r="S477" s="3">
        <f t="shared" si="138"/>
        <v>14.591202910975653</v>
      </c>
      <c r="T477" s="3">
        <f t="shared" si="139"/>
        <v>14.591202910975653</v>
      </c>
      <c r="V477" s="37">
        <f t="array" ref="V477">SUM(_xlfn.NORM.DIST($AD$3:$AD$1003,$L477,$AA477,FALSE)*WindSpeedStep*$AE$3:$AE$1003)/AG477</f>
        <v>1952.6961695123764</v>
      </c>
      <c r="W477" s="37">
        <f t="array" ref="W477">SUM(_xlfn.NORM.DIST($AD$3:$AD$1003,$L477,$AB477,FALSE)*WindSpeedStep*$AE$3:$AE$1003)/AH477</f>
        <v>1955.2068851083918</v>
      </c>
      <c r="Y477" s="1">
        <f t="shared" si="140"/>
        <v>13</v>
      </c>
      <c r="Z477" s="99">
        <f>IF(L477&lt;'Power Curve'!$P$28,'Power Curve'!$Q$28,IF(L477&gt;'Power Curve'!$P$29,'Power Curve'!$Q$29,INDEX(ReferenceTurbulence,Y477)+(L477-INDEX(ReferenceTurbulenceWindSpeed,Y477))*(INDEX(ReferenceTurbulence,Y477+1)-INDEX(ReferenceTurbulence,Y477))/(INDEX(ReferenceTurbulenceWindSpeed,Y477+1)-INDEX(ReferenceTurbulenceWindSpeed,Y477))))</f>
        <v>0.12148706954657745</v>
      </c>
      <c r="AA477" s="100">
        <f t="shared" si="146"/>
        <v>1.6094911121372064</v>
      </c>
      <c r="AB477" s="29">
        <f t="shared" si="147"/>
        <v>1.565612233317462</v>
      </c>
      <c r="AD477" s="29">
        <f>'Zero Turbulence Curve'!F476</f>
        <v>47.400000000000404</v>
      </c>
      <c r="AE477" s="29">
        <f>'Zero Turbulence Curve'!G476</f>
        <v>1989.4717126307078</v>
      </c>
      <c r="AF477" s="39"/>
      <c r="AG477" s="40">
        <f t="array" ref="AG477">SUM(_xlfn.NORM.DIST($AD$3:$AD$1003,$F477,$AA477,FALSE)*WindSpeedStep)</f>
        <v>1.0000000000000024</v>
      </c>
      <c r="AH477" s="40">
        <f t="array" ref="AH477">SUM(_xlfn.NORM.DIST($AD$3:$AD$1003,$F477,$AB477,FALSE)*WindSpeedStep)</f>
        <v>1.0000000000000031</v>
      </c>
      <c r="AJ477" s="47">
        <f t="shared" si="141"/>
        <v>13</v>
      </c>
      <c r="AK477" s="83" t="b">
        <f>COUNTIF('Power Curve'!$D$2:$D$31,AJ477)&gt;0</f>
        <v>1</v>
      </c>
      <c r="AL477" s="83" t="b">
        <f t="shared" si="142"/>
        <v>0</v>
      </c>
      <c r="AM477" s="83" t="b">
        <f t="shared" si="148"/>
        <v>1</v>
      </c>
      <c r="AN477" s="47" t="str">
        <f t="shared" si="143"/>
        <v>Inner</v>
      </c>
      <c r="AO477" s="48" t="str">
        <f t="shared" si="144"/>
        <v>1.4-1.5</v>
      </c>
      <c r="AP477" s="49" t="str">
        <f t="shared" si="149"/>
        <v>14-15</v>
      </c>
      <c r="AQ477" s="49" t="str">
        <f t="shared" si="150"/>
        <v>Dec</v>
      </c>
      <c r="AR477" s="48" t="str">
        <f t="shared" si="151"/>
        <v>275-285</v>
      </c>
      <c r="AS477" s="49" t="str">
        <f t="shared" si="145"/>
        <v>Inner-TI</v>
      </c>
    </row>
    <row r="478" spans="5:45" x14ac:dyDescent="0.3">
      <c r="E478" s="15">
        <v>40904.604166666664</v>
      </c>
      <c r="F478" s="21">
        <v>13.7</v>
      </c>
      <c r="G478" s="21">
        <v>1966.2199859619141</v>
      </c>
      <c r="H478" s="42">
        <v>1.1918965561353538</v>
      </c>
      <c r="I478" s="35">
        <v>271.39999999999998</v>
      </c>
      <c r="J478" s="43">
        <v>0.11167883211678833</v>
      </c>
      <c r="K478" s="44">
        <v>0.16036262436946067</v>
      </c>
      <c r="L478" s="26">
        <f t="shared" si="133"/>
        <v>13.575465359688058</v>
      </c>
      <c r="M478" s="26">
        <f t="shared" si="134"/>
        <v>1.4561819090456438</v>
      </c>
      <c r="N478" s="96">
        <f t="shared" si="135"/>
        <v>14</v>
      </c>
      <c r="O478" s="26">
        <f t="shared" si="136"/>
        <v>0.60760077361367626</v>
      </c>
      <c r="P478" s="3">
        <f>IF(L478&gt;'Power Curve'!$C$37,0,INDEX(Ci,$N478,1)*POWER(1-O478,3)+INDEX(Ci,$N478,2)*3*O478*POWER(1-O478,2)+INDEX(Ci,$N478,3)*3*POWER(O478,2)*(1-O478)+INDEX(Ci,$N478,4)*POWER(O478,3))</f>
        <v>1969.0179202389941</v>
      </c>
      <c r="Q478" s="3">
        <f>MAX(0,MIN(P478-V478+W478,'Power Curve'!$C$39))</f>
        <v>1974.4249569453718</v>
      </c>
      <c r="R478" s="3">
        <f t="shared" si="137"/>
        <v>1966.2199859619141</v>
      </c>
      <c r="S478" s="3">
        <f t="shared" si="138"/>
        <v>8.2049709834577698</v>
      </c>
      <c r="T478" s="3">
        <f t="shared" si="139"/>
        <v>8.2049709834577698</v>
      </c>
      <c r="V478" s="37">
        <f t="array" ref="V478">SUM(_xlfn.NORM.DIST($AD$3:$AD$1003,$L478,$AA478,FALSE)*WindSpeedStep*$AE$3:$AE$1003)/AG478</f>
        <v>1960.8630483769273</v>
      </c>
      <c r="W478" s="37">
        <f t="array" ref="W478">SUM(_xlfn.NORM.DIST($AD$3:$AD$1003,$L478,$AB478,FALSE)*WindSpeedStep*$AE$3:$AE$1003)/AH478</f>
        <v>1966.270085083305</v>
      </c>
      <c r="Y478" s="1">
        <f t="shared" si="140"/>
        <v>13</v>
      </c>
      <c r="Z478" s="99">
        <f>IF(L478&lt;'Power Curve'!$P$28,'Power Curve'!$Q$28,IF(L478&gt;'Power Curve'!$P$29,'Power Curve'!$Q$29,INDEX(ReferenceTurbulence,Y478)+(L478-INDEX(ReferenceTurbulenceWindSpeed,Y478))*(INDEX(ReferenceTurbulence,Y478+1)-INDEX(ReferenceTurbulence,Y478))/(INDEX(ReferenceTurbulenceWindSpeed,Y478+1)-INDEX(ReferenceTurbulenceWindSpeed,Y478))))</f>
        <v>0.12111974126478378</v>
      </c>
      <c r="AA478" s="100">
        <f t="shared" si="146"/>
        <v>1.6442568519144525</v>
      </c>
      <c r="AB478" s="29">
        <f t="shared" si="147"/>
        <v>1.5160921168118782</v>
      </c>
      <c r="AD478" s="29">
        <f>'Zero Turbulence Curve'!F477</f>
        <v>47.500000000000405</v>
      </c>
      <c r="AE478" s="29">
        <f>'Zero Turbulence Curve'!G477</f>
        <v>1989.4717126307078</v>
      </c>
      <c r="AF478" s="39"/>
      <c r="AG478" s="40">
        <f t="array" ref="AG478">SUM(_xlfn.NORM.DIST($AD$3:$AD$1003,$F478,$AA478,FALSE)*WindSpeedStep)</f>
        <v>1.000000000000002</v>
      </c>
      <c r="AH478" s="40">
        <f t="array" ref="AH478">SUM(_xlfn.NORM.DIST($AD$3:$AD$1003,$F478,$AB478,FALSE)*WindSpeedStep)</f>
        <v>1.0000000000000024</v>
      </c>
      <c r="AJ478" s="47">
        <f t="shared" si="141"/>
        <v>14</v>
      </c>
      <c r="AK478" s="83" t="b">
        <f>COUNTIF('Power Curve'!$D$2:$D$31,AJ478)&gt;0</f>
        <v>1</v>
      </c>
      <c r="AL478" s="83" t="b">
        <f t="shared" si="142"/>
        <v>0</v>
      </c>
      <c r="AM478" s="83" t="b">
        <f t="shared" si="148"/>
        <v>1</v>
      </c>
      <c r="AN478" s="47" t="str">
        <f t="shared" si="143"/>
        <v>Inner</v>
      </c>
      <c r="AO478" s="48" t="str">
        <f t="shared" si="144"/>
        <v>1.4-1.5</v>
      </c>
      <c r="AP478" s="49" t="str">
        <f t="shared" si="149"/>
        <v>14-15</v>
      </c>
      <c r="AQ478" s="49" t="str">
        <f t="shared" si="150"/>
        <v>Dec</v>
      </c>
      <c r="AR478" s="48" t="str">
        <f t="shared" si="151"/>
        <v>265-275</v>
      </c>
      <c r="AS478" s="49" t="str">
        <f t="shared" si="145"/>
        <v>Inner-TI</v>
      </c>
    </row>
    <row r="479" spans="5:45" x14ac:dyDescent="0.3">
      <c r="E479" s="15">
        <v>40904.611111111109</v>
      </c>
      <c r="F479" s="21">
        <v>12.43</v>
      </c>
      <c r="G479" s="21">
        <v>1975.190002441406</v>
      </c>
      <c r="H479" s="42">
        <v>1.1923227336220759</v>
      </c>
      <c r="I479" s="35">
        <v>270.3</v>
      </c>
      <c r="J479" s="43">
        <v>0.13596138374899436</v>
      </c>
      <c r="K479" s="44">
        <v>0.17627676277598625</v>
      </c>
      <c r="L479" s="26">
        <f t="shared" si="133"/>
        <v>12.318477670328335</v>
      </c>
      <c r="M479" s="26">
        <f t="shared" si="134"/>
        <v>1.2619104096550795</v>
      </c>
      <c r="N479" s="96">
        <f t="shared" si="135"/>
        <v>13</v>
      </c>
      <c r="O479" s="26">
        <f t="shared" si="136"/>
        <v>0.30880129698740411</v>
      </c>
      <c r="P479" s="3">
        <f>IF(L479&gt;'Power Curve'!$C$37,0,INDEX(Ci,$N479,1)*POWER(1-O479,3)+INDEX(Ci,$N479,2)*3*O479*POWER(1-O479,2)+INDEX(Ci,$N479,3)*3*POWER(O479,2)*(1-O479)+INDEX(Ci,$N479,4)*POWER(O479,3))</f>
        <v>1931.8361316088494</v>
      </c>
      <c r="Q479" s="3">
        <f>MAX(0,MIN(P479-V479+W479,'Power Curve'!$C$39))</f>
        <v>1910.1829600296721</v>
      </c>
      <c r="R479" s="3">
        <f t="shared" si="137"/>
        <v>1975.190002441406</v>
      </c>
      <c r="S479" s="3">
        <f t="shared" si="138"/>
        <v>-65.007042411733892</v>
      </c>
      <c r="T479" s="3">
        <f t="shared" si="139"/>
        <v>65.007042411733892</v>
      </c>
      <c r="V479" s="37">
        <f t="array" ref="V479">SUM(_xlfn.NORM.DIST($AD$3:$AD$1003,$L479,$AA479,FALSE)*WindSpeedStep*$AE$3:$AE$1003)/AG479</f>
        <v>1914.5105129125227</v>
      </c>
      <c r="W479" s="37">
        <f t="array" ref="W479">SUM(_xlfn.NORM.DIST($AD$3:$AD$1003,$L479,$AB479,FALSE)*WindSpeedStep*$AE$3:$AE$1003)/AH479</f>
        <v>1892.8573413333454</v>
      </c>
      <c r="Y479" s="1">
        <f t="shared" si="140"/>
        <v>12</v>
      </c>
      <c r="Z479" s="99">
        <f>IF(L479&lt;'Power Curve'!$P$28,'Power Curve'!$Q$28,IF(L479&gt;'Power Curve'!$P$29,'Power Curve'!$Q$29,INDEX(ReferenceTurbulence,Y479)+(L479-INDEX(ReferenceTurbulenceWindSpeed,Y479))*(INDEX(ReferenceTurbulence,Y479+1)-INDEX(ReferenceTurbulence,Y479))/(INDEX(ReferenceTurbulenceWindSpeed,Y479+1)-INDEX(ReferenceTurbulenceWindSpeed,Y479))))</f>
        <v>0.11930786406636271</v>
      </c>
      <c r="AA479" s="100">
        <f t="shared" si="146"/>
        <v>1.4696912593960574</v>
      </c>
      <c r="AB479" s="29">
        <f t="shared" si="147"/>
        <v>1.6748372697389287</v>
      </c>
      <c r="AD479" s="29">
        <f>'Zero Turbulence Curve'!F478</f>
        <v>47.600000000000406</v>
      </c>
      <c r="AE479" s="29">
        <f>'Zero Turbulence Curve'!G478</f>
        <v>1989.4717126307078</v>
      </c>
      <c r="AF479" s="39"/>
      <c r="AG479" s="40">
        <f t="array" ref="AG479">SUM(_xlfn.NORM.DIST($AD$3:$AD$1003,$F479,$AA479,FALSE)*WindSpeedStep)</f>
        <v>1.0000000000000033</v>
      </c>
      <c r="AH479" s="40">
        <f t="array" ref="AH479">SUM(_xlfn.NORM.DIST($AD$3:$AD$1003,$F479,$AB479,FALSE)*WindSpeedStep)</f>
        <v>0.99999999999995726</v>
      </c>
      <c r="AJ479" s="47">
        <f t="shared" si="141"/>
        <v>12</v>
      </c>
      <c r="AK479" s="83" t="b">
        <f>COUNTIF('Power Curve'!$D$2:$D$31,AJ479)&gt;0</f>
        <v>1</v>
      </c>
      <c r="AL479" s="83" t="b">
        <f t="shared" si="142"/>
        <v>0</v>
      </c>
      <c r="AM479" s="83" t="b">
        <f t="shared" si="148"/>
        <v>1</v>
      </c>
      <c r="AN479" s="47" t="str">
        <f t="shared" si="143"/>
        <v>Inner</v>
      </c>
      <c r="AO479" s="48" t="str">
        <f t="shared" si="144"/>
        <v>1.2-1.3</v>
      </c>
      <c r="AP479" s="49" t="str">
        <f t="shared" si="149"/>
        <v>14-15</v>
      </c>
      <c r="AQ479" s="49" t="str">
        <f t="shared" si="150"/>
        <v>Dec</v>
      </c>
      <c r="AR479" s="48" t="str">
        <f t="shared" si="151"/>
        <v>265-275</v>
      </c>
      <c r="AS479" s="49" t="str">
        <f t="shared" si="145"/>
        <v>Inner-TI</v>
      </c>
    </row>
    <row r="480" spans="5:45" x14ac:dyDescent="0.3">
      <c r="E480" s="15">
        <v>40904.618055555555</v>
      </c>
      <c r="F480" s="21">
        <v>14.4</v>
      </c>
      <c r="G480" s="21">
        <v>1967.8199615478541</v>
      </c>
      <c r="H480" s="42">
        <v>1.1924557843720256</v>
      </c>
      <c r="I480" s="35">
        <v>274.39999999999998</v>
      </c>
      <c r="J480" s="43">
        <v>0.11319444444444443</v>
      </c>
      <c r="K480" s="44">
        <v>0.14957115614147581</v>
      </c>
      <c r="L480" s="26">
        <f t="shared" si="133"/>
        <v>14.271333576120224</v>
      </c>
      <c r="M480" s="26">
        <f t="shared" si="134"/>
        <v>1.5637305850819032</v>
      </c>
      <c r="N480" s="96">
        <f t="shared" si="135"/>
        <v>15</v>
      </c>
      <c r="O480" s="26">
        <f t="shared" si="136"/>
        <v>0.30349912626617309</v>
      </c>
      <c r="P480" s="3">
        <f>IF(L480&gt;'Power Curve'!$C$37,0,INDEX(Ci,$N480,1)*POWER(1-O480,3)+INDEX(Ci,$N480,2)*3*O480*POWER(1-O480,2)+INDEX(Ci,$N480,3)*3*POWER(O480,2)*(1-O480)+INDEX(Ci,$N480,4)*POWER(O480,3))</f>
        <v>1976.5876607350326</v>
      </c>
      <c r="Q480" s="3">
        <f>MAX(0,MIN(P480-V480+W480,'Power Curve'!$C$39))</f>
        <v>1979.5007760741755</v>
      </c>
      <c r="R480" s="3">
        <f t="shared" si="137"/>
        <v>1967.8199615478541</v>
      </c>
      <c r="S480" s="3">
        <f t="shared" si="138"/>
        <v>11.680814526321456</v>
      </c>
      <c r="T480" s="3">
        <f t="shared" si="139"/>
        <v>11.680814526321456</v>
      </c>
      <c r="V480" s="37">
        <f t="array" ref="V480">SUM(_xlfn.NORM.DIST($AD$3:$AD$1003,$L480,$AA480,FALSE)*WindSpeedStep*$AE$3:$AE$1003)/AG480</f>
        <v>1971.3039292639585</v>
      </c>
      <c r="W480" s="37">
        <f t="array" ref="W480">SUM(_xlfn.NORM.DIST($AD$3:$AD$1003,$L480,$AB480,FALSE)*WindSpeedStep*$AE$3:$AE$1003)/AH480</f>
        <v>1974.2170446031014</v>
      </c>
      <c r="Y480" s="1">
        <f t="shared" si="140"/>
        <v>14</v>
      </c>
      <c r="Z480" s="99">
        <f>IF(L480&lt;'Power Curve'!$P$28,'Power Curve'!$Q$28,IF(L480&gt;'Power Curve'!$P$29,'Power Curve'!$Q$29,INDEX(ReferenceTurbulence,Y480)+(L480-INDEX(ReferenceTurbulenceWindSpeed,Y480))*(INDEX(ReferenceTurbulence,Y480+1)-INDEX(ReferenceTurbulence,Y480))/(INDEX(ReferenceTurbulenceWindSpeed,Y480+1)-INDEX(ReferenceTurbulenceWindSpeed,Y480))))</f>
        <v>0.12147852627804408</v>
      </c>
      <c r="AA480" s="100">
        <f t="shared" si="146"/>
        <v>1.7336605708494535</v>
      </c>
      <c r="AB480" s="29">
        <f t="shared" si="147"/>
        <v>1.6154356756302752</v>
      </c>
      <c r="AD480" s="29">
        <f>'Zero Turbulence Curve'!F479</f>
        <v>47.700000000000408</v>
      </c>
      <c r="AE480" s="29">
        <f>'Zero Turbulence Curve'!G479</f>
        <v>1989.4717126307078</v>
      </c>
      <c r="AF480" s="39"/>
      <c r="AG480" s="40">
        <f t="array" ref="AG480">SUM(_xlfn.NORM.DIST($AD$3:$AD$1003,$F480,$AA480,FALSE)*WindSpeedStep)</f>
        <v>1</v>
      </c>
      <c r="AH480" s="40">
        <f t="array" ref="AH480">SUM(_xlfn.NORM.DIST($AD$3:$AD$1003,$F480,$AB480,FALSE)*WindSpeedStep)</f>
        <v>1.0000000000000018</v>
      </c>
      <c r="AJ480" s="47">
        <f t="shared" si="141"/>
        <v>14</v>
      </c>
      <c r="AK480" s="83" t="b">
        <f>COUNTIF('Power Curve'!$D$2:$D$31,AJ480)&gt;0</f>
        <v>1</v>
      </c>
      <c r="AL480" s="83" t="b">
        <f t="shared" si="142"/>
        <v>0</v>
      </c>
      <c r="AM480" s="83" t="b">
        <f t="shared" si="148"/>
        <v>1</v>
      </c>
      <c r="AN480" s="47" t="str">
        <f t="shared" si="143"/>
        <v>Inner</v>
      </c>
      <c r="AO480" s="48" t="str">
        <f t="shared" si="144"/>
        <v>1.5-1.6</v>
      </c>
      <c r="AP480" s="49" t="str">
        <f t="shared" si="149"/>
        <v>14-15</v>
      </c>
      <c r="AQ480" s="49" t="str">
        <f t="shared" si="150"/>
        <v>Dec</v>
      </c>
      <c r="AR480" s="48" t="str">
        <f t="shared" si="151"/>
        <v>265-275</v>
      </c>
      <c r="AS480" s="49" t="str">
        <f t="shared" si="145"/>
        <v>Inner-TI</v>
      </c>
    </row>
    <row r="481" spans="5:45" x14ac:dyDescent="0.3">
      <c r="E481" s="15">
        <v>40904.625</v>
      </c>
      <c r="F481" s="21">
        <v>13.2</v>
      </c>
      <c r="G481" s="21">
        <v>1971.940017700193</v>
      </c>
      <c r="H481" s="42">
        <v>1.1926466463451462</v>
      </c>
      <c r="I481" s="35">
        <v>272</v>
      </c>
      <c r="J481" s="43">
        <v>0.12727272727272729</v>
      </c>
      <c r="K481" s="44">
        <v>0.14337622462350177</v>
      </c>
      <c r="L481" s="26">
        <f t="shared" si="133"/>
        <v>13.082753703016778</v>
      </c>
      <c r="M481" s="26">
        <f t="shared" si="134"/>
        <v>1.3800317342117951</v>
      </c>
      <c r="N481" s="96">
        <f t="shared" si="135"/>
        <v>14</v>
      </c>
      <c r="O481" s="26">
        <f t="shared" si="136"/>
        <v>9.6365088254306439E-2</v>
      </c>
      <c r="P481" s="3">
        <f>IF(L481&gt;'Power Curve'!$C$37,0,INDEX(Ci,$N481,1)*POWER(1-O481,3)+INDEX(Ci,$N481,2)*3*O481*POWER(1-O481,2)+INDEX(Ci,$N481,3)*3*POWER(O481,2)*(1-O481)+INDEX(Ci,$N481,4)*POWER(O481,3))</f>
        <v>1955.8107081782512</v>
      </c>
      <c r="Q481" s="3">
        <f>MAX(0,MIN(P481-V481+W481,'Power Curve'!$C$39))</f>
        <v>1950.8240429625787</v>
      </c>
      <c r="R481" s="3">
        <f t="shared" si="137"/>
        <v>1971.940017700193</v>
      </c>
      <c r="S481" s="3">
        <f t="shared" si="138"/>
        <v>-21.115974737614351</v>
      </c>
      <c r="T481" s="3">
        <f t="shared" si="139"/>
        <v>21.115974737614351</v>
      </c>
      <c r="V481" s="37">
        <f t="array" ref="V481">SUM(_xlfn.NORM.DIST($AD$3:$AD$1003,$L481,$AA481,FALSE)*WindSpeedStep*$AE$3:$AE$1003)/AG481</f>
        <v>1947.5170096843049</v>
      </c>
      <c r="W481" s="37">
        <f t="array" ref="W481">SUM(_xlfn.NORM.DIST($AD$3:$AD$1003,$L481,$AB481,FALSE)*WindSpeedStep*$AE$3:$AE$1003)/AH481</f>
        <v>1942.5303444686324</v>
      </c>
      <c r="Y481" s="1">
        <f t="shared" si="140"/>
        <v>13</v>
      </c>
      <c r="Z481" s="99">
        <f>IF(L481&lt;'Power Curve'!$P$28,'Power Curve'!$Q$28,IF(L481&gt;'Power Curve'!$P$29,'Power Curve'!$Q$29,INDEX(ReferenceTurbulence,Y481)+(L481-INDEX(ReferenceTurbulenceWindSpeed,Y481))*(INDEX(ReferenceTurbulence,Y481+1)-INDEX(ReferenceTurbulence,Y481))/(INDEX(ReferenceTurbulenceWindSpeed,Y481+1)-INDEX(ReferenceTurbulenceWindSpeed,Y481))))</f>
        <v>0.12167285442636167</v>
      </c>
      <c r="AA481" s="100">
        <f t="shared" si="146"/>
        <v>1.5918159868031043</v>
      </c>
      <c r="AB481" s="29">
        <f t="shared" si="147"/>
        <v>1.6650777440203173</v>
      </c>
      <c r="AD481" s="29">
        <f>'Zero Turbulence Curve'!F480</f>
        <v>47.800000000000409</v>
      </c>
      <c r="AE481" s="29">
        <f>'Zero Turbulence Curve'!G480</f>
        <v>1989.4717126307078</v>
      </c>
      <c r="AF481" s="39"/>
      <c r="AG481" s="40">
        <f t="array" ref="AG481">SUM(_xlfn.NORM.DIST($AD$3:$AD$1003,$F481,$AA481,FALSE)*WindSpeedStep)</f>
        <v>1.0000000000000038</v>
      </c>
      <c r="AH481" s="40">
        <f t="array" ref="AH481">SUM(_xlfn.NORM.DIST($AD$3:$AD$1003,$F481,$AB481,FALSE)*WindSpeedStep)</f>
        <v>1.0000000000000022</v>
      </c>
      <c r="AJ481" s="47">
        <f t="shared" si="141"/>
        <v>13</v>
      </c>
      <c r="AK481" s="83" t="b">
        <f>COUNTIF('Power Curve'!$D$2:$D$31,AJ481)&gt;0</f>
        <v>1</v>
      </c>
      <c r="AL481" s="83" t="b">
        <f t="shared" si="142"/>
        <v>0</v>
      </c>
      <c r="AM481" s="83" t="b">
        <f t="shared" si="148"/>
        <v>1</v>
      </c>
      <c r="AN481" s="47" t="str">
        <f t="shared" si="143"/>
        <v>Inner</v>
      </c>
      <c r="AO481" s="48" t="str">
        <f t="shared" si="144"/>
        <v>1.3-1.4</v>
      </c>
      <c r="AP481" s="49" t="str">
        <f t="shared" si="149"/>
        <v>15-16</v>
      </c>
      <c r="AQ481" s="49" t="str">
        <f t="shared" si="150"/>
        <v>Dec</v>
      </c>
      <c r="AR481" s="48" t="str">
        <f t="shared" si="151"/>
        <v>265-275</v>
      </c>
      <c r="AS481" s="49" t="str">
        <f t="shared" si="145"/>
        <v>Inner-TI</v>
      </c>
    </row>
    <row r="482" spans="5:45" x14ac:dyDescent="0.3">
      <c r="E482" s="15">
        <v>40904.631944444445</v>
      </c>
      <c r="F482" s="21">
        <v>16.29</v>
      </c>
      <c r="G482" s="21">
        <v>1980.3000183105439</v>
      </c>
      <c r="H482" s="42">
        <v>1.1931214901348102</v>
      </c>
      <c r="I482" s="35">
        <v>274.89999999999998</v>
      </c>
      <c r="J482" s="43">
        <v>0.12768569674647023</v>
      </c>
      <c r="K482" s="44">
        <v>0.15063910137092942</v>
      </c>
      <c r="L482" s="26">
        <f t="shared" si="133"/>
        <v>16.147449839612346</v>
      </c>
      <c r="M482" s="26">
        <f t="shared" si="134"/>
        <v>1.8536904014149436</v>
      </c>
      <c r="N482" s="96">
        <f t="shared" si="135"/>
        <v>17</v>
      </c>
      <c r="O482" s="26">
        <f t="shared" si="136"/>
        <v>0.15118746658226706</v>
      </c>
      <c r="P482" s="3">
        <f>IF(L482&gt;'Power Curve'!$C$37,0,INDEX(Ci,$N482,1)*POWER(1-O482,3)+INDEX(Ci,$N482,2)*3*O482*POWER(1-O482,2)+INDEX(Ci,$N482,3)*3*POWER(O482,2)*(1-O482)+INDEX(Ci,$N482,4)*POWER(O482,3))</f>
        <v>1982.9024747441617</v>
      </c>
      <c r="Q482" s="3">
        <f>MAX(0,MIN(P482-V482+W482,'Power Curve'!$C$39))</f>
        <v>1982.1755775112217</v>
      </c>
      <c r="R482" s="3">
        <f t="shared" si="137"/>
        <v>1980.3000183105439</v>
      </c>
      <c r="S482" s="3">
        <f t="shared" si="138"/>
        <v>1.8755592006777988</v>
      </c>
      <c r="T482" s="3">
        <f t="shared" si="139"/>
        <v>1.8755592006777988</v>
      </c>
      <c r="V482" s="37">
        <f t="array" ref="V482">SUM(_xlfn.NORM.DIST($AD$3:$AD$1003,$L482,$AA482,FALSE)*WindSpeedStep*$AE$3:$AE$1003)/AG482</f>
        <v>1981.5891309121919</v>
      </c>
      <c r="W482" s="37">
        <f t="array" ref="W482">SUM(_xlfn.NORM.DIST($AD$3:$AD$1003,$L482,$AB482,FALSE)*WindSpeedStep*$AE$3:$AE$1003)/AH482</f>
        <v>1980.8622336792519</v>
      </c>
      <c r="Y482" s="1">
        <f t="shared" si="140"/>
        <v>16</v>
      </c>
      <c r="Z482" s="99">
        <f>IF(L482&lt;'Power Curve'!$P$28,'Power Curve'!$Q$28,IF(L482&gt;'Power Curve'!$P$29,'Power Curve'!$Q$29,INDEX(ReferenceTurbulence,Y482)+(L482-INDEX(ReferenceTurbulenceWindSpeed,Y482))*(INDEX(ReferenceTurbulence,Y482+1)-INDEX(ReferenceTurbulence,Y482))/(INDEX(ReferenceTurbulenceWindSpeed,Y482+1)-INDEX(ReferenceTurbulenceWindSpeed,Y482))))</f>
        <v>0.12103354879854386</v>
      </c>
      <c r="AA482" s="100">
        <f t="shared" si="146"/>
        <v>1.9543831581347602</v>
      </c>
      <c r="AB482" s="29">
        <f t="shared" si="147"/>
        <v>2.0617983834495814</v>
      </c>
      <c r="AD482" s="29">
        <f>'Zero Turbulence Curve'!F481</f>
        <v>47.900000000000411</v>
      </c>
      <c r="AE482" s="29">
        <f>'Zero Turbulence Curve'!G481</f>
        <v>1989.4717126307078</v>
      </c>
      <c r="AF482" s="39"/>
      <c r="AG482" s="40">
        <f t="array" ref="AG482">SUM(_xlfn.NORM.DIST($AD$3:$AD$1003,$F482,$AA482,FALSE)*WindSpeedStep)</f>
        <v>0.99999999999999389</v>
      </c>
      <c r="AH482" s="40">
        <f t="array" ref="AH482">SUM(_xlfn.NORM.DIST($AD$3:$AD$1003,$F482,$AB482,FALSE)*WindSpeedStep)</f>
        <v>0.99999999999999201</v>
      </c>
      <c r="AJ482" s="47">
        <f t="shared" si="141"/>
        <v>16</v>
      </c>
      <c r="AK482" s="83" t="b">
        <f>COUNTIF('Power Curve'!$D$2:$D$31,AJ482)&gt;0</f>
        <v>1</v>
      </c>
      <c r="AL482" s="83" t="b">
        <f t="shared" si="142"/>
        <v>0</v>
      </c>
      <c r="AM482" s="83" t="b">
        <f t="shared" si="148"/>
        <v>1</v>
      </c>
      <c r="AN482" s="47" t="str">
        <f t="shared" si="143"/>
        <v>Inner</v>
      </c>
      <c r="AO482" s="48" t="str">
        <f t="shared" si="144"/>
        <v>1.8-1.9</v>
      </c>
      <c r="AP482" s="49" t="str">
        <f t="shared" si="149"/>
        <v>15-16</v>
      </c>
      <c r="AQ482" s="49" t="str">
        <f t="shared" si="150"/>
        <v>Dec</v>
      </c>
      <c r="AR482" s="48" t="str">
        <f t="shared" si="151"/>
        <v>265-275</v>
      </c>
      <c r="AS482" s="49" t="str">
        <f t="shared" si="145"/>
        <v>Inner-TI</v>
      </c>
    </row>
    <row r="483" spans="5:45" x14ac:dyDescent="0.3">
      <c r="E483" s="15">
        <v>40904.638888888891</v>
      </c>
      <c r="F483" s="21">
        <v>15.14</v>
      </c>
      <c r="G483" s="21">
        <v>1985.55004882813</v>
      </c>
      <c r="H483" s="42">
        <v>1.1948686656604153</v>
      </c>
      <c r="I483" s="35">
        <v>274.39999999999998</v>
      </c>
      <c r="J483" s="43">
        <v>0.14927344782034344</v>
      </c>
      <c r="K483" s="44">
        <v>0.15727868417285285</v>
      </c>
      <c r="L483" s="26">
        <f t="shared" si="133"/>
        <v>15.014835195543577</v>
      </c>
      <c r="M483" s="26">
        <f t="shared" si="134"/>
        <v>1.6786411571005218</v>
      </c>
      <c r="N483" s="96">
        <f t="shared" si="135"/>
        <v>16</v>
      </c>
      <c r="O483" s="26">
        <f t="shared" si="136"/>
        <v>1.4476272667421668E-2</v>
      </c>
      <c r="P483" s="3">
        <f>IF(L483&gt;'Power Curve'!$C$37,0,INDEX(Ci,$N483,1)*POWER(1-O483,3)+INDEX(Ci,$N483,2)*3*O483*POWER(1-O483,2)+INDEX(Ci,$N483,3)*3*POWER(O483,2)*(1-O483)+INDEX(Ci,$N483,4)*POWER(O483,3))</f>
        <v>1979.1036881677885</v>
      </c>
      <c r="Q483" s="3">
        <f>MAX(0,MIN(P483-V483+W483,'Power Curve'!$C$39))</f>
        <v>1969.7925641366653</v>
      </c>
      <c r="R483" s="3">
        <f t="shared" si="137"/>
        <v>1985.55004882813</v>
      </c>
      <c r="S483" s="3">
        <f t="shared" si="138"/>
        <v>-15.757484691464697</v>
      </c>
      <c r="T483" s="3">
        <f t="shared" si="139"/>
        <v>15.757484691464697</v>
      </c>
      <c r="V483" s="37">
        <f t="array" ref="V483">SUM(_xlfn.NORM.DIST($AD$3:$AD$1003,$L483,$AA483,FALSE)*WindSpeedStep*$AE$3:$AE$1003)/AG483</f>
        <v>1976.8468206167906</v>
      </c>
      <c r="W483" s="37">
        <f t="array" ref="W483">SUM(_xlfn.NORM.DIST($AD$3:$AD$1003,$L483,$AB483,FALSE)*WindSpeedStep*$AE$3:$AE$1003)/AH483</f>
        <v>1967.5356965856674</v>
      </c>
      <c r="Y483" s="1">
        <f t="shared" si="140"/>
        <v>15</v>
      </c>
      <c r="Z483" s="99">
        <f>IF(L483&lt;'Power Curve'!$P$28,'Power Curve'!$Q$28,IF(L483&gt;'Power Curve'!$P$29,'Power Curve'!$Q$29,INDEX(ReferenceTurbulence,Y483)+(L483-INDEX(ReferenceTurbulenceWindSpeed,Y483))*(INDEX(ReferenceTurbulence,Y483+1)-INDEX(ReferenceTurbulence,Y483))/(INDEX(ReferenceTurbulenceWindSpeed,Y483+1)-INDEX(ReferenceTurbulenceWindSpeed,Y483))))</f>
        <v>0.12324369150738335</v>
      </c>
      <c r="AA483" s="100">
        <f t="shared" si="146"/>
        <v>1.8504837168737747</v>
      </c>
      <c r="AB483" s="29">
        <f t="shared" si="147"/>
        <v>2.2413162180930302</v>
      </c>
      <c r="AD483" s="29">
        <f>'Zero Turbulence Curve'!F482</f>
        <v>48.000000000000412</v>
      </c>
      <c r="AE483" s="29">
        <f>'Zero Turbulence Curve'!G482</f>
        <v>1989.4717126307078</v>
      </c>
      <c r="AF483" s="39"/>
      <c r="AG483" s="40">
        <f t="array" ref="AG483">SUM(_xlfn.NORM.DIST($AD$3:$AD$1003,$F483,$AA483,FALSE)*WindSpeedStep)</f>
        <v>0.99999999999999811</v>
      </c>
      <c r="AH483" s="40">
        <f t="array" ref="AH483">SUM(_xlfn.NORM.DIST($AD$3:$AD$1003,$F483,$AB483,FALSE)*WindSpeedStep)</f>
        <v>0.99999999999389766</v>
      </c>
      <c r="AJ483" s="47">
        <f t="shared" si="141"/>
        <v>15</v>
      </c>
      <c r="AK483" s="83" t="b">
        <f>COUNTIF('Power Curve'!$D$2:$D$31,AJ483)&gt;0</f>
        <v>1</v>
      </c>
      <c r="AL483" s="83" t="b">
        <f t="shared" si="142"/>
        <v>0</v>
      </c>
      <c r="AM483" s="83" t="b">
        <f t="shared" si="148"/>
        <v>1</v>
      </c>
      <c r="AN483" s="47" t="str">
        <f t="shared" si="143"/>
        <v>Outer</v>
      </c>
      <c r="AO483" s="48" t="str">
        <f t="shared" si="144"/>
        <v>1.6-1.7</v>
      </c>
      <c r="AP483" s="49" t="str">
        <f t="shared" si="149"/>
        <v>15-16</v>
      </c>
      <c r="AQ483" s="49" t="str">
        <f t="shared" si="150"/>
        <v>Dec</v>
      </c>
      <c r="AR483" s="48" t="str">
        <f t="shared" si="151"/>
        <v>265-275</v>
      </c>
      <c r="AS483" s="49" t="str">
        <f t="shared" si="145"/>
        <v>HWS-HTI</v>
      </c>
    </row>
    <row r="484" spans="5:45" x14ac:dyDescent="0.3">
      <c r="E484" s="15">
        <v>40904.645833333336</v>
      </c>
      <c r="F484" s="21">
        <v>15.44</v>
      </c>
      <c r="G484" s="21">
        <v>1983.8600158691411</v>
      </c>
      <c r="H484" s="42">
        <v>1.1955495699653333</v>
      </c>
      <c r="I484" s="35">
        <v>274.2</v>
      </c>
      <c r="J484" s="43">
        <v>0.13924870466321243</v>
      </c>
      <c r="K484" s="44">
        <v>8.7836865309911083E-2</v>
      </c>
      <c r="L484" s="26">
        <f t="shared" si="133"/>
        <v>15.315263112884489</v>
      </c>
      <c r="M484" s="26">
        <f t="shared" si="134"/>
        <v>1.7250732601789003</v>
      </c>
      <c r="N484" s="96">
        <f t="shared" si="135"/>
        <v>16</v>
      </c>
      <c r="O484" s="26">
        <f t="shared" si="136"/>
        <v>0.31564448686682767</v>
      </c>
      <c r="P484" s="3">
        <f>IF(L484&gt;'Power Curve'!$C$37,0,INDEX(Ci,$N484,1)*POWER(1-O484,3)+INDEX(Ci,$N484,2)*3*O484*POWER(1-O484,2)+INDEX(Ci,$N484,3)*3*POWER(O484,2)*(1-O484)+INDEX(Ci,$N484,4)*POWER(O484,3))</f>
        <v>1980.1736320086902</v>
      </c>
      <c r="Q484" s="3">
        <f>MAX(0,MIN(P484-V484+W484,'Power Curve'!$C$39))</f>
        <v>1975.934599235577</v>
      </c>
      <c r="R484" s="3">
        <f t="shared" si="137"/>
        <v>1983.8600158691411</v>
      </c>
      <c r="S484" s="3">
        <f t="shared" si="138"/>
        <v>-7.9254166335640548</v>
      </c>
      <c r="T484" s="3">
        <f t="shared" si="139"/>
        <v>7.9254166335640548</v>
      </c>
      <c r="V484" s="37">
        <f t="array" ref="V484">SUM(_xlfn.NORM.DIST($AD$3:$AD$1003,$L484,$AA484,FALSE)*WindSpeedStep*$AE$3:$AE$1003)/AG484</f>
        <v>1978.578219243424</v>
      </c>
      <c r="W484" s="37">
        <f t="array" ref="W484">SUM(_xlfn.NORM.DIST($AD$3:$AD$1003,$L484,$AB484,FALSE)*WindSpeedStep*$AE$3:$AE$1003)/AH484</f>
        <v>1974.3391864703108</v>
      </c>
      <c r="Y484" s="1">
        <f t="shared" si="140"/>
        <v>15</v>
      </c>
      <c r="Z484" s="99">
        <f>IF(L484&lt;'Power Curve'!$P$28,'Power Curve'!$Q$28,IF(L484&gt;'Power Curve'!$P$29,'Power Curve'!$Q$29,INDEX(ReferenceTurbulence,Y484)+(L484-INDEX(ReferenceTurbulenceWindSpeed,Y484))*(INDEX(ReferenceTurbulence,Y484+1)-INDEX(ReferenceTurbulence,Y484))/(INDEX(ReferenceTurbulenceWindSpeed,Y484+1)-INDEX(ReferenceTurbulenceWindSpeed,Y484))))</f>
        <v>0.12256766697120217</v>
      </c>
      <c r="AA484" s="100">
        <f t="shared" si="146"/>
        <v>1.8771560687963631</v>
      </c>
      <c r="AB484" s="29">
        <f t="shared" si="147"/>
        <v>2.1326305500454437</v>
      </c>
      <c r="AD484" s="29">
        <f>'Zero Turbulence Curve'!F483</f>
        <v>48.100000000000414</v>
      </c>
      <c r="AE484" s="29">
        <f>'Zero Turbulence Curve'!G483</f>
        <v>1989.4717126307078</v>
      </c>
      <c r="AF484" s="39"/>
      <c r="AG484" s="40">
        <f t="array" ref="AG484">SUM(_xlfn.NORM.DIST($AD$3:$AD$1003,$F484,$AA484,FALSE)*WindSpeedStep)</f>
        <v>0.99999999999999645</v>
      </c>
      <c r="AH484" s="40">
        <f t="array" ref="AH484">SUM(_xlfn.NORM.DIST($AD$3:$AD$1003,$F484,$AB484,FALSE)*WindSpeedStep)</f>
        <v>0.99999999999980893</v>
      </c>
      <c r="AJ484" s="47">
        <f t="shared" si="141"/>
        <v>15</v>
      </c>
      <c r="AK484" s="83" t="b">
        <f>COUNTIF('Power Curve'!$D$2:$D$31,AJ484)&gt;0</f>
        <v>1</v>
      </c>
      <c r="AL484" s="83" t="b">
        <f t="shared" si="142"/>
        <v>0</v>
      </c>
      <c r="AM484" s="83" t="b">
        <f t="shared" si="148"/>
        <v>1</v>
      </c>
      <c r="AN484" s="47" t="str">
        <f t="shared" si="143"/>
        <v>Outer</v>
      </c>
      <c r="AO484" s="48" t="str">
        <f t="shared" si="144"/>
        <v>1.7-1.8</v>
      </c>
      <c r="AP484" s="49" t="str">
        <f t="shared" si="149"/>
        <v>15-16</v>
      </c>
      <c r="AQ484" s="49" t="str">
        <f t="shared" si="150"/>
        <v>Dec</v>
      </c>
      <c r="AR484" s="48" t="str">
        <f t="shared" si="151"/>
        <v>265-275</v>
      </c>
      <c r="AS484" s="49" t="str">
        <f t="shared" si="145"/>
        <v>Inner-TI</v>
      </c>
    </row>
    <row r="485" spans="5:45" x14ac:dyDescent="0.3">
      <c r="E485" s="15">
        <v>40904.652777777781</v>
      </c>
      <c r="F485" s="21">
        <v>15</v>
      </c>
      <c r="G485" s="21">
        <v>1986.2099914550811</v>
      </c>
      <c r="H485" s="42">
        <v>1.1956513539231737</v>
      </c>
      <c r="I485" s="35">
        <v>269.89999999999998</v>
      </c>
      <c r="J485" s="43">
        <v>0.14133333333333334</v>
      </c>
      <c r="K485" s="44">
        <v>0.17725356875511256</v>
      </c>
      <c r="L485" s="26">
        <f t="shared" si="133"/>
        <v>14.879240018589842</v>
      </c>
      <c r="M485" s="26">
        <f t="shared" si="134"/>
        <v>1.65768448540046</v>
      </c>
      <c r="N485" s="96">
        <f t="shared" si="135"/>
        <v>15</v>
      </c>
      <c r="O485" s="26">
        <f t="shared" si="136"/>
        <v>0.88425630378824993</v>
      </c>
      <c r="P485" s="3">
        <f>IF(L485&gt;'Power Curve'!$C$37,0,INDEX(Ci,$N485,1)*POWER(1-O485,3)+INDEX(Ci,$N485,2)*3*O485*POWER(1-O485,2)+INDEX(Ci,$N485,3)*3*POWER(O485,2)*(1-O485)+INDEX(Ci,$N485,4)*POWER(O485,3))</f>
        <v>1978.6338733958489</v>
      </c>
      <c r="Q485" s="3">
        <f>MAX(0,MIN(P485-V485+W485,'Power Curve'!$C$39))</f>
        <v>1972.2292014465643</v>
      </c>
      <c r="R485" s="3">
        <f t="shared" si="137"/>
        <v>1986.2099914550811</v>
      </c>
      <c r="S485" s="3">
        <f t="shared" si="138"/>
        <v>-13.980790008516806</v>
      </c>
      <c r="T485" s="3">
        <f t="shared" si="139"/>
        <v>13.980790008516806</v>
      </c>
      <c r="V485" s="37">
        <f t="array" ref="V485">SUM(_xlfn.NORM.DIST($AD$3:$AD$1003,$L485,$AA485,FALSE)*WindSpeedStep*$AE$3:$AE$1003)/AG485</f>
        <v>1976.0544227226283</v>
      </c>
      <c r="W485" s="37">
        <f t="array" ref="W485">SUM(_xlfn.NORM.DIST($AD$3:$AD$1003,$L485,$AB485,FALSE)*WindSpeedStep*$AE$3:$AE$1003)/AH485</f>
        <v>1969.6497507733436</v>
      </c>
      <c r="Y485" s="1">
        <f t="shared" si="140"/>
        <v>14</v>
      </c>
      <c r="Z485" s="99">
        <f>IF(L485&lt;'Power Curve'!$P$28,'Power Curve'!$Q$28,IF(L485&gt;'Power Curve'!$P$29,'Power Curve'!$Q$29,INDEX(ReferenceTurbulence,Y485)+(L485-INDEX(ReferenceTurbulenceWindSpeed,Y485))*(INDEX(ReferenceTurbulence,Y485+1)-INDEX(ReferenceTurbulence,Y485))/(INDEX(ReferenceTurbulenceWindSpeed,Y485+1)-INDEX(ReferenceTurbulenceWindSpeed,Y485))))</f>
        <v>0.12297745304113816</v>
      </c>
      <c r="AA485" s="100">
        <f t="shared" si="146"/>
        <v>1.8298110406739561</v>
      </c>
      <c r="AB485" s="29">
        <f t="shared" si="147"/>
        <v>2.1029325892940309</v>
      </c>
      <c r="AD485" s="29">
        <f>'Zero Turbulence Curve'!F484</f>
        <v>48.200000000000415</v>
      </c>
      <c r="AE485" s="29">
        <f>'Zero Turbulence Curve'!G484</f>
        <v>1989.4717126307078</v>
      </c>
      <c r="AF485" s="39"/>
      <c r="AG485" s="40">
        <f t="array" ref="AG485">SUM(_xlfn.NORM.DIST($AD$3:$AD$1003,$F485,$AA485,FALSE)*WindSpeedStep)</f>
        <v>0.999999999999998</v>
      </c>
      <c r="AH485" s="40">
        <f t="array" ref="AH485">SUM(_xlfn.NORM.DIST($AD$3:$AD$1003,$F485,$AB485,FALSE)*WindSpeedStep)</f>
        <v>0.99999999999958755</v>
      </c>
      <c r="AJ485" s="47">
        <f t="shared" si="141"/>
        <v>15</v>
      </c>
      <c r="AK485" s="83" t="b">
        <f>COUNTIF('Power Curve'!$D$2:$D$31,AJ485)&gt;0</f>
        <v>1</v>
      </c>
      <c r="AL485" s="83" t="b">
        <f t="shared" si="142"/>
        <v>0</v>
      </c>
      <c r="AM485" s="83" t="b">
        <f t="shared" si="148"/>
        <v>1</v>
      </c>
      <c r="AN485" s="47" t="str">
        <f t="shared" si="143"/>
        <v>Outer</v>
      </c>
      <c r="AO485" s="48" t="str">
        <f t="shared" si="144"/>
        <v>1.6-1.7</v>
      </c>
      <c r="AP485" s="49" t="str">
        <f t="shared" si="149"/>
        <v>15-16</v>
      </c>
      <c r="AQ485" s="49" t="str">
        <f t="shared" si="150"/>
        <v>Dec</v>
      </c>
      <c r="AR485" s="48" t="str">
        <f t="shared" si="151"/>
        <v>265-275</v>
      </c>
      <c r="AS485" s="49" t="str">
        <f t="shared" si="145"/>
        <v>HWS-HTI</v>
      </c>
    </row>
    <row r="486" spans="5:45" x14ac:dyDescent="0.3">
      <c r="E486" s="15">
        <v>40904.659722222219</v>
      </c>
      <c r="F486" s="21">
        <v>14.48</v>
      </c>
      <c r="G486" s="21">
        <v>1985.739974975588</v>
      </c>
      <c r="H486" s="42">
        <v>1.1955749154084956</v>
      </c>
      <c r="I486" s="35">
        <v>270.5</v>
      </c>
      <c r="J486" s="43">
        <v>0.11671270718232044</v>
      </c>
      <c r="K486" s="44">
        <v>0.16848332057700374</v>
      </c>
      <c r="L486" s="26">
        <f t="shared" si="133"/>
        <v>14.363120271376481</v>
      </c>
      <c r="M486" s="26">
        <f t="shared" si="134"/>
        <v>1.5779165147154868</v>
      </c>
      <c r="N486" s="96">
        <f t="shared" si="135"/>
        <v>15</v>
      </c>
      <c r="O486" s="26">
        <f t="shared" si="136"/>
        <v>0.39118660306695874</v>
      </c>
      <c r="P486" s="3">
        <f>IF(L486&gt;'Power Curve'!$C$37,0,INDEX(Ci,$N486,1)*POWER(1-O486,3)+INDEX(Ci,$N486,2)*3*O486*POWER(1-O486,2)+INDEX(Ci,$N486,3)*3*POWER(O486,2)*(1-O486)+INDEX(Ci,$N486,4)*POWER(O486,3))</f>
        <v>1976.9606633126691</v>
      </c>
      <c r="Q486" s="3">
        <f>MAX(0,MIN(P486-V486+W486,'Power Curve'!$C$39))</f>
        <v>1978.6901747408017</v>
      </c>
      <c r="R486" s="3">
        <f t="shared" si="137"/>
        <v>1985.739974975588</v>
      </c>
      <c r="S486" s="3">
        <f t="shared" si="138"/>
        <v>-7.0498002347862894</v>
      </c>
      <c r="T486" s="3">
        <f t="shared" si="139"/>
        <v>7.0498002347862894</v>
      </c>
      <c r="V486" s="37">
        <f t="array" ref="V486">SUM(_xlfn.NORM.DIST($AD$3:$AD$1003,$L486,$AA486,FALSE)*WindSpeedStep*$AE$3:$AE$1003)/AG486</f>
        <v>1972.1852320969097</v>
      </c>
      <c r="W486" s="37">
        <f t="array" ref="W486">SUM(_xlfn.NORM.DIST($AD$3:$AD$1003,$L486,$AB486,FALSE)*WindSpeedStep*$AE$3:$AE$1003)/AH486</f>
        <v>1973.9147435250422</v>
      </c>
      <c r="Y486" s="1">
        <f t="shared" si="140"/>
        <v>14</v>
      </c>
      <c r="Z486" s="99">
        <f>IF(L486&lt;'Power Curve'!$P$28,'Power Curve'!$Q$28,IF(L486&gt;'Power Curve'!$P$29,'Power Curve'!$Q$29,INDEX(ReferenceTurbulence,Y486)+(L486-INDEX(ReferenceTurbulenceWindSpeed,Y486))*(INDEX(ReferenceTurbulence,Y486+1)-INDEX(ReferenceTurbulence,Y486))/(INDEX(ReferenceTurbulenceWindSpeed,Y486+1)-INDEX(ReferenceTurbulenceWindSpeed,Y486))))</f>
        <v>0.12170484652142995</v>
      </c>
      <c r="AA486" s="100">
        <f t="shared" si="146"/>
        <v>1.7480613481967138</v>
      </c>
      <c r="AB486" s="29">
        <f t="shared" si="147"/>
        <v>1.676358650457614</v>
      </c>
      <c r="AD486" s="29">
        <f>'Zero Turbulence Curve'!F485</f>
        <v>48.300000000000416</v>
      </c>
      <c r="AE486" s="29">
        <f>'Zero Turbulence Curve'!G485</f>
        <v>1989.4717126307078</v>
      </c>
      <c r="AF486" s="39"/>
      <c r="AG486" s="40">
        <f t="array" ref="AG486">SUM(_xlfn.NORM.DIST($AD$3:$AD$1003,$F486,$AA486,FALSE)*WindSpeedStep)</f>
        <v>1</v>
      </c>
      <c r="AH486" s="40">
        <f t="array" ref="AH486">SUM(_xlfn.NORM.DIST($AD$3:$AD$1003,$F486,$AB486,FALSE)*WindSpeedStep)</f>
        <v>1.0000000000000002</v>
      </c>
      <c r="AJ486" s="47">
        <f t="shared" si="141"/>
        <v>14</v>
      </c>
      <c r="AK486" s="83" t="b">
        <f>COUNTIF('Power Curve'!$D$2:$D$31,AJ486)&gt;0</f>
        <v>1</v>
      </c>
      <c r="AL486" s="83" t="b">
        <f t="shared" si="142"/>
        <v>0</v>
      </c>
      <c r="AM486" s="83" t="b">
        <f t="shared" si="148"/>
        <v>1</v>
      </c>
      <c r="AN486" s="47" t="str">
        <f t="shared" si="143"/>
        <v>Inner</v>
      </c>
      <c r="AO486" s="48" t="str">
        <f t="shared" si="144"/>
        <v>1.5-1.6</v>
      </c>
      <c r="AP486" s="49" t="str">
        <f t="shared" si="149"/>
        <v>15-16</v>
      </c>
      <c r="AQ486" s="49" t="str">
        <f t="shared" si="150"/>
        <v>Dec</v>
      </c>
      <c r="AR486" s="48" t="str">
        <f t="shared" si="151"/>
        <v>265-275</v>
      </c>
      <c r="AS486" s="49" t="str">
        <f t="shared" si="145"/>
        <v>Inner-TI</v>
      </c>
    </row>
    <row r="487" spans="5:45" x14ac:dyDescent="0.3">
      <c r="E487" s="15">
        <v>40904.666666666664</v>
      </c>
      <c r="F487" s="21">
        <v>13.31</v>
      </c>
      <c r="G487" s="21">
        <v>1960.190048217778</v>
      </c>
      <c r="H487" s="42">
        <v>1.1958228651808547</v>
      </c>
      <c r="I487" s="35">
        <v>268.7</v>
      </c>
      <c r="J487" s="43">
        <v>0.11194590533433509</v>
      </c>
      <c r="K487" s="44">
        <v>0.16172958982428737</v>
      </c>
      <c r="L487" s="26">
        <f t="shared" si="133"/>
        <v>13.203476910905147</v>
      </c>
      <c r="M487" s="26">
        <f t="shared" si="134"/>
        <v>1.3986898951518265</v>
      </c>
      <c r="N487" s="96">
        <f t="shared" si="135"/>
        <v>14</v>
      </c>
      <c r="O487" s="26">
        <f t="shared" si="136"/>
        <v>0.22162701597193762</v>
      </c>
      <c r="P487" s="3">
        <f>IF(L487&gt;'Power Curve'!$C$37,0,INDEX(Ci,$N487,1)*POWER(1-O487,3)+INDEX(Ci,$N487,2)*3*O487*POWER(1-O487,2)+INDEX(Ci,$N487,3)*3*POWER(O487,2)*(1-O487)+INDEX(Ci,$N487,4)*POWER(O487,3))</f>
        <v>1959.2683365382441</v>
      </c>
      <c r="Q487" s="3">
        <f>MAX(0,MIN(P487-V487+W487,'Power Curve'!$C$39))</f>
        <v>1966.3838682281694</v>
      </c>
      <c r="R487" s="3">
        <f t="shared" si="137"/>
        <v>1960.190048217778</v>
      </c>
      <c r="S487" s="3">
        <f t="shared" si="138"/>
        <v>6.1938200103913914</v>
      </c>
      <c r="T487" s="3">
        <f t="shared" si="139"/>
        <v>6.1938200103913914</v>
      </c>
      <c r="V487" s="37">
        <f t="array" ref="V487">SUM(_xlfn.NORM.DIST($AD$3:$AD$1003,$L487,$AA487,FALSE)*WindSpeedStep*$AE$3:$AE$1003)/AG487</f>
        <v>1951.3722146457035</v>
      </c>
      <c r="W487" s="37">
        <f t="array" ref="W487">SUM(_xlfn.NORM.DIST($AD$3:$AD$1003,$L487,$AB487,FALSE)*WindSpeedStep*$AE$3:$AE$1003)/AH487</f>
        <v>1958.4877463356288</v>
      </c>
      <c r="Y487" s="1">
        <f t="shared" si="140"/>
        <v>13</v>
      </c>
      <c r="Z487" s="99">
        <f>IF(L487&lt;'Power Curve'!$P$28,'Power Curve'!$Q$28,IF(L487&gt;'Power Curve'!$P$29,'Power Curve'!$Q$29,INDEX(ReferenceTurbulence,Y487)+(L487-INDEX(ReferenceTurbulenceWindSpeed,Y487))*(INDEX(ReferenceTurbulence,Y487+1)-INDEX(ReferenceTurbulence,Y487))/(INDEX(ReferenceTurbulenceWindSpeed,Y487+1)-INDEX(ReferenceTurbulenceWindSpeed,Y487))))</f>
        <v>0.12153733176460434</v>
      </c>
      <c r="AA487" s="100">
        <f t="shared" si="146"/>
        <v>1.6047153537669721</v>
      </c>
      <c r="AB487" s="29">
        <f t="shared" si="147"/>
        <v>1.4780751763522666</v>
      </c>
      <c r="AD487" s="29">
        <f>'Zero Turbulence Curve'!F486</f>
        <v>48.400000000000418</v>
      </c>
      <c r="AE487" s="29">
        <f>'Zero Turbulence Curve'!G486</f>
        <v>1989.4717126307078</v>
      </c>
      <c r="AF487" s="39"/>
      <c r="AG487" s="40">
        <f t="array" ref="AG487">SUM(_xlfn.NORM.DIST($AD$3:$AD$1003,$F487,$AA487,FALSE)*WindSpeedStep)</f>
        <v>1.0000000000000027</v>
      </c>
      <c r="AH487" s="40">
        <f t="array" ref="AH487">SUM(_xlfn.NORM.DIST($AD$3:$AD$1003,$F487,$AB487,FALSE)*WindSpeedStep)</f>
        <v>1.0000000000000033</v>
      </c>
      <c r="AJ487" s="47">
        <f t="shared" si="141"/>
        <v>13</v>
      </c>
      <c r="AK487" s="83" t="b">
        <f>COUNTIF('Power Curve'!$D$2:$D$31,AJ487)&gt;0</f>
        <v>1</v>
      </c>
      <c r="AL487" s="83" t="b">
        <f t="shared" si="142"/>
        <v>0</v>
      </c>
      <c r="AM487" s="83" t="b">
        <f t="shared" si="148"/>
        <v>1</v>
      </c>
      <c r="AN487" s="47" t="str">
        <f t="shared" si="143"/>
        <v>Inner</v>
      </c>
      <c r="AO487" s="48" t="str">
        <f t="shared" si="144"/>
        <v>1.3-1.4</v>
      </c>
      <c r="AP487" s="49" t="str">
        <f t="shared" si="149"/>
        <v>16-17</v>
      </c>
      <c r="AQ487" s="49" t="str">
        <f t="shared" si="150"/>
        <v>Dec</v>
      </c>
      <c r="AR487" s="48" t="str">
        <f t="shared" si="151"/>
        <v>265-275</v>
      </c>
      <c r="AS487" s="49" t="str">
        <f t="shared" si="145"/>
        <v>Inner-TI</v>
      </c>
    </row>
    <row r="488" spans="5:45" x14ac:dyDescent="0.3">
      <c r="E488" s="15">
        <v>40904.673611111109</v>
      </c>
      <c r="F488" s="21">
        <v>13.78</v>
      </c>
      <c r="G488" s="21">
        <v>1986.530014038088</v>
      </c>
      <c r="H488" s="42">
        <v>1.1957019071035824</v>
      </c>
      <c r="I488" s="35">
        <v>266.60000000000002</v>
      </c>
      <c r="J488" s="43">
        <v>0.102322206095791</v>
      </c>
      <c r="K488" s="44">
        <v>0.21123271111035921</v>
      </c>
      <c r="L488" s="26">
        <f t="shared" si="133"/>
        <v>13.669254474308547</v>
      </c>
      <c r="M488" s="26">
        <f t="shared" si="134"/>
        <v>1.4706773190469278</v>
      </c>
      <c r="N488" s="96">
        <f t="shared" si="135"/>
        <v>14</v>
      </c>
      <c r="O488" s="26">
        <f t="shared" si="136"/>
        <v>0.70491599163832963</v>
      </c>
      <c r="P488" s="3">
        <f>IF(L488&gt;'Power Curve'!$C$37,0,INDEX(Ci,$N488,1)*POWER(1-O488,3)+INDEX(Ci,$N488,2)*3*O488*POWER(1-O488,2)+INDEX(Ci,$N488,3)*3*POWER(O488,2)*(1-O488)+INDEX(Ci,$N488,4)*POWER(O488,3))</f>
        <v>1970.9821348375669</v>
      </c>
      <c r="Q488" s="3">
        <f>MAX(0,MIN(P488-V488+W488,'Power Curve'!$C$39))</f>
        <v>1979.9408696399767</v>
      </c>
      <c r="R488" s="3">
        <f t="shared" si="137"/>
        <v>1986.530014038088</v>
      </c>
      <c r="S488" s="3">
        <f t="shared" si="138"/>
        <v>-6.5891443981113298</v>
      </c>
      <c r="T488" s="3">
        <f t="shared" si="139"/>
        <v>6.5891443981113298</v>
      </c>
      <c r="V488" s="37">
        <f t="array" ref="V488">SUM(_xlfn.NORM.DIST($AD$3:$AD$1003,$L488,$AA488,FALSE)*WindSpeedStep*$AE$3:$AE$1003)/AG488</f>
        <v>1962.7776853741721</v>
      </c>
      <c r="W488" s="37">
        <f t="array" ref="W488">SUM(_xlfn.NORM.DIST($AD$3:$AD$1003,$L488,$AB488,FALSE)*WindSpeedStep*$AE$3:$AE$1003)/AH488</f>
        <v>1971.7364201765818</v>
      </c>
      <c r="Y488" s="1">
        <f t="shared" si="140"/>
        <v>13</v>
      </c>
      <c r="Z488" s="99">
        <f>IF(L488&lt;'Power Curve'!$P$28,'Power Curve'!$Q$28,IF(L488&gt;'Power Curve'!$P$29,'Power Curve'!$Q$29,INDEX(ReferenceTurbulence,Y488)+(L488-INDEX(ReferenceTurbulenceWindSpeed,Y488))*(INDEX(ReferenceTurbulence,Y488+1)-INDEX(ReferenceTurbulence,Y488))/(INDEX(ReferenceTurbulenceWindSpeed,Y488+1)-INDEX(ReferenceTurbulenceWindSpeed,Y488))))</f>
        <v>0.12101445454585411</v>
      </c>
      <c r="AA488" s="100">
        <f t="shared" si="146"/>
        <v>1.6541773742569246</v>
      </c>
      <c r="AB488" s="29">
        <f t="shared" si="147"/>
        <v>1.3986682734960123</v>
      </c>
      <c r="AD488" s="29">
        <f>'Zero Turbulence Curve'!F487</f>
        <v>48.500000000000419</v>
      </c>
      <c r="AE488" s="29">
        <f>'Zero Turbulence Curve'!G487</f>
        <v>1989.4717126307078</v>
      </c>
      <c r="AF488" s="39"/>
      <c r="AG488" s="40">
        <f t="array" ref="AG488">SUM(_xlfn.NORM.DIST($AD$3:$AD$1003,$F488,$AA488,FALSE)*WindSpeedStep)</f>
        <v>1.0000000000000018</v>
      </c>
      <c r="AH488" s="40">
        <f t="array" ref="AH488">SUM(_xlfn.NORM.DIST($AD$3:$AD$1003,$F488,$AB488,FALSE)*WindSpeedStep)</f>
        <v>1.000000000000002</v>
      </c>
      <c r="AJ488" s="47">
        <f t="shared" si="141"/>
        <v>14</v>
      </c>
      <c r="AK488" s="83" t="b">
        <f>COUNTIF('Power Curve'!$D$2:$D$31,AJ488)&gt;0</f>
        <v>1</v>
      </c>
      <c r="AL488" s="83" t="b">
        <f t="shared" si="142"/>
        <v>0</v>
      </c>
      <c r="AM488" s="83" t="b">
        <f t="shared" si="148"/>
        <v>1</v>
      </c>
      <c r="AN488" s="47" t="str">
        <f t="shared" si="143"/>
        <v>Inner</v>
      </c>
      <c r="AO488" s="48" t="str">
        <f t="shared" si="144"/>
        <v>1.4-1.5</v>
      </c>
      <c r="AP488" s="49" t="str">
        <f t="shared" si="149"/>
        <v>16-17</v>
      </c>
      <c r="AQ488" s="49" t="str">
        <f t="shared" si="150"/>
        <v>Dec</v>
      </c>
      <c r="AR488" s="48" t="str">
        <f t="shared" si="151"/>
        <v>265-275</v>
      </c>
      <c r="AS488" s="49" t="str">
        <f t="shared" si="145"/>
        <v>Inner-TI</v>
      </c>
    </row>
    <row r="489" spans="5:45" x14ac:dyDescent="0.3">
      <c r="E489" s="15">
        <v>40904.680555555555</v>
      </c>
      <c r="F489" s="21">
        <v>14.7</v>
      </c>
      <c r="G489" s="21">
        <v>1985.889968872073</v>
      </c>
      <c r="H489" s="42">
        <v>1.1952696774755971</v>
      </c>
      <c r="I489" s="35">
        <v>271.2</v>
      </c>
      <c r="J489" s="43">
        <v>0.10748299319727893</v>
      </c>
      <c r="K489" s="44">
        <v>0.1813319547445266</v>
      </c>
      <c r="L489" s="26">
        <f t="shared" si="133"/>
        <v>14.580103465232861</v>
      </c>
      <c r="M489" s="26">
        <f t="shared" si="134"/>
        <v>1.6114519667886127</v>
      </c>
      <c r="N489" s="96">
        <f t="shared" si="135"/>
        <v>15</v>
      </c>
      <c r="O489" s="26">
        <f t="shared" si="136"/>
        <v>0.5984792692243095</v>
      </c>
      <c r="P489" s="3">
        <f>IF(L489&gt;'Power Curve'!$C$37,0,INDEX(Ci,$N489,1)*POWER(1-O489,3)+INDEX(Ci,$N489,2)*3*O489*POWER(1-O489,2)+INDEX(Ci,$N489,3)*3*POWER(O489,2)*(1-O489)+INDEX(Ci,$N489,4)*POWER(O489,3))</f>
        <v>1977.7060419101958</v>
      </c>
      <c r="Q489" s="3">
        <f>MAX(0,MIN(P489-V489+W489,'Power Curve'!$C$39))</f>
        <v>1981.4807866398976</v>
      </c>
      <c r="R489" s="3">
        <f t="shared" si="137"/>
        <v>1985.889968872073</v>
      </c>
      <c r="S489" s="3">
        <f t="shared" si="138"/>
        <v>-4.4091822321754535</v>
      </c>
      <c r="T489" s="3">
        <f t="shared" si="139"/>
        <v>4.4091822321754535</v>
      </c>
      <c r="V489" s="37">
        <f t="array" ref="V489">SUM(_xlfn.NORM.DIST($AD$3:$AD$1003,$L489,$AA489,FALSE)*WindSpeedStep*$AE$3:$AE$1003)/AG489</f>
        <v>1974.0145860473172</v>
      </c>
      <c r="W489" s="37">
        <f t="array" ref="W489">SUM(_xlfn.NORM.DIST($AD$3:$AD$1003,$L489,$AB489,FALSE)*WindSpeedStep*$AE$3:$AE$1003)/AH489</f>
        <v>1977.7893307770189</v>
      </c>
      <c r="Y489" s="1">
        <f t="shared" si="140"/>
        <v>14</v>
      </c>
      <c r="Z489" s="99">
        <f>IF(L489&lt;'Power Curve'!$P$28,'Power Curve'!$Q$28,IF(L489&gt;'Power Curve'!$P$29,'Power Curve'!$Q$29,INDEX(ReferenceTurbulence,Y489)+(L489-INDEX(ReferenceTurbulenceWindSpeed,Y489))*(INDEX(ReferenceTurbulence,Y489+1)-INDEX(ReferenceTurbulence,Y489))/(INDEX(ReferenceTurbulenceWindSpeed,Y489+1)-INDEX(ReferenceTurbulenceWindSpeed,Y489))))</f>
        <v>0.12223986621145275</v>
      </c>
      <c r="AA489" s="100">
        <f t="shared" si="146"/>
        <v>1.7822698969392035</v>
      </c>
      <c r="AB489" s="29">
        <f t="shared" si="147"/>
        <v>1.5671131615692466</v>
      </c>
      <c r="AD489" s="29">
        <f>'Zero Turbulence Curve'!F488</f>
        <v>48.600000000000421</v>
      </c>
      <c r="AE489" s="29">
        <f>'Zero Turbulence Curve'!G488</f>
        <v>1989.4717126307078</v>
      </c>
      <c r="AF489" s="39"/>
      <c r="AG489" s="40">
        <f t="array" ref="AG489">SUM(_xlfn.NORM.DIST($AD$3:$AD$1003,$F489,$AA489,FALSE)*WindSpeedStep)</f>
        <v>0.99999999999999978</v>
      </c>
      <c r="AH489" s="40">
        <f t="array" ref="AH489">SUM(_xlfn.NORM.DIST($AD$3:$AD$1003,$F489,$AB489,FALSE)*WindSpeedStep)</f>
        <v>1</v>
      </c>
      <c r="AJ489" s="47">
        <f t="shared" si="141"/>
        <v>15</v>
      </c>
      <c r="AK489" s="83" t="b">
        <f>COUNTIF('Power Curve'!$D$2:$D$31,AJ489)&gt;0</f>
        <v>1</v>
      </c>
      <c r="AL489" s="83" t="b">
        <f t="shared" si="142"/>
        <v>0</v>
      </c>
      <c r="AM489" s="83" t="b">
        <f t="shared" si="148"/>
        <v>1</v>
      </c>
      <c r="AN489" s="47" t="str">
        <f t="shared" si="143"/>
        <v>Inner</v>
      </c>
      <c r="AO489" s="48" t="str">
        <f t="shared" si="144"/>
        <v>1.6-1.7</v>
      </c>
      <c r="AP489" s="49" t="str">
        <f t="shared" si="149"/>
        <v>16-17</v>
      </c>
      <c r="AQ489" s="49" t="str">
        <f t="shared" si="150"/>
        <v>Dec</v>
      </c>
      <c r="AR489" s="48" t="str">
        <f t="shared" si="151"/>
        <v>265-275</v>
      </c>
      <c r="AS489" s="49" t="str">
        <f t="shared" si="145"/>
        <v>Inner-TI</v>
      </c>
    </row>
    <row r="490" spans="5:45" x14ac:dyDescent="0.3">
      <c r="E490" s="15">
        <v>40904.777777777781</v>
      </c>
      <c r="F490" s="21">
        <v>12.47</v>
      </c>
      <c r="G490" s="21">
        <v>1968.9300231933571</v>
      </c>
      <c r="H490" s="42">
        <v>1.2019294611428091</v>
      </c>
      <c r="I490" s="35">
        <v>276.8</v>
      </c>
      <c r="J490" s="43">
        <v>0.1772253408179631</v>
      </c>
      <c r="K490" s="44">
        <v>0.17328993847104382</v>
      </c>
      <c r="L490" s="26">
        <f t="shared" si="133"/>
        <v>12.391220466737682</v>
      </c>
      <c r="M490" s="26">
        <f t="shared" si="134"/>
        <v>1.273153043332347</v>
      </c>
      <c r="N490" s="96">
        <f t="shared" si="135"/>
        <v>13</v>
      </c>
      <c r="O490" s="26">
        <f t="shared" si="136"/>
        <v>0.38368889045133775</v>
      </c>
      <c r="P490" s="3">
        <f>IF(L490&gt;'Power Curve'!$C$37,0,INDEX(Ci,$N490,1)*POWER(1-O490,3)+INDEX(Ci,$N490,2)*3*O490*POWER(1-O490,2)+INDEX(Ci,$N490,3)*3*POWER(O490,2)*(1-O490)+INDEX(Ci,$N490,4)*POWER(O490,3))</f>
        <v>1934.7183858651856</v>
      </c>
      <c r="Q490" s="3">
        <f>MAX(0,MIN(P490-V490+W490,'Power Curve'!$C$39))</f>
        <v>1856.4822550373449</v>
      </c>
      <c r="R490" s="3">
        <f t="shared" si="137"/>
        <v>1968.9300231933571</v>
      </c>
      <c r="S490" s="3">
        <f t="shared" si="138"/>
        <v>-112.44776815601222</v>
      </c>
      <c r="T490" s="3">
        <f t="shared" si="139"/>
        <v>112.44776815601222</v>
      </c>
      <c r="V490" s="37">
        <f t="array" ref="V490">SUM(_xlfn.NORM.DIST($AD$3:$AD$1003,$L490,$AA490,FALSE)*WindSpeedStep*$AE$3:$AE$1003)/AG490</f>
        <v>1918.6501200905029</v>
      </c>
      <c r="W490" s="37">
        <f t="array" ref="W490">SUM(_xlfn.NORM.DIST($AD$3:$AD$1003,$L490,$AB490,FALSE)*WindSpeedStep*$AE$3:$AE$1003)/AH490</f>
        <v>1840.4139892626622</v>
      </c>
      <c r="Y490" s="1">
        <f t="shared" si="140"/>
        <v>12</v>
      </c>
      <c r="Z490" s="99">
        <f>IF(L490&lt;'Power Curve'!$P$28,'Power Curve'!$Q$28,IF(L490&gt;'Power Curve'!$P$29,'Power Curve'!$Q$29,INDEX(ReferenceTurbulence,Y490)+(L490-INDEX(ReferenceTurbulenceWindSpeed,Y490))*(INDEX(ReferenceTurbulence,Y490+1)-INDEX(ReferenceTurbulence,Y490))/(INDEX(ReferenceTurbulenceWindSpeed,Y490+1)-INDEX(ReferenceTurbulenceWindSpeed,Y490))))</f>
        <v>0.11957539368332334</v>
      </c>
      <c r="AA490" s="100">
        <f t="shared" si="146"/>
        <v>1.481685065527012</v>
      </c>
      <c r="AB490" s="29">
        <f t="shared" si="147"/>
        <v>2.1960382703681054</v>
      </c>
      <c r="AD490" s="29">
        <f>'Zero Turbulence Curve'!F489</f>
        <v>48.700000000000422</v>
      </c>
      <c r="AE490" s="29">
        <f>'Zero Turbulence Curve'!G489</f>
        <v>1989.4717126307078</v>
      </c>
      <c r="AF490" s="39"/>
      <c r="AG490" s="40">
        <f t="array" ref="AG490">SUM(_xlfn.NORM.DIST($AD$3:$AD$1003,$F490,$AA490,FALSE)*WindSpeedStep)</f>
        <v>1.0000000000000033</v>
      </c>
      <c r="AH490" s="40">
        <f t="array" ref="AH490">SUM(_xlfn.NORM.DIST($AD$3:$AD$1003,$F490,$AB490,FALSE)*WindSpeedStep)</f>
        <v>0.9999999940679688</v>
      </c>
      <c r="AJ490" s="47">
        <f t="shared" si="141"/>
        <v>12</v>
      </c>
      <c r="AK490" s="83" t="b">
        <f>COUNTIF('Power Curve'!$D$2:$D$31,AJ490)&gt;0</f>
        <v>1</v>
      </c>
      <c r="AL490" s="83" t="b">
        <f t="shared" si="142"/>
        <v>0</v>
      </c>
      <c r="AM490" s="83" t="b">
        <f t="shared" si="148"/>
        <v>1</v>
      </c>
      <c r="AN490" s="47" t="str">
        <f t="shared" si="143"/>
        <v>Outer</v>
      </c>
      <c r="AO490" s="48" t="str">
        <f t="shared" si="144"/>
        <v>1.2-1.3</v>
      </c>
      <c r="AP490" s="49" t="str">
        <f t="shared" si="149"/>
        <v>18-19</v>
      </c>
      <c r="AQ490" s="49" t="str">
        <f t="shared" si="150"/>
        <v>Dec</v>
      </c>
      <c r="AR490" s="48" t="str">
        <f t="shared" si="151"/>
        <v>275-285</v>
      </c>
      <c r="AS490" s="49" t="str">
        <f t="shared" si="145"/>
        <v>HWS-HTI</v>
      </c>
    </row>
    <row r="491" spans="5:45" x14ac:dyDescent="0.3">
      <c r="E491" s="15">
        <v>40904.784722222219</v>
      </c>
      <c r="F491" s="21">
        <v>14.28</v>
      </c>
      <c r="G491" s="21">
        <v>1980.339950561528</v>
      </c>
      <c r="H491" s="42">
        <v>1.2020190102647779</v>
      </c>
      <c r="I491" s="35">
        <v>285.7</v>
      </c>
      <c r="J491" s="43">
        <v>0.12955182072829133</v>
      </c>
      <c r="K491" s="44">
        <v>0.20350146941302844</v>
      </c>
      <c r="L491" s="26">
        <f t="shared" si="133"/>
        <v>14.19013813908229</v>
      </c>
      <c r="M491" s="26">
        <f t="shared" si="134"/>
        <v>1.5511815685477266</v>
      </c>
      <c r="N491" s="96">
        <f t="shared" si="135"/>
        <v>15</v>
      </c>
      <c r="O491" s="26">
        <f t="shared" si="136"/>
        <v>0.22592989924785814</v>
      </c>
      <c r="P491" s="3">
        <f>IF(L491&gt;'Power Curve'!$C$37,0,INDEX(Ci,$N491,1)*POWER(1-O491,3)+INDEX(Ci,$N491,2)*3*O491*POWER(1-O491,2)+INDEX(Ci,$N491,3)*3*POWER(O491,2)*(1-O491)+INDEX(Ci,$N491,4)*POWER(O491,3))</f>
        <v>1976.2165836712845</v>
      </c>
      <c r="Q491" s="3">
        <f>MAX(0,MIN(P491-V491+W491,'Power Curve'!$C$39))</f>
        <v>1972.4119717832048</v>
      </c>
      <c r="R491" s="3">
        <f t="shared" si="137"/>
        <v>1980.339950561528</v>
      </c>
      <c r="S491" s="3">
        <f t="shared" si="138"/>
        <v>-7.9279787783232223</v>
      </c>
      <c r="T491" s="3">
        <f t="shared" si="139"/>
        <v>7.9279787783232223</v>
      </c>
      <c r="V491" s="37">
        <f t="array" ref="V491">SUM(_xlfn.NORM.DIST($AD$3:$AD$1003,$L491,$AA491,FALSE)*WindSpeedStep*$AE$3:$AE$1003)/AG491</f>
        <v>1970.4639583942051</v>
      </c>
      <c r="W491" s="37">
        <f t="array" ref="W491">SUM(_xlfn.NORM.DIST($AD$3:$AD$1003,$L491,$AB491,FALSE)*WindSpeedStep*$AE$3:$AE$1003)/AH491</f>
        <v>1966.6593465061253</v>
      </c>
      <c r="Y491" s="1">
        <f t="shared" si="140"/>
        <v>14</v>
      </c>
      <c r="Z491" s="99">
        <f>IF(L491&lt;'Power Curve'!$P$28,'Power Curve'!$Q$28,IF(L491&gt;'Power Curve'!$P$29,'Power Curve'!$Q$29,INDEX(ReferenceTurbulence,Y491)+(L491-INDEX(ReferenceTurbulenceWindSpeed,Y491))*(INDEX(ReferenceTurbulence,Y491+1)-INDEX(ReferenceTurbulence,Y491))/(INDEX(ReferenceTurbulenceWindSpeed,Y491+1)-INDEX(ReferenceTurbulenceWindSpeed,Y491))))</f>
        <v>0.12127832110646726</v>
      </c>
      <c r="AA491" s="100">
        <f t="shared" si="146"/>
        <v>1.7209561297767497</v>
      </c>
      <c r="AB491" s="29">
        <f t="shared" si="147"/>
        <v>1.8383582323040784</v>
      </c>
      <c r="AD491" s="29">
        <f>'Zero Turbulence Curve'!F490</f>
        <v>48.800000000000423</v>
      </c>
      <c r="AE491" s="29">
        <f>'Zero Turbulence Curve'!G490</f>
        <v>1989.4717126307078</v>
      </c>
      <c r="AF491" s="39"/>
      <c r="AG491" s="40">
        <f t="array" ref="AG491">SUM(_xlfn.NORM.DIST($AD$3:$AD$1003,$F491,$AA491,FALSE)*WindSpeedStep)</f>
        <v>1.0000000000000011</v>
      </c>
      <c r="AH491" s="40">
        <f t="array" ref="AH491">SUM(_xlfn.NORM.DIST($AD$3:$AD$1003,$F491,$AB491,FALSE)*WindSpeedStep)</f>
        <v>0.99999999999999789</v>
      </c>
      <c r="AJ491" s="47">
        <f t="shared" si="141"/>
        <v>14</v>
      </c>
      <c r="AK491" s="83" t="b">
        <f>COUNTIF('Power Curve'!$D$2:$D$31,AJ491)&gt;0</f>
        <v>1</v>
      </c>
      <c r="AL491" s="83" t="b">
        <f t="shared" si="142"/>
        <v>0</v>
      </c>
      <c r="AM491" s="83" t="b">
        <f t="shared" si="148"/>
        <v>1</v>
      </c>
      <c r="AN491" s="47" t="str">
        <f t="shared" si="143"/>
        <v>Inner</v>
      </c>
      <c r="AO491" s="48" t="str">
        <f t="shared" si="144"/>
        <v>1.5-1.6</v>
      </c>
      <c r="AP491" s="49" t="str">
        <f t="shared" si="149"/>
        <v>18-19</v>
      </c>
      <c r="AQ491" s="49" t="str">
        <f t="shared" si="150"/>
        <v>Dec</v>
      </c>
      <c r="AR491" s="48" t="str">
        <f t="shared" si="151"/>
        <v>285-295</v>
      </c>
      <c r="AS491" s="49" t="str">
        <f t="shared" si="145"/>
        <v>Inner-TI</v>
      </c>
    </row>
    <row r="492" spans="5:45" x14ac:dyDescent="0.3">
      <c r="E492" s="15">
        <v>40904.791666666664</v>
      </c>
      <c r="F492" s="21">
        <v>15.37</v>
      </c>
      <c r="G492" s="21">
        <v>1986.599975585943</v>
      </c>
      <c r="H492" s="42">
        <v>1.2020190102647779</v>
      </c>
      <c r="I492" s="35">
        <v>286.10000000000002</v>
      </c>
      <c r="J492" s="43">
        <v>0.10605074821080025</v>
      </c>
      <c r="K492" s="44">
        <v>0.20589023799426306</v>
      </c>
      <c r="L492" s="26">
        <f t="shared" si="133"/>
        <v>15.273278935412801</v>
      </c>
      <c r="M492" s="26">
        <f t="shared" si="134"/>
        <v>1.7185844702113082</v>
      </c>
      <c r="N492" s="96">
        <f t="shared" si="135"/>
        <v>16</v>
      </c>
      <c r="O492" s="26">
        <f t="shared" si="136"/>
        <v>0.27355685444673167</v>
      </c>
      <c r="P492" s="3">
        <f>IF(L492&gt;'Power Curve'!$C$37,0,INDEX(Ci,$N492,1)*POWER(1-O492,3)+INDEX(Ci,$N492,2)*3*O492*POWER(1-O492,2)+INDEX(Ci,$N492,3)*3*POWER(O492,2)*(1-O492)+INDEX(Ci,$N492,4)*POWER(O492,3))</f>
        <v>1980.0272931567456</v>
      </c>
      <c r="Q492" s="3">
        <f>MAX(0,MIN(P492-V492+W492,'Power Curve'!$C$39))</f>
        <v>1982.3868322126798</v>
      </c>
      <c r="R492" s="3">
        <f t="shared" si="137"/>
        <v>1986.599975585943</v>
      </c>
      <c r="S492" s="3">
        <f t="shared" si="138"/>
        <v>-4.2131433732631649</v>
      </c>
      <c r="T492" s="3">
        <f t="shared" si="139"/>
        <v>4.2131433732631649</v>
      </c>
      <c r="V492" s="37">
        <f t="array" ref="V492">SUM(_xlfn.NORM.DIST($AD$3:$AD$1003,$L492,$AA492,FALSE)*WindSpeedStep*$AE$3:$AE$1003)/AG492</f>
        <v>1978.3626753458293</v>
      </c>
      <c r="W492" s="37">
        <f t="array" ref="W492">SUM(_xlfn.NORM.DIST($AD$3:$AD$1003,$L492,$AB492,FALSE)*WindSpeedStep*$AE$3:$AE$1003)/AH492</f>
        <v>1980.7222144017635</v>
      </c>
      <c r="Y492" s="1">
        <f t="shared" si="140"/>
        <v>15</v>
      </c>
      <c r="Z492" s="99">
        <f>IF(L492&lt;'Power Curve'!$P$28,'Power Curve'!$Q$28,IF(L492&gt;'Power Curve'!$P$29,'Power Curve'!$Q$29,INDEX(ReferenceTurbulence,Y492)+(L492-INDEX(ReferenceTurbulenceWindSpeed,Y492))*(INDEX(ReferenceTurbulence,Y492+1)-INDEX(ReferenceTurbulence,Y492))/(INDEX(ReferenceTurbulenceWindSpeed,Y492+1)-INDEX(ReferenceTurbulenceWindSpeed,Y492))))</f>
        <v>0.12266213999605771</v>
      </c>
      <c r="AA492" s="100">
        <f t="shared" si="146"/>
        <v>1.8734530789744444</v>
      </c>
      <c r="AB492" s="29">
        <f t="shared" si="147"/>
        <v>1.6197426587327823</v>
      </c>
      <c r="AD492" s="29">
        <f>'Zero Turbulence Curve'!F491</f>
        <v>48.900000000000425</v>
      </c>
      <c r="AE492" s="29">
        <f>'Zero Turbulence Curve'!G491</f>
        <v>1989.4717126307078</v>
      </c>
      <c r="AF492" s="39"/>
      <c r="AG492" s="40">
        <f t="array" ref="AG492">SUM(_xlfn.NORM.DIST($AD$3:$AD$1003,$F492,$AA492,FALSE)*WindSpeedStep)</f>
        <v>0.99999999999999767</v>
      </c>
      <c r="AH492" s="40">
        <f t="array" ref="AH492">SUM(_xlfn.NORM.DIST($AD$3:$AD$1003,$F492,$AB492,FALSE)*WindSpeedStep)</f>
        <v>0.99999999999999789</v>
      </c>
      <c r="AJ492" s="47">
        <f t="shared" si="141"/>
        <v>15</v>
      </c>
      <c r="AK492" s="83" t="b">
        <f>COUNTIF('Power Curve'!$D$2:$D$31,AJ492)&gt;0</f>
        <v>1</v>
      </c>
      <c r="AL492" s="83" t="b">
        <f t="shared" si="142"/>
        <v>0</v>
      </c>
      <c r="AM492" s="83" t="b">
        <f t="shared" si="148"/>
        <v>1</v>
      </c>
      <c r="AN492" s="47" t="str">
        <f t="shared" si="143"/>
        <v>Inner</v>
      </c>
      <c r="AO492" s="48" t="str">
        <f t="shared" si="144"/>
        <v>1.7-1.8</v>
      </c>
      <c r="AP492" s="49" t="str">
        <f t="shared" si="149"/>
        <v>19-20</v>
      </c>
      <c r="AQ492" s="49" t="str">
        <f t="shared" si="150"/>
        <v>Dec</v>
      </c>
      <c r="AR492" s="48" t="str">
        <f t="shared" si="151"/>
        <v>285-295</v>
      </c>
      <c r="AS492" s="49" t="str">
        <f t="shared" si="145"/>
        <v>Inner-TI</v>
      </c>
    </row>
    <row r="493" spans="5:45" x14ac:dyDescent="0.3">
      <c r="E493" s="15">
        <v>40904.798611111109</v>
      </c>
      <c r="F493" s="21">
        <v>14.83</v>
      </c>
      <c r="G493" s="21">
        <v>1985.350036621091</v>
      </c>
      <c r="H493" s="42">
        <v>1.2042829159352448</v>
      </c>
      <c r="I493" s="35">
        <v>287.3</v>
      </c>
      <c r="J493" s="43">
        <v>0.13823331085637219</v>
      </c>
      <c r="K493" s="44">
        <v>0.15622545453472919</v>
      </c>
      <c r="L493" s="26">
        <f t="shared" si="133"/>
        <v>14.745923050884858</v>
      </c>
      <c r="M493" s="26">
        <f t="shared" si="134"/>
        <v>1.6370799182837821</v>
      </c>
      <c r="N493" s="96">
        <f t="shared" si="135"/>
        <v>15</v>
      </c>
      <c r="O493" s="26">
        <f t="shared" si="136"/>
        <v>0.75689330765744711</v>
      </c>
      <c r="P493" s="3">
        <f>IF(L493&gt;'Power Curve'!$C$37,0,INDEX(Ci,$N493,1)*POWER(1-O493,3)+INDEX(Ci,$N493,2)*3*O493*POWER(1-O493,2)+INDEX(Ci,$N493,3)*3*POWER(O493,2)*(1-O493)+INDEX(Ci,$N493,4)*POWER(O493,3))</f>
        <v>1978.2153030860777</v>
      </c>
      <c r="Q493" s="3">
        <f>MAX(0,MIN(P493-V493+W493,'Power Curve'!$C$39))</f>
        <v>1972.5610184837401</v>
      </c>
      <c r="R493" s="3">
        <f t="shared" si="137"/>
        <v>1985.350036621091</v>
      </c>
      <c r="S493" s="3">
        <f t="shared" si="138"/>
        <v>-12.789018137350922</v>
      </c>
      <c r="T493" s="3">
        <f t="shared" si="139"/>
        <v>12.789018137350922</v>
      </c>
      <c r="V493" s="37">
        <f t="array" ref="V493">SUM(_xlfn.NORM.DIST($AD$3:$AD$1003,$L493,$AA493,FALSE)*WindSpeedStep*$AE$3:$AE$1003)/AG493</f>
        <v>1975.2060788314195</v>
      </c>
      <c r="W493" s="37">
        <f t="array" ref="W493">SUM(_xlfn.NORM.DIST($AD$3:$AD$1003,$L493,$AB493,FALSE)*WindSpeedStep*$AE$3:$AE$1003)/AH493</f>
        <v>1969.5517942290819</v>
      </c>
      <c r="Y493" s="1">
        <f t="shared" si="140"/>
        <v>14</v>
      </c>
      <c r="Z493" s="99">
        <f>IF(L493&lt;'Power Curve'!$P$28,'Power Curve'!$Q$28,IF(L493&gt;'Power Curve'!$P$29,'Power Curve'!$Q$29,INDEX(ReferenceTurbulence,Y493)+(L493-INDEX(ReferenceTurbulenceWindSpeed,Y493))*(INDEX(ReferenceTurbulence,Y493+1)-INDEX(ReferenceTurbulence,Y493))/(INDEX(ReferenceTurbulenceWindSpeed,Y493+1)-INDEX(ReferenceTurbulenceWindSpeed,Y493))))</f>
        <v>0.1226487307955641</v>
      </c>
      <c r="AA493" s="100">
        <f t="shared" si="146"/>
        <v>1.8085687466000802</v>
      </c>
      <c r="AB493" s="29">
        <f t="shared" si="147"/>
        <v>2.0383777649571111</v>
      </c>
      <c r="AD493" s="29">
        <f>'Zero Turbulence Curve'!F492</f>
        <v>49.000000000000426</v>
      </c>
      <c r="AE493" s="29">
        <f>'Zero Turbulence Curve'!G492</f>
        <v>1989.4717126307078</v>
      </c>
      <c r="AF493" s="39"/>
      <c r="AG493" s="40">
        <f t="array" ref="AG493">SUM(_xlfn.NORM.DIST($AD$3:$AD$1003,$F493,$AA493,FALSE)*WindSpeedStep)</f>
        <v>0.99999999999999889</v>
      </c>
      <c r="AH493" s="40">
        <f t="array" ref="AH493">SUM(_xlfn.NORM.DIST($AD$3:$AD$1003,$F493,$AB493,FALSE)*WindSpeedStep)</f>
        <v>0.99999999999985534</v>
      </c>
      <c r="AJ493" s="47">
        <f t="shared" si="141"/>
        <v>15</v>
      </c>
      <c r="AK493" s="83" t="b">
        <f>COUNTIF('Power Curve'!$D$2:$D$31,AJ493)&gt;0</f>
        <v>1</v>
      </c>
      <c r="AL493" s="83" t="b">
        <f t="shared" si="142"/>
        <v>0</v>
      </c>
      <c r="AM493" s="83" t="b">
        <f t="shared" si="148"/>
        <v>1</v>
      </c>
      <c r="AN493" s="47" t="str">
        <f t="shared" si="143"/>
        <v>Inner</v>
      </c>
      <c r="AO493" s="48" t="str">
        <f t="shared" si="144"/>
        <v>1.6-1.7</v>
      </c>
      <c r="AP493" s="49" t="str">
        <f t="shared" si="149"/>
        <v>19-20</v>
      </c>
      <c r="AQ493" s="49" t="str">
        <f t="shared" si="150"/>
        <v>Dec</v>
      </c>
      <c r="AR493" s="48" t="str">
        <f t="shared" si="151"/>
        <v>285-295</v>
      </c>
      <c r="AS493" s="49" t="str">
        <f t="shared" si="145"/>
        <v>Inner-TI</v>
      </c>
    </row>
    <row r="494" spans="5:45" x14ac:dyDescent="0.3">
      <c r="E494" s="15">
        <v>40904.805555555555</v>
      </c>
      <c r="F494" s="21">
        <v>15.06</v>
      </c>
      <c r="G494" s="21">
        <v>1987.0499725341849</v>
      </c>
      <c r="H494" s="42">
        <v>1.2050920638193039</v>
      </c>
      <c r="I494" s="35">
        <v>281.2</v>
      </c>
      <c r="J494" s="43">
        <v>0.11620185922974767</v>
      </c>
      <c r="K494" s="44">
        <v>0.16971729394227617</v>
      </c>
      <c r="L494" s="26">
        <f t="shared" si="133"/>
        <v>14.977972116836334</v>
      </c>
      <c r="M494" s="26">
        <f t="shared" si="134"/>
        <v>1.6729438494552447</v>
      </c>
      <c r="N494" s="96">
        <f t="shared" si="135"/>
        <v>15</v>
      </c>
      <c r="O494" s="26">
        <f t="shared" si="136"/>
        <v>0.97857900001684062</v>
      </c>
      <c r="P494" s="3">
        <f>IF(L494&gt;'Power Curve'!$C$37,0,INDEX(Ci,$N494,1)*POWER(1-O494,3)+INDEX(Ci,$N494,2)*3*O494*POWER(1-O494,2)+INDEX(Ci,$N494,3)*3*POWER(O494,2)*(1-O494)+INDEX(Ci,$N494,4)*POWER(O494,3))</f>
        <v>1978.969942401706</v>
      </c>
      <c r="Q494" s="3">
        <f>MAX(0,MIN(P494-V494+W494,'Power Curve'!$C$39))</f>
        <v>1980.5211684913261</v>
      </c>
      <c r="R494" s="3">
        <f t="shared" si="137"/>
        <v>1987.0499725341849</v>
      </c>
      <c r="S494" s="3">
        <f t="shared" si="138"/>
        <v>-6.5288040428588374</v>
      </c>
      <c r="T494" s="3">
        <f t="shared" si="139"/>
        <v>6.5288040428588374</v>
      </c>
      <c r="V494" s="37">
        <f t="array" ref="V494">SUM(_xlfn.NORM.DIST($AD$3:$AD$1003,$L494,$AA494,FALSE)*WindSpeedStep*$AE$3:$AE$1003)/AG494</f>
        <v>1976.6273884490249</v>
      </c>
      <c r="W494" s="37">
        <f t="array" ref="W494">SUM(_xlfn.NORM.DIST($AD$3:$AD$1003,$L494,$AB494,FALSE)*WindSpeedStep*$AE$3:$AE$1003)/AH494</f>
        <v>1978.178614538645</v>
      </c>
      <c r="Y494" s="1">
        <f t="shared" si="140"/>
        <v>14</v>
      </c>
      <c r="Z494" s="99">
        <f>IF(L494&lt;'Power Curve'!$P$28,'Power Curve'!$Q$28,IF(L494&gt;'Power Curve'!$P$29,'Power Curve'!$Q$29,INDEX(ReferenceTurbulence,Y494)+(L494-INDEX(ReferenceTurbulenceWindSpeed,Y494))*(INDEX(ReferenceTurbulence,Y494+1)-INDEX(ReferenceTurbulence,Y494))/(INDEX(ReferenceTurbulenceWindSpeed,Y494+1)-INDEX(ReferenceTurbulenceWindSpeed,Y494))))</f>
        <v>0.12322089870004067</v>
      </c>
      <c r="AA494" s="100">
        <f t="shared" si="146"/>
        <v>1.8455991849407236</v>
      </c>
      <c r="AB494" s="29">
        <f t="shared" si="147"/>
        <v>1.7404682074677014</v>
      </c>
      <c r="AD494" s="29">
        <f>'Zero Turbulence Curve'!F493</f>
        <v>49.100000000000428</v>
      </c>
      <c r="AE494" s="29">
        <f>'Zero Turbulence Curve'!G493</f>
        <v>1989.4717126307078</v>
      </c>
      <c r="AF494" s="39"/>
      <c r="AG494" s="40">
        <f t="array" ref="AG494">SUM(_xlfn.NORM.DIST($AD$3:$AD$1003,$F494,$AA494,FALSE)*WindSpeedStep)</f>
        <v>0.99999999999999856</v>
      </c>
      <c r="AH494" s="40">
        <f t="array" ref="AH494">SUM(_xlfn.NORM.DIST($AD$3:$AD$1003,$F494,$AB494,FALSE)*WindSpeedStep)</f>
        <v>0.99999999999999856</v>
      </c>
      <c r="AJ494" s="47">
        <f t="shared" si="141"/>
        <v>15</v>
      </c>
      <c r="AK494" s="83" t="b">
        <f>COUNTIF('Power Curve'!$D$2:$D$31,AJ494)&gt;0</f>
        <v>1</v>
      </c>
      <c r="AL494" s="83" t="b">
        <f t="shared" si="142"/>
        <v>0</v>
      </c>
      <c r="AM494" s="83" t="b">
        <f t="shared" si="148"/>
        <v>1</v>
      </c>
      <c r="AN494" s="47" t="str">
        <f t="shared" si="143"/>
        <v>Inner</v>
      </c>
      <c r="AO494" s="48" t="str">
        <f t="shared" si="144"/>
        <v>1.6-1.7</v>
      </c>
      <c r="AP494" s="49" t="str">
        <f t="shared" si="149"/>
        <v>19-20</v>
      </c>
      <c r="AQ494" s="49" t="str">
        <f t="shared" si="150"/>
        <v>Dec</v>
      </c>
      <c r="AR494" s="48" t="str">
        <f t="shared" si="151"/>
        <v>275-285</v>
      </c>
      <c r="AS494" s="49" t="str">
        <f t="shared" si="145"/>
        <v>Inner-TI</v>
      </c>
    </row>
    <row r="495" spans="5:45" x14ac:dyDescent="0.3">
      <c r="E495" s="15">
        <v>40904.8125</v>
      </c>
      <c r="F495" s="21">
        <v>13.75</v>
      </c>
      <c r="G495" s="21">
        <v>1984.270019531253</v>
      </c>
      <c r="H495" s="42">
        <v>1.2059222902962636</v>
      </c>
      <c r="I495" s="35">
        <v>276.89999999999998</v>
      </c>
      <c r="J495" s="43">
        <v>0.1389090909090909</v>
      </c>
      <c r="K495" s="44">
        <v>0.16382738436266253</v>
      </c>
      <c r="L495" s="26">
        <f t="shared" si="133"/>
        <v>13.678247029807411</v>
      </c>
      <c r="M495" s="26">
        <f t="shared" si="134"/>
        <v>1.4720671474874967</v>
      </c>
      <c r="N495" s="96">
        <f t="shared" si="135"/>
        <v>14</v>
      </c>
      <c r="O495" s="26">
        <f t="shared" si="136"/>
        <v>0.71424663200647709</v>
      </c>
      <c r="P495" s="3">
        <f>IF(L495&gt;'Power Curve'!$C$37,0,INDEX(Ci,$N495,1)*POWER(1-O495,3)+INDEX(Ci,$N495,2)*3*O495*POWER(1-O495,2)+INDEX(Ci,$N495,3)*3*POWER(O495,2)*(1-O495)+INDEX(Ci,$N495,4)*POWER(O495,3))</f>
        <v>1971.1552469793603</v>
      </c>
      <c r="Q495" s="3">
        <f>MAX(0,MIN(P495-V495+W495,'Power Curve'!$C$39))</f>
        <v>1958.8359974264674</v>
      </c>
      <c r="R495" s="3">
        <f t="shared" si="137"/>
        <v>1984.270019531253</v>
      </c>
      <c r="S495" s="3">
        <f t="shared" si="138"/>
        <v>-25.434022104785527</v>
      </c>
      <c r="T495" s="3">
        <f t="shared" si="139"/>
        <v>25.434022104785527</v>
      </c>
      <c r="V495" s="37">
        <f t="array" ref="V495">SUM(_xlfn.NORM.DIST($AD$3:$AD$1003,$L495,$AA495,FALSE)*WindSpeedStep*$AE$3:$AE$1003)/AG495</f>
        <v>1962.9525318784972</v>
      </c>
      <c r="W495" s="37">
        <f t="array" ref="W495">SUM(_xlfn.NORM.DIST($AD$3:$AD$1003,$L495,$AB495,FALSE)*WindSpeedStep*$AE$3:$AE$1003)/AH495</f>
        <v>1950.6332823256043</v>
      </c>
      <c r="Y495" s="1">
        <f t="shared" si="140"/>
        <v>13</v>
      </c>
      <c r="Z495" s="99">
        <f>IF(L495&lt;'Power Curve'!$P$28,'Power Curve'!$Q$28,IF(L495&gt;'Power Curve'!$P$29,'Power Curve'!$Q$29,INDEX(ReferenceTurbulence,Y495)+(L495-INDEX(ReferenceTurbulenceWindSpeed,Y495))*(INDEX(ReferenceTurbulence,Y495+1)-INDEX(ReferenceTurbulence,Y495))/(INDEX(ReferenceTurbulenceWindSpeed,Y495+1)-INDEX(ReferenceTurbulenceWindSpeed,Y495))))</f>
        <v>0.12100435959328845</v>
      </c>
      <c r="AA495" s="100">
        <f t="shared" si="146"/>
        <v>1.6551275222006456</v>
      </c>
      <c r="AB495" s="29">
        <f t="shared" si="147"/>
        <v>1.9000328601405201</v>
      </c>
      <c r="AD495" s="29">
        <f>'Zero Turbulence Curve'!F494</f>
        <v>49.200000000000429</v>
      </c>
      <c r="AE495" s="29">
        <f>'Zero Turbulence Curve'!G494</f>
        <v>1989.4717126307078</v>
      </c>
      <c r="AF495" s="39"/>
      <c r="AG495" s="40">
        <f t="array" ref="AG495">SUM(_xlfn.NORM.DIST($AD$3:$AD$1003,$F495,$AA495,FALSE)*WindSpeedStep)</f>
        <v>1.0000000000000011</v>
      </c>
      <c r="AH495" s="40">
        <f t="array" ref="AH495">SUM(_xlfn.NORM.DIST($AD$3:$AD$1003,$F495,$AB495,FALSE)*WindSpeedStep)</f>
        <v>0.99999999999981382</v>
      </c>
      <c r="AJ495" s="47">
        <f t="shared" si="141"/>
        <v>14</v>
      </c>
      <c r="AK495" s="83" t="b">
        <f>COUNTIF('Power Curve'!$D$2:$D$31,AJ495)&gt;0</f>
        <v>1</v>
      </c>
      <c r="AL495" s="83" t="b">
        <f t="shared" si="142"/>
        <v>0</v>
      </c>
      <c r="AM495" s="83" t="b">
        <f t="shared" si="148"/>
        <v>1</v>
      </c>
      <c r="AN495" s="47" t="str">
        <f t="shared" si="143"/>
        <v>Inner</v>
      </c>
      <c r="AO495" s="48" t="str">
        <f t="shared" si="144"/>
        <v>1.4-1.5</v>
      </c>
      <c r="AP495" s="49" t="str">
        <f t="shared" si="149"/>
        <v>19-20</v>
      </c>
      <c r="AQ495" s="49" t="str">
        <f t="shared" si="150"/>
        <v>Dec</v>
      </c>
      <c r="AR495" s="48" t="str">
        <f t="shared" si="151"/>
        <v>275-285</v>
      </c>
      <c r="AS495" s="49" t="str">
        <f t="shared" si="145"/>
        <v>Inner-TI</v>
      </c>
    </row>
    <row r="496" spans="5:45" x14ac:dyDescent="0.3">
      <c r="E496" s="15">
        <v>40904.819444444445</v>
      </c>
      <c r="F496" s="21">
        <v>13.56</v>
      </c>
      <c r="G496" s="21">
        <v>1981.480041503911</v>
      </c>
      <c r="H496" s="42">
        <v>1.2061573656694706</v>
      </c>
      <c r="I496" s="35">
        <v>270.60000000000002</v>
      </c>
      <c r="J496" s="43">
        <v>9.9557522123893807E-2</v>
      </c>
      <c r="K496" s="44">
        <v>0.19702596190362007</v>
      </c>
      <c r="L496" s="26">
        <f t="shared" si="133"/>
        <v>13.490114972627081</v>
      </c>
      <c r="M496" s="26">
        <f t="shared" si="134"/>
        <v>1.4429907315915933</v>
      </c>
      <c r="N496" s="96">
        <f t="shared" si="135"/>
        <v>14</v>
      </c>
      <c r="O496" s="26">
        <f t="shared" si="136"/>
        <v>0.51904154625624999</v>
      </c>
      <c r="P496" s="3">
        <f>IF(L496&gt;'Power Curve'!$C$37,0,INDEX(Ci,$N496,1)*POWER(1-O496,3)+INDEX(Ci,$N496,2)*3*O496*POWER(1-O496,2)+INDEX(Ci,$N496,3)*3*POWER(O496,2)*(1-O496)+INDEX(Ci,$N496,4)*POWER(O496,3))</f>
        <v>1967.0099465010053</v>
      </c>
      <c r="Q496" s="3">
        <f>MAX(0,MIN(P496-V496+W496,'Power Curve'!$C$39))</f>
        <v>1978.563065648342</v>
      </c>
      <c r="R496" s="3">
        <f t="shared" si="137"/>
        <v>1981.480041503911</v>
      </c>
      <c r="S496" s="3">
        <f t="shared" si="138"/>
        <v>-2.916975855569035</v>
      </c>
      <c r="T496" s="3">
        <f t="shared" si="139"/>
        <v>2.916975855569035</v>
      </c>
      <c r="V496" s="37">
        <f t="array" ref="V496">SUM(_xlfn.NORM.DIST($AD$3:$AD$1003,$L496,$AA496,FALSE)*WindSpeedStep*$AE$3:$AE$1003)/AG496</f>
        <v>1958.9676725529946</v>
      </c>
      <c r="W496" s="37">
        <f t="array" ref="W496">SUM(_xlfn.NORM.DIST($AD$3:$AD$1003,$L496,$AB496,FALSE)*WindSpeedStep*$AE$3:$AE$1003)/AH496</f>
        <v>1970.5207917003313</v>
      </c>
      <c r="Y496" s="1">
        <f t="shared" si="140"/>
        <v>13</v>
      </c>
      <c r="Z496" s="99">
        <f>IF(L496&lt;'Power Curve'!$P$28,'Power Curve'!$Q$28,IF(L496&gt;'Power Curve'!$P$29,'Power Curve'!$Q$29,INDEX(ReferenceTurbulence,Y496)+(L496-INDEX(ReferenceTurbulenceWindSpeed,Y496))*(INDEX(ReferenceTurbulence,Y496+1)-INDEX(ReferenceTurbulence,Y496))/(INDEX(ReferenceTurbulenceWindSpeed,Y496+1)-INDEX(ReferenceTurbulenceWindSpeed,Y496))))</f>
        <v>0.12121555475283505</v>
      </c>
      <c r="AA496" s="100">
        <f t="shared" si="146"/>
        <v>1.6352117700865179</v>
      </c>
      <c r="AB496" s="29">
        <f t="shared" si="147"/>
        <v>1.3430424198411917</v>
      </c>
      <c r="AD496" s="29">
        <f>'Zero Turbulence Curve'!F495</f>
        <v>49.300000000000431</v>
      </c>
      <c r="AE496" s="29">
        <f>'Zero Turbulence Curve'!G495</f>
        <v>1989.4717126307078</v>
      </c>
      <c r="AF496" s="39"/>
      <c r="AG496" s="40">
        <f t="array" ref="AG496">SUM(_xlfn.NORM.DIST($AD$3:$AD$1003,$F496,$AA496,FALSE)*WindSpeedStep)</f>
        <v>1.0000000000000029</v>
      </c>
      <c r="AH496" s="40">
        <f t="array" ref="AH496">SUM(_xlfn.NORM.DIST($AD$3:$AD$1003,$F496,$AB496,FALSE)*WindSpeedStep)</f>
        <v>1.0000000000000031</v>
      </c>
      <c r="AJ496" s="47">
        <f t="shared" si="141"/>
        <v>13</v>
      </c>
      <c r="AK496" s="83" t="b">
        <f>COUNTIF('Power Curve'!$D$2:$D$31,AJ496)&gt;0</f>
        <v>1</v>
      </c>
      <c r="AL496" s="83" t="b">
        <f t="shared" si="142"/>
        <v>0</v>
      </c>
      <c r="AM496" s="83" t="b">
        <f t="shared" si="148"/>
        <v>1</v>
      </c>
      <c r="AN496" s="47" t="str">
        <f t="shared" si="143"/>
        <v>Outer</v>
      </c>
      <c r="AO496" s="48" t="str">
        <f t="shared" si="144"/>
        <v>1.4-1.5</v>
      </c>
      <c r="AP496" s="49" t="str">
        <f t="shared" si="149"/>
        <v>19-20</v>
      </c>
      <c r="AQ496" s="49" t="str">
        <f t="shared" si="150"/>
        <v>Dec</v>
      </c>
      <c r="AR496" s="48" t="str">
        <f t="shared" si="151"/>
        <v>265-275</v>
      </c>
      <c r="AS496" s="49" t="str">
        <f t="shared" si="145"/>
        <v>HWS-LTI</v>
      </c>
    </row>
    <row r="497" spans="5:45" x14ac:dyDescent="0.3">
      <c r="E497" s="15">
        <v>40904.826388888891</v>
      </c>
      <c r="F497" s="21">
        <v>13.84</v>
      </c>
      <c r="G497" s="21">
        <v>1986.899963378911</v>
      </c>
      <c r="H497" s="42">
        <v>1.2053474420744046</v>
      </c>
      <c r="I497" s="35">
        <v>270.7</v>
      </c>
      <c r="J497" s="43">
        <v>0.12283236994219653</v>
      </c>
      <c r="K497" s="44">
        <v>0.19201802184772163</v>
      </c>
      <c r="L497" s="26">
        <f t="shared" si="133"/>
        <v>13.76558938331082</v>
      </c>
      <c r="M497" s="26">
        <f t="shared" si="134"/>
        <v>1.4855661897764878</v>
      </c>
      <c r="N497" s="96">
        <f t="shared" si="135"/>
        <v>14</v>
      </c>
      <c r="O497" s="26">
        <f t="shared" si="136"/>
        <v>0.80487271594344856</v>
      </c>
      <c r="P497" s="3">
        <f>IF(L497&gt;'Power Curve'!$C$37,0,INDEX(Ci,$N497,1)*POWER(1-O497,3)+INDEX(Ci,$N497,2)*3*O497*POWER(1-O497,2)+INDEX(Ci,$N497,3)*3*POWER(O497,2)*(1-O497)+INDEX(Ci,$N497,4)*POWER(O497,3))</f>
        <v>1972.6807240464805</v>
      </c>
      <c r="Q497" s="3">
        <f>MAX(0,MIN(P497-V497+W497,'Power Curve'!$C$39))</f>
        <v>1971.5950864879349</v>
      </c>
      <c r="R497" s="3">
        <f t="shared" si="137"/>
        <v>1986.899963378911</v>
      </c>
      <c r="S497" s="3">
        <f t="shared" si="138"/>
        <v>-15.304876890976175</v>
      </c>
      <c r="T497" s="3">
        <f t="shared" si="139"/>
        <v>15.304876890976175</v>
      </c>
      <c r="V497" s="37">
        <f t="array" ref="V497">SUM(_xlfn.NORM.DIST($AD$3:$AD$1003,$L497,$AA497,FALSE)*WindSpeedStep*$AE$3:$AE$1003)/AG497</f>
        <v>1964.5758180870928</v>
      </c>
      <c r="W497" s="37">
        <f t="array" ref="W497">SUM(_xlfn.NORM.DIST($AD$3:$AD$1003,$L497,$AB497,FALSE)*WindSpeedStep*$AE$3:$AE$1003)/AH497</f>
        <v>1963.4901805285472</v>
      </c>
      <c r="Y497" s="1">
        <f t="shared" si="140"/>
        <v>13</v>
      </c>
      <c r="Z497" s="99">
        <f>IF(L497&lt;'Power Curve'!$P$28,'Power Curve'!$Q$28,IF(L497&gt;'Power Curve'!$P$29,'Power Curve'!$Q$29,INDEX(ReferenceTurbulence,Y497)+(L497-INDEX(ReferenceTurbulenceWindSpeed,Y497))*(INDEX(ReferenceTurbulence,Y497+1)-INDEX(ReferenceTurbulence,Y497))/(INDEX(ReferenceTurbulenceWindSpeed,Y497+1)-INDEX(ReferenceTurbulenceWindSpeed,Y497))))</f>
        <v>0.12090630994369764</v>
      </c>
      <c r="AA497" s="100">
        <f t="shared" si="146"/>
        <v>1.6643466165362517</v>
      </c>
      <c r="AB497" s="29">
        <f t="shared" si="147"/>
        <v>1.6908599676032074</v>
      </c>
      <c r="AD497" s="29">
        <f>'Zero Turbulence Curve'!F496</f>
        <v>49.400000000000432</v>
      </c>
      <c r="AE497" s="29">
        <f>'Zero Turbulence Curve'!G496</f>
        <v>1989.4717126307078</v>
      </c>
      <c r="AF497" s="39"/>
      <c r="AG497" s="40">
        <f t="array" ref="AG497">SUM(_xlfn.NORM.DIST($AD$3:$AD$1003,$F497,$AA497,FALSE)*WindSpeedStep)</f>
        <v>1.000000000000002</v>
      </c>
      <c r="AH497" s="40">
        <f t="array" ref="AH497">SUM(_xlfn.NORM.DIST($AD$3:$AD$1003,$F497,$AB497,FALSE)*WindSpeedStep)</f>
        <v>1.0000000000000022</v>
      </c>
      <c r="AJ497" s="47">
        <f t="shared" si="141"/>
        <v>14</v>
      </c>
      <c r="AK497" s="83" t="b">
        <f>COUNTIF('Power Curve'!$D$2:$D$31,AJ497)&gt;0</f>
        <v>1</v>
      </c>
      <c r="AL497" s="83" t="b">
        <f t="shared" si="142"/>
        <v>0</v>
      </c>
      <c r="AM497" s="83" t="b">
        <f t="shared" si="148"/>
        <v>1</v>
      </c>
      <c r="AN497" s="47" t="str">
        <f t="shared" si="143"/>
        <v>Inner</v>
      </c>
      <c r="AO497" s="48" t="str">
        <f t="shared" si="144"/>
        <v>1.4-1.5</v>
      </c>
      <c r="AP497" s="49" t="str">
        <f t="shared" si="149"/>
        <v>19-20</v>
      </c>
      <c r="AQ497" s="49" t="str">
        <f t="shared" si="150"/>
        <v>Dec</v>
      </c>
      <c r="AR497" s="48" t="str">
        <f t="shared" si="151"/>
        <v>265-275</v>
      </c>
      <c r="AS497" s="49" t="str">
        <f t="shared" si="145"/>
        <v>Inner-TI</v>
      </c>
    </row>
    <row r="498" spans="5:45" x14ac:dyDescent="0.3">
      <c r="E498" s="15">
        <v>40904.833333333336</v>
      </c>
      <c r="F498" s="21">
        <v>14.07</v>
      </c>
      <c r="G498" s="21">
        <v>1981.989990234378</v>
      </c>
      <c r="H498" s="42">
        <v>1.2049980448949629</v>
      </c>
      <c r="I498" s="35">
        <v>279.8</v>
      </c>
      <c r="J498" s="43">
        <v>0.15849324804548684</v>
      </c>
      <c r="K498" s="44">
        <v>0.14728971365056165</v>
      </c>
      <c r="L498" s="26">
        <f t="shared" si="133"/>
        <v>13.993000466941609</v>
      </c>
      <c r="M498" s="26">
        <f t="shared" si="134"/>
        <v>1.5207133058293831</v>
      </c>
      <c r="N498" s="96">
        <f t="shared" si="135"/>
        <v>15</v>
      </c>
      <c r="O498" s="26">
        <f t="shared" si="136"/>
        <v>3.7596448477732226E-2</v>
      </c>
      <c r="P498" s="3">
        <f>IF(L498&gt;'Power Curve'!$C$37,0,INDEX(Ci,$N498,1)*POWER(1-O498,3)+INDEX(Ci,$N498,2)*3*O498*POWER(1-O498,2)+INDEX(Ci,$N498,3)*3*POWER(O498,2)*(1-O498)+INDEX(Ci,$N498,4)*POWER(O498,3))</f>
        <v>1975.1085832792696</v>
      </c>
      <c r="Q498" s="3">
        <f>MAX(0,MIN(P498-V498+W498,'Power Curve'!$C$39))</f>
        <v>1949.7623075374952</v>
      </c>
      <c r="R498" s="3">
        <f t="shared" si="137"/>
        <v>1981.989990234378</v>
      </c>
      <c r="S498" s="3">
        <f t="shared" si="138"/>
        <v>-32.227682696882766</v>
      </c>
      <c r="T498" s="3">
        <f t="shared" si="139"/>
        <v>32.227682696882766</v>
      </c>
      <c r="V498" s="37">
        <f t="array" ref="V498">SUM(_xlfn.NORM.DIST($AD$3:$AD$1003,$L498,$AA498,FALSE)*WindSpeedStep*$AE$3:$AE$1003)/AG498</f>
        <v>1968.1583903645212</v>
      </c>
      <c r="W498" s="37">
        <f t="array" ref="W498">SUM(_xlfn.NORM.DIST($AD$3:$AD$1003,$L498,$AB498,FALSE)*WindSpeedStep*$AE$3:$AE$1003)/AH498</f>
        <v>1942.8121146227468</v>
      </c>
      <c r="Y498" s="1">
        <f t="shared" si="140"/>
        <v>14</v>
      </c>
      <c r="Z498" s="99">
        <f>IF(L498&lt;'Power Curve'!$P$28,'Power Curve'!$Q$28,IF(L498&gt;'Power Curve'!$P$29,'Power Curve'!$Q$29,INDEX(ReferenceTurbulence,Y498)+(L498-INDEX(ReferenceTurbulenceWindSpeed,Y498))*(INDEX(ReferenceTurbulence,Y498+1)-INDEX(ReferenceTurbulence,Y498))/(INDEX(ReferenceTurbulenceWindSpeed,Y498+1)-INDEX(ReferenceTurbulenceWindSpeed,Y498))))</f>
        <v>0.12079223490612155</v>
      </c>
      <c r="AA498" s="100">
        <f t="shared" si="146"/>
        <v>1.6902457994442794</v>
      </c>
      <c r="AB498" s="29">
        <f t="shared" si="147"/>
        <v>2.2177960939075896</v>
      </c>
      <c r="AD498" s="29">
        <f>'Zero Turbulence Curve'!F497</f>
        <v>49.500000000000433</v>
      </c>
      <c r="AE498" s="29">
        <f>'Zero Turbulence Curve'!G497</f>
        <v>1989.4717126307078</v>
      </c>
      <c r="AF498" s="39"/>
      <c r="AG498" s="40">
        <f t="array" ref="AG498">SUM(_xlfn.NORM.DIST($AD$3:$AD$1003,$F498,$AA498,FALSE)*WindSpeedStep)</f>
        <v>1.0000000000000009</v>
      </c>
      <c r="AH498" s="40">
        <f t="array" ref="AH498">SUM(_xlfn.NORM.DIST($AD$3:$AD$1003,$F498,$AB498,FALSE)*WindSpeedStep)</f>
        <v>0.99999999990375799</v>
      </c>
      <c r="AJ498" s="47">
        <f t="shared" si="141"/>
        <v>14</v>
      </c>
      <c r="AK498" s="83" t="b">
        <f>COUNTIF('Power Curve'!$D$2:$D$31,AJ498)&gt;0</f>
        <v>1</v>
      </c>
      <c r="AL498" s="83" t="b">
        <f t="shared" si="142"/>
        <v>0</v>
      </c>
      <c r="AM498" s="83" t="b">
        <f t="shared" si="148"/>
        <v>1</v>
      </c>
      <c r="AN498" s="47" t="str">
        <f t="shared" si="143"/>
        <v>Outer</v>
      </c>
      <c r="AO498" s="48" t="str">
        <f t="shared" si="144"/>
        <v>1.5-1.6</v>
      </c>
      <c r="AP498" s="49" t="str">
        <f t="shared" si="149"/>
        <v>20-21</v>
      </c>
      <c r="AQ498" s="49" t="str">
        <f t="shared" si="150"/>
        <v>Dec</v>
      </c>
      <c r="AR498" s="48" t="str">
        <f t="shared" si="151"/>
        <v>275-285</v>
      </c>
      <c r="AS498" s="49" t="str">
        <f t="shared" si="145"/>
        <v>HWS-HTI</v>
      </c>
    </row>
    <row r="499" spans="5:45" x14ac:dyDescent="0.3">
      <c r="E499" s="15">
        <v>40904.840277777781</v>
      </c>
      <c r="F499" s="21">
        <v>12.72</v>
      </c>
      <c r="G499" s="21">
        <v>1973.8800506591849</v>
      </c>
      <c r="H499" s="42">
        <v>1.2058272976205195</v>
      </c>
      <c r="I499" s="35">
        <v>290.2</v>
      </c>
      <c r="J499" s="43">
        <v>0.12971698113207547</v>
      </c>
      <c r="K499" s="44">
        <v>0.16096287285015992</v>
      </c>
      <c r="L499" s="26">
        <f t="shared" si="133"/>
        <v>12.653289721301643</v>
      </c>
      <c r="M499" s="26">
        <f t="shared" si="134"/>
        <v>1.3136566914263406</v>
      </c>
      <c r="N499" s="96">
        <f t="shared" si="135"/>
        <v>13</v>
      </c>
      <c r="O499" s="26">
        <f t="shared" si="136"/>
        <v>0.65348516944976565</v>
      </c>
      <c r="P499" s="3">
        <f>IF(L499&gt;'Power Curve'!$C$37,0,INDEX(Ci,$N499,1)*POWER(1-O499,3)+INDEX(Ci,$N499,2)*3*O499*POWER(1-O499,2)+INDEX(Ci,$N499,3)*3*POWER(O499,2)*(1-O499)+INDEX(Ci,$N499,4)*POWER(O499,3))</f>
        <v>1943.587692752149</v>
      </c>
      <c r="Q499" s="3">
        <f>MAX(0,MIN(P499-V499+W499,'Power Curve'!$C$39))</f>
        <v>1933.362190247703</v>
      </c>
      <c r="R499" s="3">
        <f t="shared" si="137"/>
        <v>1973.8800506591849</v>
      </c>
      <c r="S499" s="3">
        <f t="shared" si="138"/>
        <v>-40.517860411481934</v>
      </c>
      <c r="T499" s="3">
        <f t="shared" si="139"/>
        <v>40.517860411481934</v>
      </c>
      <c r="V499" s="37">
        <f t="array" ref="V499">SUM(_xlfn.NORM.DIST($AD$3:$AD$1003,$L499,$AA499,FALSE)*WindSpeedStep*$AE$3:$AE$1003)/AG499</f>
        <v>1931.5391414460275</v>
      </c>
      <c r="W499" s="37">
        <f t="array" ref="W499">SUM(_xlfn.NORM.DIST($AD$3:$AD$1003,$L499,$AB499,FALSE)*WindSpeedStep*$AE$3:$AE$1003)/AH499</f>
        <v>1921.3136389415815</v>
      </c>
      <c r="Y499" s="1">
        <f t="shared" si="140"/>
        <v>12</v>
      </c>
      <c r="Z499" s="99">
        <f>IF(L499&lt;'Power Curve'!$P$28,'Power Curve'!$Q$28,IF(L499&gt;'Power Curve'!$P$29,'Power Curve'!$Q$29,INDEX(ReferenceTurbulence,Y499)+(L499-INDEX(ReferenceTurbulenceWindSpeed,Y499))*(INDEX(ReferenceTurbulence,Y499+1)-INDEX(ReferenceTurbulence,Y499))/(INDEX(ReferenceTurbulenceWindSpeed,Y499+1)-INDEX(ReferenceTurbulenceWindSpeed,Y499))))</f>
        <v>0.12053921815463067</v>
      </c>
      <c r="AA499" s="100">
        <f t="shared" si="146"/>
        <v>1.5252176500897248</v>
      </c>
      <c r="AB499" s="29">
        <f t="shared" si="147"/>
        <v>1.6413465440367698</v>
      </c>
      <c r="AD499" s="29">
        <f>'Zero Turbulence Curve'!F498</f>
        <v>49.600000000000435</v>
      </c>
      <c r="AE499" s="29">
        <f>'Zero Turbulence Curve'!G498</f>
        <v>1989.4717126307078</v>
      </c>
      <c r="AF499" s="39"/>
      <c r="AG499" s="40">
        <f t="array" ref="AG499">SUM(_xlfn.NORM.DIST($AD$3:$AD$1003,$F499,$AA499,FALSE)*WindSpeedStep)</f>
        <v>1.0000000000000036</v>
      </c>
      <c r="AH499" s="40">
        <f t="array" ref="AH499">SUM(_xlfn.NORM.DIST($AD$3:$AD$1003,$F499,$AB499,FALSE)*WindSpeedStep)</f>
        <v>0.99999999999999911</v>
      </c>
      <c r="AJ499" s="47">
        <f t="shared" si="141"/>
        <v>13</v>
      </c>
      <c r="AK499" s="83" t="b">
        <f>COUNTIF('Power Curve'!$D$2:$D$31,AJ499)&gt;0</f>
        <v>1</v>
      </c>
      <c r="AL499" s="83" t="b">
        <f t="shared" si="142"/>
        <v>0</v>
      </c>
      <c r="AM499" s="83" t="b">
        <f t="shared" si="148"/>
        <v>1</v>
      </c>
      <c r="AN499" s="47" t="str">
        <f t="shared" si="143"/>
        <v>Inner</v>
      </c>
      <c r="AO499" s="48" t="str">
        <f t="shared" si="144"/>
        <v>1.3-1.4</v>
      </c>
      <c r="AP499" s="49" t="str">
        <f t="shared" si="149"/>
        <v>20-21</v>
      </c>
      <c r="AQ499" s="49" t="str">
        <f t="shared" si="150"/>
        <v>Dec</v>
      </c>
      <c r="AR499" s="48" t="str">
        <f t="shared" si="151"/>
        <v>285-295</v>
      </c>
      <c r="AS499" s="49" t="str">
        <f t="shared" si="145"/>
        <v>Inner-TI</v>
      </c>
    </row>
    <row r="500" spans="5:45" x14ac:dyDescent="0.3">
      <c r="E500" s="15">
        <v>40904.847222222219</v>
      </c>
      <c r="F500" s="21">
        <v>14.61</v>
      </c>
      <c r="G500" s="21">
        <v>1983.759948730466</v>
      </c>
      <c r="H500" s="42">
        <v>1.207042577005955</v>
      </c>
      <c r="I500" s="35">
        <v>293.2</v>
      </c>
      <c r="J500" s="43">
        <v>0.14989733059548255</v>
      </c>
      <c r="K500" s="44">
        <v>0.16142673445377306</v>
      </c>
      <c r="L500" s="26">
        <f t="shared" si="133"/>
        <v>14.538258374850257</v>
      </c>
      <c r="M500" s="26">
        <f t="shared" si="134"/>
        <v>1.6049846731789965</v>
      </c>
      <c r="N500" s="96">
        <f t="shared" si="135"/>
        <v>15</v>
      </c>
      <c r="O500" s="26">
        <f t="shared" si="136"/>
        <v>0.55850299181387164</v>
      </c>
      <c r="P500" s="3">
        <f>IF(L500&gt;'Power Curve'!$C$37,0,INDEX(Ci,$N500,1)*POWER(1-O500,3)+INDEX(Ci,$N500,2)*3*O500*POWER(1-O500,2)+INDEX(Ci,$N500,3)*3*POWER(O500,2)*(1-O500)+INDEX(Ci,$N500,4)*POWER(O500,3))</f>
        <v>1977.572744144514</v>
      </c>
      <c r="Q500" s="3">
        <f>MAX(0,MIN(P500-V500+W500,'Power Curve'!$C$39))</f>
        <v>1964.5327278335908</v>
      </c>
      <c r="R500" s="3">
        <f t="shared" si="137"/>
        <v>1983.759948730466</v>
      </c>
      <c r="S500" s="3">
        <f t="shared" si="138"/>
        <v>-19.227220896875224</v>
      </c>
      <c r="T500" s="3">
        <f t="shared" si="139"/>
        <v>19.227220896875224</v>
      </c>
      <c r="V500" s="37">
        <f t="array" ref="V500">SUM(_xlfn.NORM.DIST($AD$3:$AD$1003,$L500,$AA500,FALSE)*WindSpeedStep*$AE$3:$AE$1003)/AG500</f>
        <v>1973.6872542065219</v>
      </c>
      <c r="W500" s="37">
        <f t="array" ref="W500">SUM(_xlfn.NORM.DIST($AD$3:$AD$1003,$L500,$AB500,FALSE)*WindSpeedStep*$AE$3:$AE$1003)/AH500</f>
        <v>1960.6472378955987</v>
      </c>
      <c r="Y500" s="1">
        <f t="shared" si="140"/>
        <v>14</v>
      </c>
      <c r="Z500" s="99">
        <f>IF(L500&lt;'Power Curve'!$P$28,'Power Curve'!$Q$28,IF(L500&gt;'Power Curve'!$P$29,'Power Curve'!$Q$29,INDEX(ReferenceTurbulence,Y500)+(L500-INDEX(ReferenceTurbulenceWindSpeed,Y500))*(INDEX(ReferenceTurbulence,Y500+1)-INDEX(ReferenceTurbulence,Y500))/(INDEX(ReferenceTurbulenceWindSpeed,Y500+1)-INDEX(ReferenceTurbulenceWindSpeed,Y500))))</f>
        <v>0.12213668795654931</v>
      </c>
      <c r="AA500" s="100">
        <f t="shared" si="146"/>
        <v>1.7756547265607754</v>
      </c>
      <c r="AB500" s="29">
        <f t="shared" si="147"/>
        <v>2.1792461218974717</v>
      </c>
      <c r="AD500" s="29">
        <f>'Zero Turbulence Curve'!F499</f>
        <v>49.700000000000436</v>
      </c>
      <c r="AE500" s="29">
        <f>'Zero Turbulence Curve'!G499</f>
        <v>1989.4717126307078</v>
      </c>
      <c r="AF500" s="39"/>
      <c r="AG500" s="40">
        <f t="array" ref="AG500">SUM(_xlfn.NORM.DIST($AD$3:$AD$1003,$F500,$AA500,FALSE)*WindSpeedStep)</f>
        <v>1.0000000000000007</v>
      </c>
      <c r="AH500" s="40">
        <f t="array" ref="AH500">SUM(_xlfn.NORM.DIST($AD$3:$AD$1003,$F500,$AB500,FALSE)*WindSpeedStep)</f>
        <v>0.99999999999138056</v>
      </c>
      <c r="AJ500" s="47">
        <f t="shared" si="141"/>
        <v>15</v>
      </c>
      <c r="AK500" s="83" t="b">
        <f>COUNTIF('Power Curve'!$D$2:$D$31,AJ500)&gt;0</f>
        <v>1</v>
      </c>
      <c r="AL500" s="83" t="b">
        <f t="shared" si="142"/>
        <v>0</v>
      </c>
      <c r="AM500" s="83" t="b">
        <f t="shared" si="148"/>
        <v>1</v>
      </c>
      <c r="AN500" s="47" t="str">
        <f t="shared" si="143"/>
        <v>Outer</v>
      </c>
      <c r="AO500" s="48" t="str">
        <f t="shared" si="144"/>
        <v>1.6-1.7</v>
      </c>
      <c r="AP500" s="49" t="str">
        <f t="shared" si="149"/>
        <v>20-21</v>
      </c>
      <c r="AQ500" s="49" t="str">
        <f t="shared" si="150"/>
        <v>Dec</v>
      </c>
      <c r="AR500" s="48" t="str">
        <f t="shared" si="151"/>
        <v>285-295</v>
      </c>
      <c r="AS500" s="49" t="str">
        <f t="shared" si="145"/>
        <v>HWS-HTI</v>
      </c>
    </row>
    <row r="501" spans="5:45" x14ac:dyDescent="0.3">
      <c r="E501" s="15">
        <v>40904.854166666664</v>
      </c>
      <c r="F501" s="21">
        <v>13.88</v>
      </c>
      <c r="G501" s="21">
        <v>1976.009948730466</v>
      </c>
      <c r="H501" s="42">
        <v>1.2079894894317178</v>
      </c>
      <c r="I501" s="35">
        <v>296.10000000000002</v>
      </c>
      <c r="J501" s="43">
        <v>0.12536023054755041</v>
      </c>
      <c r="K501" s="44">
        <v>0.13656088460433782</v>
      </c>
      <c r="L501" s="26">
        <f t="shared" si="133"/>
        <v>13.815453806194512</v>
      </c>
      <c r="M501" s="26">
        <f t="shared" si="134"/>
        <v>1.4932728970751048</v>
      </c>
      <c r="N501" s="96">
        <f t="shared" si="135"/>
        <v>14</v>
      </c>
      <c r="O501" s="26">
        <f t="shared" si="136"/>
        <v>0.85661184584392369</v>
      </c>
      <c r="P501" s="3">
        <f>IF(L501&gt;'Power Curve'!$C$37,0,INDEX(Ci,$N501,1)*POWER(1-O501,3)+INDEX(Ci,$N501,2)*3*O501*POWER(1-O501,2)+INDEX(Ci,$N501,3)*3*POWER(O501,2)*(1-O501)+INDEX(Ci,$N501,4)*POWER(O501,3))</f>
        <v>1973.4139843753487</v>
      </c>
      <c r="Q501" s="3">
        <f>MAX(0,MIN(P501-V501+W501,'Power Curve'!$C$39))</f>
        <v>1970.891076569985</v>
      </c>
      <c r="R501" s="3">
        <f t="shared" si="137"/>
        <v>1976.009948730466</v>
      </c>
      <c r="S501" s="3">
        <f t="shared" si="138"/>
        <v>-5.1188721604810326</v>
      </c>
      <c r="T501" s="3">
        <f t="shared" si="139"/>
        <v>5.1188721604810326</v>
      </c>
      <c r="V501" s="37">
        <f t="array" ref="V501">SUM(_xlfn.NORM.DIST($AD$3:$AD$1003,$L501,$AA501,FALSE)*WindSpeedStep*$AE$3:$AE$1003)/AG501</f>
        <v>1965.4443107640254</v>
      </c>
      <c r="W501" s="37">
        <f t="array" ref="W501">SUM(_xlfn.NORM.DIST($AD$3:$AD$1003,$L501,$AB501,FALSE)*WindSpeedStep*$AE$3:$AE$1003)/AH501</f>
        <v>1962.9214029586617</v>
      </c>
      <c r="Y501" s="1">
        <f t="shared" si="140"/>
        <v>13</v>
      </c>
      <c r="Z501" s="99">
        <f>IF(L501&lt;'Power Curve'!$P$28,'Power Curve'!$Q$28,IF(L501&gt;'Power Curve'!$P$29,'Power Curve'!$Q$29,INDEX(ReferenceTurbulence,Y501)+(L501-INDEX(ReferenceTurbulenceWindSpeed,Y501))*(INDEX(ReferenceTurbulence,Y501+1)-INDEX(ReferenceTurbulence,Y501))/(INDEX(ReferenceTurbulenceWindSpeed,Y501+1)-INDEX(ReferenceTurbulenceWindSpeed,Y501))))</f>
        <v>0.12085033264294168</v>
      </c>
      <c r="AA501" s="100">
        <f t="shared" si="146"/>
        <v>1.6696021880918015</v>
      </c>
      <c r="AB501" s="29">
        <f t="shared" si="147"/>
        <v>1.7319084742635769</v>
      </c>
      <c r="AD501" s="29">
        <f>'Zero Turbulence Curve'!F500</f>
        <v>49.800000000000438</v>
      </c>
      <c r="AE501" s="29">
        <f>'Zero Turbulence Curve'!G500</f>
        <v>1989.4717126307078</v>
      </c>
      <c r="AF501" s="39"/>
      <c r="AG501" s="40">
        <f t="array" ref="AG501">SUM(_xlfn.NORM.DIST($AD$3:$AD$1003,$F501,$AA501,FALSE)*WindSpeedStep)</f>
        <v>1.0000000000000022</v>
      </c>
      <c r="AH501" s="40">
        <f t="array" ref="AH501">SUM(_xlfn.NORM.DIST($AD$3:$AD$1003,$F501,$AB501,FALSE)*WindSpeedStep)</f>
        <v>1.0000000000000013</v>
      </c>
      <c r="AJ501" s="47">
        <f t="shared" si="141"/>
        <v>14</v>
      </c>
      <c r="AK501" s="83" t="b">
        <f>COUNTIF('Power Curve'!$D$2:$D$31,AJ501)&gt;0</f>
        <v>1</v>
      </c>
      <c r="AL501" s="83" t="b">
        <f t="shared" si="142"/>
        <v>0</v>
      </c>
      <c r="AM501" s="83" t="b">
        <f t="shared" si="148"/>
        <v>1</v>
      </c>
      <c r="AN501" s="47" t="str">
        <f t="shared" si="143"/>
        <v>Inner</v>
      </c>
      <c r="AO501" s="48" t="str">
        <f t="shared" si="144"/>
        <v>1.4-1.5</v>
      </c>
      <c r="AP501" s="49" t="str">
        <f t="shared" si="149"/>
        <v>20-21</v>
      </c>
      <c r="AQ501" s="49" t="str">
        <f t="shared" si="150"/>
        <v>Dec</v>
      </c>
      <c r="AR501" s="48" t="str">
        <f t="shared" si="151"/>
        <v>295-305</v>
      </c>
      <c r="AS501" s="49" t="str">
        <f t="shared" si="145"/>
        <v>Inner-TI</v>
      </c>
    </row>
    <row r="502" spans="5:45" x14ac:dyDescent="0.3">
      <c r="E502" s="15">
        <v>40904.861111111109</v>
      </c>
      <c r="F502" s="21">
        <v>15.38</v>
      </c>
      <c r="G502" s="21">
        <v>1971.7500152587891</v>
      </c>
      <c r="H502" s="42">
        <v>1.2086667658715327</v>
      </c>
      <c r="I502" s="35">
        <v>300.10000000000002</v>
      </c>
      <c r="J502" s="43">
        <v>0.1248374512353706</v>
      </c>
      <c r="K502" s="44">
        <v>0.1262313105250798</v>
      </c>
      <c r="L502" s="26">
        <f t="shared" si="133"/>
        <v>15.311338790293229</v>
      </c>
      <c r="M502" s="26">
        <f t="shared" si="134"/>
        <v>1.7244667434720544</v>
      </c>
      <c r="N502" s="96">
        <f t="shared" si="135"/>
        <v>16</v>
      </c>
      <c r="O502" s="26">
        <f t="shared" si="136"/>
        <v>0.31171049418993874</v>
      </c>
      <c r="P502" s="3">
        <f>IF(L502&gt;'Power Curve'!$C$37,0,INDEX(Ci,$N502,1)*POWER(1-O502,3)+INDEX(Ci,$N502,2)*3*O502*POWER(1-O502,2)+INDEX(Ci,$N502,3)*3*POWER(O502,2)*(1-O502)+INDEX(Ci,$N502,4)*POWER(O502,3))</f>
        <v>1980.1599977831963</v>
      </c>
      <c r="Q502" s="3">
        <f>MAX(0,MIN(P502-V502+W502,'Power Curve'!$C$39))</f>
        <v>1979.7112907485421</v>
      </c>
      <c r="R502" s="3">
        <f t="shared" si="137"/>
        <v>1971.7500152587891</v>
      </c>
      <c r="S502" s="3">
        <f t="shared" si="138"/>
        <v>7.9612754897530067</v>
      </c>
      <c r="T502" s="3">
        <f t="shared" si="139"/>
        <v>7.9612754897530067</v>
      </c>
      <c r="V502" s="37">
        <f t="array" ref="V502">SUM(_xlfn.NORM.DIST($AD$3:$AD$1003,$L502,$AA502,FALSE)*WindSpeedStep*$AE$3:$AE$1003)/AG502</f>
        <v>1978.5584007597822</v>
      </c>
      <c r="W502" s="37">
        <f t="array" ref="W502">SUM(_xlfn.NORM.DIST($AD$3:$AD$1003,$L502,$AB502,FALSE)*WindSpeedStep*$AE$3:$AE$1003)/AH502</f>
        <v>1978.109693725128</v>
      </c>
      <c r="Y502" s="1">
        <f t="shared" si="140"/>
        <v>15</v>
      </c>
      <c r="Z502" s="99">
        <f>IF(L502&lt;'Power Curve'!$P$28,'Power Curve'!$Q$28,IF(L502&gt;'Power Curve'!$P$29,'Power Curve'!$Q$29,INDEX(ReferenceTurbulence,Y502)+(L502-INDEX(ReferenceTurbulenceWindSpeed,Y502))*(INDEX(ReferenceTurbulence,Y502+1)-INDEX(ReferenceTurbulence,Y502))/(INDEX(ReferenceTurbulenceWindSpeed,Y502+1)-INDEX(ReferenceTurbulenceWindSpeed,Y502))))</f>
        <v>0.12257649750327476</v>
      </c>
      <c r="AA502" s="100">
        <f t="shared" si="146"/>
        <v>1.8768102810001721</v>
      </c>
      <c r="AB502" s="29">
        <f t="shared" si="147"/>
        <v>1.9114285095814694</v>
      </c>
      <c r="AD502" s="29">
        <f>'Zero Turbulence Curve'!F501</f>
        <v>49.900000000000439</v>
      </c>
      <c r="AE502" s="29">
        <f>'Zero Turbulence Curve'!G501</f>
        <v>1989.4717126307078</v>
      </c>
      <c r="AF502" s="39"/>
      <c r="AG502" s="40">
        <f t="array" ref="AG502">SUM(_xlfn.NORM.DIST($AD$3:$AD$1003,$F502,$AA502,FALSE)*WindSpeedStep)</f>
        <v>0.99999999999999734</v>
      </c>
      <c r="AH502" s="40">
        <f t="array" ref="AH502">SUM(_xlfn.NORM.DIST($AD$3:$AD$1003,$F502,$AB502,FALSE)*WindSpeedStep)</f>
        <v>0.99999999999999711</v>
      </c>
      <c r="AJ502" s="47">
        <f t="shared" si="141"/>
        <v>15</v>
      </c>
      <c r="AK502" s="83" t="b">
        <f>COUNTIF('Power Curve'!$D$2:$D$31,AJ502)&gt;0</f>
        <v>1</v>
      </c>
      <c r="AL502" s="83" t="b">
        <f t="shared" si="142"/>
        <v>0</v>
      </c>
      <c r="AM502" s="83" t="b">
        <f t="shared" si="148"/>
        <v>1</v>
      </c>
      <c r="AN502" s="47" t="str">
        <f t="shared" si="143"/>
        <v>Inner</v>
      </c>
      <c r="AO502" s="48" t="str">
        <f t="shared" si="144"/>
        <v>1.7-1.8</v>
      </c>
      <c r="AP502" s="49" t="str">
        <f t="shared" si="149"/>
        <v>20-21</v>
      </c>
      <c r="AQ502" s="49" t="str">
        <f t="shared" si="150"/>
        <v>Dec</v>
      </c>
      <c r="AR502" s="48" t="str">
        <f t="shared" si="151"/>
        <v>295-305</v>
      </c>
      <c r="AS502" s="49" t="str">
        <f t="shared" si="145"/>
        <v>Inner-TI</v>
      </c>
    </row>
    <row r="503" spans="5:45" x14ac:dyDescent="0.3">
      <c r="E503" s="15">
        <v>40904.868055555555</v>
      </c>
      <c r="F503" s="21">
        <v>10.11</v>
      </c>
      <c r="G503" s="21">
        <v>1550.199996948242</v>
      </c>
      <c r="H503" s="42">
        <v>1.2113185523986651</v>
      </c>
      <c r="I503" s="35">
        <v>294.5</v>
      </c>
      <c r="J503" s="43">
        <v>0.14836795252225521</v>
      </c>
      <c r="K503" s="44">
        <v>0.14346440417127296</v>
      </c>
      <c r="L503" s="26">
        <f t="shared" si="133"/>
        <v>10.072221062356938</v>
      </c>
      <c r="M503" s="26">
        <f t="shared" si="134"/>
        <v>0.91474420990586025</v>
      </c>
      <c r="N503" s="96">
        <f t="shared" si="135"/>
        <v>11</v>
      </c>
      <c r="O503" s="26">
        <f t="shared" si="136"/>
        <v>0.11868548188477104</v>
      </c>
      <c r="P503" s="3">
        <f>IF(L503&gt;'Power Curve'!$C$37,0,INDEX(Ci,$N503,1)*POWER(1-O503,3)+INDEX(Ci,$N503,2)*3*O503*POWER(1-O503,2)+INDEX(Ci,$N503,3)*3*POWER(O503,2)*(1-O503)+INDEX(Ci,$N503,4)*POWER(O503,3))</f>
        <v>1554.1354830243172</v>
      </c>
      <c r="Q503" s="3">
        <f>MAX(0,MIN(P503-V503+W503,'Power Curve'!$C$39))</f>
        <v>1525.9160690953549</v>
      </c>
      <c r="R503" s="3">
        <f t="shared" si="137"/>
        <v>1550.199996948242</v>
      </c>
      <c r="S503" s="3">
        <f t="shared" si="138"/>
        <v>-24.283927852887018</v>
      </c>
      <c r="T503" s="3">
        <f t="shared" si="139"/>
        <v>24.283927852887018</v>
      </c>
      <c r="V503" s="37">
        <f t="array" ref="V503">SUM(_xlfn.NORM.DIST($AD$3:$AD$1003,$L503,$AA503,FALSE)*WindSpeedStep*$AE$3:$AE$1003)/AG503</f>
        <v>1551.6385916289353</v>
      </c>
      <c r="W503" s="37">
        <f t="array" ref="W503">SUM(_xlfn.NORM.DIST($AD$3:$AD$1003,$L503,$AB503,FALSE)*WindSpeedStep*$AE$3:$AE$1003)/AH503</f>
        <v>1523.419177699973</v>
      </c>
      <c r="Y503" s="1">
        <f t="shared" si="140"/>
        <v>10</v>
      </c>
      <c r="Z503" s="99">
        <f>IF(L503&lt;'Power Curve'!$P$28,'Power Curve'!$Q$28,IF(L503&gt;'Power Curve'!$P$29,'Power Curve'!$Q$29,INDEX(ReferenceTurbulence,Y503)+(L503-INDEX(ReferenceTurbulenceWindSpeed,Y503))*(INDEX(ReferenceTurbulence,Y503+1)-INDEX(ReferenceTurbulence,Y503))/(INDEX(ReferenceTurbulenceWindSpeed,Y503+1)-INDEX(ReferenceTurbulenceWindSpeed,Y503))))</f>
        <v>0.12001781378654129</v>
      </c>
      <c r="AA503" s="100">
        <f t="shared" si="146"/>
        <v>1.2088459518788341</v>
      </c>
      <c r="AB503" s="29">
        <f t="shared" si="147"/>
        <v>1.4943948163734331</v>
      </c>
      <c r="AD503" s="29">
        <f>'Zero Turbulence Curve'!F502</f>
        <v>50.000000000000441</v>
      </c>
      <c r="AE503" s="29">
        <f>'Zero Turbulence Curve'!G502</f>
        <v>1989.4717126307078</v>
      </c>
      <c r="AF503" s="39"/>
      <c r="AG503" s="40">
        <f t="array" ref="AG503">SUM(_xlfn.NORM.DIST($AD$3:$AD$1003,$F503,$AA503,FALSE)*WindSpeedStep)</f>
        <v>1.0000000000000033</v>
      </c>
      <c r="AH503" s="40">
        <f t="array" ref="AH503">SUM(_xlfn.NORM.DIST($AD$3:$AD$1003,$F503,$AB503,FALSE)*WindSpeedStep)</f>
        <v>0.9999999999947724</v>
      </c>
      <c r="AJ503" s="47">
        <f t="shared" si="141"/>
        <v>10</v>
      </c>
      <c r="AK503" s="83" t="b">
        <f>COUNTIF('Power Curve'!$D$2:$D$31,AJ503)&gt;0</f>
        <v>1</v>
      </c>
      <c r="AL503" s="83" t="b">
        <f t="shared" si="142"/>
        <v>0</v>
      </c>
      <c r="AM503" s="83" t="b">
        <f t="shared" si="148"/>
        <v>1</v>
      </c>
      <c r="AN503" s="47" t="str">
        <f t="shared" si="143"/>
        <v>Outer</v>
      </c>
      <c r="AO503" s="48" t="str">
        <f t="shared" si="144"/>
        <v>0.9-1.0</v>
      </c>
      <c r="AP503" s="49" t="str">
        <f t="shared" si="149"/>
        <v>20-21</v>
      </c>
      <c r="AQ503" s="49" t="str">
        <f t="shared" si="150"/>
        <v>Dec</v>
      </c>
      <c r="AR503" s="48" t="str">
        <f t="shared" si="151"/>
        <v>285-295</v>
      </c>
      <c r="AS503" s="49" t="str">
        <f t="shared" si="145"/>
        <v>HWS-HTI</v>
      </c>
    </row>
    <row r="504" spans="5:45" x14ac:dyDescent="0.3">
      <c r="E504" s="15">
        <v>40904.875</v>
      </c>
      <c r="F504" s="21">
        <v>7.6</v>
      </c>
      <c r="G504" s="21">
        <v>831.52002716064476</v>
      </c>
      <c r="H504" s="42">
        <v>1.2118344244673511</v>
      </c>
      <c r="I504" s="35">
        <v>281.3</v>
      </c>
      <c r="J504" s="43">
        <v>7.2368421052631582E-2</v>
      </c>
      <c r="K504" s="44">
        <v>0.23969628723697192</v>
      </c>
      <c r="L504" s="26">
        <f t="shared" si="133"/>
        <v>7.5726751058926052</v>
      </c>
      <c r="M504" s="26">
        <f t="shared" si="134"/>
        <v>0.52843132484865163</v>
      </c>
      <c r="N504" s="96">
        <f t="shared" si="135"/>
        <v>8</v>
      </c>
      <c r="O504" s="26">
        <f t="shared" si="136"/>
        <v>0.56116355400077422</v>
      </c>
      <c r="P504" s="3">
        <f>IF(L504&gt;'Power Curve'!$C$37,0,INDEX(Ci,$N504,1)*POWER(1-O504,3)+INDEX(Ci,$N504,2)*3*O504*POWER(1-O504,2)+INDEX(Ci,$N504,3)*3*POWER(O504,2)*(1-O504)+INDEX(Ci,$N504,4)*POWER(O504,3))</f>
        <v>752.64950125553332</v>
      </c>
      <c r="Q504" s="3">
        <f>MAX(0,MIN(P504-V504+W504,'Power Curve'!$C$39))</f>
        <v>738.47880912501955</v>
      </c>
      <c r="R504" s="3">
        <f t="shared" si="137"/>
        <v>831.52002716064476</v>
      </c>
      <c r="S504" s="3">
        <f t="shared" si="138"/>
        <v>-93.041218035625207</v>
      </c>
      <c r="T504" s="3">
        <f t="shared" si="139"/>
        <v>93.041218035625207</v>
      </c>
      <c r="V504" s="37">
        <f t="array" ref="V504">SUM(_xlfn.NORM.DIST($AD$3:$AD$1003,$L504,$AA504,FALSE)*WindSpeedStep*$AE$3:$AE$1003)/AG504</f>
        <v>747.01093408947042</v>
      </c>
      <c r="W504" s="37">
        <f t="array" ref="W504">SUM(_xlfn.NORM.DIST($AD$3:$AD$1003,$L504,$AB504,FALSE)*WindSpeedStep*$AE$3:$AE$1003)/AH504</f>
        <v>732.84024195895665</v>
      </c>
      <c r="Y504" s="1">
        <f t="shared" si="140"/>
        <v>7</v>
      </c>
      <c r="Z504" s="99">
        <f>IF(L504&lt;'Power Curve'!$P$28,'Power Curve'!$Q$28,IF(L504&gt;'Power Curve'!$P$29,'Power Curve'!$Q$29,INDEX(ReferenceTurbulence,Y504)+(L504-INDEX(ReferenceTurbulenceWindSpeed,Y504))*(INDEX(ReferenceTurbulence,Y504+1)-INDEX(ReferenceTurbulence,Y504))/(INDEX(ReferenceTurbulenceWindSpeed,Y504+1)-INDEX(ReferenceTurbulenceWindSpeed,Y504))))</f>
        <v>0.11951737047851578</v>
      </c>
      <c r="AA504" s="100">
        <f t="shared" si="146"/>
        <v>0.90506621614440019</v>
      </c>
      <c r="AB504" s="29">
        <f t="shared" si="147"/>
        <v>0.54802254055801747</v>
      </c>
      <c r="AD504" s="29">
        <f>'Zero Turbulence Curve'!F503</f>
        <v>50.100000000000442</v>
      </c>
      <c r="AE504" s="29">
        <f>'Zero Turbulence Curve'!G503</f>
        <v>1989.4717126307078</v>
      </c>
      <c r="AF504" s="39"/>
      <c r="AG504" s="40">
        <f t="array" ref="AG504">SUM(_xlfn.NORM.DIST($AD$3:$AD$1003,$F504,$AA504,FALSE)*WindSpeedStep)</f>
        <v>1.0000000000000031</v>
      </c>
      <c r="AH504" s="40">
        <f t="array" ref="AH504">SUM(_xlfn.NORM.DIST($AD$3:$AD$1003,$F504,$AB504,FALSE)*WindSpeedStep)</f>
        <v>1.0000000000000038</v>
      </c>
      <c r="AJ504" s="47">
        <f t="shared" si="141"/>
        <v>8</v>
      </c>
      <c r="AK504" s="83" t="b">
        <f>COUNTIF('Power Curve'!$D$2:$D$31,AJ504)&gt;0</f>
        <v>1</v>
      </c>
      <c r="AL504" s="83" t="b">
        <f t="shared" si="142"/>
        <v>0</v>
      </c>
      <c r="AM504" s="83" t="b">
        <f t="shared" si="148"/>
        <v>1</v>
      </c>
      <c r="AN504" s="47" t="str">
        <f t="shared" si="143"/>
        <v>Outer</v>
      </c>
      <c r="AO504" s="48" t="str">
        <f t="shared" si="144"/>
        <v>0.5-0.6</v>
      </c>
      <c r="AP504" s="49" t="str">
        <f t="shared" si="149"/>
        <v>21-22</v>
      </c>
      <c r="AQ504" s="49" t="str">
        <f t="shared" si="150"/>
        <v>Dec</v>
      </c>
      <c r="AR504" s="48" t="str">
        <f t="shared" si="151"/>
        <v>275-285</v>
      </c>
      <c r="AS504" s="49" t="str">
        <f t="shared" si="145"/>
        <v>HWS-LTI</v>
      </c>
    </row>
    <row r="505" spans="5:45" x14ac:dyDescent="0.3">
      <c r="E505" s="15">
        <v>40904.881944444445</v>
      </c>
      <c r="F505" s="21">
        <v>8.52</v>
      </c>
      <c r="G505" s="21">
        <v>1377.8100280761739</v>
      </c>
      <c r="H505" s="42">
        <v>1.2106111273825104</v>
      </c>
      <c r="I505" s="35">
        <v>265.8</v>
      </c>
      <c r="J505" s="43">
        <v>0.17488262910798122</v>
      </c>
      <c r="K505" s="44">
        <v>0.19371304082091961</v>
      </c>
      <c r="L505" s="26">
        <f t="shared" si="133"/>
        <v>8.486509837918323</v>
      </c>
      <c r="M505" s="26">
        <f t="shared" si="134"/>
        <v>0.66966742850233285</v>
      </c>
      <c r="N505" s="96">
        <f t="shared" si="135"/>
        <v>9</v>
      </c>
      <c r="O505" s="26">
        <f t="shared" si="136"/>
        <v>0.47760834050167328</v>
      </c>
      <c r="P505" s="3">
        <f>IF(L505&gt;'Power Curve'!$C$37,0,INDEX(Ci,$N505,1)*POWER(1-O505,3)+INDEX(Ci,$N505,2)*3*O505*POWER(1-O505,2)+INDEX(Ci,$N505,3)*3*POWER(O505,2)*(1-O505)+INDEX(Ci,$N505,4)*POWER(O505,3))</f>
        <v>1028.6210394499412</v>
      </c>
      <c r="Q505" s="3">
        <f>MAX(0,MIN(P505-V505+W505,'Power Curve'!$C$39))</f>
        <v>1047.0018485170119</v>
      </c>
      <c r="R505" s="3">
        <f t="shared" si="137"/>
        <v>1377.8100280761739</v>
      </c>
      <c r="S505" s="3">
        <f t="shared" si="138"/>
        <v>-330.808179559162</v>
      </c>
      <c r="T505" s="3">
        <f t="shared" si="139"/>
        <v>330.808179559162</v>
      </c>
      <c r="V505" s="37">
        <f t="array" ref="V505">SUM(_xlfn.NORM.DIST($AD$3:$AD$1003,$L505,$AA505,FALSE)*WindSpeedStep*$AE$3:$AE$1003)/AG505</f>
        <v>1030.9697453008669</v>
      </c>
      <c r="W505" s="37">
        <f t="array" ref="W505">SUM(_xlfn.NORM.DIST($AD$3:$AD$1003,$L505,$AB505,FALSE)*WindSpeedStep*$AE$3:$AE$1003)/AH505</f>
        <v>1049.3505543679375</v>
      </c>
      <c r="Y505" s="1">
        <f t="shared" si="140"/>
        <v>8</v>
      </c>
      <c r="Z505" s="99">
        <f>IF(L505&lt;'Power Curve'!$P$28,'Power Curve'!$Q$28,IF(L505&gt;'Power Curve'!$P$29,'Power Curve'!$Q$29,INDEX(ReferenceTurbulence,Y505)+(L505-INDEX(ReferenceTurbulenceWindSpeed,Y505))*(INDEX(ReferenceTurbulence,Y505+1)-INDEX(ReferenceTurbulence,Y505))/(INDEX(ReferenceTurbulenceWindSpeed,Y505+1)-INDEX(ReferenceTurbulenceWindSpeed,Y505))))</f>
        <v>0.11994520605992631</v>
      </c>
      <c r="AA505" s="100">
        <f t="shared" si="146"/>
        <v>1.017916171238705</v>
      </c>
      <c r="AB505" s="29">
        <f t="shared" si="147"/>
        <v>1.4841431524059039</v>
      </c>
      <c r="AD505" s="29">
        <f>'Zero Turbulence Curve'!F504</f>
        <v>50.200000000000443</v>
      </c>
      <c r="AE505" s="29">
        <f>'Zero Turbulence Curve'!G504</f>
        <v>1989.4717126307078</v>
      </c>
      <c r="AF505" s="39"/>
      <c r="AG505" s="40">
        <f t="array" ref="AG505">SUM(_xlfn.NORM.DIST($AD$3:$AD$1003,$F505,$AA505,FALSE)*WindSpeedStep)</f>
        <v>1.0000000000000038</v>
      </c>
      <c r="AH505" s="40">
        <f t="array" ref="AH505">SUM(_xlfn.NORM.DIST($AD$3:$AD$1003,$F505,$AB505,FALSE)*WindSpeedStep)</f>
        <v>0.99999999616300517</v>
      </c>
      <c r="AJ505" s="47">
        <f t="shared" si="141"/>
        <v>8</v>
      </c>
      <c r="AK505" s="83" t="b">
        <f>COUNTIF('Power Curve'!$D$2:$D$31,AJ505)&gt;0</f>
        <v>1</v>
      </c>
      <c r="AL505" s="83" t="b">
        <f t="shared" si="142"/>
        <v>0</v>
      </c>
      <c r="AM505" s="83" t="b">
        <f t="shared" si="148"/>
        <v>1</v>
      </c>
      <c r="AN505" s="47" t="str">
        <f t="shared" si="143"/>
        <v>Outer</v>
      </c>
      <c r="AO505" s="48" t="str">
        <f t="shared" si="144"/>
        <v>0.6-0.7</v>
      </c>
      <c r="AP505" s="49" t="str">
        <f t="shared" si="149"/>
        <v>21-22</v>
      </c>
      <c r="AQ505" s="49" t="str">
        <f t="shared" si="150"/>
        <v>Dec</v>
      </c>
      <c r="AR505" s="48" t="str">
        <f t="shared" si="151"/>
        <v>265-275</v>
      </c>
      <c r="AS505" s="49" t="str">
        <f t="shared" si="145"/>
        <v>HWS-HTI</v>
      </c>
    </row>
    <row r="506" spans="5:45" x14ac:dyDescent="0.3">
      <c r="E506" s="15">
        <v>40904.888888888891</v>
      </c>
      <c r="F506" s="21">
        <v>10.1</v>
      </c>
      <c r="G506" s="21">
        <v>1609.739974975588</v>
      </c>
      <c r="H506" s="42">
        <v>1.2089839026858495</v>
      </c>
      <c r="I506" s="35">
        <v>267.8</v>
      </c>
      <c r="J506" s="43">
        <v>0.1712871287128713</v>
      </c>
      <c r="K506" s="44">
        <v>0.21858129906730187</v>
      </c>
      <c r="L506" s="26">
        <f t="shared" si="133"/>
        <v>10.055789733437026</v>
      </c>
      <c r="M506" s="26">
        <f t="shared" si="134"/>
        <v>0.91220469505358914</v>
      </c>
      <c r="N506" s="96">
        <f t="shared" si="135"/>
        <v>11</v>
      </c>
      <c r="O506" s="26">
        <f t="shared" si="136"/>
        <v>0.10273878257675455</v>
      </c>
      <c r="P506" s="3">
        <f>IF(L506&gt;'Power Curve'!$C$37,0,INDEX(Ci,$N506,1)*POWER(1-O506,3)+INDEX(Ci,$N506,2)*3*O506*POWER(1-O506,2)+INDEX(Ci,$N506,3)*3*POWER(O506,2)*(1-O506)+INDEX(Ci,$N506,4)*POWER(O506,3))</f>
        <v>1549.4282616094549</v>
      </c>
      <c r="Q506" s="3">
        <f>MAX(0,MIN(P506-V506+W506,'Power Curve'!$C$39))</f>
        <v>1499.1000980792246</v>
      </c>
      <c r="R506" s="3">
        <f t="shared" si="137"/>
        <v>1609.739974975588</v>
      </c>
      <c r="S506" s="3">
        <f t="shared" si="138"/>
        <v>-110.63987689636338</v>
      </c>
      <c r="T506" s="3">
        <f t="shared" si="139"/>
        <v>110.63987689636338</v>
      </c>
      <c r="V506" s="37">
        <f t="array" ref="V506">SUM(_xlfn.NORM.DIST($AD$3:$AD$1003,$L506,$AA506,FALSE)*WindSpeedStep*$AE$3:$AE$1003)/AG506</f>
        <v>1546.9953144858925</v>
      </c>
      <c r="W506" s="37">
        <f t="array" ref="W506">SUM(_xlfn.NORM.DIST($AD$3:$AD$1003,$L506,$AB506,FALSE)*WindSpeedStep*$AE$3:$AE$1003)/AH506</f>
        <v>1496.6671509556622</v>
      </c>
      <c r="Y506" s="1">
        <f t="shared" si="140"/>
        <v>10</v>
      </c>
      <c r="Z506" s="99">
        <f>IF(L506&lt;'Power Curve'!$P$28,'Power Curve'!$Q$28,IF(L506&gt;'Power Curve'!$P$29,'Power Curve'!$Q$29,INDEX(ReferenceTurbulence,Y506)+(L506-INDEX(ReferenceTurbulenceWindSpeed,Y506))*(INDEX(ReferenceTurbulence,Y506+1)-INDEX(ReferenceTurbulence,Y506))/(INDEX(ReferenceTurbulenceWindSpeed,Y506+1)-INDEX(ReferenceTurbulenceWindSpeed,Y506))))</f>
        <v>0.12001823268061164</v>
      </c>
      <c r="AA506" s="100">
        <f t="shared" si="146"/>
        <v>1.2068781120149505</v>
      </c>
      <c r="AB506" s="29">
        <f t="shared" si="147"/>
        <v>1.7224273503807976</v>
      </c>
      <c r="AD506" s="29">
        <f>'Zero Turbulence Curve'!F505</f>
        <v>50.300000000000445</v>
      </c>
      <c r="AE506" s="29">
        <f>'Zero Turbulence Curve'!G505</f>
        <v>1989.4717126307078</v>
      </c>
      <c r="AF506" s="39"/>
      <c r="AG506" s="40">
        <f t="array" ref="AG506">SUM(_xlfn.NORM.DIST($AD$3:$AD$1003,$F506,$AA506,FALSE)*WindSpeedStep)</f>
        <v>1.0000000000000033</v>
      </c>
      <c r="AH506" s="40">
        <f t="array" ref="AH506">SUM(_xlfn.NORM.DIST($AD$3:$AD$1003,$F506,$AB506,FALSE)*WindSpeedStep)</f>
        <v>0.99999999811148876</v>
      </c>
      <c r="AJ506" s="47">
        <f t="shared" si="141"/>
        <v>10</v>
      </c>
      <c r="AK506" s="83" t="b">
        <f>COUNTIF('Power Curve'!$D$2:$D$31,AJ506)&gt;0</f>
        <v>1</v>
      </c>
      <c r="AL506" s="83" t="b">
        <f t="shared" si="142"/>
        <v>0</v>
      </c>
      <c r="AM506" s="83" t="b">
        <f t="shared" si="148"/>
        <v>1</v>
      </c>
      <c r="AN506" s="47" t="str">
        <f t="shared" si="143"/>
        <v>Outer</v>
      </c>
      <c r="AO506" s="48" t="str">
        <f t="shared" si="144"/>
        <v>0.9-1.0</v>
      </c>
      <c r="AP506" s="49" t="str">
        <f t="shared" si="149"/>
        <v>21-22</v>
      </c>
      <c r="AQ506" s="49" t="str">
        <f t="shared" si="150"/>
        <v>Dec</v>
      </c>
      <c r="AR506" s="48" t="str">
        <f t="shared" si="151"/>
        <v>265-275</v>
      </c>
      <c r="AS506" s="49" t="str">
        <f t="shared" si="145"/>
        <v>HWS-HTI</v>
      </c>
    </row>
    <row r="507" spans="5:45" x14ac:dyDescent="0.3">
      <c r="E507" s="15">
        <v>40904.895833333336</v>
      </c>
      <c r="F507" s="21">
        <v>8.7200000000000006</v>
      </c>
      <c r="G507" s="21">
        <v>1135.2700576782231</v>
      </c>
      <c r="H507" s="42">
        <v>1.2102127894463111</v>
      </c>
      <c r="I507" s="35">
        <v>267.2</v>
      </c>
      <c r="J507" s="43">
        <v>0.13761467889908255</v>
      </c>
      <c r="K507" s="44">
        <v>0.19369280969427477</v>
      </c>
      <c r="L507" s="26">
        <f t="shared" si="133"/>
        <v>8.6847709329051241</v>
      </c>
      <c r="M507" s="26">
        <f t="shared" si="134"/>
        <v>0.70030931984298728</v>
      </c>
      <c r="N507" s="96">
        <f t="shared" si="135"/>
        <v>9</v>
      </c>
      <c r="O507" s="26">
        <f t="shared" si="136"/>
        <v>0.67577989411911488</v>
      </c>
      <c r="P507" s="3">
        <f>IF(L507&gt;'Power Curve'!$C$37,0,INDEX(Ci,$N507,1)*POWER(1-O507,3)+INDEX(Ci,$N507,2)*3*O507*POWER(1-O507,2)+INDEX(Ci,$N507,3)*3*POWER(O507,2)*(1-O507)+INDEX(Ci,$N507,4)*POWER(O507,3))</f>
        <v>1092.3278875104763</v>
      </c>
      <c r="Q507" s="3">
        <f>MAX(0,MIN(P507-V507+W507,'Power Curve'!$C$39))</f>
        <v>1097.7480215733601</v>
      </c>
      <c r="R507" s="3">
        <f t="shared" si="137"/>
        <v>1135.2700576782231</v>
      </c>
      <c r="S507" s="3">
        <f t="shared" si="138"/>
        <v>-37.522036104862991</v>
      </c>
      <c r="T507" s="3">
        <f t="shared" si="139"/>
        <v>37.522036104862991</v>
      </c>
      <c r="V507" s="37">
        <f t="array" ref="V507">SUM(_xlfn.NORM.DIST($AD$3:$AD$1003,$L507,$AA507,FALSE)*WindSpeedStep*$AE$3:$AE$1003)/AG507</f>
        <v>1098.0188445315284</v>
      </c>
      <c r="W507" s="37">
        <f t="array" ref="W507">SUM(_xlfn.NORM.DIST($AD$3:$AD$1003,$L507,$AB507,FALSE)*WindSpeedStep*$AE$3:$AE$1003)/AH507</f>
        <v>1103.4389785944122</v>
      </c>
      <c r="Y507" s="1">
        <f t="shared" si="140"/>
        <v>8</v>
      </c>
      <c r="Z507" s="99">
        <f>IF(L507&lt;'Power Curve'!$P$28,'Power Curve'!$Q$28,IF(L507&gt;'Power Curve'!$P$29,'Power Curve'!$Q$29,INDEX(ReferenceTurbulence,Y507)+(L507-INDEX(ReferenceTurbulenceWindSpeed,Y507))*(INDEX(ReferenceTurbulence,Y507+1)-INDEX(ReferenceTurbulence,Y507))/(INDEX(ReferenceTurbulenceWindSpeed,Y507+1)-INDEX(ReferenceTurbulenceWindSpeed,Y507))))</f>
        <v>0.12017297330774235</v>
      </c>
      <c r="AA507" s="100">
        <f t="shared" si="146"/>
        <v>1.0436747455038642</v>
      </c>
      <c r="AB507" s="29">
        <f t="shared" si="147"/>
        <v>1.1951519632438243</v>
      </c>
      <c r="AD507" s="29">
        <f>'Zero Turbulence Curve'!F506</f>
        <v>50.400000000000446</v>
      </c>
      <c r="AE507" s="29">
        <f>'Zero Turbulence Curve'!G506</f>
        <v>1989.4717126307078</v>
      </c>
      <c r="AF507" s="39"/>
      <c r="AG507" s="40">
        <f t="array" ref="AG507">SUM(_xlfn.NORM.DIST($AD$3:$AD$1003,$F507,$AA507,FALSE)*WindSpeedStep)</f>
        <v>1.0000000000000038</v>
      </c>
      <c r="AH507" s="40">
        <f t="array" ref="AH507">SUM(_xlfn.NORM.DIST($AD$3:$AD$1003,$F507,$AB507,FALSE)*WindSpeedStep)</f>
        <v>0.99999999999989631</v>
      </c>
      <c r="AJ507" s="47">
        <f t="shared" si="141"/>
        <v>9</v>
      </c>
      <c r="AK507" s="83" t="b">
        <f>COUNTIF('Power Curve'!$D$2:$D$31,AJ507)&gt;0</f>
        <v>1</v>
      </c>
      <c r="AL507" s="83" t="b">
        <f t="shared" si="142"/>
        <v>0</v>
      </c>
      <c r="AM507" s="83" t="b">
        <f t="shared" si="148"/>
        <v>1</v>
      </c>
      <c r="AN507" s="47" t="str">
        <f t="shared" si="143"/>
        <v>Inner</v>
      </c>
      <c r="AO507" s="48" t="str">
        <f t="shared" si="144"/>
        <v>0.7-0.8</v>
      </c>
      <c r="AP507" s="49" t="str">
        <f t="shared" si="149"/>
        <v>21-22</v>
      </c>
      <c r="AQ507" s="49" t="str">
        <f t="shared" si="150"/>
        <v>Dec</v>
      </c>
      <c r="AR507" s="48" t="str">
        <f t="shared" si="151"/>
        <v>265-275</v>
      </c>
      <c r="AS507" s="49" t="str">
        <f t="shared" si="145"/>
        <v>Inner-TI</v>
      </c>
    </row>
    <row r="508" spans="5:45" x14ac:dyDescent="0.3">
      <c r="E508" s="15">
        <v>40904.930555555555</v>
      </c>
      <c r="F508" s="21">
        <v>9.15</v>
      </c>
      <c r="G508" s="21">
        <v>1460.269973754883</v>
      </c>
      <c r="H508" s="42">
        <v>1.2081907114539743</v>
      </c>
      <c r="I508" s="35">
        <v>265.10000000000002</v>
      </c>
      <c r="J508" s="43">
        <v>0.21420765027322403</v>
      </c>
      <c r="K508" s="44">
        <v>0.15047952566601411</v>
      </c>
      <c r="L508" s="26">
        <f t="shared" si="133"/>
        <v>9.1079554013699155</v>
      </c>
      <c r="M508" s="26">
        <f t="shared" si="134"/>
        <v>0.76571384361308981</v>
      </c>
      <c r="N508" s="96">
        <f t="shared" si="135"/>
        <v>10</v>
      </c>
      <c r="O508" s="26">
        <f t="shared" si="136"/>
        <v>0.1050369897355625</v>
      </c>
      <c r="P508" s="3">
        <f>IF(L508&gt;'Power Curve'!$C$37,0,INDEX(Ci,$N508,1)*POWER(1-O508,3)+INDEX(Ci,$N508,2)*3*O508*POWER(1-O508,2)+INDEX(Ci,$N508,3)*3*POWER(O508,2)*(1-O508)+INDEX(Ci,$N508,4)*POWER(O508,3))</f>
        <v>1231.5135609616614</v>
      </c>
      <c r="Q508" s="3">
        <f>MAX(0,MIN(P508-V508+W508,'Power Curve'!$C$39))</f>
        <v>1217.0238395686067</v>
      </c>
      <c r="R508" s="3">
        <f t="shared" si="137"/>
        <v>1460.269973754883</v>
      </c>
      <c r="S508" s="3">
        <f t="shared" si="138"/>
        <v>-243.24613418627632</v>
      </c>
      <c r="T508" s="3">
        <f t="shared" si="139"/>
        <v>243.24613418627632</v>
      </c>
      <c r="V508" s="37">
        <f t="array" ref="V508">SUM(_xlfn.NORM.DIST($AD$3:$AD$1003,$L508,$AA508,FALSE)*WindSpeedStep*$AE$3:$AE$1003)/AG508</f>
        <v>1243.3487759081613</v>
      </c>
      <c r="W508" s="37">
        <f t="array" ref="W508">SUM(_xlfn.NORM.DIST($AD$3:$AD$1003,$L508,$AB508,FALSE)*WindSpeedStep*$AE$3:$AE$1003)/AH508</f>
        <v>1228.8590545151067</v>
      </c>
      <c r="Y508" s="1">
        <f t="shared" si="140"/>
        <v>9</v>
      </c>
      <c r="Z508" s="99">
        <f>IF(L508&lt;'Power Curve'!$P$28,'Power Curve'!$Q$28,IF(L508&gt;'Power Curve'!$P$29,'Power Curve'!$Q$29,INDEX(ReferenceTurbulence,Y508)+(L508-INDEX(ReferenceTurbulenceWindSpeed,Y508))*(INDEX(ReferenceTurbulence,Y508+1)-INDEX(ReferenceTurbulence,Y508))/(INDEX(ReferenceTurbulenceWindSpeed,Y508+1)-INDEX(ReferenceTurbulenceWindSpeed,Y508))))</f>
        <v>0.12049050263793945</v>
      </c>
      <c r="AA508" s="100">
        <f t="shared" si="146"/>
        <v>1.0974221243149966</v>
      </c>
      <c r="AB508" s="29">
        <f t="shared" si="147"/>
        <v>1.9509937253207685</v>
      </c>
      <c r="AD508" s="29">
        <f>'Zero Turbulence Curve'!F507</f>
        <v>50.500000000000448</v>
      </c>
      <c r="AE508" s="29">
        <f>'Zero Turbulence Curve'!G507</f>
        <v>1989.4717126307078</v>
      </c>
      <c r="AF508" s="39"/>
      <c r="AG508" s="40">
        <f t="array" ref="AG508">SUM(_xlfn.NORM.DIST($AD$3:$AD$1003,$F508,$AA508,FALSE)*WindSpeedStep)</f>
        <v>1.0000000000000038</v>
      </c>
      <c r="AH508" s="40">
        <f t="array" ref="AH508">SUM(_xlfn.NORM.DIST($AD$3:$AD$1003,$F508,$AB508,FALSE)*WindSpeedStep)</f>
        <v>0.99999879773239708</v>
      </c>
      <c r="AJ508" s="47">
        <f t="shared" si="141"/>
        <v>9</v>
      </c>
      <c r="AK508" s="83" t="b">
        <f>COUNTIF('Power Curve'!$D$2:$D$31,AJ508)&gt;0</f>
        <v>1</v>
      </c>
      <c r="AL508" s="83" t="b">
        <f t="shared" si="142"/>
        <v>0</v>
      </c>
      <c r="AM508" s="83" t="b">
        <f t="shared" si="148"/>
        <v>1</v>
      </c>
      <c r="AN508" s="47" t="str">
        <f t="shared" si="143"/>
        <v>Outer</v>
      </c>
      <c r="AO508" s="48" t="str">
        <f t="shared" si="144"/>
        <v>0.7-0.8</v>
      </c>
      <c r="AP508" s="49" t="str">
        <f t="shared" si="149"/>
        <v>22-23</v>
      </c>
      <c r="AQ508" s="49" t="str">
        <f t="shared" si="150"/>
        <v>Dec</v>
      </c>
      <c r="AR508" s="48" t="str">
        <f t="shared" si="151"/>
        <v>265-275</v>
      </c>
      <c r="AS508" s="49" t="str">
        <f t="shared" si="145"/>
        <v>HWS-HTI</v>
      </c>
    </row>
    <row r="509" spans="5:45" x14ac:dyDescent="0.3">
      <c r="E509" s="15">
        <v>40904.9375</v>
      </c>
      <c r="F509" s="21">
        <v>10.01</v>
      </c>
      <c r="G509" s="21">
        <v>1577.8399810790991</v>
      </c>
      <c r="H509" s="42">
        <v>1.2076952923102158</v>
      </c>
      <c r="I509" s="35">
        <v>271.39999999999998</v>
      </c>
      <c r="J509" s="43">
        <v>8.7912087912087919E-2</v>
      </c>
      <c r="K509" s="44">
        <v>0.25070378786732389</v>
      </c>
      <c r="L509" s="26">
        <f t="shared" si="133"/>
        <v>9.9626415676826454</v>
      </c>
      <c r="M509" s="26">
        <f t="shared" si="134"/>
        <v>0.89780834576571189</v>
      </c>
      <c r="N509" s="96">
        <f t="shared" si="135"/>
        <v>11</v>
      </c>
      <c r="O509" s="26">
        <f t="shared" si="136"/>
        <v>1.2337951480355828E-2</v>
      </c>
      <c r="P509" s="3">
        <f>IF(L509&gt;'Power Curve'!$C$37,0,INDEX(Ci,$N509,1)*POWER(1-O509,3)+INDEX(Ci,$N509,2)*3*O509*POWER(1-O509,2)+INDEX(Ci,$N509,3)*3*POWER(O509,2)*(1-O509)+INDEX(Ci,$N509,4)*POWER(O509,3))</f>
        <v>1522.6152230391838</v>
      </c>
      <c r="Q509" s="3">
        <f>MAX(0,MIN(P509-V509+W509,'Power Curve'!$C$39))</f>
        <v>1548.5229279663001</v>
      </c>
      <c r="R509" s="3">
        <f t="shared" si="137"/>
        <v>1577.8399810790991</v>
      </c>
      <c r="S509" s="3">
        <f t="shared" si="138"/>
        <v>-29.317053112798931</v>
      </c>
      <c r="T509" s="3">
        <f t="shared" si="139"/>
        <v>29.317053112798931</v>
      </c>
      <c r="V509" s="37">
        <f t="array" ref="V509">SUM(_xlfn.NORM.DIST($AD$3:$AD$1003,$L509,$AA509,FALSE)*WindSpeedStep*$AE$3:$AE$1003)/AG509</f>
        <v>1520.1571836358405</v>
      </c>
      <c r="W509" s="37">
        <f t="array" ref="W509">SUM(_xlfn.NORM.DIST($AD$3:$AD$1003,$L509,$AB509,FALSE)*WindSpeedStep*$AE$3:$AE$1003)/AH509</f>
        <v>1546.0648885629569</v>
      </c>
      <c r="Y509" s="1">
        <f t="shared" si="140"/>
        <v>10</v>
      </c>
      <c r="Z509" s="99">
        <f>IF(L509&lt;'Power Curve'!$P$28,'Power Curve'!$Q$28,IF(L509&gt;'Power Curve'!$P$29,'Power Curve'!$Q$29,INDEX(ReferenceTurbulence,Y509)+(L509-INDEX(ReferenceTurbulenceWindSpeed,Y509))*(INDEX(ReferenceTurbulence,Y509+1)-INDEX(ReferenceTurbulence,Y509))/(INDEX(ReferenceTurbulenceWindSpeed,Y509+1)-INDEX(ReferenceTurbulenceWindSpeed,Y509))))</f>
        <v>0.12002060736463684</v>
      </c>
      <c r="AA509" s="100">
        <f t="shared" si="146"/>
        <v>1.1957222919094488</v>
      </c>
      <c r="AB509" s="29">
        <f t="shared" si="147"/>
        <v>0.87583662133473816</v>
      </c>
      <c r="AD509" s="29">
        <f>'Zero Turbulence Curve'!F508</f>
        <v>50.600000000000449</v>
      </c>
      <c r="AE509" s="29">
        <f>'Zero Turbulence Curve'!G508</f>
        <v>1989.4717126307078</v>
      </c>
      <c r="AF509" s="39"/>
      <c r="AG509" s="40">
        <f t="array" ref="AG509">SUM(_xlfn.NORM.DIST($AD$3:$AD$1003,$F509,$AA509,FALSE)*WindSpeedStep)</f>
        <v>1.0000000000000036</v>
      </c>
      <c r="AH509" s="40">
        <f t="array" ref="AH509">SUM(_xlfn.NORM.DIST($AD$3:$AD$1003,$F509,$AB509,FALSE)*WindSpeedStep)</f>
        <v>1.0000000000000029</v>
      </c>
      <c r="AJ509" s="47">
        <f t="shared" si="141"/>
        <v>10</v>
      </c>
      <c r="AK509" s="83" t="b">
        <f>COUNTIF('Power Curve'!$D$2:$D$31,AJ509)&gt;0</f>
        <v>1</v>
      </c>
      <c r="AL509" s="83" t="b">
        <f t="shared" si="142"/>
        <v>0</v>
      </c>
      <c r="AM509" s="83" t="b">
        <f t="shared" si="148"/>
        <v>1</v>
      </c>
      <c r="AN509" s="47" t="str">
        <f t="shared" si="143"/>
        <v>Outer</v>
      </c>
      <c r="AO509" s="48" t="str">
        <f t="shared" si="144"/>
        <v>0.8-0.9</v>
      </c>
      <c r="AP509" s="49" t="str">
        <f t="shared" si="149"/>
        <v>22-23</v>
      </c>
      <c r="AQ509" s="49" t="str">
        <f t="shared" si="150"/>
        <v>Dec</v>
      </c>
      <c r="AR509" s="48" t="str">
        <f t="shared" si="151"/>
        <v>265-275</v>
      </c>
      <c r="AS509" s="49" t="str">
        <f t="shared" si="145"/>
        <v>HWS-LTI</v>
      </c>
    </row>
    <row r="510" spans="5:45" x14ac:dyDescent="0.3">
      <c r="E510" s="15">
        <v>40904.944444444445</v>
      </c>
      <c r="F510" s="21">
        <v>10.44</v>
      </c>
      <c r="G510" s="21">
        <v>1573.110046386719</v>
      </c>
      <c r="H510" s="42">
        <v>1.2077403146004186</v>
      </c>
      <c r="I510" s="35">
        <v>273.8</v>
      </c>
      <c r="J510" s="43">
        <v>0.13026819923371649</v>
      </c>
      <c r="K510" s="44">
        <v>0.21735898169992909</v>
      </c>
      <c r="L510" s="26">
        <f t="shared" si="133"/>
        <v>10.390736306785858</v>
      </c>
      <c r="M510" s="26">
        <f t="shared" si="134"/>
        <v>0.96397176769163107</v>
      </c>
      <c r="N510" s="96">
        <f t="shared" si="135"/>
        <v>11</v>
      </c>
      <c r="O510" s="26">
        <f t="shared" si="136"/>
        <v>0.42780636021932783</v>
      </c>
      <c r="P510" s="3">
        <f>IF(L510&gt;'Power Curve'!$C$37,0,INDEX(Ci,$N510,1)*POWER(1-O510,3)+INDEX(Ci,$N510,2)*3*O510*POWER(1-O510,2)+INDEX(Ci,$N510,3)*3*POWER(O510,2)*(1-O510)+INDEX(Ci,$N510,4)*POWER(O510,3))</f>
        <v>1642.5669977925616</v>
      </c>
      <c r="Q510" s="3">
        <f>MAX(0,MIN(P510-V510+W510,'Power Curve'!$C$39))</f>
        <v>1629.4293579675839</v>
      </c>
      <c r="R510" s="3">
        <f t="shared" si="137"/>
        <v>1573.110046386719</v>
      </c>
      <c r="S510" s="3">
        <f t="shared" si="138"/>
        <v>56.319311580864905</v>
      </c>
      <c r="T510" s="3">
        <f t="shared" si="139"/>
        <v>56.319311580864905</v>
      </c>
      <c r="V510" s="37">
        <f t="array" ref="V510">SUM(_xlfn.NORM.DIST($AD$3:$AD$1003,$L510,$AA510,FALSE)*WindSpeedStep*$AE$3:$AE$1003)/AG510</f>
        <v>1635.8786936913552</v>
      </c>
      <c r="W510" s="37">
        <f t="array" ref="W510">SUM(_xlfn.NORM.DIST($AD$3:$AD$1003,$L510,$AB510,FALSE)*WindSpeedStep*$AE$3:$AE$1003)/AH510</f>
        <v>1622.7410538663776</v>
      </c>
      <c r="Y510" s="1">
        <f t="shared" si="140"/>
        <v>10</v>
      </c>
      <c r="Z510" s="99">
        <f>IF(L510&lt;'Power Curve'!$P$28,'Power Curve'!$Q$28,IF(L510&gt;'Power Curve'!$P$29,'Power Curve'!$Q$29,INDEX(ReferenceTurbulence,Y510)+(L510-INDEX(ReferenceTurbulenceWindSpeed,Y510))*(INDEX(ReferenceTurbulence,Y510+1)-INDEX(ReferenceTurbulence,Y510))/(INDEX(ReferenceTurbulenceWindSpeed,Y510+1)-INDEX(ReferenceTurbulenceWindSpeed,Y510))))</f>
        <v>0.12000969367964923</v>
      </c>
      <c r="AA510" s="100">
        <f t="shared" si="146"/>
        <v>1.2469890812833804</v>
      </c>
      <c r="AB510" s="29">
        <f t="shared" si="147"/>
        <v>1.3535825073973915</v>
      </c>
      <c r="AD510" s="29">
        <f>'Zero Turbulence Curve'!F509</f>
        <v>50.70000000000045</v>
      </c>
      <c r="AE510" s="29">
        <f>'Zero Turbulence Curve'!G509</f>
        <v>1989.4717126307078</v>
      </c>
      <c r="AF510" s="39"/>
      <c r="AG510" s="40">
        <f t="array" ref="AG510">SUM(_xlfn.NORM.DIST($AD$3:$AD$1003,$F510,$AA510,FALSE)*WindSpeedStep)</f>
        <v>1.0000000000000033</v>
      </c>
      <c r="AH510" s="40">
        <f t="array" ref="AH510">SUM(_xlfn.NORM.DIST($AD$3:$AD$1003,$F510,$AB510,FALSE)*WindSpeedStep)</f>
        <v>0.99999999999999878</v>
      </c>
      <c r="AJ510" s="47">
        <f t="shared" si="141"/>
        <v>10</v>
      </c>
      <c r="AK510" s="83" t="b">
        <f>COUNTIF('Power Curve'!$D$2:$D$31,AJ510)&gt;0</f>
        <v>1</v>
      </c>
      <c r="AL510" s="83" t="b">
        <f t="shared" si="142"/>
        <v>0</v>
      </c>
      <c r="AM510" s="83" t="b">
        <f t="shared" si="148"/>
        <v>1</v>
      </c>
      <c r="AN510" s="47" t="str">
        <f t="shared" si="143"/>
        <v>Inner</v>
      </c>
      <c r="AO510" s="48" t="str">
        <f t="shared" si="144"/>
        <v>0.9-1.0</v>
      </c>
      <c r="AP510" s="49" t="str">
        <f t="shared" si="149"/>
        <v>22-23</v>
      </c>
      <c r="AQ510" s="49" t="str">
        <f t="shared" si="150"/>
        <v>Dec</v>
      </c>
      <c r="AR510" s="48" t="str">
        <f t="shared" si="151"/>
        <v>265-275</v>
      </c>
      <c r="AS510" s="49" t="str">
        <f t="shared" si="145"/>
        <v>Inner-TI</v>
      </c>
    </row>
    <row r="511" spans="5:45" x14ac:dyDescent="0.3">
      <c r="E511" s="15">
        <v>40904.951388888891</v>
      </c>
      <c r="F511" s="21">
        <v>10.44</v>
      </c>
      <c r="G511" s="21">
        <v>1633.6399841308639</v>
      </c>
      <c r="H511" s="42">
        <v>1.2081006052109704</v>
      </c>
      <c r="I511" s="35">
        <v>271.60000000000002</v>
      </c>
      <c r="J511" s="43">
        <v>9.8659003831417638E-2</v>
      </c>
      <c r="K511" s="44">
        <v>0.24268667511000022</v>
      </c>
      <c r="L511" s="26">
        <f t="shared" si="133"/>
        <v>10.391769451763309</v>
      </c>
      <c r="M511" s="26">
        <f t="shared" si="134"/>
        <v>0.96413144357832148</v>
      </c>
      <c r="N511" s="96">
        <f t="shared" si="135"/>
        <v>11</v>
      </c>
      <c r="O511" s="26">
        <f t="shared" si="136"/>
        <v>0.42880903336751408</v>
      </c>
      <c r="P511" s="3">
        <f>IF(L511&gt;'Power Curve'!$C$37,0,INDEX(Ci,$N511,1)*POWER(1-O511,3)+INDEX(Ci,$N511,2)*3*O511*POWER(1-O511,2)+INDEX(Ci,$N511,3)*3*POWER(O511,2)*(1-O511)+INDEX(Ci,$N511,4)*POWER(O511,3))</f>
        <v>1642.8415338968628</v>
      </c>
      <c r="Q511" s="3">
        <f>MAX(0,MIN(P511-V511+W511,'Power Curve'!$C$39))</f>
        <v>1670.4600339566894</v>
      </c>
      <c r="R511" s="3">
        <f t="shared" si="137"/>
        <v>1633.6399841308639</v>
      </c>
      <c r="S511" s="3">
        <f t="shared" si="138"/>
        <v>36.820049825825436</v>
      </c>
      <c r="T511" s="3">
        <f t="shared" si="139"/>
        <v>36.820049825825436</v>
      </c>
      <c r="V511" s="37">
        <f t="array" ref="V511">SUM(_xlfn.NORM.DIST($AD$3:$AD$1003,$L511,$AA511,FALSE)*WindSpeedStep*$AE$3:$AE$1003)/AG511</f>
        <v>1636.1333780678847</v>
      </c>
      <c r="W511" s="37">
        <f t="array" ref="W511">SUM(_xlfn.NORM.DIST($AD$3:$AD$1003,$L511,$AB511,FALSE)*WindSpeedStep*$AE$3:$AE$1003)/AH511</f>
        <v>1663.7518781277113</v>
      </c>
      <c r="Y511" s="1">
        <f t="shared" si="140"/>
        <v>10</v>
      </c>
      <c r="Z511" s="99">
        <f>IF(L511&lt;'Power Curve'!$P$28,'Power Curve'!$Q$28,IF(L511&gt;'Power Curve'!$P$29,'Power Curve'!$Q$29,INDEX(ReferenceTurbulence,Y511)+(L511-INDEX(ReferenceTurbulenceWindSpeed,Y511))*(INDEX(ReferenceTurbulence,Y511+1)-INDEX(ReferenceTurbulence,Y511))/(INDEX(ReferenceTurbulenceWindSpeed,Y511+1)-INDEX(ReferenceTurbulenceWindSpeed,Y511))))</f>
        <v>0.12000966734104283</v>
      </c>
      <c r="AA511" s="100">
        <f t="shared" si="146"/>
        <v>1.2471127949909258</v>
      </c>
      <c r="AB511" s="29">
        <f t="shared" si="147"/>
        <v>1.0252416221567251</v>
      </c>
      <c r="AD511" s="29">
        <f>'Zero Turbulence Curve'!F510</f>
        <v>50.800000000000452</v>
      </c>
      <c r="AE511" s="29">
        <f>'Zero Turbulence Curve'!G510</f>
        <v>1989.4717126307078</v>
      </c>
      <c r="AF511" s="39"/>
      <c r="AG511" s="40">
        <f t="array" ref="AG511">SUM(_xlfn.NORM.DIST($AD$3:$AD$1003,$F511,$AA511,FALSE)*WindSpeedStep)</f>
        <v>1.0000000000000033</v>
      </c>
      <c r="AH511" s="40">
        <f t="array" ref="AH511">SUM(_xlfn.NORM.DIST($AD$3:$AD$1003,$F511,$AB511,FALSE)*WindSpeedStep)</f>
        <v>1.000000000000004</v>
      </c>
      <c r="AJ511" s="47">
        <f t="shared" si="141"/>
        <v>10</v>
      </c>
      <c r="AK511" s="83" t="b">
        <f>COUNTIF('Power Curve'!$D$2:$D$31,AJ511)&gt;0</f>
        <v>1</v>
      </c>
      <c r="AL511" s="83" t="b">
        <f t="shared" si="142"/>
        <v>0</v>
      </c>
      <c r="AM511" s="83" t="b">
        <f t="shared" si="148"/>
        <v>1</v>
      </c>
      <c r="AN511" s="47" t="str">
        <f t="shared" si="143"/>
        <v>Outer</v>
      </c>
      <c r="AO511" s="48" t="str">
        <f t="shared" si="144"/>
        <v>0.9-1.0</v>
      </c>
      <c r="AP511" s="49" t="str">
        <f t="shared" si="149"/>
        <v>22-23</v>
      </c>
      <c r="AQ511" s="49" t="str">
        <f t="shared" si="150"/>
        <v>Dec</v>
      </c>
      <c r="AR511" s="48" t="str">
        <f t="shared" si="151"/>
        <v>265-275</v>
      </c>
      <c r="AS511" s="49" t="str">
        <f t="shared" si="145"/>
        <v>HWS-LTI</v>
      </c>
    </row>
    <row r="512" spans="5:45" x14ac:dyDescent="0.3">
      <c r="E512" s="15">
        <v>40904.958333333336</v>
      </c>
      <c r="F512" s="21">
        <v>10.72</v>
      </c>
      <c r="G512" s="21">
        <v>1802.3499603271509</v>
      </c>
      <c r="H512" s="42">
        <v>1.2098149275100298</v>
      </c>
      <c r="I512" s="35">
        <v>269.39999999999998</v>
      </c>
      <c r="J512" s="43">
        <v>8.7686567164179094E-2</v>
      </c>
      <c r="K512" s="44">
        <v>0.17058905171621083</v>
      </c>
      <c r="L512" s="26">
        <f t="shared" si="133"/>
        <v>10.675520742853145</v>
      </c>
      <c r="M512" s="26">
        <f t="shared" si="134"/>
        <v>1.007986120311162</v>
      </c>
      <c r="N512" s="96">
        <f t="shared" si="135"/>
        <v>11</v>
      </c>
      <c r="O512" s="26">
        <f t="shared" si="136"/>
        <v>0.70419129485870224</v>
      </c>
      <c r="P512" s="3">
        <f>IF(L512&gt;'Power Curve'!$C$37,0,INDEX(Ci,$N512,1)*POWER(1-O512,3)+INDEX(Ci,$N512,2)*3*O512*POWER(1-O512,2)+INDEX(Ci,$N512,3)*3*POWER(O512,2)*(1-O512)+INDEX(Ci,$N512,4)*POWER(O512,3))</f>
        <v>1713.6540240854833</v>
      </c>
      <c r="Q512" s="3">
        <f>MAX(0,MIN(P512-V512+W512,'Power Curve'!$C$39))</f>
        <v>1762.5015883128549</v>
      </c>
      <c r="R512" s="3">
        <f t="shared" si="137"/>
        <v>1802.3499603271509</v>
      </c>
      <c r="S512" s="3">
        <f t="shared" si="138"/>
        <v>-39.848372014296046</v>
      </c>
      <c r="T512" s="3">
        <f t="shared" si="139"/>
        <v>39.848372014296046</v>
      </c>
      <c r="V512" s="37">
        <f t="array" ref="V512">SUM(_xlfn.NORM.DIST($AD$3:$AD$1003,$L512,$AA512,FALSE)*WindSpeedStep*$AE$3:$AE$1003)/AG512</f>
        <v>1701.3572740214868</v>
      </c>
      <c r="W512" s="37">
        <f t="array" ref="W512">SUM(_xlfn.NORM.DIST($AD$3:$AD$1003,$L512,$AB512,FALSE)*WindSpeedStep*$AE$3:$AE$1003)/AH512</f>
        <v>1750.2048382488583</v>
      </c>
      <c r="Y512" s="1">
        <f t="shared" si="140"/>
        <v>10</v>
      </c>
      <c r="Z512" s="99">
        <f>IF(L512&lt;'Power Curve'!$P$28,'Power Curve'!$Q$28,IF(L512&gt;'Power Curve'!$P$29,'Power Curve'!$Q$29,INDEX(ReferenceTurbulence,Y512)+(L512-INDEX(ReferenceTurbulenceWindSpeed,Y512))*(INDEX(ReferenceTurbulence,Y512+1)-INDEX(ReferenceTurbulence,Y512))/(INDEX(ReferenceTurbulenceWindSpeed,Y512+1)-INDEX(ReferenceTurbulenceWindSpeed,Y512))))</f>
        <v>0.12000243349319815</v>
      </c>
      <c r="AA512" s="100">
        <f t="shared" si="146"/>
        <v>1.2810884679494918</v>
      </c>
      <c r="AB512" s="29">
        <f t="shared" si="147"/>
        <v>0.93609976663077943</v>
      </c>
      <c r="AD512" s="29">
        <f>'Zero Turbulence Curve'!F511</f>
        <v>50.900000000000453</v>
      </c>
      <c r="AE512" s="29">
        <f>'Zero Turbulence Curve'!G511</f>
        <v>1989.4717126307078</v>
      </c>
      <c r="AF512" s="39"/>
      <c r="AG512" s="40">
        <f t="array" ref="AG512">SUM(_xlfn.NORM.DIST($AD$3:$AD$1003,$F512,$AA512,FALSE)*WindSpeedStep)</f>
        <v>1.0000000000000031</v>
      </c>
      <c r="AH512" s="40">
        <f t="array" ref="AH512">SUM(_xlfn.NORM.DIST($AD$3:$AD$1003,$F512,$AB512,FALSE)*WindSpeedStep)</f>
        <v>1.0000000000000033</v>
      </c>
      <c r="AJ512" s="47">
        <f t="shared" si="141"/>
        <v>11</v>
      </c>
      <c r="AK512" s="83" t="b">
        <f>COUNTIF('Power Curve'!$D$2:$D$31,AJ512)&gt;0</f>
        <v>1</v>
      </c>
      <c r="AL512" s="83" t="b">
        <f t="shared" si="142"/>
        <v>0</v>
      </c>
      <c r="AM512" s="83" t="b">
        <f t="shared" si="148"/>
        <v>1</v>
      </c>
      <c r="AN512" s="47" t="str">
        <f t="shared" si="143"/>
        <v>Outer</v>
      </c>
      <c r="AO512" s="48" t="str">
        <f t="shared" si="144"/>
        <v>1.0-1.1</v>
      </c>
      <c r="AP512" s="49" t="str">
        <f t="shared" si="149"/>
        <v>23-24</v>
      </c>
      <c r="AQ512" s="49" t="str">
        <f t="shared" si="150"/>
        <v>Dec</v>
      </c>
      <c r="AR512" s="48" t="str">
        <f t="shared" si="151"/>
        <v>265-275</v>
      </c>
      <c r="AS512" s="49" t="str">
        <f t="shared" si="145"/>
        <v>HWS-LTI</v>
      </c>
    </row>
    <row r="513" spans="5:45" x14ac:dyDescent="0.3">
      <c r="E513" s="15">
        <v>40905.055555555555</v>
      </c>
      <c r="F513" s="21">
        <v>12.5</v>
      </c>
      <c r="G513" s="21">
        <v>1985.309997558596</v>
      </c>
      <c r="H513" s="42">
        <v>1.2053038428687672</v>
      </c>
      <c r="I513" s="35">
        <v>265.89999999999998</v>
      </c>
      <c r="J513" s="43">
        <v>8.72E-2</v>
      </c>
      <c r="K513" s="44">
        <v>0.2760877120095161</v>
      </c>
      <c r="L513" s="26">
        <f t="shared" si="133"/>
        <v>12.432643973426535</v>
      </c>
      <c r="M513" s="26">
        <f t="shared" si="134"/>
        <v>1.2795551798230849</v>
      </c>
      <c r="N513" s="96">
        <f t="shared" si="135"/>
        <v>13</v>
      </c>
      <c r="O513" s="26">
        <f t="shared" si="136"/>
        <v>0.42633375539863477</v>
      </c>
      <c r="P513" s="3">
        <f>IF(L513&gt;'Power Curve'!$C$37,0,INDEX(Ci,$N513,1)*POWER(1-O513,3)+INDEX(Ci,$N513,2)*3*O513*POWER(1-O513,2)+INDEX(Ci,$N513,3)*3*POWER(O513,2)*(1-O513)+INDEX(Ci,$N513,4)*POWER(O513,3))</f>
        <v>1936.2651174870093</v>
      </c>
      <c r="Q513" s="3">
        <f>MAX(0,MIN(P513-V513+W513,'Power Curve'!$C$39))</f>
        <v>1969.0553334182666</v>
      </c>
      <c r="R513" s="3">
        <f t="shared" si="137"/>
        <v>1985.309997558596</v>
      </c>
      <c r="S513" s="3">
        <f t="shared" si="138"/>
        <v>-16.254664140329396</v>
      </c>
      <c r="T513" s="3">
        <f t="shared" si="139"/>
        <v>16.254664140329396</v>
      </c>
      <c r="V513" s="37">
        <f t="array" ref="V513">SUM(_xlfn.NORM.DIST($AD$3:$AD$1003,$L513,$AA513,FALSE)*WindSpeedStep*$AE$3:$AE$1003)/AG513</f>
        <v>1920.8914961506548</v>
      </c>
      <c r="W513" s="37">
        <f t="array" ref="W513">SUM(_xlfn.NORM.DIST($AD$3:$AD$1003,$L513,$AB513,FALSE)*WindSpeedStep*$AE$3:$AE$1003)/AH513</f>
        <v>1953.6817120819121</v>
      </c>
      <c r="Y513" s="1">
        <f t="shared" si="140"/>
        <v>12</v>
      </c>
      <c r="Z513" s="99">
        <f>IF(L513&lt;'Power Curve'!$P$28,'Power Curve'!$Q$28,IF(L513&gt;'Power Curve'!$P$29,'Power Curve'!$Q$29,INDEX(ReferenceTurbulence,Y513)+(L513-INDEX(ReferenceTurbulenceWindSpeed,Y513))*(INDEX(ReferenceTurbulence,Y513+1)-INDEX(ReferenceTurbulence,Y513))/(INDEX(ReferenceTurbulenceWindSpeed,Y513+1)-INDEX(ReferenceTurbulenceWindSpeed,Y513))))</f>
        <v>0.11972773886971504</v>
      </c>
      <c r="AA513" s="100">
        <f t="shared" si="146"/>
        <v>1.4885323511105486</v>
      </c>
      <c r="AB513" s="29">
        <f t="shared" si="147"/>
        <v>1.0841265544827938</v>
      </c>
      <c r="AD513" s="29">
        <f>'Zero Turbulence Curve'!F512</f>
        <v>51.000000000000455</v>
      </c>
      <c r="AE513" s="29">
        <f>'Zero Turbulence Curve'!G512</f>
        <v>1989.4717126307078</v>
      </c>
      <c r="AF513" s="39"/>
      <c r="AG513" s="40">
        <f t="array" ref="AG513">SUM(_xlfn.NORM.DIST($AD$3:$AD$1003,$F513,$AA513,FALSE)*WindSpeedStep)</f>
        <v>1.0000000000000036</v>
      </c>
      <c r="AH513" s="40">
        <f t="array" ref="AH513">SUM(_xlfn.NORM.DIST($AD$3:$AD$1003,$F513,$AB513,FALSE)*WindSpeedStep)</f>
        <v>1.0000000000000036</v>
      </c>
      <c r="AJ513" s="47">
        <f t="shared" si="141"/>
        <v>12</v>
      </c>
      <c r="AK513" s="83" t="b">
        <f>COUNTIF('Power Curve'!$D$2:$D$31,AJ513)&gt;0</f>
        <v>1</v>
      </c>
      <c r="AL513" s="83" t="b">
        <f t="shared" si="142"/>
        <v>0</v>
      </c>
      <c r="AM513" s="83" t="b">
        <f t="shared" si="148"/>
        <v>1</v>
      </c>
      <c r="AN513" s="47" t="str">
        <f t="shared" si="143"/>
        <v>Outer</v>
      </c>
      <c r="AO513" s="48" t="str">
        <f t="shared" si="144"/>
        <v>1.2-1.3</v>
      </c>
      <c r="AP513" s="49" t="str">
        <f t="shared" si="149"/>
        <v>1-2</v>
      </c>
      <c r="AQ513" s="49" t="str">
        <f t="shared" si="150"/>
        <v>Dec</v>
      </c>
      <c r="AR513" s="48" t="str">
        <f t="shared" si="151"/>
        <v>265-275</v>
      </c>
      <c r="AS513" s="49" t="str">
        <f t="shared" si="145"/>
        <v>HWS-LTI</v>
      </c>
    </row>
    <row r="514" spans="5:45" x14ac:dyDescent="0.3">
      <c r="E514" s="15">
        <v>40905.138888888891</v>
      </c>
      <c r="F514" s="21">
        <v>12.43</v>
      </c>
      <c r="G514" s="21">
        <v>1981.0500183105439</v>
      </c>
      <c r="H514" s="42">
        <v>1.2032781816362779</v>
      </c>
      <c r="I514" s="35">
        <v>268.3</v>
      </c>
      <c r="J514" s="43">
        <v>9.0104585679806934E-2</v>
      </c>
      <c r="K514" s="44">
        <v>0.30167522006482322</v>
      </c>
      <c r="L514" s="26">
        <f t="shared" si="133"/>
        <v>12.356091424825751</v>
      </c>
      <c r="M514" s="26">
        <f t="shared" si="134"/>
        <v>1.2677237366635907</v>
      </c>
      <c r="N514" s="96">
        <f t="shared" si="135"/>
        <v>13</v>
      </c>
      <c r="O514" s="26">
        <f t="shared" si="136"/>
        <v>0.34752408047243305</v>
      </c>
      <c r="P514" s="3">
        <f>IF(L514&gt;'Power Curve'!$C$37,0,INDEX(Ci,$N514,1)*POWER(1-O514,3)+INDEX(Ci,$N514,2)*3*O514*POWER(1-O514,2)+INDEX(Ci,$N514,3)*3*POWER(O514,2)*(1-O514)+INDEX(Ci,$N514,4)*POWER(O514,3))</f>
        <v>1933.3541624803686</v>
      </c>
      <c r="Q514" s="3">
        <f>MAX(0,MIN(P514-V514+W514,'Power Curve'!$C$39))</f>
        <v>1964.8985998389796</v>
      </c>
      <c r="R514" s="3">
        <f t="shared" si="137"/>
        <v>1981.0500183105439</v>
      </c>
      <c r="S514" s="3">
        <f t="shared" si="138"/>
        <v>-16.151418471564284</v>
      </c>
      <c r="T514" s="3">
        <f t="shared" si="139"/>
        <v>16.151418471564284</v>
      </c>
      <c r="V514" s="37">
        <f t="array" ref="V514">SUM(_xlfn.NORM.DIST($AD$3:$AD$1003,$L514,$AA514,FALSE)*WindSpeedStep*$AE$3:$AE$1003)/AG514</f>
        <v>1916.6840990982353</v>
      </c>
      <c r="W514" s="37">
        <f t="array" ref="W514">SUM(_xlfn.NORM.DIST($AD$3:$AD$1003,$L514,$AB514,FALSE)*WindSpeedStep*$AE$3:$AE$1003)/AH514</f>
        <v>1948.2285364568463</v>
      </c>
      <c r="Y514" s="1">
        <f t="shared" si="140"/>
        <v>12</v>
      </c>
      <c r="Z514" s="99">
        <f>IF(L514&lt;'Power Curve'!$P$28,'Power Curve'!$Q$28,IF(L514&gt;'Power Curve'!$P$29,'Power Curve'!$Q$29,INDEX(ReferenceTurbulence,Y514)+(L514-INDEX(ReferenceTurbulenceWindSpeed,Y514))*(INDEX(ReferenceTurbulence,Y514+1)-INDEX(ReferenceTurbulence,Y514))/(INDEX(ReferenceTurbulenceWindSpeed,Y514+1)-INDEX(ReferenceTurbulenceWindSpeed,Y514))))</f>
        <v>0.11944619794723964</v>
      </c>
      <c r="AA514" s="100">
        <f t="shared" si="146"/>
        <v>1.4758881421839269</v>
      </c>
      <c r="AB514" s="29">
        <f t="shared" si="147"/>
        <v>1.1133404984557396</v>
      </c>
      <c r="AD514" s="29">
        <f>'Zero Turbulence Curve'!F513</f>
        <v>51.100000000000456</v>
      </c>
      <c r="AE514" s="29">
        <f>'Zero Turbulence Curve'!G513</f>
        <v>1989.4717126307078</v>
      </c>
      <c r="AF514" s="39"/>
      <c r="AG514" s="40">
        <f t="array" ref="AG514">SUM(_xlfn.NORM.DIST($AD$3:$AD$1003,$F514,$AA514,FALSE)*WindSpeedStep)</f>
        <v>1.0000000000000036</v>
      </c>
      <c r="AH514" s="40">
        <f t="array" ref="AH514">SUM(_xlfn.NORM.DIST($AD$3:$AD$1003,$F514,$AB514,FALSE)*WindSpeedStep)</f>
        <v>1.0000000000000036</v>
      </c>
      <c r="AJ514" s="47">
        <f t="shared" si="141"/>
        <v>12</v>
      </c>
      <c r="AK514" s="83" t="b">
        <f>COUNTIF('Power Curve'!$D$2:$D$31,AJ514)&gt;0</f>
        <v>1</v>
      </c>
      <c r="AL514" s="83" t="b">
        <f t="shared" si="142"/>
        <v>0</v>
      </c>
      <c r="AM514" s="83" t="b">
        <f t="shared" si="148"/>
        <v>1</v>
      </c>
      <c r="AN514" s="47" t="str">
        <f t="shared" si="143"/>
        <v>Outer</v>
      </c>
      <c r="AO514" s="48" t="str">
        <f t="shared" si="144"/>
        <v>1.2-1.3</v>
      </c>
      <c r="AP514" s="49" t="str">
        <f t="shared" si="149"/>
        <v>3-4</v>
      </c>
      <c r="AQ514" s="49" t="str">
        <f t="shared" si="150"/>
        <v>Dec</v>
      </c>
      <c r="AR514" s="48" t="str">
        <f t="shared" si="151"/>
        <v>265-275</v>
      </c>
      <c r="AS514" s="49" t="str">
        <f t="shared" si="145"/>
        <v>HWS-LTI</v>
      </c>
    </row>
    <row r="515" spans="5:45" x14ac:dyDescent="0.3">
      <c r="E515" s="15">
        <v>40905.145833333336</v>
      </c>
      <c r="F515" s="21">
        <v>12.32</v>
      </c>
      <c r="G515" s="21">
        <v>1965.4399566650441</v>
      </c>
      <c r="H515" s="42">
        <v>1.2033228970974787</v>
      </c>
      <c r="I515" s="35">
        <v>267.3</v>
      </c>
      <c r="J515" s="43">
        <v>7.2240259740259744E-2</v>
      </c>
      <c r="K515" s="44">
        <v>0.19967336983364006</v>
      </c>
      <c r="L515" s="26">
        <f t="shared" ref="L515:L578" si="152">F515*(H515/Ref_Density)^(1/3)</f>
        <v>12.246897183065419</v>
      </c>
      <c r="M515" s="26">
        <f t="shared" ref="M515:M578" si="153">(L515-CutInWindSpeed)/(RatedWindSpeed-CutInWindSpeed)</f>
        <v>1.2508474146031887</v>
      </c>
      <c r="N515" s="96">
        <f t="shared" ref="N515:N578" si="154">COUNTIF(xa,"&lt;"&amp;L515)</f>
        <v>13</v>
      </c>
      <c r="O515" s="26">
        <f t="shared" ref="O515:O578" si="155">(L515-INDEX(xa,$N515))/(INDEX(xb,$N515)-INDEX(xa,$N515))</f>
        <v>0.23511028296685044</v>
      </c>
      <c r="P515" s="3">
        <f>IF(L515&gt;'Power Curve'!$C$37,0,INDEX(Ci,$N515,1)*POWER(1-O515,3)+INDEX(Ci,$N515,2)*3*O515*POWER(1-O515,2)+INDEX(Ci,$N515,3)*3*POWER(O515,2)*(1-O515)+INDEX(Ci,$N515,4)*POWER(O515,3))</f>
        <v>1928.7695376493346</v>
      </c>
      <c r="Q515" s="3">
        <f>MAX(0,MIN(P515-V515+W515,'Power Curve'!$C$39))</f>
        <v>1976.8819172329745</v>
      </c>
      <c r="R515" s="3">
        <f t="shared" ref="R515:R578" si="156">IF(AM515,G515,"")</f>
        <v>1965.4399566650441</v>
      </c>
      <c r="S515" s="3">
        <f t="shared" ref="S515:S578" si="157">IF(AM515,Q515-R515,"")</f>
        <v>11.441960567930437</v>
      </c>
      <c r="T515" s="3">
        <f t="shared" ref="T515:T578" si="158">IF(AM515,ABS(S515),"")</f>
        <v>11.441960567930437</v>
      </c>
      <c r="V515" s="37">
        <f t="array" ref="V515">SUM(_xlfn.NORM.DIST($AD$3:$AD$1003,$L515,$AA515,FALSE)*WindSpeedStep*$AE$3:$AE$1003)/AG515</f>
        <v>1910.1704448771013</v>
      </c>
      <c r="W515" s="37">
        <f t="array" ref="W515">SUM(_xlfn.NORM.DIST($AD$3:$AD$1003,$L515,$AB515,FALSE)*WindSpeedStep*$AE$3:$AE$1003)/AH515</f>
        <v>1958.2828244607413</v>
      </c>
      <c r="Y515" s="1">
        <f t="shared" ref="Y515:Y578" si="159">COUNTIF(ReferenceTurbulenceWindSpeed,"&lt;"&amp;L515)</f>
        <v>12</v>
      </c>
      <c r="Z515" s="99">
        <f>IF(L515&lt;'Power Curve'!$P$28,'Power Curve'!$Q$28,IF(L515&gt;'Power Curve'!$P$29,'Power Curve'!$Q$29,INDEX(ReferenceTurbulence,Y515)+(L515-INDEX(ReferenceTurbulenceWindSpeed,Y515))*(INDEX(ReferenceTurbulence,Y515+1)-INDEX(ReferenceTurbulence,Y515))/(INDEX(ReferenceTurbulenceWindSpeed,Y515+1)-INDEX(ReferenceTurbulenceWindSpeed,Y515))))</f>
        <v>0.1190446091286292</v>
      </c>
      <c r="AA515" s="100">
        <f t="shared" si="146"/>
        <v>1.4579270881965329</v>
      </c>
      <c r="AB515" s="29">
        <f t="shared" si="147"/>
        <v>0.88471903351690129</v>
      </c>
      <c r="AD515" s="29">
        <f>'Zero Turbulence Curve'!F514</f>
        <v>51.200000000000458</v>
      </c>
      <c r="AE515" s="29">
        <f>'Zero Turbulence Curve'!G514</f>
        <v>1989.4717126307078</v>
      </c>
      <c r="AF515" s="39"/>
      <c r="AG515" s="40">
        <f t="array" ref="AG515">SUM(_xlfn.NORM.DIST($AD$3:$AD$1003,$F515,$AA515,FALSE)*WindSpeedStep)</f>
        <v>1.0000000000000029</v>
      </c>
      <c r="AH515" s="40">
        <f t="array" ref="AH515">SUM(_xlfn.NORM.DIST($AD$3:$AD$1003,$F515,$AB515,FALSE)*WindSpeedStep)</f>
        <v>1.0000000000000036</v>
      </c>
      <c r="AJ515" s="47">
        <f t="shared" ref="AJ515:AJ578" si="160">MROUND(L515-Centre_First_Bin,Bin_Width)+Centre_First_Bin</f>
        <v>12</v>
      </c>
      <c r="AK515" s="83" t="b">
        <f>COUNTIF('Power Curve'!$D$2:$D$31,AJ515)&gt;0</f>
        <v>1</v>
      </c>
      <c r="AL515" s="83" t="b">
        <f t="shared" ref="AL515:AL578" si="161">(G515&lt;0)</f>
        <v>0</v>
      </c>
      <c r="AM515" s="83" t="b">
        <f t="shared" si="148"/>
        <v>1</v>
      </c>
      <c r="AN515" s="47" t="str">
        <f t="shared" ref="AN515:AN578" si="162">IF(AM515,IF(AND(J515&gt;=LowerTurbLimit,J515&lt;=UpperTurbLimit,K515&gt;=LowerShearLimit,K515&lt;=UpperShearLimit),"Inner","Outer"),"")</f>
        <v>Outer</v>
      </c>
      <c r="AO515" s="48" t="str">
        <f t="shared" ref="AO515:AO578" si="163">IF(M515&lt;0,"&lt;0",TEXT(MROUND(M515+0.05,0.1)-0.1,"0.0")&amp;"-"&amp;TEXT(MROUND(M515+0.05,0.1),"0.0"))</f>
        <v>1.2-1.3</v>
      </c>
      <c r="AP515" s="49" t="str">
        <f t="shared" si="149"/>
        <v>3-4</v>
      </c>
      <c r="AQ515" s="49" t="str">
        <f t="shared" si="150"/>
        <v>Dec</v>
      </c>
      <c r="AR515" s="48" t="str">
        <f t="shared" si="151"/>
        <v>265-275</v>
      </c>
      <c r="AS515" s="49" t="str">
        <f t="shared" ref="AS515:AS578" si="164">IF(AM515,IF(M515&lt;0.5,IF(J515&lt;=LowerTurbLimit,"LWS-LTI",IF(J515&gt;=UpperTurbLimit,"LWS-HTI","Inner-TI")),IF(J515&lt;=LowerTurbLimit,"HWS-LTI",IF(J515&gt;=UpperTurbLimit,"HWS-HTI","Inner-TI"))),"")</f>
        <v>HWS-LTI</v>
      </c>
    </row>
    <row r="516" spans="5:45" x14ac:dyDescent="0.3">
      <c r="E516" s="15">
        <v>40905.152777777781</v>
      </c>
      <c r="F516" s="21">
        <v>11.98</v>
      </c>
      <c r="G516" s="21">
        <v>1980.2699890136739</v>
      </c>
      <c r="H516" s="42">
        <v>1.2037360120814713</v>
      </c>
      <c r="I516" s="35">
        <v>265.8</v>
      </c>
      <c r="J516" s="43">
        <v>8.4307178631051749E-2</v>
      </c>
      <c r="K516" s="44">
        <v>0.26662440139319654</v>
      </c>
      <c r="L516" s="26">
        <f t="shared" si="152"/>
        <v>11.91027729875945</v>
      </c>
      <c r="M516" s="26">
        <f t="shared" si="153"/>
        <v>1.1988217263626699</v>
      </c>
      <c r="N516" s="96">
        <f t="shared" si="154"/>
        <v>12</v>
      </c>
      <c r="O516" s="26">
        <f t="shared" si="155"/>
        <v>0.89573966498132129</v>
      </c>
      <c r="P516" s="3">
        <f>IF(L516&gt;'Power Curve'!$C$37,0,INDEX(Ci,$N516,1)*POWER(1-O516,3)+INDEX(Ci,$N516,2)*3*O516*POWER(1-O516,2)+INDEX(Ci,$N516,3)*3*POWER(O516,2)*(1-O516)+INDEX(Ci,$N516,4)*POWER(O516,3))</f>
        <v>1909.6109343776188</v>
      </c>
      <c r="Q516" s="3">
        <f>MAX(0,MIN(P516-V516+W516,'Power Curve'!$C$39))</f>
        <v>1954.9851035665015</v>
      </c>
      <c r="R516" s="3">
        <f t="shared" si="156"/>
        <v>1980.2699890136739</v>
      </c>
      <c r="S516" s="3">
        <f t="shared" si="157"/>
        <v>-25.284885447172428</v>
      </c>
      <c r="T516" s="3">
        <f t="shared" si="158"/>
        <v>25.284885447172428</v>
      </c>
      <c r="V516" s="37">
        <f t="array" ref="V516">SUM(_xlfn.NORM.DIST($AD$3:$AD$1003,$L516,$AA516,FALSE)*WindSpeedStep*$AE$3:$AE$1003)/AG516</f>
        <v>1884.8734497064761</v>
      </c>
      <c r="W516" s="37">
        <f t="array" ref="W516">SUM(_xlfn.NORM.DIST($AD$3:$AD$1003,$L516,$AB516,FALSE)*WindSpeedStep*$AE$3:$AE$1003)/AH516</f>
        <v>1930.2476188953588</v>
      </c>
      <c r="Y516" s="1">
        <f t="shared" si="159"/>
        <v>11</v>
      </c>
      <c r="Z516" s="99">
        <f>IF(L516&lt;'Power Curve'!$P$28,'Power Curve'!$Q$28,IF(L516&gt;'Power Curve'!$P$29,'Power Curve'!$Q$29,INDEX(ReferenceTurbulence,Y516)+(L516-INDEX(ReferenceTurbulenceWindSpeed,Y516))*(INDEX(ReferenceTurbulence,Y516+1)-INDEX(ReferenceTurbulence,Y516))/(INDEX(ReferenceTurbulenceWindSpeed,Y516+1)-INDEX(ReferenceTurbulenceWindSpeed,Y516))))</f>
        <v>0.11839131987045441</v>
      </c>
      <c r="AA516" s="100">
        <f t="shared" ref="AA516:AA579" si="165">Z516*L516</f>
        <v>1.4100734494232416</v>
      </c>
      <c r="AB516" s="29">
        <f t="shared" ref="AB516:AB579" si="166">L516*J516</f>
        <v>1.0041218757718735</v>
      </c>
      <c r="AD516" s="29">
        <f>'Zero Turbulence Curve'!F515</f>
        <v>51.300000000000459</v>
      </c>
      <c r="AE516" s="29">
        <f>'Zero Turbulence Curve'!G515</f>
        <v>1989.4717126307078</v>
      </c>
      <c r="AF516" s="39"/>
      <c r="AG516" s="40">
        <f t="array" ref="AG516">SUM(_xlfn.NORM.DIST($AD$3:$AD$1003,$F516,$AA516,FALSE)*WindSpeedStep)</f>
        <v>1.0000000000000031</v>
      </c>
      <c r="AH516" s="40">
        <f t="array" ref="AH516">SUM(_xlfn.NORM.DIST($AD$3:$AD$1003,$F516,$AB516,FALSE)*WindSpeedStep)</f>
        <v>1.0000000000000036</v>
      </c>
      <c r="AJ516" s="47">
        <f t="shared" si="160"/>
        <v>12</v>
      </c>
      <c r="AK516" s="83" t="b">
        <f>COUNTIF('Power Curve'!$D$2:$D$31,AJ516)&gt;0</f>
        <v>1</v>
      </c>
      <c r="AL516" s="83" t="b">
        <f t="shared" si="161"/>
        <v>0</v>
      </c>
      <c r="AM516" s="83" t="b">
        <f t="shared" ref="AM516:AM579" si="167">AND(AK516,NOT(AL516))</f>
        <v>1</v>
      </c>
      <c r="AN516" s="47" t="str">
        <f t="shared" si="162"/>
        <v>Outer</v>
      </c>
      <c r="AO516" s="48" t="str">
        <f t="shared" si="163"/>
        <v>1.1-1.2</v>
      </c>
      <c r="AP516" s="49" t="str">
        <f t="shared" ref="AP516:AP579" si="168">IF(AM516,HOUR(E516)&amp;"-"&amp;HOUR(E516)+1,"")</f>
        <v>3-4</v>
      </c>
      <c r="AQ516" s="49" t="str">
        <f t="shared" ref="AQ516:AQ579" si="169">IF(AM516,TEXT(E516,"mmm"),"")</f>
        <v>Dec</v>
      </c>
      <c r="AR516" s="48" t="str">
        <f t="shared" ref="AR516:AR579" si="170">IF(AM516,IF(OR(I516&lt;5,I516&gt;=355),"355-5",MROUND(I516,10)-5&amp;"-"&amp;MROUND(I516,10)+5),"")</f>
        <v>265-275</v>
      </c>
      <c r="AS516" s="49" t="str">
        <f t="shared" si="164"/>
        <v>HWS-LTI</v>
      </c>
    </row>
    <row r="517" spans="5:45" x14ac:dyDescent="0.3">
      <c r="E517" s="15">
        <v>40905.159722222219</v>
      </c>
      <c r="F517" s="21">
        <v>12.15</v>
      </c>
      <c r="G517" s="21">
        <v>1954.1900329589871</v>
      </c>
      <c r="H517" s="42">
        <v>1.2036360069383707</v>
      </c>
      <c r="I517" s="35">
        <v>270.8</v>
      </c>
      <c r="J517" s="43">
        <v>0.10699588477366255</v>
      </c>
      <c r="K517" s="44">
        <v>0.24810035930139707</v>
      </c>
      <c r="L517" s="26">
        <f t="shared" si="152"/>
        <v>12.078953390666246</v>
      </c>
      <c r="M517" s="26">
        <f t="shared" si="153"/>
        <v>1.2248911601076939</v>
      </c>
      <c r="N517" s="96">
        <f t="shared" si="154"/>
        <v>13</v>
      </c>
      <c r="O517" s="26">
        <f t="shared" si="155"/>
        <v>6.2214723945360095E-2</v>
      </c>
      <c r="P517" s="3">
        <f>IF(L517&gt;'Power Curve'!$C$37,0,INDEX(Ci,$N517,1)*POWER(1-O517,3)+INDEX(Ci,$N517,2)*3*O517*POWER(1-O517,2)+INDEX(Ci,$N517,3)*3*POWER(O517,2)*(1-O517)+INDEX(Ci,$N517,4)*POWER(O517,3))</f>
        <v>1920.5216905237296</v>
      </c>
      <c r="Q517" s="3">
        <f>MAX(0,MIN(P517-V517+W517,'Power Curve'!$C$39))</f>
        <v>1935.6736967680911</v>
      </c>
      <c r="R517" s="3">
        <f t="shared" si="156"/>
        <v>1954.1900329589871</v>
      </c>
      <c r="S517" s="3">
        <f t="shared" si="157"/>
        <v>-18.516336190896027</v>
      </c>
      <c r="T517" s="3">
        <f t="shared" si="158"/>
        <v>18.516336190896027</v>
      </c>
      <c r="V517" s="37">
        <f t="array" ref="V517">SUM(_xlfn.NORM.DIST($AD$3:$AD$1003,$L517,$AA517,FALSE)*WindSpeedStep*$AE$3:$AE$1003)/AG517</f>
        <v>1898.8573438413425</v>
      </c>
      <c r="W517" s="37">
        <f t="array" ref="W517">SUM(_xlfn.NORM.DIST($AD$3:$AD$1003,$L517,$AB517,FALSE)*WindSpeedStep*$AE$3:$AE$1003)/AH517</f>
        <v>1914.009350085704</v>
      </c>
      <c r="Y517" s="1">
        <f t="shared" si="159"/>
        <v>12</v>
      </c>
      <c r="Z517" s="99">
        <f>IF(L517&lt;'Power Curve'!$P$28,'Power Curve'!$Q$28,IF(L517&gt;'Power Curve'!$P$29,'Power Curve'!$Q$29,INDEX(ReferenceTurbulence,Y517)+(L517-INDEX(ReferenceTurbulenceWindSpeed,Y517))*(INDEX(ReferenceTurbulence,Y517+1)-INDEX(ReferenceTurbulence,Y517))/(INDEX(ReferenceTurbulenceWindSpeed,Y517+1)-INDEX(ReferenceTurbulenceWindSpeed,Y517))))</f>
        <v>0.11842695431372999</v>
      </c>
      <c r="AA517" s="100">
        <f t="shared" si="165"/>
        <v>1.4304736613541054</v>
      </c>
      <c r="AB517" s="29">
        <f t="shared" si="166"/>
        <v>1.2923983051741663</v>
      </c>
      <c r="AD517" s="29">
        <f>'Zero Turbulence Curve'!F516</f>
        <v>51.40000000000046</v>
      </c>
      <c r="AE517" s="29">
        <f>'Zero Turbulence Curve'!G516</f>
        <v>1989.4717126307078</v>
      </c>
      <c r="AF517" s="39"/>
      <c r="AG517" s="40">
        <f t="array" ref="AG517">SUM(_xlfn.NORM.DIST($AD$3:$AD$1003,$F517,$AA517,FALSE)*WindSpeedStep)</f>
        <v>1.000000000000004</v>
      </c>
      <c r="AH517" s="40">
        <f t="array" ref="AH517">SUM(_xlfn.NORM.DIST($AD$3:$AD$1003,$F517,$AB517,FALSE)*WindSpeedStep)</f>
        <v>1.000000000000004</v>
      </c>
      <c r="AJ517" s="47">
        <f t="shared" si="160"/>
        <v>12</v>
      </c>
      <c r="AK517" s="83" t="b">
        <f>COUNTIF('Power Curve'!$D$2:$D$31,AJ517)&gt;0</f>
        <v>1</v>
      </c>
      <c r="AL517" s="83" t="b">
        <f t="shared" si="161"/>
        <v>0</v>
      </c>
      <c r="AM517" s="83" t="b">
        <f t="shared" si="167"/>
        <v>1</v>
      </c>
      <c r="AN517" s="47" t="str">
        <f t="shared" si="162"/>
        <v>Inner</v>
      </c>
      <c r="AO517" s="48" t="str">
        <f t="shared" si="163"/>
        <v>1.2-1.3</v>
      </c>
      <c r="AP517" s="49" t="str">
        <f t="shared" si="168"/>
        <v>3-4</v>
      </c>
      <c r="AQ517" s="49" t="str">
        <f t="shared" si="169"/>
        <v>Dec</v>
      </c>
      <c r="AR517" s="48" t="str">
        <f t="shared" si="170"/>
        <v>265-275</v>
      </c>
      <c r="AS517" s="49" t="str">
        <f t="shared" si="164"/>
        <v>Inner-TI</v>
      </c>
    </row>
    <row r="518" spans="5:45" x14ac:dyDescent="0.3">
      <c r="E518" s="15">
        <v>40905.166666666664</v>
      </c>
      <c r="F518" s="21">
        <v>12.23</v>
      </c>
      <c r="G518" s="21">
        <v>1958.3199768066411</v>
      </c>
      <c r="H518" s="42">
        <v>1.2034464770117845</v>
      </c>
      <c r="I518" s="35">
        <v>273.60000000000002</v>
      </c>
      <c r="J518" s="43">
        <v>0.11365494685200325</v>
      </c>
      <c r="K518" s="44">
        <v>0.16393537279489143</v>
      </c>
      <c r="L518" s="26">
        <f t="shared" si="152"/>
        <v>12.157847383995607</v>
      </c>
      <c r="M518" s="26">
        <f t="shared" si="153"/>
        <v>1.2370844810978232</v>
      </c>
      <c r="N518" s="96">
        <f t="shared" si="154"/>
        <v>13</v>
      </c>
      <c r="O518" s="26">
        <f t="shared" si="155"/>
        <v>0.1434348803158717</v>
      </c>
      <c r="P518" s="3">
        <f>IF(L518&gt;'Power Curve'!$C$37,0,INDEX(Ci,$N518,1)*POWER(1-O518,3)+INDEX(Ci,$N518,2)*3*O518*POWER(1-O518,2)+INDEX(Ci,$N518,3)*3*POWER(O518,2)*(1-O518)+INDEX(Ci,$N518,4)*POWER(O518,3))</f>
        <v>1924.5941248473287</v>
      </c>
      <c r="Q518" s="3">
        <f>MAX(0,MIN(P518-V518+W518,'Power Curve'!$C$39))</f>
        <v>1931.2127216872902</v>
      </c>
      <c r="R518" s="3">
        <f t="shared" si="156"/>
        <v>1958.3199768066411</v>
      </c>
      <c r="S518" s="3">
        <f t="shared" si="157"/>
        <v>-27.107255119350839</v>
      </c>
      <c r="T518" s="3">
        <f t="shared" si="158"/>
        <v>27.107255119350839</v>
      </c>
      <c r="V518" s="37">
        <f t="array" ref="V518">SUM(_xlfn.NORM.DIST($AD$3:$AD$1003,$L518,$AA518,FALSE)*WindSpeedStep*$AE$3:$AE$1003)/AG518</f>
        <v>1904.3778066599459</v>
      </c>
      <c r="W518" s="37">
        <f t="array" ref="W518">SUM(_xlfn.NORM.DIST($AD$3:$AD$1003,$L518,$AB518,FALSE)*WindSpeedStep*$AE$3:$AE$1003)/AH518</f>
        <v>1910.9964034999075</v>
      </c>
      <c r="Y518" s="1">
        <f t="shared" si="159"/>
        <v>12</v>
      </c>
      <c r="Z518" s="99">
        <f>IF(L518&lt;'Power Curve'!$P$28,'Power Curve'!$Q$28,IF(L518&gt;'Power Curve'!$P$29,'Power Curve'!$Q$29,INDEX(ReferenceTurbulence,Y518)+(L518-INDEX(ReferenceTurbulenceWindSpeed,Y518))*(INDEX(ReferenceTurbulence,Y518+1)-INDEX(ReferenceTurbulence,Y518))/(INDEX(ReferenceTurbulenceWindSpeed,Y518+1)-INDEX(ReferenceTurbulenceWindSpeed,Y518))))</f>
        <v>0.11871710647803675</v>
      </c>
      <c r="AA518" s="100">
        <f t="shared" si="165"/>
        <v>1.4433444624295271</v>
      </c>
      <c r="AB518" s="29">
        <f t="shared" si="166"/>
        <v>1.3817994982627875</v>
      </c>
      <c r="AD518" s="29">
        <f>'Zero Turbulence Curve'!F517</f>
        <v>51.500000000000462</v>
      </c>
      <c r="AE518" s="29">
        <f>'Zero Turbulence Curve'!G517</f>
        <v>1989.4717126307078</v>
      </c>
      <c r="AF518" s="39"/>
      <c r="AG518" s="40">
        <f t="array" ref="AG518">SUM(_xlfn.NORM.DIST($AD$3:$AD$1003,$F518,$AA518,FALSE)*WindSpeedStep)</f>
        <v>1.0000000000000031</v>
      </c>
      <c r="AH518" s="40">
        <f t="array" ref="AH518">SUM(_xlfn.NORM.DIST($AD$3:$AD$1003,$F518,$AB518,FALSE)*WindSpeedStep)</f>
        <v>1.0000000000000036</v>
      </c>
      <c r="AJ518" s="47">
        <f t="shared" si="160"/>
        <v>12</v>
      </c>
      <c r="AK518" s="83" t="b">
        <f>COUNTIF('Power Curve'!$D$2:$D$31,AJ518)&gt;0</f>
        <v>1</v>
      </c>
      <c r="AL518" s="83" t="b">
        <f t="shared" si="161"/>
        <v>0</v>
      </c>
      <c r="AM518" s="83" t="b">
        <f t="shared" si="167"/>
        <v>1</v>
      </c>
      <c r="AN518" s="47" t="str">
        <f t="shared" si="162"/>
        <v>Inner</v>
      </c>
      <c r="AO518" s="48" t="str">
        <f t="shared" si="163"/>
        <v>1.2-1.3</v>
      </c>
      <c r="AP518" s="49" t="str">
        <f t="shared" si="168"/>
        <v>4-5</v>
      </c>
      <c r="AQ518" s="49" t="str">
        <f t="shared" si="169"/>
        <v>Dec</v>
      </c>
      <c r="AR518" s="48" t="str">
        <f t="shared" si="170"/>
        <v>265-275</v>
      </c>
      <c r="AS518" s="49" t="str">
        <f t="shared" si="164"/>
        <v>Inner-TI</v>
      </c>
    </row>
    <row r="519" spans="5:45" x14ac:dyDescent="0.3">
      <c r="E519" s="15">
        <v>40905.173611111109</v>
      </c>
      <c r="F519" s="21">
        <v>10.72</v>
      </c>
      <c r="G519" s="21">
        <v>1814.540039062503</v>
      </c>
      <c r="H519" s="42">
        <v>1.2042627135742554</v>
      </c>
      <c r="I519" s="35">
        <v>274.5</v>
      </c>
      <c r="J519" s="43">
        <v>8.8619402985074619E-2</v>
      </c>
      <c r="K519" s="44">
        <v>0.24073876618574944</v>
      </c>
      <c r="L519" s="26">
        <f t="shared" si="152"/>
        <v>10.659164610118422</v>
      </c>
      <c r="M519" s="26">
        <f t="shared" si="153"/>
        <v>1.005458227271713</v>
      </c>
      <c r="N519" s="96">
        <f t="shared" si="154"/>
        <v>11</v>
      </c>
      <c r="O519" s="26">
        <f t="shared" si="155"/>
        <v>0.68831757388129888</v>
      </c>
      <c r="P519" s="3">
        <f>IF(L519&gt;'Power Curve'!$C$37,0,INDEX(Ci,$N519,1)*POWER(1-O519,3)+INDEX(Ci,$N519,2)*3*O519*POWER(1-O519,2)+INDEX(Ci,$N519,3)*3*POWER(O519,2)*(1-O519)+INDEX(Ci,$N519,4)*POWER(O519,3))</f>
        <v>1709.8585234808286</v>
      </c>
      <c r="Q519" s="3">
        <f>MAX(0,MIN(P519-V519+W519,'Power Curve'!$C$39))</f>
        <v>1756.9723932658717</v>
      </c>
      <c r="R519" s="3">
        <f t="shared" si="156"/>
        <v>1814.540039062503</v>
      </c>
      <c r="S519" s="3">
        <f t="shared" si="157"/>
        <v>-57.567645796631268</v>
      </c>
      <c r="T519" s="3">
        <f t="shared" si="158"/>
        <v>57.567645796631268</v>
      </c>
      <c r="V519" s="37">
        <f t="array" ref="V519">SUM(_xlfn.NORM.DIST($AD$3:$AD$1003,$L519,$AA519,FALSE)*WindSpeedStep*$AE$3:$AE$1003)/AG519</f>
        <v>1697.8548635116417</v>
      </c>
      <c r="W519" s="37">
        <f t="array" ref="W519">SUM(_xlfn.NORM.DIST($AD$3:$AD$1003,$L519,$AB519,FALSE)*WindSpeedStep*$AE$3:$AE$1003)/AH519</f>
        <v>1744.9687332966848</v>
      </c>
      <c r="Y519" s="1">
        <f t="shared" si="159"/>
        <v>10</v>
      </c>
      <c r="Z519" s="99">
        <f>IF(L519&lt;'Power Curve'!$P$28,'Power Curve'!$Q$28,IF(L519&gt;'Power Curve'!$P$29,'Power Curve'!$Q$29,INDEX(ReferenceTurbulence,Y519)+(L519-INDEX(ReferenceTurbulenceWindSpeed,Y519))*(INDEX(ReferenceTurbulence,Y519+1)-INDEX(ReferenceTurbulence,Y519))/(INDEX(ReferenceTurbulenceWindSpeed,Y519+1)-INDEX(ReferenceTurbulenceWindSpeed,Y519))))</f>
        <v>0.12000285047024546</v>
      </c>
      <c r="AA519" s="100">
        <f t="shared" si="165"/>
        <v>1.2791301368457733</v>
      </c>
      <c r="AB519" s="29">
        <f t="shared" si="166"/>
        <v>0.94460880406833025</v>
      </c>
      <c r="AD519" s="29">
        <f>'Zero Turbulence Curve'!F518</f>
        <v>51.600000000000463</v>
      </c>
      <c r="AE519" s="29">
        <f>'Zero Turbulence Curve'!G518</f>
        <v>1989.4717126307078</v>
      </c>
      <c r="AF519" s="39"/>
      <c r="AG519" s="40">
        <f t="array" ref="AG519">SUM(_xlfn.NORM.DIST($AD$3:$AD$1003,$F519,$AA519,FALSE)*WindSpeedStep)</f>
        <v>1.0000000000000033</v>
      </c>
      <c r="AH519" s="40">
        <f t="array" ref="AH519">SUM(_xlfn.NORM.DIST($AD$3:$AD$1003,$F519,$AB519,FALSE)*WindSpeedStep)</f>
        <v>1.0000000000000036</v>
      </c>
      <c r="AJ519" s="47">
        <f t="shared" si="160"/>
        <v>11</v>
      </c>
      <c r="AK519" s="83" t="b">
        <f>COUNTIF('Power Curve'!$D$2:$D$31,AJ519)&gt;0</f>
        <v>1</v>
      </c>
      <c r="AL519" s="83" t="b">
        <f t="shared" si="161"/>
        <v>0</v>
      </c>
      <c r="AM519" s="83" t="b">
        <f t="shared" si="167"/>
        <v>1</v>
      </c>
      <c r="AN519" s="47" t="str">
        <f t="shared" si="162"/>
        <v>Outer</v>
      </c>
      <c r="AO519" s="48" t="str">
        <f t="shared" si="163"/>
        <v>1.0-1.1</v>
      </c>
      <c r="AP519" s="49" t="str">
        <f t="shared" si="168"/>
        <v>4-5</v>
      </c>
      <c r="AQ519" s="49" t="str">
        <f t="shared" si="169"/>
        <v>Dec</v>
      </c>
      <c r="AR519" s="48" t="str">
        <f t="shared" si="170"/>
        <v>265-275</v>
      </c>
      <c r="AS519" s="49" t="str">
        <f t="shared" si="164"/>
        <v>HWS-LTI</v>
      </c>
    </row>
    <row r="520" spans="5:45" x14ac:dyDescent="0.3">
      <c r="E520" s="15">
        <v>40905.180555555555</v>
      </c>
      <c r="F520" s="21">
        <v>9.1199999999999992</v>
      </c>
      <c r="G520" s="21">
        <v>1208.7500305175829</v>
      </c>
      <c r="H520" s="42">
        <v>1.2043075043756799</v>
      </c>
      <c r="I520" s="35">
        <v>275.5</v>
      </c>
      <c r="J520" s="43">
        <v>0.11293859649122809</v>
      </c>
      <c r="K520" s="44">
        <v>0.23294059301794701</v>
      </c>
      <c r="L520" s="26">
        <f t="shared" si="152"/>
        <v>9.0683569443873537</v>
      </c>
      <c r="M520" s="26">
        <f t="shared" si="153"/>
        <v>0.75959377443765208</v>
      </c>
      <c r="N520" s="96">
        <f t="shared" si="154"/>
        <v>10</v>
      </c>
      <c r="O520" s="26">
        <f t="shared" si="155"/>
        <v>6.2946396049904443E-2</v>
      </c>
      <c r="P520" s="3">
        <f>IF(L520&gt;'Power Curve'!$C$37,0,INDEX(Ci,$N520,1)*POWER(1-O520,3)+INDEX(Ci,$N520,2)*3*O520*POWER(1-O520,2)+INDEX(Ci,$N520,3)*3*POWER(O520,2)*(1-O520)+INDEX(Ci,$N520,4)*POWER(O520,3))</f>
        <v>1218.0419541462259</v>
      </c>
      <c r="Q520" s="3">
        <f>MAX(0,MIN(P520-V520+W520,'Power Curve'!$C$39))</f>
        <v>1217.1437549813279</v>
      </c>
      <c r="R520" s="3">
        <f t="shared" si="156"/>
        <v>1208.7500305175829</v>
      </c>
      <c r="S520" s="3">
        <f t="shared" si="157"/>
        <v>8.3937244637450021</v>
      </c>
      <c r="T520" s="3">
        <f t="shared" si="158"/>
        <v>8.3937244637450021</v>
      </c>
      <c r="V520" s="37">
        <f t="array" ref="V520">SUM(_xlfn.NORM.DIST($AD$3:$AD$1003,$L520,$AA520,FALSE)*WindSpeedStep*$AE$3:$AE$1003)/AG520</f>
        <v>1229.7626540844576</v>
      </c>
      <c r="W520" s="37">
        <f t="array" ref="W520">SUM(_xlfn.NORM.DIST($AD$3:$AD$1003,$L520,$AB520,FALSE)*WindSpeedStep*$AE$3:$AE$1003)/AH520</f>
        <v>1228.8644549195596</v>
      </c>
      <c r="Y520" s="1">
        <f t="shared" si="159"/>
        <v>9</v>
      </c>
      <c r="Z520" s="99">
        <f>IF(L520&lt;'Power Curve'!$P$28,'Power Curve'!$Q$28,IF(L520&gt;'Power Curve'!$P$29,'Power Curve'!$Q$29,INDEX(ReferenceTurbulence,Y520)+(L520-INDEX(ReferenceTurbulenceWindSpeed,Y520))*(INDEX(ReferenceTurbulence,Y520+1)-INDEX(ReferenceTurbulence,Y520))/(INDEX(ReferenceTurbulenceWindSpeed,Y520+1)-INDEX(ReferenceTurbulenceWindSpeed,Y520))))</f>
        <v>0.12051258682389561</v>
      </c>
      <c r="AA520" s="100">
        <f t="shared" si="165"/>
        <v>1.0928511536105576</v>
      </c>
      <c r="AB520" s="29">
        <f t="shared" si="166"/>
        <v>1.0241675057805895</v>
      </c>
      <c r="AD520" s="29">
        <f>'Zero Turbulence Curve'!F519</f>
        <v>51.700000000000465</v>
      </c>
      <c r="AE520" s="29">
        <f>'Zero Turbulence Curve'!G519</f>
        <v>1989.4717126307078</v>
      </c>
      <c r="AF520" s="39"/>
      <c r="AG520" s="40">
        <f t="array" ref="AG520">SUM(_xlfn.NORM.DIST($AD$3:$AD$1003,$F520,$AA520,FALSE)*WindSpeedStep)</f>
        <v>1.0000000000000036</v>
      </c>
      <c r="AH520" s="40">
        <f t="array" ref="AH520">SUM(_xlfn.NORM.DIST($AD$3:$AD$1003,$F520,$AB520,FALSE)*WindSpeedStep)</f>
        <v>1.0000000000000033</v>
      </c>
      <c r="AJ520" s="47">
        <f t="shared" si="160"/>
        <v>9</v>
      </c>
      <c r="AK520" s="83" t="b">
        <f>COUNTIF('Power Curve'!$D$2:$D$31,AJ520)&gt;0</f>
        <v>1</v>
      </c>
      <c r="AL520" s="83" t="b">
        <f t="shared" si="161"/>
        <v>0</v>
      </c>
      <c r="AM520" s="83" t="b">
        <f t="shared" si="167"/>
        <v>1</v>
      </c>
      <c r="AN520" s="47" t="str">
        <f t="shared" si="162"/>
        <v>Inner</v>
      </c>
      <c r="AO520" s="48" t="str">
        <f t="shared" si="163"/>
        <v>0.7-0.8</v>
      </c>
      <c r="AP520" s="49" t="str">
        <f t="shared" si="168"/>
        <v>4-5</v>
      </c>
      <c r="AQ520" s="49" t="str">
        <f t="shared" si="169"/>
        <v>Dec</v>
      </c>
      <c r="AR520" s="48" t="str">
        <f t="shared" si="170"/>
        <v>275-285</v>
      </c>
      <c r="AS520" s="49" t="str">
        <f t="shared" si="164"/>
        <v>Inner-TI</v>
      </c>
    </row>
    <row r="521" spans="5:45" x14ac:dyDescent="0.3">
      <c r="E521" s="15">
        <v>40905.1875</v>
      </c>
      <c r="F521" s="21">
        <v>8.6999999999999993</v>
      </c>
      <c r="G521" s="21">
        <v>1094.5199737548853</v>
      </c>
      <c r="H521" s="42">
        <v>1.2044074404490983</v>
      </c>
      <c r="I521" s="35">
        <v>269.89999999999998</v>
      </c>
      <c r="J521" s="43">
        <v>0.1310344827586207</v>
      </c>
      <c r="K521" s="44">
        <v>0.18420918339959624</v>
      </c>
      <c r="L521" s="26">
        <f t="shared" si="152"/>
        <v>8.6509745220326995</v>
      </c>
      <c r="M521" s="26">
        <f t="shared" si="153"/>
        <v>0.69508597559722951</v>
      </c>
      <c r="N521" s="96">
        <f t="shared" si="154"/>
        <v>9</v>
      </c>
      <c r="O521" s="26">
        <f t="shared" si="155"/>
        <v>0.64199874684093772</v>
      </c>
      <c r="P521" s="3">
        <f>IF(L521&gt;'Power Curve'!$C$37,0,INDEX(Ci,$N521,1)*POWER(1-O521,3)+INDEX(Ci,$N521,2)*3*O521*POWER(1-O521,2)+INDEX(Ci,$N521,3)*3*POWER(O521,2)*(1-O521)+INDEX(Ci,$N521,4)*POWER(O521,3))</f>
        <v>1081.3965518020318</v>
      </c>
      <c r="Q521" s="3">
        <f>MAX(0,MIN(P521-V521+W521,'Power Curve'!$C$39))</f>
        <v>1085.1007382258879</v>
      </c>
      <c r="R521" s="3">
        <f t="shared" si="156"/>
        <v>1094.5199737548853</v>
      </c>
      <c r="S521" s="3">
        <f t="shared" si="157"/>
        <v>-9.419235528997433</v>
      </c>
      <c r="T521" s="3">
        <f t="shared" si="158"/>
        <v>9.419235528997433</v>
      </c>
      <c r="V521" s="37">
        <f t="array" ref="V521">SUM(_xlfn.NORM.DIST($AD$3:$AD$1003,$L521,$AA521,FALSE)*WindSpeedStep*$AE$3:$AE$1003)/AG521</f>
        <v>1086.5048659543584</v>
      </c>
      <c r="W521" s="37">
        <f t="array" ref="W521">SUM(_xlfn.NORM.DIST($AD$3:$AD$1003,$L521,$AB521,FALSE)*WindSpeedStep*$AE$3:$AE$1003)/AH521</f>
        <v>1090.2090523782144</v>
      </c>
      <c r="Y521" s="1">
        <f t="shared" si="159"/>
        <v>8</v>
      </c>
      <c r="Z521" s="99">
        <f>IF(L521&lt;'Power Curve'!$P$28,'Power Curve'!$Q$28,IF(L521&gt;'Power Curve'!$P$29,'Power Curve'!$Q$29,INDEX(ReferenceTurbulence,Y521)+(L521-INDEX(ReferenceTurbulenceWindSpeed,Y521))*(INDEX(ReferenceTurbulence,Y521+1)-INDEX(ReferenceTurbulence,Y521))/(INDEX(ReferenceTurbulenceWindSpeed,Y521+1)-INDEX(ReferenceTurbulenceWindSpeed,Y521))))</f>
        <v>0.12013414715533466</v>
      </c>
      <c r="AA521" s="100">
        <f t="shared" si="165"/>
        <v>1.0392774462669272</v>
      </c>
      <c r="AB521" s="29">
        <f t="shared" si="166"/>
        <v>1.1335759718525606</v>
      </c>
      <c r="AD521" s="29">
        <f>'Zero Turbulence Curve'!F520</f>
        <v>51.800000000000466</v>
      </c>
      <c r="AE521" s="29">
        <f>'Zero Turbulence Curve'!G520</f>
        <v>1989.4717126307078</v>
      </c>
      <c r="AF521" s="39"/>
      <c r="AG521" s="40">
        <f t="array" ref="AG521">SUM(_xlfn.NORM.DIST($AD$3:$AD$1003,$F521,$AA521,FALSE)*WindSpeedStep)</f>
        <v>1.0000000000000036</v>
      </c>
      <c r="AH521" s="40">
        <f t="array" ref="AH521">SUM(_xlfn.NORM.DIST($AD$3:$AD$1003,$F521,$AB521,FALSE)*WindSpeedStep)</f>
        <v>0.99999999999999822</v>
      </c>
      <c r="AJ521" s="47">
        <f t="shared" si="160"/>
        <v>9</v>
      </c>
      <c r="AK521" s="83" t="b">
        <f>COUNTIF('Power Curve'!$D$2:$D$31,AJ521)&gt;0</f>
        <v>1</v>
      </c>
      <c r="AL521" s="83" t="b">
        <f t="shared" si="161"/>
        <v>0</v>
      </c>
      <c r="AM521" s="83" t="b">
        <f t="shared" si="167"/>
        <v>1</v>
      </c>
      <c r="AN521" s="47" t="str">
        <f t="shared" si="162"/>
        <v>Inner</v>
      </c>
      <c r="AO521" s="48" t="str">
        <f t="shared" si="163"/>
        <v>0.6-0.7</v>
      </c>
      <c r="AP521" s="49" t="str">
        <f t="shared" si="168"/>
        <v>4-5</v>
      </c>
      <c r="AQ521" s="49" t="str">
        <f t="shared" si="169"/>
        <v>Dec</v>
      </c>
      <c r="AR521" s="48" t="str">
        <f t="shared" si="170"/>
        <v>265-275</v>
      </c>
      <c r="AS521" s="49" t="str">
        <f t="shared" si="164"/>
        <v>Inner-TI</v>
      </c>
    </row>
    <row r="522" spans="5:45" x14ac:dyDescent="0.3">
      <c r="E522" s="15">
        <v>40905.194444444445</v>
      </c>
      <c r="F522" s="21">
        <v>9.1199999999999992</v>
      </c>
      <c r="G522" s="21">
        <v>1348.4599914550829</v>
      </c>
      <c r="H522" s="42">
        <v>1.2042283199416484</v>
      </c>
      <c r="I522" s="35">
        <v>268.10000000000002</v>
      </c>
      <c r="J522" s="43">
        <v>0.18969298245614036</v>
      </c>
      <c r="K522" s="44">
        <v>0.1346088312295384</v>
      </c>
      <c r="L522" s="26">
        <f t="shared" si="152"/>
        <v>9.068158188823622</v>
      </c>
      <c r="M522" s="26">
        <f t="shared" si="153"/>
        <v>0.75956305612457298</v>
      </c>
      <c r="N522" s="96">
        <f t="shared" si="154"/>
        <v>10</v>
      </c>
      <c r="O522" s="26">
        <f t="shared" si="155"/>
        <v>6.2735131765554175E-2</v>
      </c>
      <c r="P522" s="3">
        <f>IF(L522&gt;'Power Curve'!$C$37,0,INDEX(Ci,$N522,1)*POWER(1-O522,3)+INDEX(Ci,$N522,2)*3*O522*POWER(1-O522,2)+INDEX(Ci,$N522,3)*3*POWER(O522,2)*(1-O522)+INDEX(Ci,$N522,4)*POWER(O522,3))</f>
        <v>1217.9748512514109</v>
      </c>
      <c r="Q522" s="3">
        <f>MAX(0,MIN(P522-V522+W522,'Power Curve'!$C$39))</f>
        <v>1212.605788690247</v>
      </c>
      <c r="R522" s="3">
        <f t="shared" si="156"/>
        <v>1348.4599914550829</v>
      </c>
      <c r="S522" s="3">
        <f t="shared" si="157"/>
        <v>-135.85420276483592</v>
      </c>
      <c r="T522" s="3">
        <f t="shared" si="158"/>
        <v>135.85420276483592</v>
      </c>
      <c r="V522" s="37">
        <f t="array" ref="V522">SUM(_xlfn.NORM.DIST($AD$3:$AD$1003,$L522,$AA522,FALSE)*WindSpeedStep*$AE$3:$AE$1003)/AG522</f>
        <v>1229.69441380899</v>
      </c>
      <c r="W522" s="37">
        <f t="array" ref="W522">SUM(_xlfn.NORM.DIST($AD$3:$AD$1003,$L522,$AB522,FALSE)*WindSpeedStep*$AE$3:$AE$1003)/AH522</f>
        <v>1224.3253512478261</v>
      </c>
      <c r="Y522" s="1">
        <f t="shared" si="159"/>
        <v>9</v>
      </c>
      <c r="Z522" s="99">
        <f>IF(L522&lt;'Power Curve'!$P$28,'Power Curve'!$Q$28,IF(L522&gt;'Power Curve'!$P$29,'Power Curve'!$Q$29,INDEX(ReferenceTurbulence,Y522)+(L522-INDEX(ReferenceTurbulenceWindSpeed,Y522))*(INDEX(ReferenceTurbulence,Y522+1)-INDEX(ReferenceTurbulence,Y522))/(INDEX(ReferenceTurbulenceWindSpeed,Y522+1)-INDEX(ReferenceTurbulenceWindSpeed,Y522))))</f>
        <v>0.12051269767050841</v>
      </c>
      <c r="AA522" s="100">
        <f t="shared" si="165"/>
        <v>1.0928282062380463</v>
      </c>
      <c r="AB522" s="29">
        <f t="shared" si="166"/>
        <v>1.7201659722220248</v>
      </c>
      <c r="AD522" s="29">
        <f>'Zero Turbulence Curve'!F521</f>
        <v>51.900000000000468</v>
      </c>
      <c r="AE522" s="29">
        <f>'Zero Turbulence Curve'!G521</f>
        <v>1989.4717126307078</v>
      </c>
      <c r="AF522" s="39"/>
      <c r="AG522" s="40">
        <f t="array" ref="AG522">SUM(_xlfn.NORM.DIST($AD$3:$AD$1003,$F522,$AA522,FALSE)*WindSpeedStep)</f>
        <v>1.0000000000000036</v>
      </c>
      <c r="AH522" s="40">
        <f t="array" ref="AH522">SUM(_xlfn.NORM.DIST($AD$3:$AD$1003,$F522,$AB522,FALSE)*WindSpeedStep)</f>
        <v>0.99999995133278252</v>
      </c>
      <c r="AJ522" s="47">
        <f t="shared" si="160"/>
        <v>9</v>
      </c>
      <c r="AK522" s="83" t="b">
        <f>COUNTIF('Power Curve'!$D$2:$D$31,AJ522)&gt;0</f>
        <v>1</v>
      </c>
      <c r="AL522" s="83" t="b">
        <f t="shared" si="161"/>
        <v>0</v>
      </c>
      <c r="AM522" s="83" t="b">
        <f t="shared" si="167"/>
        <v>1</v>
      </c>
      <c r="AN522" s="47" t="str">
        <f t="shared" si="162"/>
        <v>Outer</v>
      </c>
      <c r="AO522" s="48" t="str">
        <f t="shared" si="163"/>
        <v>0.7-0.8</v>
      </c>
      <c r="AP522" s="49" t="str">
        <f t="shared" si="168"/>
        <v>4-5</v>
      </c>
      <c r="AQ522" s="49" t="str">
        <f t="shared" si="169"/>
        <v>Dec</v>
      </c>
      <c r="AR522" s="48" t="str">
        <f t="shared" si="170"/>
        <v>265-275</v>
      </c>
      <c r="AS522" s="49" t="str">
        <f t="shared" si="164"/>
        <v>HWS-HTI</v>
      </c>
    </row>
    <row r="523" spans="5:45" x14ac:dyDescent="0.3">
      <c r="E523" s="15">
        <v>40905.201388888891</v>
      </c>
      <c r="F523" s="21">
        <v>10.15</v>
      </c>
      <c r="G523" s="21">
        <v>1753.65002441406</v>
      </c>
      <c r="H523" s="42">
        <v>1.2043178735351392</v>
      </c>
      <c r="I523" s="35">
        <v>270.39999999999998</v>
      </c>
      <c r="J523" s="43">
        <v>0.12216748768472906</v>
      </c>
      <c r="K523" s="44">
        <v>0.18002763091275234</v>
      </c>
      <c r="L523" s="26">
        <f t="shared" si="152"/>
        <v>10.092553415830684</v>
      </c>
      <c r="M523" s="26">
        <f t="shared" si="153"/>
        <v>0.91788664067818992</v>
      </c>
      <c r="N523" s="96">
        <f t="shared" si="154"/>
        <v>11</v>
      </c>
      <c r="O523" s="26">
        <f t="shared" si="155"/>
        <v>0.1384181479795509</v>
      </c>
      <c r="P523" s="3">
        <f>IF(L523&gt;'Power Curve'!$C$37,0,INDEX(Ci,$N523,1)*POWER(1-O523,3)+INDEX(Ci,$N523,2)*3*O523*POWER(1-O523,2)+INDEX(Ci,$N523,3)*3*POWER(O523,2)*(1-O523)+INDEX(Ci,$N523,4)*POWER(O523,3))</f>
        <v>1559.9477417759012</v>
      </c>
      <c r="Q523" s="3">
        <f>MAX(0,MIN(P523-V523+W523,'Power Curve'!$C$39))</f>
        <v>1557.7855729770311</v>
      </c>
      <c r="R523" s="3">
        <f t="shared" si="156"/>
        <v>1753.65002441406</v>
      </c>
      <c r="S523" s="3">
        <f t="shared" si="157"/>
        <v>-195.86445143702895</v>
      </c>
      <c r="T523" s="3">
        <f t="shared" si="158"/>
        <v>195.86445143702895</v>
      </c>
      <c r="V523" s="37">
        <f t="array" ref="V523">SUM(_xlfn.NORM.DIST($AD$3:$AD$1003,$L523,$AA523,FALSE)*WindSpeedStep*$AE$3:$AE$1003)/AG523</f>
        <v>1557.3455516411118</v>
      </c>
      <c r="W523" s="37">
        <f t="array" ref="W523">SUM(_xlfn.NORM.DIST($AD$3:$AD$1003,$L523,$AB523,FALSE)*WindSpeedStep*$AE$3:$AE$1003)/AH523</f>
        <v>1555.1833828422416</v>
      </c>
      <c r="Y523" s="1">
        <f t="shared" si="159"/>
        <v>10</v>
      </c>
      <c r="Z523" s="99">
        <f>IF(L523&lt;'Power Curve'!$P$28,'Power Curve'!$Q$28,IF(L523&gt;'Power Curve'!$P$29,'Power Curve'!$Q$29,INDEX(ReferenceTurbulence,Y523)+(L523-INDEX(ReferenceTurbulenceWindSpeed,Y523))*(INDEX(ReferenceTurbulence,Y523+1)-INDEX(ReferenceTurbulence,Y523))/(INDEX(ReferenceTurbulenceWindSpeed,Y523+1)-INDEX(ReferenceTurbulenceWindSpeed,Y523))))</f>
        <v>0.12001729544122984</v>
      </c>
      <c r="AA523" s="100">
        <f t="shared" si="165"/>
        <v>1.2112809650641447</v>
      </c>
      <c r="AB523" s="29">
        <f t="shared" si="166"/>
        <v>1.2329818951359652</v>
      </c>
      <c r="AD523" s="29">
        <f>'Zero Turbulence Curve'!F522</f>
        <v>52.000000000000469</v>
      </c>
      <c r="AE523" s="29">
        <f>'Zero Turbulence Curve'!G522</f>
        <v>1989.4717126307078</v>
      </c>
      <c r="AF523" s="39"/>
      <c r="AG523" s="40">
        <f t="array" ref="AG523">SUM(_xlfn.NORM.DIST($AD$3:$AD$1003,$F523,$AA523,FALSE)*WindSpeedStep)</f>
        <v>1.0000000000000036</v>
      </c>
      <c r="AH523" s="40">
        <f t="array" ref="AH523">SUM(_xlfn.NORM.DIST($AD$3:$AD$1003,$F523,$AB523,FALSE)*WindSpeedStep)</f>
        <v>1.0000000000000036</v>
      </c>
      <c r="AJ523" s="47">
        <f t="shared" si="160"/>
        <v>10</v>
      </c>
      <c r="AK523" s="83" t="b">
        <f>COUNTIF('Power Curve'!$D$2:$D$31,AJ523)&gt;0</f>
        <v>1</v>
      </c>
      <c r="AL523" s="83" t="b">
        <f t="shared" si="161"/>
        <v>0</v>
      </c>
      <c r="AM523" s="83" t="b">
        <f t="shared" si="167"/>
        <v>1</v>
      </c>
      <c r="AN523" s="47" t="str">
        <f t="shared" si="162"/>
        <v>Inner</v>
      </c>
      <c r="AO523" s="48" t="str">
        <f t="shared" si="163"/>
        <v>0.9-1.0</v>
      </c>
      <c r="AP523" s="49" t="str">
        <f t="shared" si="168"/>
        <v>4-5</v>
      </c>
      <c r="AQ523" s="49" t="str">
        <f t="shared" si="169"/>
        <v>Dec</v>
      </c>
      <c r="AR523" s="48" t="str">
        <f t="shared" si="170"/>
        <v>265-275</v>
      </c>
      <c r="AS523" s="49" t="str">
        <f t="shared" si="164"/>
        <v>Inner-TI</v>
      </c>
    </row>
    <row r="524" spans="5:45" x14ac:dyDescent="0.3">
      <c r="E524" s="15">
        <v>40905.208333333336</v>
      </c>
      <c r="F524" s="21">
        <v>11.04</v>
      </c>
      <c r="G524" s="21">
        <v>1817.4799957275391</v>
      </c>
      <c r="H524" s="42">
        <v>1.2043075043756799</v>
      </c>
      <c r="I524" s="35">
        <v>276.8</v>
      </c>
      <c r="J524" s="43">
        <v>0.13134057971014493</v>
      </c>
      <c r="K524" s="44">
        <v>0.20486865386583478</v>
      </c>
      <c r="L524" s="26">
        <f t="shared" si="152"/>
        <v>10.977484722153113</v>
      </c>
      <c r="M524" s="26">
        <f t="shared" si="153"/>
        <v>1.0546556267169309</v>
      </c>
      <c r="N524" s="96">
        <f t="shared" si="154"/>
        <v>11</v>
      </c>
      <c r="O524" s="26">
        <f t="shared" si="155"/>
        <v>0.99724907510392613</v>
      </c>
      <c r="P524" s="3">
        <f>IF(L524&gt;'Power Curve'!$C$37,0,INDEX(Ci,$N524,1)*POWER(1-O524,3)+INDEX(Ci,$N524,2)*3*O524*POWER(1-O524,2)+INDEX(Ci,$N524,3)*3*POWER(O524,2)*(1-O524)+INDEX(Ci,$N524,4)*POWER(O524,3))</f>
        <v>1775.6122999560362</v>
      </c>
      <c r="Q524" s="3">
        <f>MAX(0,MIN(P524-V524+W524,'Power Curve'!$C$39))</f>
        <v>1757.6326597187963</v>
      </c>
      <c r="R524" s="3">
        <f t="shared" si="156"/>
        <v>1817.4799957275391</v>
      </c>
      <c r="S524" s="3">
        <f t="shared" si="157"/>
        <v>-59.847336008742786</v>
      </c>
      <c r="T524" s="3">
        <f t="shared" si="158"/>
        <v>59.847336008742786</v>
      </c>
      <c r="V524" s="37">
        <f t="array" ref="V524">SUM(_xlfn.NORM.DIST($AD$3:$AD$1003,$L524,$AA524,FALSE)*WindSpeedStep*$AE$3:$AE$1003)/AG524</f>
        <v>1760.4111636376301</v>
      </c>
      <c r="W524" s="37">
        <f t="array" ref="W524">SUM(_xlfn.NORM.DIST($AD$3:$AD$1003,$L524,$AB524,FALSE)*WindSpeedStep*$AE$3:$AE$1003)/AH524</f>
        <v>1742.4315234003902</v>
      </c>
      <c r="Y524" s="1">
        <f t="shared" si="159"/>
        <v>10</v>
      </c>
      <c r="Z524" s="99">
        <f>IF(L524&lt;'Power Curve'!$P$28,'Power Curve'!$Q$28,IF(L524&gt;'Power Curve'!$P$29,'Power Curve'!$Q$29,INDEX(ReferenceTurbulence,Y524)+(L524-INDEX(ReferenceTurbulenceWindSpeed,Y524))*(INDEX(ReferenceTurbulence,Y524+1)-INDEX(ReferenceTurbulence,Y524))/(INDEX(ReferenceTurbulenceWindSpeed,Y524+1)-INDEX(ReferenceTurbulenceWindSpeed,Y524))))</f>
        <v>0.11999473533798467</v>
      </c>
      <c r="AA524" s="100">
        <f t="shared" si="165"/>
        <v>1.317240373911533</v>
      </c>
      <c r="AB524" s="29">
        <f t="shared" si="166"/>
        <v>1.441789207166849</v>
      </c>
      <c r="AD524" s="29">
        <f>'Zero Turbulence Curve'!F523</f>
        <v>52.10000000000047</v>
      </c>
      <c r="AE524" s="29">
        <f>'Zero Turbulence Curve'!G523</f>
        <v>1989.4717126307078</v>
      </c>
      <c r="AF524" s="39"/>
      <c r="AG524" s="40">
        <f t="array" ref="AG524">SUM(_xlfn.NORM.DIST($AD$3:$AD$1003,$F524,$AA524,FALSE)*WindSpeedStep)</f>
        <v>1.0000000000000036</v>
      </c>
      <c r="AH524" s="40">
        <f t="array" ref="AH524">SUM(_xlfn.NORM.DIST($AD$3:$AD$1003,$F524,$AB524,FALSE)*WindSpeedStep)</f>
        <v>0.999999999999997</v>
      </c>
      <c r="AJ524" s="47">
        <f t="shared" si="160"/>
        <v>11</v>
      </c>
      <c r="AK524" s="83" t="b">
        <f>COUNTIF('Power Curve'!$D$2:$D$31,AJ524)&gt;0</f>
        <v>1</v>
      </c>
      <c r="AL524" s="83" t="b">
        <f t="shared" si="161"/>
        <v>0</v>
      </c>
      <c r="AM524" s="83" t="b">
        <f t="shared" si="167"/>
        <v>1</v>
      </c>
      <c r="AN524" s="47" t="str">
        <f t="shared" si="162"/>
        <v>Inner</v>
      </c>
      <c r="AO524" s="48" t="str">
        <f t="shared" si="163"/>
        <v>1.0-1.1</v>
      </c>
      <c r="AP524" s="49" t="str">
        <f t="shared" si="168"/>
        <v>5-6</v>
      </c>
      <c r="AQ524" s="49" t="str">
        <f t="shared" si="169"/>
        <v>Dec</v>
      </c>
      <c r="AR524" s="48" t="str">
        <f t="shared" si="170"/>
        <v>275-285</v>
      </c>
      <c r="AS524" s="49" t="str">
        <f t="shared" si="164"/>
        <v>Inner-TI</v>
      </c>
    </row>
    <row r="525" spans="5:45" x14ac:dyDescent="0.3">
      <c r="E525" s="15">
        <v>40905.215277777781</v>
      </c>
      <c r="F525" s="21">
        <v>9.31</v>
      </c>
      <c r="G525" s="21">
        <v>1234.759956359866</v>
      </c>
      <c r="H525" s="42">
        <v>1.2047210306579192</v>
      </c>
      <c r="I525" s="35">
        <v>276.60000000000002</v>
      </c>
      <c r="J525" s="43">
        <v>0.14822771213748656</v>
      </c>
      <c r="K525" s="44">
        <v>0.22491034004864177</v>
      </c>
      <c r="L525" s="26">
        <f t="shared" si="152"/>
        <v>9.258340491910646</v>
      </c>
      <c r="M525" s="26">
        <f t="shared" si="153"/>
        <v>0.78895634413448723</v>
      </c>
      <c r="N525" s="96">
        <f t="shared" si="154"/>
        <v>10</v>
      </c>
      <c r="O525" s="26">
        <f t="shared" si="155"/>
        <v>0.26488659562091987</v>
      </c>
      <c r="P525" s="3">
        <f>IF(L525&gt;'Power Curve'!$C$37,0,INDEX(Ci,$N525,1)*POWER(1-O525,3)+INDEX(Ci,$N525,2)*3*O525*POWER(1-O525,2)+INDEX(Ci,$N525,3)*3*POWER(O525,2)*(1-O525)+INDEX(Ci,$N525,4)*POWER(O525,3))</f>
        <v>1284.1420052697315</v>
      </c>
      <c r="Q525" s="3">
        <f>MAX(0,MIN(P525-V525+W525,'Power Curve'!$C$39))</f>
        <v>1279.8257247235406</v>
      </c>
      <c r="R525" s="3">
        <f t="shared" si="156"/>
        <v>1234.759956359866</v>
      </c>
      <c r="S525" s="3">
        <f t="shared" si="157"/>
        <v>45.065768363674579</v>
      </c>
      <c r="T525" s="3">
        <f t="shared" si="158"/>
        <v>45.065768363674579</v>
      </c>
      <c r="V525" s="37">
        <f t="array" ref="V525">SUM(_xlfn.NORM.DIST($AD$3:$AD$1003,$L525,$AA525,FALSE)*WindSpeedStep*$AE$3:$AE$1003)/AG525</f>
        <v>1294.6778069619311</v>
      </c>
      <c r="W525" s="37">
        <f t="array" ref="W525">SUM(_xlfn.NORM.DIST($AD$3:$AD$1003,$L525,$AB525,FALSE)*WindSpeedStep*$AE$3:$AE$1003)/AH525</f>
        <v>1290.3615264157402</v>
      </c>
      <c r="Y525" s="1">
        <f t="shared" si="159"/>
        <v>9</v>
      </c>
      <c r="Z525" s="99">
        <f>IF(L525&lt;'Power Curve'!$P$28,'Power Curve'!$Q$28,IF(L525&gt;'Power Curve'!$P$29,'Power Curve'!$Q$29,INDEX(ReferenceTurbulence,Y525)+(L525-INDEX(ReferenceTurbulenceWindSpeed,Y525))*(INDEX(ReferenceTurbulence,Y525+1)-INDEX(ReferenceTurbulence,Y525))/(INDEX(ReferenceTurbulenceWindSpeed,Y525+1)-INDEX(ReferenceTurbulenceWindSpeed,Y525))))</f>
        <v>0.1204066323925408</v>
      </c>
      <c r="AA525" s="100">
        <f t="shared" si="165"/>
        <v>1.1147656001744606</v>
      </c>
      <c r="AB525" s="29">
        <f t="shared" si="166"/>
        <v>1.372342629305767</v>
      </c>
      <c r="AD525" s="29">
        <f>'Zero Turbulence Curve'!F524</f>
        <v>52.200000000000472</v>
      </c>
      <c r="AE525" s="29">
        <f>'Zero Turbulence Curve'!G524</f>
        <v>1989.4717126307078</v>
      </c>
      <c r="AF525" s="39"/>
      <c r="AG525" s="40">
        <f t="array" ref="AG525">SUM(_xlfn.NORM.DIST($AD$3:$AD$1003,$F525,$AA525,FALSE)*WindSpeedStep)</f>
        <v>1.0000000000000033</v>
      </c>
      <c r="AH525" s="40">
        <f t="array" ref="AH525">SUM(_xlfn.NORM.DIST($AD$3:$AD$1003,$F525,$AB525,FALSE)*WindSpeedStep)</f>
        <v>0.99999999999551303</v>
      </c>
      <c r="AJ525" s="47">
        <f t="shared" si="160"/>
        <v>9</v>
      </c>
      <c r="AK525" s="83" t="b">
        <f>COUNTIF('Power Curve'!$D$2:$D$31,AJ525)&gt;0</f>
        <v>1</v>
      </c>
      <c r="AL525" s="83" t="b">
        <f t="shared" si="161"/>
        <v>0</v>
      </c>
      <c r="AM525" s="83" t="b">
        <f t="shared" si="167"/>
        <v>1</v>
      </c>
      <c r="AN525" s="47" t="str">
        <f t="shared" si="162"/>
        <v>Outer</v>
      </c>
      <c r="AO525" s="48" t="str">
        <f t="shared" si="163"/>
        <v>0.7-0.8</v>
      </c>
      <c r="AP525" s="49" t="str">
        <f t="shared" si="168"/>
        <v>5-6</v>
      </c>
      <c r="AQ525" s="49" t="str">
        <f t="shared" si="169"/>
        <v>Dec</v>
      </c>
      <c r="AR525" s="48" t="str">
        <f t="shared" si="170"/>
        <v>275-285</v>
      </c>
      <c r="AS525" s="49" t="str">
        <f t="shared" si="164"/>
        <v>HWS-HTI</v>
      </c>
    </row>
    <row r="526" spans="5:45" x14ac:dyDescent="0.3">
      <c r="E526" s="15">
        <v>40905.222222222219</v>
      </c>
      <c r="F526" s="21">
        <v>7.78</v>
      </c>
      <c r="G526" s="21">
        <v>828.10997390747048</v>
      </c>
      <c r="H526" s="42">
        <v>1.2048311316628033</v>
      </c>
      <c r="I526" s="35">
        <v>272.3</v>
      </c>
      <c r="J526" s="43">
        <v>0.16066838046272494</v>
      </c>
      <c r="K526" s="44">
        <v>0.24160284474173532</v>
      </c>
      <c r="L526" s="26">
        <f t="shared" si="152"/>
        <v>7.7370658712814304</v>
      </c>
      <c r="M526" s="26">
        <f t="shared" si="153"/>
        <v>0.55383844756623146</v>
      </c>
      <c r="N526" s="96">
        <f t="shared" si="154"/>
        <v>8</v>
      </c>
      <c r="O526" s="26">
        <f t="shared" si="155"/>
        <v>0.72661976281190965</v>
      </c>
      <c r="P526" s="3">
        <f>IF(L526&gt;'Power Curve'!$C$37,0,INDEX(Ci,$N526,1)*POWER(1-O526,3)+INDEX(Ci,$N526,2)*3*O526*POWER(1-O526,2)+INDEX(Ci,$N526,3)*3*POWER(O526,2)*(1-O526)+INDEX(Ci,$N526,4)*POWER(O526,3))</f>
        <v>800.32125286137125</v>
      </c>
      <c r="Q526" s="3">
        <f>MAX(0,MIN(P526-V526+W526,'Power Curve'!$C$39))</f>
        <v>819.18049684219113</v>
      </c>
      <c r="R526" s="3">
        <f t="shared" si="156"/>
        <v>828.10997390747048</v>
      </c>
      <c r="S526" s="3">
        <f t="shared" si="157"/>
        <v>-8.9294770652793432</v>
      </c>
      <c r="T526" s="3">
        <f t="shared" si="158"/>
        <v>8.9294770652793432</v>
      </c>
      <c r="V526" s="37">
        <f t="array" ref="V526">SUM(_xlfn.NORM.DIST($AD$3:$AD$1003,$L526,$AA526,FALSE)*WindSpeedStep*$AE$3:$AE$1003)/AG526</f>
        <v>794.47692637190835</v>
      </c>
      <c r="W526" s="37">
        <f t="array" ref="W526">SUM(_xlfn.NORM.DIST($AD$3:$AD$1003,$L526,$AB526,FALSE)*WindSpeedStep*$AE$3:$AE$1003)/AH526</f>
        <v>813.33617035272823</v>
      </c>
      <c r="Y526" s="1">
        <f t="shared" si="159"/>
        <v>7</v>
      </c>
      <c r="Z526" s="99">
        <f>IF(L526&lt;'Power Curve'!$P$28,'Power Curve'!$Q$28,IF(L526&gt;'Power Curve'!$P$29,'Power Curve'!$Q$29,INDEX(ReferenceTurbulence,Y526)+(L526-INDEX(ReferenceTurbulenceWindSpeed,Y526))*(INDEX(ReferenceTurbulence,Y526+1)-INDEX(ReferenceTurbulence,Y526))/(INDEX(ReferenceTurbulenceWindSpeed,Y526+1)-INDEX(ReferenceTurbulenceWindSpeed,Y526))))</f>
        <v>0.11947171144662636</v>
      </c>
      <c r="AA526" s="100">
        <f t="shared" si="165"/>
        <v>0.92436050121727575</v>
      </c>
      <c r="AB526" s="29">
        <f t="shared" si="166"/>
        <v>1.2431018430722094</v>
      </c>
      <c r="AD526" s="29">
        <f>'Zero Turbulence Curve'!F525</f>
        <v>52.300000000000473</v>
      </c>
      <c r="AE526" s="29">
        <f>'Zero Turbulence Curve'!G525</f>
        <v>1989.4717126307078</v>
      </c>
      <c r="AF526" s="39"/>
      <c r="AG526" s="40">
        <f t="array" ref="AG526">SUM(_xlfn.NORM.DIST($AD$3:$AD$1003,$F526,$AA526,FALSE)*WindSpeedStep)</f>
        <v>1.0000000000000038</v>
      </c>
      <c r="AH526" s="40">
        <f t="array" ref="AH526">SUM(_xlfn.NORM.DIST($AD$3:$AD$1003,$F526,$AB526,FALSE)*WindSpeedStep)</f>
        <v>0.99999999985161736</v>
      </c>
      <c r="AJ526" s="47">
        <f t="shared" si="160"/>
        <v>8</v>
      </c>
      <c r="AK526" s="83" t="b">
        <f>COUNTIF('Power Curve'!$D$2:$D$31,AJ526)&gt;0</f>
        <v>1</v>
      </c>
      <c r="AL526" s="83" t="b">
        <f t="shared" si="161"/>
        <v>0</v>
      </c>
      <c r="AM526" s="83" t="b">
        <f t="shared" si="167"/>
        <v>1</v>
      </c>
      <c r="AN526" s="47" t="str">
        <f t="shared" si="162"/>
        <v>Outer</v>
      </c>
      <c r="AO526" s="48" t="str">
        <f t="shared" si="163"/>
        <v>0.5-0.6</v>
      </c>
      <c r="AP526" s="49" t="str">
        <f t="shared" si="168"/>
        <v>5-6</v>
      </c>
      <c r="AQ526" s="49" t="str">
        <f t="shared" si="169"/>
        <v>Dec</v>
      </c>
      <c r="AR526" s="48" t="str">
        <f t="shared" si="170"/>
        <v>265-275</v>
      </c>
      <c r="AS526" s="49" t="str">
        <f t="shared" si="164"/>
        <v>HWS-HTI</v>
      </c>
    </row>
    <row r="527" spans="5:45" x14ac:dyDescent="0.3">
      <c r="E527" s="15">
        <v>40905.25</v>
      </c>
      <c r="F527" s="21">
        <v>9.0299999999999994</v>
      </c>
      <c r="G527" s="21">
        <v>1320.129943847661</v>
      </c>
      <c r="H527" s="42">
        <v>1.2039806423749786</v>
      </c>
      <c r="I527" s="35">
        <v>267.60000000000002</v>
      </c>
      <c r="J527" s="43">
        <v>0.15171650055370989</v>
      </c>
      <c r="K527" s="44">
        <v>9.6483701419224285E-2</v>
      </c>
      <c r="L527" s="26">
        <f t="shared" si="152"/>
        <v>8.9780541860041865</v>
      </c>
      <c r="M527" s="26">
        <f t="shared" si="153"/>
        <v>0.74563719203139334</v>
      </c>
      <c r="N527" s="96">
        <f t="shared" si="154"/>
        <v>9</v>
      </c>
      <c r="O527" s="26">
        <f t="shared" si="155"/>
        <v>0.9689306906507682</v>
      </c>
      <c r="P527" s="3">
        <f>IF(L527&gt;'Power Curve'!$C$37,0,INDEX(Ci,$N527,1)*POWER(1-O527,3)+INDEX(Ci,$N527,2)*3*O527*POWER(1-O527,2)+INDEX(Ci,$N527,3)*3*POWER(O527,2)*(1-O527)+INDEX(Ci,$N527,4)*POWER(O527,3))</f>
        <v>1188.0843933467065</v>
      </c>
      <c r="Q527" s="3">
        <f>MAX(0,MIN(P527-V527+W527,'Power Curve'!$C$39))</f>
        <v>1190.6977194582216</v>
      </c>
      <c r="R527" s="3">
        <f t="shared" si="156"/>
        <v>1320.129943847661</v>
      </c>
      <c r="S527" s="3">
        <f t="shared" si="157"/>
        <v>-129.4322243894394</v>
      </c>
      <c r="T527" s="3">
        <f t="shared" si="158"/>
        <v>129.4322243894394</v>
      </c>
      <c r="V527" s="37">
        <f t="array" ref="V527">SUM(_xlfn.NORM.DIST($AD$3:$AD$1003,$L527,$AA527,FALSE)*WindSpeedStep*$AE$3:$AE$1003)/AG527</f>
        <v>1198.7184405028468</v>
      </c>
      <c r="W527" s="37">
        <f t="array" ref="W527">SUM(_xlfn.NORM.DIST($AD$3:$AD$1003,$L527,$AB527,FALSE)*WindSpeedStep*$AE$3:$AE$1003)/AH527</f>
        <v>1201.3317666143619</v>
      </c>
      <c r="Y527" s="1">
        <f t="shared" si="159"/>
        <v>8</v>
      </c>
      <c r="Z527" s="99">
        <f>IF(L527&lt;'Power Curve'!$P$28,'Power Curve'!$Q$28,IF(L527&gt;'Power Curve'!$P$29,'Power Curve'!$Q$29,INDEX(ReferenceTurbulence,Y527)+(L527-INDEX(ReferenceTurbulenceWindSpeed,Y527))*(INDEX(ReferenceTurbulence,Y527+1)-INDEX(ReferenceTurbulence,Y527))/(INDEX(ReferenceTurbulenceWindSpeed,Y527+1)-INDEX(ReferenceTurbulenceWindSpeed,Y527))))</f>
        <v>0.12050990436016769</v>
      </c>
      <c r="AA527" s="100">
        <f t="shared" si="165"/>
        <v>1.0819444512957677</v>
      </c>
      <c r="AB527" s="29">
        <f t="shared" si="166"/>
        <v>1.3621189628821415</v>
      </c>
      <c r="AD527" s="29">
        <f>'Zero Turbulence Curve'!F526</f>
        <v>52.400000000000475</v>
      </c>
      <c r="AE527" s="29">
        <f>'Zero Turbulence Curve'!G526</f>
        <v>1989.4717126307078</v>
      </c>
      <c r="AF527" s="39"/>
      <c r="AG527" s="40">
        <f t="array" ref="AG527">SUM(_xlfn.NORM.DIST($AD$3:$AD$1003,$F527,$AA527,FALSE)*WindSpeedStep)</f>
        <v>1.0000000000000029</v>
      </c>
      <c r="AH527" s="40">
        <f t="array" ref="AH527">SUM(_xlfn.NORM.DIST($AD$3:$AD$1003,$F527,$AB527,FALSE)*WindSpeedStep)</f>
        <v>0.99999999998700018</v>
      </c>
      <c r="AJ527" s="47">
        <f t="shared" si="160"/>
        <v>9</v>
      </c>
      <c r="AK527" s="83" t="b">
        <f>COUNTIF('Power Curve'!$D$2:$D$31,AJ527)&gt;0</f>
        <v>1</v>
      </c>
      <c r="AL527" s="83" t="b">
        <f t="shared" si="161"/>
        <v>0</v>
      </c>
      <c r="AM527" s="83" t="b">
        <f t="shared" si="167"/>
        <v>1</v>
      </c>
      <c r="AN527" s="47" t="str">
        <f t="shared" si="162"/>
        <v>Outer</v>
      </c>
      <c r="AO527" s="48" t="str">
        <f t="shared" si="163"/>
        <v>0.7-0.8</v>
      </c>
      <c r="AP527" s="49" t="str">
        <f t="shared" si="168"/>
        <v>6-7</v>
      </c>
      <c r="AQ527" s="49" t="str">
        <f t="shared" si="169"/>
        <v>Dec</v>
      </c>
      <c r="AR527" s="48" t="str">
        <f t="shared" si="170"/>
        <v>265-275</v>
      </c>
      <c r="AS527" s="49" t="str">
        <f t="shared" si="164"/>
        <v>HWS-HTI</v>
      </c>
    </row>
    <row r="528" spans="5:45" x14ac:dyDescent="0.3">
      <c r="E528" s="15">
        <v>40907.423611111109</v>
      </c>
      <c r="F528" s="21">
        <v>5.39</v>
      </c>
      <c r="G528" s="21">
        <v>325.87000274658169</v>
      </c>
      <c r="H528" s="42">
        <v>1.1963076737051745</v>
      </c>
      <c r="I528" s="35">
        <v>308.39999999999998</v>
      </c>
      <c r="J528" s="43">
        <v>4.8237476808905382E-2</v>
      </c>
      <c r="K528" s="44">
        <v>0.94214143472616096</v>
      </c>
      <c r="L528" s="26">
        <f t="shared" si="152"/>
        <v>5.3475850251226724</v>
      </c>
      <c r="M528" s="26">
        <f t="shared" si="153"/>
        <v>0.18453648011040666</v>
      </c>
      <c r="N528" s="96">
        <f t="shared" si="154"/>
        <v>6</v>
      </c>
      <c r="O528" s="26">
        <f t="shared" si="155"/>
        <v>0.31842743083942249</v>
      </c>
      <c r="P528" s="3">
        <f>IF(L528&gt;'Power Curve'!$C$37,0,INDEX(Ci,$N528,1)*POWER(1-O528,3)+INDEX(Ci,$N528,2)*3*O528*POWER(1-O528,2)+INDEX(Ci,$N528,3)*3*POWER(O528,2)*(1-O528)+INDEX(Ci,$N528,4)*POWER(O528,3))</f>
        <v>259.16691216576749</v>
      </c>
      <c r="Q528" s="3">
        <f>MAX(0,MIN(P528-V528+W528,'Power Curve'!$C$39))</f>
        <v>263.66320891060786</v>
      </c>
      <c r="R528" s="3">
        <f t="shared" si="156"/>
        <v>325.87000274658169</v>
      </c>
      <c r="S528" s="3">
        <f t="shared" si="157"/>
        <v>-62.206793835973826</v>
      </c>
      <c r="T528" s="3">
        <f t="shared" si="158"/>
        <v>62.206793835973826</v>
      </c>
      <c r="V528" s="37">
        <f t="array" ref="V528">SUM(_xlfn.NORM.DIST($AD$3:$AD$1003,$L528,$AA528,FALSE)*WindSpeedStep*$AE$3:$AE$1003)/AG528</f>
        <v>248.08079133223171</v>
      </c>
      <c r="W528" s="37">
        <f t="array" ref="W528">SUM(_xlfn.NORM.DIST($AD$3:$AD$1003,$L528,$AB528,FALSE)*WindSpeedStep*$AE$3:$AE$1003)/AH528</f>
        <v>252.57708807707206</v>
      </c>
      <c r="Y528" s="1">
        <f t="shared" si="159"/>
        <v>5</v>
      </c>
      <c r="Z528" s="99">
        <f>IF(L528&lt;'Power Curve'!$P$28,'Power Curve'!$Q$28,IF(L528&gt;'Power Curve'!$P$29,'Power Curve'!$Q$29,INDEX(ReferenceTurbulence,Y528)+(L528-INDEX(ReferenceTurbulenceWindSpeed,Y528))*(INDEX(ReferenceTurbulence,Y528+1)-INDEX(ReferenceTurbulence,Y528))/(INDEX(ReferenceTurbulenceWindSpeed,Y528+1)-INDEX(ReferenceTurbulenceWindSpeed,Y528))))</f>
        <v>0.11899191033425049</v>
      </c>
      <c r="AA528" s="100">
        <f t="shared" si="165"/>
        <v>0.6363193578141777</v>
      </c>
      <c r="AB528" s="29">
        <f t="shared" si="166"/>
        <v>0.25795400863300461</v>
      </c>
      <c r="AD528" s="29">
        <f>'Zero Turbulence Curve'!F527</f>
        <v>52.500000000000476</v>
      </c>
      <c r="AE528" s="29">
        <f>'Zero Turbulence Curve'!G527</f>
        <v>1989.4717126307078</v>
      </c>
      <c r="AF528" s="39"/>
      <c r="AG528" s="40">
        <f t="array" ref="AG528">SUM(_xlfn.NORM.DIST($AD$3:$AD$1003,$F528,$AA528,FALSE)*WindSpeedStep)</f>
        <v>1.000000000000004</v>
      </c>
      <c r="AH528" s="40">
        <f t="array" ref="AH528">SUM(_xlfn.NORM.DIST($AD$3:$AD$1003,$F528,$AB528,FALSE)*WindSpeedStep)</f>
        <v>1.0000000000000038</v>
      </c>
      <c r="AJ528" s="47">
        <f t="shared" si="160"/>
        <v>5</v>
      </c>
      <c r="AK528" s="83" t="b">
        <f>COUNTIF('Power Curve'!$D$2:$D$31,AJ528)&gt;0</f>
        <v>1</v>
      </c>
      <c r="AL528" s="83" t="b">
        <f t="shared" si="161"/>
        <v>0</v>
      </c>
      <c r="AM528" s="83" t="b">
        <f t="shared" si="167"/>
        <v>1</v>
      </c>
      <c r="AN528" s="47" t="str">
        <f t="shared" si="162"/>
        <v>Outer</v>
      </c>
      <c r="AO528" s="48" t="str">
        <f t="shared" si="163"/>
        <v>0.1-0.2</v>
      </c>
      <c r="AP528" s="49" t="str">
        <f t="shared" si="168"/>
        <v>10-11</v>
      </c>
      <c r="AQ528" s="49" t="str">
        <f t="shared" si="169"/>
        <v>Dec</v>
      </c>
      <c r="AR528" s="48" t="str">
        <f t="shared" si="170"/>
        <v>305-315</v>
      </c>
      <c r="AS528" s="49" t="str">
        <f t="shared" si="164"/>
        <v>LWS-LTI</v>
      </c>
    </row>
    <row r="529" spans="5:45" x14ac:dyDescent="0.3">
      <c r="E529" s="15">
        <v>40907.4375</v>
      </c>
      <c r="F529" s="21">
        <v>4.8600000000000003</v>
      </c>
      <c r="G529" s="21">
        <v>238.49999999999991</v>
      </c>
      <c r="H529" s="42">
        <v>1.1959483955213075</v>
      </c>
      <c r="I529" s="35">
        <v>315.60000000000002</v>
      </c>
      <c r="J529" s="43">
        <v>6.5843621399176946E-2</v>
      </c>
      <c r="K529" s="44">
        <v>1.0266262306615304</v>
      </c>
      <c r="L529" s="26">
        <f t="shared" si="152"/>
        <v>4.8212729574967872</v>
      </c>
      <c r="M529" s="26">
        <f t="shared" si="153"/>
        <v>0.10319325344992031</v>
      </c>
      <c r="N529" s="96">
        <f t="shared" si="154"/>
        <v>5</v>
      </c>
      <c r="O529" s="26">
        <f t="shared" si="155"/>
        <v>0.76348715729403549</v>
      </c>
      <c r="P529" s="3">
        <f>IF(L529&gt;'Power Curve'!$C$37,0,INDEX(Ci,$N529,1)*POWER(1-O529,3)+INDEX(Ci,$N529,2)*3*O529*POWER(1-O529,2)+INDEX(Ci,$N529,3)*3*POWER(O529,2)*(1-O529)+INDEX(Ci,$N529,4)*POWER(O529,3))</f>
        <v>176.9531371109793</v>
      </c>
      <c r="Q529" s="3">
        <f>MAX(0,MIN(P529-V529+W529,'Power Curve'!$C$39))</f>
        <v>176.90083422234881</v>
      </c>
      <c r="R529" s="3">
        <f t="shared" si="156"/>
        <v>238.49999999999991</v>
      </c>
      <c r="S529" s="3">
        <f t="shared" si="157"/>
        <v>-61.599165777651109</v>
      </c>
      <c r="T529" s="3">
        <f t="shared" si="158"/>
        <v>61.599165777651109</v>
      </c>
      <c r="V529" s="37">
        <f t="array" ref="V529">SUM(_xlfn.NORM.DIST($AD$3:$AD$1003,$L529,$AA529,FALSE)*WindSpeedStep*$AE$3:$AE$1003)/AG529</f>
        <v>153.51095933953641</v>
      </c>
      <c r="W529" s="37">
        <f t="array" ref="W529">SUM(_xlfn.NORM.DIST($AD$3:$AD$1003,$L529,$AB529,FALSE)*WindSpeedStep*$AE$3:$AE$1003)/AH529</f>
        <v>153.45865645090592</v>
      </c>
      <c r="Y529" s="1">
        <f t="shared" si="159"/>
        <v>4</v>
      </c>
      <c r="Z529" s="99">
        <f>IF(L529&lt;'Power Curve'!$P$28,'Power Curve'!$Q$28,IF(L529&gt;'Power Curve'!$P$29,'Power Curve'!$Q$29,INDEX(ReferenceTurbulence,Y529)+(L529-INDEX(ReferenceTurbulenceWindSpeed,Y529))*(INDEX(ReferenceTurbulence,Y529+1)-INDEX(ReferenceTurbulence,Y529))/(INDEX(ReferenceTurbulenceWindSpeed,Y529+1)-INDEX(ReferenceTurbulenceWindSpeed,Y529))))</f>
        <v>0.11761971353234389</v>
      </c>
      <c r="AA529" s="100">
        <f t="shared" si="165"/>
        <v>0.56707674412200848</v>
      </c>
      <c r="AB529" s="29">
        <f t="shared" si="166"/>
        <v>0.31745007127550856</v>
      </c>
      <c r="AD529" s="29">
        <f>'Zero Turbulence Curve'!F528</f>
        <v>52.600000000000477</v>
      </c>
      <c r="AE529" s="29">
        <f>'Zero Turbulence Curve'!G528</f>
        <v>1989.4717126307078</v>
      </c>
      <c r="AF529" s="39"/>
      <c r="AG529" s="40">
        <f t="array" ref="AG529">SUM(_xlfn.NORM.DIST($AD$3:$AD$1003,$F529,$AA529,FALSE)*WindSpeedStep)</f>
        <v>1.0000000000000036</v>
      </c>
      <c r="AH529" s="40">
        <f t="array" ref="AH529">SUM(_xlfn.NORM.DIST($AD$3:$AD$1003,$F529,$AB529,FALSE)*WindSpeedStep)</f>
        <v>1.0000000000000038</v>
      </c>
      <c r="AJ529" s="47">
        <f t="shared" si="160"/>
        <v>5</v>
      </c>
      <c r="AK529" s="83" t="b">
        <f>COUNTIF('Power Curve'!$D$2:$D$31,AJ529)&gt;0</f>
        <v>1</v>
      </c>
      <c r="AL529" s="83" t="b">
        <f t="shared" si="161"/>
        <v>0</v>
      </c>
      <c r="AM529" s="83" t="b">
        <f t="shared" si="167"/>
        <v>1</v>
      </c>
      <c r="AN529" s="47" t="str">
        <f t="shared" si="162"/>
        <v>Outer</v>
      </c>
      <c r="AO529" s="48" t="str">
        <f t="shared" si="163"/>
        <v>0.1-0.2</v>
      </c>
      <c r="AP529" s="49" t="str">
        <f t="shared" si="168"/>
        <v>10-11</v>
      </c>
      <c r="AQ529" s="49" t="str">
        <f t="shared" si="169"/>
        <v>Dec</v>
      </c>
      <c r="AR529" s="48" t="str">
        <f t="shared" si="170"/>
        <v>315-325</v>
      </c>
      <c r="AS529" s="49" t="str">
        <f t="shared" si="164"/>
        <v>LWS-LTI</v>
      </c>
    </row>
    <row r="530" spans="5:45" x14ac:dyDescent="0.3">
      <c r="E530" s="15">
        <v>40907.444444444445</v>
      </c>
      <c r="F530" s="21">
        <v>4.76</v>
      </c>
      <c r="G530" s="21">
        <v>210.61000442504849</v>
      </c>
      <c r="H530" s="42">
        <v>1.1973091265660747</v>
      </c>
      <c r="I530" s="35">
        <v>314.10000000000002</v>
      </c>
      <c r="J530" s="43">
        <v>8.4033613445378158E-2</v>
      </c>
      <c r="K530" s="44">
        <v>1.0176769552504441</v>
      </c>
      <c r="L530" s="26">
        <f t="shared" si="152"/>
        <v>4.7238600300515863</v>
      </c>
      <c r="M530" s="26">
        <f t="shared" si="153"/>
        <v>8.813777149492745E-2</v>
      </c>
      <c r="N530" s="96">
        <f t="shared" si="154"/>
        <v>5</v>
      </c>
      <c r="O530" s="26">
        <f t="shared" si="155"/>
        <v>0.65209743688446764</v>
      </c>
      <c r="P530" s="3">
        <f>IF(L530&gt;'Power Curve'!$C$37,0,INDEX(Ci,$N530,1)*POWER(1-O530,3)+INDEX(Ci,$N530,2)*3*O530*POWER(1-O530,2)+INDEX(Ci,$N530,3)*3*POWER(O530,2)*(1-O530)+INDEX(Ci,$N530,4)*POWER(O530,3))</f>
        <v>159.81843064953739</v>
      </c>
      <c r="Q530" s="3">
        <f>MAX(0,MIN(P530-V530+W530,'Power Curve'!$C$39))</f>
        <v>156.89608234795614</v>
      </c>
      <c r="R530" s="3">
        <f t="shared" si="156"/>
        <v>210.61000442504849</v>
      </c>
      <c r="S530" s="3">
        <f t="shared" si="157"/>
        <v>-53.713922077092349</v>
      </c>
      <c r="T530" s="3">
        <f t="shared" si="158"/>
        <v>53.713922077092349</v>
      </c>
      <c r="V530" s="37">
        <f t="array" ref="V530">SUM(_xlfn.NORM.DIST($AD$3:$AD$1003,$L530,$AA530,FALSE)*WindSpeedStep*$AE$3:$AE$1003)/AG530</f>
        <v>136.04377763931444</v>
      </c>
      <c r="W530" s="37">
        <f t="array" ref="W530">SUM(_xlfn.NORM.DIST($AD$3:$AD$1003,$L530,$AB530,FALSE)*WindSpeedStep*$AE$3:$AE$1003)/AH530</f>
        <v>133.12142933773319</v>
      </c>
      <c r="Y530" s="1">
        <f t="shared" si="159"/>
        <v>4</v>
      </c>
      <c r="Z530" s="99">
        <f>IF(L530&lt;'Power Curve'!$P$28,'Power Curve'!$Q$28,IF(L530&gt;'Power Curve'!$P$29,'Power Curve'!$Q$29,INDEX(ReferenceTurbulence,Y530)+(L530-INDEX(ReferenceTurbulenceWindSpeed,Y530))*(INDEX(ReferenceTurbulence,Y530+1)-INDEX(ReferenceTurbulence,Y530))/(INDEX(ReferenceTurbulenceWindSpeed,Y530+1)-INDEX(ReferenceTurbulenceWindSpeed,Y530))))</f>
        <v>0.11754862786821962</v>
      </c>
      <c r="AA530" s="100">
        <f t="shared" si="165"/>
        <v>0.55528326477409073</v>
      </c>
      <c r="AB530" s="29">
        <f t="shared" si="166"/>
        <v>0.39696302773542747</v>
      </c>
      <c r="AD530" s="29">
        <f>'Zero Turbulence Curve'!F529</f>
        <v>52.700000000000479</v>
      </c>
      <c r="AE530" s="29">
        <f>'Zero Turbulence Curve'!G529</f>
        <v>1989.4717126307078</v>
      </c>
      <c r="AF530" s="39"/>
      <c r="AG530" s="40">
        <f t="array" ref="AG530">SUM(_xlfn.NORM.DIST($AD$3:$AD$1003,$F530,$AA530,FALSE)*WindSpeedStep)</f>
        <v>1.0000000000000031</v>
      </c>
      <c r="AH530" s="40">
        <f t="array" ref="AH530">SUM(_xlfn.NORM.DIST($AD$3:$AD$1003,$F530,$AB530,FALSE)*WindSpeedStep)</f>
        <v>1.0000000000000038</v>
      </c>
      <c r="AJ530" s="47">
        <f t="shared" si="160"/>
        <v>5</v>
      </c>
      <c r="AK530" s="83" t="b">
        <f>COUNTIF('Power Curve'!$D$2:$D$31,AJ530)&gt;0</f>
        <v>1</v>
      </c>
      <c r="AL530" s="83" t="b">
        <f t="shared" si="161"/>
        <v>0</v>
      </c>
      <c r="AM530" s="83" t="b">
        <f t="shared" si="167"/>
        <v>1</v>
      </c>
      <c r="AN530" s="47" t="str">
        <f t="shared" si="162"/>
        <v>Outer</v>
      </c>
      <c r="AO530" s="48" t="str">
        <f t="shared" si="163"/>
        <v>0.0-0.1</v>
      </c>
      <c r="AP530" s="49" t="str">
        <f t="shared" si="168"/>
        <v>10-11</v>
      </c>
      <c r="AQ530" s="49" t="str">
        <f t="shared" si="169"/>
        <v>Dec</v>
      </c>
      <c r="AR530" s="48" t="str">
        <f t="shared" si="170"/>
        <v>305-315</v>
      </c>
      <c r="AS530" s="49" t="str">
        <f t="shared" si="164"/>
        <v>LWS-LTI</v>
      </c>
    </row>
    <row r="531" spans="5:45" x14ac:dyDescent="0.3">
      <c r="E531" s="15">
        <v>40907.451388888891</v>
      </c>
      <c r="F531" s="21">
        <v>6.25</v>
      </c>
      <c r="G531" s="21">
        <v>444.95998764038109</v>
      </c>
      <c r="H531" s="42">
        <v>1.1971292087652716</v>
      </c>
      <c r="I531" s="35">
        <v>321.89999999999998</v>
      </c>
      <c r="J531" s="43">
        <v>0.08</v>
      </c>
      <c r="K531" s="44">
        <v>1.096731988486044</v>
      </c>
      <c r="L531" s="26">
        <f t="shared" si="152"/>
        <v>6.2022366103883142</v>
      </c>
      <c r="M531" s="26">
        <f t="shared" si="153"/>
        <v>0.3166256376507266</v>
      </c>
      <c r="N531" s="96">
        <f t="shared" si="154"/>
        <v>7</v>
      </c>
      <c r="O531" s="26">
        <f t="shared" si="155"/>
        <v>0.17366123065859509</v>
      </c>
      <c r="P531" s="3">
        <f>IF(L531&gt;'Power Curve'!$C$37,0,INDEX(Ci,$N531,1)*POWER(1-O531,3)+INDEX(Ci,$N531,2)*3*O531*POWER(1-O531,2)+INDEX(Ci,$N531,3)*3*POWER(O531,2)*(1-O531)+INDEX(Ci,$N531,4)*POWER(O531,3))</f>
        <v>403.23520485790544</v>
      </c>
      <c r="Q531" s="3">
        <f>MAX(0,MIN(P531-V531+W531,'Power Curve'!$C$39))</f>
        <v>395.12633766953036</v>
      </c>
      <c r="R531" s="3">
        <f t="shared" si="156"/>
        <v>444.95998764038109</v>
      </c>
      <c r="S531" s="3">
        <f t="shared" si="157"/>
        <v>-49.833649970850729</v>
      </c>
      <c r="T531" s="3">
        <f t="shared" si="158"/>
        <v>49.833649970850729</v>
      </c>
      <c r="V531" s="37">
        <f t="array" ref="V531">SUM(_xlfn.NORM.DIST($AD$3:$AD$1003,$L531,$AA531,FALSE)*WindSpeedStep*$AE$3:$AE$1003)/AG531</f>
        <v>411.41106443722418</v>
      </c>
      <c r="W531" s="37">
        <f t="array" ref="W531">SUM(_xlfn.NORM.DIST($AD$3:$AD$1003,$L531,$AB531,FALSE)*WindSpeedStep*$AE$3:$AE$1003)/AH531</f>
        <v>403.3021972488491</v>
      </c>
      <c r="Y531" s="1">
        <f t="shared" si="159"/>
        <v>6</v>
      </c>
      <c r="Z531" s="99">
        <f>IF(L531&lt;'Power Curve'!$P$28,'Power Curve'!$Q$28,IF(L531&gt;'Power Curve'!$P$29,'Power Curve'!$Q$29,INDEX(ReferenceTurbulence,Y531)+(L531-INDEX(ReferenceTurbulenceWindSpeed,Y531))*(INDEX(ReferenceTurbulence,Y531+1)-INDEX(ReferenceTurbulence,Y531))/(INDEX(ReferenceTurbulenceWindSpeed,Y531+1)-INDEX(ReferenceTurbulenceWindSpeed,Y531))))</f>
        <v>0.12127012767366274</v>
      </c>
      <c r="AA531" s="100">
        <f t="shared" si="165"/>
        <v>0.75214602560405608</v>
      </c>
      <c r="AB531" s="29">
        <f t="shared" si="166"/>
        <v>0.49617892883106512</v>
      </c>
      <c r="AD531" s="29">
        <f>'Zero Turbulence Curve'!F530</f>
        <v>52.80000000000048</v>
      </c>
      <c r="AE531" s="29">
        <f>'Zero Turbulence Curve'!G530</f>
        <v>1989.4717126307078</v>
      </c>
      <c r="AF531" s="39"/>
      <c r="AG531" s="40">
        <f t="array" ref="AG531">SUM(_xlfn.NORM.DIST($AD$3:$AD$1003,$F531,$AA531,FALSE)*WindSpeedStep)</f>
        <v>1.0000000000000033</v>
      </c>
      <c r="AH531" s="40">
        <f t="array" ref="AH531">SUM(_xlfn.NORM.DIST($AD$3:$AD$1003,$F531,$AB531,FALSE)*WindSpeedStep)</f>
        <v>1.0000000000000036</v>
      </c>
      <c r="AJ531" s="47">
        <f t="shared" si="160"/>
        <v>6</v>
      </c>
      <c r="AK531" s="83" t="b">
        <f>COUNTIF('Power Curve'!$D$2:$D$31,AJ531)&gt;0</f>
        <v>1</v>
      </c>
      <c r="AL531" s="83" t="b">
        <f t="shared" si="161"/>
        <v>0</v>
      </c>
      <c r="AM531" s="83" t="b">
        <f t="shared" si="167"/>
        <v>1</v>
      </c>
      <c r="AN531" s="47" t="str">
        <f t="shared" si="162"/>
        <v>Outer</v>
      </c>
      <c r="AO531" s="48" t="str">
        <f t="shared" si="163"/>
        <v>0.3-0.4</v>
      </c>
      <c r="AP531" s="49" t="str">
        <f t="shared" si="168"/>
        <v>10-11</v>
      </c>
      <c r="AQ531" s="49" t="str">
        <f t="shared" si="169"/>
        <v>Dec</v>
      </c>
      <c r="AR531" s="48" t="str">
        <f t="shared" si="170"/>
        <v>315-325</v>
      </c>
      <c r="AS531" s="49" t="str">
        <f t="shared" si="164"/>
        <v>LWS-LTI</v>
      </c>
    </row>
    <row r="532" spans="5:45" x14ac:dyDescent="0.3">
      <c r="E532" s="15">
        <v>40907.458333333336</v>
      </c>
      <c r="F532" s="21">
        <v>6.32</v>
      </c>
      <c r="G532" s="21">
        <v>428.52000045776367</v>
      </c>
      <c r="H532" s="42">
        <v>1.1971292087652716</v>
      </c>
      <c r="I532" s="35">
        <v>323.3</v>
      </c>
      <c r="J532" s="43">
        <v>3.6392405063291139E-2</v>
      </c>
      <c r="K532" s="44">
        <v>1.0241029170632174</v>
      </c>
      <c r="L532" s="26">
        <f t="shared" si="152"/>
        <v>6.2717016604246636</v>
      </c>
      <c r="M532" s="26">
        <f t="shared" si="153"/>
        <v>0.32736168505997071</v>
      </c>
      <c r="N532" s="96">
        <f t="shared" si="154"/>
        <v>7</v>
      </c>
      <c r="O532" s="26">
        <f t="shared" si="155"/>
        <v>0.24427566666745429</v>
      </c>
      <c r="P532" s="3">
        <f>IF(L532&gt;'Power Curve'!$C$37,0,INDEX(Ci,$N532,1)*POWER(1-O532,3)+INDEX(Ci,$N532,2)*3*O532*POWER(1-O532,2)+INDEX(Ci,$N532,3)*3*POWER(O532,2)*(1-O532)+INDEX(Ci,$N532,4)*POWER(O532,3))</f>
        <v>418.18224278630157</v>
      </c>
      <c r="Q532" s="3">
        <f>MAX(0,MIN(P532-V532+W532,'Power Curve'!$C$39))</f>
        <v>402.80271621691355</v>
      </c>
      <c r="R532" s="3">
        <f t="shared" si="156"/>
        <v>428.52000045776367</v>
      </c>
      <c r="S532" s="3">
        <f t="shared" si="157"/>
        <v>-25.71728424085012</v>
      </c>
      <c r="T532" s="3">
        <f t="shared" si="158"/>
        <v>25.71728424085012</v>
      </c>
      <c r="V532" s="37">
        <f t="array" ref="V532">SUM(_xlfn.NORM.DIST($AD$3:$AD$1003,$L532,$AA532,FALSE)*WindSpeedStep*$AE$3:$AE$1003)/AG532</f>
        <v>425.97066679633997</v>
      </c>
      <c r="W532" s="37">
        <f t="array" ref="W532">SUM(_xlfn.NORM.DIST($AD$3:$AD$1003,$L532,$AB532,FALSE)*WindSpeedStep*$AE$3:$AE$1003)/AH532</f>
        <v>410.59114022695195</v>
      </c>
      <c r="Y532" s="1">
        <f t="shared" si="159"/>
        <v>6</v>
      </c>
      <c r="Z532" s="99">
        <f>IF(L532&lt;'Power Curve'!$P$28,'Power Curve'!$Q$28,IF(L532&gt;'Power Curve'!$P$29,'Power Curve'!$Q$29,INDEX(ReferenceTurbulence,Y532)+(L532-INDEX(ReferenceTurbulenceWindSpeed,Y532))*(INDEX(ReferenceTurbulence,Y532+1)-INDEX(ReferenceTurbulence,Y532))/(INDEX(ReferenceTurbulenceWindSpeed,Y532+1)-INDEX(ReferenceTurbulenceWindSpeed,Y532))))</f>
        <v>0.12113357984518766</v>
      </c>
      <c r="AA532" s="100">
        <f t="shared" si="165"/>
        <v>0.75971367384824706</v>
      </c>
      <c r="AB532" s="29">
        <f t="shared" si="166"/>
        <v>0.22824230726228997</v>
      </c>
      <c r="AD532" s="29">
        <f>'Zero Turbulence Curve'!F531</f>
        <v>52.900000000000482</v>
      </c>
      <c r="AE532" s="29">
        <f>'Zero Turbulence Curve'!G531</f>
        <v>1989.4717126307078</v>
      </c>
      <c r="AF532" s="39"/>
      <c r="AG532" s="40">
        <f t="array" ref="AG532">SUM(_xlfn.NORM.DIST($AD$3:$AD$1003,$F532,$AA532,FALSE)*WindSpeedStep)</f>
        <v>1.0000000000000036</v>
      </c>
      <c r="AH532" s="40">
        <f t="array" ref="AH532">SUM(_xlfn.NORM.DIST($AD$3:$AD$1003,$F532,$AB532,FALSE)*WindSpeedStep)</f>
        <v>1.0000000000000036</v>
      </c>
      <c r="AJ532" s="47">
        <f t="shared" si="160"/>
        <v>6</v>
      </c>
      <c r="AK532" s="83" t="b">
        <f>COUNTIF('Power Curve'!$D$2:$D$31,AJ532)&gt;0</f>
        <v>1</v>
      </c>
      <c r="AL532" s="83" t="b">
        <f t="shared" si="161"/>
        <v>0</v>
      </c>
      <c r="AM532" s="83" t="b">
        <f t="shared" si="167"/>
        <v>1</v>
      </c>
      <c r="AN532" s="47" t="str">
        <f t="shared" si="162"/>
        <v>Outer</v>
      </c>
      <c r="AO532" s="48" t="str">
        <f t="shared" si="163"/>
        <v>0.3-0.4</v>
      </c>
      <c r="AP532" s="49" t="str">
        <f t="shared" si="168"/>
        <v>11-12</v>
      </c>
      <c r="AQ532" s="49" t="str">
        <f t="shared" si="169"/>
        <v>Dec</v>
      </c>
      <c r="AR532" s="48" t="str">
        <f t="shared" si="170"/>
        <v>315-325</v>
      </c>
      <c r="AS532" s="49" t="str">
        <f t="shared" si="164"/>
        <v>LWS-LTI</v>
      </c>
    </row>
    <row r="533" spans="5:45" x14ac:dyDescent="0.3">
      <c r="E533" s="15">
        <v>40907.465277777781</v>
      </c>
      <c r="F533" s="21">
        <v>6.06</v>
      </c>
      <c r="G533" s="21">
        <v>401.54000473022512</v>
      </c>
      <c r="H533" s="42">
        <v>1.1967819868621474</v>
      </c>
      <c r="I533" s="35">
        <v>323.60000000000002</v>
      </c>
      <c r="J533" s="43">
        <v>8.580858085808582E-2</v>
      </c>
      <c r="K533" s="44">
        <v>0.87469707384858242</v>
      </c>
      <c r="L533" s="26">
        <f t="shared" si="152"/>
        <v>6.0131071468322332</v>
      </c>
      <c r="M533" s="26">
        <f t="shared" si="153"/>
        <v>0.28739506938423176</v>
      </c>
      <c r="N533" s="96">
        <f t="shared" si="154"/>
        <v>6</v>
      </c>
      <c r="O533" s="26">
        <f t="shared" si="155"/>
        <v>0.98176514444220153</v>
      </c>
      <c r="P533" s="3">
        <f>IF(L533&gt;'Power Curve'!$C$37,0,INDEX(Ci,$N533,1)*POWER(1-O533,3)+INDEX(Ci,$N533,2)*3*O533*POWER(1-O533,2)+INDEX(Ci,$N533,3)*3*POWER(O533,2)*(1-O533)+INDEX(Ci,$N533,4)*POWER(O533,3))</f>
        <v>365.61032076276081</v>
      </c>
      <c r="Q533" s="3">
        <f>MAX(0,MIN(P533-V533+W533,'Power Curve'!$C$39))</f>
        <v>359.97787690010011</v>
      </c>
      <c r="R533" s="3">
        <f t="shared" si="156"/>
        <v>401.54000473022512</v>
      </c>
      <c r="S533" s="3">
        <f t="shared" si="157"/>
        <v>-41.562127830125007</v>
      </c>
      <c r="T533" s="3">
        <f t="shared" si="158"/>
        <v>41.562127830125007</v>
      </c>
      <c r="V533" s="37">
        <f t="array" ref="V533">SUM(_xlfn.NORM.DIST($AD$3:$AD$1003,$L533,$AA533,FALSE)*WindSpeedStep*$AE$3:$AE$1003)/AG533</f>
        <v>372.93832113811885</v>
      </c>
      <c r="W533" s="37">
        <f t="array" ref="W533">SUM(_xlfn.NORM.DIST($AD$3:$AD$1003,$L533,$AB533,FALSE)*WindSpeedStep*$AE$3:$AE$1003)/AH533</f>
        <v>367.30587727545816</v>
      </c>
      <c r="Y533" s="1">
        <f t="shared" si="159"/>
        <v>5</v>
      </c>
      <c r="Z533" s="99">
        <f>IF(L533&lt;'Power Curve'!$P$28,'Power Curve'!$Q$28,IF(L533&gt;'Power Curve'!$P$29,'Power Curve'!$Q$29,INDEX(ReferenceTurbulence,Y533)+(L533-INDEX(ReferenceTurbulenceWindSpeed,Y533))*(INDEX(ReferenceTurbulence,Y533+1)-INDEX(ReferenceTurbulence,Y533))/(INDEX(ReferenceTurbulenceWindSpeed,Y533+1)-INDEX(ReferenceTurbulenceWindSpeed,Y533))))</f>
        <v>0.12153600216040329</v>
      </c>
      <c r="AA533" s="100">
        <f t="shared" si="165"/>
        <v>0.73080900318813879</v>
      </c>
      <c r="AB533" s="29">
        <f t="shared" si="166"/>
        <v>0.51597619081728741</v>
      </c>
      <c r="AD533" s="29">
        <f>'Zero Turbulence Curve'!F532</f>
        <v>53.000000000000483</v>
      </c>
      <c r="AE533" s="29">
        <f>'Zero Turbulence Curve'!G532</f>
        <v>1989.4717126307078</v>
      </c>
      <c r="AF533" s="39"/>
      <c r="AG533" s="40">
        <f t="array" ref="AG533">SUM(_xlfn.NORM.DIST($AD$3:$AD$1003,$F533,$AA533,FALSE)*WindSpeedStep)</f>
        <v>1.0000000000000033</v>
      </c>
      <c r="AH533" s="40">
        <f t="array" ref="AH533">SUM(_xlfn.NORM.DIST($AD$3:$AD$1003,$F533,$AB533,FALSE)*WindSpeedStep)</f>
        <v>1.0000000000000033</v>
      </c>
      <c r="AJ533" s="47">
        <f t="shared" si="160"/>
        <v>6</v>
      </c>
      <c r="AK533" s="83" t="b">
        <f>COUNTIF('Power Curve'!$D$2:$D$31,AJ533)&gt;0</f>
        <v>1</v>
      </c>
      <c r="AL533" s="83" t="b">
        <f t="shared" si="161"/>
        <v>0</v>
      </c>
      <c r="AM533" s="83" t="b">
        <f t="shared" si="167"/>
        <v>1</v>
      </c>
      <c r="AN533" s="47" t="str">
        <f t="shared" si="162"/>
        <v>Outer</v>
      </c>
      <c r="AO533" s="48" t="str">
        <f t="shared" si="163"/>
        <v>0.2-0.3</v>
      </c>
      <c r="AP533" s="49" t="str">
        <f t="shared" si="168"/>
        <v>11-12</v>
      </c>
      <c r="AQ533" s="49" t="str">
        <f t="shared" si="169"/>
        <v>Dec</v>
      </c>
      <c r="AR533" s="48" t="str">
        <f t="shared" si="170"/>
        <v>315-325</v>
      </c>
      <c r="AS533" s="49" t="str">
        <f t="shared" si="164"/>
        <v>LWS-LTI</v>
      </c>
    </row>
    <row r="534" spans="5:45" x14ac:dyDescent="0.3">
      <c r="E534" s="15">
        <v>40907.472222222219</v>
      </c>
      <c r="F534" s="21">
        <v>6.59</v>
      </c>
      <c r="G534" s="21">
        <v>618.46997833251976</v>
      </c>
      <c r="H534" s="42">
        <v>1.1964100779566655</v>
      </c>
      <c r="I534" s="35">
        <v>325.60000000000002</v>
      </c>
      <c r="J534" s="43">
        <v>6.6767830045523516E-2</v>
      </c>
      <c r="K534" s="44">
        <v>0.93535354374068946</v>
      </c>
      <c r="L534" s="26">
        <f t="shared" si="152"/>
        <v>6.5383285382793073</v>
      </c>
      <c r="M534" s="26">
        <f t="shared" si="153"/>
        <v>0.36856972852540121</v>
      </c>
      <c r="N534" s="96">
        <f t="shared" si="154"/>
        <v>7</v>
      </c>
      <c r="O534" s="26">
        <f t="shared" si="155"/>
        <v>0.51531421907123953</v>
      </c>
      <c r="P534" s="3">
        <f>IF(L534&gt;'Power Curve'!$C$37,0,INDEX(Ci,$N534,1)*POWER(1-O534,3)+INDEX(Ci,$N534,2)*3*O534*POWER(1-O534,2)+INDEX(Ci,$N534,3)*3*POWER(O534,2)*(1-O534)+INDEX(Ci,$N534,4)*POWER(O534,3))</f>
        <v>479.95806552454053</v>
      </c>
      <c r="Q534" s="3">
        <f>MAX(0,MIN(P534-V534+W534,'Power Curve'!$C$39))</f>
        <v>467.70479245348844</v>
      </c>
      <c r="R534" s="3">
        <f t="shared" si="156"/>
        <v>618.46997833251976</v>
      </c>
      <c r="S534" s="3">
        <f t="shared" si="157"/>
        <v>-150.76518587903132</v>
      </c>
      <c r="T534" s="3">
        <f t="shared" si="158"/>
        <v>150.76518587903132</v>
      </c>
      <c r="V534" s="37">
        <f t="array" ref="V534">SUM(_xlfn.NORM.DIST($AD$3:$AD$1003,$L534,$AA534,FALSE)*WindSpeedStep*$AE$3:$AE$1003)/AG534</f>
        <v>484.16767430904804</v>
      </c>
      <c r="W534" s="37">
        <f t="array" ref="W534">SUM(_xlfn.NORM.DIST($AD$3:$AD$1003,$L534,$AB534,FALSE)*WindSpeedStep*$AE$3:$AE$1003)/AH534</f>
        <v>471.91440123799595</v>
      </c>
      <c r="Y534" s="1">
        <f t="shared" si="159"/>
        <v>6</v>
      </c>
      <c r="Z534" s="99">
        <f>IF(L534&lt;'Power Curve'!$P$28,'Power Curve'!$Q$28,IF(L534&gt;'Power Curve'!$P$29,'Power Curve'!$Q$29,INDEX(ReferenceTurbulence,Y534)+(L534-INDEX(ReferenceTurbulenceWindSpeed,Y534))*(INDEX(ReferenceTurbulence,Y534+1)-INDEX(ReferenceTurbulence,Y534))/(INDEX(ReferenceTurbulenceWindSpeed,Y534+1)-INDEX(ReferenceTurbulenceWindSpeed,Y534))))</f>
        <v>0.12060946993430309</v>
      </c>
      <c r="AA534" s="100">
        <f t="shared" si="165"/>
        <v>0.78858433925819393</v>
      </c>
      <c r="AB534" s="29">
        <f t="shared" si="166"/>
        <v>0.43655000862562898</v>
      </c>
      <c r="AD534" s="29">
        <f>'Zero Turbulence Curve'!F533</f>
        <v>53.100000000000485</v>
      </c>
      <c r="AE534" s="29">
        <f>'Zero Turbulence Curve'!G533</f>
        <v>1989.4717126307078</v>
      </c>
      <c r="AF534" s="39"/>
      <c r="AG534" s="40">
        <f t="array" ref="AG534">SUM(_xlfn.NORM.DIST($AD$3:$AD$1003,$F534,$AA534,FALSE)*WindSpeedStep)</f>
        <v>1.0000000000000033</v>
      </c>
      <c r="AH534" s="40">
        <f t="array" ref="AH534">SUM(_xlfn.NORM.DIST($AD$3:$AD$1003,$F534,$AB534,FALSE)*WindSpeedStep)</f>
        <v>1.000000000000004</v>
      </c>
      <c r="AJ534" s="47">
        <f t="shared" si="160"/>
        <v>7</v>
      </c>
      <c r="AK534" s="83" t="b">
        <f>COUNTIF('Power Curve'!$D$2:$D$31,AJ534)&gt;0</f>
        <v>1</v>
      </c>
      <c r="AL534" s="83" t="b">
        <f t="shared" si="161"/>
        <v>0</v>
      </c>
      <c r="AM534" s="83" t="b">
        <f t="shared" si="167"/>
        <v>1</v>
      </c>
      <c r="AN534" s="47" t="str">
        <f t="shared" si="162"/>
        <v>Outer</v>
      </c>
      <c r="AO534" s="48" t="str">
        <f t="shared" si="163"/>
        <v>0.3-0.4</v>
      </c>
      <c r="AP534" s="49" t="str">
        <f t="shared" si="168"/>
        <v>11-12</v>
      </c>
      <c r="AQ534" s="49" t="str">
        <f t="shared" si="169"/>
        <v>Dec</v>
      </c>
      <c r="AR534" s="48" t="str">
        <f t="shared" si="170"/>
        <v>325-335</v>
      </c>
      <c r="AS534" s="49" t="str">
        <f t="shared" si="164"/>
        <v>LWS-LTI</v>
      </c>
    </row>
    <row r="535" spans="5:45" x14ac:dyDescent="0.3">
      <c r="E535" s="15">
        <v>40907.479166666664</v>
      </c>
      <c r="F535" s="21">
        <v>6.48</v>
      </c>
      <c r="G535" s="21">
        <v>626.12998580932663</v>
      </c>
      <c r="H535" s="42">
        <v>1.1969617511648276</v>
      </c>
      <c r="I535" s="35">
        <v>324.5</v>
      </c>
      <c r="J535" s="43">
        <v>6.6358024691358014E-2</v>
      </c>
      <c r="K535" s="44">
        <v>0.91480587975849126</v>
      </c>
      <c r="L535" s="26">
        <f t="shared" si="152"/>
        <v>6.4301790662017275</v>
      </c>
      <c r="M535" s="26">
        <f t="shared" si="153"/>
        <v>0.35185487898736673</v>
      </c>
      <c r="N535" s="96">
        <f t="shared" si="154"/>
        <v>7</v>
      </c>
      <c r="O535" s="26">
        <f t="shared" si="155"/>
        <v>0.40537527896512943</v>
      </c>
      <c r="P535" s="3">
        <f>IF(L535&gt;'Power Curve'!$C$37,0,INDEX(Ci,$N535,1)*POWER(1-O535,3)+INDEX(Ci,$N535,2)*3*O535*POWER(1-O535,2)+INDEX(Ci,$N535,3)*3*POWER(O535,2)*(1-O535)+INDEX(Ci,$N535,4)*POWER(O535,3))</f>
        <v>454.1601138361458</v>
      </c>
      <c r="Q535" s="3">
        <f>MAX(0,MIN(P535-V535+W535,'Power Curve'!$C$39))</f>
        <v>442.25672260962386</v>
      </c>
      <c r="R535" s="3">
        <f t="shared" si="156"/>
        <v>626.12998580932663</v>
      </c>
      <c r="S535" s="3">
        <f t="shared" si="157"/>
        <v>-183.87326319970276</v>
      </c>
      <c r="T535" s="3">
        <f t="shared" si="158"/>
        <v>183.87326319970276</v>
      </c>
      <c r="V535" s="37">
        <f t="array" ref="V535">SUM(_xlfn.NORM.DIST($AD$3:$AD$1003,$L535,$AA535,FALSE)*WindSpeedStep*$AE$3:$AE$1003)/AG535</f>
        <v>460.11115477230885</v>
      </c>
      <c r="W535" s="37">
        <f t="array" ref="W535">SUM(_xlfn.NORM.DIST($AD$3:$AD$1003,$L535,$AB535,FALSE)*WindSpeedStep*$AE$3:$AE$1003)/AH535</f>
        <v>448.20776354578692</v>
      </c>
      <c r="Y535" s="1">
        <f t="shared" si="159"/>
        <v>6</v>
      </c>
      <c r="Z535" s="99">
        <f>IF(L535&lt;'Power Curve'!$P$28,'Power Curve'!$Q$28,IF(L535&gt;'Power Curve'!$P$29,'Power Curve'!$Q$29,INDEX(ReferenceTurbulence,Y535)+(L535-INDEX(ReferenceTurbulenceWindSpeed,Y535))*(INDEX(ReferenceTurbulence,Y535+1)-INDEX(ReferenceTurbulence,Y535))/(INDEX(ReferenceTurbulenceWindSpeed,Y535+1)-INDEX(ReferenceTurbulenceWindSpeed,Y535))))</f>
        <v>0.12082205994259061</v>
      </c>
      <c r="AA535" s="100">
        <f t="shared" si="165"/>
        <v>0.77690748057821646</v>
      </c>
      <c r="AB535" s="29">
        <f t="shared" si="166"/>
        <v>0.42669398124486763</v>
      </c>
      <c r="AD535" s="29">
        <f>'Zero Turbulence Curve'!F534</f>
        <v>53.200000000000486</v>
      </c>
      <c r="AE535" s="29">
        <f>'Zero Turbulence Curve'!G534</f>
        <v>1989.4717126307078</v>
      </c>
      <c r="AF535" s="39"/>
      <c r="AG535" s="40">
        <f t="array" ref="AG535">SUM(_xlfn.NORM.DIST($AD$3:$AD$1003,$F535,$AA535,FALSE)*WindSpeedStep)</f>
        <v>1.0000000000000038</v>
      </c>
      <c r="AH535" s="40">
        <f t="array" ref="AH535">SUM(_xlfn.NORM.DIST($AD$3:$AD$1003,$F535,$AB535,FALSE)*WindSpeedStep)</f>
        <v>1.0000000000000038</v>
      </c>
      <c r="AJ535" s="47">
        <f t="shared" si="160"/>
        <v>6</v>
      </c>
      <c r="AK535" s="83" t="b">
        <f>COUNTIF('Power Curve'!$D$2:$D$31,AJ535)&gt;0</f>
        <v>1</v>
      </c>
      <c r="AL535" s="83" t="b">
        <f t="shared" si="161"/>
        <v>0</v>
      </c>
      <c r="AM535" s="83" t="b">
        <f t="shared" si="167"/>
        <v>1</v>
      </c>
      <c r="AN535" s="47" t="str">
        <f t="shared" si="162"/>
        <v>Outer</v>
      </c>
      <c r="AO535" s="48" t="str">
        <f t="shared" si="163"/>
        <v>0.3-0.4</v>
      </c>
      <c r="AP535" s="49" t="str">
        <f t="shared" si="168"/>
        <v>11-12</v>
      </c>
      <c r="AQ535" s="49" t="str">
        <f t="shared" si="169"/>
        <v>Dec</v>
      </c>
      <c r="AR535" s="48" t="str">
        <f t="shared" si="170"/>
        <v>315-325</v>
      </c>
      <c r="AS535" s="49" t="str">
        <f t="shared" si="164"/>
        <v>LWS-LTI</v>
      </c>
    </row>
    <row r="536" spans="5:45" x14ac:dyDescent="0.3">
      <c r="E536" s="15">
        <v>40907.486111111109</v>
      </c>
      <c r="F536" s="21">
        <v>6.66</v>
      </c>
      <c r="G536" s="21">
        <v>634.11002922058105</v>
      </c>
      <c r="H536" s="42">
        <v>1.197051653568999</v>
      </c>
      <c r="I536" s="35">
        <v>321.7</v>
      </c>
      <c r="J536" s="43">
        <v>5.1051051051051052E-2</v>
      </c>
      <c r="K536" s="44">
        <v>0.95736646158482064</v>
      </c>
      <c r="L536" s="26">
        <f t="shared" si="152"/>
        <v>6.6089606068692985</v>
      </c>
      <c r="M536" s="26">
        <f t="shared" si="153"/>
        <v>0.37948614241408801</v>
      </c>
      <c r="N536" s="96">
        <f t="shared" si="154"/>
        <v>7</v>
      </c>
      <c r="O536" s="26">
        <f t="shared" si="155"/>
        <v>0.58711498341260793</v>
      </c>
      <c r="P536" s="3">
        <f>IF(L536&gt;'Power Curve'!$C$37,0,INDEX(Ci,$N536,1)*POWER(1-O536,3)+INDEX(Ci,$N536,2)*3*O536*POWER(1-O536,2)+INDEX(Ci,$N536,3)*3*POWER(O536,2)*(1-O536)+INDEX(Ci,$N536,4)*POWER(O536,3))</f>
        <v>497.24082189357335</v>
      </c>
      <c r="Q536" s="3">
        <f>MAX(0,MIN(P536-V536+W536,'Power Curve'!$C$39))</f>
        <v>482.47224858535168</v>
      </c>
      <c r="R536" s="3">
        <f t="shared" si="156"/>
        <v>634.11002922058105</v>
      </c>
      <c r="S536" s="3">
        <f t="shared" si="157"/>
        <v>-151.63778063522938</v>
      </c>
      <c r="T536" s="3">
        <f t="shared" si="158"/>
        <v>151.63778063522938</v>
      </c>
      <c r="V536" s="37">
        <f t="array" ref="V536">SUM(_xlfn.NORM.DIST($AD$3:$AD$1003,$L536,$AA536,FALSE)*WindSpeedStep*$AE$3:$AE$1003)/AG536</f>
        <v>500.21694845069243</v>
      </c>
      <c r="W536" s="37">
        <f t="array" ref="W536">SUM(_xlfn.NORM.DIST($AD$3:$AD$1003,$L536,$AB536,FALSE)*WindSpeedStep*$AE$3:$AE$1003)/AH536</f>
        <v>485.44837514247075</v>
      </c>
      <c r="Y536" s="1">
        <f t="shared" si="159"/>
        <v>6</v>
      </c>
      <c r="Z536" s="99">
        <f>IF(L536&lt;'Power Curve'!$P$28,'Power Curve'!$Q$28,IF(L536&gt;'Power Curve'!$P$29,'Power Curve'!$Q$29,INDEX(ReferenceTurbulence,Y536)+(L536-INDEX(ReferenceTurbulenceWindSpeed,Y536))*(INDEX(ReferenceTurbulence,Y536+1)-INDEX(ReferenceTurbulence,Y536))/(INDEX(ReferenceTurbulenceWindSpeed,Y536+1)-INDEX(ReferenceTurbulenceWindSpeed,Y536))))</f>
        <v>0.12047062809107949</v>
      </c>
      <c r="AA536" s="100">
        <f t="shared" si="165"/>
        <v>0.7961856353387462</v>
      </c>
      <c r="AB536" s="29">
        <f t="shared" si="166"/>
        <v>0.3373943853356699</v>
      </c>
      <c r="AD536" s="29">
        <f>'Zero Turbulence Curve'!F535</f>
        <v>53.300000000000487</v>
      </c>
      <c r="AE536" s="29">
        <f>'Zero Turbulence Curve'!G535</f>
        <v>1989.4717126307078</v>
      </c>
      <c r="AF536" s="39"/>
      <c r="AG536" s="40">
        <f t="array" ref="AG536">SUM(_xlfn.NORM.DIST($AD$3:$AD$1003,$F536,$AA536,FALSE)*WindSpeedStep)</f>
        <v>1.0000000000000038</v>
      </c>
      <c r="AH536" s="40">
        <f t="array" ref="AH536">SUM(_xlfn.NORM.DIST($AD$3:$AD$1003,$F536,$AB536,FALSE)*WindSpeedStep)</f>
        <v>1.0000000000000036</v>
      </c>
      <c r="AJ536" s="47">
        <f t="shared" si="160"/>
        <v>7</v>
      </c>
      <c r="AK536" s="83" t="b">
        <f>COUNTIF('Power Curve'!$D$2:$D$31,AJ536)&gt;0</f>
        <v>1</v>
      </c>
      <c r="AL536" s="83" t="b">
        <f t="shared" si="161"/>
        <v>0</v>
      </c>
      <c r="AM536" s="83" t="b">
        <f t="shared" si="167"/>
        <v>1</v>
      </c>
      <c r="AN536" s="47" t="str">
        <f t="shared" si="162"/>
        <v>Outer</v>
      </c>
      <c r="AO536" s="48" t="str">
        <f t="shared" si="163"/>
        <v>0.3-0.4</v>
      </c>
      <c r="AP536" s="49" t="str">
        <f t="shared" si="168"/>
        <v>11-12</v>
      </c>
      <c r="AQ536" s="49" t="str">
        <f t="shared" si="169"/>
        <v>Dec</v>
      </c>
      <c r="AR536" s="48" t="str">
        <f t="shared" si="170"/>
        <v>315-325</v>
      </c>
      <c r="AS536" s="49" t="str">
        <f t="shared" si="164"/>
        <v>LWS-LTI</v>
      </c>
    </row>
    <row r="537" spans="5:45" x14ac:dyDescent="0.3">
      <c r="E537" s="15">
        <v>40907.493055555555</v>
      </c>
      <c r="F537" s="21">
        <v>6.34</v>
      </c>
      <c r="G537" s="21">
        <v>564.99999809265159</v>
      </c>
      <c r="H537" s="42">
        <v>1.1967944318501718</v>
      </c>
      <c r="I537" s="35">
        <v>325.7</v>
      </c>
      <c r="J537" s="43">
        <v>4.4164037854889593E-2</v>
      </c>
      <c r="K537" s="44">
        <v>0.93394737154150798</v>
      </c>
      <c r="L537" s="26">
        <f t="shared" si="152"/>
        <v>6.2909622861608261</v>
      </c>
      <c r="M537" s="26">
        <f t="shared" si="153"/>
        <v>0.33033847685565704</v>
      </c>
      <c r="N537" s="96">
        <f t="shared" si="154"/>
        <v>7</v>
      </c>
      <c r="O537" s="26">
        <f t="shared" si="155"/>
        <v>0.26385498350124531</v>
      </c>
      <c r="P537" s="3">
        <f>IF(L537&gt;'Power Curve'!$C$37,0,INDEX(Ci,$N537,1)*POWER(1-O537,3)+INDEX(Ci,$N537,2)*3*O537*POWER(1-O537,2)+INDEX(Ci,$N537,3)*3*POWER(O537,2)*(1-O537)+INDEX(Ci,$N537,4)*POWER(O537,3))</f>
        <v>422.42166636466794</v>
      </c>
      <c r="Q537" s="3">
        <f>MAX(0,MIN(P537-V537+W537,'Power Curve'!$C$39))</f>
        <v>407.88812137230445</v>
      </c>
      <c r="R537" s="3">
        <f t="shared" si="156"/>
        <v>564.99999809265159</v>
      </c>
      <c r="S537" s="3">
        <f t="shared" si="157"/>
        <v>-157.11187672034714</v>
      </c>
      <c r="T537" s="3">
        <f t="shared" si="158"/>
        <v>157.11187672034714</v>
      </c>
      <c r="V537" s="37">
        <f t="array" ref="V537">SUM(_xlfn.NORM.DIST($AD$3:$AD$1003,$L537,$AA537,FALSE)*WindSpeedStep*$AE$3:$AE$1003)/AG537</f>
        <v>430.05072960764505</v>
      </c>
      <c r="W537" s="37">
        <f t="array" ref="W537">SUM(_xlfn.NORM.DIST($AD$3:$AD$1003,$L537,$AB537,FALSE)*WindSpeedStep*$AE$3:$AE$1003)/AH537</f>
        <v>415.51718461528156</v>
      </c>
      <c r="Y537" s="1">
        <f t="shared" si="159"/>
        <v>6</v>
      </c>
      <c r="Z537" s="99">
        <f>IF(L537&lt;'Power Curve'!$P$28,'Power Curve'!$Q$28,IF(L537&gt;'Power Curve'!$P$29,'Power Curve'!$Q$29,INDEX(ReferenceTurbulence,Y537)+(L537-INDEX(ReferenceTurbulenceWindSpeed,Y537))*(INDEX(ReferenceTurbulence,Y537+1)-INDEX(ReferenceTurbulence,Y537))/(INDEX(ReferenceTurbulenceWindSpeed,Y537+1)-INDEX(ReferenceTurbulenceWindSpeed,Y537))))</f>
        <v>0.12109571912792094</v>
      </c>
      <c r="AA537" s="100">
        <f t="shared" si="165"/>
        <v>0.76180860204927481</v>
      </c>
      <c r="AB537" s="29">
        <f t="shared" si="166"/>
        <v>0.2778342965496895</v>
      </c>
      <c r="AD537" s="29">
        <f>'Zero Turbulence Curve'!F536</f>
        <v>53.400000000000489</v>
      </c>
      <c r="AE537" s="29">
        <f>'Zero Turbulence Curve'!G536</f>
        <v>1989.4717126307078</v>
      </c>
      <c r="AF537" s="39"/>
      <c r="AG537" s="40">
        <f t="array" ref="AG537">SUM(_xlfn.NORM.DIST($AD$3:$AD$1003,$F537,$AA537,FALSE)*WindSpeedStep)</f>
        <v>1.0000000000000038</v>
      </c>
      <c r="AH537" s="40">
        <f t="array" ref="AH537">SUM(_xlfn.NORM.DIST($AD$3:$AD$1003,$F537,$AB537,FALSE)*WindSpeedStep)</f>
        <v>1.0000000000000036</v>
      </c>
      <c r="AJ537" s="47">
        <f t="shared" si="160"/>
        <v>6</v>
      </c>
      <c r="AK537" s="83" t="b">
        <f>COUNTIF('Power Curve'!$D$2:$D$31,AJ537)&gt;0</f>
        <v>1</v>
      </c>
      <c r="AL537" s="83" t="b">
        <f t="shared" si="161"/>
        <v>0</v>
      </c>
      <c r="AM537" s="83" t="b">
        <f t="shared" si="167"/>
        <v>1</v>
      </c>
      <c r="AN537" s="47" t="str">
        <f t="shared" si="162"/>
        <v>Outer</v>
      </c>
      <c r="AO537" s="48" t="str">
        <f t="shared" si="163"/>
        <v>0.3-0.4</v>
      </c>
      <c r="AP537" s="49" t="str">
        <f t="shared" si="168"/>
        <v>11-12</v>
      </c>
      <c r="AQ537" s="49" t="str">
        <f t="shared" si="169"/>
        <v>Dec</v>
      </c>
      <c r="AR537" s="48" t="str">
        <f t="shared" si="170"/>
        <v>325-335</v>
      </c>
      <c r="AS537" s="49" t="str">
        <f t="shared" si="164"/>
        <v>LWS-LTI</v>
      </c>
    </row>
    <row r="538" spans="5:45" x14ac:dyDescent="0.3">
      <c r="E538" s="15">
        <v>40907.5</v>
      </c>
      <c r="F538" s="21">
        <v>6</v>
      </c>
      <c r="G538" s="21">
        <v>553.27999114990212</v>
      </c>
      <c r="H538" s="42">
        <v>1.1981436429199324</v>
      </c>
      <c r="I538" s="35">
        <v>327.9</v>
      </c>
      <c r="J538" s="43">
        <v>5.3333333333333337E-2</v>
      </c>
      <c r="K538" s="44">
        <v>0.90317932885440066</v>
      </c>
      <c r="L538" s="26">
        <f t="shared" si="152"/>
        <v>5.9558284974602147</v>
      </c>
      <c r="M538" s="26">
        <f t="shared" si="153"/>
        <v>0.27854246948149397</v>
      </c>
      <c r="N538" s="96">
        <f t="shared" si="154"/>
        <v>6</v>
      </c>
      <c r="O538" s="26">
        <f t="shared" si="155"/>
        <v>0.92467449775552168</v>
      </c>
      <c r="P538" s="3">
        <f>IF(L538&gt;'Power Curve'!$C$37,0,INDEX(Ci,$N538,1)*POWER(1-O538,3)+INDEX(Ci,$N538,2)*3*O538*POWER(1-O538,2)+INDEX(Ci,$N538,3)*3*POWER(O538,2)*(1-O538)+INDEX(Ci,$N538,4)*POWER(O538,3))</f>
        <v>355.12980212305456</v>
      </c>
      <c r="Q538" s="3">
        <f>MAX(0,MIN(P538-V538+W538,'Power Curve'!$C$39))</f>
        <v>345.01407021872728</v>
      </c>
      <c r="R538" s="3">
        <f t="shared" si="156"/>
        <v>553.27999114990212</v>
      </c>
      <c r="S538" s="3">
        <f t="shared" si="157"/>
        <v>-208.26592093117483</v>
      </c>
      <c r="T538" s="3">
        <f t="shared" si="158"/>
        <v>208.26592093117483</v>
      </c>
      <c r="V538" s="37">
        <f t="array" ref="V538">SUM(_xlfn.NORM.DIST($AD$3:$AD$1003,$L538,$AA538,FALSE)*WindSpeedStep*$AE$3:$AE$1003)/AG538</f>
        <v>361.56556834315745</v>
      </c>
      <c r="W538" s="37">
        <f t="array" ref="W538">SUM(_xlfn.NORM.DIST($AD$3:$AD$1003,$L538,$AB538,FALSE)*WindSpeedStep*$AE$3:$AE$1003)/AH538</f>
        <v>351.44983643883018</v>
      </c>
      <c r="Y538" s="1">
        <f t="shared" si="159"/>
        <v>5</v>
      </c>
      <c r="Z538" s="99">
        <f>IF(L538&lt;'Power Curve'!$P$28,'Power Curve'!$Q$28,IF(L538&gt;'Power Curve'!$P$29,'Power Curve'!$Q$29,INDEX(ReferenceTurbulence,Y538)+(L538-INDEX(ReferenceTurbulenceWindSpeed,Y538))*(INDEX(ReferenceTurbulence,Y538+1)-INDEX(ReferenceTurbulence,Y538))/(INDEX(ReferenceTurbulenceWindSpeed,Y538+1)-INDEX(ReferenceTurbulenceWindSpeed,Y538))))</f>
        <v>0.12131704303203338</v>
      </c>
      <c r="AA538" s="100">
        <f t="shared" si="165"/>
        <v>0.7225435021177915</v>
      </c>
      <c r="AB538" s="29">
        <f t="shared" si="166"/>
        <v>0.31764418653121146</v>
      </c>
      <c r="AD538" s="29">
        <f>'Zero Turbulence Curve'!F537</f>
        <v>53.50000000000049</v>
      </c>
      <c r="AE538" s="29">
        <f>'Zero Turbulence Curve'!G537</f>
        <v>1989.4717126307078</v>
      </c>
      <c r="AF538" s="39"/>
      <c r="AG538" s="40">
        <f t="array" ref="AG538">SUM(_xlfn.NORM.DIST($AD$3:$AD$1003,$F538,$AA538,FALSE)*WindSpeedStep)</f>
        <v>1.0000000000000038</v>
      </c>
      <c r="AH538" s="40">
        <f t="array" ref="AH538">SUM(_xlfn.NORM.DIST($AD$3:$AD$1003,$F538,$AB538,FALSE)*WindSpeedStep)</f>
        <v>1.0000000000000038</v>
      </c>
      <c r="AJ538" s="47">
        <f t="shared" si="160"/>
        <v>6</v>
      </c>
      <c r="AK538" s="83" t="b">
        <f>COUNTIF('Power Curve'!$D$2:$D$31,AJ538)&gt;0</f>
        <v>1</v>
      </c>
      <c r="AL538" s="83" t="b">
        <f t="shared" si="161"/>
        <v>0</v>
      </c>
      <c r="AM538" s="83" t="b">
        <f t="shared" si="167"/>
        <v>1</v>
      </c>
      <c r="AN538" s="47" t="str">
        <f t="shared" si="162"/>
        <v>Outer</v>
      </c>
      <c r="AO538" s="48" t="str">
        <f t="shared" si="163"/>
        <v>0.2-0.3</v>
      </c>
      <c r="AP538" s="49" t="str">
        <f t="shared" si="168"/>
        <v>12-13</v>
      </c>
      <c r="AQ538" s="49" t="str">
        <f t="shared" si="169"/>
        <v>Dec</v>
      </c>
      <c r="AR538" s="48" t="str">
        <f t="shared" si="170"/>
        <v>325-335</v>
      </c>
      <c r="AS538" s="49" t="str">
        <f t="shared" si="164"/>
        <v>LWS-LTI</v>
      </c>
    </row>
    <row r="539" spans="5:45" x14ac:dyDescent="0.3">
      <c r="E539" s="15">
        <v>40907.506944444445</v>
      </c>
      <c r="F539" s="21">
        <v>6.49</v>
      </c>
      <c r="G539" s="21">
        <v>608.99999427795456</v>
      </c>
      <c r="H539" s="42">
        <v>1.1973460550804833</v>
      </c>
      <c r="I539" s="35">
        <v>329.3</v>
      </c>
      <c r="J539" s="43">
        <v>5.2388289676425275E-2</v>
      </c>
      <c r="K539" s="44">
        <v>0.99679508042969678</v>
      </c>
      <c r="L539" s="26">
        <f t="shared" si="152"/>
        <v>6.440791341258417</v>
      </c>
      <c r="M539" s="26">
        <f t="shared" si="153"/>
        <v>0.35349504030689272</v>
      </c>
      <c r="N539" s="96">
        <f t="shared" si="154"/>
        <v>7</v>
      </c>
      <c r="O539" s="26">
        <f t="shared" si="155"/>
        <v>0.41616314736091808</v>
      </c>
      <c r="P539" s="3">
        <f>IF(L539&gt;'Power Curve'!$C$37,0,INDEX(Ci,$N539,1)*POWER(1-O539,3)+INDEX(Ci,$N539,2)*3*O539*POWER(1-O539,2)+INDEX(Ci,$N539,3)*3*POWER(O539,2)*(1-O539)+INDEX(Ci,$N539,4)*POWER(O539,3))</f>
        <v>456.65142366073138</v>
      </c>
      <c r="Q539" s="3">
        <f>MAX(0,MIN(P539-V539+W539,'Power Curve'!$C$39))</f>
        <v>442.63858494702356</v>
      </c>
      <c r="R539" s="3">
        <f t="shared" si="156"/>
        <v>608.99999427795456</v>
      </c>
      <c r="S539" s="3">
        <f t="shared" si="157"/>
        <v>-166.361409330931</v>
      </c>
      <c r="T539" s="3">
        <f t="shared" si="158"/>
        <v>166.361409330931</v>
      </c>
      <c r="V539" s="37">
        <f t="array" ref="V539">SUM(_xlfn.NORM.DIST($AD$3:$AD$1003,$L539,$AA539,FALSE)*WindSpeedStep*$AE$3:$AE$1003)/AG539</f>
        <v>462.44422084099745</v>
      </c>
      <c r="W539" s="37">
        <f t="array" ref="W539">SUM(_xlfn.NORM.DIST($AD$3:$AD$1003,$L539,$AB539,FALSE)*WindSpeedStep*$AE$3:$AE$1003)/AH539</f>
        <v>448.43138212728962</v>
      </c>
      <c r="Y539" s="1">
        <f t="shared" si="159"/>
        <v>6</v>
      </c>
      <c r="Z539" s="99">
        <f>IF(L539&lt;'Power Curve'!$P$28,'Power Curve'!$Q$28,IF(L539&gt;'Power Curve'!$P$29,'Power Curve'!$Q$29,INDEX(ReferenceTurbulence,Y539)+(L539-INDEX(ReferenceTurbulenceWindSpeed,Y539))*(INDEX(ReferenceTurbulence,Y539+1)-INDEX(ReferenceTurbulence,Y539))/(INDEX(ReferenceTurbulenceWindSpeed,Y539+1)-INDEX(ReferenceTurbulenceWindSpeed,Y539))))</f>
        <v>0.12080119933551679</v>
      </c>
      <c r="AA539" s="100">
        <f t="shared" si="165"/>
        <v>0.7780553186938286</v>
      </c>
      <c r="AB539" s="29">
        <f t="shared" si="166"/>
        <v>0.33742204253125763</v>
      </c>
      <c r="AD539" s="29">
        <f>'Zero Turbulence Curve'!F538</f>
        <v>53.600000000000492</v>
      </c>
      <c r="AE539" s="29">
        <f>'Zero Turbulence Curve'!G538</f>
        <v>1989.4717126307078</v>
      </c>
      <c r="AF539" s="39"/>
      <c r="AG539" s="40">
        <f t="array" ref="AG539">SUM(_xlfn.NORM.DIST($AD$3:$AD$1003,$F539,$AA539,FALSE)*WindSpeedStep)</f>
        <v>1.0000000000000038</v>
      </c>
      <c r="AH539" s="40">
        <f t="array" ref="AH539">SUM(_xlfn.NORM.DIST($AD$3:$AD$1003,$F539,$AB539,FALSE)*WindSpeedStep)</f>
        <v>1.0000000000000036</v>
      </c>
      <c r="AJ539" s="47">
        <f t="shared" si="160"/>
        <v>6</v>
      </c>
      <c r="AK539" s="83" t="b">
        <f>COUNTIF('Power Curve'!$D$2:$D$31,AJ539)&gt;0</f>
        <v>1</v>
      </c>
      <c r="AL539" s="83" t="b">
        <f t="shared" si="161"/>
        <v>0</v>
      </c>
      <c r="AM539" s="83" t="b">
        <f t="shared" si="167"/>
        <v>1</v>
      </c>
      <c r="AN539" s="47" t="str">
        <f t="shared" si="162"/>
        <v>Outer</v>
      </c>
      <c r="AO539" s="48" t="str">
        <f t="shared" si="163"/>
        <v>0.3-0.4</v>
      </c>
      <c r="AP539" s="49" t="str">
        <f t="shared" si="168"/>
        <v>12-13</v>
      </c>
      <c r="AQ539" s="49" t="str">
        <f t="shared" si="169"/>
        <v>Dec</v>
      </c>
      <c r="AR539" s="48" t="str">
        <f t="shared" si="170"/>
        <v>325-335</v>
      </c>
      <c r="AS539" s="49" t="str">
        <f t="shared" si="164"/>
        <v>LWS-LTI</v>
      </c>
    </row>
    <row r="540" spans="5:45" x14ac:dyDescent="0.3">
      <c r="E540" s="15">
        <v>40907.513888888891</v>
      </c>
      <c r="F540" s="21">
        <v>6.52</v>
      </c>
      <c r="G540" s="21">
        <v>589.05002975463867</v>
      </c>
      <c r="H540" s="42">
        <v>1.1969865460237732</v>
      </c>
      <c r="I540" s="35">
        <v>329.7</v>
      </c>
      <c r="J540" s="43">
        <v>3.6809815950920248E-2</v>
      </c>
      <c r="K540" s="44">
        <v>0.93875586192454885</v>
      </c>
      <c r="L540" s="26">
        <f t="shared" si="152"/>
        <v>6.4699162033607163</v>
      </c>
      <c r="M540" s="26">
        <f t="shared" si="153"/>
        <v>0.3579963816311178</v>
      </c>
      <c r="N540" s="96">
        <f t="shared" si="154"/>
        <v>7</v>
      </c>
      <c r="O540" s="26">
        <f t="shared" si="155"/>
        <v>0.44576991666596388</v>
      </c>
      <c r="P540" s="3">
        <f>IF(L540&gt;'Power Curve'!$C$37,0,INDEX(Ci,$N540,1)*POWER(1-O540,3)+INDEX(Ci,$N540,2)*3*O540*POWER(1-O540,2)+INDEX(Ci,$N540,3)*3*POWER(O540,2)*(1-O540)+INDEX(Ci,$N540,4)*POWER(O540,3))</f>
        <v>463.53564945707808</v>
      </c>
      <c r="Q540" s="3">
        <f>MAX(0,MIN(P540-V540+W540,'Power Curve'!$C$39))</f>
        <v>448.15108187718374</v>
      </c>
      <c r="R540" s="3">
        <f t="shared" si="156"/>
        <v>589.05002975463867</v>
      </c>
      <c r="S540" s="3">
        <f t="shared" si="157"/>
        <v>-140.89894787745493</v>
      </c>
      <c r="T540" s="3">
        <f t="shared" si="158"/>
        <v>140.89894787745493</v>
      </c>
      <c r="V540" s="37">
        <f t="array" ref="V540">SUM(_xlfn.NORM.DIST($AD$3:$AD$1003,$L540,$AA540,FALSE)*WindSpeedStep*$AE$3:$AE$1003)/AG540</f>
        <v>468.87784983813839</v>
      </c>
      <c r="W540" s="37">
        <f t="array" ref="W540">SUM(_xlfn.NORM.DIST($AD$3:$AD$1003,$L540,$AB540,FALSE)*WindSpeedStep*$AE$3:$AE$1003)/AH540</f>
        <v>453.49328225824405</v>
      </c>
      <c r="Y540" s="1">
        <f t="shared" si="159"/>
        <v>6</v>
      </c>
      <c r="Z540" s="99">
        <f>IF(L540&lt;'Power Curve'!$P$28,'Power Curve'!$Q$28,IF(L540&gt;'Power Curve'!$P$29,'Power Curve'!$Q$29,INDEX(ReferenceTurbulence,Y540)+(L540-INDEX(ReferenceTurbulenceWindSpeed,Y540))*(INDEX(ReferenceTurbulence,Y540+1)-INDEX(ReferenceTurbulence,Y540))/(INDEX(ReferenceTurbulenceWindSpeed,Y540+1)-INDEX(ReferenceTurbulenceWindSpeed,Y540))))</f>
        <v>0.12074394843491823</v>
      </c>
      <c r="AA540" s="100">
        <f t="shared" si="165"/>
        <v>0.78120322843682821</v>
      </c>
      <c r="AB540" s="29">
        <f t="shared" si="166"/>
        <v>0.23815642466358466</v>
      </c>
      <c r="AD540" s="29">
        <f>'Zero Turbulence Curve'!F539</f>
        <v>53.700000000000493</v>
      </c>
      <c r="AE540" s="29">
        <f>'Zero Turbulence Curve'!G539</f>
        <v>1989.4717126307078</v>
      </c>
      <c r="AF540" s="39"/>
      <c r="AG540" s="40">
        <f t="array" ref="AG540">SUM(_xlfn.NORM.DIST($AD$3:$AD$1003,$F540,$AA540,FALSE)*WindSpeedStep)</f>
        <v>1.0000000000000033</v>
      </c>
      <c r="AH540" s="40">
        <f t="array" ref="AH540">SUM(_xlfn.NORM.DIST($AD$3:$AD$1003,$F540,$AB540,FALSE)*WindSpeedStep)</f>
        <v>1.0000000000000036</v>
      </c>
      <c r="AJ540" s="47">
        <f t="shared" si="160"/>
        <v>6</v>
      </c>
      <c r="AK540" s="83" t="b">
        <f>COUNTIF('Power Curve'!$D$2:$D$31,AJ540)&gt;0</f>
        <v>1</v>
      </c>
      <c r="AL540" s="83" t="b">
        <f t="shared" si="161"/>
        <v>0</v>
      </c>
      <c r="AM540" s="83" t="b">
        <f t="shared" si="167"/>
        <v>1</v>
      </c>
      <c r="AN540" s="47" t="str">
        <f t="shared" si="162"/>
        <v>Outer</v>
      </c>
      <c r="AO540" s="48" t="str">
        <f t="shared" si="163"/>
        <v>0.3-0.4</v>
      </c>
      <c r="AP540" s="49" t="str">
        <f t="shared" si="168"/>
        <v>12-13</v>
      </c>
      <c r="AQ540" s="49" t="str">
        <f t="shared" si="169"/>
        <v>Dec</v>
      </c>
      <c r="AR540" s="48" t="str">
        <f t="shared" si="170"/>
        <v>325-335</v>
      </c>
      <c r="AS540" s="49" t="str">
        <f t="shared" si="164"/>
        <v>LWS-LTI</v>
      </c>
    </row>
    <row r="541" spans="5:45" x14ac:dyDescent="0.3">
      <c r="E541" s="15">
        <v>40907.520833333336</v>
      </c>
      <c r="F541" s="21">
        <v>6.88</v>
      </c>
      <c r="G541" s="21">
        <v>624.82997322082497</v>
      </c>
      <c r="H541" s="42">
        <v>1.1977957452001415</v>
      </c>
      <c r="I541" s="35">
        <v>327</v>
      </c>
      <c r="J541" s="43">
        <v>5.8139534883720936E-2</v>
      </c>
      <c r="K541" s="44">
        <v>1.1566332025272938</v>
      </c>
      <c r="L541" s="26">
        <f t="shared" si="152"/>
        <v>6.8286889474209431</v>
      </c>
      <c r="M541" s="26">
        <f t="shared" si="153"/>
        <v>0.41344586575816644</v>
      </c>
      <c r="N541" s="96">
        <f t="shared" si="154"/>
        <v>7</v>
      </c>
      <c r="O541" s="26">
        <f t="shared" si="155"/>
        <v>0.8104790036659264</v>
      </c>
      <c r="P541" s="3">
        <f>IF(L541&gt;'Power Curve'!$C$37,0,INDEX(Ci,$N541,1)*POWER(1-O541,3)+INDEX(Ci,$N541,2)*3*O541*POWER(1-O541,2)+INDEX(Ci,$N541,3)*3*POWER(O541,2)*(1-O541)+INDEX(Ci,$N541,4)*POWER(O541,3))</f>
        <v>552.53485060282355</v>
      </c>
      <c r="Q541" s="3">
        <f>MAX(0,MIN(P541-V541+W541,'Power Curve'!$C$39))</f>
        <v>538.00725834560649</v>
      </c>
      <c r="R541" s="3">
        <f t="shared" si="156"/>
        <v>624.82997322082497</v>
      </c>
      <c r="S541" s="3">
        <f t="shared" si="157"/>
        <v>-86.82271487521848</v>
      </c>
      <c r="T541" s="3">
        <f t="shared" si="158"/>
        <v>86.82271487521848</v>
      </c>
      <c r="V541" s="37">
        <f t="array" ref="V541">SUM(_xlfn.NORM.DIST($AD$3:$AD$1003,$L541,$AA541,FALSE)*WindSpeedStep*$AE$3:$AE$1003)/AG541</f>
        <v>551.8728196388256</v>
      </c>
      <c r="W541" s="37">
        <f t="array" ref="W541">SUM(_xlfn.NORM.DIST($AD$3:$AD$1003,$L541,$AB541,FALSE)*WindSpeedStep*$AE$3:$AE$1003)/AH541</f>
        <v>537.34522738160854</v>
      </c>
      <c r="Y541" s="1">
        <f t="shared" si="159"/>
        <v>6</v>
      </c>
      <c r="Z541" s="99">
        <f>IF(L541&lt;'Power Curve'!$P$28,'Power Curve'!$Q$28,IF(L541&gt;'Power Curve'!$P$29,'Power Curve'!$Q$29,INDEX(ReferenceTurbulence,Y541)+(L541-INDEX(ReferenceTurbulenceWindSpeed,Y541))*(INDEX(ReferenceTurbulence,Y541+1)-INDEX(ReferenceTurbulence,Y541))/(INDEX(ReferenceTurbulenceWindSpeed,Y541+1)-INDEX(ReferenceTurbulenceWindSpeed,Y541))))</f>
        <v>0.12003870689126662</v>
      </c>
      <c r="AA541" s="100">
        <f t="shared" si="165"/>
        <v>0.81970699101109457</v>
      </c>
      <c r="AB541" s="29">
        <f t="shared" si="166"/>
        <v>0.39701679926865951</v>
      </c>
      <c r="AD541" s="29">
        <f>'Zero Turbulence Curve'!F540</f>
        <v>53.800000000000495</v>
      </c>
      <c r="AE541" s="29">
        <f>'Zero Turbulence Curve'!G540</f>
        <v>1989.4717126307078</v>
      </c>
      <c r="AF541" s="39"/>
      <c r="AG541" s="40">
        <f t="array" ref="AG541">SUM(_xlfn.NORM.DIST($AD$3:$AD$1003,$F541,$AA541,FALSE)*WindSpeedStep)</f>
        <v>1.0000000000000036</v>
      </c>
      <c r="AH541" s="40">
        <f t="array" ref="AH541">SUM(_xlfn.NORM.DIST($AD$3:$AD$1003,$F541,$AB541,FALSE)*WindSpeedStep)</f>
        <v>1.0000000000000036</v>
      </c>
      <c r="AJ541" s="47">
        <f t="shared" si="160"/>
        <v>7</v>
      </c>
      <c r="AK541" s="83" t="b">
        <f>COUNTIF('Power Curve'!$D$2:$D$31,AJ541)&gt;0</f>
        <v>1</v>
      </c>
      <c r="AL541" s="83" t="b">
        <f t="shared" si="161"/>
        <v>0</v>
      </c>
      <c r="AM541" s="83" t="b">
        <f t="shared" si="167"/>
        <v>1</v>
      </c>
      <c r="AN541" s="47" t="str">
        <f t="shared" si="162"/>
        <v>Outer</v>
      </c>
      <c r="AO541" s="48" t="str">
        <f t="shared" si="163"/>
        <v>0.4-0.5</v>
      </c>
      <c r="AP541" s="49" t="str">
        <f t="shared" si="168"/>
        <v>12-13</v>
      </c>
      <c r="AQ541" s="49" t="str">
        <f t="shared" si="169"/>
        <v>Dec</v>
      </c>
      <c r="AR541" s="48" t="str">
        <f t="shared" si="170"/>
        <v>325-335</v>
      </c>
      <c r="AS541" s="49" t="str">
        <f t="shared" si="164"/>
        <v>LWS-LTI</v>
      </c>
    </row>
    <row r="542" spans="5:45" x14ac:dyDescent="0.3">
      <c r="E542" s="15">
        <v>40907.555555555555</v>
      </c>
      <c r="F542" s="21">
        <v>7.83</v>
      </c>
      <c r="G542" s="21">
        <v>815.55997085571289</v>
      </c>
      <c r="H542" s="42">
        <v>1.195173137278968</v>
      </c>
      <c r="I542" s="35">
        <v>325</v>
      </c>
      <c r="J542" s="43">
        <v>3.1928480204342274E-2</v>
      </c>
      <c r="K542" s="44">
        <v>1.2024379436343655</v>
      </c>
      <c r="L542" s="26">
        <f t="shared" si="152"/>
        <v>7.765927651566491</v>
      </c>
      <c r="M542" s="26">
        <f t="shared" si="153"/>
        <v>0.55829912874753718</v>
      </c>
      <c r="N542" s="96">
        <f t="shared" si="154"/>
        <v>8</v>
      </c>
      <c r="O542" s="26">
        <f t="shared" si="155"/>
        <v>0.75566860101283395</v>
      </c>
      <c r="P542" s="3">
        <f>IF(L542&gt;'Power Curve'!$C$37,0,INDEX(Ci,$N542,1)*POWER(1-O542,3)+INDEX(Ci,$N542,2)*3*O542*POWER(1-O542,2)+INDEX(Ci,$N542,3)*3*POWER(O542,2)*(1-O542)+INDEX(Ci,$N542,4)*POWER(O542,3))</f>
        <v>808.78147576629112</v>
      </c>
      <c r="Q542" s="3">
        <f>MAX(0,MIN(P542-V542+W542,'Power Curve'!$C$39))</f>
        <v>787.51804477948258</v>
      </c>
      <c r="R542" s="3">
        <f t="shared" si="156"/>
        <v>815.55997085571289</v>
      </c>
      <c r="S542" s="3">
        <f t="shared" si="157"/>
        <v>-28.041926076230311</v>
      </c>
      <c r="T542" s="3">
        <f t="shared" si="158"/>
        <v>28.041926076230311</v>
      </c>
      <c r="V542" s="37">
        <f t="array" ref="V542">SUM(_xlfn.NORM.DIST($AD$3:$AD$1003,$L542,$AA542,FALSE)*WindSpeedStep*$AE$3:$AE$1003)/AG542</f>
        <v>802.97746998833793</v>
      </c>
      <c r="W542" s="37">
        <f t="array" ref="W542">SUM(_xlfn.NORM.DIST($AD$3:$AD$1003,$L542,$AB542,FALSE)*WindSpeedStep*$AE$3:$AE$1003)/AH542</f>
        <v>781.71403900152939</v>
      </c>
      <c r="Y542" s="1">
        <f t="shared" si="159"/>
        <v>7</v>
      </c>
      <c r="Z542" s="99">
        <f>IF(L542&lt;'Power Curve'!$P$28,'Power Curve'!$Q$28,IF(L542&gt;'Power Curve'!$P$29,'Power Curve'!$Q$29,INDEX(ReferenceTurbulence,Y542)+(L542-INDEX(ReferenceTurbulenceWindSpeed,Y542))*(INDEX(ReferenceTurbulence,Y542+1)-INDEX(ReferenceTurbulence,Y542))/(INDEX(ReferenceTurbulenceWindSpeed,Y542+1)-INDEX(ReferenceTurbulenceWindSpeed,Y542))))</f>
        <v>0.11946369517549758</v>
      </c>
      <c r="AA542" s="100">
        <f t="shared" si="165"/>
        <v>0.92774641372170707</v>
      </c>
      <c r="AB542" s="29">
        <f t="shared" si="166"/>
        <v>0.247954267291395</v>
      </c>
      <c r="AD542" s="29">
        <f>'Zero Turbulence Curve'!F541</f>
        <v>53.900000000000496</v>
      </c>
      <c r="AE542" s="29">
        <f>'Zero Turbulence Curve'!G541</f>
        <v>1989.4717126307078</v>
      </c>
      <c r="AF542" s="39"/>
      <c r="AG542" s="40">
        <f t="array" ref="AG542">SUM(_xlfn.NORM.DIST($AD$3:$AD$1003,$F542,$AA542,FALSE)*WindSpeedStep)</f>
        <v>1.000000000000004</v>
      </c>
      <c r="AH542" s="40">
        <f t="array" ref="AH542">SUM(_xlfn.NORM.DIST($AD$3:$AD$1003,$F542,$AB542,FALSE)*WindSpeedStep)</f>
        <v>1.000000000000004</v>
      </c>
      <c r="AJ542" s="47">
        <f t="shared" si="160"/>
        <v>8</v>
      </c>
      <c r="AK542" s="83" t="b">
        <f>COUNTIF('Power Curve'!$D$2:$D$31,AJ542)&gt;0</f>
        <v>1</v>
      </c>
      <c r="AL542" s="83" t="b">
        <f t="shared" si="161"/>
        <v>0</v>
      </c>
      <c r="AM542" s="83" t="b">
        <f t="shared" si="167"/>
        <v>1</v>
      </c>
      <c r="AN542" s="47" t="str">
        <f t="shared" si="162"/>
        <v>Outer</v>
      </c>
      <c r="AO542" s="48" t="str">
        <f t="shared" si="163"/>
        <v>0.5-0.6</v>
      </c>
      <c r="AP542" s="49" t="str">
        <f t="shared" si="168"/>
        <v>13-14</v>
      </c>
      <c r="AQ542" s="49" t="str">
        <f t="shared" si="169"/>
        <v>Dec</v>
      </c>
      <c r="AR542" s="48" t="str">
        <f t="shared" si="170"/>
        <v>325-335</v>
      </c>
      <c r="AS542" s="49" t="str">
        <f t="shared" si="164"/>
        <v>HWS-LTI</v>
      </c>
    </row>
    <row r="543" spans="5:45" x14ac:dyDescent="0.3">
      <c r="E543" s="15">
        <v>40907.5625</v>
      </c>
      <c r="F543" s="21">
        <v>7.08</v>
      </c>
      <c r="G543" s="21">
        <v>682.1500301361084</v>
      </c>
      <c r="H543" s="42">
        <v>1.1974401114248556</v>
      </c>
      <c r="I543" s="35">
        <v>324.89999999999998</v>
      </c>
      <c r="J543" s="43">
        <v>4.3785310734463276E-2</v>
      </c>
      <c r="K543" s="44">
        <v>1.0476127210902453</v>
      </c>
      <c r="L543" s="26">
        <f t="shared" si="152"/>
        <v>7.0265018038439999</v>
      </c>
      <c r="M543" s="26">
        <f t="shared" si="153"/>
        <v>0.44401848038386149</v>
      </c>
      <c r="N543" s="96">
        <f t="shared" si="154"/>
        <v>8</v>
      </c>
      <c r="O543" s="26">
        <f t="shared" si="155"/>
        <v>1.1450413502407317E-2</v>
      </c>
      <c r="P543" s="3">
        <f>IF(L543&gt;'Power Curve'!$C$37,0,INDEX(Ci,$N543,1)*POWER(1-O543,3)+INDEX(Ci,$N543,2)*3*O543*POWER(1-O543,2)+INDEX(Ci,$N543,3)*3*POWER(O543,2)*(1-O543)+INDEX(Ci,$N543,4)*POWER(O543,3))</f>
        <v>603.245194838874</v>
      </c>
      <c r="Q543" s="3">
        <f>MAX(0,MIN(P543-V543+W543,'Power Curve'!$C$39))</f>
        <v>586.00358305307918</v>
      </c>
      <c r="R543" s="3">
        <f t="shared" si="156"/>
        <v>682.1500301361084</v>
      </c>
      <c r="S543" s="3">
        <f t="shared" si="157"/>
        <v>-96.146447083029216</v>
      </c>
      <c r="T543" s="3">
        <f t="shared" si="158"/>
        <v>96.146447083029216</v>
      </c>
      <c r="V543" s="37">
        <f t="array" ref="V543">SUM(_xlfn.NORM.DIST($AD$3:$AD$1003,$L543,$AA543,FALSE)*WindSpeedStep*$AE$3:$AE$1003)/AG543</f>
        <v>600.64099791575813</v>
      </c>
      <c r="W543" s="37">
        <f t="array" ref="W543">SUM(_xlfn.NORM.DIST($AD$3:$AD$1003,$L543,$AB543,FALSE)*WindSpeedStep*$AE$3:$AE$1003)/AH543</f>
        <v>583.39938612996332</v>
      </c>
      <c r="Y543" s="1">
        <f t="shared" si="159"/>
        <v>7</v>
      </c>
      <c r="Z543" s="99">
        <f>IF(L543&lt;'Power Curve'!$P$28,'Power Curve'!$Q$28,IF(L543&gt;'Power Curve'!$P$29,'Power Curve'!$Q$29,INDEX(ReferenceTurbulence,Y543)+(L543-INDEX(ReferenceTurbulenceWindSpeed,Y543))*(INDEX(ReferenceTurbulence,Y543+1)-INDEX(ReferenceTurbulence,Y543))/(INDEX(ReferenceTurbulenceWindSpeed,Y543+1)-INDEX(ReferenceTurbulenceWindSpeed,Y543))))</f>
        <v>0.11966906844133268</v>
      </c>
      <c r="AA543" s="100">
        <f t="shared" si="165"/>
        <v>0.84085492526735517</v>
      </c>
      <c r="AB543" s="29">
        <f t="shared" si="166"/>
        <v>0.30765756485757628</v>
      </c>
      <c r="AD543" s="29">
        <f>'Zero Turbulence Curve'!F542</f>
        <v>54.000000000000497</v>
      </c>
      <c r="AE543" s="29">
        <f>'Zero Turbulence Curve'!G542</f>
        <v>1989.4717126307078</v>
      </c>
      <c r="AF543" s="39"/>
      <c r="AG543" s="40">
        <f t="array" ref="AG543">SUM(_xlfn.NORM.DIST($AD$3:$AD$1003,$F543,$AA543,FALSE)*WindSpeedStep)</f>
        <v>1.0000000000000036</v>
      </c>
      <c r="AH543" s="40">
        <f t="array" ref="AH543">SUM(_xlfn.NORM.DIST($AD$3:$AD$1003,$F543,$AB543,FALSE)*WindSpeedStep)</f>
        <v>1.0000000000000033</v>
      </c>
      <c r="AJ543" s="47">
        <f t="shared" si="160"/>
        <v>7</v>
      </c>
      <c r="AK543" s="83" t="b">
        <f>COUNTIF('Power Curve'!$D$2:$D$31,AJ543)&gt;0</f>
        <v>1</v>
      </c>
      <c r="AL543" s="83" t="b">
        <f t="shared" si="161"/>
        <v>0</v>
      </c>
      <c r="AM543" s="83" t="b">
        <f t="shared" si="167"/>
        <v>1</v>
      </c>
      <c r="AN543" s="47" t="str">
        <f t="shared" si="162"/>
        <v>Outer</v>
      </c>
      <c r="AO543" s="48" t="str">
        <f t="shared" si="163"/>
        <v>0.4-0.5</v>
      </c>
      <c r="AP543" s="49" t="str">
        <f t="shared" si="168"/>
        <v>13-14</v>
      </c>
      <c r="AQ543" s="49" t="str">
        <f t="shared" si="169"/>
        <v>Dec</v>
      </c>
      <c r="AR543" s="48" t="str">
        <f t="shared" si="170"/>
        <v>315-325</v>
      </c>
      <c r="AS543" s="49" t="str">
        <f t="shared" si="164"/>
        <v>LWS-LTI</v>
      </c>
    </row>
    <row r="544" spans="5:45" x14ac:dyDescent="0.3">
      <c r="E544" s="15">
        <v>40907.569444444445</v>
      </c>
      <c r="F544" s="21">
        <v>7.16</v>
      </c>
      <c r="G544" s="21">
        <v>680.30998277664162</v>
      </c>
      <c r="H544" s="42">
        <v>1.1960047076378677</v>
      </c>
      <c r="I544" s="35">
        <v>317.2</v>
      </c>
      <c r="J544" s="43">
        <v>6.0055865921787709E-2</v>
      </c>
      <c r="K544" s="44">
        <v>1.2233773188581993</v>
      </c>
      <c r="L544" s="26">
        <f t="shared" si="152"/>
        <v>7.103056825521735</v>
      </c>
      <c r="M544" s="26">
        <f t="shared" si="153"/>
        <v>0.45585030576537056</v>
      </c>
      <c r="N544" s="96">
        <f t="shared" si="154"/>
        <v>8</v>
      </c>
      <c r="O544" s="26">
        <f t="shared" si="155"/>
        <v>8.8501600789557475E-2</v>
      </c>
      <c r="P544" s="3">
        <f>IF(L544&gt;'Power Curve'!$C$37,0,INDEX(Ci,$N544,1)*POWER(1-O544,3)+INDEX(Ci,$N544,2)*3*O544*POWER(1-O544,2)+INDEX(Ci,$N544,3)*3*POWER(O544,2)*(1-O544)+INDEX(Ci,$N544,4)*POWER(O544,3))</f>
        <v>623.14196128008246</v>
      </c>
      <c r="Q544" s="3">
        <f>MAX(0,MIN(P544-V544+W544,'Power Curve'!$C$39))</f>
        <v>608.35601007468085</v>
      </c>
      <c r="R544" s="3">
        <f t="shared" si="156"/>
        <v>680.30998277664162</v>
      </c>
      <c r="S544" s="3">
        <f t="shared" si="157"/>
        <v>-71.953972701960765</v>
      </c>
      <c r="T544" s="3">
        <f t="shared" si="158"/>
        <v>71.953972701960765</v>
      </c>
      <c r="V544" s="37">
        <f t="array" ref="V544">SUM(_xlfn.NORM.DIST($AD$3:$AD$1003,$L544,$AA544,FALSE)*WindSpeedStep*$AE$3:$AE$1003)/AG544</f>
        <v>620.13430091254827</v>
      </c>
      <c r="W544" s="37">
        <f t="array" ref="W544">SUM(_xlfn.NORM.DIST($AD$3:$AD$1003,$L544,$AB544,FALSE)*WindSpeedStep*$AE$3:$AE$1003)/AH544</f>
        <v>605.34834970714667</v>
      </c>
      <c r="Y544" s="1">
        <f t="shared" si="159"/>
        <v>7</v>
      </c>
      <c r="Z544" s="99">
        <f>IF(L544&lt;'Power Curve'!$P$28,'Power Curve'!$Q$28,IF(L544&gt;'Power Curve'!$P$29,'Power Curve'!$Q$29,INDEX(ReferenceTurbulence,Y544)+(L544-INDEX(ReferenceTurbulenceWindSpeed,Y544))*(INDEX(ReferenceTurbulence,Y544+1)-INDEX(ReferenceTurbulence,Y544))/(INDEX(ReferenceTurbulenceWindSpeed,Y544+1)-INDEX(ReferenceTurbulenceWindSpeed,Y544))))</f>
        <v>0.11964780551839531</v>
      </c>
      <c r="AA544" s="100">
        <f t="shared" si="165"/>
        <v>0.8498651616461349</v>
      </c>
      <c r="AB544" s="29">
        <f t="shared" si="166"/>
        <v>0.42658022834837234</v>
      </c>
      <c r="AD544" s="29">
        <f>'Zero Turbulence Curve'!F543</f>
        <v>54.100000000000499</v>
      </c>
      <c r="AE544" s="29">
        <f>'Zero Turbulence Curve'!G543</f>
        <v>1989.4717126307078</v>
      </c>
      <c r="AF544" s="39"/>
      <c r="AG544" s="40">
        <f t="array" ref="AG544">SUM(_xlfn.NORM.DIST($AD$3:$AD$1003,$F544,$AA544,FALSE)*WindSpeedStep)</f>
        <v>1.000000000000004</v>
      </c>
      <c r="AH544" s="40">
        <f t="array" ref="AH544">SUM(_xlfn.NORM.DIST($AD$3:$AD$1003,$F544,$AB544,FALSE)*WindSpeedStep)</f>
        <v>1.0000000000000036</v>
      </c>
      <c r="AJ544" s="47">
        <f t="shared" si="160"/>
        <v>7</v>
      </c>
      <c r="AK544" s="83" t="b">
        <f>COUNTIF('Power Curve'!$D$2:$D$31,AJ544)&gt;0</f>
        <v>1</v>
      </c>
      <c r="AL544" s="83" t="b">
        <f t="shared" si="161"/>
        <v>0</v>
      </c>
      <c r="AM544" s="83" t="b">
        <f t="shared" si="167"/>
        <v>1</v>
      </c>
      <c r="AN544" s="47" t="str">
        <f t="shared" si="162"/>
        <v>Outer</v>
      </c>
      <c r="AO544" s="48" t="str">
        <f t="shared" si="163"/>
        <v>0.4-0.5</v>
      </c>
      <c r="AP544" s="49" t="str">
        <f t="shared" si="168"/>
        <v>13-14</v>
      </c>
      <c r="AQ544" s="49" t="str">
        <f t="shared" si="169"/>
        <v>Dec</v>
      </c>
      <c r="AR544" s="48" t="str">
        <f t="shared" si="170"/>
        <v>315-325</v>
      </c>
      <c r="AS544" s="49" t="str">
        <f t="shared" si="164"/>
        <v>LWS-LTI</v>
      </c>
    </row>
    <row r="545" spans="5:45" x14ac:dyDescent="0.3">
      <c r="E545" s="15">
        <v>40907.576388888891</v>
      </c>
      <c r="F545" s="21">
        <v>7.73</v>
      </c>
      <c r="G545" s="21">
        <v>913.97999572753952</v>
      </c>
      <c r="H545" s="42">
        <v>1.1971707112292065</v>
      </c>
      <c r="I545" s="35">
        <v>314.2</v>
      </c>
      <c r="J545" s="43">
        <v>9.7024579560155227E-2</v>
      </c>
      <c r="K545" s="44">
        <v>1.2549122113708577</v>
      </c>
      <c r="L545" s="26">
        <f t="shared" si="152"/>
        <v>7.67101488475737</v>
      </c>
      <c r="M545" s="26">
        <f t="shared" si="153"/>
        <v>0.5436300546783176</v>
      </c>
      <c r="N545" s="96">
        <f t="shared" si="154"/>
        <v>8</v>
      </c>
      <c r="O545" s="26">
        <f t="shared" si="155"/>
        <v>0.6601406890472874</v>
      </c>
      <c r="P545" s="3">
        <f>IF(L545&gt;'Power Curve'!$C$37,0,INDEX(Ci,$N545,1)*POWER(1-O545,3)+INDEX(Ci,$N545,2)*3*O545*POWER(1-O545,2)+INDEX(Ci,$N545,3)*3*POWER(O545,2)*(1-O545)+INDEX(Ci,$N545,4)*POWER(O545,3))</f>
        <v>781.05585629638722</v>
      </c>
      <c r="Q545" s="3">
        <f>MAX(0,MIN(P545-V545+W545,'Power Curve'!$C$39))</f>
        <v>772.84974468072937</v>
      </c>
      <c r="R545" s="3">
        <f t="shared" si="156"/>
        <v>913.97999572753952</v>
      </c>
      <c r="S545" s="3">
        <f t="shared" si="157"/>
        <v>-141.13025104681014</v>
      </c>
      <c r="T545" s="3">
        <f t="shared" si="158"/>
        <v>141.13025104681014</v>
      </c>
      <c r="V545" s="37">
        <f t="array" ref="V545">SUM(_xlfn.NORM.DIST($AD$3:$AD$1003,$L545,$AA545,FALSE)*WindSpeedStep*$AE$3:$AE$1003)/AG545</f>
        <v>775.21125119781527</v>
      </c>
      <c r="W545" s="37">
        <f t="array" ref="W545">SUM(_xlfn.NORM.DIST($AD$3:$AD$1003,$L545,$AB545,FALSE)*WindSpeedStep*$AE$3:$AE$1003)/AH545</f>
        <v>767.00513958215743</v>
      </c>
      <c r="Y545" s="1">
        <f t="shared" si="159"/>
        <v>7</v>
      </c>
      <c r="Z545" s="99">
        <f>IF(L545&lt;'Power Curve'!$P$28,'Power Curve'!$Q$28,IF(L545&gt;'Power Curve'!$P$29,'Power Curve'!$Q$29,INDEX(ReferenceTurbulence,Y545)+(L545-INDEX(ReferenceTurbulenceWindSpeed,Y545))*(INDEX(ReferenceTurbulence,Y545+1)-INDEX(ReferenceTurbulence,Y545))/(INDEX(ReferenceTurbulenceWindSpeed,Y545+1)-INDEX(ReferenceTurbulenceWindSpeed,Y545))))</f>
        <v>0.11949005690595248</v>
      </c>
      <c r="AA545" s="100">
        <f t="shared" si="165"/>
        <v>0.91661000510606661</v>
      </c>
      <c r="AB545" s="29">
        <f t="shared" si="166"/>
        <v>0.7442769939932764</v>
      </c>
      <c r="AD545" s="29">
        <f>'Zero Turbulence Curve'!F544</f>
        <v>54.2000000000005</v>
      </c>
      <c r="AE545" s="29">
        <f>'Zero Turbulence Curve'!G544</f>
        <v>1989.4717126307078</v>
      </c>
      <c r="AF545" s="39"/>
      <c r="AG545" s="40">
        <f t="array" ref="AG545">SUM(_xlfn.NORM.DIST($AD$3:$AD$1003,$F545,$AA545,FALSE)*WindSpeedStep)</f>
        <v>1.0000000000000033</v>
      </c>
      <c r="AH545" s="40">
        <f t="array" ref="AH545">SUM(_xlfn.NORM.DIST($AD$3:$AD$1003,$F545,$AB545,FALSE)*WindSpeedStep)</f>
        <v>1.000000000000004</v>
      </c>
      <c r="AJ545" s="47">
        <f t="shared" si="160"/>
        <v>8</v>
      </c>
      <c r="AK545" s="83" t="b">
        <f>COUNTIF('Power Curve'!$D$2:$D$31,AJ545)&gt;0</f>
        <v>1</v>
      </c>
      <c r="AL545" s="83" t="b">
        <f t="shared" si="161"/>
        <v>0</v>
      </c>
      <c r="AM545" s="83" t="b">
        <f t="shared" si="167"/>
        <v>1</v>
      </c>
      <c r="AN545" s="47" t="str">
        <f t="shared" si="162"/>
        <v>Outer</v>
      </c>
      <c r="AO545" s="48" t="str">
        <f t="shared" si="163"/>
        <v>0.5-0.6</v>
      </c>
      <c r="AP545" s="49" t="str">
        <f t="shared" si="168"/>
        <v>13-14</v>
      </c>
      <c r="AQ545" s="49" t="str">
        <f t="shared" si="169"/>
        <v>Dec</v>
      </c>
      <c r="AR545" s="48" t="str">
        <f t="shared" si="170"/>
        <v>305-315</v>
      </c>
      <c r="AS545" s="49" t="str">
        <f t="shared" si="164"/>
        <v>HWS-LTI</v>
      </c>
    </row>
    <row r="546" spans="5:45" x14ac:dyDescent="0.3">
      <c r="E546" s="15">
        <v>40907.583333333336</v>
      </c>
      <c r="F546" s="21">
        <v>8.52</v>
      </c>
      <c r="G546" s="21">
        <v>1287.309982299802</v>
      </c>
      <c r="H546" s="42">
        <v>1.1968116994752516</v>
      </c>
      <c r="I546" s="35">
        <v>311.60000000000002</v>
      </c>
      <c r="J546" s="43">
        <v>7.6291079812206578E-2</v>
      </c>
      <c r="K546" s="44">
        <v>1.1632958350547911</v>
      </c>
      <c r="L546" s="26">
        <f t="shared" si="152"/>
        <v>8.4541413969096286</v>
      </c>
      <c r="M546" s="26">
        <f t="shared" si="153"/>
        <v>0.66466478160218923</v>
      </c>
      <c r="N546" s="96">
        <f t="shared" si="154"/>
        <v>9</v>
      </c>
      <c r="O546" s="26">
        <f t="shared" si="155"/>
        <v>0.44525451816807571</v>
      </c>
      <c r="P546" s="3">
        <f>IF(L546&gt;'Power Curve'!$C$37,0,INDEX(Ci,$N546,1)*POWER(1-O546,3)+INDEX(Ci,$N546,2)*3*O546*POWER(1-O546,2)+INDEX(Ci,$N546,3)*3*POWER(O546,2)*(1-O546)+INDEX(Ci,$N546,4)*POWER(O546,3))</f>
        <v>1018.326933382525</v>
      </c>
      <c r="Q546" s="3">
        <f>MAX(0,MIN(P546-V546+W546,'Power Curve'!$C$39))</f>
        <v>999.74304992995235</v>
      </c>
      <c r="R546" s="3">
        <f t="shared" si="156"/>
        <v>1287.309982299802</v>
      </c>
      <c r="S546" s="3">
        <f t="shared" si="157"/>
        <v>-287.56693236984961</v>
      </c>
      <c r="T546" s="3">
        <f t="shared" si="158"/>
        <v>287.56693236984961</v>
      </c>
      <c r="V546" s="37">
        <f t="array" ref="V546">SUM(_xlfn.NORM.DIST($AD$3:$AD$1003,$L546,$AA546,FALSE)*WindSpeedStep*$AE$3:$AE$1003)/AG546</f>
        <v>1020.1548409109089</v>
      </c>
      <c r="W546" s="37">
        <f t="array" ref="W546">SUM(_xlfn.NORM.DIST($AD$3:$AD$1003,$L546,$AB546,FALSE)*WindSpeedStep*$AE$3:$AE$1003)/AH546</f>
        <v>1001.5709574583362</v>
      </c>
      <c r="Y546" s="1">
        <f t="shared" si="159"/>
        <v>8</v>
      </c>
      <c r="Z546" s="99">
        <f>IF(L546&lt;'Power Curve'!$P$28,'Power Curve'!$Q$28,IF(L546&gt;'Power Curve'!$P$29,'Power Curve'!$Q$29,INDEX(ReferenceTurbulence,Y546)+(L546-INDEX(ReferenceTurbulenceWindSpeed,Y546))*(INDEX(ReferenceTurbulence,Y546+1)-INDEX(ReferenceTurbulence,Y546))/(INDEX(ReferenceTurbulenceWindSpeed,Y546+1)-INDEX(ReferenceTurbulenceWindSpeed,Y546))))</f>
        <v>0.11990802039460384</v>
      </c>
      <c r="AA546" s="100">
        <f t="shared" si="165"/>
        <v>1.0137193590395044</v>
      </c>
      <c r="AB546" s="29">
        <f t="shared" si="166"/>
        <v>0.64497557605531208</v>
      </c>
      <c r="AD546" s="29">
        <f>'Zero Turbulence Curve'!F545</f>
        <v>54.300000000000502</v>
      </c>
      <c r="AE546" s="29">
        <f>'Zero Turbulence Curve'!G545</f>
        <v>1989.4717126307078</v>
      </c>
      <c r="AF546" s="39"/>
      <c r="AG546" s="40">
        <f t="array" ref="AG546">SUM(_xlfn.NORM.DIST($AD$3:$AD$1003,$F546,$AA546,FALSE)*WindSpeedStep)</f>
        <v>1.0000000000000031</v>
      </c>
      <c r="AH546" s="40">
        <f t="array" ref="AH546">SUM(_xlfn.NORM.DIST($AD$3:$AD$1003,$F546,$AB546,FALSE)*WindSpeedStep)</f>
        <v>1.0000000000000038</v>
      </c>
      <c r="AJ546" s="47">
        <f t="shared" si="160"/>
        <v>8</v>
      </c>
      <c r="AK546" s="83" t="b">
        <f>COUNTIF('Power Curve'!$D$2:$D$31,AJ546)&gt;0</f>
        <v>1</v>
      </c>
      <c r="AL546" s="83" t="b">
        <f t="shared" si="161"/>
        <v>0</v>
      </c>
      <c r="AM546" s="83" t="b">
        <f t="shared" si="167"/>
        <v>1</v>
      </c>
      <c r="AN546" s="47" t="str">
        <f t="shared" si="162"/>
        <v>Outer</v>
      </c>
      <c r="AO546" s="48" t="str">
        <f t="shared" si="163"/>
        <v>0.6-0.7</v>
      </c>
      <c r="AP546" s="49" t="str">
        <f t="shared" si="168"/>
        <v>14-15</v>
      </c>
      <c r="AQ546" s="49" t="str">
        <f t="shared" si="169"/>
        <v>Dec</v>
      </c>
      <c r="AR546" s="48" t="str">
        <f t="shared" si="170"/>
        <v>305-315</v>
      </c>
      <c r="AS546" s="49" t="str">
        <f t="shared" si="164"/>
        <v>HWS-LTI</v>
      </c>
    </row>
    <row r="547" spans="5:45" x14ac:dyDescent="0.3">
      <c r="E547" s="15">
        <v>40907.590277777781</v>
      </c>
      <c r="F547" s="21">
        <v>8.2200000000000006</v>
      </c>
      <c r="G547" s="21">
        <v>1105.5300598144531</v>
      </c>
      <c r="H547" s="42">
        <v>1.1968241166142624</v>
      </c>
      <c r="I547" s="35">
        <v>309.3</v>
      </c>
      <c r="J547" s="43">
        <v>9.0024330900243296E-2</v>
      </c>
      <c r="K547" s="44">
        <v>0.97412680313074562</v>
      </c>
      <c r="L547" s="26">
        <f t="shared" si="152"/>
        <v>8.1564885699627663</v>
      </c>
      <c r="M547" s="26">
        <f t="shared" si="153"/>
        <v>0.61866157768993613</v>
      </c>
      <c r="N547" s="96">
        <f t="shared" si="154"/>
        <v>9</v>
      </c>
      <c r="O547" s="26">
        <f t="shared" si="155"/>
        <v>0.14773612123492999</v>
      </c>
      <c r="P547" s="3">
        <f>IF(L547&gt;'Power Curve'!$C$37,0,INDEX(Ci,$N547,1)*POWER(1-O547,3)+INDEX(Ci,$N547,2)*3*O547*POWER(1-O547,2)+INDEX(Ci,$N547,3)*3*POWER(O547,2)*(1-O547)+INDEX(Ci,$N547,4)*POWER(O547,3))</f>
        <v>925.44474317694687</v>
      </c>
      <c r="Q547" s="3">
        <f>MAX(0,MIN(P547-V547+W547,'Power Curve'!$C$39))</f>
        <v>912.91503654320957</v>
      </c>
      <c r="R547" s="3">
        <f t="shared" si="156"/>
        <v>1105.5300598144531</v>
      </c>
      <c r="S547" s="3">
        <f t="shared" si="157"/>
        <v>-192.61502327124356</v>
      </c>
      <c r="T547" s="3">
        <f t="shared" si="158"/>
        <v>192.61502327124356</v>
      </c>
      <c r="V547" s="37">
        <f t="array" ref="V547">SUM(_xlfn.NORM.DIST($AD$3:$AD$1003,$L547,$AA547,FALSE)*WindSpeedStep*$AE$3:$AE$1003)/AG547</f>
        <v>922.96526907544933</v>
      </c>
      <c r="W547" s="37">
        <f t="array" ref="W547">SUM(_xlfn.NORM.DIST($AD$3:$AD$1003,$L547,$AB547,FALSE)*WindSpeedStep*$AE$3:$AE$1003)/AH547</f>
        <v>910.43556244171202</v>
      </c>
      <c r="Y547" s="1">
        <f t="shared" si="159"/>
        <v>8</v>
      </c>
      <c r="Z547" s="99">
        <f>IF(L547&lt;'Power Curve'!$P$28,'Power Curve'!$Q$28,IF(L547&gt;'Power Curve'!$P$29,'Power Curve'!$Q$29,INDEX(ReferenceTurbulence,Y547)+(L547-INDEX(ReferenceTurbulenceWindSpeed,Y547))*(INDEX(ReferenceTurbulence,Y547+1)-INDEX(ReferenceTurbulence,Y547))/(INDEX(ReferenceTurbulenceWindSpeed,Y547+1)-INDEX(ReferenceTurbulenceWindSpeed,Y547))))</f>
        <v>0.11956606946770686</v>
      </c>
      <c r="AA547" s="100">
        <f t="shared" si="165"/>
        <v>0.97523927896872509</v>
      </c>
      <c r="AB547" s="29">
        <f t="shared" si="166"/>
        <v>0.73428242600638027</v>
      </c>
      <c r="AD547" s="29">
        <f>'Zero Turbulence Curve'!F546</f>
        <v>54.400000000000503</v>
      </c>
      <c r="AE547" s="29">
        <f>'Zero Turbulence Curve'!G546</f>
        <v>1989.4717126307078</v>
      </c>
      <c r="AF547" s="39"/>
      <c r="AG547" s="40">
        <f t="array" ref="AG547">SUM(_xlfn.NORM.DIST($AD$3:$AD$1003,$F547,$AA547,FALSE)*WindSpeedStep)</f>
        <v>1.0000000000000036</v>
      </c>
      <c r="AH547" s="40">
        <f t="array" ref="AH547">SUM(_xlfn.NORM.DIST($AD$3:$AD$1003,$F547,$AB547,FALSE)*WindSpeedStep)</f>
        <v>1.0000000000000038</v>
      </c>
      <c r="AJ547" s="47">
        <f t="shared" si="160"/>
        <v>8</v>
      </c>
      <c r="AK547" s="83" t="b">
        <f>COUNTIF('Power Curve'!$D$2:$D$31,AJ547)&gt;0</f>
        <v>1</v>
      </c>
      <c r="AL547" s="83" t="b">
        <f t="shared" si="161"/>
        <v>0</v>
      </c>
      <c r="AM547" s="83" t="b">
        <f t="shared" si="167"/>
        <v>1</v>
      </c>
      <c r="AN547" s="47" t="str">
        <f t="shared" si="162"/>
        <v>Outer</v>
      </c>
      <c r="AO547" s="48" t="str">
        <f t="shared" si="163"/>
        <v>0.6-0.7</v>
      </c>
      <c r="AP547" s="49" t="str">
        <f t="shared" si="168"/>
        <v>14-15</v>
      </c>
      <c r="AQ547" s="49" t="str">
        <f t="shared" si="169"/>
        <v>Dec</v>
      </c>
      <c r="AR547" s="48" t="str">
        <f t="shared" si="170"/>
        <v>305-315</v>
      </c>
      <c r="AS547" s="49" t="str">
        <f t="shared" si="164"/>
        <v>HWS-LTI</v>
      </c>
    </row>
    <row r="548" spans="5:45" x14ac:dyDescent="0.3">
      <c r="E548" s="15">
        <v>40907.597222222219</v>
      </c>
      <c r="F548" s="21">
        <v>7.92</v>
      </c>
      <c r="G548" s="21">
        <v>962.54999923706055</v>
      </c>
      <c r="H548" s="42">
        <v>1.1975095126695599</v>
      </c>
      <c r="I548" s="35">
        <v>310.39999999999998</v>
      </c>
      <c r="J548" s="43">
        <v>6.3131313131313135E-2</v>
      </c>
      <c r="K548" s="44">
        <v>0.98306475609433797</v>
      </c>
      <c r="L548" s="26">
        <f t="shared" si="152"/>
        <v>7.8603064102681373</v>
      </c>
      <c r="M548" s="26">
        <f t="shared" si="153"/>
        <v>0.57288567014232883</v>
      </c>
      <c r="N548" s="96">
        <f t="shared" si="154"/>
        <v>8</v>
      </c>
      <c r="O548" s="26">
        <f t="shared" si="155"/>
        <v>0.8506590438770707</v>
      </c>
      <c r="P548" s="3">
        <f>IF(L548&gt;'Power Curve'!$C$37,0,INDEX(Ci,$N548,1)*POWER(1-O548,3)+INDEX(Ci,$N548,2)*3*O548*POWER(1-O548,2)+INDEX(Ci,$N548,3)*3*POWER(O548,2)*(1-O548)+INDEX(Ci,$N548,4)*POWER(O548,3))</f>
        <v>836.60429586772295</v>
      </c>
      <c r="Q548" s="3">
        <f>MAX(0,MIN(P548-V548+W548,'Power Curve'!$C$39))</f>
        <v>818.52816341655887</v>
      </c>
      <c r="R548" s="3">
        <f t="shared" si="156"/>
        <v>962.54999923706055</v>
      </c>
      <c r="S548" s="3">
        <f t="shared" si="157"/>
        <v>-144.02183582050168</v>
      </c>
      <c r="T548" s="3">
        <f t="shared" si="158"/>
        <v>144.02183582050168</v>
      </c>
      <c r="V548" s="37">
        <f t="array" ref="V548">SUM(_xlfn.NORM.DIST($AD$3:$AD$1003,$L548,$AA548,FALSE)*WindSpeedStep*$AE$3:$AE$1003)/AG548</f>
        <v>831.12346464444124</v>
      </c>
      <c r="W548" s="37">
        <f t="array" ref="W548">SUM(_xlfn.NORM.DIST($AD$3:$AD$1003,$L548,$AB548,FALSE)*WindSpeedStep*$AE$3:$AE$1003)/AH548</f>
        <v>813.04733219327716</v>
      </c>
      <c r="Y548" s="1">
        <f t="shared" si="159"/>
        <v>7</v>
      </c>
      <c r="Z548" s="99">
        <f>IF(L548&lt;'Power Curve'!$P$28,'Power Curve'!$Q$28,IF(L548&gt;'Power Curve'!$P$29,'Power Curve'!$Q$29,INDEX(ReferenceTurbulence,Y548)+(L548-INDEX(ReferenceTurbulenceWindSpeed,Y548))*(INDEX(ReferenceTurbulence,Y548+1)-INDEX(ReferenceTurbulence,Y548))/(INDEX(ReferenceTurbulenceWindSpeed,Y548+1)-INDEX(ReferenceTurbulenceWindSpeed,Y548))))</f>
        <v>0.11943748176415997</v>
      </c>
      <c r="AA548" s="100">
        <f t="shared" si="165"/>
        <v>0.93881520353711034</v>
      </c>
      <c r="AB548" s="29">
        <f t="shared" si="166"/>
        <v>0.49623146529470569</v>
      </c>
      <c r="AD548" s="29">
        <f>'Zero Turbulence Curve'!F547</f>
        <v>54.500000000000504</v>
      </c>
      <c r="AE548" s="29">
        <f>'Zero Turbulence Curve'!G547</f>
        <v>1989.4717126307078</v>
      </c>
      <c r="AF548" s="39"/>
      <c r="AG548" s="40">
        <f t="array" ref="AG548">SUM(_xlfn.NORM.DIST($AD$3:$AD$1003,$F548,$AA548,FALSE)*WindSpeedStep)</f>
        <v>1.0000000000000036</v>
      </c>
      <c r="AH548" s="40">
        <f t="array" ref="AH548">SUM(_xlfn.NORM.DIST($AD$3:$AD$1003,$F548,$AB548,FALSE)*WindSpeedStep)</f>
        <v>1.0000000000000036</v>
      </c>
      <c r="AJ548" s="47">
        <f t="shared" si="160"/>
        <v>8</v>
      </c>
      <c r="AK548" s="83" t="b">
        <f>COUNTIF('Power Curve'!$D$2:$D$31,AJ548)&gt;0</f>
        <v>1</v>
      </c>
      <c r="AL548" s="83" t="b">
        <f t="shared" si="161"/>
        <v>0</v>
      </c>
      <c r="AM548" s="83" t="b">
        <f t="shared" si="167"/>
        <v>1</v>
      </c>
      <c r="AN548" s="47" t="str">
        <f t="shared" si="162"/>
        <v>Outer</v>
      </c>
      <c r="AO548" s="48" t="str">
        <f t="shared" si="163"/>
        <v>0.5-0.6</v>
      </c>
      <c r="AP548" s="49" t="str">
        <f t="shared" si="168"/>
        <v>14-15</v>
      </c>
      <c r="AQ548" s="49" t="str">
        <f t="shared" si="169"/>
        <v>Dec</v>
      </c>
      <c r="AR548" s="48" t="str">
        <f t="shared" si="170"/>
        <v>305-315</v>
      </c>
      <c r="AS548" s="49" t="str">
        <f t="shared" si="164"/>
        <v>HWS-LTI</v>
      </c>
    </row>
    <row r="549" spans="5:45" x14ac:dyDescent="0.3">
      <c r="E549" s="15">
        <v>40907.604166666664</v>
      </c>
      <c r="F549" s="21">
        <v>7.82</v>
      </c>
      <c r="G549" s="21">
        <v>899.31002998352051</v>
      </c>
      <c r="H549" s="42">
        <v>1.1964779114463031</v>
      </c>
      <c r="I549" s="35">
        <v>311.7</v>
      </c>
      <c r="J549" s="43">
        <v>6.7774936061381075E-2</v>
      </c>
      <c r="K549" s="44">
        <v>1.0094225244076458</v>
      </c>
      <c r="L549" s="26">
        <f t="shared" si="152"/>
        <v>7.7588308741687504</v>
      </c>
      <c r="M549" s="26">
        <f t="shared" si="153"/>
        <v>0.55720229892368867</v>
      </c>
      <c r="N549" s="96">
        <f t="shared" si="154"/>
        <v>8</v>
      </c>
      <c r="O549" s="26">
        <f t="shared" si="155"/>
        <v>0.74852582824071734</v>
      </c>
      <c r="P549" s="3">
        <f>IF(L549&gt;'Power Curve'!$C$37,0,INDEX(Ci,$N549,1)*POWER(1-O549,3)+INDEX(Ci,$N549,2)*3*O549*POWER(1-O549,2)+INDEX(Ci,$N549,3)*3*POWER(O549,2)*(1-O549)+INDEX(Ci,$N549,4)*POWER(O549,3))</f>
        <v>806.69896479933846</v>
      </c>
      <c r="Q549" s="3">
        <f>MAX(0,MIN(P549-V549+W549,'Power Curve'!$C$39))</f>
        <v>790.38461890539816</v>
      </c>
      <c r="R549" s="3">
        <f t="shared" si="156"/>
        <v>899.31002998352051</v>
      </c>
      <c r="S549" s="3">
        <f t="shared" si="157"/>
        <v>-108.92541107812235</v>
      </c>
      <c r="T549" s="3">
        <f t="shared" si="158"/>
        <v>108.92541107812235</v>
      </c>
      <c r="V549" s="37">
        <f t="array" ref="V549">SUM(_xlfn.NORM.DIST($AD$3:$AD$1003,$L549,$AA549,FALSE)*WindSpeedStep*$AE$3:$AE$1003)/AG549</f>
        <v>800.88264821595703</v>
      </c>
      <c r="W549" s="37">
        <f t="array" ref="W549">SUM(_xlfn.NORM.DIST($AD$3:$AD$1003,$L549,$AB549,FALSE)*WindSpeedStep*$AE$3:$AE$1003)/AH549</f>
        <v>784.56830232201673</v>
      </c>
      <c r="Y549" s="1">
        <f t="shared" si="159"/>
        <v>7</v>
      </c>
      <c r="Z549" s="99">
        <f>IF(L549&lt;'Power Curve'!$P$28,'Power Curve'!$Q$28,IF(L549&gt;'Power Curve'!$P$29,'Power Curve'!$Q$29,INDEX(ReferenceTurbulence,Y549)+(L549-INDEX(ReferenceTurbulenceWindSpeed,Y549))*(INDEX(ReferenceTurbulence,Y549+1)-INDEX(ReferenceTurbulence,Y549))/(INDEX(ReferenceTurbulenceWindSpeed,Y549+1)-INDEX(ReferenceTurbulenceWindSpeed,Y549))))</f>
        <v>0.1194656662836967</v>
      </c>
      <c r="AA549" s="100">
        <f t="shared" si="165"/>
        <v>0.92691389996508666</v>
      </c>
      <c r="AB549" s="29">
        <f t="shared" si="166"/>
        <v>0.52585426640785649</v>
      </c>
      <c r="AD549" s="29">
        <f>'Zero Turbulence Curve'!F548</f>
        <v>54.600000000000506</v>
      </c>
      <c r="AE549" s="29">
        <f>'Zero Turbulence Curve'!G548</f>
        <v>1989.4717126307078</v>
      </c>
      <c r="AF549" s="39"/>
      <c r="AG549" s="40">
        <f t="array" ref="AG549">SUM(_xlfn.NORM.DIST($AD$3:$AD$1003,$F549,$AA549,FALSE)*WindSpeedStep)</f>
        <v>1.0000000000000033</v>
      </c>
      <c r="AH549" s="40">
        <f t="array" ref="AH549">SUM(_xlfn.NORM.DIST($AD$3:$AD$1003,$F549,$AB549,FALSE)*WindSpeedStep)</f>
        <v>1.0000000000000033</v>
      </c>
      <c r="AJ549" s="47">
        <f t="shared" si="160"/>
        <v>8</v>
      </c>
      <c r="AK549" s="83" t="b">
        <f>COUNTIF('Power Curve'!$D$2:$D$31,AJ549)&gt;0</f>
        <v>1</v>
      </c>
      <c r="AL549" s="83" t="b">
        <f t="shared" si="161"/>
        <v>0</v>
      </c>
      <c r="AM549" s="83" t="b">
        <f t="shared" si="167"/>
        <v>1</v>
      </c>
      <c r="AN549" s="47" t="str">
        <f t="shared" si="162"/>
        <v>Outer</v>
      </c>
      <c r="AO549" s="48" t="str">
        <f t="shared" si="163"/>
        <v>0.5-0.6</v>
      </c>
      <c r="AP549" s="49" t="str">
        <f t="shared" si="168"/>
        <v>14-15</v>
      </c>
      <c r="AQ549" s="49" t="str">
        <f t="shared" si="169"/>
        <v>Dec</v>
      </c>
      <c r="AR549" s="48" t="str">
        <f t="shared" si="170"/>
        <v>305-315</v>
      </c>
      <c r="AS549" s="49" t="str">
        <f t="shared" si="164"/>
        <v>HWS-LTI</v>
      </c>
    </row>
    <row r="550" spans="5:45" x14ac:dyDescent="0.3">
      <c r="E550" s="15">
        <v>40907.611111111109</v>
      </c>
      <c r="F550" s="21">
        <v>8.7200000000000006</v>
      </c>
      <c r="G550" s="21">
        <v>1136.1100540161158</v>
      </c>
      <c r="H550" s="42">
        <v>1.1958508506600063</v>
      </c>
      <c r="I550" s="35">
        <v>312.5</v>
      </c>
      <c r="J550" s="43">
        <v>3.7844036697247709E-2</v>
      </c>
      <c r="K550" s="44">
        <v>1.0255250432959493</v>
      </c>
      <c r="L550" s="26">
        <f t="shared" si="152"/>
        <v>8.6502792492295217</v>
      </c>
      <c r="M550" s="26">
        <f t="shared" si="153"/>
        <v>0.69497851894423113</v>
      </c>
      <c r="N550" s="96">
        <f t="shared" si="154"/>
        <v>9</v>
      </c>
      <c r="O550" s="26">
        <f t="shared" si="155"/>
        <v>0.64130378804630961</v>
      </c>
      <c r="P550" s="3">
        <f>IF(L550&gt;'Power Curve'!$C$37,0,INDEX(Ci,$N550,1)*POWER(1-O550,3)+INDEX(Ci,$N550,2)*3*O550*POWER(1-O550,2)+INDEX(Ci,$N550,3)*3*POWER(O550,2)*(1-O550)+INDEX(Ci,$N550,4)*POWER(O550,3))</f>
        <v>1081.1719486909637</v>
      </c>
      <c r="Q550" s="3">
        <f>MAX(0,MIN(P550-V550+W550,'Power Curve'!$C$39))</f>
        <v>1049.0696727843949</v>
      </c>
      <c r="R550" s="3">
        <f t="shared" si="156"/>
        <v>1136.1100540161158</v>
      </c>
      <c r="S550" s="3">
        <f t="shared" si="157"/>
        <v>-87.040381231720858</v>
      </c>
      <c r="T550" s="3">
        <f t="shared" si="158"/>
        <v>87.040381231720858</v>
      </c>
      <c r="V550" s="37">
        <f t="array" ref="V550">SUM(_xlfn.NORM.DIST($AD$3:$AD$1003,$L550,$AA550,FALSE)*WindSpeedStep*$AE$3:$AE$1003)/AG550</f>
        <v>1086.268308907979</v>
      </c>
      <c r="W550" s="37">
        <f t="array" ref="W550">SUM(_xlfn.NORM.DIST($AD$3:$AD$1003,$L550,$AB550,FALSE)*WindSpeedStep*$AE$3:$AE$1003)/AH550</f>
        <v>1054.1660330014101</v>
      </c>
      <c r="Y550" s="1">
        <f t="shared" si="159"/>
        <v>8</v>
      </c>
      <c r="Z550" s="99">
        <f>IF(L550&lt;'Power Curve'!$P$28,'Power Curve'!$Q$28,IF(L550&gt;'Power Curve'!$P$29,'Power Curve'!$Q$29,INDEX(ReferenceTurbulence,Y550)+(L550-INDEX(ReferenceTurbulenceWindSpeed,Y550))*(INDEX(ReferenceTurbulence,Y550+1)-INDEX(ReferenceTurbulence,Y550))/(INDEX(ReferenceTurbulenceWindSpeed,Y550+1)-INDEX(ReferenceTurbulenceWindSpeed,Y550))))</f>
        <v>0.12013334840874813</v>
      </c>
      <c r="AA550" s="100">
        <f t="shared" si="165"/>
        <v>1.0391870108806545</v>
      </c>
      <c r="AB550" s="29">
        <f t="shared" si="166"/>
        <v>0.32736148534928239</v>
      </c>
      <c r="AD550" s="29">
        <f>'Zero Turbulence Curve'!F549</f>
        <v>54.700000000000507</v>
      </c>
      <c r="AE550" s="29">
        <f>'Zero Turbulence Curve'!G549</f>
        <v>1989.4717126307078</v>
      </c>
      <c r="AF550" s="39"/>
      <c r="AG550" s="40">
        <f t="array" ref="AG550">SUM(_xlfn.NORM.DIST($AD$3:$AD$1003,$F550,$AA550,FALSE)*WindSpeedStep)</f>
        <v>1.0000000000000038</v>
      </c>
      <c r="AH550" s="40">
        <f t="array" ref="AH550">SUM(_xlfn.NORM.DIST($AD$3:$AD$1003,$F550,$AB550,FALSE)*WindSpeedStep)</f>
        <v>1.0000000000000036</v>
      </c>
      <c r="AJ550" s="47">
        <f t="shared" si="160"/>
        <v>9</v>
      </c>
      <c r="AK550" s="83" t="b">
        <f>COUNTIF('Power Curve'!$D$2:$D$31,AJ550)&gt;0</f>
        <v>1</v>
      </c>
      <c r="AL550" s="83" t="b">
        <f t="shared" si="161"/>
        <v>0</v>
      </c>
      <c r="AM550" s="83" t="b">
        <f t="shared" si="167"/>
        <v>1</v>
      </c>
      <c r="AN550" s="47" t="str">
        <f t="shared" si="162"/>
        <v>Outer</v>
      </c>
      <c r="AO550" s="48" t="str">
        <f t="shared" si="163"/>
        <v>0.6-0.7</v>
      </c>
      <c r="AP550" s="49" t="str">
        <f t="shared" si="168"/>
        <v>14-15</v>
      </c>
      <c r="AQ550" s="49" t="str">
        <f t="shared" si="169"/>
        <v>Dec</v>
      </c>
      <c r="AR550" s="48" t="str">
        <f t="shared" si="170"/>
        <v>305-315</v>
      </c>
      <c r="AS550" s="49" t="str">
        <f t="shared" si="164"/>
        <v>HWS-LTI</v>
      </c>
    </row>
    <row r="551" spans="5:45" x14ac:dyDescent="0.3">
      <c r="E551" s="15">
        <v>40907.618055555555</v>
      </c>
      <c r="F551" s="21">
        <v>7.52</v>
      </c>
      <c r="G551" s="21">
        <v>775.469970703125</v>
      </c>
      <c r="H551" s="42">
        <v>1.1980156267537025</v>
      </c>
      <c r="I551" s="35">
        <v>306.89999999999998</v>
      </c>
      <c r="J551" s="43">
        <v>0.1023936170212766</v>
      </c>
      <c r="K551" s="44">
        <v>0.94140418950963245</v>
      </c>
      <c r="L551" s="26">
        <f t="shared" si="152"/>
        <v>7.4643725198620121</v>
      </c>
      <c r="M551" s="26">
        <f t="shared" si="153"/>
        <v>0.51169281105560394</v>
      </c>
      <c r="N551" s="96">
        <f t="shared" si="154"/>
        <v>8</v>
      </c>
      <c r="O551" s="26">
        <f t="shared" si="155"/>
        <v>0.45215904120663974</v>
      </c>
      <c r="P551" s="3">
        <f>IF(L551&gt;'Power Curve'!$C$37,0,INDEX(Ci,$N551,1)*POWER(1-O551,3)+INDEX(Ci,$N551,2)*3*O551*POWER(1-O551,2)+INDEX(Ci,$N551,3)*3*POWER(O551,2)*(1-O551)+INDEX(Ci,$N551,4)*POWER(O551,3))</f>
        <v>721.80553006059188</v>
      </c>
      <c r="Q551" s="3">
        <f>MAX(0,MIN(P551-V551+W551,'Power Curve'!$C$39))</f>
        <v>715.87250429658604</v>
      </c>
      <c r="R551" s="3">
        <f t="shared" si="156"/>
        <v>775.469970703125</v>
      </c>
      <c r="S551" s="3">
        <f t="shared" si="157"/>
        <v>-59.597466406538956</v>
      </c>
      <c r="T551" s="3">
        <f t="shared" si="158"/>
        <v>59.597466406538956</v>
      </c>
      <c r="V551" s="37">
        <f t="array" ref="V551">SUM(_xlfn.NORM.DIST($AD$3:$AD$1003,$L551,$AA551,FALSE)*WindSpeedStep*$AE$3:$AE$1003)/AG551</f>
        <v>716.61734366538656</v>
      </c>
      <c r="W551" s="37">
        <f t="array" ref="W551">SUM(_xlfn.NORM.DIST($AD$3:$AD$1003,$L551,$AB551,FALSE)*WindSpeedStep*$AE$3:$AE$1003)/AH551</f>
        <v>710.68431790138072</v>
      </c>
      <c r="Y551" s="1">
        <f t="shared" si="159"/>
        <v>7</v>
      </c>
      <c r="Z551" s="99">
        <f>IF(L551&lt;'Power Curve'!$P$28,'Power Curve'!$Q$28,IF(L551&gt;'Power Curve'!$P$29,'Power Curve'!$Q$29,INDEX(ReferenceTurbulence,Y551)+(L551-INDEX(ReferenceTurbulenceWindSpeed,Y551))*(INDEX(ReferenceTurbulence,Y551+1)-INDEX(ReferenceTurbulence,Y551))/(INDEX(ReferenceTurbulenceWindSpeed,Y551+1)-INDEX(ReferenceTurbulenceWindSpeed,Y551))))</f>
        <v>0.11954745119027342</v>
      </c>
      <c r="AA551" s="100">
        <f t="shared" si="165"/>
        <v>0.89234670948422212</v>
      </c>
      <c r="AB551" s="29">
        <f t="shared" si="166"/>
        <v>0.76430410110289226</v>
      </c>
      <c r="AD551" s="29">
        <f>'Zero Turbulence Curve'!F550</f>
        <v>54.800000000000509</v>
      </c>
      <c r="AE551" s="29">
        <f>'Zero Turbulence Curve'!G550</f>
        <v>1989.4717126307078</v>
      </c>
      <c r="AF551" s="39"/>
      <c r="AG551" s="40">
        <f t="array" ref="AG551">SUM(_xlfn.NORM.DIST($AD$3:$AD$1003,$F551,$AA551,FALSE)*WindSpeedStep)</f>
        <v>1.0000000000000033</v>
      </c>
      <c r="AH551" s="40">
        <f t="array" ref="AH551">SUM(_xlfn.NORM.DIST($AD$3:$AD$1003,$F551,$AB551,FALSE)*WindSpeedStep)</f>
        <v>1.0000000000000031</v>
      </c>
      <c r="AJ551" s="47">
        <f t="shared" si="160"/>
        <v>7</v>
      </c>
      <c r="AK551" s="83" t="b">
        <f>COUNTIF('Power Curve'!$D$2:$D$31,AJ551)&gt;0</f>
        <v>1</v>
      </c>
      <c r="AL551" s="83" t="b">
        <f t="shared" si="161"/>
        <v>0</v>
      </c>
      <c r="AM551" s="83" t="b">
        <f t="shared" si="167"/>
        <v>1</v>
      </c>
      <c r="AN551" s="47" t="str">
        <f t="shared" si="162"/>
        <v>Outer</v>
      </c>
      <c r="AO551" s="48" t="str">
        <f t="shared" si="163"/>
        <v>0.5-0.6</v>
      </c>
      <c r="AP551" s="49" t="str">
        <f t="shared" si="168"/>
        <v>14-15</v>
      </c>
      <c r="AQ551" s="49" t="str">
        <f t="shared" si="169"/>
        <v>Dec</v>
      </c>
      <c r="AR551" s="48" t="str">
        <f t="shared" si="170"/>
        <v>305-315</v>
      </c>
      <c r="AS551" s="49" t="str">
        <f t="shared" si="164"/>
        <v>Inner-TI</v>
      </c>
    </row>
    <row r="552" spans="5:45" x14ac:dyDescent="0.3">
      <c r="E552" s="15">
        <v>40907.625</v>
      </c>
      <c r="F552" s="21">
        <v>6.54</v>
      </c>
      <c r="G552" s="21">
        <v>495.65998458862344</v>
      </c>
      <c r="H552" s="42">
        <v>1.1979379287507039</v>
      </c>
      <c r="I552" s="35">
        <v>307.3</v>
      </c>
      <c r="J552" s="43">
        <v>3.9755351681957186E-2</v>
      </c>
      <c r="K552" s="44">
        <v>1.0475447680005479</v>
      </c>
      <c r="L552" s="26">
        <f t="shared" si="152"/>
        <v>6.4914815033885915</v>
      </c>
      <c r="M552" s="26">
        <f t="shared" si="153"/>
        <v>0.36132936826788964</v>
      </c>
      <c r="N552" s="96">
        <f t="shared" si="154"/>
        <v>7</v>
      </c>
      <c r="O552" s="26">
        <f t="shared" si="155"/>
        <v>0.46769204150476251</v>
      </c>
      <c r="P552" s="3">
        <f>IF(L552&gt;'Power Curve'!$C$37,0,INDEX(Ci,$N552,1)*POWER(1-O552,3)+INDEX(Ci,$N552,2)*3*O552*POWER(1-O552,2)+INDEX(Ci,$N552,3)*3*POWER(O552,2)*(1-O552)+INDEX(Ci,$N552,4)*POWER(O552,3))</f>
        <v>468.6756206783989</v>
      </c>
      <c r="Q552" s="3">
        <f>MAX(0,MIN(P552-V552+W552,'Power Curve'!$C$39))</f>
        <v>453.38874432892726</v>
      </c>
      <c r="R552" s="3">
        <f t="shared" si="156"/>
        <v>495.65998458862344</v>
      </c>
      <c r="S552" s="3">
        <f t="shared" si="157"/>
        <v>-42.271240259696185</v>
      </c>
      <c r="T552" s="3">
        <f t="shared" si="158"/>
        <v>42.271240259696185</v>
      </c>
      <c r="V552" s="37">
        <f t="array" ref="V552">SUM(_xlfn.NORM.DIST($AD$3:$AD$1003,$L552,$AA552,FALSE)*WindSpeedStep*$AE$3:$AE$1003)/AG552</f>
        <v>473.67062574479246</v>
      </c>
      <c r="W552" s="37">
        <f t="array" ref="W552">SUM(_xlfn.NORM.DIST($AD$3:$AD$1003,$L552,$AB552,FALSE)*WindSpeedStep*$AE$3:$AE$1003)/AH552</f>
        <v>458.38374939532082</v>
      </c>
      <c r="Y552" s="1">
        <f t="shared" si="159"/>
        <v>6</v>
      </c>
      <c r="Z552" s="99">
        <f>IF(L552&lt;'Power Curve'!$P$28,'Power Curve'!$Q$28,IF(L552&gt;'Power Curve'!$P$29,'Power Curve'!$Q$29,INDEX(ReferenceTurbulence,Y552)+(L552-INDEX(ReferenceTurbulenceWindSpeed,Y552))*(INDEX(ReferenceTurbulence,Y552+1)-INDEX(ReferenceTurbulence,Y552))/(INDEX(ReferenceTurbulenceWindSpeed,Y552+1)-INDEX(ReferenceTurbulenceWindSpeed,Y552))))</f>
        <v>0.12070155740680151</v>
      </c>
      <c r="AA552" s="100">
        <f t="shared" si="165"/>
        <v>0.78353192733644828</v>
      </c>
      <c r="AB552" s="29">
        <f t="shared" si="166"/>
        <v>0.25807113010413363</v>
      </c>
      <c r="AD552" s="29">
        <f>'Zero Turbulence Curve'!F551</f>
        <v>54.90000000000051</v>
      </c>
      <c r="AE552" s="29">
        <f>'Zero Turbulence Curve'!G551</f>
        <v>1989.4717126307078</v>
      </c>
      <c r="AF552" s="39"/>
      <c r="AG552" s="40">
        <f t="array" ref="AG552">SUM(_xlfn.NORM.DIST($AD$3:$AD$1003,$F552,$AA552,FALSE)*WindSpeedStep)</f>
        <v>1.0000000000000036</v>
      </c>
      <c r="AH552" s="40">
        <f t="array" ref="AH552">SUM(_xlfn.NORM.DIST($AD$3:$AD$1003,$F552,$AB552,FALSE)*WindSpeedStep)</f>
        <v>1.0000000000000033</v>
      </c>
      <c r="AJ552" s="47">
        <f t="shared" si="160"/>
        <v>6</v>
      </c>
      <c r="AK552" s="83" t="b">
        <f>COUNTIF('Power Curve'!$D$2:$D$31,AJ552)&gt;0</f>
        <v>1</v>
      </c>
      <c r="AL552" s="83" t="b">
        <f t="shared" si="161"/>
        <v>0</v>
      </c>
      <c r="AM552" s="83" t="b">
        <f t="shared" si="167"/>
        <v>1</v>
      </c>
      <c r="AN552" s="47" t="str">
        <f t="shared" si="162"/>
        <v>Outer</v>
      </c>
      <c r="AO552" s="48" t="str">
        <f t="shared" si="163"/>
        <v>0.3-0.4</v>
      </c>
      <c r="AP552" s="49" t="str">
        <f t="shared" si="168"/>
        <v>15-16</v>
      </c>
      <c r="AQ552" s="49" t="str">
        <f t="shared" si="169"/>
        <v>Dec</v>
      </c>
      <c r="AR552" s="48" t="str">
        <f t="shared" si="170"/>
        <v>305-315</v>
      </c>
      <c r="AS552" s="49" t="str">
        <f t="shared" si="164"/>
        <v>LWS-LTI</v>
      </c>
    </row>
    <row r="553" spans="5:45" x14ac:dyDescent="0.3">
      <c r="E553" s="15">
        <v>40907.791666666664</v>
      </c>
      <c r="F553" s="21">
        <v>8.9499999999999993</v>
      </c>
      <c r="G553" s="21">
        <v>1306.029975891116</v>
      </c>
      <c r="H553" s="42">
        <v>1.2026911646409233</v>
      </c>
      <c r="I553" s="35">
        <v>300.89999999999998</v>
      </c>
      <c r="J553" s="43">
        <v>0.10614525139664804</v>
      </c>
      <c r="K553" s="44">
        <v>1.0604899010500779</v>
      </c>
      <c r="L553" s="26">
        <f t="shared" si="152"/>
        <v>8.8953364524664149</v>
      </c>
      <c r="M553" s="26">
        <f t="shared" si="153"/>
        <v>0.73285289966592271</v>
      </c>
      <c r="N553" s="96">
        <f t="shared" si="154"/>
        <v>9</v>
      </c>
      <c r="O553" s="26">
        <f t="shared" si="155"/>
        <v>0.88625031521964781</v>
      </c>
      <c r="P553" s="3">
        <f>IF(L553&gt;'Power Curve'!$C$37,0,INDEX(Ci,$N553,1)*POWER(1-O553,3)+INDEX(Ci,$N553,2)*3*O553*POWER(1-O553,2)+INDEX(Ci,$N553,3)*3*POWER(O553,2)*(1-O553)+INDEX(Ci,$N553,4)*POWER(O553,3))</f>
        <v>1160.9454309071962</v>
      </c>
      <c r="Q553" s="3">
        <f>MAX(0,MIN(P553-V553+W553,'Power Curve'!$C$39))</f>
        <v>1157.208587870123</v>
      </c>
      <c r="R553" s="3">
        <f t="shared" si="156"/>
        <v>1306.029975891116</v>
      </c>
      <c r="S553" s="3">
        <f t="shared" si="157"/>
        <v>-148.82138802099303</v>
      </c>
      <c r="T553" s="3">
        <f t="shared" si="158"/>
        <v>148.82138802099303</v>
      </c>
      <c r="V553" s="37">
        <f t="array" ref="V553">SUM(_xlfn.NORM.DIST($AD$3:$AD$1003,$L553,$AA553,FALSE)*WindSpeedStep*$AE$3:$AE$1003)/AG553</f>
        <v>1170.242062092907</v>
      </c>
      <c r="W553" s="37">
        <f t="array" ref="W553">SUM(_xlfn.NORM.DIST($AD$3:$AD$1003,$L553,$AB553,FALSE)*WindSpeedStep*$AE$3:$AE$1003)/AH553</f>
        <v>1166.5052190558338</v>
      </c>
      <c r="Y553" s="1">
        <f t="shared" si="159"/>
        <v>8</v>
      </c>
      <c r="Z553" s="99">
        <f>IF(L553&lt;'Power Curve'!$P$28,'Power Curve'!$Q$28,IF(L553&gt;'Power Curve'!$P$29,'Power Curve'!$Q$29,INDEX(ReferenceTurbulence,Y553)+(L553-INDEX(ReferenceTurbulenceWindSpeed,Y553))*(INDEX(ReferenceTurbulence,Y553+1)-INDEX(ReferenceTurbulence,Y553))/(INDEX(ReferenceTurbulenceWindSpeed,Y553+1)-INDEX(ReferenceTurbulenceWindSpeed,Y553))))</f>
        <v>0.12041487618272959</v>
      </c>
      <c r="AA553" s="100">
        <f t="shared" si="165"/>
        <v>1.0711308375274644</v>
      </c>
      <c r="AB553" s="29">
        <f t="shared" si="166"/>
        <v>0.94419772400481494</v>
      </c>
      <c r="AD553" s="29">
        <f>'Zero Turbulence Curve'!F552</f>
        <v>55.000000000000512</v>
      </c>
      <c r="AE553" s="29">
        <f>'Zero Turbulence Curve'!G552</f>
        <v>1989.4717126307078</v>
      </c>
      <c r="AF553" s="39"/>
      <c r="AG553" s="40">
        <f t="array" ref="AG553">SUM(_xlfn.NORM.DIST($AD$3:$AD$1003,$F553,$AA553,FALSE)*WindSpeedStep)</f>
        <v>1.0000000000000029</v>
      </c>
      <c r="AH553" s="40">
        <f t="array" ref="AH553">SUM(_xlfn.NORM.DIST($AD$3:$AD$1003,$F553,$AB553,FALSE)*WindSpeedStep)</f>
        <v>1.0000000000000031</v>
      </c>
      <c r="AJ553" s="47">
        <f t="shared" si="160"/>
        <v>9</v>
      </c>
      <c r="AK553" s="83" t="b">
        <f>COUNTIF('Power Curve'!$D$2:$D$31,AJ553)&gt;0</f>
        <v>1</v>
      </c>
      <c r="AL553" s="83" t="b">
        <f t="shared" si="161"/>
        <v>0</v>
      </c>
      <c r="AM553" s="83" t="b">
        <f t="shared" si="167"/>
        <v>1</v>
      </c>
      <c r="AN553" s="47" t="str">
        <f t="shared" si="162"/>
        <v>Outer</v>
      </c>
      <c r="AO553" s="48" t="str">
        <f t="shared" si="163"/>
        <v>0.7-0.8</v>
      </c>
      <c r="AP553" s="49" t="str">
        <f t="shared" si="168"/>
        <v>19-20</v>
      </c>
      <c r="AQ553" s="49" t="str">
        <f t="shared" si="169"/>
        <v>Dec</v>
      </c>
      <c r="AR553" s="48" t="str">
        <f t="shared" si="170"/>
        <v>295-305</v>
      </c>
      <c r="AS553" s="49" t="str">
        <f t="shared" si="164"/>
        <v>Inner-TI</v>
      </c>
    </row>
    <row r="554" spans="5:45" x14ac:dyDescent="0.3">
      <c r="E554" s="15">
        <v>40907.798611111109</v>
      </c>
      <c r="F554" s="21">
        <v>9.3699999999999992</v>
      </c>
      <c r="G554" s="21">
        <v>1360.250061035156</v>
      </c>
      <c r="H554" s="42">
        <v>1.2029731452074508</v>
      </c>
      <c r="I554" s="35">
        <v>301.7</v>
      </c>
      <c r="J554" s="43">
        <v>0.11739594450373535</v>
      </c>
      <c r="K554" s="44">
        <v>0.92975832133258618</v>
      </c>
      <c r="L554" s="26">
        <f t="shared" si="152"/>
        <v>9.3134989967470112</v>
      </c>
      <c r="M554" s="26">
        <f t="shared" si="153"/>
        <v>0.79748126886478476</v>
      </c>
      <c r="N554" s="96">
        <f t="shared" si="154"/>
        <v>10</v>
      </c>
      <c r="O554" s="26">
        <f t="shared" si="155"/>
        <v>0.32351651184210622</v>
      </c>
      <c r="P554" s="3">
        <f>IF(L554&gt;'Power Curve'!$C$37,0,INDEX(Ci,$N554,1)*POWER(1-O554,3)+INDEX(Ci,$N554,2)*3*O554*POWER(1-O554,2)+INDEX(Ci,$N554,3)*3*POWER(O554,2)*(1-O554)+INDEX(Ci,$N554,4)*POWER(O554,3))</f>
        <v>1303.8261979923866</v>
      </c>
      <c r="Q554" s="3">
        <f>MAX(0,MIN(P554-V554+W554,'Power Curve'!$C$39))</f>
        <v>1304.1919802503319</v>
      </c>
      <c r="R554" s="3">
        <f t="shared" si="156"/>
        <v>1360.250061035156</v>
      </c>
      <c r="S554" s="3">
        <f t="shared" si="157"/>
        <v>-56.058080784824142</v>
      </c>
      <c r="T554" s="3">
        <f t="shared" si="158"/>
        <v>56.058080784824142</v>
      </c>
      <c r="V554" s="37">
        <f t="array" ref="V554">SUM(_xlfn.NORM.DIST($AD$3:$AD$1003,$L554,$AA554,FALSE)*WindSpeedStep*$AE$3:$AE$1003)/AG554</f>
        <v>1313.3490787796427</v>
      </c>
      <c r="W554" s="37">
        <f t="array" ref="W554">SUM(_xlfn.NORM.DIST($AD$3:$AD$1003,$L554,$AB554,FALSE)*WindSpeedStep*$AE$3:$AE$1003)/AH554</f>
        <v>1313.714861037588</v>
      </c>
      <c r="Y554" s="1">
        <f t="shared" si="159"/>
        <v>9</v>
      </c>
      <c r="Z554" s="99">
        <f>IF(L554&lt;'Power Curve'!$P$28,'Power Curve'!$Q$28,IF(L554&gt;'Power Curve'!$P$29,'Power Curve'!$Q$29,INDEX(ReferenceTurbulence,Y554)+(L554-INDEX(ReferenceTurbulenceWindSpeed,Y554))*(INDEX(ReferenceTurbulence,Y554+1)-INDEX(ReferenceTurbulence,Y554))/(INDEX(ReferenceTurbulenceWindSpeed,Y554+1)-INDEX(ReferenceTurbulenceWindSpeed,Y554))))</f>
        <v>0.12037587031819012</v>
      </c>
      <c r="AA554" s="100">
        <f t="shared" si="165"/>
        <v>1.121120547441012</v>
      </c>
      <c r="AB554" s="29">
        <f t="shared" si="166"/>
        <v>1.093367011357707</v>
      </c>
      <c r="AD554" s="29">
        <f>'Zero Turbulence Curve'!F553</f>
        <v>55.100000000000513</v>
      </c>
      <c r="AE554" s="29">
        <f>'Zero Turbulence Curve'!G553</f>
        <v>1989.4717126307078</v>
      </c>
      <c r="AF554" s="39"/>
      <c r="AG554" s="40">
        <f t="array" ref="AG554">SUM(_xlfn.NORM.DIST($AD$3:$AD$1003,$F554,$AA554,FALSE)*WindSpeedStep)</f>
        <v>1.0000000000000031</v>
      </c>
      <c r="AH554" s="40">
        <f t="array" ref="AH554">SUM(_xlfn.NORM.DIST($AD$3:$AD$1003,$F554,$AB554,FALSE)*WindSpeedStep)</f>
        <v>1.0000000000000038</v>
      </c>
      <c r="AJ554" s="47">
        <f t="shared" si="160"/>
        <v>9</v>
      </c>
      <c r="AK554" s="83" t="b">
        <f>COUNTIF('Power Curve'!$D$2:$D$31,AJ554)&gt;0</f>
        <v>1</v>
      </c>
      <c r="AL554" s="83" t="b">
        <f t="shared" si="161"/>
        <v>0</v>
      </c>
      <c r="AM554" s="83" t="b">
        <f t="shared" si="167"/>
        <v>1</v>
      </c>
      <c r="AN554" s="47" t="str">
        <f t="shared" si="162"/>
        <v>Outer</v>
      </c>
      <c r="AO554" s="48" t="str">
        <f t="shared" si="163"/>
        <v>0.7-0.8</v>
      </c>
      <c r="AP554" s="49" t="str">
        <f t="shared" si="168"/>
        <v>19-20</v>
      </c>
      <c r="AQ554" s="49" t="str">
        <f t="shared" si="169"/>
        <v>Dec</v>
      </c>
      <c r="AR554" s="48" t="str">
        <f t="shared" si="170"/>
        <v>295-305</v>
      </c>
      <c r="AS554" s="49" t="str">
        <f t="shared" si="164"/>
        <v>Inner-TI</v>
      </c>
    </row>
    <row r="555" spans="5:45" x14ac:dyDescent="0.3">
      <c r="E555" s="15">
        <v>40907.805555555555</v>
      </c>
      <c r="F555" s="21">
        <v>9.8800000000000008</v>
      </c>
      <c r="G555" s="21">
        <v>1603.7799987792969</v>
      </c>
      <c r="H555" s="42">
        <v>1.2023408102983923</v>
      </c>
      <c r="I555" s="35">
        <v>300.8</v>
      </c>
      <c r="J555" s="43">
        <v>9.3117408906882582E-2</v>
      </c>
      <c r="K555" s="44">
        <v>0.99188779487534795</v>
      </c>
      <c r="L555" s="26">
        <f t="shared" si="152"/>
        <v>9.8187027200947483</v>
      </c>
      <c r="M555" s="26">
        <f t="shared" si="153"/>
        <v>0.87556213287265294</v>
      </c>
      <c r="N555" s="96">
        <f t="shared" si="154"/>
        <v>10</v>
      </c>
      <c r="O555" s="26">
        <f t="shared" si="155"/>
        <v>0.86051533119699897</v>
      </c>
      <c r="P555" s="3">
        <f>IF(L555&gt;'Power Curve'!$C$37,0,INDEX(Ci,$N555,1)*POWER(1-O555,3)+INDEX(Ci,$N555,2)*3*O555*POWER(1-O555,2)+INDEX(Ci,$N555,3)*3*POWER(O555,2)*(1-O555)+INDEX(Ci,$N555,4)*POWER(O555,3))</f>
        <v>1479.0826608536499</v>
      </c>
      <c r="Q555" s="3">
        <f>MAX(0,MIN(P555-V555+W555,'Power Curve'!$C$39))</f>
        <v>1496.2974070444079</v>
      </c>
      <c r="R555" s="3">
        <f t="shared" si="156"/>
        <v>1603.7799987792969</v>
      </c>
      <c r="S555" s="3">
        <f t="shared" si="157"/>
        <v>-107.48259173488896</v>
      </c>
      <c r="T555" s="3">
        <f t="shared" si="158"/>
        <v>107.48259173488896</v>
      </c>
      <c r="V555" s="37">
        <f t="array" ref="V555">SUM(_xlfn.NORM.DIST($AD$3:$AD$1003,$L555,$AA555,FALSE)*WindSpeedStep*$AE$3:$AE$1003)/AG555</f>
        <v>1477.0050249090082</v>
      </c>
      <c r="W555" s="37">
        <f t="array" ref="W555">SUM(_xlfn.NORM.DIST($AD$3:$AD$1003,$L555,$AB555,FALSE)*WindSpeedStep*$AE$3:$AE$1003)/AH555</f>
        <v>1494.2197710997661</v>
      </c>
      <c r="Y555" s="1">
        <f t="shared" si="159"/>
        <v>9</v>
      </c>
      <c r="Z555" s="99">
        <f>IF(L555&lt;'Power Curve'!$P$28,'Power Curve'!$Q$28,IF(L555&gt;'Power Curve'!$P$29,'Power Curve'!$Q$29,INDEX(ReferenceTurbulence,Y555)+(L555-INDEX(ReferenceTurbulenceWindSpeed,Y555))*(INDEX(ReferenceTurbulence,Y555+1)-INDEX(ReferenceTurbulence,Y555))/(INDEX(ReferenceTurbulenceWindSpeed,Y555+1)-INDEX(ReferenceTurbulenceWindSpeed,Y555))))</f>
        <v>0.1200941165878095</v>
      </c>
      <c r="AA555" s="100">
        <f t="shared" si="165"/>
        <v>1.1791684292081008</v>
      </c>
      <c r="AB555" s="29">
        <f t="shared" si="166"/>
        <v>0.91429215612218295</v>
      </c>
      <c r="AD555" s="29">
        <f>'Zero Turbulence Curve'!F554</f>
        <v>55.200000000000514</v>
      </c>
      <c r="AE555" s="29">
        <f>'Zero Turbulence Curve'!G554</f>
        <v>1989.4717126307078</v>
      </c>
      <c r="AF555" s="39"/>
      <c r="AG555" s="40">
        <f t="array" ref="AG555">SUM(_xlfn.NORM.DIST($AD$3:$AD$1003,$F555,$AA555,FALSE)*WindSpeedStep)</f>
        <v>1.0000000000000031</v>
      </c>
      <c r="AH555" s="40">
        <f t="array" ref="AH555">SUM(_xlfn.NORM.DIST($AD$3:$AD$1003,$F555,$AB555,FALSE)*WindSpeedStep)</f>
        <v>1.0000000000000036</v>
      </c>
      <c r="AJ555" s="47">
        <f t="shared" si="160"/>
        <v>10</v>
      </c>
      <c r="AK555" s="83" t="b">
        <f>COUNTIF('Power Curve'!$D$2:$D$31,AJ555)&gt;0</f>
        <v>1</v>
      </c>
      <c r="AL555" s="83" t="b">
        <f t="shared" si="161"/>
        <v>0</v>
      </c>
      <c r="AM555" s="83" t="b">
        <f t="shared" si="167"/>
        <v>1</v>
      </c>
      <c r="AN555" s="47" t="str">
        <f t="shared" si="162"/>
        <v>Outer</v>
      </c>
      <c r="AO555" s="48" t="str">
        <f t="shared" si="163"/>
        <v>0.8-0.9</v>
      </c>
      <c r="AP555" s="49" t="str">
        <f t="shared" si="168"/>
        <v>19-20</v>
      </c>
      <c r="AQ555" s="49" t="str">
        <f t="shared" si="169"/>
        <v>Dec</v>
      </c>
      <c r="AR555" s="48" t="str">
        <f t="shared" si="170"/>
        <v>295-305</v>
      </c>
      <c r="AS555" s="49" t="str">
        <f t="shared" si="164"/>
        <v>HWS-LTI</v>
      </c>
    </row>
    <row r="556" spans="5:45" x14ac:dyDescent="0.3">
      <c r="E556" s="15">
        <v>40907.8125</v>
      </c>
      <c r="F556" s="21">
        <v>8.23</v>
      </c>
      <c r="G556" s="21">
        <v>1007.0099716186523</v>
      </c>
      <c r="H556" s="42">
        <v>1.2035263644465763</v>
      </c>
      <c r="I556" s="35">
        <v>304.39999999999998</v>
      </c>
      <c r="J556" s="43">
        <v>0.10692588092345079</v>
      </c>
      <c r="K556" s="44">
        <v>0.89696868984380718</v>
      </c>
      <c r="L556" s="26">
        <f t="shared" si="152"/>
        <v>8.1816269802901171</v>
      </c>
      <c r="M556" s="26">
        <f t="shared" si="153"/>
        <v>0.62254680004169782</v>
      </c>
      <c r="N556" s="96">
        <f t="shared" si="154"/>
        <v>9</v>
      </c>
      <c r="O556" s="26">
        <f t="shared" si="155"/>
        <v>0.17286317821186997</v>
      </c>
      <c r="P556" s="3">
        <f>IF(L556&gt;'Power Curve'!$C$37,0,INDEX(Ci,$N556,1)*POWER(1-O556,3)+INDEX(Ci,$N556,2)*3*O556*POWER(1-O556,2)+INDEX(Ci,$N556,3)*3*POWER(O556,2)*(1-O556)+INDEX(Ci,$N556,4)*POWER(O556,3))</f>
        <v>933.14992113252788</v>
      </c>
      <c r="Q556" s="3">
        <f>MAX(0,MIN(P556-V556+W556,'Power Curve'!$C$39))</f>
        <v>927.5136979710893</v>
      </c>
      <c r="R556" s="3">
        <f t="shared" si="156"/>
        <v>1007.0099716186523</v>
      </c>
      <c r="S556" s="3">
        <f t="shared" si="157"/>
        <v>-79.496273647563044</v>
      </c>
      <c r="T556" s="3">
        <f t="shared" si="158"/>
        <v>79.496273647563044</v>
      </c>
      <c r="V556" s="37">
        <f t="array" ref="V556">SUM(_xlfn.NORM.DIST($AD$3:$AD$1003,$L556,$AA556,FALSE)*WindSpeedStep*$AE$3:$AE$1003)/AG556</f>
        <v>930.99907309145556</v>
      </c>
      <c r="W556" s="37">
        <f t="array" ref="W556">SUM(_xlfn.NORM.DIST($AD$3:$AD$1003,$L556,$AB556,FALSE)*WindSpeedStep*$AE$3:$AE$1003)/AH556</f>
        <v>925.36284993001698</v>
      </c>
      <c r="Y556" s="1">
        <f t="shared" si="159"/>
        <v>8</v>
      </c>
      <c r="Z556" s="99">
        <f>IF(L556&lt;'Power Curve'!$P$28,'Power Curve'!$Q$28,IF(L556&gt;'Power Curve'!$P$29,'Power Curve'!$Q$29,INDEX(ReferenceTurbulence,Y556)+(L556-INDEX(ReferenceTurbulenceWindSpeed,Y556))*(INDEX(ReferenceTurbulence,Y556+1)-INDEX(ReferenceTurbulence,Y556))/(INDEX(ReferenceTurbulenceWindSpeed,Y556+1)-INDEX(ReferenceTurbulenceWindSpeed,Y556))))</f>
        <v>0.11959494909502412</v>
      </c>
      <c r="AA556" s="100">
        <f t="shared" si="165"/>
        <v>0.9784812622222725</v>
      </c>
      <c r="AB556" s="29">
        <f t="shared" si="166"/>
        <v>0.87482767225459335</v>
      </c>
      <c r="AD556" s="29">
        <f>'Zero Turbulence Curve'!F555</f>
        <v>55.300000000000516</v>
      </c>
      <c r="AE556" s="29">
        <f>'Zero Turbulence Curve'!G555</f>
        <v>1989.4717126307078</v>
      </c>
      <c r="AF556" s="39"/>
      <c r="AG556" s="40">
        <f t="array" ref="AG556">SUM(_xlfn.NORM.DIST($AD$3:$AD$1003,$F556,$AA556,FALSE)*WindSpeedStep)</f>
        <v>1.0000000000000036</v>
      </c>
      <c r="AH556" s="40">
        <f t="array" ref="AH556">SUM(_xlfn.NORM.DIST($AD$3:$AD$1003,$F556,$AB556,FALSE)*WindSpeedStep)</f>
        <v>1.000000000000004</v>
      </c>
      <c r="AJ556" s="47">
        <f t="shared" si="160"/>
        <v>8</v>
      </c>
      <c r="AK556" s="83" t="b">
        <f>COUNTIF('Power Curve'!$D$2:$D$31,AJ556)&gt;0</f>
        <v>1</v>
      </c>
      <c r="AL556" s="83" t="b">
        <f t="shared" si="161"/>
        <v>0</v>
      </c>
      <c r="AM556" s="83" t="b">
        <f t="shared" si="167"/>
        <v>1</v>
      </c>
      <c r="AN556" s="47" t="str">
        <f t="shared" si="162"/>
        <v>Outer</v>
      </c>
      <c r="AO556" s="48" t="str">
        <f t="shared" si="163"/>
        <v>0.6-0.7</v>
      </c>
      <c r="AP556" s="49" t="str">
        <f t="shared" si="168"/>
        <v>19-20</v>
      </c>
      <c r="AQ556" s="49" t="str">
        <f t="shared" si="169"/>
        <v>Dec</v>
      </c>
      <c r="AR556" s="48" t="str">
        <f t="shared" si="170"/>
        <v>295-305</v>
      </c>
      <c r="AS556" s="49" t="str">
        <f t="shared" si="164"/>
        <v>Inner-TI</v>
      </c>
    </row>
    <row r="557" spans="5:45" x14ac:dyDescent="0.3">
      <c r="E557" s="15">
        <v>40907.819444444445</v>
      </c>
      <c r="F557" s="21">
        <v>8.1300000000000008</v>
      </c>
      <c r="G557" s="21">
        <v>845.87001991271973</v>
      </c>
      <c r="H557" s="42">
        <v>1.2045673206995773</v>
      </c>
      <c r="I557" s="35">
        <v>305.89999999999998</v>
      </c>
      <c r="J557" s="43">
        <v>0.15867158671586715</v>
      </c>
      <c r="K557" s="44">
        <v>1.0739158369716524</v>
      </c>
      <c r="L557" s="26">
        <f t="shared" si="152"/>
        <v>8.0845442347106324</v>
      </c>
      <c r="M557" s="26">
        <f t="shared" si="153"/>
        <v>0.60754234875841895</v>
      </c>
      <c r="N557" s="96">
        <f t="shared" si="154"/>
        <v>9</v>
      </c>
      <c r="O557" s="26">
        <f t="shared" si="155"/>
        <v>7.5824278460942543E-2</v>
      </c>
      <c r="P557" s="3">
        <f>IF(L557&gt;'Power Curve'!$C$37,0,INDEX(Ci,$N557,1)*POWER(1-O557,3)+INDEX(Ci,$N557,2)*3*O557*POWER(1-O557,2)+INDEX(Ci,$N557,3)*3*POWER(O557,2)*(1-O557)+INDEX(Ci,$N557,4)*POWER(O557,3))</f>
        <v>903.55368057039686</v>
      </c>
      <c r="Q557" s="3">
        <f>MAX(0,MIN(P557-V557+W557,'Power Curve'!$C$39))</f>
        <v>921.44440431130988</v>
      </c>
      <c r="R557" s="3">
        <f t="shared" si="156"/>
        <v>845.87001991271973</v>
      </c>
      <c r="S557" s="3">
        <f t="shared" si="157"/>
        <v>75.574384398590155</v>
      </c>
      <c r="T557" s="3">
        <f t="shared" si="158"/>
        <v>75.574384398590155</v>
      </c>
      <c r="V557" s="37">
        <f t="array" ref="V557">SUM(_xlfn.NORM.DIST($AD$3:$AD$1003,$L557,$AA557,FALSE)*WindSpeedStep*$AE$3:$AE$1003)/AG557</f>
        <v>900.1669136328079</v>
      </c>
      <c r="W557" s="37">
        <f t="array" ref="W557">SUM(_xlfn.NORM.DIST($AD$3:$AD$1003,$L557,$AB557,FALSE)*WindSpeedStep*$AE$3:$AE$1003)/AH557</f>
        <v>918.05763737372092</v>
      </c>
      <c r="Y557" s="1">
        <f t="shared" si="159"/>
        <v>8</v>
      </c>
      <c r="Z557" s="99">
        <f>IF(L557&lt;'Power Curve'!$P$28,'Power Curve'!$Q$28,IF(L557&gt;'Power Curve'!$P$29,'Power Curve'!$Q$29,INDEX(ReferenceTurbulence,Y557)+(L557-INDEX(ReferenceTurbulenceWindSpeed,Y557))*(INDEX(ReferenceTurbulence,Y557+1)-INDEX(ReferenceTurbulence,Y557))/(INDEX(ReferenceTurbulenceWindSpeed,Y557+1)-INDEX(ReferenceTurbulenceWindSpeed,Y557))))</f>
        <v>0.11948341803658556</v>
      </c>
      <c r="AA557" s="100">
        <f t="shared" si="165"/>
        <v>0.96596897843119822</v>
      </c>
      <c r="AB557" s="29">
        <f t="shared" si="166"/>
        <v>1.2827874615961519</v>
      </c>
      <c r="AD557" s="29">
        <f>'Zero Turbulence Curve'!F556</f>
        <v>55.400000000000517</v>
      </c>
      <c r="AE557" s="29">
        <f>'Zero Turbulence Curve'!G556</f>
        <v>1989.4717126307078</v>
      </c>
      <c r="AF557" s="39"/>
      <c r="AG557" s="40">
        <f t="array" ref="AG557">SUM(_xlfn.NORM.DIST($AD$3:$AD$1003,$F557,$AA557,FALSE)*WindSpeedStep)</f>
        <v>1.0000000000000047</v>
      </c>
      <c r="AH557" s="40">
        <f t="array" ref="AH557">SUM(_xlfn.NORM.DIST($AD$3:$AD$1003,$F557,$AB557,FALSE)*WindSpeedStep)</f>
        <v>0.99999999991050137</v>
      </c>
      <c r="AJ557" s="47">
        <f t="shared" si="160"/>
        <v>8</v>
      </c>
      <c r="AK557" s="83" t="b">
        <f>COUNTIF('Power Curve'!$D$2:$D$31,AJ557)&gt;0</f>
        <v>1</v>
      </c>
      <c r="AL557" s="83" t="b">
        <f t="shared" si="161"/>
        <v>0</v>
      </c>
      <c r="AM557" s="83" t="b">
        <f t="shared" si="167"/>
        <v>1</v>
      </c>
      <c r="AN557" s="47" t="str">
        <f t="shared" si="162"/>
        <v>Outer</v>
      </c>
      <c r="AO557" s="48" t="str">
        <f t="shared" si="163"/>
        <v>0.6-0.7</v>
      </c>
      <c r="AP557" s="49" t="str">
        <f t="shared" si="168"/>
        <v>19-20</v>
      </c>
      <c r="AQ557" s="49" t="str">
        <f t="shared" si="169"/>
        <v>Dec</v>
      </c>
      <c r="AR557" s="48" t="str">
        <f t="shared" si="170"/>
        <v>305-315</v>
      </c>
      <c r="AS557" s="49" t="str">
        <f t="shared" si="164"/>
        <v>HWS-HTI</v>
      </c>
    </row>
    <row r="558" spans="5:45" x14ac:dyDescent="0.3">
      <c r="E558" s="15">
        <v>40907.826388888891</v>
      </c>
      <c r="F558" s="21">
        <v>9.0500000000000007</v>
      </c>
      <c r="G558" s="21">
        <v>1240.2399673461889</v>
      </c>
      <c r="H558" s="42">
        <v>1.2032099079367125</v>
      </c>
      <c r="I558" s="35">
        <v>303.3</v>
      </c>
      <c r="J558" s="43">
        <v>0.1292817679558011</v>
      </c>
      <c r="K558" s="44">
        <v>0.91295244851977331</v>
      </c>
      <c r="L558" s="26">
        <f t="shared" si="152"/>
        <v>8.9960186987511541</v>
      </c>
      <c r="M558" s="26">
        <f t="shared" si="153"/>
        <v>0.74841366538647602</v>
      </c>
      <c r="N558" s="96">
        <f t="shared" si="154"/>
        <v>9</v>
      </c>
      <c r="O558" s="26">
        <f t="shared" si="155"/>
        <v>0.98688709002041719</v>
      </c>
      <c r="P558" s="3">
        <f>IF(L558&gt;'Power Curve'!$C$37,0,INDEX(Ci,$N558,1)*POWER(1-O558,3)+INDEX(Ci,$N558,2)*3*O558*POWER(1-O558,2)+INDEX(Ci,$N558,3)*3*POWER(O558,2)*(1-O558)+INDEX(Ci,$N558,4)*POWER(O558,3))</f>
        <v>1193.9880069086046</v>
      </c>
      <c r="Q558" s="3">
        <f>MAX(0,MIN(P558-V558+W558,'Power Curve'!$C$39))</f>
        <v>1195.1205103907548</v>
      </c>
      <c r="R558" s="3">
        <f t="shared" si="156"/>
        <v>1240.2399673461889</v>
      </c>
      <c r="S558" s="3">
        <f t="shared" si="157"/>
        <v>-45.119456955434089</v>
      </c>
      <c r="T558" s="3">
        <f t="shared" si="158"/>
        <v>45.119456955434089</v>
      </c>
      <c r="V558" s="37">
        <f t="array" ref="V558">SUM(_xlfn.NORM.DIST($AD$3:$AD$1003,$L558,$AA558,FALSE)*WindSpeedStep*$AE$3:$AE$1003)/AG558</f>
        <v>1204.901291336068</v>
      </c>
      <c r="W558" s="37">
        <f t="array" ref="W558">SUM(_xlfn.NORM.DIST($AD$3:$AD$1003,$L558,$AB558,FALSE)*WindSpeedStep*$AE$3:$AE$1003)/AH558</f>
        <v>1206.0337948182182</v>
      </c>
      <c r="Y558" s="1">
        <f t="shared" si="159"/>
        <v>8</v>
      </c>
      <c r="Z558" s="99">
        <f>IF(L558&lt;'Power Curve'!$P$28,'Power Curve'!$Q$28,IF(L558&gt;'Power Curve'!$P$29,'Power Curve'!$Q$29,INDEX(ReferenceTurbulence,Y558)+(L558-INDEX(ReferenceTurbulenceWindSpeed,Y558))*(INDEX(ReferenceTurbulence,Y558+1)-INDEX(ReferenceTurbulence,Y558))/(INDEX(ReferenceTurbulenceWindSpeed,Y558+1)-INDEX(ReferenceTurbulenceWindSpeed,Y558))))</f>
        <v>0.12053054243657399</v>
      </c>
      <c r="AA558" s="100">
        <f t="shared" si="165"/>
        <v>1.0842950135300391</v>
      </c>
      <c r="AB558" s="29">
        <f t="shared" si="166"/>
        <v>1.1630212019379944</v>
      </c>
      <c r="AD558" s="29">
        <f>'Zero Turbulence Curve'!F557</f>
        <v>55.500000000000519</v>
      </c>
      <c r="AE558" s="29">
        <f>'Zero Turbulence Curve'!G557</f>
        <v>1989.4717126307078</v>
      </c>
      <c r="AF558" s="39"/>
      <c r="AG558" s="40">
        <f t="array" ref="AG558">SUM(_xlfn.NORM.DIST($AD$3:$AD$1003,$F558,$AA558,FALSE)*WindSpeedStep)</f>
        <v>1.0000000000000033</v>
      </c>
      <c r="AH558" s="40">
        <f t="array" ref="AH558">SUM(_xlfn.NORM.DIST($AD$3:$AD$1003,$F558,$AB558,FALSE)*WindSpeedStep)</f>
        <v>1.0000000000000013</v>
      </c>
      <c r="AJ558" s="47">
        <f t="shared" si="160"/>
        <v>9</v>
      </c>
      <c r="AK558" s="83" t="b">
        <f>COUNTIF('Power Curve'!$D$2:$D$31,AJ558)&gt;0</f>
        <v>1</v>
      </c>
      <c r="AL558" s="83" t="b">
        <f t="shared" si="161"/>
        <v>0</v>
      </c>
      <c r="AM558" s="83" t="b">
        <f t="shared" si="167"/>
        <v>1</v>
      </c>
      <c r="AN558" s="47" t="str">
        <f t="shared" si="162"/>
        <v>Outer</v>
      </c>
      <c r="AO558" s="48" t="str">
        <f t="shared" si="163"/>
        <v>0.7-0.8</v>
      </c>
      <c r="AP558" s="49" t="str">
        <f t="shared" si="168"/>
        <v>19-20</v>
      </c>
      <c r="AQ558" s="49" t="str">
        <f t="shared" si="169"/>
        <v>Dec</v>
      </c>
      <c r="AR558" s="48" t="str">
        <f t="shared" si="170"/>
        <v>295-305</v>
      </c>
      <c r="AS558" s="49" t="str">
        <f t="shared" si="164"/>
        <v>Inner-TI</v>
      </c>
    </row>
    <row r="559" spans="5:45" x14ac:dyDescent="0.3">
      <c r="E559" s="15">
        <v>40907.833333333336</v>
      </c>
      <c r="F559" s="21">
        <v>9.69</v>
      </c>
      <c r="G559" s="21">
        <v>1482.029968261716</v>
      </c>
      <c r="H559" s="42">
        <v>1.2024981500539762</v>
      </c>
      <c r="I559" s="35">
        <v>303.8</v>
      </c>
      <c r="J559" s="43">
        <v>0.10939112487100104</v>
      </c>
      <c r="K559" s="44">
        <v>0.89930698830930356</v>
      </c>
      <c r="L559" s="26">
        <f t="shared" si="152"/>
        <v>9.6303015548857367</v>
      </c>
      <c r="M559" s="26">
        <f t="shared" si="153"/>
        <v>0.8464441254634254</v>
      </c>
      <c r="N559" s="96">
        <f t="shared" si="154"/>
        <v>10</v>
      </c>
      <c r="O559" s="26">
        <f t="shared" si="155"/>
        <v>0.66025710148342232</v>
      </c>
      <c r="P559" s="3">
        <f>IF(L559&gt;'Power Curve'!$C$37,0,INDEX(Ci,$N559,1)*POWER(1-O559,3)+INDEX(Ci,$N559,2)*3*O559*POWER(1-O559,2)+INDEX(Ci,$N559,3)*3*POWER(O559,2)*(1-O559)+INDEX(Ci,$N559,4)*POWER(O559,3))</f>
        <v>1416.3922393153184</v>
      </c>
      <c r="Q559" s="3">
        <f>MAX(0,MIN(P559-V559+W559,'Power Curve'!$C$39))</f>
        <v>1421.2794804232967</v>
      </c>
      <c r="R559" s="3">
        <f t="shared" si="156"/>
        <v>1482.029968261716</v>
      </c>
      <c r="S559" s="3">
        <f t="shared" si="157"/>
        <v>-60.750487838419303</v>
      </c>
      <c r="T559" s="3">
        <f t="shared" si="158"/>
        <v>60.750487838419303</v>
      </c>
      <c r="V559" s="37">
        <f t="array" ref="V559">SUM(_xlfn.NORM.DIST($AD$3:$AD$1003,$L559,$AA559,FALSE)*WindSpeedStep*$AE$3:$AE$1003)/AG559</f>
        <v>1417.8942463080548</v>
      </c>
      <c r="W559" s="37">
        <f t="array" ref="W559">SUM(_xlfn.NORM.DIST($AD$3:$AD$1003,$L559,$AB559,FALSE)*WindSpeedStep*$AE$3:$AE$1003)/AH559</f>
        <v>1422.7814874160331</v>
      </c>
      <c r="Y559" s="1">
        <f t="shared" si="159"/>
        <v>9</v>
      </c>
      <c r="Z559" s="99">
        <f>IF(L559&lt;'Power Curve'!$P$28,'Power Curve'!$Q$28,IF(L559&gt;'Power Curve'!$P$29,'Power Curve'!$Q$29,INDEX(ReferenceTurbulence,Y559)+(L559-INDEX(ReferenceTurbulenceWindSpeed,Y559))*(INDEX(ReferenceTurbulence,Y559+1)-INDEX(ReferenceTurbulence,Y559))/(INDEX(ReferenceTurbulenceWindSpeed,Y559+1)-INDEX(ReferenceTurbulenceWindSpeed,Y559))))</f>
        <v>0.1201991885194927</v>
      </c>
      <c r="AA559" s="100">
        <f t="shared" si="165"/>
        <v>1.1575544320952744</v>
      </c>
      <c r="AB559" s="29">
        <f t="shared" si="166"/>
        <v>1.0534695199359012</v>
      </c>
      <c r="AD559" s="29">
        <f>'Zero Turbulence Curve'!F558</f>
        <v>55.60000000000052</v>
      </c>
      <c r="AE559" s="29">
        <f>'Zero Turbulence Curve'!G558</f>
        <v>1989.4717126307078</v>
      </c>
      <c r="AF559" s="39"/>
      <c r="AG559" s="40">
        <f t="array" ref="AG559">SUM(_xlfn.NORM.DIST($AD$3:$AD$1003,$F559,$AA559,FALSE)*WindSpeedStep)</f>
        <v>1.000000000000004</v>
      </c>
      <c r="AH559" s="40">
        <f t="array" ref="AH559">SUM(_xlfn.NORM.DIST($AD$3:$AD$1003,$F559,$AB559,FALSE)*WindSpeedStep)</f>
        <v>1.0000000000000033</v>
      </c>
      <c r="AJ559" s="47">
        <f t="shared" si="160"/>
        <v>10</v>
      </c>
      <c r="AK559" s="83" t="b">
        <f>COUNTIF('Power Curve'!$D$2:$D$31,AJ559)&gt;0</f>
        <v>1</v>
      </c>
      <c r="AL559" s="83" t="b">
        <f t="shared" si="161"/>
        <v>0</v>
      </c>
      <c r="AM559" s="83" t="b">
        <f t="shared" si="167"/>
        <v>1</v>
      </c>
      <c r="AN559" s="47" t="str">
        <f t="shared" si="162"/>
        <v>Outer</v>
      </c>
      <c r="AO559" s="48" t="str">
        <f t="shared" si="163"/>
        <v>0.8-0.9</v>
      </c>
      <c r="AP559" s="49" t="str">
        <f t="shared" si="168"/>
        <v>20-21</v>
      </c>
      <c r="AQ559" s="49" t="str">
        <f t="shared" si="169"/>
        <v>Dec</v>
      </c>
      <c r="AR559" s="48" t="str">
        <f t="shared" si="170"/>
        <v>295-305</v>
      </c>
      <c r="AS559" s="49" t="str">
        <f t="shared" si="164"/>
        <v>Inner-TI</v>
      </c>
    </row>
    <row r="560" spans="5:45" x14ac:dyDescent="0.3">
      <c r="E560" s="15">
        <v>40907.840277777781</v>
      </c>
      <c r="F560" s="21">
        <v>9.39</v>
      </c>
      <c r="G560" s="21">
        <v>1423.820007324216</v>
      </c>
      <c r="H560" s="42">
        <v>1.2024981500539762</v>
      </c>
      <c r="I560" s="35">
        <v>300</v>
      </c>
      <c r="J560" s="43">
        <v>9.6911608093716711E-2</v>
      </c>
      <c r="K560" s="44">
        <v>0.98248584152884022</v>
      </c>
      <c r="L560" s="26">
        <f t="shared" si="152"/>
        <v>9.3321498039604833</v>
      </c>
      <c r="M560" s="26">
        <f t="shared" si="153"/>
        <v>0.80036381124199074</v>
      </c>
      <c r="N560" s="96">
        <f t="shared" si="154"/>
        <v>10</v>
      </c>
      <c r="O560" s="26">
        <f t="shared" si="155"/>
        <v>0.34334111128742051</v>
      </c>
      <c r="P560" s="3">
        <f>IF(L560&gt;'Power Curve'!$C$37,0,INDEX(Ci,$N560,1)*POWER(1-O560,3)+INDEX(Ci,$N560,2)*3*O560*POWER(1-O560,2)+INDEX(Ci,$N560,3)*3*POWER(O560,2)*(1-O560)+INDEX(Ci,$N560,4)*POWER(O560,3))</f>
        <v>1310.5059876903861</v>
      </c>
      <c r="Q560" s="3">
        <f>MAX(0,MIN(P560-V560+W560,'Power Curve'!$C$39))</f>
        <v>1312.2504169710487</v>
      </c>
      <c r="R560" s="3">
        <f t="shared" si="156"/>
        <v>1423.820007324216</v>
      </c>
      <c r="S560" s="3">
        <f t="shared" si="157"/>
        <v>-111.56959035316731</v>
      </c>
      <c r="T560" s="3">
        <f t="shared" si="158"/>
        <v>111.56959035316731</v>
      </c>
      <c r="V560" s="37">
        <f t="array" ref="V560">SUM(_xlfn.NORM.DIST($AD$3:$AD$1003,$L560,$AA560,FALSE)*WindSpeedStep*$AE$3:$AE$1003)/AG560</f>
        <v>1319.6380960865345</v>
      </c>
      <c r="W560" s="37">
        <f t="array" ref="W560">SUM(_xlfn.NORM.DIST($AD$3:$AD$1003,$L560,$AB560,FALSE)*WindSpeedStep*$AE$3:$AE$1003)/AH560</f>
        <v>1321.3825253671971</v>
      </c>
      <c r="Y560" s="1">
        <f t="shared" si="159"/>
        <v>9</v>
      </c>
      <c r="Z560" s="99">
        <f>IF(L560&lt;'Power Curve'!$P$28,'Power Curve'!$Q$28,IF(L560&gt;'Power Curve'!$P$29,'Power Curve'!$Q$29,INDEX(ReferenceTurbulence,Y560)+(L560-INDEX(ReferenceTurbulenceWindSpeed,Y560))*(INDEX(ReferenceTurbulence,Y560+1)-INDEX(ReferenceTurbulence,Y560))/(INDEX(ReferenceTurbulenceWindSpeed,Y560+1)-INDEX(ReferenceTurbulenceWindSpeed,Y560))))</f>
        <v>0.12036546870342731</v>
      </c>
      <c r="AA560" s="100">
        <f t="shared" si="165"/>
        <v>1.1232685851643007</v>
      </c>
      <c r="AB560" s="29">
        <f t="shared" si="166"/>
        <v>0.90439364447327364</v>
      </c>
      <c r="AD560" s="29">
        <f>'Zero Turbulence Curve'!F559</f>
        <v>55.700000000000522</v>
      </c>
      <c r="AE560" s="29">
        <f>'Zero Turbulence Curve'!G559</f>
        <v>1989.4717126307078</v>
      </c>
      <c r="AF560" s="39"/>
      <c r="AG560" s="40">
        <f t="array" ref="AG560">SUM(_xlfn.NORM.DIST($AD$3:$AD$1003,$F560,$AA560,FALSE)*WindSpeedStep)</f>
        <v>1.0000000000000036</v>
      </c>
      <c r="AH560" s="40">
        <f t="array" ref="AH560">SUM(_xlfn.NORM.DIST($AD$3:$AD$1003,$F560,$AB560,FALSE)*WindSpeedStep)</f>
        <v>1.0000000000000038</v>
      </c>
      <c r="AJ560" s="47">
        <f t="shared" si="160"/>
        <v>9</v>
      </c>
      <c r="AK560" s="83" t="b">
        <f>COUNTIF('Power Curve'!$D$2:$D$31,AJ560)&gt;0</f>
        <v>1</v>
      </c>
      <c r="AL560" s="83" t="b">
        <f t="shared" si="161"/>
        <v>0</v>
      </c>
      <c r="AM560" s="83" t="b">
        <f t="shared" si="167"/>
        <v>1</v>
      </c>
      <c r="AN560" s="47" t="str">
        <f t="shared" si="162"/>
        <v>Outer</v>
      </c>
      <c r="AO560" s="48" t="str">
        <f t="shared" si="163"/>
        <v>0.8-0.9</v>
      </c>
      <c r="AP560" s="49" t="str">
        <f t="shared" si="168"/>
        <v>20-21</v>
      </c>
      <c r="AQ560" s="49" t="str">
        <f t="shared" si="169"/>
        <v>Dec</v>
      </c>
      <c r="AR560" s="48" t="str">
        <f t="shared" si="170"/>
        <v>295-305</v>
      </c>
      <c r="AS560" s="49" t="str">
        <f t="shared" si="164"/>
        <v>HWS-LTI</v>
      </c>
    </row>
    <row r="561" spans="5:45" x14ac:dyDescent="0.3">
      <c r="E561" s="15">
        <v>40907.847222222219</v>
      </c>
      <c r="F561" s="21">
        <v>8.17</v>
      </c>
      <c r="G561" s="21">
        <v>1045.6100234985349</v>
      </c>
      <c r="H561" s="42">
        <v>1.2034466350946846</v>
      </c>
      <c r="I561" s="35">
        <v>299.5</v>
      </c>
      <c r="J561" s="43">
        <v>8.2007343941248478E-2</v>
      </c>
      <c r="K561" s="44">
        <v>0.96487656901660313</v>
      </c>
      <c r="L561" s="26">
        <f t="shared" si="152"/>
        <v>8.1218002842605284</v>
      </c>
      <c r="M561" s="26">
        <f t="shared" si="153"/>
        <v>0.613300391314201</v>
      </c>
      <c r="N561" s="96">
        <f t="shared" si="154"/>
        <v>9</v>
      </c>
      <c r="O561" s="26">
        <f t="shared" si="155"/>
        <v>0.11306350192756758</v>
      </c>
      <c r="P561" s="3">
        <f>IF(L561&gt;'Power Curve'!$C$37,0,INDEX(Ci,$N561,1)*POWER(1-O561,3)+INDEX(Ci,$N561,2)*3*O561*POWER(1-O561,2)+INDEX(Ci,$N561,3)*3*POWER(O561,2)*(1-O561)+INDEX(Ci,$N561,4)*POWER(O561,3))</f>
        <v>914.8595930292239</v>
      </c>
      <c r="Q561" s="3">
        <f>MAX(0,MIN(P561-V561+W561,'Power Curve'!$C$39))</f>
        <v>899.60018195247369</v>
      </c>
      <c r="R561" s="3">
        <f t="shared" si="156"/>
        <v>1045.6100234985349</v>
      </c>
      <c r="S561" s="3">
        <f t="shared" si="157"/>
        <v>-146.00984154606124</v>
      </c>
      <c r="T561" s="3">
        <f t="shared" si="158"/>
        <v>146.00984154606124</v>
      </c>
      <c r="V561" s="37">
        <f t="array" ref="V561">SUM(_xlfn.NORM.DIST($AD$3:$AD$1003,$L561,$AA561,FALSE)*WindSpeedStep*$AE$3:$AE$1003)/AG561</f>
        <v>911.93670676275497</v>
      </c>
      <c r="W561" s="37">
        <f t="array" ref="W561">SUM(_xlfn.NORM.DIST($AD$3:$AD$1003,$L561,$AB561,FALSE)*WindSpeedStep*$AE$3:$AE$1003)/AH561</f>
        <v>896.67729568600475</v>
      </c>
      <c r="Y561" s="1">
        <f t="shared" si="159"/>
        <v>8</v>
      </c>
      <c r="Z561" s="99">
        <f>IF(L561&lt;'Power Curve'!$P$28,'Power Curve'!$Q$28,IF(L561&gt;'Power Curve'!$P$29,'Power Curve'!$Q$29,INDEX(ReferenceTurbulence,Y561)+(L561-INDEX(ReferenceTurbulenceWindSpeed,Y561))*(INDEX(ReferenceTurbulence,Y561+1)-INDEX(ReferenceTurbulence,Y561))/(INDEX(ReferenceTurbulenceWindSpeed,Y561+1)-INDEX(ReferenceTurbulenceWindSpeed,Y561))))</f>
        <v>0.11952621870744357</v>
      </c>
      <c r="AA561" s="100">
        <f t="shared" si="165"/>
        <v>0.97076807707470125</v>
      </c>
      <c r="AB561" s="29">
        <f t="shared" si="166"/>
        <v>0.66604726933348279</v>
      </c>
      <c r="AD561" s="29">
        <f>'Zero Turbulence Curve'!F560</f>
        <v>55.800000000000523</v>
      </c>
      <c r="AE561" s="29">
        <f>'Zero Turbulence Curve'!G560</f>
        <v>1989.4717126307078</v>
      </c>
      <c r="AF561" s="39"/>
      <c r="AG561" s="40">
        <f t="array" ref="AG561">SUM(_xlfn.NORM.DIST($AD$3:$AD$1003,$F561,$AA561,FALSE)*WindSpeedStep)</f>
        <v>1.0000000000000036</v>
      </c>
      <c r="AH561" s="40">
        <f t="array" ref="AH561">SUM(_xlfn.NORM.DIST($AD$3:$AD$1003,$F561,$AB561,FALSE)*WindSpeedStep)</f>
        <v>1.0000000000000036</v>
      </c>
      <c r="AJ561" s="47">
        <f t="shared" si="160"/>
        <v>8</v>
      </c>
      <c r="AK561" s="83" t="b">
        <f>COUNTIF('Power Curve'!$D$2:$D$31,AJ561)&gt;0</f>
        <v>1</v>
      </c>
      <c r="AL561" s="83" t="b">
        <f t="shared" si="161"/>
        <v>0</v>
      </c>
      <c r="AM561" s="83" t="b">
        <f t="shared" si="167"/>
        <v>1</v>
      </c>
      <c r="AN561" s="47" t="str">
        <f t="shared" si="162"/>
        <v>Outer</v>
      </c>
      <c r="AO561" s="48" t="str">
        <f t="shared" si="163"/>
        <v>0.6-0.7</v>
      </c>
      <c r="AP561" s="49" t="str">
        <f t="shared" si="168"/>
        <v>20-21</v>
      </c>
      <c r="AQ561" s="49" t="str">
        <f t="shared" si="169"/>
        <v>Dec</v>
      </c>
      <c r="AR561" s="48" t="str">
        <f t="shared" si="170"/>
        <v>295-305</v>
      </c>
      <c r="AS561" s="49" t="str">
        <f t="shared" si="164"/>
        <v>HWS-LTI</v>
      </c>
    </row>
    <row r="562" spans="5:45" x14ac:dyDescent="0.3">
      <c r="E562" s="15">
        <v>40907.854166666664</v>
      </c>
      <c r="F562" s="21">
        <v>8.73</v>
      </c>
      <c r="G562" s="21">
        <v>1250.569969177244</v>
      </c>
      <c r="H562" s="42">
        <v>1.2028593030882238</v>
      </c>
      <c r="I562" s="35">
        <v>299.5</v>
      </c>
      <c r="J562" s="43">
        <v>5.2691867124856816E-2</v>
      </c>
      <c r="K562" s="44">
        <v>0.90096119312632927</v>
      </c>
      <c r="L562" s="26">
        <f t="shared" si="152"/>
        <v>8.6770844572317802</v>
      </c>
      <c r="M562" s="26">
        <f t="shared" si="153"/>
        <v>0.6991213502497049</v>
      </c>
      <c r="N562" s="96">
        <f t="shared" si="154"/>
        <v>9</v>
      </c>
      <c r="O562" s="26">
        <f t="shared" si="155"/>
        <v>0.66809688991634564</v>
      </c>
      <c r="P562" s="3">
        <f>IF(L562&gt;'Power Curve'!$C$37,0,INDEX(Ci,$N562,1)*POWER(1-O562,3)+INDEX(Ci,$N562,2)*3*O562*POWER(1-O562,2)+INDEX(Ci,$N562,3)*3*POWER(O562,2)*(1-O562)+INDEX(Ci,$N562,4)*POWER(O562,3))</f>
        <v>1089.8394137907999</v>
      </c>
      <c r="Q562" s="3">
        <f>MAX(0,MIN(P562-V562+W562,'Power Curve'!$C$39))</f>
        <v>1062.5478787982115</v>
      </c>
      <c r="R562" s="3">
        <f t="shared" si="156"/>
        <v>1250.569969177244</v>
      </c>
      <c r="S562" s="3">
        <f t="shared" si="157"/>
        <v>-188.02209037903253</v>
      </c>
      <c r="T562" s="3">
        <f t="shared" si="158"/>
        <v>188.02209037903253</v>
      </c>
      <c r="V562" s="37">
        <f t="array" ref="V562">SUM(_xlfn.NORM.DIST($AD$3:$AD$1003,$L562,$AA562,FALSE)*WindSpeedStep*$AE$3:$AE$1003)/AG562</f>
        <v>1095.3976222389538</v>
      </c>
      <c r="W562" s="37">
        <f t="array" ref="W562">SUM(_xlfn.NORM.DIST($AD$3:$AD$1003,$L562,$AB562,FALSE)*WindSpeedStep*$AE$3:$AE$1003)/AH562</f>
        <v>1068.1060872463654</v>
      </c>
      <c r="Y562" s="1">
        <f t="shared" si="159"/>
        <v>8</v>
      </c>
      <c r="Z562" s="99">
        <f>IF(L562&lt;'Power Curve'!$P$28,'Power Curve'!$Q$28,IF(L562&gt;'Power Curve'!$P$29,'Power Curve'!$Q$29,INDEX(ReferenceTurbulence,Y562)+(L562-INDEX(ReferenceTurbulenceWindSpeed,Y562))*(INDEX(ReferenceTurbulence,Y562+1)-INDEX(ReferenceTurbulence,Y562))/(INDEX(ReferenceTurbulenceWindSpeed,Y562+1)-INDEX(ReferenceTurbulenceWindSpeed,Y562))))</f>
        <v>0.12016414289444498</v>
      </c>
      <c r="AA562" s="100">
        <f t="shared" si="165"/>
        <v>1.0426744166259672</v>
      </c>
      <c r="AB562" s="29">
        <f t="shared" si="166"/>
        <v>0.45721178125161727</v>
      </c>
      <c r="AD562" s="29">
        <f>'Zero Turbulence Curve'!F561</f>
        <v>55.900000000000524</v>
      </c>
      <c r="AE562" s="29">
        <f>'Zero Turbulence Curve'!G561</f>
        <v>1989.4717126307078</v>
      </c>
      <c r="AF562" s="39"/>
      <c r="AG562" s="40">
        <f t="array" ref="AG562">SUM(_xlfn.NORM.DIST($AD$3:$AD$1003,$F562,$AA562,FALSE)*WindSpeedStep)</f>
        <v>1.0000000000000033</v>
      </c>
      <c r="AH562" s="40">
        <f t="array" ref="AH562">SUM(_xlfn.NORM.DIST($AD$3:$AD$1003,$F562,$AB562,FALSE)*WindSpeedStep)</f>
        <v>1.0000000000000038</v>
      </c>
      <c r="AJ562" s="47">
        <f t="shared" si="160"/>
        <v>9</v>
      </c>
      <c r="AK562" s="83" t="b">
        <f>COUNTIF('Power Curve'!$D$2:$D$31,AJ562)&gt;0</f>
        <v>1</v>
      </c>
      <c r="AL562" s="83" t="b">
        <f t="shared" si="161"/>
        <v>0</v>
      </c>
      <c r="AM562" s="83" t="b">
        <f t="shared" si="167"/>
        <v>1</v>
      </c>
      <c r="AN562" s="47" t="str">
        <f t="shared" si="162"/>
        <v>Outer</v>
      </c>
      <c r="AO562" s="48" t="str">
        <f t="shared" si="163"/>
        <v>0.6-0.7</v>
      </c>
      <c r="AP562" s="49" t="str">
        <f t="shared" si="168"/>
        <v>20-21</v>
      </c>
      <c r="AQ562" s="49" t="str">
        <f t="shared" si="169"/>
        <v>Dec</v>
      </c>
      <c r="AR562" s="48" t="str">
        <f t="shared" si="170"/>
        <v>295-305</v>
      </c>
      <c r="AS562" s="49" t="str">
        <f t="shared" si="164"/>
        <v>HWS-LTI</v>
      </c>
    </row>
    <row r="563" spans="5:45" x14ac:dyDescent="0.3">
      <c r="E563" s="15">
        <v>40907.861111111109</v>
      </c>
      <c r="F563" s="21">
        <v>8.24</v>
      </c>
      <c r="G563" s="21">
        <v>1042.510013580322</v>
      </c>
      <c r="H563" s="42">
        <v>1.2029152965981407</v>
      </c>
      <c r="I563" s="35">
        <v>299.39999999999998</v>
      </c>
      <c r="J563" s="43">
        <v>5.5825242718446605E-2</v>
      </c>
      <c r="K563" s="44">
        <v>0.80871654084975086</v>
      </c>
      <c r="L563" s="26">
        <f t="shared" si="152"/>
        <v>8.1901815976364407</v>
      </c>
      <c r="M563" s="26">
        <f t="shared" si="153"/>
        <v>0.6238689437290631</v>
      </c>
      <c r="N563" s="96">
        <f t="shared" si="154"/>
        <v>9</v>
      </c>
      <c r="O563" s="26">
        <f t="shared" si="155"/>
        <v>0.18141393200568171</v>
      </c>
      <c r="P563" s="3">
        <f>IF(L563&gt;'Power Curve'!$C$37,0,INDEX(Ci,$N563,1)*POWER(1-O563,3)+INDEX(Ci,$N563,2)*3*O563*POWER(1-O563,2)+INDEX(Ci,$N563,3)*3*POWER(O563,2)*(1-O563)+INDEX(Ci,$N563,4)*POWER(O563,3))</f>
        <v>935.77840592486336</v>
      </c>
      <c r="Q563" s="3">
        <f>MAX(0,MIN(P563-V563+W563,'Power Curve'!$C$39))</f>
        <v>912.59634048364387</v>
      </c>
      <c r="R563" s="3">
        <f t="shared" si="156"/>
        <v>1042.510013580322</v>
      </c>
      <c r="S563" s="3">
        <f t="shared" si="157"/>
        <v>-129.91367309667817</v>
      </c>
      <c r="T563" s="3">
        <f t="shared" si="158"/>
        <v>129.91367309667817</v>
      </c>
      <c r="V563" s="37">
        <f t="array" ref="V563">SUM(_xlfn.NORM.DIST($AD$3:$AD$1003,$L563,$AA563,FALSE)*WindSpeedStep*$AE$3:$AE$1003)/AG563</f>
        <v>933.74082563735476</v>
      </c>
      <c r="W563" s="37">
        <f t="array" ref="W563">SUM(_xlfn.NORM.DIST($AD$3:$AD$1003,$L563,$AB563,FALSE)*WindSpeedStep*$AE$3:$AE$1003)/AH563</f>
        <v>910.55876019613527</v>
      </c>
      <c r="Y563" s="1">
        <f t="shared" si="159"/>
        <v>8</v>
      </c>
      <c r="Z563" s="99">
        <f>IF(L563&lt;'Power Curve'!$P$28,'Power Curve'!$Q$28,IF(L563&gt;'Power Curve'!$P$29,'Power Curve'!$Q$29,INDEX(ReferenceTurbulence,Y563)+(L563-INDEX(ReferenceTurbulenceWindSpeed,Y563))*(INDEX(ReferenceTurbulence,Y563+1)-INDEX(ReferenceTurbulence,Y563))/(INDEX(ReferenceTurbulenceWindSpeed,Y563+1)-INDEX(ReferenceTurbulenceWindSpeed,Y563))))</f>
        <v>0.11960477685093972</v>
      </c>
      <c r="AA563" s="100">
        <f t="shared" si="165"/>
        <v>0.97958484235397947</v>
      </c>
      <c r="AB563" s="29">
        <f t="shared" si="166"/>
        <v>0.45721887559620911</v>
      </c>
      <c r="AD563" s="29">
        <f>'Zero Turbulence Curve'!F562</f>
        <v>56.000000000000526</v>
      </c>
      <c r="AE563" s="29">
        <f>'Zero Turbulence Curve'!G562</f>
        <v>1989.4717126307078</v>
      </c>
      <c r="AF563" s="39"/>
      <c r="AG563" s="40">
        <f t="array" ref="AG563">SUM(_xlfn.NORM.DIST($AD$3:$AD$1003,$F563,$AA563,FALSE)*WindSpeedStep)</f>
        <v>1.0000000000000036</v>
      </c>
      <c r="AH563" s="40">
        <f t="array" ref="AH563">SUM(_xlfn.NORM.DIST($AD$3:$AD$1003,$F563,$AB563,FALSE)*WindSpeedStep)</f>
        <v>1.0000000000000038</v>
      </c>
      <c r="AJ563" s="47">
        <f t="shared" si="160"/>
        <v>8</v>
      </c>
      <c r="AK563" s="83" t="b">
        <f>COUNTIF('Power Curve'!$D$2:$D$31,AJ563)&gt;0</f>
        <v>1</v>
      </c>
      <c r="AL563" s="83" t="b">
        <f t="shared" si="161"/>
        <v>0</v>
      </c>
      <c r="AM563" s="83" t="b">
        <f t="shared" si="167"/>
        <v>1</v>
      </c>
      <c r="AN563" s="47" t="str">
        <f t="shared" si="162"/>
        <v>Outer</v>
      </c>
      <c r="AO563" s="48" t="str">
        <f t="shared" si="163"/>
        <v>0.6-0.7</v>
      </c>
      <c r="AP563" s="49" t="str">
        <f t="shared" si="168"/>
        <v>20-21</v>
      </c>
      <c r="AQ563" s="49" t="str">
        <f t="shared" si="169"/>
        <v>Dec</v>
      </c>
      <c r="AR563" s="48" t="str">
        <f t="shared" si="170"/>
        <v>295-305</v>
      </c>
      <c r="AS563" s="49" t="str">
        <f t="shared" si="164"/>
        <v>HWS-LTI</v>
      </c>
    </row>
    <row r="564" spans="5:45" x14ac:dyDescent="0.3">
      <c r="E564" s="15">
        <v>40907.868055555555</v>
      </c>
      <c r="F564" s="21">
        <v>7.84</v>
      </c>
      <c r="G564" s="21">
        <v>896.60997009277344</v>
      </c>
      <c r="H564" s="42">
        <v>1.2028701500184287</v>
      </c>
      <c r="I564" s="35">
        <v>303.2</v>
      </c>
      <c r="J564" s="43">
        <v>5.8673469387755105E-2</v>
      </c>
      <c r="K564" s="44">
        <v>0.86891708856085703</v>
      </c>
      <c r="L564" s="26">
        <f t="shared" si="152"/>
        <v>7.7925024775144998</v>
      </c>
      <c r="M564" s="26">
        <f t="shared" si="153"/>
        <v>0.56240635376387182</v>
      </c>
      <c r="N564" s="96">
        <f t="shared" si="154"/>
        <v>8</v>
      </c>
      <c r="O564" s="26">
        <f t="shared" si="155"/>
        <v>0.7824156627518154</v>
      </c>
      <c r="P564" s="3">
        <f>IF(L564&gt;'Power Curve'!$C$37,0,INDEX(Ci,$N564,1)*POWER(1-O564,3)+INDEX(Ci,$N564,2)*3*O564*POWER(1-O564,2)+INDEX(Ci,$N564,3)*3*POWER(O564,2)*(1-O564)+INDEX(Ci,$N564,4)*POWER(O564,3))</f>
        <v>816.59222949091884</v>
      </c>
      <c r="Q564" s="3">
        <f>MAX(0,MIN(P564-V564+W564,'Power Curve'!$C$39))</f>
        <v>798.33120953975913</v>
      </c>
      <c r="R564" s="3">
        <f t="shared" si="156"/>
        <v>896.60997009277344</v>
      </c>
      <c r="S564" s="3">
        <f t="shared" si="157"/>
        <v>-98.278760553014308</v>
      </c>
      <c r="T564" s="3">
        <f t="shared" si="158"/>
        <v>98.278760553014308</v>
      </c>
      <c r="V564" s="37">
        <f t="array" ref="V564">SUM(_xlfn.NORM.DIST($AD$3:$AD$1003,$L564,$AA564,FALSE)*WindSpeedStep*$AE$3:$AE$1003)/AG564</f>
        <v>810.84866955186976</v>
      </c>
      <c r="W564" s="37">
        <f t="array" ref="W564">SUM(_xlfn.NORM.DIST($AD$3:$AD$1003,$L564,$AB564,FALSE)*WindSpeedStep*$AE$3:$AE$1003)/AH564</f>
        <v>792.58764960071005</v>
      </c>
      <c r="Y564" s="1">
        <f t="shared" si="159"/>
        <v>7</v>
      </c>
      <c r="Z564" s="99">
        <f>IF(L564&lt;'Power Curve'!$P$28,'Power Curve'!$Q$28,IF(L564&gt;'Power Curve'!$P$29,'Power Curve'!$Q$29,INDEX(ReferenceTurbulence,Y564)+(L564-INDEX(ReferenceTurbulenceWindSpeed,Y564))*(INDEX(ReferenceTurbulence,Y564+1)-INDEX(ReferenceTurbulence,Y564))/(INDEX(ReferenceTurbulenceWindSpeed,Y564+1)-INDEX(ReferenceTurbulenceWindSpeed,Y564))))</f>
        <v>0.11945631409893562</v>
      </c>
      <c r="AA564" s="100">
        <f t="shared" si="165"/>
        <v>0.93086362357070607</v>
      </c>
      <c r="AB564" s="29">
        <f t="shared" si="166"/>
        <v>0.45721315556845282</v>
      </c>
      <c r="AD564" s="29">
        <f>'Zero Turbulence Curve'!F563</f>
        <v>56.100000000000527</v>
      </c>
      <c r="AE564" s="29">
        <f>'Zero Turbulence Curve'!G563</f>
        <v>1989.4717126307078</v>
      </c>
      <c r="AF564" s="39"/>
      <c r="AG564" s="40">
        <f t="array" ref="AG564">SUM(_xlfn.NORM.DIST($AD$3:$AD$1003,$F564,$AA564,FALSE)*WindSpeedStep)</f>
        <v>1.0000000000000031</v>
      </c>
      <c r="AH564" s="40">
        <f t="array" ref="AH564">SUM(_xlfn.NORM.DIST($AD$3:$AD$1003,$F564,$AB564,FALSE)*WindSpeedStep)</f>
        <v>1.0000000000000036</v>
      </c>
      <c r="AJ564" s="47">
        <f t="shared" si="160"/>
        <v>8</v>
      </c>
      <c r="AK564" s="83" t="b">
        <f>COUNTIF('Power Curve'!$D$2:$D$31,AJ564)&gt;0</f>
        <v>1</v>
      </c>
      <c r="AL564" s="83" t="b">
        <f t="shared" si="161"/>
        <v>0</v>
      </c>
      <c r="AM564" s="83" t="b">
        <f t="shared" si="167"/>
        <v>1</v>
      </c>
      <c r="AN564" s="47" t="str">
        <f t="shared" si="162"/>
        <v>Outer</v>
      </c>
      <c r="AO564" s="48" t="str">
        <f t="shared" si="163"/>
        <v>0.5-0.6</v>
      </c>
      <c r="AP564" s="49" t="str">
        <f t="shared" si="168"/>
        <v>20-21</v>
      </c>
      <c r="AQ564" s="49" t="str">
        <f t="shared" si="169"/>
        <v>Dec</v>
      </c>
      <c r="AR564" s="48" t="str">
        <f t="shared" si="170"/>
        <v>295-305</v>
      </c>
      <c r="AS564" s="49" t="str">
        <f t="shared" si="164"/>
        <v>HWS-LTI</v>
      </c>
    </row>
    <row r="565" spans="5:45" x14ac:dyDescent="0.3">
      <c r="E565" s="15">
        <v>40907.875</v>
      </c>
      <c r="F565" s="21">
        <v>7.55</v>
      </c>
      <c r="G565" s="21">
        <v>829.6600284576416</v>
      </c>
      <c r="H565" s="42">
        <v>1.2038295644911832</v>
      </c>
      <c r="I565" s="35">
        <v>302.3</v>
      </c>
      <c r="J565" s="43">
        <v>7.0198675496688748E-2</v>
      </c>
      <c r="K565" s="44">
        <v>0.96904474692996057</v>
      </c>
      <c r="L565" s="26">
        <f t="shared" si="152"/>
        <v>7.5062540142996674</v>
      </c>
      <c r="M565" s="26">
        <f t="shared" si="153"/>
        <v>0.51816573102927954</v>
      </c>
      <c r="N565" s="96">
        <f t="shared" si="154"/>
        <v>8</v>
      </c>
      <c r="O565" s="26">
        <f t="shared" si="155"/>
        <v>0.4943119764558247</v>
      </c>
      <c r="P565" s="3">
        <f>IF(L565&gt;'Power Curve'!$C$37,0,INDEX(Ci,$N565,1)*POWER(1-O565,3)+INDEX(Ci,$N565,2)*3*O565*POWER(1-O565,2)+INDEX(Ci,$N565,3)*3*POWER(O565,2)*(1-O565)+INDEX(Ci,$N565,4)*POWER(O565,3))</f>
        <v>733.67414754473509</v>
      </c>
      <c r="Q565" s="3">
        <f>MAX(0,MIN(P565-V565+W565,'Power Curve'!$C$39))</f>
        <v>719.4119216549027</v>
      </c>
      <c r="R565" s="3">
        <f t="shared" si="156"/>
        <v>829.6600284576416</v>
      </c>
      <c r="S565" s="3">
        <f t="shared" si="157"/>
        <v>-110.2481068027389</v>
      </c>
      <c r="T565" s="3">
        <f t="shared" si="158"/>
        <v>110.2481068027389</v>
      </c>
      <c r="V565" s="37">
        <f t="array" ref="V565">SUM(_xlfn.NORM.DIST($AD$3:$AD$1003,$L565,$AA565,FALSE)*WindSpeedStep*$AE$3:$AE$1003)/AG565</f>
        <v>728.28879613459424</v>
      </c>
      <c r="W565" s="37">
        <f t="array" ref="W565">SUM(_xlfn.NORM.DIST($AD$3:$AD$1003,$L565,$AB565,FALSE)*WindSpeedStep*$AE$3:$AE$1003)/AH565</f>
        <v>714.02657024476184</v>
      </c>
      <c r="Y565" s="1">
        <f t="shared" si="159"/>
        <v>7</v>
      </c>
      <c r="Z565" s="99">
        <f>IF(L565&lt;'Power Curve'!$P$28,'Power Curve'!$Q$28,IF(L565&gt;'Power Curve'!$P$29,'Power Curve'!$Q$29,INDEX(ReferenceTurbulence,Y565)+(L565-INDEX(ReferenceTurbulenceWindSpeed,Y565))*(INDEX(ReferenceTurbulence,Y565+1)-INDEX(ReferenceTurbulence,Y565))/(INDEX(ReferenceTurbulenceWindSpeed,Y565+1)-INDEX(ReferenceTurbulenceWindSpeed,Y565))))</f>
        <v>0.1195358187333919</v>
      </c>
      <c r="AA565" s="100">
        <f t="shared" si="165"/>
        <v>0.8972662192201204</v>
      </c>
      <c r="AB565" s="29">
        <f t="shared" si="166"/>
        <v>0.52692908974553965</v>
      </c>
      <c r="AD565" s="29">
        <f>'Zero Turbulence Curve'!F564</f>
        <v>56.200000000000529</v>
      </c>
      <c r="AE565" s="29">
        <f>'Zero Turbulence Curve'!G564</f>
        <v>1989.4717126307078</v>
      </c>
      <c r="AF565" s="39"/>
      <c r="AG565" s="40">
        <f t="array" ref="AG565">SUM(_xlfn.NORM.DIST($AD$3:$AD$1003,$F565,$AA565,FALSE)*WindSpeedStep)</f>
        <v>1.0000000000000038</v>
      </c>
      <c r="AH565" s="40">
        <f t="array" ref="AH565">SUM(_xlfn.NORM.DIST($AD$3:$AD$1003,$F565,$AB565,FALSE)*WindSpeedStep)</f>
        <v>1.000000000000004</v>
      </c>
      <c r="AJ565" s="47">
        <f t="shared" si="160"/>
        <v>8</v>
      </c>
      <c r="AK565" s="83" t="b">
        <f>COUNTIF('Power Curve'!$D$2:$D$31,AJ565)&gt;0</f>
        <v>1</v>
      </c>
      <c r="AL565" s="83" t="b">
        <f t="shared" si="161"/>
        <v>0</v>
      </c>
      <c r="AM565" s="83" t="b">
        <f t="shared" si="167"/>
        <v>1</v>
      </c>
      <c r="AN565" s="47" t="str">
        <f t="shared" si="162"/>
        <v>Outer</v>
      </c>
      <c r="AO565" s="48" t="str">
        <f t="shared" si="163"/>
        <v>0.5-0.6</v>
      </c>
      <c r="AP565" s="49" t="str">
        <f t="shared" si="168"/>
        <v>21-22</v>
      </c>
      <c r="AQ565" s="49" t="str">
        <f t="shared" si="169"/>
        <v>Dec</v>
      </c>
      <c r="AR565" s="48" t="str">
        <f t="shared" si="170"/>
        <v>295-305</v>
      </c>
      <c r="AS565" s="49" t="str">
        <f t="shared" si="164"/>
        <v>HWS-LTI</v>
      </c>
    </row>
    <row r="566" spans="5:45" x14ac:dyDescent="0.3">
      <c r="E566" s="15">
        <v>40908</v>
      </c>
      <c r="F566" s="21">
        <v>8.93</v>
      </c>
      <c r="G566" s="21">
        <v>1235.3400421142553</v>
      </c>
      <c r="H566" s="42">
        <v>1.2028449684681717</v>
      </c>
      <c r="I566" s="35">
        <v>300.5</v>
      </c>
      <c r="J566" s="43">
        <v>3.471444568868981E-2</v>
      </c>
      <c r="K566" s="44">
        <v>0.77232095840458803</v>
      </c>
      <c r="L566" s="26">
        <f t="shared" si="152"/>
        <v>8.8758369297892639</v>
      </c>
      <c r="M566" s="26">
        <f t="shared" si="153"/>
        <v>0.72983918557790317</v>
      </c>
      <c r="N566" s="96">
        <f t="shared" si="154"/>
        <v>9</v>
      </c>
      <c r="O566" s="26">
        <f t="shared" si="155"/>
        <v>0.86675959918185519</v>
      </c>
      <c r="P566" s="3">
        <f>IF(L566&gt;'Power Curve'!$C$37,0,INDEX(Ci,$N566,1)*POWER(1-O566,3)+INDEX(Ci,$N566,2)*3*O566*POWER(1-O566,2)+INDEX(Ci,$N566,3)*3*POWER(O566,2)*(1-O566)+INDEX(Ci,$N566,4)*POWER(O566,3))</f>
        <v>1154.5601346907147</v>
      </c>
      <c r="Q566" s="3">
        <f>MAX(0,MIN(P566-V566+W566,'Power Curve'!$C$39))</f>
        <v>1122.2280860714329</v>
      </c>
      <c r="R566" s="3">
        <f t="shared" si="156"/>
        <v>1235.3400421142553</v>
      </c>
      <c r="S566" s="3">
        <f t="shared" si="157"/>
        <v>-113.11195604282238</v>
      </c>
      <c r="T566" s="3">
        <f t="shared" si="158"/>
        <v>113.11195604282238</v>
      </c>
      <c r="V566" s="37">
        <f t="array" ref="V566">SUM(_xlfn.NORM.DIST($AD$3:$AD$1003,$L566,$AA566,FALSE)*WindSpeedStep*$AE$3:$AE$1003)/AG566</f>
        <v>1163.5315050616068</v>
      </c>
      <c r="W566" s="37">
        <f t="array" ref="W566">SUM(_xlfn.NORM.DIST($AD$3:$AD$1003,$L566,$AB566,FALSE)*WindSpeedStep*$AE$3:$AE$1003)/AH566</f>
        <v>1131.1994564423251</v>
      </c>
      <c r="Y566" s="1">
        <f t="shared" si="159"/>
        <v>8</v>
      </c>
      <c r="Z566" s="99">
        <f>IF(L566&lt;'Power Curve'!$P$28,'Power Curve'!$Q$28,IF(L566&gt;'Power Curve'!$P$29,'Power Curve'!$Q$29,INDEX(ReferenceTurbulence,Y566)+(L566-INDEX(ReferenceTurbulenceWindSpeed,Y566))*(INDEX(ReferenceTurbulence,Y566+1)-INDEX(ReferenceTurbulence,Y566))/(INDEX(ReferenceTurbulenceWindSpeed,Y566+1)-INDEX(ReferenceTurbulenceWindSpeed,Y566))))</f>
        <v>0.12039247464896324</v>
      </c>
      <c r="AA566" s="100">
        <f t="shared" si="165"/>
        <v>1.0685839725579858</v>
      </c>
      <c r="AB566" s="29">
        <f t="shared" si="166"/>
        <v>0.30811975904083672</v>
      </c>
      <c r="AD566" s="29">
        <f>'Zero Turbulence Curve'!F565</f>
        <v>56.30000000000053</v>
      </c>
      <c r="AE566" s="29">
        <f>'Zero Turbulence Curve'!G565</f>
        <v>1989.4717126307078</v>
      </c>
      <c r="AF566" s="39"/>
      <c r="AG566" s="40">
        <f t="array" ref="AG566">SUM(_xlfn.NORM.DIST($AD$3:$AD$1003,$F566,$AA566,FALSE)*WindSpeedStep)</f>
        <v>1.0000000000000031</v>
      </c>
      <c r="AH566" s="40">
        <f t="array" ref="AH566">SUM(_xlfn.NORM.DIST($AD$3:$AD$1003,$F566,$AB566,FALSE)*WindSpeedStep)</f>
        <v>1.0000000000000036</v>
      </c>
      <c r="AJ566" s="47">
        <f t="shared" si="160"/>
        <v>9</v>
      </c>
      <c r="AK566" s="83" t="b">
        <f>COUNTIF('Power Curve'!$D$2:$D$31,AJ566)&gt;0</f>
        <v>1</v>
      </c>
      <c r="AL566" s="83" t="b">
        <f t="shared" si="161"/>
        <v>0</v>
      </c>
      <c r="AM566" s="83" t="b">
        <f t="shared" si="167"/>
        <v>1</v>
      </c>
      <c r="AN566" s="47" t="str">
        <f t="shared" si="162"/>
        <v>Outer</v>
      </c>
      <c r="AO566" s="48" t="str">
        <f t="shared" si="163"/>
        <v>0.7-0.8</v>
      </c>
      <c r="AP566" s="49" t="str">
        <f t="shared" si="168"/>
        <v>0-1</v>
      </c>
      <c r="AQ566" s="49" t="str">
        <f t="shared" si="169"/>
        <v>Dec</v>
      </c>
      <c r="AR566" s="48" t="str">
        <f t="shared" si="170"/>
        <v>295-305</v>
      </c>
      <c r="AS566" s="49" t="str">
        <f t="shared" si="164"/>
        <v>HWS-LTI</v>
      </c>
    </row>
    <row r="567" spans="5:45" x14ac:dyDescent="0.3">
      <c r="E567" s="15">
        <v>40908.013888888891</v>
      </c>
      <c r="F567" s="21">
        <v>7.15</v>
      </c>
      <c r="G567" s="21">
        <v>598.43998718261741</v>
      </c>
      <c r="H567" s="42">
        <v>1.2037125335912398</v>
      </c>
      <c r="I567" s="35">
        <v>299</v>
      </c>
      <c r="J567" s="43">
        <v>7.4125874125874125E-2</v>
      </c>
      <c r="K567" s="44">
        <v>0.84344691421183093</v>
      </c>
      <c r="L567" s="26">
        <f t="shared" si="152"/>
        <v>7.1083413204874182</v>
      </c>
      <c r="M567" s="26">
        <f t="shared" si="153"/>
        <v>0.45666704149730769</v>
      </c>
      <c r="N567" s="96">
        <f t="shared" si="154"/>
        <v>8</v>
      </c>
      <c r="O567" s="26">
        <f t="shared" si="155"/>
        <v>9.3820345430933191E-2</v>
      </c>
      <c r="P567" s="3">
        <f>IF(L567&gt;'Power Curve'!$C$37,0,INDEX(Ci,$N567,1)*POWER(1-O567,3)+INDEX(Ci,$N567,2)*3*O567*POWER(1-O567,2)+INDEX(Ci,$N567,3)*3*POWER(O567,2)*(1-O567)+INDEX(Ci,$N567,4)*POWER(O567,3))</f>
        <v>624.52985037978272</v>
      </c>
      <c r="Q567" s="3">
        <f>MAX(0,MIN(P567-V567+W567,'Power Curve'!$C$39))</f>
        <v>612.36491234858738</v>
      </c>
      <c r="R567" s="3">
        <f t="shared" si="156"/>
        <v>598.43998718261741</v>
      </c>
      <c r="S567" s="3">
        <f t="shared" si="157"/>
        <v>13.924925165969967</v>
      </c>
      <c r="T567" s="3">
        <f t="shared" si="158"/>
        <v>13.924925165969967</v>
      </c>
      <c r="V567" s="37">
        <f t="array" ref="V567">SUM(_xlfn.NORM.DIST($AD$3:$AD$1003,$L567,$AA567,FALSE)*WindSpeedStep*$AE$3:$AE$1003)/AG567</f>
        <v>621.49199217518515</v>
      </c>
      <c r="W567" s="37">
        <f t="array" ref="W567">SUM(_xlfn.NORM.DIST($AD$3:$AD$1003,$L567,$AB567,FALSE)*WindSpeedStep*$AE$3:$AE$1003)/AH567</f>
        <v>609.32705414398981</v>
      </c>
      <c r="Y567" s="1">
        <f t="shared" si="159"/>
        <v>7</v>
      </c>
      <c r="Z567" s="99">
        <f>IF(L567&lt;'Power Curve'!$P$28,'Power Curve'!$Q$28,IF(L567&gt;'Power Curve'!$P$29,'Power Curve'!$Q$29,INDEX(ReferenceTurbulence,Y567)+(L567-INDEX(ReferenceTurbulenceWindSpeed,Y567))*(INDEX(ReferenceTurbulence,Y567+1)-INDEX(ReferenceTurbulence,Y567))/(INDEX(ReferenceTurbulenceWindSpeed,Y567+1)-INDEX(ReferenceTurbulenceWindSpeed,Y567))))</f>
        <v>0.11964633776609433</v>
      </c>
      <c r="AA567" s="100">
        <f t="shared" si="165"/>
        <v>0.85048700658772258</v>
      </c>
      <c r="AB567" s="29">
        <f t="shared" si="166"/>
        <v>0.52691201396620024</v>
      </c>
      <c r="AD567" s="29">
        <f>'Zero Turbulence Curve'!F566</f>
        <v>56.400000000000531</v>
      </c>
      <c r="AE567" s="29">
        <f>'Zero Turbulence Curve'!G566</f>
        <v>1989.4717126307078</v>
      </c>
      <c r="AF567" s="39"/>
      <c r="AG567" s="40">
        <f t="array" ref="AG567">SUM(_xlfn.NORM.DIST($AD$3:$AD$1003,$F567,$AA567,FALSE)*WindSpeedStep)</f>
        <v>1.000000000000004</v>
      </c>
      <c r="AH567" s="40">
        <f t="array" ref="AH567">SUM(_xlfn.NORM.DIST($AD$3:$AD$1003,$F567,$AB567,FALSE)*WindSpeedStep)</f>
        <v>1.0000000000000036</v>
      </c>
      <c r="AJ567" s="47">
        <f t="shared" si="160"/>
        <v>7</v>
      </c>
      <c r="AK567" s="83" t="b">
        <f>COUNTIF('Power Curve'!$D$2:$D$31,AJ567)&gt;0</f>
        <v>1</v>
      </c>
      <c r="AL567" s="83" t="b">
        <f t="shared" si="161"/>
        <v>0</v>
      </c>
      <c r="AM567" s="83" t="b">
        <f t="shared" si="167"/>
        <v>1</v>
      </c>
      <c r="AN567" s="47" t="str">
        <f t="shared" si="162"/>
        <v>Outer</v>
      </c>
      <c r="AO567" s="48" t="str">
        <f t="shared" si="163"/>
        <v>0.4-0.5</v>
      </c>
      <c r="AP567" s="49" t="str">
        <f t="shared" si="168"/>
        <v>0-1</v>
      </c>
      <c r="AQ567" s="49" t="str">
        <f t="shared" si="169"/>
        <v>Dec</v>
      </c>
      <c r="AR567" s="48" t="str">
        <f t="shared" si="170"/>
        <v>295-305</v>
      </c>
      <c r="AS567" s="49" t="str">
        <f t="shared" si="164"/>
        <v>LWS-LTI</v>
      </c>
    </row>
    <row r="568" spans="5:45" x14ac:dyDescent="0.3">
      <c r="E568" s="15">
        <v>40908.020833333336</v>
      </c>
      <c r="F568" s="21">
        <v>7.39</v>
      </c>
      <c r="G568" s="21">
        <v>661.34000396728493</v>
      </c>
      <c r="H568" s="42">
        <v>1.2036222935893561</v>
      </c>
      <c r="I568" s="35">
        <v>305.39999999999998</v>
      </c>
      <c r="J568" s="43">
        <v>0.10148849797023005</v>
      </c>
      <c r="K568" s="44">
        <v>0.92806872287238029</v>
      </c>
      <c r="L568" s="26">
        <f t="shared" si="152"/>
        <v>7.3467593872295689</v>
      </c>
      <c r="M568" s="26">
        <f t="shared" si="153"/>
        <v>0.49351532227195111</v>
      </c>
      <c r="N568" s="96">
        <f t="shared" si="154"/>
        <v>8</v>
      </c>
      <c r="O568" s="26">
        <f t="shared" si="155"/>
        <v>0.33378363863619764</v>
      </c>
      <c r="P568" s="3">
        <f>IF(L568&gt;'Power Curve'!$C$37,0,INDEX(Ci,$N568,1)*POWER(1-O568,3)+INDEX(Ci,$N568,2)*3*O568*POWER(1-O568,2)+INDEX(Ci,$N568,3)*3*POWER(O568,2)*(1-O568)+INDEX(Ci,$N568,4)*POWER(O568,3))</f>
        <v>688.91303898012109</v>
      </c>
      <c r="Q568" s="3">
        <f>MAX(0,MIN(P568-V568+W568,'Power Curve'!$C$39))</f>
        <v>682.95224442334427</v>
      </c>
      <c r="R568" s="3">
        <f t="shared" si="156"/>
        <v>661.34000396728493</v>
      </c>
      <c r="S568" s="3">
        <f t="shared" si="157"/>
        <v>21.61224045605934</v>
      </c>
      <c r="T568" s="3">
        <f t="shared" si="158"/>
        <v>21.61224045605934</v>
      </c>
      <c r="V568" s="37">
        <f t="array" ref="V568">SUM(_xlfn.NORM.DIST($AD$3:$AD$1003,$L568,$AA568,FALSE)*WindSpeedStep*$AE$3:$AE$1003)/AG568</f>
        <v>684.38875238318406</v>
      </c>
      <c r="W568" s="37">
        <f t="array" ref="W568">SUM(_xlfn.NORM.DIST($AD$3:$AD$1003,$L568,$AB568,FALSE)*WindSpeedStep*$AE$3:$AE$1003)/AH568</f>
        <v>678.42795782640724</v>
      </c>
      <c r="Y568" s="1">
        <f t="shared" si="159"/>
        <v>7</v>
      </c>
      <c r="Z568" s="99">
        <f>IF(L568&lt;'Power Curve'!$P$28,'Power Curve'!$Q$28,IF(L568&gt;'Power Curve'!$P$29,'Power Curve'!$Q$29,INDEX(ReferenceTurbulence,Y568)+(L568-INDEX(ReferenceTurbulenceWindSpeed,Y568))*(INDEX(ReferenceTurbulence,Y568+1)-INDEX(ReferenceTurbulence,Y568))/(INDEX(ReferenceTurbulenceWindSpeed,Y568+1)-INDEX(ReferenceTurbulenceWindSpeed,Y568))))</f>
        <v>0.11958011787785031</v>
      </c>
      <c r="AA568" s="100">
        <f t="shared" si="165"/>
        <v>0.8785263535451151</v>
      </c>
      <c r="AB568" s="29">
        <f t="shared" si="166"/>
        <v>0.74561157515861665</v>
      </c>
      <c r="AD568" s="29">
        <f>'Zero Turbulence Curve'!F567</f>
        <v>56.500000000000533</v>
      </c>
      <c r="AE568" s="29">
        <f>'Zero Turbulence Curve'!G567</f>
        <v>1989.4717126307078</v>
      </c>
      <c r="AF568" s="39"/>
      <c r="AG568" s="40">
        <f t="array" ref="AG568">SUM(_xlfn.NORM.DIST($AD$3:$AD$1003,$F568,$AA568,FALSE)*WindSpeedStep)</f>
        <v>1.0000000000000036</v>
      </c>
      <c r="AH568" s="40">
        <f t="array" ref="AH568">SUM(_xlfn.NORM.DIST($AD$3:$AD$1003,$F568,$AB568,FALSE)*WindSpeedStep)</f>
        <v>1.0000000000000036</v>
      </c>
      <c r="AJ568" s="47">
        <f t="shared" si="160"/>
        <v>7</v>
      </c>
      <c r="AK568" s="83" t="b">
        <f>COUNTIF('Power Curve'!$D$2:$D$31,AJ568)&gt;0</f>
        <v>1</v>
      </c>
      <c r="AL568" s="83" t="b">
        <f t="shared" si="161"/>
        <v>0</v>
      </c>
      <c r="AM568" s="83" t="b">
        <f t="shared" si="167"/>
        <v>1</v>
      </c>
      <c r="AN568" s="47" t="str">
        <f t="shared" si="162"/>
        <v>Outer</v>
      </c>
      <c r="AO568" s="48" t="str">
        <f t="shared" si="163"/>
        <v>0.4-0.5</v>
      </c>
      <c r="AP568" s="49" t="str">
        <f t="shared" si="168"/>
        <v>0-1</v>
      </c>
      <c r="AQ568" s="49" t="str">
        <f t="shared" si="169"/>
        <v>Dec</v>
      </c>
      <c r="AR568" s="48" t="str">
        <f t="shared" si="170"/>
        <v>305-315</v>
      </c>
      <c r="AS568" s="49" t="str">
        <f t="shared" si="164"/>
        <v>Inner-TI</v>
      </c>
    </row>
    <row r="569" spans="5:45" x14ac:dyDescent="0.3">
      <c r="E569" s="15">
        <v>40908.027777777781</v>
      </c>
      <c r="F569" s="21">
        <v>8.06</v>
      </c>
      <c r="G569" s="21">
        <v>824.75001716613792</v>
      </c>
      <c r="H569" s="42">
        <v>1.2021802914669029</v>
      </c>
      <c r="I569" s="35">
        <v>304.7</v>
      </c>
      <c r="J569" s="43">
        <v>5.831265508684863E-2</v>
      </c>
      <c r="K569" s="44">
        <v>0.93783655080133987</v>
      </c>
      <c r="L569" s="26">
        <f t="shared" si="152"/>
        <v>8.0096378496119911</v>
      </c>
      <c r="M569" s="26">
        <f t="shared" si="153"/>
        <v>0.59596532547472036</v>
      </c>
      <c r="N569" s="96">
        <f t="shared" si="154"/>
        <v>9</v>
      </c>
      <c r="O569" s="26">
        <f t="shared" si="155"/>
        <v>9.5172360164266128E-4</v>
      </c>
      <c r="P569" s="3">
        <f>IF(L569&gt;'Power Curve'!$C$37,0,INDEX(Ci,$N569,1)*POWER(1-O569,3)+INDEX(Ci,$N569,2)*3*O569*POWER(1-O569,2)+INDEX(Ci,$N569,3)*3*POWER(O569,2)*(1-O569)+INDEX(Ci,$N569,4)*POWER(O569,3))</f>
        <v>881.02794278468593</v>
      </c>
      <c r="Q569" s="3">
        <f>MAX(0,MIN(P569-V569+W569,'Power Curve'!$C$39))</f>
        <v>860.52310927900464</v>
      </c>
      <c r="R569" s="3">
        <f t="shared" si="156"/>
        <v>824.75001716613792</v>
      </c>
      <c r="S569" s="3">
        <f t="shared" si="157"/>
        <v>35.773092112866721</v>
      </c>
      <c r="T569" s="3">
        <f t="shared" si="158"/>
        <v>35.773092112866721</v>
      </c>
      <c r="V569" s="37">
        <f t="array" ref="V569">SUM(_xlfn.NORM.DIST($AD$3:$AD$1003,$L569,$AA569,FALSE)*WindSpeedStep*$AE$3:$AE$1003)/AG569</f>
        <v>876.74337924692929</v>
      </c>
      <c r="W569" s="37">
        <f t="array" ref="W569">SUM(_xlfn.NORM.DIST($AD$3:$AD$1003,$L569,$AB569,FALSE)*WindSpeedStep*$AE$3:$AE$1003)/AH569</f>
        <v>856.238545741248</v>
      </c>
      <c r="Y569" s="1">
        <f t="shared" si="159"/>
        <v>8</v>
      </c>
      <c r="Z569" s="99">
        <f>IF(L569&lt;'Power Curve'!$P$28,'Power Curve'!$Q$28,IF(L569&gt;'Power Curve'!$P$29,'Power Curve'!$Q$29,INDEX(ReferenceTurbulence,Y569)+(L569-INDEX(ReferenceTurbulenceWindSpeed,Y569))*(INDEX(ReferenceTurbulence,Y569+1)-INDEX(ReferenceTurbulence,Y569))/(INDEX(ReferenceTurbulenceWindSpeed,Y569+1)-INDEX(ReferenceTurbulenceWindSpeed,Y569))))</f>
        <v>0.11939736372936557</v>
      </c>
      <c r="AA569" s="100">
        <f t="shared" si="165"/>
        <v>0.95632964367061646</v>
      </c>
      <c r="AB569" s="29">
        <f t="shared" si="166"/>
        <v>0.46706324929499199</v>
      </c>
      <c r="AD569" s="29">
        <f>'Zero Turbulence Curve'!F568</f>
        <v>56.600000000000534</v>
      </c>
      <c r="AE569" s="29">
        <f>'Zero Turbulence Curve'!G568</f>
        <v>1989.4717126307078</v>
      </c>
      <c r="AF569" s="39"/>
      <c r="AG569" s="40">
        <f t="array" ref="AG569">SUM(_xlfn.NORM.DIST($AD$3:$AD$1003,$F569,$AA569,FALSE)*WindSpeedStep)</f>
        <v>1.0000000000000036</v>
      </c>
      <c r="AH569" s="40">
        <f t="array" ref="AH569">SUM(_xlfn.NORM.DIST($AD$3:$AD$1003,$F569,$AB569,FALSE)*WindSpeedStep)</f>
        <v>1.000000000000004</v>
      </c>
      <c r="AJ569" s="47">
        <f t="shared" si="160"/>
        <v>8</v>
      </c>
      <c r="AK569" s="83" t="b">
        <f>COUNTIF('Power Curve'!$D$2:$D$31,AJ569)&gt;0</f>
        <v>1</v>
      </c>
      <c r="AL569" s="83" t="b">
        <f t="shared" si="161"/>
        <v>0</v>
      </c>
      <c r="AM569" s="83" t="b">
        <f t="shared" si="167"/>
        <v>1</v>
      </c>
      <c r="AN569" s="47" t="str">
        <f t="shared" si="162"/>
        <v>Outer</v>
      </c>
      <c r="AO569" s="48" t="str">
        <f t="shared" si="163"/>
        <v>0.5-0.6</v>
      </c>
      <c r="AP569" s="49" t="str">
        <f t="shared" si="168"/>
        <v>0-1</v>
      </c>
      <c r="AQ569" s="49" t="str">
        <f t="shared" si="169"/>
        <v>Dec</v>
      </c>
      <c r="AR569" s="48" t="str">
        <f t="shared" si="170"/>
        <v>295-305</v>
      </c>
      <c r="AS569" s="49" t="str">
        <f t="shared" si="164"/>
        <v>HWS-LTI</v>
      </c>
    </row>
    <row r="570" spans="5:45" x14ac:dyDescent="0.3">
      <c r="E570" s="15">
        <v>40908.034722222219</v>
      </c>
      <c r="F570" s="21">
        <v>7.91</v>
      </c>
      <c r="G570" s="21">
        <v>856.41002202033974</v>
      </c>
      <c r="H570" s="42">
        <v>1.2031262164070808</v>
      </c>
      <c r="I570" s="35">
        <v>302.2</v>
      </c>
      <c r="J570" s="43">
        <v>0.10745891276864727</v>
      </c>
      <c r="K570" s="44">
        <v>0.86548207484738504</v>
      </c>
      <c r="L570" s="26">
        <f t="shared" si="152"/>
        <v>7.8626362446652402</v>
      </c>
      <c r="M570" s="26">
        <f t="shared" si="153"/>
        <v>0.57324575355880802</v>
      </c>
      <c r="N570" s="96">
        <f t="shared" si="154"/>
        <v>8</v>
      </c>
      <c r="O570" s="26">
        <f t="shared" si="155"/>
        <v>0.85300397831174324</v>
      </c>
      <c r="P570" s="3">
        <f>IF(L570&gt;'Power Curve'!$C$37,0,INDEX(Ci,$N570,1)*POWER(1-O570,3)+INDEX(Ci,$N570,2)*3*O570*POWER(1-O570,2)+INDEX(Ci,$N570,3)*3*POWER(O570,2)*(1-O570)+INDEX(Ci,$N570,4)*POWER(O570,3))</f>
        <v>837.29392047343833</v>
      </c>
      <c r="Q570" s="3">
        <f>MAX(0,MIN(P570-V570+W570,'Power Curve'!$C$39))</f>
        <v>832.33262682381678</v>
      </c>
      <c r="R570" s="3">
        <f t="shared" si="156"/>
        <v>856.41002202033974</v>
      </c>
      <c r="S570" s="3">
        <f t="shared" si="157"/>
        <v>-24.077395196522957</v>
      </c>
      <c r="T570" s="3">
        <f t="shared" si="158"/>
        <v>24.077395196522957</v>
      </c>
      <c r="V570" s="37">
        <f t="array" ref="V570">SUM(_xlfn.NORM.DIST($AD$3:$AD$1003,$L570,$AA570,FALSE)*WindSpeedStep*$AE$3:$AE$1003)/AG570</f>
        <v>831.8250277503962</v>
      </c>
      <c r="W570" s="37">
        <f t="array" ref="W570">SUM(_xlfn.NORM.DIST($AD$3:$AD$1003,$L570,$AB570,FALSE)*WindSpeedStep*$AE$3:$AE$1003)/AH570</f>
        <v>826.86373410077465</v>
      </c>
      <c r="Y570" s="1">
        <f t="shared" si="159"/>
        <v>7</v>
      </c>
      <c r="Z570" s="99">
        <f>IF(L570&lt;'Power Curve'!$P$28,'Power Curve'!$Q$28,IF(L570&gt;'Power Curve'!$P$29,'Power Curve'!$Q$29,INDEX(ReferenceTurbulence,Y570)+(L570-INDEX(ReferenceTurbulenceWindSpeed,Y570))*(INDEX(ReferenceTurbulence,Y570+1)-INDEX(ReferenceTurbulence,Y570))/(INDEX(ReferenceTurbulenceWindSpeed,Y570+1)-INDEX(ReferenceTurbulenceWindSpeed,Y570))))</f>
        <v>0.11943683465978776</v>
      </c>
      <c r="AA570" s="100">
        <f t="shared" si="165"/>
        <v>0.93908838514413684</v>
      </c>
      <c r="AB570" s="29">
        <f t="shared" si="166"/>
        <v>0.8449103423470864</v>
      </c>
      <c r="AD570" s="29">
        <f>'Zero Turbulence Curve'!F569</f>
        <v>56.700000000000536</v>
      </c>
      <c r="AE570" s="29">
        <f>'Zero Turbulence Curve'!G569</f>
        <v>1989.4717126307078</v>
      </c>
      <c r="AF570" s="39"/>
      <c r="AG570" s="40">
        <f t="array" ref="AG570">SUM(_xlfn.NORM.DIST($AD$3:$AD$1003,$F570,$AA570,FALSE)*WindSpeedStep)</f>
        <v>1.0000000000000038</v>
      </c>
      <c r="AH570" s="40">
        <f t="array" ref="AH570">SUM(_xlfn.NORM.DIST($AD$3:$AD$1003,$F570,$AB570,FALSE)*WindSpeedStep)</f>
        <v>1.0000000000000042</v>
      </c>
      <c r="AJ570" s="47">
        <f t="shared" si="160"/>
        <v>8</v>
      </c>
      <c r="AK570" s="83" t="b">
        <f>COUNTIF('Power Curve'!$D$2:$D$31,AJ570)&gt;0</f>
        <v>1</v>
      </c>
      <c r="AL570" s="83" t="b">
        <f t="shared" si="161"/>
        <v>0</v>
      </c>
      <c r="AM570" s="83" t="b">
        <f t="shared" si="167"/>
        <v>1</v>
      </c>
      <c r="AN570" s="47" t="str">
        <f t="shared" si="162"/>
        <v>Outer</v>
      </c>
      <c r="AO570" s="48" t="str">
        <f t="shared" si="163"/>
        <v>0.5-0.6</v>
      </c>
      <c r="AP570" s="49" t="str">
        <f t="shared" si="168"/>
        <v>0-1</v>
      </c>
      <c r="AQ570" s="49" t="str">
        <f t="shared" si="169"/>
        <v>Dec</v>
      </c>
      <c r="AR570" s="48" t="str">
        <f t="shared" si="170"/>
        <v>295-305</v>
      </c>
      <c r="AS570" s="49" t="str">
        <f t="shared" si="164"/>
        <v>Inner-TI</v>
      </c>
    </row>
    <row r="571" spans="5:45" x14ac:dyDescent="0.3">
      <c r="E571" s="15">
        <v>40908.041666666664</v>
      </c>
      <c r="F571" s="21">
        <v>8.86</v>
      </c>
      <c r="G571" s="21">
        <v>1152.1499786376978</v>
      </c>
      <c r="H571" s="42">
        <v>1.202585504141978</v>
      </c>
      <c r="I571" s="35">
        <v>305.8</v>
      </c>
      <c r="J571" s="43">
        <v>4.6275395033860044E-2</v>
      </c>
      <c r="K571" s="44">
        <v>0.88216100368562289</v>
      </c>
      <c r="L571" s="26">
        <f t="shared" si="152"/>
        <v>8.8056282585619243</v>
      </c>
      <c r="M571" s="26">
        <f t="shared" si="153"/>
        <v>0.71898820911646943</v>
      </c>
      <c r="N571" s="96">
        <f t="shared" si="154"/>
        <v>9</v>
      </c>
      <c r="O571" s="26">
        <f t="shared" si="155"/>
        <v>0.79658263654849382</v>
      </c>
      <c r="P571" s="3">
        <f>IF(L571&gt;'Power Curve'!$C$37,0,INDEX(Ci,$N571,1)*POWER(1-O571,3)+INDEX(Ci,$N571,2)*3*O571*POWER(1-O571,2)+INDEX(Ci,$N571,3)*3*POWER(O571,2)*(1-O571)+INDEX(Ci,$N571,4)*POWER(O571,3))</f>
        <v>1131.6164620658267</v>
      </c>
      <c r="Q571" s="3">
        <f>MAX(0,MIN(P571-V571+W571,'Power Curve'!$C$39))</f>
        <v>1102.9317129425258</v>
      </c>
      <c r="R571" s="3">
        <f t="shared" si="156"/>
        <v>1152.1499786376978</v>
      </c>
      <c r="S571" s="3">
        <f t="shared" si="157"/>
        <v>-49.218265695172022</v>
      </c>
      <c r="T571" s="3">
        <f t="shared" si="158"/>
        <v>49.218265695172022</v>
      </c>
      <c r="V571" s="37">
        <f t="array" ref="V571">SUM(_xlfn.NORM.DIST($AD$3:$AD$1003,$L571,$AA571,FALSE)*WindSpeedStep*$AE$3:$AE$1003)/AG571</f>
        <v>1139.3954879199327</v>
      </c>
      <c r="W571" s="37">
        <f t="array" ref="W571">SUM(_xlfn.NORM.DIST($AD$3:$AD$1003,$L571,$AB571,FALSE)*WindSpeedStep*$AE$3:$AE$1003)/AH571</f>
        <v>1110.7107387966319</v>
      </c>
      <c r="Y571" s="1">
        <f t="shared" si="159"/>
        <v>8</v>
      </c>
      <c r="Z571" s="99">
        <f>IF(L571&lt;'Power Curve'!$P$28,'Power Curve'!$Q$28,IF(L571&gt;'Power Curve'!$P$29,'Power Curve'!$Q$29,INDEX(ReferenceTurbulence,Y571)+(L571-INDEX(ReferenceTurbulenceWindSpeed,Y571))*(INDEX(ReferenceTurbulence,Y571+1)-INDEX(ReferenceTurbulence,Y571))/(INDEX(ReferenceTurbulenceWindSpeed,Y571+1)-INDEX(ReferenceTurbulenceWindSpeed,Y571))))</f>
        <v>0.12031181719158697</v>
      </c>
      <c r="AA571" s="100">
        <f t="shared" si="165"/>
        <v>1.0594211373011746</v>
      </c>
      <c r="AB571" s="29">
        <f t="shared" si="166"/>
        <v>0.40748392618627416</v>
      </c>
      <c r="AD571" s="29">
        <f>'Zero Turbulence Curve'!F570</f>
        <v>56.800000000000537</v>
      </c>
      <c r="AE571" s="29">
        <f>'Zero Turbulence Curve'!G570</f>
        <v>1989.4717126307078</v>
      </c>
      <c r="AF571" s="39"/>
      <c r="AG571" s="40">
        <f t="array" ref="AG571">SUM(_xlfn.NORM.DIST($AD$3:$AD$1003,$F571,$AA571,FALSE)*WindSpeedStep)</f>
        <v>1.0000000000000031</v>
      </c>
      <c r="AH571" s="40">
        <f t="array" ref="AH571">SUM(_xlfn.NORM.DIST($AD$3:$AD$1003,$F571,$AB571,FALSE)*WindSpeedStep)</f>
        <v>1.0000000000000036</v>
      </c>
      <c r="AJ571" s="47">
        <f t="shared" si="160"/>
        <v>9</v>
      </c>
      <c r="AK571" s="83" t="b">
        <f>COUNTIF('Power Curve'!$D$2:$D$31,AJ571)&gt;0</f>
        <v>1</v>
      </c>
      <c r="AL571" s="83" t="b">
        <f t="shared" si="161"/>
        <v>0</v>
      </c>
      <c r="AM571" s="83" t="b">
        <f t="shared" si="167"/>
        <v>1</v>
      </c>
      <c r="AN571" s="47" t="str">
        <f t="shared" si="162"/>
        <v>Outer</v>
      </c>
      <c r="AO571" s="48" t="str">
        <f t="shared" si="163"/>
        <v>0.7-0.8</v>
      </c>
      <c r="AP571" s="49" t="str">
        <f t="shared" si="168"/>
        <v>1-2</v>
      </c>
      <c r="AQ571" s="49" t="str">
        <f t="shared" si="169"/>
        <v>Dec</v>
      </c>
      <c r="AR571" s="48" t="str">
        <f t="shared" si="170"/>
        <v>305-315</v>
      </c>
      <c r="AS571" s="49" t="str">
        <f t="shared" si="164"/>
        <v>HWS-LTI</v>
      </c>
    </row>
    <row r="572" spans="5:45" x14ac:dyDescent="0.3">
      <c r="E572" s="15">
        <v>40908.048611111109</v>
      </c>
      <c r="F572" s="21">
        <v>8.94</v>
      </c>
      <c r="G572" s="21">
        <v>1142.3999900817921</v>
      </c>
      <c r="H572" s="42">
        <v>1.203081137585283</v>
      </c>
      <c r="I572" s="35">
        <v>303.8</v>
      </c>
      <c r="J572" s="43">
        <v>5.1454138702460857E-2</v>
      </c>
      <c r="K572" s="44">
        <v>0.88972801526020262</v>
      </c>
      <c r="L572" s="26">
        <f t="shared" si="152"/>
        <v>8.8863577894810888</v>
      </c>
      <c r="M572" s="26">
        <f t="shared" si="153"/>
        <v>0.73146521835810463</v>
      </c>
      <c r="N572" s="96">
        <f t="shared" si="154"/>
        <v>9</v>
      </c>
      <c r="O572" s="26">
        <f t="shared" si="155"/>
        <v>0.87727570730008619</v>
      </c>
      <c r="P572" s="3">
        <f>IF(L572&gt;'Power Curve'!$C$37,0,INDEX(Ci,$N572,1)*POWER(1-O572,3)+INDEX(Ci,$N572,2)*3*O572*POWER(1-O572,2)+INDEX(Ci,$N572,3)*3*POWER(O572,2)*(1-O572)+INDEX(Ci,$N572,4)*POWER(O572,3))</f>
        <v>1158.0046392193788</v>
      </c>
      <c r="Q572" s="3">
        <f>MAX(0,MIN(P572-V572+W572,'Power Curve'!$C$39))</f>
        <v>1132.9739272877098</v>
      </c>
      <c r="R572" s="3">
        <f t="shared" si="156"/>
        <v>1142.3999900817921</v>
      </c>
      <c r="S572" s="3">
        <f t="shared" si="157"/>
        <v>-9.4260627940823269</v>
      </c>
      <c r="T572" s="3">
        <f t="shared" si="158"/>
        <v>9.4260627940823269</v>
      </c>
      <c r="V572" s="37">
        <f t="array" ref="V572">SUM(_xlfn.NORM.DIST($AD$3:$AD$1003,$L572,$AA572,FALSE)*WindSpeedStep*$AE$3:$AE$1003)/AG572</f>
        <v>1167.1518914298251</v>
      </c>
      <c r="W572" s="37">
        <f t="array" ref="W572">SUM(_xlfn.NORM.DIST($AD$3:$AD$1003,$L572,$AB572,FALSE)*WindSpeedStep*$AE$3:$AE$1003)/AH572</f>
        <v>1142.1211794981562</v>
      </c>
      <c r="Y572" s="1">
        <f t="shared" si="159"/>
        <v>8</v>
      </c>
      <c r="Z572" s="99">
        <f>IF(L572&lt;'Power Curve'!$P$28,'Power Curve'!$Q$28,IF(L572&gt;'Power Curve'!$P$29,'Power Curve'!$Q$29,INDEX(ReferenceTurbulence,Y572)+(L572-INDEX(ReferenceTurbulenceWindSpeed,Y572))*(INDEX(ReferenceTurbulence,Y572+1)-INDEX(ReferenceTurbulence,Y572))/(INDEX(ReferenceTurbulenceWindSpeed,Y572+1)-INDEX(ReferenceTurbulenceWindSpeed,Y572))))</f>
        <v>0.12040456127269961</v>
      </c>
      <c r="AA572" s="100">
        <f t="shared" si="165"/>
        <v>1.0699580109547071</v>
      </c>
      <c r="AB572" s="29">
        <f t="shared" si="166"/>
        <v>0.45723988625965339</v>
      </c>
      <c r="AD572" s="29">
        <f>'Zero Turbulence Curve'!F571</f>
        <v>56.900000000000539</v>
      </c>
      <c r="AE572" s="29">
        <f>'Zero Turbulence Curve'!G571</f>
        <v>1989.4717126307078</v>
      </c>
      <c r="AF572" s="39"/>
      <c r="AG572" s="40">
        <f t="array" ref="AG572">SUM(_xlfn.NORM.DIST($AD$3:$AD$1003,$F572,$AA572,FALSE)*WindSpeedStep)</f>
        <v>1.0000000000000027</v>
      </c>
      <c r="AH572" s="40">
        <f t="array" ref="AH572">SUM(_xlfn.NORM.DIST($AD$3:$AD$1003,$F572,$AB572,FALSE)*WindSpeedStep)</f>
        <v>1.0000000000000036</v>
      </c>
      <c r="AJ572" s="47">
        <f t="shared" si="160"/>
        <v>9</v>
      </c>
      <c r="AK572" s="83" t="b">
        <f>COUNTIF('Power Curve'!$D$2:$D$31,AJ572)&gt;0</f>
        <v>1</v>
      </c>
      <c r="AL572" s="83" t="b">
        <f t="shared" si="161"/>
        <v>0</v>
      </c>
      <c r="AM572" s="83" t="b">
        <f t="shared" si="167"/>
        <v>1</v>
      </c>
      <c r="AN572" s="47" t="str">
        <f t="shared" si="162"/>
        <v>Outer</v>
      </c>
      <c r="AO572" s="48" t="str">
        <f t="shared" si="163"/>
        <v>0.7-0.8</v>
      </c>
      <c r="AP572" s="49" t="str">
        <f t="shared" si="168"/>
        <v>1-2</v>
      </c>
      <c r="AQ572" s="49" t="str">
        <f t="shared" si="169"/>
        <v>Dec</v>
      </c>
      <c r="AR572" s="48" t="str">
        <f t="shared" si="170"/>
        <v>295-305</v>
      </c>
      <c r="AS572" s="49" t="str">
        <f t="shared" si="164"/>
        <v>HWS-LTI</v>
      </c>
    </row>
    <row r="573" spans="5:45" x14ac:dyDescent="0.3">
      <c r="E573" s="15">
        <v>40908.055555555555</v>
      </c>
      <c r="F573" s="21">
        <v>9.92</v>
      </c>
      <c r="G573" s="21">
        <v>1553.5700378417989</v>
      </c>
      <c r="H573" s="42">
        <v>1.2024053754234851</v>
      </c>
      <c r="I573" s="35">
        <v>303.5</v>
      </c>
      <c r="J573" s="43">
        <v>6.5524193548387094E-2</v>
      </c>
      <c r="K573" s="44">
        <v>0.87624616476309314</v>
      </c>
      <c r="L573" s="26">
        <f t="shared" si="152"/>
        <v>9.8586310145720972</v>
      </c>
      <c r="M573" s="26">
        <f t="shared" si="153"/>
        <v>0.88173317949616736</v>
      </c>
      <c r="N573" s="96">
        <f t="shared" si="154"/>
        <v>10</v>
      </c>
      <c r="O573" s="26">
        <f t="shared" si="155"/>
        <v>0.90295652076525645</v>
      </c>
      <c r="P573" s="3">
        <f>IF(L573&gt;'Power Curve'!$C$37,0,INDEX(Ci,$N573,1)*POWER(1-O573,3)+INDEX(Ci,$N573,2)*3*O573*POWER(1-O573,2)+INDEX(Ci,$N573,3)*3*POWER(O573,2)*(1-O573)+INDEX(Ci,$N573,4)*POWER(O573,3))</f>
        <v>1491.6021642457617</v>
      </c>
      <c r="Q573" s="3">
        <f>MAX(0,MIN(P573-V573+W573,'Power Curve'!$C$39))</f>
        <v>1524.5781945466917</v>
      </c>
      <c r="R573" s="3">
        <f t="shared" si="156"/>
        <v>1553.5700378417989</v>
      </c>
      <c r="S573" s="3">
        <f t="shared" si="157"/>
        <v>-28.991843295107174</v>
      </c>
      <c r="T573" s="3">
        <f t="shared" si="158"/>
        <v>28.991843295107174</v>
      </c>
      <c r="V573" s="37">
        <f t="array" ref="V573">SUM(_xlfn.NORM.DIST($AD$3:$AD$1003,$L573,$AA573,FALSE)*WindSpeedStep*$AE$3:$AE$1003)/AG573</f>
        <v>1489.1634097625911</v>
      </c>
      <c r="W573" s="37">
        <f t="array" ref="W573">SUM(_xlfn.NORM.DIST($AD$3:$AD$1003,$L573,$AB573,FALSE)*WindSpeedStep*$AE$3:$AE$1003)/AH573</f>
        <v>1522.1394400635211</v>
      </c>
      <c r="Y573" s="1">
        <f t="shared" si="159"/>
        <v>9</v>
      </c>
      <c r="Z573" s="99">
        <f>IF(L573&lt;'Power Curve'!$P$28,'Power Curve'!$Q$28,IF(L573&gt;'Power Curve'!$P$29,'Power Curve'!$Q$29,INDEX(ReferenceTurbulence,Y573)+(L573-INDEX(ReferenceTurbulenceWindSpeed,Y573))*(INDEX(ReferenceTurbulence,Y573+1)-INDEX(ReferenceTurbulence,Y573))/(INDEX(ReferenceTurbulenceWindSpeed,Y573+1)-INDEX(ReferenceTurbulenceWindSpeed,Y573))))</f>
        <v>0.12007184845042883</v>
      </c>
      <c r="AA573" s="100">
        <f t="shared" si="165"/>
        <v>1.1837440491103983</v>
      </c>
      <c r="AB573" s="29">
        <f t="shared" si="166"/>
        <v>0.64597884672095396</v>
      </c>
      <c r="AD573" s="29">
        <f>'Zero Turbulence Curve'!F572</f>
        <v>57.00000000000054</v>
      </c>
      <c r="AE573" s="29">
        <f>'Zero Turbulence Curve'!G572</f>
        <v>1989.4717126307078</v>
      </c>
      <c r="AF573" s="39"/>
      <c r="AG573" s="40">
        <f t="array" ref="AG573">SUM(_xlfn.NORM.DIST($AD$3:$AD$1003,$F573,$AA573,FALSE)*WindSpeedStep)</f>
        <v>1.0000000000000031</v>
      </c>
      <c r="AH573" s="40">
        <f t="array" ref="AH573">SUM(_xlfn.NORM.DIST($AD$3:$AD$1003,$F573,$AB573,FALSE)*WindSpeedStep)</f>
        <v>1.0000000000000033</v>
      </c>
      <c r="AJ573" s="47">
        <f t="shared" si="160"/>
        <v>10</v>
      </c>
      <c r="AK573" s="83" t="b">
        <f>COUNTIF('Power Curve'!$D$2:$D$31,AJ573)&gt;0</f>
        <v>1</v>
      </c>
      <c r="AL573" s="83" t="b">
        <f t="shared" si="161"/>
        <v>0</v>
      </c>
      <c r="AM573" s="83" t="b">
        <f t="shared" si="167"/>
        <v>1</v>
      </c>
      <c r="AN573" s="47" t="str">
        <f t="shared" si="162"/>
        <v>Outer</v>
      </c>
      <c r="AO573" s="48" t="str">
        <f t="shared" si="163"/>
        <v>0.8-0.9</v>
      </c>
      <c r="AP573" s="49" t="str">
        <f t="shared" si="168"/>
        <v>1-2</v>
      </c>
      <c r="AQ573" s="49" t="str">
        <f t="shared" si="169"/>
        <v>Dec</v>
      </c>
      <c r="AR573" s="48" t="str">
        <f t="shared" si="170"/>
        <v>295-305</v>
      </c>
      <c r="AS573" s="49" t="str">
        <f t="shared" si="164"/>
        <v>HWS-LTI</v>
      </c>
    </row>
    <row r="574" spans="5:45" x14ac:dyDescent="0.3">
      <c r="E574" s="15">
        <v>40908.0625</v>
      </c>
      <c r="F574" s="21">
        <v>9.3000000000000007</v>
      </c>
      <c r="G574" s="21">
        <v>1333.030006408696</v>
      </c>
      <c r="H574" s="42">
        <v>1.2028666248706208</v>
      </c>
      <c r="I574" s="35">
        <v>304.10000000000002</v>
      </c>
      <c r="J574" s="43">
        <v>9.139784946236558E-2</v>
      </c>
      <c r="K574" s="44">
        <v>0.78454328375364057</v>
      </c>
      <c r="L574" s="26">
        <f t="shared" si="152"/>
        <v>9.2436482457511921</v>
      </c>
      <c r="M574" s="26">
        <f t="shared" si="153"/>
        <v>0.78668561012891691</v>
      </c>
      <c r="N574" s="96">
        <f t="shared" si="154"/>
        <v>10</v>
      </c>
      <c r="O574" s="26">
        <f t="shared" si="155"/>
        <v>0.24926969005059493</v>
      </c>
      <c r="P574" s="3">
        <f>IF(L574&gt;'Power Curve'!$C$37,0,INDEX(Ci,$N574,1)*POWER(1-O574,3)+INDEX(Ci,$N574,2)*3*O574*POWER(1-O574,2)+INDEX(Ci,$N574,3)*3*POWER(O574,2)*(1-O574)+INDEX(Ci,$N574,4)*POWER(O574,3))</f>
        <v>1278.9232657116959</v>
      </c>
      <c r="Q574" s="3">
        <f>MAX(0,MIN(P574-V574+W574,'Power Curve'!$C$39))</f>
        <v>1277.9863411506428</v>
      </c>
      <c r="R574" s="3">
        <f t="shared" si="156"/>
        <v>1333.030006408696</v>
      </c>
      <c r="S574" s="3">
        <f t="shared" si="157"/>
        <v>-55.043665258053124</v>
      </c>
      <c r="T574" s="3">
        <f t="shared" si="158"/>
        <v>55.043665258053124</v>
      </c>
      <c r="V574" s="37">
        <f t="array" ref="V574">SUM(_xlfn.NORM.DIST($AD$3:$AD$1003,$L574,$AA574,FALSE)*WindSpeedStep*$AE$3:$AE$1003)/AG574</f>
        <v>1289.6879273804916</v>
      </c>
      <c r="W574" s="37">
        <f t="array" ref="W574">SUM(_xlfn.NORM.DIST($AD$3:$AD$1003,$L574,$AB574,FALSE)*WindSpeedStep*$AE$3:$AE$1003)/AH574</f>
        <v>1288.7510028194386</v>
      </c>
      <c r="Y574" s="1">
        <f t="shared" si="159"/>
        <v>9</v>
      </c>
      <c r="Z574" s="99">
        <f>IF(L574&lt;'Power Curve'!$P$28,'Power Curve'!$Q$28,IF(L574&gt;'Power Curve'!$P$29,'Power Curve'!$Q$29,INDEX(ReferenceTurbulence,Y574)+(L574-INDEX(ReferenceTurbulenceWindSpeed,Y574))*(INDEX(ReferenceTurbulence,Y574+1)-INDEX(ReferenceTurbulence,Y574))/(INDEX(ReferenceTurbulenceWindSpeed,Y574+1)-INDEX(ReferenceTurbulenceWindSpeed,Y574))))</f>
        <v>0.12041482630515821</v>
      </c>
      <c r="AA574" s="100">
        <f t="shared" si="165"/>
        <v>1.1130722979381102</v>
      </c>
      <c r="AB574" s="29">
        <f t="shared" si="166"/>
        <v>0.84484957084822709</v>
      </c>
      <c r="AD574" s="29">
        <f>'Zero Turbulence Curve'!F573</f>
        <v>57.100000000000541</v>
      </c>
      <c r="AE574" s="29">
        <f>'Zero Turbulence Curve'!G573</f>
        <v>1989.4717126307078</v>
      </c>
      <c r="AF574" s="39"/>
      <c r="AG574" s="40">
        <f t="array" ref="AG574">SUM(_xlfn.NORM.DIST($AD$3:$AD$1003,$F574,$AA574,FALSE)*WindSpeedStep)</f>
        <v>1.0000000000000029</v>
      </c>
      <c r="AH574" s="40">
        <f t="array" ref="AH574">SUM(_xlfn.NORM.DIST($AD$3:$AD$1003,$F574,$AB574,FALSE)*WindSpeedStep)</f>
        <v>1.000000000000004</v>
      </c>
      <c r="AJ574" s="47">
        <f t="shared" si="160"/>
        <v>9</v>
      </c>
      <c r="AK574" s="83" t="b">
        <f>COUNTIF('Power Curve'!$D$2:$D$31,AJ574)&gt;0</f>
        <v>1</v>
      </c>
      <c r="AL574" s="83" t="b">
        <f t="shared" si="161"/>
        <v>0</v>
      </c>
      <c r="AM574" s="83" t="b">
        <f t="shared" si="167"/>
        <v>1</v>
      </c>
      <c r="AN574" s="47" t="str">
        <f t="shared" si="162"/>
        <v>Outer</v>
      </c>
      <c r="AO574" s="48" t="str">
        <f t="shared" si="163"/>
        <v>0.7-0.8</v>
      </c>
      <c r="AP574" s="49" t="str">
        <f t="shared" si="168"/>
        <v>1-2</v>
      </c>
      <c r="AQ574" s="49" t="str">
        <f t="shared" si="169"/>
        <v>Dec</v>
      </c>
      <c r="AR574" s="48" t="str">
        <f t="shared" si="170"/>
        <v>295-305</v>
      </c>
      <c r="AS574" s="49" t="str">
        <f t="shared" si="164"/>
        <v>HWS-LTI</v>
      </c>
    </row>
    <row r="575" spans="5:45" x14ac:dyDescent="0.3">
      <c r="E575" s="15">
        <v>40908.069444444445</v>
      </c>
      <c r="F575" s="21">
        <v>8.7799999999999994</v>
      </c>
      <c r="G575" s="21">
        <v>1145.4600143432642</v>
      </c>
      <c r="H575" s="42">
        <v>1.2039938755222934</v>
      </c>
      <c r="I575" s="35">
        <v>300.10000000000002</v>
      </c>
      <c r="J575" s="43">
        <v>5.5808656036446469E-2</v>
      </c>
      <c r="K575" s="44">
        <v>0.85797377382635343</v>
      </c>
      <c r="L575" s="26">
        <f t="shared" si="152"/>
        <v>8.7295243137704279</v>
      </c>
      <c r="M575" s="26">
        <f t="shared" si="153"/>
        <v>0.70722609912181078</v>
      </c>
      <c r="N575" s="96">
        <f t="shared" si="154"/>
        <v>9</v>
      </c>
      <c r="O575" s="26">
        <f t="shared" si="155"/>
        <v>0.72051306285451788</v>
      </c>
      <c r="P575" s="3">
        <f>IF(L575&gt;'Power Curve'!$C$37,0,INDEX(Ci,$N575,1)*POWER(1-O575,3)+INDEX(Ci,$N575,2)*3*O575*POWER(1-O575,2)+INDEX(Ci,$N575,3)*3*POWER(O575,2)*(1-O575)+INDEX(Ci,$N575,4)*POWER(O575,3))</f>
        <v>1106.842330293671</v>
      </c>
      <c r="Q575" s="3">
        <f>MAX(0,MIN(P575-V575+W575,'Power Curve'!$C$39))</f>
        <v>1081.1478744282003</v>
      </c>
      <c r="R575" s="3">
        <f t="shared" si="156"/>
        <v>1145.4600143432642</v>
      </c>
      <c r="S575" s="3">
        <f t="shared" si="157"/>
        <v>-64.312139915063881</v>
      </c>
      <c r="T575" s="3">
        <f t="shared" si="158"/>
        <v>64.312139915063881</v>
      </c>
      <c r="V575" s="37">
        <f t="array" ref="V575">SUM(_xlfn.NORM.DIST($AD$3:$AD$1003,$L575,$AA575,FALSE)*WindSpeedStep*$AE$3:$AE$1003)/AG575</f>
        <v>1113.3076635176878</v>
      </c>
      <c r="W575" s="37">
        <f t="array" ref="W575">SUM(_xlfn.NORM.DIST($AD$3:$AD$1003,$L575,$AB575,FALSE)*WindSpeedStep*$AE$3:$AE$1003)/AH575</f>
        <v>1087.6132076522172</v>
      </c>
      <c r="Y575" s="1">
        <f t="shared" si="159"/>
        <v>8</v>
      </c>
      <c r="Z575" s="99">
        <f>IF(L575&lt;'Power Curve'!$P$28,'Power Curve'!$Q$28,IF(L575&gt;'Power Curve'!$P$29,'Power Curve'!$Q$29,INDEX(ReferenceTurbulence,Y575)+(L575-INDEX(ReferenceTurbulenceWindSpeed,Y575))*(INDEX(ReferenceTurbulence,Y575+1)-INDEX(ReferenceTurbulence,Y575))/(INDEX(ReferenceTurbulenceWindSpeed,Y575+1)-INDEX(ReferenceTurbulenceWindSpeed,Y575))))</f>
        <v>0.12022438709818282</v>
      </c>
      <c r="AA575" s="100">
        <f t="shared" si="165"/>
        <v>1.0495017102817348</v>
      </c>
      <c r="AB575" s="29">
        <f t="shared" si="166"/>
        <v>0.48718301978901019</v>
      </c>
      <c r="AD575" s="29">
        <f>'Zero Turbulence Curve'!F574</f>
        <v>57.200000000000543</v>
      </c>
      <c r="AE575" s="29">
        <f>'Zero Turbulence Curve'!G574</f>
        <v>1989.4717126307078</v>
      </c>
      <c r="AF575" s="39"/>
      <c r="AG575" s="40">
        <f t="array" ref="AG575">SUM(_xlfn.NORM.DIST($AD$3:$AD$1003,$F575,$AA575,FALSE)*WindSpeedStep)</f>
        <v>1.0000000000000038</v>
      </c>
      <c r="AH575" s="40">
        <f t="array" ref="AH575">SUM(_xlfn.NORM.DIST($AD$3:$AD$1003,$F575,$AB575,FALSE)*WindSpeedStep)</f>
        <v>1.0000000000000033</v>
      </c>
      <c r="AJ575" s="47">
        <f t="shared" si="160"/>
        <v>9</v>
      </c>
      <c r="AK575" s="83" t="b">
        <f>COUNTIF('Power Curve'!$D$2:$D$31,AJ575)&gt;0</f>
        <v>1</v>
      </c>
      <c r="AL575" s="83" t="b">
        <f t="shared" si="161"/>
        <v>0</v>
      </c>
      <c r="AM575" s="83" t="b">
        <f t="shared" si="167"/>
        <v>1</v>
      </c>
      <c r="AN575" s="47" t="str">
        <f t="shared" si="162"/>
        <v>Outer</v>
      </c>
      <c r="AO575" s="48" t="str">
        <f t="shared" si="163"/>
        <v>0.7-0.8</v>
      </c>
      <c r="AP575" s="49" t="str">
        <f t="shared" si="168"/>
        <v>1-2</v>
      </c>
      <c r="AQ575" s="49" t="str">
        <f t="shared" si="169"/>
        <v>Dec</v>
      </c>
      <c r="AR575" s="48" t="str">
        <f t="shared" si="170"/>
        <v>295-305</v>
      </c>
      <c r="AS575" s="49" t="str">
        <f t="shared" si="164"/>
        <v>HWS-LTI</v>
      </c>
    </row>
    <row r="576" spans="5:45" x14ac:dyDescent="0.3">
      <c r="E576" s="15">
        <v>40908.076388888891</v>
      </c>
      <c r="F576" s="21">
        <v>9.4700000000000006</v>
      </c>
      <c r="G576" s="21">
        <v>1311.1500396728516</v>
      </c>
      <c r="H576" s="42">
        <v>1.2033623534519808</v>
      </c>
      <c r="I576" s="35">
        <v>301.3</v>
      </c>
      <c r="J576" s="43">
        <v>3.8014783526927137E-2</v>
      </c>
      <c r="K576" s="44">
        <v>0.90093666287285157</v>
      </c>
      <c r="L576" s="26">
        <f t="shared" si="152"/>
        <v>9.4139110333769622</v>
      </c>
      <c r="M576" s="26">
        <f t="shared" si="153"/>
        <v>0.81300027281214837</v>
      </c>
      <c r="N576" s="96">
        <f t="shared" si="154"/>
        <v>10</v>
      </c>
      <c r="O576" s="26">
        <f t="shared" si="155"/>
        <v>0.43024799980897033</v>
      </c>
      <c r="P576" s="3">
        <f>IF(L576&gt;'Power Curve'!$C$37,0,INDEX(Ci,$N576,1)*POWER(1-O576,3)+INDEX(Ci,$N576,2)*3*O576*POWER(1-O576,2)+INDEX(Ci,$N576,3)*3*POWER(O576,2)*(1-O576)+INDEX(Ci,$N576,4)*POWER(O576,3))</f>
        <v>1339.839282103449</v>
      </c>
      <c r="Q576" s="3">
        <f>MAX(0,MIN(P576-V576+W576,'Power Curve'!$C$39))</f>
        <v>1338.899643241841</v>
      </c>
      <c r="R576" s="3">
        <f t="shared" si="156"/>
        <v>1311.1500396728516</v>
      </c>
      <c r="S576" s="3">
        <f t="shared" si="157"/>
        <v>27.749603568989414</v>
      </c>
      <c r="T576" s="3">
        <f t="shared" si="158"/>
        <v>27.749603568989414</v>
      </c>
      <c r="V576" s="37">
        <f t="array" ref="V576">SUM(_xlfn.NORM.DIST($AD$3:$AD$1003,$L576,$AA576,FALSE)*WindSpeedStep*$AE$3:$AE$1003)/AG576</f>
        <v>1347.0402726358841</v>
      </c>
      <c r="W576" s="37">
        <f t="array" ref="W576">SUM(_xlfn.NORM.DIST($AD$3:$AD$1003,$L576,$AB576,FALSE)*WindSpeedStep*$AE$3:$AE$1003)/AH576</f>
        <v>1346.100633774276</v>
      </c>
      <c r="Y576" s="1">
        <f t="shared" si="159"/>
        <v>9</v>
      </c>
      <c r="Z576" s="99">
        <f>IF(L576&lt;'Power Curve'!$P$28,'Power Curve'!$Q$28,IF(L576&gt;'Power Curve'!$P$29,'Power Curve'!$Q$29,INDEX(ReferenceTurbulence,Y576)+(L576-INDEX(ReferenceTurbulenceWindSpeed,Y576))*(INDEX(ReferenceTurbulence,Y576+1)-INDEX(ReferenceTurbulence,Y576))/(INDEX(ReferenceTurbulenceWindSpeed,Y576+1)-INDEX(ReferenceTurbulenceWindSpeed,Y576))))</f>
        <v>0.12031987020459609</v>
      </c>
      <c r="AA576" s="100">
        <f t="shared" si="165"/>
        <v>1.1326805536535312</v>
      </c>
      <c r="AB576" s="29">
        <f t="shared" si="166"/>
        <v>0.35786779007557618</v>
      </c>
      <c r="AD576" s="29">
        <f>'Zero Turbulence Curve'!F575</f>
        <v>57.300000000000544</v>
      </c>
      <c r="AE576" s="29">
        <f>'Zero Turbulence Curve'!G575</f>
        <v>1989.4717126307078</v>
      </c>
      <c r="AF576" s="39"/>
      <c r="AG576" s="40">
        <f t="array" ref="AG576">SUM(_xlfn.NORM.DIST($AD$3:$AD$1003,$F576,$AA576,FALSE)*WindSpeedStep)</f>
        <v>1.0000000000000036</v>
      </c>
      <c r="AH576" s="40">
        <f t="array" ref="AH576">SUM(_xlfn.NORM.DIST($AD$3:$AD$1003,$F576,$AB576,FALSE)*WindSpeedStep)</f>
        <v>1.0000000000000033</v>
      </c>
      <c r="AJ576" s="47">
        <f t="shared" si="160"/>
        <v>9</v>
      </c>
      <c r="AK576" s="83" t="b">
        <f>COUNTIF('Power Curve'!$D$2:$D$31,AJ576)&gt;0</f>
        <v>1</v>
      </c>
      <c r="AL576" s="83" t="b">
        <f t="shared" si="161"/>
        <v>0</v>
      </c>
      <c r="AM576" s="83" t="b">
        <f t="shared" si="167"/>
        <v>1</v>
      </c>
      <c r="AN576" s="47" t="str">
        <f t="shared" si="162"/>
        <v>Outer</v>
      </c>
      <c r="AO576" s="48" t="str">
        <f t="shared" si="163"/>
        <v>0.8-0.9</v>
      </c>
      <c r="AP576" s="49" t="str">
        <f t="shared" si="168"/>
        <v>1-2</v>
      </c>
      <c r="AQ576" s="49" t="str">
        <f t="shared" si="169"/>
        <v>Dec</v>
      </c>
      <c r="AR576" s="48" t="str">
        <f t="shared" si="170"/>
        <v>295-305</v>
      </c>
      <c r="AS576" s="49" t="str">
        <f t="shared" si="164"/>
        <v>HWS-LTI</v>
      </c>
    </row>
    <row r="577" spans="5:45" x14ac:dyDescent="0.3">
      <c r="E577" s="15">
        <v>40908.083333333336</v>
      </c>
      <c r="F577" s="21">
        <v>9.9</v>
      </c>
      <c r="G577" s="21">
        <v>1534.589965820318</v>
      </c>
      <c r="H577" s="42">
        <v>1.2025063506726166</v>
      </c>
      <c r="I577" s="35">
        <v>305.7</v>
      </c>
      <c r="J577" s="43">
        <v>2.7272727272727275E-2</v>
      </c>
      <c r="K577" s="44">
        <v>0.87903950117095564</v>
      </c>
      <c r="L577" s="26">
        <f t="shared" si="152"/>
        <v>9.8390301466848555</v>
      </c>
      <c r="M577" s="26">
        <f t="shared" si="153"/>
        <v>0.87870380217923405</v>
      </c>
      <c r="N577" s="96">
        <f t="shared" si="154"/>
        <v>10</v>
      </c>
      <c r="O577" s="26">
        <f t="shared" si="155"/>
        <v>0.88212206839021901</v>
      </c>
      <c r="P577" s="3">
        <f>IF(L577&gt;'Power Curve'!$C$37,0,INDEX(Ci,$N577,1)*POWER(1-O577,3)+INDEX(Ci,$N577,2)*3*O577*POWER(1-O577,2)+INDEX(Ci,$N577,3)*3*POWER(O577,2)*(1-O577)+INDEX(Ci,$N577,4)*POWER(O577,3))</f>
        <v>1485.4958357362552</v>
      </c>
      <c r="Q577" s="3">
        <f>MAX(0,MIN(P577-V577+W577,'Power Curve'!$C$39))</f>
        <v>1529.2133360205946</v>
      </c>
      <c r="R577" s="3">
        <f t="shared" si="156"/>
        <v>1534.589965820318</v>
      </c>
      <c r="S577" s="3">
        <f t="shared" si="157"/>
        <v>-5.3766297997233323</v>
      </c>
      <c r="T577" s="3">
        <f t="shared" si="158"/>
        <v>5.3766297997233323</v>
      </c>
      <c r="V577" s="37">
        <f t="array" ref="V577">SUM(_xlfn.NORM.DIST($AD$3:$AD$1003,$L577,$AA577,FALSE)*WindSpeedStep*$AE$3:$AE$1003)/AG577</f>
        <v>1483.2121093584478</v>
      </c>
      <c r="W577" s="37">
        <f t="array" ref="W577">SUM(_xlfn.NORM.DIST($AD$3:$AD$1003,$L577,$AB577,FALSE)*WindSpeedStep*$AE$3:$AE$1003)/AH577</f>
        <v>1526.9296096427872</v>
      </c>
      <c r="Y577" s="1">
        <f t="shared" si="159"/>
        <v>9</v>
      </c>
      <c r="Z577" s="99">
        <f>IF(L577&lt;'Power Curve'!$P$28,'Power Curve'!$Q$28,IF(L577&gt;'Power Curve'!$P$29,'Power Curve'!$Q$29,INDEX(ReferenceTurbulence,Y577)+(L577-INDEX(ReferenceTurbulenceWindSpeed,Y577))*(INDEX(ReferenceTurbulence,Y577+1)-INDEX(ReferenceTurbulence,Y577))/(INDEX(ReferenceTurbulenceWindSpeed,Y577+1)-INDEX(ReferenceTurbulenceWindSpeed,Y577))))</f>
        <v>0.12008277991706437</v>
      </c>
      <c r="AA577" s="100">
        <f t="shared" si="165"/>
        <v>1.181498091701719</v>
      </c>
      <c r="AB577" s="29">
        <f t="shared" si="166"/>
        <v>0.26833718581867788</v>
      </c>
      <c r="AD577" s="29">
        <f>'Zero Turbulence Curve'!F576</f>
        <v>57.400000000000546</v>
      </c>
      <c r="AE577" s="29">
        <f>'Zero Turbulence Curve'!G576</f>
        <v>1989.4717126307078</v>
      </c>
      <c r="AF577" s="39"/>
      <c r="AG577" s="40">
        <f t="array" ref="AG577">SUM(_xlfn.NORM.DIST($AD$3:$AD$1003,$F577,$AA577,FALSE)*WindSpeedStep)</f>
        <v>1.0000000000000038</v>
      </c>
      <c r="AH577" s="40">
        <f t="array" ref="AH577">SUM(_xlfn.NORM.DIST($AD$3:$AD$1003,$F577,$AB577,FALSE)*WindSpeedStep)</f>
        <v>1.0000000000000036</v>
      </c>
      <c r="AJ577" s="47">
        <f t="shared" si="160"/>
        <v>10</v>
      </c>
      <c r="AK577" s="83" t="b">
        <f>COUNTIF('Power Curve'!$D$2:$D$31,AJ577)&gt;0</f>
        <v>1</v>
      </c>
      <c r="AL577" s="83" t="b">
        <f t="shared" si="161"/>
        <v>0</v>
      </c>
      <c r="AM577" s="83" t="b">
        <f t="shared" si="167"/>
        <v>1</v>
      </c>
      <c r="AN577" s="47" t="str">
        <f t="shared" si="162"/>
        <v>Outer</v>
      </c>
      <c r="AO577" s="48" t="str">
        <f t="shared" si="163"/>
        <v>0.8-0.9</v>
      </c>
      <c r="AP577" s="49" t="str">
        <f t="shared" si="168"/>
        <v>2-3</v>
      </c>
      <c r="AQ577" s="49" t="str">
        <f t="shared" si="169"/>
        <v>Dec</v>
      </c>
      <c r="AR577" s="48" t="str">
        <f t="shared" si="170"/>
        <v>305-315</v>
      </c>
      <c r="AS577" s="49" t="str">
        <f t="shared" si="164"/>
        <v>HWS-LTI</v>
      </c>
    </row>
    <row r="578" spans="5:45" x14ac:dyDescent="0.3">
      <c r="E578" s="15">
        <v>40908.090277777781</v>
      </c>
      <c r="F578" s="21">
        <v>10.01</v>
      </c>
      <c r="G578" s="21">
        <v>1552.370040893557</v>
      </c>
      <c r="H578" s="42">
        <v>1.2017414830427076</v>
      </c>
      <c r="I578" s="35">
        <v>307.3</v>
      </c>
      <c r="J578" s="43">
        <v>4.195804195804196E-2</v>
      </c>
      <c r="K578" s="44">
        <v>0.86413874314453865</v>
      </c>
      <c r="L578" s="26">
        <f t="shared" si="152"/>
        <v>9.9462430027946329</v>
      </c>
      <c r="M578" s="26">
        <f t="shared" si="153"/>
        <v>0.89527389470018848</v>
      </c>
      <c r="N578" s="96">
        <f t="shared" si="154"/>
        <v>10</v>
      </c>
      <c r="O578" s="26">
        <f t="shared" si="155"/>
        <v>0.99608238675269511</v>
      </c>
      <c r="P578" s="3">
        <f>IF(L578&gt;'Power Curve'!$C$37,0,INDEX(Ci,$N578,1)*POWER(1-O578,3)+INDEX(Ci,$N578,2)*3*O578*POWER(1-O578,2)+INDEX(Ci,$N578,3)*3*POWER(O578,2)*(1-O578)+INDEX(Ci,$N578,4)*POWER(O578,3))</f>
        <v>1517.878004153858</v>
      </c>
      <c r="Q578" s="3">
        <f>MAX(0,MIN(P578-V578+W578,'Power Curve'!$C$39))</f>
        <v>1567.7273684669822</v>
      </c>
      <c r="R578" s="3">
        <f t="shared" si="156"/>
        <v>1552.370040893557</v>
      </c>
      <c r="S578" s="3">
        <f t="shared" si="157"/>
        <v>15.357327573425209</v>
      </c>
      <c r="T578" s="3">
        <f t="shared" si="158"/>
        <v>15.357327573425209</v>
      </c>
      <c r="V578" s="37">
        <f t="array" ref="V578">SUM(_xlfn.NORM.DIST($AD$3:$AD$1003,$L578,$AA578,FALSE)*WindSpeedStep*$AE$3:$AE$1003)/AG578</f>
        <v>1515.342273891989</v>
      </c>
      <c r="W578" s="37">
        <f t="array" ref="W578">SUM(_xlfn.NORM.DIST($AD$3:$AD$1003,$L578,$AB578,FALSE)*WindSpeedStep*$AE$3:$AE$1003)/AH578</f>
        <v>1565.1916382051131</v>
      </c>
      <c r="Y578" s="1">
        <f t="shared" si="159"/>
        <v>9</v>
      </c>
      <c r="Z578" s="99">
        <f>IF(L578&lt;'Power Curve'!$P$28,'Power Curve'!$Q$28,IF(L578&gt;'Power Curve'!$P$29,'Power Curve'!$Q$29,INDEX(ReferenceTurbulence,Y578)+(L578-INDEX(ReferenceTurbulenceWindSpeed,Y578))*(INDEX(ReferenceTurbulence,Y578+1)-INDEX(ReferenceTurbulence,Y578))/(INDEX(ReferenceTurbulenceWindSpeed,Y578+1)-INDEX(ReferenceTurbulenceWindSpeed,Y578))))</f>
        <v>0.12002298696472126</v>
      </c>
      <c r="AA578" s="100">
        <f t="shared" si="165"/>
        <v>1.1937777942723702</v>
      </c>
      <c r="AB578" s="29">
        <f t="shared" si="166"/>
        <v>0.41732488123613848</v>
      </c>
      <c r="AD578" s="29">
        <f>'Zero Turbulence Curve'!F577</f>
        <v>57.500000000000547</v>
      </c>
      <c r="AE578" s="29">
        <f>'Zero Turbulence Curve'!G577</f>
        <v>1989.4717126307078</v>
      </c>
      <c r="AF578" s="39"/>
      <c r="AG578" s="40">
        <f t="array" ref="AG578">SUM(_xlfn.NORM.DIST($AD$3:$AD$1003,$F578,$AA578,FALSE)*WindSpeedStep)</f>
        <v>1.000000000000004</v>
      </c>
      <c r="AH578" s="40">
        <f t="array" ref="AH578">SUM(_xlfn.NORM.DIST($AD$3:$AD$1003,$F578,$AB578,FALSE)*WindSpeedStep)</f>
        <v>1.0000000000000036</v>
      </c>
      <c r="AJ578" s="47">
        <f t="shared" si="160"/>
        <v>10</v>
      </c>
      <c r="AK578" s="83" t="b">
        <f>COUNTIF('Power Curve'!$D$2:$D$31,AJ578)&gt;0</f>
        <v>1</v>
      </c>
      <c r="AL578" s="83" t="b">
        <f t="shared" si="161"/>
        <v>0</v>
      </c>
      <c r="AM578" s="83" t="b">
        <f t="shared" si="167"/>
        <v>1</v>
      </c>
      <c r="AN578" s="47" t="str">
        <f t="shared" si="162"/>
        <v>Outer</v>
      </c>
      <c r="AO578" s="48" t="str">
        <f t="shared" si="163"/>
        <v>0.8-0.9</v>
      </c>
      <c r="AP578" s="49" t="str">
        <f t="shared" si="168"/>
        <v>2-3</v>
      </c>
      <c r="AQ578" s="49" t="str">
        <f t="shared" si="169"/>
        <v>Dec</v>
      </c>
      <c r="AR578" s="48" t="str">
        <f t="shared" si="170"/>
        <v>305-315</v>
      </c>
      <c r="AS578" s="49" t="str">
        <f t="shared" si="164"/>
        <v>HWS-LTI</v>
      </c>
    </row>
    <row r="579" spans="5:45" x14ac:dyDescent="0.3">
      <c r="E579" s="15">
        <v>40908.097222222219</v>
      </c>
      <c r="F579" s="21">
        <v>10.42</v>
      </c>
      <c r="G579" s="21">
        <v>1708.299972534177</v>
      </c>
      <c r="H579" s="42">
        <v>1.2013818824179594</v>
      </c>
      <c r="I579" s="35">
        <v>304.8</v>
      </c>
      <c r="J579" s="43">
        <v>2.2072936660268716E-2</v>
      </c>
      <c r="K579" s="44">
        <v>0.82417035582807796</v>
      </c>
      <c r="L579" s="26">
        <f t="shared" ref="L579:L642" si="171">F579*(H579/Ref_Density)^(1/3)</f>
        <v>10.352598758473276</v>
      </c>
      <c r="M579" s="26">
        <f t="shared" ref="M579:M642" si="172">(L579-CutInWindSpeed)/(RatedWindSpeed-CutInWindSpeed)</f>
        <v>0.95807748666049442</v>
      </c>
      <c r="N579" s="96">
        <f t="shared" ref="N579:N642" si="173">COUNTIF(xa,"&lt;"&amp;L579)</f>
        <v>11</v>
      </c>
      <c r="O579" s="26">
        <f t="shared" ref="O579:O642" si="174">(L579-INDEX(xa,$N579))/(INDEX(xb,$N579)-INDEX(xa,$N579))</f>
        <v>0.39079365003319799</v>
      </c>
      <c r="P579" s="3">
        <f>IF(L579&gt;'Power Curve'!$C$37,0,INDEX(Ci,$N579,1)*POWER(1-O579,3)+INDEX(Ci,$N579,2)*3*O579*POWER(1-O579,2)+INDEX(Ci,$N579,3)*3*POWER(O579,2)*(1-O579)+INDEX(Ci,$N579,4)*POWER(O579,3))</f>
        <v>1632.3635442067146</v>
      </c>
      <c r="Q579" s="3">
        <f>MAX(0,MIN(P579-V579+W579,'Power Curve'!$C$39))</f>
        <v>1729.8425068613369</v>
      </c>
      <c r="R579" s="3">
        <f t="shared" ref="R579:R642" si="175">IF(AM579,G579,"")</f>
        <v>1708.299972534177</v>
      </c>
      <c r="S579" s="3">
        <f t="shared" ref="S579:S642" si="176">IF(AM579,Q579-R579,"")</f>
        <v>21.542534327159956</v>
      </c>
      <c r="T579" s="3">
        <f t="shared" ref="T579:T642" si="177">IF(AM579,ABS(S579),"")</f>
        <v>21.542534327159956</v>
      </c>
      <c r="V579" s="37">
        <f t="array" ref="V579">SUM(_xlfn.NORM.DIST($AD$3:$AD$1003,$L579,$AA579,FALSE)*WindSpeedStep*$AE$3:$AE$1003)/AG579</f>
        <v>1626.3911502388401</v>
      </c>
      <c r="W579" s="37">
        <f t="array" ref="W579">SUM(_xlfn.NORM.DIST($AD$3:$AD$1003,$L579,$AB579,FALSE)*WindSpeedStep*$AE$3:$AE$1003)/AH579</f>
        <v>1723.8701128934624</v>
      </c>
      <c r="Y579" s="1">
        <f t="shared" ref="Y579:Y642" si="178">COUNTIF(ReferenceTurbulenceWindSpeed,"&lt;"&amp;L579)</f>
        <v>10</v>
      </c>
      <c r="Z579" s="99">
        <f>IF(L579&lt;'Power Curve'!$P$28,'Power Curve'!$Q$28,IF(L579&gt;'Power Curve'!$P$29,'Power Curve'!$Q$29,INDEX(ReferenceTurbulence,Y579)+(L579-INDEX(ReferenceTurbulenceWindSpeed,Y579))*(INDEX(ReferenceTurbulence,Y579+1)-INDEX(ReferenceTurbulence,Y579))/(INDEX(ReferenceTurbulenceWindSpeed,Y579+1)-INDEX(ReferenceTurbulenceWindSpeed,Y579))))</f>
        <v>0.12001066594384793</v>
      </c>
      <c r="AA579" s="100">
        <f t="shared" si="165"/>
        <v>1.2424222712538311</v>
      </c>
      <c r="AB579" s="29">
        <f t="shared" si="166"/>
        <v>0.22851225666495717</v>
      </c>
      <c r="AD579" s="29">
        <f>'Zero Turbulence Curve'!F578</f>
        <v>57.600000000000549</v>
      </c>
      <c r="AE579" s="29">
        <f>'Zero Turbulence Curve'!G578</f>
        <v>1989.4717126307078</v>
      </c>
      <c r="AF579" s="39"/>
      <c r="AG579" s="40">
        <f t="array" ref="AG579">SUM(_xlfn.NORM.DIST($AD$3:$AD$1003,$F579,$AA579,FALSE)*WindSpeedStep)</f>
        <v>1.0000000000000038</v>
      </c>
      <c r="AH579" s="40">
        <f t="array" ref="AH579">SUM(_xlfn.NORM.DIST($AD$3:$AD$1003,$F579,$AB579,FALSE)*WindSpeedStep)</f>
        <v>1.0000000000000038</v>
      </c>
      <c r="AJ579" s="47">
        <f t="shared" ref="AJ579:AJ642" si="179">MROUND(L579-Centre_First_Bin,Bin_Width)+Centre_First_Bin</f>
        <v>10</v>
      </c>
      <c r="AK579" s="83" t="b">
        <f>COUNTIF('Power Curve'!$D$2:$D$31,AJ579)&gt;0</f>
        <v>1</v>
      </c>
      <c r="AL579" s="83" t="b">
        <f t="shared" ref="AL579:AL642" si="180">(G579&lt;0)</f>
        <v>0</v>
      </c>
      <c r="AM579" s="83" t="b">
        <f t="shared" si="167"/>
        <v>1</v>
      </c>
      <c r="AN579" s="47" t="str">
        <f t="shared" ref="AN579:AN642" si="181">IF(AM579,IF(AND(J579&gt;=LowerTurbLimit,J579&lt;=UpperTurbLimit,K579&gt;=LowerShearLimit,K579&lt;=UpperShearLimit),"Inner","Outer"),"")</f>
        <v>Outer</v>
      </c>
      <c r="AO579" s="48" t="str">
        <f t="shared" ref="AO579:AO642" si="182">IF(M579&lt;0,"&lt;0",TEXT(MROUND(M579+0.05,0.1)-0.1,"0.0")&amp;"-"&amp;TEXT(MROUND(M579+0.05,0.1),"0.0"))</f>
        <v>0.9-1.0</v>
      </c>
      <c r="AP579" s="49" t="str">
        <f t="shared" si="168"/>
        <v>2-3</v>
      </c>
      <c r="AQ579" s="49" t="str">
        <f t="shared" si="169"/>
        <v>Dec</v>
      </c>
      <c r="AR579" s="48" t="str">
        <f t="shared" si="170"/>
        <v>295-305</v>
      </c>
      <c r="AS579" s="49" t="str">
        <f t="shared" ref="AS579:AS642" si="183">IF(AM579,IF(M579&lt;0.5,IF(J579&lt;=LowerTurbLimit,"LWS-LTI",IF(J579&gt;=UpperTurbLimit,"LWS-HTI","Inner-TI")),IF(J579&lt;=LowerTurbLimit,"HWS-LTI",IF(J579&gt;=UpperTurbLimit,"HWS-HTI","Inner-TI"))),"")</f>
        <v>HWS-LTI</v>
      </c>
    </row>
    <row r="580" spans="5:45" x14ac:dyDescent="0.3">
      <c r="E580" s="15">
        <v>40908.104166666664</v>
      </c>
      <c r="F580" s="21">
        <v>10.83</v>
      </c>
      <c r="G580" s="21">
        <v>1876.679977416992</v>
      </c>
      <c r="H580" s="42">
        <v>1.2017975410742612</v>
      </c>
      <c r="I580" s="35">
        <v>305.10000000000002</v>
      </c>
      <c r="J580" s="43">
        <v>2.8624192059095107E-2</v>
      </c>
      <c r="K580" s="44">
        <v>0.81632191412592736</v>
      </c>
      <c r="L580" s="26">
        <f t="shared" si="171"/>
        <v>10.761187473559149</v>
      </c>
      <c r="M580" s="26">
        <f t="shared" si="172"/>
        <v>1.0212261896953105</v>
      </c>
      <c r="N580" s="96">
        <f t="shared" si="173"/>
        <v>11</v>
      </c>
      <c r="O580" s="26">
        <f t="shared" si="174"/>
        <v>0.78733135017181466</v>
      </c>
      <c r="P580" s="3">
        <f>IF(L580&gt;'Power Curve'!$C$37,0,INDEX(Ci,$N580,1)*POWER(1-O580,3)+INDEX(Ci,$N580,2)*3*O580*POWER(1-O580,2)+INDEX(Ci,$N580,3)*3*POWER(O580,2)*(1-O580)+INDEX(Ci,$N580,4)*POWER(O580,3))</f>
        <v>1732.856714606515</v>
      </c>
      <c r="Q580" s="3">
        <f>MAX(0,MIN(P580-V580+W580,'Power Curve'!$C$39))</f>
        <v>1868.6615595849091</v>
      </c>
      <c r="R580" s="3">
        <f t="shared" si="175"/>
        <v>1876.679977416992</v>
      </c>
      <c r="S580" s="3">
        <f t="shared" si="176"/>
        <v>-8.0184178320828323</v>
      </c>
      <c r="T580" s="3">
        <f t="shared" si="177"/>
        <v>8.0184178320828323</v>
      </c>
      <c r="V580" s="37">
        <f t="array" ref="V580">SUM(_xlfn.NORM.DIST($AD$3:$AD$1003,$L580,$AA580,FALSE)*WindSpeedStep*$AE$3:$AE$1003)/AG580</f>
        <v>1719.1876659078546</v>
      </c>
      <c r="W580" s="37">
        <f t="array" ref="W580">SUM(_xlfn.NORM.DIST($AD$3:$AD$1003,$L580,$AB580,FALSE)*WindSpeedStep*$AE$3:$AE$1003)/AH580</f>
        <v>1854.9925108862487</v>
      </c>
      <c r="Y580" s="1">
        <f t="shared" si="178"/>
        <v>10</v>
      </c>
      <c r="Z580" s="99">
        <f>IF(L580&lt;'Power Curve'!$P$28,'Power Curve'!$Q$28,IF(L580&gt;'Power Curve'!$P$29,'Power Curve'!$Q$29,INDEX(ReferenceTurbulence,Y580)+(L580-INDEX(ReferenceTurbulenceWindSpeed,Y580))*(INDEX(ReferenceTurbulence,Y580+1)-INDEX(ReferenceTurbulence,Y580))/(INDEX(ReferenceTurbulenceWindSpeed,Y580+1)-INDEX(ReferenceTurbulenceWindSpeed,Y580))))</f>
        <v>0.12000024953804186</v>
      </c>
      <c r="AA580" s="100">
        <f t="shared" ref="AA580:AA643" si="184">Z580*L580</f>
        <v>1.2913451821527482</v>
      </c>
      <c r="AB580" s="29">
        <f t="shared" ref="AB580:AB643" si="185">L580*J580</f>
        <v>0.30803029702708551</v>
      </c>
      <c r="AD580" s="29">
        <f>'Zero Turbulence Curve'!F579</f>
        <v>57.70000000000055</v>
      </c>
      <c r="AE580" s="29">
        <f>'Zero Turbulence Curve'!G579</f>
        <v>1989.4717126307078</v>
      </c>
      <c r="AF580" s="39"/>
      <c r="AG580" s="40">
        <f t="array" ref="AG580">SUM(_xlfn.NORM.DIST($AD$3:$AD$1003,$F580,$AA580,FALSE)*WindSpeedStep)</f>
        <v>1.0000000000000036</v>
      </c>
      <c r="AH580" s="40">
        <f t="array" ref="AH580">SUM(_xlfn.NORM.DIST($AD$3:$AD$1003,$F580,$AB580,FALSE)*WindSpeedStep)</f>
        <v>1.0000000000000036</v>
      </c>
      <c r="AJ580" s="47">
        <f t="shared" si="179"/>
        <v>11</v>
      </c>
      <c r="AK580" s="83" t="b">
        <f>COUNTIF('Power Curve'!$D$2:$D$31,AJ580)&gt;0</f>
        <v>1</v>
      </c>
      <c r="AL580" s="83" t="b">
        <f t="shared" si="180"/>
        <v>0</v>
      </c>
      <c r="AM580" s="83" t="b">
        <f t="shared" ref="AM580:AM643" si="186">AND(AK580,NOT(AL580))</f>
        <v>1</v>
      </c>
      <c r="AN580" s="47" t="str">
        <f t="shared" si="181"/>
        <v>Outer</v>
      </c>
      <c r="AO580" s="48" t="str">
        <f t="shared" si="182"/>
        <v>1.0-1.1</v>
      </c>
      <c r="AP580" s="49" t="str">
        <f t="shared" ref="AP580:AP643" si="187">IF(AM580,HOUR(E580)&amp;"-"&amp;HOUR(E580)+1,"")</f>
        <v>2-3</v>
      </c>
      <c r="AQ580" s="49" t="str">
        <f t="shared" ref="AQ580:AQ643" si="188">IF(AM580,TEXT(E580,"mmm"),"")</f>
        <v>Dec</v>
      </c>
      <c r="AR580" s="48" t="str">
        <f t="shared" ref="AR580:AR643" si="189">IF(AM580,IF(OR(I580&lt;5,I580&gt;=355),"355-5",MROUND(I580,10)-5&amp;"-"&amp;MROUND(I580,10)+5),"")</f>
        <v>305-315</v>
      </c>
      <c r="AS580" s="49" t="str">
        <f t="shared" si="183"/>
        <v>HWS-LTI</v>
      </c>
    </row>
    <row r="581" spans="5:45" x14ac:dyDescent="0.3">
      <c r="E581" s="15">
        <v>40908.111111111109</v>
      </c>
      <c r="F581" s="21">
        <v>10.48</v>
      </c>
      <c r="G581" s="21">
        <v>1748.9700012207011</v>
      </c>
      <c r="H581" s="42">
        <v>1.2025172604409784</v>
      </c>
      <c r="I581" s="35">
        <v>306.3</v>
      </c>
      <c r="J581" s="43">
        <v>3.1488549618320608E-2</v>
      </c>
      <c r="K581" s="44">
        <v>0.8478777814630708</v>
      </c>
      <c r="L581" s="26">
        <f t="shared" si="171"/>
        <v>10.415489673551869</v>
      </c>
      <c r="M581" s="26">
        <f t="shared" si="172"/>
        <v>0.9677974803197692</v>
      </c>
      <c r="N581" s="96">
        <f t="shared" si="173"/>
        <v>11</v>
      </c>
      <c r="O581" s="26">
        <f t="shared" si="174"/>
        <v>0.45182964516497059</v>
      </c>
      <c r="P581" s="3">
        <f>IF(L581&gt;'Power Curve'!$C$37,0,INDEX(Ci,$N581,1)*POWER(1-O581,3)+INDEX(Ci,$N581,2)*3*O581*POWER(1-O581,2)+INDEX(Ci,$N581,3)*3*POWER(O581,2)*(1-O581)+INDEX(Ci,$N581,4)*POWER(O581,3))</f>
        <v>1649.1162734409759</v>
      </c>
      <c r="Q581" s="3">
        <f>MAX(0,MIN(P581-V581+W581,'Power Curve'!$C$39))</f>
        <v>1750.8541079499919</v>
      </c>
      <c r="R581" s="3">
        <f t="shared" si="175"/>
        <v>1748.9700012207011</v>
      </c>
      <c r="S581" s="3">
        <f t="shared" si="176"/>
        <v>1.8841067292908065</v>
      </c>
      <c r="T581" s="3">
        <f t="shared" si="177"/>
        <v>1.8841067292908065</v>
      </c>
      <c r="V581" s="37">
        <f t="array" ref="V581">SUM(_xlfn.NORM.DIST($AD$3:$AD$1003,$L581,$AA581,FALSE)*WindSpeedStep*$AE$3:$AE$1003)/AG581</f>
        <v>1641.9467566382416</v>
      </c>
      <c r="W581" s="37">
        <f t="array" ref="W581">SUM(_xlfn.NORM.DIST($AD$3:$AD$1003,$L581,$AB581,FALSE)*WindSpeedStep*$AE$3:$AE$1003)/AH581</f>
        <v>1743.6845911472576</v>
      </c>
      <c r="Y581" s="1">
        <f t="shared" si="178"/>
        <v>10</v>
      </c>
      <c r="Z581" s="99">
        <f>IF(L581&lt;'Power Curve'!$P$28,'Power Curve'!$Q$28,IF(L581&gt;'Power Curve'!$P$29,'Power Curve'!$Q$29,INDEX(ReferenceTurbulence,Y581)+(L581-INDEX(ReferenceTurbulenceWindSpeed,Y581))*(INDEX(ReferenceTurbulence,Y581+1)-INDEX(ReferenceTurbulence,Y581))/(INDEX(ReferenceTurbulenceWindSpeed,Y581+1)-INDEX(ReferenceTurbulenceWindSpeed,Y581))))</f>
        <v>0.12000906262670091</v>
      </c>
      <c r="AA581" s="100">
        <f t="shared" si="184"/>
        <v>1.249953152521043</v>
      </c>
      <c r="AB581" s="29">
        <f t="shared" si="185"/>
        <v>0.32796866338474395</v>
      </c>
      <c r="AD581" s="29">
        <f>'Zero Turbulence Curve'!F580</f>
        <v>57.800000000000551</v>
      </c>
      <c r="AE581" s="29">
        <f>'Zero Turbulence Curve'!G580</f>
        <v>1989.4717126307078</v>
      </c>
      <c r="AF581" s="39"/>
      <c r="AG581" s="40">
        <f t="array" ref="AG581">SUM(_xlfn.NORM.DIST($AD$3:$AD$1003,$F581,$AA581,FALSE)*WindSpeedStep)</f>
        <v>1.0000000000000036</v>
      </c>
      <c r="AH581" s="40">
        <f t="array" ref="AH581">SUM(_xlfn.NORM.DIST($AD$3:$AD$1003,$F581,$AB581,FALSE)*WindSpeedStep)</f>
        <v>1.0000000000000036</v>
      </c>
      <c r="AJ581" s="47">
        <f t="shared" si="179"/>
        <v>10</v>
      </c>
      <c r="AK581" s="83" t="b">
        <f>COUNTIF('Power Curve'!$D$2:$D$31,AJ581)&gt;0</f>
        <v>1</v>
      </c>
      <c r="AL581" s="83" t="b">
        <f t="shared" si="180"/>
        <v>0</v>
      </c>
      <c r="AM581" s="83" t="b">
        <f t="shared" si="186"/>
        <v>1</v>
      </c>
      <c r="AN581" s="47" t="str">
        <f t="shared" si="181"/>
        <v>Outer</v>
      </c>
      <c r="AO581" s="48" t="str">
        <f t="shared" si="182"/>
        <v>0.9-1.0</v>
      </c>
      <c r="AP581" s="49" t="str">
        <f t="shared" si="187"/>
        <v>2-3</v>
      </c>
      <c r="AQ581" s="49" t="str">
        <f t="shared" si="188"/>
        <v>Dec</v>
      </c>
      <c r="AR581" s="48" t="str">
        <f t="shared" si="189"/>
        <v>305-315</v>
      </c>
      <c r="AS581" s="49" t="str">
        <f t="shared" si="183"/>
        <v>HWS-LTI</v>
      </c>
    </row>
    <row r="582" spans="5:45" x14ac:dyDescent="0.3">
      <c r="E582" s="15">
        <v>40908.118055555555</v>
      </c>
      <c r="F582" s="21">
        <v>10.77</v>
      </c>
      <c r="G582" s="21">
        <v>1909.730041503904</v>
      </c>
      <c r="H582" s="42">
        <v>1.2025622704515473</v>
      </c>
      <c r="I582" s="35">
        <v>307.7</v>
      </c>
      <c r="J582" s="43">
        <v>3.8068709377901577E-2</v>
      </c>
      <c r="K582" s="44">
        <v>0.8630457292990642</v>
      </c>
      <c r="L582" s="26">
        <f t="shared" si="171"/>
        <v>10.703838103819837</v>
      </c>
      <c r="M582" s="26">
        <f t="shared" si="172"/>
        <v>1.0123626597318349</v>
      </c>
      <c r="N582" s="96">
        <f t="shared" si="173"/>
        <v>11</v>
      </c>
      <c r="O582" s="26">
        <f t="shared" si="174"/>
        <v>0.73167345669317019</v>
      </c>
      <c r="P582" s="3">
        <f>IF(L582&gt;'Power Curve'!$C$37,0,INDEX(Ci,$N582,1)*POWER(1-O582,3)+INDEX(Ci,$N582,2)*3*O582*POWER(1-O582,2)+INDEX(Ci,$N582,3)*3*POWER(O582,2)*(1-O582)+INDEX(Ci,$N582,4)*POWER(O582,3))</f>
        <v>1720.1295879084219</v>
      </c>
      <c r="Q582" s="3">
        <f>MAX(0,MIN(P582-V582+W582,'Power Curve'!$C$39))</f>
        <v>1841.3214128175766</v>
      </c>
      <c r="R582" s="3">
        <f t="shared" si="175"/>
        <v>1909.730041503904</v>
      </c>
      <c r="S582" s="3">
        <f t="shared" si="176"/>
        <v>-68.408628686327347</v>
      </c>
      <c r="T582" s="3">
        <f t="shared" si="177"/>
        <v>68.408628686327347</v>
      </c>
      <c r="V582" s="37">
        <f t="array" ref="V582">SUM(_xlfn.NORM.DIST($AD$3:$AD$1003,$L582,$AA582,FALSE)*WindSpeedStep*$AE$3:$AE$1003)/AG582</f>
        <v>1707.3465380035086</v>
      </c>
      <c r="W582" s="37">
        <f t="array" ref="W582">SUM(_xlfn.NORM.DIST($AD$3:$AD$1003,$L582,$AB582,FALSE)*WindSpeedStep*$AE$3:$AE$1003)/AH582</f>
        <v>1828.5383629126634</v>
      </c>
      <c r="Y582" s="1">
        <f t="shared" si="178"/>
        <v>10</v>
      </c>
      <c r="Z582" s="99">
        <f>IF(L582&lt;'Power Curve'!$P$28,'Power Curve'!$Q$28,IF(L582&gt;'Power Curve'!$P$29,'Power Curve'!$Q$29,INDEX(ReferenceTurbulence,Y582)+(L582-INDEX(ReferenceTurbulenceWindSpeed,Y582))*(INDEX(ReferenceTurbulence,Y582+1)-INDEX(ReferenceTurbulence,Y582))/(INDEX(ReferenceTurbulenceWindSpeed,Y582+1)-INDEX(ReferenceTurbulenceWindSpeed,Y582))))</f>
        <v>0.12000171158113281</v>
      </c>
      <c r="AA582" s="100">
        <f t="shared" si="184"/>
        <v>1.2844788929457276</v>
      </c>
      <c r="AB582" s="29">
        <f t="shared" si="185"/>
        <v>0.40748130200242649</v>
      </c>
      <c r="AD582" s="29">
        <f>'Zero Turbulence Curve'!F581</f>
        <v>57.900000000000553</v>
      </c>
      <c r="AE582" s="29">
        <f>'Zero Turbulence Curve'!G581</f>
        <v>1989.4717126307078</v>
      </c>
      <c r="AF582" s="39"/>
      <c r="AG582" s="40">
        <f t="array" ref="AG582">SUM(_xlfn.NORM.DIST($AD$3:$AD$1003,$F582,$AA582,FALSE)*WindSpeedStep)</f>
        <v>1.0000000000000033</v>
      </c>
      <c r="AH582" s="40">
        <f t="array" ref="AH582">SUM(_xlfn.NORM.DIST($AD$3:$AD$1003,$F582,$AB582,FALSE)*WindSpeedStep)</f>
        <v>1.0000000000000033</v>
      </c>
      <c r="AJ582" s="47">
        <f t="shared" si="179"/>
        <v>11</v>
      </c>
      <c r="AK582" s="83" t="b">
        <f>COUNTIF('Power Curve'!$D$2:$D$31,AJ582)&gt;0</f>
        <v>1</v>
      </c>
      <c r="AL582" s="83" t="b">
        <f t="shared" si="180"/>
        <v>0</v>
      </c>
      <c r="AM582" s="83" t="b">
        <f t="shared" si="186"/>
        <v>1</v>
      </c>
      <c r="AN582" s="47" t="str">
        <f t="shared" si="181"/>
        <v>Outer</v>
      </c>
      <c r="AO582" s="48" t="str">
        <f t="shared" si="182"/>
        <v>1.0-1.1</v>
      </c>
      <c r="AP582" s="49" t="str">
        <f t="shared" si="187"/>
        <v>2-3</v>
      </c>
      <c r="AQ582" s="49" t="str">
        <f t="shared" si="188"/>
        <v>Dec</v>
      </c>
      <c r="AR582" s="48" t="str">
        <f t="shared" si="189"/>
        <v>305-315</v>
      </c>
      <c r="AS582" s="49" t="str">
        <f t="shared" si="183"/>
        <v>HWS-LTI</v>
      </c>
    </row>
    <row r="583" spans="5:45" x14ac:dyDescent="0.3">
      <c r="E583" s="15">
        <v>40908.125</v>
      </c>
      <c r="F583" s="21">
        <v>10.1</v>
      </c>
      <c r="G583" s="21">
        <v>1617.940002441409</v>
      </c>
      <c r="H583" s="42">
        <v>1.203023347583267</v>
      </c>
      <c r="I583" s="35">
        <v>308.7</v>
      </c>
      <c r="J583" s="43">
        <v>5.247524752475248E-2</v>
      </c>
      <c r="K583" s="44">
        <v>0.86154111408806688</v>
      </c>
      <c r="L583" s="26">
        <f t="shared" si="171"/>
        <v>10.039236752598544</v>
      </c>
      <c r="M583" s="26">
        <f t="shared" si="172"/>
        <v>0.90964637850514851</v>
      </c>
      <c r="N583" s="96">
        <f t="shared" si="173"/>
        <v>11</v>
      </c>
      <c r="O583" s="26">
        <f t="shared" si="174"/>
        <v>8.6674019381445797E-2</v>
      </c>
      <c r="P583" s="3">
        <f>IF(L583&gt;'Power Curve'!$C$37,0,INDEX(Ci,$N583,1)*POWER(1-O583,3)+INDEX(Ci,$N583,2)*3*O583*POWER(1-O583,2)+INDEX(Ci,$N583,3)*3*POWER(O583,2)*(1-O583)+INDEX(Ci,$N583,4)*POWER(O583,3))</f>
        <v>1544.6779847148225</v>
      </c>
      <c r="Q583" s="3">
        <f>MAX(0,MIN(P583-V583+W583,'Power Curve'!$C$39))</f>
        <v>1598.7075911827194</v>
      </c>
      <c r="R583" s="3">
        <f t="shared" si="175"/>
        <v>1617.940002441409</v>
      </c>
      <c r="S583" s="3">
        <f t="shared" si="176"/>
        <v>-19.232411258689581</v>
      </c>
      <c r="T583" s="3">
        <f t="shared" si="177"/>
        <v>19.232411258689581</v>
      </c>
      <c r="V583" s="37">
        <f t="array" ref="V583">SUM(_xlfn.NORM.DIST($AD$3:$AD$1003,$L583,$AA583,FALSE)*WindSpeedStep*$AE$3:$AE$1003)/AG583</f>
        <v>1542.2896653269997</v>
      </c>
      <c r="W583" s="37">
        <f t="array" ref="W583">SUM(_xlfn.NORM.DIST($AD$3:$AD$1003,$L583,$AB583,FALSE)*WindSpeedStep*$AE$3:$AE$1003)/AH583</f>
        <v>1596.3192717948966</v>
      </c>
      <c r="Y583" s="1">
        <f t="shared" si="178"/>
        <v>10</v>
      </c>
      <c r="Z583" s="99">
        <f>IF(L583&lt;'Power Curve'!$P$28,'Power Curve'!$Q$28,IF(L583&gt;'Power Curve'!$P$29,'Power Curve'!$Q$29,INDEX(ReferenceTurbulence,Y583)+(L583-INDEX(ReferenceTurbulenceWindSpeed,Y583))*(INDEX(ReferenceTurbulence,Y583+1)-INDEX(ReferenceTurbulence,Y583))/(INDEX(ReferenceTurbulenceWindSpeed,Y583+1)-INDEX(ReferenceTurbulenceWindSpeed,Y583))))</f>
        <v>0.12001865467602989</v>
      </c>
      <c r="AA583" s="100">
        <f t="shared" si="184"/>
        <v>1.2048956890210323</v>
      </c>
      <c r="AB583" s="29">
        <f t="shared" si="185"/>
        <v>0.52681143355220084</v>
      </c>
      <c r="AD583" s="29">
        <f>'Zero Turbulence Curve'!F582</f>
        <v>58.000000000000554</v>
      </c>
      <c r="AE583" s="29">
        <f>'Zero Turbulence Curve'!G582</f>
        <v>1989.4717126307078</v>
      </c>
      <c r="AF583" s="39"/>
      <c r="AG583" s="40">
        <f t="array" ref="AG583">SUM(_xlfn.NORM.DIST($AD$3:$AD$1003,$F583,$AA583,FALSE)*WindSpeedStep)</f>
        <v>1.0000000000000038</v>
      </c>
      <c r="AH583" s="40">
        <f t="array" ref="AH583">SUM(_xlfn.NORM.DIST($AD$3:$AD$1003,$F583,$AB583,FALSE)*WindSpeedStep)</f>
        <v>1.0000000000000031</v>
      </c>
      <c r="AJ583" s="47">
        <f t="shared" si="179"/>
        <v>10</v>
      </c>
      <c r="AK583" s="83" t="b">
        <f>COUNTIF('Power Curve'!$D$2:$D$31,AJ583)&gt;0</f>
        <v>1</v>
      </c>
      <c r="AL583" s="83" t="b">
        <f t="shared" si="180"/>
        <v>0</v>
      </c>
      <c r="AM583" s="83" t="b">
        <f t="shared" si="186"/>
        <v>1</v>
      </c>
      <c r="AN583" s="47" t="str">
        <f t="shared" si="181"/>
        <v>Outer</v>
      </c>
      <c r="AO583" s="48" t="str">
        <f t="shared" si="182"/>
        <v>0.9-1.0</v>
      </c>
      <c r="AP583" s="49" t="str">
        <f t="shared" si="187"/>
        <v>3-4</v>
      </c>
      <c r="AQ583" s="49" t="str">
        <f t="shared" si="188"/>
        <v>Dec</v>
      </c>
      <c r="AR583" s="48" t="str">
        <f t="shared" si="189"/>
        <v>305-315</v>
      </c>
      <c r="AS583" s="49" t="str">
        <f t="shared" si="183"/>
        <v>HWS-LTI</v>
      </c>
    </row>
    <row r="584" spans="5:45" x14ac:dyDescent="0.3">
      <c r="E584" s="15">
        <v>40908.131944444445</v>
      </c>
      <c r="F584" s="21">
        <v>9.34</v>
      </c>
      <c r="G584" s="21">
        <v>1309.7499465942358</v>
      </c>
      <c r="H584" s="42">
        <v>1.2032936187930503</v>
      </c>
      <c r="I584" s="35">
        <v>306.2</v>
      </c>
      <c r="J584" s="43">
        <v>3.961456102783726E-2</v>
      </c>
      <c r="K584" s="44">
        <v>0.86833607996962681</v>
      </c>
      <c r="L584" s="26">
        <f t="shared" si="171"/>
        <v>9.284504217977096</v>
      </c>
      <c r="M584" s="26">
        <f t="shared" si="172"/>
        <v>0.7930000323389137</v>
      </c>
      <c r="N584" s="96">
        <f t="shared" si="173"/>
        <v>10</v>
      </c>
      <c r="O584" s="26">
        <f t="shared" si="174"/>
        <v>0.2926969409495464</v>
      </c>
      <c r="P584" s="3">
        <f>IF(L584&gt;'Power Curve'!$C$37,0,INDEX(Ci,$N584,1)*POWER(1-O584,3)+INDEX(Ci,$N584,2)*3*O584*POWER(1-O584,2)+INDEX(Ci,$N584,3)*3*POWER(O584,2)*(1-O584)+INDEX(Ci,$N584,4)*POWER(O584,3))</f>
        <v>1293.4631360367443</v>
      </c>
      <c r="Q584" s="3">
        <f>MAX(0,MIN(P584-V584+W584,'Power Curve'!$C$39))</f>
        <v>1282.3904056095016</v>
      </c>
      <c r="R584" s="3">
        <f t="shared" si="175"/>
        <v>1309.7499465942358</v>
      </c>
      <c r="S584" s="3">
        <f t="shared" si="176"/>
        <v>-27.359540984734167</v>
      </c>
      <c r="T584" s="3">
        <f t="shared" si="177"/>
        <v>27.359540984734167</v>
      </c>
      <c r="V584" s="37">
        <f t="array" ref="V584">SUM(_xlfn.NORM.DIST($AD$3:$AD$1003,$L584,$AA584,FALSE)*WindSpeedStep*$AE$3:$AE$1003)/AG584</f>
        <v>1303.5470471129836</v>
      </c>
      <c r="W584" s="37">
        <f t="array" ref="W584">SUM(_xlfn.NORM.DIST($AD$3:$AD$1003,$L584,$AB584,FALSE)*WindSpeedStep*$AE$3:$AE$1003)/AH584</f>
        <v>1292.4743166857409</v>
      </c>
      <c r="Y584" s="1">
        <f t="shared" si="178"/>
        <v>9</v>
      </c>
      <c r="Z584" s="99">
        <f>IF(L584&lt;'Power Curve'!$P$28,'Power Curve'!$Q$28,IF(L584&gt;'Power Curve'!$P$29,'Power Curve'!$Q$29,INDEX(ReferenceTurbulence,Y584)+(L584-INDEX(ReferenceTurbulenceWindSpeed,Y584))*(INDEX(ReferenceTurbulence,Y584+1)-INDEX(ReferenceTurbulence,Y584))/(INDEX(ReferenceTurbulenceWindSpeed,Y584+1)-INDEX(ReferenceTurbulenceWindSpeed,Y584))))</f>
        <v>0.12039204079893372</v>
      </c>
      <c r="AA584" s="100">
        <f t="shared" si="184"/>
        <v>1.1177804106085707</v>
      </c>
      <c r="AB584" s="29">
        <f t="shared" si="185"/>
        <v>0.36780155895626615</v>
      </c>
      <c r="AD584" s="29">
        <f>'Zero Turbulence Curve'!F583</f>
        <v>58.100000000000556</v>
      </c>
      <c r="AE584" s="29">
        <f>'Zero Turbulence Curve'!G583</f>
        <v>1989.4717126307078</v>
      </c>
      <c r="AF584" s="39"/>
      <c r="AG584" s="40">
        <f t="array" ref="AG584">SUM(_xlfn.NORM.DIST($AD$3:$AD$1003,$F584,$AA584,FALSE)*WindSpeedStep)</f>
        <v>1.0000000000000031</v>
      </c>
      <c r="AH584" s="40">
        <f t="array" ref="AH584">SUM(_xlfn.NORM.DIST($AD$3:$AD$1003,$F584,$AB584,FALSE)*WindSpeedStep)</f>
        <v>1.0000000000000033</v>
      </c>
      <c r="AJ584" s="47">
        <f t="shared" si="179"/>
        <v>9</v>
      </c>
      <c r="AK584" s="83" t="b">
        <f>COUNTIF('Power Curve'!$D$2:$D$31,AJ584)&gt;0</f>
        <v>1</v>
      </c>
      <c r="AL584" s="83" t="b">
        <f t="shared" si="180"/>
        <v>0</v>
      </c>
      <c r="AM584" s="83" t="b">
        <f t="shared" si="186"/>
        <v>1</v>
      </c>
      <c r="AN584" s="47" t="str">
        <f t="shared" si="181"/>
        <v>Outer</v>
      </c>
      <c r="AO584" s="48" t="str">
        <f t="shared" si="182"/>
        <v>0.7-0.8</v>
      </c>
      <c r="AP584" s="49" t="str">
        <f t="shared" si="187"/>
        <v>3-4</v>
      </c>
      <c r="AQ584" s="49" t="str">
        <f t="shared" si="188"/>
        <v>Dec</v>
      </c>
      <c r="AR584" s="48" t="str">
        <f t="shared" si="189"/>
        <v>305-315</v>
      </c>
      <c r="AS584" s="49" t="str">
        <f t="shared" si="183"/>
        <v>HWS-LTI</v>
      </c>
    </row>
    <row r="585" spans="5:45" x14ac:dyDescent="0.3">
      <c r="E585" s="15">
        <v>40908.138888888891</v>
      </c>
      <c r="F585" s="21">
        <v>9.2200000000000006</v>
      </c>
      <c r="G585" s="21">
        <v>1272.5400314331105</v>
      </c>
      <c r="H585" s="42">
        <v>1.2037098564383195</v>
      </c>
      <c r="I585" s="35">
        <v>307.5</v>
      </c>
      <c r="J585" s="43">
        <v>4.5553145336225592E-2</v>
      </c>
      <c r="K585" s="44">
        <v>0.81186048578925341</v>
      </c>
      <c r="L585" s="26">
        <f t="shared" si="171"/>
        <v>9.1662739002706068</v>
      </c>
      <c r="M585" s="26">
        <f t="shared" si="172"/>
        <v>0.7747271556125217</v>
      </c>
      <c r="N585" s="96">
        <f t="shared" si="173"/>
        <v>10</v>
      </c>
      <c r="O585" s="26">
        <f t="shared" si="174"/>
        <v>0.16702577487098999</v>
      </c>
      <c r="P585" s="3">
        <f>IF(L585&gt;'Power Curve'!$C$37,0,INDEX(Ci,$N585,1)*POWER(1-O585,3)+INDEX(Ci,$N585,2)*3*O585*POWER(1-O585,2)+INDEX(Ci,$N585,3)*3*POWER(O585,2)*(1-O585)+INDEX(Ci,$N585,4)*POWER(O585,3))</f>
        <v>1251.6849713544802</v>
      </c>
      <c r="Q585" s="3">
        <f>MAX(0,MIN(P585-V585+W585,'Power Curve'!$C$39))</f>
        <v>1234.9906408916652</v>
      </c>
      <c r="R585" s="3">
        <f t="shared" si="175"/>
        <v>1272.5400314331105</v>
      </c>
      <c r="S585" s="3">
        <f t="shared" si="176"/>
        <v>-37.549390541445291</v>
      </c>
      <c r="T585" s="3">
        <f t="shared" si="177"/>
        <v>37.549390541445291</v>
      </c>
      <c r="V585" s="37">
        <f t="array" ref="V585">SUM(_xlfn.NORM.DIST($AD$3:$AD$1003,$L585,$AA585,FALSE)*WindSpeedStep*$AE$3:$AE$1003)/AG585</f>
        <v>1263.3134343927406</v>
      </c>
      <c r="W585" s="37">
        <f t="array" ref="W585">SUM(_xlfn.NORM.DIST($AD$3:$AD$1003,$L585,$AB585,FALSE)*WindSpeedStep*$AE$3:$AE$1003)/AH585</f>
        <v>1246.6191039299256</v>
      </c>
      <c r="Y585" s="1">
        <f t="shared" si="178"/>
        <v>9</v>
      </c>
      <c r="Z585" s="99">
        <f>IF(L585&lt;'Power Curve'!$P$28,'Power Curve'!$Q$28,IF(L585&gt;'Power Curve'!$P$29,'Power Curve'!$Q$29,INDEX(ReferenceTurbulence,Y585)+(L585-INDEX(ReferenceTurbulenceWindSpeed,Y585))*(INDEX(ReferenceTurbulence,Y585+1)-INDEX(ReferenceTurbulence,Y585))/(INDEX(ReferenceTurbulenceWindSpeed,Y585+1)-INDEX(ReferenceTurbulenceWindSpeed,Y585))))</f>
        <v>0.12045797822480452</v>
      </c>
      <c r="AA585" s="100">
        <f t="shared" si="184"/>
        <v>1.1041508218813907</v>
      </c>
      <c r="AB585" s="29">
        <f t="shared" si="185"/>
        <v>0.41755260717067838</v>
      </c>
      <c r="AD585" s="29">
        <f>'Zero Turbulence Curve'!F584</f>
        <v>58.200000000000557</v>
      </c>
      <c r="AE585" s="29">
        <f>'Zero Turbulence Curve'!G584</f>
        <v>1989.4717126307078</v>
      </c>
      <c r="AF585" s="39"/>
      <c r="AG585" s="40">
        <f t="array" ref="AG585">SUM(_xlfn.NORM.DIST($AD$3:$AD$1003,$F585,$AA585,FALSE)*WindSpeedStep)</f>
        <v>1.0000000000000033</v>
      </c>
      <c r="AH585" s="40">
        <f t="array" ref="AH585">SUM(_xlfn.NORM.DIST($AD$3:$AD$1003,$F585,$AB585,FALSE)*WindSpeedStep)</f>
        <v>1.0000000000000036</v>
      </c>
      <c r="AJ585" s="47">
        <f t="shared" si="179"/>
        <v>9</v>
      </c>
      <c r="AK585" s="83" t="b">
        <f>COUNTIF('Power Curve'!$D$2:$D$31,AJ585)&gt;0</f>
        <v>1</v>
      </c>
      <c r="AL585" s="83" t="b">
        <f t="shared" si="180"/>
        <v>0</v>
      </c>
      <c r="AM585" s="83" t="b">
        <f t="shared" si="186"/>
        <v>1</v>
      </c>
      <c r="AN585" s="47" t="str">
        <f t="shared" si="181"/>
        <v>Outer</v>
      </c>
      <c r="AO585" s="48" t="str">
        <f t="shared" si="182"/>
        <v>0.7-0.8</v>
      </c>
      <c r="AP585" s="49" t="str">
        <f t="shared" si="187"/>
        <v>3-4</v>
      </c>
      <c r="AQ585" s="49" t="str">
        <f t="shared" si="188"/>
        <v>Dec</v>
      </c>
      <c r="AR585" s="48" t="str">
        <f t="shared" si="189"/>
        <v>305-315</v>
      </c>
      <c r="AS585" s="49" t="str">
        <f t="shared" si="183"/>
        <v>HWS-LTI</v>
      </c>
    </row>
    <row r="586" spans="5:45" x14ac:dyDescent="0.3">
      <c r="E586" s="15">
        <v>40908.145833333336</v>
      </c>
      <c r="F586" s="21">
        <v>8.41</v>
      </c>
      <c r="G586" s="21">
        <v>1008.9900093078613</v>
      </c>
      <c r="H586" s="42">
        <v>1.2048932310742295</v>
      </c>
      <c r="I586" s="35">
        <v>305.5</v>
      </c>
      <c r="J586" s="43">
        <v>2.8537455410225919E-2</v>
      </c>
      <c r="K586" s="44">
        <v>0.76553861311717619</v>
      </c>
      <c r="L586" s="26">
        <f t="shared" si="171"/>
        <v>8.3637328897714749</v>
      </c>
      <c r="M586" s="26">
        <f t="shared" si="172"/>
        <v>0.65069185538495777</v>
      </c>
      <c r="N586" s="96">
        <f t="shared" si="173"/>
        <v>9</v>
      </c>
      <c r="O586" s="26">
        <f t="shared" si="174"/>
        <v>0.35488684254823594</v>
      </c>
      <c r="P586" s="3">
        <f>IF(L586&gt;'Power Curve'!$C$37,0,INDEX(Ci,$N586,1)*POWER(1-O586,3)+INDEX(Ci,$N586,2)*3*O586*POWER(1-O586,2)+INDEX(Ci,$N586,3)*3*POWER(O586,2)*(1-O586)+INDEX(Ci,$N586,4)*POWER(O586,3))</f>
        <v>989.75892181348684</v>
      </c>
      <c r="Q586" s="3">
        <f>MAX(0,MIN(P586-V586+W586,'Power Curve'!$C$39))</f>
        <v>960.24890926617161</v>
      </c>
      <c r="R586" s="3">
        <f t="shared" si="175"/>
        <v>1008.9900093078613</v>
      </c>
      <c r="S586" s="3">
        <f t="shared" si="176"/>
        <v>-48.74110004168972</v>
      </c>
      <c r="T586" s="3">
        <f t="shared" si="177"/>
        <v>48.74110004168972</v>
      </c>
      <c r="V586" s="37">
        <f t="array" ref="V586">SUM(_xlfn.NORM.DIST($AD$3:$AD$1003,$L586,$AA586,FALSE)*WindSpeedStep*$AE$3:$AE$1003)/AG586</f>
        <v>990.18303759392177</v>
      </c>
      <c r="W586" s="37">
        <f t="array" ref="W586">SUM(_xlfn.NORM.DIST($AD$3:$AD$1003,$L586,$AB586,FALSE)*WindSpeedStep*$AE$3:$AE$1003)/AH586</f>
        <v>960.67302504660654</v>
      </c>
      <c r="Y586" s="1">
        <f t="shared" si="178"/>
        <v>8</v>
      </c>
      <c r="Z586" s="99">
        <f>IF(L586&lt;'Power Curve'!$P$28,'Power Curve'!$Q$28,IF(L586&gt;'Power Curve'!$P$29,'Power Curve'!$Q$29,INDEX(ReferenceTurbulence,Y586)+(L586-INDEX(ReferenceTurbulenceWindSpeed,Y586))*(INDEX(ReferenceTurbulence,Y586+1)-INDEX(ReferenceTurbulence,Y586))/(INDEX(ReferenceTurbulenceWindSpeed,Y586+1)-INDEX(ReferenceTurbulenceWindSpeed,Y586))))</f>
        <v>0.11980415686630352</v>
      </c>
      <c r="AA586" s="100">
        <f t="shared" si="184"/>
        <v>1.0020099671140439</v>
      </c>
      <c r="AB586" s="29">
        <f t="shared" si="185"/>
        <v>0.23867965440489344</v>
      </c>
      <c r="AD586" s="29">
        <f>'Zero Turbulence Curve'!F585</f>
        <v>58.300000000000558</v>
      </c>
      <c r="AE586" s="29">
        <f>'Zero Turbulence Curve'!G585</f>
        <v>1989.4717126307078</v>
      </c>
      <c r="AF586" s="39"/>
      <c r="AG586" s="40">
        <f t="array" ref="AG586">SUM(_xlfn.NORM.DIST($AD$3:$AD$1003,$F586,$AA586,FALSE)*WindSpeedStep)</f>
        <v>1.0000000000000033</v>
      </c>
      <c r="AH586" s="40">
        <f t="array" ref="AH586">SUM(_xlfn.NORM.DIST($AD$3:$AD$1003,$F586,$AB586,FALSE)*WindSpeedStep)</f>
        <v>1.0000000000000038</v>
      </c>
      <c r="AJ586" s="47">
        <f t="shared" si="179"/>
        <v>8</v>
      </c>
      <c r="AK586" s="83" t="b">
        <f>COUNTIF('Power Curve'!$D$2:$D$31,AJ586)&gt;0</f>
        <v>1</v>
      </c>
      <c r="AL586" s="83" t="b">
        <f t="shared" si="180"/>
        <v>0</v>
      </c>
      <c r="AM586" s="83" t="b">
        <f t="shared" si="186"/>
        <v>1</v>
      </c>
      <c r="AN586" s="47" t="str">
        <f t="shared" si="181"/>
        <v>Outer</v>
      </c>
      <c r="AO586" s="48" t="str">
        <f t="shared" si="182"/>
        <v>0.6-0.7</v>
      </c>
      <c r="AP586" s="49" t="str">
        <f t="shared" si="187"/>
        <v>3-4</v>
      </c>
      <c r="AQ586" s="49" t="str">
        <f t="shared" si="188"/>
        <v>Dec</v>
      </c>
      <c r="AR586" s="48" t="str">
        <f t="shared" si="189"/>
        <v>305-315</v>
      </c>
      <c r="AS586" s="49" t="str">
        <f t="shared" si="183"/>
        <v>HWS-LTI</v>
      </c>
    </row>
    <row r="587" spans="5:45" x14ac:dyDescent="0.3">
      <c r="E587" s="15">
        <v>40908.152777777781</v>
      </c>
      <c r="F587" s="21">
        <v>9.07</v>
      </c>
      <c r="G587" s="21">
        <v>1248.969963073728</v>
      </c>
      <c r="H587" s="42">
        <v>1.2049280948300281</v>
      </c>
      <c r="I587" s="35">
        <v>303</v>
      </c>
      <c r="J587" s="43">
        <v>5.4024255788313116E-2</v>
      </c>
      <c r="K587" s="44">
        <v>0.75562661564654865</v>
      </c>
      <c r="L587" s="26">
        <f t="shared" si="171"/>
        <v>9.0201889378536517</v>
      </c>
      <c r="M587" s="26">
        <f t="shared" si="172"/>
        <v>0.75214925375445962</v>
      </c>
      <c r="N587" s="96">
        <f t="shared" si="173"/>
        <v>10</v>
      </c>
      <c r="O587" s="26">
        <f t="shared" si="174"/>
        <v>1.1746926521306414E-2</v>
      </c>
      <c r="P587" s="3">
        <f>IF(L587&gt;'Power Curve'!$C$37,0,INDEX(Ci,$N587,1)*POWER(1-O587,3)+INDEX(Ci,$N587,2)*3*O587*POWER(1-O587,2)+INDEX(Ci,$N587,3)*3*POWER(O587,2)*(1-O587)+INDEX(Ci,$N587,4)*POWER(O587,3))</f>
        <v>1201.9447490659406</v>
      </c>
      <c r="Q587" s="3">
        <f>MAX(0,MIN(P587-V587+W587,'Power Curve'!$C$39))</f>
        <v>1181.9884722399522</v>
      </c>
      <c r="R587" s="3">
        <f t="shared" si="175"/>
        <v>1248.969963073728</v>
      </c>
      <c r="S587" s="3">
        <f t="shared" si="176"/>
        <v>-66.981490833775752</v>
      </c>
      <c r="T587" s="3">
        <f t="shared" si="177"/>
        <v>66.981490833775752</v>
      </c>
      <c r="V587" s="37">
        <f t="array" ref="V587">SUM(_xlfn.NORM.DIST($AD$3:$AD$1003,$L587,$AA587,FALSE)*WindSpeedStep*$AE$3:$AE$1003)/AG587</f>
        <v>1213.2142997025351</v>
      </c>
      <c r="W587" s="37">
        <f t="array" ref="W587">SUM(_xlfn.NORM.DIST($AD$3:$AD$1003,$L587,$AB587,FALSE)*WindSpeedStep*$AE$3:$AE$1003)/AH587</f>
        <v>1193.2580228765466</v>
      </c>
      <c r="Y587" s="1">
        <f t="shared" si="178"/>
        <v>9</v>
      </c>
      <c r="Z587" s="99">
        <f>IF(L587&lt;'Power Curve'!$P$28,'Power Curve'!$Q$28,IF(L587&gt;'Power Curve'!$P$29,'Power Curve'!$Q$29,INDEX(ReferenceTurbulence,Y587)+(L587-INDEX(ReferenceTurbulenceWindSpeed,Y587))*(INDEX(ReferenceTurbulence,Y587+1)-INDEX(ReferenceTurbulence,Y587))/(INDEX(ReferenceTurbulenceWindSpeed,Y587+1)-INDEX(ReferenceTurbulenceWindSpeed,Y587))))</f>
        <v>0.1205394502750118</v>
      </c>
      <c r="AA587" s="100">
        <f t="shared" si="184"/>
        <v>1.0872886159456217</v>
      </c>
      <c r="AB587" s="29">
        <f t="shared" si="185"/>
        <v>0.48730899443751807</v>
      </c>
      <c r="AD587" s="29">
        <f>'Zero Turbulence Curve'!F586</f>
        <v>58.40000000000056</v>
      </c>
      <c r="AE587" s="29">
        <f>'Zero Turbulence Curve'!G586</f>
        <v>1989.4717126307078</v>
      </c>
      <c r="AF587" s="39"/>
      <c r="AG587" s="40">
        <f t="array" ref="AG587">SUM(_xlfn.NORM.DIST($AD$3:$AD$1003,$F587,$AA587,FALSE)*WindSpeedStep)</f>
        <v>1.0000000000000038</v>
      </c>
      <c r="AH587" s="40">
        <f t="array" ref="AH587">SUM(_xlfn.NORM.DIST($AD$3:$AD$1003,$F587,$AB587,FALSE)*WindSpeedStep)</f>
        <v>1.0000000000000038</v>
      </c>
      <c r="AJ587" s="47">
        <f t="shared" si="179"/>
        <v>9</v>
      </c>
      <c r="AK587" s="83" t="b">
        <f>COUNTIF('Power Curve'!$D$2:$D$31,AJ587)&gt;0</f>
        <v>1</v>
      </c>
      <c r="AL587" s="83" t="b">
        <f t="shared" si="180"/>
        <v>0</v>
      </c>
      <c r="AM587" s="83" t="b">
        <f t="shared" si="186"/>
        <v>1</v>
      </c>
      <c r="AN587" s="47" t="str">
        <f t="shared" si="181"/>
        <v>Outer</v>
      </c>
      <c r="AO587" s="48" t="str">
        <f t="shared" si="182"/>
        <v>0.7-0.8</v>
      </c>
      <c r="AP587" s="49" t="str">
        <f t="shared" si="187"/>
        <v>3-4</v>
      </c>
      <c r="AQ587" s="49" t="str">
        <f t="shared" si="188"/>
        <v>Dec</v>
      </c>
      <c r="AR587" s="48" t="str">
        <f t="shared" si="189"/>
        <v>295-305</v>
      </c>
      <c r="AS587" s="49" t="str">
        <f t="shared" si="183"/>
        <v>HWS-LTI</v>
      </c>
    </row>
    <row r="588" spans="5:45" x14ac:dyDescent="0.3">
      <c r="E588" s="15">
        <v>40908.159722222219</v>
      </c>
      <c r="F588" s="21">
        <v>9.7200000000000006</v>
      </c>
      <c r="G588" s="21">
        <v>1497.239944458008</v>
      </c>
      <c r="H588" s="42">
        <v>1.2048377704713107</v>
      </c>
      <c r="I588" s="35">
        <v>303.60000000000002</v>
      </c>
      <c r="J588" s="43">
        <v>3.6008230452674893E-2</v>
      </c>
      <c r="K588" s="44">
        <v>0.79066019627226336</v>
      </c>
      <c r="L588" s="26">
        <f t="shared" si="171"/>
        <v>9.6663776860833384</v>
      </c>
      <c r="M588" s="26">
        <f t="shared" si="172"/>
        <v>0.85201980783429954</v>
      </c>
      <c r="N588" s="96">
        <f t="shared" si="173"/>
        <v>10</v>
      </c>
      <c r="O588" s="26">
        <f t="shared" si="174"/>
        <v>0.69860369111587794</v>
      </c>
      <c r="P588" s="3">
        <f>IF(L588&gt;'Power Curve'!$C$37,0,INDEX(Ci,$N588,1)*POWER(1-O588,3)+INDEX(Ci,$N588,2)*3*O588*POWER(1-O588,2)+INDEX(Ci,$N588,3)*3*POWER(O588,2)*(1-O588)+INDEX(Ci,$N588,4)*POWER(O588,3))</f>
        <v>1428.7822656595331</v>
      </c>
      <c r="Q588" s="3">
        <f>MAX(0,MIN(P588-V588+W588,'Power Curve'!$C$39))</f>
        <v>1452.1317615887019</v>
      </c>
      <c r="R588" s="3">
        <f t="shared" si="175"/>
        <v>1497.239944458008</v>
      </c>
      <c r="S588" s="3">
        <f t="shared" si="176"/>
        <v>-45.10818286930612</v>
      </c>
      <c r="T588" s="3">
        <f t="shared" si="177"/>
        <v>45.10818286930612</v>
      </c>
      <c r="V588" s="37">
        <f t="array" ref="V588">SUM(_xlfn.NORM.DIST($AD$3:$AD$1003,$L588,$AA588,FALSE)*WindSpeedStep*$AE$3:$AE$1003)/AG588</f>
        <v>1429.420504325806</v>
      </c>
      <c r="W588" s="37">
        <f t="array" ref="W588">SUM(_xlfn.NORM.DIST($AD$3:$AD$1003,$L588,$AB588,FALSE)*WindSpeedStep*$AE$3:$AE$1003)/AH588</f>
        <v>1452.7700002549748</v>
      </c>
      <c r="Y588" s="1">
        <f t="shared" si="178"/>
        <v>9</v>
      </c>
      <c r="Z588" s="99">
        <f>IF(L588&lt;'Power Curve'!$P$28,'Power Curve'!$Q$28,IF(L588&gt;'Power Curve'!$P$29,'Power Curve'!$Q$29,INDEX(ReferenceTurbulence,Y588)+(L588-INDEX(ReferenceTurbulenceWindSpeed,Y588))*(INDEX(ReferenceTurbulence,Y588+1)-INDEX(ReferenceTurbulence,Y588))/(INDEX(ReferenceTurbulenceWindSpeed,Y588+1)-INDEX(ReferenceTurbulenceWindSpeed,Y588))))</f>
        <v>0.12017906874587886</v>
      </c>
      <c r="AA588" s="100">
        <f t="shared" si="184"/>
        <v>1.161696268459439</v>
      </c>
      <c r="AB588" s="29">
        <f t="shared" si="185"/>
        <v>0.34806915536308314</v>
      </c>
      <c r="AD588" s="29">
        <f>'Zero Turbulence Curve'!F587</f>
        <v>58.500000000000561</v>
      </c>
      <c r="AE588" s="29">
        <f>'Zero Turbulence Curve'!G587</f>
        <v>1989.4717126307078</v>
      </c>
      <c r="AF588" s="39"/>
      <c r="AG588" s="40">
        <f t="array" ref="AG588">SUM(_xlfn.NORM.DIST($AD$3:$AD$1003,$F588,$AA588,FALSE)*WindSpeedStep)</f>
        <v>1.0000000000000036</v>
      </c>
      <c r="AH588" s="40">
        <f t="array" ref="AH588">SUM(_xlfn.NORM.DIST($AD$3:$AD$1003,$F588,$AB588,FALSE)*WindSpeedStep)</f>
        <v>1.0000000000000038</v>
      </c>
      <c r="AJ588" s="47">
        <f t="shared" si="179"/>
        <v>10</v>
      </c>
      <c r="AK588" s="83" t="b">
        <f>COUNTIF('Power Curve'!$D$2:$D$31,AJ588)&gt;0</f>
        <v>1</v>
      </c>
      <c r="AL588" s="83" t="b">
        <f t="shared" si="180"/>
        <v>0</v>
      </c>
      <c r="AM588" s="83" t="b">
        <f t="shared" si="186"/>
        <v>1</v>
      </c>
      <c r="AN588" s="47" t="str">
        <f t="shared" si="181"/>
        <v>Outer</v>
      </c>
      <c r="AO588" s="48" t="str">
        <f t="shared" si="182"/>
        <v>0.8-0.9</v>
      </c>
      <c r="AP588" s="49" t="str">
        <f t="shared" si="187"/>
        <v>3-4</v>
      </c>
      <c r="AQ588" s="49" t="str">
        <f t="shared" si="188"/>
        <v>Dec</v>
      </c>
      <c r="AR588" s="48" t="str">
        <f t="shared" si="189"/>
        <v>295-305</v>
      </c>
      <c r="AS588" s="49" t="str">
        <f t="shared" si="183"/>
        <v>HWS-LTI</v>
      </c>
    </row>
    <row r="589" spans="5:45" x14ac:dyDescent="0.3">
      <c r="E589" s="15">
        <v>40908.166666666664</v>
      </c>
      <c r="F589" s="21">
        <v>9.23</v>
      </c>
      <c r="G589" s="21">
        <v>1272.7599792480494</v>
      </c>
      <c r="H589" s="42">
        <v>1.2059325944846064</v>
      </c>
      <c r="I589" s="35">
        <v>302.10000000000002</v>
      </c>
      <c r="J589" s="43">
        <v>3.3586132177681471E-2</v>
      </c>
      <c r="K589" s="44">
        <v>0.77557480695057857</v>
      </c>
      <c r="L589" s="26">
        <f t="shared" si="171"/>
        <v>9.1818603397988614</v>
      </c>
      <c r="M589" s="26">
        <f t="shared" si="172"/>
        <v>0.7771360900857438</v>
      </c>
      <c r="N589" s="96">
        <f t="shared" si="173"/>
        <v>10</v>
      </c>
      <c r="O589" s="26">
        <f t="shared" si="174"/>
        <v>0.18359315004620824</v>
      </c>
      <c r="P589" s="3">
        <f>IF(L589&gt;'Power Curve'!$C$37,0,INDEX(Ci,$N589,1)*POWER(1-O589,3)+INDEX(Ci,$N589,2)*3*O589*POWER(1-O589,2)+INDEX(Ci,$N589,3)*3*POWER(O589,2)*(1-O589)+INDEX(Ci,$N589,4)*POWER(O589,3))</f>
        <v>1257.1334110079936</v>
      </c>
      <c r="Q589" s="3">
        <f>MAX(0,MIN(P589-V589+W589,'Power Curve'!$C$39))</f>
        <v>1236.8276842534231</v>
      </c>
      <c r="R589" s="3">
        <f t="shared" si="175"/>
        <v>1272.7599792480494</v>
      </c>
      <c r="S589" s="3">
        <f t="shared" si="176"/>
        <v>-35.932294994626318</v>
      </c>
      <c r="T589" s="3">
        <f t="shared" si="177"/>
        <v>35.932294994626318</v>
      </c>
      <c r="V589" s="37">
        <f t="array" ref="V589">SUM(_xlfn.NORM.DIST($AD$3:$AD$1003,$L589,$AA589,FALSE)*WindSpeedStep*$AE$3:$AE$1003)/AG589</f>
        <v>1268.6380506601911</v>
      </c>
      <c r="W589" s="37">
        <f t="array" ref="W589">SUM(_xlfn.NORM.DIST($AD$3:$AD$1003,$L589,$AB589,FALSE)*WindSpeedStep*$AE$3:$AE$1003)/AH589</f>
        <v>1248.3323239056206</v>
      </c>
      <c r="Y589" s="1">
        <f t="shared" si="178"/>
        <v>9</v>
      </c>
      <c r="Z589" s="99">
        <f>IF(L589&lt;'Power Curve'!$P$28,'Power Curve'!$Q$28,IF(L589&gt;'Power Curve'!$P$29,'Power Curve'!$Q$29,INDEX(ReferenceTurbulence,Y589)+(L589-INDEX(ReferenceTurbulenceWindSpeed,Y589))*(INDEX(ReferenceTurbulence,Y589+1)-INDEX(ReferenceTurbulence,Y589))/(INDEX(ReferenceTurbulenceWindSpeed,Y589+1)-INDEX(ReferenceTurbulenceWindSpeed,Y589))))</f>
        <v>0.12044928561768883</v>
      </c>
      <c r="AA589" s="100">
        <f t="shared" si="184"/>
        <v>1.1059485185701625</v>
      </c>
      <c r="AB589" s="29">
        <f t="shared" si="185"/>
        <v>0.30838317500949586</v>
      </c>
      <c r="AD589" s="29">
        <f>'Zero Turbulence Curve'!F588</f>
        <v>58.600000000000563</v>
      </c>
      <c r="AE589" s="29">
        <f>'Zero Turbulence Curve'!G588</f>
        <v>1989.4717126307078</v>
      </c>
      <c r="AF589" s="39"/>
      <c r="AG589" s="40">
        <f t="array" ref="AG589">SUM(_xlfn.NORM.DIST($AD$3:$AD$1003,$F589,$AA589,FALSE)*WindSpeedStep)</f>
        <v>1.0000000000000033</v>
      </c>
      <c r="AH589" s="40">
        <f t="array" ref="AH589">SUM(_xlfn.NORM.DIST($AD$3:$AD$1003,$F589,$AB589,FALSE)*WindSpeedStep)</f>
        <v>1.000000000000004</v>
      </c>
      <c r="AJ589" s="47">
        <f t="shared" si="179"/>
        <v>9</v>
      </c>
      <c r="AK589" s="83" t="b">
        <f>COUNTIF('Power Curve'!$D$2:$D$31,AJ589)&gt;0</f>
        <v>1</v>
      </c>
      <c r="AL589" s="83" t="b">
        <f t="shared" si="180"/>
        <v>0</v>
      </c>
      <c r="AM589" s="83" t="b">
        <f t="shared" si="186"/>
        <v>1</v>
      </c>
      <c r="AN589" s="47" t="str">
        <f t="shared" si="181"/>
        <v>Outer</v>
      </c>
      <c r="AO589" s="48" t="str">
        <f t="shared" si="182"/>
        <v>0.7-0.8</v>
      </c>
      <c r="AP589" s="49" t="str">
        <f t="shared" si="187"/>
        <v>4-5</v>
      </c>
      <c r="AQ589" s="49" t="str">
        <f t="shared" si="188"/>
        <v>Dec</v>
      </c>
      <c r="AR589" s="48" t="str">
        <f t="shared" si="189"/>
        <v>295-305</v>
      </c>
      <c r="AS589" s="49" t="str">
        <f t="shared" si="183"/>
        <v>HWS-LTI</v>
      </c>
    </row>
    <row r="590" spans="5:45" x14ac:dyDescent="0.3">
      <c r="E590" s="15">
        <v>40908.173611111109</v>
      </c>
      <c r="F590" s="21">
        <v>9.18</v>
      </c>
      <c r="G590" s="21">
        <v>1236.469963073728</v>
      </c>
      <c r="H590" s="42">
        <v>1.2060582941455955</v>
      </c>
      <c r="I590" s="35">
        <v>301.3</v>
      </c>
      <c r="J590" s="43">
        <v>4.2483660130718956E-2</v>
      </c>
      <c r="K590" s="44">
        <v>0.78294366054590336</v>
      </c>
      <c r="L590" s="26">
        <f t="shared" si="171"/>
        <v>9.1324384007227088</v>
      </c>
      <c r="M590" s="26">
        <f t="shared" si="172"/>
        <v>0.76949777008596409</v>
      </c>
      <c r="N590" s="96">
        <f t="shared" si="173"/>
        <v>10</v>
      </c>
      <c r="O590" s="26">
        <f t="shared" si="174"/>
        <v>0.13106083148319575</v>
      </c>
      <c r="P590" s="3">
        <f>IF(L590&gt;'Power Curve'!$C$37,0,INDEX(Ci,$N590,1)*POWER(1-O590,3)+INDEX(Ci,$N590,2)*3*O590*POWER(1-O590,2)+INDEX(Ci,$N590,3)*3*POWER(O590,2)*(1-O590)+INDEX(Ci,$N590,4)*POWER(O590,3))</f>
        <v>1239.93762756255</v>
      </c>
      <c r="Q590" s="3">
        <f>MAX(0,MIN(P590-V590+W590,'Power Curve'!$C$39))</f>
        <v>1220.2051450598419</v>
      </c>
      <c r="R590" s="3">
        <f t="shared" si="175"/>
        <v>1236.469963073728</v>
      </c>
      <c r="S590" s="3">
        <f t="shared" si="176"/>
        <v>-16.264818013886043</v>
      </c>
      <c r="T590" s="3">
        <f t="shared" si="177"/>
        <v>16.264818013886043</v>
      </c>
      <c r="V590" s="37">
        <f t="array" ref="V590">SUM(_xlfn.NORM.DIST($AD$3:$AD$1003,$L590,$AA590,FALSE)*WindSpeedStep*$AE$3:$AE$1003)/AG590</f>
        <v>1251.7375941073683</v>
      </c>
      <c r="W590" s="37">
        <f t="array" ref="W590">SUM(_xlfn.NORM.DIST($AD$3:$AD$1003,$L590,$AB590,FALSE)*WindSpeedStep*$AE$3:$AE$1003)/AH590</f>
        <v>1232.0051116046602</v>
      </c>
      <c r="Y590" s="1">
        <f t="shared" si="178"/>
        <v>9</v>
      </c>
      <c r="Z590" s="99">
        <f>IF(L590&lt;'Power Curve'!$P$28,'Power Curve'!$Q$28,IF(L590&gt;'Power Curve'!$P$29,'Power Curve'!$Q$29,INDEX(ReferenceTurbulence,Y590)+(L590-INDEX(ReferenceTurbulenceWindSpeed,Y590))*(INDEX(ReferenceTurbulence,Y590+1)-INDEX(ReferenceTurbulence,Y590))/(INDEX(ReferenceTurbulenceWindSpeed,Y590+1)-INDEX(ReferenceTurbulenceWindSpeed,Y590))))</f>
        <v>0.12047684839098963</v>
      </c>
      <c r="AA590" s="100">
        <f t="shared" si="184"/>
        <v>1.1002473966439215</v>
      </c>
      <c r="AB590" s="29">
        <f t="shared" si="185"/>
        <v>0.38797940918103013</v>
      </c>
      <c r="AD590" s="29">
        <f>'Zero Turbulence Curve'!F589</f>
        <v>58.700000000000564</v>
      </c>
      <c r="AE590" s="29">
        <f>'Zero Turbulence Curve'!G589</f>
        <v>1989.4717126307078</v>
      </c>
      <c r="AF590" s="39"/>
      <c r="AG590" s="40">
        <f t="array" ref="AG590">SUM(_xlfn.NORM.DIST($AD$3:$AD$1003,$F590,$AA590,FALSE)*WindSpeedStep)</f>
        <v>1.000000000000004</v>
      </c>
      <c r="AH590" s="40">
        <f t="array" ref="AH590">SUM(_xlfn.NORM.DIST($AD$3:$AD$1003,$F590,$AB590,FALSE)*WindSpeedStep)</f>
        <v>1.0000000000000038</v>
      </c>
      <c r="AJ590" s="47">
        <f t="shared" si="179"/>
        <v>9</v>
      </c>
      <c r="AK590" s="83" t="b">
        <f>COUNTIF('Power Curve'!$D$2:$D$31,AJ590)&gt;0</f>
        <v>1</v>
      </c>
      <c r="AL590" s="83" t="b">
        <f t="shared" si="180"/>
        <v>0</v>
      </c>
      <c r="AM590" s="83" t="b">
        <f t="shared" si="186"/>
        <v>1</v>
      </c>
      <c r="AN590" s="47" t="str">
        <f t="shared" si="181"/>
        <v>Outer</v>
      </c>
      <c r="AO590" s="48" t="str">
        <f t="shared" si="182"/>
        <v>0.7-0.8</v>
      </c>
      <c r="AP590" s="49" t="str">
        <f t="shared" si="187"/>
        <v>4-5</v>
      </c>
      <c r="AQ590" s="49" t="str">
        <f t="shared" si="188"/>
        <v>Dec</v>
      </c>
      <c r="AR590" s="48" t="str">
        <f t="shared" si="189"/>
        <v>295-305</v>
      </c>
      <c r="AS590" s="49" t="str">
        <f t="shared" si="183"/>
        <v>HWS-LTI</v>
      </c>
    </row>
    <row r="591" spans="5:45" x14ac:dyDescent="0.3">
      <c r="E591" s="15">
        <v>40908.180555555555</v>
      </c>
      <c r="F591" s="21">
        <v>8.73</v>
      </c>
      <c r="G591" s="21">
        <v>1081.3800086975148</v>
      </c>
      <c r="H591" s="42">
        <v>1.2066566873692934</v>
      </c>
      <c r="I591" s="35">
        <v>300.7</v>
      </c>
      <c r="J591" s="43">
        <v>7.6746849942726236E-2</v>
      </c>
      <c r="K591" s="44">
        <v>0.78696279708080763</v>
      </c>
      <c r="L591" s="26">
        <f t="shared" si="171"/>
        <v>8.6862059481366902</v>
      </c>
      <c r="M591" s="26">
        <f t="shared" si="172"/>
        <v>0.70053110607291191</v>
      </c>
      <c r="N591" s="96">
        <f t="shared" si="173"/>
        <v>9</v>
      </c>
      <c r="O591" s="26">
        <f t="shared" si="174"/>
        <v>0.67721426124960549</v>
      </c>
      <c r="P591" s="3">
        <f>IF(L591&gt;'Power Curve'!$C$37,0,INDEX(Ci,$N591,1)*POWER(1-O591,3)+INDEX(Ci,$N591,2)*3*O591*POWER(1-O591,2)+INDEX(Ci,$N591,3)*3*POWER(O591,2)*(1-O591)+INDEX(Ci,$N591,4)*POWER(O591,3))</f>
        <v>1092.7926166995803</v>
      </c>
      <c r="Q591" s="3">
        <f>MAX(0,MIN(P591-V591+W591,'Power Curve'!$C$39))</f>
        <v>1075.4520088770205</v>
      </c>
      <c r="R591" s="3">
        <f t="shared" si="175"/>
        <v>1081.3800086975148</v>
      </c>
      <c r="S591" s="3">
        <f t="shared" si="176"/>
        <v>-5.9279998204942785</v>
      </c>
      <c r="T591" s="3">
        <f t="shared" si="177"/>
        <v>5.9279998204942785</v>
      </c>
      <c r="V591" s="37">
        <f t="array" ref="V591">SUM(_xlfn.NORM.DIST($AD$3:$AD$1003,$L591,$AA591,FALSE)*WindSpeedStep*$AE$3:$AE$1003)/AG591</f>
        <v>1098.5083692295736</v>
      </c>
      <c r="W591" s="37">
        <f t="array" ref="W591">SUM(_xlfn.NORM.DIST($AD$3:$AD$1003,$L591,$AB591,FALSE)*WindSpeedStep*$AE$3:$AE$1003)/AH591</f>
        <v>1081.1677614070138</v>
      </c>
      <c r="Y591" s="1">
        <f t="shared" si="178"/>
        <v>8</v>
      </c>
      <c r="Z591" s="99">
        <f>IF(L591&lt;'Power Curve'!$P$28,'Power Curve'!$Q$28,IF(L591&gt;'Power Curve'!$P$29,'Power Curve'!$Q$29,INDEX(ReferenceTurbulence,Y591)+(L591-INDEX(ReferenceTurbulenceWindSpeed,Y591))*(INDEX(ReferenceTurbulence,Y591+1)-INDEX(ReferenceTurbulence,Y591))/(INDEX(ReferenceTurbulenceWindSpeed,Y591+1)-INDEX(ReferenceTurbulenceWindSpeed,Y591))))</f>
        <v>0.12017462188872031</v>
      </c>
      <c r="AA591" s="100">
        <f t="shared" si="184"/>
        <v>1.04386151546488</v>
      </c>
      <c r="AB591" s="29">
        <f t="shared" si="185"/>
        <v>0.66663894447326266</v>
      </c>
      <c r="AD591" s="29">
        <f>'Zero Turbulence Curve'!F590</f>
        <v>58.800000000000566</v>
      </c>
      <c r="AE591" s="29">
        <f>'Zero Turbulence Curve'!G590</f>
        <v>1989.4717126307078</v>
      </c>
      <c r="AF591" s="39"/>
      <c r="AG591" s="40">
        <f t="array" ref="AG591">SUM(_xlfn.NORM.DIST($AD$3:$AD$1003,$F591,$AA591,FALSE)*WindSpeedStep)</f>
        <v>1.0000000000000042</v>
      </c>
      <c r="AH591" s="40">
        <f t="array" ref="AH591">SUM(_xlfn.NORM.DIST($AD$3:$AD$1003,$F591,$AB591,FALSE)*WindSpeedStep)</f>
        <v>1.0000000000000033</v>
      </c>
      <c r="AJ591" s="47">
        <f t="shared" si="179"/>
        <v>9</v>
      </c>
      <c r="AK591" s="83" t="b">
        <f>COUNTIF('Power Curve'!$D$2:$D$31,AJ591)&gt;0</f>
        <v>1</v>
      </c>
      <c r="AL591" s="83" t="b">
        <f t="shared" si="180"/>
        <v>0</v>
      </c>
      <c r="AM591" s="83" t="b">
        <f t="shared" si="186"/>
        <v>1</v>
      </c>
      <c r="AN591" s="47" t="str">
        <f t="shared" si="181"/>
        <v>Outer</v>
      </c>
      <c r="AO591" s="48" t="str">
        <f t="shared" si="182"/>
        <v>0.7-0.8</v>
      </c>
      <c r="AP591" s="49" t="str">
        <f t="shared" si="187"/>
        <v>4-5</v>
      </c>
      <c r="AQ591" s="49" t="str">
        <f t="shared" si="188"/>
        <v>Dec</v>
      </c>
      <c r="AR591" s="48" t="str">
        <f t="shared" si="189"/>
        <v>295-305</v>
      </c>
      <c r="AS591" s="49" t="str">
        <f t="shared" si="183"/>
        <v>HWS-LTI</v>
      </c>
    </row>
    <row r="592" spans="5:45" x14ac:dyDescent="0.3">
      <c r="E592" s="15">
        <v>40908.1875</v>
      </c>
      <c r="F592" s="21">
        <v>8.42</v>
      </c>
      <c r="G592" s="21">
        <v>913.12000942230225</v>
      </c>
      <c r="H592" s="42">
        <v>1.2069737525917112</v>
      </c>
      <c r="I592" s="35">
        <v>301.10000000000002</v>
      </c>
      <c r="J592" s="43">
        <v>6.413301662707839E-2</v>
      </c>
      <c r="K592" s="44">
        <v>0.76386308581092088</v>
      </c>
      <c r="L592" s="26">
        <f t="shared" si="171"/>
        <v>8.3784947887991574</v>
      </c>
      <c r="M592" s="26">
        <f t="shared" si="172"/>
        <v>0.65297335446584437</v>
      </c>
      <c r="N592" s="96">
        <f t="shared" si="173"/>
        <v>9</v>
      </c>
      <c r="O592" s="26">
        <f t="shared" si="174"/>
        <v>0.36964207460651949</v>
      </c>
      <c r="P592" s="3">
        <f>IF(L592&gt;'Power Curve'!$C$37,0,INDEX(Ci,$N592,1)*POWER(1-O592,3)+INDEX(Ci,$N592,2)*3*O592*POWER(1-O592,2)+INDEX(Ci,$N592,3)*3*POWER(O592,2)*(1-O592)+INDEX(Ci,$N592,4)*POWER(O592,3))</f>
        <v>994.40407111026104</v>
      </c>
      <c r="Q592" s="3">
        <f>MAX(0,MIN(P592-V592+W592,'Power Curve'!$C$39))</f>
        <v>971.62872978512462</v>
      </c>
      <c r="R592" s="3">
        <f t="shared" si="175"/>
        <v>913.12000942230225</v>
      </c>
      <c r="S592" s="3">
        <f t="shared" si="176"/>
        <v>58.508720362822373</v>
      </c>
      <c r="T592" s="3">
        <f t="shared" si="177"/>
        <v>58.508720362822373</v>
      </c>
      <c r="V592" s="37">
        <f t="array" ref="V592">SUM(_xlfn.NORM.DIST($AD$3:$AD$1003,$L592,$AA592,FALSE)*WindSpeedStep*$AE$3:$AE$1003)/AG592</f>
        <v>995.0519741254808</v>
      </c>
      <c r="W592" s="37">
        <f t="array" ref="W592">SUM(_xlfn.NORM.DIST($AD$3:$AD$1003,$L592,$AB592,FALSE)*WindSpeedStep*$AE$3:$AE$1003)/AH592</f>
        <v>972.27663280034437</v>
      </c>
      <c r="Y592" s="1">
        <f t="shared" si="178"/>
        <v>8</v>
      </c>
      <c r="Z592" s="99">
        <f>IF(L592&lt;'Power Curve'!$P$28,'Power Curve'!$Q$28,IF(L592&gt;'Power Curve'!$P$29,'Power Curve'!$Q$29,INDEX(ReferenceTurbulence,Y592)+(L592-INDEX(ReferenceTurbulenceWindSpeed,Y592))*(INDEX(ReferenceTurbulence,Y592+1)-INDEX(ReferenceTurbulence,Y592))/(INDEX(ReferenceTurbulenceWindSpeed,Y592+1)-INDEX(ReferenceTurbulenceWindSpeed,Y592))))</f>
        <v>0.11982111570088626</v>
      </c>
      <c r="AA592" s="100">
        <f t="shared" si="184"/>
        <v>1.0039205934879765</v>
      </c>
      <c r="AB592" s="29">
        <f t="shared" si="185"/>
        <v>0.53733814559994597</v>
      </c>
      <c r="AD592" s="29">
        <f>'Zero Turbulence Curve'!F591</f>
        <v>58.900000000000567</v>
      </c>
      <c r="AE592" s="29">
        <f>'Zero Turbulence Curve'!G591</f>
        <v>1989.4717126307078</v>
      </c>
      <c r="AF592" s="39"/>
      <c r="AG592" s="40">
        <f t="array" ref="AG592">SUM(_xlfn.NORM.DIST($AD$3:$AD$1003,$F592,$AA592,FALSE)*WindSpeedStep)</f>
        <v>1.0000000000000033</v>
      </c>
      <c r="AH592" s="40">
        <f t="array" ref="AH592">SUM(_xlfn.NORM.DIST($AD$3:$AD$1003,$F592,$AB592,FALSE)*WindSpeedStep)</f>
        <v>1.0000000000000036</v>
      </c>
      <c r="AJ592" s="47">
        <f t="shared" si="179"/>
        <v>8</v>
      </c>
      <c r="AK592" s="83" t="b">
        <f>COUNTIF('Power Curve'!$D$2:$D$31,AJ592)&gt;0</f>
        <v>1</v>
      </c>
      <c r="AL592" s="83" t="b">
        <f t="shared" si="180"/>
        <v>0</v>
      </c>
      <c r="AM592" s="83" t="b">
        <f t="shared" si="186"/>
        <v>1</v>
      </c>
      <c r="AN592" s="47" t="str">
        <f t="shared" si="181"/>
        <v>Outer</v>
      </c>
      <c r="AO592" s="48" t="str">
        <f t="shared" si="182"/>
        <v>0.6-0.7</v>
      </c>
      <c r="AP592" s="49" t="str">
        <f t="shared" si="187"/>
        <v>4-5</v>
      </c>
      <c r="AQ592" s="49" t="str">
        <f t="shared" si="188"/>
        <v>Dec</v>
      </c>
      <c r="AR592" s="48" t="str">
        <f t="shared" si="189"/>
        <v>295-305</v>
      </c>
      <c r="AS592" s="49" t="str">
        <f t="shared" si="183"/>
        <v>HWS-LTI</v>
      </c>
    </row>
    <row r="593" spans="5:45" x14ac:dyDescent="0.3">
      <c r="E593" s="15">
        <v>40908.194444444445</v>
      </c>
      <c r="F593" s="21">
        <v>8.66</v>
      </c>
      <c r="G593" s="21">
        <v>1141.1299667358373</v>
      </c>
      <c r="H593" s="42">
        <v>1.2069284464328964</v>
      </c>
      <c r="I593" s="35">
        <v>302.39999999999998</v>
      </c>
      <c r="J593" s="43">
        <v>6.9284064665127015E-2</v>
      </c>
      <c r="K593" s="44">
        <v>0.84123613443456746</v>
      </c>
      <c r="L593" s="26">
        <f t="shared" si="171"/>
        <v>8.6172039184085811</v>
      </c>
      <c r="M593" s="26">
        <f t="shared" si="172"/>
        <v>0.68986661994488918</v>
      </c>
      <c r="N593" s="96">
        <f t="shared" si="173"/>
        <v>9</v>
      </c>
      <c r="O593" s="26">
        <f t="shared" si="174"/>
        <v>0.60824339515564685</v>
      </c>
      <c r="P593" s="3">
        <f>IF(L593&gt;'Power Curve'!$C$37,0,INDEX(Ci,$N593,1)*POWER(1-O593,3)+INDEX(Ci,$N593,2)*3*O593*POWER(1-O593,2)+INDEX(Ci,$N593,3)*3*POWER(O593,2)*(1-O593)+INDEX(Ci,$N593,4)*POWER(O593,3))</f>
        <v>1070.500802173477</v>
      </c>
      <c r="Q593" s="3">
        <f>MAX(0,MIN(P593-V593+W593,'Power Curve'!$C$39))</f>
        <v>1049.4781306823188</v>
      </c>
      <c r="R593" s="3">
        <f t="shared" si="175"/>
        <v>1141.1299667358373</v>
      </c>
      <c r="S593" s="3">
        <f t="shared" si="176"/>
        <v>-91.651836053518537</v>
      </c>
      <c r="T593" s="3">
        <f t="shared" si="177"/>
        <v>91.651836053518537</v>
      </c>
      <c r="V593" s="37">
        <f t="array" ref="V593">SUM(_xlfn.NORM.DIST($AD$3:$AD$1003,$L593,$AA593,FALSE)*WindSpeedStep*$AE$3:$AE$1003)/AG593</f>
        <v>1075.0304895873774</v>
      </c>
      <c r="W593" s="37">
        <f t="array" ref="W593">SUM(_xlfn.NORM.DIST($AD$3:$AD$1003,$L593,$AB593,FALSE)*WindSpeedStep*$AE$3:$AE$1003)/AH593</f>
        <v>1054.0078180962191</v>
      </c>
      <c r="Y593" s="1">
        <f t="shared" si="178"/>
        <v>8</v>
      </c>
      <c r="Z593" s="99">
        <f>IF(L593&lt;'Power Curve'!$P$28,'Power Curve'!$Q$28,IF(L593&gt;'Power Curve'!$P$29,'Power Curve'!$Q$29,INDEX(ReferenceTurbulence,Y593)+(L593-INDEX(ReferenceTurbulenceWindSpeed,Y593))*(INDEX(ReferenceTurbulence,Y593+1)-INDEX(ReferenceTurbulence,Y593))/(INDEX(ReferenceTurbulenceWindSpeed,Y593+1)-INDEX(ReferenceTurbulenceWindSpeed,Y593))))</f>
        <v>0.1200953506509319</v>
      </c>
      <c r="AA593" s="100">
        <f t="shared" si="184"/>
        <v>1.0348861262118629</v>
      </c>
      <c r="AB593" s="29">
        <f t="shared" si="185"/>
        <v>0.597034913515606</v>
      </c>
      <c r="AD593" s="29">
        <f>'Zero Turbulence Curve'!F592</f>
        <v>59.000000000000568</v>
      </c>
      <c r="AE593" s="29">
        <f>'Zero Turbulence Curve'!G592</f>
        <v>1989.4717126307078</v>
      </c>
      <c r="AF593" s="39"/>
      <c r="AG593" s="40">
        <f t="array" ref="AG593">SUM(_xlfn.NORM.DIST($AD$3:$AD$1003,$F593,$AA593,FALSE)*WindSpeedStep)</f>
        <v>1.0000000000000036</v>
      </c>
      <c r="AH593" s="40">
        <f t="array" ref="AH593">SUM(_xlfn.NORM.DIST($AD$3:$AD$1003,$F593,$AB593,FALSE)*WindSpeedStep)</f>
        <v>1.0000000000000038</v>
      </c>
      <c r="AJ593" s="47">
        <f t="shared" si="179"/>
        <v>9</v>
      </c>
      <c r="AK593" s="83" t="b">
        <f>COUNTIF('Power Curve'!$D$2:$D$31,AJ593)&gt;0</f>
        <v>1</v>
      </c>
      <c r="AL593" s="83" t="b">
        <f t="shared" si="180"/>
        <v>0</v>
      </c>
      <c r="AM593" s="83" t="b">
        <f t="shared" si="186"/>
        <v>1</v>
      </c>
      <c r="AN593" s="47" t="str">
        <f t="shared" si="181"/>
        <v>Outer</v>
      </c>
      <c r="AO593" s="48" t="str">
        <f t="shared" si="182"/>
        <v>0.6-0.7</v>
      </c>
      <c r="AP593" s="49" t="str">
        <f t="shared" si="187"/>
        <v>4-5</v>
      </c>
      <c r="AQ593" s="49" t="str">
        <f t="shared" si="188"/>
        <v>Dec</v>
      </c>
      <c r="AR593" s="48" t="str">
        <f t="shared" si="189"/>
        <v>295-305</v>
      </c>
      <c r="AS593" s="49" t="str">
        <f t="shared" si="183"/>
        <v>HWS-LTI</v>
      </c>
    </row>
    <row r="594" spans="5:45" x14ac:dyDescent="0.3">
      <c r="E594" s="15">
        <v>40908.201388888891</v>
      </c>
      <c r="F594" s="21">
        <v>8.7899999999999991</v>
      </c>
      <c r="G594" s="21">
        <v>1204.7900009155273</v>
      </c>
      <c r="H594" s="42">
        <v>1.2067019731272237</v>
      </c>
      <c r="I594" s="35">
        <v>303.8</v>
      </c>
      <c r="J594" s="43">
        <v>5.4607508532423209E-2</v>
      </c>
      <c r="K594" s="44">
        <v>0.87005301356047005</v>
      </c>
      <c r="L594" s="26">
        <f t="shared" si="171"/>
        <v>8.7460143678286482</v>
      </c>
      <c r="M594" s="26">
        <f t="shared" si="172"/>
        <v>0.70977469013351258</v>
      </c>
      <c r="N594" s="96">
        <f t="shared" si="173"/>
        <v>9</v>
      </c>
      <c r="O594" s="26">
        <f t="shared" si="174"/>
        <v>0.73699566945048489</v>
      </c>
      <c r="P594" s="3">
        <f>IF(L594&gt;'Power Curve'!$C$37,0,INDEX(Ci,$N594,1)*POWER(1-O594,3)+INDEX(Ci,$N594,2)*3*O594*POWER(1-O594,2)+INDEX(Ci,$N594,3)*3*POWER(O594,2)*(1-O594)+INDEX(Ci,$N594,4)*POWER(O594,3))</f>
        <v>1112.2009370125354</v>
      </c>
      <c r="Q594" s="3">
        <f>MAX(0,MIN(P594-V594+W594,'Power Curve'!$C$39))</f>
        <v>1086.1852842379494</v>
      </c>
      <c r="R594" s="3">
        <f t="shared" si="175"/>
        <v>1204.7900009155273</v>
      </c>
      <c r="S594" s="3">
        <f t="shared" si="176"/>
        <v>-118.60471667757793</v>
      </c>
      <c r="T594" s="3">
        <f t="shared" si="177"/>
        <v>118.60471667757793</v>
      </c>
      <c r="V594" s="37">
        <f t="array" ref="V594">SUM(_xlfn.NORM.DIST($AD$3:$AD$1003,$L594,$AA594,FALSE)*WindSpeedStep*$AE$3:$AE$1003)/AG594</f>
        <v>1118.9517225829732</v>
      </c>
      <c r="W594" s="37">
        <f t="array" ref="W594">SUM(_xlfn.NORM.DIST($AD$3:$AD$1003,$L594,$AB594,FALSE)*WindSpeedStep*$AE$3:$AE$1003)/AH594</f>
        <v>1092.9360698083872</v>
      </c>
      <c r="Y594" s="1">
        <f t="shared" si="178"/>
        <v>8</v>
      </c>
      <c r="Z594" s="99">
        <f>IF(L594&lt;'Power Curve'!$P$28,'Power Curve'!$Q$28,IF(L594&gt;'Power Curve'!$P$29,'Power Curve'!$Q$29,INDEX(ReferenceTurbulence,Y594)+(L594-INDEX(ReferenceTurbulenceWindSpeed,Y594))*(INDEX(ReferenceTurbulence,Y594+1)-INDEX(ReferenceTurbulence,Y594))/(INDEX(ReferenceTurbulenceWindSpeed,Y594+1)-INDEX(ReferenceTurbulenceWindSpeed,Y594))))</f>
        <v>0.12024333127999232</v>
      </c>
      <c r="AA594" s="100">
        <f t="shared" si="184"/>
        <v>1.0516499030103927</v>
      </c>
      <c r="AB594" s="29">
        <f t="shared" si="185"/>
        <v>0.4775980542158989</v>
      </c>
      <c r="AD594" s="29">
        <f>'Zero Turbulence Curve'!F593</f>
        <v>59.10000000000057</v>
      </c>
      <c r="AE594" s="29">
        <f>'Zero Turbulence Curve'!G593</f>
        <v>1989.4717126307078</v>
      </c>
      <c r="AF594" s="39"/>
      <c r="AG594" s="40">
        <f t="array" ref="AG594">SUM(_xlfn.NORM.DIST($AD$3:$AD$1003,$F594,$AA594,FALSE)*WindSpeedStep)</f>
        <v>1.0000000000000036</v>
      </c>
      <c r="AH594" s="40">
        <f t="array" ref="AH594">SUM(_xlfn.NORM.DIST($AD$3:$AD$1003,$F594,$AB594,FALSE)*WindSpeedStep)</f>
        <v>1.0000000000000036</v>
      </c>
      <c r="AJ594" s="47">
        <f t="shared" si="179"/>
        <v>9</v>
      </c>
      <c r="AK594" s="83" t="b">
        <f>COUNTIF('Power Curve'!$D$2:$D$31,AJ594)&gt;0</f>
        <v>1</v>
      </c>
      <c r="AL594" s="83" t="b">
        <f t="shared" si="180"/>
        <v>0</v>
      </c>
      <c r="AM594" s="83" t="b">
        <f t="shared" si="186"/>
        <v>1</v>
      </c>
      <c r="AN594" s="47" t="str">
        <f t="shared" si="181"/>
        <v>Outer</v>
      </c>
      <c r="AO594" s="48" t="str">
        <f t="shared" si="182"/>
        <v>0.7-0.8</v>
      </c>
      <c r="AP594" s="49" t="str">
        <f t="shared" si="187"/>
        <v>4-5</v>
      </c>
      <c r="AQ594" s="49" t="str">
        <f t="shared" si="188"/>
        <v>Dec</v>
      </c>
      <c r="AR594" s="48" t="str">
        <f t="shared" si="189"/>
        <v>295-305</v>
      </c>
      <c r="AS594" s="49" t="str">
        <f t="shared" si="183"/>
        <v>HWS-LTI</v>
      </c>
    </row>
    <row r="595" spans="5:45" x14ac:dyDescent="0.3">
      <c r="E595" s="15">
        <v>40908.208333333336</v>
      </c>
      <c r="F595" s="21">
        <v>8.5</v>
      </c>
      <c r="G595" s="21">
        <v>1121.8699760437037</v>
      </c>
      <c r="H595" s="42">
        <v>1.2064755826398637</v>
      </c>
      <c r="I595" s="35">
        <v>304.5</v>
      </c>
      <c r="J595" s="43">
        <v>6.1176470588235297E-2</v>
      </c>
      <c r="K595" s="44">
        <v>0.93842715074803595</v>
      </c>
      <c r="L595" s="26">
        <f t="shared" si="171"/>
        <v>8.4569366059830973</v>
      </c>
      <c r="M595" s="26">
        <f t="shared" si="172"/>
        <v>0.66509679017507306</v>
      </c>
      <c r="N595" s="96">
        <f t="shared" si="173"/>
        <v>9</v>
      </c>
      <c r="O595" s="26">
        <f t="shared" si="174"/>
        <v>0.44804846483124594</v>
      </c>
      <c r="P595" s="3">
        <f>IF(L595&gt;'Power Curve'!$C$37,0,INDEX(Ci,$N595,1)*POWER(1-O595,3)+INDEX(Ci,$N595,2)*3*O595*POWER(1-O595,2)+INDEX(Ci,$N595,3)*3*POWER(O595,2)*(1-O595)+INDEX(Ci,$N595,4)*POWER(O595,3))</f>
        <v>1019.2145726984259</v>
      </c>
      <c r="Q595" s="3">
        <f>MAX(0,MIN(P595-V595+W595,'Power Curve'!$C$39))</f>
        <v>995.04754766573615</v>
      </c>
      <c r="R595" s="3">
        <f t="shared" si="175"/>
        <v>1121.8699760437037</v>
      </c>
      <c r="S595" s="3">
        <f t="shared" si="176"/>
        <v>-126.82242837796753</v>
      </c>
      <c r="T595" s="3">
        <f t="shared" si="177"/>
        <v>126.82242837796753</v>
      </c>
      <c r="V595" s="37">
        <f t="array" ref="V595">SUM(_xlfn.NORM.DIST($AD$3:$AD$1003,$L595,$AA595,FALSE)*WindSpeedStep*$AE$3:$AE$1003)/AG595</f>
        <v>1021.0870979393792</v>
      </c>
      <c r="W595" s="37">
        <f t="array" ref="W595">SUM(_xlfn.NORM.DIST($AD$3:$AD$1003,$L595,$AB595,FALSE)*WindSpeedStep*$AE$3:$AE$1003)/AH595</f>
        <v>996.92007290668948</v>
      </c>
      <c r="Y595" s="1">
        <f t="shared" si="178"/>
        <v>8</v>
      </c>
      <c r="Z595" s="99">
        <f>IF(L595&lt;'Power Curve'!$P$28,'Power Curve'!$Q$28,IF(L595&gt;'Power Curve'!$P$29,'Power Curve'!$Q$29,INDEX(ReferenceTurbulence,Y595)+(L595-INDEX(ReferenceTurbulenceWindSpeed,Y595))*(INDEX(ReferenceTurbulence,Y595+1)-INDEX(ReferenceTurbulence,Y595))/(INDEX(ReferenceTurbulenceWindSpeed,Y595+1)-INDEX(ReferenceTurbulenceWindSpeed,Y595))))</f>
        <v>0.11991123159989743</v>
      </c>
      <c r="AA595" s="100">
        <f t="shared" si="184"/>
        <v>1.0140816839856897</v>
      </c>
      <c r="AB595" s="29">
        <f t="shared" si="185"/>
        <v>0.51736553354249537</v>
      </c>
      <c r="AD595" s="29">
        <f>'Zero Turbulence Curve'!F594</f>
        <v>59.200000000000571</v>
      </c>
      <c r="AE595" s="29">
        <f>'Zero Turbulence Curve'!G594</f>
        <v>1989.4717126307078</v>
      </c>
      <c r="AF595" s="39"/>
      <c r="AG595" s="40">
        <f t="array" ref="AG595">SUM(_xlfn.NORM.DIST($AD$3:$AD$1003,$F595,$AA595,FALSE)*WindSpeedStep)</f>
        <v>1.0000000000000033</v>
      </c>
      <c r="AH595" s="40">
        <f t="array" ref="AH595">SUM(_xlfn.NORM.DIST($AD$3:$AD$1003,$F595,$AB595,FALSE)*WindSpeedStep)</f>
        <v>1.0000000000000036</v>
      </c>
      <c r="AJ595" s="47">
        <f t="shared" si="179"/>
        <v>8</v>
      </c>
      <c r="AK595" s="83" t="b">
        <f>COUNTIF('Power Curve'!$D$2:$D$31,AJ595)&gt;0</f>
        <v>1</v>
      </c>
      <c r="AL595" s="83" t="b">
        <f t="shared" si="180"/>
        <v>0</v>
      </c>
      <c r="AM595" s="83" t="b">
        <f t="shared" si="186"/>
        <v>1</v>
      </c>
      <c r="AN595" s="47" t="str">
        <f t="shared" si="181"/>
        <v>Outer</v>
      </c>
      <c r="AO595" s="48" t="str">
        <f t="shared" si="182"/>
        <v>0.6-0.7</v>
      </c>
      <c r="AP595" s="49" t="str">
        <f t="shared" si="187"/>
        <v>5-6</v>
      </c>
      <c r="AQ595" s="49" t="str">
        <f t="shared" si="188"/>
        <v>Dec</v>
      </c>
      <c r="AR595" s="48" t="str">
        <f t="shared" si="189"/>
        <v>295-305</v>
      </c>
      <c r="AS595" s="49" t="str">
        <f t="shared" si="183"/>
        <v>HWS-LTI</v>
      </c>
    </row>
    <row r="596" spans="5:45" x14ac:dyDescent="0.3">
      <c r="E596" s="15">
        <v>40908.215277777781</v>
      </c>
      <c r="F596" s="21">
        <v>7.42</v>
      </c>
      <c r="G596" s="21">
        <v>793.01001930236816</v>
      </c>
      <c r="H596" s="42">
        <v>1.2067570848053366</v>
      </c>
      <c r="I596" s="35">
        <v>304</v>
      </c>
      <c r="J596" s="43">
        <v>9.9730458221024262E-2</v>
      </c>
      <c r="K596" s="44">
        <v>0.87096252269778529</v>
      </c>
      <c r="L596" s="26">
        <f t="shared" si="171"/>
        <v>7.3829823148605174</v>
      </c>
      <c r="M596" s="26">
        <f t="shared" si="172"/>
        <v>0.49911369250480897</v>
      </c>
      <c r="N596" s="96">
        <f t="shared" si="173"/>
        <v>8</v>
      </c>
      <c r="O596" s="26">
        <f t="shared" si="174"/>
        <v>0.37024133298223455</v>
      </c>
      <c r="P596" s="3">
        <f>IF(L596&gt;'Power Curve'!$C$37,0,INDEX(Ci,$N596,1)*POWER(1-O596,3)+INDEX(Ci,$N596,2)*3*O596*POWER(1-O596,2)+INDEX(Ci,$N596,3)*3*POWER(O596,2)*(1-O596)+INDEX(Ci,$N596,4)*POWER(O596,3))</f>
        <v>698.97125619454698</v>
      </c>
      <c r="Q596" s="3">
        <f>MAX(0,MIN(P596-V596+W596,'Power Curve'!$C$39))</f>
        <v>692.41025974957847</v>
      </c>
      <c r="R596" s="3">
        <f t="shared" si="175"/>
        <v>793.01001930236816</v>
      </c>
      <c r="S596" s="3">
        <f t="shared" si="176"/>
        <v>-100.59975955278969</v>
      </c>
      <c r="T596" s="3">
        <f t="shared" si="177"/>
        <v>100.59975955278969</v>
      </c>
      <c r="V596" s="37">
        <f t="array" ref="V596">SUM(_xlfn.NORM.DIST($AD$3:$AD$1003,$L596,$AA596,FALSE)*WindSpeedStep*$AE$3:$AE$1003)/AG596</f>
        <v>694.2290423161229</v>
      </c>
      <c r="W596" s="37">
        <f t="array" ref="W596">SUM(_xlfn.NORM.DIST($AD$3:$AD$1003,$L596,$AB596,FALSE)*WindSpeedStep*$AE$3:$AE$1003)/AH596</f>
        <v>687.66804587115439</v>
      </c>
      <c r="Y596" s="1">
        <f t="shared" si="178"/>
        <v>7</v>
      </c>
      <c r="Z596" s="99">
        <f>IF(L596&lt;'Power Curve'!$P$28,'Power Curve'!$Q$28,IF(L596&gt;'Power Curve'!$P$29,'Power Curve'!$Q$29,INDEX(ReferenceTurbulence,Y596)+(L596-INDEX(ReferenceTurbulenceWindSpeed,Y596))*(INDEX(ReferenceTurbulence,Y596+1)-INDEX(ReferenceTurbulence,Y596))/(INDEX(ReferenceTurbulenceWindSpeed,Y596+1)-INDEX(ReferenceTurbulenceWindSpeed,Y596))))</f>
        <v>0.11957005707057858</v>
      </c>
      <c r="AA596" s="100">
        <f t="shared" si="184"/>
        <v>0.88278361673894445</v>
      </c>
      <c r="AB596" s="29">
        <f t="shared" si="185"/>
        <v>0.73630820929875784</v>
      </c>
      <c r="AD596" s="29">
        <f>'Zero Turbulence Curve'!F595</f>
        <v>59.300000000000573</v>
      </c>
      <c r="AE596" s="29">
        <f>'Zero Turbulence Curve'!G595</f>
        <v>1989.4717126307078</v>
      </c>
      <c r="AF596" s="39"/>
      <c r="AG596" s="40">
        <f t="array" ref="AG596">SUM(_xlfn.NORM.DIST($AD$3:$AD$1003,$F596,$AA596,FALSE)*WindSpeedStep)</f>
        <v>1.0000000000000038</v>
      </c>
      <c r="AH596" s="40">
        <f t="array" ref="AH596">SUM(_xlfn.NORM.DIST($AD$3:$AD$1003,$F596,$AB596,FALSE)*WindSpeedStep)</f>
        <v>1.0000000000000031</v>
      </c>
      <c r="AJ596" s="47">
        <f t="shared" si="179"/>
        <v>7</v>
      </c>
      <c r="AK596" s="83" t="b">
        <f>COUNTIF('Power Curve'!$D$2:$D$31,AJ596)&gt;0</f>
        <v>1</v>
      </c>
      <c r="AL596" s="83" t="b">
        <f t="shared" si="180"/>
        <v>0</v>
      </c>
      <c r="AM596" s="83" t="b">
        <f t="shared" si="186"/>
        <v>1</v>
      </c>
      <c r="AN596" s="47" t="str">
        <f t="shared" si="181"/>
        <v>Outer</v>
      </c>
      <c r="AO596" s="48" t="str">
        <f t="shared" si="182"/>
        <v>0.4-0.5</v>
      </c>
      <c r="AP596" s="49" t="str">
        <f t="shared" si="187"/>
        <v>5-6</v>
      </c>
      <c r="AQ596" s="49" t="str">
        <f t="shared" si="188"/>
        <v>Dec</v>
      </c>
      <c r="AR596" s="48" t="str">
        <f t="shared" si="189"/>
        <v>295-305</v>
      </c>
      <c r="AS596" s="49" t="str">
        <f t="shared" si="183"/>
        <v>LWS-LTI</v>
      </c>
    </row>
    <row r="597" spans="5:45" x14ac:dyDescent="0.3">
      <c r="E597" s="15">
        <v>40908.222222222219</v>
      </c>
      <c r="F597" s="21">
        <v>6.19</v>
      </c>
      <c r="G597" s="21">
        <v>520.41001892089821</v>
      </c>
      <c r="H597" s="42">
        <v>1.2073556578363933</v>
      </c>
      <c r="I597" s="35">
        <v>302.5</v>
      </c>
      <c r="J597" s="43">
        <v>0.19547657512116315</v>
      </c>
      <c r="K597" s="44">
        <v>0.874183341400537</v>
      </c>
      <c r="L597" s="26">
        <f t="shared" si="171"/>
        <v>6.1601368455754528</v>
      </c>
      <c r="M597" s="26">
        <f t="shared" si="172"/>
        <v>0.31011898328695092</v>
      </c>
      <c r="N597" s="96">
        <f t="shared" si="173"/>
        <v>7</v>
      </c>
      <c r="O597" s="26">
        <f t="shared" si="174"/>
        <v>0.13086487267986768</v>
      </c>
      <c r="P597" s="3">
        <f>IF(L597&gt;'Power Curve'!$C$37,0,INDEX(Ci,$N597,1)*POWER(1-O597,3)+INDEX(Ci,$N597,2)*3*O597*POWER(1-O597,2)+INDEX(Ci,$N597,3)*3*POWER(O597,2)*(1-O597)+INDEX(Ci,$N597,4)*POWER(O597,3))</f>
        <v>394.45374090120333</v>
      </c>
      <c r="Q597" s="3">
        <f>MAX(0,MIN(P597-V597+W597,'Power Curve'!$C$39))</f>
        <v>413.34257591129119</v>
      </c>
      <c r="R597" s="3">
        <f t="shared" si="175"/>
        <v>520.41001892089821</v>
      </c>
      <c r="S597" s="3">
        <f t="shared" si="176"/>
        <v>-107.06744300960702</v>
      </c>
      <c r="T597" s="3">
        <f t="shared" si="177"/>
        <v>107.06744300960702</v>
      </c>
      <c r="V597" s="37">
        <f t="array" ref="V597">SUM(_xlfn.NORM.DIST($AD$3:$AD$1003,$L597,$AA597,FALSE)*WindSpeedStep*$AE$3:$AE$1003)/AG597</f>
        <v>402.70365265671097</v>
      </c>
      <c r="W597" s="37">
        <f t="array" ref="W597">SUM(_xlfn.NORM.DIST($AD$3:$AD$1003,$L597,$AB597,FALSE)*WindSpeedStep*$AE$3:$AE$1003)/AH597</f>
        <v>421.59248766679883</v>
      </c>
      <c r="Y597" s="1">
        <f t="shared" si="178"/>
        <v>6</v>
      </c>
      <c r="Z597" s="99">
        <f>IF(L597&lt;'Power Curve'!$P$28,'Power Curve'!$Q$28,IF(L597&gt;'Power Curve'!$P$29,'Power Curve'!$Q$29,INDEX(ReferenceTurbulence,Y597)+(L597-INDEX(ReferenceTurbulenceWindSpeed,Y597))*(INDEX(ReferenceTurbulence,Y597+1)-INDEX(ReferenceTurbulence,Y597))/(INDEX(ReferenceTurbulenceWindSpeed,Y597+1)-INDEX(ReferenceTurbulenceWindSpeed,Y597))))</f>
        <v>0.12135288341142583</v>
      </c>
      <c r="AA597" s="100">
        <f t="shared" si="184"/>
        <v>0.74755036841954647</v>
      </c>
      <c r="AB597" s="29">
        <f t="shared" si="185"/>
        <v>1.2041624528507751</v>
      </c>
      <c r="AD597" s="29">
        <f>'Zero Turbulence Curve'!F596</f>
        <v>59.400000000000574</v>
      </c>
      <c r="AE597" s="29">
        <f>'Zero Turbulence Curve'!G596</f>
        <v>1989.4717126307078</v>
      </c>
      <c r="AF597" s="39"/>
      <c r="AG597" s="40">
        <f t="array" ref="AG597">SUM(_xlfn.NORM.DIST($AD$3:$AD$1003,$F597,$AA597,FALSE)*WindSpeedStep)</f>
        <v>1.0000000000000036</v>
      </c>
      <c r="AH597" s="40">
        <f t="array" ref="AH597">SUM(_xlfn.NORM.DIST($AD$3:$AD$1003,$F597,$AB597,FALSE)*WindSpeedStep)</f>
        <v>0.99999989112732679</v>
      </c>
      <c r="AJ597" s="47">
        <f t="shared" si="179"/>
        <v>6</v>
      </c>
      <c r="AK597" s="83" t="b">
        <f>COUNTIF('Power Curve'!$D$2:$D$31,AJ597)&gt;0</f>
        <v>1</v>
      </c>
      <c r="AL597" s="83" t="b">
        <f t="shared" si="180"/>
        <v>0</v>
      </c>
      <c r="AM597" s="83" t="b">
        <f t="shared" si="186"/>
        <v>1</v>
      </c>
      <c r="AN597" s="47" t="str">
        <f t="shared" si="181"/>
        <v>Outer</v>
      </c>
      <c r="AO597" s="48" t="str">
        <f t="shared" si="182"/>
        <v>0.3-0.4</v>
      </c>
      <c r="AP597" s="49" t="str">
        <f t="shared" si="187"/>
        <v>5-6</v>
      </c>
      <c r="AQ597" s="49" t="str">
        <f t="shared" si="188"/>
        <v>Dec</v>
      </c>
      <c r="AR597" s="48" t="str">
        <f t="shared" si="189"/>
        <v>295-305</v>
      </c>
      <c r="AS597" s="49" t="str">
        <f t="shared" si="183"/>
        <v>LWS-HTI</v>
      </c>
    </row>
    <row r="598" spans="5:45" x14ac:dyDescent="0.3">
      <c r="E598" s="15">
        <v>40908.229166666664</v>
      </c>
      <c r="F598" s="21">
        <v>6.75</v>
      </c>
      <c r="G598" s="21">
        <v>425.08000183105463</v>
      </c>
      <c r="H598" s="42">
        <v>1.2074916047917204</v>
      </c>
      <c r="I598" s="35">
        <v>300.39999999999998</v>
      </c>
      <c r="J598" s="43">
        <v>0.12888888888888889</v>
      </c>
      <c r="K598" s="44">
        <v>0.92318466457182102</v>
      </c>
      <c r="L598" s="26">
        <f t="shared" si="171"/>
        <v>6.7176872867370987</v>
      </c>
      <c r="M598" s="26">
        <f t="shared" si="172"/>
        <v>0.39629020127677639</v>
      </c>
      <c r="N598" s="96">
        <f t="shared" si="173"/>
        <v>7</v>
      </c>
      <c r="O598" s="26">
        <f t="shared" si="174"/>
        <v>0.69764068193240969</v>
      </c>
      <c r="P598" s="3">
        <f>IF(L598&gt;'Power Curve'!$C$37,0,INDEX(Ci,$N598,1)*POWER(1-O598,3)+INDEX(Ci,$N598,2)*3*O598*POWER(1-O598,2)+INDEX(Ci,$N598,3)*3*POWER(O598,2)*(1-O598)+INDEX(Ci,$N598,4)*POWER(O598,3))</f>
        <v>524.36885883182617</v>
      </c>
      <c r="Q598" s="3">
        <f>MAX(0,MIN(P598-V598+W598,'Power Curve'!$C$39))</f>
        <v>526.88106244078881</v>
      </c>
      <c r="R598" s="3">
        <f t="shared" si="175"/>
        <v>425.08000183105463</v>
      </c>
      <c r="S598" s="3">
        <f t="shared" si="176"/>
        <v>101.80106060973418</v>
      </c>
      <c r="T598" s="3">
        <f t="shared" si="177"/>
        <v>101.80106060973418</v>
      </c>
      <c r="V598" s="37">
        <f t="array" ref="V598">SUM(_xlfn.NORM.DIST($AD$3:$AD$1003,$L598,$AA598,FALSE)*WindSpeedStep*$AE$3:$AE$1003)/AG598</f>
        <v>525.44922512503069</v>
      </c>
      <c r="W598" s="37">
        <f t="array" ref="W598">SUM(_xlfn.NORM.DIST($AD$3:$AD$1003,$L598,$AB598,FALSE)*WindSpeedStep*$AE$3:$AE$1003)/AH598</f>
        <v>527.96142873399333</v>
      </c>
      <c r="Y598" s="1">
        <f t="shared" si="178"/>
        <v>6</v>
      </c>
      <c r="Z598" s="99">
        <f>IF(L598&lt;'Power Curve'!$P$28,'Power Curve'!$Q$28,IF(L598&gt;'Power Curve'!$P$29,'Power Curve'!$Q$29,INDEX(ReferenceTurbulence,Y598)+(L598-INDEX(ReferenceTurbulenceWindSpeed,Y598))*(INDEX(ReferenceTurbulence,Y598+1)-INDEX(ReferenceTurbulence,Y598))/(INDEX(ReferenceTurbulenceWindSpeed,Y598+1)-INDEX(ReferenceTurbulenceWindSpeed,Y598))))</f>
        <v>0.12025690346228436</v>
      </c>
      <c r="AA598" s="100">
        <f t="shared" si="184"/>
        <v>0.80784827153095828</v>
      </c>
      <c r="AB598" s="29">
        <f t="shared" si="185"/>
        <v>0.86583525029055941</v>
      </c>
      <c r="AD598" s="29">
        <f>'Zero Turbulence Curve'!F597</f>
        <v>59.500000000000576</v>
      </c>
      <c r="AE598" s="29">
        <f>'Zero Turbulence Curve'!G597</f>
        <v>1989.4717126307078</v>
      </c>
      <c r="AF598" s="39"/>
      <c r="AG598" s="40">
        <f t="array" ref="AG598">SUM(_xlfn.NORM.DIST($AD$3:$AD$1003,$F598,$AA598,FALSE)*WindSpeedStep)</f>
        <v>1.0000000000000033</v>
      </c>
      <c r="AH598" s="40">
        <f t="array" ref="AH598">SUM(_xlfn.NORM.DIST($AD$3:$AD$1003,$F598,$AB598,FALSE)*WindSpeedStep)</f>
        <v>1.0000000000000013</v>
      </c>
      <c r="AJ598" s="47">
        <f t="shared" si="179"/>
        <v>7</v>
      </c>
      <c r="AK598" s="83" t="b">
        <f>COUNTIF('Power Curve'!$D$2:$D$31,AJ598)&gt;0</f>
        <v>1</v>
      </c>
      <c r="AL598" s="83" t="b">
        <f t="shared" si="180"/>
        <v>0</v>
      </c>
      <c r="AM598" s="83" t="b">
        <f t="shared" si="186"/>
        <v>1</v>
      </c>
      <c r="AN598" s="47" t="str">
        <f t="shared" si="181"/>
        <v>Outer</v>
      </c>
      <c r="AO598" s="48" t="str">
        <f t="shared" si="182"/>
        <v>0.3-0.4</v>
      </c>
      <c r="AP598" s="49" t="str">
        <f t="shared" si="187"/>
        <v>5-6</v>
      </c>
      <c r="AQ598" s="49" t="str">
        <f t="shared" si="188"/>
        <v>Dec</v>
      </c>
      <c r="AR598" s="48" t="str">
        <f t="shared" si="189"/>
        <v>295-305</v>
      </c>
      <c r="AS598" s="49" t="str">
        <f t="shared" si="183"/>
        <v>Inner-TI</v>
      </c>
    </row>
    <row r="599" spans="5:45" x14ac:dyDescent="0.3">
      <c r="E599" s="15">
        <v>40908.236111111109</v>
      </c>
      <c r="F599" s="21">
        <v>6.69</v>
      </c>
      <c r="G599" s="21">
        <v>496.33997344970703</v>
      </c>
      <c r="H599" s="42">
        <v>1.2069479962592249</v>
      </c>
      <c r="I599" s="35">
        <v>305.60000000000002</v>
      </c>
      <c r="J599" s="43">
        <v>0.11958146487294469</v>
      </c>
      <c r="K599" s="44">
        <v>0.87557612090619807</v>
      </c>
      <c r="L599" s="26">
        <f t="shared" si="171"/>
        <v>6.6569752285379344</v>
      </c>
      <c r="M599" s="26">
        <f t="shared" si="172"/>
        <v>0.38690695697193622</v>
      </c>
      <c r="N599" s="96">
        <f t="shared" si="173"/>
        <v>7</v>
      </c>
      <c r="O599" s="26">
        <f t="shared" si="174"/>
        <v>0.63592406693785253</v>
      </c>
      <c r="P599" s="3">
        <f>IF(L599&gt;'Power Curve'!$C$37,0,INDEX(Ci,$N599,1)*POWER(1-O599,3)+INDEX(Ci,$N599,2)*3*O599*POWER(1-O599,2)+INDEX(Ci,$N599,3)*3*POWER(O599,2)*(1-O599)+INDEX(Ci,$N599,4)*POWER(O599,3))</f>
        <v>509.15149885066359</v>
      </c>
      <c r="Q599" s="3">
        <f>MAX(0,MIN(P599-V599+W599,'Power Curve'!$C$39))</f>
        <v>508.93138738966701</v>
      </c>
      <c r="R599" s="3">
        <f t="shared" si="175"/>
        <v>496.33997344970703</v>
      </c>
      <c r="S599" s="3">
        <f t="shared" si="176"/>
        <v>12.591413939959978</v>
      </c>
      <c r="T599" s="3">
        <f t="shared" si="177"/>
        <v>12.591413939959978</v>
      </c>
      <c r="V599" s="37">
        <f t="array" ref="V599">SUM(_xlfn.NORM.DIST($AD$3:$AD$1003,$L599,$AA599,FALSE)*WindSpeedStep*$AE$3:$AE$1003)/AG599</f>
        <v>511.28071852537755</v>
      </c>
      <c r="W599" s="37">
        <f t="array" ref="W599">SUM(_xlfn.NORM.DIST($AD$3:$AD$1003,$L599,$AB599,FALSE)*WindSpeedStep*$AE$3:$AE$1003)/AH599</f>
        <v>511.06060706438097</v>
      </c>
      <c r="Y599" s="1">
        <f t="shared" si="178"/>
        <v>6</v>
      </c>
      <c r="Z599" s="99">
        <f>IF(L599&lt;'Power Curve'!$P$28,'Power Curve'!$Q$28,IF(L599&gt;'Power Curve'!$P$29,'Power Curve'!$Q$29,INDEX(ReferenceTurbulence,Y599)+(L599-INDEX(ReferenceTurbulenceWindSpeed,Y599))*(INDEX(ReferenceTurbulence,Y599+1)-INDEX(ReferenceTurbulence,Y599))/(INDEX(ReferenceTurbulenceWindSpeed,Y599+1)-INDEX(ReferenceTurbulenceWindSpeed,Y599))))</f>
        <v>0.12037624548687098</v>
      </c>
      <c r="AA599" s="100">
        <f t="shared" si="184"/>
        <v>0.80134168431050146</v>
      </c>
      <c r="AB599" s="29">
        <f t="shared" si="185"/>
        <v>0.79605084945147198</v>
      </c>
      <c r="AD599" s="29">
        <f>'Zero Turbulence Curve'!F598</f>
        <v>59.600000000000577</v>
      </c>
      <c r="AE599" s="29">
        <f>'Zero Turbulence Curve'!G598</f>
        <v>1989.4717126307078</v>
      </c>
      <c r="AF599" s="39"/>
      <c r="AG599" s="40">
        <f t="array" ref="AG599">SUM(_xlfn.NORM.DIST($AD$3:$AD$1003,$F599,$AA599,FALSE)*WindSpeedStep)</f>
        <v>1.0000000000000033</v>
      </c>
      <c r="AH599" s="40">
        <f t="array" ref="AH599">SUM(_xlfn.NORM.DIST($AD$3:$AD$1003,$F599,$AB599,FALSE)*WindSpeedStep)</f>
        <v>1.0000000000000031</v>
      </c>
      <c r="AJ599" s="47">
        <f t="shared" si="179"/>
        <v>7</v>
      </c>
      <c r="AK599" s="83" t="b">
        <f>COUNTIF('Power Curve'!$D$2:$D$31,AJ599)&gt;0</f>
        <v>1</v>
      </c>
      <c r="AL599" s="83" t="b">
        <f t="shared" si="180"/>
        <v>0</v>
      </c>
      <c r="AM599" s="83" t="b">
        <f t="shared" si="186"/>
        <v>1</v>
      </c>
      <c r="AN599" s="47" t="str">
        <f t="shared" si="181"/>
        <v>Outer</v>
      </c>
      <c r="AO599" s="48" t="str">
        <f t="shared" si="182"/>
        <v>0.3-0.4</v>
      </c>
      <c r="AP599" s="49" t="str">
        <f t="shared" si="187"/>
        <v>5-6</v>
      </c>
      <c r="AQ599" s="49" t="str">
        <f t="shared" si="188"/>
        <v>Dec</v>
      </c>
      <c r="AR599" s="48" t="str">
        <f t="shared" si="189"/>
        <v>305-315</v>
      </c>
      <c r="AS599" s="49" t="str">
        <f t="shared" si="183"/>
        <v>Inner-TI</v>
      </c>
    </row>
    <row r="600" spans="5:45" x14ac:dyDescent="0.3">
      <c r="E600" s="15">
        <v>40908.243055555555</v>
      </c>
      <c r="F600" s="21">
        <v>5.93</v>
      </c>
      <c r="G600" s="21">
        <v>437.98002624511736</v>
      </c>
      <c r="H600" s="42">
        <v>1.2080905476789854</v>
      </c>
      <c r="I600" s="35">
        <v>306.39999999999998</v>
      </c>
      <c r="J600" s="43">
        <v>0.11129848229342328</v>
      </c>
      <c r="K600" s="44">
        <v>0.67852099507476227</v>
      </c>
      <c r="L600" s="26">
        <f t="shared" si="171"/>
        <v>5.9025882990915584</v>
      </c>
      <c r="M600" s="26">
        <f t="shared" si="172"/>
        <v>0.27031402519959458</v>
      </c>
      <c r="N600" s="96">
        <f t="shared" si="173"/>
        <v>6</v>
      </c>
      <c r="O600" s="26">
        <f t="shared" si="174"/>
        <v>0.8716090468777894</v>
      </c>
      <c r="P600" s="3">
        <f>IF(L600&gt;'Power Curve'!$C$37,0,INDEX(Ci,$N600,1)*POWER(1-O600,3)+INDEX(Ci,$N600,2)*3*O600*POWER(1-O600,2)+INDEX(Ci,$N600,3)*3*POWER(O600,2)*(1-O600)+INDEX(Ci,$N600,4)*POWER(O600,3))</f>
        <v>345.70648348176354</v>
      </c>
      <c r="Q600" s="3">
        <f>MAX(0,MIN(P600-V600+W600,'Power Curve'!$C$39))</f>
        <v>344.40022082863629</v>
      </c>
      <c r="R600" s="3">
        <f t="shared" si="175"/>
        <v>437.98002624511736</v>
      </c>
      <c r="S600" s="3">
        <f t="shared" si="176"/>
        <v>-93.579805416481065</v>
      </c>
      <c r="T600" s="3">
        <f t="shared" si="177"/>
        <v>93.579805416481065</v>
      </c>
      <c r="V600" s="37">
        <f t="array" ref="V600">SUM(_xlfn.NORM.DIST($AD$3:$AD$1003,$L600,$AA600,FALSE)*WindSpeedStep*$AE$3:$AE$1003)/AG600</f>
        <v>351.12749148097589</v>
      </c>
      <c r="W600" s="37">
        <f t="array" ref="W600">SUM(_xlfn.NORM.DIST($AD$3:$AD$1003,$L600,$AB600,FALSE)*WindSpeedStep*$AE$3:$AE$1003)/AH600</f>
        <v>349.82122882784864</v>
      </c>
      <c r="Y600" s="1">
        <f t="shared" si="178"/>
        <v>5</v>
      </c>
      <c r="Z600" s="99">
        <f>IF(L600&lt;'Power Curve'!$P$28,'Power Curve'!$Q$28,IF(L600&gt;'Power Curve'!$P$29,'Power Curve'!$Q$29,INDEX(ReferenceTurbulence,Y600)+(L600-INDEX(ReferenceTurbulenceWindSpeed,Y600))*(INDEX(ReferenceTurbulence,Y600+1)-INDEX(ReferenceTurbulence,Y600))/(INDEX(ReferenceTurbulenceWindSpeed,Y600+1)-INDEX(ReferenceTurbulenceWindSpeed,Y600))))</f>
        <v>0.12111352169281099</v>
      </c>
      <c r="AA600" s="100">
        <f t="shared" si="184"/>
        <v>0.71488325600575775</v>
      </c>
      <c r="AB600" s="29">
        <f t="shared" si="185"/>
        <v>0.65694911929180921</v>
      </c>
      <c r="AD600" s="29">
        <f>'Zero Turbulence Curve'!F599</f>
        <v>59.700000000000578</v>
      </c>
      <c r="AE600" s="29">
        <f>'Zero Turbulence Curve'!G599</f>
        <v>1989.4717126307078</v>
      </c>
      <c r="AF600" s="39"/>
      <c r="AG600" s="40">
        <f t="array" ref="AG600">SUM(_xlfn.NORM.DIST($AD$3:$AD$1003,$F600,$AA600,FALSE)*WindSpeedStep)</f>
        <v>1.0000000000000036</v>
      </c>
      <c r="AH600" s="40">
        <f t="array" ref="AH600">SUM(_xlfn.NORM.DIST($AD$3:$AD$1003,$F600,$AB600,FALSE)*WindSpeedStep)</f>
        <v>1.0000000000000038</v>
      </c>
      <c r="AJ600" s="47">
        <f t="shared" si="179"/>
        <v>6</v>
      </c>
      <c r="AK600" s="83" t="b">
        <f>COUNTIF('Power Curve'!$D$2:$D$31,AJ600)&gt;0</f>
        <v>1</v>
      </c>
      <c r="AL600" s="83" t="b">
        <f t="shared" si="180"/>
        <v>0</v>
      </c>
      <c r="AM600" s="83" t="b">
        <f t="shared" si="186"/>
        <v>1</v>
      </c>
      <c r="AN600" s="47" t="str">
        <f t="shared" si="181"/>
        <v>Outer</v>
      </c>
      <c r="AO600" s="48" t="str">
        <f t="shared" si="182"/>
        <v>0.2-0.3</v>
      </c>
      <c r="AP600" s="49" t="str">
        <f t="shared" si="187"/>
        <v>5-6</v>
      </c>
      <c r="AQ600" s="49" t="str">
        <f t="shared" si="188"/>
        <v>Dec</v>
      </c>
      <c r="AR600" s="48" t="str">
        <f t="shared" si="189"/>
        <v>305-315</v>
      </c>
      <c r="AS600" s="49" t="str">
        <f t="shared" si="183"/>
        <v>Inner-TI</v>
      </c>
    </row>
    <row r="601" spans="5:45" x14ac:dyDescent="0.3">
      <c r="E601" s="15">
        <v>40908.25</v>
      </c>
      <c r="F601" s="21">
        <v>6.33</v>
      </c>
      <c r="G601" s="21">
        <v>468.04002380371134</v>
      </c>
      <c r="H601" s="42">
        <v>1.2072747282560465</v>
      </c>
      <c r="I601" s="35">
        <v>308.60000000000002</v>
      </c>
      <c r="J601" s="43">
        <v>7.7409162717219593E-2</v>
      </c>
      <c r="K601" s="44">
        <v>0.80895453316865706</v>
      </c>
      <c r="L601" s="26">
        <f t="shared" si="171"/>
        <v>6.2993206718627262</v>
      </c>
      <c r="M601" s="26">
        <f t="shared" si="172"/>
        <v>0.33163029230980834</v>
      </c>
      <c r="N601" s="96">
        <f t="shared" si="173"/>
        <v>7</v>
      </c>
      <c r="O601" s="26">
        <f t="shared" si="174"/>
        <v>0.27235166912913067</v>
      </c>
      <c r="P601" s="3">
        <f>IF(L601&gt;'Power Curve'!$C$37,0,INDEX(Ci,$N601,1)*POWER(1-O601,3)+INDEX(Ci,$N601,2)*3*O601*POWER(1-O601,2)+INDEX(Ci,$N601,3)*3*POWER(O601,2)*(1-O601)+INDEX(Ci,$N601,4)*POWER(O601,3))</f>
        <v>424.27367033710419</v>
      </c>
      <c r="Q601" s="3">
        <f>MAX(0,MIN(P601-V601+W601,'Power Curve'!$C$39))</f>
        <v>415.07033221832171</v>
      </c>
      <c r="R601" s="3">
        <f t="shared" si="175"/>
        <v>468.04002380371134</v>
      </c>
      <c r="S601" s="3">
        <f t="shared" si="176"/>
        <v>-52.969691585389626</v>
      </c>
      <c r="T601" s="3">
        <f t="shared" si="177"/>
        <v>52.969691585389626</v>
      </c>
      <c r="V601" s="37">
        <f t="array" ref="V601">SUM(_xlfn.NORM.DIST($AD$3:$AD$1003,$L601,$AA601,FALSE)*WindSpeedStep*$AE$3:$AE$1003)/AG601</f>
        <v>431.827210763496</v>
      </c>
      <c r="W601" s="37">
        <f t="array" ref="W601">SUM(_xlfn.NORM.DIST($AD$3:$AD$1003,$L601,$AB601,FALSE)*WindSpeedStep*$AE$3:$AE$1003)/AH601</f>
        <v>422.62387264471352</v>
      </c>
      <c r="Y601" s="1">
        <f t="shared" si="178"/>
        <v>6</v>
      </c>
      <c r="Z601" s="99">
        <f>IF(L601&lt;'Power Curve'!$P$28,'Power Curve'!$Q$28,IF(L601&gt;'Power Curve'!$P$29,'Power Curve'!$Q$29,INDEX(ReferenceTurbulence,Y601)+(L601-INDEX(ReferenceTurbulenceWindSpeed,Y601))*(INDEX(ReferenceTurbulence,Y601+1)-INDEX(ReferenceTurbulence,Y601))/(INDEX(ReferenceTurbulenceWindSpeed,Y601+1)-INDEX(ReferenceTurbulenceWindSpeed,Y601))))</f>
        <v>0.12107928900346909</v>
      </c>
      <c r="AA601" s="100">
        <f t="shared" si="184"/>
        <v>0.7627172681539941</v>
      </c>
      <c r="AB601" s="29">
        <f t="shared" si="185"/>
        <v>0.48762513889616682</v>
      </c>
      <c r="AD601" s="29">
        <f>'Zero Turbulence Curve'!F600</f>
        <v>59.80000000000058</v>
      </c>
      <c r="AE601" s="29">
        <f>'Zero Turbulence Curve'!G600</f>
        <v>1989.4717126307078</v>
      </c>
      <c r="AF601" s="39"/>
      <c r="AG601" s="40">
        <f t="array" ref="AG601">SUM(_xlfn.NORM.DIST($AD$3:$AD$1003,$F601,$AA601,FALSE)*WindSpeedStep)</f>
        <v>1.0000000000000033</v>
      </c>
      <c r="AH601" s="40">
        <f t="array" ref="AH601">SUM(_xlfn.NORM.DIST($AD$3:$AD$1003,$F601,$AB601,FALSE)*WindSpeedStep)</f>
        <v>1.0000000000000036</v>
      </c>
      <c r="AJ601" s="47">
        <f t="shared" si="179"/>
        <v>6</v>
      </c>
      <c r="AK601" s="83" t="b">
        <f>COUNTIF('Power Curve'!$D$2:$D$31,AJ601)&gt;0</f>
        <v>1</v>
      </c>
      <c r="AL601" s="83" t="b">
        <f t="shared" si="180"/>
        <v>0</v>
      </c>
      <c r="AM601" s="83" t="b">
        <f t="shared" si="186"/>
        <v>1</v>
      </c>
      <c r="AN601" s="47" t="str">
        <f t="shared" si="181"/>
        <v>Outer</v>
      </c>
      <c r="AO601" s="48" t="str">
        <f t="shared" si="182"/>
        <v>0.3-0.4</v>
      </c>
      <c r="AP601" s="49" t="str">
        <f t="shared" si="187"/>
        <v>6-7</v>
      </c>
      <c r="AQ601" s="49" t="str">
        <f t="shared" si="188"/>
        <v>Dec</v>
      </c>
      <c r="AR601" s="48" t="str">
        <f t="shared" si="189"/>
        <v>305-315</v>
      </c>
      <c r="AS601" s="49" t="str">
        <f t="shared" si="183"/>
        <v>LWS-LTI</v>
      </c>
    </row>
    <row r="602" spans="5:45" x14ac:dyDescent="0.3">
      <c r="E602" s="15">
        <v>40908.256944444445</v>
      </c>
      <c r="F602" s="21">
        <v>6.39</v>
      </c>
      <c r="G602" s="21">
        <v>446.82002258300764</v>
      </c>
      <c r="H602" s="42">
        <v>1.2069222688990089</v>
      </c>
      <c r="I602" s="35">
        <v>313.5</v>
      </c>
      <c r="J602" s="43">
        <v>0.12050078247261346</v>
      </c>
      <c r="K602" s="44">
        <v>0.88025889461421625</v>
      </c>
      <c r="L602" s="26">
        <f t="shared" si="171"/>
        <v>6.3584109806224953</v>
      </c>
      <c r="M602" s="26">
        <f t="shared" si="172"/>
        <v>0.34076289001095139</v>
      </c>
      <c r="N602" s="96">
        <f t="shared" si="173"/>
        <v>7</v>
      </c>
      <c r="O602" s="26">
        <f t="shared" si="174"/>
        <v>0.33241970081523775</v>
      </c>
      <c r="P602" s="3">
        <f>IF(L602&gt;'Power Curve'!$C$37,0,INDEX(Ci,$N602,1)*POWER(1-O602,3)+INDEX(Ci,$N602,2)*3*O602*POWER(1-O602,2)+INDEX(Ci,$N602,3)*3*POWER(O602,2)*(1-O602)+INDEX(Ci,$N602,4)*POWER(O602,3))</f>
        <v>437.5690970585527</v>
      </c>
      <c r="Q602" s="3">
        <f>MAX(0,MIN(P602-V602+W602,'Power Curve'!$C$39))</f>
        <v>437.4610174747603</v>
      </c>
      <c r="R602" s="3">
        <f t="shared" si="175"/>
        <v>446.82002258300764</v>
      </c>
      <c r="S602" s="3">
        <f t="shared" si="176"/>
        <v>-9.3590051082473451</v>
      </c>
      <c r="T602" s="3">
        <f t="shared" si="177"/>
        <v>9.3590051082473451</v>
      </c>
      <c r="V602" s="37">
        <f t="array" ref="V602">SUM(_xlfn.NORM.DIST($AD$3:$AD$1003,$L602,$AA602,FALSE)*WindSpeedStep*$AE$3:$AE$1003)/AG602</f>
        <v>444.4887095172183</v>
      </c>
      <c r="W602" s="37">
        <f t="array" ref="W602">SUM(_xlfn.NORM.DIST($AD$3:$AD$1003,$L602,$AB602,FALSE)*WindSpeedStep*$AE$3:$AE$1003)/AH602</f>
        <v>444.38062993342589</v>
      </c>
      <c r="Y602" s="1">
        <f t="shared" si="178"/>
        <v>6</v>
      </c>
      <c r="Z602" s="99">
        <f>IF(L602&lt;'Power Curve'!$P$28,'Power Curve'!$Q$28,IF(L602&gt;'Power Curve'!$P$29,'Power Curve'!$Q$29,INDEX(ReferenceTurbulence,Y602)+(L602-INDEX(ReferenceTurbulenceWindSpeed,Y602))*(INDEX(ReferenceTurbulence,Y602+1)-INDEX(ReferenceTurbulence,Y602))/(INDEX(ReferenceTurbulenceWindSpeed,Y602+1)-INDEX(ReferenceTurbulenceWindSpeed,Y602))))</f>
        <v>0.12096313486061816</v>
      </c>
      <c r="AA602" s="100">
        <f t="shared" si="184"/>
        <v>0.76913332494827424</v>
      </c>
      <c r="AB602" s="29">
        <f t="shared" si="185"/>
        <v>0.7661934984474682</v>
      </c>
      <c r="AD602" s="29">
        <f>'Zero Turbulence Curve'!F601</f>
        <v>59.900000000000581</v>
      </c>
      <c r="AE602" s="29">
        <f>'Zero Turbulence Curve'!G601</f>
        <v>1989.4717126307078</v>
      </c>
      <c r="AF602" s="39"/>
      <c r="AG602" s="40">
        <f t="array" ref="AG602">SUM(_xlfn.NORM.DIST($AD$3:$AD$1003,$F602,$AA602,FALSE)*WindSpeedStep)</f>
        <v>1.000000000000004</v>
      </c>
      <c r="AH602" s="40">
        <f t="array" ref="AH602">SUM(_xlfn.NORM.DIST($AD$3:$AD$1003,$F602,$AB602,FALSE)*WindSpeedStep)</f>
        <v>1.0000000000000038</v>
      </c>
      <c r="AJ602" s="47">
        <f t="shared" si="179"/>
        <v>6</v>
      </c>
      <c r="AK602" s="83" t="b">
        <f>COUNTIF('Power Curve'!$D$2:$D$31,AJ602)&gt;0</f>
        <v>1</v>
      </c>
      <c r="AL602" s="83" t="b">
        <f t="shared" si="180"/>
        <v>0</v>
      </c>
      <c r="AM602" s="83" t="b">
        <f t="shared" si="186"/>
        <v>1</v>
      </c>
      <c r="AN602" s="47" t="str">
        <f t="shared" si="181"/>
        <v>Outer</v>
      </c>
      <c r="AO602" s="48" t="str">
        <f t="shared" si="182"/>
        <v>0.3-0.4</v>
      </c>
      <c r="AP602" s="49" t="str">
        <f t="shared" si="187"/>
        <v>6-7</v>
      </c>
      <c r="AQ602" s="49" t="str">
        <f t="shared" si="188"/>
        <v>Dec</v>
      </c>
      <c r="AR602" s="48" t="str">
        <f t="shared" si="189"/>
        <v>305-315</v>
      </c>
      <c r="AS602" s="49" t="str">
        <f t="shared" si="183"/>
        <v>Inner-TI</v>
      </c>
    </row>
    <row r="603" spans="5:45" x14ac:dyDescent="0.3">
      <c r="E603" s="15">
        <v>40908.263888888891</v>
      </c>
      <c r="F603" s="21">
        <v>6.47</v>
      </c>
      <c r="G603" s="21">
        <v>427.62999725341854</v>
      </c>
      <c r="H603" s="42">
        <v>1.2065151224058435</v>
      </c>
      <c r="I603" s="35">
        <v>313.10000000000002</v>
      </c>
      <c r="J603" s="43">
        <v>0.12673879443585781</v>
      </c>
      <c r="K603" s="44">
        <v>0.73185371221739026</v>
      </c>
      <c r="L603" s="26">
        <f t="shared" si="171"/>
        <v>6.4372914792084517</v>
      </c>
      <c r="M603" s="26">
        <f t="shared" si="172"/>
        <v>0.35295412534498627</v>
      </c>
      <c r="N603" s="96">
        <f t="shared" si="173"/>
        <v>7</v>
      </c>
      <c r="O603" s="26">
        <f t="shared" si="174"/>
        <v>0.41260537572413397</v>
      </c>
      <c r="P603" s="3">
        <f>IF(L603&gt;'Power Curve'!$C$37,0,INDEX(Ci,$N603,1)*POWER(1-O603,3)+INDEX(Ci,$N603,2)*3*O603*POWER(1-O603,2)+INDEX(Ci,$N603,3)*3*POWER(O603,2)*(1-O603)+INDEX(Ci,$N603,4)*POWER(O603,3))</f>
        <v>455.82877420404049</v>
      </c>
      <c r="Q603" s="3">
        <f>MAX(0,MIN(P603-V603+W603,'Power Curve'!$C$39))</f>
        <v>457.30833975142508</v>
      </c>
      <c r="R603" s="3">
        <f t="shared" si="175"/>
        <v>427.62999725341854</v>
      </c>
      <c r="S603" s="3">
        <f t="shared" si="176"/>
        <v>29.678342498006543</v>
      </c>
      <c r="T603" s="3">
        <f t="shared" si="177"/>
        <v>29.678342498006543</v>
      </c>
      <c r="V603" s="37">
        <f t="array" ref="V603">SUM(_xlfn.NORM.DIST($AD$3:$AD$1003,$L603,$AA603,FALSE)*WindSpeedStep*$AE$3:$AE$1003)/AG603</f>
        <v>461.67413231267153</v>
      </c>
      <c r="W603" s="37">
        <f t="array" ref="W603">SUM(_xlfn.NORM.DIST($AD$3:$AD$1003,$L603,$AB603,FALSE)*WindSpeedStep*$AE$3:$AE$1003)/AH603</f>
        <v>463.15369786005613</v>
      </c>
      <c r="Y603" s="1">
        <f t="shared" si="178"/>
        <v>6</v>
      </c>
      <c r="Z603" s="99">
        <f>IF(L603&lt;'Power Curve'!$P$28,'Power Curve'!$Q$28,IF(L603&gt;'Power Curve'!$P$29,'Power Curve'!$Q$29,INDEX(ReferenceTurbulence,Y603)+(L603-INDEX(ReferenceTurbulenceWindSpeed,Y603))*(INDEX(ReferenceTurbulence,Y603+1)-INDEX(ReferenceTurbulence,Y603))/(INDEX(ReferenceTurbulenceWindSpeed,Y603+1)-INDEX(ReferenceTurbulenceWindSpeed,Y603))))</f>
        <v>0.12080807903347476</v>
      </c>
      <c r="AA603" s="100">
        <f t="shared" si="184"/>
        <v>0.77767681778172826</v>
      </c>
      <c r="AB603" s="29">
        <f t="shared" si="185"/>
        <v>0.81585456150709901</v>
      </c>
      <c r="AD603" s="29">
        <f>'Zero Turbulence Curve'!F602</f>
        <v>60.000000000000583</v>
      </c>
      <c r="AE603" s="29">
        <f>'Zero Turbulence Curve'!G602</f>
        <v>1989.4717126307078</v>
      </c>
      <c r="AF603" s="39"/>
      <c r="AG603" s="40">
        <f t="array" ref="AG603">SUM(_xlfn.NORM.DIST($AD$3:$AD$1003,$F603,$AA603,FALSE)*WindSpeedStep)</f>
        <v>1.0000000000000038</v>
      </c>
      <c r="AH603" s="40">
        <f t="array" ref="AH603">SUM(_xlfn.NORM.DIST($AD$3:$AD$1003,$F603,$AB603,FALSE)*WindSpeedStep)</f>
        <v>1.0000000000000027</v>
      </c>
      <c r="AJ603" s="47">
        <f t="shared" si="179"/>
        <v>6</v>
      </c>
      <c r="AK603" s="83" t="b">
        <f>COUNTIF('Power Curve'!$D$2:$D$31,AJ603)&gt;0</f>
        <v>1</v>
      </c>
      <c r="AL603" s="83" t="b">
        <f t="shared" si="180"/>
        <v>0</v>
      </c>
      <c r="AM603" s="83" t="b">
        <f t="shared" si="186"/>
        <v>1</v>
      </c>
      <c r="AN603" s="47" t="str">
        <f t="shared" si="181"/>
        <v>Outer</v>
      </c>
      <c r="AO603" s="48" t="str">
        <f t="shared" si="182"/>
        <v>0.3-0.4</v>
      </c>
      <c r="AP603" s="49" t="str">
        <f t="shared" si="187"/>
        <v>6-7</v>
      </c>
      <c r="AQ603" s="49" t="str">
        <f t="shared" si="188"/>
        <v>Dec</v>
      </c>
      <c r="AR603" s="48" t="str">
        <f t="shared" si="189"/>
        <v>305-315</v>
      </c>
      <c r="AS603" s="49" t="str">
        <f t="shared" si="183"/>
        <v>Inner-TI</v>
      </c>
    </row>
    <row r="604" spans="5:45" x14ac:dyDescent="0.3">
      <c r="E604" s="15">
        <v>40908.270833333336</v>
      </c>
      <c r="F604" s="21">
        <v>6.39</v>
      </c>
      <c r="G604" s="21">
        <v>400.77000427246139</v>
      </c>
      <c r="H604" s="42">
        <v>1.2067058678782978</v>
      </c>
      <c r="I604" s="35">
        <v>318.10000000000002</v>
      </c>
      <c r="J604" s="43">
        <v>9.5461658841940536E-2</v>
      </c>
      <c r="K604" s="44">
        <v>0.81127607716937378</v>
      </c>
      <c r="L604" s="26">
        <f t="shared" si="171"/>
        <v>6.3580309371276096</v>
      </c>
      <c r="M604" s="26">
        <f t="shared" si="172"/>
        <v>0.34070415306371632</v>
      </c>
      <c r="N604" s="96">
        <f t="shared" si="173"/>
        <v>7</v>
      </c>
      <c r="O604" s="26">
        <f t="shared" si="174"/>
        <v>0.33203336902628561</v>
      </c>
      <c r="P604" s="3">
        <f>IF(L604&gt;'Power Curve'!$C$37,0,INDEX(Ci,$N604,1)*POWER(1-O604,3)+INDEX(Ci,$N604,2)*3*O604*POWER(1-O604,2)+INDEX(Ci,$N604,3)*3*POWER(O604,2)*(1-O604)+INDEX(Ci,$N604,4)*POWER(O604,3))</f>
        <v>437.4824918647941</v>
      </c>
      <c r="Q604" s="3">
        <f>MAX(0,MIN(P604-V604+W604,'Power Curve'!$C$39))</f>
        <v>431.73182071069164</v>
      </c>
      <c r="R604" s="3">
        <f t="shared" si="175"/>
        <v>400.77000427246139</v>
      </c>
      <c r="S604" s="3">
        <f t="shared" si="176"/>
        <v>30.961816438230244</v>
      </c>
      <c r="T604" s="3">
        <f t="shared" si="177"/>
        <v>30.961816438230244</v>
      </c>
      <c r="V604" s="37">
        <f t="array" ref="V604">SUM(_xlfn.NORM.DIST($AD$3:$AD$1003,$L604,$AA604,FALSE)*WindSpeedStep*$AE$3:$AE$1003)/AG604</f>
        <v>444.4066987857733</v>
      </c>
      <c r="W604" s="37">
        <f t="array" ref="W604">SUM(_xlfn.NORM.DIST($AD$3:$AD$1003,$L604,$AB604,FALSE)*WindSpeedStep*$AE$3:$AE$1003)/AH604</f>
        <v>438.65602763167084</v>
      </c>
      <c r="Y604" s="1">
        <f t="shared" si="178"/>
        <v>6</v>
      </c>
      <c r="Z604" s="99">
        <f>IF(L604&lt;'Power Curve'!$P$28,'Power Curve'!$Q$28,IF(L604&gt;'Power Curve'!$P$29,'Power Curve'!$Q$29,INDEX(ReferenceTurbulence,Y604)+(L604-INDEX(ReferenceTurbulenceWindSpeed,Y604))*(INDEX(ReferenceTurbulence,Y604+1)-INDEX(ReferenceTurbulence,Y604))/(INDEX(ReferenceTurbulenceWindSpeed,Y604+1)-INDEX(ReferenceTurbulenceWindSpeed,Y604))))</f>
        <v>0.12096388191419295</v>
      </c>
      <c r="AA604" s="100">
        <f t="shared" si="184"/>
        <v>0.76909210348548973</v>
      </c>
      <c r="AB604" s="29">
        <f t="shared" si="185"/>
        <v>0.60694818022657937</v>
      </c>
      <c r="AD604" s="29">
        <f>'Zero Turbulence Curve'!F603</f>
        <v>60.100000000000584</v>
      </c>
      <c r="AE604" s="29">
        <f>'Zero Turbulence Curve'!G603</f>
        <v>1989.4717126307078</v>
      </c>
      <c r="AF604" s="39"/>
      <c r="AG604" s="40">
        <f t="array" ref="AG604">SUM(_xlfn.NORM.DIST($AD$3:$AD$1003,$F604,$AA604,FALSE)*WindSpeedStep)</f>
        <v>1.0000000000000038</v>
      </c>
      <c r="AH604" s="40">
        <f t="array" ref="AH604">SUM(_xlfn.NORM.DIST($AD$3:$AD$1003,$F604,$AB604,FALSE)*WindSpeedStep)</f>
        <v>1.0000000000000033</v>
      </c>
      <c r="AJ604" s="47">
        <f t="shared" si="179"/>
        <v>6</v>
      </c>
      <c r="AK604" s="83" t="b">
        <f>COUNTIF('Power Curve'!$D$2:$D$31,AJ604)&gt;0</f>
        <v>1</v>
      </c>
      <c r="AL604" s="83" t="b">
        <f t="shared" si="180"/>
        <v>0</v>
      </c>
      <c r="AM604" s="83" t="b">
        <f t="shared" si="186"/>
        <v>1</v>
      </c>
      <c r="AN604" s="47" t="str">
        <f t="shared" si="181"/>
        <v>Outer</v>
      </c>
      <c r="AO604" s="48" t="str">
        <f t="shared" si="182"/>
        <v>0.3-0.4</v>
      </c>
      <c r="AP604" s="49" t="str">
        <f t="shared" si="187"/>
        <v>6-7</v>
      </c>
      <c r="AQ604" s="49" t="str">
        <f t="shared" si="188"/>
        <v>Dec</v>
      </c>
      <c r="AR604" s="48" t="str">
        <f t="shared" si="189"/>
        <v>315-325</v>
      </c>
      <c r="AS604" s="49" t="str">
        <f t="shared" si="183"/>
        <v>LWS-LTI</v>
      </c>
    </row>
    <row r="605" spans="5:45" x14ac:dyDescent="0.3">
      <c r="E605" s="15">
        <v>40908.277777777781</v>
      </c>
      <c r="F605" s="21">
        <v>5.63</v>
      </c>
      <c r="G605" s="21">
        <v>297.25998687744169</v>
      </c>
      <c r="H605" s="42">
        <v>1.2072585009982215</v>
      </c>
      <c r="I605" s="35">
        <v>317.10000000000002</v>
      </c>
      <c r="J605" s="43">
        <v>0.14387211367673181</v>
      </c>
      <c r="K605" s="44">
        <v>0.78669284825405783</v>
      </c>
      <c r="L605" s="26">
        <f t="shared" si="171"/>
        <v>5.6026882280163655</v>
      </c>
      <c r="M605" s="26">
        <f t="shared" si="172"/>
        <v>0.2239635024631374</v>
      </c>
      <c r="N605" s="96">
        <f t="shared" si="173"/>
        <v>6</v>
      </c>
      <c r="O605" s="26">
        <f t="shared" si="174"/>
        <v>0.57269332196497236</v>
      </c>
      <c r="P605" s="3">
        <f>IF(L605&gt;'Power Curve'!$C$37,0,INDEX(Ci,$N605,1)*POWER(1-O605,3)+INDEX(Ci,$N605,2)*3*O605*POWER(1-O605,2)+INDEX(Ci,$N605,3)*3*POWER(O605,2)*(1-O605)+INDEX(Ci,$N605,4)*POWER(O605,3))</f>
        <v>297.08352178128075</v>
      </c>
      <c r="Q605" s="3">
        <f>MAX(0,MIN(P605-V605+W605,'Power Curve'!$C$39))</f>
        <v>299.27226518600582</v>
      </c>
      <c r="R605" s="3">
        <f t="shared" si="175"/>
        <v>297.25998687744169</v>
      </c>
      <c r="S605" s="3">
        <f t="shared" si="176"/>
        <v>2.0122783085641345</v>
      </c>
      <c r="T605" s="3">
        <f t="shared" si="177"/>
        <v>2.0122783085641345</v>
      </c>
      <c r="V605" s="37">
        <f t="array" ref="V605">SUM(_xlfn.NORM.DIST($AD$3:$AD$1003,$L605,$AA605,FALSE)*WindSpeedStep*$AE$3:$AE$1003)/AG605</f>
        <v>294.40214244934958</v>
      </c>
      <c r="W605" s="37">
        <f t="array" ref="W605">SUM(_xlfn.NORM.DIST($AD$3:$AD$1003,$L605,$AB605,FALSE)*WindSpeedStep*$AE$3:$AE$1003)/AH605</f>
        <v>296.59088585407466</v>
      </c>
      <c r="Y605" s="1">
        <f t="shared" si="178"/>
        <v>5</v>
      </c>
      <c r="Z605" s="99">
        <f>IF(L605&lt;'Power Curve'!$P$28,'Power Curve'!$Q$28,IF(L605&gt;'Power Curve'!$P$29,'Power Curve'!$Q$29,INDEX(ReferenceTurbulence,Y605)+(L605-INDEX(ReferenceTurbulenceWindSpeed,Y605))*(INDEX(ReferenceTurbulence,Y605+1)-INDEX(ReferenceTurbulence,Y605))/(INDEX(ReferenceTurbulenceWindSpeed,Y605+1)-INDEX(ReferenceTurbulenceWindSpeed,Y605))))</f>
        <v>0.11996709350568303</v>
      </c>
      <c r="AA605" s="100">
        <f t="shared" si="184"/>
        <v>0.67213822253362887</v>
      </c>
      <c r="AB605" s="29">
        <f t="shared" si="185"/>
        <v>0.80607059763645761</v>
      </c>
      <c r="AD605" s="29">
        <f>'Zero Turbulence Curve'!F604</f>
        <v>60.200000000000585</v>
      </c>
      <c r="AE605" s="29">
        <f>'Zero Turbulence Curve'!G604</f>
        <v>1989.4717126307078</v>
      </c>
      <c r="AF605" s="39"/>
      <c r="AG605" s="40">
        <f t="array" ref="AG605">SUM(_xlfn.NORM.DIST($AD$3:$AD$1003,$F605,$AA605,FALSE)*WindSpeedStep)</f>
        <v>1.0000000000000033</v>
      </c>
      <c r="AH605" s="40">
        <f t="array" ref="AH605">SUM(_xlfn.NORM.DIST($AD$3:$AD$1003,$F605,$AB605,FALSE)*WindSpeedStep)</f>
        <v>0.99999999999911571</v>
      </c>
      <c r="AJ605" s="47">
        <f t="shared" si="179"/>
        <v>6</v>
      </c>
      <c r="AK605" s="83" t="b">
        <f>COUNTIF('Power Curve'!$D$2:$D$31,AJ605)&gt;0</f>
        <v>1</v>
      </c>
      <c r="AL605" s="83" t="b">
        <f t="shared" si="180"/>
        <v>0</v>
      </c>
      <c r="AM605" s="83" t="b">
        <f t="shared" si="186"/>
        <v>1</v>
      </c>
      <c r="AN605" s="47" t="str">
        <f t="shared" si="181"/>
        <v>Outer</v>
      </c>
      <c r="AO605" s="48" t="str">
        <f t="shared" si="182"/>
        <v>0.2-0.3</v>
      </c>
      <c r="AP605" s="49" t="str">
        <f t="shared" si="187"/>
        <v>6-7</v>
      </c>
      <c r="AQ605" s="49" t="str">
        <f t="shared" si="188"/>
        <v>Dec</v>
      </c>
      <c r="AR605" s="48" t="str">
        <f t="shared" si="189"/>
        <v>315-325</v>
      </c>
      <c r="AS605" s="49" t="str">
        <f t="shared" si="183"/>
        <v>LWS-HTI</v>
      </c>
    </row>
    <row r="606" spans="5:45" x14ac:dyDescent="0.3">
      <c r="E606" s="15">
        <v>40908.284722222219</v>
      </c>
      <c r="F606" s="21">
        <v>5.49</v>
      </c>
      <c r="G606" s="21">
        <v>302.52001190185604</v>
      </c>
      <c r="H606" s="42">
        <v>1.207303756230107</v>
      </c>
      <c r="I606" s="35">
        <v>317.89999999999998</v>
      </c>
      <c r="J606" s="43">
        <v>0.19125683060109289</v>
      </c>
      <c r="K606" s="44">
        <v>0.89040559091011229</v>
      </c>
      <c r="L606" s="26">
        <f t="shared" si="171"/>
        <v>5.4634356496330909</v>
      </c>
      <c r="M606" s="26">
        <f t="shared" si="172"/>
        <v>0.20244156758221515</v>
      </c>
      <c r="N606" s="96">
        <f t="shared" si="173"/>
        <v>6</v>
      </c>
      <c r="O606" s="26">
        <f t="shared" si="174"/>
        <v>0.43389780496431474</v>
      </c>
      <c r="P606" s="3">
        <f>IF(L606&gt;'Power Curve'!$C$37,0,INDEX(Ci,$N606,1)*POWER(1-O606,3)+INDEX(Ci,$N606,2)*3*O606*POWER(1-O606,2)+INDEX(Ci,$N606,3)*3*POWER(O606,2)*(1-O606)+INDEX(Ci,$N606,4)*POWER(O606,3))</f>
        <v>276.20075671641712</v>
      </c>
      <c r="Q606" s="3">
        <f>MAX(0,MIN(P606-V606+W606,'Power Curve'!$C$39))</f>
        <v>286.21110185707624</v>
      </c>
      <c r="R606" s="3">
        <f t="shared" si="175"/>
        <v>302.52001190185604</v>
      </c>
      <c r="S606" s="3">
        <f t="shared" si="176"/>
        <v>-16.308910044779793</v>
      </c>
      <c r="T606" s="3">
        <f t="shared" si="177"/>
        <v>16.308910044779793</v>
      </c>
      <c r="V606" s="37">
        <f t="array" ref="V606">SUM(_xlfn.NORM.DIST($AD$3:$AD$1003,$L606,$AA606,FALSE)*WindSpeedStep*$AE$3:$AE$1003)/AG606</f>
        <v>268.97653223117572</v>
      </c>
      <c r="W606" s="37">
        <f t="array" ref="W606">SUM(_xlfn.NORM.DIST($AD$3:$AD$1003,$L606,$AB606,FALSE)*WindSpeedStep*$AE$3:$AE$1003)/AH606</f>
        <v>278.98687737183485</v>
      </c>
      <c r="Y606" s="1">
        <f t="shared" si="178"/>
        <v>5</v>
      </c>
      <c r="Z606" s="99">
        <f>IF(L606&lt;'Power Curve'!$P$28,'Power Curve'!$Q$28,IF(L606&gt;'Power Curve'!$P$29,'Power Curve'!$Q$29,INDEX(ReferenceTurbulence,Y606)+(L606-INDEX(ReferenceTurbulenceWindSpeed,Y606))*(INDEX(ReferenceTurbulence,Y606+1)-INDEX(ReferenceTurbulence,Y606))/(INDEX(ReferenceTurbulenceWindSpeed,Y606+1)-INDEX(ReferenceTurbulenceWindSpeed,Y606))))</f>
        <v>0.11943477258819714</v>
      </c>
      <c r="AA606" s="100">
        <f t="shared" si="184"/>
        <v>0.6525241943641773</v>
      </c>
      <c r="AB606" s="29">
        <f t="shared" si="185"/>
        <v>1.044919386541848</v>
      </c>
      <c r="AD606" s="29">
        <f>'Zero Turbulence Curve'!F605</f>
        <v>60.300000000000587</v>
      </c>
      <c r="AE606" s="29">
        <f>'Zero Turbulence Curve'!G605</f>
        <v>1989.4717126307078</v>
      </c>
      <c r="AF606" s="39"/>
      <c r="AG606" s="40">
        <f t="array" ref="AG606">SUM(_xlfn.NORM.DIST($AD$3:$AD$1003,$F606,$AA606,FALSE)*WindSpeedStep)</f>
        <v>1.0000000000000038</v>
      </c>
      <c r="AH606" s="40">
        <f t="array" ref="AH606">SUM(_xlfn.NORM.DIST($AD$3:$AD$1003,$F606,$AB606,FALSE)*WindSpeedStep)</f>
        <v>0.99999994331189801</v>
      </c>
      <c r="AJ606" s="47">
        <f t="shared" si="179"/>
        <v>5</v>
      </c>
      <c r="AK606" s="83" t="b">
        <f>COUNTIF('Power Curve'!$D$2:$D$31,AJ606)&gt;0</f>
        <v>1</v>
      </c>
      <c r="AL606" s="83" t="b">
        <f t="shared" si="180"/>
        <v>0</v>
      </c>
      <c r="AM606" s="83" t="b">
        <f t="shared" si="186"/>
        <v>1</v>
      </c>
      <c r="AN606" s="47" t="str">
        <f t="shared" si="181"/>
        <v>Outer</v>
      </c>
      <c r="AO606" s="48" t="str">
        <f t="shared" si="182"/>
        <v>0.2-0.3</v>
      </c>
      <c r="AP606" s="49" t="str">
        <f t="shared" si="187"/>
        <v>6-7</v>
      </c>
      <c r="AQ606" s="49" t="str">
        <f t="shared" si="188"/>
        <v>Dec</v>
      </c>
      <c r="AR606" s="48" t="str">
        <f t="shared" si="189"/>
        <v>315-325</v>
      </c>
      <c r="AS606" s="49" t="str">
        <f t="shared" si="183"/>
        <v>LWS-HTI</v>
      </c>
    </row>
    <row r="607" spans="5:45" x14ac:dyDescent="0.3">
      <c r="E607" s="15">
        <v>40908.291666666664</v>
      </c>
      <c r="F607" s="21">
        <v>6.36</v>
      </c>
      <c r="G607" s="21">
        <v>396.87001037597639</v>
      </c>
      <c r="H607" s="42">
        <v>1.2078113391556133</v>
      </c>
      <c r="I607" s="35">
        <v>318.3</v>
      </c>
      <c r="J607" s="43">
        <v>0.15566037735849056</v>
      </c>
      <c r="K607" s="44">
        <v>0.90457271177393761</v>
      </c>
      <c r="L607" s="26">
        <f t="shared" si="171"/>
        <v>6.330112866407088</v>
      </c>
      <c r="M607" s="26">
        <f t="shared" si="172"/>
        <v>0.33638932523773324</v>
      </c>
      <c r="N607" s="96">
        <f t="shared" si="173"/>
        <v>7</v>
      </c>
      <c r="O607" s="26">
        <f t="shared" si="174"/>
        <v>0.30365335897297857</v>
      </c>
      <c r="P607" s="3">
        <f>IF(L607&gt;'Power Curve'!$C$37,0,INDEX(Ci,$N607,1)*POWER(1-O607,3)+INDEX(Ci,$N607,2)*3*O607*POWER(1-O607,2)+INDEX(Ci,$N607,3)*3*POWER(O607,2)*(1-O607)+INDEX(Ci,$N607,4)*POWER(O607,3))</f>
        <v>431.15858263868927</v>
      </c>
      <c r="Q607" s="3">
        <f>MAX(0,MIN(P607-V607+W607,'Power Curve'!$C$39))</f>
        <v>439.75747896857166</v>
      </c>
      <c r="R607" s="3">
        <f t="shared" si="175"/>
        <v>396.87001037597639</v>
      </c>
      <c r="S607" s="3">
        <f t="shared" si="176"/>
        <v>42.887468592595269</v>
      </c>
      <c r="T607" s="3">
        <f t="shared" si="177"/>
        <v>42.887468592595269</v>
      </c>
      <c r="V607" s="37">
        <f t="array" ref="V607">SUM(_xlfn.NORM.DIST($AD$3:$AD$1003,$L607,$AA607,FALSE)*WindSpeedStep*$AE$3:$AE$1003)/AG607</f>
        <v>438.40267352625688</v>
      </c>
      <c r="W607" s="37">
        <f t="array" ref="W607">SUM(_xlfn.NORM.DIST($AD$3:$AD$1003,$L607,$AB607,FALSE)*WindSpeedStep*$AE$3:$AE$1003)/AH607</f>
        <v>447.00156985613927</v>
      </c>
      <c r="Y607" s="1">
        <f t="shared" si="178"/>
        <v>6</v>
      </c>
      <c r="Z607" s="99">
        <f>IF(L607&lt;'Power Curve'!$P$28,'Power Curve'!$Q$28,IF(L607&gt;'Power Curve'!$P$29,'Power Curve'!$Q$29,INDEX(ReferenceTurbulence,Y607)+(L607-INDEX(ReferenceTurbulenceWindSpeed,Y607))*(INDEX(ReferenceTurbulence,Y607+1)-INDEX(ReferenceTurbulence,Y607))/(INDEX(ReferenceTurbulenceWindSpeed,Y607+1)-INDEX(ReferenceTurbulenceWindSpeed,Y607))))</f>
        <v>0.12101876061837738</v>
      </c>
      <c r="AA607" s="100">
        <f t="shared" si="184"/>
        <v>0.7660624136670301</v>
      </c>
      <c r="AB607" s="29">
        <f t="shared" si="185"/>
        <v>0.98534775750676362</v>
      </c>
      <c r="AD607" s="29">
        <f>'Zero Turbulence Curve'!F606</f>
        <v>60.400000000000588</v>
      </c>
      <c r="AE607" s="29">
        <f>'Zero Turbulence Curve'!G606</f>
        <v>1989.4717126307078</v>
      </c>
      <c r="AF607" s="39"/>
      <c r="AG607" s="40">
        <f t="array" ref="AG607">SUM(_xlfn.NORM.DIST($AD$3:$AD$1003,$F607,$AA607,FALSE)*WindSpeedStep)</f>
        <v>1.0000000000000036</v>
      </c>
      <c r="AH607" s="40">
        <f t="array" ref="AH607">SUM(_xlfn.NORM.DIST($AD$3:$AD$1003,$F607,$AB607,FALSE)*WindSpeedStep)</f>
        <v>0.99999999996195055</v>
      </c>
      <c r="AJ607" s="47">
        <f t="shared" si="179"/>
        <v>6</v>
      </c>
      <c r="AK607" s="83" t="b">
        <f>COUNTIF('Power Curve'!$D$2:$D$31,AJ607)&gt;0</f>
        <v>1</v>
      </c>
      <c r="AL607" s="83" t="b">
        <f t="shared" si="180"/>
        <v>0</v>
      </c>
      <c r="AM607" s="83" t="b">
        <f t="shared" si="186"/>
        <v>1</v>
      </c>
      <c r="AN607" s="47" t="str">
        <f t="shared" si="181"/>
        <v>Outer</v>
      </c>
      <c r="AO607" s="48" t="str">
        <f t="shared" si="182"/>
        <v>0.3-0.4</v>
      </c>
      <c r="AP607" s="49" t="str">
        <f t="shared" si="187"/>
        <v>7-8</v>
      </c>
      <c r="AQ607" s="49" t="str">
        <f t="shared" si="188"/>
        <v>Dec</v>
      </c>
      <c r="AR607" s="48" t="str">
        <f t="shared" si="189"/>
        <v>315-325</v>
      </c>
      <c r="AS607" s="49" t="str">
        <f t="shared" si="183"/>
        <v>LWS-HTI</v>
      </c>
    </row>
    <row r="608" spans="5:45" x14ac:dyDescent="0.3">
      <c r="E608" s="15">
        <v>40908.298611111109</v>
      </c>
      <c r="F608" s="21">
        <v>6.22</v>
      </c>
      <c r="G608" s="21">
        <v>383.58000946044922</v>
      </c>
      <c r="H608" s="42">
        <v>1.2084456478144017</v>
      </c>
      <c r="I608" s="35">
        <v>314.89999999999998</v>
      </c>
      <c r="J608" s="43">
        <v>0.10771704180064309</v>
      </c>
      <c r="K608" s="44">
        <v>0.88531945639718945</v>
      </c>
      <c r="L608" s="26">
        <f t="shared" si="171"/>
        <v>6.1918543093794547</v>
      </c>
      <c r="M608" s="26">
        <f t="shared" si="172"/>
        <v>0.31502101956163242</v>
      </c>
      <c r="N608" s="96">
        <f t="shared" si="173"/>
        <v>7</v>
      </c>
      <c r="O608" s="26">
        <f t="shared" si="174"/>
        <v>0.16310714151835567</v>
      </c>
      <c r="P608" s="3">
        <f>IF(L608&gt;'Power Curve'!$C$37,0,INDEX(Ci,$N608,1)*POWER(1-O608,3)+INDEX(Ci,$N608,2)*3*O608*POWER(1-O608,2)+INDEX(Ci,$N608,3)*3*POWER(O608,2)*(1-O608)+INDEX(Ci,$N608,4)*POWER(O608,3))</f>
        <v>401.04946363126368</v>
      </c>
      <c r="Q608" s="3">
        <f>MAX(0,MIN(P608-V608+W608,'Power Curve'!$C$39))</f>
        <v>398.34665448705726</v>
      </c>
      <c r="R608" s="3">
        <f t="shared" si="175"/>
        <v>383.58000946044922</v>
      </c>
      <c r="S608" s="3">
        <f t="shared" si="176"/>
        <v>14.766645026608046</v>
      </c>
      <c r="T608" s="3">
        <f t="shared" si="177"/>
        <v>14.766645026608046</v>
      </c>
      <c r="V608" s="37">
        <f t="array" ref="V608">SUM(_xlfn.NORM.DIST($AD$3:$AD$1003,$L608,$AA608,FALSE)*WindSpeedStep*$AE$3:$AE$1003)/AG608</f>
        <v>409.25563317636733</v>
      </c>
      <c r="W608" s="37">
        <f t="array" ref="W608">SUM(_xlfn.NORM.DIST($AD$3:$AD$1003,$L608,$AB608,FALSE)*WindSpeedStep*$AE$3:$AE$1003)/AH608</f>
        <v>406.55282403216091</v>
      </c>
      <c r="Y608" s="1">
        <f t="shared" si="178"/>
        <v>6</v>
      </c>
      <c r="Z608" s="99">
        <f>IF(L608&lt;'Power Curve'!$P$28,'Power Curve'!$Q$28,IF(L608&gt;'Power Curve'!$P$29,'Power Curve'!$Q$29,INDEX(ReferenceTurbulence,Y608)+(L608-INDEX(ReferenceTurbulenceWindSpeed,Y608))*(INDEX(ReferenceTurbulence,Y608+1)-INDEX(ReferenceTurbulence,Y608))/(INDEX(ReferenceTurbulenceWindSpeed,Y608+1)-INDEX(ReferenceTurbulenceWindSpeed,Y608))))</f>
        <v>0.12129053621949396</v>
      </c>
      <c r="AA608" s="100">
        <f t="shared" si="184"/>
        <v>0.75101332937761844</v>
      </c>
      <c r="AB608" s="29">
        <f t="shared" si="185"/>
        <v>0.6669682294669188</v>
      </c>
      <c r="AD608" s="29">
        <f>'Zero Turbulence Curve'!F607</f>
        <v>60.50000000000059</v>
      </c>
      <c r="AE608" s="29">
        <f>'Zero Turbulence Curve'!G607</f>
        <v>1989.4717126307078</v>
      </c>
      <c r="AF608" s="39"/>
      <c r="AG608" s="40">
        <f t="array" ref="AG608">SUM(_xlfn.NORM.DIST($AD$3:$AD$1003,$F608,$AA608,FALSE)*WindSpeedStep)</f>
        <v>1.0000000000000031</v>
      </c>
      <c r="AH608" s="40">
        <f t="array" ref="AH608">SUM(_xlfn.NORM.DIST($AD$3:$AD$1003,$F608,$AB608,FALSE)*WindSpeedStep)</f>
        <v>1.0000000000000036</v>
      </c>
      <c r="AJ608" s="47">
        <f t="shared" si="179"/>
        <v>6</v>
      </c>
      <c r="AK608" s="83" t="b">
        <f>COUNTIF('Power Curve'!$D$2:$D$31,AJ608)&gt;0</f>
        <v>1</v>
      </c>
      <c r="AL608" s="83" t="b">
        <f t="shared" si="180"/>
        <v>0</v>
      </c>
      <c r="AM608" s="83" t="b">
        <f t="shared" si="186"/>
        <v>1</v>
      </c>
      <c r="AN608" s="47" t="str">
        <f t="shared" si="181"/>
        <v>Outer</v>
      </c>
      <c r="AO608" s="48" t="str">
        <f t="shared" si="182"/>
        <v>0.3-0.4</v>
      </c>
      <c r="AP608" s="49" t="str">
        <f t="shared" si="187"/>
        <v>7-8</v>
      </c>
      <c r="AQ608" s="49" t="str">
        <f t="shared" si="188"/>
        <v>Dec</v>
      </c>
      <c r="AR608" s="48" t="str">
        <f t="shared" si="189"/>
        <v>305-315</v>
      </c>
      <c r="AS608" s="49" t="str">
        <f t="shared" si="183"/>
        <v>Inner-TI</v>
      </c>
    </row>
    <row r="609" spans="5:45" x14ac:dyDescent="0.3">
      <c r="E609" s="15">
        <v>40908.305555555555</v>
      </c>
      <c r="F609" s="21">
        <v>7.16</v>
      </c>
      <c r="G609" s="21">
        <v>668.90997314453102</v>
      </c>
      <c r="H609" s="42">
        <v>1.2074491771805413</v>
      </c>
      <c r="I609" s="35">
        <v>314.2</v>
      </c>
      <c r="J609" s="43">
        <v>6.4245810055865923E-2</v>
      </c>
      <c r="K609" s="44">
        <v>0.91739551138783682</v>
      </c>
      <c r="L609" s="26">
        <f t="shared" si="171"/>
        <v>7.1256411288010035</v>
      </c>
      <c r="M609" s="26">
        <f t="shared" si="172"/>
        <v>0.45934078263948347</v>
      </c>
      <c r="N609" s="96">
        <f t="shared" si="173"/>
        <v>8</v>
      </c>
      <c r="O609" s="26">
        <f t="shared" si="174"/>
        <v>0.1112322766300793</v>
      </c>
      <c r="P609" s="3">
        <f>IF(L609&gt;'Power Curve'!$C$37,0,INDEX(Ci,$N609,1)*POWER(1-O609,3)+INDEX(Ci,$N609,2)*3*O609*POWER(1-O609,2)+INDEX(Ci,$N609,3)*3*POWER(O609,2)*(1-O609)+INDEX(Ci,$N609,4)*POWER(O609,3))</f>
        <v>629.08605608286143</v>
      </c>
      <c r="Q609" s="3">
        <f>MAX(0,MIN(P609-V609+W609,'Power Curve'!$C$39))</f>
        <v>614.9861980102695</v>
      </c>
      <c r="R609" s="3">
        <f t="shared" si="175"/>
        <v>668.90997314453102</v>
      </c>
      <c r="S609" s="3">
        <f t="shared" si="176"/>
        <v>-53.923775134261518</v>
      </c>
      <c r="T609" s="3">
        <f t="shared" si="177"/>
        <v>53.923775134261518</v>
      </c>
      <c r="V609" s="37">
        <f t="array" ref="V609">SUM(_xlfn.NORM.DIST($AD$3:$AD$1003,$L609,$AA609,FALSE)*WindSpeedStep*$AE$3:$AE$1003)/AG609</f>
        <v>625.94761241833771</v>
      </c>
      <c r="W609" s="37">
        <f t="array" ref="W609">SUM(_xlfn.NORM.DIST($AD$3:$AD$1003,$L609,$AB609,FALSE)*WindSpeedStep*$AE$3:$AE$1003)/AH609</f>
        <v>611.84775434574578</v>
      </c>
      <c r="Y609" s="1">
        <f t="shared" si="178"/>
        <v>7</v>
      </c>
      <c r="Z609" s="99">
        <f>IF(L609&lt;'Power Curve'!$P$28,'Power Curve'!$Q$28,IF(L609&gt;'Power Curve'!$P$29,'Power Curve'!$Q$29,INDEX(ReferenceTurbulence,Y609)+(L609-INDEX(ReferenceTurbulenceWindSpeed,Y609))*(INDEX(ReferenceTurbulence,Y609+1)-INDEX(ReferenceTurbulence,Y609))/(INDEX(ReferenceTurbulenceWindSpeed,Y609+1)-INDEX(ReferenceTurbulenceWindSpeed,Y609))))</f>
        <v>0.11964153279728965</v>
      </c>
      <c r="AA609" s="100">
        <f t="shared" si="184"/>
        <v>0.85252262681316127</v>
      </c>
      <c r="AB609" s="29">
        <f t="shared" si="185"/>
        <v>0.45779258648721532</v>
      </c>
      <c r="AD609" s="29">
        <f>'Zero Turbulence Curve'!F608</f>
        <v>60.600000000000591</v>
      </c>
      <c r="AE609" s="29">
        <f>'Zero Turbulence Curve'!G608</f>
        <v>1989.4717126307078</v>
      </c>
      <c r="AF609" s="39"/>
      <c r="AG609" s="40">
        <f t="array" ref="AG609">SUM(_xlfn.NORM.DIST($AD$3:$AD$1003,$F609,$AA609,FALSE)*WindSpeedStep)</f>
        <v>1.0000000000000036</v>
      </c>
      <c r="AH609" s="40">
        <f t="array" ref="AH609">SUM(_xlfn.NORM.DIST($AD$3:$AD$1003,$F609,$AB609,FALSE)*WindSpeedStep)</f>
        <v>1.0000000000000038</v>
      </c>
      <c r="AJ609" s="47">
        <f t="shared" si="179"/>
        <v>7</v>
      </c>
      <c r="AK609" s="83" t="b">
        <f>COUNTIF('Power Curve'!$D$2:$D$31,AJ609)&gt;0</f>
        <v>1</v>
      </c>
      <c r="AL609" s="83" t="b">
        <f t="shared" si="180"/>
        <v>0</v>
      </c>
      <c r="AM609" s="83" t="b">
        <f t="shared" si="186"/>
        <v>1</v>
      </c>
      <c r="AN609" s="47" t="str">
        <f t="shared" si="181"/>
        <v>Outer</v>
      </c>
      <c r="AO609" s="48" t="str">
        <f t="shared" si="182"/>
        <v>0.4-0.5</v>
      </c>
      <c r="AP609" s="49" t="str">
        <f t="shared" si="187"/>
        <v>7-8</v>
      </c>
      <c r="AQ609" s="49" t="str">
        <f t="shared" si="188"/>
        <v>Dec</v>
      </c>
      <c r="AR609" s="48" t="str">
        <f t="shared" si="189"/>
        <v>305-315</v>
      </c>
      <c r="AS609" s="49" t="str">
        <f t="shared" si="183"/>
        <v>LWS-LTI</v>
      </c>
    </row>
    <row r="610" spans="5:45" x14ac:dyDescent="0.3">
      <c r="E610" s="15">
        <v>40908.3125</v>
      </c>
      <c r="F610" s="21">
        <v>6.81</v>
      </c>
      <c r="G610" s="21">
        <v>601.61000061035156</v>
      </c>
      <c r="H610" s="42">
        <v>1.2081378629023436</v>
      </c>
      <c r="I610" s="35">
        <v>314.39999999999998</v>
      </c>
      <c r="J610" s="43">
        <v>7.1953010279001473E-2</v>
      </c>
      <c r="K610" s="44">
        <v>0.84763007849763627</v>
      </c>
      <c r="L610" s="26">
        <f t="shared" si="171"/>
        <v>6.7786089512444194</v>
      </c>
      <c r="M610" s="26">
        <f t="shared" si="172"/>
        <v>0.40570584091222484</v>
      </c>
      <c r="N610" s="96">
        <f t="shared" si="173"/>
        <v>7</v>
      </c>
      <c r="O610" s="26">
        <f t="shared" si="174"/>
        <v>0.75957037143316264</v>
      </c>
      <c r="P610" s="3">
        <f>IF(L610&gt;'Power Curve'!$C$37,0,INDEX(Ci,$N610,1)*POWER(1-O610,3)+INDEX(Ci,$N610,2)*3*O610*POWER(1-O610,2)+INDEX(Ci,$N610,3)*3*POWER(O610,2)*(1-O610)+INDEX(Ci,$N610,4)*POWER(O610,3))</f>
        <v>539.78205036710347</v>
      </c>
      <c r="Q610" s="3">
        <f>MAX(0,MIN(P610-V610+W610,'Power Curve'!$C$39))</f>
        <v>527.81143594966375</v>
      </c>
      <c r="R610" s="3">
        <f t="shared" si="175"/>
        <v>601.61000061035156</v>
      </c>
      <c r="S610" s="3">
        <f t="shared" si="176"/>
        <v>-73.798564660687816</v>
      </c>
      <c r="T610" s="3">
        <f t="shared" si="177"/>
        <v>73.798564660687816</v>
      </c>
      <c r="V610" s="37">
        <f t="array" ref="V610">SUM(_xlfn.NORM.DIST($AD$3:$AD$1003,$L610,$AA610,FALSE)*WindSpeedStep*$AE$3:$AE$1003)/AG610</f>
        <v>539.86820168636268</v>
      </c>
      <c r="W610" s="37">
        <f t="array" ref="W610">SUM(_xlfn.NORM.DIST($AD$3:$AD$1003,$L610,$AB610,FALSE)*WindSpeedStep*$AE$3:$AE$1003)/AH610</f>
        <v>527.89758726892296</v>
      </c>
      <c r="Y610" s="1">
        <f t="shared" si="178"/>
        <v>6</v>
      </c>
      <c r="Z610" s="99">
        <f>IF(L610&lt;'Power Curve'!$P$28,'Power Curve'!$Q$28,IF(L610&gt;'Power Curve'!$P$29,'Power Curve'!$Q$29,INDEX(ReferenceTurbulence,Y610)+(L610-INDEX(ReferenceTurbulenceWindSpeed,Y610))*(INDEX(ReferenceTurbulence,Y610+1)-INDEX(ReferenceTurbulence,Y610))/(INDEX(ReferenceTurbulenceWindSpeed,Y610+1)-INDEX(ReferenceTurbulenceWindSpeed,Y610))))</f>
        <v>0.12013714941343233</v>
      </c>
      <c r="AA610" s="100">
        <f t="shared" si="184"/>
        <v>0.81436275639088063</v>
      </c>
      <c r="AB610" s="29">
        <f t="shared" si="185"/>
        <v>0.48774131954622107</v>
      </c>
      <c r="AD610" s="29">
        <f>'Zero Turbulence Curve'!F609</f>
        <v>60.700000000000593</v>
      </c>
      <c r="AE610" s="29">
        <f>'Zero Turbulence Curve'!G609</f>
        <v>1989.4717126307078</v>
      </c>
      <c r="AF610" s="39"/>
      <c r="AG610" s="40">
        <f t="array" ref="AG610">SUM(_xlfn.NORM.DIST($AD$3:$AD$1003,$F610,$AA610,FALSE)*WindSpeedStep)</f>
        <v>1.0000000000000036</v>
      </c>
      <c r="AH610" s="40">
        <f t="array" ref="AH610">SUM(_xlfn.NORM.DIST($AD$3:$AD$1003,$F610,$AB610,FALSE)*WindSpeedStep)</f>
        <v>1.0000000000000038</v>
      </c>
      <c r="AJ610" s="47">
        <f t="shared" si="179"/>
        <v>7</v>
      </c>
      <c r="AK610" s="83" t="b">
        <f>COUNTIF('Power Curve'!$D$2:$D$31,AJ610)&gt;0</f>
        <v>1</v>
      </c>
      <c r="AL610" s="83" t="b">
        <f t="shared" si="180"/>
        <v>0</v>
      </c>
      <c r="AM610" s="83" t="b">
        <f t="shared" si="186"/>
        <v>1</v>
      </c>
      <c r="AN610" s="47" t="str">
        <f t="shared" si="181"/>
        <v>Outer</v>
      </c>
      <c r="AO610" s="48" t="str">
        <f t="shared" si="182"/>
        <v>0.4-0.5</v>
      </c>
      <c r="AP610" s="49" t="str">
        <f t="shared" si="187"/>
        <v>7-8</v>
      </c>
      <c r="AQ610" s="49" t="str">
        <f t="shared" si="188"/>
        <v>Dec</v>
      </c>
      <c r="AR610" s="48" t="str">
        <f t="shared" si="189"/>
        <v>305-315</v>
      </c>
      <c r="AS610" s="49" t="str">
        <f t="shared" si="183"/>
        <v>LWS-LTI</v>
      </c>
    </row>
    <row r="611" spans="5:45" x14ac:dyDescent="0.3">
      <c r="E611" s="15">
        <v>40908.319444444445</v>
      </c>
      <c r="F611" s="21">
        <v>7.46</v>
      </c>
      <c r="G611" s="21">
        <v>806.4900207519529</v>
      </c>
      <c r="H611" s="42">
        <v>1.2075849635458142</v>
      </c>
      <c r="I611" s="35">
        <v>314.39999999999998</v>
      </c>
      <c r="J611" s="43">
        <v>7.9088471849865949E-2</v>
      </c>
      <c r="K611" s="44">
        <v>0.80559287000758173</v>
      </c>
      <c r="L611" s="26">
        <f t="shared" si="171"/>
        <v>7.4244798025229466</v>
      </c>
      <c r="M611" s="26">
        <f t="shared" si="172"/>
        <v>0.50552726299349693</v>
      </c>
      <c r="N611" s="96">
        <f t="shared" si="173"/>
        <v>8</v>
      </c>
      <c r="O611" s="26">
        <f t="shared" si="174"/>
        <v>0.41200777264551225</v>
      </c>
      <c r="P611" s="3">
        <f>IF(L611&gt;'Power Curve'!$C$37,0,INDEX(Ci,$N611,1)*POWER(1-O611,3)+INDEX(Ci,$N611,2)*3*O611*POWER(1-O611,2)+INDEX(Ci,$N611,3)*3*POWER(O611,2)*(1-O611)+INDEX(Ci,$N611,4)*POWER(O611,3))</f>
        <v>710.57420137353802</v>
      </c>
      <c r="Q611" s="3">
        <f>MAX(0,MIN(P611-V611+W611,'Power Curve'!$C$39))</f>
        <v>698.52811104311274</v>
      </c>
      <c r="R611" s="3">
        <f t="shared" si="175"/>
        <v>806.4900207519529</v>
      </c>
      <c r="S611" s="3">
        <f t="shared" si="176"/>
        <v>-107.96190970884015</v>
      </c>
      <c r="T611" s="3">
        <f t="shared" si="177"/>
        <v>107.96190970884015</v>
      </c>
      <c r="V611" s="37">
        <f t="array" ref="V611">SUM(_xlfn.NORM.DIST($AD$3:$AD$1003,$L611,$AA611,FALSE)*WindSpeedStep*$AE$3:$AE$1003)/AG611</f>
        <v>705.59567903871027</v>
      </c>
      <c r="W611" s="37">
        <f t="array" ref="W611">SUM(_xlfn.NORM.DIST($AD$3:$AD$1003,$L611,$AB611,FALSE)*WindSpeedStep*$AE$3:$AE$1003)/AH611</f>
        <v>693.549588708285</v>
      </c>
      <c r="Y611" s="1">
        <f t="shared" si="178"/>
        <v>7</v>
      </c>
      <c r="Z611" s="99">
        <f>IF(L611&lt;'Power Curve'!$P$28,'Power Curve'!$Q$28,IF(L611&gt;'Power Curve'!$P$29,'Power Curve'!$Q$29,INDEX(ReferenceTurbulence,Y611)+(L611-INDEX(ReferenceTurbulenceWindSpeed,Y611))*(INDEX(ReferenceTurbulence,Y611+1)-INDEX(ReferenceTurbulence,Y611))/(INDEX(ReferenceTurbulenceWindSpeed,Y611+1)-INDEX(ReferenceTurbulenceWindSpeed,Y611))))</f>
        <v>0.11955853127040343</v>
      </c>
      <c r="AA611" s="100">
        <f t="shared" si="184"/>
        <v>0.88765990063641842</v>
      </c>
      <c r="AB611" s="29">
        <f t="shared" si="185"/>
        <v>0.58719076186173436</v>
      </c>
      <c r="AD611" s="29">
        <f>'Zero Turbulence Curve'!F610</f>
        <v>60.800000000000594</v>
      </c>
      <c r="AE611" s="29">
        <f>'Zero Turbulence Curve'!G610</f>
        <v>1989.4717126307078</v>
      </c>
      <c r="AF611" s="39"/>
      <c r="AG611" s="40">
        <f t="array" ref="AG611">SUM(_xlfn.NORM.DIST($AD$3:$AD$1003,$F611,$AA611,FALSE)*WindSpeedStep)</f>
        <v>1.0000000000000044</v>
      </c>
      <c r="AH611" s="40">
        <f t="array" ref="AH611">SUM(_xlfn.NORM.DIST($AD$3:$AD$1003,$F611,$AB611,FALSE)*WindSpeedStep)</f>
        <v>1.0000000000000033</v>
      </c>
      <c r="AJ611" s="47">
        <f t="shared" si="179"/>
        <v>7</v>
      </c>
      <c r="AK611" s="83" t="b">
        <f>COUNTIF('Power Curve'!$D$2:$D$31,AJ611)&gt;0</f>
        <v>1</v>
      </c>
      <c r="AL611" s="83" t="b">
        <f t="shared" si="180"/>
        <v>0</v>
      </c>
      <c r="AM611" s="83" t="b">
        <f t="shared" si="186"/>
        <v>1</v>
      </c>
      <c r="AN611" s="47" t="str">
        <f t="shared" si="181"/>
        <v>Outer</v>
      </c>
      <c r="AO611" s="48" t="str">
        <f t="shared" si="182"/>
        <v>0.5-0.6</v>
      </c>
      <c r="AP611" s="49" t="str">
        <f t="shared" si="187"/>
        <v>7-8</v>
      </c>
      <c r="AQ611" s="49" t="str">
        <f t="shared" si="188"/>
        <v>Dec</v>
      </c>
      <c r="AR611" s="48" t="str">
        <f t="shared" si="189"/>
        <v>305-315</v>
      </c>
      <c r="AS611" s="49" t="str">
        <f t="shared" si="183"/>
        <v>HWS-LTI</v>
      </c>
    </row>
    <row r="612" spans="5:45" x14ac:dyDescent="0.3">
      <c r="E612" s="15">
        <v>40908.326388888891</v>
      </c>
      <c r="F612" s="21">
        <v>7.68</v>
      </c>
      <c r="G612" s="21">
        <v>854.13998794555687</v>
      </c>
      <c r="H612" s="42">
        <v>1.2085456661952989</v>
      </c>
      <c r="I612" s="35">
        <v>313.7</v>
      </c>
      <c r="J612" s="43">
        <v>7.421875E-2</v>
      </c>
      <c r="K612" s="44">
        <v>0.75683734656402446</v>
      </c>
      <c r="L612" s="26">
        <f t="shared" si="171"/>
        <v>7.6454586813642242</v>
      </c>
      <c r="M612" s="26">
        <f t="shared" si="172"/>
        <v>0.53968026106144795</v>
      </c>
      <c r="N612" s="96">
        <f t="shared" si="173"/>
        <v>8</v>
      </c>
      <c r="O612" s="26">
        <f t="shared" si="174"/>
        <v>0.63441885172245416</v>
      </c>
      <c r="P612" s="3">
        <f>IF(L612&gt;'Power Curve'!$C$37,0,INDEX(Ci,$N612,1)*POWER(1-O612,3)+INDEX(Ci,$N612,2)*3*O612*POWER(1-O612,2)+INDEX(Ci,$N612,3)*3*POWER(O612,2)*(1-O612)+INDEX(Ci,$N612,4)*POWER(O612,3))</f>
        <v>773.6402645729172</v>
      </c>
      <c r="Q612" s="3">
        <f>MAX(0,MIN(P612-V612+W612,'Power Curve'!$C$39))</f>
        <v>759.44396320818248</v>
      </c>
      <c r="R612" s="3">
        <f t="shared" si="175"/>
        <v>854.13998794555687</v>
      </c>
      <c r="S612" s="3">
        <f t="shared" si="176"/>
        <v>-94.696024737374387</v>
      </c>
      <c r="T612" s="3">
        <f t="shared" si="177"/>
        <v>94.696024737374387</v>
      </c>
      <c r="V612" s="37">
        <f t="array" ref="V612">SUM(_xlfn.NORM.DIST($AD$3:$AD$1003,$L612,$AA612,FALSE)*WindSpeedStep*$AE$3:$AE$1003)/AG612</f>
        <v>767.82715718603492</v>
      </c>
      <c r="W612" s="37">
        <f t="array" ref="W612">SUM(_xlfn.NORM.DIST($AD$3:$AD$1003,$L612,$AB612,FALSE)*WindSpeedStep*$AE$3:$AE$1003)/AH612</f>
        <v>753.6308558213002</v>
      </c>
      <c r="Y612" s="1">
        <f t="shared" si="178"/>
        <v>7</v>
      </c>
      <c r="Z612" s="99">
        <f>IF(L612&lt;'Power Curve'!$P$28,'Power Curve'!$Q$28,IF(L612&gt;'Power Curve'!$P$29,'Power Curve'!$Q$29,INDEX(ReferenceTurbulence,Y612)+(L612-INDEX(ReferenceTurbulenceWindSpeed,Y612))*(INDEX(ReferenceTurbulence,Y612+1)-INDEX(ReferenceTurbulence,Y612))/(INDEX(ReferenceTurbulenceWindSpeed,Y612+1)-INDEX(ReferenceTurbulenceWindSpeed,Y612))))</f>
        <v>0.11949715506321781</v>
      </c>
      <c r="AA612" s="100">
        <f t="shared" si="184"/>
        <v>0.91361056157640552</v>
      </c>
      <c r="AB612" s="29">
        <f t="shared" si="185"/>
        <v>0.56743638650750106</v>
      </c>
      <c r="AD612" s="29">
        <f>'Zero Turbulence Curve'!F611</f>
        <v>60.900000000000595</v>
      </c>
      <c r="AE612" s="29">
        <f>'Zero Turbulence Curve'!G611</f>
        <v>1989.4717126307078</v>
      </c>
      <c r="AF612" s="39"/>
      <c r="AG612" s="40">
        <f t="array" ref="AG612">SUM(_xlfn.NORM.DIST($AD$3:$AD$1003,$F612,$AA612,FALSE)*WindSpeedStep)</f>
        <v>1.0000000000000036</v>
      </c>
      <c r="AH612" s="40">
        <f t="array" ref="AH612">SUM(_xlfn.NORM.DIST($AD$3:$AD$1003,$F612,$AB612,FALSE)*WindSpeedStep)</f>
        <v>1.0000000000000031</v>
      </c>
      <c r="AJ612" s="47">
        <f t="shared" si="179"/>
        <v>8</v>
      </c>
      <c r="AK612" s="83" t="b">
        <f>COUNTIF('Power Curve'!$D$2:$D$31,AJ612)&gt;0</f>
        <v>1</v>
      </c>
      <c r="AL612" s="83" t="b">
        <f t="shared" si="180"/>
        <v>0</v>
      </c>
      <c r="AM612" s="83" t="b">
        <f t="shared" si="186"/>
        <v>1</v>
      </c>
      <c r="AN612" s="47" t="str">
        <f t="shared" si="181"/>
        <v>Outer</v>
      </c>
      <c r="AO612" s="48" t="str">
        <f t="shared" si="182"/>
        <v>0.5-0.6</v>
      </c>
      <c r="AP612" s="49" t="str">
        <f t="shared" si="187"/>
        <v>7-8</v>
      </c>
      <c r="AQ612" s="49" t="str">
        <f t="shared" si="188"/>
        <v>Dec</v>
      </c>
      <c r="AR612" s="48" t="str">
        <f t="shared" si="189"/>
        <v>305-315</v>
      </c>
      <c r="AS612" s="49" t="str">
        <f t="shared" si="183"/>
        <v>HWS-LTI</v>
      </c>
    </row>
    <row r="613" spans="5:45" x14ac:dyDescent="0.3">
      <c r="E613" s="15">
        <v>40908.333333333336</v>
      </c>
      <c r="F613" s="21">
        <v>7.97</v>
      </c>
      <c r="G613" s="21">
        <v>979.05999374389626</v>
      </c>
      <c r="H613" s="42">
        <v>1.20795670580081</v>
      </c>
      <c r="I613" s="35">
        <v>315.8</v>
      </c>
      <c r="J613" s="43">
        <v>9.9121706398996243E-2</v>
      </c>
      <c r="K613" s="44">
        <v>0.8221342048246767</v>
      </c>
      <c r="L613" s="26">
        <f t="shared" si="171"/>
        <v>7.9328653272339151</v>
      </c>
      <c r="M613" s="26">
        <f t="shared" si="172"/>
        <v>0.58409988465884277</v>
      </c>
      <c r="N613" s="96">
        <f t="shared" si="173"/>
        <v>8</v>
      </c>
      <c r="O613" s="26">
        <f t="shared" si="174"/>
        <v>0.92368822704440967</v>
      </c>
      <c r="P613" s="3">
        <f>IF(L613&gt;'Power Curve'!$C$37,0,INDEX(Ci,$N613,1)*POWER(1-O613,3)+INDEX(Ci,$N613,2)*3*O613*POWER(1-O613,2)+INDEX(Ci,$N613,3)*3*POWER(O613,2)*(1-O613)+INDEX(Ci,$N613,4)*POWER(O613,3))</f>
        <v>858.13670522429265</v>
      </c>
      <c r="Q613" s="3">
        <f>MAX(0,MIN(P613-V613+W613,'Power Curve'!$C$39))</f>
        <v>849.81691199433772</v>
      </c>
      <c r="R613" s="3">
        <f t="shared" si="175"/>
        <v>979.05999374389626</v>
      </c>
      <c r="S613" s="3">
        <f t="shared" si="176"/>
        <v>-129.24308174955854</v>
      </c>
      <c r="T613" s="3">
        <f t="shared" si="177"/>
        <v>129.24308174955854</v>
      </c>
      <c r="V613" s="37">
        <f t="array" ref="V613">SUM(_xlfn.NORM.DIST($AD$3:$AD$1003,$L613,$AA613,FALSE)*WindSpeedStep*$AE$3:$AE$1003)/AG613</f>
        <v>853.1245160953365</v>
      </c>
      <c r="W613" s="37">
        <f t="array" ref="W613">SUM(_xlfn.NORM.DIST($AD$3:$AD$1003,$L613,$AB613,FALSE)*WindSpeedStep*$AE$3:$AE$1003)/AH613</f>
        <v>844.80472286538156</v>
      </c>
      <c r="Y613" s="1">
        <f t="shared" si="178"/>
        <v>7</v>
      </c>
      <c r="Z613" s="99">
        <f>IF(L613&lt;'Power Curve'!$P$28,'Power Curve'!$Q$28,IF(L613&gt;'Power Curve'!$P$29,'Power Curve'!$Q$29,INDEX(ReferenceTurbulence,Y613)+(L613-INDEX(ReferenceTurbulenceWindSpeed,Y613))*(INDEX(ReferenceTurbulence,Y613+1)-INDEX(ReferenceTurbulence,Y613))/(INDEX(ReferenceTurbulenceWindSpeed,Y613+1)-INDEX(ReferenceTurbulenceWindSpeed,Y613))))</f>
        <v>0.11941732874707432</v>
      </c>
      <c r="AA613" s="100">
        <f t="shared" si="184"/>
        <v>0.94732158668855981</v>
      </c>
      <c r="AB613" s="29">
        <f t="shared" si="185"/>
        <v>0.78631914786885737</v>
      </c>
      <c r="AD613" s="29">
        <f>'Zero Turbulence Curve'!F612</f>
        <v>61.000000000000597</v>
      </c>
      <c r="AE613" s="29">
        <f>'Zero Turbulence Curve'!G612</f>
        <v>1989.4717126307078</v>
      </c>
      <c r="AF613" s="39"/>
      <c r="AG613" s="40">
        <f t="array" ref="AG613">SUM(_xlfn.NORM.DIST($AD$3:$AD$1003,$F613,$AA613,FALSE)*WindSpeedStep)</f>
        <v>1.0000000000000042</v>
      </c>
      <c r="AH613" s="40">
        <f t="array" ref="AH613">SUM(_xlfn.NORM.DIST($AD$3:$AD$1003,$F613,$AB613,FALSE)*WindSpeedStep)</f>
        <v>1.000000000000004</v>
      </c>
      <c r="AJ613" s="47">
        <f t="shared" si="179"/>
        <v>8</v>
      </c>
      <c r="AK613" s="83" t="b">
        <f>COUNTIF('Power Curve'!$D$2:$D$31,AJ613)&gt;0</f>
        <v>1</v>
      </c>
      <c r="AL613" s="83" t="b">
        <f t="shared" si="180"/>
        <v>0</v>
      </c>
      <c r="AM613" s="83" t="b">
        <f t="shared" si="186"/>
        <v>1</v>
      </c>
      <c r="AN613" s="47" t="str">
        <f t="shared" si="181"/>
        <v>Outer</v>
      </c>
      <c r="AO613" s="48" t="str">
        <f t="shared" si="182"/>
        <v>0.5-0.6</v>
      </c>
      <c r="AP613" s="49" t="str">
        <f t="shared" si="187"/>
        <v>8-9</v>
      </c>
      <c r="AQ613" s="49" t="str">
        <f t="shared" si="188"/>
        <v>Dec</v>
      </c>
      <c r="AR613" s="48" t="str">
        <f t="shared" si="189"/>
        <v>315-325</v>
      </c>
      <c r="AS613" s="49" t="str">
        <f t="shared" si="183"/>
        <v>HWS-LTI</v>
      </c>
    </row>
    <row r="614" spans="5:45" x14ac:dyDescent="0.3">
      <c r="E614" s="15">
        <v>40922.243055555555</v>
      </c>
      <c r="F614" s="21">
        <v>9.11</v>
      </c>
      <c r="G614" s="21">
        <v>1094.6699981689478</v>
      </c>
      <c r="H614" s="42">
        <v>1.2188755442348522</v>
      </c>
      <c r="I614" s="35">
        <v>326.5</v>
      </c>
      <c r="J614" s="43">
        <v>0.12733260153677278</v>
      </c>
      <c r="K614" s="44">
        <v>0.52234838369874914</v>
      </c>
      <c r="L614" s="26">
        <f t="shared" si="171"/>
        <v>9.0947926442084501</v>
      </c>
      <c r="M614" s="26">
        <f t="shared" si="172"/>
        <v>0.76367949706258831</v>
      </c>
      <c r="N614" s="96">
        <f t="shared" si="173"/>
        <v>10</v>
      </c>
      <c r="O614" s="26">
        <f t="shared" si="174"/>
        <v>9.1045831855087328E-2</v>
      </c>
      <c r="P614" s="3">
        <f>IF(L614&gt;'Power Curve'!$C$37,0,INDEX(Ci,$N614,1)*POWER(1-O614,3)+INDEX(Ci,$N614,2)*3*O614*POWER(1-O614,2)+INDEX(Ci,$N614,3)*3*POWER(O614,2)*(1-O614)+INDEX(Ci,$N614,4)*POWER(O614,3))</f>
        <v>1227.0135435456118</v>
      </c>
      <c r="Q614" s="3">
        <f>MAX(0,MIN(P614-V614+W614,'Power Curve'!$C$39))</f>
        <v>1227.3813525785426</v>
      </c>
      <c r="R614" s="3">
        <f t="shared" si="175"/>
        <v>1094.6699981689478</v>
      </c>
      <c r="S614" s="3">
        <f t="shared" si="176"/>
        <v>132.71135440959483</v>
      </c>
      <c r="T614" s="3">
        <f t="shared" si="177"/>
        <v>132.71135440959483</v>
      </c>
      <c r="V614" s="37">
        <f t="array" ref="V614">SUM(_xlfn.NORM.DIST($AD$3:$AD$1003,$L614,$AA614,FALSE)*WindSpeedStep*$AE$3:$AE$1003)/AG614</f>
        <v>1238.834933021908</v>
      </c>
      <c r="W614" s="37">
        <f t="array" ref="W614">SUM(_xlfn.NORM.DIST($AD$3:$AD$1003,$L614,$AB614,FALSE)*WindSpeedStep*$AE$3:$AE$1003)/AH614</f>
        <v>1239.2027420548388</v>
      </c>
      <c r="Y614" s="1">
        <f t="shared" si="178"/>
        <v>9</v>
      </c>
      <c r="Z614" s="99">
        <f>IF(L614&lt;'Power Curve'!$P$28,'Power Curve'!$Q$28,IF(L614&gt;'Power Curve'!$P$29,'Power Curve'!$Q$29,INDEX(ReferenceTurbulence,Y614)+(L614-INDEX(ReferenceTurbulenceWindSpeed,Y614))*(INDEX(ReferenceTurbulence,Y614+1)-INDEX(ReferenceTurbulence,Y614))/(INDEX(ReferenceTurbulenceWindSpeed,Y614+1)-INDEX(ReferenceTurbulenceWindSpeed,Y614))))</f>
        <v>0.12049784354965673</v>
      </c>
      <c r="AA614" s="100">
        <f t="shared" si="184"/>
        <v>1.0959029011583987</v>
      </c>
      <c r="AB614" s="29">
        <f t="shared" si="185"/>
        <v>1.1580636078245667</v>
      </c>
      <c r="AD614" s="29">
        <f>'Zero Turbulence Curve'!F613</f>
        <v>61.100000000000598</v>
      </c>
      <c r="AE614" s="29">
        <f>'Zero Turbulence Curve'!G613</f>
        <v>1989.4717126307078</v>
      </c>
      <c r="AF614" s="39"/>
      <c r="AG614" s="40">
        <f t="array" ref="AG614">SUM(_xlfn.NORM.DIST($AD$3:$AD$1003,$F614,$AA614,FALSE)*WindSpeedStep)</f>
        <v>1.0000000000000036</v>
      </c>
      <c r="AH614" s="40">
        <f t="array" ref="AH614">SUM(_xlfn.NORM.DIST($AD$3:$AD$1003,$F614,$AB614,FALSE)*WindSpeedStep)</f>
        <v>1.000000000000002</v>
      </c>
      <c r="AJ614" s="47">
        <f t="shared" si="179"/>
        <v>9</v>
      </c>
      <c r="AK614" s="83" t="b">
        <f>COUNTIF('Power Curve'!$D$2:$D$31,AJ614)&gt;0</f>
        <v>1</v>
      </c>
      <c r="AL614" s="83" t="b">
        <f t="shared" si="180"/>
        <v>0</v>
      </c>
      <c r="AM614" s="83" t="b">
        <f t="shared" si="186"/>
        <v>1</v>
      </c>
      <c r="AN614" s="47" t="str">
        <f t="shared" si="181"/>
        <v>Outer</v>
      </c>
      <c r="AO614" s="48" t="str">
        <f t="shared" si="182"/>
        <v>0.7-0.8</v>
      </c>
      <c r="AP614" s="49" t="str">
        <f t="shared" si="187"/>
        <v>5-6</v>
      </c>
      <c r="AQ614" s="49" t="str">
        <f t="shared" si="188"/>
        <v>Jan</v>
      </c>
      <c r="AR614" s="48" t="str">
        <f t="shared" si="189"/>
        <v>325-335</v>
      </c>
      <c r="AS614" s="49" t="str">
        <f t="shared" si="183"/>
        <v>Inner-TI</v>
      </c>
    </row>
    <row r="615" spans="5:45" x14ac:dyDescent="0.3">
      <c r="E615" s="15">
        <v>40922.25</v>
      </c>
      <c r="F615" s="21">
        <v>9.06</v>
      </c>
      <c r="G615" s="21">
        <v>1133.6100158691429</v>
      </c>
      <c r="H615" s="42">
        <v>1.2183363599022914</v>
      </c>
      <c r="I615" s="35">
        <v>329.2</v>
      </c>
      <c r="J615" s="43">
        <v>8.0573951434878582E-2</v>
      </c>
      <c r="K615" s="44">
        <v>0.52691348653707759</v>
      </c>
      <c r="L615" s="26">
        <f t="shared" si="171"/>
        <v>9.0435422092485318</v>
      </c>
      <c r="M615" s="26">
        <f t="shared" si="172"/>
        <v>0.75575857712967032</v>
      </c>
      <c r="N615" s="96">
        <f t="shared" si="173"/>
        <v>10</v>
      </c>
      <c r="O615" s="26">
        <f t="shared" si="174"/>
        <v>3.6569940659096349E-2</v>
      </c>
      <c r="P615" s="3">
        <f>IF(L615&gt;'Power Curve'!$C$37,0,INDEX(Ci,$N615,1)*POWER(1-O615,3)+INDEX(Ci,$N615,2)*3*O615*POWER(1-O615,2)+INDEX(Ci,$N615,3)*3*POWER(O615,2)*(1-O615)+INDEX(Ci,$N615,4)*POWER(O615,3))</f>
        <v>1209.7067237754741</v>
      </c>
      <c r="Q615" s="3">
        <f>MAX(0,MIN(P615-V615+W615,'Power Curve'!$C$39))</f>
        <v>1200.5580418501595</v>
      </c>
      <c r="R615" s="3">
        <f t="shared" si="175"/>
        <v>1133.6100158691429</v>
      </c>
      <c r="S615" s="3">
        <f t="shared" si="176"/>
        <v>66.948025981016599</v>
      </c>
      <c r="T615" s="3">
        <f t="shared" si="177"/>
        <v>66.948025981016599</v>
      </c>
      <c r="V615" s="37">
        <f t="array" ref="V615">SUM(_xlfn.NORM.DIST($AD$3:$AD$1003,$L615,$AA615,FALSE)*WindSpeedStep*$AE$3:$AE$1003)/AG615</f>
        <v>1221.2398096969303</v>
      </c>
      <c r="W615" s="37">
        <f t="array" ref="W615">SUM(_xlfn.NORM.DIST($AD$3:$AD$1003,$L615,$AB615,FALSE)*WindSpeedStep*$AE$3:$AE$1003)/AH615</f>
        <v>1212.0911277716157</v>
      </c>
      <c r="Y615" s="1">
        <f t="shared" si="178"/>
        <v>9</v>
      </c>
      <c r="Z615" s="99">
        <f>IF(L615&lt;'Power Curve'!$P$28,'Power Curve'!$Q$28,IF(L615&gt;'Power Curve'!$P$29,'Power Curve'!$Q$29,INDEX(ReferenceTurbulence,Y615)+(L615-INDEX(ReferenceTurbulenceWindSpeed,Y615))*(INDEX(ReferenceTurbulence,Y615+1)-INDEX(ReferenceTurbulence,Y615))/(INDEX(ReferenceTurbulenceWindSpeed,Y615+1)-INDEX(ReferenceTurbulenceWindSpeed,Y615))))</f>
        <v>0.12052642608095301</v>
      </c>
      <c r="AA615" s="100">
        <f t="shared" si="184"/>
        <v>1.0899858215929716</v>
      </c>
      <c r="AB615" s="29">
        <f t="shared" si="185"/>
        <v>0.72867393076726572</v>
      </c>
      <c r="AD615" s="29">
        <f>'Zero Turbulence Curve'!F614</f>
        <v>61.2000000000006</v>
      </c>
      <c r="AE615" s="29">
        <f>'Zero Turbulence Curve'!G614</f>
        <v>1989.4717126307078</v>
      </c>
      <c r="AF615" s="39"/>
      <c r="AG615" s="40">
        <f t="array" ref="AG615">SUM(_xlfn.NORM.DIST($AD$3:$AD$1003,$F615,$AA615,FALSE)*WindSpeedStep)</f>
        <v>1.0000000000000033</v>
      </c>
      <c r="AH615" s="40">
        <f t="array" ref="AH615">SUM(_xlfn.NORM.DIST($AD$3:$AD$1003,$F615,$AB615,FALSE)*WindSpeedStep)</f>
        <v>1.0000000000000031</v>
      </c>
      <c r="AJ615" s="47">
        <f t="shared" si="179"/>
        <v>9</v>
      </c>
      <c r="AK615" s="83" t="b">
        <f>COUNTIF('Power Curve'!$D$2:$D$31,AJ615)&gt;0</f>
        <v>1</v>
      </c>
      <c r="AL615" s="83" t="b">
        <f t="shared" si="180"/>
        <v>0</v>
      </c>
      <c r="AM615" s="83" t="b">
        <f t="shared" si="186"/>
        <v>1</v>
      </c>
      <c r="AN615" s="47" t="str">
        <f t="shared" si="181"/>
        <v>Outer</v>
      </c>
      <c r="AO615" s="48" t="str">
        <f t="shared" si="182"/>
        <v>0.7-0.8</v>
      </c>
      <c r="AP615" s="49" t="str">
        <f t="shared" si="187"/>
        <v>6-7</v>
      </c>
      <c r="AQ615" s="49" t="str">
        <f t="shared" si="188"/>
        <v>Jan</v>
      </c>
      <c r="AR615" s="48" t="str">
        <f t="shared" si="189"/>
        <v>325-335</v>
      </c>
      <c r="AS615" s="49" t="str">
        <f t="shared" si="183"/>
        <v>HWS-LTI</v>
      </c>
    </row>
    <row r="616" spans="5:45" x14ac:dyDescent="0.3">
      <c r="E616" s="15">
        <v>40922.256944444445</v>
      </c>
      <c r="F616" s="21">
        <v>8.4700000000000006</v>
      </c>
      <c r="G616" s="21">
        <v>926.56001281738259</v>
      </c>
      <c r="H616" s="42">
        <v>1.2191097049626904</v>
      </c>
      <c r="I616" s="35">
        <v>329.4</v>
      </c>
      <c r="J616" s="43">
        <v>7.3199527744982285E-2</v>
      </c>
      <c r="K616" s="44">
        <v>0.4969564059047975</v>
      </c>
      <c r="L616" s="26">
        <f t="shared" si="171"/>
        <v>8.45640245488228</v>
      </c>
      <c r="M616" s="26">
        <f t="shared" si="172"/>
        <v>0.66501423540056315</v>
      </c>
      <c r="N616" s="96">
        <f t="shared" si="173"/>
        <v>9</v>
      </c>
      <c r="O616" s="26">
        <f t="shared" si="174"/>
        <v>0.44751455497100601</v>
      </c>
      <c r="P616" s="3">
        <f>IF(L616&gt;'Power Curve'!$C$37,0,INDEX(Ci,$N616,1)*POWER(1-O616,3)+INDEX(Ci,$N616,2)*3*O616*POWER(1-O616,2)+INDEX(Ci,$N616,3)*3*POWER(O616,2)*(1-O616)+INDEX(Ci,$N616,4)*POWER(O616,3))</f>
        <v>1019.0449295389411</v>
      </c>
      <c r="Q616" s="3">
        <f>MAX(0,MIN(P616-V616+W616,'Power Curve'!$C$39))</f>
        <v>999.24651401385552</v>
      </c>
      <c r="R616" s="3">
        <f t="shared" si="175"/>
        <v>926.56001281738259</v>
      </c>
      <c r="S616" s="3">
        <f t="shared" si="176"/>
        <v>72.686501196472932</v>
      </c>
      <c r="T616" s="3">
        <f t="shared" si="177"/>
        <v>72.686501196472932</v>
      </c>
      <c r="V616" s="37">
        <f t="array" ref="V616">SUM(_xlfn.NORM.DIST($AD$3:$AD$1003,$L616,$AA616,FALSE)*WindSpeedStep*$AE$3:$AE$1003)/AG616</f>
        <v>1020.9089232212583</v>
      </c>
      <c r="W616" s="37">
        <f t="array" ref="W616">SUM(_xlfn.NORM.DIST($AD$3:$AD$1003,$L616,$AB616,FALSE)*WindSpeedStep*$AE$3:$AE$1003)/AH616</f>
        <v>1001.1105076961727</v>
      </c>
      <c r="Y616" s="1">
        <f t="shared" si="178"/>
        <v>8</v>
      </c>
      <c r="Z616" s="99">
        <f>IF(L616&lt;'Power Curve'!$P$28,'Power Curve'!$Q$28,IF(L616&gt;'Power Curve'!$P$29,'Power Curve'!$Q$29,INDEX(ReferenceTurbulence,Y616)+(L616-INDEX(ReferenceTurbulenceWindSpeed,Y616))*(INDEX(ReferenceTurbulence,Y616+1)-INDEX(ReferenceTurbulence,Y616))/(INDEX(ReferenceTurbulenceWindSpeed,Y616+1)-INDEX(ReferenceTurbulenceWindSpeed,Y616))))</f>
        <v>0.11991061795390622</v>
      </c>
      <c r="AA616" s="100">
        <f t="shared" si="184"/>
        <v>1.0140124440318636</v>
      </c>
      <c r="AB616" s="29">
        <f t="shared" si="185"/>
        <v>0.61900466611889171</v>
      </c>
      <c r="AD616" s="29">
        <f>'Zero Turbulence Curve'!F615</f>
        <v>61.300000000000601</v>
      </c>
      <c r="AE616" s="29">
        <f>'Zero Turbulence Curve'!G615</f>
        <v>1989.4717126307078</v>
      </c>
      <c r="AF616" s="39"/>
      <c r="AG616" s="40">
        <f t="array" ref="AG616">SUM(_xlfn.NORM.DIST($AD$3:$AD$1003,$F616,$AA616,FALSE)*WindSpeedStep)</f>
        <v>1.000000000000004</v>
      </c>
      <c r="AH616" s="40">
        <f t="array" ref="AH616">SUM(_xlfn.NORM.DIST($AD$3:$AD$1003,$F616,$AB616,FALSE)*WindSpeedStep)</f>
        <v>1.0000000000000033</v>
      </c>
      <c r="AJ616" s="47">
        <f t="shared" si="179"/>
        <v>8</v>
      </c>
      <c r="AK616" s="83" t="b">
        <f>COUNTIF('Power Curve'!$D$2:$D$31,AJ616)&gt;0</f>
        <v>1</v>
      </c>
      <c r="AL616" s="83" t="b">
        <f t="shared" si="180"/>
        <v>0</v>
      </c>
      <c r="AM616" s="83" t="b">
        <f t="shared" si="186"/>
        <v>1</v>
      </c>
      <c r="AN616" s="47" t="str">
        <f t="shared" si="181"/>
        <v>Outer</v>
      </c>
      <c r="AO616" s="48" t="str">
        <f t="shared" si="182"/>
        <v>0.6-0.7</v>
      </c>
      <c r="AP616" s="49" t="str">
        <f t="shared" si="187"/>
        <v>6-7</v>
      </c>
      <c r="AQ616" s="49" t="str">
        <f t="shared" si="188"/>
        <v>Jan</v>
      </c>
      <c r="AR616" s="48" t="str">
        <f t="shared" si="189"/>
        <v>325-335</v>
      </c>
      <c r="AS616" s="49" t="str">
        <f t="shared" si="183"/>
        <v>HWS-LTI</v>
      </c>
    </row>
    <row r="617" spans="5:45" x14ac:dyDescent="0.3">
      <c r="E617" s="15">
        <v>40922.263888888891</v>
      </c>
      <c r="F617" s="21">
        <v>8.15</v>
      </c>
      <c r="G617" s="21">
        <v>852.5200309753418</v>
      </c>
      <c r="H617" s="42">
        <v>1.218706813131138</v>
      </c>
      <c r="I617" s="35">
        <v>331.4</v>
      </c>
      <c r="J617" s="43">
        <v>6.5030674846625766E-2</v>
      </c>
      <c r="K617" s="44">
        <v>0.56155478844393614</v>
      </c>
      <c r="L617" s="26">
        <f t="shared" si="171"/>
        <v>8.1360197131324448</v>
      </c>
      <c r="M617" s="26">
        <f t="shared" si="172"/>
        <v>0.61549804988381818</v>
      </c>
      <c r="N617" s="96">
        <f t="shared" si="173"/>
        <v>9</v>
      </c>
      <c r="O617" s="26">
        <f t="shared" si="174"/>
        <v>0.12727650882782693</v>
      </c>
      <c r="P617" s="3">
        <f>IF(L617&gt;'Power Curve'!$C$37,0,INDEX(Ci,$N617,1)*POWER(1-O617,3)+INDEX(Ci,$N617,2)*3*O617*POWER(1-O617,2)+INDEX(Ci,$N617,3)*3*POWER(O617,2)*(1-O617)+INDEX(Ci,$N617,4)*POWER(O617,3))</f>
        <v>919.19194960765606</v>
      </c>
      <c r="Q617" s="3">
        <f>MAX(0,MIN(P617-V617+W617,'Power Curve'!$C$39))</f>
        <v>898.76871406219573</v>
      </c>
      <c r="R617" s="3">
        <f t="shared" si="175"/>
        <v>852.5200309753418</v>
      </c>
      <c r="S617" s="3">
        <f t="shared" si="176"/>
        <v>46.24868308685393</v>
      </c>
      <c r="T617" s="3">
        <f t="shared" si="177"/>
        <v>46.24868308685393</v>
      </c>
      <c r="V617" s="37">
        <f t="array" ref="V617">SUM(_xlfn.NORM.DIST($AD$3:$AD$1003,$L617,$AA617,FALSE)*WindSpeedStep*$AE$3:$AE$1003)/AG617</f>
        <v>916.44944610257971</v>
      </c>
      <c r="W617" s="37">
        <f t="array" ref="W617">SUM(_xlfn.NORM.DIST($AD$3:$AD$1003,$L617,$AB617,FALSE)*WindSpeedStep*$AE$3:$AE$1003)/AH617</f>
        <v>896.02621055711938</v>
      </c>
      <c r="Y617" s="1">
        <f t="shared" si="178"/>
        <v>8</v>
      </c>
      <c r="Z617" s="99">
        <f>IF(L617&lt;'Power Curve'!$P$28,'Power Curve'!$Q$28,IF(L617&gt;'Power Curve'!$P$29,'Power Curve'!$Q$29,INDEX(ReferenceTurbulence,Y617)+(L617-INDEX(ReferenceTurbulenceWindSpeed,Y617))*(INDEX(ReferenceTurbulence,Y617+1)-INDEX(ReferenceTurbulence,Y617))/(INDEX(ReferenceTurbulenceWindSpeed,Y617+1)-INDEX(ReferenceTurbulenceWindSpeed,Y617))))</f>
        <v>0.11954255433889908</v>
      </c>
      <c r="AA617" s="100">
        <f t="shared" si="184"/>
        <v>0.97260057865948946</v>
      </c>
      <c r="AB617" s="29">
        <f t="shared" si="185"/>
        <v>0.5290908525104534</v>
      </c>
      <c r="AD617" s="29">
        <f>'Zero Turbulence Curve'!F616</f>
        <v>61.400000000000603</v>
      </c>
      <c r="AE617" s="29">
        <f>'Zero Turbulence Curve'!G616</f>
        <v>1989.4717126307078</v>
      </c>
      <c r="AF617" s="39"/>
      <c r="AG617" s="40">
        <f t="array" ref="AG617">SUM(_xlfn.NORM.DIST($AD$3:$AD$1003,$F617,$AA617,FALSE)*WindSpeedStep)</f>
        <v>1.0000000000000036</v>
      </c>
      <c r="AH617" s="40">
        <f t="array" ref="AH617">SUM(_xlfn.NORM.DIST($AD$3:$AD$1003,$F617,$AB617,FALSE)*WindSpeedStep)</f>
        <v>1.0000000000000036</v>
      </c>
      <c r="AJ617" s="47">
        <f t="shared" si="179"/>
        <v>8</v>
      </c>
      <c r="AK617" s="83" t="b">
        <f>COUNTIF('Power Curve'!$D$2:$D$31,AJ617)&gt;0</f>
        <v>1</v>
      </c>
      <c r="AL617" s="83" t="b">
        <f t="shared" si="180"/>
        <v>0</v>
      </c>
      <c r="AM617" s="83" t="b">
        <f t="shared" si="186"/>
        <v>1</v>
      </c>
      <c r="AN617" s="47" t="str">
        <f t="shared" si="181"/>
        <v>Outer</v>
      </c>
      <c r="AO617" s="48" t="str">
        <f t="shared" si="182"/>
        <v>0.6-0.7</v>
      </c>
      <c r="AP617" s="49" t="str">
        <f t="shared" si="187"/>
        <v>6-7</v>
      </c>
      <c r="AQ617" s="49" t="str">
        <f t="shared" si="188"/>
        <v>Jan</v>
      </c>
      <c r="AR617" s="48" t="str">
        <f t="shared" si="189"/>
        <v>325-335</v>
      </c>
      <c r="AS617" s="49" t="str">
        <f t="shared" si="183"/>
        <v>HWS-LTI</v>
      </c>
    </row>
    <row r="618" spans="5:45" x14ac:dyDescent="0.3">
      <c r="E618" s="15">
        <v>40922.270833333336</v>
      </c>
      <c r="F618" s="21">
        <v>7.88</v>
      </c>
      <c r="G618" s="21">
        <v>780.61000823974632</v>
      </c>
      <c r="H618" s="42">
        <v>1.2189342419070648</v>
      </c>
      <c r="I618" s="35">
        <v>330.3</v>
      </c>
      <c r="J618" s="43">
        <v>9.3908629441624369E-2</v>
      </c>
      <c r="K618" s="44">
        <v>0.51307908083490628</v>
      </c>
      <c r="L618" s="26">
        <f t="shared" si="171"/>
        <v>7.8669721674492923</v>
      </c>
      <c r="M618" s="26">
        <f t="shared" si="172"/>
        <v>0.57391588440227592</v>
      </c>
      <c r="N618" s="96">
        <f t="shared" si="173"/>
        <v>8</v>
      </c>
      <c r="O618" s="26">
        <f t="shared" si="174"/>
        <v>0.85736800292012216</v>
      </c>
      <c r="P618" s="3">
        <f>IF(L618&gt;'Power Curve'!$C$37,0,INDEX(Ci,$N618,1)*POWER(1-O618,3)+INDEX(Ci,$N618,2)*3*O618*POWER(1-O618,2)+INDEX(Ci,$N618,3)*3*POWER(O618,2)*(1-O618)+INDEX(Ci,$N618,4)*POWER(O618,3))</f>
        <v>838.57767243092405</v>
      </c>
      <c r="Q618" s="3">
        <f>MAX(0,MIN(P618-V618+W618,'Power Curve'!$C$39))</f>
        <v>828.62047409271497</v>
      </c>
      <c r="R618" s="3">
        <f t="shared" si="175"/>
        <v>780.61000823974632</v>
      </c>
      <c r="S618" s="3">
        <f t="shared" si="176"/>
        <v>48.01046585296865</v>
      </c>
      <c r="T618" s="3">
        <f t="shared" si="177"/>
        <v>48.01046585296865</v>
      </c>
      <c r="V618" s="37">
        <f t="array" ref="V618">SUM(_xlfn.NORM.DIST($AD$3:$AD$1003,$L618,$AA618,FALSE)*WindSpeedStep*$AE$3:$AE$1003)/AG618</f>
        <v>833.13153122927588</v>
      </c>
      <c r="W618" s="37">
        <f t="array" ref="W618">SUM(_xlfn.NORM.DIST($AD$3:$AD$1003,$L618,$AB618,FALSE)*WindSpeedStep*$AE$3:$AE$1003)/AH618</f>
        <v>823.1743328910668</v>
      </c>
      <c r="Y618" s="1">
        <f t="shared" si="178"/>
        <v>7</v>
      </c>
      <c r="Z618" s="99">
        <f>IF(L618&lt;'Power Curve'!$P$28,'Power Curve'!$Q$28,IF(L618&gt;'Power Curve'!$P$29,'Power Curve'!$Q$29,INDEX(ReferenceTurbulence,Y618)+(L618-INDEX(ReferenceTurbulenceWindSpeed,Y618))*(INDEX(ReferenceTurbulence,Y618+1)-INDEX(ReferenceTurbulence,Y618))/(INDEX(ReferenceTurbulenceWindSpeed,Y618+1)-INDEX(ReferenceTurbulenceWindSpeed,Y618))))</f>
        <v>0.11943563037050667</v>
      </c>
      <c r="AA618" s="100">
        <f t="shared" si="184"/>
        <v>0.93959677992653734</v>
      </c>
      <c r="AB618" s="29">
        <f t="shared" si="185"/>
        <v>0.73877657410056807</v>
      </c>
      <c r="AD618" s="29">
        <f>'Zero Turbulence Curve'!F617</f>
        <v>61.500000000000604</v>
      </c>
      <c r="AE618" s="29">
        <f>'Zero Turbulence Curve'!G617</f>
        <v>1989.4717126307078</v>
      </c>
      <c r="AF618" s="39"/>
      <c r="AG618" s="40">
        <f t="array" ref="AG618">SUM(_xlfn.NORM.DIST($AD$3:$AD$1003,$F618,$AA618,FALSE)*WindSpeedStep)</f>
        <v>1.0000000000000029</v>
      </c>
      <c r="AH618" s="40">
        <f t="array" ref="AH618">SUM(_xlfn.NORM.DIST($AD$3:$AD$1003,$F618,$AB618,FALSE)*WindSpeedStep)</f>
        <v>1.0000000000000033</v>
      </c>
      <c r="AJ618" s="47">
        <f t="shared" si="179"/>
        <v>8</v>
      </c>
      <c r="AK618" s="83" t="b">
        <f>COUNTIF('Power Curve'!$D$2:$D$31,AJ618)&gt;0</f>
        <v>1</v>
      </c>
      <c r="AL618" s="83" t="b">
        <f t="shared" si="180"/>
        <v>0</v>
      </c>
      <c r="AM618" s="83" t="b">
        <f t="shared" si="186"/>
        <v>1</v>
      </c>
      <c r="AN618" s="47" t="str">
        <f t="shared" si="181"/>
        <v>Outer</v>
      </c>
      <c r="AO618" s="48" t="str">
        <f t="shared" si="182"/>
        <v>0.5-0.6</v>
      </c>
      <c r="AP618" s="49" t="str">
        <f t="shared" si="187"/>
        <v>6-7</v>
      </c>
      <c r="AQ618" s="49" t="str">
        <f t="shared" si="188"/>
        <v>Jan</v>
      </c>
      <c r="AR618" s="48" t="str">
        <f t="shared" si="189"/>
        <v>325-335</v>
      </c>
      <c r="AS618" s="49" t="str">
        <f t="shared" si="183"/>
        <v>HWS-LTI</v>
      </c>
    </row>
    <row r="619" spans="5:45" x14ac:dyDescent="0.3">
      <c r="E619" s="15">
        <v>40922.277777777781</v>
      </c>
      <c r="F619" s="21">
        <v>7.79</v>
      </c>
      <c r="G619" s="21">
        <v>795.80997085571289</v>
      </c>
      <c r="H619" s="42">
        <v>1.2199878337502443</v>
      </c>
      <c r="I619" s="35">
        <v>329.1</v>
      </c>
      <c r="J619" s="43">
        <v>5.391527599486521E-2</v>
      </c>
      <c r="K619" s="44">
        <v>0.66272859964432562</v>
      </c>
      <c r="L619" s="26">
        <f t="shared" si="171"/>
        <v>7.7793610482001387</v>
      </c>
      <c r="M619" s="26">
        <f t="shared" si="172"/>
        <v>0.56037530350089226</v>
      </c>
      <c r="N619" s="96">
        <f t="shared" si="173"/>
        <v>8</v>
      </c>
      <c r="O619" s="26">
        <f t="shared" si="174"/>
        <v>0.76918906168592915</v>
      </c>
      <c r="P619" s="3">
        <f>IF(L619&gt;'Power Curve'!$C$37,0,INDEX(Ci,$N619,1)*POWER(1-O619,3)+INDEX(Ci,$N619,2)*3*O619*POWER(1-O619,2)+INDEX(Ci,$N619,3)*3*POWER(O619,2)*(1-O619)+INDEX(Ci,$N619,4)*POWER(O619,3))</f>
        <v>812.72732435120975</v>
      </c>
      <c r="Q619" s="3">
        <f>MAX(0,MIN(P619-V619+W619,'Power Curve'!$C$39))</f>
        <v>793.83475820082504</v>
      </c>
      <c r="R619" s="3">
        <f t="shared" si="175"/>
        <v>795.80997085571289</v>
      </c>
      <c r="S619" s="3">
        <f t="shared" si="176"/>
        <v>-1.975212654887855</v>
      </c>
      <c r="T619" s="3">
        <f t="shared" si="177"/>
        <v>1.975212654887855</v>
      </c>
      <c r="V619" s="37">
        <f t="array" ref="V619">SUM(_xlfn.NORM.DIST($AD$3:$AD$1003,$L619,$AA619,FALSE)*WindSpeedStep*$AE$3:$AE$1003)/AG619</f>
        <v>806.95100963204618</v>
      </c>
      <c r="W619" s="37">
        <f t="array" ref="W619">SUM(_xlfn.NORM.DIST($AD$3:$AD$1003,$L619,$AB619,FALSE)*WindSpeedStep*$AE$3:$AE$1003)/AH619</f>
        <v>788.05844348166147</v>
      </c>
      <c r="Y619" s="1">
        <f t="shared" si="178"/>
        <v>7</v>
      </c>
      <c r="Z619" s="99">
        <f>IF(L619&lt;'Power Curve'!$P$28,'Power Curve'!$Q$28,IF(L619&gt;'Power Curve'!$P$29,'Power Curve'!$Q$29,INDEX(ReferenceTurbulence,Y619)+(L619-INDEX(ReferenceTurbulenceWindSpeed,Y619))*(INDEX(ReferenceTurbulence,Y619+1)-INDEX(ReferenceTurbulence,Y619))/(INDEX(ReferenceTurbulenceWindSpeed,Y619+1)-INDEX(ReferenceTurbulenceWindSpeed,Y619))))</f>
        <v>0.11945996409070199</v>
      </c>
      <c r="AA619" s="100">
        <f t="shared" si="184"/>
        <v>0.92932219146659434</v>
      </c>
      <c r="AB619" s="29">
        <f t="shared" si="185"/>
        <v>0.41942639797741438</v>
      </c>
      <c r="AD619" s="29">
        <f>'Zero Turbulence Curve'!F618</f>
        <v>61.600000000000605</v>
      </c>
      <c r="AE619" s="29">
        <f>'Zero Turbulence Curve'!G618</f>
        <v>1989.4717126307078</v>
      </c>
      <c r="AF619" s="39"/>
      <c r="AG619" s="40">
        <f t="array" ref="AG619">SUM(_xlfn.NORM.DIST($AD$3:$AD$1003,$F619,$AA619,FALSE)*WindSpeedStep)</f>
        <v>1.000000000000004</v>
      </c>
      <c r="AH619" s="40">
        <f t="array" ref="AH619">SUM(_xlfn.NORM.DIST($AD$3:$AD$1003,$F619,$AB619,FALSE)*WindSpeedStep)</f>
        <v>1.000000000000004</v>
      </c>
      <c r="AJ619" s="47">
        <f t="shared" si="179"/>
        <v>8</v>
      </c>
      <c r="AK619" s="83" t="b">
        <f>COUNTIF('Power Curve'!$D$2:$D$31,AJ619)&gt;0</f>
        <v>1</v>
      </c>
      <c r="AL619" s="83" t="b">
        <f t="shared" si="180"/>
        <v>0</v>
      </c>
      <c r="AM619" s="83" t="b">
        <f t="shared" si="186"/>
        <v>1</v>
      </c>
      <c r="AN619" s="47" t="str">
        <f t="shared" si="181"/>
        <v>Outer</v>
      </c>
      <c r="AO619" s="48" t="str">
        <f t="shared" si="182"/>
        <v>0.5-0.6</v>
      </c>
      <c r="AP619" s="49" t="str">
        <f t="shared" si="187"/>
        <v>6-7</v>
      </c>
      <c r="AQ619" s="49" t="str">
        <f t="shared" si="188"/>
        <v>Jan</v>
      </c>
      <c r="AR619" s="48" t="str">
        <f t="shared" si="189"/>
        <v>325-335</v>
      </c>
      <c r="AS619" s="49" t="str">
        <f t="shared" si="183"/>
        <v>HWS-LTI</v>
      </c>
    </row>
    <row r="620" spans="5:45" x14ac:dyDescent="0.3">
      <c r="E620" s="15">
        <v>40922.284722222219</v>
      </c>
      <c r="F620" s="21">
        <v>7.63</v>
      </c>
      <c r="G620" s="21">
        <v>824.4999885559082</v>
      </c>
      <c r="H620" s="42">
        <v>1.2191227876304118</v>
      </c>
      <c r="I620" s="35">
        <v>332</v>
      </c>
      <c r="J620" s="43">
        <v>0.10353866317169071</v>
      </c>
      <c r="K620" s="44">
        <v>0.63202293502609252</v>
      </c>
      <c r="L620" s="26">
        <f t="shared" si="171"/>
        <v>7.6177782211874359</v>
      </c>
      <c r="M620" s="26">
        <f t="shared" si="172"/>
        <v>0.53540215671095537</v>
      </c>
      <c r="N620" s="96">
        <f t="shared" si="173"/>
        <v>8</v>
      </c>
      <c r="O620" s="26">
        <f t="shared" si="174"/>
        <v>0.60655898995852608</v>
      </c>
      <c r="P620" s="3">
        <f>IF(L620&gt;'Power Curve'!$C$37,0,INDEX(Ci,$N620,1)*POWER(1-O620,3)+INDEX(Ci,$N620,2)*3*O620*POWER(1-O620,2)+INDEX(Ci,$N620,3)*3*POWER(O620,2)*(1-O620)+INDEX(Ci,$N620,4)*POWER(O620,3))</f>
        <v>765.6341583485555</v>
      </c>
      <c r="Q620" s="3">
        <f>MAX(0,MIN(P620-V620+W620,'Power Curve'!$C$39))</f>
        <v>759.72637119212845</v>
      </c>
      <c r="R620" s="3">
        <f t="shared" si="175"/>
        <v>824.4999885559082</v>
      </c>
      <c r="S620" s="3">
        <f t="shared" si="176"/>
        <v>-64.773617363779749</v>
      </c>
      <c r="T620" s="3">
        <f t="shared" si="177"/>
        <v>64.773617363779749</v>
      </c>
      <c r="V620" s="37">
        <f t="array" ref="V620">SUM(_xlfn.NORM.DIST($AD$3:$AD$1003,$L620,$AA620,FALSE)*WindSpeedStep*$AE$3:$AE$1003)/AG620</f>
        <v>759.8733088821549</v>
      </c>
      <c r="W620" s="37">
        <f t="array" ref="W620">SUM(_xlfn.NORM.DIST($AD$3:$AD$1003,$L620,$AB620,FALSE)*WindSpeedStep*$AE$3:$AE$1003)/AH620</f>
        <v>753.96552172572785</v>
      </c>
      <c r="Y620" s="1">
        <f t="shared" si="178"/>
        <v>7</v>
      </c>
      <c r="Z620" s="99">
        <f>IF(L620&lt;'Power Curve'!$P$28,'Power Curve'!$Q$28,IF(L620&gt;'Power Curve'!$P$29,'Power Curve'!$Q$29,INDEX(ReferenceTurbulence,Y620)+(L620-INDEX(ReferenceTurbulenceWindSpeed,Y620))*(INDEX(ReferenceTurbulence,Y620+1)-INDEX(ReferenceTurbulence,Y620))/(INDEX(ReferenceTurbulenceWindSpeed,Y620+1)-INDEX(ReferenceTurbulenceWindSpeed,Y620))))</f>
        <v>0.1195048432263025</v>
      </c>
      <c r="AA620" s="100">
        <f t="shared" si="184"/>
        <v>0.91036139205574607</v>
      </c>
      <c r="AB620" s="29">
        <f t="shared" si="185"/>
        <v>0.78873457336016706</v>
      </c>
      <c r="AD620" s="29">
        <f>'Zero Turbulence Curve'!F619</f>
        <v>61.700000000000607</v>
      </c>
      <c r="AE620" s="29">
        <f>'Zero Turbulence Curve'!G619</f>
        <v>1989.4717126307078</v>
      </c>
      <c r="AF620" s="39"/>
      <c r="AG620" s="40">
        <f t="array" ref="AG620">SUM(_xlfn.NORM.DIST($AD$3:$AD$1003,$F620,$AA620,FALSE)*WindSpeedStep)</f>
        <v>1.000000000000004</v>
      </c>
      <c r="AH620" s="40">
        <f t="array" ref="AH620">SUM(_xlfn.NORM.DIST($AD$3:$AD$1003,$F620,$AB620,FALSE)*WindSpeedStep)</f>
        <v>1.0000000000000036</v>
      </c>
      <c r="AJ620" s="47">
        <f t="shared" si="179"/>
        <v>8</v>
      </c>
      <c r="AK620" s="83" t="b">
        <f>COUNTIF('Power Curve'!$D$2:$D$31,AJ620)&gt;0</f>
        <v>1</v>
      </c>
      <c r="AL620" s="83" t="b">
        <f t="shared" si="180"/>
        <v>0</v>
      </c>
      <c r="AM620" s="83" t="b">
        <f t="shared" si="186"/>
        <v>1</v>
      </c>
      <c r="AN620" s="47" t="str">
        <f t="shared" si="181"/>
        <v>Outer</v>
      </c>
      <c r="AO620" s="48" t="str">
        <f t="shared" si="182"/>
        <v>0.5-0.6</v>
      </c>
      <c r="AP620" s="49" t="str">
        <f t="shared" si="187"/>
        <v>6-7</v>
      </c>
      <c r="AQ620" s="49" t="str">
        <f t="shared" si="188"/>
        <v>Jan</v>
      </c>
      <c r="AR620" s="48" t="str">
        <f t="shared" si="189"/>
        <v>325-335</v>
      </c>
      <c r="AS620" s="49" t="str">
        <f t="shared" si="183"/>
        <v>Inner-TI</v>
      </c>
    </row>
    <row r="621" spans="5:45" x14ac:dyDescent="0.3">
      <c r="E621" s="15">
        <v>40922.291666666664</v>
      </c>
      <c r="F621" s="21">
        <v>7.33</v>
      </c>
      <c r="G621" s="21">
        <v>673.9999928474424</v>
      </c>
      <c r="H621" s="42">
        <v>1.2201763719234699</v>
      </c>
      <c r="I621" s="35">
        <v>333.5</v>
      </c>
      <c r="J621" s="43">
        <v>9.5497953615279671E-2</v>
      </c>
      <c r="K621" s="44">
        <v>0.6506183144245371</v>
      </c>
      <c r="L621" s="26">
        <f t="shared" si="171"/>
        <v>7.3203663391182348</v>
      </c>
      <c r="M621" s="26">
        <f t="shared" si="172"/>
        <v>0.48943619160624985</v>
      </c>
      <c r="N621" s="96">
        <f t="shared" si="173"/>
        <v>8</v>
      </c>
      <c r="O621" s="26">
        <f t="shared" si="174"/>
        <v>0.30721953286576431</v>
      </c>
      <c r="P621" s="3">
        <f>IF(L621&gt;'Power Curve'!$C$37,0,INDEX(Ci,$N621,1)*POWER(1-O621,3)+INDEX(Ci,$N621,2)*3*O621*POWER(1-O621,2)+INDEX(Ci,$N621,3)*3*POWER(O621,2)*(1-O621)+INDEX(Ci,$N621,4)*POWER(O621,3))</f>
        <v>681.6269938587227</v>
      </c>
      <c r="Q621" s="3">
        <f>MAX(0,MIN(P621-V621+W621,'Power Curve'!$C$39))</f>
        <v>674.00730698772418</v>
      </c>
      <c r="R621" s="3">
        <f t="shared" si="175"/>
        <v>673.9999928474424</v>
      </c>
      <c r="S621" s="3">
        <f t="shared" si="176"/>
        <v>7.3141402817782364E-3</v>
      </c>
      <c r="T621" s="3">
        <f t="shared" si="177"/>
        <v>7.3141402817782364E-3</v>
      </c>
      <c r="V621" s="37">
        <f t="array" ref="V621">SUM(_xlfn.NORM.DIST($AD$3:$AD$1003,$L621,$AA621,FALSE)*WindSpeedStep*$AE$3:$AE$1003)/AG621</f>
        <v>677.26650673099766</v>
      </c>
      <c r="W621" s="37">
        <f t="array" ref="W621">SUM(_xlfn.NORM.DIST($AD$3:$AD$1003,$L621,$AB621,FALSE)*WindSpeedStep*$AE$3:$AE$1003)/AH621</f>
        <v>669.64681985999914</v>
      </c>
      <c r="Y621" s="1">
        <f t="shared" si="178"/>
        <v>7</v>
      </c>
      <c r="Z621" s="99">
        <f>IF(L621&lt;'Power Curve'!$P$28,'Power Curve'!$Q$28,IF(L621&gt;'Power Curve'!$P$29,'Power Curve'!$Q$29,INDEX(ReferenceTurbulence,Y621)+(L621-INDEX(ReferenceTurbulenceWindSpeed,Y621))*(INDEX(ReferenceTurbulence,Y621+1)-INDEX(ReferenceTurbulence,Y621))/(INDEX(ReferenceTurbulenceWindSpeed,Y621+1)-INDEX(ReferenceTurbulenceWindSpeed,Y621))))</f>
        <v>0.11958744846617457</v>
      </c>
      <c r="AA621" s="100">
        <f t="shared" si="184"/>
        <v>0.8754239323328209</v>
      </c>
      <c r="AB621" s="29">
        <f t="shared" si="185"/>
        <v>0.69908000509996782</v>
      </c>
      <c r="AD621" s="29">
        <f>'Zero Turbulence Curve'!F620</f>
        <v>61.800000000000608</v>
      </c>
      <c r="AE621" s="29">
        <f>'Zero Turbulence Curve'!G620</f>
        <v>1989.4717126307078</v>
      </c>
      <c r="AF621" s="39"/>
      <c r="AG621" s="40">
        <f t="array" ref="AG621">SUM(_xlfn.NORM.DIST($AD$3:$AD$1003,$F621,$AA621,FALSE)*WindSpeedStep)</f>
        <v>1.0000000000000033</v>
      </c>
      <c r="AH621" s="40">
        <f t="array" ref="AH621">SUM(_xlfn.NORM.DIST($AD$3:$AD$1003,$F621,$AB621,FALSE)*WindSpeedStep)</f>
        <v>1.0000000000000033</v>
      </c>
      <c r="AJ621" s="47">
        <f t="shared" si="179"/>
        <v>7</v>
      </c>
      <c r="AK621" s="83" t="b">
        <f>COUNTIF('Power Curve'!$D$2:$D$31,AJ621)&gt;0</f>
        <v>1</v>
      </c>
      <c r="AL621" s="83" t="b">
        <f t="shared" si="180"/>
        <v>0</v>
      </c>
      <c r="AM621" s="83" t="b">
        <f t="shared" si="186"/>
        <v>1</v>
      </c>
      <c r="AN621" s="47" t="str">
        <f t="shared" si="181"/>
        <v>Outer</v>
      </c>
      <c r="AO621" s="48" t="str">
        <f t="shared" si="182"/>
        <v>0.4-0.5</v>
      </c>
      <c r="AP621" s="49" t="str">
        <f t="shared" si="187"/>
        <v>7-8</v>
      </c>
      <c r="AQ621" s="49" t="str">
        <f t="shared" si="188"/>
        <v>Jan</v>
      </c>
      <c r="AR621" s="48" t="str">
        <f t="shared" si="189"/>
        <v>325-335</v>
      </c>
      <c r="AS621" s="49" t="str">
        <f t="shared" si="183"/>
        <v>LWS-LTI</v>
      </c>
    </row>
    <row r="622" spans="5:45" x14ac:dyDescent="0.3">
      <c r="E622" s="15">
        <v>40922.298611111109</v>
      </c>
      <c r="F622" s="21">
        <v>7.18</v>
      </c>
      <c r="G622" s="21">
        <v>674.64998054504395</v>
      </c>
      <c r="H622" s="42">
        <v>1.2214991303292686</v>
      </c>
      <c r="I622" s="35">
        <v>334.3</v>
      </c>
      <c r="J622" s="43">
        <v>9.8885793871866301E-2</v>
      </c>
      <c r="K622" s="44">
        <v>0.57062085017831943</v>
      </c>
      <c r="L622" s="26">
        <f t="shared" si="171"/>
        <v>7.1731536795769317</v>
      </c>
      <c r="M622" s="26">
        <f t="shared" si="172"/>
        <v>0.46668400052239811</v>
      </c>
      <c r="N622" s="96">
        <f t="shared" si="173"/>
        <v>8</v>
      </c>
      <c r="O622" s="26">
        <f t="shared" si="174"/>
        <v>0.15905276401413543</v>
      </c>
      <c r="P622" s="3">
        <f>IF(L622&gt;'Power Curve'!$C$37,0,INDEX(Ci,$N622,1)*POWER(1-O622,3)+INDEX(Ci,$N622,2)*3*O622*POWER(1-O622,2)+INDEX(Ci,$N622,3)*3*POWER(O622,2)*(1-O622)+INDEX(Ci,$N622,4)*POWER(O622,3))</f>
        <v>641.69727344140415</v>
      </c>
      <c r="Q622" s="3">
        <f>MAX(0,MIN(P622-V622+W622,'Power Curve'!$C$39))</f>
        <v>635.32370973884429</v>
      </c>
      <c r="R622" s="3">
        <f t="shared" si="175"/>
        <v>674.64998054504395</v>
      </c>
      <c r="S622" s="3">
        <f t="shared" si="176"/>
        <v>-39.326270806199659</v>
      </c>
      <c r="T622" s="3">
        <f t="shared" si="177"/>
        <v>39.326270806199659</v>
      </c>
      <c r="V622" s="37">
        <f t="array" ref="V622">SUM(_xlfn.NORM.DIST($AD$3:$AD$1003,$L622,$AA622,FALSE)*WindSpeedStep*$AE$3:$AE$1003)/AG622</f>
        <v>638.27117908828734</v>
      </c>
      <c r="W622" s="37">
        <f t="array" ref="W622">SUM(_xlfn.NORM.DIST($AD$3:$AD$1003,$L622,$AB622,FALSE)*WindSpeedStep*$AE$3:$AE$1003)/AH622</f>
        <v>631.89761538572748</v>
      </c>
      <c r="Y622" s="1">
        <f t="shared" si="178"/>
        <v>7</v>
      </c>
      <c r="Z622" s="99">
        <f>IF(L622&lt;'Power Curve'!$P$28,'Power Curve'!$Q$28,IF(L622&gt;'Power Curve'!$P$29,'Power Curve'!$Q$29,INDEX(ReferenceTurbulence,Y622)+(L622-INDEX(ReferenceTurbulenceWindSpeed,Y622))*(INDEX(ReferenceTurbulence,Y622+1)-INDEX(ReferenceTurbulence,Y622))/(INDEX(ReferenceTurbulenceWindSpeed,Y622+1)-INDEX(ReferenceTurbulenceWindSpeed,Y622))))</f>
        <v>0.11962833633174674</v>
      </c>
      <c r="AA622" s="100">
        <f t="shared" si="184"/>
        <v>0.85811244093973593</v>
      </c>
      <c r="AB622" s="29">
        <f t="shared" si="185"/>
        <v>0.70932299616986372</v>
      </c>
      <c r="AD622" s="29">
        <f>'Zero Turbulence Curve'!F621</f>
        <v>61.90000000000061</v>
      </c>
      <c r="AE622" s="29">
        <f>'Zero Turbulence Curve'!G621</f>
        <v>1989.4717126307078</v>
      </c>
      <c r="AF622" s="39"/>
      <c r="AG622" s="40">
        <f t="array" ref="AG622">SUM(_xlfn.NORM.DIST($AD$3:$AD$1003,$F622,$AA622,FALSE)*WindSpeedStep)</f>
        <v>1.0000000000000036</v>
      </c>
      <c r="AH622" s="40">
        <f t="array" ref="AH622">SUM(_xlfn.NORM.DIST($AD$3:$AD$1003,$F622,$AB622,FALSE)*WindSpeedStep)</f>
        <v>1.0000000000000036</v>
      </c>
      <c r="AJ622" s="47">
        <f t="shared" si="179"/>
        <v>7</v>
      </c>
      <c r="AK622" s="83" t="b">
        <f>COUNTIF('Power Curve'!$D$2:$D$31,AJ622)&gt;0</f>
        <v>1</v>
      </c>
      <c r="AL622" s="83" t="b">
        <f t="shared" si="180"/>
        <v>0</v>
      </c>
      <c r="AM622" s="83" t="b">
        <f t="shared" si="186"/>
        <v>1</v>
      </c>
      <c r="AN622" s="47" t="str">
        <f t="shared" si="181"/>
        <v>Outer</v>
      </c>
      <c r="AO622" s="48" t="str">
        <f t="shared" si="182"/>
        <v>0.4-0.5</v>
      </c>
      <c r="AP622" s="49" t="str">
        <f t="shared" si="187"/>
        <v>7-8</v>
      </c>
      <c r="AQ622" s="49" t="str">
        <f t="shared" si="188"/>
        <v>Jan</v>
      </c>
      <c r="AR622" s="48" t="str">
        <f t="shared" si="189"/>
        <v>325-335</v>
      </c>
      <c r="AS622" s="49" t="str">
        <f t="shared" si="183"/>
        <v>LWS-LTI</v>
      </c>
    </row>
    <row r="623" spans="5:45" x14ac:dyDescent="0.3">
      <c r="E623" s="15">
        <v>40922.305555555555</v>
      </c>
      <c r="F623" s="21">
        <v>7.57</v>
      </c>
      <c r="G623" s="21">
        <v>631.91000723838829</v>
      </c>
      <c r="H623" s="42">
        <v>1.221727482940919</v>
      </c>
      <c r="I623" s="35">
        <v>333.3</v>
      </c>
      <c r="J623" s="43">
        <v>0.13474240422721268</v>
      </c>
      <c r="K623" s="44">
        <v>0.75566050698834841</v>
      </c>
      <c r="L623" s="26">
        <f t="shared" si="171"/>
        <v>7.5632530484962546</v>
      </c>
      <c r="M623" s="26">
        <f t="shared" si="172"/>
        <v>0.52697511550529252</v>
      </c>
      <c r="N623" s="96">
        <f t="shared" si="173"/>
        <v>8</v>
      </c>
      <c r="O623" s="26">
        <f t="shared" si="174"/>
        <v>0.55168043071027906</v>
      </c>
      <c r="P623" s="3">
        <f>IF(L623&gt;'Power Curve'!$C$37,0,INDEX(Ci,$N623,1)*POWER(1-O623,3)+INDEX(Ci,$N623,2)*3*O623*POWER(1-O623,2)+INDEX(Ci,$N623,3)*3*POWER(O623,2)*(1-O623)+INDEX(Ci,$N623,4)*POWER(O623,3))</f>
        <v>749.94688849196905</v>
      </c>
      <c r="Q623" s="3">
        <f>MAX(0,MIN(P623-V623+W623,'Power Curve'!$C$39))</f>
        <v>756.23880625829509</v>
      </c>
      <c r="R623" s="3">
        <f t="shared" si="175"/>
        <v>631.91000723838829</v>
      </c>
      <c r="S623" s="3">
        <f t="shared" si="176"/>
        <v>124.3287990199068</v>
      </c>
      <c r="T623" s="3">
        <f t="shared" si="177"/>
        <v>124.3287990199068</v>
      </c>
      <c r="V623" s="37">
        <f t="array" ref="V623">SUM(_xlfn.NORM.DIST($AD$3:$AD$1003,$L623,$AA623,FALSE)*WindSpeedStep*$AE$3:$AE$1003)/AG623</f>
        <v>744.33924297877013</v>
      </c>
      <c r="W623" s="37">
        <f t="array" ref="W623">SUM(_xlfn.NORM.DIST($AD$3:$AD$1003,$L623,$AB623,FALSE)*WindSpeedStep*$AE$3:$AE$1003)/AH623</f>
        <v>750.63116074509617</v>
      </c>
      <c r="Y623" s="1">
        <f t="shared" si="178"/>
        <v>7</v>
      </c>
      <c r="Z623" s="99">
        <f>IF(L623&lt;'Power Curve'!$P$28,'Power Curve'!$Q$28,IF(L623&gt;'Power Curve'!$P$29,'Power Curve'!$Q$29,INDEX(ReferenceTurbulence,Y623)+(L623-INDEX(ReferenceTurbulenceWindSpeed,Y623))*(INDEX(ReferenceTurbulence,Y623+1)-INDEX(ReferenceTurbulence,Y623))/(INDEX(ReferenceTurbulenceWindSpeed,Y623+1)-INDEX(ReferenceTurbulenceWindSpeed,Y623))))</f>
        <v>0.11951998742611687</v>
      </c>
      <c r="AA623" s="100">
        <f t="shared" si="184"/>
        <v>0.90395990925681247</v>
      </c>
      <c r="AB623" s="29">
        <f t="shared" si="185"/>
        <v>1.0190908995331809</v>
      </c>
      <c r="AD623" s="29">
        <f>'Zero Turbulence Curve'!F622</f>
        <v>62.000000000000611</v>
      </c>
      <c r="AE623" s="29">
        <f>'Zero Turbulence Curve'!G622</f>
        <v>1989.4717126307078</v>
      </c>
      <c r="AF623" s="39"/>
      <c r="AG623" s="40">
        <f t="array" ref="AG623">SUM(_xlfn.NORM.DIST($AD$3:$AD$1003,$F623,$AA623,FALSE)*WindSpeedStep)</f>
        <v>1.0000000000000036</v>
      </c>
      <c r="AH623" s="40">
        <f t="array" ref="AH623">SUM(_xlfn.NORM.DIST($AD$3:$AD$1003,$F623,$AB623,FALSE)*WindSpeedStep)</f>
        <v>0.99999999999996614</v>
      </c>
      <c r="AJ623" s="47">
        <f t="shared" si="179"/>
        <v>8</v>
      </c>
      <c r="AK623" s="83" t="b">
        <f>COUNTIF('Power Curve'!$D$2:$D$31,AJ623)&gt;0</f>
        <v>1</v>
      </c>
      <c r="AL623" s="83" t="b">
        <f t="shared" si="180"/>
        <v>0</v>
      </c>
      <c r="AM623" s="83" t="b">
        <f t="shared" si="186"/>
        <v>1</v>
      </c>
      <c r="AN623" s="47" t="str">
        <f t="shared" si="181"/>
        <v>Outer</v>
      </c>
      <c r="AO623" s="48" t="str">
        <f t="shared" si="182"/>
        <v>0.5-0.6</v>
      </c>
      <c r="AP623" s="49" t="str">
        <f t="shared" si="187"/>
        <v>7-8</v>
      </c>
      <c r="AQ623" s="49" t="str">
        <f t="shared" si="188"/>
        <v>Jan</v>
      </c>
      <c r="AR623" s="48" t="str">
        <f t="shared" si="189"/>
        <v>325-335</v>
      </c>
      <c r="AS623" s="49" t="str">
        <f t="shared" si="183"/>
        <v>Inner-TI</v>
      </c>
    </row>
    <row r="624" spans="5:45" x14ac:dyDescent="0.3">
      <c r="E624" s="15">
        <v>40922.3125</v>
      </c>
      <c r="F624" s="21">
        <v>7.46</v>
      </c>
      <c r="G624" s="21">
        <v>585.42001700401329</v>
      </c>
      <c r="H624" s="42">
        <v>1.2210031117256226</v>
      </c>
      <c r="I624" s="35">
        <v>335.2</v>
      </c>
      <c r="J624" s="43">
        <v>0.15951742627345844</v>
      </c>
      <c r="K624" s="44">
        <v>0.52509167896519626</v>
      </c>
      <c r="L624" s="26">
        <f t="shared" si="171"/>
        <v>7.4518777486163872</v>
      </c>
      <c r="M624" s="26">
        <f t="shared" si="172"/>
        <v>0.5097617038817015</v>
      </c>
      <c r="N624" s="96">
        <f t="shared" si="173"/>
        <v>8</v>
      </c>
      <c r="O624" s="26">
        <f t="shared" si="174"/>
        <v>0.43958328930613777</v>
      </c>
      <c r="P624" s="3">
        <f>IF(L624&gt;'Power Curve'!$C$37,0,INDEX(Ci,$N624,1)*POWER(1-O624,3)+INDEX(Ci,$N624,2)*3*O624*POWER(1-O624,2)+INDEX(Ci,$N624,3)*3*POWER(O624,2)*(1-O624)+INDEX(Ci,$N624,4)*POWER(O624,3))</f>
        <v>718.27986565960623</v>
      </c>
      <c r="Q624" s="3">
        <f>MAX(0,MIN(P624-V624+W624,'Power Curve'!$C$39))</f>
        <v>735.32853510495443</v>
      </c>
      <c r="R624" s="3">
        <f t="shared" si="175"/>
        <v>585.42001700401329</v>
      </c>
      <c r="S624" s="3">
        <f t="shared" si="176"/>
        <v>149.90851810094114</v>
      </c>
      <c r="T624" s="3">
        <f t="shared" si="177"/>
        <v>149.90851810094114</v>
      </c>
      <c r="V624" s="37">
        <f t="array" ref="V624">SUM(_xlfn.NORM.DIST($AD$3:$AD$1003,$L624,$AA624,FALSE)*WindSpeedStep*$AE$3:$AE$1003)/AG624</f>
        <v>713.15525142040428</v>
      </c>
      <c r="W624" s="37">
        <f t="array" ref="W624">SUM(_xlfn.NORM.DIST($AD$3:$AD$1003,$L624,$AB624,FALSE)*WindSpeedStep*$AE$3:$AE$1003)/AH624</f>
        <v>730.20392086575248</v>
      </c>
      <c r="Y624" s="1">
        <f t="shared" si="178"/>
        <v>7</v>
      </c>
      <c r="Z624" s="99">
        <f>IF(L624&lt;'Power Curve'!$P$28,'Power Curve'!$Q$28,IF(L624&gt;'Power Curve'!$P$29,'Power Curve'!$Q$29,INDEX(ReferenceTurbulence,Y624)+(L624-INDEX(ReferenceTurbulenceWindSpeed,Y624))*(INDEX(ReferenceTurbulence,Y624+1)-INDEX(ReferenceTurbulence,Y624))/(INDEX(ReferenceTurbulenceWindSpeed,Y624+1)-INDEX(ReferenceTurbulenceWindSpeed,Y624))))</f>
        <v>0.11955092157474062</v>
      </c>
      <c r="AA624" s="100">
        <f t="shared" si="184"/>
        <v>0.89087885230939245</v>
      </c>
      <c r="AB624" s="29">
        <f t="shared" si="185"/>
        <v>1.1887043593637401</v>
      </c>
      <c r="AD624" s="29">
        <f>'Zero Turbulence Curve'!F623</f>
        <v>62.100000000000612</v>
      </c>
      <c r="AE624" s="29">
        <f>'Zero Turbulence Curve'!G623</f>
        <v>1989.4717126307078</v>
      </c>
      <c r="AF624" s="39"/>
      <c r="AG624" s="40">
        <f t="array" ref="AG624">SUM(_xlfn.NORM.DIST($AD$3:$AD$1003,$F624,$AA624,FALSE)*WindSpeedStep)</f>
        <v>1.0000000000000033</v>
      </c>
      <c r="AH624" s="40">
        <f t="array" ref="AH624">SUM(_xlfn.NORM.DIST($AD$3:$AD$1003,$F624,$AB624,FALSE)*WindSpeedStep)</f>
        <v>0.99999999986893606</v>
      </c>
      <c r="AJ624" s="47">
        <f t="shared" si="179"/>
        <v>7</v>
      </c>
      <c r="AK624" s="83" t="b">
        <f>COUNTIF('Power Curve'!$D$2:$D$31,AJ624)&gt;0</f>
        <v>1</v>
      </c>
      <c r="AL624" s="83" t="b">
        <f t="shared" si="180"/>
        <v>0</v>
      </c>
      <c r="AM624" s="83" t="b">
        <f t="shared" si="186"/>
        <v>1</v>
      </c>
      <c r="AN624" s="47" t="str">
        <f t="shared" si="181"/>
        <v>Outer</v>
      </c>
      <c r="AO624" s="48" t="str">
        <f t="shared" si="182"/>
        <v>0.5-0.6</v>
      </c>
      <c r="AP624" s="49" t="str">
        <f t="shared" si="187"/>
        <v>7-8</v>
      </c>
      <c r="AQ624" s="49" t="str">
        <f t="shared" si="188"/>
        <v>Jan</v>
      </c>
      <c r="AR624" s="48" t="str">
        <f t="shared" si="189"/>
        <v>335-345</v>
      </c>
      <c r="AS624" s="49" t="str">
        <f t="shared" si="183"/>
        <v>HWS-HTI</v>
      </c>
    </row>
    <row r="625" spans="5:45" x14ac:dyDescent="0.3">
      <c r="E625" s="15">
        <v>40922.319444444445</v>
      </c>
      <c r="F625" s="21">
        <v>5.64</v>
      </c>
      <c r="G625" s="21">
        <v>367.510009765625</v>
      </c>
      <c r="H625" s="42">
        <v>1.2227901918748922</v>
      </c>
      <c r="I625" s="35">
        <v>331.2</v>
      </c>
      <c r="J625" s="43">
        <v>0.18439716312056739</v>
      </c>
      <c r="K625" s="44">
        <v>0.46394417632785506</v>
      </c>
      <c r="L625" s="26">
        <f t="shared" si="171"/>
        <v>5.6366065796892073</v>
      </c>
      <c r="M625" s="26">
        <f t="shared" si="172"/>
        <v>0.22920569305268557</v>
      </c>
      <c r="N625" s="96">
        <f t="shared" si="173"/>
        <v>6</v>
      </c>
      <c r="O625" s="26">
        <f t="shared" si="174"/>
        <v>0.60650034522370755</v>
      </c>
      <c r="P625" s="3">
        <f>IF(L625&gt;'Power Curve'!$C$37,0,INDEX(Ci,$N625,1)*POWER(1-O625,3)+INDEX(Ci,$N625,2)*3*O625*POWER(1-O625,2)+INDEX(Ci,$N625,3)*3*POWER(O625,2)*(1-O625)+INDEX(Ci,$N625,4)*POWER(O625,3))</f>
        <v>302.28710920685279</v>
      </c>
      <c r="Q625" s="3">
        <f>MAX(0,MIN(P625-V625+W625,'Power Curve'!$C$39))</f>
        <v>312.01444753395242</v>
      </c>
      <c r="R625" s="3">
        <f t="shared" si="175"/>
        <v>367.510009765625</v>
      </c>
      <c r="S625" s="3">
        <f t="shared" si="176"/>
        <v>-55.495562231672579</v>
      </c>
      <c r="T625" s="3">
        <f t="shared" si="177"/>
        <v>55.495562231672579</v>
      </c>
      <c r="V625" s="37">
        <f t="array" ref="V625">SUM(_xlfn.NORM.DIST($AD$3:$AD$1003,$L625,$AA625,FALSE)*WindSpeedStep*$AE$3:$AE$1003)/AG625</f>
        <v>300.66648964228801</v>
      </c>
      <c r="W625" s="37">
        <f t="array" ref="W625">SUM(_xlfn.NORM.DIST($AD$3:$AD$1003,$L625,$AB625,FALSE)*WindSpeedStep*$AE$3:$AE$1003)/AH625</f>
        <v>310.39382796938764</v>
      </c>
      <c r="Y625" s="1">
        <f t="shared" si="178"/>
        <v>5</v>
      </c>
      <c r="Z625" s="99">
        <f>IF(L625&lt;'Power Curve'!$P$28,'Power Curve'!$Q$28,IF(L625&gt;'Power Curve'!$P$29,'Power Curve'!$Q$29,INDEX(ReferenceTurbulence,Y625)+(L625-INDEX(ReferenceTurbulenceWindSpeed,Y625))*(INDEX(ReferenceTurbulence,Y625+1)-INDEX(ReferenceTurbulence,Y625))/(INDEX(ReferenceTurbulenceWindSpeed,Y625+1)-INDEX(ReferenceTurbulenceWindSpeed,Y625))))</f>
        <v>0.12009675320959459</v>
      </c>
      <c r="AA625" s="100">
        <f t="shared" si="184"/>
        <v>0.67693814934051177</v>
      </c>
      <c r="AB625" s="29">
        <f t="shared" si="185"/>
        <v>1.0393742629214142</v>
      </c>
      <c r="AD625" s="29">
        <f>'Zero Turbulence Curve'!F624</f>
        <v>62.200000000000614</v>
      </c>
      <c r="AE625" s="29">
        <f>'Zero Turbulence Curve'!G624</f>
        <v>1989.4717126307078</v>
      </c>
      <c r="AF625" s="39"/>
      <c r="AG625" s="40">
        <f t="array" ref="AG625">SUM(_xlfn.NORM.DIST($AD$3:$AD$1003,$F625,$AA625,FALSE)*WindSpeedStep)</f>
        <v>1.0000000000000033</v>
      </c>
      <c r="AH625" s="40">
        <f t="array" ref="AH625">SUM(_xlfn.NORM.DIST($AD$3:$AD$1003,$F625,$AB625,FALSE)*WindSpeedStep)</f>
        <v>0.99999997831581977</v>
      </c>
      <c r="AJ625" s="47">
        <f t="shared" si="179"/>
        <v>6</v>
      </c>
      <c r="AK625" s="83" t="b">
        <f>COUNTIF('Power Curve'!$D$2:$D$31,AJ625)&gt;0</f>
        <v>1</v>
      </c>
      <c r="AL625" s="83" t="b">
        <f t="shared" si="180"/>
        <v>0</v>
      </c>
      <c r="AM625" s="83" t="b">
        <f t="shared" si="186"/>
        <v>1</v>
      </c>
      <c r="AN625" s="47" t="str">
        <f t="shared" si="181"/>
        <v>Outer</v>
      </c>
      <c r="AO625" s="48" t="str">
        <f t="shared" si="182"/>
        <v>0.2-0.3</v>
      </c>
      <c r="AP625" s="49" t="str">
        <f t="shared" si="187"/>
        <v>7-8</v>
      </c>
      <c r="AQ625" s="49" t="str">
        <f t="shared" si="188"/>
        <v>Jan</v>
      </c>
      <c r="AR625" s="48" t="str">
        <f t="shared" si="189"/>
        <v>325-335</v>
      </c>
      <c r="AS625" s="49" t="str">
        <f t="shared" si="183"/>
        <v>LWS-HTI</v>
      </c>
    </row>
    <row r="626" spans="5:45" x14ac:dyDescent="0.3">
      <c r="E626" s="15">
        <v>40922.326388888891</v>
      </c>
      <c r="F626" s="21">
        <v>6.36</v>
      </c>
      <c r="G626" s="21">
        <v>379.70999336242653</v>
      </c>
      <c r="H626" s="42">
        <v>1.222424427414019</v>
      </c>
      <c r="I626" s="35">
        <v>331.7</v>
      </c>
      <c r="J626" s="43">
        <v>0.17924528301886791</v>
      </c>
      <c r="K626" s="44">
        <v>0.3906607332158189</v>
      </c>
      <c r="L626" s="26">
        <f t="shared" si="171"/>
        <v>6.3555395550422302</v>
      </c>
      <c r="M626" s="26">
        <f t="shared" si="172"/>
        <v>0.3403191019312522</v>
      </c>
      <c r="N626" s="96">
        <f t="shared" si="173"/>
        <v>7</v>
      </c>
      <c r="O626" s="26">
        <f t="shared" si="174"/>
        <v>0.32950076391408056</v>
      </c>
      <c r="P626" s="3">
        <f>IF(L626&gt;'Power Curve'!$C$37,0,INDEX(Ci,$N626,1)*POWER(1-O626,3)+INDEX(Ci,$N626,2)*3*O626*POWER(1-O626,2)+INDEX(Ci,$N626,3)*3*POWER(O626,2)*(1-O626)+INDEX(Ci,$N626,4)*POWER(O626,3))</f>
        <v>436.91509041079581</v>
      </c>
      <c r="Q626" s="3">
        <f>MAX(0,MIN(P626-V626+W626,'Power Curve'!$C$39))</f>
        <v>452.82297172173509</v>
      </c>
      <c r="R626" s="3">
        <f t="shared" si="175"/>
        <v>379.70999336242653</v>
      </c>
      <c r="S626" s="3">
        <f t="shared" si="176"/>
        <v>73.112978359308556</v>
      </c>
      <c r="T626" s="3">
        <f t="shared" si="177"/>
        <v>73.112978359308556</v>
      </c>
      <c r="V626" s="37">
        <f t="array" ref="V626">SUM(_xlfn.NORM.DIST($AD$3:$AD$1003,$L626,$AA626,FALSE)*WindSpeedStep*$AE$3:$AE$1003)/AG626</f>
        <v>443.86926194943914</v>
      </c>
      <c r="W626" s="37">
        <f t="array" ref="W626">SUM(_xlfn.NORM.DIST($AD$3:$AD$1003,$L626,$AB626,FALSE)*WindSpeedStep*$AE$3:$AE$1003)/AH626</f>
        <v>459.77714326037841</v>
      </c>
      <c r="Y626" s="1">
        <f t="shared" si="178"/>
        <v>6</v>
      </c>
      <c r="Z626" s="99">
        <f>IF(L626&lt;'Power Curve'!$P$28,'Power Curve'!$Q$28,IF(L626&gt;'Power Curve'!$P$29,'Power Curve'!$Q$29,INDEX(ReferenceTurbulence,Y626)+(L626-INDEX(ReferenceTurbulenceWindSpeed,Y626))*(INDEX(ReferenceTurbulence,Y626+1)-INDEX(ReferenceTurbulence,Y626))/(INDEX(ReferenceTurbulenceWindSpeed,Y626+1)-INDEX(ReferenceTurbulenceWindSpeed,Y626))))</f>
        <v>0.12096877923757331</v>
      </c>
      <c r="AA626" s="100">
        <f t="shared" si="184"/>
        <v>0.76882186136956843</v>
      </c>
      <c r="AB626" s="29">
        <f t="shared" si="185"/>
        <v>1.1392004862811544</v>
      </c>
      <c r="AD626" s="29">
        <f>'Zero Turbulence Curve'!F625</f>
        <v>62.300000000000615</v>
      </c>
      <c r="AE626" s="29">
        <f>'Zero Turbulence Curve'!G625</f>
        <v>1989.4717126307078</v>
      </c>
      <c r="AF626" s="39"/>
      <c r="AG626" s="40">
        <f t="array" ref="AG626">SUM(_xlfn.NORM.DIST($AD$3:$AD$1003,$F626,$AA626,FALSE)*WindSpeedStep)</f>
        <v>1.0000000000000033</v>
      </c>
      <c r="AH626" s="40">
        <f t="array" ref="AH626">SUM(_xlfn.NORM.DIST($AD$3:$AD$1003,$F626,$AB626,FALSE)*WindSpeedStep)</f>
        <v>0.99999999091384684</v>
      </c>
      <c r="AJ626" s="47">
        <f t="shared" si="179"/>
        <v>6</v>
      </c>
      <c r="AK626" s="83" t="b">
        <f>COUNTIF('Power Curve'!$D$2:$D$31,AJ626)&gt;0</f>
        <v>1</v>
      </c>
      <c r="AL626" s="83" t="b">
        <f t="shared" si="180"/>
        <v>0</v>
      </c>
      <c r="AM626" s="83" t="b">
        <f t="shared" si="186"/>
        <v>1</v>
      </c>
      <c r="AN626" s="47" t="str">
        <f t="shared" si="181"/>
        <v>Outer</v>
      </c>
      <c r="AO626" s="48" t="str">
        <f t="shared" si="182"/>
        <v>0.3-0.4</v>
      </c>
      <c r="AP626" s="49" t="str">
        <f t="shared" si="187"/>
        <v>7-8</v>
      </c>
      <c r="AQ626" s="49" t="str">
        <f t="shared" si="188"/>
        <v>Jan</v>
      </c>
      <c r="AR626" s="48" t="str">
        <f t="shared" si="189"/>
        <v>325-335</v>
      </c>
      <c r="AS626" s="49" t="str">
        <f t="shared" si="183"/>
        <v>LWS-HTI</v>
      </c>
    </row>
    <row r="627" spans="5:45" x14ac:dyDescent="0.3">
      <c r="E627" s="15">
        <v>40922.333333333336</v>
      </c>
      <c r="F627" s="21">
        <v>6.26</v>
      </c>
      <c r="G627" s="21">
        <v>407.43000030517572</v>
      </c>
      <c r="H627" s="42">
        <v>1.2218305312608544</v>
      </c>
      <c r="I627" s="35">
        <v>339</v>
      </c>
      <c r="J627" s="43">
        <v>0.14536741214057508</v>
      </c>
      <c r="K627" s="44">
        <v>0.53986220449179456</v>
      </c>
      <c r="L627" s="26">
        <f t="shared" si="171"/>
        <v>6.2545964597227828</v>
      </c>
      <c r="M627" s="26">
        <f t="shared" si="172"/>
        <v>0.32471802115151699</v>
      </c>
      <c r="N627" s="96">
        <f t="shared" si="173"/>
        <v>7</v>
      </c>
      <c r="O627" s="26">
        <f t="shared" si="174"/>
        <v>0.22688743906595391</v>
      </c>
      <c r="P627" s="3">
        <f>IF(L627&gt;'Power Curve'!$C$37,0,INDEX(Ci,$N627,1)*POWER(1-O627,3)+INDEX(Ci,$N627,2)*3*O627*POWER(1-O627,2)+INDEX(Ci,$N627,3)*3*POWER(O627,2)*(1-O627)+INDEX(Ci,$N627,4)*POWER(O627,3))</f>
        <v>414.45099229252236</v>
      </c>
      <c r="Q627" s="3">
        <f>MAX(0,MIN(P627-V627+W627,'Power Curve'!$C$39))</f>
        <v>419.95067409027359</v>
      </c>
      <c r="R627" s="3">
        <f t="shared" si="175"/>
        <v>407.43000030517572</v>
      </c>
      <c r="S627" s="3">
        <f t="shared" si="176"/>
        <v>12.52067378509787</v>
      </c>
      <c r="T627" s="3">
        <f t="shared" si="177"/>
        <v>12.52067378509787</v>
      </c>
      <c r="V627" s="37">
        <f t="array" ref="V627">SUM(_xlfn.NORM.DIST($AD$3:$AD$1003,$L627,$AA627,FALSE)*WindSpeedStep*$AE$3:$AE$1003)/AG627</f>
        <v>422.36298583701279</v>
      </c>
      <c r="W627" s="37">
        <f t="array" ref="W627">SUM(_xlfn.NORM.DIST($AD$3:$AD$1003,$L627,$AB627,FALSE)*WindSpeedStep*$AE$3:$AE$1003)/AH627</f>
        <v>427.86266763476402</v>
      </c>
      <c r="Y627" s="1">
        <f t="shared" si="178"/>
        <v>6</v>
      </c>
      <c r="Z627" s="99">
        <f>IF(L627&lt;'Power Curve'!$P$28,'Power Curve'!$Q$28,IF(L627&gt;'Power Curve'!$P$29,'Power Curve'!$Q$29,INDEX(ReferenceTurbulence,Y627)+(L627-INDEX(ReferenceTurbulenceWindSpeed,Y627))*(INDEX(ReferenceTurbulence,Y627+1)-INDEX(ReferenceTurbulence,Y627))/(INDEX(ReferenceTurbulenceWindSpeed,Y627+1)-INDEX(ReferenceTurbulenceWindSpeed,Y627))))</f>
        <v>0.12116720363168533</v>
      </c>
      <c r="AA627" s="100">
        <f t="shared" si="184"/>
        <v>0.75785196286924861</v>
      </c>
      <c r="AB627" s="29">
        <f t="shared" si="185"/>
        <v>0.90921450133350357</v>
      </c>
      <c r="AD627" s="29">
        <f>'Zero Turbulence Curve'!F626</f>
        <v>62.400000000000617</v>
      </c>
      <c r="AE627" s="29">
        <f>'Zero Turbulence Curve'!G626</f>
        <v>1989.4717126307078</v>
      </c>
      <c r="AF627" s="39"/>
      <c r="AG627" s="40">
        <f t="array" ref="AG627">SUM(_xlfn.NORM.DIST($AD$3:$AD$1003,$F627,$AA627,FALSE)*WindSpeedStep)</f>
        <v>1.0000000000000031</v>
      </c>
      <c r="AH627" s="40">
        <f t="array" ref="AH627">SUM(_xlfn.NORM.DIST($AD$3:$AD$1003,$F627,$AB627,FALSE)*WindSpeedStep)</f>
        <v>0.99999999999809097</v>
      </c>
      <c r="AJ627" s="47">
        <f t="shared" si="179"/>
        <v>6</v>
      </c>
      <c r="AK627" s="83" t="b">
        <f>COUNTIF('Power Curve'!$D$2:$D$31,AJ627)&gt;0</f>
        <v>1</v>
      </c>
      <c r="AL627" s="83" t="b">
        <f t="shared" si="180"/>
        <v>0</v>
      </c>
      <c r="AM627" s="83" t="b">
        <f t="shared" si="186"/>
        <v>1</v>
      </c>
      <c r="AN627" s="47" t="str">
        <f t="shared" si="181"/>
        <v>Outer</v>
      </c>
      <c r="AO627" s="48" t="str">
        <f t="shared" si="182"/>
        <v>0.3-0.4</v>
      </c>
      <c r="AP627" s="49" t="str">
        <f t="shared" si="187"/>
        <v>8-9</v>
      </c>
      <c r="AQ627" s="49" t="str">
        <f t="shared" si="188"/>
        <v>Jan</v>
      </c>
      <c r="AR627" s="48" t="str">
        <f t="shared" si="189"/>
        <v>335-345</v>
      </c>
      <c r="AS627" s="49" t="str">
        <f t="shared" si="183"/>
        <v>LWS-HTI</v>
      </c>
    </row>
    <row r="628" spans="5:45" x14ac:dyDescent="0.3">
      <c r="E628" s="15">
        <v>40922.340277777781</v>
      </c>
      <c r="F628" s="21">
        <v>5.64</v>
      </c>
      <c r="G628" s="21">
        <v>381.58999633789108</v>
      </c>
      <c r="H628" s="42">
        <v>1.2232989337852673</v>
      </c>
      <c r="I628" s="35">
        <v>337.1</v>
      </c>
      <c r="J628" s="43">
        <v>0.16666666666666666</v>
      </c>
      <c r="K628" s="44">
        <v>0.49911908539653321</v>
      </c>
      <c r="L628" s="26">
        <f t="shared" si="171"/>
        <v>5.6373881747725978</v>
      </c>
      <c r="M628" s="26">
        <f t="shared" si="172"/>
        <v>0.22932649109235761</v>
      </c>
      <c r="N628" s="96">
        <f t="shared" si="173"/>
        <v>6</v>
      </c>
      <c r="O628" s="26">
        <f t="shared" si="174"/>
        <v>0.60727937491884021</v>
      </c>
      <c r="P628" s="3">
        <f>IF(L628&gt;'Power Curve'!$C$37,0,INDEX(Ci,$N628,1)*POWER(1-O628,3)+INDEX(Ci,$N628,2)*3*O628*POWER(1-O628,2)+INDEX(Ci,$N628,3)*3*POWER(O628,2)*(1-O628)+INDEX(Ci,$N628,4)*POWER(O628,3))</f>
        <v>302.40769618914584</v>
      </c>
      <c r="Q628" s="3">
        <f>MAX(0,MIN(P628-V628+W628,'Power Curve'!$C$39))</f>
        <v>308.34994377558991</v>
      </c>
      <c r="R628" s="3">
        <f t="shared" si="175"/>
        <v>381.58999633789108</v>
      </c>
      <c r="S628" s="3">
        <f t="shared" si="176"/>
        <v>-73.240052562301173</v>
      </c>
      <c r="T628" s="3">
        <f t="shared" si="177"/>
        <v>73.240052562301173</v>
      </c>
      <c r="V628" s="37">
        <f t="array" ref="V628">SUM(_xlfn.NORM.DIST($AD$3:$AD$1003,$L628,$AA628,FALSE)*WindSpeedStep*$AE$3:$AE$1003)/AG628</f>
        <v>300.81122463205503</v>
      </c>
      <c r="W628" s="37">
        <f t="array" ref="W628">SUM(_xlfn.NORM.DIST($AD$3:$AD$1003,$L628,$AB628,FALSE)*WindSpeedStep*$AE$3:$AE$1003)/AH628</f>
        <v>306.7534722184991</v>
      </c>
      <c r="Y628" s="1">
        <f t="shared" si="178"/>
        <v>5</v>
      </c>
      <c r="Z628" s="99">
        <f>IF(L628&lt;'Power Curve'!$P$28,'Power Curve'!$Q$28,IF(L628&gt;'Power Curve'!$P$29,'Power Curve'!$Q$29,INDEX(ReferenceTurbulence,Y628)+(L628-INDEX(ReferenceTurbulenceWindSpeed,Y628))*(INDEX(ReferenceTurbulence,Y628+1)-INDEX(ReferenceTurbulence,Y628))/(INDEX(ReferenceTurbulenceWindSpeed,Y628+1)-INDEX(ReferenceTurbulenceWindSpeed,Y628))))</f>
        <v>0.12009974101360313</v>
      </c>
      <c r="AA628" s="100">
        <f t="shared" si="184"/>
        <v>0.67704885978333784</v>
      </c>
      <c r="AB628" s="29">
        <f t="shared" si="185"/>
        <v>0.93956469579543289</v>
      </c>
      <c r="AD628" s="29">
        <f>'Zero Turbulence Curve'!F627</f>
        <v>62.500000000000618</v>
      </c>
      <c r="AE628" s="29">
        <f>'Zero Turbulence Curve'!G627</f>
        <v>1989.4717126307078</v>
      </c>
      <c r="AF628" s="39"/>
      <c r="AG628" s="40">
        <f t="array" ref="AG628">SUM(_xlfn.NORM.DIST($AD$3:$AD$1003,$F628,$AA628,FALSE)*WindSpeedStep)</f>
        <v>1.000000000000004</v>
      </c>
      <c r="AH628" s="40">
        <f t="array" ref="AH628">SUM(_xlfn.NORM.DIST($AD$3:$AD$1003,$F628,$AB628,FALSE)*WindSpeedStep)</f>
        <v>0.99999999931450123</v>
      </c>
      <c r="AJ628" s="47">
        <f t="shared" si="179"/>
        <v>6</v>
      </c>
      <c r="AK628" s="83" t="b">
        <f>COUNTIF('Power Curve'!$D$2:$D$31,AJ628)&gt;0</f>
        <v>1</v>
      </c>
      <c r="AL628" s="83" t="b">
        <f t="shared" si="180"/>
        <v>0</v>
      </c>
      <c r="AM628" s="83" t="b">
        <f t="shared" si="186"/>
        <v>1</v>
      </c>
      <c r="AN628" s="47" t="str">
        <f t="shared" si="181"/>
        <v>Outer</v>
      </c>
      <c r="AO628" s="48" t="str">
        <f t="shared" si="182"/>
        <v>0.2-0.3</v>
      </c>
      <c r="AP628" s="49" t="str">
        <f t="shared" si="187"/>
        <v>8-9</v>
      </c>
      <c r="AQ628" s="49" t="str">
        <f t="shared" si="188"/>
        <v>Jan</v>
      </c>
      <c r="AR628" s="48" t="str">
        <f t="shared" si="189"/>
        <v>335-345</v>
      </c>
      <c r="AS628" s="49" t="str">
        <f t="shared" si="183"/>
        <v>LWS-HTI</v>
      </c>
    </row>
    <row r="629" spans="5:45" x14ac:dyDescent="0.3">
      <c r="E629" s="15">
        <v>40922.347222222219</v>
      </c>
      <c r="F629" s="21">
        <v>5.53</v>
      </c>
      <c r="G629" s="21">
        <v>284.40999221801718</v>
      </c>
      <c r="H629" s="42">
        <v>1.2237567034097503</v>
      </c>
      <c r="I629" s="35">
        <v>338.8</v>
      </c>
      <c r="J629" s="43">
        <v>0.11030741410488246</v>
      </c>
      <c r="K629" s="44">
        <v>0.46022069440754237</v>
      </c>
      <c r="L629" s="26">
        <f t="shared" si="171"/>
        <v>5.5281285013613557</v>
      </c>
      <c r="M629" s="26">
        <f t="shared" si="172"/>
        <v>0.21244005635938312</v>
      </c>
      <c r="N629" s="96">
        <f t="shared" si="173"/>
        <v>6</v>
      </c>
      <c r="O629" s="26">
        <f t="shared" si="174"/>
        <v>0.4983783187624698</v>
      </c>
      <c r="P629" s="3">
        <f>IF(L629&gt;'Power Curve'!$C$37,0,INDEX(Ci,$N629,1)*POWER(1-O629,3)+INDEX(Ci,$N629,2)*3*O629*POWER(1-O629,2)+INDEX(Ci,$N629,3)*3*POWER(O629,2)*(1-O629)+INDEX(Ci,$N629,4)*POWER(O629,3))</f>
        <v>285.8214478443445</v>
      </c>
      <c r="Q629" s="3">
        <f>MAX(0,MIN(P629-V629+W629,'Power Curve'!$C$39))</f>
        <v>285.49136179285142</v>
      </c>
      <c r="R629" s="3">
        <f t="shared" si="175"/>
        <v>284.40999221801718</v>
      </c>
      <c r="S629" s="3">
        <f t="shared" si="176"/>
        <v>1.0813695748342411</v>
      </c>
      <c r="T629" s="3">
        <f t="shared" si="177"/>
        <v>1.0813695748342411</v>
      </c>
      <c r="V629" s="37">
        <f t="array" ref="V629">SUM(_xlfn.NORM.DIST($AD$3:$AD$1003,$L629,$AA629,FALSE)*WindSpeedStep*$AE$3:$AE$1003)/AG629</f>
        <v>280.73608138829269</v>
      </c>
      <c r="W629" s="37">
        <f t="array" ref="W629">SUM(_xlfn.NORM.DIST($AD$3:$AD$1003,$L629,$AB629,FALSE)*WindSpeedStep*$AE$3:$AE$1003)/AH629</f>
        <v>280.40599533679961</v>
      </c>
      <c r="Y629" s="1">
        <f t="shared" si="178"/>
        <v>5</v>
      </c>
      <c r="Z629" s="99">
        <f>IF(L629&lt;'Power Curve'!$P$28,'Power Curve'!$Q$28,IF(L629&gt;'Power Curve'!$P$29,'Power Curve'!$Q$29,INDEX(ReferenceTurbulence,Y629)+(L629-INDEX(ReferenceTurbulenceWindSpeed,Y629))*(INDEX(ReferenceTurbulence,Y629+1)-INDEX(ReferenceTurbulence,Y629))/(INDEX(ReferenceTurbulenceWindSpeed,Y629+1)-INDEX(ReferenceTurbulenceWindSpeed,Y629))))</f>
        <v>0.1196820739924985</v>
      </c>
      <c r="AA629" s="100">
        <f t="shared" si="184"/>
        <v>0.6616178843399696</v>
      </c>
      <c r="AB629" s="29">
        <f t="shared" si="185"/>
        <v>0.60979355982467032</v>
      </c>
      <c r="AD629" s="29">
        <f>'Zero Turbulence Curve'!F628</f>
        <v>62.60000000000062</v>
      </c>
      <c r="AE629" s="29">
        <f>'Zero Turbulence Curve'!G628</f>
        <v>1989.4717126307078</v>
      </c>
      <c r="AF629" s="39"/>
      <c r="AG629" s="40">
        <f t="array" ref="AG629">SUM(_xlfn.NORM.DIST($AD$3:$AD$1003,$F629,$AA629,FALSE)*WindSpeedStep)</f>
        <v>1.0000000000000038</v>
      </c>
      <c r="AH629" s="40">
        <f t="array" ref="AH629">SUM(_xlfn.NORM.DIST($AD$3:$AD$1003,$F629,$AB629,FALSE)*WindSpeedStep)</f>
        <v>1.0000000000000033</v>
      </c>
      <c r="AJ629" s="47">
        <f t="shared" si="179"/>
        <v>6</v>
      </c>
      <c r="AK629" s="83" t="b">
        <f>COUNTIF('Power Curve'!$D$2:$D$31,AJ629)&gt;0</f>
        <v>1</v>
      </c>
      <c r="AL629" s="83" t="b">
        <f t="shared" si="180"/>
        <v>0</v>
      </c>
      <c r="AM629" s="83" t="b">
        <f t="shared" si="186"/>
        <v>1</v>
      </c>
      <c r="AN629" s="47" t="str">
        <f t="shared" si="181"/>
        <v>Outer</v>
      </c>
      <c r="AO629" s="48" t="str">
        <f t="shared" si="182"/>
        <v>0.2-0.3</v>
      </c>
      <c r="AP629" s="49" t="str">
        <f t="shared" si="187"/>
        <v>8-9</v>
      </c>
      <c r="AQ629" s="49" t="str">
        <f t="shared" si="188"/>
        <v>Jan</v>
      </c>
      <c r="AR629" s="48" t="str">
        <f t="shared" si="189"/>
        <v>335-345</v>
      </c>
      <c r="AS629" s="49" t="str">
        <f t="shared" si="183"/>
        <v>Inner-TI</v>
      </c>
    </row>
    <row r="630" spans="5:45" x14ac:dyDescent="0.3">
      <c r="E630" s="15">
        <v>40922.354166666664</v>
      </c>
      <c r="F630" s="21">
        <v>5.4</v>
      </c>
      <c r="G630" s="21">
        <v>280.39998626709007</v>
      </c>
      <c r="H630" s="42">
        <v>1.2231671611860135</v>
      </c>
      <c r="I630" s="35">
        <v>342.7</v>
      </c>
      <c r="J630" s="43">
        <v>0.11296296296296296</v>
      </c>
      <c r="K630" s="44">
        <v>0.57810036635781192</v>
      </c>
      <c r="L630" s="26">
        <f t="shared" si="171"/>
        <v>5.3973055048124801</v>
      </c>
      <c r="M630" s="26">
        <f t="shared" si="172"/>
        <v>0.19222094052439626</v>
      </c>
      <c r="N630" s="96">
        <f t="shared" si="173"/>
        <v>6</v>
      </c>
      <c r="O630" s="26">
        <f t="shared" si="174"/>
        <v>0.36798471562501189</v>
      </c>
      <c r="P630" s="3">
        <f>IF(L630&gt;'Power Curve'!$C$37,0,INDEX(Ci,$N630,1)*POWER(1-O630,3)+INDEX(Ci,$N630,2)*3*O630*POWER(1-O630,2)+INDEX(Ci,$N630,3)*3*POWER(O630,2)*(1-O630)+INDEX(Ci,$N630,4)*POWER(O630,3))</f>
        <v>266.45941977150602</v>
      </c>
      <c r="Q630" s="3">
        <f>MAX(0,MIN(P630-V630+W630,'Power Curve'!$C$39))</f>
        <v>266.3808212949354</v>
      </c>
      <c r="R630" s="3">
        <f t="shared" si="175"/>
        <v>280.39998626709007</v>
      </c>
      <c r="S630" s="3">
        <f t="shared" si="176"/>
        <v>-14.01916497215467</v>
      </c>
      <c r="T630" s="3">
        <f t="shared" si="177"/>
        <v>14.01916497215467</v>
      </c>
      <c r="V630" s="37">
        <f t="array" ref="V630">SUM(_xlfn.NORM.DIST($AD$3:$AD$1003,$L630,$AA630,FALSE)*WindSpeedStep*$AE$3:$AE$1003)/AG630</f>
        <v>257.02840659097416</v>
      </c>
      <c r="W630" s="37">
        <f t="array" ref="W630">SUM(_xlfn.NORM.DIST($AD$3:$AD$1003,$L630,$AB630,FALSE)*WindSpeedStep*$AE$3:$AE$1003)/AH630</f>
        <v>256.94980811440354</v>
      </c>
      <c r="Y630" s="1">
        <f t="shared" si="178"/>
        <v>5</v>
      </c>
      <c r="Z630" s="99">
        <f>IF(L630&lt;'Power Curve'!$P$28,'Power Curve'!$Q$28,IF(L630&gt;'Power Curve'!$P$29,'Power Curve'!$Q$29,INDEX(ReferenceTurbulence,Y630)+(L630-INDEX(ReferenceTurbulenceWindSpeed,Y630))*(INDEX(ReferenceTurbulence,Y630+1)-INDEX(ReferenceTurbulence,Y630))/(INDEX(ReferenceTurbulenceWindSpeed,Y630+1)-INDEX(ReferenceTurbulenceWindSpeed,Y630))))</f>
        <v>0.119181976842703</v>
      </c>
      <c r="AA630" s="100">
        <f t="shared" si="184"/>
        <v>0.6432615396875544</v>
      </c>
      <c r="AB630" s="29">
        <f t="shared" si="185"/>
        <v>0.60969562183992831</v>
      </c>
      <c r="AD630" s="29">
        <f>'Zero Turbulence Curve'!F629</f>
        <v>62.700000000000621</v>
      </c>
      <c r="AE630" s="29">
        <f>'Zero Turbulence Curve'!G629</f>
        <v>1989.4717126307078</v>
      </c>
      <c r="AF630" s="39"/>
      <c r="AG630" s="40">
        <f t="array" ref="AG630">SUM(_xlfn.NORM.DIST($AD$3:$AD$1003,$F630,$AA630,FALSE)*WindSpeedStep)</f>
        <v>1.000000000000004</v>
      </c>
      <c r="AH630" s="40">
        <f t="array" ref="AH630">SUM(_xlfn.NORM.DIST($AD$3:$AD$1003,$F630,$AB630,FALSE)*WindSpeedStep)</f>
        <v>1.0000000000000038</v>
      </c>
      <c r="AJ630" s="47">
        <f t="shared" si="179"/>
        <v>5</v>
      </c>
      <c r="AK630" s="83" t="b">
        <f>COUNTIF('Power Curve'!$D$2:$D$31,AJ630)&gt;0</f>
        <v>1</v>
      </c>
      <c r="AL630" s="83" t="b">
        <f t="shared" si="180"/>
        <v>0</v>
      </c>
      <c r="AM630" s="83" t="b">
        <f t="shared" si="186"/>
        <v>1</v>
      </c>
      <c r="AN630" s="47" t="str">
        <f t="shared" si="181"/>
        <v>Outer</v>
      </c>
      <c r="AO630" s="48" t="str">
        <f t="shared" si="182"/>
        <v>0.1-0.2</v>
      </c>
      <c r="AP630" s="49" t="str">
        <f t="shared" si="187"/>
        <v>8-9</v>
      </c>
      <c r="AQ630" s="49" t="str">
        <f t="shared" si="188"/>
        <v>Jan</v>
      </c>
      <c r="AR630" s="48" t="str">
        <f t="shared" si="189"/>
        <v>335-345</v>
      </c>
      <c r="AS630" s="49" t="str">
        <f t="shared" si="183"/>
        <v>Inner-TI</v>
      </c>
    </row>
    <row r="631" spans="5:45" x14ac:dyDescent="0.3">
      <c r="E631" s="15">
        <v>40922.361111111109</v>
      </c>
      <c r="F631" s="21">
        <v>5.18</v>
      </c>
      <c r="G631" s="21">
        <v>190.40999603271467</v>
      </c>
      <c r="H631" s="42">
        <v>1.2221617566695544</v>
      </c>
      <c r="I631" s="35">
        <v>341.6</v>
      </c>
      <c r="J631" s="43">
        <v>8.4942084942084953E-2</v>
      </c>
      <c r="K631" s="44">
        <v>0.67033456033471817</v>
      </c>
      <c r="L631" s="26">
        <f t="shared" si="171"/>
        <v>5.1759963347795068</v>
      </c>
      <c r="M631" s="26">
        <f t="shared" si="172"/>
        <v>0.15801689488804863</v>
      </c>
      <c r="N631" s="96">
        <f t="shared" si="173"/>
        <v>6</v>
      </c>
      <c r="O631" s="26">
        <f t="shared" si="174"/>
        <v>0.14740193699114554</v>
      </c>
      <c r="P631" s="3">
        <f>IF(L631&gt;'Power Curve'!$C$37,0,INDEX(Ci,$N631,1)*POWER(1-O631,3)+INDEX(Ci,$N631,2)*3*O631*POWER(1-O631,2)+INDEX(Ci,$N631,3)*3*POWER(O631,2)*(1-O631)+INDEX(Ci,$N631,4)*POWER(O631,3))</f>
        <v>233.88928750746283</v>
      </c>
      <c r="Q631" s="3">
        <f>MAX(0,MIN(P631-V631+W631,'Power Curve'!$C$39))</f>
        <v>235.72567704107294</v>
      </c>
      <c r="R631" s="3">
        <f t="shared" si="175"/>
        <v>190.40999603271467</v>
      </c>
      <c r="S631" s="3">
        <f t="shared" si="176"/>
        <v>45.315681008358268</v>
      </c>
      <c r="T631" s="3">
        <f t="shared" si="177"/>
        <v>45.315681008358268</v>
      </c>
      <c r="V631" s="37">
        <f t="array" ref="V631">SUM(_xlfn.NORM.DIST($AD$3:$AD$1003,$L631,$AA631,FALSE)*WindSpeedStep*$AE$3:$AE$1003)/AG631</f>
        <v>217.30990045048497</v>
      </c>
      <c r="W631" s="37">
        <f t="array" ref="W631">SUM(_xlfn.NORM.DIST($AD$3:$AD$1003,$L631,$AB631,FALSE)*WindSpeedStep*$AE$3:$AE$1003)/AH631</f>
        <v>219.14628998409509</v>
      </c>
      <c r="Y631" s="1">
        <f t="shared" si="178"/>
        <v>5</v>
      </c>
      <c r="Z631" s="99">
        <f>IF(L631&lt;'Power Curve'!$P$28,'Power Curve'!$Q$28,IF(L631&gt;'Power Curve'!$P$29,'Power Curve'!$Q$29,INDEX(ReferenceTurbulence,Y631)+(L631-INDEX(ReferenceTurbulenceWindSpeed,Y631))*(INDEX(ReferenceTurbulence,Y631+1)-INDEX(ReferenceTurbulence,Y631))/(INDEX(ReferenceTurbulenceWindSpeed,Y631+1)-INDEX(ReferenceTurbulenceWindSpeed,Y631))))</f>
        <v>0.11833597814158205</v>
      </c>
      <c r="AA631" s="100">
        <f t="shared" si="184"/>
        <v>0.61250658913337652</v>
      </c>
      <c r="AB631" s="29">
        <f t="shared" si="185"/>
        <v>0.43965992032876128</v>
      </c>
      <c r="AD631" s="29">
        <f>'Zero Turbulence Curve'!F630</f>
        <v>62.800000000000622</v>
      </c>
      <c r="AE631" s="29">
        <f>'Zero Turbulence Curve'!G630</f>
        <v>1989.4717126307078</v>
      </c>
      <c r="AF631" s="39"/>
      <c r="AG631" s="40">
        <f t="array" ref="AG631">SUM(_xlfn.NORM.DIST($AD$3:$AD$1003,$F631,$AA631,FALSE)*WindSpeedStep)</f>
        <v>1.0000000000000033</v>
      </c>
      <c r="AH631" s="40">
        <f t="array" ref="AH631">SUM(_xlfn.NORM.DIST($AD$3:$AD$1003,$F631,$AB631,FALSE)*WindSpeedStep)</f>
        <v>1.000000000000004</v>
      </c>
      <c r="AJ631" s="47">
        <f t="shared" si="179"/>
        <v>5</v>
      </c>
      <c r="AK631" s="83" t="b">
        <f>COUNTIF('Power Curve'!$D$2:$D$31,AJ631)&gt;0</f>
        <v>1</v>
      </c>
      <c r="AL631" s="83" t="b">
        <f t="shared" si="180"/>
        <v>0</v>
      </c>
      <c r="AM631" s="83" t="b">
        <f t="shared" si="186"/>
        <v>1</v>
      </c>
      <c r="AN631" s="47" t="str">
        <f t="shared" si="181"/>
        <v>Outer</v>
      </c>
      <c r="AO631" s="48" t="str">
        <f t="shared" si="182"/>
        <v>0.1-0.2</v>
      </c>
      <c r="AP631" s="49" t="str">
        <f t="shared" si="187"/>
        <v>8-9</v>
      </c>
      <c r="AQ631" s="49" t="str">
        <f t="shared" si="188"/>
        <v>Jan</v>
      </c>
      <c r="AR631" s="48" t="str">
        <f t="shared" si="189"/>
        <v>335-345</v>
      </c>
      <c r="AS631" s="49" t="str">
        <f t="shared" si="183"/>
        <v>LWS-LTI</v>
      </c>
    </row>
    <row r="632" spans="5:45" x14ac:dyDescent="0.3">
      <c r="E632" s="15">
        <v>40922.368055555555</v>
      </c>
      <c r="F632" s="21">
        <v>5.18</v>
      </c>
      <c r="G632" s="21">
        <v>179.52000427246111</v>
      </c>
      <c r="H632" s="42">
        <v>1.2218422006680978</v>
      </c>
      <c r="I632" s="35">
        <v>338.9</v>
      </c>
      <c r="J632" s="43">
        <v>9.0733590733590733E-2</v>
      </c>
      <c r="K632" s="44">
        <v>0.81714210136328236</v>
      </c>
      <c r="L632" s="26">
        <f t="shared" si="171"/>
        <v>5.1755451765859863</v>
      </c>
      <c r="M632" s="26">
        <f t="shared" si="172"/>
        <v>0.15794716693489563</v>
      </c>
      <c r="N632" s="96">
        <f t="shared" si="173"/>
        <v>6</v>
      </c>
      <c r="O632" s="26">
        <f t="shared" si="174"/>
        <v>0.14695225961033317</v>
      </c>
      <c r="P632" s="3">
        <f>IF(L632&gt;'Power Curve'!$C$37,0,INDEX(Ci,$N632,1)*POWER(1-O632,3)+INDEX(Ci,$N632,2)*3*O632*POWER(1-O632,2)+INDEX(Ci,$N632,3)*3*POWER(O632,2)*(1-O632)+INDEX(Ci,$N632,4)*POWER(O632,3))</f>
        <v>233.82209577639424</v>
      </c>
      <c r="Q632" s="3">
        <f>MAX(0,MIN(P632-V632+W632,'Power Curve'!$C$39))</f>
        <v>235.06235639984806</v>
      </c>
      <c r="R632" s="3">
        <f t="shared" si="175"/>
        <v>179.52000427246111</v>
      </c>
      <c r="S632" s="3">
        <f t="shared" si="176"/>
        <v>55.542352127386948</v>
      </c>
      <c r="T632" s="3">
        <f t="shared" si="177"/>
        <v>55.542352127386948</v>
      </c>
      <c r="V632" s="37">
        <f t="array" ref="V632">SUM(_xlfn.NORM.DIST($AD$3:$AD$1003,$L632,$AA632,FALSE)*WindSpeedStep*$AE$3:$AE$1003)/AG632</f>
        <v>217.22903398375368</v>
      </c>
      <c r="W632" s="37">
        <f t="array" ref="W632">SUM(_xlfn.NORM.DIST($AD$3:$AD$1003,$L632,$AB632,FALSE)*WindSpeedStep*$AE$3:$AE$1003)/AH632</f>
        <v>218.4692946072075</v>
      </c>
      <c r="Y632" s="1">
        <f t="shared" si="178"/>
        <v>5</v>
      </c>
      <c r="Z632" s="99">
        <f>IF(L632&lt;'Power Curve'!$P$28,'Power Curve'!$Q$28,IF(L632&gt;'Power Curve'!$P$29,'Power Curve'!$Q$29,INDEX(ReferenceTurbulence,Y632)+(L632-INDEX(ReferenceTurbulenceWindSpeed,Y632))*(INDEX(ReferenceTurbulence,Y632+1)-INDEX(ReferenceTurbulence,Y632))/(INDEX(ReferenceTurbulenceWindSpeed,Y632+1)-INDEX(ReferenceTurbulenceWindSpeed,Y632))))</f>
        <v>0.11833425349887672</v>
      </c>
      <c r="AA632" s="100">
        <f t="shared" si="184"/>
        <v>0.61244427492101483</v>
      </c>
      <c r="AB632" s="29">
        <f t="shared" si="185"/>
        <v>0.46959579787556244</v>
      </c>
      <c r="AD632" s="29">
        <f>'Zero Turbulence Curve'!F631</f>
        <v>62.900000000000624</v>
      </c>
      <c r="AE632" s="29">
        <f>'Zero Turbulence Curve'!G631</f>
        <v>1989.4717126307078</v>
      </c>
      <c r="AF632" s="39"/>
      <c r="AG632" s="40">
        <f t="array" ref="AG632">SUM(_xlfn.NORM.DIST($AD$3:$AD$1003,$F632,$AA632,FALSE)*WindSpeedStep)</f>
        <v>1.0000000000000031</v>
      </c>
      <c r="AH632" s="40">
        <f t="array" ref="AH632">SUM(_xlfn.NORM.DIST($AD$3:$AD$1003,$F632,$AB632,FALSE)*WindSpeedStep)</f>
        <v>1.0000000000000038</v>
      </c>
      <c r="AJ632" s="47">
        <f t="shared" si="179"/>
        <v>5</v>
      </c>
      <c r="AK632" s="83" t="b">
        <f>COUNTIF('Power Curve'!$D$2:$D$31,AJ632)&gt;0</f>
        <v>1</v>
      </c>
      <c r="AL632" s="83" t="b">
        <f t="shared" si="180"/>
        <v>0</v>
      </c>
      <c r="AM632" s="83" t="b">
        <f t="shared" si="186"/>
        <v>1</v>
      </c>
      <c r="AN632" s="47" t="str">
        <f t="shared" si="181"/>
        <v>Outer</v>
      </c>
      <c r="AO632" s="48" t="str">
        <f t="shared" si="182"/>
        <v>0.1-0.2</v>
      </c>
      <c r="AP632" s="49" t="str">
        <f t="shared" si="187"/>
        <v>8-9</v>
      </c>
      <c r="AQ632" s="49" t="str">
        <f t="shared" si="188"/>
        <v>Jan</v>
      </c>
      <c r="AR632" s="48" t="str">
        <f t="shared" si="189"/>
        <v>335-345</v>
      </c>
      <c r="AS632" s="49" t="str">
        <f t="shared" si="183"/>
        <v>LWS-LTI</v>
      </c>
    </row>
    <row r="633" spans="5:45" x14ac:dyDescent="0.3">
      <c r="E633" s="15">
        <v>40922.375</v>
      </c>
      <c r="F633" s="21">
        <v>4.07</v>
      </c>
      <c r="G633" s="21">
        <v>74.800003051757997</v>
      </c>
      <c r="H633" s="42">
        <v>1.2230354892775575</v>
      </c>
      <c r="I633" s="35">
        <v>326.8</v>
      </c>
      <c r="J633" s="43">
        <v>0.10073710073710072</v>
      </c>
      <c r="K633" s="44">
        <v>0.40556294777134438</v>
      </c>
      <c r="L633" s="26">
        <f t="shared" si="171"/>
        <v>4.0678231737240491</v>
      </c>
      <c r="M633" s="26">
        <f t="shared" si="172"/>
        <v>-1.3254839437596797E-2</v>
      </c>
      <c r="N633" s="96">
        <f t="shared" si="173"/>
        <v>4</v>
      </c>
      <c r="O633" s="26">
        <f t="shared" si="174"/>
        <v>0.93889768199857915</v>
      </c>
      <c r="P633" s="3">
        <f>IF(L633&gt;'Power Curve'!$C$37,0,INDEX(Ci,$N633,1)*POWER(1-O633,3)+INDEX(Ci,$N633,2)*3*O633*POWER(1-O633,2)+INDEX(Ci,$N633,3)*3*POWER(O633,2)*(1-O633)+INDEX(Ci,$N633,4)*POWER(O633,3))</f>
        <v>70.220958060391283</v>
      </c>
      <c r="Q633" s="3">
        <f>MAX(0,MIN(P633-V633+W633,'Power Curve'!$C$39))</f>
        <v>64.311841496187128</v>
      </c>
      <c r="R633" s="3">
        <f t="shared" si="175"/>
        <v>74.800003051757997</v>
      </c>
      <c r="S633" s="3">
        <f t="shared" si="176"/>
        <v>-10.488161555570869</v>
      </c>
      <c r="T633" s="3">
        <f t="shared" si="177"/>
        <v>10.488161555570869</v>
      </c>
      <c r="V633" s="37">
        <f t="array" ref="V633">SUM(_xlfn.NORM.DIST($AD$3:$AD$1003,$L633,$AA633,FALSE)*WindSpeedStep*$AE$3:$AE$1003)/AG633</f>
        <v>35.152822645620169</v>
      </c>
      <c r="W633" s="37">
        <f t="array" ref="W633">SUM(_xlfn.NORM.DIST($AD$3:$AD$1003,$L633,$AB633,FALSE)*WindSpeedStep*$AE$3:$AE$1003)/AH633</f>
        <v>29.243706081416008</v>
      </c>
      <c r="Y633" s="1">
        <f t="shared" si="178"/>
        <v>3</v>
      </c>
      <c r="Z633" s="99">
        <f>IF(L633&lt;'Power Curve'!$P$28,'Power Curve'!$Q$28,IF(L633&gt;'Power Curve'!$P$29,'Power Curve'!$Q$29,INDEX(ReferenceTurbulence,Y633)+(L633-INDEX(ReferenceTurbulenceWindSpeed,Y633))*(INDEX(ReferenceTurbulence,Y633+1)-INDEX(ReferenceTurbulence,Y633))/(INDEX(ReferenceTurbulenceWindSpeed,Y633+1)-INDEX(ReferenceTurbulenceWindSpeed,Y633))))</f>
        <v>0.11713247834199569</v>
      </c>
      <c r="AA633" s="100">
        <f t="shared" si="184"/>
        <v>0.47647420979530036</v>
      </c>
      <c r="AB633" s="29">
        <f t="shared" si="185"/>
        <v>0.40978071283215234</v>
      </c>
      <c r="AD633" s="29">
        <f>'Zero Turbulence Curve'!F632</f>
        <v>63.000000000000625</v>
      </c>
      <c r="AE633" s="29">
        <f>'Zero Turbulence Curve'!G632</f>
        <v>1989.4717126307078</v>
      </c>
      <c r="AF633" s="39"/>
      <c r="AG633" s="40">
        <f t="array" ref="AG633">SUM(_xlfn.NORM.DIST($AD$3:$AD$1003,$F633,$AA633,FALSE)*WindSpeedStep)</f>
        <v>1.0000000000000022</v>
      </c>
      <c r="AH633" s="40">
        <f t="array" ref="AH633">SUM(_xlfn.NORM.DIST($AD$3:$AD$1003,$F633,$AB633,FALSE)*WindSpeedStep)</f>
        <v>1.0000000000000022</v>
      </c>
      <c r="AJ633" s="47">
        <f t="shared" si="179"/>
        <v>4</v>
      </c>
      <c r="AK633" s="83" t="b">
        <f>COUNTIF('Power Curve'!$D$2:$D$31,AJ633)&gt;0</f>
        <v>1</v>
      </c>
      <c r="AL633" s="83" t="b">
        <f t="shared" si="180"/>
        <v>0</v>
      </c>
      <c r="AM633" s="83" t="b">
        <f t="shared" si="186"/>
        <v>1</v>
      </c>
      <c r="AN633" s="47" t="str">
        <f t="shared" si="181"/>
        <v>Outer</v>
      </c>
      <c r="AO633" s="48" t="str">
        <f t="shared" si="182"/>
        <v>&lt;0</v>
      </c>
      <c r="AP633" s="49" t="str">
        <f t="shared" si="187"/>
        <v>9-10</v>
      </c>
      <c r="AQ633" s="49" t="str">
        <f t="shared" si="188"/>
        <v>Jan</v>
      </c>
      <c r="AR633" s="48" t="str">
        <f t="shared" si="189"/>
        <v>325-335</v>
      </c>
      <c r="AS633" s="49" t="str">
        <f t="shared" si="183"/>
        <v>Inner-TI</v>
      </c>
    </row>
    <row r="634" spans="5:45" x14ac:dyDescent="0.3">
      <c r="E634" s="15">
        <v>40922.381944444445</v>
      </c>
      <c r="F634" s="21">
        <v>3.88</v>
      </c>
      <c r="G634" s="21">
        <v>49.079998016357507</v>
      </c>
      <c r="H634" s="42">
        <v>1.2240420664141418</v>
      </c>
      <c r="I634" s="35">
        <v>316.8</v>
      </c>
      <c r="J634" s="43">
        <v>6.1855670103092786E-2</v>
      </c>
      <c r="K634" s="44">
        <v>0.17917345257952483</v>
      </c>
      <c r="L634" s="26">
        <f t="shared" si="171"/>
        <v>3.8789883669227487</v>
      </c>
      <c r="M634" s="26">
        <f t="shared" si="172"/>
        <v>-4.2439867552790757E-2</v>
      </c>
      <c r="N634" s="96">
        <f t="shared" si="173"/>
        <v>4</v>
      </c>
      <c r="O634" s="26">
        <f t="shared" si="174"/>
        <v>0.80436023727800532</v>
      </c>
      <c r="P634" s="3">
        <f>IF(L634&gt;'Power Curve'!$C$37,0,INDEX(Ci,$N634,1)*POWER(1-O634,3)+INDEX(Ci,$N634,2)*3*O634*POWER(1-O634,2)+INDEX(Ci,$N634,3)*3*POWER(O634,2)*(1-O634)+INDEX(Ci,$N634,4)*POWER(O634,3))</f>
        <v>54.730291703654217</v>
      </c>
      <c r="Q634" s="3">
        <f>MAX(0,MIN(P634-V634+W634,'Power Curve'!$C$39))</f>
        <v>40.462073823870703</v>
      </c>
      <c r="R634" s="3">
        <f t="shared" si="175"/>
        <v>49.079998016357507</v>
      </c>
      <c r="S634" s="3">
        <f t="shared" si="176"/>
        <v>-8.6179241924868037</v>
      </c>
      <c r="T634" s="3">
        <f t="shared" si="177"/>
        <v>8.6179241924868037</v>
      </c>
      <c r="V634" s="37">
        <f t="array" ref="V634">SUM(_xlfn.NORM.DIST($AD$3:$AD$1003,$L634,$AA634,FALSE)*WindSpeedStep*$AE$3:$AE$1003)/AG634</f>
        <v>17.936853099105381</v>
      </c>
      <c r="W634" s="37">
        <f t="array" ref="W634">SUM(_xlfn.NORM.DIST($AD$3:$AD$1003,$L634,$AB634,FALSE)*WindSpeedStep*$AE$3:$AE$1003)/AH634</f>
        <v>3.6686352193218625</v>
      </c>
      <c r="Y634" s="1">
        <f t="shared" si="178"/>
        <v>3</v>
      </c>
      <c r="Z634" s="99">
        <f>IF(L634&lt;'Power Curve'!$P$28,'Power Curve'!$Q$28,IF(L634&gt;'Power Curve'!$P$29,'Power Curve'!$Q$29,INDEX(ReferenceTurbulence,Y634)+(L634-INDEX(ReferenceTurbulenceWindSpeed,Y634))*(INDEX(ReferenceTurbulence,Y634+1)-INDEX(ReferenceTurbulence,Y634))/(INDEX(ReferenceTurbulenceWindSpeed,Y634+1)-INDEX(ReferenceTurbulenceWindSpeed,Y634))))</f>
        <v>0.11713247834199569</v>
      </c>
      <c r="AA634" s="100">
        <f t="shared" si="184"/>
        <v>0.45435552087743208</v>
      </c>
      <c r="AB634" s="29">
        <f t="shared" si="185"/>
        <v>0.23993742475810817</v>
      </c>
      <c r="AD634" s="29">
        <f>'Zero Turbulence Curve'!F633</f>
        <v>63.100000000000627</v>
      </c>
      <c r="AE634" s="29">
        <f>'Zero Turbulence Curve'!G633</f>
        <v>1989.4717126307078</v>
      </c>
      <c r="AF634" s="39"/>
      <c r="AG634" s="40">
        <f t="array" ref="AG634">SUM(_xlfn.NORM.DIST($AD$3:$AD$1003,$F634,$AA634,FALSE)*WindSpeedStep)</f>
        <v>1.0000000000000013</v>
      </c>
      <c r="AH634" s="40">
        <f t="array" ref="AH634">SUM(_xlfn.NORM.DIST($AD$3:$AD$1003,$F634,$AB634,FALSE)*WindSpeedStep)</f>
        <v>1.0000000000000011</v>
      </c>
      <c r="AJ634" s="47">
        <f t="shared" si="179"/>
        <v>4</v>
      </c>
      <c r="AK634" s="83" t="b">
        <f>COUNTIF('Power Curve'!$D$2:$D$31,AJ634)&gt;0</f>
        <v>1</v>
      </c>
      <c r="AL634" s="83" t="b">
        <f t="shared" si="180"/>
        <v>0</v>
      </c>
      <c r="AM634" s="83" t="b">
        <f t="shared" si="186"/>
        <v>1</v>
      </c>
      <c r="AN634" s="47" t="str">
        <f t="shared" si="181"/>
        <v>Outer</v>
      </c>
      <c r="AO634" s="48" t="str">
        <f t="shared" si="182"/>
        <v>&lt;0</v>
      </c>
      <c r="AP634" s="49" t="str">
        <f t="shared" si="187"/>
        <v>9-10</v>
      </c>
      <c r="AQ634" s="49" t="str">
        <f t="shared" si="188"/>
        <v>Jan</v>
      </c>
      <c r="AR634" s="48" t="str">
        <f t="shared" si="189"/>
        <v>315-325</v>
      </c>
      <c r="AS634" s="49" t="str">
        <f t="shared" si="183"/>
        <v>LWS-LTI</v>
      </c>
    </row>
    <row r="635" spans="5:45" x14ac:dyDescent="0.3">
      <c r="E635" s="15">
        <v>40922.388888888891</v>
      </c>
      <c r="F635" s="21">
        <v>4.91</v>
      </c>
      <c r="G635" s="21">
        <v>180.2900085449221</v>
      </c>
      <c r="H635" s="42">
        <v>1.2232641120073198</v>
      </c>
      <c r="I635" s="35">
        <v>315.8</v>
      </c>
      <c r="J635" s="43">
        <v>8.7576374745417518E-2</v>
      </c>
      <c r="K635" s="44">
        <v>0.41661590386493236</v>
      </c>
      <c r="L635" s="26">
        <f t="shared" si="171"/>
        <v>4.9076796628139343</v>
      </c>
      <c r="M635" s="26">
        <f t="shared" si="172"/>
        <v>0.11654768829558802</v>
      </c>
      <c r="N635" s="96">
        <f t="shared" si="173"/>
        <v>5</v>
      </c>
      <c r="O635" s="26">
        <f t="shared" si="174"/>
        <v>0.86229148439120973</v>
      </c>
      <c r="P635" s="3">
        <f>IF(L635&gt;'Power Curve'!$C$37,0,INDEX(Ci,$N635,1)*POWER(1-O635,3)+INDEX(Ci,$N635,2)*3*O635*POWER(1-O635,2)+INDEX(Ci,$N635,3)*3*POWER(O635,2)*(1-O635)+INDEX(Ci,$N635,4)*POWER(O635,3))</f>
        <v>191.84572815532175</v>
      </c>
      <c r="Q635" s="3">
        <f>MAX(0,MIN(P635-V635+W635,'Power Curve'!$C$39))</f>
        <v>191.87164650112527</v>
      </c>
      <c r="R635" s="3">
        <f t="shared" si="175"/>
        <v>180.2900085449221</v>
      </c>
      <c r="S635" s="3">
        <f t="shared" si="176"/>
        <v>11.581637956203167</v>
      </c>
      <c r="T635" s="3">
        <f t="shared" si="177"/>
        <v>11.581637956203167</v>
      </c>
      <c r="V635" s="37">
        <f t="array" ref="V635">SUM(_xlfn.NORM.DIST($AD$3:$AD$1003,$L635,$AA635,FALSE)*WindSpeedStep*$AE$3:$AE$1003)/AG635</f>
        <v>169.07335214671309</v>
      </c>
      <c r="W635" s="37">
        <f t="array" ref="W635">SUM(_xlfn.NORM.DIST($AD$3:$AD$1003,$L635,$AB635,FALSE)*WindSpeedStep*$AE$3:$AE$1003)/AH635</f>
        <v>169.09927049251661</v>
      </c>
      <c r="Y635" s="1">
        <f t="shared" si="178"/>
        <v>4</v>
      </c>
      <c r="Z635" s="99">
        <f>IF(L635&lt;'Power Curve'!$P$28,'Power Curve'!$Q$28,IF(L635&gt;'Power Curve'!$P$29,'Power Curve'!$Q$29,INDEX(ReferenceTurbulence,Y635)+(L635-INDEX(ReferenceTurbulenceWindSpeed,Y635))*(INDEX(ReferenceTurbulence,Y635+1)-INDEX(ReferenceTurbulence,Y635))/(INDEX(ReferenceTurbulenceWindSpeed,Y635+1)-INDEX(ReferenceTurbulenceWindSpeed,Y635))))</f>
        <v>0.11768276756627294</v>
      </c>
      <c r="AA635" s="100">
        <f t="shared" si="184"/>
        <v>0.57754932504865697</v>
      </c>
      <c r="AB635" s="29">
        <f t="shared" si="185"/>
        <v>0.42979679328105741</v>
      </c>
      <c r="AD635" s="29">
        <f>'Zero Turbulence Curve'!F634</f>
        <v>63.200000000000628</v>
      </c>
      <c r="AE635" s="29">
        <f>'Zero Turbulence Curve'!G634</f>
        <v>1989.4717126307078</v>
      </c>
      <c r="AF635" s="39"/>
      <c r="AG635" s="40">
        <f t="array" ref="AG635">SUM(_xlfn.NORM.DIST($AD$3:$AD$1003,$F635,$AA635,FALSE)*WindSpeedStep)</f>
        <v>1.0000000000000031</v>
      </c>
      <c r="AH635" s="40">
        <f t="array" ref="AH635">SUM(_xlfn.NORM.DIST($AD$3:$AD$1003,$F635,$AB635,FALSE)*WindSpeedStep)</f>
        <v>1.0000000000000031</v>
      </c>
      <c r="AJ635" s="47">
        <f t="shared" si="179"/>
        <v>5</v>
      </c>
      <c r="AK635" s="83" t="b">
        <f>COUNTIF('Power Curve'!$D$2:$D$31,AJ635)&gt;0</f>
        <v>1</v>
      </c>
      <c r="AL635" s="83" t="b">
        <f t="shared" si="180"/>
        <v>0</v>
      </c>
      <c r="AM635" s="83" t="b">
        <f t="shared" si="186"/>
        <v>1</v>
      </c>
      <c r="AN635" s="47" t="str">
        <f t="shared" si="181"/>
        <v>Outer</v>
      </c>
      <c r="AO635" s="48" t="str">
        <f t="shared" si="182"/>
        <v>0.1-0.2</v>
      </c>
      <c r="AP635" s="49" t="str">
        <f t="shared" si="187"/>
        <v>9-10</v>
      </c>
      <c r="AQ635" s="49" t="str">
        <f t="shared" si="188"/>
        <v>Jan</v>
      </c>
      <c r="AR635" s="48" t="str">
        <f t="shared" si="189"/>
        <v>315-325</v>
      </c>
      <c r="AS635" s="49" t="str">
        <f t="shared" si="183"/>
        <v>LWS-LTI</v>
      </c>
    </row>
    <row r="636" spans="5:45" x14ac:dyDescent="0.3">
      <c r="E636" s="15">
        <v>40922.395833333336</v>
      </c>
      <c r="F636" s="21">
        <v>4.7</v>
      </c>
      <c r="G636" s="21">
        <v>152.54999542236328</v>
      </c>
      <c r="H636" s="42">
        <v>1.2217626361686984</v>
      </c>
      <c r="I636" s="35">
        <v>323.8</v>
      </c>
      <c r="J636" s="43">
        <v>6.5957446808510636E-2</v>
      </c>
      <c r="K636" s="44">
        <v>0.31342084684320498</v>
      </c>
      <c r="L636" s="26">
        <f t="shared" si="171"/>
        <v>4.695856045337389</v>
      </c>
      <c r="M636" s="26">
        <f t="shared" si="172"/>
        <v>8.3809665384271162E-2</v>
      </c>
      <c r="N636" s="96">
        <f t="shared" si="173"/>
        <v>5</v>
      </c>
      <c r="O636" s="26">
        <f t="shared" si="174"/>
        <v>0.62007544442948248</v>
      </c>
      <c r="P636" s="3">
        <f>IF(L636&gt;'Power Curve'!$C$37,0,INDEX(Ci,$N636,1)*POWER(1-O636,3)+INDEX(Ci,$N636,2)*3*O636*POWER(1-O636,2)+INDEX(Ci,$N636,3)*3*POWER(O636,2)*(1-O636)+INDEX(Ci,$N636,4)*POWER(O636,3))</f>
        <v>154.89031703739175</v>
      </c>
      <c r="Q636" s="3">
        <f>MAX(0,MIN(P636-V636+W636,'Power Curve'!$C$39))</f>
        <v>150.78687756662984</v>
      </c>
      <c r="R636" s="3">
        <f t="shared" si="175"/>
        <v>152.54999542236328</v>
      </c>
      <c r="S636" s="3">
        <f t="shared" si="176"/>
        <v>-1.7631178557334408</v>
      </c>
      <c r="T636" s="3">
        <f t="shared" si="177"/>
        <v>1.7631178557334408</v>
      </c>
      <c r="V636" s="37">
        <f t="array" ref="V636">SUM(_xlfn.NORM.DIST($AD$3:$AD$1003,$L636,$AA636,FALSE)*WindSpeedStep*$AE$3:$AE$1003)/AG636</f>
        <v>131.05434575422674</v>
      </c>
      <c r="W636" s="37">
        <f t="array" ref="W636">SUM(_xlfn.NORM.DIST($AD$3:$AD$1003,$L636,$AB636,FALSE)*WindSpeedStep*$AE$3:$AE$1003)/AH636</f>
        <v>126.95090628346483</v>
      </c>
      <c r="Y636" s="1">
        <f t="shared" si="178"/>
        <v>4</v>
      </c>
      <c r="Z636" s="99">
        <f>IF(L636&lt;'Power Curve'!$P$28,'Power Curve'!$Q$28,IF(L636&gt;'Power Curve'!$P$29,'Power Curve'!$Q$29,INDEX(ReferenceTurbulence,Y636)+(L636-INDEX(ReferenceTurbulenceWindSpeed,Y636))*(INDEX(ReferenceTurbulence,Y636+1)-INDEX(ReferenceTurbulence,Y636))/(INDEX(ReferenceTurbulenceWindSpeed,Y636+1)-INDEX(ReferenceTurbulenceWindSpeed,Y636))))</f>
        <v>0.1175281923684996</v>
      </c>
      <c r="AA636" s="100">
        <f t="shared" si="184"/>
        <v>0.55189547263119443</v>
      </c>
      <c r="AB636" s="29">
        <f t="shared" si="185"/>
        <v>0.30972667533076392</v>
      </c>
      <c r="AD636" s="29">
        <f>'Zero Turbulence Curve'!F635</f>
        <v>63.30000000000063</v>
      </c>
      <c r="AE636" s="29">
        <f>'Zero Turbulence Curve'!G635</f>
        <v>1989.4717126307078</v>
      </c>
      <c r="AF636" s="39"/>
      <c r="AG636" s="40">
        <f t="array" ref="AG636">SUM(_xlfn.NORM.DIST($AD$3:$AD$1003,$F636,$AA636,FALSE)*WindSpeedStep)</f>
        <v>1.0000000000000031</v>
      </c>
      <c r="AH636" s="40">
        <f t="array" ref="AH636">SUM(_xlfn.NORM.DIST($AD$3:$AD$1003,$F636,$AB636,FALSE)*WindSpeedStep)</f>
        <v>1.0000000000000038</v>
      </c>
      <c r="AJ636" s="47">
        <f t="shared" si="179"/>
        <v>5</v>
      </c>
      <c r="AK636" s="83" t="b">
        <f>COUNTIF('Power Curve'!$D$2:$D$31,AJ636)&gt;0</f>
        <v>1</v>
      </c>
      <c r="AL636" s="83" t="b">
        <f t="shared" si="180"/>
        <v>0</v>
      </c>
      <c r="AM636" s="83" t="b">
        <f t="shared" si="186"/>
        <v>1</v>
      </c>
      <c r="AN636" s="47" t="str">
        <f t="shared" si="181"/>
        <v>Outer</v>
      </c>
      <c r="AO636" s="48" t="str">
        <f t="shared" si="182"/>
        <v>0.0-0.1</v>
      </c>
      <c r="AP636" s="49" t="str">
        <f t="shared" si="187"/>
        <v>9-10</v>
      </c>
      <c r="AQ636" s="49" t="str">
        <f t="shared" si="188"/>
        <v>Jan</v>
      </c>
      <c r="AR636" s="48" t="str">
        <f t="shared" si="189"/>
        <v>315-325</v>
      </c>
      <c r="AS636" s="49" t="str">
        <f t="shared" si="183"/>
        <v>LWS-LTI</v>
      </c>
    </row>
    <row r="637" spans="5:45" x14ac:dyDescent="0.3">
      <c r="E637" s="15">
        <v>40922.402777777781</v>
      </c>
      <c r="F637" s="21">
        <v>5.31</v>
      </c>
      <c r="G637" s="21">
        <v>221.60000228881796</v>
      </c>
      <c r="H637" s="42">
        <v>1.2210788899019991</v>
      </c>
      <c r="I637" s="35">
        <v>324.3</v>
      </c>
      <c r="J637" s="43">
        <v>6.7796610169491525E-2</v>
      </c>
      <c r="K637" s="44">
        <v>0.59200420505103379</v>
      </c>
      <c r="L637" s="26">
        <f t="shared" si="171"/>
        <v>5.3043283402266157</v>
      </c>
      <c r="M637" s="26">
        <f t="shared" si="172"/>
        <v>0.17785102001834904</v>
      </c>
      <c r="N637" s="96">
        <f t="shared" si="173"/>
        <v>6</v>
      </c>
      <c r="O637" s="26">
        <f t="shared" si="174"/>
        <v>0.2753127250753542</v>
      </c>
      <c r="P637" s="3">
        <f>IF(L637&gt;'Power Curve'!$C$37,0,INDEX(Ci,$N637,1)*POWER(1-O637,3)+INDEX(Ci,$N637,2)*3*O637*POWER(1-O637,2)+INDEX(Ci,$N637,3)*3*POWER(O637,2)*(1-O637)+INDEX(Ci,$N637,4)*POWER(O637,3))</f>
        <v>252.82580960824066</v>
      </c>
      <c r="Q637" s="3">
        <f>MAX(0,MIN(P637-V637+W637,'Power Curve'!$C$39))</f>
        <v>256.0447567110815</v>
      </c>
      <c r="R637" s="3">
        <f t="shared" si="175"/>
        <v>221.60000228881796</v>
      </c>
      <c r="S637" s="3">
        <f t="shared" si="176"/>
        <v>34.444754422263543</v>
      </c>
      <c r="T637" s="3">
        <f t="shared" si="177"/>
        <v>34.444754422263543</v>
      </c>
      <c r="V637" s="37">
        <f t="array" ref="V637">SUM(_xlfn.NORM.DIST($AD$3:$AD$1003,$L637,$AA637,FALSE)*WindSpeedStep*$AE$3:$AE$1003)/AG637</f>
        <v>240.31359264912521</v>
      </c>
      <c r="W637" s="37">
        <f t="array" ref="W637">SUM(_xlfn.NORM.DIST($AD$3:$AD$1003,$L637,$AB637,FALSE)*WindSpeedStep*$AE$3:$AE$1003)/AH637</f>
        <v>243.53253975196606</v>
      </c>
      <c r="Y637" s="1">
        <f t="shared" si="178"/>
        <v>5</v>
      </c>
      <c r="Z637" s="99">
        <f>IF(L637&lt;'Power Curve'!$P$28,'Power Curve'!$Q$28,IF(L637&gt;'Power Curve'!$P$29,'Power Curve'!$Q$29,INDEX(ReferenceTurbulence,Y637)+(L637-INDEX(ReferenceTurbulenceWindSpeed,Y637))*(INDEX(ReferenceTurbulence,Y637+1)-INDEX(ReferenceTurbulence,Y637))/(INDEX(ReferenceTurbulenceWindSpeed,Y637+1)-INDEX(ReferenceTurbulenceWindSpeed,Y637))))</f>
        <v>0.11882655297815264</v>
      </c>
      <c r="AA637" s="100">
        <f t="shared" si="184"/>
        <v>0.63029505253345441</v>
      </c>
      <c r="AB637" s="29">
        <f t="shared" si="185"/>
        <v>0.35961548069332988</v>
      </c>
      <c r="AD637" s="29">
        <f>'Zero Turbulence Curve'!F636</f>
        <v>63.400000000000631</v>
      </c>
      <c r="AE637" s="29">
        <f>'Zero Turbulence Curve'!G636</f>
        <v>1989.4717126307078</v>
      </c>
      <c r="AF637" s="39"/>
      <c r="AG637" s="40">
        <f t="array" ref="AG637">SUM(_xlfn.NORM.DIST($AD$3:$AD$1003,$F637,$AA637,FALSE)*WindSpeedStep)</f>
        <v>1.000000000000004</v>
      </c>
      <c r="AH637" s="40">
        <f t="array" ref="AH637">SUM(_xlfn.NORM.DIST($AD$3:$AD$1003,$F637,$AB637,FALSE)*WindSpeedStep)</f>
        <v>1.0000000000000036</v>
      </c>
      <c r="AJ637" s="47">
        <f t="shared" si="179"/>
        <v>5</v>
      </c>
      <c r="AK637" s="83" t="b">
        <f>COUNTIF('Power Curve'!$D$2:$D$31,AJ637)&gt;0</f>
        <v>1</v>
      </c>
      <c r="AL637" s="83" t="b">
        <f t="shared" si="180"/>
        <v>0</v>
      </c>
      <c r="AM637" s="83" t="b">
        <f t="shared" si="186"/>
        <v>1</v>
      </c>
      <c r="AN637" s="47" t="str">
        <f t="shared" si="181"/>
        <v>Outer</v>
      </c>
      <c r="AO637" s="48" t="str">
        <f t="shared" si="182"/>
        <v>0.1-0.2</v>
      </c>
      <c r="AP637" s="49" t="str">
        <f t="shared" si="187"/>
        <v>9-10</v>
      </c>
      <c r="AQ637" s="49" t="str">
        <f t="shared" si="188"/>
        <v>Jan</v>
      </c>
      <c r="AR637" s="48" t="str">
        <f t="shared" si="189"/>
        <v>315-325</v>
      </c>
      <c r="AS637" s="49" t="str">
        <f t="shared" si="183"/>
        <v>LWS-LTI</v>
      </c>
    </row>
    <row r="638" spans="5:45" x14ac:dyDescent="0.3">
      <c r="E638" s="15">
        <v>40922.409722222219</v>
      </c>
      <c r="F638" s="21">
        <v>6.06</v>
      </c>
      <c r="G638" s="21">
        <v>335.44999313354469</v>
      </c>
      <c r="H638" s="42">
        <v>1.2210788899019991</v>
      </c>
      <c r="I638" s="35">
        <v>325</v>
      </c>
      <c r="J638" s="43">
        <v>6.6006600660066014E-2</v>
      </c>
      <c r="K638" s="44">
        <v>0.71407197826989011</v>
      </c>
      <c r="L638" s="26">
        <f t="shared" si="171"/>
        <v>6.0535272583377191</v>
      </c>
      <c r="M638" s="26">
        <f t="shared" si="172"/>
        <v>0.29364212791485617</v>
      </c>
      <c r="N638" s="96">
        <f t="shared" si="173"/>
        <v>7</v>
      </c>
      <c r="O638" s="26">
        <f t="shared" si="174"/>
        <v>2.2491296730659784E-2</v>
      </c>
      <c r="P638" s="3">
        <f>IF(L638&gt;'Power Curve'!$C$37,0,INDEX(Ci,$N638,1)*POWER(1-O638,3)+INDEX(Ci,$N638,2)*3*O638*POWER(1-O638,2)+INDEX(Ci,$N638,3)*3*POWER(O638,2)*(1-O638)+INDEX(Ci,$N638,4)*POWER(O638,3))</f>
        <v>373.24272348919976</v>
      </c>
      <c r="Q638" s="3">
        <f>MAX(0,MIN(P638-V638+W638,'Power Curve'!$C$39))</f>
        <v>363.90217056044696</v>
      </c>
      <c r="R638" s="3">
        <f t="shared" si="175"/>
        <v>335.44999313354469</v>
      </c>
      <c r="S638" s="3">
        <f t="shared" si="176"/>
        <v>28.452177426902267</v>
      </c>
      <c r="T638" s="3">
        <f t="shared" si="177"/>
        <v>28.452177426902267</v>
      </c>
      <c r="V638" s="37">
        <f t="array" ref="V638">SUM(_xlfn.NORM.DIST($AD$3:$AD$1003,$L638,$AA638,FALSE)*WindSpeedStep*$AE$3:$AE$1003)/AG638</f>
        <v>381.03406687396756</v>
      </c>
      <c r="W638" s="37">
        <f t="array" ref="W638">SUM(_xlfn.NORM.DIST($AD$3:$AD$1003,$L638,$AB638,FALSE)*WindSpeedStep*$AE$3:$AE$1003)/AH638</f>
        <v>371.69351394521476</v>
      </c>
      <c r="Y638" s="1">
        <f t="shared" si="178"/>
        <v>6</v>
      </c>
      <c r="Z638" s="99">
        <f>IF(L638&lt;'Power Curve'!$P$28,'Power Curve'!$Q$28,IF(L638&gt;'Power Curve'!$P$29,'Power Curve'!$Q$29,INDEX(ReferenceTurbulence,Y638)+(L638-INDEX(ReferenceTurbulenceWindSpeed,Y638))*(INDEX(ReferenceTurbulence,Y638+1)-INDEX(ReferenceTurbulence,Y638))/(INDEX(ReferenceTurbulenceWindSpeed,Y638+1)-INDEX(ReferenceTurbulenceWindSpeed,Y638))))</f>
        <v>0.12156244645966836</v>
      </c>
      <c r="AA638" s="100">
        <f t="shared" si="184"/>
        <v>0.73588158323382202</v>
      </c>
      <c r="AB638" s="29">
        <f t="shared" si="185"/>
        <v>0.3995727563259221</v>
      </c>
      <c r="AD638" s="29">
        <f>'Zero Turbulence Curve'!F637</f>
        <v>63.500000000000632</v>
      </c>
      <c r="AE638" s="29">
        <f>'Zero Turbulence Curve'!G637</f>
        <v>1989.4717126307078</v>
      </c>
      <c r="AF638" s="39"/>
      <c r="AG638" s="40">
        <f t="array" ref="AG638">SUM(_xlfn.NORM.DIST($AD$3:$AD$1003,$F638,$AA638,FALSE)*WindSpeedStep)</f>
        <v>1.0000000000000036</v>
      </c>
      <c r="AH638" s="40">
        <f t="array" ref="AH638">SUM(_xlfn.NORM.DIST($AD$3:$AD$1003,$F638,$AB638,FALSE)*WindSpeedStep)</f>
        <v>1.0000000000000036</v>
      </c>
      <c r="AJ638" s="47">
        <f t="shared" si="179"/>
        <v>6</v>
      </c>
      <c r="AK638" s="83" t="b">
        <f>COUNTIF('Power Curve'!$D$2:$D$31,AJ638)&gt;0</f>
        <v>1</v>
      </c>
      <c r="AL638" s="83" t="b">
        <f t="shared" si="180"/>
        <v>0</v>
      </c>
      <c r="AM638" s="83" t="b">
        <f t="shared" si="186"/>
        <v>1</v>
      </c>
      <c r="AN638" s="47" t="str">
        <f t="shared" si="181"/>
        <v>Outer</v>
      </c>
      <c r="AO638" s="48" t="str">
        <f t="shared" si="182"/>
        <v>0.2-0.3</v>
      </c>
      <c r="AP638" s="49" t="str">
        <f t="shared" si="187"/>
        <v>9-10</v>
      </c>
      <c r="AQ638" s="49" t="str">
        <f t="shared" si="188"/>
        <v>Jan</v>
      </c>
      <c r="AR638" s="48" t="str">
        <f t="shared" si="189"/>
        <v>325-335</v>
      </c>
      <c r="AS638" s="49" t="str">
        <f t="shared" si="183"/>
        <v>LWS-LTI</v>
      </c>
    </row>
    <row r="639" spans="5:45" x14ac:dyDescent="0.3">
      <c r="E639" s="15">
        <v>40922.416666666664</v>
      </c>
      <c r="F639" s="21">
        <v>6.05</v>
      </c>
      <c r="G639" s="21">
        <v>327.67998886108398</v>
      </c>
      <c r="H639" s="42">
        <v>1.2209482914655967</v>
      </c>
      <c r="I639" s="35">
        <v>325.10000000000002</v>
      </c>
      <c r="J639" s="43">
        <v>6.1157024793388429E-2</v>
      </c>
      <c r="K639" s="44">
        <v>0.61690533286157789</v>
      </c>
      <c r="L639" s="26">
        <f t="shared" si="171"/>
        <v>6.0433224729400568</v>
      </c>
      <c r="M639" s="26">
        <f t="shared" si="172"/>
        <v>0.29206494543570827</v>
      </c>
      <c r="N639" s="96">
        <f t="shared" si="173"/>
        <v>7</v>
      </c>
      <c r="O639" s="26">
        <f t="shared" si="174"/>
        <v>1.2117660419013961E-2</v>
      </c>
      <c r="P639" s="3">
        <f>IF(L639&gt;'Power Curve'!$C$37,0,INDEX(Ci,$N639,1)*POWER(1-O639,3)+INDEX(Ci,$N639,2)*3*O639*POWER(1-O639,2)+INDEX(Ci,$N639,3)*3*POWER(O639,2)*(1-O639)+INDEX(Ci,$N639,4)*POWER(O639,3))</f>
        <v>371.29450503181374</v>
      </c>
      <c r="Q639" s="3">
        <f>MAX(0,MIN(P639-V639+W639,'Power Curve'!$C$39))</f>
        <v>361.23593048320379</v>
      </c>
      <c r="R639" s="3">
        <f t="shared" si="175"/>
        <v>327.67998886108398</v>
      </c>
      <c r="S639" s="3">
        <f t="shared" si="176"/>
        <v>33.555941622119803</v>
      </c>
      <c r="T639" s="3">
        <f t="shared" si="177"/>
        <v>33.555941622119803</v>
      </c>
      <c r="V639" s="37">
        <f t="array" ref="V639">SUM(_xlfn.NORM.DIST($AD$3:$AD$1003,$L639,$AA639,FALSE)*WindSpeedStep*$AE$3:$AE$1003)/AG639</f>
        <v>378.98758963714079</v>
      </c>
      <c r="W639" s="37">
        <f t="array" ref="W639">SUM(_xlfn.NORM.DIST($AD$3:$AD$1003,$L639,$AB639,FALSE)*WindSpeedStep*$AE$3:$AE$1003)/AH639</f>
        <v>368.92901508853083</v>
      </c>
      <c r="Y639" s="1">
        <f t="shared" si="178"/>
        <v>6</v>
      </c>
      <c r="Z639" s="99">
        <f>IF(L639&lt;'Power Curve'!$P$28,'Power Curve'!$Q$28,IF(L639&gt;'Power Curve'!$P$29,'Power Curve'!$Q$29,INDEX(ReferenceTurbulence,Y639)+(L639-INDEX(ReferenceTurbulenceWindSpeed,Y639))*(INDEX(ReferenceTurbulence,Y639+1)-INDEX(ReferenceTurbulence,Y639))/(INDEX(ReferenceTurbulenceWindSpeed,Y639+1)-INDEX(ReferenceTurbulenceWindSpeed,Y639))))</f>
        <v>0.12158250606209255</v>
      </c>
      <c r="AA639" s="100">
        <f t="shared" si="184"/>
        <v>0.73476229120141456</v>
      </c>
      <c r="AB639" s="29">
        <f t="shared" si="185"/>
        <v>0.36959162231203652</v>
      </c>
      <c r="AD639" s="29">
        <f>'Zero Turbulence Curve'!F638</f>
        <v>63.600000000000634</v>
      </c>
      <c r="AE639" s="29">
        <f>'Zero Turbulence Curve'!G638</f>
        <v>1989.4717126307078</v>
      </c>
      <c r="AF639" s="39"/>
      <c r="AG639" s="40">
        <f t="array" ref="AG639">SUM(_xlfn.NORM.DIST($AD$3:$AD$1003,$F639,$AA639,FALSE)*WindSpeedStep)</f>
        <v>1.0000000000000038</v>
      </c>
      <c r="AH639" s="40">
        <f t="array" ref="AH639">SUM(_xlfn.NORM.DIST($AD$3:$AD$1003,$F639,$AB639,FALSE)*WindSpeedStep)</f>
        <v>1.000000000000004</v>
      </c>
      <c r="AJ639" s="47">
        <f t="shared" si="179"/>
        <v>6</v>
      </c>
      <c r="AK639" s="83" t="b">
        <f>COUNTIF('Power Curve'!$D$2:$D$31,AJ639)&gt;0</f>
        <v>1</v>
      </c>
      <c r="AL639" s="83" t="b">
        <f t="shared" si="180"/>
        <v>0</v>
      </c>
      <c r="AM639" s="83" t="b">
        <f t="shared" si="186"/>
        <v>1</v>
      </c>
      <c r="AN639" s="47" t="str">
        <f t="shared" si="181"/>
        <v>Outer</v>
      </c>
      <c r="AO639" s="48" t="str">
        <f t="shared" si="182"/>
        <v>0.2-0.3</v>
      </c>
      <c r="AP639" s="49" t="str">
        <f t="shared" si="187"/>
        <v>10-11</v>
      </c>
      <c r="AQ639" s="49" t="str">
        <f t="shared" si="188"/>
        <v>Jan</v>
      </c>
      <c r="AR639" s="48" t="str">
        <f t="shared" si="189"/>
        <v>325-335</v>
      </c>
      <c r="AS639" s="49" t="str">
        <f t="shared" si="183"/>
        <v>LWS-LTI</v>
      </c>
    </row>
    <row r="640" spans="5:45" x14ac:dyDescent="0.3">
      <c r="E640" s="15">
        <v>40922.423611111109</v>
      </c>
      <c r="F640" s="21">
        <v>6.05</v>
      </c>
      <c r="G640" s="21">
        <v>315.24001312255911</v>
      </c>
      <c r="H640" s="42">
        <v>1.2207206546268954</v>
      </c>
      <c r="I640" s="35">
        <v>327.7</v>
      </c>
      <c r="J640" s="43">
        <v>6.7768595041322308E-2</v>
      </c>
      <c r="K640" s="44">
        <v>0.58685907933260495</v>
      </c>
      <c r="L640" s="26">
        <f t="shared" si="171"/>
        <v>6.0429468719047019</v>
      </c>
      <c r="M640" s="26">
        <f t="shared" si="172"/>
        <v>0.29200689508491429</v>
      </c>
      <c r="N640" s="96">
        <f t="shared" si="173"/>
        <v>7</v>
      </c>
      <c r="O640" s="26">
        <f t="shared" si="174"/>
        <v>1.1735844595631607E-2</v>
      </c>
      <c r="P640" s="3">
        <f>IF(L640&gt;'Power Curve'!$C$37,0,INDEX(Ci,$N640,1)*POWER(1-O640,3)+INDEX(Ci,$N640,2)*3*O640*POWER(1-O640,2)+INDEX(Ci,$N640,3)*3*POWER(O640,2)*(1-O640)+INDEX(Ci,$N640,4)*POWER(O640,3))</f>
        <v>371.22308414116986</v>
      </c>
      <c r="Q640" s="3">
        <f>MAX(0,MIN(P640-V640+W640,'Power Curve'!$C$39))</f>
        <v>362.29946276669392</v>
      </c>
      <c r="R640" s="3">
        <f t="shared" si="175"/>
        <v>315.24001312255911</v>
      </c>
      <c r="S640" s="3">
        <f t="shared" si="176"/>
        <v>47.059449644134816</v>
      </c>
      <c r="T640" s="3">
        <f t="shared" si="177"/>
        <v>47.059449644134816</v>
      </c>
      <c r="V640" s="37">
        <f t="array" ref="V640">SUM(_xlfn.NORM.DIST($AD$3:$AD$1003,$L640,$AA640,FALSE)*WindSpeedStep*$AE$3:$AE$1003)/AG640</f>
        <v>378.91235653408751</v>
      </c>
      <c r="W640" s="37">
        <f t="array" ref="W640">SUM(_xlfn.NORM.DIST($AD$3:$AD$1003,$L640,$AB640,FALSE)*WindSpeedStep*$AE$3:$AE$1003)/AH640</f>
        <v>369.98873515961156</v>
      </c>
      <c r="Y640" s="1">
        <f t="shared" si="178"/>
        <v>6</v>
      </c>
      <c r="Z640" s="99">
        <f>IF(L640&lt;'Power Curve'!$P$28,'Power Curve'!$Q$28,IF(L640&gt;'Power Curve'!$P$29,'Power Curve'!$Q$29,INDEX(ReferenceTurbulence,Y640)+(L640-INDEX(ReferenceTurbulenceWindSpeed,Y640))*(INDEX(ReferenceTurbulence,Y640+1)-INDEX(ReferenceTurbulence,Y640))/(INDEX(ReferenceTurbulenceWindSpeed,Y640+1)-INDEX(ReferenceTurbulenceWindSpeed,Y640))))</f>
        <v>0.12158324438310036</v>
      </c>
      <c r="AA640" s="100">
        <f t="shared" si="184"/>
        <v>0.73472108632088129</v>
      </c>
      <c r="AB640" s="29">
        <f t="shared" si="185"/>
        <v>0.40952201941833516</v>
      </c>
      <c r="AD640" s="29">
        <f>'Zero Turbulence Curve'!F639</f>
        <v>63.700000000000635</v>
      </c>
      <c r="AE640" s="29">
        <f>'Zero Turbulence Curve'!G639</f>
        <v>1989.4717126307078</v>
      </c>
      <c r="AF640" s="39"/>
      <c r="AG640" s="40">
        <f t="array" ref="AG640">SUM(_xlfn.NORM.DIST($AD$3:$AD$1003,$F640,$AA640,FALSE)*WindSpeedStep)</f>
        <v>1.0000000000000031</v>
      </c>
      <c r="AH640" s="40">
        <f t="array" ref="AH640">SUM(_xlfn.NORM.DIST($AD$3:$AD$1003,$F640,$AB640,FALSE)*WindSpeedStep)</f>
        <v>1.0000000000000036</v>
      </c>
      <c r="AJ640" s="47">
        <f t="shared" si="179"/>
        <v>6</v>
      </c>
      <c r="AK640" s="83" t="b">
        <f>COUNTIF('Power Curve'!$D$2:$D$31,AJ640)&gt;0</f>
        <v>1</v>
      </c>
      <c r="AL640" s="83" t="b">
        <f t="shared" si="180"/>
        <v>0</v>
      </c>
      <c r="AM640" s="83" t="b">
        <f t="shared" si="186"/>
        <v>1</v>
      </c>
      <c r="AN640" s="47" t="str">
        <f t="shared" si="181"/>
        <v>Outer</v>
      </c>
      <c r="AO640" s="48" t="str">
        <f t="shared" si="182"/>
        <v>0.2-0.3</v>
      </c>
      <c r="AP640" s="49" t="str">
        <f t="shared" si="187"/>
        <v>10-11</v>
      </c>
      <c r="AQ640" s="49" t="str">
        <f t="shared" si="188"/>
        <v>Jan</v>
      </c>
      <c r="AR640" s="48" t="str">
        <f t="shared" si="189"/>
        <v>325-335</v>
      </c>
      <c r="AS640" s="49" t="str">
        <f t="shared" si="183"/>
        <v>LWS-LTI</v>
      </c>
    </row>
    <row r="641" spans="5:45" x14ac:dyDescent="0.3">
      <c r="E641" s="15">
        <v>40922.430555555555</v>
      </c>
      <c r="F641" s="21">
        <v>5.78</v>
      </c>
      <c r="G641" s="21">
        <v>304.89998626708996</v>
      </c>
      <c r="H641" s="42">
        <v>1.2214493901714125</v>
      </c>
      <c r="I641" s="35">
        <v>328.3</v>
      </c>
      <c r="J641" s="43">
        <v>5.7093425605536333E-2</v>
      </c>
      <c r="K641" s="44">
        <v>0.66646466862082565</v>
      </c>
      <c r="L641" s="26">
        <f t="shared" si="171"/>
        <v>5.7744102354600706</v>
      </c>
      <c r="M641" s="26">
        <f t="shared" si="172"/>
        <v>0.25050369227314212</v>
      </c>
      <c r="N641" s="96">
        <f t="shared" si="173"/>
        <v>6</v>
      </c>
      <c r="O641" s="26">
        <f t="shared" si="174"/>
        <v>0.74385169533411166</v>
      </c>
      <c r="P641" s="3">
        <f>IF(L641&gt;'Power Curve'!$C$37,0,INDEX(Ci,$N641,1)*POWER(1-O641,3)+INDEX(Ci,$N641,2)*3*O641*POWER(1-O641,2)+INDEX(Ci,$N641,3)*3*POWER(O641,2)*(1-O641)+INDEX(Ci,$N641,4)*POWER(O641,3))</f>
        <v>324.11502725966091</v>
      </c>
      <c r="Q641" s="3">
        <f>MAX(0,MIN(P641-V641+W641,'Power Curve'!$C$39))</f>
        <v>318.11246480616256</v>
      </c>
      <c r="R641" s="3">
        <f t="shared" si="175"/>
        <v>304.89998626708996</v>
      </c>
      <c r="S641" s="3">
        <f t="shared" si="176"/>
        <v>13.212478539072606</v>
      </c>
      <c r="T641" s="3">
        <f t="shared" si="177"/>
        <v>13.212478539072606</v>
      </c>
      <c r="V641" s="37">
        <f t="array" ref="V641">SUM(_xlfn.NORM.DIST($AD$3:$AD$1003,$L641,$AA641,FALSE)*WindSpeedStep*$AE$3:$AE$1003)/AG641</f>
        <v>326.48526328035541</v>
      </c>
      <c r="W641" s="37">
        <f t="array" ref="W641">SUM(_xlfn.NORM.DIST($AD$3:$AD$1003,$L641,$AB641,FALSE)*WindSpeedStep*$AE$3:$AE$1003)/AH641</f>
        <v>320.48270082685707</v>
      </c>
      <c r="Y641" s="1">
        <f t="shared" si="178"/>
        <v>5</v>
      </c>
      <c r="Z641" s="99">
        <f>IF(L641&lt;'Power Curve'!$P$28,'Power Curve'!$Q$28,IF(L641&gt;'Power Curve'!$P$29,'Power Curve'!$Q$29,INDEX(ReferenceTurbulence,Y641)+(L641-INDEX(ReferenceTurbulenceWindSpeed,Y641))*(INDEX(ReferenceTurbulence,Y641+1)-INDEX(ReferenceTurbulence,Y641))/(INDEX(ReferenceTurbulenceWindSpeed,Y641+1)-INDEX(ReferenceTurbulenceWindSpeed,Y641))))</f>
        <v>0.12062353532971415</v>
      </c>
      <c r="AA641" s="100">
        <f t="shared" si="184"/>
        <v>0.69652977704528085</v>
      </c>
      <c r="AB641" s="29">
        <f t="shared" si="185"/>
        <v>0.32968086119408707</v>
      </c>
      <c r="AD641" s="29">
        <f>'Zero Turbulence Curve'!F640</f>
        <v>63.800000000000637</v>
      </c>
      <c r="AE641" s="29">
        <f>'Zero Turbulence Curve'!G640</f>
        <v>1989.4717126307078</v>
      </c>
      <c r="AF641" s="39"/>
      <c r="AG641" s="40">
        <f t="array" ref="AG641">SUM(_xlfn.NORM.DIST($AD$3:$AD$1003,$F641,$AA641,FALSE)*WindSpeedStep)</f>
        <v>1.0000000000000036</v>
      </c>
      <c r="AH641" s="40">
        <f t="array" ref="AH641">SUM(_xlfn.NORM.DIST($AD$3:$AD$1003,$F641,$AB641,FALSE)*WindSpeedStep)</f>
        <v>1.0000000000000038</v>
      </c>
      <c r="AJ641" s="47">
        <f t="shared" si="179"/>
        <v>6</v>
      </c>
      <c r="AK641" s="83" t="b">
        <f>COUNTIF('Power Curve'!$D$2:$D$31,AJ641)&gt;0</f>
        <v>1</v>
      </c>
      <c r="AL641" s="83" t="b">
        <f t="shared" si="180"/>
        <v>0</v>
      </c>
      <c r="AM641" s="83" t="b">
        <f t="shared" si="186"/>
        <v>1</v>
      </c>
      <c r="AN641" s="47" t="str">
        <f t="shared" si="181"/>
        <v>Outer</v>
      </c>
      <c r="AO641" s="48" t="str">
        <f t="shared" si="182"/>
        <v>0.2-0.3</v>
      </c>
      <c r="AP641" s="49" t="str">
        <f t="shared" si="187"/>
        <v>10-11</v>
      </c>
      <c r="AQ641" s="49" t="str">
        <f t="shared" si="188"/>
        <v>Jan</v>
      </c>
      <c r="AR641" s="48" t="str">
        <f t="shared" si="189"/>
        <v>325-335</v>
      </c>
      <c r="AS641" s="49" t="str">
        <f t="shared" si="183"/>
        <v>LWS-LTI</v>
      </c>
    </row>
    <row r="642" spans="5:45" x14ac:dyDescent="0.3">
      <c r="E642" s="15">
        <v>40922.4375</v>
      </c>
      <c r="F642" s="21">
        <v>6.6</v>
      </c>
      <c r="G642" s="21">
        <v>378.36000823974621</v>
      </c>
      <c r="H642" s="42">
        <v>1.2201354639111333</v>
      </c>
      <c r="I642" s="35">
        <v>330.2</v>
      </c>
      <c r="J642" s="43">
        <v>4.5454545454545456E-2</v>
      </c>
      <c r="K642" s="44">
        <v>0.81267401557750896</v>
      </c>
      <c r="L642" s="26">
        <f t="shared" si="171"/>
        <v>6.5912521006024436</v>
      </c>
      <c r="M642" s="26">
        <f t="shared" si="172"/>
        <v>0.37674923568576396</v>
      </c>
      <c r="N642" s="96">
        <f t="shared" si="173"/>
        <v>7</v>
      </c>
      <c r="O642" s="26">
        <f t="shared" si="174"/>
        <v>0.56911346780239869</v>
      </c>
      <c r="P642" s="3">
        <f>IF(L642&gt;'Power Curve'!$C$37,0,INDEX(Ci,$N642,1)*POWER(1-O642,3)+INDEX(Ci,$N642,2)*3*O642*POWER(1-O642,2)+INDEX(Ci,$N642,3)*3*POWER(O642,2)*(1-O642)+INDEX(Ci,$N642,4)*POWER(O642,3))</f>
        <v>492.87949849470681</v>
      </c>
      <c r="Q642" s="3">
        <f>MAX(0,MIN(P642-V642+W642,'Power Curve'!$C$39))</f>
        <v>477.62580183386888</v>
      </c>
      <c r="R642" s="3">
        <f t="shared" si="175"/>
        <v>378.36000823974621</v>
      </c>
      <c r="S642" s="3">
        <f t="shared" si="176"/>
        <v>99.26579359412267</v>
      </c>
      <c r="T642" s="3">
        <f t="shared" si="177"/>
        <v>99.26579359412267</v>
      </c>
      <c r="V642" s="37">
        <f t="array" ref="V642">SUM(_xlfn.NORM.DIST($AD$3:$AD$1003,$L642,$AA642,FALSE)*WindSpeedStep*$AE$3:$AE$1003)/AG642</f>
        <v>496.16791771231124</v>
      </c>
      <c r="W642" s="37">
        <f t="array" ref="W642">SUM(_xlfn.NORM.DIST($AD$3:$AD$1003,$L642,$AB642,FALSE)*WindSpeedStep*$AE$3:$AE$1003)/AH642</f>
        <v>480.91422105147331</v>
      </c>
      <c r="Y642" s="1">
        <f t="shared" si="178"/>
        <v>6</v>
      </c>
      <c r="Z642" s="99">
        <f>IF(L642&lt;'Power Curve'!$P$28,'Power Curve'!$Q$28,IF(L642&gt;'Power Curve'!$P$29,'Power Curve'!$Q$29,INDEX(ReferenceTurbulence,Y642)+(L642-INDEX(ReferenceTurbulenceWindSpeed,Y642))*(INDEX(ReferenceTurbulence,Y642+1)-INDEX(ReferenceTurbulence,Y642))/(INDEX(ReferenceTurbulenceWindSpeed,Y642+1)-INDEX(ReferenceTurbulenceWindSpeed,Y642))))</f>
        <v>0.12050543779862323</v>
      </c>
      <c r="AA642" s="100">
        <f t="shared" si="184"/>
        <v>0.79428172002419251</v>
      </c>
      <c r="AB642" s="29">
        <f t="shared" si="185"/>
        <v>0.299602368209202</v>
      </c>
      <c r="AD642" s="29">
        <f>'Zero Turbulence Curve'!F641</f>
        <v>63.900000000000638</v>
      </c>
      <c r="AE642" s="29">
        <f>'Zero Turbulence Curve'!G641</f>
        <v>1989.4717126307078</v>
      </c>
      <c r="AF642" s="39"/>
      <c r="AG642" s="40">
        <f t="array" ref="AG642">SUM(_xlfn.NORM.DIST($AD$3:$AD$1003,$F642,$AA642,FALSE)*WindSpeedStep)</f>
        <v>1.0000000000000036</v>
      </c>
      <c r="AH642" s="40">
        <f t="array" ref="AH642">SUM(_xlfn.NORM.DIST($AD$3:$AD$1003,$F642,$AB642,FALSE)*WindSpeedStep)</f>
        <v>1.0000000000000033</v>
      </c>
      <c r="AJ642" s="47">
        <f t="shared" si="179"/>
        <v>7</v>
      </c>
      <c r="AK642" s="83" t="b">
        <f>COUNTIF('Power Curve'!$D$2:$D$31,AJ642)&gt;0</f>
        <v>1</v>
      </c>
      <c r="AL642" s="83" t="b">
        <f t="shared" si="180"/>
        <v>0</v>
      </c>
      <c r="AM642" s="83" t="b">
        <f t="shared" si="186"/>
        <v>1</v>
      </c>
      <c r="AN642" s="47" t="str">
        <f t="shared" si="181"/>
        <v>Outer</v>
      </c>
      <c r="AO642" s="48" t="str">
        <f t="shared" si="182"/>
        <v>0.3-0.4</v>
      </c>
      <c r="AP642" s="49" t="str">
        <f t="shared" si="187"/>
        <v>10-11</v>
      </c>
      <c r="AQ642" s="49" t="str">
        <f t="shared" si="188"/>
        <v>Jan</v>
      </c>
      <c r="AR642" s="48" t="str">
        <f t="shared" si="189"/>
        <v>325-335</v>
      </c>
      <c r="AS642" s="49" t="str">
        <f t="shared" si="183"/>
        <v>LWS-LTI</v>
      </c>
    </row>
    <row r="643" spans="5:45" x14ac:dyDescent="0.3">
      <c r="E643" s="15">
        <v>40922.444444444445</v>
      </c>
      <c r="F643" s="21">
        <v>6.06</v>
      </c>
      <c r="G643" s="21">
        <v>279.14998626709024</v>
      </c>
      <c r="H643" s="42">
        <v>1.2206812631952719</v>
      </c>
      <c r="I643" s="35">
        <v>328.3</v>
      </c>
      <c r="J643" s="43">
        <v>5.940594059405941E-2</v>
      </c>
      <c r="K643" s="44">
        <v>0.82166611608541373</v>
      </c>
      <c r="L643" s="26">
        <f t="shared" ref="L643:L706" si="190">F643*(H643/Ref_Density)^(1/3)</f>
        <v>6.0528701057578571</v>
      </c>
      <c r="M643" s="26">
        <f t="shared" ref="M643:M706" si="191">(L643-CutInWindSpeed)/(RatedWindSpeed-CutInWindSpeed)</f>
        <v>0.29354056286525476</v>
      </c>
      <c r="N643" s="96">
        <f t="shared" ref="N643:N706" si="192">COUNTIF(xa,"&lt;"&amp;L643)</f>
        <v>7</v>
      </c>
      <c r="O643" s="26">
        <f t="shared" ref="O643:O706" si="193">(L643-INDEX(xa,$N643))/(INDEX(xb,$N643)-INDEX(xa,$N643))</f>
        <v>2.1823270740979527E-2</v>
      </c>
      <c r="P643" s="3">
        <f>IF(L643&gt;'Power Curve'!$C$37,0,INDEX(Ci,$N643,1)*POWER(1-O643,3)+INDEX(Ci,$N643,2)*3*O643*POWER(1-O643,2)+INDEX(Ci,$N643,3)*3*POWER(O643,2)*(1-O643)+INDEX(Ci,$N643,4)*POWER(O643,3))</f>
        <v>373.11681518719536</v>
      </c>
      <c r="Q643" s="3">
        <f>MAX(0,MIN(P643-V643+W643,'Power Curve'!$C$39))</f>
        <v>362.64767974149947</v>
      </c>
      <c r="R643" s="3">
        <f t="shared" ref="R643:R706" si="194">IF(AM643,G643,"")</f>
        <v>279.14998626709024</v>
      </c>
      <c r="S643" s="3">
        <f t="shared" ref="S643:S706" si="195">IF(AM643,Q643-R643,"")</f>
        <v>83.497693474409232</v>
      </c>
      <c r="T643" s="3">
        <f t="shared" ref="T643:T706" si="196">IF(AM643,ABS(S643),"")</f>
        <v>83.497693474409232</v>
      </c>
      <c r="V643" s="37">
        <f t="array" ref="V643">SUM(_xlfn.NORM.DIST($AD$3:$AD$1003,$L643,$AA643,FALSE)*WindSpeedStep*$AE$3:$AE$1003)/AG643</f>
        <v>380.90213801989262</v>
      </c>
      <c r="W643" s="37">
        <f t="array" ref="W643">SUM(_xlfn.NORM.DIST($AD$3:$AD$1003,$L643,$AB643,FALSE)*WindSpeedStep*$AE$3:$AE$1003)/AH643</f>
        <v>370.43300257419673</v>
      </c>
      <c r="Y643" s="1">
        <f t="shared" ref="Y643:Y706" si="197">COUNTIF(ReferenceTurbulenceWindSpeed,"&lt;"&amp;L643)</f>
        <v>6</v>
      </c>
      <c r="Z643" s="99">
        <f>IF(L643&lt;'Power Curve'!$P$28,'Power Curve'!$Q$28,IF(L643&gt;'Power Curve'!$P$29,'Power Curve'!$Q$29,INDEX(ReferenceTurbulence,Y643)+(L643-INDEX(ReferenceTurbulenceWindSpeed,Y643))*(INDEX(ReferenceTurbulence,Y643+1)-INDEX(ReferenceTurbulence,Y643))/(INDEX(ReferenceTurbulenceWindSpeed,Y643+1)-INDEX(ReferenceTurbulenceWindSpeed,Y643))))</f>
        <v>0.12156373822808586</v>
      </c>
      <c r="AA643" s="100">
        <f t="shared" si="184"/>
        <v>0.73580951706495457</v>
      </c>
      <c r="AB643" s="29">
        <f t="shared" si="185"/>
        <v>0.35957644192620936</v>
      </c>
      <c r="AD643" s="29">
        <f>'Zero Turbulence Curve'!F642</f>
        <v>64.000000000000639</v>
      </c>
      <c r="AE643" s="29">
        <f>'Zero Turbulence Curve'!G642</f>
        <v>1989.4717126307078</v>
      </c>
      <c r="AF643" s="39"/>
      <c r="AG643" s="40">
        <f t="array" ref="AG643">SUM(_xlfn.NORM.DIST($AD$3:$AD$1003,$F643,$AA643,FALSE)*WindSpeedStep)</f>
        <v>1.0000000000000036</v>
      </c>
      <c r="AH643" s="40">
        <f t="array" ref="AH643">SUM(_xlfn.NORM.DIST($AD$3:$AD$1003,$F643,$AB643,FALSE)*WindSpeedStep)</f>
        <v>1.0000000000000036</v>
      </c>
      <c r="AJ643" s="47">
        <f t="shared" ref="AJ643:AJ706" si="198">MROUND(L643-Centre_First_Bin,Bin_Width)+Centre_First_Bin</f>
        <v>6</v>
      </c>
      <c r="AK643" s="83" t="b">
        <f>COUNTIF('Power Curve'!$D$2:$D$31,AJ643)&gt;0</f>
        <v>1</v>
      </c>
      <c r="AL643" s="83" t="b">
        <f t="shared" ref="AL643:AL706" si="199">(G643&lt;0)</f>
        <v>0</v>
      </c>
      <c r="AM643" s="83" t="b">
        <f t="shared" si="186"/>
        <v>1</v>
      </c>
      <c r="AN643" s="47" t="str">
        <f t="shared" ref="AN643:AN706" si="200">IF(AM643,IF(AND(J643&gt;=LowerTurbLimit,J643&lt;=UpperTurbLimit,K643&gt;=LowerShearLimit,K643&lt;=UpperShearLimit),"Inner","Outer"),"")</f>
        <v>Outer</v>
      </c>
      <c r="AO643" s="48" t="str">
        <f t="shared" ref="AO643:AO706" si="201">IF(M643&lt;0,"&lt;0",TEXT(MROUND(M643+0.05,0.1)-0.1,"0.0")&amp;"-"&amp;TEXT(MROUND(M643+0.05,0.1),"0.0"))</f>
        <v>0.2-0.3</v>
      </c>
      <c r="AP643" s="49" t="str">
        <f t="shared" si="187"/>
        <v>10-11</v>
      </c>
      <c r="AQ643" s="49" t="str">
        <f t="shared" si="188"/>
        <v>Jan</v>
      </c>
      <c r="AR643" s="48" t="str">
        <f t="shared" si="189"/>
        <v>325-335</v>
      </c>
      <c r="AS643" s="49" t="str">
        <f t="shared" ref="AS643:AS706" si="202">IF(AM643,IF(M643&lt;0.5,IF(J643&lt;=LowerTurbLimit,"LWS-LTI",IF(J643&gt;=UpperTurbLimit,"LWS-HTI","Inner-TI")),IF(J643&lt;=LowerTurbLimit,"HWS-LTI",IF(J643&gt;=UpperTurbLimit,"HWS-HTI","Inner-TI"))),"")</f>
        <v>LWS-LTI</v>
      </c>
    </row>
    <row r="644" spans="5:45" x14ac:dyDescent="0.3">
      <c r="E644" s="15">
        <v>40922.451388888891</v>
      </c>
      <c r="F644" s="21">
        <v>5.82</v>
      </c>
      <c r="G644" s="21">
        <v>260.76000976562511</v>
      </c>
      <c r="H644" s="42">
        <v>1.2213186486796399</v>
      </c>
      <c r="I644" s="35">
        <v>328.9</v>
      </c>
      <c r="J644" s="43">
        <v>6.5292096219931275E-2</v>
      </c>
      <c r="K644" s="44">
        <v>0.81330661132373749</v>
      </c>
      <c r="L644" s="26">
        <f t="shared" si="190"/>
        <v>5.8141640916782755</v>
      </c>
      <c r="M644" s="26">
        <f t="shared" si="191"/>
        <v>0.25664777890139023</v>
      </c>
      <c r="N644" s="96">
        <f t="shared" si="192"/>
        <v>6</v>
      </c>
      <c r="O644" s="26">
        <f t="shared" si="193"/>
        <v>0.78347506956987578</v>
      </c>
      <c r="P644" s="3">
        <f>IF(L644&gt;'Power Curve'!$C$37,0,INDEX(Ci,$N644,1)*POWER(1-O644,3)+INDEX(Ci,$N644,2)*3*O644*POWER(1-O644,2)+INDEX(Ci,$N644,3)*3*POWER(O644,2)*(1-O644)+INDEX(Ci,$N644,4)*POWER(O644,3))</f>
        <v>330.66045789149075</v>
      </c>
      <c r="Q644" s="3">
        <f>MAX(0,MIN(P644-V644+W644,'Power Curve'!$C$39))</f>
        <v>324.78485498261324</v>
      </c>
      <c r="R644" s="3">
        <f t="shared" si="194"/>
        <v>260.76000976562511</v>
      </c>
      <c r="S644" s="3">
        <f t="shared" si="195"/>
        <v>64.024845216988126</v>
      </c>
      <c r="T644" s="3">
        <f t="shared" si="196"/>
        <v>64.024845216988126</v>
      </c>
      <c r="V644" s="37">
        <f t="array" ref="V644">SUM(_xlfn.NORM.DIST($AD$3:$AD$1003,$L644,$AA644,FALSE)*WindSpeedStep*$AE$3:$AE$1003)/AG644</f>
        <v>334.05789171418405</v>
      </c>
      <c r="W644" s="37">
        <f t="array" ref="W644">SUM(_xlfn.NORM.DIST($AD$3:$AD$1003,$L644,$AB644,FALSE)*WindSpeedStep*$AE$3:$AE$1003)/AH644</f>
        <v>328.18228880530654</v>
      </c>
      <c r="Y644" s="1">
        <f t="shared" si="197"/>
        <v>5</v>
      </c>
      <c r="Z644" s="99">
        <f>IF(L644&lt;'Power Curve'!$P$28,'Power Curve'!$Q$28,IF(L644&gt;'Power Curve'!$P$29,'Power Curve'!$Q$29,INDEX(ReferenceTurbulence,Y644)+(L644-INDEX(ReferenceTurbulenceWindSpeed,Y644))*(INDEX(ReferenceTurbulence,Y644+1)-INDEX(ReferenceTurbulence,Y644))/(INDEX(ReferenceTurbulenceWindSpeed,Y644+1)-INDEX(ReferenceTurbulenceWindSpeed,Y644))))</f>
        <v>0.12077550242045937</v>
      </c>
      <c r="AA644" s="100">
        <f t="shared" ref="AA644:AA707" si="203">Z644*L644</f>
        <v>0.70220858932743746</v>
      </c>
      <c r="AB644" s="29">
        <f t="shared" ref="AB644:AB707" si="204">L644*J644</f>
        <v>0.37961896131232731</v>
      </c>
      <c r="AD644" s="29">
        <f>'Zero Turbulence Curve'!F643</f>
        <v>64.100000000000634</v>
      </c>
      <c r="AE644" s="29">
        <f>'Zero Turbulence Curve'!G643</f>
        <v>1989.4717126307078</v>
      </c>
      <c r="AF644" s="39"/>
      <c r="AG644" s="40">
        <f t="array" ref="AG644">SUM(_xlfn.NORM.DIST($AD$3:$AD$1003,$F644,$AA644,FALSE)*WindSpeedStep)</f>
        <v>1.0000000000000038</v>
      </c>
      <c r="AH644" s="40">
        <f t="array" ref="AH644">SUM(_xlfn.NORM.DIST($AD$3:$AD$1003,$F644,$AB644,FALSE)*WindSpeedStep)</f>
        <v>1.0000000000000033</v>
      </c>
      <c r="AJ644" s="47">
        <f t="shared" si="198"/>
        <v>6</v>
      </c>
      <c r="AK644" s="83" t="b">
        <f>COUNTIF('Power Curve'!$D$2:$D$31,AJ644)&gt;0</f>
        <v>1</v>
      </c>
      <c r="AL644" s="83" t="b">
        <f t="shared" si="199"/>
        <v>0</v>
      </c>
      <c r="AM644" s="83" t="b">
        <f t="shared" ref="AM644:AM707" si="205">AND(AK644,NOT(AL644))</f>
        <v>1</v>
      </c>
      <c r="AN644" s="47" t="str">
        <f t="shared" si="200"/>
        <v>Outer</v>
      </c>
      <c r="AO644" s="48" t="str">
        <f t="shared" si="201"/>
        <v>0.2-0.3</v>
      </c>
      <c r="AP644" s="49" t="str">
        <f t="shared" ref="AP644:AP707" si="206">IF(AM644,HOUR(E644)&amp;"-"&amp;HOUR(E644)+1,"")</f>
        <v>10-11</v>
      </c>
      <c r="AQ644" s="49" t="str">
        <f t="shared" ref="AQ644:AQ707" si="207">IF(AM644,TEXT(E644,"mmm"),"")</f>
        <v>Jan</v>
      </c>
      <c r="AR644" s="48" t="str">
        <f t="shared" ref="AR644:AR707" si="208">IF(AM644,IF(OR(I644&lt;5,I644&gt;=355),"355-5",MROUND(I644,10)-5&amp;"-"&amp;MROUND(I644,10)+5),"")</f>
        <v>325-335</v>
      </c>
      <c r="AS644" s="49" t="str">
        <f t="shared" si="202"/>
        <v>LWS-LTI</v>
      </c>
    </row>
    <row r="645" spans="5:45" x14ac:dyDescent="0.3">
      <c r="E645" s="15">
        <v>40922.458333333336</v>
      </c>
      <c r="F645" s="21">
        <v>5.64</v>
      </c>
      <c r="G645" s="21">
        <v>251.90998840332031</v>
      </c>
      <c r="H645" s="42">
        <v>1.2209998727555824</v>
      </c>
      <c r="I645" s="35">
        <v>329</v>
      </c>
      <c r="J645" s="43">
        <v>8.8652482269503549E-2</v>
      </c>
      <c r="K645" s="44">
        <v>0.71167828729460503</v>
      </c>
      <c r="L645" s="26">
        <f t="shared" si="190"/>
        <v>5.6338543349745036</v>
      </c>
      <c r="M645" s="26">
        <f t="shared" si="191"/>
        <v>0.22878032475994789</v>
      </c>
      <c r="N645" s="96">
        <f t="shared" si="192"/>
        <v>6</v>
      </c>
      <c r="O645" s="26">
        <f t="shared" si="193"/>
        <v>0.60375713405645559</v>
      </c>
      <c r="P645" s="3">
        <f>IF(L645&gt;'Power Curve'!$C$37,0,INDEX(Ci,$N645,1)*POWER(1-O645,3)+INDEX(Ci,$N645,2)*3*O645*POWER(1-O645,2)+INDEX(Ci,$N645,3)*3*POWER(O645,2)*(1-O645)+INDEX(Ci,$N645,4)*POWER(O645,3))</f>
        <v>301.86273628701781</v>
      </c>
      <c r="Q645" s="3">
        <f>MAX(0,MIN(P645-V645+W645,'Power Curve'!$C$39))</f>
        <v>300.36917504398934</v>
      </c>
      <c r="R645" s="3">
        <f t="shared" si="194"/>
        <v>251.90998840332031</v>
      </c>
      <c r="S645" s="3">
        <f t="shared" si="195"/>
        <v>48.459186640669031</v>
      </c>
      <c r="T645" s="3">
        <f t="shared" si="196"/>
        <v>48.459186640669031</v>
      </c>
      <c r="V645" s="37">
        <f t="array" ref="V645">SUM(_xlfn.NORM.DIST($AD$3:$AD$1003,$L645,$AA645,FALSE)*WindSpeedStep*$AE$3:$AE$1003)/AG645</f>
        <v>300.15697237653546</v>
      </c>
      <c r="W645" s="37">
        <f t="array" ref="W645">SUM(_xlfn.NORM.DIST($AD$3:$AD$1003,$L645,$AB645,FALSE)*WindSpeedStep*$AE$3:$AE$1003)/AH645</f>
        <v>298.663411133507</v>
      </c>
      <c r="Y645" s="1">
        <f t="shared" si="197"/>
        <v>5</v>
      </c>
      <c r="Z645" s="99">
        <f>IF(L645&lt;'Power Curve'!$P$28,'Power Curve'!$Q$28,IF(L645&gt;'Power Curve'!$P$29,'Power Curve'!$Q$29,INDEX(ReferenceTurbulence,Y645)+(L645-INDEX(ReferenceTurbulenceWindSpeed,Y645))*(INDEX(ReferenceTurbulence,Y645+1)-INDEX(ReferenceTurbulence,Y645))/(INDEX(ReferenceTurbulenceWindSpeed,Y645+1)-INDEX(ReferenceTurbulenceWindSpeed,Y645))))</f>
        <v>0.12008623220202197</v>
      </c>
      <c r="AA645" s="100">
        <f t="shared" si="203"/>
        <v>0.67654833986211627</v>
      </c>
      <c r="AB645" s="29">
        <f t="shared" si="204"/>
        <v>0.4994551715402929</v>
      </c>
      <c r="AD645" s="29">
        <f>'Zero Turbulence Curve'!F644</f>
        <v>64.200000000000628</v>
      </c>
      <c r="AE645" s="29">
        <f>'Zero Turbulence Curve'!G644</f>
        <v>1989.4717126307078</v>
      </c>
      <c r="AF645" s="39"/>
      <c r="AG645" s="40">
        <f t="array" ref="AG645">SUM(_xlfn.NORM.DIST($AD$3:$AD$1003,$F645,$AA645,FALSE)*WindSpeedStep)</f>
        <v>1.0000000000000033</v>
      </c>
      <c r="AH645" s="40">
        <f t="array" ref="AH645">SUM(_xlfn.NORM.DIST($AD$3:$AD$1003,$F645,$AB645,FALSE)*WindSpeedStep)</f>
        <v>1.0000000000000038</v>
      </c>
      <c r="AJ645" s="47">
        <f t="shared" si="198"/>
        <v>6</v>
      </c>
      <c r="AK645" s="83" t="b">
        <f>COUNTIF('Power Curve'!$D$2:$D$31,AJ645)&gt;0</f>
        <v>1</v>
      </c>
      <c r="AL645" s="83" t="b">
        <f t="shared" si="199"/>
        <v>0</v>
      </c>
      <c r="AM645" s="83" t="b">
        <f t="shared" si="205"/>
        <v>1</v>
      </c>
      <c r="AN645" s="47" t="str">
        <f t="shared" si="200"/>
        <v>Outer</v>
      </c>
      <c r="AO645" s="48" t="str">
        <f t="shared" si="201"/>
        <v>0.2-0.3</v>
      </c>
      <c r="AP645" s="49" t="str">
        <f t="shared" si="206"/>
        <v>11-12</v>
      </c>
      <c r="AQ645" s="49" t="str">
        <f t="shared" si="207"/>
        <v>Jan</v>
      </c>
      <c r="AR645" s="48" t="str">
        <f t="shared" si="208"/>
        <v>325-335</v>
      </c>
      <c r="AS645" s="49" t="str">
        <f t="shared" si="202"/>
        <v>LWS-LTI</v>
      </c>
    </row>
    <row r="646" spans="5:45" x14ac:dyDescent="0.3">
      <c r="E646" s="15">
        <v>40922.465277777781</v>
      </c>
      <c r="F646" s="21">
        <v>5.45</v>
      </c>
      <c r="G646" s="21">
        <v>201.81000518798791</v>
      </c>
      <c r="H646" s="42">
        <v>1.2211820094265977</v>
      </c>
      <c r="I646" s="35">
        <v>329.5</v>
      </c>
      <c r="J646" s="43">
        <v>5.3211009174311923E-2</v>
      </c>
      <c r="K646" s="44">
        <v>0.76947661452581861</v>
      </c>
      <c r="L646" s="26">
        <f t="shared" si="190"/>
        <v>5.4443320533868587</v>
      </c>
      <c r="M646" s="26">
        <f t="shared" si="191"/>
        <v>0.19948904520039459</v>
      </c>
      <c r="N646" s="96">
        <f t="shared" si="192"/>
        <v>6</v>
      </c>
      <c r="O646" s="26">
        <f t="shared" si="193"/>
        <v>0.41485691144297726</v>
      </c>
      <c r="P646" s="3">
        <f>IF(L646&gt;'Power Curve'!$C$37,0,INDEX(Ci,$N646,1)*POWER(1-O646,3)+INDEX(Ci,$N646,2)*3*O646*POWER(1-O646,2)+INDEX(Ci,$N646,3)*3*POWER(O646,2)*(1-O646)+INDEX(Ci,$N646,4)*POWER(O646,3))</f>
        <v>273.37922345842816</v>
      </c>
      <c r="Q646" s="3">
        <f>MAX(0,MIN(P646-V646+W646,'Power Curve'!$C$39))</f>
        <v>275.38225432128399</v>
      </c>
      <c r="R646" s="3">
        <f t="shared" si="194"/>
        <v>201.81000518798791</v>
      </c>
      <c r="S646" s="3">
        <f t="shared" si="195"/>
        <v>73.572249133296083</v>
      </c>
      <c r="T646" s="3">
        <f t="shared" si="196"/>
        <v>73.572249133296083</v>
      </c>
      <c r="V646" s="37">
        <f t="array" ref="V646">SUM(_xlfn.NORM.DIST($AD$3:$AD$1003,$L646,$AA646,FALSE)*WindSpeedStep*$AE$3:$AE$1003)/AG646</f>
        <v>265.51834510807021</v>
      </c>
      <c r="W646" s="37">
        <f t="array" ref="W646">SUM(_xlfn.NORM.DIST($AD$3:$AD$1003,$L646,$AB646,FALSE)*WindSpeedStep*$AE$3:$AE$1003)/AH646</f>
        <v>267.52137597092604</v>
      </c>
      <c r="Y646" s="1">
        <f t="shared" si="197"/>
        <v>5</v>
      </c>
      <c r="Z646" s="99">
        <f>IF(L646&lt;'Power Curve'!$P$28,'Power Curve'!$Q$28,IF(L646&gt;'Power Curve'!$P$29,'Power Curve'!$Q$29,INDEX(ReferenceTurbulence,Y646)+(L646-INDEX(ReferenceTurbulenceWindSpeed,Y646))*(INDEX(ReferenceTurbulence,Y646+1)-INDEX(ReferenceTurbulence,Y646))/(INDEX(ReferenceTurbulenceWindSpeed,Y646+1)-INDEX(ReferenceTurbulenceWindSpeed,Y646))))</f>
        <v>0.11936174525901488</v>
      </c>
      <c r="AA646" s="100">
        <f t="shared" si="203"/>
        <v>0.64984497566185162</v>
      </c>
      <c r="AB646" s="29">
        <f t="shared" si="204"/>
        <v>0.28969840284076859</v>
      </c>
      <c r="AD646" s="29">
        <f>'Zero Turbulence Curve'!F645</f>
        <v>64.300000000000622</v>
      </c>
      <c r="AE646" s="29">
        <f>'Zero Turbulence Curve'!G645</f>
        <v>1989.4717126307078</v>
      </c>
      <c r="AF646" s="39"/>
      <c r="AG646" s="40">
        <f t="array" ref="AG646">SUM(_xlfn.NORM.DIST($AD$3:$AD$1003,$F646,$AA646,FALSE)*WindSpeedStep)</f>
        <v>1.0000000000000033</v>
      </c>
      <c r="AH646" s="40">
        <f t="array" ref="AH646">SUM(_xlfn.NORM.DIST($AD$3:$AD$1003,$F646,$AB646,FALSE)*WindSpeedStep)</f>
        <v>1.0000000000000033</v>
      </c>
      <c r="AJ646" s="47">
        <f t="shared" si="198"/>
        <v>5</v>
      </c>
      <c r="AK646" s="83" t="b">
        <f>COUNTIF('Power Curve'!$D$2:$D$31,AJ646)&gt;0</f>
        <v>1</v>
      </c>
      <c r="AL646" s="83" t="b">
        <f t="shared" si="199"/>
        <v>0</v>
      </c>
      <c r="AM646" s="83" t="b">
        <f t="shared" si="205"/>
        <v>1</v>
      </c>
      <c r="AN646" s="47" t="str">
        <f t="shared" si="200"/>
        <v>Outer</v>
      </c>
      <c r="AO646" s="48" t="str">
        <f t="shared" si="201"/>
        <v>0.1-0.2</v>
      </c>
      <c r="AP646" s="49" t="str">
        <f t="shared" si="206"/>
        <v>11-12</v>
      </c>
      <c r="AQ646" s="49" t="str">
        <f t="shared" si="207"/>
        <v>Jan</v>
      </c>
      <c r="AR646" s="48" t="str">
        <f t="shared" si="208"/>
        <v>325-335</v>
      </c>
      <c r="AS646" s="49" t="str">
        <f t="shared" si="202"/>
        <v>LWS-LTI</v>
      </c>
    </row>
    <row r="647" spans="5:45" x14ac:dyDescent="0.3">
      <c r="E647" s="15">
        <v>40922.472222222219</v>
      </c>
      <c r="F647" s="21">
        <v>5.57</v>
      </c>
      <c r="G647" s="21">
        <v>207.83999633789102</v>
      </c>
      <c r="H647" s="42">
        <v>1.2212790678918182</v>
      </c>
      <c r="I647" s="35">
        <v>330.8</v>
      </c>
      <c r="J647" s="43">
        <v>5.2064631956912022E-2</v>
      </c>
      <c r="K647" s="44">
        <v>0.80096302297544697</v>
      </c>
      <c r="L647" s="26">
        <f t="shared" si="190"/>
        <v>5.564354663412983</v>
      </c>
      <c r="M647" s="26">
        <f t="shared" si="191"/>
        <v>0.21803892648238332</v>
      </c>
      <c r="N647" s="96">
        <f t="shared" si="192"/>
        <v>6</v>
      </c>
      <c r="O647" s="26">
        <f t="shared" si="193"/>
        <v>0.53448557759588411</v>
      </c>
      <c r="P647" s="3">
        <f>IF(L647&gt;'Power Curve'!$C$37,0,INDEX(Ci,$N647,1)*POWER(1-O647,3)+INDEX(Ci,$N647,2)*3*O647*POWER(1-O647,2)+INDEX(Ci,$N647,3)*3*POWER(O647,2)*(1-O647)+INDEX(Ci,$N647,4)*POWER(O647,3))</f>
        <v>291.26595138689066</v>
      </c>
      <c r="Q647" s="3">
        <f>MAX(0,MIN(P647-V647+W647,'Power Curve'!$C$39))</f>
        <v>290.24422789435437</v>
      </c>
      <c r="R647" s="3">
        <f t="shared" si="194"/>
        <v>207.83999633789102</v>
      </c>
      <c r="S647" s="3">
        <f t="shared" si="195"/>
        <v>82.404231556463344</v>
      </c>
      <c r="T647" s="3">
        <f t="shared" si="196"/>
        <v>82.404231556463344</v>
      </c>
      <c r="V647" s="37">
        <f t="array" ref="V647">SUM(_xlfn.NORM.DIST($AD$3:$AD$1003,$L647,$AA647,FALSE)*WindSpeedStep*$AE$3:$AE$1003)/AG647</f>
        <v>287.3592155781331</v>
      </c>
      <c r="W647" s="37">
        <f t="array" ref="W647">SUM(_xlfn.NORM.DIST($AD$3:$AD$1003,$L647,$AB647,FALSE)*WindSpeedStep*$AE$3:$AE$1003)/AH647</f>
        <v>286.33749208559681</v>
      </c>
      <c r="Y647" s="1">
        <f t="shared" si="197"/>
        <v>5</v>
      </c>
      <c r="Z647" s="99">
        <f>IF(L647&lt;'Power Curve'!$P$28,'Power Curve'!$Q$28,IF(L647&gt;'Power Curve'!$P$29,'Power Curve'!$Q$29,INDEX(ReferenceTurbulence,Y647)+(L647-INDEX(ReferenceTurbulenceWindSpeed,Y647))*(INDEX(ReferenceTurbulence,Y647+1)-INDEX(ReferenceTurbulence,Y647))/(INDEX(ReferenceTurbulenceWindSpeed,Y647+1)-INDEX(ReferenceTurbulenceWindSpeed,Y647))))</f>
        <v>0.11982055576457197</v>
      </c>
      <c r="AA647" s="100">
        <f t="shared" si="203"/>
        <v>0.66672406824133146</v>
      </c>
      <c r="AB647" s="29">
        <f t="shared" si="204"/>
        <v>0.28970607762832401</v>
      </c>
      <c r="AD647" s="29">
        <f>'Zero Turbulence Curve'!F646</f>
        <v>64.400000000000617</v>
      </c>
      <c r="AE647" s="29">
        <f>'Zero Turbulence Curve'!G646</f>
        <v>1989.4717126307078</v>
      </c>
      <c r="AF647" s="39"/>
      <c r="AG647" s="40">
        <f t="array" ref="AG647">SUM(_xlfn.NORM.DIST($AD$3:$AD$1003,$F647,$AA647,FALSE)*WindSpeedStep)</f>
        <v>1.000000000000004</v>
      </c>
      <c r="AH647" s="40">
        <f t="array" ref="AH647">SUM(_xlfn.NORM.DIST($AD$3:$AD$1003,$F647,$AB647,FALSE)*WindSpeedStep)</f>
        <v>1.0000000000000038</v>
      </c>
      <c r="AJ647" s="47">
        <f t="shared" si="198"/>
        <v>6</v>
      </c>
      <c r="AK647" s="83" t="b">
        <f>COUNTIF('Power Curve'!$D$2:$D$31,AJ647)&gt;0</f>
        <v>1</v>
      </c>
      <c r="AL647" s="83" t="b">
        <f t="shared" si="199"/>
        <v>0</v>
      </c>
      <c r="AM647" s="83" t="b">
        <f t="shared" si="205"/>
        <v>1</v>
      </c>
      <c r="AN647" s="47" t="str">
        <f t="shared" si="200"/>
        <v>Outer</v>
      </c>
      <c r="AO647" s="48" t="str">
        <f t="shared" si="201"/>
        <v>0.2-0.3</v>
      </c>
      <c r="AP647" s="49" t="str">
        <f t="shared" si="206"/>
        <v>11-12</v>
      </c>
      <c r="AQ647" s="49" t="str">
        <f t="shared" si="207"/>
        <v>Jan</v>
      </c>
      <c r="AR647" s="48" t="str">
        <f t="shared" si="208"/>
        <v>325-335</v>
      </c>
      <c r="AS647" s="49" t="str">
        <f t="shared" si="202"/>
        <v>LWS-LTI</v>
      </c>
    </row>
    <row r="648" spans="5:45" x14ac:dyDescent="0.3">
      <c r="E648" s="15">
        <v>40922.479166666664</v>
      </c>
      <c r="F648" s="21">
        <v>5.33</v>
      </c>
      <c r="G648" s="21">
        <v>179.9700012207033</v>
      </c>
      <c r="H648" s="42">
        <v>1.2211424759896057</v>
      </c>
      <c r="I648" s="35">
        <v>329.5</v>
      </c>
      <c r="J648" s="43">
        <v>5.8161350844277669E-2</v>
      </c>
      <c r="K648" s="44">
        <v>0.6267174224283627</v>
      </c>
      <c r="L648" s="26">
        <f t="shared" si="190"/>
        <v>5.3243993952149644</v>
      </c>
      <c r="M648" s="26">
        <f t="shared" si="191"/>
        <v>0.18095306626744409</v>
      </c>
      <c r="N648" s="96">
        <f t="shared" si="192"/>
        <v>6</v>
      </c>
      <c r="O648" s="26">
        <f t="shared" si="193"/>
        <v>0.29531790190008067</v>
      </c>
      <c r="P648" s="3">
        <f>IF(L648&gt;'Power Curve'!$C$37,0,INDEX(Ci,$N648,1)*POWER(1-O648,3)+INDEX(Ci,$N648,2)*3*O648*POWER(1-O648,2)+INDEX(Ci,$N648,3)*3*POWER(O648,2)*(1-O648)+INDEX(Ci,$N648,4)*POWER(O648,3))</f>
        <v>255.76867709150739</v>
      </c>
      <c r="Q648" s="3">
        <f>MAX(0,MIN(P648-V648+W648,'Power Curve'!$C$39))</f>
        <v>259.76972750916855</v>
      </c>
      <c r="R648" s="3">
        <f t="shared" si="194"/>
        <v>179.9700012207033</v>
      </c>
      <c r="S648" s="3">
        <f t="shared" si="195"/>
        <v>79.799726288465251</v>
      </c>
      <c r="T648" s="3">
        <f t="shared" si="196"/>
        <v>79.799726288465251</v>
      </c>
      <c r="V648" s="37">
        <f t="array" ref="V648">SUM(_xlfn.NORM.DIST($AD$3:$AD$1003,$L648,$AA648,FALSE)*WindSpeedStep*$AE$3:$AE$1003)/AG648</f>
        <v>243.91597332901995</v>
      </c>
      <c r="W648" s="37">
        <f t="array" ref="W648">SUM(_xlfn.NORM.DIST($AD$3:$AD$1003,$L648,$AB648,FALSE)*WindSpeedStep*$AE$3:$AE$1003)/AH648</f>
        <v>247.91702374668114</v>
      </c>
      <c r="Y648" s="1">
        <f t="shared" si="197"/>
        <v>5</v>
      </c>
      <c r="Z648" s="99">
        <f>IF(L648&lt;'Power Curve'!$P$28,'Power Curve'!$Q$28,IF(L648&gt;'Power Curve'!$P$29,'Power Curve'!$Q$29,INDEX(ReferenceTurbulence,Y648)+(L648-INDEX(ReferenceTurbulenceWindSpeed,Y648))*(INDEX(ReferenceTurbulence,Y648+1)-INDEX(ReferenceTurbulence,Y648))/(INDEX(ReferenceTurbulenceWindSpeed,Y648+1)-INDEX(ReferenceTurbulenceWindSpeed,Y648))))</f>
        <v>0.11890327861246658</v>
      </c>
      <c r="AA648" s="100">
        <f t="shared" si="203"/>
        <v>0.63308854473329346</v>
      </c>
      <c r="AB648" s="29">
        <f t="shared" si="204"/>
        <v>0.3096742612601574</v>
      </c>
      <c r="AD648" s="29">
        <f>'Zero Turbulence Curve'!F647</f>
        <v>64.500000000000611</v>
      </c>
      <c r="AE648" s="29">
        <f>'Zero Turbulence Curve'!G647</f>
        <v>1989.4717126307078</v>
      </c>
      <c r="AF648" s="39"/>
      <c r="AG648" s="40">
        <f t="array" ref="AG648">SUM(_xlfn.NORM.DIST($AD$3:$AD$1003,$F648,$AA648,FALSE)*WindSpeedStep)</f>
        <v>1.0000000000000031</v>
      </c>
      <c r="AH648" s="40">
        <f t="array" ref="AH648">SUM(_xlfn.NORM.DIST($AD$3:$AD$1003,$F648,$AB648,FALSE)*WindSpeedStep)</f>
        <v>1.0000000000000038</v>
      </c>
      <c r="AJ648" s="47">
        <f t="shared" si="198"/>
        <v>5</v>
      </c>
      <c r="AK648" s="83" t="b">
        <f>COUNTIF('Power Curve'!$D$2:$D$31,AJ648)&gt;0</f>
        <v>1</v>
      </c>
      <c r="AL648" s="83" t="b">
        <f t="shared" si="199"/>
        <v>0</v>
      </c>
      <c r="AM648" s="83" t="b">
        <f t="shared" si="205"/>
        <v>1</v>
      </c>
      <c r="AN648" s="47" t="str">
        <f t="shared" si="200"/>
        <v>Outer</v>
      </c>
      <c r="AO648" s="48" t="str">
        <f t="shared" si="201"/>
        <v>0.1-0.2</v>
      </c>
      <c r="AP648" s="49" t="str">
        <f t="shared" si="206"/>
        <v>11-12</v>
      </c>
      <c r="AQ648" s="49" t="str">
        <f t="shared" si="207"/>
        <v>Jan</v>
      </c>
      <c r="AR648" s="48" t="str">
        <f t="shared" si="208"/>
        <v>325-335</v>
      </c>
      <c r="AS648" s="49" t="str">
        <f t="shared" si="202"/>
        <v>LWS-LTI</v>
      </c>
    </row>
    <row r="649" spans="5:45" x14ac:dyDescent="0.3">
      <c r="E649" s="15">
        <v>40922.486111111109</v>
      </c>
      <c r="F649" s="21">
        <v>5.16</v>
      </c>
      <c r="G649" s="21">
        <v>152.2300071716308</v>
      </c>
      <c r="H649" s="42">
        <v>1.2212790678918182</v>
      </c>
      <c r="I649" s="35">
        <v>325.8</v>
      </c>
      <c r="J649" s="43">
        <v>3.294573643410853E-2</v>
      </c>
      <c r="K649" s="44">
        <v>0.77582341988025627</v>
      </c>
      <c r="L649" s="26">
        <f t="shared" si="190"/>
        <v>5.1547702088350071</v>
      </c>
      <c r="M649" s="26">
        <f t="shared" si="191"/>
        <v>0.15473632869921713</v>
      </c>
      <c r="N649" s="96">
        <f t="shared" si="192"/>
        <v>6</v>
      </c>
      <c r="O649" s="26">
        <f t="shared" si="193"/>
        <v>0.12624548043865588</v>
      </c>
      <c r="P649" s="3">
        <f>IF(L649&gt;'Power Curve'!$C$37,0,INDEX(Ci,$N649,1)*POWER(1-O649,3)+INDEX(Ci,$N649,2)*3*O649*POWER(1-O649,2)+INDEX(Ci,$N649,3)*3*POWER(O649,2)*(1-O649)+INDEX(Ci,$N649,4)*POWER(O649,3))</f>
        <v>230.72141769122004</v>
      </c>
      <c r="Q649" s="3">
        <f>MAX(0,MIN(P649-V649+W649,'Power Curve'!$C$39))</f>
        <v>240.09155924780364</v>
      </c>
      <c r="R649" s="3">
        <f t="shared" si="194"/>
        <v>152.2300071716308</v>
      </c>
      <c r="S649" s="3">
        <f t="shared" si="195"/>
        <v>87.861552076172842</v>
      </c>
      <c r="T649" s="3">
        <f t="shared" si="196"/>
        <v>87.861552076172842</v>
      </c>
      <c r="V649" s="37">
        <f t="array" ref="V649">SUM(_xlfn.NORM.DIST($AD$3:$AD$1003,$L649,$AA649,FALSE)*WindSpeedStep*$AE$3:$AE$1003)/AG649</f>
        <v>213.50474888710755</v>
      </c>
      <c r="W649" s="37">
        <f t="array" ref="W649">SUM(_xlfn.NORM.DIST($AD$3:$AD$1003,$L649,$AB649,FALSE)*WindSpeedStep*$AE$3:$AE$1003)/AH649</f>
        <v>222.87489044369116</v>
      </c>
      <c r="Y649" s="1">
        <f t="shared" si="197"/>
        <v>5</v>
      </c>
      <c r="Z649" s="99">
        <f>IF(L649&lt;'Power Curve'!$P$28,'Power Curve'!$Q$28,IF(L649&gt;'Power Curve'!$P$29,'Power Curve'!$Q$29,INDEX(ReferenceTurbulence,Y649)+(L649-INDEX(ReferenceTurbulenceWindSpeed,Y649))*(INDEX(ReferenceTurbulence,Y649+1)-INDEX(ReferenceTurbulence,Y649))/(INDEX(ReferenceTurbulenceWindSpeed,Y649+1)-INDEX(ReferenceTurbulenceWindSpeed,Y649))))</f>
        <v>0.11825483701680985</v>
      </c>
      <c r="AA649" s="100">
        <f t="shared" si="203"/>
        <v>0.60957651090489062</v>
      </c>
      <c r="AB649" s="29">
        <f t="shared" si="204"/>
        <v>0.16982770067867273</v>
      </c>
      <c r="AD649" s="29">
        <f>'Zero Turbulence Curve'!F648</f>
        <v>64.600000000000605</v>
      </c>
      <c r="AE649" s="29">
        <f>'Zero Turbulence Curve'!G648</f>
        <v>1989.4717126307078</v>
      </c>
      <c r="AF649" s="39"/>
      <c r="AG649" s="40">
        <f t="array" ref="AG649">SUM(_xlfn.NORM.DIST($AD$3:$AD$1003,$F649,$AA649,FALSE)*WindSpeedStep)</f>
        <v>1.0000000000000031</v>
      </c>
      <c r="AH649" s="40">
        <f t="array" ref="AH649">SUM(_xlfn.NORM.DIST($AD$3:$AD$1003,$F649,$AB649,FALSE)*WindSpeedStep)</f>
        <v>1.0000000000000036</v>
      </c>
      <c r="AJ649" s="47">
        <f t="shared" si="198"/>
        <v>5</v>
      </c>
      <c r="AK649" s="83" t="b">
        <f>COUNTIF('Power Curve'!$D$2:$D$31,AJ649)&gt;0</f>
        <v>1</v>
      </c>
      <c r="AL649" s="83" t="b">
        <f t="shared" si="199"/>
        <v>0</v>
      </c>
      <c r="AM649" s="83" t="b">
        <f t="shared" si="205"/>
        <v>1</v>
      </c>
      <c r="AN649" s="47" t="str">
        <f t="shared" si="200"/>
        <v>Outer</v>
      </c>
      <c r="AO649" s="48" t="str">
        <f t="shared" si="201"/>
        <v>0.1-0.2</v>
      </c>
      <c r="AP649" s="49" t="str">
        <f t="shared" si="206"/>
        <v>11-12</v>
      </c>
      <c r="AQ649" s="49" t="str">
        <f t="shared" si="207"/>
        <v>Jan</v>
      </c>
      <c r="AR649" s="48" t="str">
        <f t="shared" si="208"/>
        <v>325-335</v>
      </c>
      <c r="AS649" s="49" t="str">
        <f t="shared" si="202"/>
        <v>LWS-LTI</v>
      </c>
    </row>
    <row r="650" spans="5:45" x14ac:dyDescent="0.3">
      <c r="E650" s="15">
        <v>40922.493055555555</v>
      </c>
      <c r="F650" s="21">
        <v>5.08</v>
      </c>
      <c r="G650" s="21">
        <v>152.74999618530302</v>
      </c>
      <c r="H650" s="42">
        <v>1.2204599680238755</v>
      </c>
      <c r="I650" s="35">
        <v>324.7</v>
      </c>
      <c r="J650" s="43">
        <v>5.1181102362204724E-2</v>
      </c>
      <c r="K650" s="44">
        <v>0.63618649984117193</v>
      </c>
      <c r="L650" s="26">
        <f t="shared" si="190"/>
        <v>5.07371648616847</v>
      </c>
      <c r="M650" s="26">
        <f t="shared" si="191"/>
        <v>0.14220921457796748</v>
      </c>
      <c r="N650" s="96">
        <f t="shared" si="192"/>
        <v>6</v>
      </c>
      <c r="O650" s="26">
        <f t="shared" si="193"/>
        <v>4.5457796124717516E-2</v>
      </c>
      <c r="P650" s="3">
        <f>IF(L650&gt;'Power Curve'!$C$37,0,INDEX(Ci,$N650,1)*POWER(1-O650,3)+INDEX(Ci,$N650,2)*3*O650*POWER(1-O650,2)+INDEX(Ci,$N650,3)*3*POWER(O650,2)*(1-O650)+INDEX(Ci,$N650,4)*POWER(O650,3))</f>
        <v>218.47536928276736</v>
      </c>
      <c r="Q650" s="3">
        <f>MAX(0,MIN(P650-V650+W650,'Power Curve'!$C$39))</f>
        <v>225.14010318537962</v>
      </c>
      <c r="R650" s="3">
        <f t="shared" si="194"/>
        <v>152.74999618530302</v>
      </c>
      <c r="S650" s="3">
        <f t="shared" si="195"/>
        <v>72.390107000076597</v>
      </c>
      <c r="T650" s="3">
        <f t="shared" si="196"/>
        <v>72.390107000076597</v>
      </c>
      <c r="V650" s="37">
        <f t="array" ref="V650">SUM(_xlfn.NORM.DIST($AD$3:$AD$1003,$L650,$AA650,FALSE)*WindSpeedStep*$AE$3:$AE$1003)/AG650</f>
        <v>198.95886290011163</v>
      </c>
      <c r="W650" s="37">
        <f t="array" ref="W650">SUM(_xlfn.NORM.DIST($AD$3:$AD$1003,$L650,$AB650,FALSE)*WindSpeedStep*$AE$3:$AE$1003)/AH650</f>
        <v>205.62359680272388</v>
      </c>
      <c r="Y650" s="1">
        <f t="shared" si="197"/>
        <v>5</v>
      </c>
      <c r="Z650" s="99">
        <f>IF(L650&lt;'Power Curve'!$P$28,'Power Curve'!$Q$28,IF(L650&gt;'Power Curve'!$P$29,'Power Curve'!$Q$29,INDEX(ReferenceTurbulence,Y650)+(L650-INDEX(ReferenceTurbulenceWindSpeed,Y650))*(INDEX(ReferenceTurbulence,Y650+1)-INDEX(ReferenceTurbulence,Y650))/(INDEX(ReferenceTurbulenceWindSpeed,Y650+1)-INDEX(ReferenceTurbulenceWindSpeed,Y650))))</f>
        <v>0.1179449929010568</v>
      </c>
      <c r="AA650" s="100">
        <f t="shared" si="203"/>
        <v>0.59841945494311499</v>
      </c>
      <c r="AB650" s="29">
        <f t="shared" si="204"/>
        <v>0.25967840283539412</v>
      </c>
      <c r="AD650" s="29">
        <f>'Zero Turbulence Curve'!F649</f>
        <v>64.7000000000006</v>
      </c>
      <c r="AE650" s="29">
        <f>'Zero Turbulence Curve'!G649</f>
        <v>1989.4717126307078</v>
      </c>
      <c r="AF650" s="39"/>
      <c r="AG650" s="40">
        <f t="array" ref="AG650">SUM(_xlfn.NORM.DIST($AD$3:$AD$1003,$F650,$AA650,FALSE)*WindSpeedStep)</f>
        <v>1.0000000000000033</v>
      </c>
      <c r="AH650" s="40">
        <f t="array" ref="AH650">SUM(_xlfn.NORM.DIST($AD$3:$AD$1003,$F650,$AB650,FALSE)*WindSpeedStep)</f>
        <v>1.0000000000000038</v>
      </c>
      <c r="AJ650" s="47">
        <f t="shared" si="198"/>
        <v>5</v>
      </c>
      <c r="AK650" s="83" t="b">
        <f>COUNTIF('Power Curve'!$D$2:$D$31,AJ650)&gt;0</f>
        <v>1</v>
      </c>
      <c r="AL650" s="83" t="b">
        <f t="shared" si="199"/>
        <v>0</v>
      </c>
      <c r="AM650" s="83" t="b">
        <f t="shared" si="205"/>
        <v>1</v>
      </c>
      <c r="AN650" s="47" t="str">
        <f t="shared" si="200"/>
        <v>Outer</v>
      </c>
      <c r="AO650" s="48" t="str">
        <f t="shared" si="201"/>
        <v>0.1-0.2</v>
      </c>
      <c r="AP650" s="49" t="str">
        <f t="shared" si="206"/>
        <v>11-12</v>
      </c>
      <c r="AQ650" s="49" t="str">
        <f t="shared" si="207"/>
        <v>Jan</v>
      </c>
      <c r="AR650" s="48" t="str">
        <f t="shared" si="208"/>
        <v>315-325</v>
      </c>
      <c r="AS650" s="49" t="str">
        <f t="shared" si="202"/>
        <v>LWS-LTI</v>
      </c>
    </row>
    <row r="651" spans="5:45" x14ac:dyDescent="0.3">
      <c r="E651" s="15">
        <v>40922.5</v>
      </c>
      <c r="F651" s="21">
        <v>4.8099999999999996</v>
      </c>
      <c r="G651" s="21">
        <v>145.37000274658192</v>
      </c>
      <c r="H651" s="42">
        <v>1.22050544583075</v>
      </c>
      <c r="I651" s="35">
        <v>322.39999999999998</v>
      </c>
      <c r="J651" s="43">
        <v>6.2370062370062374E-2</v>
      </c>
      <c r="K651" s="44">
        <v>0.61398152762908975</v>
      </c>
      <c r="L651" s="26">
        <f t="shared" si="190"/>
        <v>4.8041101225711875</v>
      </c>
      <c r="M651" s="26">
        <f t="shared" si="191"/>
        <v>0.10054068198640233</v>
      </c>
      <c r="N651" s="96">
        <f t="shared" si="192"/>
        <v>5</v>
      </c>
      <c r="O651" s="26">
        <f t="shared" si="193"/>
        <v>0.74386180125621837</v>
      </c>
      <c r="P651" s="3">
        <f>IF(L651&gt;'Power Curve'!$C$37,0,INDEX(Ci,$N651,1)*POWER(1-O651,3)+INDEX(Ci,$N651,2)*3*O651*POWER(1-O651,2)+INDEX(Ci,$N651,3)*3*POWER(O651,2)*(1-O651)+INDEX(Ci,$N651,4)*POWER(O651,3))</f>
        <v>173.94823866841338</v>
      </c>
      <c r="Q651" s="3">
        <f>MAX(0,MIN(P651-V651+W651,'Power Curve'!$C$39))</f>
        <v>173.67019793316675</v>
      </c>
      <c r="R651" s="3">
        <f t="shared" si="194"/>
        <v>145.37000274658192</v>
      </c>
      <c r="S651" s="3">
        <f t="shared" si="195"/>
        <v>28.30019518658483</v>
      </c>
      <c r="T651" s="3">
        <f t="shared" si="196"/>
        <v>28.30019518658483</v>
      </c>
      <c r="V651" s="37">
        <f t="array" ref="V651">SUM(_xlfn.NORM.DIST($AD$3:$AD$1003,$L651,$AA651,FALSE)*WindSpeedStep*$AE$3:$AE$1003)/AG651</f>
        <v>150.42467409450302</v>
      </c>
      <c r="W651" s="37">
        <f t="array" ref="W651">SUM(_xlfn.NORM.DIST($AD$3:$AD$1003,$L651,$AB651,FALSE)*WindSpeedStep*$AE$3:$AE$1003)/AH651</f>
        <v>150.14663335925638</v>
      </c>
      <c r="Y651" s="1">
        <f t="shared" si="197"/>
        <v>4</v>
      </c>
      <c r="Z651" s="99">
        <f>IF(L651&lt;'Power Curve'!$P$28,'Power Curve'!$Q$28,IF(L651&gt;'Power Curve'!$P$29,'Power Curve'!$Q$29,INDEX(ReferenceTurbulence,Y651)+(L651-INDEX(ReferenceTurbulenceWindSpeed,Y651))*(INDEX(ReferenceTurbulence,Y651+1)-INDEX(ReferenceTurbulence,Y651))/(INDEX(ReferenceTurbulenceWindSpeed,Y651+1)-INDEX(ReferenceTurbulenceWindSpeed,Y651))))</f>
        <v>0.11760718920368507</v>
      </c>
      <c r="AA651" s="100">
        <f t="shared" si="203"/>
        <v>0.56499788814056828</v>
      </c>
      <c r="AB651" s="29">
        <f t="shared" si="204"/>
        <v>0.29963264797741296</v>
      </c>
      <c r="AD651" s="29">
        <f>'Zero Turbulence Curve'!F650</f>
        <v>64.800000000000594</v>
      </c>
      <c r="AE651" s="29">
        <f>'Zero Turbulence Curve'!G650</f>
        <v>1989.4717126307078</v>
      </c>
      <c r="AF651" s="39"/>
      <c r="AG651" s="40">
        <f t="array" ref="AG651">SUM(_xlfn.NORM.DIST($AD$3:$AD$1003,$F651,$AA651,FALSE)*WindSpeedStep)</f>
        <v>1.0000000000000033</v>
      </c>
      <c r="AH651" s="40">
        <f t="array" ref="AH651">SUM(_xlfn.NORM.DIST($AD$3:$AD$1003,$F651,$AB651,FALSE)*WindSpeedStep)</f>
        <v>1.0000000000000036</v>
      </c>
      <c r="AJ651" s="47">
        <f t="shared" si="198"/>
        <v>5</v>
      </c>
      <c r="AK651" s="83" t="b">
        <f>COUNTIF('Power Curve'!$D$2:$D$31,AJ651)&gt;0</f>
        <v>1</v>
      </c>
      <c r="AL651" s="83" t="b">
        <f t="shared" si="199"/>
        <v>0</v>
      </c>
      <c r="AM651" s="83" t="b">
        <f t="shared" si="205"/>
        <v>1</v>
      </c>
      <c r="AN651" s="47" t="str">
        <f t="shared" si="200"/>
        <v>Outer</v>
      </c>
      <c r="AO651" s="48" t="str">
        <f t="shared" si="201"/>
        <v>0.1-0.2</v>
      </c>
      <c r="AP651" s="49" t="str">
        <f t="shared" si="206"/>
        <v>12-13</v>
      </c>
      <c r="AQ651" s="49" t="str">
        <f t="shared" si="207"/>
        <v>Jan</v>
      </c>
      <c r="AR651" s="48" t="str">
        <f t="shared" si="208"/>
        <v>315-325</v>
      </c>
      <c r="AS651" s="49" t="str">
        <f t="shared" si="202"/>
        <v>LWS-LTI</v>
      </c>
    </row>
    <row r="652" spans="5:45" x14ac:dyDescent="0.3">
      <c r="E652" s="15">
        <v>40922.506944444445</v>
      </c>
      <c r="F652" s="21">
        <v>4.93</v>
      </c>
      <c r="G652" s="21">
        <v>164.36999130249001</v>
      </c>
      <c r="H652" s="42">
        <v>1.2212850366983825</v>
      </c>
      <c r="I652" s="35">
        <v>319.7</v>
      </c>
      <c r="J652" s="43">
        <v>5.476673427991887E-2</v>
      </c>
      <c r="K652" s="44">
        <v>0.45489380792990947</v>
      </c>
      <c r="L652" s="26">
        <f t="shared" si="190"/>
        <v>4.9250113430577178</v>
      </c>
      <c r="M652" s="26">
        <f t="shared" si="191"/>
        <v>0.11922635534731765</v>
      </c>
      <c r="N652" s="96">
        <f t="shared" si="192"/>
        <v>5</v>
      </c>
      <c r="O652" s="26">
        <f t="shared" si="193"/>
        <v>0.88210991164943076</v>
      </c>
      <c r="P652" s="3">
        <f>IF(L652&gt;'Power Curve'!$C$37,0,INDEX(Ci,$N652,1)*POWER(1-O652,3)+INDEX(Ci,$N652,2)*3*O652*POWER(1-O652,2)+INDEX(Ci,$N652,3)*3*POWER(O652,2)*(1-O652)+INDEX(Ci,$N652,4)*POWER(O652,3))</f>
        <v>194.76646533842563</v>
      </c>
      <c r="Q652" s="3">
        <f>MAX(0,MIN(P652-V652+W652,'Power Curve'!$C$39))</f>
        <v>198.7333667483019</v>
      </c>
      <c r="R652" s="3">
        <f t="shared" si="194"/>
        <v>164.36999130249001</v>
      </c>
      <c r="S652" s="3">
        <f t="shared" si="195"/>
        <v>34.363375445811897</v>
      </c>
      <c r="T652" s="3">
        <f t="shared" si="196"/>
        <v>34.363375445811897</v>
      </c>
      <c r="V652" s="37">
        <f t="array" ref="V652">SUM(_xlfn.NORM.DIST($AD$3:$AD$1003,$L652,$AA652,FALSE)*WindSpeedStep*$AE$3:$AE$1003)/AG652</f>
        <v>172.19649981367851</v>
      </c>
      <c r="W652" s="37">
        <f t="array" ref="W652">SUM(_xlfn.NORM.DIST($AD$3:$AD$1003,$L652,$AB652,FALSE)*WindSpeedStep*$AE$3:$AE$1003)/AH652</f>
        <v>176.16340122355479</v>
      </c>
      <c r="Y652" s="1">
        <f t="shared" si="197"/>
        <v>4</v>
      </c>
      <c r="Z652" s="99">
        <f>IF(L652&lt;'Power Curve'!$P$28,'Power Curve'!$Q$28,IF(L652&gt;'Power Curve'!$P$29,'Power Curve'!$Q$29,INDEX(ReferenceTurbulence,Y652)+(L652-INDEX(ReferenceTurbulenceWindSpeed,Y652))*(INDEX(ReferenceTurbulence,Y652+1)-INDEX(ReferenceTurbulence,Y652))/(INDEX(ReferenceTurbulenceWindSpeed,Y652+1)-INDEX(ReferenceTurbulenceWindSpeed,Y652))))</f>
        <v>0.11769541510734198</v>
      </c>
      <c r="AA652" s="100">
        <f t="shared" si="203"/>
        <v>0.5796512544295459</v>
      </c>
      <c r="AB652" s="29">
        <f t="shared" si="204"/>
        <v>0.26972678755082841</v>
      </c>
      <c r="AD652" s="29">
        <f>'Zero Turbulence Curve'!F651</f>
        <v>64.900000000000588</v>
      </c>
      <c r="AE652" s="29">
        <f>'Zero Turbulence Curve'!G651</f>
        <v>1989.4717126307078</v>
      </c>
      <c r="AF652" s="39"/>
      <c r="AG652" s="40">
        <f t="array" ref="AG652">SUM(_xlfn.NORM.DIST($AD$3:$AD$1003,$F652,$AA652,FALSE)*WindSpeedStep)</f>
        <v>1.0000000000000033</v>
      </c>
      <c r="AH652" s="40">
        <f t="array" ref="AH652">SUM(_xlfn.NORM.DIST($AD$3:$AD$1003,$F652,$AB652,FALSE)*WindSpeedStep)</f>
        <v>1.0000000000000036</v>
      </c>
      <c r="AJ652" s="47">
        <f t="shared" si="198"/>
        <v>5</v>
      </c>
      <c r="AK652" s="83" t="b">
        <f>COUNTIF('Power Curve'!$D$2:$D$31,AJ652)&gt;0</f>
        <v>1</v>
      </c>
      <c r="AL652" s="83" t="b">
        <f t="shared" si="199"/>
        <v>0</v>
      </c>
      <c r="AM652" s="83" t="b">
        <f t="shared" si="205"/>
        <v>1</v>
      </c>
      <c r="AN652" s="47" t="str">
        <f t="shared" si="200"/>
        <v>Outer</v>
      </c>
      <c r="AO652" s="48" t="str">
        <f t="shared" si="201"/>
        <v>0.1-0.2</v>
      </c>
      <c r="AP652" s="49" t="str">
        <f t="shared" si="206"/>
        <v>12-13</v>
      </c>
      <c r="AQ652" s="49" t="str">
        <f t="shared" si="207"/>
        <v>Jan</v>
      </c>
      <c r="AR652" s="48" t="str">
        <f t="shared" si="208"/>
        <v>315-325</v>
      </c>
      <c r="AS652" s="49" t="str">
        <f t="shared" si="202"/>
        <v>LWS-LTI</v>
      </c>
    </row>
    <row r="653" spans="5:45" x14ac:dyDescent="0.3">
      <c r="E653" s="15">
        <v>40922.513888888891</v>
      </c>
      <c r="F653" s="21">
        <v>5.15</v>
      </c>
      <c r="G653" s="21">
        <v>182.27000427246128</v>
      </c>
      <c r="H653" s="42">
        <v>1.2217404507536749</v>
      </c>
      <c r="I653" s="35">
        <v>315.10000000000002</v>
      </c>
      <c r="J653" s="43">
        <v>4.4660194174757278E-2</v>
      </c>
      <c r="K653" s="44">
        <v>0.52653669429038374</v>
      </c>
      <c r="L653" s="26">
        <f t="shared" si="190"/>
        <v>5.1454281388711545</v>
      </c>
      <c r="M653" s="26">
        <f t="shared" si="191"/>
        <v>0.15329248167139647</v>
      </c>
      <c r="N653" s="96">
        <f t="shared" si="192"/>
        <v>6</v>
      </c>
      <c r="O653" s="26">
        <f t="shared" si="193"/>
        <v>0.11693407345759144</v>
      </c>
      <c r="P653" s="3">
        <f>IF(L653&gt;'Power Curve'!$C$37,0,INDEX(Ci,$N653,1)*POWER(1-O653,3)+INDEX(Ci,$N653,2)*3*O653*POWER(1-O653,2)+INDEX(Ci,$N653,3)*3*POWER(O653,2)*(1-O653)+INDEX(Ci,$N653,4)*POWER(O653,3))</f>
        <v>229.32262715216271</v>
      </c>
      <c r="Q653" s="3">
        <f>MAX(0,MIN(P653-V653+W653,'Power Curve'!$C$39))</f>
        <v>237.07374418101577</v>
      </c>
      <c r="R653" s="3">
        <f t="shared" si="194"/>
        <v>182.27000427246128</v>
      </c>
      <c r="S653" s="3">
        <f t="shared" si="195"/>
        <v>54.803739908554491</v>
      </c>
      <c r="T653" s="3">
        <f t="shared" si="196"/>
        <v>54.803739908554491</v>
      </c>
      <c r="V653" s="37">
        <f t="array" ref="V653">SUM(_xlfn.NORM.DIST($AD$3:$AD$1003,$L653,$AA653,FALSE)*WindSpeedStep*$AE$3:$AE$1003)/AG653</f>
        <v>211.82960873706918</v>
      </c>
      <c r="W653" s="37">
        <f t="array" ref="W653">SUM(_xlfn.NORM.DIST($AD$3:$AD$1003,$L653,$AB653,FALSE)*WindSpeedStep*$AE$3:$AE$1003)/AH653</f>
        <v>219.58072576592224</v>
      </c>
      <c r="Y653" s="1">
        <f t="shared" si="197"/>
        <v>5</v>
      </c>
      <c r="Z653" s="99">
        <f>IF(L653&lt;'Power Curve'!$P$28,'Power Curve'!$Q$28,IF(L653&gt;'Power Curve'!$P$29,'Power Curve'!$Q$29,INDEX(ReferenceTurbulence,Y653)+(L653-INDEX(ReferenceTurbulenceWindSpeed,Y653))*(INDEX(ReferenceTurbulence,Y653+1)-INDEX(ReferenceTurbulence,Y653))/(INDEX(ReferenceTurbulenceWindSpeed,Y653+1)-INDEX(ReferenceTurbulenceWindSpeed,Y653))))</f>
        <v>0.11821912508018281</v>
      </c>
      <c r="AA653" s="100">
        <f t="shared" si="203"/>
        <v>0.60828801274030131</v>
      </c>
      <c r="AB653" s="29">
        <f t="shared" si="204"/>
        <v>0.22979581979424571</v>
      </c>
      <c r="AD653" s="29">
        <f>'Zero Turbulence Curve'!F652</f>
        <v>65.000000000000583</v>
      </c>
      <c r="AE653" s="29">
        <f>'Zero Turbulence Curve'!G652</f>
        <v>1989.4717126307078</v>
      </c>
      <c r="AF653" s="39"/>
      <c r="AG653" s="40">
        <f t="array" ref="AG653">SUM(_xlfn.NORM.DIST($AD$3:$AD$1003,$F653,$AA653,FALSE)*WindSpeedStep)</f>
        <v>1.0000000000000036</v>
      </c>
      <c r="AH653" s="40">
        <f t="array" ref="AH653">SUM(_xlfn.NORM.DIST($AD$3:$AD$1003,$F653,$AB653,FALSE)*WindSpeedStep)</f>
        <v>1.0000000000000036</v>
      </c>
      <c r="AJ653" s="47">
        <f t="shared" si="198"/>
        <v>5</v>
      </c>
      <c r="AK653" s="83" t="b">
        <f>COUNTIF('Power Curve'!$D$2:$D$31,AJ653)&gt;0</f>
        <v>1</v>
      </c>
      <c r="AL653" s="83" t="b">
        <f t="shared" si="199"/>
        <v>0</v>
      </c>
      <c r="AM653" s="83" t="b">
        <f t="shared" si="205"/>
        <v>1</v>
      </c>
      <c r="AN653" s="47" t="str">
        <f t="shared" si="200"/>
        <v>Outer</v>
      </c>
      <c r="AO653" s="48" t="str">
        <f t="shared" si="201"/>
        <v>0.1-0.2</v>
      </c>
      <c r="AP653" s="49" t="str">
        <f t="shared" si="206"/>
        <v>12-13</v>
      </c>
      <c r="AQ653" s="49" t="str">
        <f t="shared" si="207"/>
        <v>Jan</v>
      </c>
      <c r="AR653" s="48" t="str">
        <f t="shared" si="208"/>
        <v>315-325</v>
      </c>
      <c r="AS653" s="49" t="str">
        <f t="shared" si="202"/>
        <v>LWS-LTI</v>
      </c>
    </row>
    <row r="654" spans="5:45" x14ac:dyDescent="0.3">
      <c r="E654" s="15">
        <v>40922.520833333336</v>
      </c>
      <c r="F654" s="21">
        <v>5.19</v>
      </c>
      <c r="G654" s="21">
        <v>175.5600013732913</v>
      </c>
      <c r="H654" s="42">
        <v>1.2210119511978188</v>
      </c>
      <c r="I654" s="35">
        <v>316.60000000000002</v>
      </c>
      <c r="J654" s="43">
        <v>4.0462427745664734E-2</v>
      </c>
      <c r="K654" s="44">
        <v>0.71408703221260272</v>
      </c>
      <c r="L654" s="26">
        <f t="shared" si="190"/>
        <v>5.1843617754852662</v>
      </c>
      <c r="M654" s="26">
        <f t="shared" si="191"/>
        <v>0.15930980071578871</v>
      </c>
      <c r="N654" s="96">
        <f t="shared" si="192"/>
        <v>6</v>
      </c>
      <c r="O654" s="26">
        <f t="shared" si="193"/>
        <v>0.15573992025274436</v>
      </c>
      <c r="P654" s="3">
        <f>IF(L654&gt;'Power Curve'!$C$37,0,INDEX(Ci,$N654,1)*POWER(1-O654,3)+INDEX(Ci,$N654,2)*3*O654*POWER(1-O654,2)+INDEX(Ci,$N654,3)*3*POWER(O654,2)*(1-O654)+INDEX(Ci,$N654,4)*POWER(O654,3))</f>
        <v>235.13412155277524</v>
      </c>
      <c r="Q654" s="3">
        <f>MAX(0,MIN(P654-V654+W654,'Power Curve'!$C$39))</f>
        <v>243.18584434591025</v>
      </c>
      <c r="R654" s="3">
        <f t="shared" si="194"/>
        <v>175.5600013732913</v>
      </c>
      <c r="S654" s="3">
        <f t="shared" si="195"/>
        <v>67.625842972618955</v>
      </c>
      <c r="T654" s="3">
        <f t="shared" si="196"/>
        <v>67.625842972618955</v>
      </c>
      <c r="V654" s="37">
        <f t="array" ref="V654">SUM(_xlfn.NORM.DIST($AD$3:$AD$1003,$L654,$AA654,FALSE)*WindSpeedStep*$AE$3:$AE$1003)/AG654</f>
        <v>218.80926463510326</v>
      </c>
      <c r="W654" s="37">
        <f t="array" ref="W654">SUM(_xlfn.NORM.DIST($AD$3:$AD$1003,$L654,$AB654,FALSE)*WindSpeedStep*$AE$3:$AE$1003)/AH654</f>
        <v>226.86098742823827</v>
      </c>
      <c r="Y654" s="1">
        <f t="shared" si="197"/>
        <v>5</v>
      </c>
      <c r="Z654" s="99">
        <f>IF(L654&lt;'Power Curve'!$P$28,'Power Curve'!$Q$28,IF(L654&gt;'Power Curve'!$P$29,'Power Curve'!$Q$29,INDEX(ReferenceTurbulence,Y654)+(L654-INDEX(ReferenceTurbulenceWindSpeed,Y654))*(INDEX(ReferenceTurbulence,Y654+1)-INDEX(ReferenceTurbulence,Y654))/(INDEX(ReferenceTurbulenceWindSpeed,Y654+1)-INDEX(ReferenceTurbulenceWindSpeed,Y654))))</f>
        <v>0.11836795671694032</v>
      </c>
      <c r="AA654" s="100">
        <f t="shared" si="203"/>
        <v>0.61366231024559992</v>
      </c>
      <c r="AB654" s="29">
        <f t="shared" si="204"/>
        <v>0.20977186374795873</v>
      </c>
      <c r="AD654" s="29">
        <f>'Zero Turbulence Curve'!F653</f>
        <v>65.100000000000577</v>
      </c>
      <c r="AE654" s="29">
        <f>'Zero Turbulence Curve'!G653</f>
        <v>1989.4717126307078</v>
      </c>
      <c r="AF654" s="39"/>
      <c r="AG654" s="40">
        <f t="array" ref="AG654">SUM(_xlfn.NORM.DIST($AD$3:$AD$1003,$F654,$AA654,FALSE)*WindSpeedStep)</f>
        <v>1.0000000000000033</v>
      </c>
      <c r="AH654" s="40">
        <f t="array" ref="AH654">SUM(_xlfn.NORM.DIST($AD$3:$AD$1003,$F654,$AB654,FALSE)*WindSpeedStep)</f>
        <v>1.0000000000000038</v>
      </c>
      <c r="AJ654" s="47">
        <f t="shared" si="198"/>
        <v>5</v>
      </c>
      <c r="AK654" s="83" t="b">
        <f>COUNTIF('Power Curve'!$D$2:$D$31,AJ654)&gt;0</f>
        <v>1</v>
      </c>
      <c r="AL654" s="83" t="b">
        <f t="shared" si="199"/>
        <v>0</v>
      </c>
      <c r="AM654" s="83" t="b">
        <f t="shared" si="205"/>
        <v>1</v>
      </c>
      <c r="AN654" s="47" t="str">
        <f t="shared" si="200"/>
        <v>Outer</v>
      </c>
      <c r="AO654" s="48" t="str">
        <f t="shared" si="201"/>
        <v>0.1-0.2</v>
      </c>
      <c r="AP654" s="49" t="str">
        <f t="shared" si="206"/>
        <v>12-13</v>
      </c>
      <c r="AQ654" s="49" t="str">
        <f t="shared" si="207"/>
        <v>Jan</v>
      </c>
      <c r="AR654" s="48" t="str">
        <f t="shared" si="208"/>
        <v>315-325</v>
      </c>
      <c r="AS654" s="49" t="str">
        <f t="shared" si="202"/>
        <v>LWS-LTI</v>
      </c>
    </row>
    <row r="655" spans="5:45" x14ac:dyDescent="0.3">
      <c r="E655" s="15">
        <v>40922.527777777781</v>
      </c>
      <c r="F655" s="21">
        <v>4.6100000000000003</v>
      </c>
      <c r="G655" s="21">
        <v>117.7300071716312</v>
      </c>
      <c r="H655" s="42">
        <v>1.2203297703680493</v>
      </c>
      <c r="I655" s="35">
        <v>318.8</v>
      </c>
      <c r="J655" s="43">
        <v>5.4229934924078085E-2</v>
      </c>
      <c r="K655" s="44">
        <v>0.49814015418421026</v>
      </c>
      <c r="L655" s="26">
        <f t="shared" si="190"/>
        <v>4.6041341015102297</v>
      </c>
      <c r="M655" s="26">
        <f t="shared" si="191"/>
        <v>6.9633743292786002E-2</v>
      </c>
      <c r="N655" s="96">
        <f t="shared" si="192"/>
        <v>5</v>
      </c>
      <c r="O655" s="26">
        <f t="shared" si="193"/>
        <v>0.51519324915743503</v>
      </c>
      <c r="P655" s="3">
        <f>IF(L655&gt;'Power Curve'!$C$37,0,INDEX(Ci,$N655,1)*POWER(1-O655,3)+INDEX(Ci,$N655,2)*3*O655*POWER(1-O655,2)+INDEX(Ci,$N655,3)*3*POWER(O655,2)*(1-O655)+INDEX(Ci,$N655,4)*POWER(O655,3))</f>
        <v>138.95173281605253</v>
      </c>
      <c r="Q655" s="3">
        <f>MAX(0,MIN(P655-V655+W655,'Power Curve'!$C$39))</f>
        <v>130.62186164449525</v>
      </c>
      <c r="R655" s="3">
        <f t="shared" si="194"/>
        <v>117.7300071716312</v>
      </c>
      <c r="S655" s="3">
        <f t="shared" si="195"/>
        <v>12.891854472864054</v>
      </c>
      <c r="T655" s="3">
        <f t="shared" si="196"/>
        <v>12.891854472864054</v>
      </c>
      <c r="V655" s="37">
        <f t="array" ref="V655">SUM(_xlfn.NORM.DIST($AD$3:$AD$1003,$L655,$AA655,FALSE)*WindSpeedStep*$AE$3:$AE$1003)/AG655</f>
        <v>114.88369452821195</v>
      </c>
      <c r="W655" s="37">
        <f t="array" ref="W655">SUM(_xlfn.NORM.DIST($AD$3:$AD$1003,$L655,$AB655,FALSE)*WindSpeedStep*$AE$3:$AE$1003)/AH655</f>
        <v>106.55382335665469</v>
      </c>
      <c r="Y655" s="1">
        <f t="shared" si="197"/>
        <v>4</v>
      </c>
      <c r="Z655" s="99">
        <f>IF(L655&lt;'Power Curve'!$P$28,'Power Curve'!$Q$28,IF(L655&gt;'Power Curve'!$P$29,'Power Curve'!$Q$29,INDEX(ReferenceTurbulence,Y655)+(L655-INDEX(ReferenceTurbulenceWindSpeed,Y655))*(INDEX(ReferenceTurbulence,Y655+1)-INDEX(ReferenceTurbulence,Y655))/(INDEX(ReferenceTurbulenceWindSpeed,Y655+1)-INDEX(ReferenceTurbulenceWindSpeed,Y655))))</f>
        <v>0.11746125961673121</v>
      </c>
      <c r="AA655" s="100">
        <f t="shared" si="203"/>
        <v>0.54080739100773856</v>
      </c>
      <c r="AB655" s="29">
        <f t="shared" si="204"/>
        <v>0.24968189270662849</v>
      </c>
      <c r="AD655" s="29">
        <f>'Zero Turbulence Curve'!F654</f>
        <v>65.200000000000571</v>
      </c>
      <c r="AE655" s="29">
        <f>'Zero Turbulence Curve'!G654</f>
        <v>1989.4717126307078</v>
      </c>
      <c r="AF655" s="39"/>
      <c r="AG655" s="40">
        <f t="array" ref="AG655">SUM(_xlfn.NORM.DIST($AD$3:$AD$1003,$F655,$AA655,FALSE)*WindSpeedStep)</f>
        <v>1.0000000000000033</v>
      </c>
      <c r="AH655" s="40">
        <f t="array" ref="AH655">SUM(_xlfn.NORM.DIST($AD$3:$AD$1003,$F655,$AB655,FALSE)*WindSpeedStep)</f>
        <v>1.0000000000000036</v>
      </c>
      <c r="AJ655" s="47">
        <f t="shared" si="198"/>
        <v>5</v>
      </c>
      <c r="AK655" s="83" t="b">
        <f>COUNTIF('Power Curve'!$D$2:$D$31,AJ655)&gt;0</f>
        <v>1</v>
      </c>
      <c r="AL655" s="83" t="b">
        <f t="shared" si="199"/>
        <v>0</v>
      </c>
      <c r="AM655" s="83" t="b">
        <f t="shared" si="205"/>
        <v>1</v>
      </c>
      <c r="AN655" s="47" t="str">
        <f t="shared" si="200"/>
        <v>Outer</v>
      </c>
      <c r="AO655" s="48" t="str">
        <f t="shared" si="201"/>
        <v>0.0-0.1</v>
      </c>
      <c r="AP655" s="49" t="str">
        <f t="shared" si="206"/>
        <v>12-13</v>
      </c>
      <c r="AQ655" s="49" t="str">
        <f t="shared" si="207"/>
        <v>Jan</v>
      </c>
      <c r="AR655" s="48" t="str">
        <f t="shared" si="208"/>
        <v>315-325</v>
      </c>
      <c r="AS655" s="49" t="str">
        <f t="shared" si="202"/>
        <v>LWS-LTI</v>
      </c>
    </row>
    <row r="656" spans="5:45" x14ac:dyDescent="0.3">
      <c r="E656" s="15">
        <v>40922.534722222219</v>
      </c>
      <c r="F656" s="21">
        <v>4.24</v>
      </c>
      <c r="G656" s="21">
        <v>65.099996566772489</v>
      </c>
      <c r="H656" s="42">
        <v>1.2211029661273738</v>
      </c>
      <c r="I656" s="35">
        <v>318.39999999999998</v>
      </c>
      <c r="J656" s="43">
        <v>5.896226415094339E-2</v>
      </c>
      <c r="K656" s="44">
        <v>0.51090768732925196</v>
      </c>
      <c r="L656" s="26">
        <f t="shared" si="190"/>
        <v>4.2354990540466417</v>
      </c>
      <c r="M656" s="26">
        <f t="shared" si="191"/>
        <v>1.266000838282666E-2</v>
      </c>
      <c r="N656" s="96">
        <f t="shared" si="192"/>
        <v>5</v>
      </c>
      <c r="O656" s="26">
        <f t="shared" si="193"/>
        <v>9.3666497554203379E-2</v>
      </c>
      <c r="P656" s="3">
        <f>IF(L656&gt;'Power Curve'!$C$37,0,INDEX(Ci,$N656,1)*POWER(1-O656,3)+INDEX(Ci,$N656,2)*3*O656*POWER(1-O656,2)+INDEX(Ci,$N656,3)*3*POWER(O656,2)*(1-O656)+INDEX(Ci,$N656,4)*POWER(O656,3))</f>
        <v>85.311500772267607</v>
      </c>
      <c r="Q656" s="3">
        <f>MAX(0,MIN(P656-V656+W656,'Power Curve'!$C$39))</f>
        <v>63.847263569472865</v>
      </c>
      <c r="R656" s="3">
        <f t="shared" si="194"/>
        <v>65.099996566772489</v>
      </c>
      <c r="S656" s="3">
        <f t="shared" si="195"/>
        <v>-1.2527329972996242</v>
      </c>
      <c r="T656" s="3">
        <f t="shared" si="196"/>
        <v>1.2527329972996242</v>
      </c>
      <c r="V656" s="37">
        <f t="array" ref="V656">SUM(_xlfn.NORM.DIST($AD$3:$AD$1003,$L656,$AA656,FALSE)*WindSpeedStep*$AE$3:$AE$1003)/AG656</f>
        <v>56.002133627270915</v>
      </c>
      <c r="W656" s="37">
        <f t="array" ref="W656">SUM(_xlfn.NORM.DIST($AD$3:$AD$1003,$L656,$AB656,FALSE)*WindSpeedStep*$AE$3:$AE$1003)/AH656</f>
        <v>34.537896424476173</v>
      </c>
      <c r="Y656" s="1">
        <f t="shared" si="197"/>
        <v>4</v>
      </c>
      <c r="Z656" s="99">
        <f>IF(L656&lt;'Power Curve'!$P$28,'Power Curve'!$Q$28,IF(L656&gt;'Power Curve'!$P$29,'Power Curve'!$Q$29,INDEX(ReferenceTurbulence,Y656)+(L656-INDEX(ReferenceTurbulenceWindSpeed,Y656))*(INDEX(ReferenceTurbulence,Y656+1)-INDEX(ReferenceTurbulence,Y656))/(INDEX(ReferenceTurbulenceWindSpeed,Y656+1)-INDEX(ReferenceTurbulenceWindSpeed,Y656))))</f>
        <v>0.11719225356326703</v>
      </c>
      <c r="AA656" s="100">
        <f t="shared" si="203"/>
        <v>0.49636767910881169</v>
      </c>
      <c r="AB656" s="29">
        <f t="shared" si="204"/>
        <v>0.24973461403576894</v>
      </c>
      <c r="AD656" s="29">
        <f>'Zero Turbulence Curve'!F655</f>
        <v>65.300000000000566</v>
      </c>
      <c r="AE656" s="29">
        <f>'Zero Turbulence Curve'!G655</f>
        <v>1989.4717126307078</v>
      </c>
      <c r="AF656" s="39"/>
      <c r="AG656" s="40">
        <f t="array" ref="AG656">SUM(_xlfn.NORM.DIST($AD$3:$AD$1003,$F656,$AA656,FALSE)*WindSpeedStep)</f>
        <v>1.000000000000002</v>
      </c>
      <c r="AH656" s="40">
        <f t="array" ref="AH656">SUM(_xlfn.NORM.DIST($AD$3:$AD$1003,$F656,$AB656,FALSE)*WindSpeedStep)</f>
        <v>1.0000000000000033</v>
      </c>
      <c r="AJ656" s="47">
        <f t="shared" si="198"/>
        <v>4</v>
      </c>
      <c r="AK656" s="83" t="b">
        <f>COUNTIF('Power Curve'!$D$2:$D$31,AJ656)&gt;0</f>
        <v>1</v>
      </c>
      <c r="AL656" s="83" t="b">
        <f t="shared" si="199"/>
        <v>0</v>
      </c>
      <c r="AM656" s="83" t="b">
        <f t="shared" si="205"/>
        <v>1</v>
      </c>
      <c r="AN656" s="47" t="str">
        <f t="shared" si="200"/>
        <v>Outer</v>
      </c>
      <c r="AO656" s="48" t="str">
        <f t="shared" si="201"/>
        <v>0.0-0.1</v>
      </c>
      <c r="AP656" s="49" t="str">
        <f t="shared" si="206"/>
        <v>12-13</v>
      </c>
      <c r="AQ656" s="49" t="str">
        <f t="shared" si="207"/>
        <v>Jan</v>
      </c>
      <c r="AR656" s="48" t="str">
        <f t="shared" si="208"/>
        <v>315-325</v>
      </c>
      <c r="AS656" s="49" t="str">
        <f t="shared" si="202"/>
        <v>LWS-LTI</v>
      </c>
    </row>
    <row r="657" spans="5:45" x14ac:dyDescent="0.3">
      <c r="E657" s="15">
        <v>40922.541666666664</v>
      </c>
      <c r="F657" s="21">
        <v>4.1500000000000004</v>
      </c>
      <c r="G657" s="21">
        <v>64.159997940063491</v>
      </c>
      <c r="H657" s="42">
        <v>1.2207389877965464</v>
      </c>
      <c r="I657" s="35">
        <v>319.10000000000002</v>
      </c>
      <c r="J657" s="43">
        <v>4.3373493975903607E-2</v>
      </c>
      <c r="K657" s="44">
        <v>0.62231942141140928</v>
      </c>
      <c r="L657" s="26">
        <f t="shared" si="190"/>
        <v>4.1451826548830075</v>
      </c>
      <c r="M657" s="26">
        <f t="shared" si="191"/>
        <v>-1.2986822500254248E-3</v>
      </c>
      <c r="N657" s="96">
        <f t="shared" si="192"/>
        <v>4</v>
      </c>
      <c r="O657" s="26">
        <f t="shared" si="193"/>
        <v>0.9940132991686017</v>
      </c>
      <c r="P657" s="3">
        <f>IF(L657&gt;'Power Curve'!$C$37,0,INDEX(Ci,$N657,1)*POWER(1-O657,3)+INDEX(Ci,$N657,2)*3*O657*POWER(1-O657,2)+INDEX(Ci,$N657,3)*3*POWER(O657,2)*(1-O657)+INDEX(Ci,$N657,4)*POWER(O657,3))</f>
        <v>76.710331106145887</v>
      </c>
      <c r="Q657" s="3">
        <f>MAX(0,MIN(P657-V657+W657,'Power Curve'!$C$39))</f>
        <v>48.74151365585405</v>
      </c>
      <c r="R657" s="3">
        <f t="shared" si="194"/>
        <v>64.159997940063491</v>
      </c>
      <c r="S657" s="3">
        <f t="shared" si="195"/>
        <v>-15.418484284209441</v>
      </c>
      <c r="T657" s="3">
        <f t="shared" si="196"/>
        <v>15.418484284209441</v>
      </c>
      <c r="V657" s="37">
        <f t="array" ref="V657">SUM(_xlfn.NORM.DIST($AD$3:$AD$1003,$L657,$AA657,FALSE)*WindSpeedStep*$AE$3:$AE$1003)/AG657</f>
        <v>44.159439544908366</v>
      </c>
      <c r="W657" s="37">
        <f t="array" ref="W657">SUM(_xlfn.NORM.DIST($AD$3:$AD$1003,$L657,$AB657,FALSE)*WindSpeedStep*$AE$3:$AE$1003)/AH657</f>
        <v>16.190622094616526</v>
      </c>
      <c r="Y657" s="1">
        <f t="shared" si="197"/>
        <v>3</v>
      </c>
      <c r="Z657" s="99">
        <f>IF(L657&lt;'Power Curve'!$P$28,'Power Curve'!$Q$28,IF(L657&gt;'Power Curve'!$P$29,'Power Curve'!$Q$29,INDEX(ReferenceTurbulence,Y657)+(L657-INDEX(ReferenceTurbulenceWindSpeed,Y657))*(INDEX(ReferenceTurbulence,Y657+1)-INDEX(ReferenceTurbulence,Y657))/(INDEX(ReferenceTurbulenceWindSpeed,Y657+1)-INDEX(ReferenceTurbulenceWindSpeed,Y657))))</f>
        <v>0.11713247834199569</v>
      </c>
      <c r="AA657" s="100">
        <f t="shared" si="203"/>
        <v>0.4855355175467001</v>
      </c>
      <c r="AB657" s="29">
        <f t="shared" si="204"/>
        <v>0.17979105491058825</v>
      </c>
      <c r="AD657" s="29">
        <f>'Zero Turbulence Curve'!F656</f>
        <v>65.40000000000056</v>
      </c>
      <c r="AE657" s="29">
        <f>'Zero Turbulence Curve'!G656</f>
        <v>1989.4717126307078</v>
      </c>
      <c r="AF657" s="39"/>
      <c r="AG657" s="40">
        <f t="array" ref="AG657">SUM(_xlfn.NORM.DIST($AD$3:$AD$1003,$F657,$AA657,FALSE)*WindSpeedStep)</f>
        <v>1.0000000000000022</v>
      </c>
      <c r="AH657" s="40">
        <f t="array" ref="AH657">SUM(_xlfn.NORM.DIST($AD$3:$AD$1003,$F657,$AB657,FALSE)*WindSpeedStep)</f>
        <v>1.0000000000000036</v>
      </c>
      <c r="AJ657" s="47">
        <f t="shared" si="198"/>
        <v>4</v>
      </c>
      <c r="AK657" s="83" t="b">
        <f>COUNTIF('Power Curve'!$D$2:$D$31,AJ657)&gt;0</f>
        <v>1</v>
      </c>
      <c r="AL657" s="83" t="b">
        <f t="shared" si="199"/>
        <v>0</v>
      </c>
      <c r="AM657" s="83" t="b">
        <f t="shared" si="205"/>
        <v>1</v>
      </c>
      <c r="AN657" s="47" t="str">
        <f t="shared" si="200"/>
        <v>Outer</v>
      </c>
      <c r="AO657" s="48" t="str">
        <f t="shared" si="201"/>
        <v>&lt;0</v>
      </c>
      <c r="AP657" s="49" t="str">
        <f t="shared" si="206"/>
        <v>13-14</v>
      </c>
      <c r="AQ657" s="49" t="str">
        <f t="shared" si="207"/>
        <v>Jan</v>
      </c>
      <c r="AR657" s="48" t="str">
        <f t="shared" si="208"/>
        <v>315-325</v>
      </c>
      <c r="AS657" s="49" t="str">
        <f t="shared" si="202"/>
        <v>LWS-LTI</v>
      </c>
    </row>
    <row r="658" spans="5:45" x14ac:dyDescent="0.3">
      <c r="E658" s="15">
        <v>40922.548611111109</v>
      </c>
      <c r="F658" s="21">
        <v>3.85</v>
      </c>
      <c r="G658" s="21">
        <v>40.629999160766602</v>
      </c>
      <c r="H658" s="42">
        <v>1.2209270065285054</v>
      </c>
      <c r="I658" s="35">
        <v>317.60000000000002</v>
      </c>
      <c r="J658" s="43">
        <v>4.4155844155844157E-2</v>
      </c>
      <c r="K658" s="44">
        <v>0.4036806467384445</v>
      </c>
      <c r="L658" s="26">
        <f t="shared" si="190"/>
        <v>3.8457283166584477</v>
      </c>
      <c r="M658" s="26">
        <f t="shared" si="191"/>
        <v>-4.7580315537561882E-2</v>
      </c>
      <c r="N658" s="96">
        <f t="shared" si="192"/>
        <v>4</v>
      </c>
      <c r="O658" s="26">
        <f t="shared" si="193"/>
        <v>0.78066374694534435</v>
      </c>
      <c r="P658" s="3">
        <f>IF(L658&gt;'Power Curve'!$C$37,0,INDEX(Ci,$N658,1)*POWER(1-O658,3)+INDEX(Ci,$N658,2)*3*O658*POWER(1-O658,2)+INDEX(Ci,$N658,3)*3*POWER(O658,2)*(1-O658)+INDEX(Ci,$N658,4)*POWER(O658,3))</f>
        <v>52.082629407559651</v>
      </c>
      <c r="Q658" s="3">
        <f>MAX(0,MIN(P658-V658+W658,'Power Curve'!$C$39))</f>
        <v>37.094423154744476</v>
      </c>
      <c r="R658" s="3">
        <f t="shared" si="194"/>
        <v>40.629999160766602</v>
      </c>
      <c r="S658" s="3">
        <f t="shared" si="195"/>
        <v>-3.5355760060221257</v>
      </c>
      <c r="T658" s="3">
        <f t="shared" si="196"/>
        <v>3.5355760060221257</v>
      </c>
      <c r="V658" s="37">
        <f t="array" ref="V658">SUM(_xlfn.NORM.DIST($AD$3:$AD$1003,$L658,$AA658,FALSE)*WindSpeedStep*$AE$3:$AE$1003)/AG658</f>
        <v>15.618969177041295</v>
      </c>
      <c r="W658" s="37">
        <f t="array" ref="W658">SUM(_xlfn.NORM.DIST($AD$3:$AD$1003,$L658,$AB658,FALSE)*WindSpeedStep*$AE$3:$AE$1003)/AH658</f>
        <v>0.63076292422611946</v>
      </c>
      <c r="Y658" s="1">
        <f t="shared" si="197"/>
        <v>3</v>
      </c>
      <c r="Z658" s="99">
        <f>IF(L658&lt;'Power Curve'!$P$28,'Power Curve'!$Q$28,IF(L658&gt;'Power Curve'!$P$29,'Power Curve'!$Q$29,INDEX(ReferenceTurbulence,Y658)+(L658-INDEX(ReferenceTurbulenceWindSpeed,Y658))*(INDEX(ReferenceTurbulence,Y658+1)-INDEX(ReferenceTurbulence,Y658))/(INDEX(ReferenceTurbulenceWindSpeed,Y658+1)-INDEX(ReferenceTurbulenceWindSpeed,Y658))))</f>
        <v>0.11713247834199569</v>
      </c>
      <c r="AA658" s="100">
        <f t="shared" si="203"/>
        <v>0.45045968876019521</v>
      </c>
      <c r="AB658" s="29">
        <f t="shared" si="204"/>
        <v>0.1698113802160873</v>
      </c>
      <c r="AD658" s="29">
        <f>'Zero Turbulence Curve'!F657</f>
        <v>65.500000000000554</v>
      </c>
      <c r="AE658" s="29">
        <f>'Zero Turbulence Curve'!G657</f>
        <v>1989.4717126307078</v>
      </c>
      <c r="AF658" s="39"/>
      <c r="AG658" s="40">
        <f t="array" ref="AG658">SUM(_xlfn.NORM.DIST($AD$3:$AD$1003,$F658,$AA658,FALSE)*WindSpeedStep)</f>
        <v>1.0000000000000011</v>
      </c>
      <c r="AH658" s="40">
        <f t="array" ref="AH658">SUM(_xlfn.NORM.DIST($AD$3:$AD$1003,$F658,$AB658,FALSE)*WindSpeedStep)</f>
        <v>1.0000000000000009</v>
      </c>
      <c r="AJ658" s="47">
        <f t="shared" si="198"/>
        <v>4</v>
      </c>
      <c r="AK658" s="83" t="b">
        <f>COUNTIF('Power Curve'!$D$2:$D$31,AJ658)&gt;0</f>
        <v>1</v>
      </c>
      <c r="AL658" s="83" t="b">
        <f t="shared" si="199"/>
        <v>0</v>
      </c>
      <c r="AM658" s="83" t="b">
        <f t="shared" si="205"/>
        <v>1</v>
      </c>
      <c r="AN658" s="47" t="str">
        <f t="shared" si="200"/>
        <v>Outer</v>
      </c>
      <c r="AO658" s="48" t="str">
        <f t="shared" si="201"/>
        <v>&lt;0</v>
      </c>
      <c r="AP658" s="49" t="str">
        <f t="shared" si="206"/>
        <v>13-14</v>
      </c>
      <c r="AQ658" s="49" t="str">
        <f t="shared" si="207"/>
        <v>Jan</v>
      </c>
      <c r="AR658" s="48" t="str">
        <f t="shared" si="208"/>
        <v>315-325</v>
      </c>
      <c r="AS658" s="49" t="str">
        <f t="shared" si="202"/>
        <v>LWS-LTI</v>
      </c>
    </row>
    <row r="659" spans="5:45" x14ac:dyDescent="0.3">
      <c r="E659" s="15">
        <v>40922.555555555555</v>
      </c>
      <c r="F659" s="21">
        <v>4.3</v>
      </c>
      <c r="G659" s="21">
        <v>111.36000442504931</v>
      </c>
      <c r="H659" s="42">
        <v>1.2206086889003089</v>
      </c>
      <c r="I659" s="35">
        <v>320.10000000000002</v>
      </c>
      <c r="J659" s="43">
        <v>9.7674418604651161E-2</v>
      </c>
      <c r="K659" s="44">
        <v>0.53392055971197194</v>
      </c>
      <c r="L659" s="26">
        <f t="shared" si="190"/>
        <v>4.2948557153984739</v>
      </c>
      <c r="M659" s="26">
        <f t="shared" si="191"/>
        <v>2.1833771735681896E-2</v>
      </c>
      <c r="N659" s="96">
        <f t="shared" si="192"/>
        <v>5</v>
      </c>
      <c r="O659" s="26">
        <f t="shared" si="193"/>
        <v>0.16153964422814324</v>
      </c>
      <c r="P659" s="3">
        <f>IF(L659&gt;'Power Curve'!$C$37,0,INDEX(Ci,$N659,1)*POWER(1-O659,3)+INDEX(Ci,$N659,2)*3*O659*POWER(1-O659,2)+INDEX(Ci,$N659,3)*3*POWER(O659,2)*(1-O659)+INDEX(Ci,$N659,4)*POWER(O659,3))</f>
        <v>92.174260804409798</v>
      </c>
      <c r="Q659" s="3">
        <f>MAX(0,MIN(P659-V659+W659,'Power Curve'!$C$39))</f>
        <v>85.47675187924213</v>
      </c>
      <c r="R659" s="3">
        <f t="shared" si="194"/>
        <v>111.36000442504931</v>
      </c>
      <c r="S659" s="3">
        <f t="shared" si="195"/>
        <v>-25.883252545807181</v>
      </c>
      <c r="T659" s="3">
        <f t="shared" si="196"/>
        <v>25.883252545807181</v>
      </c>
      <c r="V659" s="37">
        <f t="array" ref="V659">SUM(_xlfn.NORM.DIST($AD$3:$AD$1003,$L659,$AA659,FALSE)*WindSpeedStep*$AE$3:$AE$1003)/AG659</f>
        <v>64.472486500071227</v>
      </c>
      <c r="W659" s="37">
        <f t="array" ref="W659">SUM(_xlfn.NORM.DIST($AD$3:$AD$1003,$L659,$AB659,FALSE)*WindSpeedStep*$AE$3:$AE$1003)/AH659</f>
        <v>57.774977574903566</v>
      </c>
      <c r="Y659" s="1">
        <f t="shared" si="197"/>
        <v>4</v>
      </c>
      <c r="Z659" s="99">
        <f>IF(L659&lt;'Power Curve'!$P$28,'Power Curve'!$Q$28,IF(L659&gt;'Power Curve'!$P$29,'Power Curve'!$Q$29,INDEX(ReferenceTurbulence,Y659)+(L659-INDEX(ReferenceTurbulenceWindSpeed,Y659))*(INDEX(ReferenceTurbulence,Y659+1)-INDEX(ReferenceTurbulence,Y659))/(INDEX(ReferenceTurbulenceWindSpeed,Y659+1)-INDEX(ReferenceTurbulenceWindSpeed,Y659))))</f>
        <v>0.11723556822183498</v>
      </c>
      <c r="AA659" s="100">
        <f t="shared" si="203"/>
        <v>0.50350985022553563</v>
      </c>
      <c r="AB659" s="29">
        <f t="shared" si="204"/>
        <v>0.41949753499240905</v>
      </c>
      <c r="AD659" s="29">
        <f>'Zero Turbulence Curve'!F658</f>
        <v>65.600000000000549</v>
      </c>
      <c r="AE659" s="29">
        <f>'Zero Turbulence Curve'!G658</f>
        <v>1989.4717126307078</v>
      </c>
      <c r="AF659" s="39"/>
      <c r="AG659" s="40">
        <f t="array" ref="AG659">SUM(_xlfn.NORM.DIST($AD$3:$AD$1003,$F659,$AA659,FALSE)*WindSpeedStep)</f>
        <v>1.0000000000000024</v>
      </c>
      <c r="AH659" s="40">
        <f t="array" ref="AH659">SUM(_xlfn.NORM.DIST($AD$3:$AD$1003,$F659,$AB659,FALSE)*WindSpeedStep)</f>
        <v>1.0000000000000027</v>
      </c>
      <c r="AJ659" s="47">
        <f t="shared" si="198"/>
        <v>4</v>
      </c>
      <c r="AK659" s="83" t="b">
        <f>COUNTIF('Power Curve'!$D$2:$D$31,AJ659)&gt;0</f>
        <v>1</v>
      </c>
      <c r="AL659" s="83" t="b">
        <f t="shared" si="199"/>
        <v>0</v>
      </c>
      <c r="AM659" s="83" t="b">
        <f t="shared" si="205"/>
        <v>1</v>
      </c>
      <c r="AN659" s="47" t="str">
        <f t="shared" si="200"/>
        <v>Outer</v>
      </c>
      <c r="AO659" s="48" t="str">
        <f t="shared" si="201"/>
        <v>0.0-0.1</v>
      </c>
      <c r="AP659" s="49" t="str">
        <f t="shared" si="206"/>
        <v>13-14</v>
      </c>
      <c r="AQ659" s="49" t="str">
        <f t="shared" si="207"/>
        <v>Jan</v>
      </c>
      <c r="AR659" s="48" t="str">
        <f t="shared" si="208"/>
        <v>315-325</v>
      </c>
      <c r="AS659" s="49" t="str">
        <f t="shared" si="202"/>
        <v>LWS-LTI</v>
      </c>
    </row>
    <row r="660" spans="5:45" x14ac:dyDescent="0.3">
      <c r="E660" s="15">
        <v>40922.5625</v>
      </c>
      <c r="F660" s="21">
        <v>4.82</v>
      </c>
      <c r="G660" s="21">
        <v>149.70999908447308</v>
      </c>
      <c r="H660" s="42">
        <v>1.2192852395708316</v>
      </c>
      <c r="I660" s="35">
        <v>326.3</v>
      </c>
      <c r="J660" s="43">
        <v>2.2821576763485476E-2</v>
      </c>
      <c r="K660" s="44">
        <v>0.59060790774656002</v>
      </c>
      <c r="L660" s="26">
        <f t="shared" si="190"/>
        <v>4.8124930366409924</v>
      </c>
      <c r="M660" s="26">
        <f t="shared" si="191"/>
        <v>0.10183628837888242</v>
      </c>
      <c r="N660" s="96">
        <f t="shared" si="192"/>
        <v>5</v>
      </c>
      <c r="O660" s="26">
        <f t="shared" si="193"/>
        <v>0.75344749464355942</v>
      </c>
      <c r="P660" s="3">
        <f>IF(L660&gt;'Power Curve'!$C$37,0,INDEX(Ci,$N660,1)*POWER(1-O660,3)+INDEX(Ci,$N660,2)*3*O660*POWER(1-O660,2)+INDEX(Ci,$N660,3)*3*POWER(O660,2)*(1-O660)+INDEX(Ci,$N660,4)*POWER(O660,3))</f>
        <v>175.41725555992863</v>
      </c>
      <c r="Q660" s="3">
        <f>MAX(0,MIN(P660-V660+W660,'Power Curve'!$C$39))</f>
        <v>178.52371156126659</v>
      </c>
      <c r="R660" s="3">
        <f t="shared" si="194"/>
        <v>149.70999908447308</v>
      </c>
      <c r="S660" s="3">
        <f t="shared" si="195"/>
        <v>28.813712476793512</v>
      </c>
      <c r="T660" s="3">
        <f t="shared" si="196"/>
        <v>28.813712476793512</v>
      </c>
      <c r="V660" s="37">
        <f t="array" ref="V660">SUM(_xlfn.NORM.DIST($AD$3:$AD$1003,$L660,$AA660,FALSE)*WindSpeedStep*$AE$3:$AE$1003)/AG660</f>
        <v>151.93179551729585</v>
      </c>
      <c r="W660" s="37">
        <f t="array" ref="W660">SUM(_xlfn.NORM.DIST($AD$3:$AD$1003,$L660,$AB660,FALSE)*WindSpeedStep*$AE$3:$AE$1003)/AH660</f>
        <v>155.03825151863381</v>
      </c>
      <c r="Y660" s="1">
        <f t="shared" si="197"/>
        <v>4</v>
      </c>
      <c r="Z660" s="99">
        <f>IF(L660&lt;'Power Curve'!$P$28,'Power Curve'!$Q$28,IF(L660&gt;'Power Curve'!$P$29,'Power Curve'!$Q$29,INDEX(ReferenceTurbulence,Y660)+(L660-INDEX(ReferenceTurbulenceWindSpeed,Y660))*(INDEX(ReferenceTurbulence,Y660+1)-INDEX(ReferenceTurbulence,Y660))/(INDEX(ReferenceTurbulenceWindSpeed,Y660+1)-INDEX(ReferenceTurbulenceWindSpeed,Y660))))</f>
        <v>0.11761330651305639</v>
      </c>
      <c r="AA660" s="100">
        <f t="shared" si="203"/>
        <v>0.56601321861040654</v>
      </c>
      <c r="AB660" s="29">
        <f t="shared" si="204"/>
        <v>0.10982867925944173</v>
      </c>
      <c r="AD660" s="29">
        <f>'Zero Turbulence Curve'!F659</f>
        <v>65.700000000000543</v>
      </c>
      <c r="AE660" s="29">
        <f>'Zero Turbulence Curve'!G659</f>
        <v>1989.4717126307078</v>
      </c>
      <c r="AF660" s="39"/>
      <c r="AG660" s="40">
        <f t="array" ref="AG660">SUM(_xlfn.NORM.DIST($AD$3:$AD$1003,$F660,$AA660,FALSE)*WindSpeedStep)</f>
        <v>1.0000000000000036</v>
      </c>
      <c r="AH660" s="40">
        <f t="array" ref="AH660">SUM(_xlfn.NORM.DIST($AD$3:$AD$1003,$F660,$AB660,FALSE)*WindSpeedStep)</f>
        <v>1.0000000000282145</v>
      </c>
      <c r="AJ660" s="47">
        <f t="shared" si="198"/>
        <v>5</v>
      </c>
      <c r="AK660" s="83" t="b">
        <f>COUNTIF('Power Curve'!$D$2:$D$31,AJ660)&gt;0</f>
        <v>1</v>
      </c>
      <c r="AL660" s="83" t="b">
        <f t="shared" si="199"/>
        <v>0</v>
      </c>
      <c r="AM660" s="83" t="b">
        <f t="shared" si="205"/>
        <v>1</v>
      </c>
      <c r="AN660" s="47" t="str">
        <f t="shared" si="200"/>
        <v>Outer</v>
      </c>
      <c r="AO660" s="48" t="str">
        <f t="shared" si="201"/>
        <v>0.1-0.2</v>
      </c>
      <c r="AP660" s="49" t="str">
        <f t="shared" si="206"/>
        <v>13-14</v>
      </c>
      <c r="AQ660" s="49" t="str">
        <f t="shared" si="207"/>
        <v>Jan</v>
      </c>
      <c r="AR660" s="48" t="str">
        <f t="shared" si="208"/>
        <v>325-335</v>
      </c>
      <c r="AS660" s="49" t="str">
        <f t="shared" si="202"/>
        <v>LWS-LTI</v>
      </c>
    </row>
    <row r="661" spans="5:45" x14ac:dyDescent="0.3">
      <c r="E661" s="15">
        <v>40922.569444444445</v>
      </c>
      <c r="F661" s="21">
        <v>4.96</v>
      </c>
      <c r="G661" s="21">
        <v>179.93000030517581</v>
      </c>
      <c r="H661" s="42">
        <v>1.2196483513831187</v>
      </c>
      <c r="I661" s="35">
        <v>327.39999999999998</v>
      </c>
      <c r="J661" s="43">
        <v>4.0322580645161296E-2</v>
      </c>
      <c r="K661" s="44">
        <v>0.7169796637873278</v>
      </c>
      <c r="L661" s="26">
        <f t="shared" si="190"/>
        <v>4.9527665508349425</v>
      </c>
      <c r="M661" s="26">
        <f t="shared" si="191"/>
        <v>0.12351601218041255</v>
      </c>
      <c r="N661" s="96">
        <f t="shared" si="192"/>
        <v>5</v>
      </c>
      <c r="O661" s="26">
        <f t="shared" si="193"/>
        <v>0.91384743268793678</v>
      </c>
      <c r="P661" s="3">
        <f>IF(L661&gt;'Power Curve'!$C$37,0,INDEX(Ci,$N661,1)*POWER(1-O661,3)+INDEX(Ci,$N661,2)*3*O661*POWER(1-O661,2)+INDEX(Ci,$N661,3)*3*POWER(O661,2)*(1-O661)+INDEX(Ci,$N661,4)*POWER(O661,3))</f>
        <v>199.38305270684828</v>
      </c>
      <c r="Q661" s="3">
        <f>MAX(0,MIN(P661-V661+W661,'Power Curve'!$C$39))</f>
        <v>206.22111236882409</v>
      </c>
      <c r="R661" s="3">
        <f t="shared" si="194"/>
        <v>179.93000030517581</v>
      </c>
      <c r="S661" s="3">
        <f t="shared" si="195"/>
        <v>26.291112063648285</v>
      </c>
      <c r="T661" s="3">
        <f t="shared" si="196"/>
        <v>26.291112063648285</v>
      </c>
      <c r="V661" s="37">
        <f t="array" ref="V661">SUM(_xlfn.NORM.DIST($AD$3:$AD$1003,$L661,$AA661,FALSE)*WindSpeedStep*$AE$3:$AE$1003)/AG661</f>
        <v>177.19712112644532</v>
      </c>
      <c r="W661" s="37">
        <f t="array" ref="W661">SUM(_xlfn.NORM.DIST($AD$3:$AD$1003,$L661,$AB661,FALSE)*WindSpeedStep*$AE$3:$AE$1003)/AH661</f>
        <v>184.03518078842114</v>
      </c>
      <c r="Y661" s="1">
        <f t="shared" si="197"/>
        <v>4</v>
      </c>
      <c r="Z661" s="99">
        <f>IF(L661&lt;'Power Curve'!$P$28,'Power Curve'!$Q$28,IF(L661&gt;'Power Curve'!$P$29,'Power Curve'!$Q$29,INDEX(ReferenceTurbulence,Y661)+(L661-INDEX(ReferenceTurbulenceWindSpeed,Y661))*(INDEX(ReferenceTurbulence,Y661+1)-INDEX(ReferenceTurbulence,Y661))/(INDEX(ReferenceTurbulenceWindSpeed,Y661+1)-INDEX(ReferenceTurbulenceWindSpeed,Y661))))</f>
        <v>0.1177156690657179</v>
      </c>
      <c r="AA661" s="100">
        <f t="shared" si="203"/>
        <v>0.58301822825784322</v>
      </c>
      <c r="AB661" s="29">
        <f t="shared" si="204"/>
        <v>0.19970832866269933</v>
      </c>
      <c r="AD661" s="29">
        <f>'Zero Turbulence Curve'!F660</f>
        <v>65.800000000000537</v>
      </c>
      <c r="AE661" s="29">
        <f>'Zero Turbulence Curve'!G660</f>
        <v>1989.4717126307078</v>
      </c>
      <c r="AF661" s="39"/>
      <c r="AG661" s="40">
        <f t="array" ref="AG661">SUM(_xlfn.NORM.DIST($AD$3:$AD$1003,$F661,$AA661,FALSE)*WindSpeedStep)</f>
        <v>1.0000000000000033</v>
      </c>
      <c r="AH661" s="40">
        <f t="array" ref="AH661">SUM(_xlfn.NORM.DIST($AD$3:$AD$1003,$F661,$AB661,FALSE)*WindSpeedStep)</f>
        <v>1.0000000000000033</v>
      </c>
      <c r="AJ661" s="47">
        <f t="shared" si="198"/>
        <v>5</v>
      </c>
      <c r="AK661" s="83" t="b">
        <f>COUNTIF('Power Curve'!$D$2:$D$31,AJ661)&gt;0</f>
        <v>1</v>
      </c>
      <c r="AL661" s="83" t="b">
        <f t="shared" si="199"/>
        <v>0</v>
      </c>
      <c r="AM661" s="83" t="b">
        <f t="shared" si="205"/>
        <v>1</v>
      </c>
      <c r="AN661" s="47" t="str">
        <f t="shared" si="200"/>
        <v>Outer</v>
      </c>
      <c r="AO661" s="48" t="str">
        <f t="shared" si="201"/>
        <v>0.1-0.2</v>
      </c>
      <c r="AP661" s="49" t="str">
        <f t="shared" si="206"/>
        <v>13-14</v>
      </c>
      <c r="AQ661" s="49" t="str">
        <f t="shared" si="207"/>
        <v>Jan</v>
      </c>
      <c r="AR661" s="48" t="str">
        <f t="shared" si="208"/>
        <v>325-335</v>
      </c>
      <c r="AS661" s="49" t="str">
        <f t="shared" si="202"/>
        <v>LWS-LTI</v>
      </c>
    </row>
    <row r="662" spans="5:45" x14ac:dyDescent="0.3">
      <c r="E662" s="15">
        <v>40922.576388888891</v>
      </c>
      <c r="F662" s="21">
        <v>4.83</v>
      </c>
      <c r="G662" s="21">
        <v>159.04000091552709</v>
      </c>
      <c r="H662" s="42">
        <v>1.219966252760881</v>
      </c>
      <c r="I662" s="35">
        <v>329.2</v>
      </c>
      <c r="J662" s="43">
        <v>7.0393374741200831E-2</v>
      </c>
      <c r="K662" s="44">
        <v>0.74672695369343411</v>
      </c>
      <c r="L662" s="26">
        <f t="shared" si="190"/>
        <v>4.8233751353541576</v>
      </c>
      <c r="M662" s="26">
        <f t="shared" si="191"/>
        <v>0.1035181518143148</v>
      </c>
      <c r="N662" s="96">
        <f t="shared" si="192"/>
        <v>5</v>
      </c>
      <c r="O662" s="26">
        <f t="shared" si="193"/>
        <v>0.76589095533116358</v>
      </c>
      <c r="P662" s="3">
        <f>IF(L662&gt;'Power Curve'!$C$37,0,INDEX(Ci,$N662,1)*POWER(1-O662,3)+INDEX(Ci,$N662,2)*3*O662*POWER(1-O662,2)+INDEX(Ci,$N662,3)*3*POWER(O662,2)*(1-O662)+INDEX(Ci,$N662,4)*POWER(O662,3))</f>
        <v>177.32042383720744</v>
      </c>
      <c r="Q662" s="3">
        <f>MAX(0,MIN(P662-V662+W662,'Power Curve'!$C$39))</f>
        <v>176.97229020955334</v>
      </c>
      <c r="R662" s="3">
        <f t="shared" si="194"/>
        <v>159.04000091552709</v>
      </c>
      <c r="S662" s="3">
        <f t="shared" si="195"/>
        <v>17.932289294026248</v>
      </c>
      <c r="T662" s="3">
        <f t="shared" si="196"/>
        <v>17.932289294026248</v>
      </c>
      <c r="V662" s="37">
        <f t="array" ref="V662">SUM(_xlfn.NORM.DIST($AD$3:$AD$1003,$L662,$AA662,FALSE)*WindSpeedStep*$AE$3:$AE$1003)/AG662</f>
        <v>153.88915124989572</v>
      </c>
      <c r="W662" s="37">
        <f t="array" ref="W662">SUM(_xlfn.NORM.DIST($AD$3:$AD$1003,$L662,$AB662,FALSE)*WindSpeedStep*$AE$3:$AE$1003)/AH662</f>
        <v>153.54101762224161</v>
      </c>
      <c r="Y662" s="1">
        <f t="shared" si="197"/>
        <v>4</v>
      </c>
      <c r="Z662" s="99">
        <f>IF(L662&lt;'Power Curve'!$P$28,'Power Curve'!$Q$28,IF(L662&gt;'Power Curve'!$P$29,'Power Curve'!$Q$29,INDEX(ReferenceTurbulence,Y662)+(L662-INDEX(ReferenceTurbulenceWindSpeed,Y662))*(INDEX(ReferenceTurbulence,Y662+1)-INDEX(ReferenceTurbulence,Y662))/(INDEX(ReferenceTurbulenceWindSpeed,Y662+1)-INDEX(ReferenceTurbulenceWindSpeed,Y662))))</f>
        <v>0.11762124756599854</v>
      </c>
      <c r="AA662" s="100">
        <f t="shared" si="203"/>
        <v>0.56733140089917311</v>
      </c>
      <c r="AB662" s="29">
        <f t="shared" si="204"/>
        <v>0.3395336534203755</v>
      </c>
      <c r="AD662" s="29">
        <f>'Zero Turbulence Curve'!F661</f>
        <v>65.900000000000531</v>
      </c>
      <c r="AE662" s="29">
        <f>'Zero Turbulence Curve'!G661</f>
        <v>1989.4717126307078</v>
      </c>
      <c r="AF662" s="39"/>
      <c r="AG662" s="40">
        <f t="array" ref="AG662">SUM(_xlfn.NORM.DIST($AD$3:$AD$1003,$F662,$AA662,FALSE)*WindSpeedStep)</f>
        <v>1.000000000000004</v>
      </c>
      <c r="AH662" s="40">
        <f t="array" ref="AH662">SUM(_xlfn.NORM.DIST($AD$3:$AD$1003,$F662,$AB662,FALSE)*WindSpeedStep)</f>
        <v>1.0000000000000036</v>
      </c>
      <c r="AJ662" s="47">
        <f t="shared" si="198"/>
        <v>5</v>
      </c>
      <c r="AK662" s="83" t="b">
        <f>COUNTIF('Power Curve'!$D$2:$D$31,AJ662)&gt;0</f>
        <v>1</v>
      </c>
      <c r="AL662" s="83" t="b">
        <f t="shared" si="199"/>
        <v>0</v>
      </c>
      <c r="AM662" s="83" t="b">
        <f t="shared" si="205"/>
        <v>1</v>
      </c>
      <c r="AN662" s="47" t="str">
        <f t="shared" si="200"/>
        <v>Outer</v>
      </c>
      <c r="AO662" s="48" t="str">
        <f t="shared" si="201"/>
        <v>0.1-0.2</v>
      </c>
      <c r="AP662" s="49" t="str">
        <f t="shared" si="206"/>
        <v>13-14</v>
      </c>
      <c r="AQ662" s="49" t="str">
        <f t="shared" si="207"/>
        <v>Jan</v>
      </c>
      <c r="AR662" s="48" t="str">
        <f t="shared" si="208"/>
        <v>325-335</v>
      </c>
      <c r="AS662" s="49" t="str">
        <f t="shared" si="202"/>
        <v>LWS-LTI</v>
      </c>
    </row>
    <row r="663" spans="5:45" x14ac:dyDescent="0.3">
      <c r="E663" s="15">
        <v>40922.583333333336</v>
      </c>
      <c r="F663" s="21">
        <v>4.62</v>
      </c>
      <c r="G663" s="21">
        <v>136.6100044250492</v>
      </c>
      <c r="H663" s="42">
        <v>1.2206480249466336</v>
      </c>
      <c r="I663" s="35">
        <v>323.60000000000002</v>
      </c>
      <c r="J663" s="43">
        <v>5.627705627705628E-2</v>
      </c>
      <c r="K663" s="44">
        <v>0.56640795740328453</v>
      </c>
      <c r="L663" s="26">
        <f t="shared" si="190"/>
        <v>4.6145224539473677</v>
      </c>
      <c r="M663" s="26">
        <f t="shared" si="191"/>
        <v>7.1239296649627887E-2</v>
      </c>
      <c r="N663" s="96">
        <f t="shared" si="192"/>
        <v>5</v>
      </c>
      <c r="O663" s="26">
        <f t="shared" si="193"/>
        <v>0.52707212092360589</v>
      </c>
      <c r="P663" s="3">
        <f>IF(L663&gt;'Power Curve'!$C$37,0,INDEX(Ci,$N663,1)*POWER(1-O663,3)+INDEX(Ci,$N663,2)*3*O663*POWER(1-O663,2)+INDEX(Ci,$N663,3)*3*POWER(O663,2)*(1-O663)+INDEX(Ci,$N663,4)*POWER(O663,3))</f>
        <v>140.73321595371092</v>
      </c>
      <c r="Q663" s="3">
        <f>MAX(0,MIN(P663-V663+W663,'Power Curve'!$C$39))</f>
        <v>132.99931497202238</v>
      </c>
      <c r="R663" s="3">
        <f t="shared" si="194"/>
        <v>136.6100044250492</v>
      </c>
      <c r="S663" s="3">
        <f t="shared" si="195"/>
        <v>-3.6106894530268221</v>
      </c>
      <c r="T663" s="3">
        <f t="shared" si="196"/>
        <v>3.6106894530268221</v>
      </c>
      <c r="V663" s="37">
        <f t="array" ref="V663">SUM(_xlfn.NORM.DIST($AD$3:$AD$1003,$L663,$AA663,FALSE)*WindSpeedStep*$AE$3:$AE$1003)/AG663</f>
        <v>116.69877136499227</v>
      </c>
      <c r="W663" s="37">
        <f t="array" ref="W663">SUM(_xlfn.NORM.DIST($AD$3:$AD$1003,$L663,$AB663,FALSE)*WindSpeedStep*$AE$3:$AE$1003)/AH663</f>
        <v>108.96487038330373</v>
      </c>
      <c r="Y663" s="1">
        <f t="shared" si="197"/>
        <v>4</v>
      </c>
      <c r="Z663" s="99">
        <f>IF(L663&lt;'Power Curve'!$P$28,'Power Curve'!$Q$28,IF(L663&gt;'Power Curve'!$P$29,'Power Curve'!$Q$29,INDEX(ReferenceTurbulence,Y663)+(L663-INDEX(ReferenceTurbulenceWindSpeed,Y663))*(INDEX(ReferenceTurbulence,Y663+1)-INDEX(ReferenceTurbulence,Y663))/(INDEX(ReferenceTurbulenceWindSpeed,Y663+1)-INDEX(ReferenceTurbulenceWindSpeed,Y663))))</f>
        <v>0.11746884036552419</v>
      </c>
      <c r="AA663" s="100">
        <f t="shared" si="203"/>
        <v>0.54206260150587027</v>
      </c>
      <c r="AB663" s="29">
        <f t="shared" si="204"/>
        <v>0.25969173983253585</v>
      </c>
      <c r="AD663" s="29">
        <f>'Zero Turbulence Curve'!F662</f>
        <v>66.000000000000526</v>
      </c>
      <c r="AE663" s="29">
        <f>'Zero Turbulence Curve'!G662</f>
        <v>1989.4717126307078</v>
      </c>
      <c r="AF663" s="39"/>
      <c r="AG663" s="40">
        <f t="array" ref="AG663">SUM(_xlfn.NORM.DIST($AD$3:$AD$1003,$F663,$AA663,FALSE)*WindSpeedStep)</f>
        <v>1.0000000000000033</v>
      </c>
      <c r="AH663" s="40">
        <f t="array" ref="AH663">SUM(_xlfn.NORM.DIST($AD$3:$AD$1003,$F663,$AB663,FALSE)*WindSpeedStep)</f>
        <v>1.0000000000000036</v>
      </c>
      <c r="AJ663" s="47">
        <f t="shared" si="198"/>
        <v>5</v>
      </c>
      <c r="AK663" s="83" t="b">
        <f>COUNTIF('Power Curve'!$D$2:$D$31,AJ663)&gt;0</f>
        <v>1</v>
      </c>
      <c r="AL663" s="83" t="b">
        <f t="shared" si="199"/>
        <v>0</v>
      </c>
      <c r="AM663" s="83" t="b">
        <f t="shared" si="205"/>
        <v>1</v>
      </c>
      <c r="AN663" s="47" t="str">
        <f t="shared" si="200"/>
        <v>Outer</v>
      </c>
      <c r="AO663" s="48" t="str">
        <f t="shared" si="201"/>
        <v>0.0-0.1</v>
      </c>
      <c r="AP663" s="49" t="str">
        <f t="shared" si="206"/>
        <v>14-15</v>
      </c>
      <c r="AQ663" s="49" t="str">
        <f t="shared" si="207"/>
        <v>Jan</v>
      </c>
      <c r="AR663" s="48" t="str">
        <f t="shared" si="208"/>
        <v>315-325</v>
      </c>
      <c r="AS663" s="49" t="str">
        <f t="shared" si="202"/>
        <v>LWS-LTI</v>
      </c>
    </row>
    <row r="664" spans="5:45" x14ac:dyDescent="0.3">
      <c r="E664" s="15">
        <v>40922.590277777781</v>
      </c>
      <c r="F664" s="21">
        <v>4.93</v>
      </c>
      <c r="G664" s="21">
        <v>199.58000564575201</v>
      </c>
      <c r="H664" s="42">
        <v>1.2208815214876985</v>
      </c>
      <c r="I664" s="35">
        <v>326.39999999999998</v>
      </c>
      <c r="J664" s="43">
        <v>9.1277890466531453E-2</v>
      </c>
      <c r="K664" s="44">
        <v>0.54137340401613365</v>
      </c>
      <c r="L664" s="26">
        <f t="shared" si="190"/>
        <v>4.924468871851448</v>
      </c>
      <c r="M664" s="26">
        <f t="shared" si="191"/>
        <v>0.11914251467368947</v>
      </c>
      <c r="N664" s="96">
        <f t="shared" si="192"/>
        <v>5</v>
      </c>
      <c r="O664" s="26">
        <f t="shared" si="193"/>
        <v>0.88148960675169907</v>
      </c>
      <c r="P664" s="3">
        <f>IF(L664&gt;'Power Curve'!$C$37,0,INDEX(Ci,$N664,1)*POWER(1-O664,3)+INDEX(Ci,$N664,2)*3*O664*POWER(1-O664,2)+INDEX(Ci,$N664,3)*3*POWER(O664,2)*(1-O664)+INDEX(Ci,$N664,4)*POWER(O664,3))</f>
        <v>194.6754673026567</v>
      </c>
      <c r="Q664" s="3">
        <f>MAX(0,MIN(P664-V664+W664,'Power Curve'!$C$39))</f>
        <v>194.68014678454139</v>
      </c>
      <c r="R664" s="3">
        <f t="shared" si="194"/>
        <v>199.58000564575201</v>
      </c>
      <c r="S664" s="3">
        <f t="shared" si="195"/>
        <v>-4.8998588612106175</v>
      </c>
      <c r="T664" s="3">
        <f t="shared" si="196"/>
        <v>4.8998588612106175</v>
      </c>
      <c r="V664" s="37">
        <f t="array" ref="V664">SUM(_xlfn.NORM.DIST($AD$3:$AD$1003,$L664,$AA664,FALSE)*WindSpeedStep*$AE$3:$AE$1003)/AG664</f>
        <v>172.09875075652522</v>
      </c>
      <c r="W664" s="37">
        <f t="array" ref="W664">SUM(_xlfn.NORM.DIST($AD$3:$AD$1003,$L664,$AB664,FALSE)*WindSpeedStep*$AE$3:$AE$1003)/AH664</f>
        <v>172.10343023840991</v>
      </c>
      <c r="Y664" s="1">
        <f t="shared" si="197"/>
        <v>4</v>
      </c>
      <c r="Z664" s="99">
        <f>IF(L664&lt;'Power Curve'!$P$28,'Power Curve'!$Q$28,IF(L664&gt;'Power Curve'!$P$29,'Power Curve'!$Q$29,INDEX(ReferenceTurbulence,Y664)+(L664-INDEX(ReferenceTurbulenceWindSpeed,Y664))*(INDEX(ReferenceTurbulence,Y664+1)-INDEX(ReferenceTurbulence,Y664))/(INDEX(ReferenceTurbulenceWindSpeed,Y664+1)-INDEX(ReferenceTurbulenceWindSpeed,Y664))))</f>
        <v>0.11769501924688509</v>
      </c>
      <c r="AA664" s="100">
        <f t="shared" si="203"/>
        <v>0.57958545865324274</v>
      </c>
      <c r="AB664" s="29">
        <f t="shared" si="204"/>
        <v>0.44949513029070021</v>
      </c>
      <c r="AD664" s="29">
        <f>'Zero Turbulence Curve'!F663</f>
        <v>66.10000000000052</v>
      </c>
      <c r="AE664" s="29">
        <f>'Zero Turbulence Curve'!G663</f>
        <v>1989.4717126307078</v>
      </c>
      <c r="AF664" s="39"/>
      <c r="AG664" s="40">
        <f t="array" ref="AG664">SUM(_xlfn.NORM.DIST($AD$3:$AD$1003,$F664,$AA664,FALSE)*WindSpeedStep)</f>
        <v>1.0000000000000033</v>
      </c>
      <c r="AH664" s="40">
        <f t="array" ref="AH664">SUM(_xlfn.NORM.DIST($AD$3:$AD$1003,$F664,$AB664,FALSE)*WindSpeedStep)</f>
        <v>1.0000000000000036</v>
      </c>
      <c r="AJ664" s="47">
        <f t="shared" si="198"/>
        <v>5</v>
      </c>
      <c r="AK664" s="83" t="b">
        <f>COUNTIF('Power Curve'!$D$2:$D$31,AJ664)&gt;0</f>
        <v>1</v>
      </c>
      <c r="AL664" s="83" t="b">
        <f t="shared" si="199"/>
        <v>0</v>
      </c>
      <c r="AM664" s="83" t="b">
        <f t="shared" si="205"/>
        <v>1</v>
      </c>
      <c r="AN664" s="47" t="str">
        <f t="shared" si="200"/>
        <v>Outer</v>
      </c>
      <c r="AO664" s="48" t="str">
        <f t="shared" si="201"/>
        <v>0.1-0.2</v>
      </c>
      <c r="AP664" s="49" t="str">
        <f t="shared" si="206"/>
        <v>14-15</v>
      </c>
      <c r="AQ664" s="49" t="str">
        <f t="shared" si="207"/>
        <v>Jan</v>
      </c>
      <c r="AR664" s="48" t="str">
        <f t="shared" si="208"/>
        <v>325-335</v>
      </c>
      <c r="AS664" s="49" t="str">
        <f t="shared" si="202"/>
        <v>LWS-LTI</v>
      </c>
    </row>
    <row r="665" spans="5:45" x14ac:dyDescent="0.3">
      <c r="E665" s="15">
        <v>40922.597222222219</v>
      </c>
      <c r="F665" s="21">
        <v>4.87</v>
      </c>
      <c r="G665" s="21">
        <v>175.8800048828129</v>
      </c>
      <c r="H665" s="42">
        <v>1.2206996195461208</v>
      </c>
      <c r="I665" s="35">
        <v>330.8</v>
      </c>
      <c r="J665" s="43">
        <v>6.3655030800821355E-2</v>
      </c>
      <c r="K665" s="44">
        <v>0.51980260770850661</v>
      </c>
      <c r="L665" s="26">
        <f t="shared" si="190"/>
        <v>4.8642945830072799</v>
      </c>
      <c r="M665" s="26">
        <f t="shared" si="191"/>
        <v>0.10984238435620632</v>
      </c>
      <c r="N665" s="96">
        <f t="shared" si="192"/>
        <v>5</v>
      </c>
      <c r="O665" s="26">
        <f t="shared" si="193"/>
        <v>0.81268151950920164</v>
      </c>
      <c r="P665" s="3">
        <f>IF(L665&gt;'Power Curve'!$C$37,0,INDEX(Ci,$N665,1)*POWER(1-O665,3)+INDEX(Ci,$N665,2)*3*O665*POWER(1-O665,2)+INDEX(Ci,$N665,3)*3*POWER(O665,2)*(1-O665)+INDEX(Ci,$N665,4)*POWER(O665,3))</f>
        <v>184.42713642786293</v>
      </c>
      <c r="Q665" s="3">
        <f>MAX(0,MIN(P665-V665+W665,'Power Curve'!$C$39))</f>
        <v>185.7420007029834</v>
      </c>
      <c r="R665" s="3">
        <f t="shared" si="194"/>
        <v>175.8800048828129</v>
      </c>
      <c r="S665" s="3">
        <f t="shared" si="195"/>
        <v>9.861995820170506</v>
      </c>
      <c r="T665" s="3">
        <f t="shared" si="196"/>
        <v>9.861995820170506</v>
      </c>
      <c r="V665" s="37">
        <f t="array" ref="V665">SUM(_xlfn.NORM.DIST($AD$3:$AD$1003,$L665,$AA665,FALSE)*WindSpeedStep*$AE$3:$AE$1003)/AG665</f>
        <v>161.25619693142713</v>
      </c>
      <c r="W665" s="37">
        <f t="array" ref="W665">SUM(_xlfn.NORM.DIST($AD$3:$AD$1003,$L665,$AB665,FALSE)*WindSpeedStep*$AE$3:$AE$1003)/AH665</f>
        <v>162.5710612065476</v>
      </c>
      <c r="Y665" s="1">
        <f t="shared" si="197"/>
        <v>4</v>
      </c>
      <c r="Z665" s="99">
        <f>IF(L665&lt;'Power Curve'!$P$28,'Power Curve'!$Q$28,IF(L665&gt;'Power Curve'!$P$29,'Power Curve'!$Q$29,INDEX(ReferenceTurbulence,Y665)+(L665-INDEX(ReferenceTurbulenceWindSpeed,Y665))*(INDEX(ReferenceTurbulence,Y665+1)-INDEX(ReferenceTurbulence,Y665))/(INDEX(ReferenceTurbulenceWindSpeed,Y665+1)-INDEX(ReferenceTurbulenceWindSpeed,Y665))))</f>
        <v>0.11765110793657056</v>
      </c>
      <c r="AA665" s="100">
        <f t="shared" si="203"/>
        <v>0.57228964702066498</v>
      </c>
      <c r="AB665" s="29">
        <f t="shared" si="204"/>
        <v>0.30963682150559685</v>
      </c>
      <c r="AD665" s="29">
        <f>'Zero Turbulence Curve'!F664</f>
        <v>66.200000000000514</v>
      </c>
      <c r="AE665" s="29">
        <f>'Zero Turbulence Curve'!G664</f>
        <v>1989.4717126307078</v>
      </c>
      <c r="AF665" s="39"/>
      <c r="AG665" s="40">
        <f t="array" ref="AG665">SUM(_xlfn.NORM.DIST($AD$3:$AD$1003,$F665,$AA665,FALSE)*WindSpeedStep)</f>
        <v>1.0000000000000038</v>
      </c>
      <c r="AH665" s="40">
        <f t="array" ref="AH665">SUM(_xlfn.NORM.DIST($AD$3:$AD$1003,$F665,$AB665,FALSE)*WindSpeedStep)</f>
        <v>1.0000000000000036</v>
      </c>
      <c r="AJ665" s="47">
        <f t="shared" si="198"/>
        <v>5</v>
      </c>
      <c r="AK665" s="83" t="b">
        <f>COUNTIF('Power Curve'!$D$2:$D$31,AJ665)&gt;0</f>
        <v>1</v>
      </c>
      <c r="AL665" s="83" t="b">
        <f t="shared" si="199"/>
        <v>0</v>
      </c>
      <c r="AM665" s="83" t="b">
        <f t="shared" si="205"/>
        <v>1</v>
      </c>
      <c r="AN665" s="47" t="str">
        <f t="shared" si="200"/>
        <v>Outer</v>
      </c>
      <c r="AO665" s="48" t="str">
        <f t="shared" si="201"/>
        <v>0.1-0.2</v>
      </c>
      <c r="AP665" s="49" t="str">
        <f t="shared" si="206"/>
        <v>14-15</v>
      </c>
      <c r="AQ665" s="49" t="str">
        <f t="shared" si="207"/>
        <v>Jan</v>
      </c>
      <c r="AR665" s="48" t="str">
        <f t="shared" si="208"/>
        <v>325-335</v>
      </c>
      <c r="AS665" s="49" t="str">
        <f t="shared" si="202"/>
        <v>LWS-LTI</v>
      </c>
    </row>
    <row r="666" spans="5:45" x14ac:dyDescent="0.3">
      <c r="E666" s="15">
        <v>40922.604166666664</v>
      </c>
      <c r="F666" s="21">
        <v>4.66</v>
      </c>
      <c r="G666" s="21">
        <v>127.2800025939942</v>
      </c>
      <c r="H666" s="42">
        <v>1.2203814226261733</v>
      </c>
      <c r="I666" s="35">
        <v>329.2</v>
      </c>
      <c r="J666" s="43">
        <v>8.3690987124463517E-2</v>
      </c>
      <c r="K666" s="44">
        <v>0.57284516458078849</v>
      </c>
      <c r="L666" s="26">
        <f t="shared" si="190"/>
        <v>4.654136142591855</v>
      </c>
      <c r="M666" s="26">
        <f t="shared" si="191"/>
        <v>7.7361719927516615E-2</v>
      </c>
      <c r="N666" s="96">
        <f t="shared" si="192"/>
        <v>5</v>
      </c>
      <c r="O666" s="26">
        <f t="shared" si="193"/>
        <v>0.572369575976308</v>
      </c>
      <c r="P666" s="3">
        <f>IF(L666&gt;'Power Curve'!$C$37,0,INDEX(Ci,$N666,1)*POWER(1-O666,3)+INDEX(Ci,$N666,2)*3*O666*POWER(1-O666,2)+INDEX(Ci,$N666,3)*3*POWER(O666,2)*(1-O666)+INDEX(Ci,$N666,4)*POWER(O666,3))</f>
        <v>147.58935394263818</v>
      </c>
      <c r="Q666" s="3">
        <f>MAX(0,MIN(P666-V666+W666,'Power Curve'!$C$39))</f>
        <v>143.13366529869552</v>
      </c>
      <c r="R666" s="3">
        <f t="shared" si="194"/>
        <v>127.2800025939942</v>
      </c>
      <c r="S666" s="3">
        <f t="shared" si="195"/>
        <v>15.853662704701321</v>
      </c>
      <c r="T666" s="3">
        <f t="shared" si="196"/>
        <v>15.853662704701321</v>
      </c>
      <c r="V666" s="37">
        <f t="array" ref="V666">SUM(_xlfn.NORM.DIST($AD$3:$AD$1003,$L666,$AA666,FALSE)*WindSpeedStep*$AE$3:$AE$1003)/AG666</f>
        <v>123.66161762235653</v>
      </c>
      <c r="W666" s="37">
        <f t="array" ref="W666">SUM(_xlfn.NORM.DIST($AD$3:$AD$1003,$L666,$AB666,FALSE)*WindSpeedStep*$AE$3:$AE$1003)/AH666</f>
        <v>119.20592897841388</v>
      </c>
      <c r="Y666" s="1">
        <f t="shared" si="197"/>
        <v>4</v>
      </c>
      <c r="Z666" s="99">
        <f>IF(L666&lt;'Power Curve'!$P$28,'Power Curve'!$Q$28,IF(L666&gt;'Power Curve'!$P$29,'Power Curve'!$Q$29,INDEX(ReferenceTurbulence,Y666)+(L666-INDEX(ReferenceTurbulenceWindSpeed,Y666))*(INDEX(ReferenceTurbulence,Y666+1)-INDEX(ReferenceTurbulence,Y666))/(INDEX(ReferenceTurbulenceWindSpeed,Y666+1)-INDEX(ReferenceTurbulenceWindSpeed,Y666))))</f>
        <v>0.11749774787748957</v>
      </c>
      <c r="AA666" s="100">
        <f t="shared" si="203"/>
        <v>0.54685051506976956</v>
      </c>
      <c r="AB666" s="29">
        <f t="shared" si="204"/>
        <v>0.38950924798515524</v>
      </c>
      <c r="AD666" s="29">
        <f>'Zero Turbulence Curve'!F665</f>
        <v>66.300000000000509</v>
      </c>
      <c r="AE666" s="29">
        <f>'Zero Turbulence Curve'!G665</f>
        <v>1989.4717126307078</v>
      </c>
      <c r="AF666" s="39"/>
      <c r="AG666" s="40">
        <f t="array" ref="AG666">SUM(_xlfn.NORM.DIST($AD$3:$AD$1003,$F666,$AA666,FALSE)*WindSpeedStep)</f>
        <v>1.0000000000000036</v>
      </c>
      <c r="AH666" s="40">
        <f t="array" ref="AH666">SUM(_xlfn.NORM.DIST($AD$3:$AD$1003,$F666,$AB666,FALSE)*WindSpeedStep)</f>
        <v>1.0000000000000036</v>
      </c>
      <c r="AJ666" s="47">
        <f t="shared" si="198"/>
        <v>5</v>
      </c>
      <c r="AK666" s="83" t="b">
        <f>COUNTIF('Power Curve'!$D$2:$D$31,AJ666)&gt;0</f>
        <v>1</v>
      </c>
      <c r="AL666" s="83" t="b">
        <f t="shared" si="199"/>
        <v>0</v>
      </c>
      <c r="AM666" s="83" t="b">
        <f t="shared" si="205"/>
        <v>1</v>
      </c>
      <c r="AN666" s="47" t="str">
        <f t="shared" si="200"/>
        <v>Outer</v>
      </c>
      <c r="AO666" s="48" t="str">
        <f t="shared" si="201"/>
        <v>0.0-0.1</v>
      </c>
      <c r="AP666" s="49" t="str">
        <f t="shared" si="206"/>
        <v>14-15</v>
      </c>
      <c r="AQ666" s="49" t="str">
        <f t="shared" si="207"/>
        <v>Jan</v>
      </c>
      <c r="AR666" s="48" t="str">
        <f t="shared" si="208"/>
        <v>325-335</v>
      </c>
      <c r="AS666" s="49" t="str">
        <f t="shared" si="202"/>
        <v>LWS-LTI</v>
      </c>
    </row>
    <row r="667" spans="5:45" x14ac:dyDescent="0.3">
      <c r="E667" s="15">
        <v>40922.611111111109</v>
      </c>
      <c r="F667" s="21">
        <v>4.8099999999999996</v>
      </c>
      <c r="G667" s="21">
        <v>143.63999938964801</v>
      </c>
      <c r="H667" s="42">
        <v>1.2202451017462739</v>
      </c>
      <c r="I667" s="35">
        <v>325.60000000000002</v>
      </c>
      <c r="J667" s="43">
        <v>6.4449064449064453E-2</v>
      </c>
      <c r="K667" s="44">
        <v>0.51457111226234398</v>
      </c>
      <c r="L667" s="26">
        <f t="shared" si="190"/>
        <v>4.8037685125723097</v>
      </c>
      <c r="M667" s="26">
        <f t="shared" si="191"/>
        <v>0.10048788505986871</v>
      </c>
      <c r="N667" s="96">
        <f t="shared" si="192"/>
        <v>5</v>
      </c>
      <c r="O667" s="26">
        <f t="shared" si="193"/>
        <v>0.74347117710332544</v>
      </c>
      <c r="P667" s="3">
        <f>IF(L667&gt;'Power Curve'!$C$37,0,INDEX(Ci,$N667,1)*POWER(1-O667,3)+INDEX(Ci,$N667,2)*3*O667*POWER(1-O667,2)+INDEX(Ci,$N667,3)*3*POWER(O667,2)*(1-O667)+INDEX(Ci,$N667,4)*POWER(O667,3))</f>
        <v>173.88832619028426</v>
      </c>
      <c r="Q667" s="3">
        <f>MAX(0,MIN(P667-V667+W667,'Power Curve'!$C$39))</f>
        <v>173.43735022929511</v>
      </c>
      <c r="R667" s="3">
        <f t="shared" si="194"/>
        <v>143.63999938964801</v>
      </c>
      <c r="S667" s="3">
        <f t="shared" si="195"/>
        <v>29.797350839647095</v>
      </c>
      <c r="T667" s="3">
        <f t="shared" si="196"/>
        <v>29.797350839647095</v>
      </c>
      <c r="V667" s="37">
        <f t="array" ref="V667">SUM(_xlfn.NORM.DIST($AD$3:$AD$1003,$L667,$AA667,FALSE)*WindSpeedStep*$AE$3:$AE$1003)/AG667</f>
        <v>150.36327201451195</v>
      </c>
      <c r="W667" s="37">
        <f t="array" ref="W667">SUM(_xlfn.NORM.DIST($AD$3:$AD$1003,$L667,$AB667,FALSE)*WindSpeedStep*$AE$3:$AE$1003)/AH667</f>
        <v>149.91229605352279</v>
      </c>
      <c r="Y667" s="1">
        <f t="shared" si="197"/>
        <v>4</v>
      </c>
      <c r="Z667" s="99">
        <f>IF(L667&lt;'Power Curve'!$P$28,'Power Curve'!$Q$28,IF(L667&gt;'Power Curve'!$P$29,'Power Curve'!$Q$29,INDEX(ReferenceTurbulence,Y667)+(L667-INDEX(ReferenceTurbulenceWindSpeed,Y667))*(INDEX(ReferenceTurbulence,Y667+1)-INDEX(ReferenceTurbulence,Y667))/(INDEX(ReferenceTurbulenceWindSpeed,Y667+1)-INDEX(ReferenceTurbulenceWindSpeed,Y667))))</f>
        <v>0.11760693991876696</v>
      </c>
      <c r="AA667" s="100">
        <f t="shared" si="203"/>
        <v>0.56495651484175613</v>
      </c>
      <c r="AB667" s="29">
        <f t="shared" si="204"/>
        <v>0.30959838646515925</v>
      </c>
      <c r="AD667" s="29">
        <f>'Zero Turbulence Curve'!F666</f>
        <v>66.400000000000503</v>
      </c>
      <c r="AE667" s="29">
        <f>'Zero Turbulence Curve'!G666</f>
        <v>1989.4717126307078</v>
      </c>
      <c r="AF667" s="39"/>
      <c r="AG667" s="40">
        <f t="array" ref="AG667">SUM(_xlfn.NORM.DIST($AD$3:$AD$1003,$F667,$AA667,FALSE)*WindSpeedStep)</f>
        <v>1.0000000000000031</v>
      </c>
      <c r="AH667" s="40">
        <f t="array" ref="AH667">SUM(_xlfn.NORM.DIST($AD$3:$AD$1003,$F667,$AB667,FALSE)*WindSpeedStep)</f>
        <v>1.0000000000000036</v>
      </c>
      <c r="AJ667" s="47">
        <f t="shared" si="198"/>
        <v>5</v>
      </c>
      <c r="AK667" s="83" t="b">
        <f>COUNTIF('Power Curve'!$D$2:$D$31,AJ667)&gt;0</f>
        <v>1</v>
      </c>
      <c r="AL667" s="83" t="b">
        <f t="shared" si="199"/>
        <v>0</v>
      </c>
      <c r="AM667" s="83" t="b">
        <f t="shared" si="205"/>
        <v>1</v>
      </c>
      <c r="AN667" s="47" t="str">
        <f t="shared" si="200"/>
        <v>Outer</v>
      </c>
      <c r="AO667" s="48" t="str">
        <f t="shared" si="201"/>
        <v>0.1-0.2</v>
      </c>
      <c r="AP667" s="49" t="str">
        <f t="shared" si="206"/>
        <v>14-15</v>
      </c>
      <c r="AQ667" s="49" t="str">
        <f t="shared" si="207"/>
        <v>Jan</v>
      </c>
      <c r="AR667" s="48" t="str">
        <f t="shared" si="208"/>
        <v>325-335</v>
      </c>
      <c r="AS667" s="49" t="str">
        <f t="shared" si="202"/>
        <v>LWS-LTI</v>
      </c>
    </row>
    <row r="668" spans="5:45" x14ac:dyDescent="0.3">
      <c r="E668" s="15">
        <v>40922.618055555555</v>
      </c>
      <c r="F668" s="21">
        <v>5.5</v>
      </c>
      <c r="G668" s="21">
        <v>249.74001312255817</v>
      </c>
      <c r="H668" s="42">
        <v>1.2192917141511914</v>
      </c>
      <c r="I668" s="35">
        <v>326</v>
      </c>
      <c r="J668" s="43">
        <v>3.2727272727272723E-2</v>
      </c>
      <c r="K668" s="44">
        <v>0.62854699889628718</v>
      </c>
      <c r="L668" s="26">
        <f t="shared" si="190"/>
        <v>5.4914436830568256</v>
      </c>
      <c r="M668" s="26">
        <f t="shared" si="191"/>
        <v>0.20677029943398179</v>
      </c>
      <c r="N668" s="96">
        <f t="shared" si="192"/>
        <v>6</v>
      </c>
      <c r="O668" s="26">
        <f t="shared" si="193"/>
        <v>0.461813909099345</v>
      </c>
      <c r="P668" s="3">
        <f>IF(L668&gt;'Power Curve'!$C$37,0,INDEX(Ci,$N668,1)*POWER(1-O668,3)+INDEX(Ci,$N668,2)*3*O668*POWER(1-O668,2)+INDEX(Ci,$N668,3)*3*POWER(O668,2)*(1-O668)+INDEX(Ci,$N668,4)*POWER(O668,3))</f>
        <v>280.35204192972617</v>
      </c>
      <c r="Q668" s="3">
        <f>MAX(0,MIN(P668-V668+W668,'Power Curve'!$C$39))</f>
        <v>281.53246240052692</v>
      </c>
      <c r="R668" s="3">
        <f t="shared" si="194"/>
        <v>249.74001312255817</v>
      </c>
      <c r="S668" s="3">
        <f t="shared" si="195"/>
        <v>31.792449277968757</v>
      </c>
      <c r="T668" s="3">
        <f t="shared" si="196"/>
        <v>31.792449277968757</v>
      </c>
      <c r="V668" s="37">
        <f t="array" ref="V668">SUM(_xlfn.NORM.DIST($AD$3:$AD$1003,$L668,$AA668,FALSE)*WindSpeedStep*$AE$3:$AE$1003)/AG668</f>
        <v>274.05788193944494</v>
      </c>
      <c r="W668" s="37">
        <f t="array" ref="W668">SUM(_xlfn.NORM.DIST($AD$3:$AD$1003,$L668,$AB668,FALSE)*WindSpeedStep*$AE$3:$AE$1003)/AH668</f>
        <v>275.23830241024569</v>
      </c>
      <c r="Y668" s="1">
        <f t="shared" si="197"/>
        <v>5</v>
      </c>
      <c r="Z668" s="99">
        <f>IF(L668&lt;'Power Curve'!$P$28,'Power Curve'!$Q$28,IF(L668&gt;'Power Curve'!$P$29,'Power Curve'!$Q$29,INDEX(ReferenceTurbulence,Y668)+(L668-INDEX(ReferenceTurbulenceWindSpeed,Y668))*(INDEX(ReferenceTurbulence,Y668+1)-INDEX(ReferenceTurbulence,Y668))/(INDEX(ReferenceTurbulenceWindSpeed,Y668+1)-INDEX(ReferenceTurbulenceWindSpeed,Y668))))</f>
        <v>0.11954183891488347</v>
      </c>
      <c r="AA668" s="100">
        <f t="shared" si="203"/>
        <v>0.6564572761701335</v>
      </c>
      <c r="AB668" s="29">
        <f t="shared" si="204"/>
        <v>0.17971997508185972</v>
      </c>
      <c r="AD668" s="29">
        <f>'Zero Turbulence Curve'!F667</f>
        <v>66.500000000000497</v>
      </c>
      <c r="AE668" s="29">
        <f>'Zero Turbulence Curve'!G667</f>
        <v>1989.4717126307078</v>
      </c>
      <c r="AF668" s="39"/>
      <c r="AG668" s="40">
        <f t="array" ref="AG668">SUM(_xlfn.NORM.DIST($AD$3:$AD$1003,$F668,$AA668,FALSE)*WindSpeedStep)</f>
        <v>1.0000000000000038</v>
      </c>
      <c r="AH668" s="40">
        <f t="array" ref="AH668">SUM(_xlfn.NORM.DIST($AD$3:$AD$1003,$F668,$AB668,FALSE)*WindSpeedStep)</f>
        <v>1.000000000000004</v>
      </c>
      <c r="AJ668" s="47">
        <f t="shared" si="198"/>
        <v>5</v>
      </c>
      <c r="AK668" s="83" t="b">
        <f>COUNTIF('Power Curve'!$D$2:$D$31,AJ668)&gt;0</f>
        <v>1</v>
      </c>
      <c r="AL668" s="83" t="b">
        <f t="shared" si="199"/>
        <v>0</v>
      </c>
      <c r="AM668" s="83" t="b">
        <f t="shared" si="205"/>
        <v>1</v>
      </c>
      <c r="AN668" s="47" t="str">
        <f t="shared" si="200"/>
        <v>Outer</v>
      </c>
      <c r="AO668" s="48" t="str">
        <f t="shared" si="201"/>
        <v>0.2-0.3</v>
      </c>
      <c r="AP668" s="49" t="str">
        <f t="shared" si="206"/>
        <v>14-15</v>
      </c>
      <c r="AQ668" s="49" t="str">
        <f t="shared" si="207"/>
        <v>Jan</v>
      </c>
      <c r="AR668" s="48" t="str">
        <f t="shared" si="208"/>
        <v>325-335</v>
      </c>
      <c r="AS668" s="49" t="str">
        <f t="shared" si="202"/>
        <v>LWS-LTI</v>
      </c>
    </row>
    <row r="669" spans="5:45" x14ac:dyDescent="0.3">
      <c r="E669" s="15">
        <v>40922.625</v>
      </c>
      <c r="F669" s="21">
        <v>5.27</v>
      </c>
      <c r="G669" s="21">
        <v>188.22000503540079</v>
      </c>
      <c r="H669" s="42">
        <v>1.219116805243452</v>
      </c>
      <c r="I669" s="35">
        <v>333.7</v>
      </c>
      <c r="J669" s="43">
        <v>4.1745730550284632E-2</v>
      </c>
      <c r="K669" s="44">
        <v>0.75767171124415966</v>
      </c>
      <c r="L669" s="26">
        <f t="shared" si="190"/>
        <v>5.2615498766604336</v>
      </c>
      <c r="M669" s="26">
        <f t="shared" si="191"/>
        <v>0.17123947057440814</v>
      </c>
      <c r="N669" s="96">
        <f t="shared" si="192"/>
        <v>6</v>
      </c>
      <c r="O669" s="26">
        <f t="shared" si="193"/>
        <v>0.23267467100054953</v>
      </c>
      <c r="P669" s="3">
        <f>IF(L669&gt;'Power Curve'!$C$37,0,INDEX(Ci,$N669,1)*POWER(1-O669,3)+INDEX(Ci,$N669,2)*3*O669*POWER(1-O669,2)+INDEX(Ci,$N669,3)*3*POWER(O669,2)*(1-O669)+INDEX(Ci,$N669,4)*POWER(O669,3))</f>
        <v>246.54328369663429</v>
      </c>
      <c r="Q669" s="3">
        <f>MAX(0,MIN(P669-V669+W669,'Power Curve'!$C$39))</f>
        <v>253.31851743437582</v>
      </c>
      <c r="R669" s="3">
        <f t="shared" si="194"/>
        <v>188.22000503540079</v>
      </c>
      <c r="S669" s="3">
        <f t="shared" si="195"/>
        <v>65.098512398975032</v>
      </c>
      <c r="T669" s="3">
        <f t="shared" si="196"/>
        <v>65.098512398975032</v>
      </c>
      <c r="V669" s="37">
        <f t="array" ref="V669">SUM(_xlfn.NORM.DIST($AD$3:$AD$1003,$L669,$AA669,FALSE)*WindSpeedStep*$AE$3:$AE$1003)/AG669</f>
        <v>232.64222878783193</v>
      </c>
      <c r="W669" s="37">
        <f t="array" ref="W669">SUM(_xlfn.NORM.DIST($AD$3:$AD$1003,$L669,$AB669,FALSE)*WindSpeedStep*$AE$3:$AE$1003)/AH669</f>
        <v>239.41746252557346</v>
      </c>
      <c r="Y669" s="1">
        <f t="shared" si="197"/>
        <v>5</v>
      </c>
      <c r="Z669" s="99">
        <f>IF(L669&lt;'Power Curve'!$P$28,'Power Curve'!$Q$28,IF(L669&gt;'Power Curve'!$P$29,'Power Curve'!$Q$29,INDEX(ReferenceTurbulence,Y669)+(L669-INDEX(ReferenceTurbulenceWindSpeed,Y669))*(INDEX(ReferenceTurbulence,Y669+1)-INDEX(ReferenceTurbulence,Y669))/(INDEX(ReferenceTurbulenceWindSpeed,Y669+1)-INDEX(ReferenceTurbulenceWindSpeed,Y669))))</f>
        <v>0.11866302371902819</v>
      </c>
      <c r="AA669" s="100">
        <f t="shared" si="203"/>
        <v>0.62435141781300685</v>
      </c>
      <c r="AB669" s="29">
        <f t="shared" si="204"/>
        <v>0.21964724342794981</v>
      </c>
      <c r="AD669" s="29">
        <f>'Zero Turbulence Curve'!F668</f>
        <v>66.600000000000492</v>
      </c>
      <c r="AE669" s="29">
        <f>'Zero Turbulence Curve'!G668</f>
        <v>1989.4717126307078</v>
      </c>
      <c r="AF669" s="39"/>
      <c r="AG669" s="40">
        <f t="array" ref="AG669">SUM(_xlfn.NORM.DIST($AD$3:$AD$1003,$F669,$AA669,FALSE)*WindSpeedStep)</f>
        <v>1.0000000000000036</v>
      </c>
      <c r="AH669" s="40">
        <f t="array" ref="AH669">SUM(_xlfn.NORM.DIST($AD$3:$AD$1003,$F669,$AB669,FALSE)*WindSpeedStep)</f>
        <v>1.000000000000004</v>
      </c>
      <c r="AJ669" s="47">
        <f t="shared" si="198"/>
        <v>5</v>
      </c>
      <c r="AK669" s="83" t="b">
        <f>COUNTIF('Power Curve'!$D$2:$D$31,AJ669)&gt;0</f>
        <v>1</v>
      </c>
      <c r="AL669" s="83" t="b">
        <f t="shared" si="199"/>
        <v>0</v>
      </c>
      <c r="AM669" s="83" t="b">
        <f t="shared" si="205"/>
        <v>1</v>
      </c>
      <c r="AN669" s="47" t="str">
        <f t="shared" si="200"/>
        <v>Outer</v>
      </c>
      <c r="AO669" s="48" t="str">
        <f t="shared" si="201"/>
        <v>0.1-0.2</v>
      </c>
      <c r="AP669" s="49" t="str">
        <f t="shared" si="206"/>
        <v>15-16</v>
      </c>
      <c r="AQ669" s="49" t="str">
        <f t="shared" si="207"/>
        <v>Jan</v>
      </c>
      <c r="AR669" s="48" t="str">
        <f t="shared" si="208"/>
        <v>325-335</v>
      </c>
      <c r="AS669" s="49" t="str">
        <f t="shared" si="202"/>
        <v>LWS-LTI</v>
      </c>
    </row>
    <row r="670" spans="5:45" x14ac:dyDescent="0.3">
      <c r="E670" s="15">
        <v>40922.631944444445</v>
      </c>
      <c r="F670" s="21">
        <v>4.93</v>
      </c>
      <c r="G670" s="21">
        <v>164.05000305175741</v>
      </c>
      <c r="H670" s="42">
        <v>1.2193888989033965</v>
      </c>
      <c r="I670" s="35">
        <v>334.3</v>
      </c>
      <c r="J670" s="43">
        <v>3.8539553752535496E-2</v>
      </c>
      <c r="K670" s="44">
        <v>0.81009567581548292</v>
      </c>
      <c r="L670" s="26">
        <f t="shared" si="190"/>
        <v>4.9224612047605554</v>
      </c>
      <c r="M670" s="26">
        <f t="shared" si="191"/>
        <v>0.1188322232529171</v>
      </c>
      <c r="N670" s="96">
        <f t="shared" si="192"/>
        <v>5</v>
      </c>
      <c r="O670" s="26">
        <f t="shared" si="193"/>
        <v>0.87919387987237063</v>
      </c>
      <c r="P670" s="3">
        <f>IF(L670&gt;'Power Curve'!$C$37,0,INDEX(Ci,$N670,1)*POWER(1-O670,3)+INDEX(Ci,$N670,2)*3*O670*POWER(1-O670,2)+INDEX(Ci,$N670,3)*3*POWER(O670,2)*(1-O670)+INDEX(Ci,$N670,4)*POWER(O670,3))</f>
        <v>194.33844437788963</v>
      </c>
      <c r="Q670" s="3">
        <f>MAX(0,MIN(P670-V670+W670,'Power Curve'!$C$39))</f>
        <v>200.64638934294175</v>
      </c>
      <c r="R670" s="3">
        <f t="shared" si="194"/>
        <v>164.05000305175741</v>
      </c>
      <c r="S670" s="3">
        <f t="shared" si="195"/>
        <v>36.596386291184331</v>
      </c>
      <c r="T670" s="3">
        <f t="shared" si="196"/>
        <v>36.596386291184331</v>
      </c>
      <c r="V670" s="37">
        <f t="array" ref="V670">SUM(_xlfn.NORM.DIST($AD$3:$AD$1003,$L670,$AA670,FALSE)*WindSpeedStep*$AE$3:$AE$1003)/AG670</f>
        <v>171.73698209711262</v>
      </c>
      <c r="W670" s="37">
        <f t="array" ref="W670">SUM(_xlfn.NORM.DIST($AD$3:$AD$1003,$L670,$AB670,FALSE)*WindSpeedStep*$AE$3:$AE$1003)/AH670</f>
        <v>178.04492706216473</v>
      </c>
      <c r="Y670" s="1">
        <f t="shared" si="197"/>
        <v>4</v>
      </c>
      <c r="Z670" s="99">
        <f>IF(L670&lt;'Power Curve'!$P$28,'Power Curve'!$Q$28,IF(L670&gt;'Power Curve'!$P$29,'Power Curve'!$Q$29,INDEX(ReferenceTurbulence,Y670)+(L670-INDEX(ReferenceTurbulenceWindSpeed,Y670))*(INDEX(ReferenceTurbulence,Y670+1)-INDEX(ReferenceTurbulence,Y670))/(INDEX(ReferenceTurbulenceWindSpeed,Y670+1)-INDEX(ReferenceTurbulenceWindSpeed,Y670))))</f>
        <v>0.1176935541810849</v>
      </c>
      <c r="AA670" s="100">
        <f t="shared" si="203"/>
        <v>0.57934195450677484</v>
      </c>
      <c r="AB670" s="29">
        <f t="shared" si="204"/>
        <v>0.18970945819564006</v>
      </c>
      <c r="AD670" s="29">
        <f>'Zero Turbulence Curve'!F669</f>
        <v>66.700000000000486</v>
      </c>
      <c r="AE670" s="29">
        <f>'Zero Turbulence Curve'!G669</f>
        <v>1989.4717126307078</v>
      </c>
      <c r="AF670" s="39"/>
      <c r="AG670" s="40">
        <f t="array" ref="AG670">SUM(_xlfn.NORM.DIST($AD$3:$AD$1003,$F670,$AA670,FALSE)*WindSpeedStep)</f>
        <v>1.0000000000000038</v>
      </c>
      <c r="AH670" s="40">
        <f t="array" ref="AH670">SUM(_xlfn.NORM.DIST($AD$3:$AD$1003,$F670,$AB670,FALSE)*WindSpeedStep)</f>
        <v>1.0000000000000036</v>
      </c>
      <c r="AJ670" s="47">
        <f t="shared" si="198"/>
        <v>5</v>
      </c>
      <c r="AK670" s="83" t="b">
        <f>COUNTIF('Power Curve'!$D$2:$D$31,AJ670)&gt;0</f>
        <v>1</v>
      </c>
      <c r="AL670" s="83" t="b">
        <f t="shared" si="199"/>
        <v>0</v>
      </c>
      <c r="AM670" s="83" t="b">
        <f t="shared" si="205"/>
        <v>1</v>
      </c>
      <c r="AN670" s="47" t="str">
        <f t="shared" si="200"/>
        <v>Outer</v>
      </c>
      <c r="AO670" s="48" t="str">
        <f t="shared" si="201"/>
        <v>0.1-0.2</v>
      </c>
      <c r="AP670" s="49" t="str">
        <f t="shared" si="206"/>
        <v>15-16</v>
      </c>
      <c r="AQ670" s="49" t="str">
        <f t="shared" si="207"/>
        <v>Jan</v>
      </c>
      <c r="AR670" s="48" t="str">
        <f t="shared" si="208"/>
        <v>325-335</v>
      </c>
      <c r="AS670" s="49" t="str">
        <f t="shared" si="202"/>
        <v>LWS-LTI</v>
      </c>
    </row>
    <row r="671" spans="5:45" x14ac:dyDescent="0.3">
      <c r="E671" s="15">
        <v>40922.638888888891</v>
      </c>
      <c r="F671" s="21">
        <v>4.78</v>
      </c>
      <c r="G671" s="21">
        <v>137.700000762939</v>
      </c>
      <c r="H671" s="42">
        <v>1.2182107005580716</v>
      </c>
      <c r="I671" s="35">
        <v>343.5</v>
      </c>
      <c r="J671" s="43">
        <v>3.1380753138075312E-2</v>
      </c>
      <c r="K671" s="44">
        <v>0.75459201832480449</v>
      </c>
      <c r="L671" s="26">
        <f t="shared" si="190"/>
        <v>4.7711529276355602</v>
      </c>
      <c r="M671" s="26">
        <f t="shared" si="191"/>
        <v>9.544704126895602E-2</v>
      </c>
      <c r="N671" s="96">
        <f t="shared" si="192"/>
        <v>5</v>
      </c>
      <c r="O671" s="26">
        <f t="shared" si="193"/>
        <v>0.70617591268225777</v>
      </c>
      <c r="P671" s="3">
        <f>IF(L671&gt;'Power Curve'!$C$37,0,INDEX(Ci,$N671,1)*POWER(1-O671,3)+INDEX(Ci,$N671,2)*3*O671*POWER(1-O671,2)+INDEX(Ci,$N671,3)*3*POWER(O671,2)*(1-O671)+INDEX(Ci,$N671,4)*POWER(O671,3))</f>
        <v>168.15437235891793</v>
      </c>
      <c r="Q671" s="3">
        <f>MAX(0,MIN(P671-V671+W671,'Power Curve'!$C$39))</f>
        <v>168.81647668730639</v>
      </c>
      <c r="R671" s="3">
        <f t="shared" si="194"/>
        <v>137.700000762939</v>
      </c>
      <c r="S671" s="3">
        <f t="shared" si="195"/>
        <v>31.116475924367393</v>
      </c>
      <c r="T671" s="3">
        <f t="shared" si="196"/>
        <v>31.116475924367393</v>
      </c>
      <c r="V671" s="37">
        <f t="array" ref="V671">SUM(_xlfn.NORM.DIST($AD$3:$AD$1003,$L671,$AA671,FALSE)*WindSpeedStep*$AE$3:$AE$1003)/AG671</f>
        <v>144.50693340519535</v>
      </c>
      <c r="W671" s="37">
        <f t="array" ref="W671">SUM(_xlfn.NORM.DIST($AD$3:$AD$1003,$L671,$AB671,FALSE)*WindSpeedStep*$AE$3:$AE$1003)/AH671</f>
        <v>145.16903773358382</v>
      </c>
      <c r="Y671" s="1">
        <f t="shared" si="197"/>
        <v>4</v>
      </c>
      <c r="Z671" s="99">
        <f>IF(L671&lt;'Power Curve'!$P$28,'Power Curve'!$Q$28,IF(L671&gt;'Power Curve'!$P$29,'Power Curve'!$Q$29,INDEX(ReferenceTurbulence,Y671)+(L671-INDEX(ReferenceTurbulenceWindSpeed,Y671))*(INDEX(ReferenceTurbulence,Y671+1)-INDEX(ReferenceTurbulence,Y671))/(INDEX(ReferenceTurbulenceWindSpeed,Y671+1)-INDEX(ReferenceTurbulenceWindSpeed,Y671))))</f>
        <v>0.11758313917099315</v>
      </c>
      <c r="AA671" s="100">
        <f t="shared" si="203"/>
        <v>0.56100713869626351</v>
      </c>
      <c r="AB671" s="29">
        <f t="shared" si="204"/>
        <v>0.14972237220613682</v>
      </c>
      <c r="AD671" s="29">
        <f>'Zero Turbulence Curve'!F670</f>
        <v>66.80000000000048</v>
      </c>
      <c r="AE671" s="29">
        <f>'Zero Turbulence Curve'!G670</f>
        <v>1989.4717126307078</v>
      </c>
      <c r="AF671" s="39"/>
      <c r="AG671" s="40">
        <f t="array" ref="AG671">SUM(_xlfn.NORM.DIST($AD$3:$AD$1003,$F671,$AA671,FALSE)*WindSpeedStep)</f>
        <v>1.0000000000000033</v>
      </c>
      <c r="AH671" s="40">
        <f t="array" ref="AH671">SUM(_xlfn.NORM.DIST($AD$3:$AD$1003,$F671,$AB671,FALSE)*WindSpeedStep)</f>
        <v>1.000000000000004</v>
      </c>
      <c r="AJ671" s="47">
        <f t="shared" si="198"/>
        <v>5</v>
      </c>
      <c r="AK671" s="83" t="b">
        <f>COUNTIF('Power Curve'!$D$2:$D$31,AJ671)&gt;0</f>
        <v>1</v>
      </c>
      <c r="AL671" s="83" t="b">
        <f t="shared" si="199"/>
        <v>0</v>
      </c>
      <c r="AM671" s="83" t="b">
        <f t="shared" si="205"/>
        <v>1</v>
      </c>
      <c r="AN671" s="47" t="str">
        <f t="shared" si="200"/>
        <v>Outer</v>
      </c>
      <c r="AO671" s="48" t="str">
        <f t="shared" si="201"/>
        <v>0.0-0.1</v>
      </c>
      <c r="AP671" s="49" t="str">
        <f t="shared" si="206"/>
        <v>15-16</v>
      </c>
      <c r="AQ671" s="49" t="str">
        <f t="shared" si="207"/>
        <v>Jan</v>
      </c>
      <c r="AR671" s="48" t="str">
        <f t="shared" si="208"/>
        <v>335-345</v>
      </c>
      <c r="AS671" s="49" t="str">
        <f t="shared" si="202"/>
        <v>LWS-LTI</v>
      </c>
    </row>
    <row r="672" spans="5:45" x14ac:dyDescent="0.3">
      <c r="E672" s="15">
        <v>40922.645833333336</v>
      </c>
      <c r="F672" s="21">
        <v>4.5199999999999996</v>
      </c>
      <c r="G672" s="21">
        <v>132.07999801635711</v>
      </c>
      <c r="H672" s="42">
        <v>1.2173963591272625</v>
      </c>
      <c r="I672" s="35">
        <v>351.1</v>
      </c>
      <c r="J672" s="43">
        <v>2.4336283185840711E-2</v>
      </c>
      <c r="K672" s="44">
        <v>0.47649329399197748</v>
      </c>
      <c r="L672" s="26">
        <f t="shared" si="190"/>
        <v>4.5106286226049948</v>
      </c>
      <c r="M672" s="26">
        <f t="shared" si="191"/>
        <v>5.5182170105616754E-2</v>
      </c>
      <c r="N672" s="96">
        <f t="shared" si="192"/>
        <v>5</v>
      </c>
      <c r="O672" s="26">
        <f t="shared" si="193"/>
        <v>0.40827161744817264</v>
      </c>
      <c r="P672" s="3">
        <f>IF(L672&gt;'Power Curve'!$C$37,0,INDEX(Ci,$N672,1)*POWER(1-O672,3)+INDEX(Ci,$N672,2)*3*O672*POWER(1-O672,2)+INDEX(Ci,$N672,3)*3*POWER(O672,2)*(1-O672)+INDEX(Ci,$N672,4)*POWER(O672,3))</f>
        <v>123.3474301695599</v>
      </c>
      <c r="Q672" s="3">
        <f>MAX(0,MIN(P672-V672+W672,'Power Curve'!$C$39))</f>
        <v>108.63489496517674</v>
      </c>
      <c r="R672" s="3">
        <f t="shared" si="194"/>
        <v>132.07999801635711</v>
      </c>
      <c r="S672" s="3">
        <f t="shared" si="195"/>
        <v>-23.445103051180368</v>
      </c>
      <c r="T672" s="3">
        <f t="shared" si="196"/>
        <v>23.445103051180368</v>
      </c>
      <c r="V672" s="37">
        <f t="array" ref="V672">SUM(_xlfn.NORM.DIST($AD$3:$AD$1003,$L672,$AA672,FALSE)*WindSpeedStep*$AE$3:$AE$1003)/AG672</f>
        <v>98.805783898076228</v>
      </c>
      <c r="W672" s="37">
        <f t="array" ref="W672">SUM(_xlfn.NORM.DIST($AD$3:$AD$1003,$L672,$AB672,FALSE)*WindSpeedStep*$AE$3:$AE$1003)/AH672</f>
        <v>84.09324869369307</v>
      </c>
      <c r="Y672" s="1">
        <f t="shared" si="197"/>
        <v>4</v>
      </c>
      <c r="Z672" s="99">
        <f>IF(L672&lt;'Power Curve'!$P$28,'Power Curve'!$Q$28,IF(L672&gt;'Power Curve'!$P$29,'Power Curve'!$Q$29,INDEX(ReferenceTurbulence,Y672)+(L672-INDEX(ReferenceTurbulenceWindSpeed,Y672))*(INDEX(ReferenceTurbulence,Y672+1)-INDEX(ReferenceTurbulence,Y672))/(INDEX(ReferenceTurbulenceWindSpeed,Y672+1)-INDEX(ReferenceTurbulenceWindSpeed,Y672))))</f>
        <v>0.11739302535623253</v>
      </c>
      <c r="AA672" s="100">
        <f t="shared" si="203"/>
        <v>0.52951634026601635</v>
      </c>
      <c r="AB672" s="29">
        <f t="shared" si="204"/>
        <v>0.10977193550587377</v>
      </c>
      <c r="AD672" s="29">
        <f>'Zero Turbulence Curve'!F671</f>
        <v>66.900000000000475</v>
      </c>
      <c r="AE672" s="29">
        <f>'Zero Turbulence Curve'!G671</f>
        <v>1989.4717126307078</v>
      </c>
      <c r="AF672" s="39"/>
      <c r="AG672" s="40">
        <f t="array" ref="AG672">SUM(_xlfn.NORM.DIST($AD$3:$AD$1003,$F672,$AA672,FALSE)*WindSpeedStep)</f>
        <v>1.0000000000000033</v>
      </c>
      <c r="AH672" s="40">
        <f t="array" ref="AH672">SUM(_xlfn.NORM.DIST($AD$3:$AD$1003,$F672,$AB672,FALSE)*WindSpeedStep)</f>
        <v>1.0000000000289166</v>
      </c>
      <c r="AJ672" s="47">
        <f t="shared" si="198"/>
        <v>5</v>
      </c>
      <c r="AK672" s="83" t="b">
        <f>COUNTIF('Power Curve'!$D$2:$D$31,AJ672)&gt;0</f>
        <v>1</v>
      </c>
      <c r="AL672" s="83" t="b">
        <f t="shared" si="199"/>
        <v>0</v>
      </c>
      <c r="AM672" s="83" t="b">
        <f t="shared" si="205"/>
        <v>1</v>
      </c>
      <c r="AN672" s="47" t="str">
        <f t="shared" si="200"/>
        <v>Outer</v>
      </c>
      <c r="AO672" s="48" t="str">
        <f t="shared" si="201"/>
        <v>0.0-0.1</v>
      </c>
      <c r="AP672" s="49" t="str">
        <f t="shared" si="206"/>
        <v>15-16</v>
      </c>
      <c r="AQ672" s="49" t="str">
        <f t="shared" si="207"/>
        <v>Jan</v>
      </c>
      <c r="AR672" s="48" t="str">
        <f t="shared" si="208"/>
        <v>345-355</v>
      </c>
      <c r="AS672" s="49" t="str">
        <f t="shared" si="202"/>
        <v>LWS-LTI</v>
      </c>
    </row>
    <row r="673" spans="5:45" x14ac:dyDescent="0.3">
      <c r="E673" s="15">
        <v>40922.652777777781</v>
      </c>
      <c r="F673" s="21">
        <v>4.41</v>
      </c>
      <c r="G673" s="21">
        <v>114.6399955749512</v>
      </c>
      <c r="H673" s="42">
        <v>1.2177581542008686</v>
      </c>
      <c r="I673" s="35">
        <v>348.2</v>
      </c>
      <c r="J673" s="43">
        <v>4.9886621315192739E-2</v>
      </c>
      <c r="K673" s="44">
        <v>0.47406903688781687</v>
      </c>
      <c r="L673" s="26">
        <f t="shared" si="190"/>
        <v>4.4012926038967386</v>
      </c>
      <c r="M673" s="26">
        <f t="shared" si="191"/>
        <v>3.8283935960883565E-2</v>
      </c>
      <c r="N673" s="96">
        <f t="shared" si="192"/>
        <v>5</v>
      </c>
      <c r="O673" s="26">
        <f t="shared" si="193"/>
        <v>0.28324808233822429</v>
      </c>
      <c r="P673" s="3">
        <f>IF(L673&gt;'Power Curve'!$C$37,0,INDEX(Ci,$N673,1)*POWER(1-O673,3)+INDEX(Ci,$N673,2)*3*O673*POWER(1-O673,2)+INDEX(Ci,$N673,3)*3*POWER(O673,2)*(1-O673)+INDEX(Ci,$N673,4)*POWER(O673,3))</f>
        <v>106.50065805183564</v>
      </c>
      <c r="Q673" s="3">
        <f>MAX(0,MIN(P673-V673+W673,'Power Curve'!$C$39))</f>
        <v>87.477852673040601</v>
      </c>
      <c r="R673" s="3">
        <f t="shared" si="194"/>
        <v>114.6399955749512</v>
      </c>
      <c r="S673" s="3">
        <f t="shared" si="195"/>
        <v>-27.162142901910599</v>
      </c>
      <c r="T673" s="3">
        <f t="shared" si="196"/>
        <v>27.162142901910599</v>
      </c>
      <c r="V673" s="37">
        <f t="array" ref="V673">SUM(_xlfn.NORM.DIST($AD$3:$AD$1003,$L673,$AA673,FALSE)*WindSpeedStep*$AE$3:$AE$1003)/AG673</f>
        <v>80.810802015547651</v>
      </c>
      <c r="W673" s="37">
        <f t="array" ref="W673">SUM(_xlfn.NORM.DIST($AD$3:$AD$1003,$L673,$AB673,FALSE)*WindSpeedStep*$AE$3:$AE$1003)/AH673</f>
        <v>61.787996636752609</v>
      </c>
      <c r="Y673" s="1">
        <f t="shared" si="197"/>
        <v>4</v>
      </c>
      <c r="Z673" s="99">
        <f>IF(L673&lt;'Power Curve'!$P$28,'Power Curve'!$Q$28,IF(L673&gt;'Power Curve'!$P$29,'Power Curve'!$Q$29,INDEX(ReferenceTurbulence,Y673)+(L673-INDEX(ReferenceTurbulenceWindSpeed,Y673))*(INDEX(ReferenceTurbulence,Y673+1)-INDEX(ReferenceTurbulence,Y673))/(INDEX(ReferenceTurbulenceWindSpeed,Y673+1)-INDEX(ReferenceTurbulenceWindSpeed,Y673))))</f>
        <v>0.11731323899002409</v>
      </c>
      <c r="AA673" s="100">
        <f t="shared" si="203"/>
        <v>0.5163298911059635</v>
      </c>
      <c r="AB673" s="29">
        <f t="shared" si="204"/>
        <v>0.21956561742795519</v>
      </c>
      <c r="AD673" s="29">
        <f>'Zero Turbulence Curve'!F672</f>
        <v>67.000000000000469</v>
      </c>
      <c r="AE673" s="29">
        <f>'Zero Turbulence Curve'!G672</f>
        <v>1989.4717126307078</v>
      </c>
      <c r="AF673" s="39"/>
      <c r="AG673" s="40">
        <f t="array" ref="AG673">SUM(_xlfn.NORM.DIST($AD$3:$AD$1003,$F673,$AA673,FALSE)*WindSpeedStep)</f>
        <v>1.0000000000000027</v>
      </c>
      <c r="AH673" s="40">
        <f t="array" ref="AH673">SUM(_xlfn.NORM.DIST($AD$3:$AD$1003,$F673,$AB673,FALSE)*WindSpeedStep)</f>
        <v>1.0000000000000033</v>
      </c>
      <c r="AJ673" s="47">
        <f t="shared" si="198"/>
        <v>4</v>
      </c>
      <c r="AK673" s="83" t="b">
        <f>COUNTIF('Power Curve'!$D$2:$D$31,AJ673)&gt;0</f>
        <v>1</v>
      </c>
      <c r="AL673" s="83" t="b">
        <f t="shared" si="199"/>
        <v>0</v>
      </c>
      <c r="AM673" s="83" t="b">
        <f t="shared" si="205"/>
        <v>1</v>
      </c>
      <c r="AN673" s="47" t="str">
        <f t="shared" si="200"/>
        <v>Outer</v>
      </c>
      <c r="AO673" s="48" t="str">
        <f t="shared" si="201"/>
        <v>0.0-0.1</v>
      </c>
      <c r="AP673" s="49" t="str">
        <f t="shared" si="206"/>
        <v>15-16</v>
      </c>
      <c r="AQ673" s="49" t="str">
        <f t="shared" si="207"/>
        <v>Jan</v>
      </c>
      <c r="AR673" s="48" t="str">
        <f t="shared" si="208"/>
        <v>345-355</v>
      </c>
      <c r="AS673" s="49" t="str">
        <f t="shared" si="202"/>
        <v>LWS-LTI</v>
      </c>
    </row>
    <row r="674" spans="5:45" x14ac:dyDescent="0.3">
      <c r="E674" s="15">
        <v>40922.659722222219</v>
      </c>
      <c r="F674" s="21">
        <v>3.77</v>
      </c>
      <c r="G674" s="21">
        <v>46.219999313354492</v>
      </c>
      <c r="H674" s="42">
        <v>1.2188901521877558</v>
      </c>
      <c r="I674" s="35">
        <v>343.8</v>
      </c>
      <c r="J674" s="43">
        <v>3.1830238726790451E-2</v>
      </c>
      <c r="K674" s="44">
        <v>0.40845551564471683</v>
      </c>
      <c r="L674" s="26">
        <f t="shared" si="190"/>
        <v>3.7637217610997284</v>
      </c>
      <c r="M674" s="26">
        <f t="shared" si="191"/>
        <v>-6.025469305383107E-2</v>
      </c>
      <c r="N674" s="96">
        <f t="shared" si="192"/>
        <v>4</v>
      </c>
      <c r="O674" s="26">
        <f t="shared" si="193"/>
        <v>0.72223727026927698</v>
      </c>
      <c r="P674" s="3">
        <f>IF(L674&gt;'Power Curve'!$C$37,0,INDEX(Ci,$N674,1)*POWER(1-O674,3)+INDEX(Ci,$N674,2)*3*O674*POWER(1-O674,2)+INDEX(Ci,$N674,3)*3*POWER(O674,2)*(1-O674)+INDEX(Ci,$N674,4)*POWER(O674,3))</f>
        <v>45.695966467391351</v>
      </c>
      <c r="Q674" s="3">
        <f>MAX(0,MIN(P674-V674+W674,'Power Curve'!$C$39))</f>
        <v>34.947130442525747</v>
      </c>
      <c r="R674" s="3">
        <f t="shared" si="194"/>
        <v>46.219999313354492</v>
      </c>
      <c r="S674" s="3">
        <f t="shared" si="195"/>
        <v>-11.272868870828745</v>
      </c>
      <c r="T674" s="3">
        <f t="shared" si="196"/>
        <v>11.272868870828745</v>
      </c>
      <c r="V674" s="37">
        <f t="array" ref="V674">SUM(_xlfn.NORM.DIST($AD$3:$AD$1003,$L674,$AA674,FALSE)*WindSpeedStep*$AE$3:$AE$1003)/AG674</f>
        <v>10.779303119379653</v>
      </c>
      <c r="W674" s="37">
        <f t="array" ref="W674">SUM(_xlfn.NORM.DIST($AD$3:$AD$1003,$L674,$AB674,FALSE)*WindSpeedStep*$AE$3:$AE$1003)/AH674</f>
        <v>3.0467094514051409E-2</v>
      </c>
      <c r="Y674" s="1">
        <f t="shared" si="197"/>
        <v>3</v>
      </c>
      <c r="Z674" s="99">
        <f>IF(L674&lt;'Power Curve'!$P$28,'Power Curve'!$Q$28,IF(L674&gt;'Power Curve'!$P$29,'Power Curve'!$Q$29,INDEX(ReferenceTurbulence,Y674)+(L674-INDEX(ReferenceTurbulenceWindSpeed,Y674))*(INDEX(ReferenceTurbulence,Y674+1)-INDEX(ReferenceTurbulence,Y674))/(INDEX(ReferenceTurbulenceWindSpeed,Y674+1)-INDEX(ReferenceTurbulenceWindSpeed,Y674))))</f>
        <v>0.11713247834199569</v>
      </c>
      <c r="AA674" s="100">
        <f t="shared" si="203"/>
        <v>0.44085405766731184</v>
      </c>
      <c r="AB674" s="29">
        <f t="shared" si="204"/>
        <v>0.11980016215702054</v>
      </c>
      <c r="AD674" s="29">
        <f>'Zero Turbulence Curve'!F673</f>
        <v>67.100000000000463</v>
      </c>
      <c r="AE674" s="29">
        <f>'Zero Turbulence Curve'!G673</f>
        <v>1989.4717126307078</v>
      </c>
      <c r="AF674" s="39"/>
      <c r="AG674" s="40">
        <f t="array" ref="AG674">SUM(_xlfn.NORM.DIST($AD$3:$AD$1003,$F674,$AA674,FALSE)*WindSpeedStep)</f>
        <v>1.0000000000000011</v>
      </c>
      <c r="AH674" s="40">
        <f t="array" ref="AH674">SUM(_xlfn.NORM.DIST($AD$3:$AD$1003,$F674,$AB674,FALSE)*WindSpeedStep)</f>
        <v>0.99999999999969269</v>
      </c>
      <c r="AJ674" s="47">
        <f t="shared" si="198"/>
        <v>4</v>
      </c>
      <c r="AK674" s="83" t="b">
        <f>COUNTIF('Power Curve'!$D$2:$D$31,AJ674)&gt;0</f>
        <v>1</v>
      </c>
      <c r="AL674" s="83" t="b">
        <f t="shared" si="199"/>
        <v>0</v>
      </c>
      <c r="AM674" s="83" t="b">
        <f t="shared" si="205"/>
        <v>1</v>
      </c>
      <c r="AN674" s="47" t="str">
        <f t="shared" si="200"/>
        <v>Outer</v>
      </c>
      <c r="AO674" s="48" t="str">
        <f t="shared" si="201"/>
        <v>&lt;0</v>
      </c>
      <c r="AP674" s="49" t="str">
        <f t="shared" si="206"/>
        <v>15-16</v>
      </c>
      <c r="AQ674" s="49" t="str">
        <f t="shared" si="207"/>
        <v>Jan</v>
      </c>
      <c r="AR674" s="48" t="str">
        <f t="shared" si="208"/>
        <v>335-345</v>
      </c>
      <c r="AS674" s="49" t="str">
        <f t="shared" si="202"/>
        <v>LWS-LTI</v>
      </c>
    </row>
    <row r="675" spans="5:45" x14ac:dyDescent="0.3">
      <c r="E675" s="15">
        <v>40922.666666666664</v>
      </c>
      <c r="F675" s="21">
        <v>3.64</v>
      </c>
      <c r="G675" s="21">
        <v>34.059998512268095</v>
      </c>
      <c r="H675" s="42">
        <v>1.2194342585739253</v>
      </c>
      <c r="I675" s="35">
        <v>335.9</v>
      </c>
      <c r="J675" s="43">
        <v>2.4725274725274724E-2</v>
      </c>
      <c r="K675" s="44">
        <v>0.40856677665591618</v>
      </c>
      <c r="L675" s="26">
        <f t="shared" si="190"/>
        <v>3.6344788955299885</v>
      </c>
      <c r="M675" s="26">
        <f t="shared" si="191"/>
        <v>-8.0229594552314348E-2</v>
      </c>
      <c r="N675" s="96">
        <f t="shared" si="192"/>
        <v>4</v>
      </c>
      <c r="O675" s="26">
        <f t="shared" si="193"/>
        <v>0.63015676256704067</v>
      </c>
      <c r="P675" s="3">
        <f>IF(L675&gt;'Power Curve'!$C$37,0,INDEX(Ci,$N675,1)*POWER(1-O675,3)+INDEX(Ci,$N675,2)*3*O675*POWER(1-O675,2)+INDEX(Ci,$N675,3)*3*POWER(O675,2)*(1-O675)+INDEX(Ci,$N675,4)*POWER(O675,3))</f>
        <v>36.127654826008111</v>
      </c>
      <c r="Q675" s="3">
        <f>MAX(0,MIN(P675-V675+W675,'Power Curve'!$C$39))</f>
        <v>30.688969337879843</v>
      </c>
      <c r="R675" s="3">
        <f t="shared" si="194"/>
        <v>34.059998512268095</v>
      </c>
      <c r="S675" s="3">
        <f t="shared" si="195"/>
        <v>-3.3710291743882514</v>
      </c>
      <c r="T675" s="3">
        <f t="shared" si="196"/>
        <v>3.3710291743882514</v>
      </c>
      <c r="V675" s="37">
        <f t="array" ref="V675">SUM(_xlfn.NORM.DIST($AD$3:$AD$1003,$L675,$AA675,FALSE)*WindSpeedStep*$AE$3:$AE$1003)/AG675</f>
        <v>5.4485156307240104</v>
      </c>
      <c r="W675" s="37">
        <f t="array" ref="W675">SUM(_xlfn.NORM.DIST($AD$3:$AD$1003,$L675,$AB675,FALSE)*WindSpeedStep*$AE$3:$AE$1003)/AH675</f>
        <v>9.830142595743668E-3</v>
      </c>
      <c r="Y675" s="1">
        <f t="shared" si="197"/>
        <v>3</v>
      </c>
      <c r="Z675" s="99">
        <f>IF(L675&lt;'Power Curve'!$P$28,'Power Curve'!$Q$28,IF(L675&gt;'Power Curve'!$P$29,'Power Curve'!$Q$29,INDEX(ReferenceTurbulence,Y675)+(L675-INDEX(ReferenceTurbulenceWindSpeed,Y675))*(INDEX(ReferenceTurbulence,Y675+1)-INDEX(ReferenceTurbulence,Y675))/(INDEX(ReferenceTurbulenceWindSpeed,Y675+1)-INDEX(ReferenceTurbulenceWindSpeed,Y675))))</f>
        <v>0.11713247834199569</v>
      </c>
      <c r="AA675" s="100">
        <f t="shared" si="203"/>
        <v>0.4257155205151068</v>
      </c>
      <c r="AB675" s="29">
        <f t="shared" si="204"/>
        <v>8.9863489175192018E-2</v>
      </c>
      <c r="AD675" s="29">
        <f>'Zero Turbulence Curve'!F674</f>
        <v>67.200000000000458</v>
      </c>
      <c r="AE675" s="29">
        <f>'Zero Turbulence Curve'!G674</f>
        <v>1989.4717126307078</v>
      </c>
      <c r="AF675" s="39"/>
      <c r="AG675" s="40">
        <f t="array" ref="AG675">SUM(_xlfn.NORM.DIST($AD$3:$AD$1003,$F675,$AA675,FALSE)*WindSpeedStep)</f>
        <v>1.0000000000000002</v>
      </c>
      <c r="AH675" s="40">
        <f t="array" ref="AH675">SUM(_xlfn.NORM.DIST($AD$3:$AD$1003,$F675,$AB675,FALSE)*WindSpeedStep)</f>
        <v>0.99999980671131794</v>
      </c>
      <c r="AJ675" s="47">
        <f t="shared" si="198"/>
        <v>4</v>
      </c>
      <c r="AK675" s="83" t="b">
        <f>COUNTIF('Power Curve'!$D$2:$D$31,AJ675)&gt;0</f>
        <v>1</v>
      </c>
      <c r="AL675" s="83" t="b">
        <f t="shared" si="199"/>
        <v>0</v>
      </c>
      <c r="AM675" s="83" t="b">
        <f t="shared" si="205"/>
        <v>1</v>
      </c>
      <c r="AN675" s="47" t="str">
        <f t="shared" si="200"/>
        <v>Outer</v>
      </c>
      <c r="AO675" s="48" t="str">
        <f t="shared" si="201"/>
        <v>&lt;0</v>
      </c>
      <c r="AP675" s="49" t="str">
        <f t="shared" si="206"/>
        <v>16-17</v>
      </c>
      <c r="AQ675" s="49" t="str">
        <f t="shared" si="207"/>
        <v>Jan</v>
      </c>
      <c r="AR675" s="48" t="str">
        <f t="shared" si="208"/>
        <v>335-345</v>
      </c>
      <c r="AS675" s="49" t="str">
        <f t="shared" si="202"/>
        <v>LWS-LTI</v>
      </c>
    </row>
    <row r="676" spans="5:45" x14ac:dyDescent="0.3">
      <c r="E676" s="15">
        <v>40922.673611111109</v>
      </c>
      <c r="F676" s="21">
        <v>3.59</v>
      </c>
      <c r="G676" s="21">
        <v>21.269998550414996</v>
      </c>
      <c r="H676" s="42">
        <v>1.2192074896369174</v>
      </c>
      <c r="I676" s="35">
        <v>335.6</v>
      </c>
      <c r="J676" s="43">
        <v>5.0139275766016712E-2</v>
      </c>
      <c r="K676" s="44">
        <v>0.32616064614493456</v>
      </c>
      <c r="L676" s="26">
        <f t="shared" si="190"/>
        <v>3.5843325236197514</v>
      </c>
      <c r="M676" s="26">
        <f t="shared" si="191"/>
        <v>-8.7979877981868834E-2</v>
      </c>
      <c r="N676" s="96">
        <f t="shared" si="192"/>
        <v>4</v>
      </c>
      <c r="O676" s="26">
        <f t="shared" si="193"/>
        <v>0.59442942578473945</v>
      </c>
      <c r="P676" s="3">
        <f>IF(L676&gt;'Power Curve'!$C$37,0,INDEX(Ci,$N676,1)*POWER(1-O676,3)+INDEX(Ci,$N676,2)*3*O676*POWER(1-O676,2)+INDEX(Ci,$N676,3)*3*POWER(O676,2)*(1-O676)+INDEX(Ci,$N676,4)*POWER(O676,3))</f>
        <v>32.610112096107642</v>
      </c>
      <c r="Q676" s="3">
        <f>MAX(0,MIN(P676-V676+W676,'Power Curve'!$C$39))</f>
        <v>28.595428714668429</v>
      </c>
      <c r="R676" s="3">
        <f t="shared" si="194"/>
        <v>21.269998550414996</v>
      </c>
      <c r="S676" s="3">
        <f t="shared" si="195"/>
        <v>7.325430164253433</v>
      </c>
      <c r="T676" s="3">
        <f t="shared" si="196"/>
        <v>7.325430164253433</v>
      </c>
      <c r="V676" s="37">
        <f t="array" ref="V676">SUM(_xlfn.NORM.DIST($AD$3:$AD$1003,$L676,$AA676,FALSE)*WindSpeedStep*$AE$3:$AE$1003)/AG676</f>
        <v>4.0286586514890921</v>
      </c>
      <c r="W676" s="37">
        <f t="array" ref="W676">SUM(_xlfn.NORM.DIST($AD$3:$AD$1003,$L676,$AB676,FALSE)*WindSpeedStep*$AE$3:$AE$1003)/AH676</f>
        <v>1.3975270049878233E-2</v>
      </c>
      <c r="Y676" s="1">
        <f t="shared" si="197"/>
        <v>3</v>
      </c>
      <c r="Z676" s="99">
        <f>IF(L676&lt;'Power Curve'!$P$28,'Power Curve'!$Q$28,IF(L676&gt;'Power Curve'!$P$29,'Power Curve'!$Q$29,INDEX(ReferenceTurbulence,Y676)+(L676-INDEX(ReferenceTurbulenceWindSpeed,Y676))*(INDEX(ReferenceTurbulence,Y676+1)-INDEX(ReferenceTurbulence,Y676))/(INDEX(ReferenceTurbulenceWindSpeed,Y676+1)-INDEX(ReferenceTurbulenceWindSpeed,Y676))))</f>
        <v>0.11713247834199569</v>
      </c>
      <c r="AA676" s="100">
        <f t="shared" si="203"/>
        <v>0.41984175169340132</v>
      </c>
      <c r="AB676" s="29">
        <f t="shared" si="204"/>
        <v>0.17971583683887332</v>
      </c>
      <c r="AD676" s="29">
        <f>'Zero Turbulence Curve'!F675</f>
        <v>67.300000000000452</v>
      </c>
      <c r="AE676" s="29">
        <f>'Zero Turbulence Curve'!G675</f>
        <v>1989.4717126307078</v>
      </c>
      <c r="AF676" s="39"/>
      <c r="AG676" s="40">
        <f t="array" ref="AG676">SUM(_xlfn.NORM.DIST($AD$3:$AD$1003,$F676,$AA676,FALSE)*WindSpeedStep)</f>
        <v>1.0000000000000002</v>
      </c>
      <c r="AH676" s="40">
        <f t="array" ref="AH676">SUM(_xlfn.NORM.DIST($AD$3:$AD$1003,$F676,$AB676,FALSE)*WindSpeedStep)</f>
        <v>0.99999999999999944</v>
      </c>
      <c r="AJ676" s="47">
        <f t="shared" si="198"/>
        <v>4</v>
      </c>
      <c r="AK676" s="83" t="b">
        <f>COUNTIF('Power Curve'!$D$2:$D$31,AJ676)&gt;0</f>
        <v>1</v>
      </c>
      <c r="AL676" s="83" t="b">
        <f t="shared" si="199"/>
        <v>0</v>
      </c>
      <c r="AM676" s="83" t="b">
        <f t="shared" si="205"/>
        <v>1</v>
      </c>
      <c r="AN676" s="47" t="str">
        <f t="shared" si="200"/>
        <v>Outer</v>
      </c>
      <c r="AO676" s="48" t="str">
        <f t="shared" si="201"/>
        <v>&lt;0</v>
      </c>
      <c r="AP676" s="49" t="str">
        <f t="shared" si="206"/>
        <v>16-17</v>
      </c>
      <c r="AQ676" s="49" t="str">
        <f t="shared" si="207"/>
        <v>Jan</v>
      </c>
      <c r="AR676" s="48" t="str">
        <f t="shared" si="208"/>
        <v>335-345</v>
      </c>
      <c r="AS676" s="49" t="str">
        <f t="shared" si="202"/>
        <v>LWS-LTI</v>
      </c>
    </row>
    <row r="677" spans="5:45" x14ac:dyDescent="0.3">
      <c r="E677" s="15">
        <v>40922.694444444445</v>
      </c>
      <c r="F677" s="21">
        <v>4.03</v>
      </c>
      <c r="G677" s="21">
        <v>36.530001640319796</v>
      </c>
      <c r="H677" s="42">
        <v>1.2182559747733224</v>
      </c>
      <c r="I677" s="35">
        <v>327.2</v>
      </c>
      <c r="J677" s="43">
        <v>4.9627791563275431E-2</v>
      </c>
      <c r="K677" s="44">
        <v>0.95776186773074179</v>
      </c>
      <c r="L677" s="26">
        <f t="shared" si="190"/>
        <v>4.0225908979227709</v>
      </c>
      <c r="M677" s="26">
        <f t="shared" si="191"/>
        <v>-2.0245633472531149E-2</v>
      </c>
      <c r="N677" s="96">
        <f t="shared" si="192"/>
        <v>4</v>
      </c>
      <c r="O677" s="26">
        <f t="shared" si="193"/>
        <v>0.90667144728961702</v>
      </c>
      <c r="P677" s="3">
        <f>IF(L677&gt;'Power Curve'!$C$37,0,INDEX(Ci,$N677,1)*POWER(1-O677,3)+INDEX(Ci,$N677,2)*3*O677*POWER(1-O677,2)+INDEX(Ci,$N677,3)*3*POWER(O677,2)*(1-O677)+INDEX(Ci,$N677,4)*POWER(O677,3))</f>
        <v>66.454647116900446</v>
      </c>
      <c r="Q677" s="3">
        <f>MAX(0,MIN(P677-V677+W677,'Power Curve'!$C$39))</f>
        <v>43.49154569592806</v>
      </c>
      <c r="R677" s="3">
        <f t="shared" si="194"/>
        <v>36.530001640319796</v>
      </c>
      <c r="S677" s="3">
        <f t="shared" si="195"/>
        <v>6.9615440556082646</v>
      </c>
      <c r="T677" s="3">
        <f t="shared" si="196"/>
        <v>6.9615440556082646</v>
      </c>
      <c r="V677" s="37">
        <f t="array" ref="V677">SUM(_xlfn.NORM.DIST($AD$3:$AD$1003,$L677,$AA677,FALSE)*WindSpeedStep*$AE$3:$AE$1003)/AG677</f>
        <v>30.40083472776465</v>
      </c>
      <c r="W677" s="37">
        <f t="array" ref="W677">SUM(_xlfn.NORM.DIST($AD$3:$AD$1003,$L677,$AB677,FALSE)*WindSpeedStep*$AE$3:$AE$1003)/AH677</f>
        <v>7.4377333067922633</v>
      </c>
      <c r="Y677" s="1">
        <f t="shared" si="197"/>
        <v>3</v>
      </c>
      <c r="Z677" s="99">
        <f>IF(L677&lt;'Power Curve'!$P$28,'Power Curve'!$Q$28,IF(L677&gt;'Power Curve'!$P$29,'Power Curve'!$Q$29,INDEX(ReferenceTurbulence,Y677)+(L677-INDEX(ReferenceTurbulenceWindSpeed,Y677))*(INDEX(ReferenceTurbulence,Y677+1)-INDEX(ReferenceTurbulence,Y677))/(INDEX(ReferenceTurbulenceWindSpeed,Y677+1)-INDEX(ReferenceTurbulenceWindSpeed,Y677))))</f>
        <v>0.11713247834199569</v>
      </c>
      <c r="AA677" s="100">
        <f t="shared" si="203"/>
        <v>0.47117604122964796</v>
      </c>
      <c r="AB677" s="29">
        <f t="shared" si="204"/>
        <v>0.19963230262644022</v>
      </c>
      <c r="AD677" s="29">
        <f>'Zero Turbulence Curve'!F676</f>
        <v>67.400000000000446</v>
      </c>
      <c r="AE677" s="29">
        <f>'Zero Turbulence Curve'!G676</f>
        <v>1989.4717126307078</v>
      </c>
      <c r="AF677" s="39"/>
      <c r="AG677" s="40">
        <f t="array" ref="AG677">SUM(_xlfn.NORM.DIST($AD$3:$AD$1003,$F677,$AA677,FALSE)*WindSpeedStep)</f>
        <v>1.000000000000002</v>
      </c>
      <c r="AH677" s="40">
        <f t="array" ref="AH677">SUM(_xlfn.NORM.DIST($AD$3:$AD$1003,$F677,$AB677,FALSE)*WindSpeedStep)</f>
        <v>1.0000000000000027</v>
      </c>
      <c r="AJ677" s="47">
        <f t="shared" si="198"/>
        <v>4</v>
      </c>
      <c r="AK677" s="83" t="b">
        <f>COUNTIF('Power Curve'!$D$2:$D$31,AJ677)&gt;0</f>
        <v>1</v>
      </c>
      <c r="AL677" s="83" t="b">
        <f t="shared" si="199"/>
        <v>0</v>
      </c>
      <c r="AM677" s="83" t="b">
        <f t="shared" si="205"/>
        <v>1</v>
      </c>
      <c r="AN677" s="47" t="str">
        <f t="shared" si="200"/>
        <v>Outer</v>
      </c>
      <c r="AO677" s="48" t="str">
        <f t="shared" si="201"/>
        <v>&lt;0</v>
      </c>
      <c r="AP677" s="49" t="str">
        <f t="shared" si="206"/>
        <v>16-17</v>
      </c>
      <c r="AQ677" s="49" t="str">
        <f t="shared" si="207"/>
        <v>Jan</v>
      </c>
      <c r="AR677" s="48" t="str">
        <f t="shared" si="208"/>
        <v>325-335</v>
      </c>
      <c r="AS677" s="49" t="str">
        <f t="shared" si="202"/>
        <v>LWS-LTI</v>
      </c>
    </row>
    <row r="678" spans="5:45" x14ac:dyDescent="0.3">
      <c r="E678" s="15">
        <v>40922.701388888891</v>
      </c>
      <c r="F678" s="21">
        <v>3.78</v>
      </c>
      <c r="G678" s="21">
        <v>7.1999998092651811</v>
      </c>
      <c r="H678" s="42">
        <v>1.2187608090223914</v>
      </c>
      <c r="I678" s="35">
        <v>327.9</v>
      </c>
      <c r="J678" s="43">
        <v>4.2328042328042333E-2</v>
      </c>
      <c r="K678" s="44">
        <v>1.0734254795652625</v>
      </c>
      <c r="L678" s="26">
        <f t="shared" si="190"/>
        <v>3.7735716203279073</v>
      </c>
      <c r="M678" s="26">
        <f t="shared" si="191"/>
        <v>-5.8732365558309615E-2</v>
      </c>
      <c r="N678" s="96">
        <f t="shared" si="192"/>
        <v>4</v>
      </c>
      <c r="O678" s="26">
        <f t="shared" si="193"/>
        <v>0.72925491131683529</v>
      </c>
      <c r="P678" s="3">
        <f>IF(L678&gt;'Power Curve'!$C$37,0,INDEX(Ci,$N678,1)*POWER(1-O678,3)+INDEX(Ci,$N678,2)*3*O678*POWER(1-O678,2)+INDEX(Ci,$N678,3)*3*POWER(O678,2)*(1-O678)+INDEX(Ci,$N678,4)*POWER(O678,3))</f>
        <v>46.451442855902471</v>
      </c>
      <c r="Q678" s="3">
        <f>MAX(0,MIN(P678-V678+W678,'Power Curve'!$C$39))</f>
        <v>35.303061911466187</v>
      </c>
      <c r="R678" s="3">
        <f t="shared" si="194"/>
        <v>7.1999998092651811</v>
      </c>
      <c r="S678" s="3">
        <f t="shared" si="195"/>
        <v>28.103062102201008</v>
      </c>
      <c r="T678" s="3">
        <f t="shared" si="196"/>
        <v>28.103062102201008</v>
      </c>
      <c r="V678" s="37">
        <f t="array" ref="V678">SUM(_xlfn.NORM.DIST($AD$3:$AD$1003,$L678,$AA678,FALSE)*WindSpeedStep*$AE$3:$AE$1003)/AG678</f>
        <v>11.296923278797387</v>
      </c>
      <c r="W678" s="37">
        <f t="array" ref="W678">SUM(_xlfn.NORM.DIST($AD$3:$AD$1003,$L678,$AB678,FALSE)*WindSpeedStep*$AE$3:$AE$1003)/AH678</f>
        <v>0.14854233436110167</v>
      </c>
      <c r="Y678" s="1">
        <f t="shared" si="197"/>
        <v>3</v>
      </c>
      <c r="Z678" s="99">
        <f>IF(L678&lt;'Power Curve'!$P$28,'Power Curve'!$Q$28,IF(L678&gt;'Power Curve'!$P$29,'Power Curve'!$Q$29,INDEX(ReferenceTurbulence,Y678)+(L678-INDEX(ReferenceTurbulenceWindSpeed,Y678))*(INDEX(ReferenceTurbulence,Y678+1)-INDEX(ReferenceTurbulence,Y678))/(INDEX(ReferenceTurbulenceWindSpeed,Y678+1)-INDEX(ReferenceTurbulenceWindSpeed,Y678))))</f>
        <v>0.11713247834199569</v>
      </c>
      <c r="AA678" s="100">
        <f t="shared" si="203"/>
        <v>0.44200779609002822</v>
      </c>
      <c r="AB678" s="29">
        <f t="shared" si="204"/>
        <v>0.15972789927313896</v>
      </c>
      <c r="AD678" s="29">
        <f>'Zero Turbulence Curve'!F677</f>
        <v>67.500000000000441</v>
      </c>
      <c r="AE678" s="29">
        <f>'Zero Turbulence Curve'!G677</f>
        <v>1989.4717126307078</v>
      </c>
      <c r="AF678" s="39"/>
      <c r="AG678" s="40">
        <f t="array" ref="AG678">SUM(_xlfn.NORM.DIST($AD$3:$AD$1003,$F678,$AA678,FALSE)*WindSpeedStep)</f>
        <v>1.0000000000000009</v>
      </c>
      <c r="AH678" s="40">
        <f t="array" ref="AH678">SUM(_xlfn.NORM.DIST($AD$3:$AD$1003,$F678,$AB678,FALSE)*WindSpeedStep)</f>
        <v>1.0000000000000002</v>
      </c>
      <c r="AJ678" s="47">
        <f t="shared" si="198"/>
        <v>4</v>
      </c>
      <c r="AK678" s="83" t="b">
        <f>COUNTIF('Power Curve'!$D$2:$D$31,AJ678)&gt;0</f>
        <v>1</v>
      </c>
      <c r="AL678" s="83" t="b">
        <f t="shared" si="199"/>
        <v>0</v>
      </c>
      <c r="AM678" s="83" t="b">
        <f t="shared" si="205"/>
        <v>1</v>
      </c>
      <c r="AN678" s="47" t="str">
        <f t="shared" si="200"/>
        <v>Outer</v>
      </c>
      <c r="AO678" s="48" t="str">
        <f t="shared" si="201"/>
        <v>&lt;0</v>
      </c>
      <c r="AP678" s="49" t="str">
        <f t="shared" si="206"/>
        <v>16-17</v>
      </c>
      <c r="AQ678" s="49" t="str">
        <f t="shared" si="207"/>
        <v>Jan</v>
      </c>
      <c r="AR678" s="48" t="str">
        <f t="shared" si="208"/>
        <v>325-335</v>
      </c>
      <c r="AS678" s="49" t="str">
        <f t="shared" si="202"/>
        <v>LWS-LTI</v>
      </c>
    </row>
    <row r="679" spans="5:45" x14ac:dyDescent="0.3">
      <c r="E679" s="15">
        <v>40922.708333333336</v>
      </c>
      <c r="F679" s="21">
        <v>4.21</v>
      </c>
      <c r="G679" s="21">
        <v>16.170000076293924</v>
      </c>
      <c r="H679" s="42">
        <v>1.2179911889096098</v>
      </c>
      <c r="I679" s="35">
        <v>325.8</v>
      </c>
      <c r="J679" s="43">
        <v>6.1757719714964375E-2</v>
      </c>
      <c r="K679" s="44">
        <v>0.87186892609960176</v>
      </c>
      <c r="L679" s="26">
        <f t="shared" si="190"/>
        <v>4.2019554968745831</v>
      </c>
      <c r="M679" s="26">
        <f t="shared" si="191"/>
        <v>7.4757434915544829E-3</v>
      </c>
      <c r="N679" s="96">
        <f t="shared" si="192"/>
        <v>5</v>
      </c>
      <c r="O679" s="26">
        <f t="shared" si="193"/>
        <v>5.5310115573589419E-2</v>
      </c>
      <c r="P679" s="3">
        <f>IF(L679&gt;'Power Curve'!$C$37,0,INDEX(Ci,$N679,1)*POWER(1-O679,3)+INDEX(Ci,$N679,2)*3*O679*POWER(1-O679,2)+INDEX(Ci,$N679,3)*3*POWER(O679,2)*(1-O679)+INDEX(Ci,$N679,4)*POWER(O679,3))</f>
        <v>81.844607325765836</v>
      </c>
      <c r="Q679" s="3">
        <f>MAX(0,MIN(P679-V679+W679,'Power Curve'!$C$39))</f>
        <v>61.075033915409108</v>
      </c>
      <c r="R679" s="3">
        <f t="shared" si="194"/>
        <v>16.170000076293924</v>
      </c>
      <c r="S679" s="3">
        <f t="shared" si="195"/>
        <v>44.905033839115184</v>
      </c>
      <c r="T679" s="3">
        <f t="shared" si="196"/>
        <v>44.905033839115184</v>
      </c>
      <c r="V679" s="37">
        <f t="array" ref="V679">SUM(_xlfn.NORM.DIST($AD$3:$AD$1003,$L679,$AA679,FALSE)*WindSpeedStep*$AE$3:$AE$1003)/AG679</f>
        <v>51.44821031500031</v>
      </c>
      <c r="W679" s="37">
        <f t="array" ref="W679">SUM(_xlfn.NORM.DIST($AD$3:$AD$1003,$L679,$AB679,FALSE)*WindSpeedStep*$AE$3:$AE$1003)/AH679</f>
        <v>30.678636904643586</v>
      </c>
      <c r="Y679" s="1">
        <f t="shared" si="197"/>
        <v>4</v>
      </c>
      <c r="Z679" s="99">
        <f>IF(L679&lt;'Power Curve'!$P$28,'Power Curve'!$Q$28,IF(L679&gt;'Power Curve'!$P$29,'Power Curve'!$Q$29,INDEX(ReferenceTurbulence,Y679)+(L679-INDEX(ReferenceTurbulenceWindSpeed,Y679))*(INDEX(ReferenceTurbulence,Y679+1)-INDEX(ReferenceTurbulence,Y679))/(INDEX(ReferenceTurbulenceWindSpeed,Y679+1)-INDEX(ReferenceTurbulenceWindSpeed,Y679))))</f>
        <v>0.11716777564127862</v>
      </c>
      <c r="AA679" s="100">
        <f t="shared" si="203"/>
        <v>0.49233377891243857</v>
      </c>
      <c r="AB679" s="29">
        <f t="shared" si="204"/>
        <v>0.25950318983073439</v>
      </c>
      <c r="AD679" s="29">
        <f>'Zero Turbulence Curve'!F678</f>
        <v>67.600000000000435</v>
      </c>
      <c r="AE679" s="29">
        <f>'Zero Turbulence Curve'!G678</f>
        <v>1989.4717126307078</v>
      </c>
      <c r="AF679" s="39"/>
      <c r="AG679" s="40">
        <f t="array" ref="AG679">SUM(_xlfn.NORM.DIST($AD$3:$AD$1003,$F679,$AA679,FALSE)*WindSpeedStep)</f>
        <v>1.0000000000000027</v>
      </c>
      <c r="AH679" s="40">
        <f t="array" ref="AH679">SUM(_xlfn.NORM.DIST($AD$3:$AD$1003,$F679,$AB679,FALSE)*WindSpeedStep)</f>
        <v>1.0000000000000031</v>
      </c>
      <c r="AJ679" s="47">
        <f t="shared" si="198"/>
        <v>4</v>
      </c>
      <c r="AK679" s="83" t="b">
        <f>COUNTIF('Power Curve'!$D$2:$D$31,AJ679)&gt;0</f>
        <v>1</v>
      </c>
      <c r="AL679" s="83" t="b">
        <f t="shared" si="199"/>
        <v>0</v>
      </c>
      <c r="AM679" s="83" t="b">
        <f t="shared" si="205"/>
        <v>1</v>
      </c>
      <c r="AN679" s="47" t="str">
        <f t="shared" si="200"/>
        <v>Outer</v>
      </c>
      <c r="AO679" s="48" t="str">
        <f t="shared" si="201"/>
        <v>0.0-0.1</v>
      </c>
      <c r="AP679" s="49" t="str">
        <f t="shared" si="206"/>
        <v>17-18</v>
      </c>
      <c r="AQ679" s="49" t="str">
        <f t="shared" si="207"/>
        <v>Jan</v>
      </c>
      <c r="AR679" s="48" t="str">
        <f t="shared" si="208"/>
        <v>325-335</v>
      </c>
      <c r="AS679" s="49" t="str">
        <f t="shared" si="202"/>
        <v>LWS-LTI</v>
      </c>
    </row>
    <row r="680" spans="5:45" x14ac:dyDescent="0.3">
      <c r="E680" s="15">
        <v>40922.715277777781</v>
      </c>
      <c r="F680" s="21">
        <v>4.07</v>
      </c>
      <c r="G680" s="21">
        <v>30.149999618530302</v>
      </c>
      <c r="H680" s="42">
        <v>1.2184437882285388</v>
      </c>
      <c r="I680" s="35">
        <v>327.5</v>
      </c>
      <c r="J680" s="43">
        <v>4.6683046683046681E-2</v>
      </c>
      <c r="K680" s="44">
        <v>0.94076456318858992</v>
      </c>
      <c r="L680" s="26">
        <f t="shared" si="190"/>
        <v>4.0627261148538958</v>
      </c>
      <c r="M680" s="26">
        <f t="shared" si="191"/>
        <v>-1.404260631675458E-2</v>
      </c>
      <c r="N680" s="96">
        <f t="shared" si="192"/>
        <v>4</v>
      </c>
      <c r="O680" s="26">
        <f t="shared" si="193"/>
        <v>0.93526622608429777</v>
      </c>
      <c r="P680" s="3">
        <f>IF(L680&gt;'Power Curve'!$C$37,0,INDEX(Ci,$N680,1)*POWER(1-O680,3)+INDEX(Ci,$N680,2)*3*O680*POWER(1-O680,2)+INDEX(Ci,$N680,3)*3*POWER(O680,2)*(1-O680)+INDEX(Ci,$N680,4)*POWER(O680,3))</f>
        <v>69.79528813164211</v>
      </c>
      <c r="Q680" s="3">
        <f>MAX(0,MIN(P680-V680+W680,'Power Curve'!$C$39))</f>
        <v>44.560573860396197</v>
      </c>
      <c r="R680" s="3">
        <f t="shared" si="194"/>
        <v>30.149999618530302</v>
      </c>
      <c r="S680" s="3">
        <f t="shared" si="195"/>
        <v>14.410574241865895</v>
      </c>
      <c r="T680" s="3">
        <f t="shared" si="196"/>
        <v>14.410574241865895</v>
      </c>
      <c r="V680" s="37">
        <f t="array" ref="V680">SUM(_xlfn.NORM.DIST($AD$3:$AD$1003,$L680,$AA680,FALSE)*WindSpeedStep*$AE$3:$AE$1003)/AG680</f>
        <v>34.597971096473152</v>
      </c>
      <c r="W680" s="37">
        <f t="array" ref="W680">SUM(_xlfn.NORM.DIST($AD$3:$AD$1003,$L680,$AB680,FALSE)*WindSpeedStep*$AE$3:$AE$1003)/AH680</f>
        <v>9.363256825227241</v>
      </c>
      <c r="Y680" s="1">
        <f t="shared" si="197"/>
        <v>3</v>
      </c>
      <c r="Z680" s="99">
        <f>IF(L680&lt;'Power Curve'!$P$28,'Power Curve'!$Q$28,IF(L680&gt;'Power Curve'!$P$29,'Power Curve'!$Q$29,INDEX(ReferenceTurbulence,Y680)+(L680-INDEX(ReferenceTurbulenceWindSpeed,Y680))*(INDEX(ReferenceTurbulence,Y680+1)-INDEX(ReferenceTurbulence,Y680))/(INDEX(ReferenceTurbulenceWindSpeed,Y680+1)-INDEX(ReferenceTurbulenceWindSpeed,Y680))))</f>
        <v>0.11713247834199569</v>
      </c>
      <c r="AA680" s="100">
        <f t="shared" si="203"/>
        <v>0.47587717865758428</v>
      </c>
      <c r="AB680" s="29">
        <f t="shared" si="204"/>
        <v>0.1896604328801573</v>
      </c>
      <c r="AD680" s="29">
        <f>'Zero Turbulence Curve'!F679</f>
        <v>67.700000000000429</v>
      </c>
      <c r="AE680" s="29">
        <f>'Zero Turbulence Curve'!G679</f>
        <v>1989.4717126307078</v>
      </c>
      <c r="AF680" s="39"/>
      <c r="AG680" s="40">
        <f t="array" ref="AG680">SUM(_xlfn.NORM.DIST($AD$3:$AD$1003,$F680,$AA680,FALSE)*WindSpeedStep)</f>
        <v>1.0000000000000022</v>
      </c>
      <c r="AH680" s="40">
        <f t="array" ref="AH680">SUM(_xlfn.NORM.DIST($AD$3:$AD$1003,$F680,$AB680,FALSE)*WindSpeedStep)</f>
        <v>1.0000000000000029</v>
      </c>
      <c r="AJ680" s="47">
        <f t="shared" si="198"/>
        <v>4</v>
      </c>
      <c r="AK680" s="83" t="b">
        <f>COUNTIF('Power Curve'!$D$2:$D$31,AJ680)&gt;0</f>
        <v>1</v>
      </c>
      <c r="AL680" s="83" t="b">
        <f t="shared" si="199"/>
        <v>0</v>
      </c>
      <c r="AM680" s="83" t="b">
        <f t="shared" si="205"/>
        <v>1</v>
      </c>
      <c r="AN680" s="47" t="str">
        <f t="shared" si="200"/>
        <v>Outer</v>
      </c>
      <c r="AO680" s="48" t="str">
        <f t="shared" si="201"/>
        <v>&lt;0</v>
      </c>
      <c r="AP680" s="49" t="str">
        <f t="shared" si="206"/>
        <v>17-18</v>
      </c>
      <c r="AQ680" s="49" t="str">
        <f t="shared" si="207"/>
        <v>Jan</v>
      </c>
      <c r="AR680" s="48" t="str">
        <f t="shared" si="208"/>
        <v>325-335</v>
      </c>
      <c r="AS680" s="49" t="str">
        <f t="shared" si="202"/>
        <v>LWS-LTI</v>
      </c>
    </row>
    <row r="681" spans="5:45" x14ac:dyDescent="0.3">
      <c r="E681" s="15">
        <v>40922.944444444445</v>
      </c>
      <c r="F681" s="21">
        <v>4.67</v>
      </c>
      <c r="G681" s="21">
        <v>32.880000114440904</v>
      </c>
      <c r="H681" s="42">
        <v>1.2170136230960782</v>
      </c>
      <c r="I681" s="35">
        <v>204.2</v>
      </c>
      <c r="J681" s="43">
        <v>3.6402569593147756E-2</v>
      </c>
      <c r="K681" s="44">
        <v>8.899834058495483E-2</v>
      </c>
      <c r="L681" s="26">
        <f t="shared" si="190"/>
        <v>4.659829190169174</v>
      </c>
      <c r="M681" s="26">
        <f t="shared" si="191"/>
        <v>7.8241598782583952E-2</v>
      </c>
      <c r="N681" s="96">
        <f t="shared" si="192"/>
        <v>5</v>
      </c>
      <c r="O681" s="26">
        <f t="shared" si="193"/>
        <v>0.57887946120968892</v>
      </c>
      <c r="P681" s="3">
        <f>IF(L681&gt;'Power Curve'!$C$37,0,INDEX(Ci,$N681,1)*POWER(1-O681,3)+INDEX(Ci,$N681,2)*3*O681*POWER(1-O681,2)+INDEX(Ci,$N681,3)*3*POWER(O681,2)*(1-O681)+INDEX(Ci,$N681,4)*POWER(O681,3))</f>
        <v>148.58159843823992</v>
      </c>
      <c r="Q681" s="3">
        <f>MAX(0,MIN(P681-V681+W681,'Power Curve'!$C$39))</f>
        <v>143.05354725114222</v>
      </c>
      <c r="R681" s="3">
        <f t="shared" si="194"/>
        <v>32.880000114440904</v>
      </c>
      <c r="S681" s="3">
        <f t="shared" si="195"/>
        <v>110.17354713670132</v>
      </c>
      <c r="T681" s="3">
        <f t="shared" si="196"/>
        <v>110.17354713670132</v>
      </c>
      <c r="V681" s="37">
        <f t="array" ref="V681">SUM(_xlfn.NORM.DIST($AD$3:$AD$1003,$L681,$AA681,FALSE)*WindSpeedStep*$AE$3:$AE$1003)/AG681</f>
        <v>124.6671400390055</v>
      </c>
      <c r="W681" s="37">
        <f t="array" ref="W681">SUM(_xlfn.NORM.DIST($AD$3:$AD$1003,$L681,$AB681,FALSE)*WindSpeedStep*$AE$3:$AE$1003)/AH681</f>
        <v>119.1390888519078</v>
      </c>
      <c r="Y681" s="1">
        <f t="shared" si="197"/>
        <v>4</v>
      </c>
      <c r="Z681" s="99">
        <f>IF(L681&lt;'Power Curve'!$P$28,'Power Curve'!$Q$28,IF(L681&gt;'Power Curve'!$P$29,'Power Curve'!$Q$29,INDEX(ReferenceTurbulence,Y681)+(L681-INDEX(ReferenceTurbulenceWindSpeed,Y681))*(INDEX(ReferenceTurbulence,Y681+1)-INDEX(ReferenceTurbulence,Y681))/(INDEX(ReferenceTurbulenceWindSpeed,Y681+1)-INDEX(ReferenceTurbulenceWindSpeed,Y681))))</f>
        <v>0.11750190229598964</v>
      </c>
      <c r="AA681" s="100">
        <f t="shared" si="203"/>
        <v>0.54753879421925877</v>
      </c>
      <c r="AB681" s="29">
        <f t="shared" si="204"/>
        <v>0.1696297563873147</v>
      </c>
      <c r="AD681" s="29">
        <f>'Zero Turbulence Curve'!F680</f>
        <v>67.800000000000423</v>
      </c>
      <c r="AE681" s="29">
        <f>'Zero Turbulence Curve'!G680</f>
        <v>1989.4717126307078</v>
      </c>
      <c r="AF681" s="39"/>
      <c r="AG681" s="40">
        <f t="array" ref="AG681">SUM(_xlfn.NORM.DIST($AD$3:$AD$1003,$F681,$AA681,FALSE)*WindSpeedStep)</f>
        <v>1.0000000000000031</v>
      </c>
      <c r="AH681" s="40">
        <f t="array" ref="AH681">SUM(_xlfn.NORM.DIST($AD$3:$AD$1003,$F681,$AB681,FALSE)*WindSpeedStep)</f>
        <v>1.0000000000000036</v>
      </c>
      <c r="AJ681" s="47">
        <f t="shared" si="198"/>
        <v>5</v>
      </c>
      <c r="AK681" s="83" t="b">
        <f>COUNTIF('Power Curve'!$D$2:$D$31,AJ681)&gt;0</f>
        <v>1</v>
      </c>
      <c r="AL681" s="83" t="b">
        <f t="shared" si="199"/>
        <v>0</v>
      </c>
      <c r="AM681" s="83" t="b">
        <f t="shared" si="205"/>
        <v>1</v>
      </c>
      <c r="AN681" s="47" t="str">
        <f t="shared" si="200"/>
        <v>Outer</v>
      </c>
      <c r="AO681" s="48" t="str">
        <f t="shared" si="201"/>
        <v>0.0-0.1</v>
      </c>
      <c r="AP681" s="49" t="str">
        <f t="shared" si="206"/>
        <v>22-23</v>
      </c>
      <c r="AQ681" s="49" t="str">
        <f t="shared" si="207"/>
        <v>Jan</v>
      </c>
      <c r="AR681" s="48" t="str">
        <f t="shared" si="208"/>
        <v>195-205</v>
      </c>
      <c r="AS681" s="49" t="str">
        <f t="shared" si="202"/>
        <v>LWS-LTI</v>
      </c>
    </row>
    <row r="682" spans="5:45" x14ac:dyDescent="0.3">
      <c r="E682" s="15">
        <v>40922.951388888891</v>
      </c>
      <c r="F682" s="21">
        <v>4.8</v>
      </c>
      <c r="G682" s="21">
        <v>126.74999237060518</v>
      </c>
      <c r="H682" s="42">
        <v>1.2174207252385201</v>
      </c>
      <c r="I682" s="35">
        <v>201.5</v>
      </c>
      <c r="J682" s="43">
        <v>2.7083333333333334E-2</v>
      </c>
      <c r="K682" s="44">
        <v>1.0478047759729785E-2</v>
      </c>
      <c r="L682" s="26">
        <f t="shared" si="190"/>
        <v>4.7900800520919438</v>
      </c>
      <c r="M682" s="26">
        <f t="shared" si="191"/>
        <v>9.837228936678459E-2</v>
      </c>
      <c r="N682" s="96">
        <f t="shared" si="192"/>
        <v>5</v>
      </c>
      <c r="O682" s="26">
        <f t="shared" si="193"/>
        <v>0.72781869826161183</v>
      </c>
      <c r="P682" s="3">
        <f>IF(L682&gt;'Power Curve'!$C$37,0,INDEX(Ci,$N682,1)*POWER(1-O682,3)+INDEX(Ci,$N682,2)*3*O682*POWER(1-O682,2)+INDEX(Ci,$N682,3)*3*POWER(O682,2)*(1-O682)+INDEX(Ci,$N682,4)*POWER(O682,3))</f>
        <v>171.48483187995774</v>
      </c>
      <c r="Q682" s="3">
        <f>MAX(0,MIN(P682-V682+W682,'Power Curve'!$C$39))</f>
        <v>173.28572454210243</v>
      </c>
      <c r="R682" s="3">
        <f t="shared" si="194"/>
        <v>126.74999237060518</v>
      </c>
      <c r="S682" s="3">
        <f t="shared" si="195"/>
        <v>46.535732171497244</v>
      </c>
      <c r="T682" s="3">
        <f t="shared" si="196"/>
        <v>46.535732171497244</v>
      </c>
      <c r="V682" s="37">
        <f t="array" ref="V682">SUM(_xlfn.NORM.DIST($AD$3:$AD$1003,$L682,$AA682,FALSE)*WindSpeedStep*$AE$3:$AE$1003)/AG682</f>
        <v>147.90387234191448</v>
      </c>
      <c r="W682" s="37">
        <f t="array" ref="W682">SUM(_xlfn.NORM.DIST($AD$3:$AD$1003,$L682,$AB682,FALSE)*WindSpeedStep*$AE$3:$AE$1003)/AH682</f>
        <v>149.70476500405917</v>
      </c>
      <c r="Y682" s="1">
        <f t="shared" si="197"/>
        <v>4</v>
      </c>
      <c r="Z682" s="99">
        <f>IF(L682&lt;'Power Curve'!$P$28,'Power Curve'!$Q$28,IF(L682&gt;'Power Curve'!$P$29,'Power Curve'!$Q$29,INDEX(ReferenceTurbulence,Y682)+(L682-INDEX(ReferenceTurbulenceWindSpeed,Y682))*(INDEX(ReferenceTurbulence,Y682+1)-INDEX(ReferenceTurbulence,Y682))/(INDEX(ReferenceTurbulenceWindSpeed,Y682+1)-INDEX(ReferenceTurbulenceWindSpeed,Y682))))</f>
        <v>0.11759695096422462</v>
      </c>
      <c r="AA682" s="100">
        <f t="shared" si="203"/>
        <v>0.56329880900056684</v>
      </c>
      <c r="AB682" s="29">
        <f t="shared" si="204"/>
        <v>0.12973133474415682</v>
      </c>
      <c r="AD682" s="29">
        <f>'Zero Turbulence Curve'!F681</f>
        <v>67.900000000000418</v>
      </c>
      <c r="AE682" s="29">
        <f>'Zero Turbulence Curve'!G681</f>
        <v>1989.4717126307078</v>
      </c>
      <c r="AF682" s="39"/>
      <c r="AG682" s="40">
        <f t="array" ref="AG682">SUM(_xlfn.NORM.DIST($AD$3:$AD$1003,$F682,$AA682,FALSE)*WindSpeedStep)</f>
        <v>1.0000000000000031</v>
      </c>
      <c r="AH682" s="40">
        <f t="array" ref="AH682">SUM(_xlfn.NORM.DIST($AD$3:$AD$1003,$F682,$AB682,FALSE)*WindSpeedStep)</f>
        <v>1.0000000000000111</v>
      </c>
      <c r="AJ682" s="47">
        <f t="shared" si="198"/>
        <v>5</v>
      </c>
      <c r="AK682" s="83" t="b">
        <f>COUNTIF('Power Curve'!$D$2:$D$31,AJ682)&gt;0</f>
        <v>1</v>
      </c>
      <c r="AL682" s="83" t="b">
        <f t="shared" si="199"/>
        <v>0</v>
      </c>
      <c r="AM682" s="83" t="b">
        <f t="shared" si="205"/>
        <v>1</v>
      </c>
      <c r="AN682" s="47" t="str">
        <f t="shared" si="200"/>
        <v>Outer</v>
      </c>
      <c r="AO682" s="48" t="str">
        <f t="shared" si="201"/>
        <v>0.0-0.1</v>
      </c>
      <c r="AP682" s="49" t="str">
        <f t="shared" si="206"/>
        <v>22-23</v>
      </c>
      <c r="AQ682" s="49" t="str">
        <f t="shared" si="207"/>
        <v>Jan</v>
      </c>
      <c r="AR682" s="48" t="str">
        <f t="shared" si="208"/>
        <v>195-205</v>
      </c>
      <c r="AS682" s="49" t="str">
        <f t="shared" si="202"/>
        <v>LWS-LTI</v>
      </c>
    </row>
    <row r="683" spans="5:45" x14ac:dyDescent="0.3">
      <c r="E683" s="15">
        <v>40922.965277777781</v>
      </c>
      <c r="F683" s="21">
        <v>5.35</v>
      </c>
      <c r="G683" s="21">
        <v>176.7800064086918</v>
      </c>
      <c r="H683" s="42">
        <v>1.2177828234839567</v>
      </c>
      <c r="I683" s="35">
        <v>203.3</v>
      </c>
      <c r="J683" s="43">
        <v>5.2336448598130851E-2</v>
      </c>
      <c r="K683" s="44">
        <v>0.21406463167579143</v>
      </c>
      <c r="L683" s="26">
        <f t="shared" si="190"/>
        <v>5.3394726607364529</v>
      </c>
      <c r="M683" s="26">
        <f t="shared" si="191"/>
        <v>0.18328268804366313</v>
      </c>
      <c r="N683" s="96">
        <f t="shared" si="192"/>
        <v>6</v>
      </c>
      <c r="O683" s="26">
        <f t="shared" si="193"/>
        <v>0.31034169323832755</v>
      </c>
      <c r="P683" s="3">
        <f>IF(L683&gt;'Power Curve'!$C$37,0,INDEX(Ci,$N683,1)*POWER(1-O683,3)+INDEX(Ci,$N683,2)*3*O683*POWER(1-O683,2)+INDEX(Ci,$N683,3)*3*POWER(O683,2)*(1-O683)+INDEX(Ci,$N683,4)*POWER(O683,3))</f>
        <v>257.97794464950363</v>
      </c>
      <c r="Q683" s="3">
        <f>MAX(0,MIN(P683-V683+W683,'Power Curve'!$C$39))</f>
        <v>262.28575001689148</v>
      </c>
      <c r="R683" s="3">
        <f t="shared" si="194"/>
        <v>176.7800064086918</v>
      </c>
      <c r="S683" s="3">
        <f t="shared" si="195"/>
        <v>85.50574360819968</v>
      </c>
      <c r="T683" s="3">
        <f t="shared" si="196"/>
        <v>85.50574360819968</v>
      </c>
      <c r="V683" s="37">
        <f t="array" ref="V683">SUM(_xlfn.NORM.DIST($AD$3:$AD$1003,$L683,$AA683,FALSE)*WindSpeedStep*$AE$3:$AE$1003)/AG683</f>
        <v>246.62310517687609</v>
      </c>
      <c r="W683" s="37">
        <f t="array" ref="W683">SUM(_xlfn.NORM.DIST($AD$3:$AD$1003,$L683,$AB683,FALSE)*WindSpeedStep*$AE$3:$AE$1003)/AH683</f>
        <v>250.93091054426398</v>
      </c>
      <c r="Y683" s="1">
        <f t="shared" si="197"/>
        <v>5</v>
      </c>
      <c r="Z683" s="99">
        <f>IF(L683&lt;'Power Curve'!$P$28,'Power Curve'!$Q$28,IF(L683&gt;'Power Curve'!$P$29,'Power Curve'!$Q$29,INDEX(ReferenceTurbulence,Y683)+(L683-INDEX(ReferenceTurbulenceWindSpeed,Y683))*(INDEX(ReferenceTurbulence,Y683+1)-INDEX(ReferenceTurbulence,Y683))/(INDEX(ReferenceTurbulenceWindSpeed,Y683+1)-INDEX(ReferenceTurbulenceWindSpeed,Y683))))</f>
        <v>0.11896089919389539</v>
      </c>
      <c r="AA683" s="100">
        <f t="shared" si="203"/>
        <v>0.63518846894242964</v>
      </c>
      <c r="AB683" s="29">
        <f t="shared" si="204"/>
        <v>0.27944903644975833</v>
      </c>
      <c r="AD683" s="29">
        <f>'Zero Turbulence Curve'!F682</f>
        <v>68.000000000000412</v>
      </c>
      <c r="AE683" s="29">
        <f>'Zero Turbulence Curve'!G682</f>
        <v>1989.4717126307078</v>
      </c>
      <c r="AF683" s="39"/>
      <c r="AG683" s="40">
        <f t="array" ref="AG683">SUM(_xlfn.NORM.DIST($AD$3:$AD$1003,$F683,$AA683,FALSE)*WindSpeedStep)</f>
        <v>1.0000000000000036</v>
      </c>
      <c r="AH683" s="40">
        <f t="array" ref="AH683">SUM(_xlfn.NORM.DIST($AD$3:$AD$1003,$F683,$AB683,FALSE)*WindSpeedStep)</f>
        <v>1.0000000000000038</v>
      </c>
      <c r="AJ683" s="47">
        <f t="shared" si="198"/>
        <v>5</v>
      </c>
      <c r="AK683" s="83" t="b">
        <f>COUNTIF('Power Curve'!$D$2:$D$31,AJ683)&gt;0</f>
        <v>1</v>
      </c>
      <c r="AL683" s="83" t="b">
        <f t="shared" si="199"/>
        <v>0</v>
      </c>
      <c r="AM683" s="83" t="b">
        <f t="shared" si="205"/>
        <v>1</v>
      </c>
      <c r="AN683" s="47" t="str">
        <f t="shared" si="200"/>
        <v>Outer</v>
      </c>
      <c r="AO683" s="48" t="str">
        <f t="shared" si="201"/>
        <v>0.1-0.2</v>
      </c>
      <c r="AP683" s="49" t="str">
        <f t="shared" si="206"/>
        <v>23-24</v>
      </c>
      <c r="AQ683" s="49" t="str">
        <f t="shared" si="207"/>
        <v>Jan</v>
      </c>
      <c r="AR683" s="48" t="str">
        <f t="shared" si="208"/>
        <v>195-205</v>
      </c>
      <c r="AS683" s="49" t="str">
        <f t="shared" si="202"/>
        <v>LWS-LTI</v>
      </c>
    </row>
    <row r="684" spans="5:45" x14ac:dyDescent="0.3">
      <c r="E684" s="15">
        <v>40922.972222222219</v>
      </c>
      <c r="F684" s="21">
        <v>5.41</v>
      </c>
      <c r="G684" s="21">
        <v>297.06001281738236</v>
      </c>
      <c r="H684" s="42">
        <v>1.2177759606833105</v>
      </c>
      <c r="I684" s="35">
        <v>200.6</v>
      </c>
      <c r="J684" s="43">
        <v>3.8817005545286505E-2</v>
      </c>
      <c r="K684" s="44">
        <v>1.9259405441230327E-2</v>
      </c>
      <c r="L684" s="26">
        <f t="shared" si="190"/>
        <v>5.399344454433245</v>
      </c>
      <c r="M684" s="26">
        <f t="shared" si="191"/>
        <v>0.1925360667610021</v>
      </c>
      <c r="N684" s="96">
        <f t="shared" si="192"/>
        <v>6</v>
      </c>
      <c r="O684" s="26">
        <f t="shared" si="193"/>
        <v>0.37001697290913516</v>
      </c>
      <c r="P684" s="3">
        <f>IF(L684&gt;'Power Curve'!$C$37,0,INDEX(Ci,$N684,1)*POWER(1-O684,3)+INDEX(Ci,$N684,2)*3*O684*POWER(1-O684,2)+INDEX(Ci,$N684,3)*3*POWER(O684,2)*(1-O684)+INDEX(Ci,$N684,4)*POWER(O684,3))</f>
        <v>266.75885390999019</v>
      </c>
      <c r="Q684" s="3">
        <f>MAX(0,MIN(P684-V684+W684,'Power Curve'!$C$39))</f>
        <v>270.5483215631096</v>
      </c>
      <c r="R684" s="3">
        <f t="shared" si="194"/>
        <v>297.06001281738236</v>
      </c>
      <c r="S684" s="3">
        <f t="shared" si="195"/>
        <v>-26.511691254272762</v>
      </c>
      <c r="T684" s="3">
        <f t="shared" si="196"/>
        <v>26.511691254272762</v>
      </c>
      <c r="V684" s="37">
        <f t="array" ref="V684">SUM(_xlfn.NORM.DIST($AD$3:$AD$1003,$L684,$AA684,FALSE)*WindSpeedStep*$AE$3:$AE$1003)/AG684</f>
        <v>257.39590381961926</v>
      </c>
      <c r="W684" s="37">
        <f t="array" ref="W684">SUM(_xlfn.NORM.DIST($AD$3:$AD$1003,$L684,$AB684,FALSE)*WindSpeedStep*$AE$3:$AE$1003)/AH684</f>
        <v>261.18537147273867</v>
      </c>
      <c r="Y684" s="1">
        <f t="shared" si="197"/>
        <v>5</v>
      </c>
      <c r="Z684" s="99">
        <f>IF(L684&lt;'Power Curve'!$P$28,'Power Curve'!$Q$28,IF(L684&gt;'Power Curve'!$P$29,'Power Curve'!$Q$29,INDEX(ReferenceTurbulence,Y684)+(L684-INDEX(ReferenceTurbulenceWindSpeed,Y684))*(INDEX(ReferenceTurbulence,Y684+1)-INDEX(ReferenceTurbulence,Y684))/(INDEX(ReferenceTurbulenceWindSpeed,Y684+1)-INDEX(ReferenceTurbulenceWindSpeed,Y684))))</f>
        <v>0.11918977113667897</v>
      </c>
      <c r="AA684" s="100">
        <f t="shared" si="203"/>
        <v>0.64354662981199529</v>
      </c>
      <c r="AB684" s="29">
        <f t="shared" si="204"/>
        <v>0.2095863836286472</v>
      </c>
      <c r="AD684" s="29">
        <f>'Zero Turbulence Curve'!F683</f>
        <v>68.100000000000406</v>
      </c>
      <c r="AE684" s="29">
        <f>'Zero Turbulence Curve'!G683</f>
        <v>1989.4717126307078</v>
      </c>
      <c r="AF684" s="39"/>
      <c r="AG684" s="40">
        <f t="array" ref="AG684">SUM(_xlfn.NORM.DIST($AD$3:$AD$1003,$F684,$AA684,FALSE)*WindSpeedStep)</f>
        <v>1.000000000000004</v>
      </c>
      <c r="AH684" s="40">
        <f t="array" ref="AH684">SUM(_xlfn.NORM.DIST($AD$3:$AD$1003,$F684,$AB684,FALSE)*WindSpeedStep)</f>
        <v>1.0000000000000036</v>
      </c>
      <c r="AJ684" s="47">
        <f t="shared" si="198"/>
        <v>5</v>
      </c>
      <c r="AK684" s="83" t="b">
        <f>COUNTIF('Power Curve'!$D$2:$D$31,AJ684)&gt;0</f>
        <v>1</v>
      </c>
      <c r="AL684" s="83" t="b">
        <f t="shared" si="199"/>
        <v>0</v>
      </c>
      <c r="AM684" s="83" t="b">
        <f t="shared" si="205"/>
        <v>1</v>
      </c>
      <c r="AN684" s="47" t="str">
        <f t="shared" si="200"/>
        <v>Outer</v>
      </c>
      <c r="AO684" s="48" t="str">
        <f t="shared" si="201"/>
        <v>0.1-0.2</v>
      </c>
      <c r="AP684" s="49" t="str">
        <f t="shared" si="206"/>
        <v>23-24</v>
      </c>
      <c r="AQ684" s="49" t="str">
        <f t="shared" si="207"/>
        <v>Jan</v>
      </c>
      <c r="AR684" s="48" t="str">
        <f t="shared" si="208"/>
        <v>195-205</v>
      </c>
      <c r="AS684" s="49" t="str">
        <f t="shared" si="202"/>
        <v>LWS-LTI</v>
      </c>
    </row>
    <row r="685" spans="5:45" x14ac:dyDescent="0.3">
      <c r="E685" s="15">
        <v>40922.979166666664</v>
      </c>
      <c r="F685" s="21">
        <v>5.4</v>
      </c>
      <c r="G685" s="21">
        <v>291.45001220703102</v>
      </c>
      <c r="H685" s="42">
        <v>1.2178665419685852</v>
      </c>
      <c r="I685" s="35">
        <v>200.6</v>
      </c>
      <c r="J685" s="43">
        <v>2.7777777777777776E-2</v>
      </c>
      <c r="K685" s="44">
        <v>5.1497059103750589E-2</v>
      </c>
      <c r="L685" s="26">
        <f t="shared" si="190"/>
        <v>5.3894977720266288</v>
      </c>
      <c r="M685" s="26">
        <f t="shared" si="191"/>
        <v>0.1910142302534939</v>
      </c>
      <c r="N685" s="96">
        <f t="shared" si="192"/>
        <v>6</v>
      </c>
      <c r="O685" s="26">
        <f t="shared" si="193"/>
        <v>0.36020260974807422</v>
      </c>
      <c r="P685" s="3">
        <f>IF(L685&gt;'Power Curve'!$C$37,0,INDEX(Ci,$N685,1)*POWER(1-O685,3)+INDEX(Ci,$N685,2)*3*O685*POWER(1-O685,2)+INDEX(Ci,$N685,3)*3*POWER(O685,2)*(1-O685)+INDEX(Ci,$N685,4)*POWER(O685,3))</f>
        <v>265.31317098414746</v>
      </c>
      <c r="Q685" s="3">
        <f>MAX(0,MIN(P685-V685+W685,'Power Curve'!$C$39))</f>
        <v>269.64357637892886</v>
      </c>
      <c r="R685" s="3">
        <f t="shared" si="194"/>
        <v>291.45001220703102</v>
      </c>
      <c r="S685" s="3">
        <f t="shared" si="195"/>
        <v>-21.806435828102167</v>
      </c>
      <c r="T685" s="3">
        <f t="shared" si="196"/>
        <v>21.806435828102167</v>
      </c>
      <c r="V685" s="37">
        <f t="array" ref="V685">SUM(_xlfn.NORM.DIST($AD$3:$AD$1003,$L685,$AA685,FALSE)*WindSpeedStep*$AE$3:$AE$1003)/AG685</f>
        <v>255.62160768989227</v>
      </c>
      <c r="W685" s="37">
        <f t="array" ref="W685">SUM(_xlfn.NORM.DIST($AD$3:$AD$1003,$L685,$AB685,FALSE)*WindSpeedStep*$AE$3:$AE$1003)/AH685</f>
        <v>259.95201308467369</v>
      </c>
      <c r="Y685" s="1">
        <f t="shared" si="197"/>
        <v>5</v>
      </c>
      <c r="Z685" s="99">
        <f>IF(L685&lt;'Power Curve'!$P$28,'Power Curve'!$Q$28,IF(L685&gt;'Power Curve'!$P$29,'Power Curve'!$Q$29,INDEX(ReferenceTurbulence,Y685)+(L685-INDEX(ReferenceTurbulenceWindSpeed,Y685))*(INDEX(ReferenceTurbulence,Y685+1)-INDEX(ReferenceTurbulence,Y685))/(INDEX(ReferenceTurbulenceWindSpeed,Y685+1)-INDEX(ReferenceTurbulenceWindSpeed,Y685))))</f>
        <v>0.11915213021775499</v>
      </c>
      <c r="AA685" s="100">
        <f t="shared" si="203"/>
        <v>0.64217014034081732</v>
      </c>
      <c r="AB685" s="29">
        <f t="shared" si="204"/>
        <v>0.14970827144518412</v>
      </c>
      <c r="AD685" s="29">
        <f>'Zero Turbulence Curve'!F684</f>
        <v>68.200000000000401</v>
      </c>
      <c r="AE685" s="29">
        <f>'Zero Turbulence Curve'!G684</f>
        <v>1989.4717126307078</v>
      </c>
      <c r="AF685" s="39"/>
      <c r="AG685" s="40">
        <f t="array" ref="AG685">SUM(_xlfn.NORM.DIST($AD$3:$AD$1003,$F685,$AA685,FALSE)*WindSpeedStep)</f>
        <v>1.0000000000000038</v>
      </c>
      <c r="AH685" s="40">
        <f t="array" ref="AH685">SUM(_xlfn.NORM.DIST($AD$3:$AD$1003,$F685,$AB685,FALSE)*WindSpeedStep)</f>
        <v>1.0000000000000038</v>
      </c>
      <c r="AJ685" s="47">
        <f t="shared" si="198"/>
        <v>5</v>
      </c>
      <c r="AK685" s="83" t="b">
        <f>COUNTIF('Power Curve'!$D$2:$D$31,AJ685)&gt;0</f>
        <v>1</v>
      </c>
      <c r="AL685" s="83" t="b">
        <f t="shared" si="199"/>
        <v>0</v>
      </c>
      <c r="AM685" s="83" t="b">
        <f t="shared" si="205"/>
        <v>1</v>
      </c>
      <c r="AN685" s="47" t="str">
        <f t="shared" si="200"/>
        <v>Outer</v>
      </c>
      <c r="AO685" s="48" t="str">
        <f t="shared" si="201"/>
        <v>0.1-0.2</v>
      </c>
      <c r="AP685" s="49" t="str">
        <f t="shared" si="206"/>
        <v>23-24</v>
      </c>
      <c r="AQ685" s="49" t="str">
        <f t="shared" si="207"/>
        <v>Jan</v>
      </c>
      <c r="AR685" s="48" t="str">
        <f t="shared" si="208"/>
        <v>195-205</v>
      </c>
      <c r="AS685" s="49" t="str">
        <f t="shared" si="202"/>
        <v>LWS-LTI</v>
      </c>
    </row>
    <row r="686" spans="5:45" x14ac:dyDescent="0.3">
      <c r="E686" s="15">
        <v>40923.368055555555</v>
      </c>
      <c r="F686" s="21">
        <v>3.84</v>
      </c>
      <c r="G686" s="21">
        <v>12.61999988555908</v>
      </c>
      <c r="H686" s="42">
        <v>1.2062819757634924</v>
      </c>
      <c r="I686" s="35">
        <v>275.3</v>
      </c>
      <c r="J686" s="43">
        <v>9.8958333333333343E-2</v>
      </c>
      <c r="K686" s="44">
        <v>0.23306273840530434</v>
      </c>
      <c r="L686" s="26">
        <f t="shared" si="190"/>
        <v>3.8203411026099263</v>
      </c>
      <c r="M686" s="26">
        <f t="shared" si="191"/>
        <v>-5.1503991306469134E-2</v>
      </c>
      <c r="N686" s="96">
        <f t="shared" si="192"/>
        <v>4</v>
      </c>
      <c r="O686" s="26">
        <f t="shared" si="193"/>
        <v>0.76257634576905442</v>
      </c>
      <c r="P686" s="3">
        <f>IF(L686&gt;'Power Curve'!$C$37,0,INDEX(Ci,$N686,1)*POWER(1-O686,3)+INDEX(Ci,$N686,2)*3*O686*POWER(1-O686,2)+INDEX(Ci,$N686,3)*3*POWER(O686,2)*(1-O686)+INDEX(Ci,$N686,4)*POWER(O686,3))</f>
        <v>50.08284672608427</v>
      </c>
      <c r="Q686" s="3">
        <f>MAX(0,MIN(P686-V686+W686,'Power Curve'!$C$39))</f>
        <v>45.426745532552687</v>
      </c>
      <c r="R686" s="3">
        <f t="shared" si="194"/>
        <v>12.61999988555908</v>
      </c>
      <c r="S686" s="3">
        <f t="shared" si="195"/>
        <v>32.806745646993605</v>
      </c>
      <c r="T686" s="3">
        <f t="shared" si="196"/>
        <v>32.806745646993605</v>
      </c>
      <c r="V686" s="37">
        <f t="array" ref="V686">SUM(_xlfn.NORM.DIST($AD$3:$AD$1003,$L686,$AA686,FALSE)*WindSpeedStep*$AE$3:$AE$1003)/AG686</f>
        <v>13.989836009663557</v>
      </c>
      <c r="W686" s="37">
        <f t="array" ref="W686">SUM(_xlfn.NORM.DIST($AD$3:$AD$1003,$L686,$AB686,FALSE)*WindSpeedStep*$AE$3:$AE$1003)/AH686</f>
        <v>9.333734816131976</v>
      </c>
      <c r="Y686" s="1">
        <f t="shared" si="197"/>
        <v>3</v>
      </c>
      <c r="Z686" s="99">
        <f>IF(L686&lt;'Power Curve'!$P$28,'Power Curve'!$Q$28,IF(L686&gt;'Power Curve'!$P$29,'Power Curve'!$Q$29,INDEX(ReferenceTurbulence,Y686)+(L686-INDEX(ReferenceTurbulenceWindSpeed,Y686))*(INDEX(ReferenceTurbulence,Y686+1)-INDEX(ReferenceTurbulence,Y686))/(INDEX(ReferenceTurbulenceWindSpeed,Y686+1)-INDEX(ReferenceTurbulenceWindSpeed,Y686))))</f>
        <v>0.11713247834199569</v>
      </c>
      <c r="AA686" s="100">
        <f t="shared" si="203"/>
        <v>0.44748602146049316</v>
      </c>
      <c r="AB686" s="29">
        <f t="shared" si="204"/>
        <v>0.37805458827910732</v>
      </c>
      <c r="AD686" s="29">
        <f>'Zero Turbulence Curve'!F685</f>
        <v>68.300000000000395</v>
      </c>
      <c r="AE686" s="29">
        <f>'Zero Turbulence Curve'!G685</f>
        <v>1989.4717126307078</v>
      </c>
      <c r="AF686" s="39"/>
      <c r="AG686" s="40">
        <f t="array" ref="AG686">SUM(_xlfn.NORM.DIST($AD$3:$AD$1003,$F686,$AA686,FALSE)*WindSpeedStep)</f>
        <v>1.0000000000000011</v>
      </c>
      <c r="AH686" s="40">
        <f t="array" ref="AH686">SUM(_xlfn.NORM.DIST($AD$3:$AD$1003,$F686,$AB686,FALSE)*WindSpeedStep)</f>
        <v>1.0000000000000011</v>
      </c>
      <c r="AJ686" s="47">
        <f t="shared" si="198"/>
        <v>4</v>
      </c>
      <c r="AK686" s="83" t="b">
        <f>COUNTIF('Power Curve'!$D$2:$D$31,AJ686)&gt;0</f>
        <v>1</v>
      </c>
      <c r="AL686" s="83" t="b">
        <f t="shared" si="199"/>
        <v>0</v>
      </c>
      <c r="AM686" s="83" t="b">
        <f t="shared" si="205"/>
        <v>1</v>
      </c>
      <c r="AN686" s="47" t="str">
        <f t="shared" si="200"/>
        <v>Outer</v>
      </c>
      <c r="AO686" s="48" t="str">
        <f t="shared" si="201"/>
        <v>&lt;0</v>
      </c>
      <c r="AP686" s="49" t="str">
        <f t="shared" si="206"/>
        <v>8-9</v>
      </c>
      <c r="AQ686" s="49" t="str">
        <f t="shared" si="207"/>
        <v>Jan</v>
      </c>
      <c r="AR686" s="48" t="str">
        <f t="shared" si="208"/>
        <v>275-285</v>
      </c>
      <c r="AS686" s="49" t="str">
        <f t="shared" si="202"/>
        <v>LWS-LTI</v>
      </c>
    </row>
    <row r="687" spans="5:45" x14ac:dyDescent="0.3">
      <c r="E687" s="15">
        <v>40923.375</v>
      </c>
      <c r="F687" s="21">
        <v>3.95</v>
      </c>
      <c r="G687" s="21">
        <v>6.800000190734889</v>
      </c>
      <c r="H687" s="42">
        <v>1.2064153352297211</v>
      </c>
      <c r="I687" s="35">
        <v>276.3</v>
      </c>
      <c r="J687" s="43">
        <v>0.13164556962025317</v>
      </c>
      <c r="K687" s="44">
        <v>0.33623607474078299</v>
      </c>
      <c r="L687" s="26">
        <f t="shared" si="190"/>
        <v>3.9299227695159642</v>
      </c>
      <c r="M687" s="26">
        <f t="shared" si="191"/>
        <v>-3.4567791440902232E-2</v>
      </c>
      <c r="N687" s="96">
        <f t="shared" si="192"/>
        <v>4</v>
      </c>
      <c r="O687" s="26">
        <f t="shared" si="193"/>
        <v>0.84064901522809343</v>
      </c>
      <c r="P687" s="3">
        <f>IF(L687&gt;'Power Curve'!$C$37,0,INDEX(Ci,$N687,1)*POWER(1-O687,3)+INDEX(Ci,$N687,2)*3*O687*POWER(1-O687,2)+INDEX(Ci,$N687,3)*3*POWER(O687,2)*(1-O687)+INDEX(Ci,$N687,4)*POWER(O687,3))</f>
        <v>58.839643133435082</v>
      </c>
      <c r="Q687" s="3">
        <f>MAX(0,MIN(P687-V687+W687,'Power Curve'!$C$39))</f>
        <v>63.494576974639287</v>
      </c>
      <c r="R687" s="3">
        <f t="shared" si="194"/>
        <v>6.800000190734889</v>
      </c>
      <c r="S687" s="3">
        <f t="shared" si="195"/>
        <v>56.694576783904395</v>
      </c>
      <c r="T687" s="3">
        <f t="shared" si="196"/>
        <v>56.694576783904395</v>
      </c>
      <c r="V687" s="37">
        <f t="array" ref="V687">SUM(_xlfn.NORM.DIST($AD$3:$AD$1003,$L687,$AA687,FALSE)*WindSpeedStep*$AE$3:$AE$1003)/AG687</f>
        <v>21.898355558545596</v>
      </c>
      <c r="W687" s="37">
        <f t="array" ref="W687">SUM(_xlfn.NORM.DIST($AD$3:$AD$1003,$L687,$AB687,FALSE)*WindSpeedStep*$AE$3:$AE$1003)/AH687</f>
        <v>26.553289399749801</v>
      </c>
      <c r="Y687" s="1">
        <f t="shared" si="197"/>
        <v>3</v>
      </c>
      <c r="Z687" s="99">
        <f>IF(L687&lt;'Power Curve'!$P$28,'Power Curve'!$Q$28,IF(L687&gt;'Power Curve'!$P$29,'Power Curve'!$Q$29,INDEX(ReferenceTurbulence,Y687)+(L687-INDEX(ReferenceTurbulenceWindSpeed,Y687))*(INDEX(ReferenceTurbulence,Y687+1)-INDEX(ReferenceTurbulence,Y687))/(INDEX(ReferenceTurbulenceWindSpeed,Y687+1)-INDEX(ReferenceTurbulenceWindSpeed,Y687))))</f>
        <v>0.11713247834199569</v>
      </c>
      <c r="AA687" s="100">
        <f t="shared" si="203"/>
        <v>0.46032159368604442</v>
      </c>
      <c r="AB687" s="29">
        <f t="shared" si="204"/>
        <v>0.51735692155653201</v>
      </c>
      <c r="AD687" s="29">
        <f>'Zero Turbulence Curve'!F686</f>
        <v>68.400000000000389</v>
      </c>
      <c r="AE687" s="29">
        <f>'Zero Turbulence Curve'!G686</f>
        <v>1989.4717126307078</v>
      </c>
      <c r="AF687" s="39"/>
      <c r="AG687" s="40">
        <f t="array" ref="AG687">SUM(_xlfn.NORM.DIST($AD$3:$AD$1003,$F687,$AA687,FALSE)*WindSpeedStep)</f>
        <v>1.0000000000000013</v>
      </c>
      <c r="AH687" s="40">
        <f t="array" ref="AH687">SUM(_xlfn.NORM.DIST($AD$3:$AD$1003,$F687,$AB687,FALSE)*WindSpeedStep)</f>
        <v>0.99999999999999711</v>
      </c>
      <c r="AJ687" s="47">
        <f t="shared" si="198"/>
        <v>4</v>
      </c>
      <c r="AK687" s="83" t="b">
        <f>COUNTIF('Power Curve'!$D$2:$D$31,AJ687)&gt;0</f>
        <v>1</v>
      </c>
      <c r="AL687" s="83" t="b">
        <f t="shared" si="199"/>
        <v>0</v>
      </c>
      <c r="AM687" s="83" t="b">
        <f t="shared" si="205"/>
        <v>1</v>
      </c>
      <c r="AN687" s="47" t="str">
        <f t="shared" si="200"/>
        <v>Outer</v>
      </c>
      <c r="AO687" s="48" t="str">
        <f t="shared" si="201"/>
        <v>&lt;0</v>
      </c>
      <c r="AP687" s="49" t="str">
        <f t="shared" si="206"/>
        <v>9-10</v>
      </c>
      <c r="AQ687" s="49" t="str">
        <f t="shared" si="207"/>
        <v>Jan</v>
      </c>
      <c r="AR687" s="48" t="str">
        <f t="shared" si="208"/>
        <v>275-285</v>
      </c>
      <c r="AS687" s="49" t="str">
        <f t="shared" si="202"/>
        <v>Inner-TI</v>
      </c>
    </row>
    <row r="688" spans="5:45" x14ac:dyDescent="0.3">
      <c r="E688" s="15">
        <v>40923.388888888891</v>
      </c>
      <c r="F688" s="21">
        <v>4.25</v>
      </c>
      <c r="G688" s="21">
        <v>7.6099996566772505</v>
      </c>
      <c r="H688" s="42">
        <v>1.2066821431726049</v>
      </c>
      <c r="I688" s="35">
        <v>282.3</v>
      </c>
      <c r="J688" s="43">
        <v>9.1764705882352943E-2</v>
      </c>
      <c r="K688" s="44">
        <v>0.41275078577987168</v>
      </c>
      <c r="L688" s="26">
        <f t="shared" si="190"/>
        <v>4.2287096077295736</v>
      </c>
      <c r="M688" s="26">
        <f t="shared" si="191"/>
        <v>1.1610677568202346E-2</v>
      </c>
      <c r="N688" s="96">
        <f t="shared" si="192"/>
        <v>5</v>
      </c>
      <c r="O688" s="26">
        <f t="shared" si="193"/>
        <v>8.5902902445952209E-2</v>
      </c>
      <c r="P688" s="3">
        <f>IF(L688&gt;'Power Curve'!$C$37,0,INDEX(Ci,$N688,1)*POWER(1-O688,3)+INDEX(Ci,$N688,2)*3*O688*POWER(1-O688,2)+INDEX(Ci,$N688,3)*3*POWER(O688,2)*(1-O688)+INDEX(Ci,$N688,4)*POWER(O688,3))</f>
        <v>84.584741574605957</v>
      </c>
      <c r="Q688" s="3">
        <f>MAX(0,MIN(P688-V688+W688,'Power Curve'!$C$39))</f>
        <v>75.380597620867832</v>
      </c>
      <c r="R688" s="3">
        <f t="shared" si="194"/>
        <v>7.6099996566772505</v>
      </c>
      <c r="S688" s="3">
        <f t="shared" si="195"/>
        <v>67.770597964190586</v>
      </c>
      <c r="T688" s="3">
        <f t="shared" si="196"/>
        <v>67.770597964190586</v>
      </c>
      <c r="V688" s="37">
        <f t="array" ref="V688">SUM(_xlfn.NORM.DIST($AD$3:$AD$1003,$L688,$AA688,FALSE)*WindSpeedStep*$AE$3:$AE$1003)/AG688</f>
        <v>55.066269746039353</v>
      </c>
      <c r="W688" s="37">
        <f t="array" ref="W688">SUM(_xlfn.NORM.DIST($AD$3:$AD$1003,$L688,$AB688,FALSE)*WindSpeedStep*$AE$3:$AE$1003)/AH688</f>
        <v>45.862125792301221</v>
      </c>
      <c r="Y688" s="1">
        <f t="shared" si="197"/>
        <v>4</v>
      </c>
      <c r="Z688" s="99">
        <f>IF(L688&lt;'Power Curve'!$P$28,'Power Curve'!$Q$28,IF(L688&gt;'Power Curve'!$P$29,'Power Curve'!$Q$29,INDEX(ReferenceTurbulence,Y688)+(L688-INDEX(ReferenceTurbulenceWindSpeed,Y688))*(INDEX(ReferenceTurbulence,Y688+1)-INDEX(ReferenceTurbulence,Y688))/(INDEX(ReferenceTurbulenceWindSpeed,Y688+1)-INDEX(ReferenceTurbulenceWindSpeed,Y688))))</f>
        <v>0.11718729906376534</v>
      </c>
      <c r="AA688" s="100">
        <f t="shared" si="203"/>
        <v>0.49555105745482336</v>
      </c>
      <c r="AB688" s="29">
        <f t="shared" si="204"/>
        <v>0.38804629341518443</v>
      </c>
      <c r="AD688" s="29">
        <f>'Zero Turbulence Curve'!F687</f>
        <v>68.500000000000384</v>
      </c>
      <c r="AE688" s="29">
        <f>'Zero Turbulence Curve'!G687</f>
        <v>1989.4717126307078</v>
      </c>
      <c r="AF688" s="39"/>
      <c r="AG688" s="40">
        <f t="array" ref="AG688">SUM(_xlfn.NORM.DIST($AD$3:$AD$1003,$F688,$AA688,FALSE)*WindSpeedStep)</f>
        <v>1.0000000000000024</v>
      </c>
      <c r="AH688" s="40">
        <f t="array" ref="AH688">SUM(_xlfn.NORM.DIST($AD$3:$AD$1003,$F688,$AB688,FALSE)*WindSpeedStep)</f>
        <v>1.0000000000000027</v>
      </c>
      <c r="AJ688" s="47">
        <f t="shared" si="198"/>
        <v>4</v>
      </c>
      <c r="AK688" s="83" t="b">
        <f>COUNTIF('Power Curve'!$D$2:$D$31,AJ688)&gt;0</f>
        <v>1</v>
      </c>
      <c r="AL688" s="83" t="b">
        <f t="shared" si="199"/>
        <v>0</v>
      </c>
      <c r="AM688" s="83" t="b">
        <f t="shared" si="205"/>
        <v>1</v>
      </c>
      <c r="AN688" s="47" t="str">
        <f t="shared" si="200"/>
        <v>Outer</v>
      </c>
      <c r="AO688" s="48" t="str">
        <f t="shared" si="201"/>
        <v>0.0-0.1</v>
      </c>
      <c r="AP688" s="49" t="str">
        <f t="shared" si="206"/>
        <v>9-10</v>
      </c>
      <c r="AQ688" s="49" t="str">
        <f t="shared" si="207"/>
        <v>Jan</v>
      </c>
      <c r="AR688" s="48" t="str">
        <f t="shared" si="208"/>
        <v>275-285</v>
      </c>
      <c r="AS688" s="49" t="str">
        <f t="shared" si="202"/>
        <v>LWS-LTI</v>
      </c>
    </row>
    <row r="689" spans="5:45" x14ac:dyDescent="0.3">
      <c r="E689" s="15">
        <v>40923.395833333336</v>
      </c>
      <c r="F689" s="21">
        <v>4.42</v>
      </c>
      <c r="G689" s="21">
        <v>53.489999771118207</v>
      </c>
      <c r="H689" s="42">
        <v>1.2068697007004203</v>
      </c>
      <c r="I689" s="35">
        <v>281.5</v>
      </c>
      <c r="J689" s="43">
        <v>0.10407239819004525</v>
      </c>
      <c r="K689" s="44">
        <v>0.37398433578215512</v>
      </c>
      <c r="L689" s="26">
        <f t="shared" si="190"/>
        <v>4.3980858368071054</v>
      </c>
      <c r="M689" s="26">
        <f t="shared" si="191"/>
        <v>3.7788319769911413E-2</v>
      </c>
      <c r="N689" s="96">
        <f t="shared" si="192"/>
        <v>5</v>
      </c>
      <c r="O689" s="26">
        <f t="shared" si="193"/>
        <v>0.27958120876301235</v>
      </c>
      <c r="P689" s="3">
        <f>IF(L689&gt;'Power Curve'!$C$37,0,INDEX(Ci,$N689,1)*POWER(1-O689,3)+INDEX(Ci,$N689,2)*3*O689*POWER(1-O689,2)+INDEX(Ci,$N689,3)*3*POWER(O689,2)*(1-O689)+INDEX(Ci,$N689,4)*POWER(O689,3))</f>
        <v>106.03586157267245</v>
      </c>
      <c r="Q689" s="3">
        <f>MAX(0,MIN(P689-V689+W689,'Power Curve'!$C$39))</f>
        <v>102.08112295817388</v>
      </c>
      <c r="R689" s="3">
        <f t="shared" si="194"/>
        <v>53.489999771118207</v>
      </c>
      <c r="S689" s="3">
        <f t="shared" si="195"/>
        <v>48.591123187055672</v>
      </c>
      <c r="T689" s="3">
        <f t="shared" si="196"/>
        <v>48.591123187055672</v>
      </c>
      <c r="V689" s="37">
        <f t="array" ref="V689">SUM(_xlfn.NORM.DIST($AD$3:$AD$1003,$L689,$AA689,FALSE)*WindSpeedStep*$AE$3:$AE$1003)/AG689</f>
        <v>80.299680758956939</v>
      </c>
      <c r="W689" s="37">
        <f t="array" ref="W689">SUM(_xlfn.NORM.DIST($AD$3:$AD$1003,$L689,$AB689,FALSE)*WindSpeedStep*$AE$3:$AE$1003)/AH689</f>
        <v>76.344942144458372</v>
      </c>
      <c r="Y689" s="1">
        <f t="shared" si="197"/>
        <v>4</v>
      </c>
      <c r="Z689" s="99">
        <f>IF(L689&lt;'Power Curve'!$P$28,'Power Curve'!$Q$28,IF(L689&gt;'Power Curve'!$P$29,'Power Curve'!$Q$29,INDEX(ReferenceTurbulence,Y689)+(L689-INDEX(ReferenceTurbulenceWindSpeed,Y689))*(INDEX(ReferenceTurbulence,Y689+1)-INDEX(ReferenceTurbulence,Y689))/(INDEX(ReferenceTurbulenceWindSpeed,Y689+1)-INDEX(ReferenceTurbulenceWindSpeed,Y689))))</f>
        <v>0.11731089889847529</v>
      </c>
      <c r="AA689" s="100">
        <f t="shared" si="203"/>
        <v>0.51594340294849439</v>
      </c>
      <c r="AB689" s="29">
        <f t="shared" si="204"/>
        <v>0.45771934048218749</v>
      </c>
      <c r="AD689" s="29">
        <f>'Zero Turbulence Curve'!F688</f>
        <v>68.600000000000378</v>
      </c>
      <c r="AE689" s="29">
        <f>'Zero Turbulence Curve'!G688</f>
        <v>1989.4717126307078</v>
      </c>
      <c r="AF689" s="39"/>
      <c r="AG689" s="40">
        <f t="array" ref="AG689">SUM(_xlfn.NORM.DIST($AD$3:$AD$1003,$F689,$AA689,FALSE)*WindSpeedStep)</f>
        <v>1.0000000000000029</v>
      </c>
      <c r="AH689" s="40">
        <f t="array" ref="AH689">SUM(_xlfn.NORM.DIST($AD$3:$AD$1003,$F689,$AB689,FALSE)*WindSpeedStep)</f>
        <v>1.0000000000000031</v>
      </c>
      <c r="AJ689" s="47">
        <f t="shared" si="198"/>
        <v>4</v>
      </c>
      <c r="AK689" s="83" t="b">
        <f>COUNTIF('Power Curve'!$D$2:$D$31,AJ689)&gt;0</f>
        <v>1</v>
      </c>
      <c r="AL689" s="83" t="b">
        <f t="shared" si="199"/>
        <v>0</v>
      </c>
      <c r="AM689" s="83" t="b">
        <f t="shared" si="205"/>
        <v>1</v>
      </c>
      <c r="AN689" s="47" t="str">
        <f t="shared" si="200"/>
        <v>Outer</v>
      </c>
      <c r="AO689" s="48" t="str">
        <f t="shared" si="201"/>
        <v>0.0-0.1</v>
      </c>
      <c r="AP689" s="49" t="str">
        <f t="shared" si="206"/>
        <v>9-10</v>
      </c>
      <c r="AQ689" s="49" t="str">
        <f t="shared" si="207"/>
        <v>Jan</v>
      </c>
      <c r="AR689" s="48" t="str">
        <f t="shared" si="208"/>
        <v>275-285</v>
      </c>
      <c r="AS689" s="49" t="str">
        <f t="shared" si="202"/>
        <v>Inner-TI</v>
      </c>
    </row>
    <row r="690" spans="5:45" x14ac:dyDescent="0.3">
      <c r="E690" s="15">
        <v>40923.402777777781</v>
      </c>
      <c r="F690" s="21">
        <v>4.38</v>
      </c>
      <c r="G690" s="21">
        <v>56.910003662109389</v>
      </c>
      <c r="H690" s="42">
        <v>1.2066028807849778</v>
      </c>
      <c r="I690" s="35">
        <v>289.39999999999998</v>
      </c>
      <c r="J690" s="43">
        <v>5.7077625570776259E-2</v>
      </c>
      <c r="K690" s="44">
        <v>0.5138742578701303</v>
      </c>
      <c r="L690" s="26">
        <f t="shared" si="190"/>
        <v>4.3579629486529212</v>
      </c>
      <c r="M690" s="26">
        <f t="shared" si="191"/>
        <v>3.1587198066353822E-2</v>
      </c>
      <c r="N690" s="96">
        <f t="shared" si="192"/>
        <v>5</v>
      </c>
      <c r="O690" s="26">
        <f t="shared" si="193"/>
        <v>0.23370149432744008</v>
      </c>
      <c r="P690" s="3">
        <f>IF(L690&gt;'Power Curve'!$C$37,0,INDEX(Ci,$N690,1)*POWER(1-O690,3)+INDEX(Ci,$N690,2)*3*O690*POWER(1-O690,2)+INDEX(Ci,$N690,3)*3*POWER(O690,2)*(1-O690)+INDEX(Ci,$N690,4)*POWER(O690,3))</f>
        <v>100.38488570705826</v>
      </c>
      <c r="Q690" s="3">
        <f>MAX(0,MIN(P690-V690+W690,'Power Curve'!$C$39))</f>
        <v>81.404453602203176</v>
      </c>
      <c r="R690" s="3">
        <f t="shared" si="194"/>
        <v>56.910003662109389</v>
      </c>
      <c r="S690" s="3">
        <f t="shared" si="195"/>
        <v>24.494449940093787</v>
      </c>
      <c r="T690" s="3">
        <f t="shared" si="196"/>
        <v>24.494449940093787</v>
      </c>
      <c r="V690" s="37">
        <f t="array" ref="V690">SUM(_xlfn.NORM.DIST($AD$3:$AD$1003,$L690,$AA690,FALSE)*WindSpeedStep*$AE$3:$AE$1003)/AG690</f>
        <v>73.998135630704084</v>
      </c>
      <c r="W690" s="37">
        <f t="array" ref="W690">SUM(_xlfn.NORM.DIST($AD$3:$AD$1003,$L690,$AB690,FALSE)*WindSpeedStep*$AE$3:$AE$1003)/AH690</f>
        <v>55.017703525849008</v>
      </c>
      <c r="Y690" s="1">
        <f t="shared" si="197"/>
        <v>4</v>
      </c>
      <c r="Z690" s="99">
        <f>IF(L690&lt;'Power Curve'!$P$28,'Power Curve'!$Q$28,IF(L690&gt;'Power Curve'!$P$29,'Power Curve'!$Q$29,INDEX(ReferenceTurbulence,Y690)+(L690-INDEX(ReferenceTurbulenceWindSpeed,Y690))*(INDEX(ReferenceTurbulence,Y690+1)-INDEX(ReferenceTurbulence,Y690))/(INDEX(ReferenceTurbulenceWindSpeed,Y690+1)-INDEX(ReferenceTurbulenceWindSpeed,Y690))))</f>
        <v>0.11728161980558868</v>
      </c>
      <c r="AA690" s="100">
        <f t="shared" si="203"/>
        <v>0.51110895367075415</v>
      </c>
      <c r="AB690" s="29">
        <f t="shared" si="204"/>
        <v>0.24874217743452748</v>
      </c>
      <c r="AD690" s="29">
        <f>'Zero Turbulence Curve'!F689</f>
        <v>68.700000000000372</v>
      </c>
      <c r="AE690" s="29">
        <f>'Zero Turbulence Curve'!G689</f>
        <v>1989.4717126307078</v>
      </c>
      <c r="AF690" s="39"/>
      <c r="AG690" s="40">
        <f t="array" ref="AG690">SUM(_xlfn.NORM.DIST($AD$3:$AD$1003,$F690,$AA690,FALSE)*WindSpeedStep)</f>
        <v>1.0000000000000027</v>
      </c>
      <c r="AH690" s="40">
        <f t="array" ref="AH690">SUM(_xlfn.NORM.DIST($AD$3:$AD$1003,$F690,$AB690,FALSE)*WindSpeedStep)</f>
        <v>1.0000000000000033</v>
      </c>
      <c r="AJ690" s="47">
        <f t="shared" si="198"/>
        <v>4</v>
      </c>
      <c r="AK690" s="83" t="b">
        <f>COUNTIF('Power Curve'!$D$2:$D$31,AJ690)&gt;0</f>
        <v>1</v>
      </c>
      <c r="AL690" s="83" t="b">
        <f t="shared" si="199"/>
        <v>0</v>
      </c>
      <c r="AM690" s="83" t="b">
        <f t="shared" si="205"/>
        <v>1</v>
      </c>
      <c r="AN690" s="47" t="str">
        <f t="shared" si="200"/>
        <v>Outer</v>
      </c>
      <c r="AO690" s="48" t="str">
        <f t="shared" si="201"/>
        <v>0.0-0.1</v>
      </c>
      <c r="AP690" s="49" t="str">
        <f t="shared" si="206"/>
        <v>9-10</v>
      </c>
      <c r="AQ690" s="49" t="str">
        <f t="shared" si="207"/>
        <v>Jan</v>
      </c>
      <c r="AR690" s="48" t="str">
        <f t="shared" si="208"/>
        <v>285-295</v>
      </c>
      <c r="AS690" s="49" t="str">
        <f t="shared" si="202"/>
        <v>LWS-LTI</v>
      </c>
    </row>
    <row r="691" spans="5:45" x14ac:dyDescent="0.3">
      <c r="E691" s="15">
        <v>40923.409722222219</v>
      </c>
      <c r="F691" s="21">
        <v>4.82</v>
      </c>
      <c r="G691" s="21">
        <v>97.309997558594006</v>
      </c>
      <c r="H691" s="42">
        <v>1.2065931942567432</v>
      </c>
      <c r="I691" s="35">
        <v>291.8</v>
      </c>
      <c r="J691" s="43">
        <v>0.11825726141078836</v>
      </c>
      <c r="K691" s="44">
        <v>0.47936040592305756</v>
      </c>
      <c r="L691" s="26">
        <f t="shared" si="190"/>
        <v>4.7957363475841213</v>
      </c>
      <c r="M691" s="26">
        <f t="shared" si="191"/>
        <v>9.9246488068620034E-2</v>
      </c>
      <c r="N691" s="96">
        <f t="shared" si="192"/>
        <v>5</v>
      </c>
      <c r="O691" s="26">
        <f t="shared" si="193"/>
        <v>0.73428655822590649</v>
      </c>
      <c r="P691" s="3">
        <f>IF(L691&gt;'Power Curve'!$C$37,0,INDEX(Ci,$N691,1)*POWER(1-O691,3)+INDEX(Ci,$N691,2)*3*O691*POWER(1-O691,2)+INDEX(Ci,$N691,3)*3*POWER(O691,2)*(1-O691)+INDEX(Ci,$N691,4)*POWER(O691,3))</f>
        <v>172.47861809941588</v>
      </c>
      <c r="Q691" s="3">
        <f>MAX(0,MIN(P691-V691+W691,'Power Curve'!$C$39))</f>
        <v>172.54332948053269</v>
      </c>
      <c r="R691" s="3">
        <f t="shared" si="194"/>
        <v>97.309997558594006</v>
      </c>
      <c r="S691" s="3">
        <f t="shared" si="195"/>
        <v>75.233331921938685</v>
      </c>
      <c r="T691" s="3">
        <f t="shared" si="196"/>
        <v>75.233331921938685</v>
      </c>
      <c r="V691" s="37">
        <f t="array" ref="V691">SUM(_xlfn.NORM.DIST($AD$3:$AD$1003,$L691,$AA691,FALSE)*WindSpeedStep*$AE$3:$AE$1003)/AG691</f>
        <v>148.91988979362063</v>
      </c>
      <c r="W691" s="37">
        <f t="array" ref="W691">SUM(_xlfn.NORM.DIST($AD$3:$AD$1003,$L691,$AB691,FALSE)*WindSpeedStep*$AE$3:$AE$1003)/AH691</f>
        <v>148.98460117473743</v>
      </c>
      <c r="Y691" s="1">
        <f t="shared" si="197"/>
        <v>4</v>
      </c>
      <c r="Z691" s="99">
        <f>IF(L691&lt;'Power Curve'!$P$28,'Power Curve'!$Q$28,IF(L691&gt;'Power Curve'!$P$29,'Power Curve'!$Q$29,INDEX(ReferenceTurbulence,Y691)+(L691-INDEX(ReferenceTurbulenceWindSpeed,Y691))*(INDEX(ReferenceTurbulence,Y691+1)-INDEX(ReferenceTurbulence,Y691))/(INDEX(ReferenceTurbulenceWindSpeed,Y691+1)-INDEX(ReferenceTurbulenceWindSpeed,Y691))))</f>
        <v>0.11760107856342618</v>
      </c>
      <c r="AA691" s="100">
        <f t="shared" si="203"/>
        <v>0.56398376698171881</v>
      </c>
      <c r="AB691" s="29">
        <f t="shared" si="204"/>
        <v>0.56713064691347481</v>
      </c>
      <c r="AD691" s="29">
        <f>'Zero Turbulence Curve'!F690</f>
        <v>68.800000000000367</v>
      </c>
      <c r="AE691" s="29">
        <f>'Zero Turbulence Curve'!G690</f>
        <v>1989.4717126307078</v>
      </c>
      <c r="AF691" s="39"/>
      <c r="AG691" s="40">
        <f t="array" ref="AG691">SUM(_xlfn.NORM.DIST($AD$3:$AD$1003,$F691,$AA691,FALSE)*WindSpeedStep)</f>
        <v>1.0000000000000033</v>
      </c>
      <c r="AH691" s="40">
        <f t="array" ref="AH691">SUM(_xlfn.NORM.DIST($AD$3:$AD$1003,$F691,$AB691,FALSE)*WindSpeedStep)</f>
        <v>1.0000000000000036</v>
      </c>
      <c r="AJ691" s="47">
        <f t="shared" si="198"/>
        <v>5</v>
      </c>
      <c r="AK691" s="83" t="b">
        <f>COUNTIF('Power Curve'!$D$2:$D$31,AJ691)&gt;0</f>
        <v>1</v>
      </c>
      <c r="AL691" s="83" t="b">
        <f t="shared" si="199"/>
        <v>0</v>
      </c>
      <c r="AM691" s="83" t="b">
        <f t="shared" si="205"/>
        <v>1</v>
      </c>
      <c r="AN691" s="47" t="str">
        <f t="shared" si="200"/>
        <v>Outer</v>
      </c>
      <c r="AO691" s="48" t="str">
        <f t="shared" si="201"/>
        <v>0.0-0.1</v>
      </c>
      <c r="AP691" s="49" t="str">
        <f t="shared" si="206"/>
        <v>9-10</v>
      </c>
      <c r="AQ691" s="49" t="str">
        <f t="shared" si="207"/>
        <v>Jan</v>
      </c>
      <c r="AR691" s="48" t="str">
        <f t="shared" si="208"/>
        <v>285-295</v>
      </c>
      <c r="AS691" s="49" t="str">
        <f t="shared" si="202"/>
        <v>Inner-TI</v>
      </c>
    </row>
    <row r="692" spans="5:45" x14ac:dyDescent="0.3">
      <c r="E692" s="15">
        <v>40923.416666666664</v>
      </c>
      <c r="F692" s="21">
        <v>5.2</v>
      </c>
      <c r="G692" s="21">
        <v>149.03999328613301</v>
      </c>
      <c r="H692" s="42">
        <v>1.2065042579233487</v>
      </c>
      <c r="I692" s="35">
        <v>291.89999999999998</v>
      </c>
      <c r="J692" s="43">
        <v>6.9230769230769221E-2</v>
      </c>
      <c r="K692" s="44">
        <v>0.46263876408416232</v>
      </c>
      <c r="L692" s="26">
        <f t="shared" si="190"/>
        <v>5.1736963239207512</v>
      </c>
      <c r="M692" s="26">
        <f t="shared" si="191"/>
        <v>0.15766142079555959</v>
      </c>
      <c r="N692" s="96">
        <f t="shared" si="192"/>
        <v>6</v>
      </c>
      <c r="O692" s="26">
        <f t="shared" si="193"/>
        <v>0.14510947533654353</v>
      </c>
      <c r="P692" s="3">
        <f>IF(L692&gt;'Power Curve'!$C$37,0,INDEX(Ci,$N692,1)*POWER(1-O692,3)+INDEX(Ci,$N692,2)*3*O692*POWER(1-O692,2)+INDEX(Ci,$N692,3)*3*POWER(O692,2)*(1-O692)+INDEX(Ci,$N692,4)*POWER(O692,3))</f>
        <v>233.54668154788925</v>
      </c>
      <c r="Q692" s="3">
        <f>MAX(0,MIN(P692-V692+W692,'Power Curve'!$C$39))</f>
        <v>237.43453281898482</v>
      </c>
      <c r="R692" s="3">
        <f t="shared" si="194"/>
        <v>149.03999328613301</v>
      </c>
      <c r="S692" s="3">
        <f t="shared" si="195"/>
        <v>88.394539532851809</v>
      </c>
      <c r="T692" s="3">
        <f t="shared" si="196"/>
        <v>88.394539532851809</v>
      </c>
      <c r="V692" s="37">
        <f t="array" ref="V692">SUM(_xlfn.NORM.DIST($AD$3:$AD$1003,$L692,$AA692,FALSE)*WindSpeedStep*$AE$3:$AE$1003)/AG692</f>
        <v>216.89763746058276</v>
      </c>
      <c r="W692" s="37">
        <f t="array" ref="W692">SUM(_xlfn.NORM.DIST($AD$3:$AD$1003,$L692,$AB692,FALSE)*WindSpeedStep*$AE$3:$AE$1003)/AH692</f>
        <v>220.78548873167833</v>
      </c>
      <c r="Y692" s="1">
        <f t="shared" si="197"/>
        <v>5</v>
      </c>
      <c r="Z692" s="99">
        <f>IF(L692&lt;'Power Curve'!$P$28,'Power Curve'!$Q$28,IF(L692&gt;'Power Curve'!$P$29,'Power Curve'!$Q$29,INDEX(ReferenceTurbulence,Y692)+(L692-INDEX(ReferenceTurbulenceWindSpeed,Y692))*(INDEX(ReferenceTurbulence,Y692+1)-INDEX(ReferenceTurbulence,Y692))/(INDEX(ReferenceTurbulenceWindSpeed,Y692+1)-INDEX(ReferenceTurbulenceWindSpeed,Y692))))</f>
        <v>0.11832718588865018</v>
      </c>
      <c r="AA692" s="100">
        <f t="shared" si="203"/>
        <v>0.61218892665199687</v>
      </c>
      <c r="AB692" s="29">
        <f t="shared" si="204"/>
        <v>0.35817897627143658</v>
      </c>
      <c r="AD692" s="29">
        <f>'Zero Turbulence Curve'!F691</f>
        <v>68.900000000000361</v>
      </c>
      <c r="AE692" s="29">
        <f>'Zero Turbulence Curve'!G691</f>
        <v>1989.4717126307078</v>
      </c>
      <c r="AF692" s="39"/>
      <c r="AG692" s="40">
        <f t="array" ref="AG692">SUM(_xlfn.NORM.DIST($AD$3:$AD$1003,$F692,$AA692,FALSE)*WindSpeedStep)</f>
        <v>1.0000000000000036</v>
      </c>
      <c r="AH692" s="40">
        <f t="array" ref="AH692">SUM(_xlfn.NORM.DIST($AD$3:$AD$1003,$F692,$AB692,FALSE)*WindSpeedStep)</f>
        <v>1.0000000000000036</v>
      </c>
      <c r="AJ692" s="47">
        <f t="shared" si="198"/>
        <v>5</v>
      </c>
      <c r="AK692" s="83" t="b">
        <f>COUNTIF('Power Curve'!$D$2:$D$31,AJ692)&gt;0</f>
        <v>1</v>
      </c>
      <c r="AL692" s="83" t="b">
        <f t="shared" si="199"/>
        <v>0</v>
      </c>
      <c r="AM692" s="83" t="b">
        <f t="shared" si="205"/>
        <v>1</v>
      </c>
      <c r="AN692" s="47" t="str">
        <f t="shared" si="200"/>
        <v>Outer</v>
      </c>
      <c r="AO692" s="48" t="str">
        <f t="shared" si="201"/>
        <v>0.1-0.2</v>
      </c>
      <c r="AP692" s="49" t="str">
        <f t="shared" si="206"/>
        <v>10-11</v>
      </c>
      <c r="AQ692" s="49" t="str">
        <f t="shared" si="207"/>
        <v>Jan</v>
      </c>
      <c r="AR692" s="48" t="str">
        <f t="shared" si="208"/>
        <v>285-295</v>
      </c>
      <c r="AS692" s="49" t="str">
        <f t="shared" si="202"/>
        <v>LWS-LTI</v>
      </c>
    </row>
    <row r="693" spans="5:45" x14ac:dyDescent="0.3">
      <c r="E693" s="15">
        <v>40923.423611111109</v>
      </c>
      <c r="F693" s="21">
        <v>5.65</v>
      </c>
      <c r="G693" s="21">
        <v>185.99000167846671</v>
      </c>
      <c r="H693" s="42">
        <v>1.2063264256428232</v>
      </c>
      <c r="I693" s="35">
        <v>296.39999999999998</v>
      </c>
      <c r="J693" s="43">
        <v>7.2566371681415914E-2</v>
      </c>
      <c r="K693" s="44">
        <v>0.47232921825009971</v>
      </c>
      <c r="L693" s="26">
        <f t="shared" si="190"/>
        <v>5.6211438415973944</v>
      </c>
      <c r="M693" s="26">
        <f t="shared" si="191"/>
        <v>0.22681587703522701</v>
      </c>
      <c r="N693" s="96">
        <f t="shared" si="192"/>
        <v>6</v>
      </c>
      <c r="O693" s="26">
        <f t="shared" si="193"/>
        <v>0.59108835966038176</v>
      </c>
      <c r="P693" s="3">
        <f>IF(L693&gt;'Power Curve'!$C$37,0,INDEX(Ci,$N693,1)*POWER(1-O693,3)+INDEX(Ci,$N693,2)*3*O693*POWER(1-O693,2)+INDEX(Ci,$N693,3)*3*POWER(O693,2)*(1-O693)+INDEX(Ci,$N693,4)*POWER(O693,3))</f>
        <v>299.90788792899764</v>
      </c>
      <c r="Q693" s="3">
        <f>MAX(0,MIN(P693-V693+W693,'Power Curve'!$C$39))</f>
        <v>298.06814229283492</v>
      </c>
      <c r="R693" s="3">
        <f t="shared" si="194"/>
        <v>185.99000167846671</v>
      </c>
      <c r="S693" s="3">
        <f t="shared" si="195"/>
        <v>112.07814061436821</v>
      </c>
      <c r="T693" s="3">
        <f t="shared" si="196"/>
        <v>112.07814061436821</v>
      </c>
      <c r="V693" s="37">
        <f t="array" ref="V693">SUM(_xlfn.NORM.DIST($AD$3:$AD$1003,$L693,$AA693,FALSE)*WindSpeedStep*$AE$3:$AE$1003)/AG693</f>
        <v>297.80671283138798</v>
      </c>
      <c r="W693" s="37">
        <f t="array" ref="W693">SUM(_xlfn.NORM.DIST($AD$3:$AD$1003,$L693,$AB693,FALSE)*WindSpeedStep*$AE$3:$AE$1003)/AH693</f>
        <v>295.96696719522527</v>
      </c>
      <c r="Y693" s="1">
        <f t="shared" si="197"/>
        <v>5</v>
      </c>
      <c r="Z693" s="99">
        <f>IF(L693&lt;'Power Curve'!$P$28,'Power Curve'!$Q$28,IF(L693&gt;'Power Curve'!$P$29,'Power Curve'!$Q$29,INDEX(ReferenceTurbulence,Y693)+(L693-INDEX(ReferenceTurbulenceWindSpeed,Y693))*(INDEX(ReferenceTurbulence,Y693+1)-INDEX(ReferenceTurbulence,Y693))/(INDEX(ReferenceTurbulenceWindSpeed,Y693+1)-INDEX(ReferenceTurbulenceWindSpeed,Y693))))</f>
        <v>0.12003764379113038</v>
      </c>
      <c r="AA693" s="100">
        <f t="shared" si="203"/>
        <v>0.67474886215637431</v>
      </c>
      <c r="AB693" s="29">
        <f t="shared" si="204"/>
        <v>0.40790601328405862</v>
      </c>
      <c r="AD693" s="29">
        <f>'Zero Turbulence Curve'!F692</f>
        <v>69.000000000000355</v>
      </c>
      <c r="AE693" s="29">
        <f>'Zero Turbulence Curve'!G692</f>
        <v>1989.4717126307078</v>
      </c>
      <c r="AF693" s="39"/>
      <c r="AG693" s="40">
        <f t="array" ref="AG693">SUM(_xlfn.NORM.DIST($AD$3:$AD$1003,$F693,$AA693,FALSE)*WindSpeedStep)</f>
        <v>1.000000000000004</v>
      </c>
      <c r="AH693" s="40">
        <f t="array" ref="AH693">SUM(_xlfn.NORM.DIST($AD$3:$AD$1003,$F693,$AB693,FALSE)*WindSpeedStep)</f>
        <v>1.0000000000000036</v>
      </c>
      <c r="AJ693" s="47">
        <f t="shared" si="198"/>
        <v>6</v>
      </c>
      <c r="AK693" s="83" t="b">
        <f>COUNTIF('Power Curve'!$D$2:$D$31,AJ693)&gt;0</f>
        <v>1</v>
      </c>
      <c r="AL693" s="83" t="b">
        <f t="shared" si="199"/>
        <v>0</v>
      </c>
      <c r="AM693" s="83" t="b">
        <f t="shared" si="205"/>
        <v>1</v>
      </c>
      <c r="AN693" s="47" t="str">
        <f t="shared" si="200"/>
        <v>Outer</v>
      </c>
      <c r="AO693" s="48" t="str">
        <f t="shared" si="201"/>
        <v>0.2-0.3</v>
      </c>
      <c r="AP693" s="49" t="str">
        <f t="shared" si="206"/>
        <v>10-11</v>
      </c>
      <c r="AQ693" s="49" t="str">
        <f t="shared" si="207"/>
        <v>Jan</v>
      </c>
      <c r="AR693" s="48" t="str">
        <f t="shared" si="208"/>
        <v>295-305</v>
      </c>
      <c r="AS693" s="49" t="str">
        <f t="shared" si="202"/>
        <v>LWS-LTI</v>
      </c>
    </row>
    <row r="694" spans="5:45" x14ac:dyDescent="0.3">
      <c r="E694" s="15">
        <v>40923.451388888891</v>
      </c>
      <c r="F694" s="21">
        <v>5.99</v>
      </c>
      <c r="G694" s="21">
        <v>236.41998672485391</v>
      </c>
      <c r="H694" s="42">
        <v>1.203699062155845</v>
      </c>
      <c r="I694" s="35">
        <v>297.5</v>
      </c>
      <c r="J694" s="43">
        <v>6.1769616026711181E-2</v>
      </c>
      <c r="K694" s="44">
        <v>0.79957018731421625</v>
      </c>
      <c r="L694" s="26">
        <f t="shared" si="190"/>
        <v>5.9550777157033785</v>
      </c>
      <c r="M694" s="26">
        <f t="shared" si="191"/>
        <v>0.27842643374077009</v>
      </c>
      <c r="N694" s="96">
        <f t="shared" si="192"/>
        <v>6</v>
      </c>
      <c r="O694" s="26">
        <f t="shared" si="193"/>
        <v>0.92392618024998918</v>
      </c>
      <c r="P694" s="3">
        <f>IF(L694&gt;'Power Curve'!$C$37,0,INDEX(Ci,$N694,1)*POWER(1-O694,3)+INDEX(Ci,$N694,2)*3*O694*POWER(1-O694,2)+INDEX(Ci,$N694,3)*3*POWER(O694,2)*(1-O694)+INDEX(Ci,$N694,4)*POWER(O694,3))</f>
        <v>354.9948517725212</v>
      </c>
      <c r="Q694" s="3">
        <f>MAX(0,MIN(P694-V694+W694,'Power Curve'!$C$39))</f>
        <v>346.25232877137654</v>
      </c>
      <c r="R694" s="3">
        <f t="shared" si="194"/>
        <v>236.41998672485391</v>
      </c>
      <c r="S694" s="3">
        <f t="shared" si="195"/>
        <v>109.83234204652263</v>
      </c>
      <c r="T694" s="3">
        <f t="shared" si="196"/>
        <v>109.83234204652263</v>
      </c>
      <c r="V694" s="37">
        <f t="array" ref="V694">SUM(_xlfn.NORM.DIST($AD$3:$AD$1003,$L694,$AA694,FALSE)*WindSpeedStep*$AE$3:$AE$1003)/AG694</f>
        <v>361.41749690963843</v>
      </c>
      <c r="W694" s="37">
        <f t="array" ref="W694">SUM(_xlfn.NORM.DIST($AD$3:$AD$1003,$L694,$AB694,FALSE)*WindSpeedStep*$AE$3:$AE$1003)/AH694</f>
        <v>352.67497390849377</v>
      </c>
      <c r="Y694" s="1">
        <f t="shared" si="197"/>
        <v>5</v>
      </c>
      <c r="Z694" s="99">
        <f>IF(L694&lt;'Power Curve'!$P$28,'Power Curve'!$Q$28,IF(L694&gt;'Power Curve'!$P$29,'Power Curve'!$Q$29,INDEX(ReferenceTurbulence,Y694)+(L694-INDEX(ReferenceTurbulenceWindSpeed,Y694))*(INDEX(ReferenceTurbulence,Y694+1)-INDEX(ReferenceTurbulence,Y694))/(INDEX(ReferenceTurbulenceWindSpeed,Y694+1)-INDEX(ReferenceTurbulenceWindSpeed,Y694))))</f>
        <v>0.1213141730181473</v>
      </c>
      <c r="AA694" s="100">
        <f t="shared" si="203"/>
        <v>0.72243532833935309</v>
      </c>
      <c r="AB694" s="29">
        <f t="shared" si="204"/>
        <v>0.36784286390822202</v>
      </c>
      <c r="AD694" s="29">
        <f>'Zero Turbulence Curve'!F693</f>
        <v>69.10000000000035</v>
      </c>
      <c r="AE694" s="29">
        <f>'Zero Turbulence Curve'!G693</f>
        <v>1989.4717126307078</v>
      </c>
      <c r="AF694" s="39"/>
      <c r="AG694" s="40">
        <f t="array" ref="AG694">SUM(_xlfn.NORM.DIST($AD$3:$AD$1003,$F694,$AA694,FALSE)*WindSpeedStep)</f>
        <v>1.0000000000000038</v>
      </c>
      <c r="AH694" s="40">
        <f t="array" ref="AH694">SUM(_xlfn.NORM.DIST($AD$3:$AD$1003,$F694,$AB694,FALSE)*WindSpeedStep)</f>
        <v>1.0000000000000038</v>
      </c>
      <c r="AJ694" s="47">
        <f t="shared" si="198"/>
        <v>6</v>
      </c>
      <c r="AK694" s="83" t="b">
        <f>COUNTIF('Power Curve'!$D$2:$D$31,AJ694)&gt;0</f>
        <v>1</v>
      </c>
      <c r="AL694" s="83" t="b">
        <f t="shared" si="199"/>
        <v>0</v>
      </c>
      <c r="AM694" s="83" t="b">
        <f t="shared" si="205"/>
        <v>1</v>
      </c>
      <c r="AN694" s="47" t="str">
        <f t="shared" si="200"/>
        <v>Outer</v>
      </c>
      <c r="AO694" s="48" t="str">
        <f t="shared" si="201"/>
        <v>0.2-0.3</v>
      </c>
      <c r="AP694" s="49" t="str">
        <f t="shared" si="206"/>
        <v>10-11</v>
      </c>
      <c r="AQ694" s="49" t="str">
        <f t="shared" si="207"/>
        <v>Jan</v>
      </c>
      <c r="AR694" s="48" t="str">
        <f t="shared" si="208"/>
        <v>295-305</v>
      </c>
      <c r="AS694" s="49" t="str">
        <f t="shared" si="202"/>
        <v>LWS-LTI</v>
      </c>
    </row>
    <row r="695" spans="5:45" x14ac:dyDescent="0.3">
      <c r="E695" s="15">
        <v>40923.458333333336</v>
      </c>
      <c r="F695" s="21">
        <v>5.52</v>
      </c>
      <c r="G695" s="21">
        <v>177.08000564575229</v>
      </c>
      <c r="H695" s="42">
        <v>1.2058722044569998</v>
      </c>
      <c r="I695" s="35">
        <v>291.8</v>
      </c>
      <c r="J695" s="43">
        <v>0.1105072463768116</v>
      </c>
      <c r="K695" s="44">
        <v>0.60211743658992456</v>
      </c>
      <c r="L695" s="26">
        <f t="shared" si="190"/>
        <v>5.4911184205795642</v>
      </c>
      <c r="M695" s="26">
        <f t="shared" si="191"/>
        <v>0.20672002906961154</v>
      </c>
      <c r="N695" s="96">
        <f t="shared" si="192"/>
        <v>6</v>
      </c>
      <c r="O695" s="26">
        <f t="shared" si="193"/>
        <v>0.46148971421393215</v>
      </c>
      <c r="P695" s="3">
        <f>IF(L695&gt;'Power Curve'!$C$37,0,INDEX(Ci,$N695,1)*POWER(1-O695,3)+INDEX(Ci,$N695,2)*3*O695*POWER(1-O695,2)+INDEX(Ci,$N695,3)*3*POWER(O695,2)*(1-O695)+INDEX(Ci,$N695,4)*POWER(O695,3))</f>
        <v>280.30372035793357</v>
      </c>
      <c r="Q695" s="3">
        <f>MAX(0,MIN(P695-V695+W695,'Power Curve'!$C$39))</f>
        <v>280.0585523388288</v>
      </c>
      <c r="R695" s="3">
        <f t="shared" si="194"/>
        <v>177.08000564575229</v>
      </c>
      <c r="S695" s="3">
        <f t="shared" si="195"/>
        <v>102.97854669307651</v>
      </c>
      <c r="T695" s="3">
        <f t="shared" si="196"/>
        <v>102.97854669307651</v>
      </c>
      <c r="V695" s="37">
        <f t="array" ref="V695">SUM(_xlfn.NORM.DIST($AD$3:$AD$1003,$L695,$AA695,FALSE)*WindSpeedStep*$AE$3:$AE$1003)/AG695</f>
        <v>273.99878932857649</v>
      </c>
      <c r="W695" s="37">
        <f t="array" ref="W695">SUM(_xlfn.NORM.DIST($AD$3:$AD$1003,$L695,$AB695,FALSE)*WindSpeedStep*$AE$3:$AE$1003)/AH695</f>
        <v>273.75362130947173</v>
      </c>
      <c r="Y695" s="1">
        <f t="shared" si="197"/>
        <v>5</v>
      </c>
      <c r="Z695" s="99">
        <f>IF(L695&lt;'Power Curve'!$P$28,'Power Curve'!$Q$28,IF(L695&gt;'Power Curve'!$P$29,'Power Curve'!$Q$29,INDEX(ReferenceTurbulence,Y695)+(L695-INDEX(ReferenceTurbulenceWindSpeed,Y695))*(INDEX(ReferenceTurbulence,Y695+1)-INDEX(ReferenceTurbulence,Y695))/(INDEX(ReferenceTurbulenceWindSpeed,Y695+1)-INDEX(ReferenceTurbulenceWindSpeed,Y695))))</f>
        <v>0.11954059553381054</v>
      </c>
      <c r="AA695" s="100">
        <f t="shared" si="203"/>
        <v>0.6564115661427582</v>
      </c>
      <c r="AB695" s="29">
        <f t="shared" si="204"/>
        <v>0.60680837618723449</v>
      </c>
      <c r="AD695" s="29">
        <f>'Zero Turbulence Curve'!F694</f>
        <v>69.200000000000344</v>
      </c>
      <c r="AE695" s="29">
        <f>'Zero Turbulence Curve'!G694</f>
        <v>1989.4717126307078</v>
      </c>
      <c r="AF695" s="39"/>
      <c r="AG695" s="40">
        <f t="array" ref="AG695">SUM(_xlfn.NORM.DIST($AD$3:$AD$1003,$F695,$AA695,FALSE)*WindSpeedStep)</f>
        <v>1.0000000000000033</v>
      </c>
      <c r="AH695" s="40">
        <f t="array" ref="AH695">SUM(_xlfn.NORM.DIST($AD$3:$AD$1003,$F695,$AB695,FALSE)*WindSpeedStep)</f>
        <v>1.0000000000000038</v>
      </c>
      <c r="AJ695" s="47">
        <f t="shared" si="198"/>
        <v>5</v>
      </c>
      <c r="AK695" s="83" t="b">
        <f>COUNTIF('Power Curve'!$D$2:$D$31,AJ695)&gt;0</f>
        <v>1</v>
      </c>
      <c r="AL695" s="83" t="b">
        <f t="shared" si="199"/>
        <v>0</v>
      </c>
      <c r="AM695" s="83" t="b">
        <f t="shared" si="205"/>
        <v>1</v>
      </c>
      <c r="AN695" s="47" t="str">
        <f t="shared" si="200"/>
        <v>Outer</v>
      </c>
      <c r="AO695" s="48" t="str">
        <f t="shared" si="201"/>
        <v>0.2-0.3</v>
      </c>
      <c r="AP695" s="49" t="str">
        <f t="shared" si="206"/>
        <v>11-12</v>
      </c>
      <c r="AQ695" s="49" t="str">
        <f t="shared" si="207"/>
        <v>Jan</v>
      </c>
      <c r="AR695" s="48" t="str">
        <f t="shared" si="208"/>
        <v>285-295</v>
      </c>
      <c r="AS695" s="49" t="str">
        <f t="shared" si="202"/>
        <v>Inner-TI</v>
      </c>
    </row>
    <row r="696" spans="5:45" x14ac:dyDescent="0.3">
      <c r="E696" s="15">
        <v>40923.513888888891</v>
      </c>
      <c r="F696" s="21">
        <v>7.28</v>
      </c>
      <c r="G696" s="21">
        <v>699.95000648498558</v>
      </c>
      <c r="H696" s="42">
        <v>1.2000911522824358</v>
      </c>
      <c r="I696" s="35">
        <v>304.3</v>
      </c>
      <c r="J696" s="43">
        <v>4.8076923076923073E-2</v>
      </c>
      <c r="K696" s="44">
        <v>0.76582365516780604</v>
      </c>
      <c r="L696" s="26">
        <f t="shared" si="190"/>
        <v>7.2303184843248305</v>
      </c>
      <c r="M696" s="26">
        <f t="shared" si="191"/>
        <v>0.475519005371491</v>
      </c>
      <c r="N696" s="96">
        <f t="shared" si="192"/>
        <v>8</v>
      </c>
      <c r="O696" s="26">
        <f t="shared" si="193"/>
        <v>0.2165880632059419</v>
      </c>
      <c r="P696" s="3">
        <f>IF(L696&gt;'Power Curve'!$C$37,0,INDEX(Ci,$N696,1)*POWER(1-O696,3)+INDEX(Ci,$N696,2)*3*O696*POWER(1-O696,2)+INDEX(Ci,$N696,3)*3*POWER(O696,2)*(1-O696)+INDEX(Ci,$N696,4)*POWER(O696,3))</f>
        <v>657.05402392947974</v>
      </c>
      <c r="Q696" s="3">
        <f>MAX(0,MIN(P696-V696+W696,'Power Curve'!$C$39))</f>
        <v>640.14957678339624</v>
      </c>
      <c r="R696" s="3">
        <f t="shared" si="194"/>
        <v>699.95000648498558</v>
      </c>
      <c r="S696" s="3">
        <f t="shared" si="195"/>
        <v>-59.800429701589337</v>
      </c>
      <c r="T696" s="3">
        <f t="shared" si="196"/>
        <v>59.800429701589337</v>
      </c>
      <c r="V696" s="37">
        <f t="array" ref="V696">SUM(_xlfn.NORM.DIST($AD$3:$AD$1003,$L696,$AA696,FALSE)*WindSpeedStep*$AE$3:$AE$1003)/AG696</f>
        <v>653.26721855807898</v>
      </c>
      <c r="W696" s="37">
        <f t="array" ref="W696">SUM(_xlfn.NORM.DIST($AD$3:$AD$1003,$L696,$AB696,FALSE)*WindSpeedStep*$AE$3:$AE$1003)/AH696</f>
        <v>636.36277141199548</v>
      </c>
      <c r="Y696" s="1">
        <f t="shared" si="197"/>
        <v>7</v>
      </c>
      <c r="Z696" s="99">
        <f>IF(L696&lt;'Power Curve'!$P$28,'Power Curve'!$Q$28,IF(L696&gt;'Power Curve'!$P$29,'Power Curve'!$Q$29,INDEX(ReferenceTurbulence,Y696)+(L696-INDEX(ReferenceTurbulenceWindSpeed,Y696))*(INDEX(ReferenceTurbulence,Y696+1)-INDEX(ReferenceTurbulence,Y696))/(INDEX(ReferenceTurbulenceWindSpeed,Y696+1)-INDEX(ReferenceTurbulenceWindSpeed,Y696))))</f>
        <v>0.1196124589822085</v>
      </c>
      <c r="AA696" s="100">
        <f t="shared" si="203"/>
        <v>0.8648361731346077</v>
      </c>
      <c r="AB696" s="29">
        <f t="shared" si="204"/>
        <v>0.34761146559253991</v>
      </c>
      <c r="AD696" s="29">
        <f>'Zero Turbulence Curve'!F695</f>
        <v>69.300000000000338</v>
      </c>
      <c r="AE696" s="29">
        <f>'Zero Turbulence Curve'!G695</f>
        <v>1989.4717126307078</v>
      </c>
      <c r="AF696" s="39"/>
      <c r="AG696" s="40">
        <f t="array" ref="AG696">SUM(_xlfn.NORM.DIST($AD$3:$AD$1003,$F696,$AA696,FALSE)*WindSpeedStep)</f>
        <v>1.000000000000004</v>
      </c>
      <c r="AH696" s="40">
        <f t="array" ref="AH696">SUM(_xlfn.NORM.DIST($AD$3:$AD$1003,$F696,$AB696,FALSE)*WindSpeedStep)</f>
        <v>1.0000000000000038</v>
      </c>
      <c r="AJ696" s="47">
        <f t="shared" si="198"/>
        <v>7</v>
      </c>
      <c r="AK696" s="83" t="b">
        <f>COUNTIF('Power Curve'!$D$2:$D$31,AJ696)&gt;0</f>
        <v>1</v>
      </c>
      <c r="AL696" s="83" t="b">
        <f t="shared" si="199"/>
        <v>0</v>
      </c>
      <c r="AM696" s="83" t="b">
        <f t="shared" si="205"/>
        <v>1</v>
      </c>
      <c r="AN696" s="47" t="str">
        <f t="shared" si="200"/>
        <v>Outer</v>
      </c>
      <c r="AO696" s="48" t="str">
        <f t="shared" si="201"/>
        <v>0.4-0.5</v>
      </c>
      <c r="AP696" s="49" t="str">
        <f t="shared" si="206"/>
        <v>12-13</v>
      </c>
      <c r="AQ696" s="49" t="str">
        <f t="shared" si="207"/>
        <v>Jan</v>
      </c>
      <c r="AR696" s="48" t="str">
        <f t="shared" si="208"/>
        <v>295-305</v>
      </c>
      <c r="AS696" s="49" t="str">
        <f t="shared" si="202"/>
        <v>LWS-LTI</v>
      </c>
    </row>
    <row r="697" spans="5:45" x14ac:dyDescent="0.3">
      <c r="E697" s="15">
        <v>40923.520833333336</v>
      </c>
      <c r="F697" s="21">
        <v>6.75</v>
      </c>
      <c r="G697" s="21">
        <v>552.48997545242355</v>
      </c>
      <c r="H697" s="42">
        <v>1.2009716622650191</v>
      </c>
      <c r="I697" s="35">
        <v>304.39999999999998</v>
      </c>
      <c r="J697" s="43">
        <v>7.1111111111111111E-2</v>
      </c>
      <c r="K697" s="44">
        <v>0.89791576064742407</v>
      </c>
      <c r="L697" s="26">
        <f t="shared" si="190"/>
        <v>6.7055745719515301</v>
      </c>
      <c r="M697" s="26">
        <f t="shared" si="191"/>
        <v>0.39441814216036508</v>
      </c>
      <c r="N697" s="96">
        <f t="shared" si="192"/>
        <v>7</v>
      </c>
      <c r="O697" s="26">
        <f t="shared" si="193"/>
        <v>0.68532754715928956</v>
      </c>
      <c r="P697" s="3">
        <f>IF(L697&gt;'Power Curve'!$C$37,0,INDEX(Ci,$N697,1)*POWER(1-O697,3)+INDEX(Ci,$N697,2)*3*O697*POWER(1-O697,2)+INDEX(Ci,$N697,3)*3*POWER(O697,2)*(1-O697)+INDEX(Ci,$N697,4)*POWER(O697,3))</f>
        <v>521.32032332726294</v>
      </c>
      <c r="Q697" s="3">
        <f>MAX(0,MIN(P697-V697+W697,'Power Curve'!$C$39))</f>
        <v>509.35587344937261</v>
      </c>
      <c r="R697" s="3">
        <f t="shared" si="194"/>
        <v>552.48997545242355</v>
      </c>
      <c r="S697" s="3">
        <f t="shared" si="195"/>
        <v>-43.134102003050941</v>
      </c>
      <c r="T697" s="3">
        <f t="shared" si="196"/>
        <v>43.134102003050941</v>
      </c>
      <c r="V697" s="37">
        <f t="array" ref="V697">SUM(_xlfn.NORM.DIST($AD$3:$AD$1003,$L697,$AA697,FALSE)*WindSpeedStep*$AE$3:$AE$1003)/AG697</f>
        <v>522.60646437148205</v>
      </c>
      <c r="W697" s="37">
        <f t="array" ref="W697">SUM(_xlfn.NORM.DIST($AD$3:$AD$1003,$L697,$AB697,FALSE)*WindSpeedStep*$AE$3:$AE$1003)/AH697</f>
        <v>510.64201449359172</v>
      </c>
      <c r="Y697" s="1">
        <f t="shared" si="197"/>
        <v>6</v>
      </c>
      <c r="Z697" s="99">
        <f>IF(L697&lt;'Power Curve'!$P$28,'Power Curve'!$Q$28,IF(L697&gt;'Power Curve'!$P$29,'Power Curve'!$Q$29,INDEX(ReferenceTurbulence,Y697)+(L697-INDEX(ReferenceTurbulenceWindSpeed,Y697))*(INDEX(ReferenceTurbulence,Y697+1)-INDEX(ReferenceTurbulence,Y697))/(INDEX(ReferenceTurbulenceWindSpeed,Y697+1)-INDEX(ReferenceTurbulenceWindSpeed,Y697))))</f>
        <v>0.12028071349193296</v>
      </c>
      <c r="AA697" s="100">
        <f t="shared" si="203"/>
        <v>0.80655129388769298</v>
      </c>
      <c r="AB697" s="29">
        <f t="shared" si="204"/>
        <v>0.47684085844988661</v>
      </c>
      <c r="AD697" s="29">
        <f>'Zero Turbulence Curve'!F696</f>
        <v>69.400000000000333</v>
      </c>
      <c r="AE697" s="29">
        <f>'Zero Turbulence Curve'!G696</f>
        <v>1989.4717126307078</v>
      </c>
      <c r="AF697" s="39"/>
      <c r="AG697" s="40">
        <f t="array" ref="AG697">SUM(_xlfn.NORM.DIST($AD$3:$AD$1003,$F697,$AA697,FALSE)*WindSpeedStep)</f>
        <v>1.0000000000000033</v>
      </c>
      <c r="AH697" s="40">
        <f t="array" ref="AH697">SUM(_xlfn.NORM.DIST($AD$3:$AD$1003,$F697,$AB697,FALSE)*WindSpeedStep)</f>
        <v>1.0000000000000036</v>
      </c>
      <c r="AJ697" s="47">
        <f t="shared" si="198"/>
        <v>7</v>
      </c>
      <c r="AK697" s="83" t="b">
        <f>COUNTIF('Power Curve'!$D$2:$D$31,AJ697)&gt;0</f>
        <v>1</v>
      </c>
      <c r="AL697" s="83" t="b">
        <f t="shared" si="199"/>
        <v>0</v>
      </c>
      <c r="AM697" s="83" t="b">
        <f t="shared" si="205"/>
        <v>1</v>
      </c>
      <c r="AN697" s="47" t="str">
        <f t="shared" si="200"/>
        <v>Outer</v>
      </c>
      <c r="AO697" s="48" t="str">
        <f t="shared" si="201"/>
        <v>0.3-0.4</v>
      </c>
      <c r="AP697" s="49" t="str">
        <f t="shared" si="206"/>
        <v>12-13</v>
      </c>
      <c r="AQ697" s="49" t="str">
        <f t="shared" si="207"/>
        <v>Jan</v>
      </c>
      <c r="AR697" s="48" t="str">
        <f t="shared" si="208"/>
        <v>295-305</v>
      </c>
      <c r="AS697" s="49" t="str">
        <f t="shared" si="202"/>
        <v>LWS-LTI</v>
      </c>
    </row>
    <row r="698" spans="5:45" x14ac:dyDescent="0.3">
      <c r="E698" s="15">
        <v>40923.527777777781</v>
      </c>
      <c r="F698" s="21">
        <v>6.05</v>
      </c>
      <c r="G698" s="21">
        <v>390.71001434326223</v>
      </c>
      <c r="H698" s="42">
        <v>1.204683957259379</v>
      </c>
      <c r="I698" s="35">
        <v>291.7</v>
      </c>
      <c r="J698" s="43">
        <v>0.14710743801652892</v>
      </c>
      <c r="K698" s="44">
        <v>0.62616101820483339</v>
      </c>
      <c r="L698" s="26">
        <f t="shared" si="190"/>
        <v>6.0163679269453141</v>
      </c>
      <c r="M698" s="26">
        <f t="shared" si="191"/>
        <v>0.287899033462093</v>
      </c>
      <c r="N698" s="96">
        <f t="shared" si="192"/>
        <v>6</v>
      </c>
      <c r="O698" s="26">
        <f t="shared" si="193"/>
        <v>0.98501522186895363</v>
      </c>
      <c r="P698" s="3">
        <f>IF(L698&gt;'Power Curve'!$C$37,0,INDEX(Ci,$N698,1)*POWER(1-O698,3)+INDEX(Ci,$N698,2)*3*O698*POWER(1-O698,2)+INDEX(Ci,$N698,3)*3*POWER(O698,2)*(1-O698)+INDEX(Ci,$N698,4)*POWER(O698,3))</f>
        <v>366.21829364450082</v>
      </c>
      <c r="Q698" s="3">
        <f>MAX(0,MIN(P698-V698+W698,'Power Curve'!$C$39))</f>
        <v>370.84556550172169</v>
      </c>
      <c r="R698" s="3">
        <f t="shared" si="194"/>
        <v>390.71001434326223</v>
      </c>
      <c r="S698" s="3">
        <f t="shared" si="195"/>
        <v>-19.864448841540536</v>
      </c>
      <c r="T698" s="3">
        <f t="shared" si="196"/>
        <v>19.864448841540536</v>
      </c>
      <c r="V698" s="37">
        <f t="array" ref="V698">SUM(_xlfn.NORM.DIST($AD$3:$AD$1003,$L698,$AA698,FALSE)*WindSpeedStep*$AE$3:$AE$1003)/AG698</f>
        <v>373.59033986966591</v>
      </c>
      <c r="W698" s="37">
        <f t="array" ref="W698">SUM(_xlfn.NORM.DIST($AD$3:$AD$1003,$L698,$AB698,FALSE)*WindSpeedStep*$AE$3:$AE$1003)/AH698</f>
        <v>378.21761172688679</v>
      </c>
      <c r="Y698" s="1">
        <f t="shared" si="197"/>
        <v>5</v>
      </c>
      <c r="Z698" s="99">
        <f>IF(L698&lt;'Power Curve'!$P$28,'Power Curve'!$Q$28,IF(L698&gt;'Power Curve'!$P$29,'Power Curve'!$Q$29,INDEX(ReferenceTurbulence,Y698)+(L698-INDEX(ReferenceTurbulenceWindSpeed,Y698))*(INDEX(ReferenceTurbulence,Y698+1)-INDEX(ReferenceTurbulence,Y698))/(INDEX(ReferenceTurbulenceWindSpeed,Y698+1)-INDEX(ReferenceTurbulenceWindSpeed,Y698))))</f>
        <v>0.1215484671465577</v>
      </c>
      <c r="AA698" s="100">
        <f t="shared" si="203"/>
        <v>0.731280299309916</v>
      </c>
      <c r="AB698" s="29">
        <f t="shared" si="204"/>
        <v>0.88505247189774039</v>
      </c>
      <c r="AD698" s="29">
        <f>'Zero Turbulence Curve'!F697</f>
        <v>69.500000000000327</v>
      </c>
      <c r="AE698" s="29">
        <f>'Zero Turbulence Curve'!G697</f>
        <v>1989.4717126307078</v>
      </c>
      <c r="AF698" s="39"/>
      <c r="AG698" s="40">
        <f t="array" ref="AG698">SUM(_xlfn.NORM.DIST($AD$3:$AD$1003,$F698,$AA698,FALSE)*WindSpeedStep)</f>
        <v>1.0000000000000038</v>
      </c>
      <c r="AH698" s="40">
        <f t="array" ref="AH698">SUM(_xlfn.NORM.DIST($AD$3:$AD$1003,$F698,$AB698,FALSE)*WindSpeedStep)</f>
        <v>0.99999999999732736</v>
      </c>
      <c r="AJ698" s="47">
        <f t="shared" si="198"/>
        <v>6</v>
      </c>
      <c r="AK698" s="83" t="b">
        <f>COUNTIF('Power Curve'!$D$2:$D$31,AJ698)&gt;0</f>
        <v>1</v>
      </c>
      <c r="AL698" s="83" t="b">
        <f t="shared" si="199"/>
        <v>0</v>
      </c>
      <c r="AM698" s="83" t="b">
        <f t="shared" si="205"/>
        <v>1</v>
      </c>
      <c r="AN698" s="47" t="str">
        <f t="shared" si="200"/>
        <v>Outer</v>
      </c>
      <c r="AO698" s="48" t="str">
        <f t="shared" si="201"/>
        <v>0.2-0.3</v>
      </c>
      <c r="AP698" s="49" t="str">
        <f t="shared" si="206"/>
        <v>12-13</v>
      </c>
      <c r="AQ698" s="49" t="str">
        <f t="shared" si="207"/>
        <v>Jan</v>
      </c>
      <c r="AR698" s="48" t="str">
        <f t="shared" si="208"/>
        <v>285-295</v>
      </c>
      <c r="AS698" s="49" t="str">
        <f t="shared" si="202"/>
        <v>LWS-HTI</v>
      </c>
    </row>
    <row r="699" spans="5:45" x14ac:dyDescent="0.3">
      <c r="E699" s="15">
        <v>40923.833333333336</v>
      </c>
      <c r="F699" s="21">
        <v>8.06</v>
      </c>
      <c r="G699" s="21">
        <v>794.13999557495163</v>
      </c>
      <c r="H699" s="42">
        <v>1.193341263702703</v>
      </c>
      <c r="I699" s="35">
        <v>282.2</v>
      </c>
      <c r="J699" s="43">
        <v>7.1960297766749365E-2</v>
      </c>
      <c r="K699" s="44">
        <v>0.21605384273211356</v>
      </c>
      <c r="L699" s="26">
        <f t="shared" si="190"/>
        <v>7.9899592604460707</v>
      </c>
      <c r="M699" s="26">
        <f t="shared" si="191"/>
        <v>0.59292393608362648</v>
      </c>
      <c r="N699" s="96">
        <f t="shared" si="192"/>
        <v>8</v>
      </c>
      <c r="O699" s="26">
        <f t="shared" si="193"/>
        <v>0.98115219537046494</v>
      </c>
      <c r="P699" s="3">
        <f>IF(L699&gt;'Power Curve'!$C$37,0,INDEX(Ci,$N699,1)*POWER(1-O699,3)+INDEX(Ci,$N699,2)*3*O699*POWER(1-O699,2)+INDEX(Ci,$N699,3)*3*POWER(O699,2)*(1-O699)+INDEX(Ci,$N699,4)*POWER(O699,3))</f>
        <v>875.15110886999753</v>
      </c>
      <c r="Q699" s="3">
        <f>MAX(0,MIN(P699-V699+W699,'Power Curve'!$C$39))</f>
        <v>857.88337768605015</v>
      </c>
      <c r="R699" s="3">
        <f t="shared" si="194"/>
        <v>794.13999557495163</v>
      </c>
      <c r="S699" s="3">
        <f t="shared" si="195"/>
        <v>63.743382111098526</v>
      </c>
      <c r="T699" s="3">
        <f t="shared" si="196"/>
        <v>63.743382111098526</v>
      </c>
      <c r="V699" s="37">
        <f t="array" ref="V699">SUM(_xlfn.NORM.DIST($AD$3:$AD$1003,$L699,$AA699,FALSE)*WindSpeedStep*$AE$3:$AE$1003)/AG699</f>
        <v>870.65584629078512</v>
      </c>
      <c r="W699" s="37">
        <f t="array" ref="W699">SUM(_xlfn.NORM.DIST($AD$3:$AD$1003,$L699,$AB699,FALSE)*WindSpeedStep*$AE$3:$AE$1003)/AH699</f>
        <v>853.38811510683774</v>
      </c>
      <c r="Y699" s="1">
        <f t="shared" si="197"/>
        <v>7</v>
      </c>
      <c r="Z699" s="99">
        <f>IF(L699&lt;'Power Curve'!$P$28,'Power Curve'!$Q$28,IF(L699&gt;'Power Curve'!$P$29,'Power Curve'!$Q$29,INDEX(ReferenceTurbulence,Y699)+(L699-INDEX(ReferenceTurbulenceWindSpeed,Y699))*(INDEX(ReferenceTurbulence,Y699+1)-INDEX(ReferenceTurbulence,Y699))/(INDEX(ReferenceTurbulenceWindSpeed,Y699+1)-INDEX(ReferenceTurbulenceWindSpeed,Y699))))</f>
        <v>0.1194014710818882</v>
      </c>
      <c r="AA699" s="100">
        <f t="shared" si="203"/>
        <v>0.95401288958161634</v>
      </c>
      <c r="AB699" s="29">
        <f t="shared" si="204"/>
        <v>0.5749598475258958</v>
      </c>
      <c r="AD699" s="29">
        <f>'Zero Turbulence Curve'!F698</f>
        <v>69.600000000000321</v>
      </c>
      <c r="AE699" s="29">
        <f>'Zero Turbulence Curve'!G698</f>
        <v>1989.4717126307078</v>
      </c>
      <c r="AF699" s="39"/>
      <c r="AG699" s="40">
        <f t="array" ref="AG699">SUM(_xlfn.NORM.DIST($AD$3:$AD$1003,$F699,$AA699,FALSE)*WindSpeedStep)</f>
        <v>1.0000000000000031</v>
      </c>
      <c r="AH699" s="40">
        <f t="array" ref="AH699">SUM(_xlfn.NORM.DIST($AD$3:$AD$1003,$F699,$AB699,FALSE)*WindSpeedStep)</f>
        <v>1.0000000000000038</v>
      </c>
      <c r="AJ699" s="47">
        <f t="shared" si="198"/>
        <v>8</v>
      </c>
      <c r="AK699" s="83" t="b">
        <f>COUNTIF('Power Curve'!$D$2:$D$31,AJ699)&gt;0</f>
        <v>1</v>
      </c>
      <c r="AL699" s="83" t="b">
        <f t="shared" si="199"/>
        <v>0</v>
      </c>
      <c r="AM699" s="83" t="b">
        <f t="shared" si="205"/>
        <v>1</v>
      </c>
      <c r="AN699" s="47" t="str">
        <f t="shared" si="200"/>
        <v>Outer</v>
      </c>
      <c r="AO699" s="48" t="str">
        <f t="shared" si="201"/>
        <v>0.5-0.6</v>
      </c>
      <c r="AP699" s="49" t="str">
        <f t="shared" si="206"/>
        <v>20-21</v>
      </c>
      <c r="AQ699" s="49" t="str">
        <f t="shared" si="207"/>
        <v>Jan</v>
      </c>
      <c r="AR699" s="48" t="str">
        <f t="shared" si="208"/>
        <v>275-285</v>
      </c>
      <c r="AS699" s="49" t="str">
        <f t="shared" si="202"/>
        <v>HWS-LTI</v>
      </c>
    </row>
    <row r="700" spans="5:45" x14ac:dyDescent="0.3">
      <c r="E700" s="15">
        <v>40924.208333333336</v>
      </c>
      <c r="F700" s="21">
        <v>9.75</v>
      </c>
      <c r="G700" s="21">
        <v>1310.4499816894531</v>
      </c>
      <c r="H700" s="42">
        <v>1.1900632282328842</v>
      </c>
      <c r="I700" s="35">
        <v>278</v>
      </c>
      <c r="J700" s="43">
        <v>7.7948717948717952E-2</v>
      </c>
      <c r="K700" s="44">
        <v>0.23356862683491453</v>
      </c>
      <c r="L700" s="26">
        <f t="shared" si="190"/>
        <v>9.6564152115440613</v>
      </c>
      <c r="M700" s="26">
        <f t="shared" si="191"/>
        <v>0.85048007527942338</v>
      </c>
      <c r="N700" s="96">
        <f t="shared" si="192"/>
        <v>10</v>
      </c>
      <c r="O700" s="26">
        <f t="shared" si="193"/>
        <v>0.6880142262758443</v>
      </c>
      <c r="P700" s="3">
        <f>IF(L700&gt;'Power Curve'!$C$37,0,INDEX(Ci,$N700,1)*POWER(1-O700,3)+INDEX(Ci,$N700,2)*3*O700*POWER(1-O700,2)+INDEX(Ci,$N700,3)*3*POWER(O700,2)*(1-O700)+INDEX(Ci,$N700,4)*POWER(O700,3))</f>
        <v>1425.3759497393271</v>
      </c>
      <c r="Q700" s="3">
        <f>MAX(0,MIN(P700-V700+W700,'Power Curve'!$C$39))</f>
        <v>1441.5613711760263</v>
      </c>
      <c r="R700" s="3">
        <f t="shared" si="194"/>
        <v>1310.4499816894531</v>
      </c>
      <c r="S700" s="3">
        <f t="shared" si="195"/>
        <v>131.11138948657322</v>
      </c>
      <c r="T700" s="3">
        <f t="shared" si="196"/>
        <v>131.11138948657322</v>
      </c>
      <c r="V700" s="37">
        <f t="array" ref="V700">SUM(_xlfn.NORM.DIST($AD$3:$AD$1003,$L700,$AA700,FALSE)*WindSpeedStep*$AE$3:$AE$1003)/AG700</f>
        <v>1426.2467001934715</v>
      </c>
      <c r="W700" s="37">
        <f t="array" ref="W700">SUM(_xlfn.NORM.DIST($AD$3:$AD$1003,$L700,$AB700,FALSE)*WindSpeedStep*$AE$3:$AE$1003)/AH700</f>
        <v>1442.4321216301707</v>
      </c>
      <c r="Y700" s="1">
        <f t="shared" si="197"/>
        <v>9</v>
      </c>
      <c r="Z700" s="99">
        <f>IF(L700&lt;'Power Curve'!$P$28,'Power Curve'!$Q$28,IF(L700&gt;'Power Curve'!$P$29,'Power Curve'!$Q$29,INDEX(ReferenceTurbulence,Y700)+(L700-INDEX(ReferenceTurbulenceWindSpeed,Y700))*(INDEX(ReferenceTurbulence,Y700+1)-INDEX(ReferenceTurbulence,Y700))/(INDEX(ReferenceTurbulenceWindSpeed,Y700+1)-INDEX(ReferenceTurbulenceWindSpeed,Y700))))</f>
        <v>0.12018462484975447</v>
      </c>
      <c r="AA700" s="100">
        <f t="shared" si="203"/>
        <v>1.1605526395928853</v>
      </c>
      <c r="AB700" s="29">
        <f t="shared" si="204"/>
        <v>0.75270518572035761</v>
      </c>
      <c r="AD700" s="29">
        <f>'Zero Turbulence Curve'!F699</f>
        <v>69.700000000000315</v>
      </c>
      <c r="AE700" s="29">
        <f>'Zero Turbulence Curve'!G699</f>
        <v>1989.4717126307078</v>
      </c>
      <c r="AF700" s="39"/>
      <c r="AG700" s="40">
        <f t="array" ref="AG700">SUM(_xlfn.NORM.DIST($AD$3:$AD$1003,$F700,$AA700,FALSE)*WindSpeedStep)</f>
        <v>1.0000000000000031</v>
      </c>
      <c r="AH700" s="40">
        <f t="array" ref="AH700">SUM(_xlfn.NORM.DIST($AD$3:$AD$1003,$F700,$AB700,FALSE)*WindSpeedStep)</f>
        <v>1.0000000000000036</v>
      </c>
      <c r="AJ700" s="47">
        <f t="shared" si="198"/>
        <v>10</v>
      </c>
      <c r="AK700" s="83" t="b">
        <f>COUNTIF('Power Curve'!$D$2:$D$31,AJ700)&gt;0</f>
        <v>1</v>
      </c>
      <c r="AL700" s="83" t="b">
        <f t="shared" si="199"/>
        <v>0</v>
      </c>
      <c r="AM700" s="83" t="b">
        <f t="shared" si="205"/>
        <v>1</v>
      </c>
      <c r="AN700" s="47" t="str">
        <f t="shared" si="200"/>
        <v>Outer</v>
      </c>
      <c r="AO700" s="48" t="str">
        <f t="shared" si="201"/>
        <v>0.8-0.9</v>
      </c>
      <c r="AP700" s="49" t="str">
        <f t="shared" si="206"/>
        <v>5-6</v>
      </c>
      <c r="AQ700" s="49" t="str">
        <f t="shared" si="207"/>
        <v>Jan</v>
      </c>
      <c r="AR700" s="48" t="str">
        <f t="shared" si="208"/>
        <v>275-285</v>
      </c>
      <c r="AS700" s="49" t="str">
        <f t="shared" si="202"/>
        <v>HWS-LTI</v>
      </c>
    </row>
    <row r="701" spans="5:45" x14ac:dyDescent="0.3">
      <c r="E701" s="15">
        <v>40924.215277777781</v>
      </c>
      <c r="F701" s="21">
        <v>8.73</v>
      </c>
      <c r="G701" s="21">
        <v>1157.9800033569311</v>
      </c>
      <c r="H701" s="42">
        <v>1.1909447398180122</v>
      </c>
      <c r="I701" s="35">
        <v>279.60000000000002</v>
      </c>
      <c r="J701" s="43">
        <v>0.1374570446735395</v>
      </c>
      <c r="K701" s="44">
        <v>0.2647937039001399</v>
      </c>
      <c r="L701" s="26">
        <f t="shared" si="190"/>
        <v>8.6483399183558873</v>
      </c>
      <c r="M701" s="26">
        <f t="shared" si="191"/>
        <v>0.69467878910612324</v>
      </c>
      <c r="N701" s="96">
        <f t="shared" si="192"/>
        <v>9</v>
      </c>
      <c r="O701" s="26">
        <f t="shared" si="193"/>
        <v>0.63936533303963272</v>
      </c>
      <c r="P701" s="3">
        <f>IF(L701&gt;'Power Curve'!$C$37,0,INDEX(Ci,$N701,1)*POWER(1-O701,3)+INDEX(Ci,$N701,2)*3*O701*POWER(1-O701,2)+INDEX(Ci,$N701,3)*3*POWER(O701,2)*(1-O701)+INDEX(Ci,$N701,4)*POWER(O701,3))</f>
        <v>1080.545522268797</v>
      </c>
      <c r="Q701" s="3">
        <f>MAX(0,MIN(P701-V701+W701,'Power Curve'!$C$39))</f>
        <v>1086.2463058362409</v>
      </c>
      <c r="R701" s="3">
        <f t="shared" si="194"/>
        <v>1157.9800033569311</v>
      </c>
      <c r="S701" s="3">
        <f t="shared" si="195"/>
        <v>-71.733697520690157</v>
      </c>
      <c r="T701" s="3">
        <f t="shared" si="196"/>
        <v>71.733697520690157</v>
      </c>
      <c r="V701" s="37">
        <f t="array" ref="V701">SUM(_xlfn.NORM.DIST($AD$3:$AD$1003,$L701,$AA701,FALSE)*WindSpeedStep*$AE$3:$AE$1003)/AG701</f>
        <v>1085.6085473928697</v>
      </c>
      <c r="W701" s="37">
        <f t="array" ref="W701">SUM(_xlfn.NORM.DIST($AD$3:$AD$1003,$L701,$AB701,FALSE)*WindSpeedStep*$AE$3:$AE$1003)/AH701</f>
        <v>1091.3093309603137</v>
      </c>
      <c r="Y701" s="1">
        <f t="shared" si="197"/>
        <v>8</v>
      </c>
      <c r="Z701" s="99">
        <f>IF(L701&lt;'Power Curve'!$P$28,'Power Curve'!$Q$28,IF(L701&gt;'Power Curve'!$P$29,'Power Curve'!$Q$29,INDEX(ReferenceTurbulence,Y701)+(L701-INDEX(ReferenceTurbulenceWindSpeed,Y701))*(INDEX(ReferenceTurbulence,Y701+1)-INDEX(ReferenceTurbulence,Y701))/(INDEX(ReferenceTurbulenceWindSpeed,Y701+1)-INDEX(ReferenceTurbulenceWindSpeed,Y701))))</f>
        <v>0.12013112045749162</v>
      </c>
      <c r="AA701" s="100">
        <f t="shared" si="203"/>
        <v>1.0389347644893443</v>
      </c>
      <c r="AB701" s="29">
        <f t="shared" si="204"/>
        <v>1.1887752465094001</v>
      </c>
      <c r="AD701" s="29">
        <f>'Zero Turbulence Curve'!F700</f>
        <v>69.80000000000031</v>
      </c>
      <c r="AE701" s="29">
        <f>'Zero Turbulence Curve'!G700</f>
        <v>1989.4717126307078</v>
      </c>
      <c r="AF701" s="39"/>
      <c r="AG701" s="40">
        <f t="array" ref="AG701">SUM(_xlfn.NORM.DIST($AD$3:$AD$1003,$F701,$AA701,FALSE)*WindSpeedStep)</f>
        <v>1.0000000000000033</v>
      </c>
      <c r="AH701" s="40">
        <f t="array" ref="AH701">SUM(_xlfn.NORM.DIST($AD$3:$AD$1003,$F701,$AB701,FALSE)*WindSpeedStep)</f>
        <v>0.99999999999992883</v>
      </c>
      <c r="AJ701" s="47">
        <f t="shared" si="198"/>
        <v>9</v>
      </c>
      <c r="AK701" s="83" t="b">
        <f>COUNTIF('Power Curve'!$D$2:$D$31,AJ701)&gt;0</f>
        <v>1</v>
      </c>
      <c r="AL701" s="83" t="b">
        <f t="shared" si="199"/>
        <v>0</v>
      </c>
      <c r="AM701" s="83" t="b">
        <f t="shared" si="205"/>
        <v>1</v>
      </c>
      <c r="AN701" s="47" t="str">
        <f t="shared" si="200"/>
        <v>Inner</v>
      </c>
      <c r="AO701" s="48" t="str">
        <f t="shared" si="201"/>
        <v>0.6-0.7</v>
      </c>
      <c r="AP701" s="49" t="str">
        <f t="shared" si="206"/>
        <v>5-6</v>
      </c>
      <c r="AQ701" s="49" t="str">
        <f t="shared" si="207"/>
        <v>Jan</v>
      </c>
      <c r="AR701" s="48" t="str">
        <f t="shared" si="208"/>
        <v>275-285</v>
      </c>
      <c r="AS701" s="49" t="str">
        <f t="shared" si="202"/>
        <v>Inner-TI</v>
      </c>
    </row>
    <row r="702" spans="5:45" x14ac:dyDescent="0.3">
      <c r="E702" s="15">
        <v>40924.222222222219</v>
      </c>
      <c r="F702" s="21">
        <v>8.02</v>
      </c>
      <c r="G702" s="21">
        <v>596.78001689910911</v>
      </c>
      <c r="H702" s="42">
        <v>1.1915528965386997</v>
      </c>
      <c r="I702" s="35">
        <v>280.39999999999998</v>
      </c>
      <c r="J702" s="43">
        <v>0.17206982543640897</v>
      </c>
      <c r="K702" s="44">
        <v>0.19833751146575843</v>
      </c>
      <c r="L702" s="26">
        <f t="shared" si="190"/>
        <v>7.9463333706839228</v>
      </c>
      <c r="M702" s="26">
        <f t="shared" si="191"/>
        <v>0.5861814141893531</v>
      </c>
      <c r="N702" s="96">
        <f t="shared" si="192"/>
        <v>8</v>
      </c>
      <c r="O702" s="26">
        <f t="shared" si="193"/>
        <v>0.93724355908554502</v>
      </c>
      <c r="P702" s="3">
        <f>IF(L702&gt;'Power Curve'!$C$37,0,INDEX(Ci,$N702,1)*POWER(1-O702,3)+INDEX(Ci,$N702,2)*3*O702*POWER(1-O702,2)+INDEX(Ci,$N702,3)*3*POWER(O702,2)*(1-O702)+INDEX(Ci,$N702,4)*POWER(O702,3))</f>
        <v>862.14508798731742</v>
      </c>
      <c r="Q702" s="3">
        <f>MAX(0,MIN(P702-V702+W702,'Power Curve'!$C$39))</f>
        <v>886.4840792789638</v>
      </c>
      <c r="R702" s="3">
        <f t="shared" si="194"/>
        <v>596.78001689910911</v>
      </c>
      <c r="S702" s="3">
        <f t="shared" si="195"/>
        <v>289.70406237985469</v>
      </c>
      <c r="T702" s="3">
        <f t="shared" si="196"/>
        <v>289.70406237985469</v>
      </c>
      <c r="V702" s="37">
        <f t="array" ref="V702">SUM(_xlfn.NORM.DIST($AD$3:$AD$1003,$L702,$AA702,FALSE)*WindSpeedStep*$AE$3:$AE$1003)/AG702</f>
        <v>857.24268703560665</v>
      </c>
      <c r="W702" s="37">
        <f t="array" ref="W702">SUM(_xlfn.NORM.DIST($AD$3:$AD$1003,$L702,$AB702,FALSE)*WindSpeedStep*$AE$3:$AE$1003)/AH702</f>
        <v>881.58167832725303</v>
      </c>
      <c r="Y702" s="1">
        <f t="shared" si="197"/>
        <v>7</v>
      </c>
      <c r="Z702" s="99">
        <f>IF(L702&lt;'Power Curve'!$P$28,'Power Curve'!$Q$28,IF(L702&gt;'Power Curve'!$P$29,'Power Curve'!$Q$29,INDEX(ReferenceTurbulence,Y702)+(L702-INDEX(ReferenceTurbulenceWindSpeed,Y702))*(INDEX(ReferenceTurbulence,Y702+1)-INDEX(ReferenceTurbulence,Y702))/(INDEX(ReferenceTurbulenceWindSpeed,Y702+1)-INDEX(ReferenceTurbulenceWindSpeed,Y702))))</f>
        <v>0.11941358803923154</v>
      </c>
      <c r="AA702" s="100">
        <f t="shared" si="203"/>
        <v>0.9489001795492481</v>
      </c>
      <c r="AB702" s="29">
        <f t="shared" si="204"/>
        <v>1.367324195953094</v>
      </c>
      <c r="AD702" s="29">
        <f>'Zero Turbulence Curve'!F701</f>
        <v>69.900000000000304</v>
      </c>
      <c r="AE702" s="29">
        <f>'Zero Turbulence Curve'!G701</f>
        <v>1989.4717126307078</v>
      </c>
      <c r="AF702" s="39"/>
      <c r="AG702" s="40">
        <f t="array" ref="AG702">SUM(_xlfn.NORM.DIST($AD$3:$AD$1003,$F702,$AA702,FALSE)*WindSpeedStep)</f>
        <v>1.0000000000000038</v>
      </c>
      <c r="AH702" s="40">
        <f t="array" ref="AH702">SUM(_xlfn.NORM.DIST($AD$3:$AD$1003,$F702,$AB702,FALSE)*WindSpeedStep)</f>
        <v>0.99999999821906149</v>
      </c>
      <c r="AJ702" s="47">
        <f t="shared" si="198"/>
        <v>8</v>
      </c>
      <c r="AK702" s="83" t="b">
        <f>COUNTIF('Power Curve'!$D$2:$D$31,AJ702)&gt;0</f>
        <v>1</v>
      </c>
      <c r="AL702" s="83" t="b">
        <f t="shared" si="199"/>
        <v>0</v>
      </c>
      <c r="AM702" s="83" t="b">
        <f t="shared" si="205"/>
        <v>1</v>
      </c>
      <c r="AN702" s="47" t="str">
        <f t="shared" si="200"/>
        <v>Outer</v>
      </c>
      <c r="AO702" s="48" t="str">
        <f t="shared" si="201"/>
        <v>0.5-0.6</v>
      </c>
      <c r="AP702" s="49" t="str">
        <f t="shared" si="206"/>
        <v>5-6</v>
      </c>
      <c r="AQ702" s="49" t="str">
        <f t="shared" si="207"/>
        <v>Jan</v>
      </c>
      <c r="AR702" s="48" t="str">
        <f t="shared" si="208"/>
        <v>275-285</v>
      </c>
      <c r="AS702" s="49" t="str">
        <f t="shared" si="202"/>
        <v>HWS-HTI</v>
      </c>
    </row>
    <row r="703" spans="5:45" x14ac:dyDescent="0.3">
      <c r="E703" s="15">
        <v>40924.229166666664</v>
      </c>
      <c r="F703" s="21">
        <v>8.09</v>
      </c>
      <c r="G703" s="21">
        <v>913.81999969482422</v>
      </c>
      <c r="H703" s="42">
        <v>1.1917267695519875</v>
      </c>
      <c r="I703" s="35">
        <v>279</v>
      </c>
      <c r="J703" s="43">
        <v>0.11866501854140915</v>
      </c>
      <c r="K703" s="44">
        <v>0.24005682169241885</v>
      </c>
      <c r="L703" s="26">
        <f t="shared" si="190"/>
        <v>8.0160802629549917</v>
      </c>
      <c r="M703" s="26">
        <f t="shared" si="191"/>
        <v>0.596961021224514</v>
      </c>
      <c r="N703" s="96">
        <f t="shared" si="192"/>
        <v>9</v>
      </c>
      <c r="O703" s="26">
        <f t="shared" si="193"/>
        <v>7.3912273344004641E-3</v>
      </c>
      <c r="P703" s="3">
        <f>IF(L703&gt;'Power Curve'!$C$37,0,INDEX(Ci,$N703,1)*POWER(1-O703,3)+INDEX(Ci,$N703,2)*3*O703*POWER(1-O703,2)+INDEX(Ci,$N703,3)*3*POWER(O703,2)*(1-O703)+INDEX(Ci,$N703,4)*POWER(O703,3))</f>
        <v>882.95415797471969</v>
      </c>
      <c r="Q703" s="3">
        <f>MAX(0,MIN(P703-V703+W703,'Power Curve'!$C$39))</f>
        <v>882.62403060826</v>
      </c>
      <c r="R703" s="3">
        <f t="shared" si="194"/>
        <v>913.81999969482422</v>
      </c>
      <c r="S703" s="3">
        <f t="shared" si="195"/>
        <v>-31.195969086564219</v>
      </c>
      <c r="T703" s="3">
        <f t="shared" si="196"/>
        <v>31.195969086564219</v>
      </c>
      <c r="V703" s="37">
        <f t="array" ref="V703">SUM(_xlfn.NORM.DIST($AD$3:$AD$1003,$L703,$AA703,FALSE)*WindSpeedStep*$AE$3:$AE$1003)/AG703</f>
        <v>878.7451505525147</v>
      </c>
      <c r="W703" s="37">
        <f t="array" ref="W703">SUM(_xlfn.NORM.DIST($AD$3:$AD$1003,$L703,$AB703,FALSE)*WindSpeedStep*$AE$3:$AE$1003)/AH703</f>
        <v>878.41502318605501</v>
      </c>
      <c r="Y703" s="1">
        <f t="shared" si="197"/>
        <v>8</v>
      </c>
      <c r="Z703" s="99">
        <f>IF(L703&lt;'Power Curve'!$P$28,'Power Curve'!$Q$28,IF(L703&gt;'Power Curve'!$P$29,'Power Curve'!$Q$29,INDEX(ReferenceTurbulence,Y703)+(L703-INDEX(ReferenceTurbulenceWindSpeed,Y703))*(INDEX(ReferenceTurbulence,Y703+1)-INDEX(ReferenceTurbulence,Y703))/(INDEX(ReferenceTurbulenceWindSpeed,Y703+1)-INDEX(ReferenceTurbulenceWindSpeed,Y703))))</f>
        <v>0.11940476493309911</v>
      </c>
      <c r="AA703" s="100">
        <f t="shared" si="203"/>
        <v>0.95715817948299609</v>
      </c>
      <c r="AB703" s="29">
        <f t="shared" si="204"/>
        <v>0.95122831303297806</v>
      </c>
      <c r="AD703" s="29">
        <f>'Zero Turbulence Curve'!F702</f>
        <v>70.000000000000298</v>
      </c>
      <c r="AE703" s="29">
        <f>'Zero Turbulence Curve'!G702</f>
        <v>1989.4717126307078</v>
      </c>
      <c r="AF703" s="39"/>
      <c r="AG703" s="40">
        <f t="array" ref="AG703">SUM(_xlfn.NORM.DIST($AD$3:$AD$1003,$F703,$AA703,FALSE)*WindSpeedStep)</f>
        <v>1.0000000000000038</v>
      </c>
      <c r="AH703" s="40">
        <f t="array" ref="AH703">SUM(_xlfn.NORM.DIST($AD$3:$AD$1003,$F703,$AB703,FALSE)*WindSpeedStep)</f>
        <v>1.0000000000000036</v>
      </c>
      <c r="AJ703" s="47">
        <f t="shared" si="198"/>
        <v>8</v>
      </c>
      <c r="AK703" s="83" t="b">
        <f>COUNTIF('Power Curve'!$D$2:$D$31,AJ703)&gt;0</f>
        <v>1</v>
      </c>
      <c r="AL703" s="83" t="b">
        <f t="shared" si="199"/>
        <v>0</v>
      </c>
      <c r="AM703" s="83" t="b">
        <f t="shared" si="205"/>
        <v>1</v>
      </c>
      <c r="AN703" s="47" t="str">
        <f t="shared" si="200"/>
        <v>Inner</v>
      </c>
      <c r="AO703" s="48" t="str">
        <f t="shared" si="201"/>
        <v>0.5-0.6</v>
      </c>
      <c r="AP703" s="49" t="str">
        <f t="shared" si="206"/>
        <v>5-6</v>
      </c>
      <c r="AQ703" s="49" t="str">
        <f t="shared" si="207"/>
        <v>Jan</v>
      </c>
      <c r="AR703" s="48" t="str">
        <f t="shared" si="208"/>
        <v>275-285</v>
      </c>
      <c r="AS703" s="49" t="str">
        <f t="shared" si="202"/>
        <v>Inner-TI</v>
      </c>
    </row>
    <row r="704" spans="5:45" x14ac:dyDescent="0.3">
      <c r="E704" s="15">
        <v>40924.236111111109</v>
      </c>
      <c r="F704" s="21">
        <v>7.6</v>
      </c>
      <c r="G704" s="21">
        <v>807.37001800537109</v>
      </c>
      <c r="H704" s="42">
        <v>1.1915963600353325</v>
      </c>
      <c r="I704" s="35">
        <v>276.10000000000002</v>
      </c>
      <c r="J704" s="43">
        <v>0.16447368421052633</v>
      </c>
      <c r="K704" s="44">
        <v>0.25900519107337394</v>
      </c>
      <c r="L704" s="26">
        <f t="shared" si="190"/>
        <v>7.5302827809317039</v>
      </c>
      <c r="M704" s="26">
        <f t="shared" si="191"/>
        <v>0.52187945437090555</v>
      </c>
      <c r="N704" s="96">
        <f t="shared" si="192"/>
        <v>8</v>
      </c>
      <c r="O704" s="26">
        <f t="shared" si="193"/>
        <v>0.51849647745222016</v>
      </c>
      <c r="P704" s="3">
        <f>IF(L704&gt;'Power Curve'!$C$37,0,INDEX(Ci,$N704,1)*POWER(1-O704,3)+INDEX(Ci,$N704,2)*3*O704*POWER(1-O704,2)+INDEX(Ci,$N704,3)*3*POWER(O704,2)*(1-O704)+INDEX(Ci,$N704,4)*POWER(O704,3))</f>
        <v>740.51777220572421</v>
      </c>
      <c r="Q704" s="3">
        <f>MAX(0,MIN(P704-V704+W704,'Power Curve'!$C$39))</f>
        <v>760.33360095350349</v>
      </c>
      <c r="R704" s="3">
        <f t="shared" si="194"/>
        <v>807.37001800537109</v>
      </c>
      <c r="S704" s="3">
        <f t="shared" si="195"/>
        <v>-47.036417051867602</v>
      </c>
      <c r="T704" s="3">
        <f t="shared" si="196"/>
        <v>47.036417051867602</v>
      </c>
      <c r="V704" s="37">
        <f t="array" ref="V704">SUM(_xlfn.NORM.DIST($AD$3:$AD$1003,$L704,$AA704,FALSE)*WindSpeedStep*$AE$3:$AE$1003)/AG704</f>
        <v>735.03168828539265</v>
      </c>
      <c r="W704" s="37">
        <f t="array" ref="W704">SUM(_xlfn.NORM.DIST($AD$3:$AD$1003,$L704,$AB704,FALSE)*WindSpeedStep*$AE$3:$AE$1003)/AH704</f>
        <v>754.84751703317193</v>
      </c>
      <c r="Y704" s="1">
        <f t="shared" si="197"/>
        <v>7</v>
      </c>
      <c r="Z704" s="99">
        <f>IF(L704&lt;'Power Curve'!$P$28,'Power Curve'!$Q$28,IF(L704&gt;'Power Curve'!$P$29,'Power Curve'!$Q$29,INDEX(ReferenceTurbulence,Y704)+(L704-INDEX(ReferenceTurbulenceWindSpeed,Y704))*(INDEX(ReferenceTurbulence,Y704+1)-INDEX(ReferenceTurbulence,Y704))/(INDEX(ReferenceTurbulenceWindSpeed,Y704+1)-INDEX(ReferenceTurbulenceWindSpeed,Y704))))</f>
        <v>0.1195291448170115</v>
      </c>
      <c r="AA704" s="100">
        <f t="shared" si="203"/>
        <v>0.9000882610350337</v>
      </c>
      <c r="AB704" s="29">
        <f t="shared" si="204"/>
        <v>1.2385333521269251</v>
      </c>
      <c r="AD704" s="29">
        <f>'Zero Turbulence Curve'!F703</f>
        <v>70.100000000000293</v>
      </c>
      <c r="AE704" s="29">
        <f>'Zero Turbulence Curve'!G703</f>
        <v>1989.4717126307078</v>
      </c>
      <c r="AF704" s="39"/>
      <c r="AG704" s="40">
        <f t="array" ref="AG704">SUM(_xlfn.NORM.DIST($AD$3:$AD$1003,$F704,$AA704,FALSE)*WindSpeedStep)</f>
        <v>1.0000000000000033</v>
      </c>
      <c r="AH704" s="40">
        <f t="array" ref="AH704">SUM(_xlfn.NORM.DIST($AD$3:$AD$1003,$F704,$AB704,FALSE)*WindSpeedStep)</f>
        <v>0.99999999967609987</v>
      </c>
      <c r="AJ704" s="47">
        <f t="shared" si="198"/>
        <v>8</v>
      </c>
      <c r="AK704" s="83" t="b">
        <f>COUNTIF('Power Curve'!$D$2:$D$31,AJ704)&gt;0</f>
        <v>1</v>
      </c>
      <c r="AL704" s="83" t="b">
        <f t="shared" si="199"/>
        <v>0</v>
      </c>
      <c r="AM704" s="83" t="b">
        <f t="shared" si="205"/>
        <v>1</v>
      </c>
      <c r="AN704" s="47" t="str">
        <f t="shared" si="200"/>
        <v>Outer</v>
      </c>
      <c r="AO704" s="48" t="str">
        <f t="shared" si="201"/>
        <v>0.5-0.6</v>
      </c>
      <c r="AP704" s="49" t="str">
        <f t="shared" si="206"/>
        <v>5-6</v>
      </c>
      <c r="AQ704" s="49" t="str">
        <f t="shared" si="207"/>
        <v>Jan</v>
      </c>
      <c r="AR704" s="48" t="str">
        <f t="shared" si="208"/>
        <v>275-285</v>
      </c>
      <c r="AS704" s="49" t="str">
        <f t="shared" si="202"/>
        <v>HWS-HTI</v>
      </c>
    </row>
    <row r="705" spans="5:45" x14ac:dyDescent="0.3">
      <c r="E705" s="15">
        <v>40924.243055555555</v>
      </c>
      <c r="F705" s="21">
        <v>7.3</v>
      </c>
      <c r="G705" s="21">
        <v>636.12997341155983</v>
      </c>
      <c r="H705" s="42">
        <v>1.192248693705332</v>
      </c>
      <c r="I705" s="35">
        <v>281.3</v>
      </c>
      <c r="J705" s="43">
        <v>0.20273972602739726</v>
      </c>
      <c r="K705" s="44">
        <v>0.26709849264098939</v>
      </c>
      <c r="L705" s="26">
        <f t="shared" si="190"/>
        <v>7.2343544322845581</v>
      </c>
      <c r="M705" s="26">
        <f t="shared" si="191"/>
        <v>0.47614277413886685</v>
      </c>
      <c r="N705" s="96">
        <f t="shared" si="192"/>
        <v>8</v>
      </c>
      <c r="O705" s="26">
        <f t="shared" si="193"/>
        <v>0.22065016880412511</v>
      </c>
      <c r="P705" s="3">
        <f>IF(L705&gt;'Power Curve'!$C$37,0,INDEX(Ci,$N705,1)*POWER(1-O705,3)+INDEX(Ci,$N705,2)*3*O705*POWER(1-O705,2)+INDEX(Ci,$N705,3)*3*POWER(O705,2)*(1-O705)+INDEX(Ci,$N705,4)*POWER(O705,3))</f>
        <v>658.14556654742773</v>
      </c>
      <c r="Q705" s="3">
        <f>MAX(0,MIN(P705-V705+W705,'Power Curve'!$C$39))</f>
        <v>694.25265434776838</v>
      </c>
      <c r="R705" s="3">
        <f t="shared" si="194"/>
        <v>636.12997341155983</v>
      </c>
      <c r="S705" s="3">
        <f t="shared" si="195"/>
        <v>58.122680936208553</v>
      </c>
      <c r="T705" s="3">
        <f t="shared" si="196"/>
        <v>58.122680936208553</v>
      </c>
      <c r="V705" s="37">
        <f t="array" ref="V705">SUM(_xlfn.NORM.DIST($AD$3:$AD$1003,$L705,$AA705,FALSE)*WindSpeedStep*$AE$3:$AE$1003)/AG705</f>
        <v>654.3329695127469</v>
      </c>
      <c r="W705" s="37">
        <f t="array" ref="W705">SUM(_xlfn.NORM.DIST($AD$3:$AD$1003,$L705,$AB705,FALSE)*WindSpeedStep*$AE$3:$AE$1003)/AH705</f>
        <v>690.44005731308755</v>
      </c>
      <c r="Y705" s="1">
        <f t="shared" si="197"/>
        <v>7</v>
      </c>
      <c r="Z705" s="99">
        <f>IF(L705&lt;'Power Curve'!$P$28,'Power Curve'!$Q$28,IF(L705&gt;'Power Curve'!$P$29,'Power Curve'!$Q$29,INDEX(ReferenceTurbulence,Y705)+(L705-INDEX(ReferenceTurbulenceWindSpeed,Y705))*(INDEX(ReferenceTurbulence,Y705+1)-INDEX(ReferenceTurbulence,Y705))/(INDEX(ReferenceTurbulenceWindSpeed,Y705+1)-INDEX(ReferenceTurbulenceWindSpeed,Y705))))</f>
        <v>0.11961133801001665</v>
      </c>
      <c r="AA705" s="100">
        <f t="shared" si="203"/>
        <v>0.86531081328425041</v>
      </c>
      <c r="AB705" s="29">
        <f t="shared" si="204"/>
        <v>1.4666910355864584</v>
      </c>
      <c r="AD705" s="29">
        <f>'Zero Turbulence Curve'!F704</f>
        <v>70.200000000000287</v>
      </c>
      <c r="AE705" s="29">
        <f>'Zero Turbulence Curve'!G704</f>
        <v>1989.4717126307078</v>
      </c>
      <c r="AF705" s="39"/>
      <c r="AG705" s="40">
        <f t="array" ref="AG705">SUM(_xlfn.NORM.DIST($AD$3:$AD$1003,$F705,$AA705,FALSE)*WindSpeedStep)</f>
        <v>1.0000000000000029</v>
      </c>
      <c r="AH705" s="40">
        <f t="array" ref="AH705">SUM(_xlfn.NORM.DIST($AD$3:$AD$1003,$F705,$AB705,FALSE)*WindSpeedStep)</f>
        <v>0.99999973101442818</v>
      </c>
      <c r="AJ705" s="47">
        <f t="shared" si="198"/>
        <v>7</v>
      </c>
      <c r="AK705" s="83" t="b">
        <f>COUNTIF('Power Curve'!$D$2:$D$31,AJ705)&gt;0</f>
        <v>1</v>
      </c>
      <c r="AL705" s="83" t="b">
        <f t="shared" si="199"/>
        <v>0</v>
      </c>
      <c r="AM705" s="83" t="b">
        <f t="shared" si="205"/>
        <v>1</v>
      </c>
      <c r="AN705" s="47" t="str">
        <f t="shared" si="200"/>
        <v>Outer</v>
      </c>
      <c r="AO705" s="48" t="str">
        <f t="shared" si="201"/>
        <v>0.4-0.5</v>
      </c>
      <c r="AP705" s="49" t="str">
        <f t="shared" si="206"/>
        <v>5-6</v>
      </c>
      <c r="AQ705" s="49" t="str">
        <f t="shared" si="207"/>
        <v>Jan</v>
      </c>
      <c r="AR705" s="48" t="str">
        <f t="shared" si="208"/>
        <v>275-285</v>
      </c>
      <c r="AS705" s="49" t="str">
        <f t="shared" si="202"/>
        <v>LWS-HTI</v>
      </c>
    </row>
    <row r="706" spans="5:45" x14ac:dyDescent="0.3">
      <c r="E706" s="15">
        <v>40924.25</v>
      </c>
      <c r="F706" s="21">
        <v>8.43</v>
      </c>
      <c r="G706" s="21">
        <v>834.73001861572288</v>
      </c>
      <c r="H706" s="42">
        <v>1.1917702459934296</v>
      </c>
      <c r="I706" s="35">
        <v>278.3</v>
      </c>
      <c r="J706" s="43">
        <v>0.11743772241992882</v>
      </c>
      <c r="K706" s="44">
        <v>0.23496418566716418</v>
      </c>
      <c r="L706" s="26">
        <f t="shared" si="190"/>
        <v>8.3530751999991377</v>
      </c>
      <c r="M706" s="26">
        <f t="shared" si="191"/>
        <v>0.6490446750747304</v>
      </c>
      <c r="N706" s="96">
        <f t="shared" si="192"/>
        <v>9</v>
      </c>
      <c r="O706" s="26">
        <f t="shared" si="193"/>
        <v>0.34423396614655266</v>
      </c>
      <c r="P706" s="3">
        <f>IF(L706&gt;'Power Curve'!$C$37,0,INDEX(Ci,$N706,1)*POWER(1-O706,3)+INDEX(Ci,$N706,2)*3*O706*POWER(1-O706,2)+INDEX(Ci,$N706,3)*3*POWER(O706,2)*(1-O706)+INDEX(Ci,$N706,4)*POWER(O706,3))</f>
        <v>986.41016316950299</v>
      </c>
      <c r="Q706" s="3">
        <f>MAX(0,MIN(P706-V706+W706,'Power Curve'!$C$39))</f>
        <v>985.3732411450394</v>
      </c>
      <c r="R706" s="3">
        <f t="shared" si="194"/>
        <v>834.73001861572288</v>
      </c>
      <c r="S706" s="3">
        <f t="shared" si="195"/>
        <v>150.64322252931652</v>
      </c>
      <c r="T706" s="3">
        <f t="shared" si="196"/>
        <v>150.64322252931652</v>
      </c>
      <c r="V706" s="37">
        <f t="array" ref="V706">SUM(_xlfn.NORM.DIST($AD$3:$AD$1003,$L706,$AA706,FALSE)*WindSpeedStep*$AE$3:$AE$1003)/AG706</f>
        <v>986.67408003384674</v>
      </c>
      <c r="W706" s="37">
        <f t="array" ref="W706">SUM(_xlfn.NORM.DIST($AD$3:$AD$1003,$L706,$AB706,FALSE)*WindSpeedStep*$AE$3:$AE$1003)/AH706</f>
        <v>985.63715800938314</v>
      </c>
      <c r="Y706" s="1">
        <f t="shared" si="197"/>
        <v>8</v>
      </c>
      <c r="Z706" s="99">
        <f>IF(L706&lt;'Power Curve'!$P$28,'Power Curve'!$Q$28,IF(L706&gt;'Power Curve'!$P$29,'Power Curve'!$Q$29,INDEX(ReferenceTurbulence,Y706)+(L706-INDEX(ReferenceTurbulenceWindSpeed,Y706))*(INDEX(ReferenceTurbulence,Y706+1)-INDEX(ReferenceTurbulence,Y706))/(INDEX(ReferenceTurbulenceWindSpeed,Y706+1)-INDEX(ReferenceTurbulenceWindSpeed,Y706))))</f>
        <v>0.11979191304878761</v>
      </c>
      <c r="AA706" s="100">
        <f t="shared" si="203"/>
        <v>1.000630858048281</v>
      </c>
      <c r="AB706" s="29">
        <f t="shared" si="204"/>
        <v>0.98096612669029015</v>
      </c>
      <c r="AD706" s="29">
        <f>'Zero Turbulence Curve'!F705</f>
        <v>70.300000000000281</v>
      </c>
      <c r="AE706" s="29">
        <f>'Zero Turbulence Curve'!G705</f>
        <v>1989.4717126307078</v>
      </c>
      <c r="AF706" s="39"/>
      <c r="AG706" s="40">
        <f t="array" ref="AG706">SUM(_xlfn.NORM.DIST($AD$3:$AD$1003,$F706,$AA706,FALSE)*WindSpeedStep)</f>
        <v>1.0000000000000031</v>
      </c>
      <c r="AH706" s="40">
        <f t="array" ref="AH706">SUM(_xlfn.NORM.DIST($AD$3:$AD$1003,$F706,$AB706,FALSE)*WindSpeedStep)</f>
        <v>1.0000000000000033</v>
      </c>
      <c r="AJ706" s="47">
        <f t="shared" si="198"/>
        <v>8</v>
      </c>
      <c r="AK706" s="83" t="b">
        <f>COUNTIF('Power Curve'!$D$2:$D$31,AJ706)&gt;0</f>
        <v>1</v>
      </c>
      <c r="AL706" s="83" t="b">
        <f t="shared" si="199"/>
        <v>0</v>
      </c>
      <c r="AM706" s="83" t="b">
        <f t="shared" si="205"/>
        <v>1</v>
      </c>
      <c r="AN706" s="47" t="str">
        <f t="shared" si="200"/>
        <v>Inner</v>
      </c>
      <c r="AO706" s="48" t="str">
        <f t="shared" si="201"/>
        <v>0.6-0.7</v>
      </c>
      <c r="AP706" s="49" t="str">
        <f t="shared" si="206"/>
        <v>6-7</v>
      </c>
      <c r="AQ706" s="49" t="str">
        <f t="shared" si="207"/>
        <v>Jan</v>
      </c>
      <c r="AR706" s="48" t="str">
        <f t="shared" si="208"/>
        <v>275-285</v>
      </c>
      <c r="AS706" s="49" t="str">
        <f t="shared" si="202"/>
        <v>Inner-TI</v>
      </c>
    </row>
    <row r="707" spans="5:45" x14ac:dyDescent="0.3">
      <c r="E707" s="15">
        <v>40924.256944444445</v>
      </c>
      <c r="F707" s="21">
        <v>9.2899999999999991</v>
      </c>
      <c r="G707" s="21">
        <v>1178.869972229006</v>
      </c>
      <c r="H707" s="42">
        <v>1.1913655990485499</v>
      </c>
      <c r="I707" s="35">
        <v>277.60000000000002</v>
      </c>
      <c r="J707" s="43">
        <v>0.12809472551130249</v>
      </c>
      <c r="K707" s="44">
        <v>0.29726471353466682</v>
      </c>
      <c r="L707" s="26">
        <f t="shared" ref="L707:L770" si="209">F707*(H707/Ref_Density)^(1/3)</f>
        <v>9.2041856446011963</v>
      </c>
      <c r="M707" s="26">
        <f t="shared" ref="M707:M770" si="210">(L707-CutInWindSpeed)/(RatedWindSpeed-CutInWindSpeed)</f>
        <v>0.78058653791034438</v>
      </c>
      <c r="N707" s="96">
        <f t="shared" ref="N707:N770" si="211">COUNTIF(xa,"&lt;"&amp;L707)</f>
        <v>10</v>
      </c>
      <c r="O707" s="26">
        <f t="shared" ref="O707:O770" si="212">(L707-INDEX(xa,$N707))/(INDEX(xb,$N707)-INDEX(xa,$N707))</f>
        <v>0.20732350231113011</v>
      </c>
      <c r="P707" s="3">
        <f>IF(L707&gt;'Power Curve'!$C$37,0,INDEX(Ci,$N707,1)*POWER(1-O707,3)+INDEX(Ci,$N707,2)*3*O707*POWER(1-O707,2)+INDEX(Ci,$N707,3)*3*POWER(O707,2)*(1-O707)+INDEX(Ci,$N707,4)*POWER(O707,3))</f>
        <v>1264.9737547177931</v>
      </c>
      <c r="Q707" s="3">
        <f>MAX(0,MIN(P707-V707+W707,'Power Curve'!$C$39))</f>
        <v>1264.609857300029</v>
      </c>
      <c r="R707" s="3">
        <f t="shared" ref="R707:R770" si="213">IF(AM707,G707,"")</f>
        <v>1178.869972229006</v>
      </c>
      <c r="S707" s="3">
        <f t="shared" ref="S707:S770" si="214">IF(AM707,Q707-R707,"")</f>
        <v>85.739885071023082</v>
      </c>
      <c r="T707" s="3">
        <f t="shared" ref="T707:T770" si="215">IF(AM707,ABS(S707),"")</f>
        <v>85.739885071023082</v>
      </c>
      <c r="V707" s="37">
        <f t="array" ref="V707">SUM(_xlfn.NORM.DIST($AD$3:$AD$1003,$L707,$AA707,FALSE)*WindSpeedStep*$AE$3:$AE$1003)/AG707</f>
        <v>1276.2551081306528</v>
      </c>
      <c r="W707" s="37">
        <f t="array" ref="W707">SUM(_xlfn.NORM.DIST($AD$3:$AD$1003,$L707,$AB707,FALSE)*WindSpeedStep*$AE$3:$AE$1003)/AH707</f>
        <v>1275.8912107128888</v>
      </c>
      <c r="Y707" s="1">
        <f t="shared" ref="Y707:Y770" si="216">COUNTIF(ReferenceTurbulenceWindSpeed,"&lt;"&amp;L707)</f>
        <v>9</v>
      </c>
      <c r="Z707" s="99">
        <f>IF(L707&lt;'Power Curve'!$P$28,'Power Curve'!$Q$28,IF(L707&gt;'Power Curve'!$P$29,'Power Curve'!$Q$29,INDEX(ReferenceTurbulence,Y707)+(L707-INDEX(ReferenceTurbulenceWindSpeed,Y707))*(INDEX(ReferenceTurbulence,Y707+1)-INDEX(ReferenceTurbulence,Y707))/(INDEX(ReferenceTurbulenceWindSpeed,Y707+1)-INDEX(ReferenceTurbulenceWindSpeed,Y707))))</f>
        <v>0.12043683472388256</v>
      </c>
      <c r="AA707" s="100">
        <f t="shared" si="203"/>
        <v>1.1085229852467666</v>
      </c>
      <c r="AB707" s="29">
        <f t="shared" si="204"/>
        <v>1.1790076337002611</v>
      </c>
      <c r="AD707" s="29">
        <f>'Zero Turbulence Curve'!F706</f>
        <v>70.400000000000276</v>
      </c>
      <c r="AE707" s="29">
        <f>'Zero Turbulence Curve'!G706</f>
        <v>1989.4717126307078</v>
      </c>
      <c r="AF707" s="39"/>
      <c r="AG707" s="40">
        <f t="array" ref="AG707">SUM(_xlfn.NORM.DIST($AD$3:$AD$1003,$F707,$AA707,FALSE)*WindSpeedStep)</f>
        <v>1.0000000000000038</v>
      </c>
      <c r="AH707" s="40">
        <f t="array" ref="AH707">SUM(_xlfn.NORM.DIST($AD$3:$AD$1003,$F707,$AB707,FALSE)*WindSpeedStep)</f>
        <v>1.0000000000000027</v>
      </c>
      <c r="AJ707" s="47">
        <f t="shared" ref="AJ707:AJ770" si="217">MROUND(L707-Centre_First_Bin,Bin_Width)+Centre_First_Bin</f>
        <v>9</v>
      </c>
      <c r="AK707" s="83" t="b">
        <f>COUNTIF('Power Curve'!$D$2:$D$31,AJ707)&gt;0</f>
        <v>1</v>
      </c>
      <c r="AL707" s="83" t="b">
        <f t="shared" ref="AL707:AL770" si="218">(G707&lt;0)</f>
        <v>0</v>
      </c>
      <c r="AM707" s="83" t="b">
        <f t="shared" si="205"/>
        <v>1</v>
      </c>
      <c r="AN707" s="47" t="str">
        <f t="shared" ref="AN707:AN770" si="219">IF(AM707,IF(AND(J707&gt;=LowerTurbLimit,J707&lt;=UpperTurbLimit,K707&gt;=LowerShearLimit,K707&lt;=UpperShearLimit),"Inner","Outer"),"")</f>
        <v>Inner</v>
      </c>
      <c r="AO707" s="48" t="str">
        <f t="shared" ref="AO707:AO770" si="220">IF(M707&lt;0,"&lt;0",TEXT(MROUND(M707+0.05,0.1)-0.1,"0.0")&amp;"-"&amp;TEXT(MROUND(M707+0.05,0.1),"0.0"))</f>
        <v>0.7-0.8</v>
      </c>
      <c r="AP707" s="49" t="str">
        <f t="shared" si="206"/>
        <v>6-7</v>
      </c>
      <c r="AQ707" s="49" t="str">
        <f t="shared" si="207"/>
        <v>Jan</v>
      </c>
      <c r="AR707" s="48" t="str">
        <f t="shared" si="208"/>
        <v>275-285</v>
      </c>
      <c r="AS707" s="49" t="str">
        <f t="shared" ref="AS707:AS770" si="221">IF(AM707,IF(M707&lt;0.5,IF(J707&lt;=LowerTurbLimit,"LWS-LTI",IF(J707&gt;=UpperTurbLimit,"LWS-HTI","Inner-TI")),IF(J707&lt;=LowerTurbLimit,"HWS-LTI",IF(J707&gt;=UpperTurbLimit,"HWS-HTI","Inner-TI"))),"")</f>
        <v>Inner-TI</v>
      </c>
    </row>
    <row r="708" spans="5:45" x14ac:dyDescent="0.3">
      <c r="E708" s="15">
        <v>40924.263888888891</v>
      </c>
      <c r="F708" s="21">
        <v>9.17</v>
      </c>
      <c r="G708" s="21">
        <v>1293.08996582031</v>
      </c>
      <c r="H708" s="42">
        <v>1.1915394640181811</v>
      </c>
      <c r="I708" s="35">
        <v>280.89999999999998</v>
      </c>
      <c r="J708" s="43">
        <v>0.11668484187568158</v>
      </c>
      <c r="K708" s="44">
        <v>0.24124634446882914</v>
      </c>
      <c r="L708" s="26">
        <f t="shared" si="209"/>
        <v>9.0857360588528895</v>
      </c>
      <c r="M708" s="26">
        <f t="shared" si="210"/>
        <v>0.76227977260126156</v>
      </c>
      <c r="N708" s="96">
        <f t="shared" si="211"/>
        <v>10</v>
      </c>
      <c r="O708" s="26">
        <f t="shared" si="212"/>
        <v>8.1419268513282017E-2</v>
      </c>
      <c r="P708" s="3">
        <f>IF(L708&gt;'Power Curve'!$C$37,0,INDEX(Ci,$N708,1)*POWER(1-O708,3)+INDEX(Ci,$N708,2)*3*O708*POWER(1-O708,2)+INDEX(Ci,$N708,3)*3*POWER(O708,2)*(1-O708)+INDEX(Ci,$N708,4)*POWER(O708,3))</f>
        <v>1223.9297801616681</v>
      </c>
      <c r="Q708" s="3">
        <f>MAX(0,MIN(P708-V708+W708,'Power Curve'!$C$39))</f>
        <v>1223.5746222375403</v>
      </c>
      <c r="R708" s="3">
        <f t="shared" si="213"/>
        <v>1293.08996582031</v>
      </c>
      <c r="S708" s="3">
        <f t="shared" si="214"/>
        <v>-69.515343582769674</v>
      </c>
      <c r="T708" s="3">
        <f t="shared" si="215"/>
        <v>69.515343582769674</v>
      </c>
      <c r="V708" s="37">
        <f t="array" ref="V708">SUM(_xlfn.NORM.DIST($AD$3:$AD$1003,$L708,$AA708,FALSE)*WindSpeedStep*$AE$3:$AE$1003)/AG708</f>
        <v>1235.7278310784702</v>
      </c>
      <c r="W708" s="37">
        <f t="array" ref="W708">SUM(_xlfn.NORM.DIST($AD$3:$AD$1003,$L708,$AB708,FALSE)*WindSpeedStep*$AE$3:$AE$1003)/AH708</f>
        <v>1235.3726731543425</v>
      </c>
      <c r="Y708" s="1">
        <f t="shared" si="216"/>
        <v>9</v>
      </c>
      <c r="Z708" s="99">
        <f>IF(L708&lt;'Power Curve'!$P$28,'Power Curve'!$Q$28,IF(L708&gt;'Power Curve'!$P$29,'Power Curve'!$Q$29,INDEX(ReferenceTurbulence,Y708)+(L708-INDEX(ReferenceTurbulenceWindSpeed,Y708))*(INDEX(ReferenceTurbulence,Y708+1)-INDEX(ReferenceTurbulence,Y708))/(INDEX(ReferenceTurbulenceWindSpeed,Y708+1)-INDEX(ReferenceTurbulenceWindSpeed,Y708))))</f>
        <v>0.12050289443624072</v>
      </c>
      <c r="AA708" s="100">
        <f t="shared" ref="AA708:AA771" si="222">Z708*L708</f>
        <v>1.0948574931754955</v>
      </c>
      <c r="AB708" s="29">
        <f t="shared" ref="AB708:AB771" si="223">L708*J708</f>
        <v>1.0601676753514278</v>
      </c>
      <c r="AD708" s="29">
        <f>'Zero Turbulence Curve'!F707</f>
        <v>70.50000000000027</v>
      </c>
      <c r="AE708" s="29">
        <f>'Zero Turbulence Curve'!G707</f>
        <v>1989.4717126307078</v>
      </c>
      <c r="AF708" s="39"/>
      <c r="AG708" s="40">
        <f t="array" ref="AG708">SUM(_xlfn.NORM.DIST($AD$3:$AD$1003,$F708,$AA708,FALSE)*WindSpeedStep)</f>
        <v>1.0000000000000031</v>
      </c>
      <c r="AH708" s="40">
        <f t="array" ref="AH708">SUM(_xlfn.NORM.DIST($AD$3:$AD$1003,$F708,$AB708,FALSE)*WindSpeedStep)</f>
        <v>1.0000000000000033</v>
      </c>
      <c r="AJ708" s="47">
        <f t="shared" si="217"/>
        <v>9</v>
      </c>
      <c r="AK708" s="83" t="b">
        <f>COUNTIF('Power Curve'!$D$2:$D$31,AJ708)&gt;0</f>
        <v>1</v>
      </c>
      <c r="AL708" s="83" t="b">
        <f t="shared" si="218"/>
        <v>0</v>
      </c>
      <c r="AM708" s="83" t="b">
        <f t="shared" ref="AM708:AM771" si="224">AND(AK708,NOT(AL708))</f>
        <v>1</v>
      </c>
      <c r="AN708" s="47" t="str">
        <f t="shared" si="219"/>
        <v>Inner</v>
      </c>
      <c r="AO708" s="48" t="str">
        <f t="shared" si="220"/>
        <v>0.7-0.8</v>
      </c>
      <c r="AP708" s="49" t="str">
        <f t="shared" ref="AP708:AP771" si="225">IF(AM708,HOUR(E708)&amp;"-"&amp;HOUR(E708)+1,"")</f>
        <v>6-7</v>
      </c>
      <c r="AQ708" s="49" t="str">
        <f t="shared" ref="AQ708:AQ771" si="226">IF(AM708,TEXT(E708,"mmm"),"")</f>
        <v>Jan</v>
      </c>
      <c r="AR708" s="48" t="str">
        <f t="shared" ref="AR708:AR771" si="227">IF(AM708,IF(OR(I708&lt;5,I708&gt;=355),"355-5",MROUND(I708,10)-5&amp;"-"&amp;MROUND(I708,10)+5),"")</f>
        <v>275-285</v>
      </c>
      <c r="AS708" s="49" t="str">
        <f t="shared" si="221"/>
        <v>Inner-TI</v>
      </c>
    </row>
    <row r="709" spans="5:45" x14ac:dyDescent="0.3">
      <c r="E709" s="15">
        <v>40924.479166666664</v>
      </c>
      <c r="F709" s="21">
        <v>6.29</v>
      </c>
      <c r="G709" s="21">
        <v>397.96000289916947</v>
      </c>
      <c r="H709" s="42">
        <v>1.1964263733022578</v>
      </c>
      <c r="I709" s="35">
        <v>276.3</v>
      </c>
      <c r="J709" s="43">
        <v>0.10810810810810811</v>
      </c>
      <c r="K709" s="44">
        <v>0.26159372726151359</v>
      </c>
      <c r="L709" s="26">
        <f t="shared" si="209"/>
        <v>6.2407091381055597</v>
      </c>
      <c r="M709" s="26">
        <f t="shared" si="210"/>
        <v>0.32257169082868686</v>
      </c>
      <c r="N709" s="96">
        <f t="shared" si="211"/>
        <v>7</v>
      </c>
      <c r="O709" s="26">
        <f t="shared" si="212"/>
        <v>0.21277033437574355</v>
      </c>
      <c r="P709" s="3">
        <f>IF(L709&gt;'Power Curve'!$C$37,0,INDEX(Ci,$N709,1)*POWER(1-O709,3)+INDEX(Ci,$N709,2)*3*O709*POWER(1-O709,2)+INDEX(Ci,$N709,3)*3*POWER(O709,2)*(1-O709)+INDEX(Ci,$N709,4)*POWER(O709,3))</f>
        <v>411.44559000463215</v>
      </c>
      <c r="Q709" s="3">
        <f>MAX(0,MIN(P709-V709+W709,'Power Curve'!$C$39))</f>
        <v>408.71385251117096</v>
      </c>
      <c r="R709" s="3">
        <f t="shared" si="213"/>
        <v>397.96000289916947</v>
      </c>
      <c r="S709" s="3">
        <f t="shared" si="214"/>
        <v>10.753849612001488</v>
      </c>
      <c r="T709" s="3">
        <f t="shared" si="215"/>
        <v>10.753849612001488</v>
      </c>
      <c r="V709" s="37">
        <f t="array" ref="V709">SUM(_xlfn.NORM.DIST($AD$3:$AD$1003,$L709,$AA709,FALSE)*WindSpeedStep*$AE$3:$AE$1003)/AG709</f>
        <v>419.44485459032984</v>
      </c>
      <c r="W709" s="37">
        <f t="array" ref="W709">SUM(_xlfn.NORM.DIST($AD$3:$AD$1003,$L709,$AB709,FALSE)*WindSpeedStep*$AE$3:$AE$1003)/AH709</f>
        <v>416.71311709686864</v>
      </c>
      <c r="Y709" s="1">
        <f t="shared" si="216"/>
        <v>6</v>
      </c>
      <c r="Z709" s="99">
        <f>IF(L709&lt;'Power Curve'!$P$28,'Power Curve'!$Q$28,IF(L709&gt;'Power Curve'!$P$29,'Power Curve'!$Q$29,INDEX(ReferenceTurbulence,Y709)+(L709-INDEX(ReferenceTurbulenceWindSpeed,Y709))*(INDEX(ReferenceTurbulence,Y709+1)-INDEX(ReferenceTurbulence,Y709))/(INDEX(ReferenceTurbulenceWindSpeed,Y709+1)-INDEX(ReferenceTurbulenceWindSpeed,Y709))))</f>
        <v>0.12119450201568094</v>
      </c>
      <c r="AA709" s="100">
        <f t="shared" si="222"/>
        <v>0.75633963621741274</v>
      </c>
      <c r="AB709" s="29">
        <f t="shared" si="223"/>
        <v>0.6746712581735741</v>
      </c>
      <c r="AD709" s="29">
        <f>'Zero Turbulence Curve'!F708</f>
        <v>70.600000000000264</v>
      </c>
      <c r="AE709" s="29">
        <f>'Zero Turbulence Curve'!G708</f>
        <v>1989.4717126307078</v>
      </c>
      <c r="AF709" s="39"/>
      <c r="AG709" s="40">
        <f t="array" ref="AG709">SUM(_xlfn.NORM.DIST($AD$3:$AD$1003,$F709,$AA709,FALSE)*WindSpeedStep)</f>
        <v>1.0000000000000038</v>
      </c>
      <c r="AH709" s="40">
        <f t="array" ref="AH709">SUM(_xlfn.NORM.DIST($AD$3:$AD$1003,$F709,$AB709,FALSE)*WindSpeedStep)</f>
        <v>1.0000000000000038</v>
      </c>
      <c r="AJ709" s="47">
        <f t="shared" si="217"/>
        <v>6</v>
      </c>
      <c r="AK709" s="83" t="b">
        <f>COUNTIF('Power Curve'!$D$2:$D$31,AJ709)&gt;0</f>
        <v>1</v>
      </c>
      <c r="AL709" s="83" t="b">
        <f t="shared" si="218"/>
        <v>0</v>
      </c>
      <c r="AM709" s="83" t="b">
        <f t="shared" si="224"/>
        <v>1</v>
      </c>
      <c r="AN709" s="47" t="str">
        <f t="shared" si="219"/>
        <v>Inner</v>
      </c>
      <c r="AO709" s="48" t="str">
        <f t="shared" si="220"/>
        <v>0.3-0.4</v>
      </c>
      <c r="AP709" s="49" t="str">
        <f t="shared" si="225"/>
        <v>11-12</v>
      </c>
      <c r="AQ709" s="49" t="str">
        <f t="shared" si="226"/>
        <v>Jan</v>
      </c>
      <c r="AR709" s="48" t="str">
        <f t="shared" si="227"/>
        <v>275-285</v>
      </c>
      <c r="AS709" s="49" t="str">
        <f t="shared" si="221"/>
        <v>Inner-TI</v>
      </c>
    </row>
    <row r="710" spans="5:45" x14ac:dyDescent="0.3">
      <c r="E710" s="15">
        <v>40924.486111111109</v>
      </c>
      <c r="F710" s="21">
        <v>4.46</v>
      </c>
      <c r="G710" s="21">
        <v>117.96999740600569</v>
      </c>
      <c r="H710" s="42">
        <v>1.196688920245597</v>
      </c>
      <c r="I710" s="35">
        <v>274.39999999999998</v>
      </c>
      <c r="J710" s="43">
        <v>0.1905829596412556</v>
      </c>
      <c r="K710" s="44">
        <v>0.25346995248497994</v>
      </c>
      <c r="L710" s="26">
        <f t="shared" si="209"/>
        <v>4.4253733805612407</v>
      </c>
      <c r="M710" s="26">
        <f t="shared" si="210"/>
        <v>4.2005697620685588E-2</v>
      </c>
      <c r="N710" s="96">
        <f t="shared" si="211"/>
        <v>5</v>
      </c>
      <c r="O710" s="26">
        <f t="shared" si="212"/>
        <v>0.31078396541096204</v>
      </c>
      <c r="P710" s="3">
        <f>IF(L710&gt;'Power Curve'!$C$37,0,INDEX(Ci,$N710,1)*POWER(1-O710,3)+INDEX(Ci,$N710,2)*3*O710*POWER(1-O710,2)+INDEX(Ci,$N710,3)*3*POWER(O710,2)*(1-O710)+INDEX(Ci,$N710,4)*POWER(O710,3))</f>
        <v>110.04927622602884</v>
      </c>
      <c r="Q710" s="3">
        <f>MAX(0,MIN(P710-V710+W710,'Power Curve'!$C$39))</f>
        <v>131.30483271675791</v>
      </c>
      <c r="R710" s="3">
        <f t="shared" si="213"/>
        <v>117.96999740600569</v>
      </c>
      <c r="S710" s="3">
        <f t="shared" si="214"/>
        <v>13.334835310752226</v>
      </c>
      <c r="T710" s="3">
        <f t="shared" si="215"/>
        <v>13.334835310752226</v>
      </c>
      <c r="V710" s="37">
        <f t="array" ref="V710">SUM(_xlfn.NORM.DIST($AD$3:$AD$1003,$L710,$AA710,FALSE)*WindSpeedStep*$AE$3:$AE$1003)/AG710</f>
        <v>84.682123891373138</v>
      </c>
      <c r="W710" s="37">
        <f t="array" ref="W710">SUM(_xlfn.NORM.DIST($AD$3:$AD$1003,$L710,$AB710,FALSE)*WindSpeedStep*$AE$3:$AE$1003)/AH710</f>
        <v>105.93768038210223</v>
      </c>
      <c r="Y710" s="1">
        <f t="shared" si="216"/>
        <v>4</v>
      </c>
      <c r="Z710" s="99">
        <f>IF(L710&lt;'Power Curve'!$P$28,'Power Curve'!$Q$28,IF(L710&gt;'Power Curve'!$P$29,'Power Curve'!$Q$29,INDEX(ReferenceTurbulence,Y710)+(L710-INDEX(ReferenceTurbulenceWindSpeed,Y710))*(INDEX(ReferenceTurbulence,Y710+1)-INDEX(ReferenceTurbulence,Y710))/(INDEX(ReferenceTurbulenceWindSpeed,Y710+1)-INDEX(ReferenceTurbulenceWindSpeed,Y710))))</f>
        <v>0.117330811585846</v>
      </c>
      <c r="AA710" s="100">
        <f t="shared" si="222"/>
        <v>0.51923265031164934</v>
      </c>
      <c r="AB710" s="29">
        <f t="shared" si="223"/>
        <v>0.84340075638498979</v>
      </c>
      <c r="AD710" s="29">
        <f>'Zero Turbulence Curve'!F709</f>
        <v>70.700000000000259</v>
      </c>
      <c r="AE710" s="29">
        <f>'Zero Turbulence Curve'!G709</f>
        <v>1989.4717126307078</v>
      </c>
      <c r="AF710" s="39"/>
      <c r="AG710" s="40">
        <f t="array" ref="AG710">SUM(_xlfn.NORM.DIST($AD$3:$AD$1003,$F710,$AA710,FALSE)*WindSpeedStep)</f>
        <v>1.0000000000000029</v>
      </c>
      <c r="AH710" s="40">
        <f t="array" ref="AH710">SUM(_xlfn.NORM.DIST($AD$3:$AD$1003,$F710,$AB710,FALSE)*WindSpeedStep)</f>
        <v>0.99999995615010029</v>
      </c>
      <c r="AJ710" s="47">
        <f t="shared" si="217"/>
        <v>4</v>
      </c>
      <c r="AK710" s="83" t="b">
        <f>COUNTIF('Power Curve'!$D$2:$D$31,AJ710)&gt;0</f>
        <v>1</v>
      </c>
      <c r="AL710" s="83" t="b">
        <f t="shared" si="218"/>
        <v>0</v>
      </c>
      <c r="AM710" s="83" t="b">
        <f t="shared" si="224"/>
        <v>1</v>
      </c>
      <c r="AN710" s="47" t="str">
        <f t="shared" si="219"/>
        <v>Outer</v>
      </c>
      <c r="AO710" s="48" t="str">
        <f t="shared" si="220"/>
        <v>0.0-0.1</v>
      </c>
      <c r="AP710" s="49" t="str">
        <f t="shared" si="225"/>
        <v>11-12</v>
      </c>
      <c r="AQ710" s="49" t="str">
        <f t="shared" si="226"/>
        <v>Jan</v>
      </c>
      <c r="AR710" s="48" t="str">
        <f t="shared" si="227"/>
        <v>265-275</v>
      </c>
      <c r="AS710" s="49" t="str">
        <f t="shared" si="221"/>
        <v>LWS-HTI</v>
      </c>
    </row>
    <row r="711" spans="5:45" x14ac:dyDescent="0.3">
      <c r="E711" s="15">
        <v>40924.493055555555</v>
      </c>
      <c r="F711" s="21">
        <v>4.4000000000000004</v>
      </c>
      <c r="G711" s="21">
        <v>110.79000473022421</v>
      </c>
      <c r="H711" s="42">
        <v>1.1969198910553032</v>
      </c>
      <c r="I711" s="35">
        <v>279.5</v>
      </c>
      <c r="J711" s="43">
        <v>0.20454545454545453</v>
      </c>
      <c r="K711" s="44">
        <v>0.32669705543139749</v>
      </c>
      <c r="L711" s="26">
        <f t="shared" si="209"/>
        <v>4.3661200724187648</v>
      </c>
      <c r="M711" s="26">
        <f t="shared" si="210"/>
        <v>3.2847907839503657E-2</v>
      </c>
      <c r="N711" s="96">
        <f t="shared" si="211"/>
        <v>5</v>
      </c>
      <c r="O711" s="26">
        <f t="shared" si="212"/>
        <v>0.2430290010501458</v>
      </c>
      <c r="P711" s="3">
        <f>IF(L711&gt;'Power Curve'!$C$37,0,INDEX(Ci,$N711,1)*POWER(1-O711,3)+INDEX(Ci,$N711,2)*3*O711*POWER(1-O711,2)+INDEX(Ci,$N711,3)*3*POWER(O711,2)*(1-O711)+INDEX(Ci,$N711,4)*POWER(O711,3))</f>
        <v>101.50826539923966</v>
      </c>
      <c r="Q711" s="3">
        <f>MAX(0,MIN(P711-V711+W711,'Power Curve'!$C$39))</f>
        <v>128.15865944693675</v>
      </c>
      <c r="R711" s="3">
        <f t="shared" si="213"/>
        <v>110.79000473022421</v>
      </c>
      <c r="S711" s="3">
        <f t="shared" si="214"/>
        <v>17.368654716712541</v>
      </c>
      <c r="T711" s="3">
        <f t="shared" si="215"/>
        <v>17.368654716712541</v>
      </c>
      <c r="V711" s="37">
        <f t="array" ref="V711">SUM(_xlfn.NORM.DIST($AD$3:$AD$1003,$L711,$AA711,FALSE)*WindSpeedStep*$AE$3:$AE$1003)/AG711</f>
        <v>75.26476200400532</v>
      </c>
      <c r="W711" s="37">
        <f t="array" ref="W711">SUM(_xlfn.NORM.DIST($AD$3:$AD$1003,$L711,$AB711,FALSE)*WindSpeedStep*$AE$3:$AE$1003)/AH711</f>
        <v>101.91515605170241</v>
      </c>
      <c r="Y711" s="1">
        <f t="shared" si="216"/>
        <v>4</v>
      </c>
      <c r="Z711" s="99">
        <f>IF(L711&lt;'Power Curve'!$P$28,'Power Curve'!$Q$28,IF(L711&gt;'Power Curve'!$P$29,'Power Curve'!$Q$29,INDEX(ReferenceTurbulence,Y711)+(L711-INDEX(ReferenceTurbulenceWindSpeed,Y711))*(INDEX(ReferenceTurbulence,Y711+1)-INDEX(ReferenceTurbulence,Y711))/(INDEX(ReferenceTurbulenceWindSpeed,Y711+1)-INDEX(ReferenceTurbulenceWindSpeed,Y711))))</f>
        <v>0.11728757234777633</v>
      </c>
      <c r="AA711" s="100">
        <f t="shared" si="222"/>
        <v>0.51209162387289431</v>
      </c>
      <c r="AB711" s="29">
        <f t="shared" si="223"/>
        <v>0.89307001481292914</v>
      </c>
      <c r="AD711" s="29">
        <f>'Zero Turbulence Curve'!F710</f>
        <v>70.800000000000253</v>
      </c>
      <c r="AE711" s="29">
        <f>'Zero Turbulence Curve'!G710</f>
        <v>1989.4717126307078</v>
      </c>
      <c r="AF711" s="39"/>
      <c r="AG711" s="40">
        <f t="array" ref="AG711">SUM(_xlfn.NORM.DIST($AD$3:$AD$1003,$F711,$AA711,FALSE)*WindSpeedStep)</f>
        <v>1.0000000000000024</v>
      </c>
      <c r="AH711" s="40">
        <f t="array" ref="AH711">SUM(_xlfn.NORM.DIST($AD$3:$AD$1003,$F711,$AB711,FALSE)*WindSpeedStep)</f>
        <v>0.99999969084918372</v>
      </c>
      <c r="AJ711" s="47">
        <f t="shared" si="217"/>
        <v>4</v>
      </c>
      <c r="AK711" s="83" t="b">
        <f>COUNTIF('Power Curve'!$D$2:$D$31,AJ711)&gt;0</f>
        <v>1</v>
      </c>
      <c r="AL711" s="83" t="b">
        <f t="shared" si="218"/>
        <v>0</v>
      </c>
      <c r="AM711" s="83" t="b">
        <f t="shared" si="224"/>
        <v>1</v>
      </c>
      <c r="AN711" s="47" t="str">
        <f t="shared" si="219"/>
        <v>Outer</v>
      </c>
      <c r="AO711" s="48" t="str">
        <f t="shared" si="220"/>
        <v>0.0-0.1</v>
      </c>
      <c r="AP711" s="49" t="str">
        <f t="shared" si="225"/>
        <v>11-12</v>
      </c>
      <c r="AQ711" s="49" t="str">
        <f t="shared" si="226"/>
        <v>Jan</v>
      </c>
      <c r="AR711" s="48" t="str">
        <f t="shared" si="227"/>
        <v>275-285</v>
      </c>
      <c r="AS711" s="49" t="str">
        <f t="shared" si="221"/>
        <v>LWS-HTI</v>
      </c>
    </row>
    <row r="712" spans="5:45" x14ac:dyDescent="0.3">
      <c r="E712" s="15">
        <v>40924.652777777781</v>
      </c>
      <c r="F712" s="21">
        <v>5.98</v>
      </c>
      <c r="G712" s="21">
        <v>365.90000915527366</v>
      </c>
      <c r="H712" s="42">
        <v>1.1979866467077731</v>
      </c>
      <c r="I712" s="35">
        <v>302.8</v>
      </c>
      <c r="J712" s="43">
        <v>8.0267558528428082E-2</v>
      </c>
      <c r="K712" s="44">
        <v>0.2764683328621389</v>
      </c>
      <c r="L712" s="26">
        <f t="shared" si="209"/>
        <v>5.9357164551448731</v>
      </c>
      <c r="M712" s="26">
        <f t="shared" si="210"/>
        <v>0.27543408850888629</v>
      </c>
      <c r="N712" s="96">
        <f t="shared" si="211"/>
        <v>6</v>
      </c>
      <c r="O712" s="26">
        <f t="shared" si="212"/>
        <v>0.90462846813434084</v>
      </c>
      <c r="P712" s="3">
        <f>IF(L712&gt;'Power Curve'!$C$37,0,INDEX(Ci,$N712,1)*POWER(1-O712,3)+INDEX(Ci,$N712,2)*3*O712*POWER(1-O712,2)+INDEX(Ci,$N712,3)*3*POWER(O712,2)*(1-O712)+INDEX(Ci,$N712,4)*POWER(O712,3))</f>
        <v>351.53551299014492</v>
      </c>
      <c r="Q712" s="3">
        <f>MAX(0,MIN(P712-V712+W712,'Power Curve'!$C$39))</f>
        <v>345.86385046782738</v>
      </c>
      <c r="R712" s="3">
        <f t="shared" si="213"/>
        <v>365.90000915527366</v>
      </c>
      <c r="S712" s="3">
        <f t="shared" si="214"/>
        <v>-20.036158687446289</v>
      </c>
      <c r="T712" s="3">
        <f t="shared" si="215"/>
        <v>20.036158687446289</v>
      </c>
      <c r="V712" s="37">
        <f t="array" ref="V712">SUM(_xlfn.NORM.DIST($AD$3:$AD$1003,$L712,$AA712,FALSE)*WindSpeedStep*$AE$3:$AE$1003)/AG712</f>
        <v>357.60774719923285</v>
      </c>
      <c r="W712" s="37">
        <f t="array" ref="W712">SUM(_xlfn.NORM.DIST($AD$3:$AD$1003,$L712,$AB712,FALSE)*WindSpeedStep*$AE$3:$AE$1003)/AH712</f>
        <v>351.9360846769153</v>
      </c>
      <c r="Y712" s="1">
        <f t="shared" si="216"/>
        <v>5</v>
      </c>
      <c r="Z712" s="99">
        <f>IF(L712&lt;'Power Curve'!$P$28,'Power Curve'!$Q$28,IF(L712&gt;'Power Curve'!$P$29,'Power Curve'!$Q$29,INDEX(ReferenceTurbulence,Y712)+(L712-INDEX(ReferenceTurbulenceWindSpeed,Y712))*(INDEX(ReferenceTurbulence,Y712+1)-INDEX(ReferenceTurbulence,Y712))/(INDEX(ReferenceTurbulenceWindSpeed,Y712+1)-INDEX(ReferenceTurbulenceWindSpeed,Y712))))</f>
        <v>0.12124016071543919</v>
      </c>
      <c r="AA712" s="100">
        <f t="shared" si="222"/>
        <v>0.71964721698304146</v>
      </c>
      <c r="AB712" s="29">
        <f t="shared" si="223"/>
        <v>0.47644546797149478</v>
      </c>
      <c r="AD712" s="29">
        <f>'Zero Turbulence Curve'!F711</f>
        <v>70.900000000000247</v>
      </c>
      <c r="AE712" s="29">
        <f>'Zero Turbulence Curve'!G711</f>
        <v>1989.4717126307078</v>
      </c>
      <c r="AF712" s="39"/>
      <c r="AG712" s="40">
        <f t="array" ref="AG712">SUM(_xlfn.NORM.DIST($AD$3:$AD$1003,$F712,$AA712,FALSE)*WindSpeedStep)</f>
        <v>1.000000000000004</v>
      </c>
      <c r="AH712" s="40">
        <f t="array" ref="AH712">SUM(_xlfn.NORM.DIST($AD$3:$AD$1003,$F712,$AB712,FALSE)*WindSpeedStep)</f>
        <v>1.000000000000004</v>
      </c>
      <c r="AJ712" s="47">
        <f t="shared" si="217"/>
        <v>6</v>
      </c>
      <c r="AK712" s="83" t="b">
        <f>COUNTIF('Power Curve'!$D$2:$D$31,AJ712)&gt;0</f>
        <v>1</v>
      </c>
      <c r="AL712" s="83" t="b">
        <f t="shared" si="218"/>
        <v>0</v>
      </c>
      <c r="AM712" s="83" t="b">
        <f t="shared" si="224"/>
        <v>1</v>
      </c>
      <c r="AN712" s="47" t="str">
        <f t="shared" si="219"/>
        <v>Outer</v>
      </c>
      <c r="AO712" s="48" t="str">
        <f t="shared" si="220"/>
        <v>0.2-0.3</v>
      </c>
      <c r="AP712" s="49" t="str">
        <f t="shared" si="225"/>
        <v>15-16</v>
      </c>
      <c r="AQ712" s="49" t="str">
        <f t="shared" si="226"/>
        <v>Jan</v>
      </c>
      <c r="AR712" s="48" t="str">
        <f t="shared" si="227"/>
        <v>295-305</v>
      </c>
      <c r="AS712" s="49" t="str">
        <f t="shared" si="221"/>
        <v>LWS-LTI</v>
      </c>
    </row>
    <row r="713" spans="5:45" x14ac:dyDescent="0.3">
      <c r="E713" s="15">
        <v>40924.666666666664</v>
      </c>
      <c r="F713" s="21">
        <v>5.6</v>
      </c>
      <c r="G713" s="21">
        <v>279.15000152587891</v>
      </c>
      <c r="H713" s="42">
        <v>1.1983370888305551</v>
      </c>
      <c r="I713" s="35">
        <v>300.60000000000002</v>
      </c>
      <c r="J713" s="43">
        <v>8.3928571428571436E-2</v>
      </c>
      <c r="K713" s="44">
        <v>0.21087296045410933</v>
      </c>
      <c r="L713" s="26">
        <f t="shared" si="209"/>
        <v>5.5590724115355359</v>
      </c>
      <c r="M713" s="26">
        <f t="shared" si="210"/>
        <v>0.21722253742696385</v>
      </c>
      <c r="N713" s="96">
        <f t="shared" si="211"/>
        <v>6</v>
      </c>
      <c r="O713" s="26">
        <f t="shared" si="212"/>
        <v>0.52922066337476248</v>
      </c>
      <c r="P713" s="3">
        <f>IF(L713&gt;'Power Curve'!$C$37,0,INDEX(Ci,$N713,1)*POWER(1-O713,3)+INDEX(Ci,$N713,2)*3*O713*POWER(1-O713,2)+INDEX(Ci,$N713,3)*3*POWER(O713,2)*(1-O713)+INDEX(Ci,$N713,4)*POWER(O713,3))</f>
        <v>290.4690572791734</v>
      </c>
      <c r="Q713" s="3">
        <f>MAX(0,MIN(P713-V713+W713,'Power Curve'!$C$39))</f>
        <v>289.69402800676914</v>
      </c>
      <c r="R713" s="3">
        <f t="shared" si="213"/>
        <v>279.15000152587891</v>
      </c>
      <c r="S713" s="3">
        <f t="shared" si="214"/>
        <v>10.544026480890238</v>
      </c>
      <c r="T713" s="3">
        <f t="shared" si="215"/>
        <v>10.544026480890238</v>
      </c>
      <c r="V713" s="37">
        <f t="array" ref="V713">SUM(_xlfn.NORM.DIST($AD$3:$AD$1003,$L713,$AA713,FALSE)*WindSpeedStep*$AE$3:$AE$1003)/AG713</f>
        <v>286.39158496799621</v>
      </c>
      <c r="W713" s="37">
        <f t="array" ref="W713">SUM(_xlfn.NORM.DIST($AD$3:$AD$1003,$L713,$AB713,FALSE)*WindSpeedStep*$AE$3:$AE$1003)/AH713</f>
        <v>285.61655569559196</v>
      </c>
      <c r="Y713" s="1">
        <f t="shared" si="216"/>
        <v>5</v>
      </c>
      <c r="Z713" s="99">
        <f>IF(L713&lt;'Power Curve'!$P$28,'Power Curve'!$Q$28,IF(L713&gt;'Power Curve'!$P$29,'Power Curve'!$Q$29,INDEX(ReferenceTurbulence,Y713)+(L713-INDEX(ReferenceTurbulenceWindSpeed,Y713))*(INDEX(ReferenceTurbulence,Y713+1)-INDEX(ReferenceTurbulence,Y713))/(INDEX(ReferenceTurbulenceWindSpeed,Y713+1)-INDEX(ReferenceTurbulenceWindSpeed,Y713))))</f>
        <v>0.11980036329705401</v>
      </c>
      <c r="AA713" s="100">
        <f t="shared" si="222"/>
        <v>0.66597889449658731</v>
      </c>
      <c r="AB713" s="29">
        <f t="shared" si="223"/>
        <v>0.46656500596816108</v>
      </c>
      <c r="AD713" s="29">
        <f>'Zero Turbulence Curve'!F712</f>
        <v>71.000000000000242</v>
      </c>
      <c r="AE713" s="29">
        <f>'Zero Turbulence Curve'!G712</f>
        <v>1989.4717126307078</v>
      </c>
      <c r="AF713" s="39"/>
      <c r="AG713" s="40">
        <f t="array" ref="AG713">SUM(_xlfn.NORM.DIST($AD$3:$AD$1003,$F713,$AA713,FALSE)*WindSpeedStep)</f>
        <v>1.0000000000000033</v>
      </c>
      <c r="AH713" s="40">
        <f t="array" ref="AH713">SUM(_xlfn.NORM.DIST($AD$3:$AD$1003,$F713,$AB713,FALSE)*WindSpeedStep)</f>
        <v>1.0000000000000031</v>
      </c>
      <c r="AJ713" s="47">
        <f t="shared" si="217"/>
        <v>6</v>
      </c>
      <c r="AK713" s="83" t="b">
        <f>COUNTIF('Power Curve'!$D$2:$D$31,AJ713)&gt;0</f>
        <v>1</v>
      </c>
      <c r="AL713" s="83" t="b">
        <f t="shared" si="218"/>
        <v>0</v>
      </c>
      <c r="AM713" s="83" t="b">
        <f t="shared" si="224"/>
        <v>1</v>
      </c>
      <c r="AN713" s="47" t="str">
        <f t="shared" si="219"/>
        <v>Outer</v>
      </c>
      <c r="AO713" s="48" t="str">
        <f t="shared" si="220"/>
        <v>0.2-0.3</v>
      </c>
      <c r="AP713" s="49" t="str">
        <f t="shared" si="225"/>
        <v>16-17</v>
      </c>
      <c r="AQ713" s="49" t="str">
        <f t="shared" si="226"/>
        <v>Jan</v>
      </c>
      <c r="AR713" s="48" t="str">
        <f t="shared" si="227"/>
        <v>295-305</v>
      </c>
      <c r="AS713" s="49" t="str">
        <f t="shared" si="221"/>
        <v>LWS-LTI</v>
      </c>
    </row>
    <row r="714" spans="5:45" x14ac:dyDescent="0.3">
      <c r="E714" s="15">
        <v>40924.673611111109</v>
      </c>
      <c r="F714" s="21">
        <v>6.21</v>
      </c>
      <c r="G714" s="21">
        <v>437.90000915527366</v>
      </c>
      <c r="H714" s="42">
        <v>1.1986555414186049</v>
      </c>
      <c r="I714" s="35">
        <v>297.8</v>
      </c>
      <c r="J714" s="43">
        <v>6.4412238325281812E-2</v>
      </c>
      <c r="K714" s="44">
        <v>0.32738933742699988</v>
      </c>
      <c r="L714" s="26">
        <f t="shared" si="209"/>
        <v>6.1651602520843838</v>
      </c>
      <c r="M714" s="26">
        <f t="shared" si="210"/>
        <v>0.31089536695625752</v>
      </c>
      <c r="N714" s="96">
        <f t="shared" si="211"/>
        <v>7</v>
      </c>
      <c r="O714" s="26">
        <f t="shared" si="212"/>
        <v>0.13597139772067271</v>
      </c>
      <c r="P714" s="3">
        <f>IF(L714&gt;'Power Curve'!$C$37,0,INDEX(Ci,$N714,1)*POWER(1-O714,3)+INDEX(Ci,$N714,2)*3*O714*POWER(1-O714,2)+INDEX(Ci,$N714,3)*3*POWER(O714,2)*(1-O714)+INDEX(Ci,$N714,4)*POWER(O714,3))</f>
        <v>395.4900439993753</v>
      </c>
      <c r="Q714" s="3">
        <f>MAX(0,MIN(P714-V714+W714,'Power Curve'!$C$39))</f>
        <v>384.81387388121692</v>
      </c>
      <c r="R714" s="3">
        <f t="shared" si="213"/>
        <v>437.90000915527366</v>
      </c>
      <c r="S714" s="3">
        <f t="shared" si="214"/>
        <v>-53.086135274056744</v>
      </c>
      <c r="T714" s="3">
        <f t="shared" si="215"/>
        <v>53.086135274056744</v>
      </c>
      <c r="V714" s="37">
        <f t="array" ref="V714">SUM(_xlfn.NORM.DIST($AD$3:$AD$1003,$L714,$AA714,FALSE)*WindSpeedStep*$AE$3:$AE$1003)/AG714</f>
        <v>403.73808216990454</v>
      </c>
      <c r="W714" s="37">
        <f t="array" ref="W714">SUM(_xlfn.NORM.DIST($AD$3:$AD$1003,$L714,$AB714,FALSE)*WindSpeedStep*$AE$3:$AE$1003)/AH714</f>
        <v>393.06191205174616</v>
      </c>
      <c r="Y714" s="1">
        <f t="shared" si="216"/>
        <v>6</v>
      </c>
      <c r="Z714" s="99">
        <f>IF(L714&lt;'Power Curve'!$P$28,'Power Curve'!$Q$28,IF(L714&gt;'Power Curve'!$P$29,'Power Curve'!$Q$29,INDEX(ReferenceTurbulence,Y714)+(L714-INDEX(ReferenceTurbulenceWindSpeed,Y714))*(INDEX(ReferenceTurbulence,Y714+1)-INDEX(ReferenceTurbulence,Y714))/(INDEX(ReferenceTurbulenceWindSpeed,Y714+1)-INDEX(ReferenceTurbulenceWindSpeed,Y714))))</f>
        <v>0.12134300887379888</v>
      </c>
      <c r="AA714" s="100">
        <f t="shared" si="222"/>
        <v>0.74809909517706752</v>
      </c>
      <c r="AB714" s="29">
        <f t="shared" si="223"/>
        <v>0.39711177147081383</v>
      </c>
      <c r="AD714" s="29">
        <f>'Zero Turbulence Curve'!F713</f>
        <v>71.100000000000236</v>
      </c>
      <c r="AE714" s="29">
        <f>'Zero Turbulence Curve'!G713</f>
        <v>1989.4717126307078</v>
      </c>
      <c r="AF714" s="39"/>
      <c r="AG714" s="40">
        <f t="array" ref="AG714">SUM(_xlfn.NORM.DIST($AD$3:$AD$1003,$F714,$AA714,FALSE)*WindSpeedStep)</f>
        <v>1.0000000000000029</v>
      </c>
      <c r="AH714" s="40">
        <f t="array" ref="AH714">SUM(_xlfn.NORM.DIST($AD$3:$AD$1003,$F714,$AB714,FALSE)*WindSpeedStep)</f>
        <v>1.0000000000000038</v>
      </c>
      <c r="AJ714" s="47">
        <f t="shared" si="217"/>
        <v>6</v>
      </c>
      <c r="AK714" s="83" t="b">
        <f>COUNTIF('Power Curve'!$D$2:$D$31,AJ714)&gt;0</f>
        <v>1</v>
      </c>
      <c r="AL714" s="83" t="b">
        <f t="shared" si="218"/>
        <v>0</v>
      </c>
      <c r="AM714" s="83" t="b">
        <f t="shared" si="224"/>
        <v>1</v>
      </c>
      <c r="AN714" s="47" t="str">
        <f t="shared" si="219"/>
        <v>Outer</v>
      </c>
      <c r="AO714" s="48" t="str">
        <f t="shared" si="220"/>
        <v>0.3-0.4</v>
      </c>
      <c r="AP714" s="49" t="str">
        <f t="shared" si="225"/>
        <v>16-17</v>
      </c>
      <c r="AQ714" s="49" t="str">
        <f t="shared" si="226"/>
        <v>Jan</v>
      </c>
      <c r="AR714" s="48" t="str">
        <f t="shared" si="227"/>
        <v>295-305</v>
      </c>
      <c r="AS714" s="49" t="str">
        <f t="shared" si="221"/>
        <v>LWS-LTI</v>
      </c>
    </row>
    <row r="715" spans="5:45" x14ac:dyDescent="0.3">
      <c r="E715" s="15">
        <v>40924.680555555555</v>
      </c>
      <c r="F715" s="21">
        <v>5.97</v>
      </c>
      <c r="G715" s="21">
        <v>344.55000305175821</v>
      </c>
      <c r="H715" s="42">
        <v>1.1988308860915808</v>
      </c>
      <c r="I715" s="35">
        <v>297.2</v>
      </c>
      <c r="J715" s="43">
        <v>8.0402010050251257E-2</v>
      </c>
      <c r="K715" s="44">
        <v>0.25080325507933338</v>
      </c>
      <c r="L715" s="26">
        <f t="shared" si="209"/>
        <v>5.9271821792247161</v>
      </c>
      <c r="M715" s="26">
        <f t="shared" si="210"/>
        <v>0.27411508865450723</v>
      </c>
      <c r="N715" s="96">
        <f t="shared" si="211"/>
        <v>6</v>
      </c>
      <c r="O715" s="26">
        <f t="shared" si="212"/>
        <v>0.89612220381725061</v>
      </c>
      <c r="P715" s="3">
        <f>IF(L715&gt;'Power Curve'!$C$37,0,INDEX(Ci,$N715,1)*POWER(1-O715,3)+INDEX(Ci,$N715,2)*3*O715*POWER(1-O715,2)+INDEX(Ci,$N715,3)*3*POWER(O715,2)*(1-O715)+INDEX(Ci,$N715,4)*POWER(O715,3))</f>
        <v>350.02317096540327</v>
      </c>
      <c r="Q715" s="3">
        <f>MAX(0,MIN(P715-V715+W715,'Power Curve'!$C$39))</f>
        <v>344.46869290435177</v>
      </c>
      <c r="R715" s="3">
        <f t="shared" si="213"/>
        <v>344.55000305175821</v>
      </c>
      <c r="S715" s="3">
        <f t="shared" si="214"/>
        <v>-8.1310147406441047E-2</v>
      </c>
      <c r="T715" s="3">
        <f t="shared" si="215"/>
        <v>8.1310147406441047E-2</v>
      </c>
      <c r="V715" s="37">
        <f t="array" ref="V715">SUM(_xlfn.NORM.DIST($AD$3:$AD$1003,$L715,$AA715,FALSE)*WindSpeedStep*$AE$3:$AE$1003)/AG715</f>
        <v>355.93374145662523</v>
      </c>
      <c r="W715" s="37">
        <f t="array" ref="W715">SUM(_xlfn.NORM.DIST($AD$3:$AD$1003,$L715,$AB715,FALSE)*WindSpeedStep*$AE$3:$AE$1003)/AH715</f>
        <v>350.37926339557373</v>
      </c>
      <c r="Y715" s="1">
        <f t="shared" si="216"/>
        <v>5</v>
      </c>
      <c r="Z715" s="99">
        <f>IF(L715&lt;'Power Curve'!$P$28,'Power Curve'!$Q$28,IF(L715&gt;'Power Curve'!$P$29,'Power Curve'!$Q$29,INDEX(ReferenceTurbulence,Y715)+(L715-INDEX(ReferenceTurbulenceWindSpeed,Y715))*(INDEX(ReferenceTurbulence,Y715+1)-INDEX(ReferenceTurbulence,Y715))/(INDEX(ReferenceTurbulenceWindSpeed,Y715+1)-INDEX(ReferenceTurbulenceWindSpeed,Y715))))</f>
        <v>0.12120753673360245</v>
      </c>
      <c r="AA715" s="100">
        <f t="shared" si="222"/>
        <v>0.7184191517151336</v>
      </c>
      <c r="AB715" s="29">
        <f t="shared" si="223"/>
        <v>0.47655736114369579</v>
      </c>
      <c r="AD715" s="29">
        <f>'Zero Turbulence Curve'!F714</f>
        <v>71.20000000000023</v>
      </c>
      <c r="AE715" s="29">
        <f>'Zero Turbulence Curve'!G714</f>
        <v>1989.4717126307078</v>
      </c>
      <c r="AF715" s="39"/>
      <c r="AG715" s="40">
        <f t="array" ref="AG715">SUM(_xlfn.NORM.DIST($AD$3:$AD$1003,$F715,$AA715,FALSE)*WindSpeedStep)</f>
        <v>1.0000000000000036</v>
      </c>
      <c r="AH715" s="40">
        <f t="array" ref="AH715">SUM(_xlfn.NORM.DIST($AD$3:$AD$1003,$F715,$AB715,FALSE)*WindSpeedStep)</f>
        <v>1.0000000000000036</v>
      </c>
      <c r="AJ715" s="47">
        <f t="shared" si="217"/>
        <v>6</v>
      </c>
      <c r="AK715" s="83" t="b">
        <f>COUNTIF('Power Curve'!$D$2:$D$31,AJ715)&gt;0</f>
        <v>1</v>
      </c>
      <c r="AL715" s="83" t="b">
        <f t="shared" si="218"/>
        <v>0</v>
      </c>
      <c r="AM715" s="83" t="b">
        <f t="shared" si="224"/>
        <v>1</v>
      </c>
      <c r="AN715" s="47" t="str">
        <f t="shared" si="219"/>
        <v>Outer</v>
      </c>
      <c r="AO715" s="48" t="str">
        <f t="shared" si="220"/>
        <v>0.2-0.3</v>
      </c>
      <c r="AP715" s="49" t="str">
        <f t="shared" si="225"/>
        <v>16-17</v>
      </c>
      <c r="AQ715" s="49" t="str">
        <f t="shared" si="226"/>
        <v>Jan</v>
      </c>
      <c r="AR715" s="48" t="str">
        <f t="shared" si="227"/>
        <v>295-305</v>
      </c>
      <c r="AS715" s="49" t="str">
        <f t="shared" si="221"/>
        <v>LWS-LTI</v>
      </c>
    </row>
    <row r="716" spans="5:45" x14ac:dyDescent="0.3">
      <c r="E716" s="15">
        <v>40924.6875</v>
      </c>
      <c r="F716" s="21">
        <v>5.99</v>
      </c>
      <c r="G716" s="21">
        <v>361.4900054931644</v>
      </c>
      <c r="H716" s="42">
        <v>1.1990062819417633</v>
      </c>
      <c r="I716" s="35">
        <v>297.7</v>
      </c>
      <c r="J716" s="43">
        <v>0.10851419031719532</v>
      </c>
      <c r="K716" s="44">
        <v>0.31256408363586974</v>
      </c>
      <c r="L716" s="26">
        <f t="shared" si="209"/>
        <v>5.9473287504472205</v>
      </c>
      <c r="M716" s="26">
        <f t="shared" si="210"/>
        <v>0.27722880618102363</v>
      </c>
      <c r="N716" s="96">
        <f t="shared" si="211"/>
        <v>6</v>
      </c>
      <c r="O716" s="26">
        <f t="shared" si="212"/>
        <v>0.91620264901318615</v>
      </c>
      <c r="P716" s="3">
        <f>IF(L716&gt;'Power Curve'!$C$37,0,INDEX(Ci,$N716,1)*POWER(1-O716,3)+INDEX(Ci,$N716,2)*3*O716*POWER(1-O716,2)+INDEX(Ci,$N716,3)*3*POWER(O716,2)*(1-O716)+INDEX(Ci,$N716,4)*POWER(O716,3))</f>
        <v>353.6055398394991</v>
      </c>
      <c r="Q716" s="3">
        <f>MAX(0,MIN(P716-V716+W716,'Power Curve'!$C$39))</f>
        <v>351.77200768400411</v>
      </c>
      <c r="R716" s="3">
        <f t="shared" si="213"/>
        <v>361.4900054931644</v>
      </c>
      <c r="S716" s="3">
        <f t="shared" si="214"/>
        <v>-9.7179978091602948</v>
      </c>
      <c r="T716" s="3">
        <f t="shared" si="215"/>
        <v>9.7179978091602948</v>
      </c>
      <c r="V716" s="37">
        <f t="array" ref="V716">SUM(_xlfn.NORM.DIST($AD$3:$AD$1003,$L716,$AA716,FALSE)*WindSpeedStep*$AE$3:$AE$1003)/AG716</f>
        <v>359.89070508242514</v>
      </c>
      <c r="W716" s="37">
        <f t="array" ref="W716">SUM(_xlfn.NORM.DIST($AD$3:$AD$1003,$L716,$AB716,FALSE)*WindSpeedStep*$AE$3:$AE$1003)/AH716</f>
        <v>358.05717292693015</v>
      </c>
      <c r="Y716" s="1">
        <f t="shared" si="216"/>
        <v>5</v>
      </c>
      <c r="Z716" s="99">
        <f>IF(L716&lt;'Power Curve'!$P$28,'Power Curve'!$Q$28,IF(L716&gt;'Power Curve'!$P$29,'Power Curve'!$Q$29,INDEX(ReferenceTurbulence,Y716)+(L716-INDEX(ReferenceTurbulenceWindSpeed,Y716))*(INDEX(ReferenceTurbulence,Y716+1)-INDEX(ReferenceTurbulence,Y716))/(INDEX(ReferenceTurbulenceWindSpeed,Y716+1)-INDEX(ReferenceTurbulenceWindSpeed,Y716))))</f>
        <v>0.12128455104387138</v>
      </c>
      <c r="AA716" s="100">
        <f t="shared" si="222"/>
        <v>0.72131909740829969</v>
      </c>
      <c r="AB716" s="29">
        <f t="shared" si="223"/>
        <v>0.64536956390495714</v>
      </c>
      <c r="AD716" s="29">
        <f>'Zero Turbulence Curve'!F715</f>
        <v>71.300000000000225</v>
      </c>
      <c r="AE716" s="29">
        <f>'Zero Turbulence Curve'!G715</f>
        <v>1989.4717126307078</v>
      </c>
      <c r="AF716" s="39"/>
      <c r="AG716" s="40">
        <f t="array" ref="AG716">SUM(_xlfn.NORM.DIST($AD$3:$AD$1003,$F716,$AA716,FALSE)*WindSpeedStep)</f>
        <v>1.0000000000000036</v>
      </c>
      <c r="AH716" s="40">
        <f t="array" ref="AH716">SUM(_xlfn.NORM.DIST($AD$3:$AD$1003,$F716,$AB716,FALSE)*WindSpeedStep)</f>
        <v>1.0000000000000038</v>
      </c>
      <c r="AJ716" s="47">
        <f t="shared" si="217"/>
        <v>6</v>
      </c>
      <c r="AK716" s="83" t="b">
        <f>COUNTIF('Power Curve'!$D$2:$D$31,AJ716)&gt;0</f>
        <v>1</v>
      </c>
      <c r="AL716" s="83" t="b">
        <f t="shared" si="218"/>
        <v>0</v>
      </c>
      <c r="AM716" s="83" t="b">
        <f t="shared" si="224"/>
        <v>1</v>
      </c>
      <c r="AN716" s="47" t="str">
        <f t="shared" si="219"/>
        <v>Outer</v>
      </c>
      <c r="AO716" s="48" t="str">
        <f t="shared" si="220"/>
        <v>0.2-0.3</v>
      </c>
      <c r="AP716" s="49" t="str">
        <f t="shared" si="225"/>
        <v>16-17</v>
      </c>
      <c r="AQ716" s="49" t="str">
        <f t="shared" si="226"/>
        <v>Jan</v>
      </c>
      <c r="AR716" s="48" t="str">
        <f t="shared" si="227"/>
        <v>295-305</v>
      </c>
      <c r="AS716" s="49" t="str">
        <f t="shared" si="221"/>
        <v>Inner-TI</v>
      </c>
    </row>
    <row r="717" spans="5:45" x14ac:dyDescent="0.3">
      <c r="E717" s="15">
        <v>40924.694444444445</v>
      </c>
      <c r="F717" s="21">
        <v>6.53</v>
      </c>
      <c r="G717" s="21">
        <v>421.2700119018553</v>
      </c>
      <c r="H717" s="42">
        <v>1.1986117133298895</v>
      </c>
      <c r="I717" s="35">
        <v>302</v>
      </c>
      <c r="J717" s="43">
        <v>7.3506891271056654E-2</v>
      </c>
      <c r="K717" s="44">
        <v>0.30453317831976962</v>
      </c>
      <c r="L717" s="26">
        <f t="shared" si="209"/>
        <v>6.4827706545194603</v>
      </c>
      <c r="M717" s="26">
        <f t="shared" si="210"/>
        <v>0.35998307849504968</v>
      </c>
      <c r="N717" s="96">
        <f t="shared" si="211"/>
        <v>7</v>
      </c>
      <c r="O717" s="26">
        <f t="shared" si="212"/>
        <v>0.4588370607665318</v>
      </c>
      <c r="P717" s="3">
        <f>IF(L717&gt;'Power Curve'!$C$37,0,INDEX(Ci,$N717,1)*POWER(1-O717,3)+INDEX(Ci,$N717,2)*3*O717*POWER(1-O717,2)+INDEX(Ci,$N717,3)*3*POWER(O717,2)*(1-O717)+INDEX(Ci,$N717,4)*POWER(O717,3))</f>
        <v>466.59519733642981</v>
      </c>
      <c r="Q717" s="3">
        <f>MAX(0,MIN(P717-V717+W717,'Power Curve'!$C$39))</f>
        <v>455.77784144429143</v>
      </c>
      <c r="R717" s="3">
        <f t="shared" si="213"/>
        <v>421.2700119018553</v>
      </c>
      <c r="S717" s="3">
        <f t="shared" si="214"/>
        <v>34.507829542436127</v>
      </c>
      <c r="T717" s="3">
        <f t="shared" si="215"/>
        <v>34.507829542436127</v>
      </c>
      <c r="V717" s="37">
        <f t="array" ref="V717">SUM(_xlfn.NORM.DIST($AD$3:$AD$1003,$L717,$AA717,FALSE)*WindSpeedStep*$AE$3:$AE$1003)/AG717</f>
        <v>471.73170385363858</v>
      </c>
      <c r="W717" s="37">
        <f t="array" ref="W717">SUM(_xlfn.NORM.DIST($AD$3:$AD$1003,$L717,$AB717,FALSE)*WindSpeedStep*$AE$3:$AE$1003)/AH717</f>
        <v>460.9143479615002</v>
      </c>
      <c r="Y717" s="1">
        <f t="shared" si="216"/>
        <v>6</v>
      </c>
      <c r="Z717" s="99">
        <f>IF(L717&lt;'Power Curve'!$P$28,'Power Curve'!$Q$28,IF(L717&gt;'Power Curve'!$P$29,'Power Curve'!$Q$29,INDEX(ReferenceTurbulence,Y717)+(L717-INDEX(ReferenceTurbulenceWindSpeed,Y717))*(INDEX(ReferenceTurbulence,Y717+1)-INDEX(ReferenceTurbulence,Y717))/(INDEX(ReferenceTurbulenceWindSpeed,Y717+1)-INDEX(ReferenceTurbulenceWindSpeed,Y717))))</f>
        <v>0.12071868037002736</v>
      </c>
      <c r="AA717" s="100">
        <f t="shared" si="222"/>
        <v>0.78259151855512787</v>
      </c>
      <c r="AB717" s="29">
        <f t="shared" si="223"/>
        <v>0.47652831763695874</v>
      </c>
      <c r="AD717" s="29">
        <f>'Zero Turbulence Curve'!F716</f>
        <v>71.400000000000219</v>
      </c>
      <c r="AE717" s="29">
        <f>'Zero Turbulence Curve'!G716</f>
        <v>1989.4717126307078</v>
      </c>
      <c r="AF717" s="39"/>
      <c r="AG717" s="40">
        <f t="array" ref="AG717">SUM(_xlfn.NORM.DIST($AD$3:$AD$1003,$F717,$AA717,FALSE)*WindSpeedStep)</f>
        <v>1.0000000000000031</v>
      </c>
      <c r="AH717" s="40">
        <f t="array" ref="AH717">SUM(_xlfn.NORM.DIST($AD$3:$AD$1003,$F717,$AB717,FALSE)*WindSpeedStep)</f>
        <v>1.000000000000004</v>
      </c>
      <c r="AJ717" s="47">
        <f t="shared" si="217"/>
        <v>6</v>
      </c>
      <c r="AK717" s="83" t="b">
        <f>COUNTIF('Power Curve'!$D$2:$D$31,AJ717)&gt;0</f>
        <v>1</v>
      </c>
      <c r="AL717" s="83" t="b">
        <f t="shared" si="218"/>
        <v>0</v>
      </c>
      <c r="AM717" s="83" t="b">
        <f t="shared" si="224"/>
        <v>1</v>
      </c>
      <c r="AN717" s="47" t="str">
        <f t="shared" si="219"/>
        <v>Outer</v>
      </c>
      <c r="AO717" s="48" t="str">
        <f t="shared" si="220"/>
        <v>0.3-0.4</v>
      </c>
      <c r="AP717" s="49" t="str">
        <f t="shared" si="225"/>
        <v>16-17</v>
      </c>
      <c r="AQ717" s="49" t="str">
        <f t="shared" si="226"/>
        <v>Jan</v>
      </c>
      <c r="AR717" s="48" t="str">
        <f t="shared" si="227"/>
        <v>295-305</v>
      </c>
      <c r="AS717" s="49" t="str">
        <f t="shared" si="221"/>
        <v>LWS-LTI</v>
      </c>
    </row>
    <row r="718" spans="5:45" x14ac:dyDescent="0.3">
      <c r="E718" s="15">
        <v>40924.701388888891</v>
      </c>
      <c r="F718" s="21">
        <v>5.96</v>
      </c>
      <c r="G718" s="21">
        <v>340.1399841308596</v>
      </c>
      <c r="H718" s="42">
        <v>1.1988747302104701</v>
      </c>
      <c r="I718" s="35">
        <v>306</v>
      </c>
      <c r="J718" s="43">
        <v>8.0536912751677847E-2</v>
      </c>
      <c r="K718" s="44">
        <v>0.29399766097369845</v>
      </c>
      <c r="L718" s="26">
        <f t="shared" si="209"/>
        <v>5.917326036040766</v>
      </c>
      <c r="M718" s="26">
        <f t="shared" si="210"/>
        <v>0.27259178995336453</v>
      </c>
      <c r="N718" s="96">
        <f t="shared" si="211"/>
        <v>6</v>
      </c>
      <c r="O718" s="26">
        <f t="shared" si="212"/>
        <v>0.88629841093146533</v>
      </c>
      <c r="P718" s="3">
        <f>IF(L718&gt;'Power Curve'!$C$37,0,INDEX(Ci,$N718,1)*POWER(1-O718,3)+INDEX(Ci,$N718,2)*3*O718*POWER(1-O718,2)+INDEX(Ci,$N718,3)*3*POWER(O718,2)*(1-O718)+INDEX(Ci,$N718,4)*POWER(O718,3))</f>
        <v>348.2859041196424</v>
      </c>
      <c r="Q718" s="3">
        <f>MAX(0,MIN(P718-V718+W718,'Power Curve'!$C$39))</f>
        <v>342.86430517423531</v>
      </c>
      <c r="R718" s="3">
        <f t="shared" si="213"/>
        <v>340.1399841308596</v>
      </c>
      <c r="S718" s="3">
        <f t="shared" si="214"/>
        <v>2.7243210433757099</v>
      </c>
      <c r="T718" s="3">
        <f t="shared" si="215"/>
        <v>2.7243210433757099</v>
      </c>
      <c r="V718" s="37">
        <f t="array" ref="V718">SUM(_xlfn.NORM.DIST($AD$3:$AD$1003,$L718,$AA718,FALSE)*WindSpeedStep*$AE$3:$AE$1003)/AG718</f>
        <v>354.00444136768084</v>
      </c>
      <c r="W718" s="37">
        <f t="array" ref="W718">SUM(_xlfn.NORM.DIST($AD$3:$AD$1003,$L718,$AB718,FALSE)*WindSpeedStep*$AE$3:$AE$1003)/AH718</f>
        <v>348.58284242227376</v>
      </c>
      <c r="Y718" s="1">
        <f t="shared" si="216"/>
        <v>5</v>
      </c>
      <c r="Z718" s="99">
        <f>IF(L718&lt;'Power Curve'!$P$28,'Power Curve'!$Q$28,IF(L718&gt;'Power Curve'!$P$29,'Power Curve'!$Q$29,INDEX(ReferenceTurbulence,Y718)+(L718-INDEX(ReferenceTurbulenceWindSpeed,Y718))*(INDEX(ReferenceTurbulence,Y718+1)-INDEX(ReferenceTurbulence,Y718))/(INDEX(ReferenceTurbulenceWindSpeed,Y718+1)-INDEX(ReferenceTurbulenceWindSpeed,Y718))))</f>
        <v>0.1211698596489591</v>
      </c>
      <c r="AA718" s="100">
        <f t="shared" si="222"/>
        <v>0.71700156528419112</v>
      </c>
      <c r="AB718" s="29">
        <f t="shared" si="223"/>
        <v>0.47656317068784687</v>
      </c>
      <c r="AD718" s="29">
        <f>'Zero Turbulence Curve'!F717</f>
        <v>71.500000000000213</v>
      </c>
      <c r="AE718" s="29">
        <f>'Zero Turbulence Curve'!G717</f>
        <v>1989.4717126307078</v>
      </c>
      <c r="AF718" s="39"/>
      <c r="AG718" s="40">
        <f t="array" ref="AG718">SUM(_xlfn.NORM.DIST($AD$3:$AD$1003,$F718,$AA718,FALSE)*WindSpeedStep)</f>
        <v>1.0000000000000036</v>
      </c>
      <c r="AH718" s="40">
        <f t="array" ref="AH718">SUM(_xlfn.NORM.DIST($AD$3:$AD$1003,$F718,$AB718,FALSE)*WindSpeedStep)</f>
        <v>1.0000000000000038</v>
      </c>
      <c r="AJ718" s="47">
        <f t="shared" si="217"/>
        <v>6</v>
      </c>
      <c r="AK718" s="83" t="b">
        <f>COUNTIF('Power Curve'!$D$2:$D$31,AJ718)&gt;0</f>
        <v>1</v>
      </c>
      <c r="AL718" s="83" t="b">
        <f t="shared" si="218"/>
        <v>0</v>
      </c>
      <c r="AM718" s="83" t="b">
        <f t="shared" si="224"/>
        <v>1</v>
      </c>
      <c r="AN718" s="47" t="str">
        <f t="shared" si="219"/>
        <v>Outer</v>
      </c>
      <c r="AO718" s="48" t="str">
        <f t="shared" si="220"/>
        <v>0.2-0.3</v>
      </c>
      <c r="AP718" s="49" t="str">
        <f t="shared" si="225"/>
        <v>16-17</v>
      </c>
      <c r="AQ718" s="49" t="str">
        <f t="shared" si="226"/>
        <v>Jan</v>
      </c>
      <c r="AR718" s="48" t="str">
        <f t="shared" si="227"/>
        <v>305-315</v>
      </c>
      <c r="AS718" s="49" t="str">
        <f t="shared" si="221"/>
        <v>LWS-LTI</v>
      </c>
    </row>
    <row r="719" spans="5:45" x14ac:dyDescent="0.3">
      <c r="E719" s="15">
        <v>40924.708333333336</v>
      </c>
      <c r="F719" s="21">
        <v>6.52</v>
      </c>
      <c r="G719" s="21">
        <v>445.36999893188482</v>
      </c>
      <c r="H719" s="42">
        <v>1.1993686963791506</v>
      </c>
      <c r="I719" s="35">
        <v>304.10000000000002</v>
      </c>
      <c r="J719" s="43">
        <v>6.9018404907975464E-2</v>
      </c>
      <c r="K719" s="44">
        <v>0.34922643411185034</v>
      </c>
      <c r="L719" s="26">
        <f t="shared" si="209"/>
        <v>6.4742053354847098</v>
      </c>
      <c r="M719" s="26">
        <f t="shared" si="210"/>
        <v>0.3586592808272403</v>
      </c>
      <c r="N719" s="96">
        <f t="shared" si="211"/>
        <v>7</v>
      </c>
      <c r="O719" s="26">
        <f t="shared" si="212"/>
        <v>0.45013001783546991</v>
      </c>
      <c r="P719" s="3">
        <f>IF(L719&gt;'Power Curve'!$C$37,0,INDEX(Ci,$N719,1)*POWER(1-O719,3)+INDEX(Ci,$N719,2)*3*O719*POWER(1-O719,2)+INDEX(Ci,$N719,3)*3*POWER(O719,2)*(1-O719)+INDEX(Ci,$N719,4)*POWER(O719,3))</f>
        <v>464.55511803036478</v>
      </c>
      <c r="Q719" s="3">
        <f>MAX(0,MIN(P719-V719+W719,'Power Curve'!$C$39))</f>
        <v>452.93726750064451</v>
      </c>
      <c r="R719" s="3">
        <f t="shared" si="213"/>
        <v>445.36999893188482</v>
      </c>
      <c r="S719" s="3">
        <f t="shared" si="214"/>
        <v>7.5672685687596868</v>
      </c>
      <c r="T719" s="3">
        <f t="shared" si="215"/>
        <v>7.5672685687596868</v>
      </c>
      <c r="V719" s="37">
        <f t="array" ref="V719">SUM(_xlfn.NORM.DIST($AD$3:$AD$1003,$L719,$AA719,FALSE)*WindSpeedStep*$AE$3:$AE$1003)/AG719</f>
        <v>469.8291152921455</v>
      </c>
      <c r="W719" s="37">
        <f t="array" ref="W719">SUM(_xlfn.NORM.DIST($AD$3:$AD$1003,$L719,$AB719,FALSE)*WindSpeedStep*$AE$3:$AE$1003)/AH719</f>
        <v>458.21126476242523</v>
      </c>
      <c r="Y719" s="1">
        <f t="shared" si="216"/>
        <v>6</v>
      </c>
      <c r="Z719" s="99">
        <f>IF(L719&lt;'Power Curve'!$P$28,'Power Curve'!$Q$28,IF(L719&gt;'Power Curve'!$P$29,'Power Curve'!$Q$29,INDEX(ReferenceTurbulence,Y719)+(L719-INDEX(ReferenceTurbulenceWindSpeed,Y719))*(INDEX(ReferenceTurbulence,Y719+1)-INDEX(ReferenceTurbulence,Y719))/(INDEX(ReferenceTurbulenceWindSpeed,Y719+1)-INDEX(ReferenceTurbulenceWindSpeed,Y719))))</f>
        <v>0.12073551726446247</v>
      </c>
      <c r="AA719" s="100">
        <f t="shared" si="222"/>
        <v>0.78166653005608921</v>
      </c>
      <c r="AB719" s="29">
        <f t="shared" si="223"/>
        <v>0.44683932530185883</v>
      </c>
      <c r="AD719" s="29">
        <f>'Zero Turbulence Curve'!F718</f>
        <v>71.600000000000207</v>
      </c>
      <c r="AE719" s="29">
        <f>'Zero Turbulence Curve'!G718</f>
        <v>1989.4717126307078</v>
      </c>
      <c r="AF719" s="39"/>
      <c r="AG719" s="40">
        <f t="array" ref="AG719">SUM(_xlfn.NORM.DIST($AD$3:$AD$1003,$F719,$AA719,FALSE)*WindSpeedStep)</f>
        <v>1.0000000000000036</v>
      </c>
      <c r="AH719" s="40">
        <f t="array" ref="AH719">SUM(_xlfn.NORM.DIST($AD$3:$AD$1003,$F719,$AB719,FALSE)*WindSpeedStep)</f>
        <v>1.0000000000000038</v>
      </c>
      <c r="AJ719" s="47">
        <f t="shared" si="217"/>
        <v>6</v>
      </c>
      <c r="AK719" s="83" t="b">
        <f>COUNTIF('Power Curve'!$D$2:$D$31,AJ719)&gt;0</f>
        <v>1</v>
      </c>
      <c r="AL719" s="83" t="b">
        <f t="shared" si="218"/>
        <v>0</v>
      </c>
      <c r="AM719" s="83" t="b">
        <f t="shared" si="224"/>
        <v>1</v>
      </c>
      <c r="AN719" s="47" t="str">
        <f t="shared" si="219"/>
        <v>Outer</v>
      </c>
      <c r="AO719" s="48" t="str">
        <f t="shared" si="220"/>
        <v>0.3-0.4</v>
      </c>
      <c r="AP719" s="49" t="str">
        <f t="shared" si="225"/>
        <v>17-18</v>
      </c>
      <c r="AQ719" s="49" t="str">
        <f t="shared" si="226"/>
        <v>Jan</v>
      </c>
      <c r="AR719" s="48" t="str">
        <f t="shared" si="227"/>
        <v>295-305</v>
      </c>
      <c r="AS719" s="49" t="str">
        <f t="shared" si="221"/>
        <v>LWS-LTI</v>
      </c>
    </row>
    <row r="720" spans="5:45" x14ac:dyDescent="0.3">
      <c r="E720" s="15">
        <v>40925.0625</v>
      </c>
      <c r="F720" s="21">
        <v>4.4800000000000004</v>
      </c>
      <c r="G720" s="21">
        <v>118.51000595092822</v>
      </c>
      <c r="H720" s="42">
        <v>1.1988450313381322</v>
      </c>
      <c r="I720" s="35">
        <v>293.10000000000002</v>
      </c>
      <c r="J720" s="43">
        <v>7.5892857142857137E-2</v>
      </c>
      <c r="K720" s="44">
        <v>0.4387647829018913</v>
      </c>
      <c r="L720" s="26">
        <f t="shared" si="209"/>
        <v>4.4478861977045971</v>
      </c>
      <c r="M720" s="26">
        <f t="shared" si="210"/>
        <v>4.5485126082052026E-2</v>
      </c>
      <c r="N720" s="96">
        <f t="shared" si="211"/>
        <v>5</v>
      </c>
      <c r="O720" s="26">
        <f t="shared" si="212"/>
        <v>0.33652691835363885</v>
      </c>
      <c r="P720" s="3">
        <f>IF(L720&gt;'Power Curve'!$C$37,0,INDEX(Ci,$N720,1)*POWER(1-O720,3)+INDEX(Ci,$N720,2)*3*O720*POWER(1-O720,2)+INDEX(Ci,$N720,3)*3*POWER(O720,2)*(1-O720)+INDEX(Ci,$N720,4)*POWER(O720,3))</f>
        <v>113.45529594398413</v>
      </c>
      <c r="Q720" s="3">
        <f>MAX(0,MIN(P720-V720+W720,'Power Curve'!$C$39))</f>
        <v>102.39190301554326</v>
      </c>
      <c r="R720" s="3">
        <f t="shared" si="213"/>
        <v>118.51000595092822</v>
      </c>
      <c r="S720" s="3">
        <f t="shared" si="214"/>
        <v>-16.118102935384954</v>
      </c>
      <c r="T720" s="3">
        <f t="shared" si="215"/>
        <v>16.118102935384954</v>
      </c>
      <c r="V720" s="37">
        <f t="array" ref="V720">SUM(_xlfn.NORM.DIST($AD$3:$AD$1003,$L720,$AA720,FALSE)*WindSpeedStep*$AE$3:$AE$1003)/AG720</f>
        <v>88.35163035244409</v>
      </c>
      <c r="W720" s="37">
        <f t="array" ref="W720">SUM(_xlfn.NORM.DIST($AD$3:$AD$1003,$L720,$AB720,FALSE)*WindSpeedStep*$AE$3:$AE$1003)/AH720</f>
        <v>77.288237424003228</v>
      </c>
      <c r="Y720" s="1">
        <f t="shared" si="216"/>
        <v>4</v>
      </c>
      <c r="Z720" s="99">
        <f>IF(L720&lt;'Power Curve'!$P$28,'Power Curve'!$Q$28,IF(L720&gt;'Power Curve'!$P$29,'Power Curve'!$Q$29,INDEX(ReferenceTurbulence,Y720)+(L720-INDEX(ReferenceTurbulenceWindSpeed,Y720))*(INDEX(ReferenceTurbulence,Y720+1)-INDEX(ReferenceTurbulence,Y720))/(INDEX(ReferenceTurbulenceWindSpeed,Y720+1)-INDEX(ReferenceTurbulenceWindSpeed,Y720))))</f>
        <v>0.11734723998605853</v>
      </c>
      <c r="AA720" s="100">
        <f t="shared" si="222"/>
        <v>0.52194716907271876</v>
      </c>
      <c r="AB720" s="29">
        <f t="shared" si="223"/>
        <v>0.33756279179008103</v>
      </c>
      <c r="AD720" s="29">
        <f>'Zero Turbulence Curve'!F719</f>
        <v>71.700000000000202</v>
      </c>
      <c r="AE720" s="29">
        <f>'Zero Turbulence Curve'!G719</f>
        <v>1989.4717126307078</v>
      </c>
      <c r="AF720" s="39"/>
      <c r="AG720" s="40">
        <f t="array" ref="AG720">SUM(_xlfn.NORM.DIST($AD$3:$AD$1003,$F720,$AA720,FALSE)*WindSpeedStep)</f>
        <v>1.0000000000000029</v>
      </c>
      <c r="AH720" s="40">
        <f t="array" ref="AH720">SUM(_xlfn.NORM.DIST($AD$3:$AD$1003,$F720,$AB720,FALSE)*WindSpeedStep)</f>
        <v>1.0000000000000033</v>
      </c>
      <c r="AJ720" s="47">
        <f t="shared" si="217"/>
        <v>4</v>
      </c>
      <c r="AK720" s="83" t="b">
        <f>COUNTIF('Power Curve'!$D$2:$D$31,AJ720)&gt;0</f>
        <v>1</v>
      </c>
      <c r="AL720" s="83" t="b">
        <f t="shared" si="218"/>
        <v>0</v>
      </c>
      <c r="AM720" s="83" t="b">
        <f t="shared" si="224"/>
        <v>1</v>
      </c>
      <c r="AN720" s="47" t="str">
        <f t="shared" si="219"/>
        <v>Outer</v>
      </c>
      <c r="AO720" s="48" t="str">
        <f t="shared" si="220"/>
        <v>0.0-0.1</v>
      </c>
      <c r="AP720" s="49" t="str">
        <f t="shared" si="225"/>
        <v>1-2</v>
      </c>
      <c r="AQ720" s="49" t="str">
        <f t="shared" si="226"/>
        <v>Jan</v>
      </c>
      <c r="AR720" s="48" t="str">
        <f t="shared" si="227"/>
        <v>285-295</v>
      </c>
      <c r="AS720" s="49" t="str">
        <f t="shared" si="221"/>
        <v>LWS-LTI</v>
      </c>
    </row>
    <row r="721" spans="5:45" x14ac:dyDescent="0.3">
      <c r="E721" s="15">
        <v>40925.069444444445</v>
      </c>
      <c r="F721" s="21">
        <v>4.8</v>
      </c>
      <c r="G721" s="21">
        <v>135.1800041198731</v>
      </c>
      <c r="H721" s="42">
        <v>1.1988888183240738</v>
      </c>
      <c r="I721" s="35">
        <v>293.89999999999998</v>
      </c>
      <c r="J721" s="43">
        <v>6.458333333333334E-2</v>
      </c>
      <c r="K721" s="44">
        <v>0.43919159086959553</v>
      </c>
      <c r="L721" s="26">
        <f t="shared" si="209"/>
        <v>4.7656503739658094</v>
      </c>
      <c r="M721" s="26">
        <f t="shared" si="210"/>
        <v>9.4596603861375625E-2</v>
      </c>
      <c r="N721" s="96">
        <f t="shared" si="211"/>
        <v>5</v>
      </c>
      <c r="O721" s="26">
        <f t="shared" si="212"/>
        <v>0.69988385339518844</v>
      </c>
      <c r="P721" s="3">
        <f>IF(L721&gt;'Power Curve'!$C$37,0,INDEX(Ci,$N721,1)*POWER(1-O721,3)+INDEX(Ci,$N721,2)*3*O721*POWER(1-O721,2)+INDEX(Ci,$N721,3)*3*POWER(O721,2)*(1-O721)+INDEX(Ci,$N721,4)*POWER(O721,3))</f>
        <v>167.18502810478441</v>
      </c>
      <c r="Q721" s="3">
        <f>MAX(0,MIN(P721-V721+W721,'Power Curve'!$C$39))</f>
        <v>165.52242624906387</v>
      </c>
      <c r="R721" s="3">
        <f t="shared" si="213"/>
        <v>135.1800041198731</v>
      </c>
      <c r="S721" s="3">
        <f t="shared" si="214"/>
        <v>30.342422129190766</v>
      </c>
      <c r="T721" s="3">
        <f t="shared" si="215"/>
        <v>30.342422129190766</v>
      </c>
      <c r="V721" s="37">
        <f t="array" ref="V721">SUM(_xlfn.NORM.DIST($AD$3:$AD$1003,$L721,$AA721,FALSE)*WindSpeedStep*$AE$3:$AE$1003)/AG721</f>
        <v>143.52028559986621</v>
      </c>
      <c r="W721" s="37">
        <f t="array" ref="W721">SUM(_xlfn.NORM.DIST($AD$3:$AD$1003,$L721,$AB721,FALSE)*WindSpeedStep*$AE$3:$AE$1003)/AH721</f>
        <v>141.85768374414567</v>
      </c>
      <c r="Y721" s="1">
        <f t="shared" si="216"/>
        <v>4</v>
      </c>
      <c r="Z721" s="99">
        <f>IF(L721&lt;'Power Curve'!$P$28,'Power Curve'!$Q$28,IF(L721&gt;'Power Curve'!$P$29,'Power Curve'!$Q$29,INDEX(ReferenceTurbulence,Y721)+(L721-INDEX(ReferenceTurbulenceWindSpeed,Y721))*(INDEX(ReferenceTurbulence,Y721+1)-INDEX(ReferenceTurbulence,Y721))/(INDEX(ReferenceTurbulenceWindSpeed,Y721+1)-INDEX(ReferenceTurbulenceWindSpeed,Y721))))</f>
        <v>0.11757912376264591</v>
      </c>
      <c r="AA721" s="100">
        <f t="shared" si="222"/>
        <v>0.56034099513002567</v>
      </c>
      <c r="AB721" s="29">
        <f t="shared" si="223"/>
        <v>0.30778158665195854</v>
      </c>
      <c r="AD721" s="29">
        <f>'Zero Turbulence Curve'!F720</f>
        <v>71.800000000000196</v>
      </c>
      <c r="AE721" s="29">
        <f>'Zero Turbulence Curve'!G720</f>
        <v>1989.4717126307078</v>
      </c>
      <c r="AF721" s="39"/>
      <c r="AG721" s="40">
        <f t="array" ref="AG721">SUM(_xlfn.NORM.DIST($AD$3:$AD$1003,$F721,$AA721,FALSE)*WindSpeedStep)</f>
        <v>1.0000000000000033</v>
      </c>
      <c r="AH721" s="40">
        <f t="array" ref="AH721">SUM(_xlfn.NORM.DIST($AD$3:$AD$1003,$F721,$AB721,FALSE)*WindSpeedStep)</f>
        <v>1.0000000000000038</v>
      </c>
      <c r="AJ721" s="47">
        <f t="shared" si="217"/>
        <v>5</v>
      </c>
      <c r="AK721" s="83" t="b">
        <f>COUNTIF('Power Curve'!$D$2:$D$31,AJ721)&gt;0</f>
        <v>1</v>
      </c>
      <c r="AL721" s="83" t="b">
        <f t="shared" si="218"/>
        <v>0</v>
      </c>
      <c r="AM721" s="83" t="b">
        <f t="shared" si="224"/>
        <v>1</v>
      </c>
      <c r="AN721" s="47" t="str">
        <f t="shared" si="219"/>
        <v>Outer</v>
      </c>
      <c r="AO721" s="48" t="str">
        <f t="shared" si="220"/>
        <v>0.0-0.1</v>
      </c>
      <c r="AP721" s="49" t="str">
        <f t="shared" si="225"/>
        <v>1-2</v>
      </c>
      <c r="AQ721" s="49" t="str">
        <f t="shared" si="226"/>
        <v>Jan</v>
      </c>
      <c r="AR721" s="48" t="str">
        <f t="shared" si="227"/>
        <v>285-295</v>
      </c>
      <c r="AS721" s="49" t="str">
        <f t="shared" si="221"/>
        <v>LWS-LTI</v>
      </c>
    </row>
    <row r="722" spans="5:45" x14ac:dyDescent="0.3">
      <c r="E722" s="15">
        <v>40925.076388888891</v>
      </c>
      <c r="F722" s="21">
        <v>4.6900000000000004</v>
      </c>
      <c r="G722" s="21">
        <v>132.23999786376919</v>
      </c>
      <c r="H722" s="42">
        <v>1.1988888183240738</v>
      </c>
      <c r="I722" s="35">
        <v>293</v>
      </c>
      <c r="J722" s="43">
        <v>7.6759061833688691E-2</v>
      </c>
      <c r="K722" s="44">
        <v>0.48301179955948464</v>
      </c>
      <c r="L722" s="26">
        <f t="shared" si="209"/>
        <v>4.6564375528957598</v>
      </c>
      <c r="M722" s="26">
        <f t="shared" si="210"/>
        <v>7.7717410308764667E-2</v>
      </c>
      <c r="N722" s="96">
        <f t="shared" si="211"/>
        <v>5</v>
      </c>
      <c r="O722" s="26">
        <f t="shared" si="212"/>
        <v>0.57500119230304092</v>
      </c>
      <c r="P722" s="3">
        <f>IF(L722&gt;'Power Curve'!$C$37,0,INDEX(Ci,$N722,1)*POWER(1-O722,3)+INDEX(Ci,$N722,2)*3*O722*POWER(1-O722,2)+INDEX(Ci,$N722,3)*3*POWER(O722,2)*(1-O722)+INDEX(Ci,$N722,4)*POWER(O722,3))</f>
        <v>147.99028739454846</v>
      </c>
      <c r="Q722" s="3">
        <f>MAX(0,MIN(P722-V722+W722,'Power Curve'!$C$39))</f>
        <v>143.03026494651266</v>
      </c>
      <c r="R722" s="3">
        <f t="shared" si="213"/>
        <v>132.23999786376919</v>
      </c>
      <c r="S722" s="3">
        <f t="shared" si="214"/>
        <v>10.790267082743469</v>
      </c>
      <c r="T722" s="3">
        <f t="shared" si="215"/>
        <v>10.790267082743469</v>
      </c>
      <c r="V722" s="37">
        <f t="array" ref="V722">SUM(_xlfn.NORM.DIST($AD$3:$AD$1003,$L722,$AA722,FALSE)*WindSpeedStep*$AE$3:$AE$1003)/AG722</f>
        <v>124.06796396025979</v>
      </c>
      <c r="W722" s="37">
        <f t="array" ref="W722">SUM(_xlfn.NORM.DIST($AD$3:$AD$1003,$L722,$AB722,FALSE)*WindSpeedStep*$AE$3:$AE$1003)/AH722</f>
        <v>119.107941512224</v>
      </c>
      <c r="Y722" s="1">
        <f t="shared" si="216"/>
        <v>4</v>
      </c>
      <c r="Z722" s="99">
        <f>IF(L722&lt;'Power Curve'!$P$28,'Power Curve'!$Q$28,IF(L722&gt;'Power Curve'!$P$29,'Power Curve'!$Q$29,INDEX(ReferenceTurbulence,Y722)+(L722-INDEX(ReferenceTurbulenceWindSpeed,Y722))*(INDEX(ReferenceTurbulence,Y722+1)-INDEX(ReferenceTurbulence,Y722))/(INDEX(ReferenceTurbulenceWindSpeed,Y722+1)-INDEX(ReferenceTurbulenceWindSpeed,Y722))))</f>
        <v>0.11749942729811849</v>
      </c>
      <c r="AA722" s="100">
        <f t="shared" si="222"/>
        <v>0.54712874571470416</v>
      </c>
      <c r="AB722" s="29">
        <f t="shared" si="223"/>
        <v>0.35742377804743569</v>
      </c>
      <c r="AD722" s="29">
        <f>'Zero Turbulence Curve'!F721</f>
        <v>71.90000000000019</v>
      </c>
      <c r="AE722" s="29">
        <f>'Zero Turbulence Curve'!G721</f>
        <v>1989.4717126307078</v>
      </c>
      <c r="AF722" s="39"/>
      <c r="AG722" s="40">
        <f t="array" ref="AG722">SUM(_xlfn.NORM.DIST($AD$3:$AD$1003,$F722,$AA722,FALSE)*WindSpeedStep)</f>
        <v>1.0000000000000036</v>
      </c>
      <c r="AH722" s="40">
        <f t="array" ref="AH722">SUM(_xlfn.NORM.DIST($AD$3:$AD$1003,$F722,$AB722,FALSE)*WindSpeedStep)</f>
        <v>1.0000000000000036</v>
      </c>
      <c r="AJ722" s="47">
        <f t="shared" si="217"/>
        <v>5</v>
      </c>
      <c r="AK722" s="83" t="b">
        <f>COUNTIF('Power Curve'!$D$2:$D$31,AJ722)&gt;0</f>
        <v>1</v>
      </c>
      <c r="AL722" s="83" t="b">
        <f t="shared" si="218"/>
        <v>0</v>
      </c>
      <c r="AM722" s="83" t="b">
        <f t="shared" si="224"/>
        <v>1</v>
      </c>
      <c r="AN722" s="47" t="str">
        <f t="shared" si="219"/>
        <v>Outer</v>
      </c>
      <c r="AO722" s="48" t="str">
        <f t="shared" si="220"/>
        <v>0.0-0.1</v>
      </c>
      <c r="AP722" s="49" t="str">
        <f t="shared" si="225"/>
        <v>1-2</v>
      </c>
      <c r="AQ722" s="49" t="str">
        <f t="shared" si="226"/>
        <v>Jan</v>
      </c>
      <c r="AR722" s="48" t="str">
        <f t="shared" si="227"/>
        <v>285-295</v>
      </c>
      <c r="AS722" s="49" t="str">
        <f t="shared" si="221"/>
        <v>LWS-LTI</v>
      </c>
    </row>
    <row r="723" spans="5:45" x14ac:dyDescent="0.3">
      <c r="E723" s="15">
        <v>40925.083333333336</v>
      </c>
      <c r="F723" s="21">
        <v>4.43</v>
      </c>
      <c r="G723" s="21">
        <v>102.62999343872092</v>
      </c>
      <c r="H723" s="42">
        <v>1.1989764018923943</v>
      </c>
      <c r="I723" s="35">
        <v>293.8</v>
      </c>
      <c r="J723" s="43">
        <v>0.11512415349887134</v>
      </c>
      <c r="K723" s="44">
        <v>0.4756587102191453</v>
      </c>
      <c r="L723" s="26">
        <f t="shared" si="209"/>
        <v>4.3984052593880234</v>
      </c>
      <c r="M723" s="26">
        <f t="shared" si="210"/>
        <v>3.7837687559476439E-2</v>
      </c>
      <c r="N723" s="96">
        <f t="shared" si="211"/>
        <v>5</v>
      </c>
      <c r="O723" s="26">
        <f t="shared" si="212"/>
        <v>0.27994646205037477</v>
      </c>
      <c r="P723" s="3">
        <f>IF(L723&gt;'Power Curve'!$C$37,0,INDEX(Ci,$N723,1)*POWER(1-O723,3)+INDEX(Ci,$N723,2)*3*O723*POWER(1-O723,2)+INDEX(Ci,$N723,3)*3*POWER(O723,2)*(1-O723)+INDEX(Ci,$N723,4)*POWER(O723,3))</f>
        <v>106.0820754399282</v>
      </c>
      <c r="Q723" s="3">
        <f>MAX(0,MIN(P723-V723+W723,'Power Curve'!$C$39))</f>
        <v>105.43034099162695</v>
      </c>
      <c r="R723" s="3">
        <f t="shared" si="213"/>
        <v>102.62999343872092</v>
      </c>
      <c r="S723" s="3">
        <f t="shared" si="214"/>
        <v>2.8003475529060324</v>
      </c>
      <c r="T723" s="3">
        <f t="shared" si="215"/>
        <v>2.8003475529060324</v>
      </c>
      <c r="V723" s="37">
        <f t="array" ref="V723">SUM(_xlfn.NORM.DIST($AD$3:$AD$1003,$L723,$AA723,FALSE)*WindSpeedStep*$AE$3:$AE$1003)/AG723</f>
        <v>80.350545239612032</v>
      </c>
      <c r="W723" s="37">
        <f t="array" ref="W723">SUM(_xlfn.NORM.DIST($AD$3:$AD$1003,$L723,$AB723,FALSE)*WindSpeedStep*$AE$3:$AE$1003)/AH723</f>
        <v>79.698810791310777</v>
      </c>
      <c r="Y723" s="1">
        <f t="shared" si="216"/>
        <v>4</v>
      </c>
      <c r="Z723" s="99">
        <f>IF(L723&lt;'Power Curve'!$P$28,'Power Curve'!$Q$28,IF(L723&gt;'Power Curve'!$P$29,'Power Curve'!$Q$29,INDEX(ReferenceTurbulence,Y723)+(L723-INDEX(ReferenceTurbulenceWindSpeed,Y723))*(INDEX(ReferenceTurbulence,Y723+1)-INDEX(ReferenceTurbulence,Y723))/(INDEX(ReferenceTurbulenceWindSpeed,Y723+1)-INDEX(ReferenceTurbulenceWindSpeed,Y723))))</f>
        <v>0.1173111319924485</v>
      </c>
      <c r="AA723" s="100">
        <f t="shared" si="222"/>
        <v>0.51598189994034804</v>
      </c>
      <c r="AB723" s="29">
        <f t="shared" si="223"/>
        <v>0.50636268223202985</v>
      </c>
      <c r="AD723" s="29">
        <f>'Zero Turbulence Curve'!F722</f>
        <v>72.000000000000185</v>
      </c>
      <c r="AE723" s="29">
        <f>'Zero Turbulence Curve'!G722</f>
        <v>1989.4717126307078</v>
      </c>
      <c r="AF723" s="39"/>
      <c r="AG723" s="40">
        <f t="array" ref="AG723">SUM(_xlfn.NORM.DIST($AD$3:$AD$1003,$F723,$AA723,FALSE)*WindSpeedStep)</f>
        <v>1.0000000000000031</v>
      </c>
      <c r="AH723" s="40">
        <f t="array" ref="AH723">SUM(_xlfn.NORM.DIST($AD$3:$AD$1003,$F723,$AB723,FALSE)*WindSpeedStep)</f>
        <v>1.0000000000000031</v>
      </c>
      <c r="AJ723" s="47">
        <f t="shared" si="217"/>
        <v>4</v>
      </c>
      <c r="AK723" s="83" t="b">
        <f>COUNTIF('Power Curve'!$D$2:$D$31,AJ723)&gt;0</f>
        <v>1</v>
      </c>
      <c r="AL723" s="83" t="b">
        <f t="shared" si="218"/>
        <v>0</v>
      </c>
      <c r="AM723" s="83" t="b">
        <f t="shared" si="224"/>
        <v>1</v>
      </c>
      <c r="AN723" s="47" t="str">
        <f t="shared" si="219"/>
        <v>Outer</v>
      </c>
      <c r="AO723" s="48" t="str">
        <f t="shared" si="220"/>
        <v>0.0-0.1</v>
      </c>
      <c r="AP723" s="49" t="str">
        <f t="shared" si="225"/>
        <v>2-3</v>
      </c>
      <c r="AQ723" s="49" t="str">
        <f t="shared" si="226"/>
        <v>Jan</v>
      </c>
      <c r="AR723" s="48" t="str">
        <f t="shared" si="227"/>
        <v>285-295</v>
      </c>
      <c r="AS723" s="49" t="str">
        <f t="shared" si="221"/>
        <v>Inner-TI</v>
      </c>
    </row>
    <row r="724" spans="5:45" x14ac:dyDescent="0.3">
      <c r="E724" s="15">
        <v>40925.090277777781</v>
      </c>
      <c r="F724" s="21">
        <v>4.78</v>
      </c>
      <c r="G724" s="21">
        <v>129.1400070190432</v>
      </c>
      <c r="H724" s="42">
        <v>1.1991078015023227</v>
      </c>
      <c r="I724" s="35">
        <v>290.5</v>
      </c>
      <c r="J724" s="43">
        <v>9.6234309623430964E-2</v>
      </c>
      <c r="K724" s="44">
        <v>0.44339522676637844</v>
      </c>
      <c r="L724" s="26">
        <f t="shared" si="209"/>
        <v>4.7460824276401246</v>
      </c>
      <c r="M724" s="26">
        <f t="shared" si="210"/>
        <v>9.1572314677906164E-2</v>
      </c>
      <c r="N724" s="96">
        <f t="shared" si="211"/>
        <v>5</v>
      </c>
      <c r="O724" s="26">
        <f t="shared" si="212"/>
        <v>0.6775083009159385</v>
      </c>
      <c r="P724" s="3">
        <f>IF(L724&gt;'Power Curve'!$C$37,0,INDEX(Ci,$N724,1)*POWER(1-O724,3)+INDEX(Ci,$N724,2)*3*O724*POWER(1-O724,2)+INDEX(Ci,$N724,3)*3*POWER(O724,2)*(1-O724)+INDEX(Ci,$N724,4)*POWER(O724,3))</f>
        <v>163.73576193929915</v>
      </c>
      <c r="Q724" s="3">
        <f>MAX(0,MIN(P724-V724+W724,'Power Curve'!$C$39))</f>
        <v>161.78014841930292</v>
      </c>
      <c r="R724" s="3">
        <f t="shared" si="213"/>
        <v>129.1400070190432</v>
      </c>
      <c r="S724" s="3">
        <f t="shared" si="214"/>
        <v>32.640141400259722</v>
      </c>
      <c r="T724" s="3">
        <f t="shared" si="215"/>
        <v>32.640141400259722</v>
      </c>
      <c r="V724" s="37">
        <f t="array" ref="V724">SUM(_xlfn.NORM.DIST($AD$3:$AD$1003,$L724,$AA724,FALSE)*WindSpeedStep*$AE$3:$AE$1003)/AG724</f>
        <v>140.01549842798073</v>
      </c>
      <c r="W724" s="37">
        <f t="array" ref="W724">SUM(_xlfn.NORM.DIST($AD$3:$AD$1003,$L724,$AB724,FALSE)*WindSpeedStep*$AE$3:$AE$1003)/AH724</f>
        <v>138.0598849079845</v>
      </c>
      <c r="Y724" s="1">
        <f t="shared" si="216"/>
        <v>4</v>
      </c>
      <c r="Z724" s="99">
        <f>IF(L724&lt;'Power Curve'!$P$28,'Power Curve'!$Q$28,IF(L724&gt;'Power Curve'!$P$29,'Power Curve'!$Q$29,INDEX(ReferenceTurbulence,Y724)+(L724-INDEX(ReferenceTurbulenceWindSpeed,Y724))*(INDEX(ReferenceTurbulence,Y724+1)-INDEX(ReferenceTurbulence,Y724))/(INDEX(ReferenceTurbulenceWindSpeed,Y724+1)-INDEX(ReferenceTurbulenceWindSpeed,Y724))))</f>
        <v>0.11756484433899456</v>
      </c>
      <c r="AA724" s="100">
        <f t="shared" si="222"/>
        <v>0.55797244182554862</v>
      </c>
      <c r="AB724" s="29">
        <f t="shared" si="223"/>
        <v>0.4567359658398446</v>
      </c>
      <c r="AD724" s="29">
        <f>'Zero Turbulence Curve'!F723</f>
        <v>72.100000000000179</v>
      </c>
      <c r="AE724" s="29">
        <f>'Zero Turbulence Curve'!G723</f>
        <v>1989.4717126307078</v>
      </c>
      <c r="AF724" s="39"/>
      <c r="AG724" s="40">
        <f t="array" ref="AG724">SUM(_xlfn.NORM.DIST($AD$3:$AD$1003,$F724,$AA724,FALSE)*WindSpeedStep)</f>
        <v>1.0000000000000036</v>
      </c>
      <c r="AH724" s="40">
        <f t="array" ref="AH724">SUM(_xlfn.NORM.DIST($AD$3:$AD$1003,$F724,$AB724,FALSE)*WindSpeedStep)</f>
        <v>1.0000000000000038</v>
      </c>
      <c r="AJ724" s="47">
        <f t="shared" si="217"/>
        <v>5</v>
      </c>
      <c r="AK724" s="83" t="b">
        <f>COUNTIF('Power Curve'!$D$2:$D$31,AJ724)&gt;0</f>
        <v>1</v>
      </c>
      <c r="AL724" s="83" t="b">
        <f t="shared" si="218"/>
        <v>0</v>
      </c>
      <c r="AM724" s="83" t="b">
        <f t="shared" si="224"/>
        <v>1</v>
      </c>
      <c r="AN724" s="47" t="str">
        <f t="shared" si="219"/>
        <v>Outer</v>
      </c>
      <c r="AO724" s="48" t="str">
        <f t="shared" si="220"/>
        <v>0.0-0.1</v>
      </c>
      <c r="AP724" s="49" t="str">
        <f t="shared" si="225"/>
        <v>2-3</v>
      </c>
      <c r="AQ724" s="49" t="str">
        <f t="shared" si="226"/>
        <v>Jan</v>
      </c>
      <c r="AR724" s="48" t="str">
        <f t="shared" si="227"/>
        <v>285-295</v>
      </c>
      <c r="AS724" s="49" t="str">
        <f t="shared" si="221"/>
        <v>LWS-LTI</v>
      </c>
    </row>
    <row r="725" spans="5:45" x14ac:dyDescent="0.3">
      <c r="E725" s="15">
        <v>40925.097222222219</v>
      </c>
      <c r="F725" s="21">
        <v>4.46</v>
      </c>
      <c r="G725" s="21">
        <v>136.46000671386759</v>
      </c>
      <c r="H725" s="42">
        <v>1.1991516076857156</v>
      </c>
      <c r="I725" s="35">
        <v>297.5</v>
      </c>
      <c r="J725" s="43">
        <v>0.10538116591928251</v>
      </c>
      <c r="K725" s="44">
        <v>0.47522362699101234</v>
      </c>
      <c r="L725" s="26">
        <f t="shared" si="209"/>
        <v>4.4284069854383503</v>
      </c>
      <c r="M725" s="26">
        <f t="shared" si="210"/>
        <v>4.247455103351002E-2</v>
      </c>
      <c r="N725" s="96">
        <f t="shared" si="211"/>
        <v>5</v>
      </c>
      <c r="O725" s="26">
        <f t="shared" si="212"/>
        <v>0.31425283148404487</v>
      </c>
      <c r="P725" s="3">
        <f>IF(L725&gt;'Power Curve'!$C$37,0,INDEX(Ci,$N725,1)*POWER(1-O725,3)+INDEX(Ci,$N725,2)*3*O725*POWER(1-O725,2)+INDEX(Ci,$N725,3)*3*POWER(O725,2)*(1-O725)+INDEX(Ci,$N725,4)*POWER(O725,3))</f>
        <v>110.50339528987351</v>
      </c>
      <c r="Q725" s="3">
        <f>MAX(0,MIN(P725-V725+W725,'Power Curve'!$C$39))</f>
        <v>107.11164388754932</v>
      </c>
      <c r="R725" s="3">
        <f t="shared" si="213"/>
        <v>136.46000671386759</v>
      </c>
      <c r="S725" s="3">
        <f t="shared" si="214"/>
        <v>-29.348362826318265</v>
      </c>
      <c r="T725" s="3">
        <f t="shared" si="215"/>
        <v>29.348362826318265</v>
      </c>
      <c r="V725" s="37">
        <f t="array" ref="V725">SUM(_xlfn.NORM.DIST($AD$3:$AD$1003,$L725,$AA725,FALSE)*WindSpeedStep*$AE$3:$AE$1003)/AG725</f>
        <v>85.173839452174036</v>
      </c>
      <c r="W725" s="37">
        <f t="array" ref="W725">SUM(_xlfn.NORM.DIST($AD$3:$AD$1003,$L725,$AB725,FALSE)*WindSpeedStep*$AE$3:$AE$1003)/AH725</f>
        <v>81.782088049849847</v>
      </c>
      <c r="Y725" s="1">
        <f t="shared" si="216"/>
        <v>4</v>
      </c>
      <c r="Z725" s="99">
        <f>IF(L725&lt;'Power Curve'!$P$28,'Power Curve'!$Q$28,IF(L725&gt;'Power Curve'!$P$29,'Power Curve'!$Q$29,INDEX(ReferenceTurbulence,Y725)+(L725-INDEX(ReferenceTurbulenceWindSpeed,Y725))*(INDEX(ReferenceTurbulence,Y725+1)-INDEX(ReferenceTurbulence,Y725))/(INDEX(ReferenceTurbulenceWindSpeed,Y725+1)-INDEX(ReferenceTurbulenceWindSpeed,Y725))))</f>
        <v>0.11733302531479385</v>
      </c>
      <c r="AA725" s="100">
        <f t="shared" si="222"/>
        <v>0.51959838892664789</v>
      </c>
      <c r="AB725" s="29">
        <f t="shared" si="223"/>
        <v>0.46667069129058847</v>
      </c>
      <c r="AD725" s="29">
        <f>'Zero Turbulence Curve'!F724</f>
        <v>72.200000000000173</v>
      </c>
      <c r="AE725" s="29">
        <f>'Zero Turbulence Curve'!G724</f>
        <v>1989.4717126307078</v>
      </c>
      <c r="AF725" s="39"/>
      <c r="AG725" s="40">
        <f t="array" ref="AG725">SUM(_xlfn.NORM.DIST($AD$3:$AD$1003,$F725,$AA725,FALSE)*WindSpeedStep)</f>
        <v>1.0000000000000031</v>
      </c>
      <c r="AH725" s="40">
        <f t="array" ref="AH725">SUM(_xlfn.NORM.DIST($AD$3:$AD$1003,$F725,$AB725,FALSE)*WindSpeedStep)</f>
        <v>1.0000000000000029</v>
      </c>
      <c r="AJ725" s="47">
        <f t="shared" si="217"/>
        <v>4</v>
      </c>
      <c r="AK725" s="83" t="b">
        <f>COUNTIF('Power Curve'!$D$2:$D$31,AJ725)&gt;0</f>
        <v>1</v>
      </c>
      <c r="AL725" s="83" t="b">
        <f t="shared" si="218"/>
        <v>0</v>
      </c>
      <c r="AM725" s="83" t="b">
        <f t="shared" si="224"/>
        <v>1</v>
      </c>
      <c r="AN725" s="47" t="str">
        <f t="shared" si="219"/>
        <v>Outer</v>
      </c>
      <c r="AO725" s="48" t="str">
        <f t="shared" si="220"/>
        <v>0.0-0.1</v>
      </c>
      <c r="AP725" s="49" t="str">
        <f t="shared" si="225"/>
        <v>2-3</v>
      </c>
      <c r="AQ725" s="49" t="str">
        <f t="shared" si="226"/>
        <v>Jan</v>
      </c>
      <c r="AR725" s="48" t="str">
        <f t="shared" si="227"/>
        <v>295-305</v>
      </c>
      <c r="AS725" s="49" t="str">
        <f t="shared" si="221"/>
        <v>Inner-TI</v>
      </c>
    </row>
    <row r="726" spans="5:45" x14ac:dyDescent="0.3">
      <c r="E726" s="15">
        <v>40925.104166666664</v>
      </c>
      <c r="F726" s="21">
        <v>4.17</v>
      </c>
      <c r="G726" s="21">
        <v>73.179998397827092</v>
      </c>
      <c r="H726" s="42">
        <v>1.1991954170699082</v>
      </c>
      <c r="I726" s="35">
        <v>295.7</v>
      </c>
      <c r="J726" s="43">
        <v>6.7146282973621116E-2</v>
      </c>
      <c r="K726" s="44">
        <v>0.61719158382508776</v>
      </c>
      <c r="L726" s="26">
        <f t="shared" si="209"/>
        <v>4.1405116611872339</v>
      </c>
      <c r="M726" s="26">
        <f t="shared" si="210"/>
        <v>-2.0205993830277715E-3</v>
      </c>
      <c r="N726" s="96">
        <f t="shared" si="211"/>
        <v>4</v>
      </c>
      <c r="O726" s="26">
        <f t="shared" si="212"/>
        <v>0.99068539809580558</v>
      </c>
      <c r="P726" s="3">
        <f>IF(L726&gt;'Power Curve'!$C$37,0,INDEX(Ci,$N726,1)*POWER(1-O726,3)+INDEX(Ci,$N726,2)*3*O726*POWER(1-O726,2)+INDEX(Ci,$N726,3)*3*POWER(O726,2)*(1-O726)+INDEX(Ci,$N726,4)*POWER(O726,3))</f>
        <v>76.317314368222597</v>
      </c>
      <c r="Q726" s="3">
        <f>MAX(0,MIN(P726-V726+W726,'Power Curve'!$C$39))</f>
        <v>57.515326636093874</v>
      </c>
      <c r="R726" s="3">
        <f t="shared" si="213"/>
        <v>73.179998397827092</v>
      </c>
      <c r="S726" s="3">
        <f t="shared" si="214"/>
        <v>-15.664671761733217</v>
      </c>
      <c r="T726" s="3">
        <f t="shared" si="215"/>
        <v>15.664671761733217</v>
      </c>
      <c r="V726" s="37">
        <f t="array" ref="V726">SUM(_xlfn.NORM.DIST($AD$3:$AD$1003,$L726,$AA726,FALSE)*WindSpeedStep*$AE$3:$AE$1003)/AG726</f>
        <v>43.585204607326865</v>
      </c>
      <c r="W726" s="37">
        <f t="array" ref="W726">SUM(_xlfn.NORM.DIST($AD$3:$AD$1003,$L726,$AB726,FALSE)*WindSpeedStep*$AE$3:$AE$1003)/AH726</f>
        <v>24.783216875198143</v>
      </c>
      <c r="Y726" s="1">
        <f t="shared" si="216"/>
        <v>3</v>
      </c>
      <c r="Z726" s="99">
        <f>IF(L726&lt;'Power Curve'!$P$28,'Power Curve'!$Q$28,IF(L726&gt;'Power Curve'!$P$29,'Power Curve'!$Q$29,INDEX(ReferenceTurbulence,Y726)+(L726-INDEX(ReferenceTurbulenceWindSpeed,Y726))*(INDEX(ReferenceTurbulence,Y726+1)-INDEX(ReferenceTurbulence,Y726))/(INDEX(ReferenceTurbulenceWindSpeed,Y726+1)-INDEX(ReferenceTurbulenceWindSpeed,Y726))))</f>
        <v>0.11713247834199569</v>
      </c>
      <c r="AA726" s="100">
        <f t="shared" si="222"/>
        <v>0.48498839247879427</v>
      </c>
      <c r="AB726" s="29">
        <f t="shared" si="223"/>
        <v>0.27801996765765602</v>
      </c>
      <c r="AD726" s="29">
        <f>'Zero Turbulence Curve'!F725</f>
        <v>72.300000000000168</v>
      </c>
      <c r="AE726" s="29">
        <f>'Zero Turbulence Curve'!G725</f>
        <v>1989.4717126307078</v>
      </c>
      <c r="AF726" s="39"/>
      <c r="AG726" s="40">
        <f t="array" ref="AG726">SUM(_xlfn.NORM.DIST($AD$3:$AD$1003,$F726,$AA726,FALSE)*WindSpeedStep)</f>
        <v>1.0000000000000022</v>
      </c>
      <c r="AH726" s="40">
        <f t="array" ref="AH726">SUM(_xlfn.NORM.DIST($AD$3:$AD$1003,$F726,$AB726,FALSE)*WindSpeedStep)</f>
        <v>1.0000000000000029</v>
      </c>
      <c r="AJ726" s="47">
        <f t="shared" si="217"/>
        <v>4</v>
      </c>
      <c r="AK726" s="83" t="b">
        <f>COUNTIF('Power Curve'!$D$2:$D$31,AJ726)&gt;0</f>
        <v>1</v>
      </c>
      <c r="AL726" s="83" t="b">
        <f t="shared" si="218"/>
        <v>0</v>
      </c>
      <c r="AM726" s="83" t="b">
        <f t="shared" si="224"/>
        <v>1</v>
      </c>
      <c r="AN726" s="47" t="str">
        <f t="shared" si="219"/>
        <v>Outer</v>
      </c>
      <c r="AO726" s="48" t="str">
        <f t="shared" si="220"/>
        <v>&lt;0</v>
      </c>
      <c r="AP726" s="49" t="str">
        <f t="shared" si="225"/>
        <v>2-3</v>
      </c>
      <c r="AQ726" s="49" t="str">
        <f t="shared" si="226"/>
        <v>Jan</v>
      </c>
      <c r="AR726" s="48" t="str">
        <f t="shared" si="227"/>
        <v>295-305</v>
      </c>
      <c r="AS726" s="49" t="str">
        <f t="shared" si="221"/>
        <v>LWS-LTI</v>
      </c>
    </row>
    <row r="727" spans="5:45" x14ac:dyDescent="0.3">
      <c r="E727" s="15">
        <v>40925.111111111109</v>
      </c>
      <c r="F727" s="21">
        <v>4.5</v>
      </c>
      <c r="G727" s="21">
        <v>126.91999816894509</v>
      </c>
      <c r="H727" s="42">
        <v>1.1992830454420949</v>
      </c>
      <c r="I727" s="35">
        <v>297.39999999999998</v>
      </c>
      <c r="J727" s="43">
        <v>0.11555555555555556</v>
      </c>
      <c r="K727" s="44">
        <v>0.40163826640651462</v>
      </c>
      <c r="L727" s="26">
        <f t="shared" si="209"/>
        <v>4.4682868828419942</v>
      </c>
      <c r="M727" s="26">
        <f t="shared" si="210"/>
        <v>4.8638117733271549E-2</v>
      </c>
      <c r="N727" s="96">
        <f t="shared" si="211"/>
        <v>5</v>
      </c>
      <c r="O727" s="26">
        <f t="shared" si="212"/>
        <v>0.35985469089077582</v>
      </c>
      <c r="P727" s="3">
        <f>IF(L727&gt;'Power Curve'!$C$37,0,INDEX(Ci,$N727,1)*POWER(1-O727,3)+INDEX(Ci,$N727,2)*3*O727*POWER(1-O727,2)+INDEX(Ci,$N727,3)*3*POWER(O727,2)*(1-O727)+INDEX(Ci,$N727,4)*POWER(O727,3))</f>
        <v>116.61043887688137</v>
      </c>
      <c r="Q727" s="3">
        <f>MAX(0,MIN(P727-V727+W727,'Power Curve'!$C$39))</f>
        <v>116.13210104916836</v>
      </c>
      <c r="R727" s="3">
        <f t="shared" si="213"/>
        <v>126.91999816894509</v>
      </c>
      <c r="S727" s="3">
        <f t="shared" si="214"/>
        <v>-10.78789711977673</v>
      </c>
      <c r="T727" s="3">
        <f t="shared" si="215"/>
        <v>10.78789711977673</v>
      </c>
      <c r="V727" s="37">
        <f t="array" ref="V727">SUM(_xlfn.NORM.DIST($AD$3:$AD$1003,$L727,$AA727,FALSE)*WindSpeedStep*$AE$3:$AE$1003)/AG727</f>
        <v>91.71588977983474</v>
      </c>
      <c r="W727" s="37">
        <f t="array" ref="W727">SUM(_xlfn.NORM.DIST($AD$3:$AD$1003,$L727,$AB727,FALSE)*WindSpeedStep*$AE$3:$AE$1003)/AH727</f>
        <v>91.23755195212172</v>
      </c>
      <c r="Y727" s="1">
        <f t="shared" si="216"/>
        <v>4</v>
      </c>
      <c r="Z727" s="99">
        <f>IF(L727&lt;'Power Curve'!$P$28,'Power Curve'!$Q$28,IF(L727&gt;'Power Curve'!$P$29,'Power Curve'!$Q$29,INDEX(ReferenceTurbulence,Y727)+(L727-INDEX(ReferenceTurbulenceWindSpeed,Y727))*(INDEX(ReferenceTurbulence,Y727+1)-INDEX(ReferenceTurbulence,Y727))/(INDEX(ReferenceTurbulenceWindSpeed,Y727+1)-INDEX(ReferenceTurbulenceWindSpeed,Y727))))</f>
        <v>0.11736212708872154</v>
      </c>
      <c r="AA727" s="100">
        <f t="shared" si="222"/>
        <v>0.52440765301296954</v>
      </c>
      <c r="AB727" s="29">
        <f t="shared" si="223"/>
        <v>0.51633537312840827</v>
      </c>
      <c r="AD727" s="29">
        <f>'Zero Turbulence Curve'!F726</f>
        <v>72.400000000000162</v>
      </c>
      <c r="AE727" s="29">
        <f>'Zero Turbulence Curve'!G726</f>
        <v>1989.4717126307078</v>
      </c>
      <c r="AF727" s="39"/>
      <c r="AG727" s="40">
        <f t="array" ref="AG727">SUM(_xlfn.NORM.DIST($AD$3:$AD$1003,$F727,$AA727,FALSE)*WindSpeedStep)</f>
        <v>1.0000000000000029</v>
      </c>
      <c r="AH727" s="40">
        <f t="array" ref="AH727">SUM(_xlfn.NORM.DIST($AD$3:$AD$1003,$F727,$AB727,FALSE)*WindSpeedStep)</f>
        <v>1.0000000000000029</v>
      </c>
      <c r="AJ727" s="47">
        <f t="shared" si="217"/>
        <v>4</v>
      </c>
      <c r="AK727" s="83" t="b">
        <f>COUNTIF('Power Curve'!$D$2:$D$31,AJ727)&gt;0</f>
        <v>1</v>
      </c>
      <c r="AL727" s="83" t="b">
        <f t="shared" si="218"/>
        <v>0</v>
      </c>
      <c r="AM727" s="83" t="b">
        <f t="shared" si="224"/>
        <v>1</v>
      </c>
      <c r="AN727" s="47" t="str">
        <f t="shared" si="219"/>
        <v>Outer</v>
      </c>
      <c r="AO727" s="48" t="str">
        <f t="shared" si="220"/>
        <v>0.0-0.1</v>
      </c>
      <c r="AP727" s="49" t="str">
        <f t="shared" si="225"/>
        <v>2-3</v>
      </c>
      <c r="AQ727" s="49" t="str">
        <f t="shared" si="226"/>
        <v>Jan</v>
      </c>
      <c r="AR727" s="48" t="str">
        <f t="shared" si="227"/>
        <v>295-305</v>
      </c>
      <c r="AS727" s="49" t="str">
        <f t="shared" si="221"/>
        <v>Inner-TI</v>
      </c>
    </row>
    <row r="728" spans="5:45" x14ac:dyDescent="0.3">
      <c r="E728" s="15">
        <v>40925.118055555555</v>
      </c>
      <c r="F728" s="21">
        <v>4.7699999999999996</v>
      </c>
      <c r="G728" s="21">
        <v>137.9999999999996</v>
      </c>
      <c r="H728" s="42">
        <v>1.1994583408727504</v>
      </c>
      <c r="I728" s="35">
        <v>297.5</v>
      </c>
      <c r="J728" s="43">
        <v>9.0146750524109018E-2</v>
      </c>
      <c r="K728" s="44">
        <v>0.54803854228034932</v>
      </c>
      <c r="L728" s="26">
        <f t="shared" si="209"/>
        <v>4.7366148520252311</v>
      </c>
      <c r="M728" s="26">
        <f t="shared" si="210"/>
        <v>9.0109070347139678E-2</v>
      </c>
      <c r="N728" s="96">
        <f t="shared" si="211"/>
        <v>5</v>
      </c>
      <c r="O728" s="26">
        <f t="shared" si="212"/>
        <v>0.6666823188994071</v>
      </c>
      <c r="P728" s="3">
        <f>IF(L728&gt;'Power Curve'!$C$37,0,INDEX(Ci,$N728,1)*POWER(1-O728,3)+INDEX(Ci,$N728,2)*3*O728*POWER(1-O728,2)+INDEX(Ci,$N728,3)*3*POWER(O728,2)*(1-O728)+INDEX(Ci,$N728,4)*POWER(O728,3))</f>
        <v>162.06654446459942</v>
      </c>
      <c r="Q728" s="3">
        <f>MAX(0,MIN(P728-V728+W728,'Power Curve'!$C$39))</f>
        <v>159.64532457365399</v>
      </c>
      <c r="R728" s="3">
        <f t="shared" si="213"/>
        <v>137.9999999999996</v>
      </c>
      <c r="S728" s="3">
        <f t="shared" si="214"/>
        <v>21.645324573654392</v>
      </c>
      <c r="T728" s="3">
        <f t="shared" si="215"/>
        <v>21.645324573654392</v>
      </c>
      <c r="V728" s="37">
        <f t="array" ref="V728">SUM(_xlfn.NORM.DIST($AD$3:$AD$1003,$L728,$AA728,FALSE)*WindSpeedStep*$AE$3:$AE$1003)/AG728</f>
        <v>138.32219669541789</v>
      </c>
      <c r="W728" s="37">
        <f t="array" ref="W728">SUM(_xlfn.NORM.DIST($AD$3:$AD$1003,$L728,$AB728,FALSE)*WindSpeedStep*$AE$3:$AE$1003)/AH728</f>
        <v>135.90097680447246</v>
      </c>
      <c r="Y728" s="1">
        <f t="shared" si="216"/>
        <v>4</v>
      </c>
      <c r="Z728" s="99">
        <f>IF(L728&lt;'Power Curve'!$P$28,'Power Curve'!$Q$28,IF(L728&gt;'Power Curve'!$P$29,'Power Curve'!$Q$29,INDEX(ReferenceTurbulence,Y728)+(L728-INDEX(ReferenceTurbulenceWindSpeed,Y728))*(INDEX(ReferenceTurbulence,Y728+1)-INDEX(ReferenceTurbulence,Y728))/(INDEX(ReferenceTurbulenceWindSpeed,Y728+1)-INDEX(ReferenceTurbulenceWindSpeed,Y728))))</f>
        <v>0.11755793551366836</v>
      </c>
      <c r="AA728" s="100">
        <f t="shared" si="222"/>
        <v>0.55682666332746589</v>
      </c>
      <c r="AB728" s="29">
        <f t="shared" si="223"/>
        <v>0.42699043739430809</v>
      </c>
      <c r="AD728" s="29">
        <f>'Zero Turbulence Curve'!F727</f>
        <v>72.500000000000156</v>
      </c>
      <c r="AE728" s="29">
        <f>'Zero Turbulence Curve'!G727</f>
        <v>1989.4717126307078</v>
      </c>
      <c r="AF728" s="39"/>
      <c r="AG728" s="40">
        <f t="array" ref="AG728">SUM(_xlfn.NORM.DIST($AD$3:$AD$1003,$F728,$AA728,FALSE)*WindSpeedStep)</f>
        <v>1.0000000000000033</v>
      </c>
      <c r="AH728" s="40">
        <f t="array" ref="AH728">SUM(_xlfn.NORM.DIST($AD$3:$AD$1003,$F728,$AB728,FALSE)*WindSpeedStep)</f>
        <v>1.0000000000000038</v>
      </c>
      <c r="AJ728" s="47">
        <f t="shared" si="217"/>
        <v>5</v>
      </c>
      <c r="AK728" s="83" t="b">
        <f>COUNTIF('Power Curve'!$D$2:$D$31,AJ728)&gt;0</f>
        <v>1</v>
      </c>
      <c r="AL728" s="83" t="b">
        <f t="shared" si="218"/>
        <v>0</v>
      </c>
      <c r="AM728" s="83" t="b">
        <f t="shared" si="224"/>
        <v>1</v>
      </c>
      <c r="AN728" s="47" t="str">
        <f t="shared" si="219"/>
        <v>Outer</v>
      </c>
      <c r="AO728" s="48" t="str">
        <f t="shared" si="220"/>
        <v>0.0-0.1</v>
      </c>
      <c r="AP728" s="49" t="str">
        <f t="shared" si="225"/>
        <v>2-3</v>
      </c>
      <c r="AQ728" s="49" t="str">
        <f t="shared" si="226"/>
        <v>Jan</v>
      </c>
      <c r="AR728" s="48" t="str">
        <f t="shared" si="227"/>
        <v>295-305</v>
      </c>
      <c r="AS728" s="49" t="str">
        <f t="shared" si="221"/>
        <v>LWS-LTI</v>
      </c>
    </row>
    <row r="729" spans="5:45" x14ac:dyDescent="0.3">
      <c r="E729" s="15">
        <v>40925.125</v>
      </c>
      <c r="F729" s="21">
        <v>4.8499999999999996</v>
      </c>
      <c r="G729" s="21">
        <v>167.1499938964844</v>
      </c>
      <c r="H729" s="42">
        <v>1.1995460076756257</v>
      </c>
      <c r="I729" s="35">
        <v>298.60000000000002</v>
      </c>
      <c r="J729" s="43">
        <v>9.2783505154639179E-2</v>
      </c>
      <c r="K729" s="44">
        <v>0.51572878126484789</v>
      </c>
      <c r="L729" s="26">
        <f t="shared" si="209"/>
        <v>4.8161722635430051</v>
      </c>
      <c r="M729" s="26">
        <f t="shared" si="210"/>
        <v>0.10240492475686971</v>
      </c>
      <c r="N729" s="96">
        <f t="shared" si="211"/>
        <v>5</v>
      </c>
      <c r="O729" s="26">
        <f t="shared" si="212"/>
        <v>0.75765461649778254</v>
      </c>
      <c r="P729" s="3">
        <f>IF(L729&gt;'Power Curve'!$C$37,0,INDEX(Ci,$N729,1)*POWER(1-O729,3)+INDEX(Ci,$N729,2)*3*O729*POWER(1-O729,2)+INDEX(Ci,$N729,3)*3*POWER(O729,2)*(1-O729)+INDEX(Ci,$N729,4)*POWER(O729,3))</f>
        <v>176.06122389020754</v>
      </c>
      <c r="Q729" s="3">
        <f>MAX(0,MIN(P729-V729+W729,'Power Curve'!$C$39))</f>
        <v>174.84002530988667</v>
      </c>
      <c r="R729" s="3">
        <f t="shared" si="213"/>
        <v>167.1499938964844</v>
      </c>
      <c r="S729" s="3">
        <f t="shared" si="214"/>
        <v>7.6900314134022665</v>
      </c>
      <c r="T729" s="3">
        <f t="shared" si="215"/>
        <v>7.6900314134022665</v>
      </c>
      <c r="V729" s="37">
        <f t="array" ref="V729">SUM(_xlfn.NORM.DIST($AD$3:$AD$1003,$L729,$AA729,FALSE)*WindSpeedStep*$AE$3:$AE$1003)/AG729</f>
        <v>152.5934658176009</v>
      </c>
      <c r="W729" s="37">
        <f t="array" ref="W729">SUM(_xlfn.NORM.DIST($AD$3:$AD$1003,$L729,$AB729,FALSE)*WindSpeedStep*$AE$3:$AE$1003)/AH729</f>
        <v>151.37226723728003</v>
      </c>
      <c r="Y729" s="1">
        <f t="shared" si="216"/>
        <v>4</v>
      </c>
      <c r="Z729" s="99">
        <f>IF(L729&lt;'Power Curve'!$P$28,'Power Curve'!$Q$28,IF(L729&gt;'Power Curve'!$P$29,'Power Curve'!$Q$29,INDEX(ReferenceTurbulence,Y729)+(L729-INDEX(ReferenceTurbulenceWindSpeed,Y729))*(INDEX(ReferenceTurbulence,Y729+1)-INDEX(ReferenceTurbulence,Y729))/(INDEX(ReferenceTurbulenceWindSpeed,Y729+1)-INDEX(ReferenceTurbulenceWindSpeed,Y729))))</f>
        <v>0.11761599137526774</v>
      </c>
      <c r="AA729" s="100">
        <f t="shared" si="222"/>
        <v>0.56645887541067774</v>
      </c>
      <c r="AB729" s="29">
        <f t="shared" si="223"/>
        <v>0.44686134404007266</v>
      </c>
      <c r="AD729" s="29">
        <f>'Zero Turbulence Curve'!F728</f>
        <v>72.600000000000151</v>
      </c>
      <c r="AE729" s="29">
        <f>'Zero Turbulence Curve'!G728</f>
        <v>1989.4717126307078</v>
      </c>
      <c r="AF729" s="39"/>
      <c r="AG729" s="40">
        <f t="array" ref="AG729">SUM(_xlfn.NORM.DIST($AD$3:$AD$1003,$F729,$AA729,FALSE)*WindSpeedStep)</f>
        <v>1.0000000000000033</v>
      </c>
      <c r="AH729" s="40">
        <f t="array" ref="AH729">SUM(_xlfn.NORM.DIST($AD$3:$AD$1003,$F729,$AB729,FALSE)*WindSpeedStep)</f>
        <v>1.0000000000000031</v>
      </c>
      <c r="AJ729" s="47">
        <f t="shared" si="217"/>
        <v>5</v>
      </c>
      <c r="AK729" s="83" t="b">
        <f>COUNTIF('Power Curve'!$D$2:$D$31,AJ729)&gt;0</f>
        <v>1</v>
      </c>
      <c r="AL729" s="83" t="b">
        <f t="shared" si="218"/>
        <v>0</v>
      </c>
      <c r="AM729" s="83" t="b">
        <f t="shared" si="224"/>
        <v>1</v>
      </c>
      <c r="AN729" s="47" t="str">
        <f t="shared" si="219"/>
        <v>Outer</v>
      </c>
      <c r="AO729" s="48" t="str">
        <f t="shared" si="220"/>
        <v>0.1-0.2</v>
      </c>
      <c r="AP729" s="49" t="str">
        <f t="shared" si="225"/>
        <v>3-4</v>
      </c>
      <c r="AQ729" s="49" t="str">
        <f t="shared" si="226"/>
        <v>Jan</v>
      </c>
      <c r="AR729" s="48" t="str">
        <f t="shared" si="227"/>
        <v>295-305</v>
      </c>
      <c r="AS729" s="49" t="str">
        <f t="shared" si="221"/>
        <v>LWS-LTI</v>
      </c>
    </row>
    <row r="730" spans="5:45" x14ac:dyDescent="0.3">
      <c r="E730" s="15">
        <v>40925.131944444445</v>
      </c>
      <c r="F730" s="21">
        <v>4.51</v>
      </c>
      <c r="G730" s="21">
        <v>139.55000305175759</v>
      </c>
      <c r="H730" s="42">
        <v>1.1997652310196221</v>
      </c>
      <c r="I730" s="35">
        <v>302.8</v>
      </c>
      <c r="J730" s="43">
        <v>9.977827050997784E-2</v>
      </c>
      <c r="K730" s="44">
        <v>0.47723541983692136</v>
      </c>
      <c r="L730" s="26">
        <f t="shared" si="209"/>
        <v>4.4788165016795674</v>
      </c>
      <c r="M730" s="26">
        <f t="shared" si="210"/>
        <v>5.026550426768419E-2</v>
      </c>
      <c r="N730" s="96">
        <f t="shared" si="211"/>
        <v>5</v>
      </c>
      <c r="O730" s="26">
        <f t="shared" si="212"/>
        <v>0.37189509794040898</v>
      </c>
      <c r="P730" s="3">
        <f>IF(L730&gt;'Power Curve'!$C$37,0,INDEX(Ci,$N730,1)*POWER(1-O730,3)+INDEX(Ci,$N730,2)*3*O730*POWER(1-O730,2)+INDEX(Ci,$N730,3)*3*POWER(O730,2)*(1-O730)+INDEX(Ci,$N730,4)*POWER(O730,3))</f>
        <v>118.26295246374336</v>
      </c>
      <c r="Q730" s="3">
        <f>MAX(0,MIN(P730-V730+W730,'Power Curve'!$C$39))</f>
        <v>113.76722835387856</v>
      </c>
      <c r="R730" s="3">
        <f t="shared" si="213"/>
        <v>139.55000305175759</v>
      </c>
      <c r="S730" s="3">
        <f t="shared" si="214"/>
        <v>-25.78277469787902</v>
      </c>
      <c r="T730" s="3">
        <f t="shared" si="215"/>
        <v>25.78277469787902</v>
      </c>
      <c r="V730" s="37">
        <f t="array" ref="V730">SUM(_xlfn.NORM.DIST($AD$3:$AD$1003,$L730,$AA730,FALSE)*WindSpeedStep*$AE$3:$AE$1003)/AG730</f>
        <v>93.465981251004166</v>
      </c>
      <c r="W730" s="37">
        <f t="array" ref="W730">SUM(_xlfn.NORM.DIST($AD$3:$AD$1003,$L730,$AB730,FALSE)*WindSpeedStep*$AE$3:$AE$1003)/AH730</f>
        <v>88.970257141139371</v>
      </c>
      <c r="Y730" s="1">
        <f t="shared" si="216"/>
        <v>4</v>
      </c>
      <c r="Z730" s="99">
        <f>IF(L730&lt;'Power Curve'!$P$28,'Power Curve'!$Q$28,IF(L730&gt;'Power Curve'!$P$29,'Power Curve'!$Q$29,INDEX(ReferenceTurbulence,Y730)+(L730-INDEX(ReferenceTurbulenceWindSpeed,Y730))*(INDEX(ReferenceTurbulence,Y730+1)-INDEX(ReferenceTurbulence,Y730))/(INDEX(ReferenceTurbulenceWindSpeed,Y730+1)-INDEX(ReferenceTurbulenceWindSpeed,Y730))))</f>
        <v>0.11736981092461145</v>
      </c>
      <c r="AA730" s="100">
        <f t="shared" si="222"/>
        <v>0.52567784596816047</v>
      </c>
      <c r="AB730" s="29">
        <f t="shared" si="223"/>
        <v>0.4468885644691365</v>
      </c>
      <c r="AD730" s="29">
        <f>'Zero Turbulence Curve'!F729</f>
        <v>72.700000000000145</v>
      </c>
      <c r="AE730" s="29">
        <f>'Zero Turbulence Curve'!G729</f>
        <v>1989.4717126307078</v>
      </c>
      <c r="AF730" s="39"/>
      <c r="AG730" s="40">
        <f t="array" ref="AG730">SUM(_xlfn.NORM.DIST($AD$3:$AD$1003,$F730,$AA730,FALSE)*WindSpeedStep)</f>
        <v>1.0000000000000027</v>
      </c>
      <c r="AH730" s="40">
        <f t="array" ref="AH730">SUM(_xlfn.NORM.DIST($AD$3:$AD$1003,$F730,$AB730,FALSE)*WindSpeedStep)</f>
        <v>1.0000000000000029</v>
      </c>
      <c r="AJ730" s="47">
        <f t="shared" si="217"/>
        <v>4</v>
      </c>
      <c r="AK730" s="83" t="b">
        <f>COUNTIF('Power Curve'!$D$2:$D$31,AJ730)&gt;0</f>
        <v>1</v>
      </c>
      <c r="AL730" s="83" t="b">
        <f t="shared" si="218"/>
        <v>0</v>
      </c>
      <c r="AM730" s="83" t="b">
        <f t="shared" si="224"/>
        <v>1</v>
      </c>
      <c r="AN730" s="47" t="str">
        <f t="shared" si="219"/>
        <v>Outer</v>
      </c>
      <c r="AO730" s="48" t="str">
        <f t="shared" si="220"/>
        <v>0.0-0.1</v>
      </c>
      <c r="AP730" s="49" t="str">
        <f t="shared" si="225"/>
        <v>3-4</v>
      </c>
      <c r="AQ730" s="49" t="str">
        <f t="shared" si="226"/>
        <v>Jan</v>
      </c>
      <c r="AR730" s="48" t="str">
        <f t="shared" si="227"/>
        <v>295-305</v>
      </c>
      <c r="AS730" s="49" t="str">
        <f t="shared" si="221"/>
        <v>LWS-LTI</v>
      </c>
    </row>
    <row r="731" spans="5:45" x14ac:dyDescent="0.3">
      <c r="E731" s="15">
        <v>40925.138888888891</v>
      </c>
      <c r="F731" s="21">
        <v>4.47</v>
      </c>
      <c r="G731" s="21">
        <v>112.29000282287561</v>
      </c>
      <c r="H731" s="42">
        <v>1.2000722782468396</v>
      </c>
      <c r="I731" s="35">
        <v>302.3</v>
      </c>
      <c r="J731" s="43">
        <v>9.8434004474272932E-2</v>
      </c>
      <c r="K731" s="44">
        <v>0.36413696062291767</v>
      </c>
      <c r="L731" s="26">
        <f t="shared" si="209"/>
        <v>4.4394717297409336</v>
      </c>
      <c r="M731" s="26">
        <f t="shared" si="210"/>
        <v>4.4184642933559573E-2</v>
      </c>
      <c r="N731" s="96">
        <f t="shared" si="211"/>
        <v>5</v>
      </c>
      <c r="O731" s="26">
        <f t="shared" si="212"/>
        <v>0.32690514372423957</v>
      </c>
      <c r="P731" s="3">
        <f>IF(L731&gt;'Power Curve'!$C$37,0,INDEX(Ci,$N731,1)*POWER(1-O731,3)+INDEX(Ci,$N731,2)*3*O731*POWER(1-O731,2)+INDEX(Ci,$N731,3)*3*POWER(O731,2)*(1-O731)+INDEX(Ci,$N731,4)*POWER(O731,3))</f>
        <v>112.17264417806348</v>
      </c>
      <c r="Q731" s="3">
        <f>MAX(0,MIN(P731-V731+W731,'Power Curve'!$C$39))</f>
        <v>106.92931326574494</v>
      </c>
      <c r="R731" s="3">
        <f t="shared" si="213"/>
        <v>112.29000282287561</v>
      </c>
      <c r="S731" s="3">
        <f t="shared" si="214"/>
        <v>-5.3606895571306694</v>
      </c>
      <c r="T731" s="3">
        <f t="shared" si="215"/>
        <v>5.3606895571306694</v>
      </c>
      <c r="V731" s="37">
        <f t="array" ref="V731">SUM(_xlfn.NORM.DIST($AD$3:$AD$1003,$L731,$AA731,FALSE)*WindSpeedStep*$AE$3:$AE$1003)/AG731</f>
        <v>86.974645908066549</v>
      </c>
      <c r="W731" s="37">
        <f t="array" ref="W731">SUM(_xlfn.NORM.DIST($AD$3:$AD$1003,$L731,$AB731,FALSE)*WindSpeedStep*$AE$3:$AE$1003)/AH731</f>
        <v>81.731314995748008</v>
      </c>
      <c r="Y731" s="1">
        <f t="shared" si="216"/>
        <v>4</v>
      </c>
      <c r="Z731" s="99">
        <f>IF(L731&lt;'Power Curve'!$P$28,'Power Curve'!$Q$28,IF(L731&gt;'Power Curve'!$P$29,'Power Curve'!$Q$29,INDEX(ReferenceTurbulence,Y731)+(L731-INDEX(ReferenceTurbulenceWindSpeed,Y731))*(INDEX(ReferenceTurbulence,Y731+1)-INDEX(ReferenceTurbulence,Y731))/(INDEX(ReferenceTurbulenceWindSpeed,Y731+1)-INDEX(ReferenceTurbulenceWindSpeed,Y731))))</f>
        <v>0.11734109965069302</v>
      </c>
      <c r="AA731" s="100">
        <f t="shared" si="222"/>
        <v>0.52093249463596536</v>
      </c>
      <c r="AB731" s="29">
        <f t="shared" si="223"/>
        <v>0.43699498010872723</v>
      </c>
      <c r="AD731" s="29">
        <f>'Zero Turbulence Curve'!F730</f>
        <v>72.800000000000139</v>
      </c>
      <c r="AE731" s="29">
        <f>'Zero Turbulence Curve'!G730</f>
        <v>1989.4717126307078</v>
      </c>
      <c r="AF731" s="39"/>
      <c r="AG731" s="40">
        <f t="array" ref="AG731">SUM(_xlfn.NORM.DIST($AD$3:$AD$1003,$F731,$AA731,FALSE)*WindSpeedStep)</f>
        <v>1.0000000000000029</v>
      </c>
      <c r="AH731" s="40">
        <f t="array" ref="AH731">SUM(_xlfn.NORM.DIST($AD$3:$AD$1003,$F731,$AB731,FALSE)*WindSpeedStep)</f>
        <v>1.0000000000000031</v>
      </c>
      <c r="AJ731" s="47">
        <f t="shared" si="217"/>
        <v>4</v>
      </c>
      <c r="AK731" s="83" t="b">
        <f>COUNTIF('Power Curve'!$D$2:$D$31,AJ731)&gt;0</f>
        <v>1</v>
      </c>
      <c r="AL731" s="83" t="b">
        <f t="shared" si="218"/>
        <v>0</v>
      </c>
      <c r="AM731" s="83" t="b">
        <f t="shared" si="224"/>
        <v>1</v>
      </c>
      <c r="AN731" s="47" t="str">
        <f t="shared" si="219"/>
        <v>Outer</v>
      </c>
      <c r="AO731" s="48" t="str">
        <f t="shared" si="220"/>
        <v>0.0-0.1</v>
      </c>
      <c r="AP731" s="49" t="str">
        <f t="shared" si="225"/>
        <v>3-4</v>
      </c>
      <c r="AQ731" s="49" t="str">
        <f t="shared" si="226"/>
        <v>Jan</v>
      </c>
      <c r="AR731" s="48" t="str">
        <f t="shared" si="227"/>
        <v>295-305</v>
      </c>
      <c r="AS731" s="49" t="str">
        <f t="shared" si="221"/>
        <v>LWS-LTI</v>
      </c>
    </row>
    <row r="732" spans="5:45" x14ac:dyDescent="0.3">
      <c r="E732" s="15">
        <v>40925.145833333336</v>
      </c>
      <c r="F732" s="21">
        <v>4.38</v>
      </c>
      <c r="G732" s="21">
        <v>123.33000183105491</v>
      </c>
      <c r="H732" s="42">
        <v>1.2002478043588527</v>
      </c>
      <c r="I732" s="35">
        <v>300.3</v>
      </c>
      <c r="J732" s="43">
        <v>0.15525114155251143</v>
      </c>
      <c r="K732" s="44">
        <v>0.38754061784301713</v>
      </c>
      <c r="L732" s="26">
        <f t="shared" si="209"/>
        <v>4.3502984680512595</v>
      </c>
      <c r="M732" s="26">
        <f t="shared" si="210"/>
        <v>3.0402627882302802E-2</v>
      </c>
      <c r="N732" s="96">
        <f t="shared" si="211"/>
        <v>5</v>
      </c>
      <c r="O732" s="26">
        <f t="shared" si="212"/>
        <v>0.22493731513999168</v>
      </c>
      <c r="P732" s="3">
        <f>IF(L732&gt;'Power Curve'!$C$37,0,INDEX(Ci,$N732,1)*POWER(1-O732,3)+INDEX(Ci,$N732,2)*3*O732*POWER(1-O732,2)+INDEX(Ci,$N732,3)*3*POWER(O732,2)*(1-O732)+INDEX(Ci,$N732,4)*POWER(O732,3))</f>
        <v>99.341712637117254</v>
      </c>
      <c r="Q732" s="3">
        <f>MAX(0,MIN(P732-V732+W732,'Power Curve'!$C$39))</f>
        <v>111.16679003800435</v>
      </c>
      <c r="R732" s="3">
        <f t="shared" si="213"/>
        <v>123.33000183105491</v>
      </c>
      <c r="S732" s="3">
        <f t="shared" si="214"/>
        <v>-12.163211793050564</v>
      </c>
      <c r="T732" s="3">
        <f t="shared" si="215"/>
        <v>12.163211793050564</v>
      </c>
      <c r="V732" s="37">
        <f t="array" ref="V732">SUM(_xlfn.NORM.DIST($AD$3:$AD$1003,$L732,$AA732,FALSE)*WindSpeedStep*$AE$3:$AE$1003)/AG732</f>
        <v>72.815043326922691</v>
      </c>
      <c r="W732" s="37">
        <f t="array" ref="W732">SUM(_xlfn.NORM.DIST($AD$3:$AD$1003,$L732,$AB732,FALSE)*WindSpeedStep*$AE$3:$AE$1003)/AH732</f>
        <v>84.640120727809787</v>
      </c>
      <c r="Y732" s="1">
        <f t="shared" si="216"/>
        <v>4</v>
      </c>
      <c r="Z732" s="99">
        <f>IF(L732&lt;'Power Curve'!$P$28,'Power Curve'!$Q$28,IF(L732&gt;'Power Curve'!$P$29,'Power Curve'!$Q$29,INDEX(ReferenceTurbulence,Y732)+(L732-INDEX(ReferenceTurbulenceWindSpeed,Y732))*(INDEX(ReferenceTurbulence,Y732+1)-INDEX(ReferenceTurbulence,Y732))/(INDEX(ReferenceTurbulenceWindSpeed,Y732+1)-INDEX(ReferenceTurbulenceWindSpeed,Y732))))</f>
        <v>0.11727602676257042</v>
      </c>
      <c r="AA732" s="100">
        <f t="shared" si="222"/>
        <v>0.51018571956434855</v>
      </c>
      <c r="AB732" s="29">
        <f t="shared" si="223"/>
        <v>0.67538880325909978</v>
      </c>
      <c r="AD732" s="29">
        <f>'Zero Turbulence Curve'!F731</f>
        <v>72.900000000000134</v>
      </c>
      <c r="AE732" s="29">
        <f>'Zero Turbulence Curve'!G731</f>
        <v>1989.4717126307078</v>
      </c>
      <c r="AF732" s="39"/>
      <c r="AG732" s="40">
        <f t="array" ref="AG732">SUM(_xlfn.NORM.DIST($AD$3:$AD$1003,$F732,$AA732,FALSE)*WindSpeedStep)</f>
        <v>1.0000000000000027</v>
      </c>
      <c r="AH732" s="40">
        <f t="array" ref="AH732">SUM(_xlfn.NORM.DIST($AD$3:$AD$1003,$F732,$AB732,FALSE)*WindSpeedStep)</f>
        <v>0.99999999997401101</v>
      </c>
      <c r="AJ732" s="47">
        <f t="shared" si="217"/>
        <v>4</v>
      </c>
      <c r="AK732" s="83" t="b">
        <f>COUNTIF('Power Curve'!$D$2:$D$31,AJ732)&gt;0</f>
        <v>1</v>
      </c>
      <c r="AL732" s="83" t="b">
        <f t="shared" si="218"/>
        <v>0</v>
      </c>
      <c r="AM732" s="83" t="b">
        <f t="shared" si="224"/>
        <v>1</v>
      </c>
      <c r="AN732" s="47" t="str">
        <f t="shared" si="219"/>
        <v>Outer</v>
      </c>
      <c r="AO732" s="48" t="str">
        <f t="shared" si="220"/>
        <v>0.0-0.1</v>
      </c>
      <c r="AP732" s="49" t="str">
        <f t="shared" si="225"/>
        <v>3-4</v>
      </c>
      <c r="AQ732" s="49" t="str">
        <f t="shared" si="226"/>
        <v>Jan</v>
      </c>
      <c r="AR732" s="48" t="str">
        <f t="shared" si="227"/>
        <v>295-305</v>
      </c>
      <c r="AS732" s="49" t="str">
        <f t="shared" si="221"/>
        <v>LWS-HTI</v>
      </c>
    </row>
    <row r="733" spans="5:45" x14ac:dyDescent="0.3">
      <c r="E733" s="15">
        <v>40925.152777777781</v>
      </c>
      <c r="F733" s="21">
        <v>4.8099999999999996</v>
      </c>
      <c r="G733" s="21">
        <v>180.86000061035168</v>
      </c>
      <c r="H733" s="42">
        <v>1.2002039180500408</v>
      </c>
      <c r="I733" s="35">
        <v>296.60000000000002</v>
      </c>
      <c r="J733" s="43">
        <v>0.16424116424116425</v>
      </c>
      <c r="K733" s="44">
        <v>0.59733096028846278</v>
      </c>
      <c r="L733" s="26">
        <f t="shared" si="209"/>
        <v>4.777324336186898</v>
      </c>
      <c r="M733" s="26">
        <f t="shared" si="210"/>
        <v>9.6400852354592698E-2</v>
      </c>
      <c r="N733" s="96">
        <f t="shared" si="211"/>
        <v>5</v>
      </c>
      <c r="O733" s="26">
        <f t="shared" si="212"/>
        <v>0.71323279405412132</v>
      </c>
      <c r="P733" s="3">
        <f>IF(L733&gt;'Power Curve'!$C$37,0,INDEX(Ci,$N733,1)*POWER(1-O733,3)+INDEX(Ci,$N733,2)*3*O733*POWER(1-O733,2)+INDEX(Ci,$N733,3)*3*POWER(O733,2)*(1-O733)+INDEX(Ci,$N733,4)*POWER(O733,3))</f>
        <v>169.24103377012335</v>
      </c>
      <c r="Q733" s="3">
        <f>MAX(0,MIN(P733-V733+W733,'Power Curve'!$C$39))</f>
        <v>176.82037569023984</v>
      </c>
      <c r="R733" s="3">
        <f t="shared" si="213"/>
        <v>180.86000061035168</v>
      </c>
      <c r="S733" s="3">
        <f t="shared" si="214"/>
        <v>-4.0396249201118337</v>
      </c>
      <c r="T733" s="3">
        <f t="shared" si="215"/>
        <v>4.0396249201118337</v>
      </c>
      <c r="V733" s="37">
        <f t="array" ref="V733">SUM(_xlfn.NORM.DIST($AD$3:$AD$1003,$L733,$AA733,FALSE)*WindSpeedStep*$AE$3:$AE$1003)/AG733</f>
        <v>145.61402708647353</v>
      </c>
      <c r="W733" s="37">
        <f t="array" ref="W733">SUM(_xlfn.NORM.DIST($AD$3:$AD$1003,$L733,$AB733,FALSE)*WindSpeedStep*$AE$3:$AE$1003)/AH733</f>
        <v>153.19336900659002</v>
      </c>
      <c r="Y733" s="1">
        <f t="shared" si="216"/>
        <v>4</v>
      </c>
      <c r="Z733" s="99">
        <f>IF(L733&lt;'Power Curve'!$P$28,'Power Curve'!$Q$28,IF(L733&gt;'Power Curve'!$P$29,'Power Curve'!$Q$29,INDEX(ReferenceTurbulence,Y733)+(L733-INDEX(ReferenceTurbulenceWindSpeed,Y733))*(INDEX(ReferenceTurbulence,Y733+1)-INDEX(ReferenceTurbulence,Y733))/(INDEX(ReferenceTurbulenceWindSpeed,Y733+1)-INDEX(ReferenceTurbulenceWindSpeed,Y733))))</f>
        <v>0.11758764266644248</v>
      </c>
      <c r="AA733" s="100">
        <f t="shared" si="222"/>
        <v>0.56175430694524442</v>
      </c>
      <c r="AB733" s="29">
        <f t="shared" si="223"/>
        <v>0.78463331093298327</v>
      </c>
      <c r="AD733" s="29">
        <f>'Zero Turbulence Curve'!F732</f>
        <v>73.000000000000128</v>
      </c>
      <c r="AE733" s="29">
        <f>'Zero Turbulence Curve'!G732</f>
        <v>1989.4717126307078</v>
      </c>
      <c r="AF733" s="39"/>
      <c r="AG733" s="40">
        <f t="array" ref="AG733">SUM(_xlfn.NORM.DIST($AD$3:$AD$1003,$F733,$AA733,FALSE)*WindSpeedStep)</f>
        <v>1.0000000000000033</v>
      </c>
      <c r="AH733" s="40">
        <f t="array" ref="AH733">SUM(_xlfn.NORM.DIST($AD$3:$AD$1003,$F733,$AB733,FALSE)*WindSpeedStep)</f>
        <v>0.99999999971435427</v>
      </c>
      <c r="AJ733" s="47">
        <f t="shared" si="217"/>
        <v>5</v>
      </c>
      <c r="AK733" s="83" t="b">
        <f>COUNTIF('Power Curve'!$D$2:$D$31,AJ733)&gt;0</f>
        <v>1</v>
      </c>
      <c r="AL733" s="83" t="b">
        <f t="shared" si="218"/>
        <v>0</v>
      </c>
      <c r="AM733" s="83" t="b">
        <f t="shared" si="224"/>
        <v>1</v>
      </c>
      <c r="AN733" s="47" t="str">
        <f t="shared" si="219"/>
        <v>Outer</v>
      </c>
      <c r="AO733" s="48" t="str">
        <f t="shared" si="220"/>
        <v>0.0-0.1</v>
      </c>
      <c r="AP733" s="49" t="str">
        <f t="shared" si="225"/>
        <v>3-4</v>
      </c>
      <c r="AQ733" s="49" t="str">
        <f t="shared" si="226"/>
        <v>Jan</v>
      </c>
      <c r="AR733" s="48" t="str">
        <f t="shared" si="227"/>
        <v>295-305</v>
      </c>
      <c r="AS733" s="49" t="str">
        <f t="shared" si="221"/>
        <v>LWS-HTI</v>
      </c>
    </row>
    <row r="734" spans="5:45" x14ac:dyDescent="0.3">
      <c r="E734" s="15">
        <v>40925.159722222219</v>
      </c>
      <c r="F734" s="21">
        <v>5.12</v>
      </c>
      <c r="G734" s="21">
        <v>185.21999740600569</v>
      </c>
      <c r="H734" s="42">
        <v>1.2001600349504622</v>
      </c>
      <c r="I734" s="35">
        <v>290.7</v>
      </c>
      <c r="J734" s="43">
        <v>0.11328124999999999</v>
      </c>
      <c r="K734" s="44">
        <v>0.55708641192558439</v>
      </c>
      <c r="L734" s="26">
        <f t="shared" si="209"/>
        <v>5.0851564424597369</v>
      </c>
      <c r="M734" s="26">
        <f t="shared" si="210"/>
        <v>0.14397729670039383</v>
      </c>
      <c r="N734" s="96">
        <f t="shared" si="211"/>
        <v>6</v>
      </c>
      <c r="O734" s="26">
        <f t="shared" si="212"/>
        <v>5.6860203651715339E-2</v>
      </c>
      <c r="P734" s="3">
        <f>IF(L734&gt;'Power Curve'!$C$37,0,INDEX(Ci,$N734,1)*POWER(1-O734,3)+INDEX(Ci,$N734,2)*3*O734*POWER(1-O734,2)+INDEX(Ci,$N734,3)*3*POWER(O734,2)*(1-O734)+INDEX(Ci,$N734,4)*POWER(O734,3))</f>
        <v>220.22023559257369</v>
      </c>
      <c r="Q734" s="3">
        <f>MAX(0,MIN(P734-V734+W734,'Power Curve'!$C$39))</f>
        <v>220.20137695290768</v>
      </c>
      <c r="R734" s="3">
        <f t="shared" si="213"/>
        <v>185.21999740600569</v>
      </c>
      <c r="S734" s="3">
        <f t="shared" si="214"/>
        <v>34.981379546901991</v>
      </c>
      <c r="T734" s="3">
        <f t="shared" si="215"/>
        <v>34.981379546901991</v>
      </c>
      <c r="V734" s="37">
        <f t="array" ref="V734">SUM(_xlfn.NORM.DIST($AD$3:$AD$1003,$L734,$AA734,FALSE)*WindSpeedStep*$AE$3:$AE$1003)/AG734</f>
        <v>201.01376443455052</v>
      </c>
      <c r="W734" s="37">
        <f t="array" ref="W734">SUM(_xlfn.NORM.DIST($AD$3:$AD$1003,$L734,$AB734,FALSE)*WindSpeedStep*$AE$3:$AE$1003)/AH734</f>
        <v>200.99490579488452</v>
      </c>
      <c r="Y734" s="1">
        <f t="shared" si="216"/>
        <v>5</v>
      </c>
      <c r="Z734" s="99">
        <f>IF(L734&lt;'Power Curve'!$P$28,'Power Curve'!$Q$28,IF(L734&gt;'Power Curve'!$P$29,'Power Curve'!$Q$29,INDEX(ReferenceTurbulence,Y734)+(L734-INDEX(ReferenceTurbulenceWindSpeed,Y734))*(INDEX(ReferenceTurbulence,Y734+1)-INDEX(ReferenceTurbulence,Y734))/(INDEX(ReferenceTurbulenceWindSpeed,Y734+1)-INDEX(ReferenceTurbulenceWindSpeed,Y734))))</f>
        <v>0.11798872442904478</v>
      </c>
      <c r="AA734" s="100">
        <f t="shared" si="222"/>
        <v>0.59999112216796358</v>
      </c>
      <c r="AB734" s="29">
        <f t="shared" si="223"/>
        <v>0.57605287824739204</v>
      </c>
      <c r="AD734" s="29">
        <f>'Zero Turbulence Curve'!F733</f>
        <v>73.100000000000122</v>
      </c>
      <c r="AE734" s="29">
        <f>'Zero Turbulence Curve'!G733</f>
        <v>1989.4717126307078</v>
      </c>
      <c r="AF734" s="39"/>
      <c r="AG734" s="40">
        <f t="array" ref="AG734">SUM(_xlfn.NORM.DIST($AD$3:$AD$1003,$F734,$AA734,FALSE)*WindSpeedStep)</f>
        <v>1.0000000000000033</v>
      </c>
      <c r="AH734" s="40">
        <f t="array" ref="AH734">SUM(_xlfn.NORM.DIST($AD$3:$AD$1003,$F734,$AB734,FALSE)*WindSpeedStep)</f>
        <v>1.0000000000000031</v>
      </c>
      <c r="AJ734" s="47">
        <f t="shared" si="217"/>
        <v>5</v>
      </c>
      <c r="AK734" s="83" t="b">
        <f>COUNTIF('Power Curve'!$D$2:$D$31,AJ734)&gt;0</f>
        <v>1</v>
      </c>
      <c r="AL734" s="83" t="b">
        <f t="shared" si="218"/>
        <v>0</v>
      </c>
      <c r="AM734" s="83" t="b">
        <f t="shared" si="224"/>
        <v>1</v>
      </c>
      <c r="AN734" s="47" t="str">
        <f t="shared" si="219"/>
        <v>Outer</v>
      </c>
      <c r="AO734" s="48" t="str">
        <f t="shared" si="220"/>
        <v>0.1-0.2</v>
      </c>
      <c r="AP734" s="49" t="str">
        <f t="shared" si="225"/>
        <v>3-4</v>
      </c>
      <c r="AQ734" s="49" t="str">
        <f t="shared" si="226"/>
        <v>Jan</v>
      </c>
      <c r="AR734" s="48" t="str">
        <f t="shared" si="227"/>
        <v>285-295</v>
      </c>
      <c r="AS734" s="49" t="str">
        <f t="shared" si="221"/>
        <v>Inner-TI</v>
      </c>
    </row>
    <row r="735" spans="5:45" x14ac:dyDescent="0.3">
      <c r="E735" s="15">
        <v>40925.166666666664</v>
      </c>
      <c r="F735" s="21">
        <v>4.93</v>
      </c>
      <c r="G735" s="21">
        <v>134.86999893188479</v>
      </c>
      <c r="H735" s="42">
        <v>1.2001161549289976</v>
      </c>
      <c r="I735" s="35">
        <v>285.3</v>
      </c>
      <c r="J735" s="43">
        <v>0.11764705882352941</v>
      </c>
      <c r="K735" s="44">
        <v>0.51159920100502432</v>
      </c>
      <c r="L735" s="26">
        <f t="shared" si="209"/>
        <v>4.896389790026193</v>
      </c>
      <c r="M735" s="26">
        <f t="shared" si="210"/>
        <v>0.11480280206243769</v>
      </c>
      <c r="N735" s="96">
        <f t="shared" si="211"/>
        <v>5</v>
      </c>
      <c r="O735" s="26">
        <f t="shared" si="212"/>
        <v>0.84938174226285068</v>
      </c>
      <c r="P735" s="3">
        <f>IF(L735&gt;'Power Curve'!$C$37,0,INDEX(Ci,$N735,1)*POWER(1-O735,3)+INDEX(Ci,$N735,2)*3*O735*POWER(1-O735,2)+INDEX(Ci,$N735,3)*3*POWER(O735,2)*(1-O735)+INDEX(Ci,$N735,4)*POWER(O735,3))</f>
        <v>189.92907899790154</v>
      </c>
      <c r="Q735" s="3">
        <f>MAX(0,MIN(P735-V735+W735,'Power Curve'!$C$39))</f>
        <v>189.92749048546867</v>
      </c>
      <c r="R735" s="3">
        <f t="shared" si="213"/>
        <v>134.86999893188479</v>
      </c>
      <c r="S735" s="3">
        <f t="shared" si="214"/>
        <v>55.057491553583873</v>
      </c>
      <c r="T735" s="3">
        <f t="shared" si="215"/>
        <v>55.057491553583873</v>
      </c>
      <c r="V735" s="37">
        <f t="array" ref="V735">SUM(_xlfn.NORM.DIST($AD$3:$AD$1003,$L735,$AA735,FALSE)*WindSpeedStep*$AE$3:$AE$1003)/AG735</f>
        <v>167.03890127129071</v>
      </c>
      <c r="W735" s="37">
        <f t="array" ref="W735">SUM(_xlfn.NORM.DIST($AD$3:$AD$1003,$L735,$AB735,FALSE)*WindSpeedStep*$AE$3:$AE$1003)/AH735</f>
        <v>167.03731275885784</v>
      </c>
      <c r="Y735" s="1">
        <f t="shared" si="216"/>
        <v>4</v>
      </c>
      <c r="Z735" s="99">
        <f>IF(L735&lt;'Power Curve'!$P$28,'Power Curve'!$Q$28,IF(L735&gt;'Power Curve'!$P$29,'Power Curve'!$Q$29,INDEX(ReferenceTurbulence,Y735)+(L735-INDEX(ReferenceTurbulenceWindSpeed,Y735))*(INDEX(ReferenceTurbulence,Y735+1)-INDEX(ReferenceTurbulence,Y735))/(INDEX(ReferenceTurbulenceWindSpeed,Y735+1)-INDEX(ReferenceTurbulenceWindSpeed,Y735))))</f>
        <v>0.11767452894614271</v>
      </c>
      <c r="AA735" s="100">
        <f t="shared" si="222"/>
        <v>0.5761803620780348</v>
      </c>
      <c r="AB735" s="29">
        <f t="shared" si="223"/>
        <v>0.57604585765014038</v>
      </c>
      <c r="AD735" s="29">
        <f>'Zero Turbulence Curve'!F734</f>
        <v>73.200000000000117</v>
      </c>
      <c r="AE735" s="29">
        <f>'Zero Turbulence Curve'!G734</f>
        <v>1989.4717126307078</v>
      </c>
      <c r="AF735" s="39"/>
      <c r="AG735" s="40">
        <f t="array" ref="AG735">SUM(_xlfn.NORM.DIST($AD$3:$AD$1003,$F735,$AA735,FALSE)*WindSpeedStep)</f>
        <v>1.0000000000000036</v>
      </c>
      <c r="AH735" s="40">
        <f t="array" ref="AH735">SUM(_xlfn.NORM.DIST($AD$3:$AD$1003,$F735,$AB735,FALSE)*WindSpeedStep)</f>
        <v>1.0000000000000036</v>
      </c>
      <c r="AJ735" s="47">
        <f t="shared" si="217"/>
        <v>5</v>
      </c>
      <c r="AK735" s="83" t="b">
        <f>COUNTIF('Power Curve'!$D$2:$D$31,AJ735)&gt;0</f>
        <v>1</v>
      </c>
      <c r="AL735" s="83" t="b">
        <f t="shared" si="218"/>
        <v>0</v>
      </c>
      <c r="AM735" s="83" t="b">
        <f t="shared" si="224"/>
        <v>1</v>
      </c>
      <c r="AN735" s="47" t="str">
        <f t="shared" si="219"/>
        <v>Outer</v>
      </c>
      <c r="AO735" s="48" t="str">
        <f t="shared" si="220"/>
        <v>0.1-0.2</v>
      </c>
      <c r="AP735" s="49" t="str">
        <f t="shared" si="225"/>
        <v>4-5</v>
      </c>
      <c r="AQ735" s="49" t="str">
        <f t="shared" si="226"/>
        <v>Jan</v>
      </c>
      <c r="AR735" s="48" t="str">
        <f t="shared" si="227"/>
        <v>285-295</v>
      </c>
      <c r="AS735" s="49" t="str">
        <f t="shared" si="221"/>
        <v>Inner-TI</v>
      </c>
    </row>
    <row r="736" spans="5:45" x14ac:dyDescent="0.3">
      <c r="E736" s="15">
        <v>40925.173611111109</v>
      </c>
      <c r="F736" s="21">
        <v>4.49</v>
      </c>
      <c r="G736" s="21">
        <v>129.59000778198271</v>
      </c>
      <c r="H736" s="42">
        <v>1.2001600349504622</v>
      </c>
      <c r="I736" s="35">
        <v>288.89999999999998</v>
      </c>
      <c r="J736" s="43">
        <v>0.10913140311804008</v>
      </c>
      <c r="K736" s="44">
        <v>0.47293721697856822</v>
      </c>
      <c r="L736" s="26">
        <f t="shared" si="209"/>
        <v>4.4594438333289492</v>
      </c>
      <c r="M736" s="26">
        <f t="shared" si="210"/>
        <v>4.7271395924755412E-2</v>
      </c>
      <c r="N736" s="96">
        <f t="shared" si="211"/>
        <v>5</v>
      </c>
      <c r="O736" s="26">
        <f t="shared" si="212"/>
        <v>0.34974284189229299</v>
      </c>
      <c r="P736" s="3">
        <f>IF(L736&gt;'Power Curve'!$C$37,0,INDEX(Ci,$N736,1)*POWER(1-O736,3)+INDEX(Ci,$N736,2)*3*O736*POWER(1-O736,2)+INDEX(Ci,$N736,3)*3*POWER(O736,2)*(1-O736)+INDEX(Ci,$N736,4)*POWER(O736,3))</f>
        <v>115.23507364529641</v>
      </c>
      <c r="Q736" s="3">
        <f>MAX(0,MIN(P736-V736+W736,'Power Curve'!$C$39))</f>
        <v>113.02923497376185</v>
      </c>
      <c r="R736" s="3">
        <f t="shared" si="213"/>
        <v>129.59000778198271</v>
      </c>
      <c r="S736" s="3">
        <f t="shared" si="214"/>
        <v>-16.560772808220861</v>
      </c>
      <c r="T736" s="3">
        <f t="shared" si="215"/>
        <v>16.560772808220861</v>
      </c>
      <c r="V736" s="37">
        <f t="array" ref="V736">SUM(_xlfn.NORM.DIST($AD$3:$AD$1003,$L736,$AA736,FALSE)*WindSpeedStep*$AE$3:$AE$1003)/AG736</f>
        <v>90.253206314560117</v>
      </c>
      <c r="W736" s="37">
        <f t="array" ref="W736">SUM(_xlfn.NORM.DIST($AD$3:$AD$1003,$L736,$AB736,FALSE)*WindSpeedStep*$AE$3:$AE$1003)/AH736</f>
        <v>88.047367643025552</v>
      </c>
      <c r="Y736" s="1">
        <f t="shared" si="216"/>
        <v>4</v>
      </c>
      <c r="Z736" s="99">
        <f>IF(L736&lt;'Power Curve'!$P$28,'Power Curve'!$Q$28,IF(L736&gt;'Power Curve'!$P$29,'Power Curve'!$Q$29,INDEX(ReferenceTurbulence,Y736)+(L736-INDEX(ReferenceTurbulenceWindSpeed,Y736))*(INDEX(ReferenceTurbulence,Y736+1)-INDEX(ReferenceTurbulence,Y736))/(INDEX(ReferenceTurbulenceWindSpeed,Y736+1)-INDEX(ReferenceTurbulenceWindSpeed,Y736))))</f>
        <v>0.11735567400221644</v>
      </c>
      <c r="AA736" s="100">
        <f t="shared" si="222"/>
        <v>0.5233410367353466</v>
      </c>
      <c r="AB736" s="29">
        <f t="shared" si="223"/>
        <v>0.4866653626572795</v>
      </c>
      <c r="AD736" s="29">
        <f>'Zero Turbulence Curve'!F735</f>
        <v>73.300000000000111</v>
      </c>
      <c r="AE736" s="29">
        <f>'Zero Turbulence Curve'!G735</f>
        <v>1989.4717126307078</v>
      </c>
      <c r="AF736" s="39"/>
      <c r="AG736" s="40">
        <f t="array" ref="AG736">SUM(_xlfn.NORM.DIST($AD$3:$AD$1003,$F736,$AA736,FALSE)*WindSpeedStep)</f>
        <v>1.0000000000000031</v>
      </c>
      <c r="AH736" s="40">
        <f t="array" ref="AH736">SUM(_xlfn.NORM.DIST($AD$3:$AD$1003,$F736,$AB736,FALSE)*WindSpeedStep)</f>
        <v>1.0000000000000036</v>
      </c>
      <c r="AJ736" s="47">
        <f t="shared" si="217"/>
        <v>4</v>
      </c>
      <c r="AK736" s="83" t="b">
        <f>COUNTIF('Power Curve'!$D$2:$D$31,AJ736)&gt;0</f>
        <v>1</v>
      </c>
      <c r="AL736" s="83" t="b">
        <f t="shared" si="218"/>
        <v>0</v>
      </c>
      <c r="AM736" s="83" t="b">
        <f t="shared" si="224"/>
        <v>1</v>
      </c>
      <c r="AN736" s="47" t="str">
        <f t="shared" si="219"/>
        <v>Outer</v>
      </c>
      <c r="AO736" s="48" t="str">
        <f t="shared" si="220"/>
        <v>0.0-0.1</v>
      </c>
      <c r="AP736" s="49" t="str">
        <f t="shared" si="225"/>
        <v>4-5</v>
      </c>
      <c r="AQ736" s="49" t="str">
        <f t="shared" si="226"/>
        <v>Jan</v>
      </c>
      <c r="AR736" s="48" t="str">
        <f t="shared" si="227"/>
        <v>285-295</v>
      </c>
      <c r="AS736" s="49" t="str">
        <f t="shared" si="221"/>
        <v>Inner-TI</v>
      </c>
    </row>
    <row r="737" spans="5:45" x14ac:dyDescent="0.3">
      <c r="E737" s="15">
        <v>40925.180555555555</v>
      </c>
      <c r="F737" s="21">
        <v>4.84</v>
      </c>
      <c r="G737" s="21">
        <v>123.18000411987322</v>
      </c>
      <c r="H737" s="42">
        <v>1.1997538722297936</v>
      </c>
      <c r="I737" s="35">
        <v>296.7</v>
      </c>
      <c r="J737" s="43">
        <v>0.12603305785123967</v>
      </c>
      <c r="K737" s="44">
        <v>0.45616454556997721</v>
      </c>
      <c r="L737" s="26">
        <f t="shared" si="209"/>
        <v>4.8065196136030162</v>
      </c>
      <c r="M737" s="26">
        <f t="shared" si="210"/>
        <v>0.10091307659255785</v>
      </c>
      <c r="N737" s="96">
        <f t="shared" si="211"/>
        <v>5</v>
      </c>
      <c r="O737" s="26">
        <f t="shared" si="212"/>
        <v>0.74661700571833389</v>
      </c>
      <c r="P737" s="3">
        <f>IF(L737&gt;'Power Curve'!$C$37,0,INDEX(Ci,$N737,1)*POWER(1-O737,3)+INDEX(Ci,$N737,2)*3*O737*POWER(1-O737,2)+INDEX(Ci,$N737,3)*3*POWER(O737,2)*(1-O737)+INDEX(Ci,$N737,4)*POWER(O737,3))</f>
        <v>174.37071629326653</v>
      </c>
      <c r="Q737" s="3">
        <f>MAX(0,MIN(P737-V737+W737,'Power Curve'!$C$39))</f>
        <v>175.2560918355673</v>
      </c>
      <c r="R737" s="3">
        <f t="shared" si="213"/>
        <v>123.18000411987322</v>
      </c>
      <c r="S737" s="3">
        <f t="shared" si="214"/>
        <v>52.076087715694086</v>
      </c>
      <c r="T737" s="3">
        <f t="shared" si="215"/>
        <v>52.076087715694086</v>
      </c>
      <c r="V737" s="37">
        <f t="array" ref="V737">SUM(_xlfn.NORM.DIST($AD$3:$AD$1003,$L737,$AA737,FALSE)*WindSpeedStep*$AE$3:$AE$1003)/AG737</f>
        <v>150.85779625522954</v>
      </c>
      <c r="W737" s="37">
        <f t="array" ref="W737">SUM(_xlfn.NORM.DIST($AD$3:$AD$1003,$L737,$AB737,FALSE)*WindSpeedStep*$AE$3:$AE$1003)/AH737</f>
        <v>151.74317179753032</v>
      </c>
      <c r="Y737" s="1">
        <f t="shared" si="216"/>
        <v>4</v>
      </c>
      <c r="Z737" s="99">
        <f>IF(L737&lt;'Power Curve'!$P$28,'Power Curve'!$Q$28,IF(L737&gt;'Power Curve'!$P$29,'Power Curve'!$Q$29,INDEX(ReferenceTurbulence,Y737)+(L737-INDEX(ReferenceTurbulenceWindSpeed,Y737))*(INDEX(ReferenceTurbulence,Y737+1)-INDEX(ReferenceTurbulence,Y737))/(INDEX(ReferenceTurbulenceWindSpeed,Y737+1)-INDEX(ReferenceTurbulenceWindSpeed,Y737))))</f>
        <v>0.11760894749465005</v>
      </c>
      <c r="AA737" s="100">
        <f t="shared" si="222"/>
        <v>0.56528971286824281</v>
      </c>
      <c r="AB737" s="29">
        <f t="shared" si="223"/>
        <v>0.60578036452434703</v>
      </c>
      <c r="AD737" s="29">
        <f>'Zero Turbulence Curve'!F736</f>
        <v>73.400000000000105</v>
      </c>
      <c r="AE737" s="29">
        <f>'Zero Turbulence Curve'!G736</f>
        <v>1989.4717126307078</v>
      </c>
      <c r="AF737" s="39"/>
      <c r="AG737" s="40">
        <f t="array" ref="AG737">SUM(_xlfn.NORM.DIST($AD$3:$AD$1003,$F737,$AA737,FALSE)*WindSpeedStep)</f>
        <v>1.0000000000000038</v>
      </c>
      <c r="AH737" s="40">
        <f t="array" ref="AH737">SUM(_xlfn.NORM.DIST($AD$3:$AD$1003,$F737,$AB737,FALSE)*WindSpeedStep)</f>
        <v>1.0000000000000029</v>
      </c>
      <c r="AJ737" s="47">
        <f t="shared" si="217"/>
        <v>5</v>
      </c>
      <c r="AK737" s="83" t="b">
        <f>COUNTIF('Power Curve'!$D$2:$D$31,AJ737)&gt;0</f>
        <v>1</v>
      </c>
      <c r="AL737" s="83" t="b">
        <f t="shared" si="218"/>
        <v>0</v>
      </c>
      <c r="AM737" s="83" t="b">
        <f t="shared" si="224"/>
        <v>1</v>
      </c>
      <c r="AN737" s="47" t="str">
        <f t="shared" si="219"/>
        <v>Outer</v>
      </c>
      <c r="AO737" s="48" t="str">
        <f t="shared" si="220"/>
        <v>0.1-0.2</v>
      </c>
      <c r="AP737" s="49" t="str">
        <f t="shared" si="225"/>
        <v>4-5</v>
      </c>
      <c r="AQ737" s="49" t="str">
        <f t="shared" si="226"/>
        <v>Jan</v>
      </c>
      <c r="AR737" s="48" t="str">
        <f t="shared" si="227"/>
        <v>295-305</v>
      </c>
      <c r="AS737" s="49" t="str">
        <f t="shared" si="221"/>
        <v>Inner-TI</v>
      </c>
    </row>
    <row r="738" spans="5:45" x14ac:dyDescent="0.3">
      <c r="E738" s="15">
        <v>40925.194444444445</v>
      </c>
      <c r="F738" s="21">
        <v>3.83</v>
      </c>
      <c r="G738" s="21">
        <v>12.61999988555908</v>
      </c>
      <c r="H738" s="42">
        <v>1.1998854771060106</v>
      </c>
      <c r="I738" s="35">
        <v>292.10000000000002</v>
      </c>
      <c r="J738" s="43">
        <v>0.18276762402088773</v>
      </c>
      <c r="K738" s="44">
        <v>0.37075826163770126</v>
      </c>
      <c r="L738" s="26">
        <f t="shared" si="209"/>
        <v>3.8036452910359326</v>
      </c>
      <c r="M738" s="26">
        <f t="shared" si="210"/>
        <v>-5.4084382805509396E-2</v>
      </c>
      <c r="N738" s="96">
        <f t="shared" si="211"/>
        <v>4</v>
      </c>
      <c r="O738" s="26">
        <f t="shared" si="212"/>
        <v>0.75068123032529599</v>
      </c>
      <c r="P738" s="3">
        <f>IF(L738&gt;'Power Curve'!$C$37,0,INDEX(Ci,$N738,1)*POWER(1-O738,3)+INDEX(Ci,$N738,2)*3*O738*POWER(1-O738,2)+INDEX(Ci,$N738,3)*3*POWER(O738,2)*(1-O738)+INDEX(Ci,$N738,4)*POWER(O738,3))</f>
        <v>48.778385780023612</v>
      </c>
      <c r="Q738" s="3">
        <f>MAX(0,MIN(P738-V738+W738,'Power Curve'!$C$39))</f>
        <v>67.125044184347288</v>
      </c>
      <c r="R738" s="3">
        <f t="shared" si="213"/>
        <v>12.61999988555908</v>
      </c>
      <c r="S738" s="3">
        <f t="shared" si="214"/>
        <v>54.505044298788206</v>
      </c>
      <c r="T738" s="3">
        <f t="shared" si="215"/>
        <v>54.505044298788206</v>
      </c>
      <c r="V738" s="37">
        <f t="array" ref="V738">SUM(_xlfn.NORM.DIST($AD$3:$AD$1003,$L738,$AA738,FALSE)*WindSpeedStep*$AE$3:$AE$1003)/AG738</f>
        <v>12.98326449241064</v>
      </c>
      <c r="W738" s="37">
        <f t="array" ref="W738">SUM(_xlfn.NORM.DIST($AD$3:$AD$1003,$L738,$AB738,FALSE)*WindSpeedStep*$AE$3:$AE$1003)/AH738</f>
        <v>31.329922896734313</v>
      </c>
      <c r="Y738" s="1">
        <f t="shared" si="216"/>
        <v>3</v>
      </c>
      <c r="Z738" s="99">
        <f>IF(L738&lt;'Power Curve'!$P$28,'Power Curve'!$Q$28,IF(L738&gt;'Power Curve'!$P$29,'Power Curve'!$Q$29,INDEX(ReferenceTurbulence,Y738)+(L738-INDEX(ReferenceTurbulenceWindSpeed,Y738))*(INDEX(ReferenceTurbulence,Y738+1)-INDEX(ReferenceTurbulence,Y738))/(INDEX(ReferenceTurbulenceWindSpeed,Y738+1)-INDEX(ReferenceTurbulenceWindSpeed,Y738))))</f>
        <v>0.11713247834199569</v>
      </c>
      <c r="AA738" s="100">
        <f t="shared" si="222"/>
        <v>0.44553039967290031</v>
      </c>
      <c r="AB738" s="29">
        <f t="shared" si="223"/>
        <v>0.69518321246087544</v>
      </c>
      <c r="AD738" s="29">
        <f>'Zero Turbulence Curve'!F737</f>
        <v>73.500000000000099</v>
      </c>
      <c r="AE738" s="29">
        <f>'Zero Turbulence Curve'!G737</f>
        <v>1989.4717126307078</v>
      </c>
      <c r="AF738" s="39"/>
      <c r="AG738" s="40">
        <f t="array" ref="AG738">SUM(_xlfn.NORM.DIST($AD$3:$AD$1003,$F738,$AA738,FALSE)*WindSpeedStep)</f>
        <v>1.0000000000000009</v>
      </c>
      <c r="AH738" s="40">
        <f t="array" ref="AH738">SUM(_xlfn.NORM.DIST($AD$3:$AD$1003,$F738,$AB738,FALSE)*WindSpeedStep)</f>
        <v>0.99999998838587623</v>
      </c>
      <c r="AJ738" s="47">
        <f t="shared" si="217"/>
        <v>4</v>
      </c>
      <c r="AK738" s="83" t="b">
        <f>COUNTIF('Power Curve'!$D$2:$D$31,AJ738)&gt;0</f>
        <v>1</v>
      </c>
      <c r="AL738" s="83" t="b">
        <f t="shared" si="218"/>
        <v>0</v>
      </c>
      <c r="AM738" s="83" t="b">
        <f t="shared" si="224"/>
        <v>1</v>
      </c>
      <c r="AN738" s="47" t="str">
        <f t="shared" si="219"/>
        <v>Outer</v>
      </c>
      <c r="AO738" s="48" t="str">
        <f t="shared" si="220"/>
        <v>&lt;0</v>
      </c>
      <c r="AP738" s="49" t="str">
        <f t="shared" si="225"/>
        <v>4-5</v>
      </c>
      <c r="AQ738" s="49" t="str">
        <f t="shared" si="226"/>
        <v>Jan</v>
      </c>
      <c r="AR738" s="48" t="str">
        <f t="shared" si="227"/>
        <v>285-295</v>
      </c>
      <c r="AS738" s="49" t="str">
        <f t="shared" si="221"/>
        <v>LWS-HTI</v>
      </c>
    </row>
    <row r="739" spans="5:45" x14ac:dyDescent="0.3">
      <c r="E739" s="15">
        <v>40925.201388888891</v>
      </c>
      <c r="F739" s="21">
        <v>3.87</v>
      </c>
      <c r="G739" s="21">
        <v>7.15999984741212</v>
      </c>
      <c r="H739" s="42">
        <v>1.1999293517708032</v>
      </c>
      <c r="I739" s="35">
        <v>298.89999999999998</v>
      </c>
      <c r="J739" s="43">
        <v>0.16279069767441859</v>
      </c>
      <c r="K739" s="44">
        <v>0.38970466372243034</v>
      </c>
      <c r="L739" s="26">
        <f t="shared" si="209"/>
        <v>3.8434168906480055</v>
      </c>
      <c r="M739" s="26">
        <f t="shared" si="210"/>
        <v>-4.7937553878541726E-2</v>
      </c>
      <c r="N739" s="96">
        <f t="shared" si="211"/>
        <v>4</v>
      </c>
      <c r="O739" s="26">
        <f t="shared" si="212"/>
        <v>0.77901694594306525</v>
      </c>
      <c r="P739" s="3">
        <f>IF(L739&gt;'Power Curve'!$C$37,0,INDEX(Ci,$N739,1)*POWER(1-O739,3)+INDEX(Ci,$N739,2)*3*O739*POWER(1-O739,2)+INDEX(Ci,$N739,3)*3*POWER(O739,2)*(1-O739)+INDEX(Ci,$N739,4)*POWER(O739,3))</f>
        <v>51.899772163868057</v>
      </c>
      <c r="Q739" s="3">
        <f>MAX(0,MIN(P739-V739+W739,'Power Curve'!$C$39))</f>
        <v>65.228928252881758</v>
      </c>
      <c r="R739" s="3">
        <f t="shared" si="213"/>
        <v>7.15999984741212</v>
      </c>
      <c r="S739" s="3">
        <f t="shared" si="214"/>
        <v>58.068928405469634</v>
      </c>
      <c r="T739" s="3">
        <f t="shared" si="215"/>
        <v>58.068928405469634</v>
      </c>
      <c r="V739" s="37">
        <f t="array" ref="V739">SUM(_xlfn.NORM.DIST($AD$3:$AD$1003,$L739,$AA739,FALSE)*WindSpeedStep*$AE$3:$AE$1003)/AG739</f>
        <v>15.465665354845177</v>
      </c>
      <c r="W739" s="37">
        <f t="array" ref="W739">SUM(_xlfn.NORM.DIST($AD$3:$AD$1003,$L739,$AB739,FALSE)*WindSpeedStep*$AE$3:$AE$1003)/AH739</f>
        <v>28.794821443858886</v>
      </c>
      <c r="Y739" s="1">
        <f t="shared" si="216"/>
        <v>3</v>
      </c>
      <c r="Z739" s="99">
        <f>IF(L739&lt;'Power Curve'!$P$28,'Power Curve'!$Q$28,IF(L739&gt;'Power Curve'!$P$29,'Power Curve'!$Q$29,INDEX(ReferenceTurbulence,Y739)+(L739-INDEX(ReferenceTurbulenceWindSpeed,Y739))*(INDEX(ReferenceTurbulence,Y739+1)-INDEX(ReferenceTurbulence,Y739))/(INDEX(ReferenceTurbulenceWindSpeed,Y739+1)-INDEX(ReferenceTurbulenceWindSpeed,Y739))))</f>
        <v>0.11713247834199569</v>
      </c>
      <c r="AA739" s="100">
        <f t="shared" si="222"/>
        <v>0.45018894570308793</v>
      </c>
      <c r="AB739" s="29">
        <f t="shared" si="223"/>
        <v>0.62567251708223337</v>
      </c>
      <c r="AD739" s="29">
        <f>'Zero Turbulence Curve'!F738</f>
        <v>73.600000000000094</v>
      </c>
      <c r="AE739" s="29">
        <f>'Zero Turbulence Curve'!G738</f>
        <v>1989.4717126307078</v>
      </c>
      <c r="AF739" s="39"/>
      <c r="AG739" s="40">
        <f t="array" ref="AG739">SUM(_xlfn.NORM.DIST($AD$3:$AD$1003,$F739,$AA739,FALSE)*WindSpeedStep)</f>
        <v>1.0000000000000011</v>
      </c>
      <c r="AH739" s="40">
        <f t="array" ref="AH739">SUM(_xlfn.NORM.DIST($AD$3:$AD$1003,$F739,$AB739,FALSE)*WindSpeedStep)</f>
        <v>0.99999999982165122</v>
      </c>
      <c r="AJ739" s="47">
        <f t="shared" si="217"/>
        <v>4</v>
      </c>
      <c r="AK739" s="83" t="b">
        <f>COUNTIF('Power Curve'!$D$2:$D$31,AJ739)&gt;0</f>
        <v>1</v>
      </c>
      <c r="AL739" s="83" t="b">
        <f t="shared" si="218"/>
        <v>0</v>
      </c>
      <c r="AM739" s="83" t="b">
        <f t="shared" si="224"/>
        <v>1</v>
      </c>
      <c r="AN739" s="47" t="str">
        <f t="shared" si="219"/>
        <v>Outer</v>
      </c>
      <c r="AO739" s="48" t="str">
        <f t="shared" si="220"/>
        <v>&lt;0</v>
      </c>
      <c r="AP739" s="49" t="str">
        <f t="shared" si="225"/>
        <v>4-5</v>
      </c>
      <c r="AQ739" s="49" t="str">
        <f t="shared" si="226"/>
        <v>Jan</v>
      </c>
      <c r="AR739" s="48" t="str">
        <f t="shared" si="227"/>
        <v>295-305</v>
      </c>
      <c r="AS739" s="49" t="str">
        <f t="shared" si="221"/>
        <v>LWS-HTI</v>
      </c>
    </row>
    <row r="740" spans="5:45" x14ac:dyDescent="0.3">
      <c r="E740" s="15">
        <v>40925.208333333336</v>
      </c>
      <c r="F740" s="21">
        <v>4.12</v>
      </c>
      <c r="G740" s="21">
        <v>53.959997177124094</v>
      </c>
      <c r="H740" s="42">
        <v>1.1999732297751009</v>
      </c>
      <c r="I740" s="35">
        <v>299.39999999999998</v>
      </c>
      <c r="J740" s="43">
        <v>0.1553398058252427</v>
      </c>
      <c r="K740" s="44">
        <v>0.48847141384532922</v>
      </c>
      <c r="L740" s="26">
        <f t="shared" si="209"/>
        <v>4.0917495088542006</v>
      </c>
      <c r="M740" s="26">
        <f t="shared" si="210"/>
        <v>-9.5569472147832603E-3</v>
      </c>
      <c r="N740" s="96">
        <f t="shared" si="211"/>
        <v>4</v>
      </c>
      <c r="O740" s="26">
        <f t="shared" si="212"/>
        <v>0.95594426384683895</v>
      </c>
      <c r="P740" s="3">
        <f>IF(L740&gt;'Power Curve'!$C$37,0,INDEX(Ci,$N740,1)*POWER(1-O740,3)+INDEX(Ci,$N740,2)*3*O740*POWER(1-O740,2)+INDEX(Ci,$N740,3)*3*POWER(O740,2)*(1-O740)+INDEX(Ci,$N740,4)*POWER(O740,3))</f>
        <v>72.222748677416064</v>
      </c>
      <c r="Q740" s="3">
        <f>MAX(0,MIN(P740-V740+W740,'Power Curve'!$C$39))</f>
        <v>85.495305683146441</v>
      </c>
      <c r="R740" s="3">
        <f t="shared" si="213"/>
        <v>53.959997177124094</v>
      </c>
      <c r="S740" s="3">
        <f t="shared" si="214"/>
        <v>31.535308506022346</v>
      </c>
      <c r="T740" s="3">
        <f t="shared" si="215"/>
        <v>31.535308506022346</v>
      </c>
      <c r="V740" s="37">
        <f t="array" ref="V740">SUM(_xlfn.NORM.DIST($AD$3:$AD$1003,$L740,$AA740,FALSE)*WindSpeedStep*$AE$3:$AE$1003)/AG740</f>
        <v>37.822098152980274</v>
      </c>
      <c r="W740" s="37">
        <f t="array" ref="W740">SUM(_xlfn.NORM.DIST($AD$3:$AD$1003,$L740,$AB740,FALSE)*WindSpeedStep*$AE$3:$AE$1003)/AH740</f>
        <v>51.094655158710651</v>
      </c>
      <c r="Y740" s="1">
        <f t="shared" si="216"/>
        <v>3</v>
      </c>
      <c r="Z740" s="99">
        <f>IF(L740&lt;'Power Curve'!$P$28,'Power Curve'!$Q$28,IF(L740&gt;'Power Curve'!$P$29,'Power Curve'!$Q$29,INDEX(ReferenceTurbulence,Y740)+(L740-INDEX(ReferenceTurbulenceWindSpeed,Y740))*(INDEX(ReferenceTurbulence,Y740+1)-INDEX(ReferenceTurbulence,Y740))/(INDEX(ReferenceTurbulenceWindSpeed,Y740+1)-INDEX(ReferenceTurbulenceWindSpeed,Y740))))</f>
        <v>0.11713247834199569</v>
      </c>
      <c r="AA740" s="100">
        <f t="shared" si="222"/>
        <v>0.4792767607267362</v>
      </c>
      <c r="AB740" s="29">
        <f t="shared" si="223"/>
        <v>0.63561157419094372</v>
      </c>
      <c r="AD740" s="29">
        <f>'Zero Turbulence Curve'!F739</f>
        <v>73.700000000000088</v>
      </c>
      <c r="AE740" s="29">
        <f>'Zero Turbulence Curve'!G739</f>
        <v>1989.4717126307078</v>
      </c>
      <c r="AF740" s="39"/>
      <c r="AG740" s="40">
        <f t="array" ref="AG740">SUM(_xlfn.NORM.DIST($AD$3:$AD$1003,$F740,$AA740,FALSE)*WindSpeedStep)</f>
        <v>1.000000000000002</v>
      </c>
      <c r="AH740" s="40">
        <f t="array" ref="AH740">SUM(_xlfn.NORM.DIST($AD$3:$AD$1003,$F740,$AB740,FALSE)*WindSpeedStep)</f>
        <v>0.9999999999743896</v>
      </c>
      <c r="AJ740" s="47">
        <f t="shared" si="217"/>
        <v>4</v>
      </c>
      <c r="AK740" s="83" t="b">
        <f>COUNTIF('Power Curve'!$D$2:$D$31,AJ740)&gt;0</f>
        <v>1</v>
      </c>
      <c r="AL740" s="83" t="b">
        <f t="shared" si="218"/>
        <v>0</v>
      </c>
      <c r="AM740" s="83" t="b">
        <f t="shared" si="224"/>
        <v>1</v>
      </c>
      <c r="AN740" s="47" t="str">
        <f t="shared" si="219"/>
        <v>Outer</v>
      </c>
      <c r="AO740" s="48" t="str">
        <f t="shared" si="220"/>
        <v>&lt;0</v>
      </c>
      <c r="AP740" s="49" t="str">
        <f t="shared" si="225"/>
        <v>5-6</v>
      </c>
      <c r="AQ740" s="49" t="str">
        <f t="shared" si="226"/>
        <v>Jan</v>
      </c>
      <c r="AR740" s="48" t="str">
        <f t="shared" si="227"/>
        <v>295-305</v>
      </c>
      <c r="AS740" s="49" t="str">
        <f t="shared" si="221"/>
        <v>LWS-HTI</v>
      </c>
    </row>
    <row r="741" spans="5:45" x14ac:dyDescent="0.3">
      <c r="E741" s="15">
        <v>40925.319444444445</v>
      </c>
      <c r="F741" s="21">
        <v>4.08</v>
      </c>
      <c r="G741" s="21">
        <v>50.649999618530302</v>
      </c>
      <c r="H741" s="42">
        <v>1.2000284047728589</v>
      </c>
      <c r="I741" s="35">
        <v>290.89999999999998</v>
      </c>
      <c r="J741" s="43">
        <v>0.14950980392156862</v>
      </c>
      <c r="K741" s="44">
        <v>0.50790568473007203</v>
      </c>
      <c r="L741" s="26">
        <f t="shared" si="209"/>
        <v>4.0520858887906899</v>
      </c>
      <c r="M741" s="26">
        <f t="shared" si="210"/>
        <v>-1.5687087554439972E-2</v>
      </c>
      <c r="N741" s="96">
        <f t="shared" si="211"/>
        <v>4</v>
      </c>
      <c r="O741" s="26">
        <f t="shared" si="212"/>
        <v>0.92768547945161117</v>
      </c>
      <c r="P741" s="3">
        <f>IF(L741&gt;'Power Curve'!$C$37,0,INDEX(Ci,$N741,1)*POWER(1-O741,3)+INDEX(Ci,$N741,2)*3*O741*POWER(1-O741,2)+INDEX(Ci,$N741,3)*3*POWER(O741,2)*(1-O741)+INDEX(Ci,$N741,4)*POWER(O741,3))</f>
        <v>68.907656872349222</v>
      </c>
      <c r="Q741" s="3">
        <f>MAX(0,MIN(P741-V741+W741,'Power Curve'!$C$39))</f>
        <v>80.111472913789868</v>
      </c>
      <c r="R741" s="3">
        <f t="shared" si="213"/>
        <v>50.649999618530302</v>
      </c>
      <c r="S741" s="3">
        <f t="shared" si="214"/>
        <v>29.461473295259566</v>
      </c>
      <c r="T741" s="3">
        <f t="shared" si="215"/>
        <v>29.461473295259566</v>
      </c>
      <c r="V741" s="37">
        <f t="array" ref="V741">SUM(_xlfn.NORM.DIST($AD$3:$AD$1003,$L741,$AA741,FALSE)*WindSpeedStep*$AE$3:$AE$1003)/AG741</f>
        <v>33.455462505897145</v>
      </c>
      <c r="W741" s="37">
        <f t="array" ref="W741">SUM(_xlfn.NORM.DIST($AD$3:$AD$1003,$L741,$AB741,FALSE)*WindSpeedStep*$AE$3:$AE$1003)/AH741</f>
        <v>44.659278547337799</v>
      </c>
      <c r="Y741" s="1">
        <f t="shared" si="216"/>
        <v>3</v>
      </c>
      <c r="Z741" s="99">
        <f>IF(L741&lt;'Power Curve'!$P$28,'Power Curve'!$Q$28,IF(L741&gt;'Power Curve'!$P$29,'Power Curve'!$Q$29,INDEX(ReferenceTurbulence,Y741)+(L741-INDEX(ReferenceTurbulenceWindSpeed,Y741))*(INDEX(ReferenceTurbulence,Y741+1)-INDEX(ReferenceTurbulence,Y741))/(INDEX(ReferenceTurbulenceWindSpeed,Y741+1)-INDEX(ReferenceTurbulenceWindSpeed,Y741))))</f>
        <v>0.11713247834199569</v>
      </c>
      <c r="AA741" s="100">
        <f t="shared" si="222"/>
        <v>0.47463086260868187</v>
      </c>
      <c r="AB741" s="29">
        <f t="shared" si="223"/>
        <v>0.60582656670645119</v>
      </c>
      <c r="AD741" s="29">
        <f>'Zero Turbulence Curve'!F740</f>
        <v>73.800000000000082</v>
      </c>
      <c r="AE741" s="29">
        <f>'Zero Turbulence Curve'!G740</f>
        <v>1989.4717126307078</v>
      </c>
      <c r="AF741" s="39"/>
      <c r="AG741" s="40">
        <f t="array" ref="AG741">SUM(_xlfn.NORM.DIST($AD$3:$AD$1003,$F741,$AA741,FALSE)*WindSpeedStep)</f>
        <v>1.000000000000002</v>
      </c>
      <c r="AH741" s="40">
        <f t="array" ref="AH741">SUM(_xlfn.NORM.DIST($AD$3:$AD$1003,$F741,$AB741,FALSE)*WindSpeedStep)</f>
        <v>0.99999999999560008</v>
      </c>
      <c r="AJ741" s="47">
        <f t="shared" si="217"/>
        <v>4</v>
      </c>
      <c r="AK741" s="83" t="b">
        <f>COUNTIF('Power Curve'!$D$2:$D$31,AJ741)&gt;0</f>
        <v>1</v>
      </c>
      <c r="AL741" s="83" t="b">
        <f t="shared" si="218"/>
        <v>0</v>
      </c>
      <c r="AM741" s="83" t="b">
        <f t="shared" si="224"/>
        <v>1</v>
      </c>
      <c r="AN741" s="47" t="str">
        <f t="shared" si="219"/>
        <v>Outer</v>
      </c>
      <c r="AO741" s="48" t="str">
        <f t="shared" si="220"/>
        <v>&lt;0</v>
      </c>
      <c r="AP741" s="49" t="str">
        <f t="shared" si="225"/>
        <v>7-8</v>
      </c>
      <c r="AQ741" s="49" t="str">
        <f t="shared" si="226"/>
        <v>Jan</v>
      </c>
      <c r="AR741" s="48" t="str">
        <f t="shared" si="227"/>
        <v>285-295</v>
      </c>
      <c r="AS741" s="49" t="str">
        <f t="shared" si="221"/>
        <v>LWS-HTI</v>
      </c>
    </row>
    <row r="742" spans="5:45" x14ac:dyDescent="0.3">
      <c r="E742" s="15">
        <v>40953.138888888891</v>
      </c>
      <c r="F742" s="21">
        <v>12.92</v>
      </c>
      <c r="G742" s="21">
        <v>1952.750061035156</v>
      </c>
      <c r="H742" s="42">
        <v>1.1868485008193621</v>
      </c>
      <c r="I742" s="35">
        <v>287.5</v>
      </c>
      <c r="J742" s="43">
        <v>0.12383900928792571</v>
      </c>
      <c r="K742" s="44">
        <v>0.19362060915900015</v>
      </c>
      <c r="L742" s="26">
        <f t="shared" si="209"/>
        <v>12.784455798121126</v>
      </c>
      <c r="M742" s="26">
        <f t="shared" si="210"/>
        <v>1.3339288314230964</v>
      </c>
      <c r="N742" s="96">
        <f t="shared" si="211"/>
        <v>13</v>
      </c>
      <c r="O742" s="26">
        <f t="shared" si="212"/>
        <v>0.78851863423218804</v>
      </c>
      <c r="P742" s="3">
        <f>IF(L742&gt;'Power Curve'!$C$37,0,INDEX(Ci,$N742,1)*POWER(1-O742,3)+INDEX(Ci,$N742,2)*3*O742*POWER(1-O742,2)+INDEX(Ci,$N742,3)*3*POWER(O742,2)*(1-O742)+INDEX(Ci,$N742,4)*POWER(O742,3))</f>
        <v>1947.4346133158344</v>
      </c>
      <c r="Q742" s="3">
        <f>MAX(0,MIN(P742-V742+W742,'Power Curve'!$C$39))</f>
        <v>1944.5595420077063</v>
      </c>
      <c r="R742" s="3">
        <f t="shared" si="213"/>
        <v>1952.750061035156</v>
      </c>
      <c r="S742" s="3">
        <f t="shared" si="214"/>
        <v>-8.1905190274496817</v>
      </c>
      <c r="T742" s="3">
        <f t="shared" si="215"/>
        <v>8.1905190274496817</v>
      </c>
      <c r="V742" s="37">
        <f t="array" ref="V742">SUM(_xlfn.NORM.DIST($AD$3:$AD$1003,$L742,$AA742,FALSE)*WindSpeedStep*$AE$3:$AE$1003)/AG742</f>
        <v>1936.9476398972377</v>
      </c>
      <c r="W742" s="37">
        <f t="array" ref="W742">SUM(_xlfn.NORM.DIST($AD$3:$AD$1003,$L742,$AB742,FALSE)*WindSpeedStep*$AE$3:$AE$1003)/AH742</f>
        <v>1934.0725685891096</v>
      </c>
      <c r="Y742" s="1">
        <f t="shared" si="216"/>
        <v>12</v>
      </c>
      <c r="Z742" s="99">
        <f>IF(L742&lt;'Power Curve'!$P$28,'Power Curve'!$Q$28,IF(L742&gt;'Power Curve'!$P$29,'Power Curve'!$Q$29,INDEX(ReferenceTurbulence,Y742)+(L742-INDEX(ReferenceTurbulenceWindSpeed,Y742))*(INDEX(ReferenceTurbulence,Y742+1)-INDEX(ReferenceTurbulence,Y742))/(INDEX(ReferenceTurbulenceWindSpeed,Y742+1)-INDEX(ReferenceTurbulenceWindSpeed,Y742))))</f>
        <v>0.1210216138284549</v>
      </c>
      <c r="AA742" s="100">
        <f t="shared" si="222"/>
        <v>1.5471954726071662</v>
      </c>
      <c r="AB742" s="29">
        <f t="shared" si="223"/>
        <v>1.5832143403245977</v>
      </c>
      <c r="AD742" s="29">
        <f>'Zero Turbulence Curve'!F741</f>
        <v>73.900000000000077</v>
      </c>
      <c r="AE742" s="29">
        <f>'Zero Turbulence Curve'!G741</f>
        <v>1989.4717126307078</v>
      </c>
      <c r="AF742" s="39"/>
      <c r="AG742" s="40">
        <f t="array" ref="AG742">SUM(_xlfn.NORM.DIST($AD$3:$AD$1003,$F742,$AA742,FALSE)*WindSpeedStep)</f>
        <v>1.0000000000000031</v>
      </c>
      <c r="AH742" s="40">
        <f t="array" ref="AH742">SUM(_xlfn.NORM.DIST($AD$3:$AD$1003,$F742,$AB742,FALSE)*WindSpeedStep)</f>
        <v>1.0000000000000036</v>
      </c>
      <c r="AJ742" s="47">
        <f t="shared" si="217"/>
        <v>13</v>
      </c>
      <c r="AK742" s="83" t="b">
        <f>COUNTIF('Power Curve'!$D$2:$D$31,AJ742)&gt;0</f>
        <v>1</v>
      </c>
      <c r="AL742" s="83" t="b">
        <f t="shared" si="218"/>
        <v>0</v>
      </c>
      <c r="AM742" s="83" t="b">
        <f t="shared" si="224"/>
        <v>1</v>
      </c>
      <c r="AN742" s="47" t="str">
        <f t="shared" si="219"/>
        <v>Inner</v>
      </c>
      <c r="AO742" s="48" t="str">
        <f t="shared" si="220"/>
        <v>1.3-1.4</v>
      </c>
      <c r="AP742" s="49" t="str">
        <f t="shared" si="225"/>
        <v>3-4</v>
      </c>
      <c r="AQ742" s="49" t="str">
        <f t="shared" si="226"/>
        <v>Feb</v>
      </c>
      <c r="AR742" s="48" t="str">
        <f t="shared" si="227"/>
        <v>285-295</v>
      </c>
      <c r="AS742" s="49" t="str">
        <f t="shared" si="221"/>
        <v>Inner-TI</v>
      </c>
    </row>
    <row r="743" spans="5:45" x14ac:dyDescent="0.3">
      <c r="E743" s="15">
        <v>40953.145833333336</v>
      </c>
      <c r="F743" s="21">
        <v>13.1</v>
      </c>
      <c r="G743" s="21">
        <v>1910.020019531248</v>
      </c>
      <c r="H743" s="42">
        <v>1.1863499852465975</v>
      </c>
      <c r="I743" s="35">
        <v>284.5</v>
      </c>
      <c r="J743" s="43">
        <v>0.10458015267175573</v>
      </c>
      <c r="K743" s="44">
        <v>0.20252667023891821</v>
      </c>
      <c r="L743" s="26">
        <f t="shared" si="209"/>
        <v>12.960752255083616</v>
      </c>
      <c r="M743" s="26">
        <f t="shared" si="210"/>
        <v>1.3611760171523319</v>
      </c>
      <c r="N743" s="96">
        <f t="shared" si="211"/>
        <v>13</v>
      </c>
      <c r="O743" s="26">
        <f t="shared" si="212"/>
        <v>0.97001313334168815</v>
      </c>
      <c r="P743" s="3">
        <f>IF(L743&gt;'Power Curve'!$C$37,0,INDEX(Ci,$N743,1)*POWER(1-O743,3)+INDEX(Ci,$N743,2)*3*O743*POWER(1-O743,2)+INDEX(Ci,$N743,3)*3*POWER(O743,2)*(1-O743)+INDEX(Ci,$N743,4)*POWER(O743,3))</f>
        <v>1952.3657423463319</v>
      </c>
      <c r="Q743" s="3">
        <f>MAX(0,MIN(P743-V743+W743,'Power Curve'!$C$39))</f>
        <v>1966.3722699033988</v>
      </c>
      <c r="R743" s="3">
        <f t="shared" si="213"/>
        <v>1910.020019531248</v>
      </c>
      <c r="S743" s="3">
        <f t="shared" si="214"/>
        <v>56.35225037215082</v>
      </c>
      <c r="T743" s="3">
        <f t="shared" si="215"/>
        <v>56.35225037215082</v>
      </c>
      <c r="V743" s="37">
        <f t="array" ref="V743">SUM(_xlfn.NORM.DIST($AD$3:$AD$1003,$L743,$AA743,FALSE)*WindSpeedStep*$AE$3:$AE$1003)/AG743</f>
        <v>1943.2904974937592</v>
      </c>
      <c r="W743" s="37">
        <f t="array" ref="W743">SUM(_xlfn.NORM.DIST($AD$3:$AD$1003,$L743,$AB743,FALSE)*WindSpeedStep*$AE$3:$AE$1003)/AH743</f>
        <v>1957.2970250508261</v>
      </c>
      <c r="Y743" s="1">
        <f t="shared" si="216"/>
        <v>12</v>
      </c>
      <c r="Z743" s="99">
        <f>IF(L743&lt;'Power Curve'!$P$28,'Power Curve'!$Q$28,IF(L743&gt;'Power Curve'!$P$29,'Power Curve'!$Q$29,INDEX(ReferenceTurbulence,Y743)+(L743-INDEX(ReferenceTurbulenceWindSpeed,Y743))*(INDEX(ReferenceTurbulence,Y743+1)-INDEX(ReferenceTurbulence,Y743))/(INDEX(ReferenceTurbulenceWindSpeed,Y743+1)-INDEX(ReferenceTurbulenceWindSpeed,Y743))))</f>
        <v>0.12166998763219598</v>
      </c>
      <c r="AA743" s="100">
        <f t="shared" si="222"/>
        <v>1.5769345665799797</v>
      </c>
      <c r="AB743" s="29">
        <f t="shared" si="223"/>
        <v>1.3554374495774468</v>
      </c>
      <c r="AD743" s="29">
        <f>'Zero Turbulence Curve'!F742</f>
        <v>74.000000000000071</v>
      </c>
      <c r="AE743" s="29">
        <f>'Zero Turbulence Curve'!G742</f>
        <v>1989.4717126307078</v>
      </c>
      <c r="AF743" s="39"/>
      <c r="AG743" s="40">
        <f t="array" ref="AG743">SUM(_xlfn.NORM.DIST($AD$3:$AD$1003,$F743,$AA743,FALSE)*WindSpeedStep)</f>
        <v>1.0000000000000033</v>
      </c>
      <c r="AH743" s="40">
        <f t="array" ref="AH743">SUM(_xlfn.NORM.DIST($AD$3:$AD$1003,$F743,$AB743,FALSE)*WindSpeedStep)</f>
        <v>1.000000000000004</v>
      </c>
      <c r="AJ743" s="47">
        <f t="shared" si="217"/>
        <v>13</v>
      </c>
      <c r="AK743" s="83" t="b">
        <f>COUNTIF('Power Curve'!$D$2:$D$31,AJ743)&gt;0</f>
        <v>1</v>
      </c>
      <c r="AL743" s="83" t="b">
        <f t="shared" si="218"/>
        <v>0</v>
      </c>
      <c r="AM743" s="83" t="b">
        <f t="shared" si="224"/>
        <v>1</v>
      </c>
      <c r="AN743" s="47" t="str">
        <f t="shared" si="219"/>
        <v>Inner</v>
      </c>
      <c r="AO743" s="48" t="str">
        <f t="shared" si="220"/>
        <v>1.3-1.4</v>
      </c>
      <c r="AP743" s="49" t="str">
        <f t="shared" si="225"/>
        <v>3-4</v>
      </c>
      <c r="AQ743" s="49" t="str">
        <f t="shared" si="226"/>
        <v>Feb</v>
      </c>
      <c r="AR743" s="48" t="str">
        <f t="shared" si="227"/>
        <v>275-285</v>
      </c>
      <c r="AS743" s="49" t="str">
        <f t="shared" si="221"/>
        <v>Inner-TI</v>
      </c>
    </row>
    <row r="744" spans="5:45" x14ac:dyDescent="0.3">
      <c r="E744" s="15">
        <v>40953.152777777781</v>
      </c>
      <c r="F744" s="21">
        <v>12.5</v>
      </c>
      <c r="G744" s="21">
        <v>1946.049987792969</v>
      </c>
      <c r="H744" s="42">
        <v>1.1867896505371738</v>
      </c>
      <c r="I744" s="35">
        <v>283.7</v>
      </c>
      <c r="J744" s="43">
        <v>0.12560000000000002</v>
      </c>
      <c r="K744" s="44">
        <v>0.17021054826592091</v>
      </c>
      <c r="L744" s="26">
        <f t="shared" si="209"/>
        <v>12.368657592345105</v>
      </c>
      <c r="M744" s="26">
        <f t="shared" si="210"/>
        <v>1.26966587836175</v>
      </c>
      <c r="N744" s="96">
        <f t="shared" si="211"/>
        <v>13</v>
      </c>
      <c r="O744" s="26">
        <f t="shared" si="212"/>
        <v>0.36046075724374538</v>
      </c>
      <c r="P744" s="3">
        <f>IF(L744&gt;'Power Curve'!$C$37,0,INDEX(Ci,$N744,1)*POWER(1-O744,3)+INDEX(Ci,$N744,2)*3*O744*POWER(1-O744,2)+INDEX(Ci,$N744,3)*3*POWER(O744,2)*(1-O744)+INDEX(Ci,$N744,4)*POWER(O744,3))</f>
        <v>1933.8479276565213</v>
      </c>
      <c r="Q744" s="3">
        <f>MAX(0,MIN(P744-V744+W744,'Power Curve'!$C$39))</f>
        <v>1926.2651248022416</v>
      </c>
      <c r="R744" s="3">
        <f t="shared" si="213"/>
        <v>1946.049987792969</v>
      </c>
      <c r="S744" s="3">
        <f t="shared" si="214"/>
        <v>-19.784862990727333</v>
      </c>
      <c r="T744" s="3">
        <f t="shared" si="215"/>
        <v>19.784862990727333</v>
      </c>
      <c r="V744" s="37">
        <f t="array" ref="V744">SUM(_xlfn.NORM.DIST($AD$3:$AD$1003,$L744,$AA744,FALSE)*WindSpeedStep*$AE$3:$AE$1003)/AG744</f>
        <v>1917.394373878082</v>
      </c>
      <c r="W744" s="37">
        <f t="array" ref="W744">SUM(_xlfn.NORM.DIST($AD$3:$AD$1003,$L744,$AB744,FALSE)*WindSpeedStep*$AE$3:$AE$1003)/AH744</f>
        <v>1909.8115710238023</v>
      </c>
      <c r="Y744" s="1">
        <f t="shared" si="216"/>
        <v>12</v>
      </c>
      <c r="Z744" s="99">
        <f>IF(L744&lt;'Power Curve'!$P$28,'Power Curve'!$Q$28,IF(L744&gt;'Power Curve'!$P$29,'Power Curve'!$Q$29,INDEX(ReferenceTurbulence,Y744)+(L744-INDEX(ReferenceTurbulenceWindSpeed,Y744))*(INDEX(ReferenceTurbulence,Y744+1)-INDEX(ReferenceTurbulence,Y744))/(INDEX(ReferenceTurbulenceWindSpeed,Y744+1)-INDEX(ReferenceTurbulenceWindSpeed,Y744))))</f>
        <v>0.11949241313484664</v>
      </c>
      <c r="AA744" s="100">
        <f t="shared" si="222"/>
        <v>1.4779607429479589</v>
      </c>
      <c r="AB744" s="29">
        <f t="shared" si="223"/>
        <v>1.5535033935985454</v>
      </c>
      <c r="AD744" s="29">
        <f>'Zero Turbulence Curve'!F743</f>
        <v>74.100000000000065</v>
      </c>
      <c r="AE744" s="29">
        <f>'Zero Turbulence Curve'!G743</f>
        <v>1989.4717126307078</v>
      </c>
      <c r="AF744" s="39"/>
      <c r="AG744" s="40">
        <f t="array" ref="AG744">SUM(_xlfn.NORM.DIST($AD$3:$AD$1003,$F744,$AA744,FALSE)*WindSpeedStep)</f>
        <v>1.0000000000000033</v>
      </c>
      <c r="AH744" s="40">
        <f t="array" ref="AH744">SUM(_xlfn.NORM.DIST($AD$3:$AD$1003,$F744,$AB744,FALSE)*WindSpeedStep)</f>
        <v>1.0000000000000038</v>
      </c>
      <c r="AJ744" s="47">
        <f t="shared" si="217"/>
        <v>12</v>
      </c>
      <c r="AK744" s="83" t="b">
        <f>COUNTIF('Power Curve'!$D$2:$D$31,AJ744)&gt;0</f>
        <v>1</v>
      </c>
      <c r="AL744" s="83" t="b">
        <f t="shared" si="218"/>
        <v>0</v>
      </c>
      <c r="AM744" s="83" t="b">
        <f t="shared" si="224"/>
        <v>1</v>
      </c>
      <c r="AN744" s="47" t="str">
        <f t="shared" si="219"/>
        <v>Inner</v>
      </c>
      <c r="AO744" s="48" t="str">
        <f t="shared" si="220"/>
        <v>1.2-1.3</v>
      </c>
      <c r="AP744" s="49" t="str">
        <f t="shared" si="225"/>
        <v>3-4</v>
      </c>
      <c r="AQ744" s="49" t="str">
        <f t="shared" si="226"/>
        <v>Feb</v>
      </c>
      <c r="AR744" s="48" t="str">
        <f t="shared" si="227"/>
        <v>275-285</v>
      </c>
      <c r="AS744" s="49" t="str">
        <f t="shared" si="221"/>
        <v>Inner-TI</v>
      </c>
    </row>
    <row r="745" spans="5:45" x14ac:dyDescent="0.3">
      <c r="E745" s="15">
        <v>40953.159722222219</v>
      </c>
      <c r="F745" s="21">
        <v>11.25</v>
      </c>
      <c r="G745" s="21">
        <v>1877.5799865722661</v>
      </c>
      <c r="H745" s="42">
        <v>1.1870536072191862</v>
      </c>
      <c r="I745" s="35">
        <v>285.8</v>
      </c>
      <c r="J745" s="43">
        <v>0.12622222222222221</v>
      </c>
      <c r="K745" s="44">
        <v>0.20483383443202444</v>
      </c>
      <c r="L745" s="26">
        <f t="shared" si="209"/>
        <v>11.132617054615748</v>
      </c>
      <c r="M745" s="26">
        <f t="shared" si="210"/>
        <v>1.0786318287804715</v>
      </c>
      <c r="N745" s="96">
        <f t="shared" si="211"/>
        <v>12</v>
      </c>
      <c r="O745" s="26">
        <f t="shared" si="212"/>
        <v>0.14669391291774636</v>
      </c>
      <c r="P745" s="3">
        <f>IF(L745&gt;'Power Curve'!$C$37,0,INDEX(Ci,$N745,1)*POWER(1-O745,3)+INDEX(Ci,$N745,2)*3*O745*POWER(1-O745,2)+INDEX(Ci,$N745,3)*3*POWER(O745,2)*(1-O745)+INDEX(Ci,$N745,4)*POWER(O745,3))</f>
        <v>1802.7383688190739</v>
      </c>
      <c r="Q745" s="3">
        <f>MAX(0,MIN(P745-V745+W745,'Power Curve'!$C$39))</f>
        <v>1792.245395176818</v>
      </c>
      <c r="R745" s="3">
        <f t="shared" si="213"/>
        <v>1877.5799865722661</v>
      </c>
      <c r="S745" s="3">
        <f t="shared" si="214"/>
        <v>-85.334591395448115</v>
      </c>
      <c r="T745" s="3">
        <f t="shared" si="215"/>
        <v>85.334591395448115</v>
      </c>
      <c r="V745" s="37">
        <f t="array" ref="V745">SUM(_xlfn.NORM.DIST($AD$3:$AD$1003,$L745,$AA745,FALSE)*WindSpeedStep*$AE$3:$AE$1003)/AG745</f>
        <v>1787.140332579974</v>
      </c>
      <c r="W745" s="37">
        <f t="array" ref="W745">SUM(_xlfn.NORM.DIST($AD$3:$AD$1003,$L745,$AB745,FALSE)*WindSpeedStep*$AE$3:$AE$1003)/AH745</f>
        <v>1776.6473589377181</v>
      </c>
      <c r="Y745" s="1">
        <f t="shared" si="216"/>
        <v>11</v>
      </c>
      <c r="Z745" s="99">
        <f>IF(L745&lt;'Power Curve'!$P$28,'Power Curve'!$Q$28,IF(L745&gt;'Power Curve'!$P$29,'Power Curve'!$Q$29,INDEX(ReferenceTurbulence,Y745)+(L745-INDEX(ReferenceTurbulenceWindSpeed,Y745))*(INDEX(ReferenceTurbulence,Y745+1)-INDEX(ReferenceTurbulence,Y745))/(INDEX(ReferenceTurbulenceWindSpeed,Y745+1)-INDEX(ReferenceTurbulenceWindSpeed,Y745))))</f>
        <v>0.11973208601477581</v>
      </c>
      <c r="AA745" s="100">
        <f t="shared" si="222"/>
        <v>1.3329314627528128</v>
      </c>
      <c r="AB745" s="29">
        <f t="shared" si="223"/>
        <v>1.4051836637826098</v>
      </c>
      <c r="AD745" s="29">
        <f>'Zero Turbulence Curve'!F744</f>
        <v>74.20000000000006</v>
      </c>
      <c r="AE745" s="29">
        <f>'Zero Turbulence Curve'!G744</f>
        <v>1989.4717126307078</v>
      </c>
      <c r="AF745" s="39"/>
      <c r="AG745" s="40">
        <f t="array" ref="AG745">SUM(_xlfn.NORM.DIST($AD$3:$AD$1003,$F745,$AA745,FALSE)*WindSpeedStep)</f>
        <v>1.0000000000000033</v>
      </c>
      <c r="AH745" s="40">
        <f t="array" ref="AH745">SUM(_xlfn.NORM.DIST($AD$3:$AD$1003,$F745,$AB745,FALSE)*WindSpeedStep)</f>
        <v>1.0000000000000036</v>
      </c>
      <c r="AJ745" s="47">
        <f t="shared" si="217"/>
        <v>11</v>
      </c>
      <c r="AK745" s="83" t="b">
        <f>COUNTIF('Power Curve'!$D$2:$D$31,AJ745)&gt;0</f>
        <v>1</v>
      </c>
      <c r="AL745" s="83" t="b">
        <f t="shared" si="218"/>
        <v>0</v>
      </c>
      <c r="AM745" s="83" t="b">
        <f t="shared" si="224"/>
        <v>1</v>
      </c>
      <c r="AN745" s="47" t="str">
        <f t="shared" si="219"/>
        <v>Inner</v>
      </c>
      <c r="AO745" s="48" t="str">
        <f t="shared" si="220"/>
        <v>1.0-1.1</v>
      </c>
      <c r="AP745" s="49" t="str">
        <f t="shared" si="225"/>
        <v>3-4</v>
      </c>
      <c r="AQ745" s="49" t="str">
        <f t="shared" si="226"/>
        <v>Feb</v>
      </c>
      <c r="AR745" s="48" t="str">
        <f t="shared" si="227"/>
        <v>285-295</v>
      </c>
      <c r="AS745" s="49" t="str">
        <f t="shared" si="221"/>
        <v>Inner-TI</v>
      </c>
    </row>
    <row r="746" spans="5:45" x14ac:dyDescent="0.3">
      <c r="E746" s="15">
        <v>40953.166666666664</v>
      </c>
      <c r="F746" s="21">
        <v>10.64</v>
      </c>
      <c r="G746" s="21">
        <v>1746.0200347900441</v>
      </c>
      <c r="H746" s="42">
        <v>1.1863349923094688</v>
      </c>
      <c r="I746" s="35">
        <v>282.5</v>
      </c>
      <c r="J746" s="43">
        <v>0.15789473684210525</v>
      </c>
      <c r="K746" s="44">
        <v>0.18574976304402308</v>
      </c>
      <c r="L746" s="26">
        <f t="shared" si="209"/>
        <v>10.526856722194527</v>
      </c>
      <c r="M746" s="26">
        <f t="shared" si="210"/>
        <v>0.98500961668805109</v>
      </c>
      <c r="N746" s="96">
        <f t="shared" si="211"/>
        <v>11</v>
      </c>
      <c r="O746" s="26">
        <f t="shared" si="212"/>
        <v>0.55991200698620558</v>
      </c>
      <c r="P746" s="3">
        <f>IF(L746&gt;'Power Curve'!$C$37,0,INDEX(Ci,$N746,1)*POWER(1-O746,3)+INDEX(Ci,$N746,2)*3*O746*POWER(1-O746,2)+INDEX(Ci,$N746,3)*3*POWER(O746,2)*(1-O746)+INDEX(Ci,$N746,4)*POWER(O746,3))</f>
        <v>1677.7824132370336</v>
      </c>
      <c r="Q746" s="3">
        <f>MAX(0,MIN(P746-V746+W746,'Power Curve'!$C$39))</f>
        <v>1626.5986117882594</v>
      </c>
      <c r="R746" s="3">
        <f t="shared" si="213"/>
        <v>1746.0200347900441</v>
      </c>
      <c r="S746" s="3">
        <f t="shared" si="214"/>
        <v>-119.42142300178466</v>
      </c>
      <c r="T746" s="3">
        <f t="shared" si="215"/>
        <v>119.42142300178466</v>
      </c>
      <c r="V746" s="37">
        <f t="array" ref="V746">SUM(_xlfn.NORM.DIST($AD$3:$AD$1003,$L746,$AA746,FALSE)*WindSpeedStep*$AE$3:$AE$1003)/AG746</f>
        <v>1668.3641389825425</v>
      </c>
      <c r="W746" s="37">
        <f t="array" ref="W746">SUM(_xlfn.NORM.DIST($AD$3:$AD$1003,$L746,$AB746,FALSE)*WindSpeedStep*$AE$3:$AE$1003)/AH746</f>
        <v>1617.1803375337684</v>
      </c>
      <c r="Y746" s="1">
        <f t="shared" si="216"/>
        <v>10</v>
      </c>
      <c r="Z746" s="99">
        <f>IF(L746&lt;'Power Curve'!$P$28,'Power Curve'!$Q$28,IF(L746&gt;'Power Curve'!$P$29,'Power Curve'!$Q$29,INDEX(ReferenceTurbulence,Y746)+(L746-INDEX(ReferenceTurbulenceWindSpeed,Y746))*(INDEX(ReferenceTurbulence,Y746+1)-INDEX(ReferenceTurbulence,Y746))/(INDEX(ReferenceTurbulenceWindSpeed,Y746+1)-INDEX(ReferenceTurbulenceWindSpeed,Y746))))</f>
        <v>0.12000622347738216</v>
      </c>
      <c r="AA746" s="100">
        <f t="shared" si="222"/>
        <v>1.2632883203180589</v>
      </c>
      <c r="AB746" s="29">
        <f t="shared" si="223"/>
        <v>1.6621352719254514</v>
      </c>
      <c r="AD746" s="29">
        <f>'Zero Turbulence Curve'!F745</f>
        <v>74.300000000000054</v>
      </c>
      <c r="AE746" s="29">
        <f>'Zero Turbulence Curve'!G745</f>
        <v>1989.4717126307078</v>
      </c>
      <c r="AF746" s="39"/>
      <c r="AG746" s="40">
        <f t="array" ref="AG746">SUM(_xlfn.NORM.DIST($AD$3:$AD$1003,$F746,$AA746,FALSE)*WindSpeedStep)</f>
        <v>1.0000000000000036</v>
      </c>
      <c r="AH746" s="40">
        <f t="array" ref="AH746">SUM(_xlfn.NORM.DIST($AD$3:$AD$1003,$F746,$AB746,FALSE)*WindSpeedStep)</f>
        <v>0.99999999993722377</v>
      </c>
      <c r="AJ746" s="47">
        <f t="shared" si="217"/>
        <v>11</v>
      </c>
      <c r="AK746" s="83" t="b">
        <f>COUNTIF('Power Curve'!$D$2:$D$31,AJ746)&gt;0</f>
        <v>1</v>
      </c>
      <c r="AL746" s="83" t="b">
        <f t="shared" si="218"/>
        <v>0</v>
      </c>
      <c r="AM746" s="83" t="b">
        <f t="shared" si="224"/>
        <v>1</v>
      </c>
      <c r="AN746" s="47" t="str">
        <f t="shared" si="219"/>
        <v>Outer</v>
      </c>
      <c r="AO746" s="48" t="str">
        <f t="shared" si="220"/>
        <v>0.9-1.0</v>
      </c>
      <c r="AP746" s="49" t="str">
        <f t="shared" si="225"/>
        <v>4-5</v>
      </c>
      <c r="AQ746" s="49" t="str">
        <f t="shared" si="226"/>
        <v>Feb</v>
      </c>
      <c r="AR746" s="48" t="str">
        <f t="shared" si="227"/>
        <v>275-285</v>
      </c>
      <c r="AS746" s="49" t="str">
        <f t="shared" si="221"/>
        <v>HWS-HTI</v>
      </c>
    </row>
    <row r="747" spans="5:45" x14ac:dyDescent="0.3">
      <c r="E747" s="15">
        <v>40953.173611111109</v>
      </c>
      <c r="F747" s="21">
        <v>9.3800000000000008</v>
      </c>
      <c r="G747" s="21">
        <v>1355.629981994626</v>
      </c>
      <c r="H747" s="42">
        <v>1.1869216136785716</v>
      </c>
      <c r="I747" s="35">
        <v>282.7</v>
      </c>
      <c r="J747" s="43">
        <v>0.20042643923240935</v>
      </c>
      <c r="K747" s="44">
        <v>0.19025054080931589</v>
      </c>
      <c r="L747" s="26">
        <f t="shared" si="209"/>
        <v>9.2817846561027562</v>
      </c>
      <c r="M747" s="26">
        <f t="shared" si="210"/>
        <v>0.79257971528450999</v>
      </c>
      <c r="N747" s="96">
        <f t="shared" si="211"/>
        <v>10</v>
      </c>
      <c r="O747" s="26">
        <f t="shared" si="212"/>
        <v>0.28980622291206698</v>
      </c>
      <c r="P747" s="3">
        <f>IF(L747&gt;'Power Curve'!$C$37,0,INDEX(Ci,$N747,1)*POWER(1-O747,3)+INDEX(Ci,$N747,2)*3*O747*POWER(1-O747,2)+INDEX(Ci,$N747,3)*3*POWER(O747,2)*(1-O747)+INDEX(Ci,$N747,4)*POWER(O747,3))</f>
        <v>1292.4927854246921</v>
      </c>
      <c r="Q747" s="3">
        <f>MAX(0,MIN(P747-V747+W747,'Power Curve'!$C$39))</f>
        <v>1269.8734314978215</v>
      </c>
      <c r="R747" s="3">
        <f t="shared" si="213"/>
        <v>1355.629981994626</v>
      </c>
      <c r="S747" s="3">
        <f t="shared" si="214"/>
        <v>-85.756550496804493</v>
      </c>
      <c r="T747" s="3">
        <f t="shared" si="215"/>
        <v>85.756550496804493</v>
      </c>
      <c r="V747" s="37">
        <f t="array" ref="V747">SUM(_xlfn.NORM.DIST($AD$3:$AD$1003,$L747,$AA747,FALSE)*WindSpeedStep*$AE$3:$AE$1003)/AG747</f>
        <v>1302.626179820734</v>
      </c>
      <c r="W747" s="37">
        <f t="array" ref="W747">SUM(_xlfn.NORM.DIST($AD$3:$AD$1003,$L747,$AB747,FALSE)*WindSpeedStep*$AE$3:$AE$1003)/AH747</f>
        <v>1280.0068258938634</v>
      </c>
      <c r="Y747" s="1">
        <f t="shared" si="216"/>
        <v>9</v>
      </c>
      <c r="Z747" s="99">
        <f>IF(L747&lt;'Power Curve'!$P$28,'Power Curve'!$Q$28,IF(L747&gt;'Power Curve'!$P$29,'Power Curve'!$Q$29,INDEX(ReferenceTurbulence,Y747)+(L747-INDEX(ReferenceTurbulenceWindSpeed,Y747))*(INDEX(ReferenceTurbulence,Y747+1)-INDEX(ReferenceTurbulence,Y747))/(INDEX(ReferenceTurbulenceWindSpeed,Y747+1)-INDEX(ReferenceTurbulenceWindSpeed,Y747))))</f>
        <v>0.12039355750727866</v>
      </c>
      <c r="AA747" s="100">
        <f t="shared" si="222"/>
        <v>1.1174670747646838</v>
      </c>
      <c r="AB747" s="29">
        <f t="shared" si="223"/>
        <v>1.8603150483446886</v>
      </c>
      <c r="AD747" s="29">
        <f>'Zero Turbulence Curve'!F746</f>
        <v>74.400000000000048</v>
      </c>
      <c r="AE747" s="29">
        <f>'Zero Turbulence Curve'!G746</f>
        <v>1989.4717126307078</v>
      </c>
      <c r="AF747" s="39"/>
      <c r="AG747" s="40">
        <f t="array" ref="AG747">SUM(_xlfn.NORM.DIST($AD$3:$AD$1003,$F747,$AA747,FALSE)*WindSpeedStep)</f>
        <v>1.0000000000000036</v>
      </c>
      <c r="AH747" s="40">
        <f t="array" ref="AH747">SUM(_xlfn.NORM.DIST($AD$3:$AD$1003,$F747,$AB747,FALSE)*WindSpeedStep)</f>
        <v>0.99999980071970451</v>
      </c>
      <c r="AJ747" s="47">
        <f t="shared" si="217"/>
        <v>9</v>
      </c>
      <c r="AK747" s="83" t="b">
        <f>COUNTIF('Power Curve'!$D$2:$D$31,AJ747)&gt;0</f>
        <v>1</v>
      </c>
      <c r="AL747" s="83" t="b">
        <f t="shared" si="218"/>
        <v>0</v>
      </c>
      <c r="AM747" s="83" t="b">
        <f t="shared" si="224"/>
        <v>1</v>
      </c>
      <c r="AN747" s="47" t="str">
        <f t="shared" si="219"/>
        <v>Outer</v>
      </c>
      <c r="AO747" s="48" t="str">
        <f t="shared" si="220"/>
        <v>0.7-0.8</v>
      </c>
      <c r="AP747" s="49" t="str">
        <f t="shared" si="225"/>
        <v>4-5</v>
      </c>
      <c r="AQ747" s="49" t="str">
        <f t="shared" si="226"/>
        <v>Feb</v>
      </c>
      <c r="AR747" s="48" t="str">
        <f t="shared" si="227"/>
        <v>275-285</v>
      </c>
      <c r="AS747" s="49" t="str">
        <f t="shared" si="221"/>
        <v>HWS-HTI</v>
      </c>
    </row>
    <row r="748" spans="5:45" x14ac:dyDescent="0.3">
      <c r="E748" s="15">
        <v>40953.180555555555</v>
      </c>
      <c r="F748" s="21">
        <v>13.82</v>
      </c>
      <c r="G748" s="21">
        <v>1981.139999389648</v>
      </c>
      <c r="H748" s="42">
        <v>1.1849430807936689</v>
      </c>
      <c r="I748" s="35">
        <v>281.2</v>
      </c>
      <c r="J748" s="43">
        <v>0.13096960926193921</v>
      </c>
      <c r="K748" s="44">
        <v>0.19033308857646128</v>
      </c>
      <c r="L748" s="26">
        <f t="shared" si="209"/>
        <v>13.667691783745584</v>
      </c>
      <c r="M748" s="26">
        <f t="shared" si="210"/>
        <v>1.4704358001829643</v>
      </c>
      <c r="N748" s="96">
        <f t="shared" si="211"/>
        <v>14</v>
      </c>
      <c r="O748" s="26">
        <f t="shared" si="212"/>
        <v>0.70329455003015173</v>
      </c>
      <c r="P748" s="3">
        <f>IF(L748&gt;'Power Curve'!$C$37,0,INDEX(Ci,$N748,1)*POWER(1-O748,3)+INDEX(Ci,$N748,2)*3*O748*POWER(1-O748,2)+INDEX(Ci,$N748,3)*3*POWER(O748,2)*(1-O748)+INDEX(Ci,$N748,4)*POWER(O748,3))</f>
        <v>1970.9517639908022</v>
      </c>
      <c r="Q748" s="3">
        <f>MAX(0,MIN(P748-V748+W748,'Power Curve'!$C$39))</f>
        <v>1964.4973551546484</v>
      </c>
      <c r="R748" s="3">
        <f t="shared" si="213"/>
        <v>1981.139999389648</v>
      </c>
      <c r="S748" s="3">
        <f t="shared" si="214"/>
        <v>-16.64264423499958</v>
      </c>
      <c r="T748" s="3">
        <f t="shared" si="215"/>
        <v>16.64264423499958</v>
      </c>
      <c r="V748" s="37">
        <f t="array" ref="V748">SUM(_xlfn.NORM.DIST($AD$3:$AD$1003,$L748,$AA748,FALSE)*WindSpeedStep*$AE$3:$AE$1003)/AG748</f>
        <v>1962.7471498320369</v>
      </c>
      <c r="W748" s="37">
        <f t="array" ref="W748">SUM(_xlfn.NORM.DIST($AD$3:$AD$1003,$L748,$AB748,FALSE)*WindSpeedStep*$AE$3:$AE$1003)/AH748</f>
        <v>1956.2927409958832</v>
      </c>
      <c r="Y748" s="1">
        <f t="shared" si="216"/>
        <v>13</v>
      </c>
      <c r="Z748" s="99">
        <f>IF(L748&lt;'Power Curve'!$P$28,'Power Curve'!$Q$28,IF(L748&gt;'Power Curve'!$P$29,'Power Curve'!$Q$29,INDEX(ReferenceTurbulence,Y748)+(L748-INDEX(ReferenceTurbulenceWindSpeed,Y748))*(INDEX(ReferenceTurbulence,Y748+1)-INDEX(ReferenceTurbulence,Y748))/(INDEX(ReferenceTurbulenceWindSpeed,Y748+1)-INDEX(ReferenceTurbulenceWindSpeed,Y748))))</f>
        <v>0.121016208806599</v>
      </c>
      <c r="AA748" s="100">
        <f t="shared" si="222"/>
        <v>1.6540122428059931</v>
      </c>
      <c r="AB748" s="29">
        <f t="shared" si="223"/>
        <v>1.7900522524297759</v>
      </c>
      <c r="AD748" s="29">
        <f>'Zero Turbulence Curve'!F747</f>
        <v>74.500000000000043</v>
      </c>
      <c r="AE748" s="29">
        <f>'Zero Turbulence Curve'!G747</f>
        <v>1989.4717126307078</v>
      </c>
      <c r="AF748" s="39"/>
      <c r="AG748" s="40">
        <f t="array" ref="AG748">SUM(_xlfn.NORM.DIST($AD$3:$AD$1003,$F748,$AA748,FALSE)*WindSpeedStep)</f>
        <v>1.000000000000002</v>
      </c>
      <c r="AH748" s="40">
        <f t="array" ref="AH748">SUM(_xlfn.NORM.DIST($AD$3:$AD$1003,$F748,$AB748,FALSE)*WindSpeedStep)</f>
        <v>0.99999999999999689</v>
      </c>
      <c r="AJ748" s="47">
        <f t="shared" si="217"/>
        <v>14</v>
      </c>
      <c r="AK748" s="83" t="b">
        <f>COUNTIF('Power Curve'!$D$2:$D$31,AJ748)&gt;0</f>
        <v>1</v>
      </c>
      <c r="AL748" s="83" t="b">
        <f t="shared" si="218"/>
        <v>0</v>
      </c>
      <c r="AM748" s="83" t="b">
        <f t="shared" si="224"/>
        <v>1</v>
      </c>
      <c r="AN748" s="47" t="str">
        <f t="shared" si="219"/>
        <v>Inner</v>
      </c>
      <c r="AO748" s="48" t="str">
        <f t="shared" si="220"/>
        <v>1.4-1.5</v>
      </c>
      <c r="AP748" s="49" t="str">
        <f t="shared" si="225"/>
        <v>4-5</v>
      </c>
      <c r="AQ748" s="49" t="str">
        <f t="shared" si="226"/>
        <v>Feb</v>
      </c>
      <c r="AR748" s="48" t="str">
        <f t="shared" si="227"/>
        <v>275-285</v>
      </c>
      <c r="AS748" s="49" t="str">
        <f t="shared" si="221"/>
        <v>Inner-TI</v>
      </c>
    </row>
    <row r="749" spans="5:45" x14ac:dyDescent="0.3">
      <c r="E749" s="15">
        <v>40953.1875</v>
      </c>
      <c r="F749" s="21">
        <v>13</v>
      </c>
      <c r="G749" s="21">
        <v>1953.1100006103491</v>
      </c>
      <c r="H749" s="42">
        <v>1.1852942407810323</v>
      </c>
      <c r="I749" s="35">
        <v>281.5</v>
      </c>
      <c r="J749" s="43">
        <v>0.13692307692307693</v>
      </c>
      <c r="K749" s="44">
        <v>0.19911356552411105</v>
      </c>
      <c r="L749" s="26">
        <f t="shared" si="209"/>
        <v>12.857998797565532</v>
      </c>
      <c r="M749" s="26">
        <f t="shared" si="210"/>
        <v>1.3452951390589507</v>
      </c>
      <c r="N749" s="96">
        <f t="shared" si="211"/>
        <v>13</v>
      </c>
      <c r="O749" s="26">
        <f t="shared" si="212"/>
        <v>0.86423002445038555</v>
      </c>
      <c r="P749" s="3">
        <f>IF(L749&gt;'Power Curve'!$C$37,0,INDEX(Ci,$N749,1)*POWER(1-O749,3)+INDEX(Ci,$N749,2)*3*O749*POWER(1-O749,2)+INDEX(Ci,$N749,3)*3*POWER(O749,2)*(1-O749)+INDEX(Ci,$N749,4)*POWER(O749,3))</f>
        <v>1949.5058477250084</v>
      </c>
      <c r="Q749" s="3">
        <f>MAX(0,MIN(P749-V749+W749,'Power Curve'!$C$39))</f>
        <v>1933.1494577980759</v>
      </c>
      <c r="R749" s="3">
        <f t="shared" si="213"/>
        <v>1953.1100006103491</v>
      </c>
      <c r="S749" s="3">
        <f t="shared" si="214"/>
        <v>-19.960542812273161</v>
      </c>
      <c r="T749" s="3">
        <f t="shared" si="215"/>
        <v>19.960542812273161</v>
      </c>
      <c r="V749" s="37">
        <f t="array" ref="V749">SUM(_xlfn.NORM.DIST($AD$3:$AD$1003,$L749,$AA749,FALSE)*WindSpeedStep*$AE$3:$AE$1003)/AG749</f>
        <v>1939.7150299675213</v>
      </c>
      <c r="W749" s="37">
        <f t="array" ref="W749">SUM(_xlfn.NORM.DIST($AD$3:$AD$1003,$L749,$AB749,FALSE)*WindSpeedStep*$AE$3:$AE$1003)/AH749</f>
        <v>1923.3586400405889</v>
      </c>
      <c r="Y749" s="1">
        <f t="shared" si="216"/>
        <v>12</v>
      </c>
      <c r="Z749" s="99">
        <f>IF(L749&lt;'Power Curve'!$P$28,'Power Curve'!$Q$28,IF(L749&gt;'Power Curve'!$P$29,'Power Curve'!$Q$29,INDEX(ReferenceTurbulence,Y749)+(L749-INDEX(ReferenceTurbulenceWindSpeed,Y749))*(INDEX(ReferenceTurbulence,Y749+1)-INDEX(ReferenceTurbulence,Y749))/(INDEX(ReferenceTurbulenceWindSpeed,Y749+1)-INDEX(ReferenceTurbulenceWindSpeed,Y749))))</f>
        <v>0.12129208638989976</v>
      </c>
      <c r="AA749" s="100">
        <f t="shared" si="222"/>
        <v>1.5595735009555458</v>
      </c>
      <c r="AB749" s="29">
        <f t="shared" si="223"/>
        <v>1.7605567584358959</v>
      </c>
      <c r="AD749" s="29">
        <f>'Zero Turbulence Curve'!F748</f>
        <v>74.600000000000037</v>
      </c>
      <c r="AE749" s="29">
        <f>'Zero Turbulence Curve'!G748</f>
        <v>1989.4717126307078</v>
      </c>
      <c r="AF749" s="39"/>
      <c r="AG749" s="40">
        <f t="array" ref="AG749">SUM(_xlfn.NORM.DIST($AD$3:$AD$1003,$F749,$AA749,FALSE)*WindSpeedStep)</f>
        <v>1.0000000000000029</v>
      </c>
      <c r="AH749" s="40">
        <f t="array" ref="AH749">SUM(_xlfn.NORM.DIST($AD$3:$AD$1003,$F749,$AB749,FALSE)*WindSpeedStep)</f>
        <v>0.99999999999994138</v>
      </c>
      <c r="AJ749" s="47">
        <f t="shared" si="217"/>
        <v>13</v>
      </c>
      <c r="AK749" s="83" t="b">
        <f>COUNTIF('Power Curve'!$D$2:$D$31,AJ749)&gt;0</f>
        <v>1</v>
      </c>
      <c r="AL749" s="83" t="b">
        <f t="shared" si="218"/>
        <v>0</v>
      </c>
      <c r="AM749" s="83" t="b">
        <f t="shared" si="224"/>
        <v>1</v>
      </c>
      <c r="AN749" s="47" t="str">
        <f t="shared" si="219"/>
        <v>Inner</v>
      </c>
      <c r="AO749" s="48" t="str">
        <f t="shared" si="220"/>
        <v>1.3-1.4</v>
      </c>
      <c r="AP749" s="49" t="str">
        <f t="shared" si="225"/>
        <v>4-5</v>
      </c>
      <c r="AQ749" s="49" t="str">
        <f t="shared" si="226"/>
        <v>Feb</v>
      </c>
      <c r="AR749" s="48" t="str">
        <f t="shared" si="227"/>
        <v>275-285</v>
      </c>
      <c r="AS749" s="49" t="str">
        <f t="shared" si="221"/>
        <v>Inner-TI</v>
      </c>
    </row>
    <row r="750" spans="5:45" x14ac:dyDescent="0.3">
      <c r="E750" s="15">
        <v>40953.194444444445</v>
      </c>
      <c r="F750" s="21">
        <v>13.01</v>
      </c>
      <c r="G750" s="21">
        <v>1968.070022583013</v>
      </c>
      <c r="H750" s="42">
        <v>1.1847083069249928</v>
      </c>
      <c r="I750" s="35">
        <v>282.7</v>
      </c>
      <c r="J750" s="43">
        <v>0.11222136817832437</v>
      </c>
      <c r="K750" s="44">
        <v>0.21536107518364234</v>
      </c>
      <c r="L750" s="26">
        <f t="shared" si="209"/>
        <v>12.865768861823977</v>
      </c>
      <c r="M750" s="26">
        <f t="shared" si="210"/>
        <v>1.3464960275375149</v>
      </c>
      <c r="N750" s="96">
        <f t="shared" si="211"/>
        <v>13</v>
      </c>
      <c r="O750" s="26">
        <f t="shared" si="212"/>
        <v>0.87222918645813419</v>
      </c>
      <c r="P750" s="3">
        <f>IF(L750&gt;'Power Curve'!$C$37,0,INDEX(Ci,$N750,1)*POWER(1-O750,3)+INDEX(Ci,$N750,2)*3*O750*POWER(1-O750,2)+INDEX(Ci,$N750,3)*3*POWER(O750,2)*(1-O750)+INDEX(Ci,$N750,4)*POWER(O750,3))</f>
        <v>1949.7227499948808</v>
      </c>
      <c r="Q750" s="3">
        <f>MAX(0,MIN(P750-V750+W750,'Power Curve'!$C$39))</f>
        <v>1958.0518304658274</v>
      </c>
      <c r="R750" s="3">
        <f t="shared" si="213"/>
        <v>1968.070022583013</v>
      </c>
      <c r="S750" s="3">
        <f t="shared" si="214"/>
        <v>-10.018192117185663</v>
      </c>
      <c r="T750" s="3">
        <f t="shared" si="215"/>
        <v>10.018192117185663</v>
      </c>
      <c r="V750" s="37">
        <f t="array" ref="V750">SUM(_xlfn.NORM.DIST($AD$3:$AD$1003,$L750,$AA750,FALSE)*WindSpeedStep*$AE$3:$AE$1003)/AG750</f>
        <v>1939.9969734000515</v>
      </c>
      <c r="W750" s="37">
        <f t="array" ref="W750">SUM(_xlfn.NORM.DIST($AD$3:$AD$1003,$L750,$AB750,FALSE)*WindSpeedStep*$AE$3:$AE$1003)/AH750</f>
        <v>1948.3260538709981</v>
      </c>
      <c r="Y750" s="1">
        <f t="shared" si="216"/>
        <v>12</v>
      </c>
      <c r="Z750" s="99">
        <f>IF(L750&lt;'Power Curve'!$P$28,'Power Curve'!$Q$28,IF(L750&gt;'Power Curve'!$P$29,'Power Curve'!$Q$29,INDEX(ReferenceTurbulence,Y750)+(L750-INDEX(ReferenceTurbulenceWindSpeed,Y750))*(INDEX(ReferenceTurbulence,Y750+1)-INDEX(ReferenceTurbulence,Y750))/(INDEX(ReferenceTurbulenceWindSpeed,Y750+1)-INDEX(ReferenceTurbulenceWindSpeed,Y750))))</f>
        <v>0.12132066272209248</v>
      </c>
      <c r="AA750" s="100">
        <f t="shared" si="222"/>
        <v>1.5608836047457464</v>
      </c>
      <c r="AB750" s="29">
        <f t="shared" si="223"/>
        <v>1.4438141843399699</v>
      </c>
      <c r="AD750" s="29">
        <f>'Zero Turbulence Curve'!F749</f>
        <v>74.700000000000031</v>
      </c>
      <c r="AE750" s="29">
        <f>'Zero Turbulence Curve'!G749</f>
        <v>1989.4717126307078</v>
      </c>
      <c r="AF750" s="39"/>
      <c r="AG750" s="40">
        <f t="array" ref="AG750">SUM(_xlfn.NORM.DIST($AD$3:$AD$1003,$F750,$AA750,FALSE)*WindSpeedStep)</f>
        <v>1.0000000000000036</v>
      </c>
      <c r="AH750" s="40">
        <f t="array" ref="AH750">SUM(_xlfn.NORM.DIST($AD$3:$AD$1003,$F750,$AB750,FALSE)*WindSpeedStep)</f>
        <v>1.0000000000000031</v>
      </c>
      <c r="AJ750" s="47">
        <f t="shared" si="217"/>
        <v>13</v>
      </c>
      <c r="AK750" s="83" t="b">
        <f>COUNTIF('Power Curve'!$D$2:$D$31,AJ750)&gt;0</f>
        <v>1</v>
      </c>
      <c r="AL750" s="83" t="b">
        <f t="shared" si="218"/>
        <v>0</v>
      </c>
      <c r="AM750" s="83" t="b">
        <f t="shared" si="224"/>
        <v>1</v>
      </c>
      <c r="AN750" s="47" t="str">
        <f t="shared" si="219"/>
        <v>Inner</v>
      </c>
      <c r="AO750" s="48" t="str">
        <f t="shared" si="220"/>
        <v>1.3-1.4</v>
      </c>
      <c r="AP750" s="49" t="str">
        <f t="shared" si="225"/>
        <v>4-5</v>
      </c>
      <c r="AQ750" s="49" t="str">
        <f t="shared" si="226"/>
        <v>Feb</v>
      </c>
      <c r="AR750" s="48" t="str">
        <f t="shared" si="227"/>
        <v>275-285</v>
      </c>
      <c r="AS750" s="49" t="str">
        <f t="shared" si="221"/>
        <v>Inner-TI</v>
      </c>
    </row>
    <row r="751" spans="5:45" x14ac:dyDescent="0.3">
      <c r="E751" s="15">
        <v>40953.201388888891</v>
      </c>
      <c r="F751" s="21">
        <v>11.15</v>
      </c>
      <c r="G751" s="21">
        <v>1755.19995117188</v>
      </c>
      <c r="H751" s="42">
        <v>1.1850747420568071</v>
      </c>
      <c r="I751" s="35">
        <v>277.2</v>
      </c>
      <c r="J751" s="43">
        <v>9.0582959641255609E-2</v>
      </c>
      <c r="K751" s="44">
        <v>0.23286031559551762</v>
      </c>
      <c r="L751" s="26">
        <f t="shared" si="209"/>
        <v>11.027525866114217</v>
      </c>
      <c r="M751" s="26">
        <f t="shared" si="210"/>
        <v>1.0623896468277363</v>
      </c>
      <c r="N751" s="96">
        <f t="shared" si="211"/>
        <v>12</v>
      </c>
      <c r="O751" s="26">
        <f t="shared" si="212"/>
        <v>4.5469620022251717E-2</v>
      </c>
      <c r="P751" s="3">
        <f>IF(L751&gt;'Power Curve'!$C$37,0,INDEX(Ci,$N751,1)*POWER(1-O751,3)+INDEX(Ci,$N751,2)*3*O751*POWER(1-O751,2)+INDEX(Ci,$N751,3)*3*POWER(O751,2)*(1-O751)+INDEX(Ci,$N751,4)*POWER(O751,3))</f>
        <v>1784.4112455259267</v>
      </c>
      <c r="Q751" s="3">
        <f>MAX(0,MIN(P751-V751+W751,'Power Curve'!$C$39))</f>
        <v>1832.3434767496478</v>
      </c>
      <c r="R751" s="3">
        <f t="shared" si="213"/>
        <v>1755.19995117188</v>
      </c>
      <c r="S751" s="3">
        <f t="shared" si="214"/>
        <v>77.143525577767832</v>
      </c>
      <c r="T751" s="3">
        <f t="shared" si="215"/>
        <v>77.143525577767832</v>
      </c>
      <c r="V751" s="37">
        <f t="array" ref="V751">SUM(_xlfn.NORM.DIST($AD$3:$AD$1003,$L751,$AA751,FALSE)*WindSpeedStep*$AE$3:$AE$1003)/AG751</f>
        <v>1769.3178714993153</v>
      </c>
      <c r="W751" s="37">
        <f t="array" ref="W751">SUM(_xlfn.NORM.DIST($AD$3:$AD$1003,$L751,$AB751,FALSE)*WindSpeedStep*$AE$3:$AE$1003)/AH751</f>
        <v>1817.2501027230364</v>
      </c>
      <c r="Y751" s="1">
        <f t="shared" si="216"/>
        <v>11</v>
      </c>
      <c r="Z751" s="99">
        <f>IF(L751&lt;'Power Curve'!$P$28,'Power Curve'!$Q$28,IF(L751&gt;'Power Curve'!$P$29,'Power Curve'!$Q$29,INDEX(ReferenceTurbulence,Y751)+(L751-INDEX(ReferenceTurbulenceWindSpeed,Y751))*(INDEX(ReferenceTurbulence,Y751+1)-INDEX(ReferenceTurbulence,Y751))/(INDEX(ReferenceTurbulenceWindSpeed,Y751+1)-INDEX(ReferenceTurbulenceWindSpeed,Y751))))</f>
        <v>0.11991327401901088</v>
      </c>
      <c r="AA751" s="100">
        <f t="shared" si="222"/>
        <v>1.3223467309350845</v>
      </c>
      <c r="AB751" s="29">
        <f t="shared" si="223"/>
        <v>0.99890593047312648</v>
      </c>
      <c r="AD751" s="29">
        <f>'Zero Turbulence Curve'!F750</f>
        <v>74.800000000000026</v>
      </c>
      <c r="AE751" s="29">
        <f>'Zero Turbulence Curve'!G750</f>
        <v>1989.4717126307078</v>
      </c>
      <c r="AF751" s="39"/>
      <c r="AG751" s="40">
        <f t="array" ref="AG751">SUM(_xlfn.NORM.DIST($AD$3:$AD$1003,$F751,$AA751,FALSE)*WindSpeedStep)</f>
        <v>1.0000000000000036</v>
      </c>
      <c r="AH751" s="40">
        <f t="array" ref="AH751">SUM(_xlfn.NORM.DIST($AD$3:$AD$1003,$F751,$AB751,FALSE)*WindSpeedStep)</f>
        <v>1.0000000000000038</v>
      </c>
      <c r="AJ751" s="47">
        <f t="shared" si="217"/>
        <v>11</v>
      </c>
      <c r="AK751" s="83" t="b">
        <f>COUNTIF('Power Curve'!$D$2:$D$31,AJ751)&gt;0</f>
        <v>1</v>
      </c>
      <c r="AL751" s="83" t="b">
        <f t="shared" si="218"/>
        <v>0</v>
      </c>
      <c r="AM751" s="83" t="b">
        <f t="shared" si="224"/>
        <v>1</v>
      </c>
      <c r="AN751" s="47" t="str">
        <f t="shared" si="219"/>
        <v>Outer</v>
      </c>
      <c r="AO751" s="48" t="str">
        <f t="shared" si="220"/>
        <v>1.0-1.1</v>
      </c>
      <c r="AP751" s="49" t="str">
        <f t="shared" si="225"/>
        <v>4-5</v>
      </c>
      <c r="AQ751" s="49" t="str">
        <f t="shared" si="226"/>
        <v>Feb</v>
      </c>
      <c r="AR751" s="48" t="str">
        <f t="shared" si="227"/>
        <v>275-285</v>
      </c>
      <c r="AS751" s="49" t="str">
        <f t="shared" si="221"/>
        <v>HWS-LTI</v>
      </c>
    </row>
    <row r="752" spans="5:45" x14ac:dyDescent="0.3">
      <c r="E752" s="15">
        <v>40953.208333333336</v>
      </c>
      <c r="F752" s="21">
        <v>10.79</v>
      </c>
      <c r="G752" s="21">
        <v>1763.75</v>
      </c>
      <c r="H752" s="42">
        <v>1.1851186352977516</v>
      </c>
      <c r="I752" s="35">
        <v>281.2</v>
      </c>
      <c r="J752" s="43">
        <v>0.12418906394810011</v>
      </c>
      <c r="K752" s="44">
        <v>0.18503850488143819</v>
      </c>
      <c r="L752" s="26">
        <f t="shared" si="209"/>
        <v>10.671611937722258</v>
      </c>
      <c r="M752" s="26">
        <f t="shared" si="210"/>
        <v>1.0073820018778386</v>
      </c>
      <c r="N752" s="96">
        <f t="shared" si="211"/>
        <v>11</v>
      </c>
      <c r="O752" s="26">
        <f t="shared" si="212"/>
        <v>0.70039777697711736</v>
      </c>
      <c r="P752" s="3">
        <f>IF(L752&gt;'Power Curve'!$C$37,0,INDEX(Ci,$N752,1)*POWER(1-O752,3)+INDEX(Ci,$N752,2)*3*O752*POWER(1-O752,2)+INDEX(Ci,$N752,3)*3*POWER(O752,2)*(1-O752)+INDEX(Ci,$N752,4)*POWER(O752,3))</f>
        <v>1712.7505970138777</v>
      </c>
      <c r="Q752" s="3">
        <f>MAX(0,MIN(P752-V752+W752,'Power Curve'!$C$39))</f>
        <v>1706.5746379640159</v>
      </c>
      <c r="R752" s="3">
        <f t="shared" si="213"/>
        <v>1763.75</v>
      </c>
      <c r="S752" s="3">
        <f t="shared" si="214"/>
        <v>-57.175362035984108</v>
      </c>
      <c r="T752" s="3">
        <f t="shared" si="215"/>
        <v>57.175362035984108</v>
      </c>
      <c r="V752" s="37">
        <f t="array" ref="V752">SUM(_xlfn.NORM.DIST($AD$3:$AD$1003,$L752,$AA752,FALSE)*WindSpeedStep*$AE$3:$AE$1003)/AG752</f>
        <v>1700.5231295111691</v>
      </c>
      <c r="W752" s="37">
        <f t="array" ref="W752">SUM(_xlfn.NORM.DIST($AD$3:$AD$1003,$L752,$AB752,FALSE)*WindSpeedStep*$AE$3:$AE$1003)/AH752</f>
        <v>1694.3471704613073</v>
      </c>
      <c r="Y752" s="1">
        <f t="shared" si="216"/>
        <v>10</v>
      </c>
      <c r="Z752" s="99">
        <f>IF(L752&lt;'Power Curve'!$P$28,'Power Curve'!$Q$28,IF(L752&gt;'Power Curve'!$P$29,'Power Curve'!$Q$29,INDEX(ReferenceTurbulence,Y752)+(L752-INDEX(ReferenceTurbulenceWindSpeed,Y752))*(INDEX(ReferenceTurbulence,Y752+1)-INDEX(ReferenceTurbulence,Y752))/(INDEX(ReferenceTurbulenceWindSpeed,Y752+1)-INDEX(ReferenceTurbulenceWindSpeed,Y752))))</f>
        <v>0.12000253314279433</v>
      </c>
      <c r="AA752" s="100">
        <f t="shared" si="222"/>
        <v>1.2806204652435549</v>
      </c>
      <c r="AB752" s="29">
        <f t="shared" si="223"/>
        <v>1.325297497363098</v>
      </c>
      <c r="AD752" s="29">
        <f>'Zero Turbulence Curve'!F751</f>
        <v>74.90000000000002</v>
      </c>
      <c r="AE752" s="29">
        <f>'Zero Turbulence Curve'!G751</f>
        <v>1989.4717126307078</v>
      </c>
      <c r="AF752" s="39"/>
      <c r="AG752" s="40">
        <f t="array" ref="AG752">SUM(_xlfn.NORM.DIST($AD$3:$AD$1003,$F752,$AA752,FALSE)*WindSpeedStep)</f>
        <v>1.0000000000000036</v>
      </c>
      <c r="AH752" s="40">
        <f t="array" ref="AH752">SUM(_xlfn.NORM.DIST($AD$3:$AD$1003,$F752,$AB752,FALSE)*WindSpeedStep)</f>
        <v>1.0000000000000027</v>
      </c>
      <c r="AJ752" s="47">
        <f t="shared" si="217"/>
        <v>11</v>
      </c>
      <c r="AK752" s="83" t="b">
        <f>COUNTIF('Power Curve'!$D$2:$D$31,AJ752)&gt;0</f>
        <v>1</v>
      </c>
      <c r="AL752" s="83" t="b">
        <f t="shared" si="218"/>
        <v>0</v>
      </c>
      <c r="AM752" s="83" t="b">
        <f t="shared" si="224"/>
        <v>1</v>
      </c>
      <c r="AN752" s="47" t="str">
        <f t="shared" si="219"/>
        <v>Inner</v>
      </c>
      <c r="AO752" s="48" t="str">
        <f t="shared" si="220"/>
        <v>1.0-1.1</v>
      </c>
      <c r="AP752" s="49" t="str">
        <f t="shared" si="225"/>
        <v>5-6</v>
      </c>
      <c r="AQ752" s="49" t="str">
        <f t="shared" si="226"/>
        <v>Feb</v>
      </c>
      <c r="AR752" s="48" t="str">
        <f t="shared" si="227"/>
        <v>275-285</v>
      </c>
      <c r="AS752" s="49" t="str">
        <f t="shared" si="221"/>
        <v>Inner-TI</v>
      </c>
    </row>
    <row r="753" spans="5:45" x14ac:dyDescent="0.3">
      <c r="E753" s="15">
        <v>40953.215277777781</v>
      </c>
      <c r="F753" s="21">
        <v>9.3699999999999992</v>
      </c>
      <c r="G753" s="21">
        <v>1398.269943237302</v>
      </c>
      <c r="H753" s="42">
        <v>1.18476757933843</v>
      </c>
      <c r="I753" s="35">
        <v>284.3</v>
      </c>
      <c r="J753" s="43">
        <v>9.8185699039487734E-2</v>
      </c>
      <c r="K753" s="44">
        <v>0.21956980890651334</v>
      </c>
      <c r="L753" s="26">
        <f t="shared" si="209"/>
        <v>9.2662770684809672</v>
      </c>
      <c r="M753" s="26">
        <f t="shared" si="210"/>
        <v>0.79018296762761753</v>
      </c>
      <c r="N753" s="96">
        <f t="shared" si="211"/>
        <v>10</v>
      </c>
      <c r="O753" s="26">
        <f t="shared" si="212"/>
        <v>0.27332266220360546</v>
      </c>
      <c r="P753" s="3">
        <f>IF(L753&gt;'Power Curve'!$C$37,0,INDEX(Ci,$N753,1)*POWER(1-O753,3)+INDEX(Ci,$N753,2)*3*O753*POWER(1-O753,2)+INDEX(Ci,$N753,3)*3*POWER(O753,2)*(1-O753)+INDEX(Ci,$N753,4)*POWER(O753,3))</f>
        <v>1286.9659934747026</v>
      </c>
      <c r="Q753" s="3">
        <f>MAX(0,MIN(P753-V753+W753,'Power Curve'!$C$39))</f>
        <v>1287.2379298958977</v>
      </c>
      <c r="R753" s="3">
        <f t="shared" si="213"/>
        <v>1398.269943237302</v>
      </c>
      <c r="S753" s="3">
        <f t="shared" si="214"/>
        <v>-111.03201334140431</v>
      </c>
      <c r="T753" s="3">
        <f t="shared" si="215"/>
        <v>111.03201334140431</v>
      </c>
      <c r="V753" s="37">
        <f t="array" ref="V753">SUM(_xlfn.NORM.DIST($AD$3:$AD$1003,$L753,$AA753,FALSE)*WindSpeedStep*$AE$3:$AE$1003)/AG753</f>
        <v>1297.3705393964251</v>
      </c>
      <c r="W753" s="37">
        <f t="array" ref="W753">SUM(_xlfn.NORM.DIST($AD$3:$AD$1003,$L753,$AB753,FALSE)*WindSpeedStep*$AE$3:$AE$1003)/AH753</f>
        <v>1297.6424758176202</v>
      </c>
      <c r="Y753" s="1">
        <f t="shared" si="216"/>
        <v>9</v>
      </c>
      <c r="Z753" s="99">
        <f>IF(L753&lt;'Power Curve'!$P$28,'Power Curve'!$Q$28,IF(L753&gt;'Power Curve'!$P$29,'Power Curve'!$Q$29,INDEX(ReferenceTurbulence,Y753)+(L753-INDEX(ReferenceTurbulenceWindSpeed,Y753))*(INDEX(ReferenceTurbulence,Y753+1)-INDEX(ReferenceTurbulence,Y753))/(INDEX(ReferenceTurbulenceWindSpeed,Y753+1)-INDEX(ReferenceTurbulenceWindSpeed,Y753))))</f>
        <v>0.12040220613843421</v>
      </c>
      <c r="AA753" s="100">
        <f t="shared" si="222"/>
        <v>1.1156802017350913</v>
      </c>
      <c r="AB753" s="29">
        <f t="shared" si="223"/>
        <v>0.90981589146237896</v>
      </c>
      <c r="AD753" s="29">
        <f>'Zero Turbulence Curve'!F752</f>
        <v>75.000000000000014</v>
      </c>
      <c r="AE753" s="29">
        <f>'Zero Turbulence Curve'!G752</f>
        <v>1989.4717126307078</v>
      </c>
      <c r="AF753" s="39"/>
      <c r="AG753" s="40">
        <f t="array" ref="AG753">SUM(_xlfn.NORM.DIST($AD$3:$AD$1003,$F753,$AA753,FALSE)*WindSpeedStep)</f>
        <v>1.0000000000000031</v>
      </c>
      <c r="AH753" s="40">
        <f t="array" ref="AH753">SUM(_xlfn.NORM.DIST($AD$3:$AD$1003,$F753,$AB753,FALSE)*WindSpeedStep)</f>
        <v>1.000000000000004</v>
      </c>
      <c r="AJ753" s="47">
        <f t="shared" si="217"/>
        <v>9</v>
      </c>
      <c r="AK753" s="83" t="b">
        <f>COUNTIF('Power Curve'!$D$2:$D$31,AJ753)&gt;0</f>
        <v>1</v>
      </c>
      <c r="AL753" s="83" t="b">
        <f t="shared" si="218"/>
        <v>0</v>
      </c>
      <c r="AM753" s="83" t="b">
        <f t="shared" si="224"/>
        <v>1</v>
      </c>
      <c r="AN753" s="47" t="str">
        <f t="shared" si="219"/>
        <v>Outer</v>
      </c>
      <c r="AO753" s="48" t="str">
        <f t="shared" si="220"/>
        <v>0.7-0.8</v>
      </c>
      <c r="AP753" s="49" t="str">
        <f t="shared" si="225"/>
        <v>5-6</v>
      </c>
      <c r="AQ753" s="49" t="str">
        <f t="shared" si="226"/>
        <v>Feb</v>
      </c>
      <c r="AR753" s="48" t="str">
        <f t="shared" si="227"/>
        <v>275-285</v>
      </c>
      <c r="AS753" s="49" t="str">
        <f t="shared" si="221"/>
        <v>HWS-LTI</v>
      </c>
    </row>
    <row r="754" spans="5:45" x14ac:dyDescent="0.3">
      <c r="E754" s="15">
        <v>40953.222222222219</v>
      </c>
      <c r="F754" s="21">
        <v>8.8699999999999992</v>
      </c>
      <c r="G754" s="21">
        <v>1221.169982910154</v>
      </c>
      <c r="H754" s="42">
        <v>1.18476757933843</v>
      </c>
      <c r="I754" s="35">
        <v>281.10000000000002</v>
      </c>
      <c r="J754" s="43">
        <v>0.17925591882750849</v>
      </c>
      <c r="K754" s="44">
        <v>0.22249549254654241</v>
      </c>
      <c r="L754" s="26">
        <f t="shared" si="209"/>
        <v>8.7718119100774992</v>
      </c>
      <c r="M754" s="26">
        <f t="shared" si="210"/>
        <v>0.71376178344850638</v>
      </c>
      <c r="N754" s="96">
        <f t="shared" si="211"/>
        <v>9</v>
      </c>
      <c r="O754" s="26">
        <f t="shared" si="212"/>
        <v>0.76278156066281144</v>
      </c>
      <c r="P754" s="3">
        <f>IF(L754&gt;'Power Curve'!$C$37,0,INDEX(Ci,$N754,1)*POWER(1-O754,3)+INDEX(Ci,$N754,2)*3*O754*POWER(1-O754,2)+INDEX(Ci,$N754,3)*3*POWER(O754,2)*(1-O754)+INDEX(Ci,$N754,4)*POWER(O754,3))</f>
        <v>1120.5948066689061</v>
      </c>
      <c r="Q754" s="3">
        <f>MAX(0,MIN(P754-V754+W754,'Power Curve'!$C$39))</f>
        <v>1130.5550534778783</v>
      </c>
      <c r="R754" s="3">
        <f t="shared" si="213"/>
        <v>1221.169982910154</v>
      </c>
      <c r="S754" s="3">
        <f t="shared" si="214"/>
        <v>-90.61492943227563</v>
      </c>
      <c r="T754" s="3">
        <f t="shared" si="215"/>
        <v>90.61492943227563</v>
      </c>
      <c r="V754" s="37">
        <f t="array" ref="V754">SUM(_xlfn.NORM.DIST($AD$3:$AD$1003,$L754,$AA754,FALSE)*WindSpeedStep*$AE$3:$AE$1003)/AG754</f>
        <v>1127.7915676417326</v>
      </c>
      <c r="W754" s="37">
        <f t="array" ref="W754">SUM(_xlfn.NORM.DIST($AD$3:$AD$1003,$L754,$AB754,FALSE)*WindSpeedStep*$AE$3:$AE$1003)/AH754</f>
        <v>1137.7518144507048</v>
      </c>
      <c r="Y754" s="1">
        <f t="shared" si="216"/>
        <v>8</v>
      </c>
      <c r="Z754" s="99">
        <f>IF(L754&lt;'Power Curve'!$P$28,'Power Curve'!$Q$28,IF(L754&gt;'Power Curve'!$P$29,'Power Curve'!$Q$29,INDEX(ReferenceTurbulence,Y754)+(L754-INDEX(ReferenceTurbulenceWindSpeed,Y754))*(INDEX(ReferenceTurbulence,Y754+1)-INDEX(ReferenceTurbulence,Y754))/(INDEX(ReferenceTurbulenceWindSpeed,Y754+1)-INDEX(ReferenceTurbulenceWindSpeed,Y754))))</f>
        <v>0.12027296813435767</v>
      </c>
      <c r="AA754" s="100">
        <f t="shared" si="222"/>
        <v>1.0550118543413303</v>
      </c>
      <c r="AB754" s="29">
        <f t="shared" si="223"/>
        <v>1.5723992037230243</v>
      </c>
      <c r="AD754" s="29">
        <f>'Zero Turbulence Curve'!F753</f>
        <v>75.100000000000009</v>
      </c>
      <c r="AE754" s="29">
        <f>'Zero Turbulence Curve'!G753</f>
        <v>1989.4717126307078</v>
      </c>
      <c r="AF754" s="39"/>
      <c r="AG754" s="40">
        <f t="array" ref="AG754">SUM(_xlfn.NORM.DIST($AD$3:$AD$1003,$F754,$AA754,FALSE)*WindSpeedStep)</f>
        <v>1.0000000000000038</v>
      </c>
      <c r="AH754" s="40">
        <f t="array" ref="AH754">SUM(_xlfn.NORM.DIST($AD$3:$AD$1003,$F754,$AB754,FALSE)*WindSpeedStep)</f>
        <v>0.99999999301740483</v>
      </c>
      <c r="AJ754" s="47">
        <f t="shared" si="217"/>
        <v>9</v>
      </c>
      <c r="AK754" s="83" t="b">
        <f>COUNTIF('Power Curve'!$D$2:$D$31,AJ754)&gt;0</f>
        <v>1</v>
      </c>
      <c r="AL754" s="83" t="b">
        <f t="shared" si="218"/>
        <v>0</v>
      </c>
      <c r="AM754" s="83" t="b">
        <f t="shared" si="224"/>
        <v>1</v>
      </c>
      <c r="AN754" s="47" t="str">
        <f t="shared" si="219"/>
        <v>Outer</v>
      </c>
      <c r="AO754" s="48" t="str">
        <f t="shared" si="220"/>
        <v>0.7-0.8</v>
      </c>
      <c r="AP754" s="49" t="str">
        <f t="shared" si="225"/>
        <v>5-6</v>
      </c>
      <c r="AQ754" s="49" t="str">
        <f t="shared" si="226"/>
        <v>Feb</v>
      </c>
      <c r="AR754" s="48" t="str">
        <f t="shared" si="227"/>
        <v>275-285</v>
      </c>
      <c r="AS754" s="49" t="str">
        <f t="shared" si="221"/>
        <v>HWS-HTI</v>
      </c>
    </row>
    <row r="755" spans="5:45" x14ac:dyDescent="0.3">
      <c r="E755" s="15">
        <v>40953.229166666664</v>
      </c>
      <c r="F755" s="21">
        <v>10.210000000000001</v>
      </c>
      <c r="G755" s="21">
        <v>1662.630004882818</v>
      </c>
      <c r="H755" s="42">
        <v>1.1842697041329833</v>
      </c>
      <c r="I755" s="35">
        <v>282</v>
      </c>
      <c r="J755" s="43">
        <v>0.17433888344760037</v>
      </c>
      <c r="K755" s="44">
        <v>0.23618835661696291</v>
      </c>
      <c r="L755" s="26">
        <f t="shared" si="209"/>
        <v>10.095563984413245</v>
      </c>
      <c r="M755" s="26">
        <f t="shared" si="210"/>
        <v>0.9183519337574324</v>
      </c>
      <c r="N755" s="96">
        <f t="shared" si="211"/>
        <v>11</v>
      </c>
      <c r="O755" s="26">
        <f t="shared" si="212"/>
        <v>0.14133992212005098</v>
      </c>
      <c r="P755" s="3">
        <f>IF(L755&gt;'Power Curve'!$C$37,0,INDEX(Ci,$N755,1)*POWER(1-O755,3)+INDEX(Ci,$N755,2)*3*O755*POWER(1-O755,2)+INDEX(Ci,$N755,3)*3*POWER(O755,2)*(1-O755)+INDEX(Ci,$N755,4)*POWER(O755,3))</f>
        <v>1560.8070829597391</v>
      </c>
      <c r="Q755" s="3">
        <f>MAX(0,MIN(P755-V755+W755,'Power Curve'!$C$39))</f>
        <v>1505.6174342802797</v>
      </c>
      <c r="R755" s="3">
        <f t="shared" si="213"/>
        <v>1662.630004882818</v>
      </c>
      <c r="S755" s="3">
        <f t="shared" si="214"/>
        <v>-157.01257060253829</v>
      </c>
      <c r="T755" s="3">
        <f t="shared" si="215"/>
        <v>157.01257060253829</v>
      </c>
      <c r="V755" s="37">
        <f t="array" ref="V755">SUM(_xlfn.NORM.DIST($AD$3:$AD$1003,$L755,$AA755,FALSE)*WindSpeedStep*$AE$3:$AE$1003)/AG755</f>
        <v>1558.1869060289412</v>
      </c>
      <c r="W755" s="37">
        <f t="array" ref="W755">SUM(_xlfn.NORM.DIST($AD$3:$AD$1003,$L755,$AB755,FALSE)*WindSpeedStep*$AE$3:$AE$1003)/AH755</f>
        <v>1502.9972573494817</v>
      </c>
      <c r="Y755" s="1">
        <f t="shared" si="216"/>
        <v>10</v>
      </c>
      <c r="Z755" s="99">
        <f>IF(L755&lt;'Power Curve'!$P$28,'Power Curve'!$Q$28,IF(L755&gt;'Power Curve'!$P$29,'Power Curve'!$Q$29,INDEX(ReferenceTurbulence,Y755)+(L755-INDEX(ReferenceTurbulenceWindSpeed,Y755))*(INDEX(ReferenceTurbulence,Y755+1)-INDEX(ReferenceTurbulence,Y755))/(INDEX(ReferenceTurbulenceWindSpeed,Y755+1)-INDEX(ReferenceTurbulenceWindSpeed,Y755))))</f>
        <v>0.12001721869093571</v>
      </c>
      <c r="AA755" s="100">
        <f t="shared" si="222"/>
        <v>1.2116415105256586</v>
      </c>
      <c r="AB755" s="29">
        <f t="shared" si="223"/>
        <v>1.7600493528164127</v>
      </c>
      <c r="AD755" s="29">
        <f>'Zero Turbulence Curve'!F754</f>
        <v>75.2</v>
      </c>
      <c r="AE755" s="29">
        <f>'Zero Turbulence Curve'!G754</f>
        <v>1989.4717126307078</v>
      </c>
      <c r="AF755" s="39"/>
      <c r="AG755" s="40">
        <f t="array" ref="AG755">SUM(_xlfn.NORM.DIST($AD$3:$AD$1003,$F755,$AA755,FALSE)*WindSpeedStep)</f>
        <v>1.0000000000000036</v>
      </c>
      <c r="AH755" s="40">
        <f t="array" ref="AH755">SUM(_xlfn.NORM.DIST($AD$3:$AD$1003,$F755,$AB755,FALSE)*WindSpeedStep)</f>
        <v>0.99999999723138311</v>
      </c>
      <c r="AJ755" s="47">
        <f t="shared" si="217"/>
        <v>10</v>
      </c>
      <c r="AK755" s="83" t="b">
        <f>COUNTIF('Power Curve'!$D$2:$D$31,AJ755)&gt;0</f>
        <v>1</v>
      </c>
      <c r="AL755" s="83" t="b">
        <f t="shared" si="218"/>
        <v>0</v>
      </c>
      <c r="AM755" s="83" t="b">
        <f t="shared" si="224"/>
        <v>1</v>
      </c>
      <c r="AN755" s="47" t="str">
        <f t="shared" si="219"/>
        <v>Outer</v>
      </c>
      <c r="AO755" s="48" t="str">
        <f t="shared" si="220"/>
        <v>0.9-1.0</v>
      </c>
      <c r="AP755" s="49" t="str">
        <f t="shared" si="225"/>
        <v>5-6</v>
      </c>
      <c r="AQ755" s="49" t="str">
        <f t="shared" si="226"/>
        <v>Feb</v>
      </c>
      <c r="AR755" s="48" t="str">
        <f t="shared" si="227"/>
        <v>275-285</v>
      </c>
      <c r="AS755" s="49" t="str">
        <f t="shared" si="221"/>
        <v>HWS-HTI</v>
      </c>
    </row>
    <row r="756" spans="5:45" x14ac:dyDescent="0.3">
      <c r="E756" s="15">
        <v>40953.236111111109</v>
      </c>
      <c r="F756" s="21">
        <v>9.26</v>
      </c>
      <c r="G756" s="21">
        <v>919.89000320434616</v>
      </c>
      <c r="H756" s="42">
        <v>1.1843290530588506</v>
      </c>
      <c r="I756" s="35">
        <v>285.10000000000002</v>
      </c>
      <c r="J756" s="43">
        <v>0.14146868250539957</v>
      </c>
      <c r="K756" s="44">
        <v>0.18526695281813202</v>
      </c>
      <c r="L756" s="26">
        <f t="shared" si="209"/>
        <v>9.1563647517597087</v>
      </c>
      <c r="M756" s="26">
        <f t="shared" si="210"/>
        <v>0.77319566476723234</v>
      </c>
      <c r="N756" s="96">
        <f t="shared" si="211"/>
        <v>10</v>
      </c>
      <c r="O756" s="26">
        <f t="shared" si="212"/>
        <v>0.15649299214345261</v>
      </c>
      <c r="P756" s="3">
        <f>IF(L756&gt;'Power Curve'!$C$37,0,INDEX(Ci,$N756,1)*POWER(1-O756,3)+INDEX(Ci,$N756,2)*3*O756*POWER(1-O756,2)+INDEX(Ci,$N756,3)*3*POWER(O756,2)*(1-O756)+INDEX(Ci,$N756,4)*POWER(O756,3))</f>
        <v>1248.2327945303136</v>
      </c>
      <c r="Q756" s="3">
        <f>MAX(0,MIN(P756-V756+W756,'Power Curve'!$C$39))</f>
        <v>1247.3694780784513</v>
      </c>
      <c r="R756" s="3">
        <f t="shared" si="213"/>
        <v>919.89000320434616</v>
      </c>
      <c r="S756" s="3">
        <f t="shared" si="214"/>
        <v>327.47947487410511</v>
      </c>
      <c r="T756" s="3">
        <f t="shared" si="215"/>
        <v>327.47947487410511</v>
      </c>
      <c r="V756" s="37">
        <f t="array" ref="V756">SUM(_xlfn.NORM.DIST($AD$3:$AD$1003,$L756,$AA756,FALSE)*WindSpeedStep*$AE$3:$AE$1003)/AG756</f>
        <v>1259.9256098507801</v>
      </c>
      <c r="W756" s="37">
        <f t="array" ref="W756">SUM(_xlfn.NORM.DIST($AD$3:$AD$1003,$L756,$AB756,FALSE)*WindSpeedStep*$AE$3:$AE$1003)/AH756</f>
        <v>1259.0622933989177</v>
      </c>
      <c r="Y756" s="1">
        <f t="shared" si="216"/>
        <v>9</v>
      </c>
      <c r="Z756" s="99">
        <f>IF(L756&lt;'Power Curve'!$P$28,'Power Curve'!$Q$28,IF(L756&gt;'Power Curve'!$P$29,'Power Curve'!$Q$29,INDEX(ReferenceTurbulence,Y756)+(L756-INDEX(ReferenceTurbulenceWindSpeed,Y756))*(INDEX(ReferenceTurbulence,Y756+1)-INDEX(ReferenceTurbulence,Y756))/(INDEX(ReferenceTurbulenceWindSpeed,Y756+1)-INDEX(ReferenceTurbulenceWindSpeed,Y756))))</f>
        <v>0.12046350458858375</v>
      </c>
      <c r="AA756" s="100">
        <f t="shared" si="222"/>
        <v>1.1030077872883521</v>
      </c>
      <c r="AB756" s="29">
        <f t="shared" si="223"/>
        <v>1.295338857970326</v>
      </c>
      <c r="AD756" s="29">
        <f>'Zero Turbulence Curve'!F755</f>
        <v>75.3</v>
      </c>
      <c r="AE756" s="29">
        <f>'Zero Turbulence Curve'!G755</f>
        <v>1989.4717126307078</v>
      </c>
      <c r="AF756" s="39"/>
      <c r="AG756" s="40">
        <f t="array" ref="AG756">SUM(_xlfn.NORM.DIST($AD$3:$AD$1003,$F756,$AA756,FALSE)*WindSpeedStep)</f>
        <v>1.0000000000000036</v>
      </c>
      <c r="AH756" s="40">
        <f t="array" ref="AH756">SUM(_xlfn.NORM.DIST($AD$3:$AD$1003,$F756,$AB756,FALSE)*WindSpeedStep)</f>
        <v>0.9999999999996777</v>
      </c>
      <c r="AJ756" s="47">
        <f t="shared" si="217"/>
        <v>9</v>
      </c>
      <c r="AK756" s="83" t="b">
        <f>COUNTIF('Power Curve'!$D$2:$D$31,AJ756)&gt;0</f>
        <v>1</v>
      </c>
      <c r="AL756" s="83" t="b">
        <f t="shared" si="218"/>
        <v>0</v>
      </c>
      <c r="AM756" s="83" t="b">
        <f t="shared" si="224"/>
        <v>1</v>
      </c>
      <c r="AN756" s="47" t="str">
        <f t="shared" si="219"/>
        <v>Outer</v>
      </c>
      <c r="AO756" s="48" t="str">
        <f t="shared" si="220"/>
        <v>0.7-0.8</v>
      </c>
      <c r="AP756" s="49" t="str">
        <f t="shared" si="225"/>
        <v>5-6</v>
      </c>
      <c r="AQ756" s="49" t="str">
        <f t="shared" si="226"/>
        <v>Feb</v>
      </c>
      <c r="AR756" s="48" t="str">
        <f t="shared" si="227"/>
        <v>285-295</v>
      </c>
      <c r="AS756" s="49" t="str">
        <f t="shared" si="221"/>
        <v>HWS-HTI</v>
      </c>
    </row>
    <row r="757" spans="5:45" x14ac:dyDescent="0.3">
      <c r="E757" s="15">
        <v>40953.243055555555</v>
      </c>
      <c r="F757" s="21">
        <v>8.8000000000000007</v>
      </c>
      <c r="G757" s="21">
        <v>1167.160049438482</v>
      </c>
      <c r="H757" s="42">
        <v>1.1848114498282871</v>
      </c>
      <c r="I757" s="35">
        <v>273.10000000000002</v>
      </c>
      <c r="J757" s="43">
        <v>0.16931818181818181</v>
      </c>
      <c r="K757" s="44">
        <v>0.17046120156246805</v>
      </c>
      <c r="L757" s="26">
        <f t="shared" si="209"/>
        <v>8.7026942019457056</v>
      </c>
      <c r="M757" s="26">
        <f t="shared" si="210"/>
        <v>0.70307941885029568</v>
      </c>
      <c r="N757" s="96">
        <f t="shared" si="211"/>
        <v>9</v>
      </c>
      <c r="O757" s="26">
        <f t="shared" si="212"/>
        <v>0.69369506840942075</v>
      </c>
      <c r="P757" s="3">
        <f>IF(L757&gt;'Power Curve'!$C$37,0,INDEX(Ci,$N757,1)*POWER(1-O757,3)+INDEX(Ci,$N757,2)*3*O757*POWER(1-O757,2)+INDEX(Ci,$N757,3)*3*POWER(O757,2)*(1-O757)+INDEX(Ci,$N757,4)*POWER(O757,3))</f>
        <v>1098.1356020695234</v>
      </c>
      <c r="Q757" s="3">
        <f>MAX(0,MIN(P757-V757+W757,'Power Curve'!$C$39))</f>
        <v>1109.6212049436228</v>
      </c>
      <c r="R757" s="3">
        <f t="shared" si="213"/>
        <v>1167.160049438482</v>
      </c>
      <c r="S757" s="3">
        <f t="shared" si="214"/>
        <v>-57.538844494859177</v>
      </c>
      <c r="T757" s="3">
        <f t="shared" si="215"/>
        <v>57.538844494859177</v>
      </c>
      <c r="V757" s="37">
        <f t="array" ref="V757">SUM(_xlfn.NORM.DIST($AD$3:$AD$1003,$L757,$AA757,FALSE)*WindSpeedStep*$AE$3:$AE$1003)/AG757</f>
        <v>1104.1364764155846</v>
      </c>
      <c r="W757" s="37">
        <f t="array" ref="W757">SUM(_xlfn.NORM.DIST($AD$3:$AD$1003,$L757,$AB757,FALSE)*WindSpeedStep*$AE$3:$AE$1003)/AH757</f>
        <v>1115.6220792896841</v>
      </c>
      <c r="Y757" s="1">
        <f t="shared" si="216"/>
        <v>8</v>
      </c>
      <c r="Z757" s="99">
        <f>IF(L757&lt;'Power Curve'!$P$28,'Power Curve'!$Q$28,IF(L757&gt;'Power Curve'!$P$29,'Power Curve'!$Q$29,INDEX(ReferenceTurbulence,Y757)+(L757-INDEX(ReferenceTurbulenceWindSpeed,Y757))*(INDEX(ReferenceTurbulence,Y757+1)-INDEX(ReferenceTurbulence,Y757))/(INDEX(ReferenceTurbulenceWindSpeed,Y757+1)-INDEX(ReferenceTurbulenceWindSpeed,Y757))))</f>
        <v>0.120193564002359</v>
      </c>
      <c r="AA757" s="100">
        <f t="shared" si="222"/>
        <v>1.0460078325545199</v>
      </c>
      <c r="AB757" s="29">
        <f t="shared" si="223"/>
        <v>1.4735243591930796</v>
      </c>
      <c r="AD757" s="29">
        <f>'Zero Turbulence Curve'!F756</f>
        <v>75.399999999999991</v>
      </c>
      <c r="AE757" s="29">
        <f>'Zero Turbulence Curve'!G756</f>
        <v>1989.4717126307078</v>
      </c>
      <c r="AF757" s="39"/>
      <c r="AG757" s="40">
        <f t="array" ref="AG757">SUM(_xlfn.NORM.DIST($AD$3:$AD$1003,$F757,$AA757,FALSE)*WindSpeedStep)</f>
        <v>1.0000000000000036</v>
      </c>
      <c r="AH757" s="40">
        <f t="array" ref="AH757">SUM(_xlfn.NORM.DIST($AD$3:$AD$1003,$F757,$AB757,FALSE)*WindSpeedStep)</f>
        <v>0.99999999905599812</v>
      </c>
      <c r="AJ757" s="47">
        <f t="shared" si="217"/>
        <v>9</v>
      </c>
      <c r="AK757" s="83" t="b">
        <f>COUNTIF('Power Curve'!$D$2:$D$31,AJ757)&gt;0</f>
        <v>1</v>
      </c>
      <c r="AL757" s="83" t="b">
        <f t="shared" si="218"/>
        <v>0</v>
      </c>
      <c r="AM757" s="83" t="b">
        <f t="shared" si="224"/>
        <v>1</v>
      </c>
      <c r="AN757" s="47" t="str">
        <f t="shared" si="219"/>
        <v>Outer</v>
      </c>
      <c r="AO757" s="48" t="str">
        <f t="shared" si="220"/>
        <v>0.7-0.8</v>
      </c>
      <c r="AP757" s="49" t="str">
        <f t="shared" si="225"/>
        <v>5-6</v>
      </c>
      <c r="AQ757" s="49" t="str">
        <f t="shared" si="226"/>
        <v>Feb</v>
      </c>
      <c r="AR757" s="48" t="str">
        <f t="shared" si="227"/>
        <v>265-275</v>
      </c>
      <c r="AS757" s="49" t="str">
        <f t="shared" si="221"/>
        <v>HWS-HTI</v>
      </c>
    </row>
    <row r="758" spans="5:45" x14ac:dyDescent="0.3">
      <c r="E758" s="15">
        <v>40953.25</v>
      </c>
      <c r="F758" s="21">
        <v>9.07</v>
      </c>
      <c r="G758" s="21">
        <v>1289.430038452148</v>
      </c>
      <c r="H758" s="42">
        <v>1.1848399508072174</v>
      </c>
      <c r="I758" s="35">
        <v>272.2</v>
      </c>
      <c r="J758" s="43">
        <v>0.14112458654906285</v>
      </c>
      <c r="K758" s="44">
        <v>0.17259939848550479</v>
      </c>
      <c r="L758" s="26">
        <f t="shared" si="209"/>
        <v>8.9697806055359379</v>
      </c>
      <c r="M758" s="26">
        <f t="shared" si="210"/>
        <v>0.74435848349947931</v>
      </c>
      <c r="N758" s="96">
        <f t="shared" si="211"/>
        <v>9</v>
      </c>
      <c r="O758" s="26">
        <f t="shared" si="212"/>
        <v>0.96066084680933839</v>
      </c>
      <c r="P758" s="3">
        <f>IF(L758&gt;'Power Curve'!$C$37,0,INDEX(Ci,$N758,1)*POWER(1-O758,3)+INDEX(Ci,$N758,2)*3*O758*POWER(1-O758,2)+INDEX(Ci,$N758,3)*3*POWER(O758,2)*(1-O758)+INDEX(Ci,$N758,4)*POWER(O758,3))</f>
        <v>1185.3665133793954</v>
      </c>
      <c r="Q758" s="3">
        <f>MAX(0,MIN(P758-V758+W758,'Power Curve'!$C$39))</f>
        <v>1187.7964572467843</v>
      </c>
      <c r="R758" s="3">
        <f t="shared" si="213"/>
        <v>1289.430038452148</v>
      </c>
      <c r="S758" s="3">
        <f t="shared" si="214"/>
        <v>-101.63358120536373</v>
      </c>
      <c r="T758" s="3">
        <f t="shared" si="215"/>
        <v>101.63358120536373</v>
      </c>
      <c r="V758" s="37">
        <f t="array" ref="V758">SUM(_xlfn.NORM.DIST($AD$3:$AD$1003,$L758,$AA758,FALSE)*WindSpeedStep*$AE$3:$AE$1003)/AG758</f>
        <v>1195.8704469347726</v>
      </c>
      <c r="W758" s="37">
        <f t="array" ref="W758">SUM(_xlfn.NORM.DIST($AD$3:$AD$1003,$L758,$AB758,FALSE)*WindSpeedStep*$AE$3:$AE$1003)/AH758</f>
        <v>1198.3003908021615</v>
      </c>
      <c r="Y758" s="1">
        <f t="shared" si="216"/>
        <v>8</v>
      </c>
      <c r="Z758" s="99">
        <f>IF(L758&lt;'Power Curve'!$P$28,'Power Curve'!$Q$28,IF(L758&gt;'Power Curve'!$P$29,'Power Curve'!$Q$29,INDEX(ReferenceTurbulence,Y758)+(L758-INDEX(ReferenceTurbulenceWindSpeed,Y758))*(INDEX(ReferenceTurbulence,Y758+1)-INDEX(ReferenceTurbulence,Y758))/(INDEX(ReferenceTurbulenceWindSpeed,Y758+1)-INDEX(ReferenceTurbulenceWindSpeed,Y758))))</f>
        <v>0.12050039946636609</v>
      </c>
      <c r="AA758" s="100">
        <f t="shared" si="222"/>
        <v>1.0808621460927437</v>
      </c>
      <c r="AB758" s="29">
        <f t="shared" si="223"/>
        <v>1.2658565793920618</v>
      </c>
      <c r="AD758" s="29">
        <f>'Zero Turbulence Curve'!F757</f>
        <v>75.499999999999986</v>
      </c>
      <c r="AE758" s="29">
        <f>'Zero Turbulence Curve'!G757</f>
        <v>1989.4717126307078</v>
      </c>
      <c r="AF758" s="39"/>
      <c r="AG758" s="40">
        <f t="array" ref="AG758">SUM(_xlfn.NORM.DIST($AD$3:$AD$1003,$F758,$AA758,FALSE)*WindSpeedStep)</f>
        <v>1.0000000000000038</v>
      </c>
      <c r="AH758" s="40">
        <f t="array" ref="AH758">SUM(_xlfn.NORM.DIST($AD$3:$AD$1003,$F758,$AB758,FALSE)*WindSpeedStep)</f>
        <v>0.999999999999717</v>
      </c>
      <c r="AJ758" s="47">
        <f t="shared" si="217"/>
        <v>9</v>
      </c>
      <c r="AK758" s="83" t="b">
        <f>COUNTIF('Power Curve'!$D$2:$D$31,AJ758)&gt;0</f>
        <v>1</v>
      </c>
      <c r="AL758" s="83" t="b">
        <f t="shared" si="218"/>
        <v>0</v>
      </c>
      <c r="AM758" s="83" t="b">
        <f t="shared" si="224"/>
        <v>1</v>
      </c>
      <c r="AN758" s="47" t="str">
        <f t="shared" si="219"/>
        <v>Outer</v>
      </c>
      <c r="AO758" s="48" t="str">
        <f t="shared" si="220"/>
        <v>0.7-0.8</v>
      </c>
      <c r="AP758" s="49" t="str">
        <f t="shared" si="225"/>
        <v>6-7</v>
      </c>
      <c r="AQ758" s="49" t="str">
        <f t="shared" si="226"/>
        <v>Feb</v>
      </c>
      <c r="AR758" s="48" t="str">
        <f t="shared" si="227"/>
        <v>265-275</v>
      </c>
      <c r="AS758" s="49" t="str">
        <f t="shared" si="221"/>
        <v>HWS-HTI</v>
      </c>
    </row>
    <row r="759" spans="5:45" x14ac:dyDescent="0.3">
      <c r="E759" s="15">
        <v>40953.256944444445</v>
      </c>
      <c r="F759" s="21">
        <v>9.11</v>
      </c>
      <c r="G759" s="21">
        <v>1090.5299758911137</v>
      </c>
      <c r="H759" s="42">
        <v>1.1842980382891541</v>
      </c>
      <c r="I759" s="35">
        <v>273.2</v>
      </c>
      <c r="J759" s="43">
        <v>0.12403951701427003</v>
      </c>
      <c r="K759" s="44">
        <v>0.20619413233984704</v>
      </c>
      <c r="L759" s="26">
        <f t="shared" si="209"/>
        <v>9.0079648746941796</v>
      </c>
      <c r="M759" s="26">
        <f t="shared" si="210"/>
        <v>0.75025998538792116</v>
      </c>
      <c r="N759" s="96">
        <f t="shared" si="211"/>
        <v>9</v>
      </c>
      <c r="O759" s="26">
        <f t="shared" si="212"/>
        <v>0.99882787066915857</v>
      </c>
      <c r="P759" s="3">
        <f>IF(L759&gt;'Power Curve'!$C$37,0,INDEX(Ci,$N759,1)*POWER(1-O759,3)+INDEX(Ci,$N759,2)*3*O759*POWER(1-O759,2)+INDEX(Ci,$N759,3)*3*POWER(O759,2)*(1-O759)+INDEX(Ci,$N759,4)*POWER(O759,3))</f>
        <v>1197.9154445989941</v>
      </c>
      <c r="Q759" s="3">
        <f>MAX(0,MIN(P759-V759+W759,'Power Curve'!$C$39))</f>
        <v>1198.3861630044428</v>
      </c>
      <c r="R759" s="3">
        <f t="shared" si="213"/>
        <v>1090.5299758911137</v>
      </c>
      <c r="S759" s="3">
        <f t="shared" si="214"/>
        <v>107.85618711332904</v>
      </c>
      <c r="T759" s="3">
        <f t="shared" si="215"/>
        <v>107.85618711332904</v>
      </c>
      <c r="V759" s="37">
        <f t="array" ref="V759">SUM(_xlfn.NORM.DIST($AD$3:$AD$1003,$L759,$AA759,FALSE)*WindSpeedStep*$AE$3:$AE$1003)/AG759</f>
        <v>1209.0117908824679</v>
      </c>
      <c r="W759" s="37">
        <f t="array" ref="W759">SUM(_xlfn.NORM.DIST($AD$3:$AD$1003,$L759,$AB759,FALSE)*WindSpeedStep*$AE$3:$AE$1003)/AH759</f>
        <v>1209.4825092879166</v>
      </c>
      <c r="Y759" s="1">
        <f t="shared" si="216"/>
        <v>8</v>
      </c>
      <c r="Z759" s="99">
        <f>IF(L759&lt;'Power Curve'!$P$28,'Power Curve'!$Q$28,IF(L759&gt;'Power Curve'!$P$29,'Power Curve'!$Q$29,INDEX(ReferenceTurbulence,Y759)+(L759-INDEX(ReferenceTurbulenceWindSpeed,Y759))*(INDEX(ReferenceTurbulence,Y759+1)-INDEX(ReferenceTurbulence,Y759))/(INDEX(ReferenceTurbulenceWindSpeed,Y759+1)-INDEX(ReferenceTurbulenceWindSpeed,Y759))))</f>
        <v>0.12054426649885988</v>
      </c>
      <c r="AA759" s="100">
        <f t="shared" si="222"/>
        <v>1.0858585184675043</v>
      </c>
      <c r="AB759" s="29">
        <f t="shared" si="223"/>
        <v>1.1173436123385756</v>
      </c>
      <c r="AD759" s="29">
        <f>'Zero Turbulence Curve'!F758</f>
        <v>75.59999999999998</v>
      </c>
      <c r="AE759" s="29">
        <f>'Zero Turbulence Curve'!G758</f>
        <v>1989.4717126307078</v>
      </c>
      <c r="AF759" s="39"/>
      <c r="AG759" s="40">
        <f t="array" ref="AG759">SUM(_xlfn.NORM.DIST($AD$3:$AD$1003,$F759,$AA759,FALSE)*WindSpeedStep)</f>
        <v>1.0000000000000029</v>
      </c>
      <c r="AH759" s="40">
        <f t="array" ref="AH759">SUM(_xlfn.NORM.DIST($AD$3:$AD$1003,$F759,$AB759,FALSE)*WindSpeedStep)</f>
        <v>1.0000000000000036</v>
      </c>
      <c r="AJ759" s="47">
        <f t="shared" si="217"/>
        <v>9</v>
      </c>
      <c r="AK759" s="83" t="b">
        <f>COUNTIF('Power Curve'!$D$2:$D$31,AJ759)&gt;0</f>
        <v>1</v>
      </c>
      <c r="AL759" s="83" t="b">
        <f t="shared" si="218"/>
        <v>0</v>
      </c>
      <c r="AM759" s="83" t="b">
        <f t="shared" si="224"/>
        <v>1</v>
      </c>
      <c r="AN759" s="47" t="str">
        <f t="shared" si="219"/>
        <v>Inner</v>
      </c>
      <c r="AO759" s="48" t="str">
        <f t="shared" si="220"/>
        <v>0.7-0.8</v>
      </c>
      <c r="AP759" s="49" t="str">
        <f t="shared" si="225"/>
        <v>6-7</v>
      </c>
      <c r="AQ759" s="49" t="str">
        <f t="shared" si="226"/>
        <v>Feb</v>
      </c>
      <c r="AR759" s="48" t="str">
        <f t="shared" si="227"/>
        <v>265-275</v>
      </c>
      <c r="AS759" s="49" t="str">
        <f t="shared" si="221"/>
        <v>Inner-TI</v>
      </c>
    </row>
    <row r="760" spans="5:45" x14ac:dyDescent="0.3">
      <c r="E760" s="15">
        <v>40953.263888888891</v>
      </c>
      <c r="F760" s="21">
        <v>6.89</v>
      </c>
      <c r="G760" s="21">
        <v>708.78997802734398</v>
      </c>
      <c r="H760" s="42">
        <v>1.1847367815679919</v>
      </c>
      <c r="I760" s="35">
        <v>265.3</v>
      </c>
      <c r="J760" s="43">
        <v>0.19593613933236578</v>
      </c>
      <c r="K760" s="44">
        <v>0.10206260077239868</v>
      </c>
      <c r="L760" s="26">
        <f t="shared" si="209"/>
        <v>6.8136708418225211</v>
      </c>
      <c r="M760" s="26">
        <f t="shared" si="210"/>
        <v>0.41112476912586976</v>
      </c>
      <c r="N760" s="96">
        <f t="shared" si="211"/>
        <v>7</v>
      </c>
      <c r="O760" s="26">
        <f t="shared" si="212"/>
        <v>0.79521240476188571</v>
      </c>
      <c r="P760" s="3">
        <f>IF(L760&gt;'Power Curve'!$C$37,0,INDEX(Ci,$N760,1)*POWER(1-O760,3)+INDEX(Ci,$N760,2)*3*O760*POWER(1-O760,2)+INDEX(Ci,$N760,3)*3*POWER(O760,2)*(1-O760)+INDEX(Ci,$N760,4)*POWER(O760,3))</f>
        <v>548.70401233614962</v>
      </c>
      <c r="Q760" s="3">
        <f>MAX(0,MIN(P760-V760+W760,'Power Curve'!$C$39))</f>
        <v>576.56286993087815</v>
      </c>
      <c r="R760" s="3">
        <f t="shared" si="213"/>
        <v>708.78997802734398</v>
      </c>
      <c r="S760" s="3">
        <f t="shared" si="214"/>
        <v>-132.22710809646583</v>
      </c>
      <c r="T760" s="3">
        <f t="shared" si="215"/>
        <v>132.22710809646583</v>
      </c>
      <c r="V760" s="37">
        <f t="array" ref="V760">SUM(_xlfn.NORM.DIST($AD$3:$AD$1003,$L760,$AA760,FALSE)*WindSpeedStep*$AE$3:$AE$1003)/AG760</f>
        <v>548.25845944666992</v>
      </c>
      <c r="W760" s="37">
        <f t="array" ref="W760">SUM(_xlfn.NORM.DIST($AD$3:$AD$1003,$L760,$AB760,FALSE)*WindSpeedStep*$AE$3:$AE$1003)/AH760</f>
        <v>576.11731704139845</v>
      </c>
      <c r="Y760" s="1">
        <f t="shared" si="216"/>
        <v>6</v>
      </c>
      <c r="Z760" s="99">
        <f>IF(L760&lt;'Power Curve'!$P$28,'Power Curve'!$Q$28,IF(L760&gt;'Power Curve'!$P$29,'Power Curve'!$Q$29,INDEX(ReferenceTurbulence,Y760)+(L760-INDEX(ReferenceTurbulenceWindSpeed,Y760))*(INDEX(ReferenceTurbulence,Y760+1)-INDEX(ReferenceTurbulence,Y760))/(INDEX(ReferenceTurbulenceWindSpeed,Y760+1)-INDEX(ReferenceTurbulenceWindSpeed,Y760))))</f>
        <v>0.12006822806351369</v>
      </c>
      <c r="AA760" s="100">
        <f t="shared" si="222"/>
        <v>0.81810538458565984</v>
      </c>
      <c r="AB760" s="29">
        <f t="shared" si="223"/>
        <v>1.3350443594282155</v>
      </c>
      <c r="AD760" s="29">
        <f>'Zero Turbulence Curve'!F759</f>
        <v>75.699999999999974</v>
      </c>
      <c r="AE760" s="29">
        <f>'Zero Turbulence Curve'!G759</f>
        <v>1989.4717126307078</v>
      </c>
      <c r="AF760" s="39"/>
      <c r="AG760" s="40">
        <f t="array" ref="AG760">SUM(_xlfn.NORM.DIST($AD$3:$AD$1003,$F760,$AA760,FALSE)*WindSpeedStep)</f>
        <v>1.0000000000000033</v>
      </c>
      <c r="AH760" s="40">
        <f t="array" ref="AH760">SUM(_xlfn.NORM.DIST($AD$3:$AD$1003,$F760,$AB760,FALSE)*WindSpeedStep)</f>
        <v>0.99999990011068673</v>
      </c>
      <c r="AJ760" s="47">
        <f t="shared" si="217"/>
        <v>7</v>
      </c>
      <c r="AK760" s="83" t="b">
        <f>COUNTIF('Power Curve'!$D$2:$D$31,AJ760)&gt;0</f>
        <v>1</v>
      </c>
      <c r="AL760" s="83" t="b">
        <f t="shared" si="218"/>
        <v>0</v>
      </c>
      <c r="AM760" s="83" t="b">
        <f t="shared" si="224"/>
        <v>1</v>
      </c>
      <c r="AN760" s="47" t="str">
        <f t="shared" si="219"/>
        <v>Outer</v>
      </c>
      <c r="AO760" s="48" t="str">
        <f t="shared" si="220"/>
        <v>0.4-0.5</v>
      </c>
      <c r="AP760" s="49" t="str">
        <f t="shared" si="225"/>
        <v>6-7</v>
      </c>
      <c r="AQ760" s="49" t="str">
        <f t="shared" si="226"/>
        <v>Feb</v>
      </c>
      <c r="AR760" s="48" t="str">
        <f t="shared" si="227"/>
        <v>265-275</v>
      </c>
      <c r="AS760" s="49" t="str">
        <f t="shared" si="221"/>
        <v>LWS-HTI</v>
      </c>
    </row>
    <row r="761" spans="5:45" x14ac:dyDescent="0.3">
      <c r="E761" s="15">
        <v>40953.270833333336</v>
      </c>
      <c r="F761" s="21">
        <v>8.7899999999999991</v>
      </c>
      <c r="G761" s="21">
        <v>1119.6699600219727</v>
      </c>
      <c r="H761" s="42">
        <v>1.1837845137039962</v>
      </c>
      <c r="I761" s="35">
        <v>270</v>
      </c>
      <c r="J761" s="43">
        <v>0.15244596131968147</v>
      </c>
      <c r="K761" s="44">
        <v>0.19945694697683217</v>
      </c>
      <c r="L761" s="26">
        <f t="shared" si="209"/>
        <v>8.6902925526154355</v>
      </c>
      <c r="M761" s="26">
        <f t="shared" si="210"/>
        <v>0.70116270396859726</v>
      </c>
      <c r="N761" s="96">
        <f t="shared" si="211"/>
        <v>9</v>
      </c>
      <c r="O761" s="26">
        <f t="shared" si="212"/>
        <v>0.68129902008051413</v>
      </c>
      <c r="P761" s="3">
        <f>IF(L761&gt;'Power Curve'!$C$37,0,INDEX(Ci,$N761,1)*POWER(1-O761,3)+INDEX(Ci,$N761,2)*3*O761*POWER(1-O761,2)+INDEX(Ci,$N761,3)*3*POWER(O761,2)*(1-O761)+INDEX(Ci,$N761,4)*POWER(O761,3))</f>
        <v>1094.1163138603947</v>
      </c>
      <c r="Q761" s="3">
        <f>MAX(0,MIN(P761-V761+W761,'Power Curve'!$C$39))</f>
        <v>1103.0535291154365</v>
      </c>
      <c r="R761" s="3">
        <f t="shared" si="213"/>
        <v>1119.6699600219727</v>
      </c>
      <c r="S761" s="3">
        <f t="shared" si="214"/>
        <v>-16.616430906536152</v>
      </c>
      <c r="T761" s="3">
        <f t="shared" si="215"/>
        <v>16.616430906536152</v>
      </c>
      <c r="V761" s="37">
        <f t="array" ref="V761">SUM(_xlfn.NORM.DIST($AD$3:$AD$1003,$L761,$AA761,FALSE)*WindSpeedStep*$AE$3:$AE$1003)/AG761</f>
        <v>1099.9026974639562</v>
      </c>
      <c r="W761" s="37">
        <f t="array" ref="W761">SUM(_xlfn.NORM.DIST($AD$3:$AD$1003,$L761,$AB761,FALSE)*WindSpeedStep*$AE$3:$AE$1003)/AH761</f>
        <v>1108.839912718998</v>
      </c>
      <c r="Y761" s="1">
        <f t="shared" si="216"/>
        <v>8</v>
      </c>
      <c r="Z761" s="99">
        <f>IF(L761&lt;'Power Curve'!$P$28,'Power Curve'!$Q$28,IF(L761&gt;'Power Curve'!$P$29,'Power Curve'!$Q$29,INDEX(ReferenceTurbulence,Y761)+(L761-INDEX(ReferenceTurbulenceWindSpeed,Y761))*(INDEX(ReferenceTurbulence,Y761+1)-INDEX(ReferenceTurbulence,Y761))/(INDEX(ReferenceTurbulenceWindSpeed,Y761+1)-INDEX(ReferenceTurbulenceWindSpeed,Y761))))</f>
        <v>0.12017931668098451</v>
      </c>
      <c r="AA761" s="100">
        <f t="shared" si="222"/>
        <v>1.0443934207311718</v>
      </c>
      <c r="AB761" s="29">
        <f t="shared" si="223"/>
        <v>1.3248000023327287</v>
      </c>
      <c r="AD761" s="29">
        <f>'Zero Turbulence Curve'!F760</f>
        <v>75.799999999999969</v>
      </c>
      <c r="AE761" s="29">
        <f>'Zero Turbulence Curve'!G760</f>
        <v>1989.4717126307078</v>
      </c>
      <c r="AF761" s="39"/>
      <c r="AG761" s="40">
        <f t="array" ref="AG761">SUM(_xlfn.NORM.DIST($AD$3:$AD$1003,$F761,$AA761,FALSE)*WindSpeedStep)</f>
        <v>1.0000000000000038</v>
      </c>
      <c r="AH761" s="40">
        <f t="array" ref="AH761">SUM(_xlfn.NORM.DIST($AD$3:$AD$1003,$F761,$AB761,FALSE)*WindSpeedStep)</f>
        <v>0.99999999998758204</v>
      </c>
      <c r="AJ761" s="47">
        <f t="shared" si="217"/>
        <v>9</v>
      </c>
      <c r="AK761" s="83" t="b">
        <f>COUNTIF('Power Curve'!$D$2:$D$31,AJ761)&gt;0</f>
        <v>1</v>
      </c>
      <c r="AL761" s="83" t="b">
        <f t="shared" si="218"/>
        <v>0</v>
      </c>
      <c r="AM761" s="83" t="b">
        <f t="shared" si="224"/>
        <v>1</v>
      </c>
      <c r="AN761" s="47" t="str">
        <f t="shared" si="219"/>
        <v>Outer</v>
      </c>
      <c r="AO761" s="48" t="str">
        <f t="shared" si="220"/>
        <v>0.7-0.8</v>
      </c>
      <c r="AP761" s="49" t="str">
        <f t="shared" si="225"/>
        <v>6-7</v>
      </c>
      <c r="AQ761" s="49" t="str">
        <f t="shared" si="226"/>
        <v>Feb</v>
      </c>
      <c r="AR761" s="48" t="str">
        <f t="shared" si="227"/>
        <v>265-275</v>
      </c>
      <c r="AS761" s="49" t="str">
        <f t="shared" si="221"/>
        <v>HWS-HTI</v>
      </c>
    </row>
    <row r="762" spans="5:45" x14ac:dyDescent="0.3">
      <c r="E762" s="15">
        <v>40953.277777777781</v>
      </c>
      <c r="F762" s="21">
        <v>7.65</v>
      </c>
      <c r="G762" s="21">
        <v>907.2099914550779</v>
      </c>
      <c r="H762" s="42">
        <v>1.1840320455757407</v>
      </c>
      <c r="I762" s="35">
        <v>267.7</v>
      </c>
      <c r="J762" s="43">
        <v>0.16470588235294117</v>
      </c>
      <c r="K762" s="44">
        <v>0.24325337597660293</v>
      </c>
      <c r="L762" s="26">
        <f t="shared" si="209"/>
        <v>7.5637510192684818</v>
      </c>
      <c r="M762" s="26">
        <f t="shared" si="210"/>
        <v>0.52705207849338875</v>
      </c>
      <c r="N762" s="96">
        <f t="shared" si="211"/>
        <v>8</v>
      </c>
      <c r="O762" s="26">
        <f t="shared" si="212"/>
        <v>0.55218162891248102</v>
      </c>
      <c r="P762" s="3">
        <f>IF(L762&gt;'Power Curve'!$C$37,0,INDEX(Ci,$N762,1)*POWER(1-O762,3)+INDEX(Ci,$N762,2)*3*O762*POWER(1-O762,2)+INDEX(Ci,$N762,3)*3*POWER(O762,2)*(1-O762)+INDEX(Ci,$N762,4)*POWER(O762,3))</f>
        <v>750.08963812637694</v>
      </c>
      <c r="Q762" s="3">
        <f>MAX(0,MIN(P762-V762+W762,'Power Curve'!$C$39))</f>
        <v>770.18977260059523</v>
      </c>
      <c r="R762" s="3">
        <f t="shared" si="213"/>
        <v>907.2099914550779</v>
      </c>
      <c r="S762" s="3">
        <f t="shared" si="214"/>
        <v>-137.02021885448266</v>
      </c>
      <c r="T762" s="3">
        <f t="shared" si="215"/>
        <v>137.02021885448266</v>
      </c>
      <c r="V762" s="37">
        <f t="array" ref="V762">SUM(_xlfn.NORM.DIST($AD$3:$AD$1003,$L762,$AA762,FALSE)*WindSpeedStep*$AE$3:$AE$1003)/AG762</f>
        <v>744.48031433037636</v>
      </c>
      <c r="W762" s="37">
        <f t="array" ref="W762">SUM(_xlfn.NORM.DIST($AD$3:$AD$1003,$L762,$AB762,FALSE)*WindSpeedStep*$AE$3:$AE$1003)/AH762</f>
        <v>764.58044880459465</v>
      </c>
      <c r="Y762" s="1">
        <f t="shared" si="216"/>
        <v>7</v>
      </c>
      <c r="Z762" s="99">
        <f>IF(L762&lt;'Power Curve'!$P$28,'Power Curve'!$Q$28,IF(L762&gt;'Power Curve'!$P$29,'Power Curve'!$Q$29,INDEX(ReferenceTurbulence,Y762)+(L762-INDEX(ReferenceTurbulenceWindSpeed,Y762))*(INDEX(ReferenceTurbulence,Y762+1)-INDEX(ReferenceTurbulence,Y762))/(INDEX(ReferenceTurbulenceWindSpeed,Y762+1)-INDEX(ReferenceTurbulenceWindSpeed,Y762))))</f>
        <v>0.11951984911625917</v>
      </c>
      <c r="AA762" s="100">
        <f t="shared" si="222"/>
        <v>0.90401838057592043</v>
      </c>
      <c r="AB762" s="29">
        <f t="shared" si="223"/>
        <v>1.2457942855265736</v>
      </c>
      <c r="AD762" s="29">
        <f>'Zero Turbulence Curve'!F761</f>
        <v>75.899999999999963</v>
      </c>
      <c r="AE762" s="29">
        <f>'Zero Turbulence Curve'!G761</f>
        <v>1989.4717126307078</v>
      </c>
      <c r="AF762" s="39"/>
      <c r="AG762" s="40">
        <f t="array" ref="AG762">SUM(_xlfn.NORM.DIST($AD$3:$AD$1003,$F762,$AA762,FALSE)*WindSpeedStep)</f>
        <v>1.0000000000000031</v>
      </c>
      <c r="AH762" s="40">
        <f t="array" ref="AH762">SUM(_xlfn.NORM.DIST($AD$3:$AD$1003,$F762,$AB762,FALSE)*WindSpeedStep)</f>
        <v>0.99999999968443698</v>
      </c>
      <c r="AJ762" s="47">
        <f t="shared" si="217"/>
        <v>8</v>
      </c>
      <c r="AK762" s="83" t="b">
        <f>COUNTIF('Power Curve'!$D$2:$D$31,AJ762)&gt;0</f>
        <v>1</v>
      </c>
      <c r="AL762" s="83" t="b">
        <f t="shared" si="218"/>
        <v>0</v>
      </c>
      <c r="AM762" s="83" t="b">
        <f t="shared" si="224"/>
        <v>1</v>
      </c>
      <c r="AN762" s="47" t="str">
        <f t="shared" si="219"/>
        <v>Outer</v>
      </c>
      <c r="AO762" s="48" t="str">
        <f t="shared" si="220"/>
        <v>0.5-0.6</v>
      </c>
      <c r="AP762" s="49" t="str">
        <f t="shared" si="225"/>
        <v>6-7</v>
      </c>
      <c r="AQ762" s="49" t="str">
        <f t="shared" si="226"/>
        <v>Feb</v>
      </c>
      <c r="AR762" s="48" t="str">
        <f t="shared" si="227"/>
        <v>265-275</v>
      </c>
      <c r="AS762" s="49" t="str">
        <f t="shared" si="221"/>
        <v>HWS-HTI</v>
      </c>
    </row>
    <row r="763" spans="5:45" x14ac:dyDescent="0.3">
      <c r="E763" s="15">
        <v>40953.375</v>
      </c>
      <c r="F763" s="21">
        <v>8.58</v>
      </c>
      <c r="G763" s="21">
        <v>767.06999588012718</v>
      </c>
      <c r="H763" s="42">
        <v>1.1814352780605297</v>
      </c>
      <c r="I763" s="35">
        <v>201.3</v>
      </c>
      <c r="J763" s="43">
        <v>6.4102564102564111E-2</v>
      </c>
      <c r="K763" s="44">
        <v>0.11994459452025259</v>
      </c>
      <c r="L763" s="26">
        <f t="shared" si="209"/>
        <v>8.4770596000246581</v>
      </c>
      <c r="M763" s="26">
        <f t="shared" si="210"/>
        <v>0.66820686377227168</v>
      </c>
      <c r="N763" s="96">
        <f t="shared" si="211"/>
        <v>9</v>
      </c>
      <c r="O763" s="26">
        <f t="shared" si="212"/>
        <v>0.46816237065283994</v>
      </c>
      <c r="P763" s="3">
        <f>IF(L763&gt;'Power Curve'!$C$37,0,INDEX(Ci,$N763,1)*POWER(1-O763,3)+INDEX(Ci,$N763,2)*3*O763*POWER(1-O763,2)+INDEX(Ci,$N763,3)*3*POWER(O763,2)*(1-O763)+INDEX(Ci,$N763,4)*POWER(O763,3))</f>
        <v>1025.6121657701972</v>
      </c>
      <c r="Q763" s="3">
        <f>MAX(0,MIN(P763-V763+W763,'Power Curve'!$C$39))</f>
        <v>1002.3867224810596</v>
      </c>
      <c r="R763" s="3">
        <f t="shared" si="213"/>
        <v>767.06999588012718</v>
      </c>
      <c r="S763" s="3">
        <f t="shared" si="214"/>
        <v>235.31672660093238</v>
      </c>
      <c r="T763" s="3">
        <f t="shared" si="215"/>
        <v>235.31672660093238</v>
      </c>
      <c r="V763" s="37">
        <f t="array" ref="V763">SUM(_xlfn.NORM.DIST($AD$3:$AD$1003,$L763,$AA763,FALSE)*WindSpeedStep*$AE$3:$AE$1003)/AG763</f>
        <v>1027.8079013770318</v>
      </c>
      <c r="W763" s="37">
        <f t="array" ref="W763">SUM(_xlfn.NORM.DIST($AD$3:$AD$1003,$L763,$AB763,FALSE)*WindSpeedStep*$AE$3:$AE$1003)/AH763</f>
        <v>1004.5824580878942</v>
      </c>
      <c r="Y763" s="1">
        <f t="shared" si="216"/>
        <v>8</v>
      </c>
      <c r="Z763" s="99">
        <f>IF(L763&lt;'Power Curve'!$P$28,'Power Curve'!$Q$28,IF(L763&gt;'Power Curve'!$P$29,'Power Curve'!$Q$29,INDEX(ReferenceTurbulence,Y763)+(L763-INDEX(ReferenceTurbulenceWindSpeed,Y763))*(INDEX(ReferenceTurbulence,Y763+1)-INDEX(ReferenceTurbulence,Y763))/(INDEX(ReferenceTurbulenceWindSpeed,Y763+1)-INDEX(ReferenceTurbulenceWindSpeed,Y763))))</f>
        <v>0.1199343493929822</v>
      </c>
      <c r="AA763" s="100">
        <f t="shared" si="222"/>
        <v>1.0166906278944912</v>
      </c>
      <c r="AB763" s="29">
        <f t="shared" si="223"/>
        <v>0.54340125641183712</v>
      </c>
      <c r="AD763" s="29">
        <f>'Zero Turbulence Curve'!F762</f>
        <v>75.999999999999957</v>
      </c>
      <c r="AE763" s="29">
        <f>'Zero Turbulence Curve'!G762</f>
        <v>1989.4717126307078</v>
      </c>
      <c r="AF763" s="39"/>
      <c r="AG763" s="40">
        <f t="array" ref="AG763">SUM(_xlfn.NORM.DIST($AD$3:$AD$1003,$F763,$AA763,FALSE)*WindSpeedStep)</f>
        <v>1.0000000000000036</v>
      </c>
      <c r="AH763" s="40">
        <f t="array" ref="AH763">SUM(_xlfn.NORM.DIST($AD$3:$AD$1003,$F763,$AB763,FALSE)*WindSpeedStep)</f>
        <v>1.0000000000000036</v>
      </c>
      <c r="AJ763" s="47">
        <f t="shared" si="217"/>
        <v>8</v>
      </c>
      <c r="AK763" s="83" t="b">
        <f>COUNTIF('Power Curve'!$D$2:$D$31,AJ763)&gt;0</f>
        <v>1</v>
      </c>
      <c r="AL763" s="83" t="b">
        <f t="shared" si="218"/>
        <v>0</v>
      </c>
      <c r="AM763" s="83" t="b">
        <f t="shared" si="224"/>
        <v>1</v>
      </c>
      <c r="AN763" s="47" t="str">
        <f t="shared" si="219"/>
        <v>Outer</v>
      </c>
      <c r="AO763" s="48" t="str">
        <f t="shared" si="220"/>
        <v>0.6-0.7</v>
      </c>
      <c r="AP763" s="49" t="str">
        <f t="shared" si="225"/>
        <v>9-10</v>
      </c>
      <c r="AQ763" s="49" t="str">
        <f t="shared" si="226"/>
        <v>Feb</v>
      </c>
      <c r="AR763" s="48" t="str">
        <f t="shared" si="227"/>
        <v>195-205</v>
      </c>
      <c r="AS763" s="49" t="str">
        <f t="shared" si="221"/>
        <v>HWS-LTI</v>
      </c>
    </row>
    <row r="764" spans="5:45" x14ac:dyDescent="0.3">
      <c r="E764" s="15">
        <v>40953.409722222219</v>
      </c>
      <c r="F764" s="21">
        <v>10.42</v>
      </c>
      <c r="G764" s="21">
        <v>1529.940017700193</v>
      </c>
      <c r="H764" s="42">
        <v>1.1800746200915171</v>
      </c>
      <c r="I764" s="35">
        <v>203.6</v>
      </c>
      <c r="J764" s="43">
        <v>0.11228406909788867</v>
      </c>
      <c r="K764" s="44">
        <v>0.29535404342213095</v>
      </c>
      <c r="L764" s="26">
        <f t="shared" si="209"/>
        <v>10.291030043798424</v>
      </c>
      <c r="M764" s="26">
        <f t="shared" si="210"/>
        <v>0.94856184333583615</v>
      </c>
      <c r="N764" s="96">
        <f t="shared" si="211"/>
        <v>11</v>
      </c>
      <c r="O764" s="26">
        <f t="shared" si="212"/>
        <v>0.33104085800484895</v>
      </c>
      <c r="P764" s="3">
        <f>IF(L764&gt;'Power Curve'!$C$37,0,INDEX(Ci,$N764,1)*POWER(1-O764,3)+INDEX(Ci,$N764,2)*3*O764*POWER(1-O764,2)+INDEX(Ci,$N764,3)*3*POWER(O764,2)*(1-O764)+INDEX(Ci,$N764,4)*POWER(O764,3))</f>
        <v>1615.6267976559532</v>
      </c>
      <c r="Q764" s="3">
        <f>MAX(0,MIN(P764-V764+W764,'Power Curve'!$C$39))</f>
        <v>1624.9030138923238</v>
      </c>
      <c r="R764" s="3">
        <f t="shared" si="213"/>
        <v>1529.940017700193</v>
      </c>
      <c r="S764" s="3">
        <f t="shared" si="214"/>
        <v>94.962996192130731</v>
      </c>
      <c r="T764" s="3">
        <f t="shared" si="215"/>
        <v>94.962996192130731</v>
      </c>
      <c r="V764" s="37">
        <f t="array" ref="V764">SUM(_xlfn.NORM.DIST($AD$3:$AD$1003,$L764,$AA764,FALSE)*WindSpeedStep*$AE$3:$AE$1003)/AG764</f>
        <v>1610.7232846168154</v>
      </c>
      <c r="W764" s="37">
        <f t="array" ref="W764">SUM(_xlfn.NORM.DIST($AD$3:$AD$1003,$L764,$AB764,FALSE)*WindSpeedStep*$AE$3:$AE$1003)/AH764</f>
        <v>1619.999500853186</v>
      </c>
      <c r="Y764" s="1">
        <f t="shared" si="216"/>
        <v>10</v>
      </c>
      <c r="Z764" s="99">
        <f>IF(L764&lt;'Power Curve'!$P$28,'Power Curve'!$Q$28,IF(L764&gt;'Power Curve'!$P$29,'Power Curve'!$Q$29,INDEX(ReferenceTurbulence,Y764)+(L764-INDEX(ReferenceTurbulenceWindSpeed,Y764))*(INDEX(ReferenceTurbulence,Y764+1)-INDEX(ReferenceTurbulence,Y764))/(INDEX(ReferenceTurbulenceWindSpeed,Y764+1)-INDEX(ReferenceTurbulenceWindSpeed,Y764))))</f>
        <v>0.12001223555331909</v>
      </c>
      <c r="AA764" s="100">
        <f t="shared" si="222"/>
        <v>1.2350495217026201</v>
      </c>
      <c r="AB764" s="29">
        <f t="shared" si="223"/>
        <v>1.1555187285263104</v>
      </c>
      <c r="AD764" s="29">
        <f>'Zero Turbulence Curve'!F763</f>
        <v>76.099999999999952</v>
      </c>
      <c r="AE764" s="29">
        <f>'Zero Turbulence Curve'!G763</f>
        <v>1989.4717126307078</v>
      </c>
      <c r="AF764" s="39"/>
      <c r="AG764" s="40">
        <f t="array" ref="AG764">SUM(_xlfn.NORM.DIST($AD$3:$AD$1003,$F764,$AA764,FALSE)*WindSpeedStep)</f>
        <v>1.000000000000004</v>
      </c>
      <c r="AH764" s="40">
        <f t="array" ref="AH764">SUM(_xlfn.NORM.DIST($AD$3:$AD$1003,$F764,$AB764,FALSE)*WindSpeedStep)</f>
        <v>1.0000000000000036</v>
      </c>
      <c r="AJ764" s="47">
        <f t="shared" si="217"/>
        <v>10</v>
      </c>
      <c r="AK764" s="83" t="b">
        <f>COUNTIF('Power Curve'!$D$2:$D$31,AJ764)&gt;0</f>
        <v>1</v>
      </c>
      <c r="AL764" s="83" t="b">
        <f t="shared" si="218"/>
        <v>0</v>
      </c>
      <c r="AM764" s="83" t="b">
        <f t="shared" si="224"/>
        <v>1</v>
      </c>
      <c r="AN764" s="47" t="str">
        <f t="shared" si="219"/>
        <v>Inner</v>
      </c>
      <c r="AO764" s="48" t="str">
        <f t="shared" si="220"/>
        <v>0.9-1.0</v>
      </c>
      <c r="AP764" s="49" t="str">
        <f t="shared" si="225"/>
        <v>9-10</v>
      </c>
      <c r="AQ764" s="49" t="str">
        <f t="shared" si="226"/>
        <v>Feb</v>
      </c>
      <c r="AR764" s="48" t="str">
        <f t="shared" si="227"/>
        <v>195-205</v>
      </c>
      <c r="AS764" s="49" t="str">
        <f t="shared" si="221"/>
        <v>Inner-TI</v>
      </c>
    </row>
    <row r="765" spans="5:45" x14ac:dyDescent="0.3">
      <c r="E765" s="15">
        <v>40953.416666666664</v>
      </c>
      <c r="F765" s="21">
        <v>11.22</v>
      </c>
      <c r="G765" s="21">
        <v>1827.139953613286</v>
      </c>
      <c r="H765" s="42">
        <v>1.1786380549079252</v>
      </c>
      <c r="I765" s="35">
        <v>203.3</v>
      </c>
      <c r="J765" s="43">
        <v>9.0017825311942953E-2</v>
      </c>
      <c r="K765" s="44">
        <v>0.27245015115126142</v>
      </c>
      <c r="L765" s="26">
        <f t="shared" si="209"/>
        <v>11.076629952459527</v>
      </c>
      <c r="M765" s="26">
        <f t="shared" si="210"/>
        <v>1.0699788416633407</v>
      </c>
      <c r="N765" s="96">
        <f t="shared" si="211"/>
        <v>12</v>
      </c>
      <c r="O765" s="26">
        <f t="shared" si="212"/>
        <v>9.2766890987180051E-2</v>
      </c>
      <c r="P765" s="3">
        <f>IF(L765&gt;'Power Curve'!$C$37,0,INDEX(Ci,$N765,1)*POWER(1-O765,3)+INDEX(Ci,$N765,2)*3*O765*POWER(1-O765,2)+INDEX(Ci,$N765,3)*3*POWER(O765,2)*(1-O765)+INDEX(Ci,$N765,4)*POWER(O765,3))</f>
        <v>1793.0094418286151</v>
      </c>
      <c r="Q765" s="3">
        <f>MAX(0,MIN(P765-V765+W765,'Power Curve'!$C$39))</f>
        <v>1841.8716543147202</v>
      </c>
      <c r="R765" s="3">
        <f t="shared" si="213"/>
        <v>1827.139953613286</v>
      </c>
      <c r="S765" s="3">
        <f t="shared" si="214"/>
        <v>14.731700701434193</v>
      </c>
      <c r="T765" s="3">
        <f t="shared" si="215"/>
        <v>14.731700701434193</v>
      </c>
      <c r="V765" s="37">
        <f t="array" ref="V765">SUM(_xlfn.NORM.DIST($AD$3:$AD$1003,$L765,$AA765,FALSE)*WindSpeedStep*$AE$3:$AE$1003)/AG765</f>
        <v>1777.7958118087872</v>
      </c>
      <c r="W765" s="37">
        <f t="array" ref="W765">SUM(_xlfn.NORM.DIST($AD$3:$AD$1003,$L765,$AB765,FALSE)*WindSpeedStep*$AE$3:$AE$1003)/AH765</f>
        <v>1826.6580242948924</v>
      </c>
      <c r="Y765" s="1">
        <f t="shared" si="216"/>
        <v>11</v>
      </c>
      <c r="Z765" s="99">
        <f>IF(L765&lt;'Power Curve'!$P$28,'Power Curve'!$Q$28,IF(L765&gt;'Power Curve'!$P$29,'Power Curve'!$Q$29,INDEX(ReferenceTurbulence,Y765)+(L765-INDEX(ReferenceTurbulenceWindSpeed,Y765))*(INDEX(ReferenceTurbulence,Y765+1)-INDEX(ReferenceTurbulence,Y765))/(INDEX(ReferenceTurbulenceWindSpeed,Y765+1)-INDEX(ReferenceTurbulenceWindSpeed,Y765))))</f>
        <v>0.11982861353004359</v>
      </c>
      <c r="AA765" s="100">
        <f t="shared" si="222"/>
        <v>1.3272972097885778</v>
      </c>
      <c r="AB765" s="29">
        <f t="shared" si="223"/>
        <v>0.99709414010553665</v>
      </c>
      <c r="AD765" s="29">
        <f>'Zero Turbulence Curve'!F764</f>
        <v>76.199999999999946</v>
      </c>
      <c r="AE765" s="29">
        <f>'Zero Turbulence Curve'!G764</f>
        <v>1989.4717126307078</v>
      </c>
      <c r="AF765" s="39"/>
      <c r="AG765" s="40">
        <f t="array" ref="AG765">SUM(_xlfn.NORM.DIST($AD$3:$AD$1003,$F765,$AA765,FALSE)*WindSpeedStep)</f>
        <v>1.0000000000000036</v>
      </c>
      <c r="AH765" s="40">
        <f t="array" ref="AH765">SUM(_xlfn.NORM.DIST($AD$3:$AD$1003,$F765,$AB765,FALSE)*WindSpeedStep)</f>
        <v>1.0000000000000033</v>
      </c>
      <c r="AJ765" s="47">
        <f t="shared" si="217"/>
        <v>11</v>
      </c>
      <c r="AK765" s="83" t="b">
        <f>COUNTIF('Power Curve'!$D$2:$D$31,AJ765)&gt;0</f>
        <v>1</v>
      </c>
      <c r="AL765" s="83" t="b">
        <f t="shared" si="218"/>
        <v>0</v>
      </c>
      <c r="AM765" s="83" t="b">
        <f t="shared" si="224"/>
        <v>1</v>
      </c>
      <c r="AN765" s="47" t="str">
        <f t="shared" si="219"/>
        <v>Outer</v>
      </c>
      <c r="AO765" s="48" t="str">
        <f t="shared" si="220"/>
        <v>1.0-1.1</v>
      </c>
      <c r="AP765" s="49" t="str">
        <f t="shared" si="225"/>
        <v>10-11</v>
      </c>
      <c r="AQ765" s="49" t="str">
        <f t="shared" si="226"/>
        <v>Feb</v>
      </c>
      <c r="AR765" s="48" t="str">
        <f t="shared" si="227"/>
        <v>195-205</v>
      </c>
      <c r="AS765" s="49" t="str">
        <f t="shared" si="221"/>
        <v>HWS-LTI</v>
      </c>
    </row>
    <row r="766" spans="5:45" x14ac:dyDescent="0.3">
      <c r="E766" s="15">
        <v>40953.423611111109</v>
      </c>
      <c r="F766" s="21">
        <v>12.4</v>
      </c>
      <c r="G766" s="21">
        <v>1984.6000061035161</v>
      </c>
      <c r="H766" s="42">
        <v>1.1767052154655173</v>
      </c>
      <c r="I766" s="35">
        <v>202</v>
      </c>
      <c r="J766" s="43">
        <v>7.8225806451612895E-2</v>
      </c>
      <c r="K766" s="44">
        <v>0.22262690181885189</v>
      </c>
      <c r="L766" s="26">
        <f t="shared" si="209"/>
        <v>12.234856549184164</v>
      </c>
      <c r="M766" s="26">
        <f t="shared" si="210"/>
        <v>1.2489864958228976</v>
      </c>
      <c r="N766" s="96">
        <f t="shared" si="211"/>
        <v>13</v>
      </c>
      <c r="O766" s="26">
        <f t="shared" si="212"/>
        <v>0.22271463501741745</v>
      </c>
      <c r="P766" s="3">
        <f>IF(L766&gt;'Power Curve'!$C$37,0,INDEX(Ci,$N766,1)*POWER(1-O766,3)+INDEX(Ci,$N766,2)*3*O766*POWER(1-O766,2)+INDEX(Ci,$N766,3)*3*POWER(O766,2)*(1-O766)+INDEX(Ci,$N766,4)*POWER(O766,3))</f>
        <v>1928.2292951086306</v>
      </c>
      <c r="Q766" s="3">
        <f>MAX(0,MIN(P766-V766+W766,'Power Curve'!$C$39))</f>
        <v>1972.1845151449818</v>
      </c>
      <c r="R766" s="3">
        <f t="shared" si="213"/>
        <v>1984.6000061035161</v>
      </c>
      <c r="S766" s="3">
        <f t="shared" si="214"/>
        <v>-12.415490958534292</v>
      </c>
      <c r="T766" s="3">
        <f t="shared" si="215"/>
        <v>12.415490958534292</v>
      </c>
      <c r="V766" s="37">
        <f t="array" ref="V766">SUM(_xlfn.NORM.DIST($AD$3:$AD$1003,$L766,$AA766,FALSE)*WindSpeedStep*$AE$3:$AE$1003)/AG766</f>
        <v>1909.4132838028258</v>
      </c>
      <c r="W766" s="37">
        <f t="array" ref="W766">SUM(_xlfn.NORM.DIST($AD$3:$AD$1003,$L766,$AB766,FALSE)*WindSpeedStep*$AE$3:$AE$1003)/AH766</f>
        <v>1953.368503839177</v>
      </c>
      <c r="Y766" s="1">
        <f t="shared" si="216"/>
        <v>12</v>
      </c>
      <c r="Z766" s="99">
        <f>IF(L766&lt;'Power Curve'!$P$28,'Power Curve'!$Q$28,IF(L766&gt;'Power Curve'!$P$29,'Power Curve'!$Q$29,INDEX(ReferenceTurbulence,Y766)+(L766-INDEX(ReferenceTurbulenceWindSpeed,Y766))*(INDEX(ReferenceTurbulence,Y766+1)-INDEX(ReferenceTurbulence,Y766))/(INDEX(ReferenceTurbulenceWindSpeed,Y766+1)-INDEX(ReferenceTurbulenceWindSpeed,Y766))))</f>
        <v>0.1190003267208965</v>
      </c>
      <c r="AA766" s="100">
        <f t="shared" si="222"/>
        <v>1.4559519267362158</v>
      </c>
      <c r="AB766" s="29">
        <f t="shared" si="223"/>
        <v>0.95708152037972882</v>
      </c>
      <c r="AD766" s="29">
        <f>'Zero Turbulence Curve'!F765</f>
        <v>76.29999999999994</v>
      </c>
      <c r="AE766" s="29">
        <f>'Zero Turbulence Curve'!G765</f>
        <v>1989.4717126307078</v>
      </c>
      <c r="AF766" s="39"/>
      <c r="AG766" s="40">
        <f t="array" ref="AG766">SUM(_xlfn.NORM.DIST($AD$3:$AD$1003,$F766,$AA766,FALSE)*WindSpeedStep)</f>
        <v>1.0000000000000033</v>
      </c>
      <c r="AH766" s="40">
        <f t="array" ref="AH766">SUM(_xlfn.NORM.DIST($AD$3:$AD$1003,$F766,$AB766,FALSE)*WindSpeedStep)</f>
        <v>1.0000000000000036</v>
      </c>
      <c r="AJ766" s="47">
        <f t="shared" si="217"/>
        <v>12</v>
      </c>
      <c r="AK766" s="83" t="b">
        <f>COUNTIF('Power Curve'!$D$2:$D$31,AJ766)&gt;0</f>
        <v>1</v>
      </c>
      <c r="AL766" s="83" t="b">
        <f t="shared" si="218"/>
        <v>0</v>
      </c>
      <c r="AM766" s="83" t="b">
        <f t="shared" si="224"/>
        <v>1</v>
      </c>
      <c r="AN766" s="47" t="str">
        <f t="shared" si="219"/>
        <v>Outer</v>
      </c>
      <c r="AO766" s="48" t="str">
        <f t="shared" si="220"/>
        <v>1.2-1.3</v>
      </c>
      <c r="AP766" s="49" t="str">
        <f t="shared" si="225"/>
        <v>10-11</v>
      </c>
      <c r="AQ766" s="49" t="str">
        <f t="shared" si="226"/>
        <v>Feb</v>
      </c>
      <c r="AR766" s="48" t="str">
        <f t="shared" si="227"/>
        <v>195-205</v>
      </c>
      <c r="AS766" s="49" t="str">
        <f t="shared" si="221"/>
        <v>HWS-LTI</v>
      </c>
    </row>
    <row r="767" spans="5:45" x14ac:dyDescent="0.3">
      <c r="E767" s="15">
        <v>40953.430555555555</v>
      </c>
      <c r="F767" s="21">
        <v>12.29</v>
      </c>
      <c r="G767" s="21">
        <v>1977.6000061035161</v>
      </c>
      <c r="H767" s="42">
        <v>1.1758143153469085</v>
      </c>
      <c r="I767" s="35">
        <v>200.3</v>
      </c>
      <c r="J767" s="43">
        <v>8.0553295362082999E-2</v>
      </c>
      <c r="K767" s="44">
        <v>0.16342518539079698</v>
      </c>
      <c r="L767" s="26">
        <f t="shared" si="209"/>
        <v>12.123260422376337</v>
      </c>
      <c r="M767" s="26">
        <f t="shared" si="210"/>
        <v>1.2317389546857371</v>
      </c>
      <c r="N767" s="96">
        <f t="shared" si="211"/>
        <v>13</v>
      </c>
      <c r="O767" s="26">
        <f t="shared" si="212"/>
        <v>0.10782813368599128</v>
      </c>
      <c r="P767" s="3">
        <f>IF(L767&gt;'Power Curve'!$C$37,0,INDEX(Ci,$N767,1)*POWER(1-O767,3)+INDEX(Ci,$N767,2)*3*O767*POWER(1-O767,2)+INDEX(Ci,$N767,3)*3*POWER(O767,2)*(1-O767)+INDEX(Ci,$N767,4)*POWER(O767,3))</f>
        <v>1922.8542933885105</v>
      </c>
      <c r="Q767" s="3">
        <f>MAX(0,MIN(P767-V767+W767,'Power Curve'!$C$39))</f>
        <v>1967.3120610435478</v>
      </c>
      <c r="R767" s="3">
        <f t="shared" si="213"/>
        <v>1977.6000061035161</v>
      </c>
      <c r="S767" s="3">
        <f t="shared" si="214"/>
        <v>-10.287945059968251</v>
      </c>
      <c r="T767" s="3">
        <f t="shared" si="215"/>
        <v>10.287945059968251</v>
      </c>
      <c r="V767" s="37">
        <f t="array" ref="V767">SUM(_xlfn.NORM.DIST($AD$3:$AD$1003,$L767,$AA767,FALSE)*WindSpeedStep*$AE$3:$AE$1003)/AG767</f>
        <v>1902.0040510312479</v>
      </c>
      <c r="W767" s="37">
        <f t="array" ref="W767">SUM(_xlfn.NORM.DIST($AD$3:$AD$1003,$L767,$AB767,FALSE)*WindSpeedStep*$AE$3:$AE$1003)/AH767</f>
        <v>1946.4618186862851</v>
      </c>
      <c r="Y767" s="1">
        <f t="shared" si="216"/>
        <v>12</v>
      </c>
      <c r="Z767" s="99">
        <f>IF(L767&lt;'Power Curve'!$P$28,'Power Curve'!$Q$28,IF(L767&gt;'Power Curve'!$P$29,'Power Curve'!$Q$29,INDEX(ReferenceTurbulence,Y767)+(L767-INDEX(ReferenceTurbulenceWindSpeed,Y767))*(INDEX(ReferenceTurbulence,Y767+1)-INDEX(ReferenceTurbulence,Y767))/(INDEX(ReferenceTurbulenceWindSpeed,Y767+1)-INDEX(ReferenceTurbulenceWindSpeed,Y767))))</f>
        <v>0.11858990437624009</v>
      </c>
      <c r="AA767" s="100">
        <f t="shared" si="222"/>
        <v>1.4376962942178659</v>
      </c>
      <c r="AB767" s="29">
        <f t="shared" si="223"/>
        <v>0.97656857755513216</v>
      </c>
      <c r="AD767" s="29">
        <f>'Zero Turbulence Curve'!F766</f>
        <v>76.399999999999935</v>
      </c>
      <c r="AE767" s="29">
        <f>'Zero Turbulence Curve'!G766</f>
        <v>1989.4717126307078</v>
      </c>
      <c r="AF767" s="39"/>
      <c r="AG767" s="40">
        <f t="array" ref="AG767">SUM(_xlfn.NORM.DIST($AD$3:$AD$1003,$F767,$AA767,FALSE)*WindSpeedStep)</f>
        <v>1.0000000000000036</v>
      </c>
      <c r="AH767" s="40">
        <f t="array" ref="AH767">SUM(_xlfn.NORM.DIST($AD$3:$AD$1003,$F767,$AB767,FALSE)*WindSpeedStep)</f>
        <v>1.0000000000000027</v>
      </c>
      <c r="AJ767" s="47">
        <f t="shared" si="217"/>
        <v>12</v>
      </c>
      <c r="AK767" s="83" t="b">
        <f>COUNTIF('Power Curve'!$D$2:$D$31,AJ767)&gt;0</f>
        <v>1</v>
      </c>
      <c r="AL767" s="83" t="b">
        <f t="shared" si="218"/>
        <v>0</v>
      </c>
      <c r="AM767" s="83" t="b">
        <f t="shared" si="224"/>
        <v>1</v>
      </c>
      <c r="AN767" s="47" t="str">
        <f t="shared" si="219"/>
        <v>Outer</v>
      </c>
      <c r="AO767" s="48" t="str">
        <f t="shared" si="220"/>
        <v>1.2-1.3</v>
      </c>
      <c r="AP767" s="49" t="str">
        <f t="shared" si="225"/>
        <v>10-11</v>
      </c>
      <c r="AQ767" s="49" t="str">
        <f t="shared" si="226"/>
        <v>Feb</v>
      </c>
      <c r="AR767" s="48" t="str">
        <f t="shared" si="227"/>
        <v>195-205</v>
      </c>
      <c r="AS767" s="49" t="str">
        <f t="shared" si="221"/>
        <v>HWS-LTI</v>
      </c>
    </row>
    <row r="768" spans="5:45" x14ac:dyDescent="0.3">
      <c r="E768" s="15">
        <v>40953.4375</v>
      </c>
      <c r="F768" s="21">
        <v>12.52</v>
      </c>
      <c r="G768" s="21">
        <v>1936.6899871826149</v>
      </c>
      <c r="H768" s="42">
        <v>1.1748191155126733</v>
      </c>
      <c r="I768" s="35">
        <v>200.3</v>
      </c>
      <c r="J768" s="43">
        <v>0.10143769968051118</v>
      </c>
      <c r="K768" s="44">
        <v>0.23467761632696446</v>
      </c>
      <c r="L768" s="26">
        <f t="shared" si="209"/>
        <v>12.34665465414993</v>
      </c>
      <c r="M768" s="26">
        <f t="shared" si="210"/>
        <v>1.2662652533354604</v>
      </c>
      <c r="N768" s="96">
        <f t="shared" si="211"/>
        <v>13</v>
      </c>
      <c r="O768" s="26">
        <f t="shared" si="212"/>
        <v>0.33780906976530495</v>
      </c>
      <c r="P768" s="3">
        <f>IF(L768&gt;'Power Curve'!$C$37,0,INDEX(Ci,$N768,1)*POWER(1-O768,3)+INDEX(Ci,$N768,2)*3*O768*POWER(1-O768,2)+INDEX(Ci,$N768,3)*3*POWER(O768,2)*(1-O768)+INDEX(Ci,$N768,4)*POWER(O768,3))</f>
        <v>1932.9790264072692</v>
      </c>
      <c r="Q768" s="3">
        <f>MAX(0,MIN(P768-V768+W768,'Power Curve'!$C$39))</f>
        <v>1953.5738994322094</v>
      </c>
      <c r="R768" s="3">
        <f t="shared" si="213"/>
        <v>1936.6899871826149</v>
      </c>
      <c r="S768" s="3">
        <f t="shared" si="214"/>
        <v>16.883912249594459</v>
      </c>
      <c r="T768" s="3">
        <f t="shared" si="215"/>
        <v>16.883912249594459</v>
      </c>
      <c r="V768" s="37">
        <f t="array" ref="V768">SUM(_xlfn.NORM.DIST($AD$3:$AD$1003,$L768,$AA768,FALSE)*WindSpeedStep*$AE$3:$AE$1003)/AG768</f>
        <v>1916.1455161263875</v>
      </c>
      <c r="W768" s="37">
        <f t="array" ref="W768">SUM(_xlfn.NORM.DIST($AD$3:$AD$1003,$L768,$AB768,FALSE)*WindSpeedStep*$AE$3:$AE$1003)/AH768</f>
        <v>1936.7403891513277</v>
      </c>
      <c r="Y768" s="1">
        <f t="shared" si="216"/>
        <v>12</v>
      </c>
      <c r="Z768" s="99">
        <f>IF(L768&lt;'Power Curve'!$P$28,'Power Curve'!$Q$28,IF(L768&gt;'Power Curve'!$P$29,'Power Curve'!$Q$29,INDEX(ReferenceTurbulence,Y768)+(L768-INDEX(ReferenceTurbulenceWindSpeed,Y768))*(INDEX(ReferenceTurbulence,Y768+1)-INDEX(ReferenceTurbulence,Y768))/(INDEX(ReferenceTurbulenceWindSpeed,Y768+1)-INDEX(ReferenceTurbulenceWindSpeed,Y768))))</f>
        <v>0.11941149189016093</v>
      </c>
      <c r="AA768" s="100">
        <f t="shared" si="222"/>
        <v>1.4743324521046419</v>
      </c>
      <c r="AB768" s="29">
        <f t="shared" si="223"/>
        <v>1.2524162468666462</v>
      </c>
      <c r="AD768" s="29">
        <f>'Zero Turbulence Curve'!F767</f>
        <v>76.499999999999929</v>
      </c>
      <c r="AE768" s="29">
        <f>'Zero Turbulence Curve'!G767</f>
        <v>1989.4717126307078</v>
      </c>
      <c r="AF768" s="39"/>
      <c r="AG768" s="40">
        <f t="array" ref="AG768">SUM(_xlfn.NORM.DIST($AD$3:$AD$1003,$F768,$AA768,FALSE)*WindSpeedStep)</f>
        <v>1.0000000000000033</v>
      </c>
      <c r="AH768" s="40">
        <f t="array" ref="AH768">SUM(_xlfn.NORM.DIST($AD$3:$AD$1003,$F768,$AB768,FALSE)*WindSpeedStep)</f>
        <v>1.0000000000000033</v>
      </c>
      <c r="AJ768" s="47">
        <f t="shared" si="217"/>
        <v>12</v>
      </c>
      <c r="AK768" s="83" t="b">
        <f>COUNTIF('Power Curve'!$D$2:$D$31,AJ768)&gt;0</f>
        <v>1</v>
      </c>
      <c r="AL768" s="83" t="b">
        <f t="shared" si="218"/>
        <v>0</v>
      </c>
      <c r="AM768" s="83" t="b">
        <f t="shared" si="224"/>
        <v>1</v>
      </c>
      <c r="AN768" s="47" t="str">
        <f t="shared" si="219"/>
        <v>Inner</v>
      </c>
      <c r="AO768" s="48" t="str">
        <f t="shared" si="220"/>
        <v>1.2-1.3</v>
      </c>
      <c r="AP768" s="49" t="str">
        <f t="shared" si="225"/>
        <v>10-11</v>
      </c>
      <c r="AQ768" s="49" t="str">
        <f t="shared" si="226"/>
        <v>Feb</v>
      </c>
      <c r="AR768" s="48" t="str">
        <f t="shared" si="227"/>
        <v>195-205</v>
      </c>
      <c r="AS768" s="49" t="str">
        <f t="shared" si="221"/>
        <v>Inner-TI</v>
      </c>
    </row>
    <row r="769" spans="5:45" x14ac:dyDescent="0.3">
      <c r="E769" s="15">
        <v>40953.444444444445</v>
      </c>
      <c r="F769" s="21">
        <v>12.15</v>
      </c>
      <c r="G769" s="21">
        <v>1950.450012207036</v>
      </c>
      <c r="H769" s="42">
        <v>1.1746703310455313</v>
      </c>
      <c r="I769" s="35">
        <v>201.1</v>
      </c>
      <c r="J769" s="43">
        <v>0.10699588477366255</v>
      </c>
      <c r="K769" s="44">
        <v>0.1349721701433296</v>
      </c>
      <c r="L769" s="26">
        <f t="shared" si="209"/>
        <v>11.981271649474403</v>
      </c>
      <c r="M769" s="26">
        <f t="shared" si="210"/>
        <v>1.209794132121615</v>
      </c>
      <c r="N769" s="96">
        <f t="shared" si="211"/>
        <v>12</v>
      </c>
      <c r="O769" s="26">
        <f t="shared" si="212"/>
        <v>0.9641217344313322</v>
      </c>
      <c r="P769" s="3">
        <f>IF(L769&gt;'Power Curve'!$C$37,0,INDEX(Ci,$N769,1)*POWER(1-O769,3)+INDEX(Ci,$N769,2)*3*O769*POWER(1-O769,2)+INDEX(Ci,$N769,3)*3*POWER(O769,2)*(1-O769)+INDEX(Ci,$N769,4)*POWER(O769,3))</f>
        <v>1914.831067746165</v>
      </c>
      <c r="Q769" s="3">
        <f>MAX(0,MIN(P769-V769+W769,'Power Curve'!$C$39))</f>
        <v>1930.3732730739075</v>
      </c>
      <c r="R769" s="3">
        <f t="shared" si="213"/>
        <v>1950.450012207036</v>
      </c>
      <c r="S769" s="3">
        <f t="shared" si="214"/>
        <v>-20.076739133128513</v>
      </c>
      <c r="T769" s="3">
        <f t="shared" si="215"/>
        <v>20.076739133128513</v>
      </c>
      <c r="V769" s="37">
        <f t="array" ref="V769">SUM(_xlfn.NORM.DIST($AD$3:$AD$1003,$L769,$AA769,FALSE)*WindSpeedStep*$AE$3:$AE$1003)/AG769</f>
        <v>1891.1963291920758</v>
      </c>
      <c r="W769" s="37">
        <f t="array" ref="W769">SUM(_xlfn.NORM.DIST($AD$3:$AD$1003,$L769,$AB769,FALSE)*WindSpeedStep*$AE$3:$AE$1003)/AH769</f>
        <v>1906.7385345198184</v>
      </c>
      <c r="Y769" s="1">
        <f t="shared" si="216"/>
        <v>11</v>
      </c>
      <c r="Z769" s="99">
        <f>IF(L769&lt;'Power Curve'!$P$28,'Power Curve'!$Q$28,IF(L769&gt;'Power Curve'!$P$29,'Power Curve'!$Q$29,INDEX(ReferenceTurbulence,Y769)+(L769-INDEX(ReferenceTurbulenceWindSpeed,Y769))*(INDEX(ReferenceTurbulence,Y769+1)-INDEX(ReferenceTurbulence,Y769))/(INDEX(ReferenceTurbulenceWindSpeed,Y769+1)-INDEX(ReferenceTurbulenceWindSpeed,Y769))))</f>
        <v>0.11826891831708516</v>
      </c>
      <c r="AA769" s="100">
        <f t="shared" si="222"/>
        <v>1.4170120380464963</v>
      </c>
      <c r="AB769" s="29">
        <f t="shared" si="223"/>
        <v>1.2819467608491131</v>
      </c>
      <c r="AD769" s="29">
        <f>'Zero Turbulence Curve'!F768</f>
        <v>76.599999999999923</v>
      </c>
      <c r="AE769" s="29">
        <f>'Zero Turbulence Curve'!G768</f>
        <v>1989.4717126307078</v>
      </c>
      <c r="AF769" s="39"/>
      <c r="AG769" s="40">
        <f t="array" ref="AG769">SUM(_xlfn.NORM.DIST($AD$3:$AD$1003,$F769,$AA769,FALSE)*WindSpeedStep)</f>
        <v>1.0000000000000031</v>
      </c>
      <c r="AH769" s="40">
        <f t="array" ref="AH769">SUM(_xlfn.NORM.DIST($AD$3:$AD$1003,$F769,$AB769,FALSE)*WindSpeedStep)</f>
        <v>1.0000000000000036</v>
      </c>
      <c r="AJ769" s="47">
        <f t="shared" si="217"/>
        <v>12</v>
      </c>
      <c r="AK769" s="83" t="b">
        <f>COUNTIF('Power Curve'!$D$2:$D$31,AJ769)&gt;0</f>
        <v>1</v>
      </c>
      <c r="AL769" s="83" t="b">
        <f t="shared" si="218"/>
        <v>0</v>
      </c>
      <c r="AM769" s="83" t="b">
        <f t="shared" si="224"/>
        <v>1</v>
      </c>
      <c r="AN769" s="47" t="str">
        <f t="shared" si="219"/>
        <v>Inner</v>
      </c>
      <c r="AO769" s="48" t="str">
        <f t="shared" si="220"/>
        <v>1.2-1.3</v>
      </c>
      <c r="AP769" s="49" t="str">
        <f t="shared" si="225"/>
        <v>10-11</v>
      </c>
      <c r="AQ769" s="49" t="str">
        <f t="shared" si="226"/>
        <v>Feb</v>
      </c>
      <c r="AR769" s="48" t="str">
        <f t="shared" si="227"/>
        <v>195-205</v>
      </c>
      <c r="AS769" s="49" t="str">
        <f t="shared" si="221"/>
        <v>Inner-TI</v>
      </c>
    </row>
    <row r="770" spans="5:45" x14ac:dyDescent="0.3">
      <c r="E770" s="15">
        <v>40953.451388888891</v>
      </c>
      <c r="F770" s="21">
        <v>11.96</v>
      </c>
      <c r="G770" s="21">
        <v>1911.6499938964871</v>
      </c>
      <c r="H770" s="42">
        <v>1.1743471755211721</v>
      </c>
      <c r="I770" s="35">
        <v>201.5</v>
      </c>
      <c r="J770" s="43">
        <v>8.7792642140468224E-2</v>
      </c>
      <c r="K770" s="44">
        <v>0.15844042904054131</v>
      </c>
      <c r="L770" s="26">
        <f t="shared" si="209"/>
        <v>11.792828586617972</v>
      </c>
      <c r="M770" s="26">
        <f t="shared" si="210"/>
        <v>1.1806696492959183</v>
      </c>
      <c r="N770" s="96">
        <f t="shared" si="211"/>
        <v>12</v>
      </c>
      <c r="O770" s="26">
        <f t="shared" si="212"/>
        <v>0.78261255120969975</v>
      </c>
      <c r="P770" s="3">
        <f>IF(L770&gt;'Power Curve'!$C$37,0,INDEX(Ci,$N770,1)*POWER(1-O770,3)+INDEX(Ci,$N770,2)*3*O770*POWER(1-O770,2)+INDEX(Ci,$N770,3)*3*POWER(O770,2)*(1-O770)+INDEX(Ci,$N770,4)*POWER(O770,3))</f>
        <v>1898.7965688495565</v>
      </c>
      <c r="Q770" s="3">
        <f>MAX(0,MIN(P770-V770+W770,'Power Curve'!$C$39))</f>
        <v>1942.4651909080044</v>
      </c>
      <c r="R770" s="3">
        <f t="shared" si="213"/>
        <v>1911.6499938964871</v>
      </c>
      <c r="S770" s="3">
        <f t="shared" si="214"/>
        <v>30.815197011517284</v>
      </c>
      <c r="T770" s="3">
        <f t="shared" si="215"/>
        <v>30.815197011517284</v>
      </c>
      <c r="V770" s="37">
        <f t="array" ref="V770">SUM(_xlfn.NORM.DIST($AD$3:$AD$1003,$L770,$AA770,FALSE)*WindSpeedStep*$AE$3:$AE$1003)/AG770</f>
        <v>1873.5673587673753</v>
      </c>
      <c r="W770" s="37">
        <f t="array" ref="W770">SUM(_xlfn.NORM.DIST($AD$3:$AD$1003,$L770,$AB770,FALSE)*WindSpeedStep*$AE$3:$AE$1003)/AH770</f>
        <v>1917.2359808258232</v>
      </c>
      <c r="Y770" s="1">
        <f t="shared" si="216"/>
        <v>11</v>
      </c>
      <c r="Z770" s="99">
        <f>IF(L770&lt;'Power Curve'!$P$28,'Power Curve'!$Q$28,IF(L770&gt;'Power Curve'!$P$29,'Power Curve'!$Q$29,INDEX(ReferenceTurbulence,Y770)+(L770-INDEX(ReferenceTurbulenceWindSpeed,Y770))*(INDEX(ReferenceTurbulence,Y770+1)-INDEX(ReferenceTurbulence,Y770))/(INDEX(ReferenceTurbulenceWindSpeed,Y770+1)-INDEX(ReferenceTurbulenceWindSpeed,Y770))))</f>
        <v>0.11859381351484385</v>
      </c>
      <c r="AA770" s="100">
        <f t="shared" si="222"/>
        <v>1.3985565142138914</v>
      </c>
      <c r="AB770" s="29">
        <f t="shared" si="223"/>
        <v>1.0353235799288354</v>
      </c>
      <c r="AD770" s="29">
        <f>'Zero Turbulence Curve'!F769</f>
        <v>76.699999999999918</v>
      </c>
      <c r="AE770" s="29">
        <f>'Zero Turbulence Curve'!G769</f>
        <v>1989.4717126307078</v>
      </c>
      <c r="AF770" s="39"/>
      <c r="AG770" s="40">
        <f t="array" ref="AG770">SUM(_xlfn.NORM.DIST($AD$3:$AD$1003,$F770,$AA770,FALSE)*WindSpeedStep)</f>
        <v>1.0000000000000036</v>
      </c>
      <c r="AH770" s="40">
        <f t="array" ref="AH770">SUM(_xlfn.NORM.DIST($AD$3:$AD$1003,$F770,$AB770,FALSE)*WindSpeedStep)</f>
        <v>1.0000000000000033</v>
      </c>
      <c r="AJ770" s="47">
        <f t="shared" si="217"/>
        <v>12</v>
      </c>
      <c r="AK770" s="83" t="b">
        <f>COUNTIF('Power Curve'!$D$2:$D$31,AJ770)&gt;0</f>
        <v>1</v>
      </c>
      <c r="AL770" s="83" t="b">
        <f t="shared" si="218"/>
        <v>0</v>
      </c>
      <c r="AM770" s="83" t="b">
        <f t="shared" si="224"/>
        <v>1</v>
      </c>
      <c r="AN770" s="47" t="str">
        <f t="shared" si="219"/>
        <v>Outer</v>
      </c>
      <c r="AO770" s="48" t="str">
        <f t="shared" si="220"/>
        <v>1.1-1.2</v>
      </c>
      <c r="AP770" s="49" t="str">
        <f t="shared" si="225"/>
        <v>10-11</v>
      </c>
      <c r="AQ770" s="49" t="str">
        <f t="shared" si="226"/>
        <v>Feb</v>
      </c>
      <c r="AR770" s="48" t="str">
        <f t="shared" si="227"/>
        <v>195-205</v>
      </c>
      <c r="AS770" s="49" t="str">
        <f t="shared" si="221"/>
        <v>HWS-LTI</v>
      </c>
    </row>
    <row r="771" spans="5:45" x14ac:dyDescent="0.3">
      <c r="E771" s="15">
        <v>40953.458333333336</v>
      </c>
      <c r="F771" s="21">
        <v>11.5</v>
      </c>
      <c r="G771" s="21">
        <v>1905.1899719238331</v>
      </c>
      <c r="H771" s="42">
        <v>1.1738062443525676</v>
      </c>
      <c r="I771" s="35">
        <v>202.4</v>
      </c>
      <c r="J771" s="43">
        <v>9.0434782608695655E-2</v>
      </c>
      <c r="K771" s="44">
        <v>0.22818300690792168</v>
      </c>
      <c r="L771" s="26">
        <f t="shared" ref="L771:L834" si="228">F771*(H771/Ref_Density)^(1/3)</f>
        <v>11.337516948406188</v>
      </c>
      <c r="M771" s="26">
        <f t="shared" ref="M771:M834" si="229">(L771-CutInWindSpeed)/(RatedWindSpeed-CutInWindSpeed)</f>
        <v>1.1102997678769255</v>
      </c>
      <c r="N771" s="96">
        <f t="shared" ref="N771:N834" si="230">COUNTIF(xa,"&lt;"&amp;L771)</f>
        <v>12</v>
      </c>
      <c r="O771" s="26">
        <f t="shared" ref="O771:O834" si="231">(L771-INDEX(xa,$N771))/(INDEX(xb,$N771)-INDEX(xa,$N771))</f>
        <v>0.34405438774953645</v>
      </c>
      <c r="P771" s="3">
        <f>IF(L771&gt;'Power Curve'!$C$37,0,INDEX(Ci,$N771,1)*POWER(1-O771,3)+INDEX(Ci,$N771,2)*3*O771*POWER(1-O771,2)+INDEX(Ci,$N771,3)*3*POWER(O771,2)*(1-O771)+INDEX(Ci,$N771,4)*POWER(O771,3))</f>
        <v>1837.0865126851738</v>
      </c>
      <c r="Q771" s="3">
        <f>MAX(0,MIN(P771-V771+W771,'Power Curve'!$C$39))</f>
        <v>1883.8652760308894</v>
      </c>
      <c r="R771" s="3">
        <f t="shared" ref="R771:R834" si="232">IF(AM771,G771,"")</f>
        <v>1905.1899719238331</v>
      </c>
      <c r="S771" s="3">
        <f t="shared" ref="S771:S834" si="233">IF(AM771,Q771-R771,"")</f>
        <v>-21.324695892943737</v>
      </c>
      <c r="T771" s="3">
        <f t="shared" ref="T771:T834" si="234">IF(AM771,ABS(S771),"")</f>
        <v>21.324695892943737</v>
      </c>
      <c r="V771" s="37">
        <f t="array" ref="V771">SUM(_xlfn.NORM.DIST($AD$3:$AD$1003,$L771,$AA771,FALSE)*WindSpeedStep*$AE$3:$AE$1003)/AG771</f>
        <v>1818.4998157245211</v>
      </c>
      <c r="W771" s="37">
        <f t="array" ref="W771">SUM(_xlfn.NORM.DIST($AD$3:$AD$1003,$L771,$AB771,FALSE)*WindSpeedStep*$AE$3:$AE$1003)/AH771</f>
        <v>1865.2785790702367</v>
      </c>
      <c r="Y771" s="1">
        <f t="shared" ref="Y771:Y834" si="235">COUNTIF(ReferenceTurbulenceWindSpeed,"&lt;"&amp;L771)</f>
        <v>11</v>
      </c>
      <c r="Z771" s="99">
        <f>IF(L771&lt;'Power Curve'!$P$28,'Power Curve'!$Q$28,IF(L771&gt;'Power Curve'!$P$29,'Power Curve'!$Q$29,INDEX(ReferenceTurbulence,Y771)+(L771-INDEX(ReferenceTurbulenceWindSpeed,Y771))*(INDEX(ReferenceTurbulence,Y771+1)-INDEX(ReferenceTurbulence,Y771))/(INDEX(ReferenceTurbulenceWindSpeed,Y771+1)-INDEX(ReferenceTurbulenceWindSpeed,Y771))))</f>
        <v>0.11937881754999558</v>
      </c>
      <c r="AA771" s="100">
        <f t="shared" si="222"/>
        <v>1.3534593672537649</v>
      </c>
      <c r="AB771" s="29">
        <f t="shared" si="223"/>
        <v>1.0253058805515163</v>
      </c>
      <c r="AD771" s="29">
        <f>'Zero Turbulence Curve'!F770</f>
        <v>76.799999999999912</v>
      </c>
      <c r="AE771" s="29">
        <f>'Zero Turbulence Curve'!G770</f>
        <v>1989.4717126307078</v>
      </c>
      <c r="AF771" s="39"/>
      <c r="AG771" s="40">
        <f t="array" ref="AG771">SUM(_xlfn.NORM.DIST($AD$3:$AD$1003,$F771,$AA771,FALSE)*WindSpeedStep)</f>
        <v>1.0000000000000033</v>
      </c>
      <c r="AH771" s="40">
        <f t="array" ref="AH771">SUM(_xlfn.NORM.DIST($AD$3:$AD$1003,$F771,$AB771,FALSE)*WindSpeedStep)</f>
        <v>1.0000000000000038</v>
      </c>
      <c r="AJ771" s="47">
        <f t="shared" ref="AJ771:AJ834" si="236">MROUND(L771-Centre_First_Bin,Bin_Width)+Centre_First_Bin</f>
        <v>11</v>
      </c>
      <c r="AK771" s="83" t="b">
        <f>COUNTIF('Power Curve'!$D$2:$D$31,AJ771)&gt;0</f>
        <v>1</v>
      </c>
      <c r="AL771" s="83" t="b">
        <f t="shared" ref="AL771:AL834" si="237">(G771&lt;0)</f>
        <v>0</v>
      </c>
      <c r="AM771" s="83" t="b">
        <f t="shared" si="224"/>
        <v>1</v>
      </c>
      <c r="AN771" s="47" t="str">
        <f t="shared" ref="AN771:AN834" si="238">IF(AM771,IF(AND(J771&gt;=LowerTurbLimit,J771&lt;=UpperTurbLimit,K771&gt;=LowerShearLimit,K771&lt;=UpperShearLimit),"Inner","Outer"),"")</f>
        <v>Outer</v>
      </c>
      <c r="AO771" s="48" t="str">
        <f t="shared" ref="AO771:AO834" si="239">IF(M771&lt;0,"&lt;0",TEXT(MROUND(M771+0.05,0.1)-0.1,"0.0")&amp;"-"&amp;TEXT(MROUND(M771+0.05,0.1),"0.0"))</f>
        <v>1.1-1.2</v>
      </c>
      <c r="AP771" s="49" t="str">
        <f t="shared" si="225"/>
        <v>11-12</v>
      </c>
      <c r="AQ771" s="49" t="str">
        <f t="shared" si="226"/>
        <v>Feb</v>
      </c>
      <c r="AR771" s="48" t="str">
        <f t="shared" si="227"/>
        <v>195-205</v>
      </c>
      <c r="AS771" s="49" t="str">
        <f t="shared" ref="AS771:AS834" si="240">IF(AM771,IF(M771&lt;0.5,IF(J771&lt;=LowerTurbLimit,"LWS-LTI",IF(J771&gt;=UpperTurbLimit,"LWS-HTI","Inner-TI")),IF(J771&lt;=LowerTurbLimit,"HWS-LTI",IF(J771&gt;=UpperTurbLimit,"HWS-HTI","Inner-TI"))),"")</f>
        <v>HWS-LTI</v>
      </c>
    </row>
    <row r="772" spans="5:45" x14ac:dyDescent="0.3">
      <c r="E772" s="15">
        <v>40953.465277777781</v>
      </c>
      <c r="F772" s="21">
        <v>11.95</v>
      </c>
      <c r="G772" s="21">
        <v>1924.7699890136769</v>
      </c>
      <c r="H772" s="42">
        <v>1.1728119735461184</v>
      </c>
      <c r="I772" s="35">
        <v>202.5</v>
      </c>
      <c r="J772" s="43">
        <v>8.0334728033472802E-2</v>
      </c>
      <c r="K772" s="44">
        <v>0.16765734893348586</v>
      </c>
      <c r="L772" s="26">
        <f t="shared" si="228"/>
        <v>11.777831572012925</v>
      </c>
      <c r="M772" s="26">
        <f t="shared" si="229"/>
        <v>1.1783518123446364</v>
      </c>
      <c r="N772" s="96">
        <f t="shared" si="230"/>
        <v>12</v>
      </c>
      <c r="O772" s="26">
        <f t="shared" si="231"/>
        <v>0.76816736107925232</v>
      </c>
      <c r="P772" s="3">
        <f>IF(L772&gt;'Power Curve'!$C$37,0,INDEX(Ci,$N772,1)*POWER(1-O772,3)+INDEX(Ci,$N772,2)*3*O772*POWER(1-O772,2)+INDEX(Ci,$N772,3)*3*POWER(O772,2)*(1-O772)+INDEX(Ci,$N772,4)*POWER(O772,3))</f>
        <v>1897.2343327617457</v>
      </c>
      <c r="Q772" s="3">
        <f>MAX(0,MIN(P772-V772+W772,'Power Curve'!$C$39))</f>
        <v>1950.7355506882516</v>
      </c>
      <c r="R772" s="3">
        <f t="shared" si="232"/>
        <v>1924.7699890136769</v>
      </c>
      <c r="S772" s="3">
        <f t="shared" si="233"/>
        <v>25.965561674574701</v>
      </c>
      <c r="T772" s="3">
        <f t="shared" si="234"/>
        <v>25.965561674574701</v>
      </c>
      <c r="V772" s="37">
        <f t="array" ref="V772">SUM(_xlfn.NORM.DIST($AD$3:$AD$1003,$L772,$AA772,FALSE)*WindSpeedStep*$AE$3:$AE$1003)/AG772</f>
        <v>1872.0446734100244</v>
      </c>
      <c r="W772" s="37">
        <f t="array" ref="W772">SUM(_xlfn.NORM.DIST($AD$3:$AD$1003,$L772,$AB772,FALSE)*WindSpeedStep*$AE$3:$AE$1003)/AH772</f>
        <v>1925.5458913365303</v>
      </c>
      <c r="Y772" s="1">
        <f t="shared" si="235"/>
        <v>11</v>
      </c>
      <c r="Z772" s="99">
        <f>IF(L772&lt;'Power Curve'!$P$28,'Power Curve'!$Q$28,IF(L772&gt;'Power Curve'!$P$29,'Power Curve'!$Q$29,INDEX(ReferenceTurbulence,Y772)+(L772-INDEX(ReferenceTurbulenceWindSpeed,Y772))*(INDEX(ReferenceTurbulence,Y772+1)-INDEX(ReferenceTurbulence,Y772))/(INDEX(ReferenceTurbulenceWindSpeed,Y772+1)-INDEX(ReferenceTurbulenceWindSpeed,Y772))))</f>
        <v>0.11861966990855789</v>
      </c>
      <c r="AA772" s="100">
        <f t="shared" ref="AA772:AA835" si="241">Z772*L772</f>
        <v>1.3970824933107646</v>
      </c>
      <c r="AB772" s="29">
        <f t="shared" ref="AB772:AB835" si="242">L772*J772</f>
        <v>0.94616889616170774</v>
      </c>
      <c r="AD772" s="29">
        <f>'Zero Turbulence Curve'!F771</f>
        <v>76.899999999999906</v>
      </c>
      <c r="AE772" s="29">
        <f>'Zero Turbulence Curve'!G771</f>
        <v>1989.4717126307078</v>
      </c>
      <c r="AF772" s="39"/>
      <c r="AG772" s="40">
        <f t="array" ref="AG772">SUM(_xlfn.NORM.DIST($AD$3:$AD$1003,$F772,$AA772,FALSE)*WindSpeedStep)</f>
        <v>1.000000000000004</v>
      </c>
      <c r="AH772" s="40">
        <f t="array" ref="AH772">SUM(_xlfn.NORM.DIST($AD$3:$AD$1003,$F772,$AB772,FALSE)*WindSpeedStep)</f>
        <v>1.0000000000000036</v>
      </c>
      <c r="AJ772" s="47">
        <f t="shared" si="236"/>
        <v>12</v>
      </c>
      <c r="AK772" s="83" t="b">
        <f>COUNTIF('Power Curve'!$D$2:$D$31,AJ772)&gt;0</f>
        <v>1</v>
      </c>
      <c r="AL772" s="83" t="b">
        <f t="shared" si="237"/>
        <v>0</v>
      </c>
      <c r="AM772" s="83" t="b">
        <f t="shared" ref="AM772:AM835" si="243">AND(AK772,NOT(AL772))</f>
        <v>1</v>
      </c>
      <c r="AN772" s="47" t="str">
        <f t="shared" si="238"/>
        <v>Outer</v>
      </c>
      <c r="AO772" s="48" t="str">
        <f t="shared" si="239"/>
        <v>1.1-1.2</v>
      </c>
      <c r="AP772" s="49" t="str">
        <f t="shared" ref="AP772:AP835" si="244">IF(AM772,HOUR(E772)&amp;"-"&amp;HOUR(E772)+1,"")</f>
        <v>11-12</v>
      </c>
      <c r="AQ772" s="49" t="str">
        <f t="shared" ref="AQ772:AQ835" si="245">IF(AM772,TEXT(E772,"mmm"),"")</f>
        <v>Feb</v>
      </c>
      <c r="AR772" s="48" t="str">
        <f t="shared" ref="AR772:AR835" si="246">IF(AM772,IF(OR(I772&lt;5,I772&gt;=355),"355-5",MROUND(I772,10)-5&amp;"-"&amp;MROUND(I772,10)+5),"")</f>
        <v>195-205</v>
      </c>
      <c r="AS772" s="49" t="str">
        <f t="shared" si="240"/>
        <v>HWS-LTI</v>
      </c>
    </row>
    <row r="773" spans="5:45" x14ac:dyDescent="0.3">
      <c r="E773" s="15">
        <v>40953.472222222219</v>
      </c>
      <c r="F773" s="21">
        <v>11.23</v>
      </c>
      <c r="G773" s="21">
        <v>1887.0500030517551</v>
      </c>
      <c r="H773" s="42">
        <v>1.1721411964810204</v>
      </c>
      <c r="I773" s="35">
        <v>203.6</v>
      </c>
      <c r="J773" s="43">
        <v>0.10062333036509348</v>
      </c>
      <c r="K773" s="44">
        <v>0.24320332597779151</v>
      </c>
      <c r="L773" s="26">
        <f t="shared" si="228"/>
        <v>11.066094384301314</v>
      </c>
      <c r="M773" s="26">
        <f t="shared" si="229"/>
        <v>1.0683505356422449</v>
      </c>
      <c r="N773" s="96">
        <f t="shared" si="230"/>
        <v>12</v>
      </c>
      <c r="O773" s="26">
        <f t="shared" si="231"/>
        <v>8.2618985608301831E-2</v>
      </c>
      <c r="P773" s="3">
        <f>IF(L773&gt;'Power Curve'!$C$37,0,INDEX(Ci,$N773,1)*POWER(1-O773,3)+INDEX(Ci,$N773,2)*3*O773*POWER(1-O773,2)+INDEX(Ci,$N773,3)*3*POWER(O773,2)*(1-O773)+INDEX(Ci,$N773,4)*POWER(O773,3))</f>
        <v>1791.1688462041886</v>
      </c>
      <c r="Q773" s="3">
        <f>MAX(0,MIN(P773-V773+W773,'Power Curve'!$C$39))</f>
        <v>1822.5543961277369</v>
      </c>
      <c r="R773" s="3">
        <f t="shared" si="232"/>
        <v>1887.0500030517551</v>
      </c>
      <c r="S773" s="3">
        <f t="shared" si="233"/>
        <v>-64.495606924018148</v>
      </c>
      <c r="T773" s="3">
        <f t="shared" si="234"/>
        <v>64.495606924018148</v>
      </c>
      <c r="V773" s="37">
        <f t="array" ref="V773">SUM(_xlfn.NORM.DIST($AD$3:$AD$1003,$L773,$AA773,FALSE)*WindSpeedStep*$AE$3:$AE$1003)/AG773</f>
        <v>1775.9991661739982</v>
      </c>
      <c r="W773" s="37">
        <f t="array" ref="W773">SUM(_xlfn.NORM.DIST($AD$3:$AD$1003,$L773,$AB773,FALSE)*WindSpeedStep*$AE$3:$AE$1003)/AH773</f>
        <v>1807.3847160975465</v>
      </c>
      <c r="Y773" s="1">
        <f t="shared" si="235"/>
        <v>11</v>
      </c>
      <c r="Z773" s="99">
        <f>IF(L773&lt;'Power Curve'!$P$28,'Power Curve'!$Q$28,IF(L773&gt;'Power Curve'!$P$29,'Power Curve'!$Q$29,INDEX(ReferenceTurbulence,Y773)+(L773-INDEX(ReferenceTurbulenceWindSpeed,Y773))*(INDEX(ReferenceTurbulence,Y773+1)-INDEX(ReferenceTurbulence,Y773))/(INDEX(ReferenceTurbulenceWindSpeed,Y773+1)-INDEX(ReferenceTurbulenceWindSpeed,Y773))))</f>
        <v>0.11984677793179115</v>
      </c>
      <c r="AA773" s="100">
        <f t="shared" si="241"/>
        <v>1.3262357562476006</v>
      </c>
      <c r="AB773" s="29">
        <f t="shared" si="242"/>
        <v>1.1135072710828569</v>
      </c>
      <c r="AD773" s="29">
        <f>'Zero Turbulence Curve'!F772</f>
        <v>76.999999999999901</v>
      </c>
      <c r="AE773" s="29">
        <f>'Zero Turbulence Curve'!G772</f>
        <v>1989.4717126307078</v>
      </c>
      <c r="AF773" s="39"/>
      <c r="AG773" s="40">
        <f t="array" ref="AG773">SUM(_xlfn.NORM.DIST($AD$3:$AD$1003,$F773,$AA773,FALSE)*WindSpeedStep)</f>
        <v>1.0000000000000031</v>
      </c>
      <c r="AH773" s="40">
        <f t="array" ref="AH773">SUM(_xlfn.NORM.DIST($AD$3:$AD$1003,$F773,$AB773,FALSE)*WindSpeedStep)</f>
        <v>1.000000000000004</v>
      </c>
      <c r="AJ773" s="47">
        <f t="shared" si="236"/>
        <v>11</v>
      </c>
      <c r="AK773" s="83" t="b">
        <f>COUNTIF('Power Curve'!$D$2:$D$31,AJ773)&gt;0</f>
        <v>1</v>
      </c>
      <c r="AL773" s="83" t="b">
        <f t="shared" si="237"/>
        <v>0</v>
      </c>
      <c r="AM773" s="83" t="b">
        <f t="shared" si="243"/>
        <v>1</v>
      </c>
      <c r="AN773" s="47" t="str">
        <f t="shared" si="238"/>
        <v>Inner</v>
      </c>
      <c r="AO773" s="48" t="str">
        <f t="shared" si="239"/>
        <v>1.0-1.1</v>
      </c>
      <c r="AP773" s="49" t="str">
        <f t="shared" si="244"/>
        <v>11-12</v>
      </c>
      <c r="AQ773" s="49" t="str">
        <f t="shared" si="245"/>
        <v>Feb</v>
      </c>
      <c r="AR773" s="48" t="str">
        <f t="shared" si="246"/>
        <v>195-205</v>
      </c>
      <c r="AS773" s="49" t="str">
        <f t="shared" si="240"/>
        <v>Inner-TI</v>
      </c>
    </row>
    <row r="774" spans="5:45" x14ac:dyDescent="0.3">
      <c r="E774" s="15">
        <v>40953.479166666664</v>
      </c>
      <c r="F774" s="21">
        <v>11.05</v>
      </c>
      <c r="G774" s="21">
        <v>1781.8600158691429</v>
      </c>
      <c r="H774" s="42">
        <v>1.1714273962576929</v>
      </c>
      <c r="I774" s="35">
        <v>204</v>
      </c>
      <c r="J774" s="43">
        <v>0.10407239819004524</v>
      </c>
      <c r="K774" s="44">
        <v>0.22546769446610046</v>
      </c>
      <c r="L774" s="26">
        <f t="shared" si="228"/>
        <v>10.886510789918955</v>
      </c>
      <c r="M774" s="26">
        <f t="shared" si="229"/>
        <v>1.0405953122284191</v>
      </c>
      <c r="N774" s="96">
        <f t="shared" si="230"/>
        <v>11</v>
      </c>
      <c r="O774" s="26">
        <f t="shared" si="231"/>
        <v>0.90895835015544657</v>
      </c>
      <c r="P774" s="3">
        <f>IF(L774&gt;'Power Curve'!$C$37,0,INDEX(Ci,$N774,1)*POWER(1-O774,3)+INDEX(Ci,$N774,2)*3*O774*POWER(1-O774,2)+INDEX(Ci,$N774,3)*3*POWER(O774,2)*(1-O774)+INDEX(Ci,$N774,4)*POWER(O774,3))</f>
        <v>1758.7072445314748</v>
      </c>
      <c r="Q774" s="3">
        <f>MAX(0,MIN(P774-V774+W774,'Power Curve'!$C$39))</f>
        <v>1784.0586009516687</v>
      </c>
      <c r="R774" s="3">
        <f t="shared" si="232"/>
        <v>1781.8600158691429</v>
      </c>
      <c r="S774" s="3">
        <f t="shared" si="233"/>
        <v>2.198585082525824</v>
      </c>
      <c r="T774" s="3">
        <f t="shared" si="234"/>
        <v>2.198585082525824</v>
      </c>
      <c r="V774" s="37">
        <f t="array" ref="V774">SUM(_xlfn.NORM.DIST($AD$3:$AD$1003,$L774,$AA774,FALSE)*WindSpeedStep*$AE$3:$AE$1003)/AG774</f>
        <v>1743.7285423480607</v>
      </c>
      <c r="W774" s="37">
        <f t="array" ref="W774">SUM(_xlfn.NORM.DIST($AD$3:$AD$1003,$L774,$AB774,FALSE)*WindSpeedStep*$AE$3:$AE$1003)/AH774</f>
        <v>1769.0798987682547</v>
      </c>
      <c r="Y774" s="1">
        <f t="shared" si="235"/>
        <v>10</v>
      </c>
      <c r="Z774" s="99">
        <f>IF(L774&lt;'Power Curve'!$P$28,'Power Curve'!$Q$28,IF(L774&gt;'Power Curve'!$P$29,'Power Curve'!$Q$29,INDEX(ReferenceTurbulence,Y774)+(L774-INDEX(ReferenceTurbulenceWindSpeed,Y774))*(INDEX(ReferenceTurbulence,Y774+1)-INDEX(ReferenceTurbulence,Y774))/(INDEX(ReferenceTurbulenceWindSpeed,Y774+1)-INDEX(ReferenceTurbulenceWindSpeed,Y774))))</f>
        <v>0.11999705459292476</v>
      </c>
      <c r="AA774" s="100">
        <f t="shared" si="241"/>
        <v>1.3063492295843693</v>
      </c>
      <c r="AB774" s="29">
        <f t="shared" si="242"/>
        <v>1.1329852858286693</v>
      </c>
      <c r="AD774" s="29">
        <f>'Zero Turbulence Curve'!F773</f>
        <v>77.099999999999895</v>
      </c>
      <c r="AE774" s="29">
        <f>'Zero Turbulence Curve'!G773</f>
        <v>1989.4717126307078</v>
      </c>
      <c r="AF774" s="39"/>
      <c r="AG774" s="40">
        <f t="array" ref="AG774">SUM(_xlfn.NORM.DIST($AD$3:$AD$1003,$F774,$AA774,FALSE)*WindSpeedStep)</f>
        <v>1.0000000000000033</v>
      </c>
      <c r="AH774" s="40">
        <f t="array" ref="AH774">SUM(_xlfn.NORM.DIST($AD$3:$AD$1003,$F774,$AB774,FALSE)*WindSpeedStep)</f>
        <v>1.0000000000000036</v>
      </c>
      <c r="AJ774" s="47">
        <f t="shared" si="236"/>
        <v>11</v>
      </c>
      <c r="AK774" s="83" t="b">
        <f>COUNTIF('Power Curve'!$D$2:$D$31,AJ774)&gt;0</f>
        <v>1</v>
      </c>
      <c r="AL774" s="83" t="b">
        <f t="shared" si="237"/>
        <v>0</v>
      </c>
      <c r="AM774" s="83" t="b">
        <f t="shared" si="243"/>
        <v>1</v>
      </c>
      <c r="AN774" s="47" t="str">
        <f t="shared" si="238"/>
        <v>Inner</v>
      </c>
      <c r="AO774" s="48" t="str">
        <f t="shared" si="239"/>
        <v>1.0-1.1</v>
      </c>
      <c r="AP774" s="49" t="str">
        <f t="shared" si="244"/>
        <v>11-12</v>
      </c>
      <c r="AQ774" s="49" t="str">
        <f t="shared" si="245"/>
        <v>Feb</v>
      </c>
      <c r="AR774" s="48" t="str">
        <f t="shared" si="246"/>
        <v>195-205</v>
      </c>
      <c r="AS774" s="49" t="str">
        <f t="shared" si="240"/>
        <v>Inner-TI</v>
      </c>
    </row>
    <row r="775" spans="5:45" x14ac:dyDescent="0.3">
      <c r="E775" s="15">
        <v>40953.486111111109</v>
      </c>
      <c r="F775" s="21">
        <v>11.19</v>
      </c>
      <c r="G775" s="21">
        <v>1647.110031127932</v>
      </c>
      <c r="H775" s="42">
        <v>1.1706273247357326</v>
      </c>
      <c r="I775" s="35">
        <v>205.3</v>
      </c>
      <c r="J775" s="43">
        <v>0.10723860589812333</v>
      </c>
      <c r="K775" s="44">
        <v>0.21688634163590562</v>
      </c>
      <c r="L775" s="26">
        <f t="shared" si="228"/>
        <v>11.021929006419668</v>
      </c>
      <c r="M775" s="26">
        <f t="shared" si="229"/>
        <v>1.0615246341200204</v>
      </c>
      <c r="N775" s="96">
        <f t="shared" si="230"/>
        <v>12</v>
      </c>
      <c r="O775" s="26">
        <f t="shared" si="231"/>
        <v>4.0078700259195001E-2</v>
      </c>
      <c r="P775" s="3">
        <f>IF(L775&gt;'Power Curve'!$C$37,0,INDEX(Ci,$N775,1)*POWER(1-O775,3)+INDEX(Ci,$N775,2)*3*O775*POWER(1-O775,2)+INDEX(Ci,$N775,3)*3*POWER(O775,2)*(1-O775)+INDEX(Ci,$N775,4)*POWER(O775,3))</f>
        <v>1783.4285385447031</v>
      </c>
      <c r="Q775" s="3">
        <f>MAX(0,MIN(P775-V775+W775,'Power Curve'!$C$39))</f>
        <v>1803.9936564305335</v>
      </c>
      <c r="R775" s="3">
        <f t="shared" si="232"/>
        <v>1647.110031127932</v>
      </c>
      <c r="S775" s="3">
        <f t="shared" si="233"/>
        <v>156.88362530260156</v>
      </c>
      <c r="T775" s="3">
        <f t="shared" si="234"/>
        <v>156.88362530260156</v>
      </c>
      <c r="V775" s="37">
        <f t="array" ref="V775">SUM(_xlfn.NORM.DIST($AD$3:$AD$1003,$L775,$AA775,FALSE)*WindSpeedStep*$AE$3:$AE$1003)/AG775</f>
        <v>1768.334665700575</v>
      </c>
      <c r="W775" s="37">
        <f t="array" ref="W775">SUM(_xlfn.NORM.DIST($AD$3:$AD$1003,$L775,$AB775,FALSE)*WindSpeedStep*$AE$3:$AE$1003)/AH775</f>
        <v>1788.8997835864054</v>
      </c>
      <c r="Y775" s="1">
        <f t="shared" si="235"/>
        <v>11</v>
      </c>
      <c r="Z775" s="99">
        <f>IF(L775&lt;'Power Curve'!$P$28,'Power Curve'!$Q$28,IF(L775&gt;'Power Curve'!$P$29,'Power Curve'!$Q$29,INDEX(ReferenceTurbulence,Y775)+(L775-INDEX(ReferenceTurbulenceWindSpeed,Y775))*(INDEX(ReferenceTurbulence,Y775+1)-INDEX(ReferenceTurbulence,Y775))/(INDEX(ReferenceTurbulenceWindSpeed,Y775+1)-INDEX(ReferenceTurbulenceWindSpeed,Y775))))</f>
        <v>0.11992292358004923</v>
      </c>
      <c r="AA775" s="100">
        <f t="shared" si="241"/>
        <v>1.3217819499415939</v>
      </c>
      <c r="AB775" s="29">
        <f t="shared" si="242"/>
        <v>1.1819763009565327</v>
      </c>
      <c r="AD775" s="29">
        <f>'Zero Turbulence Curve'!F774</f>
        <v>77.199999999999889</v>
      </c>
      <c r="AE775" s="29">
        <f>'Zero Turbulence Curve'!G774</f>
        <v>1989.4717126307078</v>
      </c>
      <c r="AF775" s="39"/>
      <c r="AG775" s="40">
        <f t="array" ref="AG775">SUM(_xlfn.NORM.DIST($AD$3:$AD$1003,$F775,$AA775,FALSE)*WindSpeedStep)</f>
        <v>1.000000000000004</v>
      </c>
      <c r="AH775" s="40">
        <f t="array" ref="AH775">SUM(_xlfn.NORM.DIST($AD$3:$AD$1003,$F775,$AB775,FALSE)*WindSpeedStep)</f>
        <v>1.0000000000000029</v>
      </c>
      <c r="AJ775" s="47">
        <f t="shared" si="236"/>
        <v>11</v>
      </c>
      <c r="AK775" s="83" t="b">
        <f>COUNTIF('Power Curve'!$D$2:$D$31,AJ775)&gt;0</f>
        <v>1</v>
      </c>
      <c r="AL775" s="83" t="b">
        <f t="shared" si="237"/>
        <v>0</v>
      </c>
      <c r="AM775" s="83" t="b">
        <f t="shared" si="243"/>
        <v>1</v>
      </c>
      <c r="AN775" s="47" t="str">
        <f t="shared" si="238"/>
        <v>Inner</v>
      </c>
      <c r="AO775" s="48" t="str">
        <f t="shared" si="239"/>
        <v>1.0-1.1</v>
      </c>
      <c r="AP775" s="49" t="str">
        <f t="shared" si="244"/>
        <v>11-12</v>
      </c>
      <c r="AQ775" s="49" t="str">
        <f t="shared" si="245"/>
        <v>Feb</v>
      </c>
      <c r="AR775" s="48" t="str">
        <f t="shared" si="246"/>
        <v>205-215</v>
      </c>
      <c r="AS775" s="49" t="str">
        <f t="shared" si="240"/>
        <v>Inner-TI</v>
      </c>
    </row>
    <row r="776" spans="5:45" x14ac:dyDescent="0.3">
      <c r="E776" s="15">
        <v>40953.493055555555</v>
      </c>
      <c r="F776" s="21">
        <v>11.92</v>
      </c>
      <c r="G776" s="21">
        <v>1513.440002441404</v>
      </c>
      <c r="H776" s="42">
        <v>1.1697845819375714</v>
      </c>
      <c r="I776" s="35">
        <v>207.1</v>
      </c>
      <c r="J776" s="43">
        <v>9.3959731543624164E-2</v>
      </c>
      <c r="K776" s="44">
        <v>0.26569620424523749</v>
      </c>
      <c r="L776" s="26">
        <f t="shared" si="228"/>
        <v>11.738146445619021</v>
      </c>
      <c r="M776" s="26">
        <f t="shared" si="229"/>
        <v>1.1722183481322901</v>
      </c>
      <c r="N776" s="96">
        <f t="shared" si="230"/>
        <v>12</v>
      </c>
      <c r="O776" s="26">
        <f t="shared" si="231"/>
        <v>0.72994247357945274</v>
      </c>
      <c r="P776" s="3">
        <f>IF(L776&gt;'Power Curve'!$C$37,0,INDEX(Ci,$N776,1)*POWER(1-O776,3)+INDEX(Ci,$N776,2)*3*O776*POWER(1-O776,2)+INDEX(Ci,$N776,3)*3*POWER(O776,2)*(1-O776)+INDEX(Ci,$N776,4)*POWER(O776,3))</f>
        <v>1892.9153004295172</v>
      </c>
      <c r="Q776" s="3">
        <f>MAX(0,MIN(P776-V776+W776,'Power Curve'!$C$39))</f>
        <v>1929.2073503206927</v>
      </c>
      <c r="R776" s="3">
        <f t="shared" si="232"/>
        <v>1513.440002441404</v>
      </c>
      <c r="S776" s="3">
        <f t="shared" si="233"/>
        <v>415.76734787928876</v>
      </c>
      <c r="T776" s="3">
        <f t="shared" si="234"/>
        <v>415.76734787928876</v>
      </c>
      <c r="V776" s="37">
        <f t="array" ref="V776">SUM(_xlfn.NORM.DIST($AD$3:$AD$1003,$L776,$AA776,FALSE)*WindSpeedStep*$AE$3:$AE$1003)/AG776</f>
        <v>1867.9261608718457</v>
      </c>
      <c r="W776" s="37">
        <f t="array" ref="W776">SUM(_xlfn.NORM.DIST($AD$3:$AD$1003,$L776,$AB776,FALSE)*WindSpeedStep*$AE$3:$AE$1003)/AH776</f>
        <v>1904.2182107630213</v>
      </c>
      <c r="Y776" s="1">
        <f t="shared" si="235"/>
        <v>11</v>
      </c>
      <c r="Z776" s="99">
        <f>IF(L776&lt;'Power Curve'!$P$28,'Power Curve'!$Q$28,IF(L776&gt;'Power Curve'!$P$29,'Power Curve'!$Q$29,INDEX(ReferenceTurbulence,Y776)+(L776-INDEX(ReferenceTurbulenceWindSpeed,Y776))*(INDEX(ReferenceTurbulence,Y776+1)-INDEX(ReferenceTurbulence,Y776))/(INDEX(ReferenceTurbulenceWindSpeed,Y776+1)-INDEX(ReferenceTurbulenceWindSpeed,Y776))))</f>
        <v>0.11868809114302727</v>
      </c>
      <c r="AA776" s="100">
        <f t="shared" si="241"/>
        <v>1.3931781951878319</v>
      </c>
      <c r="AB776" s="29">
        <f t="shared" si="242"/>
        <v>1.1029130888501093</v>
      </c>
      <c r="AD776" s="29">
        <f>'Zero Turbulence Curve'!F775</f>
        <v>77.299999999999883</v>
      </c>
      <c r="AE776" s="29">
        <f>'Zero Turbulence Curve'!G775</f>
        <v>1989.4717126307078</v>
      </c>
      <c r="AF776" s="39"/>
      <c r="AG776" s="40">
        <f t="array" ref="AG776">SUM(_xlfn.NORM.DIST($AD$3:$AD$1003,$F776,$AA776,FALSE)*WindSpeedStep)</f>
        <v>1.0000000000000031</v>
      </c>
      <c r="AH776" s="40">
        <f t="array" ref="AH776">SUM(_xlfn.NORM.DIST($AD$3:$AD$1003,$F776,$AB776,FALSE)*WindSpeedStep)</f>
        <v>1.0000000000000031</v>
      </c>
      <c r="AJ776" s="47">
        <f t="shared" si="236"/>
        <v>12</v>
      </c>
      <c r="AK776" s="83" t="b">
        <f>COUNTIF('Power Curve'!$D$2:$D$31,AJ776)&gt;0</f>
        <v>1</v>
      </c>
      <c r="AL776" s="83" t="b">
        <f t="shared" si="237"/>
        <v>0</v>
      </c>
      <c r="AM776" s="83" t="b">
        <f t="shared" si="243"/>
        <v>1</v>
      </c>
      <c r="AN776" s="47" t="str">
        <f t="shared" si="238"/>
        <v>Outer</v>
      </c>
      <c r="AO776" s="48" t="str">
        <f t="shared" si="239"/>
        <v>1.1-1.2</v>
      </c>
      <c r="AP776" s="49" t="str">
        <f t="shared" si="244"/>
        <v>11-12</v>
      </c>
      <c r="AQ776" s="49" t="str">
        <f t="shared" si="245"/>
        <v>Feb</v>
      </c>
      <c r="AR776" s="48" t="str">
        <f t="shared" si="246"/>
        <v>205-215</v>
      </c>
      <c r="AS776" s="49" t="str">
        <f t="shared" si="240"/>
        <v>HWS-LTI</v>
      </c>
    </row>
    <row r="777" spans="5:45" x14ac:dyDescent="0.3">
      <c r="E777" s="15">
        <v>40953.5</v>
      </c>
      <c r="F777" s="21">
        <v>11.01</v>
      </c>
      <c r="G777" s="21">
        <v>1283.5800323486351</v>
      </c>
      <c r="H777" s="42">
        <v>1.1692455579925729</v>
      </c>
      <c r="I777" s="35">
        <v>207</v>
      </c>
      <c r="J777" s="43">
        <v>0.10445049954586738</v>
      </c>
      <c r="K777" s="44">
        <v>0.30519052326643936</v>
      </c>
      <c r="L777" s="26">
        <f t="shared" si="228"/>
        <v>10.840364008854197</v>
      </c>
      <c r="M777" s="26">
        <f t="shared" si="229"/>
        <v>1.0334631784570334</v>
      </c>
      <c r="N777" s="96">
        <f t="shared" si="230"/>
        <v>11</v>
      </c>
      <c r="O777" s="26">
        <f t="shared" si="231"/>
        <v>0.86417263347608719</v>
      </c>
      <c r="P777" s="3">
        <f>IF(L777&gt;'Power Curve'!$C$37,0,INDEX(Ci,$N777,1)*POWER(1-O777,3)+INDEX(Ci,$N777,2)*3*O777*POWER(1-O777,2)+INDEX(Ci,$N777,3)*3*POWER(O777,2)*(1-O777)+INDEX(Ci,$N777,4)*POWER(O777,3))</f>
        <v>1749.5177152014664</v>
      </c>
      <c r="Q777" s="3">
        <f>MAX(0,MIN(P777-V777+W777,'Power Curve'!$C$39))</f>
        <v>1774.0169444481116</v>
      </c>
      <c r="R777" s="3">
        <f t="shared" si="232"/>
        <v>1283.5800323486351</v>
      </c>
      <c r="S777" s="3">
        <f t="shared" si="233"/>
        <v>490.43691209947656</v>
      </c>
      <c r="T777" s="3">
        <f t="shared" si="234"/>
        <v>490.43691209947656</v>
      </c>
      <c r="V777" s="37">
        <f t="array" ref="V777">SUM(_xlfn.NORM.DIST($AD$3:$AD$1003,$L777,$AA777,FALSE)*WindSpeedStep*$AE$3:$AE$1003)/AG777</f>
        <v>1734.9038903954006</v>
      </c>
      <c r="W777" s="37">
        <f t="array" ref="W777">SUM(_xlfn.NORM.DIST($AD$3:$AD$1003,$L777,$AB777,FALSE)*WindSpeedStep*$AE$3:$AE$1003)/AH777</f>
        <v>1759.4031196420458</v>
      </c>
      <c r="Y777" s="1">
        <f t="shared" si="235"/>
        <v>10</v>
      </c>
      <c r="Z777" s="99">
        <f>IF(L777&lt;'Power Curve'!$P$28,'Power Curve'!$Q$28,IF(L777&gt;'Power Curve'!$P$29,'Power Curve'!$Q$29,INDEX(ReferenceTurbulence,Y777)+(L777-INDEX(ReferenceTurbulenceWindSpeed,Y777))*(INDEX(ReferenceTurbulence,Y777+1)-INDEX(ReferenceTurbulence,Y777))/(INDEX(ReferenceTurbulenceWindSpeed,Y777+1)-INDEX(ReferenceTurbulenceWindSpeed,Y777))))</f>
        <v>0.11999823104146694</v>
      </c>
      <c r="AA777" s="100">
        <f t="shared" si="241"/>
        <v>1.3008245049080887</v>
      </c>
      <c r="AB777" s="29">
        <f t="shared" si="242"/>
        <v>1.1322814359838624</v>
      </c>
      <c r="AD777" s="29">
        <f>'Zero Turbulence Curve'!F776</f>
        <v>77.399999999999878</v>
      </c>
      <c r="AE777" s="29">
        <f>'Zero Turbulence Curve'!G776</f>
        <v>1989.4717126307078</v>
      </c>
      <c r="AF777" s="39"/>
      <c r="AG777" s="40">
        <f t="array" ref="AG777">SUM(_xlfn.NORM.DIST($AD$3:$AD$1003,$F777,$AA777,FALSE)*WindSpeedStep)</f>
        <v>1.0000000000000038</v>
      </c>
      <c r="AH777" s="40">
        <f t="array" ref="AH777">SUM(_xlfn.NORM.DIST($AD$3:$AD$1003,$F777,$AB777,FALSE)*WindSpeedStep)</f>
        <v>1.0000000000000038</v>
      </c>
      <c r="AJ777" s="47">
        <f t="shared" si="236"/>
        <v>11</v>
      </c>
      <c r="AK777" s="83" t="b">
        <f>COUNTIF('Power Curve'!$D$2:$D$31,AJ777)&gt;0</f>
        <v>1</v>
      </c>
      <c r="AL777" s="83" t="b">
        <f t="shared" si="237"/>
        <v>0</v>
      </c>
      <c r="AM777" s="83" t="b">
        <f t="shared" si="243"/>
        <v>1</v>
      </c>
      <c r="AN777" s="47" t="str">
        <f t="shared" si="238"/>
        <v>Outer</v>
      </c>
      <c r="AO777" s="48" t="str">
        <f t="shared" si="239"/>
        <v>1.0-1.1</v>
      </c>
      <c r="AP777" s="49" t="str">
        <f t="shared" si="244"/>
        <v>12-13</v>
      </c>
      <c r="AQ777" s="49" t="str">
        <f t="shared" si="245"/>
        <v>Feb</v>
      </c>
      <c r="AR777" s="48" t="str">
        <f t="shared" si="246"/>
        <v>205-215</v>
      </c>
      <c r="AS777" s="49" t="str">
        <f t="shared" si="240"/>
        <v>Inner-TI</v>
      </c>
    </row>
    <row r="778" spans="5:45" x14ac:dyDescent="0.3">
      <c r="E778" s="15">
        <v>40953.506944444445</v>
      </c>
      <c r="F778" s="21">
        <v>11.37</v>
      </c>
      <c r="G778" s="21">
        <v>1306.1300277710011</v>
      </c>
      <c r="H778" s="42">
        <v>1.1682978328821827</v>
      </c>
      <c r="I778" s="35">
        <v>206.5</v>
      </c>
      <c r="J778" s="43">
        <v>7.6517150395778374E-2</v>
      </c>
      <c r="K778" s="44">
        <v>0.32810581527648286</v>
      </c>
      <c r="L778" s="26">
        <f t="shared" si="228"/>
        <v>11.191791879262457</v>
      </c>
      <c r="M778" s="26">
        <f t="shared" si="229"/>
        <v>1.0877774886843847</v>
      </c>
      <c r="N778" s="96">
        <f t="shared" si="230"/>
        <v>12</v>
      </c>
      <c r="O778" s="26">
        <f t="shared" si="231"/>
        <v>0.20369136310826105</v>
      </c>
      <c r="P778" s="3">
        <f>IF(L778&gt;'Power Curve'!$C$37,0,INDEX(Ci,$N778,1)*POWER(1-O778,3)+INDEX(Ci,$N778,2)*3*O778*POWER(1-O778,2)+INDEX(Ci,$N778,3)*3*POWER(O778,2)*(1-O778)+INDEX(Ci,$N778,4)*POWER(O778,3))</f>
        <v>1812.8957202475642</v>
      </c>
      <c r="Q778" s="3">
        <f>MAX(0,MIN(P778-V778+W778,'Power Curve'!$C$39))</f>
        <v>1883.3121871188209</v>
      </c>
      <c r="R778" s="3">
        <f t="shared" si="232"/>
        <v>1306.1300277710011</v>
      </c>
      <c r="S778" s="3">
        <f t="shared" si="233"/>
        <v>577.18215934781983</v>
      </c>
      <c r="T778" s="3">
        <f t="shared" si="234"/>
        <v>577.18215934781983</v>
      </c>
      <c r="V778" s="37">
        <f t="array" ref="V778">SUM(_xlfn.NORM.DIST($AD$3:$AD$1003,$L778,$AA778,FALSE)*WindSpeedStep*$AE$3:$AE$1003)/AG778</f>
        <v>1796.6495728865179</v>
      </c>
      <c r="W778" s="37">
        <f t="array" ref="W778">SUM(_xlfn.NORM.DIST($AD$3:$AD$1003,$L778,$AB778,FALSE)*WindSpeedStep*$AE$3:$AE$1003)/AH778</f>
        <v>1867.0660397577747</v>
      </c>
      <c r="Y778" s="1">
        <f t="shared" si="235"/>
        <v>11</v>
      </c>
      <c r="Z778" s="99">
        <f>IF(L778&lt;'Power Curve'!$P$28,'Power Curve'!$Q$28,IF(L778&gt;'Power Curve'!$P$29,'Power Curve'!$Q$29,INDEX(ReferenceTurbulence,Y778)+(L778-INDEX(ReferenceTurbulenceWindSpeed,Y778))*(INDEX(ReferenceTurbulence,Y778+1)-INDEX(ReferenceTurbulence,Y778))/(INDEX(ReferenceTurbulenceWindSpeed,Y778+1)-INDEX(ReferenceTurbulenceWindSpeed,Y778))))</f>
        <v>0.11963006253848274</v>
      </c>
      <c r="AA778" s="100">
        <f t="shared" si="241"/>
        <v>1.3388747624338511</v>
      </c>
      <c r="AB778" s="29">
        <f t="shared" si="242"/>
        <v>0.85636402242377652</v>
      </c>
      <c r="AD778" s="29">
        <f>'Zero Turbulence Curve'!F777</f>
        <v>77.499999999999872</v>
      </c>
      <c r="AE778" s="29">
        <f>'Zero Turbulence Curve'!G777</f>
        <v>1989.4717126307078</v>
      </c>
      <c r="AF778" s="39"/>
      <c r="AG778" s="40">
        <f t="array" ref="AG778">SUM(_xlfn.NORM.DIST($AD$3:$AD$1003,$F778,$AA778,FALSE)*WindSpeedStep)</f>
        <v>1.0000000000000033</v>
      </c>
      <c r="AH778" s="40">
        <f t="array" ref="AH778">SUM(_xlfn.NORM.DIST($AD$3:$AD$1003,$F778,$AB778,FALSE)*WindSpeedStep)</f>
        <v>1.0000000000000033</v>
      </c>
      <c r="AJ778" s="47">
        <f t="shared" si="236"/>
        <v>11</v>
      </c>
      <c r="AK778" s="83" t="b">
        <f>COUNTIF('Power Curve'!$D$2:$D$31,AJ778)&gt;0</f>
        <v>1</v>
      </c>
      <c r="AL778" s="83" t="b">
        <f t="shared" si="237"/>
        <v>0</v>
      </c>
      <c r="AM778" s="83" t="b">
        <f t="shared" si="243"/>
        <v>1</v>
      </c>
      <c r="AN778" s="47" t="str">
        <f t="shared" si="238"/>
        <v>Outer</v>
      </c>
      <c r="AO778" s="48" t="str">
        <f t="shared" si="239"/>
        <v>1.0-1.1</v>
      </c>
      <c r="AP778" s="49" t="str">
        <f t="shared" si="244"/>
        <v>12-13</v>
      </c>
      <c r="AQ778" s="49" t="str">
        <f t="shared" si="245"/>
        <v>Feb</v>
      </c>
      <c r="AR778" s="48" t="str">
        <f t="shared" si="246"/>
        <v>205-215</v>
      </c>
      <c r="AS778" s="49" t="str">
        <f t="shared" si="240"/>
        <v>HWS-LTI</v>
      </c>
    </row>
    <row r="779" spans="5:45" x14ac:dyDescent="0.3">
      <c r="E779" s="15">
        <v>40953.513888888891</v>
      </c>
      <c r="F779" s="21">
        <v>10.54</v>
      </c>
      <c r="G779" s="21">
        <v>1204.4700012207006</v>
      </c>
      <c r="H779" s="42">
        <v>1.1677593234456729</v>
      </c>
      <c r="I779" s="35">
        <v>207</v>
      </c>
      <c r="J779" s="43">
        <v>9.8671726755218223E-2</v>
      </c>
      <c r="K779" s="44">
        <v>0.27760881376359003</v>
      </c>
      <c r="L779" s="26">
        <f t="shared" si="228"/>
        <v>10.373206633854036</v>
      </c>
      <c r="M779" s="26">
        <f t="shared" si="229"/>
        <v>0.96126250023171989</v>
      </c>
      <c r="N779" s="96">
        <f t="shared" si="230"/>
        <v>11</v>
      </c>
      <c r="O779" s="26">
        <f t="shared" si="231"/>
        <v>0.41079371172484869</v>
      </c>
      <c r="P779" s="3">
        <f>IF(L779&gt;'Power Curve'!$C$37,0,INDEX(Ci,$N779,1)*POWER(1-O779,3)+INDEX(Ci,$N779,2)*3*O779*POWER(1-O779,2)+INDEX(Ci,$N779,3)*3*POWER(O779,2)*(1-O779)+INDEX(Ci,$N779,4)*POWER(O779,3))</f>
        <v>1637.8935691113084</v>
      </c>
      <c r="Q779" s="3">
        <f>MAX(0,MIN(P779-V779+W779,'Power Curve'!$C$39))</f>
        <v>1665.135945309838</v>
      </c>
      <c r="R779" s="3">
        <f t="shared" si="232"/>
        <v>1204.4700012207006</v>
      </c>
      <c r="S779" s="3">
        <f t="shared" si="233"/>
        <v>460.66594408913738</v>
      </c>
      <c r="T779" s="3">
        <f t="shared" si="234"/>
        <v>460.66594408913738</v>
      </c>
      <c r="V779" s="37">
        <f t="array" ref="V779">SUM(_xlfn.NORM.DIST($AD$3:$AD$1003,$L779,$AA779,FALSE)*WindSpeedStep*$AE$3:$AE$1003)/AG779</f>
        <v>1631.5386059312389</v>
      </c>
      <c r="W779" s="37">
        <f t="array" ref="W779">SUM(_xlfn.NORM.DIST($AD$3:$AD$1003,$L779,$AB779,FALSE)*WindSpeedStep*$AE$3:$AE$1003)/AH779</f>
        <v>1658.7809821297685</v>
      </c>
      <c r="Y779" s="1">
        <f t="shared" si="235"/>
        <v>10</v>
      </c>
      <c r="Z779" s="99">
        <f>IF(L779&lt;'Power Curve'!$P$28,'Power Curve'!$Q$28,IF(L779&gt;'Power Curve'!$P$29,'Power Curve'!$Q$29,INDEX(ReferenceTurbulence,Y779)+(L779-INDEX(ReferenceTurbulenceWindSpeed,Y779))*(INDEX(ReferenceTurbulence,Y779+1)-INDEX(ReferenceTurbulence,Y779))/(INDEX(ReferenceTurbulenceWindSpeed,Y779+1)-INDEX(ReferenceTurbulenceWindSpeed,Y779))))</f>
        <v>0.12001014057448543</v>
      </c>
      <c r="AA779" s="100">
        <f t="shared" si="241"/>
        <v>1.2448899863370078</v>
      </c>
      <c r="AB779" s="29">
        <f t="shared" si="242"/>
        <v>1.0235422105510623</v>
      </c>
      <c r="AD779" s="29">
        <f>'Zero Turbulence Curve'!F778</f>
        <v>77.599999999999866</v>
      </c>
      <c r="AE779" s="29">
        <f>'Zero Turbulence Curve'!G778</f>
        <v>1989.4717126307078</v>
      </c>
      <c r="AF779" s="39"/>
      <c r="AG779" s="40">
        <f t="array" ref="AG779">SUM(_xlfn.NORM.DIST($AD$3:$AD$1003,$F779,$AA779,FALSE)*WindSpeedStep)</f>
        <v>1.0000000000000033</v>
      </c>
      <c r="AH779" s="40">
        <f t="array" ref="AH779">SUM(_xlfn.NORM.DIST($AD$3:$AD$1003,$F779,$AB779,FALSE)*WindSpeedStep)</f>
        <v>1.0000000000000033</v>
      </c>
      <c r="AJ779" s="47">
        <f t="shared" si="236"/>
        <v>10</v>
      </c>
      <c r="AK779" s="83" t="b">
        <f>COUNTIF('Power Curve'!$D$2:$D$31,AJ779)&gt;0</f>
        <v>1</v>
      </c>
      <c r="AL779" s="83" t="b">
        <f t="shared" si="237"/>
        <v>0</v>
      </c>
      <c r="AM779" s="83" t="b">
        <f t="shared" si="243"/>
        <v>1</v>
      </c>
      <c r="AN779" s="47" t="str">
        <f t="shared" si="238"/>
        <v>Outer</v>
      </c>
      <c r="AO779" s="48" t="str">
        <f t="shared" si="239"/>
        <v>0.9-1.0</v>
      </c>
      <c r="AP779" s="49" t="str">
        <f t="shared" si="244"/>
        <v>12-13</v>
      </c>
      <c r="AQ779" s="49" t="str">
        <f t="shared" si="245"/>
        <v>Feb</v>
      </c>
      <c r="AR779" s="48" t="str">
        <f t="shared" si="246"/>
        <v>205-215</v>
      </c>
      <c r="AS779" s="49" t="str">
        <f t="shared" si="240"/>
        <v>HWS-LTI</v>
      </c>
    </row>
    <row r="780" spans="5:45" x14ac:dyDescent="0.3">
      <c r="E780" s="15">
        <v>40953.520833333336</v>
      </c>
      <c r="F780" s="21">
        <v>10.74</v>
      </c>
      <c r="G780" s="21">
        <v>910.65997695922897</v>
      </c>
      <c r="H780" s="42">
        <v>1.1674568737667612</v>
      </c>
      <c r="I780" s="35">
        <v>210</v>
      </c>
      <c r="J780" s="43">
        <v>0.12011173184357542</v>
      </c>
      <c r="K780" s="44">
        <v>0.29455828359826841</v>
      </c>
      <c r="L780" s="26">
        <f t="shared" si="228"/>
        <v>10.569129048576183</v>
      </c>
      <c r="M780" s="26">
        <f t="shared" si="229"/>
        <v>0.99154294099855</v>
      </c>
      <c r="N780" s="96">
        <f t="shared" si="230"/>
        <v>11</v>
      </c>
      <c r="O780" s="26">
        <f t="shared" si="231"/>
        <v>0.60093754309130343</v>
      </c>
      <c r="P780" s="3">
        <f>IF(L780&gt;'Power Curve'!$C$37,0,INDEX(Ci,$N780,1)*POWER(1-O780,3)+INDEX(Ci,$N780,2)*3*O780*POWER(1-O780,2)+INDEX(Ci,$N780,3)*3*POWER(O780,2)*(1-O780)+INDEX(Ci,$N780,4)*POWER(O780,3))</f>
        <v>1688.2834077147136</v>
      </c>
      <c r="Q780" s="3">
        <f>MAX(0,MIN(P780-V780+W780,'Power Curve'!$C$39))</f>
        <v>1688.1322236177593</v>
      </c>
      <c r="R780" s="3">
        <f t="shared" si="232"/>
        <v>910.65997695922897</v>
      </c>
      <c r="S780" s="3">
        <f t="shared" si="233"/>
        <v>777.47224665853037</v>
      </c>
      <c r="T780" s="3">
        <f t="shared" si="234"/>
        <v>777.47224665853037</v>
      </c>
      <c r="V780" s="37">
        <f t="array" ref="V780">SUM(_xlfn.NORM.DIST($AD$3:$AD$1003,$L780,$AA780,FALSE)*WindSpeedStep*$AE$3:$AE$1003)/AG780</f>
        <v>1678.0106508103827</v>
      </c>
      <c r="W780" s="37">
        <f t="array" ref="W780">SUM(_xlfn.NORM.DIST($AD$3:$AD$1003,$L780,$AB780,FALSE)*WindSpeedStep*$AE$3:$AE$1003)/AH780</f>
        <v>1677.8594667134284</v>
      </c>
      <c r="Y780" s="1">
        <f t="shared" si="235"/>
        <v>10</v>
      </c>
      <c r="Z780" s="99">
        <f>IF(L780&lt;'Power Curve'!$P$28,'Power Curve'!$Q$28,IF(L780&gt;'Power Curve'!$P$29,'Power Curve'!$Q$29,INDEX(ReferenceTurbulence,Y780)+(L780-INDEX(ReferenceTurbulenceWindSpeed,Y780))*(INDEX(ReferenceTurbulence,Y780+1)-INDEX(ReferenceTurbulence,Y780))/(INDEX(ReferenceTurbulenceWindSpeed,Y780+1)-INDEX(ReferenceTurbulenceWindSpeed,Y780))))</f>
        <v>0.12000514580271886</v>
      </c>
      <c r="AA780" s="100">
        <f t="shared" si="241"/>
        <v>1.268349872482136</v>
      </c>
      <c r="AB780" s="29">
        <f t="shared" si="242"/>
        <v>1.2694763941027258</v>
      </c>
      <c r="AD780" s="29">
        <f>'Zero Turbulence Curve'!F779</f>
        <v>77.699999999999861</v>
      </c>
      <c r="AE780" s="29">
        <f>'Zero Turbulence Curve'!G779</f>
        <v>1989.4717126307078</v>
      </c>
      <c r="AF780" s="39"/>
      <c r="AG780" s="40">
        <f t="array" ref="AG780">SUM(_xlfn.NORM.DIST($AD$3:$AD$1003,$F780,$AA780,FALSE)*WindSpeedStep)</f>
        <v>1.0000000000000036</v>
      </c>
      <c r="AH780" s="40">
        <f t="array" ref="AH780">SUM(_xlfn.NORM.DIST($AD$3:$AD$1003,$F780,$AB780,FALSE)*WindSpeedStep)</f>
        <v>1.0000000000000029</v>
      </c>
      <c r="AJ780" s="47">
        <f t="shared" si="236"/>
        <v>11</v>
      </c>
      <c r="AK780" s="83" t="b">
        <f>COUNTIF('Power Curve'!$D$2:$D$31,AJ780)&gt;0</f>
        <v>1</v>
      </c>
      <c r="AL780" s="83" t="b">
        <f t="shared" si="237"/>
        <v>0</v>
      </c>
      <c r="AM780" s="83" t="b">
        <f t="shared" si="243"/>
        <v>1</v>
      </c>
      <c r="AN780" s="47" t="str">
        <f t="shared" si="238"/>
        <v>Inner</v>
      </c>
      <c r="AO780" s="48" t="str">
        <f t="shared" si="239"/>
        <v>0.9-1.0</v>
      </c>
      <c r="AP780" s="49" t="str">
        <f t="shared" si="244"/>
        <v>12-13</v>
      </c>
      <c r="AQ780" s="49" t="str">
        <f t="shared" si="245"/>
        <v>Feb</v>
      </c>
      <c r="AR780" s="48" t="str">
        <f t="shared" si="246"/>
        <v>205-215</v>
      </c>
      <c r="AS780" s="49" t="str">
        <f t="shared" si="240"/>
        <v>Inner-TI</v>
      </c>
    </row>
    <row r="781" spans="5:45" x14ac:dyDescent="0.3">
      <c r="E781" s="15">
        <v>40953.638888888891</v>
      </c>
      <c r="F781" s="21">
        <v>6.7</v>
      </c>
      <c r="G781" s="21">
        <v>616.27000045776367</v>
      </c>
      <c r="H781" s="42">
        <v>1.161783999146768</v>
      </c>
      <c r="I781" s="35">
        <v>265.3</v>
      </c>
      <c r="J781" s="43">
        <v>0.19552238805970149</v>
      </c>
      <c r="K781" s="44">
        <v>0.20772724624550082</v>
      </c>
      <c r="L781" s="26">
        <f t="shared" si="228"/>
        <v>6.5827076856331432</v>
      </c>
      <c r="M781" s="26">
        <f t="shared" si="229"/>
        <v>0.37542866880865583</v>
      </c>
      <c r="N781" s="96">
        <f t="shared" si="230"/>
        <v>7</v>
      </c>
      <c r="O781" s="26">
        <f t="shared" si="231"/>
        <v>0.56042767482064637</v>
      </c>
      <c r="P781" s="3">
        <f>IF(L781&gt;'Power Curve'!$C$37,0,INDEX(Ci,$N781,1)*POWER(1-O781,3)+INDEX(Ci,$N781,2)*3*O781*POWER(1-O781,2)+INDEX(Ci,$N781,3)*3*POWER(O781,2)*(1-O781)+INDEX(Ci,$N781,4)*POWER(O781,3))</f>
        <v>490.78165367608392</v>
      </c>
      <c r="Q781" s="3">
        <f>MAX(0,MIN(P781-V781+W781,'Power Curve'!$C$39))</f>
        <v>515.42675725360641</v>
      </c>
      <c r="R781" s="3">
        <f t="shared" si="232"/>
        <v>616.27000045776367</v>
      </c>
      <c r="S781" s="3">
        <f t="shared" si="233"/>
        <v>-100.84324320415726</v>
      </c>
      <c r="T781" s="3">
        <f t="shared" si="234"/>
        <v>100.84324320415726</v>
      </c>
      <c r="V781" s="37">
        <f t="array" ref="V781">SUM(_xlfn.NORM.DIST($AD$3:$AD$1003,$L781,$AA781,FALSE)*WindSpeedStep*$AE$3:$AE$1003)/AG781</f>
        <v>494.22029601585484</v>
      </c>
      <c r="W781" s="37">
        <f t="array" ref="W781">SUM(_xlfn.NORM.DIST($AD$3:$AD$1003,$L781,$AB781,FALSE)*WindSpeedStep*$AE$3:$AE$1003)/AH781</f>
        <v>518.86539959337733</v>
      </c>
      <c r="Y781" s="1">
        <f t="shared" si="235"/>
        <v>6</v>
      </c>
      <c r="Z781" s="99">
        <f>IF(L781&lt;'Power Curve'!$P$28,'Power Curve'!$Q$28,IF(L781&gt;'Power Curve'!$P$29,'Power Curve'!$Q$29,INDEX(ReferenceTurbulence,Y781)+(L781-INDEX(ReferenceTurbulenceWindSpeed,Y781))*(INDEX(ReferenceTurbulence,Y781+1)-INDEX(ReferenceTurbulence,Y781))/(INDEX(ReferenceTurbulenceWindSpeed,Y781+1)-INDEX(ReferenceTurbulenceWindSpeed,Y781))))</f>
        <v>0.12052223360182264</v>
      </c>
      <c r="AA781" s="100">
        <f t="shared" si="241"/>
        <v>0.79336263342039093</v>
      </c>
      <c r="AB781" s="29">
        <f t="shared" si="242"/>
        <v>1.2870667265939428</v>
      </c>
      <c r="AD781" s="29">
        <f>'Zero Turbulence Curve'!F780</f>
        <v>77.799999999999855</v>
      </c>
      <c r="AE781" s="29">
        <f>'Zero Turbulence Curve'!G780</f>
        <v>1989.4717126307078</v>
      </c>
      <c r="AF781" s="39"/>
      <c r="AG781" s="40">
        <f t="array" ref="AG781">SUM(_xlfn.NORM.DIST($AD$3:$AD$1003,$F781,$AA781,FALSE)*WindSpeedStep)</f>
        <v>1.0000000000000042</v>
      </c>
      <c r="AH781" s="40">
        <f t="array" ref="AH781">SUM(_xlfn.NORM.DIST($AD$3:$AD$1003,$F781,$AB781,FALSE)*WindSpeedStep)</f>
        <v>0.99999992219775469</v>
      </c>
      <c r="AJ781" s="47">
        <f t="shared" si="236"/>
        <v>7</v>
      </c>
      <c r="AK781" s="83" t="b">
        <f>COUNTIF('Power Curve'!$D$2:$D$31,AJ781)&gt;0</f>
        <v>1</v>
      </c>
      <c r="AL781" s="83" t="b">
        <f t="shared" si="237"/>
        <v>0</v>
      </c>
      <c r="AM781" s="83" t="b">
        <f t="shared" si="243"/>
        <v>1</v>
      </c>
      <c r="AN781" s="47" t="str">
        <f t="shared" si="238"/>
        <v>Outer</v>
      </c>
      <c r="AO781" s="48" t="str">
        <f t="shared" si="239"/>
        <v>0.3-0.4</v>
      </c>
      <c r="AP781" s="49" t="str">
        <f t="shared" si="244"/>
        <v>15-16</v>
      </c>
      <c r="AQ781" s="49" t="str">
        <f t="shared" si="245"/>
        <v>Feb</v>
      </c>
      <c r="AR781" s="48" t="str">
        <f t="shared" si="246"/>
        <v>265-275</v>
      </c>
      <c r="AS781" s="49" t="str">
        <f t="shared" si="240"/>
        <v>LWS-HTI</v>
      </c>
    </row>
    <row r="782" spans="5:45" x14ac:dyDescent="0.3">
      <c r="E782" s="15">
        <v>40953.659722222219</v>
      </c>
      <c r="F782" s="21">
        <v>6.14</v>
      </c>
      <c r="G782" s="21">
        <v>533.61997032165527</v>
      </c>
      <c r="H782" s="42">
        <v>1.1623416000322162</v>
      </c>
      <c r="I782" s="35">
        <v>265.39999999999998</v>
      </c>
      <c r="J782" s="43">
        <v>0.23615635179153094</v>
      </c>
      <c r="K782" s="44">
        <v>8.5409470960128908E-2</v>
      </c>
      <c r="L782" s="26">
        <f t="shared" si="228"/>
        <v>6.0334761738450595</v>
      </c>
      <c r="M782" s="26">
        <f t="shared" si="229"/>
        <v>0.29054316817024639</v>
      </c>
      <c r="N782" s="96">
        <f t="shared" si="230"/>
        <v>7</v>
      </c>
      <c r="O782" s="26">
        <f t="shared" si="231"/>
        <v>2.1084420134425078E-3</v>
      </c>
      <c r="P782" s="3">
        <f>IF(L782&gt;'Power Curve'!$C$37,0,INDEX(Ci,$N782,1)*POWER(1-O782,3)+INDEX(Ci,$N782,2)*3*O782*POWER(1-O782,2)+INDEX(Ci,$N782,3)*3*POWER(O782,2)*(1-O782)+INDEX(Ci,$N782,4)*POWER(O782,3))</f>
        <v>369.42898064166297</v>
      </c>
      <c r="Q782" s="3">
        <f>MAX(0,MIN(P782-V782+W782,'Power Curve'!$C$39))</f>
        <v>401.56923972607598</v>
      </c>
      <c r="R782" s="3">
        <f t="shared" si="232"/>
        <v>533.61997032165527</v>
      </c>
      <c r="S782" s="3">
        <f t="shared" si="233"/>
        <v>-132.0507305955793</v>
      </c>
      <c r="T782" s="3">
        <f t="shared" si="234"/>
        <v>132.0507305955793</v>
      </c>
      <c r="V782" s="37">
        <f t="array" ref="V782">SUM(_xlfn.NORM.DIST($AD$3:$AD$1003,$L782,$AA782,FALSE)*WindSpeedStep*$AE$3:$AE$1003)/AG782</f>
        <v>377.01747898184402</v>
      </c>
      <c r="W782" s="37">
        <f t="array" ref="W782">SUM(_xlfn.NORM.DIST($AD$3:$AD$1003,$L782,$AB782,FALSE)*WindSpeedStep*$AE$3:$AE$1003)/AH782</f>
        <v>409.15773806625702</v>
      </c>
      <c r="Y782" s="1">
        <f t="shared" si="235"/>
        <v>6</v>
      </c>
      <c r="Z782" s="99">
        <f>IF(L782&lt;'Power Curve'!$P$28,'Power Curve'!$Q$28,IF(L782&gt;'Power Curve'!$P$29,'Power Curve'!$Q$29,INDEX(ReferenceTurbulence,Y782)+(L782-INDEX(ReferenceTurbulenceWindSpeed,Y782))*(INDEX(ReferenceTurbulence,Y782+1)-INDEX(ReferenceTurbulence,Y782))/(INDEX(ReferenceTurbulenceWindSpeed,Y782+1)-INDEX(ReferenceTurbulenceWindSpeed,Y782))))</f>
        <v>0.1216018609860325</v>
      </c>
      <c r="AA782" s="100">
        <f t="shared" si="241"/>
        <v>0.73368193095444623</v>
      </c>
      <c r="AB782" s="29">
        <f t="shared" si="242"/>
        <v>1.4248437218363739</v>
      </c>
      <c r="AD782" s="29">
        <f>'Zero Turbulence Curve'!F781</f>
        <v>77.899999999999849</v>
      </c>
      <c r="AE782" s="29">
        <f>'Zero Turbulence Curve'!G781</f>
        <v>1989.4717126307078</v>
      </c>
      <c r="AF782" s="39"/>
      <c r="AG782" s="40">
        <f t="array" ref="AG782">SUM(_xlfn.NORM.DIST($AD$3:$AD$1003,$F782,$AA782,FALSE)*WindSpeedStep)</f>
        <v>1.0000000000000038</v>
      </c>
      <c r="AH782" s="40">
        <f t="array" ref="AH782">SUM(_xlfn.NORM.DIST($AD$3:$AD$1003,$F782,$AB782,FALSE)*WindSpeedStep)</f>
        <v>0.99999304342711282</v>
      </c>
      <c r="AJ782" s="47">
        <f t="shared" si="236"/>
        <v>6</v>
      </c>
      <c r="AK782" s="83" t="b">
        <f>COUNTIF('Power Curve'!$D$2:$D$31,AJ782)&gt;0</f>
        <v>1</v>
      </c>
      <c r="AL782" s="83" t="b">
        <f t="shared" si="237"/>
        <v>0</v>
      </c>
      <c r="AM782" s="83" t="b">
        <f t="shared" si="243"/>
        <v>1</v>
      </c>
      <c r="AN782" s="47" t="str">
        <f t="shared" si="238"/>
        <v>Outer</v>
      </c>
      <c r="AO782" s="48" t="str">
        <f t="shared" si="239"/>
        <v>0.2-0.3</v>
      </c>
      <c r="AP782" s="49" t="str">
        <f t="shared" si="244"/>
        <v>15-16</v>
      </c>
      <c r="AQ782" s="49" t="str">
        <f t="shared" si="245"/>
        <v>Feb</v>
      </c>
      <c r="AR782" s="48" t="str">
        <f t="shared" si="246"/>
        <v>265-275</v>
      </c>
      <c r="AS782" s="49" t="str">
        <f t="shared" si="240"/>
        <v>LWS-HTI</v>
      </c>
    </row>
    <row r="783" spans="5:45" x14ac:dyDescent="0.3">
      <c r="E783" s="15">
        <v>40953.666666666664</v>
      </c>
      <c r="F783" s="21">
        <v>7.43</v>
      </c>
      <c r="G783" s="21">
        <v>777.73998641967796</v>
      </c>
      <c r="H783" s="42">
        <v>1.1636942436241089</v>
      </c>
      <c r="I783" s="35">
        <v>271.10000000000002</v>
      </c>
      <c r="J783" s="43">
        <v>0.1117092866756393</v>
      </c>
      <c r="K783" s="44">
        <v>0.24097310704832611</v>
      </c>
      <c r="L783" s="26">
        <f t="shared" si="228"/>
        <v>7.3039268138458864</v>
      </c>
      <c r="M783" s="26">
        <f t="shared" si="229"/>
        <v>0.48689540998128816</v>
      </c>
      <c r="N783" s="96">
        <f t="shared" si="230"/>
        <v>8</v>
      </c>
      <c r="O783" s="26">
        <f t="shared" si="231"/>
        <v>0.29067346034286995</v>
      </c>
      <c r="P783" s="3">
        <f>IF(L783&gt;'Power Curve'!$C$37,0,INDEX(Ci,$N783,1)*POWER(1-O783,3)+INDEX(Ci,$N783,2)*3*O783*POWER(1-O783,2)+INDEX(Ci,$N783,3)*3*POWER(O783,2)*(1-O783)+INDEX(Ci,$N783,4)*POWER(O783,3))</f>
        <v>677.10740507224568</v>
      </c>
      <c r="Q783" s="3">
        <f>MAX(0,MIN(P783-V783+W783,'Power Curve'!$C$39))</f>
        <v>674.41780249360363</v>
      </c>
      <c r="R783" s="3">
        <f t="shared" si="232"/>
        <v>777.73998641967796</v>
      </c>
      <c r="S783" s="3">
        <f t="shared" si="233"/>
        <v>-103.32218392607433</v>
      </c>
      <c r="T783" s="3">
        <f t="shared" si="234"/>
        <v>103.32218392607433</v>
      </c>
      <c r="V783" s="37">
        <f t="array" ref="V783">SUM(_xlfn.NORM.DIST($AD$3:$AD$1003,$L783,$AA783,FALSE)*WindSpeedStep*$AE$3:$AE$1003)/AG783</f>
        <v>672.85048843906679</v>
      </c>
      <c r="W783" s="37">
        <f t="array" ref="W783">SUM(_xlfn.NORM.DIST($AD$3:$AD$1003,$L783,$AB783,FALSE)*WindSpeedStep*$AE$3:$AE$1003)/AH783</f>
        <v>670.16088586042474</v>
      </c>
      <c r="Y783" s="1">
        <f t="shared" si="235"/>
        <v>7</v>
      </c>
      <c r="Z783" s="99">
        <f>IF(L783&lt;'Power Curve'!$P$28,'Power Curve'!$Q$28,IF(L783&gt;'Power Curve'!$P$29,'Power Curve'!$Q$29,INDEX(ReferenceTurbulence,Y783)+(L783-INDEX(ReferenceTurbulenceWindSpeed,Y783))*(INDEX(ReferenceTurbulence,Y783+1)-INDEX(ReferenceTurbulence,Y783))/(INDEX(ReferenceTurbulenceWindSpeed,Y783+1)-INDEX(ReferenceTurbulenceWindSpeed,Y783))))</f>
        <v>0.11959201449399785</v>
      </c>
      <c r="AA783" s="100">
        <f t="shared" si="241"/>
        <v>0.87349132138455676</v>
      </c>
      <c r="AB783" s="29">
        <f t="shared" si="242"/>
        <v>0.81591645430579884</v>
      </c>
      <c r="AD783" s="29">
        <f>'Zero Turbulence Curve'!F782</f>
        <v>77.999999999999844</v>
      </c>
      <c r="AE783" s="29">
        <f>'Zero Turbulence Curve'!G782</f>
        <v>1989.4717126307078</v>
      </c>
      <c r="AF783" s="39"/>
      <c r="AG783" s="40">
        <f t="array" ref="AG783">SUM(_xlfn.NORM.DIST($AD$3:$AD$1003,$F783,$AA783,FALSE)*WindSpeedStep)</f>
        <v>1.0000000000000036</v>
      </c>
      <c r="AH783" s="40">
        <f t="array" ref="AH783">SUM(_xlfn.NORM.DIST($AD$3:$AD$1003,$F783,$AB783,FALSE)*WindSpeedStep)</f>
        <v>1.0000000000000036</v>
      </c>
      <c r="AJ783" s="47">
        <f t="shared" si="236"/>
        <v>7</v>
      </c>
      <c r="AK783" s="83" t="b">
        <f>COUNTIF('Power Curve'!$D$2:$D$31,AJ783)&gt;0</f>
        <v>1</v>
      </c>
      <c r="AL783" s="83" t="b">
        <f t="shared" si="237"/>
        <v>0</v>
      </c>
      <c r="AM783" s="83" t="b">
        <f t="shared" si="243"/>
        <v>1</v>
      </c>
      <c r="AN783" s="47" t="str">
        <f t="shared" si="238"/>
        <v>Inner</v>
      </c>
      <c r="AO783" s="48" t="str">
        <f t="shared" si="239"/>
        <v>0.4-0.5</v>
      </c>
      <c r="AP783" s="49" t="str">
        <f t="shared" si="244"/>
        <v>16-17</v>
      </c>
      <c r="AQ783" s="49" t="str">
        <f t="shared" si="245"/>
        <v>Feb</v>
      </c>
      <c r="AR783" s="48" t="str">
        <f t="shared" si="246"/>
        <v>265-275</v>
      </c>
      <c r="AS783" s="49" t="str">
        <f t="shared" si="240"/>
        <v>Inner-TI</v>
      </c>
    </row>
    <row r="784" spans="5:45" x14ac:dyDescent="0.3">
      <c r="E784" s="15">
        <v>40953.673611111109</v>
      </c>
      <c r="F784" s="21">
        <v>8.56</v>
      </c>
      <c r="G784" s="21">
        <v>1052.2499923706059</v>
      </c>
      <c r="H784" s="42">
        <v>1.1637594562373277</v>
      </c>
      <c r="I784" s="35">
        <v>280.2</v>
      </c>
      <c r="J784" s="43">
        <v>7.5934579439252331E-2</v>
      </c>
      <c r="K784" s="44">
        <v>0.2525183506960812</v>
      </c>
      <c r="L784" s="26">
        <f t="shared" si="228"/>
        <v>8.4149100126380496</v>
      </c>
      <c r="M784" s="26">
        <f t="shared" si="229"/>
        <v>0.65860144469752213</v>
      </c>
      <c r="N784" s="96">
        <f t="shared" si="230"/>
        <v>9</v>
      </c>
      <c r="O784" s="26">
        <f t="shared" si="231"/>
        <v>0.40604085210727214</v>
      </c>
      <c r="P784" s="3">
        <f>IF(L784&gt;'Power Curve'!$C$37,0,INDEX(Ci,$N784,1)*POWER(1-O784,3)+INDEX(Ci,$N784,2)*3*O784*POWER(1-O784,2)+INDEX(Ci,$N784,3)*3*POWER(O784,2)*(1-O784)+INDEX(Ci,$N784,4)*POWER(O784,3))</f>
        <v>1005.8958682695891</v>
      </c>
      <c r="Q784" s="3">
        <f>MAX(0,MIN(P784-V784+W784,'Power Curve'!$C$39))</f>
        <v>987.20373389008603</v>
      </c>
      <c r="R784" s="3">
        <f t="shared" si="232"/>
        <v>1052.2499923706059</v>
      </c>
      <c r="S784" s="3">
        <f t="shared" si="233"/>
        <v>-65.046258480519896</v>
      </c>
      <c r="T784" s="3">
        <f t="shared" si="234"/>
        <v>65.046258480519896</v>
      </c>
      <c r="V784" s="37">
        <f t="array" ref="V784">SUM(_xlfn.NORM.DIST($AD$3:$AD$1003,$L784,$AA784,FALSE)*WindSpeedStep*$AE$3:$AE$1003)/AG784</f>
        <v>1007.1050333253844</v>
      </c>
      <c r="W784" s="37">
        <f t="array" ref="W784">SUM(_xlfn.NORM.DIST($AD$3:$AD$1003,$L784,$AB784,FALSE)*WindSpeedStep*$AE$3:$AE$1003)/AH784</f>
        <v>988.41289894588135</v>
      </c>
      <c r="Y784" s="1">
        <f t="shared" si="235"/>
        <v>8</v>
      </c>
      <c r="Z784" s="99">
        <f>IF(L784&lt;'Power Curve'!$P$28,'Power Curve'!$Q$28,IF(L784&gt;'Power Curve'!$P$29,'Power Curve'!$Q$29,INDEX(ReferenceTurbulence,Y784)+(L784-INDEX(ReferenceTurbulenceWindSpeed,Y784))*(INDEX(ReferenceTurbulence,Y784+1)-INDEX(ReferenceTurbulence,Y784))/(INDEX(ReferenceTurbulenceWindSpeed,Y784+1)-INDEX(ReferenceTurbulenceWindSpeed,Y784))))</f>
        <v>0.11986295041037852</v>
      </c>
      <c r="AA784" s="100">
        <f t="shared" si="241"/>
        <v>1.0086359415526323</v>
      </c>
      <c r="AB784" s="29">
        <f t="shared" si="242"/>
        <v>0.63898265282882383</v>
      </c>
      <c r="AD784" s="29">
        <f>'Zero Turbulence Curve'!F783</f>
        <v>78.099999999999838</v>
      </c>
      <c r="AE784" s="29">
        <f>'Zero Turbulence Curve'!G783</f>
        <v>1989.4717126307078</v>
      </c>
      <c r="AF784" s="39"/>
      <c r="AG784" s="40">
        <f t="array" ref="AG784">SUM(_xlfn.NORM.DIST($AD$3:$AD$1003,$F784,$AA784,FALSE)*WindSpeedStep)</f>
        <v>1.0000000000000033</v>
      </c>
      <c r="AH784" s="40">
        <f t="array" ref="AH784">SUM(_xlfn.NORM.DIST($AD$3:$AD$1003,$F784,$AB784,FALSE)*WindSpeedStep)</f>
        <v>1.0000000000000038</v>
      </c>
      <c r="AJ784" s="47">
        <f t="shared" si="236"/>
        <v>8</v>
      </c>
      <c r="AK784" s="83" t="b">
        <f>COUNTIF('Power Curve'!$D$2:$D$31,AJ784)&gt;0</f>
        <v>1</v>
      </c>
      <c r="AL784" s="83" t="b">
        <f t="shared" si="237"/>
        <v>0</v>
      </c>
      <c r="AM784" s="83" t="b">
        <f t="shared" si="243"/>
        <v>1</v>
      </c>
      <c r="AN784" s="47" t="str">
        <f t="shared" si="238"/>
        <v>Outer</v>
      </c>
      <c r="AO784" s="48" t="str">
        <f t="shared" si="239"/>
        <v>0.6-0.7</v>
      </c>
      <c r="AP784" s="49" t="str">
        <f t="shared" si="244"/>
        <v>16-17</v>
      </c>
      <c r="AQ784" s="49" t="str">
        <f t="shared" si="245"/>
        <v>Feb</v>
      </c>
      <c r="AR784" s="48" t="str">
        <f t="shared" si="246"/>
        <v>275-285</v>
      </c>
      <c r="AS784" s="49" t="str">
        <f t="shared" si="240"/>
        <v>HWS-LTI</v>
      </c>
    </row>
    <row r="785" spans="5:45" x14ac:dyDescent="0.3">
      <c r="E785" s="15">
        <v>40953.680555555555</v>
      </c>
      <c r="F785" s="21">
        <v>8.89</v>
      </c>
      <c r="G785" s="21">
        <v>1150.559959411624</v>
      </c>
      <c r="H785" s="42">
        <v>1.1648564312458118</v>
      </c>
      <c r="I785" s="35">
        <v>292.2</v>
      </c>
      <c r="J785" s="43">
        <v>9.223847019122608E-2</v>
      </c>
      <c r="K785" s="44">
        <v>0.28614594486619116</v>
      </c>
      <c r="L785" s="26">
        <f t="shared" si="228"/>
        <v>8.7420616595799121</v>
      </c>
      <c r="M785" s="26">
        <f t="shared" si="229"/>
        <v>0.70916378633180022</v>
      </c>
      <c r="N785" s="96">
        <f t="shared" si="230"/>
        <v>9</v>
      </c>
      <c r="O785" s="26">
        <f t="shared" si="231"/>
        <v>0.73304474637755102</v>
      </c>
      <c r="P785" s="3">
        <f>IF(L785&gt;'Power Curve'!$C$37,0,INDEX(Ci,$N785,1)*POWER(1-O785,3)+INDEX(Ci,$N785,2)*3*O785*POWER(1-O785,2)+INDEX(Ci,$N785,3)*3*POWER(O785,2)*(1-O785)+INDEX(Ci,$N785,4)*POWER(O785,3))</f>
        <v>1110.9159684197589</v>
      </c>
      <c r="Q785" s="3">
        <f>MAX(0,MIN(P785-V785+W785,'Power Curve'!$C$39))</f>
        <v>1100.6696695057528</v>
      </c>
      <c r="R785" s="3">
        <f t="shared" si="232"/>
        <v>1150.559959411624</v>
      </c>
      <c r="S785" s="3">
        <f t="shared" si="233"/>
        <v>-49.890289905871214</v>
      </c>
      <c r="T785" s="3">
        <f t="shared" si="234"/>
        <v>49.890289905871214</v>
      </c>
      <c r="V785" s="37">
        <f t="array" ref="V785">SUM(_xlfn.NORM.DIST($AD$3:$AD$1003,$L785,$AA785,FALSE)*WindSpeedStep*$AE$3:$AE$1003)/AG785</f>
        <v>1117.5983457851</v>
      </c>
      <c r="W785" s="37">
        <f t="array" ref="W785">SUM(_xlfn.NORM.DIST($AD$3:$AD$1003,$L785,$AB785,FALSE)*WindSpeedStep*$AE$3:$AE$1003)/AH785</f>
        <v>1107.352046871094</v>
      </c>
      <c r="Y785" s="1">
        <f t="shared" si="235"/>
        <v>8</v>
      </c>
      <c r="Z785" s="99">
        <f>IF(L785&lt;'Power Curve'!$P$28,'Power Curve'!$Q$28,IF(L785&gt;'Power Curve'!$P$29,'Power Curve'!$Q$29,INDEX(ReferenceTurbulence,Y785)+(L785-INDEX(ReferenceTurbulenceWindSpeed,Y785))*(INDEX(ReferenceTurbulence,Y785+1)-INDEX(ReferenceTurbulence,Y785))/(INDEX(ReferenceTurbulenceWindSpeed,Y785+1)-INDEX(ReferenceTurbulenceWindSpeed,Y785))))</f>
        <v>0.12023879031102766</v>
      </c>
      <c r="AA785" s="100">
        <f t="shared" si="241"/>
        <v>1.0511349187723036</v>
      </c>
      <c r="AB785" s="29">
        <f t="shared" si="242"/>
        <v>0.80635439379702212</v>
      </c>
      <c r="AD785" s="29">
        <f>'Zero Turbulence Curve'!F784</f>
        <v>78.199999999999832</v>
      </c>
      <c r="AE785" s="29">
        <f>'Zero Turbulence Curve'!G784</f>
        <v>1989.4717126307078</v>
      </c>
      <c r="AF785" s="39"/>
      <c r="AG785" s="40">
        <f t="array" ref="AG785">SUM(_xlfn.NORM.DIST($AD$3:$AD$1003,$F785,$AA785,FALSE)*WindSpeedStep)</f>
        <v>1.0000000000000033</v>
      </c>
      <c r="AH785" s="40">
        <f t="array" ref="AH785">SUM(_xlfn.NORM.DIST($AD$3:$AD$1003,$F785,$AB785,FALSE)*WindSpeedStep)</f>
        <v>1.000000000000004</v>
      </c>
      <c r="AJ785" s="47">
        <f t="shared" si="236"/>
        <v>9</v>
      </c>
      <c r="AK785" s="83" t="b">
        <f>COUNTIF('Power Curve'!$D$2:$D$31,AJ785)&gt;0</f>
        <v>1</v>
      </c>
      <c r="AL785" s="83" t="b">
        <f t="shared" si="237"/>
        <v>0</v>
      </c>
      <c r="AM785" s="83" t="b">
        <f t="shared" si="243"/>
        <v>1</v>
      </c>
      <c r="AN785" s="47" t="str">
        <f t="shared" si="238"/>
        <v>Outer</v>
      </c>
      <c r="AO785" s="48" t="str">
        <f t="shared" si="239"/>
        <v>0.7-0.8</v>
      </c>
      <c r="AP785" s="49" t="str">
        <f t="shared" si="244"/>
        <v>16-17</v>
      </c>
      <c r="AQ785" s="49" t="str">
        <f t="shared" si="245"/>
        <v>Feb</v>
      </c>
      <c r="AR785" s="48" t="str">
        <f t="shared" si="246"/>
        <v>285-295</v>
      </c>
      <c r="AS785" s="49" t="str">
        <f t="shared" si="240"/>
        <v>HWS-LTI</v>
      </c>
    </row>
    <row r="786" spans="5:45" x14ac:dyDescent="0.3">
      <c r="E786" s="15">
        <v>40953.6875</v>
      </c>
      <c r="F786" s="21">
        <v>8.08</v>
      </c>
      <c r="G786" s="21">
        <v>840.48998641967819</v>
      </c>
      <c r="H786" s="42">
        <v>1.1652874610693076</v>
      </c>
      <c r="I786" s="35">
        <v>298.5</v>
      </c>
      <c r="J786" s="43">
        <v>9.2821782178217821E-2</v>
      </c>
      <c r="K786" s="44">
        <v>0.32414880690925912</v>
      </c>
      <c r="L786" s="26">
        <f t="shared" si="228"/>
        <v>7.9465207600399541</v>
      </c>
      <c r="M786" s="26">
        <f t="shared" si="229"/>
        <v>0.5862103758183923</v>
      </c>
      <c r="N786" s="96">
        <f t="shared" si="230"/>
        <v>8</v>
      </c>
      <c r="O786" s="26">
        <f t="shared" si="231"/>
        <v>0.9374321629426241</v>
      </c>
      <c r="P786" s="3">
        <f>IF(L786&gt;'Power Curve'!$C$37,0,INDEX(Ci,$N786,1)*POWER(1-O786,3)+INDEX(Ci,$N786,2)*3*O786*POWER(1-O786,2)+INDEX(Ci,$N786,3)*3*POWER(O786,2)*(1-O786)+INDEX(Ci,$N786,4)*POWER(O786,3))</f>
        <v>862.20088278278695</v>
      </c>
      <c r="Q786" s="3">
        <f>MAX(0,MIN(P786-V786+W786,'Power Curve'!$C$39))</f>
        <v>851.55225298820528</v>
      </c>
      <c r="R786" s="3">
        <f t="shared" si="232"/>
        <v>840.48998641967819</v>
      </c>
      <c r="S786" s="3">
        <f t="shared" si="233"/>
        <v>11.062266568527093</v>
      </c>
      <c r="T786" s="3">
        <f t="shared" si="234"/>
        <v>11.062266568527093</v>
      </c>
      <c r="V786" s="37">
        <f t="array" ref="V786">SUM(_xlfn.NORM.DIST($AD$3:$AD$1003,$L786,$AA786,FALSE)*WindSpeedStep*$AE$3:$AE$1003)/AG786</f>
        <v>857.30006147186737</v>
      </c>
      <c r="W786" s="37">
        <f t="array" ref="W786">SUM(_xlfn.NORM.DIST($AD$3:$AD$1003,$L786,$AB786,FALSE)*WindSpeedStep*$AE$3:$AE$1003)/AH786</f>
        <v>846.6514316772857</v>
      </c>
      <c r="Y786" s="1">
        <f t="shared" si="235"/>
        <v>7</v>
      </c>
      <c r="Z786" s="99">
        <f>IF(L786&lt;'Power Curve'!$P$28,'Power Curve'!$Q$28,IF(L786&gt;'Power Curve'!$P$29,'Power Curve'!$Q$29,INDEX(ReferenceTurbulence,Y786)+(L786-INDEX(ReferenceTurbulenceWindSpeed,Y786))*(INDEX(ReferenceTurbulence,Y786+1)-INDEX(ReferenceTurbulence,Y786))/(INDEX(ReferenceTurbulenceWindSpeed,Y786+1)-INDEX(ReferenceTurbulenceWindSpeed,Y786))))</f>
        <v>0.11941353599241149</v>
      </c>
      <c r="AA786" s="100">
        <f t="shared" si="241"/>
        <v>0.9489221427934762</v>
      </c>
      <c r="AB786" s="29">
        <f t="shared" si="242"/>
        <v>0.73761021906311453</v>
      </c>
      <c r="AD786" s="29">
        <f>'Zero Turbulence Curve'!F785</f>
        <v>78.299999999999827</v>
      </c>
      <c r="AE786" s="29">
        <f>'Zero Turbulence Curve'!G785</f>
        <v>1989.4717126307078</v>
      </c>
      <c r="AF786" s="39"/>
      <c r="AG786" s="40">
        <f t="array" ref="AG786">SUM(_xlfn.NORM.DIST($AD$3:$AD$1003,$F786,$AA786,FALSE)*WindSpeedStep)</f>
        <v>1.0000000000000038</v>
      </c>
      <c r="AH786" s="40">
        <f t="array" ref="AH786">SUM(_xlfn.NORM.DIST($AD$3:$AD$1003,$F786,$AB786,FALSE)*WindSpeedStep)</f>
        <v>1.0000000000000033</v>
      </c>
      <c r="AJ786" s="47">
        <f t="shared" si="236"/>
        <v>8</v>
      </c>
      <c r="AK786" s="83" t="b">
        <f>COUNTIF('Power Curve'!$D$2:$D$31,AJ786)&gt;0</f>
        <v>1</v>
      </c>
      <c r="AL786" s="83" t="b">
        <f t="shared" si="237"/>
        <v>0</v>
      </c>
      <c r="AM786" s="83" t="b">
        <f t="shared" si="243"/>
        <v>1</v>
      </c>
      <c r="AN786" s="47" t="str">
        <f t="shared" si="238"/>
        <v>Outer</v>
      </c>
      <c r="AO786" s="48" t="str">
        <f t="shared" si="239"/>
        <v>0.5-0.6</v>
      </c>
      <c r="AP786" s="49" t="str">
        <f t="shared" si="244"/>
        <v>16-17</v>
      </c>
      <c r="AQ786" s="49" t="str">
        <f t="shared" si="245"/>
        <v>Feb</v>
      </c>
      <c r="AR786" s="48" t="str">
        <f t="shared" si="246"/>
        <v>295-305</v>
      </c>
      <c r="AS786" s="49" t="str">
        <f t="shared" si="240"/>
        <v>HWS-LTI</v>
      </c>
    </row>
    <row r="787" spans="5:45" x14ac:dyDescent="0.3">
      <c r="E787" s="15">
        <v>40953.694444444445</v>
      </c>
      <c r="F787" s="21">
        <v>7.58</v>
      </c>
      <c r="G787" s="21">
        <v>650.84997797012352</v>
      </c>
      <c r="H787" s="42">
        <v>1.1663232338254217</v>
      </c>
      <c r="I787" s="35">
        <v>296.89999999999998</v>
      </c>
      <c r="J787" s="43">
        <v>0.11741424802110818</v>
      </c>
      <c r="K787" s="44">
        <v>0.30220291287014195</v>
      </c>
      <c r="L787" s="26">
        <f t="shared" si="228"/>
        <v>7.4569887020719241</v>
      </c>
      <c r="M787" s="26">
        <f t="shared" si="229"/>
        <v>0.51055161821382056</v>
      </c>
      <c r="N787" s="96">
        <f t="shared" si="230"/>
        <v>8</v>
      </c>
      <c r="O787" s="26">
        <f t="shared" si="231"/>
        <v>0.44472736768647236</v>
      </c>
      <c r="P787" s="3">
        <f>IF(L787&gt;'Power Curve'!$C$37,0,INDEX(Ci,$N787,1)*POWER(1-O787,3)+INDEX(Ci,$N787,2)*3*O787*POWER(1-O787,2)+INDEX(Ci,$N787,3)*3*POWER(O787,2)*(1-O787)+INDEX(Ci,$N787,4)*POWER(O787,3))</f>
        <v>719.72116918374979</v>
      </c>
      <c r="Q787" s="3">
        <f>MAX(0,MIN(P787-V787+W787,'Power Curve'!$C$39))</f>
        <v>718.92831749112986</v>
      </c>
      <c r="R787" s="3">
        <f t="shared" si="232"/>
        <v>650.84997797012352</v>
      </c>
      <c r="S787" s="3">
        <f t="shared" si="233"/>
        <v>68.078339521006342</v>
      </c>
      <c r="T787" s="3">
        <f t="shared" si="234"/>
        <v>68.078339521006342</v>
      </c>
      <c r="V787" s="37">
        <f t="array" ref="V787">SUM(_xlfn.NORM.DIST($AD$3:$AD$1003,$L787,$AA787,FALSE)*WindSpeedStep*$AE$3:$AE$1003)/AG787</f>
        <v>714.57030675940223</v>
      </c>
      <c r="W787" s="37">
        <f t="array" ref="W787">SUM(_xlfn.NORM.DIST($AD$3:$AD$1003,$L787,$AB787,FALSE)*WindSpeedStep*$AE$3:$AE$1003)/AH787</f>
        <v>713.7774550667823</v>
      </c>
      <c r="Y787" s="1">
        <f t="shared" si="235"/>
        <v>7</v>
      </c>
      <c r="Z787" s="99">
        <f>IF(L787&lt;'Power Curve'!$P$28,'Power Curve'!$Q$28,IF(L787&gt;'Power Curve'!$P$29,'Power Curve'!$Q$29,INDEX(ReferenceTurbulence,Y787)+(L787-INDEX(ReferenceTurbulenceWindSpeed,Y787))*(INDEX(ReferenceTurbulence,Y787+1)-INDEX(ReferenceTurbulence,Y787))/(INDEX(ReferenceTurbulenceWindSpeed,Y787+1)-INDEX(ReferenceTurbulenceWindSpeed,Y787))))</f>
        <v>0.11954950202306289</v>
      </c>
      <c r="AA787" s="100">
        <f t="shared" si="241"/>
        <v>0.89147928592430459</v>
      </c>
      <c r="AB787" s="29">
        <f t="shared" si="242"/>
        <v>0.87555672095567449</v>
      </c>
      <c r="AD787" s="29">
        <f>'Zero Turbulence Curve'!F786</f>
        <v>78.399999999999821</v>
      </c>
      <c r="AE787" s="29">
        <f>'Zero Turbulence Curve'!G786</f>
        <v>1989.4717126307078</v>
      </c>
      <c r="AF787" s="39"/>
      <c r="AG787" s="40">
        <f t="array" ref="AG787">SUM(_xlfn.NORM.DIST($AD$3:$AD$1003,$F787,$AA787,FALSE)*WindSpeedStep)</f>
        <v>1.000000000000004</v>
      </c>
      <c r="AH787" s="40">
        <f t="array" ref="AH787">SUM(_xlfn.NORM.DIST($AD$3:$AD$1003,$F787,$AB787,FALSE)*WindSpeedStep)</f>
        <v>1.0000000000000033</v>
      </c>
      <c r="AJ787" s="47">
        <f t="shared" si="236"/>
        <v>7</v>
      </c>
      <c r="AK787" s="83" t="b">
        <f>COUNTIF('Power Curve'!$D$2:$D$31,AJ787)&gt;0</f>
        <v>1</v>
      </c>
      <c r="AL787" s="83" t="b">
        <f t="shared" si="237"/>
        <v>0</v>
      </c>
      <c r="AM787" s="83" t="b">
        <f t="shared" si="243"/>
        <v>1</v>
      </c>
      <c r="AN787" s="47" t="str">
        <f t="shared" si="238"/>
        <v>Outer</v>
      </c>
      <c r="AO787" s="48" t="str">
        <f t="shared" si="239"/>
        <v>0.5-0.6</v>
      </c>
      <c r="AP787" s="49" t="str">
        <f t="shared" si="244"/>
        <v>16-17</v>
      </c>
      <c r="AQ787" s="49" t="str">
        <f t="shared" si="245"/>
        <v>Feb</v>
      </c>
      <c r="AR787" s="48" t="str">
        <f t="shared" si="246"/>
        <v>295-305</v>
      </c>
      <c r="AS787" s="49" t="str">
        <f t="shared" si="240"/>
        <v>Inner-TI</v>
      </c>
    </row>
    <row r="788" spans="5:45" x14ac:dyDescent="0.3">
      <c r="E788" s="15">
        <v>40953.701388888891</v>
      </c>
      <c r="F788" s="21">
        <v>7.02</v>
      </c>
      <c r="G788" s="21">
        <v>545.25000190734841</v>
      </c>
      <c r="H788" s="42">
        <v>1.1671644990385082</v>
      </c>
      <c r="I788" s="35">
        <v>291.7</v>
      </c>
      <c r="J788" s="43">
        <v>0.10826210826210828</v>
      </c>
      <c r="K788" s="44">
        <v>0.3117254946515064</v>
      </c>
      <c r="L788" s="26">
        <f t="shared" si="228"/>
        <v>6.9077366525693682</v>
      </c>
      <c r="M788" s="26">
        <f t="shared" si="229"/>
        <v>0.42566294340543448</v>
      </c>
      <c r="N788" s="96">
        <f t="shared" si="230"/>
        <v>7</v>
      </c>
      <c r="O788" s="26">
        <f t="shared" si="231"/>
        <v>0.89083465177860677</v>
      </c>
      <c r="P788" s="3">
        <f>IF(L788&gt;'Power Curve'!$C$37,0,INDEX(Ci,$N788,1)*POWER(1-O788,3)+INDEX(Ci,$N788,2)*3*O788*POWER(1-O788,2)+INDEX(Ci,$N788,3)*3*POWER(O788,2)*(1-O788)+INDEX(Ci,$N788,4)*POWER(O788,3))</f>
        <v>572.76512525111582</v>
      </c>
      <c r="Q788" s="3">
        <f>MAX(0,MIN(P788-V788+W788,'Power Curve'!$C$39))</f>
        <v>569.33832579524756</v>
      </c>
      <c r="R788" s="3">
        <f t="shared" si="232"/>
        <v>545.25000190734841</v>
      </c>
      <c r="S788" s="3">
        <f t="shared" si="233"/>
        <v>24.088323887899151</v>
      </c>
      <c r="T788" s="3">
        <f t="shared" si="234"/>
        <v>24.088323887899151</v>
      </c>
      <c r="V788" s="37">
        <f t="array" ref="V788">SUM(_xlfn.NORM.DIST($AD$3:$AD$1003,$L788,$AA788,FALSE)*WindSpeedStep*$AE$3:$AE$1003)/AG788</f>
        <v>571.10056722071215</v>
      </c>
      <c r="W788" s="37">
        <f t="array" ref="W788">SUM(_xlfn.NORM.DIST($AD$3:$AD$1003,$L788,$AB788,FALSE)*WindSpeedStep*$AE$3:$AE$1003)/AH788</f>
        <v>567.67376776484389</v>
      </c>
      <c r="Y788" s="1">
        <f t="shared" si="235"/>
        <v>6</v>
      </c>
      <c r="Z788" s="99">
        <f>IF(L788&lt;'Power Curve'!$P$28,'Power Curve'!$Q$28,IF(L788&gt;'Power Curve'!$P$29,'Power Curve'!$Q$29,INDEX(ReferenceTurbulence,Y788)+(L788-INDEX(ReferenceTurbulenceWindSpeed,Y788))*(INDEX(ReferenceTurbulence,Y788+1)-INDEX(ReferenceTurbulence,Y788))/(INDEX(ReferenceTurbulenceWindSpeed,Y788+1)-INDEX(ReferenceTurbulenceWindSpeed,Y788))))</f>
        <v>0.11988332238526961</v>
      </c>
      <c r="AA788" s="100">
        <f t="shared" si="241"/>
        <v>0.82812242007251669</v>
      </c>
      <c r="AB788" s="29">
        <f t="shared" si="242"/>
        <v>0.74784613332659833</v>
      </c>
      <c r="AD788" s="29">
        <f>'Zero Turbulence Curve'!F787</f>
        <v>78.499999999999815</v>
      </c>
      <c r="AE788" s="29">
        <f>'Zero Turbulence Curve'!G787</f>
        <v>1989.4717126307078</v>
      </c>
      <c r="AF788" s="39"/>
      <c r="AG788" s="40">
        <f t="array" ref="AG788">SUM(_xlfn.NORM.DIST($AD$3:$AD$1003,$F788,$AA788,FALSE)*WindSpeedStep)</f>
        <v>1.0000000000000038</v>
      </c>
      <c r="AH788" s="40">
        <f t="array" ref="AH788">SUM(_xlfn.NORM.DIST($AD$3:$AD$1003,$F788,$AB788,FALSE)*WindSpeedStep)</f>
        <v>1.0000000000000036</v>
      </c>
      <c r="AJ788" s="47">
        <f t="shared" si="236"/>
        <v>7</v>
      </c>
      <c r="AK788" s="83" t="b">
        <f>COUNTIF('Power Curve'!$D$2:$D$31,AJ788)&gt;0</f>
        <v>1</v>
      </c>
      <c r="AL788" s="83" t="b">
        <f t="shared" si="237"/>
        <v>0</v>
      </c>
      <c r="AM788" s="83" t="b">
        <f t="shared" si="243"/>
        <v>1</v>
      </c>
      <c r="AN788" s="47" t="str">
        <f t="shared" si="238"/>
        <v>Outer</v>
      </c>
      <c r="AO788" s="48" t="str">
        <f t="shared" si="239"/>
        <v>0.4-0.5</v>
      </c>
      <c r="AP788" s="49" t="str">
        <f t="shared" si="244"/>
        <v>16-17</v>
      </c>
      <c r="AQ788" s="49" t="str">
        <f t="shared" si="245"/>
        <v>Feb</v>
      </c>
      <c r="AR788" s="48" t="str">
        <f t="shared" si="246"/>
        <v>285-295</v>
      </c>
      <c r="AS788" s="49" t="str">
        <f t="shared" si="240"/>
        <v>Inner-TI</v>
      </c>
    </row>
    <row r="789" spans="5:45" x14ac:dyDescent="0.3">
      <c r="E789" s="15">
        <v>40953.708333333336</v>
      </c>
      <c r="F789" s="21">
        <v>6.21</v>
      </c>
      <c r="G789" s="21">
        <v>400.74000549316366</v>
      </c>
      <c r="H789" s="42">
        <v>1.1674672988198176</v>
      </c>
      <c r="I789" s="35">
        <v>294.2</v>
      </c>
      <c r="J789" s="43">
        <v>0.13365539452495973</v>
      </c>
      <c r="K789" s="44">
        <v>0.32516105410647111</v>
      </c>
      <c r="L789" s="26">
        <f t="shared" si="228"/>
        <v>6.1112185061612507</v>
      </c>
      <c r="M789" s="26">
        <f t="shared" si="229"/>
        <v>0.30255849623831932</v>
      </c>
      <c r="N789" s="96">
        <f t="shared" si="230"/>
        <v>7</v>
      </c>
      <c r="O789" s="26">
        <f t="shared" si="231"/>
        <v>8.1137118270761907E-2</v>
      </c>
      <c r="P789" s="3">
        <f>IF(L789&gt;'Power Curve'!$C$37,0,INDEX(Ci,$N789,1)*POWER(1-O789,3)+INDEX(Ci,$N789,2)*3*O789*POWER(1-O789,2)+INDEX(Ci,$N789,3)*3*POWER(O789,2)*(1-O789)+INDEX(Ci,$N789,4)*POWER(O789,3))</f>
        <v>384.53154455900358</v>
      </c>
      <c r="Q789" s="3">
        <f>MAX(0,MIN(P789-V789+W789,'Power Curve'!$C$39))</f>
        <v>386.87457835550344</v>
      </c>
      <c r="R789" s="3">
        <f t="shared" si="232"/>
        <v>400.74000549316366</v>
      </c>
      <c r="S789" s="3">
        <f t="shared" si="233"/>
        <v>-13.86542713766022</v>
      </c>
      <c r="T789" s="3">
        <f t="shared" si="234"/>
        <v>13.86542713766022</v>
      </c>
      <c r="V789" s="37">
        <f t="array" ref="V789">SUM(_xlfn.NORM.DIST($AD$3:$AD$1003,$L789,$AA789,FALSE)*WindSpeedStep*$AE$3:$AE$1003)/AG789</f>
        <v>392.6938452351028</v>
      </c>
      <c r="W789" s="37">
        <f t="array" ref="W789">SUM(_xlfn.NORM.DIST($AD$3:$AD$1003,$L789,$AB789,FALSE)*WindSpeedStep*$AE$3:$AE$1003)/AH789</f>
        <v>395.03687903160267</v>
      </c>
      <c r="Y789" s="1">
        <f t="shared" si="235"/>
        <v>6</v>
      </c>
      <c r="Z789" s="99">
        <f>IF(L789&lt;'Power Curve'!$P$28,'Power Curve'!$Q$28,IF(L789&gt;'Power Curve'!$P$29,'Power Curve'!$Q$29,INDEX(ReferenceTurbulence,Y789)+(L789-INDEX(ReferenceTurbulenceWindSpeed,Y789))*(INDEX(ReferenceTurbulence,Y789+1)-INDEX(ReferenceTurbulence,Y789))/(INDEX(ReferenceTurbulenceWindSpeed,Y789+1)-INDEX(ReferenceTurbulenceWindSpeed,Y789))))</f>
        <v>0.12144904245854551</v>
      </c>
      <c r="AA789" s="100">
        <f t="shared" si="241"/>
        <v>0.74220163582822685</v>
      </c>
      <c r="AB789" s="29">
        <f t="shared" si="242"/>
        <v>0.81679732046921694</v>
      </c>
      <c r="AD789" s="29">
        <f>'Zero Turbulence Curve'!F788</f>
        <v>78.59999999999981</v>
      </c>
      <c r="AE789" s="29">
        <f>'Zero Turbulence Curve'!G788</f>
        <v>1989.4717126307078</v>
      </c>
      <c r="AF789" s="39"/>
      <c r="AG789" s="40">
        <f t="array" ref="AG789">SUM(_xlfn.NORM.DIST($AD$3:$AD$1003,$F789,$AA789,FALSE)*WindSpeedStep)</f>
        <v>1.0000000000000036</v>
      </c>
      <c r="AH789" s="40">
        <f t="array" ref="AH789">SUM(_xlfn.NORM.DIST($AD$3:$AD$1003,$F789,$AB789,FALSE)*WindSpeedStep)</f>
        <v>0.99999999999999489</v>
      </c>
      <c r="AJ789" s="47">
        <f t="shared" si="236"/>
        <v>6</v>
      </c>
      <c r="AK789" s="83" t="b">
        <f>COUNTIF('Power Curve'!$D$2:$D$31,AJ789)&gt;0</f>
        <v>1</v>
      </c>
      <c r="AL789" s="83" t="b">
        <f t="shared" si="237"/>
        <v>0</v>
      </c>
      <c r="AM789" s="83" t="b">
        <f t="shared" si="243"/>
        <v>1</v>
      </c>
      <c r="AN789" s="47" t="str">
        <f t="shared" si="238"/>
        <v>Outer</v>
      </c>
      <c r="AO789" s="48" t="str">
        <f t="shared" si="239"/>
        <v>0.3-0.4</v>
      </c>
      <c r="AP789" s="49" t="str">
        <f t="shared" si="244"/>
        <v>17-18</v>
      </c>
      <c r="AQ789" s="49" t="str">
        <f t="shared" si="245"/>
        <v>Feb</v>
      </c>
      <c r="AR789" s="48" t="str">
        <f t="shared" si="246"/>
        <v>285-295</v>
      </c>
      <c r="AS789" s="49" t="str">
        <f t="shared" si="240"/>
        <v>Inner-TI</v>
      </c>
    </row>
    <row r="790" spans="5:45" x14ac:dyDescent="0.3">
      <c r="E790" s="15">
        <v>40953.715277777781</v>
      </c>
      <c r="F790" s="21">
        <v>5.84</v>
      </c>
      <c r="G790" s="21">
        <v>466.56000900268566</v>
      </c>
      <c r="H790" s="42">
        <v>1.1681797247601042</v>
      </c>
      <c r="I790" s="35">
        <v>295.10000000000002</v>
      </c>
      <c r="J790" s="43">
        <v>0.17123287671232876</v>
      </c>
      <c r="K790" s="44">
        <v>0.31000844280577067</v>
      </c>
      <c r="L790" s="26">
        <f t="shared" si="228"/>
        <v>5.7482728226114128</v>
      </c>
      <c r="M790" s="26">
        <f t="shared" si="229"/>
        <v>0.24646407086134814</v>
      </c>
      <c r="N790" s="96">
        <f t="shared" si="230"/>
        <v>6</v>
      </c>
      <c r="O790" s="26">
        <f t="shared" si="231"/>
        <v>0.71780007193505213</v>
      </c>
      <c r="P790" s="3">
        <f>IF(L790&gt;'Power Curve'!$C$37,0,INDEX(Ci,$N790,1)*POWER(1-O790,3)+INDEX(Ci,$N790,2)*3*O790*POWER(1-O790,2)+INDEX(Ci,$N790,3)*3*POWER(O790,2)*(1-O790)+INDEX(Ci,$N790,4)*POWER(O790,3))</f>
        <v>319.87777457355958</v>
      </c>
      <c r="Q790" s="3">
        <f>MAX(0,MIN(P790-V790+W790,'Power Curve'!$C$39))</f>
        <v>327.6099805717094</v>
      </c>
      <c r="R790" s="3">
        <f t="shared" si="232"/>
        <v>466.56000900268566</v>
      </c>
      <c r="S790" s="3">
        <f t="shared" si="233"/>
        <v>-138.95002843097626</v>
      </c>
      <c r="T790" s="3">
        <f t="shared" si="234"/>
        <v>138.95002843097626</v>
      </c>
      <c r="V790" s="37">
        <f t="array" ref="V790">SUM(_xlfn.NORM.DIST($AD$3:$AD$1003,$L790,$AA790,FALSE)*WindSpeedStep*$AE$3:$AE$1003)/AG790</f>
        <v>321.53853163437969</v>
      </c>
      <c r="W790" s="37">
        <f t="array" ref="W790">SUM(_xlfn.NORM.DIST($AD$3:$AD$1003,$L790,$AB790,FALSE)*WindSpeedStep*$AE$3:$AE$1003)/AH790</f>
        <v>329.27073763252952</v>
      </c>
      <c r="Y790" s="1">
        <f t="shared" si="235"/>
        <v>5</v>
      </c>
      <c r="Z790" s="99">
        <f>IF(L790&lt;'Power Curve'!$P$28,'Power Curve'!$Q$28,IF(L790&gt;'Power Curve'!$P$29,'Power Curve'!$Q$29,INDEX(ReferenceTurbulence,Y790)+(L790-INDEX(ReferenceTurbulenceWindSpeed,Y790))*(INDEX(ReferenceTurbulence,Y790+1)-INDEX(ReferenceTurbulence,Y790))/(INDEX(ReferenceTurbulenceWindSpeed,Y790+1)-INDEX(ReferenceTurbulenceWindSpeed,Y790))))</f>
        <v>0.12052361982545677</v>
      </c>
      <c r="AA790" s="100">
        <f t="shared" si="241"/>
        <v>0.69280264832542326</v>
      </c>
      <c r="AB790" s="29">
        <f t="shared" si="242"/>
        <v>0.98429329154305012</v>
      </c>
      <c r="AD790" s="29">
        <f>'Zero Turbulence Curve'!F789</f>
        <v>78.699999999999804</v>
      </c>
      <c r="AE790" s="29">
        <f>'Zero Turbulence Curve'!G789</f>
        <v>1989.4717126307078</v>
      </c>
      <c r="AF790" s="39"/>
      <c r="AG790" s="40">
        <f t="array" ref="AG790">SUM(_xlfn.NORM.DIST($AD$3:$AD$1003,$F790,$AA790,FALSE)*WindSpeedStep)</f>
        <v>1.0000000000000033</v>
      </c>
      <c r="AH790" s="40">
        <f t="array" ref="AH790">SUM(_xlfn.NORM.DIST($AD$3:$AD$1003,$F790,$AB790,FALSE)*WindSpeedStep)</f>
        <v>0.99999999892835367</v>
      </c>
      <c r="AJ790" s="47">
        <f t="shared" si="236"/>
        <v>6</v>
      </c>
      <c r="AK790" s="83" t="b">
        <f>COUNTIF('Power Curve'!$D$2:$D$31,AJ790)&gt;0</f>
        <v>1</v>
      </c>
      <c r="AL790" s="83" t="b">
        <f t="shared" si="237"/>
        <v>0</v>
      </c>
      <c r="AM790" s="83" t="b">
        <f t="shared" si="243"/>
        <v>1</v>
      </c>
      <c r="AN790" s="47" t="str">
        <f t="shared" si="238"/>
        <v>Outer</v>
      </c>
      <c r="AO790" s="48" t="str">
        <f t="shared" si="239"/>
        <v>0.2-0.3</v>
      </c>
      <c r="AP790" s="49" t="str">
        <f t="shared" si="244"/>
        <v>17-18</v>
      </c>
      <c r="AQ790" s="49" t="str">
        <f t="shared" si="245"/>
        <v>Feb</v>
      </c>
      <c r="AR790" s="48" t="str">
        <f t="shared" si="246"/>
        <v>295-305</v>
      </c>
      <c r="AS790" s="49" t="str">
        <f t="shared" si="240"/>
        <v>LWS-HTI</v>
      </c>
    </row>
    <row r="791" spans="5:45" x14ac:dyDescent="0.3">
      <c r="E791" s="15">
        <v>40953.722222222219</v>
      </c>
      <c r="F791" s="21">
        <v>6.62</v>
      </c>
      <c r="G791" s="21">
        <v>572.20002937316895</v>
      </c>
      <c r="H791" s="42">
        <v>1.1688059315261752</v>
      </c>
      <c r="I791" s="35">
        <v>295</v>
      </c>
      <c r="J791" s="43">
        <v>0.13746223564954682</v>
      </c>
      <c r="K791" s="44">
        <v>0.23500669456801893</v>
      </c>
      <c r="L791" s="26">
        <f t="shared" si="228"/>
        <v>6.5171856939732287</v>
      </c>
      <c r="M791" s="26">
        <f t="shared" si="229"/>
        <v>0.36530203378225273</v>
      </c>
      <c r="N791" s="96">
        <f t="shared" si="230"/>
        <v>7</v>
      </c>
      <c r="O791" s="26">
        <f t="shared" si="231"/>
        <v>0.49382154001154527</v>
      </c>
      <c r="P791" s="3">
        <f>IF(L791&gt;'Power Curve'!$C$37,0,INDEX(Ci,$N791,1)*POWER(1-O791,3)+INDEX(Ci,$N791,2)*3*O791*POWER(1-O791,2)+INDEX(Ci,$N791,3)*3*POWER(O791,2)*(1-O791)+INDEX(Ci,$N791,4)*POWER(O791,3))</f>
        <v>474.846991551732</v>
      </c>
      <c r="Q791" s="3">
        <f>MAX(0,MIN(P791-V791+W791,'Power Curve'!$C$39))</f>
        <v>479.35064404822481</v>
      </c>
      <c r="R791" s="3">
        <f t="shared" si="232"/>
        <v>572.20002937316895</v>
      </c>
      <c r="S791" s="3">
        <f t="shared" si="233"/>
        <v>-92.849385324944137</v>
      </c>
      <c r="T791" s="3">
        <f t="shared" si="234"/>
        <v>92.849385324944137</v>
      </c>
      <c r="V791" s="37">
        <f t="array" ref="V791">SUM(_xlfn.NORM.DIST($AD$3:$AD$1003,$L791,$AA791,FALSE)*WindSpeedStep*$AE$3:$AE$1003)/AG791</f>
        <v>479.41564718255296</v>
      </c>
      <c r="W791" s="37">
        <f t="array" ref="W791">SUM(_xlfn.NORM.DIST($AD$3:$AD$1003,$L791,$AB791,FALSE)*WindSpeedStep*$AE$3:$AE$1003)/AH791</f>
        <v>483.91929967904576</v>
      </c>
      <c r="Y791" s="1">
        <f t="shared" si="235"/>
        <v>6</v>
      </c>
      <c r="Z791" s="99">
        <f>IF(L791&lt;'Power Curve'!$P$28,'Power Curve'!$Q$28,IF(L791&gt;'Power Curve'!$P$29,'Power Curve'!$Q$29,INDEX(ReferenceTurbulence,Y791)+(L791-INDEX(ReferenceTurbulenceWindSpeed,Y791))*(INDEX(ReferenceTurbulence,Y791+1)-INDEX(ReferenceTurbulence,Y791))/(INDEX(ReferenceTurbulenceWindSpeed,Y791+1)-INDEX(ReferenceTurbulenceWindSpeed,Y791))))</f>
        <v>0.12065103053889879</v>
      </c>
      <c r="AA791" s="100">
        <f t="shared" si="241"/>
        <v>0.78630517019123836</v>
      </c>
      <c r="AB791" s="29">
        <f t="shared" si="242"/>
        <v>0.89586691563680332</v>
      </c>
      <c r="AD791" s="29">
        <f>'Zero Turbulence Curve'!F790</f>
        <v>78.799999999999798</v>
      </c>
      <c r="AE791" s="29">
        <f>'Zero Turbulence Curve'!G790</f>
        <v>1989.4717126307078</v>
      </c>
      <c r="AF791" s="39"/>
      <c r="AG791" s="40">
        <f t="array" ref="AG791">SUM(_xlfn.NORM.DIST($AD$3:$AD$1003,$F791,$AA791,FALSE)*WindSpeedStep)</f>
        <v>1.0000000000000033</v>
      </c>
      <c r="AH791" s="40">
        <f t="array" ref="AH791">SUM(_xlfn.NORM.DIST($AD$3:$AD$1003,$F791,$AB791,FALSE)*WindSpeedStep)</f>
        <v>0.99999999999995692</v>
      </c>
      <c r="AJ791" s="47">
        <f t="shared" si="236"/>
        <v>7</v>
      </c>
      <c r="AK791" s="83" t="b">
        <f>COUNTIF('Power Curve'!$D$2:$D$31,AJ791)&gt;0</f>
        <v>1</v>
      </c>
      <c r="AL791" s="83" t="b">
        <f t="shared" si="237"/>
        <v>0</v>
      </c>
      <c r="AM791" s="83" t="b">
        <f t="shared" si="243"/>
        <v>1</v>
      </c>
      <c r="AN791" s="47" t="str">
        <f t="shared" si="238"/>
        <v>Inner</v>
      </c>
      <c r="AO791" s="48" t="str">
        <f t="shared" si="239"/>
        <v>0.3-0.4</v>
      </c>
      <c r="AP791" s="49" t="str">
        <f t="shared" si="244"/>
        <v>17-18</v>
      </c>
      <c r="AQ791" s="49" t="str">
        <f t="shared" si="245"/>
        <v>Feb</v>
      </c>
      <c r="AR791" s="48" t="str">
        <f t="shared" si="246"/>
        <v>295-305</v>
      </c>
      <c r="AS791" s="49" t="str">
        <f t="shared" si="240"/>
        <v>Inner-TI</v>
      </c>
    </row>
    <row r="792" spans="5:45" x14ac:dyDescent="0.3">
      <c r="E792" s="15">
        <v>40953.729166666664</v>
      </c>
      <c r="F792" s="21">
        <v>7.41</v>
      </c>
      <c r="G792" s="21">
        <v>670.39000988006592</v>
      </c>
      <c r="H792" s="42">
        <v>1.16893597693842</v>
      </c>
      <c r="I792" s="35">
        <v>298</v>
      </c>
      <c r="J792" s="43">
        <v>0.12280701754385966</v>
      </c>
      <c r="K792" s="44">
        <v>0.2670833204206825</v>
      </c>
      <c r="L792" s="26">
        <f t="shared" si="228"/>
        <v>7.2951868555941841</v>
      </c>
      <c r="M792" s="26">
        <f t="shared" si="229"/>
        <v>0.48554462125953546</v>
      </c>
      <c r="N792" s="96">
        <f t="shared" si="230"/>
        <v>8</v>
      </c>
      <c r="O792" s="26">
        <f t="shared" si="231"/>
        <v>0.28187685699307768</v>
      </c>
      <c r="P792" s="3">
        <f>IF(L792&gt;'Power Curve'!$C$37,0,INDEX(Ci,$N792,1)*POWER(1-O792,3)+INDEX(Ci,$N792,2)*3*O792*POWER(1-O792,2)+INDEX(Ci,$N792,3)*3*POWER(O792,2)*(1-O792)+INDEX(Ci,$N792,4)*POWER(O792,3))</f>
        <v>674.71054585594834</v>
      </c>
      <c r="Q792" s="3">
        <f>MAX(0,MIN(P792-V792+W792,'Power Curve'!$C$39))</f>
        <v>675.85781023388677</v>
      </c>
      <c r="R792" s="3">
        <f t="shared" si="232"/>
        <v>670.39000988006592</v>
      </c>
      <c r="S792" s="3">
        <f t="shared" si="233"/>
        <v>5.4678003538208486</v>
      </c>
      <c r="T792" s="3">
        <f t="shared" si="234"/>
        <v>5.4678003538208486</v>
      </c>
      <c r="V792" s="37">
        <f t="array" ref="V792">SUM(_xlfn.NORM.DIST($AD$3:$AD$1003,$L792,$AA792,FALSE)*WindSpeedStep*$AE$3:$AE$1003)/AG792</f>
        <v>670.50905407018502</v>
      </c>
      <c r="W792" s="37">
        <f t="array" ref="W792">SUM(_xlfn.NORM.DIST($AD$3:$AD$1003,$L792,$AB792,FALSE)*WindSpeedStep*$AE$3:$AE$1003)/AH792</f>
        <v>671.65631844812344</v>
      </c>
      <c r="Y792" s="1">
        <f t="shared" si="235"/>
        <v>7</v>
      </c>
      <c r="Z792" s="99">
        <f>IF(L792&lt;'Power Curve'!$P$28,'Power Curve'!$Q$28,IF(L792&gt;'Power Curve'!$P$29,'Power Curve'!$Q$29,INDEX(ReferenceTurbulence,Y792)+(L792-INDEX(ReferenceTurbulenceWindSpeed,Y792))*(INDEX(ReferenceTurbulence,Y792+1)-INDEX(ReferenceTurbulence,Y792))/(INDEX(ReferenceTurbulenceWindSpeed,Y792+1)-INDEX(ReferenceTurbulenceWindSpeed,Y792))))</f>
        <v>0.11959444199064941</v>
      </c>
      <c r="AA792" s="100">
        <f t="shared" si="241"/>
        <v>0.87246380121230671</v>
      </c>
      <c r="AB792" s="29">
        <f t="shared" si="242"/>
        <v>0.89590014016068931</v>
      </c>
      <c r="AD792" s="29">
        <f>'Zero Turbulence Curve'!F791</f>
        <v>78.899999999999793</v>
      </c>
      <c r="AE792" s="29">
        <f>'Zero Turbulence Curve'!G791</f>
        <v>1989.4717126307078</v>
      </c>
      <c r="AF792" s="39"/>
      <c r="AG792" s="40">
        <f t="array" ref="AG792">SUM(_xlfn.NORM.DIST($AD$3:$AD$1003,$F792,$AA792,FALSE)*WindSpeedStep)</f>
        <v>1.0000000000000033</v>
      </c>
      <c r="AH792" s="40">
        <f t="array" ref="AH792">SUM(_xlfn.NORM.DIST($AD$3:$AD$1003,$F792,$AB792,FALSE)*WindSpeedStep)</f>
        <v>1.0000000000000042</v>
      </c>
      <c r="AJ792" s="47">
        <f t="shared" si="236"/>
        <v>7</v>
      </c>
      <c r="AK792" s="83" t="b">
        <f>COUNTIF('Power Curve'!$D$2:$D$31,AJ792)&gt;0</f>
        <v>1</v>
      </c>
      <c r="AL792" s="83" t="b">
        <f t="shared" si="237"/>
        <v>0</v>
      </c>
      <c r="AM792" s="83" t="b">
        <f t="shared" si="243"/>
        <v>1</v>
      </c>
      <c r="AN792" s="47" t="str">
        <f t="shared" si="238"/>
        <v>Inner</v>
      </c>
      <c r="AO792" s="48" t="str">
        <f t="shared" si="239"/>
        <v>0.4-0.5</v>
      </c>
      <c r="AP792" s="49" t="str">
        <f t="shared" si="244"/>
        <v>17-18</v>
      </c>
      <c r="AQ792" s="49" t="str">
        <f t="shared" si="245"/>
        <v>Feb</v>
      </c>
      <c r="AR792" s="48" t="str">
        <f t="shared" si="246"/>
        <v>295-305</v>
      </c>
      <c r="AS792" s="49" t="str">
        <f t="shared" si="240"/>
        <v>Inner-TI</v>
      </c>
    </row>
    <row r="793" spans="5:45" x14ac:dyDescent="0.3">
      <c r="E793" s="15">
        <v>40953.736111111109</v>
      </c>
      <c r="F793" s="21">
        <v>7.25</v>
      </c>
      <c r="G793" s="21">
        <v>676.80001223087288</v>
      </c>
      <c r="H793" s="42">
        <v>1.1691288953094099</v>
      </c>
      <c r="I793" s="35">
        <v>301.89999999999998</v>
      </c>
      <c r="J793" s="43">
        <v>0.10620689655172413</v>
      </c>
      <c r="K793" s="44">
        <v>0.31023548648261434</v>
      </c>
      <c r="L793" s="26">
        <f t="shared" si="228"/>
        <v>7.1380585912814638</v>
      </c>
      <c r="M793" s="26">
        <f t="shared" si="229"/>
        <v>0.46125994149451877</v>
      </c>
      <c r="N793" s="96">
        <f t="shared" si="230"/>
        <v>8</v>
      </c>
      <c r="O793" s="26">
        <f t="shared" si="231"/>
        <v>0.12373021871467244</v>
      </c>
      <c r="P793" s="3">
        <f>IF(L793&gt;'Power Curve'!$C$37,0,INDEX(Ci,$N793,1)*POWER(1-O793,3)+INDEX(Ci,$N793,2)*3*O793*POWER(1-O793,2)+INDEX(Ci,$N793,3)*3*POWER(O793,2)*(1-O793)+INDEX(Ci,$N793,4)*POWER(O793,3))</f>
        <v>632.36827067791012</v>
      </c>
      <c r="Q793" s="3">
        <f>MAX(0,MIN(P793-V793+W793,'Power Curve'!$C$39))</f>
        <v>628.14666449340677</v>
      </c>
      <c r="R793" s="3">
        <f t="shared" si="232"/>
        <v>676.80001223087288</v>
      </c>
      <c r="S793" s="3">
        <f t="shared" si="233"/>
        <v>-48.653347737466106</v>
      </c>
      <c r="T793" s="3">
        <f t="shared" si="234"/>
        <v>48.653347737466106</v>
      </c>
      <c r="V793" s="37">
        <f t="array" ref="V793">SUM(_xlfn.NORM.DIST($AD$3:$AD$1003,$L793,$AA793,FALSE)*WindSpeedStep*$AE$3:$AE$1003)/AG793</f>
        <v>629.15612963623835</v>
      </c>
      <c r="W793" s="37">
        <f t="array" ref="W793">SUM(_xlfn.NORM.DIST($AD$3:$AD$1003,$L793,$AB793,FALSE)*WindSpeedStep*$AE$3:$AE$1003)/AH793</f>
        <v>624.934523451735</v>
      </c>
      <c r="Y793" s="1">
        <f t="shared" si="235"/>
        <v>7</v>
      </c>
      <c r="Z793" s="99">
        <f>IF(L793&lt;'Power Curve'!$P$28,'Power Curve'!$Q$28,IF(L793&gt;'Power Curve'!$P$29,'Power Curve'!$Q$29,INDEX(ReferenceTurbulence,Y793)+(L793-INDEX(ReferenceTurbulenceWindSpeed,Y793))*(INDEX(ReferenceTurbulence,Y793+1)-INDEX(ReferenceTurbulence,Y793))/(INDEX(ReferenceTurbulenceWindSpeed,Y793+1)-INDEX(ReferenceTurbulenceWindSpeed,Y793))))</f>
        <v>0.11963808388509534</v>
      </c>
      <c r="AA793" s="100">
        <f t="shared" si="241"/>
        <v>0.85398365252045716</v>
      </c>
      <c r="AB793" s="29">
        <f t="shared" si="242"/>
        <v>0.7581110503843761</v>
      </c>
      <c r="AD793" s="29">
        <f>'Zero Turbulence Curve'!F792</f>
        <v>78.999999999999787</v>
      </c>
      <c r="AE793" s="29">
        <f>'Zero Turbulence Curve'!G792</f>
        <v>1989.4717126307078</v>
      </c>
      <c r="AF793" s="39"/>
      <c r="AG793" s="40">
        <f t="array" ref="AG793">SUM(_xlfn.NORM.DIST($AD$3:$AD$1003,$F793,$AA793,FALSE)*WindSpeedStep)</f>
        <v>1.0000000000000036</v>
      </c>
      <c r="AH793" s="40">
        <f t="array" ref="AH793">SUM(_xlfn.NORM.DIST($AD$3:$AD$1003,$F793,$AB793,FALSE)*WindSpeedStep)</f>
        <v>1.0000000000000038</v>
      </c>
      <c r="AJ793" s="47">
        <f t="shared" si="236"/>
        <v>7</v>
      </c>
      <c r="AK793" s="83" t="b">
        <f>COUNTIF('Power Curve'!$D$2:$D$31,AJ793)&gt;0</f>
        <v>1</v>
      </c>
      <c r="AL793" s="83" t="b">
        <f t="shared" si="237"/>
        <v>0</v>
      </c>
      <c r="AM793" s="83" t="b">
        <f t="shared" si="243"/>
        <v>1</v>
      </c>
      <c r="AN793" s="47" t="str">
        <f t="shared" si="238"/>
        <v>Outer</v>
      </c>
      <c r="AO793" s="48" t="str">
        <f t="shared" si="239"/>
        <v>0.4-0.5</v>
      </c>
      <c r="AP793" s="49" t="str">
        <f t="shared" si="244"/>
        <v>17-18</v>
      </c>
      <c r="AQ793" s="49" t="str">
        <f t="shared" si="245"/>
        <v>Feb</v>
      </c>
      <c r="AR793" s="48" t="str">
        <f t="shared" si="246"/>
        <v>295-305</v>
      </c>
      <c r="AS793" s="49" t="str">
        <f t="shared" si="240"/>
        <v>Inner-TI</v>
      </c>
    </row>
    <row r="794" spans="5:45" x14ac:dyDescent="0.3">
      <c r="E794" s="15">
        <v>40953.743055555555</v>
      </c>
      <c r="F794" s="21">
        <v>6.8</v>
      </c>
      <c r="G794" s="21">
        <v>618.25001955032349</v>
      </c>
      <c r="H794" s="42">
        <v>1.1692589766557282</v>
      </c>
      <c r="I794" s="35">
        <v>304.89999999999998</v>
      </c>
      <c r="J794" s="43">
        <v>0.10294117647058823</v>
      </c>
      <c r="K794" s="44">
        <v>0.34733656983380606</v>
      </c>
      <c r="L794" s="26">
        <f t="shared" si="228"/>
        <v>6.6952549727519424</v>
      </c>
      <c r="M794" s="26">
        <f t="shared" si="229"/>
        <v>0.39282321483801813</v>
      </c>
      <c r="N794" s="96">
        <f t="shared" si="230"/>
        <v>7</v>
      </c>
      <c r="O794" s="26">
        <f t="shared" si="231"/>
        <v>0.67483719730803282</v>
      </c>
      <c r="P794" s="3">
        <f>IF(L794&gt;'Power Curve'!$C$37,0,INDEX(Ci,$N794,1)*POWER(1-O794,3)+INDEX(Ci,$N794,2)*3*O794*POWER(1-O794,2)+INDEX(Ci,$N794,3)*3*POWER(O794,2)*(1-O794)+INDEX(Ci,$N794,4)*POWER(O794,3))</f>
        <v>518.72776700996167</v>
      </c>
      <c r="Q794" s="3">
        <f>MAX(0,MIN(P794-V794+W794,'Power Curve'!$C$39))</f>
        <v>514.03591398645517</v>
      </c>
      <c r="R794" s="3">
        <f t="shared" si="232"/>
        <v>618.25001955032349</v>
      </c>
      <c r="S794" s="3">
        <f t="shared" si="233"/>
        <v>-104.21410556386832</v>
      </c>
      <c r="T794" s="3">
        <f t="shared" si="234"/>
        <v>104.21410556386832</v>
      </c>
      <c r="V794" s="37">
        <f t="array" ref="V794">SUM(_xlfn.NORM.DIST($AD$3:$AD$1003,$L794,$AA794,FALSE)*WindSpeedStep*$AE$3:$AE$1003)/AG794</f>
        <v>520.1908267525298</v>
      </c>
      <c r="W794" s="37">
        <f t="array" ref="W794">SUM(_xlfn.NORM.DIST($AD$3:$AD$1003,$L794,$AB794,FALSE)*WindSpeedStep*$AE$3:$AE$1003)/AH794</f>
        <v>515.49897372902331</v>
      </c>
      <c r="Y794" s="1">
        <f t="shared" si="235"/>
        <v>6</v>
      </c>
      <c r="Z794" s="99">
        <f>IF(L794&lt;'Power Curve'!$P$28,'Power Curve'!$Q$28,IF(L794&gt;'Power Curve'!$P$29,'Power Curve'!$Q$29,INDEX(ReferenceTurbulence,Y794)+(L794-INDEX(ReferenceTurbulenceWindSpeed,Y794))*(INDEX(ReferenceTurbulence,Y794+1)-INDEX(ReferenceTurbulence,Y794))/(INDEX(ReferenceTurbulenceWindSpeed,Y794+1)-INDEX(ReferenceTurbulenceWindSpeed,Y794))))</f>
        <v>0.12030099878447503</v>
      </c>
      <c r="AA794" s="100">
        <f t="shared" si="241"/>
        <v>0.80544586033878185</v>
      </c>
      <c r="AB794" s="29">
        <f t="shared" si="242"/>
        <v>0.68921742366564109</v>
      </c>
      <c r="AD794" s="29">
        <f>'Zero Turbulence Curve'!F793</f>
        <v>79.099999999999781</v>
      </c>
      <c r="AE794" s="29">
        <f>'Zero Turbulence Curve'!G793</f>
        <v>1989.4717126307078</v>
      </c>
      <c r="AF794" s="39"/>
      <c r="AG794" s="40">
        <f t="array" ref="AG794">SUM(_xlfn.NORM.DIST($AD$3:$AD$1003,$F794,$AA794,FALSE)*WindSpeedStep)</f>
        <v>1.0000000000000042</v>
      </c>
      <c r="AH794" s="40">
        <f t="array" ref="AH794">SUM(_xlfn.NORM.DIST($AD$3:$AD$1003,$F794,$AB794,FALSE)*WindSpeedStep)</f>
        <v>1.0000000000000036</v>
      </c>
      <c r="AJ794" s="47">
        <f t="shared" si="236"/>
        <v>7</v>
      </c>
      <c r="AK794" s="83" t="b">
        <f>COUNTIF('Power Curve'!$D$2:$D$31,AJ794)&gt;0</f>
        <v>1</v>
      </c>
      <c r="AL794" s="83" t="b">
        <f t="shared" si="237"/>
        <v>0</v>
      </c>
      <c r="AM794" s="83" t="b">
        <f t="shared" si="243"/>
        <v>1</v>
      </c>
      <c r="AN794" s="47" t="str">
        <f t="shared" si="238"/>
        <v>Outer</v>
      </c>
      <c r="AO794" s="48" t="str">
        <f t="shared" si="239"/>
        <v>0.3-0.4</v>
      </c>
      <c r="AP794" s="49" t="str">
        <f t="shared" si="244"/>
        <v>17-18</v>
      </c>
      <c r="AQ794" s="49" t="str">
        <f t="shared" si="245"/>
        <v>Feb</v>
      </c>
      <c r="AR794" s="48" t="str">
        <f t="shared" si="246"/>
        <v>295-305</v>
      </c>
      <c r="AS794" s="49" t="str">
        <f t="shared" si="240"/>
        <v>Inner-TI</v>
      </c>
    </row>
    <row r="795" spans="5:45" x14ac:dyDescent="0.3">
      <c r="E795" s="15">
        <v>40953.75</v>
      </c>
      <c r="F795" s="21">
        <v>7.73</v>
      </c>
      <c r="G795" s="21">
        <v>837.36997222900368</v>
      </c>
      <c r="H795" s="42">
        <v>1.1694952283025024</v>
      </c>
      <c r="I795" s="35">
        <v>307.60000000000002</v>
      </c>
      <c r="J795" s="43">
        <v>8.9262613195342802E-2</v>
      </c>
      <c r="K795" s="44">
        <v>0.33380335441394493</v>
      </c>
      <c r="L795" s="26">
        <f t="shared" si="228"/>
        <v>7.6114421177208973</v>
      </c>
      <c r="M795" s="26">
        <f t="shared" si="229"/>
        <v>0.53442289149526723</v>
      </c>
      <c r="N795" s="96">
        <f t="shared" si="230"/>
        <v>8</v>
      </c>
      <c r="O795" s="26">
        <f t="shared" si="231"/>
        <v>0.60018182116970165</v>
      </c>
      <c r="P795" s="3">
        <f>IF(L795&gt;'Power Curve'!$C$37,0,INDEX(Ci,$N795,1)*POWER(1-O795,3)+INDEX(Ci,$N795,2)*3*O795*POWER(1-O795,2)+INDEX(Ci,$N795,3)*3*POWER(O795,2)*(1-O795)+INDEX(Ci,$N795,4)*POWER(O795,3))</f>
        <v>763.80545187904602</v>
      </c>
      <c r="Q795" s="3">
        <f>MAX(0,MIN(P795-V795+W795,'Power Curve'!$C$39))</f>
        <v>753.50927762099377</v>
      </c>
      <c r="R795" s="3">
        <f t="shared" si="232"/>
        <v>837.36997222900368</v>
      </c>
      <c r="S795" s="3">
        <f t="shared" si="233"/>
        <v>-83.860694608009908</v>
      </c>
      <c r="T795" s="3">
        <f t="shared" si="234"/>
        <v>83.860694608009908</v>
      </c>
      <c r="V795" s="37">
        <f t="array" ref="V795">SUM(_xlfn.NORM.DIST($AD$3:$AD$1003,$L795,$AA795,FALSE)*WindSpeedStep*$AE$3:$AE$1003)/AG795</f>
        <v>758.05908779065692</v>
      </c>
      <c r="W795" s="37">
        <f t="array" ref="W795">SUM(_xlfn.NORM.DIST($AD$3:$AD$1003,$L795,$AB795,FALSE)*WindSpeedStep*$AE$3:$AE$1003)/AH795</f>
        <v>747.76291353260467</v>
      </c>
      <c r="Y795" s="1">
        <f t="shared" si="235"/>
        <v>7</v>
      </c>
      <c r="Z795" s="99">
        <f>IF(L795&lt;'Power Curve'!$P$28,'Power Curve'!$Q$28,IF(L795&gt;'Power Curve'!$P$29,'Power Curve'!$Q$29,INDEX(ReferenceTurbulence,Y795)+(L795-INDEX(ReferenceTurbulenceWindSpeed,Y795))*(INDEX(ReferenceTurbulence,Y795+1)-INDEX(ReferenceTurbulence,Y795))/(INDEX(ReferenceTurbulenceWindSpeed,Y795+1)-INDEX(ReferenceTurbulenceWindSpeed,Y795))))</f>
        <v>0.11950660305964564</v>
      </c>
      <c r="AA795" s="100">
        <f t="shared" si="241"/>
        <v>0.90961759187393987</v>
      </c>
      <c r="AB795" s="29">
        <f t="shared" si="242"/>
        <v>0.67941721361286134</v>
      </c>
      <c r="AD795" s="29">
        <f>'Zero Turbulence Curve'!F794</f>
        <v>79.199999999999775</v>
      </c>
      <c r="AE795" s="29">
        <f>'Zero Turbulence Curve'!G794</f>
        <v>1989.4717126307078</v>
      </c>
      <c r="AF795" s="39"/>
      <c r="AG795" s="40">
        <f t="array" ref="AG795">SUM(_xlfn.NORM.DIST($AD$3:$AD$1003,$F795,$AA795,FALSE)*WindSpeedStep)</f>
        <v>1.0000000000000036</v>
      </c>
      <c r="AH795" s="40">
        <f t="array" ref="AH795">SUM(_xlfn.NORM.DIST($AD$3:$AD$1003,$F795,$AB795,FALSE)*WindSpeedStep)</f>
        <v>1.0000000000000036</v>
      </c>
      <c r="AJ795" s="47">
        <f t="shared" si="236"/>
        <v>8</v>
      </c>
      <c r="AK795" s="83" t="b">
        <f>COUNTIF('Power Curve'!$D$2:$D$31,AJ795)&gt;0</f>
        <v>1</v>
      </c>
      <c r="AL795" s="83" t="b">
        <f t="shared" si="237"/>
        <v>0</v>
      </c>
      <c r="AM795" s="83" t="b">
        <f t="shared" si="243"/>
        <v>1</v>
      </c>
      <c r="AN795" s="47" t="str">
        <f t="shared" si="238"/>
        <v>Outer</v>
      </c>
      <c r="AO795" s="48" t="str">
        <f t="shared" si="239"/>
        <v>0.5-0.6</v>
      </c>
      <c r="AP795" s="49" t="str">
        <f t="shared" si="244"/>
        <v>18-19</v>
      </c>
      <c r="AQ795" s="49" t="str">
        <f t="shared" si="245"/>
        <v>Feb</v>
      </c>
      <c r="AR795" s="48" t="str">
        <f t="shared" si="246"/>
        <v>305-315</v>
      </c>
      <c r="AS795" s="49" t="str">
        <f t="shared" si="240"/>
        <v>HWS-LTI</v>
      </c>
    </row>
    <row r="796" spans="5:45" x14ac:dyDescent="0.3">
      <c r="E796" s="15">
        <v>40953.756944444445</v>
      </c>
      <c r="F796" s="21">
        <v>8.75</v>
      </c>
      <c r="G796" s="21">
        <v>1156.6800079345751</v>
      </c>
      <c r="H796" s="42">
        <v>1.1695386007291804</v>
      </c>
      <c r="I796" s="35">
        <v>312.5</v>
      </c>
      <c r="J796" s="43">
        <v>5.2571428571428575E-2</v>
      </c>
      <c r="K796" s="44">
        <v>0.36461177142049112</v>
      </c>
      <c r="L796" s="26">
        <f t="shared" si="228"/>
        <v>8.6159045071852933</v>
      </c>
      <c r="M796" s="26">
        <f t="shared" si="229"/>
        <v>0.68966579175157439</v>
      </c>
      <c r="N796" s="96">
        <f t="shared" si="230"/>
        <v>9</v>
      </c>
      <c r="O796" s="26">
        <f t="shared" si="231"/>
        <v>0.60694457079010999</v>
      </c>
      <c r="P796" s="3">
        <f>IF(L796&gt;'Power Curve'!$C$37,0,INDEX(Ci,$N796,1)*POWER(1-O796,3)+INDEX(Ci,$N796,2)*3*O796*POWER(1-O796,2)+INDEX(Ci,$N796,3)*3*POWER(O796,2)*(1-O796)+INDEX(Ci,$N796,4)*POWER(O796,3))</f>
        <v>1070.0821267296999</v>
      </c>
      <c r="Q796" s="3">
        <f>MAX(0,MIN(P796-V796+W796,'Power Curve'!$C$39))</f>
        <v>1042.6014392432151</v>
      </c>
      <c r="R796" s="3">
        <f t="shared" si="232"/>
        <v>1156.6800079345751</v>
      </c>
      <c r="S796" s="3">
        <f t="shared" si="233"/>
        <v>-114.07856869136003</v>
      </c>
      <c r="T796" s="3">
        <f t="shared" si="234"/>
        <v>114.07856869136003</v>
      </c>
      <c r="V796" s="37">
        <f t="array" ref="V796">SUM(_xlfn.NORM.DIST($AD$3:$AD$1003,$L796,$AA796,FALSE)*WindSpeedStep*$AE$3:$AE$1003)/AG796</f>
        <v>1074.5896411231072</v>
      </c>
      <c r="W796" s="37">
        <f t="array" ref="W796">SUM(_xlfn.NORM.DIST($AD$3:$AD$1003,$L796,$AB796,FALSE)*WindSpeedStep*$AE$3:$AE$1003)/AH796</f>
        <v>1047.1089536366223</v>
      </c>
      <c r="Y796" s="1">
        <f t="shared" si="235"/>
        <v>8</v>
      </c>
      <c r="Z796" s="99">
        <f>IF(L796&lt;'Power Curve'!$P$28,'Power Curve'!$Q$28,IF(L796&gt;'Power Curve'!$P$29,'Power Curve'!$Q$29,INDEX(ReferenceTurbulence,Y796)+(L796-INDEX(ReferenceTurbulenceWindSpeed,Y796))*(INDEX(ReferenceTurbulence,Y796+1)-INDEX(ReferenceTurbulence,Y796))/(INDEX(ReferenceTurbulenceWindSpeed,Y796+1)-INDEX(ReferenceTurbulenceWindSpeed,Y796))))</f>
        <v>0.12009385785519136</v>
      </c>
      <c r="AA796" s="100">
        <f t="shared" si="241"/>
        <v>1.0347172111798131</v>
      </c>
      <c r="AB796" s="29">
        <f t="shared" si="242"/>
        <v>0.45295040837774114</v>
      </c>
      <c r="AD796" s="29">
        <f>'Zero Turbulence Curve'!F795</f>
        <v>79.29999999999977</v>
      </c>
      <c r="AE796" s="29">
        <f>'Zero Turbulence Curve'!G795</f>
        <v>1989.4717126307078</v>
      </c>
      <c r="AF796" s="39"/>
      <c r="AG796" s="40">
        <f t="array" ref="AG796">SUM(_xlfn.NORM.DIST($AD$3:$AD$1003,$F796,$AA796,FALSE)*WindSpeedStep)</f>
        <v>1.0000000000000036</v>
      </c>
      <c r="AH796" s="40">
        <f t="array" ref="AH796">SUM(_xlfn.NORM.DIST($AD$3:$AD$1003,$F796,$AB796,FALSE)*WindSpeedStep)</f>
        <v>1.0000000000000038</v>
      </c>
      <c r="AJ796" s="47">
        <f t="shared" si="236"/>
        <v>9</v>
      </c>
      <c r="AK796" s="83" t="b">
        <f>COUNTIF('Power Curve'!$D$2:$D$31,AJ796)&gt;0</f>
        <v>1</v>
      </c>
      <c r="AL796" s="83" t="b">
        <f t="shared" si="237"/>
        <v>0</v>
      </c>
      <c r="AM796" s="83" t="b">
        <f t="shared" si="243"/>
        <v>1</v>
      </c>
      <c r="AN796" s="47" t="str">
        <f t="shared" si="238"/>
        <v>Outer</v>
      </c>
      <c r="AO796" s="48" t="str">
        <f t="shared" si="239"/>
        <v>0.6-0.7</v>
      </c>
      <c r="AP796" s="49" t="str">
        <f t="shared" si="244"/>
        <v>18-19</v>
      </c>
      <c r="AQ796" s="49" t="str">
        <f t="shared" si="245"/>
        <v>Feb</v>
      </c>
      <c r="AR796" s="48" t="str">
        <f t="shared" si="246"/>
        <v>305-315</v>
      </c>
      <c r="AS796" s="49" t="str">
        <f t="shared" si="240"/>
        <v>HWS-LTI</v>
      </c>
    </row>
    <row r="797" spans="5:45" x14ac:dyDescent="0.3">
      <c r="E797" s="15">
        <v>40953.763888888891</v>
      </c>
      <c r="F797" s="21">
        <v>9.5500000000000007</v>
      </c>
      <c r="G797" s="21">
        <v>1459.639953613286</v>
      </c>
      <c r="H797" s="42">
        <v>1.16984229781696</v>
      </c>
      <c r="I797" s="35">
        <v>319.7</v>
      </c>
      <c r="J797" s="43">
        <v>4.293193717277486E-2</v>
      </c>
      <c r="K797" s="44">
        <v>0.33861299103065357</v>
      </c>
      <c r="L797" s="26">
        <f t="shared" si="228"/>
        <v>9.4044582335463112</v>
      </c>
      <c r="M797" s="26">
        <f t="shared" si="229"/>
        <v>0.81153931212646735</v>
      </c>
      <c r="N797" s="96">
        <f t="shared" si="230"/>
        <v>10</v>
      </c>
      <c r="O797" s="26">
        <f t="shared" si="231"/>
        <v>0.42020028615591043</v>
      </c>
      <c r="P797" s="3">
        <f>IF(L797&gt;'Power Curve'!$C$37,0,INDEX(Ci,$N797,1)*POWER(1-O797,3)+INDEX(Ci,$N797,2)*3*O797*POWER(1-O797,2)+INDEX(Ci,$N797,3)*3*POWER(O797,2)*(1-O797)+INDEX(Ci,$N797,4)*POWER(O797,3))</f>
        <v>1336.4482132298117</v>
      </c>
      <c r="Q797" s="3">
        <f>MAX(0,MIN(P797-V797+W797,'Power Curve'!$C$39))</f>
        <v>1335.4483028724439</v>
      </c>
      <c r="R797" s="3">
        <f t="shared" si="232"/>
        <v>1459.639953613286</v>
      </c>
      <c r="S797" s="3">
        <f t="shared" si="233"/>
        <v>-124.19165074084208</v>
      </c>
      <c r="T797" s="3">
        <f t="shared" si="234"/>
        <v>124.19165074084208</v>
      </c>
      <c r="V797" s="37">
        <f t="array" ref="V797">SUM(_xlfn.NORM.DIST($AD$3:$AD$1003,$L797,$AA797,FALSE)*WindSpeedStep*$AE$3:$AE$1003)/AG797</f>
        <v>1343.8872177007213</v>
      </c>
      <c r="W797" s="37">
        <f t="array" ref="W797">SUM(_xlfn.NORM.DIST($AD$3:$AD$1003,$L797,$AB797,FALSE)*WindSpeedStep*$AE$3:$AE$1003)/AH797</f>
        <v>1342.8873073433535</v>
      </c>
      <c r="Y797" s="1">
        <f t="shared" si="235"/>
        <v>9</v>
      </c>
      <c r="Z797" s="99">
        <f>IF(L797&lt;'Power Curve'!$P$28,'Power Curve'!$Q$28,IF(L797&gt;'Power Curve'!$P$29,'Power Curve'!$Q$29,INDEX(ReferenceTurbulence,Y797)+(L797-INDEX(ReferenceTurbulenceWindSpeed,Y797))*(INDEX(ReferenceTurbulence,Y797+1)-INDEX(ReferenceTurbulence,Y797))/(INDEX(ReferenceTurbulenceWindSpeed,Y797+1)-INDEX(ReferenceTurbulenceWindSpeed,Y797))))</f>
        <v>0.12032514206125854</v>
      </c>
      <c r="AA797" s="100">
        <f t="shared" si="241"/>
        <v>1.1315927729606323</v>
      </c>
      <c r="AB797" s="29">
        <f t="shared" si="242"/>
        <v>0.40375161002659549</v>
      </c>
      <c r="AD797" s="29">
        <f>'Zero Turbulence Curve'!F796</f>
        <v>79.399999999999764</v>
      </c>
      <c r="AE797" s="29">
        <f>'Zero Turbulence Curve'!G796</f>
        <v>1989.4717126307078</v>
      </c>
      <c r="AF797" s="39"/>
      <c r="AG797" s="40">
        <f t="array" ref="AG797">SUM(_xlfn.NORM.DIST($AD$3:$AD$1003,$F797,$AA797,FALSE)*WindSpeedStep)</f>
        <v>1.0000000000000033</v>
      </c>
      <c r="AH797" s="40">
        <f t="array" ref="AH797">SUM(_xlfn.NORM.DIST($AD$3:$AD$1003,$F797,$AB797,FALSE)*WindSpeedStep)</f>
        <v>1.0000000000000038</v>
      </c>
      <c r="AJ797" s="47">
        <f t="shared" si="236"/>
        <v>9</v>
      </c>
      <c r="AK797" s="83" t="b">
        <f>COUNTIF('Power Curve'!$D$2:$D$31,AJ797)&gt;0</f>
        <v>1</v>
      </c>
      <c r="AL797" s="83" t="b">
        <f t="shared" si="237"/>
        <v>0</v>
      </c>
      <c r="AM797" s="83" t="b">
        <f t="shared" si="243"/>
        <v>1</v>
      </c>
      <c r="AN797" s="47" t="str">
        <f t="shared" si="238"/>
        <v>Outer</v>
      </c>
      <c r="AO797" s="48" t="str">
        <f t="shared" si="239"/>
        <v>0.8-0.9</v>
      </c>
      <c r="AP797" s="49" t="str">
        <f t="shared" si="244"/>
        <v>18-19</v>
      </c>
      <c r="AQ797" s="49" t="str">
        <f t="shared" si="245"/>
        <v>Feb</v>
      </c>
      <c r="AR797" s="48" t="str">
        <f t="shared" si="246"/>
        <v>315-325</v>
      </c>
      <c r="AS797" s="49" t="str">
        <f t="shared" si="240"/>
        <v>HWS-LTI</v>
      </c>
    </row>
    <row r="798" spans="5:45" x14ac:dyDescent="0.3">
      <c r="E798" s="15">
        <v>40953.770833333336</v>
      </c>
      <c r="F798" s="21">
        <v>9.2799999999999994</v>
      </c>
      <c r="G798" s="21">
        <v>1506.4700622558589</v>
      </c>
      <c r="H798" s="42">
        <v>1.1708603197235439</v>
      </c>
      <c r="I798" s="35">
        <v>322.7</v>
      </c>
      <c r="J798" s="43">
        <v>8.5129310344827597E-2</v>
      </c>
      <c r="K798" s="44">
        <v>0.26055685167138393</v>
      </c>
      <c r="L798" s="26">
        <f t="shared" si="228"/>
        <v>9.1412231192459483</v>
      </c>
      <c r="M798" s="26">
        <f t="shared" si="229"/>
        <v>0.77085547665197118</v>
      </c>
      <c r="N798" s="96">
        <f t="shared" si="230"/>
        <v>10</v>
      </c>
      <c r="O798" s="26">
        <f t="shared" si="231"/>
        <v>0.14039841799994759</v>
      </c>
      <c r="P798" s="3">
        <f>IF(L798&gt;'Power Curve'!$C$37,0,INDEX(Ci,$N798,1)*POWER(1-O798,3)+INDEX(Ci,$N798,2)*3*O798*POWER(1-O798,2)+INDEX(Ci,$N798,3)*3*POWER(O798,2)*(1-O798)+INDEX(Ci,$N798,4)*POWER(O798,3))</f>
        <v>1242.9763805355342</v>
      </c>
      <c r="Q798" s="3">
        <f>MAX(0,MIN(P798-V798+W798,'Power Curve'!$C$39))</f>
        <v>1237.9296215632446</v>
      </c>
      <c r="R798" s="3">
        <f t="shared" si="232"/>
        <v>1506.4700622558589</v>
      </c>
      <c r="S798" s="3">
        <f t="shared" si="233"/>
        <v>-268.54044069261431</v>
      </c>
      <c r="T798" s="3">
        <f t="shared" si="234"/>
        <v>268.54044069261431</v>
      </c>
      <c r="V798" s="37">
        <f t="array" ref="V798">SUM(_xlfn.NORM.DIST($AD$3:$AD$1003,$L798,$AA798,FALSE)*WindSpeedStep*$AE$3:$AE$1003)/AG798</f>
        <v>1254.745112872826</v>
      </c>
      <c r="W798" s="37">
        <f t="array" ref="W798">SUM(_xlfn.NORM.DIST($AD$3:$AD$1003,$L798,$AB798,FALSE)*WindSpeedStep*$AE$3:$AE$1003)/AH798</f>
        <v>1249.6983539005364</v>
      </c>
      <c r="Y798" s="1">
        <f t="shared" si="235"/>
        <v>9</v>
      </c>
      <c r="Z798" s="99">
        <f>IF(L798&lt;'Power Curve'!$P$28,'Power Curve'!$Q$28,IF(L798&gt;'Power Curve'!$P$29,'Power Curve'!$Q$29,INDEX(ReferenceTurbulence,Y798)+(L798-INDEX(ReferenceTurbulenceWindSpeed,Y798))*(INDEX(ReferenceTurbulence,Y798+1)-INDEX(ReferenceTurbulence,Y798))/(INDEX(ReferenceTurbulenceWindSpeed,Y798+1)-INDEX(ReferenceTurbulenceWindSpeed,Y798))))</f>
        <v>0.1204719491254065</v>
      </c>
      <c r="AA798" s="100">
        <f t="shared" si="241"/>
        <v>1.1012609665657875</v>
      </c>
      <c r="AB798" s="29">
        <f t="shared" si="242"/>
        <v>0.77818601984960134</v>
      </c>
      <c r="AD798" s="29">
        <f>'Zero Turbulence Curve'!F797</f>
        <v>79.499999999999758</v>
      </c>
      <c r="AE798" s="29">
        <f>'Zero Turbulence Curve'!G797</f>
        <v>1989.4717126307078</v>
      </c>
      <c r="AF798" s="39"/>
      <c r="AG798" s="40">
        <f t="array" ref="AG798">SUM(_xlfn.NORM.DIST($AD$3:$AD$1003,$F798,$AA798,FALSE)*WindSpeedStep)</f>
        <v>1.0000000000000033</v>
      </c>
      <c r="AH798" s="40">
        <f t="array" ref="AH798">SUM(_xlfn.NORM.DIST($AD$3:$AD$1003,$F798,$AB798,FALSE)*WindSpeedStep)</f>
        <v>1.0000000000000031</v>
      </c>
      <c r="AJ798" s="47">
        <f t="shared" si="236"/>
        <v>9</v>
      </c>
      <c r="AK798" s="83" t="b">
        <f>COUNTIF('Power Curve'!$D$2:$D$31,AJ798)&gt;0</f>
        <v>1</v>
      </c>
      <c r="AL798" s="83" t="b">
        <f t="shared" si="237"/>
        <v>0</v>
      </c>
      <c r="AM798" s="83" t="b">
        <f t="shared" si="243"/>
        <v>1</v>
      </c>
      <c r="AN798" s="47" t="str">
        <f t="shared" si="238"/>
        <v>Outer</v>
      </c>
      <c r="AO798" s="48" t="str">
        <f t="shared" si="239"/>
        <v>0.7-0.8</v>
      </c>
      <c r="AP798" s="49" t="str">
        <f t="shared" si="244"/>
        <v>18-19</v>
      </c>
      <c r="AQ798" s="49" t="str">
        <f t="shared" si="245"/>
        <v>Feb</v>
      </c>
      <c r="AR798" s="48" t="str">
        <f t="shared" si="246"/>
        <v>315-325</v>
      </c>
      <c r="AS798" s="49" t="str">
        <f t="shared" si="240"/>
        <v>HWS-LTI</v>
      </c>
    </row>
    <row r="799" spans="5:45" x14ac:dyDescent="0.3">
      <c r="E799" s="15">
        <v>40953.777777777781</v>
      </c>
      <c r="F799" s="21">
        <v>8.25</v>
      </c>
      <c r="G799" s="21">
        <v>1125.3899612426758</v>
      </c>
      <c r="H799" s="42">
        <v>1.1718360293480956</v>
      </c>
      <c r="I799" s="35">
        <v>323.2</v>
      </c>
      <c r="J799" s="43">
        <v>0.12363636363636364</v>
      </c>
      <c r="K799" s="44">
        <v>0.22267942455245404</v>
      </c>
      <c r="L799" s="26">
        <f t="shared" si="228"/>
        <v>8.1288829091480022</v>
      </c>
      <c r="M799" s="26">
        <f t="shared" si="229"/>
        <v>0.61439503382196603</v>
      </c>
      <c r="N799" s="96">
        <f t="shared" si="230"/>
        <v>9</v>
      </c>
      <c r="O799" s="26">
        <f t="shared" si="231"/>
        <v>0.12014292806376278</v>
      </c>
      <c r="P799" s="3">
        <f>IF(L799&gt;'Power Curve'!$C$37,0,INDEX(Ci,$N799,1)*POWER(1-O799,3)+INDEX(Ci,$N799,2)*3*O799*POWER(1-O799,2)+INDEX(Ci,$N799,3)*3*POWER(O799,2)*(1-O799)+INDEX(Ci,$N799,4)*POWER(O799,3))</f>
        <v>917.01634226742442</v>
      </c>
      <c r="Q799" s="3">
        <f>MAX(0,MIN(P799-V799+W799,'Power Curve'!$C$39))</f>
        <v>918.87967589054733</v>
      </c>
      <c r="R799" s="3">
        <f t="shared" si="232"/>
        <v>1125.3899612426758</v>
      </c>
      <c r="S799" s="3">
        <f t="shared" si="233"/>
        <v>-206.51028535212845</v>
      </c>
      <c r="T799" s="3">
        <f t="shared" si="234"/>
        <v>206.51028535212845</v>
      </c>
      <c r="V799" s="37">
        <f t="array" ref="V799">SUM(_xlfn.NORM.DIST($AD$3:$AD$1003,$L799,$AA799,FALSE)*WindSpeedStep*$AE$3:$AE$1003)/AG799</f>
        <v>914.18306733125394</v>
      </c>
      <c r="W799" s="37">
        <f t="array" ref="W799">SUM(_xlfn.NORM.DIST($AD$3:$AD$1003,$L799,$AB799,FALSE)*WindSpeedStep*$AE$3:$AE$1003)/AH799</f>
        <v>916.04640095437685</v>
      </c>
      <c r="Y799" s="1">
        <f t="shared" si="235"/>
        <v>8</v>
      </c>
      <c r="Z799" s="99">
        <f>IF(L799&lt;'Power Curve'!$P$28,'Power Curve'!$Q$28,IF(L799&gt;'Power Curve'!$P$29,'Power Curve'!$Q$29,INDEX(ReferenceTurbulence,Y799)+(L799-INDEX(ReferenceTurbulenceWindSpeed,Y799))*(INDEX(ReferenceTurbulence,Y799+1)-INDEX(ReferenceTurbulence,Y799))/(INDEX(ReferenceTurbulenceWindSpeed,Y799+1)-INDEX(ReferenceTurbulenceWindSpeed,Y799))))</f>
        <v>0.11953435540202825</v>
      </c>
      <c r="AA799" s="100">
        <f t="shared" si="241"/>
        <v>0.97168077868357061</v>
      </c>
      <c r="AB799" s="29">
        <f t="shared" si="242"/>
        <v>1.005025523312844</v>
      </c>
      <c r="AD799" s="29">
        <f>'Zero Turbulence Curve'!F798</f>
        <v>79.599999999999753</v>
      </c>
      <c r="AE799" s="29">
        <f>'Zero Turbulence Curve'!G798</f>
        <v>1989.4717126307078</v>
      </c>
      <c r="AF799" s="39"/>
      <c r="AG799" s="40">
        <f t="array" ref="AG799">SUM(_xlfn.NORM.DIST($AD$3:$AD$1003,$F799,$AA799,FALSE)*WindSpeedStep)</f>
        <v>1.0000000000000036</v>
      </c>
      <c r="AH799" s="40">
        <f t="array" ref="AH799">SUM(_xlfn.NORM.DIST($AD$3:$AD$1003,$F799,$AB799,FALSE)*WindSpeedStep)</f>
        <v>1.0000000000000031</v>
      </c>
      <c r="AJ799" s="47">
        <f t="shared" si="236"/>
        <v>8</v>
      </c>
      <c r="AK799" s="83" t="b">
        <f>COUNTIF('Power Curve'!$D$2:$D$31,AJ799)&gt;0</f>
        <v>1</v>
      </c>
      <c r="AL799" s="83" t="b">
        <f t="shared" si="237"/>
        <v>0</v>
      </c>
      <c r="AM799" s="83" t="b">
        <f t="shared" si="243"/>
        <v>1</v>
      </c>
      <c r="AN799" s="47" t="str">
        <f t="shared" si="238"/>
        <v>Inner</v>
      </c>
      <c r="AO799" s="48" t="str">
        <f t="shared" si="239"/>
        <v>0.6-0.7</v>
      </c>
      <c r="AP799" s="49" t="str">
        <f t="shared" si="244"/>
        <v>18-19</v>
      </c>
      <c r="AQ799" s="49" t="str">
        <f t="shared" si="245"/>
        <v>Feb</v>
      </c>
      <c r="AR799" s="48" t="str">
        <f t="shared" si="246"/>
        <v>315-325</v>
      </c>
      <c r="AS799" s="49" t="str">
        <f t="shared" si="240"/>
        <v>Inner-TI</v>
      </c>
    </row>
    <row r="800" spans="5:45" x14ac:dyDescent="0.3">
      <c r="E800" s="15">
        <v>40953.784722222219</v>
      </c>
      <c r="F800" s="21">
        <v>7.97</v>
      </c>
      <c r="G800" s="21">
        <v>1059.6700134277344</v>
      </c>
      <c r="H800" s="42">
        <v>1.1725949604856014</v>
      </c>
      <c r="I800" s="35">
        <v>329.4</v>
      </c>
      <c r="J800" s="43">
        <v>8.6574654956085309E-2</v>
      </c>
      <c r="K800" s="44">
        <v>0.19516824118731324</v>
      </c>
      <c r="L800" s="26">
        <f t="shared" si="228"/>
        <v>7.8546884954641198</v>
      </c>
      <c r="M800" s="26">
        <f t="shared" si="229"/>
        <v>0.57201740329957174</v>
      </c>
      <c r="N800" s="96">
        <f t="shared" si="230"/>
        <v>8</v>
      </c>
      <c r="O800" s="26">
        <f t="shared" si="231"/>
        <v>0.84500471844888658</v>
      </c>
      <c r="P800" s="3">
        <f>IF(L800&gt;'Power Curve'!$C$37,0,INDEX(Ci,$N800,1)*POWER(1-O800,3)+INDEX(Ci,$N800,2)*3*O800*POWER(1-O800,2)+INDEX(Ci,$N800,3)*3*POWER(O800,2)*(1-O800)+INDEX(Ci,$N800,4)*POWER(O800,3))</f>
        <v>834.94192442997928</v>
      </c>
      <c r="Q800" s="3">
        <f>MAX(0,MIN(P800-V800+W800,'Power Curve'!$C$39))</f>
        <v>822.68524083384716</v>
      </c>
      <c r="R800" s="3">
        <f t="shared" si="232"/>
        <v>1059.6700134277344</v>
      </c>
      <c r="S800" s="3">
        <f t="shared" si="233"/>
        <v>-236.98477259388721</v>
      </c>
      <c r="T800" s="3">
        <f t="shared" si="234"/>
        <v>236.98477259388721</v>
      </c>
      <c r="V800" s="37">
        <f t="array" ref="V800">SUM(_xlfn.NORM.DIST($AD$3:$AD$1003,$L800,$AA800,FALSE)*WindSpeedStep*$AE$3:$AE$1003)/AG800</f>
        <v>829.43312543263289</v>
      </c>
      <c r="W800" s="37">
        <f t="array" ref="W800">SUM(_xlfn.NORM.DIST($AD$3:$AD$1003,$L800,$AB800,FALSE)*WindSpeedStep*$AE$3:$AE$1003)/AH800</f>
        <v>817.17644183650077</v>
      </c>
      <c r="Y800" s="1">
        <f t="shared" si="235"/>
        <v>7</v>
      </c>
      <c r="Z800" s="99">
        <f>IF(L800&lt;'Power Curve'!$P$28,'Power Curve'!$Q$28,IF(L800&gt;'Power Curve'!$P$29,'Power Curve'!$Q$29,INDEX(ReferenceTurbulence,Y800)+(L800-INDEX(ReferenceTurbulenceWindSpeed,Y800))*(INDEX(ReferenceTurbulence,Y800+1)-INDEX(ReferenceTurbulence,Y800))/(INDEX(ReferenceTurbulenceWindSpeed,Y800+1)-INDEX(ReferenceTurbulenceWindSpeed,Y800))))</f>
        <v>0.11943904212280045</v>
      </c>
      <c r="AA800" s="100">
        <f t="shared" si="241"/>
        <v>0.93815647007121505</v>
      </c>
      <c r="AB800" s="29">
        <f t="shared" si="242"/>
        <v>0.680016946282339</v>
      </c>
      <c r="AD800" s="29">
        <f>'Zero Turbulence Curve'!F799</f>
        <v>79.699999999999747</v>
      </c>
      <c r="AE800" s="29">
        <f>'Zero Turbulence Curve'!G799</f>
        <v>1989.4717126307078</v>
      </c>
      <c r="AF800" s="39"/>
      <c r="AG800" s="40">
        <f t="array" ref="AG800">SUM(_xlfn.NORM.DIST($AD$3:$AD$1003,$F800,$AA800,FALSE)*WindSpeedStep)</f>
        <v>1.0000000000000038</v>
      </c>
      <c r="AH800" s="40">
        <f t="array" ref="AH800">SUM(_xlfn.NORM.DIST($AD$3:$AD$1003,$F800,$AB800,FALSE)*WindSpeedStep)</f>
        <v>1.0000000000000038</v>
      </c>
      <c r="AJ800" s="47">
        <f t="shared" si="236"/>
        <v>8</v>
      </c>
      <c r="AK800" s="83" t="b">
        <f>COUNTIF('Power Curve'!$D$2:$D$31,AJ800)&gt;0</f>
        <v>1</v>
      </c>
      <c r="AL800" s="83" t="b">
        <f t="shared" si="237"/>
        <v>0</v>
      </c>
      <c r="AM800" s="83" t="b">
        <f t="shared" si="243"/>
        <v>1</v>
      </c>
      <c r="AN800" s="47" t="str">
        <f t="shared" si="238"/>
        <v>Outer</v>
      </c>
      <c r="AO800" s="48" t="str">
        <f t="shared" si="239"/>
        <v>0.5-0.6</v>
      </c>
      <c r="AP800" s="49" t="str">
        <f t="shared" si="244"/>
        <v>18-19</v>
      </c>
      <c r="AQ800" s="49" t="str">
        <f t="shared" si="245"/>
        <v>Feb</v>
      </c>
      <c r="AR800" s="48" t="str">
        <f t="shared" si="246"/>
        <v>325-335</v>
      </c>
      <c r="AS800" s="49" t="str">
        <f t="shared" si="240"/>
        <v>HWS-LTI</v>
      </c>
    </row>
    <row r="801" spans="5:45" x14ac:dyDescent="0.3">
      <c r="E801" s="15">
        <v>40953.791666666664</v>
      </c>
      <c r="F801" s="21">
        <v>7.96</v>
      </c>
      <c r="G801" s="21">
        <v>1050.6999893188477</v>
      </c>
      <c r="H801" s="42">
        <v>1.1734852984150874</v>
      </c>
      <c r="I801" s="35">
        <v>333.7</v>
      </c>
      <c r="J801" s="43">
        <v>0.10301507537688441</v>
      </c>
      <c r="K801" s="44">
        <v>0.24822571310744984</v>
      </c>
      <c r="L801" s="26">
        <f t="shared" si="228"/>
        <v>7.8468181724331227</v>
      </c>
      <c r="M801" s="26">
        <f t="shared" si="229"/>
        <v>0.57080101950451745</v>
      </c>
      <c r="N801" s="96">
        <f t="shared" si="230"/>
        <v>8</v>
      </c>
      <c r="O801" s="26">
        <f t="shared" si="231"/>
        <v>0.83708338656781811</v>
      </c>
      <c r="P801" s="3">
        <f>IF(L801&gt;'Power Curve'!$C$37,0,INDEX(Ci,$N801,1)*POWER(1-O801,3)+INDEX(Ci,$N801,2)*3*O801*POWER(1-O801,2)+INDEX(Ci,$N801,3)*3*POWER(O801,2)*(1-O801)+INDEX(Ci,$N801,4)*POWER(O801,3))</f>
        <v>832.61429560282465</v>
      </c>
      <c r="Q801" s="3">
        <f>MAX(0,MIN(P801-V801+W801,'Power Curve'!$C$39))</f>
        <v>825.97493423287597</v>
      </c>
      <c r="R801" s="3">
        <f t="shared" si="232"/>
        <v>1050.6999893188477</v>
      </c>
      <c r="S801" s="3">
        <f t="shared" si="233"/>
        <v>-224.72505508597169</v>
      </c>
      <c r="T801" s="3">
        <f t="shared" si="234"/>
        <v>224.72505508597169</v>
      </c>
      <c r="V801" s="37">
        <f t="array" ref="V801">SUM(_xlfn.NORM.DIST($AD$3:$AD$1003,$L801,$AA801,FALSE)*WindSpeedStep*$AE$3:$AE$1003)/AG801</f>
        <v>827.06824957488493</v>
      </c>
      <c r="W801" s="37">
        <f t="array" ref="W801">SUM(_xlfn.NORM.DIST($AD$3:$AD$1003,$L801,$AB801,FALSE)*WindSpeedStep*$AE$3:$AE$1003)/AH801</f>
        <v>820.42888820493624</v>
      </c>
      <c r="Y801" s="1">
        <f t="shared" si="235"/>
        <v>7</v>
      </c>
      <c r="Z801" s="99">
        <f>IF(L801&lt;'Power Curve'!$P$28,'Power Curve'!$Q$28,IF(L801&gt;'Power Curve'!$P$29,'Power Curve'!$Q$29,INDEX(ReferenceTurbulence,Y801)+(L801-INDEX(ReferenceTurbulenceWindSpeed,Y801))*(INDEX(ReferenceTurbulence,Y801+1)-INDEX(ReferenceTurbulence,Y801))/(INDEX(ReferenceTurbulenceWindSpeed,Y801+1)-INDEX(ReferenceTurbulenceWindSpeed,Y801))))</f>
        <v>0.11944122808093138</v>
      </c>
      <c r="AA801" s="100">
        <f t="shared" si="241"/>
        <v>0.93723359904318182</v>
      </c>
      <c r="AB801" s="29">
        <f t="shared" si="242"/>
        <v>0.80834056550190447</v>
      </c>
      <c r="AD801" s="29">
        <f>'Zero Turbulence Curve'!F800</f>
        <v>79.799999999999741</v>
      </c>
      <c r="AE801" s="29">
        <f>'Zero Turbulence Curve'!G800</f>
        <v>1989.4717126307078</v>
      </c>
      <c r="AF801" s="39"/>
      <c r="AG801" s="40">
        <f t="array" ref="AG801">SUM(_xlfn.NORM.DIST($AD$3:$AD$1003,$F801,$AA801,FALSE)*WindSpeedStep)</f>
        <v>1.0000000000000038</v>
      </c>
      <c r="AH801" s="40">
        <f t="array" ref="AH801">SUM(_xlfn.NORM.DIST($AD$3:$AD$1003,$F801,$AB801,FALSE)*WindSpeedStep)</f>
        <v>1.0000000000000031</v>
      </c>
      <c r="AJ801" s="47">
        <f t="shared" si="236"/>
        <v>8</v>
      </c>
      <c r="AK801" s="83" t="b">
        <f>COUNTIF('Power Curve'!$D$2:$D$31,AJ801)&gt;0</f>
        <v>1</v>
      </c>
      <c r="AL801" s="83" t="b">
        <f t="shared" si="237"/>
        <v>0</v>
      </c>
      <c r="AM801" s="83" t="b">
        <f t="shared" si="243"/>
        <v>1</v>
      </c>
      <c r="AN801" s="47" t="str">
        <f t="shared" si="238"/>
        <v>Inner</v>
      </c>
      <c r="AO801" s="48" t="str">
        <f t="shared" si="239"/>
        <v>0.5-0.6</v>
      </c>
      <c r="AP801" s="49" t="str">
        <f t="shared" si="244"/>
        <v>19-20</v>
      </c>
      <c r="AQ801" s="49" t="str">
        <f t="shared" si="245"/>
        <v>Feb</v>
      </c>
      <c r="AR801" s="48" t="str">
        <f t="shared" si="246"/>
        <v>325-335</v>
      </c>
      <c r="AS801" s="49" t="str">
        <f t="shared" si="240"/>
        <v>Inner-TI</v>
      </c>
    </row>
    <row r="802" spans="5:45" x14ac:dyDescent="0.3">
      <c r="E802" s="15">
        <v>40953.8125</v>
      </c>
      <c r="F802" s="21">
        <v>8.1999999999999993</v>
      </c>
      <c r="G802" s="21">
        <v>1033.299987792969</v>
      </c>
      <c r="H802" s="42">
        <v>1.1767747535213542</v>
      </c>
      <c r="I802" s="35">
        <v>343.9</v>
      </c>
      <c r="J802" s="43">
        <v>8.7804878048780496E-2</v>
      </c>
      <c r="K802" s="44">
        <v>0.2374028227573548</v>
      </c>
      <c r="L802" s="26">
        <f t="shared" si="228"/>
        <v>8.0909516076361552</v>
      </c>
      <c r="M802" s="26">
        <f t="shared" si="229"/>
        <v>0.60853262889873594</v>
      </c>
      <c r="N802" s="96">
        <f t="shared" si="230"/>
        <v>9</v>
      </c>
      <c r="O802" s="26">
        <f t="shared" si="231"/>
        <v>8.2228757601651936E-2</v>
      </c>
      <c r="P802" s="3">
        <f>IF(L802&gt;'Power Curve'!$C$37,0,INDEX(Ci,$N802,1)*POWER(1-O802,3)+INDEX(Ci,$N802,2)*3*O802*POWER(1-O802,2)+INDEX(Ci,$N802,3)*3*POWER(O802,2)*(1-O802)+INDEX(Ci,$N802,4)*POWER(O802,3))</f>
        <v>905.49337080625594</v>
      </c>
      <c r="Q802" s="3">
        <f>MAX(0,MIN(P802-V802+W802,'Power Curve'!$C$39))</f>
        <v>892.42078953716725</v>
      </c>
      <c r="R802" s="3">
        <f t="shared" si="232"/>
        <v>1033.299987792969</v>
      </c>
      <c r="S802" s="3">
        <f t="shared" si="233"/>
        <v>-140.87919825580173</v>
      </c>
      <c r="T802" s="3">
        <f t="shared" si="234"/>
        <v>140.87919825580173</v>
      </c>
      <c r="V802" s="37">
        <f t="array" ref="V802">SUM(_xlfn.NORM.DIST($AD$3:$AD$1003,$L802,$AA802,FALSE)*WindSpeedStep*$AE$3:$AE$1003)/AG802</f>
        <v>902.18550826856074</v>
      </c>
      <c r="W802" s="37">
        <f t="array" ref="W802">SUM(_xlfn.NORM.DIST($AD$3:$AD$1003,$L802,$AB802,FALSE)*WindSpeedStep*$AE$3:$AE$1003)/AH802</f>
        <v>889.11292699947205</v>
      </c>
      <c r="Y802" s="1">
        <f t="shared" si="235"/>
        <v>8</v>
      </c>
      <c r="Z802" s="99">
        <f>IF(L802&lt;'Power Curve'!$P$28,'Power Curve'!$Q$28,IF(L802&gt;'Power Curve'!$P$29,'Power Curve'!$Q$29,INDEX(ReferenceTurbulence,Y802)+(L802-INDEX(ReferenceTurbulenceWindSpeed,Y802))*(INDEX(ReferenceTurbulence,Y802+1)-INDEX(ReferenceTurbulence,Y802))/(INDEX(ReferenceTurbulenceWindSpeed,Y802+1)-INDEX(ReferenceTurbulenceWindSpeed,Y802))))</f>
        <v>0.11949077898502114</v>
      </c>
      <c r="AA802" s="100">
        <f t="shared" si="241"/>
        <v>0.96679411032655327</v>
      </c>
      <c r="AB802" s="29">
        <f t="shared" si="242"/>
        <v>0.71042501920707712</v>
      </c>
      <c r="AD802" s="29">
        <f>'Zero Turbulence Curve'!F801</f>
        <v>79.899999999999736</v>
      </c>
      <c r="AE802" s="29">
        <f>'Zero Turbulence Curve'!G801</f>
        <v>1989.4717126307078</v>
      </c>
      <c r="AF802" s="39"/>
      <c r="AG802" s="40">
        <f t="array" ref="AG802">SUM(_xlfn.NORM.DIST($AD$3:$AD$1003,$F802,$AA802,FALSE)*WindSpeedStep)</f>
        <v>1.0000000000000033</v>
      </c>
      <c r="AH802" s="40">
        <f t="array" ref="AH802">SUM(_xlfn.NORM.DIST($AD$3:$AD$1003,$F802,$AB802,FALSE)*WindSpeedStep)</f>
        <v>1.000000000000004</v>
      </c>
      <c r="AJ802" s="47">
        <f t="shared" si="236"/>
        <v>8</v>
      </c>
      <c r="AK802" s="83" t="b">
        <f>COUNTIF('Power Curve'!$D$2:$D$31,AJ802)&gt;0</f>
        <v>1</v>
      </c>
      <c r="AL802" s="83" t="b">
        <f t="shared" si="237"/>
        <v>0</v>
      </c>
      <c r="AM802" s="83" t="b">
        <f t="shared" si="243"/>
        <v>1</v>
      </c>
      <c r="AN802" s="47" t="str">
        <f t="shared" si="238"/>
        <v>Outer</v>
      </c>
      <c r="AO802" s="48" t="str">
        <f t="shared" si="239"/>
        <v>0.6-0.7</v>
      </c>
      <c r="AP802" s="49" t="str">
        <f t="shared" si="244"/>
        <v>19-20</v>
      </c>
      <c r="AQ802" s="49" t="str">
        <f t="shared" si="245"/>
        <v>Feb</v>
      </c>
      <c r="AR802" s="48" t="str">
        <f t="shared" si="246"/>
        <v>335-345</v>
      </c>
      <c r="AS802" s="49" t="str">
        <f t="shared" si="240"/>
        <v>HWS-LTI</v>
      </c>
    </row>
    <row r="803" spans="5:45" x14ac:dyDescent="0.3">
      <c r="E803" s="15">
        <v>40953.819444444445</v>
      </c>
      <c r="F803" s="21">
        <v>7.95</v>
      </c>
      <c r="G803" s="21">
        <v>1060.7099914550781</v>
      </c>
      <c r="H803" s="42">
        <v>1.1777570778709927</v>
      </c>
      <c r="I803" s="35">
        <v>348.3</v>
      </c>
      <c r="J803" s="43">
        <v>9.9371069182389943E-2</v>
      </c>
      <c r="K803" s="44">
        <v>0.31333225971609641</v>
      </c>
      <c r="L803" s="26">
        <f t="shared" si="228"/>
        <v>7.8464583423801404</v>
      </c>
      <c r="M803" s="26">
        <f t="shared" si="229"/>
        <v>0.57074540660988815</v>
      </c>
      <c r="N803" s="96">
        <f t="shared" si="230"/>
        <v>8</v>
      </c>
      <c r="O803" s="26">
        <f t="shared" si="231"/>
        <v>0.83672122439744345</v>
      </c>
      <c r="P803" s="3">
        <f>IF(L803&gt;'Power Curve'!$C$37,0,INDEX(Ci,$N803,1)*POWER(1-O803,3)+INDEX(Ci,$N803,2)*3*O803*POWER(1-O803,2)+INDEX(Ci,$N803,3)*3*POWER(O803,2)*(1-O803)+INDEX(Ci,$N803,4)*POWER(O803,3))</f>
        <v>832.50791178519648</v>
      </c>
      <c r="Q803" s="3">
        <f>MAX(0,MIN(P803-V803+W803,'Power Curve'!$C$39))</f>
        <v>824.53163302293433</v>
      </c>
      <c r="R803" s="3">
        <f t="shared" si="232"/>
        <v>1060.7099914550781</v>
      </c>
      <c r="S803" s="3">
        <f t="shared" si="233"/>
        <v>-236.1783584321438</v>
      </c>
      <c r="T803" s="3">
        <f t="shared" si="234"/>
        <v>236.1783584321438</v>
      </c>
      <c r="V803" s="37">
        <f t="array" ref="V803">SUM(_xlfn.NORM.DIST($AD$3:$AD$1003,$L803,$AA803,FALSE)*WindSpeedStep*$AE$3:$AE$1003)/AG803</f>
        <v>826.96021642790492</v>
      </c>
      <c r="W803" s="37">
        <f t="array" ref="W803">SUM(_xlfn.NORM.DIST($AD$3:$AD$1003,$L803,$AB803,FALSE)*WindSpeedStep*$AE$3:$AE$1003)/AH803</f>
        <v>818.98393766564277</v>
      </c>
      <c r="Y803" s="1">
        <f t="shared" si="235"/>
        <v>7</v>
      </c>
      <c r="Z803" s="99">
        <f>IF(L803&lt;'Power Curve'!$P$28,'Power Curve'!$Q$28,IF(L803&gt;'Power Curve'!$P$29,'Power Curve'!$Q$29,INDEX(ReferenceTurbulence,Y803)+(L803-INDEX(ReferenceTurbulenceWindSpeed,Y803))*(INDEX(ReferenceTurbulence,Y803+1)-INDEX(ReferenceTurbulence,Y803))/(INDEX(ReferenceTurbulenceWindSpeed,Y803+1)-INDEX(ReferenceTurbulenceWindSpeed,Y803))))</f>
        <v>0.11944132802262716</v>
      </c>
      <c r="AA803" s="100">
        <f t="shared" si="241"/>
        <v>0.93719140468810569</v>
      </c>
      <c r="AB803" s="29">
        <f t="shared" si="242"/>
        <v>0.7797109547773976</v>
      </c>
      <c r="AD803" s="29">
        <f>'Zero Turbulence Curve'!F802</f>
        <v>79.99999999999973</v>
      </c>
      <c r="AE803" s="29">
        <f>'Zero Turbulence Curve'!G802</f>
        <v>1989.4717126307078</v>
      </c>
      <c r="AF803" s="39"/>
      <c r="AG803" s="40">
        <f t="array" ref="AG803">SUM(_xlfn.NORM.DIST($AD$3:$AD$1003,$F803,$AA803,FALSE)*WindSpeedStep)</f>
        <v>1.000000000000004</v>
      </c>
      <c r="AH803" s="40">
        <f t="array" ref="AH803">SUM(_xlfn.NORM.DIST($AD$3:$AD$1003,$F803,$AB803,FALSE)*WindSpeedStep)</f>
        <v>1.0000000000000031</v>
      </c>
      <c r="AJ803" s="47">
        <f t="shared" si="236"/>
        <v>8</v>
      </c>
      <c r="AK803" s="83" t="b">
        <f>COUNTIF('Power Curve'!$D$2:$D$31,AJ803)&gt;0</f>
        <v>1</v>
      </c>
      <c r="AL803" s="83" t="b">
        <f t="shared" si="237"/>
        <v>0</v>
      </c>
      <c r="AM803" s="83" t="b">
        <f t="shared" si="243"/>
        <v>1</v>
      </c>
      <c r="AN803" s="47" t="str">
        <f t="shared" si="238"/>
        <v>Outer</v>
      </c>
      <c r="AO803" s="48" t="str">
        <f t="shared" si="239"/>
        <v>0.5-0.6</v>
      </c>
      <c r="AP803" s="49" t="str">
        <f t="shared" si="244"/>
        <v>19-20</v>
      </c>
      <c r="AQ803" s="49" t="str">
        <f t="shared" si="245"/>
        <v>Feb</v>
      </c>
      <c r="AR803" s="48" t="str">
        <f t="shared" si="246"/>
        <v>345-355</v>
      </c>
      <c r="AS803" s="49" t="str">
        <f t="shared" si="240"/>
        <v>HWS-LTI</v>
      </c>
    </row>
    <row r="804" spans="5:45" x14ac:dyDescent="0.3">
      <c r="E804" s="15">
        <v>40953.826388888891</v>
      </c>
      <c r="F804" s="21">
        <v>8.4499999999999993</v>
      </c>
      <c r="G804" s="21">
        <v>1304.3200302124069</v>
      </c>
      <c r="H804" s="42">
        <v>1.1784768578188396</v>
      </c>
      <c r="I804" s="35">
        <v>342.9</v>
      </c>
      <c r="J804" s="43">
        <v>0.11952662721893492</v>
      </c>
      <c r="K804" s="44">
        <v>0.24253849611362574</v>
      </c>
      <c r="L804" s="26">
        <f t="shared" si="228"/>
        <v>8.3416449136639468</v>
      </c>
      <c r="M804" s="26">
        <f t="shared" si="229"/>
        <v>0.64727808747518756</v>
      </c>
      <c r="N804" s="96">
        <f t="shared" si="230"/>
        <v>9</v>
      </c>
      <c r="O804" s="26">
        <f t="shared" si="231"/>
        <v>0.33280884211257211</v>
      </c>
      <c r="P804" s="3">
        <f>IF(L804&gt;'Power Curve'!$C$37,0,INDEX(Ci,$N804,1)*POWER(1-O804,3)+INDEX(Ci,$N804,2)*3*O804*POWER(1-O804,2)+INDEX(Ci,$N804,3)*3*POWER(O804,2)*(1-O804)+INDEX(Ci,$N804,4)*POWER(O804,3))</f>
        <v>982.82329217543497</v>
      </c>
      <c r="Q804" s="3">
        <f>MAX(0,MIN(P804-V804+W804,'Power Curve'!$C$39))</f>
        <v>982.71200892617071</v>
      </c>
      <c r="R804" s="3">
        <f t="shared" si="232"/>
        <v>1304.3200302124069</v>
      </c>
      <c r="S804" s="3">
        <f t="shared" si="233"/>
        <v>-321.60802128623618</v>
      </c>
      <c r="T804" s="3">
        <f t="shared" si="234"/>
        <v>321.60802128623618</v>
      </c>
      <c r="V804" s="37">
        <f t="array" ref="V804">SUM(_xlfn.NORM.DIST($AD$3:$AD$1003,$L804,$AA804,FALSE)*WindSpeedStep*$AE$3:$AE$1003)/AG804</f>
        <v>982.91668664488122</v>
      </c>
      <c r="W804" s="37">
        <f t="array" ref="W804">SUM(_xlfn.NORM.DIST($AD$3:$AD$1003,$L804,$AB804,FALSE)*WindSpeedStep*$AE$3:$AE$1003)/AH804</f>
        <v>982.80540339561696</v>
      </c>
      <c r="Y804" s="1">
        <f t="shared" si="235"/>
        <v>8</v>
      </c>
      <c r="Z804" s="99">
        <f>IF(L804&lt;'Power Curve'!$P$28,'Power Curve'!$Q$28,IF(L804&gt;'Power Curve'!$P$29,'Power Curve'!$Q$29,INDEX(ReferenceTurbulence,Y804)+(L804-INDEX(ReferenceTurbulenceWindSpeed,Y804))*(INDEX(ReferenceTurbulence,Y804+1)-INDEX(ReferenceTurbulence,Y804))/(INDEX(ReferenceTurbulenceWindSpeed,Y804+1)-INDEX(ReferenceTurbulenceWindSpeed,Y804))))</f>
        <v>0.11977878165323828</v>
      </c>
      <c r="AA804" s="100">
        <f t="shared" si="241"/>
        <v>0.99915206474259954</v>
      </c>
      <c r="AB804" s="29">
        <f t="shared" si="242"/>
        <v>0.99704868198823515</v>
      </c>
      <c r="AD804" s="29">
        <f>'Zero Turbulence Curve'!F803</f>
        <v>80.099999999999724</v>
      </c>
      <c r="AE804" s="29">
        <f>'Zero Turbulence Curve'!G803</f>
        <v>1989.4717126307078</v>
      </c>
      <c r="AF804" s="39"/>
      <c r="AG804" s="40">
        <f t="array" ref="AG804">SUM(_xlfn.NORM.DIST($AD$3:$AD$1003,$F804,$AA804,FALSE)*WindSpeedStep)</f>
        <v>1.0000000000000033</v>
      </c>
      <c r="AH804" s="40">
        <f t="array" ref="AH804">SUM(_xlfn.NORM.DIST($AD$3:$AD$1003,$F804,$AB804,FALSE)*WindSpeedStep)</f>
        <v>1.0000000000000029</v>
      </c>
      <c r="AJ804" s="47">
        <f t="shared" si="236"/>
        <v>8</v>
      </c>
      <c r="AK804" s="83" t="b">
        <f>COUNTIF('Power Curve'!$D$2:$D$31,AJ804)&gt;0</f>
        <v>1</v>
      </c>
      <c r="AL804" s="83" t="b">
        <f t="shared" si="237"/>
        <v>0</v>
      </c>
      <c r="AM804" s="83" t="b">
        <f t="shared" si="243"/>
        <v>1</v>
      </c>
      <c r="AN804" s="47" t="str">
        <f t="shared" si="238"/>
        <v>Inner</v>
      </c>
      <c r="AO804" s="48" t="str">
        <f t="shared" si="239"/>
        <v>0.6-0.7</v>
      </c>
      <c r="AP804" s="49" t="str">
        <f t="shared" si="244"/>
        <v>19-20</v>
      </c>
      <c r="AQ804" s="49" t="str">
        <f t="shared" si="245"/>
        <v>Feb</v>
      </c>
      <c r="AR804" s="48" t="str">
        <f t="shared" si="246"/>
        <v>335-345</v>
      </c>
      <c r="AS804" s="49" t="str">
        <f t="shared" si="240"/>
        <v>Inner-TI</v>
      </c>
    </row>
    <row r="805" spans="5:45" x14ac:dyDescent="0.3">
      <c r="E805" s="15">
        <v>40953.833333333336</v>
      </c>
      <c r="F805" s="21">
        <v>8.65</v>
      </c>
      <c r="G805" s="21">
        <v>1456.8800201415991</v>
      </c>
      <c r="H805" s="42">
        <v>1.178652605448872</v>
      </c>
      <c r="I805" s="35">
        <v>338.9</v>
      </c>
      <c r="J805" s="43">
        <v>9.0173410404624274E-2</v>
      </c>
      <c r="K805" s="44">
        <v>0.2258562694100647</v>
      </c>
      <c r="L805" s="26">
        <f t="shared" si="228"/>
        <v>8.5395047561420157</v>
      </c>
      <c r="M805" s="26">
        <f t="shared" si="229"/>
        <v>0.67785796394714803</v>
      </c>
      <c r="N805" s="96">
        <f t="shared" si="230"/>
        <v>9</v>
      </c>
      <c r="O805" s="26">
        <f t="shared" si="231"/>
        <v>0.53057932444039102</v>
      </c>
      <c r="P805" s="3">
        <f>IF(L805&gt;'Power Curve'!$C$37,0,INDEX(Ci,$N805,1)*POWER(1-O805,3)+INDEX(Ci,$N805,2)*3*O805*POWER(1-O805,2)+INDEX(Ci,$N805,3)*3*POWER(O805,2)*(1-O805)+INDEX(Ci,$N805,4)*POWER(O805,3))</f>
        <v>1045.5444227283183</v>
      </c>
      <c r="Q805" s="3">
        <f>MAX(0,MIN(P805-V805+W805,'Power Curve'!$C$39))</f>
        <v>1032.9671390816852</v>
      </c>
      <c r="R805" s="3">
        <f t="shared" si="232"/>
        <v>1456.8800201415991</v>
      </c>
      <c r="S805" s="3">
        <f t="shared" si="233"/>
        <v>-423.91288105991384</v>
      </c>
      <c r="T805" s="3">
        <f t="shared" si="234"/>
        <v>423.91288105991384</v>
      </c>
      <c r="V805" s="37">
        <f t="array" ref="V805">SUM(_xlfn.NORM.DIST($AD$3:$AD$1003,$L805,$AA805,FALSE)*WindSpeedStep*$AE$3:$AE$1003)/AG805</f>
        <v>1048.763927554375</v>
      </c>
      <c r="W805" s="37">
        <f t="array" ref="W805">SUM(_xlfn.NORM.DIST($AD$3:$AD$1003,$L805,$AB805,FALSE)*WindSpeedStep*$AE$3:$AE$1003)/AH805</f>
        <v>1036.1866439077419</v>
      </c>
      <c r="Y805" s="1">
        <f t="shared" si="235"/>
        <v>8</v>
      </c>
      <c r="Z805" s="99">
        <f>IF(L805&lt;'Power Curve'!$P$28,'Power Curve'!$Q$28,IF(L805&gt;'Power Curve'!$P$29,'Power Curve'!$Q$29,INDEX(ReferenceTurbulence,Y805)+(L805-INDEX(ReferenceTurbulenceWindSpeed,Y805))*(INDEX(ReferenceTurbulence,Y805+1)-INDEX(ReferenceTurbulence,Y805))/(INDEX(ReferenceTurbulenceWindSpeed,Y805+1)-INDEX(ReferenceTurbulenceWindSpeed,Y805))))</f>
        <v>0.12000608793225154</v>
      </c>
      <c r="AA805" s="100">
        <f t="shared" si="241"/>
        <v>1.024792558663459</v>
      </c>
      <c r="AB805" s="29">
        <f t="shared" si="242"/>
        <v>0.7700362670278349</v>
      </c>
      <c r="AD805" s="29">
        <f>'Zero Turbulence Curve'!F804</f>
        <v>80.199999999999719</v>
      </c>
      <c r="AE805" s="29">
        <f>'Zero Turbulence Curve'!G804</f>
        <v>1989.4717126307078</v>
      </c>
      <c r="AF805" s="39"/>
      <c r="AG805" s="40">
        <f t="array" ref="AG805">SUM(_xlfn.NORM.DIST($AD$3:$AD$1003,$F805,$AA805,FALSE)*WindSpeedStep)</f>
        <v>1.0000000000000033</v>
      </c>
      <c r="AH805" s="40">
        <f t="array" ref="AH805">SUM(_xlfn.NORM.DIST($AD$3:$AD$1003,$F805,$AB805,FALSE)*WindSpeedStep)</f>
        <v>1.0000000000000033</v>
      </c>
      <c r="AJ805" s="47">
        <f t="shared" si="236"/>
        <v>9</v>
      </c>
      <c r="AK805" s="83" t="b">
        <f>COUNTIF('Power Curve'!$D$2:$D$31,AJ805)&gt;0</f>
        <v>1</v>
      </c>
      <c r="AL805" s="83" t="b">
        <f t="shared" si="237"/>
        <v>0</v>
      </c>
      <c r="AM805" s="83" t="b">
        <f t="shared" si="243"/>
        <v>1</v>
      </c>
      <c r="AN805" s="47" t="str">
        <f t="shared" si="238"/>
        <v>Outer</v>
      </c>
      <c r="AO805" s="48" t="str">
        <f t="shared" si="239"/>
        <v>0.6-0.7</v>
      </c>
      <c r="AP805" s="49" t="str">
        <f t="shared" si="244"/>
        <v>20-21</v>
      </c>
      <c r="AQ805" s="49" t="str">
        <f t="shared" si="245"/>
        <v>Feb</v>
      </c>
      <c r="AR805" s="48" t="str">
        <f t="shared" si="246"/>
        <v>335-345</v>
      </c>
      <c r="AS805" s="49" t="str">
        <f t="shared" si="240"/>
        <v>HWS-LTI</v>
      </c>
    </row>
    <row r="806" spans="5:45" x14ac:dyDescent="0.3">
      <c r="E806" s="15">
        <v>40953.840277777781</v>
      </c>
      <c r="F806" s="21">
        <v>8.64</v>
      </c>
      <c r="G806" s="21">
        <v>1439.8900299072291</v>
      </c>
      <c r="H806" s="42">
        <v>1.1790652208229704</v>
      </c>
      <c r="I806" s="35">
        <v>340.6</v>
      </c>
      <c r="J806" s="43">
        <v>9.8379629629629622E-2</v>
      </c>
      <c r="K806" s="44">
        <v>0.27564652998764511</v>
      </c>
      <c r="L806" s="26">
        <f t="shared" si="228"/>
        <v>8.5306277137504107</v>
      </c>
      <c r="M806" s="26">
        <f t="shared" si="229"/>
        <v>0.67648598842967167</v>
      </c>
      <c r="N806" s="96">
        <f t="shared" si="230"/>
        <v>9</v>
      </c>
      <c r="O806" s="26">
        <f t="shared" si="231"/>
        <v>0.52170629121927747</v>
      </c>
      <c r="P806" s="3">
        <f>IF(L806&gt;'Power Curve'!$C$37,0,INDEX(Ci,$N806,1)*POWER(1-O806,3)+INDEX(Ci,$N806,2)*3*O806*POWER(1-O806,2)+INDEX(Ci,$N806,3)*3*POWER(O806,2)*(1-O806)+INDEX(Ci,$N806,4)*POWER(O806,3))</f>
        <v>1042.7038337245049</v>
      </c>
      <c r="Q806" s="3">
        <f>MAX(0,MIN(P806-V806+W806,'Power Curve'!$C$39))</f>
        <v>1033.6292165047053</v>
      </c>
      <c r="R806" s="3">
        <f t="shared" si="232"/>
        <v>1439.8900299072291</v>
      </c>
      <c r="S806" s="3">
        <f t="shared" si="233"/>
        <v>-406.26081340252381</v>
      </c>
      <c r="T806" s="3">
        <f t="shared" si="234"/>
        <v>406.26081340252381</v>
      </c>
      <c r="V806" s="37">
        <f t="array" ref="V806">SUM(_xlfn.NORM.DIST($AD$3:$AD$1003,$L806,$AA806,FALSE)*WindSpeedStep*$AE$3:$AE$1003)/AG806</f>
        <v>1045.7760238297012</v>
      </c>
      <c r="W806" s="37">
        <f t="array" ref="W806">SUM(_xlfn.NORM.DIST($AD$3:$AD$1003,$L806,$AB806,FALSE)*WindSpeedStep*$AE$3:$AE$1003)/AH806</f>
        <v>1036.7014066099016</v>
      </c>
      <c r="Y806" s="1">
        <f t="shared" si="235"/>
        <v>8</v>
      </c>
      <c r="Z806" s="99">
        <f>IF(L806&lt;'Power Curve'!$P$28,'Power Curve'!$Q$28,IF(L806&gt;'Power Curve'!$P$29,'Power Curve'!$Q$29,INDEX(ReferenceTurbulence,Y806)+(L806-INDEX(ReferenceTurbulenceWindSpeed,Y806))*(INDEX(ReferenceTurbulence,Y806+1)-INDEX(ReferenceTurbulence,Y806))/(INDEX(ReferenceTurbulenceWindSpeed,Y806+1)-INDEX(ReferenceTurbulenceWindSpeed,Y806))))</f>
        <v>0.11999588976647213</v>
      </c>
      <c r="AA806" s="100">
        <f t="shared" si="241"/>
        <v>1.0236402627780063</v>
      </c>
      <c r="AB806" s="29">
        <f t="shared" si="242"/>
        <v>0.83923999498701951</v>
      </c>
      <c r="AD806" s="29">
        <f>'Zero Turbulence Curve'!F805</f>
        <v>80.299999999999713</v>
      </c>
      <c r="AE806" s="29">
        <f>'Zero Turbulence Curve'!G805</f>
        <v>1989.4717126307078</v>
      </c>
      <c r="AF806" s="39"/>
      <c r="AG806" s="40">
        <f t="array" ref="AG806">SUM(_xlfn.NORM.DIST($AD$3:$AD$1003,$F806,$AA806,FALSE)*WindSpeedStep)</f>
        <v>1.0000000000000038</v>
      </c>
      <c r="AH806" s="40">
        <f t="array" ref="AH806">SUM(_xlfn.NORM.DIST($AD$3:$AD$1003,$F806,$AB806,FALSE)*WindSpeedStep)</f>
        <v>1.0000000000000038</v>
      </c>
      <c r="AJ806" s="47">
        <f t="shared" si="236"/>
        <v>9</v>
      </c>
      <c r="AK806" s="83" t="b">
        <f>COUNTIF('Power Curve'!$D$2:$D$31,AJ806)&gt;0</f>
        <v>1</v>
      </c>
      <c r="AL806" s="83" t="b">
        <f t="shared" si="237"/>
        <v>0</v>
      </c>
      <c r="AM806" s="83" t="b">
        <f t="shared" si="243"/>
        <v>1</v>
      </c>
      <c r="AN806" s="47" t="str">
        <f t="shared" si="238"/>
        <v>Outer</v>
      </c>
      <c r="AO806" s="48" t="str">
        <f t="shared" si="239"/>
        <v>0.6-0.7</v>
      </c>
      <c r="AP806" s="49" t="str">
        <f t="shared" si="244"/>
        <v>20-21</v>
      </c>
      <c r="AQ806" s="49" t="str">
        <f t="shared" si="245"/>
        <v>Feb</v>
      </c>
      <c r="AR806" s="48" t="str">
        <f t="shared" si="246"/>
        <v>335-345</v>
      </c>
      <c r="AS806" s="49" t="str">
        <f t="shared" si="240"/>
        <v>HWS-LTI</v>
      </c>
    </row>
    <row r="807" spans="5:45" x14ac:dyDescent="0.3">
      <c r="E807" s="15">
        <v>40953.847222222219</v>
      </c>
      <c r="F807" s="21">
        <v>8.58</v>
      </c>
      <c r="G807" s="21">
        <v>1414.4099426269531</v>
      </c>
      <c r="H807" s="42">
        <v>1.1795218812167323</v>
      </c>
      <c r="I807" s="35">
        <v>346.2</v>
      </c>
      <c r="J807" s="43">
        <v>0.12237762237762238</v>
      </c>
      <c r="K807" s="44">
        <v>0.2714890391817153</v>
      </c>
      <c r="L807" s="26">
        <f t="shared" si="228"/>
        <v>8.4724807786416605</v>
      </c>
      <c r="M807" s="26">
        <f t="shared" si="229"/>
        <v>0.66749919216733367</v>
      </c>
      <c r="N807" s="96">
        <f t="shared" si="230"/>
        <v>9</v>
      </c>
      <c r="O807" s="26">
        <f t="shared" si="231"/>
        <v>0.46358561721936475</v>
      </c>
      <c r="P807" s="3">
        <f>IF(L807&gt;'Power Curve'!$C$37,0,INDEX(Ci,$N807,1)*POWER(1-O807,3)+INDEX(Ci,$N807,2)*3*O807*POWER(1-O807,2)+INDEX(Ci,$N807,3)*3*POWER(O807,2)*(1-O807)+INDEX(Ci,$N807,4)*POWER(O807,3))</f>
        <v>1024.1553155419358</v>
      </c>
      <c r="Q807" s="3">
        <f>MAX(0,MIN(P807-V807+W807,'Power Curve'!$C$39))</f>
        <v>1025.1715534243492</v>
      </c>
      <c r="R807" s="3">
        <f t="shared" si="232"/>
        <v>1414.4099426269531</v>
      </c>
      <c r="S807" s="3">
        <f t="shared" si="233"/>
        <v>-389.23838920260391</v>
      </c>
      <c r="T807" s="3">
        <f t="shared" si="234"/>
        <v>389.23838920260391</v>
      </c>
      <c r="V807" s="37">
        <f t="array" ref="V807">SUM(_xlfn.NORM.DIST($AD$3:$AD$1003,$L807,$AA807,FALSE)*WindSpeedStep*$AE$3:$AE$1003)/AG807</f>
        <v>1026.2772025504632</v>
      </c>
      <c r="W807" s="37">
        <f t="array" ref="W807">SUM(_xlfn.NORM.DIST($AD$3:$AD$1003,$L807,$AB807,FALSE)*WindSpeedStep*$AE$3:$AE$1003)/AH807</f>
        <v>1027.2934404328767</v>
      </c>
      <c r="Y807" s="1">
        <f t="shared" si="235"/>
        <v>8</v>
      </c>
      <c r="Z807" s="99">
        <f>IF(L807&lt;'Power Curve'!$P$28,'Power Curve'!$Q$28,IF(L807&gt;'Power Curve'!$P$29,'Power Curve'!$Q$29,INDEX(ReferenceTurbulence,Y807)+(L807-INDEX(ReferenceTurbulenceWindSpeed,Y807))*(INDEX(ReferenceTurbulence,Y807+1)-INDEX(ReferenceTurbulence,Y807))/(INDEX(ReferenceTurbulenceWindSpeed,Y807+1)-INDEX(ReferenceTurbulenceWindSpeed,Y807))))</f>
        <v>0.1199290891297686</v>
      </c>
      <c r="AA807" s="100">
        <f t="shared" si="241"/>
        <v>1.016096902451967</v>
      </c>
      <c r="AB807" s="29">
        <f t="shared" si="242"/>
        <v>1.0368420533302731</v>
      </c>
      <c r="AD807" s="29">
        <f>'Zero Turbulence Curve'!F806</f>
        <v>80.399999999999707</v>
      </c>
      <c r="AE807" s="29">
        <f>'Zero Turbulence Curve'!G806</f>
        <v>1989.4717126307078</v>
      </c>
      <c r="AF807" s="39"/>
      <c r="AG807" s="40">
        <f t="array" ref="AG807">SUM(_xlfn.NORM.DIST($AD$3:$AD$1003,$F807,$AA807,FALSE)*WindSpeedStep)</f>
        <v>1.0000000000000031</v>
      </c>
      <c r="AH807" s="40">
        <f t="array" ref="AH807">SUM(_xlfn.NORM.DIST($AD$3:$AD$1003,$F807,$AB807,FALSE)*WindSpeedStep)</f>
        <v>1.0000000000000031</v>
      </c>
      <c r="AJ807" s="47">
        <f t="shared" si="236"/>
        <v>8</v>
      </c>
      <c r="AK807" s="83" t="b">
        <f>COUNTIF('Power Curve'!$D$2:$D$31,AJ807)&gt;0</f>
        <v>1</v>
      </c>
      <c r="AL807" s="83" t="b">
        <f t="shared" si="237"/>
        <v>0</v>
      </c>
      <c r="AM807" s="83" t="b">
        <f t="shared" si="243"/>
        <v>1</v>
      </c>
      <c r="AN807" s="47" t="str">
        <f t="shared" si="238"/>
        <v>Inner</v>
      </c>
      <c r="AO807" s="48" t="str">
        <f t="shared" si="239"/>
        <v>0.6-0.7</v>
      </c>
      <c r="AP807" s="49" t="str">
        <f t="shared" si="244"/>
        <v>20-21</v>
      </c>
      <c r="AQ807" s="49" t="str">
        <f t="shared" si="245"/>
        <v>Feb</v>
      </c>
      <c r="AR807" s="48" t="str">
        <f t="shared" si="246"/>
        <v>345-355</v>
      </c>
      <c r="AS807" s="49" t="str">
        <f t="shared" si="240"/>
        <v>Inner-TI</v>
      </c>
    </row>
    <row r="808" spans="5:45" x14ac:dyDescent="0.3">
      <c r="E808" s="15">
        <v>40953.854166666664</v>
      </c>
      <c r="F808" s="21">
        <v>9.3800000000000008</v>
      </c>
      <c r="G808" s="21">
        <v>1352.9900054931691</v>
      </c>
      <c r="H808" s="42">
        <v>1.1795658658763883</v>
      </c>
      <c r="I808" s="35">
        <v>348.3</v>
      </c>
      <c r="J808" s="43">
        <v>8.9552238805970144E-2</v>
      </c>
      <c r="K808" s="44">
        <v>0.36467197417828362</v>
      </c>
      <c r="L808" s="26">
        <f t="shared" si="228"/>
        <v>9.2625708080657887</v>
      </c>
      <c r="M808" s="26">
        <f t="shared" si="229"/>
        <v>0.78961015313302585</v>
      </c>
      <c r="N808" s="96">
        <f t="shared" si="230"/>
        <v>10</v>
      </c>
      <c r="O808" s="26">
        <f t="shared" si="231"/>
        <v>0.26938314755794102</v>
      </c>
      <c r="P808" s="3">
        <f>IF(L808&gt;'Power Curve'!$C$37,0,INDEX(Ci,$N808,1)*POWER(1-O808,3)+INDEX(Ci,$N808,2)*3*O808*POWER(1-O808,2)+INDEX(Ci,$N808,3)*3*POWER(O808,2)*(1-O808)+INDEX(Ci,$N808,4)*POWER(O808,3))</f>
        <v>1285.6468287814369</v>
      </c>
      <c r="Q808" s="3">
        <f>MAX(0,MIN(P808-V808+W808,'Power Curve'!$C$39))</f>
        <v>1285.0184268777998</v>
      </c>
      <c r="R808" s="3">
        <f t="shared" si="232"/>
        <v>1352.9900054931691</v>
      </c>
      <c r="S808" s="3">
        <f t="shared" si="233"/>
        <v>-67.971578615369253</v>
      </c>
      <c r="T808" s="3">
        <f t="shared" si="234"/>
        <v>67.971578615369253</v>
      </c>
      <c r="V808" s="37">
        <f t="array" ref="V808">SUM(_xlfn.NORM.DIST($AD$3:$AD$1003,$L808,$AA808,FALSE)*WindSpeedStep*$AE$3:$AE$1003)/AG808</f>
        <v>1296.1133189127015</v>
      </c>
      <c r="W808" s="37">
        <f t="array" ref="W808">SUM(_xlfn.NORM.DIST($AD$3:$AD$1003,$L808,$AB808,FALSE)*WindSpeedStep*$AE$3:$AE$1003)/AH808</f>
        <v>1295.4849170090645</v>
      </c>
      <c r="Y808" s="1">
        <f t="shared" si="235"/>
        <v>9</v>
      </c>
      <c r="Z808" s="99">
        <f>IF(L808&lt;'Power Curve'!$P$28,'Power Curve'!$Q$28,IF(L808&gt;'Power Curve'!$P$29,'Power Curve'!$Q$29,INDEX(ReferenceTurbulence,Y808)+(L808-INDEX(ReferenceTurbulenceWindSpeed,Y808))*(INDEX(ReferenceTurbulence,Y808+1)-INDEX(ReferenceTurbulence,Y808))/(INDEX(ReferenceTurbulenceWindSpeed,Y808+1)-INDEX(ReferenceTurbulenceWindSpeed,Y808))))</f>
        <v>0.12040427313170737</v>
      </c>
      <c r="AA808" s="100">
        <f t="shared" si="241"/>
        <v>1.1152531054761328</v>
      </c>
      <c r="AB808" s="29">
        <f t="shared" si="242"/>
        <v>0.82948395296111532</v>
      </c>
      <c r="AD808" s="29">
        <f>'Zero Turbulence Curve'!F807</f>
        <v>80.499999999999702</v>
      </c>
      <c r="AE808" s="29">
        <f>'Zero Turbulence Curve'!G807</f>
        <v>1989.4717126307078</v>
      </c>
      <c r="AF808" s="39"/>
      <c r="AG808" s="40">
        <f t="array" ref="AG808">SUM(_xlfn.NORM.DIST($AD$3:$AD$1003,$F808,$AA808,FALSE)*WindSpeedStep)</f>
        <v>1.0000000000000031</v>
      </c>
      <c r="AH808" s="40">
        <f t="array" ref="AH808">SUM(_xlfn.NORM.DIST($AD$3:$AD$1003,$F808,$AB808,FALSE)*WindSpeedStep)</f>
        <v>1.0000000000000038</v>
      </c>
      <c r="AJ808" s="47">
        <f t="shared" si="236"/>
        <v>9</v>
      </c>
      <c r="AK808" s="83" t="b">
        <f>COUNTIF('Power Curve'!$D$2:$D$31,AJ808)&gt;0</f>
        <v>1</v>
      </c>
      <c r="AL808" s="83" t="b">
        <f t="shared" si="237"/>
        <v>0</v>
      </c>
      <c r="AM808" s="83" t="b">
        <f t="shared" si="243"/>
        <v>1</v>
      </c>
      <c r="AN808" s="47" t="str">
        <f t="shared" si="238"/>
        <v>Outer</v>
      </c>
      <c r="AO808" s="48" t="str">
        <f t="shared" si="239"/>
        <v>0.7-0.8</v>
      </c>
      <c r="AP808" s="49" t="str">
        <f t="shared" si="244"/>
        <v>20-21</v>
      </c>
      <c r="AQ808" s="49" t="str">
        <f t="shared" si="245"/>
        <v>Feb</v>
      </c>
      <c r="AR808" s="48" t="str">
        <f t="shared" si="246"/>
        <v>345-355</v>
      </c>
      <c r="AS808" s="49" t="str">
        <f t="shared" si="240"/>
        <v>HWS-LTI</v>
      </c>
    </row>
    <row r="809" spans="5:45" x14ac:dyDescent="0.3">
      <c r="E809" s="15">
        <v>40953.861111111109</v>
      </c>
      <c r="F809" s="21">
        <v>9.3699999999999992</v>
      </c>
      <c r="G809" s="21">
        <v>1459.1700592041041</v>
      </c>
      <c r="H809" s="42">
        <v>1.1797586536492102</v>
      </c>
      <c r="I809" s="35">
        <v>350.7</v>
      </c>
      <c r="J809" s="43">
        <v>9.7118463180362866E-2</v>
      </c>
      <c r="K809" s="44">
        <v>0.37354641321831134</v>
      </c>
      <c r="L809" s="26">
        <f t="shared" si="228"/>
        <v>9.2532000572850457</v>
      </c>
      <c r="M809" s="26">
        <f t="shared" si="229"/>
        <v>0.78816187339249988</v>
      </c>
      <c r="N809" s="96">
        <f t="shared" si="230"/>
        <v>10</v>
      </c>
      <c r="O809" s="26">
        <f t="shared" si="231"/>
        <v>0.25942264672793364</v>
      </c>
      <c r="P809" s="3">
        <f>IF(L809&gt;'Power Curve'!$C$37,0,INDEX(Ci,$N809,1)*POWER(1-O809,3)+INDEX(Ci,$N809,2)*3*O809*POWER(1-O809,2)+INDEX(Ci,$N809,3)*3*POWER(O809,2)*(1-O809)+INDEX(Ci,$N809,4)*POWER(O809,3))</f>
        <v>1282.3147215377853</v>
      </c>
      <c r="Q809" s="3">
        <f>MAX(0,MIN(P809-V809+W809,'Power Curve'!$C$39))</f>
        <v>1282.2200454126305</v>
      </c>
      <c r="R809" s="3">
        <f t="shared" si="232"/>
        <v>1459.1700592041041</v>
      </c>
      <c r="S809" s="3">
        <f t="shared" si="233"/>
        <v>-176.95001379147357</v>
      </c>
      <c r="T809" s="3">
        <f t="shared" si="234"/>
        <v>176.95001379147357</v>
      </c>
      <c r="V809" s="37">
        <f t="array" ref="V809">SUM(_xlfn.NORM.DIST($AD$3:$AD$1003,$L809,$AA809,FALSE)*WindSpeedStep*$AE$3:$AE$1003)/AG809</f>
        <v>1292.9327159654149</v>
      </c>
      <c r="W809" s="37">
        <f t="array" ref="W809">SUM(_xlfn.NORM.DIST($AD$3:$AD$1003,$L809,$AB809,FALSE)*WindSpeedStep*$AE$3:$AE$1003)/AH809</f>
        <v>1292.8380398402601</v>
      </c>
      <c r="Y809" s="1">
        <f t="shared" si="235"/>
        <v>9</v>
      </c>
      <c r="Z809" s="99">
        <f>IF(L809&lt;'Power Curve'!$P$28,'Power Curve'!$Q$28,IF(L809&gt;'Power Curve'!$P$29,'Power Curve'!$Q$29,INDEX(ReferenceTurbulence,Y809)+(L809-INDEX(ReferenceTurbulenceWindSpeed,Y809))*(INDEX(ReferenceTurbulence,Y809+1)-INDEX(ReferenceTurbulence,Y809))/(INDEX(ReferenceTurbulenceWindSpeed,Y809+1)-INDEX(ReferenceTurbulenceWindSpeed,Y809))))</f>
        <v>0.12040949922935258</v>
      </c>
      <c r="AA809" s="100">
        <f t="shared" si="241"/>
        <v>1.1141731851667089</v>
      </c>
      <c r="AB809" s="29">
        <f t="shared" si="242"/>
        <v>0.89865656906396929</v>
      </c>
      <c r="AD809" s="29">
        <f>'Zero Turbulence Curve'!F808</f>
        <v>80.599999999999696</v>
      </c>
      <c r="AE809" s="29">
        <f>'Zero Turbulence Curve'!G808</f>
        <v>1989.4717126307078</v>
      </c>
      <c r="AF809" s="39"/>
      <c r="AG809" s="40">
        <f t="array" ref="AG809">SUM(_xlfn.NORM.DIST($AD$3:$AD$1003,$F809,$AA809,FALSE)*WindSpeedStep)</f>
        <v>1.0000000000000038</v>
      </c>
      <c r="AH809" s="40">
        <f t="array" ref="AH809">SUM(_xlfn.NORM.DIST($AD$3:$AD$1003,$F809,$AB809,FALSE)*WindSpeedStep)</f>
        <v>1.0000000000000036</v>
      </c>
      <c r="AJ809" s="47">
        <f t="shared" si="236"/>
        <v>9</v>
      </c>
      <c r="AK809" s="83" t="b">
        <f>COUNTIF('Power Curve'!$D$2:$D$31,AJ809)&gt;0</f>
        <v>1</v>
      </c>
      <c r="AL809" s="83" t="b">
        <f t="shared" si="237"/>
        <v>0</v>
      </c>
      <c r="AM809" s="83" t="b">
        <f t="shared" si="243"/>
        <v>1</v>
      </c>
      <c r="AN809" s="47" t="str">
        <f t="shared" si="238"/>
        <v>Outer</v>
      </c>
      <c r="AO809" s="48" t="str">
        <f t="shared" si="239"/>
        <v>0.7-0.8</v>
      </c>
      <c r="AP809" s="49" t="str">
        <f t="shared" si="244"/>
        <v>20-21</v>
      </c>
      <c r="AQ809" s="49" t="str">
        <f t="shared" si="245"/>
        <v>Feb</v>
      </c>
      <c r="AR809" s="48" t="str">
        <f t="shared" si="246"/>
        <v>345-355</v>
      </c>
      <c r="AS809" s="49" t="str">
        <f t="shared" si="240"/>
        <v>HWS-LTI</v>
      </c>
    </row>
    <row r="810" spans="5:45" x14ac:dyDescent="0.3">
      <c r="E810" s="15">
        <v>40953.868055555555</v>
      </c>
      <c r="F810" s="21">
        <v>9.33</v>
      </c>
      <c r="G810" s="21">
        <v>1489.659988403323</v>
      </c>
      <c r="H810" s="42">
        <v>1.180127389974498</v>
      </c>
      <c r="I810" s="35">
        <v>353.6</v>
      </c>
      <c r="J810" s="43">
        <v>7.2883172561629156E-2</v>
      </c>
      <c r="K810" s="44">
        <v>0.4055884037136368</v>
      </c>
      <c r="L810" s="26">
        <f t="shared" si="228"/>
        <v>9.2146584906625151</v>
      </c>
      <c r="M810" s="26">
        <f t="shared" si="229"/>
        <v>0.78220515002917534</v>
      </c>
      <c r="N810" s="96">
        <f t="shared" si="230"/>
        <v>10</v>
      </c>
      <c r="O810" s="26">
        <f t="shared" si="231"/>
        <v>0.21845545900564312</v>
      </c>
      <c r="P810" s="3">
        <f>IF(L810&gt;'Power Curve'!$C$37,0,INDEX(Ci,$N810,1)*POWER(1-O810,3)+INDEX(Ci,$N810,2)*3*O810*POWER(1-O810,2)+INDEX(Ci,$N810,3)*3*POWER(O810,2)*(1-O810)+INDEX(Ci,$N810,4)*POWER(O810,3))</f>
        <v>1268.6651845296788</v>
      </c>
      <c r="Q810" s="3">
        <f>MAX(0,MIN(P810-V810+W810,'Power Curve'!$C$39))</f>
        <v>1263.0944199397622</v>
      </c>
      <c r="R810" s="3">
        <f t="shared" si="232"/>
        <v>1489.659988403323</v>
      </c>
      <c r="S810" s="3">
        <f t="shared" si="233"/>
        <v>-226.56556846356079</v>
      </c>
      <c r="T810" s="3">
        <f t="shared" si="234"/>
        <v>226.56556846356079</v>
      </c>
      <c r="V810" s="37">
        <f t="array" ref="V810">SUM(_xlfn.NORM.DIST($AD$3:$AD$1003,$L810,$AA810,FALSE)*WindSpeedStep*$AE$3:$AE$1003)/AG810</f>
        <v>1279.8240629593952</v>
      </c>
      <c r="W810" s="37">
        <f t="array" ref="W810">SUM(_xlfn.NORM.DIST($AD$3:$AD$1003,$L810,$AB810,FALSE)*WindSpeedStep*$AE$3:$AE$1003)/AH810</f>
        <v>1274.2532983694787</v>
      </c>
      <c r="Y810" s="1">
        <f t="shared" si="235"/>
        <v>9</v>
      </c>
      <c r="Z810" s="99">
        <f>IF(L810&lt;'Power Curve'!$P$28,'Power Curve'!$Q$28,IF(L810&gt;'Power Curve'!$P$29,'Power Curve'!$Q$29,INDEX(ReferenceTurbulence,Y810)+(L810-INDEX(ReferenceTurbulenceWindSpeed,Y810))*(INDEX(ReferenceTurbulence,Y810+1)-INDEX(ReferenceTurbulence,Y810))/(INDEX(ReferenceTurbulenceWindSpeed,Y810+1)-INDEX(ReferenceTurbulenceWindSpeed,Y810))))</f>
        <v>0.12043099398417872</v>
      </c>
      <c r="AA810" s="100">
        <f t="shared" si="241"/>
        <v>1.1097304812552387</v>
      </c>
      <c r="AB810" s="29">
        <f t="shared" si="242"/>
        <v>0.6715935448714373</v>
      </c>
      <c r="AD810" s="29">
        <f>'Zero Turbulence Curve'!F809</f>
        <v>80.69999999999969</v>
      </c>
      <c r="AE810" s="29">
        <f>'Zero Turbulence Curve'!G809</f>
        <v>1989.4717126307078</v>
      </c>
      <c r="AF810" s="39"/>
      <c r="AG810" s="40">
        <f t="array" ref="AG810">SUM(_xlfn.NORM.DIST($AD$3:$AD$1003,$F810,$AA810,FALSE)*WindSpeedStep)</f>
        <v>1.0000000000000033</v>
      </c>
      <c r="AH810" s="40">
        <f t="array" ref="AH810">SUM(_xlfn.NORM.DIST($AD$3:$AD$1003,$F810,$AB810,FALSE)*WindSpeedStep)</f>
        <v>1.0000000000000036</v>
      </c>
      <c r="AJ810" s="47">
        <f t="shared" si="236"/>
        <v>9</v>
      </c>
      <c r="AK810" s="83" t="b">
        <f>COUNTIF('Power Curve'!$D$2:$D$31,AJ810)&gt;0</f>
        <v>1</v>
      </c>
      <c r="AL810" s="83" t="b">
        <f t="shared" si="237"/>
        <v>0</v>
      </c>
      <c r="AM810" s="83" t="b">
        <f t="shared" si="243"/>
        <v>1</v>
      </c>
      <c r="AN810" s="47" t="str">
        <f t="shared" si="238"/>
        <v>Outer</v>
      </c>
      <c r="AO810" s="48" t="str">
        <f t="shared" si="239"/>
        <v>0.7-0.8</v>
      </c>
      <c r="AP810" s="49" t="str">
        <f t="shared" si="244"/>
        <v>20-21</v>
      </c>
      <c r="AQ810" s="49" t="str">
        <f t="shared" si="245"/>
        <v>Feb</v>
      </c>
      <c r="AR810" s="48" t="str">
        <f t="shared" si="246"/>
        <v>345-355</v>
      </c>
      <c r="AS810" s="49" t="str">
        <f t="shared" si="240"/>
        <v>HWS-LTI</v>
      </c>
    </row>
    <row r="811" spans="5:45" x14ac:dyDescent="0.3">
      <c r="E811" s="15">
        <v>40954.611111111109</v>
      </c>
      <c r="F811" s="21">
        <v>3.38</v>
      </c>
      <c r="G811" s="21">
        <v>17.249999046325684</v>
      </c>
      <c r="H811" s="42">
        <v>1.2115360683975922</v>
      </c>
      <c r="I811" s="35">
        <v>321</v>
      </c>
      <c r="J811" s="43">
        <v>0.18047337278106509</v>
      </c>
      <c r="K811" s="44">
        <v>0.72681142086348105</v>
      </c>
      <c r="L811" s="26">
        <f t="shared" si="228"/>
        <v>3.3675711999154445</v>
      </c>
      <c r="M811" s="26">
        <f t="shared" si="229"/>
        <v>-0.1214810393077759</v>
      </c>
      <c r="N811" s="96">
        <f t="shared" si="230"/>
        <v>4</v>
      </c>
      <c r="O811" s="26">
        <f t="shared" si="231"/>
        <v>0.43999542551003062</v>
      </c>
      <c r="P811" s="3">
        <f>IF(L811&gt;'Power Curve'!$C$37,0,INDEX(Ci,$N811,1)*POWER(1-O811,3)+INDEX(Ci,$N811,2)*3*O811*POWER(1-O811,2)+INDEX(Ci,$N811,3)*3*POWER(O811,2)*(1-O811)+INDEX(Ci,$N811,4)*POWER(O811,3))</f>
        <v>18.963166074864457</v>
      </c>
      <c r="Q811" s="3">
        <f>MAX(0,MIN(P811-V811+W811,'Power Curve'!$C$39))</f>
        <v>24.73719765364838</v>
      </c>
      <c r="R811" s="3" t="str">
        <f t="shared" si="232"/>
        <v/>
      </c>
      <c r="S811" s="3" t="str">
        <f t="shared" si="233"/>
        <v/>
      </c>
      <c r="T811" s="3" t="str">
        <f t="shared" si="234"/>
        <v/>
      </c>
      <c r="V811" s="37">
        <f t="array" ref="V811">SUM(_xlfn.NORM.DIST($AD$3:$AD$1003,$L811,$AA811,FALSE)*WindSpeedStep*$AE$3:$AE$1003)/AG811</f>
        <v>0.80184617454437224</v>
      </c>
      <c r="W811" s="37">
        <f t="array" ref="W811">SUM(_xlfn.NORM.DIST($AD$3:$AD$1003,$L811,$AB811,FALSE)*WindSpeedStep*$AE$3:$AE$1003)/AH811</f>
        <v>6.5758777533282942</v>
      </c>
      <c r="Y811" s="1">
        <f t="shared" si="235"/>
        <v>3</v>
      </c>
      <c r="Z811" s="99">
        <f>IF(L811&lt;'Power Curve'!$P$28,'Power Curve'!$Q$28,IF(L811&gt;'Power Curve'!$P$29,'Power Curve'!$Q$29,INDEX(ReferenceTurbulence,Y811)+(L811-INDEX(ReferenceTurbulenceWindSpeed,Y811))*(INDEX(ReferenceTurbulence,Y811+1)-INDEX(ReferenceTurbulence,Y811))/(INDEX(ReferenceTurbulenceWindSpeed,Y811+1)-INDEX(ReferenceTurbulenceWindSpeed,Y811))))</f>
        <v>0.11713247834199569</v>
      </c>
      <c r="AA811" s="100">
        <f t="shared" si="241"/>
        <v>0.39445196063922427</v>
      </c>
      <c r="AB811" s="29">
        <f t="shared" si="242"/>
        <v>0.60775693252911867</v>
      </c>
      <c r="AD811" s="29">
        <f>'Zero Turbulence Curve'!F810</f>
        <v>80.799999999999685</v>
      </c>
      <c r="AE811" s="29">
        <f>'Zero Turbulence Curve'!G810</f>
        <v>1989.4717126307078</v>
      </c>
      <c r="AF811" s="39"/>
      <c r="AG811" s="40">
        <f t="array" ref="AG811">SUM(_xlfn.NORM.DIST($AD$3:$AD$1003,$F811,$AA811,FALSE)*WindSpeedStep)</f>
        <v>0.99999999999999978</v>
      </c>
      <c r="AH811" s="40">
        <f t="array" ref="AH811">SUM(_xlfn.NORM.DIST($AD$3:$AD$1003,$F811,$AB811,FALSE)*WindSpeedStep)</f>
        <v>0.99999999197944944</v>
      </c>
      <c r="AJ811" s="47">
        <f t="shared" si="236"/>
        <v>3</v>
      </c>
      <c r="AK811" s="83" t="b">
        <f>COUNTIF('Power Curve'!$D$2:$D$31,AJ811)&gt;0</f>
        <v>0</v>
      </c>
      <c r="AL811" s="83" t="b">
        <f t="shared" si="237"/>
        <v>0</v>
      </c>
      <c r="AM811" s="83" t="b">
        <f t="shared" si="243"/>
        <v>0</v>
      </c>
      <c r="AN811" s="47" t="str">
        <f t="shared" si="238"/>
        <v/>
      </c>
      <c r="AO811" s="48" t="str">
        <f t="shared" si="239"/>
        <v>&lt;0</v>
      </c>
      <c r="AP811" s="49" t="str">
        <f t="shared" si="244"/>
        <v/>
      </c>
      <c r="AQ811" s="49" t="str">
        <f t="shared" si="245"/>
        <v/>
      </c>
      <c r="AR811" s="48" t="str">
        <f t="shared" si="246"/>
        <v/>
      </c>
      <c r="AS811" s="49" t="str">
        <f t="shared" si="240"/>
        <v/>
      </c>
    </row>
    <row r="812" spans="5:45" x14ac:dyDescent="0.3">
      <c r="E812" s="15">
        <v>40954.618055555555</v>
      </c>
      <c r="F812" s="21">
        <v>4.45</v>
      </c>
      <c r="G812" s="21">
        <v>98.550001144409606</v>
      </c>
      <c r="H812" s="42">
        <v>1.2090352424706872</v>
      </c>
      <c r="I812" s="35">
        <v>315.8</v>
      </c>
      <c r="J812" s="43">
        <v>5.8426966292134834E-2</v>
      </c>
      <c r="K812" s="44">
        <v>0.63207646126715256</v>
      </c>
      <c r="L812" s="26">
        <f t="shared" si="228"/>
        <v>4.4305839326739536</v>
      </c>
      <c r="M812" s="26">
        <f t="shared" si="229"/>
        <v>4.2811005246335458E-2</v>
      </c>
      <c r="N812" s="96">
        <f t="shared" si="230"/>
        <v>5</v>
      </c>
      <c r="O812" s="26">
        <f t="shared" si="231"/>
        <v>0.3167421267991522</v>
      </c>
      <c r="P812" s="3">
        <f>IF(L812&gt;'Power Curve'!$C$37,0,INDEX(Ci,$N812,1)*POWER(1-O812,3)+INDEX(Ci,$N812,2)*3*O812*POWER(1-O812,2)+INDEX(Ci,$N812,3)*3*POWER(O812,2)*(1-O812)+INDEX(Ci,$N812,4)*POWER(O812,3))</f>
        <v>110.83022278259946</v>
      </c>
      <c r="Q812" s="3">
        <f>MAX(0,MIN(P812-V812+W812,'Power Curve'!$C$39))</f>
        <v>94.988992270778795</v>
      </c>
      <c r="R812" s="3">
        <f t="shared" si="232"/>
        <v>98.550001144409606</v>
      </c>
      <c r="S812" s="3">
        <f t="shared" si="233"/>
        <v>-3.5610088736308114</v>
      </c>
      <c r="T812" s="3">
        <f t="shared" si="234"/>
        <v>3.5610088736308114</v>
      </c>
      <c r="V812" s="37">
        <f t="array" ref="V812">SUM(_xlfn.NORM.DIST($AD$3:$AD$1003,$L812,$AA812,FALSE)*WindSpeedStep*$AE$3:$AE$1003)/AG812</f>
        <v>85.527237630157316</v>
      </c>
      <c r="W812" s="37">
        <f t="array" ref="W812">SUM(_xlfn.NORM.DIST($AD$3:$AD$1003,$L812,$AB812,FALSE)*WindSpeedStep*$AE$3:$AE$1003)/AH812</f>
        <v>69.686007118336647</v>
      </c>
      <c r="Y812" s="1">
        <f t="shared" si="235"/>
        <v>4</v>
      </c>
      <c r="Z812" s="99">
        <f>IF(L812&lt;'Power Curve'!$P$28,'Power Curve'!$Q$28,IF(L812&gt;'Power Curve'!$P$29,'Power Curve'!$Q$29,INDEX(ReferenceTurbulence,Y812)+(L812-INDEX(ReferenceTurbulenceWindSpeed,Y812))*(INDEX(ReferenceTurbulence,Y812+1)-INDEX(ReferenceTurbulence,Y812))/(INDEX(ReferenceTurbulenceWindSpeed,Y812+1)-INDEX(ReferenceTurbulenceWindSpeed,Y812))))</f>
        <v>0.11733461391031258</v>
      </c>
      <c r="AA812" s="100">
        <f t="shared" si="241"/>
        <v>0.51986085513753266</v>
      </c>
      <c r="AB812" s="29">
        <f t="shared" si="242"/>
        <v>0.25886557808881527</v>
      </c>
      <c r="AD812" s="29">
        <f>'Zero Turbulence Curve'!F811</f>
        <v>80.899999999999679</v>
      </c>
      <c r="AE812" s="29">
        <f>'Zero Turbulence Curve'!G811</f>
        <v>1989.4717126307078</v>
      </c>
      <c r="AF812" s="39"/>
      <c r="AG812" s="40">
        <f t="array" ref="AG812">SUM(_xlfn.NORM.DIST($AD$3:$AD$1003,$F812,$AA812,FALSE)*WindSpeedStep)</f>
        <v>1.0000000000000031</v>
      </c>
      <c r="AH812" s="40">
        <f t="array" ref="AH812">SUM(_xlfn.NORM.DIST($AD$3:$AD$1003,$F812,$AB812,FALSE)*WindSpeedStep)</f>
        <v>1.0000000000000038</v>
      </c>
      <c r="AJ812" s="47">
        <f t="shared" si="236"/>
        <v>4</v>
      </c>
      <c r="AK812" s="83" t="b">
        <f>COUNTIF('Power Curve'!$D$2:$D$31,AJ812)&gt;0</f>
        <v>1</v>
      </c>
      <c r="AL812" s="83" t="b">
        <f t="shared" si="237"/>
        <v>0</v>
      </c>
      <c r="AM812" s="83" t="b">
        <f t="shared" si="243"/>
        <v>1</v>
      </c>
      <c r="AN812" s="47" t="str">
        <f t="shared" si="238"/>
        <v>Outer</v>
      </c>
      <c r="AO812" s="48" t="str">
        <f t="shared" si="239"/>
        <v>0.0-0.1</v>
      </c>
      <c r="AP812" s="49" t="str">
        <f t="shared" si="244"/>
        <v>14-15</v>
      </c>
      <c r="AQ812" s="49" t="str">
        <f t="shared" si="245"/>
        <v>Feb</v>
      </c>
      <c r="AR812" s="48" t="str">
        <f t="shared" si="246"/>
        <v>315-325</v>
      </c>
      <c r="AS812" s="49" t="str">
        <f t="shared" si="240"/>
        <v>LWS-LTI</v>
      </c>
    </row>
    <row r="813" spans="5:45" x14ac:dyDescent="0.3">
      <c r="E813" s="15">
        <v>40954.625</v>
      </c>
      <c r="F813" s="21">
        <v>4.22</v>
      </c>
      <c r="G813" s="21">
        <v>58.360002517700202</v>
      </c>
      <c r="H813" s="42">
        <v>1.2093983588266757</v>
      </c>
      <c r="I813" s="35">
        <v>314.2</v>
      </c>
      <c r="J813" s="43">
        <v>0.1042654028436019</v>
      </c>
      <c r="K813" s="44">
        <v>0.62008959138646369</v>
      </c>
      <c r="L813" s="26">
        <f t="shared" si="228"/>
        <v>4.2020080464458101</v>
      </c>
      <c r="M813" s="26">
        <f t="shared" si="229"/>
        <v>7.4838651971853342E-3</v>
      </c>
      <c r="N813" s="96">
        <f t="shared" si="230"/>
        <v>5</v>
      </c>
      <c r="O813" s="26">
        <f t="shared" si="231"/>
        <v>5.5370204949816218E-2</v>
      </c>
      <c r="P813" s="3">
        <f>IF(L813&gt;'Power Curve'!$C$37,0,INDEX(Ci,$N813,1)*POWER(1-O813,3)+INDEX(Ci,$N813,2)*3*O813*POWER(1-O813,2)+INDEX(Ci,$N813,3)*3*POWER(O813,2)*(1-O813)+INDEX(Ci,$N813,4)*POWER(O813,3))</f>
        <v>81.849791881338859</v>
      </c>
      <c r="Q813" s="3">
        <f>MAX(0,MIN(P813-V813+W813,'Power Curve'!$C$39))</f>
        <v>77.182113313351664</v>
      </c>
      <c r="R813" s="3">
        <f t="shared" si="232"/>
        <v>58.360002517700202</v>
      </c>
      <c r="S813" s="3">
        <f t="shared" si="233"/>
        <v>18.822110795651462</v>
      </c>
      <c r="T813" s="3">
        <f t="shared" si="234"/>
        <v>18.822110795651462</v>
      </c>
      <c r="V813" s="37">
        <f t="array" ref="V813">SUM(_xlfn.NORM.DIST($AD$3:$AD$1003,$L813,$AA813,FALSE)*WindSpeedStep*$AE$3:$AE$1003)/AG813</f>
        <v>51.455205683441669</v>
      </c>
      <c r="W813" s="37">
        <f t="array" ref="W813">SUM(_xlfn.NORM.DIST($AD$3:$AD$1003,$L813,$AB813,FALSE)*WindSpeedStep*$AE$3:$AE$1003)/AH813</f>
        <v>46.787527115454481</v>
      </c>
      <c r="Y813" s="1">
        <f t="shared" si="235"/>
        <v>4</v>
      </c>
      <c r="Z813" s="99">
        <f>IF(L813&lt;'Power Curve'!$P$28,'Power Curve'!$Q$28,IF(L813&gt;'Power Curve'!$P$29,'Power Curve'!$Q$29,INDEX(ReferenceTurbulence,Y813)+(L813-INDEX(ReferenceTurbulenceWindSpeed,Y813))*(INDEX(ReferenceTurbulence,Y813+1)-INDEX(ReferenceTurbulence,Y813))/(INDEX(ReferenceTurbulenceWindSpeed,Y813+1)-INDEX(ReferenceTurbulenceWindSpeed,Y813))))</f>
        <v>0.11716781398856238</v>
      </c>
      <c r="AA813" s="100">
        <f t="shared" si="241"/>
        <v>0.49234009716440508</v>
      </c>
      <c r="AB813" s="29">
        <f t="shared" si="242"/>
        <v>0.43812406171472906</v>
      </c>
      <c r="AD813" s="29">
        <f>'Zero Turbulence Curve'!F812</f>
        <v>80.999999999999673</v>
      </c>
      <c r="AE813" s="29">
        <f>'Zero Turbulence Curve'!G812</f>
        <v>1989.4717126307078</v>
      </c>
      <c r="AF813" s="39"/>
      <c r="AG813" s="40">
        <f t="array" ref="AG813">SUM(_xlfn.NORM.DIST($AD$3:$AD$1003,$F813,$AA813,FALSE)*WindSpeedStep)</f>
        <v>1.0000000000000022</v>
      </c>
      <c r="AH813" s="40">
        <f t="array" ref="AH813">SUM(_xlfn.NORM.DIST($AD$3:$AD$1003,$F813,$AB813,FALSE)*WindSpeedStep)</f>
        <v>1.0000000000000024</v>
      </c>
      <c r="AJ813" s="47">
        <f t="shared" si="236"/>
        <v>4</v>
      </c>
      <c r="AK813" s="83" t="b">
        <f>COUNTIF('Power Curve'!$D$2:$D$31,AJ813)&gt;0</f>
        <v>1</v>
      </c>
      <c r="AL813" s="83" t="b">
        <f t="shared" si="237"/>
        <v>0</v>
      </c>
      <c r="AM813" s="83" t="b">
        <f t="shared" si="243"/>
        <v>1</v>
      </c>
      <c r="AN813" s="47" t="str">
        <f t="shared" si="238"/>
        <v>Outer</v>
      </c>
      <c r="AO813" s="48" t="str">
        <f t="shared" si="239"/>
        <v>0.0-0.1</v>
      </c>
      <c r="AP813" s="49" t="str">
        <f t="shared" si="244"/>
        <v>15-16</v>
      </c>
      <c r="AQ813" s="49" t="str">
        <f t="shared" si="245"/>
        <v>Feb</v>
      </c>
      <c r="AR813" s="48" t="str">
        <f t="shared" si="246"/>
        <v>305-315</v>
      </c>
      <c r="AS813" s="49" t="str">
        <f t="shared" si="240"/>
        <v>Inner-TI</v>
      </c>
    </row>
    <row r="814" spans="5:45" x14ac:dyDescent="0.3">
      <c r="E814" s="15">
        <v>40954.631944444445</v>
      </c>
      <c r="F814" s="21">
        <v>4.93</v>
      </c>
      <c r="G814" s="21">
        <v>149.9899978637699</v>
      </c>
      <c r="H814" s="42">
        <v>1.2089083882401548</v>
      </c>
      <c r="I814" s="35">
        <v>310.8</v>
      </c>
      <c r="J814" s="43">
        <v>7.099391480730223E-2</v>
      </c>
      <c r="K814" s="44">
        <v>0.67758754206161609</v>
      </c>
      <c r="L814" s="26">
        <f t="shared" si="228"/>
        <v>4.9083179400028811</v>
      </c>
      <c r="M814" s="26">
        <f t="shared" si="229"/>
        <v>0.11664633609267716</v>
      </c>
      <c r="N814" s="96">
        <f t="shared" si="230"/>
        <v>5</v>
      </c>
      <c r="O814" s="26">
        <f t="shared" si="231"/>
        <v>0.86302134150037613</v>
      </c>
      <c r="P814" s="3">
        <f>IF(L814&gt;'Power Curve'!$C$37,0,INDEX(Ci,$N814,1)*POWER(1-O814,3)+INDEX(Ci,$N814,2)*3*O814*POWER(1-O814,2)+INDEX(Ci,$N814,3)*3*POWER(O814,2)*(1-O814)+INDEX(Ci,$N814,4)*POWER(O814,3))</f>
        <v>191.9537661077438</v>
      </c>
      <c r="Q814" s="3">
        <f>MAX(0,MIN(P814-V814+W814,'Power Curve'!$C$39))</f>
        <v>193.41360310258895</v>
      </c>
      <c r="R814" s="3">
        <f t="shared" si="232"/>
        <v>149.9899978637699</v>
      </c>
      <c r="S814" s="3">
        <f t="shared" si="233"/>
        <v>43.42360523881905</v>
      </c>
      <c r="T814" s="3">
        <f t="shared" si="234"/>
        <v>43.42360523881905</v>
      </c>
      <c r="V814" s="37">
        <f t="array" ref="V814">SUM(_xlfn.NORM.DIST($AD$3:$AD$1003,$L814,$AA814,FALSE)*WindSpeedStep*$AE$3:$AE$1003)/AG814</f>
        <v>169.18837130943845</v>
      </c>
      <c r="W814" s="37">
        <f t="array" ref="W814">SUM(_xlfn.NORM.DIST($AD$3:$AD$1003,$L814,$AB814,FALSE)*WindSpeedStep*$AE$3:$AE$1003)/AH814</f>
        <v>170.6482083042836</v>
      </c>
      <c r="Y814" s="1">
        <f t="shared" si="235"/>
        <v>4</v>
      </c>
      <c r="Z814" s="99">
        <f>IF(L814&lt;'Power Curve'!$P$28,'Power Curve'!$Q$28,IF(L814&gt;'Power Curve'!$P$29,'Power Curve'!$Q$29,INDEX(ReferenceTurbulence,Y814)+(L814-INDEX(ReferenceTurbulenceWindSpeed,Y814))*(INDEX(ReferenceTurbulence,Y814+1)-INDEX(ReferenceTurbulence,Y814))/(INDEX(ReferenceTurbulenceWindSpeed,Y814+1)-INDEX(ReferenceTurbulenceWindSpeed,Y814))))</f>
        <v>0.11768323333974944</v>
      </c>
      <c r="AA814" s="100">
        <f t="shared" si="241"/>
        <v>0.57762672543903737</v>
      </c>
      <c r="AB814" s="29">
        <f t="shared" si="242"/>
        <v>0.34846070567971771</v>
      </c>
      <c r="AD814" s="29">
        <f>'Zero Turbulence Curve'!F813</f>
        <v>81.099999999999667</v>
      </c>
      <c r="AE814" s="29">
        <f>'Zero Turbulence Curve'!G813</f>
        <v>1989.4717126307078</v>
      </c>
      <c r="AF814" s="39"/>
      <c r="AG814" s="40">
        <f t="array" ref="AG814">SUM(_xlfn.NORM.DIST($AD$3:$AD$1003,$F814,$AA814,FALSE)*WindSpeedStep)</f>
        <v>1.0000000000000033</v>
      </c>
      <c r="AH814" s="40">
        <f t="array" ref="AH814">SUM(_xlfn.NORM.DIST($AD$3:$AD$1003,$F814,$AB814,FALSE)*WindSpeedStep)</f>
        <v>1.0000000000000038</v>
      </c>
      <c r="AJ814" s="47">
        <f t="shared" si="236"/>
        <v>5</v>
      </c>
      <c r="AK814" s="83" t="b">
        <f>COUNTIF('Power Curve'!$D$2:$D$31,AJ814)&gt;0</f>
        <v>1</v>
      </c>
      <c r="AL814" s="83" t="b">
        <f t="shared" si="237"/>
        <v>0</v>
      </c>
      <c r="AM814" s="83" t="b">
        <f t="shared" si="243"/>
        <v>1</v>
      </c>
      <c r="AN814" s="47" t="str">
        <f t="shared" si="238"/>
        <v>Outer</v>
      </c>
      <c r="AO814" s="48" t="str">
        <f t="shared" si="239"/>
        <v>0.1-0.2</v>
      </c>
      <c r="AP814" s="49" t="str">
        <f t="shared" si="244"/>
        <v>15-16</v>
      </c>
      <c r="AQ814" s="49" t="str">
        <f t="shared" si="245"/>
        <v>Feb</v>
      </c>
      <c r="AR814" s="48" t="str">
        <f t="shared" si="246"/>
        <v>305-315</v>
      </c>
      <c r="AS814" s="49" t="str">
        <f t="shared" si="240"/>
        <v>LWS-LTI</v>
      </c>
    </row>
    <row r="815" spans="5:45" x14ac:dyDescent="0.3">
      <c r="E815" s="15">
        <v>40954.638888888891</v>
      </c>
      <c r="F815" s="21">
        <v>4.5999999999999996</v>
      </c>
      <c r="G815" s="21">
        <v>138.450000762939</v>
      </c>
      <c r="H815" s="42">
        <v>1.2097253116135982</v>
      </c>
      <c r="I815" s="35">
        <v>308</v>
      </c>
      <c r="J815" s="43">
        <v>0.11086956521739132</v>
      </c>
      <c r="K815" s="44">
        <v>0.56602886450391121</v>
      </c>
      <c r="L815" s="26">
        <f t="shared" si="228"/>
        <v>4.5808006398534307</v>
      </c>
      <c r="M815" s="26">
        <f t="shared" si="229"/>
        <v>6.6027481576453995E-2</v>
      </c>
      <c r="N815" s="96">
        <f t="shared" si="230"/>
        <v>5</v>
      </c>
      <c r="O815" s="26">
        <f t="shared" si="231"/>
        <v>0.48851190574333492</v>
      </c>
      <c r="P815" s="3">
        <f>IF(L815&gt;'Power Curve'!$C$37,0,INDEX(Ci,$N815,1)*POWER(1-O815,3)+INDEX(Ci,$N815,2)*3*O815*POWER(1-O815,2)+INDEX(Ci,$N815,3)*3*POWER(O815,2)*(1-O815)+INDEX(Ci,$N815,4)*POWER(O815,3))</f>
        <v>134.98035107147362</v>
      </c>
      <c r="Q815" s="3">
        <f>MAX(0,MIN(P815-V815+W815,'Power Curve'!$C$39))</f>
        <v>133.6517151018505</v>
      </c>
      <c r="R815" s="3">
        <f t="shared" si="232"/>
        <v>138.450000762939</v>
      </c>
      <c r="S815" s="3">
        <f t="shared" si="233"/>
        <v>-4.7982856610884994</v>
      </c>
      <c r="T815" s="3">
        <f t="shared" si="234"/>
        <v>4.7982856610884994</v>
      </c>
      <c r="V815" s="37">
        <f t="array" ref="V815">SUM(_xlfn.NORM.DIST($AD$3:$AD$1003,$L815,$AA815,FALSE)*WindSpeedStep*$AE$3:$AE$1003)/AG815</f>
        <v>110.82553236376117</v>
      </c>
      <c r="W815" s="37">
        <f t="array" ref="W815">SUM(_xlfn.NORM.DIST($AD$3:$AD$1003,$L815,$AB815,FALSE)*WindSpeedStep*$AE$3:$AE$1003)/AH815</f>
        <v>109.49689639413805</v>
      </c>
      <c r="Y815" s="1">
        <f t="shared" si="235"/>
        <v>4</v>
      </c>
      <c r="Z815" s="99">
        <f>IF(L815&lt;'Power Curve'!$P$28,'Power Curve'!$Q$28,IF(L815&gt;'Power Curve'!$P$29,'Power Curve'!$Q$29,INDEX(ReferenceTurbulence,Y815)+(L815-INDEX(ReferenceTurbulenceWindSpeed,Y815))*(INDEX(ReferenceTurbulence,Y815+1)-INDEX(ReferenceTurbulence,Y815))/(INDEX(ReferenceTurbulenceWindSpeed,Y815+1)-INDEX(ReferenceTurbulenceWindSpeed,Y815))))</f>
        <v>0.11744423236314493</v>
      </c>
      <c r="AA815" s="100">
        <f t="shared" si="241"/>
        <v>0.53798861475618931</v>
      </c>
      <c r="AB815" s="29">
        <f t="shared" si="242"/>
        <v>0.50787137528809778</v>
      </c>
      <c r="AD815" s="29">
        <f>'Zero Turbulence Curve'!F814</f>
        <v>81.199999999999662</v>
      </c>
      <c r="AE815" s="29">
        <f>'Zero Turbulence Curve'!G814</f>
        <v>1989.4717126307078</v>
      </c>
      <c r="AF815" s="39"/>
      <c r="AG815" s="40">
        <f t="array" ref="AG815">SUM(_xlfn.NORM.DIST($AD$3:$AD$1003,$F815,$AA815,FALSE)*WindSpeedStep)</f>
        <v>1.0000000000000029</v>
      </c>
      <c r="AH815" s="40">
        <f t="array" ref="AH815">SUM(_xlfn.NORM.DIST($AD$3:$AD$1003,$F815,$AB815,FALSE)*WindSpeedStep)</f>
        <v>1.0000000000000031</v>
      </c>
      <c r="AJ815" s="47">
        <f t="shared" si="236"/>
        <v>5</v>
      </c>
      <c r="AK815" s="83" t="b">
        <f>COUNTIF('Power Curve'!$D$2:$D$31,AJ815)&gt;0</f>
        <v>1</v>
      </c>
      <c r="AL815" s="83" t="b">
        <f t="shared" si="237"/>
        <v>0</v>
      </c>
      <c r="AM815" s="83" t="b">
        <f t="shared" si="243"/>
        <v>1</v>
      </c>
      <c r="AN815" s="47" t="str">
        <f t="shared" si="238"/>
        <v>Outer</v>
      </c>
      <c r="AO815" s="48" t="str">
        <f t="shared" si="239"/>
        <v>0.0-0.1</v>
      </c>
      <c r="AP815" s="49" t="str">
        <f t="shared" si="244"/>
        <v>15-16</v>
      </c>
      <c r="AQ815" s="49" t="str">
        <f t="shared" si="245"/>
        <v>Feb</v>
      </c>
      <c r="AR815" s="48" t="str">
        <f t="shared" si="246"/>
        <v>305-315</v>
      </c>
      <c r="AS815" s="49" t="str">
        <f t="shared" si="240"/>
        <v>Inner-TI</v>
      </c>
    </row>
    <row r="816" spans="5:45" x14ac:dyDescent="0.3">
      <c r="E816" s="15">
        <v>40954.645833333336</v>
      </c>
      <c r="F816" s="21">
        <v>4.3099999999999996</v>
      </c>
      <c r="G816" s="21">
        <v>114.3099956512451</v>
      </c>
      <c r="H816" s="42">
        <v>1.2105067095542839</v>
      </c>
      <c r="I816" s="35">
        <v>306.3</v>
      </c>
      <c r="J816" s="43">
        <v>0.12529002320185617</v>
      </c>
      <c r="K816" s="44">
        <v>0.45023217770133117</v>
      </c>
      <c r="L816" s="26">
        <f t="shared" si="228"/>
        <v>4.2929349483768036</v>
      </c>
      <c r="M816" s="26">
        <f t="shared" si="229"/>
        <v>2.1536911000737138E-2</v>
      </c>
      <c r="N816" s="96">
        <f t="shared" si="230"/>
        <v>5</v>
      </c>
      <c r="O816" s="26">
        <f t="shared" si="231"/>
        <v>0.15934328582760002</v>
      </c>
      <c r="P816" s="3">
        <f>IF(L816&gt;'Power Curve'!$C$37,0,INDEX(Ci,$N816,1)*POWER(1-O816,3)+INDEX(Ci,$N816,2)*3*O816*POWER(1-O816,2)+INDEX(Ci,$N816,3)*3*POWER(O816,2)*(1-O816)+INDEX(Ci,$N816,4)*POWER(O816,3))</f>
        <v>91.938502309231168</v>
      </c>
      <c r="Q816" s="3">
        <f>MAX(0,MIN(P816-V816+W816,'Power Curve'!$C$39))</f>
        <v>94.633162449952408</v>
      </c>
      <c r="R816" s="3">
        <f t="shared" si="232"/>
        <v>114.3099956512451</v>
      </c>
      <c r="S816" s="3">
        <f t="shared" si="233"/>
        <v>-19.676833201292695</v>
      </c>
      <c r="T816" s="3">
        <f t="shared" si="234"/>
        <v>19.676833201292695</v>
      </c>
      <c r="V816" s="37">
        <f t="array" ref="V816">SUM(_xlfn.NORM.DIST($AD$3:$AD$1003,$L816,$AA816,FALSE)*WindSpeedStep*$AE$3:$AE$1003)/AG816</f>
        <v>64.190613438691997</v>
      </c>
      <c r="W816" s="37">
        <f t="array" ref="W816">SUM(_xlfn.NORM.DIST($AD$3:$AD$1003,$L816,$AB816,FALSE)*WindSpeedStep*$AE$3:$AE$1003)/AH816</f>
        <v>66.885273579413237</v>
      </c>
      <c r="Y816" s="1">
        <f t="shared" si="235"/>
        <v>4</v>
      </c>
      <c r="Z816" s="99">
        <f>IF(L816&lt;'Power Curve'!$P$28,'Power Curve'!$Q$28,IF(L816&gt;'Power Curve'!$P$29,'Power Curve'!$Q$29,INDEX(ReferenceTurbulence,Y816)+(L816-INDEX(ReferenceTurbulenceWindSpeed,Y816))*(INDEX(ReferenceTurbulence,Y816+1)-INDEX(ReferenceTurbulence,Y816))/(INDEX(ReferenceTurbulenceWindSpeed,Y816+1)-INDEX(ReferenceTurbulenceWindSpeed,Y816))))</f>
        <v>0.11723416657009383</v>
      </c>
      <c r="AA816" s="100">
        <f t="shared" si="241"/>
        <v>0.50327865081258338</v>
      </c>
      <c r="AB816" s="29">
        <f t="shared" si="242"/>
        <v>0.53786191928618898</v>
      </c>
      <c r="AD816" s="29">
        <f>'Zero Turbulence Curve'!F815</f>
        <v>81.299999999999656</v>
      </c>
      <c r="AE816" s="29">
        <f>'Zero Turbulence Curve'!G815</f>
        <v>1989.4717126307078</v>
      </c>
      <c r="AF816" s="39"/>
      <c r="AG816" s="40">
        <f t="array" ref="AG816">SUM(_xlfn.NORM.DIST($AD$3:$AD$1003,$F816,$AA816,FALSE)*WindSpeedStep)</f>
        <v>1.0000000000000027</v>
      </c>
      <c r="AH816" s="40">
        <f t="array" ref="AH816">SUM(_xlfn.NORM.DIST($AD$3:$AD$1003,$F816,$AB816,FALSE)*WindSpeedStep)</f>
        <v>1.000000000000002</v>
      </c>
      <c r="AJ816" s="47">
        <f t="shared" si="236"/>
        <v>4</v>
      </c>
      <c r="AK816" s="83" t="b">
        <f>COUNTIF('Power Curve'!$D$2:$D$31,AJ816)&gt;0</f>
        <v>1</v>
      </c>
      <c r="AL816" s="83" t="b">
        <f t="shared" si="237"/>
        <v>0</v>
      </c>
      <c r="AM816" s="83" t="b">
        <f t="shared" si="243"/>
        <v>1</v>
      </c>
      <c r="AN816" s="47" t="str">
        <f t="shared" si="238"/>
        <v>Outer</v>
      </c>
      <c r="AO816" s="48" t="str">
        <f t="shared" si="239"/>
        <v>0.0-0.1</v>
      </c>
      <c r="AP816" s="49" t="str">
        <f t="shared" si="244"/>
        <v>15-16</v>
      </c>
      <c r="AQ816" s="49" t="str">
        <f t="shared" si="245"/>
        <v>Feb</v>
      </c>
      <c r="AR816" s="48" t="str">
        <f t="shared" si="246"/>
        <v>305-315</v>
      </c>
      <c r="AS816" s="49" t="str">
        <f t="shared" si="240"/>
        <v>Inner-TI</v>
      </c>
    </row>
    <row r="817" spans="5:45" x14ac:dyDescent="0.3">
      <c r="E817" s="15">
        <v>40954.652777777781</v>
      </c>
      <c r="F817" s="21">
        <v>3.54</v>
      </c>
      <c r="G817" s="21">
        <v>17.060000419616699</v>
      </c>
      <c r="H817" s="42">
        <v>1.2110979998936124</v>
      </c>
      <c r="I817" s="35">
        <v>307.5</v>
      </c>
      <c r="J817" s="43">
        <v>8.4745762711864403E-2</v>
      </c>
      <c r="K817" s="44">
        <v>0.52118371145868025</v>
      </c>
      <c r="L817" s="26">
        <f t="shared" si="228"/>
        <v>3.5265577063624485</v>
      </c>
      <c r="M817" s="26">
        <f t="shared" si="229"/>
        <v>-9.6909162230714038E-2</v>
      </c>
      <c r="N817" s="96">
        <f t="shared" si="230"/>
        <v>4</v>
      </c>
      <c r="O817" s="26">
        <f t="shared" si="231"/>
        <v>0.55326711882098889</v>
      </c>
      <c r="P817" s="3">
        <f>IF(L817&gt;'Power Curve'!$C$37,0,INDEX(Ci,$N817,1)*POWER(1-O817,3)+INDEX(Ci,$N817,2)*3*O817*POWER(1-O817,2)+INDEX(Ci,$N817,3)*3*POWER(O817,2)*(1-O817)+INDEX(Ci,$N817,4)*POWER(O817,3))</f>
        <v>28.71221769783735</v>
      </c>
      <c r="Q817" s="3">
        <f>MAX(0,MIN(P817-V817+W817,'Power Curve'!$C$39))</f>
        <v>26.419493955865832</v>
      </c>
      <c r="R817" s="3">
        <f t="shared" si="232"/>
        <v>17.060000419616699</v>
      </c>
      <c r="S817" s="3">
        <f t="shared" si="233"/>
        <v>9.3594935362491327</v>
      </c>
      <c r="T817" s="3">
        <f t="shared" si="234"/>
        <v>9.3594935362491327</v>
      </c>
      <c r="V817" s="37">
        <f t="array" ref="V817">SUM(_xlfn.NORM.DIST($AD$3:$AD$1003,$L817,$AA817,FALSE)*WindSpeedStep*$AE$3:$AE$1003)/AG817</f>
        <v>2.7621899765396813</v>
      </c>
      <c r="W817" s="37">
        <f t="array" ref="W817">SUM(_xlfn.NORM.DIST($AD$3:$AD$1003,$L817,$AB817,FALSE)*WindSpeedStep*$AE$3:$AE$1003)/AH817</f>
        <v>0.46946623456816333</v>
      </c>
      <c r="Y817" s="1">
        <f t="shared" si="235"/>
        <v>3</v>
      </c>
      <c r="Z817" s="99">
        <f>IF(L817&lt;'Power Curve'!$P$28,'Power Curve'!$Q$28,IF(L817&gt;'Power Curve'!$P$29,'Power Curve'!$Q$29,INDEX(ReferenceTurbulence,Y817)+(L817-INDEX(ReferenceTurbulenceWindSpeed,Y817))*(INDEX(ReferenceTurbulence,Y817+1)-INDEX(ReferenceTurbulence,Y817))/(INDEX(ReferenceTurbulenceWindSpeed,Y817+1)-INDEX(ReferenceTurbulenceWindSpeed,Y817))))</f>
        <v>0.11713247834199569</v>
      </c>
      <c r="AA817" s="100">
        <f t="shared" si="241"/>
        <v>0.41307444416229749</v>
      </c>
      <c r="AB817" s="29">
        <f t="shared" si="242"/>
        <v>0.29886082257308882</v>
      </c>
      <c r="AD817" s="29">
        <f>'Zero Turbulence Curve'!F816</f>
        <v>81.39999999999965</v>
      </c>
      <c r="AE817" s="29">
        <f>'Zero Turbulence Curve'!G816</f>
        <v>1989.4717126307078</v>
      </c>
      <c r="AF817" s="39"/>
      <c r="AG817" s="40">
        <f t="array" ref="AG817">SUM(_xlfn.NORM.DIST($AD$3:$AD$1003,$F817,$AA817,FALSE)*WindSpeedStep)</f>
        <v>1</v>
      </c>
      <c r="AH817" s="40">
        <f t="array" ref="AH817">SUM(_xlfn.NORM.DIST($AD$3:$AD$1003,$F817,$AB817,FALSE)*WindSpeedStep)</f>
        <v>0.99999999999999978</v>
      </c>
      <c r="AJ817" s="47">
        <f t="shared" si="236"/>
        <v>4</v>
      </c>
      <c r="AK817" s="83" t="b">
        <f>COUNTIF('Power Curve'!$D$2:$D$31,AJ817)&gt;0</f>
        <v>1</v>
      </c>
      <c r="AL817" s="83" t="b">
        <f t="shared" si="237"/>
        <v>0</v>
      </c>
      <c r="AM817" s="83" t="b">
        <f t="shared" si="243"/>
        <v>1</v>
      </c>
      <c r="AN817" s="47" t="str">
        <f t="shared" si="238"/>
        <v>Outer</v>
      </c>
      <c r="AO817" s="48" t="str">
        <f t="shared" si="239"/>
        <v>&lt;0</v>
      </c>
      <c r="AP817" s="49" t="str">
        <f t="shared" si="244"/>
        <v>15-16</v>
      </c>
      <c r="AQ817" s="49" t="str">
        <f t="shared" si="245"/>
        <v>Feb</v>
      </c>
      <c r="AR817" s="48" t="str">
        <f t="shared" si="246"/>
        <v>305-315</v>
      </c>
      <c r="AS817" s="49" t="str">
        <f t="shared" si="240"/>
        <v>LWS-LTI</v>
      </c>
    </row>
    <row r="818" spans="5:45" x14ac:dyDescent="0.3">
      <c r="E818" s="15">
        <v>40954.659722222219</v>
      </c>
      <c r="F818" s="21">
        <v>4.09</v>
      </c>
      <c r="G818" s="21">
        <v>57.820003509521499</v>
      </c>
      <c r="H818" s="42">
        <v>1.210779540527287</v>
      </c>
      <c r="I818" s="35">
        <v>309.60000000000002</v>
      </c>
      <c r="J818" s="43">
        <v>0.11491442542787286</v>
      </c>
      <c r="K818" s="44">
        <v>0.58815366389373847</v>
      </c>
      <c r="L818" s="26">
        <f t="shared" si="228"/>
        <v>4.0741120545929075</v>
      </c>
      <c r="M818" s="26">
        <f t="shared" si="229"/>
        <v>-1.2282872626605925E-2</v>
      </c>
      <c r="N818" s="96">
        <f t="shared" si="230"/>
        <v>4</v>
      </c>
      <c r="O818" s="26">
        <f t="shared" si="231"/>
        <v>0.9433782646654103</v>
      </c>
      <c r="P818" s="3">
        <f>IF(L818&gt;'Power Curve'!$C$37,0,INDEX(Ci,$N818,1)*POWER(1-O818,3)+INDEX(Ci,$N818,2)*3*O818*POWER(1-O818,2)+INDEX(Ci,$N818,3)*3*POWER(O818,2)*(1-O818)+INDEX(Ci,$N818,4)*POWER(O818,3))</f>
        <v>70.746551919833252</v>
      </c>
      <c r="Q818" s="3">
        <f>MAX(0,MIN(P818-V818+W818,'Power Curve'!$C$39))</f>
        <v>69.952292088019476</v>
      </c>
      <c r="R818" s="3">
        <f t="shared" si="232"/>
        <v>57.820003509521499</v>
      </c>
      <c r="S818" s="3">
        <f t="shared" si="233"/>
        <v>12.132288578497977</v>
      </c>
      <c r="T818" s="3">
        <f t="shared" si="234"/>
        <v>12.132288578497977</v>
      </c>
      <c r="V818" s="37">
        <f t="array" ref="V818">SUM(_xlfn.NORM.DIST($AD$3:$AD$1003,$L818,$AA818,FALSE)*WindSpeedStep*$AE$3:$AE$1003)/AG818</f>
        <v>35.844116070622064</v>
      </c>
      <c r="W818" s="37">
        <f t="array" ref="W818">SUM(_xlfn.NORM.DIST($AD$3:$AD$1003,$L818,$AB818,FALSE)*WindSpeedStep*$AE$3:$AE$1003)/AH818</f>
        <v>35.049856238808282</v>
      </c>
      <c r="Y818" s="1">
        <f t="shared" si="235"/>
        <v>3</v>
      </c>
      <c r="Z818" s="99">
        <f>IF(L818&lt;'Power Curve'!$P$28,'Power Curve'!$Q$28,IF(L818&gt;'Power Curve'!$P$29,'Power Curve'!$Q$29,INDEX(ReferenceTurbulence,Y818)+(L818-INDEX(ReferenceTurbulenceWindSpeed,Y818))*(INDEX(ReferenceTurbulence,Y818+1)-INDEX(ReferenceTurbulence,Y818))/(INDEX(ReferenceTurbulenceWindSpeed,Y818+1)-INDEX(ReferenceTurbulenceWindSpeed,Y818))))</f>
        <v>0.11713247834199569</v>
      </c>
      <c r="AA818" s="100">
        <f t="shared" si="241"/>
        <v>0.47721084199746733</v>
      </c>
      <c r="AB818" s="29">
        <f t="shared" si="242"/>
        <v>0.46817424588231454</v>
      </c>
      <c r="AD818" s="29">
        <f>'Zero Turbulence Curve'!F817</f>
        <v>81.499999999999645</v>
      </c>
      <c r="AE818" s="29">
        <f>'Zero Turbulence Curve'!G817</f>
        <v>1989.4717126307078</v>
      </c>
      <c r="AF818" s="39"/>
      <c r="AG818" s="40">
        <f t="array" ref="AG818">SUM(_xlfn.NORM.DIST($AD$3:$AD$1003,$F818,$AA818,FALSE)*WindSpeedStep)</f>
        <v>1.000000000000002</v>
      </c>
      <c r="AH818" s="40">
        <f t="array" ref="AH818">SUM(_xlfn.NORM.DIST($AD$3:$AD$1003,$F818,$AB818,FALSE)*WindSpeedStep)</f>
        <v>1.0000000000000022</v>
      </c>
      <c r="AJ818" s="47">
        <f t="shared" si="236"/>
        <v>4</v>
      </c>
      <c r="AK818" s="83" t="b">
        <f>COUNTIF('Power Curve'!$D$2:$D$31,AJ818)&gt;0</f>
        <v>1</v>
      </c>
      <c r="AL818" s="83" t="b">
        <f t="shared" si="237"/>
        <v>0</v>
      </c>
      <c r="AM818" s="83" t="b">
        <f t="shared" si="243"/>
        <v>1</v>
      </c>
      <c r="AN818" s="47" t="str">
        <f t="shared" si="238"/>
        <v>Outer</v>
      </c>
      <c r="AO818" s="48" t="str">
        <f t="shared" si="239"/>
        <v>&lt;0</v>
      </c>
      <c r="AP818" s="49" t="str">
        <f t="shared" si="244"/>
        <v>15-16</v>
      </c>
      <c r="AQ818" s="49" t="str">
        <f t="shared" si="245"/>
        <v>Feb</v>
      </c>
      <c r="AR818" s="48" t="str">
        <f t="shared" si="246"/>
        <v>305-315</v>
      </c>
      <c r="AS818" s="49" t="str">
        <f t="shared" si="240"/>
        <v>Inner-TI</v>
      </c>
    </row>
    <row r="819" spans="5:45" x14ac:dyDescent="0.3">
      <c r="E819" s="15">
        <v>40954.666666666664</v>
      </c>
      <c r="F819" s="21">
        <v>4.7300000000000004</v>
      </c>
      <c r="G819" s="21">
        <v>171.02999496459921</v>
      </c>
      <c r="H819" s="42">
        <v>1.2107428442296866</v>
      </c>
      <c r="I819" s="35">
        <v>308.8</v>
      </c>
      <c r="J819" s="43">
        <v>9.0909090909090898E-2</v>
      </c>
      <c r="K819" s="44">
        <v>0.53767025551211023</v>
      </c>
      <c r="L819" s="26">
        <f t="shared" si="228"/>
        <v>4.7115783208705402</v>
      </c>
      <c r="M819" s="26">
        <f t="shared" si="229"/>
        <v>8.6239593749928178E-2</v>
      </c>
      <c r="N819" s="96">
        <f t="shared" si="230"/>
        <v>5</v>
      </c>
      <c r="O819" s="26">
        <f t="shared" si="231"/>
        <v>0.63805354981826756</v>
      </c>
      <c r="P819" s="3">
        <f>IF(L819&gt;'Power Curve'!$C$37,0,INDEX(Ci,$N819,1)*POWER(1-O819,3)+INDEX(Ci,$N819,2)*3*O819*POWER(1-O819,2)+INDEX(Ci,$N819,3)*3*POWER(O819,2)*(1-O819)+INDEX(Ci,$N819,4)*POWER(O819,3))</f>
        <v>157.65537027295665</v>
      </c>
      <c r="Q819" s="3">
        <f>MAX(0,MIN(P819-V819+W819,'Power Curve'!$C$39))</f>
        <v>154.87713949217959</v>
      </c>
      <c r="R819" s="3">
        <f t="shared" si="232"/>
        <v>171.02999496459921</v>
      </c>
      <c r="S819" s="3">
        <f t="shared" si="233"/>
        <v>-16.152855472419617</v>
      </c>
      <c r="T819" s="3">
        <f t="shared" si="234"/>
        <v>16.152855472419617</v>
      </c>
      <c r="V819" s="37">
        <f t="array" ref="V819">SUM(_xlfn.NORM.DIST($AD$3:$AD$1003,$L819,$AA819,FALSE)*WindSpeedStep*$AE$3:$AE$1003)/AG819</f>
        <v>133.85322505963867</v>
      </c>
      <c r="W819" s="37">
        <f t="array" ref="W819">SUM(_xlfn.NORM.DIST($AD$3:$AD$1003,$L819,$AB819,FALSE)*WindSpeedStep*$AE$3:$AE$1003)/AH819</f>
        <v>131.07499427886162</v>
      </c>
      <c r="Y819" s="1">
        <f t="shared" si="235"/>
        <v>4</v>
      </c>
      <c r="Z819" s="99">
        <f>IF(L819&lt;'Power Curve'!$P$28,'Power Curve'!$Q$28,IF(L819&gt;'Power Curve'!$P$29,'Power Curve'!$Q$29,INDEX(ReferenceTurbulence,Y819)+(L819-INDEX(ReferenceTurbulenceWindSpeed,Y819))*(INDEX(ReferenceTurbulence,Y819+1)-INDEX(ReferenceTurbulence,Y819))/(INDEX(ReferenceTurbulenceWindSpeed,Y819+1)-INDEX(ReferenceTurbulenceWindSpeed,Y819))))</f>
        <v>0.11753966546993623</v>
      </c>
      <c r="AA819" s="100">
        <f t="shared" si="241"/>
        <v>0.55379733967052713</v>
      </c>
      <c r="AB819" s="29">
        <f t="shared" si="242"/>
        <v>0.42832530189732176</v>
      </c>
      <c r="AD819" s="29">
        <f>'Zero Turbulence Curve'!F818</f>
        <v>81.599999999999639</v>
      </c>
      <c r="AE819" s="29">
        <f>'Zero Turbulence Curve'!G818</f>
        <v>1989.4717126307078</v>
      </c>
      <c r="AF819" s="39"/>
      <c r="AG819" s="40">
        <f t="array" ref="AG819">SUM(_xlfn.NORM.DIST($AD$3:$AD$1003,$F819,$AA819,FALSE)*WindSpeedStep)</f>
        <v>1.0000000000000029</v>
      </c>
      <c r="AH819" s="40">
        <f t="array" ref="AH819">SUM(_xlfn.NORM.DIST($AD$3:$AD$1003,$F819,$AB819,FALSE)*WindSpeedStep)</f>
        <v>1.0000000000000033</v>
      </c>
      <c r="AJ819" s="47">
        <f t="shared" si="236"/>
        <v>5</v>
      </c>
      <c r="AK819" s="83" t="b">
        <f>COUNTIF('Power Curve'!$D$2:$D$31,AJ819)&gt;0</f>
        <v>1</v>
      </c>
      <c r="AL819" s="83" t="b">
        <f t="shared" si="237"/>
        <v>0</v>
      </c>
      <c r="AM819" s="83" t="b">
        <f t="shared" si="243"/>
        <v>1</v>
      </c>
      <c r="AN819" s="47" t="str">
        <f t="shared" si="238"/>
        <v>Outer</v>
      </c>
      <c r="AO819" s="48" t="str">
        <f t="shared" si="239"/>
        <v>0.0-0.1</v>
      </c>
      <c r="AP819" s="49" t="str">
        <f t="shared" si="244"/>
        <v>16-17</v>
      </c>
      <c r="AQ819" s="49" t="str">
        <f t="shared" si="245"/>
        <v>Feb</v>
      </c>
      <c r="AR819" s="48" t="str">
        <f t="shared" si="246"/>
        <v>305-315</v>
      </c>
      <c r="AS819" s="49" t="str">
        <f t="shared" si="240"/>
        <v>LWS-LTI</v>
      </c>
    </row>
    <row r="820" spans="5:45" x14ac:dyDescent="0.3">
      <c r="E820" s="15">
        <v>40954.673611111109</v>
      </c>
      <c r="F820" s="21">
        <v>4.8</v>
      </c>
      <c r="G820" s="21">
        <v>176.66000366210992</v>
      </c>
      <c r="H820" s="42">
        <v>1.2102883445522905</v>
      </c>
      <c r="I820" s="35">
        <v>311.39999999999998</v>
      </c>
      <c r="J820" s="43">
        <v>0.17708333333333334</v>
      </c>
      <c r="K820" s="44">
        <v>0.66143474370358368</v>
      </c>
      <c r="L820" s="26">
        <f t="shared" si="228"/>
        <v>4.7807073373578994</v>
      </c>
      <c r="M820" s="26">
        <f t="shared" si="229"/>
        <v>9.6923706090944931E-2</v>
      </c>
      <c r="N820" s="96">
        <f t="shared" si="230"/>
        <v>5</v>
      </c>
      <c r="O820" s="26">
        <f t="shared" si="231"/>
        <v>0.71710118775161158</v>
      </c>
      <c r="P820" s="3">
        <f>IF(L820&gt;'Power Curve'!$C$37,0,INDEX(Ci,$N820,1)*POWER(1-O820,3)+INDEX(Ci,$N820,2)*3*O820*POWER(1-O820,2)+INDEX(Ci,$N820,3)*3*POWER(O820,2)*(1-O820)+INDEX(Ci,$N820,4)*POWER(O820,3))</f>
        <v>169.8364408678087</v>
      </c>
      <c r="Q820" s="3">
        <f>MAX(0,MIN(P820-V820+W820,'Power Curve'!$C$39))</f>
        <v>180.22361684071356</v>
      </c>
      <c r="R820" s="3">
        <f t="shared" si="232"/>
        <v>176.66000366210992</v>
      </c>
      <c r="S820" s="3">
        <f t="shared" si="233"/>
        <v>3.5636131786036458</v>
      </c>
      <c r="T820" s="3">
        <f t="shared" si="234"/>
        <v>3.5636131786036458</v>
      </c>
      <c r="V820" s="37">
        <f t="array" ref="V820">SUM(_xlfn.NORM.DIST($AD$3:$AD$1003,$L820,$AA820,FALSE)*WindSpeedStep*$AE$3:$AE$1003)/AG820</f>
        <v>146.22112584382262</v>
      </c>
      <c r="W820" s="37">
        <f t="array" ref="W820">SUM(_xlfn.NORM.DIST($AD$3:$AD$1003,$L820,$AB820,FALSE)*WindSpeedStep*$AE$3:$AE$1003)/AH820</f>
        <v>156.60830181672748</v>
      </c>
      <c r="Y820" s="1">
        <f t="shared" si="235"/>
        <v>4</v>
      </c>
      <c r="Z820" s="99">
        <f>IF(L820&lt;'Power Curve'!$P$28,'Power Curve'!$Q$28,IF(L820&gt;'Power Curve'!$P$29,'Power Curve'!$Q$29,INDEX(ReferenceTurbulence,Y820)+(L820-INDEX(ReferenceTurbulenceWindSpeed,Y820))*(INDEX(ReferenceTurbulence,Y820+1)-INDEX(ReferenceTurbulence,Y820))/(INDEX(ReferenceTurbulenceWindSpeed,Y820+1)-INDEX(ReferenceTurbulenceWindSpeed,Y820))))</f>
        <v>0.11759011136224375</v>
      </c>
      <c r="AA820" s="100">
        <f t="shared" si="241"/>
        <v>0.56216390819021123</v>
      </c>
      <c r="AB820" s="29">
        <f t="shared" si="242"/>
        <v>0.84658359099046143</v>
      </c>
      <c r="AD820" s="29">
        <f>'Zero Turbulence Curve'!F819</f>
        <v>81.699999999999633</v>
      </c>
      <c r="AE820" s="29">
        <f>'Zero Turbulence Curve'!G819</f>
        <v>1989.4717126307078</v>
      </c>
      <c r="AF820" s="39"/>
      <c r="AG820" s="40">
        <f t="array" ref="AG820">SUM(_xlfn.NORM.DIST($AD$3:$AD$1003,$F820,$AA820,FALSE)*WindSpeedStep)</f>
        <v>1.0000000000000033</v>
      </c>
      <c r="AH820" s="40">
        <f t="array" ref="AH820">SUM(_xlfn.NORM.DIST($AD$3:$AD$1003,$F820,$AB820,FALSE)*WindSpeedStep)</f>
        <v>0.99999999504408199</v>
      </c>
      <c r="AJ820" s="47">
        <f t="shared" si="236"/>
        <v>5</v>
      </c>
      <c r="AK820" s="83" t="b">
        <f>COUNTIF('Power Curve'!$D$2:$D$31,AJ820)&gt;0</f>
        <v>1</v>
      </c>
      <c r="AL820" s="83" t="b">
        <f t="shared" si="237"/>
        <v>0</v>
      </c>
      <c r="AM820" s="83" t="b">
        <f t="shared" si="243"/>
        <v>1</v>
      </c>
      <c r="AN820" s="47" t="str">
        <f t="shared" si="238"/>
        <v>Outer</v>
      </c>
      <c r="AO820" s="48" t="str">
        <f t="shared" si="239"/>
        <v>0.0-0.1</v>
      </c>
      <c r="AP820" s="49" t="str">
        <f t="shared" si="244"/>
        <v>16-17</v>
      </c>
      <c r="AQ820" s="49" t="str">
        <f t="shared" si="245"/>
        <v>Feb</v>
      </c>
      <c r="AR820" s="48" t="str">
        <f t="shared" si="246"/>
        <v>305-315</v>
      </c>
      <c r="AS820" s="49" t="str">
        <f t="shared" si="240"/>
        <v>LWS-HTI</v>
      </c>
    </row>
    <row r="821" spans="5:45" x14ac:dyDescent="0.3">
      <c r="E821" s="15">
        <v>40954.680555555555</v>
      </c>
      <c r="F821" s="21">
        <v>4.5199999999999996</v>
      </c>
      <c r="G821" s="21">
        <v>159.04000091552709</v>
      </c>
      <c r="H821" s="42">
        <v>1.2104246575390358</v>
      </c>
      <c r="I821" s="35">
        <v>317</v>
      </c>
      <c r="J821" s="43">
        <v>0.1349557522123894</v>
      </c>
      <c r="K821" s="44">
        <v>0.88703720171105405</v>
      </c>
      <c r="L821" s="26">
        <f t="shared" si="228"/>
        <v>4.5020017479224146</v>
      </c>
      <c r="M821" s="26">
        <f t="shared" si="229"/>
        <v>5.3848858814005744E-2</v>
      </c>
      <c r="N821" s="96">
        <f t="shared" si="230"/>
        <v>5</v>
      </c>
      <c r="O821" s="26">
        <f t="shared" si="231"/>
        <v>0.39840696001405995</v>
      </c>
      <c r="P821" s="3">
        <f>IF(L821&gt;'Power Curve'!$C$37,0,INDEX(Ci,$N821,1)*POWER(1-O821,3)+INDEX(Ci,$N821,2)*3*O821*POWER(1-O821,2)+INDEX(Ci,$N821,3)*3*POWER(O821,2)*(1-O821)+INDEX(Ci,$N821,4)*POWER(O821,3))</f>
        <v>121.95555816086167</v>
      </c>
      <c r="Q821" s="3">
        <f>MAX(0,MIN(P821-V821+W821,'Power Curve'!$C$39))</f>
        <v>126.40196726688559</v>
      </c>
      <c r="R821" s="3">
        <f t="shared" si="232"/>
        <v>159.04000091552709</v>
      </c>
      <c r="S821" s="3">
        <f t="shared" si="233"/>
        <v>-32.638033648641496</v>
      </c>
      <c r="T821" s="3">
        <f t="shared" si="234"/>
        <v>32.638033648641496</v>
      </c>
      <c r="V821" s="37">
        <f t="array" ref="V821">SUM(_xlfn.NORM.DIST($AD$3:$AD$1003,$L821,$AA821,FALSE)*WindSpeedStep*$AE$3:$AE$1003)/AG821</f>
        <v>97.350262684465832</v>
      </c>
      <c r="W821" s="37">
        <f t="array" ref="W821">SUM(_xlfn.NORM.DIST($AD$3:$AD$1003,$L821,$AB821,FALSE)*WindSpeedStep*$AE$3:$AE$1003)/AH821</f>
        <v>101.79667179048975</v>
      </c>
      <c r="Y821" s="1">
        <f t="shared" si="235"/>
        <v>4</v>
      </c>
      <c r="Z821" s="99">
        <f>IF(L821&lt;'Power Curve'!$P$28,'Power Curve'!$Q$28,IF(L821&gt;'Power Curve'!$P$29,'Power Curve'!$Q$29,INDEX(ReferenceTurbulence,Y821)+(L821-INDEX(ReferenceTurbulenceWindSpeed,Y821))*(INDEX(ReferenceTurbulence,Y821+1)-INDEX(ReferenceTurbulence,Y821))/(INDEX(ReferenceTurbulenceWindSpeed,Y821+1)-INDEX(ReferenceTurbulenceWindSpeed,Y821))))</f>
        <v>0.11738673002015947</v>
      </c>
      <c r="AA821" s="100">
        <f t="shared" si="241"/>
        <v>0.5284752637336545</v>
      </c>
      <c r="AB821" s="29">
        <f t="shared" si="242"/>
        <v>0.60757103235236132</v>
      </c>
      <c r="AD821" s="29">
        <f>'Zero Turbulence Curve'!F820</f>
        <v>81.799999999999628</v>
      </c>
      <c r="AE821" s="29">
        <f>'Zero Turbulence Curve'!G820</f>
        <v>1989.4717126307078</v>
      </c>
      <c r="AF821" s="39"/>
      <c r="AG821" s="40">
        <f t="array" ref="AG821">SUM(_xlfn.NORM.DIST($AD$3:$AD$1003,$F821,$AA821,FALSE)*WindSpeedStep)</f>
        <v>1.0000000000000029</v>
      </c>
      <c r="AH821" s="40">
        <f t="array" ref="AH821">SUM(_xlfn.NORM.DIST($AD$3:$AD$1003,$F821,$AB821,FALSE)*WindSpeedStep)</f>
        <v>0.9999999999999778</v>
      </c>
      <c r="AJ821" s="47">
        <f t="shared" si="236"/>
        <v>5</v>
      </c>
      <c r="AK821" s="83" t="b">
        <f>COUNTIF('Power Curve'!$D$2:$D$31,AJ821)&gt;0</f>
        <v>1</v>
      </c>
      <c r="AL821" s="83" t="b">
        <f t="shared" si="237"/>
        <v>0</v>
      </c>
      <c r="AM821" s="83" t="b">
        <f t="shared" si="243"/>
        <v>1</v>
      </c>
      <c r="AN821" s="47" t="str">
        <f t="shared" si="238"/>
        <v>Outer</v>
      </c>
      <c r="AO821" s="48" t="str">
        <f t="shared" si="239"/>
        <v>0.0-0.1</v>
      </c>
      <c r="AP821" s="49" t="str">
        <f t="shared" si="244"/>
        <v>16-17</v>
      </c>
      <c r="AQ821" s="49" t="str">
        <f t="shared" si="245"/>
        <v>Feb</v>
      </c>
      <c r="AR821" s="48" t="str">
        <f t="shared" si="246"/>
        <v>315-325</v>
      </c>
      <c r="AS821" s="49" t="str">
        <f t="shared" si="240"/>
        <v>Inner-TI</v>
      </c>
    </row>
    <row r="822" spans="5:45" x14ac:dyDescent="0.3">
      <c r="E822" s="15">
        <v>40954.6875</v>
      </c>
      <c r="F822" s="21">
        <v>5.52</v>
      </c>
      <c r="G822" s="21">
        <v>261.56998443603572</v>
      </c>
      <c r="H822" s="42">
        <v>1.2085190482418759</v>
      </c>
      <c r="I822" s="35">
        <v>325.89999999999998</v>
      </c>
      <c r="J822" s="43">
        <v>7.0652173913043487E-2</v>
      </c>
      <c r="K822" s="44">
        <v>0.71761024521750749</v>
      </c>
      <c r="L822" s="26">
        <f t="shared" si="228"/>
        <v>5.4951330836042267</v>
      </c>
      <c r="M822" s="26">
        <f t="shared" si="229"/>
        <v>0.20734050818165942</v>
      </c>
      <c r="N822" s="96">
        <f t="shared" si="230"/>
        <v>6</v>
      </c>
      <c r="O822" s="26">
        <f t="shared" si="231"/>
        <v>0.46549120012220585</v>
      </c>
      <c r="P822" s="3">
        <f>IF(L822&gt;'Power Curve'!$C$37,0,INDEX(Ci,$N822,1)*POWER(1-O822,3)+INDEX(Ci,$N822,2)*3*O822*POWER(1-O822,2)+INDEX(Ci,$N822,3)*3*POWER(O822,2)*(1-O822)+INDEX(Ci,$N822,4)*POWER(O822,3))</f>
        <v>280.90034367326257</v>
      </c>
      <c r="Q822" s="3">
        <f>MAX(0,MIN(P822-V822+W822,'Power Curve'!$C$39))</f>
        <v>281.19784270334225</v>
      </c>
      <c r="R822" s="3">
        <f t="shared" si="232"/>
        <v>261.56998443603572</v>
      </c>
      <c r="S822" s="3">
        <f t="shared" si="233"/>
        <v>19.627858267306522</v>
      </c>
      <c r="T822" s="3">
        <f t="shared" si="234"/>
        <v>19.627858267306522</v>
      </c>
      <c r="V822" s="37">
        <f t="array" ref="V822">SUM(_xlfn.NORM.DIST($AD$3:$AD$1003,$L822,$AA822,FALSE)*WindSpeedStep*$AE$3:$AE$1003)/AG822</f>
        <v>274.72830055487407</v>
      </c>
      <c r="W822" s="37">
        <f t="array" ref="W822">SUM(_xlfn.NORM.DIST($AD$3:$AD$1003,$L822,$AB822,FALSE)*WindSpeedStep*$AE$3:$AE$1003)/AH822</f>
        <v>275.02579958495375</v>
      </c>
      <c r="Y822" s="1">
        <f t="shared" si="235"/>
        <v>5</v>
      </c>
      <c r="Z822" s="99">
        <f>IF(L822&lt;'Power Curve'!$P$28,'Power Curve'!$Q$28,IF(L822&gt;'Power Curve'!$P$29,'Power Curve'!$Q$29,INDEX(ReferenceTurbulence,Y822)+(L822-INDEX(ReferenceTurbulenceWindSpeed,Y822))*(INDEX(ReferenceTurbulence,Y822+1)-INDEX(ReferenceTurbulence,Y822))/(INDEX(ReferenceTurbulenceWindSpeed,Y822+1)-INDEX(ReferenceTurbulenceWindSpeed,Y822))))</f>
        <v>0.11955594238863719</v>
      </c>
      <c r="AA822" s="100">
        <f t="shared" si="241"/>
        <v>0.65697581436128116</v>
      </c>
      <c r="AB822" s="29">
        <f t="shared" si="242"/>
        <v>0.38824309829812476</v>
      </c>
      <c r="AD822" s="29">
        <f>'Zero Turbulence Curve'!F821</f>
        <v>81.899999999999622</v>
      </c>
      <c r="AE822" s="29">
        <f>'Zero Turbulence Curve'!G821</f>
        <v>1989.4717126307078</v>
      </c>
      <c r="AF822" s="39"/>
      <c r="AG822" s="40">
        <f t="array" ref="AG822">SUM(_xlfn.NORM.DIST($AD$3:$AD$1003,$F822,$AA822,FALSE)*WindSpeedStep)</f>
        <v>1.0000000000000038</v>
      </c>
      <c r="AH822" s="40">
        <f t="array" ref="AH822">SUM(_xlfn.NORM.DIST($AD$3:$AD$1003,$F822,$AB822,FALSE)*WindSpeedStep)</f>
        <v>1.0000000000000038</v>
      </c>
      <c r="AJ822" s="47">
        <f t="shared" si="236"/>
        <v>5</v>
      </c>
      <c r="AK822" s="83" t="b">
        <f>COUNTIF('Power Curve'!$D$2:$D$31,AJ822)&gt;0</f>
        <v>1</v>
      </c>
      <c r="AL822" s="83" t="b">
        <f t="shared" si="237"/>
        <v>0</v>
      </c>
      <c r="AM822" s="83" t="b">
        <f t="shared" si="243"/>
        <v>1</v>
      </c>
      <c r="AN822" s="47" t="str">
        <f t="shared" si="238"/>
        <v>Outer</v>
      </c>
      <c r="AO822" s="48" t="str">
        <f t="shared" si="239"/>
        <v>0.2-0.3</v>
      </c>
      <c r="AP822" s="49" t="str">
        <f t="shared" si="244"/>
        <v>16-17</v>
      </c>
      <c r="AQ822" s="49" t="str">
        <f t="shared" si="245"/>
        <v>Feb</v>
      </c>
      <c r="AR822" s="48" t="str">
        <f t="shared" si="246"/>
        <v>325-335</v>
      </c>
      <c r="AS822" s="49" t="str">
        <f t="shared" si="240"/>
        <v>LWS-LTI</v>
      </c>
    </row>
    <row r="823" spans="5:45" x14ac:dyDescent="0.3">
      <c r="E823" s="15">
        <v>40954.694444444445</v>
      </c>
      <c r="F823" s="21">
        <v>5.82</v>
      </c>
      <c r="G823" s="21">
        <v>324.42001342773494</v>
      </c>
      <c r="H823" s="42">
        <v>1.2079399293363329</v>
      </c>
      <c r="I823" s="35">
        <v>331.7</v>
      </c>
      <c r="J823" s="43">
        <v>6.5292096219931275E-2</v>
      </c>
      <c r="K823" s="44">
        <v>0.483363334417379</v>
      </c>
      <c r="L823" s="26">
        <f t="shared" si="228"/>
        <v>5.792856018310391</v>
      </c>
      <c r="M823" s="26">
        <f t="shared" si="229"/>
        <v>0.25335454747411057</v>
      </c>
      <c r="N823" s="96">
        <f t="shared" si="230"/>
        <v>6</v>
      </c>
      <c r="O823" s="26">
        <f t="shared" si="231"/>
        <v>0.76223693456570052</v>
      </c>
      <c r="P823" s="3">
        <f>IF(L823&gt;'Power Curve'!$C$37,0,INDEX(Ci,$N823,1)*POWER(1-O823,3)+INDEX(Ci,$N823,2)*3*O823*POWER(1-O823,2)+INDEX(Ci,$N823,3)*3*POWER(O823,2)*(1-O823)+INDEX(Ci,$N823,4)*POWER(O823,3))</f>
        <v>327.13647561989967</v>
      </c>
      <c r="Q823" s="3">
        <f>MAX(0,MIN(P823-V823+W823,'Power Curve'!$C$39))</f>
        <v>321.65166921889505</v>
      </c>
      <c r="R823" s="3">
        <f t="shared" si="232"/>
        <v>324.42001342773494</v>
      </c>
      <c r="S823" s="3">
        <f t="shared" si="233"/>
        <v>-2.768344208839892</v>
      </c>
      <c r="T823" s="3">
        <f t="shared" si="234"/>
        <v>2.768344208839892</v>
      </c>
      <c r="V823" s="37">
        <f t="array" ref="V823">SUM(_xlfn.NORM.DIST($AD$3:$AD$1003,$L823,$AA823,FALSE)*WindSpeedStep*$AE$3:$AE$1003)/AG823</f>
        <v>329.99147728176985</v>
      </c>
      <c r="W823" s="37">
        <f t="array" ref="W823">SUM(_xlfn.NORM.DIST($AD$3:$AD$1003,$L823,$AB823,FALSE)*WindSpeedStep*$AE$3:$AE$1003)/AH823</f>
        <v>324.50667088076523</v>
      </c>
      <c r="Y823" s="1">
        <f t="shared" si="235"/>
        <v>5</v>
      </c>
      <c r="Z823" s="99">
        <f>IF(L823&lt;'Power Curve'!$P$28,'Power Curve'!$Q$28,IF(L823&gt;'Power Curve'!$P$29,'Power Curve'!$Q$29,INDEX(ReferenceTurbulence,Y823)+(L823-INDEX(ReferenceTurbulenceWindSpeed,Y823))*(INDEX(ReferenceTurbulence,Y823+1)-INDEX(ReferenceTurbulence,Y823))/(INDEX(ReferenceTurbulenceWindSpeed,Y823+1)-INDEX(ReferenceTurbulenceWindSpeed,Y823))))</f>
        <v>0.12069404803522113</v>
      </c>
      <c r="AA823" s="100">
        <f t="shared" si="241"/>
        <v>0.69916324253507411</v>
      </c>
      <c r="AB823" s="29">
        <f t="shared" si="242"/>
        <v>0.37822771253573001</v>
      </c>
      <c r="AD823" s="29">
        <f>'Zero Turbulence Curve'!F822</f>
        <v>81.999999999999616</v>
      </c>
      <c r="AE823" s="29">
        <f>'Zero Turbulence Curve'!G822</f>
        <v>1989.4717126307078</v>
      </c>
      <c r="AF823" s="39"/>
      <c r="AG823" s="40">
        <f t="array" ref="AG823">SUM(_xlfn.NORM.DIST($AD$3:$AD$1003,$F823,$AA823,FALSE)*WindSpeedStep)</f>
        <v>1.0000000000000033</v>
      </c>
      <c r="AH823" s="40">
        <f t="array" ref="AH823">SUM(_xlfn.NORM.DIST($AD$3:$AD$1003,$F823,$AB823,FALSE)*WindSpeedStep)</f>
        <v>1.0000000000000038</v>
      </c>
      <c r="AJ823" s="47">
        <f t="shared" si="236"/>
        <v>6</v>
      </c>
      <c r="AK823" s="83" t="b">
        <f>COUNTIF('Power Curve'!$D$2:$D$31,AJ823)&gt;0</f>
        <v>1</v>
      </c>
      <c r="AL823" s="83" t="b">
        <f t="shared" si="237"/>
        <v>0</v>
      </c>
      <c r="AM823" s="83" t="b">
        <f t="shared" si="243"/>
        <v>1</v>
      </c>
      <c r="AN823" s="47" t="str">
        <f t="shared" si="238"/>
        <v>Outer</v>
      </c>
      <c r="AO823" s="48" t="str">
        <f t="shared" si="239"/>
        <v>0.2-0.3</v>
      </c>
      <c r="AP823" s="49" t="str">
        <f t="shared" si="244"/>
        <v>16-17</v>
      </c>
      <c r="AQ823" s="49" t="str">
        <f t="shared" si="245"/>
        <v>Feb</v>
      </c>
      <c r="AR823" s="48" t="str">
        <f t="shared" si="246"/>
        <v>325-335</v>
      </c>
      <c r="AS823" s="49" t="str">
        <f t="shared" si="240"/>
        <v>LWS-LTI</v>
      </c>
    </row>
    <row r="824" spans="5:45" x14ac:dyDescent="0.3">
      <c r="E824" s="15">
        <v>40954.701388888891</v>
      </c>
      <c r="F824" s="21">
        <v>5.98</v>
      </c>
      <c r="G824" s="21">
        <v>368.46001434326126</v>
      </c>
      <c r="H824" s="42">
        <v>1.2084019195555542</v>
      </c>
      <c r="I824" s="35">
        <v>331.2</v>
      </c>
      <c r="J824" s="43">
        <v>4.1806020066889632E-2</v>
      </c>
      <c r="K824" s="44">
        <v>0.35920751601532391</v>
      </c>
      <c r="L824" s="26">
        <f t="shared" si="228"/>
        <v>5.9528685124143186</v>
      </c>
      <c r="M824" s="26">
        <f t="shared" si="229"/>
        <v>0.27808499425090299</v>
      </c>
      <c r="N824" s="96">
        <f t="shared" si="230"/>
        <v>6</v>
      </c>
      <c r="O824" s="26">
        <f t="shared" si="231"/>
        <v>0.92172422811219346</v>
      </c>
      <c r="P824" s="3">
        <f>IF(L824&gt;'Power Curve'!$C$37,0,INDEX(Ci,$N824,1)*POWER(1-O824,3)+INDEX(Ci,$N824,2)*3*O824*POWER(1-O824,2)+INDEX(Ci,$N824,3)*3*POWER(O824,2)*(1-O824)+INDEX(Ci,$N824,4)*POWER(O824,3))</f>
        <v>354.59810756288954</v>
      </c>
      <c r="Q824" s="3">
        <f>MAX(0,MIN(P824-V824+W824,'Power Curve'!$C$39))</f>
        <v>342.66362248076962</v>
      </c>
      <c r="R824" s="3">
        <f t="shared" si="232"/>
        <v>368.46001434326126</v>
      </c>
      <c r="S824" s="3">
        <f t="shared" si="233"/>
        <v>-25.796391862491646</v>
      </c>
      <c r="T824" s="3">
        <f t="shared" si="234"/>
        <v>25.796391862491646</v>
      </c>
      <c r="V824" s="37">
        <f t="array" ref="V824">SUM(_xlfn.NORM.DIST($AD$3:$AD$1003,$L824,$AA824,FALSE)*WindSpeedStep*$AE$3:$AE$1003)/AG824</f>
        <v>360.98193859502442</v>
      </c>
      <c r="W824" s="37">
        <f t="array" ref="W824">SUM(_xlfn.NORM.DIST($AD$3:$AD$1003,$L824,$AB824,FALSE)*WindSpeedStep*$AE$3:$AE$1003)/AH824</f>
        <v>349.0474535129045</v>
      </c>
      <c r="Y824" s="1">
        <f t="shared" si="235"/>
        <v>5</v>
      </c>
      <c r="Z824" s="99">
        <f>IF(L824&lt;'Power Curve'!$P$28,'Power Curve'!$Q$28,IF(L824&gt;'Power Curve'!$P$29,'Power Curve'!$Q$29,INDEX(ReferenceTurbulence,Y824)+(L824-INDEX(ReferenceTurbulenceWindSpeed,Y824))*(INDEX(ReferenceTurbulence,Y824+1)-INDEX(ReferenceTurbulence,Y824))/(INDEX(ReferenceTurbulenceWindSpeed,Y824+1)-INDEX(ReferenceTurbulenceWindSpeed,Y824))))</f>
        <v>0.12130572789536825</v>
      </c>
      <c r="AA824" s="100">
        <f t="shared" si="241"/>
        <v>0.72211704796383691</v>
      </c>
      <c r="AB824" s="29">
        <f t="shared" si="242"/>
        <v>0.24886574048554844</v>
      </c>
      <c r="AD824" s="29">
        <f>'Zero Turbulence Curve'!F823</f>
        <v>82.099999999999611</v>
      </c>
      <c r="AE824" s="29">
        <f>'Zero Turbulence Curve'!G823</f>
        <v>1989.4717126307078</v>
      </c>
      <c r="AF824" s="39"/>
      <c r="AG824" s="40">
        <f t="array" ref="AG824">SUM(_xlfn.NORM.DIST($AD$3:$AD$1003,$F824,$AA824,FALSE)*WindSpeedStep)</f>
        <v>1.0000000000000038</v>
      </c>
      <c r="AH824" s="40">
        <f t="array" ref="AH824">SUM(_xlfn.NORM.DIST($AD$3:$AD$1003,$F824,$AB824,FALSE)*WindSpeedStep)</f>
        <v>1.0000000000000036</v>
      </c>
      <c r="AJ824" s="47">
        <f t="shared" si="236"/>
        <v>6</v>
      </c>
      <c r="AK824" s="83" t="b">
        <f>COUNTIF('Power Curve'!$D$2:$D$31,AJ824)&gt;0</f>
        <v>1</v>
      </c>
      <c r="AL824" s="83" t="b">
        <f t="shared" si="237"/>
        <v>0</v>
      </c>
      <c r="AM824" s="83" t="b">
        <f t="shared" si="243"/>
        <v>1</v>
      </c>
      <c r="AN824" s="47" t="str">
        <f t="shared" si="238"/>
        <v>Outer</v>
      </c>
      <c r="AO824" s="48" t="str">
        <f t="shared" si="239"/>
        <v>0.2-0.3</v>
      </c>
      <c r="AP824" s="49" t="str">
        <f t="shared" si="244"/>
        <v>16-17</v>
      </c>
      <c r="AQ824" s="49" t="str">
        <f t="shared" si="245"/>
        <v>Feb</v>
      </c>
      <c r="AR824" s="48" t="str">
        <f t="shared" si="246"/>
        <v>325-335</v>
      </c>
      <c r="AS824" s="49" t="str">
        <f t="shared" si="240"/>
        <v>LWS-LTI</v>
      </c>
    </row>
    <row r="825" spans="5:45" x14ac:dyDescent="0.3">
      <c r="E825" s="15">
        <v>40954.708333333336</v>
      </c>
      <c r="F825" s="21">
        <v>4.54</v>
      </c>
      <c r="G825" s="21">
        <v>87.89999961852979</v>
      </c>
      <c r="H825" s="42">
        <v>1.2098522020506453</v>
      </c>
      <c r="I825" s="35">
        <v>324.7</v>
      </c>
      <c r="J825" s="43">
        <v>0.25991189427312772</v>
      </c>
      <c r="K825" s="44">
        <v>0.40790665150315714</v>
      </c>
      <c r="L825" s="26">
        <f t="shared" si="228"/>
        <v>4.5212091347054111</v>
      </c>
      <c r="M825" s="26">
        <f t="shared" si="229"/>
        <v>5.6817422357860296E-2</v>
      </c>
      <c r="N825" s="96">
        <f t="shared" si="230"/>
        <v>5</v>
      </c>
      <c r="O825" s="26">
        <f t="shared" si="231"/>
        <v>0.42037021991875761</v>
      </c>
      <c r="P825" s="3">
        <f>IF(L825&gt;'Power Curve'!$C$37,0,INDEX(Ci,$N825,1)*POWER(1-O825,3)+INDEX(Ci,$N825,2)*3*O825*POWER(1-O825,2)+INDEX(Ci,$N825,3)*3*POWER(O825,2)*(1-O825)+INDEX(Ci,$N825,4)*POWER(O825,3))</f>
        <v>125.06700971080924</v>
      </c>
      <c r="Q825" s="3">
        <f>MAX(0,MIN(P825-V825+W825,'Power Curve'!$C$39))</f>
        <v>165.74417676210692</v>
      </c>
      <c r="R825" s="3">
        <f t="shared" si="232"/>
        <v>87.89999961852979</v>
      </c>
      <c r="S825" s="3">
        <f t="shared" si="233"/>
        <v>77.844177143577127</v>
      </c>
      <c r="T825" s="3">
        <f t="shared" si="234"/>
        <v>77.844177143577127</v>
      </c>
      <c r="V825" s="37">
        <f t="array" ref="V825">SUM(_xlfn.NORM.DIST($AD$3:$AD$1003,$L825,$AA825,FALSE)*WindSpeedStep*$AE$3:$AE$1003)/AG825</f>
        <v>100.59809998184997</v>
      </c>
      <c r="W825" s="37">
        <f t="array" ref="W825">SUM(_xlfn.NORM.DIST($AD$3:$AD$1003,$L825,$AB825,FALSE)*WindSpeedStep*$AE$3:$AE$1003)/AH825</f>
        <v>141.27526703314766</v>
      </c>
      <c r="Y825" s="1">
        <f t="shared" si="235"/>
        <v>4</v>
      </c>
      <c r="Z825" s="99">
        <f>IF(L825&lt;'Power Curve'!$P$28,'Power Curve'!$Q$28,IF(L825&gt;'Power Curve'!$P$29,'Power Curve'!$Q$29,INDEX(ReferenceTurbulence,Y825)+(L825-INDEX(ReferenceTurbulenceWindSpeed,Y825))*(INDEX(ReferenceTurbulence,Y825+1)-INDEX(ReferenceTurbulence,Y825))/(INDEX(ReferenceTurbulenceWindSpeed,Y825+1)-INDEX(ReferenceTurbulenceWindSpeed,Y825))))</f>
        <v>0.11740074633073928</v>
      </c>
      <c r="AA825" s="100">
        <f t="shared" si="241"/>
        <v>0.53079332673177126</v>
      </c>
      <c r="AB825" s="29">
        <f t="shared" si="242"/>
        <v>1.175116030606252</v>
      </c>
      <c r="AD825" s="29">
        <f>'Zero Turbulence Curve'!F824</f>
        <v>82.199999999999605</v>
      </c>
      <c r="AE825" s="29">
        <f>'Zero Turbulence Curve'!G824</f>
        <v>1989.4717126307078</v>
      </c>
      <c r="AF825" s="39"/>
      <c r="AG825" s="40">
        <f t="array" ref="AG825">SUM(_xlfn.NORM.DIST($AD$3:$AD$1003,$F825,$AA825,FALSE)*WindSpeedStep)</f>
        <v>1.0000000000000031</v>
      </c>
      <c r="AH825" s="40">
        <f t="array" ref="AH825">SUM(_xlfn.NORM.DIST($AD$3:$AD$1003,$F825,$AB825,FALSE)*WindSpeedStep)</f>
        <v>0.99995330933676185</v>
      </c>
      <c r="AJ825" s="47">
        <f t="shared" si="236"/>
        <v>5</v>
      </c>
      <c r="AK825" s="83" t="b">
        <f>COUNTIF('Power Curve'!$D$2:$D$31,AJ825)&gt;0</f>
        <v>1</v>
      </c>
      <c r="AL825" s="83" t="b">
        <f t="shared" si="237"/>
        <v>0</v>
      </c>
      <c r="AM825" s="83" t="b">
        <f t="shared" si="243"/>
        <v>1</v>
      </c>
      <c r="AN825" s="47" t="str">
        <f t="shared" si="238"/>
        <v>Outer</v>
      </c>
      <c r="AO825" s="48" t="str">
        <f t="shared" si="239"/>
        <v>0.0-0.1</v>
      </c>
      <c r="AP825" s="49" t="str">
        <f t="shared" si="244"/>
        <v>17-18</v>
      </c>
      <c r="AQ825" s="49" t="str">
        <f t="shared" si="245"/>
        <v>Feb</v>
      </c>
      <c r="AR825" s="48" t="str">
        <f t="shared" si="246"/>
        <v>315-325</v>
      </c>
      <c r="AS825" s="49" t="str">
        <f t="shared" si="240"/>
        <v>LWS-HTI</v>
      </c>
    </row>
    <row r="826" spans="5:45" x14ac:dyDescent="0.3">
      <c r="E826" s="15">
        <v>40954.715277777781</v>
      </c>
      <c r="F826" s="21">
        <v>3.8</v>
      </c>
      <c r="G826" s="21">
        <v>51.000001907348697</v>
      </c>
      <c r="H826" s="42">
        <v>1.2118150118612867</v>
      </c>
      <c r="I826" s="35">
        <v>325.2</v>
      </c>
      <c r="J826" s="43">
        <v>0.13947368421052633</v>
      </c>
      <c r="K826" s="44">
        <v>0.77133809728853586</v>
      </c>
      <c r="L826" s="26">
        <f t="shared" si="228"/>
        <v>3.786317334817944</v>
      </c>
      <c r="M826" s="26">
        <f t="shared" si="229"/>
        <v>-5.6762474297047741E-2</v>
      </c>
      <c r="N826" s="96">
        <f t="shared" si="230"/>
        <v>4</v>
      </c>
      <c r="O826" s="26">
        <f t="shared" si="231"/>
        <v>0.73833573644475725</v>
      </c>
      <c r="P826" s="3">
        <f>IF(L826&gt;'Power Curve'!$C$37,0,INDEX(Ci,$N826,1)*POWER(1-O826,3)+INDEX(Ci,$N826,2)*3*O826*POWER(1-O826,2)+INDEX(Ci,$N826,3)*3*POWER(O826,2)*(1-O826)+INDEX(Ci,$N826,4)*POWER(O826,3))</f>
        <v>47.43396843800474</v>
      </c>
      <c r="Q826" s="3">
        <f>MAX(0,MIN(P826-V826+W826,'Power Curve'!$C$39))</f>
        <v>53.271231879466711</v>
      </c>
      <c r="R826" s="3">
        <f t="shared" si="232"/>
        <v>51.000001907348697</v>
      </c>
      <c r="S826" s="3">
        <f t="shared" si="233"/>
        <v>2.2712299721180145</v>
      </c>
      <c r="T826" s="3">
        <f t="shared" si="234"/>
        <v>2.2712299721180145</v>
      </c>
      <c r="V826" s="37">
        <f t="array" ref="V826">SUM(_xlfn.NORM.DIST($AD$3:$AD$1003,$L826,$AA826,FALSE)*WindSpeedStep*$AE$3:$AE$1003)/AG826</f>
        <v>11.991960446796698</v>
      </c>
      <c r="W826" s="37">
        <f t="array" ref="W826">SUM(_xlfn.NORM.DIST($AD$3:$AD$1003,$L826,$AB826,FALSE)*WindSpeedStep*$AE$3:$AE$1003)/AH826</f>
        <v>17.829223888258667</v>
      </c>
      <c r="Y826" s="1">
        <f t="shared" si="235"/>
        <v>3</v>
      </c>
      <c r="Z826" s="99">
        <f>IF(L826&lt;'Power Curve'!$P$28,'Power Curve'!$Q$28,IF(L826&gt;'Power Curve'!$P$29,'Power Curve'!$Q$29,INDEX(ReferenceTurbulence,Y826)+(L826-INDEX(ReferenceTurbulenceWindSpeed,Y826))*(INDEX(ReferenceTurbulence,Y826+1)-INDEX(ReferenceTurbulence,Y826))/(INDEX(ReferenceTurbulenceWindSpeed,Y826+1)-INDEX(ReferenceTurbulenceWindSpeed,Y826))))</f>
        <v>0.11713247834199569</v>
      </c>
      <c r="AA826" s="100">
        <f t="shared" si="241"/>
        <v>0.4435007332164857</v>
      </c>
      <c r="AB826" s="29">
        <f t="shared" si="242"/>
        <v>0.52809162827723966</v>
      </c>
      <c r="AD826" s="29">
        <f>'Zero Turbulence Curve'!F825</f>
        <v>82.299999999999599</v>
      </c>
      <c r="AE826" s="29">
        <f>'Zero Turbulence Curve'!G825</f>
        <v>1989.4717126307078</v>
      </c>
      <c r="AF826" s="39"/>
      <c r="AG826" s="40">
        <f t="array" ref="AG826">SUM(_xlfn.NORM.DIST($AD$3:$AD$1003,$F826,$AA826,FALSE)*WindSpeedStep)</f>
        <v>1.0000000000000009</v>
      </c>
      <c r="AH826" s="40">
        <f t="array" ref="AH826">SUM(_xlfn.NORM.DIST($AD$3:$AD$1003,$F826,$AB826,FALSE)*WindSpeedStep)</f>
        <v>0.99999999999985845</v>
      </c>
      <c r="AJ826" s="47">
        <f t="shared" si="236"/>
        <v>4</v>
      </c>
      <c r="AK826" s="83" t="b">
        <f>COUNTIF('Power Curve'!$D$2:$D$31,AJ826)&gt;0</f>
        <v>1</v>
      </c>
      <c r="AL826" s="83" t="b">
        <f t="shared" si="237"/>
        <v>0</v>
      </c>
      <c r="AM826" s="83" t="b">
        <f t="shared" si="243"/>
        <v>1</v>
      </c>
      <c r="AN826" s="47" t="str">
        <f t="shared" si="238"/>
        <v>Outer</v>
      </c>
      <c r="AO826" s="48" t="str">
        <f t="shared" si="239"/>
        <v>&lt;0</v>
      </c>
      <c r="AP826" s="49" t="str">
        <f t="shared" si="244"/>
        <v>17-18</v>
      </c>
      <c r="AQ826" s="49" t="str">
        <f t="shared" si="245"/>
        <v>Feb</v>
      </c>
      <c r="AR826" s="48" t="str">
        <f t="shared" si="246"/>
        <v>325-335</v>
      </c>
      <c r="AS826" s="49" t="str">
        <f t="shared" si="240"/>
        <v>Inner-TI</v>
      </c>
    </row>
    <row r="827" spans="5:45" x14ac:dyDescent="0.3">
      <c r="E827" s="15">
        <v>40954.722222222219</v>
      </c>
      <c r="F827" s="21">
        <v>3.68</v>
      </c>
      <c r="G827" s="21">
        <v>35.9300022125244</v>
      </c>
      <c r="H827" s="42">
        <v>1.212179207017035</v>
      </c>
      <c r="I827" s="35">
        <v>319.39999999999998</v>
      </c>
      <c r="J827" s="43">
        <v>9.7826086956521729E-2</v>
      </c>
      <c r="K827" s="44">
        <v>0.58994592070046281</v>
      </c>
      <c r="L827" s="26">
        <f t="shared" si="228"/>
        <v>3.6671167133856448</v>
      </c>
      <c r="M827" s="26">
        <f t="shared" si="229"/>
        <v>-7.5185314592115027E-2</v>
      </c>
      <c r="N827" s="96">
        <f t="shared" si="230"/>
        <v>4</v>
      </c>
      <c r="O827" s="26">
        <f t="shared" si="231"/>
        <v>0.65340993654452628</v>
      </c>
      <c r="P827" s="3">
        <f>IF(L827&gt;'Power Curve'!$C$37,0,INDEX(Ci,$N827,1)*POWER(1-O827,3)+INDEX(Ci,$N827,2)*3*O827*POWER(1-O827,2)+INDEX(Ci,$N827,3)*3*POWER(O827,2)*(1-O827)+INDEX(Ci,$N827,4)*POWER(O827,3))</f>
        <v>38.479073185851391</v>
      </c>
      <c r="Q827" s="3">
        <f>MAX(0,MIN(P827-V827+W827,'Power Curve'!$C$39))</f>
        <v>35.38855221279406</v>
      </c>
      <c r="R827" s="3">
        <f t="shared" si="232"/>
        <v>35.9300022125244</v>
      </c>
      <c r="S827" s="3">
        <f t="shared" si="233"/>
        <v>-0.54144999973033947</v>
      </c>
      <c r="T827" s="3">
        <f t="shared" si="234"/>
        <v>0.54144999973033947</v>
      </c>
      <c r="V827" s="37">
        <f t="array" ref="V827">SUM(_xlfn.NORM.DIST($AD$3:$AD$1003,$L827,$AA827,FALSE)*WindSpeedStep*$AE$3:$AE$1003)/AG827</f>
        <v>6.5539420163061735</v>
      </c>
      <c r="W827" s="37">
        <f t="array" ref="W827">SUM(_xlfn.NORM.DIST($AD$3:$AD$1003,$L827,$AB827,FALSE)*WindSpeedStep*$AE$3:$AE$1003)/AH827</f>
        <v>3.4634210432488399</v>
      </c>
      <c r="Y827" s="1">
        <f t="shared" si="235"/>
        <v>3</v>
      </c>
      <c r="Z827" s="99">
        <f>IF(L827&lt;'Power Curve'!$P$28,'Power Curve'!$Q$28,IF(L827&gt;'Power Curve'!$P$29,'Power Curve'!$Q$29,INDEX(ReferenceTurbulence,Y827)+(L827-INDEX(ReferenceTurbulenceWindSpeed,Y827))*(INDEX(ReferenceTurbulence,Y827+1)-INDEX(ReferenceTurbulence,Y827))/(INDEX(ReferenceTurbulenceWindSpeed,Y827+1)-INDEX(ReferenceTurbulenceWindSpeed,Y827))))</f>
        <v>0.11713247834199569</v>
      </c>
      <c r="AA827" s="100">
        <f t="shared" si="241"/>
        <v>0.42953846900821446</v>
      </c>
      <c r="AB827" s="29">
        <f t="shared" si="242"/>
        <v>0.35873967848337829</v>
      </c>
      <c r="AD827" s="29">
        <f>'Zero Turbulence Curve'!F826</f>
        <v>82.399999999999594</v>
      </c>
      <c r="AE827" s="29">
        <f>'Zero Turbulence Curve'!G826</f>
        <v>1989.4717126307078</v>
      </c>
      <c r="AF827" s="39"/>
      <c r="AG827" s="40">
        <f t="array" ref="AG827">SUM(_xlfn.NORM.DIST($AD$3:$AD$1003,$F827,$AA827,FALSE)*WindSpeedStep)</f>
        <v>1.0000000000000004</v>
      </c>
      <c r="AH827" s="40">
        <f t="array" ref="AH827">SUM(_xlfn.NORM.DIST($AD$3:$AD$1003,$F827,$AB827,FALSE)*WindSpeedStep)</f>
        <v>1.0000000000000002</v>
      </c>
      <c r="AJ827" s="47">
        <f t="shared" si="236"/>
        <v>4</v>
      </c>
      <c r="AK827" s="83" t="b">
        <f>COUNTIF('Power Curve'!$D$2:$D$31,AJ827)&gt;0</f>
        <v>1</v>
      </c>
      <c r="AL827" s="83" t="b">
        <f t="shared" si="237"/>
        <v>0</v>
      </c>
      <c r="AM827" s="83" t="b">
        <f t="shared" si="243"/>
        <v>1</v>
      </c>
      <c r="AN827" s="47" t="str">
        <f t="shared" si="238"/>
        <v>Outer</v>
      </c>
      <c r="AO827" s="48" t="str">
        <f t="shared" si="239"/>
        <v>&lt;0</v>
      </c>
      <c r="AP827" s="49" t="str">
        <f t="shared" si="244"/>
        <v>17-18</v>
      </c>
      <c r="AQ827" s="49" t="str">
        <f t="shared" si="245"/>
        <v>Feb</v>
      </c>
      <c r="AR827" s="48" t="str">
        <f t="shared" si="246"/>
        <v>315-325</v>
      </c>
      <c r="AS827" s="49" t="str">
        <f t="shared" si="240"/>
        <v>LWS-LTI</v>
      </c>
    </row>
    <row r="828" spans="5:45" x14ac:dyDescent="0.3">
      <c r="E828" s="15">
        <v>40954.729166666664</v>
      </c>
      <c r="F828" s="21">
        <v>3.84</v>
      </c>
      <c r="G828" s="21">
        <v>26.549998283386202</v>
      </c>
      <c r="H828" s="42">
        <v>1.2124608311500713</v>
      </c>
      <c r="I828" s="35">
        <v>316.39999999999998</v>
      </c>
      <c r="J828" s="43">
        <v>9.6354166666666671E-2</v>
      </c>
      <c r="K828" s="44">
        <v>0.74256717184263532</v>
      </c>
      <c r="L828" s="26">
        <f t="shared" si="228"/>
        <v>3.8268528873003875</v>
      </c>
      <c r="M828" s="26">
        <f t="shared" si="229"/>
        <v>-5.0497573991301309E-2</v>
      </c>
      <c r="N828" s="96">
        <f t="shared" si="230"/>
        <v>4</v>
      </c>
      <c r="O828" s="26">
        <f t="shared" si="231"/>
        <v>0.76721573872666238</v>
      </c>
      <c r="P828" s="3">
        <f>IF(L828&gt;'Power Curve'!$C$37,0,INDEX(Ci,$N828,1)*POWER(1-O828,3)+INDEX(Ci,$N828,2)*3*O828*POWER(1-O828,2)+INDEX(Ci,$N828,3)*3*POWER(O828,2)*(1-O828)+INDEX(Ci,$N828,4)*POWER(O828,3))</f>
        <v>50.593956082115632</v>
      </c>
      <c r="Q828" s="3">
        <f>MAX(0,MIN(P828-V828+W828,'Power Curve'!$C$39))</f>
        <v>45.23172977615841</v>
      </c>
      <c r="R828" s="3">
        <f t="shared" si="232"/>
        <v>26.549998283386202</v>
      </c>
      <c r="S828" s="3">
        <f t="shared" si="233"/>
        <v>18.681731492772208</v>
      </c>
      <c r="T828" s="3">
        <f t="shared" si="234"/>
        <v>18.681731492772208</v>
      </c>
      <c r="V828" s="37">
        <f t="array" ref="V828">SUM(_xlfn.NORM.DIST($AD$3:$AD$1003,$L828,$AA828,FALSE)*WindSpeedStep*$AE$3:$AE$1003)/AG828</f>
        <v>14.39628964069699</v>
      </c>
      <c r="W828" s="37">
        <f t="array" ref="W828">SUM(_xlfn.NORM.DIST($AD$3:$AD$1003,$L828,$AB828,FALSE)*WindSpeedStep*$AE$3:$AE$1003)/AH828</f>
        <v>9.0340633347397699</v>
      </c>
      <c r="Y828" s="1">
        <f t="shared" si="235"/>
        <v>3</v>
      </c>
      <c r="Z828" s="99">
        <f>IF(L828&lt;'Power Curve'!$P$28,'Power Curve'!$Q$28,IF(L828&gt;'Power Curve'!$P$29,'Power Curve'!$Q$29,INDEX(ReferenceTurbulence,Y828)+(L828-INDEX(ReferenceTurbulenceWindSpeed,Y828))*(INDEX(ReferenceTurbulence,Y828+1)-INDEX(ReferenceTurbulence,Y828))/(INDEX(ReferenceTurbulenceWindSpeed,Y828+1)-INDEX(ReferenceTurbulenceWindSpeed,Y828))))</f>
        <v>0.11713247834199569</v>
      </c>
      <c r="AA828" s="100">
        <f t="shared" si="241"/>
        <v>0.44824876293971633</v>
      </c>
      <c r="AB828" s="29">
        <f t="shared" si="242"/>
        <v>0.36873322091175609</v>
      </c>
      <c r="AD828" s="29">
        <f>'Zero Turbulence Curve'!F827</f>
        <v>82.499999999999588</v>
      </c>
      <c r="AE828" s="29">
        <f>'Zero Turbulence Curve'!G827</f>
        <v>1989.4717126307078</v>
      </c>
      <c r="AF828" s="39"/>
      <c r="AG828" s="40">
        <f t="array" ref="AG828">SUM(_xlfn.NORM.DIST($AD$3:$AD$1003,$F828,$AA828,FALSE)*WindSpeedStep)</f>
        <v>1.0000000000000011</v>
      </c>
      <c r="AH828" s="40">
        <f t="array" ref="AH828">SUM(_xlfn.NORM.DIST($AD$3:$AD$1003,$F828,$AB828,FALSE)*WindSpeedStep)</f>
        <v>1.0000000000000018</v>
      </c>
      <c r="AJ828" s="47">
        <f t="shared" si="236"/>
        <v>4</v>
      </c>
      <c r="AK828" s="83" t="b">
        <f>COUNTIF('Power Curve'!$D$2:$D$31,AJ828)&gt;0</f>
        <v>1</v>
      </c>
      <c r="AL828" s="83" t="b">
        <f t="shared" si="237"/>
        <v>0</v>
      </c>
      <c r="AM828" s="83" t="b">
        <f t="shared" si="243"/>
        <v>1</v>
      </c>
      <c r="AN828" s="47" t="str">
        <f t="shared" si="238"/>
        <v>Outer</v>
      </c>
      <c r="AO828" s="48" t="str">
        <f t="shared" si="239"/>
        <v>&lt;0</v>
      </c>
      <c r="AP828" s="49" t="str">
        <f t="shared" si="244"/>
        <v>17-18</v>
      </c>
      <c r="AQ828" s="49" t="str">
        <f t="shared" si="245"/>
        <v>Feb</v>
      </c>
      <c r="AR828" s="48" t="str">
        <f t="shared" si="246"/>
        <v>315-325</v>
      </c>
      <c r="AS828" s="49" t="str">
        <f t="shared" si="240"/>
        <v>LWS-LTI</v>
      </c>
    </row>
    <row r="829" spans="5:45" x14ac:dyDescent="0.3">
      <c r="E829" s="15">
        <v>40954.736111111109</v>
      </c>
      <c r="F829" s="21">
        <v>3.86</v>
      </c>
      <c r="G829" s="21">
        <v>32.940000534057596</v>
      </c>
      <c r="H829" s="42">
        <v>1.2124608311500713</v>
      </c>
      <c r="I829" s="35">
        <v>323.5</v>
      </c>
      <c r="J829" s="43">
        <v>0.12435233160621761</v>
      </c>
      <c r="K829" s="44">
        <v>0.75267029293170407</v>
      </c>
      <c r="L829" s="26">
        <f t="shared" si="228"/>
        <v>3.8467844127550768</v>
      </c>
      <c r="M829" s="26">
        <f t="shared" si="229"/>
        <v>-4.7417092481417907E-2</v>
      </c>
      <c r="N829" s="96">
        <f t="shared" si="230"/>
        <v>4</v>
      </c>
      <c r="O829" s="26">
        <f t="shared" si="231"/>
        <v>0.78141617427919574</v>
      </c>
      <c r="P829" s="3">
        <f>IF(L829&gt;'Power Curve'!$C$37,0,INDEX(Ci,$N829,1)*POWER(1-O829,3)+INDEX(Ci,$N829,2)*3*O829*POWER(1-O829,2)+INDEX(Ci,$N829,3)*3*POWER(O829,2)*(1-O829)+INDEX(Ci,$N829,4)*POWER(O829,3))</f>
        <v>52.166228303836235</v>
      </c>
      <c r="Q829" s="3">
        <f>MAX(0,MIN(P829-V829+W829,'Power Curve'!$C$39))</f>
        <v>54.22153379817059</v>
      </c>
      <c r="R829" s="3">
        <f t="shared" si="232"/>
        <v>32.940000534057596</v>
      </c>
      <c r="S829" s="3">
        <f t="shared" si="233"/>
        <v>21.281533264112994</v>
      </c>
      <c r="T829" s="3">
        <f t="shared" si="234"/>
        <v>21.281533264112994</v>
      </c>
      <c r="V829" s="37">
        <f t="array" ref="V829">SUM(_xlfn.NORM.DIST($AD$3:$AD$1003,$L829,$AA829,FALSE)*WindSpeedStep*$AE$3:$AE$1003)/AG829</f>
        <v>15.689348127775045</v>
      </c>
      <c r="W829" s="37">
        <f t="array" ref="W829">SUM(_xlfn.NORM.DIST($AD$3:$AD$1003,$L829,$AB829,FALSE)*WindSpeedStep*$AE$3:$AE$1003)/AH829</f>
        <v>17.744653622109404</v>
      </c>
      <c r="Y829" s="1">
        <f t="shared" si="235"/>
        <v>3</v>
      </c>
      <c r="Z829" s="99">
        <f>IF(L829&lt;'Power Curve'!$P$28,'Power Curve'!$Q$28,IF(L829&gt;'Power Curve'!$P$29,'Power Curve'!$Q$29,INDEX(ReferenceTurbulence,Y829)+(L829-INDEX(ReferenceTurbulenceWindSpeed,Y829))*(INDEX(ReferenceTurbulence,Y829+1)-INDEX(ReferenceTurbulence,Y829))/(INDEX(ReferenceTurbulenceWindSpeed,Y829+1)-INDEX(ReferenceTurbulenceWindSpeed,Y829))))</f>
        <v>0.11713247834199569</v>
      </c>
      <c r="AA829" s="100">
        <f t="shared" si="241"/>
        <v>0.45058339191336066</v>
      </c>
      <c r="AB829" s="29">
        <f t="shared" si="242"/>
        <v>0.47835661091254839</v>
      </c>
      <c r="AD829" s="29">
        <f>'Zero Turbulence Curve'!F828</f>
        <v>82.599999999999582</v>
      </c>
      <c r="AE829" s="29">
        <f>'Zero Turbulence Curve'!G828</f>
        <v>1989.4717126307078</v>
      </c>
      <c r="AF829" s="39"/>
      <c r="AG829" s="40">
        <f t="array" ref="AG829">SUM(_xlfn.NORM.DIST($AD$3:$AD$1003,$F829,$AA829,FALSE)*WindSpeedStep)</f>
        <v>1.0000000000000011</v>
      </c>
      <c r="AH829" s="40">
        <f t="array" ref="AH829">SUM(_xlfn.NORM.DIST($AD$3:$AD$1003,$F829,$AB829,FALSE)*WindSpeedStep)</f>
        <v>1.0000000000000013</v>
      </c>
      <c r="AJ829" s="47">
        <f t="shared" si="236"/>
        <v>4</v>
      </c>
      <c r="AK829" s="83" t="b">
        <f>COUNTIF('Power Curve'!$D$2:$D$31,AJ829)&gt;0</f>
        <v>1</v>
      </c>
      <c r="AL829" s="83" t="b">
        <f t="shared" si="237"/>
        <v>0</v>
      </c>
      <c r="AM829" s="83" t="b">
        <f t="shared" si="243"/>
        <v>1</v>
      </c>
      <c r="AN829" s="47" t="str">
        <f t="shared" si="238"/>
        <v>Outer</v>
      </c>
      <c r="AO829" s="48" t="str">
        <f t="shared" si="239"/>
        <v>&lt;0</v>
      </c>
      <c r="AP829" s="49" t="str">
        <f t="shared" si="244"/>
        <v>17-18</v>
      </c>
      <c r="AQ829" s="49" t="str">
        <f t="shared" si="245"/>
        <v>Feb</v>
      </c>
      <c r="AR829" s="48" t="str">
        <f t="shared" si="246"/>
        <v>315-325</v>
      </c>
      <c r="AS829" s="49" t="str">
        <f t="shared" si="240"/>
        <v>Inner-TI</v>
      </c>
    </row>
    <row r="830" spans="5:45" x14ac:dyDescent="0.3">
      <c r="E830" s="15">
        <v>40954.743055555555</v>
      </c>
      <c r="F830" s="21">
        <v>4.95</v>
      </c>
      <c r="G830" s="21">
        <v>148.9099960327151</v>
      </c>
      <c r="H830" s="42">
        <v>1.2112863983738071</v>
      </c>
      <c r="I830" s="35">
        <v>329.1</v>
      </c>
      <c r="J830" s="43">
        <v>5.2525252525252523E-2</v>
      </c>
      <c r="K830" s="44">
        <v>0.66176658056836668</v>
      </c>
      <c r="L830" s="26">
        <f t="shared" si="228"/>
        <v>4.9314592586430566</v>
      </c>
      <c r="M830" s="26">
        <f t="shared" si="229"/>
        <v>0.12022290148640165</v>
      </c>
      <c r="N830" s="96">
        <f t="shared" si="230"/>
        <v>5</v>
      </c>
      <c r="O830" s="26">
        <f t="shared" si="231"/>
        <v>0.88948297324517656</v>
      </c>
      <c r="P830" s="3">
        <f>IF(L830&gt;'Power Curve'!$C$37,0,INDEX(Ci,$N830,1)*POWER(1-O830,3)+INDEX(Ci,$N830,2)*3*O830*POWER(1-O830,2)+INDEX(Ci,$N830,3)*3*POWER(O830,2)*(1-O830)+INDEX(Ci,$N830,4)*POWER(O830,3))</f>
        <v>195.84591595449456</v>
      </c>
      <c r="Q830" s="3">
        <f>MAX(0,MIN(P830-V830+W830,'Power Curve'!$C$39))</f>
        <v>200.29578955660384</v>
      </c>
      <c r="R830" s="3">
        <f t="shared" si="232"/>
        <v>148.9099960327151</v>
      </c>
      <c r="S830" s="3">
        <f t="shared" si="233"/>
        <v>51.385793523888736</v>
      </c>
      <c r="T830" s="3">
        <f t="shared" si="234"/>
        <v>51.385793523888736</v>
      </c>
      <c r="V830" s="37">
        <f t="array" ref="V830">SUM(_xlfn.NORM.DIST($AD$3:$AD$1003,$L830,$AA830,FALSE)*WindSpeedStep*$AE$3:$AE$1003)/AG830</f>
        <v>173.35833509123756</v>
      </c>
      <c r="W830" s="37">
        <f t="array" ref="W830">SUM(_xlfn.NORM.DIST($AD$3:$AD$1003,$L830,$AB830,FALSE)*WindSpeedStep*$AE$3:$AE$1003)/AH830</f>
        <v>177.80820869334684</v>
      </c>
      <c r="Y830" s="1">
        <f t="shared" si="235"/>
        <v>4</v>
      </c>
      <c r="Z830" s="99">
        <f>IF(L830&lt;'Power Curve'!$P$28,'Power Curve'!$Q$28,IF(L830&gt;'Power Curve'!$P$29,'Power Curve'!$Q$29,INDEX(ReferenceTurbulence,Y830)+(L830-INDEX(ReferenceTurbulenceWindSpeed,Y830))*(INDEX(ReferenceTurbulence,Y830+1)-INDEX(ReferenceTurbulence,Y830))/(INDEX(ReferenceTurbulenceWindSpeed,Y830+1)-INDEX(ReferenceTurbulenceWindSpeed,Y830))))</f>
        <v>0.1177001203797696</v>
      </c>
      <c r="AA830" s="100">
        <f t="shared" si="241"/>
        <v>0.5804333483902171</v>
      </c>
      <c r="AB830" s="29">
        <f t="shared" si="242"/>
        <v>0.25902614287822112</v>
      </c>
      <c r="AD830" s="29">
        <f>'Zero Turbulence Curve'!F829</f>
        <v>82.699999999999577</v>
      </c>
      <c r="AE830" s="29">
        <f>'Zero Turbulence Curve'!G829</f>
        <v>1989.4717126307078</v>
      </c>
      <c r="AF830" s="39"/>
      <c r="AG830" s="40">
        <f t="array" ref="AG830">SUM(_xlfn.NORM.DIST($AD$3:$AD$1003,$F830,$AA830,FALSE)*WindSpeedStep)</f>
        <v>1.0000000000000036</v>
      </c>
      <c r="AH830" s="40">
        <f t="array" ref="AH830">SUM(_xlfn.NORM.DIST($AD$3:$AD$1003,$F830,$AB830,FALSE)*WindSpeedStep)</f>
        <v>1.0000000000000038</v>
      </c>
      <c r="AJ830" s="47">
        <f t="shared" si="236"/>
        <v>5</v>
      </c>
      <c r="AK830" s="83" t="b">
        <f>COUNTIF('Power Curve'!$D$2:$D$31,AJ830)&gt;0</f>
        <v>1</v>
      </c>
      <c r="AL830" s="83" t="b">
        <f t="shared" si="237"/>
        <v>0</v>
      </c>
      <c r="AM830" s="83" t="b">
        <f t="shared" si="243"/>
        <v>1</v>
      </c>
      <c r="AN830" s="47" t="str">
        <f t="shared" si="238"/>
        <v>Outer</v>
      </c>
      <c r="AO830" s="48" t="str">
        <f t="shared" si="239"/>
        <v>0.1-0.2</v>
      </c>
      <c r="AP830" s="49" t="str">
        <f t="shared" si="244"/>
        <v>17-18</v>
      </c>
      <c r="AQ830" s="49" t="str">
        <f t="shared" si="245"/>
        <v>Feb</v>
      </c>
      <c r="AR830" s="48" t="str">
        <f t="shared" si="246"/>
        <v>325-335</v>
      </c>
      <c r="AS830" s="49" t="str">
        <f t="shared" si="240"/>
        <v>LWS-LTI</v>
      </c>
    </row>
    <row r="831" spans="5:45" x14ac:dyDescent="0.3">
      <c r="E831" s="15">
        <v>40954.75</v>
      </c>
      <c r="F831" s="21">
        <v>5.35</v>
      </c>
      <c r="G831" s="21">
        <v>242.90001296997028</v>
      </c>
      <c r="H831" s="42">
        <v>1.2111955122179063</v>
      </c>
      <c r="I831" s="35">
        <v>339.8</v>
      </c>
      <c r="J831" s="43">
        <v>5.2336448598130851E-2</v>
      </c>
      <c r="K831" s="44">
        <v>0.57919876881920229</v>
      </c>
      <c r="L831" s="26">
        <f t="shared" si="228"/>
        <v>5.3298277063627593</v>
      </c>
      <c r="M831" s="26">
        <f t="shared" si="229"/>
        <v>0.18179202925392951</v>
      </c>
      <c r="N831" s="96">
        <f t="shared" si="230"/>
        <v>6</v>
      </c>
      <c r="O831" s="26">
        <f t="shared" si="231"/>
        <v>0.30072839598892198</v>
      </c>
      <c r="P831" s="3">
        <f>IF(L831&gt;'Power Curve'!$C$37,0,INDEX(Ci,$N831,1)*POWER(1-O831,3)+INDEX(Ci,$N831,2)*3*O831*POWER(1-O831,2)+INDEX(Ci,$N831,3)*3*POWER(O831,2)*(1-O831)+INDEX(Ci,$N831,4)*POWER(O831,3))</f>
        <v>256.56433831592295</v>
      </c>
      <c r="Q831" s="3">
        <f>MAX(0,MIN(P831-V831+W831,'Power Curve'!$C$39))</f>
        <v>261.0514978814262</v>
      </c>
      <c r="R831" s="3">
        <f t="shared" si="232"/>
        <v>242.90001296997028</v>
      </c>
      <c r="S831" s="3">
        <f t="shared" si="233"/>
        <v>18.151484911455924</v>
      </c>
      <c r="T831" s="3">
        <f t="shared" si="234"/>
        <v>18.151484911455924</v>
      </c>
      <c r="V831" s="37">
        <f t="array" ref="V831">SUM(_xlfn.NORM.DIST($AD$3:$AD$1003,$L831,$AA831,FALSE)*WindSpeedStep*$AE$3:$AE$1003)/AG831</f>
        <v>244.89069891542329</v>
      </c>
      <c r="W831" s="37">
        <f t="array" ref="W831">SUM(_xlfn.NORM.DIST($AD$3:$AD$1003,$L831,$AB831,FALSE)*WindSpeedStep*$AE$3:$AE$1003)/AH831</f>
        <v>249.37785848092653</v>
      </c>
      <c r="Y831" s="1">
        <f t="shared" si="235"/>
        <v>5</v>
      </c>
      <c r="Z831" s="99">
        <f>IF(L831&lt;'Power Curve'!$P$28,'Power Curve'!$Q$28,IF(L831&gt;'Power Curve'!$P$29,'Power Curve'!$Q$29,INDEX(ReferenceTurbulence,Y831)+(L831-INDEX(ReferenceTurbulenceWindSpeed,Y831))*(INDEX(ReferenceTurbulence,Y831+1)-INDEX(ReferenceTurbulence,Y831))/(INDEX(ReferenceTurbulenceWindSpeed,Y831+1)-INDEX(ReferenceTurbulenceWindSpeed,Y831))))</f>
        <v>0.11892402942084759</v>
      </c>
      <c r="AA831" s="100">
        <f t="shared" si="241"/>
        <v>0.63384458695953338</v>
      </c>
      <c r="AB831" s="29">
        <f t="shared" si="242"/>
        <v>0.27894425379094823</v>
      </c>
      <c r="AD831" s="29">
        <f>'Zero Turbulence Curve'!F830</f>
        <v>82.799999999999571</v>
      </c>
      <c r="AE831" s="29">
        <f>'Zero Turbulence Curve'!G830</f>
        <v>1989.4717126307078</v>
      </c>
      <c r="AF831" s="39"/>
      <c r="AG831" s="40">
        <f t="array" ref="AG831">SUM(_xlfn.NORM.DIST($AD$3:$AD$1003,$F831,$AA831,FALSE)*WindSpeedStep)</f>
        <v>1.0000000000000031</v>
      </c>
      <c r="AH831" s="40">
        <f t="array" ref="AH831">SUM(_xlfn.NORM.DIST($AD$3:$AD$1003,$F831,$AB831,FALSE)*WindSpeedStep)</f>
        <v>1.0000000000000036</v>
      </c>
      <c r="AJ831" s="47">
        <f t="shared" si="236"/>
        <v>5</v>
      </c>
      <c r="AK831" s="83" t="b">
        <f>COUNTIF('Power Curve'!$D$2:$D$31,AJ831)&gt;0</f>
        <v>1</v>
      </c>
      <c r="AL831" s="83" t="b">
        <f t="shared" si="237"/>
        <v>0</v>
      </c>
      <c r="AM831" s="83" t="b">
        <f t="shared" si="243"/>
        <v>1</v>
      </c>
      <c r="AN831" s="47" t="str">
        <f t="shared" si="238"/>
        <v>Outer</v>
      </c>
      <c r="AO831" s="48" t="str">
        <f t="shared" si="239"/>
        <v>0.1-0.2</v>
      </c>
      <c r="AP831" s="49" t="str">
        <f t="shared" si="244"/>
        <v>18-19</v>
      </c>
      <c r="AQ831" s="49" t="str">
        <f t="shared" si="245"/>
        <v>Feb</v>
      </c>
      <c r="AR831" s="48" t="str">
        <f t="shared" si="246"/>
        <v>335-345</v>
      </c>
      <c r="AS831" s="49" t="str">
        <f t="shared" si="240"/>
        <v>LWS-LTI</v>
      </c>
    </row>
    <row r="832" spans="5:45" x14ac:dyDescent="0.3">
      <c r="E832" s="15">
        <v>40954.756944444445</v>
      </c>
      <c r="F832" s="21">
        <v>5.38</v>
      </c>
      <c r="G832" s="21">
        <v>262.82000350952109</v>
      </c>
      <c r="H832" s="42">
        <v>1.2120679129853003</v>
      </c>
      <c r="I832" s="35">
        <v>347</v>
      </c>
      <c r="J832" s="43">
        <v>5.0185873605947957E-2</v>
      </c>
      <c r="K832" s="44">
        <v>0.45808627787512879</v>
      </c>
      <c r="L832" s="26">
        <f t="shared" si="228"/>
        <v>5.361001114876764</v>
      </c>
      <c r="M832" s="26">
        <f t="shared" si="229"/>
        <v>0.18660998002973631</v>
      </c>
      <c r="N832" s="96">
        <f t="shared" si="230"/>
        <v>6</v>
      </c>
      <c r="O832" s="26">
        <f t="shared" si="231"/>
        <v>0.33179948567076067</v>
      </c>
      <c r="P832" s="3">
        <f>IF(L832&gt;'Power Curve'!$C$37,0,INDEX(Ci,$N832,1)*POWER(1-O832,3)+INDEX(Ci,$N832,2)*3*O832*POWER(1-O832,2)+INDEX(Ci,$N832,3)*3*POWER(O832,2)*(1-O832)+INDEX(Ci,$N832,4)*POWER(O832,3))</f>
        <v>261.13343782721654</v>
      </c>
      <c r="Q832" s="3">
        <f>MAX(0,MIN(P832-V832+W832,'Power Curve'!$C$39))</f>
        <v>265.19287149323486</v>
      </c>
      <c r="R832" s="3">
        <f t="shared" si="232"/>
        <v>262.82000350952109</v>
      </c>
      <c r="S832" s="3">
        <f t="shared" si="233"/>
        <v>2.3728679837137747</v>
      </c>
      <c r="T832" s="3">
        <f t="shared" si="234"/>
        <v>2.3728679837137747</v>
      </c>
      <c r="V832" s="37">
        <f t="array" ref="V832">SUM(_xlfn.NORM.DIST($AD$3:$AD$1003,$L832,$AA832,FALSE)*WindSpeedStep*$AE$3:$AE$1003)/AG832</f>
        <v>250.49271775456492</v>
      </c>
      <c r="W832" s="37">
        <f t="array" ref="W832">SUM(_xlfn.NORM.DIST($AD$3:$AD$1003,$L832,$AB832,FALSE)*WindSpeedStep*$AE$3:$AE$1003)/AH832</f>
        <v>254.55215142058324</v>
      </c>
      <c r="Y832" s="1">
        <f t="shared" si="235"/>
        <v>5</v>
      </c>
      <c r="Z832" s="99">
        <f>IF(L832&lt;'Power Curve'!$P$28,'Power Curve'!$Q$28,IF(L832&gt;'Power Curve'!$P$29,'Power Curve'!$Q$29,INDEX(ReferenceTurbulence,Y832)+(L832-INDEX(ReferenceTurbulenceWindSpeed,Y832))*(INDEX(ReferenceTurbulence,Y832+1)-INDEX(ReferenceTurbulence,Y832))/(INDEX(ReferenceTurbulenceWindSpeed,Y832+1)-INDEX(ReferenceTurbulenceWindSpeed,Y832))))</f>
        <v>0.11904319602884865</v>
      </c>
      <c r="AA832" s="100">
        <f t="shared" si="241"/>
        <v>0.63819070662915078</v>
      </c>
      <c r="AB832" s="29">
        <f t="shared" si="242"/>
        <v>0.26904652435255139</v>
      </c>
      <c r="AD832" s="29">
        <f>'Zero Turbulence Curve'!F831</f>
        <v>82.899999999999565</v>
      </c>
      <c r="AE832" s="29">
        <f>'Zero Turbulence Curve'!G831</f>
        <v>1989.4717126307078</v>
      </c>
      <c r="AF832" s="39"/>
      <c r="AG832" s="40">
        <f t="array" ref="AG832">SUM(_xlfn.NORM.DIST($AD$3:$AD$1003,$F832,$AA832,FALSE)*WindSpeedStep)</f>
        <v>1.0000000000000033</v>
      </c>
      <c r="AH832" s="40">
        <f t="array" ref="AH832">SUM(_xlfn.NORM.DIST($AD$3:$AD$1003,$F832,$AB832,FALSE)*WindSpeedStep)</f>
        <v>1.0000000000000038</v>
      </c>
      <c r="AJ832" s="47">
        <f t="shared" si="236"/>
        <v>5</v>
      </c>
      <c r="AK832" s="83" t="b">
        <f>COUNTIF('Power Curve'!$D$2:$D$31,AJ832)&gt;0</f>
        <v>1</v>
      </c>
      <c r="AL832" s="83" t="b">
        <f t="shared" si="237"/>
        <v>0</v>
      </c>
      <c r="AM832" s="83" t="b">
        <f t="shared" si="243"/>
        <v>1</v>
      </c>
      <c r="AN832" s="47" t="str">
        <f t="shared" si="238"/>
        <v>Outer</v>
      </c>
      <c r="AO832" s="48" t="str">
        <f t="shared" si="239"/>
        <v>0.1-0.2</v>
      </c>
      <c r="AP832" s="49" t="str">
        <f t="shared" si="244"/>
        <v>18-19</v>
      </c>
      <c r="AQ832" s="49" t="str">
        <f t="shared" si="245"/>
        <v>Feb</v>
      </c>
      <c r="AR832" s="48" t="str">
        <f t="shared" si="246"/>
        <v>345-355</v>
      </c>
      <c r="AS832" s="49" t="str">
        <f t="shared" si="240"/>
        <v>LWS-LTI</v>
      </c>
    </row>
    <row r="833" spans="5:45" x14ac:dyDescent="0.3">
      <c r="E833" s="15">
        <v>40954.979166666664</v>
      </c>
      <c r="F833" s="21">
        <v>3.89</v>
      </c>
      <c r="G833" s="21">
        <v>43.3199977874756</v>
      </c>
      <c r="H833" s="42">
        <v>1.2165499580595909</v>
      </c>
      <c r="I833" s="35">
        <v>207.1</v>
      </c>
      <c r="J833" s="43">
        <v>0.22879177377892029</v>
      </c>
      <c r="K833" s="44">
        <v>-0.27209136755681129</v>
      </c>
      <c r="L833" s="26">
        <f t="shared" si="228"/>
        <v>3.8810349565530746</v>
      </c>
      <c r="M833" s="26">
        <f t="shared" si="229"/>
        <v>-4.2123560528079071E-2</v>
      </c>
      <c r="N833" s="96">
        <f t="shared" si="230"/>
        <v>4</v>
      </c>
      <c r="O833" s="26">
        <f t="shared" si="231"/>
        <v>0.80581835267484203</v>
      </c>
      <c r="P833" s="3">
        <f>IF(L833&gt;'Power Curve'!$C$37,0,INDEX(Ci,$N833,1)*POWER(1-O833,3)+INDEX(Ci,$N833,2)*3*O833*POWER(1-O833,2)+INDEX(Ci,$N833,3)*3*POWER(O833,2)*(1-O833)+INDEX(Ci,$N833,4)*POWER(O833,3))</f>
        <v>54.894179161255778</v>
      </c>
      <c r="Q833" s="3">
        <f>MAX(0,MIN(P833-V833+W833,'Power Curve'!$C$39))</f>
        <v>88.704823507919798</v>
      </c>
      <c r="R833" s="3">
        <f t="shared" si="232"/>
        <v>43.3199977874756</v>
      </c>
      <c r="S833" s="3">
        <f t="shared" si="233"/>
        <v>45.384825720444198</v>
      </c>
      <c r="T833" s="3">
        <f t="shared" si="234"/>
        <v>45.384825720444198</v>
      </c>
      <c r="V833" s="37">
        <f t="array" ref="V833">SUM(_xlfn.NORM.DIST($AD$3:$AD$1003,$L833,$AA833,FALSE)*WindSpeedStep*$AE$3:$AE$1003)/AG833</f>
        <v>18.086367887478669</v>
      </c>
      <c r="W833" s="37">
        <f t="array" ref="W833">SUM(_xlfn.NORM.DIST($AD$3:$AD$1003,$L833,$AB833,FALSE)*WindSpeedStep*$AE$3:$AE$1003)/AH833</f>
        <v>51.897012234142693</v>
      </c>
      <c r="Y833" s="1">
        <f t="shared" si="235"/>
        <v>3</v>
      </c>
      <c r="Z833" s="99">
        <f>IF(L833&lt;'Power Curve'!$P$28,'Power Curve'!$Q$28,IF(L833&gt;'Power Curve'!$P$29,'Power Curve'!$Q$29,INDEX(ReferenceTurbulence,Y833)+(L833-INDEX(ReferenceTurbulenceWindSpeed,Y833))*(INDEX(ReferenceTurbulence,Y833+1)-INDEX(ReferenceTurbulence,Y833))/(INDEX(ReferenceTurbulenceWindSpeed,Y833+1)-INDEX(ReferenceTurbulenceWindSpeed,Y833))))</f>
        <v>0.11713247834199569</v>
      </c>
      <c r="AA833" s="100">
        <f t="shared" si="241"/>
        <v>0.45459524299298121</v>
      </c>
      <c r="AB833" s="29">
        <f t="shared" si="242"/>
        <v>0.88794887180777282</v>
      </c>
      <c r="AD833" s="29">
        <f>'Zero Turbulence Curve'!F832</f>
        <v>82.999999999999559</v>
      </c>
      <c r="AE833" s="29">
        <f>'Zero Turbulence Curve'!G832</f>
        <v>1989.4717126307078</v>
      </c>
      <c r="AF833" s="39"/>
      <c r="AG833" s="40">
        <f t="array" ref="AG833">SUM(_xlfn.NORM.DIST($AD$3:$AD$1003,$F833,$AA833,FALSE)*WindSpeedStep)</f>
        <v>1.0000000000000013</v>
      </c>
      <c r="AH833" s="40">
        <f t="array" ref="AH833">SUM(_xlfn.NORM.DIST($AD$3:$AD$1003,$F833,$AB833,FALSE)*WindSpeedStep)</f>
        <v>0.99999549232771601</v>
      </c>
      <c r="AJ833" s="47">
        <f t="shared" si="236"/>
        <v>4</v>
      </c>
      <c r="AK833" s="83" t="b">
        <f>COUNTIF('Power Curve'!$D$2:$D$31,AJ833)&gt;0</f>
        <v>1</v>
      </c>
      <c r="AL833" s="83" t="b">
        <f t="shared" si="237"/>
        <v>0</v>
      </c>
      <c r="AM833" s="83" t="b">
        <f t="shared" si="243"/>
        <v>1</v>
      </c>
      <c r="AN833" s="47" t="str">
        <f t="shared" si="238"/>
        <v>Outer</v>
      </c>
      <c r="AO833" s="48" t="str">
        <f t="shared" si="239"/>
        <v>&lt;0</v>
      </c>
      <c r="AP833" s="49" t="str">
        <f t="shared" si="244"/>
        <v>23-24</v>
      </c>
      <c r="AQ833" s="49" t="str">
        <f t="shared" si="245"/>
        <v>Feb</v>
      </c>
      <c r="AR833" s="48" t="str">
        <f t="shared" si="246"/>
        <v>205-215</v>
      </c>
      <c r="AS833" s="49" t="str">
        <f t="shared" si="240"/>
        <v>LWS-HTI</v>
      </c>
    </row>
    <row r="834" spans="5:45" x14ac:dyDescent="0.3">
      <c r="E834" s="15">
        <v>40954.986111111109</v>
      </c>
      <c r="F834" s="21">
        <v>5.69</v>
      </c>
      <c r="G834" s="21">
        <v>201.2100067138671</v>
      </c>
      <c r="H834" s="42">
        <v>1.2181028790483519</v>
      </c>
      <c r="I834" s="35">
        <v>203.5</v>
      </c>
      <c r="J834" s="43">
        <v>0.12478031634446396</v>
      </c>
      <c r="K834" s="44">
        <v>0.11024450646166625</v>
      </c>
      <c r="L834" s="26">
        <f t="shared" si="228"/>
        <v>5.6793010877567127</v>
      </c>
      <c r="M834" s="26">
        <f t="shared" si="229"/>
        <v>0.23580426690366874</v>
      </c>
      <c r="N834" s="96">
        <f t="shared" si="230"/>
        <v>6</v>
      </c>
      <c r="O834" s="26">
        <f t="shared" si="231"/>
        <v>0.64905471936253434</v>
      </c>
      <c r="P834" s="3">
        <f>IF(L834&gt;'Power Curve'!$C$37,0,INDEX(Ci,$N834,1)*POWER(1-O834,3)+INDEX(Ci,$N834,2)*3*O834*POWER(1-O834,2)+INDEX(Ci,$N834,3)*3*POWER(O834,2)*(1-O834)+INDEX(Ci,$N834,4)*POWER(O834,3))</f>
        <v>308.92292708287147</v>
      </c>
      <c r="Q834" s="3">
        <f>MAX(0,MIN(P834-V834+W834,'Power Curve'!$C$39))</f>
        <v>309.31060360090839</v>
      </c>
      <c r="R834" s="3">
        <f t="shared" si="232"/>
        <v>201.2100067138671</v>
      </c>
      <c r="S834" s="3">
        <f t="shared" si="233"/>
        <v>108.10059688704129</v>
      </c>
      <c r="T834" s="3">
        <f t="shared" si="234"/>
        <v>108.10059688704129</v>
      </c>
      <c r="V834" s="37">
        <f t="array" ref="V834">SUM(_xlfn.NORM.DIST($AD$3:$AD$1003,$L834,$AA834,FALSE)*WindSpeedStep*$AE$3:$AE$1003)/AG834</f>
        <v>308.59935713020332</v>
      </c>
      <c r="W834" s="37">
        <f t="array" ref="W834">SUM(_xlfn.NORM.DIST($AD$3:$AD$1003,$L834,$AB834,FALSE)*WindSpeedStep*$AE$3:$AE$1003)/AH834</f>
        <v>308.98703364824024</v>
      </c>
      <c r="Y834" s="1">
        <f t="shared" si="235"/>
        <v>5</v>
      </c>
      <c r="Z834" s="99">
        <f>IF(L834&lt;'Power Curve'!$P$28,'Power Curve'!$Q$28,IF(L834&gt;'Power Curve'!$P$29,'Power Curve'!$Q$29,INDEX(ReferenceTurbulence,Y834)+(L834-INDEX(ReferenceTurbulenceWindSpeed,Y834))*(INDEX(ReferenceTurbulence,Y834+1)-INDEX(ReferenceTurbulence,Y834))/(INDEX(ReferenceTurbulenceWindSpeed,Y834+1)-INDEX(ReferenceTurbulenceWindSpeed,Y834))))</f>
        <v>0.12025996153198235</v>
      </c>
      <c r="AA834" s="100">
        <f t="shared" si="241"/>
        <v>0.68299253034216778</v>
      </c>
      <c r="AB834" s="29">
        <f t="shared" si="242"/>
        <v>0.70866498634574093</v>
      </c>
      <c r="AD834" s="29">
        <f>'Zero Turbulence Curve'!F833</f>
        <v>83.099999999999554</v>
      </c>
      <c r="AE834" s="29">
        <f>'Zero Turbulence Curve'!G833</f>
        <v>1989.4717126307078</v>
      </c>
      <c r="AF834" s="39"/>
      <c r="AG834" s="40">
        <f t="array" ref="AG834">SUM(_xlfn.NORM.DIST($AD$3:$AD$1003,$F834,$AA834,FALSE)*WindSpeedStep)</f>
        <v>1.0000000000000033</v>
      </c>
      <c r="AH834" s="40">
        <f t="array" ref="AH834">SUM(_xlfn.NORM.DIST($AD$3:$AD$1003,$F834,$AB834,FALSE)*WindSpeedStep)</f>
        <v>1.0000000000000029</v>
      </c>
      <c r="AJ834" s="47">
        <f t="shared" si="236"/>
        <v>6</v>
      </c>
      <c r="AK834" s="83" t="b">
        <f>COUNTIF('Power Curve'!$D$2:$D$31,AJ834)&gt;0</f>
        <v>1</v>
      </c>
      <c r="AL834" s="83" t="b">
        <f t="shared" si="237"/>
        <v>0</v>
      </c>
      <c r="AM834" s="83" t="b">
        <f t="shared" si="243"/>
        <v>1</v>
      </c>
      <c r="AN834" s="47" t="str">
        <f t="shared" si="238"/>
        <v>Inner</v>
      </c>
      <c r="AO834" s="48" t="str">
        <f t="shared" si="239"/>
        <v>0.2-0.3</v>
      </c>
      <c r="AP834" s="49" t="str">
        <f t="shared" si="244"/>
        <v>23-24</v>
      </c>
      <c r="AQ834" s="49" t="str">
        <f t="shared" si="245"/>
        <v>Feb</v>
      </c>
      <c r="AR834" s="48" t="str">
        <f t="shared" si="246"/>
        <v>195-205</v>
      </c>
      <c r="AS834" s="49" t="str">
        <f t="shared" si="240"/>
        <v>Inner-TI</v>
      </c>
    </row>
    <row r="835" spans="5:45" x14ac:dyDescent="0.3">
      <c r="E835" s="15">
        <v>40954.993055555555</v>
      </c>
      <c r="F835" s="21">
        <v>6.28</v>
      </c>
      <c r="G835" s="21">
        <v>116.3099994659425</v>
      </c>
      <c r="H835" s="42">
        <v>1.2180178902429903</v>
      </c>
      <c r="I835" s="35">
        <v>205.8</v>
      </c>
      <c r="J835" s="43">
        <v>4.936305732484076E-2</v>
      </c>
      <c r="K835" s="44">
        <v>0.21294640280596394</v>
      </c>
      <c r="L835" s="26">
        <f t="shared" ref="L835:L898" si="247">F835*(H835/Ref_Density)^(1/3)</f>
        <v>6.268045926545506</v>
      </c>
      <c r="M835" s="26">
        <f t="shared" ref="M835:M898" si="248">(L835-CutInWindSpeed)/(RatedWindSpeed-CutInWindSpeed)</f>
        <v>0.32679667960439729</v>
      </c>
      <c r="N835" s="96">
        <f t="shared" ref="N835:N898" si="249">COUNTIF(xa,"&lt;"&amp;L835)</f>
        <v>7</v>
      </c>
      <c r="O835" s="26">
        <f t="shared" ref="O835:O898" si="250">(L835-INDEX(xa,$N835))/(INDEX(xb,$N835)-INDEX(xa,$N835))</f>
        <v>0.24055944410747465</v>
      </c>
      <c r="P835" s="3">
        <f>IF(L835&gt;'Power Curve'!$C$37,0,INDEX(Ci,$N835,1)*POWER(1-O835,3)+INDEX(Ci,$N835,2)*3*O835*POWER(1-O835,2)+INDEX(Ci,$N835,3)*3*POWER(O835,2)*(1-O835)+INDEX(Ci,$N835,4)*POWER(O835,3))</f>
        <v>417.38210085787949</v>
      </c>
      <c r="Q835" s="3">
        <f>MAX(0,MIN(P835-V835+W835,'Power Curve'!$C$39))</f>
        <v>403.60554229190791</v>
      </c>
      <c r="R835" s="3">
        <f t="shared" ref="R835:R898" si="251">IF(AM835,G835,"")</f>
        <v>116.3099994659425</v>
      </c>
      <c r="S835" s="3">
        <f t="shared" ref="S835:S898" si="252">IF(AM835,Q835-R835,"")</f>
        <v>287.29554282596541</v>
      </c>
      <c r="T835" s="3">
        <f t="shared" ref="T835:T898" si="253">IF(AM835,ABS(S835),"")</f>
        <v>287.29554282596541</v>
      </c>
      <c r="V835" s="37">
        <f t="array" ref="V835">SUM(_xlfn.NORM.DIST($AD$3:$AD$1003,$L835,$AA835,FALSE)*WindSpeedStep*$AE$3:$AE$1003)/AG835</f>
        <v>425.19838621829012</v>
      </c>
      <c r="W835" s="37">
        <f t="array" ref="W835">SUM(_xlfn.NORM.DIST($AD$3:$AD$1003,$L835,$AB835,FALSE)*WindSpeedStep*$AE$3:$AE$1003)/AH835</f>
        <v>411.42182765231854</v>
      </c>
      <c r="Y835" s="1">
        <f t="shared" ref="Y835:Y898" si="254">COUNTIF(ReferenceTurbulenceWindSpeed,"&lt;"&amp;L835)</f>
        <v>6</v>
      </c>
      <c r="Z835" s="99">
        <f>IF(L835&lt;'Power Curve'!$P$28,'Power Curve'!$Q$28,IF(L835&gt;'Power Curve'!$P$29,'Power Curve'!$Q$29,INDEX(ReferenceTurbulence,Y835)+(L835-INDEX(ReferenceTurbulenceWindSpeed,Y835))*(INDEX(ReferenceTurbulence,Y835+1)-INDEX(ReferenceTurbulence,Y835))/(INDEX(ReferenceTurbulenceWindSpeed,Y835+1)-INDEX(ReferenceTurbulenceWindSpeed,Y835))))</f>
        <v>0.12114076594125209</v>
      </c>
      <c r="AA835" s="100">
        <f t="shared" si="241"/>
        <v>0.75931588449666776</v>
      </c>
      <c r="AB835" s="29">
        <f t="shared" si="242"/>
        <v>0.30940991038680044</v>
      </c>
      <c r="AD835" s="29">
        <f>'Zero Turbulence Curve'!F834</f>
        <v>83.199999999999548</v>
      </c>
      <c r="AE835" s="29">
        <f>'Zero Turbulence Curve'!G834</f>
        <v>1989.4717126307078</v>
      </c>
      <c r="AF835" s="39"/>
      <c r="AG835" s="40">
        <f t="array" ref="AG835">SUM(_xlfn.NORM.DIST($AD$3:$AD$1003,$F835,$AA835,FALSE)*WindSpeedStep)</f>
        <v>1.0000000000000038</v>
      </c>
      <c r="AH835" s="40">
        <f t="array" ref="AH835">SUM(_xlfn.NORM.DIST($AD$3:$AD$1003,$F835,$AB835,FALSE)*WindSpeedStep)</f>
        <v>1.0000000000000038</v>
      </c>
      <c r="AJ835" s="47">
        <f t="shared" ref="AJ835:AJ898" si="255">MROUND(L835-Centre_First_Bin,Bin_Width)+Centre_First_Bin</f>
        <v>6</v>
      </c>
      <c r="AK835" s="83" t="b">
        <f>COUNTIF('Power Curve'!$D$2:$D$31,AJ835)&gt;0</f>
        <v>1</v>
      </c>
      <c r="AL835" s="83" t="b">
        <f t="shared" ref="AL835:AL898" si="256">(G835&lt;0)</f>
        <v>0</v>
      </c>
      <c r="AM835" s="83" t="b">
        <f t="shared" si="243"/>
        <v>1</v>
      </c>
      <c r="AN835" s="47" t="str">
        <f t="shared" ref="AN835:AN898" si="257">IF(AM835,IF(AND(J835&gt;=LowerTurbLimit,J835&lt;=UpperTurbLimit,K835&gt;=LowerShearLimit,K835&lt;=UpperShearLimit),"Inner","Outer"),"")</f>
        <v>Outer</v>
      </c>
      <c r="AO835" s="48" t="str">
        <f t="shared" ref="AO835:AO898" si="258">IF(M835&lt;0,"&lt;0",TEXT(MROUND(M835+0.05,0.1)-0.1,"0.0")&amp;"-"&amp;TEXT(MROUND(M835+0.05,0.1),"0.0"))</f>
        <v>0.3-0.4</v>
      </c>
      <c r="AP835" s="49" t="str">
        <f t="shared" si="244"/>
        <v>23-24</v>
      </c>
      <c r="AQ835" s="49" t="str">
        <f t="shared" si="245"/>
        <v>Feb</v>
      </c>
      <c r="AR835" s="48" t="str">
        <f t="shared" si="246"/>
        <v>205-215</v>
      </c>
      <c r="AS835" s="49" t="str">
        <f t="shared" ref="AS835:AS898" si="259">IF(AM835,IF(M835&lt;0.5,IF(J835&lt;=LowerTurbLimit,"LWS-LTI",IF(J835&gt;=UpperTurbLimit,"LWS-HTI","Inner-TI")),IF(J835&lt;=LowerTurbLimit,"HWS-LTI",IF(J835&gt;=UpperTurbLimit,"HWS-HTI","Inner-TI"))),"")</f>
        <v>LWS-LTI</v>
      </c>
    </row>
    <row r="836" spans="5:45" x14ac:dyDescent="0.3">
      <c r="E836" s="15">
        <v>40955</v>
      </c>
      <c r="F836" s="21">
        <v>5.85</v>
      </c>
      <c r="G836" s="21">
        <v>114.14000701904278</v>
      </c>
      <c r="H836" s="42">
        <v>1.2167790880923852</v>
      </c>
      <c r="I836" s="35">
        <v>207.2</v>
      </c>
      <c r="J836" s="43">
        <v>0.11282051282051284</v>
      </c>
      <c r="K836" s="44">
        <v>9.018394121886919E-2</v>
      </c>
      <c r="L836" s="26">
        <f t="shared" si="247"/>
        <v>5.8368842668605803</v>
      </c>
      <c r="M836" s="26">
        <f t="shared" si="248"/>
        <v>0.26015925521611133</v>
      </c>
      <c r="N836" s="96">
        <f t="shared" si="249"/>
        <v>6</v>
      </c>
      <c r="O836" s="26">
        <f t="shared" si="250"/>
        <v>0.80612067152127387</v>
      </c>
      <c r="P836" s="3">
        <f>IF(L836&gt;'Power Curve'!$C$37,0,INDEX(Ci,$N836,1)*POWER(1-O836,3)+INDEX(Ci,$N836,2)*3*O836*POWER(1-O836,2)+INDEX(Ci,$N836,3)*3*POWER(O836,2)*(1-O836)+INDEX(Ci,$N836,4)*POWER(O836,3))</f>
        <v>334.45958404180203</v>
      </c>
      <c r="Q836" s="3">
        <f>MAX(0,MIN(P836-V836+W836,'Power Curve'!$C$39))</f>
        <v>333.52125177122736</v>
      </c>
      <c r="R836" s="3">
        <f t="shared" si="251"/>
        <v>114.14000701904278</v>
      </c>
      <c r="S836" s="3">
        <f t="shared" si="252"/>
        <v>219.38124475218456</v>
      </c>
      <c r="T836" s="3">
        <f t="shared" si="253"/>
        <v>219.38124475218456</v>
      </c>
      <c r="V836" s="37">
        <f t="array" ref="V836">SUM(_xlfn.NORM.DIST($AD$3:$AD$1003,$L836,$AA836,FALSE)*WindSpeedStep*$AE$3:$AE$1003)/AG836</f>
        <v>338.41335900465674</v>
      </c>
      <c r="W836" s="37">
        <f t="array" ref="W836">SUM(_xlfn.NORM.DIST($AD$3:$AD$1003,$L836,$AB836,FALSE)*WindSpeedStep*$AE$3:$AE$1003)/AH836</f>
        <v>337.47502673408206</v>
      </c>
      <c r="Y836" s="1">
        <f t="shared" si="254"/>
        <v>5</v>
      </c>
      <c r="Z836" s="99">
        <f>IF(L836&lt;'Power Curve'!$P$28,'Power Curve'!$Q$28,IF(L836&gt;'Power Curve'!$P$29,'Power Curve'!$Q$29,INDEX(ReferenceTurbulence,Y836)+(L836-INDEX(ReferenceTurbulenceWindSpeed,Y836))*(INDEX(ReferenceTurbulence,Y836+1)-INDEX(ReferenceTurbulence,Y836))/(INDEX(ReferenceTurbulenceWindSpeed,Y836+1)-INDEX(ReferenceTurbulenceWindSpeed,Y836))))</f>
        <v>0.12086235484817669</v>
      </c>
      <c r="AA836" s="100">
        <f t="shared" ref="AA836:AA899" si="260">Z836*L836</f>
        <v>0.70545957746904309</v>
      </c>
      <c r="AB836" s="29">
        <f t="shared" ref="AB836:AB899" si="261">L836*J836</f>
        <v>0.6585202762611938</v>
      </c>
      <c r="AD836" s="29">
        <f>'Zero Turbulence Curve'!F835</f>
        <v>83.299999999999542</v>
      </c>
      <c r="AE836" s="29">
        <f>'Zero Turbulence Curve'!G835</f>
        <v>1989.4717126307078</v>
      </c>
      <c r="AF836" s="39"/>
      <c r="AG836" s="40">
        <f t="array" ref="AG836">SUM(_xlfn.NORM.DIST($AD$3:$AD$1003,$F836,$AA836,FALSE)*WindSpeedStep)</f>
        <v>1.0000000000000038</v>
      </c>
      <c r="AH836" s="40">
        <f t="array" ref="AH836">SUM(_xlfn.NORM.DIST($AD$3:$AD$1003,$F836,$AB836,FALSE)*WindSpeedStep)</f>
        <v>1.0000000000000033</v>
      </c>
      <c r="AJ836" s="47">
        <f t="shared" si="255"/>
        <v>6</v>
      </c>
      <c r="AK836" s="83" t="b">
        <f>COUNTIF('Power Curve'!$D$2:$D$31,AJ836)&gt;0</f>
        <v>1</v>
      </c>
      <c r="AL836" s="83" t="b">
        <f t="shared" si="256"/>
        <v>0</v>
      </c>
      <c r="AM836" s="83" t="b">
        <f t="shared" ref="AM836:AM899" si="262">AND(AK836,NOT(AL836))</f>
        <v>1</v>
      </c>
      <c r="AN836" s="47" t="str">
        <f t="shared" si="257"/>
        <v>Outer</v>
      </c>
      <c r="AO836" s="48" t="str">
        <f t="shared" si="258"/>
        <v>0.2-0.3</v>
      </c>
      <c r="AP836" s="49" t="str">
        <f t="shared" ref="AP836:AP899" si="263">IF(AM836,HOUR(E836)&amp;"-"&amp;HOUR(E836)+1,"")</f>
        <v>0-1</v>
      </c>
      <c r="AQ836" s="49" t="str">
        <f t="shared" ref="AQ836:AQ899" si="264">IF(AM836,TEXT(E836,"mmm"),"")</f>
        <v>Feb</v>
      </c>
      <c r="AR836" s="48" t="str">
        <f t="shared" ref="AR836:AR899" si="265">IF(AM836,IF(OR(I836&lt;5,I836&gt;=355),"355-5",MROUND(I836,10)-5&amp;"-"&amp;MROUND(I836,10)+5),"")</f>
        <v>205-215</v>
      </c>
      <c r="AS836" s="49" t="str">
        <f t="shared" si="259"/>
        <v>Inner-TI</v>
      </c>
    </row>
    <row r="837" spans="5:45" x14ac:dyDescent="0.3">
      <c r="E837" s="15">
        <v>40955.006944444445</v>
      </c>
      <c r="F837" s="21">
        <v>5.81</v>
      </c>
      <c r="G837" s="21">
        <v>139.37999725341768</v>
      </c>
      <c r="H837" s="42">
        <v>1.2166874252857272</v>
      </c>
      <c r="I837" s="35">
        <v>205.3</v>
      </c>
      <c r="J837" s="43">
        <v>0.14629948364888123</v>
      </c>
      <c r="K837" s="44">
        <v>4.4598551515487785E-2</v>
      </c>
      <c r="L837" s="26">
        <f t="shared" si="247"/>
        <v>5.796828376909068</v>
      </c>
      <c r="M837" s="26">
        <f t="shared" si="248"/>
        <v>0.25396848830075069</v>
      </c>
      <c r="N837" s="96">
        <f t="shared" si="249"/>
        <v>6</v>
      </c>
      <c r="O837" s="26">
        <f t="shared" si="250"/>
        <v>0.76619625490157173</v>
      </c>
      <c r="P837" s="3">
        <f>IF(L837&gt;'Power Curve'!$C$37,0,INDEX(Ci,$N837,1)*POWER(1-O837,3)+INDEX(Ci,$N837,2)*3*O837*POWER(1-O837,2)+INDEX(Ci,$N837,3)*3*POWER(O837,2)*(1-O837)+INDEX(Ci,$N837,4)*POWER(O837,3))</f>
        <v>327.79065052988233</v>
      </c>
      <c r="Q837" s="3">
        <f>MAX(0,MIN(P837-V837+W837,'Power Curve'!$C$39))</f>
        <v>331.20588264159068</v>
      </c>
      <c r="R837" s="3">
        <f t="shared" si="251"/>
        <v>139.37999725341768</v>
      </c>
      <c r="S837" s="3">
        <f t="shared" si="252"/>
        <v>191.82588538817299</v>
      </c>
      <c r="T837" s="3">
        <f t="shared" si="253"/>
        <v>191.82588538817299</v>
      </c>
      <c r="V837" s="37">
        <f t="array" ref="V837">SUM(_xlfn.NORM.DIST($AD$3:$AD$1003,$L837,$AA837,FALSE)*WindSpeedStep*$AE$3:$AE$1003)/AG837</f>
        <v>330.74823438949625</v>
      </c>
      <c r="W837" s="37">
        <f t="array" ref="W837">SUM(_xlfn.NORM.DIST($AD$3:$AD$1003,$L837,$AB837,FALSE)*WindSpeedStep*$AE$3:$AE$1003)/AH837</f>
        <v>334.1634665012046</v>
      </c>
      <c r="Y837" s="1">
        <f t="shared" si="254"/>
        <v>5</v>
      </c>
      <c r="Z837" s="99">
        <f>IF(L837&lt;'Power Curve'!$P$28,'Power Curve'!$Q$28,IF(L837&gt;'Power Curve'!$P$29,'Power Curve'!$Q$29,INDEX(ReferenceTurbulence,Y837)+(L837-INDEX(ReferenceTurbulenceWindSpeed,Y837))*(INDEX(ReferenceTurbulence,Y837+1)-INDEX(ReferenceTurbulence,Y837))/(INDEX(ReferenceTurbulenceWindSpeed,Y837+1)-INDEX(ReferenceTurbulenceWindSpeed,Y837))))</f>
        <v>0.12070923317289241</v>
      </c>
      <c r="AA837" s="100">
        <f t="shared" si="260"/>
        <v>0.69973070821155614</v>
      </c>
      <c r="AB837" s="29">
        <f t="shared" si="261"/>
        <v>0.848072998342979</v>
      </c>
      <c r="AD837" s="29">
        <f>'Zero Turbulence Curve'!F836</f>
        <v>83.399999999999537</v>
      </c>
      <c r="AE837" s="29">
        <f>'Zero Turbulence Curve'!G836</f>
        <v>1989.4717126307078</v>
      </c>
      <c r="AF837" s="39"/>
      <c r="AG837" s="40">
        <f t="array" ref="AG837">SUM(_xlfn.NORM.DIST($AD$3:$AD$1003,$F837,$AA837,FALSE)*WindSpeedStep)</f>
        <v>1.0000000000000036</v>
      </c>
      <c r="AH837" s="40">
        <f t="array" ref="AH837">SUM(_xlfn.NORM.DIST($AD$3:$AD$1003,$F837,$AB837,FALSE)*WindSpeedStep)</f>
        <v>0.99999999999764411</v>
      </c>
      <c r="AJ837" s="47">
        <f t="shared" si="255"/>
        <v>6</v>
      </c>
      <c r="AK837" s="83" t="b">
        <f>COUNTIF('Power Curve'!$D$2:$D$31,AJ837)&gt;0</f>
        <v>1</v>
      </c>
      <c r="AL837" s="83" t="b">
        <f t="shared" si="256"/>
        <v>0</v>
      </c>
      <c r="AM837" s="83" t="b">
        <f t="shared" si="262"/>
        <v>1</v>
      </c>
      <c r="AN837" s="47" t="str">
        <f t="shared" si="257"/>
        <v>Outer</v>
      </c>
      <c r="AO837" s="48" t="str">
        <f t="shared" si="258"/>
        <v>0.2-0.3</v>
      </c>
      <c r="AP837" s="49" t="str">
        <f t="shared" si="263"/>
        <v>0-1</v>
      </c>
      <c r="AQ837" s="49" t="str">
        <f t="shared" si="264"/>
        <v>Feb</v>
      </c>
      <c r="AR837" s="48" t="str">
        <f t="shared" si="265"/>
        <v>205-215</v>
      </c>
      <c r="AS837" s="49" t="str">
        <f t="shared" si="259"/>
        <v>LWS-HTI</v>
      </c>
    </row>
    <row r="838" spans="5:45" x14ac:dyDescent="0.3">
      <c r="E838" s="15">
        <v>40955.013888888891</v>
      </c>
      <c r="F838" s="21">
        <v>5.82</v>
      </c>
      <c r="G838" s="21">
        <v>253.57000732421898</v>
      </c>
      <c r="H838" s="42">
        <v>1.2167260240099809</v>
      </c>
      <c r="I838" s="35">
        <v>201.8</v>
      </c>
      <c r="J838" s="43">
        <v>7.903780068728522E-2</v>
      </c>
      <c r="K838" s="44">
        <v>-0.20773979405950216</v>
      </c>
      <c r="L838" s="26">
        <f t="shared" si="247"/>
        <v>5.8068671115336796</v>
      </c>
      <c r="M838" s="26">
        <f t="shared" si="248"/>
        <v>0.25552000709764577</v>
      </c>
      <c r="N838" s="96">
        <f t="shared" si="249"/>
        <v>6</v>
      </c>
      <c r="O838" s="26">
        <f t="shared" si="250"/>
        <v>0.77620203991777736</v>
      </c>
      <c r="P838" s="3">
        <f>IF(L838&gt;'Power Curve'!$C$37,0,INDEX(Ci,$N838,1)*POWER(1-O838,3)+INDEX(Ci,$N838,2)*3*O838*POWER(1-O838,2)+INDEX(Ci,$N838,3)*3*POWER(O838,2)*(1-O838)+INDEX(Ci,$N838,4)*POWER(O838,3))</f>
        <v>329.44950237767785</v>
      </c>
      <c r="Q838" s="3">
        <f>MAX(0,MIN(P838-V838+W838,'Power Curve'!$C$39))</f>
        <v>325.22390580538217</v>
      </c>
      <c r="R838" s="3">
        <f t="shared" si="251"/>
        <v>253.57000732421898</v>
      </c>
      <c r="S838" s="3">
        <f t="shared" si="252"/>
        <v>71.653898481163196</v>
      </c>
      <c r="T838" s="3">
        <f t="shared" si="253"/>
        <v>71.653898481163196</v>
      </c>
      <c r="V838" s="37">
        <f t="array" ref="V838">SUM(_xlfn.NORM.DIST($AD$3:$AD$1003,$L838,$AA838,FALSE)*WindSpeedStep*$AE$3:$AE$1003)/AG838</f>
        <v>332.66336744115227</v>
      </c>
      <c r="W838" s="37">
        <f t="array" ref="W838">SUM(_xlfn.NORM.DIST($AD$3:$AD$1003,$L838,$AB838,FALSE)*WindSpeedStep*$AE$3:$AE$1003)/AH838</f>
        <v>328.4377708688566</v>
      </c>
      <c r="Y838" s="1">
        <f t="shared" si="254"/>
        <v>5</v>
      </c>
      <c r="Z838" s="99">
        <f>IF(L838&lt;'Power Curve'!$P$28,'Power Curve'!$Q$28,IF(L838&gt;'Power Curve'!$P$29,'Power Curve'!$Q$29,INDEX(ReferenceTurbulence,Y838)+(L838-INDEX(ReferenceTurbulenceWindSpeed,Y838))*(INDEX(ReferenceTurbulence,Y838+1)-INDEX(ReferenceTurbulence,Y838))/(INDEX(ReferenceTurbulenceWindSpeed,Y838+1)-INDEX(ReferenceTurbulenceWindSpeed,Y838))))</f>
        <v>0.12074760824994889</v>
      </c>
      <c r="AA838" s="100">
        <f t="shared" si="260"/>
        <v>0.70116531514298097</v>
      </c>
      <c r="AB838" s="29">
        <f t="shared" si="261"/>
        <v>0.4589620053789506</v>
      </c>
      <c r="AD838" s="29">
        <f>'Zero Turbulence Curve'!F837</f>
        <v>83.499999999999531</v>
      </c>
      <c r="AE838" s="29">
        <f>'Zero Turbulence Curve'!G837</f>
        <v>1989.4717126307078</v>
      </c>
      <c r="AF838" s="39"/>
      <c r="AG838" s="40">
        <f t="array" ref="AG838">SUM(_xlfn.NORM.DIST($AD$3:$AD$1003,$F838,$AA838,FALSE)*WindSpeedStep)</f>
        <v>1.0000000000000033</v>
      </c>
      <c r="AH838" s="40">
        <f t="array" ref="AH838">SUM(_xlfn.NORM.DIST($AD$3:$AD$1003,$F838,$AB838,FALSE)*WindSpeedStep)</f>
        <v>1.000000000000004</v>
      </c>
      <c r="AJ838" s="47">
        <f t="shared" si="255"/>
        <v>6</v>
      </c>
      <c r="AK838" s="83" t="b">
        <f>COUNTIF('Power Curve'!$D$2:$D$31,AJ838)&gt;0</f>
        <v>1</v>
      </c>
      <c r="AL838" s="83" t="b">
        <f t="shared" si="256"/>
        <v>0</v>
      </c>
      <c r="AM838" s="83" t="b">
        <f t="shared" si="262"/>
        <v>1</v>
      </c>
      <c r="AN838" s="47" t="str">
        <f t="shared" si="257"/>
        <v>Outer</v>
      </c>
      <c r="AO838" s="48" t="str">
        <f t="shared" si="258"/>
        <v>0.2-0.3</v>
      </c>
      <c r="AP838" s="49" t="str">
        <f t="shared" si="263"/>
        <v>0-1</v>
      </c>
      <c r="AQ838" s="49" t="str">
        <f t="shared" si="264"/>
        <v>Feb</v>
      </c>
      <c r="AR838" s="48" t="str">
        <f t="shared" si="265"/>
        <v>195-205</v>
      </c>
      <c r="AS838" s="49" t="str">
        <f t="shared" si="259"/>
        <v>LWS-LTI</v>
      </c>
    </row>
    <row r="839" spans="5:45" x14ac:dyDescent="0.3">
      <c r="E839" s="15">
        <v>40955.020833333336</v>
      </c>
      <c r="F839" s="21">
        <v>5.91</v>
      </c>
      <c r="G839" s="21">
        <v>205.4500007629392</v>
      </c>
      <c r="H839" s="42">
        <v>1.2176894950177966</v>
      </c>
      <c r="I839" s="35">
        <v>200.5</v>
      </c>
      <c r="J839" s="43">
        <v>8.7986463620981392E-2</v>
      </c>
      <c r="K839" s="44">
        <v>3.3078138303305402E-2</v>
      </c>
      <c r="L839" s="26">
        <f t="shared" si="247"/>
        <v>5.898220049965583</v>
      </c>
      <c r="M839" s="26">
        <f t="shared" si="248"/>
        <v>0.2696388982157758</v>
      </c>
      <c r="N839" s="96">
        <f t="shared" si="249"/>
        <v>6</v>
      </c>
      <c r="O839" s="26">
        <f t="shared" si="250"/>
        <v>0.86725513542518651</v>
      </c>
      <c r="P839" s="3">
        <f>IF(L839&gt;'Power Curve'!$C$37,0,INDEX(Ci,$N839,1)*POWER(1-O839,3)+INDEX(Ci,$N839,2)*3*O839*POWER(1-O839,2)+INDEX(Ci,$N839,3)*3*POWER(O839,2)*(1-O839)+INDEX(Ci,$N839,4)*POWER(O839,3))</f>
        <v>344.94608623265623</v>
      </c>
      <c r="Q839" s="3">
        <f>MAX(0,MIN(P839-V839+W839,'Power Curve'!$C$39))</f>
        <v>340.71935835220813</v>
      </c>
      <c r="R839" s="3">
        <f t="shared" si="251"/>
        <v>205.4500007629392</v>
      </c>
      <c r="S839" s="3">
        <f t="shared" si="252"/>
        <v>135.26935758926894</v>
      </c>
      <c r="T839" s="3">
        <f t="shared" si="253"/>
        <v>135.26935758926894</v>
      </c>
      <c r="V839" s="37">
        <f t="array" ref="V839">SUM(_xlfn.NORM.DIST($AD$3:$AD$1003,$L839,$AA839,FALSE)*WindSpeedStep*$AE$3:$AE$1003)/AG839</f>
        <v>350.27657015121559</v>
      </c>
      <c r="W839" s="37">
        <f t="array" ref="W839">SUM(_xlfn.NORM.DIST($AD$3:$AD$1003,$L839,$AB839,FALSE)*WindSpeedStep*$AE$3:$AE$1003)/AH839</f>
        <v>346.0498422707675</v>
      </c>
      <c r="Y839" s="1">
        <f t="shared" si="254"/>
        <v>5</v>
      </c>
      <c r="Z839" s="99">
        <f>IF(L839&lt;'Power Curve'!$P$28,'Power Curve'!$Q$28,IF(L839&gt;'Power Curve'!$P$29,'Power Curve'!$Q$29,INDEX(ReferenceTurbulence,Y839)+(L839-INDEX(ReferenceTurbulenceWindSpeed,Y839))*(INDEX(ReferenceTurbulence,Y839+1)-INDEX(ReferenceTurbulence,Y839))/(INDEX(ReferenceTurbulenceWindSpeed,Y839+1)-INDEX(ReferenceTurbulenceWindSpeed,Y839))))</f>
        <v>0.12109682318417622</v>
      </c>
      <c r="AA839" s="100">
        <f t="shared" si="260"/>
        <v>0.71425571049204528</v>
      </c>
      <c r="AB839" s="29">
        <f t="shared" si="261"/>
        <v>0.51896352385483979</v>
      </c>
      <c r="AD839" s="29">
        <f>'Zero Turbulence Curve'!F838</f>
        <v>83.599999999999525</v>
      </c>
      <c r="AE839" s="29">
        <f>'Zero Turbulence Curve'!G838</f>
        <v>1989.4717126307078</v>
      </c>
      <c r="AF839" s="39"/>
      <c r="AG839" s="40">
        <f t="array" ref="AG839">SUM(_xlfn.NORM.DIST($AD$3:$AD$1003,$F839,$AA839,FALSE)*WindSpeedStep)</f>
        <v>1.0000000000000033</v>
      </c>
      <c r="AH839" s="40">
        <f t="array" ref="AH839">SUM(_xlfn.NORM.DIST($AD$3:$AD$1003,$F839,$AB839,FALSE)*WindSpeedStep)</f>
        <v>1.000000000000004</v>
      </c>
      <c r="AJ839" s="47">
        <f t="shared" si="255"/>
        <v>6</v>
      </c>
      <c r="AK839" s="83" t="b">
        <f>COUNTIF('Power Curve'!$D$2:$D$31,AJ839)&gt;0</f>
        <v>1</v>
      </c>
      <c r="AL839" s="83" t="b">
        <f t="shared" si="256"/>
        <v>0</v>
      </c>
      <c r="AM839" s="83" t="b">
        <f t="shared" si="262"/>
        <v>1</v>
      </c>
      <c r="AN839" s="47" t="str">
        <f t="shared" si="257"/>
        <v>Outer</v>
      </c>
      <c r="AO839" s="48" t="str">
        <f t="shared" si="258"/>
        <v>0.2-0.3</v>
      </c>
      <c r="AP839" s="49" t="str">
        <f t="shared" si="263"/>
        <v>0-1</v>
      </c>
      <c r="AQ839" s="49" t="str">
        <f t="shared" si="264"/>
        <v>Feb</v>
      </c>
      <c r="AR839" s="48" t="str">
        <f t="shared" si="265"/>
        <v>195-205</v>
      </c>
      <c r="AS839" s="49" t="str">
        <f t="shared" si="259"/>
        <v>LWS-LTI</v>
      </c>
    </row>
    <row r="840" spans="5:45" x14ac:dyDescent="0.3">
      <c r="E840" s="15">
        <v>40955.027777777781</v>
      </c>
      <c r="F840" s="21">
        <v>6.7</v>
      </c>
      <c r="G840" s="21">
        <v>247.79998779296889</v>
      </c>
      <c r="H840" s="42">
        <v>1.2187464795369567</v>
      </c>
      <c r="I840" s="35">
        <v>202.9</v>
      </c>
      <c r="J840" s="43">
        <v>0.1</v>
      </c>
      <c r="K840" s="44">
        <v>0.23591152749033836</v>
      </c>
      <c r="L840" s="26">
        <f t="shared" si="247"/>
        <v>6.6885795683725116</v>
      </c>
      <c r="M840" s="26">
        <f t="shared" si="248"/>
        <v>0.39179150957247894</v>
      </c>
      <c r="N840" s="96">
        <f t="shared" si="249"/>
        <v>7</v>
      </c>
      <c r="O840" s="26">
        <f t="shared" si="250"/>
        <v>0.66805134002961852</v>
      </c>
      <c r="P840" s="3">
        <f>IF(L840&gt;'Power Curve'!$C$37,0,INDEX(Ci,$N840,1)*POWER(1-O840,3)+INDEX(Ci,$N840,2)*3*O840*POWER(1-O840,2)+INDEX(Ci,$N840,3)*3*POWER(O840,2)*(1-O840)+INDEX(Ci,$N840,4)*POWER(O840,3))</f>
        <v>517.05311198815764</v>
      </c>
      <c r="Q840" s="3">
        <f>MAX(0,MIN(P840-V840+W840,'Power Curve'!$C$39))</f>
        <v>511.61875424436346</v>
      </c>
      <c r="R840" s="3">
        <f t="shared" si="251"/>
        <v>247.79998779296889</v>
      </c>
      <c r="S840" s="3">
        <f t="shared" si="252"/>
        <v>263.81876645139459</v>
      </c>
      <c r="T840" s="3">
        <f t="shared" si="253"/>
        <v>263.81876645139459</v>
      </c>
      <c r="V840" s="37">
        <f t="array" ref="V840">SUM(_xlfn.NORM.DIST($AD$3:$AD$1003,$L840,$AA840,FALSE)*WindSpeedStep*$AE$3:$AE$1003)/AG840</f>
        <v>518.63131355491782</v>
      </c>
      <c r="W840" s="37">
        <f t="array" ref="W840">SUM(_xlfn.NORM.DIST($AD$3:$AD$1003,$L840,$AB840,FALSE)*WindSpeedStep*$AE$3:$AE$1003)/AH840</f>
        <v>513.19695581112364</v>
      </c>
      <c r="Y840" s="1">
        <f t="shared" si="254"/>
        <v>6</v>
      </c>
      <c r="Z840" s="99">
        <f>IF(L840&lt;'Power Curve'!$P$28,'Power Curve'!$Q$28,IF(L840&gt;'Power Curve'!$P$29,'Power Curve'!$Q$29,INDEX(ReferenceTurbulence,Y840)+(L840-INDEX(ReferenceTurbulenceWindSpeed,Y840))*(INDEX(ReferenceTurbulence,Y840+1)-INDEX(ReferenceTurbulence,Y840))/(INDEX(ReferenceTurbulenceWindSpeed,Y840+1)-INDEX(ReferenceTurbulenceWindSpeed,Y840))))</f>
        <v>0.12031412066334402</v>
      </c>
      <c r="AA840" s="100">
        <f t="shared" si="260"/>
        <v>0.80473056925554776</v>
      </c>
      <c r="AB840" s="29">
        <f t="shared" si="261"/>
        <v>0.66885795683725124</v>
      </c>
      <c r="AD840" s="29">
        <f>'Zero Turbulence Curve'!F839</f>
        <v>83.69999999999952</v>
      </c>
      <c r="AE840" s="29">
        <f>'Zero Turbulence Curve'!G839</f>
        <v>1989.4717126307078</v>
      </c>
      <c r="AF840" s="39"/>
      <c r="AG840" s="40">
        <f t="array" ref="AG840">SUM(_xlfn.NORM.DIST($AD$3:$AD$1003,$F840,$AA840,FALSE)*WindSpeedStep)</f>
        <v>1.000000000000004</v>
      </c>
      <c r="AH840" s="40">
        <f t="array" ref="AH840">SUM(_xlfn.NORM.DIST($AD$3:$AD$1003,$F840,$AB840,FALSE)*WindSpeedStep)</f>
        <v>1.0000000000000033</v>
      </c>
      <c r="AJ840" s="47">
        <f t="shared" si="255"/>
        <v>7</v>
      </c>
      <c r="AK840" s="83" t="b">
        <f>COUNTIF('Power Curve'!$D$2:$D$31,AJ840)&gt;0</f>
        <v>1</v>
      </c>
      <c r="AL840" s="83" t="b">
        <f t="shared" si="256"/>
        <v>0</v>
      </c>
      <c r="AM840" s="83" t="b">
        <f t="shared" si="262"/>
        <v>1</v>
      </c>
      <c r="AN840" s="47" t="str">
        <f t="shared" si="257"/>
        <v>Inner</v>
      </c>
      <c r="AO840" s="48" t="str">
        <f t="shared" si="258"/>
        <v>0.3-0.4</v>
      </c>
      <c r="AP840" s="49" t="str">
        <f t="shared" si="263"/>
        <v>0-1</v>
      </c>
      <c r="AQ840" s="49" t="str">
        <f t="shared" si="264"/>
        <v>Feb</v>
      </c>
      <c r="AR840" s="48" t="str">
        <f t="shared" si="265"/>
        <v>195-205</v>
      </c>
      <c r="AS840" s="49" t="str">
        <f t="shared" si="259"/>
        <v>LWS-LTI</v>
      </c>
    </row>
    <row r="841" spans="5:45" x14ac:dyDescent="0.3">
      <c r="E841" s="15">
        <v>40955.034722222219</v>
      </c>
      <c r="F841" s="21">
        <v>6.28</v>
      </c>
      <c r="G841" s="21">
        <v>231.65998840332057</v>
      </c>
      <c r="H841" s="42">
        <v>1.2182866949033373</v>
      </c>
      <c r="I841" s="35">
        <v>201.9</v>
      </c>
      <c r="J841" s="43">
        <v>0.11464968152866241</v>
      </c>
      <c r="K841" s="44">
        <v>0.19288476887794617</v>
      </c>
      <c r="L841" s="26">
        <f t="shared" si="247"/>
        <v>6.2685069914826448</v>
      </c>
      <c r="M841" s="26">
        <f t="shared" si="248"/>
        <v>0.32686793867671171</v>
      </c>
      <c r="N841" s="96">
        <f t="shared" si="249"/>
        <v>7</v>
      </c>
      <c r="O841" s="26">
        <f t="shared" si="250"/>
        <v>0.24102813793958852</v>
      </c>
      <c r="P841" s="3">
        <f>IF(L841&gt;'Power Curve'!$C$37,0,INDEX(Ci,$N841,1)*POWER(1-O841,3)+INDEX(Ci,$N841,2)*3*O841*POWER(1-O841,2)+INDEX(Ci,$N841,3)*3*POWER(O841,2)*(1-O841)+INDEX(Ci,$N841,4)*POWER(O841,3))</f>
        <v>417.48293533060945</v>
      </c>
      <c r="Q841" s="3">
        <f>MAX(0,MIN(P841-V841+W841,'Power Curve'!$C$39))</f>
        <v>416.08270469400497</v>
      </c>
      <c r="R841" s="3">
        <f t="shared" si="251"/>
        <v>231.65998840332057</v>
      </c>
      <c r="S841" s="3">
        <f t="shared" si="252"/>
        <v>184.42271629068441</v>
      </c>
      <c r="T841" s="3">
        <f t="shared" si="253"/>
        <v>184.42271629068441</v>
      </c>
      <c r="V841" s="37">
        <f t="array" ref="V841">SUM(_xlfn.NORM.DIST($AD$3:$AD$1003,$L841,$AA841,FALSE)*WindSpeedStep*$AE$3:$AE$1003)/AG841</f>
        <v>425.29574969318747</v>
      </c>
      <c r="W841" s="37">
        <f t="array" ref="W841">SUM(_xlfn.NORM.DIST($AD$3:$AD$1003,$L841,$AB841,FALSE)*WindSpeedStep*$AE$3:$AE$1003)/AH841</f>
        <v>423.895519056583</v>
      </c>
      <c r="Y841" s="1">
        <f t="shared" si="254"/>
        <v>6</v>
      </c>
      <c r="Z841" s="99">
        <f>IF(L841&lt;'Power Curve'!$P$28,'Power Curve'!$Q$28,IF(L841&gt;'Power Curve'!$P$29,'Power Curve'!$Q$29,INDEX(ReferenceTurbulence,Y841)+(L841-INDEX(ReferenceTurbulenceWindSpeed,Y841))*(INDEX(ReferenceTurbulence,Y841+1)-INDEX(ReferenceTurbulence,Y841))/(INDEX(ReferenceTurbulenceWindSpeed,Y841+1)-INDEX(ReferenceTurbulenceWindSpeed,Y841))))</f>
        <v>0.12113985962338548</v>
      </c>
      <c r="AA841" s="100">
        <f t="shared" si="260"/>
        <v>0.75936605699641802</v>
      </c>
      <c r="AB841" s="29">
        <f t="shared" si="261"/>
        <v>0.718682330233679</v>
      </c>
      <c r="AD841" s="29">
        <f>'Zero Turbulence Curve'!F840</f>
        <v>83.799999999999514</v>
      </c>
      <c r="AE841" s="29">
        <f>'Zero Turbulence Curve'!G840</f>
        <v>1989.4717126307078</v>
      </c>
      <c r="AF841" s="39"/>
      <c r="AG841" s="40">
        <f t="array" ref="AG841">SUM(_xlfn.NORM.DIST($AD$3:$AD$1003,$F841,$AA841,FALSE)*WindSpeedStep)</f>
        <v>1.0000000000000036</v>
      </c>
      <c r="AH841" s="40">
        <f t="array" ref="AH841">SUM(_xlfn.NORM.DIST($AD$3:$AD$1003,$F841,$AB841,FALSE)*WindSpeedStep)</f>
        <v>1.0000000000000033</v>
      </c>
      <c r="AJ841" s="47">
        <f t="shared" si="255"/>
        <v>6</v>
      </c>
      <c r="AK841" s="83" t="b">
        <f>COUNTIF('Power Curve'!$D$2:$D$31,AJ841)&gt;0</f>
        <v>1</v>
      </c>
      <c r="AL841" s="83" t="b">
        <f t="shared" si="256"/>
        <v>0</v>
      </c>
      <c r="AM841" s="83" t="b">
        <f t="shared" si="262"/>
        <v>1</v>
      </c>
      <c r="AN841" s="47" t="str">
        <f t="shared" si="257"/>
        <v>Inner</v>
      </c>
      <c r="AO841" s="48" t="str">
        <f t="shared" si="258"/>
        <v>0.3-0.4</v>
      </c>
      <c r="AP841" s="49" t="str">
        <f t="shared" si="263"/>
        <v>0-1</v>
      </c>
      <c r="AQ841" s="49" t="str">
        <f t="shared" si="264"/>
        <v>Feb</v>
      </c>
      <c r="AR841" s="48" t="str">
        <f t="shared" si="265"/>
        <v>195-205</v>
      </c>
      <c r="AS841" s="49" t="str">
        <f t="shared" si="259"/>
        <v>Inner-TI</v>
      </c>
    </row>
    <row r="842" spans="5:45" x14ac:dyDescent="0.3">
      <c r="E842" s="15">
        <v>40955.041666666664</v>
      </c>
      <c r="F842" s="21">
        <v>5.86</v>
      </c>
      <c r="G842" s="21">
        <v>201.39000320434579</v>
      </c>
      <c r="H842" s="42">
        <v>1.215756594920911</v>
      </c>
      <c r="I842" s="35">
        <v>204.9</v>
      </c>
      <c r="J842" s="43">
        <v>0.10580204778156996</v>
      </c>
      <c r="K842" s="44">
        <v>0.15297660852460776</v>
      </c>
      <c r="L842" s="26">
        <f t="shared" si="247"/>
        <v>5.8452236278502872</v>
      </c>
      <c r="M842" s="26">
        <f t="shared" si="248"/>
        <v>0.26144813033966546</v>
      </c>
      <c r="N842" s="96">
        <f t="shared" si="249"/>
        <v>6</v>
      </c>
      <c r="O842" s="26">
        <f t="shared" si="250"/>
        <v>0.81443266066689468</v>
      </c>
      <c r="P842" s="3">
        <f>IF(L842&gt;'Power Curve'!$C$37,0,INDEX(Ci,$N842,1)*POWER(1-O842,3)+INDEX(Ci,$N842,2)*3*O842*POWER(1-O842,2)+INDEX(Ci,$N842,3)*3*POWER(O842,2)*(1-O842)+INDEX(Ci,$N842,4)*POWER(O842,3))</f>
        <v>335.86520977383765</v>
      </c>
      <c r="Q842" s="3">
        <f>MAX(0,MIN(P842-V842+W842,'Power Curve'!$C$39))</f>
        <v>334.11583581711267</v>
      </c>
      <c r="R842" s="3">
        <f t="shared" si="251"/>
        <v>201.39000320434579</v>
      </c>
      <c r="S842" s="3">
        <f t="shared" si="252"/>
        <v>132.72583261276688</v>
      </c>
      <c r="T842" s="3">
        <f t="shared" si="253"/>
        <v>132.72583261276688</v>
      </c>
      <c r="V842" s="37">
        <f t="array" ref="V842">SUM(_xlfn.NORM.DIST($AD$3:$AD$1003,$L842,$AA842,FALSE)*WindSpeedStep*$AE$3:$AE$1003)/AG842</f>
        <v>340.01719415470785</v>
      </c>
      <c r="W842" s="37">
        <f t="array" ref="W842">SUM(_xlfn.NORM.DIST($AD$3:$AD$1003,$L842,$AB842,FALSE)*WindSpeedStep*$AE$3:$AE$1003)/AH842</f>
        <v>338.26782019798287</v>
      </c>
      <c r="Y842" s="1">
        <f t="shared" si="254"/>
        <v>5</v>
      </c>
      <c r="Z842" s="99">
        <f>IF(L842&lt;'Power Curve'!$P$28,'Power Curve'!$Q$28,IF(L842&gt;'Power Curve'!$P$29,'Power Curve'!$Q$29,INDEX(ReferenceTurbulence,Y842)+(L842-INDEX(ReferenceTurbulenceWindSpeed,Y842))*(INDEX(ReferenceTurbulence,Y842+1)-INDEX(ReferenceTurbulence,Y842))/(INDEX(ReferenceTurbulenceWindSpeed,Y842+1)-INDEX(ReferenceTurbulenceWindSpeed,Y842))))</f>
        <v>0.12089423372858829</v>
      </c>
      <c r="AA842" s="100">
        <f t="shared" si="260"/>
        <v>0.70665383146119942</v>
      </c>
      <c r="AB842" s="29">
        <f t="shared" si="261"/>
        <v>0.61843662956777778</v>
      </c>
      <c r="AD842" s="29">
        <f>'Zero Turbulence Curve'!F841</f>
        <v>83.899999999999508</v>
      </c>
      <c r="AE842" s="29">
        <f>'Zero Turbulence Curve'!G841</f>
        <v>1989.4717126307078</v>
      </c>
      <c r="AF842" s="39"/>
      <c r="AG842" s="40">
        <f t="array" ref="AG842">SUM(_xlfn.NORM.DIST($AD$3:$AD$1003,$F842,$AA842,FALSE)*WindSpeedStep)</f>
        <v>1.0000000000000036</v>
      </c>
      <c r="AH842" s="40">
        <f t="array" ref="AH842">SUM(_xlfn.NORM.DIST($AD$3:$AD$1003,$F842,$AB842,FALSE)*WindSpeedStep)</f>
        <v>1.0000000000000031</v>
      </c>
      <c r="AJ842" s="47">
        <f t="shared" si="255"/>
        <v>6</v>
      </c>
      <c r="AK842" s="83" t="b">
        <f>COUNTIF('Power Curve'!$D$2:$D$31,AJ842)&gt;0</f>
        <v>1</v>
      </c>
      <c r="AL842" s="83" t="b">
        <f t="shared" si="256"/>
        <v>0</v>
      </c>
      <c r="AM842" s="83" t="b">
        <f t="shared" si="262"/>
        <v>1</v>
      </c>
      <c r="AN842" s="47" t="str">
        <f t="shared" si="257"/>
        <v>Inner</v>
      </c>
      <c r="AO842" s="48" t="str">
        <f t="shared" si="258"/>
        <v>0.2-0.3</v>
      </c>
      <c r="AP842" s="49" t="str">
        <f t="shared" si="263"/>
        <v>1-2</v>
      </c>
      <c r="AQ842" s="49" t="str">
        <f t="shared" si="264"/>
        <v>Feb</v>
      </c>
      <c r="AR842" s="48" t="str">
        <f t="shared" si="265"/>
        <v>195-205</v>
      </c>
      <c r="AS842" s="49" t="str">
        <f t="shared" si="259"/>
        <v>Inner-TI</v>
      </c>
    </row>
    <row r="843" spans="5:45" x14ac:dyDescent="0.3">
      <c r="E843" s="15">
        <v>40955.048611111109</v>
      </c>
      <c r="F843" s="21">
        <v>5.67</v>
      </c>
      <c r="G843" s="21">
        <v>184.57999420165982</v>
      </c>
      <c r="H843" s="42">
        <v>1.2151159770542532</v>
      </c>
      <c r="I843" s="35">
        <v>204.5</v>
      </c>
      <c r="J843" s="43">
        <v>0.11463844797178131</v>
      </c>
      <c r="K843" s="44">
        <v>2.3683829712662637E-2</v>
      </c>
      <c r="L843" s="26">
        <f t="shared" si="247"/>
        <v>5.6547091654015622</v>
      </c>
      <c r="M843" s="26">
        <f t="shared" si="248"/>
        <v>0.23200350602965814</v>
      </c>
      <c r="N843" s="96">
        <f t="shared" si="249"/>
        <v>6</v>
      </c>
      <c r="O843" s="26">
        <f t="shared" si="250"/>
        <v>0.62454351377516903</v>
      </c>
      <c r="P843" s="3">
        <f>IF(L843&gt;'Power Curve'!$C$37,0,INDEX(Ci,$N843,1)*POWER(1-O843,3)+INDEX(Ci,$N843,2)*3*O843*POWER(1-O843,2)+INDEX(Ci,$N843,3)*3*POWER(O843,2)*(1-O843)+INDEX(Ci,$N843,4)*POWER(O843,3))</f>
        <v>305.08835472361824</v>
      </c>
      <c r="Q843" s="3">
        <f>MAX(0,MIN(P843-V843+W843,'Power Curve'!$C$39))</f>
        <v>304.69918580514536</v>
      </c>
      <c r="R843" s="3">
        <f t="shared" si="251"/>
        <v>184.57999420165982</v>
      </c>
      <c r="S843" s="3">
        <f t="shared" si="252"/>
        <v>120.11919160348555</v>
      </c>
      <c r="T843" s="3">
        <f t="shared" si="253"/>
        <v>120.11919160348555</v>
      </c>
      <c r="V843" s="37">
        <f t="array" ref="V843">SUM(_xlfn.NORM.DIST($AD$3:$AD$1003,$L843,$AA843,FALSE)*WindSpeedStep*$AE$3:$AE$1003)/AG843</f>
        <v>304.02331236438056</v>
      </c>
      <c r="W843" s="37">
        <f t="array" ref="W843">SUM(_xlfn.NORM.DIST($AD$3:$AD$1003,$L843,$AB843,FALSE)*WindSpeedStep*$AE$3:$AE$1003)/AH843</f>
        <v>303.63414344590768</v>
      </c>
      <c r="Y843" s="1">
        <f t="shared" si="254"/>
        <v>5</v>
      </c>
      <c r="Z843" s="99">
        <f>IF(L843&lt;'Power Curve'!$P$28,'Power Curve'!$Q$28,IF(L843&gt;'Power Curve'!$P$29,'Power Curve'!$Q$29,INDEX(ReferenceTurbulence,Y843)+(L843-INDEX(ReferenceTurbulenceWindSpeed,Y843))*(INDEX(ReferenceTurbulence,Y843+1)-INDEX(ReferenceTurbulence,Y843))/(INDEX(ReferenceTurbulenceWindSpeed,Y843+1)-INDEX(ReferenceTurbulenceWindSpeed,Y843))))</f>
        <v>0.12016595397519007</v>
      </c>
      <c r="AA843" s="100">
        <f t="shared" si="260"/>
        <v>0.67950352131272962</v>
      </c>
      <c r="AB843" s="29">
        <f t="shared" si="261"/>
        <v>0.64824708245344187</v>
      </c>
      <c r="AD843" s="29">
        <f>'Zero Turbulence Curve'!F842</f>
        <v>83.999999999999503</v>
      </c>
      <c r="AE843" s="29">
        <f>'Zero Turbulence Curve'!G842</f>
        <v>1989.4717126307078</v>
      </c>
      <c r="AF843" s="39"/>
      <c r="AG843" s="40">
        <f t="array" ref="AG843">SUM(_xlfn.NORM.DIST($AD$3:$AD$1003,$F843,$AA843,FALSE)*WindSpeedStep)</f>
        <v>1.0000000000000036</v>
      </c>
      <c r="AH843" s="40">
        <f t="array" ref="AH843">SUM(_xlfn.NORM.DIST($AD$3:$AD$1003,$F843,$AB843,FALSE)*WindSpeedStep)</f>
        <v>1.0000000000000033</v>
      </c>
      <c r="AJ843" s="47">
        <f t="shared" si="255"/>
        <v>6</v>
      </c>
      <c r="AK843" s="83" t="b">
        <f>COUNTIF('Power Curve'!$D$2:$D$31,AJ843)&gt;0</f>
        <v>1</v>
      </c>
      <c r="AL843" s="83" t="b">
        <f t="shared" si="256"/>
        <v>0</v>
      </c>
      <c r="AM843" s="83" t="b">
        <f t="shared" si="262"/>
        <v>1</v>
      </c>
      <c r="AN843" s="47" t="str">
        <f t="shared" si="257"/>
        <v>Outer</v>
      </c>
      <c r="AO843" s="48" t="str">
        <f t="shared" si="258"/>
        <v>0.2-0.3</v>
      </c>
      <c r="AP843" s="49" t="str">
        <f t="shared" si="263"/>
        <v>1-2</v>
      </c>
      <c r="AQ843" s="49" t="str">
        <f t="shared" si="264"/>
        <v>Feb</v>
      </c>
      <c r="AR843" s="48" t="str">
        <f t="shared" si="265"/>
        <v>195-205</v>
      </c>
      <c r="AS843" s="49" t="str">
        <f t="shared" si="259"/>
        <v>Inner-TI</v>
      </c>
    </row>
    <row r="844" spans="5:45" x14ac:dyDescent="0.3">
      <c r="E844" s="15">
        <v>40955.055555555555</v>
      </c>
      <c r="F844" s="21">
        <v>5.68</v>
      </c>
      <c r="G844" s="21">
        <v>170.570003509522</v>
      </c>
      <c r="H844" s="42">
        <v>1.2157491094476489</v>
      </c>
      <c r="I844" s="35">
        <v>201.5</v>
      </c>
      <c r="J844" s="43">
        <v>7.5704225352112672E-2</v>
      </c>
      <c r="K844" s="44">
        <v>-2.7173605879693028E-3</v>
      </c>
      <c r="L844" s="26">
        <f t="shared" si="247"/>
        <v>5.6656658816129397</v>
      </c>
      <c r="M844" s="26">
        <f t="shared" si="248"/>
        <v>0.23369690183997469</v>
      </c>
      <c r="N844" s="96">
        <f t="shared" si="249"/>
        <v>6</v>
      </c>
      <c r="O844" s="26">
        <f t="shared" si="250"/>
        <v>0.63546426733566674</v>
      </c>
      <c r="P844" s="3">
        <f>IF(L844&gt;'Power Curve'!$C$37,0,INDEX(Ci,$N844,1)*POWER(1-O844,3)+INDEX(Ci,$N844,2)*3*O844*POWER(1-O844,2)+INDEX(Ci,$N844,3)*3*POWER(O844,2)*(1-O844)+INDEX(Ci,$N844,4)*POWER(O844,3))</f>
        <v>306.79254050878859</v>
      </c>
      <c r="Q844" s="3">
        <f>MAX(0,MIN(P844-V844+W844,'Power Curve'!$C$39))</f>
        <v>304.35561834434128</v>
      </c>
      <c r="R844" s="3">
        <f t="shared" si="251"/>
        <v>170.570003509522</v>
      </c>
      <c r="S844" s="3">
        <f t="shared" si="252"/>
        <v>133.78561483481928</v>
      </c>
      <c r="T844" s="3">
        <f t="shared" si="253"/>
        <v>133.78561483481928</v>
      </c>
      <c r="V844" s="37">
        <f t="array" ref="V844">SUM(_xlfn.NORM.DIST($AD$3:$AD$1003,$L844,$AA844,FALSE)*WindSpeedStep*$AE$3:$AE$1003)/AG844</f>
        <v>306.0598236315551</v>
      </c>
      <c r="W844" s="37">
        <f t="array" ref="W844">SUM(_xlfn.NORM.DIST($AD$3:$AD$1003,$L844,$AB844,FALSE)*WindSpeedStep*$AE$3:$AE$1003)/AH844</f>
        <v>303.62290146710779</v>
      </c>
      <c r="Y844" s="1">
        <f t="shared" si="254"/>
        <v>5</v>
      </c>
      <c r="Z844" s="99">
        <f>IF(L844&lt;'Power Curve'!$P$28,'Power Curve'!$Q$28,IF(L844&gt;'Power Curve'!$P$29,'Power Curve'!$Q$29,INDEX(ReferenceTurbulence,Y844)+(L844-INDEX(ReferenceTurbulenceWindSpeed,Y844))*(INDEX(ReferenceTurbulence,Y844+1)-INDEX(ReferenceTurbulence,Y844))/(INDEX(ReferenceTurbulenceWindSpeed,Y844+1)-INDEX(ReferenceTurbulenceWindSpeed,Y844))))</f>
        <v>0.12020783822102586</v>
      </c>
      <c r="AA844" s="100">
        <f t="shared" si="260"/>
        <v>0.68105744771131416</v>
      </c>
      <c r="AB844" s="29">
        <f t="shared" si="261"/>
        <v>0.42891484667140212</v>
      </c>
      <c r="AD844" s="29">
        <f>'Zero Turbulence Curve'!F843</f>
        <v>84.099999999999497</v>
      </c>
      <c r="AE844" s="29">
        <f>'Zero Turbulence Curve'!G843</f>
        <v>1989.4717126307078</v>
      </c>
      <c r="AF844" s="39"/>
      <c r="AG844" s="40">
        <f t="array" ref="AG844">SUM(_xlfn.NORM.DIST($AD$3:$AD$1003,$F844,$AA844,FALSE)*WindSpeedStep)</f>
        <v>1.0000000000000036</v>
      </c>
      <c r="AH844" s="40">
        <f t="array" ref="AH844">SUM(_xlfn.NORM.DIST($AD$3:$AD$1003,$F844,$AB844,FALSE)*WindSpeedStep)</f>
        <v>1.0000000000000036</v>
      </c>
      <c r="AJ844" s="47">
        <f t="shared" si="255"/>
        <v>6</v>
      </c>
      <c r="AK844" s="83" t="b">
        <f>COUNTIF('Power Curve'!$D$2:$D$31,AJ844)&gt;0</f>
        <v>1</v>
      </c>
      <c r="AL844" s="83" t="b">
        <f t="shared" si="256"/>
        <v>0</v>
      </c>
      <c r="AM844" s="83" t="b">
        <f t="shared" si="262"/>
        <v>1</v>
      </c>
      <c r="AN844" s="47" t="str">
        <f t="shared" si="257"/>
        <v>Outer</v>
      </c>
      <c r="AO844" s="48" t="str">
        <f t="shared" si="258"/>
        <v>0.2-0.3</v>
      </c>
      <c r="AP844" s="49" t="str">
        <f t="shared" si="263"/>
        <v>1-2</v>
      </c>
      <c r="AQ844" s="49" t="str">
        <f t="shared" si="264"/>
        <v>Feb</v>
      </c>
      <c r="AR844" s="48" t="str">
        <f t="shared" si="265"/>
        <v>195-205</v>
      </c>
      <c r="AS844" s="49" t="str">
        <f t="shared" si="259"/>
        <v>LWS-LTI</v>
      </c>
    </row>
    <row r="845" spans="5:45" x14ac:dyDescent="0.3">
      <c r="E845" s="15">
        <v>40955.138888888891</v>
      </c>
      <c r="F845" s="21">
        <v>5.01</v>
      </c>
      <c r="G845" s="21">
        <v>26.209999084472599</v>
      </c>
      <c r="H845" s="42">
        <v>1.2100158063331938</v>
      </c>
      <c r="I845" s="35">
        <v>208.9</v>
      </c>
      <c r="J845" s="43">
        <v>8.1836327345309379E-2</v>
      </c>
      <c r="K845" s="44">
        <v>0.15235112475005175</v>
      </c>
      <c r="L845" s="26">
        <f t="shared" si="247"/>
        <v>4.9894887085672988</v>
      </c>
      <c r="M845" s="26">
        <f t="shared" si="248"/>
        <v>0.12919154003475103</v>
      </c>
      <c r="N845" s="96">
        <f t="shared" si="249"/>
        <v>5</v>
      </c>
      <c r="O845" s="26">
        <f t="shared" si="250"/>
        <v>0.95583848038480723</v>
      </c>
      <c r="P845" s="3">
        <f>IF(L845&gt;'Power Curve'!$C$37,0,INDEX(Ci,$N845,1)*POWER(1-O845,3)+INDEX(Ci,$N845,2)*3*O845*POWER(1-O845,2)+INDEX(Ci,$N845,3)*3*POWER(O845,2)*(1-O845)+INDEX(Ci,$N845,4)*POWER(O845,3))</f>
        <v>205.35920536811977</v>
      </c>
      <c r="Q845" s="3">
        <f>MAX(0,MIN(P845-V845+W845,'Power Curve'!$C$39))</f>
        <v>206.74216580256137</v>
      </c>
      <c r="R845" s="3">
        <f t="shared" si="251"/>
        <v>26.209999084472599</v>
      </c>
      <c r="S845" s="3">
        <f t="shared" si="252"/>
        <v>180.53216671808877</v>
      </c>
      <c r="T845" s="3">
        <f t="shared" si="253"/>
        <v>180.53216671808877</v>
      </c>
      <c r="V845" s="37">
        <f t="array" ref="V845">SUM(_xlfn.NORM.DIST($AD$3:$AD$1003,$L845,$AA845,FALSE)*WindSpeedStep*$AE$3:$AE$1003)/AG845</f>
        <v>183.81013324597308</v>
      </c>
      <c r="W845" s="37">
        <f t="array" ref="W845">SUM(_xlfn.NORM.DIST($AD$3:$AD$1003,$L845,$AB845,FALSE)*WindSpeedStep*$AE$3:$AE$1003)/AH845</f>
        <v>185.19309368041468</v>
      </c>
      <c r="Y845" s="1">
        <f t="shared" si="254"/>
        <v>4</v>
      </c>
      <c r="Z845" s="99">
        <f>IF(L845&lt;'Power Curve'!$P$28,'Power Curve'!$Q$28,IF(L845&gt;'Power Curve'!$P$29,'Power Curve'!$Q$29,INDEX(ReferenceTurbulence,Y845)+(L845-INDEX(ReferenceTurbulenceWindSpeed,Y845))*(INDEX(ReferenceTurbulence,Y845+1)-INDEX(ReferenceTurbulence,Y845))/(INDEX(ReferenceTurbulenceWindSpeed,Y845+1)-INDEX(ReferenceTurbulenceWindSpeed,Y845))))</f>
        <v>0.11774246652514081</v>
      </c>
      <c r="AA845" s="100">
        <f t="shared" si="260"/>
        <v>0.58747470724605322</v>
      </c>
      <c r="AB845" s="29">
        <f t="shared" si="261"/>
        <v>0.40832143124003839</v>
      </c>
      <c r="AD845" s="29">
        <f>'Zero Turbulence Curve'!F844</f>
        <v>84.199999999999491</v>
      </c>
      <c r="AE845" s="29">
        <f>'Zero Turbulence Curve'!G844</f>
        <v>1989.4717126307078</v>
      </c>
      <c r="AF845" s="39"/>
      <c r="AG845" s="40">
        <f t="array" ref="AG845">SUM(_xlfn.NORM.DIST($AD$3:$AD$1003,$F845,$AA845,FALSE)*WindSpeedStep)</f>
        <v>1.0000000000000031</v>
      </c>
      <c r="AH845" s="40">
        <f t="array" ref="AH845">SUM(_xlfn.NORM.DIST($AD$3:$AD$1003,$F845,$AB845,FALSE)*WindSpeedStep)</f>
        <v>1.0000000000000038</v>
      </c>
      <c r="AJ845" s="47">
        <f t="shared" si="255"/>
        <v>5</v>
      </c>
      <c r="AK845" s="83" t="b">
        <f>COUNTIF('Power Curve'!$D$2:$D$31,AJ845)&gt;0</f>
        <v>1</v>
      </c>
      <c r="AL845" s="83" t="b">
        <f t="shared" si="256"/>
        <v>0</v>
      </c>
      <c r="AM845" s="83" t="b">
        <f t="shared" si="262"/>
        <v>1</v>
      </c>
      <c r="AN845" s="47" t="str">
        <f t="shared" si="257"/>
        <v>Outer</v>
      </c>
      <c r="AO845" s="48" t="str">
        <f t="shared" si="258"/>
        <v>0.1-0.2</v>
      </c>
      <c r="AP845" s="49" t="str">
        <f t="shared" si="263"/>
        <v>3-4</v>
      </c>
      <c r="AQ845" s="49" t="str">
        <f t="shared" si="264"/>
        <v>Feb</v>
      </c>
      <c r="AR845" s="48" t="str">
        <f t="shared" si="265"/>
        <v>205-215</v>
      </c>
      <c r="AS845" s="49" t="str">
        <f t="shared" si="259"/>
        <v>LWS-LTI</v>
      </c>
    </row>
    <row r="846" spans="5:45" x14ac:dyDescent="0.3">
      <c r="E846" s="15">
        <v>40955.152777777781</v>
      </c>
      <c r="F846" s="21">
        <v>5.94</v>
      </c>
      <c r="G846" s="21">
        <v>194.8900070190432</v>
      </c>
      <c r="H846" s="42">
        <v>1.2097253116135982</v>
      </c>
      <c r="I846" s="35">
        <v>209.3</v>
      </c>
      <c r="J846" s="43">
        <v>9.9326599326599319E-2</v>
      </c>
      <c r="K846" s="44">
        <v>0.25345647778110358</v>
      </c>
      <c r="L846" s="26">
        <f t="shared" si="247"/>
        <v>5.9152077827672569</v>
      </c>
      <c r="M846" s="26">
        <f t="shared" si="248"/>
        <v>0.27226440708158539</v>
      </c>
      <c r="N846" s="96">
        <f t="shared" si="249"/>
        <v>6</v>
      </c>
      <c r="O846" s="26">
        <f t="shared" si="250"/>
        <v>0.88418711028878838</v>
      </c>
      <c r="P846" s="3">
        <f>IF(L846&gt;'Power Curve'!$C$37,0,INDEX(Ci,$N846,1)*POWER(1-O846,3)+INDEX(Ci,$N846,2)*3*O846*POWER(1-O846,2)+INDEX(Ci,$N846,3)*3*POWER(O846,2)*(1-O846)+INDEX(Ci,$N846,4)*POWER(O846,3))</f>
        <v>347.9138249457344</v>
      </c>
      <c r="Q846" s="3">
        <f>MAX(0,MIN(P846-V846+W846,'Power Curve'!$C$39))</f>
        <v>345.00692538939143</v>
      </c>
      <c r="R846" s="3">
        <f t="shared" si="251"/>
        <v>194.8900070190432</v>
      </c>
      <c r="S846" s="3">
        <f t="shared" si="252"/>
        <v>150.11691837034823</v>
      </c>
      <c r="T846" s="3">
        <f t="shared" si="253"/>
        <v>150.11691837034823</v>
      </c>
      <c r="V846" s="37">
        <f t="array" ref="V846">SUM(_xlfn.NORM.DIST($AD$3:$AD$1003,$L846,$AA846,FALSE)*WindSpeedStep*$AE$3:$AE$1003)/AG846</f>
        <v>353.59035699895878</v>
      </c>
      <c r="W846" s="37">
        <f t="array" ref="W846">SUM(_xlfn.NORM.DIST($AD$3:$AD$1003,$L846,$AB846,FALSE)*WindSpeedStep*$AE$3:$AE$1003)/AH846</f>
        <v>350.6834574426158</v>
      </c>
      <c r="Y846" s="1">
        <f t="shared" si="254"/>
        <v>5</v>
      </c>
      <c r="Z846" s="99">
        <f>IF(L846&lt;'Power Curve'!$P$28,'Power Curve'!$Q$28,IF(L846&gt;'Power Curve'!$P$29,'Power Curve'!$Q$29,INDEX(ReferenceTurbulence,Y846)+(L846-INDEX(ReferenceTurbulenceWindSpeed,Y846))*(INDEX(ReferenceTurbulence,Y846+1)-INDEX(ReferenceTurbulence,Y846))/(INDEX(ReferenceTurbulenceWindSpeed,Y846+1)-INDEX(ReferenceTurbulenceWindSpeed,Y846))))</f>
        <v>0.12116176220086074</v>
      </c>
      <c r="AA846" s="100">
        <f t="shared" si="260"/>
        <v>0.71669699874432713</v>
      </c>
      <c r="AB846" s="29">
        <f t="shared" si="261"/>
        <v>0.58753747337250528</v>
      </c>
      <c r="AD846" s="29">
        <f>'Zero Turbulence Curve'!F845</f>
        <v>84.299999999999486</v>
      </c>
      <c r="AE846" s="29">
        <f>'Zero Turbulence Curve'!G845</f>
        <v>1989.4717126307078</v>
      </c>
      <c r="AF846" s="39"/>
      <c r="AG846" s="40">
        <f t="array" ref="AG846">SUM(_xlfn.NORM.DIST($AD$3:$AD$1003,$F846,$AA846,FALSE)*WindSpeedStep)</f>
        <v>1.0000000000000038</v>
      </c>
      <c r="AH846" s="40">
        <f t="array" ref="AH846">SUM(_xlfn.NORM.DIST($AD$3:$AD$1003,$F846,$AB846,FALSE)*WindSpeedStep)</f>
        <v>1.0000000000000033</v>
      </c>
      <c r="AJ846" s="47">
        <f t="shared" si="255"/>
        <v>6</v>
      </c>
      <c r="AK846" s="83" t="b">
        <f>COUNTIF('Power Curve'!$D$2:$D$31,AJ846)&gt;0</f>
        <v>1</v>
      </c>
      <c r="AL846" s="83" t="b">
        <f t="shared" si="256"/>
        <v>0</v>
      </c>
      <c r="AM846" s="83" t="b">
        <f t="shared" si="262"/>
        <v>1</v>
      </c>
      <c r="AN846" s="47" t="str">
        <f t="shared" si="257"/>
        <v>Outer</v>
      </c>
      <c r="AO846" s="48" t="str">
        <f t="shared" si="258"/>
        <v>0.2-0.3</v>
      </c>
      <c r="AP846" s="49" t="str">
        <f t="shared" si="263"/>
        <v>3-4</v>
      </c>
      <c r="AQ846" s="49" t="str">
        <f t="shared" si="264"/>
        <v>Feb</v>
      </c>
      <c r="AR846" s="48" t="str">
        <f t="shared" si="265"/>
        <v>205-215</v>
      </c>
      <c r="AS846" s="49" t="str">
        <f t="shared" si="259"/>
        <v>LWS-LTI</v>
      </c>
    </row>
    <row r="847" spans="5:45" x14ac:dyDescent="0.3">
      <c r="E847" s="15">
        <v>40955.479166666664</v>
      </c>
      <c r="F847" s="21">
        <v>11.23</v>
      </c>
      <c r="G847" s="21">
        <v>1747.140060424807</v>
      </c>
      <c r="H847" s="42">
        <v>1.1969262169192223</v>
      </c>
      <c r="I847" s="35">
        <v>201.9</v>
      </c>
      <c r="J847" s="43">
        <v>8.1032947462154947E-2</v>
      </c>
      <c r="K847" s="44">
        <v>0.13266888164184878</v>
      </c>
      <c r="L847" s="26">
        <f t="shared" si="247"/>
        <v>11.143548816423365</v>
      </c>
      <c r="M847" s="26">
        <f t="shared" si="248"/>
        <v>1.0803213678072443</v>
      </c>
      <c r="N847" s="96">
        <f t="shared" si="249"/>
        <v>12</v>
      </c>
      <c r="O847" s="26">
        <f t="shared" si="250"/>
        <v>0.15722343375442349</v>
      </c>
      <c r="P847" s="3">
        <f>IF(L847&gt;'Power Curve'!$C$37,0,INDEX(Ci,$N847,1)*POWER(1-O847,3)+INDEX(Ci,$N847,2)*3*O847*POWER(1-O847,2)+INDEX(Ci,$N847,3)*3*POWER(O847,2)*(1-O847)+INDEX(Ci,$N847,4)*POWER(O847,3))</f>
        <v>1804.6257540962547</v>
      </c>
      <c r="Q847" s="3">
        <f>MAX(0,MIN(P847-V847+W847,'Power Curve'!$C$39))</f>
        <v>1868.0603249222145</v>
      </c>
      <c r="R847" s="3">
        <f t="shared" si="251"/>
        <v>1747.140060424807</v>
      </c>
      <c r="S847" s="3">
        <f t="shared" si="252"/>
        <v>120.92026449740752</v>
      </c>
      <c r="T847" s="3">
        <f t="shared" si="253"/>
        <v>120.92026449740752</v>
      </c>
      <c r="V847" s="37">
        <f t="array" ref="V847">SUM(_xlfn.NORM.DIST($AD$3:$AD$1003,$L847,$AA847,FALSE)*WindSpeedStep*$AE$3:$AE$1003)/AG847</f>
        <v>1788.9252873892601</v>
      </c>
      <c r="W847" s="37">
        <f t="array" ref="W847">SUM(_xlfn.NORM.DIST($AD$3:$AD$1003,$L847,$AB847,FALSE)*WindSpeedStep*$AE$3:$AE$1003)/AH847</f>
        <v>1852.3598582152199</v>
      </c>
      <c r="Y847" s="1">
        <f t="shared" si="254"/>
        <v>11</v>
      </c>
      <c r="Z847" s="99">
        <f>IF(L847&lt;'Power Curve'!$P$28,'Power Curve'!$Q$28,IF(L847&gt;'Power Curve'!$P$29,'Power Curve'!$Q$29,INDEX(ReferenceTurbulence,Y847)+(L847-INDEX(ReferenceTurbulenceWindSpeed,Y847))*(INDEX(ReferenceTurbulence,Y847+1)-INDEX(ReferenceTurbulence,Y847))/(INDEX(ReferenceTurbulenceWindSpeed,Y847+1)-INDEX(ReferenceTurbulenceWindSpeed,Y847))))</f>
        <v>0.11971323853447859</v>
      </c>
      <c r="AA847" s="100">
        <f t="shared" si="260"/>
        <v>1.3340303175810968</v>
      </c>
      <c r="AB847" s="29">
        <f t="shared" si="261"/>
        <v>0.90299460578319346</v>
      </c>
      <c r="AD847" s="29">
        <f>'Zero Turbulence Curve'!F846</f>
        <v>84.39999999999948</v>
      </c>
      <c r="AE847" s="29">
        <f>'Zero Turbulence Curve'!G846</f>
        <v>1989.4717126307078</v>
      </c>
      <c r="AF847" s="39"/>
      <c r="AG847" s="40">
        <f t="array" ref="AG847">SUM(_xlfn.NORM.DIST($AD$3:$AD$1003,$F847,$AA847,FALSE)*WindSpeedStep)</f>
        <v>1.0000000000000033</v>
      </c>
      <c r="AH847" s="40">
        <f t="array" ref="AH847">SUM(_xlfn.NORM.DIST($AD$3:$AD$1003,$F847,$AB847,FALSE)*WindSpeedStep)</f>
        <v>1.0000000000000038</v>
      </c>
      <c r="AJ847" s="47">
        <f t="shared" si="255"/>
        <v>11</v>
      </c>
      <c r="AK847" s="83" t="b">
        <f>COUNTIF('Power Curve'!$D$2:$D$31,AJ847)&gt;0</f>
        <v>1</v>
      </c>
      <c r="AL847" s="83" t="b">
        <f t="shared" si="256"/>
        <v>0</v>
      </c>
      <c r="AM847" s="83" t="b">
        <f t="shared" si="262"/>
        <v>1</v>
      </c>
      <c r="AN847" s="47" t="str">
        <f t="shared" si="257"/>
        <v>Outer</v>
      </c>
      <c r="AO847" s="48" t="str">
        <f t="shared" si="258"/>
        <v>1.0-1.1</v>
      </c>
      <c r="AP847" s="49" t="str">
        <f t="shared" si="263"/>
        <v>11-12</v>
      </c>
      <c r="AQ847" s="49" t="str">
        <f t="shared" si="264"/>
        <v>Feb</v>
      </c>
      <c r="AR847" s="48" t="str">
        <f t="shared" si="265"/>
        <v>195-205</v>
      </c>
      <c r="AS847" s="49" t="str">
        <f t="shared" si="259"/>
        <v>HWS-LTI</v>
      </c>
    </row>
    <row r="848" spans="5:45" x14ac:dyDescent="0.3">
      <c r="E848" s="15">
        <v>40955.486111111109</v>
      </c>
      <c r="F848" s="21">
        <v>12.18</v>
      </c>
      <c r="G848" s="21">
        <v>1912.029968261724</v>
      </c>
      <c r="H848" s="42">
        <v>1.1947327314564622</v>
      </c>
      <c r="I848" s="35">
        <v>202.8</v>
      </c>
      <c r="J848" s="43">
        <v>8.5385878489326772E-2</v>
      </c>
      <c r="K848" s="44">
        <v>0.16507522391438406</v>
      </c>
      <c r="L848" s="26">
        <f t="shared" si="247"/>
        <v>12.078847904858959</v>
      </c>
      <c r="M848" s="26">
        <f t="shared" si="248"/>
        <v>1.2248748569361358</v>
      </c>
      <c r="N848" s="96">
        <f t="shared" si="249"/>
        <v>13</v>
      </c>
      <c r="O848" s="26">
        <f t="shared" si="250"/>
        <v>6.2106127924279282E-2</v>
      </c>
      <c r="P848" s="3">
        <f>IF(L848&gt;'Power Curve'!$C$37,0,INDEX(Ci,$N848,1)*POWER(1-O848,3)+INDEX(Ci,$N848,2)*3*O848*POWER(1-O848,2)+INDEX(Ci,$N848,3)*3*POWER(O848,2)*(1-O848)+INDEX(Ci,$N848,4)*POWER(O848,3))</f>
        <v>1920.5159933456976</v>
      </c>
      <c r="Q848" s="3">
        <f>MAX(0,MIN(P848-V848+W848,'Power Curve'!$C$39))</f>
        <v>1961.0360829632014</v>
      </c>
      <c r="R848" s="3">
        <f t="shared" si="251"/>
        <v>1912.029968261724</v>
      </c>
      <c r="S848" s="3">
        <f t="shared" si="252"/>
        <v>49.006114701477372</v>
      </c>
      <c r="T848" s="3">
        <f t="shared" si="253"/>
        <v>49.006114701477372</v>
      </c>
      <c r="V848" s="37">
        <f t="array" ref="V848">SUM(_xlfn.NORM.DIST($AD$3:$AD$1003,$L848,$AA848,FALSE)*WindSpeedStep*$AE$3:$AE$1003)/AG848</f>
        <v>1898.8497073794199</v>
      </c>
      <c r="W848" s="37">
        <f t="array" ref="W848">SUM(_xlfn.NORM.DIST($AD$3:$AD$1003,$L848,$AB848,FALSE)*WindSpeedStep*$AE$3:$AE$1003)/AH848</f>
        <v>1939.3697969969237</v>
      </c>
      <c r="Y848" s="1">
        <f t="shared" si="254"/>
        <v>12</v>
      </c>
      <c r="Z848" s="99">
        <f>IF(L848&lt;'Power Curve'!$P$28,'Power Curve'!$Q$28,IF(L848&gt;'Power Curve'!$P$29,'Power Curve'!$Q$29,INDEX(ReferenceTurbulence,Y848)+(L848-INDEX(ReferenceTurbulenceWindSpeed,Y848))*(INDEX(ReferenceTurbulence,Y848+1)-INDEX(ReferenceTurbulence,Y848))/(INDEX(ReferenceTurbulenceWindSpeed,Y848+1)-INDEX(ReferenceTurbulenceWindSpeed,Y848))))</f>
        <v>0.11842656636359593</v>
      </c>
      <c r="AA848" s="100">
        <f t="shared" si="260"/>
        <v>1.4304564830005611</v>
      </c>
      <c r="AB848" s="29">
        <f t="shared" si="261"/>
        <v>1.0313630394953464</v>
      </c>
      <c r="AD848" s="29">
        <f>'Zero Turbulence Curve'!F847</f>
        <v>84.499999999999474</v>
      </c>
      <c r="AE848" s="29">
        <f>'Zero Turbulence Curve'!G847</f>
        <v>1989.4717126307078</v>
      </c>
      <c r="AF848" s="39"/>
      <c r="AG848" s="40">
        <f t="array" ref="AG848">SUM(_xlfn.NORM.DIST($AD$3:$AD$1003,$F848,$AA848,FALSE)*WindSpeedStep)</f>
        <v>1.0000000000000033</v>
      </c>
      <c r="AH848" s="40">
        <f t="array" ref="AH848">SUM(_xlfn.NORM.DIST($AD$3:$AD$1003,$F848,$AB848,FALSE)*WindSpeedStep)</f>
        <v>1.0000000000000036</v>
      </c>
      <c r="AJ848" s="47">
        <f t="shared" si="255"/>
        <v>12</v>
      </c>
      <c r="AK848" s="83" t="b">
        <f>COUNTIF('Power Curve'!$D$2:$D$31,AJ848)&gt;0</f>
        <v>1</v>
      </c>
      <c r="AL848" s="83" t="b">
        <f t="shared" si="256"/>
        <v>0</v>
      </c>
      <c r="AM848" s="83" t="b">
        <f t="shared" si="262"/>
        <v>1</v>
      </c>
      <c r="AN848" s="47" t="str">
        <f t="shared" si="257"/>
        <v>Outer</v>
      </c>
      <c r="AO848" s="48" t="str">
        <f t="shared" si="258"/>
        <v>1.2-1.3</v>
      </c>
      <c r="AP848" s="49" t="str">
        <f t="shared" si="263"/>
        <v>11-12</v>
      </c>
      <c r="AQ848" s="49" t="str">
        <f t="shared" si="264"/>
        <v>Feb</v>
      </c>
      <c r="AR848" s="48" t="str">
        <f t="shared" si="265"/>
        <v>195-205</v>
      </c>
      <c r="AS848" s="49" t="str">
        <f t="shared" si="259"/>
        <v>HWS-LTI</v>
      </c>
    </row>
    <row r="849" spans="5:45" x14ac:dyDescent="0.3">
      <c r="E849" s="15">
        <v>40955.5</v>
      </c>
      <c r="F849" s="21">
        <v>11.81</v>
      </c>
      <c r="G849" s="21">
        <v>1916.8099670410129</v>
      </c>
      <c r="H849" s="42">
        <v>1.193215439843073</v>
      </c>
      <c r="I849" s="35">
        <v>203.4</v>
      </c>
      <c r="J849" s="43">
        <v>9.3141405588484341E-2</v>
      </c>
      <c r="K849" s="44">
        <v>0.23820225792017344</v>
      </c>
      <c r="L849" s="26">
        <f t="shared" si="247"/>
        <v>11.706960584841314</v>
      </c>
      <c r="M849" s="26">
        <f t="shared" si="248"/>
        <v>1.167398472818987</v>
      </c>
      <c r="N849" s="96">
        <f t="shared" si="249"/>
        <v>12</v>
      </c>
      <c r="O849" s="26">
        <f t="shared" si="250"/>
        <v>0.69990411593432234</v>
      </c>
      <c r="P849" s="3">
        <f>IF(L849&gt;'Power Curve'!$C$37,0,INDEX(Ci,$N849,1)*POWER(1-O849,3)+INDEX(Ci,$N849,2)*3*O849*POWER(1-O849,2)+INDEX(Ci,$N849,3)*3*POWER(O849,2)*(1-O849)+INDEX(Ci,$N849,4)*POWER(O849,3))</f>
        <v>1889.3394547921393</v>
      </c>
      <c r="Q849" s="3">
        <f>MAX(0,MIN(P849-V849+W849,'Power Curve'!$C$39))</f>
        <v>1927.2578490546764</v>
      </c>
      <c r="R849" s="3">
        <f t="shared" si="251"/>
        <v>1916.8099670410129</v>
      </c>
      <c r="S849" s="3">
        <f t="shared" si="252"/>
        <v>10.447882013663502</v>
      </c>
      <c r="T849" s="3">
        <f t="shared" si="253"/>
        <v>10.447882013663502</v>
      </c>
      <c r="V849" s="37">
        <f t="array" ref="V849">SUM(_xlfn.NORM.DIST($AD$3:$AD$1003,$L849,$AA849,FALSE)*WindSpeedStep*$AE$3:$AE$1003)/AG849</f>
        <v>1864.597425792206</v>
      </c>
      <c r="W849" s="37">
        <f t="array" ref="W849">SUM(_xlfn.NORM.DIST($AD$3:$AD$1003,$L849,$AB849,FALSE)*WindSpeedStep*$AE$3:$AE$1003)/AH849</f>
        <v>1902.515820054743</v>
      </c>
      <c r="Y849" s="1">
        <f t="shared" si="254"/>
        <v>11</v>
      </c>
      <c r="Z849" s="99">
        <f>IF(L849&lt;'Power Curve'!$P$28,'Power Curve'!$Q$28,IF(L849&gt;'Power Curve'!$P$29,'Power Curve'!$Q$29,INDEX(ReferenceTurbulence,Y849)+(L849-INDEX(ReferenceTurbulenceWindSpeed,Y849))*(INDEX(ReferenceTurbulence,Y849+1)-INDEX(ReferenceTurbulence,Y849))/(INDEX(ReferenceTurbulenceWindSpeed,Y849+1)-INDEX(ReferenceTurbulenceWindSpeed,Y849))))</f>
        <v>0.11874185877050616</v>
      </c>
      <c r="AA849" s="100">
        <f t="shared" si="260"/>
        <v>1.3901062603971095</v>
      </c>
      <c r="AB849" s="29">
        <f t="shared" si="261"/>
        <v>1.0904027640411047</v>
      </c>
      <c r="AD849" s="29">
        <f>'Zero Turbulence Curve'!F848</f>
        <v>84.599999999999469</v>
      </c>
      <c r="AE849" s="29">
        <f>'Zero Turbulence Curve'!G848</f>
        <v>1989.4717126307078</v>
      </c>
      <c r="AF849" s="39"/>
      <c r="AG849" s="40">
        <f t="array" ref="AG849">SUM(_xlfn.NORM.DIST($AD$3:$AD$1003,$F849,$AA849,FALSE)*WindSpeedStep)</f>
        <v>1.0000000000000033</v>
      </c>
      <c r="AH849" s="40">
        <f t="array" ref="AH849">SUM(_xlfn.NORM.DIST($AD$3:$AD$1003,$F849,$AB849,FALSE)*WindSpeedStep)</f>
        <v>1.0000000000000042</v>
      </c>
      <c r="AJ849" s="47">
        <f t="shared" si="255"/>
        <v>12</v>
      </c>
      <c r="AK849" s="83" t="b">
        <f>COUNTIF('Power Curve'!$D$2:$D$31,AJ849)&gt;0</f>
        <v>1</v>
      </c>
      <c r="AL849" s="83" t="b">
        <f t="shared" si="256"/>
        <v>0</v>
      </c>
      <c r="AM849" s="83" t="b">
        <f t="shared" si="262"/>
        <v>1</v>
      </c>
      <c r="AN849" s="47" t="str">
        <f t="shared" si="257"/>
        <v>Outer</v>
      </c>
      <c r="AO849" s="48" t="str">
        <f t="shared" si="258"/>
        <v>1.1-1.2</v>
      </c>
      <c r="AP849" s="49" t="str">
        <f t="shared" si="263"/>
        <v>12-13</v>
      </c>
      <c r="AQ849" s="49" t="str">
        <f t="shared" si="264"/>
        <v>Feb</v>
      </c>
      <c r="AR849" s="48" t="str">
        <f t="shared" si="265"/>
        <v>195-205</v>
      </c>
      <c r="AS849" s="49" t="str">
        <f t="shared" si="259"/>
        <v>HWS-LTI</v>
      </c>
    </row>
    <row r="850" spans="5:45" x14ac:dyDescent="0.3">
      <c r="E850" s="15">
        <v>40955.506944444445</v>
      </c>
      <c r="F850" s="21">
        <v>11.37</v>
      </c>
      <c r="G850" s="21">
        <v>1861.189987182622</v>
      </c>
      <c r="H850" s="42">
        <v>1.193081747426322</v>
      </c>
      <c r="I850" s="35">
        <v>203.8</v>
      </c>
      <c r="J850" s="43">
        <v>9.3227792436235718E-2</v>
      </c>
      <c r="K850" s="44">
        <v>0.17224357137195739</v>
      </c>
      <c r="L850" s="26">
        <f t="shared" si="247"/>
        <v>11.270378522357424</v>
      </c>
      <c r="M850" s="26">
        <f t="shared" si="248"/>
        <v>1.0999233077050206</v>
      </c>
      <c r="N850" s="96">
        <f t="shared" si="249"/>
        <v>12</v>
      </c>
      <c r="O850" s="26">
        <f t="shared" si="250"/>
        <v>0.27938636182076293</v>
      </c>
      <c r="P850" s="3">
        <f>IF(L850&gt;'Power Curve'!$C$37,0,INDEX(Ci,$N850,1)*POWER(1-O850,3)+INDEX(Ci,$N850,2)*3*O850*POWER(1-O850,2)+INDEX(Ci,$N850,3)*3*POWER(O850,2)*(1-O850)+INDEX(Ci,$N850,4)*POWER(O850,3))</f>
        <v>1826.112214384907</v>
      </c>
      <c r="Q850" s="3">
        <f>MAX(0,MIN(P850-V850+W850,'Power Curve'!$C$39))</f>
        <v>1868.9308388458469</v>
      </c>
      <c r="R850" s="3">
        <f t="shared" si="251"/>
        <v>1861.189987182622</v>
      </c>
      <c r="S850" s="3">
        <f t="shared" si="252"/>
        <v>7.7408516632249302</v>
      </c>
      <c r="T850" s="3">
        <f t="shared" si="253"/>
        <v>7.7408516632249302</v>
      </c>
      <c r="V850" s="37">
        <f t="array" ref="V850">SUM(_xlfn.NORM.DIST($AD$3:$AD$1003,$L850,$AA850,FALSE)*WindSpeedStep*$AE$3:$AE$1003)/AG850</f>
        <v>1808.7057643430596</v>
      </c>
      <c r="W850" s="37">
        <f t="array" ref="W850">SUM(_xlfn.NORM.DIST($AD$3:$AD$1003,$L850,$AB850,FALSE)*WindSpeedStep*$AE$3:$AE$1003)/AH850</f>
        <v>1851.5243888039995</v>
      </c>
      <c r="Y850" s="1">
        <f t="shared" si="254"/>
        <v>11</v>
      </c>
      <c r="Z850" s="99">
        <f>IF(L850&lt;'Power Curve'!$P$28,'Power Curve'!$Q$28,IF(L850&gt;'Power Curve'!$P$29,'Power Curve'!$Q$29,INDEX(ReferenceTurbulence,Y850)+(L850-INDEX(ReferenceTurbulenceWindSpeed,Y850))*(INDEX(ReferenceTurbulence,Y850+1)-INDEX(ReferenceTurbulence,Y850))/(INDEX(ReferenceTurbulenceWindSpeed,Y850+1)-INDEX(ReferenceTurbulenceWindSpeed,Y850))))</f>
        <v>0.11949457109314902</v>
      </c>
      <c r="AA850" s="100">
        <f t="shared" si="260"/>
        <v>1.3467490475865391</v>
      </c>
      <c r="AB850" s="29">
        <f t="shared" si="261"/>
        <v>1.0507125095601468</v>
      </c>
      <c r="AD850" s="29">
        <f>'Zero Turbulence Curve'!F849</f>
        <v>84.699999999999463</v>
      </c>
      <c r="AE850" s="29">
        <f>'Zero Turbulence Curve'!G849</f>
        <v>1989.4717126307078</v>
      </c>
      <c r="AF850" s="39"/>
      <c r="AG850" s="40">
        <f t="array" ref="AG850">SUM(_xlfn.NORM.DIST($AD$3:$AD$1003,$F850,$AA850,FALSE)*WindSpeedStep)</f>
        <v>1.0000000000000033</v>
      </c>
      <c r="AH850" s="40">
        <f t="array" ref="AH850">SUM(_xlfn.NORM.DIST($AD$3:$AD$1003,$F850,$AB850,FALSE)*WindSpeedStep)</f>
        <v>1.0000000000000038</v>
      </c>
      <c r="AJ850" s="47">
        <f t="shared" si="255"/>
        <v>11</v>
      </c>
      <c r="AK850" s="83" t="b">
        <f>COUNTIF('Power Curve'!$D$2:$D$31,AJ850)&gt;0</f>
        <v>1</v>
      </c>
      <c r="AL850" s="83" t="b">
        <f t="shared" si="256"/>
        <v>0</v>
      </c>
      <c r="AM850" s="83" t="b">
        <f t="shared" si="262"/>
        <v>1</v>
      </c>
      <c r="AN850" s="47" t="str">
        <f t="shared" si="257"/>
        <v>Outer</v>
      </c>
      <c r="AO850" s="48" t="str">
        <f t="shared" si="258"/>
        <v>1.0-1.1</v>
      </c>
      <c r="AP850" s="49" t="str">
        <f t="shared" si="263"/>
        <v>12-13</v>
      </c>
      <c r="AQ850" s="49" t="str">
        <f t="shared" si="264"/>
        <v>Feb</v>
      </c>
      <c r="AR850" s="48" t="str">
        <f t="shared" si="265"/>
        <v>195-205</v>
      </c>
      <c r="AS850" s="49" t="str">
        <f t="shared" si="259"/>
        <v>HWS-LTI</v>
      </c>
    </row>
    <row r="851" spans="5:45" x14ac:dyDescent="0.3">
      <c r="E851" s="15">
        <v>40955.513888888891</v>
      </c>
      <c r="F851" s="21">
        <v>11.23</v>
      </c>
      <c r="G851" s="21">
        <v>1844.4799957275441</v>
      </c>
      <c r="H851" s="42">
        <v>1.1923556872670453</v>
      </c>
      <c r="I851" s="35">
        <v>203.3</v>
      </c>
      <c r="J851" s="43">
        <v>9.2609082813891366E-2</v>
      </c>
      <c r="K851" s="44">
        <v>0.19953504894847612</v>
      </c>
      <c r="L851" s="26">
        <f t="shared" si="247"/>
        <v>11.129346635801602</v>
      </c>
      <c r="M851" s="26">
        <f t="shared" si="248"/>
        <v>1.0781263750102894</v>
      </c>
      <c r="N851" s="96">
        <f t="shared" si="249"/>
        <v>12</v>
      </c>
      <c r="O851" s="26">
        <f t="shared" si="250"/>
        <v>0.14354383119677233</v>
      </c>
      <c r="P851" s="3">
        <f>IF(L851&gt;'Power Curve'!$C$37,0,INDEX(Ci,$N851,1)*POWER(1-O851,3)+INDEX(Ci,$N851,2)*3*O851*POWER(1-O851,2)+INDEX(Ci,$N851,3)*3*POWER(O851,2)*(1-O851)+INDEX(Ci,$N851,4)*POWER(O851,3))</f>
        <v>1802.1728633284017</v>
      </c>
      <c r="Q851" s="3">
        <f>MAX(0,MIN(P851-V851+W851,'Power Curve'!$C$39))</f>
        <v>1846.6674424158657</v>
      </c>
      <c r="R851" s="3">
        <f t="shared" si="251"/>
        <v>1844.4799957275441</v>
      </c>
      <c r="S851" s="3">
        <f t="shared" si="252"/>
        <v>2.1874466883216428</v>
      </c>
      <c r="T851" s="3">
        <f t="shared" si="253"/>
        <v>2.1874466883216428</v>
      </c>
      <c r="V851" s="37">
        <f t="array" ref="V851">SUM(_xlfn.NORM.DIST($AD$3:$AD$1003,$L851,$AA851,FALSE)*WindSpeedStep*$AE$3:$AE$1003)/AG851</f>
        <v>1786.6038307288218</v>
      </c>
      <c r="W851" s="37">
        <f t="array" ref="W851">SUM(_xlfn.NORM.DIST($AD$3:$AD$1003,$L851,$AB851,FALSE)*WindSpeedStep*$AE$3:$AE$1003)/AH851</f>
        <v>1831.0984098162858</v>
      </c>
      <c r="Y851" s="1">
        <f t="shared" si="254"/>
        <v>11</v>
      </c>
      <c r="Z851" s="99">
        <f>IF(L851&lt;'Power Curve'!$P$28,'Power Curve'!$Q$28,IF(L851&gt;'Power Curve'!$P$29,'Power Curve'!$Q$29,INDEX(ReferenceTurbulence,Y851)+(L851-INDEX(ReferenceTurbulenceWindSpeed,Y851))*(INDEX(ReferenceTurbulence,Y851+1)-INDEX(ReferenceTurbulence,Y851))/(INDEX(ReferenceTurbulenceWindSpeed,Y851+1)-INDEX(ReferenceTurbulenceWindSpeed,Y851))))</f>
        <v>0.1197377245527579</v>
      </c>
      <c r="AA851" s="100">
        <f t="shared" si="260"/>
        <v>1.332602641929775</v>
      </c>
      <c r="AB851" s="29">
        <f t="shared" si="261"/>
        <v>1.0306785842594537</v>
      </c>
      <c r="AD851" s="29">
        <f>'Zero Turbulence Curve'!F850</f>
        <v>84.799999999999457</v>
      </c>
      <c r="AE851" s="29">
        <f>'Zero Turbulence Curve'!G850</f>
        <v>1989.4717126307078</v>
      </c>
      <c r="AF851" s="39"/>
      <c r="AG851" s="40">
        <f t="array" ref="AG851">SUM(_xlfn.NORM.DIST($AD$3:$AD$1003,$F851,$AA851,FALSE)*WindSpeedStep)</f>
        <v>1.0000000000000031</v>
      </c>
      <c r="AH851" s="40">
        <f t="array" ref="AH851">SUM(_xlfn.NORM.DIST($AD$3:$AD$1003,$F851,$AB851,FALSE)*WindSpeedStep)</f>
        <v>1.000000000000004</v>
      </c>
      <c r="AJ851" s="47">
        <f t="shared" si="255"/>
        <v>11</v>
      </c>
      <c r="AK851" s="83" t="b">
        <f>COUNTIF('Power Curve'!$D$2:$D$31,AJ851)&gt;0</f>
        <v>1</v>
      </c>
      <c r="AL851" s="83" t="b">
        <f t="shared" si="256"/>
        <v>0</v>
      </c>
      <c r="AM851" s="83" t="b">
        <f t="shared" si="262"/>
        <v>1</v>
      </c>
      <c r="AN851" s="47" t="str">
        <f t="shared" si="257"/>
        <v>Outer</v>
      </c>
      <c r="AO851" s="48" t="str">
        <f t="shared" si="258"/>
        <v>1.0-1.1</v>
      </c>
      <c r="AP851" s="49" t="str">
        <f t="shared" si="263"/>
        <v>12-13</v>
      </c>
      <c r="AQ851" s="49" t="str">
        <f t="shared" si="264"/>
        <v>Feb</v>
      </c>
      <c r="AR851" s="48" t="str">
        <f t="shared" si="265"/>
        <v>195-205</v>
      </c>
      <c r="AS851" s="49" t="str">
        <f t="shared" si="259"/>
        <v>HWS-LTI</v>
      </c>
    </row>
    <row r="852" spans="5:45" x14ac:dyDescent="0.3">
      <c r="E852" s="15">
        <v>40955.520833333336</v>
      </c>
      <c r="F852" s="21">
        <v>12.42</v>
      </c>
      <c r="G852" s="21">
        <v>1953.8499908447241</v>
      </c>
      <c r="H852" s="42">
        <v>1.1908440118427308</v>
      </c>
      <c r="I852" s="35">
        <v>209.3</v>
      </c>
      <c r="J852" s="43">
        <v>8.4541062801932368E-2</v>
      </c>
      <c r="K852" s="44">
        <v>0.32221429358150511</v>
      </c>
      <c r="L852" s="26">
        <f t="shared" si="247"/>
        <v>12.303476913124586</v>
      </c>
      <c r="M852" s="26">
        <f t="shared" si="248"/>
        <v>1.2595919942731031</v>
      </c>
      <c r="N852" s="96">
        <f t="shared" si="249"/>
        <v>13</v>
      </c>
      <c r="O852" s="26">
        <f t="shared" si="250"/>
        <v>0.29335824746805411</v>
      </c>
      <c r="P852" s="3">
        <f>IF(L852&gt;'Power Curve'!$C$37,0,INDEX(Ci,$N852,1)*POWER(1-O852,3)+INDEX(Ci,$N852,2)*3*O852*POWER(1-O852,2)+INDEX(Ci,$N852,3)*3*POWER(O852,2)*(1-O852)+INDEX(Ci,$N852,4)*POWER(O852,3))</f>
        <v>1931.2133332573633</v>
      </c>
      <c r="Q852" s="3">
        <f>MAX(0,MIN(P852-V852+W852,'Power Curve'!$C$39))</f>
        <v>1968.4868362265481</v>
      </c>
      <c r="R852" s="3">
        <f t="shared" si="251"/>
        <v>1953.8499908447241</v>
      </c>
      <c r="S852" s="3">
        <f t="shared" si="252"/>
        <v>14.63684538182406</v>
      </c>
      <c r="T852" s="3">
        <f t="shared" si="253"/>
        <v>14.63684538182406</v>
      </c>
      <c r="V852" s="37">
        <f t="array" ref="V852">SUM(_xlfn.NORM.DIST($AD$3:$AD$1003,$L852,$AA852,FALSE)*WindSpeedStep*$AE$3:$AE$1003)/AG852</f>
        <v>1913.6234192350762</v>
      </c>
      <c r="W852" s="37">
        <f t="array" ref="W852">SUM(_xlfn.NORM.DIST($AD$3:$AD$1003,$L852,$AB852,FALSE)*WindSpeedStep*$AE$3:$AE$1003)/AH852</f>
        <v>1950.896922204261</v>
      </c>
      <c r="Y852" s="1">
        <f t="shared" si="254"/>
        <v>12</v>
      </c>
      <c r="Z852" s="99">
        <f>IF(L852&lt;'Power Curve'!$P$28,'Power Curve'!$Q$28,IF(L852&gt;'Power Curve'!$P$29,'Power Curve'!$Q$29,INDEX(ReferenceTurbulence,Y852)+(L852-INDEX(ReferenceTurbulenceWindSpeed,Y852))*(INDEX(ReferenceTurbulence,Y852+1)-INDEX(ReferenceTurbulence,Y852))/(INDEX(ReferenceTurbulenceWindSpeed,Y852+1)-INDEX(ReferenceTurbulenceWindSpeed,Y852))))</f>
        <v>0.11925269507332242</v>
      </c>
      <c r="AA852" s="100">
        <f t="shared" si="260"/>
        <v>1.4672227806625084</v>
      </c>
      <c r="AB852" s="29">
        <f t="shared" si="261"/>
        <v>1.0401490143945906</v>
      </c>
      <c r="AD852" s="29">
        <f>'Zero Turbulence Curve'!F851</f>
        <v>84.899999999999451</v>
      </c>
      <c r="AE852" s="29">
        <f>'Zero Turbulence Curve'!G851</f>
        <v>1989.4717126307078</v>
      </c>
      <c r="AF852" s="39"/>
      <c r="AG852" s="40">
        <f t="array" ref="AG852">SUM(_xlfn.NORM.DIST($AD$3:$AD$1003,$F852,$AA852,FALSE)*WindSpeedStep)</f>
        <v>1.0000000000000036</v>
      </c>
      <c r="AH852" s="40">
        <f t="array" ref="AH852">SUM(_xlfn.NORM.DIST($AD$3:$AD$1003,$F852,$AB852,FALSE)*WindSpeedStep)</f>
        <v>1.0000000000000033</v>
      </c>
      <c r="AJ852" s="47">
        <f t="shared" si="255"/>
        <v>12</v>
      </c>
      <c r="AK852" s="83" t="b">
        <f>COUNTIF('Power Curve'!$D$2:$D$31,AJ852)&gt;0</f>
        <v>1</v>
      </c>
      <c r="AL852" s="83" t="b">
        <f t="shared" si="256"/>
        <v>0</v>
      </c>
      <c r="AM852" s="83" t="b">
        <f t="shared" si="262"/>
        <v>1</v>
      </c>
      <c r="AN852" s="47" t="str">
        <f t="shared" si="257"/>
        <v>Outer</v>
      </c>
      <c r="AO852" s="48" t="str">
        <f t="shared" si="258"/>
        <v>1.2-1.3</v>
      </c>
      <c r="AP852" s="49" t="str">
        <f t="shared" si="263"/>
        <v>12-13</v>
      </c>
      <c r="AQ852" s="49" t="str">
        <f t="shared" si="264"/>
        <v>Feb</v>
      </c>
      <c r="AR852" s="48" t="str">
        <f t="shared" si="265"/>
        <v>205-215</v>
      </c>
      <c r="AS852" s="49" t="str">
        <f t="shared" si="259"/>
        <v>HWS-LTI</v>
      </c>
    </row>
    <row r="853" spans="5:45" x14ac:dyDescent="0.3">
      <c r="E853" s="15">
        <v>40955.791666666664</v>
      </c>
      <c r="F853" s="21">
        <v>8.49</v>
      </c>
      <c r="G853" s="21">
        <v>1052.4500274658205</v>
      </c>
      <c r="H853" s="42">
        <v>1.1750268492683376</v>
      </c>
      <c r="I853" s="35">
        <v>267.10000000000002</v>
      </c>
      <c r="J853" s="43">
        <v>0.16843345111896346</v>
      </c>
      <c r="K853" s="44">
        <v>0.23393284633120434</v>
      </c>
      <c r="L853" s="26">
        <f t="shared" si="247"/>
        <v>8.3729453665831812</v>
      </c>
      <c r="M853" s="26">
        <f t="shared" si="248"/>
        <v>0.65211567337336029</v>
      </c>
      <c r="N853" s="96">
        <f t="shared" si="249"/>
        <v>9</v>
      </c>
      <c r="O853" s="26">
        <f t="shared" si="250"/>
        <v>0.36409515869600079</v>
      </c>
      <c r="P853" s="3">
        <f>IF(L853&gt;'Power Curve'!$C$37,0,INDEX(Ci,$N853,1)*POWER(1-O853,3)+INDEX(Ci,$N853,2)*3*O853*POWER(1-O853,2)+INDEX(Ci,$N853,3)*3*POWER(O853,2)*(1-O853)+INDEX(Ci,$N853,4)*POWER(O853,3))</f>
        <v>992.6569061905592</v>
      </c>
      <c r="Q853" s="3">
        <f>MAX(0,MIN(P853-V853+W853,'Power Curve'!$C$39))</f>
        <v>1011.5290504613656</v>
      </c>
      <c r="R853" s="3">
        <f t="shared" si="251"/>
        <v>1052.4500274658205</v>
      </c>
      <c r="S853" s="3">
        <f t="shared" si="252"/>
        <v>-40.920977004454926</v>
      </c>
      <c r="T853" s="3">
        <f t="shared" si="253"/>
        <v>40.920977004454926</v>
      </c>
      <c r="V853" s="37">
        <f t="array" ref="V853">SUM(_xlfn.NORM.DIST($AD$3:$AD$1003,$L853,$AA853,FALSE)*WindSpeedStep*$AE$3:$AE$1003)/AG853</f>
        <v>993.22042435142737</v>
      </c>
      <c r="W853" s="37">
        <f t="array" ref="W853">SUM(_xlfn.NORM.DIST($AD$3:$AD$1003,$L853,$AB853,FALSE)*WindSpeedStep*$AE$3:$AE$1003)/AH853</f>
        <v>1012.0925686222338</v>
      </c>
      <c r="Y853" s="1">
        <f t="shared" si="254"/>
        <v>8</v>
      </c>
      <c r="Z853" s="99">
        <f>IF(L853&lt;'Power Curve'!$P$28,'Power Curve'!$Q$28,IF(L853&gt;'Power Curve'!$P$29,'Power Curve'!$Q$29,INDEX(ReferenceTurbulence,Y853)+(L853-INDEX(ReferenceTurbulenceWindSpeed,Y853))*(INDEX(ReferenceTurbulence,Y853+1)-INDEX(ReferenceTurbulence,Y853))/(INDEX(ReferenceTurbulenceWindSpeed,Y853+1)-INDEX(ReferenceTurbulenceWindSpeed,Y853))))</f>
        <v>0.11981474038743817</v>
      </c>
      <c r="AA853" s="100">
        <f t="shared" si="260"/>
        <v>1.0032022753753671</v>
      </c>
      <c r="AB853" s="29">
        <f t="shared" si="261"/>
        <v>1.41028408412414</v>
      </c>
      <c r="AD853" s="29">
        <f>'Zero Turbulence Curve'!F852</f>
        <v>84.999999999999446</v>
      </c>
      <c r="AE853" s="29">
        <f>'Zero Turbulence Curve'!G852</f>
        <v>1989.4717126307078</v>
      </c>
      <c r="AF853" s="39"/>
      <c r="AG853" s="40">
        <f t="array" ref="AG853">SUM(_xlfn.NORM.DIST($AD$3:$AD$1003,$F853,$AA853,FALSE)*WindSpeedStep)</f>
        <v>1.0000000000000031</v>
      </c>
      <c r="AH853" s="40">
        <f t="array" ref="AH853">SUM(_xlfn.NORM.DIST($AD$3:$AD$1003,$F853,$AB853,FALSE)*WindSpeedStep)</f>
        <v>0.99999999930565786</v>
      </c>
      <c r="AJ853" s="47">
        <f t="shared" si="255"/>
        <v>8</v>
      </c>
      <c r="AK853" s="83" t="b">
        <f>COUNTIF('Power Curve'!$D$2:$D$31,AJ853)&gt;0</f>
        <v>1</v>
      </c>
      <c r="AL853" s="83" t="b">
        <f t="shared" si="256"/>
        <v>0</v>
      </c>
      <c r="AM853" s="83" t="b">
        <f t="shared" si="262"/>
        <v>1</v>
      </c>
      <c r="AN853" s="47" t="str">
        <f t="shared" si="257"/>
        <v>Outer</v>
      </c>
      <c r="AO853" s="48" t="str">
        <f t="shared" si="258"/>
        <v>0.6-0.7</v>
      </c>
      <c r="AP853" s="49" t="str">
        <f t="shared" si="263"/>
        <v>19-20</v>
      </c>
      <c r="AQ853" s="49" t="str">
        <f t="shared" si="264"/>
        <v>Feb</v>
      </c>
      <c r="AR853" s="48" t="str">
        <f t="shared" si="265"/>
        <v>265-275</v>
      </c>
      <c r="AS853" s="49" t="str">
        <f t="shared" si="259"/>
        <v>HWS-HTI</v>
      </c>
    </row>
    <row r="854" spans="5:45" x14ac:dyDescent="0.3">
      <c r="E854" s="15">
        <v>40955.798611111109</v>
      </c>
      <c r="F854" s="21">
        <v>10.59</v>
      </c>
      <c r="G854" s="21">
        <v>1671.0200500488331</v>
      </c>
      <c r="H854" s="42">
        <v>1.1744039464696854</v>
      </c>
      <c r="I854" s="35">
        <v>274.3</v>
      </c>
      <c r="J854" s="43">
        <v>9.7261567516525024E-2</v>
      </c>
      <c r="K854" s="44">
        <v>0.31294227054918056</v>
      </c>
      <c r="L854" s="26">
        <f t="shared" si="247"/>
        <v>10.442146081692682</v>
      </c>
      <c r="M854" s="26">
        <f t="shared" si="248"/>
        <v>0.97191731412698845</v>
      </c>
      <c r="N854" s="96">
        <f t="shared" si="249"/>
        <v>11</v>
      </c>
      <c r="O854" s="26">
        <f t="shared" si="250"/>
        <v>0.47769984272021299</v>
      </c>
      <c r="P854" s="3">
        <f>IF(L854&gt;'Power Curve'!$C$37,0,INDEX(Ci,$N854,1)*POWER(1-O854,3)+INDEX(Ci,$N854,2)*3*O854*POWER(1-O854,2)+INDEX(Ci,$N854,3)*3*POWER(O854,2)*(1-O854)+INDEX(Ci,$N854,4)*POWER(O854,3))</f>
        <v>1656.1005396175285</v>
      </c>
      <c r="Q854" s="3">
        <f>MAX(0,MIN(P854-V854+W854,'Power Curve'!$C$39))</f>
        <v>1686.5328727507069</v>
      </c>
      <c r="R854" s="3">
        <f t="shared" si="251"/>
        <v>1671.0200500488331</v>
      </c>
      <c r="S854" s="3">
        <f t="shared" si="252"/>
        <v>15.512822701873802</v>
      </c>
      <c r="T854" s="3">
        <f t="shared" si="253"/>
        <v>15.512822701873802</v>
      </c>
      <c r="V854" s="37">
        <f t="array" ref="V854">SUM(_xlfn.NORM.DIST($AD$3:$AD$1003,$L854,$AA854,FALSE)*WindSpeedStep*$AE$3:$AE$1003)/AG854</f>
        <v>1648.4017993791115</v>
      </c>
      <c r="W854" s="37">
        <f t="array" ref="W854">SUM(_xlfn.NORM.DIST($AD$3:$AD$1003,$L854,$AB854,FALSE)*WindSpeedStep*$AE$3:$AE$1003)/AH854</f>
        <v>1678.8341325122899</v>
      </c>
      <c r="Y854" s="1">
        <f t="shared" si="254"/>
        <v>10</v>
      </c>
      <c r="Z854" s="99">
        <f>IF(L854&lt;'Power Curve'!$P$28,'Power Curve'!$Q$28,IF(L854&gt;'Power Curve'!$P$29,'Power Curve'!$Q$29,INDEX(ReferenceTurbulence,Y854)+(L854-INDEX(ReferenceTurbulenceWindSpeed,Y854))*(INDEX(ReferenceTurbulence,Y854+1)-INDEX(ReferenceTurbulence,Y854))/(INDEX(ReferenceTurbulenceWindSpeed,Y854+1)-INDEX(ReferenceTurbulenceWindSpeed,Y854))))</f>
        <v>0.12000838305833723</v>
      </c>
      <c r="AA854" s="100">
        <f t="shared" si="260"/>
        <v>1.2531450669228905</v>
      </c>
      <c r="AB854" s="29">
        <f t="shared" si="261"/>
        <v>1.01561949614197</v>
      </c>
      <c r="AD854" s="29">
        <f>'Zero Turbulence Curve'!F853</f>
        <v>85.09999999999944</v>
      </c>
      <c r="AE854" s="29">
        <f>'Zero Turbulence Curve'!G853</f>
        <v>1989.4717126307078</v>
      </c>
      <c r="AF854" s="39"/>
      <c r="AG854" s="40">
        <f t="array" ref="AG854">SUM(_xlfn.NORM.DIST($AD$3:$AD$1003,$F854,$AA854,FALSE)*WindSpeedStep)</f>
        <v>1.0000000000000036</v>
      </c>
      <c r="AH854" s="40">
        <f t="array" ref="AH854">SUM(_xlfn.NORM.DIST($AD$3:$AD$1003,$F854,$AB854,FALSE)*WindSpeedStep)</f>
        <v>1.0000000000000036</v>
      </c>
      <c r="AJ854" s="47">
        <f t="shared" si="255"/>
        <v>10</v>
      </c>
      <c r="AK854" s="83" t="b">
        <f>COUNTIF('Power Curve'!$D$2:$D$31,AJ854)&gt;0</f>
        <v>1</v>
      </c>
      <c r="AL854" s="83" t="b">
        <f t="shared" si="256"/>
        <v>0</v>
      </c>
      <c r="AM854" s="83" t="b">
        <f t="shared" si="262"/>
        <v>1</v>
      </c>
      <c r="AN854" s="47" t="str">
        <f t="shared" si="257"/>
        <v>Outer</v>
      </c>
      <c r="AO854" s="48" t="str">
        <f t="shared" si="258"/>
        <v>0.9-1.0</v>
      </c>
      <c r="AP854" s="49" t="str">
        <f t="shared" si="263"/>
        <v>19-20</v>
      </c>
      <c r="AQ854" s="49" t="str">
        <f t="shared" si="264"/>
        <v>Feb</v>
      </c>
      <c r="AR854" s="48" t="str">
        <f t="shared" si="265"/>
        <v>265-275</v>
      </c>
      <c r="AS854" s="49" t="str">
        <f t="shared" si="259"/>
        <v>HWS-LTI</v>
      </c>
    </row>
    <row r="855" spans="5:45" x14ac:dyDescent="0.3">
      <c r="E855" s="15">
        <v>40955.805555555555</v>
      </c>
      <c r="F855" s="21">
        <v>12.01</v>
      </c>
      <c r="G855" s="21">
        <v>1911.2800445556691</v>
      </c>
      <c r="H855" s="42">
        <v>1.1755714748878157</v>
      </c>
      <c r="I855" s="35">
        <v>281.8</v>
      </c>
      <c r="J855" s="43">
        <v>0.11906744379683597</v>
      </c>
      <c r="K855" s="44">
        <v>0.19160622779483791</v>
      </c>
      <c r="L855" s="26">
        <f t="shared" si="247"/>
        <v>11.846243562905421</v>
      </c>
      <c r="M855" s="26">
        <f t="shared" si="248"/>
        <v>1.1889251060685777</v>
      </c>
      <c r="N855" s="96">
        <f t="shared" si="249"/>
        <v>12</v>
      </c>
      <c r="O855" s="26">
        <f t="shared" si="250"/>
        <v>0.83406209024167954</v>
      </c>
      <c r="P855" s="3">
        <f>IF(L855&gt;'Power Curve'!$C$37,0,INDEX(Ci,$N855,1)*POWER(1-O855,3)+INDEX(Ci,$N855,2)*3*O855*POWER(1-O855,2)+INDEX(Ci,$N855,3)*3*POWER(O855,2)*(1-O855)+INDEX(Ci,$N855,4)*POWER(O855,3))</f>
        <v>1904.0353608244238</v>
      </c>
      <c r="Q855" s="3">
        <f>MAX(0,MIN(P855-V855+W855,'Power Curve'!$C$39))</f>
        <v>1903.2007677147656</v>
      </c>
      <c r="R855" s="3">
        <f t="shared" si="251"/>
        <v>1911.2800445556691</v>
      </c>
      <c r="S855" s="3">
        <f t="shared" si="252"/>
        <v>-8.0792768409035034</v>
      </c>
      <c r="T855" s="3">
        <f t="shared" si="253"/>
        <v>8.0792768409035034</v>
      </c>
      <c r="V855" s="37">
        <f t="array" ref="V855">SUM(_xlfn.NORM.DIST($AD$3:$AD$1003,$L855,$AA855,FALSE)*WindSpeedStep*$AE$3:$AE$1003)/AG855</f>
        <v>1878.8435661457661</v>
      </c>
      <c r="W855" s="37">
        <f t="array" ref="W855">SUM(_xlfn.NORM.DIST($AD$3:$AD$1003,$L855,$AB855,FALSE)*WindSpeedStep*$AE$3:$AE$1003)/AH855</f>
        <v>1878.0089730361078</v>
      </c>
      <c r="Y855" s="1">
        <f t="shared" si="254"/>
        <v>11</v>
      </c>
      <c r="Z855" s="99">
        <f>IF(L855&lt;'Power Curve'!$P$28,'Power Curve'!$Q$28,IF(L855&gt;'Power Curve'!$P$29,'Power Curve'!$Q$29,INDEX(ReferenceTurbulence,Y855)+(L855-INDEX(ReferenceTurbulenceWindSpeed,Y855))*(INDEX(ReferenceTurbulence,Y855+1)-INDEX(ReferenceTurbulence,Y855))/(INDEX(ReferenceTurbulenceWindSpeed,Y855+1)-INDEX(ReferenceTurbulenceWindSpeed,Y855))))</f>
        <v>0.11850172060878975</v>
      </c>
      <c r="AA855" s="100">
        <f t="shared" si="260"/>
        <v>1.4038002449550921</v>
      </c>
      <c r="AB855" s="29">
        <f t="shared" si="261"/>
        <v>1.410501939629871</v>
      </c>
      <c r="AD855" s="29">
        <f>'Zero Turbulence Curve'!F854</f>
        <v>85.199999999999434</v>
      </c>
      <c r="AE855" s="29">
        <f>'Zero Turbulence Curve'!G854</f>
        <v>1989.4717126307078</v>
      </c>
      <c r="AF855" s="39"/>
      <c r="AG855" s="40">
        <f t="array" ref="AG855">SUM(_xlfn.NORM.DIST($AD$3:$AD$1003,$F855,$AA855,FALSE)*WindSpeedStep)</f>
        <v>1.0000000000000033</v>
      </c>
      <c r="AH855" s="40">
        <f t="array" ref="AH855">SUM(_xlfn.NORM.DIST($AD$3:$AD$1003,$F855,$AB855,FALSE)*WindSpeedStep)</f>
        <v>1.0000000000000038</v>
      </c>
      <c r="AJ855" s="47">
        <f t="shared" si="255"/>
        <v>12</v>
      </c>
      <c r="AK855" s="83" t="b">
        <f>COUNTIF('Power Curve'!$D$2:$D$31,AJ855)&gt;0</f>
        <v>1</v>
      </c>
      <c r="AL855" s="83" t="b">
        <f t="shared" si="256"/>
        <v>0</v>
      </c>
      <c r="AM855" s="83" t="b">
        <f t="shared" si="262"/>
        <v>1</v>
      </c>
      <c r="AN855" s="47" t="str">
        <f t="shared" si="257"/>
        <v>Inner</v>
      </c>
      <c r="AO855" s="48" t="str">
        <f t="shared" si="258"/>
        <v>1.1-1.2</v>
      </c>
      <c r="AP855" s="49" t="str">
        <f t="shared" si="263"/>
        <v>19-20</v>
      </c>
      <c r="AQ855" s="49" t="str">
        <f t="shared" si="264"/>
        <v>Feb</v>
      </c>
      <c r="AR855" s="48" t="str">
        <f t="shared" si="265"/>
        <v>275-285</v>
      </c>
      <c r="AS855" s="49" t="str">
        <f t="shared" si="259"/>
        <v>Inner-TI</v>
      </c>
    </row>
    <row r="856" spans="5:45" x14ac:dyDescent="0.3">
      <c r="E856" s="15">
        <v>40955.8125</v>
      </c>
      <c r="F856" s="21">
        <v>12.55</v>
      </c>
      <c r="G856" s="21">
        <v>1955.550033569338</v>
      </c>
      <c r="H856" s="42">
        <v>1.1767587137868387</v>
      </c>
      <c r="I856" s="35">
        <v>289.2</v>
      </c>
      <c r="J856" s="43">
        <v>0.12988047808764938</v>
      </c>
      <c r="K856" s="44">
        <v>0.15400352531455805</v>
      </c>
      <c r="L856" s="26">
        <f t="shared" si="247"/>
        <v>12.383046503492958</v>
      </c>
      <c r="M856" s="26">
        <f t="shared" si="248"/>
        <v>1.2718897309634525</v>
      </c>
      <c r="N856" s="96">
        <f t="shared" si="249"/>
        <v>13</v>
      </c>
      <c r="O856" s="26">
        <f t="shared" si="250"/>
        <v>0.37527392063060944</v>
      </c>
      <c r="P856" s="3">
        <f>IF(L856&gt;'Power Curve'!$C$37,0,INDEX(Ci,$N856,1)*POWER(1-O856,3)+INDEX(Ci,$N856,2)*3*O856*POWER(1-O856,2)+INDEX(Ci,$N856,3)*3*POWER(O856,2)*(1-O856)+INDEX(Ci,$N856,4)*POWER(O856,3))</f>
        <v>1934.4053918754189</v>
      </c>
      <c r="Q856" s="3">
        <f>MAX(0,MIN(P856-V856+W856,'Power Curve'!$C$39))</f>
        <v>1921.4894666521971</v>
      </c>
      <c r="R856" s="3">
        <f t="shared" si="251"/>
        <v>1955.550033569338</v>
      </c>
      <c r="S856" s="3">
        <f t="shared" si="252"/>
        <v>-34.060566917140932</v>
      </c>
      <c r="T856" s="3">
        <f t="shared" si="253"/>
        <v>34.060566917140932</v>
      </c>
      <c r="V856" s="37">
        <f t="array" ref="V856">SUM(_xlfn.NORM.DIST($AD$3:$AD$1003,$L856,$AA856,FALSE)*WindSpeedStep*$AE$3:$AE$1003)/AG856</f>
        <v>1918.1980770538316</v>
      </c>
      <c r="W856" s="37">
        <f t="array" ref="W856">SUM(_xlfn.NORM.DIST($AD$3:$AD$1003,$L856,$AB856,FALSE)*WindSpeedStep*$AE$3:$AE$1003)/AH856</f>
        <v>1905.2821518306098</v>
      </c>
      <c r="Y856" s="1">
        <f t="shared" si="254"/>
        <v>12</v>
      </c>
      <c r="Z856" s="99">
        <f>IF(L856&lt;'Power Curve'!$P$28,'Power Curve'!$Q$28,IF(L856&gt;'Power Curve'!$P$29,'Power Curve'!$Q$29,INDEX(ReferenceTurbulence,Y856)+(L856-INDEX(ReferenceTurbulenceWindSpeed,Y856))*(INDEX(ReferenceTurbulence,Y856+1)-INDEX(ReferenceTurbulence,Y856))/(INDEX(ReferenceTurbulenceWindSpeed,Y856+1)-INDEX(ReferenceTurbulenceWindSpeed,Y856))))</f>
        <v>0.11954533191275839</v>
      </c>
      <c r="AA856" s="100">
        <f t="shared" si="260"/>
        <v>1.4803354043511878</v>
      </c>
      <c r="AB856" s="29">
        <f t="shared" si="261"/>
        <v>1.6083160000552603</v>
      </c>
      <c r="AD856" s="29">
        <f>'Zero Turbulence Curve'!F855</f>
        <v>85.299999999999429</v>
      </c>
      <c r="AE856" s="29">
        <f>'Zero Turbulence Curve'!G855</f>
        <v>1989.4717126307078</v>
      </c>
      <c r="AF856" s="39"/>
      <c r="AG856" s="40">
        <f t="array" ref="AG856">SUM(_xlfn.NORM.DIST($AD$3:$AD$1003,$F856,$AA856,FALSE)*WindSpeedStep)</f>
        <v>1.0000000000000036</v>
      </c>
      <c r="AH856" s="40">
        <f t="array" ref="AH856">SUM(_xlfn.NORM.DIST($AD$3:$AD$1003,$F856,$AB856,FALSE)*WindSpeedStep)</f>
        <v>1.0000000000000013</v>
      </c>
      <c r="AJ856" s="47">
        <f t="shared" si="255"/>
        <v>12</v>
      </c>
      <c r="AK856" s="83" t="b">
        <f>COUNTIF('Power Curve'!$D$2:$D$31,AJ856)&gt;0</f>
        <v>1</v>
      </c>
      <c r="AL856" s="83" t="b">
        <f t="shared" si="256"/>
        <v>0</v>
      </c>
      <c r="AM856" s="83" t="b">
        <f t="shared" si="262"/>
        <v>1</v>
      </c>
      <c r="AN856" s="47" t="str">
        <f t="shared" si="257"/>
        <v>Inner</v>
      </c>
      <c r="AO856" s="48" t="str">
        <f t="shared" si="258"/>
        <v>1.2-1.3</v>
      </c>
      <c r="AP856" s="49" t="str">
        <f t="shared" si="263"/>
        <v>19-20</v>
      </c>
      <c r="AQ856" s="49" t="str">
        <f t="shared" si="264"/>
        <v>Feb</v>
      </c>
      <c r="AR856" s="48" t="str">
        <f t="shared" si="265"/>
        <v>285-295</v>
      </c>
      <c r="AS856" s="49" t="str">
        <f t="shared" si="259"/>
        <v>Inner-TI</v>
      </c>
    </row>
    <row r="857" spans="5:45" x14ac:dyDescent="0.3">
      <c r="E857" s="15">
        <v>40955.819444444445</v>
      </c>
      <c r="F857" s="21">
        <v>12.37</v>
      </c>
      <c r="G857" s="21">
        <v>1968.889968872073</v>
      </c>
      <c r="H857" s="42">
        <v>1.1775831393878471</v>
      </c>
      <c r="I857" s="35">
        <v>289.7</v>
      </c>
      <c r="J857" s="43">
        <v>0.1228779304769604</v>
      </c>
      <c r="K857" s="44">
        <v>0.19537508578907223</v>
      </c>
      <c r="L857" s="26">
        <f t="shared" si="247"/>
        <v>12.208290727642204</v>
      </c>
      <c r="M857" s="26">
        <f t="shared" si="248"/>
        <v>1.2448806624665445</v>
      </c>
      <c r="N857" s="96">
        <f t="shared" si="249"/>
        <v>13</v>
      </c>
      <c r="O857" s="26">
        <f t="shared" si="250"/>
        <v>0.19536552910080687</v>
      </c>
      <c r="P857" s="3">
        <f>IF(L857&gt;'Power Curve'!$C$37,0,INDEX(Ci,$N857,1)*POWER(1-O857,3)+INDEX(Ci,$N857,2)*3*O857*POWER(1-O857,2)+INDEX(Ci,$N857,3)*3*POWER(O857,2)*(1-O857)+INDEX(Ci,$N857,4)*POWER(O857,3))</f>
        <v>1927.0110685020161</v>
      </c>
      <c r="Q857" s="3">
        <f>MAX(0,MIN(P857-V857+W857,'Power Curve'!$C$39))</f>
        <v>1921.7908083221921</v>
      </c>
      <c r="R857" s="3">
        <f t="shared" si="251"/>
        <v>1968.889968872073</v>
      </c>
      <c r="S857" s="3">
        <f t="shared" si="252"/>
        <v>-47.099160549880935</v>
      </c>
      <c r="T857" s="3">
        <f t="shared" si="253"/>
        <v>47.099160549880935</v>
      </c>
      <c r="V857" s="37">
        <f t="array" ref="V857">SUM(_xlfn.NORM.DIST($AD$3:$AD$1003,$L857,$AA857,FALSE)*WindSpeedStep*$AE$3:$AE$1003)/AG857</f>
        <v>1907.7142718935104</v>
      </c>
      <c r="W857" s="37">
        <f t="array" ref="W857">SUM(_xlfn.NORM.DIST($AD$3:$AD$1003,$L857,$AB857,FALSE)*WindSpeedStep*$AE$3:$AE$1003)/AH857</f>
        <v>1902.4940117136864</v>
      </c>
      <c r="Y857" s="1">
        <f t="shared" si="254"/>
        <v>12</v>
      </c>
      <c r="Z857" s="99">
        <f>IF(L857&lt;'Power Curve'!$P$28,'Power Curve'!$Q$28,IF(L857&gt;'Power Curve'!$P$29,'Power Curve'!$Q$29,INDEX(ReferenceTurbulence,Y857)+(L857-INDEX(ReferenceTurbulenceWindSpeed,Y857))*(INDEX(ReferenceTurbulence,Y857+1)-INDEX(ReferenceTurbulence,Y857))/(INDEX(ReferenceTurbulenceWindSpeed,Y857+1)-INDEX(ReferenceTurbulenceWindSpeed,Y857))))</f>
        <v>0.11890262434468635</v>
      </c>
      <c r="AA857" s="100">
        <f t="shared" si="260"/>
        <v>1.4515978062795585</v>
      </c>
      <c r="AB857" s="29">
        <f t="shared" si="261"/>
        <v>1.5001294992737391</v>
      </c>
      <c r="AD857" s="29">
        <f>'Zero Turbulence Curve'!F856</f>
        <v>85.399999999999423</v>
      </c>
      <c r="AE857" s="29">
        <f>'Zero Turbulence Curve'!G856</f>
        <v>1989.4717126307078</v>
      </c>
      <c r="AF857" s="39"/>
      <c r="AG857" s="40">
        <f t="array" ref="AG857">SUM(_xlfn.NORM.DIST($AD$3:$AD$1003,$F857,$AA857,FALSE)*WindSpeedStep)</f>
        <v>1.0000000000000024</v>
      </c>
      <c r="AH857" s="40">
        <f t="array" ref="AH857">SUM(_xlfn.NORM.DIST($AD$3:$AD$1003,$F857,$AB857,FALSE)*WindSpeedStep)</f>
        <v>1.0000000000000036</v>
      </c>
      <c r="AJ857" s="47">
        <f t="shared" si="255"/>
        <v>12</v>
      </c>
      <c r="AK857" s="83" t="b">
        <f>COUNTIF('Power Curve'!$D$2:$D$31,AJ857)&gt;0</f>
        <v>1</v>
      </c>
      <c r="AL857" s="83" t="b">
        <f t="shared" si="256"/>
        <v>0</v>
      </c>
      <c r="AM857" s="83" t="b">
        <f t="shared" si="262"/>
        <v>1</v>
      </c>
      <c r="AN857" s="47" t="str">
        <f t="shared" si="257"/>
        <v>Inner</v>
      </c>
      <c r="AO857" s="48" t="str">
        <f t="shared" si="258"/>
        <v>1.2-1.3</v>
      </c>
      <c r="AP857" s="49" t="str">
        <f t="shared" si="263"/>
        <v>19-20</v>
      </c>
      <c r="AQ857" s="49" t="str">
        <f t="shared" si="264"/>
        <v>Feb</v>
      </c>
      <c r="AR857" s="48" t="str">
        <f t="shared" si="265"/>
        <v>285-295</v>
      </c>
      <c r="AS857" s="49" t="str">
        <f t="shared" si="259"/>
        <v>Inner-TI</v>
      </c>
    </row>
    <row r="858" spans="5:45" x14ac:dyDescent="0.3">
      <c r="E858" s="15">
        <v>40955.840277777781</v>
      </c>
      <c r="F858" s="21">
        <v>10.94</v>
      </c>
      <c r="G858" s="21">
        <v>1785.109985351568</v>
      </c>
      <c r="H858" s="42">
        <v>1.1795904142850648</v>
      </c>
      <c r="I858" s="35">
        <v>294.39999999999998</v>
      </c>
      <c r="J858" s="43">
        <v>8.8665447897623401E-2</v>
      </c>
      <c r="K858" s="44">
        <v>0.15443870994986386</v>
      </c>
      <c r="L858" s="26">
        <f t="shared" si="247"/>
        <v>10.803115948012536</v>
      </c>
      <c r="M858" s="26">
        <f t="shared" si="248"/>
        <v>1.0277063705818612</v>
      </c>
      <c r="N858" s="96">
        <f t="shared" si="249"/>
        <v>11</v>
      </c>
      <c r="O858" s="26">
        <f t="shared" si="250"/>
        <v>0.82802317600105368</v>
      </c>
      <c r="P858" s="3">
        <f>IF(L858&gt;'Power Curve'!$C$37,0,INDEX(Ci,$N858,1)*POWER(1-O858,3)+INDEX(Ci,$N858,2)*3*O858*POWER(1-O858,2)+INDEX(Ci,$N858,3)*3*POWER(O858,2)*(1-O858)+INDEX(Ci,$N858,4)*POWER(O858,3))</f>
        <v>1741.8161613625064</v>
      </c>
      <c r="Q858" s="3">
        <f>MAX(0,MIN(P858-V858+W858,'Power Curve'!$C$39))</f>
        <v>1791.1730420362319</v>
      </c>
      <c r="R858" s="3">
        <f t="shared" si="251"/>
        <v>1785.109985351568</v>
      </c>
      <c r="S858" s="3">
        <f t="shared" si="252"/>
        <v>6.063056684663934</v>
      </c>
      <c r="T858" s="3">
        <f t="shared" si="253"/>
        <v>6.063056684663934</v>
      </c>
      <c r="V858" s="37">
        <f t="array" ref="V858">SUM(_xlfn.NORM.DIST($AD$3:$AD$1003,$L858,$AA858,FALSE)*WindSpeedStep*$AE$3:$AE$1003)/AG858</f>
        <v>1727.6012106503042</v>
      </c>
      <c r="W858" s="37">
        <f t="array" ref="W858">SUM(_xlfn.NORM.DIST($AD$3:$AD$1003,$L858,$AB858,FALSE)*WindSpeedStep*$AE$3:$AE$1003)/AH858</f>
        <v>1776.9580913240297</v>
      </c>
      <c r="Y858" s="1">
        <f t="shared" si="254"/>
        <v>10</v>
      </c>
      <c r="Z858" s="99">
        <f>IF(L858&lt;'Power Curve'!$P$28,'Power Curve'!$Q$28,IF(L858&gt;'Power Curve'!$P$29,'Power Curve'!$Q$29,INDEX(ReferenceTurbulence,Y858)+(L858-INDEX(ReferenceTurbulenceWindSpeed,Y858))*(INDEX(ReferenceTurbulence,Y858+1)-INDEX(ReferenceTurbulence,Y858))/(INDEX(ReferenceTurbulenceWindSpeed,Y858+1)-INDEX(ReferenceTurbulenceWindSpeed,Y858))))</f>
        <v>0.11999918062940927</v>
      </c>
      <c r="AA858" s="100">
        <f t="shared" si="260"/>
        <v>1.2963650620060083</v>
      </c>
      <c r="AB858" s="29">
        <f t="shared" si="261"/>
        <v>0.95786311422048998</v>
      </c>
      <c r="AD858" s="29">
        <f>'Zero Turbulence Curve'!F857</f>
        <v>85.499999999999417</v>
      </c>
      <c r="AE858" s="29">
        <f>'Zero Turbulence Curve'!G857</f>
        <v>1989.4717126307078</v>
      </c>
      <c r="AF858" s="39"/>
      <c r="AG858" s="40">
        <f t="array" ref="AG858">SUM(_xlfn.NORM.DIST($AD$3:$AD$1003,$F858,$AA858,FALSE)*WindSpeedStep)</f>
        <v>1.0000000000000033</v>
      </c>
      <c r="AH858" s="40">
        <f t="array" ref="AH858">SUM(_xlfn.NORM.DIST($AD$3:$AD$1003,$F858,$AB858,FALSE)*WindSpeedStep)</f>
        <v>1.0000000000000038</v>
      </c>
      <c r="AJ858" s="47">
        <f t="shared" si="255"/>
        <v>11</v>
      </c>
      <c r="AK858" s="83" t="b">
        <f>COUNTIF('Power Curve'!$D$2:$D$31,AJ858)&gt;0</f>
        <v>1</v>
      </c>
      <c r="AL858" s="83" t="b">
        <f t="shared" si="256"/>
        <v>0</v>
      </c>
      <c r="AM858" s="83" t="b">
        <f t="shared" si="262"/>
        <v>1</v>
      </c>
      <c r="AN858" s="47" t="str">
        <f t="shared" si="257"/>
        <v>Outer</v>
      </c>
      <c r="AO858" s="48" t="str">
        <f t="shared" si="258"/>
        <v>1.0-1.1</v>
      </c>
      <c r="AP858" s="49" t="str">
        <f t="shared" si="263"/>
        <v>20-21</v>
      </c>
      <c r="AQ858" s="49" t="str">
        <f t="shared" si="264"/>
        <v>Feb</v>
      </c>
      <c r="AR858" s="48" t="str">
        <f t="shared" si="265"/>
        <v>285-295</v>
      </c>
      <c r="AS858" s="49" t="str">
        <f t="shared" si="259"/>
        <v>HWS-LTI</v>
      </c>
    </row>
    <row r="859" spans="5:45" x14ac:dyDescent="0.3">
      <c r="E859" s="15">
        <v>40955.868055555555</v>
      </c>
      <c r="F859" s="21">
        <v>9.48</v>
      </c>
      <c r="G859" s="21">
        <v>1553.9399719238331</v>
      </c>
      <c r="H859" s="42">
        <v>1.1827212522780914</v>
      </c>
      <c r="I859" s="35">
        <v>293.3</v>
      </c>
      <c r="J859" s="43">
        <v>0.13607594936708861</v>
      </c>
      <c r="K859" s="44">
        <v>0.29942832912360279</v>
      </c>
      <c r="L859" s="26">
        <f t="shared" si="247"/>
        <v>9.3696587678531902</v>
      </c>
      <c r="M859" s="26">
        <f t="shared" si="248"/>
        <v>0.8061609425247438</v>
      </c>
      <c r="N859" s="96">
        <f t="shared" si="249"/>
        <v>10</v>
      </c>
      <c r="O859" s="26">
        <f t="shared" si="250"/>
        <v>0.3832107092233501</v>
      </c>
      <c r="P859" s="3">
        <f>IF(L859&gt;'Power Curve'!$C$37,0,INDEX(Ci,$N859,1)*POWER(1-O859,3)+INDEX(Ci,$N859,2)*3*O859*POWER(1-O859,2)+INDEX(Ci,$N859,3)*3*POWER(O859,2)*(1-O859)+INDEX(Ci,$N859,4)*POWER(O859,3))</f>
        <v>1323.9595257517658</v>
      </c>
      <c r="Q859" s="3">
        <f>MAX(0,MIN(P859-V859+W859,'Power Curve'!$C$39))</f>
        <v>1320.2593741148819</v>
      </c>
      <c r="R859" s="3">
        <f t="shared" si="251"/>
        <v>1553.9399719238331</v>
      </c>
      <c r="S859" s="3">
        <f t="shared" si="252"/>
        <v>-233.68059780895123</v>
      </c>
      <c r="T859" s="3">
        <f t="shared" si="253"/>
        <v>233.68059780895123</v>
      </c>
      <c r="V859" s="37">
        <f t="array" ref="V859">SUM(_xlfn.NORM.DIST($AD$3:$AD$1003,$L859,$AA859,FALSE)*WindSpeedStep*$AE$3:$AE$1003)/AG859</f>
        <v>1332.2446923895745</v>
      </c>
      <c r="W859" s="37">
        <f t="array" ref="W859">SUM(_xlfn.NORM.DIST($AD$3:$AD$1003,$L859,$AB859,FALSE)*WindSpeedStep*$AE$3:$AE$1003)/AH859</f>
        <v>1328.5445407526906</v>
      </c>
      <c r="Y859" s="1">
        <f t="shared" si="254"/>
        <v>9</v>
      </c>
      <c r="Z859" s="99">
        <f>IF(L859&lt;'Power Curve'!$P$28,'Power Curve'!$Q$28,IF(L859&gt;'Power Curve'!$P$29,'Power Curve'!$Q$29,INDEX(ReferenceTurbulence,Y859)+(L859-INDEX(ReferenceTurbulenceWindSpeed,Y859))*(INDEX(ReferenceTurbulence,Y859+1)-INDEX(ReferenceTurbulence,Y859))/(INDEX(ReferenceTurbulenceWindSpeed,Y859+1)-INDEX(ReferenceTurbulenceWindSpeed,Y859))))</f>
        <v>0.12034454983444223</v>
      </c>
      <c r="AA859" s="100">
        <f t="shared" si="260"/>
        <v>1.1275873665196268</v>
      </c>
      <c r="AB859" s="29">
        <f t="shared" si="261"/>
        <v>1.2749852120812886</v>
      </c>
      <c r="AD859" s="29">
        <f>'Zero Turbulence Curve'!F858</f>
        <v>85.599999999999412</v>
      </c>
      <c r="AE859" s="29">
        <f>'Zero Turbulence Curve'!G858</f>
        <v>1989.4717126307078</v>
      </c>
      <c r="AF859" s="39"/>
      <c r="AG859" s="40">
        <f t="array" ref="AG859">SUM(_xlfn.NORM.DIST($AD$3:$AD$1003,$F859,$AA859,FALSE)*WindSpeedStep)</f>
        <v>1.0000000000000031</v>
      </c>
      <c r="AH859" s="40">
        <f t="array" ref="AH859">SUM(_xlfn.NORM.DIST($AD$3:$AD$1003,$F859,$AB859,FALSE)*WindSpeedStep)</f>
        <v>0.99999999999996547</v>
      </c>
      <c r="AJ859" s="47">
        <f t="shared" si="255"/>
        <v>9</v>
      </c>
      <c r="AK859" s="83" t="b">
        <f>COUNTIF('Power Curve'!$D$2:$D$31,AJ859)&gt;0</f>
        <v>1</v>
      </c>
      <c r="AL859" s="83" t="b">
        <f t="shared" si="256"/>
        <v>0</v>
      </c>
      <c r="AM859" s="83" t="b">
        <f t="shared" si="262"/>
        <v>1</v>
      </c>
      <c r="AN859" s="47" t="str">
        <f t="shared" si="257"/>
        <v>Inner</v>
      </c>
      <c r="AO859" s="48" t="str">
        <f t="shared" si="258"/>
        <v>0.8-0.9</v>
      </c>
      <c r="AP859" s="49" t="str">
        <f t="shared" si="263"/>
        <v>20-21</v>
      </c>
      <c r="AQ859" s="49" t="str">
        <f t="shared" si="264"/>
        <v>Feb</v>
      </c>
      <c r="AR859" s="48" t="str">
        <f t="shared" si="265"/>
        <v>285-295</v>
      </c>
      <c r="AS859" s="49" t="str">
        <f t="shared" si="259"/>
        <v>Inner-TI</v>
      </c>
    </row>
    <row r="860" spans="5:45" x14ac:dyDescent="0.3">
      <c r="E860" s="15">
        <v>40955.875</v>
      </c>
      <c r="F860" s="21">
        <v>10.050000000000001</v>
      </c>
      <c r="G860" s="21">
        <v>1698.3300476074269</v>
      </c>
      <c r="H860" s="42">
        <v>1.1830712859798329</v>
      </c>
      <c r="I860" s="35">
        <v>294.89999999999998</v>
      </c>
      <c r="J860" s="43">
        <v>0.13432835820895522</v>
      </c>
      <c r="K860" s="44">
        <v>0.28997996140630017</v>
      </c>
      <c r="L860" s="26">
        <f t="shared" si="247"/>
        <v>9.934004143443202</v>
      </c>
      <c r="M860" s="26">
        <f t="shared" si="248"/>
        <v>0.89338233953448598</v>
      </c>
      <c r="N860" s="96">
        <f t="shared" si="249"/>
        <v>10</v>
      </c>
      <c r="O860" s="26">
        <f t="shared" si="250"/>
        <v>0.98307327237321696</v>
      </c>
      <c r="P860" s="3">
        <f>IF(L860&gt;'Power Curve'!$C$37,0,INDEX(Ci,$N860,1)*POWER(1-O860,3)+INDEX(Ci,$N860,2)*3*O860*POWER(1-O860,2)+INDEX(Ci,$N860,3)*3*POWER(O860,2)*(1-O860)+INDEX(Ci,$N860,4)*POWER(O860,3))</f>
        <v>1514.3137634882805</v>
      </c>
      <c r="Q860" s="3">
        <f>MAX(0,MIN(P860-V860+W860,'Power Curve'!$C$39))</f>
        <v>1502.1949284926231</v>
      </c>
      <c r="R860" s="3">
        <f t="shared" si="251"/>
        <v>1698.3300476074269</v>
      </c>
      <c r="S860" s="3">
        <f t="shared" si="252"/>
        <v>-196.13511911480373</v>
      </c>
      <c r="T860" s="3">
        <f t="shared" si="253"/>
        <v>196.13511911480373</v>
      </c>
      <c r="V860" s="37">
        <f t="array" ref="V860">SUM(_xlfn.NORM.DIST($AD$3:$AD$1003,$L860,$AA860,FALSE)*WindSpeedStep*$AE$3:$AE$1003)/AG860</f>
        <v>1511.7277822070671</v>
      </c>
      <c r="W860" s="37">
        <f t="array" ref="W860">SUM(_xlfn.NORM.DIST($AD$3:$AD$1003,$L860,$AB860,FALSE)*WindSpeedStep*$AE$3:$AE$1003)/AH860</f>
        <v>1499.6089472114097</v>
      </c>
      <c r="Y860" s="1">
        <f t="shared" si="254"/>
        <v>9</v>
      </c>
      <c r="Z860" s="99">
        <f>IF(L860&lt;'Power Curve'!$P$28,'Power Curve'!$Q$28,IF(L860&gt;'Power Curve'!$P$29,'Power Curve'!$Q$29,INDEX(ReferenceTurbulence,Y860)+(L860-INDEX(ReferenceTurbulenceWindSpeed,Y860))*(INDEX(ReferenceTurbulence,Y860+1)-INDEX(ReferenceTurbulence,Y860))/(INDEX(ReferenceTurbulenceWindSpeed,Y860+1)-INDEX(ReferenceTurbulenceWindSpeed,Y860))))</f>
        <v>0.12002981261567851</v>
      </c>
      <c r="AA860" s="100">
        <f t="shared" si="260"/>
        <v>1.1923766558608615</v>
      </c>
      <c r="AB860" s="29">
        <f t="shared" si="261"/>
        <v>1.3344184670296839</v>
      </c>
      <c r="AD860" s="29">
        <f>'Zero Turbulence Curve'!F859</f>
        <v>85.699999999999406</v>
      </c>
      <c r="AE860" s="29">
        <f>'Zero Turbulence Curve'!G859</f>
        <v>1989.4717126307078</v>
      </c>
      <c r="AF860" s="39"/>
      <c r="AG860" s="40">
        <f t="array" ref="AG860">SUM(_xlfn.NORM.DIST($AD$3:$AD$1003,$F860,$AA860,FALSE)*WindSpeedStep)</f>
        <v>1.0000000000000036</v>
      </c>
      <c r="AH860" s="40">
        <f t="array" ref="AH860">SUM(_xlfn.NORM.DIST($AD$3:$AD$1003,$F860,$AB860,FALSE)*WindSpeedStep)</f>
        <v>0.99999999999998479</v>
      </c>
      <c r="AJ860" s="47">
        <f t="shared" si="255"/>
        <v>10</v>
      </c>
      <c r="AK860" s="83" t="b">
        <f>COUNTIF('Power Curve'!$D$2:$D$31,AJ860)&gt;0</f>
        <v>1</v>
      </c>
      <c r="AL860" s="83" t="b">
        <f t="shared" si="256"/>
        <v>0</v>
      </c>
      <c r="AM860" s="83" t="b">
        <f t="shared" si="262"/>
        <v>1</v>
      </c>
      <c r="AN860" s="47" t="str">
        <f t="shared" si="257"/>
        <v>Inner</v>
      </c>
      <c r="AO860" s="48" t="str">
        <f t="shared" si="258"/>
        <v>0.8-0.9</v>
      </c>
      <c r="AP860" s="49" t="str">
        <f t="shared" si="263"/>
        <v>21-22</v>
      </c>
      <c r="AQ860" s="49" t="str">
        <f t="shared" si="264"/>
        <v>Feb</v>
      </c>
      <c r="AR860" s="48" t="str">
        <f t="shared" si="265"/>
        <v>285-295</v>
      </c>
      <c r="AS860" s="49" t="str">
        <f t="shared" si="259"/>
        <v>Inner-TI</v>
      </c>
    </row>
    <row r="861" spans="5:45" x14ac:dyDescent="0.3">
      <c r="E861" s="15">
        <v>40955.881944444445</v>
      </c>
      <c r="F861" s="21">
        <v>9.6</v>
      </c>
      <c r="G861" s="21">
        <v>1476.449951171873</v>
      </c>
      <c r="H861" s="42">
        <v>1.1831746182253362</v>
      </c>
      <c r="I861" s="35">
        <v>293.7</v>
      </c>
      <c r="J861" s="43">
        <v>0.15104166666666666</v>
      </c>
      <c r="K861" s="44">
        <v>0.23883575438468402</v>
      </c>
      <c r="L861" s="26">
        <f t="shared" si="247"/>
        <v>9.4894742493922184</v>
      </c>
      <c r="M861" s="26">
        <f t="shared" si="248"/>
        <v>0.82467881143135668</v>
      </c>
      <c r="N861" s="96">
        <f t="shared" si="249"/>
        <v>10</v>
      </c>
      <c r="O861" s="26">
        <f t="shared" si="250"/>
        <v>0.51056680173300417</v>
      </c>
      <c r="P861" s="3">
        <f>IF(L861&gt;'Power Curve'!$C$37,0,INDEX(Ci,$N861,1)*POWER(1-O861,3)+INDEX(Ci,$N861,2)*3*O861*POWER(1-O861,2)+INDEX(Ci,$N861,3)*3*POWER(O861,2)*(1-O861)+INDEX(Ci,$N861,4)*POWER(O861,3))</f>
        <v>1366.8707919963172</v>
      </c>
      <c r="Q861" s="3">
        <f>MAX(0,MIN(P861-V861+W861,'Power Curve'!$C$39))</f>
        <v>1354.6929499755688</v>
      </c>
      <c r="R861" s="3">
        <f t="shared" si="251"/>
        <v>1476.449951171873</v>
      </c>
      <c r="S861" s="3">
        <f t="shared" si="252"/>
        <v>-121.75700119630415</v>
      </c>
      <c r="T861" s="3">
        <f t="shared" si="253"/>
        <v>121.75700119630415</v>
      </c>
      <c r="V861" s="37">
        <f t="array" ref="V861">SUM(_xlfn.NORM.DIST($AD$3:$AD$1003,$L861,$AA861,FALSE)*WindSpeedStep*$AE$3:$AE$1003)/AG861</f>
        <v>1372.0861037807392</v>
      </c>
      <c r="W861" s="37">
        <f t="array" ref="W861">SUM(_xlfn.NORM.DIST($AD$3:$AD$1003,$L861,$AB861,FALSE)*WindSpeedStep*$AE$3:$AE$1003)/AH861</f>
        <v>1359.9082617599909</v>
      </c>
      <c r="Y861" s="1">
        <f t="shared" si="254"/>
        <v>9</v>
      </c>
      <c r="Z861" s="99">
        <f>IF(L861&lt;'Power Curve'!$P$28,'Power Curve'!$Q$28,IF(L861&gt;'Power Curve'!$P$29,'Power Curve'!$Q$29,INDEX(ReferenceTurbulence,Y861)+(L861-INDEX(ReferenceTurbulenceWindSpeed,Y861))*(INDEX(ReferenceTurbulence,Y861+1)-INDEX(ReferenceTurbulence,Y861))/(INDEX(ReferenceTurbulenceWindSpeed,Y861+1)-INDEX(ReferenceTurbulenceWindSpeed,Y861))))</f>
        <v>0.12027772835763824</v>
      </c>
      <c r="AA861" s="100">
        <f t="shared" si="260"/>
        <v>1.1413724060252002</v>
      </c>
      <c r="AB861" s="29">
        <f t="shared" si="261"/>
        <v>1.4333060064186163</v>
      </c>
      <c r="AD861" s="29">
        <f>'Zero Turbulence Curve'!F860</f>
        <v>85.7999999999994</v>
      </c>
      <c r="AE861" s="29">
        <f>'Zero Turbulence Curve'!G860</f>
        <v>1989.4717126307078</v>
      </c>
      <c r="AF861" s="39"/>
      <c r="AG861" s="40">
        <f t="array" ref="AG861">SUM(_xlfn.NORM.DIST($AD$3:$AD$1003,$F861,$AA861,FALSE)*WindSpeedStep)</f>
        <v>1.0000000000000036</v>
      </c>
      <c r="AH861" s="40">
        <f t="array" ref="AH861">SUM(_xlfn.NORM.DIST($AD$3:$AD$1003,$F861,$AB861,FALSE)*WindSpeedStep)</f>
        <v>0.99999999999175337</v>
      </c>
      <c r="AJ861" s="47">
        <f t="shared" si="255"/>
        <v>9</v>
      </c>
      <c r="AK861" s="83" t="b">
        <f>COUNTIF('Power Curve'!$D$2:$D$31,AJ861)&gt;0</f>
        <v>1</v>
      </c>
      <c r="AL861" s="83" t="b">
        <f t="shared" si="256"/>
        <v>0</v>
      </c>
      <c r="AM861" s="83" t="b">
        <f t="shared" si="262"/>
        <v>1</v>
      </c>
      <c r="AN861" s="47" t="str">
        <f t="shared" si="257"/>
        <v>Outer</v>
      </c>
      <c r="AO861" s="48" t="str">
        <f t="shared" si="258"/>
        <v>0.8-0.9</v>
      </c>
      <c r="AP861" s="49" t="str">
        <f t="shared" si="263"/>
        <v>21-22</v>
      </c>
      <c r="AQ861" s="49" t="str">
        <f t="shared" si="264"/>
        <v>Feb</v>
      </c>
      <c r="AR861" s="48" t="str">
        <f t="shared" si="265"/>
        <v>285-295</v>
      </c>
      <c r="AS861" s="49" t="str">
        <f t="shared" si="259"/>
        <v>HWS-HTI</v>
      </c>
    </row>
    <row r="862" spans="5:45" x14ac:dyDescent="0.3">
      <c r="E862" s="15">
        <v>40955.888888888891</v>
      </c>
      <c r="F862" s="21">
        <v>8.82</v>
      </c>
      <c r="G862" s="21">
        <v>916.35999679565452</v>
      </c>
      <c r="H862" s="42">
        <v>1.1834092026767833</v>
      </c>
      <c r="I862" s="35">
        <v>294.7</v>
      </c>
      <c r="J862" s="43">
        <v>0.12244897959183675</v>
      </c>
      <c r="K862" s="44">
        <v>0.19056231627705514</v>
      </c>
      <c r="L862" s="26">
        <f t="shared" si="247"/>
        <v>8.719030622415346</v>
      </c>
      <c r="M862" s="26">
        <f t="shared" si="248"/>
        <v>0.70560426529563236</v>
      </c>
      <c r="N862" s="96">
        <f t="shared" si="249"/>
        <v>9</v>
      </c>
      <c r="O862" s="26">
        <f t="shared" si="250"/>
        <v>0.71002411080289651</v>
      </c>
      <c r="P862" s="3">
        <f>IF(L862&gt;'Power Curve'!$C$37,0,INDEX(Ci,$N862,1)*POWER(1-O862,3)+INDEX(Ci,$N862,2)*3*O862*POWER(1-O862,2)+INDEX(Ci,$N862,3)*3*POWER(O862,2)*(1-O862)+INDEX(Ci,$N862,4)*POWER(O862,3))</f>
        <v>1103.4351870253454</v>
      </c>
      <c r="Q862" s="3">
        <f>MAX(0,MIN(P862-V862+W862,'Power Curve'!$C$39))</f>
        <v>1104.1595635536485</v>
      </c>
      <c r="R862" s="3">
        <f t="shared" si="251"/>
        <v>916.35999679565452</v>
      </c>
      <c r="S862" s="3">
        <f t="shared" si="252"/>
        <v>187.79956675799394</v>
      </c>
      <c r="T862" s="3">
        <f t="shared" si="253"/>
        <v>187.79956675799394</v>
      </c>
      <c r="V862" s="37">
        <f t="array" ref="V862">SUM(_xlfn.NORM.DIST($AD$3:$AD$1003,$L862,$AA862,FALSE)*WindSpeedStep*$AE$3:$AE$1003)/AG862</f>
        <v>1109.7188301072865</v>
      </c>
      <c r="W862" s="37">
        <f t="array" ref="W862">SUM(_xlfn.NORM.DIST($AD$3:$AD$1003,$L862,$AB862,FALSE)*WindSpeedStep*$AE$3:$AE$1003)/AH862</f>
        <v>1110.4432066355896</v>
      </c>
      <c r="Y862" s="1">
        <f t="shared" si="254"/>
        <v>8</v>
      </c>
      <c r="Z862" s="99">
        <f>IF(L862&lt;'Power Curve'!$P$28,'Power Curve'!$Q$28,IF(L862&gt;'Power Curve'!$P$29,'Power Curve'!$Q$29,INDEX(ReferenceTurbulence,Y862)+(L862-INDEX(ReferenceTurbulenceWindSpeed,Y862))*(INDEX(ReferenceTurbulence,Y862+1)-INDEX(ReferenceTurbulence,Y862))/(INDEX(ReferenceTurbulenceWindSpeed,Y862+1)-INDEX(ReferenceTurbulenceWindSpeed,Y862))))</f>
        <v>0.12021233168610343</v>
      </c>
      <c r="AA862" s="100">
        <f t="shared" si="260"/>
        <v>1.0481350011630863</v>
      </c>
      <c r="AB862" s="29">
        <f t="shared" si="261"/>
        <v>1.0676364027447363</v>
      </c>
      <c r="AD862" s="29">
        <f>'Zero Turbulence Curve'!F861</f>
        <v>85.899999999999395</v>
      </c>
      <c r="AE862" s="29">
        <f>'Zero Turbulence Curve'!G861</f>
        <v>1989.4717126307078</v>
      </c>
      <c r="AF862" s="39"/>
      <c r="AG862" s="40">
        <f t="array" ref="AG862">SUM(_xlfn.NORM.DIST($AD$3:$AD$1003,$F862,$AA862,FALSE)*WindSpeedStep)</f>
        <v>1.0000000000000033</v>
      </c>
      <c r="AH862" s="40">
        <f t="array" ref="AH862">SUM(_xlfn.NORM.DIST($AD$3:$AD$1003,$F862,$AB862,FALSE)*WindSpeedStep)</f>
        <v>1.0000000000000038</v>
      </c>
      <c r="AJ862" s="47">
        <f t="shared" si="255"/>
        <v>9</v>
      </c>
      <c r="AK862" s="83" t="b">
        <f>COUNTIF('Power Curve'!$D$2:$D$31,AJ862)&gt;0</f>
        <v>1</v>
      </c>
      <c r="AL862" s="83" t="b">
        <f t="shared" si="256"/>
        <v>0</v>
      </c>
      <c r="AM862" s="83" t="b">
        <f t="shared" si="262"/>
        <v>1</v>
      </c>
      <c r="AN862" s="47" t="str">
        <f t="shared" si="257"/>
        <v>Inner</v>
      </c>
      <c r="AO862" s="48" t="str">
        <f t="shared" si="258"/>
        <v>0.7-0.8</v>
      </c>
      <c r="AP862" s="49" t="str">
        <f t="shared" si="263"/>
        <v>21-22</v>
      </c>
      <c r="AQ862" s="49" t="str">
        <f t="shared" si="264"/>
        <v>Feb</v>
      </c>
      <c r="AR862" s="48" t="str">
        <f t="shared" si="265"/>
        <v>285-295</v>
      </c>
      <c r="AS862" s="49" t="str">
        <f t="shared" si="259"/>
        <v>Inner-TI</v>
      </c>
    </row>
    <row r="863" spans="5:45" x14ac:dyDescent="0.3">
      <c r="E863" s="15">
        <v>40955.895833333336</v>
      </c>
      <c r="F863" s="21">
        <v>7.47</v>
      </c>
      <c r="G863" s="21">
        <v>780.18997573852585</v>
      </c>
      <c r="H863" s="42">
        <v>1.1842130861421052</v>
      </c>
      <c r="I863" s="35">
        <v>293</v>
      </c>
      <c r="J863" s="43">
        <v>0.16599732262382866</v>
      </c>
      <c r="K863" s="44">
        <v>0.27602799624885199</v>
      </c>
      <c r="L863" s="26">
        <f t="shared" si="247"/>
        <v>7.3861568207713777</v>
      </c>
      <c r="M863" s="26">
        <f t="shared" si="248"/>
        <v>0.49960432262660526</v>
      </c>
      <c r="N863" s="96">
        <f t="shared" si="249"/>
        <v>8</v>
      </c>
      <c r="O863" s="26">
        <f t="shared" si="250"/>
        <v>0.37343641338481776</v>
      </c>
      <c r="P863" s="3">
        <f>IF(L863&gt;'Power Curve'!$C$37,0,INDEX(Ci,$N863,1)*POWER(1-O863,3)+INDEX(Ci,$N863,2)*3*O863*POWER(1-O863,2)+INDEX(Ci,$N863,3)*3*POWER(O863,2)*(1-O863)+INDEX(Ci,$N863,4)*POWER(O863,3))</f>
        <v>699.85588983908906</v>
      </c>
      <c r="Q863" s="3">
        <f>MAX(0,MIN(P863-V863+W863,'Power Curve'!$C$39))</f>
        <v>719.53988734022982</v>
      </c>
      <c r="R863" s="3">
        <f t="shared" si="251"/>
        <v>780.18997573852585</v>
      </c>
      <c r="S863" s="3">
        <f t="shared" si="252"/>
        <v>-60.65008839829602</v>
      </c>
      <c r="T863" s="3">
        <f t="shared" si="253"/>
        <v>60.65008839829602</v>
      </c>
      <c r="V863" s="37">
        <f t="array" ref="V863">SUM(_xlfn.NORM.DIST($AD$3:$AD$1003,$L863,$AA863,FALSE)*WindSpeedStep*$AE$3:$AE$1003)/AG863</f>
        <v>695.09504399792115</v>
      </c>
      <c r="W863" s="37">
        <f t="array" ref="W863">SUM(_xlfn.NORM.DIST($AD$3:$AD$1003,$L863,$AB863,FALSE)*WindSpeedStep*$AE$3:$AE$1003)/AH863</f>
        <v>714.77904149906192</v>
      </c>
      <c r="Y863" s="1">
        <f t="shared" si="254"/>
        <v>7</v>
      </c>
      <c r="Z863" s="99">
        <f>IF(L863&lt;'Power Curve'!$P$28,'Power Curve'!$Q$28,IF(L863&gt;'Power Curve'!$P$29,'Power Curve'!$Q$29,INDEX(ReferenceTurbulence,Y863)+(L863-INDEX(ReferenceTurbulenceWindSpeed,Y863))*(INDEX(ReferenceTurbulence,Y863+1)-INDEX(ReferenceTurbulence,Y863))/(INDEX(ReferenceTurbulenceWindSpeed,Y863+1)-INDEX(ReferenceTurbulenceWindSpeed,Y863))))</f>
        <v>0.11956917536127894</v>
      </c>
      <c r="AA863" s="100">
        <f t="shared" si="260"/>
        <v>0.8831566801487194</v>
      </c>
      <c r="AB863" s="29">
        <f t="shared" si="261"/>
        <v>1.2260822567277789</v>
      </c>
      <c r="AD863" s="29">
        <f>'Zero Turbulence Curve'!F862</f>
        <v>85.999999999999389</v>
      </c>
      <c r="AE863" s="29">
        <f>'Zero Turbulence Curve'!G862</f>
        <v>1989.4717126307078</v>
      </c>
      <c r="AF863" s="39"/>
      <c r="AG863" s="40">
        <f t="array" ref="AG863">SUM(_xlfn.NORM.DIST($AD$3:$AD$1003,$F863,$AA863,FALSE)*WindSpeedStep)</f>
        <v>1.000000000000004</v>
      </c>
      <c r="AH863" s="40">
        <f t="array" ref="AH863">SUM(_xlfn.NORM.DIST($AD$3:$AD$1003,$F863,$AB863,FALSE)*WindSpeedStep)</f>
        <v>0.9999999995743527</v>
      </c>
      <c r="AJ863" s="47">
        <f t="shared" si="255"/>
        <v>7</v>
      </c>
      <c r="AK863" s="83" t="b">
        <f>COUNTIF('Power Curve'!$D$2:$D$31,AJ863)&gt;0</f>
        <v>1</v>
      </c>
      <c r="AL863" s="83" t="b">
        <f t="shared" si="256"/>
        <v>0</v>
      </c>
      <c r="AM863" s="83" t="b">
        <f t="shared" si="262"/>
        <v>1</v>
      </c>
      <c r="AN863" s="47" t="str">
        <f t="shared" si="257"/>
        <v>Outer</v>
      </c>
      <c r="AO863" s="48" t="str">
        <f t="shared" si="258"/>
        <v>0.4-0.5</v>
      </c>
      <c r="AP863" s="49" t="str">
        <f t="shared" si="263"/>
        <v>21-22</v>
      </c>
      <c r="AQ863" s="49" t="str">
        <f t="shared" si="264"/>
        <v>Feb</v>
      </c>
      <c r="AR863" s="48" t="str">
        <f t="shared" si="265"/>
        <v>285-295</v>
      </c>
      <c r="AS863" s="49" t="str">
        <f t="shared" si="259"/>
        <v>LWS-HTI</v>
      </c>
    </row>
    <row r="864" spans="5:45" x14ac:dyDescent="0.3">
      <c r="E864" s="15">
        <v>40955.902777777781</v>
      </c>
      <c r="F864" s="21">
        <v>7.28</v>
      </c>
      <c r="G864" s="21">
        <v>731.06997871398949</v>
      </c>
      <c r="H864" s="42">
        <v>1.1843007243998078</v>
      </c>
      <c r="I864" s="35">
        <v>286.39999999999998</v>
      </c>
      <c r="J864" s="43">
        <v>0.14972527472527472</v>
      </c>
      <c r="K864" s="44">
        <v>0.250367399781113</v>
      </c>
      <c r="L864" s="26">
        <f t="shared" si="247"/>
        <v>7.1984669447812371</v>
      </c>
      <c r="M864" s="26">
        <f t="shared" si="248"/>
        <v>0.4705962472590518</v>
      </c>
      <c r="N864" s="96">
        <f t="shared" si="249"/>
        <v>8</v>
      </c>
      <c r="O864" s="26">
        <f t="shared" si="250"/>
        <v>0.18453008862801484</v>
      </c>
      <c r="P864" s="3">
        <f>IF(L864&gt;'Power Curve'!$C$37,0,INDEX(Ci,$N864,1)*POWER(1-O864,3)+INDEX(Ci,$N864,2)*3*O864*POWER(1-O864,2)+INDEX(Ci,$N864,3)*3*POWER(O864,2)*(1-O864)+INDEX(Ci,$N864,4)*POWER(O864,3))</f>
        <v>648.47324513032265</v>
      </c>
      <c r="Q864" s="3">
        <f>MAX(0,MIN(P864-V864+W864,'Power Curve'!$C$39))</f>
        <v>659.87217712920619</v>
      </c>
      <c r="R864" s="3">
        <f t="shared" si="251"/>
        <v>731.06997871398949</v>
      </c>
      <c r="S864" s="3">
        <f t="shared" si="252"/>
        <v>-71.197801584783292</v>
      </c>
      <c r="T864" s="3">
        <f t="shared" si="253"/>
        <v>71.197801584783292</v>
      </c>
      <c r="V864" s="37">
        <f t="array" ref="V864">SUM(_xlfn.NORM.DIST($AD$3:$AD$1003,$L864,$AA864,FALSE)*WindSpeedStep*$AE$3:$AE$1003)/AG864</f>
        <v>644.88878527065447</v>
      </c>
      <c r="W864" s="37">
        <f t="array" ref="W864">SUM(_xlfn.NORM.DIST($AD$3:$AD$1003,$L864,$AB864,FALSE)*WindSpeedStep*$AE$3:$AE$1003)/AH864</f>
        <v>656.28771726953801</v>
      </c>
      <c r="Y864" s="1">
        <f t="shared" si="254"/>
        <v>7</v>
      </c>
      <c r="Z864" s="99">
        <f>IF(L864&lt;'Power Curve'!$P$28,'Power Curve'!$Q$28,IF(L864&gt;'Power Curve'!$P$29,'Power Curve'!$Q$29,INDEX(ReferenceTurbulence,Y864)+(L864-INDEX(ReferenceTurbulenceWindSpeed,Y864))*(INDEX(ReferenceTurbulence,Y864+1)-INDEX(ReferenceTurbulence,Y864))/(INDEX(ReferenceTurbulenceWindSpeed,Y864+1)-INDEX(ReferenceTurbulenceWindSpeed,Y864))))</f>
        <v>0.11962130564981971</v>
      </c>
      <c r="AA864" s="100">
        <f t="shared" si="260"/>
        <v>0.86109001461180024</v>
      </c>
      <c r="AB864" s="29">
        <f t="shared" si="261"/>
        <v>1.0777924409081796</v>
      </c>
      <c r="AD864" s="29">
        <f>'Zero Turbulence Curve'!F863</f>
        <v>86.099999999999383</v>
      </c>
      <c r="AE864" s="29">
        <f>'Zero Turbulence Curve'!G863</f>
        <v>1989.4717126307078</v>
      </c>
      <c r="AF864" s="39"/>
      <c r="AG864" s="40">
        <f t="array" ref="AG864">SUM(_xlfn.NORM.DIST($AD$3:$AD$1003,$F864,$AA864,FALSE)*WindSpeedStep)</f>
        <v>1.0000000000000038</v>
      </c>
      <c r="AH864" s="40">
        <f t="array" ref="AH864">SUM(_xlfn.NORM.DIST($AD$3:$AD$1003,$F864,$AB864,FALSE)*WindSpeedStep)</f>
        <v>0.99999999999489331</v>
      </c>
      <c r="AJ864" s="47">
        <f t="shared" si="255"/>
        <v>7</v>
      </c>
      <c r="AK864" s="83" t="b">
        <f>COUNTIF('Power Curve'!$D$2:$D$31,AJ864)&gt;0</f>
        <v>1</v>
      </c>
      <c r="AL864" s="83" t="b">
        <f t="shared" si="256"/>
        <v>0</v>
      </c>
      <c r="AM864" s="83" t="b">
        <f t="shared" si="262"/>
        <v>1</v>
      </c>
      <c r="AN864" s="47" t="str">
        <f t="shared" si="257"/>
        <v>Outer</v>
      </c>
      <c r="AO864" s="48" t="str">
        <f t="shared" si="258"/>
        <v>0.4-0.5</v>
      </c>
      <c r="AP864" s="49" t="str">
        <f t="shared" si="263"/>
        <v>21-22</v>
      </c>
      <c r="AQ864" s="49" t="str">
        <f t="shared" si="264"/>
        <v>Feb</v>
      </c>
      <c r="AR864" s="48" t="str">
        <f t="shared" si="265"/>
        <v>285-295</v>
      </c>
      <c r="AS864" s="49" t="str">
        <f t="shared" si="259"/>
        <v>LWS-HTI</v>
      </c>
    </row>
    <row r="865" spans="5:45" x14ac:dyDescent="0.3">
      <c r="E865" s="15">
        <v>40955.909722222219</v>
      </c>
      <c r="F865" s="21">
        <v>8.1199999999999992</v>
      </c>
      <c r="G865" s="21">
        <v>707.84998989105225</v>
      </c>
      <c r="H865" s="42">
        <v>1.1840816520280488</v>
      </c>
      <c r="I865" s="35">
        <v>290.2</v>
      </c>
      <c r="J865" s="43">
        <v>0.12192118226600986</v>
      </c>
      <c r="K865" s="44">
        <v>0.27117550608364788</v>
      </c>
      <c r="L865" s="26">
        <f t="shared" si="247"/>
        <v>8.0285641812811814</v>
      </c>
      <c r="M865" s="26">
        <f t="shared" si="248"/>
        <v>0.5988904510447326</v>
      </c>
      <c r="N865" s="96">
        <f t="shared" si="249"/>
        <v>9</v>
      </c>
      <c r="O865" s="26">
        <f t="shared" si="250"/>
        <v>1.9869507503785078E-2</v>
      </c>
      <c r="P865" s="3">
        <f>IF(L865&gt;'Power Curve'!$C$37,0,INDEX(Ci,$N865,1)*POWER(1-O865,3)+INDEX(Ci,$N865,2)*3*O865*POWER(1-O865,2)+INDEX(Ci,$N865,3)*3*POWER(O865,2)*(1-O865)+INDEX(Ci,$N865,4)*POWER(O865,3))</f>
        <v>886.69278280190451</v>
      </c>
      <c r="Q865" s="3">
        <f>MAX(0,MIN(P865-V865+W865,'Power Curve'!$C$39))</f>
        <v>887.81881022223524</v>
      </c>
      <c r="R865" s="3">
        <f t="shared" si="251"/>
        <v>707.84998989105225</v>
      </c>
      <c r="S865" s="3">
        <f t="shared" si="252"/>
        <v>179.968820331183</v>
      </c>
      <c r="T865" s="3">
        <f t="shared" si="253"/>
        <v>179.968820331183</v>
      </c>
      <c r="V865" s="37">
        <f t="array" ref="V865">SUM(_xlfn.NORM.DIST($AD$3:$AD$1003,$L865,$AA865,FALSE)*WindSpeedStep*$AE$3:$AE$1003)/AG865</f>
        <v>882.63102190150983</v>
      </c>
      <c r="W865" s="37">
        <f t="array" ref="W865">SUM(_xlfn.NORM.DIST($AD$3:$AD$1003,$L865,$AB865,FALSE)*WindSpeedStep*$AE$3:$AE$1003)/AH865</f>
        <v>883.75704932184055</v>
      </c>
      <c r="Y865" s="1">
        <f t="shared" si="254"/>
        <v>8</v>
      </c>
      <c r="Z865" s="99">
        <f>IF(L865&lt;'Power Curve'!$P$28,'Power Curve'!$Q$28,IF(L865&gt;'Power Curve'!$P$29,'Power Curve'!$Q$29,INDEX(ReferenceTurbulence,Y865)+(L865-INDEX(ReferenceTurbulenceWindSpeed,Y865))*(INDEX(ReferenceTurbulence,Y865+1)-INDEX(ReferenceTurbulence,Y865))/(INDEX(ReferenceTurbulenceWindSpeed,Y865+1)-INDEX(ReferenceTurbulenceWindSpeed,Y865))))</f>
        <v>0.11941910676713016</v>
      </c>
      <c r="AA865" s="100">
        <f t="shared" si="260"/>
        <v>0.9587639631511744</v>
      </c>
      <c r="AB865" s="29">
        <f t="shared" si="261"/>
        <v>0.97885203688034117</v>
      </c>
      <c r="AD865" s="29">
        <f>'Zero Turbulence Curve'!F864</f>
        <v>86.199999999999378</v>
      </c>
      <c r="AE865" s="29">
        <f>'Zero Turbulence Curve'!G864</f>
        <v>1989.4717126307078</v>
      </c>
      <c r="AF865" s="39"/>
      <c r="AG865" s="40">
        <f t="array" ref="AG865">SUM(_xlfn.NORM.DIST($AD$3:$AD$1003,$F865,$AA865,FALSE)*WindSpeedStep)</f>
        <v>1.0000000000000036</v>
      </c>
      <c r="AH865" s="40">
        <f t="array" ref="AH865">SUM(_xlfn.NORM.DIST($AD$3:$AD$1003,$F865,$AB865,FALSE)*WindSpeedStep)</f>
        <v>1.000000000000004</v>
      </c>
      <c r="AJ865" s="47">
        <f t="shared" si="255"/>
        <v>8</v>
      </c>
      <c r="AK865" s="83" t="b">
        <f>COUNTIF('Power Curve'!$D$2:$D$31,AJ865)&gt;0</f>
        <v>1</v>
      </c>
      <c r="AL865" s="83" t="b">
        <f t="shared" si="256"/>
        <v>0</v>
      </c>
      <c r="AM865" s="83" t="b">
        <f t="shared" si="262"/>
        <v>1</v>
      </c>
      <c r="AN865" s="47" t="str">
        <f t="shared" si="257"/>
        <v>Inner</v>
      </c>
      <c r="AO865" s="48" t="str">
        <f t="shared" si="258"/>
        <v>0.5-0.6</v>
      </c>
      <c r="AP865" s="49" t="str">
        <f t="shared" si="263"/>
        <v>21-22</v>
      </c>
      <c r="AQ865" s="49" t="str">
        <f t="shared" si="264"/>
        <v>Feb</v>
      </c>
      <c r="AR865" s="48" t="str">
        <f t="shared" si="265"/>
        <v>285-295</v>
      </c>
      <c r="AS865" s="49" t="str">
        <f t="shared" si="259"/>
        <v>Inner-TI</v>
      </c>
    </row>
    <row r="866" spans="5:45" x14ac:dyDescent="0.3">
      <c r="E866" s="15">
        <v>40955.916666666664</v>
      </c>
      <c r="F866" s="21">
        <v>7.06</v>
      </c>
      <c r="G866" s="21">
        <v>545.20997047424316</v>
      </c>
      <c r="H866" s="42">
        <v>1.1849299026715134</v>
      </c>
      <c r="I866" s="35">
        <v>294.60000000000002</v>
      </c>
      <c r="J866" s="43">
        <v>0.11614730878186968</v>
      </c>
      <c r="K866" s="44">
        <v>0.25321401732186977</v>
      </c>
      <c r="L866" s="26">
        <f t="shared" si="247"/>
        <v>6.9821668798095509</v>
      </c>
      <c r="M866" s="26">
        <f t="shared" si="248"/>
        <v>0.43716637495717559</v>
      </c>
      <c r="N866" s="96">
        <f t="shared" si="249"/>
        <v>7</v>
      </c>
      <c r="O866" s="26">
        <f t="shared" si="250"/>
        <v>0.96649642004662739</v>
      </c>
      <c r="P866" s="3">
        <f>IF(L866&gt;'Power Curve'!$C$37,0,INDEX(Ci,$N866,1)*POWER(1-O866,3)+INDEX(Ci,$N866,2)*3*O866*POWER(1-O866,2)+INDEX(Ci,$N866,3)*3*POWER(O866,2)*(1-O866)+INDEX(Ci,$N866,4)*POWER(O866,3))</f>
        <v>591.86581554913289</v>
      </c>
      <c r="Q866" s="3">
        <f>MAX(0,MIN(P866-V866+W866,'Power Curve'!$C$39))</f>
        <v>590.75106495385126</v>
      </c>
      <c r="R866" s="3">
        <f t="shared" si="251"/>
        <v>545.20997047424316</v>
      </c>
      <c r="S866" s="3">
        <f t="shared" si="252"/>
        <v>45.541094479608091</v>
      </c>
      <c r="T866" s="3">
        <f t="shared" si="253"/>
        <v>45.541094479608091</v>
      </c>
      <c r="V866" s="37">
        <f t="array" ref="V866">SUM(_xlfn.NORM.DIST($AD$3:$AD$1003,$L866,$AA866,FALSE)*WindSpeedStep*$AE$3:$AE$1003)/AG866</f>
        <v>589.51880002758367</v>
      </c>
      <c r="W866" s="37">
        <f t="array" ref="W866">SUM(_xlfn.NORM.DIST($AD$3:$AD$1003,$L866,$AB866,FALSE)*WindSpeedStep*$AE$3:$AE$1003)/AH866</f>
        <v>588.40404943230203</v>
      </c>
      <c r="Y866" s="1">
        <f t="shared" si="254"/>
        <v>6</v>
      </c>
      <c r="Z866" s="99">
        <f>IF(L866&lt;'Power Curve'!$P$28,'Power Curve'!$Q$28,IF(L866&gt;'Power Curve'!$P$29,'Power Curve'!$Q$29,INDEX(ReferenceTurbulence,Y866)+(L866-INDEX(ReferenceTurbulenceWindSpeed,Y866))*(INDEX(ReferenceTurbulence,Y866+1)-INDEX(ReferenceTurbulence,Y866))/(INDEX(ReferenceTurbulenceWindSpeed,Y866+1)-INDEX(ReferenceTurbulenceWindSpeed,Y866))))</f>
        <v>0.11973701448083082</v>
      </c>
      <c r="AA866" s="100">
        <f t="shared" si="260"/>
        <v>0.83602381679533355</v>
      </c>
      <c r="AB866" s="29">
        <f t="shared" si="261"/>
        <v>0.81095989255578349</v>
      </c>
      <c r="AD866" s="29">
        <f>'Zero Turbulence Curve'!F865</f>
        <v>86.299999999999372</v>
      </c>
      <c r="AE866" s="29">
        <f>'Zero Turbulence Curve'!G865</f>
        <v>1989.4717126307078</v>
      </c>
      <c r="AF866" s="39"/>
      <c r="AG866" s="40">
        <f t="array" ref="AG866">SUM(_xlfn.NORM.DIST($AD$3:$AD$1003,$F866,$AA866,FALSE)*WindSpeedStep)</f>
        <v>1.000000000000004</v>
      </c>
      <c r="AH866" s="40">
        <f t="array" ref="AH866">SUM(_xlfn.NORM.DIST($AD$3:$AD$1003,$F866,$AB866,FALSE)*WindSpeedStep)</f>
        <v>1.0000000000000036</v>
      </c>
      <c r="AJ866" s="47">
        <f t="shared" si="255"/>
        <v>7</v>
      </c>
      <c r="AK866" s="83" t="b">
        <f>COUNTIF('Power Curve'!$D$2:$D$31,AJ866)&gt;0</f>
        <v>1</v>
      </c>
      <c r="AL866" s="83" t="b">
        <f t="shared" si="256"/>
        <v>0</v>
      </c>
      <c r="AM866" s="83" t="b">
        <f t="shared" si="262"/>
        <v>1</v>
      </c>
      <c r="AN866" s="47" t="str">
        <f t="shared" si="257"/>
        <v>Inner</v>
      </c>
      <c r="AO866" s="48" t="str">
        <f t="shared" si="258"/>
        <v>0.4-0.5</v>
      </c>
      <c r="AP866" s="49" t="str">
        <f t="shared" si="263"/>
        <v>22-23</v>
      </c>
      <c r="AQ866" s="49" t="str">
        <f t="shared" si="264"/>
        <v>Feb</v>
      </c>
      <c r="AR866" s="48" t="str">
        <f t="shared" si="265"/>
        <v>285-295</v>
      </c>
      <c r="AS866" s="49" t="str">
        <f t="shared" si="259"/>
        <v>Inner-TI</v>
      </c>
    </row>
    <row r="867" spans="5:45" x14ac:dyDescent="0.3">
      <c r="E867" s="15">
        <v>40955.923611111109</v>
      </c>
      <c r="F867" s="21">
        <v>6.57</v>
      </c>
      <c r="G867" s="21">
        <v>386.35000228881819</v>
      </c>
      <c r="H867" s="42">
        <v>1.1848706894054677</v>
      </c>
      <c r="I867" s="35">
        <v>290.5</v>
      </c>
      <c r="J867" s="43">
        <v>8.6757990867579904E-2</v>
      </c>
      <c r="K867" s="44">
        <v>0.3043280158469952</v>
      </c>
      <c r="L867" s="26">
        <f t="shared" si="247"/>
        <v>6.4974606613529957</v>
      </c>
      <c r="M867" s="26">
        <f t="shared" si="248"/>
        <v>0.36225346640558065</v>
      </c>
      <c r="N867" s="96">
        <f t="shared" si="249"/>
        <v>7</v>
      </c>
      <c r="O867" s="26">
        <f t="shared" si="250"/>
        <v>0.47377013210202468</v>
      </c>
      <c r="P867" s="3">
        <f>IF(L867&gt;'Power Curve'!$C$37,0,INDEX(Ci,$N867,1)*POWER(1-O867,3)+INDEX(Ci,$N867,2)*3*O867*POWER(1-O867,2)+INDEX(Ci,$N867,3)*3*POWER(O867,2)*(1-O867)+INDEX(Ci,$N867,4)*POWER(O867,3))</f>
        <v>470.10689360153941</v>
      </c>
      <c r="Q867" s="3">
        <f>MAX(0,MIN(P867-V867+W867,'Power Curve'!$C$39))</f>
        <v>461.97591894424636</v>
      </c>
      <c r="R867" s="3">
        <f t="shared" si="251"/>
        <v>386.35000228881819</v>
      </c>
      <c r="S867" s="3">
        <f t="shared" si="252"/>
        <v>75.625916655428171</v>
      </c>
      <c r="T867" s="3">
        <f t="shared" si="253"/>
        <v>75.625916655428171</v>
      </c>
      <c r="V867" s="37">
        <f t="array" ref="V867">SUM(_xlfn.NORM.DIST($AD$3:$AD$1003,$L867,$AA867,FALSE)*WindSpeedStep*$AE$3:$AE$1003)/AG867</f>
        <v>475.00385010011234</v>
      </c>
      <c r="W867" s="37">
        <f t="array" ref="W867">SUM(_xlfn.NORM.DIST($AD$3:$AD$1003,$L867,$AB867,FALSE)*WindSpeedStep*$AE$3:$AE$1003)/AH867</f>
        <v>466.87287544281929</v>
      </c>
      <c r="Y867" s="1">
        <f t="shared" si="254"/>
        <v>6</v>
      </c>
      <c r="Z867" s="99">
        <f>IF(L867&lt;'Power Curve'!$P$28,'Power Curve'!$Q$28,IF(L867&gt;'Power Curve'!$P$29,'Power Curve'!$Q$29,INDEX(ReferenceTurbulence,Y867)+(L867-INDEX(ReferenceTurbulenceWindSpeed,Y867))*(INDEX(ReferenceTurbulence,Y867+1)-INDEX(ReferenceTurbulence,Y867))/(INDEX(ReferenceTurbulenceWindSpeed,Y867+1)-INDEX(ReferenceTurbulenceWindSpeed,Y867))))</f>
        <v>0.12068980414331545</v>
      </c>
      <c r="AA867" s="100">
        <f t="shared" si="260"/>
        <v>0.78417725464758992</v>
      </c>
      <c r="AB867" s="29">
        <f t="shared" si="261"/>
        <v>0.56370663272012289</v>
      </c>
      <c r="AD867" s="29">
        <f>'Zero Turbulence Curve'!F866</f>
        <v>86.399999999999366</v>
      </c>
      <c r="AE867" s="29">
        <f>'Zero Turbulence Curve'!G866</f>
        <v>1989.4717126307078</v>
      </c>
      <c r="AF867" s="39"/>
      <c r="AG867" s="40">
        <f t="array" ref="AG867">SUM(_xlfn.NORM.DIST($AD$3:$AD$1003,$F867,$AA867,FALSE)*WindSpeedStep)</f>
        <v>1.0000000000000042</v>
      </c>
      <c r="AH867" s="40">
        <f t="array" ref="AH867">SUM(_xlfn.NORM.DIST($AD$3:$AD$1003,$F867,$AB867,FALSE)*WindSpeedStep)</f>
        <v>1.0000000000000036</v>
      </c>
      <c r="AJ867" s="47">
        <f t="shared" si="255"/>
        <v>6</v>
      </c>
      <c r="AK867" s="83" t="b">
        <f>COUNTIF('Power Curve'!$D$2:$D$31,AJ867)&gt;0</f>
        <v>1</v>
      </c>
      <c r="AL867" s="83" t="b">
        <f t="shared" si="256"/>
        <v>0</v>
      </c>
      <c r="AM867" s="83" t="b">
        <f t="shared" si="262"/>
        <v>1</v>
      </c>
      <c r="AN867" s="47" t="str">
        <f t="shared" si="257"/>
        <v>Outer</v>
      </c>
      <c r="AO867" s="48" t="str">
        <f t="shared" si="258"/>
        <v>0.3-0.4</v>
      </c>
      <c r="AP867" s="49" t="str">
        <f t="shared" si="263"/>
        <v>22-23</v>
      </c>
      <c r="AQ867" s="49" t="str">
        <f t="shared" si="264"/>
        <v>Feb</v>
      </c>
      <c r="AR867" s="48" t="str">
        <f t="shared" si="265"/>
        <v>285-295</v>
      </c>
      <c r="AS867" s="49" t="str">
        <f t="shared" si="259"/>
        <v>LWS-LTI</v>
      </c>
    </row>
    <row r="868" spans="5:45" x14ac:dyDescent="0.3">
      <c r="E868" s="15">
        <v>40955.930555555555</v>
      </c>
      <c r="F868" s="21">
        <v>5.18</v>
      </c>
      <c r="G868" s="21">
        <v>199.18999481201209</v>
      </c>
      <c r="H868" s="42">
        <v>1.1849584250262908</v>
      </c>
      <c r="I868" s="35">
        <v>287.10000000000002</v>
      </c>
      <c r="J868" s="43">
        <v>8.8803088803088806E-2</v>
      </c>
      <c r="K868" s="44">
        <v>0.24401259987184004</v>
      </c>
      <c r="L868" s="26">
        <f t="shared" si="247"/>
        <v>5.1229340837255517</v>
      </c>
      <c r="M868" s="26">
        <f t="shared" si="248"/>
        <v>0.14981595293726366</v>
      </c>
      <c r="N868" s="96">
        <f t="shared" si="249"/>
        <v>6</v>
      </c>
      <c r="O868" s="26">
        <f t="shared" si="250"/>
        <v>9.4513849361042651E-2</v>
      </c>
      <c r="P868" s="3">
        <f>IF(L868&gt;'Power Curve'!$C$37,0,INDEX(Ci,$N868,1)*POWER(1-O868,3)+INDEX(Ci,$N868,2)*3*O868*POWER(1-O868,2)+INDEX(Ci,$N868,3)*3*POWER(O868,2)*(1-O868)+INDEX(Ci,$N868,4)*POWER(O868,3))</f>
        <v>225.94208207993609</v>
      </c>
      <c r="Q868" s="3">
        <f>MAX(0,MIN(P868-V868+W868,'Power Curve'!$C$39))</f>
        <v>227.31709991295537</v>
      </c>
      <c r="R868" s="3">
        <f t="shared" si="251"/>
        <v>199.18999481201209</v>
      </c>
      <c r="S868" s="3">
        <f t="shared" si="252"/>
        <v>28.127105100943282</v>
      </c>
      <c r="T868" s="3">
        <f t="shared" si="253"/>
        <v>28.127105100943282</v>
      </c>
      <c r="V868" s="37">
        <f t="array" ref="V868">SUM(_xlfn.NORM.DIST($AD$3:$AD$1003,$L868,$AA868,FALSE)*WindSpeedStep*$AE$3:$AE$1003)/AG868</f>
        <v>207.79487952235627</v>
      </c>
      <c r="W868" s="37">
        <f t="array" ref="W868">SUM(_xlfn.NORM.DIST($AD$3:$AD$1003,$L868,$AB868,FALSE)*WindSpeedStep*$AE$3:$AE$1003)/AH868</f>
        <v>209.16989735537555</v>
      </c>
      <c r="Y868" s="1">
        <f t="shared" si="254"/>
        <v>5</v>
      </c>
      <c r="Z868" s="99">
        <f>IF(L868&lt;'Power Curve'!$P$28,'Power Curve'!$Q$28,IF(L868&gt;'Power Curve'!$P$29,'Power Curve'!$Q$29,INDEX(ReferenceTurbulence,Y868)+(L868-INDEX(ReferenceTurbulenceWindSpeed,Y868))*(INDEX(ReferenceTurbulence,Y868+1)-INDEX(ReferenceTurbulence,Y868))/(INDEX(ReferenceTurbulenceWindSpeed,Y868+1)-INDEX(ReferenceTurbulenceWindSpeed,Y868))))</f>
        <v>0.1181331370416696</v>
      </c>
      <c r="AA868" s="100">
        <f t="shared" si="260"/>
        <v>0.60518827416819065</v>
      </c>
      <c r="AB868" s="29">
        <f t="shared" si="261"/>
        <v>0.45493237036945056</v>
      </c>
      <c r="AD868" s="29">
        <f>'Zero Turbulence Curve'!F867</f>
        <v>86.499999999999361</v>
      </c>
      <c r="AE868" s="29">
        <f>'Zero Turbulence Curve'!G867</f>
        <v>1989.4717126307078</v>
      </c>
      <c r="AF868" s="39"/>
      <c r="AG868" s="40">
        <f t="array" ref="AG868">SUM(_xlfn.NORM.DIST($AD$3:$AD$1003,$F868,$AA868,FALSE)*WindSpeedStep)</f>
        <v>1.0000000000000031</v>
      </c>
      <c r="AH868" s="40">
        <f t="array" ref="AH868">SUM(_xlfn.NORM.DIST($AD$3:$AD$1003,$F868,$AB868,FALSE)*WindSpeedStep)</f>
        <v>1.0000000000000031</v>
      </c>
      <c r="AJ868" s="47">
        <f t="shared" si="255"/>
        <v>5</v>
      </c>
      <c r="AK868" s="83" t="b">
        <f>COUNTIF('Power Curve'!$D$2:$D$31,AJ868)&gt;0</f>
        <v>1</v>
      </c>
      <c r="AL868" s="83" t="b">
        <f t="shared" si="256"/>
        <v>0</v>
      </c>
      <c r="AM868" s="83" t="b">
        <f t="shared" si="262"/>
        <v>1</v>
      </c>
      <c r="AN868" s="47" t="str">
        <f t="shared" si="257"/>
        <v>Outer</v>
      </c>
      <c r="AO868" s="48" t="str">
        <f t="shared" si="258"/>
        <v>0.1-0.2</v>
      </c>
      <c r="AP868" s="49" t="str">
        <f t="shared" si="263"/>
        <v>22-23</v>
      </c>
      <c r="AQ868" s="49" t="str">
        <f t="shared" si="264"/>
        <v>Feb</v>
      </c>
      <c r="AR868" s="48" t="str">
        <f t="shared" si="265"/>
        <v>285-295</v>
      </c>
      <c r="AS868" s="49" t="str">
        <f t="shared" si="259"/>
        <v>LWS-LTI</v>
      </c>
    </row>
    <row r="869" spans="5:45" x14ac:dyDescent="0.3">
      <c r="E869" s="15">
        <v>40955.9375</v>
      </c>
      <c r="F869" s="21">
        <v>5.21</v>
      </c>
      <c r="G869" s="21">
        <v>160.24000167846719</v>
      </c>
      <c r="H869" s="42">
        <v>1.1839658323590545</v>
      </c>
      <c r="I869" s="35">
        <v>284.39999999999998</v>
      </c>
      <c r="J869" s="43">
        <v>0.11132437619961612</v>
      </c>
      <c r="K869" s="44">
        <v>0.33230168814455652</v>
      </c>
      <c r="L869" s="26">
        <f t="shared" si="247"/>
        <v>5.1511644736941316</v>
      </c>
      <c r="M869" s="26">
        <f t="shared" si="248"/>
        <v>0.15417905070982016</v>
      </c>
      <c r="N869" s="96">
        <f t="shared" si="249"/>
        <v>6</v>
      </c>
      <c r="O869" s="26">
        <f t="shared" si="250"/>
        <v>0.12265158021177594</v>
      </c>
      <c r="P869" s="3">
        <f>IF(L869&gt;'Power Curve'!$C$37,0,INDEX(Ci,$N869,1)*POWER(1-O869,3)+INDEX(Ci,$N869,2)*3*O869*POWER(1-O869,2)+INDEX(Ci,$N869,3)*3*POWER(O869,2)*(1-O869)+INDEX(Ci,$N869,4)*POWER(O869,3))</f>
        <v>230.1818741401637</v>
      </c>
      <c r="Q869" s="3">
        <f>MAX(0,MIN(P869-V869+W869,'Power Curve'!$C$39))</f>
        <v>230.22214470370878</v>
      </c>
      <c r="R869" s="3">
        <f t="shared" si="251"/>
        <v>160.24000167846719</v>
      </c>
      <c r="S869" s="3">
        <f t="shared" si="252"/>
        <v>69.982143025241584</v>
      </c>
      <c r="T869" s="3">
        <f t="shared" si="253"/>
        <v>69.982143025241584</v>
      </c>
      <c r="V869" s="37">
        <f t="array" ref="V869">SUM(_xlfn.NORM.DIST($AD$3:$AD$1003,$L869,$AA869,FALSE)*WindSpeedStep*$AE$3:$AE$1003)/AG869</f>
        <v>212.85823270898265</v>
      </c>
      <c r="W869" s="37">
        <f t="array" ref="W869">SUM(_xlfn.NORM.DIST($AD$3:$AD$1003,$L869,$AB869,FALSE)*WindSpeedStep*$AE$3:$AE$1003)/AH869</f>
        <v>212.89850327252773</v>
      </c>
      <c r="Y869" s="1">
        <f t="shared" si="254"/>
        <v>5</v>
      </c>
      <c r="Z869" s="99">
        <f>IF(L869&lt;'Power Curve'!$P$28,'Power Curve'!$Q$28,IF(L869&gt;'Power Curve'!$P$29,'Power Curve'!$Q$29,INDEX(ReferenceTurbulence,Y869)+(L869-INDEX(ReferenceTurbulenceWindSpeed,Y869))*(INDEX(ReferenceTurbulence,Y869+1)-INDEX(ReferenceTurbulence,Y869))/(INDEX(ReferenceTurbulenceWindSpeed,Y869+1)-INDEX(ReferenceTurbulenceWindSpeed,Y869))))</f>
        <v>0.11824105337085739</v>
      </c>
      <c r="AA869" s="100">
        <f t="shared" si="260"/>
        <v>0.6090791134561323</v>
      </c>
      <c r="AB869" s="29">
        <f t="shared" si="261"/>
        <v>0.57345017173562307</v>
      </c>
      <c r="AD869" s="29">
        <f>'Zero Turbulence Curve'!F868</f>
        <v>86.599999999999355</v>
      </c>
      <c r="AE869" s="29">
        <f>'Zero Turbulence Curve'!G868</f>
        <v>1989.4717126307078</v>
      </c>
      <c r="AF869" s="39"/>
      <c r="AG869" s="40">
        <f t="array" ref="AG869">SUM(_xlfn.NORM.DIST($AD$3:$AD$1003,$F869,$AA869,FALSE)*WindSpeedStep)</f>
        <v>1.0000000000000036</v>
      </c>
      <c r="AH869" s="40">
        <f t="array" ref="AH869">SUM(_xlfn.NORM.DIST($AD$3:$AD$1003,$F869,$AB869,FALSE)*WindSpeedStep)</f>
        <v>1.0000000000000038</v>
      </c>
      <c r="AJ869" s="47">
        <f t="shared" si="255"/>
        <v>5</v>
      </c>
      <c r="AK869" s="83" t="b">
        <f>COUNTIF('Power Curve'!$D$2:$D$31,AJ869)&gt;0</f>
        <v>1</v>
      </c>
      <c r="AL869" s="83" t="b">
        <f t="shared" si="256"/>
        <v>0</v>
      </c>
      <c r="AM869" s="83" t="b">
        <f t="shared" si="262"/>
        <v>1</v>
      </c>
      <c r="AN869" s="47" t="str">
        <f t="shared" si="257"/>
        <v>Outer</v>
      </c>
      <c r="AO869" s="48" t="str">
        <f t="shared" si="258"/>
        <v>0.1-0.2</v>
      </c>
      <c r="AP869" s="49" t="str">
        <f t="shared" si="263"/>
        <v>22-23</v>
      </c>
      <c r="AQ869" s="49" t="str">
        <f t="shared" si="264"/>
        <v>Feb</v>
      </c>
      <c r="AR869" s="48" t="str">
        <f t="shared" si="265"/>
        <v>275-285</v>
      </c>
      <c r="AS869" s="49" t="str">
        <f t="shared" si="259"/>
        <v>Inner-TI</v>
      </c>
    </row>
    <row r="870" spans="5:45" x14ac:dyDescent="0.3">
      <c r="E870" s="15">
        <v>40955.944444444445</v>
      </c>
      <c r="F870" s="21">
        <v>5.89</v>
      </c>
      <c r="G870" s="21">
        <v>323.04000091552729</v>
      </c>
      <c r="H870" s="42">
        <v>1.183703176579237</v>
      </c>
      <c r="I870" s="35">
        <v>281.3</v>
      </c>
      <c r="J870" s="43">
        <v>0.15449915110356538</v>
      </c>
      <c r="K870" s="44">
        <v>0.28848495136846203</v>
      </c>
      <c r="L870" s="26">
        <f t="shared" si="247"/>
        <v>5.8230546976457784</v>
      </c>
      <c r="M870" s="26">
        <f t="shared" si="248"/>
        <v>0.25802185071324485</v>
      </c>
      <c r="N870" s="96">
        <f t="shared" si="249"/>
        <v>6</v>
      </c>
      <c r="O870" s="26">
        <f t="shared" si="250"/>
        <v>0.79233649437101905</v>
      </c>
      <c r="P870" s="3">
        <f>IF(L870&gt;'Power Curve'!$C$37,0,INDEX(Ci,$N870,1)*POWER(1-O870,3)+INDEX(Ci,$N870,2)*3*O870*POWER(1-O870,2)+INDEX(Ci,$N870,3)*3*POWER(O870,2)*(1-O870)+INDEX(Ci,$N870,4)*POWER(O870,3))</f>
        <v>332.14186709957966</v>
      </c>
      <c r="Q870" s="3">
        <f>MAX(0,MIN(P870-V870+W870,'Power Curve'!$C$39))</f>
        <v>337.1089485848218</v>
      </c>
      <c r="R870" s="3">
        <f t="shared" si="251"/>
        <v>323.04000091552729</v>
      </c>
      <c r="S870" s="3">
        <f t="shared" si="252"/>
        <v>14.068947669294516</v>
      </c>
      <c r="T870" s="3">
        <f t="shared" si="253"/>
        <v>14.068947669294516</v>
      </c>
      <c r="V870" s="37">
        <f t="array" ref="V870">SUM(_xlfn.NORM.DIST($AD$3:$AD$1003,$L870,$AA870,FALSE)*WindSpeedStep*$AE$3:$AE$1003)/AG870</f>
        <v>335.75978924623666</v>
      </c>
      <c r="W870" s="37">
        <f t="array" ref="W870">SUM(_xlfn.NORM.DIST($AD$3:$AD$1003,$L870,$AB870,FALSE)*WindSpeedStep*$AE$3:$AE$1003)/AH870</f>
        <v>340.72687073147881</v>
      </c>
      <c r="Y870" s="1">
        <f t="shared" si="254"/>
        <v>5</v>
      </c>
      <c r="Z870" s="99">
        <f>IF(L870&lt;'Power Curve'!$P$28,'Power Curve'!$Q$28,IF(L870&gt;'Power Curve'!$P$29,'Power Curve'!$Q$29,INDEX(ReferenceTurbulence,Y870)+(L870-INDEX(ReferenceTurbulenceWindSpeed,Y870))*(INDEX(ReferenceTurbulence,Y870+1)-INDEX(ReferenceTurbulence,Y870))/(INDEX(ReferenceTurbulenceWindSpeed,Y870+1)-INDEX(ReferenceTurbulenceWindSpeed,Y870))))</f>
        <v>0.12080948854538842</v>
      </c>
      <c r="AA870" s="100">
        <f t="shared" si="260"/>
        <v>0.70348025979440787</v>
      </c>
      <c r="AB870" s="29">
        <f t="shared" si="261"/>
        <v>0.89965700761590128</v>
      </c>
      <c r="AD870" s="29">
        <f>'Zero Turbulence Curve'!F869</f>
        <v>86.699999999999349</v>
      </c>
      <c r="AE870" s="29">
        <f>'Zero Turbulence Curve'!G869</f>
        <v>1989.4717126307078</v>
      </c>
      <c r="AF870" s="39"/>
      <c r="AG870" s="40">
        <f t="array" ref="AG870">SUM(_xlfn.NORM.DIST($AD$3:$AD$1003,$F870,$AA870,FALSE)*WindSpeedStep)</f>
        <v>1.0000000000000038</v>
      </c>
      <c r="AH870" s="40">
        <f t="array" ref="AH870">SUM(_xlfn.NORM.DIST($AD$3:$AD$1003,$F870,$AB870,FALSE)*WindSpeedStep)</f>
        <v>0.9999999999802488</v>
      </c>
      <c r="AJ870" s="47">
        <f t="shared" si="255"/>
        <v>6</v>
      </c>
      <c r="AK870" s="83" t="b">
        <f>COUNTIF('Power Curve'!$D$2:$D$31,AJ870)&gt;0</f>
        <v>1</v>
      </c>
      <c r="AL870" s="83" t="b">
        <f t="shared" si="256"/>
        <v>0</v>
      </c>
      <c r="AM870" s="83" t="b">
        <f t="shared" si="262"/>
        <v>1</v>
      </c>
      <c r="AN870" s="47" t="str">
        <f t="shared" si="257"/>
        <v>Outer</v>
      </c>
      <c r="AO870" s="48" t="str">
        <f t="shared" si="258"/>
        <v>0.2-0.3</v>
      </c>
      <c r="AP870" s="49" t="str">
        <f t="shared" si="263"/>
        <v>22-23</v>
      </c>
      <c r="AQ870" s="49" t="str">
        <f t="shared" si="264"/>
        <v>Feb</v>
      </c>
      <c r="AR870" s="48" t="str">
        <f t="shared" si="265"/>
        <v>275-285</v>
      </c>
      <c r="AS870" s="49" t="str">
        <f t="shared" si="259"/>
        <v>LWS-HTI</v>
      </c>
    </row>
    <row r="871" spans="5:45" x14ac:dyDescent="0.3">
      <c r="E871" s="15">
        <v>40955.951388888891</v>
      </c>
      <c r="F871" s="21">
        <v>6.74</v>
      </c>
      <c r="G871" s="21">
        <v>401.11001586914108</v>
      </c>
      <c r="H871" s="42">
        <v>1.1823756721755825</v>
      </c>
      <c r="I871" s="35">
        <v>278.39999999999998</v>
      </c>
      <c r="J871" s="43">
        <v>7.5667655786350152E-2</v>
      </c>
      <c r="K871" s="44">
        <v>0.31217736354175829</v>
      </c>
      <c r="L871" s="26">
        <f t="shared" si="247"/>
        <v>6.6609017654730858</v>
      </c>
      <c r="M871" s="26">
        <f t="shared" si="248"/>
        <v>0.38751381591276868</v>
      </c>
      <c r="N871" s="96">
        <f t="shared" si="249"/>
        <v>7</v>
      </c>
      <c r="O871" s="26">
        <f t="shared" si="250"/>
        <v>0.63991557332845583</v>
      </c>
      <c r="P871" s="3">
        <f>IF(L871&gt;'Power Curve'!$C$37,0,INDEX(Ci,$N871,1)*POWER(1-O871,3)+INDEX(Ci,$N871,2)*3*O871*POWER(1-O871,2)+INDEX(Ci,$N871,3)*3*POWER(O871,2)*(1-O871)+INDEX(Ci,$N871,4)*POWER(O871,3))</f>
        <v>510.13068018375839</v>
      </c>
      <c r="Q871" s="3">
        <f>MAX(0,MIN(P871-V871+W871,'Power Curve'!$C$39))</f>
        <v>499.17257265600966</v>
      </c>
      <c r="R871" s="3">
        <f t="shared" si="251"/>
        <v>401.11001586914108</v>
      </c>
      <c r="S871" s="3">
        <f t="shared" si="252"/>
        <v>98.062556786868583</v>
      </c>
      <c r="T871" s="3">
        <f t="shared" si="253"/>
        <v>98.062556786868583</v>
      </c>
      <c r="V871" s="37">
        <f t="array" ref="V871">SUM(_xlfn.NORM.DIST($AD$3:$AD$1003,$L871,$AA871,FALSE)*WindSpeedStep*$AE$3:$AE$1003)/AG871</f>
        <v>512.19101214535863</v>
      </c>
      <c r="W871" s="37">
        <f t="array" ref="W871">SUM(_xlfn.NORM.DIST($AD$3:$AD$1003,$L871,$AB871,FALSE)*WindSpeedStep*$AE$3:$AE$1003)/AH871</f>
        <v>501.2329046176099</v>
      </c>
      <c r="Y871" s="1">
        <f t="shared" si="254"/>
        <v>6</v>
      </c>
      <c r="Z871" s="99">
        <f>IF(L871&lt;'Power Curve'!$P$28,'Power Curve'!$Q$28,IF(L871&gt;'Power Curve'!$P$29,'Power Curve'!$Q$29,INDEX(ReferenceTurbulence,Y871)+(L871-INDEX(ReferenceTurbulenceWindSpeed,Y871))*(INDEX(ReferenceTurbulence,Y871+1)-INDEX(ReferenceTurbulence,Y871))/(INDEX(ReferenceTurbulenceWindSpeed,Y871+1)-INDEX(ReferenceTurbulenceWindSpeed,Y871))))</f>
        <v>0.12036852707175948</v>
      </c>
      <c r="AA871" s="100">
        <f t="shared" si="260"/>
        <v>0.80176293447967761</v>
      </c>
      <c r="AB871" s="29">
        <f t="shared" si="261"/>
        <v>0.50401482201650949</v>
      </c>
      <c r="AD871" s="29">
        <f>'Zero Turbulence Curve'!F870</f>
        <v>86.799999999999343</v>
      </c>
      <c r="AE871" s="29">
        <f>'Zero Turbulence Curve'!G870</f>
        <v>1989.4717126307078</v>
      </c>
      <c r="AF871" s="39"/>
      <c r="AG871" s="40">
        <f t="array" ref="AG871">SUM(_xlfn.NORM.DIST($AD$3:$AD$1003,$F871,$AA871,FALSE)*WindSpeedStep)</f>
        <v>1.0000000000000038</v>
      </c>
      <c r="AH871" s="40">
        <f t="array" ref="AH871">SUM(_xlfn.NORM.DIST($AD$3:$AD$1003,$F871,$AB871,FALSE)*WindSpeedStep)</f>
        <v>1.0000000000000038</v>
      </c>
      <c r="AJ871" s="47">
        <f t="shared" si="255"/>
        <v>7</v>
      </c>
      <c r="AK871" s="83" t="b">
        <f>COUNTIF('Power Curve'!$D$2:$D$31,AJ871)&gt;0</f>
        <v>1</v>
      </c>
      <c r="AL871" s="83" t="b">
        <f t="shared" si="256"/>
        <v>0</v>
      </c>
      <c r="AM871" s="83" t="b">
        <f t="shared" si="262"/>
        <v>1</v>
      </c>
      <c r="AN871" s="47" t="str">
        <f t="shared" si="257"/>
        <v>Outer</v>
      </c>
      <c r="AO871" s="48" t="str">
        <f t="shared" si="258"/>
        <v>0.3-0.4</v>
      </c>
      <c r="AP871" s="49" t="str">
        <f t="shared" si="263"/>
        <v>22-23</v>
      </c>
      <c r="AQ871" s="49" t="str">
        <f t="shared" si="264"/>
        <v>Feb</v>
      </c>
      <c r="AR871" s="48" t="str">
        <f t="shared" si="265"/>
        <v>275-285</v>
      </c>
      <c r="AS871" s="49" t="str">
        <f t="shared" si="259"/>
        <v>LWS-LTI</v>
      </c>
    </row>
    <row r="872" spans="5:45" x14ac:dyDescent="0.3">
      <c r="E872" s="15">
        <v>40955.958333333336</v>
      </c>
      <c r="F872" s="21">
        <v>4.29</v>
      </c>
      <c r="G872" s="21">
        <v>81.709997177123796</v>
      </c>
      <c r="H872" s="42">
        <v>1.1829596166253749</v>
      </c>
      <c r="I872" s="35">
        <v>270</v>
      </c>
      <c r="J872" s="43">
        <v>0.24941724941724944</v>
      </c>
      <c r="K872" s="44">
        <v>0.14969612692283191</v>
      </c>
      <c r="L872" s="26">
        <f t="shared" si="247"/>
        <v>4.2403519276703108</v>
      </c>
      <c r="M872" s="26">
        <f t="shared" si="248"/>
        <v>1.3410035644989691E-2</v>
      </c>
      <c r="N872" s="96">
        <f t="shared" si="249"/>
        <v>5</v>
      </c>
      <c r="O872" s="26">
        <f t="shared" si="250"/>
        <v>9.9215660794652646E-2</v>
      </c>
      <c r="P872" s="3">
        <f>IF(L872&gt;'Power Curve'!$C$37,0,INDEX(Ci,$N872,1)*POWER(1-O872,3)+INDEX(Ci,$N872,2)*3*O872*POWER(1-O872,2)+INDEX(Ci,$N872,3)*3*POWER(O872,2)*(1-O872)+INDEX(Ci,$N872,4)*POWER(O872,3))</f>
        <v>85.838560861745705</v>
      </c>
      <c r="Q872" s="3">
        <f>MAX(0,MIN(P872-V872+W872,'Power Curve'!$C$39))</f>
        <v>128.58039845477356</v>
      </c>
      <c r="R872" s="3">
        <f t="shared" si="251"/>
        <v>81.709997177123796</v>
      </c>
      <c r="S872" s="3">
        <f t="shared" si="252"/>
        <v>46.870401277649762</v>
      </c>
      <c r="T872" s="3">
        <f t="shared" si="253"/>
        <v>46.870401277649762</v>
      </c>
      <c r="V872" s="37">
        <f t="array" ref="V872">SUM(_xlfn.NORM.DIST($AD$3:$AD$1003,$L872,$AA872,FALSE)*WindSpeedStep*$AE$3:$AE$1003)/AG872</f>
        <v>56.675353469938784</v>
      </c>
      <c r="W872" s="37">
        <f t="array" ref="W872">SUM(_xlfn.NORM.DIST($AD$3:$AD$1003,$L872,$AB872,FALSE)*WindSpeedStep*$AE$3:$AE$1003)/AH872</f>
        <v>99.417191062966623</v>
      </c>
      <c r="Y872" s="1">
        <f t="shared" si="254"/>
        <v>4</v>
      </c>
      <c r="Z872" s="99">
        <f>IF(L872&lt;'Power Curve'!$P$28,'Power Curve'!$Q$28,IF(L872&gt;'Power Curve'!$P$29,'Power Curve'!$Q$29,INDEX(ReferenceTurbulence,Y872)+(L872-INDEX(ReferenceTurbulenceWindSpeed,Y872))*(INDEX(ReferenceTurbulence,Y872+1)-INDEX(ReferenceTurbulence,Y872))/(INDEX(ReferenceTurbulenceWindSpeed,Y872+1)-INDEX(ReferenceTurbulenceWindSpeed,Y872))))</f>
        <v>0.11719579487706897</v>
      </c>
      <c r="AA872" s="100">
        <f t="shared" si="260"/>
        <v>0.49695141472183374</v>
      </c>
      <c r="AB872" s="29">
        <f t="shared" si="261"/>
        <v>1.0576169143606604</v>
      </c>
      <c r="AD872" s="29">
        <f>'Zero Turbulence Curve'!F871</f>
        <v>86.899999999999338</v>
      </c>
      <c r="AE872" s="29">
        <f>'Zero Turbulence Curve'!G871</f>
        <v>1989.4717126307078</v>
      </c>
      <c r="AF872" s="39"/>
      <c r="AG872" s="40">
        <f t="array" ref="AG872">SUM(_xlfn.NORM.DIST($AD$3:$AD$1003,$F872,$AA872,FALSE)*WindSpeedStep)</f>
        <v>1.0000000000000031</v>
      </c>
      <c r="AH872" s="40">
        <f t="array" ref="AH872">SUM(_xlfn.NORM.DIST($AD$3:$AD$1003,$F872,$AB872,FALSE)*WindSpeedStep)</f>
        <v>0.99997979239664858</v>
      </c>
      <c r="AJ872" s="47">
        <f t="shared" si="255"/>
        <v>4</v>
      </c>
      <c r="AK872" s="83" t="b">
        <f>COUNTIF('Power Curve'!$D$2:$D$31,AJ872)&gt;0</f>
        <v>1</v>
      </c>
      <c r="AL872" s="83" t="b">
        <f t="shared" si="256"/>
        <v>0</v>
      </c>
      <c r="AM872" s="83" t="b">
        <f t="shared" si="262"/>
        <v>1</v>
      </c>
      <c r="AN872" s="47" t="str">
        <f t="shared" si="257"/>
        <v>Outer</v>
      </c>
      <c r="AO872" s="48" t="str">
        <f t="shared" si="258"/>
        <v>0.0-0.1</v>
      </c>
      <c r="AP872" s="49" t="str">
        <f t="shared" si="263"/>
        <v>23-24</v>
      </c>
      <c r="AQ872" s="49" t="str">
        <f t="shared" si="264"/>
        <v>Feb</v>
      </c>
      <c r="AR872" s="48" t="str">
        <f t="shared" si="265"/>
        <v>265-275</v>
      </c>
      <c r="AS872" s="49" t="str">
        <f t="shared" si="259"/>
        <v>LWS-HTI</v>
      </c>
    </row>
    <row r="873" spans="5:45" x14ac:dyDescent="0.3">
      <c r="E873" s="15">
        <v>40956.034722222219</v>
      </c>
      <c r="F873" s="21">
        <v>8.48</v>
      </c>
      <c r="G873" s="21">
        <v>391.260009765625</v>
      </c>
      <c r="H873" s="42">
        <v>1.1837719763640659</v>
      </c>
      <c r="I873" s="35">
        <v>210</v>
      </c>
      <c r="J873" s="43">
        <v>8.4905660377358486E-2</v>
      </c>
      <c r="K873" s="44">
        <v>0.30823608381782464</v>
      </c>
      <c r="L873" s="26">
        <f t="shared" si="247"/>
        <v>8.3837793725291352</v>
      </c>
      <c r="M873" s="26">
        <f t="shared" si="248"/>
        <v>0.65379010391658932</v>
      </c>
      <c r="N873" s="96">
        <f t="shared" si="249"/>
        <v>9</v>
      </c>
      <c r="O873" s="26">
        <f t="shared" si="250"/>
        <v>0.37492427164099495</v>
      </c>
      <c r="P873" s="3">
        <f>IF(L873&gt;'Power Curve'!$C$37,0,INDEX(Ci,$N873,1)*POWER(1-O873,3)+INDEX(Ci,$N873,2)*3*O873*POWER(1-O873,2)+INDEX(Ci,$N873,3)*3*POWER(O873,2)*(1-O873)+INDEX(Ci,$N873,4)*POWER(O873,3))</f>
        <v>996.06887674459074</v>
      </c>
      <c r="Q873" s="3">
        <f>MAX(0,MIN(P873-V873+W873,'Power Curve'!$C$39))</f>
        <v>980.97788204775657</v>
      </c>
      <c r="R873" s="3">
        <f t="shared" si="251"/>
        <v>391.260009765625</v>
      </c>
      <c r="S873" s="3">
        <f t="shared" si="252"/>
        <v>589.71787228213157</v>
      </c>
      <c r="T873" s="3">
        <f t="shared" si="253"/>
        <v>589.71787228213157</v>
      </c>
      <c r="V873" s="37">
        <f t="array" ref="V873">SUM(_xlfn.NORM.DIST($AD$3:$AD$1003,$L873,$AA873,FALSE)*WindSpeedStep*$AE$3:$AE$1003)/AG873</f>
        <v>996.79742306750461</v>
      </c>
      <c r="W873" s="37">
        <f t="array" ref="W873">SUM(_xlfn.NORM.DIST($AD$3:$AD$1003,$L873,$AB873,FALSE)*WindSpeedStep*$AE$3:$AE$1003)/AH873</f>
        <v>981.70642837067044</v>
      </c>
      <c r="Y873" s="1">
        <f t="shared" si="254"/>
        <v>8</v>
      </c>
      <c r="Z873" s="99">
        <f>IF(L873&lt;'Power Curve'!$P$28,'Power Curve'!$Q$28,IF(L873&gt;'Power Curve'!$P$29,'Power Curve'!$Q$29,INDEX(ReferenceTurbulence,Y873)+(L873-INDEX(ReferenceTurbulenceWindSpeed,Y873))*(INDEX(ReferenceTurbulence,Y873+1)-INDEX(ReferenceTurbulence,Y873))/(INDEX(ReferenceTurbulenceWindSpeed,Y873+1)-INDEX(ReferenceTurbulenceWindSpeed,Y873))))</f>
        <v>0.11982718676133365</v>
      </c>
      <c r="AA873" s="100">
        <f t="shared" si="260"/>
        <v>1.0046046966378652</v>
      </c>
      <c r="AB873" s="29">
        <f t="shared" si="261"/>
        <v>0.71183032408266234</v>
      </c>
      <c r="AD873" s="29">
        <f>'Zero Turbulence Curve'!F872</f>
        <v>86.999999999999332</v>
      </c>
      <c r="AE873" s="29">
        <f>'Zero Turbulence Curve'!G872</f>
        <v>1989.4717126307078</v>
      </c>
      <c r="AF873" s="39"/>
      <c r="AG873" s="40">
        <f t="array" ref="AG873">SUM(_xlfn.NORM.DIST($AD$3:$AD$1003,$F873,$AA873,FALSE)*WindSpeedStep)</f>
        <v>1.0000000000000038</v>
      </c>
      <c r="AH873" s="40">
        <f t="array" ref="AH873">SUM(_xlfn.NORM.DIST($AD$3:$AD$1003,$F873,$AB873,FALSE)*WindSpeedStep)</f>
        <v>1.0000000000000033</v>
      </c>
      <c r="AJ873" s="47">
        <f t="shared" si="255"/>
        <v>8</v>
      </c>
      <c r="AK873" s="83" t="b">
        <f>COUNTIF('Power Curve'!$D$2:$D$31,AJ873)&gt;0</f>
        <v>1</v>
      </c>
      <c r="AL873" s="83" t="b">
        <f t="shared" si="256"/>
        <v>0</v>
      </c>
      <c r="AM873" s="83" t="b">
        <f t="shared" si="262"/>
        <v>1</v>
      </c>
      <c r="AN873" s="47" t="str">
        <f t="shared" si="257"/>
        <v>Outer</v>
      </c>
      <c r="AO873" s="48" t="str">
        <f t="shared" si="258"/>
        <v>0.6-0.7</v>
      </c>
      <c r="AP873" s="49" t="str">
        <f t="shared" si="263"/>
        <v>0-1</v>
      </c>
      <c r="AQ873" s="49" t="str">
        <f t="shared" si="264"/>
        <v>Feb</v>
      </c>
      <c r="AR873" s="48" t="str">
        <f t="shared" si="265"/>
        <v>205-215</v>
      </c>
      <c r="AS873" s="49" t="str">
        <f t="shared" si="259"/>
        <v>HWS-LTI</v>
      </c>
    </row>
    <row r="874" spans="5:45" x14ac:dyDescent="0.3">
      <c r="E874" s="15">
        <v>40956.208333333336</v>
      </c>
      <c r="F874" s="21">
        <v>9.18</v>
      </c>
      <c r="G874" s="21">
        <v>1408.919998168948</v>
      </c>
      <c r="H874" s="42">
        <v>1.1851319276124321</v>
      </c>
      <c r="I874" s="35">
        <v>265.10000000000002</v>
      </c>
      <c r="J874" s="43">
        <v>0.17211328976034859</v>
      </c>
      <c r="K874" s="44">
        <v>0.13571112025096843</v>
      </c>
      <c r="L874" s="26">
        <f t="shared" si="247"/>
        <v>9.0793108292447275</v>
      </c>
      <c r="M874" s="26">
        <f t="shared" si="248"/>
        <v>0.76128673265308022</v>
      </c>
      <c r="N874" s="96">
        <f t="shared" si="249"/>
        <v>10</v>
      </c>
      <c r="O874" s="26">
        <f t="shared" si="250"/>
        <v>7.4589665812012623E-2</v>
      </c>
      <c r="P874" s="3">
        <f>IF(L874&gt;'Power Curve'!$C$37,0,INDEX(Ci,$N874,1)*POWER(1-O874,3)+INDEX(Ci,$N874,2)*3*O874*POWER(1-O874,2)+INDEX(Ci,$N874,3)*3*POWER(O874,2)*(1-O874)+INDEX(Ci,$N874,4)*POWER(O874,3))</f>
        <v>1221.7483559313157</v>
      </c>
      <c r="Q874" s="3">
        <f>MAX(0,MIN(P874-V874+W874,'Power Curve'!$C$39))</f>
        <v>1219.1932036344519</v>
      </c>
      <c r="R874" s="3">
        <f t="shared" si="251"/>
        <v>1408.919998168948</v>
      </c>
      <c r="S874" s="3">
        <f t="shared" si="252"/>
        <v>-189.72679453449609</v>
      </c>
      <c r="T874" s="3">
        <f t="shared" si="253"/>
        <v>189.72679453449609</v>
      </c>
      <c r="V874" s="37">
        <f t="array" ref="V874">SUM(_xlfn.NORM.DIST($AD$3:$AD$1003,$L874,$AA874,FALSE)*WindSpeedStep*$AE$3:$AE$1003)/AG874</f>
        <v>1233.5228581333763</v>
      </c>
      <c r="W874" s="37">
        <f t="array" ref="W874">SUM(_xlfn.NORM.DIST($AD$3:$AD$1003,$L874,$AB874,FALSE)*WindSpeedStep*$AE$3:$AE$1003)/AH874</f>
        <v>1230.9677058365126</v>
      </c>
      <c r="Y874" s="1">
        <f t="shared" si="254"/>
        <v>9</v>
      </c>
      <c r="Z874" s="99">
        <f>IF(L874&lt;'Power Curve'!$P$28,'Power Curve'!$Q$28,IF(L874&gt;'Power Curve'!$P$29,'Power Curve'!$Q$29,INDEX(ReferenceTurbulence,Y874)+(L874-INDEX(ReferenceTurbulenceWindSpeed,Y874))*(INDEX(ReferenceTurbulence,Y874+1)-INDEX(ReferenceTurbulence,Y874))/(INDEX(ReferenceTurbulenceWindSpeed,Y874+1)-INDEX(ReferenceTurbulenceWindSpeed,Y874))))</f>
        <v>0.12050647780731855</v>
      </c>
      <c r="AA874" s="100">
        <f t="shared" si="260"/>
        <v>1.0941157689501266</v>
      </c>
      <c r="AB874" s="29">
        <f t="shared" si="261"/>
        <v>1.5626700555780686</v>
      </c>
      <c r="AD874" s="29">
        <f>'Zero Turbulence Curve'!F873</f>
        <v>87.099999999999326</v>
      </c>
      <c r="AE874" s="29">
        <f>'Zero Turbulence Curve'!G873</f>
        <v>1989.4717126307078</v>
      </c>
      <c r="AF874" s="39"/>
      <c r="AG874" s="40">
        <f t="array" ref="AG874">SUM(_xlfn.NORM.DIST($AD$3:$AD$1003,$F874,$AA874,FALSE)*WindSpeedStep)</f>
        <v>1.0000000000000033</v>
      </c>
      <c r="AH874" s="40">
        <f t="array" ref="AH874">SUM(_xlfn.NORM.DIST($AD$3:$AD$1003,$F874,$AB874,FALSE)*WindSpeedStep)</f>
        <v>0.99999999826398733</v>
      </c>
      <c r="AJ874" s="47">
        <f t="shared" si="255"/>
        <v>9</v>
      </c>
      <c r="AK874" s="83" t="b">
        <f>COUNTIF('Power Curve'!$D$2:$D$31,AJ874)&gt;0</f>
        <v>1</v>
      </c>
      <c r="AL874" s="83" t="b">
        <f t="shared" si="256"/>
        <v>0</v>
      </c>
      <c r="AM874" s="83" t="b">
        <f t="shared" si="262"/>
        <v>1</v>
      </c>
      <c r="AN874" s="47" t="str">
        <f t="shared" si="257"/>
        <v>Outer</v>
      </c>
      <c r="AO874" s="48" t="str">
        <f t="shared" si="258"/>
        <v>0.7-0.8</v>
      </c>
      <c r="AP874" s="49" t="str">
        <f t="shared" si="263"/>
        <v>5-6</v>
      </c>
      <c r="AQ874" s="49" t="str">
        <f t="shared" si="264"/>
        <v>Feb</v>
      </c>
      <c r="AR874" s="48" t="str">
        <f t="shared" si="265"/>
        <v>265-275</v>
      </c>
      <c r="AS874" s="49" t="str">
        <f t="shared" si="259"/>
        <v>HWS-HTI</v>
      </c>
    </row>
    <row r="875" spans="5:45" x14ac:dyDescent="0.3">
      <c r="E875" s="15">
        <v>40956.256944444445</v>
      </c>
      <c r="F875" s="21">
        <v>9.76</v>
      </c>
      <c r="G875" s="21">
        <v>1621.1000213623049</v>
      </c>
      <c r="H875" s="42">
        <v>1.186261002976402</v>
      </c>
      <c r="I875" s="35">
        <v>265.39999999999998</v>
      </c>
      <c r="J875" s="43">
        <v>0.19569672131147542</v>
      </c>
      <c r="K875" s="44">
        <v>0.23535506062204767</v>
      </c>
      <c r="L875" s="26">
        <f t="shared" si="247"/>
        <v>9.6560136864870341</v>
      </c>
      <c r="M875" s="26">
        <f t="shared" si="248"/>
        <v>0.85041801828751185</v>
      </c>
      <c r="N875" s="96">
        <f t="shared" si="249"/>
        <v>10</v>
      </c>
      <c r="O875" s="26">
        <f t="shared" si="250"/>
        <v>0.68758743116013088</v>
      </c>
      <c r="P875" s="3">
        <f>IF(L875&gt;'Power Curve'!$C$37,0,INDEX(Ci,$N875,1)*POWER(1-O875,3)+INDEX(Ci,$N875,2)*3*O875*POWER(1-O875,2)+INDEX(Ci,$N875,3)*3*POWER(O875,2)*(1-O875)+INDEX(Ci,$N875,4)*POWER(O875,3))</f>
        <v>1425.2384114535996</v>
      </c>
      <c r="Q875" s="3">
        <f>MAX(0,MIN(P875-V875+W875,'Power Curve'!$C$39))</f>
        <v>1378.2043499704869</v>
      </c>
      <c r="R875" s="3">
        <f t="shared" si="251"/>
        <v>1621.1000213623049</v>
      </c>
      <c r="S875" s="3">
        <f t="shared" si="252"/>
        <v>-242.89567139181804</v>
      </c>
      <c r="T875" s="3">
        <f t="shared" si="253"/>
        <v>242.89567139181804</v>
      </c>
      <c r="V875" s="37">
        <f t="array" ref="V875">SUM(_xlfn.NORM.DIST($AD$3:$AD$1003,$L875,$AA875,FALSE)*WindSpeedStep*$AE$3:$AE$1003)/AG875</f>
        <v>1426.1186353726494</v>
      </c>
      <c r="W875" s="37">
        <f t="array" ref="W875">SUM(_xlfn.NORM.DIST($AD$3:$AD$1003,$L875,$AB875,FALSE)*WindSpeedStep*$AE$3:$AE$1003)/AH875</f>
        <v>1379.0845738895366</v>
      </c>
      <c r="Y875" s="1">
        <f t="shared" si="254"/>
        <v>9</v>
      </c>
      <c r="Z875" s="99">
        <f>IF(L875&lt;'Power Curve'!$P$28,'Power Curve'!$Q$28,IF(L875&gt;'Power Curve'!$P$29,'Power Curve'!$Q$29,INDEX(ReferenceTurbulence,Y875)+(L875-INDEX(ReferenceTurbulenceWindSpeed,Y875))*(INDEX(ReferenceTurbulence,Y875+1)-INDEX(ReferenceTurbulence,Y875))/(INDEX(ReferenceTurbulenceWindSpeed,Y875+1)-INDEX(ReferenceTurbulenceWindSpeed,Y875))))</f>
        <v>0.12018484878156144</v>
      </c>
      <c r="AA875" s="100">
        <f t="shared" si="260"/>
        <v>1.1605065447431318</v>
      </c>
      <c r="AB875" s="29">
        <f t="shared" si="261"/>
        <v>1.8896502193842455</v>
      </c>
      <c r="AD875" s="29">
        <f>'Zero Turbulence Curve'!F874</f>
        <v>87.199999999999321</v>
      </c>
      <c r="AE875" s="29">
        <f>'Zero Turbulence Curve'!G874</f>
        <v>1989.4717126307078</v>
      </c>
      <c r="AF875" s="39"/>
      <c r="AG875" s="40">
        <f t="array" ref="AG875">SUM(_xlfn.NORM.DIST($AD$3:$AD$1003,$F875,$AA875,FALSE)*WindSpeedStep)</f>
        <v>1.0000000000000036</v>
      </c>
      <c r="AH875" s="40">
        <f t="array" ref="AH875">SUM(_xlfn.NORM.DIST($AD$3:$AD$1003,$F875,$AB875,FALSE)*WindSpeedStep)</f>
        <v>0.99999989600025696</v>
      </c>
      <c r="AJ875" s="47">
        <f t="shared" si="255"/>
        <v>10</v>
      </c>
      <c r="AK875" s="83" t="b">
        <f>COUNTIF('Power Curve'!$D$2:$D$31,AJ875)&gt;0</f>
        <v>1</v>
      </c>
      <c r="AL875" s="83" t="b">
        <f t="shared" si="256"/>
        <v>0</v>
      </c>
      <c r="AM875" s="83" t="b">
        <f t="shared" si="262"/>
        <v>1</v>
      </c>
      <c r="AN875" s="47" t="str">
        <f t="shared" si="257"/>
        <v>Outer</v>
      </c>
      <c r="AO875" s="48" t="str">
        <f t="shared" si="258"/>
        <v>0.8-0.9</v>
      </c>
      <c r="AP875" s="49" t="str">
        <f t="shared" si="263"/>
        <v>6-7</v>
      </c>
      <c r="AQ875" s="49" t="str">
        <f t="shared" si="264"/>
        <v>Feb</v>
      </c>
      <c r="AR875" s="48" t="str">
        <f t="shared" si="265"/>
        <v>265-275</v>
      </c>
      <c r="AS875" s="49" t="str">
        <f t="shared" si="259"/>
        <v>HWS-HTI</v>
      </c>
    </row>
    <row r="876" spans="5:45" x14ac:dyDescent="0.3">
      <c r="E876" s="15">
        <v>40956.263888888891</v>
      </c>
      <c r="F876" s="21">
        <v>9.99</v>
      </c>
      <c r="G876" s="21">
        <v>1474.389953613286</v>
      </c>
      <c r="H876" s="42">
        <v>1.1861290790582379</v>
      </c>
      <c r="I876" s="35">
        <v>274.2</v>
      </c>
      <c r="J876" s="43">
        <v>9.0090090090090086E-2</v>
      </c>
      <c r="K876" s="44">
        <v>0.22613899293563</v>
      </c>
      <c r="L876" s="26">
        <f t="shared" si="247"/>
        <v>9.8831967925412574</v>
      </c>
      <c r="M876" s="26">
        <f t="shared" si="248"/>
        <v>0.88552989967104467</v>
      </c>
      <c r="N876" s="96">
        <f t="shared" si="249"/>
        <v>10</v>
      </c>
      <c r="O876" s="26">
        <f t="shared" si="250"/>
        <v>0.92906835081781014</v>
      </c>
      <c r="P876" s="3">
        <f>IF(L876&gt;'Power Curve'!$C$37,0,INDEX(Ci,$N876,1)*POWER(1-O876,3)+INDEX(Ci,$N876,2)*3*O876*POWER(1-O876,2)+INDEX(Ci,$N876,3)*3*POWER(O876,2)*(1-O876)+INDEX(Ci,$N876,4)*POWER(O876,3))</f>
        <v>1499.142559699583</v>
      </c>
      <c r="Q876" s="3">
        <f>MAX(0,MIN(P876-V876+W876,'Power Curve'!$C$39))</f>
        <v>1520.4713872392986</v>
      </c>
      <c r="R876" s="3">
        <f t="shared" si="251"/>
        <v>1474.389953613286</v>
      </c>
      <c r="S876" s="3">
        <f t="shared" si="252"/>
        <v>46.08143362601254</v>
      </c>
      <c r="T876" s="3">
        <f t="shared" si="253"/>
        <v>46.08143362601254</v>
      </c>
      <c r="V876" s="37">
        <f t="array" ref="V876">SUM(_xlfn.NORM.DIST($AD$3:$AD$1003,$L876,$AA876,FALSE)*WindSpeedStep*$AE$3:$AE$1003)/AG876</f>
        <v>1496.5742473884875</v>
      </c>
      <c r="W876" s="37">
        <f t="array" ref="W876">SUM(_xlfn.NORM.DIST($AD$3:$AD$1003,$L876,$AB876,FALSE)*WindSpeedStep*$AE$3:$AE$1003)/AH876</f>
        <v>1517.9030749282031</v>
      </c>
      <c r="Y876" s="1">
        <f t="shared" si="254"/>
        <v>9</v>
      </c>
      <c r="Z876" s="99">
        <f>IF(L876&lt;'Power Curve'!$P$28,'Power Curve'!$Q$28,IF(L876&gt;'Power Curve'!$P$29,'Power Curve'!$Q$29,INDEX(ReferenceTurbulence,Y876)+(L876-INDEX(ReferenceTurbulenceWindSpeed,Y876))*(INDEX(ReferenceTurbulence,Y876+1)-INDEX(ReferenceTurbulence,Y876))/(INDEX(ReferenceTurbulenceWindSpeed,Y876+1)-INDEX(ReferenceTurbulenceWindSpeed,Y876))))</f>
        <v>0.12005814803758023</v>
      </c>
      <c r="AA876" s="100">
        <f t="shared" si="260"/>
        <v>1.1865583036034564</v>
      </c>
      <c r="AB876" s="29">
        <f t="shared" si="261"/>
        <v>0.89037808941813124</v>
      </c>
      <c r="AD876" s="29">
        <f>'Zero Turbulence Curve'!F875</f>
        <v>87.299999999999315</v>
      </c>
      <c r="AE876" s="29">
        <f>'Zero Turbulence Curve'!G875</f>
        <v>1989.4717126307078</v>
      </c>
      <c r="AF876" s="39"/>
      <c r="AG876" s="40">
        <f t="array" ref="AG876">SUM(_xlfn.NORM.DIST($AD$3:$AD$1003,$F876,$AA876,FALSE)*WindSpeedStep)</f>
        <v>1.0000000000000031</v>
      </c>
      <c r="AH876" s="40">
        <f t="array" ref="AH876">SUM(_xlfn.NORM.DIST($AD$3:$AD$1003,$F876,$AB876,FALSE)*WindSpeedStep)</f>
        <v>1.0000000000000033</v>
      </c>
      <c r="AJ876" s="47">
        <f t="shared" si="255"/>
        <v>10</v>
      </c>
      <c r="AK876" s="83" t="b">
        <f>COUNTIF('Power Curve'!$D$2:$D$31,AJ876)&gt;0</f>
        <v>1</v>
      </c>
      <c r="AL876" s="83" t="b">
        <f t="shared" si="256"/>
        <v>0</v>
      </c>
      <c r="AM876" s="83" t="b">
        <f t="shared" si="262"/>
        <v>1</v>
      </c>
      <c r="AN876" s="47" t="str">
        <f t="shared" si="257"/>
        <v>Outer</v>
      </c>
      <c r="AO876" s="48" t="str">
        <f t="shared" si="258"/>
        <v>0.8-0.9</v>
      </c>
      <c r="AP876" s="49" t="str">
        <f t="shared" si="263"/>
        <v>6-7</v>
      </c>
      <c r="AQ876" s="49" t="str">
        <f t="shared" si="264"/>
        <v>Feb</v>
      </c>
      <c r="AR876" s="48" t="str">
        <f t="shared" si="265"/>
        <v>265-275</v>
      </c>
      <c r="AS876" s="49" t="str">
        <f t="shared" si="259"/>
        <v>HWS-LTI</v>
      </c>
    </row>
    <row r="877" spans="5:45" x14ac:dyDescent="0.3">
      <c r="E877" s="15">
        <v>40956.270833333336</v>
      </c>
      <c r="F877" s="21">
        <v>9.33</v>
      </c>
      <c r="G877" s="21">
        <v>1248.389999389648</v>
      </c>
      <c r="H877" s="42">
        <v>1.1865249388695502</v>
      </c>
      <c r="I877" s="35">
        <v>273.10000000000002</v>
      </c>
      <c r="J877" s="43">
        <v>6.0021436227224015E-2</v>
      </c>
      <c r="K877" s="44">
        <v>0.25947241919129088</v>
      </c>
      <c r="L877" s="26">
        <f t="shared" si="247"/>
        <v>9.2312795837868791</v>
      </c>
      <c r="M877" s="26">
        <f t="shared" si="248"/>
        <v>0.78477399355096444</v>
      </c>
      <c r="N877" s="96">
        <f t="shared" si="249"/>
        <v>10</v>
      </c>
      <c r="O877" s="26">
        <f t="shared" si="250"/>
        <v>0.23612260390518233</v>
      </c>
      <c r="P877" s="3">
        <f>IF(L877&gt;'Power Curve'!$C$37,0,INDEX(Ci,$N877,1)*POWER(1-O877,3)+INDEX(Ci,$N877,2)*3*O877*POWER(1-O877,2)+INDEX(Ci,$N877,3)*3*POWER(O877,2)*(1-O877)+INDEX(Ci,$N877,4)*POWER(O877,3))</f>
        <v>1274.5398268306794</v>
      </c>
      <c r="Q877" s="3">
        <f>MAX(0,MIN(P877-V877+W877,'Power Curve'!$C$39))</f>
        <v>1266.196140266371</v>
      </c>
      <c r="R877" s="3">
        <f t="shared" si="251"/>
        <v>1248.389999389648</v>
      </c>
      <c r="S877" s="3">
        <f t="shared" si="252"/>
        <v>17.80614087672302</v>
      </c>
      <c r="T877" s="3">
        <f t="shared" si="253"/>
        <v>17.80614087672302</v>
      </c>
      <c r="V877" s="37">
        <f t="array" ref="V877">SUM(_xlfn.NORM.DIST($AD$3:$AD$1003,$L877,$AA877,FALSE)*WindSpeedStep*$AE$3:$AE$1003)/AG877</f>
        <v>1285.4822982660935</v>
      </c>
      <c r="W877" s="37">
        <f t="array" ref="W877">SUM(_xlfn.NORM.DIST($AD$3:$AD$1003,$L877,$AB877,FALSE)*WindSpeedStep*$AE$3:$AE$1003)/AH877</f>
        <v>1277.1386117017851</v>
      </c>
      <c r="Y877" s="1">
        <f t="shared" si="254"/>
        <v>9</v>
      </c>
      <c r="Z877" s="99">
        <f>IF(L877&lt;'Power Curve'!$P$28,'Power Curve'!$Q$28,IF(L877&gt;'Power Curve'!$P$29,'Power Curve'!$Q$29,INDEX(ReferenceTurbulence,Y877)+(L877-INDEX(ReferenceTurbulenceWindSpeed,Y877))*(INDEX(ReferenceTurbulence,Y877+1)-INDEX(ReferenceTurbulence,Y877))/(INDEX(ReferenceTurbulenceWindSpeed,Y877+1)-INDEX(ReferenceTurbulenceWindSpeed,Y877))))</f>
        <v>0.1204217243474473</v>
      </c>
      <c r="AA877" s="100">
        <f t="shared" si="260"/>
        <v>1.1116466054130016</v>
      </c>
      <c r="AB877" s="29">
        <f t="shared" si="261"/>
        <v>0.55407465883393925</v>
      </c>
      <c r="AD877" s="29">
        <f>'Zero Turbulence Curve'!F876</f>
        <v>87.399999999999309</v>
      </c>
      <c r="AE877" s="29">
        <f>'Zero Turbulence Curve'!G876</f>
        <v>1989.4717126307078</v>
      </c>
      <c r="AF877" s="39"/>
      <c r="AG877" s="40">
        <f t="array" ref="AG877">SUM(_xlfn.NORM.DIST($AD$3:$AD$1003,$F877,$AA877,FALSE)*WindSpeedStep)</f>
        <v>1.0000000000000038</v>
      </c>
      <c r="AH877" s="40">
        <f t="array" ref="AH877">SUM(_xlfn.NORM.DIST($AD$3:$AD$1003,$F877,$AB877,FALSE)*WindSpeedStep)</f>
        <v>1.0000000000000033</v>
      </c>
      <c r="AJ877" s="47">
        <f t="shared" si="255"/>
        <v>9</v>
      </c>
      <c r="AK877" s="83" t="b">
        <f>COUNTIF('Power Curve'!$D$2:$D$31,AJ877)&gt;0</f>
        <v>1</v>
      </c>
      <c r="AL877" s="83" t="b">
        <f t="shared" si="256"/>
        <v>0</v>
      </c>
      <c r="AM877" s="83" t="b">
        <f t="shared" si="262"/>
        <v>1</v>
      </c>
      <c r="AN877" s="47" t="str">
        <f t="shared" si="257"/>
        <v>Outer</v>
      </c>
      <c r="AO877" s="48" t="str">
        <f t="shared" si="258"/>
        <v>0.7-0.8</v>
      </c>
      <c r="AP877" s="49" t="str">
        <f t="shared" si="263"/>
        <v>6-7</v>
      </c>
      <c r="AQ877" s="49" t="str">
        <f t="shared" si="264"/>
        <v>Feb</v>
      </c>
      <c r="AR877" s="48" t="str">
        <f t="shared" si="265"/>
        <v>265-275</v>
      </c>
      <c r="AS877" s="49" t="str">
        <f t="shared" si="259"/>
        <v>HWS-LTI</v>
      </c>
    </row>
    <row r="878" spans="5:45" x14ac:dyDescent="0.3">
      <c r="E878" s="15">
        <v>40956.277777777781</v>
      </c>
      <c r="F878" s="21">
        <v>8.89</v>
      </c>
      <c r="G878" s="21">
        <v>1163.419982910156</v>
      </c>
      <c r="H878" s="42">
        <v>1.1868770361452827</v>
      </c>
      <c r="I878" s="35">
        <v>269.89999999999998</v>
      </c>
      <c r="J878" s="43">
        <v>0.10011248593925759</v>
      </c>
      <c r="K878" s="44">
        <v>0.28111419967065543</v>
      </c>
      <c r="L878" s="26">
        <f t="shared" si="247"/>
        <v>8.7968051776481762</v>
      </c>
      <c r="M878" s="26">
        <f t="shared" si="248"/>
        <v>0.71762457351934494</v>
      </c>
      <c r="N878" s="96">
        <f t="shared" si="249"/>
        <v>9</v>
      </c>
      <c r="O878" s="26">
        <f t="shared" si="250"/>
        <v>0.78776354043442132</v>
      </c>
      <c r="P878" s="3">
        <f>IF(L878&gt;'Power Curve'!$C$37,0,INDEX(Ci,$N878,1)*POWER(1-O878,3)+INDEX(Ci,$N878,2)*3*O878*POWER(1-O878,2)+INDEX(Ci,$N878,3)*3*POWER(O878,2)*(1-O878)+INDEX(Ci,$N878,4)*POWER(O878,3))</f>
        <v>1128.7388220663374</v>
      </c>
      <c r="Q878" s="3">
        <f>MAX(0,MIN(P878-V878+W878,'Power Curve'!$C$39))</f>
        <v>1122.0925187424973</v>
      </c>
      <c r="R878" s="3">
        <f t="shared" si="251"/>
        <v>1163.419982910156</v>
      </c>
      <c r="S878" s="3">
        <f t="shared" si="252"/>
        <v>-41.327464167658718</v>
      </c>
      <c r="T878" s="3">
        <f t="shared" si="253"/>
        <v>41.327464167658718</v>
      </c>
      <c r="V878" s="37">
        <f t="array" ref="V878">SUM(_xlfn.NORM.DIST($AD$3:$AD$1003,$L878,$AA878,FALSE)*WindSpeedStep*$AE$3:$AE$1003)/AG878</f>
        <v>1136.3662764078288</v>
      </c>
      <c r="W878" s="37">
        <f t="array" ref="W878">SUM(_xlfn.NORM.DIST($AD$3:$AD$1003,$L878,$AB878,FALSE)*WindSpeedStep*$AE$3:$AE$1003)/AH878</f>
        <v>1129.7199730839886</v>
      </c>
      <c r="Y878" s="1">
        <f t="shared" si="254"/>
        <v>8</v>
      </c>
      <c r="Z878" s="99">
        <f>IF(L878&lt;'Power Curve'!$P$28,'Power Curve'!$Q$28,IF(L878&gt;'Power Curve'!$P$29,'Power Curve'!$Q$29,INDEX(ReferenceTurbulence,Y878)+(L878-INDEX(ReferenceTurbulenceWindSpeed,Y878))*(INDEX(ReferenceTurbulence,Y878+1)-INDEX(ReferenceTurbulence,Y878))/(INDEX(ReferenceTurbulenceWindSpeed,Y878+1)-INDEX(ReferenceTurbulenceWindSpeed,Y878))))</f>
        <v>0.12030168101808748</v>
      </c>
      <c r="AA878" s="100">
        <f t="shared" si="260"/>
        <v>1.0582704504596914</v>
      </c>
      <c r="AB878" s="29">
        <f t="shared" si="261"/>
        <v>0.88067003465769145</v>
      </c>
      <c r="AD878" s="29">
        <f>'Zero Turbulence Curve'!F877</f>
        <v>87.499999999999304</v>
      </c>
      <c r="AE878" s="29">
        <f>'Zero Turbulence Curve'!G877</f>
        <v>1989.4717126307078</v>
      </c>
      <c r="AF878" s="39"/>
      <c r="AG878" s="40">
        <f t="array" ref="AG878">SUM(_xlfn.NORM.DIST($AD$3:$AD$1003,$F878,$AA878,FALSE)*WindSpeedStep)</f>
        <v>1.0000000000000031</v>
      </c>
      <c r="AH878" s="40">
        <f t="array" ref="AH878">SUM(_xlfn.NORM.DIST($AD$3:$AD$1003,$F878,$AB878,FALSE)*WindSpeedStep)</f>
        <v>1.0000000000000038</v>
      </c>
      <c r="AJ878" s="47">
        <f t="shared" si="255"/>
        <v>9</v>
      </c>
      <c r="AK878" s="83" t="b">
        <f>COUNTIF('Power Curve'!$D$2:$D$31,AJ878)&gt;0</f>
        <v>1</v>
      </c>
      <c r="AL878" s="83" t="b">
        <f t="shared" si="256"/>
        <v>0</v>
      </c>
      <c r="AM878" s="83" t="b">
        <f t="shared" si="262"/>
        <v>1</v>
      </c>
      <c r="AN878" s="47" t="str">
        <f t="shared" si="257"/>
        <v>Inner</v>
      </c>
      <c r="AO878" s="48" t="str">
        <f t="shared" si="258"/>
        <v>0.7-0.8</v>
      </c>
      <c r="AP878" s="49" t="str">
        <f t="shared" si="263"/>
        <v>6-7</v>
      </c>
      <c r="AQ878" s="49" t="str">
        <f t="shared" si="264"/>
        <v>Feb</v>
      </c>
      <c r="AR878" s="48" t="str">
        <f t="shared" si="265"/>
        <v>265-275</v>
      </c>
      <c r="AS878" s="49" t="str">
        <f t="shared" si="259"/>
        <v>Inner-TI</v>
      </c>
    </row>
    <row r="879" spans="5:45" x14ac:dyDescent="0.3">
      <c r="E879" s="15">
        <v>40956.361111111109</v>
      </c>
      <c r="F879" s="21">
        <v>8.08</v>
      </c>
      <c r="G879" s="21">
        <v>1096.6299896240232</v>
      </c>
      <c r="H879" s="42">
        <v>1.187317907453761</v>
      </c>
      <c r="I879" s="35">
        <v>265.2</v>
      </c>
      <c r="J879" s="43">
        <v>0.19306930693069307</v>
      </c>
      <c r="K879" s="44">
        <v>0.12167299868652455</v>
      </c>
      <c r="L879" s="26">
        <f t="shared" si="247"/>
        <v>7.9962863359296952</v>
      </c>
      <c r="M879" s="26">
        <f t="shared" si="248"/>
        <v>0.59390180599545284</v>
      </c>
      <c r="N879" s="96">
        <f t="shared" si="249"/>
        <v>8</v>
      </c>
      <c r="O879" s="26">
        <f t="shared" si="250"/>
        <v>0.9875202776645422</v>
      </c>
      <c r="P879" s="3">
        <f>IF(L879&gt;'Power Curve'!$C$37,0,INDEX(Ci,$N879,1)*POWER(1-O879,3)+INDEX(Ci,$N879,2)*3*O879*POWER(1-O879,2)+INDEX(Ci,$N879,3)*3*POWER(O879,2)*(1-O879)+INDEX(Ci,$N879,4)*POWER(O879,3))</f>
        <v>877.03998127447653</v>
      </c>
      <c r="Q879" s="3">
        <f>MAX(0,MIN(P879-V879+W879,'Power Curve'!$C$39))</f>
        <v>910.03123908944315</v>
      </c>
      <c r="R879" s="3">
        <f t="shared" si="251"/>
        <v>1096.6299896240232</v>
      </c>
      <c r="S879" s="3">
        <f t="shared" si="252"/>
        <v>-186.59875053458006</v>
      </c>
      <c r="T879" s="3">
        <f t="shared" si="253"/>
        <v>186.59875053458006</v>
      </c>
      <c r="V879" s="37">
        <f t="array" ref="V879">SUM(_xlfn.NORM.DIST($AD$3:$AD$1003,$L879,$AA879,FALSE)*WindSpeedStep*$AE$3:$AE$1003)/AG879</f>
        <v>872.61044908651149</v>
      </c>
      <c r="W879" s="37">
        <f t="array" ref="W879">SUM(_xlfn.NORM.DIST($AD$3:$AD$1003,$L879,$AB879,FALSE)*WindSpeedStep*$AE$3:$AE$1003)/AH879</f>
        <v>905.60170690147811</v>
      </c>
      <c r="Y879" s="1">
        <f t="shared" si="254"/>
        <v>7</v>
      </c>
      <c r="Z879" s="99">
        <f>IF(L879&lt;'Power Curve'!$P$28,'Power Curve'!$Q$28,IF(L879&gt;'Power Curve'!$P$29,'Power Curve'!$Q$29,INDEX(ReferenceTurbulence,Y879)+(L879-INDEX(ReferenceTurbulenceWindSpeed,Y879))*(INDEX(ReferenceTurbulence,Y879+1)-INDEX(ReferenceTurbulence,Y879))/(INDEX(ReferenceTurbulenceWindSpeed,Y879+1)-INDEX(ReferenceTurbulenceWindSpeed,Y879))))</f>
        <v>0.11939971375603968</v>
      </c>
      <c r="AA879" s="100">
        <f t="shared" si="260"/>
        <v>0.95475429962133695</v>
      </c>
      <c r="AB879" s="29">
        <f t="shared" si="261"/>
        <v>1.5438374608973173</v>
      </c>
      <c r="AD879" s="29">
        <f>'Zero Turbulence Curve'!F878</f>
        <v>87.599999999999298</v>
      </c>
      <c r="AE879" s="29">
        <f>'Zero Turbulence Curve'!G878</f>
        <v>1989.4717126307078</v>
      </c>
      <c r="AF879" s="39"/>
      <c r="AG879" s="40">
        <f t="array" ref="AG879">SUM(_xlfn.NORM.DIST($AD$3:$AD$1003,$F879,$AA879,FALSE)*WindSpeedStep)</f>
        <v>1.0000000000000033</v>
      </c>
      <c r="AH879" s="40">
        <f t="array" ref="AH879">SUM(_xlfn.NORM.DIST($AD$3:$AD$1003,$F879,$AB879,FALSE)*WindSpeedStep)</f>
        <v>0.99999993067137027</v>
      </c>
      <c r="AJ879" s="47">
        <f t="shared" si="255"/>
        <v>8</v>
      </c>
      <c r="AK879" s="83" t="b">
        <f>COUNTIF('Power Curve'!$D$2:$D$31,AJ879)&gt;0</f>
        <v>1</v>
      </c>
      <c r="AL879" s="83" t="b">
        <f t="shared" si="256"/>
        <v>0</v>
      </c>
      <c r="AM879" s="83" t="b">
        <f t="shared" si="262"/>
        <v>1</v>
      </c>
      <c r="AN879" s="47" t="str">
        <f t="shared" si="257"/>
        <v>Outer</v>
      </c>
      <c r="AO879" s="48" t="str">
        <f t="shared" si="258"/>
        <v>0.5-0.6</v>
      </c>
      <c r="AP879" s="49" t="str">
        <f t="shared" si="263"/>
        <v>8-9</v>
      </c>
      <c r="AQ879" s="49" t="str">
        <f t="shared" si="264"/>
        <v>Feb</v>
      </c>
      <c r="AR879" s="48" t="str">
        <f t="shared" si="265"/>
        <v>265-275</v>
      </c>
      <c r="AS879" s="49" t="str">
        <f t="shared" si="259"/>
        <v>HWS-HTI</v>
      </c>
    </row>
    <row r="880" spans="5:45" x14ac:dyDescent="0.3">
      <c r="E880" s="15">
        <v>40956.368055555555</v>
      </c>
      <c r="F880" s="21">
        <v>7.31</v>
      </c>
      <c r="G880" s="21">
        <v>694.22998285293556</v>
      </c>
      <c r="H880" s="42">
        <v>1.1876258900160079</v>
      </c>
      <c r="I880" s="35">
        <v>268.3</v>
      </c>
      <c r="J880" s="43">
        <v>0.15184678522571821</v>
      </c>
      <c r="K880" s="44">
        <v>0.19626611602629054</v>
      </c>
      <c r="L880" s="26">
        <f t="shared" si="247"/>
        <v>7.2348894524340581</v>
      </c>
      <c r="M880" s="26">
        <f t="shared" si="248"/>
        <v>0.47622546322765219</v>
      </c>
      <c r="N880" s="96">
        <f t="shared" si="249"/>
        <v>8</v>
      </c>
      <c r="O880" s="26">
        <f t="shared" si="250"/>
        <v>0.22118865650667008</v>
      </c>
      <c r="P880" s="3">
        <f>IF(L880&gt;'Power Curve'!$C$37,0,INDEX(Ci,$N880,1)*POWER(1-O880,3)+INDEX(Ci,$N880,2)*3*O880*POWER(1-O880,2)+INDEX(Ci,$N880,3)*3*POWER(O880,2)*(1-O880)+INDEX(Ci,$N880,4)*POWER(O880,3))</f>
        <v>658.29033658612946</v>
      </c>
      <c r="Q880" s="3">
        <f>MAX(0,MIN(P880-V880+W880,'Power Curve'!$C$39))</f>
        <v>670.75348040347274</v>
      </c>
      <c r="R880" s="3">
        <f t="shared" si="251"/>
        <v>694.22998285293556</v>
      </c>
      <c r="S880" s="3">
        <f t="shared" si="252"/>
        <v>-23.476502449462828</v>
      </c>
      <c r="T880" s="3">
        <f t="shared" si="253"/>
        <v>23.476502449462828</v>
      </c>
      <c r="V880" s="37">
        <f t="array" ref="V880">SUM(_xlfn.NORM.DIST($AD$3:$AD$1003,$L880,$AA880,FALSE)*WindSpeedStep*$AE$3:$AE$1003)/AG880</f>
        <v>654.47431887463642</v>
      </c>
      <c r="W880" s="37">
        <f t="array" ref="W880">SUM(_xlfn.NORM.DIST($AD$3:$AD$1003,$L880,$AB880,FALSE)*WindSpeedStep*$AE$3:$AE$1003)/AH880</f>
        <v>666.9374626919797</v>
      </c>
      <c r="Y880" s="1">
        <f t="shared" si="254"/>
        <v>7</v>
      </c>
      <c r="Z880" s="99">
        <f>IF(L880&lt;'Power Curve'!$P$28,'Power Curve'!$Q$28,IF(L880&gt;'Power Curve'!$P$29,'Power Curve'!$Q$29,INDEX(ReferenceTurbulence,Y880)+(L880-INDEX(ReferenceTurbulenceWindSpeed,Y880))*(INDEX(ReferenceTurbulence,Y880+1)-INDEX(ReferenceTurbulence,Y880))/(INDEX(ReferenceTurbulenceWindSpeed,Y880+1)-INDEX(ReferenceTurbulenceWindSpeed,Y880))))</f>
        <v>0.11961118940980781</v>
      </c>
      <c r="AA880" s="100">
        <f t="shared" si="260"/>
        <v>0.86537373265411077</v>
      </c>
      <c r="AB880" s="29">
        <f t="shared" si="261"/>
        <v>1.0985947048155684</v>
      </c>
      <c r="AD880" s="29">
        <f>'Zero Turbulence Curve'!F879</f>
        <v>87.699999999999292</v>
      </c>
      <c r="AE880" s="29">
        <f>'Zero Turbulence Curve'!G879</f>
        <v>1989.4717126307078</v>
      </c>
      <c r="AF880" s="39"/>
      <c r="AG880" s="40">
        <f t="array" ref="AG880">SUM(_xlfn.NORM.DIST($AD$3:$AD$1003,$F880,$AA880,FALSE)*WindSpeedStep)</f>
        <v>1.0000000000000038</v>
      </c>
      <c r="AH880" s="40">
        <f t="array" ref="AH880">SUM(_xlfn.NORM.DIST($AD$3:$AD$1003,$F880,$AB880,FALSE)*WindSpeedStep)</f>
        <v>0.99999999998970823</v>
      </c>
      <c r="AJ880" s="47">
        <f t="shared" si="255"/>
        <v>7</v>
      </c>
      <c r="AK880" s="83" t="b">
        <f>COUNTIF('Power Curve'!$D$2:$D$31,AJ880)&gt;0</f>
        <v>1</v>
      </c>
      <c r="AL880" s="83" t="b">
        <f t="shared" si="256"/>
        <v>0</v>
      </c>
      <c r="AM880" s="83" t="b">
        <f t="shared" si="262"/>
        <v>1</v>
      </c>
      <c r="AN880" s="47" t="str">
        <f t="shared" si="257"/>
        <v>Outer</v>
      </c>
      <c r="AO880" s="48" t="str">
        <f t="shared" si="258"/>
        <v>0.4-0.5</v>
      </c>
      <c r="AP880" s="49" t="str">
        <f t="shared" si="263"/>
        <v>8-9</v>
      </c>
      <c r="AQ880" s="49" t="str">
        <f t="shared" si="264"/>
        <v>Feb</v>
      </c>
      <c r="AR880" s="48" t="str">
        <f t="shared" si="265"/>
        <v>265-275</v>
      </c>
      <c r="AS880" s="49" t="str">
        <f t="shared" si="259"/>
        <v>LWS-HTI</v>
      </c>
    </row>
    <row r="881" spans="5:45" x14ac:dyDescent="0.3">
      <c r="E881" s="15">
        <v>40956.375</v>
      </c>
      <c r="F881" s="21">
        <v>7.14</v>
      </c>
      <c r="G881" s="21">
        <v>666.39001709222816</v>
      </c>
      <c r="H881" s="42">
        <v>1.1879486144426428</v>
      </c>
      <c r="I881" s="35">
        <v>265</v>
      </c>
      <c r="J881" s="43">
        <v>0.2030812324929972</v>
      </c>
      <c r="K881" s="44">
        <v>0.1779786487269536</v>
      </c>
      <c r="L881" s="26">
        <f t="shared" si="247"/>
        <v>7.067276245242974</v>
      </c>
      <c r="M881" s="26">
        <f t="shared" si="248"/>
        <v>0.45032030174173521</v>
      </c>
      <c r="N881" s="96">
        <f t="shared" si="249"/>
        <v>8</v>
      </c>
      <c r="O881" s="26">
        <f t="shared" si="250"/>
        <v>5.2489120721205047E-2</v>
      </c>
      <c r="P881" s="3">
        <f>IF(L881&gt;'Power Curve'!$C$37,0,INDEX(Ci,$N881,1)*POWER(1-O881,3)+INDEX(Ci,$N881,2)*3*O881*POWER(1-O881,2)+INDEX(Ci,$N881,3)*3*POWER(O881,2)*(1-O881)+INDEX(Ci,$N881,4)*POWER(O881,3))</f>
        <v>613.79326019583618</v>
      </c>
      <c r="Q881" s="3">
        <f>MAX(0,MIN(P881-V881+W881,'Power Curve'!$C$39))</f>
        <v>648.21849249327977</v>
      </c>
      <c r="R881" s="3">
        <f t="shared" si="251"/>
        <v>666.39001709222816</v>
      </c>
      <c r="S881" s="3">
        <f t="shared" si="252"/>
        <v>-18.171524598948395</v>
      </c>
      <c r="T881" s="3">
        <f t="shared" si="253"/>
        <v>18.171524598948395</v>
      </c>
      <c r="V881" s="37">
        <f t="array" ref="V881">SUM(_xlfn.NORM.DIST($AD$3:$AD$1003,$L881,$AA881,FALSE)*WindSpeedStep*$AE$3:$AE$1003)/AG881</f>
        <v>610.9826970088202</v>
      </c>
      <c r="W881" s="37">
        <f t="array" ref="W881">SUM(_xlfn.NORM.DIST($AD$3:$AD$1003,$L881,$AB881,FALSE)*WindSpeedStep*$AE$3:$AE$1003)/AH881</f>
        <v>645.40792930626378</v>
      </c>
      <c r="Y881" s="1">
        <f t="shared" si="254"/>
        <v>7</v>
      </c>
      <c r="Z881" s="99">
        <f>IF(L881&lt;'Power Curve'!$P$28,'Power Curve'!$Q$28,IF(L881&gt;'Power Curve'!$P$29,'Power Curve'!$Q$29,INDEX(ReferenceTurbulence,Y881)+(L881-INDEX(ReferenceTurbulenceWindSpeed,Y881))*(INDEX(ReferenceTurbulence,Y881+1)-INDEX(ReferenceTurbulence,Y881))/(INDEX(ReferenceTurbulenceWindSpeed,Y881+1)-INDEX(ReferenceTurbulenceWindSpeed,Y881))))</f>
        <v>0.11965774346504399</v>
      </c>
      <c r="AA881" s="100">
        <f t="shared" si="260"/>
        <v>0.84565432794988304</v>
      </c>
      <c r="AB881" s="29">
        <f t="shared" si="261"/>
        <v>1.4352311702524247</v>
      </c>
      <c r="AD881" s="29">
        <f>'Zero Turbulence Curve'!F880</f>
        <v>87.799999999999287</v>
      </c>
      <c r="AE881" s="29">
        <f>'Zero Turbulence Curve'!G880</f>
        <v>1989.4717126307078</v>
      </c>
      <c r="AF881" s="39"/>
      <c r="AG881" s="40">
        <f t="array" ref="AG881">SUM(_xlfn.NORM.DIST($AD$3:$AD$1003,$F881,$AA881,FALSE)*WindSpeedStep)</f>
        <v>1.0000000000000033</v>
      </c>
      <c r="AH881" s="40">
        <f t="array" ref="AH881">SUM(_xlfn.NORM.DIST($AD$3:$AD$1003,$F881,$AB881,FALSE)*WindSpeedStep)</f>
        <v>0.99999972877974463</v>
      </c>
      <c r="AJ881" s="47">
        <f t="shared" si="255"/>
        <v>7</v>
      </c>
      <c r="AK881" s="83" t="b">
        <f>COUNTIF('Power Curve'!$D$2:$D$31,AJ881)&gt;0</f>
        <v>1</v>
      </c>
      <c r="AL881" s="83" t="b">
        <f t="shared" si="256"/>
        <v>0</v>
      </c>
      <c r="AM881" s="83" t="b">
        <f t="shared" si="262"/>
        <v>1</v>
      </c>
      <c r="AN881" s="47" t="str">
        <f t="shared" si="257"/>
        <v>Outer</v>
      </c>
      <c r="AO881" s="48" t="str">
        <f t="shared" si="258"/>
        <v>0.4-0.5</v>
      </c>
      <c r="AP881" s="49" t="str">
        <f t="shared" si="263"/>
        <v>9-10</v>
      </c>
      <c r="AQ881" s="49" t="str">
        <f t="shared" si="264"/>
        <v>Feb</v>
      </c>
      <c r="AR881" s="48" t="str">
        <f t="shared" si="265"/>
        <v>265-275</v>
      </c>
      <c r="AS881" s="49" t="str">
        <f t="shared" si="259"/>
        <v>LWS-HTI</v>
      </c>
    </row>
    <row r="882" spans="5:45" x14ac:dyDescent="0.3">
      <c r="E882" s="15">
        <v>40956.430555555555</v>
      </c>
      <c r="F882" s="21">
        <v>7.5</v>
      </c>
      <c r="G882" s="21">
        <v>799.47999572753952</v>
      </c>
      <c r="H882" s="42">
        <v>1.1875818945478254</v>
      </c>
      <c r="I882" s="35">
        <v>267.8</v>
      </c>
      <c r="J882" s="43">
        <v>0.18000000000000002</v>
      </c>
      <c r="K882" s="44">
        <v>0.26236623401091402</v>
      </c>
      <c r="L882" s="26">
        <f t="shared" si="247"/>
        <v>7.4228455329420298</v>
      </c>
      <c r="M882" s="26">
        <f t="shared" si="248"/>
        <v>0.50527468136156795</v>
      </c>
      <c r="N882" s="96">
        <f t="shared" si="249"/>
        <v>8</v>
      </c>
      <c r="O882" s="26">
        <f t="shared" si="250"/>
        <v>0.41036291109629869</v>
      </c>
      <c r="P882" s="3">
        <f>IF(L882&gt;'Power Curve'!$C$37,0,INDEX(Ci,$N882,1)*POWER(1-O882,3)+INDEX(Ci,$N882,2)*3*O882*POWER(1-O882,2)+INDEX(Ci,$N882,3)*3*POWER(O882,2)*(1-O882)+INDEX(Ci,$N882,4)*POWER(O882,3))</f>
        <v>710.11567788318143</v>
      </c>
      <c r="Q882" s="3">
        <f>MAX(0,MIN(P882-V882+W882,'Power Curve'!$C$39))</f>
        <v>736.73125977983625</v>
      </c>
      <c r="R882" s="3">
        <f t="shared" si="251"/>
        <v>799.47999572753952</v>
      </c>
      <c r="S882" s="3">
        <f t="shared" si="252"/>
        <v>-62.748735947703267</v>
      </c>
      <c r="T882" s="3">
        <f t="shared" si="253"/>
        <v>62.748735947703267</v>
      </c>
      <c r="V882" s="37">
        <f t="array" ref="V882">SUM(_xlfn.NORM.DIST($AD$3:$AD$1003,$L882,$AA882,FALSE)*WindSpeedStep*$AE$3:$AE$1003)/AG882</f>
        <v>705.1461394705334</v>
      </c>
      <c r="W882" s="37">
        <f t="array" ref="W882">SUM(_xlfn.NORM.DIST($AD$3:$AD$1003,$L882,$AB882,FALSE)*WindSpeedStep*$AE$3:$AE$1003)/AH882</f>
        <v>731.76172136718822</v>
      </c>
      <c r="Y882" s="1">
        <f t="shared" si="254"/>
        <v>7</v>
      </c>
      <c r="Z882" s="99">
        <f>IF(L882&lt;'Power Curve'!$P$28,'Power Curve'!$Q$28,IF(L882&gt;'Power Curve'!$P$29,'Power Curve'!$Q$29,INDEX(ReferenceTurbulence,Y882)+(L882-INDEX(ReferenceTurbulenceWindSpeed,Y882))*(INDEX(ReferenceTurbulence,Y882+1)-INDEX(ReferenceTurbulence,Y882))/(INDEX(ReferenceTurbulenceWindSpeed,Y882+1)-INDEX(ReferenceTurbulenceWindSpeed,Y882))))</f>
        <v>0.11955898518377706</v>
      </c>
      <c r="AA882" s="100">
        <f t="shared" si="260"/>
        <v>0.88746787909448188</v>
      </c>
      <c r="AB882" s="29">
        <f t="shared" si="261"/>
        <v>1.3361121959295654</v>
      </c>
      <c r="AD882" s="29">
        <f>'Zero Turbulence Curve'!F881</f>
        <v>87.899999999999281</v>
      </c>
      <c r="AE882" s="29">
        <f>'Zero Turbulence Curve'!G881</f>
        <v>1989.4717126307078</v>
      </c>
      <c r="AF882" s="39"/>
      <c r="AG882" s="40">
        <f t="array" ref="AG882">SUM(_xlfn.NORM.DIST($AD$3:$AD$1003,$F882,$AA882,FALSE)*WindSpeedStep)</f>
        <v>1.000000000000004</v>
      </c>
      <c r="AH882" s="40">
        <f t="array" ref="AH882">SUM(_xlfn.NORM.DIST($AD$3:$AD$1003,$F882,$AB882,FALSE)*WindSpeedStep)</f>
        <v>0.99999999207229828</v>
      </c>
      <c r="AJ882" s="47">
        <f t="shared" si="255"/>
        <v>7</v>
      </c>
      <c r="AK882" s="83" t="b">
        <f>COUNTIF('Power Curve'!$D$2:$D$31,AJ882)&gt;0</f>
        <v>1</v>
      </c>
      <c r="AL882" s="83" t="b">
        <f t="shared" si="256"/>
        <v>0</v>
      </c>
      <c r="AM882" s="83" t="b">
        <f t="shared" si="262"/>
        <v>1</v>
      </c>
      <c r="AN882" s="47" t="str">
        <f t="shared" si="257"/>
        <v>Outer</v>
      </c>
      <c r="AO882" s="48" t="str">
        <f t="shared" si="258"/>
        <v>0.5-0.6</v>
      </c>
      <c r="AP882" s="49" t="str">
        <f t="shared" si="263"/>
        <v>10-11</v>
      </c>
      <c r="AQ882" s="49" t="str">
        <f t="shared" si="264"/>
        <v>Feb</v>
      </c>
      <c r="AR882" s="48" t="str">
        <f t="shared" si="265"/>
        <v>265-275</v>
      </c>
      <c r="AS882" s="49" t="str">
        <f t="shared" si="259"/>
        <v>HWS-HTI</v>
      </c>
    </row>
    <row r="883" spans="5:45" x14ac:dyDescent="0.3">
      <c r="E883" s="15">
        <v>40956.4375</v>
      </c>
      <c r="F883" s="21">
        <v>8.01</v>
      </c>
      <c r="G883" s="21">
        <v>984.25998687744141</v>
      </c>
      <c r="H883" s="42">
        <v>1.1870984234751349</v>
      </c>
      <c r="I883" s="35">
        <v>267.89999999999998</v>
      </c>
      <c r="J883" s="43">
        <v>0.12609238451935081</v>
      </c>
      <c r="K883" s="44">
        <v>0.16650594477118158</v>
      </c>
      <c r="L883" s="26">
        <f t="shared" si="247"/>
        <v>7.9265230935476918</v>
      </c>
      <c r="M883" s="26">
        <f t="shared" si="248"/>
        <v>0.58311967199794112</v>
      </c>
      <c r="N883" s="96">
        <f t="shared" si="249"/>
        <v>8</v>
      </c>
      <c r="O883" s="26">
        <f t="shared" si="250"/>
        <v>0.91730488830494472</v>
      </c>
      <c r="P883" s="3">
        <f>IF(L883&gt;'Power Curve'!$C$37,0,INDEX(Ci,$N883,1)*POWER(1-O883,3)+INDEX(Ci,$N883,2)*3*O883*POWER(1-O883,2)+INDEX(Ci,$N883,3)*3*POWER(O883,2)*(1-O883)+INDEX(Ci,$N883,4)*POWER(O883,3))</f>
        <v>856.25030295453666</v>
      </c>
      <c r="Q883" s="3">
        <f>MAX(0,MIN(P883-V883+W883,'Power Curve'!$C$39))</f>
        <v>859.23018249187362</v>
      </c>
      <c r="R883" s="3">
        <f t="shared" si="251"/>
        <v>984.25998687744141</v>
      </c>
      <c r="S883" s="3">
        <f t="shared" si="252"/>
        <v>-125.02980438556779</v>
      </c>
      <c r="T883" s="3">
        <f t="shared" si="253"/>
        <v>125.02980438556779</v>
      </c>
      <c r="V883" s="37">
        <f t="array" ref="V883">SUM(_xlfn.NORM.DIST($AD$3:$AD$1003,$L883,$AA883,FALSE)*WindSpeedStep*$AE$3:$AE$1003)/AG883</f>
        <v>851.18895181900598</v>
      </c>
      <c r="W883" s="37">
        <f t="array" ref="W883">SUM(_xlfn.NORM.DIST($AD$3:$AD$1003,$L883,$AB883,FALSE)*WindSpeedStep*$AE$3:$AE$1003)/AH883</f>
        <v>854.16883135634293</v>
      </c>
      <c r="Y883" s="1">
        <f t="shared" si="254"/>
        <v>7</v>
      </c>
      <c r="Z883" s="99">
        <f>IF(L883&lt;'Power Curve'!$P$28,'Power Curve'!$Q$28,IF(L883&gt;'Power Curve'!$P$29,'Power Curve'!$Q$29,INDEX(ReferenceTurbulence,Y883)+(L883-INDEX(ReferenceTurbulenceWindSpeed,Y883))*(INDEX(ReferenceTurbulence,Y883+1)-INDEX(ReferenceTurbulence,Y883))/(INDEX(ReferenceTurbulenceWindSpeed,Y883+1)-INDEX(ReferenceTurbulenceWindSpeed,Y883))))</f>
        <v>0.1194190902830672</v>
      </c>
      <c r="AA883" s="100">
        <f t="shared" si="260"/>
        <v>0.94657817693918889</v>
      </c>
      <c r="AB883" s="29">
        <f t="shared" si="261"/>
        <v>0.99947419781312974</v>
      </c>
      <c r="AD883" s="29">
        <f>'Zero Turbulence Curve'!F882</f>
        <v>87.999999999999275</v>
      </c>
      <c r="AE883" s="29">
        <f>'Zero Turbulence Curve'!G882</f>
        <v>1989.4717126307078</v>
      </c>
      <c r="AF883" s="39"/>
      <c r="AG883" s="40">
        <f t="array" ref="AG883">SUM(_xlfn.NORM.DIST($AD$3:$AD$1003,$F883,$AA883,FALSE)*WindSpeedStep)</f>
        <v>1.0000000000000036</v>
      </c>
      <c r="AH883" s="40">
        <f t="array" ref="AH883">SUM(_xlfn.NORM.DIST($AD$3:$AD$1003,$F883,$AB883,FALSE)*WindSpeedStep)</f>
        <v>1.0000000000000027</v>
      </c>
      <c r="AJ883" s="47">
        <f t="shared" si="255"/>
        <v>8</v>
      </c>
      <c r="AK883" s="83" t="b">
        <f>COUNTIF('Power Curve'!$D$2:$D$31,AJ883)&gt;0</f>
        <v>1</v>
      </c>
      <c r="AL883" s="83" t="b">
        <f t="shared" si="256"/>
        <v>0</v>
      </c>
      <c r="AM883" s="83" t="b">
        <f t="shared" si="262"/>
        <v>1</v>
      </c>
      <c r="AN883" s="47" t="str">
        <f t="shared" si="257"/>
        <v>Inner</v>
      </c>
      <c r="AO883" s="48" t="str">
        <f t="shared" si="258"/>
        <v>0.5-0.6</v>
      </c>
      <c r="AP883" s="49" t="str">
        <f t="shared" si="263"/>
        <v>10-11</v>
      </c>
      <c r="AQ883" s="49" t="str">
        <f t="shared" si="264"/>
        <v>Feb</v>
      </c>
      <c r="AR883" s="48" t="str">
        <f t="shared" si="265"/>
        <v>265-275</v>
      </c>
      <c r="AS883" s="49" t="str">
        <f t="shared" si="259"/>
        <v>Inner-TI</v>
      </c>
    </row>
    <row r="884" spans="5:45" x14ac:dyDescent="0.3">
      <c r="E884" s="15">
        <v>40956.444444444445</v>
      </c>
      <c r="F884" s="21">
        <v>7.14</v>
      </c>
      <c r="G884" s="21">
        <v>613.98997116088867</v>
      </c>
      <c r="H884" s="42">
        <v>1.1869227133964275</v>
      </c>
      <c r="I884" s="35">
        <v>272.10000000000002</v>
      </c>
      <c r="J884" s="43">
        <v>0.12605042016806722</v>
      </c>
      <c r="K884" s="44">
        <v>0.17354225775252807</v>
      </c>
      <c r="L884" s="26">
        <f t="shared" si="247"/>
        <v>7.0652412486357452</v>
      </c>
      <c r="M884" s="26">
        <f t="shared" si="248"/>
        <v>0.45000578645611422</v>
      </c>
      <c r="N884" s="96">
        <f t="shared" si="249"/>
        <v>8</v>
      </c>
      <c r="O884" s="26">
        <f t="shared" si="250"/>
        <v>5.0440934968317898E-2</v>
      </c>
      <c r="P884" s="3">
        <f>IF(L884&gt;'Power Curve'!$C$37,0,INDEX(Ci,$N884,1)*POWER(1-O884,3)+INDEX(Ci,$N884,2)*3*O884*POWER(1-O884,2)+INDEX(Ci,$N884,3)*3*POWER(O884,2)*(1-O884)+INDEX(Ci,$N884,4)*POWER(O884,3))</f>
        <v>613.26413030280162</v>
      </c>
      <c r="Q884" s="3">
        <f>MAX(0,MIN(P884-V884+W884,'Power Curve'!$C$39))</f>
        <v>615.38304648042185</v>
      </c>
      <c r="R884" s="3">
        <f t="shared" si="251"/>
        <v>613.98997116088867</v>
      </c>
      <c r="S884" s="3">
        <f t="shared" si="252"/>
        <v>1.3930753195331818</v>
      </c>
      <c r="T884" s="3">
        <f t="shared" si="253"/>
        <v>1.3930753195331818</v>
      </c>
      <c r="V884" s="37">
        <f t="array" ref="V884">SUM(_xlfn.NORM.DIST($AD$3:$AD$1003,$L884,$AA884,FALSE)*WindSpeedStep*$AE$3:$AE$1003)/AG884</f>
        <v>610.46435733139515</v>
      </c>
      <c r="W884" s="37">
        <f t="array" ref="W884">SUM(_xlfn.NORM.DIST($AD$3:$AD$1003,$L884,$AB884,FALSE)*WindSpeedStep*$AE$3:$AE$1003)/AH884</f>
        <v>612.58327350901538</v>
      </c>
      <c r="Y884" s="1">
        <f t="shared" si="254"/>
        <v>7</v>
      </c>
      <c r="Z884" s="99">
        <f>IF(L884&lt;'Power Curve'!$P$28,'Power Curve'!$Q$28,IF(L884&gt;'Power Curve'!$P$29,'Power Curve'!$Q$29,INDEX(ReferenceTurbulence,Y884)+(L884-INDEX(ReferenceTurbulenceWindSpeed,Y884))*(INDEX(ReferenceTurbulence,Y884+1)-INDEX(ReferenceTurbulence,Y884))/(INDEX(ReferenceTurbulenceWindSpeed,Y884+1)-INDEX(ReferenceTurbulenceWindSpeed,Y884))))</f>
        <v>0.11965830867912255</v>
      </c>
      <c r="AA884" s="100">
        <f t="shared" si="260"/>
        <v>0.84541481822172526</v>
      </c>
      <c r="AB884" s="29">
        <f t="shared" si="261"/>
        <v>0.8905766279792956</v>
      </c>
      <c r="AD884" s="29">
        <f>'Zero Turbulence Curve'!F883</f>
        <v>88.09999999999927</v>
      </c>
      <c r="AE884" s="29">
        <f>'Zero Turbulence Curve'!G883</f>
        <v>1989.4717126307078</v>
      </c>
      <c r="AF884" s="39"/>
      <c r="AG884" s="40">
        <f t="array" ref="AG884">SUM(_xlfn.NORM.DIST($AD$3:$AD$1003,$F884,$AA884,FALSE)*WindSpeedStep)</f>
        <v>1.0000000000000036</v>
      </c>
      <c r="AH884" s="40">
        <f t="array" ref="AH884">SUM(_xlfn.NORM.DIST($AD$3:$AD$1003,$F884,$AB884,FALSE)*WindSpeedStep)</f>
        <v>1.000000000000004</v>
      </c>
      <c r="AJ884" s="47">
        <f t="shared" si="255"/>
        <v>7</v>
      </c>
      <c r="AK884" s="83" t="b">
        <f>COUNTIF('Power Curve'!$D$2:$D$31,AJ884)&gt;0</f>
        <v>1</v>
      </c>
      <c r="AL884" s="83" t="b">
        <f t="shared" si="256"/>
        <v>0</v>
      </c>
      <c r="AM884" s="83" t="b">
        <f t="shared" si="262"/>
        <v>1</v>
      </c>
      <c r="AN884" s="47" t="str">
        <f t="shared" si="257"/>
        <v>Inner</v>
      </c>
      <c r="AO884" s="48" t="str">
        <f t="shared" si="258"/>
        <v>0.4-0.5</v>
      </c>
      <c r="AP884" s="49" t="str">
        <f t="shared" si="263"/>
        <v>10-11</v>
      </c>
      <c r="AQ884" s="49" t="str">
        <f t="shared" si="264"/>
        <v>Feb</v>
      </c>
      <c r="AR884" s="48" t="str">
        <f t="shared" si="265"/>
        <v>265-275</v>
      </c>
      <c r="AS884" s="49" t="str">
        <f t="shared" si="259"/>
        <v>Inner-TI</v>
      </c>
    </row>
    <row r="885" spans="5:45" x14ac:dyDescent="0.3">
      <c r="E885" s="15">
        <v>40956.451388888891</v>
      </c>
      <c r="F885" s="21">
        <v>5.68</v>
      </c>
      <c r="G885" s="21">
        <v>285.55000305175736</v>
      </c>
      <c r="H885" s="42">
        <v>1.1868497181257329</v>
      </c>
      <c r="I885" s="35">
        <v>268.2</v>
      </c>
      <c r="J885" s="43">
        <v>0.22359154929577466</v>
      </c>
      <c r="K885" s="44">
        <v>0.1604214663438992</v>
      </c>
      <c r="L885" s="26">
        <f t="shared" si="247"/>
        <v>5.6204128297004834</v>
      </c>
      <c r="M885" s="26">
        <f t="shared" si="248"/>
        <v>0.22670289679008429</v>
      </c>
      <c r="N885" s="96">
        <f t="shared" si="249"/>
        <v>6</v>
      </c>
      <c r="O885" s="26">
        <f t="shared" si="250"/>
        <v>0.59035974712520733</v>
      </c>
      <c r="P885" s="3">
        <f>IF(L885&gt;'Power Curve'!$C$37,0,INDEX(Ci,$N885,1)*POWER(1-O885,3)+INDEX(Ci,$N885,2)*3*O885*POWER(1-O885,2)+INDEX(Ci,$N885,3)*3*POWER(O885,2)*(1-O885)+INDEX(Ci,$N885,4)*POWER(O885,3))</f>
        <v>299.79570521576983</v>
      </c>
      <c r="Q885" s="3">
        <f>MAX(0,MIN(P885-V885+W885,'Power Curve'!$C$39))</f>
        <v>320.62551652542084</v>
      </c>
      <c r="R885" s="3">
        <f t="shared" si="251"/>
        <v>285.55000305175736</v>
      </c>
      <c r="S885" s="3">
        <f t="shared" si="252"/>
        <v>35.075513473663477</v>
      </c>
      <c r="T885" s="3">
        <f t="shared" si="253"/>
        <v>35.075513473663477</v>
      </c>
      <c r="V885" s="37">
        <f t="array" ref="V885">SUM(_xlfn.NORM.DIST($AD$3:$AD$1003,$L885,$AA885,FALSE)*WindSpeedStep*$AE$3:$AE$1003)/AG885</f>
        <v>297.67168221194294</v>
      </c>
      <c r="W885" s="37">
        <f t="array" ref="W885">SUM(_xlfn.NORM.DIST($AD$3:$AD$1003,$L885,$AB885,FALSE)*WindSpeedStep*$AE$3:$AE$1003)/AH885</f>
        <v>318.50149352159394</v>
      </c>
      <c r="Y885" s="1">
        <f t="shared" si="254"/>
        <v>5</v>
      </c>
      <c r="Z885" s="99">
        <f>IF(L885&lt;'Power Curve'!$P$28,'Power Curve'!$Q$28,IF(L885&gt;'Power Curve'!$P$29,'Power Curve'!$Q$29,INDEX(ReferenceTurbulence,Y885)+(L885-INDEX(ReferenceTurbulenceWindSpeed,Y885))*(INDEX(ReferenceTurbulence,Y885+1)-INDEX(ReferenceTurbulence,Y885))/(INDEX(ReferenceTurbulenceWindSpeed,Y885+1)-INDEX(ReferenceTurbulenceWindSpeed,Y885))))</f>
        <v>0.12003484935150006</v>
      </c>
      <c r="AA885" s="100">
        <f t="shared" si="260"/>
        <v>0.67464540730633571</v>
      </c>
      <c r="AB885" s="29">
        <f t="shared" si="261"/>
        <v>1.2566768122745799</v>
      </c>
      <c r="AD885" s="29">
        <f>'Zero Turbulence Curve'!F884</f>
        <v>88.199999999999264</v>
      </c>
      <c r="AE885" s="29">
        <f>'Zero Turbulence Curve'!G884</f>
        <v>1989.4717126307078</v>
      </c>
      <c r="AF885" s="39"/>
      <c r="AG885" s="40">
        <f t="array" ref="AG885">SUM(_xlfn.NORM.DIST($AD$3:$AD$1003,$F885,$AA885,FALSE)*WindSpeedStep)</f>
        <v>1.0000000000000038</v>
      </c>
      <c r="AH885" s="40">
        <f t="array" ref="AH885">SUM(_xlfn.NORM.DIST($AD$3:$AD$1003,$F885,$AB885,FALSE)*WindSpeedStep)</f>
        <v>0.9999974526183335</v>
      </c>
      <c r="AJ885" s="47">
        <f t="shared" si="255"/>
        <v>6</v>
      </c>
      <c r="AK885" s="83" t="b">
        <f>COUNTIF('Power Curve'!$D$2:$D$31,AJ885)&gt;0</f>
        <v>1</v>
      </c>
      <c r="AL885" s="83" t="b">
        <f t="shared" si="256"/>
        <v>0</v>
      </c>
      <c r="AM885" s="83" t="b">
        <f t="shared" si="262"/>
        <v>1</v>
      </c>
      <c r="AN885" s="47" t="str">
        <f t="shared" si="257"/>
        <v>Outer</v>
      </c>
      <c r="AO885" s="48" t="str">
        <f t="shared" si="258"/>
        <v>0.2-0.3</v>
      </c>
      <c r="AP885" s="49" t="str">
        <f t="shared" si="263"/>
        <v>10-11</v>
      </c>
      <c r="AQ885" s="49" t="str">
        <f t="shared" si="264"/>
        <v>Feb</v>
      </c>
      <c r="AR885" s="48" t="str">
        <f t="shared" si="265"/>
        <v>265-275</v>
      </c>
      <c r="AS885" s="49" t="str">
        <f t="shared" si="259"/>
        <v>LWS-HTI</v>
      </c>
    </row>
    <row r="886" spans="5:45" x14ac:dyDescent="0.3">
      <c r="E886" s="15">
        <v>40956.486111111109</v>
      </c>
      <c r="F886" s="21">
        <v>6</v>
      </c>
      <c r="G886" s="21">
        <v>637.72000694274925</v>
      </c>
      <c r="H886" s="42">
        <v>1.1869962449975362</v>
      </c>
      <c r="I886" s="35">
        <v>265.60000000000002</v>
      </c>
      <c r="J886" s="43">
        <v>0.23166666666666666</v>
      </c>
      <c r="K886" s="44">
        <v>-6.2692685547613191E-3</v>
      </c>
      <c r="L886" s="26">
        <f t="shared" si="247"/>
        <v>5.9373001229455857</v>
      </c>
      <c r="M886" s="26">
        <f t="shared" si="248"/>
        <v>0.27567884947256582</v>
      </c>
      <c r="N886" s="96">
        <f t="shared" si="249"/>
        <v>6</v>
      </c>
      <c r="O886" s="26">
        <f t="shared" si="250"/>
        <v>0.90620693794588147</v>
      </c>
      <c r="P886" s="3">
        <f>IF(L886&gt;'Power Curve'!$C$37,0,INDEX(Ci,$N886,1)*POWER(1-O886,3)+INDEX(Ci,$N886,2)*3*O886*POWER(1-O886,2)+INDEX(Ci,$N886,3)*3*POWER(O886,2)*(1-O886)+INDEX(Ci,$N886,4)*POWER(O886,3))</f>
        <v>351.81698491270413</v>
      </c>
      <c r="Q886" s="3">
        <f>MAX(0,MIN(P886-V886+W886,'Power Curve'!$C$39))</f>
        <v>380.41697720014747</v>
      </c>
      <c r="R886" s="3">
        <f t="shared" si="251"/>
        <v>637.72000694274925</v>
      </c>
      <c r="S886" s="3">
        <f t="shared" si="252"/>
        <v>-257.30302974260178</v>
      </c>
      <c r="T886" s="3">
        <f t="shared" si="253"/>
        <v>257.30302974260178</v>
      </c>
      <c r="V886" s="37">
        <f t="array" ref="V886">SUM(_xlfn.NORM.DIST($AD$3:$AD$1003,$L886,$AA886,FALSE)*WindSpeedStep*$AE$3:$AE$1003)/AG886</f>
        <v>357.91873989987079</v>
      </c>
      <c r="W886" s="37">
        <f t="array" ref="W886">SUM(_xlfn.NORM.DIST($AD$3:$AD$1003,$L886,$AB886,FALSE)*WindSpeedStep*$AE$3:$AE$1003)/AH886</f>
        <v>386.51873218731413</v>
      </c>
      <c r="Y886" s="1">
        <f t="shared" si="254"/>
        <v>5</v>
      </c>
      <c r="Z886" s="99">
        <f>IF(L886&lt;'Power Curve'!$P$28,'Power Curve'!$Q$28,IF(L886&gt;'Power Curve'!$P$29,'Power Curve'!$Q$29,INDEX(ReferenceTurbulence,Y886)+(L886-INDEX(ReferenceTurbulenceWindSpeed,Y886))*(INDEX(ReferenceTurbulence,Y886+1)-INDEX(ReferenceTurbulence,Y886))/(INDEX(ReferenceTurbulenceWindSpeed,Y886+1)-INDEX(ReferenceTurbulenceWindSpeed,Y886))))</f>
        <v>0.12124621460332016</v>
      </c>
      <c r="AA886" s="100">
        <f t="shared" si="260"/>
        <v>0.71987516487097969</v>
      </c>
      <c r="AB886" s="29">
        <f t="shared" si="261"/>
        <v>1.3754745284823939</v>
      </c>
      <c r="AD886" s="29">
        <f>'Zero Turbulence Curve'!F885</f>
        <v>88.299999999999258</v>
      </c>
      <c r="AE886" s="29">
        <f>'Zero Turbulence Curve'!G885</f>
        <v>1989.4717126307078</v>
      </c>
      <c r="AF886" s="39"/>
      <c r="AG886" s="40">
        <f t="array" ref="AG886">SUM(_xlfn.NORM.DIST($AD$3:$AD$1003,$F886,$AA886,FALSE)*WindSpeedStep)</f>
        <v>1.0000000000000038</v>
      </c>
      <c r="AH886" s="40">
        <f t="array" ref="AH886">SUM(_xlfn.NORM.DIST($AD$3:$AD$1003,$F886,$AB886,FALSE)*WindSpeedStep)</f>
        <v>0.9999945737298418</v>
      </c>
      <c r="AJ886" s="47">
        <f t="shared" si="255"/>
        <v>6</v>
      </c>
      <c r="AK886" s="83" t="b">
        <f>COUNTIF('Power Curve'!$D$2:$D$31,AJ886)&gt;0</f>
        <v>1</v>
      </c>
      <c r="AL886" s="83" t="b">
        <f t="shared" si="256"/>
        <v>0</v>
      </c>
      <c r="AM886" s="83" t="b">
        <f t="shared" si="262"/>
        <v>1</v>
      </c>
      <c r="AN886" s="47" t="str">
        <f t="shared" si="257"/>
        <v>Outer</v>
      </c>
      <c r="AO886" s="48" t="str">
        <f t="shared" si="258"/>
        <v>0.2-0.3</v>
      </c>
      <c r="AP886" s="49" t="str">
        <f t="shared" si="263"/>
        <v>11-12</v>
      </c>
      <c r="AQ886" s="49" t="str">
        <f t="shared" si="264"/>
        <v>Feb</v>
      </c>
      <c r="AR886" s="48" t="str">
        <f t="shared" si="265"/>
        <v>265-275</v>
      </c>
      <c r="AS886" s="49" t="str">
        <f t="shared" si="259"/>
        <v>LWS-HTI</v>
      </c>
    </row>
    <row r="887" spans="5:45" x14ac:dyDescent="0.3">
      <c r="E887" s="15">
        <v>40956.493055555555</v>
      </c>
      <c r="F887" s="21">
        <v>6.57</v>
      </c>
      <c r="G887" s="21">
        <v>521.55999565124557</v>
      </c>
      <c r="H887" s="42">
        <v>1.1873475699041267</v>
      </c>
      <c r="I887" s="35">
        <v>271</v>
      </c>
      <c r="J887" s="43">
        <v>0.24657534246575344</v>
      </c>
      <c r="K887" s="44">
        <v>8.8674330541437404E-2</v>
      </c>
      <c r="L887" s="26">
        <f t="shared" si="247"/>
        <v>6.5019849898236144</v>
      </c>
      <c r="M887" s="26">
        <f t="shared" si="248"/>
        <v>0.36295271595524825</v>
      </c>
      <c r="N887" s="96">
        <f t="shared" si="249"/>
        <v>7</v>
      </c>
      <c r="O887" s="26">
        <f t="shared" si="250"/>
        <v>0.47836932123532816</v>
      </c>
      <c r="P887" s="3">
        <f>IF(L887&gt;'Power Curve'!$C$37,0,INDEX(Ci,$N887,1)*POWER(1-O887,3)+INDEX(Ci,$N887,2)*3*O887*POWER(1-O887,2)+INDEX(Ci,$N887,3)*3*POWER(O887,2)*(1-O887)+INDEX(Ci,$N887,4)*POWER(O887,3))</f>
        <v>471.19165526285707</v>
      </c>
      <c r="Q887" s="3">
        <f>MAX(0,MIN(P887-V887+W887,'Power Curve'!$C$39))</f>
        <v>517.71653619742915</v>
      </c>
      <c r="R887" s="3">
        <f t="shared" si="251"/>
        <v>521.55999565124557</v>
      </c>
      <c r="S887" s="3">
        <f t="shared" si="252"/>
        <v>-3.843459453816422</v>
      </c>
      <c r="T887" s="3">
        <f t="shared" si="253"/>
        <v>3.843459453816422</v>
      </c>
      <c r="V887" s="37">
        <f t="array" ref="V887">SUM(_xlfn.NORM.DIST($AD$3:$AD$1003,$L887,$AA887,FALSE)*WindSpeedStep*$AE$3:$AE$1003)/AG887</f>
        <v>476.01394649111813</v>
      </c>
      <c r="W887" s="37">
        <f t="array" ref="W887">SUM(_xlfn.NORM.DIST($AD$3:$AD$1003,$L887,$AB887,FALSE)*WindSpeedStep*$AE$3:$AE$1003)/AH887</f>
        <v>522.53882742569022</v>
      </c>
      <c r="Y887" s="1">
        <f t="shared" si="254"/>
        <v>6</v>
      </c>
      <c r="Z887" s="99">
        <f>IF(L887&lt;'Power Curve'!$P$28,'Power Curve'!$Q$28,IF(L887&gt;'Power Curve'!$P$29,'Power Curve'!$Q$29,INDEX(ReferenceTurbulence,Y887)+(L887-INDEX(ReferenceTurbulenceWindSpeed,Y887))*(INDEX(ReferenceTurbulence,Y887+1)-INDEX(ReferenceTurbulence,Y887))/(INDEX(ReferenceTurbulenceWindSpeed,Y887+1)-INDEX(ReferenceTurbulenceWindSpeed,Y887))))</f>
        <v>0.12068091064611583</v>
      </c>
      <c r="AA887" s="100">
        <f t="shared" si="260"/>
        <v>0.78466546957928995</v>
      </c>
      <c r="AB887" s="29">
        <f t="shared" si="261"/>
        <v>1.6032291755729462</v>
      </c>
      <c r="AD887" s="29">
        <f>'Zero Turbulence Curve'!F886</f>
        <v>88.399999999999253</v>
      </c>
      <c r="AE887" s="29">
        <f>'Zero Turbulence Curve'!G886</f>
        <v>1989.4717126307078</v>
      </c>
      <c r="AF887" s="39"/>
      <c r="AG887" s="40">
        <f t="array" ref="AG887">SUM(_xlfn.NORM.DIST($AD$3:$AD$1003,$F887,$AA887,FALSE)*WindSpeedStep)</f>
        <v>1.0000000000000036</v>
      </c>
      <c r="AH887" s="40">
        <f t="array" ref="AH887">SUM(_xlfn.NORM.DIST($AD$3:$AD$1003,$F887,$AB887,FALSE)*WindSpeedStep)</f>
        <v>0.9999818488627773</v>
      </c>
      <c r="AJ887" s="47">
        <f t="shared" si="255"/>
        <v>7</v>
      </c>
      <c r="AK887" s="83" t="b">
        <f>COUNTIF('Power Curve'!$D$2:$D$31,AJ887)&gt;0</f>
        <v>1</v>
      </c>
      <c r="AL887" s="83" t="b">
        <f t="shared" si="256"/>
        <v>0</v>
      </c>
      <c r="AM887" s="83" t="b">
        <f t="shared" si="262"/>
        <v>1</v>
      </c>
      <c r="AN887" s="47" t="str">
        <f t="shared" si="257"/>
        <v>Outer</v>
      </c>
      <c r="AO887" s="48" t="str">
        <f t="shared" si="258"/>
        <v>0.3-0.4</v>
      </c>
      <c r="AP887" s="49" t="str">
        <f t="shared" si="263"/>
        <v>11-12</v>
      </c>
      <c r="AQ887" s="49" t="str">
        <f t="shared" si="264"/>
        <v>Feb</v>
      </c>
      <c r="AR887" s="48" t="str">
        <f t="shared" si="265"/>
        <v>265-275</v>
      </c>
      <c r="AS887" s="49" t="str">
        <f t="shared" si="259"/>
        <v>LWS-HTI</v>
      </c>
    </row>
    <row r="888" spans="5:45" x14ac:dyDescent="0.3">
      <c r="E888" s="15">
        <v>40956.5</v>
      </c>
      <c r="F888" s="21">
        <v>5.42</v>
      </c>
      <c r="G888" s="21">
        <v>429.27000045776367</v>
      </c>
      <c r="H888" s="42">
        <v>1.1874354346758254</v>
      </c>
      <c r="I888" s="35">
        <v>265.5</v>
      </c>
      <c r="J888" s="43">
        <v>0.19557195571955721</v>
      </c>
      <c r="K888" s="44">
        <v>4.3494603285390884E-2</v>
      </c>
      <c r="L888" s="26">
        <f t="shared" si="247"/>
        <v>5.3640225123062502</v>
      </c>
      <c r="M888" s="26">
        <f t="shared" si="248"/>
        <v>0.18707694674217887</v>
      </c>
      <c r="N888" s="96">
        <f t="shared" si="249"/>
        <v>6</v>
      </c>
      <c r="O888" s="26">
        <f t="shared" si="250"/>
        <v>0.33481096612705619</v>
      </c>
      <c r="P888" s="3">
        <f>IF(L888&gt;'Power Curve'!$C$37,0,INDEX(Ci,$N888,1)*POWER(1-O888,3)+INDEX(Ci,$N888,2)*3*O888*POWER(1-O888,2)+INDEX(Ci,$N888,3)*3*POWER(O888,2)*(1-O888)+INDEX(Ci,$N888,4)*POWER(O888,3))</f>
        <v>261.57638862084065</v>
      </c>
      <c r="Q888" s="3">
        <f>MAX(0,MIN(P888-V888+W888,'Power Curve'!$C$39))</f>
        <v>272.12397451283374</v>
      </c>
      <c r="R888" s="3">
        <f t="shared" si="251"/>
        <v>429.27000045776367</v>
      </c>
      <c r="S888" s="3">
        <f t="shared" si="252"/>
        <v>-157.14602594492993</v>
      </c>
      <c r="T888" s="3">
        <f t="shared" si="253"/>
        <v>157.14602594492993</v>
      </c>
      <c r="V888" s="37">
        <f t="array" ref="V888">SUM(_xlfn.NORM.DIST($AD$3:$AD$1003,$L888,$AA888,FALSE)*WindSpeedStep*$AE$3:$AE$1003)/AG888</f>
        <v>251.0361264674608</v>
      </c>
      <c r="W888" s="37">
        <f t="array" ref="W888">SUM(_xlfn.NORM.DIST($AD$3:$AD$1003,$L888,$AB888,FALSE)*WindSpeedStep*$AE$3:$AE$1003)/AH888</f>
        <v>261.5837123594539</v>
      </c>
      <c r="Y888" s="1">
        <f t="shared" si="254"/>
        <v>5</v>
      </c>
      <c r="Z888" s="99">
        <f>IF(L888&lt;'Power Curve'!$P$28,'Power Curve'!$Q$28,IF(L888&gt;'Power Curve'!$P$29,'Power Curve'!$Q$29,INDEX(ReferenceTurbulence,Y888)+(L888-INDEX(ReferenceTurbulenceWindSpeed,Y888))*(INDEX(ReferenceTurbulence,Y888+1)-INDEX(ReferenceTurbulence,Y888))/(INDEX(ReferenceTurbulenceWindSpeed,Y888+1)-INDEX(ReferenceTurbulenceWindSpeed,Y888))))</f>
        <v>0.11905474592667049</v>
      </c>
      <c r="AA888" s="100">
        <f t="shared" si="260"/>
        <v>0.6386123373475614</v>
      </c>
      <c r="AB888" s="29">
        <f t="shared" si="261"/>
        <v>1.049052373255466</v>
      </c>
      <c r="AD888" s="29">
        <f>'Zero Turbulence Curve'!F887</f>
        <v>88.499999999999247</v>
      </c>
      <c r="AE888" s="29">
        <f>'Zero Turbulence Curve'!G887</f>
        <v>1989.4717126307078</v>
      </c>
      <c r="AF888" s="39"/>
      <c r="AG888" s="40">
        <f t="array" ref="AG888">SUM(_xlfn.NORM.DIST($AD$3:$AD$1003,$F888,$AA888,FALSE)*WindSpeedStep)</f>
        <v>1.0000000000000036</v>
      </c>
      <c r="AH888" s="40">
        <f t="array" ref="AH888">SUM(_xlfn.NORM.DIST($AD$3:$AD$1003,$F888,$AB888,FALSE)*WindSpeedStep)</f>
        <v>0.99999990868517208</v>
      </c>
      <c r="AJ888" s="47">
        <f t="shared" si="255"/>
        <v>5</v>
      </c>
      <c r="AK888" s="83" t="b">
        <f>COUNTIF('Power Curve'!$D$2:$D$31,AJ888)&gt;0</f>
        <v>1</v>
      </c>
      <c r="AL888" s="83" t="b">
        <f t="shared" si="256"/>
        <v>0</v>
      </c>
      <c r="AM888" s="83" t="b">
        <f t="shared" si="262"/>
        <v>1</v>
      </c>
      <c r="AN888" s="47" t="str">
        <f t="shared" si="257"/>
        <v>Outer</v>
      </c>
      <c r="AO888" s="48" t="str">
        <f t="shared" si="258"/>
        <v>0.1-0.2</v>
      </c>
      <c r="AP888" s="49" t="str">
        <f t="shared" si="263"/>
        <v>12-13</v>
      </c>
      <c r="AQ888" s="49" t="str">
        <f t="shared" si="264"/>
        <v>Feb</v>
      </c>
      <c r="AR888" s="48" t="str">
        <f t="shared" si="265"/>
        <v>265-275</v>
      </c>
      <c r="AS888" s="49" t="str">
        <f t="shared" si="259"/>
        <v>LWS-HTI</v>
      </c>
    </row>
    <row r="889" spans="5:45" x14ac:dyDescent="0.3">
      <c r="E889" s="15">
        <v>40956.875</v>
      </c>
      <c r="F889" s="21">
        <v>7.13</v>
      </c>
      <c r="G889" s="21">
        <v>399.340000152588</v>
      </c>
      <c r="H889" s="42">
        <v>1.1908116284869723</v>
      </c>
      <c r="I889" s="35">
        <v>209</v>
      </c>
      <c r="J889" s="43">
        <v>9.957924263674614E-2</v>
      </c>
      <c r="K889" s="44">
        <v>0.23629261301057397</v>
      </c>
      <c r="L889" s="26">
        <f t="shared" si="247"/>
        <v>7.0630430924038752</v>
      </c>
      <c r="M889" s="26">
        <f t="shared" si="248"/>
        <v>0.44966605432454687</v>
      </c>
      <c r="N889" s="96">
        <f t="shared" si="249"/>
        <v>8</v>
      </c>
      <c r="O889" s="26">
        <f t="shared" si="250"/>
        <v>4.8228532126591672E-2</v>
      </c>
      <c r="P889" s="3">
        <f>IF(L889&gt;'Power Curve'!$C$37,0,INDEX(Ci,$N889,1)*POWER(1-O889,3)+INDEX(Ci,$N889,2)*3*O889*POWER(1-O889,2)+INDEX(Ci,$N889,3)*3*POWER(O889,2)*(1-O889)+INDEX(Ci,$N889,4)*POWER(O889,3))</f>
        <v>612.69289082143223</v>
      </c>
      <c r="Q889" s="3">
        <f>MAX(0,MIN(P889-V889+W889,'Power Curve'!$C$39))</f>
        <v>606.69800834989462</v>
      </c>
      <c r="R889" s="3">
        <f t="shared" si="251"/>
        <v>399.340000152588</v>
      </c>
      <c r="S889" s="3">
        <f t="shared" si="252"/>
        <v>207.35800819730662</v>
      </c>
      <c r="T889" s="3">
        <f t="shared" si="253"/>
        <v>207.35800819730662</v>
      </c>
      <c r="V889" s="37">
        <f t="array" ref="V889">SUM(_xlfn.NORM.DIST($AD$3:$AD$1003,$L889,$AA889,FALSE)*WindSpeedStep*$AE$3:$AE$1003)/AG889</f>
        <v>609.90471869151145</v>
      </c>
      <c r="W889" s="37">
        <f t="array" ref="W889">SUM(_xlfn.NORM.DIST($AD$3:$AD$1003,$L889,$AB889,FALSE)*WindSpeedStep*$AE$3:$AE$1003)/AH889</f>
        <v>603.90983621997384</v>
      </c>
      <c r="Y889" s="1">
        <f t="shared" si="254"/>
        <v>7</v>
      </c>
      <c r="Z889" s="99">
        <f>IF(L889&lt;'Power Curve'!$P$28,'Power Curve'!$Q$28,IF(L889&gt;'Power Curve'!$P$29,'Power Curve'!$Q$29,INDEX(ReferenceTurbulence,Y889)+(L889-INDEX(ReferenceTurbulenceWindSpeed,Y889))*(INDEX(ReferenceTurbulence,Y889+1)-INDEX(ReferenceTurbulence,Y889))/(INDEX(ReferenceTurbulenceWindSpeed,Y889+1)-INDEX(ReferenceTurbulenceWindSpeed,Y889))))</f>
        <v>0.11965891921028744</v>
      </c>
      <c r="AA889" s="100">
        <f t="shared" si="260"/>
        <v>0.84515610277273412</v>
      </c>
      <c r="AB889" s="29">
        <f t="shared" si="261"/>
        <v>0.70333248185227926</v>
      </c>
      <c r="AD889" s="29">
        <f>'Zero Turbulence Curve'!F888</f>
        <v>88.599999999999241</v>
      </c>
      <c r="AE889" s="29">
        <f>'Zero Turbulence Curve'!G888</f>
        <v>1989.4717126307078</v>
      </c>
      <c r="AF889" s="39"/>
      <c r="AG889" s="40">
        <f t="array" ref="AG889">SUM(_xlfn.NORM.DIST($AD$3:$AD$1003,$F889,$AA889,FALSE)*WindSpeedStep)</f>
        <v>1.0000000000000036</v>
      </c>
      <c r="AH889" s="40">
        <f t="array" ref="AH889">SUM(_xlfn.NORM.DIST($AD$3:$AD$1003,$F889,$AB889,FALSE)*WindSpeedStep)</f>
        <v>1.0000000000000042</v>
      </c>
      <c r="AJ889" s="47">
        <f t="shared" si="255"/>
        <v>7</v>
      </c>
      <c r="AK889" s="83" t="b">
        <f>COUNTIF('Power Curve'!$D$2:$D$31,AJ889)&gt;0</f>
        <v>1</v>
      </c>
      <c r="AL889" s="83" t="b">
        <f t="shared" si="256"/>
        <v>0</v>
      </c>
      <c r="AM889" s="83" t="b">
        <f t="shared" si="262"/>
        <v>1</v>
      </c>
      <c r="AN889" s="47" t="str">
        <f t="shared" si="257"/>
        <v>Outer</v>
      </c>
      <c r="AO889" s="48" t="str">
        <f t="shared" si="258"/>
        <v>0.4-0.5</v>
      </c>
      <c r="AP889" s="49" t="str">
        <f t="shared" si="263"/>
        <v>21-22</v>
      </c>
      <c r="AQ889" s="49" t="str">
        <f t="shared" si="264"/>
        <v>Feb</v>
      </c>
      <c r="AR889" s="48" t="str">
        <f t="shared" si="265"/>
        <v>205-215</v>
      </c>
      <c r="AS889" s="49" t="str">
        <f t="shared" si="259"/>
        <v>LWS-LTI</v>
      </c>
    </row>
    <row r="890" spans="5:45" x14ac:dyDescent="0.3">
      <c r="E890" s="15">
        <v>40956.888888888891</v>
      </c>
      <c r="F890" s="21">
        <v>8.34</v>
      </c>
      <c r="G890" s="21">
        <v>658.59000968933105</v>
      </c>
      <c r="H890" s="42">
        <v>1.1921244246557496</v>
      </c>
      <c r="I890" s="35">
        <v>200.7</v>
      </c>
      <c r="J890" s="43">
        <v>9.2326139088729026E-2</v>
      </c>
      <c r="K890" s="44">
        <v>0.22724819497348545</v>
      </c>
      <c r="L890" s="26">
        <f t="shared" si="247"/>
        <v>8.2647150210802298</v>
      </c>
      <c r="M890" s="26">
        <f t="shared" si="248"/>
        <v>0.63538832458673278</v>
      </c>
      <c r="N890" s="96">
        <f t="shared" si="249"/>
        <v>9</v>
      </c>
      <c r="O890" s="26">
        <f t="shared" si="250"/>
        <v>0.25591369365213906</v>
      </c>
      <c r="P890" s="3">
        <f>IF(L890&gt;'Power Curve'!$C$37,0,INDEX(Ci,$N890,1)*POWER(1-O890,3)+INDEX(Ci,$N890,2)*3*O890*POWER(1-O890,2)+INDEX(Ci,$N890,3)*3*POWER(O890,2)*(1-O890)+INDEX(Ci,$N890,4)*POWER(O890,3))</f>
        <v>958.81231700035733</v>
      </c>
      <c r="Q890" s="3">
        <f>MAX(0,MIN(P890-V890+W890,'Power Curve'!$C$39))</f>
        <v>946.89837408656388</v>
      </c>
      <c r="R890" s="3">
        <f t="shared" si="251"/>
        <v>658.59000968933105</v>
      </c>
      <c r="S890" s="3">
        <f t="shared" si="252"/>
        <v>288.30836439723282</v>
      </c>
      <c r="T890" s="3">
        <f t="shared" si="253"/>
        <v>288.30836439723282</v>
      </c>
      <c r="V890" s="37">
        <f t="array" ref="V890">SUM(_xlfn.NORM.DIST($AD$3:$AD$1003,$L890,$AA890,FALSE)*WindSpeedStep*$AE$3:$AE$1003)/AG890</f>
        <v>957.7933895334611</v>
      </c>
      <c r="W890" s="37">
        <f t="array" ref="W890">SUM(_xlfn.NORM.DIST($AD$3:$AD$1003,$L890,$AB890,FALSE)*WindSpeedStep*$AE$3:$AE$1003)/AH890</f>
        <v>945.87944661966765</v>
      </c>
      <c r="Y890" s="1">
        <f t="shared" si="254"/>
        <v>8</v>
      </c>
      <c r="Z890" s="99">
        <f>IF(L890&lt;'Power Curve'!$P$28,'Power Curve'!$Q$28,IF(L890&gt;'Power Curve'!$P$29,'Power Curve'!$Q$29,INDEX(ReferenceTurbulence,Y890)+(L890-INDEX(ReferenceTurbulenceWindSpeed,Y890))*(INDEX(ReferenceTurbulence,Y890+1)-INDEX(ReferenceTurbulence,Y890))/(INDEX(ReferenceTurbulenceWindSpeed,Y890+1)-INDEX(ReferenceTurbulenceWindSpeed,Y890))))</f>
        <v>0.11969040269058935</v>
      </c>
      <c r="AA890" s="100">
        <f t="shared" si="260"/>
        <v>0.98920706899605537</v>
      </c>
      <c r="AB890" s="29">
        <f t="shared" si="261"/>
        <v>0.76304922856496138</v>
      </c>
      <c r="AD890" s="29">
        <f>'Zero Turbulence Curve'!F889</f>
        <v>88.699999999999235</v>
      </c>
      <c r="AE890" s="29">
        <f>'Zero Turbulence Curve'!G889</f>
        <v>1989.4717126307078</v>
      </c>
      <c r="AF890" s="39"/>
      <c r="AG890" s="40">
        <f t="array" ref="AG890">SUM(_xlfn.NORM.DIST($AD$3:$AD$1003,$F890,$AA890,FALSE)*WindSpeedStep)</f>
        <v>1.0000000000000044</v>
      </c>
      <c r="AH890" s="40">
        <f t="array" ref="AH890">SUM(_xlfn.NORM.DIST($AD$3:$AD$1003,$F890,$AB890,FALSE)*WindSpeedStep)</f>
        <v>1.0000000000000038</v>
      </c>
      <c r="AJ890" s="47">
        <f t="shared" si="255"/>
        <v>8</v>
      </c>
      <c r="AK890" s="83" t="b">
        <f>COUNTIF('Power Curve'!$D$2:$D$31,AJ890)&gt;0</f>
        <v>1</v>
      </c>
      <c r="AL890" s="83" t="b">
        <f t="shared" si="256"/>
        <v>0</v>
      </c>
      <c r="AM890" s="83" t="b">
        <f t="shared" si="262"/>
        <v>1</v>
      </c>
      <c r="AN890" s="47" t="str">
        <f t="shared" si="257"/>
        <v>Outer</v>
      </c>
      <c r="AO890" s="48" t="str">
        <f t="shared" si="258"/>
        <v>0.6-0.7</v>
      </c>
      <c r="AP890" s="49" t="str">
        <f t="shared" si="263"/>
        <v>21-22</v>
      </c>
      <c r="AQ890" s="49" t="str">
        <f t="shared" si="264"/>
        <v>Feb</v>
      </c>
      <c r="AR890" s="48" t="str">
        <f t="shared" si="265"/>
        <v>195-205</v>
      </c>
      <c r="AS890" s="49" t="str">
        <f t="shared" si="259"/>
        <v>HWS-LTI</v>
      </c>
    </row>
    <row r="891" spans="5:45" x14ac:dyDescent="0.3">
      <c r="E891" s="15">
        <v>40958.479166666664</v>
      </c>
      <c r="F891" s="21">
        <v>3.83</v>
      </c>
      <c r="G891" s="21">
        <v>3.8600001335144096</v>
      </c>
      <c r="H891" s="42">
        <v>1.17681901530725</v>
      </c>
      <c r="I891" s="35">
        <v>288.7</v>
      </c>
      <c r="J891" s="43">
        <v>0.13838120104438642</v>
      </c>
      <c r="K891" s="44">
        <v>0.22902443503047584</v>
      </c>
      <c r="L891" s="26">
        <f t="shared" si="247"/>
        <v>3.7791138014364818</v>
      </c>
      <c r="M891" s="26">
        <f t="shared" si="248"/>
        <v>-5.7875803602316818E-2</v>
      </c>
      <c r="N891" s="96">
        <f t="shared" si="249"/>
        <v>4</v>
      </c>
      <c r="O891" s="26">
        <f t="shared" si="250"/>
        <v>0.73320349948845787</v>
      </c>
      <c r="P891" s="3">
        <f>IF(L891&gt;'Power Curve'!$C$37,0,INDEX(Ci,$N891,1)*POWER(1-O891,3)+INDEX(Ci,$N891,2)*3*O891*POWER(1-O891,2)+INDEX(Ci,$N891,3)*3*POWER(O891,2)*(1-O891)+INDEX(Ci,$N891,4)*POWER(O891,3))</f>
        <v>46.877994961546136</v>
      </c>
      <c r="Q891" s="3">
        <f>MAX(0,MIN(P891-V891+W891,'Power Curve'!$C$39))</f>
        <v>52.344118852019314</v>
      </c>
      <c r="R891" s="3">
        <f t="shared" si="251"/>
        <v>3.8600001335144096</v>
      </c>
      <c r="S891" s="3">
        <f t="shared" si="252"/>
        <v>48.484118718504902</v>
      </c>
      <c r="T891" s="3">
        <f t="shared" si="253"/>
        <v>48.484118718504902</v>
      </c>
      <c r="V891" s="37">
        <f t="array" ref="V891">SUM(_xlfn.NORM.DIST($AD$3:$AD$1003,$L891,$AA891,FALSE)*WindSpeedStep*$AE$3:$AE$1003)/AG891</f>
        <v>11.595623617692972</v>
      </c>
      <c r="W891" s="37">
        <f t="array" ref="W891">SUM(_xlfn.NORM.DIST($AD$3:$AD$1003,$L891,$AB891,FALSE)*WindSpeedStep*$AE$3:$AE$1003)/AH891</f>
        <v>17.06174750816615</v>
      </c>
      <c r="Y891" s="1">
        <f t="shared" si="254"/>
        <v>3</v>
      </c>
      <c r="Z891" s="99">
        <f>IF(L891&lt;'Power Curve'!$P$28,'Power Curve'!$Q$28,IF(L891&gt;'Power Curve'!$P$29,'Power Curve'!$Q$29,INDEX(ReferenceTurbulence,Y891)+(L891-INDEX(ReferenceTurbulenceWindSpeed,Y891))*(INDEX(ReferenceTurbulence,Y891+1)-INDEX(ReferenceTurbulence,Y891))/(INDEX(ReferenceTurbulenceWindSpeed,Y891+1)-INDEX(ReferenceTurbulenceWindSpeed,Y891))))</f>
        <v>0.11713247834199569</v>
      </c>
      <c r="AA891" s="100">
        <f t="shared" si="260"/>
        <v>0.44265696549869571</v>
      </c>
      <c r="AB891" s="29">
        <f t="shared" si="261"/>
        <v>0.52295830672619725</v>
      </c>
      <c r="AD891" s="29">
        <f>'Zero Turbulence Curve'!F890</f>
        <v>88.79999999999923</v>
      </c>
      <c r="AE891" s="29">
        <f>'Zero Turbulence Curve'!G890</f>
        <v>1989.4717126307078</v>
      </c>
      <c r="AF891" s="39"/>
      <c r="AG891" s="40">
        <f t="array" ref="AG891">SUM(_xlfn.NORM.DIST($AD$3:$AD$1003,$F891,$AA891,FALSE)*WindSpeedStep)</f>
        <v>1.0000000000000009</v>
      </c>
      <c r="AH891" s="40">
        <f t="array" ref="AH891">SUM(_xlfn.NORM.DIST($AD$3:$AD$1003,$F891,$AB891,FALSE)*WindSpeedStep)</f>
        <v>0.99999999999994693</v>
      </c>
      <c r="AJ891" s="47">
        <f t="shared" si="255"/>
        <v>4</v>
      </c>
      <c r="AK891" s="83" t="b">
        <f>COUNTIF('Power Curve'!$D$2:$D$31,AJ891)&gt;0</f>
        <v>1</v>
      </c>
      <c r="AL891" s="83" t="b">
        <f t="shared" si="256"/>
        <v>0</v>
      </c>
      <c r="AM891" s="83" t="b">
        <f t="shared" si="262"/>
        <v>1</v>
      </c>
      <c r="AN891" s="47" t="str">
        <f t="shared" si="257"/>
        <v>Inner</v>
      </c>
      <c r="AO891" s="48" t="str">
        <f t="shared" si="258"/>
        <v>&lt;0</v>
      </c>
      <c r="AP891" s="49" t="str">
        <f t="shared" si="263"/>
        <v>11-12</v>
      </c>
      <c r="AQ891" s="49" t="str">
        <f t="shared" si="264"/>
        <v>Feb</v>
      </c>
      <c r="AR891" s="48" t="str">
        <f t="shared" si="265"/>
        <v>285-295</v>
      </c>
      <c r="AS891" s="49" t="str">
        <f t="shared" si="259"/>
        <v>Inner-TI</v>
      </c>
    </row>
    <row r="892" spans="5:45" x14ac:dyDescent="0.3">
      <c r="E892" s="15">
        <v>40958.486111111109</v>
      </c>
      <c r="F892" s="21">
        <v>3.96</v>
      </c>
      <c r="G892" s="21">
        <v>9.3099999427795908</v>
      </c>
      <c r="H892" s="42">
        <v>1.1765575282349765</v>
      </c>
      <c r="I892" s="35">
        <v>287.89999999999998</v>
      </c>
      <c r="J892" s="43">
        <v>0.10101010101010102</v>
      </c>
      <c r="K892" s="44">
        <v>0.35591732518569352</v>
      </c>
      <c r="L892" s="26">
        <f t="shared" si="247"/>
        <v>3.907097167452767</v>
      </c>
      <c r="M892" s="26">
        <f t="shared" si="248"/>
        <v>-3.8095561819917183E-2</v>
      </c>
      <c r="N892" s="96">
        <f t="shared" si="249"/>
        <v>4</v>
      </c>
      <c r="O892" s="26">
        <f t="shared" si="250"/>
        <v>0.82438666281642958</v>
      </c>
      <c r="P892" s="3">
        <f>IF(L892&gt;'Power Curve'!$C$37,0,INDEX(Ci,$N892,1)*POWER(1-O892,3)+INDEX(Ci,$N892,2)*3*O892*POWER(1-O892,2)+INDEX(Ci,$N892,3)*3*POWER(O892,2)*(1-O892)+INDEX(Ci,$N892,4)*POWER(O892,3))</f>
        <v>56.990424416575422</v>
      </c>
      <c r="Q892" s="3">
        <f>MAX(0,MIN(P892-V892+W892,'Power Curve'!$C$39))</f>
        <v>52.071276638701072</v>
      </c>
      <c r="R892" s="3">
        <f t="shared" si="251"/>
        <v>9.3099999427795908</v>
      </c>
      <c r="S892" s="3">
        <f t="shared" si="252"/>
        <v>42.761276695921481</v>
      </c>
      <c r="T892" s="3">
        <f t="shared" si="253"/>
        <v>42.761276695921481</v>
      </c>
      <c r="V892" s="37">
        <f t="array" ref="V892">SUM(_xlfn.NORM.DIST($AD$3:$AD$1003,$L892,$AA892,FALSE)*WindSpeedStep*$AE$3:$AE$1003)/AG892</f>
        <v>20.060909839755414</v>
      </c>
      <c r="W892" s="37">
        <f t="array" ref="W892">SUM(_xlfn.NORM.DIST($AD$3:$AD$1003,$L892,$AB892,FALSE)*WindSpeedStep*$AE$3:$AE$1003)/AH892</f>
        <v>15.141762061881058</v>
      </c>
      <c r="Y892" s="1">
        <f t="shared" si="254"/>
        <v>3</v>
      </c>
      <c r="Z892" s="99">
        <f>IF(L892&lt;'Power Curve'!$P$28,'Power Curve'!$Q$28,IF(L892&gt;'Power Curve'!$P$29,'Power Curve'!$Q$29,INDEX(ReferenceTurbulence,Y892)+(L892-INDEX(ReferenceTurbulenceWindSpeed,Y892))*(INDEX(ReferenceTurbulence,Y892+1)-INDEX(ReferenceTurbulence,Y892))/(INDEX(ReferenceTurbulenceWindSpeed,Y892+1)-INDEX(ReferenceTurbulenceWindSpeed,Y892))))</f>
        <v>0.11713247834199569</v>
      </c>
      <c r="AA892" s="100">
        <f t="shared" si="260"/>
        <v>0.45764797434673393</v>
      </c>
      <c r="AB892" s="29">
        <f t="shared" si="261"/>
        <v>0.39465627954068361</v>
      </c>
      <c r="AD892" s="29">
        <f>'Zero Turbulence Curve'!F891</f>
        <v>88.899999999999224</v>
      </c>
      <c r="AE892" s="29">
        <f>'Zero Turbulence Curve'!G891</f>
        <v>1989.4717126307078</v>
      </c>
      <c r="AF892" s="39"/>
      <c r="AG892" s="40">
        <f t="array" ref="AG892">SUM(_xlfn.NORM.DIST($AD$3:$AD$1003,$F892,$AA892,FALSE)*WindSpeedStep)</f>
        <v>1.0000000000000018</v>
      </c>
      <c r="AH892" s="40">
        <f t="array" ref="AH892">SUM(_xlfn.NORM.DIST($AD$3:$AD$1003,$F892,$AB892,FALSE)*WindSpeedStep)</f>
        <v>1.000000000000002</v>
      </c>
      <c r="AJ892" s="47">
        <f t="shared" si="255"/>
        <v>4</v>
      </c>
      <c r="AK892" s="83" t="b">
        <f>COUNTIF('Power Curve'!$D$2:$D$31,AJ892)&gt;0</f>
        <v>1</v>
      </c>
      <c r="AL892" s="83" t="b">
        <f t="shared" si="256"/>
        <v>0</v>
      </c>
      <c r="AM892" s="83" t="b">
        <f t="shared" si="262"/>
        <v>1</v>
      </c>
      <c r="AN892" s="47" t="str">
        <f t="shared" si="257"/>
        <v>Outer</v>
      </c>
      <c r="AO892" s="48" t="str">
        <f t="shared" si="258"/>
        <v>&lt;0</v>
      </c>
      <c r="AP892" s="49" t="str">
        <f t="shared" si="263"/>
        <v>11-12</v>
      </c>
      <c r="AQ892" s="49" t="str">
        <f t="shared" si="264"/>
        <v>Feb</v>
      </c>
      <c r="AR892" s="48" t="str">
        <f t="shared" si="265"/>
        <v>285-295</v>
      </c>
      <c r="AS892" s="49" t="str">
        <f t="shared" si="259"/>
        <v>Inner-TI</v>
      </c>
    </row>
    <row r="893" spans="5:45" x14ac:dyDescent="0.3">
      <c r="E893" s="15">
        <v>40958.493055555555</v>
      </c>
      <c r="F893" s="21">
        <v>4.54</v>
      </c>
      <c r="G893" s="21">
        <v>92.340000152587493</v>
      </c>
      <c r="H893" s="42">
        <v>1.1762961583791656</v>
      </c>
      <c r="I893" s="35">
        <v>288.60000000000002</v>
      </c>
      <c r="J893" s="43">
        <v>0.12995594713656386</v>
      </c>
      <c r="K893" s="44">
        <v>0.28003307663286209</v>
      </c>
      <c r="L893" s="26">
        <f t="shared" si="247"/>
        <v>4.4790170554900532</v>
      </c>
      <c r="M893" s="26">
        <f t="shared" si="248"/>
        <v>5.0296500505595983E-2</v>
      </c>
      <c r="N893" s="96">
        <f t="shared" si="249"/>
        <v>5</v>
      </c>
      <c r="O893" s="26">
        <f t="shared" si="250"/>
        <v>0.37212442718307714</v>
      </c>
      <c r="P893" s="3">
        <f>IF(L893&gt;'Power Curve'!$C$37,0,INDEX(Ci,$N893,1)*POWER(1-O893,3)+INDEX(Ci,$N893,2)*3*O893*POWER(1-O893,2)+INDEX(Ci,$N893,3)*3*POWER(O893,2)*(1-O893)+INDEX(Ci,$N893,4)*POWER(O893,3))</f>
        <v>118.29458008820123</v>
      </c>
      <c r="Q893" s="3">
        <f>MAX(0,MIN(P893-V893+W893,'Power Curve'!$C$39))</f>
        <v>121.59651067002105</v>
      </c>
      <c r="R893" s="3">
        <f t="shared" si="251"/>
        <v>92.340000152587493</v>
      </c>
      <c r="S893" s="3">
        <f t="shared" si="252"/>
        <v>29.256510517433554</v>
      </c>
      <c r="T893" s="3">
        <f t="shared" si="253"/>
        <v>29.256510517433554</v>
      </c>
      <c r="V893" s="37">
        <f t="array" ref="V893">SUM(_xlfn.NORM.DIST($AD$3:$AD$1003,$L893,$AA893,FALSE)*WindSpeedStep*$AE$3:$AE$1003)/AG893</f>
        <v>93.499401612827896</v>
      </c>
      <c r="W893" s="37">
        <f t="array" ref="W893">SUM(_xlfn.NORM.DIST($AD$3:$AD$1003,$L893,$AB893,FALSE)*WindSpeedStep*$AE$3:$AE$1003)/AH893</f>
        <v>96.801332194647713</v>
      </c>
      <c r="Y893" s="1">
        <f t="shared" si="254"/>
        <v>4</v>
      </c>
      <c r="Z893" s="99">
        <f>IF(L893&lt;'Power Curve'!$P$28,'Power Curve'!$Q$28,IF(L893&gt;'Power Curve'!$P$29,'Power Curve'!$Q$29,INDEX(ReferenceTurbulence,Y893)+(L893-INDEX(ReferenceTurbulenceWindSpeed,Y893))*(INDEX(ReferenceTurbulence,Y893+1)-INDEX(ReferenceTurbulence,Y893))/(INDEX(ReferenceTurbulenceWindSpeed,Y893+1)-INDEX(ReferenceTurbulenceWindSpeed,Y893))))</f>
        <v>0.11736995727583181</v>
      </c>
      <c r="AA893" s="100">
        <f t="shared" si="260"/>
        <v>0.52570204044058955</v>
      </c>
      <c r="AB893" s="29">
        <f t="shared" si="261"/>
        <v>0.5820749036870333</v>
      </c>
      <c r="AD893" s="29">
        <f>'Zero Turbulence Curve'!F892</f>
        <v>88.999999999999218</v>
      </c>
      <c r="AE893" s="29">
        <f>'Zero Turbulence Curve'!G892</f>
        <v>1989.4717126307078</v>
      </c>
      <c r="AF893" s="39"/>
      <c r="AG893" s="40">
        <f t="array" ref="AG893">SUM(_xlfn.NORM.DIST($AD$3:$AD$1003,$F893,$AA893,FALSE)*WindSpeedStep)</f>
        <v>1.0000000000000033</v>
      </c>
      <c r="AH893" s="40">
        <f t="array" ref="AH893">SUM(_xlfn.NORM.DIST($AD$3:$AD$1003,$F893,$AB893,FALSE)*WindSpeedStep)</f>
        <v>1.0000000000000018</v>
      </c>
      <c r="AJ893" s="47">
        <f t="shared" si="255"/>
        <v>4</v>
      </c>
      <c r="AK893" s="83" t="b">
        <f>COUNTIF('Power Curve'!$D$2:$D$31,AJ893)&gt;0</f>
        <v>1</v>
      </c>
      <c r="AL893" s="83" t="b">
        <f t="shared" si="256"/>
        <v>0</v>
      </c>
      <c r="AM893" s="83" t="b">
        <f t="shared" si="262"/>
        <v>1</v>
      </c>
      <c r="AN893" s="47" t="str">
        <f t="shared" si="257"/>
        <v>Inner</v>
      </c>
      <c r="AO893" s="48" t="str">
        <f t="shared" si="258"/>
        <v>0.0-0.1</v>
      </c>
      <c r="AP893" s="49" t="str">
        <f t="shared" si="263"/>
        <v>11-12</v>
      </c>
      <c r="AQ893" s="49" t="str">
        <f t="shared" si="264"/>
        <v>Feb</v>
      </c>
      <c r="AR893" s="48" t="str">
        <f t="shared" si="265"/>
        <v>285-295</v>
      </c>
      <c r="AS893" s="49" t="str">
        <f t="shared" si="259"/>
        <v>Inner-TI</v>
      </c>
    </row>
    <row r="894" spans="5:45" x14ac:dyDescent="0.3">
      <c r="E894" s="15">
        <v>40958.5</v>
      </c>
      <c r="F894" s="21">
        <v>5.2</v>
      </c>
      <c r="G894" s="21">
        <v>186.2900009155272</v>
      </c>
      <c r="H894" s="42">
        <v>1.1762090608976647</v>
      </c>
      <c r="I894" s="35">
        <v>286.89999999999998</v>
      </c>
      <c r="J894" s="43">
        <v>0.1076923076923077</v>
      </c>
      <c r="K894" s="44">
        <v>0.28168711164722049</v>
      </c>
      <c r="L894" s="26">
        <f t="shared" si="247"/>
        <v>5.1300250716816302</v>
      </c>
      <c r="M894" s="26">
        <f t="shared" si="248"/>
        <v>0.15091188798424052</v>
      </c>
      <c r="N894" s="96">
        <f t="shared" si="249"/>
        <v>6</v>
      </c>
      <c r="O894" s="26">
        <f t="shared" si="250"/>
        <v>0.10158156294190349</v>
      </c>
      <c r="P894" s="3">
        <f>IF(L894&gt;'Power Curve'!$C$37,0,INDEX(Ci,$N894,1)*POWER(1-O894,3)+INDEX(Ci,$N894,2)*3*O894*POWER(1-O894,2)+INDEX(Ci,$N894,3)*3*POWER(O894,2)*(1-O894)+INDEX(Ci,$N894,4)*POWER(O894,3))</f>
        <v>227.00974555236888</v>
      </c>
      <c r="Q894" s="3">
        <f>MAX(0,MIN(P894-V894+W894,'Power Curve'!$C$39))</f>
        <v>227.1294994776496</v>
      </c>
      <c r="R894" s="3">
        <f t="shared" si="251"/>
        <v>186.2900009155272</v>
      </c>
      <c r="S894" s="3">
        <f t="shared" si="252"/>
        <v>40.839498562122401</v>
      </c>
      <c r="T894" s="3">
        <f t="shared" si="253"/>
        <v>40.839498562122401</v>
      </c>
      <c r="V894" s="37">
        <f t="array" ref="V894">SUM(_xlfn.NORM.DIST($AD$3:$AD$1003,$L894,$AA894,FALSE)*WindSpeedStep*$AE$3:$AE$1003)/AG894</f>
        <v>209.06699383472122</v>
      </c>
      <c r="W894" s="37">
        <f t="array" ref="W894">SUM(_xlfn.NORM.DIST($AD$3:$AD$1003,$L894,$AB894,FALSE)*WindSpeedStep*$AE$3:$AE$1003)/AH894</f>
        <v>209.18674776000194</v>
      </c>
      <c r="Y894" s="1">
        <f t="shared" si="254"/>
        <v>5</v>
      </c>
      <c r="Z894" s="99">
        <f>IF(L894&lt;'Power Curve'!$P$28,'Power Curve'!$Q$28,IF(L894&gt;'Power Curve'!$P$29,'Power Curve'!$Q$29,INDEX(ReferenceTurbulence,Y894)+(L894-INDEX(ReferenceTurbulenceWindSpeed,Y894))*(INDEX(ReferenceTurbulence,Y894+1)-INDEX(ReferenceTurbulence,Y894))/(INDEX(ReferenceTurbulenceWindSpeed,Y894+1)-INDEX(ReferenceTurbulenceWindSpeed,Y894))))</f>
        <v>0.11816024376571367</v>
      </c>
      <c r="AA894" s="100">
        <f t="shared" si="260"/>
        <v>0.60616501299412417</v>
      </c>
      <c r="AB894" s="29">
        <f t="shared" si="261"/>
        <v>0.552464238488791</v>
      </c>
      <c r="AD894" s="29">
        <f>'Zero Turbulence Curve'!F893</f>
        <v>89.099999999999213</v>
      </c>
      <c r="AE894" s="29">
        <f>'Zero Turbulence Curve'!G893</f>
        <v>1989.4717126307078</v>
      </c>
      <c r="AF894" s="39"/>
      <c r="AG894" s="40">
        <f t="array" ref="AG894">SUM(_xlfn.NORM.DIST($AD$3:$AD$1003,$F894,$AA894,FALSE)*WindSpeedStep)</f>
        <v>1.0000000000000036</v>
      </c>
      <c r="AH894" s="40">
        <f t="array" ref="AH894">SUM(_xlfn.NORM.DIST($AD$3:$AD$1003,$F894,$AB894,FALSE)*WindSpeedStep)</f>
        <v>1.0000000000000029</v>
      </c>
      <c r="AJ894" s="47">
        <f t="shared" si="255"/>
        <v>5</v>
      </c>
      <c r="AK894" s="83" t="b">
        <f>COUNTIF('Power Curve'!$D$2:$D$31,AJ894)&gt;0</f>
        <v>1</v>
      </c>
      <c r="AL894" s="83" t="b">
        <f t="shared" si="256"/>
        <v>0</v>
      </c>
      <c r="AM894" s="83" t="b">
        <f t="shared" si="262"/>
        <v>1</v>
      </c>
      <c r="AN894" s="47" t="str">
        <f t="shared" si="257"/>
        <v>Inner</v>
      </c>
      <c r="AO894" s="48" t="str">
        <f t="shared" si="258"/>
        <v>0.1-0.2</v>
      </c>
      <c r="AP894" s="49" t="str">
        <f t="shared" si="263"/>
        <v>12-13</v>
      </c>
      <c r="AQ894" s="49" t="str">
        <f t="shared" si="264"/>
        <v>Feb</v>
      </c>
      <c r="AR894" s="48" t="str">
        <f t="shared" si="265"/>
        <v>285-295</v>
      </c>
      <c r="AS894" s="49" t="str">
        <f t="shared" si="259"/>
        <v>Inner-TI</v>
      </c>
    </row>
    <row r="895" spans="5:45" x14ac:dyDescent="0.3">
      <c r="E895" s="15">
        <v>40958.506944444445</v>
      </c>
      <c r="F895" s="21">
        <v>6.1</v>
      </c>
      <c r="G895" s="21">
        <v>301.85998916625999</v>
      </c>
      <c r="H895" s="42">
        <v>1.1762526080260978</v>
      </c>
      <c r="I895" s="35">
        <v>293.8</v>
      </c>
      <c r="J895" s="43">
        <v>0.1360655737704918</v>
      </c>
      <c r="K895" s="44">
        <v>0.3173884942536086</v>
      </c>
      <c r="L895" s="26">
        <f t="shared" si="247"/>
        <v>6.0179882931367201</v>
      </c>
      <c r="M895" s="26">
        <f t="shared" si="248"/>
        <v>0.28814946628035443</v>
      </c>
      <c r="N895" s="96">
        <f t="shared" si="249"/>
        <v>6</v>
      </c>
      <c r="O895" s="26">
        <f t="shared" si="250"/>
        <v>0.98663026961799849</v>
      </c>
      <c r="P895" s="3">
        <f>IF(L895&gt;'Power Curve'!$C$37,0,INDEX(Ci,$N895,1)*POWER(1-O895,3)+INDEX(Ci,$N895,2)*3*O895*POWER(1-O895,2)+INDEX(Ci,$N895,3)*3*POWER(O895,2)*(1-O895)+INDEX(Ci,$N895,4)*POWER(O895,3))</f>
        <v>366.52087961083157</v>
      </c>
      <c r="Q895" s="3">
        <f>MAX(0,MIN(P895-V895+W895,'Power Curve'!$C$39))</f>
        <v>369.03780203433217</v>
      </c>
      <c r="R895" s="3">
        <f t="shared" si="251"/>
        <v>301.85998916625999</v>
      </c>
      <c r="S895" s="3">
        <f t="shared" si="252"/>
        <v>67.177812868072181</v>
      </c>
      <c r="T895" s="3">
        <f t="shared" si="253"/>
        <v>67.177812868072181</v>
      </c>
      <c r="V895" s="37">
        <f t="array" ref="V895">SUM(_xlfn.NORM.DIST($AD$3:$AD$1003,$L895,$AA895,FALSE)*WindSpeedStep*$AE$3:$AE$1003)/AG895</f>
        <v>373.914531286623</v>
      </c>
      <c r="W895" s="37">
        <f t="array" ref="W895">SUM(_xlfn.NORM.DIST($AD$3:$AD$1003,$L895,$AB895,FALSE)*WindSpeedStep*$AE$3:$AE$1003)/AH895</f>
        <v>376.43145371012361</v>
      </c>
      <c r="Y895" s="1">
        <f t="shared" si="254"/>
        <v>5</v>
      </c>
      <c r="Z895" s="99">
        <f>IF(L895&lt;'Power Curve'!$P$28,'Power Curve'!$Q$28,IF(L895&gt;'Power Curve'!$P$29,'Power Curve'!$Q$29,INDEX(ReferenceTurbulence,Y895)+(L895-INDEX(ReferenceTurbulenceWindSpeed,Y895))*(INDEX(ReferenceTurbulence,Y895+1)-INDEX(ReferenceTurbulence,Y895))/(INDEX(ReferenceTurbulenceWindSpeed,Y895+1)-INDEX(ReferenceTurbulenceWindSpeed,Y895))))</f>
        <v>0.12155466132139947</v>
      </c>
      <c r="AA895" s="100">
        <f t="shared" si="260"/>
        <v>0.73151452880838086</v>
      </c>
      <c r="AB895" s="29">
        <f t="shared" si="261"/>
        <v>0.8188410300497504</v>
      </c>
      <c r="AD895" s="29">
        <f>'Zero Turbulence Curve'!F894</f>
        <v>89.199999999999207</v>
      </c>
      <c r="AE895" s="29">
        <f>'Zero Turbulence Curve'!G894</f>
        <v>1989.4717126307078</v>
      </c>
      <c r="AF895" s="39"/>
      <c r="AG895" s="40">
        <f t="array" ref="AG895">SUM(_xlfn.NORM.DIST($AD$3:$AD$1003,$F895,$AA895,FALSE)*WindSpeedStep)</f>
        <v>1.0000000000000036</v>
      </c>
      <c r="AH895" s="40">
        <f t="array" ref="AH895">SUM(_xlfn.NORM.DIST($AD$3:$AD$1003,$F895,$AB895,FALSE)*WindSpeedStep)</f>
        <v>0.99999999999997513</v>
      </c>
      <c r="AJ895" s="47">
        <f t="shared" si="255"/>
        <v>6</v>
      </c>
      <c r="AK895" s="83" t="b">
        <f>COUNTIF('Power Curve'!$D$2:$D$31,AJ895)&gt;0</f>
        <v>1</v>
      </c>
      <c r="AL895" s="83" t="b">
        <f t="shared" si="256"/>
        <v>0</v>
      </c>
      <c r="AM895" s="83" t="b">
        <f t="shared" si="262"/>
        <v>1</v>
      </c>
      <c r="AN895" s="47" t="str">
        <f t="shared" si="257"/>
        <v>Outer</v>
      </c>
      <c r="AO895" s="48" t="str">
        <f t="shared" si="258"/>
        <v>0.2-0.3</v>
      </c>
      <c r="AP895" s="49" t="str">
        <f t="shared" si="263"/>
        <v>12-13</v>
      </c>
      <c r="AQ895" s="49" t="str">
        <f t="shared" si="264"/>
        <v>Feb</v>
      </c>
      <c r="AR895" s="48" t="str">
        <f t="shared" si="265"/>
        <v>285-295</v>
      </c>
      <c r="AS895" s="49" t="str">
        <f t="shared" si="259"/>
        <v>Inner-TI</v>
      </c>
    </row>
    <row r="896" spans="5:45" x14ac:dyDescent="0.3">
      <c r="E896" s="15">
        <v>40958.513888888891</v>
      </c>
      <c r="F896" s="21">
        <v>5.98</v>
      </c>
      <c r="G896" s="21">
        <v>384.31999969482411</v>
      </c>
      <c r="H896" s="42">
        <v>1.1763397119572272</v>
      </c>
      <c r="I896" s="35">
        <v>293.3</v>
      </c>
      <c r="J896" s="43">
        <v>0.12709030100334448</v>
      </c>
      <c r="K896" s="44">
        <v>0.17068751274742797</v>
      </c>
      <c r="L896" s="26">
        <f t="shared" si="247"/>
        <v>5.8997472604841672</v>
      </c>
      <c r="M896" s="26">
        <f t="shared" si="248"/>
        <v>0.26987493352450787</v>
      </c>
      <c r="N896" s="96">
        <f t="shared" si="249"/>
        <v>6</v>
      </c>
      <c r="O896" s="26">
        <f t="shared" si="250"/>
        <v>0.86877733326135376</v>
      </c>
      <c r="P896" s="3">
        <f>IF(L896&gt;'Power Curve'!$C$37,0,INDEX(Ci,$N896,1)*POWER(1-O896,3)+INDEX(Ci,$N896,2)*3*O896*POWER(1-O896,2)+INDEX(Ci,$N896,3)*3*POWER(O896,2)*(1-O896)+INDEX(Ci,$N896,4)*POWER(O896,3))</f>
        <v>345.21172039445338</v>
      </c>
      <c r="Q896" s="3">
        <f>MAX(0,MIN(P896-V896+W896,'Power Curve'!$C$39))</f>
        <v>346.05338571645467</v>
      </c>
      <c r="R896" s="3">
        <f t="shared" si="251"/>
        <v>384.31999969482411</v>
      </c>
      <c r="S896" s="3">
        <f t="shared" si="252"/>
        <v>-38.266613978369435</v>
      </c>
      <c r="T896" s="3">
        <f t="shared" si="253"/>
        <v>38.266613978369435</v>
      </c>
      <c r="V896" s="37">
        <f t="array" ref="V896">SUM(_xlfn.NORM.DIST($AD$3:$AD$1003,$L896,$AA896,FALSE)*WindSpeedStep*$AE$3:$AE$1003)/AG896</f>
        <v>350.57397276445215</v>
      </c>
      <c r="W896" s="37">
        <f t="array" ref="W896">SUM(_xlfn.NORM.DIST($AD$3:$AD$1003,$L896,$AB896,FALSE)*WindSpeedStep*$AE$3:$AE$1003)/AH896</f>
        <v>351.41563808645344</v>
      </c>
      <c r="Y896" s="1">
        <f t="shared" si="254"/>
        <v>5</v>
      </c>
      <c r="Z896" s="99">
        <f>IF(L896&lt;'Power Curve'!$P$28,'Power Curve'!$Q$28,IF(L896&gt;'Power Curve'!$P$29,'Power Curve'!$Q$29,INDEX(ReferenceTurbulence,Y896)+(L896-INDEX(ReferenceTurbulenceWindSpeed,Y896))*(INDEX(ReferenceTurbulence,Y896+1)-INDEX(ReferenceTurbulence,Y896))/(INDEX(ReferenceTurbulenceWindSpeed,Y896+1)-INDEX(ReferenceTurbulenceWindSpeed,Y896))))</f>
        <v>0.12110266125276989</v>
      </c>
      <c r="AA896" s="100">
        <f t="shared" si="260"/>
        <v>0.71447509396337128</v>
      </c>
      <c r="AB896" s="29">
        <f t="shared" si="261"/>
        <v>0.74980065517858985</v>
      </c>
      <c r="AD896" s="29">
        <f>'Zero Turbulence Curve'!F895</f>
        <v>89.299999999999201</v>
      </c>
      <c r="AE896" s="29">
        <f>'Zero Turbulence Curve'!G895</f>
        <v>1989.4717126307078</v>
      </c>
      <c r="AF896" s="39"/>
      <c r="AG896" s="40">
        <f t="array" ref="AG896">SUM(_xlfn.NORM.DIST($AD$3:$AD$1003,$F896,$AA896,FALSE)*WindSpeedStep)</f>
        <v>1.0000000000000036</v>
      </c>
      <c r="AH896" s="40">
        <f t="array" ref="AH896">SUM(_xlfn.NORM.DIST($AD$3:$AD$1003,$F896,$AB896,FALSE)*WindSpeedStep)</f>
        <v>1.0000000000000031</v>
      </c>
      <c r="AJ896" s="47">
        <f t="shared" si="255"/>
        <v>6</v>
      </c>
      <c r="AK896" s="83" t="b">
        <f>COUNTIF('Power Curve'!$D$2:$D$31,AJ896)&gt;0</f>
        <v>1</v>
      </c>
      <c r="AL896" s="83" t="b">
        <f t="shared" si="256"/>
        <v>0</v>
      </c>
      <c r="AM896" s="83" t="b">
        <f t="shared" si="262"/>
        <v>1</v>
      </c>
      <c r="AN896" s="47" t="str">
        <f t="shared" si="257"/>
        <v>Inner</v>
      </c>
      <c r="AO896" s="48" t="str">
        <f t="shared" si="258"/>
        <v>0.2-0.3</v>
      </c>
      <c r="AP896" s="49" t="str">
        <f t="shared" si="263"/>
        <v>12-13</v>
      </c>
      <c r="AQ896" s="49" t="str">
        <f t="shared" si="264"/>
        <v>Feb</v>
      </c>
      <c r="AR896" s="48" t="str">
        <f t="shared" si="265"/>
        <v>285-295</v>
      </c>
      <c r="AS896" s="49" t="str">
        <f t="shared" si="259"/>
        <v>Inner-TI</v>
      </c>
    </row>
    <row r="897" spans="5:45" x14ac:dyDescent="0.3">
      <c r="E897" s="15">
        <v>40958.520833333336</v>
      </c>
      <c r="F897" s="21">
        <v>6.76</v>
      </c>
      <c r="G897" s="21">
        <v>552.10000228881813</v>
      </c>
      <c r="H897" s="42">
        <v>1.1769236354063006</v>
      </c>
      <c r="I897" s="35">
        <v>288</v>
      </c>
      <c r="J897" s="43">
        <v>0.11094674556213018</v>
      </c>
      <c r="K897" s="44">
        <v>0.27532660028264594</v>
      </c>
      <c r="L897" s="26">
        <f t="shared" si="247"/>
        <v>6.6703828508676963</v>
      </c>
      <c r="M897" s="26">
        <f t="shared" si="248"/>
        <v>0.38897914822354029</v>
      </c>
      <c r="N897" s="96">
        <f t="shared" si="249"/>
        <v>7</v>
      </c>
      <c r="O897" s="26">
        <f t="shared" si="250"/>
        <v>0.64955353511703762</v>
      </c>
      <c r="P897" s="3">
        <f>IF(L897&gt;'Power Curve'!$C$37,0,INDEX(Ci,$N897,1)*POWER(1-O897,3)+INDEX(Ci,$N897,2)*3*O897*POWER(1-O897,2)+INDEX(Ci,$N897,3)*3*POWER(O897,2)*(1-O897)+INDEX(Ci,$N897,4)*POWER(O897,3))</f>
        <v>512.49803503696376</v>
      </c>
      <c r="Q897" s="3">
        <f>MAX(0,MIN(P897-V897+W897,'Power Curve'!$C$39))</f>
        <v>509.93054561003271</v>
      </c>
      <c r="R897" s="3">
        <f t="shared" si="251"/>
        <v>552.10000228881813</v>
      </c>
      <c r="S897" s="3">
        <f t="shared" si="252"/>
        <v>-42.169456678785423</v>
      </c>
      <c r="T897" s="3">
        <f t="shared" si="253"/>
        <v>42.169456678785423</v>
      </c>
      <c r="V897" s="37">
        <f t="array" ref="V897">SUM(_xlfn.NORM.DIST($AD$3:$AD$1003,$L897,$AA897,FALSE)*WindSpeedStep*$AE$3:$AE$1003)/AG897</f>
        <v>514.3924694804457</v>
      </c>
      <c r="W897" s="37">
        <f t="array" ref="W897">SUM(_xlfn.NORM.DIST($AD$3:$AD$1003,$L897,$AB897,FALSE)*WindSpeedStep*$AE$3:$AE$1003)/AH897</f>
        <v>511.82498005351465</v>
      </c>
      <c r="Y897" s="1">
        <f t="shared" si="254"/>
        <v>6</v>
      </c>
      <c r="Z897" s="99">
        <f>IF(L897&lt;'Power Curve'!$P$28,'Power Curve'!$Q$28,IF(L897&gt;'Power Curve'!$P$29,'Power Curve'!$Q$29,INDEX(ReferenceTurbulence,Y897)+(L897-INDEX(ReferenceTurbulenceWindSpeed,Y897))*(INDEX(ReferenceTurbulence,Y897+1)-INDEX(ReferenceTurbulence,Y897))/(INDEX(ReferenceTurbulenceWindSpeed,Y897+1)-INDEX(ReferenceTurbulenceWindSpeed,Y897))))</f>
        <v>0.12034989005038624</v>
      </c>
      <c r="AA897" s="100">
        <f t="shared" si="260"/>
        <v>0.80277984269590918</v>
      </c>
      <c r="AB897" s="29">
        <f t="shared" si="261"/>
        <v>0.7400572689572148</v>
      </c>
      <c r="AD897" s="29">
        <f>'Zero Turbulence Curve'!F896</f>
        <v>89.399999999999196</v>
      </c>
      <c r="AE897" s="29">
        <f>'Zero Turbulence Curve'!G896</f>
        <v>1989.4717126307078</v>
      </c>
      <c r="AF897" s="39"/>
      <c r="AG897" s="40">
        <f t="array" ref="AG897">SUM(_xlfn.NORM.DIST($AD$3:$AD$1003,$F897,$AA897,FALSE)*WindSpeedStep)</f>
        <v>1.0000000000000033</v>
      </c>
      <c r="AH897" s="40">
        <f t="array" ref="AH897">SUM(_xlfn.NORM.DIST($AD$3:$AD$1003,$F897,$AB897,FALSE)*WindSpeedStep)</f>
        <v>1.0000000000000033</v>
      </c>
      <c r="AJ897" s="47">
        <f t="shared" si="255"/>
        <v>7</v>
      </c>
      <c r="AK897" s="83" t="b">
        <f>COUNTIF('Power Curve'!$D$2:$D$31,AJ897)&gt;0</f>
        <v>1</v>
      </c>
      <c r="AL897" s="83" t="b">
        <f t="shared" si="256"/>
        <v>0</v>
      </c>
      <c r="AM897" s="83" t="b">
        <f t="shared" si="262"/>
        <v>1</v>
      </c>
      <c r="AN897" s="47" t="str">
        <f t="shared" si="257"/>
        <v>Inner</v>
      </c>
      <c r="AO897" s="48" t="str">
        <f t="shared" si="258"/>
        <v>0.3-0.4</v>
      </c>
      <c r="AP897" s="49" t="str">
        <f t="shared" si="263"/>
        <v>12-13</v>
      </c>
      <c r="AQ897" s="49" t="str">
        <f t="shared" si="264"/>
        <v>Feb</v>
      </c>
      <c r="AR897" s="48" t="str">
        <f t="shared" si="265"/>
        <v>285-295</v>
      </c>
      <c r="AS897" s="49" t="str">
        <f t="shared" si="259"/>
        <v>Inner-TI</v>
      </c>
    </row>
    <row r="898" spans="5:45" x14ac:dyDescent="0.3">
      <c r="E898" s="15">
        <v>40958.527777777781</v>
      </c>
      <c r="F898" s="21">
        <v>7.29</v>
      </c>
      <c r="G898" s="21">
        <v>785.28002357482956</v>
      </c>
      <c r="H898" s="42">
        <v>1.1767057422444014</v>
      </c>
      <c r="I898" s="35">
        <v>289.10000000000002</v>
      </c>
      <c r="J898" s="43">
        <v>0.14540466392318244</v>
      </c>
      <c r="K898" s="44">
        <v>0.21001383435192217</v>
      </c>
      <c r="L898" s="26">
        <f t="shared" si="247"/>
        <v>7.1929127059012936</v>
      </c>
      <c r="M898" s="26">
        <f t="shared" si="248"/>
        <v>0.46973782173562473</v>
      </c>
      <c r="N898" s="96">
        <f t="shared" si="249"/>
        <v>8</v>
      </c>
      <c r="O898" s="26">
        <f t="shared" si="250"/>
        <v>0.17893985181797734</v>
      </c>
      <c r="P898" s="3">
        <f>IF(L898&gt;'Power Curve'!$C$37,0,INDEX(Ci,$N898,1)*POWER(1-O898,3)+INDEX(Ci,$N898,2)*3*O898*POWER(1-O898,2)+INDEX(Ci,$N898,3)*3*POWER(O898,2)*(1-O898)+INDEX(Ci,$N898,4)*POWER(O898,3))</f>
        <v>646.98313084611186</v>
      </c>
      <c r="Q898" s="3">
        <f>MAX(0,MIN(P898-V898+W898,'Power Curve'!$C$39))</f>
        <v>656.5912712157791</v>
      </c>
      <c r="R898" s="3">
        <f t="shared" si="251"/>
        <v>785.28002357482956</v>
      </c>
      <c r="S898" s="3">
        <f t="shared" si="252"/>
        <v>-128.68875235905045</v>
      </c>
      <c r="T898" s="3">
        <f t="shared" si="253"/>
        <v>128.68875235905045</v>
      </c>
      <c r="V898" s="37">
        <f t="array" ref="V898">SUM(_xlfn.NORM.DIST($AD$3:$AD$1003,$L898,$AA898,FALSE)*WindSpeedStep*$AE$3:$AE$1003)/AG898</f>
        <v>643.43364761363762</v>
      </c>
      <c r="W898" s="37">
        <f t="array" ref="W898">SUM(_xlfn.NORM.DIST($AD$3:$AD$1003,$L898,$AB898,FALSE)*WindSpeedStep*$AE$3:$AE$1003)/AH898</f>
        <v>653.04178798330486</v>
      </c>
      <c r="Y898" s="1">
        <f t="shared" si="254"/>
        <v>7</v>
      </c>
      <c r="Z898" s="99">
        <f>IF(L898&lt;'Power Curve'!$P$28,'Power Curve'!$Q$28,IF(L898&gt;'Power Curve'!$P$29,'Power Curve'!$Q$29,INDEX(ReferenceTurbulence,Y898)+(L898-INDEX(ReferenceTurbulenceWindSpeed,Y898))*(INDEX(ReferenceTurbulence,Y898+1)-INDEX(ReferenceTurbulence,Y898))/(INDEX(ReferenceTurbulenceWindSpeed,Y898+1)-INDEX(ReferenceTurbulenceWindSpeed,Y898))))</f>
        <v>0.11962284832266719</v>
      </c>
      <c r="AA898" s="100">
        <f t="shared" si="260"/>
        <v>0.8604367056162161</v>
      </c>
      <c r="AB898" s="29">
        <f t="shared" si="261"/>
        <v>1.0458830546303663</v>
      </c>
      <c r="AD898" s="29">
        <f>'Zero Turbulence Curve'!F897</f>
        <v>89.49999999999919</v>
      </c>
      <c r="AE898" s="29">
        <f>'Zero Turbulence Curve'!G897</f>
        <v>1989.4717126307078</v>
      </c>
      <c r="AF898" s="39"/>
      <c r="AG898" s="40">
        <f t="array" ref="AG898">SUM(_xlfn.NORM.DIST($AD$3:$AD$1003,$F898,$AA898,FALSE)*WindSpeedStep)</f>
        <v>1.0000000000000036</v>
      </c>
      <c r="AH898" s="40">
        <f t="array" ref="AH898">SUM(_xlfn.NORM.DIST($AD$3:$AD$1003,$F898,$AB898,FALSE)*WindSpeedStep)</f>
        <v>0.99999999999889932</v>
      </c>
      <c r="AJ898" s="47">
        <f t="shared" si="255"/>
        <v>7</v>
      </c>
      <c r="AK898" s="83" t="b">
        <f>COUNTIF('Power Curve'!$D$2:$D$31,AJ898)&gt;0</f>
        <v>1</v>
      </c>
      <c r="AL898" s="83" t="b">
        <f t="shared" si="256"/>
        <v>0</v>
      </c>
      <c r="AM898" s="83" t="b">
        <f t="shared" si="262"/>
        <v>1</v>
      </c>
      <c r="AN898" s="47" t="str">
        <f t="shared" si="257"/>
        <v>Outer</v>
      </c>
      <c r="AO898" s="48" t="str">
        <f t="shared" si="258"/>
        <v>0.4-0.5</v>
      </c>
      <c r="AP898" s="49" t="str">
        <f t="shared" si="263"/>
        <v>12-13</v>
      </c>
      <c r="AQ898" s="49" t="str">
        <f t="shared" si="264"/>
        <v>Feb</v>
      </c>
      <c r="AR898" s="48" t="str">
        <f t="shared" si="265"/>
        <v>285-295</v>
      </c>
      <c r="AS898" s="49" t="str">
        <f t="shared" si="259"/>
        <v>LWS-HTI</v>
      </c>
    </row>
    <row r="899" spans="5:45" x14ac:dyDescent="0.3">
      <c r="E899" s="15">
        <v>40958.534722222219</v>
      </c>
      <c r="F899" s="21">
        <v>8.3800000000000008</v>
      </c>
      <c r="G899" s="21">
        <v>1232.370056152346</v>
      </c>
      <c r="H899" s="42">
        <v>1.1769672235146471</v>
      </c>
      <c r="I899" s="35">
        <v>292.3</v>
      </c>
      <c r="J899" s="43">
        <v>0.10859188544152744</v>
      </c>
      <c r="K899" s="44">
        <v>0.1847188524379787</v>
      </c>
      <c r="L899" s="26">
        <f t="shared" ref="L899:L962" si="266">F899*(H899/Ref_Density)^(1/3)</f>
        <v>8.2690086319430538</v>
      </c>
      <c r="M899" s="26">
        <f t="shared" ref="M899:M962" si="267">(L899-CutInWindSpeed)/(RatedWindSpeed-CutInWindSpeed)</f>
        <v>0.63605191598637911</v>
      </c>
      <c r="N899" s="96">
        <f t="shared" ref="N899:N962" si="268">COUNTIF(xa,"&lt;"&amp;L899)</f>
        <v>9</v>
      </c>
      <c r="O899" s="26">
        <f t="shared" ref="O899:O962" si="269">(L899-INDEX(xa,$N899))/(INDEX(xb,$N899)-INDEX(xa,$N899))</f>
        <v>0.26020536537609079</v>
      </c>
      <c r="P899" s="3">
        <f>IF(L899&gt;'Power Curve'!$C$37,0,INDEX(Ci,$N899,1)*POWER(1-O899,3)+INDEX(Ci,$N899,2)*3*O899*POWER(1-O899,2)+INDEX(Ci,$N899,3)*3*POWER(O899,2)*(1-O899)+INDEX(Ci,$N899,4)*POWER(O899,3))</f>
        <v>960.14626624306493</v>
      </c>
      <c r="Q899" s="3">
        <f>MAX(0,MIN(P899-V899+W899,'Power Curve'!$C$39))</f>
        <v>955.19077022377826</v>
      </c>
      <c r="R899" s="3">
        <f t="shared" ref="R899:R962" si="270">IF(AM899,G899,"")</f>
        <v>1232.370056152346</v>
      </c>
      <c r="S899" s="3">
        <f t="shared" ref="S899:S962" si="271">IF(AM899,Q899-R899,"")</f>
        <v>-277.17928592856777</v>
      </c>
      <c r="T899" s="3">
        <f t="shared" ref="T899:T962" si="272">IF(AM899,ABS(S899),"")</f>
        <v>277.17928592856777</v>
      </c>
      <c r="V899" s="37">
        <f t="array" ref="V899">SUM(_xlfn.NORM.DIST($AD$3:$AD$1003,$L899,$AA899,FALSE)*WindSpeedStep*$AE$3:$AE$1003)/AG899</f>
        <v>959.18778411758376</v>
      </c>
      <c r="W899" s="37">
        <f t="array" ref="W899">SUM(_xlfn.NORM.DIST($AD$3:$AD$1003,$L899,$AB899,FALSE)*WindSpeedStep*$AE$3:$AE$1003)/AH899</f>
        <v>954.23228809829709</v>
      </c>
      <c r="Y899" s="1">
        <f t="shared" ref="Y899:Y962" si="273">COUNTIF(ReferenceTurbulenceWindSpeed,"&lt;"&amp;L899)</f>
        <v>8</v>
      </c>
      <c r="Z899" s="99">
        <f>IF(L899&lt;'Power Curve'!$P$28,'Power Curve'!$Q$28,IF(L899&gt;'Power Curve'!$P$29,'Power Curve'!$Q$29,INDEX(ReferenceTurbulence,Y899)+(L899-INDEX(ReferenceTurbulenceWindSpeed,Y899))*(INDEX(ReferenceTurbulence,Y899+1)-INDEX(ReferenceTurbulence,Y899))/(INDEX(ReferenceTurbulenceWindSpeed,Y899+1)-INDEX(ReferenceTurbulenceWindSpeed,Y899))))</f>
        <v>0.11969533529690569</v>
      </c>
      <c r="AA899" s="100">
        <f t="shared" si="260"/>
        <v>0.98976176077343125</v>
      </c>
      <c r="AB899" s="29">
        <f t="shared" si="261"/>
        <v>0.89794723807496157</v>
      </c>
      <c r="AD899" s="29">
        <f>'Zero Turbulence Curve'!F898</f>
        <v>89.599999999999184</v>
      </c>
      <c r="AE899" s="29">
        <f>'Zero Turbulence Curve'!G898</f>
        <v>1989.4717126307078</v>
      </c>
      <c r="AF899" s="39"/>
      <c r="AG899" s="40">
        <f t="array" ref="AG899">SUM(_xlfn.NORM.DIST($AD$3:$AD$1003,$F899,$AA899,FALSE)*WindSpeedStep)</f>
        <v>1.0000000000000033</v>
      </c>
      <c r="AH899" s="40">
        <f t="array" ref="AH899">SUM(_xlfn.NORM.DIST($AD$3:$AD$1003,$F899,$AB899,FALSE)*WindSpeedStep)</f>
        <v>1.0000000000000031</v>
      </c>
      <c r="AJ899" s="47">
        <f t="shared" ref="AJ899:AJ962" si="274">MROUND(L899-Centre_First_Bin,Bin_Width)+Centre_First_Bin</f>
        <v>8</v>
      </c>
      <c r="AK899" s="83" t="b">
        <f>COUNTIF('Power Curve'!$D$2:$D$31,AJ899)&gt;0</f>
        <v>1</v>
      </c>
      <c r="AL899" s="83" t="b">
        <f t="shared" ref="AL899:AL962" si="275">(G899&lt;0)</f>
        <v>0</v>
      </c>
      <c r="AM899" s="83" t="b">
        <f t="shared" si="262"/>
        <v>1</v>
      </c>
      <c r="AN899" s="47" t="str">
        <f t="shared" ref="AN899:AN962" si="276">IF(AM899,IF(AND(J899&gt;=LowerTurbLimit,J899&lt;=UpperTurbLimit,K899&gt;=LowerShearLimit,K899&lt;=UpperShearLimit),"Inner","Outer"),"")</f>
        <v>Inner</v>
      </c>
      <c r="AO899" s="48" t="str">
        <f t="shared" ref="AO899:AO962" si="277">IF(M899&lt;0,"&lt;0",TEXT(MROUND(M899+0.05,0.1)-0.1,"0.0")&amp;"-"&amp;TEXT(MROUND(M899+0.05,0.1),"0.0"))</f>
        <v>0.6-0.7</v>
      </c>
      <c r="AP899" s="49" t="str">
        <f t="shared" si="263"/>
        <v>12-13</v>
      </c>
      <c r="AQ899" s="49" t="str">
        <f t="shared" si="264"/>
        <v>Feb</v>
      </c>
      <c r="AR899" s="48" t="str">
        <f t="shared" si="265"/>
        <v>285-295</v>
      </c>
      <c r="AS899" s="49" t="str">
        <f t="shared" ref="AS899:AS962" si="278">IF(AM899,IF(M899&lt;0.5,IF(J899&lt;=LowerTurbLimit,"LWS-LTI",IF(J899&gt;=UpperTurbLimit,"LWS-HTI","Inner-TI")),IF(J899&lt;=LowerTurbLimit,"HWS-LTI",IF(J899&gt;=UpperTurbLimit,"HWS-HTI","Inner-TI"))),"")</f>
        <v>Inner-TI</v>
      </c>
    </row>
    <row r="900" spans="5:45" x14ac:dyDescent="0.3">
      <c r="E900" s="15">
        <v>40958.541666666664</v>
      </c>
      <c r="F900" s="21">
        <v>9.14</v>
      </c>
      <c r="G900" s="21">
        <v>1393.730041503911</v>
      </c>
      <c r="H900" s="42">
        <v>1.1776650726016884</v>
      </c>
      <c r="I900" s="35">
        <v>296.39999999999998</v>
      </c>
      <c r="J900" s="43">
        <v>0.13129102844638948</v>
      </c>
      <c r="K900" s="44">
        <v>0.13140198183683777</v>
      </c>
      <c r="L900" s="26">
        <f t="shared" si="266"/>
        <v>9.0207247449436316</v>
      </c>
      <c r="M900" s="26">
        <f t="shared" si="267"/>
        <v>0.75223206446743285</v>
      </c>
      <c r="N900" s="96">
        <f t="shared" si="268"/>
        <v>10</v>
      </c>
      <c r="O900" s="26">
        <f t="shared" si="269"/>
        <v>1.2316454736210618E-2</v>
      </c>
      <c r="P900" s="3">
        <f>IF(L900&gt;'Power Curve'!$C$37,0,INDEX(Ci,$N900,1)*POWER(1-O900,3)+INDEX(Ci,$N900,2)*3*O900*POWER(1-O900,2)+INDEX(Ci,$N900,3)*3*POWER(O900,2)*(1-O900)+INDEX(Ci,$N900,4)*POWER(O900,3))</f>
        <v>1202.1218992168097</v>
      </c>
      <c r="Q900" s="3">
        <f>MAX(0,MIN(P900-V900+W900,'Power Curve'!$C$39))</f>
        <v>1203.2423294814869</v>
      </c>
      <c r="R900" s="3">
        <f t="shared" si="270"/>
        <v>1393.730041503911</v>
      </c>
      <c r="S900" s="3">
        <f t="shared" si="271"/>
        <v>-190.48771202242415</v>
      </c>
      <c r="T900" s="3">
        <f t="shared" si="272"/>
        <v>190.48771202242415</v>
      </c>
      <c r="V900" s="37">
        <f t="array" ref="V900">SUM(_xlfn.NORM.DIST($AD$3:$AD$1003,$L900,$AA900,FALSE)*WindSpeedStep*$AE$3:$AE$1003)/AG900</f>
        <v>1213.3984736880818</v>
      </c>
      <c r="W900" s="37">
        <f t="array" ref="W900">SUM(_xlfn.NORM.DIST($AD$3:$AD$1003,$L900,$AB900,FALSE)*WindSpeedStep*$AE$3:$AE$1003)/AH900</f>
        <v>1214.518903952759</v>
      </c>
      <c r="Y900" s="1">
        <f t="shared" si="273"/>
        <v>9</v>
      </c>
      <c r="Z900" s="99">
        <f>IF(L900&lt;'Power Curve'!$P$28,'Power Curve'!$Q$28,IF(L900&gt;'Power Curve'!$P$29,'Power Curve'!$Q$29,INDEX(ReferenceTurbulence,Y900)+(L900-INDEX(ReferenceTurbulenceWindSpeed,Y900))*(INDEX(ReferenceTurbulence,Y900+1)-INDEX(ReferenceTurbulence,Y900))/(INDEX(ReferenceTurbulenceWindSpeed,Y900+1)-INDEX(ReferenceTurbulenceWindSpeed,Y900))))</f>
        <v>0.12053915145368609</v>
      </c>
      <c r="AA900" s="100">
        <f t="shared" ref="AA900:AA963" si="279">Z900*L900</f>
        <v>1.0873505062527742</v>
      </c>
      <c r="AB900" s="29">
        <f t="shared" ref="AB900:AB963" si="280">L900*J900</f>
        <v>1.1843402290954439</v>
      </c>
      <c r="AD900" s="29">
        <f>'Zero Turbulence Curve'!F899</f>
        <v>89.699999999999179</v>
      </c>
      <c r="AE900" s="29">
        <f>'Zero Turbulence Curve'!G899</f>
        <v>1989.4717126307078</v>
      </c>
      <c r="AF900" s="39"/>
      <c r="AG900" s="40">
        <f t="array" ref="AG900">SUM(_xlfn.NORM.DIST($AD$3:$AD$1003,$F900,$AA900,FALSE)*WindSpeedStep)</f>
        <v>1.0000000000000036</v>
      </c>
      <c r="AH900" s="40">
        <f t="array" ref="AH900">SUM(_xlfn.NORM.DIST($AD$3:$AD$1003,$F900,$AB900,FALSE)*WindSpeedStep)</f>
        <v>0.99999999999999944</v>
      </c>
      <c r="AJ900" s="47">
        <f t="shared" si="274"/>
        <v>9</v>
      </c>
      <c r="AK900" s="83" t="b">
        <f>COUNTIF('Power Curve'!$D$2:$D$31,AJ900)&gt;0</f>
        <v>1</v>
      </c>
      <c r="AL900" s="83" t="b">
        <f t="shared" si="275"/>
        <v>0</v>
      </c>
      <c r="AM900" s="83" t="b">
        <f t="shared" ref="AM900:AM963" si="281">AND(AK900,NOT(AL900))</f>
        <v>1</v>
      </c>
      <c r="AN900" s="47" t="str">
        <f t="shared" si="276"/>
        <v>Inner</v>
      </c>
      <c r="AO900" s="48" t="str">
        <f t="shared" si="277"/>
        <v>0.7-0.8</v>
      </c>
      <c r="AP900" s="49" t="str">
        <f t="shared" ref="AP900:AP963" si="282">IF(AM900,HOUR(E900)&amp;"-"&amp;HOUR(E900)+1,"")</f>
        <v>13-14</v>
      </c>
      <c r="AQ900" s="49" t="str">
        <f t="shared" ref="AQ900:AQ963" si="283">IF(AM900,TEXT(E900,"mmm"),"")</f>
        <v>Feb</v>
      </c>
      <c r="AR900" s="48" t="str">
        <f t="shared" ref="AR900:AR963" si="284">IF(AM900,IF(OR(I900&lt;5,I900&gt;=355),"355-5",MROUND(I900,10)-5&amp;"-"&amp;MROUND(I900,10)+5),"")</f>
        <v>295-305</v>
      </c>
      <c r="AS900" s="49" t="str">
        <f t="shared" si="278"/>
        <v>Inner-TI</v>
      </c>
    </row>
    <row r="901" spans="5:45" x14ac:dyDescent="0.3">
      <c r="E901" s="15">
        <v>40958.548611111109</v>
      </c>
      <c r="F901" s="21">
        <v>9.85</v>
      </c>
      <c r="G901" s="21">
        <v>1380.219955444338</v>
      </c>
      <c r="H901" s="42">
        <v>1.1781624484280886</v>
      </c>
      <c r="I901" s="35">
        <v>295.39999999999998</v>
      </c>
      <c r="J901" s="43">
        <v>0.1086294416243655</v>
      </c>
      <c r="K901" s="44">
        <v>0.25298164255429778</v>
      </c>
      <c r="L901" s="26">
        <f t="shared" si="266"/>
        <v>9.7228277770085079</v>
      </c>
      <c r="M901" s="26">
        <f t="shared" si="267"/>
        <v>0.86074435135815264</v>
      </c>
      <c r="N901" s="96">
        <f t="shared" si="268"/>
        <v>10</v>
      </c>
      <c r="O901" s="26">
        <f t="shared" si="269"/>
        <v>0.75860647965120154</v>
      </c>
      <c r="P901" s="3">
        <f>IF(L901&gt;'Power Curve'!$C$37,0,INDEX(Ci,$N901,1)*POWER(1-O901,3)+INDEX(Ci,$N901,2)*3*O901*POWER(1-O901,2)+INDEX(Ci,$N901,3)*3*POWER(O901,2)*(1-O901)+INDEX(Ci,$N901,4)*POWER(O901,3))</f>
        <v>1447.8391519641059</v>
      </c>
      <c r="Q901" s="3">
        <f>MAX(0,MIN(P901-V901+W901,'Power Curve'!$C$39))</f>
        <v>1454.2993061958632</v>
      </c>
      <c r="R901" s="3">
        <f t="shared" si="270"/>
        <v>1380.219955444338</v>
      </c>
      <c r="S901" s="3">
        <f t="shared" si="271"/>
        <v>74.079350751525226</v>
      </c>
      <c r="T901" s="3">
        <f t="shared" si="272"/>
        <v>74.079350751525226</v>
      </c>
      <c r="V901" s="37">
        <f t="array" ref="V901">SUM(_xlfn.NORM.DIST($AD$3:$AD$1003,$L901,$AA901,FALSE)*WindSpeedStep*$AE$3:$AE$1003)/AG901</f>
        <v>1447.266459431223</v>
      </c>
      <c r="W901" s="37">
        <f t="array" ref="W901">SUM(_xlfn.NORM.DIST($AD$3:$AD$1003,$L901,$AB901,FALSE)*WindSpeedStep*$AE$3:$AE$1003)/AH901</f>
        <v>1453.7266136629803</v>
      </c>
      <c r="Y901" s="1">
        <f t="shared" si="273"/>
        <v>9</v>
      </c>
      <c r="Z901" s="99">
        <f>IF(L901&lt;'Power Curve'!$P$28,'Power Curve'!$Q$28,IF(L901&gt;'Power Curve'!$P$29,'Power Curve'!$Q$29,INDEX(ReferenceTurbulence,Y901)+(L901-INDEX(ReferenceTurbulenceWindSpeed,Y901))*(INDEX(ReferenceTurbulence,Y901+1)-INDEX(ReferenceTurbulence,Y901))/(INDEX(ReferenceTurbulenceWindSpeed,Y901+1)-INDEX(ReferenceTurbulenceWindSpeed,Y901))))</f>
        <v>0.12014758634984049</v>
      </c>
      <c r="AA901" s="100">
        <f t="shared" si="279"/>
        <v>1.1681742899027574</v>
      </c>
      <c r="AB901" s="29">
        <f t="shared" si="280"/>
        <v>1.056185352426305</v>
      </c>
      <c r="AD901" s="29">
        <f>'Zero Turbulence Curve'!F900</f>
        <v>89.799999999999173</v>
      </c>
      <c r="AE901" s="29">
        <f>'Zero Turbulence Curve'!G900</f>
        <v>1989.4717126307078</v>
      </c>
      <c r="AF901" s="39"/>
      <c r="AG901" s="40">
        <f t="array" ref="AG901">SUM(_xlfn.NORM.DIST($AD$3:$AD$1003,$F901,$AA901,FALSE)*WindSpeedStep)</f>
        <v>1.0000000000000038</v>
      </c>
      <c r="AH901" s="40">
        <f t="array" ref="AH901">SUM(_xlfn.NORM.DIST($AD$3:$AD$1003,$F901,$AB901,FALSE)*WindSpeedStep)</f>
        <v>1.0000000000000036</v>
      </c>
      <c r="AJ901" s="47">
        <f t="shared" si="274"/>
        <v>10</v>
      </c>
      <c r="AK901" s="83" t="b">
        <f>COUNTIF('Power Curve'!$D$2:$D$31,AJ901)&gt;0</f>
        <v>1</v>
      </c>
      <c r="AL901" s="83" t="b">
        <f t="shared" si="275"/>
        <v>0</v>
      </c>
      <c r="AM901" s="83" t="b">
        <f t="shared" si="281"/>
        <v>1</v>
      </c>
      <c r="AN901" s="47" t="str">
        <f t="shared" si="276"/>
        <v>Inner</v>
      </c>
      <c r="AO901" s="48" t="str">
        <f t="shared" si="277"/>
        <v>0.8-0.9</v>
      </c>
      <c r="AP901" s="49" t="str">
        <f t="shared" si="282"/>
        <v>13-14</v>
      </c>
      <c r="AQ901" s="49" t="str">
        <f t="shared" si="283"/>
        <v>Feb</v>
      </c>
      <c r="AR901" s="48" t="str">
        <f t="shared" si="284"/>
        <v>295-305</v>
      </c>
      <c r="AS901" s="49" t="str">
        <f t="shared" si="278"/>
        <v>Inner-TI</v>
      </c>
    </row>
    <row r="902" spans="5:45" x14ac:dyDescent="0.3">
      <c r="E902" s="15">
        <v>40958.555555555555</v>
      </c>
      <c r="F902" s="21">
        <v>12.25</v>
      </c>
      <c r="G902" s="21">
        <v>1896.110000610352</v>
      </c>
      <c r="H902" s="42">
        <v>1.1788615253532544</v>
      </c>
      <c r="I902" s="35">
        <v>294.39999999999998</v>
      </c>
      <c r="J902" s="43">
        <v>0.13959183673469389</v>
      </c>
      <c r="K902" s="44">
        <v>0.16454501765823321</v>
      </c>
      <c r="L902" s="26">
        <f t="shared" si="266"/>
        <v>12.094232792186663</v>
      </c>
      <c r="M902" s="26">
        <f t="shared" si="267"/>
        <v>1.2272526408670432</v>
      </c>
      <c r="N902" s="96">
        <f t="shared" si="268"/>
        <v>13</v>
      </c>
      <c r="O902" s="26">
        <f t="shared" si="269"/>
        <v>7.794463351598159E-2</v>
      </c>
      <c r="P902" s="3">
        <f>IF(L902&gt;'Power Curve'!$C$37,0,INDEX(Ci,$N902,1)*POWER(1-O902,3)+INDEX(Ci,$N902,2)*3*O902*POWER(1-O902,2)+INDEX(Ci,$N902,3)*3*POWER(O902,2)*(1-O902)+INDEX(Ci,$N902,4)*POWER(O902,3))</f>
        <v>1921.3396181427941</v>
      </c>
      <c r="Q902" s="3">
        <f>MAX(0,MIN(P902-V902+W902,'Power Curve'!$C$39))</f>
        <v>1891.6127831067142</v>
      </c>
      <c r="R902" s="3">
        <f t="shared" si="270"/>
        <v>1896.110000610352</v>
      </c>
      <c r="S902" s="3">
        <f t="shared" si="271"/>
        <v>-4.4972175036377848</v>
      </c>
      <c r="T902" s="3">
        <f t="shared" si="272"/>
        <v>4.4972175036377848</v>
      </c>
      <c r="V902" s="37">
        <f t="array" ref="V902">SUM(_xlfn.NORM.DIST($AD$3:$AD$1003,$L902,$AA902,FALSE)*WindSpeedStep*$AE$3:$AE$1003)/AG902</f>
        <v>1899.9561488811955</v>
      </c>
      <c r="W902" s="37">
        <f t="array" ref="W902">SUM(_xlfn.NORM.DIST($AD$3:$AD$1003,$L902,$AB902,FALSE)*WindSpeedStep*$AE$3:$AE$1003)/AH902</f>
        <v>1870.2293138451157</v>
      </c>
      <c r="Y902" s="1">
        <f t="shared" si="273"/>
        <v>12</v>
      </c>
      <c r="Z902" s="99">
        <f>IF(L902&lt;'Power Curve'!$P$28,'Power Curve'!$Q$28,IF(L902&gt;'Power Curve'!$P$29,'Power Curve'!$Q$29,INDEX(ReferenceTurbulence,Y902)+(L902-INDEX(ReferenceTurbulenceWindSpeed,Y902))*(INDEX(ReferenceTurbulence,Y902+1)-INDEX(ReferenceTurbulence,Y902))/(INDEX(ReferenceTurbulenceWindSpeed,Y902+1)-INDEX(ReferenceTurbulenceWindSpeed,Y902))))</f>
        <v>0.11848314809013008</v>
      </c>
      <c r="AA902" s="100">
        <f t="shared" si="279"/>
        <v>1.4329627749531597</v>
      </c>
      <c r="AB902" s="29">
        <f t="shared" si="280"/>
        <v>1.6882561693583016</v>
      </c>
      <c r="AD902" s="29">
        <f>'Zero Turbulence Curve'!F901</f>
        <v>89.899999999999167</v>
      </c>
      <c r="AE902" s="29">
        <f>'Zero Turbulence Curve'!G901</f>
        <v>1989.4717126307078</v>
      </c>
      <c r="AF902" s="39"/>
      <c r="AG902" s="40">
        <f t="array" ref="AG902">SUM(_xlfn.NORM.DIST($AD$3:$AD$1003,$F902,$AA902,FALSE)*WindSpeedStep)</f>
        <v>1.0000000000000036</v>
      </c>
      <c r="AH902" s="40">
        <f t="array" ref="AH902">SUM(_xlfn.NORM.DIST($AD$3:$AD$1003,$F902,$AB902,FALSE)*WindSpeedStep)</f>
        <v>0.99999999999984401</v>
      </c>
      <c r="AJ902" s="47">
        <f t="shared" si="274"/>
        <v>12</v>
      </c>
      <c r="AK902" s="83" t="b">
        <f>COUNTIF('Power Curve'!$D$2:$D$31,AJ902)&gt;0</f>
        <v>1</v>
      </c>
      <c r="AL902" s="83" t="b">
        <f t="shared" si="275"/>
        <v>0</v>
      </c>
      <c r="AM902" s="83" t="b">
        <f t="shared" si="281"/>
        <v>1</v>
      </c>
      <c r="AN902" s="47" t="str">
        <f t="shared" si="276"/>
        <v>Inner</v>
      </c>
      <c r="AO902" s="48" t="str">
        <f t="shared" si="277"/>
        <v>1.2-1.3</v>
      </c>
      <c r="AP902" s="49" t="str">
        <f t="shared" si="282"/>
        <v>13-14</v>
      </c>
      <c r="AQ902" s="49" t="str">
        <f t="shared" si="283"/>
        <v>Feb</v>
      </c>
      <c r="AR902" s="48" t="str">
        <f t="shared" si="284"/>
        <v>285-295</v>
      </c>
      <c r="AS902" s="49" t="str">
        <f t="shared" si="278"/>
        <v>Inner-TI</v>
      </c>
    </row>
    <row r="903" spans="5:45" x14ac:dyDescent="0.3">
      <c r="E903" s="15">
        <v>40958.5625</v>
      </c>
      <c r="F903" s="21">
        <v>13.67</v>
      </c>
      <c r="G903" s="21">
        <v>1985.739974975588</v>
      </c>
      <c r="H903" s="42">
        <v>1.1803059936932081</v>
      </c>
      <c r="I903" s="35">
        <v>293.89999999999998</v>
      </c>
      <c r="J903" s="43">
        <v>0.10899780541331383</v>
      </c>
      <c r="K903" s="44">
        <v>0.11762739092673066</v>
      </c>
      <c r="L903" s="26">
        <f t="shared" si="266"/>
        <v>13.501686585770399</v>
      </c>
      <c r="M903" s="26">
        <f t="shared" si="267"/>
        <v>1.4447791617049104</v>
      </c>
      <c r="N903" s="96">
        <f t="shared" si="268"/>
        <v>14</v>
      </c>
      <c r="O903" s="26">
        <f t="shared" si="269"/>
        <v>0.53104820673593944</v>
      </c>
      <c r="P903" s="3">
        <f>IF(L903&gt;'Power Curve'!$C$37,0,INDEX(Ci,$N903,1)*POWER(1-O903,3)+INDEX(Ci,$N903,2)*3*O903*POWER(1-O903,2)+INDEX(Ci,$N903,3)*3*POWER(O903,2)*(1-O903)+INDEX(Ci,$N903,4)*POWER(O903,3))</f>
        <v>1967.2929405606772</v>
      </c>
      <c r="Q903" s="3">
        <f>MAX(0,MIN(P903-V903+W903,'Power Curve'!$C$39))</f>
        <v>1974.4586736851779</v>
      </c>
      <c r="R903" s="3">
        <f t="shared" si="270"/>
        <v>1985.739974975588</v>
      </c>
      <c r="S903" s="3">
        <f t="shared" si="271"/>
        <v>-11.281301290410056</v>
      </c>
      <c r="T903" s="3">
        <f t="shared" si="272"/>
        <v>11.281301290410056</v>
      </c>
      <c r="V903" s="37">
        <f t="array" ref="V903">SUM(_xlfn.NORM.DIST($AD$3:$AD$1003,$L903,$AA903,FALSE)*WindSpeedStep*$AE$3:$AE$1003)/AG903</f>
        <v>1959.2336296890078</v>
      </c>
      <c r="W903" s="37">
        <f t="array" ref="W903">SUM(_xlfn.NORM.DIST($AD$3:$AD$1003,$L903,$AB903,FALSE)*WindSpeedStep*$AE$3:$AE$1003)/AH903</f>
        <v>1966.3993628135086</v>
      </c>
      <c r="Y903" s="1">
        <f t="shared" si="273"/>
        <v>13</v>
      </c>
      <c r="Z903" s="99">
        <f>IF(L903&lt;'Power Curve'!$P$28,'Power Curve'!$Q$28,IF(L903&gt;'Power Curve'!$P$29,'Power Curve'!$Q$29,INDEX(ReferenceTurbulence,Y903)+(L903-INDEX(ReferenceTurbulenceWindSpeed,Y903))*(INDEX(ReferenceTurbulence,Y903+1)-INDEX(ReferenceTurbulence,Y903))/(INDEX(ReferenceTurbulenceWindSpeed,Y903+1)-INDEX(ReferenceTurbulenceWindSpeed,Y903))))</f>
        <v>0.12120256457603774</v>
      </c>
      <c r="AA903" s="100">
        <f t="shared" si="279"/>
        <v>1.6364390402972593</v>
      </c>
      <c r="AB903" s="29">
        <f t="shared" si="280"/>
        <v>1.4716542072273515</v>
      </c>
      <c r="AD903" s="29">
        <f>'Zero Turbulence Curve'!F902</f>
        <v>89.999999999999162</v>
      </c>
      <c r="AE903" s="29">
        <f>'Zero Turbulence Curve'!G902</f>
        <v>1989.4717126307078</v>
      </c>
      <c r="AF903" s="39"/>
      <c r="AG903" s="40">
        <f t="array" ref="AG903">SUM(_xlfn.NORM.DIST($AD$3:$AD$1003,$F903,$AA903,FALSE)*WindSpeedStep)</f>
        <v>1.000000000000002</v>
      </c>
      <c r="AH903" s="40">
        <f t="array" ref="AH903">SUM(_xlfn.NORM.DIST($AD$3:$AD$1003,$F903,$AB903,FALSE)*WindSpeedStep)</f>
        <v>1.000000000000002</v>
      </c>
      <c r="AJ903" s="47">
        <f t="shared" si="274"/>
        <v>14</v>
      </c>
      <c r="AK903" s="83" t="b">
        <f>COUNTIF('Power Curve'!$D$2:$D$31,AJ903)&gt;0</f>
        <v>1</v>
      </c>
      <c r="AL903" s="83" t="b">
        <f t="shared" si="275"/>
        <v>0</v>
      </c>
      <c r="AM903" s="83" t="b">
        <f t="shared" si="281"/>
        <v>1</v>
      </c>
      <c r="AN903" s="47" t="str">
        <f t="shared" si="276"/>
        <v>Inner</v>
      </c>
      <c r="AO903" s="48" t="str">
        <f t="shared" si="277"/>
        <v>1.4-1.5</v>
      </c>
      <c r="AP903" s="49" t="str">
        <f t="shared" si="282"/>
        <v>13-14</v>
      </c>
      <c r="AQ903" s="49" t="str">
        <f t="shared" si="283"/>
        <v>Feb</v>
      </c>
      <c r="AR903" s="48" t="str">
        <f t="shared" si="284"/>
        <v>285-295</v>
      </c>
      <c r="AS903" s="49" t="str">
        <f t="shared" si="278"/>
        <v>Inner-TI</v>
      </c>
    </row>
    <row r="904" spans="5:45" x14ac:dyDescent="0.3">
      <c r="E904" s="15">
        <v>40958.680555555555</v>
      </c>
      <c r="F904" s="21">
        <v>15.65</v>
      </c>
      <c r="G904" s="21">
        <v>1985.909988403323</v>
      </c>
      <c r="H904" s="42">
        <v>1.1944629850991662</v>
      </c>
      <c r="I904" s="35">
        <v>302.89999999999998</v>
      </c>
      <c r="J904" s="43">
        <v>0.10670926517571884</v>
      </c>
      <c r="K904" s="44">
        <v>0.13083451590353362</v>
      </c>
      <c r="L904" s="26">
        <f t="shared" si="266"/>
        <v>15.518862230269594</v>
      </c>
      <c r="M904" s="26">
        <f t="shared" si="267"/>
        <v>1.7565401600887536</v>
      </c>
      <c r="N904" s="96">
        <f t="shared" si="268"/>
        <v>16</v>
      </c>
      <c r="O904" s="26">
        <f t="shared" si="269"/>
        <v>0.51974530125907648</v>
      </c>
      <c r="P904" s="3">
        <f>IF(L904&gt;'Power Curve'!$C$37,0,INDEX(Ci,$N904,1)*POWER(1-O904,3)+INDEX(Ci,$N904,2)*3*O904*POWER(1-O904,2)+INDEX(Ci,$N904,3)*3*POWER(O904,2)*(1-O904)+INDEX(Ci,$N904,4)*POWER(O904,3))</f>
        <v>1980.8683597459917</v>
      </c>
      <c r="Q904" s="3">
        <f>MAX(0,MIN(P904-V904+W904,'Power Curve'!$C$39))</f>
        <v>1982.6473681102466</v>
      </c>
      <c r="R904" s="3">
        <f t="shared" si="270"/>
        <v>1985.909988403323</v>
      </c>
      <c r="S904" s="3">
        <f t="shared" si="271"/>
        <v>-3.2626202930764521</v>
      </c>
      <c r="T904" s="3">
        <f t="shared" si="272"/>
        <v>3.2626202930764521</v>
      </c>
      <c r="V904" s="37">
        <f t="array" ref="V904">SUM(_xlfn.NORM.DIST($AD$3:$AD$1003,$L904,$AA904,FALSE)*WindSpeedStep*$AE$3:$AE$1003)/AG904</f>
        <v>1979.5207042689597</v>
      </c>
      <c r="W904" s="37">
        <f t="array" ref="W904">SUM(_xlfn.NORM.DIST($AD$3:$AD$1003,$L904,$AB904,FALSE)*WindSpeedStep*$AE$3:$AE$1003)/AH904</f>
        <v>1981.2997126332145</v>
      </c>
      <c r="Y904" s="1">
        <f t="shared" si="273"/>
        <v>15</v>
      </c>
      <c r="Z904" s="99">
        <f>IF(L904&lt;'Power Curve'!$P$28,'Power Curve'!$Q$28,IF(L904&gt;'Power Curve'!$P$29,'Power Curve'!$Q$29,INDEX(ReferenceTurbulence,Y904)+(L904-INDEX(ReferenceTurbulenceWindSpeed,Y904))*(INDEX(ReferenceTurbulence,Y904+1)-INDEX(ReferenceTurbulence,Y904))/(INDEX(ReferenceTurbulenceWindSpeed,Y904+1)-INDEX(ReferenceTurbulenceWindSpeed,Y904))))</f>
        <v>0.1221095271281563</v>
      </c>
      <c r="AA904" s="100">
        <f t="shared" si="279"/>
        <v>1.8950009285052252</v>
      </c>
      <c r="AB904" s="29">
        <f t="shared" si="280"/>
        <v>1.6560063849552855</v>
      </c>
      <c r="AD904" s="29">
        <f>'Zero Turbulence Curve'!F903</f>
        <v>90.099999999999156</v>
      </c>
      <c r="AE904" s="29">
        <f>'Zero Turbulence Curve'!G903</f>
        <v>1989.4717126307078</v>
      </c>
      <c r="AF904" s="39"/>
      <c r="AG904" s="40">
        <f t="array" ref="AG904">SUM(_xlfn.NORM.DIST($AD$3:$AD$1003,$F904,$AA904,FALSE)*WindSpeedStep)</f>
        <v>0.999999999999997</v>
      </c>
      <c r="AH904" s="40">
        <f t="array" ref="AH904">SUM(_xlfn.NORM.DIST($AD$3:$AD$1003,$F904,$AB904,FALSE)*WindSpeedStep)</f>
        <v>0.99999999999999678</v>
      </c>
      <c r="AJ904" s="47">
        <f t="shared" si="274"/>
        <v>16</v>
      </c>
      <c r="AK904" s="83" t="b">
        <f>COUNTIF('Power Curve'!$D$2:$D$31,AJ904)&gt;0</f>
        <v>1</v>
      </c>
      <c r="AL904" s="83" t="b">
        <f t="shared" si="275"/>
        <v>0</v>
      </c>
      <c r="AM904" s="83" t="b">
        <f t="shared" si="281"/>
        <v>1</v>
      </c>
      <c r="AN904" s="47" t="str">
        <f t="shared" si="276"/>
        <v>Inner</v>
      </c>
      <c r="AO904" s="48" t="str">
        <f t="shared" si="277"/>
        <v>1.7-1.8</v>
      </c>
      <c r="AP904" s="49" t="str">
        <f t="shared" si="282"/>
        <v>16-17</v>
      </c>
      <c r="AQ904" s="49" t="str">
        <f t="shared" si="283"/>
        <v>Feb</v>
      </c>
      <c r="AR904" s="48" t="str">
        <f t="shared" si="284"/>
        <v>295-305</v>
      </c>
      <c r="AS904" s="49" t="str">
        <f t="shared" si="278"/>
        <v>Inner-TI</v>
      </c>
    </row>
    <row r="905" spans="5:45" x14ac:dyDescent="0.3">
      <c r="E905" s="15">
        <v>40958.6875</v>
      </c>
      <c r="F905" s="21">
        <v>13.97</v>
      </c>
      <c r="G905" s="21">
        <v>1984.359939575193</v>
      </c>
      <c r="H905" s="42">
        <v>1.1956082212708157</v>
      </c>
      <c r="I905" s="35">
        <v>301.3</v>
      </c>
      <c r="J905" s="43">
        <v>0.12598425196850394</v>
      </c>
      <c r="K905" s="44">
        <v>0.16336981882918078</v>
      </c>
      <c r="L905" s="26">
        <f t="shared" si="266"/>
        <v>13.857365566968113</v>
      </c>
      <c r="M905" s="26">
        <f t="shared" si="267"/>
        <v>1.4997504948085669</v>
      </c>
      <c r="N905" s="96">
        <f t="shared" si="268"/>
        <v>14</v>
      </c>
      <c r="O905" s="26">
        <f t="shared" si="269"/>
        <v>0.90009932468391629</v>
      </c>
      <c r="P905" s="3">
        <f>IF(L905&gt;'Power Curve'!$C$37,0,INDEX(Ci,$N905,1)*POWER(1-O905,3)+INDEX(Ci,$N905,2)*3*O905*POWER(1-O905,2)+INDEX(Ci,$N905,3)*3*POWER(O905,2)*(1-O905)+INDEX(Ci,$N905,4)*POWER(O905,3))</f>
        <v>1973.9454287804865</v>
      </c>
      <c r="Q905" s="3">
        <f>MAX(0,MIN(P905-V905+W905,'Power Curve'!$C$39))</f>
        <v>1971.1087502182527</v>
      </c>
      <c r="R905" s="3">
        <f t="shared" si="270"/>
        <v>1984.359939575193</v>
      </c>
      <c r="S905" s="3">
        <f t="shared" si="271"/>
        <v>-13.251189356940358</v>
      </c>
      <c r="T905" s="3">
        <f t="shared" si="272"/>
        <v>13.251189356940358</v>
      </c>
      <c r="V905" s="37">
        <f t="array" ref="V905">SUM(_xlfn.NORM.DIST($AD$3:$AD$1003,$L905,$AA905,FALSE)*WindSpeedStep*$AE$3:$AE$1003)/AG905</f>
        <v>1966.143323765858</v>
      </c>
      <c r="W905" s="37">
        <f t="array" ref="W905">SUM(_xlfn.NORM.DIST($AD$3:$AD$1003,$L905,$AB905,FALSE)*WindSpeedStep*$AE$3:$AE$1003)/AH905</f>
        <v>1963.3066452036242</v>
      </c>
      <c r="Y905" s="1">
        <f t="shared" si="273"/>
        <v>13</v>
      </c>
      <c r="Z905" s="99">
        <f>IF(L905&lt;'Power Curve'!$P$28,'Power Curve'!$Q$28,IF(L905&gt;'Power Curve'!$P$29,'Power Curve'!$Q$29,INDEX(ReferenceTurbulence,Y905)+(L905-INDEX(ReferenceTurbulenceWindSpeed,Y905))*(INDEX(ReferenceTurbulence,Y905+1)-INDEX(ReferenceTurbulence,Y905))/(INDEX(ReferenceTurbulenceWindSpeed,Y905+1)-INDEX(ReferenceTurbulenceWindSpeed,Y905))))</f>
        <v>0.12080328292086813</v>
      </c>
      <c r="AA905" s="100">
        <f t="shared" si="279"/>
        <v>1.6740152531243451</v>
      </c>
      <c r="AB905" s="29">
        <f t="shared" si="280"/>
        <v>1.7458098352085811</v>
      </c>
      <c r="AD905" s="29">
        <f>'Zero Turbulence Curve'!F904</f>
        <v>90.19999999999915</v>
      </c>
      <c r="AE905" s="29">
        <f>'Zero Turbulence Curve'!G904</f>
        <v>1989.4717126307078</v>
      </c>
      <c r="AF905" s="39"/>
      <c r="AG905" s="40">
        <f t="array" ref="AG905">SUM(_xlfn.NORM.DIST($AD$3:$AD$1003,$F905,$AA905,FALSE)*WindSpeedStep)</f>
        <v>1.0000000000000022</v>
      </c>
      <c r="AH905" s="40">
        <f t="array" ref="AH905">SUM(_xlfn.NORM.DIST($AD$3:$AD$1003,$F905,$AB905,FALSE)*WindSpeedStep)</f>
        <v>1.0000000000000013</v>
      </c>
      <c r="AJ905" s="47">
        <f t="shared" si="274"/>
        <v>14</v>
      </c>
      <c r="AK905" s="83" t="b">
        <f>COUNTIF('Power Curve'!$D$2:$D$31,AJ905)&gt;0</f>
        <v>1</v>
      </c>
      <c r="AL905" s="83" t="b">
        <f t="shared" si="275"/>
        <v>0</v>
      </c>
      <c r="AM905" s="83" t="b">
        <f t="shared" si="281"/>
        <v>1</v>
      </c>
      <c r="AN905" s="47" t="str">
        <f t="shared" si="276"/>
        <v>Inner</v>
      </c>
      <c r="AO905" s="48" t="str">
        <f t="shared" si="277"/>
        <v>1.4-1.5</v>
      </c>
      <c r="AP905" s="49" t="str">
        <f t="shared" si="282"/>
        <v>16-17</v>
      </c>
      <c r="AQ905" s="49" t="str">
        <f t="shared" si="283"/>
        <v>Feb</v>
      </c>
      <c r="AR905" s="48" t="str">
        <f t="shared" si="284"/>
        <v>295-305</v>
      </c>
      <c r="AS905" s="49" t="str">
        <f t="shared" si="278"/>
        <v>Inner-TI</v>
      </c>
    </row>
    <row r="906" spans="5:45" x14ac:dyDescent="0.3">
      <c r="E906" s="15">
        <v>40958.694444444445</v>
      </c>
      <c r="F906" s="21">
        <v>13.93</v>
      </c>
      <c r="G906" s="21">
        <v>1980.430053710943</v>
      </c>
      <c r="H906" s="42">
        <v>1.1959219711518227</v>
      </c>
      <c r="I906" s="35">
        <v>301.89999999999998</v>
      </c>
      <c r="J906" s="43">
        <v>0.14429289303661161</v>
      </c>
      <c r="K906" s="44">
        <v>0.15256760985048623</v>
      </c>
      <c r="L906" s="26">
        <f t="shared" si="266"/>
        <v>13.818896637963952</v>
      </c>
      <c r="M906" s="26">
        <f t="shared" si="267"/>
        <v>1.4938049978233146</v>
      </c>
      <c r="N906" s="96">
        <f t="shared" si="268"/>
        <v>14</v>
      </c>
      <c r="O906" s="26">
        <f t="shared" si="269"/>
        <v>0.86018411460476063</v>
      </c>
      <c r="P906" s="3">
        <f>IF(L906&gt;'Power Curve'!$C$37,0,INDEX(Ci,$N906,1)*POWER(1-O906,3)+INDEX(Ci,$N906,2)*3*O906*POWER(1-O906,2)+INDEX(Ci,$N906,3)*3*POWER(O906,2)*(1-O906)+INDEX(Ci,$N906,4)*POWER(O906,3))</f>
        <v>1973.4606387294632</v>
      </c>
      <c r="Q906" s="3">
        <f>MAX(0,MIN(P906-V906+W906,'Power Curve'!$C$39))</f>
        <v>1957.9297413119309</v>
      </c>
      <c r="R906" s="3">
        <f t="shared" si="270"/>
        <v>1980.430053710943</v>
      </c>
      <c r="S906" s="3">
        <f t="shared" si="271"/>
        <v>-22.500312399012046</v>
      </c>
      <c r="T906" s="3">
        <f t="shared" si="272"/>
        <v>22.500312399012046</v>
      </c>
      <c r="V906" s="37">
        <f t="array" ref="V906">SUM(_xlfn.NORM.DIST($AD$3:$AD$1003,$L906,$AA906,FALSE)*WindSpeedStep*$AE$3:$AE$1003)/AG906</f>
        <v>1965.5027795466797</v>
      </c>
      <c r="W906" s="37">
        <f t="array" ref="W906">SUM(_xlfn.NORM.DIST($AD$3:$AD$1003,$L906,$AB906,FALSE)*WindSpeedStep*$AE$3:$AE$1003)/AH906</f>
        <v>1949.9718821291474</v>
      </c>
      <c r="Y906" s="1">
        <f t="shared" si="273"/>
        <v>13</v>
      </c>
      <c r="Z906" s="99">
        <f>IF(L906&lt;'Power Curve'!$P$28,'Power Curve'!$Q$28,IF(L906&gt;'Power Curve'!$P$29,'Power Curve'!$Q$29,INDEX(ReferenceTurbulence,Y906)+(L906-INDEX(ReferenceTurbulenceWindSpeed,Y906))*(INDEX(ReferenceTurbulence,Y906+1)-INDEX(ReferenceTurbulence,Y906))/(INDEX(ReferenceTurbulenceWindSpeed,Y906+1)-INDEX(ReferenceTurbulenceWindSpeed,Y906))))</f>
        <v>0.12084646775454501</v>
      </c>
      <c r="AA906" s="100">
        <f t="shared" si="279"/>
        <v>1.6699648469631012</v>
      </c>
      <c r="AB906" s="29">
        <f t="shared" si="280"/>
        <v>1.9939685744657243</v>
      </c>
      <c r="AD906" s="29">
        <f>'Zero Turbulence Curve'!F905</f>
        <v>90.299999999999145</v>
      </c>
      <c r="AE906" s="29">
        <f>'Zero Turbulence Curve'!G905</f>
        <v>1989.4717126307078</v>
      </c>
      <c r="AF906" s="39"/>
      <c r="AG906" s="40">
        <f t="array" ref="AG906">SUM(_xlfn.NORM.DIST($AD$3:$AD$1003,$F906,$AA906,FALSE)*WindSpeedStep)</f>
        <v>1.0000000000000016</v>
      </c>
      <c r="AH906" s="40">
        <f t="array" ref="AH906">SUM(_xlfn.NORM.DIST($AD$3:$AD$1003,$F906,$AB906,FALSE)*WindSpeedStep)</f>
        <v>0.99999999999882516</v>
      </c>
      <c r="AJ906" s="47">
        <f t="shared" si="274"/>
        <v>14</v>
      </c>
      <c r="AK906" s="83" t="b">
        <f>COUNTIF('Power Curve'!$D$2:$D$31,AJ906)&gt;0</f>
        <v>1</v>
      </c>
      <c r="AL906" s="83" t="b">
        <f t="shared" si="275"/>
        <v>0</v>
      </c>
      <c r="AM906" s="83" t="b">
        <f t="shared" si="281"/>
        <v>1</v>
      </c>
      <c r="AN906" s="47" t="str">
        <f t="shared" si="276"/>
        <v>Outer</v>
      </c>
      <c r="AO906" s="48" t="str">
        <f t="shared" si="277"/>
        <v>1.4-1.5</v>
      </c>
      <c r="AP906" s="49" t="str">
        <f t="shared" si="282"/>
        <v>16-17</v>
      </c>
      <c r="AQ906" s="49" t="str">
        <f t="shared" si="283"/>
        <v>Feb</v>
      </c>
      <c r="AR906" s="48" t="str">
        <f t="shared" si="284"/>
        <v>295-305</v>
      </c>
      <c r="AS906" s="49" t="str">
        <f t="shared" si="278"/>
        <v>HWS-HTI</v>
      </c>
    </row>
    <row r="907" spans="5:45" x14ac:dyDescent="0.3">
      <c r="E907" s="15">
        <v>40958.701388888891</v>
      </c>
      <c r="F907" s="21">
        <v>15</v>
      </c>
      <c r="G907" s="21">
        <v>1973.1000213623049</v>
      </c>
      <c r="H907" s="42">
        <v>1.1957426659557913</v>
      </c>
      <c r="I907" s="35">
        <v>304.10000000000002</v>
      </c>
      <c r="J907" s="43">
        <v>0.13</v>
      </c>
      <c r="K907" s="44">
        <v>0.17744039617014998</v>
      </c>
      <c r="L907" s="26">
        <f t="shared" si="266"/>
        <v>14.879618785376683</v>
      </c>
      <c r="M907" s="26">
        <f t="shared" si="267"/>
        <v>1.6577430250283511</v>
      </c>
      <c r="N907" s="96">
        <f t="shared" si="268"/>
        <v>15</v>
      </c>
      <c r="O907" s="26">
        <f t="shared" si="269"/>
        <v>0.88461815474868977</v>
      </c>
      <c r="P907" s="3">
        <f>IF(L907&gt;'Power Curve'!$C$37,0,INDEX(Ci,$N907,1)*POWER(1-O907,3)+INDEX(Ci,$N907,2)*3*O907*POWER(1-O907,2)+INDEX(Ci,$N907,3)*3*POWER(O907,2)*(1-O907)+INDEX(Ci,$N907,4)*POWER(O907,3))</f>
        <v>1978.6351088624872</v>
      </c>
      <c r="Q907" s="3">
        <f>MAX(0,MIN(P907-V907+W907,'Power Curve'!$C$39))</f>
        <v>1976.5517216227518</v>
      </c>
      <c r="R907" s="3">
        <f t="shared" si="270"/>
        <v>1973.1000213623049</v>
      </c>
      <c r="S907" s="3">
        <f t="shared" si="271"/>
        <v>3.4517002604468416</v>
      </c>
      <c r="T907" s="3">
        <f t="shared" si="272"/>
        <v>3.4517002604468416</v>
      </c>
      <c r="V907" s="37">
        <f t="array" ref="V907">SUM(_xlfn.NORM.DIST($AD$3:$AD$1003,$L907,$AA907,FALSE)*WindSpeedStep*$AE$3:$AE$1003)/AG907</f>
        <v>1976.0567068325638</v>
      </c>
      <c r="W907" s="37">
        <f t="array" ref="W907">SUM(_xlfn.NORM.DIST($AD$3:$AD$1003,$L907,$AB907,FALSE)*WindSpeedStep*$AE$3:$AE$1003)/AH907</f>
        <v>1973.9733195928284</v>
      </c>
      <c r="Y907" s="1">
        <f t="shared" si="273"/>
        <v>14</v>
      </c>
      <c r="Z907" s="99">
        <f>IF(L907&lt;'Power Curve'!$P$28,'Power Curve'!$Q$28,IF(L907&gt;'Power Curve'!$P$29,'Power Curve'!$Q$29,INDEX(ReferenceTurbulence,Y907)+(L907-INDEX(ReferenceTurbulenceWindSpeed,Y907))*(INDEX(ReferenceTurbulence,Y907+1)-INDEX(ReferenceTurbulence,Y907))/(INDEX(ReferenceTurbulenceWindSpeed,Y907+1)-INDEX(ReferenceTurbulenceWindSpeed,Y907))))</f>
        <v>0.12297838697378652</v>
      </c>
      <c r="AA907" s="100">
        <f t="shared" si="279"/>
        <v>1.8298715170104771</v>
      </c>
      <c r="AB907" s="29">
        <f t="shared" si="280"/>
        <v>1.934350442098969</v>
      </c>
      <c r="AD907" s="29">
        <f>'Zero Turbulence Curve'!F906</f>
        <v>90.399999999999139</v>
      </c>
      <c r="AE907" s="29">
        <f>'Zero Turbulence Curve'!G906</f>
        <v>1989.4717126307078</v>
      </c>
      <c r="AF907" s="39"/>
      <c r="AG907" s="40">
        <f t="array" ref="AG907">SUM(_xlfn.NORM.DIST($AD$3:$AD$1003,$F907,$AA907,FALSE)*WindSpeedStep)</f>
        <v>0.99999999999999933</v>
      </c>
      <c r="AH907" s="40">
        <f t="array" ref="AH907">SUM(_xlfn.NORM.DIST($AD$3:$AD$1003,$F907,$AB907,FALSE)*WindSpeedStep)</f>
        <v>0.99999999999999456</v>
      </c>
      <c r="AJ907" s="47">
        <f t="shared" si="274"/>
        <v>15</v>
      </c>
      <c r="AK907" s="83" t="b">
        <f>COUNTIF('Power Curve'!$D$2:$D$31,AJ907)&gt;0</f>
        <v>1</v>
      </c>
      <c r="AL907" s="83" t="b">
        <f t="shared" si="275"/>
        <v>0</v>
      </c>
      <c r="AM907" s="83" t="b">
        <f t="shared" si="281"/>
        <v>1</v>
      </c>
      <c r="AN907" s="47" t="str">
        <f t="shared" si="276"/>
        <v>Inner</v>
      </c>
      <c r="AO907" s="48" t="str">
        <f t="shared" si="277"/>
        <v>1.6-1.7</v>
      </c>
      <c r="AP907" s="49" t="str">
        <f t="shared" si="282"/>
        <v>16-17</v>
      </c>
      <c r="AQ907" s="49" t="str">
        <f t="shared" si="283"/>
        <v>Feb</v>
      </c>
      <c r="AR907" s="48" t="str">
        <f t="shared" si="284"/>
        <v>295-305</v>
      </c>
      <c r="AS907" s="49" t="str">
        <f t="shared" si="278"/>
        <v>Inner-TI</v>
      </c>
    </row>
    <row r="908" spans="5:45" x14ac:dyDescent="0.3">
      <c r="E908" s="15">
        <v>40958.708333333336</v>
      </c>
      <c r="F908" s="21">
        <v>14.23</v>
      </c>
      <c r="G908" s="21">
        <v>1987.0299377441411</v>
      </c>
      <c r="H908" s="42">
        <v>1.1962036135281535</v>
      </c>
      <c r="I908" s="35">
        <v>301.5</v>
      </c>
      <c r="J908" s="43">
        <v>0.14898102600140548</v>
      </c>
      <c r="K908" s="44">
        <v>0.19546594630926883</v>
      </c>
      <c r="L908" s="26">
        <f t="shared" si="266"/>
        <v>14.117611957288233</v>
      </c>
      <c r="M908" s="26">
        <f t="shared" si="267"/>
        <v>1.5399724133575265</v>
      </c>
      <c r="N908" s="96">
        <f t="shared" si="268"/>
        <v>15</v>
      </c>
      <c r="O908" s="26">
        <f t="shared" si="269"/>
        <v>0.15664275620647697</v>
      </c>
      <c r="P908" s="3">
        <f>IF(L908&gt;'Power Curve'!$C$37,0,INDEX(Ci,$N908,1)*POWER(1-O908,3)+INDEX(Ci,$N908,2)*3*O908*POWER(1-O908,2)+INDEX(Ci,$N908,3)*3*POWER(O908,2)*(1-O908)+INDEX(Ci,$N908,4)*POWER(O908,3))</f>
        <v>1975.8462332263175</v>
      </c>
      <c r="Q908" s="3">
        <f>MAX(0,MIN(P908-V908+W908,'Power Curve'!$C$39))</f>
        <v>1959.5471186494926</v>
      </c>
      <c r="R908" s="3">
        <f t="shared" si="270"/>
        <v>1987.0299377441411</v>
      </c>
      <c r="S908" s="3">
        <f t="shared" si="271"/>
        <v>-27.482819094648448</v>
      </c>
      <c r="T908" s="3">
        <f t="shared" si="272"/>
        <v>27.482819094648448</v>
      </c>
      <c r="V908" s="37">
        <f t="array" ref="V908">SUM(_xlfn.NORM.DIST($AD$3:$AD$1003,$L908,$AA908,FALSE)*WindSpeedStep*$AE$3:$AE$1003)/AG908</f>
        <v>1969.6617912737836</v>
      </c>
      <c r="W908" s="37">
        <f t="array" ref="W908">SUM(_xlfn.NORM.DIST($AD$3:$AD$1003,$L908,$AB908,FALSE)*WindSpeedStep*$AE$3:$AE$1003)/AH908</f>
        <v>1953.3626766969587</v>
      </c>
      <c r="Y908" s="1">
        <f t="shared" si="273"/>
        <v>14</v>
      </c>
      <c r="Z908" s="99">
        <f>IF(L908&lt;'Power Curve'!$P$28,'Power Curve'!$Q$28,IF(L908&gt;'Power Curve'!$P$29,'Power Curve'!$Q$29,INDEX(ReferenceTurbulence,Y908)+(L908-INDEX(ReferenceTurbulenceWindSpeed,Y908))*(INDEX(ReferenceTurbulence,Y908+1)-INDEX(ReferenceTurbulence,Y908))/(INDEX(ReferenceTurbulenceWindSpeed,Y908+1)-INDEX(ReferenceTurbulenceWindSpeed,Y908))))</f>
        <v>0.12109949188650621</v>
      </c>
      <c r="AA908" s="100">
        <f t="shared" si="279"/>
        <v>1.7096356346784694</v>
      </c>
      <c r="AB908" s="29">
        <f t="shared" si="280"/>
        <v>2.103256314086511</v>
      </c>
      <c r="AD908" s="29">
        <f>'Zero Turbulence Curve'!F907</f>
        <v>90.499999999999133</v>
      </c>
      <c r="AE908" s="29">
        <f>'Zero Turbulence Curve'!G907</f>
        <v>1989.4717126307078</v>
      </c>
      <c r="AF908" s="39"/>
      <c r="AG908" s="40">
        <f t="array" ref="AG908">SUM(_xlfn.NORM.DIST($AD$3:$AD$1003,$F908,$AA908,FALSE)*WindSpeedStep)</f>
        <v>1.0000000000000009</v>
      </c>
      <c r="AH908" s="40">
        <f t="array" ref="AH908">SUM(_xlfn.NORM.DIST($AD$3:$AD$1003,$F908,$AB908,FALSE)*WindSpeedStep)</f>
        <v>0.99999999999439737</v>
      </c>
      <c r="AJ908" s="47">
        <f t="shared" si="274"/>
        <v>14</v>
      </c>
      <c r="AK908" s="83" t="b">
        <f>COUNTIF('Power Curve'!$D$2:$D$31,AJ908)&gt;0</f>
        <v>1</v>
      </c>
      <c r="AL908" s="83" t="b">
        <f t="shared" si="275"/>
        <v>0</v>
      </c>
      <c r="AM908" s="83" t="b">
        <f t="shared" si="281"/>
        <v>1</v>
      </c>
      <c r="AN908" s="47" t="str">
        <f t="shared" si="276"/>
        <v>Outer</v>
      </c>
      <c r="AO908" s="48" t="str">
        <f t="shared" si="277"/>
        <v>1.5-1.6</v>
      </c>
      <c r="AP908" s="49" t="str">
        <f t="shared" si="282"/>
        <v>17-18</v>
      </c>
      <c r="AQ908" s="49" t="str">
        <f t="shared" si="283"/>
        <v>Feb</v>
      </c>
      <c r="AR908" s="48" t="str">
        <f t="shared" si="284"/>
        <v>295-305</v>
      </c>
      <c r="AS908" s="49" t="str">
        <f t="shared" si="278"/>
        <v>HWS-HTI</v>
      </c>
    </row>
    <row r="909" spans="5:45" x14ac:dyDescent="0.3">
      <c r="E909" s="15">
        <v>40958.715277777781</v>
      </c>
      <c r="F909" s="21">
        <v>13.66</v>
      </c>
      <c r="G909" s="21">
        <v>1993.550048828123</v>
      </c>
      <c r="H909" s="42">
        <v>1.1974401114248556</v>
      </c>
      <c r="I909" s="35">
        <v>299.3</v>
      </c>
      <c r="J909" s="43">
        <v>0.10907759882869693</v>
      </c>
      <c r="K909" s="44">
        <v>0.13134920930865404</v>
      </c>
      <c r="L909" s="26">
        <f t="shared" si="266"/>
        <v>13.556781728885458</v>
      </c>
      <c r="M909" s="26">
        <f t="shared" si="267"/>
        <v>1.4532942936769289</v>
      </c>
      <c r="N909" s="96">
        <f t="shared" si="268"/>
        <v>14</v>
      </c>
      <c r="O909" s="26">
        <f t="shared" si="269"/>
        <v>0.58821471146345294</v>
      </c>
      <c r="P909" s="3">
        <f>IF(L909&gt;'Power Curve'!$C$37,0,INDEX(Ci,$N909,1)*POWER(1-O909,3)+INDEX(Ci,$N909,2)*3*O909*POWER(1-O909,2)+INDEX(Ci,$N909,3)*3*POWER(O909,2)*(1-O909)+INDEX(Ci,$N909,4)*POWER(O909,3))</f>
        <v>1968.5948050306065</v>
      </c>
      <c r="Q909" s="3">
        <f>MAX(0,MIN(P909-V909+W909,'Power Curve'!$C$39))</f>
        <v>1975.4052655473638</v>
      </c>
      <c r="R909" s="3">
        <f t="shared" si="270"/>
        <v>1993.550048828123</v>
      </c>
      <c r="S909" s="3">
        <f t="shared" si="271"/>
        <v>-18.144783280759157</v>
      </c>
      <c r="T909" s="3">
        <f t="shared" si="272"/>
        <v>18.144783280759157</v>
      </c>
      <c r="V909" s="37">
        <f t="array" ref="V909">SUM(_xlfn.NORM.DIST($AD$3:$AD$1003,$L909,$AA909,FALSE)*WindSpeedStep*$AE$3:$AE$1003)/AG909</f>
        <v>1960.4610347741559</v>
      </c>
      <c r="W909" s="37">
        <f t="array" ref="W909">SUM(_xlfn.NORM.DIST($AD$3:$AD$1003,$L909,$AB909,FALSE)*WindSpeedStep*$AE$3:$AE$1003)/AH909</f>
        <v>1967.2714952909132</v>
      </c>
      <c r="Y909" s="1">
        <f t="shared" si="273"/>
        <v>13</v>
      </c>
      <c r="Z909" s="99">
        <f>IF(L909&lt;'Power Curve'!$P$28,'Power Curve'!$Q$28,IF(L909&gt;'Power Curve'!$P$29,'Power Curve'!$Q$29,INDEX(ReferenceTurbulence,Y909)+(L909-INDEX(ReferenceTurbulenceWindSpeed,Y909))*(INDEX(ReferenceTurbulence,Y909+1)-INDEX(ReferenceTurbulence,Y909))/(INDEX(ReferenceTurbulenceWindSpeed,Y909+1)-INDEX(ReferenceTurbulenceWindSpeed,Y909))))</f>
        <v>0.12114071532123863</v>
      </c>
      <c r="AA909" s="100">
        <f t="shared" si="279"/>
        <v>1.6422782360910826</v>
      </c>
      <c r="AB909" s="29">
        <f t="shared" si="280"/>
        <v>1.4787411988315764</v>
      </c>
      <c r="AD909" s="29">
        <f>'Zero Turbulence Curve'!F908</f>
        <v>90.599999999999127</v>
      </c>
      <c r="AE909" s="29">
        <f>'Zero Turbulence Curve'!G908</f>
        <v>1989.4717126307078</v>
      </c>
      <c r="AF909" s="39"/>
      <c r="AG909" s="40">
        <f t="array" ref="AG909">SUM(_xlfn.NORM.DIST($AD$3:$AD$1003,$F909,$AA909,FALSE)*WindSpeedStep)</f>
        <v>1.0000000000000027</v>
      </c>
      <c r="AH909" s="40">
        <f t="array" ref="AH909">SUM(_xlfn.NORM.DIST($AD$3:$AD$1003,$F909,$AB909,FALSE)*WindSpeedStep)</f>
        <v>1.0000000000000027</v>
      </c>
      <c r="AJ909" s="47">
        <f t="shared" si="274"/>
        <v>14</v>
      </c>
      <c r="AK909" s="83" t="b">
        <f>COUNTIF('Power Curve'!$D$2:$D$31,AJ909)&gt;0</f>
        <v>1</v>
      </c>
      <c r="AL909" s="83" t="b">
        <f t="shared" si="275"/>
        <v>0</v>
      </c>
      <c r="AM909" s="83" t="b">
        <f t="shared" si="281"/>
        <v>1</v>
      </c>
      <c r="AN909" s="47" t="str">
        <f t="shared" si="276"/>
        <v>Inner</v>
      </c>
      <c r="AO909" s="48" t="str">
        <f t="shared" si="277"/>
        <v>1.4-1.5</v>
      </c>
      <c r="AP909" s="49" t="str">
        <f t="shared" si="282"/>
        <v>17-18</v>
      </c>
      <c r="AQ909" s="49" t="str">
        <f t="shared" si="283"/>
        <v>Feb</v>
      </c>
      <c r="AR909" s="48" t="str">
        <f t="shared" si="284"/>
        <v>295-305</v>
      </c>
      <c r="AS909" s="49" t="str">
        <f t="shared" si="278"/>
        <v>Inner-TI</v>
      </c>
    </row>
    <row r="910" spans="5:45" x14ac:dyDescent="0.3">
      <c r="E910" s="15">
        <v>40958.722222222219</v>
      </c>
      <c r="F910" s="21">
        <v>12.99</v>
      </c>
      <c r="G910" s="21">
        <v>1986.830017089846</v>
      </c>
      <c r="H910" s="42">
        <v>1.1983060567552493</v>
      </c>
      <c r="I910" s="35">
        <v>301.39999999999998</v>
      </c>
      <c r="J910" s="43">
        <v>0.1447267128560431</v>
      </c>
      <c r="K910" s="44">
        <v>0.17162936431206458</v>
      </c>
      <c r="L910" s="26">
        <f t="shared" si="266"/>
        <v>12.894951300839219</v>
      </c>
      <c r="M910" s="26">
        <f t="shared" si="267"/>
        <v>1.3510062675592387</v>
      </c>
      <c r="N910" s="96">
        <f t="shared" si="268"/>
        <v>13</v>
      </c>
      <c r="O910" s="26">
        <f t="shared" si="269"/>
        <v>0.90227205994022497</v>
      </c>
      <c r="P910" s="3">
        <f>IF(L910&gt;'Power Curve'!$C$37,0,INDEX(Ci,$N910,1)*POWER(1-O910,3)+INDEX(Ci,$N910,2)*3*O910*POWER(1-O910,2)+INDEX(Ci,$N910,3)*3*POWER(O910,2)*(1-O910)+INDEX(Ci,$N910,4)*POWER(O910,3))</f>
        <v>1950.5355641214433</v>
      </c>
      <c r="Q910" s="3">
        <f>MAX(0,MIN(P910-V910+W910,'Power Curve'!$C$39))</f>
        <v>1925.7758192056406</v>
      </c>
      <c r="R910" s="3">
        <f t="shared" si="270"/>
        <v>1986.830017089846</v>
      </c>
      <c r="S910" s="3">
        <f t="shared" si="271"/>
        <v>-61.05419788420545</v>
      </c>
      <c r="T910" s="3">
        <f t="shared" si="272"/>
        <v>61.05419788420545</v>
      </c>
      <c r="V910" s="37">
        <f t="array" ref="V910">SUM(_xlfn.NORM.DIST($AD$3:$AD$1003,$L910,$AA910,FALSE)*WindSpeedStep*$AE$3:$AE$1003)/AG910</f>
        <v>1941.0386421543533</v>
      </c>
      <c r="W910" s="37">
        <f t="array" ref="W910">SUM(_xlfn.NORM.DIST($AD$3:$AD$1003,$L910,$AB910,FALSE)*WindSpeedStep*$AE$3:$AE$1003)/AH910</f>
        <v>1916.2788972385506</v>
      </c>
      <c r="Y910" s="1">
        <f t="shared" si="273"/>
        <v>12</v>
      </c>
      <c r="Z910" s="99">
        <f>IF(L910&lt;'Power Curve'!$P$28,'Power Curve'!$Q$28,IF(L910&gt;'Power Curve'!$P$29,'Power Curve'!$Q$29,INDEX(ReferenceTurbulence,Y910)+(L910-INDEX(ReferenceTurbulenceWindSpeed,Y910))*(INDEX(ReferenceTurbulence,Y910+1)-INDEX(ReferenceTurbulence,Y910))/(INDEX(ReferenceTurbulenceWindSpeed,Y910+1)-INDEX(ReferenceTurbulenceWindSpeed,Y910))))</f>
        <v>0.1214279883559297</v>
      </c>
      <c r="AA910" s="100">
        <f t="shared" si="279"/>
        <v>1.5658079964085854</v>
      </c>
      <c r="AB910" s="29">
        <f t="shared" si="280"/>
        <v>1.8662439142092171</v>
      </c>
      <c r="AD910" s="29">
        <f>'Zero Turbulence Curve'!F909</f>
        <v>90.699999999999122</v>
      </c>
      <c r="AE910" s="29">
        <f>'Zero Turbulence Curve'!G909</f>
        <v>1989.4717126307078</v>
      </c>
      <c r="AF910" s="39"/>
      <c r="AG910" s="40">
        <f t="array" ref="AG910">SUM(_xlfn.NORM.DIST($AD$3:$AD$1003,$F910,$AA910,FALSE)*WindSpeedStep)</f>
        <v>1.0000000000000029</v>
      </c>
      <c r="AH910" s="40">
        <f t="array" ref="AH910">SUM(_xlfn.NORM.DIST($AD$3:$AD$1003,$F910,$AB910,FALSE)*WindSpeedStep)</f>
        <v>0.99999999999860967</v>
      </c>
      <c r="AJ910" s="47">
        <f t="shared" si="274"/>
        <v>13</v>
      </c>
      <c r="AK910" s="83" t="b">
        <f>COUNTIF('Power Curve'!$D$2:$D$31,AJ910)&gt;0</f>
        <v>1</v>
      </c>
      <c r="AL910" s="83" t="b">
        <f t="shared" si="275"/>
        <v>0</v>
      </c>
      <c r="AM910" s="83" t="b">
        <f t="shared" si="281"/>
        <v>1</v>
      </c>
      <c r="AN910" s="47" t="str">
        <f t="shared" si="276"/>
        <v>Outer</v>
      </c>
      <c r="AO910" s="48" t="str">
        <f t="shared" si="277"/>
        <v>1.3-1.4</v>
      </c>
      <c r="AP910" s="49" t="str">
        <f t="shared" si="282"/>
        <v>17-18</v>
      </c>
      <c r="AQ910" s="49" t="str">
        <f t="shared" si="283"/>
        <v>Feb</v>
      </c>
      <c r="AR910" s="48" t="str">
        <f t="shared" si="284"/>
        <v>295-305</v>
      </c>
      <c r="AS910" s="49" t="str">
        <f t="shared" si="278"/>
        <v>HWS-HTI</v>
      </c>
    </row>
    <row r="911" spans="5:45" x14ac:dyDescent="0.3">
      <c r="E911" s="15">
        <v>40958.729166666664</v>
      </c>
      <c r="F911" s="21">
        <v>13.3</v>
      </c>
      <c r="G911" s="21">
        <v>1988.060043334958</v>
      </c>
      <c r="H911" s="42">
        <v>1.1986208804667331</v>
      </c>
      <c r="I911" s="35">
        <v>300.5</v>
      </c>
      <c r="J911" s="43">
        <v>0.11353383458646615</v>
      </c>
      <c r="K911" s="44">
        <v>0.15039989012689875</v>
      </c>
      <c r="L911" s="26">
        <f t="shared" si="266"/>
        <v>13.203839129240164</v>
      </c>
      <c r="M911" s="26">
        <f t="shared" si="267"/>
        <v>1.3987458771631431</v>
      </c>
      <c r="N911" s="96">
        <f t="shared" si="268"/>
        <v>14</v>
      </c>
      <c r="O911" s="26">
        <f t="shared" si="269"/>
        <v>0.22200285229779818</v>
      </c>
      <c r="P911" s="3">
        <f>IF(L911&gt;'Power Curve'!$C$37,0,INDEX(Ci,$N911,1)*POWER(1-O911,3)+INDEX(Ci,$N911,2)*3*O911*POWER(1-O911,2)+INDEX(Ci,$N911,3)*3*POWER(O911,2)*(1-O911)+INDEX(Ci,$N911,4)*POWER(O911,3))</f>
        <v>1959.2786714436972</v>
      </c>
      <c r="Q911" s="3">
        <f>MAX(0,MIN(P911-V911+W911,'Power Curve'!$C$39))</f>
        <v>1965.2926310371611</v>
      </c>
      <c r="R911" s="3">
        <f t="shared" si="270"/>
        <v>1988.060043334958</v>
      </c>
      <c r="S911" s="3">
        <f t="shared" si="271"/>
        <v>-22.767412297796909</v>
      </c>
      <c r="T911" s="3">
        <f t="shared" si="272"/>
        <v>22.767412297796909</v>
      </c>
      <c r="V911" s="37">
        <f t="array" ref="V911">SUM(_xlfn.NORM.DIST($AD$3:$AD$1003,$L911,$AA911,FALSE)*WindSpeedStep*$AE$3:$AE$1003)/AG911</f>
        <v>1951.3831473041657</v>
      </c>
      <c r="W911" s="37">
        <f t="array" ref="W911">SUM(_xlfn.NORM.DIST($AD$3:$AD$1003,$L911,$AB911,FALSE)*WindSpeedStep*$AE$3:$AE$1003)/AH911</f>
        <v>1957.3971068976296</v>
      </c>
      <c r="Y911" s="1">
        <f t="shared" si="273"/>
        <v>13</v>
      </c>
      <c r="Z911" s="99">
        <f>IF(L911&lt;'Power Curve'!$P$28,'Power Curve'!$Q$28,IF(L911&gt;'Power Curve'!$P$29,'Power Curve'!$Q$29,INDEX(ReferenceTurbulence,Y911)+(L911-INDEX(ReferenceTurbulenceWindSpeed,Y911))*(INDEX(ReferenceTurbulence,Y911+1)-INDEX(ReferenceTurbulence,Y911))/(INDEX(ReferenceTurbulenceWindSpeed,Y911+1)-INDEX(ReferenceTurbulenceWindSpeed,Y911))))</f>
        <v>0.12153692514193619</v>
      </c>
      <c r="AA911" s="100">
        <f t="shared" si="279"/>
        <v>1.6047540078366298</v>
      </c>
      <c r="AB911" s="29">
        <f t="shared" si="280"/>
        <v>1.499082487605462</v>
      </c>
      <c r="AD911" s="29">
        <f>'Zero Turbulence Curve'!F910</f>
        <v>90.799999999999116</v>
      </c>
      <c r="AE911" s="29">
        <f>'Zero Turbulence Curve'!G910</f>
        <v>1989.4717126307078</v>
      </c>
      <c r="AF911" s="39"/>
      <c r="AG911" s="40">
        <f t="array" ref="AG911">SUM(_xlfn.NORM.DIST($AD$3:$AD$1003,$F911,$AA911,FALSE)*WindSpeedStep)</f>
        <v>1.0000000000000029</v>
      </c>
      <c r="AH911" s="40">
        <f t="array" ref="AH911">SUM(_xlfn.NORM.DIST($AD$3:$AD$1003,$F911,$AB911,FALSE)*WindSpeedStep)</f>
        <v>1.0000000000000029</v>
      </c>
      <c r="AJ911" s="47">
        <f t="shared" si="274"/>
        <v>13</v>
      </c>
      <c r="AK911" s="83" t="b">
        <f>COUNTIF('Power Curve'!$D$2:$D$31,AJ911)&gt;0</f>
        <v>1</v>
      </c>
      <c r="AL911" s="83" t="b">
        <f t="shared" si="275"/>
        <v>0</v>
      </c>
      <c r="AM911" s="83" t="b">
        <f t="shared" si="281"/>
        <v>1</v>
      </c>
      <c r="AN911" s="47" t="str">
        <f t="shared" si="276"/>
        <v>Inner</v>
      </c>
      <c r="AO911" s="48" t="str">
        <f t="shared" si="277"/>
        <v>1.3-1.4</v>
      </c>
      <c r="AP911" s="49" t="str">
        <f t="shared" si="282"/>
        <v>17-18</v>
      </c>
      <c r="AQ911" s="49" t="str">
        <f t="shared" si="283"/>
        <v>Feb</v>
      </c>
      <c r="AR911" s="48" t="str">
        <f t="shared" si="284"/>
        <v>295-305</v>
      </c>
      <c r="AS911" s="49" t="str">
        <f t="shared" si="278"/>
        <v>Inner-TI</v>
      </c>
    </row>
    <row r="912" spans="5:45" x14ac:dyDescent="0.3">
      <c r="E912" s="15">
        <v>40958.736111111109</v>
      </c>
      <c r="F912" s="21">
        <v>12.76</v>
      </c>
      <c r="G912" s="21">
        <v>1986.2600402832011</v>
      </c>
      <c r="H912" s="42">
        <v>1.1993979037733213</v>
      </c>
      <c r="I912" s="35">
        <v>300.39999999999998</v>
      </c>
      <c r="J912" s="43">
        <v>0.15438871473354232</v>
      </c>
      <c r="K912" s="44">
        <v>0.16194953959242192</v>
      </c>
      <c r="L912" s="26">
        <f t="shared" si="266"/>
        <v>12.670480163139789</v>
      </c>
      <c r="M912" s="26">
        <f t="shared" si="267"/>
        <v>1.3163135296271857</v>
      </c>
      <c r="N912" s="96">
        <f t="shared" si="268"/>
        <v>13</v>
      </c>
      <c r="O912" s="26">
        <f t="shared" si="269"/>
        <v>0.67118246572355922</v>
      </c>
      <c r="P912" s="3">
        <f>IF(L912&gt;'Power Curve'!$C$37,0,INDEX(Ci,$N912,1)*POWER(1-O912,3)+INDEX(Ci,$N912,2)*3*O912*POWER(1-O912,2)+INDEX(Ci,$N912,3)*3*POWER(O912,2)*(1-O912)+INDEX(Ci,$N912,4)*POWER(O912,3))</f>
        <v>1944.1075726857775</v>
      </c>
      <c r="Q912" s="3">
        <f>MAX(0,MIN(P912-V912+W912,'Power Curve'!$C$39))</f>
        <v>1903.6630784696865</v>
      </c>
      <c r="R912" s="3">
        <f t="shared" si="270"/>
        <v>1986.2600402832011</v>
      </c>
      <c r="S912" s="3">
        <f t="shared" si="271"/>
        <v>-82.596961813514554</v>
      </c>
      <c r="T912" s="3">
        <f t="shared" si="272"/>
        <v>82.596961813514554</v>
      </c>
      <c r="V912" s="37">
        <f t="array" ref="V912">SUM(_xlfn.NORM.DIST($AD$3:$AD$1003,$L912,$AA912,FALSE)*WindSpeedStep*$AE$3:$AE$1003)/AG912</f>
        <v>1932.2844134323602</v>
      </c>
      <c r="W912" s="37">
        <f t="array" ref="W912">SUM(_xlfn.NORM.DIST($AD$3:$AD$1003,$L912,$AB912,FALSE)*WindSpeedStep*$AE$3:$AE$1003)/AH912</f>
        <v>1891.8399192162692</v>
      </c>
      <c r="Y912" s="1">
        <f t="shared" si="273"/>
        <v>12</v>
      </c>
      <c r="Z912" s="99">
        <f>IF(L912&lt;'Power Curve'!$P$28,'Power Curve'!$Q$28,IF(L912&gt;'Power Curve'!$P$29,'Power Curve'!$Q$29,INDEX(ReferenceTurbulence,Y912)+(L912-INDEX(ReferenceTurbulenceWindSpeed,Y912))*(INDEX(ReferenceTurbulence,Y912+1)-INDEX(ReferenceTurbulence,Y912))/(INDEX(ReferenceTurbulenceWindSpeed,Y912+1)-INDEX(ReferenceTurbulenceWindSpeed,Y912))))</f>
        <v>0.1206024402542385</v>
      </c>
      <c r="AA912" s="100">
        <f t="shared" si="279"/>
        <v>1.5280908268675806</v>
      </c>
      <c r="AB912" s="29">
        <f t="shared" si="280"/>
        <v>1.9561791474439956</v>
      </c>
      <c r="AD912" s="29">
        <f>'Zero Turbulence Curve'!F911</f>
        <v>90.89999999999911</v>
      </c>
      <c r="AE912" s="29">
        <f>'Zero Turbulence Curve'!G911</f>
        <v>1989.4717126307078</v>
      </c>
      <c r="AF912" s="39"/>
      <c r="AG912" s="40">
        <f t="array" ref="AG912">SUM(_xlfn.NORM.DIST($AD$3:$AD$1003,$F912,$AA912,FALSE)*WindSpeedStep)</f>
        <v>1.0000000000000027</v>
      </c>
      <c r="AH912" s="40">
        <f t="array" ref="AH912">SUM(_xlfn.NORM.DIST($AD$3:$AD$1003,$F912,$AB912,FALSE)*WindSpeedStep)</f>
        <v>0.99999999997107836</v>
      </c>
      <c r="AJ912" s="47">
        <f t="shared" si="274"/>
        <v>13</v>
      </c>
      <c r="AK912" s="83" t="b">
        <f>COUNTIF('Power Curve'!$D$2:$D$31,AJ912)&gt;0</f>
        <v>1</v>
      </c>
      <c r="AL912" s="83" t="b">
        <f t="shared" si="275"/>
        <v>0</v>
      </c>
      <c r="AM912" s="83" t="b">
        <f t="shared" si="281"/>
        <v>1</v>
      </c>
      <c r="AN912" s="47" t="str">
        <f t="shared" si="276"/>
        <v>Outer</v>
      </c>
      <c r="AO912" s="48" t="str">
        <f t="shared" si="277"/>
        <v>1.3-1.4</v>
      </c>
      <c r="AP912" s="49" t="str">
        <f t="shared" si="282"/>
        <v>17-18</v>
      </c>
      <c r="AQ912" s="49" t="str">
        <f t="shared" si="283"/>
        <v>Feb</v>
      </c>
      <c r="AR912" s="48" t="str">
        <f t="shared" si="284"/>
        <v>295-305</v>
      </c>
      <c r="AS912" s="49" t="str">
        <f t="shared" si="278"/>
        <v>HWS-HTI</v>
      </c>
    </row>
    <row r="913" spans="5:45" x14ac:dyDescent="0.3">
      <c r="E913" s="15">
        <v>40958.743055555555</v>
      </c>
      <c r="F913" s="21">
        <v>13.56</v>
      </c>
      <c r="G913" s="21">
        <v>1975.0999450683571</v>
      </c>
      <c r="H913" s="42">
        <v>1.199950160853247</v>
      </c>
      <c r="I913" s="35">
        <v>299.7</v>
      </c>
      <c r="J913" s="43">
        <v>0.1047197640117994</v>
      </c>
      <c r="K913" s="44">
        <v>0.17474346700001298</v>
      </c>
      <c r="L913" s="26">
        <f t="shared" si="266"/>
        <v>13.466933928570935</v>
      </c>
      <c r="M913" s="26">
        <f t="shared" si="267"/>
        <v>1.4394080265067728</v>
      </c>
      <c r="N913" s="96">
        <f t="shared" si="268"/>
        <v>14</v>
      </c>
      <c r="O913" s="26">
        <f t="shared" si="269"/>
        <v>0.49498898572733135</v>
      </c>
      <c r="P913" s="3">
        <f>IF(L913&gt;'Power Curve'!$C$37,0,INDEX(Ci,$N913,1)*POWER(1-O913,3)+INDEX(Ci,$N913,2)*3*O913*POWER(1-O913,2)+INDEX(Ci,$N913,3)*3*POWER(O913,2)*(1-O913)+INDEX(Ci,$N913,4)*POWER(O913,3))</f>
        <v>1966.4338324292771</v>
      </c>
      <c r="Q913" s="3">
        <f>MAX(0,MIN(P913-V913+W913,'Power Curve'!$C$39))</f>
        <v>1975.9406702586509</v>
      </c>
      <c r="R913" s="3">
        <f t="shared" si="270"/>
        <v>1975.0999450683571</v>
      </c>
      <c r="S913" s="3">
        <f t="shared" si="271"/>
        <v>0.8407251902938242</v>
      </c>
      <c r="T913" s="3">
        <f t="shared" si="272"/>
        <v>0.8407251902938242</v>
      </c>
      <c r="V913" s="37">
        <f t="array" ref="V913">SUM(_xlfn.NORM.DIST($AD$3:$AD$1003,$L913,$AA913,FALSE)*WindSpeedStep*$AE$3:$AE$1003)/AG913</f>
        <v>1958.4261279865452</v>
      </c>
      <c r="W913" s="37">
        <f t="array" ref="W913">SUM(_xlfn.NORM.DIST($AD$3:$AD$1003,$L913,$AB913,FALSE)*WindSpeedStep*$AE$3:$AE$1003)/AH913</f>
        <v>1967.932965815919</v>
      </c>
      <c r="Y913" s="1">
        <f t="shared" si="273"/>
        <v>13</v>
      </c>
      <c r="Z913" s="99">
        <f>IF(L913&lt;'Power Curve'!$P$28,'Power Curve'!$Q$28,IF(L913&gt;'Power Curve'!$P$29,'Power Curve'!$Q$29,INDEX(ReferenceTurbulence,Y913)+(L913-INDEX(ReferenceTurbulenceWindSpeed,Y913))*(INDEX(ReferenceTurbulence,Y913+1)-INDEX(ReferenceTurbulence,Y913))/(INDEX(ReferenceTurbulenceWindSpeed,Y913+1)-INDEX(ReferenceTurbulenceWindSpeed,Y913))))</f>
        <v>0.12124157756027824</v>
      </c>
      <c r="AA913" s="100">
        <f t="shared" si="279"/>
        <v>1.6327523143999756</v>
      </c>
      <c r="AB913" s="29">
        <f t="shared" si="280"/>
        <v>1.4102541429624429</v>
      </c>
      <c r="AD913" s="29">
        <f>'Zero Turbulence Curve'!F912</f>
        <v>90.999999999999105</v>
      </c>
      <c r="AE913" s="29">
        <f>'Zero Turbulence Curve'!G912</f>
        <v>1989.4717126307078</v>
      </c>
      <c r="AF913" s="39"/>
      <c r="AG913" s="40">
        <f t="array" ref="AG913">SUM(_xlfn.NORM.DIST($AD$3:$AD$1003,$F913,$AA913,FALSE)*WindSpeedStep)</f>
        <v>1.0000000000000029</v>
      </c>
      <c r="AH913" s="40">
        <f t="array" ref="AH913">SUM(_xlfn.NORM.DIST($AD$3:$AD$1003,$F913,$AB913,FALSE)*WindSpeedStep)</f>
        <v>1.0000000000000024</v>
      </c>
      <c r="AJ913" s="47">
        <f t="shared" si="274"/>
        <v>13</v>
      </c>
      <c r="AK913" s="83" t="b">
        <f>COUNTIF('Power Curve'!$D$2:$D$31,AJ913)&gt;0</f>
        <v>1</v>
      </c>
      <c r="AL913" s="83" t="b">
        <f t="shared" si="275"/>
        <v>0</v>
      </c>
      <c r="AM913" s="83" t="b">
        <f t="shared" si="281"/>
        <v>1</v>
      </c>
      <c r="AN913" s="47" t="str">
        <f t="shared" si="276"/>
        <v>Inner</v>
      </c>
      <c r="AO913" s="48" t="str">
        <f t="shared" si="277"/>
        <v>1.4-1.5</v>
      </c>
      <c r="AP913" s="49" t="str">
        <f t="shared" si="282"/>
        <v>17-18</v>
      </c>
      <c r="AQ913" s="49" t="str">
        <f t="shared" si="283"/>
        <v>Feb</v>
      </c>
      <c r="AR913" s="48" t="str">
        <f t="shared" si="284"/>
        <v>295-305</v>
      </c>
      <c r="AS913" s="49" t="str">
        <f t="shared" si="278"/>
        <v>Inner-TI</v>
      </c>
    </row>
    <row r="914" spans="5:45" x14ac:dyDescent="0.3">
      <c r="E914" s="15">
        <v>40958.75</v>
      </c>
      <c r="F914" s="21">
        <v>12.89</v>
      </c>
      <c r="G914" s="21">
        <v>1991.0699615478491</v>
      </c>
      <c r="H914" s="42">
        <v>1.2007732299017666</v>
      </c>
      <c r="I914" s="35">
        <v>301.2</v>
      </c>
      <c r="J914" s="43">
        <v>0.12179984484096198</v>
      </c>
      <c r="K914" s="44">
        <v>0.11087944752783599</v>
      </c>
      <c r="L914" s="26">
        <f t="shared" si="266"/>
        <v>12.804458596573268</v>
      </c>
      <c r="M914" s="26">
        <f t="shared" si="267"/>
        <v>1.3370203284044899</v>
      </c>
      <c r="N914" s="96">
        <f t="shared" si="268"/>
        <v>13</v>
      </c>
      <c r="O914" s="26">
        <f t="shared" si="269"/>
        <v>0.80911120851535778</v>
      </c>
      <c r="P914" s="3">
        <f>IF(L914&gt;'Power Curve'!$C$37,0,INDEX(Ci,$N914,1)*POWER(1-O914,3)+INDEX(Ci,$N914,2)*3*O914*POWER(1-O914,2)+INDEX(Ci,$N914,3)*3*POWER(O914,2)*(1-O914)+INDEX(Ci,$N914,4)*POWER(O914,3))</f>
        <v>1948.0020507023187</v>
      </c>
      <c r="Q914" s="3">
        <f>MAX(0,MIN(P914-V914+W914,'Power Curve'!$C$39))</f>
        <v>1947.2974606009959</v>
      </c>
      <c r="R914" s="3">
        <f t="shared" si="270"/>
        <v>1991.0699615478491</v>
      </c>
      <c r="S914" s="3">
        <f t="shared" si="271"/>
        <v>-43.772500946853143</v>
      </c>
      <c r="T914" s="3">
        <f t="shared" si="272"/>
        <v>43.772500946853143</v>
      </c>
      <c r="V914" s="37">
        <f t="array" ref="V914">SUM(_xlfn.NORM.DIST($AD$3:$AD$1003,$L914,$AA914,FALSE)*WindSpeedStep*$AE$3:$AE$1003)/AG914</f>
        <v>1937.7183584434251</v>
      </c>
      <c r="W914" s="37">
        <f t="array" ref="W914">SUM(_xlfn.NORM.DIST($AD$3:$AD$1003,$L914,$AB914,FALSE)*WindSpeedStep*$AE$3:$AE$1003)/AH914</f>
        <v>1937.0137683421024</v>
      </c>
      <c r="Y914" s="1">
        <f t="shared" si="273"/>
        <v>12</v>
      </c>
      <c r="Z914" s="99">
        <f>IF(L914&lt;'Power Curve'!$P$28,'Power Curve'!$Q$28,IF(L914&gt;'Power Curve'!$P$29,'Power Curve'!$Q$29,INDEX(ReferenceTurbulence,Y914)+(L914-INDEX(ReferenceTurbulenceWindSpeed,Y914))*(INDEX(ReferenceTurbulence,Y914+1)-INDEX(ReferenceTurbulence,Y914))/(INDEX(ReferenceTurbulenceWindSpeed,Y914+1)-INDEX(ReferenceTurbulenceWindSpeed,Y914))))</f>
        <v>0.12109517906476955</v>
      </c>
      <c r="AA914" s="100">
        <f t="shared" si="279"/>
        <v>1.5505582065794676</v>
      </c>
      <c r="AB914" s="29">
        <f t="shared" si="280"/>
        <v>1.5595810703351458</v>
      </c>
      <c r="AD914" s="29">
        <f>'Zero Turbulence Curve'!F913</f>
        <v>91.099999999999099</v>
      </c>
      <c r="AE914" s="29">
        <f>'Zero Turbulence Curve'!G913</f>
        <v>1989.4717126307078</v>
      </c>
      <c r="AF914" s="39"/>
      <c r="AG914" s="40">
        <f t="array" ref="AG914">SUM(_xlfn.NORM.DIST($AD$3:$AD$1003,$F914,$AA914,FALSE)*WindSpeedStep)</f>
        <v>1.0000000000000027</v>
      </c>
      <c r="AH914" s="40">
        <f t="array" ref="AH914">SUM(_xlfn.NORM.DIST($AD$3:$AD$1003,$F914,$AB914,FALSE)*WindSpeedStep)</f>
        <v>1.0000000000000031</v>
      </c>
      <c r="AJ914" s="47">
        <f t="shared" si="274"/>
        <v>13</v>
      </c>
      <c r="AK914" s="83" t="b">
        <f>COUNTIF('Power Curve'!$D$2:$D$31,AJ914)&gt;0</f>
        <v>1</v>
      </c>
      <c r="AL914" s="83" t="b">
        <f t="shared" si="275"/>
        <v>0</v>
      </c>
      <c r="AM914" s="83" t="b">
        <f t="shared" si="281"/>
        <v>1</v>
      </c>
      <c r="AN914" s="47" t="str">
        <f t="shared" si="276"/>
        <v>Inner</v>
      </c>
      <c r="AO914" s="48" t="str">
        <f t="shared" si="277"/>
        <v>1.3-1.4</v>
      </c>
      <c r="AP914" s="49" t="str">
        <f t="shared" si="282"/>
        <v>18-19</v>
      </c>
      <c r="AQ914" s="49" t="str">
        <f t="shared" si="283"/>
        <v>Feb</v>
      </c>
      <c r="AR914" s="48" t="str">
        <f t="shared" si="284"/>
        <v>295-305</v>
      </c>
      <c r="AS914" s="49" t="str">
        <f t="shared" si="278"/>
        <v>Inner-TI</v>
      </c>
    </row>
    <row r="915" spans="5:45" x14ac:dyDescent="0.3">
      <c r="E915" s="15">
        <v>40958.756944444445</v>
      </c>
      <c r="F915" s="21">
        <v>13.58</v>
      </c>
      <c r="G915" s="21">
        <v>1979.599975585943</v>
      </c>
      <c r="H915" s="42">
        <v>1.2009988297609335</v>
      </c>
      <c r="I915" s="35">
        <v>300.60000000000002</v>
      </c>
      <c r="J915" s="43">
        <v>0.11119293078055964</v>
      </c>
      <c r="K915" s="44">
        <v>0.13269620379807817</v>
      </c>
      <c r="L915" s="26">
        <f t="shared" si="266"/>
        <v>13.490724344518769</v>
      </c>
      <c r="M915" s="26">
        <f t="shared" si="267"/>
        <v>1.4430849119818125</v>
      </c>
      <c r="N915" s="96">
        <f t="shared" si="268"/>
        <v>14</v>
      </c>
      <c r="O915" s="26">
        <f t="shared" si="269"/>
        <v>0.51967382814458718</v>
      </c>
      <c r="P915" s="3">
        <f>IF(L915&gt;'Power Curve'!$C$37,0,INDEX(Ci,$N915,1)*POWER(1-O915,3)+INDEX(Ci,$N915,2)*3*O915*POWER(1-O915,2)+INDEX(Ci,$N915,3)*3*POWER(O915,2)*(1-O915)+INDEX(Ci,$N915,4)*POWER(O915,3))</f>
        <v>1967.0249272531219</v>
      </c>
      <c r="Q915" s="3">
        <f>MAX(0,MIN(P915-V915+W915,'Power Curve'!$C$39))</f>
        <v>1973.0912838850995</v>
      </c>
      <c r="R915" s="3">
        <f t="shared" si="270"/>
        <v>1979.599975585943</v>
      </c>
      <c r="S915" s="3">
        <f t="shared" si="271"/>
        <v>-6.5086917008434284</v>
      </c>
      <c r="T915" s="3">
        <f t="shared" si="272"/>
        <v>6.5086917008434284</v>
      </c>
      <c r="V915" s="37">
        <f t="array" ref="V915">SUM(_xlfn.NORM.DIST($AD$3:$AD$1003,$L915,$AA915,FALSE)*WindSpeedStep*$AE$3:$AE$1003)/AG915</f>
        <v>1958.9817502300482</v>
      </c>
      <c r="W915" s="37">
        <f t="array" ref="W915">SUM(_xlfn.NORM.DIST($AD$3:$AD$1003,$L915,$AB915,FALSE)*WindSpeedStep*$AE$3:$AE$1003)/AH915</f>
        <v>1965.0481068620259</v>
      </c>
      <c r="Y915" s="1">
        <f t="shared" si="273"/>
        <v>13</v>
      </c>
      <c r="Z915" s="99">
        <f>IF(L915&lt;'Power Curve'!$P$28,'Power Curve'!$Q$28,IF(L915&gt;'Power Curve'!$P$29,'Power Curve'!$Q$29,INDEX(ReferenceTurbulence,Y915)+(L915-INDEX(ReferenceTurbulenceWindSpeed,Y915))*(INDEX(ReferenceTurbulence,Y915+1)-INDEX(ReferenceTurbulence,Y915))/(INDEX(ReferenceTurbulenceWindSpeed,Y915+1)-INDEX(ReferenceTurbulenceWindSpeed,Y915))))</f>
        <v>0.12121487067806429</v>
      </c>
      <c r="AA915" s="100">
        <f t="shared" si="279"/>
        <v>1.6352764067742562</v>
      </c>
      <c r="AB915" s="29">
        <f t="shared" si="280"/>
        <v>1.5000731782196863</v>
      </c>
      <c r="AD915" s="29">
        <f>'Zero Turbulence Curve'!F914</f>
        <v>91.199999999999093</v>
      </c>
      <c r="AE915" s="29">
        <f>'Zero Turbulence Curve'!G914</f>
        <v>1989.4717126307078</v>
      </c>
      <c r="AF915" s="39"/>
      <c r="AG915" s="40">
        <f t="array" ref="AG915">SUM(_xlfn.NORM.DIST($AD$3:$AD$1003,$F915,$AA915,FALSE)*WindSpeedStep)</f>
        <v>1.0000000000000024</v>
      </c>
      <c r="AH915" s="40">
        <f t="array" ref="AH915">SUM(_xlfn.NORM.DIST($AD$3:$AD$1003,$F915,$AB915,FALSE)*WindSpeedStep)</f>
        <v>1.0000000000000024</v>
      </c>
      <c r="AJ915" s="47">
        <f t="shared" si="274"/>
        <v>13</v>
      </c>
      <c r="AK915" s="83" t="b">
        <f>COUNTIF('Power Curve'!$D$2:$D$31,AJ915)&gt;0</f>
        <v>1</v>
      </c>
      <c r="AL915" s="83" t="b">
        <f t="shared" si="275"/>
        <v>0</v>
      </c>
      <c r="AM915" s="83" t="b">
        <f t="shared" si="281"/>
        <v>1</v>
      </c>
      <c r="AN915" s="47" t="str">
        <f t="shared" si="276"/>
        <v>Inner</v>
      </c>
      <c r="AO915" s="48" t="str">
        <f t="shared" si="277"/>
        <v>1.4-1.5</v>
      </c>
      <c r="AP915" s="49" t="str">
        <f t="shared" si="282"/>
        <v>18-19</v>
      </c>
      <c r="AQ915" s="49" t="str">
        <f t="shared" si="283"/>
        <v>Feb</v>
      </c>
      <c r="AR915" s="48" t="str">
        <f t="shared" si="284"/>
        <v>295-305</v>
      </c>
      <c r="AS915" s="49" t="str">
        <f t="shared" si="278"/>
        <v>Inner-TI</v>
      </c>
    </row>
    <row r="916" spans="5:45" x14ac:dyDescent="0.3">
      <c r="E916" s="15">
        <v>40958.763888888891</v>
      </c>
      <c r="F916" s="21">
        <v>13.27</v>
      </c>
      <c r="G916" s="21">
        <v>1948.9999542236351</v>
      </c>
      <c r="H916" s="42">
        <v>1.2017776523829491</v>
      </c>
      <c r="I916" s="35">
        <v>303.5</v>
      </c>
      <c r="J916" s="43">
        <v>0.12057272042200454</v>
      </c>
      <c r="K916" s="44">
        <v>0.17470230859339292</v>
      </c>
      <c r="L916" s="26">
        <f t="shared" si="266"/>
        <v>13.18561126744277</v>
      </c>
      <c r="M916" s="26">
        <f t="shared" si="267"/>
        <v>1.3959287023633906</v>
      </c>
      <c r="N916" s="96">
        <f t="shared" si="268"/>
        <v>14</v>
      </c>
      <c r="O916" s="26">
        <f t="shared" si="269"/>
        <v>0.20308969428245277</v>
      </c>
      <c r="P916" s="3">
        <f>IF(L916&gt;'Power Curve'!$C$37,0,INDEX(Ci,$N916,1)*POWER(1-O916,3)+INDEX(Ci,$N916,2)*3*O916*POWER(1-O916,2)+INDEX(Ci,$N916,3)*3*POWER(O916,2)*(1-O916)+INDEX(Ci,$N916,4)*POWER(O916,3))</f>
        <v>1958.7579332109303</v>
      </c>
      <c r="Q916" s="3">
        <f>MAX(0,MIN(P916-V916+W916,'Power Curve'!$C$39))</f>
        <v>1959.5480375487421</v>
      </c>
      <c r="R916" s="3">
        <f t="shared" si="270"/>
        <v>1948.9999542236351</v>
      </c>
      <c r="S916" s="3">
        <f t="shared" si="271"/>
        <v>10.548083325106973</v>
      </c>
      <c r="T916" s="3">
        <f t="shared" si="272"/>
        <v>10.548083325106973</v>
      </c>
      <c r="V916" s="37">
        <f t="array" ref="V916">SUM(_xlfn.NORM.DIST($AD$3:$AD$1003,$L916,$AA916,FALSE)*WindSpeedStep*$AE$3:$AE$1003)/AG916</f>
        <v>1950.8284120622491</v>
      </c>
      <c r="W916" s="37">
        <f t="array" ref="W916">SUM(_xlfn.NORM.DIST($AD$3:$AD$1003,$L916,$AB916,FALSE)*WindSpeedStep*$AE$3:$AE$1003)/AH916</f>
        <v>1951.6185164000608</v>
      </c>
      <c r="Y916" s="1">
        <f t="shared" si="273"/>
        <v>13</v>
      </c>
      <c r="Z916" s="99">
        <f>IF(L916&lt;'Power Curve'!$P$28,'Power Curve'!$Q$28,IF(L916&gt;'Power Curve'!$P$29,'Power Curve'!$Q$29,INDEX(ReferenceTurbulence,Y916)+(L916-INDEX(ReferenceTurbulenceWindSpeed,Y916))*(INDEX(ReferenceTurbulence,Y916+1)-INDEX(ReferenceTurbulence,Y916))/(INDEX(ReferenceTurbulenceWindSpeed,Y916+1)-INDEX(ReferenceTurbulenceWindSpeed,Y916))))</f>
        <v>0.12155738755667927</v>
      </c>
      <c r="AA916" s="100">
        <f t="shared" si="279"/>
        <v>1.6028084590082579</v>
      </c>
      <c r="AB916" s="29">
        <f t="shared" si="280"/>
        <v>1.5898250209426099</v>
      </c>
      <c r="AD916" s="29">
        <f>'Zero Turbulence Curve'!F915</f>
        <v>91.299999999999088</v>
      </c>
      <c r="AE916" s="29">
        <f>'Zero Turbulence Curve'!G915</f>
        <v>1989.4717126307078</v>
      </c>
      <c r="AF916" s="39"/>
      <c r="AG916" s="40">
        <f t="array" ref="AG916">SUM(_xlfn.NORM.DIST($AD$3:$AD$1003,$F916,$AA916,FALSE)*WindSpeedStep)</f>
        <v>1.0000000000000031</v>
      </c>
      <c r="AH916" s="40">
        <f t="array" ref="AH916">SUM(_xlfn.NORM.DIST($AD$3:$AD$1003,$F916,$AB916,FALSE)*WindSpeedStep)</f>
        <v>1.0000000000000024</v>
      </c>
      <c r="AJ916" s="47">
        <f t="shared" si="274"/>
        <v>13</v>
      </c>
      <c r="AK916" s="83" t="b">
        <f>COUNTIF('Power Curve'!$D$2:$D$31,AJ916)&gt;0</f>
        <v>1</v>
      </c>
      <c r="AL916" s="83" t="b">
        <f t="shared" si="275"/>
        <v>0</v>
      </c>
      <c r="AM916" s="83" t="b">
        <f t="shared" si="281"/>
        <v>1</v>
      </c>
      <c r="AN916" s="47" t="str">
        <f t="shared" si="276"/>
        <v>Inner</v>
      </c>
      <c r="AO916" s="48" t="str">
        <f t="shared" si="277"/>
        <v>1.3-1.4</v>
      </c>
      <c r="AP916" s="49" t="str">
        <f t="shared" si="282"/>
        <v>18-19</v>
      </c>
      <c r="AQ916" s="49" t="str">
        <f t="shared" si="283"/>
        <v>Feb</v>
      </c>
      <c r="AR916" s="48" t="str">
        <f t="shared" si="284"/>
        <v>295-305</v>
      </c>
      <c r="AS916" s="49" t="str">
        <f t="shared" si="278"/>
        <v>Inner-TI</v>
      </c>
    </row>
    <row r="917" spans="5:45" x14ac:dyDescent="0.3">
      <c r="E917" s="15">
        <v>40958.770833333336</v>
      </c>
      <c r="F917" s="21">
        <v>11.83</v>
      </c>
      <c r="G917" s="21">
        <v>1875.619979858398</v>
      </c>
      <c r="H917" s="42">
        <v>1.2028393241874902</v>
      </c>
      <c r="I917" s="35">
        <v>305.39999999999998</v>
      </c>
      <c r="J917" s="43">
        <v>0.13102282333051565</v>
      </c>
      <c r="K917" s="44">
        <v>0.12040212869058506</v>
      </c>
      <c r="L917" s="26">
        <f t="shared" si="266"/>
        <v>11.758229187219193</v>
      </c>
      <c r="M917" s="26">
        <f t="shared" si="267"/>
        <v>1.1753222005849151</v>
      </c>
      <c r="N917" s="96">
        <f t="shared" si="268"/>
        <v>12</v>
      </c>
      <c r="O917" s="26">
        <f t="shared" si="269"/>
        <v>0.74928625821893013</v>
      </c>
      <c r="P917" s="3">
        <f>IF(L917&gt;'Power Curve'!$C$37,0,INDEX(Ci,$N917,1)*POWER(1-O917,3)+INDEX(Ci,$N917,2)*3*O917*POWER(1-O917,2)+INDEX(Ci,$N917,3)*3*POWER(O917,2)*(1-O917)+INDEX(Ci,$N917,4)*POWER(O917,3))</f>
        <v>1895.1340465068042</v>
      </c>
      <c r="Q917" s="3">
        <f>MAX(0,MIN(P917-V917+W917,'Power Curve'!$C$39))</f>
        <v>1876.2646468575142</v>
      </c>
      <c r="R917" s="3">
        <f t="shared" si="270"/>
        <v>1875.619979858398</v>
      </c>
      <c r="S917" s="3">
        <f t="shared" si="271"/>
        <v>0.64466699911622527</v>
      </c>
      <c r="T917" s="3">
        <f t="shared" si="272"/>
        <v>0.64466699911622527</v>
      </c>
      <c r="V917" s="37">
        <f t="array" ref="V917">SUM(_xlfn.NORM.DIST($AD$3:$AD$1003,$L917,$AA917,FALSE)*WindSpeedStep*$AE$3:$AE$1003)/AG917</f>
        <v>1870.0266247633476</v>
      </c>
      <c r="W917" s="37">
        <f t="array" ref="W917">SUM(_xlfn.NORM.DIST($AD$3:$AD$1003,$L917,$AB917,FALSE)*WindSpeedStep*$AE$3:$AE$1003)/AH917</f>
        <v>1851.1572251140576</v>
      </c>
      <c r="Y917" s="1">
        <f t="shared" si="273"/>
        <v>11</v>
      </c>
      <c r="Z917" s="99">
        <f>IF(L917&lt;'Power Curve'!$P$28,'Power Curve'!$Q$28,IF(L917&gt;'Power Curve'!$P$29,'Power Curve'!$Q$29,INDEX(ReferenceTurbulence,Y917)+(L917-INDEX(ReferenceTurbulenceWindSpeed,Y917))*(INDEX(ReferenceTurbulence,Y917+1)-INDEX(ReferenceTurbulence,Y917))/(INDEX(ReferenceTurbulenceWindSpeed,Y917+1)-INDEX(ReferenceTurbulenceWindSpeed,Y917))))</f>
        <v>0.11865346643355364</v>
      </c>
      <c r="AA917" s="100">
        <f t="shared" si="279"/>
        <v>1.3951546521837432</v>
      </c>
      <c r="AB917" s="29">
        <f t="shared" si="280"/>
        <v>1.5405963854767331</v>
      </c>
      <c r="AD917" s="29">
        <f>'Zero Turbulence Curve'!F916</f>
        <v>91.399999999999082</v>
      </c>
      <c r="AE917" s="29">
        <f>'Zero Turbulence Curve'!G916</f>
        <v>1989.4717126307078</v>
      </c>
      <c r="AF917" s="39"/>
      <c r="AG917" s="40">
        <f t="array" ref="AG917">SUM(_xlfn.NORM.DIST($AD$3:$AD$1003,$F917,$AA917,FALSE)*WindSpeedStep)</f>
        <v>1.0000000000000033</v>
      </c>
      <c r="AH917" s="40">
        <f t="array" ref="AH917">SUM(_xlfn.NORM.DIST($AD$3:$AD$1003,$F917,$AB917,FALSE)*WindSpeedStep)</f>
        <v>0.99999999999999756</v>
      </c>
      <c r="AJ917" s="47">
        <f t="shared" si="274"/>
        <v>12</v>
      </c>
      <c r="AK917" s="83" t="b">
        <f>COUNTIF('Power Curve'!$D$2:$D$31,AJ917)&gt;0</f>
        <v>1</v>
      </c>
      <c r="AL917" s="83" t="b">
        <f t="shared" si="275"/>
        <v>0</v>
      </c>
      <c r="AM917" s="83" t="b">
        <f t="shared" si="281"/>
        <v>1</v>
      </c>
      <c r="AN917" s="47" t="str">
        <f t="shared" si="276"/>
        <v>Inner</v>
      </c>
      <c r="AO917" s="48" t="str">
        <f t="shared" si="277"/>
        <v>1.1-1.2</v>
      </c>
      <c r="AP917" s="49" t="str">
        <f t="shared" si="282"/>
        <v>18-19</v>
      </c>
      <c r="AQ917" s="49" t="str">
        <f t="shared" si="283"/>
        <v>Feb</v>
      </c>
      <c r="AR917" s="48" t="str">
        <f t="shared" si="284"/>
        <v>305-315</v>
      </c>
      <c r="AS917" s="49" t="str">
        <f t="shared" si="278"/>
        <v>Inner-TI</v>
      </c>
    </row>
    <row r="918" spans="5:45" x14ac:dyDescent="0.3">
      <c r="E918" s="15">
        <v>40958.777777777781</v>
      </c>
      <c r="F918" s="21">
        <v>11.71</v>
      </c>
      <c r="G918" s="21">
        <v>1923.959960937498</v>
      </c>
      <c r="H918" s="42">
        <v>1.2034275987064631</v>
      </c>
      <c r="I918" s="35">
        <v>304.5</v>
      </c>
      <c r="J918" s="43">
        <v>0.11955593509820664</v>
      </c>
      <c r="K918" s="44">
        <v>0.12359135992279974</v>
      </c>
      <c r="L918" s="26">
        <f t="shared" si="266"/>
        <v>11.640854327445769</v>
      </c>
      <c r="M918" s="26">
        <f t="shared" si="267"/>
        <v>1.1571815376397152</v>
      </c>
      <c r="N918" s="96">
        <f t="shared" si="268"/>
        <v>12</v>
      </c>
      <c r="O918" s="26">
        <f t="shared" si="269"/>
        <v>0.63623027937157295</v>
      </c>
      <c r="P918" s="3">
        <f>IF(L918&gt;'Power Curve'!$C$37,0,INDEX(Ci,$N918,1)*POWER(1-O918,3)+INDEX(Ci,$N918,2)*3*O918*POWER(1-O918,2)+INDEX(Ci,$N918,3)*3*POWER(O918,2)*(1-O918)+INDEX(Ci,$N918,4)*POWER(O918,3))</f>
        <v>1881.2613564026728</v>
      </c>
      <c r="Q918" s="3">
        <f>MAX(0,MIN(P918-V918+W918,'Power Curve'!$C$39))</f>
        <v>1880.1735677701859</v>
      </c>
      <c r="R918" s="3">
        <f t="shared" si="270"/>
        <v>1923.959960937498</v>
      </c>
      <c r="S918" s="3">
        <f t="shared" si="271"/>
        <v>-43.786393167312099</v>
      </c>
      <c r="T918" s="3">
        <f t="shared" si="272"/>
        <v>43.786393167312099</v>
      </c>
      <c r="V918" s="37">
        <f t="array" ref="V918">SUM(_xlfn.NORM.DIST($AD$3:$AD$1003,$L918,$AA918,FALSE)*WindSpeedStep*$AE$3:$AE$1003)/AG918</f>
        <v>1857.2661402980609</v>
      </c>
      <c r="W918" s="37">
        <f t="array" ref="W918">SUM(_xlfn.NORM.DIST($AD$3:$AD$1003,$L918,$AB918,FALSE)*WindSpeedStep*$AE$3:$AE$1003)/AH918</f>
        <v>1856.1783516655739</v>
      </c>
      <c r="Y918" s="1">
        <f t="shared" si="273"/>
        <v>11</v>
      </c>
      <c r="Z918" s="99">
        <f>IF(L918&lt;'Power Curve'!$P$28,'Power Curve'!$Q$28,IF(L918&gt;'Power Curve'!$P$29,'Power Curve'!$Q$29,INDEX(ReferenceTurbulence,Y918)+(L918-INDEX(ReferenceTurbulenceWindSpeed,Y918))*(INDEX(ReferenceTurbulence,Y918+1)-INDEX(ReferenceTurbulence,Y918))/(INDEX(ReferenceTurbulenceWindSpeed,Y918+1)-INDEX(ReferenceTurbulenceWindSpeed,Y918))))</f>
        <v>0.11885583274887423</v>
      </c>
      <c r="AA918" s="100">
        <f t="shared" si="279"/>
        <v>1.3835834349969032</v>
      </c>
      <c r="AB918" s="29">
        <f t="shared" si="280"/>
        <v>1.3917332244597842</v>
      </c>
      <c r="AD918" s="29">
        <f>'Zero Turbulence Curve'!F917</f>
        <v>91.499999999999076</v>
      </c>
      <c r="AE918" s="29">
        <f>'Zero Turbulence Curve'!G917</f>
        <v>1989.4717126307078</v>
      </c>
      <c r="AF918" s="39"/>
      <c r="AG918" s="40">
        <f t="array" ref="AG918">SUM(_xlfn.NORM.DIST($AD$3:$AD$1003,$F918,$AA918,FALSE)*WindSpeedStep)</f>
        <v>1.0000000000000036</v>
      </c>
      <c r="AH918" s="40">
        <f t="array" ref="AH918">SUM(_xlfn.NORM.DIST($AD$3:$AD$1003,$F918,$AB918,FALSE)*WindSpeedStep)</f>
        <v>1.0000000000000036</v>
      </c>
      <c r="AJ918" s="47">
        <f t="shared" si="274"/>
        <v>12</v>
      </c>
      <c r="AK918" s="83" t="b">
        <f>COUNTIF('Power Curve'!$D$2:$D$31,AJ918)&gt;0</f>
        <v>1</v>
      </c>
      <c r="AL918" s="83" t="b">
        <f t="shared" si="275"/>
        <v>0</v>
      </c>
      <c r="AM918" s="83" t="b">
        <f t="shared" si="281"/>
        <v>1</v>
      </c>
      <c r="AN918" s="47" t="str">
        <f t="shared" si="276"/>
        <v>Inner</v>
      </c>
      <c r="AO918" s="48" t="str">
        <f t="shared" si="277"/>
        <v>1.1-1.2</v>
      </c>
      <c r="AP918" s="49" t="str">
        <f t="shared" si="282"/>
        <v>18-19</v>
      </c>
      <c r="AQ918" s="49" t="str">
        <f t="shared" si="283"/>
        <v>Feb</v>
      </c>
      <c r="AR918" s="48" t="str">
        <f t="shared" si="284"/>
        <v>295-305</v>
      </c>
      <c r="AS918" s="49" t="str">
        <f t="shared" si="278"/>
        <v>Inner-TI</v>
      </c>
    </row>
    <row r="919" spans="5:45" x14ac:dyDescent="0.3">
      <c r="E919" s="15">
        <v>40958.784722222219</v>
      </c>
      <c r="F919" s="21">
        <v>12.35</v>
      </c>
      <c r="G919" s="21">
        <v>1968.4600067138649</v>
      </c>
      <c r="H919" s="42">
        <v>1.2036540098879864</v>
      </c>
      <c r="I919" s="35">
        <v>300.2</v>
      </c>
      <c r="J919" s="43">
        <v>0.13603238866396761</v>
      </c>
      <c r="K919" s="44">
        <v>0.16008725148715006</v>
      </c>
      <c r="L919" s="26">
        <f t="shared" si="266"/>
        <v>12.277845112351269</v>
      </c>
      <c r="M919" s="26">
        <f t="shared" si="267"/>
        <v>1.2556305168374342</v>
      </c>
      <c r="N919" s="96">
        <f t="shared" si="268"/>
        <v>13</v>
      </c>
      <c r="O919" s="26">
        <f t="shared" si="269"/>
        <v>0.26697070161046826</v>
      </c>
      <c r="P919" s="3">
        <f>IF(L919&gt;'Power Curve'!$C$37,0,INDEX(Ci,$N919,1)*POWER(1-O919,3)+INDEX(Ci,$N919,2)*3*O919*POWER(1-O919,2)+INDEX(Ci,$N919,3)*3*POWER(O919,2)*(1-O919)+INDEX(Ci,$N919,4)*POWER(O919,3))</f>
        <v>1930.1251967698429</v>
      </c>
      <c r="Q919" s="3">
        <f>MAX(0,MIN(P919-V919+W919,'Power Curve'!$C$39))</f>
        <v>1907.8638950562995</v>
      </c>
      <c r="R919" s="3">
        <f t="shared" si="270"/>
        <v>1968.4600067138649</v>
      </c>
      <c r="S919" s="3">
        <f t="shared" si="271"/>
        <v>-60.596111657565416</v>
      </c>
      <c r="T919" s="3">
        <f t="shared" si="272"/>
        <v>60.596111657565416</v>
      </c>
      <c r="V919" s="37">
        <f t="array" ref="V919">SUM(_xlfn.NORM.DIST($AD$3:$AD$1003,$L919,$AA919,FALSE)*WindSpeedStep*$AE$3:$AE$1003)/AG919</f>
        <v>1912.0803481448324</v>
      </c>
      <c r="W919" s="37">
        <f t="array" ref="W919">SUM(_xlfn.NORM.DIST($AD$3:$AD$1003,$L919,$AB919,FALSE)*WindSpeedStep*$AE$3:$AE$1003)/AH919</f>
        <v>1889.8190464312891</v>
      </c>
      <c r="Y919" s="1">
        <f t="shared" si="273"/>
        <v>12</v>
      </c>
      <c r="Z919" s="99">
        <f>IF(L919&lt;'Power Curve'!$P$28,'Power Curve'!$Q$28,IF(L919&gt;'Power Curve'!$P$29,'Power Curve'!$Q$29,INDEX(ReferenceTurbulence,Y919)+(L919-INDEX(ReferenceTurbulenceWindSpeed,Y919))*(INDEX(ReferenceTurbulence,Y919+1)-INDEX(ReferenceTurbulence,Y919))/(INDEX(ReferenceTurbulenceWindSpeed,Y919+1)-INDEX(ReferenceTurbulenceWindSpeed,Y919))))</f>
        <v>0.11915842778939359</v>
      </c>
      <c r="AA919" s="100">
        <f t="shared" si="279"/>
        <v>1.4630087202294677</v>
      </c>
      <c r="AB919" s="29">
        <f t="shared" si="280"/>
        <v>1.6701845982793628</v>
      </c>
      <c r="AD919" s="29">
        <f>'Zero Turbulence Curve'!F918</f>
        <v>91.599999999999071</v>
      </c>
      <c r="AE919" s="29">
        <f>'Zero Turbulence Curve'!G918</f>
        <v>1989.4717126307078</v>
      </c>
      <c r="AF919" s="39"/>
      <c r="AG919" s="40">
        <f t="array" ref="AG919">SUM(_xlfn.NORM.DIST($AD$3:$AD$1003,$F919,$AA919,FALSE)*WindSpeedStep)</f>
        <v>1.0000000000000038</v>
      </c>
      <c r="AH919" s="40">
        <f t="array" ref="AH919">SUM(_xlfn.NORM.DIST($AD$3:$AD$1003,$F919,$AB919,FALSE)*WindSpeedStep)</f>
        <v>0.99999999999994704</v>
      </c>
      <c r="AJ919" s="47">
        <f t="shared" si="274"/>
        <v>12</v>
      </c>
      <c r="AK919" s="83" t="b">
        <f>COUNTIF('Power Curve'!$D$2:$D$31,AJ919)&gt;0</f>
        <v>1</v>
      </c>
      <c r="AL919" s="83" t="b">
        <f t="shared" si="275"/>
        <v>0</v>
      </c>
      <c r="AM919" s="83" t="b">
        <f t="shared" si="281"/>
        <v>1</v>
      </c>
      <c r="AN919" s="47" t="str">
        <f t="shared" si="276"/>
        <v>Inner</v>
      </c>
      <c r="AO919" s="48" t="str">
        <f t="shared" si="277"/>
        <v>1.2-1.3</v>
      </c>
      <c r="AP919" s="49" t="str">
        <f t="shared" si="282"/>
        <v>18-19</v>
      </c>
      <c r="AQ919" s="49" t="str">
        <f t="shared" si="283"/>
        <v>Feb</v>
      </c>
      <c r="AR919" s="48" t="str">
        <f t="shared" si="284"/>
        <v>295-305</v>
      </c>
      <c r="AS919" s="49" t="str">
        <f t="shared" si="278"/>
        <v>Inner-TI</v>
      </c>
    </row>
    <row r="920" spans="5:45" x14ac:dyDescent="0.3">
      <c r="E920" s="15">
        <v>40958.791666666664</v>
      </c>
      <c r="F920" s="21">
        <v>12.38</v>
      </c>
      <c r="G920" s="21">
        <v>1972.980041503911</v>
      </c>
      <c r="H920" s="42">
        <v>1.2043442486812668</v>
      </c>
      <c r="I920" s="35">
        <v>302.3</v>
      </c>
      <c r="J920" s="43">
        <v>0.12520193861066237</v>
      </c>
      <c r="K920" s="44">
        <v>0.18478646346048938</v>
      </c>
      <c r="L920" s="26">
        <f t="shared" si="266"/>
        <v>12.31002201044021</v>
      </c>
      <c r="M920" s="26">
        <f t="shared" si="267"/>
        <v>1.2606035601618761</v>
      </c>
      <c r="N920" s="96">
        <f t="shared" si="268"/>
        <v>13</v>
      </c>
      <c r="O920" s="26">
        <f t="shared" si="269"/>
        <v>0.30009632479183734</v>
      </c>
      <c r="P920" s="3">
        <f>IF(L920&gt;'Power Curve'!$C$37,0,INDEX(Ci,$N920,1)*POWER(1-O920,3)+INDEX(Ci,$N920,2)*3*O920*POWER(1-O920,2)+INDEX(Ci,$N920,3)*3*POWER(O920,2)*(1-O920)+INDEX(Ci,$N920,4)*POWER(O920,3))</f>
        <v>1931.4863224092514</v>
      </c>
      <c r="Q920" s="3">
        <f>MAX(0,MIN(P920-V920+W920,'Power Curve'!$C$39))</f>
        <v>1923.9624751171575</v>
      </c>
      <c r="R920" s="3">
        <f t="shared" si="270"/>
        <v>1972.980041503911</v>
      </c>
      <c r="S920" s="3">
        <f t="shared" si="271"/>
        <v>-49.017566386753515</v>
      </c>
      <c r="T920" s="3">
        <f t="shared" si="272"/>
        <v>49.017566386753515</v>
      </c>
      <c r="V920" s="37">
        <f t="array" ref="V920">SUM(_xlfn.NORM.DIST($AD$3:$AD$1003,$L920,$AA920,FALSE)*WindSpeedStep*$AE$3:$AE$1003)/AG920</f>
        <v>1914.0119116011213</v>
      </c>
      <c r="W920" s="37">
        <f t="array" ref="W920">SUM(_xlfn.NORM.DIST($AD$3:$AD$1003,$L920,$AB920,FALSE)*WindSpeedStep*$AE$3:$AE$1003)/AH920</f>
        <v>1906.4880643090273</v>
      </c>
      <c r="Y920" s="1">
        <f t="shared" si="273"/>
        <v>12</v>
      </c>
      <c r="Z920" s="99">
        <f>IF(L920&lt;'Power Curve'!$P$28,'Power Curve'!$Q$28,IF(L920&gt;'Power Curve'!$P$29,'Power Curve'!$Q$29,INDEX(ReferenceTurbulence,Y920)+(L920-INDEX(ReferenceTurbulenceWindSpeed,Y920))*(INDEX(ReferenceTurbulence,Y920+1)-INDEX(ReferenceTurbulence,Y920))/(INDEX(ReferenceTurbulenceWindSpeed,Y920+1)-INDEX(ReferenceTurbulenceWindSpeed,Y920))))</f>
        <v>0.1192767662867518</v>
      </c>
      <c r="AA920" s="100">
        <f t="shared" si="279"/>
        <v>1.4682996183240475</v>
      </c>
      <c r="AB920" s="29">
        <f t="shared" si="280"/>
        <v>1.5412386200470378</v>
      </c>
      <c r="AD920" s="29">
        <f>'Zero Turbulence Curve'!F919</f>
        <v>91.699999999999065</v>
      </c>
      <c r="AE920" s="29">
        <f>'Zero Turbulence Curve'!G919</f>
        <v>1989.4717126307078</v>
      </c>
      <c r="AF920" s="39"/>
      <c r="AG920" s="40">
        <f t="array" ref="AG920">SUM(_xlfn.NORM.DIST($AD$3:$AD$1003,$F920,$AA920,FALSE)*WindSpeedStep)</f>
        <v>1.0000000000000036</v>
      </c>
      <c r="AH920" s="40">
        <f t="array" ref="AH920">SUM(_xlfn.NORM.DIST($AD$3:$AD$1003,$F920,$AB920,FALSE)*WindSpeedStep)</f>
        <v>1.0000000000000036</v>
      </c>
      <c r="AJ920" s="47">
        <f t="shared" si="274"/>
        <v>12</v>
      </c>
      <c r="AK920" s="83" t="b">
        <f>COUNTIF('Power Curve'!$D$2:$D$31,AJ920)&gt;0</f>
        <v>1</v>
      </c>
      <c r="AL920" s="83" t="b">
        <f t="shared" si="275"/>
        <v>0</v>
      </c>
      <c r="AM920" s="83" t="b">
        <f t="shared" si="281"/>
        <v>1</v>
      </c>
      <c r="AN920" s="47" t="str">
        <f t="shared" si="276"/>
        <v>Inner</v>
      </c>
      <c r="AO920" s="48" t="str">
        <f t="shared" si="277"/>
        <v>1.2-1.3</v>
      </c>
      <c r="AP920" s="49" t="str">
        <f t="shared" si="282"/>
        <v>19-20</v>
      </c>
      <c r="AQ920" s="49" t="str">
        <f t="shared" si="283"/>
        <v>Feb</v>
      </c>
      <c r="AR920" s="48" t="str">
        <f t="shared" si="284"/>
        <v>295-305</v>
      </c>
      <c r="AS920" s="49" t="str">
        <f t="shared" si="278"/>
        <v>Inner-TI</v>
      </c>
    </row>
    <row r="921" spans="5:45" x14ac:dyDescent="0.3">
      <c r="E921" s="15">
        <v>40958.798611111109</v>
      </c>
      <c r="F921" s="21">
        <v>12.01</v>
      </c>
      <c r="G921" s="21">
        <v>1862.9299621582011</v>
      </c>
      <c r="H921" s="42">
        <v>1.2044802568880875</v>
      </c>
      <c r="I921" s="35">
        <v>305.10000000000002</v>
      </c>
      <c r="J921" s="43">
        <v>9.8251457119067437E-2</v>
      </c>
      <c r="K921" s="44">
        <v>0.13273223794505684</v>
      </c>
      <c r="L921" s="26">
        <f t="shared" si="266"/>
        <v>11.942562965981983</v>
      </c>
      <c r="M921" s="26">
        <f t="shared" si="267"/>
        <v>1.2038115803073346</v>
      </c>
      <c r="N921" s="96">
        <f t="shared" si="268"/>
        <v>12</v>
      </c>
      <c r="O921" s="26">
        <f t="shared" si="269"/>
        <v>0.92683736100949554</v>
      </c>
      <c r="P921" s="3">
        <f>IF(L921&gt;'Power Curve'!$C$37,0,INDEX(Ci,$N921,1)*POWER(1-O921,3)+INDEX(Ci,$N921,2)*3*O921*POWER(1-O921,2)+INDEX(Ci,$N921,3)*3*POWER(O921,2)*(1-O921)+INDEX(Ci,$N921,4)*POWER(O921,3))</f>
        <v>1912.1144316357954</v>
      </c>
      <c r="Q921" s="3">
        <f>MAX(0,MIN(P921-V921+W921,'Power Curve'!$C$39))</f>
        <v>1939.6262840200504</v>
      </c>
      <c r="R921" s="3">
        <f t="shared" si="270"/>
        <v>1862.9299621582011</v>
      </c>
      <c r="S921" s="3">
        <f t="shared" si="271"/>
        <v>76.696321861849356</v>
      </c>
      <c r="T921" s="3">
        <f t="shared" si="272"/>
        <v>76.696321861849356</v>
      </c>
      <c r="V921" s="37">
        <f t="array" ref="V921">SUM(_xlfn.NORM.DIST($AD$3:$AD$1003,$L921,$AA921,FALSE)*WindSpeedStep*$AE$3:$AE$1003)/AG921</f>
        <v>1887.7952001850169</v>
      </c>
      <c r="W921" s="37">
        <f t="array" ref="W921">SUM(_xlfn.NORM.DIST($AD$3:$AD$1003,$L921,$AB921,FALSE)*WindSpeedStep*$AE$3:$AE$1003)/AH921</f>
        <v>1915.3070525692719</v>
      </c>
      <c r="Y921" s="1">
        <f t="shared" si="273"/>
        <v>11</v>
      </c>
      <c r="Z921" s="99">
        <f>IF(L921&lt;'Power Curve'!$P$28,'Power Curve'!$Q$28,IF(L921&gt;'Power Curve'!$P$29,'Power Curve'!$Q$29,INDEX(ReferenceTurbulence,Y921)+(L921-INDEX(ReferenceTurbulenceWindSpeed,Y921))*(INDEX(ReferenceTurbulence,Y921+1)-INDEX(ReferenceTurbulence,Y921))/(INDEX(ReferenceTurbulenceWindSpeed,Y921+1)-INDEX(ReferenceTurbulenceWindSpeed,Y921))))</f>
        <v>0.11833565606368945</v>
      </c>
      <c r="AA921" s="100">
        <f t="shared" si="279"/>
        <v>1.413231023661399</v>
      </c>
      <c r="AB921" s="29">
        <f t="shared" si="280"/>
        <v>1.1733742131439415</v>
      </c>
      <c r="AD921" s="29">
        <f>'Zero Turbulence Curve'!F920</f>
        <v>91.799999999999059</v>
      </c>
      <c r="AE921" s="29">
        <f>'Zero Turbulence Curve'!G920</f>
        <v>1989.4717126307078</v>
      </c>
      <c r="AF921" s="39"/>
      <c r="AG921" s="40">
        <f t="array" ref="AG921">SUM(_xlfn.NORM.DIST($AD$3:$AD$1003,$F921,$AA921,FALSE)*WindSpeedStep)</f>
        <v>1.0000000000000038</v>
      </c>
      <c r="AH921" s="40">
        <f t="array" ref="AH921">SUM(_xlfn.NORM.DIST($AD$3:$AD$1003,$F921,$AB921,FALSE)*WindSpeedStep)</f>
        <v>1.0000000000000038</v>
      </c>
      <c r="AJ921" s="47">
        <f t="shared" si="274"/>
        <v>12</v>
      </c>
      <c r="AK921" s="83" t="b">
        <f>COUNTIF('Power Curve'!$D$2:$D$31,AJ921)&gt;0</f>
        <v>1</v>
      </c>
      <c r="AL921" s="83" t="b">
        <f t="shared" si="275"/>
        <v>0</v>
      </c>
      <c r="AM921" s="83" t="b">
        <f t="shared" si="281"/>
        <v>1</v>
      </c>
      <c r="AN921" s="47" t="str">
        <f t="shared" si="276"/>
        <v>Outer</v>
      </c>
      <c r="AO921" s="48" t="str">
        <f t="shared" si="277"/>
        <v>1.2-1.3</v>
      </c>
      <c r="AP921" s="49" t="str">
        <f t="shared" si="282"/>
        <v>19-20</v>
      </c>
      <c r="AQ921" s="49" t="str">
        <f t="shared" si="283"/>
        <v>Feb</v>
      </c>
      <c r="AR921" s="48" t="str">
        <f t="shared" si="284"/>
        <v>305-315</v>
      </c>
      <c r="AS921" s="49" t="str">
        <f t="shared" si="278"/>
        <v>HWS-LTI</v>
      </c>
    </row>
    <row r="922" spans="5:45" x14ac:dyDescent="0.3">
      <c r="E922" s="15">
        <v>40958.805555555555</v>
      </c>
      <c r="F922" s="21">
        <v>10.39</v>
      </c>
      <c r="G922" s="21">
        <v>1726.089965820313</v>
      </c>
      <c r="H922" s="42">
        <v>1.2057259762273</v>
      </c>
      <c r="I922" s="35">
        <v>300.7</v>
      </c>
      <c r="J922" s="43">
        <v>0.15110683349374399</v>
      </c>
      <c r="K922" s="44">
        <v>0.17542001789978678</v>
      </c>
      <c r="L922" s="26">
        <f t="shared" si="266"/>
        <v>10.335219956510221</v>
      </c>
      <c r="M922" s="26">
        <f t="shared" si="267"/>
        <v>0.95539153679515076</v>
      </c>
      <c r="N922" s="96">
        <f t="shared" si="268"/>
        <v>11</v>
      </c>
      <c r="O922" s="26">
        <f t="shared" si="269"/>
        <v>0.3739274226824354</v>
      </c>
      <c r="P922" s="3">
        <f>IF(L922&gt;'Power Curve'!$C$37,0,INDEX(Ci,$N922,1)*POWER(1-O922,3)+INDEX(Ci,$N922,2)*3*O922*POWER(1-O922,2)+INDEX(Ci,$N922,3)*3*POWER(O922,2)*(1-O922)+INDEX(Ci,$N922,4)*POWER(O922,3))</f>
        <v>1627.6710190095826</v>
      </c>
      <c r="Q922" s="3">
        <f>MAX(0,MIN(P922-V922+W922,'Power Curve'!$C$39))</f>
        <v>1589.6286488673782</v>
      </c>
      <c r="R922" s="3">
        <f t="shared" si="270"/>
        <v>1726.089965820313</v>
      </c>
      <c r="S922" s="3">
        <f t="shared" si="271"/>
        <v>-136.46131695293479</v>
      </c>
      <c r="T922" s="3">
        <f t="shared" si="272"/>
        <v>136.46131695293479</v>
      </c>
      <c r="V922" s="37">
        <f t="array" ref="V922">SUM(_xlfn.NORM.DIST($AD$3:$AD$1003,$L922,$AA922,FALSE)*WindSpeedStep*$AE$3:$AE$1003)/AG922</f>
        <v>1622.0123945280761</v>
      </c>
      <c r="W922" s="37">
        <f t="array" ref="W922">SUM(_xlfn.NORM.DIST($AD$3:$AD$1003,$L922,$AB922,FALSE)*WindSpeedStep*$AE$3:$AE$1003)/AH922</f>
        <v>1583.9700243858717</v>
      </c>
      <c r="Y922" s="1">
        <f t="shared" si="273"/>
        <v>10</v>
      </c>
      <c r="Z922" s="99">
        <f>IF(L922&lt;'Power Curve'!$P$28,'Power Curve'!$Q$28,IF(L922&gt;'Power Curve'!$P$29,'Power Curve'!$Q$29,INDEX(ReferenceTurbulence,Y922)+(L922-INDEX(ReferenceTurbulenceWindSpeed,Y922))*(INDEX(ReferenceTurbulence,Y922+1)-INDEX(ReferenceTurbulence,Y922))/(INDEX(ReferenceTurbulenceWindSpeed,Y922+1)-INDEX(ReferenceTurbulenceWindSpeed,Y922))))</f>
        <v>0.12001110899243686</v>
      </c>
      <c r="AA922" s="100">
        <f t="shared" si="279"/>
        <v>1.2403412086615566</v>
      </c>
      <c r="AB922" s="29">
        <f t="shared" si="280"/>
        <v>1.5617223610896098</v>
      </c>
      <c r="AD922" s="29">
        <f>'Zero Turbulence Curve'!F921</f>
        <v>91.899999999999054</v>
      </c>
      <c r="AE922" s="29">
        <f>'Zero Turbulence Curve'!G921</f>
        <v>1989.4717126307078</v>
      </c>
      <c r="AF922" s="39"/>
      <c r="AG922" s="40">
        <f t="array" ref="AG922">SUM(_xlfn.NORM.DIST($AD$3:$AD$1003,$F922,$AA922,FALSE)*WindSpeedStep)</f>
        <v>1.0000000000000042</v>
      </c>
      <c r="AH922" s="40">
        <f t="array" ref="AH922">SUM(_xlfn.NORM.DIST($AD$3:$AD$1003,$F922,$AB922,FALSE)*WindSpeedStep)</f>
        <v>0.99999999998854117</v>
      </c>
      <c r="AJ922" s="47">
        <f t="shared" si="274"/>
        <v>10</v>
      </c>
      <c r="AK922" s="83" t="b">
        <f>COUNTIF('Power Curve'!$D$2:$D$31,AJ922)&gt;0</f>
        <v>1</v>
      </c>
      <c r="AL922" s="83" t="b">
        <f t="shared" si="275"/>
        <v>0</v>
      </c>
      <c r="AM922" s="83" t="b">
        <f t="shared" si="281"/>
        <v>1</v>
      </c>
      <c r="AN922" s="47" t="str">
        <f t="shared" si="276"/>
        <v>Outer</v>
      </c>
      <c r="AO922" s="48" t="str">
        <f t="shared" si="277"/>
        <v>0.9-1.0</v>
      </c>
      <c r="AP922" s="49" t="str">
        <f t="shared" si="282"/>
        <v>19-20</v>
      </c>
      <c r="AQ922" s="49" t="str">
        <f t="shared" si="283"/>
        <v>Feb</v>
      </c>
      <c r="AR922" s="48" t="str">
        <f t="shared" si="284"/>
        <v>295-305</v>
      </c>
      <c r="AS922" s="49" t="str">
        <f t="shared" si="278"/>
        <v>HWS-HTI</v>
      </c>
    </row>
    <row r="923" spans="5:45" x14ac:dyDescent="0.3">
      <c r="E923" s="15">
        <v>40958.8125</v>
      </c>
      <c r="F923" s="21">
        <v>10.28</v>
      </c>
      <c r="G923" s="21">
        <v>1786.799942016602</v>
      </c>
      <c r="H923" s="42">
        <v>1.2059530676267478</v>
      </c>
      <c r="I923" s="35">
        <v>302.2</v>
      </c>
      <c r="J923" s="43">
        <v>0.14591439688715954</v>
      </c>
      <c r="K923" s="44">
        <v>0.15121760629740891</v>
      </c>
      <c r="L923" s="26">
        <f t="shared" si="266"/>
        <v>10.226441867937849</v>
      </c>
      <c r="M923" s="26">
        <f t="shared" si="267"/>
        <v>0.93857953255145077</v>
      </c>
      <c r="N923" s="96">
        <f t="shared" si="268"/>
        <v>11</v>
      </c>
      <c r="O923" s="26">
        <f t="shared" si="269"/>
        <v>0.26835766151343832</v>
      </c>
      <c r="P923" s="3">
        <f>IF(L923&gt;'Power Curve'!$C$37,0,INDEX(Ci,$N923,1)*POWER(1-O923,3)+INDEX(Ci,$N923,2)*3*O923*POWER(1-O923,2)+INDEX(Ci,$N923,3)*3*POWER(O923,2)*(1-O923)+INDEX(Ci,$N923,4)*POWER(O923,3))</f>
        <v>1597.7615524582529</v>
      </c>
      <c r="Q923" s="3">
        <f>MAX(0,MIN(P923-V923+W923,'Power Curve'!$C$39))</f>
        <v>1568.3299373948093</v>
      </c>
      <c r="R923" s="3">
        <f t="shared" si="270"/>
        <v>1786.799942016602</v>
      </c>
      <c r="S923" s="3">
        <f t="shared" si="271"/>
        <v>-218.47000462179267</v>
      </c>
      <c r="T923" s="3">
        <f t="shared" si="272"/>
        <v>218.47000462179267</v>
      </c>
      <c r="V923" s="37">
        <f t="array" ref="V923">SUM(_xlfn.NORM.DIST($AD$3:$AD$1003,$L923,$AA923,FALSE)*WindSpeedStep*$AE$3:$AE$1003)/AG923</f>
        <v>1593.8272355541485</v>
      </c>
      <c r="W923" s="37">
        <f t="array" ref="W923">SUM(_xlfn.NORM.DIST($AD$3:$AD$1003,$L923,$AB923,FALSE)*WindSpeedStep*$AE$3:$AE$1003)/AH923</f>
        <v>1564.3956204907049</v>
      </c>
      <c r="Y923" s="1">
        <f t="shared" si="273"/>
        <v>10</v>
      </c>
      <c r="Z923" s="99">
        <f>IF(L923&lt;'Power Curve'!$P$28,'Power Curve'!$Q$28,IF(L923&gt;'Power Curve'!$P$29,'Power Curve'!$Q$29,INDEX(ReferenceTurbulence,Y923)+(L923-INDEX(ReferenceTurbulenceWindSpeed,Y923))*(INDEX(ReferenceTurbulence,Y923+1)-INDEX(ReferenceTurbulence,Y923))/(INDEX(ReferenceTurbulenceWindSpeed,Y923+1)-INDEX(ReferenceTurbulenceWindSpeed,Y923))))</f>
        <v>0.12001388213978906</v>
      </c>
      <c r="AA923" s="100">
        <f t="shared" si="279"/>
        <v>1.2273149890480972</v>
      </c>
      <c r="AB923" s="29">
        <f t="shared" si="280"/>
        <v>1.4921850974617485</v>
      </c>
      <c r="AD923" s="29">
        <f>'Zero Turbulence Curve'!F922</f>
        <v>91.999999999999048</v>
      </c>
      <c r="AE923" s="29">
        <f>'Zero Turbulence Curve'!G922</f>
        <v>1989.4717126307078</v>
      </c>
      <c r="AF923" s="39"/>
      <c r="AG923" s="40">
        <f t="array" ref="AG923">SUM(_xlfn.NORM.DIST($AD$3:$AD$1003,$F923,$AA923,FALSE)*WindSpeedStep)</f>
        <v>1.0000000000000038</v>
      </c>
      <c r="AH923" s="40">
        <f t="array" ref="AH923">SUM(_xlfn.NORM.DIST($AD$3:$AD$1003,$F923,$AB923,FALSE)*WindSpeedStep)</f>
        <v>0.9999999999978082</v>
      </c>
      <c r="AJ923" s="47">
        <f t="shared" si="274"/>
        <v>10</v>
      </c>
      <c r="AK923" s="83" t="b">
        <f>COUNTIF('Power Curve'!$D$2:$D$31,AJ923)&gt;0</f>
        <v>1</v>
      </c>
      <c r="AL923" s="83" t="b">
        <f t="shared" si="275"/>
        <v>0</v>
      </c>
      <c r="AM923" s="83" t="b">
        <f t="shared" si="281"/>
        <v>1</v>
      </c>
      <c r="AN923" s="47" t="str">
        <f t="shared" si="276"/>
        <v>Outer</v>
      </c>
      <c r="AO923" s="48" t="str">
        <f t="shared" si="277"/>
        <v>0.9-1.0</v>
      </c>
      <c r="AP923" s="49" t="str">
        <f t="shared" si="282"/>
        <v>19-20</v>
      </c>
      <c r="AQ923" s="49" t="str">
        <f t="shared" si="283"/>
        <v>Feb</v>
      </c>
      <c r="AR923" s="48" t="str">
        <f t="shared" si="284"/>
        <v>295-305</v>
      </c>
      <c r="AS923" s="49" t="str">
        <f t="shared" si="278"/>
        <v>HWS-HTI</v>
      </c>
    </row>
    <row r="924" spans="5:45" x14ac:dyDescent="0.3">
      <c r="E924" s="15">
        <v>40958.819444444445</v>
      </c>
      <c r="F924" s="21">
        <v>10.46</v>
      </c>
      <c r="G924" s="21">
        <v>1539.200027465818</v>
      </c>
      <c r="H924" s="42">
        <v>1.2062811288529793</v>
      </c>
      <c r="I924" s="35">
        <v>300.89999999999998</v>
      </c>
      <c r="J924" s="43">
        <v>0.15200764818355639</v>
      </c>
      <c r="K924" s="44">
        <v>0.19533065937084484</v>
      </c>
      <c r="L924" s="26">
        <f t="shared" si="266"/>
        <v>10.406447547231108</v>
      </c>
      <c r="M924" s="26">
        <f t="shared" si="267"/>
        <v>0.96639999054888059</v>
      </c>
      <c r="N924" s="96">
        <f t="shared" si="268"/>
        <v>11</v>
      </c>
      <c r="O924" s="26">
        <f t="shared" si="269"/>
        <v>0.44305420951730756</v>
      </c>
      <c r="P924" s="3">
        <f>IF(L924&gt;'Power Curve'!$C$37,0,INDEX(Ci,$N924,1)*POWER(1-O924,3)+INDEX(Ci,$N924,2)*3*O924*POWER(1-O924,2)+INDEX(Ci,$N924,3)*3*POWER(O924,2)*(1-O924)+INDEX(Ci,$N924,4)*POWER(O924,3))</f>
        <v>1646.7308356920551</v>
      </c>
      <c r="Q924" s="3">
        <f>MAX(0,MIN(P924-V924+W924,'Power Curve'!$C$39))</f>
        <v>1605.8958905481495</v>
      </c>
      <c r="R924" s="3">
        <f t="shared" si="270"/>
        <v>1539.200027465818</v>
      </c>
      <c r="S924" s="3">
        <f t="shared" si="271"/>
        <v>66.695863082331471</v>
      </c>
      <c r="T924" s="3">
        <f t="shared" si="272"/>
        <v>66.695863082331471</v>
      </c>
      <c r="V924" s="37">
        <f t="array" ref="V924">SUM(_xlfn.NORM.DIST($AD$3:$AD$1003,$L924,$AA924,FALSE)*WindSpeedStep*$AE$3:$AE$1003)/AG924</f>
        <v>1639.7383902824968</v>
      </c>
      <c r="W924" s="37">
        <f t="array" ref="W924">SUM(_xlfn.NORM.DIST($AD$3:$AD$1003,$L924,$AB924,FALSE)*WindSpeedStep*$AE$3:$AE$1003)/AH924</f>
        <v>1598.9034451385912</v>
      </c>
      <c r="Y924" s="1">
        <f t="shared" si="273"/>
        <v>10</v>
      </c>
      <c r="Z924" s="99">
        <f>IF(L924&lt;'Power Curve'!$P$28,'Power Curve'!$Q$28,IF(L924&gt;'Power Curve'!$P$29,'Power Curve'!$Q$29,INDEX(ReferenceTurbulence,Y924)+(L924-INDEX(ReferenceTurbulenceWindSpeed,Y924))*(INDEX(ReferenceTurbulence,Y924+1)-INDEX(ReferenceTurbulence,Y924))/(INDEX(ReferenceTurbulenceWindSpeed,Y924+1)-INDEX(ReferenceTurbulenceWindSpeed,Y924))))</f>
        <v>0.12000929314324146</v>
      </c>
      <c r="AA924" s="100">
        <f t="shared" si="279"/>
        <v>1.2488704142754241</v>
      </c>
      <c r="AB924" s="29">
        <f t="shared" si="280"/>
        <v>1.5818596176001396</v>
      </c>
      <c r="AD924" s="29">
        <f>'Zero Turbulence Curve'!F923</f>
        <v>92.099999999999042</v>
      </c>
      <c r="AE924" s="29">
        <f>'Zero Turbulence Curve'!G923</f>
        <v>1989.4717126307078</v>
      </c>
      <c r="AF924" s="39"/>
      <c r="AG924" s="40">
        <f t="array" ref="AG924">SUM(_xlfn.NORM.DIST($AD$3:$AD$1003,$F924,$AA924,FALSE)*WindSpeedStep)</f>
        <v>1.0000000000000038</v>
      </c>
      <c r="AH924" s="40">
        <f t="array" ref="AH924">SUM(_xlfn.NORM.DIST($AD$3:$AD$1003,$F924,$AB924,FALSE)*WindSpeedStep)</f>
        <v>0.99999999998486166</v>
      </c>
      <c r="AJ924" s="47">
        <f t="shared" si="274"/>
        <v>10</v>
      </c>
      <c r="AK924" s="83" t="b">
        <f>COUNTIF('Power Curve'!$D$2:$D$31,AJ924)&gt;0</f>
        <v>1</v>
      </c>
      <c r="AL924" s="83" t="b">
        <f t="shared" si="275"/>
        <v>0</v>
      </c>
      <c r="AM924" s="83" t="b">
        <f t="shared" si="281"/>
        <v>1</v>
      </c>
      <c r="AN924" s="47" t="str">
        <f t="shared" si="276"/>
        <v>Outer</v>
      </c>
      <c r="AO924" s="48" t="str">
        <f t="shared" si="277"/>
        <v>0.9-1.0</v>
      </c>
      <c r="AP924" s="49" t="str">
        <f t="shared" si="282"/>
        <v>19-20</v>
      </c>
      <c r="AQ924" s="49" t="str">
        <f t="shared" si="283"/>
        <v>Feb</v>
      </c>
      <c r="AR924" s="48" t="str">
        <f t="shared" si="284"/>
        <v>295-305</v>
      </c>
      <c r="AS924" s="49" t="str">
        <f t="shared" si="278"/>
        <v>HWS-HTI</v>
      </c>
    </row>
    <row r="925" spans="5:45" x14ac:dyDescent="0.3">
      <c r="E925" s="15">
        <v>40958.826388888891</v>
      </c>
      <c r="F925" s="21">
        <v>11.3</v>
      </c>
      <c r="G925" s="21">
        <v>1625.6399688720751</v>
      </c>
      <c r="H925" s="42">
        <v>1.2065992896897977</v>
      </c>
      <c r="I925" s="35">
        <v>300.2</v>
      </c>
      <c r="J925" s="43">
        <v>0.10088495575221237</v>
      </c>
      <c r="K925" s="44">
        <v>0.17789889812465826</v>
      </c>
      <c r="L925" s="26">
        <f t="shared" si="266"/>
        <v>11.243135266067334</v>
      </c>
      <c r="M925" s="26">
        <f t="shared" si="267"/>
        <v>1.0957127746245789</v>
      </c>
      <c r="N925" s="96">
        <f t="shared" si="268"/>
        <v>12</v>
      </c>
      <c r="O925" s="26">
        <f t="shared" si="269"/>
        <v>0.25314553808038887</v>
      </c>
      <c r="P925" s="3">
        <f>IF(L925&gt;'Power Curve'!$C$37,0,INDEX(Ci,$N925,1)*POWER(1-O925,3)+INDEX(Ci,$N925,2)*3*O925*POWER(1-O925,2)+INDEX(Ci,$N925,3)*3*POWER(O925,2)*(1-O925)+INDEX(Ci,$N925,4)*POWER(O925,3))</f>
        <v>1821.571190784588</v>
      </c>
      <c r="Q925" s="3">
        <f>MAX(0,MIN(P925-V925+W925,'Power Curve'!$C$39))</f>
        <v>1852.0521977384867</v>
      </c>
      <c r="R925" s="3">
        <f t="shared" si="270"/>
        <v>1625.6399688720751</v>
      </c>
      <c r="S925" s="3">
        <f t="shared" si="271"/>
        <v>226.41222886641162</v>
      </c>
      <c r="T925" s="3">
        <f t="shared" si="272"/>
        <v>226.41222886641162</v>
      </c>
      <c r="V925" s="37">
        <f t="array" ref="V925">SUM(_xlfn.NORM.DIST($AD$3:$AD$1003,$L925,$AA925,FALSE)*WindSpeedStep*$AE$3:$AE$1003)/AG925</f>
        <v>1804.5994031511584</v>
      </c>
      <c r="W925" s="37">
        <f t="array" ref="W925">SUM(_xlfn.NORM.DIST($AD$3:$AD$1003,$L925,$AB925,FALSE)*WindSpeedStep*$AE$3:$AE$1003)/AH925</f>
        <v>1835.0804101050571</v>
      </c>
      <c r="Y925" s="1">
        <f t="shared" si="273"/>
        <v>11</v>
      </c>
      <c r="Z925" s="99">
        <f>IF(L925&lt;'Power Curve'!$P$28,'Power Curve'!$Q$28,IF(L925&gt;'Power Curve'!$P$29,'Power Curve'!$Q$29,INDEX(ReferenceTurbulence,Y925)+(L925-INDEX(ReferenceTurbulenceWindSpeed,Y925))*(INDEX(ReferenceTurbulence,Y925+1)-INDEX(ReferenceTurbulence,Y925))/(INDEX(ReferenceTurbulenceWindSpeed,Y925+1)-INDEX(ReferenceTurbulenceWindSpeed,Y925))))</f>
        <v>0.119541541265496</v>
      </c>
      <c r="AA925" s="100">
        <f t="shared" si="279"/>
        <v>1.3440217183621417</v>
      </c>
      <c r="AB925" s="29">
        <f t="shared" si="280"/>
        <v>1.1342632038333416</v>
      </c>
      <c r="AD925" s="29">
        <f>'Zero Turbulence Curve'!F924</f>
        <v>92.199999999999037</v>
      </c>
      <c r="AE925" s="29">
        <f>'Zero Turbulence Curve'!G924</f>
        <v>1989.4717126307078</v>
      </c>
      <c r="AF925" s="39"/>
      <c r="AG925" s="40">
        <f t="array" ref="AG925">SUM(_xlfn.NORM.DIST($AD$3:$AD$1003,$F925,$AA925,FALSE)*WindSpeedStep)</f>
        <v>1.0000000000000031</v>
      </c>
      <c r="AH925" s="40">
        <f t="array" ref="AH925">SUM(_xlfn.NORM.DIST($AD$3:$AD$1003,$F925,$AB925,FALSE)*WindSpeedStep)</f>
        <v>1.0000000000000036</v>
      </c>
      <c r="AJ925" s="47">
        <f t="shared" si="274"/>
        <v>11</v>
      </c>
      <c r="AK925" s="83" t="b">
        <f>COUNTIF('Power Curve'!$D$2:$D$31,AJ925)&gt;0</f>
        <v>1</v>
      </c>
      <c r="AL925" s="83" t="b">
        <f t="shared" si="275"/>
        <v>0</v>
      </c>
      <c r="AM925" s="83" t="b">
        <f t="shared" si="281"/>
        <v>1</v>
      </c>
      <c r="AN925" s="47" t="str">
        <f t="shared" si="276"/>
        <v>Inner</v>
      </c>
      <c r="AO925" s="48" t="str">
        <f t="shared" si="277"/>
        <v>1.0-1.1</v>
      </c>
      <c r="AP925" s="49" t="str">
        <f t="shared" si="282"/>
        <v>19-20</v>
      </c>
      <c r="AQ925" s="49" t="str">
        <f t="shared" si="283"/>
        <v>Feb</v>
      </c>
      <c r="AR925" s="48" t="str">
        <f t="shared" si="284"/>
        <v>295-305</v>
      </c>
      <c r="AS925" s="49" t="str">
        <f t="shared" si="278"/>
        <v>Inner-TI</v>
      </c>
    </row>
    <row r="926" spans="5:45" x14ac:dyDescent="0.3">
      <c r="E926" s="15">
        <v>40958.833333333336</v>
      </c>
      <c r="F926" s="21">
        <v>10.87</v>
      </c>
      <c r="G926" s="21">
        <v>1639.330032348633</v>
      </c>
      <c r="H926" s="42">
        <v>1.2077010217154793</v>
      </c>
      <c r="I926" s="35">
        <v>295.3</v>
      </c>
      <c r="J926" s="43">
        <v>0.13983440662373506</v>
      </c>
      <c r="K926" s="44">
        <v>0.21370028189282642</v>
      </c>
      <c r="L926" s="26">
        <f t="shared" si="266"/>
        <v>10.818589919297537</v>
      </c>
      <c r="M926" s="26">
        <f t="shared" si="267"/>
        <v>1.030097922725538</v>
      </c>
      <c r="N926" s="96">
        <f t="shared" si="268"/>
        <v>11</v>
      </c>
      <c r="O926" s="26">
        <f t="shared" si="269"/>
        <v>0.84304075421310898</v>
      </c>
      <c r="P926" s="3">
        <f>IF(L926&gt;'Power Curve'!$C$37,0,INDEX(Ci,$N926,1)*POWER(1-O926,3)+INDEX(Ci,$N926,2)*3*O926*POWER(1-O926,2)+INDEX(Ci,$N926,3)*3*POWER(O926,2)*(1-O926)+INDEX(Ci,$N926,4)*POWER(O926,3))</f>
        <v>1745.0456938777056</v>
      </c>
      <c r="Q926" s="3">
        <f>MAX(0,MIN(P926-V926+W926,'Power Curve'!$C$39))</f>
        <v>1714.8384193986906</v>
      </c>
      <c r="R926" s="3">
        <f t="shared" si="270"/>
        <v>1639.330032348633</v>
      </c>
      <c r="S926" s="3">
        <f t="shared" si="271"/>
        <v>75.508387050057536</v>
      </c>
      <c r="T926" s="3">
        <f t="shared" si="272"/>
        <v>75.508387050057536</v>
      </c>
      <c r="V926" s="37">
        <f t="array" ref="V926">SUM(_xlfn.NORM.DIST($AD$3:$AD$1003,$L926,$AA926,FALSE)*WindSpeedStep*$AE$3:$AE$1003)/AG926</f>
        <v>1730.6545275965302</v>
      </c>
      <c r="W926" s="37">
        <f t="array" ref="W926">SUM(_xlfn.NORM.DIST($AD$3:$AD$1003,$L926,$AB926,FALSE)*WindSpeedStep*$AE$3:$AE$1003)/AH926</f>
        <v>1700.4472531175152</v>
      </c>
      <c r="Y926" s="1">
        <f t="shared" si="273"/>
        <v>10</v>
      </c>
      <c r="Z926" s="99">
        <f>IF(L926&lt;'Power Curve'!$P$28,'Power Curve'!$Q$28,IF(L926&gt;'Power Curve'!$P$29,'Power Curve'!$Q$29,INDEX(ReferenceTurbulence,Y926)+(L926-INDEX(ReferenceTurbulenceWindSpeed,Y926))*(INDEX(ReferenceTurbulence,Y926+1)-INDEX(ReferenceTurbulence,Y926))/(INDEX(ReferenceTurbulenceWindSpeed,Y926+1)-INDEX(ReferenceTurbulenceWindSpeed,Y926))))</f>
        <v>0.11999878614185153</v>
      </c>
      <c r="AA926" s="100">
        <f t="shared" si="279"/>
        <v>1.2982176580821758</v>
      </c>
      <c r="AB926" s="29">
        <f t="shared" si="280"/>
        <v>1.5128111018704928</v>
      </c>
      <c r="AD926" s="29">
        <f>'Zero Turbulence Curve'!F925</f>
        <v>92.299999999999031</v>
      </c>
      <c r="AE926" s="29">
        <f>'Zero Turbulence Curve'!G925</f>
        <v>1989.4717126307078</v>
      </c>
      <c r="AF926" s="39"/>
      <c r="AG926" s="40">
        <f t="array" ref="AG926">SUM(_xlfn.NORM.DIST($AD$3:$AD$1003,$F926,$AA926,FALSE)*WindSpeedStep)</f>
        <v>1.0000000000000036</v>
      </c>
      <c r="AH926" s="40">
        <f t="array" ref="AH926">SUM(_xlfn.NORM.DIST($AD$3:$AD$1003,$F926,$AB926,FALSE)*WindSpeedStep)</f>
        <v>0.99999999999974321</v>
      </c>
      <c r="AJ926" s="47">
        <f t="shared" si="274"/>
        <v>11</v>
      </c>
      <c r="AK926" s="83" t="b">
        <f>COUNTIF('Power Curve'!$D$2:$D$31,AJ926)&gt;0</f>
        <v>1</v>
      </c>
      <c r="AL926" s="83" t="b">
        <f t="shared" si="275"/>
        <v>0</v>
      </c>
      <c r="AM926" s="83" t="b">
        <f t="shared" si="281"/>
        <v>1</v>
      </c>
      <c r="AN926" s="47" t="str">
        <f t="shared" si="276"/>
        <v>Inner</v>
      </c>
      <c r="AO926" s="48" t="str">
        <f t="shared" si="277"/>
        <v>1.0-1.1</v>
      </c>
      <c r="AP926" s="49" t="str">
        <f t="shared" si="282"/>
        <v>20-21</v>
      </c>
      <c r="AQ926" s="49" t="str">
        <f t="shared" si="283"/>
        <v>Feb</v>
      </c>
      <c r="AR926" s="48" t="str">
        <f t="shared" si="284"/>
        <v>295-305</v>
      </c>
      <c r="AS926" s="49" t="str">
        <f t="shared" si="278"/>
        <v>Inner-TI</v>
      </c>
    </row>
    <row r="927" spans="5:45" x14ac:dyDescent="0.3">
      <c r="E927" s="15">
        <v>40958.840277777781</v>
      </c>
      <c r="F927" s="21">
        <v>11.33</v>
      </c>
      <c r="G927" s="21">
        <v>1898.159973144534</v>
      </c>
      <c r="H927" s="42">
        <v>1.2081565362294213</v>
      </c>
      <c r="I927" s="35">
        <v>294.7</v>
      </c>
      <c r="J927" s="43">
        <v>0.13592233009708737</v>
      </c>
      <c r="K927" s="44">
        <v>0.22675035310323149</v>
      </c>
      <c r="L927" s="26">
        <f t="shared" si="266"/>
        <v>11.277831880321115</v>
      </c>
      <c r="M927" s="26">
        <f t="shared" si="267"/>
        <v>1.1010752482048025</v>
      </c>
      <c r="N927" s="96">
        <f t="shared" si="268"/>
        <v>12</v>
      </c>
      <c r="O927" s="26">
        <f t="shared" si="269"/>
        <v>0.28656546884514106</v>
      </c>
      <c r="P927" s="3">
        <f>IF(L927&gt;'Power Curve'!$C$37,0,INDEX(Ci,$N927,1)*POWER(1-O927,3)+INDEX(Ci,$N927,2)*3*O927*POWER(1-O927,2)+INDEX(Ci,$N927,3)*3*POWER(O927,2)*(1-O927)+INDEX(Ci,$N927,4)*POWER(O927,3))</f>
        <v>1827.3462724248952</v>
      </c>
      <c r="Q927" s="3">
        <f>MAX(0,MIN(P927-V927+W927,'Power Curve'!$C$39))</f>
        <v>1800.8199596765126</v>
      </c>
      <c r="R927" s="3">
        <f t="shared" si="270"/>
        <v>1898.159973144534</v>
      </c>
      <c r="S927" s="3">
        <f t="shared" si="271"/>
        <v>-97.340013468021425</v>
      </c>
      <c r="T927" s="3">
        <f t="shared" si="272"/>
        <v>97.340013468021425</v>
      </c>
      <c r="V927" s="37">
        <f t="array" ref="V927">SUM(_xlfn.NORM.DIST($AD$3:$AD$1003,$L927,$AA927,FALSE)*WindSpeedStep*$AE$3:$AE$1003)/AG927</f>
        <v>1809.8158196411857</v>
      </c>
      <c r="W927" s="37">
        <f t="array" ref="W927">SUM(_xlfn.NORM.DIST($AD$3:$AD$1003,$L927,$AB927,FALSE)*WindSpeedStep*$AE$3:$AE$1003)/AH927</f>
        <v>1783.289506892803</v>
      </c>
      <c r="Y927" s="1">
        <f t="shared" si="273"/>
        <v>11</v>
      </c>
      <c r="Z927" s="99">
        <f>IF(L927&lt;'Power Curve'!$P$28,'Power Curve'!$Q$28,IF(L927&gt;'Power Curve'!$P$29,'Power Curve'!$Q$29,INDEX(ReferenceTurbulence,Y927)+(L927-INDEX(ReferenceTurbulenceWindSpeed,Y927))*(INDEX(ReferenceTurbulence,Y927+1)-INDEX(ReferenceTurbulence,Y927))/(INDEX(ReferenceTurbulenceWindSpeed,Y927+1)-INDEX(ReferenceTurbulenceWindSpeed,Y927))))</f>
        <v>0.11948172073839002</v>
      </c>
      <c r="AA927" s="100">
        <f t="shared" si="279"/>
        <v>1.3474947592590394</v>
      </c>
      <c r="AB927" s="29">
        <f t="shared" si="280"/>
        <v>1.5329091876164622</v>
      </c>
      <c r="AD927" s="29">
        <f>'Zero Turbulence Curve'!F926</f>
        <v>92.399999999999025</v>
      </c>
      <c r="AE927" s="29">
        <f>'Zero Turbulence Curve'!G926</f>
        <v>1989.4717126307078</v>
      </c>
      <c r="AF927" s="39"/>
      <c r="AG927" s="40">
        <f t="array" ref="AG927">SUM(_xlfn.NORM.DIST($AD$3:$AD$1003,$F927,$AA927,FALSE)*WindSpeedStep)</f>
        <v>1.0000000000000036</v>
      </c>
      <c r="AH927" s="40">
        <f t="array" ref="AH927">SUM(_xlfn.NORM.DIST($AD$3:$AD$1003,$F927,$AB927,FALSE)*WindSpeedStep)</f>
        <v>0.99999999999994771</v>
      </c>
      <c r="AJ927" s="47">
        <f t="shared" si="274"/>
        <v>11</v>
      </c>
      <c r="AK927" s="83" t="b">
        <f>COUNTIF('Power Curve'!$D$2:$D$31,AJ927)&gt;0</f>
        <v>1</v>
      </c>
      <c r="AL927" s="83" t="b">
        <f t="shared" si="275"/>
        <v>0</v>
      </c>
      <c r="AM927" s="83" t="b">
        <f t="shared" si="281"/>
        <v>1</v>
      </c>
      <c r="AN927" s="47" t="str">
        <f t="shared" si="276"/>
        <v>Inner</v>
      </c>
      <c r="AO927" s="48" t="str">
        <f t="shared" si="277"/>
        <v>1.1-1.2</v>
      </c>
      <c r="AP927" s="49" t="str">
        <f t="shared" si="282"/>
        <v>20-21</v>
      </c>
      <c r="AQ927" s="49" t="str">
        <f t="shared" si="283"/>
        <v>Feb</v>
      </c>
      <c r="AR927" s="48" t="str">
        <f t="shared" si="284"/>
        <v>285-295</v>
      </c>
      <c r="AS927" s="49" t="str">
        <f t="shared" si="278"/>
        <v>Inner-TI</v>
      </c>
    </row>
    <row r="928" spans="5:45" x14ac:dyDescent="0.3">
      <c r="E928" s="15">
        <v>40958.847222222219</v>
      </c>
      <c r="F928" s="21">
        <v>11.91</v>
      </c>
      <c r="G928" s="21">
        <v>1949.440063476563</v>
      </c>
      <c r="H928" s="42">
        <v>1.2085211935803453</v>
      </c>
      <c r="I928" s="35">
        <v>295.7</v>
      </c>
      <c r="J928" s="43">
        <v>0.10327455919395466</v>
      </c>
      <c r="K928" s="44">
        <v>0.19894623710246367</v>
      </c>
      <c r="L928" s="26">
        <f t="shared" si="266"/>
        <v>11.856353940661691</v>
      </c>
      <c r="M928" s="26">
        <f t="shared" si="267"/>
        <v>1.1904876975424179</v>
      </c>
      <c r="N928" s="96">
        <f t="shared" si="268"/>
        <v>12</v>
      </c>
      <c r="O928" s="26">
        <f t="shared" si="269"/>
        <v>0.8438004503637544</v>
      </c>
      <c r="P928" s="3">
        <f>IF(L928&gt;'Power Curve'!$C$37,0,INDEX(Ci,$N928,1)*POWER(1-O928,3)+INDEX(Ci,$N928,2)*3*O928*POWER(1-O928,2)+INDEX(Ci,$N928,3)*3*POWER(O928,2)*(1-O928)+INDEX(Ci,$N928,4)*POWER(O928,3))</f>
        <v>1904.9679927780817</v>
      </c>
      <c r="Q928" s="3">
        <f>MAX(0,MIN(P928-V928+W928,'Power Curve'!$C$39))</f>
        <v>1926.7698410555793</v>
      </c>
      <c r="R928" s="3">
        <f t="shared" si="270"/>
        <v>1949.440063476563</v>
      </c>
      <c r="S928" s="3">
        <f t="shared" si="271"/>
        <v>-22.670222420983691</v>
      </c>
      <c r="T928" s="3">
        <f t="shared" si="272"/>
        <v>22.670222420983691</v>
      </c>
      <c r="V928" s="37">
        <f t="array" ref="V928">SUM(_xlfn.NORM.DIST($AD$3:$AD$1003,$L928,$AA928,FALSE)*WindSpeedStep*$AE$3:$AE$1003)/AG928</f>
        <v>1879.8167685950857</v>
      </c>
      <c r="W928" s="37">
        <f t="array" ref="W928">SUM(_xlfn.NORM.DIST($AD$3:$AD$1003,$L928,$AB928,FALSE)*WindSpeedStep*$AE$3:$AE$1003)/AH928</f>
        <v>1901.6186168725833</v>
      </c>
      <c r="Y928" s="1">
        <f t="shared" si="273"/>
        <v>11</v>
      </c>
      <c r="Z928" s="99">
        <f>IF(L928&lt;'Power Curve'!$P$28,'Power Curve'!$Q$28,IF(L928&gt;'Power Curve'!$P$29,'Power Curve'!$Q$29,INDEX(ReferenceTurbulence,Y928)+(L928-INDEX(ReferenceTurbulenceWindSpeed,Y928))*(INDEX(ReferenceTurbulence,Y928+1)-INDEX(ReferenceTurbulence,Y928))/(INDEX(ReferenceTurbulenceWindSpeed,Y928+1)-INDEX(ReferenceTurbulenceWindSpeed,Y928))))</f>
        <v>0.11848428927897188</v>
      </c>
      <c r="AA928" s="100">
        <f t="shared" si="279"/>
        <v>1.404791670099238</v>
      </c>
      <c r="AB928" s="29">
        <f t="shared" si="280"/>
        <v>1.2244597268693433</v>
      </c>
      <c r="AD928" s="29">
        <f>'Zero Turbulence Curve'!F927</f>
        <v>92.499999999999019</v>
      </c>
      <c r="AE928" s="29">
        <f>'Zero Turbulence Curve'!G927</f>
        <v>1989.4717126307078</v>
      </c>
      <c r="AF928" s="39"/>
      <c r="AG928" s="40">
        <f t="array" ref="AG928">SUM(_xlfn.NORM.DIST($AD$3:$AD$1003,$F928,$AA928,FALSE)*WindSpeedStep)</f>
        <v>1.0000000000000029</v>
      </c>
      <c r="AH928" s="40">
        <f t="array" ref="AH928">SUM(_xlfn.NORM.DIST($AD$3:$AD$1003,$F928,$AB928,FALSE)*WindSpeedStep)</f>
        <v>1.0000000000000033</v>
      </c>
      <c r="AJ928" s="47">
        <f t="shared" si="274"/>
        <v>12</v>
      </c>
      <c r="AK928" s="83" t="b">
        <f>COUNTIF('Power Curve'!$D$2:$D$31,AJ928)&gt;0</f>
        <v>1</v>
      </c>
      <c r="AL928" s="83" t="b">
        <f t="shared" si="275"/>
        <v>0</v>
      </c>
      <c r="AM928" s="83" t="b">
        <f t="shared" si="281"/>
        <v>1</v>
      </c>
      <c r="AN928" s="47" t="str">
        <f t="shared" si="276"/>
        <v>Inner</v>
      </c>
      <c r="AO928" s="48" t="str">
        <f t="shared" si="277"/>
        <v>1.1-1.2</v>
      </c>
      <c r="AP928" s="49" t="str">
        <f t="shared" si="282"/>
        <v>20-21</v>
      </c>
      <c r="AQ928" s="49" t="str">
        <f t="shared" si="283"/>
        <v>Feb</v>
      </c>
      <c r="AR928" s="48" t="str">
        <f t="shared" si="284"/>
        <v>295-305</v>
      </c>
      <c r="AS928" s="49" t="str">
        <f t="shared" si="278"/>
        <v>Inner-TI</v>
      </c>
    </row>
    <row r="929" spans="5:45" x14ac:dyDescent="0.3">
      <c r="E929" s="15">
        <v>40958.854166666664</v>
      </c>
      <c r="F929" s="21">
        <v>12.01</v>
      </c>
      <c r="G929" s="21">
        <v>1964.6300506591849</v>
      </c>
      <c r="H929" s="42">
        <v>1.2085667879660724</v>
      </c>
      <c r="I929" s="35">
        <v>297.7</v>
      </c>
      <c r="J929" s="43">
        <v>0.10824313072439634</v>
      </c>
      <c r="K929" s="44">
        <v>0.17190747053608393</v>
      </c>
      <c r="L929" s="26">
        <f t="shared" si="266"/>
        <v>11.956053865189135</v>
      </c>
      <c r="M929" s="26">
        <f t="shared" si="267"/>
        <v>1.2058966422687889</v>
      </c>
      <c r="N929" s="96">
        <f t="shared" si="268"/>
        <v>12</v>
      </c>
      <c r="O929" s="26">
        <f t="shared" si="269"/>
        <v>0.93983185419432136</v>
      </c>
      <c r="P929" s="3">
        <f>IF(L929&gt;'Power Curve'!$C$37,0,INDEX(Ci,$N929,1)*POWER(1-O929,3)+INDEX(Ci,$N929,2)*3*O929*POWER(1-O929,2)+INDEX(Ci,$N929,3)*3*POWER(O929,2)*(1-O929)+INDEX(Ci,$N929,4)*POWER(O929,3))</f>
        <v>1913.0970619115571</v>
      </c>
      <c r="Q929" s="3">
        <f>MAX(0,MIN(P929-V929+W929,'Power Curve'!$C$39))</f>
        <v>1927.1551219004161</v>
      </c>
      <c r="R929" s="3">
        <f t="shared" si="270"/>
        <v>1964.6300506591849</v>
      </c>
      <c r="S929" s="3">
        <f t="shared" si="271"/>
        <v>-37.474928758768783</v>
      </c>
      <c r="T929" s="3">
        <f t="shared" si="272"/>
        <v>37.474928758768783</v>
      </c>
      <c r="V929" s="37">
        <f t="array" ref="V929">SUM(_xlfn.NORM.DIST($AD$3:$AD$1003,$L929,$AA929,FALSE)*WindSpeedStep*$AE$3:$AE$1003)/AG929</f>
        <v>1888.993068942629</v>
      </c>
      <c r="W929" s="37">
        <f t="array" ref="W929">SUM(_xlfn.NORM.DIST($AD$3:$AD$1003,$L929,$AB929,FALSE)*WindSpeedStep*$AE$3:$AE$1003)/AH929</f>
        <v>1903.0511289314879</v>
      </c>
      <c r="Y929" s="1">
        <f t="shared" si="273"/>
        <v>11</v>
      </c>
      <c r="Z929" s="99">
        <f>IF(L929&lt;'Power Curve'!$P$28,'Power Curve'!$Q$28,IF(L929&gt;'Power Curve'!$P$29,'Power Curve'!$Q$29,INDEX(ReferenceTurbulence,Y929)+(L929-INDEX(ReferenceTurbulenceWindSpeed,Y929))*(INDEX(ReferenceTurbulence,Y929+1)-INDEX(ReferenceTurbulence,Y929))/(INDEX(ReferenceTurbulenceWindSpeed,Y929+1)-INDEX(ReferenceTurbulenceWindSpeed,Y929))))</f>
        <v>0.11831239636763373</v>
      </c>
      <c r="AA929" s="100">
        <f t="shared" si="279"/>
        <v>1.4145493838910363</v>
      </c>
      <c r="AB929" s="29">
        <f t="shared" si="280"/>
        <v>1.2941607014775918</v>
      </c>
      <c r="AD929" s="29">
        <f>'Zero Turbulence Curve'!F928</f>
        <v>92.599999999999014</v>
      </c>
      <c r="AE929" s="29">
        <f>'Zero Turbulence Curve'!G928</f>
        <v>1989.4717126307078</v>
      </c>
      <c r="AF929" s="39"/>
      <c r="AG929" s="40">
        <f t="array" ref="AG929">SUM(_xlfn.NORM.DIST($AD$3:$AD$1003,$F929,$AA929,FALSE)*WindSpeedStep)</f>
        <v>1.000000000000004</v>
      </c>
      <c r="AH929" s="40">
        <f t="array" ref="AH929">SUM(_xlfn.NORM.DIST($AD$3:$AD$1003,$F929,$AB929,FALSE)*WindSpeedStep)</f>
        <v>1.000000000000004</v>
      </c>
      <c r="AJ929" s="47">
        <f t="shared" si="274"/>
        <v>12</v>
      </c>
      <c r="AK929" s="83" t="b">
        <f>COUNTIF('Power Curve'!$D$2:$D$31,AJ929)&gt;0</f>
        <v>1</v>
      </c>
      <c r="AL929" s="83" t="b">
        <f t="shared" si="275"/>
        <v>0</v>
      </c>
      <c r="AM929" s="83" t="b">
        <f t="shared" si="281"/>
        <v>1</v>
      </c>
      <c r="AN929" s="47" t="str">
        <f t="shared" si="276"/>
        <v>Inner</v>
      </c>
      <c r="AO929" s="48" t="str">
        <f t="shared" si="277"/>
        <v>1.2-1.3</v>
      </c>
      <c r="AP929" s="49" t="str">
        <f t="shared" si="282"/>
        <v>20-21</v>
      </c>
      <c r="AQ929" s="49" t="str">
        <f t="shared" si="283"/>
        <v>Feb</v>
      </c>
      <c r="AR929" s="48" t="str">
        <f t="shared" si="284"/>
        <v>295-305</v>
      </c>
      <c r="AS929" s="49" t="str">
        <f t="shared" si="278"/>
        <v>Inner-TI</v>
      </c>
    </row>
    <row r="930" spans="5:45" x14ac:dyDescent="0.3">
      <c r="E930" s="15">
        <v>40958.861111111109</v>
      </c>
      <c r="F930" s="21">
        <v>11.75</v>
      </c>
      <c r="G930" s="21">
        <v>1961.379943847661</v>
      </c>
      <c r="H930" s="42">
        <v>1.2090778560377875</v>
      </c>
      <c r="I930" s="35">
        <v>299.39999999999998</v>
      </c>
      <c r="J930" s="43">
        <v>0.10127659574468084</v>
      </c>
      <c r="K930" s="44">
        <v>0.19536783168474509</v>
      </c>
      <c r="L930" s="26">
        <f t="shared" si="266"/>
        <v>11.698870298547602</v>
      </c>
      <c r="M930" s="26">
        <f t="shared" si="267"/>
        <v>1.1661480929926111</v>
      </c>
      <c r="N930" s="96">
        <f t="shared" si="268"/>
        <v>12</v>
      </c>
      <c r="O930" s="26">
        <f t="shared" si="269"/>
        <v>0.69211151675374372</v>
      </c>
      <c r="P930" s="3">
        <f>IF(L930&gt;'Power Curve'!$C$37,0,INDEX(Ci,$N930,1)*POWER(1-O930,3)+INDEX(Ci,$N930,2)*3*O930*POWER(1-O930,2)+INDEX(Ci,$N930,3)*3*POWER(O930,2)*(1-O930)+INDEX(Ci,$N930,4)*POWER(O930,3))</f>
        <v>1888.3865436754204</v>
      </c>
      <c r="Q930" s="3">
        <f>MAX(0,MIN(P930-V930+W930,'Power Curve'!$C$39))</f>
        <v>1914.6865338854193</v>
      </c>
      <c r="R930" s="3">
        <f t="shared" si="270"/>
        <v>1961.379943847661</v>
      </c>
      <c r="S930" s="3">
        <f t="shared" si="271"/>
        <v>-46.693409962241731</v>
      </c>
      <c r="T930" s="3">
        <f t="shared" si="272"/>
        <v>46.693409962241731</v>
      </c>
      <c r="V930" s="37">
        <f t="array" ref="V930">SUM(_xlfn.NORM.DIST($AD$3:$AD$1003,$L930,$AA930,FALSE)*WindSpeedStep*$AE$3:$AE$1003)/AG930</f>
        <v>1863.72042313005</v>
      </c>
      <c r="W930" s="37">
        <f t="array" ref="W930">SUM(_xlfn.NORM.DIST($AD$3:$AD$1003,$L930,$AB930,FALSE)*WindSpeedStep*$AE$3:$AE$1003)/AH930</f>
        <v>1890.0204133400489</v>
      </c>
      <c r="Y930" s="1">
        <f t="shared" si="273"/>
        <v>11</v>
      </c>
      <c r="Z930" s="99">
        <f>IF(L930&lt;'Power Curve'!$P$28,'Power Curve'!$Q$28,IF(L930&gt;'Power Curve'!$P$29,'Power Curve'!$Q$29,INDEX(ReferenceTurbulence,Y930)+(L930-INDEX(ReferenceTurbulenceWindSpeed,Y930))*(INDEX(ReferenceTurbulence,Y930+1)-INDEX(ReferenceTurbulence,Y930))/(INDEX(ReferenceTurbulenceWindSpeed,Y930+1)-INDEX(ReferenceTurbulenceWindSpeed,Y930))))</f>
        <v>0.11875580725513318</v>
      </c>
      <c r="AA930" s="100">
        <f t="shared" si="279"/>
        <v>1.3893087862771214</v>
      </c>
      <c r="AB930" s="29">
        <f t="shared" si="280"/>
        <v>1.1848217578954592</v>
      </c>
      <c r="AD930" s="29">
        <f>'Zero Turbulence Curve'!F929</f>
        <v>92.699999999999008</v>
      </c>
      <c r="AE930" s="29">
        <f>'Zero Turbulence Curve'!G929</f>
        <v>1989.4717126307078</v>
      </c>
      <c r="AF930" s="39"/>
      <c r="AG930" s="40">
        <f t="array" ref="AG930">SUM(_xlfn.NORM.DIST($AD$3:$AD$1003,$F930,$AA930,FALSE)*WindSpeedStep)</f>
        <v>1.0000000000000033</v>
      </c>
      <c r="AH930" s="40">
        <f t="array" ref="AH930">SUM(_xlfn.NORM.DIST($AD$3:$AD$1003,$F930,$AB930,FALSE)*WindSpeedStep)</f>
        <v>1.000000000000004</v>
      </c>
      <c r="AJ930" s="47">
        <f t="shared" si="274"/>
        <v>12</v>
      </c>
      <c r="AK930" s="83" t="b">
        <f>COUNTIF('Power Curve'!$D$2:$D$31,AJ930)&gt;0</f>
        <v>1</v>
      </c>
      <c r="AL930" s="83" t="b">
        <f t="shared" si="275"/>
        <v>0</v>
      </c>
      <c r="AM930" s="83" t="b">
        <f t="shared" si="281"/>
        <v>1</v>
      </c>
      <c r="AN930" s="47" t="str">
        <f t="shared" si="276"/>
        <v>Inner</v>
      </c>
      <c r="AO930" s="48" t="str">
        <f t="shared" si="277"/>
        <v>1.1-1.2</v>
      </c>
      <c r="AP930" s="49" t="str">
        <f t="shared" si="282"/>
        <v>20-21</v>
      </c>
      <c r="AQ930" s="49" t="str">
        <f t="shared" si="283"/>
        <v>Feb</v>
      </c>
      <c r="AR930" s="48" t="str">
        <f t="shared" si="284"/>
        <v>295-305</v>
      </c>
      <c r="AS930" s="49" t="str">
        <f t="shared" si="278"/>
        <v>Inner-TI</v>
      </c>
    </row>
    <row r="931" spans="5:45" x14ac:dyDescent="0.3">
      <c r="E931" s="15">
        <v>40958.868055555555</v>
      </c>
      <c r="F931" s="21">
        <v>11.96</v>
      </c>
      <c r="G931" s="21">
        <v>1910.3599548339889</v>
      </c>
      <c r="H931" s="42">
        <v>1.2097260523461137</v>
      </c>
      <c r="I931" s="35">
        <v>297</v>
      </c>
      <c r="J931" s="43">
        <v>0.10702341137123746</v>
      </c>
      <c r="K931" s="44">
        <v>0.24533840062327664</v>
      </c>
      <c r="L931" s="26">
        <f t="shared" si="266"/>
        <v>11.910084094524205</v>
      </c>
      <c r="M931" s="26">
        <f t="shared" si="267"/>
        <v>1.1987918660253036</v>
      </c>
      <c r="N931" s="96">
        <f t="shared" si="268"/>
        <v>12</v>
      </c>
      <c r="O931" s="26">
        <f t="shared" si="269"/>
        <v>0.89555356981600864</v>
      </c>
      <c r="P931" s="3">
        <f>IF(L931&gt;'Power Curve'!$C$37,0,INDEX(Ci,$N931,1)*POWER(1-O931,3)+INDEX(Ci,$N931,2)*3*O931*POWER(1-O931,2)+INDEX(Ci,$N931,3)*3*POWER(O931,2)*(1-O931)+INDEX(Ci,$N931,4)*POWER(O931,3))</f>
        <v>1909.5953179958449</v>
      </c>
      <c r="Q931" s="3">
        <f>MAX(0,MIN(P931-V931+W931,'Power Curve'!$C$39))</f>
        <v>1925.698415401765</v>
      </c>
      <c r="R931" s="3">
        <f t="shared" si="270"/>
        <v>1910.3599548339889</v>
      </c>
      <c r="S931" s="3">
        <f t="shared" si="271"/>
        <v>15.33846056777611</v>
      </c>
      <c r="T931" s="3">
        <f t="shared" si="272"/>
        <v>15.33846056777611</v>
      </c>
      <c r="V931" s="37">
        <f t="array" ref="V931">SUM(_xlfn.NORM.DIST($AD$3:$AD$1003,$L931,$AA931,FALSE)*WindSpeedStep*$AE$3:$AE$1003)/AG931</f>
        <v>1884.8557292784494</v>
      </c>
      <c r="W931" s="37">
        <f t="array" ref="W931">SUM(_xlfn.NORM.DIST($AD$3:$AD$1003,$L931,$AB931,FALSE)*WindSpeedStep*$AE$3:$AE$1003)/AH931</f>
        <v>1900.9588266843696</v>
      </c>
      <c r="Y931" s="1">
        <f t="shared" si="273"/>
        <v>11</v>
      </c>
      <c r="Z931" s="99">
        <f>IF(L931&lt;'Power Curve'!$P$28,'Power Curve'!$Q$28,IF(L931&gt;'Power Curve'!$P$29,'Power Curve'!$Q$29,INDEX(ReferenceTurbulence,Y931)+(L931-INDEX(ReferenceTurbulenceWindSpeed,Y931))*(INDEX(ReferenceTurbulence,Y931+1)-INDEX(ReferenceTurbulence,Y931))/(INDEX(ReferenceTurbulenceWindSpeed,Y931+1)-INDEX(ReferenceTurbulenceWindSpeed,Y931))))</f>
        <v>0.11839165297440245</v>
      </c>
      <c r="AA931" s="100">
        <f t="shared" si="279"/>
        <v>1.4100545430148599</v>
      </c>
      <c r="AB931" s="29">
        <f t="shared" si="280"/>
        <v>1.2746578295142961</v>
      </c>
      <c r="AD931" s="29">
        <f>'Zero Turbulence Curve'!F930</f>
        <v>92.799999999999002</v>
      </c>
      <c r="AE931" s="29">
        <f>'Zero Turbulence Curve'!G930</f>
        <v>1989.4717126307078</v>
      </c>
      <c r="AF931" s="39"/>
      <c r="AG931" s="40">
        <f t="array" ref="AG931">SUM(_xlfn.NORM.DIST($AD$3:$AD$1003,$F931,$AA931,FALSE)*WindSpeedStep)</f>
        <v>1.0000000000000031</v>
      </c>
      <c r="AH931" s="40">
        <f t="array" ref="AH931">SUM(_xlfn.NORM.DIST($AD$3:$AD$1003,$F931,$AB931,FALSE)*WindSpeedStep)</f>
        <v>1.0000000000000029</v>
      </c>
      <c r="AJ931" s="47">
        <f t="shared" si="274"/>
        <v>12</v>
      </c>
      <c r="AK931" s="83" t="b">
        <f>COUNTIF('Power Curve'!$D$2:$D$31,AJ931)&gt;0</f>
        <v>1</v>
      </c>
      <c r="AL931" s="83" t="b">
        <f t="shared" si="275"/>
        <v>0</v>
      </c>
      <c r="AM931" s="83" t="b">
        <f t="shared" si="281"/>
        <v>1</v>
      </c>
      <c r="AN931" s="47" t="str">
        <f t="shared" si="276"/>
        <v>Inner</v>
      </c>
      <c r="AO931" s="48" t="str">
        <f t="shared" si="277"/>
        <v>1.1-1.2</v>
      </c>
      <c r="AP931" s="49" t="str">
        <f t="shared" si="282"/>
        <v>20-21</v>
      </c>
      <c r="AQ931" s="49" t="str">
        <f t="shared" si="283"/>
        <v>Feb</v>
      </c>
      <c r="AR931" s="48" t="str">
        <f t="shared" si="284"/>
        <v>295-305</v>
      </c>
      <c r="AS931" s="49" t="str">
        <f t="shared" si="278"/>
        <v>Inner-TI</v>
      </c>
    </row>
    <row r="932" spans="5:45" x14ac:dyDescent="0.3">
      <c r="E932" s="15">
        <v>40958.875</v>
      </c>
      <c r="F932" s="21">
        <v>12.13</v>
      </c>
      <c r="G932" s="21">
        <v>1938.609985351568</v>
      </c>
      <c r="H932" s="42">
        <v>1.2098173811789628</v>
      </c>
      <c r="I932" s="35">
        <v>295.8</v>
      </c>
      <c r="J932" s="43">
        <v>9.4806265457543268E-2</v>
      </c>
      <c r="K932" s="44">
        <v>0.2261822201399841</v>
      </c>
      <c r="L932" s="26">
        <f t="shared" si="266"/>
        <v>12.079678559197676</v>
      </c>
      <c r="M932" s="26">
        <f t="shared" si="267"/>
        <v>1.2250032372418649</v>
      </c>
      <c r="N932" s="96">
        <f t="shared" si="268"/>
        <v>13</v>
      </c>
      <c r="O932" s="26">
        <f t="shared" si="269"/>
        <v>6.2961273828718356E-2</v>
      </c>
      <c r="P932" s="3">
        <f>IF(L932&gt;'Power Curve'!$C$37,0,INDEX(Ci,$N932,1)*POWER(1-O932,3)+INDEX(Ci,$N932,2)*3*O932*POWER(1-O932,2)+INDEX(Ci,$N932,3)*3*POWER(O932,2)*(1-O932)+INDEX(Ci,$N932,4)*POWER(O932,3))</f>
        <v>1920.5608373102978</v>
      </c>
      <c r="Q932" s="3">
        <f>MAX(0,MIN(P932-V932+W932,'Power Curve'!$C$39))</f>
        <v>1950.6510862450452</v>
      </c>
      <c r="R932" s="3">
        <f t="shared" si="270"/>
        <v>1938.609985351568</v>
      </c>
      <c r="S932" s="3">
        <f t="shared" si="271"/>
        <v>12.041100893477278</v>
      </c>
      <c r="T932" s="3">
        <f t="shared" si="272"/>
        <v>12.041100893477278</v>
      </c>
      <c r="V932" s="37">
        <f t="array" ref="V932">SUM(_xlfn.NORM.DIST($AD$3:$AD$1003,$L932,$AA932,FALSE)*WindSpeedStep*$AE$3:$AE$1003)/AG932</f>
        <v>1898.9098223286744</v>
      </c>
      <c r="W932" s="37">
        <f t="array" ref="W932">SUM(_xlfn.NORM.DIST($AD$3:$AD$1003,$L932,$AB932,FALSE)*WindSpeedStep*$AE$3:$AE$1003)/AH932</f>
        <v>1929.0000712634219</v>
      </c>
      <c r="Y932" s="1">
        <f t="shared" si="273"/>
        <v>12</v>
      </c>
      <c r="Z932" s="99">
        <f>IF(L932&lt;'Power Curve'!$P$28,'Power Curve'!$Q$28,IF(L932&gt;'Power Curve'!$P$29,'Power Curve'!$Q$29,INDEX(ReferenceTurbulence,Y932)+(L932-INDEX(ReferenceTurbulenceWindSpeed,Y932))*(INDEX(ReferenceTurbulence,Y932+1)-INDEX(ReferenceTurbulence,Y932))/(INDEX(ReferenceTurbulenceWindSpeed,Y932+1)-INDEX(ReferenceTurbulenceWindSpeed,Y932))))</f>
        <v>0.1184296213002774</v>
      </c>
      <c r="AA932" s="100">
        <f t="shared" si="279"/>
        <v>1.4305917571948612</v>
      </c>
      <c r="AB932" s="29">
        <f t="shared" si="280"/>
        <v>1.1452292121250887</v>
      </c>
      <c r="AD932" s="29">
        <f>'Zero Turbulence Curve'!F931</f>
        <v>92.899999999998997</v>
      </c>
      <c r="AE932" s="29">
        <f>'Zero Turbulence Curve'!G931</f>
        <v>1989.4717126307078</v>
      </c>
      <c r="AF932" s="39"/>
      <c r="AG932" s="40">
        <f t="array" ref="AG932">SUM(_xlfn.NORM.DIST($AD$3:$AD$1003,$F932,$AA932,FALSE)*WindSpeedStep)</f>
        <v>1.0000000000000027</v>
      </c>
      <c r="AH932" s="40">
        <f t="array" ref="AH932">SUM(_xlfn.NORM.DIST($AD$3:$AD$1003,$F932,$AB932,FALSE)*WindSpeedStep)</f>
        <v>1.0000000000000033</v>
      </c>
      <c r="AJ932" s="47">
        <f t="shared" si="274"/>
        <v>12</v>
      </c>
      <c r="AK932" s="83" t="b">
        <f>COUNTIF('Power Curve'!$D$2:$D$31,AJ932)&gt;0</f>
        <v>1</v>
      </c>
      <c r="AL932" s="83" t="b">
        <f t="shared" si="275"/>
        <v>0</v>
      </c>
      <c r="AM932" s="83" t="b">
        <f t="shared" si="281"/>
        <v>1</v>
      </c>
      <c r="AN932" s="47" t="str">
        <f t="shared" si="276"/>
        <v>Outer</v>
      </c>
      <c r="AO932" s="48" t="str">
        <f t="shared" si="277"/>
        <v>1.2-1.3</v>
      </c>
      <c r="AP932" s="49" t="str">
        <f t="shared" si="282"/>
        <v>21-22</v>
      </c>
      <c r="AQ932" s="49" t="str">
        <f t="shared" si="283"/>
        <v>Feb</v>
      </c>
      <c r="AR932" s="48" t="str">
        <f t="shared" si="284"/>
        <v>295-305</v>
      </c>
      <c r="AS932" s="49" t="str">
        <f t="shared" si="278"/>
        <v>HWS-LTI</v>
      </c>
    </row>
    <row r="933" spans="5:45" x14ac:dyDescent="0.3">
      <c r="E933" s="15">
        <v>40958.881944444445</v>
      </c>
      <c r="F933" s="21">
        <v>11.61</v>
      </c>
      <c r="G933" s="21">
        <v>1958.8300476074269</v>
      </c>
      <c r="H933" s="42">
        <v>1.21036565697148</v>
      </c>
      <c r="I933" s="35">
        <v>293.2</v>
      </c>
      <c r="J933" s="43">
        <v>0.11627906976744187</v>
      </c>
      <c r="K933" s="44">
        <v>0.24763001668933016</v>
      </c>
      <c r="L933" s="26">
        <f t="shared" si="266"/>
        <v>11.563582086408385</v>
      </c>
      <c r="M933" s="26">
        <f t="shared" si="267"/>
        <v>1.1452388636941586</v>
      </c>
      <c r="N933" s="96">
        <f t="shared" si="268"/>
        <v>12</v>
      </c>
      <c r="O933" s="26">
        <f t="shared" si="269"/>
        <v>0.5618013184759072</v>
      </c>
      <c r="P933" s="3">
        <f>IF(L933&gt;'Power Curve'!$C$37,0,INDEX(Ci,$N933,1)*POWER(1-O933,3)+INDEX(Ci,$N933,2)*3*O933*POWER(1-O933,2)+INDEX(Ci,$N933,3)*3*POWER(O933,2)*(1-O933)+INDEX(Ci,$N933,4)*POWER(O933,3))</f>
        <v>1871.0283631266329</v>
      </c>
      <c r="Q933" s="3">
        <f>MAX(0,MIN(P933-V933+W933,'Power Curve'!$C$39))</f>
        <v>1875.2959892235151</v>
      </c>
      <c r="R933" s="3">
        <f t="shared" si="270"/>
        <v>1958.8300476074269</v>
      </c>
      <c r="S933" s="3">
        <f t="shared" si="271"/>
        <v>-83.53405838391177</v>
      </c>
      <c r="T933" s="3">
        <f t="shared" si="272"/>
        <v>83.53405838391177</v>
      </c>
      <c r="V933" s="37">
        <f t="array" ref="V933">SUM(_xlfn.NORM.DIST($AD$3:$AD$1003,$L933,$AA933,FALSE)*WindSpeedStep*$AE$3:$AE$1003)/AG933</f>
        <v>1848.2079695628047</v>
      </c>
      <c r="W933" s="37">
        <f t="array" ref="W933">SUM(_xlfn.NORM.DIST($AD$3:$AD$1003,$L933,$AB933,FALSE)*WindSpeedStep*$AE$3:$AE$1003)/AH933</f>
        <v>1852.4755956596869</v>
      </c>
      <c r="Y933" s="1">
        <f t="shared" si="273"/>
        <v>11</v>
      </c>
      <c r="Z933" s="99">
        <f>IF(L933&lt;'Power Curve'!$P$28,'Power Curve'!$Q$28,IF(L933&gt;'Power Curve'!$P$29,'Power Curve'!$Q$29,INDEX(ReferenceTurbulence,Y933)+(L933-INDEX(ReferenceTurbulenceWindSpeed,Y933))*(INDEX(ReferenceTurbulence,Y933+1)-INDEX(ReferenceTurbulence,Y933))/(INDEX(ReferenceTurbulenceWindSpeed,Y933+1)-INDEX(ReferenceTurbulenceWindSpeed,Y933))))</f>
        <v>0.11898905803004166</v>
      </c>
      <c r="AA933" s="100">
        <f t="shared" si="279"/>
        <v>1.3759397399147975</v>
      </c>
      <c r="AB933" s="29">
        <f t="shared" si="280"/>
        <v>1.3446025681870215</v>
      </c>
      <c r="AD933" s="29">
        <f>'Zero Turbulence Curve'!F932</f>
        <v>92.999999999998991</v>
      </c>
      <c r="AE933" s="29">
        <f>'Zero Turbulence Curve'!G932</f>
        <v>1989.4717126307078</v>
      </c>
      <c r="AF933" s="39"/>
      <c r="AG933" s="40">
        <f t="array" ref="AG933">SUM(_xlfn.NORM.DIST($AD$3:$AD$1003,$F933,$AA933,FALSE)*WindSpeedStep)</f>
        <v>1.0000000000000033</v>
      </c>
      <c r="AH933" s="40">
        <f t="array" ref="AH933">SUM(_xlfn.NORM.DIST($AD$3:$AD$1003,$F933,$AB933,FALSE)*WindSpeedStep)</f>
        <v>1.000000000000004</v>
      </c>
      <c r="AJ933" s="47">
        <f t="shared" si="274"/>
        <v>12</v>
      </c>
      <c r="AK933" s="83" t="b">
        <f>COUNTIF('Power Curve'!$D$2:$D$31,AJ933)&gt;0</f>
        <v>1</v>
      </c>
      <c r="AL933" s="83" t="b">
        <f t="shared" si="275"/>
        <v>0</v>
      </c>
      <c r="AM933" s="83" t="b">
        <f t="shared" si="281"/>
        <v>1</v>
      </c>
      <c r="AN933" s="47" t="str">
        <f t="shared" si="276"/>
        <v>Inner</v>
      </c>
      <c r="AO933" s="48" t="str">
        <f t="shared" si="277"/>
        <v>1.1-1.2</v>
      </c>
      <c r="AP933" s="49" t="str">
        <f t="shared" si="282"/>
        <v>21-22</v>
      </c>
      <c r="AQ933" s="49" t="str">
        <f t="shared" si="283"/>
        <v>Feb</v>
      </c>
      <c r="AR933" s="48" t="str">
        <f t="shared" si="284"/>
        <v>285-295</v>
      </c>
      <c r="AS933" s="49" t="str">
        <f t="shared" si="278"/>
        <v>Inner-TI</v>
      </c>
    </row>
    <row r="934" spans="5:45" x14ac:dyDescent="0.3">
      <c r="E934" s="15">
        <v>40958.888888888891</v>
      </c>
      <c r="F934" s="21">
        <v>11.57</v>
      </c>
      <c r="G934" s="21">
        <v>1969.7100524902371</v>
      </c>
      <c r="H934" s="42">
        <v>1.2108774794217003</v>
      </c>
      <c r="I934" s="35">
        <v>293.8</v>
      </c>
      <c r="J934" s="43">
        <v>0.12791702679343128</v>
      </c>
      <c r="K934" s="44">
        <v>0.2300741575459796</v>
      </c>
      <c r="L934" s="26">
        <f t="shared" si="266"/>
        <v>11.525366114198794</v>
      </c>
      <c r="M934" s="26">
        <f t="shared" si="267"/>
        <v>1.1393324619969334</v>
      </c>
      <c r="N934" s="96">
        <f t="shared" si="268"/>
        <v>12</v>
      </c>
      <c r="O934" s="26">
        <f t="shared" si="269"/>
        <v>0.52499152671897686</v>
      </c>
      <c r="P934" s="3">
        <f>IF(L934&gt;'Power Curve'!$C$37,0,INDEX(Ci,$N934,1)*POWER(1-O934,3)+INDEX(Ci,$N934,2)*3*O934*POWER(1-O934,2)+INDEX(Ci,$N934,3)*3*POWER(O934,2)*(1-O934)+INDEX(Ci,$N934,4)*POWER(O934,3))</f>
        <v>1865.6807170929551</v>
      </c>
      <c r="Q934" s="3">
        <f>MAX(0,MIN(P934-V934+W934,'Power Curve'!$C$39))</f>
        <v>1851.6012013744214</v>
      </c>
      <c r="R934" s="3">
        <f t="shared" si="270"/>
        <v>1969.7100524902371</v>
      </c>
      <c r="S934" s="3">
        <f t="shared" si="271"/>
        <v>-118.1088511158157</v>
      </c>
      <c r="T934" s="3">
        <f t="shared" si="272"/>
        <v>118.1088511158157</v>
      </c>
      <c r="V934" s="37">
        <f t="array" ref="V934">SUM(_xlfn.NORM.DIST($AD$3:$AD$1003,$L934,$AA934,FALSE)*WindSpeedStep*$AE$3:$AE$1003)/AG934</f>
        <v>1843.5275872761804</v>
      </c>
      <c r="W934" s="37">
        <f t="array" ref="W934">SUM(_xlfn.NORM.DIST($AD$3:$AD$1003,$L934,$AB934,FALSE)*WindSpeedStep*$AE$3:$AE$1003)/AH934</f>
        <v>1829.4480715576467</v>
      </c>
      <c r="Y934" s="1">
        <f t="shared" si="273"/>
        <v>11</v>
      </c>
      <c r="Z934" s="99">
        <f>IF(L934&lt;'Power Curve'!$P$28,'Power Curve'!$Q$28,IF(L934&gt;'Power Curve'!$P$29,'Power Curve'!$Q$29,INDEX(ReferenceTurbulence,Y934)+(L934-INDEX(ReferenceTurbulenceWindSpeed,Y934))*(INDEX(ReferenceTurbulence,Y934+1)-INDEX(ReferenceTurbulence,Y934))/(INDEX(ReferenceTurbulenceWindSpeed,Y934+1)-INDEX(ReferenceTurbulenceWindSpeed,Y934))))</f>
        <v>0.11905494629178168</v>
      </c>
      <c r="AA934" s="100">
        <f t="shared" si="279"/>
        <v>1.3721518437190579</v>
      </c>
      <c r="AB934" s="29">
        <f t="shared" si="280"/>
        <v>1.4742905660340722</v>
      </c>
      <c r="AD934" s="29">
        <f>'Zero Turbulence Curve'!F933</f>
        <v>93.099999999998985</v>
      </c>
      <c r="AE934" s="29">
        <f>'Zero Turbulence Curve'!G933</f>
        <v>1989.4717126307078</v>
      </c>
      <c r="AF934" s="39"/>
      <c r="AG934" s="40">
        <f t="array" ref="AG934">SUM(_xlfn.NORM.DIST($AD$3:$AD$1003,$F934,$AA934,FALSE)*WindSpeedStep)</f>
        <v>1.0000000000000033</v>
      </c>
      <c r="AH934" s="40">
        <f t="array" ref="AH934">SUM(_xlfn.NORM.DIST($AD$3:$AD$1003,$F934,$AB934,FALSE)*WindSpeedStep)</f>
        <v>1.0000000000000016</v>
      </c>
      <c r="AJ934" s="47">
        <f t="shared" si="274"/>
        <v>12</v>
      </c>
      <c r="AK934" s="83" t="b">
        <f>COUNTIF('Power Curve'!$D$2:$D$31,AJ934)&gt;0</f>
        <v>1</v>
      </c>
      <c r="AL934" s="83" t="b">
        <f t="shared" si="275"/>
        <v>0</v>
      </c>
      <c r="AM934" s="83" t="b">
        <f t="shared" si="281"/>
        <v>1</v>
      </c>
      <c r="AN934" s="47" t="str">
        <f t="shared" si="276"/>
        <v>Inner</v>
      </c>
      <c r="AO934" s="48" t="str">
        <f t="shared" si="277"/>
        <v>1.1-1.2</v>
      </c>
      <c r="AP934" s="49" t="str">
        <f t="shared" si="282"/>
        <v>21-22</v>
      </c>
      <c r="AQ934" s="49" t="str">
        <f t="shared" si="283"/>
        <v>Feb</v>
      </c>
      <c r="AR934" s="48" t="str">
        <f t="shared" si="284"/>
        <v>285-295</v>
      </c>
      <c r="AS934" s="49" t="str">
        <f t="shared" si="278"/>
        <v>Inner-TI</v>
      </c>
    </row>
    <row r="935" spans="5:45" x14ac:dyDescent="0.3">
      <c r="E935" s="15">
        <v>40958.895833333336</v>
      </c>
      <c r="F935" s="21">
        <v>11.15</v>
      </c>
      <c r="G935" s="21">
        <v>1880.7500305175811</v>
      </c>
      <c r="H935" s="42">
        <v>1.2116640980638285</v>
      </c>
      <c r="I935" s="35">
        <v>294.5</v>
      </c>
      <c r="J935" s="43">
        <v>0.12286995515695068</v>
      </c>
      <c r="K935" s="44">
        <v>0.22924608818626463</v>
      </c>
      <c r="L935" s="26">
        <f t="shared" si="266"/>
        <v>11.109390970900122</v>
      </c>
      <c r="M935" s="26">
        <f t="shared" si="267"/>
        <v>1.0750421626710891</v>
      </c>
      <c r="N935" s="96">
        <f t="shared" si="268"/>
        <v>12</v>
      </c>
      <c r="O935" s="26">
        <f t="shared" si="269"/>
        <v>0.12432244738986784</v>
      </c>
      <c r="P935" s="3">
        <f>IF(L935&gt;'Power Curve'!$C$37,0,INDEX(Ci,$N935,1)*POWER(1-O935,3)+INDEX(Ci,$N935,2)*3*O935*POWER(1-O935,2)+INDEX(Ci,$N935,3)*3*POWER(O935,2)*(1-O935)+INDEX(Ci,$N935,4)*POWER(O935,3))</f>
        <v>1798.71416910268</v>
      </c>
      <c r="Q935" s="3">
        <f>MAX(0,MIN(P935-V935+W935,'Power Curve'!$C$39))</f>
        <v>1793.7023027647565</v>
      </c>
      <c r="R935" s="3">
        <f t="shared" si="270"/>
        <v>1880.7500305175811</v>
      </c>
      <c r="S935" s="3">
        <f t="shared" si="271"/>
        <v>-87.047727752824585</v>
      </c>
      <c r="T935" s="3">
        <f t="shared" si="272"/>
        <v>87.047727752824585</v>
      </c>
      <c r="V935" s="37">
        <f t="array" ref="V935">SUM(_xlfn.NORM.DIST($AD$3:$AD$1003,$L935,$AA935,FALSE)*WindSpeedStep*$AE$3:$AE$1003)/AG935</f>
        <v>1783.3051123414627</v>
      </c>
      <c r="W935" s="37">
        <f t="array" ref="W935">SUM(_xlfn.NORM.DIST($AD$3:$AD$1003,$L935,$AB935,FALSE)*WindSpeedStep*$AE$3:$AE$1003)/AH935</f>
        <v>1778.2932460035393</v>
      </c>
      <c r="Y935" s="1">
        <f t="shared" si="273"/>
        <v>11</v>
      </c>
      <c r="Z935" s="99">
        <f>IF(L935&lt;'Power Curve'!$P$28,'Power Curve'!$Q$28,IF(L935&gt;'Power Curve'!$P$29,'Power Curve'!$Q$29,INDEX(ReferenceTurbulence,Y935)+(L935-INDEX(ReferenceTurbulenceWindSpeed,Y935))*(INDEX(ReferenceTurbulence,Y935+1)-INDEX(ReferenceTurbulence,Y935))/(INDEX(ReferenceTurbulenceWindSpeed,Y935+1)-INDEX(ReferenceTurbulenceWindSpeed,Y935))))</f>
        <v>0.1197721301689493</v>
      </c>
      <c r="AA935" s="100">
        <f t="shared" si="279"/>
        <v>1.3305954214643996</v>
      </c>
      <c r="AB935" s="29">
        <f t="shared" si="280"/>
        <v>1.3650103704155307</v>
      </c>
      <c r="AD935" s="29">
        <f>'Zero Turbulence Curve'!F934</f>
        <v>93.19999999999898</v>
      </c>
      <c r="AE935" s="29">
        <f>'Zero Turbulence Curve'!G934</f>
        <v>1989.4717126307078</v>
      </c>
      <c r="AF935" s="39"/>
      <c r="AG935" s="40">
        <f t="array" ref="AG935">SUM(_xlfn.NORM.DIST($AD$3:$AD$1003,$F935,$AA935,FALSE)*WindSpeedStep)</f>
        <v>1.0000000000000033</v>
      </c>
      <c r="AH935" s="40">
        <f t="array" ref="AH935">SUM(_xlfn.NORM.DIST($AD$3:$AD$1003,$F935,$AB935,FALSE)*WindSpeedStep)</f>
        <v>1.0000000000000031</v>
      </c>
      <c r="AJ935" s="47">
        <f t="shared" si="274"/>
        <v>11</v>
      </c>
      <c r="AK935" s="83" t="b">
        <f>COUNTIF('Power Curve'!$D$2:$D$31,AJ935)&gt;0</f>
        <v>1</v>
      </c>
      <c r="AL935" s="83" t="b">
        <f t="shared" si="275"/>
        <v>0</v>
      </c>
      <c r="AM935" s="83" t="b">
        <f t="shared" si="281"/>
        <v>1</v>
      </c>
      <c r="AN935" s="47" t="str">
        <f t="shared" si="276"/>
        <v>Inner</v>
      </c>
      <c r="AO935" s="48" t="str">
        <f t="shared" si="277"/>
        <v>1.0-1.1</v>
      </c>
      <c r="AP935" s="49" t="str">
        <f t="shared" si="282"/>
        <v>21-22</v>
      </c>
      <c r="AQ935" s="49" t="str">
        <f t="shared" si="283"/>
        <v>Feb</v>
      </c>
      <c r="AR935" s="48" t="str">
        <f t="shared" si="284"/>
        <v>285-295</v>
      </c>
      <c r="AS935" s="49" t="str">
        <f t="shared" si="278"/>
        <v>Inner-TI</v>
      </c>
    </row>
    <row r="936" spans="5:45" x14ac:dyDescent="0.3">
      <c r="E936" s="15">
        <v>40958.902777777781</v>
      </c>
      <c r="F936" s="21">
        <v>11.48</v>
      </c>
      <c r="G936" s="21">
        <v>1963.5600280761769</v>
      </c>
      <c r="H936" s="42">
        <v>1.2118014633399072</v>
      </c>
      <c r="I936" s="35">
        <v>295.89999999999998</v>
      </c>
      <c r="J936" s="43">
        <v>0.11149825783972125</v>
      </c>
      <c r="K936" s="44">
        <v>0.23234691501275437</v>
      </c>
      <c r="L936" s="26">
        <f t="shared" si="266"/>
        <v>11.43862131874668</v>
      </c>
      <c r="M936" s="26">
        <f t="shared" si="267"/>
        <v>1.125925774231046</v>
      </c>
      <c r="N936" s="96">
        <f t="shared" si="268"/>
        <v>12</v>
      </c>
      <c r="O936" s="26">
        <f t="shared" si="269"/>
        <v>0.44143855993645065</v>
      </c>
      <c r="P936" s="3">
        <f>IF(L936&gt;'Power Curve'!$C$37,0,INDEX(Ci,$N936,1)*POWER(1-O936,3)+INDEX(Ci,$N936,2)*3*O936*POWER(1-O936,2)+INDEX(Ci,$N936,3)*3*POWER(O936,2)*(1-O936)+INDEX(Ci,$N936,4)*POWER(O936,3))</f>
        <v>1852.9147789015794</v>
      </c>
      <c r="Q936" s="3">
        <f>MAX(0,MIN(P936-V936+W936,'Power Curve'!$C$39))</f>
        <v>1865.2769389927412</v>
      </c>
      <c r="R936" s="3">
        <f t="shared" si="270"/>
        <v>1963.5600280761769</v>
      </c>
      <c r="S936" s="3">
        <f t="shared" si="271"/>
        <v>-98.283089083435698</v>
      </c>
      <c r="T936" s="3">
        <f t="shared" si="272"/>
        <v>98.283089083435698</v>
      </c>
      <c r="V936" s="37">
        <f t="array" ref="V936">SUM(_xlfn.NORM.DIST($AD$3:$AD$1003,$L936,$AA936,FALSE)*WindSpeedStep*$AE$3:$AE$1003)/AG936</f>
        <v>1832.395410096382</v>
      </c>
      <c r="W936" s="37">
        <f t="array" ref="W936">SUM(_xlfn.NORM.DIST($AD$3:$AD$1003,$L936,$AB936,FALSE)*WindSpeedStep*$AE$3:$AE$1003)/AH936</f>
        <v>1844.7575701875437</v>
      </c>
      <c r="Y936" s="1">
        <f t="shared" si="273"/>
        <v>11</v>
      </c>
      <c r="Z936" s="99">
        <f>IF(L936&lt;'Power Curve'!$P$28,'Power Curve'!$Q$28,IF(L936&gt;'Power Curve'!$P$29,'Power Curve'!$Q$29,INDEX(ReferenceTurbulence,Y936)+(L936-INDEX(ReferenceTurbulenceWindSpeed,Y936))*(INDEX(ReferenceTurbulence,Y936+1)-INDEX(ReferenceTurbulence,Y936))/(INDEX(ReferenceTurbulenceWindSpeed,Y936+1)-INDEX(ReferenceTurbulenceWindSpeed,Y936))))</f>
        <v>0.11920450322980716</v>
      </c>
      <c r="AA936" s="100">
        <f t="shared" si="279"/>
        <v>1.3635351719350797</v>
      </c>
      <c r="AB936" s="29">
        <f t="shared" si="280"/>
        <v>1.2753863491285498</v>
      </c>
      <c r="AD936" s="29">
        <f>'Zero Turbulence Curve'!F935</f>
        <v>93.299999999998974</v>
      </c>
      <c r="AE936" s="29">
        <f>'Zero Turbulence Curve'!G935</f>
        <v>1989.4717126307078</v>
      </c>
      <c r="AF936" s="39"/>
      <c r="AG936" s="40">
        <f t="array" ref="AG936">SUM(_xlfn.NORM.DIST($AD$3:$AD$1003,$F936,$AA936,FALSE)*WindSpeedStep)</f>
        <v>1.0000000000000031</v>
      </c>
      <c r="AH936" s="40">
        <f t="array" ref="AH936">SUM(_xlfn.NORM.DIST($AD$3:$AD$1003,$F936,$AB936,FALSE)*WindSpeedStep)</f>
        <v>1.0000000000000036</v>
      </c>
      <c r="AJ936" s="47">
        <f t="shared" si="274"/>
        <v>11</v>
      </c>
      <c r="AK936" s="83" t="b">
        <f>COUNTIF('Power Curve'!$D$2:$D$31,AJ936)&gt;0</f>
        <v>1</v>
      </c>
      <c r="AL936" s="83" t="b">
        <f t="shared" si="275"/>
        <v>0</v>
      </c>
      <c r="AM936" s="83" t="b">
        <f t="shared" si="281"/>
        <v>1</v>
      </c>
      <c r="AN936" s="47" t="str">
        <f t="shared" si="276"/>
        <v>Inner</v>
      </c>
      <c r="AO936" s="48" t="str">
        <f t="shared" si="277"/>
        <v>1.1-1.2</v>
      </c>
      <c r="AP936" s="49" t="str">
        <f t="shared" si="282"/>
        <v>21-22</v>
      </c>
      <c r="AQ936" s="49" t="str">
        <f t="shared" si="283"/>
        <v>Feb</v>
      </c>
      <c r="AR936" s="48" t="str">
        <f t="shared" si="284"/>
        <v>295-305</v>
      </c>
      <c r="AS936" s="49" t="str">
        <f t="shared" si="278"/>
        <v>Inner-TI</v>
      </c>
    </row>
    <row r="937" spans="5:45" x14ac:dyDescent="0.3">
      <c r="E937" s="15">
        <v>40958.909722222219</v>
      </c>
      <c r="F937" s="21">
        <v>11.28</v>
      </c>
      <c r="G937" s="21">
        <v>1928.650039672852</v>
      </c>
      <c r="H937" s="42">
        <v>1.2113436987090698</v>
      </c>
      <c r="I937" s="35">
        <v>294.89999999999998</v>
      </c>
      <c r="J937" s="43">
        <v>8.3333333333333329E-2</v>
      </c>
      <c r="K937" s="44">
        <v>0.24551884349719402</v>
      </c>
      <c r="L937" s="26">
        <f t="shared" si="266"/>
        <v>11.237926782455819</v>
      </c>
      <c r="M937" s="26">
        <f t="shared" si="267"/>
        <v>1.094907786692457</v>
      </c>
      <c r="N937" s="96">
        <f t="shared" si="268"/>
        <v>12</v>
      </c>
      <c r="O937" s="26">
        <f t="shared" si="269"/>
        <v>0.2481287038609748</v>
      </c>
      <c r="P937" s="3">
        <f>IF(L937&gt;'Power Curve'!$C$37,0,INDEX(Ci,$N937,1)*POWER(1-O937,3)+INDEX(Ci,$N937,2)*3*O937*POWER(1-O937,2)+INDEX(Ci,$N937,3)*3*POWER(O937,2)*(1-O937)+INDEX(Ci,$N937,4)*POWER(O937,3))</f>
        <v>1820.6978298416245</v>
      </c>
      <c r="Q937" s="3">
        <f>MAX(0,MIN(P937-V937+W937,'Power Curve'!$C$39))</f>
        <v>1879.7642552305376</v>
      </c>
      <c r="R937" s="3">
        <f t="shared" si="270"/>
        <v>1928.650039672852</v>
      </c>
      <c r="S937" s="3">
        <f t="shared" si="271"/>
        <v>-48.885784442314389</v>
      </c>
      <c r="T937" s="3">
        <f t="shared" si="272"/>
        <v>48.885784442314389</v>
      </c>
      <c r="V937" s="37">
        <f t="array" ref="V937">SUM(_xlfn.NORM.DIST($AD$3:$AD$1003,$L937,$AA937,FALSE)*WindSpeedStep*$AE$3:$AE$1003)/AG937</f>
        <v>1803.8055428004695</v>
      </c>
      <c r="W937" s="37">
        <f t="array" ref="W937">SUM(_xlfn.NORM.DIST($AD$3:$AD$1003,$L937,$AB937,FALSE)*WindSpeedStep*$AE$3:$AE$1003)/AH937</f>
        <v>1862.8719681893826</v>
      </c>
      <c r="Y937" s="1">
        <f t="shared" si="273"/>
        <v>11</v>
      </c>
      <c r="Z937" s="99">
        <f>IF(L937&lt;'Power Curve'!$P$28,'Power Curve'!$Q$28,IF(L937&gt;'Power Curve'!$P$29,'Power Curve'!$Q$29,INDEX(ReferenceTurbulence,Y937)+(L937-INDEX(ReferenceTurbulenceWindSpeed,Y937))*(INDEX(ReferenceTurbulence,Y937+1)-INDEX(ReferenceTurbulence,Y937))/(INDEX(ReferenceTurbulenceWindSpeed,Y937+1)-INDEX(ReferenceTurbulenceWindSpeed,Y937))))</f>
        <v>0.11955052122627213</v>
      </c>
      <c r="AA937" s="100">
        <f t="shared" si="279"/>
        <v>1.3435000043452765</v>
      </c>
      <c r="AB937" s="29">
        <f t="shared" si="280"/>
        <v>0.93649389853798493</v>
      </c>
      <c r="AD937" s="29">
        <f>'Zero Turbulence Curve'!F936</f>
        <v>93.399999999998968</v>
      </c>
      <c r="AE937" s="29">
        <f>'Zero Turbulence Curve'!G936</f>
        <v>1989.4717126307078</v>
      </c>
      <c r="AF937" s="39"/>
      <c r="AG937" s="40">
        <f t="array" ref="AG937">SUM(_xlfn.NORM.DIST($AD$3:$AD$1003,$F937,$AA937,FALSE)*WindSpeedStep)</f>
        <v>1.000000000000004</v>
      </c>
      <c r="AH937" s="40">
        <f t="array" ref="AH937">SUM(_xlfn.NORM.DIST($AD$3:$AD$1003,$F937,$AB937,FALSE)*WindSpeedStep)</f>
        <v>1.0000000000000038</v>
      </c>
      <c r="AJ937" s="47">
        <f t="shared" si="274"/>
        <v>11</v>
      </c>
      <c r="AK937" s="83" t="b">
        <f>COUNTIF('Power Curve'!$D$2:$D$31,AJ937)&gt;0</f>
        <v>1</v>
      </c>
      <c r="AL937" s="83" t="b">
        <f t="shared" si="275"/>
        <v>0</v>
      </c>
      <c r="AM937" s="83" t="b">
        <f t="shared" si="281"/>
        <v>1</v>
      </c>
      <c r="AN937" s="47" t="str">
        <f t="shared" si="276"/>
        <v>Outer</v>
      </c>
      <c r="AO937" s="48" t="str">
        <f t="shared" si="277"/>
        <v>1.0-1.1</v>
      </c>
      <c r="AP937" s="49" t="str">
        <f t="shared" si="282"/>
        <v>21-22</v>
      </c>
      <c r="AQ937" s="49" t="str">
        <f t="shared" si="283"/>
        <v>Feb</v>
      </c>
      <c r="AR937" s="48" t="str">
        <f t="shared" si="284"/>
        <v>285-295</v>
      </c>
      <c r="AS937" s="49" t="str">
        <f t="shared" si="278"/>
        <v>HWS-LTI</v>
      </c>
    </row>
    <row r="938" spans="5:45" x14ac:dyDescent="0.3">
      <c r="E938" s="15">
        <v>40958.916666666664</v>
      </c>
      <c r="F938" s="21">
        <v>11.63</v>
      </c>
      <c r="G938" s="21">
        <v>1976.049987792971</v>
      </c>
      <c r="H938" s="42">
        <v>1.2115267639266463</v>
      </c>
      <c r="I938" s="35">
        <v>291.8</v>
      </c>
      <c r="J938" s="43">
        <v>0.10232158211521925</v>
      </c>
      <c r="K938" s="44">
        <v>0.2123843217878511</v>
      </c>
      <c r="L938" s="26">
        <f t="shared" si="266"/>
        <v>11.587204968667011</v>
      </c>
      <c r="M938" s="26">
        <f t="shared" si="267"/>
        <v>1.1488898562974734</v>
      </c>
      <c r="N938" s="96">
        <f t="shared" si="268"/>
        <v>12</v>
      </c>
      <c r="O938" s="26">
        <f t="shared" si="269"/>
        <v>0.58455498209774526</v>
      </c>
      <c r="P938" s="3">
        <f>IF(L938&gt;'Power Curve'!$C$37,0,INDEX(Ci,$N938,1)*POWER(1-O938,3)+INDEX(Ci,$N938,2)*3*O938*POWER(1-O938,2)+INDEX(Ci,$N938,3)*3*POWER(O938,2)*(1-O938)+INDEX(Ci,$N938,4)*POWER(O938,3))</f>
        <v>1874.2417883962394</v>
      </c>
      <c r="Q938" s="3">
        <f>MAX(0,MIN(P938-V938+W938,'Power Curve'!$C$39))</f>
        <v>1900.0542053821987</v>
      </c>
      <c r="R938" s="3">
        <f t="shared" si="270"/>
        <v>1976.049987792971</v>
      </c>
      <c r="S938" s="3">
        <f t="shared" si="271"/>
        <v>-75.995782410772335</v>
      </c>
      <c r="T938" s="3">
        <f t="shared" si="272"/>
        <v>75.995782410772335</v>
      </c>
      <c r="V938" s="37">
        <f t="array" ref="V938">SUM(_xlfn.NORM.DIST($AD$3:$AD$1003,$L938,$AA938,FALSE)*WindSpeedStep*$AE$3:$AE$1003)/AG938</f>
        <v>1851.0341554464408</v>
      </c>
      <c r="W938" s="37">
        <f t="array" ref="W938">SUM(_xlfn.NORM.DIST($AD$3:$AD$1003,$L938,$AB938,FALSE)*WindSpeedStep*$AE$3:$AE$1003)/AH938</f>
        <v>1876.8465724324001</v>
      </c>
      <c r="Y938" s="1">
        <f t="shared" si="273"/>
        <v>11</v>
      </c>
      <c r="Z938" s="99">
        <f>IF(L938&lt;'Power Curve'!$P$28,'Power Curve'!$Q$28,IF(L938&gt;'Power Curve'!$P$29,'Power Curve'!$Q$29,INDEX(ReferenceTurbulence,Y938)+(L938-INDEX(ReferenceTurbulenceWindSpeed,Y938))*(INDEX(ReferenceTurbulence,Y938+1)-INDEX(ReferenceTurbulence,Y938))/(INDEX(ReferenceTurbulenceWindSpeed,Y938+1)-INDEX(ReferenceTurbulenceWindSpeed,Y938))))</f>
        <v>0.11894832975441978</v>
      </c>
      <c r="AA938" s="100">
        <f t="shared" si="279"/>
        <v>1.3782786775450551</v>
      </c>
      <c r="AB938" s="29">
        <f t="shared" si="280"/>
        <v>1.1856211446873381</v>
      </c>
      <c r="AD938" s="29">
        <f>'Zero Turbulence Curve'!F937</f>
        <v>93.499999999998963</v>
      </c>
      <c r="AE938" s="29">
        <f>'Zero Turbulence Curve'!G937</f>
        <v>1989.4717126307078</v>
      </c>
      <c r="AF938" s="39"/>
      <c r="AG938" s="40">
        <f t="array" ref="AG938">SUM(_xlfn.NORM.DIST($AD$3:$AD$1003,$F938,$AA938,FALSE)*WindSpeedStep)</f>
        <v>1.0000000000000033</v>
      </c>
      <c r="AH938" s="40">
        <f t="array" ref="AH938">SUM(_xlfn.NORM.DIST($AD$3:$AD$1003,$F938,$AB938,FALSE)*WindSpeedStep)</f>
        <v>1.0000000000000038</v>
      </c>
      <c r="AJ938" s="47">
        <f t="shared" si="274"/>
        <v>12</v>
      </c>
      <c r="AK938" s="83" t="b">
        <f>COUNTIF('Power Curve'!$D$2:$D$31,AJ938)&gt;0</f>
        <v>1</v>
      </c>
      <c r="AL938" s="83" t="b">
        <f t="shared" si="275"/>
        <v>0</v>
      </c>
      <c r="AM938" s="83" t="b">
        <f t="shared" si="281"/>
        <v>1</v>
      </c>
      <c r="AN938" s="47" t="str">
        <f t="shared" si="276"/>
        <v>Inner</v>
      </c>
      <c r="AO938" s="48" t="str">
        <f t="shared" si="277"/>
        <v>1.1-1.2</v>
      </c>
      <c r="AP938" s="49" t="str">
        <f t="shared" si="282"/>
        <v>22-23</v>
      </c>
      <c r="AQ938" s="49" t="str">
        <f t="shared" si="283"/>
        <v>Feb</v>
      </c>
      <c r="AR938" s="48" t="str">
        <f t="shared" si="284"/>
        <v>285-295</v>
      </c>
      <c r="AS938" s="49" t="str">
        <f t="shared" si="278"/>
        <v>Inner-TI</v>
      </c>
    </row>
    <row r="939" spans="5:45" x14ac:dyDescent="0.3">
      <c r="E939" s="15">
        <v>40958.923611111109</v>
      </c>
      <c r="F939" s="21">
        <v>11.04</v>
      </c>
      <c r="G939" s="21">
        <v>1832.5400238037109</v>
      </c>
      <c r="H939" s="42">
        <v>1.2116640980638285</v>
      </c>
      <c r="I939" s="35">
        <v>292.8</v>
      </c>
      <c r="J939" s="43">
        <v>8.6050724637681167E-2</v>
      </c>
      <c r="K939" s="44">
        <v>0.27316356736041036</v>
      </c>
      <c r="L939" s="26">
        <f t="shared" si="266"/>
        <v>10.999791598093035</v>
      </c>
      <c r="M939" s="26">
        <f t="shared" si="267"/>
        <v>1.0581032263014387</v>
      </c>
      <c r="N939" s="96">
        <f t="shared" si="268"/>
        <v>12</v>
      </c>
      <c r="O939" s="26">
        <f t="shared" si="269"/>
        <v>1.8755851632645371E-2</v>
      </c>
      <c r="P939" s="3">
        <f>IF(L939&gt;'Power Curve'!$C$37,0,INDEX(Ci,$N939,1)*POWER(1-O939,3)+INDEX(Ci,$N939,2)*3*O939*POWER(1-O939,2)+INDEX(Ci,$N939,3)*3*POWER(O939,2)*(1-O939)+INDEX(Ci,$N939,4)*POWER(O939,3))</f>
        <v>1779.5378724520642</v>
      </c>
      <c r="Q939" s="3">
        <f>MAX(0,MIN(P939-V939+W939,'Power Curve'!$C$39))</f>
        <v>1834.8942342237683</v>
      </c>
      <c r="R939" s="3">
        <f t="shared" si="270"/>
        <v>1832.5400238037109</v>
      </c>
      <c r="S939" s="3">
        <f t="shared" si="271"/>
        <v>2.3542104200573704</v>
      </c>
      <c r="T939" s="3">
        <f t="shared" si="272"/>
        <v>2.3542104200573704</v>
      </c>
      <c r="V939" s="37">
        <f t="array" ref="V939">SUM(_xlfn.NORM.DIST($AD$3:$AD$1003,$L939,$AA939,FALSE)*WindSpeedStep*$AE$3:$AE$1003)/AG939</f>
        <v>1764.4116902520529</v>
      </c>
      <c r="W939" s="37">
        <f t="array" ref="W939">SUM(_xlfn.NORM.DIST($AD$3:$AD$1003,$L939,$AB939,FALSE)*WindSpeedStep*$AE$3:$AE$1003)/AH939</f>
        <v>1819.768052023757</v>
      </c>
      <c r="Y939" s="1">
        <f t="shared" si="273"/>
        <v>11</v>
      </c>
      <c r="Z939" s="99">
        <f>IF(L939&lt;'Power Curve'!$P$28,'Power Curve'!$Q$28,IF(L939&gt;'Power Curve'!$P$29,'Power Curve'!$Q$29,INDEX(ReferenceTurbulence,Y939)+(L939-INDEX(ReferenceTurbulenceWindSpeed,Y939))*(INDEX(ReferenceTurbulence,Y939+1)-INDEX(ReferenceTurbulence,Y939))/(INDEX(ReferenceTurbulenceWindSpeed,Y939+1)-INDEX(ReferenceTurbulenceWindSpeed,Y939))))</f>
        <v>0.11996109074602035</v>
      </c>
      <c r="AA939" s="100">
        <f t="shared" si="279"/>
        <v>1.3195469980861507</v>
      </c>
      <c r="AB939" s="29">
        <f t="shared" si="280"/>
        <v>0.94654003787938257</v>
      </c>
      <c r="AD939" s="29">
        <f>'Zero Turbulence Curve'!F938</f>
        <v>93.599999999998957</v>
      </c>
      <c r="AE939" s="29">
        <f>'Zero Turbulence Curve'!G938</f>
        <v>1989.4717126307078</v>
      </c>
      <c r="AF939" s="39"/>
      <c r="AG939" s="40">
        <f t="array" ref="AG939">SUM(_xlfn.NORM.DIST($AD$3:$AD$1003,$F939,$AA939,FALSE)*WindSpeedStep)</f>
        <v>1.0000000000000033</v>
      </c>
      <c r="AH939" s="40">
        <f t="array" ref="AH939">SUM(_xlfn.NORM.DIST($AD$3:$AD$1003,$F939,$AB939,FALSE)*WindSpeedStep)</f>
        <v>1.0000000000000036</v>
      </c>
      <c r="AJ939" s="47">
        <f t="shared" si="274"/>
        <v>11</v>
      </c>
      <c r="AK939" s="83" t="b">
        <f>COUNTIF('Power Curve'!$D$2:$D$31,AJ939)&gt;0</f>
        <v>1</v>
      </c>
      <c r="AL939" s="83" t="b">
        <f t="shared" si="275"/>
        <v>0</v>
      </c>
      <c r="AM939" s="83" t="b">
        <f t="shared" si="281"/>
        <v>1</v>
      </c>
      <c r="AN939" s="47" t="str">
        <f t="shared" si="276"/>
        <v>Outer</v>
      </c>
      <c r="AO939" s="48" t="str">
        <f t="shared" si="277"/>
        <v>1.0-1.1</v>
      </c>
      <c r="AP939" s="49" t="str">
        <f t="shared" si="282"/>
        <v>22-23</v>
      </c>
      <c r="AQ939" s="49" t="str">
        <f t="shared" si="283"/>
        <v>Feb</v>
      </c>
      <c r="AR939" s="48" t="str">
        <f t="shared" si="284"/>
        <v>285-295</v>
      </c>
      <c r="AS939" s="49" t="str">
        <f t="shared" si="278"/>
        <v>HWS-LTI</v>
      </c>
    </row>
    <row r="940" spans="5:45" x14ac:dyDescent="0.3">
      <c r="E940" s="15">
        <v>40958.930555555555</v>
      </c>
      <c r="F940" s="21">
        <v>10.52</v>
      </c>
      <c r="G940" s="21">
        <v>1831.9199981689451</v>
      </c>
      <c r="H940" s="42">
        <v>1.2124054813704814</v>
      </c>
      <c r="I940" s="35">
        <v>289.5</v>
      </c>
      <c r="J940" s="43">
        <v>8.8403041825095063E-2</v>
      </c>
      <c r="K940" s="44">
        <v>0.34631835178417569</v>
      </c>
      <c r="L940" s="26">
        <f t="shared" si="266"/>
        <v>10.483822852756671</v>
      </c>
      <c r="M940" s="26">
        <f t="shared" si="267"/>
        <v>0.97835859344332177</v>
      </c>
      <c r="N940" s="96">
        <f t="shared" si="268"/>
        <v>11</v>
      </c>
      <c r="O940" s="26">
        <f t="shared" si="269"/>
        <v>0.51814738896104418</v>
      </c>
      <c r="P940" s="3">
        <f>IF(L940&gt;'Power Curve'!$C$37,0,INDEX(Ci,$N940,1)*POWER(1-O940,3)+INDEX(Ci,$N940,2)*3*O940*POWER(1-O940,2)+INDEX(Ci,$N940,3)*3*POWER(O940,2)*(1-O940)+INDEX(Ci,$N940,4)*POWER(O940,3))</f>
        <v>1666.8693353145861</v>
      </c>
      <c r="Q940" s="3">
        <f>MAX(0,MIN(P940-V940+W940,'Power Curve'!$C$39))</f>
        <v>1710.3011804111572</v>
      </c>
      <c r="R940" s="3">
        <f t="shared" si="270"/>
        <v>1831.9199981689451</v>
      </c>
      <c r="S940" s="3">
        <f t="shared" si="271"/>
        <v>-121.61881775778784</v>
      </c>
      <c r="T940" s="3">
        <f t="shared" si="272"/>
        <v>121.61881775778784</v>
      </c>
      <c r="V940" s="37">
        <f t="array" ref="V940">SUM(_xlfn.NORM.DIST($AD$3:$AD$1003,$L940,$AA940,FALSE)*WindSpeedStep*$AE$3:$AE$1003)/AG940</f>
        <v>1658.3280918023634</v>
      </c>
      <c r="W940" s="37">
        <f t="array" ref="W940">SUM(_xlfn.NORM.DIST($AD$3:$AD$1003,$L940,$AB940,FALSE)*WindSpeedStep*$AE$3:$AE$1003)/AH940</f>
        <v>1701.7599368989345</v>
      </c>
      <c r="Y940" s="1">
        <f t="shared" si="273"/>
        <v>10</v>
      </c>
      <c r="Z940" s="99">
        <f>IF(L940&lt;'Power Curve'!$P$28,'Power Curve'!$Q$28,IF(L940&gt;'Power Curve'!$P$29,'Power Curve'!$Q$29,INDEX(ReferenceTurbulence,Y940)+(L940-INDEX(ReferenceTurbulenceWindSpeed,Y940))*(INDEX(ReferenceTurbulence,Y940+1)-INDEX(ReferenceTurbulence,Y940))/(INDEX(ReferenceTurbulenceWindSpeed,Y940+1)-INDEX(ReferenceTurbulenceWindSpeed,Y940))))</f>
        <v>0.12000732056653543</v>
      </c>
      <c r="AA940" s="100">
        <f t="shared" si="279"/>
        <v>1.2581354898535397</v>
      </c>
      <c r="AB940" s="29">
        <f t="shared" si="280"/>
        <v>0.92680183013913542</v>
      </c>
      <c r="AD940" s="29">
        <f>'Zero Turbulence Curve'!F939</f>
        <v>93.699999999998951</v>
      </c>
      <c r="AE940" s="29">
        <f>'Zero Turbulence Curve'!G939</f>
        <v>1989.4717126307078</v>
      </c>
      <c r="AF940" s="39"/>
      <c r="AG940" s="40">
        <f t="array" ref="AG940">SUM(_xlfn.NORM.DIST($AD$3:$AD$1003,$F940,$AA940,FALSE)*WindSpeedStep)</f>
        <v>1.0000000000000033</v>
      </c>
      <c r="AH940" s="40">
        <f t="array" ref="AH940">SUM(_xlfn.NORM.DIST($AD$3:$AD$1003,$F940,$AB940,FALSE)*WindSpeedStep)</f>
        <v>1.0000000000000033</v>
      </c>
      <c r="AJ940" s="47">
        <f t="shared" si="274"/>
        <v>10</v>
      </c>
      <c r="AK940" s="83" t="b">
        <f>COUNTIF('Power Curve'!$D$2:$D$31,AJ940)&gt;0</f>
        <v>1</v>
      </c>
      <c r="AL940" s="83" t="b">
        <f t="shared" si="275"/>
        <v>0</v>
      </c>
      <c r="AM940" s="83" t="b">
        <f t="shared" si="281"/>
        <v>1</v>
      </c>
      <c r="AN940" s="47" t="str">
        <f t="shared" si="276"/>
        <v>Outer</v>
      </c>
      <c r="AO940" s="48" t="str">
        <f t="shared" si="277"/>
        <v>0.9-1.0</v>
      </c>
      <c r="AP940" s="49" t="str">
        <f t="shared" si="282"/>
        <v>22-23</v>
      </c>
      <c r="AQ940" s="49" t="str">
        <f t="shared" si="283"/>
        <v>Feb</v>
      </c>
      <c r="AR940" s="48" t="str">
        <f t="shared" si="284"/>
        <v>285-295</v>
      </c>
      <c r="AS940" s="49" t="str">
        <f t="shared" si="278"/>
        <v>HWS-LTI</v>
      </c>
    </row>
    <row r="941" spans="5:45" x14ac:dyDescent="0.3">
      <c r="E941" s="15">
        <v>40958.9375</v>
      </c>
      <c r="F941" s="21">
        <v>11.11</v>
      </c>
      <c r="G941" s="21">
        <v>1846.0999908447291</v>
      </c>
      <c r="H941" s="42">
        <v>1.2124054813704814</v>
      </c>
      <c r="I941" s="35">
        <v>291.2</v>
      </c>
      <c r="J941" s="43">
        <v>8.1908190819081919E-2</v>
      </c>
      <c r="K941" s="44">
        <v>0.30938319156718697</v>
      </c>
      <c r="L941" s="26">
        <f t="shared" si="266"/>
        <v>11.0717939062858</v>
      </c>
      <c r="M941" s="26">
        <f t="shared" si="267"/>
        <v>1.0692314151378106</v>
      </c>
      <c r="N941" s="96">
        <f t="shared" si="268"/>
        <v>12</v>
      </c>
      <c r="O941" s="26">
        <f t="shared" si="269"/>
        <v>8.8108790138521742E-2</v>
      </c>
      <c r="P941" s="3">
        <f>IF(L941&gt;'Power Curve'!$C$37,0,INDEX(Ci,$N941,1)*POWER(1-O941,3)+INDEX(Ci,$N941,2)*3*O941*POWER(1-O941,2)+INDEX(Ci,$N941,3)*3*POWER(O941,2)*(1-O941)+INDEX(Ci,$N941,4)*POWER(O941,3))</f>
        <v>1792.1648974216671</v>
      </c>
      <c r="Q941" s="3">
        <f>MAX(0,MIN(P941-V941+W941,'Power Curve'!$C$39))</f>
        <v>1854.3838495195273</v>
      </c>
      <c r="R941" s="3">
        <f t="shared" si="270"/>
        <v>1846.0999908447291</v>
      </c>
      <c r="S941" s="3">
        <f t="shared" si="271"/>
        <v>8.283858674798239</v>
      </c>
      <c r="T941" s="3">
        <f t="shared" si="272"/>
        <v>8.283858674798239</v>
      </c>
      <c r="V941" s="37">
        <f t="array" ref="V941">SUM(_xlfn.NORM.DIST($AD$3:$AD$1003,$L941,$AA941,FALSE)*WindSpeedStep*$AE$3:$AE$1003)/AG941</f>
        <v>1776.9726242847853</v>
      </c>
      <c r="W941" s="37">
        <f t="array" ref="W941">SUM(_xlfn.NORM.DIST($AD$3:$AD$1003,$L941,$AB941,FALSE)*WindSpeedStep*$AE$3:$AE$1003)/AH941</f>
        <v>1839.1915763826455</v>
      </c>
      <c r="Y941" s="1">
        <f t="shared" si="273"/>
        <v>11</v>
      </c>
      <c r="Z941" s="99">
        <f>IF(L941&lt;'Power Curve'!$P$28,'Power Curve'!$Q$28,IF(L941&gt;'Power Curve'!$P$29,'Power Curve'!$Q$29,INDEX(ReferenceTurbulence,Y941)+(L941-INDEX(ReferenceTurbulenceWindSpeed,Y941))*(INDEX(ReferenceTurbulence,Y941+1)-INDEX(ReferenceTurbulence,Y941))/(INDEX(ReferenceTurbulenceWindSpeed,Y941+1)-INDEX(ReferenceTurbulenceWindSpeed,Y941))))</f>
        <v>0.11983695137041918</v>
      </c>
      <c r="AA941" s="100">
        <f t="shared" si="279"/>
        <v>1.3268100279308748</v>
      </c>
      <c r="AB941" s="29">
        <f t="shared" si="280"/>
        <v>0.9068706079856057</v>
      </c>
      <c r="AD941" s="29">
        <f>'Zero Turbulence Curve'!F940</f>
        <v>93.799999999998946</v>
      </c>
      <c r="AE941" s="29">
        <f>'Zero Turbulence Curve'!G940</f>
        <v>1989.4717126307078</v>
      </c>
      <c r="AF941" s="39"/>
      <c r="AG941" s="40">
        <f t="array" ref="AG941">SUM(_xlfn.NORM.DIST($AD$3:$AD$1003,$F941,$AA941,FALSE)*WindSpeedStep)</f>
        <v>1.0000000000000042</v>
      </c>
      <c r="AH941" s="40">
        <f t="array" ref="AH941">SUM(_xlfn.NORM.DIST($AD$3:$AD$1003,$F941,$AB941,FALSE)*WindSpeedStep)</f>
        <v>1.0000000000000036</v>
      </c>
      <c r="AJ941" s="47">
        <f t="shared" si="274"/>
        <v>11</v>
      </c>
      <c r="AK941" s="83" t="b">
        <f>COUNTIF('Power Curve'!$D$2:$D$31,AJ941)&gt;0</f>
        <v>1</v>
      </c>
      <c r="AL941" s="83" t="b">
        <f t="shared" si="275"/>
        <v>0</v>
      </c>
      <c r="AM941" s="83" t="b">
        <f t="shared" si="281"/>
        <v>1</v>
      </c>
      <c r="AN941" s="47" t="str">
        <f t="shared" si="276"/>
        <v>Outer</v>
      </c>
      <c r="AO941" s="48" t="str">
        <f t="shared" si="277"/>
        <v>1.0-1.1</v>
      </c>
      <c r="AP941" s="49" t="str">
        <f t="shared" si="282"/>
        <v>22-23</v>
      </c>
      <c r="AQ941" s="49" t="str">
        <f t="shared" si="283"/>
        <v>Feb</v>
      </c>
      <c r="AR941" s="48" t="str">
        <f t="shared" si="284"/>
        <v>285-295</v>
      </c>
      <c r="AS941" s="49" t="str">
        <f t="shared" si="278"/>
        <v>HWS-LTI</v>
      </c>
    </row>
    <row r="942" spans="5:45" x14ac:dyDescent="0.3">
      <c r="E942" s="15">
        <v>40958.944444444445</v>
      </c>
      <c r="F942" s="21">
        <v>10.67</v>
      </c>
      <c r="G942" s="21">
        <v>1802.5299835205051</v>
      </c>
      <c r="H942" s="42">
        <v>1.2128722044431932</v>
      </c>
      <c r="I942" s="35">
        <v>292.2</v>
      </c>
      <c r="J942" s="43">
        <v>9.0909090909090912E-2</v>
      </c>
      <c r="K942" s="44">
        <v>0.27114168675028472</v>
      </c>
      <c r="L942" s="26">
        <f t="shared" si="266"/>
        <v>10.634671296540727</v>
      </c>
      <c r="M942" s="26">
        <f t="shared" si="267"/>
        <v>1.0016727067021314</v>
      </c>
      <c r="N942" s="96">
        <f t="shared" si="268"/>
        <v>11</v>
      </c>
      <c r="O942" s="26">
        <f t="shared" si="269"/>
        <v>0.6645466720519817</v>
      </c>
      <c r="P942" s="3">
        <f>IF(L942&gt;'Power Curve'!$C$37,0,INDEX(Ci,$N942,1)*POWER(1-O942,3)+INDEX(Ci,$N942,2)*3*O942*POWER(1-O942,2)+INDEX(Ci,$N942,3)*3*POWER(O942,2)*(1-O942)+INDEX(Ci,$N942,4)*POWER(O942,3))</f>
        <v>1704.101399998337</v>
      </c>
      <c r="Q942" s="3">
        <f>MAX(0,MIN(P942-V942+W942,'Power Curve'!$C$39))</f>
        <v>1747.2964963149473</v>
      </c>
      <c r="R942" s="3">
        <f t="shared" si="270"/>
        <v>1802.5299835205051</v>
      </c>
      <c r="S942" s="3">
        <f t="shared" si="271"/>
        <v>-55.233487205557822</v>
      </c>
      <c r="T942" s="3">
        <f t="shared" si="272"/>
        <v>55.233487205557822</v>
      </c>
      <c r="V942" s="37">
        <f t="array" ref="V942">SUM(_xlfn.NORM.DIST($AD$3:$AD$1003,$L942,$AA942,FALSE)*WindSpeedStep*$AE$3:$AE$1003)/AG942</f>
        <v>1692.5510594874904</v>
      </c>
      <c r="W942" s="37">
        <f t="array" ref="W942">SUM(_xlfn.NORM.DIST($AD$3:$AD$1003,$L942,$AB942,FALSE)*WindSpeedStep*$AE$3:$AE$1003)/AH942</f>
        <v>1735.7461558041007</v>
      </c>
      <c r="Y942" s="1">
        <f t="shared" si="273"/>
        <v>10</v>
      </c>
      <c r="Z942" s="99">
        <f>IF(L942&lt;'Power Curve'!$P$28,'Power Curve'!$Q$28,IF(L942&gt;'Power Curve'!$P$29,'Power Curve'!$Q$29,INDEX(ReferenceTurbulence,Y942)+(L942-INDEX(ReferenceTurbulenceWindSpeed,Y942))*(INDEX(ReferenceTurbulence,Y942+1)-INDEX(ReferenceTurbulence,Y942))/(INDEX(ReferenceTurbulenceWindSpeed,Y942+1)-INDEX(ReferenceTurbulenceWindSpeed,Y942))))</f>
        <v>0.12000347489349637</v>
      </c>
      <c r="AA942" s="100">
        <f t="shared" si="279"/>
        <v>1.2761975099350116</v>
      </c>
      <c r="AB942" s="29">
        <f t="shared" si="280"/>
        <v>0.96678829968552071</v>
      </c>
      <c r="AD942" s="29">
        <f>'Zero Turbulence Curve'!F941</f>
        <v>93.89999999999894</v>
      </c>
      <c r="AE942" s="29">
        <f>'Zero Turbulence Curve'!G941</f>
        <v>1989.4717126307078</v>
      </c>
      <c r="AF942" s="39"/>
      <c r="AG942" s="40">
        <f t="array" ref="AG942">SUM(_xlfn.NORM.DIST($AD$3:$AD$1003,$F942,$AA942,FALSE)*WindSpeedStep)</f>
        <v>1.0000000000000036</v>
      </c>
      <c r="AH942" s="40">
        <f t="array" ref="AH942">SUM(_xlfn.NORM.DIST($AD$3:$AD$1003,$F942,$AB942,FALSE)*WindSpeedStep)</f>
        <v>1.0000000000000027</v>
      </c>
      <c r="AJ942" s="47">
        <f t="shared" si="274"/>
        <v>11</v>
      </c>
      <c r="AK942" s="83" t="b">
        <f>COUNTIF('Power Curve'!$D$2:$D$31,AJ942)&gt;0</f>
        <v>1</v>
      </c>
      <c r="AL942" s="83" t="b">
        <f t="shared" si="275"/>
        <v>0</v>
      </c>
      <c r="AM942" s="83" t="b">
        <f t="shared" si="281"/>
        <v>1</v>
      </c>
      <c r="AN942" s="47" t="str">
        <f t="shared" si="276"/>
        <v>Outer</v>
      </c>
      <c r="AO942" s="48" t="str">
        <f t="shared" si="277"/>
        <v>1.0-1.1</v>
      </c>
      <c r="AP942" s="49" t="str">
        <f t="shared" si="282"/>
        <v>22-23</v>
      </c>
      <c r="AQ942" s="49" t="str">
        <f t="shared" si="283"/>
        <v>Feb</v>
      </c>
      <c r="AR942" s="48" t="str">
        <f t="shared" si="284"/>
        <v>285-295</v>
      </c>
      <c r="AS942" s="49" t="str">
        <f t="shared" si="278"/>
        <v>HWS-LTI</v>
      </c>
    </row>
    <row r="943" spans="5:45" x14ac:dyDescent="0.3">
      <c r="E943" s="15">
        <v>40958.951388888891</v>
      </c>
      <c r="F943" s="21">
        <v>10.42</v>
      </c>
      <c r="G943" s="21">
        <v>1658.2199554443359</v>
      </c>
      <c r="H943" s="42">
        <v>1.2130180092277967</v>
      </c>
      <c r="I943" s="35">
        <v>290.39999999999998</v>
      </c>
      <c r="J943" s="43">
        <v>8.5412667946257195E-2</v>
      </c>
      <c r="K943" s="44">
        <v>0.29923649527129081</v>
      </c>
      <c r="L943" s="26">
        <f t="shared" si="266"/>
        <v>10.385915200086886</v>
      </c>
      <c r="M943" s="26">
        <f t="shared" si="267"/>
        <v>0.96322665011008335</v>
      </c>
      <c r="N943" s="96">
        <f t="shared" si="268"/>
        <v>11</v>
      </c>
      <c r="O943" s="26">
        <f t="shared" si="269"/>
        <v>0.42312744841401495</v>
      </c>
      <c r="P943" s="3">
        <f>IF(L943&gt;'Power Curve'!$C$37,0,INDEX(Ci,$N943,1)*POWER(1-O943,3)+INDEX(Ci,$N943,2)*3*O943*POWER(1-O943,2)+INDEX(Ci,$N943,3)*3*POWER(O943,2)*(1-O943)+INDEX(Ci,$N943,4)*POWER(O943,3))</f>
        <v>1641.2845539843088</v>
      </c>
      <c r="Q943" s="3">
        <f>MAX(0,MIN(P943-V943+W943,'Power Curve'!$C$39))</f>
        <v>1685.7662012256772</v>
      </c>
      <c r="R943" s="3">
        <f t="shared" si="270"/>
        <v>1658.2199554443359</v>
      </c>
      <c r="S943" s="3">
        <f t="shared" si="271"/>
        <v>27.546245781341213</v>
      </c>
      <c r="T943" s="3">
        <f t="shared" si="272"/>
        <v>27.546245781341213</v>
      </c>
      <c r="V943" s="37">
        <f t="array" ref="V943">SUM(_xlfn.NORM.DIST($AD$3:$AD$1003,$L943,$AA943,FALSE)*WindSpeedStep*$AE$3:$AE$1003)/AG943</f>
        <v>1634.6885943903537</v>
      </c>
      <c r="W943" s="37">
        <f t="array" ref="W943">SUM(_xlfn.NORM.DIST($AD$3:$AD$1003,$L943,$AB943,FALSE)*WindSpeedStep*$AE$3:$AE$1003)/AH943</f>
        <v>1679.1702416317221</v>
      </c>
      <c r="Y943" s="1">
        <f t="shared" si="273"/>
        <v>10</v>
      </c>
      <c r="Z943" s="99">
        <f>IF(L943&lt;'Power Curve'!$P$28,'Power Curve'!$Q$28,IF(L943&gt;'Power Curve'!$P$29,'Power Curve'!$Q$29,INDEX(ReferenceTurbulence,Y943)+(L943-INDEX(ReferenceTurbulenceWindSpeed,Y943))*(INDEX(ReferenceTurbulence,Y943+1)-INDEX(ReferenceTurbulence,Y943))/(INDEX(ReferenceTurbulenceWindSpeed,Y943+1)-INDEX(ReferenceTurbulenceWindSpeed,Y943))))</f>
        <v>0.12000981658711572</v>
      </c>
      <c r="AA943" s="100">
        <f t="shared" si="279"/>
        <v>1.2464117782517645</v>
      </c>
      <c r="AB943" s="29">
        <f t="shared" si="280"/>
        <v>0.88708872630300661</v>
      </c>
      <c r="AD943" s="29">
        <f>'Zero Turbulence Curve'!F942</f>
        <v>93.999999999998934</v>
      </c>
      <c r="AE943" s="29">
        <f>'Zero Turbulence Curve'!G942</f>
        <v>1989.4717126307078</v>
      </c>
      <c r="AF943" s="39"/>
      <c r="AG943" s="40">
        <f t="array" ref="AG943">SUM(_xlfn.NORM.DIST($AD$3:$AD$1003,$F943,$AA943,FALSE)*WindSpeedStep)</f>
        <v>1.0000000000000033</v>
      </c>
      <c r="AH943" s="40">
        <f t="array" ref="AH943">SUM(_xlfn.NORM.DIST($AD$3:$AD$1003,$F943,$AB943,FALSE)*WindSpeedStep)</f>
        <v>1.0000000000000036</v>
      </c>
      <c r="AJ943" s="47">
        <f t="shared" si="274"/>
        <v>10</v>
      </c>
      <c r="AK943" s="83" t="b">
        <f>COUNTIF('Power Curve'!$D$2:$D$31,AJ943)&gt;0</f>
        <v>1</v>
      </c>
      <c r="AL943" s="83" t="b">
        <f t="shared" si="275"/>
        <v>0</v>
      </c>
      <c r="AM943" s="83" t="b">
        <f t="shared" si="281"/>
        <v>1</v>
      </c>
      <c r="AN943" s="47" t="str">
        <f t="shared" si="276"/>
        <v>Outer</v>
      </c>
      <c r="AO943" s="48" t="str">
        <f t="shared" si="277"/>
        <v>0.9-1.0</v>
      </c>
      <c r="AP943" s="49" t="str">
        <f t="shared" si="282"/>
        <v>22-23</v>
      </c>
      <c r="AQ943" s="49" t="str">
        <f t="shared" si="283"/>
        <v>Feb</v>
      </c>
      <c r="AR943" s="48" t="str">
        <f t="shared" si="284"/>
        <v>285-295</v>
      </c>
      <c r="AS943" s="49" t="str">
        <f t="shared" si="278"/>
        <v>HWS-LTI</v>
      </c>
    </row>
    <row r="944" spans="5:45" x14ac:dyDescent="0.3">
      <c r="E944" s="15">
        <v>40958.958333333336</v>
      </c>
      <c r="F944" s="21">
        <v>9.08</v>
      </c>
      <c r="G944" s="21">
        <v>1218.979965209958</v>
      </c>
      <c r="H944" s="42">
        <v>1.2133849091035436</v>
      </c>
      <c r="I944" s="35">
        <v>287.7</v>
      </c>
      <c r="J944" s="43">
        <v>7.0484581497797363E-2</v>
      </c>
      <c r="K944" s="44">
        <v>0.33152064556444366</v>
      </c>
      <c r="L944" s="26">
        <f t="shared" si="266"/>
        <v>9.0512108511966076</v>
      </c>
      <c r="M944" s="26">
        <f t="shared" si="267"/>
        <v>0.75694379046322402</v>
      </c>
      <c r="N944" s="96">
        <f t="shared" si="268"/>
        <v>10</v>
      </c>
      <c r="O944" s="26">
        <f t="shared" si="269"/>
        <v>4.4721210101221216E-2</v>
      </c>
      <c r="P944" s="3">
        <f>IF(L944&gt;'Power Curve'!$C$37,0,INDEX(Ci,$N944,1)*POWER(1-O944,3)+INDEX(Ci,$N944,2)*3*O944*POWER(1-O944,2)+INDEX(Ci,$N944,3)*3*POWER(O944,2)*(1-O944)+INDEX(Ci,$N944,4)*POWER(O944,3))</f>
        <v>1212.2732772692143</v>
      </c>
      <c r="Q944" s="3">
        <f>MAX(0,MIN(P944-V944+W944,'Power Curve'!$C$39))</f>
        <v>1199.8542309619272</v>
      </c>
      <c r="R944" s="3">
        <f t="shared" si="270"/>
        <v>1218.979965209958</v>
      </c>
      <c r="S944" s="3">
        <f t="shared" si="271"/>
        <v>-19.125734248030767</v>
      </c>
      <c r="T944" s="3">
        <f t="shared" si="272"/>
        <v>19.125734248030767</v>
      </c>
      <c r="V944" s="37">
        <f t="array" ref="V944">SUM(_xlfn.NORM.DIST($AD$3:$AD$1003,$L944,$AA944,FALSE)*WindSpeedStep*$AE$3:$AE$1003)/AG944</f>
        <v>1223.8742836059148</v>
      </c>
      <c r="W944" s="37">
        <f t="array" ref="W944">SUM(_xlfn.NORM.DIST($AD$3:$AD$1003,$L944,$AB944,FALSE)*WindSpeedStep*$AE$3:$AE$1003)/AH944</f>
        <v>1211.4552372986277</v>
      </c>
      <c r="Y944" s="1">
        <f t="shared" si="273"/>
        <v>9</v>
      </c>
      <c r="Z944" s="99">
        <f>IF(L944&lt;'Power Curve'!$P$28,'Power Curve'!$Q$28,IF(L944&gt;'Power Curve'!$P$29,'Power Curve'!$Q$29,INDEX(ReferenceTurbulence,Y944)+(L944-INDEX(ReferenceTurbulenceWindSpeed,Y944))*(INDEX(ReferenceTurbulence,Y944+1)-INDEX(ReferenceTurbulence,Y944))/(INDEX(ReferenceTurbulenceWindSpeed,Y944+1)-INDEX(ReferenceTurbulenceWindSpeed,Y944))))</f>
        <v>0.12052214925484116</v>
      </c>
      <c r="AA944" s="100">
        <f t="shared" si="279"/>
        <v>1.0908713851449554</v>
      </c>
      <c r="AB944" s="29">
        <f t="shared" si="280"/>
        <v>0.63797080889491509</v>
      </c>
      <c r="AD944" s="29">
        <f>'Zero Turbulence Curve'!F943</f>
        <v>94.099999999998929</v>
      </c>
      <c r="AE944" s="29">
        <f>'Zero Turbulence Curve'!G943</f>
        <v>1989.4717126307078</v>
      </c>
      <c r="AF944" s="39"/>
      <c r="AG944" s="40">
        <f t="array" ref="AG944">SUM(_xlfn.NORM.DIST($AD$3:$AD$1003,$F944,$AA944,FALSE)*WindSpeedStep)</f>
        <v>1.0000000000000033</v>
      </c>
      <c r="AH944" s="40">
        <f t="array" ref="AH944">SUM(_xlfn.NORM.DIST($AD$3:$AD$1003,$F944,$AB944,FALSE)*WindSpeedStep)</f>
        <v>1.0000000000000038</v>
      </c>
      <c r="AJ944" s="47">
        <f t="shared" si="274"/>
        <v>9</v>
      </c>
      <c r="AK944" s="83" t="b">
        <f>COUNTIF('Power Curve'!$D$2:$D$31,AJ944)&gt;0</f>
        <v>1</v>
      </c>
      <c r="AL944" s="83" t="b">
        <f t="shared" si="275"/>
        <v>0</v>
      </c>
      <c r="AM944" s="83" t="b">
        <f t="shared" si="281"/>
        <v>1</v>
      </c>
      <c r="AN944" s="47" t="str">
        <f t="shared" si="276"/>
        <v>Outer</v>
      </c>
      <c r="AO944" s="48" t="str">
        <f t="shared" si="277"/>
        <v>0.7-0.8</v>
      </c>
      <c r="AP944" s="49" t="str">
        <f t="shared" si="282"/>
        <v>23-24</v>
      </c>
      <c r="AQ944" s="49" t="str">
        <f t="shared" si="283"/>
        <v>Feb</v>
      </c>
      <c r="AR944" s="48" t="str">
        <f t="shared" si="284"/>
        <v>285-295</v>
      </c>
      <c r="AS944" s="49" t="str">
        <f t="shared" si="278"/>
        <v>HWS-LTI</v>
      </c>
    </row>
    <row r="945" spans="5:45" x14ac:dyDescent="0.3">
      <c r="E945" s="15">
        <v>40958.965277777781</v>
      </c>
      <c r="F945" s="21">
        <v>8.9700000000000006</v>
      </c>
      <c r="G945" s="21">
        <v>1222.869987487798</v>
      </c>
      <c r="H945" s="42">
        <v>1.2129263211115624</v>
      </c>
      <c r="I945" s="35">
        <v>290.8</v>
      </c>
      <c r="J945" s="43">
        <v>6.6889632107023408E-2</v>
      </c>
      <c r="K945" s="44">
        <v>0.29610655253813073</v>
      </c>
      <c r="L945" s="26">
        <f t="shared" si="266"/>
        <v>8.9404330156034302</v>
      </c>
      <c r="M945" s="26">
        <f t="shared" si="267"/>
        <v>0.73982271887111462</v>
      </c>
      <c r="N945" s="96">
        <f t="shared" si="268"/>
        <v>9</v>
      </c>
      <c r="O945" s="26">
        <f t="shared" si="269"/>
        <v>0.93132651123412213</v>
      </c>
      <c r="P945" s="3">
        <f>IF(L945&gt;'Power Curve'!$C$37,0,INDEX(Ci,$N945,1)*POWER(1-O945,3)+INDEX(Ci,$N945,2)*3*O945*POWER(1-O945,2)+INDEX(Ci,$N945,3)*3*POWER(O945,2)*(1-O945)+INDEX(Ci,$N945,4)*POWER(O945,3))</f>
        <v>1175.7315175259243</v>
      </c>
      <c r="Q945" s="3">
        <f>MAX(0,MIN(P945-V945+W945,'Power Curve'!$C$39))</f>
        <v>1158.6224556816387</v>
      </c>
      <c r="R945" s="3">
        <f t="shared" si="270"/>
        <v>1222.869987487798</v>
      </c>
      <c r="S945" s="3">
        <f t="shared" si="271"/>
        <v>-64.247531806159259</v>
      </c>
      <c r="T945" s="3">
        <f t="shared" si="272"/>
        <v>64.247531806159259</v>
      </c>
      <c r="V945" s="37">
        <f t="array" ref="V945">SUM(_xlfn.NORM.DIST($AD$3:$AD$1003,$L945,$AA945,FALSE)*WindSpeedStep*$AE$3:$AE$1003)/AG945</f>
        <v>1185.7668642483291</v>
      </c>
      <c r="W945" s="37">
        <f t="array" ref="W945">SUM(_xlfn.NORM.DIST($AD$3:$AD$1003,$L945,$AB945,FALSE)*WindSpeedStep*$AE$3:$AE$1003)/AH945</f>
        <v>1168.6578024040434</v>
      </c>
      <c r="Y945" s="1">
        <f t="shared" si="273"/>
        <v>8</v>
      </c>
      <c r="Z945" s="99">
        <f>IF(L945&lt;'Power Curve'!$P$28,'Power Curve'!$Q$28,IF(L945&gt;'Power Curve'!$P$29,'Power Curve'!$Q$29,INDEX(ReferenceTurbulence,Y945)+(L945-INDEX(ReferenceTurbulenceWindSpeed,Y945))*(INDEX(ReferenceTurbulence,Y945+1)-INDEX(ReferenceTurbulence,Y945))/(INDEX(ReferenceTurbulenceWindSpeed,Y945+1)-INDEX(ReferenceTurbulenceWindSpeed,Y945))))</f>
        <v>0.12046668422944881</v>
      </c>
      <c r="AA945" s="100">
        <f t="shared" si="279"/>
        <v>1.0770243209652373</v>
      </c>
      <c r="AB945" s="29">
        <f t="shared" si="280"/>
        <v>0.59802227529119933</v>
      </c>
      <c r="AD945" s="29">
        <f>'Zero Turbulence Curve'!F944</f>
        <v>94.199999999998923</v>
      </c>
      <c r="AE945" s="29">
        <f>'Zero Turbulence Curve'!G944</f>
        <v>1989.4717126307078</v>
      </c>
      <c r="AF945" s="39"/>
      <c r="AG945" s="40">
        <f t="array" ref="AG945">SUM(_xlfn.NORM.DIST($AD$3:$AD$1003,$F945,$AA945,FALSE)*WindSpeedStep)</f>
        <v>1.0000000000000033</v>
      </c>
      <c r="AH945" s="40">
        <f t="array" ref="AH945">SUM(_xlfn.NORM.DIST($AD$3:$AD$1003,$F945,$AB945,FALSE)*WindSpeedStep)</f>
        <v>1.0000000000000038</v>
      </c>
      <c r="AJ945" s="47">
        <f t="shared" si="274"/>
        <v>9</v>
      </c>
      <c r="AK945" s="83" t="b">
        <f>COUNTIF('Power Curve'!$D$2:$D$31,AJ945)&gt;0</f>
        <v>1</v>
      </c>
      <c r="AL945" s="83" t="b">
        <f t="shared" si="275"/>
        <v>0</v>
      </c>
      <c r="AM945" s="83" t="b">
        <f t="shared" si="281"/>
        <v>1</v>
      </c>
      <c r="AN945" s="47" t="str">
        <f t="shared" si="276"/>
        <v>Outer</v>
      </c>
      <c r="AO945" s="48" t="str">
        <f t="shared" si="277"/>
        <v>0.7-0.8</v>
      </c>
      <c r="AP945" s="49" t="str">
        <f t="shared" si="282"/>
        <v>23-24</v>
      </c>
      <c r="AQ945" s="49" t="str">
        <f t="shared" si="283"/>
        <v>Feb</v>
      </c>
      <c r="AR945" s="48" t="str">
        <f t="shared" si="284"/>
        <v>285-295</v>
      </c>
      <c r="AS945" s="49" t="str">
        <f t="shared" si="278"/>
        <v>HWS-LTI</v>
      </c>
    </row>
    <row r="946" spans="5:45" x14ac:dyDescent="0.3">
      <c r="E946" s="15">
        <v>40958.972222222219</v>
      </c>
      <c r="F946" s="21">
        <v>7.9</v>
      </c>
      <c r="G946" s="21">
        <v>816.06001281738327</v>
      </c>
      <c r="H946" s="42">
        <v>1.2131179233761267</v>
      </c>
      <c r="I946" s="35">
        <v>286.39999999999998</v>
      </c>
      <c r="J946" s="43">
        <v>5.5696202531645568E-2</v>
      </c>
      <c r="K946" s="44">
        <v>0.28950346482416822</v>
      </c>
      <c r="L946" s="26">
        <f t="shared" si="266"/>
        <v>7.8743745446358382</v>
      </c>
      <c r="M946" s="26">
        <f t="shared" si="267"/>
        <v>0.57505994565860963</v>
      </c>
      <c r="N946" s="96">
        <f t="shared" si="268"/>
        <v>8</v>
      </c>
      <c r="O946" s="26">
        <f t="shared" si="269"/>
        <v>0.86481835612322966</v>
      </c>
      <c r="P946" s="3">
        <f>IF(L946&gt;'Power Curve'!$C$37,0,INDEX(Ci,$N946,1)*POWER(1-O946,3)+INDEX(Ci,$N946,2)*3*O946*POWER(1-O946,2)+INDEX(Ci,$N946,3)*3*POWER(O946,2)*(1-O946)+INDEX(Ci,$N946,4)*POWER(O946,3))</f>
        <v>840.77030310584473</v>
      </c>
      <c r="Q946" s="3">
        <f>MAX(0,MIN(P946-V946+W946,'Power Curve'!$C$39))</f>
        <v>821.24101528067581</v>
      </c>
      <c r="R946" s="3">
        <f t="shared" si="270"/>
        <v>816.06001281738327</v>
      </c>
      <c r="S946" s="3">
        <f t="shared" si="271"/>
        <v>5.1810024632925433</v>
      </c>
      <c r="T946" s="3">
        <f t="shared" si="272"/>
        <v>5.1810024632925433</v>
      </c>
      <c r="V946" s="37">
        <f t="array" ref="V946">SUM(_xlfn.NORM.DIST($AD$3:$AD$1003,$L946,$AA946,FALSE)*WindSpeedStep*$AE$3:$AE$1003)/AG946</f>
        <v>835.36461786497364</v>
      </c>
      <c r="W946" s="37">
        <f t="array" ref="W946">SUM(_xlfn.NORM.DIST($AD$3:$AD$1003,$L946,$AB946,FALSE)*WindSpeedStep*$AE$3:$AE$1003)/AH946</f>
        <v>815.83533003980472</v>
      </c>
      <c r="Y946" s="1">
        <f t="shared" si="273"/>
        <v>7</v>
      </c>
      <c r="Z946" s="99">
        <f>IF(L946&lt;'Power Curve'!$P$28,'Power Curve'!$Q$28,IF(L946&gt;'Power Curve'!$P$29,'Power Curve'!$Q$29,INDEX(ReferenceTurbulence,Y946)+(L946-INDEX(ReferenceTurbulenceWindSpeed,Y946))*(INDEX(ReferenceTurbulence,Y946+1)-INDEX(ReferenceTurbulence,Y946))/(INDEX(ReferenceTurbulenceWindSpeed,Y946+1)-INDEX(ReferenceTurbulenceWindSpeed,Y946))))</f>
        <v>0.11943357438290166</v>
      </c>
      <c r="AA946" s="100">
        <f t="shared" si="279"/>
        <v>0.94046469789559173</v>
      </c>
      <c r="AB946" s="29">
        <f t="shared" si="280"/>
        <v>0.438572759448072</v>
      </c>
      <c r="AD946" s="29">
        <f>'Zero Turbulence Curve'!F945</f>
        <v>94.299999999998917</v>
      </c>
      <c r="AE946" s="29">
        <f>'Zero Turbulence Curve'!G945</f>
        <v>1989.4717126307078</v>
      </c>
      <c r="AF946" s="39"/>
      <c r="AG946" s="40">
        <f t="array" ref="AG946">SUM(_xlfn.NORM.DIST($AD$3:$AD$1003,$F946,$AA946,FALSE)*WindSpeedStep)</f>
        <v>1.0000000000000038</v>
      </c>
      <c r="AH946" s="40">
        <f t="array" ref="AH946">SUM(_xlfn.NORM.DIST($AD$3:$AD$1003,$F946,$AB946,FALSE)*WindSpeedStep)</f>
        <v>1.0000000000000033</v>
      </c>
      <c r="AJ946" s="47">
        <f t="shared" si="274"/>
        <v>8</v>
      </c>
      <c r="AK946" s="83" t="b">
        <f>COUNTIF('Power Curve'!$D$2:$D$31,AJ946)&gt;0</f>
        <v>1</v>
      </c>
      <c r="AL946" s="83" t="b">
        <f t="shared" si="275"/>
        <v>0</v>
      </c>
      <c r="AM946" s="83" t="b">
        <f t="shared" si="281"/>
        <v>1</v>
      </c>
      <c r="AN946" s="47" t="str">
        <f t="shared" si="276"/>
        <v>Outer</v>
      </c>
      <c r="AO946" s="48" t="str">
        <f t="shared" si="277"/>
        <v>0.5-0.6</v>
      </c>
      <c r="AP946" s="49" t="str">
        <f t="shared" si="282"/>
        <v>23-24</v>
      </c>
      <c r="AQ946" s="49" t="str">
        <f t="shared" si="283"/>
        <v>Feb</v>
      </c>
      <c r="AR946" s="48" t="str">
        <f t="shared" si="284"/>
        <v>285-295</v>
      </c>
      <c r="AS946" s="49" t="str">
        <f t="shared" si="278"/>
        <v>HWS-LTI</v>
      </c>
    </row>
    <row r="947" spans="5:45" x14ac:dyDescent="0.3">
      <c r="E947" s="15">
        <v>40958.979166666664</v>
      </c>
      <c r="F947" s="21">
        <v>7.76</v>
      </c>
      <c r="G947" s="21">
        <v>718.14997100830078</v>
      </c>
      <c r="H947" s="42">
        <v>1.2127971032301659</v>
      </c>
      <c r="I947" s="35">
        <v>283.3</v>
      </c>
      <c r="J947" s="43">
        <v>8.3762886597938152E-2</v>
      </c>
      <c r="K947" s="44">
        <v>0.28971831974165452</v>
      </c>
      <c r="L947" s="26">
        <f t="shared" si="266"/>
        <v>7.7341467577519794</v>
      </c>
      <c r="M947" s="26">
        <f t="shared" si="267"/>
        <v>0.5533872891602597</v>
      </c>
      <c r="N947" s="96">
        <f t="shared" si="268"/>
        <v>8</v>
      </c>
      <c r="O947" s="26">
        <f t="shared" si="269"/>
        <v>0.72368173003050684</v>
      </c>
      <c r="P947" s="3">
        <f>IF(L947&gt;'Power Curve'!$C$37,0,INDEX(Ci,$N947,1)*POWER(1-O947,3)+INDEX(Ci,$N947,2)*3*O947*POWER(1-O947,2)+INDEX(Ci,$N947,3)*3*POWER(O947,2)*(1-O947)+INDEX(Ci,$N947,4)*POWER(O947,3))</f>
        <v>799.46694307568328</v>
      </c>
      <c r="Q947" s="3">
        <f>MAX(0,MIN(P947-V947+W947,'Power Curve'!$C$39))</f>
        <v>787.06838067699152</v>
      </c>
      <c r="R947" s="3">
        <f t="shared" si="270"/>
        <v>718.14997100830078</v>
      </c>
      <c r="S947" s="3">
        <f t="shared" si="271"/>
        <v>68.918409668690742</v>
      </c>
      <c r="T947" s="3">
        <f t="shared" si="272"/>
        <v>68.918409668690742</v>
      </c>
      <c r="V947" s="37">
        <f t="array" ref="V947">SUM(_xlfn.NORM.DIST($AD$3:$AD$1003,$L947,$AA947,FALSE)*WindSpeedStep*$AE$3:$AE$1003)/AG947</f>
        <v>793.61995617179002</v>
      </c>
      <c r="W947" s="37">
        <f t="array" ref="W947">SUM(_xlfn.NORM.DIST($AD$3:$AD$1003,$L947,$AB947,FALSE)*WindSpeedStep*$AE$3:$AE$1003)/AH947</f>
        <v>781.22139377309827</v>
      </c>
      <c r="Y947" s="1">
        <f t="shared" si="273"/>
        <v>7</v>
      </c>
      <c r="Z947" s="99">
        <f>IF(L947&lt;'Power Curve'!$P$28,'Power Curve'!$Q$28,IF(L947&gt;'Power Curve'!$P$29,'Power Curve'!$Q$29,INDEX(ReferenceTurbulence,Y947)+(L947-INDEX(ReferenceTurbulenceWindSpeed,Y947))*(INDEX(ReferenceTurbulence,Y947+1)-INDEX(ReferenceTurbulence,Y947))/(INDEX(ReferenceTurbulenceWindSpeed,Y947+1)-INDEX(ReferenceTurbulenceWindSpeed,Y947))))</f>
        <v>0.1194725222214738</v>
      </c>
      <c r="AA947" s="100">
        <f t="shared" si="279"/>
        <v>0.92401802037966285</v>
      </c>
      <c r="AB947" s="29">
        <f t="shared" si="280"/>
        <v>0.64783445780139004</v>
      </c>
      <c r="AD947" s="29">
        <f>'Zero Turbulence Curve'!F946</f>
        <v>94.399999999998911</v>
      </c>
      <c r="AE947" s="29">
        <f>'Zero Turbulence Curve'!G946</f>
        <v>1989.4717126307078</v>
      </c>
      <c r="AF947" s="39"/>
      <c r="AG947" s="40">
        <f t="array" ref="AG947">SUM(_xlfn.NORM.DIST($AD$3:$AD$1003,$F947,$AA947,FALSE)*WindSpeedStep)</f>
        <v>1.0000000000000038</v>
      </c>
      <c r="AH947" s="40">
        <f t="array" ref="AH947">SUM(_xlfn.NORM.DIST($AD$3:$AD$1003,$F947,$AB947,FALSE)*WindSpeedStep)</f>
        <v>1.0000000000000038</v>
      </c>
      <c r="AJ947" s="47">
        <f t="shared" si="274"/>
        <v>8</v>
      </c>
      <c r="AK947" s="83" t="b">
        <f>COUNTIF('Power Curve'!$D$2:$D$31,AJ947)&gt;0</f>
        <v>1</v>
      </c>
      <c r="AL947" s="83" t="b">
        <f t="shared" si="275"/>
        <v>0</v>
      </c>
      <c r="AM947" s="83" t="b">
        <f t="shared" si="281"/>
        <v>1</v>
      </c>
      <c r="AN947" s="47" t="str">
        <f t="shared" si="276"/>
        <v>Outer</v>
      </c>
      <c r="AO947" s="48" t="str">
        <f t="shared" si="277"/>
        <v>0.5-0.6</v>
      </c>
      <c r="AP947" s="49" t="str">
        <f t="shared" si="282"/>
        <v>23-24</v>
      </c>
      <c r="AQ947" s="49" t="str">
        <f t="shared" si="283"/>
        <v>Feb</v>
      </c>
      <c r="AR947" s="48" t="str">
        <f t="shared" si="284"/>
        <v>275-285</v>
      </c>
      <c r="AS947" s="49" t="str">
        <f t="shared" si="278"/>
        <v>HWS-LTI</v>
      </c>
    </row>
    <row r="948" spans="5:45" x14ac:dyDescent="0.3">
      <c r="E948" s="15">
        <v>40958.986111111109</v>
      </c>
      <c r="F948" s="21">
        <v>7.75</v>
      </c>
      <c r="G948" s="21">
        <v>734.1699943542485</v>
      </c>
      <c r="H948" s="42">
        <v>1.2131179233761267</v>
      </c>
      <c r="I948" s="35">
        <v>273.3</v>
      </c>
      <c r="J948" s="43">
        <v>0.1135483870967742</v>
      </c>
      <c r="K948" s="44">
        <v>0.21385444285324962</v>
      </c>
      <c r="L948" s="26">
        <f t="shared" si="266"/>
        <v>7.7248611039149049</v>
      </c>
      <c r="M948" s="26">
        <f t="shared" si="267"/>
        <v>0.55195216142669445</v>
      </c>
      <c r="N948" s="96">
        <f t="shared" si="268"/>
        <v>8</v>
      </c>
      <c r="O948" s="26">
        <f t="shared" si="269"/>
        <v>0.71433589435305245</v>
      </c>
      <c r="P948" s="3">
        <f>IF(L948&gt;'Power Curve'!$C$37,0,INDEX(Ci,$N948,1)*POWER(1-O948,3)+INDEX(Ci,$N948,2)*3*O948*POWER(1-O948,2)+INDEX(Ci,$N948,3)*3*POWER(O948,2)*(1-O948)+INDEX(Ci,$N948,4)*POWER(O948,3))</f>
        <v>796.75111036182761</v>
      </c>
      <c r="Q948" s="3">
        <f>MAX(0,MIN(P948-V948+W948,'Power Curve'!$C$39))</f>
        <v>794.35378406575546</v>
      </c>
      <c r="R948" s="3">
        <f t="shared" si="270"/>
        <v>734.1699943542485</v>
      </c>
      <c r="S948" s="3">
        <f t="shared" si="271"/>
        <v>60.183789711506961</v>
      </c>
      <c r="T948" s="3">
        <f t="shared" si="272"/>
        <v>60.183789711506961</v>
      </c>
      <c r="V948" s="37">
        <f t="array" ref="V948">SUM(_xlfn.NORM.DIST($AD$3:$AD$1003,$L948,$AA948,FALSE)*WindSpeedStep*$AE$3:$AE$1003)/AG948</f>
        <v>790.89734823662866</v>
      </c>
      <c r="W948" s="37">
        <f t="array" ref="W948">SUM(_xlfn.NORM.DIST($AD$3:$AD$1003,$L948,$AB948,FALSE)*WindSpeedStep*$AE$3:$AE$1003)/AH948</f>
        <v>788.50002194055651</v>
      </c>
      <c r="Y948" s="1">
        <f t="shared" si="273"/>
        <v>7</v>
      </c>
      <c r="Z948" s="99">
        <f>IF(L948&lt;'Power Curve'!$P$28,'Power Curve'!$Q$28,IF(L948&gt;'Power Curve'!$P$29,'Power Curve'!$Q$29,INDEX(ReferenceTurbulence,Y948)+(L948-INDEX(ReferenceTurbulenceWindSpeed,Y948))*(INDEX(ReferenceTurbulence,Y948+1)-INDEX(ReferenceTurbulence,Y948))/(INDEX(ReferenceTurbulenceWindSpeed,Y948+1)-INDEX(ReferenceTurbulenceWindSpeed,Y948))))</f>
        <v>0.11947510128340381</v>
      </c>
      <c r="AA948" s="100">
        <f t="shared" si="279"/>
        <v>0.92292856279045987</v>
      </c>
      <c r="AB948" s="29">
        <f t="shared" si="280"/>
        <v>0.87714551889614412</v>
      </c>
      <c r="AD948" s="29">
        <f>'Zero Turbulence Curve'!F947</f>
        <v>94.499999999998906</v>
      </c>
      <c r="AE948" s="29">
        <f>'Zero Turbulence Curve'!G947</f>
        <v>1989.4717126307078</v>
      </c>
      <c r="AF948" s="39"/>
      <c r="AG948" s="40">
        <f t="array" ref="AG948">SUM(_xlfn.NORM.DIST($AD$3:$AD$1003,$F948,$AA948,FALSE)*WindSpeedStep)</f>
        <v>1.0000000000000038</v>
      </c>
      <c r="AH948" s="40">
        <f t="array" ref="AH948">SUM(_xlfn.NORM.DIST($AD$3:$AD$1003,$F948,$AB948,FALSE)*WindSpeedStep)</f>
        <v>1.000000000000004</v>
      </c>
      <c r="AJ948" s="47">
        <f t="shared" si="274"/>
        <v>8</v>
      </c>
      <c r="AK948" s="83" t="b">
        <f>COUNTIF('Power Curve'!$D$2:$D$31,AJ948)&gt;0</f>
        <v>1</v>
      </c>
      <c r="AL948" s="83" t="b">
        <f t="shared" si="275"/>
        <v>0</v>
      </c>
      <c r="AM948" s="83" t="b">
        <f t="shared" si="281"/>
        <v>1</v>
      </c>
      <c r="AN948" s="47" t="str">
        <f t="shared" si="276"/>
        <v>Inner</v>
      </c>
      <c r="AO948" s="48" t="str">
        <f t="shared" si="277"/>
        <v>0.5-0.6</v>
      </c>
      <c r="AP948" s="49" t="str">
        <f t="shared" si="282"/>
        <v>23-24</v>
      </c>
      <c r="AQ948" s="49" t="str">
        <f t="shared" si="283"/>
        <v>Feb</v>
      </c>
      <c r="AR948" s="48" t="str">
        <f t="shared" si="284"/>
        <v>265-275</v>
      </c>
      <c r="AS948" s="49" t="str">
        <f t="shared" si="278"/>
        <v>Inner-TI</v>
      </c>
    </row>
    <row r="949" spans="5:45" x14ac:dyDescent="0.3">
      <c r="E949" s="15">
        <v>40958.993055555555</v>
      </c>
      <c r="F949" s="21">
        <v>7.99</v>
      </c>
      <c r="G949" s="21">
        <v>776.36001968383789</v>
      </c>
      <c r="H949" s="42">
        <v>1.2136682977117215</v>
      </c>
      <c r="I949" s="35">
        <v>278.2</v>
      </c>
      <c r="J949" s="43">
        <v>9.5118898623279102E-2</v>
      </c>
      <c r="K949" s="44">
        <v>0.3608072941936295</v>
      </c>
      <c r="L949" s="26">
        <f t="shared" si="266"/>
        <v>7.965286823950831</v>
      </c>
      <c r="M949" s="26">
        <f t="shared" si="267"/>
        <v>0.58911073148972126</v>
      </c>
      <c r="N949" s="96">
        <f t="shared" si="268"/>
        <v>8</v>
      </c>
      <c r="O949" s="26">
        <f t="shared" si="269"/>
        <v>0.95631985278126652</v>
      </c>
      <c r="P949" s="3">
        <f>IF(L949&gt;'Power Curve'!$C$37,0,INDEX(Ci,$N949,1)*POWER(1-O949,3)+INDEX(Ci,$N949,2)*3*O949*POWER(1-O949,2)+INDEX(Ci,$N949,3)*3*POWER(O949,2)*(1-O949)+INDEX(Ci,$N949,4)*POWER(O949,3))</f>
        <v>867.79161887397777</v>
      </c>
      <c r="Q949" s="3">
        <f>MAX(0,MIN(P949-V949+W949,'Power Curve'!$C$39))</f>
        <v>857.8932421947851</v>
      </c>
      <c r="R949" s="3">
        <f t="shared" si="270"/>
        <v>776.36001968383789</v>
      </c>
      <c r="S949" s="3">
        <f t="shared" si="271"/>
        <v>81.533222510947212</v>
      </c>
      <c r="T949" s="3">
        <f t="shared" si="272"/>
        <v>81.533222510947212</v>
      </c>
      <c r="V949" s="37">
        <f t="array" ref="V949">SUM(_xlfn.NORM.DIST($AD$3:$AD$1003,$L949,$AA949,FALSE)*WindSpeedStep*$AE$3:$AE$1003)/AG949</f>
        <v>863.05631763569431</v>
      </c>
      <c r="W949" s="37">
        <f t="array" ref="W949">SUM(_xlfn.NORM.DIST($AD$3:$AD$1003,$L949,$AB949,FALSE)*WindSpeedStep*$AE$3:$AE$1003)/AH949</f>
        <v>853.15794095650165</v>
      </c>
      <c r="Y949" s="1">
        <f t="shared" si="273"/>
        <v>7</v>
      </c>
      <c r="Z949" s="99">
        <f>IF(L949&lt;'Power Curve'!$P$28,'Power Curve'!$Q$28,IF(L949&gt;'Power Curve'!$P$29,'Power Curve'!$Q$29,INDEX(ReferenceTurbulence,Y949)+(L949-INDEX(ReferenceTurbulenceWindSpeed,Y949))*(INDEX(ReferenceTurbulence,Y949+1)-INDEX(ReferenceTurbulence,Y949))/(INDEX(ReferenceTurbulenceWindSpeed,Y949+1)-INDEX(ReferenceTurbulenceWindSpeed,Y949))))</f>
        <v>0.11940832377560284</v>
      </c>
      <c r="AA949" s="100">
        <f t="shared" si="279"/>
        <v>0.95112154803986404</v>
      </c>
      <c r="AB949" s="29">
        <f t="shared" si="280"/>
        <v>0.75764930991271984</v>
      </c>
      <c r="AD949" s="29">
        <f>'Zero Turbulence Curve'!F948</f>
        <v>94.5999999999989</v>
      </c>
      <c r="AE949" s="29">
        <f>'Zero Turbulence Curve'!G948</f>
        <v>1989.4717126307078</v>
      </c>
      <c r="AF949" s="39"/>
      <c r="AG949" s="40">
        <f t="array" ref="AG949">SUM(_xlfn.NORM.DIST($AD$3:$AD$1003,$F949,$AA949,FALSE)*WindSpeedStep)</f>
        <v>1.0000000000000033</v>
      </c>
      <c r="AH949" s="40">
        <f t="array" ref="AH949">SUM(_xlfn.NORM.DIST($AD$3:$AD$1003,$F949,$AB949,FALSE)*WindSpeedStep)</f>
        <v>1.0000000000000036</v>
      </c>
      <c r="AJ949" s="47">
        <f t="shared" si="274"/>
        <v>8</v>
      </c>
      <c r="AK949" s="83" t="b">
        <f>COUNTIF('Power Curve'!$D$2:$D$31,AJ949)&gt;0</f>
        <v>1</v>
      </c>
      <c r="AL949" s="83" t="b">
        <f t="shared" si="275"/>
        <v>0</v>
      </c>
      <c r="AM949" s="83" t="b">
        <f t="shared" si="281"/>
        <v>1</v>
      </c>
      <c r="AN949" s="47" t="str">
        <f t="shared" si="276"/>
        <v>Outer</v>
      </c>
      <c r="AO949" s="48" t="str">
        <f t="shared" si="277"/>
        <v>0.5-0.6</v>
      </c>
      <c r="AP949" s="49" t="str">
        <f t="shared" si="282"/>
        <v>23-24</v>
      </c>
      <c r="AQ949" s="49" t="str">
        <f t="shared" si="283"/>
        <v>Feb</v>
      </c>
      <c r="AR949" s="48" t="str">
        <f t="shared" si="284"/>
        <v>275-285</v>
      </c>
      <c r="AS949" s="49" t="str">
        <f t="shared" si="278"/>
        <v>HWS-LTI</v>
      </c>
    </row>
    <row r="950" spans="5:45" x14ac:dyDescent="0.3">
      <c r="E950" s="15">
        <v>40959</v>
      </c>
      <c r="F950" s="21">
        <v>7.29</v>
      </c>
      <c r="G950" s="21">
        <v>679.660012245178</v>
      </c>
      <c r="H950" s="42">
        <v>1.2131179233761267</v>
      </c>
      <c r="I950" s="35">
        <v>277.3</v>
      </c>
      <c r="J950" s="43">
        <v>0.12757201646090535</v>
      </c>
      <c r="K950" s="44">
        <v>0.27685063652683412</v>
      </c>
      <c r="L950" s="26">
        <f t="shared" si="266"/>
        <v>7.2663532190373745</v>
      </c>
      <c r="M950" s="26">
        <f t="shared" si="267"/>
        <v>0.48108828978215457</v>
      </c>
      <c r="N950" s="96">
        <f t="shared" si="268"/>
        <v>8</v>
      </c>
      <c r="O950" s="26">
        <f t="shared" si="269"/>
        <v>0.25285634492450759</v>
      </c>
      <c r="P950" s="3">
        <f>IF(L950&gt;'Power Curve'!$C$37,0,INDEX(Ci,$N950,1)*POWER(1-O950,3)+INDEX(Ci,$N950,2)*3*O950*POWER(1-O950,2)+INDEX(Ci,$N950,3)*3*POWER(O950,2)*(1-O950)+INDEX(Ci,$N950,4)*POWER(O950,3))</f>
        <v>666.83299629928547</v>
      </c>
      <c r="Q950" s="3">
        <f>MAX(0,MIN(P950-V950+W950,'Power Curve'!$C$39))</f>
        <v>669.70226638174802</v>
      </c>
      <c r="R950" s="3">
        <f t="shared" si="270"/>
        <v>679.660012245178</v>
      </c>
      <c r="S950" s="3">
        <f t="shared" si="271"/>
        <v>-9.9577458634299774</v>
      </c>
      <c r="T950" s="3">
        <f t="shared" si="272"/>
        <v>9.9577458634299774</v>
      </c>
      <c r="V950" s="37">
        <f t="array" ref="V950">SUM(_xlfn.NORM.DIST($AD$3:$AD$1003,$L950,$AA950,FALSE)*WindSpeedStep*$AE$3:$AE$1003)/AG950</f>
        <v>662.81551929658747</v>
      </c>
      <c r="W950" s="37">
        <f t="array" ref="W950">SUM(_xlfn.NORM.DIST($AD$3:$AD$1003,$L950,$AB950,FALSE)*WindSpeedStep*$AE$3:$AE$1003)/AH950</f>
        <v>665.68478937905002</v>
      </c>
      <c r="Y950" s="1">
        <f t="shared" si="273"/>
        <v>7</v>
      </c>
      <c r="Z950" s="99">
        <f>IF(L950&lt;'Power Curve'!$P$28,'Power Curve'!$Q$28,IF(L950&gt;'Power Curve'!$P$29,'Power Curve'!$Q$29,INDEX(ReferenceTurbulence,Y950)+(L950-INDEX(ReferenceTurbulenceWindSpeed,Y950))*(INDEX(ReferenceTurbulence,Y950+1)-INDEX(ReferenceTurbulence,Y950))/(INDEX(ReferenceTurbulenceWindSpeed,Y950+1)-INDEX(ReferenceTurbulenceWindSpeed,Y950))))</f>
        <v>0.11960245044494379</v>
      </c>
      <c r="AA950" s="100">
        <f t="shared" si="279"/>
        <v>0.86907365079537535</v>
      </c>
      <c r="AB950" s="29">
        <f t="shared" si="280"/>
        <v>0.92698333246978859</v>
      </c>
      <c r="AD950" s="29">
        <f>'Zero Turbulence Curve'!F949</f>
        <v>94.699999999998894</v>
      </c>
      <c r="AE950" s="29">
        <f>'Zero Turbulence Curve'!G949</f>
        <v>1989.4717126307078</v>
      </c>
      <c r="AF950" s="39"/>
      <c r="AG950" s="40">
        <f t="array" ref="AG950">SUM(_xlfn.NORM.DIST($AD$3:$AD$1003,$F950,$AA950,FALSE)*WindSpeedStep)</f>
        <v>1.0000000000000036</v>
      </c>
      <c r="AH950" s="40">
        <f t="array" ref="AH950">SUM(_xlfn.NORM.DIST($AD$3:$AD$1003,$F950,$AB950,FALSE)*WindSpeedStep)</f>
        <v>1.0000000000000029</v>
      </c>
      <c r="AJ950" s="47">
        <f t="shared" si="274"/>
        <v>7</v>
      </c>
      <c r="AK950" s="83" t="b">
        <f>COUNTIF('Power Curve'!$D$2:$D$31,AJ950)&gt;0</f>
        <v>1</v>
      </c>
      <c r="AL950" s="83" t="b">
        <f t="shared" si="275"/>
        <v>0</v>
      </c>
      <c r="AM950" s="83" t="b">
        <f t="shared" si="281"/>
        <v>1</v>
      </c>
      <c r="AN950" s="47" t="str">
        <f t="shared" si="276"/>
        <v>Inner</v>
      </c>
      <c r="AO950" s="48" t="str">
        <f t="shared" si="277"/>
        <v>0.4-0.5</v>
      </c>
      <c r="AP950" s="49" t="str">
        <f t="shared" si="282"/>
        <v>0-1</v>
      </c>
      <c r="AQ950" s="49" t="str">
        <f t="shared" si="283"/>
        <v>Feb</v>
      </c>
      <c r="AR950" s="48" t="str">
        <f t="shared" si="284"/>
        <v>275-285</v>
      </c>
      <c r="AS950" s="49" t="str">
        <f t="shared" si="278"/>
        <v>Inner-TI</v>
      </c>
    </row>
    <row r="951" spans="5:45" x14ac:dyDescent="0.3">
      <c r="E951" s="15">
        <v>40959.006944444445</v>
      </c>
      <c r="F951" s="21">
        <v>8.61</v>
      </c>
      <c r="G951" s="21">
        <v>1051.7299804687502</v>
      </c>
      <c r="H951" s="42">
        <v>1.2108757314380327</v>
      </c>
      <c r="I951" s="35">
        <v>270.10000000000002</v>
      </c>
      <c r="J951" s="43">
        <v>8.7108013937282236E-2</v>
      </c>
      <c r="K951" s="44">
        <v>0.29192997791663544</v>
      </c>
      <c r="L951" s="26">
        <f t="shared" si="266"/>
        <v>8.5767808550719558</v>
      </c>
      <c r="M951" s="26">
        <f t="shared" si="267"/>
        <v>0.68361910519924662</v>
      </c>
      <c r="N951" s="96">
        <f t="shared" si="268"/>
        <v>9</v>
      </c>
      <c r="O951" s="26">
        <f t="shared" si="269"/>
        <v>0.56783858823208688</v>
      </c>
      <c r="P951" s="3">
        <f>IF(L951&gt;'Power Curve'!$C$37,0,INDEX(Ci,$N951,1)*POWER(1-O951,3)+INDEX(Ci,$N951,2)*3*O951*POWER(1-O951,2)+INDEX(Ci,$N951,3)*3*POWER(O951,2)*(1-O951)+INDEX(Ci,$N951,4)*POWER(O951,3))</f>
        <v>1057.4968449604701</v>
      </c>
      <c r="Q951" s="3">
        <f>MAX(0,MIN(P951-V951+W951,'Power Curve'!$C$39))</f>
        <v>1043.7795282811414</v>
      </c>
      <c r="R951" s="3">
        <f t="shared" si="270"/>
        <v>1051.7299804687502</v>
      </c>
      <c r="S951" s="3">
        <f t="shared" si="271"/>
        <v>-7.9504521876087892</v>
      </c>
      <c r="T951" s="3">
        <f t="shared" si="272"/>
        <v>7.9504521876087892</v>
      </c>
      <c r="V951" s="37">
        <f t="array" ref="V951">SUM(_xlfn.NORM.DIST($AD$3:$AD$1003,$L951,$AA951,FALSE)*WindSpeedStep*$AE$3:$AE$1003)/AG951</f>
        <v>1061.3406111257864</v>
      </c>
      <c r="W951" s="37">
        <f t="array" ref="W951">SUM(_xlfn.NORM.DIST($AD$3:$AD$1003,$L951,$AB951,FALSE)*WindSpeedStep*$AE$3:$AE$1003)/AH951</f>
        <v>1047.6232944464577</v>
      </c>
      <c r="Y951" s="1">
        <f t="shared" si="273"/>
        <v>8</v>
      </c>
      <c r="Z951" s="99">
        <f>IF(L951&lt;'Power Curve'!$P$28,'Power Curve'!$Q$28,IF(L951&gt;'Power Curve'!$P$29,'Power Curve'!$Q$29,INDEX(ReferenceTurbulence,Y951)+(L951-INDEX(ReferenceTurbulenceWindSpeed,Y951))*(INDEX(ReferenceTurbulence,Y951+1)-INDEX(ReferenceTurbulence,Y951))/(INDEX(ReferenceTurbulenceWindSpeed,Y951+1)-INDEX(ReferenceTurbulenceWindSpeed,Y951))))</f>
        <v>0.12004891163633305</v>
      </c>
      <c r="AA951" s="100">
        <f t="shared" si="279"/>
        <v>1.0296332069947263</v>
      </c>
      <c r="AB951" s="29">
        <f t="shared" si="280"/>
        <v>0.74710634626062333</v>
      </c>
      <c r="AD951" s="29">
        <f>'Zero Turbulence Curve'!F950</f>
        <v>94.799999999998889</v>
      </c>
      <c r="AE951" s="29">
        <f>'Zero Turbulence Curve'!G950</f>
        <v>1989.4717126307078</v>
      </c>
      <c r="AF951" s="39"/>
      <c r="AG951" s="40">
        <f t="array" ref="AG951">SUM(_xlfn.NORM.DIST($AD$3:$AD$1003,$F951,$AA951,FALSE)*WindSpeedStep)</f>
        <v>1.0000000000000033</v>
      </c>
      <c r="AH951" s="40">
        <f t="array" ref="AH951">SUM(_xlfn.NORM.DIST($AD$3:$AD$1003,$F951,$AB951,FALSE)*WindSpeedStep)</f>
        <v>1.0000000000000038</v>
      </c>
      <c r="AJ951" s="47">
        <f t="shared" si="274"/>
        <v>9</v>
      </c>
      <c r="AK951" s="83" t="b">
        <f>COUNTIF('Power Curve'!$D$2:$D$31,AJ951)&gt;0</f>
        <v>1</v>
      </c>
      <c r="AL951" s="83" t="b">
        <f t="shared" si="275"/>
        <v>0</v>
      </c>
      <c r="AM951" s="83" t="b">
        <f t="shared" si="281"/>
        <v>1</v>
      </c>
      <c r="AN951" s="47" t="str">
        <f t="shared" si="276"/>
        <v>Outer</v>
      </c>
      <c r="AO951" s="48" t="str">
        <f t="shared" si="277"/>
        <v>0.6-0.7</v>
      </c>
      <c r="AP951" s="49" t="str">
        <f t="shared" si="282"/>
        <v>0-1</v>
      </c>
      <c r="AQ951" s="49" t="str">
        <f t="shared" si="283"/>
        <v>Feb</v>
      </c>
      <c r="AR951" s="48" t="str">
        <f t="shared" si="284"/>
        <v>265-275</v>
      </c>
      <c r="AS951" s="49" t="str">
        <f t="shared" si="278"/>
        <v>HWS-LTI</v>
      </c>
    </row>
    <row r="952" spans="5:45" x14ac:dyDescent="0.3">
      <c r="E952" s="15">
        <v>40959.013888888891</v>
      </c>
      <c r="F952" s="21">
        <v>6.83</v>
      </c>
      <c r="G952" s="21">
        <v>497.15999221801735</v>
      </c>
      <c r="H952" s="42">
        <v>1.2113783575306563</v>
      </c>
      <c r="I952" s="35">
        <v>272.8</v>
      </c>
      <c r="J952" s="43">
        <v>0.1273792093704246</v>
      </c>
      <c r="K952" s="44">
        <v>0.35795072003869699</v>
      </c>
      <c r="L952" s="26">
        <f t="shared" si="266"/>
        <v>6.8045897121049883</v>
      </c>
      <c r="M952" s="26">
        <f t="shared" si="267"/>
        <v>0.40972125125427949</v>
      </c>
      <c r="N952" s="96">
        <f t="shared" si="268"/>
        <v>7</v>
      </c>
      <c r="O952" s="26">
        <f t="shared" si="269"/>
        <v>0.78598101641636064</v>
      </c>
      <c r="P952" s="3">
        <f>IF(L952&gt;'Power Curve'!$C$37,0,INDEX(Ci,$N952,1)*POWER(1-O952,3)+INDEX(Ci,$N952,2)*3*O952*POWER(1-O952,2)+INDEX(Ci,$N952,3)*3*POWER(O952,2)*(1-O952)+INDEX(Ci,$N952,4)*POWER(O952,3))</f>
        <v>546.39013820876085</v>
      </c>
      <c r="Q952" s="3">
        <f>MAX(0,MIN(P952-V952+W952,'Power Curve'!$C$39))</f>
        <v>548.58482268066325</v>
      </c>
      <c r="R952" s="3">
        <f t="shared" si="270"/>
        <v>497.15999221801735</v>
      </c>
      <c r="S952" s="3">
        <f t="shared" si="271"/>
        <v>51.4248304626459</v>
      </c>
      <c r="T952" s="3">
        <f t="shared" si="272"/>
        <v>51.4248304626459</v>
      </c>
      <c r="V952" s="37">
        <f t="array" ref="V952">SUM(_xlfn.NORM.DIST($AD$3:$AD$1003,$L952,$AA952,FALSE)*WindSpeedStep*$AE$3:$AE$1003)/AG952</f>
        <v>546.07891467645982</v>
      </c>
      <c r="W952" s="37">
        <f t="array" ref="W952">SUM(_xlfn.NORM.DIST($AD$3:$AD$1003,$L952,$AB952,FALSE)*WindSpeedStep*$AE$3:$AE$1003)/AH952</f>
        <v>548.27359914836222</v>
      </c>
      <c r="Y952" s="1">
        <f t="shared" si="273"/>
        <v>6</v>
      </c>
      <c r="Z952" s="99">
        <f>IF(L952&lt;'Power Curve'!$P$28,'Power Curve'!$Q$28,IF(L952&gt;'Power Curve'!$P$29,'Power Curve'!$Q$29,INDEX(ReferenceTurbulence,Y952)+(L952-INDEX(ReferenceTurbulenceWindSpeed,Y952))*(INDEX(ReferenceTurbulence,Y952+1)-INDEX(ReferenceTurbulence,Y952))/(INDEX(ReferenceTurbulenceWindSpeed,Y952+1)-INDEX(ReferenceTurbulenceWindSpeed,Y952))))</f>
        <v>0.12008607888982679</v>
      </c>
      <c r="AA952" s="100">
        <f t="shared" si="279"/>
        <v>0.81713649698074342</v>
      </c>
      <c r="AB952" s="29">
        <f t="shared" si="280"/>
        <v>0.86676325761805861</v>
      </c>
      <c r="AD952" s="29">
        <f>'Zero Turbulence Curve'!F951</f>
        <v>94.899999999998883</v>
      </c>
      <c r="AE952" s="29">
        <f>'Zero Turbulence Curve'!G951</f>
        <v>1989.4717126307078</v>
      </c>
      <c r="AF952" s="39"/>
      <c r="AG952" s="40">
        <f t="array" ref="AG952">SUM(_xlfn.NORM.DIST($AD$3:$AD$1003,$F952,$AA952,FALSE)*WindSpeedStep)</f>
        <v>1.0000000000000031</v>
      </c>
      <c r="AH952" s="40">
        <f t="array" ref="AH952">SUM(_xlfn.NORM.DIST($AD$3:$AD$1003,$F952,$AB952,FALSE)*WindSpeedStep)</f>
        <v>1.0000000000000027</v>
      </c>
      <c r="AJ952" s="47">
        <f t="shared" si="274"/>
        <v>7</v>
      </c>
      <c r="AK952" s="83" t="b">
        <f>COUNTIF('Power Curve'!$D$2:$D$31,AJ952)&gt;0</f>
        <v>1</v>
      </c>
      <c r="AL952" s="83" t="b">
        <f t="shared" si="275"/>
        <v>0</v>
      </c>
      <c r="AM952" s="83" t="b">
        <f t="shared" si="281"/>
        <v>1</v>
      </c>
      <c r="AN952" s="47" t="str">
        <f t="shared" si="276"/>
        <v>Outer</v>
      </c>
      <c r="AO952" s="48" t="str">
        <f t="shared" si="277"/>
        <v>0.4-0.5</v>
      </c>
      <c r="AP952" s="49" t="str">
        <f t="shared" si="282"/>
        <v>0-1</v>
      </c>
      <c r="AQ952" s="49" t="str">
        <f t="shared" si="283"/>
        <v>Feb</v>
      </c>
      <c r="AR952" s="48" t="str">
        <f t="shared" si="284"/>
        <v>265-275</v>
      </c>
      <c r="AS952" s="49" t="str">
        <f t="shared" si="278"/>
        <v>Inner-TI</v>
      </c>
    </row>
    <row r="953" spans="5:45" x14ac:dyDescent="0.3">
      <c r="E953" s="15">
        <v>40959.020833333336</v>
      </c>
      <c r="F953" s="21">
        <v>6.7</v>
      </c>
      <c r="G953" s="21">
        <v>573.22001457214401</v>
      </c>
      <c r="H953" s="42">
        <v>1.2108388539073944</v>
      </c>
      <c r="I953" s="35">
        <v>267.10000000000002</v>
      </c>
      <c r="J953" s="43">
        <v>0.16567164179104479</v>
      </c>
      <c r="K953" s="44">
        <v>0.26351083891301791</v>
      </c>
      <c r="L953" s="26">
        <f t="shared" si="266"/>
        <v>6.67408227159072</v>
      </c>
      <c r="M953" s="26">
        <f t="shared" si="267"/>
        <v>0.38955090562166123</v>
      </c>
      <c r="N953" s="96">
        <f t="shared" si="268"/>
        <v>7</v>
      </c>
      <c r="O953" s="26">
        <f t="shared" si="269"/>
        <v>0.65331416737425341</v>
      </c>
      <c r="P953" s="3">
        <f>IF(L953&gt;'Power Curve'!$C$37,0,INDEX(Ci,$N953,1)*POWER(1-O953,3)+INDEX(Ci,$N953,2)*3*O953*POWER(1-O953,2)+INDEX(Ci,$N953,3)*3*POWER(O953,2)*(1-O953)+INDEX(Ci,$N953,4)*POWER(O953,3))</f>
        <v>513.42288359870804</v>
      </c>
      <c r="Q953" s="3">
        <f>MAX(0,MIN(P953-V953+W953,'Power Curve'!$C$39))</f>
        <v>527.67853024661667</v>
      </c>
      <c r="R953" s="3">
        <f t="shared" si="270"/>
        <v>573.22001457214401</v>
      </c>
      <c r="S953" s="3">
        <f t="shared" si="271"/>
        <v>-45.541484325527335</v>
      </c>
      <c r="T953" s="3">
        <f t="shared" si="272"/>
        <v>45.541484325527335</v>
      </c>
      <c r="V953" s="37">
        <f t="array" ref="V953">SUM(_xlfn.NORM.DIST($AD$3:$AD$1003,$L953,$AA953,FALSE)*WindSpeedStep*$AE$3:$AE$1003)/AG953</f>
        <v>515.25277761712653</v>
      </c>
      <c r="W953" s="37">
        <f t="array" ref="W953">SUM(_xlfn.NORM.DIST($AD$3:$AD$1003,$L953,$AB953,FALSE)*WindSpeedStep*$AE$3:$AE$1003)/AH953</f>
        <v>529.50842426503516</v>
      </c>
      <c r="Y953" s="1">
        <f t="shared" si="273"/>
        <v>6</v>
      </c>
      <c r="Z953" s="99">
        <f>IF(L953&lt;'Power Curve'!$P$28,'Power Curve'!$Q$28,IF(L953&gt;'Power Curve'!$P$29,'Power Curve'!$Q$29,INDEX(ReferenceTurbulence,Y953)+(L953-INDEX(ReferenceTurbulenceWindSpeed,Y953))*(INDEX(ReferenceTurbulence,Y953+1)-INDEX(ReferenceTurbulence,Y953))/(INDEX(ReferenceTurbulenceWindSpeed,Y953+1)-INDEX(ReferenceTurbulenceWindSpeed,Y953))))</f>
        <v>0.12034261807885407</v>
      </c>
      <c r="AA953" s="100">
        <f t="shared" si="279"/>
        <v>0.8031765338368928</v>
      </c>
      <c r="AB953" s="29">
        <f t="shared" si="280"/>
        <v>1.1057061673829403</v>
      </c>
      <c r="AD953" s="29">
        <f>'Zero Turbulence Curve'!F952</f>
        <v>94.999999999998877</v>
      </c>
      <c r="AE953" s="29">
        <f>'Zero Turbulence Curve'!G952</f>
        <v>1989.4717126307078</v>
      </c>
      <c r="AF953" s="39"/>
      <c r="AG953" s="40">
        <f t="array" ref="AG953">SUM(_xlfn.NORM.DIST($AD$3:$AD$1003,$F953,$AA953,FALSE)*WindSpeedStep)</f>
        <v>1.0000000000000036</v>
      </c>
      <c r="AH953" s="40">
        <f t="array" ref="AH953">SUM(_xlfn.NORM.DIST($AD$3:$AD$1003,$F953,$AB953,FALSE)*WindSpeedStep)</f>
        <v>0.99999999949167395</v>
      </c>
      <c r="AJ953" s="47">
        <f t="shared" si="274"/>
        <v>7</v>
      </c>
      <c r="AK953" s="83" t="b">
        <f>COUNTIF('Power Curve'!$D$2:$D$31,AJ953)&gt;0</f>
        <v>1</v>
      </c>
      <c r="AL953" s="83" t="b">
        <f t="shared" si="275"/>
        <v>0</v>
      </c>
      <c r="AM953" s="83" t="b">
        <f t="shared" si="281"/>
        <v>1</v>
      </c>
      <c r="AN953" s="47" t="str">
        <f t="shared" si="276"/>
        <v>Outer</v>
      </c>
      <c r="AO953" s="48" t="str">
        <f t="shared" si="277"/>
        <v>0.3-0.4</v>
      </c>
      <c r="AP953" s="49" t="str">
        <f t="shared" si="282"/>
        <v>0-1</v>
      </c>
      <c r="AQ953" s="49" t="str">
        <f t="shared" si="283"/>
        <v>Feb</v>
      </c>
      <c r="AR953" s="48" t="str">
        <f t="shared" si="284"/>
        <v>265-275</v>
      </c>
      <c r="AS953" s="49" t="str">
        <f t="shared" si="278"/>
        <v>LWS-HTI</v>
      </c>
    </row>
    <row r="954" spans="5:45" x14ac:dyDescent="0.3">
      <c r="E954" s="15">
        <v>40959.034722222219</v>
      </c>
      <c r="F954" s="21">
        <v>5.51</v>
      </c>
      <c r="G954" s="21">
        <v>242.83001327514609</v>
      </c>
      <c r="H954" s="42">
        <v>1.2094706220082168</v>
      </c>
      <c r="I954" s="35">
        <v>270.2</v>
      </c>
      <c r="J954" s="43">
        <v>0.14700544464609802</v>
      </c>
      <c r="K954" s="44">
        <v>0.43370038051244131</v>
      </c>
      <c r="L954" s="26">
        <f t="shared" si="266"/>
        <v>5.4866174097146851</v>
      </c>
      <c r="M954" s="26">
        <f t="shared" si="267"/>
        <v>0.20602438333107714</v>
      </c>
      <c r="N954" s="96">
        <f t="shared" si="268"/>
        <v>6</v>
      </c>
      <c r="O954" s="26">
        <f t="shared" si="269"/>
        <v>0.45700347677926861</v>
      </c>
      <c r="P954" s="3">
        <f>IF(L954&gt;'Power Curve'!$C$37,0,INDEX(Ci,$N954,1)*POWER(1-O954,3)+INDEX(Ci,$N954,2)*3*O954*POWER(1-O954,2)+INDEX(Ci,$N954,3)*3*POWER(O954,2)*(1-O954)+INDEX(Ci,$N954,4)*POWER(O954,3))</f>
        <v>279.63532693298271</v>
      </c>
      <c r="Q954" s="3">
        <f>MAX(0,MIN(P954-V954+W954,'Power Curve'!$C$39))</f>
        <v>281.74544847180533</v>
      </c>
      <c r="R954" s="3">
        <f t="shared" si="270"/>
        <v>242.83001327514609</v>
      </c>
      <c r="S954" s="3">
        <f t="shared" si="271"/>
        <v>38.915435196659246</v>
      </c>
      <c r="T954" s="3">
        <f t="shared" si="272"/>
        <v>38.915435196659246</v>
      </c>
      <c r="V954" s="37">
        <f t="array" ref="V954">SUM(_xlfn.NORM.DIST($AD$3:$AD$1003,$L954,$AA954,FALSE)*WindSpeedStep*$AE$3:$AE$1003)/AG954</f>
        <v>273.18126442039613</v>
      </c>
      <c r="W954" s="37">
        <f t="array" ref="W954">SUM(_xlfn.NORM.DIST($AD$3:$AD$1003,$L954,$AB954,FALSE)*WindSpeedStep*$AE$3:$AE$1003)/AH954</f>
        <v>275.29138595921876</v>
      </c>
      <c r="Y954" s="1">
        <f t="shared" si="273"/>
        <v>5</v>
      </c>
      <c r="Z954" s="99">
        <f>IF(L954&lt;'Power Curve'!$P$28,'Power Curve'!$Q$28,IF(L954&gt;'Power Curve'!$P$29,'Power Curve'!$Q$29,INDEX(ReferenceTurbulence,Y954)+(L954-INDEX(ReferenceTurbulenceWindSpeed,Y954))*(INDEX(ReferenceTurbulence,Y954+1)-INDEX(ReferenceTurbulence,Y954))/(INDEX(ReferenceTurbulenceWindSpeed,Y954+1)-INDEX(ReferenceTurbulenceWindSpeed,Y954))))</f>
        <v>0.11952338951679438</v>
      </c>
      <c r="AA954" s="100">
        <f t="shared" si="279"/>
        <v>0.65577910979095377</v>
      </c>
      <c r="AB954" s="29">
        <f t="shared" si="280"/>
        <v>0.80656263191812982</v>
      </c>
      <c r="AD954" s="29">
        <f>'Zero Turbulence Curve'!F953</f>
        <v>95.099999999998872</v>
      </c>
      <c r="AE954" s="29">
        <f>'Zero Turbulence Curve'!G953</f>
        <v>1989.4717126307078</v>
      </c>
      <c r="AF954" s="39"/>
      <c r="AG954" s="40">
        <f t="array" ref="AG954">SUM(_xlfn.NORM.DIST($AD$3:$AD$1003,$F954,$AA954,FALSE)*WindSpeedStep)</f>
        <v>1.0000000000000038</v>
      </c>
      <c r="AH954" s="40">
        <f t="array" ref="AH954">SUM(_xlfn.NORM.DIST($AD$3:$AD$1003,$F954,$AB954,FALSE)*WindSpeedStep)</f>
        <v>0.99999999999736333</v>
      </c>
      <c r="AJ954" s="47">
        <f t="shared" si="274"/>
        <v>5</v>
      </c>
      <c r="AK954" s="83" t="b">
        <f>COUNTIF('Power Curve'!$D$2:$D$31,AJ954)&gt;0</f>
        <v>1</v>
      </c>
      <c r="AL954" s="83" t="b">
        <f t="shared" si="275"/>
        <v>0</v>
      </c>
      <c r="AM954" s="83" t="b">
        <f t="shared" si="281"/>
        <v>1</v>
      </c>
      <c r="AN954" s="47" t="str">
        <f t="shared" si="276"/>
        <v>Outer</v>
      </c>
      <c r="AO954" s="48" t="str">
        <f t="shared" si="277"/>
        <v>0.2-0.3</v>
      </c>
      <c r="AP954" s="49" t="str">
        <f t="shared" si="282"/>
        <v>0-1</v>
      </c>
      <c r="AQ954" s="49" t="str">
        <f t="shared" si="283"/>
        <v>Feb</v>
      </c>
      <c r="AR954" s="48" t="str">
        <f t="shared" si="284"/>
        <v>265-275</v>
      </c>
      <c r="AS954" s="49" t="str">
        <f t="shared" si="278"/>
        <v>LWS-HTI</v>
      </c>
    </row>
    <row r="955" spans="5:45" x14ac:dyDescent="0.3">
      <c r="E955" s="15">
        <v>40959.041666666664</v>
      </c>
      <c r="F955" s="21">
        <v>5.32</v>
      </c>
      <c r="G955" s="21">
        <v>238.79001235961891</v>
      </c>
      <c r="H955" s="42">
        <v>1.2083782625736801</v>
      </c>
      <c r="I955" s="35">
        <v>268.10000000000002</v>
      </c>
      <c r="J955" s="43">
        <v>0.18796992481203006</v>
      </c>
      <c r="K955" s="44">
        <v>0.44295034027878633</v>
      </c>
      <c r="L955" s="26">
        <f t="shared" si="266"/>
        <v>5.2958283981281475</v>
      </c>
      <c r="M955" s="26">
        <f t="shared" si="267"/>
        <v>0.17653732656678986</v>
      </c>
      <c r="N955" s="96">
        <f t="shared" si="268"/>
        <v>6</v>
      </c>
      <c r="O955" s="26">
        <f t="shared" si="269"/>
        <v>0.26684068188786347</v>
      </c>
      <c r="P955" s="3">
        <f>IF(L955&gt;'Power Curve'!$C$37,0,INDEX(Ci,$N955,1)*POWER(1-O955,3)+INDEX(Ci,$N955,2)*3*O955*POWER(1-O955,2)+INDEX(Ci,$N955,3)*3*POWER(O955,2)*(1-O955)+INDEX(Ci,$N955,4)*POWER(O955,3))</f>
        <v>251.57884530435481</v>
      </c>
      <c r="Q955" s="3">
        <f>MAX(0,MIN(P955-V955+W955,'Power Curve'!$C$39))</f>
        <v>260.14068332478371</v>
      </c>
      <c r="R955" s="3">
        <f t="shared" si="270"/>
        <v>238.79001235961891</v>
      </c>
      <c r="S955" s="3">
        <f t="shared" si="271"/>
        <v>21.350670965164795</v>
      </c>
      <c r="T955" s="3">
        <f t="shared" si="272"/>
        <v>21.350670965164795</v>
      </c>
      <c r="V955" s="37">
        <f t="array" ref="V955">SUM(_xlfn.NORM.DIST($AD$3:$AD$1003,$L955,$AA955,FALSE)*WindSpeedStep*$AE$3:$AE$1003)/AG955</f>
        <v>238.78869759171738</v>
      </c>
      <c r="W955" s="37">
        <f t="array" ref="W955">SUM(_xlfn.NORM.DIST($AD$3:$AD$1003,$L955,$AB955,FALSE)*WindSpeedStep*$AE$3:$AE$1003)/AH955</f>
        <v>247.35053561214627</v>
      </c>
      <c r="Y955" s="1">
        <f t="shared" si="273"/>
        <v>5</v>
      </c>
      <c r="Z955" s="99">
        <f>IF(L955&lt;'Power Curve'!$P$28,'Power Curve'!$Q$28,IF(L955&gt;'Power Curve'!$P$29,'Power Curve'!$Q$29,INDEX(ReferenceTurbulence,Y955)+(L955-INDEX(ReferenceTurbulenceWindSpeed,Y955))*(INDEX(ReferenceTurbulence,Y955+1)-INDEX(ReferenceTurbulence,Y955))/(INDEX(ReferenceTurbulenceWindSpeed,Y955+1)-INDEX(ReferenceTurbulenceWindSpeed,Y955))))</f>
        <v>0.1187940602442373</v>
      </c>
      <c r="AA955" s="100">
        <f t="shared" si="279"/>
        <v>0.6291129577703779</v>
      </c>
      <c r="AB955" s="29">
        <f t="shared" si="280"/>
        <v>0.99545646581356151</v>
      </c>
      <c r="AD955" s="29">
        <f>'Zero Turbulence Curve'!F954</f>
        <v>95.199999999998866</v>
      </c>
      <c r="AE955" s="29">
        <f>'Zero Turbulence Curve'!G954</f>
        <v>1989.4717126307078</v>
      </c>
      <c r="AF955" s="39"/>
      <c r="AG955" s="40">
        <f t="array" ref="AG955">SUM(_xlfn.NORM.DIST($AD$3:$AD$1003,$F955,$AA955,FALSE)*WindSpeedStep)</f>
        <v>1.0000000000000038</v>
      </c>
      <c r="AH955" s="40">
        <f t="array" ref="AH955">SUM(_xlfn.NORM.DIST($AD$3:$AD$1003,$F955,$AB955,FALSE)*WindSpeedStep)</f>
        <v>0.99999996607528652</v>
      </c>
      <c r="AJ955" s="47">
        <f t="shared" si="274"/>
        <v>5</v>
      </c>
      <c r="AK955" s="83" t="b">
        <f>COUNTIF('Power Curve'!$D$2:$D$31,AJ955)&gt;0</f>
        <v>1</v>
      </c>
      <c r="AL955" s="83" t="b">
        <f t="shared" si="275"/>
        <v>0</v>
      </c>
      <c r="AM955" s="83" t="b">
        <f t="shared" si="281"/>
        <v>1</v>
      </c>
      <c r="AN955" s="47" t="str">
        <f t="shared" si="276"/>
        <v>Outer</v>
      </c>
      <c r="AO955" s="48" t="str">
        <f t="shared" si="277"/>
        <v>0.1-0.2</v>
      </c>
      <c r="AP955" s="49" t="str">
        <f t="shared" si="282"/>
        <v>1-2</v>
      </c>
      <c r="AQ955" s="49" t="str">
        <f t="shared" si="283"/>
        <v>Feb</v>
      </c>
      <c r="AR955" s="48" t="str">
        <f t="shared" si="284"/>
        <v>265-275</v>
      </c>
      <c r="AS955" s="49" t="str">
        <f t="shared" si="278"/>
        <v>LWS-HTI</v>
      </c>
    </row>
    <row r="956" spans="5:45" x14ac:dyDescent="0.3">
      <c r="E956" s="15">
        <v>40959.104166666664</v>
      </c>
      <c r="F956" s="21">
        <v>4.26</v>
      </c>
      <c r="G956" s="21">
        <v>104.35000038147018</v>
      </c>
      <c r="H956" s="42">
        <v>1.210930179298596</v>
      </c>
      <c r="I956" s="35">
        <v>268.60000000000002</v>
      </c>
      <c r="J956" s="43">
        <v>0.11502347417840376</v>
      </c>
      <c r="K956" s="44">
        <v>0.485732645749475</v>
      </c>
      <c r="L956" s="26">
        <f t="shared" si="266"/>
        <v>4.2436276507329165</v>
      </c>
      <c r="M956" s="26">
        <f t="shared" si="267"/>
        <v>1.3916309203869824E-2</v>
      </c>
      <c r="N956" s="96">
        <f t="shared" si="268"/>
        <v>5</v>
      </c>
      <c r="O956" s="26">
        <f t="shared" si="269"/>
        <v>0.10296138413602421</v>
      </c>
      <c r="P956" s="3">
        <f>IF(L956&gt;'Power Curve'!$C$37,0,INDEX(Ci,$N956,1)*POWER(1-O956,3)+INDEX(Ci,$N956,2)*3*O956*POWER(1-O956,2)+INDEX(Ci,$N956,3)*3*POWER(O956,2)*(1-O956)+INDEX(Ci,$N956,4)*POWER(O956,3))</f>
        <v>86.197875212000724</v>
      </c>
      <c r="Q956" s="3">
        <f>MAX(0,MIN(P956-V956+W956,'Power Curve'!$C$39))</f>
        <v>85.436059003520086</v>
      </c>
      <c r="R956" s="3">
        <f t="shared" si="270"/>
        <v>104.35000038147018</v>
      </c>
      <c r="S956" s="3">
        <f t="shared" si="271"/>
        <v>-18.913941377950096</v>
      </c>
      <c r="T956" s="3">
        <f t="shared" si="272"/>
        <v>18.913941377950096</v>
      </c>
      <c r="V956" s="37">
        <f t="array" ref="V956">SUM(_xlfn.NORM.DIST($AD$3:$AD$1003,$L956,$AA956,FALSE)*WindSpeedStep*$AE$3:$AE$1003)/AG956</f>
        <v>57.131787677780764</v>
      </c>
      <c r="W956" s="37">
        <f t="array" ref="W956">SUM(_xlfn.NORM.DIST($AD$3:$AD$1003,$L956,$AB956,FALSE)*WindSpeedStep*$AE$3:$AE$1003)/AH956</f>
        <v>56.369971469300118</v>
      </c>
      <c r="Y956" s="1">
        <f t="shared" si="273"/>
        <v>4</v>
      </c>
      <c r="Z956" s="99">
        <f>IF(L956&lt;'Power Curve'!$P$28,'Power Curve'!$Q$28,IF(L956&gt;'Power Curve'!$P$29,'Power Curve'!$Q$29,INDEX(ReferenceTurbulence,Y956)+(L956-INDEX(ReferenceTurbulenceWindSpeed,Y956))*(INDEX(ReferenceTurbulence,Y956+1)-INDEX(ReferenceTurbulence,Y956))/(INDEX(ReferenceTurbulenceWindSpeed,Y956+1)-INDEX(ReferenceTurbulenceWindSpeed,Y956))))</f>
        <v>0.1171981852882341</v>
      </c>
      <c r="AA956" s="100">
        <f t="shared" si="279"/>
        <v>0.49734545970486993</v>
      </c>
      <c r="AB956" s="29">
        <f t="shared" si="280"/>
        <v>0.48811679550683784</v>
      </c>
      <c r="AD956" s="29">
        <f>'Zero Turbulence Curve'!F955</f>
        <v>95.29999999999886</v>
      </c>
      <c r="AE956" s="29">
        <f>'Zero Turbulence Curve'!G955</f>
        <v>1989.4717126307078</v>
      </c>
      <c r="AF956" s="39"/>
      <c r="AG956" s="40">
        <f t="array" ref="AG956">SUM(_xlfn.NORM.DIST($AD$3:$AD$1003,$F956,$AA956,FALSE)*WindSpeedStep)</f>
        <v>1.0000000000000024</v>
      </c>
      <c r="AH956" s="40">
        <f t="array" ref="AH956">SUM(_xlfn.NORM.DIST($AD$3:$AD$1003,$F956,$AB956,FALSE)*WindSpeedStep)</f>
        <v>1.0000000000000024</v>
      </c>
      <c r="AJ956" s="47">
        <f t="shared" si="274"/>
        <v>4</v>
      </c>
      <c r="AK956" s="83" t="b">
        <f>COUNTIF('Power Curve'!$D$2:$D$31,AJ956)&gt;0</f>
        <v>1</v>
      </c>
      <c r="AL956" s="83" t="b">
        <f t="shared" si="275"/>
        <v>0</v>
      </c>
      <c r="AM956" s="83" t="b">
        <f t="shared" si="281"/>
        <v>1</v>
      </c>
      <c r="AN956" s="47" t="str">
        <f t="shared" si="276"/>
        <v>Outer</v>
      </c>
      <c r="AO956" s="48" t="str">
        <f t="shared" si="277"/>
        <v>0.0-0.1</v>
      </c>
      <c r="AP956" s="49" t="str">
        <f t="shared" si="282"/>
        <v>2-3</v>
      </c>
      <c r="AQ956" s="49" t="str">
        <f t="shared" si="283"/>
        <v>Feb</v>
      </c>
      <c r="AR956" s="48" t="str">
        <f t="shared" si="284"/>
        <v>265-275</v>
      </c>
      <c r="AS956" s="49" t="str">
        <f t="shared" si="278"/>
        <v>Inner-TI</v>
      </c>
    </row>
    <row r="957" spans="5:45" x14ac:dyDescent="0.3">
      <c r="E957" s="15">
        <v>40959.111111111109</v>
      </c>
      <c r="F957" s="21">
        <v>3.82</v>
      </c>
      <c r="G957" s="21">
        <v>32.180000305175795</v>
      </c>
      <c r="H957" s="42">
        <v>1.2115327448571527</v>
      </c>
      <c r="I957" s="35">
        <v>278.10000000000002</v>
      </c>
      <c r="J957" s="43">
        <v>6.2827225130890049E-2</v>
      </c>
      <c r="K957" s="44">
        <v>0.18200477329274489</v>
      </c>
      <c r="L957" s="26">
        <f t="shared" si="266"/>
        <v>3.8059497693844704</v>
      </c>
      <c r="M957" s="26">
        <f t="shared" si="267"/>
        <v>-5.372821824807323E-2</v>
      </c>
      <c r="N957" s="96">
        <f t="shared" si="268"/>
        <v>4</v>
      </c>
      <c r="O957" s="26">
        <f t="shared" si="269"/>
        <v>0.75232308138908</v>
      </c>
      <c r="P957" s="3">
        <f>IF(L957&gt;'Power Curve'!$C$37,0,INDEX(Ci,$N957,1)*POWER(1-O957,3)+INDEX(Ci,$N957,2)*3*O957*POWER(1-O957,2)+INDEX(Ci,$N957,3)*3*POWER(O957,2)*(1-O957)+INDEX(Ci,$N957,4)*POWER(O957,3))</f>
        <v>48.957915007434607</v>
      </c>
      <c r="Q957" s="3">
        <f>MAX(0,MIN(P957-V957+W957,'Power Curve'!$C$39))</f>
        <v>37.755962551835196</v>
      </c>
      <c r="R957" s="3">
        <f t="shared" si="270"/>
        <v>32.180000305175795</v>
      </c>
      <c r="S957" s="3">
        <f t="shared" si="271"/>
        <v>5.575962246659401</v>
      </c>
      <c r="T957" s="3">
        <f t="shared" si="272"/>
        <v>5.575962246659401</v>
      </c>
      <c r="V957" s="37">
        <f t="array" ref="V957">SUM(_xlfn.NORM.DIST($AD$3:$AD$1003,$L957,$AA957,FALSE)*WindSpeedStep*$AE$3:$AE$1003)/AG957</f>
        <v>13.119176077206728</v>
      </c>
      <c r="W957" s="37">
        <f t="array" ref="W957">SUM(_xlfn.NORM.DIST($AD$3:$AD$1003,$L957,$AB957,FALSE)*WindSpeedStep*$AE$3:$AE$1003)/AH957</f>
        <v>1.91722362160732</v>
      </c>
      <c r="Y957" s="1">
        <f t="shared" si="273"/>
        <v>3</v>
      </c>
      <c r="Z957" s="99">
        <f>IF(L957&lt;'Power Curve'!$P$28,'Power Curve'!$Q$28,IF(L957&gt;'Power Curve'!$P$29,'Power Curve'!$Q$29,INDEX(ReferenceTurbulence,Y957)+(L957-INDEX(ReferenceTurbulenceWindSpeed,Y957))*(INDEX(ReferenceTurbulence,Y957+1)-INDEX(ReferenceTurbulence,Y957))/(INDEX(ReferenceTurbulenceWindSpeed,Y957+1)-INDEX(ReferenceTurbulenceWindSpeed,Y957))))</f>
        <v>0.11713247834199569</v>
      </c>
      <c r="AA957" s="100">
        <f t="shared" si="279"/>
        <v>0.44580032893314997</v>
      </c>
      <c r="AB957" s="29">
        <f t="shared" si="280"/>
        <v>0.2391172629979772</v>
      </c>
      <c r="AD957" s="29">
        <f>'Zero Turbulence Curve'!F956</f>
        <v>95.399999999998855</v>
      </c>
      <c r="AE957" s="29">
        <f>'Zero Turbulence Curve'!G956</f>
        <v>1989.4717126307078</v>
      </c>
      <c r="AF957" s="39"/>
      <c r="AG957" s="40">
        <f t="array" ref="AG957">SUM(_xlfn.NORM.DIST($AD$3:$AD$1003,$F957,$AA957,FALSE)*WindSpeedStep)</f>
        <v>1.0000000000000011</v>
      </c>
      <c r="AH957" s="40">
        <f t="array" ref="AH957">SUM(_xlfn.NORM.DIST($AD$3:$AD$1003,$F957,$AB957,FALSE)*WindSpeedStep)</f>
        <v>1.0000000000000007</v>
      </c>
      <c r="AJ957" s="47">
        <f t="shared" si="274"/>
        <v>4</v>
      </c>
      <c r="AK957" s="83" t="b">
        <f>COUNTIF('Power Curve'!$D$2:$D$31,AJ957)&gt;0</f>
        <v>1</v>
      </c>
      <c r="AL957" s="83" t="b">
        <f t="shared" si="275"/>
        <v>0</v>
      </c>
      <c r="AM957" s="83" t="b">
        <f t="shared" si="281"/>
        <v>1</v>
      </c>
      <c r="AN957" s="47" t="str">
        <f t="shared" si="276"/>
        <v>Outer</v>
      </c>
      <c r="AO957" s="48" t="str">
        <f t="shared" si="277"/>
        <v>&lt;0</v>
      </c>
      <c r="AP957" s="49" t="str">
        <f t="shared" si="282"/>
        <v>2-3</v>
      </c>
      <c r="AQ957" s="49" t="str">
        <f t="shared" si="283"/>
        <v>Feb</v>
      </c>
      <c r="AR957" s="48" t="str">
        <f t="shared" si="284"/>
        <v>275-285</v>
      </c>
      <c r="AS957" s="49" t="str">
        <f t="shared" si="278"/>
        <v>LWS-LTI</v>
      </c>
    </row>
    <row r="958" spans="5:45" x14ac:dyDescent="0.3">
      <c r="E958" s="15">
        <v>40959.222222222219</v>
      </c>
      <c r="F958" s="21">
        <v>6.17</v>
      </c>
      <c r="G958" s="21">
        <v>378.25001525878866</v>
      </c>
      <c r="H958" s="42">
        <v>1.2165323814935327</v>
      </c>
      <c r="I958" s="35">
        <v>297.3</v>
      </c>
      <c r="J958" s="43">
        <v>0.1166936790923825</v>
      </c>
      <c r="K958" s="44">
        <v>0.47109964976338292</v>
      </c>
      <c r="L958" s="26">
        <f t="shared" si="266"/>
        <v>6.1557507348275973</v>
      </c>
      <c r="M958" s="26">
        <f t="shared" si="267"/>
        <v>0.30944109573189221</v>
      </c>
      <c r="N958" s="96">
        <f t="shared" si="268"/>
        <v>7</v>
      </c>
      <c r="O958" s="26">
        <f t="shared" si="269"/>
        <v>0.12640618825410041</v>
      </c>
      <c r="P958" s="3">
        <f>IF(L958&gt;'Power Curve'!$C$37,0,INDEX(Ci,$N958,1)*POWER(1-O958,3)+INDEX(Ci,$N958,2)*3*O958*POWER(1-O958,2)+INDEX(Ci,$N958,3)*3*POWER(O958,2)*(1-O958)+INDEX(Ci,$N958,4)*POWER(O958,3))</f>
        <v>393.55151024465886</v>
      </c>
      <c r="Q958" s="3">
        <f>MAX(0,MIN(P958-V958+W958,'Power Curve'!$C$39))</f>
        <v>392.64558904605531</v>
      </c>
      <c r="R958" s="3">
        <f t="shared" si="270"/>
        <v>378.25001525878866</v>
      </c>
      <c r="S958" s="3">
        <f t="shared" si="271"/>
        <v>14.395573787266642</v>
      </c>
      <c r="T958" s="3">
        <f t="shared" si="272"/>
        <v>14.395573787266642</v>
      </c>
      <c r="V958" s="37">
        <f t="array" ref="V958">SUM(_xlfn.NORM.DIST($AD$3:$AD$1003,$L958,$AA958,FALSE)*WindSpeedStep*$AE$3:$AE$1003)/AG958</f>
        <v>401.80145768301054</v>
      </c>
      <c r="W958" s="37">
        <f t="array" ref="W958">SUM(_xlfn.NORM.DIST($AD$3:$AD$1003,$L958,$AB958,FALSE)*WindSpeedStep*$AE$3:$AE$1003)/AH958</f>
        <v>400.89553648440699</v>
      </c>
      <c r="Y958" s="1">
        <f t="shared" si="273"/>
        <v>6</v>
      </c>
      <c r="Z958" s="99">
        <f>IF(L958&lt;'Power Curve'!$P$28,'Power Curve'!$Q$28,IF(L958&gt;'Power Curve'!$P$29,'Power Curve'!$Q$29,INDEX(ReferenceTurbulence,Y958)+(L958-INDEX(ReferenceTurbulenceWindSpeed,Y958))*(INDEX(ReferenceTurbulence,Y958+1)-INDEX(ReferenceTurbulence,Y958))/(INDEX(ReferenceTurbulenceWindSpeed,Y958+1)-INDEX(ReferenceTurbulenceWindSpeed,Y958))))</f>
        <v>0.12136150521329249</v>
      </c>
      <c r="AA958" s="100">
        <f t="shared" si="279"/>
        <v>0.74707117489650854</v>
      </c>
      <c r="AB958" s="29">
        <f t="shared" si="280"/>
        <v>0.71833720082266939</v>
      </c>
      <c r="AD958" s="29">
        <f>'Zero Turbulence Curve'!F957</f>
        <v>95.499999999998849</v>
      </c>
      <c r="AE958" s="29">
        <f>'Zero Turbulence Curve'!G957</f>
        <v>1989.4717126307078</v>
      </c>
      <c r="AF958" s="39"/>
      <c r="AG958" s="40">
        <f t="array" ref="AG958">SUM(_xlfn.NORM.DIST($AD$3:$AD$1003,$F958,$AA958,FALSE)*WindSpeedStep)</f>
        <v>1.0000000000000042</v>
      </c>
      <c r="AH958" s="40">
        <f t="array" ref="AH958">SUM(_xlfn.NORM.DIST($AD$3:$AD$1003,$F958,$AB958,FALSE)*WindSpeedStep)</f>
        <v>1.0000000000000036</v>
      </c>
      <c r="AJ958" s="47">
        <f t="shared" si="274"/>
        <v>6</v>
      </c>
      <c r="AK958" s="83" t="b">
        <f>COUNTIF('Power Curve'!$D$2:$D$31,AJ958)&gt;0</f>
        <v>1</v>
      </c>
      <c r="AL958" s="83" t="b">
        <f t="shared" si="275"/>
        <v>0</v>
      </c>
      <c r="AM958" s="83" t="b">
        <f t="shared" si="281"/>
        <v>1</v>
      </c>
      <c r="AN958" s="47" t="str">
        <f t="shared" si="276"/>
        <v>Outer</v>
      </c>
      <c r="AO958" s="48" t="str">
        <f t="shared" si="277"/>
        <v>0.3-0.4</v>
      </c>
      <c r="AP958" s="49" t="str">
        <f t="shared" si="282"/>
        <v>5-6</v>
      </c>
      <c r="AQ958" s="49" t="str">
        <f t="shared" si="283"/>
        <v>Feb</v>
      </c>
      <c r="AR958" s="48" t="str">
        <f t="shared" si="284"/>
        <v>295-305</v>
      </c>
      <c r="AS958" s="49" t="str">
        <f t="shared" si="278"/>
        <v>Inner-TI</v>
      </c>
    </row>
    <row r="959" spans="5:45" x14ac:dyDescent="0.3">
      <c r="E959" s="15">
        <v>40959.270833333336</v>
      </c>
      <c r="F959" s="21">
        <v>6.12</v>
      </c>
      <c r="G959" s="21">
        <v>452.01999664306692</v>
      </c>
      <c r="H959" s="42">
        <v>1.2166922129626623</v>
      </c>
      <c r="I959" s="35">
        <v>283.2</v>
      </c>
      <c r="J959" s="43">
        <v>4.4117647058823532E-2</v>
      </c>
      <c r="K959" s="44">
        <v>0.22640976640004826</v>
      </c>
      <c r="L959" s="26">
        <f t="shared" si="266"/>
        <v>6.1061335972802757</v>
      </c>
      <c r="M959" s="26">
        <f t="shared" si="267"/>
        <v>0.30177260717915549</v>
      </c>
      <c r="N959" s="96">
        <f t="shared" si="268"/>
        <v>7</v>
      </c>
      <c r="O959" s="26">
        <f t="shared" si="269"/>
        <v>7.5968073224388241E-2</v>
      </c>
      <c r="P959" s="3">
        <f>IF(L959&gt;'Power Curve'!$C$37,0,INDEX(Ci,$N959,1)*POWER(1-O959,3)+INDEX(Ci,$N959,2)*3*O959*POWER(1-O959,2)+INDEX(Ci,$N959,3)*3*POWER(O959,2)*(1-O959)+INDEX(Ci,$N959,4)*POWER(O959,3))</f>
        <v>383.51821617443989</v>
      </c>
      <c r="Q959" s="3">
        <f>MAX(0,MIN(P959-V959+W959,'Power Curve'!$C$39))</f>
        <v>369.88237726465945</v>
      </c>
      <c r="R959" s="3">
        <f t="shared" si="270"/>
        <v>452.01999664306692</v>
      </c>
      <c r="S959" s="3">
        <f t="shared" si="271"/>
        <v>-82.137619378407464</v>
      </c>
      <c r="T959" s="3">
        <f t="shared" si="272"/>
        <v>82.137619378407464</v>
      </c>
      <c r="V959" s="37">
        <f t="array" ref="V959">SUM(_xlfn.NORM.DIST($AD$3:$AD$1003,$L959,$AA959,FALSE)*WindSpeedStep*$AE$3:$AE$1003)/AG959</f>
        <v>391.6599029137796</v>
      </c>
      <c r="W959" s="37">
        <f t="array" ref="W959">SUM(_xlfn.NORM.DIST($AD$3:$AD$1003,$L959,$AB959,FALSE)*WindSpeedStep*$AE$3:$AE$1003)/AH959</f>
        <v>378.02406400399917</v>
      </c>
      <c r="Y959" s="1">
        <f t="shared" si="273"/>
        <v>6</v>
      </c>
      <c r="Z959" s="99">
        <f>IF(L959&lt;'Power Curve'!$P$28,'Power Curve'!$Q$28,IF(L959&gt;'Power Curve'!$P$29,'Power Curve'!$Q$29,INDEX(ReferenceTurbulence,Y959)+(L959-INDEX(ReferenceTurbulenceWindSpeed,Y959))*(INDEX(ReferenceTurbulence,Y959+1)-INDEX(ReferenceTurbulence,Y959))/(INDEX(ReferenceTurbulenceWindSpeed,Y959+1)-INDEX(ReferenceTurbulenceWindSpeed,Y959))))</f>
        <v>0.1214590378917213</v>
      </c>
      <c r="AA959" s="100">
        <f t="shared" si="279"/>
        <v>0.74164511196397753</v>
      </c>
      <c r="AB959" s="29">
        <f t="shared" si="280"/>
        <v>0.26938824693883573</v>
      </c>
      <c r="AD959" s="29">
        <f>'Zero Turbulence Curve'!F958</f>
        <v>95.599999999998843</v>
      </c>
      <c r="AE959" s="29">
        <f>'Zero Turbulence Curve'!G958</f>
        <v>1989.4717126307078</v>
      </c>
      <c r="AF959" s="39"/>
      <c r="AG959" s="40">
        <f t="array" ref="AG959">SUM(_xlfn.NORM.DIST($AD$3:$AD$1003,$F959,$AA959,FALSE)*WindSpeedStep)</f>
        <v>1.000000000000004</v>
      </c>
      <c r="AH959" s="40">
        <f t="array" ref="AH959">SUM(_xlfn.NORM.DIST($AD$3:$AD$1003,$F959,$AB959,FALSE)*WindSpeedStep)</f>
        <v>1.0000000000000038</v>
      </c>
      <c r="AJ959" s="47">
        <f t="shared" si="274"/>
        <v>6</v>
      </c>
      <c r="AK959" s="83" t="b">
        <f>COUNTIF('Power Curve'!$D$2:$D$31,AJ959)&gt;0</f>
        <v>1</v>
      </c>
      <c r="AL959" s="83" t="b">
        <f t="shared" si="275"/>
        <v>0</v>
      </c>
      <c r="AM959" s="83" t="b">
        <f t="shared" si="281"/>
        <v>1</v>
      </c>
      <c r="AN959" s="47" t="str">
        <f t="shared" si="276"/>
        <v>Outer</v>
      </c>
      <c r="AO959" s="48" t="str">
        <f t="shared" si="277"/>
        <v>0.3-0.4</v>
      </c>
      <c r="AP959" s="49" t="str">
        <f t="shared" si="282"/>
        <v>6-7</v>
      </c>
      <c r="AQ959" s="49" t="str">
        <f t="shared" si="283"/>
        <v>Feb</v>
      </c>
      <c r="AR959" s="48" t="str">
        <f t="shared" si="284"/>
        <v>275-285</v>
      </c>
      <c r="AS959" s="49" t="str">
        <f t="shared" si="278"/>
        <v>LWS-LTI</v>
      </c>
    </row>
    <row r="960" spans="5:45" x14ac:dyDescent="0.3">
      <c r="E960" s="15">
        <v>40959.277777777781</v>
      </c>
      <c r="F960" s="21">
        <v>6.52</v>
      </c>
      <c r="G960" s="21">
        <v>487.8000183105471</v>
      </c>
      <c r="H960" s="42">
        <v>1.2154979804354908</v>
      </c>
      <c r="I960" s="35">
        <v>284.2</v>
      </c>
      <c r="J960" s="43">
        <v>9.202453987730061E-2</v>
      </c>
      <c r="K960" s="44">
        <v>0.35322844618324384</v>
      </c>
      <c r="L960" s="26">
        <f t="shared" si="266"/>
        <v>6.5030982186317274</v>
      </c>
      <c r="M960" s="26">
        <f t="shared" si="267"/>
        <v>0.36312476905612395</v>
      </c>
      <c r="N960" s="96">
        <f t="shared" si="268"/>
        <v>7</v>
      </c>
      <c r="O960" s="26">
        <f t="shared" si="269"/>
        <v>0.47950096980381812</v>
      </c>
      <c r="P960" s="3">
        <f>IF(L960&gt;'Power Curve'!$C$37,0,INDEX(Ci,$N960,1)*POWER(1-O960,3)+INDEX(Ci,$N960,2)*3*O960*POWER(1-O960,2)+INDEX(Ci,$N960,3)*3*POWER(O960,2)*(1-O960)+INDEX(Ci,$N960,4)*POWER(O960,3))</f>
        <v>471.45879321586625</v>
      </c>
      <c r="Q960" s="3">
        <f>MAX(0,MIN(P960-V960+W960,'Power Curve'!$C$39))</f>
        <v>464.48966448316202</v>
      </c>
      <c r="R960" s="3">
        <f t="shared" si="270"/>
        <v>487.8000183105471</v>
      </c>
      <c r="S960" s="3">
        <f t="shared" si="271"/>
        <v>-23.310353827385086</v>
      </c>
      <c r="T960" s="3">
        <f t="shared" si="272"/>
        <v>23.310353827385086</v>
      </c>
      <c r="V960" s="37">
        <f t="array" ref="V960">SUM(_xlfn.NORM.DIST($AD$3:$AD$1003,$L960,$AA960,FALSE)*WindSpeedStep*$AE$3:$AE$1003)/AG960</f>
        <v>476.2626522120475</v>
      </c>
      <c r="W960" s="37">
        <f t="array" ref="W960">SUM(_xlfn.NORM.DIST($AD$3:$AD$1003,$L960,$AB960,FALSE)*WindSpeedStep*$AE$3:$AE$1003)/AH960</f>
        <v>469.29352347934326</v>
      </c>
      <c r="Y960" s="1">
        <f t="shared" si="273"/>
        <v>6</v>
      </c>
      <c r="Z960" s="99">
        <f>IF(L960&lt;'Power Curve'!$P$28,'Power Curve'!$Q$28,IF(L960&gt;'Power Curve'!$P$29,'Power Curve'!$Q$29,INDEX(ReferenceTurbulence,Y960)+(L960-INDEX(ReferenceTurbulenceWindSpeed,Y960))*(INDEX(ReferenceTurbulence,Y960+1)-INDEX(ReferenceTurbulence,Y960))/(INDEX(ReferenceTurbulenceWindSpeed,Y960+1)-INDEX(ReferenceTurbulenceWindSpeed,Y960))))</f>
        <v>0.12067872236616405</v>
      </c>
      <c r="AA960" s="100">
        <f t="shared" si="279"/>
        <v>0.78478558444615421</v>
      </c>
      <c r="AB960" s="29">
        <f t="shared" si="280"/>
        <v>0.59844462134647791</v>
      </c>
      <c r="AD960" s="29">
        <f>'Zero Turbulence Curve'!F959</f>
        <v>95.699999999998838</v>
      </c>
      <c r="AE960" s="29">
        <f>'Zero Turbulence Curve'!G959</f>
        <v>1989.4717126307078</v>
      </c>
      <c r="AF960" s="39"/>
      <c r="AG960" s="40">
        <f t="array" ref="AG960">SUM(_xlfn.NORM.DIST($AD$3:$AD$1003,$F960,$AA960,FALSE)*WindSpeedStep)</f>
        <v>1.0000000000000038</v>
      </c>
      <c r="AH960" s="40">
        <f t="array" ref="AH960">SUM(_xlfn.NORM.DIST($AD$3:$AD$1003,$F960,$AB960,FALSE)*WindSpeedStep)</f>
        <v>1.0000000000000033</v>
      </c>
      <c r="AJ960" s="47">
        <f t="shared" si="274"/>
        <v>7</v>
      </c>
      <c r="AK960" s="83" t="b">
        <f>COUNTIF('Power Curve'!$D$2:$D$31,AJ960)&gt;0</f>
        <v>1</v>
      </c>
      <c r="AL960" s="83" t="b">
        <f t="shared" si="275"/>
        <v>0</v>
      </c>
      <c r="AM960" s="83" t="b">
        <f t="shared" si="281"/>
        <v>1</v>
      </c>
      <c r="AN960" s="47" t="str">
        <f t="shared" si="276"/>
        <v>Outer</v>
      </c>
      <c r="AO960" s="48" t="str">
        <f t="shared" si="277"/>
        <v>0.3-0.4</v>
      </c>
      <c r="AP960" s="49" t="str">
        <f t="shared" si="282"/>
        <v>6-7</v>
      </c>
      <c r="AQ960" s="49" t="str">
        <f t="shared" si="283"/>
        <v>Feb</v>
      </c>
      <c r="AR960" s="48" t="str">
        <f t="shared" si="284"/>
        <v>275-285</v>
      </c>
      <c r="AS960" s="49" t="str">
        <f t="shared" si="278"/>
        <v>LWS-LTI</v>
      </c>
    </row>
    <row r="961" spans="5:45" x14ac:dyDescent="0.3">
      <c r="E961" s="15">
        <v>40959.284722222219</v>
      </c>
      <c r="F961" s="21">
        <v>6.88</v>
      </c>
      <c r="G961" s="21">
        <v>670.46999263763405</v>
      </c>
      <c r="H961" s="42">
        <v>1.2138482935913795</v>
      </c>
      <c r="I961" s="35">
        <v>281.89999999999998</v>
      </c>
      <c r="J961" s="43">
        <v>0.11337209302325582</v>
      </c>
      <c r="K961" s="44">
        <v>0.28983828077298701</v>
      </c>
      <c r="L961" s="26">
        <f t="shared" si="266"/>
        <v>6.8590591180292444</v>
      </c>
      <c r="M961" s="26">
        <f t="shared" si="267"/>
        <v>0.41813967352634535</v>
      </c>
      <c r="N961" s="96">
        <f t="shared" si="268"/>
        <v>7</v>
      </c>
      <c r="O961" s="26">
        <f t="shared" si="269"/>
        <v>0.84135168666083993</v>
      </c>
      <c r="P961" s="3">
        <f>IF(L961&gt;'Power Curve'!$C$37,0,INDEX(Ci,$N961,1)*POWER(1-O961,3)+INDEX(Ci,$N961,2)*3*O961*POWER(1-O961,2)+INDEX(Ci,$N961,3)*3*POWER(O961,2)*(1-O961)+INDEX(Ci,$N961,4)*POWER(O961,3))</f>
        <v>560.29582897786099</v>
      </c>
      <c r="Q961" s="3">
        <f>MAX(0,MIN(P961-V961+W961,'Power Curve'!$C$39))</f>
        <v>558.34683417480312</v>
      </c>
      <c r="R961" s="3">
        <f t="shared" si="270"/>
        <v>670.46999263763405</v>
      </c>
      <c r="S961" s="3">
        <f t="shared" si="271"/>
        <v>-112.12315846283093</v>
      </c>
      <c r="T961" s="3">
        <f t="shared" si="272"/>
        <v>112.12315846283093</v>
      </c>
      <c r="V961" s="37">
        <f t="array" ref="V961">SUM(_xlfn.NORM.DIST($AD$3:$AD$1003,$L961,$AA961,FALSE)*WindSpeedStep*$AE$3:$AE$1003)/AG961</f>
        <v>559.21962476703766</v>
      </c>
      <c r="W961" s="37">
        <f t="array" ref="W961">SUM(_xlfn.NORM.DIST($AD$3:$AD$1003,$L961,$AB961,FALSE)*WindSpeedStep*$AE$3:$AE$1003)/AH961</f>
        <v>557.27062996397979</v>
      </c>
      <c r="Y961" s="1">
        <f t="shared" si="273"/>
        <v>6</v>
      </c>
      <c r="Z961" s="99">
        <f>IF(L961&lt;'Power Curve'!$P$28,'Power Curve'!$Q$28,IF(L961&gt;'Power Curve'!$P$29,'Power Curve'!$Q$29,INDEX(ReferenceTurbulence,Y961)+(L961-INDEX(ReferenceTurbulenceWindSpeed,Y961))*(INDEX(ReferenceTurbulence,Y961+1)-INDEX(ReferenceTurbulence,Y961))/(INDEX(ReferenceTurbulenceWindSpeed,Y961+1)-INDEX(ReferenceTurbulenceWindSpeed,Y961))))</f>
        <v>0.11997900808093234</v>
      </c>
      <c r="AA961" s="100">
        <f t="shared" si="279"/>
        <v>0.82294310934962334</v>
      </c>
      <c r="AB961" s="29">
        <f t="shared" si="280"/>
        <v>0.77762588838122249</v>
      </c>
      <c r="AD961" s="29">
        <f>'Zero Turbulence Curve'!F960</f>
        <v>95.799999999998832</v>
      </c>
      <c r="AE961" s="29">
        <f>'Zero Turbulence Curve'!G960</f>
        <v>1989.4717126307078</v>
      </c>
      <c r="AF961" s="39"/>
      <c r="AG961" s="40">
        <f t="array" ref="AG961">SUM(_xlfn.NORM.DIST($AD$3:$AD$1003,$F961,$AA961,FALSE)*WindSpeedStep)</f>
        <v>1.0000000000000036</v>
      </c>
      <c r="AH961" s="40">
        <f t="array" ref="AH961">SUM(_xlfn.NORM.DIST($AD$3:$AD$1003,$F961,$AB961,FALSE)*WindSpeedStep)</f>
        <v>1.0000000000000031</v>
      </c>
      <c r="AJ961" s="47">
        <f t="shared" si="274"/>
        <v>7</v>
      </c>
      <c r="AK961" s="83" t="b">
        <f>COUNTIF('Power Curve'!$D$2:$D$31,AJ961)&gt;0</f>
        <v>1</v>
      </c>
      <c r="AL961" s="83" t="b">
        <f t="shared" si="275"/>
        <v>0</v>
      </c>
      <c r="AM961" s="83" t="b">
        <f t="shared" si="281"/>
        <v>1</v>
      </c>
      <c r="AN961" s="47" t="str">
        <f t="shared" si="276"/>
        <v>Inner</v>
      </c>
      <c r="AO961" s="48" t="str">
        <f t="shared" si="277"/>
        <v>0.4-0.5</v>
      </c>
      <c r="AP961" s="49" t="str">
        <f t="shared" si="282"/>
        <v>6-7</v>
      </c>
      <c r="AQ961" s="49" t="str">
        <f t="shared" si="283"/>
        <v>Feb</v>
      </c>
      <c r="AR961" s="48" t="str">
        <f t="shared" si="284"/>
        <v>275-285</v>
      </c>
      <c r="AS961" s="49" t="str">
        <f t="shared" si="278"/>
        <v>Inner-TI</v>
      </c>
    </row>
    <row r="962" spans="5:45" x14ac:dyDescent="0.3">
      <c r="E962" s="15">
        <v>40959.291666666664</v>
      </c>
      <c r="F962" s="21">
        <v>6.88</v>
      </c>
      <c r="G962" s="21">
        <v>497.51001548767135</v>
      </c>
      <c r="H962" s="42">
        <v>1.2124769709799321</v>
      </c>
      <c r="I962" s="35">
        <v>274.2</v>
      </c>
      <c r="J962" s="43">
        <v>6.25E-2</v>
      </c>
      <c r="K962" s="44">
        <v>0.356732536617548</v>
      </c>
      <c r="L962" s="26">
        <f t="shared" si="266"/>
        <v>6.8564751797632253</v>
      </c>
      <c r="M962" s="26">
        <f t="shared" si="267"/>
        <v>0.41774031753780111</v>
      </c>
      <c r="N962" s="96">
        <f t="shared" si="268"/>
        <v>7</v>
      </c>
      <c r="O962" s="26">
        <f t="shared" si="269"/>
        <v>0.83872499391043998</v>
      </c>
      <c r="P962" s="3">
        <f>IF(L962&gt;'Power Curve'!$C$37,0,INDEX(Ci,$N962,1)*POWER(1-O962,3)+INDEX(Ci,$N962,2)*3*O962*POWER(1-O962,2)+INDEX(Ci,$N962,3)*3*POWER(O962,2)*(1-O962)+INDEX(Ci,$N962,4)*POWER(O962,3))</f>
        <v>559.63485877053245</v>
      </c>
      <c r="Q962" s="3">
        <f>MAX(0,MIN(P962-V962+W962,'Power Curve'!$C$39))</f>
        <v>545.76625381059284</v>
      </c>
      <c r="R962" s="3">
        <f t="shared" si="270"/>
        <v>497.51001548767135</v>
      </c>
      <c r="S962" s="3">
        <f t="shared" si="271"/>
        <v>48.25623832292149</v>
      </c>
      <c r="T962" s="3">
        <f t="shared" si="272"/>
        <v>48.25623832292149</v>
      </c>
      <c r="V962" s="37">
        <f t="array" ref="V962">SUM(_xlfn.NORM.DIST($AD$3:$AD$1003,$L962,$AA962,FALSE)*WindSpeedStep*$AE$3:$AE$1003)/AG962</f>
        <v>558.59258231746867</v>
      </c>
      <c r="W962" s="37">
        <f t="array" ref="W962">SUM(_xlfn.NORM.DIST($AD$3:$AD$1003,$L962,$AB962,FALSE)*WindSpeedStep*$AE$3:$AE$1003)/AH962</f>
        <v>544.72397735752907</v>
      </c>
      <c r="Y962" s="1">
        <f t="shared" si="273"/>
        <v>6</v>
      </c>
      <c r="Z962" s="99">
        <f>IF(L962&lt;'Power Curve'!$P$28,'Power Curve'!$Q$28,IF(L962&gt;'Power Curve'!$P$29,'Power Curve'!$Q$29,INDEX(ReferenceTurbulence,Y962)+(L962-INDEX(ReferenceTurbulenceWindSpeed,Y962))*(INDEX(ReferenceTurbulence,Y962+1)-INDEX(ReferenceTurbulence,Y962))/(INDEX(ReferenceTurbulenceWindSpeed,Y962+1)-INDEX(ReferenceTurbulenceWindSpeed,Y962))))</f>
        <v>0.11998408734250279</v>
      </c>
      <c r="AA962" s="100">
        <f t="shared" si="279"/>
        <v>0.8226679168304134</v>
      </c>
      <c r="AB962" s="29">
        <f t="shared" si="280"/>
        <v>0.42852969873520158</v>
      </c>
      <c r="AD962" s="29">
        <f>'Zero Turbulence Curve'!F961</f>
        <v>95.899999999998826</v>
      </c>
      <c r="AE962" s="29">
        <f>'Zero Turbulence Curve'!G961</f>
        <v>1989.4717126307078</v>
      </c>
      <c r="AF962" s="39"/>
      <c r="AG962" s="40">
        <f t="array" ref="AG962">SUM(_xlfn.NORM.DIST($AD$3:$AD$1003,$F962,$AA962,FALSE)*WindSpeedStep)</f>
        <v>1.0000000000000038</v>
      </c>
      <c r="AH962" s="40">
        <f t="array" ref="AH962">SUM(_xlfn.NORM.DIST($AD$3:$AD$1003,$F962,$AB962,FALSE)*WindSpeedStep)</f>
        <v>1.0000000000000038</v>
      </c>
      <c r="AJ962" s="47">
        <f t="shared" si="274"/>
        <v>7</v>
      </c>
      <c r="AK962" s="83" t="b">
        <f>COUNTIF('Power Curve'!$D$2:$D$31,AJ962)&gt;0</f>
        <v>1</v>
      </c>
      <c r="AL962" s="83" t="b">
        <f t="shared" si="275"/>
        <v>0</v>
      </c>
      <c r="AM962" s="83" t="b">
        <f t="shared" si="281"/>
        <v>1</v>
      </c>
      <c r="AN962" s="47" t="str">
        <f t="shared" si="276"/>
        <v>Outer</v>
      </c>
      <c r="AO962" s="48" t="str">
        <f t="shared" si="277"/>
        <v>0.4-0.5</v>
      </c>
      <c r="AP962" s="49" t="str">
        <f t="shared" si="282"/>
        <v>7-8</v>
      </c>
      <c r="AQ962" s="49" t="str">
        <f t="shared" si="283"/>
        <v>Feb</v>
      </c>
      <c r="AR962" s="48" t="str">
        <f t="shared" si="284"/>
        <v>265-275</v>
      </c>
      <c r="AS962" s="49" t="str">
        <f t="shared" si="278"/>
        <v>LWS-LTI</v>
      </c>
    </row>
    <row r="963" spans="5:45" x14ac:dyDescent="0.3">
      <c r="E963" s="15">
        <v>40959.298611111109</v>
      </c>
      <c r="F963" s="21">
        <v>6.33</v>
      </c>
      <c r="G963" s="21">
        <v>506.1800174713137</v>
      </c>
      <c r="H963" s="42">
        <v>1.211345207910957</v>
      </c>
      <c r="I963" s="35">
        <v>278.5</v>
      </c>
      <c r="J963" s="43">
        <v>0.16113744075829384</v>
      </c>
      <c r="K963" s="44">
        <v>0.28738170848957323</v>
      </c>
      <c r="L963" s="26">
        <f t="shared" ref="L963:L1026" si="285">F963*(H963/Ref_Density)^(1/3)</f>
        <v>6.3063923825820822</v>
      </c>
      <c r="M963" s="26">
        <f t="shared" ref="M963:M1026" si="286">(L963-CutInWindSpeed)/(RatedWindSpeed-CutInWindSpeed)</f>
        <v>0.33272324799770803</v>
      </c>
      <c r="N963" s="96">
        <f t="shared" ref="N963:N1026" si="287">COUNTIF(xa,"&lt;"&amp;L963)</f>
        <v>7</v>
      </c>
      <c r="O963" s="26">
        <f t="shared" ref="O963:O1026" si="288">(L963-INDEX(xa,$N963))/(INDEX(xb,$N963)-INDEX(xa,$N963))</f>
        <v>0.27954039013061022</v>
      </c>
      <c r="P963" s="3">
        <f>IF(L963&gt;'Power Curve'!$C$37,0,INDEX(Ci,$N963,1)*POWER(1-O963,3)+INDEX(Ci,$N963,2)*3*O963*POWER(1-O963,2)+INDEX(Ci,$N963,3)*3*POWER(O963,2)*(1-O963)+INDEX(Ci,$N963,4)*POWER(O963,3))</f>
        <v>425.84627331887719</v>
      </c>
      <c r="Q963" s="3">
        <f>MAX(0,MIN(P963-V963+W963,'Power Curve'!$C$39))</f>
        <v>435.79122481615036</v>
      </c>
      <c r="R963" s="3">
        <f t="shared" ref="R963:R1026" si="289">IF(AM963,G963,"")</f>
        <v>506.1800174713137</v>
      </c>
      <c r="S963" s="3">
        <f t="shared" ref="S963:S1026" si="290">IF(AM963,Q963-R963,"")</f>
        <v>-70.388792655163343</v>
      </c>
      <c r="T963" s="3">
        <f t="shared" ref="T963:T1026" si="291">IF(AM963,ABS(S963),"")</f>
        <v>70.388792655163343</v>
      </c>
      <c r="V963" s="37">
        <f t="array" ref="V963">SUM(_xlfn.NORM.DIST($AD$3:$AD$1003,$L963,$AA963,FALSE)*WindSpeedStep*$AE$3:$AE$1003)/AG963</f>
        <v>433.33301644647429</v>
      </c>
      <c r="W963" s="37">
        <f t="array" ref="W963">SUM(_xlfn.NORM.DIST($AD$3:$AD$1003,$L963,$AB963,FALSE)*WindSpeedStep*$AE$3:$AE$1003)/AH963</f>
        <v>443.27796794374746</v>
      </c>
      <c r="Y963" s="1">
        <f t="shared" ref="Y963:Y1026" si="292">COUNTIF(ReferenceTurbulenceWindSpeed,"&lt;"&amp;L963)</f>
        <v>6</v>
      </c>
      <c r="Z963" s="99">
        <f>IF(L963&lt;'Power Curve'!$P$28,'Power Curve'!$Q$28,IF(L963&gt;'Power Curve'!$P$29,'Power Curve'!$Q$29,INDEX(ReferenceTurbulence,Y963)+(L963-INDEX(ReferenceTurbulenceWindSpeed,Y963))*(INDEX(ReferenceTurbulence,Y963+1)-INDEX(ReferenceTurbulence,Y963))/(INDEX(ReferenceTurbulenceWindSpeed,Y963+1)-INDEX(ReferenceTurbulenceWindSpeed,Y963))))</f>
        <v>0.12106538810306196</v>
      </c>
      <c r="AA963" s="100">
        <f t="shared" si="279"/>
        <v>0.76348584132749342</v>
      </c>
      <c r="AB963" s="29">
        <f t="shared" si="280"/>
        <v>1.0161959289468758</v>
      </c>
      <c r="AD963" s="29">
        <f>'Zero Turbulence Curve'!F962</f>
        <v>95.99999999999882</v>
      </c>
      <c r="AE963" s="29">
        <f>'Zero Turbulence Curve'!G962</f>
        <v>1989.4717126307078</v>
      </c>
      <c r="AF963" s="39"/>
      <c r="AG963" s="40">
        <f t="array" ref="AG963">SUM(_xlfn.NORM.DIST($AD$3:$AD$1003,$F963,$AA963,FALSE)*WindSpeedStep)</f>
        <v>1.0000000000000038</v>
      </c>
      <c r="AH963" s="40">
        <f t="array" ref="AH963">SUM(_xlfn.NORM.DIST($AD$3:$AD$1003,$F963,$AB963,FALSE)*WindSpeedStep)</f>
        <v>0.99999999983163379</v>
      </c>
      <c r="AJ963" s="47">
        <f t="shared" ref="AJ963:AJ1026" si="293">MROUND(L963-Centre_First_Bin,Bin_Width)+Centre_First_Bin</f>
        <v>6</v>
      </c>
      <c r="AK963" s="83" t="b">
        <f>COUNTIF('Power Curve'!$D$2:$D$31,AJ963)&gt;0</f>
        <v>1</v>
      </c>
      <c r="AL963" s="83" t="b">
        <f t="shared" ref="AL963:AL1026" si="294">(G963&lt;0)</f>
        <v>0</v>
      </c>
      <c r="AM963" s="83" t="b">
        <f t="shared" si="281"/>
        <v>1</v>
      </c>
      <c r="AN963" s="47" t="str">
        <f t="shared" ref="AN963:AN1026" si="295">IF(AM963,IF(AND(J963&gt;=LowerTurbLimit,J963&lt;=UpperTurbLimit,K963&gt;=LowerShearLimit,K963&lt;=UpperShearLimit),"Inner","Outer"),"")</f>
        <v>Outer</v>
      </c>
      <c r="AO963" s="48" t="str">
        <f t="shared" ref="AO963:AO1026" si="296">IF(M963&lt;0,"&lt;0",TEXT(MROUND(M963+0.05,0.1)-0.1,"0.0")&amp;"-"&amp;TEXT(MROUND(M963+0.05,0.1),"0.0"))</f>
        <v>0.3-0.4</v>
      </c>
      <c r="AP963" s="49" t="str">
        <f t="shared" si="282"/>
        <v>7-8</v>
      </c>
      <c r="AQ963" s="49" t="str">
        <f t="shared" si="283"/>
        <v>Feb</v>
      </c>
      <c r="AR963" s="48" t="str">
        <f t="shared" si="284"/>
        <v>275-285</v>
      </c>
      <c r="AS963" s="49" t="str">
        <f t="shared" ref="AS963:AS1026" si="297">IF(AM963,IF(M963&lt;0.5,IF(J963&lt;=LowerTurbLimit,"LWS-LTI",IF(J963&gt;=UpperTurbLimit,"LWS-HTI","Inner-TI")),IF(J963&lt;=LowerTurbLimit,"HWS-LTI",IF(J963&gt;=UpperTurbLimit,"HWS-HTI","Inner-TI"))),"")</f>
        <v>LWS-HTI</v>
      </c>
    </row>
    <row r="964" spans="5:45" x14ac:dyDescent="0.3">
      <c r="E964" s="15">
        <v>40959.305555555555</v>
      </c>
      <c r="F964" s="21">
        <v>6.47</v>
      </c>
      <c r="G964" s="21">
        <v>524.85997581481979</v>
      </c>
      <c r="H964" s="42">
        <v>1.2096617712911508</v>
      </c>
      <c r="I964" s="35">
        <v>277.5</v>
      </c>
      <c r="J964" s="43">
        <v>0.17156105100463681</v>
      </c>
      <c r="K964" s="44">
        <v>0.27314982728902243</v>
      </c>
      <c r="L964" s="26">
        <f t="shared" si="285"/>
        <v>6.4428828753721659</v>
      </c>
      <c r="M964" s="26">
        <f t="shared" si="286"/>
        <v>0.35381829364639955</v>
      </c>
      <c r="N964" s="96">
        <f t="shared" si="287"/>
        <v>7</v>
      </c>
      <c r="O964" s="26">
        <f t="shared" si="288"/>
        <v>0.41828928851763475</v>
      </c>
      <c r="P964" s="3">
        <f>IF(L964&gt;'Power Curve'!$C$37,0,INDEX(Ci,$N964,1)*POWER(1-O964,3)+INDEX(Ci,$N964,2)*3*O964*POWER(1-O964,2)+INDEX(Ci,$N964,3)*3*POWER(O964,2)*(1-O964)+INDEX(Ci,$N964,4)*POWER(O964,3))</f>
        <v>457.14352336830461</v>
      </c>
      <c r="Q964" s="3">
        <f>MAX(0,MIN(P964-V964+W964,'Power Curve'!$C$39))</f>
        <v>471.41535242354001</v>
      </c>
      <c r="R964" s="3">
        <f t="shared" si="289"/>
        <v>524.85997581481979</v>
      </c>
      <c r="S964" s="3">
        <f t="shared" si="290"/>
        <v>-53.444623391279777</v>
      </c>
      <c r="T964" s="3">
        <f t="shared" si="291"/>
        <v>53.444623391279777</v>
      </c>
      <c r="V964" s="37">
        <f t="array" ref="V964">SUM(_xlfn.NORM.DIST($AD$3:$AD$1003,$L964,$AA964,FALSE)*WindSpeedStep*$AE$3:$AE$1003)/AG964</f>
        <v>462.90473870397557</v>
      </c>
      <c r="W964" s="37">
        <f t="array" ref="W964">SUM(_xlfn.NORM.DIST($AD$3:$AD$1003,$L964,$AB964,FALSE)*WindSpeedStep*$AE$3:$AE$1003)/AH964</f>
        <v>477.17656775921097</v>
      </c>
      <c r="Y964" s="1">
        <f t="shared" si="292"/>
        <v>6</v>
      </c>
      <c r="Z964" s="99">
        <f>IF(L964&lt;'Power Curve'!$P$28,'Power Curve'!$Q$28,IF(L964&gt;'Power Curve'!$P$29,'Power Curve'!$Q$29,INDEX(ReferenceTurbulence,Y964)+(L964-INDEX(ReferenceTurbulenceWindSpeed,Y964))*(INDEX(ReferenceTurbulence,Y964+1)-INDEX(ReferenceTurbulence,Y964))/(INDEX(ReferenceTurbulenceWindSpeed,Y964+1)-INDEX(ReferenceTurbulenceWindSpeed,Y964))))</f>
        <v>0.1207970879954794</v>
      </c>
      <c r="AA964" s="100">
        <f t="shared" ref="AA964:AA1027" si="298">Z964*L964</f>
        <v>0.77828148964089894</v>
      </c>
      <c r="AB964" s="29">
        <f t="shared" ref="AB964:AB1027" si="299">L964*J964</f>
        <v>1.1053477575986252</v>
      </c>
      <c r="AD964" s="29">
        <f>'Zero Turbulence Curve'!F963</f>
        <v>96.099999999998815</v>
      </c>
      <c r="AE964" s="29">
        <f>'Zero Turbulence Curve'!G963</f>
        <v>1989.4717126307078</v>
      </c>
      <c r="AF964" s="39"/>
      <c r="AG964" s="40">
        <f t="array" ref="AG964">SUM(_xlfn.NORM.DIST($AD$3:$AD$1003,$F964,$AA964,FALSE)*WindSpeedStep)</f>
        <v>1.0000000000000031</v>
      </c>
      <c r="AH964" s="40">
        <f t="array" ref="AH964">SUM(_xlfn.NORM.DIST($AD$3:$AD$1003,$F964,$AB964,FALSE)*WindSpeedStep)</f>
        <v>0.99999999818914187</v>
      </c>
      <c r="AJ964" s="47">
        <f t="shared" si="293"/>
        <v>6</v>
      </c>
      <c r="AK964" s="83" t="b">
        <f>COUNTIF('Power Curve'!$D$2:$D$31,AJ964)&gt;0</f>
        <v>1</v>
      </c>
      <c r="AL964" s="83" t="b">
        <f t="shared" si="294"/>
        <v>0</v>
      </c>
      <c r="AM964" s="83" t="b">
        <f t="shared" ref="AM964:AM1027" si="300">AND(AK964,NOT(AL964))</f>
        <v>1</v>
      </c>
      <c r="AN964" s="47" t="str">
        <f t="shared" si="295"/>
        <v>Outer</v>
      </c>
      <c r="AO964" s="48" t="str">
        <f t="shared" si="296"/>
        <v>0.3-0.4</v>
      </c>
      <c r="AP964" s="49" t="str">
        <f t="shared" ref="AP964:AP1027" si="301">IF(AM964,HOUR(E964)&amp;"-"&amp;HOUR(E964)+1,"")</f>
        <v>7-8</v>
      </c>
      <c r="AQ964" s="49" t="str">
        <f t="shared" ref="AQ964:AQ1027" si="302">IF(AM964,TEXT(E964,"mmm"),"")</f>
        <v>Feb</v>
      </c>
      <c r="AR964" s="48" t="str">
        <f t="shared" ref="AR964:AR1027" si="303">IF(AM964,IF(OR(I964&lt;5,I964&gt;=355),"355-5",MROUND(I964,10)-5&amp;"-"&amp;MROUND(I964,10)+5),"")</f>
        <v>275-285</v>
      </c>
      <c r="AS964" s="49" t="str">
        <f t="shared" si="297"/>
        <v>LWS-HTI</v>
      </c>
    </row>
    <row r="965" spans="5:45" x14ac:dyDescent="0.3">
      <c r="E965" s="15">
        <v>40959.3125</v>
      </c>
      <c r="F965" s="21">
        <v>5.82</v>
      </c>
      <c r="G965" s="21">
        <v>329.38000869750988</v>
      </c>
      <c r="H965" s="42">
        <v>1.2098979960391381</v>
      </c>
      <c r="I965" s="35">
        <v>273.7</v>
      </c>
      <c r="J965" s="43">
        <v>0.13402061855670103</v>
      </c>
      <c r="K965" s="44">
        <v>0.20039532804823812</v>
      </c>
      <c r="L965" s="26">
        <f t="shared" si="285"/>
        <v>5.795984395487066</v>
      </c>
      <c r="M965" s="26">
        <f t="shared" si="286"/>
        <v>0.25383804825133893</v>
      </c>
      <c r="N965" s="96">
        <f t="shared" si="287"/>
        <v>6</v>
      </c>
      <c r="O965" s="26">
        <f t="shared" si="288"/>
        <v>0.76535504363521145</v>
      </c>
      <c r="P965" s="3">
        <f>IF(L965&gt;'Power Curve'!$C$37,0,INDEX(Ci,$N965,1)*POWER(1-O965,3)+INDEX(Ci,$N965,2)*3*O965*POWER(1-O965,2)+INDEX(Ci,$N965,3)*3*POWER(O965,2)*(1-O965)+INDEX(Ci,$N965,4)*POWER(O965,3))</f>
        <v>327.65155687922925</v>
      </c>
      <c r="Q965" s="3">
        <f>MAX(0,MIN(P965-V965+W965,'Power Curve'!$C$39))</f>
        <v>329.26928926889696</v>
      </c>
      <c r="R965" s="3">
        <f t="shared" si="289"/>
        <v>329.38000869750988</v>
      </c>
      <c r="S965" s="3">
        <f t="shared" si="290"/>
        <v>-0.11071942861292428</v>
      </c>
      <c r="T965" s="3">
        <f t="shared" si="291"/>
        <v>0.11071942861292428</v>
      </c>
      <c r="V965" s="37">
        <f t="array" ref="V965">SUM(_xlfn.NORM.DIST($AD$3:$AD$1003,$L965,$AA965,FALSE)*WindSpeedStep*$AE$3:$AE$1003)/AG965</f>
        <v>330.58740071005582</v>
      </c>
      <c r="W965" s="37">
        <f t="array" ref="W965">SUM(_xlfn.NORM.DIST($AD$3:$AD$1003,$L965,$AB965,FALSE)*WindSpeedStep*$AE$3:$AE$1003)/AH965</f>
        <v>332.20513309972353</v>
      </c>
      <c r="Y965" s="1">
        <f t="shared" si="292"/>
        <v>5</v>
      </c>
      <c r="Z965" s="99">
        <f>IF(L965&lt;'Power Curve'!$P$28,'Power Curve'!$Q$28,IF(L965&gt;'Power Curve'!$P$29,'Power Curve'!$Q$29,INDEX(ReferenceTurbulence,Y965)+(L965-INDEX(ReferenceTurbulenceWindSpeed,Y965))*(INDEX(ReferenceTurbulence,Y965+1)-INDEX(ReferenceTurbulence,Y965))/(INDEX(ReferenceTurbulenceWindSpeed,Y965+1)-INDEX(ReferenceTurbulenceWindSpeed,Y965))))</f>
        <v>0.12070600688458868</v>
      </c>
      <c r="AA965" s="100">
        <f t="shared" si="298"/>
        <v>0.69961013234463032</v>
      </c>
      <c r="AB965" s="29">
        <f t="shared" si="299"/>
        <v>0.77678141382816346</v>
      </c>
      <c r="AD965" s="29">
        <f>'Zero Turbulence Curve'!F964</f>
        <v>96.199999999998809</v>
      </c>
      <c r="AE965" s="29">
        <f>'Zero Turbulence Curve'!G964</f>
        <v>1989.4717126307078</v>
      </c>
      <c r="AF965" s="39"/>
      <c r="AG965" s="40">
        <f t="array" ref="AG965">SUM(_xlfn.NORM.DIST($AD$3:$AD$1003,$F965,$AA965,FALSE)*WindSpeedStep)</f>
        <v>1.0000000000000031</v>
      </c>
      <c r="AH965" s="40">
        <f t="array" ref="AH965">SUM(_xlfn.NORM.DIST($AD$3:$AD$1003,$F965,$AB965,FALSE)*WindSpeedStep)</f>
        <v>0.99999999999998335</v>
      </c>
      <c r="AJ965" s="47">
        <f t="shared" si="293"/>
        <v>6</v>
      </c>
      <c r="AK965" s="83" t="b">
        <f>COUNTIF('Power Curve'!$D$2:$D$31,AJ965)&gt;0</f>
        <v>1</v>
      </c>
      <c r="AL965" s="83" t="b">
        <f t="shared" si="294"/>
        <v>0</v>
      </c>
      <c r="AM965" s="83" t="b">
        <f t="shared" si="300"/>
        <v>1</v>
      </c>
      <c r="AN965" s="47" t="str">
        <f t="shared" si="295"/>
        <v>Inner</v>
      </c>
      <c r="AO965" s="48" t="str">
        <f t="shared" si="296"/>
        <v>0.2-0.3</v>
      </c>
      <c r="AP965" s="49" t="str">
        <f t="shared" si="301"/>
        <v>7-8</v>
      </c>
      <c r="AQ965" s="49" t="str">
        <f t="shared" si="302"/>
        <v>Feb</v>
      </c>
      <c r="AR965" s="48" t="str">
        <f t="shared" si="303"/>
        <v>265-275</v>
      </c>
      <c r="AS965" s="49" t="str">
        <f t="shared" si="297"/>
        <v>Inner-TI</v>
      </c>
    </row>
    <row r="966" spans="5:45" x14ac:dyDescent="0.3">
      <c r="E966" s="15">
        <v>40959.326388888891</v>
      </c>
      <c r="F966" s="21">
        <v>5.0599999999999996</v>
      </c>
      <c r="G966" s="21">
        <v>279.86999130249012</v>
      </c>
      <c r="H966" s="42">
        <v>1.2108074899333772</v>
      </c>
      <c r="I966" s="35">
        <v>266.89999999999998</v>
      </c>
      <c r="J966" s="43">
        <v>0.19762845849802374</v>
      </c>
      <c r="K966" s="44">
        <v>0.43809437928988804</v>
      </c>
      <c r="L966" s="26">
        <f t="shared" si="285"/>
        <v>5.0403827920117541</v>
      </c>
      <c r="M966" s="26">
        <f t="shared" si="286"/>
        <v>0.13705738469222667</v>
      </c>
      <c r="N966" s="96">
        <f t="shared" si="287"/>
        <v>6</v>
      </c>
      <c r="O966" s="26">
        <f t="shared" si="288"/>
        <v>1.2233511391625051E-2</v>
      </c>
      <c r="P966" s="3">
        <f>IF(L966&gt;'Power Curve'!$C$37,0,INDEX(Ci,$N966,1)*POWER(1-O966,3)+INDEX(Ci,$N966,2)*3*O966*POWER(1-O966,2)+INDEX(Ci,$N966,3)*3*POWER(O966,2)*(1-O966)+INDEX(Ci,$N966,4)*POWER(O966,3))</f>
        <v>213.35536061307727</v>
      </c>
      <c r="Q966" s="3">
        <f>MAX(0,MIN(P966-V966+W966,'Power Curve'!$C$39))</f>
        <v>225.09580762760231</v>
      </c>
      <c r="R966" s="3">
        <f t="shared" si="289"/>
        <v>279.86999130249012</v>
      </c>
      <c r="S966" s="3">
        <f t="shared" si="290"/>
        <v>-54.774183674887809</v>
      </c>
      <c r="T966" s="3">
        <f t="shared" si="291"/>
        <v>54.774183674887809</v>
      </c>
      <c r="V966" s="37">
        <f t="array" ref="V966">SUM(_xlfn.NORM.DIST($AD$3:$AD$1003,$L966,$AA966,FALSE)*WindSpeedStep*$AE$3:$AE$1003)/AG966</f>
        <v>192.9671405166799</v>
      </c>
      <c r="W966" s="37">
        <f t="array" ref="W966">SUM(_xlfn.NORM.DIST($AD$3:$AD$1003,$L966,$AB966,FALSE)*WindSpeedStep*$AE$3:$AE$1003)/AH966</f>
        <v>204.70758753120495</v>
      </c>
      <c r="Y966" s="1">
        <f t="shared" si="292"/>
        <v>5</v>
      </c>
      <c r="Z966" s="99">
        <f>IF(L966&lt;'Power Curve'!$P$28,'Power Curve'!$Q$28,IF(L966&gt;'Power Curve'!$P$29,'Power Curve'!$Q$29,INDEX(ReferenceTurbulence,Y966)+(L966-INDEX(ReferenceTurbulenceWindSpeed,Y966))*(INDEX(ReferenceTurbulence,Y966+1)-INDEX(ReferenceTurbulence,Y966))/(INDEX(ReferenceTurbulenceWindSpeed,Y966+1)-INDEX(ReferenceTurbulenceWindSpeed,Y966))))</f>
        <v>0.11781756816779364</v>
      </c>
      <c r="AA966" s="100">
        <f t="shared" si="298"/>
        <v>0.59384564318961885</v>
      </c>
      <c r="AB966" s="29">
        <f t="shared" si="299"/>
        <v>0.99612308142524797</v>
      </c>
      <c r="AD966" s="29">
        <f>'Zero Turbulence Curve'!F965</f>
        <v>96.299999999998803</v>
      </c>
      <c r="AE966" s="29">
        <f>'Zero Turbulence Curve'!G965</f>
        <v>1989.4717126307078</v>
      </c>
      <c r="AF966" s="39"/>
      <c r="AG966" s="40">
        <f t="array" ref="AG966">SUM(_xlfn.NORM.DIST($AD$3:$AD$1003,$F966,$AA966,FALSE)*WindSpeedStep)</f>
        <v>1.0000000000000033</v>
      </c>
      <c r="AH966" s="40">
        <f t="array" ref="AH966">SUM(_xlfn.NORM.DIST($AD$3:$AD$1003,$F966,$AB966,FALSE)*WindSpeedStep)</f>
        <v>0.99999985669028046</v>
      </c>
      <c r="AJ966" s="47">
        <f t="shared" si="293"/>
        <v>5</v>
      </c>
      <c r="AK966" s="83" t="b">
        <f>COUNTIF('Power Curve'!$D$2:$D$31,AJ966)&gt;0</f>
        <v>1</v>
      </c>
      <c r="AL966" s="83" t="b">
        <f t="shared" si="294"/>
        <v>0</v>
      </c>
      <c r="AM966" s="83" t="b">
        <f t="shared" si="300"/>
        <v>1</v>
      </c>
      <c r="AN966" s="47" t="str">
        <f t="shared" si="295"/>
        <v>Outer</v>
      </c>
      <c r="AO966" s="48" t="str">
        <f t="shared" si="296"/>
        <v>0.1-0.2</v>
      </c>
      <c r="AP966" s="49" t="str">
        <f t="shared" si="301"/>
        <v>7-8</v>
      </c>
      <c r="AQ966" s="49" t="str">
        <f t="shared" si="302"/>
        <v>Feb</v>
      </c>
      <c r="AR966" s="48" t="str">
        <f t="shared" si="303"/>
        <v>265-275</v>
      </c>
      <c r="AS966" s="49" t="str">
        <f t="shared" si="297"/>
        <v>LWS-HTI</v>
      </c>
    </row>
    <row r="967" spans="5:45" x14ac:dyDescent="0.3">
      <c r="E967" s="15">
        <v>40960</v>
      </c>
      <c r="F967" s="21">
        <v>14.99</v>
      </c>
      <c r="G967" s="21">
        <v>1981.5899963378911</v>
      </c>
      <c r="H967" s="42">
        <v>1.1792108815283497</v>
      </c>
      <c r="I967" s="35">
        <v>201.2</v>
      </c>
      <c r="J967" s="43">
        <v>8.1387591727818537E-2</v>
      </c>
      <c r="K967" s="44">
        <v>0.15614226495700739</v>
      </c>
      <c r="L967" s="26">
        <f t="shared" si="285"/>
        <v>14.800853591612242</v>
      </c>
      <c r="M967" s="26">
        <f t="shared" si="286"/>
        <v>1.6455696104261761</v>
      </c>
      <c r="N967" s="96">
        <f t="shared" si="287"/>
        <v>15</v>
      </c>
      <c r="O967" s="26">
        <f t="shared" si="288"/>
        <v>0.80937063568673684</v>
      </c>
      <c r="P967" s="3">
        <f>IF(L967&gt;'Power Curve'!$C$37,0,INDEX(Ci,$N967,1)*POWER(1-O967,3)+INDEX(Ci,$N967,2)*3*O967*POWER(1-O967,2)+INDEX(Ci,$N967,3)*3*POWER(O967,2)*(1-O967)+INDEX(Ci,$N967,4)*POWER(O967,3))</f>
        <v>1978.3846077635565</v>
      </c>
      <c r="Q967" s="3">
        <f>MAX(0,MIN(P967-V967+W967,'Power Curve'!$C$39))</f>
        <v>1983.9797419646402</v>
      </c>
      <c r="R967" s="3">
        <f t="shared" si="289"/>
        <v>1981.5899963378911</v>
      </c>
      <c r="S967" s="3">
        <f t="shared" si="290"/>
        <v>2.3897456267491179</v>
      </c>
      <c r="T967" s="3">
        <f t="shared" si="291"/>
        <v>2.3897456267491179</v>
      </c>
      <c r="V967" s="37">
        <f t="array" ref="V967">SUM(_xlfn.NORM.DIST($AD$3:$AD$1003,$L967,$AA967,FALSE)*WindSpeedStep*$AE$3:$AE$1003)/AG967</f>
        <v>1975.5666216221709</v>
      </c>
      <c r="W967" s="37">
        <f t="array" ref="W967">SUM(_xlfn.NORM.DIST($AD$3:$AD$1003,$L967,$AB967,FALSE)*WindSpeedStep*$AE$3:$AE$1003)/AH967</f>
        <v>1981.1617558232547</v>
      </c>
      <c r="Y967" s="1">
        <f t="shared" si="292"/>
        <v>14</v>
      </c>
      <c r="Z967" s="99">
        <f>IF(L967&lt;'Power Curve'!$P$28,'Power Curve'!$Q$28,IF(L967&gt;'Power Curve'!$P$29,'Power Curve'!$Q$29,INDEX(ReferenceTurbulence,Y967)+(L967-INDEX(ReferenceTurbulenceWindSpeed,Y967))*(INDEX(ReferenceTurbulence,Y967+1)-INDEX(ReferenceTurbulence,Y967))/(INDEX(ReferenceTurbulenceWindSpeed,Y967+1)-INDEX(ReferenceTurbulenceWindSpeed,Y967))))</f>
        <v>0.1227841741004138</v>
      </c>
      <c r="AA967" s="100">
        <f t="shared" si="298"/>
        <v>1.8173105842272523</v>
      </c>
      <c r="AB967" s="29">
        <f t="shared" si="299"/>
        <v>1.2046058293373538</v>
      </c>
      <c r="AD967" s="29">
        <f>'Zero Turbulence Curve'!F966</f>
        <v>96.399999999998798</v>
      </c>
      <c r="AE967" s="29">
        <f>'Zero Turbulence Curve'!G966</f>
        <v>1989.4717126307078</v>
      </c>
      <c r="AF967" s="39"/>
      <c r="AG967" s="40">
        <f t="array" ref="AG967">SUM(_xlfn.NORM.DIST($AD$3:$AD$1003,$F967,$AA967,FALSE)*WindSpeedStep)</f>
        <v>0.99999999999999867</v>
      </c>
      <c r="AH967" s="40">
        <f t="array" ref="AH967">SUM(_xlfn.NORM.DIST($AD$3:$AD$1003,$F967,$AB967,FALSE)*WindSpeedStep)</f>
        <v>1.0000000000000007</v>
      </c>
      <c r="AJ967" s="47">
        <f t="shared" si="293"/>
        <v>15</v>
      </c>
      <c r="AK967" s="83" t="b">
        <f>COUNTIF('Power Curve'!$D$2:$D$31,AJ967)&gt;0</f>
        <v>1</v>
      </c>
      <c r="AL967" s="83" t="b">
        <f t="shared" si="294"/>
        <v>0</v>
      </c>
      <c r="AM967" s="83" t="b">
        <f t="shared" si="300"/>
        <v>1</v>
      </c>
      <c r="AN967" s="47" t="str">
        <f t="shared" si="295"/>
        <v>Outer</v>
      </c>
      <c r="AO967" s="48" t="str">
        <f t="shared" si="296"/>
        <v>1.6-1.7</v>
      </c>
      <c r="AP967" s="49" t="str">
        <f t="shared" si="301"/>
        <v>0-1</v>
      </c>
      <c r="AQ967" s="49" t="str">
        <f t="shared" si="302"/>
        <v>Feb</v>
      </c>
      <c r="AR967" s="48" t="str">
        <f t="shared" si="303"/>
        <v>195-205</v>
      </c>
      <c r="AS967" s="49" t="str">
        <f t="shared" si="297"/>
        <v>HWS-LTI</v>
      </c>
    </row>
    <row r="968" spans="5:45" x14ac:dyDescent="0.3">
      <c r="E968" s="15">
        <v>40960.006944444445</v>
      </c>
      <c r="F968" s="21">
        <v>14.31</v>
      </c>
      <c r="G968" s="21">
        <v>1979.36999511719</v>
      </c>
      <c r="H968" s="42">
        <v>1.1797986417187971</v>
      </c>
      <c r="I968" s="35">
        <v>204.3</v>
      </c>
      <c r="J968" s="43">
        <v>8.2459818308874902E-2</v>
      </c>
      <c r="K968" s="44">
        <v>0.22191660030027499</v>
      </c>
      <c r="L968" s="26">
        <f t="shared" si="285"/>
        <v>14.131781094768311</v>
      </c>
      <c r="M968" s="26">
        <f t="shared" si="286"/>
        <v>1.5421622992304167</v>
      </c>
      <c r="N968" s="96">
        <f t="shared" si="287"/>
        <v>15</v>
      </c>
      <c r="O968" s="26">
        <f t="shared" si="288"/>
        <v>0.17017909620218863</v>
      </c>
      <c r="P968" s="3">
        <f>IF(L968&gt;'Power Curve'!$C$37,0,INDEX(Ci,$N968,1)*POWER(1-O968,3)+INDEX(Ci,$N968,2)*3*O968*POWER(1-O968,2)+INDEX(Ci,$N968,3)*3*POWER(O968,2)*(1-O968)+INDEX(Ci,$N968,4)*POWER(O968,3))</f>
        <v>1975.9217354150169</v>
      </c>
      <c r="Q968" s="3">
        <f>MAX(0,MIN(P968-V968+W968,'Power Curve'!$C$39))</f>
        <v>1985.3068374239715</v>
      </c>
      <c r="R968" s="3">
        <f t="shared" si="289"/>
        <v>1979.36999511719</v>
      </c>
      <c r="S968" s="3">
        <f t="shared" si="290"/>
        <v>5.9368423067815002</v>
      </c>
      <c r="T968" s="3">
        <f t="shared" si="291"/>
        <v>5.9368423067815002</v>
      </c>
      <c r="V968" s="37">
        <f t="array" ref="V968">SUM(_xlfn.NORM.DIST($AD$3:$AD$1003,$L968,$AA968,FALSE)*WindSpeedStep*$AE$3:$AE$1003)/AG968</f>
        <v>1969.822531838623</v>
      </c>
      <c r="W968" s="37">
        <f t="array" ref="W968">SUM(_xlfn.NORM.DIST($AD$3:$AD$1003,$L968,$AB968,FALSE)*WindSpeedStep*$AE$3:$AE$1003)/AH968</f>
        <v>1979.2076338475777</v>
      </c>
      <c r="Y968" s="1">
        <f t="shared" si="292"/>
        <v>14</v>
      </c>
      <c r="Z968" s="99">
        <f>IF(L968&lt;'Power Curve'!$P$28,'Power Curve'!$Q$28,IF(L968&gt;'Power Curve'!$P$29,'Power Curve'!$Q$29,INDEX(ReferenceTurbulence,Y968)+(L968-INDEX(ReferenceTurbulenceWindSpeed,Y968))*(INDEX(ReferenceTurbulence,Y968+1)-INDEX(ReferenceTurbulence,Y968))/(INDEX(ReferenceTurbulenceWindSpeed,Y968+1)-INDEX(ReferenceTurbulenceWindSpeed,Y968))))</f>
        <v>0.12113442900494267</v>
      </c>
      <c r="AA968" s="100">
        <f t="shared" si="298"/>
        <v>1.7118452337376029</v>
      </c>
      <c r="AB968" s="29">
        <f t="shared" si="299"/>
        <v>1.1653041014553882</v>
      </c>
      <c r="AD968" s="29">
        <f>'Zero Turbulence Curve'!F967</f>
        <v>96.499999999998792</v>
      </c>
      <c r="AE968" s="29">
        <f>'Zero Turbulence Curve'!G967</f>
        <v>1989.4717126307078</v>
      </c>
      <c r="AF968" s="39"/>
      <c r="AG968" s="40">
        <f t="array" ref="AG968">SUM(_xlfn.NORM.DIST($AD$3:$AD$1003,$F968,$AA968,FALSE)*WindSpeedStep)</f>
        <v>1.0000000000000004</v>
      </c>
      <c r="AH968" s="40">
        <f t="array" ref="AH968">SUM(_xlfn.NORM.DIST($AD$3:$AD$1003,$F968,$AB968,FALSE)*WindSpeedStep)</f>
        <v>1.0000000000000031</v>
      </c>
      <c r="AJ968" s="47">
        <f t="shared" si="293"/>
        <v>14</v>
      </c>
      <c r="AK968" s="83" t="b">
        <f>COUNTIF('Power Curve'!$D$2:$D$31,AJ968)&gt;0</f>
        <v>1</v>
      </c>
      <c r="AL968" s="83" t="b">
        <f t="shared" si="294"/>
        <v>0</v>
      </c>
      <c r="AM968" s="83" t="b">
        <f t="shared" si="300"/>
        <v>1</v>
      </c>
      <c r="AN968" s="47" t="str">
        <f t="shared" si="295"/>
        <v>Outer</v>
      </c>
      <c r="AO968" s="48" t="str">
        <f t="shared" si="296"/>
        <v>1.5-1.6</v>
      </c>
      <c r="AP968" s="49" t="str">
        <f t="shared" si="301"/>
        <v>0-1</v>
      </c>
      <c r="AQ968" s="49" t="str">
        <f t="shared" si="302"/>
        <v>Feb</v>
      </c>
      <c r="AR968" s="48" t="str">
        <f t="shared" si="303"/>
        <v>195-205</v>
      </c>
      <c r="AS968" s="49" t="str">
        <f t="shared" si="297"/>
        <v>HWS-LTI</v>
      </c>
    </row>
    <row r="969" spans="5:45" x14ac:dyDescent="0.3">
      <c r="E969" s="15">
        <v>40960.013888888891</v>
      </c>
      <c r="F969" s="21">
        <v>14.97</v>
      </c>
      <c r="G969" s="21">
        <v>1985.4099426269511</v>
      </c>
      <c r="H969" s="42">
        <v>1.1782020341649164</v>
      </c>
      <c r="I969" s="35">
        <v>205.4</v>
      </c>
      <c r="J969" s="43">
        <v>8.0828323313293246E-2</v>
      </c>
      <c r="K969" s="44">
        <v>0.31251528844873333</v>
      </c>
      <c r="L969" s="26">
        <f t="shared" si="285"/>
        <v>14.776889538099875</v>
      </c>
      <c r="M969" s="26">
        <f t="shared" si="286"/>
        <v>1.6418658887058026</v>
      </c>
      <c r="N969" s="96">
        <f t="shared" si="287"/>
        <v>15</v>
      </c>
      <c r="O969" s="26">
        <f t="shared" si="288"/>
        <v>0.78647682323873669</v>
      </c>
      <c r="P969" s="3">
        <f>IF(L969&gt;'Power Curve'!$C$37,0,INDEX(Ci,$N969,1)*POWER(1-O969,3)+INDEX(Ci,$N969,2)*3*O969*POWER(1-O969,2)+INDEX(Ci,$N969,3)*3*POWER(O969,2)*(1-O969)+INDEX(Ci,$N969,4)*POWER(O969,3))</f>
        <v>1978.3103759794194</v>
      </c>
      <c r="Q969" s="3">
        <f>MAX(0,MIN(P969-V969+W969,'Power Curve'!$C$39))</f>
        <v>1984.0327110567653</v>
      </c>
      <c r="R969" s="3">
        <f t="shared" si="289"/>
        <v>1985.4099426269511</v>
      </c>
      <c r="S969" s="3">
        <f t="shared" si="290"/>
        <v>-1.3772315701858133</v>
      </c>
      <c r="T969" s="3">
        <f t="shared" si="291"/>
        <v>1.3772315701858133</v>
      </c>
      <c r="V969" s="37">
        <f t="array" ref="V969">SUM(_xlfn.NORM.DIST($AD$3:$AD$1003,$L969,$AA969,FALSE)*WindSpeedStep*$AE$3:$AE$1003)/AG969</f>
        <v>1975.4112900683331</v>
      </c>
      <c r="W969" s="37">
        <f t="array" ref="W969">SUM(_xlfn.NORM.DIST($AD$3:$AD$1003,$L969,$AB969,FALSE)*WindSpeedStep*$AE$3:$AE$1003)/AH969</f>
        <v>1981.1336251456789</v>
      </c>
      <c r="Y969" s="1">
        <f t="shared" si="292"/>
        <v>14</v>
      </c>
      <c r="Z969" s="99">
        <f>IF(L969&lt;'Power Curve'!$P$28,'Power Curve'!$Q$28,IF(L969&gt;'Power Curve'!$P$29,'Power Curve'!$Q$29,INDEX(ReferenceTurbulence,Y969)+(L969-INDEX(ReferenceTurbulenceWindSpeed,Y969))*(INDEX(ReferenceTurbulence,Y969+1)-INDEX(ReferenceTurbulence,Y969))/(INDEX(ReferenceTurbulenceWindSpeed,Y969+1)-INDEX(ReferenceTurbulenceWindSpeed,Y969))))</f>
        <v>0.12272508546661683</v>
      </c>
      <c r="AA969" s="100">
        <f t="shared" si="298"/>
        <v>1.8134950314940632</v>
      </c>
      <c r="AB969" s="29">
        <f t="shared" si="299"/>
        <v>1.1943912051503571</v>
      </c>
      <c r="AD969" s="29">
        <f>'Zero Turbulence Curve'!F968</f>
        <v>96.599999999998786</v>
      </c>
      <c r="AE969" s="29">
        <f>'Zero Turbulence Curve'!G968</f>
        <v>1989.4717126307078</v>
      </c>
      <c r="AF969" s="39"/>
      <c r="AG969" s="40">
        <f t="array" ref="AG969">SUM(_xlfn.NORM.DIST($AD$3:$AD$1003,$F969,$AA969,FALSE)*WindSpeedStep)</f>
        <v>0.99999999999999867</v>
      </c>
      <c r="AH969" s="40">
        <f t="array" ref="AH969">SUM(_xlfn.NORM.DIST($AD$3:$AD$1003,$F969,$AB969,FALSE)*WindSpeedStep)</f>
        <v>1.0000000000000009</v>
      </c>
      <c r="AJ969" s="47">
        <f t="shared" si="293"/>
        <v>15</v>
      </c>
      <c r="AK969" s="83" t="b">
        <f>COUNTIF('Power Curve'!$D$2:$D$31,AJ969)&gt;0</f>
        <v>1</v>
      </c>
      <c r="AL969" s="83" t="b">
        <f t="shared" si="294"/>
        <v>0</v>
      </c>
      <c r="AM969" s="83" t="b">
        <f t="shared" si="300"/>
        <v>1</v>
      </c>
      <c r="AN969" s="47" t="str">
        <f t="shared" si="295"/>
        <v>Outer</v>
      </c>
      <c r="AO969" s="48" t="str">
        <f t="shared" si="296"/>
        <v>1.6-1.7</v>
      </c>
      <c r="AP969" s="49" t="str">
        <f t="shared" si="301"/>
        <v>0-1</v>
      </c>
      <c r="AQ969" s="49" t="str">
        <f t="shared" si="302"/>
        <v>Feb</v>
      </c>
      <c r="AR969" s="48" t="str">
        <f t="shared" si="303"/>
        <v>205-215</v>
      </c>
      <c r="AS969" s="49" t="str">
        <f t="shared" si="297"/>
        <v>HWS-LTI</v>
      </c>
    </row>
    <row r="970" spans="5:45" x14ac:dyDescent="0.3">
      <c r="E970" s="15">
        <v>40960.020833333336</v>
      </c>
      <c r="F970" s="21">
        <v>15.99</v>
      </c>
      <c r="G970" s="21">
        <v>1981.220046997068</v>
      </c>
      <c r="H970" s="42">
        <v>1.1762592198872088</v>
      </c>
      <c r="I970" s="35">
        <v>208.5</v>
      </c>
      <c r="J970" s="43">
        <v>6.3789868667917443E-2</v>
      </c>
      <c r="K970" s="44">
        <v>0.3254548273562009</v>
      </c>
      <c r="L970" s="26">
        <f t="shared" si="285"/>
        <v>15.775051329407525</v>
      </c>
      <c r="M970" s="26">
        <f t="shared" si="286"/>
        <v>1.7961350112065044</v>
      </c>
      <c r="N970" s="96">
        <f t="shared" si="287"/>
        <v>16</v>
      </c>
      <c r="O970" s="26">
        <f t="shared" si="288"/>
        <v>0.77656568655360325</v>
      </c>
      <c r="P970" s="3">
        <f>IF(L970&gt;'Power Curve'!$C$37,0,INDEX(Ci,$N970,1)*POWER(1-O970,3)+INDEX(Ci,$N970,2)*3*O970*POWER(1-O970,2)+INDEX(Ci,$N970,3)*3*POWER(O970,2)*(1-O970)+INDEX(Ci,$N970,4)*POWER(O970,3))</f>
        <v>1981.7067478974518</v>
      </c>
      <c r="Q970" s="3">
        <f>MAX(0,MIN(P970-V970+W970,'Power Curve'!$C$39))</f>
        <v>1984.0187320075877</v>
      </c>
      <c r="R970" s="3">
        <f t="shared" si="289"/>
        <v>1981.220046997068</v>
      </c>
      <c r="S970" s="3">
        <f t="shared" si="290"/>
        <v>2.7986850105196481</v>
      </c>
      <c r="T970" s="3">
        <f t="shared" si="291"/>
        <v>2.7986850105196481</v>
      </c>
      <c r="V970" s="37">
        <f t="array" ref="V970">SUM(_xlfn.NORM.DIST($AD$3:$AD$1003,$L970,$AA970,FALSE)*WindSpeedStep*$AE$3:$AE$1003)/AG970</f>
        <v>1980.5017009366318</v>
      </c>
      <c r="W970" s="37">
        <f t="array" ref="W970">SUM(_xlfn.NORM.DIST($AD$3:$AD$1003,$L970,$AB970,FALSE)*WindSpeedStep*$AE$3:$AE$1003)/AH970</f>
        <v>1982.8136850467677</v>
      </c>
      <c r="Y970" s="1">
        <f t="shared" si="292"/>
        <v>15</v>
      </c>
      <c r="Z970" s="99">
        <f>IF(L970&lt;'Power Curve'!$P$28,'Power Curve'!$Q$28,IF(L970&gt;'Power Curve'!$P$29,'Power Curve'!$Q$29,INDEX(ReferenceTurbulence,Y970)+(L970-INDEX(ReferenceTurbulenceWindSpeed,Y970))*(INDEX(ReferenceTurbulence,Y970+1)-INDEX(ReferenceTurbulence,Y970))/(INDEX(ReferenceTurbulenceWindSpeed,Y970+1)-INDEX(ReferenceTurbulenceWindSpeed,Y970))))</f>
        <v>0.12153304902168637</v>
      </c>
      <c r="AA970" s="100">
        <f t="shared" si="298"/>
        <v>1.9171900865365035</v>
      </c>
      <c r="AB970" s="29">
        <f t="shared" si="299"/>
        <v>1.0062884525325624</v>
      </c>
      <c r="AD970" s="29">
        <f>'Zero Turbulence Curve'!F969</f>
        <v>96.699999999998781</v>
      </c>
      <c r="AE970" s="29">
        <f>'Zero Turbulence Curve'!G969</f>
        <v>1989.4717126307078</v>
      </c>
      <c r="AF970" s="39"/>
      <c r="AG970" s="40">
        <f t="array" ref="AG970">SUM(_xlfn.NORM.DIST($AD$3:$AD$1003,$F970,$AA970,FALSE)*WindSpeedStep)</f>
        <v>0.99999999999999567</v>
      </c>
      <c r="AH970" s="40">
        <f t="array" ref="AH970">SUM(_xlfn.NORM.DIST($AD$3:$AD$1003,$F970,$AB970,FALSE)*WindSpeedStep)</f>
        <v>0.999999999999995</v>
      </c>
      <c r="AJ970" s="47">
        <f t="shared" si="293"/>
        <v>16</v>
      </c>
      <c r="AK970" s="83" t="b">
        <f>COUNTIF('Power Curve'!$D$2:$D$31,AJ970)&gt;0</f>
        <v>1</v>
      </c>
      <c r="AL970" s="83" t="b">
        <f t="shared" si="294"/>
        <v>0</v>
      </c>
      <c r="AM970" s="83" t="b">
        <f t="shared" si="300"/>
        <v>1</v>
      </c>
      <c r="AN970" s="47" t="str">
        <f t="shared" si="295"/>
        <v>Outer</v>
      </c>
      <c r="AO970" s="48" t="str">
        <f t="shared" si="296"/>
        <v>1.7-1.8</v>
      </c>
      <c r="AP970" s="49" t="str">
        <f t="shared" si="301"/>
        <v>0-1</v>
      </c>
      <c r="AQ970" s="49" t="str">
        <f t="shared" si="302"/>
        <v>Feb</v>
      </c>
      <c r="AR970" s="48" t="str">
        <f t="shared" si="303"/>
        <v>205-215</v>
      </c>
      <c r="AS970" s="49" t="str">
        <f t="shared" si="297"/>
        <v>HWS-LTI</v>
      </c>
    </row>
    <row r="971" spans="5:45" x14ac:dyDescent="0.3">
      <c r="E971" s="15">
        <v>40960.166666666664</v>
      </c>
      <c r="F971" s="21">
        <v>13.97</v>
      </c>
      <c r="G971" s="21">
        <v>1977.0899810791041</v>
      </c>
      <c r="H971" s="42">
        <v>1.1663265996809498</v>
      </c>
      <c r="I971" s="35">
        <v>270.60000000000002</v>
      </c>
      <c r="J971" s="43">
        <v>0.1231209735146743</v>
      </c>
      <c r="K971" s="44">
        <v>0.24985566527614639</v>
      </c>
      <c r="L971" s="26">
        <f t="shared" si="285"/>
        <v>13.743302424643618</v>
      </c>
      <c r="M971" s="26">
        <f t="shared" si="286"/>
        <v>1.4821216684706837</v>
      </c>
      <c r="N971" s="96">
        <f t="shared" si="287"/>
        <v>14</v>
      </c>
      <c r="O971" s="26">
        <f t="shared" si="288"/>
        <v>0.78174785491259935</v>
      </c>
      <c r="P971" s="3">
        <f>IF(L971&gt;'Power Curve'!$C$37,0,INDEX(Ci,$N971,1)*POWER(1-O971,3)+INDEX(Ci,$N971,2)*3*O971*POWER(1-O971,2)+INDEX(Ci,$N971,3)*3*POWER(O971,2)*(1-O971)+INDEX(Ci,$N971,4)*POWER(O971,3))</f>
        <v>1972.3195045957414</v>
      </c>
      <c r="Q971" s="3">
        <f>MAX(0,MIN(P971-V971+W971,'Power Curve'!$C$39))</f>
        <v>1971.0629847270243</v>
      </c>
      <c r="R971" s="3">
        <f t="shared" si="289"/>
        <v>1977.0899810791041</v>
      </c>
      <c r="S971" s="3">
        <f t="shared" si="290"/>
        <v>-6.0269963520797774</v>
      </c>
      <c r="T971" s="3">
        <f t="shared" si="291"/>
        <v>6.0269963520797774</v>
      </c>
      <c r="V971" s="37">
        <f t="array" ref="V971">SUM(_xlfn.NORM.DIST($AD$3:$AD$1003,$L971,$AA971,FALSE)*WindSpeedStep*$AE$3:$AE$1003)/AG971</f>
        <v>1964.1742299671375</v>
      </c>
      <c r="W971" s="37">
        <f t="array" ref="W971">SUM(_xlfn.NORM.DIST($AD$3:$AD$1003,$L971,$AB971,FALSE)*WindSpeedStep*$AE$3:$AE$1003)/AH971</f>
        <v>1962.9177100984205</v>
      </c>
      <c r="Y971" s="1">
        <f t="shared" si="292"/>
        <v>13</v>
      </c>
      <c r="Z971" s="99">
        <f>IF(L971&lt;'Power Curve'!$P$28,'Power Curve'!$Q$28,IF(L971&gt;'Power Curve'!$P$29,'Power Curve'!$Q$29,INDEX(ReferenceTurbulence,Y971)+(L971-INDEX(ReferenceTurbulenceWindSpeed,Y971))*(INDEX(ReferenceTurbulence,Y971+1)-INDEX(ReferenceTurbulence,Y971))/(INDEX(ReferenceTurbulenceWindSpeed,Y971+1)-INDEX(ReferenceTurbulenceWindSpeed,Y971))))</f>
        <v>0.12093132905985506</v>
      </c>
      <c r="AA971" s="100">
        <f t="shared" si="298"/>
        <v>1.6619958278836813</v>
      </c>
      <c r="AB971" s="29">
        <f t="shared" si="299"/>
        <v>1.692088773828706</v>
      </c>
      <c r="AD971" s="29">
        <f>'Zero Turbulence Curve'!F970</f>
        <v>96.799999999998775</v>
      </c>
      <c r="AE971" s="29">
        <f>'Zero Turbulence Curve'!G970</f>
        <v>1989.4717126307078</v>
      </c>
      <c r="AF971" s="39"/>
      <c r="AG971" s="40">
        <f t="array" ref="AG971">SUM(_xlfn.NORM.DIST($AD$3:$AD$1003,$F971,$AA971,FALSE)*WindSpeedStep)</f>
        <v>1.0000000000000013</v>
      </c>
      <c r="AH971" s="40">
        <f t="array" ref="AH971">SUM(_xlfn.NORM.DIST($AD$3:$AD$1003,$F971,$AB971,FALSE)*WindSpeedStep)</f>
        <v>1.0000000000000022</v>
      </c>
      <c r="AJ971" s="47">
        <f t="shared" si="293"/>
        <v>14</v>
      </c>
      <c r="AK971" s="83" t="b">
        <f>COUNTIF('Power Curve'!$D$2:$D$31,AJ971)&gt;0</f>
        <v>1</v>
      </c>
      <c r="AL971" s="83" t="b">
        <f t="shared" si="294"/>
        <v>0</v>
      </c>
      <c r="AM971" s="83" t="b">
        <f t="shared" si="300"/>
        <v>1</v>
      </c>
      <c r="AN971" s="47" t="str">
        <f t="shared" si="295"/>
        <v>Inner</v>
      </c>
      <c r="AO971" s="48" t="str">
        <f t="shared" si="296"/>
        <v>1.4-1.5</v>
      </c>
      <c r="AP971" s="49" t="str">
        <f t="shared" si="301"/>
        <v>4-5</v>
      </c>
      <c r="AQ971" s="49" t="str">
        <f t="shared" si="302"/>
        <v>Feb</v>
      </c>
      <c r="AR971" s="48" t="str">
        <f t="shared" si="303"/>
        <v>265-275</v>
      </c>
      <c r="AS971" s="49" t="str">
        <f t="shared" si="297"/>
        <v>Inner-TI</v>
      </c>
    </row>
    <row r="972" spans="5:45" x14ac:dyDescent="0.3">
      <c r="E972" s="15">
        <v>40960.173611111109</v>
      </c>
      <c r="F972" s="21">
        <v>14.12</v>
      </c>
      <c r="G972" s="21">
        <v>1981.8600158691429</v>
      </c>
      <c r="H972" s="42">
        <v>1.1669468744188125</v>
      </c>
      <c r="I972" s="35">
        <v>274.5</v>
      </c>
      <c r="J972" s="43">
        <v>0.12960339943342777</v>
      </c>
      <c r="K972" s="44">
        <v>0.18935898297253584</v>
      </c>
      <c r="L972" s="26">
        <f t="shared" si="285"/>
        <v>13.893330345942728</v>
      </c>
      <c r="M972" s="26">
        <f t="shared" si="286"/>
        <v>1.5053089673344253</v>
      </c>
      <c r="N972" s="96">
        <f t="shared" si="287"/>
        <v>14</v>
      </c>
      <c r="O972" s="26">
        <f t="shared" si="288"/>
        <v>0.93741623849939781</v>
      </c>
      <c r="P972" s="3">
        <f>IF(L972&gt;'Power Curve'!$C$37,0,INDEX(Ci,$N972,1)*POWER(1-O972,3)+INDEX(Ci,$N972,2)*3*O972*POWER(1-O972,2)+INDEX(Ci,$N972,3)*3*POWER(O972,2)*(1-O972)+INDEX(Ci,$N972,4)*POWER(O972,3))</f>
        <v>1974.3357793569874</v>
      </c>
      <c r="Q972" s="3">
        <f>MAX(0,MIN(P972-V972+W972,'Power Curve'!$C$39))</f>
        <v>1969.4304939531689</v>
      </c>
      <c r="R972" s="3">
        <f t="shared" si="289"/>
        <v>1981.8600158691429</v>
      </c>
      <c r="S972" s="3">
        <f t="shared" si="290"/>
        <v>-12.429521915973964</v>
      </c>
      <c r="T972" s="3">
        <f t="shared" si="291"/>
        <v>12.429521915973964</v>
      </c>
      <c r="V972" s="37">
        <f t="array" ref="V972">SUM(_xlfn.NORM.DIST($AD$3:$AD$1003,$L972,$AA972,FALSE)*WindSpeedStep*$AE$3:$AE$1003)/AG972</f>
        <v>1966.721488282348</v>
      </c>
      <c r="W972" s="37">
        <f t="array" ref="W972">SUM(_xlfn.NORM.DIST($AD$3:$AD$1003,$L972,$AB972,FALSE)*WindSpeedStep*$AE$3:$AE$1003)/AH972</f>
        <v>1961.8162028785296</v>
      </c>
      <c r="Y972" s="1">
        <f t="shared" si="292"/>
        <v>13</v>
      </c>
      <c r="Z972" s="99">
        <f>IF(L972&lt;'Power Curve'!$P$28,'Power Curve'!$Q$28,IF(L972&gt;'Power Curve'!$P$29,'Power Curve'!$Q$29,INDEX(ReferenceTurbulence,Y972)+(L972-INDEX(ReferenceTurbulenceWindSpeed,Y972))*(INDEX(ReferenceTurbulence,Y972+1)-INDEX(ReferenceTurbulence,Y972))/(INDEX(ReferenceTurbulenceWindSpeed,Y972+1)-INDEX(ReferenceTurbulenceWindSpeed,Y972))))</f>
        <v>0.12076290922088609</v>
      </c>
      <c r="AA972" s="100">
        <f t="shared" si="298"/>
        <v>1.6777989913428635</v>
      </c>
      <c r="AB972" s="29">
        <f t="shared" si="299"/>
        <v>1.8006228422857786</v>
      </c>
      <c r="AD972" s="29">
        <f>'Zero Turbulence Curve'!F971</f>
        <v>96.899999999998769</v>
      </c>
      <c r="AE972" s="29">
        <f>'Zero Turbulence Curve'!G971</f>
        <v>1989.4717126307078</v>
      </c>
      <c r="AF972" s="39"/>
      <c r="AG972" s="40">
        <f t="array" ref="AG972">SUM(_xlfn.NORM.DIST($AD$3:$AD$1003,$F972,$AA972,FALSE)*WindSpeedStep)</f>
        <v>1.000000000000002</v>
      </c>
      <c r="AH972" s="40">
        <f t="array" ref="AH972">SUM(_xlfn.NORM.DIST($AD$3:$AD$1003,$F972,$AB972,FALSE)*WindSpeedStep)</f>
        <v>0.99999999999999867</v>
      </c>
      <c r="AJ972" s="47">
        <f t="shared" si="293"/>
        <v>14</v>
      </c>
      <c r="AK972" s="83" t="b">
        <f>COUNTIF('Power Curve'!$D$2:$D$31,AJ972)&gt;0</f>
        <v>1</v>
      </c>
      <c r="AL972" s="83" t="b">
        <f t="shared" si="294"/>
        <v>0</v>
      </c>
      <c r="AM972" s="83" t="b">
        <f t="shared" si="300"/>
        <v>1</v>
      </c>
      <c r="AN972" s="47" t="str">
        <f t="shared" si="295"/>
        <v>Inner</v>
      </c>
      <c r="AO972" s="48" t="str">
        <f t="shared" si="296"/>
        <v>1.5-1.6</v>
      </c>
      <c r="AP972" s="49" t="str">
        <f t="shared" si="301"/>
        <v>4-5</v>
      </c>
      <c r="AQ972" s="49" t="str">
        <f t="shared" si="302"/>
        <v>Feb</v>
      </c>
      <c r="AR972" s="48" t="str">
        <f t="shared" si="303"/>
        <v>265-275</v>
      </c>
      <c r="AS972" s="49" t="str">
        <f t="shared" si="297"/>
        <v>Inner-TI</v>
      </c>
    </row>
    <row r="973" spans="5:45" x14ac:dyDescent="0.3">
      <c r="E973" s="15">
        <v>40960.180555555555</v>
      </c>
      <c r="F973" s="21">
        <v>13.67</v>
      </c>
      <c r="G973" s="21">
        <v>1941.040054321292</v>
      </c>
      <c r="H973" s="42">
        <v>1.1680828744464793</v>
      </c>
      <c r="I973" s="35">
        <v>281.3</v>
      </c>
      <c r="J973" s="43">
        <v>0.17629846378931968</v>
      </c>
      <c r="K973" s="44">
        <v>0.16358702452710855</v>
      </c>
      <c r="L973" s="26">
        <f t="shared" si="285"/>
        <v>13.454917439084172</v>
      </c>
      <c r="M973" s="26">
        <f t="shared" si="286"/>
        <v>1.4375508393204814</v>
      </c>
      <c r="N973" s="96">
        <f t="shared" si="287"/>
        <v>14</v>
      </c>
      <c r="O973" s="26">
        <f t="shared" si="288"/>
        <v>0.48252072329594836</v>
      </c>
      <c r="P973" s="3">
        <f>IF(L973&gt;'Power Curve'!$C$37,0,INDEX(Ci,$N973,1)*POWER(1-O973,3)+INDEX(Ci,$N973,2)*3*O973*POWER(1-O973,2)+INDEX(Ci,$N973,3)*3*POWER(O973,2)*(1-O973)+INDEX(Ci,$N973,4)*POWER(O973,3))</f>
        <v>1966.1305731314576</v>
      </c>
      <c r="Q973" s="3">
        <f>MAX(0,MIN(P973-V973+W973,'Power Curve'!$C$39))</f>
        <v>1913.9213046521566</v>
      </c>
      <c r="R973" s="3">
        <f t="shared" si="289"/>
        <v>1941.040054321292</v>
      </c>
      <c r="S973" s="3">
        <f t="shared" si="290"/>
        <v>-27.118749669135468</v>
      </c>
      <c r="T973" s="3">
        <f t="shared" si="291"/>
        <v>27.118749669135468</v>
      </c>
      <c r="V973" s="37">
        <f t="array" ref="V973">SUM(_xlfn.NORM.DIST($AD$3:$AD$1003,$L973,$AA973,FALSE)*WindSpeedStep*$AE$3:$AE$1003)/AG973</f>
        <v>1958.1407395973522</v>
      </c>
      <c r="W973" s="37">
        <f t="array" ref="W973">SUM(_xlfn.NORM.DIST($AD$3:$AD$1003,$L973,$AB973,FALSE)*WindSpeedStep*$AE$3:$AE$1003)/AH973</f>
        <v>1905.9314711180511</v>
      </c>
      <c r="Y973" s="1">
        <f t="shared" si="292"/>
        <v>13</v>
      </c>
      <c r="Z973" s="99">
        <f>IF(L973&lt;'Power Curve'!$P$28,'Power Curve'!$Q$28,IF(L973&gt;'Power Curve'!$P$29,'Power Curve'!$Q$29,INDEX(ReferenceTurbulence,Y973)+(L973-INDEX(ReferenceTurbulenceWindSpeed,Y973))*(INDEX(ReferenceTurbulence,Y973+1)-INDEX(ReferenceTurbulence,Y973))/(INDEX(ReferenceTurbulenceWindSpeed,Y973+1)-INDEX(ReferenceTurbulenceWindSpeed,Y973))))</f>
        <v>0.12125506715079451</v>
      </c>
      <c r="AA973" s="100">
        <f t="shared" si="298"/>
        <v>1.6314769175845474</v>
      </c>
      <c r="AB973" s="29">
        <f t="shared" si="299"/>
        <v>2.372081274922667</v>
      </c>
      <c r="AD973" s="29">
        <f>'Zero Turbulence Curve'!F972</f>
        <v>96.999999999998764</v>
      </c>
      <c r="AE973" s="29">
        <f>'Zero Turbulence Curve'!G972</f>
        <v>1989.4717126307078</v>
      </c>
      <c r="AF973" s="39"/>
      <c r="AG973" s="40">
        <f t="array" ref="AG973">SUM(_xlfn.NORM.DIST($AD$3:$AD$1003,$F973,$AA973,FALSE)*WindSpeedStep)</f>
        <v>1.0000000000000027</v>
      </c>
      <c r="AH973" s="40">
        <f t="array" ref="AH973">SUM(_xlfn.NORM.DIST($AD$3:$AD$1003,$F973,$AB973,FALSE)*WindSpeedStep)</f>
        <v>0.99999999636095238</v>
      </c>
      <c r="AJ973" s="47">
        <f t="shared" si="293"/>
        <v>13</v>
      </c>
      <c r="AK973" s="83" t="b">
        <f>COUNTIF('Power Curve'!$D$2:$D$31,AJ973)&gt;0</f>
        <v>1</v>
      </c>
      <c r="AL973" s="83" t="b">
        <f t="shared" si="294"/>
        <v>0</v>
      </c>
      <c r="AM973" s="83" t="b">
        <f t="shared" si="300"/>
        <v>1</v>
      </c>
      <c r="AN973" s="47" t="str">
        <f t="shared" si="295"/>
        <v>Outer</v>
      </c>
      <c r="AO973" s="48" t="str">
        <f t="shared" si="296"/>
        <v>1.4-1.5</v>
      </c>
      <c r="AP973" s="49" t="str">
        <f t="shared" si="301"/>
        <v>4-5</v>
      </c>
      <c r="AQ973" s="49" t="str">
        <f t="shared" si="302"/>
        <v>Feb</v>
      </c>
      <c r="AR973" s="48" t="str">
        <f t="shared" si="303"/>
        <v>275-285</v>
      </c>
      <c r="AS973" s="49" t="str">
        <f t="shared" si="297"/>
        <v>HWS-HTI</v>
      </c>
    </row>
    <row r="974" spans="5:45" x14ac:dyDescent="0.3">
      <c r="E974" s="15">
        <v>40960.1875</v>
      </c>
      <c r="F974" s="21">
        <v>14.47</v>
      </c>
      <c r="G974" s="21">
        <v>1975.780029296873</v>
      </c>
      <c r="H974" s="42">
        <v>1.1693065532078575</v>
      </c>
      <c r="I974" s="35">
        <v>285.3</v>
      </c>
      <c r="J974" s="43">
        <v>0.12232204561161023</v>
      </c>
      <c r="K974" s="44">
        <v>0.14968196879310969</v>
      </c>
      <c r="L974" s="26">
        <f t="shared" si="285"/>
        <v>14.247301976733219</v>
      </c>
      <c r="M974" s="26">
        <f t="shared" si="286"/>
        <v>1.5600164239288652</v>
      </c>
      <c r="N974" s="96">
        <f t="shared" si="287"/>
        <v>15</v>
      </c>
      <c r="O974" s="26">
        <f t="shared" si="288"/>
        <v>0.28054078456043319</v>
      </c>
      <c r="P974" s="3">
        <f>IF(L974&gt;'Power Curve'!$C$37,0,INDEX(Ci,$N974,1)*POWER(1-O974,3)+INDEX(Ci,$N974,2)*3*O974*POWER(1-O974,2)+INDEX(Ci,$N974,3)*3*POWER(O974,2)*(1-O974)+INDEX(Ci,$N974,4)*POWER(O974,3))</f>
        <v>1976.4822172913418</v>
      </c>
      <c r="Q974" s="3">
        <f>MAX(0,MIN(P974-V974+W974,'Power Curve'!$C$39))</f>
        <v>1976.1163518924657</v>
      </c>
      <c r="R974" s="3">
        <f t="shared" si="289"/>
        <v>1975.780029296873</v>
      </c>
      <c r="S974" s="3">
        <f t="shared" si="290"/>
        <v>0.33632259559271915</v>
      </c>
      <c r="T974" s="3">
        <f t="shared" si="291"/>
        <v>0.33632259559271915</v>
      </c>
      <c r="V974" s="37">
        <f t="array" ref="V974">SUM(_xlfn.NORM.DIST($AD$3:$AD$1003,$L974,$AA974,FALSE)*WindSpeedStep*$AE$3:$AE$1003)/AG974</f>
        <v>1971.0614483234149</v>
      </c>
      <c r="W974" s="37">
        <f t="array" ref="W974">SUM(_xlfn.NORM.DIST($AD$3:$AD$1003,$L974,$AB974,FALSE)*WindSpeedStep*$AE$3:$AE$1003)/AH974</f>
        <v>1970.6955829245387</v>
      </c>
      <c r="Y974" s="1">
        <f t="shared" si="292"/>
        <v>14</v>
      </c>
      <c r="Z974" s="99">
        <f>IF(L974&lt;'Power Curve'!$P$28,'Power Curve'!$Q$28,IF(L974&gt;'Power Curve'!$P$29,'Power Curve'!$Q$29,INDEX(ReferenceTurbulence,Y974)+(L974-INDEX(ReferenceTurbulenceWindSpeed,Y974))*(INDEX(ReferenceTurbulence,Y974+1)-INDEX(ReferenceTurbulence,Y974))/(INDEX(ReferenceTurbulenceWindSpeed,Y974+1)-INDEX(ReferenceTurbulenceWindSpeed,Y974))))</f>
        <v>0.12141927109506756</v>
      </c>
      <c r="AA974" s="100">
        <f t="shared" si="298"/>
        <v>1.7298970210862628</v>
      </c>
      <c r="AB974" s="29">
        <f t="shared" si="299"/>
        <v>1.7427591222403453</v>
      </c>
      <c r="AD974" s="29">
        <f>'Zero Turbulence Curve'!F973</f>
        <v>97.099999999998758</v>
      </c>
      <c r="AE974" s="29">
        <f>'Zero Turbulence Curve'!G973</f>
        <v>1989.4717126307078</v>
      </c>
      <c r="AF974" s="39"/>
      <c r="AG974" s="40">
        <f t="array" ref="AG974">SUM(_xlfn.NORM.DIST($AD$3:$AD$1003,$F974,$AA974,FALSE)*WindSpeedStep)</f>
        <v>1.0000000000000004</v>
      </c>
      <c r="AH974" s="40">
        <f t="array" ref="AH974">SUM(_xlfn.NORM.DIST($AD$3:$AD$1003,$F974,$AB974,FALSE)*WindSpeedStep)</f>
        <v>1.0000000000000004</v>
      </c>
      <c r="AJ974" s="47">
        <f t="shared" si="293"/>
        <v>14</v>
      </c>
      <c r="AK974" s="83" t="b">
        <f>COUNTIF('Power Curve'!$D$2:$D$31,AJ974)&gt;0</f>
        <v>1</v>
      </c>
      <c r="AL974" s="83" t="b">
        <f t="shared" si="294"/>
        <v>0</v>
      </c>
      <c r="AM974" s="83" t="b">
        <f t="shared" si="300"/>
        <v>1</v>
      </c>
      <c r="AN974" s="47" t="str">
        <f t="shared" si="295"/>
        <v>Inner</v>
      </c>
      <c r="AO974" s="48" t="str">
        <f t="shared" si="296"/>
        <v>1.5-1.6</v>
      </c>
      <c r="AP974" s="49" t="str">
        <f t="shared" si="301"/>
        <v>4-5</v>
      </c>
      <c r="AQ974" s="49" t="str">
        <f t="shared" si="302"/>
        <v>Feb</v>
      </c>
      <c r="AR974" s="48" t="str">
        <f t="shared" si="303"/>
        <v>285-295</v>
      </c>
      <c r="AS974" s="49" t="str">
        <f t="shared" si="297"/>
        <v>Inner-TI</v>
      </c>
    </row>
    <row r="975" spans="5:45" x14ac:dyDescent="0.3">
      <c r="E975" s="15">
        <v>40960.194444444445</v>
      </c>
      <c r="F975" s="21">
        <v>15.21</v>
      </c>
      <c r="G975" s="21">
        <v>1992.729965209958</v>
      </c>
      <c r="H975" s="42">
        <v>1.1702543719144967</v>
      </c>
      <c r="I975" s="35">
        <v>285.8</v>
      </c>
      <c r="J975" s="43">
        <v>0.13346482577251806</v>
      </c>
      <c r="K975" s="44">
        <v>0.17617977980178187</v>
      </c>
      <c r="L975" s="26">
        <f t="shared" si="285"/>
        <v>14.979958443647917</v>
      </c>
      <c r="M975" s="26">
        <f t="shared" si="286"/>
        <v>1.6732508426670576</v>
      </c>
      <c r="N975" s="96">
        <f t="shared" si="287"/>
        <v>15</v>
      </c>
      <c r="O975" s="26">
        <f t="shared" si="288"/>
        <v>0.98047661693967625</v>
      </c>
      <c r="P975" s="3">
        <f>IF(L975&gt;'Power Curve'!$C$37,0,INDEX(Ci,$N975,1)*POWER(1-O975,3)+INDEX(Ci,$N975,2)*3*O975*POWER(1-O975,2)+INDEX(Ci,$N975,3)*3*POWER(O975,2)*(1-O975)+INDEX(Ci,$N975,4)*POWER(O975,3))</f>
        <v>1978.9770383549505</v>
      </c>
      <c r="Q975" s="3">
        <f>MAX(0,MIN(P975-V975+W975,'Power Curve'!$C$39))</f>
        <v>1975.9761631154904</v>
      </c>
      <c r="R975" s="3">
        <f t="shared" si="289"/>
        <v>1992.729965209958</v>
      </c>
      <c r="S975" s="3">
        <f t="shared" si="290"/>
        <v>-16.753802094467574</v>
      </c>
      <c r="T975" s="3">
        <f t="shared" si="291"/>
        <v>16.753802094467574</v>
      </c>
      <c r="V975" s="37">
        <f t="array" ref="V975">SUM(_xlfn.NORM.DIST($AD$3:$AD$1003,$L975,$AA975,FALSE)*WindSpeedStep*$AE$3:$AE$1003)/AG975</f>
        <v>1976.6384683104143</v>
      </c>
      <c r="W975" s="37">
        <f t="array" ref="W975">SUM(_xlfn.NORM.DIST($AD$3:$AD$1003,$L975,$AB975,FALSE)*WindSpeedStep*$AE$3:$AE$1003)/AH975</f>
        <v>1973.6375930709542</v>
      </c>
      <c r="Y975" s="1">
        <f t="shared" si="292"/>
        <v>14</v>
      </c>
      <c r="Z975" s="99">
        <f>IF(L975&lt;'Power Curve'!$P$28,'Power Curve'!$Q$28,IF(L975&gt;'Power Curve'!$P$29,'Power Curve'!$Q$29,INDEX(ReferenceTurbulence,Y975)+(L975-INDEX(ReferenceTurbulenceWindSpeed,Y975))*(INDEX(ReferenceTurbulence,Y975+1)-INDEX(ReferenceTurbulence,Y975))/(INDEX(ReferenceTurbulenceWindSpeed,Y975+1)-INDEX(ReferenceTurbulenceWindSpeed,Y975))))</f>
        <v>0.12322579642477285</v>
      </c>
      <c r="AA975" s="100">
        <f t="shared" si="298"/>
        <v>1.8459173096285153</v>
      </c>
      <c r="AB975" s="29">
        <f t="shared" si="299"/>
        <v>1.9992975437610299</v>
      </c>
      <c r="AD975" s="29">
        <f>'Zero Turbulence Curve'!F974</f>
        <v>97.199999999998752</v>
      </c>
      <c r="AE975" s="29">
        <f>'Zero Turbulence Curve'!G974</f>
        <v>1989.4717126307078</v>
      </c>
      <c r="AF975" s="39"/>
      <c r="AG975" s="40">
        <f t="array" ref="AG975">SUM(_xlfn.NORM.DIST($AD$3:$AD$1003,$F975,$AA975,FALSE)*WindSpeedStep)</f>
        <v>0.99999999999999711</v>
      </c>
      <c r="AH975" s="40">
        <f t="array" ref="AH975">SUM(_xlfn.NORM.DIST($AD$3:$AD$1003,$F975,$AB975,FALSE)*WindSpeedStep)</f>
        <v>0.99999999999998623</v>
      </c>
      <c r="AJ975" s="47">
        <f t="shared" si="293"/>
        <v>15</v>
      </c>
      <c r="AK975" s="83" t="b">
        <f>COUNTIF('Power Curve'!$D$2:$D$31,AJ975)&gt;0</f>
        <v>1</v>
      </c>
      <c r="AL975" s="83" t="b">
        <f t="shared" si="294"/>
        <v>0</v>
      </c>
      <c r="AM975" s="83" t="b">
        <f t="shared" si="300"/>
        <v>1</v>
      </c>
      <c r="AN975" s="47" t="str">
        <f t="shared" si="295"/>
        <v>Inner</v>
      </c>
      <c r="AO975" s="48" t="str">
        <f t="shared" si="296"/>
        <v>1.6-1.7</v>
      </c>
      <c r="AP975" s="49" t="str">
        <f t="shared" si="301"/>
        <v>4-5</v>
      </c>
      <c r="AQ975" s="49" t="str">
        <f t="shared" si="302"/>
        <v>Feb</v>
      </c>
      <c r="AR975" s="48" t="str">
        <f t="shared" si="303"/>
        <v>285-295</v>
      </c>
      <c r="AS975" s="49" t="str">
        <f t="shared" si="297"/>
        <v>Inner-TI</v>
      </c>
    </row>
    <row r="976" spans="5:45" x14ac:dyDescent="0.3">
      <c r="E976" s="15">
        <v>40960.201388888891</v>
      </c>
      <c r="F976" s="21">
        <v>15.47</v>
      </c>
      <c r="G976" s="21">
        <v>1991.0300445556641</v>
      </c>
      <c r="H976" s="42">
        <v>1.1705131343812003</v>
      </c>
      <c r="I976" s="35">
        <v>289.39999999999998</v>
      </c>
      <c r="J976" s="43">
        <v>0.13251454427925013</v>
      </c>
      <c r="K976" s="44">
        <v>0.18541918021381004</v>
      </c>
      <c r="L976" s="26">
        <f t="shared" si="285"/>
        <v>15.237149005149117</v>
      </c>
      <c r="M976" s="26">
        <f t="shared" si="286"/>
        <v>1.7130004730213455</v>
      </c>
      <c r="N976" s="96">
        <f t="shared" si="287"/>
        <v>16</v>
      </c>
      <c r="O976" s="26">
        <f t="shared" si="288"/>
        <v>0.23733789492734972</v>
      </c>
      <c r="P976" s="3">
        <f>IF(L976&gt;'Power Curve'!$C$37,0,INDEX(Ci,$N976,1)*POWER(1-O976,3)+INDEX(Ci,$N976,2)*3*O976*POWER(1-O976,2)+INDEX(Ci,$N976,3)*3*POWER(O976,2)*(1-O976)+INDEX(Ci,$N976,4)*POWER(O976,3))</f>
        <v>1979.9005251403235</v>
      </c>
      <c r="Q976" s="3">
        <f>MAX(0,MIN(P976-V976+W976,'Power Curve'!$C$39))</f>
        <v>1977.551902023308</v>
      </c>
      <c r="R976" s="3">
        <f t="shared" si="289"/>
        <v>1991.0300445556641</v>
      </c>
      <c r="S976" s="3">
        <f t="shared" si="290"/>
        <v>-13.47814253235606</v>
      </c>
      <c r="T976" s="3">
        <f t="shared" si="291"/>
        <v>13.47814253235606</v>
      </c>
      <c r="V976" s="37">
        <f t="array" ref="V976">SUM(_xlfn.NORM.DIST($AD$3:$AD$1003,$L976,$AA976,FALSE)*WindSpeedStep*$AE$3:$AE$1003)/AG976</f>
        <v>1978.1708188367847</v>
      </c>
      <c r="W976" s="37">
        <f t="array" ref="W976">SUM(_xlfn.NORM.DIST($AD$3:$AD$1003,$L976,$AB976,FALSE)*WindSpeedStep*$AE$3:$AE$1003)/AH976</f>
        <v>1975.8221957197693</v>
      </c>
      <c r="Y976" s="1">
        <f t="shared" si="292"/>
        <v>15</v>
      </c>
      <c r="Z976" s="99">
        <f>IF(L976&lt;'Power Curve'!$P$28,'Power Curve'!$Q$28,IF(L976&gt;'Power Curve'!$P$29,'Power Curve'!$Q$29,INDEX(ReferenceTurbulence,Y976)+(L976-INDEX(ReferenceTurbulenceWindSpeed,Y976))*(INDEX(ReferenceTurbulence,Y976+1)-INDEX(ReferenceTurbulence,Y976))/(INDEX(ReferenceTurbulenceWindSpeed,Y976+1)-INDEX(ReferenceTurbulenceWindSpeed,Y976))))</f>
        <v>0.1227434397619548</v>
      </c>
      <c r="AA976" s="100">
        <f t="shared" si="298"/>
        <v>1.8702600810574501</v>
      </c>
      <c r="AB976" s="29">
        <f t="shared" si="299"/>
        <v>2.0191438565323647</v>
      </c>
      <c r="AD976" s="29">
        <f>'Zero Turbulence Curve'!F975</f>
        <v>97.299999999998747</v>
      </c>
      <c r="AE976" s="29">
        <f>'Zero Turbulence Curve'!G975</f>
        <v>1989.4717126307078</v>
      </c>
      <c r="AF976" s="39"/>
      <c r="AG976" s="40">
        <f t="array" ref="AG976">SUM(_xlfn.NORM.DIST($AD$3:$AD$1003,$F976,$AA976,FALSE)*WindSpeedStep)</f>
        <v>0.99999999999999689</v>
      </c>
      <c r="AH976" s="40">
        <f t="array" ref="AH976">SUM(_xlfn.NORM.DIST($AD$3:$AD$1003,$F976,$AB976,FALSE)*WindSpeedStep)</f>
        <v>0.99999999999998912</v>
      </c>
      <c r="AJ976" s="47">
        <f t="shared" si="293"/>
        <v>15</v>
      </c>
      <c r="AK976" s="83" t="b">
        <f>COUNTIF('Power Curve'!$D$2:$D$31,AJ976)&gt;0</f>
        <v>1</v>
      </c>
      <c r="AL976" s="83" t="b">
        <f t="shared" si="294"/>
        <v>0</v>
      </c>
      <c r="AM976" s="83" t="b">
        <f t="shared" si="300"/>
        <v>1</v>
      </c>
      <c r="AN976" s="47" t="str">
        <f t="shared" si="295"/>
        <v>Inner</v>
      </c>
      <c r="AO976" s="48" t="str">
        <f t="shared" si="296"/>
        <v>1.7-1.8</v>
      </c>
      <c r="AP976" s="49" t="str">
        <f t="shared" si="301"/>
        <v>4-5</v>
      </c>
      <c r="AQ976" s="49" t="str">
        <f t="shared" si="302"/>
        <v>Feb</v>
      </c>
      <c r="AR976" s="48" t="str">
        <f t="shared" si="303"/>
        <v>285-295</v>
      </c>
      <c r="AS976" s="49" t="str">
        <f t="shared" si="297"/>
        <v>Inner-TI</v>
      </c>
    </row>
    <row r="977" spans="5:45" x14ac:dyDescent="0.3">
      <c r="E977" s="15">
        <v>40960.208333333336</v>
      </c>
      <c r="F977" s="21">
        <v>16</v>
      </c>
      <c r="G977" s="21">
        <v>1987.0100402832011</v>
      </c>
      <c r="H977" s="42">
        <v>1.1721299737028374</v>
      </c>
      <c r="I977" s="35">
        <v>289.10000000000002</v>
      </c>
      <c r="J977" s="43">
        <v>0.113125</v>
      </c>
      <c r="K977" s="44">
        <v>0.16278325589441861</v>
      </c>
      <c r="L977" s="26">
        <f t="shared" si="285"/>
        <v>15.766424315433619</v>
      </c>
      <c r="M977" s="26">
        <f t="shared" si="286"/>
        <v>1.7948016783869698</v>
      </c>
      <c r="N977" s="96">
        <f t="shared" si="287"/>
        <v>16</v>
      </c>
      <c r="O977" s="26">
        <f t="shared" si="288"/>
        <v>0.76791741439770345</v>
      </c>
      <c r="P977" s="3">
        <f>IF(L977&gt;'Power Curve'!$C$37,0,INDEX(Ci,$N977,1)*POWER(1-O977,3)+INDEX(Ci,$N977,2)*3*O977*POWER(1-O977,2)+INDEX(Ci,$N977,3)*3*POWER(O977,2)*(1-O977)+INDEX(Ci,$N977,4)*POWER(O977,3))</f>
        <v>1981.6791745639816</v>
      </c>
      <c r="Q977" s="3">
        <f>MAX(0,MIN(P977-V977+W977,'Power Curve'!$C$39))</f>
        <v>1982.5782727331009</v>
      </c>
      <c r="R977" s="3">
        <f t="shared" si="289"/>
        <v>1987.0100402832011</v>
      </c>
      <c r="S977" s="3">
        <f t="shared" si="290"/>
        <v>-4.4317675501001759</v>
      </c>
      <c r="T977" s="3">
        <f t="shared" si="291"/>
        <v>4.4317675501001759</v>
      </c>
      <c r="V977" s="37">
        <f t="array" ref="V977">SUM(_xlfn.NORM.DIST($AD$3:$AD$1003,$L977,$AA977,FALSE)*WindSpeedStep*$AE$3:$AE$1003)/AG977</f>
        <v>1980.4718429990371</v>
      </c>
      <c r="W977" s="37">
        <f t="array" ref="W977">SUM(_xlfn.NORM.DIST($AD$3:$AD$1003,$L977,$AB977,FALSE)*WindSpeedStep*$AE$3:$AE$1003)/AH977</f>
        <v>1981.3709411681564</v>
      </c>
      <c r="Y977" s="1">
        <f t="shared" si="292"/>
        <v>15</v>
      </c>
      <c r="Z977" s="99">
        <f>IF(L977&lt;'Power Curve'!$P$28,'Power Curve'!$Q$28,IF(L977&gt;'Power Curve'!$P$29,'Power Curve'!$Q$29,INDEX(ReferenceTurbulence,Y977)+(L977-INDEX(ReferenceTurbulenceWindSpeed,Y977))*(INDEX(ReferenceTurbulence,Y977+1)-INDEX(ReferenceTurbulence,Y977))/(INDEX(ReferenceTurbulenceWindSpeed,Y977+1)-INDEX(ReferenceTurbulenceWindSpeed,Y977))))</f>
        <v>0.1215524615755261</v>
      </c>
      <c r="AA977" s="100">
        <f t="shared" si="298"/>
        <v>1.9164476857851853</v>
      </c>
      <c r="AB977" s="29">
        <f t="shared" si="299"/>
        <v>1.7835767506834284</v>
      </c>
      <c r="AD977" s="29">
        <f>'Zero Turbulence Curve'!F976</f>
        <v>97.399999999998741</v>
      </c>
      <c r="AE977" s="29">
        <f>'Zero Turbulence Curve'!G976</f>
        <v>1989.4717126307078</v>
      </c>
      <c r="AF977" s="39"/>
      <c r="AG977" s="40">
        <f t="array" ref="AG977">SUM(_xlfn.NORM.DIST($AD$3:$AD$1003,$F977,$AA977,FALSE)*WindSpeedStep)</f>
        <v>0.999999999999995</v>
      </c>
      <c r="AH977" s="40">
        <f t="array" ref="AH977">SUM(_xlfn.NORM.DIST($AD$3:$AD$1003,$F977,$AB977,FALSE)*WindSpeedStep)</f>
        <v>0.99999999999999467</v>
      </c>
      <c r="AJ977" s="47">
        <f t="shared" si="293"/>
        <v>16</v>
      </c>
      <c r="AK977" s="83" t="b">
        <f>COUNTIF('Power Curve'!$D$2:$D$31,AJ977)&gt;0</f>
        <v>1</v>
      </c>
      <c r="AL977" s="83" t="b">
        <f t="shared" si="294"/>
        <v>0</v>
      </c>
      <c r="AM977" s="83" t="b">
        <f t="shared" si="300"/>
        <v>1</v>
      </c>
      <c r="AN977" s="47" t="str">
        <f t="shared" si="295"/>
        <v>Inner</v>
      </c>
      <c r="AO977" s="48" t="str">
        <f t="shared" si="296"/>
        <v>1.7-1.8</v>
      </c>
      <c r="AP977" s="49" t="str">
        <f t="shared" si="301"/>
        <v>5-6</v>
      </c>
      <c r="AQ977" s="49" t="str">
        <f t="shared" si="302"/>
        <v>Feb</v>
      </c>
      <c r="AR977" s="48" t="str">
        <f t="shared" si="303"/>
        <v>285-295</v>
      </c>
      <c r="AS977" s="49" t="str">
        <f t="shared" si="297"/>
        <v>Inner-TI</v>
      </c>
    </row>
    <row r="978" spans="5:45" x14ac:dyDescent="0.3">
      <c r="E978" s="15">
        <v>40960.215277777781</v>
      </c>
      <c r="F978" s="21">
        <v>14.75</v>
      </c>
      <c r="G978" s="21">
        <v>1987.6399993896509</v>
      </c>
      <c r="H978" s="42">
        <v>1.1737685925040748</v>
      </c>
      <c r="I978" s="35">
        <v>288.5</v>
      </c>
      <c r="J978" s="43">
        <v>0.13898305084745763</v>
      </c>
      <c r="K978" s="44">
        <v>0.17670072719393323</v>
      </c>
      <c r="L978" s="26">
        <f t="shared" si="285"/>
        <v>14.541442341236975</v>
      </c>
      <c r="M978" s="26">
        <f t="shared" si="286"/>
        <v>1.6054767654478332</v>
      </c>
      <c r="N978" s="96">
        <f t="shared" si="287"/>
        <v>15</v>
      </c>
      <c r="O978" s="26">
        <f t="shared" si="288"/>
        <v>0.56154476140684317</v>
      </c>
      <c r="P978" s="3">
        <f>IF(L978&gt;'Power Curve'!$C$37,0,INDEX(Ci,$N978,1)*POWER(1-O978,3)+INDEX(Ci,$N978,2)*3*O978*POWER(1-O978,2)+INDEX(Ci,$N978,3)*3*POWER(O978,2)*(1-O978)+INDEX(Ci,$N978,4)*POWER(O978,3))</f>
        <v>1977.583011997966</v>
      </c>
      <c r="Q978" s="3">
        <f>MAX(0,MIN(P978-V978+W978,'Power Curve'!$C$39))</f>
        <v>1970.6053291449689</v>
      </c>
      <c r="R978" s="3">
        <f t="shared" si="289"/>
        <v>1987.6399993896509</v>
      </c>
      <c r="S978" s="3">
        <f t="shared" si="290"/>
        <v>-17.034670244682047</v>
      </c>
      <c r="T978" s="3">
        <f t="shared" si="291"/>
        <v>17.034670244682047</v>
      </c>
      <c r="V978" s="37">
        <f t="array" ref="V978">SUM(_xlfn.NORM.DIST($AD$3:$AD$1003,$L978,$AA978,FALSE)*WindSpeedStep*$AE$3:$AE$1003)/AG978</f>
        <v>1973.7125638172431</v>
      </c>
      <c r="W978" s="37">
        <f t="array" ref="W978">SUM(_xlfn.NORM.DIST($AD$3:$AD$1003,$L978,$AB978,FALSE)*WindSpeedStep*$AE$3:$AE$1003)/AH978</f>
        <v>1966.734880964246</v>
      </c>
      <c r="Y978" s="1">
        <f t="shared" si="292"/>
        <v>14</v>
      </c>
      <c r="Z978" s="99">
        <f>IF(L978&lt;'Power Curve'!$P$28,'Power Curve'!$Q$28,IF(L978&gt;'Power Curve'!$P$29,'Power Curve'!$Q$29,INDEX(ReferenceTurbulence,Y978)+(L978-INDEX(ReferenceTurbulenceWindSpeed,Y978))*(INDEX(ReferenceTurbulence,Y978+1)-INDEX(ReferenceTurbulence,Y978))/(INDEX(ReferenceTurbulenceWindSpeed,Y978+1)-INDEX(ReferenceTurbulenceWindSpeed,Y978))))</f>
        <v>0.12214453872452349</v>
      </c>
      <c r="AA978" s="100">
        <f t="shared" si="298"/>
        <v>1.7761577671596451</v>
      </c>
      <c r="AB978" s="29">
        <f t="shared" si="299"/>
        <v>2.0210140203075118</v>
      </c>
      <c r="AD978" s="29">
        <f>'Zero Turbulence Curve'!F977</f>
        <v>97.499999999998735</v>
      </c>
      <c r="AE978" s="29">
        <f>'Zero Turbulence Curve'!G977</f>
        <v>1989.4717126307078</v>
      </c>
      <c r="AF978" s="39"/>
      <c r="AG978" s="40">
        <f t="array" ref="AG978">SUM(_xlfn.NORM.DIST($AD$3:$AD$1003,$F978,$AA978,FALSE)*WindSpeedStep)</f>
        <v>1</v>
      </c>
      <c r="AH978" s="40">
        <f t="array" ref="AH978">SUM(_xlfn.NORM.DIST($AD$3:$AD$1003,$F978,$AB978,FALSE)*WindSpeedStep)</f>
        <v>0.9999999999998781</v>
      </c>
      <c r="AJ978" s="47">
        <f t="shared" si="293"/>
        <v>15</v>
      </c>
      <c r="AK978" s="83" t="b">
        <f>COUNTIF('Power Curve'!$D$2:$D$31,AJ978)&gt;0</f>
        <v>1</v>
      </c>
      <c r="AL978" s="83" t="b">
        <f t="shared" si="294"/>
        <v>0</v>
      </c>
      <c r="AM978" s="83" t="b">
        <f t="shared" si="300"/>
        <v>1</v>
      </c>
      <c r="AN978" s="47" t="str">
        <f t="shared" si="295"/>
        <v>Inner</v>
      </c>
      <c r="AO978" s="48" t="str">
        <f t="shared" si="296"/>
        <v>1.6-1.7</v>
      </c>
      <c r="AP978" s="49" t="str">
        <f t="shared" si="301"/>
        <v>5-6</v>
      </c>
      <c r="AQ978" s="49" t="str">
        <f t="shared" si="302"/>
        <v>Feb</v>
      </c>
      <c r="AR978" s="48" t="str">
        <f t="shared" si="303"/>
        <v>285-295</v>
      </c>
      <c r="AS978" s="49" t="str">
        <f t="shared" si="297"/>
        <v>Inner-TI</v>
      </c>
    </row>
    <row r="979" spans="5:45" x14ac:dyDescent="0.3">
      <c r="E979" s="15">
        <v>40960.222222222219</v>
      </c>
      <c r="F979" s="21">
        <v>14.76</v>
      </c>
      <c r="G979" s="21">
        <v>1976.2300262451149</v>
      </c>
      <c r="H979" s="42">
        <v>1.1746974315017638</v>
      </c>
      <c r="I979" s="35">
        <v>287.7</v>
      </c>
      <c r="J979" s="43">
        <v>0.11653116531165311</v>
      </c>
      <c r="K979" s="44">
        <v>0.17540573354161323</v>
      </c>
      <c r="L979" s="26">
        <f t="shared" si="285"/>
        <v>14.555138230746216</v>
      </c>
      <c r="M979" s="26">
        <f t="shared" si="286"/>
        <v>1.6075935093212783</v>
      </c>
      <c r="N979" s="96">
        <f t="shared" si="287"/>
        <v>15</v>
      </c>
      <c r="O979" s="26">
        <f t="shared" si="288"/>
        <v>0.57462898881316637</v>
      </c>
      <c r="P979" s="3">
        <f>IF(L979&gt;'Power Curve'!$C$37,0,INDEX(Ci,$N979,1)*POWER(1-O979,3)+INDEX(Ci,$N979,2)*3*O979*POWER(1-O979,2)+INDEX(Ci,$N979,3)*3*POWER(O979,2)*(1-O979)+INDEX(Ci,$N979,4)*POWER(O979,3))</f>
        <v>1977.626930817793</v>
      </c>
      <c r="Q979" s="3">
        <f>MAX(0,MIN(P979-V979+W979,'Power Curve'!$C$39))</f>
        <v>1979.3289580989319</v>
      </c>
      <c r="R979" s="3">
        <f t="shared" si="289"/>
        <v>1976.2300262451149</v>
      </c>
      <c r="S979" s="3">
        <f t="shared" si="290"/>
        <v>3.098931853817021</v>
      </c>
      <c r="T979" s="3">
        <f t="shared" si="291"/>
        <v>3.098931853817021</v>
      </c>
      <c r="V979" s="37">
        <f t="array" ref="V979">SUM(_xlfn.NORM.DIST($AD$3:$AD$1003,$L979,$AA979,FALSE)*WindSpeedStep*$AE$3:$AE$1003)/AG979</f>
        <v>1973.8206703046819</v>
      </c>
      <c r="W979" s="37">
        <f t="array" ref="W979">SUM(_xlfn.NORM.DIST($AD$3:$AD$1003,$L979,$AB979,FALSE)*WindSpeedStep*$AE$3:$AE$1003)/AH979</f>
        <v>1975.5226975858209</v>
      </c>
      <c r="Y979" s="1">
        <f t="shared" si="292"/>
        <v>14</v>
      </c>
      <c r="Z979" s="99">
        <f>IF(L979&lt;'Power Curve'!$P$28,'Power Curve'!$Q$28,IF(L979&gt;'Power Curve'!$P$29,'Power Curve'!$Q$29,INDEX(ReferenceTurbulence,Y979)+(L979-INDEX(ReferenceTurbulenceWindSpeed,Y979))*(INDEX(ReferenceTurbulence,Y979+1)-INDEX(ReferenceTurbulence,Y979))/(INDEX(ReferenceTurbulenceWindSpeed,Y979+1)-INDEX(ReferenceTurbulenceWindSpeed,Y979))))</f>
        <v>0.12217830894621481</v>
      </c>
      <c r="AA979" s="100">
        <f t="shared" si="298"/>
        <v>1.7783221755109737</v>
      </c>
      <c r="AB979" s="29">
        <f t="shared" si="299"/>
        <v>1.6961272193010495</v>
      </c>
      <c r="AD979" s="29">
        <f>'Zero Turbulence Curve'!F978</f>
        <v>97.59999999999873</v>
      </c>
      <c r="AE979" s="29">
        <f>'Zero Turbulence Curve'!G978</f>
        <v>1989.4717126307078</v>
      </c>
      <c r="AF979" s="39"/>
      <c r="AG979" s="40">
        <f t="array" ref="AG979">SUM(_xlfn.NORM.DIST($AD$3:$AD$1003,$F979,$AA979,FALSE)*WindSpeedStep)</f>
        <v>1</v>
      </c>
      <c r="AH979" s="40">
        <f t="array" ref="AH979">SUM(_xlfn.NORM.DIST($AD$3:$AD$1003,$F979,$AB979,FALSE)*WindSpeedStep)</f>
        <v>0.99999999999999956</v>
      </c>
      <c r="AJ979" s="47">
        <f t="shared" si="293"/>
        <v>15</v>
      </c>
      <c r="AK979" s="83" t="b">
        <f>COUNTIF('Power Curve'!$D$2:$D$31,AJ979)&gt;0</f>
        <v>1</v>
      </c>
      <c r="AL979" s="83" t="b">
        <f t="shared" si="294"/>
        <v>0</v>
      </c>
      <c r="AM979" s="83" t="b">
        <f t="shared" si="300"/>
        <v>1</v>
      </c>
      <c r="AN979" s="47" t="str">
        <f t="shared" si="295"/>
        <v>Inner</v>
      </c>
      <c r="AO979" s="48" t="str">
        <f t="shared" si="296"/>
        <v>1.6-1.7</v>
      </c>
      <c r="AP979" s="49" t="str">
        <f t="shared" si="301"/>
        <v>5-6</v>
      </c>
      <c r="AQ979" s="49" t="str">
        <f t="shared" si="302"/>
        <v>Feb</v>
      </c>
      <c r="AR979" s="48" t="str">
        <f t="shared" si="303"/>
        <v>285-295</v>
      </c>
      <c r="AS979" s="49" t="str">
        <f t="shared" si="297"/>
        <v>Inner-TI</v>
      </c>
    </row>
    <row r="980" spans="5:45" x14ac:dyDescent="0.3">
      <c r="E980" s="15">
        <v>40960.229166666664</v>
      </c>
      <c r="F980" s="21">
        <v>14.6</v>
      </c>
      <c r="G980" s="21">
        <v>1976.1199493408251</v>
      </c>
      <c r="H980" s="42">
        <v>1.1753231258794499</v>
      </c>
      <c r="I980" s="35">
        <v>286.39999999999998</v>
      </c>
      <c r="J980" s="43">
        <v>0.14589041095890409</v>
      </c>
      <c r="K980" s="44">
        <v>0.1447976959940786</v>
      </c>
      <c r="L980" s="26">
        <f t="shared" si="285"/>
        <v>14.399914718360369</v>
      </c>
      <c r="M980" s="26">
        <f t="shared" si="286"/>
        <v>1.5836032151066795</v>
      </c>
      <c r="N980" s="96">
        <f t="shared" si="287"/>
        <v>15</v>
      </c>
      <c r="O980" s="26">
        <f t="shared" si="288"/>
        <v>0.42633780016899764</v>
      </c>
      <c r="P980" s="3">
        <f>IF(L980&gt;'Power Curve'!$C$37,0,INDEX(Ci,$N980,1)*POWER(1-O980,3)+INDEX(Ci,$N980,2)*3*O980*POWER(1-O980,2)+INDEX(Ci,$N980,3)*3*POWER(O980,2)*(1-O980)+INDEX(Ci,$N980,4)*POWER(O980,3))</f>
        <v>1977.0986079735819</v>
      </c>
      <c r="Q980" s="3">
        <f>MAX(0,MIN(P980-V980+W980,'Power Curve'!$C$39))</f>
        <v>1965.3837348986458</v>
      </c>
      <c r="R980" s="3">
        <f t="shared" si="289"/>
        <v>1976.1199493408251</v>
      </c>
      <c r="S980" s="3">
        <f t="shared" si="290"/>
        <v>-10.736214442179289</v>
      </c>
      <c r="T980" s="3">
        <f t="shared" si="291"/>
        <v>10.736214442179289</v>
      </c>
      <c r="V980" s="37">
        <f t="array" ref="V980">SUM(_xlfn.NORM.DIST($AD$3:$AD$1003,$L980,$AA980,FALSE)*WindSpeedStep*$AE$3:$AE$1003)/AG980</f>
        <v>1972.5195299530501</v>
      </c>
      <c r="W980" s="37">
        <f t="array" ref="W980">SUM(_xlfn.NORM.DIST($AD$3:$AD$1003,$L980,$AB980,FALSE)*WindSpeedStep*$AE$3:$AE$1003)/AH980</f>
        <v>1960.804656878114</v>
      </c>
      <c r="Y980" s="1">
        <f t="shared" si="292"/>
        <v>14</v>
      </c>
      <c r="Z980" s="99">
        <f>IF(L980&lt;'Power Curve'!$P$28,'Power Curve'!$Q$28,IF(L980&gt;'Power Curve'!$P$29,'Power Curve'!$Q$29,INDEX(ReferenceTurbulence,Y980)+(L980-INDEX(ReferenceTurbulenceWindSpeed,Y980))*(INDEX(ReferenceTurbulence,Y980+1)-INDEX(ReferenceTurbulence,Y980))/(INDEX(ReferenceTurbulenceWindSpeed,Y980+1)-INDEX(ReferenceTurbulenceWindSpeed,Y980))))</f>
        <v>0.1217955713064698</v>
      </c>
      <c r="AA980" s="100">
        <f t="shared" si="298"/>
        <v>1.7538458398871444</v>
      </c>
      <c r="AB980" s="29">
        <f t="shared" si="299"/>
        <v>2.1008094760347658</v>
      </c>
      <c r="AD980" s="29">
        <f>'Zero Turbulence Curve'!F979</f>
        <v>97.699999999998724</v>
      </c>
      <c r="AE980" s="29">
        <f>'Zero Turbulence Curve'!G979</f>
        <v>1989.4717126307078</v>
      </c>
      <c r="AF980" s="39"/>
      <c r="AG980" s="40">
        <f t="array" ref="AG980">SUM(_xlfn.NORM.DIST($AD$3:$AD$1003,$F980,$AA980,FALSE)*WindSpeedStep)</f>
        <v>0.99999999999999944</v>
      </c>
      <c r="AH980" s="40">
        <f t="array" ref="AH980">SUM(_xlfn.NORM.DIST($AD$3:$AD$1003,$F980,$AB980,FALSE)*WindSpeedStep)</f>
        <v>0.99999999999846079</v>
      </c>
      <c r="AJ980" s="47">
        <f t="shared" si="293"/>
        <v>14</v>
      </c>
      <c r="AK980" s="83" t="b">
        <f>COUNTIF('Power Curve'!$D$2:$D$31,AJ980)&gt;0</f>
        <v>1</v>
      </c>
      <c r="AL980" s="83" t="b">
        <f t="shared" si="294"/>
        <v>0</v>
      </c>
      <c r="AM980" s="83" t="b">
        <f t="shared" si="300"/>
        <v>1</v>
      </c>
      <c r="AN980" s="47" t="str">
        <f t="shared" si="295"/>
        <v>Outer</v>
      </c>
      <c r="AO980" s="48" t="str">
        <f t="shared" si="296"/>
        <v>1.5-1.6</v>
      </c>
      <c r="AP980" s="49" t="str">
        <f t="shared" si="301"/>
        <v>5-6</v>
      </c>
      <c r="AQ980" s="49" t="str">
        <f t="shared" si="302"/>
        <v>Feb</v>
      </c>
      <c r="AR980" s="48" t="str">
        <f t="shared" si="303"/>
        <v>285-295</v>
      </c>
      <c r="AS980" s="49" t="str">
        <f t="shared" si="297"/>
        <v>HWS-HTI</v>
      </c>
    </row>
    <row r="981" spans="5:45" x14ac:dyDescent="0.3">
      <c r="E981" s="15">
        <v>40960.236111111109</v>
      </c>
      <c r="F981" s="21">
        <v>13.82</v>
      </c>
      <c r="G981" s="21">
        <v>1975.729980468753</v>
      </c>
      <c r="H981" s="42">
        <v>1.1765319877861697</v>
      </c>
      <c r="I981" s="35">
        <v>289.89999999999998</v>
      </c>
      <c r="J981" s="43">
        <v>0.11939218523878437</v>
      </c>
      <c r="K981" s="44">
        <v>0.17720597938923463</v>
      </c>
      <c r="L981" s="26">
        <f t="shared" si="285"/>
        <v>13.635275792859288</v>
      </c>
      <c r="M981" s="26">
        <f t="shared" si="286"/>
        <v>1.4654258042959565</v>
      </c>
      <c r="N981" s="96">
        <f t="shared" si="287"/>
        <v>14</v>
      </c>
      <c r="O981" s="26">
        <f t="shared" si="288"/>
        <v>0.6696598448370189</v>
      </c>
      <c r="P981" s="3">
        <f>IF(L981&gt;'Power Curve'!$C$37,0,INDEX(Ci,$N981,1)*POWER(1-O981,3)+INDEX(Ci,$N981,2)*3*O981*POWER(1-O981,2)+INDEX(Ci,$N981,3)*3*POWER(O981,2)*(1-O981)+INDEX(Ci,$N981,4)*POWER(O981,3))</f>
        <v>1970.3030355425226</v>
      </c>
      <c r="Q981" s="3">
        <f>MAX(0,MIN(P981-V981+W981,'Power Curve'!$C$39))</f>
        <v>1971.2903068184999</v>
      </c>
      <c r="R981" s="3">
        <f t="shared" si="289"/>
        <v>1975.729980468753</v>
      </c>
      <c r="S981" s="3">
        <f t="shared" si="290"/>
        <v>-4.4396736502530985</v>
      </c>
      <c r="T981" s="3">
        <f t="shared" si="291"/>
        <v>4.4396736502530985</v>
      </c>
      <c r="V981" s="37">
        <f t="array" ref="V981">SUM(_xlfn.NORM.DIST($AD$3:$AD$1003,$L981,$AA981,FALSE)*WindSpeedStep*$AE$3:$AE$1003)/AG981</f>
        <v>1962.1034840490831</v>
      </c>
      <c r="W981" s="37">
        <f t="array" ref="W981">SUM(_xlfn.NORM.DIST($AD$3:$AD$1003,$L981,$AB981,FALSE)*WindSpeedStep*$AE$3:$AE$1003)/AH981</f>
        <v>1963.0907553250604</v>
      </c>
      <c r="Y981" s="1">
        <f t="shared" si="292"/>
        <v>13</v>
      </c>
      <c r="Z981" s="99">
        <f>IF(L981&lt;'Power Curve'!$P$28,'Power Curve'!$Q$28,IF(L981&gt;'Power Curve'!$P$29,'Power Curve'!$Q$29,INDEX(ReferenceTurbulence,Y981)+(L981-INDEX(ReferenceTurbulenceWindSpeed,Y981))*(INDEX(ReferenceTurbulence,Y981+1)-INDEX(ReferenceTurbulence,Y981))/(INDEX(ReferenceTurbulenceWindSpeed,Y981+1)-INDEX(ReferenceTurbulenceWindSpeed,Y981))))</f>
        <v>0.12105259867268402</v>
      </c>
      <c r="AA981" s="100">
        <f t="shared" si="298"/>
        <v>1.6505855683443587</v>
      </c>
      <c r="AB981" s="29">
        <f t="shared" si="299"/>
        <v>1.6279453732429685</v>
      </c>
      <c r="AD981" s="29">
        <f>'Zero Turbulence Curve'!F980</f>
        <v>97.799999999998718</v>
      </c>
      <c r="AE981" s="29">
        <f>'Zero Turbulence Curve'!G980</f>
        <v>1989.4717126307078</v>
      </c>
      <c r="AF981" s="39"/>
      <c r="AG981" s="40">
        <f t="array" ref="AG981">SUM(_xlfn.NORM.DIST($AD$3:$AD$1003,$F981,$AA981,FALSE)*WindSpeedStep)</f>
        <v>1.0000000000000022</v>
      </c>
      <c r="AH981" s="40">
        <f t="array" ref="AH981">SUM(_xlfn.NORM.DIST($AD$3:$AD$1003,$F981,$AB981,FALSE)*WindSpeedStep)</f>
        <v>1.000000000000002</v>
      </c>
      <c r="AJ981" s="47">
        <f t="shared" si="293"/>
        <v>14</v>
      </c>
      <c r="AK981" s="83" t="b">
        <f>COUNTIF('Power Curve'!$D$2:$D$31,AJ981)&gt;0</f>
        <v>1</v>
      </c>
      <c r="AL981" s="83" t="b">
        <f t="shared" si="294"/>
        <v>0</v>
      </c>
      <c r="AM981" s="83" t="b">
        <f t="shared" si="300"/>
        <v>1</v>
      </c>
      <c r="AN981" s="47" t="str">
        <f t="shared" si="295"/>
        <v>Inner</v>
      </c>
      <c r="AO981" s="48" t="str">
        <f t="shared" si="296"/>
        <v>1.4-1.5</v>
      </c>
      <c r="AP981" s="49" t="str">
        <f t="shared" si="301"/>
        <v>5-6</v>
      </c>
      <c r="AQ981" s="49" t="str">
        <f t="shared" si="302"/>
        <v>Feb</v>
      </c>
      <c r="AR981" s="48" t="str">
        <f t="shared" si="303"/>
        <v>285-295</v>
      </c>
      <c r="AS981" s="49" t="str">
        <f t="shared" si="297"/>
        <v>Inner-TI</v>
      </c>
    </row>
    <row r="982" spans="5:45" x14ac:dyDescent="0.3">
      <c r="E982" s="15">
        <v>40960.243055555555</v>
      </c>
      <c r="F982" s="21">
        <v>13.19</v>
      </c>
      <c r="G982" s="21">
        <v>1976.759948730466</v>
      </c>
      <c r="H982" s="42">
        <v>1.1773327748890081</v>
      </c>
      <c r="I982" s="35">
        <v>289.7</v>
      </c>
      <c r="J982" s="43">
        <v>0.1592115238817286</v>
      </c>
      <c r="K982" s="44">
        <v>0.12252235596540646</v>
      </c>
      <c r="L982" s="26">
        <f t="shared" si="285"/>
        <v>13.016648500106834</v>
      </c>
      <c r="M982" s="26">
        <f t="shared" si="286"/>
        <v>1.3698149620066717</v>
      </c>
      <c r="N982" s="96">
        <f t="shared" si="287"/>
        <v>14</v>
      </c>
      <c r="O982" s="26">
        <f t="shared" si="288"/>
        <v>2.7774588602230778E-2</v>
      </c>
      <c r="P982" s="3">
        <f>IF(L982&gt;'Power Curve'!$C$37,0,INDEX(Ci,$N982,1)*POWER(1-O982,3)+INDEX(Ci,$N982,2)*3*O982*POWER(1-O982,2)+INDEX(Ci,$N982,3)*3*POWER(O982,2)*(1-O982)+INDEX(Ci,$N982,4)*POWER(O982,3))</f>
        <v>1953.9314204903364</v>
      </c>
      <c r="Q982" s="3">
        <f>MAX(0,MIN(P982-V982+W982,'Power Curve'!$C$39))</f>
        <v>1914.0104625912593</v>
      </c>
      <c r="R982" s="3">
        <f t="shared" si="289"/>
        <v>1976.759948730466</v>
      </c>
      <c r="S982" s="3">
        <f t="shared" si="290"/>
        <v>-62.749486139206738</v>
      </c>
      <c r="T982" s="3">
        <f t="shared" si="291"/>
        <v>62.749486139206738</v>
      </c>
      <c r="V982" s="37">
        <f t="array" ref="V982">SUM(_xlfn.NORM.DIST($AD$3:$AD$1003,$L982,$AA982,FALSE)*WindSpeedStep*$AE$3:$AE$1003)/AG982</f>
        <v>1945.2174696229067</v>
      </c>
      <c r="W982" s="37">
        <f t="array" ref="W982">SUM(_xlfn.NORM.DIST($AD$3:$AD$1003,$L982,$AB982,FALSE)*WindSpeedStep*$AE$3:$AE$1003)/AH982</f>
        <v>1905.2965117238296</v>
      </c>
      <c r="Y982" s="1">
        <f t="shared" si="292"/>
        <v>13</v>
      </c>
      <c r="Z982" s="99">
        <f>IF(L982&lt;'Power Curve'!$P$28,'Power Curve'!$Q$28,IF(L982&gt;'Power Curve'!$P$29,'Power Curve'!$Q$29,INDEX(ReferenceTurbulence,Y982)+(L982-INDEX(ReferenceTurbulenceWindSpeed,Y982))*(INDEX(ReferenceTurbulence,Y982+1)-INDEX(ReferenceTurbulence,Y982))/(INDEX(ReferenceTurbulenceWindSpeed,Y982+1)-INDEX(ReferenceTurbulenceWindSpeed,Y982))))</f>
        <v>0.12174706346380415</v>
      </c>
      <c r="AA982" s="100">
        <f t="shared" si="298"/>
        <v>1.5847387310285379</v>
      </c>
      <c r="AB982" s="29">
        <f t="shared" si="299"/>
        <v>2.0724004435348258</v>
      </c>
      <c r="AD982" s="29">
        <f>'Zero Turbulence Curve'!F981</f>
        <v>97.899999999998712</v>
      </c>
      <c r="AE982" s="29">
        <f>'Zero Turbulence Curve'!G981</f>
        <v>1989.4717126307078</v>
      </c>
      <c r="AF982" s="39"/>
      <c r="AG982" s="40">
        <f t="array" ref="AG982">SUM(_xlfn.NORM.DIST($AD$3:$AD$1003,$F982,$AA982,FALSE)*WindSpeedStep)</f>
        <v>1.0000000000000031</v>
      </c>
      <c r="AH982" s="40">
        <f t="array" ref="AH982">SUM(_xlfn.NORM.DIST($AD$3:$AD$1003,$F982,$AB982,FALSE)*WindSpeedStep)</f>
        <v>0.99999999991670396</v>
      </c>
      <c r="AJ982" s="47">
        <f t="shared" si="293"/>
        <v>13</v>
      </c>
      <c r="AK982" s="83" t="b">
        <f>COUNTIF('Power Curve'!$D$2:$D$31,AJ982)&gt;0</f>
        <v>1</v>
      </c>
      <c r="AL982" s="83" t="b">
        <f t="shared" si="294"/>
        <v>0</v>
      </c>
      <c r="AM982" s="83" t="b">
        <f t="shared" si="300"/>
        <v>1</v>
      </c>
      <c r="AN982" s="47" t="str">
        <f t="shared" si="295"/>
        <v>Outer</v>
      </c>
      <c r="AO982" s="48" t="str">
        <f t="shared" si="296"/>
        <v>1.3-1.4</v>
      </c>
      <c r="AP982" s="49" t="str">
        <f t="shared" si="301"/>
        <v>5-6</v>
      </c>
      <c r="AQ982" s="49" t="str">
        <f t="shared" si="302"/>
        <v>Feb</v>
      </c>
      <c r="AR982" s="48" t="str">
        <f t="shared" si="303"/>
        <v>285-295</v>
      </c>
      <c r="AS982" s="49" t="str">
        <f t="shared" si="297"/>
        <v>HWS-HTI</v>
      </c>
    </row>
    <row r="983" spans="5:45" x14ac:dyDescent="0.3">
      <c r="E983" s="15">
        <v>40960.25</v>
      </c>
      <c r="F983" s="21">
        <v>13.34</v>
      </c>
      <c r="G983" s="21">
        <v>1976.1100158691411</v>
      </c>
      <c r="H983" s="42">
        <v>1.178352218132692</v>
      </c>
      <c r="I983" s="35">
        <v>289.60000000000002</v>
      </c>
      <c r="J983" s="43">
        <v>0.12818590704647675</v>
      </c>
      <c r="K983" s="44">
        <v>0.1462402550192746</v>
      </c>
      <c r="L983" s="26">
        <f t="shared" si="285"/>
        <v>13.168475737345871</v>
      </c>
      <c r="M983" s="26">
        <f t="shared" si="286"/>
        <v>1.3932803509491671</v>
      </c>
      <c r="N983" s="96">
        <f t="shared" si="287"/>
        <v>14</v>
      </c>
      <c r="O983" s="26">
        <f t="shared" si="288"/>
        <v>0.18530993536165052</v>
      </c>
      <c r="P983" s="3">
        <f>IF(L983&gt;'Power Curve'!$C$37,0,INDEX(Ci,$N983,1)*POWER(1-O983,3)+INDEX(Ci,$N983,2)*3*O983*POWER(1-O983,2)+INDEX(Ci,$N983,3)*3*POWER(O983,2)*(1-O983)+INDEX(Ci,$N983,4)*POWER(O983,3))</f>
        <v>1958.2674102623437</v>
      </c>
      <c r="Q983" s="3">
        <f>MAX(0,MIN(P983-V983+W983,'Power Curve'!$C$39))</f>
        <v>1952.6254100861197</v>
      </c>
      <c r="R983" s="3">
        <f t="shared" si="289"/>
        <v>1976.1100158691411</v>
      </c>
      <c r="S983" s="3">
        <f t="shared" si="290"/>
        <v>-23.484605783021379</v>
      </c>
      <c r="T983" s="3">
        <f t="shared" si="291"/>
        <v>23.484605783021379</v>
      </c>
      <c r="V983" s="37">
        <f t="array" ref="V983">SUM(_xlfn.NORM.DIST($AD$3:$AD$1003,$L983,$AA983,FALSE)*WindSpeedStep*$AE$3:$AE$1003)/AG983</f>
        <v>1950.2983250260029</v>
      </c>
      <c r="W983" s="37">
        <f t="array" ref="W983">SUM(_xlfn.NORM.DIST($AD$3:$AD$1003,$L983,$AB983,FALSE)*WindSpeedStep*$AE$3:$AE$1003)/AH983</f>
        <v>1944.6563248497789</v>
      </c>
      <c r="Y983" s="1">
        <f t="shared" si="292"/>
        <v>13</v>
      </c>
      <c r="Z983" s="99">
        <f>IF(L983&lt;'Power Curve'!$P$28,'Power Curve'!$Q$28,IF(L983&gt;'Power Curve'!$P$29,'Power Curve'!$Q$29,INDEX(ReferenceTurbulence,Y983)+(L983-INDEX(ReferenceTurbulenceWindSpeed,Y983))*(INDEX(ReferenceTurbulence,Y983+1)-INDEX(ReferenceTurbulence,Y983))/(INDEX(ReferenceTurbulenceWindSpeed,Y983+1)-INDEX(ReferenceTurbulenceWindSpeed,Y983))))</f>
        <v>0.12157662373081658</v>
      </c>
      <c r="AA983" s="100">
        <f t="shared" si="298"/>
        <v>1.6009788198276864</v>
      </c>
      <c r="AB983" s="29">
        <f t="shared" si="299"/>
        <v>1.6880130068112023</v>
      </c>
      <c r="AD983" s="29">
        <f>'Zero Turbulence Curve'!F982</f>
        <v>97.999999999998707</v>
      </c>
      <c r="AE983" s="29">
        <f>'Zero Turbulence Curve'!G982</f>
        <v>1989.4717126307078</v>
      </c>
      <c r="AF983" s="39"/>
      <c r="AG983" s="40">
        <f t="array" ref="AG983">SUM(_xlfn.NORM.DIST($AD$3:$AD$1003,$F983,$AA983,FALSE)*WindSpeedStep)</f>
        <v>1.000000000000002</v>
      </c>
      <c r="AH983" s="40">
        <f t="array" ref="AH983">SUM(_xlfn.NORM.DIST($AD$3:$AD$1003,$F983,$AB983,FALSE)*WindSpeedStep)</f>
        <v>1.0000000000000011</v>
      </c>
      <c r="AJ983" s="47">
        <f t="shared" si="293"/>
        <v>13</v>
      </c>
      <c r="AK983" s="83" t="b">
        <f>COUNTIF('Power Curve'!$D$2:$D$31,AJ983)&gt;0</f>
        <v>1</v>
      </c>
      <c r="AL983" s="83" t="b">
        <f t="shared" si="294"/>
        <v>0</v>
      </c>
      <c r="AM983" s="83" t="b">
        <f t="shared" si="300"/>
        <v>1</v>
      </c>
      <c r="AN983" s="47" t="str">
        <f t="shared" si="295"/>
        <v>Inner</v>
      </c>
      <c r="AO983" s="48" t="str">
        <f t="shared" si="296"/>
        <v>1.3-1.4</v>
      </c>
      <c r="AP983" s="49" t="str">
        <f t="shared" si="301"/>
        <v>6-7</v>
      </c>
      <c r="AQ983" s="49" t="str">
        <f t="shared" si="302"/>
        <v>Feb</v>
      </c>
      <c r="AR983" s="48" t="str">
        <f t="shared" si="303"/>
        <v>285-295</v>
      </c>
      <c r="AS983" s="49" t="str">
        <f t="shared" si="297"/>
        <v>Inner-TI</v>
      </c>
    </row>
    <row r="984" spans="5:45" x14ac:dyDescent="0.3">
      <c r="E984" s="15">
        <v>40960.256944444445</v>
      </c>
      <c r="F984" s="21">
        <v>14.61</v>
      </c>
      <c r="G984" s="21">
        <v>1960.8600006103491</v>
      </c>
      <c r="H984" s="42">
        <v>1.1785266788195856</v>
      </c>
      <c r="I984" s="35">
        <v>289.5</v>
      </c>
      <c r="J984" s="43">
        <v>0.12799452429842575</v>
      </c>
      <c r="K984" s="44">
        <v>0.16339773201752086</v>
      </c>
      <c r="L984" s="26">
        <f t="shared" si="285"/>
        <v>14.422857936894918</v>
      </c>
      <c r="M984" s="26">
        <f t="shared" si="286"/>
        <v>1.587149163490488</v>
      </c>
      <c r="N984" s="96">
        <f t="shared" si="287"/>
        <v>15</v>
      </c>
      <c r="O984" s="26">
        <f t="shared" si="288"/>
        <v>0.44825636840338917</v>
      </c>
      <c r="P984" s="3">
        <f>IF(L984&gt;'Power Curve'!$C$37,0,INDEX(Ci,$N984,1)*POWER(1-O984,3)+INDEX(Ci,$N984,2)*3*O984*POWER(1-O984,2)+INDEX(Ci,$N984,3)*3*POWER(O984,2)*(1-O984)+INDEX(Ci,$N984,4)*POWER(O984,3))</f>
        <v>1977.1817434346117</v>
      </c>
      <c r="Q984" s="3">
        <f>MAX(0,MIN(P984-V984+W984,'Power Curve'!$C$39))</f>
        <v>1974.7950985177083</v>
      </c>
      <c r="R984" s="3">
        <f t="shared" si="289"/>
        <v>1960.8600006103491</v>
      </c>
      <c r="S984" s="3">
        <f t="shared" si="290"/>
        <v>13.93509790735925</v>
      </c>
      <c r="T984" s="3">
        <f t="shared" si="291"/>
        <v>13.93509790735925</v>
      </c>
      <c r="V984" s="37">
        <f t="array" ref="V984">SUM(_xlfn.NORM.DIST($AD$3:$AD$1003,$L984,$AA984,FALSE)*WindSpeedStep*$AE$3:$AE$1003)/AG984</f>
        <v>1972.722746197272</v>
      </c>
      <c r="W984" s="37">
        <f t="array" ref="W984">SUM(_xlfn.NORM.DIST($AD$3:$AD$1003,$L984,$AB984,FALSE)*WindSpeedStep*$AE$3:$AE$1003)/AH984</f>
        <v>1970.3361012803687</v>
      </c>
      <c r="Y984" s="1">
        <f t="shared" si="292"/>
        <v>14</v>
      </c>
      <c r="Z984" s="99">
        <f>IF(L984&lt;'Power Curve'!$P$28,'Power Curve'!$Q$28,IF(L984&gt;'Power Curve'!$P$29,'Power Curve'!$Q$29,INDEX(ReferenceTurbulence,Y984)+(L984-INDEX(ReferenceTurbulenceWindSpeed,Y984))*(INDEX(ReferenceTurbulence,Y984+1)-INDEX(ReferenceTurbulence,Y984))/(INDEX(ReferenceTurbulenceWindSpeed,Y984+1)-INDEX(ReferenceTurbulenceWindSpeed,Y984))))</f>
        <v>0.12185214284756622</v>
      </c>
      <c r="AA984" s="100">
        <f t="shared" si="298"/>
        <v>1.7574561455966737</v>
      </c>
      <c r="AB984" s="29">
        <f t="shared" si="299"/>
        <v>1.8460468406566393</v>
      </c>
      <c r="AD984" s="29">
        <f>'Zero Turbulence Curve'!F983</f>
        <v>98.099999999998701</v>
      </c>
      <c r="AE984" s="29">
        <f>'Zero Turbulence Curve'!G983</f>
        <v>1989.4717126307078</v>
      </c>
      <c r="AF984" s="39"/>
      <c r="AG984" s="40">
        <f t="array" ref="AG984">SUM(_xlfn.NORM.DIST($AD$3:$AD$1003,$F984,$AA984,FALSE)*WindSpeedStep)</f>
        <v>0.99999999999999978</v>
      </c>
      <c r="AH984" s="40">
        <f t="array" ref="AH984">SUM(_xlfn.NORM.DIST($AD$3:$AD$1003,$F984,$AB984,FALSE)*WindSpeedStep)</f>
        <v>0.99999999999999889</v>
      </c>
      <c r="AJ984" s="47">
        <f t="shared" si="293"/>
        <v>14</v>
      </c>
      <c r="AK984" s="83" t="b">
        <f>COUNTIF('Power Curve'!$D$2:$D$31,AJ984)&gt;0</f>
        <v>1</v>
      </c>
      <c r="AL984" s="83" t="b">
        <f t="shared" si="294"/>
        <v>0</v>
      </c>
      <c r="AM984" s="83" t="b">
        <f t="shared" si="300"/>
        <v>1</v>
      </c>
      <c r="AN984" s="47" t="str">
        <f t="shared" si="295"/>
        <v>Inner</v>
      </c>
      <c r="AO984" s="48" t="str">
        <f t="shared" si="296"/>
        <v>1.5-1.6</v>
      </c>
      <c r="AP984" s="49" t="str">
        <f t="shared" si="301"/>
        <v>6-7</v>
      </c>
      <c r="AQ984" s="49" t="str">
        <f t="shared" si="302"/>
        <v>Feb</v>
      </c>
      <c r="AR984" s="48" t="str">
        <f t="shared" si="303"/>
        <v>285-295</v>
      </c>
      <c r="AS984" s="49" t="str">
        <f t="shared" si="297"/>
        <v>Inner-TI</v>
      </c>
    </row>
    <row r="985" spans="5:45" x14ac:dyDescent="0.3">
      <c r="E985" s="15">
        <v>40960.263888888891</v>
      </c>
      <c r="F985" s="21">
        <v>14.35</v>
      </c>
      <c r="G985" s="21">
        <v>1973.400024414063</v>
      </c>
      <c r="H985" s="42">
        <v>1.1791982048225353</v>
      </c>
      <c r="I985" s="35">
        <v>290.5</v>
      </c>
      <c r="J985" s="43">
        <v>0.15261324041811847</v>
      </c>
      <c r="K985" s="44">
        <v>9.3736044126134135E-2</v>
      </c>
      <c r="L985" s="26">
        <f t="shared" si="285"/>
        <v>14.16887844918914</v>
      </c>
      <c r="M985" s="26">
        <f t="shared" si="286"/>
        <v>1.5478958149424351</v>
      </c>
      <c r="N985" s="96">
        <f t="shared" si="287"/>
        <v>15</v>
      </c>
      <c r="O985" s="26">
        <f t="shared" si="288"/>
        <v>0.20561967281370228</v>
      </c>
      <c r="P985" s="3">
        <f>IF(L985&gt;'Power Curve'!$C$37,0,INDEX(Ci,$N985,1)*POWER(1-O985,3)+INDEX(Ci,$N985,2)*3*O985*POWER(1-O985,2)+INDEX(Ci,$N985,3)*3*POWER(O985,2)*(1-O985)+INDEX(Ci,$N985,4)*POWER(O985,3))</f>
        <v>1976.112079869858</v>
      </c>
      <c r="Q985" s="3">
        <f>MAX(0,MIN(P985-V985+W985,'Power Curve'!$C$39))</f>
        <v>1957.6796492391259</v>
      </c>
      <c r="R985" s="3">
        <f t="shared" si="289"/>
        <v>1973.400024414063</v>
      </c>
      <c r="S985" s="3">
        <f t="shared" si="290"/>
        <v>-15.720375174937089</v>
      </c>
      <c r="T985" s="3">
        <f t="shared" si="291"/>
        <v>15.720375174937089</v>
      </c>
      <c r="V985" s="37">
        <f t="array" ref="V985">SUM(_xlfn.NORM.DIST($AD$3:$AD$1003,$L985,$AA985,FALSE)*WindSpeedStep*$AE$3:$AE$1003)/AG985</f>
        <v>1970.2340594681245</v>
      </c>
      <c r="W985" s="37">
        <f t="array" ref="W985">SUM(_xlfn.NORM.DIST($AD$3:$AD$1003,$L985,$AB985,FALSE)*WindSpeedStep*$AE$3:$AE$1003)/AH985</f>
        <v>1951.8016288373924</v>
      </c>
      <c r="Y985" s="1">
        <f t="shared" si="292"/>
        <v>14</v>
      </c>
      <c r="Z985" s="99">
        <f>IF(L985&lt;'Power Curve'!$P$28,'Power Curve'!$Q$28,IF(L985&gt;'Power Curve'!$P$29,'Power Curve'!$Q$29,INDEX(ReferenceTurbulence,Y985)+(L985-INDEX(ReferenceTurbulenceWindSpeed,Y985))*(INDEX(ReferenceTurbulence,Y985+1)-INDEX(ReferenceTurbulence,Y985))/(INDEX(ReferenceTurbulenceWindSpeed,Y985+1)-INDEX(ReferenceTurbulenceWindSpeed,Y985))))</f>
        <v>0.12122590067475335</v>
      </c>
      <c r="AA985" s="100">
        <f t="shared" si="298"/>
        <v>1.7176350515540559</v>
      </c>
      <c r="AB985" s="29">
        <f t="shared" si="299"/>
        <v>2.1623584532211999</v>
      </c>
      <c r="AD985" s="29">
        <f>'Zero Turbulence Curve'!F984</f>
        <v>98.199999999998695</v>
      </c>
      <c r="AE985" s="29">
        <f>'Zero Turbulence Curve'!G984</f>
        <v>1989.4717126307078</v>
      </c>
      <c r="AF985" s="39"/>
      <c r="AG985" s="40">
        <f t="array" ref="AG985">SUM(_xlfn.NORM.DIST($AD$3:$AD$1003,$F985,$AA985,FALSE)*WindSpeedStep)</f>
        <v>1.0000000000000007</v>
      </c>
      <c r="AH985" s="40">
        <f t="array" ref="AH985">SUM(_xlfn.NORM.DIST($AD$3:$AD$1003,$F985,$AB985,FALSE)*WindSpeedStep)</f>
        <v>0.99999999998630773</v>
      </c>
      <c r="AJ985" s="47">
        <f t="shared" si="293"/>
        <v>14</v>
      </c>
      <c r="AK985" s="83" t="b">
        <f>COUNTIF('Power Curve'!$D$2:$D$31,AJ985)&gt;0</f>
        <v>1</v>
      </c>
      <c r="AL985" s="83" t="b">
        <f t="shared" si="294"/>
        <v>0</v>
      </c>
      <c r="AM985" s="83" t="b">
        <f t="shared" si="300"/>
        <v>1</v>
      </c>
      <c r="AN985" s="47" t="str">
        <f t="shared" si="295"/>
        <v>Outer</v>
      </c>
      <c r="AO985" s="48" t="str">
        <f t="shared" si="296"/>
        <v>1.5-1.6</v>
      </c>
      <c r="AP985" s="49" t="str">
        <f t="shared" si="301"/>
        <v>6-7</v>
      </c>
      <c r="AQ985" s="49" t="str">
        <f t="shared" si="302"/>
        <v>Feb</v>
      </c>
      <c r="AR985" s="48" t="str">
        <f t="shared" si="303"/>
        <v>285-295</v>
      </c>
      <c r="AS985" s="49" t="str">
        <f t="shared" si="297"/>
        <v>HWS-HTI</v>
      </c>
    </row>
    <row r="986" spans="5:45" x14ac:dyDescent="0.3">
      <c r="E986" s="15">
        <v>40960.270833333336</v>
      </c>
      <c r="F986" s="21">
        <v>13.18</v>
      </c>
      <c r="G986" s="21">
        <v>1954.6899566650391</v>
      </c>
      <c r="H986" s="42">
        <v>1.1799741684599081</v>
      </c>
      <c r="I986" s="35">
        <v>287.89999999999998</v>
      </c>
      <c r="J986" s="43">
        <v>0.15022761760242792</v>
      </c>
      <c r="K986" s="44">
        <v>0.14173330255175795</v>
      </c>
      <c r="L986" s="26">
        <f t="shared" si="285"/>
        <v>13.016499739729783</v>
      </c>
      <c r="M986" s="26">
        <f t="shared" si="286"/>
        <v>1.3697919706108577</v>
      </c>
      <c r="N986" s="96">
        <f t="shared" si="287"/>
        <v>14</v>
      </c>
      <c r="O986" s="26">
        <f t="shared" si="288"/>
        <v>2.7620235417591371E-2</v>
      </c>
      <c r="P986" s="3">
        <f>IF(L986&gt;'Power Curve'!$C$37,0,INDEX(Ci,$N986,1)*POWER(1-O986,3)+INDEX(Ci,$N986,2)*3*O986*POWER(1-O986,2)+INDEX(Ci,$N986,3)*3*POWER(O986,2)*(1-O986)+INDEX(Ci,$N986,4)*POWER(O986,3))</f>
        <v>1953.927222636127</v>
      </c>
      <c r="Q986" s="3">
        <f>MAX(0,MIN(P986-V986+W986,'Power Curve'!$C$39))</f>
        <v>1924.568729981879</v>
      </c>
      <c r="R986" s="3">
        <f t="shared" si="289"/>
        <v>1954.6899566650391</v>
      </c>
      <c r="S986" s="3">
        <f t="shared" si="290"/>
        <v>-30.121226683160103</v>
      </c>
      <c r="T986" s="3">
        <f t="shared" si="291"/>
        <v>30.121226683160103</v>
      </c>
      <c r="V986" s="37">
        <f t="array" ref="V986">SUM(_xlfn.NORM.DIST($AD$3:$AD$1003,$L986,$AA986,FALSE)*WindSpeedStep*$AE$3:$AE$1003)/AG986</f>
        <v>1945.212136286239</v>
      </c>
      <c r="W986" s="37">
        <f t="array" ref="W986">SUM(_xlfn.NORM.DIST($AD$3:$AD$1003,$L986,$AB986,FALSE)*WindSpeedStep*$AE$3:$AE$1003)/AH986</f>
        <v>1915.853643631991</v>
      </c>
      <c r="Y986" s="1">
        <f t="shared" si="292"/>
        <v>13</v>
      </c>
      <c r="Z986" s="99">
        <f>IF(L986&lt;'Power Curve'!$P$28,'Power Curve'!$Q$28,IF(L986&gt;'Power Curve'!$P$29,'Power Curve'!$Q$29,INDEX(ReferenceTurbulence,Y986)+(L986-INDEX(ReferenceTurbulenceWindSpeed,Y986))*(INDEX(ReferenceTurbulence,Y986+1)-INDEX(ReferenceTurbulence,Y986))/(INDEX(ReferenceTurbulenceWindSpeed,Y986+1)-INDEX(ReferenceTurbulenceWindSpeed,Y986))))</f>
        <v>0.12174723046071066</v>
      </c>
      <c r="AA986" s="100">
        <f t="shared" si="298"/>
        <v>1.5847227936046622</v>
      </c>
      <c r="AB986" s="29">
        <f t="shared" si="299"/>
        <v>1.9554377454222285</v>
      </c>
      <c r="AD986" s="29">
        <f>'Zero Turbulence Curve'!F985</f>
        <v>98.29999999999869</v>
      </c>
      <c r="AE986" s="29">
        <f>'Zero Turbulence Curve'!G985</f>
        <v>1989.4717126307078</v>
      </c>
      <c r="AF986" s="39"/>
      <c r="AG986" s="40">
        <f t="array" ref="AG986">SUM(_xlfn.NORM.DIST($AD$3:$AD$1003,$F986,$AA986,FALSE)*WindSpeedStep)</f>
        <v>1.0000000000000031</v>
      </c>
      <c r="AH986" s="40">
        <f t="array" ref="AH986">SUM(_xlfn.NORM.DIST($AD$3:$AD$1003,$F986,$AB986,FALSE)*WindSpeedStep)</f>
        <v>0.99999999999340505</v>
      </c>
      <c r="AJ986" s="47">
        <f t="shared" si="293"/>
        <v>13</v>
      </c>
      <c r="AK986" s="83" t="b">
        <f>COUNTIF('Power Curve'!$D$2:$D$31,AJ986)&gt;0</f>
        <v>1</v>
      </c>
      <c r="AL986" s="83" t="b">
        <f t="shared" si="294"/>
        <v>0</v>
      </c>
      <c r="AM986" s="83" t="b">
        <f t="shared" si="300"/>
        <v>1</v>
      </c>
      <c r="AN986" s="47" t="str">
        <f t="shared" si="295"/>
        <v>Outer</v>
      </c>
      <c r="AO986" s="48" t="str">
        <f t="shared" si="296"/>
        <v>1.3-1.4</v>
      </c>
      <c r="AP986" s="49" t="str">
        <f t="shared" si="301"/>
        <v>6-7</v>
      </c>
      <c r="AQ986" s="49" t="str">
        <f t="shared" si="302"/>
        <v>Feb</v>
      </c>
      <c r="AR986" s="48" t="str">
        <f t="shared" si="303"/>
        <v>285-295</v>
      </c>
      <c r="AS986" s="49" t="str">
        <f t="shared" si="297"/>
        <v>HWS-HTI</v>
      </c>
    </row>
    <row r="987" spans="5:45" x14ac:dyDescent="0.3">
      <c r="E987" s="15">
        <v>40960.277777777781</v>
      </c>
      <c r="F987" s="21">
        <v>13.86</v>
      </c>
      <c r="G987" s="21">
        <v>1981.289993286133</v>
      </c>
      <c r="H987" s="42">
        <v>1.1802800997698621</v>
      </c>
      <c r="I987" s="35">
        <v>288.5</v>
      </c>
      <c r="J987" s="43">
        <v>0.15079365079365079</v>
      </c>
      <c r="K987" s="44">
        <v>0.18615448024886025</v>
      </c>
      <c r="L987" s="26">
        <f t="shared" si="285"/>
        <v>13.68924708157942</v>
      </c>
      <c r="M987" s="26">
        <f t="shared" si="286"/>
        <v>1.4737672409484048</v>
      </c>
      <c r="N987" s="96">
        <f t="shared" si="287"/>
        <v>14</v>
      </c>
      <c r="O987" s="26">
        <f t="shared" si="288"/>
        <v>0.72566024264569906</v>
      </c>
      <c r="P987" s="3">
        <f>IF(L987&gt;'Power Curve'!$C$37,0,INDEX(Ci,$N987,1)*POWER(1-O987,3)+INDEX(Ci,$N987,2)*3*O987*POWER(1-O987,2)+INDEX(Ci,$N987,3)*3*POWER(O987,2)*(1-O987)+INDEX(Ci,$N987,4)*POWER(O987,3))</f>
        <v>1971.363111859735</v>
      </c>
      <c r="Q987" s="3">
        <f>MAX(0,MIN(P987-V987+W987,'Power Curve'!$C$39))</f>
        <v>1949.1478054999536</v>
      </c>
      <c r="R987" s="3">
        <f t="shared" si="289"/>
        <v>1981.289993286133</v>
      </c>
      <c r="S987" s="3">
        <f t="shared" si="290"/>
        <v>-32.14218778617942</v>
      </c>
      <c r="T987" s="3">
        <f t="shared" si="291"/>
        <v>32.14218778617942</v>
      </c>
      <c r="V987" s="37">
        <f t="array" ref="V987">SUM(_xlfn.NORM.DIST($AD$3:$AD$1003,$L987,$AA987,FALSE)*WindSpeedStep*$AE$3:$AE$1003)/AG987</f>
        <v>1963.1644056896585</v>
      </c>
      <c r="W987" s="37">
        <f t="array" ref="W987">SUM(_xlfn.NORM.DIST($AD$3:$AD$1003,$L987,$AB987,FALSE)*WindSpeedStep*$AE$3:$AE$1003)/AH987</f>
        <v>1940.9490993298771</v>
      </c>
      <c r="Y987" s="1">
        <f t="shared" si="292"/>
        <v>13</v>
      </c>
      <c r="Z987" s="99">
        <f>IF(L987&lt;'Power Curve'!$P$28,'Power Curve'!$Q$28,IF(L987&gt;'Power Curve'!$P$29,'Power Curve'!$Q$29,INDEX(ReferenceTurbulence,Y987)+(L987-INDEX(ReferenceTurbulenceWindSpeed,Y987))*(INDEX(ReferenceTurbulence,Y987+1)-INDEX(ReferenceTurbulence,Y987))/(INDEX(ReferenceTurbulenceWindSpeed,Y987+1)-INDEX(ReferenceTurbulenceWindSpeed,Y987))))</f>
        <v>0.12099201104555113</v>
      </c>
      <c r="AA987" s="100">
        <f t="shared" si="298"/>
        <v>1.6562895340997359</v>
      </c>
      <c r="AB987" s="29">
        <f t="shared" si="299"/>
        <v>2.0642515440476901</v>
      </c>
      <c r="AD987" s="29">
        <f>'Zero Turbulence Curve'!F986</f>
        <v>98.399999999998684</v>
      </c>
      <c r="AE987" s="29">
        <f>'Zero Turbulence Curve'!G986</f>
        <v>1989.4717126307078</v>
      </c>
      <c r="AF987" s="39"/>
      <c r="AG987" s="40">
        <f t="array" ref="AG987">SUM(_xlfn.NORM.DIST($AD$3:$AD$1003,$F987,$AA987,FALSE)*WindSpeedStep)</f>
        <v>1.0000000000000016</v>
      </c>
      <c r="AH987" s="40">
        <f t="array" ref="AH987">SUM(_xlfn.NORM.DIST($AD$3:$AD$1003,$F987,$AB987,FALSE)*WindSpeedStep)</f>
        <v>0.99999999999203648</v>
      </c>
      <c r="AJ987" s="47">
        <f t="shared" si="293"/>
        <v>14</v>
      </c>
      <c r="AK987" s="83" t="b">
        <f>COUNTIF('Power Curve'!$D$2:$D$31,AJ987)&gt;0</f>
        <v>1</v>
      </c>
      <c r="AL987" s="83" t="b">
        <f t="shared" si="294"/>
        <v>0</v>
      </c>
      <c r="AM987" s="83" t="b">
        <f t="shared" si="300"/>
        <v>1</v>
      </c>
      <c r="AN987" s="47" t="str">
        <f t="shared" si="295"/>
        <v>Outer</v>
      </c>
      <c r="AO987" s="48" t="str">
        <f t="shared" si="296"/>
        <v>1.4-1.5</v>
      </c>
      <c r="AP987" s="49" t="str">
        <f t="shared" si="301"/>
        <v>6-7</v>
      </c>
      <c r="AQ987" s="49" t="str">
        <f t="shared" si="302"/>
        <v>Feb</v>
      </c>
      <c r="AR987" s="48" t="str">
        <f t="shared" si="303"/>
        <v>285-295</v>
      </c>
      <c r="AS987" s="49" t="str">
        <f t="shared" si="297"/>
        <v>HWS-HTI</v>
      </c>
    </row>
    <row r="988" spans="5:45" x14ac:dyDescent="0.3">
      <c r="E988" s="15">
        <v>40960.284722222219</v>
      </c>
      <c r="F988" s="21">
        <v>13.96</v>
      </c>
      <c r="G988" s="21">
        <v>1983.3700103759791</v>
      </c>
      <c r="H988" s="42">
        <v>1.1808486770566775</v>
      </c>
      <c r="I988" s="35">
        <v>287.89999999999998</v>
      </c>
      <c r="J988" s="43">
        <v>0.1318051575931232</v>
      </c>
      <c r="K988" s="44">
        <v>0.17728324994059338</v>
      </c>
      <c r="L988" s="26">
        <f t="shared" si="285"/>
        <v>13.790228779833477</v>
      </c>
      <c r="M988" s="26">
        <f t="shared" si="286"/>
        <v>1.4893742879361236</v>
      </c>
      <c r="N988" s="96">
        <f t="shared" si="287"/>
        <v>14</v>
      </c>
      <c r="O988" s="26">
        <f t="shared" si="288"/>
        <v>0.83043845728028443</v>
      </c>
      <c r="P988" s="3">
        <f>IF(L988&gt;'Power Curve'!$C$37,0,INDEX(Ci,$N988,1)*POWER(1-O988,3)+INDEX(Ci,$N988,2)*3*O988*POWER(1-O988,2)+INDEX(Ci,$N988,3)*3*POWER(O988,2)*(1-O988)+INDEX(Ci,$N988,4)*POWER(O988,3))</f>
        <v>1973.0563087933256</v>
      </c>
      <c r="Q988" s="3">
        <f>MAX(0,MIN(P988-V988+W988,'Power Curve'!$C$39))</f>
        <v>1966.44184869946</v>
      </c>
      <c r="R988" s="3">
        <f t="shared" si="289"/>
        <v>1983.3700103759791</v>
      </c>
      <c r="S988" s="3">
        <f t="shared" si="290"/>
        <v>-16.928161676519039</v>
      </c>
      <c r="T988" s="3">
        <f t="shared" si="291"/>
        <v>16.928161676519039</v>
      </c>
      <c r="V988" s="37">
        <f t="array" ref="V988">SUM(_xlfn.NORM.DIST($AD$3:$AD$1003,$L988,$AA988,FALSE)*WindSpeedStep*$AE$3:$AE$1003)/AG988</f>
        <v>1965.0100737776311</v>
      </c>
      <c r="W988" s="37">
        <f t="array" ref="W988">SUM(_xlfn.NORM.DIST($AD$3:$AD$1003,$L988,$AB988,FALSE)*WindSpeedStep*$AE$3:$AE$1003)/AH988</f>
        <v>1958.3956136837655</v>
      </c>
      <c r="Y988" s="1">
        <f t="shared" si="292"/>
        <v>13</v>
      </c>
      <c r="Z988" s="99">
        <f>IF(L988&lt;'Power Curve'!$P$28,'Power Curve'!$Q$28,IF(L988&gt;'Power Curve'!$P$29,'Power Curve'!$Q$29,INDEX(ReferenceTurbulence,Y988)+(L988-INDEX(ReferenceTurbulenceWindSpeed,Y988))*(INDEX(ReferenceTurbulence,Y988+1)-INDEX(ReferenceTurbulence,Y988))/(INDEX(ReferenceTurbulenceWindSpeed,Y988+1)-INDEX(ReferenceTurbulenceWindSpeed,Y988))))</f>
        <v>0.12087865000440964</v>
      </c>
      <c r="AA988" s="100">
        <f t="shared" si="298"/>
        <v>1.6669442381582278</v>
      </c>
      <c r="AB988" s="29">
        <f t="shared" si="299"/>
        <v>1.8176232775711745</v>
      </c>
      <c r="AD988" s="29">
        <f>'Zero Turbulence Curve'!F987</f>
        <v>98.499999999998678</v>
      </c>
      <c r="AE988" s="29">
        <f>'Zero Turbulence Curve'!G987</f>
        <v>1989.4717126307078</v>
      </c>
      <c r="AF988" s="39"/>
      <c r="AG988" s="40">
        <f t="array" ref="AG988">SUM(_xlfn.NORM.DIST($AD$3:$AD$1003,$F988,$AA988,FALSE)*WindSpeedStep)</f>
        <v>1.0000000000000016</v>
      </c>
      <c r="AH988" s="40">
        <f t="array" ref="AH988">SUM(_xlfn.NORM.DIST($AD$3:$AD$1003,$F988,$AB988,FALSE)*WindSpeedStep)</f>
        <v>0.99999999999999478</v>
      </c>
      <c r="AJ988" s="47">
        <f t="shared" si="293"/>
        <v>14</v>
      </c>
      <c r="AK988" s="83" t="b">
        <f>COUNTIF('Power Curve'!$D$2:$D$31,AJ988)&gt;0</f>
        <v>1</v>
      </c>
      <c r="AL988" s="83" t="b">
        <f t="shared" si="294"/>
        <v>0</v>
      </c>
      <c r="AM988" s="83" t="b">
        <f t="shared" si="300"/>
        <v>1</v>
      </c>
      <c r="AN988" s="47" t="str">
        <f t="shared" si="295"/>
        <v>Inner</v>
      </c>
      <c r="AO988" s="48" t="str">
        <f t="shared" si="296"/>
        <v>1.4-1.5</v>
      </c>
      <c r="AP988" s="49" t="str">
        <f t="shared" si="301"/>
        <v>6-7</v>
      </c>
      <c r="AQ988" s="49" t="str">
        <f t="shared" si="302"/>
        <v>Feb</v>
      </c>
      <c r="AR988" s="48" t="str">
        <f t="shared" si="303"/>
        <v>285-295</v>
      </c>
      <c r="AS988" s="49" t="str">
        <f t="shared" si="297"/>
        <v>Inner-TI</v>
      </c>
    </row>
    <row r="989" spans="5:45" x14ac:dyDescent="0.3">
      <c r="E989" s="15">
        <v>40960.291666666664</v>
      </c>
      <c r="F989" s="21">
        <v>12.6</v>
      </c>
      <c r="G989" s="21">
        <v>1965.709960937503</v>
      </c>
      <c r="H989" s="42">
        <v>1.1820912829569619</v>
      </c>
      <c r="I989" s="35">
        <v>287.7</v>
      </c>
      <c r="J989" s="43">
        <v>0.12460317460317462</v>
      </c>
      <c r="K989" s="44">
        <v>0.15252498660388761</v>
      </c>
      <c r="L989" s="26">
        <f t="shared" si="285"/>
        <v>12.451132473163858</v>
      </c>
      <c r="M989" s="26">
        <f t="shared" si="286"/>
        <v>1.2824126370566409</v>
      </c>
      <c r="N989" s="96">
        <f t="shared" si="287"/>
        <v>13</v>
      </c>
      <c r="O989" s="26">
        <f t="shared" si="288"/>
        <v>0.44536738237518564</v>
      </c>
      <c r="P989" s="3">
        <f>IF(L989&gt;'Power Curve'!$C$37,0,INDEX(Ci,$N989,1)*POWER(1-O989,3)+INDEX(Ci,$N989,2)*3*O989*POWER(1-O989,2)+INDEX(Ci,$N989,3)*3*POWER(O989,2)*(1-O989)+INDEX(Ci,$N989,4)*POWER(O989,3))</f>
        <v>1936.9351396019767</v>
      </c>
      <c r="Q989" s="3">
        <f>MAX(0,MIN(P989-V989+W989,'Power Curve'!$C$39))</f>
        <v>1931.1881734199794</v>
      </c>
      <c r="R989" s="3">
        <f t="shared" si="289"/>
        <v>1965.709960937503</v>
      </c>
      <c r="S989" s="3">
        <f t="shared" si="290"/>
        <v>-34.521787517523535</v>
      </c>
      <c r="T989" s="3">
        <f t="shared" si="291"/>
        <v>34.521787517523535</v>
      </c>
      <c r="V989" s="37">
        <f t="array" ref="V989">SUM(_xlfn.NORM.DIST($AD$3:$AD$1003,$L989,$AA989,FALSE)*WindSpeedStep*$AE$3:$AE$1003)/AG989</f>
        <v>1921.8657234927075</v>
      </c>
      <c r="W989" s="37">
        <f t="array" ref="W989">SUM(_xlfn.NORM.DIST($AD$3:$AD$1003,$L989,$AB989,FALSE)*WindSpeedStep*$AE$3:$AE$1003)/AH989</f>
        <v>1916.1187573107102</v>
      </c>
      <c r="Y989" s="1">
        <f t="shared" si="292"/>
        <v>12</v>
      </c>
      <c r="Z989" s="99">
        <f>IF(L989&lt;'Power Curve'!$P$28,'Power Curve'!$Q$28,IF(L989&gt;'Power Curve'!$P$29,'Power Curve'!$Q$29,INDEX(ReferenceTurbulence,Y989)+(L989-INDEX(ReferenceTurbulenceWindSpeed,Y989))*(INDEX(ReferenceTurbulence,Y989+1)-INDEX(ReferenceTurbulence,Y989))/(INDEX(ReferenceTurbulenceWindSpeed,Y989+1)-INDEX(ReferenceTurbulenceWindSpeed,Y989))))</f>
        <v>0.11979573489814745</v>
      </c>
      <c r="AA989" s="100">
        <f t="shared" si="298"/>
        <v>1.4915925649368524</v>
      </c>
      <c r="AB989" s="29">
        <f t="shared" si="299"/>
        <v>1.5514506335608935</v>
      </c>
      <c r="AD989" s="29">
        <f>'Zero Turbulence Curve'!F988</f>
        <v>98.599999999998673</v>
      </c>
      <c r="AE989" s="29">
        <f>'Zero Turbulence Curve'!G988</f>
        <v>1989.4717126307078</v>
      </c>
      <c r="AF989" s="39"/>
      <c r="AG989" s="40">
        <f t="array" ref="AG989">SUM(_xlfn.NORM.DIST($AD$3:$AD$1003,$F989,$AA989,FALSE)*WindSpeedStep)</f>
        <v>1.0000000000000031</v>
      </c>
      <c r="AH989" s="40">
        <f t="array" ref="AH989">SUM(_xlfn.NORM.DIST($AD$3:$AD$1003,$F989,$AB989,FALSE)*WindSpeedStep)</f>
        <v>1.0000000000000038</v>
      </c>
      <c r="AJ989" s="47">
        <f t="shared" si="293"/>
        <v>12</v>
      </c>
      <c r="AK989" s="83" t="b">
        <f>COUNTIF('Power Curve'!$D$2:$D$31,AJ989)&gt;0</f>
        <v>1</v>
      </c>
      <c r="AL989" s="83" t="b">
        <f t="shared" si="294"/>
        <v>0</v>
      </c>
      <c r="AM989" s="83" t="b">
        <f t="shared" si="300"/>
        <v>1</v>
      </c>
      <c r="AN989" s="47" t="str">
        <f t="shared" si="295"/>
        <v>Inner</v>
      </c>
      <c r="AO989" s="48" t="str">
        <f t="shared" si="296"/>
        <v>1.2-1.3</v>
      </c>
      <c r="AP989" s="49" t="str">
        <f t="shared" si="301"/>
        <v>7-8</v>
      </c>
      <c r="AQ989" s="49" t="str">
        <f t="shared" si="302"/>
        <v>Feb</v>
      </c>
      <c r="AR989" s="48" t="str">
        <f t="shared" si="303"/>
        <v>285-295</v>
      </c>
      <c r="AS989" s="49" t="str">
        <f t="shared" si="297"/>
        <v>Inner-TI</v>
      </c>
    </row>
    <row r="990" spans="5:45" x14ac:dyDescent="0.3">
      <c r="E990" s="15">
        <v>40960.298611111109</v>
      </c>
      <c r="F990" s="21">
        <v>13.24</v>
      </c>
      <c r="G990" s="21">
        <v>1980.1000213623049</v>
      </c>
      <c r="H990" s="42">
        <v>1.1827651621949435</v>
      </c>
      <c r="I990" s="35">
        <v>288.3</v>
      </c>
      <c r="J990" s="43">
        <v>0.11782477341389729</v>
      </c>
      <c r="K990" s="44">
        <v>0.16837848905311401</v>
      </c>
      <c r="L990" s="26">
        <f t="shared" si="285"/>
        <v>13.086056675920846</v>
      </c>
      <c r="M990" s="26">
        <f t="shared" si="286"/>
        <v>1.3805422193215149</v>
      </c>
      <c r="N990" s="96">
        <f t="shared" si="287"/>
        <v>14</v>
      </c>
      <c r="O990" s="26">
        <f t="shared" si="288"/>
        <v>9.979224000416094E-2</v>
      </c>
      <c r="P990" s="3">
        <f>IF(L990&gt;'Power Curve'!$C$37,0,INDEX(Ci,$N990,1)*POWER(1-O990,3)+INDEX(Ci,$N990,2)*3*O990*POWER(1-O990,2)+INDEX(Ci,$N990,3)*3*POWER(O990,2)*(1-O990)+INDEX(Ci,$N990,4)*POWER(O990,3))</f>
        <v>1955.9051603954597</v>
      </c>
      <c r="Q990" s="3">
        <f>MAX(0,MIN(P990-V990+W990,'Power Curve'!$C$39))</f>
        <v>1959.1181076935845</v>
      </c>
      <c r="R990" s="3">
        <f t="shared" si="289"/>
        <v>1980.1000213623049</v>
      </c>
      <c r="S990" s="3">
        <f t="shared" si="290"/>
        <v>-20.981913668720381</v>
      </c>
      <c r="T990" s="3">
        <f t="shared" si="291"/>
        <v>20.981913668720381</v>
      </c>
      <c r="V990" s="37">
        <f t="array" ref="V990">SUM(_xlfn.NORM.DIST($AD$3:$AD$1003,$L990,$AA990,FALSE)*WindSpeedStep*$AE$3:$AE$1003)/AG990</f>
        <v>1947.6282907302354</v>
      </c>
      <c r="W990" s="37">
        <f t="array" ref="W990">SUM(_xlfn.NORM.DIST($AD$3:$AD$1003,$L990,$AB990,FALSE)*WindSpeedStep*$AE$3:$AE$1003)/AH990</f>
        <v>1950.8412380283603</v>
      </c>
      <c r="Y990" s="1">
        <f t="shared" si="292"/>
        <v>13</v>
      </c>
      <c r="Z990" s="99">
        <f>IF(L990&lt;'Power Curve'!$P$28,'Power Curve'!$Q$28,IF(L990&gt;'Power Curve'!$P$29,'Power Curve'!$Q$29,INDEX(ReferenceTurbulence,Y990)+(L990-INDEX(ReferenceTurbulenceWindSpeed,Y990))*(INDEX(ReferenceTurbulence,Y990+1)-INDEX(ReferenceTurbulence,Y990))/(INDEX(ReferenceTurbulenceWindSpeed,Y990+1)-INDEX(ReferenceTurbulenceWindSpeed,Y990))))</f>
        <v>0.12166914654212382</v>
      </c>
      <c r="AA990" s="100">
        <f t="shared" si="298"/>
        <v>1.5921693473611511</v>
      </c>
      <c r="AB990" s="29">
        <f t="shared" si="299"/>
        <v>1.5418616627217916</v>
      </c>
      <c r="AD990" s="29">
        <f>'Zero Turbulence Curve'!F989</f>
        <v>98.699999999998667</v>
      </c>
      <c r="AE990" s="29">
        <f>'Zero Turbulence Curve'!G989</f>
        <v>1989.4717126307078</v>
      </c>
      <c r="AF990" s="39"/>
      <c r="AG990" s="40">
        <f t="array" ref="AG990">SUM(_xlfn.NORM.DIST($AD$3:$AD$1003,$F990,$AA990,FALSE)*WindSpeedStep)</f>
        <v>1.0000000000000038</v>
      </c>
      <c r="AH990" s="40">
        <f t="array" ref="AH990">SUM(_xlfn.NORM.DIST($AD$3:$AD$1003,$F990,$AB990,FALSE)*WindSpeedStep)</f>
        <v>1.0000000000000024</v>
      </c>
      <c r="AJ990" s="47">
        <f t="shared" si="293"/>
        <v>13</v>
      </c>
      <c r="AK990" s="83" t="b">
        <f>COUNTIF('Power Curve'!$D$2:$D$31,AJ990)&gt;0</f>
        <v>1</v>
      </c>
      <c r="AL990" s="83" t="b">
        <f t="shared" si="294"/>
        <v>0</v>
      </c>
      <c r="AM990" s="83" t="b">
        <f t="shared" si="300"/>
        <v>1</v>
      </c>
      <c r="AN990" s="47" t="str">
        <f t="shared" si="295"/>
        <v>Inner</v>
      </c>
      <c r="AO990" s="48" t="str">
        <f t="shared" si="296"/>
        <v>1.3-1.4</v>
      </c>
      <c r="AP990" s="49" t="str">
        <f t="shared" si="301"/>
        <v>7-8</v>
      </c>
      <c r="AQ990" s="49" t="str">
        <f t="shared" si="302"/>
        <v>Feb</v>
      </c>
      <c r="AR990" s="48" t="str">
        <f t="shared" si="303"/>
        <v>285-295</v>
      </c>
      <c r="AS990" s="49" t="str">
        <f t="shared" si="297"/>
        <v>Inner-TI</v>
      </c>
    </row>
    <row r="991" spans="5:45" x14ac:dyDescent="0.3">
      <c r="E991" s="15">
        <v>40960.305555555555</v>
      </c>
      <c r="F991" s="21">
        <v>14.5</v>
      </c>
      <c r="G991" s="21">
        <v>1973.400024414063</v>
      </c>
      <c r="H991" s="42">
        <v>1.1832919091466041</v>
      </c>
      <c r="I991" s="35">
        <v>287.10000000000002</v>
      </c>
      <c r="J991" s="43">
        <v>0.14275862068965517</v>
      </c>
      <c r="K991" s="44">
        <v>0.18222953027293481</v>
      </c>
      <c r="L991" s="26">
        <f t="shared" si="285"/>
        <v>14.333533672010667</v>
      </c>
      <c r="M991" s="26">
        <f t="shared" si="286"/>
        <v>1.5733438104087385</v>
      </c>
      <c r="N991" s="96">
        <f t="shared" si="287"/>
        <v>15</v>
      </c>
      <c r="O991" s="26">
        <f t="shared" si="288"/>
        <v>0.3629213491730171</v>
      </c>
      <c r="P991" s="3">
        <f>IF(L991&gt;'Power Curve'!$C$37,0,INDEX(Ci,$N991,1)*POWER(1-O991,3)+INDEX(Ci,$N991,2)*3*O991*POWER(1-O991,2)+INDEX(Ci,$N991,3)*3*POWER(O991,2)*(1-O991)+INDEX(Ci,$N991,4)*POWER(O991,3))</f>
        <v>1976.845213203974</v>
      </c>
      <c r="Q991" s="3">
        <f>MAX(0,MIN(P991-V991+W991,'Power Curve'!$C$39))</f>
        <v>1966.5252376238536</v>
      </c>
      <c r="R991" s="3">
        <f t="shared" si="289"/>
        <v>1973.400024414063</v>
      </c>
      <c r="S991" s="3">
        <f t="shared" si="290"/>
        <v>-6.8747867902093276</v>
      </c>
      <c r="T991" s="3">
        <f t="shared" si="291"/>
        <v>6.8747867902093276</v>
      </c>
      <c r="V991" s="37">
        <f t="array" ref="V991">SUM(_xlfn.NORM.DIST($AD$3:$AD$1003,$L991,$AA991,FALSE)*WindSpeedStep*$AE$3:$AE$1003)/AG991</f>
        <v>1971.9086982201104</v>
      </c>
      <c r="W991" s="37">
        <f t="array" ref="W991">SUM(_xlfn.NORM.DIST($AD$3:$AD$1003,$L991,$AB991,FALSE)*WindSpeedStep*$AE$3:$AE$1003)/AH991</f>
        <v>1961.58872263999</v>
      </c>
      <c r="Y991" s="1">
        <f t="shared" si="292"/>
        <v>14</v>
      </c>
      <c r="Z991" s="99">
        <f>IF(L991&lt;'Power Curve'!$P$28,'Power Curve'!$Q$28,IF(L991&gt;'Power Curve'!$P$29,'Power Curve'!$Q$29,INDEX(ReferenceTurbulence,Y991)+(L991-INDEX(ReferenceTurbulenceWindSpeed,Y991))*(INDEX(ReferenceTurbulence,Y991+1)-INDEX(ReferenceTurbulence,Y991))/(INDEX(ReferenceTurbulenceWindSpeed,Y991+1)-INDEX(ReferenceTurbulenceWindSpeed,Y991))))</f>
        <v>0.12163189426674056</v>
      </c>
      <c r="AA991" s="100">
        <f t="shared" si="298"/>
        <v>1.743414852062767</v>
      </c>
      <c r="AB991" s="29">
        <f t="shared" si="299"/>
        <v>2.0462354966249712</v>
      </c>
      <c r="AD991" s="29">
        <f>'Zero Turbulence Curve'!F990</f>
        <v>98.799999999998661</v>
      </c>
      <c r="AE991" s="29">
        <f>'Zero Turbulence Curve'!G990</f>
        <v>1989.4717126307078</v>
      </c>
      <c r="AF991" s="39"/>
      <c r="AG991" s="40">
        <f t="array" ref="AG991">SUM(_xlfn.NORM.DIST($AD$3:$AD$1003,$F991,$AA991,FALSE)*WindSpeedStep)</f>
        <v>0.99999999999999989</v>
      </c>
      <c r="AH991" s="40">
        <f t="array" ref="AH991">SUM(_xlfn.NORM.DIST($AD$3:$AD$1003,$F991,$AB991,FALSE)*WindSpeedStep)</f>
        <v>0.99999999999942502</v>
      </c>
      <c r="AJ991" s="47">
        <f t="shared" si="293"/>
        <v>14</v>
      </c>
      <c r="AK991" s="83" t="b">
        <f>COUNTIF('Power Curve'!$D$2:$D$31,AJ991)&gt;0</f>
        <v>1</v>
      </c>
      <c r="AL991" s="83" t="b">
        <f t="shared" si="294"/>
        <v>0</v>
      </c>
      <c r="AM991" s="83" t="b">
        <f t="shared" si="300"/>
        <v>1</v>
      </c>
      <c r="AN991" s="47" t="str">
        <f t="shared" si="295"/>
        <v>Outer</v>
      </c>
      <c r="AO991" s="48" t="str">
        <f t="shared" si="296"/>
        <v>1.5-1.6</v>
      </c>
      <c r="AP991" s="49" t="str">
        <f t="shared" si="301"/>
        <v>7-8</v>
      </c>
      <c r="AQ991" s="49" t="str">
        <f t="shared" si="302"/>
        <v>Feb</v>
      </c>
      <c r="AR991" s="48" t="str">
        <f t="shared" si="303"/>
        <v>285-295</v>
      </c>
      <c r="AS991" s="49" t="str">
        <f t="shared" si="297"/>
        <v>HWS-HTI</v>
      </c>
    </row>
    <row r="992" spans="5:45" x14ac:dyDescent="0.3">
      <c r="E992" s="15">
        <v>40960.3125</v>
      </c>
      <c r="F992" s="21">
        <v>15.56</v>
      </c>
      <c r="G992" s="21">
        <v>1980.1000213623049</v>
      </c>
      <c r="H992" s="42">
        <v>1.1832919091466041</v>
      </c>
      <c r="I992" s="35">
        <v>287.89999999999998</v>
      </c>
      <c r="J992" s="43">
        <v>0.15745501285347044</v>
      </c>
      <c r="K992" s="44">
        <v>0.15558182192314407</v>
      </c>
      <c r="L992" s="26">
        <f t="shared" si="285"/>
        <v>15.381364409412827</v>
      </c>
      <c r="M992" s="26">
        <f t="shared" si="286"/>
        <v>1.7352894286401537</v>
      </c>
      <c r="N992" s="96">
        <f t="shared" si="287"/>
        <v>16</v>
      </c>
      <c r="O992" s="26">
        <f t="shared" si="288"/>
        <v>0.38190866633425918</v>
      </c>
      <c r="P992" s="3">
        <f>IF(L992&gt;'Power Curve'!$C$37,0,INDEX(Ci,$N992,1)*POWER(1-O992,3)+INDEX(Ci,$N992,2)*3*O992*POWER(1-O992,2)+INDEX(Ci,$N992,3)*3*POWER(O992,2)*(1-O992)+INDEX(Ci,$N992,4)*POWER(O992,3))</f>
        <v>1980.4019094154462</v>
      </c>
      <c r="Q992" s="3">
        <f>MAX(0,MIN(P992-V992+W992,'Power Curve'!$C$39))</f>
        <v>1969.2247933598619</v>
      </c>
      <c r="R992" s="3">
        <f t="shared" si="289"/>
        <v>1980.1000213623049</v>
      </c>
      <c r="S992" s="3">
        <f t="shared" si="290"/>
        <v>-10.875228002443009</v>
      </c>
      <c r="T992" s="3">
        <f t="shared" si="291"/>
        <v>10.875228002443009</v>
      </c>
      <c r="V992" s="37">
        <f t="array" ref="V992">SUM(_xlfn.NORM.DIST($AD$3:$AD$1003,$L992,$AA992,FALSE)*WindSpeedStep*$AE$3:$AE$1003)/AG992</f>
        <v>1978.902216022547</v>
      </c>
      <c r="W992" s="37">
        <f t="array" ref="W992">SUM(_xlfn.NORM.DIST($AD$3:$AD$1003,$L992,$AB992,FALSE)*WindSpeedStep*$AE$3:$AE$1003)/AH992</f>
        <v>1967.7250999669627</v>
      </c>
      <c r="Y992" s="1">
        <f t="shared" si="292"/>
        <v>15</v>
      </c>
      <c r="Z992" s="99">
        <f>IF(L992&lt;'Power Curve'!$P$28,'Power Curve'!$Q$28,IF(L992&gt;'Power Curve'!$P$29,'Power Curve'!$Q$29,INDEX(ReferenceTurbulence,Y992)+(L992-INDEX(ReferenceTurbulenceWindSpeed,Y992))*(INDEX(ReferenceTurbulence,Y992+1)-INDEX(ReferenceTurbulence,Y992))/(INDEX(ReferenceTurbulenceWindSpeed,Y992+1)-INDEX(ReferenceTurbulenceWindSpeed,Y992))))</f>
        <v>0.12241892547366738</v>
      </c>
      <c r="AA992" s="100">
        <f t="shared" si="298"/>
        <v>1.8829701033192288</v>
      </c>
      <c r="AB992" s="29">
        <f t="shared" si="299"/>
        <v>2.4218729307880094</v>
      </c>
      <c r="AD992" s="29">
        <f>'Zero Turbulence Curve'!F991</f>
        <v>98.899999999998656</v>
      </c>
      <c r="AE992" s="29">
        <f>'Zero Turbulence Curve'!G991</f>
        <v>1989.4717126307078</v>
      </c>
      <c r="AF992" s="39"/>
      <c r="AG992" s="40">
        <f t="array" ref="AG992">SUM(_xlfn.NORM.DIST($AD$3:$AD$1003,$F992,$AA992,FALSE)*WindSpeedStep)</f>
        <v>0.99999999999999634</v>
      </c>
      <c r="AH992" s="40">
        <f t="array" ref="AH992">SUM(_xlfn.NORM.DIST($AD$3:$AD$1003,$F992,$AB992,FALSE)*WindSpeedStep)</f>
        <v>0.99999999994253075</v>
      </c>
      <c r="AJ992" s="47">
        <f t="shared" si="293"/>
        <v>15</v>
      </c>
      <c r="AK992" s="83" t="b">
        <f>COUNTIF('Power Curve'!$D$2:$D$31,AJ992)&gt;0</f>
        <v>1</v>
      </c>
      <c r="AL992" s="83" t="b">
        <f t="shared" si="294"/>
        <v>0</v>
      </c>
      <c r="AM992" s="83" t="b">
        <f t="shared" si="300"/>
        <v>1</v>
      </c>
      <c r="AN992" s="47" t="str">
        <f t="shared" si="295"/>
        <v>Outer</v>
      </c>
      <c r="AO992" s="48" t="str">
        <f t="shared" si="296"/>
        <v>1.7-1.8</v>
      </c>
      <c r="AP992" s="49" t="str">
        <f t="shared" si="301"/>
        <v>7-8</v>
      </c>
      <c r="AQ992" s="49" t="str">
        <f t="shared" si="302"/>
        <v>Feb</v>
      </c>
      <c r="AR992" s="48" t="str">
        <f t="shared" si="303"/>
        <v>285-295</v>
      </c>
      <c r="AS992" s="49" t="str">
        <f t="shared" si="297"/>
        <v>HWS-HTI</v>
      </c>
    </row>
    <row r="993" spans="5:45" x14ac:dyDescent="0.3">
      <c r="E993" s="15">
        <v>40960.319444444445</v>
      </c>
      <c r="F993" s="21">
        <v>15.44</v>
      </c>
      <c r="G993" s="21">
        <v>1987.1799468994141</v>
      </c>
      <c r="H993" s="42">
        <v>1.183527277084357</v>
      </c>
      <c r="I993" s="35">
        <v>288.39999999999998</v>
      </c>
      <c r="J993" s="43">
        <v>0.13147668393782383</v>
      </c>
      <c r="K993" s="44">
        <v>0.17617915408071705</v>
      </c>
      <c r="L993" s="26">
        <f t="shared" si="285"/>
        <v>15.263753962547623</v>
      </c>
      <c r="M993" s="26">
        <f t="shared" si="286"/>
        <v>1.7171123549504854</v>
      </c>
      <c r="N993" s="96">
        <f t="shared" si="287"/>
        <v>16</v>
      </c>
      <c r="O993" s="26">
        <f t="shared" si="288"/>
        <v>0.26400841070191094</v>
      </c>
      <c r="P993" s="3">
        <f>IF(L993&gt;'Power Curve'!$C$37,0,INDEX(Ci,$N993,1)*POWER(1-O993,3)+INDEX(Ci,$N993,2)*3*O993*POWER(1-O993,2)+INDEX(Ci,$N993,3)*3*POWER(O993,2)*(1-O993)+INDEX(Ci,$N993,4)*POWER(O993,3))</f>
        <v>1979.9939479667835</v>
      </c>
      <c r="Q993" s="3">
        <f>MAX(0,MIN(P993-V993+W993,'Power Curve'!$C$39))</f>
        <v>1977.9573915271146</v>
      </c>
      <c r="R993" s="3">
        <f t="shared" si="289"/>
        <v>1987.1799468994141</v>
      </c>
      <c r="S993" s="3">
        <f t="shared" si="290"/>
        <v>-9.2225553722994391</v>
      </c>
      <c r="T993" s="3">
        <f t="shared" si="291"/>
        <v>9.2225553722994391</v>
      </c>
      <c r="V993" s="37">
        <f t="array" ref="V993">SUM(_xlfn.NORM.DIST($AD$3:$AD$1003,$L993,$AA993,FALSE)*WindSpeedStep*$AE$3:$AE$1003)/AG993</f>
        <v>1978.312677647066</v>
      </c>
      <c r="W993" s="37">
        <f t="array" ref="W993">SUM(_xlfn.NORM.DIST($AD$3:$AD$1003,$L993,$AB993,FALSE)*WindSpeedStep*$AE$3:$AE$1003)/AH993</f>
        <v>1976.2761212073972</v>
      </c>
      <c r="Y993" s="1">
        <f t="shared" si="292"/>
        <v>15</v>
      </c>
      <c r="Z993" s="99">
        <f>IF(L993&lt;'Power Curve'!$P$28,'Power Curve'!$Q$28,IF(L993&gt;'Power Curve'!$P$29,'Power Curve'!$Q$29,INDEX(ReferenceTurbulence,Y993)+(L993-INDEX(ReferenceTurbulenceWindSpeed,Y993))*(INDEX(ReferenceTurbulence,Y993+1)-INDEX(ReferenceTurbulence,Y993))/(INDEX(ReferenceTurbulenceWindSpeed,Y993+1)-INDEX(ReferenceTurbulenceWindSpeed,Y993))))</f>
        <v>0.12268357314188622</v>
      </c>
      <c r="AA993" s="100">
        <f t="shared" si="298"/>
        <v>1.8726118756839669</v>
      </c>
      <c r="AB993" s="29">
        <f t="shared" si="299"/>
        <v>2.0068277554385801</v>
      </c>
      <c r="AD993" s="29">
        <f>'Zero Turbulence Curve'!F992</f>
        <v>98.99999999999865</v>
      </c>
      <c r="AE993" s="29">
        <f>'Zero Turbulence Curve'!G992</f>
        <v>1989.4717126307078</v>
      </c>
      <c r="AF993" s="39"/>
      <c r="AG993" s="40">
        <f t="array" ref="AG993">SUM(_xlfn.NORM.DIST($AD$3:$AD$1003,$F993,$AA993,FALSE)*WindSpeedStep)</f>
        <v>0.99999999999999789</v>
      </c>
      <c r="AH993" s="40">
        <f t="array" ref="AH993">SUM(_xlfn.NORM.DIST($AD$3:$AD$1003,$F993,$AB993,FALSE)*WindSpeedStep)</f>
        <v>0.99999999999999045</v>
      </c>
      <c r="AJ993" s="47">
        <f t="shared" si="293"/>
        <v>15</v>
      </c>
      <c r="AK993" s="83" t="b">
        <f>COUNTIF('Power Curve'!$D$2:$D$31,AJ993)&gt;0</f>
        <v>1</v>
      </c>
      <c r="AL993" s="83" t="b">
        <f t="shared" si="294"/>
        <v>0</v>
      </c>
      <c r="AM993" s="83" t="b">
        <f t="shared" si="300"/>
        <v>1</v>
      </c>
      <c r="AN993" s="47" t="str">
        <f t="shared" si="295"/>
        <v>Inner</v>
      </c>
      <c r="AO993" s="48" t="str">
        <f t="shared" si="296"/>
        <v>1.7-1.8</v>
      </c>
      <c r="AP993" s="49" t="str">
        <f t="shared" si="301"/>
        <v>7-8</v>
      </c>
      <c r="AQ993" s="49" t="str">
        <f t="shared" si="302"/>
        <v>Feb</v>
      </c>
      <c r="AR993" s="48" t="str">
        <f t="shared" si="303"/>
        <v>285-295</v>
      </c>
      <c r="AS993" s="49" t="str">
        <f t="shared" si="297"/>
        <v>Inner-TI</v>
      </c>
    </row>
    <row r="994" spans="5:45" x14ac:dyDescent="0.3">
      <c r="E994" s="15">
        <v>40960.326388888891</v>
      </c>
      <c r="F994" s="21">
        <v>14.02</v>
      </c>
      <c r="G994" s="21">
        <v>1987.669982910161</v>
      </c>
      <c r="H994" s="42">
        <v>1.184305508275157</v>
      </c>
      <c r="I994" s="35">
        <v>289.60000000000002</v>
      </c>
      <c r="J994" s="43">
        <v>0.12767475035663339</v>
      </c>
      <c r="K994" s="44">
        <v>0.16018916910412134</v>
      </c>
      <c r="L994" s="26">
        <f t="shared" si="285"/>
        <v>13.863000337191419</v>
      </c>
      <c r="M994" s="26">
        <f t="shared" si="286"/>
        <v>1.5006213667107098</v>
      </c>
      <c r="N994" s="96">
        <f t="shared" si="287"/>
        <v>14</v>
      </c>
      <c r="O994" s="26">
        <f t="shared" si="288"/>
        <v>0.9059459402002128</v>
      </c>
      <c r="P994" s="3">
        <f>IF(L994&gt;'Power Curve'!$C$37,0,INDEX(Ci,$N994,1)*POWER(1-O994,3)+INDEX(Ci,$N994,2)*3*O994*POWER(1-O994,2)+INDEX(Ci,$N994,3)*3*POWER(O994,2)*(1-O994)+INDEX(Ci,$N994,4)*POWER(O994,3))</f>
        <v>1974.0106831794365</v>
      </c>
      <c r="Q994" s="3">
        <f>MAX(0,MIN(P994-V994+W994,'Power Curve'!$C$39))</f>
        <v>1970.1933157313165</v>
      </c>
      <c r="R994" s="3">
        <f t="shared" si="289"/>
        <v>1987.669982910161</v>
      </c>
      <c r="S994" s="3">
        <f t="shared" si="290"/>
        <v>-17.476667178844536</v>
      </c>
      <c r="T994" s="3">
        <f t="shared" si="291"/>
        <v>17.476667178844536</v>
      </c>
      <c r="V994" s="37">
        <f t="array" ref="V994">SUM(_xlfn.NORM.DIST($AD$3:$AD$1003,$L994,$AA994,FALSE)*WindSpeedStep*$AE$3:$AE$1003)/AG994</f>
        <v>1966.2352096913828</v>
      </c>
      <c r="W994" s="37">
        <f t="array" ref="W994">SUM(_xlfn.NORM.DIST($AD$3:$AD$1003,$L994,$AB994,FALSE)*WindSpeedStep*$AE$3:$AE$1003)/AH994</f>
        <v>1962.4178422432628</v>
      </c>
      <c r="Y994" s="1">
        <f t="shared" si="292"/>
        <v>13</v>
      </c>
      <c r="Z994" s="99">
        <f>IF(L994&lt;'Power Curve'!$P$28,'Power Curve'!$Q$28,IF(L994&gt;'Power Curve'!$P$29,'Power Curve'!$Q$29,INDEX(ReferenceTurbulence,Y994)+(L994-INDEX(ReferenceTurbulenceWindSpeed,Y994))*(INDEX(ReferenceTurbulence,Y994+1)-INDEX(ReferenceTurbulence,Y994))/(INDEX(ReferenceTurbulenceWindSpeed,Y994+1)-INDEX(ReferenceTurbulenceWindSpeed,Y994))))</f>
        <v>0.12079695738435853</v>
      </c>
      <c r="AA994" s="100">
        <f t="shared" si="298"/>
        <v>1.6746082609510597</v>
      </c>
      <c r="AB994" s="29">
        <f t="shared" si="299"/>
        <v>1.769955107244839</v>
      </c>
      <c r="AD994" s="29">
        <f>'Zero Turbulence Curve'!F993</f>
        <v>99.099999999998644</v>
      </c>
      <c r="AE994" s="29">
        <f>'Zero Turbulence Curve'!G993</f>
        <v>1989.4717126307078</v>
      </c>
      <c r="AF994" s="39"/>
      <c r="AG994" s="40">
        <f t="array" ref="AG994">SUM(_xlfn.NORM.DIST($AD$3:$AD$1003,$F994,$AA994,FALSE)*WindSpeedStep)</f>
        <v>1.0000000000000018</v>
      </c>
      <c r="AH994" s="40">
        <f t="array" ref="AH994">SUM(_xlfn.NORM.DIST($AD$3:$AD$1003,$F994,$AB994,FALSE)*WindSpeedStep)</f>
        <v>1.0000000000000007</v>
      </c>
      <c r="AJ994" s="47">
        <f t="shared" si="293"/>
        <v>14</v>
      </c>
      <c r="AK994" s="83" t="b">
        <f>COUNTIF('Power Curve'!$D$2:$D$31,AJ994)&gt;0</f>
        <v>1</v>
      </c>
      <c r="AL994" s="83" t="b">
        <f t="shared" si="294"/>
        <v>0</v>
      </c>
      <c r="AM994" s="83" t="b">
        <f t="shared" si="300"/>
        <v>1</v>
      </c>
      <c r="AN994" s="47" t="str">
        <f t="shared" si="295"/>
        <v>Inner</v>
      </c>
      <c r="AO994" s="48" t="str">
        <f t="shared" si="296"/>
        <v>1.5-1.6</v>
      </c>
      <c r="AP994" s="49" t="str">
        <f t="shared" si="301"/>
        <v>7-8</v>
      </c>
      <c r="AQ994" s="49" t="str">
        <f t="shared" si="302"/>
        <v>Feb</v>
      </c>
      <c r="AR994" s="48" t="str">
        <f t="shared" si="303"/>
        <v>285-295</v>
      </c>
      <c r="AS994" s="49" t="str">
        <f t="shared" si="297"/>
        <v>Inner-TI</v>
      </c>
    </row>
    <row r="995" spans="5:45" x14ac:dyDescent="0.3">
      <c r="E995" s="15">
        <v>40960.333333333336</v>
      </c>
      <c r="F995" s="21">
        <v>15.5</v>
      </c>
      <c r="G995" s="21">
        <v>1977.409988403323</v>
      </c>
      <c r="H995" s="42">
        <v>1.1840701718999369</v>
      </c>
      <c r="I995" s="35">
        <v>286.5</v>
      </c>
      <c r="J995" s="43">
        <v>0.13870967741935483</v>
      </c>
      <c r="K995" s="44">
        <v>0.1788689923536872</v>
      </c>
      <c r="L995" s="26">
        <f t="shared" si="285"/>
        <v>15.325411654568503</v>
      </c>
      <c r="M995" s="26">
        <f t="shared" si="286"/>
        <v>1.7266417500107978</v>
      </c>
      <c r="N995" s="96">
        <f t="shared" si="287"/>
        <v>16</v>
      </c>
      <c r="O995" s="26">
        <f t="shared" si="288"/>
        <v>0.32581803599220571</v>
      </c>
      <c r="P995" s="3">
        <f>IF(L995&gt;'Power Curve'!$C$37,0,INDEX(Ci,$N995,1)*POWER(1-O995,3)+INDEX(Ci,$N995,2)*3*O995*POWER(1-O995,2)+INDEX(Ci,$N995,3)*3*POWER(O995,2)*(1-O995)+INDEX(Ci,$N995,4)*POWER(O995,3))</f>
        <v>1980.2088485420368</v>
      </c>
      <c r="Q995" s="3">
        <f>MAX(0,MIN(P995-V995+W995,'Power Curve'!$C$39))</f>
        <v>1976.1653572655882</v>
      </c>
      <c r="R995" s="3">
        <f t="shared" si="289"/>
        <v>1977.409988403323</v>
      </c>
      <c r="S995" s="3">
        <f t="shared" si="290"/>
        <v>-1.2446311377348138</v>
      </c>
      <c r="T995" s="3">
        <f t="shared" si="291"/>
        <v>1.2446311377348138</v>
      </c>
      <c r="V995" s="37">
        <f t="array" ref="V995">SUM(_xlfn.NORM.DIST($AD$3:$AD$1003,$L995,$AA995,FALSE)*WindSpeedStep*$AE$3:$AE$1003)/AG995</f>
        <v>1978.6291621963569</v>
      </c>
      <c r="W995" s="37">
        <f t="array" ref="W995">SUM(_xlfn.NORM.DIST($AD$3:$AD$1003,$L995,$AB995,FALSE)*WindSpeedStep*$AE$3:$AE$1003)/AH995</f>
        <v>1974.5856709199084</v>
      </c>
      <c r="Y995" s="1">
        <f t="shared" si="292"/>
        <v>15</v>
      </c>
      <c r="Z995" s="99">
        <f>IF(L995&lt;'Power Curve'!$P$28,'Power Curve'!$Q$28,IF(L995&gt;'Power Curve'!$P$29,'Power Curve'!$Q$29,INDEX(ReferenceTurbulence,Y995)+(L995-INDEX(ReferenceTurbulenceWindSpeed,Y995))*(INDEX(ReferenceTurbulence,Y995+1)-INDEX(ReferenceTurbulence,Y995))/(INDEX(ReferenceTurbulenceWindSpeed,Y995+1)-INDEX(ReferenceTurbulenceWindSpeed,Y995))))</f>
        <v>0.12254483066742064</v>
      </c>
      <c r="AA995" s="100">
        <f t="shared" si="298"/>
        <v>1.8780499761176119</v>
      </c>
      <c r="AB995" s="29">
        <f t="shared" si="299"/>
        <v>2.1257829069240182</v>
      </c>
      <c r="AD995" s="29">
        <f>'Zero Turbulence Curve'!F994</f>
        <v>99.199999999998639</v>
      </c>
      <c r="AE995" s="29">
        <f>'Zero Turbulence Curve'!G994</f>
        <v>1989.4717126307078</v>
      </c>
      <c r="AF995" s="39"/>
      <c r="AG995" s="40">
        <f t="array" ref="AG995">SUM(_xlfn.NORM.DIST($AD$3:$AD$1003,$F995,$AA995,FALSE)*WindSpeedStep)</f>
        <v>0.99999999999999722</v>
      </c>
      <c r="AH995" s="40">
        <f t="array" ref="AH995">SUM(_xlfn.NORM.DIST($AD$3:$AD$1003,$F995,$AB995,FALSE)*WindSpeedStep)</f>
        <v>0.99999999999986866</v>
      </c>
      <c r="AJ995" s="47">
        <f t="shared" si="293"/>
        <v>15</v>
      </c>
      <c r="AK995" s="83" t="b">
        <f>COUNTIF('Power Curve'!$D$2:$D$31,AJ995)&gt;0</f>
        <v>1</v>
      </c>
      <c r="AL995" s="83" t="b">
        <f t="shared" si="294"/>
        <v>0</v>
      </c>
      <c r="AM995" s="83" t="b">
        <f t="shared" si="300"/>
        <v>1</v>
      </c>
      <c r="AN995" s="47" t="str">
        <f t="shared" si="295"/>
        <v>Inner</v>
      </c>
      <c r="AO995" s="48" t="str">
        <f t="shared" si="296"/>
        <v>1.7-1.8</v>
      </c>
      <c r="AP995" s="49" t="str">
        <f t="shared" si="301"/>
        <v>8-9</v>
      </c>
      <c r="AQ995" s="49" t="str">
        <f t="shared" si="302"/>
        <v>Feb</v>
      </c>
      <c r="AR995" s="48" t="str">
        <f t="shared" si="303"/>
        <v>285-295</v>
      </c>
      <c r="AS995" s="49" t="str">
        <f t="shared" si="297"/>
        <v>Inner-TI</v>
      </c>
    </row>
    <row r="996" spans="5:45" x14ac:dyDescent="0.3">
      <c r="E996" s="15">
        <v>40960.340277777781</v>
      </c>
      <c r="F996" s="21">
        <v>15.91</v>
      </c>
      <c r="G996" s="21">
        <v>1970.1400299072241</v>
      </c>
      <c r="H996" s="42">
        <v>1.1841736600865878</v>
      </c>
      <c r="I996" s="35">
        <v>283.89999999999998</v>
      </c>
      <c r="J996" s="43">
        <v>0.10307982401005657</v>
      </c>
      <c r="K996" s="44">
        <v>0.15845915413423048</v>
      </c>
      <c r="L996" s="26">
        <f t="shared" si="285"/>
        <v>15.731251790346562</v>
      </c>
      <c r="M996" s="26">
        <f t="shared" si="286"/>
        <v>1.7893656512533269</v>
      </c>
      <c r="N996" s="96">
        <f t="shared" si="287"/>
        <v>16</v>
      </c>
      <c r="O996" s="26">
        <f t="shared" si="288"/>
        <v>0.73265821923664698</v>
      </c>
      <c r="P996" s="3">
        <f>IF(L996&gt;'Power Curve'!$C$37,0,INDEX(Ci,$N996,1)*POWER(1-O996,3)+INDEX(Ci,$N996,2)*3*O996*POWER(1-O996,2)+INDEX(Ci,$N996,3)*3*POWER(O996,2)*(1-O996)+INDEX(Ci,$N996,4)*POWER(O996,3))</f>
        <v>1981.5662788204829</v>
      </c>
      <c r="Q996" s="3">
        <f>MAX(0,MIN(P996-V996+W996,'Power Curve'!$C$39))</f>
        <v>1983.1931317396852</v>
      </c>
      <c r="R996" s="3">
        <f t="shared" si="289"/>
        <v>1970.1400299072241</v>
      </c>
      <c r="S996" s="3">
        <f t="shared" si="290"/>
        <v>13.053101832461152</v>
      </c>
      <c r="T996" s="3">
        <f t="shared" si="291"/>
        <v>13.053101832461152</v>
      </c>
      <c r="V996" s="37">
        <f t="array" ref="V996">SUM(_xlfn.NORM.DIST($AD$3:$AD$1003,$L996,$AA996,FALSE)*WindSpeedStep*$AE$3:$AE$1003)/AG996</f>
        <v>1980.3479855488329</v>
      </c>
      <c r="W996" s="37">
        <f t="array" ref="W996">SUM(_xlfn.NORM.DIST($AD$3:$AD$1003,$L996,$AB996,FALSE)*WindSpeedStep*$AE$3:$AE$1003)/AH996</f>
        <v>1981.9748384680352</v>
      </c>
      <c r="Y996" s="1">
        <f t="shared" si="292"/>
        <v>15</v>
      </c>
      <c r="Z996" s="99">
        <f>IF(L996&lt;'Power Curve'!$P$28,'Power Curve'!$Q$28,IF(L996&gt;'Power Curve'!$P$29,'Power Curve'!$Q$29,INDEX(ReferenceTurbulence,Y996)+(L996-INDEX(ReferenceTurbulenceWindSpeed,Y996))*(INDEX(ReferenceTurbulence,Y996+1)-INDEX(ReferenceTurbulence,Y996))/(INDEX(ReferenceTurbulenceWindSpeed,Y996+1)-INDEX(ReferenceTurbulenceWindSpeed,Y996))))</f>
        <v>0.12163160698307927</v>
      </c>
      <c r="AA996" s="100">
        <f t="shared" si="298"/>
        <v>1.9134174351152953</v>
      </c>
      <c r="AB996" s="29">
        <f t="shared" si="299"/>
        <v>1.6215746660068109</v>
      </c>
      <c r="AD996" s="29">
        <f>'Zero Turbulence Curve'!F995</f>
        <v>99.299999999998633</v>
      </c>
      <c r="AE996" s="29">
        <f>'Zero Turbulence Curve'!G995</f>
        <v>1989.4717126307078</v>
      </c>
      <c r="AF996" s="39"/>
      <c r="AG996" s="40">
        <f t="array" ref="AG996">SUM(_xlfn.NORM.DIST($AD$3:$AD$1003,$F996,$AA996,FALSE)*WindSpeedStep)</f>
        <v>0.999999999999995</v>
      </c>
      <c r="AH996" s="40">
        <f t="array" ref="AH996">SUM(_xlfn.NORM.DIST($AD$3:$AD$1003,$F996,$AB996,FALSE)*WindSpeedStep)</f>
        <v>0.99999999999999578</v>
      </c>
      <c r="AJ996" s="47">
        <f t="shared" si="293"/>
        <v>16</v>
      </c>
      <c r="AK996" s="83" t="b">
        <f>COUNTIF('Power Curve'!$D$2:$D$31,AJ996)&gt;0</f>
        <v>1</v>
      </c>
      <c r="AL996" s="83" t="b">
        <f t="shared" si="294"/>
        <v>0</v>
      </c>
      <c r="AM996" s="83" t="b">
        <f t="shared" si="300"/>
        <v>1</v>
      </c>
      <c r="AN996" s="47" t="str">
        <f t="shared" si="295"/>
        <v>Inner</v>
      </c>
      <c r="AO996" s="48" t="str">
        <f t="shared" si="296"/>
        <v>1.7-1.8</v>
      </c>
      <c r="AP996" s="49" t="str">
        <f t="shared" si="301"/>
        <v>8-9</v>
      </c>
      <c r="AQ996" s="49" t="str">
        <f t="shared" si="302"/>
        <v>Feb</v>
      </c>
      <c r="AR996" s="48" t="str">
        <f t="shared" si="303"/>
        <v>275-285</v>
      </c>
      <c r="AS996" s="49" t="str">
        <f t="shared" si="297"/>
        <v>Inner-TI</v>
      </c>
    </row>
    <row r="997" spans="5:45" x14ac:dyDescent="0.3">
      <c r="E997" s="15">
        <v>40960.347222222219</v>
      </c>
      <c r="F997" s="21">
        <v>15.17</v>
      </c>
      <c r="G997" s="21">
        <v>1974.499938964841</v>
      </c>
      <c r="H997" s="42">
        <v>1.1845408097158932</v>
      </c>
      <c r="I997" s="35">
        <v>284.2</v>
      </c>
      <c r="J997" s="43">
        <v>0.12195121951219513</v>
      </c>
      <c r="K997" s="44">
        <v>0.1231427338050098</v>
      </c>
      <c r="L997" s="26">
        <f t="shared" si="285"/>
        <v>15.001115691076176</v>
      </c>
      <c r="M997" s="26">
        <f t="shared" si="286"/>
        <v>1.676520763459169</v>
      </c>
      <c r="N997" s="96">
        <f t="shared" si="287"/>
        <v>16</v>
      </c>
      <c r="O997" s="26">
        <f t="shared" si="288"/>
        <v>7.2296140154708328E-4</v>
      </c>
      <c r="P997" s="3">
        <f>IF(L997&gt;'Power Curve'!$C$37,0,INDEX(Ci,$N997,1)*POWER(1-O997,3)+INDEX(Ci,$N997,2)*3*O997*POWER(1-O997,2)+INDEX(Ci,$N997,3)*3*POWER(O997,2)*(1-O997)+INDEX(Ci,$N997,4)*POWER(O997,3))</f>
        <v>1979.0535751423163</v>
      </c>
      <c r="Q997" s="3">
        <f>MAX(0,MIN(P997-V997+W997,'Power Curve'!$C$39))</f>
        <v>1979.3713536263467</v>
      </c>
      <c r="R997" s="3">
        <f t="shared" si="289"/>
        <v>1974.499938964841</v>
      </c>
      <c r="S997" s="3">
        <f t="shared" si="290"/>
        <v>4.8714146615056961</v>
      </c>
      <c r="T997" s="3">
        <f t="shared" si="291"/>
        <v>4.8714146615056961</v>
      </c>
      <c r="V997" s="37">
        <f t="array" ref="V997">SUM(_xlfn.NORM.DIST($AD$3:$AD$1003,$L997,$AA997,FALSE)*WindSpeedStep*$AE$3:$AE$1003)/AG997</f>
        <v>1976.7562679919113</v>
      </c>
      <c r="W997" s="37">
        <f t="array" ref="W997">SUM(_xlfn.NORM.DIST($AD$3:$AD$1003,$L997,$AB997,FALSE)*WindSpeedStep*$AE$3:$AE$1003)/AH997</f>
        <v>1977.0740464759417</v>
      </c>
      <c r="Y997" s="1">
        <f t="shared" si="292"/>
        <v>15</v>
      </c>
      <c r="Z997" s="99">
        <f>IF(L997&lt;'Power Curve'!$P$28,'Power Curve'!$Q$28,IF(L997&gt;'Power Curve'!$P$29,'Power Curve'!$Q$29,INDEX(ReferenceTurbulence,Y997)+(L997-INDEX(ReferenceTurbulenceWindSpeed,Y997))*(INDEX(ReferenceTurbulence,Y997+1)-INDEX(ReferenceTurbulence,Y997))/(INDEX(ReferenceTurbulenceWindSpeed,Y997+1)-INDEX(ReferenceTurbulenceWindSpeed,Y997))))</f>
        <v>0.12327456321107287</v>
      </c>
      <c r="AA997" s="100">
        <f t="shared" si="298"/>
        <v>1.8492559844961871</v>
      </c>
      <c r="AB997" s="29">
        <f t="shared" si="299"/>
        <v>1.8294043525702655</v>
      </c>
      <c r="AD997" s="29">
        <f>'Zero Turbulence Curve'!F996</f>
        <v>99.399999999998627</v>
      </c>
      <c r="AE997" s="29">
        <f>'Zero Turbulence Curve'!G996</f>
        <v>1989.4717126307078</v>
      </c>
      <c r="AF997" s="39"/>
      <c r="AG997" s="40">
        <f t="array" ref="AG997">SUM(_xlfn.NORM.DIST($AD$3:$AD$1003,$F997,$AA997,FALSE)*WindSpeedStep)</f>
        <v>0.99999999999999845</v>
      </c>
      <c r="AH997" s="40">
        <f t="array" ref="AH997">SUM(_xlfn.NORM.DIST($AD$3:$AD$1003,$F997,$AB997,FALSE)*WindSpeedStep)</f>
        <v>0.99999999999999756</v>
      </c>
      <c r="AJ997" s="47">
        <f t="shared" si="293"/>
        <v>15</v>
      </c>
      <c r="AK997" s="83" t="b">
        <f>COUNTIF('Power Curve'!$D$2:$D$31,AJ997)&gt;0</f>
        <v>1</v>
      </c>
      <c r="AL997" s="83" t="b">
        <f t="shared" si="294"/>
        <v>0</v>
      </c>
      <c r="AM997" s="83" t="b">
        <f t="shared" si="300"/>
        <v>1</v>
      </c>
      <c r="AN997" s="47" t="str">
        <f t="shared" si="295"/>
        <v>Inner</v>
      </c>
      <c r="AO997" s="48" t="str">
        <f t="shared" si="296"/>
        <v>1.6-1.7</v>
      </c>
      <c r="AP997" s="49" t="str">
        <f t="shared" si="301"/>
        <v>8-9</v>
      </c>
      <c r="AQ997" s="49" t="str">
        <f t="shared" si="302"/>
        <v>Feb</v>
      </c>
      <c r="AR997" s="48" t="str">
        <f t="shared" si="303"/>
        <v>275-285</v>
      </c>
      <c r="AS997" s="49" t="str">
        <f t="shared" si="297"/>
        <v>Inner-TI</v>
      </c>
    </row>
    <row r="998" spans="5:45" x14ac:dyDescent="0.3">
      <c r="E998" s="15">
        <v>40960.354166666664</v>
      </c>
      <c r="F998" s="21">
        <v>16.21</v>
      </c>
      <c r="G998" s="21">
        <v>1979.599975585943</v>
      </c>
      <c r="H998" s="42">
        <v>1.1849805705118102</v>
      </c>
      <c r="I998" s="35">
        <v>283.60000000000002</v>
      </c>
      <c r="J998" s="43">
        <v>0.1394201110425663</v>
      </c>
      <c r="K998" s="44">
        <v>0.15018082671810415</v>
      </c>
      <c r="L998" s="26">
        <f t="shared" si="285"/>
        <v>16.031521007328493</v>
      </c>
      <c r="M998" s="26">
        <f t="shared" si="286"/>
        <v>1.8357732266796418</v>
      </c>
      <c r="N998" s="96">
        <f t="shared" si="287"/>
        <v>17</v>
      </c>
      <c r="O998" s="26">
        <f t="shared" si="288"/>
        <v>3.3960619704101344E-2</v>
      </c>
      <c r="P998" s="3">
        <f>IF(L998&gt;'Power Curve'!$C$37,0,INDEX(Ci,$N998,1)*POWER(1-O998,3)+INDEX(Ci,$N998,2)*3*O998*POWER(1-O998,2)+INDEX(Ci,$N998,3)*3*POWER(O998,2)*(1-O998)+INDEX(Ci,$N998,4)*POWER(O998,3))</f>
        <v>1982.508000687222</v>
      </c>
      <c r="Q998" s="3">
        <f>MAX(0,MIN(P998-V998+W998,'Power Curve'!$C$39))</f>
        <v>1979.6793394647937</v>
      </c>
      <c r="R998" s="3">
        <f t="shared" si="289"/>
        <v>1979.599975585943</v>
      </c>
      <c r="S998" s="3">
        <f t="shared" si="290"/>
        <v>7.9363878850699621E-2</v>
      </c>
      <c r="T998" s="3">
        <f t="shared" si="291"/>
        <v>7.9363878850699621E-2</v>
      </c>
      <c r="V998" s="37">
        <f t="array" ref="V998">SUM(_xlfn.NORM.DIST($AD$3:$AD$1003,$L998,$AA998,FALSE)*WindSpeedStep*$AE$3:$AE$1003)/AG998</f>
        <v>1981.2968718810796</v>
      </c>
      <c r="W998" s="37">
        <f t="array" ref="W998">SUM(_xlfn.NORM.DIST($AD$3:$AD$1003,$L998,$AB998,FALSE)*WindSpeedStep*$AE$3:$AE$1003)/AH998</f>
        <v>1978.4682106586513</v>
      </c>
      <c r="Y998" s="1">
        <f t="shared" si="292"/>
        <v>16</v>
      </c>
      <c r="Z998" s="99">
        <f>IF(L998&lt;'Power Curve'!$P$28,'Power Curve'!$Q$28,IF(L998&gt;'Power Curve'!$P$29,'Power Curve'!$Q$29,INDEX(ReferenceTurbulence,Y998)+(L998-INDEX(ReferenceTurbulenceWindSpeed,Y998))*(INDEX(ReferenceTurbulence,Y998+1)-INDEX(ReferenceTurbulence,Y998))/(INDEX(ReferenceTurbulenceWindSpeed,Y998+1)-INDEX(ReferenceTurbulenceWindSpeed,Y998))))</f>
        <v>0.12103196934020628</v>
      </c>
      <c r="AA998" s="100">
        <f t="shared" si="298"/>
        <v>1.9403265590358552</v>
      </c>
      <c r="AB998" s="29">
        <f t="shared" si="299"/>
        <v>2.2351164390229727</v>
      </c>
      <c r="AD998" s="29">
        <f>'Zero Turbulence Curve'!F997</f>
        <v>99.499999999998622</v>
      </c>
      <c r="AE998" s="29">
        <f>'Zero Turbulence Curve'!G997</f>
        <v>1989.4717126307078</v>
      </c>
      <c r="AF998" s="39"/>
      <c r="AG998" s="40">
        <f t="array" ref="AG998">SUM(_xlfn.NORM.DIST($AD$3:$AD$1003,$F998,$AA998,FALSE)*WindSpeedStep)</f>
        <v>0.99999999999999489</v>
      </c>
      <c r="AH998" s="40">
        <f t="array" ref="AH998">SUM(_xlfn.NORM.DIST($AD$3:$AD$1003,$F998,$AB998,FALSE)*WindSpeedStep)</f>
        <v>0.99999999999982125</v>
      </c>
      <c r="AJ998" s="47">
        <f t="shared" si="293"/>
        <v>16</v>
      </c>
      <c r="AK998" s="83" t="b">
        <f>COUNTIF('Power Curve'!$D$2:$D$31,AJ998)&gt;0</f>
        <v>1</v>
      </c>
      <c r="AL998" s="83" t="b">
        <f t="shared" si="294"/>
        <v>0</v>
      </c>
      <c r="AM998" s="83" t="b">
        <f t="shared" si="300"/>
        <v>1</v>
      </c>
      <c r="AN998" s="47" t="str">
        <f t="shared" si="295"/>
        <v>Inner</v>
      </c>
      <c r="AO998" s="48" t="str">
        <f t="shared" si="296"/>
        <v>1.8-1.9</v>
      </c>
      <c r="AP998" s="49" t="str">
        <f t="shared" si="301"/>
        <v>8-9</v>
      </c>
      <c r="AQ998" s="49" t="str">
        <f t="shared" si="302"/>
        <v>Feb</v>
      </c>
      <c r="AR998" s="48" t="str">
        <f t="shared" si="303"/>
        <v>275-285</v>
      </c>
      <c r="AS998" s="49" t="str">
        <f t="shared" si="297"/>
        <v>Inner-TI</v>
      </c>
    </row>
    <row r="999" spans="5:45" x14ac:dyDescent="0.3">
      <c r="E999" s="15">
        <v>40960.361111111109</v>
      </c>
      <c r="F999" s="21">
        <v>15.7</v>
      </c>
      <c r="G999" s="21">
        <v>1980.15002441406</v>
      </c>
      <c r="H999" s="42">
        <v>1.1851565662700294</v>
      </c>
      <c r="I999" s="35">
        <v>284.39999999999998</v>
      </c>
      <c r="J999" s="43">
        <v>0.11337579617834395</v>
      </c>
      <c r="K999" s="44">
        <v>0.15066021564848761</v>
      </c>
      <c r="L999" s="26">
        <f t="shared" si="285"/>
        <v>15.527904993569209</v>
      </c>
      <c r="M999" s="26">
        <f t="shared" si="286"/>
        <v>1.7579377483067775</v>
      </c>
      <c r="N999" s="96">
        <f t="shared" si="287"/>
        <v>16</v>
      </c>
      <c r="O999" s="26">
        <f t="shared" si="288"/>
        <v>0.52881034720579678</v>
      </c>
      <c r="P999" s="3">
        <f>IF(L999&gt;'Power Curve'!$C$37,0,INDEX(Ci,$N999,1)*POWER(1-O999,3)+INDEX(Ci,$N999,2)*3*O999*POWER(1-O999,2)+INDEX(Ci,$N999,3)*3*POWER(O999,2)*(1-O999)+INDEX(Ci,$N999,4)*POWER(O999,3))</f>
        <v>1980.8986364684565</v>
      </c>
      <c r="Q999" s="3">
        <f>MAX(0,MIN(P999-V999+W999,'Power Curve'!$C$39))</f>
        <v>1982.0500840089333</v>
      </c>
      <c r="R999" s="3">
        <f t="shared" si="289"/>
        <v>1980.15002441406</v>
      </c>
      <c r="S999" s="3">
        <f t="shared" si="290"/>
        <v>1.9000595948732553</v>
      </c>
      <c r="T999" s="3">
        <f t="shared" si="291"/>
        <v>1.9000595948732553</v>
      </c>
      <c r="V999" s="37">
        <f t="array" ref="V999">SUM(_xlfn.NORM.DIST($AD$3:$AD$1003,$L999,$AA999,FALSE)*WindSpeedStep*$AE$3:$AE$1003)/AG999</f>
        <v>1979.5589376984933</v>
      </c>
      <c r="W999" s="37">
        <f t="array" ref="W999">SUM(_xlfn.NORM.DIST($AD$3:$AD$1003,$L999,$AB999,FALSE)*WindSpeedStep*$AE$3:$AE$1003)/AH999</f>
        <v>1980.71038523897</v>
      </c>
      <c r="Y999" s="1">
        <f t="shared" si="292"/>
        <v>15</v>
      </c>
      <c r="Z999" s="99">
        <f>IF(L999&lt;'Power Curve'!$P$28,'Power Curve'!$Q$28,IF(L999&gt;'Power Curve'!$P$29,'Power Curve'!$Q$29,INDEX(ReferenceTurbulence,Y999)+(L999-INDEX(ReferenceTurbulenceWindSpeed,Y999))*(INDEX(ReferenceTurbulence,Y999+1)-INDEX(ReferenceTurbulence,Y999))/(INDEX(ReferenceTurbulenceWindSpeed,Y999+1)-INDEX(ReferenceTurbulenceWindSpeed,Y999))))</f>
        <v>0.12208917905291906</v>
      </c>
      <c r="AA999" s="100">
        <f t="shared" si="298"/>
        <v>1.8957891730765872</v>
      </c>
      <c r="AB999" s="29">
        <f t="shared" si="299"/>
        <v>1.7604885916275919</v>
      </c>
      <c r="AD999" s="29">
        <f>'Zero Turbulence Curve'!F998</f>
        <v>99.599999999998616</v>
      </c>
      <c r="AE999" s="29">
        <f>'Zero Turbulence Curve'!G998</f>
        <v>1989.4717126307078</v>
      </c>
      <c r="AF999" s="39"/>
      <c r="AG999" s="40">
        <f t="array" ref="AG999">SUM(_xlfn.NORM.DIST($AD$3:$AD$1003,$F999,$AA999,FALSE)*WindSpeedStep)</f>
        <v>0.99999999999999589</v>
      </c>
      <c r="AH999" s="40">
        <f t="array" ref="AH999">SUM(_xlfn.NORM.DIST($AD$3:$AD$1003,$F999,$AB999,FALSE)*WindSpeedStep)</f>
        <v>0.99999999999999623</v>
      </c>
      <c r="AJ999" s="47">
        <f t="shared" si="293"/>
        <v>16</v>
      </c>
      <c r="AK999" s="83" t="b">
        <f>COUNTIF('Power Curve'!$D$2:$D$31,AJ999)&gt;0</f>
        <v>1</v>
      </c>
      <c r="AL999" s="83" t="b">
        <f t="shared" si="294"/>
        <v>0</v>
      </c>
      <c r="AM999" s="83" t="b">
        <f t="shared" si="300"/>
        <v>1</v>
      </c>
      <c r="AN999" s="47" t="str">
        <f t="shared" si="295"/>
        <v>Inner</v>
      </c>
      <c r="AO999" s="48" t="str">
        <f t="shared" si="296"/>
        <v>1.7-1.8</v>
      </c>
      <c r="AP999" s="49" t="str">
        <f t="shared" si="301"/>
        <v>8-9</v>
      </c>
      <c r="AQ999" s="49" t="str">
        <f t="shared" si="302"/>
        <v>Feb</v>
      </c>
      <c r="AR999" s="48" t="str">
        <f t="shared" si="303"/>
        <v>275-285</v>
      </c>
      <c r="AS999" s="49" t="str">
        <f t="shared" si="297"/>
        <v>Inner-TI</v>
      </c>
    </row>
    <row r="1000" spans="5:45" x14ac:dyDescent="0.3">
      <c r="E1000" s="15">
        <v>40960.368055555555</v>
      </c>
      <c r="F1000" s="21">
        <v>16.39</v>
      </c>
      <c r="G1000" s="21">
        <v>1978.849975585943</v>
      </c>
      <c r="H1000" s="42">
        <v>1.1845408097158932</v>
      </c>
      <c r="I1000" s="35">
        <v>285.89999999999998</v>
      </c>
      <c r="J1000" s="43">
        <v>0.14765100671140938</v>
      </c>
      <c r="K1000" s="44">
        <v>0.11977356929034987</v>
      </c>
      <c r="L1000" s="26">
        <f t="shared" si="285"/>
        <v>16.207533696554947</v>
      </c>
      <c r="M1000" s="26">
        <f t="shared" si="286"/>
        <v>1.8629765551905251</v>
      </c>
      <c r="N1000" s="96">
        <f t="shared" si="287"/>
        <v>17</v>
      </c>
      <c r="O1000" s="26">
        <f t="shared" si="288"/>
        <v>0.21194406145949288</v>
      </c>
      <c r="P1000" s="3">
        <f>IF(L1000&gt;'Power Curve'!$C$37,0,INDEX(Ci,$N1000,1)*POWER(1-O1000,3)+INDEX(Ci,$N1000,2)*3*O1000*POWER(1-O1000,2)+INDEX(Ci,$N1000,3)*3*POWER(O1000,2)*(1-O1000)+INDEX(Ci,$N1000,4)*POWER(O1000,3))</f>
        <v>1983.1205942083573</v>
      </c>
      <c r="Q1000" s="3">
        <f>MAX(0,MIN(P1000-V1000+W1000,'Power Curve'!$C$39))</f>
        <v>1978.8101264809009</v>
      </c>
      <c r="R1000" s="3">
        <f t="shared" si="289"/>
        <v>1978.849975585943</v>
      </c>
      <c r="S1000" s="3">
        <f t="shared" si="290"/>
        <v>-3.9849105042094379E-2</v>
      </c>
      <c r="T1000" s="3">
        <f t="shared" si="291"/>
        <v>3.9849105042094379E-2</v>
      </c>
      <c r="V1000" s="37">
        <f t="array" ref="V1000">SUM(_xlfn.NORM.DIST($AD$3:$AD$1003,$L1000,$AA1000,FALSE)*WindSpeedStep*$AE$3:$AE$1003)/AG1000</f>
        <v>1981.7325226567543</v>
      </c>
      <c r="W1000" s="37">
        <f t="array" ref="W1000">SUM(_xlfn.NORM.DIST($AD$3:$AD$1003,$L1000,$AB1000,FALSE)*WindSpeedStep*$AE$3:$AE$1003)/AH1000</f>
        <v>1977.4220549292979</v>
      </c>
      <c r="Y1000" s="1">
        <f t="shared" si="292"/>
        <v>16</v>
      </c>
      <c r="Z1000" s="99">
        <f>IF(L1000&lt;'Power Curve'!$P$28,'Power Curve'!$Q$28,IF(L1000&gt;'Power Curve'!$P$29,'Power Curve'!$Q$29,INDEX(ReferenceTurbulence,Y1000)+(L1000-INDEX(ReferenceTurbulenceWindSpeed,Y1000))*(INDEX(ReferenceTurbulence,Y1000+1)-INDEX(ReferenceTurbulence,Y1000))/(INDEX(ReferenceTurbulenceWindSpeed,Y1000+1)-INDEX(ReferenceTurbulenceWindSpeed,Y1000))))</f>
        <v>0.1210343674037772</v>
      </c>
      <c r="AA1000" s="100">
        <f t="shared" si="298"/>
        <v>1.9616685881379305</v>
      </c>
      <c r="AB1000" s="29">
        <f t="shared" si="299"/>
        <v>2.3930586666054281</v>
      </c>
      <c r="AD1000" s="29">
        <f>'Zero Turbulence Curve'!F999</f>
        <v>99.69999999999861</v>
      </c>
      <c r="AE1000" s="29">
        <f>'Zero Turbulence Curve'!G999</f>
        <v>1989.4717126307078</v>
      </c>
      <c r="AF1000" s="39"/>
      <c r="AG1000" s="40">
        <f t="array" ref="AG1000">SUM(_xlfn.NORM.DIST($AD$3:$AD$1003,$F1000,$AA1000,FALSE)*WindSpeedStep)</f>
        <v>0.99999999999999312</v>
      </c>
      <c r="AH1000" s="40">
        <f t="array" ref="AH1000">SUM(_xlfn.NORM.DIST($AD$3:$AD$1003,$F1000,$AB1000,FALSE)*WindSpeedStep)</f>
        <v>0.99999999999679245</v>
      </c>
      <c r="AJ1000" s="47">
        <f t="shared" si="293"/>
        <v>16</v>
      </c>
      <c r="AK1000" s="83" t="b">
        <f>COUNTIF('Power Curve'!$D$2:$D$31,AJ1000)&gt;0</f>
        <v>1</v>
      </c>
      <c r="AL1000" s="83" t="b">
        <f t="shared" si="294"/>
        <v>0</v>
      </c>
      <c r="AM1000" s="83" t="b">
        <f t="shared" si="300"/>
        <v>1</v>
      </c>
      <c r="AN1000" s="47" t="str">
        <f t="shared" si="295"/>
        <v>Outer</v>
      </c>
      <c r="AO1000" s="48" t="str">
        <f t="shared" si="296"/>
        <v>1.8-1.9</v>
      </c>
      <c r="AP1000" s="49" t="str">
        <f t="shared" si="301"/>
        <v>8-9</v>
      </c>
      <c r="AQ1000" s="49" t="str">
        <f t="shared" si="302"/>
        <v>Feb</v>
      </c>
      <c r="AR1000" s="48" t="str">
        <f t="shared" si="303"/>
        <v>285-295</v>
      </c>
      <c r="AS1000" s="49" t="str">
        <f t="shared" si="297"/>
        <v>HWS-HTI</v>
      </c>
    </row>
    <row r="1001" spans="5:45" x14ac:dyDescent="0.3">
      <c r="E1001" s="15">
        <v>40960.375</v>
      </c>
      <c r="F1001" s="21">
        <v>15.42</v>
      </c>
      <c r="G1001" s="21">
        <v>1979.560043334958</v>
      </c>
      <c r="H1001" s="42">
        <v>1.1847035918516411</v>
      </c>
      <c r="I1001" s="35">
        <v>284.2</v>
      </c>
      <c r="J1001" s="43">
        <v>0.11608300907911803</v>
      </c>
      <c r="K1001" s="44">
        <v>0.14483063520576583</v>
      </c>
      <c r="L1001" s="26">
        <f t="shared" si="285"/>
        <v>15.24903094965701</v>
      </c>
      <c r="M1001" s="26">
        <f t="shared" si="286"/>
        <v>1.7148368658474356</v>
      </c>
      <c r="N1001" s="96">
        <f t="shared" si="287"/>
        <v>16</v>
      </c>
      <c r="O1001" s="26">
        <f t="shared" si="288"/>
        <v>0.24924911822620818</v>
      </c>
      <c r="P1001" s="3">
        <f>IF(L1001&gt;'Power Curve'!$C$37,0,INDEX(Ci,$N1001,1)*POWER(1-O1001,3)+INDEX(Ci,$N1001,2)*3*O1001*POWER(1-O1001,2)+INDEX(Ci,$N1001,3)*3*POWER(O1001,2)*(1-O1001)+INDEX(Ci,$N1001,4)*POWER(O1001,3))</f>
        <v>1979.9422999664805</v>
      </c>
      <c r="Q1001" s="3">
        <f>MAX(0,MIN(P1001-V1001+W1001,'Power Curve'!$C$39))</f>
        <v>1981.1155037384644</v>
      </c>
      <c r="R1001" s="3">
        <f t="shared" si="289"/>
        <v>1979.560043334958</v>
      </c>
      <c r="S1001" s="3">
        <f t="shared" si="290"/>
        <v>1.5554604035064585</v>
      </c>
      <c r="T1001" s="3">
        <f t="shared" si="291"/>
        <v>1.5554604035064585</v>
      </c>
      <c r="V1001" s="37">
        <f t="array" ref="V1001">SUM(_xlfn.NORM.DIST($AD$3:$AD$1003,$L1001,$AA1001,FALSE)*WindSpeedStep*$AE$3:$AE$1003)/AG1001</f>
        <v>1978.234578671686</v>
      </c>
      <c r="W1001" s="37">
        <f t="array" ref="W1001">SUM(_xlfn.NORM.DIST($AD$3:$AD$1003,$L1001,$AB1001,FALSE)*WindSpeedStep*$AE$3:$AE$1003)/AH1001</f>
        <v>1979.4077824436699</v>
      </c>
      <c r="Y1001" s="1">
        <f t="shared" si="292"/>
        <v>15</v>
      </c>
      <c r="Z1001" s="99">
        <f>IF(L1001&lt;'Power Curve'!$P$28,'Power Curve'!$Q$28,IF(L1001&gt;'Power Curve'!$P$29,'Power Curve'!$Q$29,INDEX(ReferenceTurbulence,Y1001)+(L1001-INDEX(ReferenceTurbulenceWindSpeed,Y1001))*(INDEX(ReferenceTurbulence,Y1001+1)-INDEX(ReferenceTurbulence,Y1001))/(INDEX(ReferenceTurbulenceWindSpeed,Y1001+1)-INDEX(ReferenceTurbulenceWindSpeed,Y1001))))</f>
        <v>0.12271670294569625</v>
      </c>
      <c r="AA1001" s="100">
        <f t="shared" si="298"/>
        <v>1.8713108012587878</v>
      </c>
      <c r="AB1001" s="29">
        <f t="shared" si="299"/>
        <v>1.7701533981767865</v>
      </c>
      <c r="AD1001" s="29">
        <f>'Zero Turbulence Curve'!F1000</f>
        <v>99.799999999998604</v>
      </c>
      <c r="AE1001" s="29">
        <f>'Zero Turbulence Curve'!G1000</f>
        <v>1989.4717126307078</v>
      </c>
      <c r="AF1001" s="39"/>
      <c r="AG1001" s="40">
        <f t="array" ref="AG1001">SUM(_xlfn.NORM.DIST($AD$3:$AD$1003,$F1001,$AA1001,FALSE)*WindSpeedStep)</f>
        <v>0.99999999999999745</v>
      </c>
      <c r="AH1001" s="40">
        <f t="array" ref="AH1001">SUM(_xlfn.NORM.DIST($AD$3:$AD$1003,$F1001,$AB1001,FALSE)*WindSpeedStep)</f>
        <v>0.99999999999999778</v>
      </c>
      <c r="AJ1001" s="47">
        <f t="shared" si="293"/>
        <v>15</v>
      </c>
      <c r="AK1001" s="83" t="b">
        <f>COUNTIF('Power Curve'!$D$2:$D$31,AJ1001)&gt;0</f>
        <v>1</v>
      </c>
      <c r="AL1001" s="83" t="b">
        <f t="shared" si="294"/>
        <v>0</v>
      </c>
      <c r="AM1001" s="83" t="b">
        <f t="shared" si="300"/>
        <v>1</v>
      </c>
      <c r="AN1001" s="47" t="str">
        <f t="shared" si="295"/>
        <v>Inner</v>
      </c>
      <c r="AO1001" s="48" t="str">
        <f t="shared" si="296"/>
        <v>1.7-1.8</v>
      </c>
      <c r="AP1001" s="49" t="str">
        <f t="shared" si="301"/>
        <v>9-10</v>
      </c>
      <c r="AQ1001" s="49" t="str">
        <f t="shared" si="302"/>
        <v>Feb</v>
      </c>
      <c r="AR1001" s="48" t="str">
        <f t="shared" si="303"/>
        <v>275-285</v>
      </c>
      <c r="AS1001" s="49" t="str">
        <f t="shared" si="297"/>
        <v>Inner-TI</v>
      </c>
    </row>
    <row r="1002" spans="5:45" x14ac:dyDescent="0.3">
      <c r="E1002" s="15">
        <v>40960.381944444445</v>
      </c>
      <c r="F1002" s="21">
        <v>16.16</v>
      </c>
      <c r="G1002" s="21">
        <v>1975.750000000003</v>
      </c>
      <c r="H1002" s="42">
        <v>1.1843081931214381</v>
      </c>
      <c r="I1002" s="35">
        <v>283</v>
      </c>
      <c r="J1002" s="43">
        <v>0.11695544554455445</v>
      </c>
      <c r="K1002" s="44">
        <v>0.1431857008745985</v>
      </c>
      <c r="L1002" s="26">
        <f t="shared" si="285"/>
        <v>15.97904812692944</v>
      </c>
      <c r="M1002" s="26">
        <f t="shared" si="286"/>
        <v>1.8276633738634549</v>
      </c>
      <c r="N1002" s="96">
        <f t="shared" si="287"/>
        <v>16</v>
      </c>
      <c r="O1002" s="26">
        <f t="shared" si="288"/>
        <v>0.98106516102273778</v>
      </c>
      <c r="P1002" s="3">
        <f>IF(L1002&gt;'Power Curve'!$C$37,0,INDEX(Ci,$N1002,1)*POWER(1-O1002,3)+INDEX(Ci,$N1002,2)*3*O1002*POWER(1-O1002,2)+INDEX(Ci,$N1002,3)*3*POWER(O1002,2)*(1-O1002)+INDEX(Ci,$N1002,4)*POWER(O1002,3))</f>
        <v>1982.3451664337424</v>
      </c>
      <c r="Q1002" s="3">
        <f>MAX(0,MIN(P1002-V1002+W1002,'Power Curve'!$C$39))</f>
        <v>1982.7438088625156</v>
      </c>
      <c r="R1002" s="3">
        <f t="shared" si="289"/>
        <v>1975.750000000003</v>
      </c>
      <c r="S1002" s="3">
        <f t="shared" si="290"/>
        <v>6.9938088625126511</v>
      </c>
      <c r="T1002" s="3">
        <f t="shared" si="291"/>
        <v>6.9938088625126511</v>
      </c>
      <c r="V1002" s="37">
        <f t="array" ref="V1002">SUM(_xlfn.NORM.DIST($AD$3:$AD$1003,$L1002,$AA1002,FALSE)*WindSpeedStep*$AE$3:$AE$1003)/AG1002</f>
        <v>1981.1527290142049</v>
      </c>
      <c r="W1002" s="37">
        <f t="array" ref="W1002">SUM(_xlfn.NORM.DIST($AD$3:$AD$1003,$L1002,$AB1002,FALSE)*WindSpeedStep*$AE$3:$AE$1003)/AH1002</f>
        <v>1981.5513714429781</v>
      </c>
      <c r="Y1002" s="1">
        <f t="shared" si="292"/>
        <v>15</v>
      </c>
      <c r="Z1002" s="99">
        <f>IF(L1002&lt;'Power Curve'!$P$28,'Power Curve'!$Q$28,IF(L1002&gt;'Power Curve'!$P$29,'Power Curve'!$Q$29,INDEX(ReferenceTurbulence,Y1002)+(L1002-INDEX(ReferenceTurbulenceWindSpeed,Y1002))*(INDEX(ReferenceTurbulence,Y1002+1)-INDEX(ReferenceTurbulence,Y1002))/(INDEX(ReferenceTurbulenceWindSpeed,Y1002+1)-INDEX(ReferenceTurbulenceWindSpeed,Y1002))))</f>
        <v>0.12107401431663029</v>
      </c>
      <c r="AA1002" s="100">
        <f t="shared" si="298"/>
        <v>1.9346475016859794</v>
      </c>
      <c r="AB1002" s="29">
        <f t="shared" si="299"/>
        <v>1.8688366930629108</v>
      </c>
      <c r="AD1002" s="29">
        <f>'Zero Turbulence Curve'!F1001</f>
        <v>99.899999999998599</v>
      </c>
      <c r="AE1002" s="29">
        <f>'Zero Turbulence Curve'!G1001</f>
        <v>1989.4717126307078</v>
      </c>
      <c r="AF1002" s="39"/>
      <c r="AG1002" s="40">
        <f t="array" ref="AG1002">SUM(_xlfn.NORM.DIST($AD$3:$AD$1003,$F1002,$AA1002,FALSE)*WindSpeedStep)</f>
        <v>0.99999999999999456</v>
      </c>
      <c r="AH1002" s="40">
        <f t="array" ref="AH1002">SUM(_xlfn.NORM.DIST($AD$3:$AD$1003,$F1002,$AB1002,FALSE)*WindSpeedStep)</f>
        <v>0.99999999999999456</v>
      </c>
      <c r="AJ1002" s="47">
        <f t="shared" si="293"/>
        <v>16</v>
      </c>
      <c r="AK1002" s="83" t="b">
        <f>COUNTIF('Power Curve'!$D$2:$D$31,AJ1002)&gt;0</f>
        <v>1</v>
      </c>
      <c r="AL1002" s="83" t="b">
        <f t="shared" si="294"/>
        <v>0</v>
      </c>
      <c r="AM1002" s="83" t="b">
        <f t="shared" si="300"/>
        <v>1</v>
      </c>
      <c r="AN1002" s="47" t="str">
        <f t="shared" si="295"/>
        <v>Inner</v>
      </c>
      <c r="AO1002" s="48" t="str">
        <f t="shared" si="296"/>
        <v>1.8-1.9</v>
      </c>
      <c r="AP1002" s="49" t="str">
        <f t="shared" si="301"/>
        <v>9-10</v>
      </c>
      <c r="AQ1002" s="49" t="str">
        <f t="shared" si="302"/>
        <v>Feb</v>
      </c>
      <c r="AR1002" s="48" t="str">
        <f t="shared" si="303"/>
        <v>275-285</v>
      </c>
      <c r="AS1002" s="49" t="str">
        <f t="shared" si="297"/>
        <v>Inner-TI</v>
      </c>
    </row>
    <row r="1003" spans="5:45" x14ac:dyDescent="0.3">
      <c r="E1003" s="15">
        <v>40960.388888888891</v>
      </c>
      <c r="F1003" s="21">
        <v>17.05</v>
      </c>
      <c r="G1003" s="21">
        <v>1972.8300476074269</v>
      </c>
      <c r="H1003" s="42">
        <v>1.1841481183791065</v>
      </c>
      <c r="I1003" s="35">
        <v>287.3</v>
      </c>
      <c r="J1003" s="43">
        <v>0.12668621700879765</v>
      </c>
      <c r="K1003" s="44">
        <v>0.12048014104244945</v>
      </c>
      <c r="L1003" s="26">
        <f t="shared" si="285"/>
        <v>16.858322727504081</v>
      </c>
      <c r="M1003" s="26">
        <f t="shared" si="286"/>
        <v>1.9635580977940337</v>
      </c>
      <c r="N1003" s="96">
        <f t="shared" si="287"/>
        <v>17</v>
      </c>
      <c r="O1003" s="26">
        <f t="shared" si="288"/>
        <v>0.87001974960467687</v>
      </c>
      <c r="P1003" s="3">
        <f>IF(L1003&gt;'Power Curve'!$C$37,0,INDEX(Ci,$N1003,1)*POWER(1-O1003,3)+INDEX(Ci,$N1003,2)*3*O1003*POWER(1-O1003,2)+INDEX(Ci,$N1003,3)*3*POWER(O1003,2)*(1-O1003)+INDEX(Ci,$N1003,4)*POWER(O1003,3))</f>
        <v>1985.0864496123013</v>
      </c>
      <c r="Q1003" s="3">
        <f>MAX(0,MIN(P1003-V1003+W1003,'Power Curve'!$C$39))</f>
        <v>1984.7369301973019</v>
      </c>
      <c r="R1003" s="3">
        <f t="shared" si="289"/>
        <v>1972.8300476074269</v>
      </c>
      <c r="S1003" s="3">
        <f t="shared" si="290"/>
        <v>11.906882589875067</v>
      </c>
      <c r="T1003" s="3">
        <f t="shared" si="291"/>
        <v>11.906882589875067</v>
      </c>
      <c r="V1003" s="37">
        <f t="array" ref="V1003">SUM(_xlfn.NORM.DIST($AD$3:$AD$1003,$L1003,$AA1003,FALSE)*WindSpeedStep*$AE$3:$AE$1003)/AG1003</f>
        <v>1983.0162065711152</v>
      </c>
      <c r="W1003" s="37">
        <f t="array" ref="W1003">SUM(_xlfn.NORM.DIST($AD$3:$AD$1003,$L1003,$AB1003,FALSE)*WindSpeedStep*$AE$3:$AE$1003)/AH1003</f>
        <v>1982.6666871561158</v>
      </c>
      <c r="Y1003" s="1">
        <f t="shared" si="292"/>
        <v>16</v>
      </c>
      <c r="Z1003" s="99">
        <f>IF(L1003&lt;'Power Curve'!$P$28,'Power Curve'!$Q$28,IF(L1003&gt;'Power Curve'!$P$29,'Power Curve'!$Q$29,INDEX(ReferenceTurbulence,Y1003)+(L1003-INDEX(ReferenceTurbulenceWindSpeed,Y1003))*(INDEX(ReferenceTurbulence,Y1003+1)-INDEX(ReferenceTurbulence,Y1003))/(INDEX(ReferenceTurbulenceWindSpeed,Y1003+1)-INDEX(ReferenceTurbulenceWindSpeed,Y1003))))</f>
        <v>0.12104323400012507</v>
      </c>
      <c r="AA1003" s="100">
        <f t="shared" si="298"/>
        <v>2.0405859027549029</v>
      </c>
      <c r="AB1003" s="29">
        <f t="shared" si="299"/>
        <v>2.1357171314609276</v>
      </c>
      <c r="AD1003" s="29">
        <f>'Zero Turbulence Curve'!F1002</f>
        <v>99.999999999998593</v>
      </c>
      <c r="AE1003" s="29">
        <f>'Zero Turbulence Curve'!G1002</f>
        <v>1989.4717126307078</v>
      </c>
      <c r="AF1003" s="39"/>
      <c r="AG1003" s="40">
        <f t="array" ref="AG1003">SUM(_xlfn.NORM.DIST($AD$3:$AD$1003,$F1003,$AA1003,FALSE)*WindSpeedStep)</f>
        <v>0.9999999999999909</v>
      </c>
      <c r="AH1003" s="40">
        <f t="array" ref="AH1003">SUM(_xlfn.NORM.DIST($AD$3:$AD$1003,$F1003,$AB1003,FALSE)*WindSpeedStep)</f>
        <v>0.9999999999999909</v>
      </c>
      <c r="AJ1003" s="47">
        <f t="shared" si="293"/>
        <v>17</v>
      </c>
      <c r="AK1003" s="83" t="b">
        <f>COUNTIF('Power Curve'!$D$2:$D$31,AJ1003)&gt;0</f>
        <v>1</v>
      </c>
      <c r="AL1003" s="83" t="b">
        <f t="shared" si="294"/>
        <v>0</v>
      </c>
      <c r="AM1003" s="83" t="b">
        <f t="shared" si="300"/>
        <v>1</v>
      </c>
      <c r="AN1003" s="47" t="str">
        <f t="shared" si="295"/>
        <v>Inner</v>
      </c>
      <c r="AO1003" s="48" t="str">
        <f t="shared" si="296"/>
        <v>1.9-2.0</v>
      </c>
      <c r="AP1003" s="49" t="str">
        <f t="shared" si="301"/>
        <v>9-10</v>
      </c>
      <c r="AQ1003" s="49" t="str">
        <f t="shared" si="302"/>
        <v>Feb</v>
      </c>
      <c r="AR1003" s="48" t="str">
        <f t="shared" si="303"/>
        <v>285-295</v>
      </c>
      <c r="AS1003" s="49" t="str">
        <f t="shared" si="297"/>
        <v>Inner-TI</v>
      </c>
    </row>
    <row r="1004" spans="5:45" x14ac:dyDescent="0.3">
      <c r="E1004" s="15">
        <v>40960.395833333336</v>
      </c>
      <c r="F1004" s="21">
        <v>16.16</v>
      </c>
      <c r="G1004" s="21">
        <v>1974.6400451660211</v>
      </c>
      <c r="H1004" s="42">
        <v>1.1844864309198326</v>
      </c>
      <c r="I1004" s="35">
        <v>287.3</v>
      </c>
      <c r="J1004" s="43">
        <v>0.13056930693069307</v>
      </c>
      <c r="K1004" s="44">
        <v>0.10714923886144823</v>
      </c>
      <c r="L1004" s="26">
        <f t="shared" si="285"/>
        <v>15.979849699670202</v>
      </c>
      <c r="M1004" s="26">
        <f t="shared" si="286"/>
        <v>1.8277872595144733</v>
      </c>
      <c r="N1004" s="96">
        <f t="shared" si="287"/>
        <v>16</v>
      </c>
      <c r="O1004" s="26">
        <f t="shared" si="288"/>
        <v>0.98186870895204825</v>
      </c>
      <c r="P1004" s="3">
        <f>IF(L1004&gt;'Power Curve'!$C$37,0,INDEX(Ci,$N1004,1)*POWER(1-O1004,3)+INDEX(Ci,$N1004,2)*3*O1004*POWER(1-O1004,2)+INDEX(Ci,$N1004,3)*3*POWER(O1004,2)*(1-O1004)+INDEX(Ci,$N1004,4)*POWER(O1004,3))</f>
        <v>1982.34762320611</v>
      </c>
      <c r="Q1004" s="3">
        <f>MAX(0,MIN(P1004-V1004+W1004,'Power Curve'!$C$39))</f>
        <v>1981.0916702687016</v>
      </c>
      <c r="R1004" s="3">
        <f t="shared" si="289"/>
        <v>1974.6400451660211</v>
      </c>
      <c r="S1004" s="3">
        <f t="shared" si="290"/>
        <v>6.4516251026805094</v>
      </c>
      <c r="T1004" s="3">
        <f t="shared" si="291"/>
        <v>6.4516251026805094</v>
      </c>
      <c r="V1004" s="37">
        <f t="array" ref="V1004">SUM(_xlfn.NORM.DIST($AD$3:$AD$1003,$L1004,$AA1004,FALSE)*WindSpeedStep*$AE$3:$AE$1003)/AG1004</f>
        <v>1981.155093863538</v>
      </c>
      <c r="W1004" s="37">
        <f t="array" ref="W1004">SUM(_xlfn.NORM.DIST($AD$3:$AD$1003,$L1004,$AB1004,FALSE)*WindSpeedStep*$AE$3:$AE$1003)/AH1004</f>
        <v>1979.8991409261296</v>
      </c>
      <c r="Y1004" s="1">
        <f t="shared" si="292"/>
        <v>15</v>
      </c>
      <c r="Z1004" s="99">
        <f>IF(L1004&lt;'Power Curve'!$P$28,'Power Curve'!$Q$28,IF(L1004&gt;'Power Curve'!$P$29,'Power Curve'!$Q$29,INDEX(ReferenceTurbulence,Y1004)+(L1004-INDEX(ReferenceTurbulenceWindSpeed,Y1004))*(INDEX(ReferenceTurbulence,Y1004+1)-INDEX(ReferenceTurbulence,Y1004))/(INDEX(ReferenceTurbulenceWindSpeed,Y1004+1)-INDEX(ReferenceTurbulenceWindSpeed,Y1004))))</f>
        <v>0.12107221061328247</v>
      </c>
      <c r="AA1004" s="100">
        <f t="shared" si="298"/>
        <v>1.9347157284070693</v>
      </c>
      <c r="AB1004" s="29">
        <f t="shared" si="299"/>
        <v>2.0864779001425822</v>
      </c>
      <c r="AG1004" s="40">
        <f t="array" ref="AG1004">SUM(_xlfn.NORM.DIST($AD$3:$AD$1003,$F1004,$AA1004,FALSE)*WindSpeedStep)</f>
        <v>0.999999999999994</v>
      </c>
      <c r="AH1004" s="40">
        <f t="array" ref="AH1004">SUM(_xlfn.NORM.DIST($AD$3:$AD$1003,$F1004,$AB1004,FALSE)*WindSpeedStep)</f>
        <v>0.99999999999999045</v>
      </c>
      <c r="AJ1004" s="47">
        <f t="shared" si="293"/>
        <v>16</v>
      </c>
      <c r="AK1004" s="83" t="b">
        <f>COUNTIF('Power Curve'!$D$2:$D$31,AJ1004)&gt;0</f>
        <v>1</v>
      </c>
      <c r="AL1004" s="83" t="b">
        <f t="shared" si="294"/>
        <v>0</v>
      </c>
      <c r="AM1004" s="83" t="b">
        <f t="shared" si="300"/>
        <v>1</v>
      </c>
      <c r="AN1004" s="47" t="str">
        <f t="shared" si="295"/>
        <v>Inner</v>
      </c>
      <c r="AO1004" s="48" t="str">
        <f t="shared" si="296"/>
        <v>1.8-1.9</v>
      </c>
      <c r="AP1004" s="49" t="str">
        <f t="shared" si="301"/>
        <v>9-10</v>
      </c>
      <c r="AQ1004" s="49" t="str">
        <f t="shared" si="302"/>
        <v>Feb</v>
      </c>
      <c r="AR1004" s="48" t="str">
        <f t="shared" si="303"/>
        <v>285-295</v>
      </c>
      <c r="AS1004" s="49" t="str">
        <f t="shared" si="297"/>
        <v>Inner-TI</v>
      </c>
    </row>
    <row r="1005" spans="5:45" x14ac:dyDescent="0.3">
      <c r="E1005" s="15">
        <v>40960.402777777781</v>
      </c>
      <c r="F1005" s="21">
        <v>14.41</v>
      </c>
      <c r="G1005" s="21">
        <v>1976.9599914550811</v>
      </c>
      <c r="H1005" s="42">
        <v>1.184692892716696</v>
      </c>
      <c r="I1005" s="35">
        <v>285.5</v>
      </c>
      <c r="J1005" s="43">
        <v>0.13740458015267176</v>
      </c>
      <c r="K1005" s="44">
        <v>0.14881093513563068</v>
      </c>
      <c r="L1005" s="26">
        <f t="shared" si="285"/>
        <v>14.250186413202204</v>
      </c>
      <c r="M1005" s="26">
        <f t="shared" si="286"/>
        <v>1.5604622228833578</v>
      </c>
      <c r="N1005" s="96">
        <f t="shared" si="287"/>
        <v>15</v>
      </c>
      <c r="O1005" s="26">
        <f t="shared" si="288"/>
        <v>0.28329640132222361</v>
      </c>
      <c r="P1005" s="3">
        <f>IF(L1005&gt;'Power Curve'!$C$37,0,INDEX(Ci,$N1005,1)*POWER(1-O1005,3)+INDEX(Ci,$N1005,2)*3*O1005*POWER(1-O1005,2)+INDEX(Ci,$N1005,3)*3*POWER(O1005,2)*(1-O1005)+INDEX(Ci,$N1005,4)*POWER(O1005,3))</f>
        <v>1976.4950596687977</v>
      </c>
      <c r="Q1005" s="3">
        <f>MAX(0,MIN(P1005-V1005+W1005,'Power Curve'!$C$39))</f>
        <v>1968.7580117515115</v>
      </c>
      <c r="R1005" s="3">
        <f t="shared" si="289"/>
        <v>1976.9599914550811</v>
      </c>
      <c r="S1005" s="3">
        <f t="shared" si="290"/>
        <v>-8.2019797035695774</v>
      </c>
      <c r="T1005" s="3">
        <f t="shared" si="291"/>
        <v>8.2019797035695774</v>
      </c>
      <c r="V1005" s="37">
        <f t="array" ref="V1005">SUM(_xlfn.NORM.DIST($AD$3:$AD$1003,$L1005,$AA1005,FALSE)*WindSpeedStep*$AE$3:$AE$1003)/AG1005</f>
        <v>1971.0908193187795</v>
      </c>
      <c r="W1005" s="37">
        <f t="array" ref="W1005">SUM(_xlfn.NORM.DIST($AD$3:$AD$1003,$L1005,$AB1005,FALSE)*WindSpeedStep*$AE$3:$AE$1003)/AH1005</f>
        <v>1963.3537714014933</v>
      </c>
      <c r="Y1005" s="1">
        <f t="shared" si="292"/>
        <v>14</v>
      </c>
      <c r="Z1005" s="99">
        <f>IF(L1005&lt;'Power Curve'!$P$28,'Power Curve'!$Q$28,IF(L1005&gt;'Power Curve'!$P$29,'Power Curve'!$Q$29,INDEX(ReferenceTurbulence,Y1005)+(L1005-INDEX(ReferenceTurbulenceWindSpeed,Y1005))*(INDEX(ReferenceTurbulence,Y1005+1)-INDEX(ReferenceTurbulence,Y1005))/(INDEX(ReferenceTurbulenceWindSpeed,Y1005+1)-INDEX(ReferenceTurbulenceWindSpeed,Y1005))))</f>
        <v>0.12142638330628586</v>
      </c>
      <c r="AA1005" s="100">
        <f t="shared" si="298"/>
        <v>1.7303485975955177</v>
      </c>
      <c r="AB1005" s="29">
        <f t="shared" si="299"/>
        <v>1.9580408812033565</v>
      </c>
      <c r="AG1005" s="40">
        <f t="array" ref="AG1005">SUM(_xlfn.NORM.DIST($AD$3:$AD$1003,$F1005,$AA1005,FALSE)*WindSpeedStep)</f>
        <v>1.0000000000000007</v>
      </c>
      <c r="AH1005" s="40">
        <f t="array" ref="AH1005">SUM(_xlfn.NORM.DIST($AD$3:$AD$1003,$F1005,$AB1005,FALSE)*WindSpeedStep)</f>
        <v>0.99999999999992428</v>
      </c>
      <c r="AJ1005" s="47">
        <f t="shared" si="293"/>
        <v>14</v>
      </c>
      <c r="AK1005" s="83" t="b">
        <f>COUNTIF('Power Curve'!$D$2:$D$31,AJ1005)&gt;0</f>
        <v>1</v>
      </c>
      <c r="AL1005" s="83" t="b">
        <f t="shared" si="294"/>
        <v>0</v>
      </c>
      <c r="AM1005" s="83" t="b">
        <f t="shared" si="300"/>
        <v>1</v>
      </c>
      <c r="AN1005" s="47" t="str">
        <f t="shared" si="295"/>
        <v>Inner</v>
      </c>
      <c r="AO1005" s="48" t="str">
        <f t="shared" si="296"/>
        <v>1.5-1.6</v>
      </c>
      <c r="AP1005" s="49" t="str">
        <f t="shared" si="301"/>
        <v>9-10</v>
      </c>
      <c r="AQ1005" s="49" t="str">
        <f t="shared" si="302"/>
        <v>Feb</v>
      </c>
      <c r="AR1005" s="48" t="str">
        <f t="shared" si="303"/>
        <v>285-295</v>
      </c>
      <c r="AS1005" s="49" t="str">
        <f t="shared" si="297"/>
        <v>Inner-TI</v>
      </c>
    </row>
    <row r="1006" spans="5:45" x14ac:dyDescent="0.3">
      <c r="E1006" s="15">
        <v>40960.409722222219</v>
      </c>
      <c r="F1006" s="21">
        <v>16.29</v>
      </c>
      <c r="G1006" s="21">
        <v>1971.5399475097711</v>
      </c>
      <c r="H1006" s="42">
        <v>1.1845896809428706</v>
      </c>
      <c r="I1006" s="35">
        <v>285.3</v>
      </c>
      <c r="J1006" s="43">
        <v>0.10926949048496011</v>
      </c>
      <c r="K1006" s="44">
        <v>8.7419518245209327E-2</v>
      </c>
      <c r="L1006" s="26">
        <f t="shared" si="285"/>
        <v>16.108868506071811</v>
      </c>
      <c r="M1006" s="26">
        <f t="shared" si="286"/>
        <v>1.8477275319462496</v>
      </c>
      <c r="N1006" s="96">
        <f t="shared" si="287"/>
        <v>17</v>
      </c>
      <c r="O1006" s="26">
        <f t="shared" si="288"/>
        <v>0.11217415134212351</v>
      </c>
      <c r="P1006" s="3">
        <f>IF(L1006&gt;'Power Curve'!$C$37,0,INDEX(Ci,$N1006,1)*POWER(1-O1006,3)+INDEX(Ci,$N1006,2)*3*O1006*POWER(1-O1006,2)+INDEX(Ci,$N1006,3)*3*POWER(O1006,2)*(1-O1006)+INDEX(Ci,$N1006,4)*POWER(O1006,3))</f>
        <v>1982.7665698446581</v>
      </c>
      <c r="Q1006" s="3">
        <f>MAX(0,MIN(P1006-V1006+W1006,'Power Curve'!$C$39))</f>
        <v>1983.6123283793793</v>
      </c>
      <c r="R1006" s="3">
        <f t="shared" si="289"/>
        <v>1971.5399475097711</v>
      </c>
      <c r="S1006" s="3">
        <f t="shared" si="290"/>
        <v>12.072380869608196</v>
      </c>
      <c r="T1006" s="3">
        <f t="shared" si="291"/>
        <v>12.072380869608196</v>
      </c>
      <c r="V1006" s="37">
        <f t="array" ref="V1006">SUM(_xlfn.NORM.DIST($AD$3:$AD$1003,$L1006,$AA1006,FALSE)*WindSpeedStep*$AE$3:$AE$1003)/AG1006</f>
        <v>1981.4942242406078</v>
      </c>
      <c r="W1006" s="37">
        <f t="array" ref="W1006">SUM(_xlfn.NORM.DIST($AD$3:$AD$1003,$L1006,$AB1006,FALSE)*WindSpeedStep*$AE$3:$AE$1003)/AH1006</f>
        <v>1982.339982775329</v>
      </c>
      <c r="Y1006" s="1">
        <f t="shared" si="292"/>
        <v>16</v>
      </c>
      <c r="Z1006" s="99">
        <f>IF(L1006&lt;'Power Curve'!$P$28,'Power Curve'!$Q$28,IF(L1006&gt;'Power Curve'!$P$29,'Power Curve'!$Q$29,INDEX(ReferenceTurbulence,Y1006)+(L1006-INDEX(ReferenceTurbulenceWindSpeed,Y1006))*(INDEX(ReferenceTurbulence,Y1006+1)-INDEX(ReferenceTurbulence,Y1006))/(INDEX(ReferenceTurbulenceWindSpeed,Y1006+1)-INDEX(ReferenceTurbulenceWindSpeed,Y1006))))</f>
        <v>0.12103302315183687</v>
      </c>
      <c r="AA1006" s="100">
        <f t="shared" si="298"/>
        <v>1.9497050548452852</v>
      </c>
      <c r="AB1006" s="29">
        <f t="shared" si="299"/>
        <v>1.7602078539476873</v>
      </c>
      <c r="AG1006" s="40">
        <f t="array" ref="AG1006">SUM(_xlfn.NORM.DIST($AD$3:$AD$1003,$F1006,$AA1006,FALSE)*WindSpeedStep)</f>
        <v>0.99999999999999445</v>
      </c>
      <c r="AH1006" s="40">
        <f t="array" ref="AH1006">SUM(_xlfn.NORM.DIST($AD$3:$AD$1003,$F1006,$AB1006,FALSE)*WindSpeedStep)</f>
        <v>0.99999999999999434</v>
      </c>
      <c r="AJ1006" s="47">
        <f t="shared" si="293"/>
        <v>16</v>
      </c>
      <c r="AK1006" s="83" t="b">
        <f>COUNTIF('Power Curve'!$D$2:$D$31,AJ1006)&gt;0</f>
        <v>1</v>
      </c>
      <c r="AL1006" s="83" t="b">
        <f t="shared" si="294"/>
        <v>0</v>
      </c>
      <c r="AM1006" s="83" t="b">
        <f t="shared" si="300"/>
        <v>1</v>
      </c>
      <c r="AN1006" s="47" t="str">
        <f t="shared" si="295"/>
        <v>Outer</v>
      </c>
      <c r="AO1006" s="48" t="str">
        <f t="shared" si="296"/>
        <v>1.8-1.9</v>
      </c>
      <c r="AP1006" s="49" t="str">
        <f t="shared" si="301"/>
        <v>9-10</v>
      </c>
      <c r="AQ1006" s="49" t="str">
        <f t="shared" si="302"/>
        <v>Feb</v>
      </c>
      <c r="AR1006" s="48" t="str">
        <f t="shared" si="303"/>
        <v>285-295</v>
      </c>
      <c r="AS1006" s="49" t="str">
        <f t="shared" si="297"/>
        <v>Inner-TI</v>
      </c>
    </row>
    <row r="1007" spans="5:45" x14ac:dyDescent="0.3">
      <c r="E1007" s="15">
        <v>40960.416666666664</v>
      </c>
      <c r="F1007" s="21">
        <v>15.5</v>
      </c>
      <c r="G1007" s="21">
        <v>1980.0800018310549</v>
      </c>
      <c r="H1007" s="42">
        <v>1.1850155215001155</v>
      </c>
      <c r="I1007" s="35">
        <v>289.2</v>
      </c>
      <c r="J1007" s="43">
        <v>0.13032258064516128</v>
      </c>
      <c r="K1007" s="44">
        <v>0.15460425271747338</v>
      </c>
      <c r="L1007" s="26">
        <f t="shared" si="285"/>
        <v>15.329489120633339</v>
      </c>
      <c r="M1007" s="26">
        <f t="shared" si="286"/>
        <v>1.7272719355351551</v>
      </c>
      <c r="N1007" s="96">
        <f t="shared" si="287"/>
        <v>16</v>
      </c>
      <c r="O1007" s="26">
        <f t="shared" si="288"/>
        <v>0.32990554950983808</v>
      </c>
      <c r="P1007" s="3">
        <f>IF(L1007&gt;'Power Curve'!$C$37,0,INDEX(Ci,$N1007,1)*POWER(1-O1007,3)+INDEX(Ci,$N1007,2)*3*O1007*POWER(1-O1007,2)+INDEX(Ci,$N1007,3)*3*POWER(O1007,2)*(1-O1007)+INDEX(Ci,$N1007,4)*POWER(O1007,3))</f>
        <v>1980.222980549024</v>
      </c>
      <c r="Q1007" s="3">
        <f>MAX(0,MIN(P1007-V1007+W1007,'Power Curve'!$C$39))</f>
        <v>1978.5395213698646</v>
      </c>
      <c r="R1007" s="3">
        <f t="shared" si="289"/>
        <v>1980.0800018310549</v>
      </c>
      <c r="S1007" s="3">
        <f t="shared" si="290"/>
        <v>-1.5404804611903273</v>
      </c>
      <c r="T1007" s="3">
        <f t="shared" si="291"/>
        <v>1.5404804611903273</v>
      </c>
      <c r="V1007" s="37">
        <f t="array" ref="V1007">SUM(_xlfn.NORM.DIST($AD$3:$AD$1003,$L1007,$AA1007,FALSE)*WindSpeedStep*$AE$3:$AE$1003)/AG1007</f>
        <v>1978.649505291447</v>
      </c>
      <c r="W1007" s="37">
        <f t="array" ref="W1007">SUM(_xlfn.NORM.DIST($AD$3:$AD$1003,$L1007,$AB1007,FALSE)*WindSpeedStep*$AE$3:$AE$1003)/AH1007</f>
        <v>1976.9660461122876</v>
      </c>
      <c r="Y1007" s="1">
        <f t="shared" si="292"/>
        <v>15</v>
      </c>
      <c r="Z1007" s="99">
        <f>IF(L1007&lt;'Power Curve'!$P$28,'Power Curve'!$Q$28,IF(L1007&gt;'Power Curve'!$P$29,'Power Curve'!$Q$29,INDEX(ReferenceTurbulence,Y1007)+(L1007-INDEX(ReferenceTurbulenceWindSpeed,Y1007))*(INDEX(ReferenceTurbulence,Y1007+1)-INDEX(ReferenceTurbulence,Y1007))/(INDEX(ReferenceTurbulenceWindSpeed,Y1007+1)-INDEX(ReferenceTurbulenceWindSpeed,Y1007))))</f>
        <v>0.12253565553106956</v>
      </c>
      <c r="AA1007" s="100">
        <f t="shared" si="298"/>
        <v>1.8784089983532051</v>
      </c>
      <c r="AB1007" s="29">
        <f t="shared" si="299"/>
        <v>1.9977785821728606</v>
      </c>
      <c r="AG1007" s="40">
        <f t="array" ref="AG1007">SUM(_xlfn.NORM.DIST($AD$3:$AD$1003,$F1007,$AA1007,FALSE)*WindSpeedStep)</f>
        <v>0.99999999999999634</v>
      </c>
      <c r="AH1007" s="40">
        <f t="array" ref="AH1007">SUM(_xlfn.NORM.DIST($AD$3:$AD$1003,$F1007,$AB1007,FALSE)*WindSpeedStep)</f>
        <v>0.99999999999999356</v>
      </c>
      <c r="AJ1007" s="47">
        <f t="shared" si="293"/>
        <v>15</v>
      </c>
      <c r="AK1007" s="83" t="b">
        <f>COUNTIF('Power Curve'!$D$2:$D$31,AJ1007)&gt;0</f>
        <v>1</v>
      </c>
      <c r="AL1007" s="83" t="b">
        <f t="shared" si="294"/>
        <v>0</v>
      </c>
      <c r="AM1007" s="83" t="b">
        <f t="shared" si="300"/>
        <v>1</v>
      </c>
      <c r="AN1007" s="47" t="str">
        <f t="shared" si="295"/>
        <v>Inner</v>
      </c>
      <c r="AO1007" s="48" t="str">
        <f t="shared" si="296"/>
        <v>1.7-1.8</v>
      </c>
      <c r="AP1007" s="49" t="str">
        <f t="shared" si="301"/>
        <v>10-11</v>
      </c>
      <c r="AQ1007" s="49" t="str">
        <f t="shared" si="302"/>
        <v>Feb</v>
      </c>
      <c r="AR1007" s="48" t="str">
        <f t="shared" si="303"/>
        <v>285-295</v>
      </c>
      <c r="AS1007" s="49" t="str">
        <f t="shared" si="297"/>
        <v>Inner-TI</v>
      </c>
    </row>
    <row r="1008" spans="5:45" x14ac:dyDescent="0.3">
      <c r="E1008" s="15">
        <v>40960.430555555555</v>
      </c>
      <c r="F1008" s="21">
        <v>12.76</v>
      </c>
      <c r="G1008" s="21">
        <v>1924.8599700927709</v>
      </c>
      <c r="H1008" s="42">
        <v>1.1853094985251176</v>
      </c>
      <c r="I1008" s="35">
        <v>290.8</v>
      </c>
      <c r="J1008" s="43">
        <v>0.11990595611285267</v>
      </c>
      <c r="K1008" s="44">
        <v>8.0061097018822747E-2</v>
      </c>
      <c r="L1008" s="26">
        <f t="shared" si="285"/>
        <v>12.62067451112808</v>
      </c>
      <c r="M1008" s="26">
        <f t="shared" si="286"/>
        <v>1.3086159055562865</v>
      </c>
      <c r="N1008" s="96">
        <f t="shared" si="287"/>
        <v>13</v>
      </c>
      <c r="O1008" s="26">
        <f t="shared" si="288"/>
        <v>0.61990831069836427</v>
      </c>
      <c r="P1008" s="3">
        <f>IF(L1008&gt;'Power Curve'!$C$37,0,INDEX(Ci,$N1008,1)*POWER(1-O1008,3)+INDEX(Ci,$N1008,2)*3*O1008*POWER(1-O1008,2)+INDEX(Ci,$N1008,3)*3*POWER(O1008,2)*(1-O1008)+INDEX(Ci,$N1008,4)*POWER(O1008,3))</f>
        <v>1942.5850078014639</v>
      </c>
      <c r="Q1008" s="3">
        <f>MAX(0,MIN(P1008-V1008+W1008,'Power Curve'!$C$39))</f>
        <v>1943.1423481636639</v>
      </c>
      <c r="R1008" s="3">
        <f t="shared" si="289"/>
        <v>1924.8599700927709</v>
      </c>
      <c r="S1008" s="3">
        <f t="shared" si="290"/>
        <v>18.282378070892946</v>
      </c>
      <c r="T1008" s="3">
        <f t="shared" si="291"/>
        <v>18.282378070892946</v>
      </c>
      <c r="V1008" s="37">
        <f t="array" ref="V1008">SUM(_xlfn.NORM.DIST($AD$3:$AD$1003,$L1008,$AA1008,FALSE)*WindSpeedStep*$AE$3:$AE$1003)/AG1008</f>
        <v>1930.093461296321</v>
      </c>
      <c r="W1008" s="37">
        <f t="array" ref="W1008">SUM(_xlfn.NORM.DIST($AD$3:$AD$1003,$L1008,$AB1008,FALSE)*WindSpeedStep*$AE$3:$AE$1003)/AH1008</f>
        <v>1930.650801658521</v>
      </c>
      <c r="Y1008" s="1">
        <f t="shared" si="292"/>
        <v>12</v>
      </c>
      <c r="Z1008" s="99">
        <f>IF(L1008&lt;'Power Curve'!$P$28,'Power Curve'!$Q$28,IF(L1008&gt;'Power Curve'!$P$29,'Power Curve'!$Q$29,INDEX(ReferenceTurbulence,Y1008)+(L1008-INDEX(ReferenceTurbulenceWindSpeed,Y1008))*(INDEX(ReferenceTurbulence,Y1008+1)-INDEX(ReferenceTurbulence,Y1008))/(INDEX(ReferenceTurbulenceWindSpeed,Y1008+1)-INDEX(ReferenceTurbulenceWindSpeed,Y1008))))</f>
        <v>0.12041926765622361</v>
      </c>
      <c r="AA1008" s="100">
        <f t="shared" si="298"/>
        <v>1.5197723819576112</v>
      </c>
      <c r="AB1008" s="29">
        <f t="shared" si="299"/>
        <v>1.5132940440459217</v>
      </c>
      <c r="AG1008" s="40">
        <f t="array" ref="AG1008">SUM(_xlfn.NORM.DIST($AD$3:$AD$1003,$F1008,$AA1008,FALSE)*WindSpeedStep)</f>
        <v>1.0000000000000029</v>
      </c>
      <c r="AH1008" s="40">
        <f t="array" ref="AH1008">SUM(_xlfn.NORM.DIST($AD$3:$AD$1003,$F1008,$AB1008,FALSE)*WindSpeedStep)</f>
        <v>1.0000000000000033</v>
      </c>
      <c r="AJ1008" s="47">
        <f t="shared" si="293"/>
        <v>13</v>
      </c>
      <c r="AK1008" s="83" t="b">
        <f>COUNTIF('Power Curve'!$D$2:$D$31,AJ1008)&gt;0</f>
        <v>1</v>
      </c>
      <c r="AL1008" s="83" t="b">
        <f t="shared" si="294"/>
        <v>0</v>
      </c>
      <c r="AM1008" s="83" t="b">
        <f t="shared" si="300"/>
        <v>1</v>
      </c>
      <c r="AN1008" s="47" t="str">
        <f t="shared" si="295"/>
        <v>Outer</v>
      </c>
      <c r="AO1008" s="48" t="str">
        <f t="shared" si="296"/>
        <v>1.3-1.4</v>
      </c>
      <c r="AP1008" s="49" t="str">
        <f t="shared" si="301"/>
        <v>10-11</v>
      </c>
      <c r="AQ1008" s="49" t="str">
        <f t="shared" si="302"/>
        <v>Feb</v>
      </c>
      <c r="AR1008" s="48" t="str">
        <f t="shared" si="303"/>
        <v>285-295</v>
      </c>
      <c r="AS1008" s="49" t="str">
        <f t="shared" si="297"/>
        <v>Inner-TI</v>
      </c>
    </row>
    <row r="1009" spans="5:45" x14ac:dyDescent="0.3">
      <c r="E1009" s="15">
        <v>40960.4375</v>
      </c>
      <c r="F1009" s="21">
        <v>15.25</v>
      </c>
      <c r="G1009" s="21">
        <v>1975.859939575193</v>
      </c>
      <c r="H1009" s="42">
        <v>1.1847391103316838</v>
      </c>
      <c r="I1009" s="35">
        <v>284.8</v>
      </c>
      <c r="J1009" s="43">
        <v>0.11081967213114753</v>
      </c>
      <c r="K1009" s="44">
        <v>0.14512014592647304</v>
      </c>
      <c r="L1009" s="26">
        <f t="shared" si="285"/>
        <v>15.081066534093312</v>
      </c>
      <c r="M1009" s="26">
        <f t="shared" si="286"/>
        <v>1.6888774239753828</v>
      </c>
      <c r="N1009" s="96">
        <f t="shared" si="287"/>
        <v>16</v>
      </c>
      <c r="O1009" s="26">
        <f t="shared" si="288"/>
        <v>8.0870814598173885E-2</v>
      </c>
      <c r="P1009" s="3">
        <f>IF(L1009&gt;'Power Curve'!$C$37,0,INDEX(Ci,$N1009,1)*POWER(1-O1009,3)+INDEX(Ci,$N1009,2)*3*O1009*POWER(1-O1009,2)+INDEX(Ci,$N1009,3)*3*POWER(O1009,2)*(1-O1009)+INDEX(Ci,$N1009,4)*POWER(O1009,3))</f>
        <v>1979.3440845280793</v>
      </c>
      <c r="Q1009" s="3">
        <f>MAX(0,MIN(P1009-V1009+W1009,'Power Curve'!$C$39))</f>
        <v>1981.6061063432978</v>
      </c>
      <c r="R1009" s="3">
        <f t="shared" si="289"/>
        <v>1975.859939575193</v>
      </c>
      <c r="S1009" s="3">
        <f t="shared" si="290"/>
        <v>5.7461667681047857</v>
      </c>
      <c r="T1009" s="3">
        <f t="shared" si="291"/>
        <v>5.7461667681047857</v>
      </c>
      <c r="V1009" s="37">
        <f t="array" ref="V1009">SUM(_xlfn.NORM.DIST($AD$3:$AD$1003,$L1009,$AA1009,FALSE)*WindSpeedStep*$AE$3:$AE$1003)/AG1009</f>
        <v>1977.2687579961587</v>
      </c>
      <c r="W1009" s="37">
        <f t="array" ref="W1009">SUM(_xlfn.NORM.DIST($AD$3:$AD$1003,$L1009,$AB1009,FALSE)*WindSpeedStep*$AE$3:$AE$1003)/AH1009</f>
        <v>1979.5307798113772</v>
      </c>
      <c r="Y1009" s="1">
        <f t="shared" si="292"/>
        <v>15</v>
      </c>
      <c r="Z1009" s="99">
        <f>IF(L1009&lt;'Power Curve'!$P$28,'Power Curve'!$Q$28,IF(L1009&gt;'Power Curve'!$P$29,'Power Curve'!$Q$29,INDEX(ReferenceTurbulence,Y1009)+(L1009-INDEX(ReferenceTurbulenceWindSpeed,Y1009))*(INDEX(ReferenceTurbulence,Y1009+1)-INDEX(ReferenceTurbulence,Y1009))/(INDEX(ReferenceTurbulenceWindSpeed,Y1009+1)-INDEX(ReferenceTurbulenceWindSpeed,Y1009))))</f>
        <v>0.12309465738858362</v>
      </c>
      <c r="AA1009" s="100">
        <f t="shared" si="298"/>
        <v>1.8563987180686505</v>
      </c>
      <c r="AB1009" s="29">
        <f t="shared" si="299"/>
        <v>1.6712788486962422</v>
      </c>
      <c r="AG1009" s="40">
        <f t="array" ref="AG1009">SUM(_xlfn.NORM.DIST($AD$3:$AD$1003,$F1009,$AA1009,FALSE)*WindSpeedStep)</f>
        <v>0.99999999999999767</v>
      </c>
      <c r="AH1009" s="40">
        <f t="array" ref="AH1009">SUM(_xlfn.NORM.DIST($AD$3:$AD$1003,$F1009,$AB1009,FALSE)*WindSpeedStep)</f>
        <v>0.99999999999999833</v>
      </c>
      <c r="AJ1009" s="47">
        <f t="shared" si="293"/>
        <v>15</v>
      </c>
      <c r="AK1009" s="83" t="b">
        <f>COUNTIF('Power Curve'!$D$2:$D$31,AJ1009)&gt;0</f>
        <v>1</v>
      </c>
      <c r="AL1009" s="83" t="b">
        <f t="shared" si="294"/>
        <v>0</v>
      </c>
      <c r="AM1009" s="83" t="b">
        <f t="shared" si="300"/>
        <v>1</v>
      </c>
      <c r="AN1009" s="47" t="str">
        <f t="shared" si="295"/>
        <v>Inner</v>
      </c>
      <c r="AO1009" s="48" t="str">
        <f t="shared" si="296"/>
        <v>1.6-1.7</v>
      </c>
      <c r="AP1009" s="49" t="str">
        <f t="shared" si="301"/>
        <v>10-11</v>
      </c>
      <c r="AQ1009" s="49" t="str">
        <f t="shared" si="302"/>
        <v>Feb</v>
      </c>
      <c r="AR1009" s="48" t="str">
        <f t="shared" si="303"/>
        <v>275-285</v>
      </c>
      <c r="AS1009" s="49" t="str">
        <f t="shared" si="297"/>
        <v>Inner-TI</v>
      </c>
    </row>
    <row r="1010" spans="5:45" x14ac:dyDescent="0.3">
      <c r="E1010" s="15">
        <v>40960.444444444445</v>
      </c>
      <c r="F1010" s="21">
        <v>15.29</v>
      </c>
      <c r="G1010" s="21">
        <v>1960.000061035159</v>
      </c>
      <c r="H1010" s="42">
        <v>1.1851931031985032</v>
      </c>
      <c r="I1010" s="35">
        <v>289.89999999999998</v>
      </c>
      <c r="J1010" s="43">
        <v>0.13407455853499017</v>
      </c>
      <c r="K1010" s="44">
        <v>0.14196351777926602</v>
      </c>
      <c r="L1010" s="26">
        <f t="shared" si="285"/>
        <v>15.122554594472168</v>
      </c>
      <c r="M1010" s="26">
        <f t="shared" si="286"/>
        <v>1.6952895374470049</v>
      </c>
      <c r="N1010" s="96">
        <f t="shared" si="287"/>
        <v>16</v>
      </c>
      <c r="O1010" s="26">
        <f t="shared" si="288"/>
        <v>0.1224611074227878</v>
      </c>
      <c r="P1010" s="3">
        <f>IF(L1010&gt;'Power Curve'!$C$37,0,INDEX(Ci,$N1010,1)*POWER(1-O1010,3)+INDEX(Ci,$N1010,2)*3*O1010*POWER(1-O1010,2)+INDEX(Ci,$N1010,3)*3*POWER(O1010,2)*(1-O1010)+INDEX(Ci,$N1010,4)*POWER(O1010,3))</f>
        <v>1979.4933781274397</v>
      </c>
      <c r="Q1010" s="3">
        <f>MAX(0,MIN(P1010-V1010+W1010,'Power Curve'!$C$39))</f>
        <v>1976.5281905632983</v>
      </c>
      <c r="R1010" s="3">
        <f t="shared" si="289"/>
        <v>1960.000061035159</v>
      </c>
      <c r="S1010" s="3">
        <f t="shared" si="290"/>
        <v>16.528129528139289</v>
      </c>
      <c r="T1010" s="3">
        <f t="shared" si="291"/>
        <v>16.528129528139289</v>
      </c>
      <c r="V1010" s="37">
        <f t="array" ref="V1010">SUM(_xlfn.NORM.DIST($AD$3:$AD$1003,$L1010,$AA1010,FALSE)*WindSpeedStep*$AE$3:$AE$1003)/AG1010</f>
        <v>1977.520730042439</v>
      </c>
      <c r="W1010" s="37">
        <f t="array" ref="W1010">SUM(_xlfn.NORM.DIST($AD$3:$AD$1003,$L1010,$AB1010,FALSE)*WindSpeedStep*$AE$3:$AE$1003)/AH1010</f>
        <v>1974.5555424782976</v>
      </c>
      <c r="Y1010" s="1">
        <f t="shared" si="292"/>
        <v>15</v>
      </c>
      <c r="Z1010" s="99">
        <f>IF(L1010&lt;'Power Curve'!$P$28,'Power Curve'!$Q$28,IF(L1010&gt;'Power Curve'!$P$29,'Power Curve'!$Q$29,INDEX(ReferenceTurbulence,Y1010)+(L1010-INDEX(ReferenceTurbulenceWindSpeed,Y1010))*(INDEX(ReferenceTurbulence,Y1010+1)-INDEX(ReferenceTurbulence,Y1010))/(INDEX(ReferenceTurbulenceWindSpeed,Y1010+1)-INDEX(ReferenceTurbulenceWindSpeed,Y1010))))</f>
        <v>0.12300130072911296</v>
      </c>
      <c r="AA1010" s="100">
        <f t="shared" si="298"/>
        <v>1.8600938854671001</v>
      </c>
      <c r="AB1010" s="29">
        <f t="shared" si="299"/>
        <v>2.0275498311751434</v>
      </c>
      <c r="AG1010" s="40">
        <f t="array" ref="AG1010">SUM(_xlfn.NORM.DIST($AD$3:$AD$1003,$F1010,$AA1010,FALSE)*WindSpeedStep)</f>
        <v>0.99999999999999778</v>
      </c>
      <c r="AH1010" s="40">
        <f t="array" ref="AH1010">SUM(_xlfn.NORM.DIST($AD$3:$AD$1003,$F1010,$AB1010,FALSE)*WindSpeedStep)</f>
        <v>0.99999999999997824</v>
      </c>
      <c r="AJ1010" s="47">
        <f t="shared" si="293"/>
        <v>15</v>
      </c>
      <c r="AK1010" s="83" t="b">
        <f>COUNTIF('Power Curve'!$D$2:$D$31,AJ1010)&gt;0</f>
        <v>1</v>
      </c>
      <c r="AL1010" s="83" t="b">
        <f t="shared" si="294"/>
        <v>0</v>
      </c>
      <c r="AM1010" s="83" t="b">
        <f t="shared" si="300"/>
        <v>1</v>
      </c>
      <c r="AN1010" s="47" t="str">
        <f t="shared" si="295"/>
        <v>Inner</v>
      </c>
      <c r="AO1010" s="48" t="str">
        <f t="shared" si="296"/>
        <v>1.6-1.7</v>
      </c>
      <c r="AP1010" s="49" t="str">
        <f t="shared" si="301"/>
        <v>10-11</v>
      </c>
      <c r="AQ1010" s="49" t="str">
        <f t="shared" si="302"/>
        <v>Feb</v>
      </c>
      <c r="AR1010" s="48" t="str">
        <f t="shared" si="303"/>
        <v>285-295</v>
      </c>
      <c r="AS1010" s="49" t="str">
        <f t="shared" si="297"/>
        <v>Inner-TI</v>
      </c>
    </row>
    <row r="1011" spans="5:45" x14ac:dyDescent="0.3">
      <c r="E1011" s="15">
        <v>40960.451388888891</v>
      </c>
      <c r="F1011" s="21">
        <v>15.19</v>
      </c>
      <c r="G1011" s="21">
        <v>1975.990051269536</v>
      </c>
      <c r="H1011" s="42">
        <v>1.1855594070506341</v>
      </c>
      <c r="I1011" s="35">
        <v>292</v>
      </c>
      <c r="J1011" s="43">
        <v>0.13956550362080317</v>
      </c>
      <c r="K1011" s="44">
        <v>0.16033431598204342</v>
      </c>
      <c r="L1011" s="26">
        <f t="shared" si="285"/>
        <v>15.025197335731686</v>
      </c>
      <c r="M1011" s="26">
        <f t="shared" si="286"/>
        <v>1.6802426592697792</v>
      </c>
      <c r="N1011" s="96">
        <f t="shared" si="287"/>
        <v>16</v>
      </c>
      <c r="O1011" s="26">
        <f t="shared" si="288"/>
        <v>2.4863946633803993E-2</v>
      </c>
      <c r="P1011" s="3">
        <f>IF(L1011&gt;'Power Curve'!$C$37,0,INDEX(Ci,$N1011,1)*POWER(1-O1011,3)+INDEX(Ci,$N1011,2)*3*O1011*POWER(1-O1011,2)+INDEX(Ci,$N1011,3)*3*POWER(O1011,2)*(1-O1011)+INDEX(Ci,$N1011,4)*POWER(O1011,3))</f>
        <v>1979.1414660393191</v>
      </c>
      <c r="Q1011" s="3">
        <f>MAX(0,MIN(P1011-V1011+W1011,'Power Curve'!$C$39))</f>
        <v>1974.0533201329024</v>
      </c>
      <c r="R1011" s="3">
        <f t="shared" si="289"/>
        <v>1975.990051269536</v>
      </c>
      <c r="S1011" s="3">
        <f t="shared" si="290"/>
        <v>-1.9367311366336253</v>
      </c>
      <c r="T1011" s="3">
        <f t="shared" si="291"/>
        <v>1.9367311366336253</v>
      </c>
      <c r="V1011" s="37">
        <f t="array" ref="V1011">SUM(_xlfn.NORM.DIST($AD$3:$AD$1003,$L1011,$AA1011,FALSE)*WindSpeedStep*$AE$3:$AE$1003)/AG1011</f>
        <v>1976.9144838394247</v>
      </c>
      <c r="W1011" s="37">
        <f t="array" ref="W1011">SUM(_xlfn.NORM.DIST($AD$3:$AD$1003,$L1011,$AB1011,FALSE)*WindSpeedStep*$AE$3:$AE$1003)/AH1011</f>
        <v>1971.8263379330081</v>
      </c>
      <c r="Y1011" s="1">
        <f t="shared" si="292"/>
        <v>15</v>
      </c>
      <c r="Z1011" s="99">
        <f>IF(L1011&lt;'Power Curve'!$P$28,'Power Curve'!$Q$28,IF(L1011&gt;'Power Curve'!$P$29,'Power Curve'!$Q$29,INDEX(ReferenceTurbulence,Y1011)+(L1011-INDEX(ReferenceTurbulenceWindSpeed,Y1011))*(INDEX(ReferenceTurbulence,Y1011+1)-INDEX(ReferenceTurbulence,Y1011))/(INDEX(ReferenceTurbulenceWindSpeed,Y1011+1)-INDEX(ReferenceTurbulenceWindSpeed,Y1011))))</f>
        <v>0.12322037456308432</v>
      </c>
      <c r="AA1011" s="100">
        <f t="shared" si="298"/>
        <v>1.8514104435931151</v>
      </c>
      <c r="AB1011" s="29">
        <f t="shared" si="299"/>
        <v>2.0969992331633427</v>
      </c>
      <c r="AG1011" s="40">
        <f t="array" ref="AG1011">SUM(_xlfn.NORM.DIST($AD$3:$AD$1003,$F1011,$AA1011,FALSE)*WindSpeedStep)</f>
        <v>0.999999999999998</v>
      </c>
      <c r="AH1011" s="40">
        <f t="array" ref="AH1011">SUM(_xlfn.NORM.DIST($AD$3:$AD$1003,$F1011,$AB1011,FALSE)*WindSpeedStep)</f>
        <v>0.99999999999981537</v>
      </c>
      <c r="AJ1011" s="47">
        <f t="shared" si="293"/>
        <v>15</v>
      </c>
      <c r="AK1011" s="83" t="b">
        <f>COUNTIF('Power Curve'!$D$2:$D$31,AJ1011)&gt;0</f>
        <v>1</v>
      </c>
      <c r="AL1011" s="83" t="b">
        <f t="shared" si="294"/>
        <v>0</v>
      </c>
      <c r="AM1011" s="83" t="b">
        <f t="shared" si="300"/>
        <v>1</v>
      </c>
      <c r="AN1011" s="47" t="str">
        <f t="shared" si="295"/>
        <v>Inner</v>
      </c>
      <c r="AO1011" s="48" t="str">
        <f t="shared" si="296"/>
        <v>1.6-1.7</v>
      </c>
      <c r="AP1011" s="49" t="str">
        <f t="shared" si="301"/>
        <v>10-11</v>
      </c>
      <c r="AQ1011" s="49" t="str">
        <f t="shared" si="302"/>
        <v>Feb</v>
      </c>
      <c r="AR1011" s="48" t="str">
        <f t="shared" si="303"/>
        <v>285-295</v>
      </c>
      <c r="AS1011" s="49" t="str">
        <f t="shared" si="297"/>
        <v>Inner-TI</v>
      </c>
    </row>
    <row r="1012" spans="5:45" x14ac:dyDescent="0.3">
      <c r="E1012" s="15">
        <v>40960.458333333336</v>
      </c>
      <c r="F1012" s="21">
        <v>14.91</v>
      </c>
      <c r="G1012" s="21">
        <v>1973.8600158691411</v>
      </c>
      <c r="H1012" s="42">
        <v>1.1856184695564651</v>
      </c>
      <c r="I1012" s="35">
        <v>292</v>
      </c>
      <c r="J1012" s="43">
        <v>0.11133467471495639</v>
      </c>
      <c r="K1012" s="44">
        <v>0.17340899976048521</v>
      </c>
      <c r="L1012" s="26">
        <f t="shared" si="285"/>
        <v>14.748480079261665</v>
      </c>
      <c r="M1012" s="26">
        <f t="shared" si="286"/>
        <v>1.6374751152622022</v>
      </c>
      <c r="N1012" s="96">
        <f t="shared" si="287"/>
        <v>15</v>
      </c>
      <c r="O1012" s="26">
        <f t="shared" si="288"/>
        <v>0.75933613846036629</v>
      </c>
      <c r="P1012" s="3">
        <f>IF(L1012&gt;'Power Curve'!$C$37,0,INDEX(Ci,$N1012,1)*POWER(1-O1012,3)+INDEX(Ci,$N1012,2)*3*O1012*POWER(1-O1012,2)+INDEX(Ci,$N1012,3)*3*POWER(O1012,2)*(1-O1012)+INDEX(Ci,$N1012,4)*POWER(O1012,3))</f>
        <v>1978.223126044003</v>
      </c>
      <c r="Q1012" s="3">
        <f>MAX(0,MIN(P1012-V1012+W1012,'Power Curve'!$C$39))</f>
        <v>1980.9452681596647</v>
      </c>
      <c r="R1012" s="3">
        <f t="shared" si="289"/>
        <v>1973.8600158691411</v>
      </c>
      <c r="S1012" s="3">
        <f t="shared" si="290"/>
        <v>7.0852522905236128</v>
      </c>
      <c r="T1012" s="3">
        <f t="shared" si="291"/>
        <v>7.0852522905236128</v>
      </c>
      <c r="V1012" s="37">
        <f t="array" ref="V1012">SUM(_xlfn.NORM.DIST($AD$3:$AD$1003,$L1012,$AA1012,FALSE)*WindSpeedStep*$AE$3:$AE$1003)/AG1012</f>
        <v>1975.2232190255945</v>
      </c>
      <c r="W1012" s="37">
        <f t="array" ref="W1012">SUM(_xlfn.NORM.DIST($AD$3:$AD$1003,$L1012,$AB1012,FALSE)*WindSpeedStep*$AE$3:$AE$1003)/AH1012</f>
        <v>1977.9453611412562</v>
      </c>
      <c r="Y1012" s="1">
        <f t="shared" si="292"/>
        <v>14</v>
      </c>
      <c r="Z1012" s="99">
        <f>IF(L1012&lt;'Power Curve'!$P$28,'Power Curve'!$Q$28,IF(L1012&gt;'Power Curve'!$P$29,'Power Curve'!$Q$29,INDEX(ReferenceTurbulence,Y1012)+(L1012-INDEX(ReferenceTurbulenceWindSpeed,Y1012))*(INDEX(ReferenceTurbulence,Y1012+1)-INDEX(ReferenceTurbulence,Y1012))/(INDEX(ReferenceTurbulenceWindSpeed,Y1012+1)-INDEX(ReferenceTurbulenceWindSpeed,Y1012))))</f>
        <v>0.12265503571026844</v>
      </c>
      <c r="AA1012" s="100">
        <f t="shared" si="298"/>
        <v>1.8089753507940221</v>
      </c>
      <c r="AB1012" s="29">
        <f t="shared" si="299"/>
        <v>1.6420172321646118</v>
      </c>
      <c r="AG1012" s="40">
        <f t="array" ref="AG1012">SUM(_xlfn.NORM.DIST($AD$3:$AD$1003,$F1012,$AA1012,FALSE)*WindSpeedStep)</f>
        <v>0.99999999999999911</v>
      </c>
      <c r="AH1012" s="40">
        <f t="array" ref="AH1012">SUM(_xlfn.NORM.DIST($AD$3:$AD$1003,$F1012,$AB1012,FALSE)*WindSpeedStep)</f>
        <v>0.99999999999999911</v>
      </c>
      <c r="AJ1012" s="47">
        <f t="shared" si="293"/>
        <v>15</v>
      </c>
      <c r="AK1012" s="83" t="b">
        <f>COUNTIF('Power Curve'!$D$2:$D$31,AJ1012)&gt;0</f>
        <v>1</v>
      </c>
      <c r="AL1012" s="83" t="b">
        <f t="shared" si="294"/>
        <v>0</v>
      </c>
      <c r="AM1012" s="83" t="b">
        <f t="shared" si="300"/>
        <v>1</v>
      </c>
      <c r="AN1012" s="47" t="str">
        <f t="shared" si="295"/>
        <v>Inner</v>
      </c>
      <c r="AO1012" s="48" t="str">
        <f t="shared" si="296"/>
        <v>1.6-1.7</v>
      </c>
      <c r="AP1012" s="49" t="str">
        <f t="shared" si="301"/>
        <v>11-12</v>
      </c>
      <c r="AQ1012" s="49" t="str">
        <f t="shared" si="302"/>
        <v>Feb</v>
      </c>
      <c r="AR1012" s="48" t="str">
        <f t="shared" si="303"/>
        <v>285-295</v>
      </c>
      <c r="AS1012" s="49" t="str">
        <f t="shared" si="297"/>
        <v>Inner-TI</v>
      </c>
    </row>
    <row r="1013" spans="5:45" x14ac:dyDescent="0.3">
      <c r="E1013" s="15">
        <v>40960.465277777781</v>
      </c>
      <c r="F1013" s="21">
        <v>13.27</v>
      </c>
      <c r="G1013" s="21">
        <v>1953.399978637693</v>
      </c>
      <c r="H1013" s="42">
        <v>1.1867903077646476</v>
      </c>
      <c r="I1013" s="35">
        <v>288.8</v>
      </c>
      <c r="J1013" s="43">
        <v>0.13112283345892992</v>
      </c>
      <c r="K1013" s="44">
        <v>0.18285297548330059</v>
      </c>
      <c r="L1013" s="26">
        <f t="shared" si="285"/>
        <v>13.130569323874417</v>
      </c>
      <c r="M1013" s="26">
        <f t="shared" si="286"/>
        <v>1.3874217925528085</v>
      </c>
      <c r="N1013" s="96">
        <f t="shared" si="287"/>
        <v>14</v>
      </c>
      <c r="O1013" s="26">
        <f t="shared" si="288"/>
        <v>0.14597838919625616</v>
      </c>
      <c r="P1013" s="3">
        <f>IF(L1013&gt;'Power Curve'!$C$37,0,INDEX(Ci,$N1013,1)*POWER(1-O1013,3)+INDEX(Ci,$N1013,2)*3*O1013*POWER(1-O1013,2)+INDEX(Ci,$N1013,3)*3*POWER(O1013,2)*(1-O1013)+INDEX(Ci,$N1013,4)*POWER(O1013,3))</f>
        <v>1957.1805480758285</v>
      </c>
      <c r="Q1013" s="3">
        <f>MAX(0,MIN(P1013-V1013+W1013,'Power Curve'!$C$39))</f>
        <v>1948.744625989907</v>
      </c>
      <c r="R1013" s="3">
        <f t="shared" si="289"/>
        <v>1953.399978637693</v>
      </c>
      <c r="S1013" s="3">
        <f t="shared" si="290"/>
        <v>-4.6553526477860032</v>
      </c>
      <c r="T1013" s="3">
        <f t="shared" si="291"/>
        <v>4.6553526477860032</v>
      </c>
      <c r="V1013" s="37">
        <f t="array" ref="V1013">SUM(_xlfn.NORM.DIST($AD$3:$AD$1003,$L1013,$AA1013,FALSE)*WindSpeedStep*$AE$3:$AE$1003)/AG1013</f>
        <v>1949.0954661328703</v>
      </c>
      <c r="W1013" s="37">
        <f t="array" ref="W1013">SUM(_xlfn.NORM.DIST($AD$3:$AD$1003,$L1013,$AB1013,FALSE)*WindSpeedStep*$AE$3:$AE$1003)/AH1013</f>
        <v>1940.6595440469489</v>
      </c>
      <c r="Y1013" s="1">
        <f t="shared" si="292"/>
        <v>13</v>
      </c>
      <c r="Z1013" s="99">
        <f>IF(L1013&lt;'Power Curve'!$P$28,'Power Curve'!$Q$28,IF(L1013&gt;'Power Curve'!$P$29,'Power Curve'!$Q$29,INDEX(ReferenceTurbulence,Y1013)+(L1013-INDEX(ReferenceTurbulenceWindSpeed,Y1013))*(INDEX(ReferenceTurbulence,Y1013+1)-INDEX(ReferenceTurbulence,Y1013))/(INDEX(ReferenceTurbulenceWindSpeed,Y1013+1)-INDEX(ReferenceTurbulenceWindSpeed,Y1013))))</f>
        <v>0.12161917709020109</v>
      </c>
      <c r="AA1013" s="100">
        <f t="shared" si="298"/>
        <v>1.5969290358954447</v>
      </c>
      <c r="AB1013" s="29">
        <f t="shared" si="299"/>
        <v>1.7217174546753191</v>
      </c>
      <c r="AG1013" s="40">
        <f t="array" ref="AG1013">SUM(_xlfn.NORM.DIST($AD$3:$AD$1003,$F1013,$AA1013,FALSE)*WindSpeedStep)</f>
        <v>1.0000000000000036</v>
      </c>
      <c r="AH1013" s="40">
        <f t="array" ref="AH1013">SUM(_xlfn.NORM.DIST($AD$3:$AD$1003,$F1013,$AB1013,FALSE)*WindSpeedStep)</f>
        <v>0.99999999999999667</v>
      </c>
      <c r="AJ1013" s="47">
        <f t="shared" si="293"/>
        <v>13</v>
      </c>
      <c r="AK1013" s="83" t="b">
        <f>COUNTIF('Power Curve'!$D$2:$D$31,AJ1013)&gt;0</f>
        <v>1</v>
      </c>
      <c r="AL1013" s="83" t="b">
        <f t="shared" si="294"/>
        <v>0</v>
      </c>
      <c r="AM1013" s="83" t="b">
        <f t="shared" si="300"/>
        <v>1</v>
      </c>
      <c r="AN1013" s="47" t="str">
        <f t="shared" si="295"/>
        <v>Inner</v>
      </c>
      <c r="AO1013" s="48" t="str">
        <f t="shared" si="296"/>
        <v>1.3-1.4</v>
      </c>
      <c r="AP1013" s="49" t="str">
        <f t="shared" si="301"/>
        <v>11-12</v>
      </c>
      <c r="AQ1013" s="49" t="str">
        <f t="shared" si="302"/>
        <v>Feb</v>
      </c>
      <c r="AR1013" s="48" t="str">
        <f t="shared" si="303"/>
        <v>285-295</v>
      </c>
      <c r="AS1013" s="49" t="str">
        <f t="shared" si="297"/>
        <v>Inner-TI</v>
      </c>
    </row>
    <row r="1014" spans="5:45" x14ac:dyDescent="0.3">
      <c r="E1014" s="15">
        <v>40960.472222222219</v>
      </c>
      <c r="F1014" s="21">
        <v>14.63</v>
      </c>
      <c r="G1014" s="21">
        <v>1926.260009765628</v>
      </c>
      <c r="H1014" s="42">
        <v>1.1878019517989851</v>
      </c>
      <c r="I1014" s="35">
        <v>283.39999999999998</v>
      </c>
      <c r="J1014" s="43">
        <v>0.13943950786056047</v>
      </c>
      <c r="K1014" s="44">
        <v>0.14728278825094357</v>
      </c>
      <c r="L1014" s="26">
        <f t="shared" si="285"/>
        <v>14.480391641174613</v>
      </c>
      <c r="M1014" s="26">
        <f t="shared" si="286"/>
        <v>1.5960411829513972</v>
      </c>
      <c r="N1014" s="96">
        <f t="shared" si="287"/>
        <v>15</v>
      </c>
      <c r="O1014" s="26">
        <f t="shared" si="288"/>
        <v>0.50322060200177809</v>
      </c>
      <c r="P1014" s="3">
        <f>IF(L1014&gt;'Power Curve'!$C$37,0,INDEX(Ci,$N1014,1)*POWER(1-O1014,3)+INDEX(Ci,$N1014,2)*3*O1014*POWER(1-O1014,2)+INDEX(Ci,$N1014,3)*3*POWER(O1014,2)*(1-O1014)+INDEX(Ci,$N1014,4)*POWER(O1014,3))</f>
        <v>1977.3817302263742</v>
      </c>
      <c r="Q1014" s="3">
        <f>MAX(0,MIN(P1014-V1014+W1014,'Power Curve'!$C$39))</f>
        <v>1969.8435805044355</v>
      </c>
      <c r="R1014" s="3">
        <f t="shared" si="289"/>
        <v>1926.260009765628</v>
      </c>
      <c r="S1014" s="3">
        <f t="shared" si="290"/>
        <v>43.583570738807566</v>
      </c>
      <c r="T1014" s="3">
        <f t="shared" si="291"/>
        <v>43.583570738807566</v>
      </c>
      <c r="V1014" s="37">
        <f t="array" ref="V1014">SUM(_xlfn.NORM.DIST($AD$3:$AD$1003,$L1014,$AA1014,FALSE)*WindSpeedStep*$AE$3:$AE$1003)/AG1014</f>
        <v>1973.2153154732935</v>
      </c>
      <c r="W1014" s="37">
        <f t="array" ref="W1014">SUM(_xlfn.NORM.DIST($AD$3:$AD$1003,$L1014,$AB1014,FALSE)*WindSpeedStep*$AE$3:$AE$1003)/AH1014</f>
        <v>1965.6771657513548</v>
      </c>
      <c r="Y1014" s="1">
        <f t="shared" si="292"/>
        <v>14</v>
      </c>
      <c r="Z1014" s="99">
        <f>IF(L1014&lt;'Power Curve'!$P$28,'Power Curve'!$Q$28,IF(L1014&gt;'Power Curve'!$P$29,'Power Curve'!$Q$29,INDEX(ReferenceTurbulence,Y1014)+(L1014-INDEX(ReferenceTurbulenceWindSpeed,Y1014))*(INDEX(ReferenceTurbulence,Y1014+1)-INDEX(ReferenceTurbulence,Y1014))/(INDEX(ReferenceTurbulenceWindSpeed,Y1014+1)-INDEX(ReferenceTurbulenceWindSpeed,Y1014))))</f>
        <v>0.12199400482352166</v>
      </c>
      <c r="AA1014" s="100">
        <f t="shared" si="298"/>
        <v>1.7665209677199385</v>
      </c>
      <c r="AB1014" s="29">
        <f t="shared" si="299"/>
        <v>2.0191386840735617</v>
      </c>
      <c r="AG1014" s="40">
        <f t="array" ref="AG1014">SUM(_xlfn.NORM.DIST($AD$3:$AD$1003,$F1014,$AA1014,FALSE)*WindSpeedStep)</f>
        <v>0.99999999999999989</v>
      </c>
      <c r="AH1014" s="40">
        <f t="array" ref="AH1014">SUM(_xlfn.NORM.DIST($AD$3:$AD$1003,$F1014,$AB1014,FALSE)*WindSpeedStep)</f>
        <v>0.99999999999982137</v>
      </c>
      <c r="AJ1014" s="47">
        <f t="shared" si="293"/>
        <v>14</v>
      </c>
      <c r="AK1014" s="83" t="b">
        <f>COUNTIF('Power Curve'!$D$2:$D$31,AJ1014)&gt;0</f>
        <v>1</v>
      </c>
      <c r="AL1014" s="83" t="b">
        <f t="shared" si="294"/>
        <v>0</v>
      </c>
      <c r="AM1014" s="83" t="b">
        <f t="shared" si="300"/>
        <v>1</v>
      </c>
      <c r="AN1014" s="47" t="str">
        <f t="shared" si="295"/>
        <v>Inner</v>
      </c>
      <c r="AO1014" s="48" t="str">
        <f t="shared" si="296"/>
        <v>1.5-1.6</v>
      </c>
      <c r="AP1014" s="49" t="str">
        <f t="shared" si="301"/>
        <v>11-12</v>
      </c>
      <c r="AQ1014" s="49" t="str">
        <f t="shared" si="302"/>
        <v>Feb</v>
      </c>
      <c r="AR1014" s="48" t="str">
        <f t="shared" si="303"/>
        <v>275-285</v>
      </c>
      <c r="AS1014" s="49" t="str">
        <f t="shared" si="297"/>
        <v>Inner-TI</v>
      </c>
    </row>
    <row r="1015" spans="5:45" x14ac:dyDescent="0.3">
      <c r="E1015" s="15">
        <v>40960.479166666664</v>
      </c>
      <c r="F1015" s="21">
        <v>13.76</v>
      </c>
      <c r="G1015" s="21">
        <v>1959.0700225830051</v>
      </c>
      <c r="H1015" s="42">
        <v>1.1877285508137354</v>
      </c>
      <c r="I1015" s="35">
        <v>280.7</v>
      </c>
      <c r="J1015" s="43">
        <v>0.10392441860465115</v>
      </c>
      <c r="K1015" s="44">
        <v>9.5188508002255437E-2</v>
      </c>
      <c r="L1015" s="26">
        <f t="shared" si="285"/>
        <v>13.619007835509851</v>
      </c>
      <c r="M1015" s="26">
        <f t="shared" si="286"/>
        <v>1.4629115390465441</v>
      </c>
      <c r="N1015" s="96">
        <f t="shared" si="287"/>
        <v>14</v>
      </c>
      <c r="O1015" s="26">
        <f t="shared" si="288"/>
        <v>0.65278027600131616</v>
      </c>
      <c r="P1015" s="3">
        <f>IF(L1015&gt;'Power Curve'!$C$37,0,INDEX(Ci,$N1015,1)*POWER(1-O1015,3)+INDEX(Ci,$N1015,2)*3*O1015*POWER(1-O1015,2)+INDEX(Ci,$N1015,3)*3*POWER(O1015,2)*(1-O1015)+INDEX(Ci,$N1015,4)*POWER(O1015,3))</f>
        <v>1969.9644399321182</v>
      </c>
      <c r="Q1015" s="3">
        <f>MAX(0,MIN(P1015-V1015+W1015,'Power Curve'!$C$39))</f>
        <v>1978.6780950448895</v>
      </c>
      <c r="R1015" s="3">
        <f t="shared" si="289"/>
        <v>1959.0700225830051</v>
      </c>
      <c r="S1015" s="3">
        <f t="shared" si="290"/>
        <v>19.608072461884376</v>
      </c>
      <c r="T1015" s="3">
        <f t="shared" si="291"/>
        <v>19.608072461884376</v>
      </c>
      <c r="V1015" s="37">
        <f t="array" ref="V1015">SUM(_xlfn.NORM.DIST($AD$3:$AD$1003,$L1015,$AA1015,FALSE)*WindSpeedStep*$AE$3:$AE$1003)/AG1015</f>
        <v>1961.7729788924955</v>
      </c>
      <c r="W1015" s="37">
        <f t="array" ref="W1015">SUM(_xlfn.NORM.DIST($AD$3:$AD$1003,$L1015,$AB1015,FALSE)*WindSpeedStep*$AE$3:$AE$1003)/AH1015</f>
        <v>1970.4866340052668</v>
      </c>
      <c r="Y1015" s="1">
        <f t="shared" si="292"/>
        <v>13</v>
      </c>
      <c r="Z1015" s="99">
        <f>IF(L1015&lt;'Power Curve'!$P$28,'Power Curve'!$Q$28,IF(L1015&gt;'Power Curve'!$P$29,'Power Curve'!$Q$29,INDEX(ReferenceTurbulence,Y1015)+(L1015-INDEX(ReferenceTurbulenceWindSpeed,Y1015))*(INDEX(ReferenceTurbulence,Y1015+1)-INDEX(ReferenceTurbulence,Y1015))/(INDEX(ReferenceTurbulenceWindSpeed,Y1015+1)-INDEX(ReferenceTurbulenceWindSpeed,Y1015))))</f>
        <v>0.12107086091836083</v>
      </c>
      <c r="AA1015" s="100">
        <f t="shared" si="298"/>
        <v>1.6488650034990797</v>
      </c>
      <c r="AB1015" s="29">
        <f t="shared" si="299"/>
        <v>1.4153474712775498</v>
      </c>
      <c r="AG1015" s="40">
        <f t="array" ref="AG1015">SUM(_xlfn.NORM.DIST($AD$3:$AD$1003,$F1015,$AA1015,FALSE)*WindSpeedStep)</f>
        <v>1.0000000000000022</v>
      </c>
      <c r="AH1015" s="40">
        <f t="array" ref="AH1015">SUM(_xlfn.NORM.DIST($AD$3:$AD$1003,$F1015,$AB1015,FALSE)*WindSpeedStep)</f>
        <v>1.000000000000002</v>
      </c>
      <c r="AJ1015" s="47">
        <f t="shared" si="293"/>
        <v>14</v>
      </c>
      <c r="AK1015" s="83" t="b">
        <f>COUNTIF('Power Curve'!$D$2:$D$31,AJ1015)&gt;0</f>
        <v>1</v>
      </c>
      <c r="AL1015" s="83" t="b">
        <f t="shared" si="294"/>
        <v>0</v>
      </c>
      <c r="AM1015" s="83" t="b">
        <f t="shared" si="300"/>
        <v>1</v>
      </c>
      <c r="AN1015" s="47" t="str">
        <f t="shared" si="295"/>
        <v>Outer</v>
      </c>
      <c r="AO1015" s="48" t="str">
        <f t="shared" si="296"/>
        <v>1.4-1.5</v>
      </c>
      <c r="AP1015" s="49" t="str">
        <f t="shared" si="301"/>
        <v>11-12</v>
      </c>
      <c r="AQ1015" s="49" t="str">
        <f t="shared" si="302"/>
        <v>Feb</v>
      </c>
      <c r="AR1015" s="48" t="str">
        <f t="shared" si="303"/>
        <v>275-285</v>
      </c>
      <c r="AS1015" s="49" t="str">
        <f t="shared" si="297"/>
        <v>Inner-TI</v>
      </c>
    </row>
    <row r="1016" spans="5:45" x14ac:dyDescent="0.3">
      <c r="E1016" s="15">
        <v>40960.486111111109</v>
      </c>
      <c r="F1016" s="21">
        <v>12.91</v>
      </c>
      <c r="G1016" s="21">
        <v>1880.510055541992</v>
      </c>
      <c r="H1016" s="42">
        <v>1.1881537784648202</v>
      </c>
      <c r="I1016" s="35">
        <v>290.10000000000002</v>
      </c>
      <c r="J1016" s="43">
        <v>0.14484895429899303</v>
      </c>
      <c r="K1016" s="44">
        <v>0.14193619504432028</v>
      </c>
      <c r="L1016" s="26">
        <f t="shared" si="285"/>
        <v>12.779242080916841</v>
      </c>
      <c r="M1016" s="26">
        <f t="shared" si="286"/>
        <v>1.3331230346223413</v>
      </c>
      <c r="N1016" s="96">
        <f t="shared" si="287"/>
        <v>13</v>
      </c>
      <c r="O1016" s="26">
        <f t="shared" si="288"/>
        <v>0.78315119231762031</v>
      </c>
      <c r="P1016" s="3">
        <f>IF(L1016&gt;'Power Curve'!$C$37,0,INDEX(Ci,$N1016,1)*POWER(1-O1016,3)+INDEX(Ci,$N1016,2)*3*O1016*POWER(1-O1016,2)+INDEX(Ci,$N1016,3)*3*POWER(O1016,2)*(1-O1016)+INDEX(Ci,$N1016,4)*POWER(O1016,3))</f>
        <v>1947.2860809612721</v>
      </c>
      <c r="Q1016" s="3">
        <f>MAX(0,MIN(P1016-V1016+W1016,'Power Curve'!$C$39))</f>
        <v>1920.6784286335676</v>
      </c>
      <c r="R1016" s="3">
        <f t="shared" si="289"/>
        <v>1880.510055541992</v>
      </c>
      <c r="S1016" s="3">
        <f t="shared" si="290"/>
        <v>40.168373091575631</v>
      </c>
      <c r="T1016" s="3">
        <f t="shared" si="291"/>
        <v>40.168373091575631</v>
      </c>
      <c r="V1016" s="37">
        <f t="array" ref="V1016">SUM(_xlfn.NORM.DIST($AD$3:$AD$1003,$L1016,$AA1016,FALSE)*WindSpeedStep*$AE$3:$AE$1003)/AG1016</f>
        <v>1936.7444880619666</v>
      </c>
      <c r="W1016" s="37">
        <f t="array" ref="W1016">SUM(_xlfn.NORM.DIST($AD$3:$AD$1003,$L1016,$AB1016,FALSE)*WindSpeedStep*$AE$3:$AE$1003)/AH1016</f>
        <v>1910.1368357342621</v>
      </c>
      <c r="Y1016" s="1">
        <f t="shared" si="292"/>
        <v>12</v>
      </c>
      <c r="Z1016" s="99">
        <f>IF(L1016&lt;'Power Curve'!$P$28,'Power Curve'!$Q$28,IF(L1016&gt;'Power Curve'!$P$29,'Power Curve'!$Q$29,INDEX(ReferenceTurbulence,Y1016)+(L1016-INDEX(ReferenceTurbulenceWindSpeed,Y1016))*(INDEX(ReferenceTurbulence,Y1016+1)-INDEX(ReferenceTurbulence,Y1016))/(INDEX(ReferenceTurbulenceWindSpeed,Y1016+1)-INDEX(ReferenceTurbulenceWindSpeed,Y1016))))</f>
        <v>0.12100243909452311</v>
      </c>
      <c r="AA1016" s="100">
        <f t="shared" si="298"/>
        <v>1.5463194615703069</v>
      </c>
      <c r="AB1016" s="29">
        <f t="shared" si="299"/>
        <v>1.8510598521544921</v>
      </c>
      <c r="AG1016" s="40">
        <f t="array" ref="AG1016">SUM(_xlfn.NORM.DIST($AD$3:$AD$1003,$F1016,$AA1016,FALSE)*WindSpeedStep)</f>
        <v>1.0000000000000031</v>
      </c>
      <c r="AH1016" s="40">
        <f t="array" ref="AH1016">SUM(_xlfn.NORM.DIST($AD$3:$AD$1003,$F1016,$AB1016,FALSE)*WindSpeedStep)</f>
        <v>0.99999999999874289</v>
      </c>
      <c r="AJ1016" s="47">
        <f t="shared" si="293"/>
        <v>13</v>
      </c>
      <c r="AK1016" s="83" t="b">
        <f>COUNTIF('Power Curve'!$D$2:$D$31,AJ1016)&gt;0</f>
        <v>1</v>
      </c>
      <c r="AL1016" s="83" t="b">
        <f t="shared" si="294"/>
        <v>0</v>
      </c>
      <c r="AM1016" s="83" t="b">
        <f t="shared" si="300"/>
        <v>1</v>
      </c>
      <c r="AN1016" s="47" t="str">
        <f t="shared" si="295"/>
        <v>Outer</v>
      </c>
      <c r="AO1016" s="48" t="str">
        <f t="shared" si="296"/>
        <v>1.3-1.4</v>
      </c>
      <c r="AP1016" s="49" t="str">
        <f t="shared" si="301"/>
        <v>11-12</v>
      </c>
      <c r="AQ1016" s="49" t="str">
        <f t="shared" si="302"/>
        <v>Feb</v>
      </c>
      <c r="AR1016" s="48" t="str">
        <f t="shared" si="303"/>
        <v>285-295</v>
      </c>
      <c r="AS1016" s="49" t="str">
        <f t="shared" si="297"/>
        <v>HWS-HTI</v>
      </c>
    </row>
    <row r="1017" spans="5:45" x14ac:dyDescent="0.3">
      <c r="E1017" s="15">
        <v>40960.493055555555</v>
      </c>
      <c r="F1017" s="21">
        <v>15.59</v>
      </c>
      <c r="G1017" s="21">
        <v>1983.3099517822241</v>
      </c>
      <c r="H1017" s="42">
        <v>1.1860587258662389</v>
      </c>
      <c r="I1017" s="35">
        <v>291.7</v>
      </c>
      <c r="J1017" s="43">
        <v>0.1372674791533034</v>
      </c>
      <c r="K1017" s="44">
        <v>0.17374789884783481</v>
      </c>
      <c r="L1017" s="26">
        <f t="shared" si="285"/>
        <v>15.423022184690746</v>
      </c>
      <c r="M1017" s="26">
        <f t="shared" si="286"/>
        <v>1.7417277720965154</v>
      </c>
      <c r="N1017" s="96">
        <f t="shared" si="287"/>
        <v>16</v>
      </c>
      <c r="O1017" s="26">
        <f t="shared" si="288"/>
        <v>0.4236690922594385</v>
      </c>
      <c r="P1017" s="3">
        <f>IF(L1017&gt;'Power Curve'!$C$37,0,INDEX(Ci,$N1017,1)*POWER(1-O1017,3)+INDEX(Ci,$N1017,2)*3*O1017*POWER(1-O1017,2)+INDEX(Ci,$N1017,3)*3*POWER(O1017,2)*(1-O1017)+INDEX(Ci,$N1017,4)*POWER(O1017,3))</f>
        <v>1980.5444312764882</v>
      </c>
      <c r="Q1017" s="3">
        <f>MAX(0,MIN(P1017-V1017+W1017,'Power Curve'!$C$39))</f>
        <v>1977.1375698737766</v>
      </c>
      <c r="R1017" s="3">
        <f t="shared" si="289"/>
        <v>1983.3099517822241</v>
      </c>
      <c r="S1017" s="3">
        <f t="shared" si="290"/>
        <v>-6.1723819084475053</v>
      </c>
      <c r="T1017" s="3">
        <f t="shared" si="291"/>
        <v>6.1723819084475053</v>
      </c>
      <c r="V1017" s="37">
        <f t="array" ref="V1017">SUM(_xlfn.NORM.DIST($AD$3:$AD$1003,$L1017,$AA1017,FALSE)*WindSpeedStep*$AE$3:$AE$1003)/AG1017</f>
        <v>1979.0972231998487</v>
      </c>
      <c r="W1017" s="37">
        <f t="array" ref="W1017">SUM(_xlfn.NORM.DIST($AD$3:$AD$1003,$L1017,$AB1017,FALSE)*WindSpeedStep*$AE$3:$AE$1003)/AH1017</f>
        <v>1975.690361797137</v>
      </c>
      <c r="Y1017" s="1">
        <f t="shared" si="292"/>
        <v>15</v>
      </c>
      <c r="Z1017" s="99">
        <f>IF(L1017&lt;'Power Curve'!$P$28,'Power Curve'!$Q$28,IF(L1017&gt;'Power Curve'!$P$29,'Power Curve'!$Q$29,INDEX(ReferenceTurbulence,Y1017)+(L1017-INDEX(ReferenceTurbulenceWindSpeed,Y1017))*(INDEX(ReferenceTurbulence,Y1017+1)-INDEX(ReferenceTurbulence,Y1017))/(INDEX(ReferenceTurbulenceWindSpeed,Y1017+1)-INDEX(ReferenceTurbulenceWindSpeed,Y1017))))</f>
        <v>0.12232518692080634</v>
      </c>
      <c r="AA1017" s="100">
        <f t="shared" si="298"/>
        <v>1.8866240716260383</v>
      </c>
      <c r="AB1017" s="29">
        <f t="shared" si="299"/>
        <v>2.1170793762179727</v>
      </c>
      <c r="AG1017" s="40">
        <f t="array" ref="AG1017">SUM(_xlfn.NORM.DIST($AD$3:$AD$1003,$F1017,$AA1017,FALSE)*WindSpeedStep)</f>
        <v>0.999999999999996</v>
      </c>
      <c r="AH1017" s="40">
        <f t="array" ref="AH1017">SUM(_xlfn.NORM.DIST($AD$3:$AD$1003,$F1017,$AB1017,FALSE)*WindSpeedStep)</f>
        <v>0.99999999999992228</v>
      </c>
      <c r="AJ1017" s="47">
        <f t="shared" si="293"/>
        <v>15</v>
      </c>
      <c r="AK1017" s="83" t="b">
        <f>COUNTIF('Power Curve'!$D$2:$D$31,AJ1017)&gt;0</f>
        <v>1</v>
      </c>
      <c r="AL1017" s="83" t="b">
        <f t="shared" si="294"/>
        <v>0</v>
      </c>
      <c r="AM1017" s="83" t="b">
        <f t="shared" si="300"/>
        <v>1</v>
      </c>
      <c r="AN1017" s="47" t="str">
        <f t="shared" si="295"/>
        <v>Inner</v>
      </c>
      <c r="AO1017" s="48" t="str">
        <f t="shared" si="296"/>
        <v>1.7-1.8</v>
      </c>
      <c r="AP1017" s="49" t="str">
        <f t="shared" si="301"/>
        <v>11-12</v>
      </c>
      <c r="AQ1017" s="49" t="str">
        <f t="shared" si="302"/>
        <v>Feb</v>
      </c>
      <c r="AR1017" s="48" t="str">
        <f t="shared" si="303"/>
        <v>285-295</v>
      </c>
      <c r="AS1017" s="49" t="str">
        <f t="shared" si="297"/>
        <v>Inner-TI</v>
      </c>
    </row>
    <row r="1018" spans="5:45" x14ac:dyDescent="0.3">
      <c r="E1018" s="15">
        <v>40960.5</v>
      </c>
      <c r="F1018" s="21">
        <v>16.18</v>
      </c>
      <c r="G1018" s="21">
        <v>1984.1500396728491</v>
      </c>
      <c r="H1018" s="42">
        <v>1.1860298979866835</v>
      </c>
      <c r="I1018" s="35">
        <v>292</v>
      </c>
      <c r="J1018" s="43">
        <v>0.13226205191594562</v>
      </c>
      <c r="K1018" s="44">
        <v>0.10078287466761154</v>
      </c>
      <c r="L1018" s="26">
        <f t="shared" si="285"/>
        <v>16.006573262021515</v>
      </c>
      <c r="M1018" s="26">
        <f t="shared" si="286"/>
        <v>1.8319174722214027</v>
      </c>
      <c r="N1018" s="96">
        <f t="shared" si="287"/>
        <v>17</v>
      </c>
      <c r="O1018" s="26">
        <f t="shared" si="288"/>
        <v>8.7335432172459659E-3</v>
      </c>
      <c r="P1018" s="3">
        <f>IF(L1018&gt;'Power Curve'!$C$37,0,INDEX(Ci,$N1018,1)*POWER(1-O1018,3)+INDEX(Ci,$N1018,2)*3*O1018*POWER(1-O1018,2)+INDEX(Ci,$N1018,3)*3*POWER(O1018,2)*(1-O1018)+INDEX(Ci,$N1018,4)*POWER(O1018,3))</f>
        <v>1982.4294901603696</v>
      </c>
      <c r="Q1018" s="3">
        <f>MAX(0,MIN(P1018-V1018+W1018,'Power Curve'!$C$39))</f>
        <v>1980.9191712436314</v>
      </c>
      <c r="R1018" s="3">
        <f t="shared" si="289"/>
        <v>1984.1500396728491</v>
      </c>
      <c r="S1018" s="3">
        <f t="shared" si="290"/>
        <v>-3.2308684292177077</v>
      </c>
      <c r="T1018" s="3">
        <f t="shared" si="291"/>
        <v>3.2308684292177077</v>
      </c>
      <c r="V1018" s="37">
        <f t="array" ref="V1018">SUM(_xlfn.NORM.DIST($AD$3:$AD$1003,$L1018,$AA1018,FALSE)*WindSpeedStep*$AE$3:$AE$1003)/AG1018</f>
        <v>1981.231101924267</v>
      </c>
      <c r="W1018" s="37">
        <f t="array" ref="W1018">SUM(_xlfn.NORM.DIST($AD$3:$AD$1003,$L1018,$AB1018,FALSE)*WindSpeedStep*$AE$3:$AE$1003)/AH1018</f>
        <v>1979.7207830075288</v>
      </c>
      <c r="Y1018" s="1">
        <f t="shared" si="292"/>
        <v>16</v>
      </c>
      <c r="Z1018" s="99">
        <f>IF(L1018&lt;'Power Curve'!$P$28,'Power Curve'!$Q$28,IF(L1018&gt;'Power Curve'!$P$29,'Power Curve'!$Q$29,INDEX(ReferenceTurbulence,Y1018)+(L1018-INDEX(ReferenceTurbulenceWindSpeed,Y1018))*(INDEX(ReferenceTurbulence,Y1018+1)-INDEX(ReferenceTurbulence,Y1018))/(INDEX(ReferenceTurbulenceWindSpeed,Y1018+1)-INDEX(ReferenceTurbulenceWindSpeed,Y1018))))</f>
        <v>0.12103162944267128</v>
      </c>
      <c r="AA1018" s="100">
        <f t="shared" si="298"/>
        <v>1.937301643695958</v>
      </c>
      <c r="AB1018" s="29">
        <f t="shared" si="299"/>
        <v>2.1170622237778765</v>
      </c>
      <c r="AG1018" s="40">
        <f t="array" ref="AG1018">SUM(_xlfn.NORM.DIST($AD$3:$AD$1003,$F1018,$AA1018,FALSE)*WindSpeedStep)</f>
        <v>0.999999999999994</v>
      </c>
      <c r="AH1018" s="40">
        <f t="array" ref="AH1018">SUM(_xlfn.NORM.DIST($AD$3:$AD$1003,$F1018,$AB1018,FALSE)*WindSpeedStep)</f>
        <v>0.99999999999998557</v>
      </c>
      <c r="AJ1018" s="47">
        <f t="shared" si="293"/>
        <v>16</v>
      </c>
      <c r="AK1018" s="83" t="b">
        <f>COUNTIF('Power Curve'!$D$2:$D$31,AJ1018)&gt;0</f>
        <v>1</v>
      </c>
      <c r="AL1018" s="83" t="b">
        <f t="shared" si="294"/>
        <v>0</v>
      </c>
      <c r="AM1018" s="83" t="b">
        <f t="shared" si="300"/>
        <v>1</v>
      </c>
      <c r="AN1018" s="47" t="str">
        <f t="shared" si="295"/>
        <v>Inner</v>
      </c>
      <c r="AO1018" s="48" t="str">
        <f t="shared" si="296"/>
        <v>1.8-1.9</v>
      </c>
      <c r="AP1018" s="49" t="str">
        <f t="shared" si="301"/>
        <v>12-13</v>
      </c>
      <c r="AQ1018" s="49" t="str">
        <f t="shared" si="302"/>
        <v>Feb</v>
      </c>
      <c r="AR1018" s="48" t="str">
        <f t="shared" si="303"/>
        <v>285-295</v>
      </c>
      <c r="AS1018" s="49" t="str">
        <f t="shared" si="297"/>
        <v>Inner-TI</v>
      </c>
    </row>
    <row r="1019" spans="5:45" x14ac:dyDescent="0.3">
      <c r="E1019" s="15">
        <v>40960.506944444445</v>
      </c>
      <c r="F1019" s="21">
        <v>17.27</v>
      </c>
      <c r="G1019" s="21">
        <v>1973.9299774169949</v>
      </c>
      <c r="H1019" s="42">
        <v>1.1855037289894073</v>
      </c>
      <c r="I1019" s="35">
        <v>292.3</v>
      </c>
      <c r="J1019" s="43">
        <v>0.10422698320787493</v>
      </c>
      <c r="K1019" s="44">
        <v>0.11477395071552851</v>
      </c>
      <c r="L1019" s="26">
        <f t="shared" si="285"/>
        <v>17.082363121199684</v>
      </c>
      <c r="M1019" s="26">
        <f t="shared" si="286"/>
        <v>1.9981842628517579</v>
      </c>
      <c r="N1019" s="96">
        <f t="shared" si="287"/>
        <v>18</v>
      </c>
      <c r="O1019" s="26">
        <f t="shared" si="288"/>
        <v>0.10274865999460996</v>
      </c>
      <c r="P1019" s="3">
        <f>IF(L1019&gt;'Power Curve'!$C$37,0,INDEX(Ci,$N1019,1)*POWER(1-O1019,3)+INDEX(Ci,$N1019,2)*3*O1019*POWER(1-O1019,2)+INDEX(Ci,$N1019,3)*3*POWER(O1019,2)*(1-O1019)+INDEX(Ci,$N1019,4)*POWER(O1019,3))</f>
        <v>1985.0162147216292</v>
      </c>
      <c r="Q1019" s="3">
        <f>MAX(0,MIN(P1019-V1019+W1019,'Power Curve'!$C$39))</f>
        <v>1985.4499269945629</v>
      </c>
      <c r="R1019" s="3">
        <f t="shared" si="289"/>
        <v>1973.9299774169949</v>
      </c>
      <c r="S1019" s="3">
        <f t="shared" si="290"/>
        <v>11.519949577568013</v>
      </c>
      <c r="T1019" s="3">
        <f t="shared" si="291"/>
        <v>11.519949577568013</v>
      </c>
      <c r="V1019" s="37">
        <f t="array" ref="V1019">SUM(_xlfn.NORM.DIST($AD$3:$AD$1003,$L1019,$AA1019,FALSE)*WindSpeedStep*$AE$3:$AE$1003)/AG1019</f>
        <v>1983.3857245477498</v>
      </c>
      <c r="W1019" s="37">
        <f t="array" ref="W1019">SUM(_xlfn.NORM.DIST($AD$3:$AD$1003,$L1019,$AB1019,FALSE)*WindSpeedStep*$AE$3:$AE$1003)/AH1019</f>
        <v>1983.8194368206834</v>
      </c>
      <c r="Y1019" s="1">
        <f t="shared" si="292"/>
        <v>17</v>
      </c>
      <c r="Z1019" s="99">
        <f>IF(L1019&lt;'Power Curve'!$P$28,'Power Curve'!$Q$28,IF(L1019&gt;'Power Curve'!$P$29,'Power Curve'!$Q$29,INDEX(ReferenceTurbulence,Y1019)+(L1019-INDEX(ReferenceTurbulenceWindSpeed,Y1019))*(INDEX(ReferenceTurbulence,Y1019+1)-INDEX(ReferenceTurbulence,Y1019))/(INDEX(ReferenceTurbulenceWindSpeed,Y1019+1)-INDEX(ReferenceTurbulenceWindSpeed,Y1019))))</f>
        <v>0.12080089486079801</v>
      </c>
      <c r="AA1019" s="100">
        <f t="shared" si="298"/>
        <v>2.0635647513780162</v>
      </c>
      <c r="AB1019" s="29">
        <f t="shared" si="299"/>
        <v>1.7804431741841016</v>
      </c>
      <c r="AG1019" s="40">
        <f t="array" ref="AG1019">SUM(_xlfn.NORM.DIST($AD$3:$AD$1003,$F1019,$AA1019,FALSE)*WindSpeedStep)</f>
        <v>0.99999999999999079</v>
      </c>
      <c r="AH1019" s="40">
        <f t="array" ref="AH1019">SUM(_xlfn.NORM.DIST($AD$3:$AD$1003,$F1019,$AB1019,FALSE)*WindSpeedStep)</f>
        <v>0.99999999999999045</v>
      </c>
      <c r="AJ1019" s="47">
        <f t="shared" si="293"/>
        <v>17</v>
      </c>
      <c r="AK1019" s="83" t="b">
        <f>COUNTIF('Power Curve'!$D$2:$D$31,AJ1019)&gt;0</f>
        <v>1</v>
      </c>
      <c r="AL1019" s="83" t="b">
        <f t="shared" si="294"/>
        <v>0</v>
      </c>
      <c r="AM1019" s="83" t="b">
        <f t="shared" si="300"/>
        <v>1</v>
      </c>
      <c r="AN1019" s="47" t="str">
        <f t="shared" si="295"/>
        <v>Inner</v>
      </c>
      <c r="AO1019" s="48" t="str">
        <f t="shared" si="296"/>
        <v>1.9-2.0</v>
      </c>
      <c r="AP1019" s="49" t="str">
        <f t="shared" si="301"/>
        <v>12-13</v>
      </c>
      <c r="AQ1019" s="49" t="str">
        <f t="shared" si="302"/>
        <v>Feb</v>
      </c>
      <c r="AR1019" s="48" t="str">
        <f t="shared" si="303"/>
        <v>285-295</v>
      </c>
      <c r="AS1019" s="49" t="str">
        <f t="shared" si="297"/>
        <v>Inner-TI</v>
      </c>
    </row>
    <row r="1020" spans="5:45" x14ac:dyDescent="0.3">
      <c r="E1020" s="15">
        <v>40960.513888888891</v>
      </c>
      <c r="F1020" s="21">
        <v>15.96</v>
      </c>
      <c r="G1020" s="21">
        <v>1982.960021972656</v>
      </c>
      <c r="H1020" s="42">
        <v>1.1858695432447901</v>
      </c>
      <c r="I1020" s="35">
        <v>290.39999999999998</v>
      </c>
      <c r="J1020" s="43">
        <v>0.12280701754385964</v>
      </c>
      <c r="K1020" s="44">
        <v>0.15843579798801602</v>
      </c>
      <c r="L1020" s="26">
        <f t="shared" si="285"/>
        <v>15.788219749058657</v>
      </c>
      <c r="M1020" s="26">
        <f t="shared" si="286"/>
        <v>1.7981702329130371</v>
      </c>
      <c r="N1020" s="96">
        <f t="shared" si="287"/>
        <v>16</v>
      </c>
      <c r="O1020" s="26">
        <f t="shared" si="288"/>
        <v>0.78976655505231685</v>
      </c>
      <c r="P1020" s="3">
        <f>IF(L1020&gt;'Power Curve'!$C$37,0,INDEX(Ci,$N1020,1)*POWER(1-O1020,3)+INDEX(Ci,$N1020,2)*3*O1020*POWER(1-O1020,2)+INDEX(Ci,$N1020,3)*3*POWER(O1020,2)*(1-O1020)+INDEX(Ci,$N1020,4)*POWER(O1020,3))</f>
        <v>1981.7487469524749</v>
      </c>
      <c r="Q1020" s="3">
        <f>MAX(0,MIN(P1020-V1020+W1020,'Power Curve'!$C$39))</f>
        <v>1981.5792536200906</v>
      </c>
      <c r="R1020" s="3">
        <f t="shared" si="289"/>
        <v>1982.960021972656</v>
      </c>
      <c r="S1020" s="3">
        <f t="shared" si="290"/>
        <v>-1.3807683525653829</v>
      </c>
      <c r="T1020" s="3">
        <f t="shared" si="291"/>
        <v>1.3807683525653829</v>
      </c>
      <c r="V1020" s="37">
        <f t="array" ref="V1020">SUM(_xlfn.NORM.DIST($AD$3:$AD$1003,$L1020,$AA1020,FALSE)*WindSpeedStep*$AE$3:$AE$1003)/AG1020</f>
        <v>1980.5468882464122</v>
      </c>
      <c r="W1020" s="37">
        <f t="array" ref="W1020">SUM(_xlfn.NORM.DIST($AD$3:$AD$1003,$L1020,$AB1020,FALSE)*WindSpeedStep*$AE$3:$AE$1003)/AH1020</f>
        <v>1980.3773949140279</v>
      </c>
      <c r="Y1020" s="1">
        <f t="shared" si="292"/>
        <v>15</v>
      </c>
      <c r="Z1020" s="99">
        <f>IF(L1020&lt;'Power Curve'!$P$28,'Power Curve'!$Q$28,IF(L1020&gt;'Power Curve'!$P$29,'Power Curve'!$Q$29,INDEX(ReferenceTurbulence,Y1020)+(L1020-INDEX(ReferenceTurbulenceWindSpeed,Y1020))*(INDEX(ReferenceTurbulence,Y1020+1)-INDEX(ReferenceTurbulence,Y1020))/(INDEX(ReferenceTurbulenceWindSpeed,Y1020+1)-INDEX(ReferenceTurbulenceWindSpeed,Y1020))))</f>
        <v>0.12150341737205245</v>
      </c>
      <c r="AA1020" s="100">
        <f t="shared" si="298"/>
        <v>1.9183226537315552</v>
      </c>
      <c r="AB1020" s="29">
        <f t="shared" si="299"/>
        <v>1.9389041797089577</v>
      </c>
      <c r="AG1020" s="40">
        <f t="array" ref="AG1020">SUM(_xlfn.NORM.DIST($AD$3:$AD$1003,$F1020,$AA1020,FALSE)*WindSpeedStep)</f>
        <v>0.99999999999999556</v>
      </c>
      <c r="AH1020" s="40">
        <f t="array" ref="AH1020">SUM(_xlfn.NORM.DIST($AD$3:$AD$1003,$F1020,$AB1020,FALSE)*WindSpeedStep)</f>
        <v>0.99999999999999478</v>
      </c>
      <c r="AJ1020" s="47">
        <f t="shared" si="293"/>
        <v>16</v>
      </c>
      <c r="AK1020" s="83" t="b">
        <f>COUNTIF('Power Curve'!$D$2:$D$31,AJ1020)&gt;0</f>
        <v>1</v>
      </c>
      <c r="AL1020" s="83" t="b">
        <f t="shared" si="294"/>
        <v>0</v>
      </c>
      <c r="AM1020" s="83" t="b">
        <f t="shared" si="300"/>
        <v>1</v>
      </c>
      <c r="AN1020" s="47" t="str">
        <f t="shared" si="295"/>
        <v>Inner</v>
      </c>
      <c r="AO1020" s="48" t="str">
        <f t="shared" si="296"/>
        <v>1.7-1.8</v>
      </c>
      <c r="AP1020" s="49" t="str">
        <f t="shared" si="301"/>
        <v>12-13</v>
      </c>
      <c r="AQ1020" s="49" t="str">
        <f t="shared" si="302"/>
        <v>Feb</v>
      </c>
      <c r="AR1020" s="48" t="str">
        <f t="shared" si="303"/>
        <v>285-295</v>
      </c>
      <c r="AS1020" s="49" t="str">
        <f t="shared" si="297"/>
        <v>Inner-TI</v>
      </c>
    </row>
    <row r="1021" spans="5:45" x14ac:dyDescent="0.3">
      <c r="E1021" s="15">
        <v>40960.527777777781</v>
      </c>
      <c r="F1021" s="21">
        <v>18.149999999999999</v>
      </c>
      <c r="G1021" s="21">
        <v>1985.6500396728491</v>
      </c>
      <c r="H1021" s="42">
        <v>1.1870105619333049</v>
      </c>
      <c r="I1021" s="35">
        <v>292.7</v>
      </c>
      <c r="J1021" s="43">
        <v>9.9173553719008281E-2</v>
      </c>
      <c r="K1021" s="44">
        <v>0.11487230576823841</v>
      </c>
      <c r="L1021" s="26">
        <f t="shared" si="285"/>
        <v>17.960405081040342</v>
      </c>
      <c r="M1021" s="26">
        <f t="shared" si="286"/>
        <v>2.1338884781833838</v>
      </c>
      <c r="N1021" s="96">
        <f t="shared" si="287"/>
        <v>19</v>
      </c>
      <c r="O1021" s="26">
        <f t="shared" si="288"/>
        <v>7.6928253533618804E-2</v>
      </c>
      <c r="P1021" s="3">
        <f>IF(L1021&gt;'Power Curve'!$C$37,0,INDEX(Ci,$N1021,1)*POWER(1-O1021,3)+INDEX(Ci,$N1021,2)*3*O1021*POWER(1-O1021,2)+INDEX(Ci,$N1021,3)*3*POWER(O1021,2)*(1-O1021)+INDEX(Ci,$N1021,4)*POWER(O1021,3))</f>
        <v>1980.1121071436874</v>
      </c>
      <c r="Q1021" s="3">
        <f>MAX(0,MIN(P1021-V1021+W1021,'Power Curve'!$C$39))</f>
        <v>1980.2852055092897</v>
      </c>
      <c r="R1021" s="3">
        <f t="shared" si="289"/>
        <v>1985.6500396728491</v>
      </c>
      <c r="S1021" s="3">
        <f t="shared" si="290"/>
        <v>-5.3648341635594079</v>
      </c>
      <c r="T1021" s="3">
        <f t="shared" si="291"/>
        <v>5.3648341635594079</v>
      </c>
      <c r="V1021" s="37">
        <f t="array" ref="V1021">SUM(_xlfn.NORM.DIST($AD$3:$AD$1003,$L1021,$AA1021,FALSE)*WindSpeedStep*$AE$3:$AE$1003)/AG1021</f>
        <v>1984.5993330855135</v>
      </c>
      <c r="W1021" s="37">
        <f t="array" ref="W1021">SUM(_xlfn.NORM.DIST($AD$3:$AD$1003,$L1021,$AB1021,FALSE)*WindSpeedStep*$AE$3:$AE$1003)/AH1021</f>
        <v>1984.7724314511158</v>
      </c>
      <c r="Y1021" s="1">
        <f t="shared" si="292"/>
        <v>18</v>
      </c>
      <c r="Z1021" s="99">
        <f>IF(L1021&lt;'Power Curve'!$P$28,'Power Curve'!$Q$28,IF(L1021&gt;'Power Curve'!$P$29,'Power Curve'!$Q$29,INDEX(ReferenceTurbulence,Y1021)+(L1021-INDEX(ReferenceTurbulenceWindSpeed,Y1021))*(INDEX(ReferenceTurbulence,Y1021+1)-INDEX(ReferenceTurbulence,Y1021))/(INDEX(ReferenceTurbulenceWindSpeed,Y1021+1)-INDEX(ReferenceTurbulenceWindSpeed,Y1021))))</f>
        <v>0.11883514148832415</v>
      </c>
      <c r="AA1021" s="100">
        <f t="shared" si="298"/>
        <v>2.134327278993045</v>
      </c>
      <c r="AB1021" s="29">
        <f t="shared" si="299"/>
        <v>1.7811971981197037</v>
      </c>
      <c r="AG1021" s="40">
        <f t="array" ref="AG1021">SUM(_xlfn.NORM.DIST($AD$3:$AD$1003,$F1021,$AA1021,FALSE)*WindSpeedStep)</f>
        <v>0.99999999999998834</v>
      </c>
      <c r="AH1021" s="40">
        <f t="array" ref="AH1021">SUM(_xlfn.NORM.DIST($AD$3:$AD$1003,$F1021,$AB1021,FALSE)*WindSpeedStep)</f>
        <v>0.99999999999998845</v>
      </c>
      <c r="AJ1021" s="47">
        <f t="shared" si="293"/>
        <v>18</v>
      </c>
      <c r="AK1021" s="83" t="b">
        <f>COUNTIF('Power Curve'!$D$2:$D$31,AJ1021)&gt;0</f>
        <v>1</v>
      </c>
      <c r="AL1021" s="83" t="b">
        <f t="shared" si="294"/>
        <v>0</v>
      </c>
      <c r="AM1021" s="83" t="b">
        <f t="shared" si="300"/>
        <v>1</v>
      </c>
      <c r="AN1021" s="47" t="str">
        <f t="shared" si="295"/>
        <v>Outer</v>
      </c>
      <c r="AO1021" s="48" t="str">
        <f t="shared" si="296"/>
        <v>2.1-2.2</v>
      </c>
      <c r="AP1021" s="49" t="str">
        <f t="shared" si="301"/>
        <v>12-13</v>
      </c>
      <c r="AQ1021" s="49" t="str">
        <f t="shared" si="302"/>
        <v>Feb</v>
      </c>
      <c r="AR1021" s="48" t="str">
        <f t="shared" si="303"/>
        <v>285-295</v>
      </c>
      <c r="AS1021" s="49" t="str">
        <f t="shared" si="297"/>
        <v>HWS-LTI</v>
      </c>
    </row>
    <row r="1022" spans="5:45" x14ac:dyDescent="0.3">
      <c r="E1022" s="15">
        <v>40960.534722222219</v>
      </c>
      <c r="F1022" s="21">
        <v>14.65</v>
      </c>
      <c r="G1022" s="21">
        <v>1972.389953613279</v>
      </c>
      <c r="H1022" s="42">
        <v>1.1879334836930029</v>
      </c>
      <c r="I1022" s="35">
        <v>292.5</v>
      </c>
      <c r="J1022" s="43">
        <v>0.15085324232081912</v>
      </c>
      <c r="K1022" s="44">
        <v>0.1465270961283836</v>
      </c>
      <c r="L1022" s="26">
        <f t="shared" si="285"/>
        <v>14.50072232741207</v>
      </c>
      <c r="M1022" s="26">
        <f t="shared" si="286"/>
        <v>1.5991833560469839</v>
      </c>
      <c r="N1022" s="96">
        <f t="shared" si="287"/>
        <v>15</v>
      </c>
      <c r="O1022" s="26">
        <f t="shared" si="288"/>
        <v>0.52264331433294875</v>
      </c>
      <c r="P1022" s="3">
        <f>IF(L1022&gt;'Power Curve'!$C$37,0,INDEX(Ci,$N1022,1)*POWER(1-O1022,3)+INDEX(Ci,$N1022,2)*3*O1022*POWER(1-O1022,2)+INDEX(Ci,$N1022,3)*3*POWER(O1022,2)*(1-O1022)+INDEX(Ci,$N1022,4)*POWER(O1022,3))</f>
        <v>1977.4498622138524</v>
      </c>
      <c r="Q1022" s="3">
        <f>MAX(0,MIN(P1022-V1022+W1022,'Power Curve'!$C$39))</f>
        <v>1963.4998809903066</v>
      </c>
      <c r="R1022" s="3">
        <f t="shared" si="289"/>
        <v>1972.389953613279</v>
      </c>
      <c r="S1022" s="3">
        <f t="shared" si="290"/>
        <v>-8.8900726229724114</v>
      </c>
      <c r="T1022" s="3">
        <f t="shared" si="291"/>
        <v>8.8900726229724114</v>
      </c>
      <c r="V1022" s="37">
        <f t="array" ref="V1022">SUM(_xlfn.NORM.DIST($AD$3:$AD$1003,$L1022,$AA1022,FALSE)*WindSpeedStep*$AE$3:$AE$1003)/AG1022</f>
        <v>1973.3837406411424</v>
      </c>
      <c r="W1022" s="37">
        <f t="array" ref="W1022">SUM(_xlfn.NORM.DIST($AD$3:$AD$1003,$L1022,$AB1022,FALSE)*WindSpeedStep*$AE$3:$AE$1003)/AH1022</f>
        <v>1959.4337594175965</v>
      </c>
      <c r="Y1022" s="1">
        <f t="shared" si="292"/>
        <v>14</v>
      </c>
      <c r="Z1022" s="99">
        <f>IF(L1022&lt;'Power Curve'!$P$28,'Power Curve'!$Q$28,IF(L1022&gt;'Power Curve'!$P$29,'Power Curve'!$Q$29,INDEX(ReferenceTurbulence,Y1022)+(L1022-INDEX(ReferenceTurbulenceWindSpeed,Y1022))*(INDEX(ReferenceTurbulence,Y1022+1)-INDEX(ReferenceTurbulence,Y1022))/(INDEX(ReferenceTurbulenceWindSpeed,Y1022+1)-INDEX(ReferenceTurbulenceWindSpeed,Y1022))))</f>
        <v>0.12204413459281574</v>
      </c>
      <c r="AA1022" s="100">
        <f t="shared" si="298"/>
        <v>1.7697281074197271</v>
      </c>
      <c r="AB1022" s="29">
        <f t="shared" si="299"/>
        <v>2.1874809790840053</v>
      </c>
      <c r="AG1022" s="40">
        <f t="array" ref="AG1022">SUM(_xlfn.NORM.DIST($AD$3:$AD$1003,$F1022,$AA1022,FALSE)*WindSpeedStep)</f>
        <v>1.0000000000000002</v>
      </c>
      <c r="AH1022" s="40">
        <f t="array" ref="AH1022">SUM(_xlfn.NORM.DIST($AD$3:$AD$1003,$F1022,$AB1022,FALSE)*WindSpeedStep)</f>
        <v>0.99999999999095335</v>
      </c>
      <c r="AJ1022" s="47">
        <f t="shared" si="293"/>
        <v>15</v>
      </c>
      <c r="AK1022" s="83" t="b">
        <f>COUNTIF('Power Curve'!$D$2:$D$31,AJ1022)&gt;0</f>
        <v>1</v>
      </c>
      <c r="AL1022" s="83" t="b">
        <f t="shared" si="294"/>
        <v>0</v>
      </c>
      <c r="AM1022" s="83" t="b">
        <f t="shared" si="300"/>
        <v>1</v>
      </c>
      <c r="AN1022" s="47" t="str">
        <f t="shared" si="295"/>
        <v>Outer</v>
      </c>
      <c r="AO1022" s="48" t="str">
        <f t="shared" si="296"/>
        <v>1.5-1.6</v>
      </c>
      <c r="AP1022" s="49" t="str">
        <f t="shared" si="301"/>
        <v>12-13</v>
      </c>
      <c r="AQ1022" s="49" t="str">
        <f t="shared" si="302"/>
        <v>Feb</v>
      </c>
      <c r="AR1022" s="48" t="str">
        <f t="shared" si="303"/>
        <v>285-295</v>
      </c>
      <c r="AS1022" s="49" t="str">
        <f t="shared" si="297"/>
        <v>HWS-HTI</v>
      </c>
    </row>
    <row r="1023" spans="5:45" x14ac:dyDescent="0.3">
      <c r="E1023" s="15">
        <v>40960.541666666664</v>
      </c>
      <c r="F1023" s="21">
        <v>17.010000000000002</v>
      </c>
      <c r="G1023" s="21">
        <v>1983.759948730466</v>
      </c>
      <c r="H1023" s="42">
        <v>1.1874354346758254</v>
      </c>
      <c r="I1023" s="35">
        <v>291</v>
      </c>
      <c r="J1023" s="43">
        <v>0.15285126396237506</v>
      </c>
      <c r="K1023" s="44">
        <v>0.16290527910563107</v>
      </c>
      <c r="L1023" s="26">
        <f t="shared" si="285"/>
        <v>16.834321574599507</v>
      </c>
      <c r="M1023" s="26">
        <f t="shared" si="286"/>
        <v>1.9598486422430021</v>
      </c>
      <c r="N1023" s="96">
        <f t="shared" si="287"/>
        <v>17</v>
      </c>
      <c r="O1023" s="26">
        <f t="shared" si="288"/>
        <v>0.84574986418432752</v>
      </c>
      <c r="P1023" s="3">
        <f>IF(L1023&gt;'Power Curve'!$C$37,0,INDEX(Ci,$N1023,1)*POWER(1-O1023,3)+INDEX(Ci,$N1023,2)*3*O1023*POWER(1-O1023,2)+INDEX(Ci,$N1023,3)*3*POWER(O1023,2)*(1-O1023)+INDEX(Ci,$N1023,4)*POWER(O1023,3))</f>
        <v>1985.0537185920543</v>
      </c>
      <c r="Q1023" s="3">
        <f>MAX(0,MIN(P1023-V1023+W1023,'Power Curve'!$C$39))</f>
        <v>1981.1538144910119</v>
      </c>
      <c r="R1023" s="3">
        <f t="shared" si="289"/>
        <v>1983.759948730466</v>
      </c>
      <c r="S1023" s="3">
        <f t="shared" si="290"/>
        <v>-2.6061342394541498</v>
      </c>
      <c r="T1023" s="3">
        <f t="shared" si="291"/>
        <v>2.6061342394541498</v>
      </c>
      <c r="V1023" s="37">
        <f t="array" ref="V1023">SUM(_xlfn.NORM.DIST($AD$3:$AD$1003,$L1023,$AA1023,FALSE)*WindSpeedStep*$AE$3:$AE$1003)/AG1023</f>
        <v>1982.9757710341373</v>
      </c>
      <c r="W1023" s="37">
        <f t="array" ref="W1023">SUM(_xlfn.NORM.DIST($AD$3:$AD$1003,$L1023,$AB1023,FALSE)*WindSpeedStep*$AE$3:$AE$1003)/AH1023</f>
        <v>1979.0758669330949</v>
      </c>
      <c r="Y1023" s="1">
        <f t="shared" si="292"/>
        <v>16</v>
      </c>
      <c r="Z1023" s="99">
        <f>IF(L1023&lt;'Power Curve'!$P$28,'Power Curve'!$Q$28,IF(L1023&gt;'Power Curve'!$P$29,'Power Curve'!$Q$29,INDEX(ReferenceTurbulence,Y1023)+(L1023-INDEX(ReferenceTurbulenceWindSpeed,Y1023))*(INDEX(ReferenceTurbulence,Y1023+1)-INDEX(ReferenceTurbulence,Y1023))/(INDEX(ReferenceTurbulenceWindSpeed,Y1023+1)-INDEX(ReferenceTurbulenceWindSpeed,Y1023))))</f>
        <v>0.12104290699932362</v>
      </c>
      <c r="AA1023" s="100">
        <f t="shared" si="298"/>
        <v>2.037675220750955</v>
      </c>
      <c r="AB1023" s="29">
        <f t="shared" si="299"/>
        <v>2.5731473306266146</v>
      </c>
      <c r="AG1023" s="40">
        <f t="array" ref="AG1023">SUM(_xlfn.NORM.DIST($AD$3:$AD$1003,$F1023,$AA1023,FALSE)*WindSpeedStep)</f>
        <v>0.99999999999999156</v>
      </c>
      <c r="AH1023" s="40">
        <f t="array" ref="AH1023">SUM(_xlfn.NORM.DIST($AD$3:$AD$1003,$F1023,$AB1023,FALSE)*WindSpeedStep)</f>
        <v>0.99999999998325639</v>
      </c>
      <c r="AJ1023" s="47">
        <f t="shared" si="293"/>
        <v>17</v>
      </c>
      <c r="AK1023" s="83" t="b">
        <f>COUNTIF('Power Curve'!$D$2:$D$31,AJ1023)&gt;0</f>
        <v>1</v>
      </c>
      <c r="AL1023" s="83" t="b">
        <f t="shared" si="294"/>
        <v>0</v>
      </c>
      <c r="AM1023" s="83" t="b">
        <f t="shared" si="300"/>
        <v>1</v>
      </c>
      <c r="AN1023" s="47" t="str">
        <f t="shared" si="295"/>
        <v>Outer</v>
      </c>
      <c r="AO1023" s="48" t="str">
        <f t="shared" si="296"/>
        <v>1.9-2.0</v>
      </c>
      <c r="AP1023" s="49" t="str">
        <f t="shared" si="301"/>
        <v>13-14</v>
      </c>
      <c r="AQ1023" s="49" t="str">
        <f t="shared" si="302"/>
        <v>Feb</v>
      </c>
      <c r="AR1023" s="48" t="str">
        <f t="shared" si="303"/>
        <v>285-295</v>
      </c>
      <c r="AS1023" s="49" t="str">
        <f t="shared" si="297"/>
        <v>HWS-HTI</v>
      </c>
    </row>
    <row r="1024" spans="5:45" x14ac:dyDescent="0.3">
      <c r="E1024" s="15">
        <v>40960.555555555555</v>
      </c>
      <c r="F1024" s="21">
        <v>17.05</v>
      </c>
      <c r="G1024" s="21">
        <v>1978.2299499511769</v>
      </c>
      <c r="H1024" s="42">
        <v>1.1880799043825692</v>
      </c>
      <c r="I1024" s="35">
        <v>297.5</v>
      </c>
      <c r="J1024" s="43">
        <v>0.13607038123167153</v>
      </c>
      <c r="K1024" s="44">
        <v>8.7095506418201518E-2</v>
      </c>
      <c r="L1024" s="26">
        <f t="shared" si="285"/>
        <v>16.876960624254011</v>
      </c>
      <c r="M1024" s="26">
        <f t="shared" si="286"/>
        <v>1.9664386448174813</v>
      </c>
      <c r="N1024" s="96">
        <f t="shared" si="287"/>
        <v>17</v>
      </c>
      <c r="O1024" s="26">
        <f t="shared" si="288"/>
        <v>0.88886632836676926</v>
      </c>
      <c r="P1024" s="3">
        <f>IF(L1024&gt;'Power Curve'!$C$37,0,INDEX(Ci,$N1024,1)*POWER(1-O1024,3)+INDEX(Ci,$N1024,2)*3*O1024*POWER(1-O1024,2)+INDEX(Ci,$N1024,3)*3*POWER(O1024,2)*(1-O1024)+INDEX(Ci,$N1024,4)*POWER(O1024,3))</f>
        <v>1985.1083822626115</v>
      </c>
      <c r="Q1024" s="3">
        <f>MAX(0,MIN(P1024-V1024+W1024,'Power Curve'!$C$39))</f>
        <v>1983.9207226583678</v>
      </c>
      <c r="R1024" s="3">
        <f t="shared" si="289"/>
        <v>1978.2299499511769</v>
      </c>
      <c r="S1024" s="3">
        <f t="shared" si="290"/>
        <v>5.6907727071909449</v>
      </c>
      <c r="T1024" s="3">
        <f t="shared" si="291"/>
        <v>5.6907727071909449</v>
      </c>
      <c r="V1024" s="37">
        <f t="array" ref="V1024">SUM(_xlfn.NORM.DIST($AD$3:$AD$1003,$L1024,$AA1024,FALSE)*WindSpeedStep*$AE$3:$AE$1003)/AG1024</f>
        <v>1983.0473206189965</v>
      </c>
      <c r="W1024" s="37">
        <f t="array" ref="W1024">SUM(_xlfn.NORM.DIST($AD$3:$AD$1003,$L1024,$AB1024,FALSE)*WindSpeedStep*$AE$3:$AE$1003)/AH1024</f>
        <v>1981.8596610147529</v>
      </c>
      <c r="Y1024" s="1">
        <f t="shared" si="292"/>
        <v>16</v>
      </c>
      <c r="Z1024" s="99">
        <f>IF(L1024&lt;'Power Curve'!$P$28,'Power Curve'!$Q$28,IF(L1024&gt;'Power Curve'!$P$29,'Power Curve'!$Q$29,INDEX(ReferenceTurbulence,Y1024)+(L1024-INDEX(ReferenceTurbulenceWindSpeed,Y1024))*(INDEX(ReferenceTurbulence,Y1024+1)-INDEX(ReferenceTurbulence,Y1024))/(INDEX(ReferenceTurbulenceWindSpeed,Y1024+1)-INDEX(ReferenceTurbulenceWindSpeed,Y1024))))</f>
        <v>0.12104348792989246</v>
      </c>
      <c r="AA1024" s="100">
        <f t="shared" si="298"/>
        <v>2.0428461796151605</v>
      </c>
      <c r="AB1024" s="29">
        <f t="shared" si="299"/>
        <v>2.2964544661741524</v>
      </c>
      <c r="AG1024" s="40">
        <f t="array" ref="AG1024">SUM(_xlfn.NORM.DIST($AD$3:$AD$1003,$F1024,$AA1024,FALSE)*WindSpeedStep)</f>
        <v>0.99999999999999167</v>
      </c>
      <c r="AH1024" s="40">
        <f t="array" ref="AH1024">SUM(_xlfn.NORM.DIST($AD$3:$AD$1003,$F1024,$AB1024,FALSE)*WindSpeedStep)</f>
        <v>0.99999999999994427</v>
      </c>
      <c r="AJ1024" s="47">
        <f t="shared" si="293"/>
        <v>17</v>
      </c>
      <c r="AK1024" s="83" t="b">
        <f>COUNTIF('Power Curve'!$D$2:$D$31,AJ1024)&gt;0</f>
        <v>1</v>
      </c>
      <c r="AL1024" s="83" t="b">
        <f t="shared" si="294"/>
        <v>0</v>
      </c>
      <c r="AM1024" s="83" t="b">
        <f t="shared" si="300"/>
        <v>1</v>
      </c>
      <c r="AN1024" s="47" t="str">
        <f t="shared" si="295"/>
        <v>Outer</v>
      </c>
      <c r="AO1024" s="48" t="str">
        <f t="shared" si="296"/>
        <v>1.9-2.0</v>
      </c>
      <c r="AP1024" s="49" t="str">
        <f t="shared" si="301"/>
        <v>13-14</v>
      </c>
      <c r="AQ1024" s="49" t="str">
        <f t="shared" si="302"/>
        <v>Feb</v>
      </c>
      <c r="AR1024" s="48" t="str">
        <f t="shared" si="303"/>
        <v>295-305</v>
      </c>
      <c r="AS1024" s="49" t="str">
        <f t="shared" si="297"/>
        <v>Inner-TI</v>
      </c>
    </row>
    <row r="1025" spans="5:45" x14ac:dyDescent="0.3">
      <c r="E1025" s="15">
        <v>40960.5625</v>
      </c>
      <c r="F1025" s="21">
        <v>14.09</v>
      </c>
      <c r="G1025" s="21">
        <v>1979.2899475097711</v>
      </c>
      <c r="H1025" s="42">
        <v>1.1891346049075622</v>
      </c>
      <c r="I1025" s="35">
        <v>298.10000000000002</v>
      </c>
      <c r="J1025" s="43">
        <v>0.11994322214336409</v>
      </c>
      <c r="K1025" s="44">
        <v>0.12458870713439252</v>
      </c>
      <c r="L1025" s="26">
        <f t="shared" si="285"/>
        <v>13.951127339166534</v>
      </c>
      <c r="M1025" s="26">
        <f t="shared" si="286"/>
        <v>1.5142416789503796</v>
      </c>
      <c r="N1025" s="96">
        <f t="shared" si="287"/>
        <v>14</v>
      </c>
      <c r="O1025" s="26">
        <f t="shared" si="288"/>
        <v>0.9973861723185139</v>
      </c>
      <c r="P1025" s="3">
        <f>IF(L1025&gt;'Power Curve'!$C$37,0,INDEX(Ci,$N1025,1)*POWER(1-O1025,3)+INDEX(Ci,$N1025,2)*3*O1025*POWER(1-O1025,2)+INDEX(Ci,$N1025,3)*3*POWER(O1025,2)*(1-O1025)+INDEX(Ci,$N1025,4)*POWER(O1025,3))</f>
        <v>1974.8280106468906</v>
      </c>
      <c r="Q1025" s="3">
        <f>MAX(0,MIN(P1025-V1025+W1025,'Power Curve'!$C$39))</f>
        <v>1975.1904365589417</v>
      </c>
      <c r="R1025" s="3">
        <f t="shared" si="289"/>
        <v>1979.2899475097711</v>
      </c>
      <c r="S1025" s="3">
        <f t="shared" si="290"/>
        <v>-4.0995109508294263</v>
      </c>
      <c r="T1025" s="3">
        <f t="shared" si="291"/>
        <v>4.0995109508294263</v>
      </c>
      <c r="V1025" s="37">
        <f t="array" ref="V1025">SUM(_xlfn.NORM.DIST($AD$3:$AD$1003,$L1025,$AA1025,FALSE)*WindSpeedStep*$AE$3:$AE$1003)/AG1025</f>
        <v>1967.6104582929313</v>
      </c>
      <c r="W1025" s="37">
        <f t="array" ref="W1025">SUM(_xlfn.NORM.DIST($AD$3:$AD$1003,$L1025,$AB1025,FALSE)*WindSpeedStep*$AE$3:$AE$1003)/AH1025</f>
        <v>1967.9728842049824</v>
      </c>
      <c r="Y1025" s="1">
        <f t="shared" si="292"/>
        <v>13</v>
      </c>
      <c r="Z1025" s="99">
        <f>IF(L1025&lt;'Power Curve'!$P$28,'Power Curve'!$Q$28,IF(L1025&gt;'Power Curve'!$P$29,'Power Curve'!$Q$29,INDEX(ReferenceTurbulence,Y1025)+(L1025-INDEX(ReferenceTurbulenceWindSpeed,Y1025))*(INDEX(ReferenceTurbulence,Y1025+1)-INDEX(ReferenceTurbulence,Y1025))/(INDEX(ReferenceTurbulenceWindSpeed,Y1025+1)-INDEX(ReferenceTurbulenceWindSpeed,Y1025))))</f>
        <v>0.12069802689626709</v>
      </c>
      <c r="AA1025" s="100">
        <f t="shared" si="298"/>
        <v>1.6838735428159695</v>
      </c>
      <c r="AB1025" s="29">
        <f t="shared" si="299"/>
        <v>1.6733431655920115</v>
      </c>
      <c r="AG1025" s="40">
        <f t="array" ref="AG1025">SUM(_xlfn.NORM.DIST($AD$3:$AD$1003,$F1025,$AA1025,FALSE)*WindSpeedStep)</f>
        <v>1.0000000000000009</v>
      </c>
      <c r="AH1025" s="40">
        <f t="array" ref="AH1025">SUM(_xlfn.NORM.DIST($AD$3:$AD$1003,$F1025,$AB1025,FALSE)*WindSpeedStep)</f>
        <v>1.0000000000000011</v>
      </c>
      <c r="AJ1025" s="47">
        <f t="shared" si="293"/>
        <v>14</v>
      </c>
      <c r="AK1025" s="83" t="b">
        <f>COUNTIF('Power Curve'!$D$2:$D$31,AJ1025)&gt;0</f>
        <v>1</v>
      </c>
      <c r="AL1025" s="83" t="b">
        <f t="shared" si="294"/>
        <v>0</v>
      </c>
      <c r="AM1025" s="83" t="b">
        <f t="shared" si="300"/>
        <v>1</v>
      </c>
      <c r="AN1025" s="47" t="str">
        <f t="shared" si="295"/>
        <v>Inner</v>
      </c>
      <c r="AO1025" s="48" t="str">
        <f t="shared" si="296"/>
        <v>1.5-1.6</v>
      </c>
      <c r="AP1025" s="49" t="str">
        <f t="shared" si="301"/>
        <v>13-14</v>
      </c>
      <c r="AQ1025" s="49" t="str">
        <f t="shared" si="302"/>
        <v>Feb</v>
      </c>
      <c r="AR1025" s="48" t="str">
        <f t="shared" si="303"/>
        <v>295-305</v>
      </c>
      <c r="AS1025" s="49" t="str">
        <f t="shared" si="297"/>
        <v>Inner-TI</v>
      </c>
    </row>
    <row r="1026" spans="5:45" x14ac:dyDescent="0.3">
      <c r="E1026" s="15">
        <v>40960.569444444445</v>
      </c>
      <c r="F1026" s="21">
        <v>12.96</v>
      </c>
      <c r="G1026" s="21">
        <v>1919.759948730469</v>
      </c>
      <c r="H1026" s="42">
        <v>1.1893248377258419</v>
      </c>
      <c r="I1026" s="35">
        <v>300.10000000000002</v>
      </c>
      <c r="J1026" s="43">
        <v>0.13194444444444442</v>
      </c>
      <c r="K1026" s="44">
        <v>0.11754445731763616</v>
      </c>
      <c r="L1026" s="26">
        <f t="shared" si="285"/>
        <v>12.832948996819209</v>
      </c>
      <c r="M1026" s="26">
        <f t="shared" si="286"/>
        <v>1.3414236116035767</v>
      </c>
      <c r="N1026" s="96">
        <f t="shared" si="287"/>
        <v>13</v>
      </c>
      <c r="O1026" s="26">
        <f t="shared" si="288"/>
        <v>0.83844163869618915</v>
      </c>
      <c r="P1026" s="3">
        <f>IF(L1026&gt;'Power Curve'!$C$37,0,INDEX(Ci,$N1026,1)*POWER(1-O1026,3)+INDEX(Ci,$N1026,2)*3*O1026*POWER(1-O1026,2)+INDEX(Ci,$N1026,3)*3*POWER(O1026,2)*(1-O1026)+INDEX(Ci,$N1026,4)*POWER(O1026,3))</f>
        <v>1948.8045619177879</v>
      </c>
      <c r="Q1026" s="3">
        <f>MAX(0,MIN(P1026-V1026+W1026,'Power Curve'!$C$39))</f>
        <v>1937.6764071570992</v>
      </c>
      <c r="R1026" s="3">
        <f t="shared" si="289"/>
        <v>1919.759948730469</v>
      </c>
      <c r="S1026" s="3">
        <f t="shared" si="290"/>
        <v>17.916458426630243</v>
      </c>
      <c r="T1026" s="3">
        <f t="shared" si="291"/>
        <v>17.916458426630243</v>
      </c>
      <c r="V1026" s="37">
        <f t="array" ref="V1026">SUM(_xlfn.NORM.DIST($AD$3:$AD$1003,$L1026,$AA1026,FALSE)*WindSpeedStep*$AE$3:$AE$1003)/AG1026</f>
        <v>1938.792686895267</v>
      </c>
      <c r="W1026" s="37">
        <f t="array" ref="W1026">SUM(_xlfn.NORM.DIST($AD$3:$AD$1003,$L1026,$AB1026,FALSE)*WindSpeedStep*$AE$3:$AE$1003)/AH1026</f>
        <v>1927.6645321345784</v>
      </c>
      <c r="Y1026" s="1">
        <f t="shared" si="292"/>
        <v>12</v>
      </c>
      <c r="Z1026" s="99">
        <f>IF(L1026&lt;'Power Curve'!$P$28,'Power Curve'!$Q$28,IF(L1026&gt;'Power Curve'!$P$29,'Power Curve'!$Q$29,INDEX(ReferenceTurbulence,Y1026)+(L1026-INDEX(ReferenceTurbulenceWindSpeed,Y1026))*(INDEX(ReferenceTurbulence,Y1026+1)-INDEX(ReferenceTurbulence,Y1026))/(INDEX(ReferenceTurbulenceWindSpeed,Y1026+1)-INDEX(ReferenceTurbulenceWindSpeed,Y1026))))</f>
        <v>0.12119995955494978</v>
      </c>
      <c r="AA1026" s="100">
        <f t="shared" si="298"/>
        <v>1.5553528993852215</v>
      </c>
      <c r="AB1026" s="29">
        <f t="shared" si="299"/>
        <v>1.6932363259692007</v>
      </c>
      <c r="AG1026" s="40">
        <f t="array" ref="AG1026">SUM(_xlfn.NORM.DIST($AD$3:$AD$1003,$F1026,$AA1026,FALSE)*WindSpeedStep)</f>
        <v>1.0000000000000029</v>
      </c>
      <c r="AH1026" s="40">
        <f t="array" ref="AH1026">SUM(_xlfn.NORM.DIST($AD$3:$AD$1003,$F1026,$AB1026,FALSE)*WindSpeedStep)</f>
        <v>0.99999999999999445</v>
      </c>
      <c r="AJ1026" s="47">
        <f t="shared" si="293"/>
        <v>13</v>
      </c>
      <c r="AK1026" s="83" t="b">
        <f>COUNTIF('Power Curve'!$D$2:$D$31,AJ1026)&gt;0</f>
        <v>1</v>
      </c>
      <c r="AL1026" s="83" t="b">
        <f t="shared" si="294"/>
        <v>0</v>
      </c>
      <c r="AM1026" s="83" t="b">
        <f t="shared" si="300"/>
        <v>1</v>
      </c>
      <c r="AN1026" s="47" t="str">
        <f t="shared" si="295"/>
        <v>Inner</v>
      </c>
      <c r="AO1026" s="48" t="str">
        <f t="shared" si="296"/>
        <v>1.3-1.4</v>
      </c>
      <c r="AP1026" s="49" t="str">
        <f t="shared" si="301"/>
        <v>13-14</v>
      </c>
      <c r="AQ1026" s="49" t="str">
        <f t="shared" si="302"/>
        <v>Feb</v>
      </c>
      <c r="AR1026" s="48" t="str">
        <f t="shared" si="303"/>
        <v>295-305</v>
      </c>
      <c r="AS1026" s="49" t="str">
        <f t="shared" si="297"/>
        <v>Inner-TI</v>
      </c>
    </row>
    <row r="1027" spans="5:45" x14ac:dyDescent="0.3">
      <c r="E1027" s="15">
        <v>40960.576388888891</v>
      </c>
      <c r="F1027" s="21">
        <v>16.07</v>
      </c>
      <c r="G1027" s="21">
        <v>1971.5200500488311</v>
      </c>
      <c r="H1027" s="42">
        <v>1.1886947542303776</v>
      </c>
      <c r="I1027" s="35">
        <v>294.3</v>
      </c>
      <c r="J1027" s="43">
        <v>0.10454262601120098</v>
      </c>
      <c r="K1027" s="44">
        <v>9.9616501950037725E-2</v>
      </c>
      <c r="L1027" s="26">
        <f t="shared" ref="L1027:L1090" si="304">F1027*(H1027/Ref_Density)^(1/3)</f>
        <v>15.909650133223067</v>
      </c>
      <c r="M1027" s="26">
        <f t="shared" ref="M1027:M1090" si="305">(L1027-CutInWindSpeed)/(RatedWindSpeed-CutInWindSpeed)</f>
        <v>1.8169376902261705</v>
      </c>
      <c r="N1027" s="96">
        <f t="shared" ref="N1027:N1090" si="306">COUNTIF(xa,"&lt;"&amp;L1027)</f>
        <v>16</v>
      </c>
      <c r="O1027" s="26">
        <f t="shared" ref="O1027:O1090" si="307">(L1027-INDEX(xa,$N1027))/(INDEX(xb,$N1027)-INDEX(xa,$N1027))</f>
        <v>0.91149616084938512</v>
      </c>
      <c r="P1027" s="3">
        <f>IF(L1027&gt;'Power Curve'!$C$37,0,INDEX(Ci,$N1027,1)*POWER(1-O1027,3)+INDEX(Ci,$N1027,2)*3*O1027*POWER(1-O1027,2)+INDEX(Ci,$N1027,3)*3*POWER(O1027,2)*(1-O1027)+INDEX(Ci,$N1027,4)*POWER(O1027,3))</f>
        <v>1982.1309219749269</v>
      </c>
      <c r="Q1027" s="3">
        <f>MAX(0,MIN(P1027-V1027+W1027,'Power Curve'!$C$39))</f>
        <v>1983.4106925491612</v>
      </c>
      <c r="R1027" s="3">
        <f t="shared" ref="R1027:R1090" si="308">IF(AM1027,G1027,"")</f>
        <v>1971.5200500488311</v>
      </c>
      <c r="S1027" s="3">
        <f t="shared" ref="S1027:S1090" si="309">IF(AM1027,Q1027-R1027,"")</f>
        <v>11.890642500330159</v>
      </c>
      <c r="T1027" s="3">
        <f t="shared" ref="T1027:T1090" si="310">IF(AM1027,ABS(S1027),"")</f>
        <v>11.890642500330159</v>
      </c>
      <c r="V1027" s="37">
        <f t="array" ref="V1027">SUM(_xlfn.NORM.DIST($AD$3:$AD$1003,$L1027,$AA1027,FALSE)*WindSpeedStep*$AE$3:$AE$1003)/AG1027</f>
        <v>1980.9425206805258</v>
      </c>
      <c r="W1027" s="37">
        <f t="array" ref="W1027">SUM(_xlfn.NORM.DIST($AD$3:$AD$1003,$L1027,$AB1027,FALSE)*WindSpeedStep*$AE$3:$AE$1003)/AH1027</f>
        <v>1982.2222912547602</v>
      </c>
      <c r="Y1027" s="1">
        <f t="shared" ref="Y1027:Y1090" si="311">COUNTIF(ReferenceTurbulenceWindSpeed,"&lt;"&amp;L1027)</f>
        <v>15</v>
      </c>
      <c r="Z1027" s="99">
        <f>IF(L1027&lt;'Power Curve'!$P$28,'Power Curve'!$Q$28,IF(L1027&gt;'Power Curve'!$P$29,'Power Curve'!$Q$29,INDEX(ReferenceTurbulence,Y1027)+(L1027-INDEX(ReferenceTurbulenceWindSpeed,Y1027))*(INDEX(ReferenceTurbulence,Y1027+1)-INDEX(ReferenceTurbulence,Y1027))/(INDEX(ReferenceTurbulenceWindSpeed,Y1027+1)-INDEX(ReferenceTurbulenceWindSpeed,Y1027))))</f>
        <v>0.12123017406011384</v>
      </c>
      <c r="AA1027" s="100">
        <f t="shared" si="298"/>
        <v>1.9287296548861459</v>
      </c>
      <c r="AB1027" s="29">
        <f t="shared" si="299"/>
        <v>1.6632366038465931</v>
      </c>
      <c r="AG1027" s="40">
        <f t="array" ref="AG1027">SUM(_xlfn.NORM.DIST($AD$3:$AD$1003,$F1027,$AA1027,FALSE)*WindSpeedStep)</f>
        <v>0.99999999999999489</v>
      </c>
      <c r="AH1027" s="40">
        <f t="array" ref="AH1027">SUM(_xlfn.NORM.DIST($AD$3:$AD$1003,$F1027,$AB1027,FALSE)*WindSpeedStep)</f>
        <v>0.99999999999999489</v>
      </c>
      <c r="AJ1027" s="47">
        <f t="shared" ref="AJ1027:AJ1090" si="312">MROUND(L1027-Centre_First_Bin,Bin_Width)+Centre_First_Bin</f>
        <v>16</v>
      </c>
      <c r="AK1027" s="83" t="b">
        <f>COUNTIF('Power Curve'!$D$2:$D$31,AJ1027)&gt;0</f>
        <v>1</v>
      </c>
      <c r="AL1027" s="83" t="b">
        <f t="shared" ref="AL1027:AL1090" si="313">(G1027&lt;0)</f>
        <v>0</v>
      </c>
      <c r="AM1027" s="83" t="b">
        <f t="shared" si="300"/>
        <v>1</v>
      </c>
      <c r="AN1027" s="47" t="str">
        <f t="shared" ref="AN1027:AN1090" si="314">IF(AM1027,IF(AND(J1027&gt;=LowerTurbLimit,J1027&lt;=UpperTurbLimit,K1027&gt;=LowerShearLimit,K1027&lt;=UpperShearLimit),"Inner","Outer"),"")</f>
        <v>Outer</v>
      </c>
      <c r="AO1027" s="48" t="str">
        <f t="shared" ref="AO1027:AO1090" si="315">IF(M1027&lt;0,"&lt;0",TEXT(MROUND(M1027+0.05,0.1)-0.1,"0.0")&amp;"-"&amp;TEXT(MROUND(M1027+0.05,0.1),"0.0"))</f>
        <v>1.8-1.9</v>
      </c>
      <c r="AP1027" s="49" t="str">
        <f t="shared" si="301"/>
        <v>13-14</v>
      </c>
      <c r="AQ1027" s="49" t="str">
        <f t="shared" si="302"/>
        <v>Feb</v>
      </c>
      <c r="AR1027" s="48" t="str">
        <f t="shared" si="303"/>
        <v>285-295</v>
      </c>
      <c r="AS1027" s="49" t="str">
        <f t="shared" ref="AS1027:AS1090" si="316">IF(AM1027,IF(M1027&lt;0.5,IF(J1027&lt;=LowerTurbLimit,"LWS-LTI",IF(J1027&gt;=UpperTurbLimit,"LWS-HTI","Inner-TI")),IF(J1027&lt;=LowerTurbLimit,"HWS-LTI",IF(J1027&gt;=UpperTurbLimit,"HWS-HTI","Inner-TI"))),"")</f>
        <v>Inner-TI</v>
      </c>
    </row>
    <row r="1028" spans="5:45" x14ac:dyDescent="0.3">
      <c r="E1028" s="15">
        <v>40960.583333333336</v>
      </c>
      <c r="F1028" s="21">
        <v>17.46</v>
      </c>
      <c r="G1028" s="21">
        <v>1981.499938964841</v>
      </c>
      <c r="H1028" s="42">
        <v>1.1893546518119054</v>
      </c>
      <c r="I1028" s="35">
        <v>294.60000000000002</v>
      </c>
      <c r="J1028" s="43">
        <v>0.14318442153493699</v>
      </c>
      <c r="K1028" s="44">
        <v>0.15637811219555861</v>
      </c>
      <c r="L1028" s="26">
        <f t="shared" si="304"/>
        <v>17.28897852989061</v>
      </c>
      <c r="M1028" s="26">
        <f t="shared" si="305"/>
        <v>2.0301173403061812</v>
      </c>
      <c r="N1028" s="96">
        <f t="shared" si="306"/>
        <v>18</v>
      </c>
      <c r="O1028" s="26">
        <f t="shared" si="307"/>
        <v>0.32504809396470852</v>
      </c>
      <c r="P1028" s="3">
        <f>IF(L1028&gt;'Power Curve'!$C$37,0,INDEX(Ci,$N1028,1)*POWER(1-O1028,3)+INDEX(Ci,$N1028,2)*3*O1028*POWER(1-O1028,2)+INDEX(Ci,$N1028,3)*3*POWER(O1028,2)*(1-O1028)+INDEX(Ci,$N1028,4)*POWER(O1028,3))</f>
        <v>1983.8745338641254</v>
      </c>
      <c r="Q1028" s="3">
        <f>MAX(0,MIN(P1028-V1028+W1028,'Power Curve'!$C$39))</f>
        <v>1982.2456286565578</v>
      </c>
      <c r="R1028" s="3">
        <f t="shared" si="308"/>
        <v>1981.499938964841</v>
      </c>
      <c r="S1028" s="3">
        <f t="shared" si="309"/>
        <v>0.74568969171673416</v>
      </c>
      <c r="T1028" s="3">
        <f t="shared" si="310"/>
        <v>0.74568969171673416</v>
      </c>
      <c r="V1028" s="37">
        <f t="array" ref="V1028">SUM(_xlfn.NORM.DIST($AD$3:$AD$1003,$L1028,$AA1028,FALSE)*WindSpeedStep*$AE$3:$AE$1003)/AG1028</f>
        <v>1983.7085250094012</v>
      </c>
      <c r="W1028" s="37">
        <f t="array" ref="W1028">SUM(_xlfn.NORM.DIST($AD$3:$AD$1003,$L1028,$AB1028,FALSE)*WindSpeedStep*$AE$3:$AE$1003)/AH1028</f>
        <v>1982.0796198018336</v>
      </c>
      <c r="Y1028" s="1">
        <f t="shared" si="311"/>
        <v>17</v>
      </c>
      <c r="Z1028" s="99">
        <f>IF(L1028&lt;'Power Curve'!$P$28,'Power Curve'!$Q$28,IF(L1028&gt;'Power Curve'!$P$29,'Power Curve'!$Q$29,INDEX(ReferenceTurbulence,Y1028)+(L1028-INDEX(ReferenceTurbulenceWindSpeed,Y1028))*(INDEX(ReferenceTurbulence,Y1028+1)-INDEX(ReferenceTurbulence,Y1028))/(INDEX(ReferenceTurbulenceWindSpeed,Y1028+1)-INDEX(ReferenceTurbulenceWindSpeed,Y1028))))</f>
        <v>0.12027279878021062</v>
      </c>
      <c r="AA1028" s="100">
        <f t="shared" ref="AA1028:AA1091" si="317">Z1028*L1028</f>
        <v>2.0793938358409148</v>
      </c>
      <c r="AB1028" s="29">
        <f t="shared" ref="AB1028:AB1091" si="318">L1028*J1028</f>
        <v>2.4755123897323323</v>
      </c>
      <c r="AG1028" s="40">
        <f t="array" ref="AG1028">SUM(_xlfn.NORM.DIST($AD$3:$AD$1003,$F1028,$AA1028,FALSE)*WindSpeedStep)</f>
        <v>0.99999999999998945</v>
      </c>
      <c r="AH1028" s="40">
        <f t="array" ref="AH1028">SUM(_xlfn.NORM.DIST($AD$3:$AD$1003,$F1028,$AB1028,FALSE)*WindSpeedStep)</f>
        <v>0.99999999999923717</v>
      </c>
      <c r="AJ1028" s="47">
        <f t="shared" si="312"/>
        <v>17</v>
      </c>
      <c r="AK1028" s="83" t="b">
        <f>COUNTIF('Power Curve'!$D$2:$D$31,AJ1028)&gt;0</f>
        <v>1</v>
      </c>
      <c r="AL1028" s="83" t="b">
        <f t="shared" si="313"/>
        <v>0</v>
      </c>
      <c r="AM1028" s="83" t="b">
        <f t="shared" ref="AM1028:AM1091" si="319">AND(AK1028,NOT(AL1028))</f>
        <v>1</v>
      </c>
      <c r="AN1028" s="47" t="str">
        <f t="shared" si="314"/>
        <v>Outer</v>
      </c>
      <c r="AO1028" s="48" t="str">
        <f t="shared" si="315"/>
        <v>2.0-2.1</v>
      </c>
      <c r="AP1028" s="49" t="str">
        <f t="shared" ref="AP1028:AP1091" si="320">IF(AM1028,HOUR(E1028)&amp;"-"&amp;HOUR(E1028)+1,"")</f>
        <v>14-15</v>
      </c>
      <c r="AQ1028" s="49" t="str">
        <f t="shared" ref="AQ1028:AQ1091" si="321">IF(AM1028,TEXT(E1028,"mmm"),"")</f>
        <v>Feb</v>
      </c>
      <c r="AR1028" s="48" t="str">
        <f t="shared" ref="AR1028:AR1091" si="322">IF(AM1028,IF(OR(I1028&lt;5,I1028&gt;=355),"355-5",MROUND(I1028,10)-5&amp;"-"&amp;MROUND(I1028,10)+5),"")</f>
        <v>285-295</v>
      </c>
      <c r="AS1028" s="49" t="str">
        <f t="shared" si="316"/>
        <v>HWS-HTI</v>
      </c>
    </row>
    <row r="1029" spans="5:45" x14ac:dyDescent="0.3">
      <c r="E1029" s="15">
        <v>40960.590277777781</v>
      </c>
      <c r="F1029" s="21">
        <v>15.92</v>
      </c>
      <c r="G1029" s="21">
        <v>1979.929992675781</v>
      </c>
      <c r="H1029" s="42">
        <v>1.1900733672624124</v>
      </c>
      <c r="I1029" s="35">
        <v>297.8</v>
      </c>
      <c r="J1029" s="43">
        <v>0.12939698492462312</v>
      </c>
      <c r="K1029" s="44">
        <v>0.14271159407801903</v>
      </c>
      <c r="L1029" s="26">
        <f t="shared" si="304"/>
        <v>15.76723761505624</v>
      </c>
      <c r="M1029" s="26">
        <f t="shared" si="305"/>
        <v>1.7949273764653821</v>
      </c>
      <c r="N1029" s="96">
        <f t="shared" si="306"/>
        <v>16</v>
      </c>
      <c r="O1029" s="26">
        <f t="shared" si="307"/>
        <v>0.76873271810556698</v>
      </c>
      <c r="P1029" s="3">
        <f>IF(L1029&gt;'Power Curve'!$C$37,0,INDEX(Ci,$N1029,1)*POWER(1-O1029,3)+INDEX(Ci,$N1029,2)*3*O1029*POWER(1-O1029,2)+INDEX(Ci,$N1029,3)*3*POWER(O1029,2)*(1-O1029)+INDEX(Ci,$N1029,4)*POWER(O1029,3))</f>
        <v>1981.6817759781447</v>
      </c>
      <c r="Q1029" s="3">
        <f>MAX(0,MIN(P1029-V1029+W1029,'Power Curve'!$C$39))</f>
        <v>1980.4879324876586</v>
      </c>
      <c r="R1029" s="3">
        <f t="shared" si="308"/>
        <v>1979.929992675781</v>
      </c>
      <c r="S1029" s="3">
        <f t="shared" si="309"/>
        <v>0.55793981187753161</v>
      </c>
      <c r="T1029" s="3">
        <f t="shared" si="310"/>
        <v>0.55793981187753161</v>
      </c>
      <c r="V1029" s="37">
        <f t="array" ref="V1029">SUM(_xlfn.NORM.DIST($AD$3:$AD$1003,$L1029,$AA1029,FALSE)*WindSpeedStep*$AE$3:$AE$1003)/AG1029</f>
        <v>1980.4746664753584</v>
      </c>
      <c r="W1029" s="37">
        <f t="array" ref="W1029">SUM(_xlfn.NORM.DIST($AD$3:$AD$1003,$L1029,$AB1029,FALSE)*WindSpeedStep*$AE$3:$AE$1003)/AH1029</f>
        <v>1979.2808229848722</v>
      </c>
      <c r="Y1029" s="1">
        <f t="shared" si="311"/>
        <v>15</v>
      </c>
      <c r="Z1029" s="99">
        <f>IF(L1029&lt;'Power Curve'!$P$28,'Power Curve'!$Q$28,IF(L1029&gt;'Power Curve'!$P$29,'Power Curve'!$Q$29,INDEX(ReferenceTurbulence,Y1029)+(L1029-INDEX(ReferenceTurbulenceWindSpeed,Y1029))*(INDEX(ReferenceTurbulence,Y1029+1)-INDEX(ReferenceTurbulence,Y1029))/(INDEX(ReferenceTurbulenceWindSpeed,Y1029+1)-INDEX(ReferenceTurbulenceWindSpeed,Y1029))))</f>
        <v>0.12155063148428483</v>
      </c>
      <c r="AA1029" s="100">
        <f t="shared" si="317"/>
        <v>1.916517688872855</v>
      </c>
      <c r="AB1029" s="29">
        <f t="shared" si="318"/>
        <v>2.040233007978383</v>
      </c>
      <c r="AG1029" s="40">
        <f t="array" ref="AG1029">SUM(_xlfn.NORM.DIST($AD$3:$AD$1003,$F1029,$AA1029,FALSE)*WindSpeedStep)</f>
        <v>0.99999999999999456</v>
      </c>
      <c r="AH1029" s="40">
        <f t="array" ref="AH1029">SUM(_xlfn.NORM.DIST($AD$3:$AD$1003,$F1029,$AB1029,FALSE)*WindSpeedStep)</f>
        <v>0.99999999999999134</v>
      </c>
      <c r="AJ1029" s="47">
        <f t="shared" si="312"/>
        <v>16</v>
      </c>
      <c r="AK1029" s="83" t="b">
        <f>COUNTIF('Power Curve'!$D$2:$D$31,AJ1029)&gt;0</f>
        <v>1</v>
      </c>
      <c r="AL1029" s="83" t="b">
        <f t="shared" si="313"/>
        <v>0</v>
      </c>
      <c r="AM1029" s="83" t="b">
        <f t="shared" si="319"/>
        <v>1</v>
      </c>
      <c r="AN1029" s="47" t="str">
        <f t="shared" si="314"/>
        <v>Inner</v>
      </c>
      <c r="AO1029" s="48" t="str">
        <f t="shared" si="315"/>
        <v>1.7-1.8</v>
      </c>
      <c r="AP1029" s="49" t="str">
        <f t="shared" si="320"/>
        <v>14-15</v>
      </c>
      <c r="AQ1029" s="49" t="str">
        <f t="shared" si="321"/>
        <v>Feb</v>
      </c>
      <c r="AR1029" s="48" t="str">
        <f t="shared" si="322"/>
        <v>295-305</v>
      </c>
      <c r="AS1029" s="49" t="str">
        <f t="shared" si="316"/>
        <v>Inner-TI</v>
      </c>
    </row>
    <row r="1030" spans="5:45" x14ac:dyDescent="0.3">
      <c r="E1030" s="15">
        <v>40960.597222222219</v>
      </c>
      <c r="F1030" s="21">
        <v>15.76</v>
      </c>
      <c r="G1030" s="21">
        <v>1981.6799774169949</v>
      </c>
      <c r="H1030" s="42">
        <v>1.1903517238870713</v>
      </c>
      <c r="I1030" s="35">
        <v>297.39999999999998</v>
      </c>
      <c r="J1030" s="43">
        <v>0.1516497461928934</v>
      </c>
      <c r="K1030" s="44">
        <v>0.14006070228381709</v>
      </c>
      <c r="L1030" s="26">
        <f t="shared" si="304"/>
        <v>15.609989777818106</v>
      </c>
      <c r="M1030" s="26">
        <f t="shared" si="305"/>
        <v>1.7706242163192898</v>
      </c>
      <c r="N1030" s="96">
        <f t="shared" si="306"/>
        <v>16</v>
      </c>
      <c r="O1030" s="26">
        <f t="shared" si="307"/>
        <v>0.61109739996704604</v>
      </c>
      <c r="P1030" s="3">
        <f>IF(L1030&gt;'Power Curve'!$C$37,0,INDEX(Ci,$N1030,1)*POWER(1-O1030,3)+INDEX(Ci,$N1030,2)*3*O1030*POWER(1-O1030,2)+INDEX(Ci,$N1030,3)*3*POWER(O1030,2)*(1-O1030)+INDEX(Ci,$N1030,4)*POWER(O1030,3))</f>
        <v>1981.1711940153889</v>
      </c>
      <c r="Q1030" s="3">
        <f>MAX(0,MIN(P1030-V1030+W1030,'Power Curve'!$C$39))</f>
        <v>1973.5911001706304</v>
      </c>
      <c r="R1030" s="3">
        <f t="shared" si="308"/>
        <v>1981.6799774169949</v>
      </c>
      <c r="S1030" s="3">
        <f t="shared" si="309"/>
        <v>-8.0888772463645182</v>
      </c>
      <c r="T1030" s="3">
        <f t="shared" si="310"/>
        <v>8.0888772463645182</v>
      </c>
      <c r="V1030" s="37">
        <f t="array" ref="V1030">SUM(_xlfn.NORM.DIST($AD$3:$AD$1003,$L1030,$AA1030,FALSE)*WindSpeedStep*$AE$3:$AE$1003)/AG1030</f>
        <v>1979.8932451302155</v>
      </c>
      <c r="W1030" s="37">
        <f t="array" ref="W1030">SUM(_xlfn.NORM.DIST($AD$3:$AD$1003,$L1030,$AB1030,FALSE)*WindSpeedStep*$AE$3:$AE$1003)/AH1030</f>
        <v>1972.313151285457</v>
      </c>
      <c r="Y1030" s="1">
        <f t="shared" si="311"/>
        <v>15</v>
      </c>
      <c r="Z1030" s="99">
        <f>IF(L1030&lt;'Power Curve'!$P$28,'Power Curve'!$Q$28,IF(L1030&gt;'Power Curve'!$P$29,'Power Curve'!$Q$29,INDEX(ReferenceTurbulence,Y1030)+(L1030-INDEX(ReferenceTurbulenceWindSpeed,Y1030))*(INDEX(ReferenceTurbulence,Y1030+1)-INDEX(ReferenceTurbulence,Y1030))/(INDEX(ReferenceTurbulenceWindSpeed,Y1030+1)-INDEX(ReferenceTurbulenceWindSpeed,Y1030))))</f>
        <v>0.12190447142424546</v>
      </c>
      <c r="AA1030" s="100">
        <f t="shared" si="317"/>
        <v>1.9029275528027909</v>
      </c>
      <c r="AB1030" s="29">
        <f t="shared" si="318"/>
        <v>2.3672509878797761</v>
      </c>
      <c r="AG1030" s="40">
        <f t="array" ref="AG1030">SUM(_xlfn.NORM.DIST($AD$3:$AD$1003,$F1030,$AA1030,FALSE)*WindSpeedStep)</f>
        <v>0.99999999999999611</v>
      </c>
      <c r="AH1030" s="40">
        <f t="array" ref="AH1030">SUM(_xlfn.NORM.DIST($AD$3:$AD$1003,$F1030,$AB1030,FALSE)*WindSpeedStep)</f>
        <v>0.99999999998797751</v>
      </c>
      <c r="AJ1030" s="47">
        <f t="shared" si="312"/>
        <v>16</v>
      </c>
      <c r="AK1030" s="83" t="b">
        <f>COUNTIF('Power Curve'!$D$2:$D$31,AJ1030)&gt;0</f>
        <v>1</v>
      </c>
      <c r="AL1030" s="83" t="b">
        <f t="shared" si="313"/>
        <v>0</v>
      </c>
      <c r="AM1030" s="83" t="b">
        <f t="shared" si="319"/>
        <v>1</v>
      </c>
      <c r="AN1030" s="47" t="str">
        <f t="shared" si="314"/>
        <v>Outer</v>
      </c>
      <c r="AO1030" s="48" t="str">
        <f t="shared" si="315"/>
        <v>1.7-1.8</v>
      </c>
      <c r="AP1030" s="49" t="str">
        <f t="shared" si="320"/>
        <v>14-15</v>
      </c>
      <c r="AQ1030" s="49" t="str">
        <f t="shared" si="321"/>
        <v>Feb</v>
      </c>
      <c r="AR1030" s="48" t="str">
        <f t="shared" si="322"/>
        <v>295-305</v>
      </c>
      <c r="AS1030" s="49" t="str">
        <f t="shared" si="316"/>
        <v>HWS-HTI</v>
      </c>
    </row>
    <row r="1031" spans="5:45" x14ac:dyDescent="0.3">
      <c r="E1031" s="15">
        <v>40960.604166666664</v>
      </c>
      <c r="F1031" s="21">
        <v>13.81</v>
      </c>
      <c r="G1031" s="21">
        <v>1914.89001464844</v>
      </c>
      <c r="H1031" s="42">
        <v>1.1910847406930936</v>
      </c>
      <c r="I1031" s="35">
        <v>298.89999999999998</v>
      </c>
      <c r="J1031" s="43">
        <v>0.10934105720492396</v>
      </c>
      <c r="K1031" s="44">
        <v>0.13397811969885179</v>
      </c>
      <c r="L1031" s="26">
        <f t="shared" si="304"/>
        <v>13.68135785481595</v>
      </c>
      <c r="M1031" s="26">
        <f t="shared" si="305"/>
        <v>1.4725479355205591</v>
      </c>
      <c r="N1031" s="96">
        <f t="shared" si="306"/>
        <v>14</v>
      </c>
      <c r="O1031" s="26">
        <f t="shared" si="307"/>
        <v>0.7174744118524381</v>
      </c>
      <c r="P1031" s="3">
        <f>IF(L1031&gt;'Power Curve'!$C$37,0,INDEX(Ci,$N1031,1)*POWER(1-O1031,3)+INDEX(Ci,$N1031,2)*3*O1031*POWER(1-O1031,2)+INDEX(Ci,$N1031,3)*3*POWER(O1031,2)*(1-O1031)+INDEX(Ci,$N1031,4)*POWER(O1031,3))</f>
        <v>1971.2144690065204</v>
      </c>
      <c r="Q1031" s="3">
        <f>MAX(0,MIN(P1031-V1031+W1031,'Power Curve'!$C$39))</f>
        <v>1977.2370794662368</v>
      </c>
      <c r="R1031" s="3">
        <f t="shared" si="308"/>
        <v>1914.89001464844</v>
      </c>
      <c r="S1031" s="3">
        <f t="shared" si="309"/>
        <v>62.347064817796763</v>
      </c>
      <c r="T1031" s="3">
        <f t="shared" si="310"/>
        <v>62.347064817796763</v>
      </c>
      <c r="V1031" s="37">
        <f t="array" ref="V1031">SUM(_xlfn.NORM.DIST($AD$3:$AD$1003,$L1031,$AA1031,FALSE)*WindSpeedStep*$AE$3:$AE$1003)/AG1031</f>
        <v>1963.0126729498488</v>
      </c>
      <c r="W1031" s="37">
        <f t="array" ref="W1031">SUM(_xlfn.NORM.DIST($AD$3:$AD$1003,$L1031,$AB1031,FALSE)*WindSpeedStep*$AE$3:$AE$1003)/AH1031</f>
        <v>1969.0352834095652</v>
      </c>
      <c r="Y1031" s="1">
        <f t="shared" si="311"/>
        <v>13</v>
      </c>
      <c r="Z1031" s="99">
        <f>IF(L1031&lt;'Power Curve'!$P$28,'Power Curve'!$Q$28,IF(L1031&gt;'Power Curve'!$P$29,'Power Curve'!$Q$29,INDEX(ReferenceTurbulence,Y1031)+(L1031-INDEX(ReferenceTurbulenceWindSpeed,Y1031))*(INDEX(ReferenceTurbulence,Y1031+1)-INDEX(ReferenceTurbulence,Y1031))/(INDEX(ReferenceTurbulenceWindSpeed,Y1031+1)-INDEX(ReferenceTurbulenceWindSpeed,Y1031))))</f>
        <v>0.12100086741234997</v>
      </c>
      <c r="AA1031" s="100">
        <f t="shared" si="317"/>
        <v>1.6554561678114976</v>
      </c>
      <c r="AB1031" s="29">
        <f t="shared" si="318"/>
        <v>1.4959341318444666</v>
      </c>
      <c r="AG1031" s="40">
        <f t="array" ref="AG1031">SUM(_xlfn.NORM.DIST($AD$3:$AD$1003,$F1031,$AA1031,FALSE)*WindSpeedStep)</f>
        <v>1.0000000000000018</v>
      </c>
      <c r="AH1031" s="40">
        <f t="array" ref="AH1031">SUM(_xlfn.NORM.DIST($AD$3:$AD$1003,$F1031,$AB1031,FALSE)*WindSpeedStep)</f>
        <v>1.0000000000000022</v>
      </c>
      <c r="AJ1031" s="47">
        <f t="shared" si="312"/>
        <v>14</v>
      </c>
      <c r="AK1031" s="83" t="b">
        <f>COUNTIF('Power Curve'!$D$2:$D$31,AJ1031)&gt;0</f>
        <v>1</v>
      </c>
      <c r="AL1031" s="83" t="b">
        <f t="shared" si="313"/>
        <v>0</v>
      </c>
      <c r="AM1031" s="83" t="b">
        <f t="shared" si="319"/>
        <v>1</v>
      </c>
      <c r="AN1031" s="47" t="str">
        <f t="shared" si="314"/>
        <v>Inner</v>
      </c>
      <c r="AO1031" s="48" t="str">
        <f t="shared" si="315"/>
        <v>1.4-1.5</v>
      </c>
      <c r="AP1031" s="49" t="str">
        <f t="shared" si="320"/>
        <v>14-15</v>
      </c>
      <c r="AQ1031" s="49" t="str">
        <f t="shared" si="321"/>
        <v>Feb</v>
      </c>
      <c r="AR1031" s="48" t="str">
        <f t="shared" si="322"/>
        <v>295-305</v>
      </c>
      <c r="AS1031" s="49" t="str">
        <f t="shared" si="316"/>
        <v>Inner-TI</v>
      </c>
    </row>
    <row r="1032" spans="5:45" x14ac:dyDescent="0.3">
      <c r="E1032" s="15">
        <v>40960.611111111109</v>
      </c>
      <c r="F1032" s="21">
        <v>13.52</v>
      </c>
      <c r="G1032" s="21">
        <v>1892.2800598144561</v>
      </c>
      <c r="H1032" s="42">
        <v>1.1916718960404848</v>
      </c>
      <c r="I1032" s="35">
        <v>297.10000000000002</v>
      </c>
      <c r="J1032" s="43">
        <v>0.18565088757396447</v>
      </c>
      <c r="K1032" s="44">
        <v>0.13772099096789361</v>
      </c>
      <c r="L1032" s="26">
        <f t="shared" si="304"/>
        <v>13.396259790280066</v>
      </c>
      <c r="M1032" s="26">
        <f t="shared" si="305"/>
        <v>1.4284851106102001</v>
      </c>
      <c r="N1032" s="96">
        <f t="shared" si="306"/>
        <v>14</v>
      </c>
      <c r="O1032" s="26">
        <f t="shared" si="307"/>
        <v>0.42165777661729281</v>
      </c>
      <c r="P1032" s="3">
        <f>IF(L1032&gt;'Power Curve'!$C$37,0,INDEX(Ci,$N1032,1)*POWER(1-O1032,3)+INDEX(Ci,$N1032,2)*3*O1032*POWER(1-O1032,2)+INDEX(Ci,$N1032,3)*3*POWER(O1032,2)*(1-O1032)+INDEX(Ci,$N1032,4)*POWER(O1032,3))</f>
        <v>1964.6092194087078</v>
      </c>
      <c r="Q1032" s="3">
        <f>MAX(0,MIN(P1032-V1032+W1032,'Power Curve'!$C$39))</f>
        <v>1900.0614771427299</v>
      </c>
      <c r="R1032" s="3">
        <f t="shared" si="308"/>
        <v>1892.2800598144561</v>
      </c>
      <c r="S1032" s="3">
        <f t="shared" si="309"/>
        <v>7.7814173282738466</v>
      </c>
      <c r="T1032" s="3">
        <f t="shared" si="310"/>
        <v>7.7814173282738466</v>
      </c>
      <c r="V1032" s="37">
        <f t="array" ref="V1032">SUM(_xlfn.NORM.DIST($AD$3:$AD$1003,$L1032,$AA1032,FALSE)*WindSpeedStep*$AE$3:$AE$1003)/AG1032</f>
        <v>1956.7006051087708</v>
      </c>
      <c r="W1032" s="37">
        <f t="array" ref="W1032">SUM(_xlfn.NORM.DIST($AD$3:$AD$1003,$L1032,$AB1032,FALSE)*WindSpeedStep*$AE$3:$AE$1003)/AH1032</f>
        <v>1892.152862842793</v>
      </c>
      <c r="Y1032" s="1">
        <f t="shared" si="311"/>
        <v>13</v>
      </c>
      <c r="Z1032" s="99">
        <f>IF(L1032&lt;'Power Curve'!$P$28,'Power Curve'!$Q$28,IF(L1032&gt;'Power Curve'!$P$29,'Power Curve'!$Q$29,INDEX(ReferenceTurbulence,Y1032)+(L1032-INDEX(ReferenceTurbulenceWindSpeed,Y1032))*(INDEX(ReferenceTurbulence,Y1032+1)-INDEX(ReferenceTurbulence,Y1032))/(INDEX(ReferenceTurbulenceWindSpeed,Y1032+1)-INDEX(ReferenceTurbulenceWindSpeed,Y1032))))</f>
        <v>0.12132091563873157</v>
      </c>
      <c r="AA1032" s="100">
        <f t="shared" si="317"/>
        <v>1.6252465038910997</v>
      </c>
      <c r="AB1032" s="29">
        <f t="shared" si="318"/>
        <v>2.4870275202369054</v>
      </c>
      <c r="AG1032" s="40">
        <f t="array" ref="AG1032">SUM(_xlfn.NORM.DIST($AD$3:$AD$1003,$F1032,$AA1032,FALSE)*WindSpeedStep)</f>
        <v>1.0000000000000031</v>
      </c>
      <c r="AH1032" s="40">
        <f t="array" ref="AH1032">SUM(_xlfn.NORM.DIST($AD$3:$AD$1003,$F1032,$AB1032,FALSE)*WindSpeedStep)</f>
        <v>0.99999997574405852</v>
      </c>
      <c r="AJ1032" s="47">
        <f t="shared" si="312"/>
        <v>13</v>
      </c>
      <c r="AK1032" s="83" t="b">
        <f>COUNTIF('Power Curve'!$D$2:$D$31,AJ1032)&gt;0</f>
        <v>1</v>
      </c>
      <c r="AL1032" s="83" t="b">
        <f t="shared" si="313"/>
        <v>0</v>
      </c>
      <c r="AM1032" s="83" t="b">
        <f t="shared" si="319"/>
        <v>1</v>
      </c>
      <c r="AN1032" s="47" t="str">
        <f t="shared" si="314"/>
        <v>Outer</v>
      </c>
      <c r="AO1032" s="48" t="str">
        <f t="shared" si="315"/>
        <v>1.4-1.5</v>
      </c>
      <c r="AP1032" s="49" t="str">
        <f t="shared" si="320"/>
        <v>14-15</v>
      </c>
      <c r="AQ1032" s="49" t="str">
        <f t="shared" si="321"/>
        <v>Feb</v>
      </c>
      <c r="AR1032" s="48" t="str">
        <f t="shared" si="322"/>
        <v>295-305</v>
      </c>
      <c r="AS1032" s="49" t="str">
        <f t="shared" si="316"/>
        <v>HWS-HTI</v>
      </c>
    </row>
    <row r="1033" spans="5:45" x14ac:dyDescent="0.3">
      <c r="E1033" s="15">
        <v>40960.618055555555</v>
      </c>
      <c r="F1033" s="21">
        <v>13.66</v>
      </c>
      <c r="G1033" s="21">
        <v>1970.310058593753</v>
      </c>
      <c r="H1033" s="42">
        <v>1.1925243382050734</v>
      </c>
      <c r="I1033" s="35">
        <v>298.60000000000002</v>
      </c>
      <c r="J1033" s="43">
        <v>0.10175695461200585</v>
      </c>
      <c r="K1033" s="44">
        <v>0.13319645442505776</v>
      </c>
      <c r="L1033" s="26">
        <f t="shared" si="304"/>
        <v>13.538205026170614</v>
      </c>
      <c r="M1033" s="26">
        <f t="shared" si="305"/>
        <v>1.4504232043888674</v>
      </c>
      <c r="N1033" s="96">
        <f t="shared" si="306"/>
        <v>14</v>
      </c>
      <c r="O1033" s="26">
        <f t="shared" si="307"/>
        <v>0.56893959747832423</v>
      </c>
      <c r="P1033" s="3">
        <f>IF(L1033&gt;'Power Curve'!$C$37,0,INDEX(Ci,$N1033,1)*POWER(1-O1033,3)+INDEX(Ci,$N1033,2)*3*O1033*POWER(1-O1033,2)+INDEX(Ci,$N1033,3)*3*POWER(O1033,2)*(1-O1033)+INDEX(Ci,$N1033,4)*POWER(O1033,3))</f>
        <v>1968.1646137070984</v>
      </c>
      <c r="Q1033" s="3">
        <f>MAX(0,MIN(P1033-V1033+W1033,'Power Curve'!$C$39))</f>
        <v>1978.3955594639751</v>
      </c>
      <c r="R1033" s="3">
        <f t="shared" si="308"/>
        <v>1970.310058593753</v>
      </c>
      <c r="S1033" s="3">
        <f t="shared" si="309"/>
        <v>8.0855008702221767</v>
      </c>
      <c r="T1033" s="3">
        <f t="shared" si="310"/>
        <v>8.0855008702221767</v>
      </c>
      <c r="V1033" s="37">
        <f t="array" ref="V1033">SUM(_xlfn.NORM.DIST($AD$3:$AD$1003,$L1033,$AA1033,FALSE)*WindSpeedStep*$AE$3:$AE$1003)/AG1033</f>
        <v>1960.0542613356199</v>
      </c>
      <c r="W1033" s="37">
        <f t="array" ref="W1033">SUM(_xlfn.NORM.DIST($AD$3:$AD$1003,$L1033,$AB1033,FALSE)*WindSpeedStep*$AE$3:$AE$1003)/AH1033</f>
        <v>1970.2852070924966</v>
      </c>
      <c r="Y1033" s="1">
        <f t="shared" si="311"/>
        <v>13</v>
      </c>
      <c r="Z1033" s="99">
        <f>IF(L1033&lt;'Power Curve'!$P$28,'Power Curve'!$Q$28,IF(L1033&gt;'Power Curve'!$P$29,'Power Curve'!$Q$29,INDEX(ReferenceTurbulence,Y1033)+(L1033-INDEX(ReferenceTurbulenceWindSpeed,Y1033))*(INDEX(ReferenceTurbulence,Y1033+1)-INDEX(ReferenceTurbulence,Y1033))/(INDEX(ReferenceTurbulenceWindSpeed,Y1033+1)-INDEX(ReferenceTurbulenceWindSpeed,Y1033))))</f>
        <v>0.12116156934129513</v>
      </c>
      <c r="AA1033" s="100">
        <f t="shared" si="317"/>
        <v>1.6403101670350411</v>
      </c>
      <c r="AB1033" s="29">
        <f t="shared" si="318"/>
        <v>1.3776065143760725</v>
      </c>
      <c r="AG1033" s="40">
        <f t="array" ref="AG1033">SUM(_xlfn.NORM.DIST($AD$3:$AD$1003,$F1033,$AA1033,FALSE)*WindSpeedStep)</f>
        <v>1.0000000000000022</v>
      </c>
      <c r="AH1033" s="40">
        <f t="array" ref="AH1033">SUM(_xlfn.NORM.DIST($AD$3:$AD$1003,$F1033,$AB1033,FALSE)*WindSpeedStep)</f>
        <v>1.0000000000000029</v>
      </c>
      <c r="AJ1033" s="47">
        <f t="shared" si="312"/>
        <v>14</v>
      </c>
      <c r="AK1033" s="83" t="b">
        <f>COUNTIF('Power Curve'!$D$2:$D$31,AJ1033)&gt;0</f>
        <v>1</v>
      </c>
      <c r="AL1033" s="83" t="b">
        <f t="shared" si="313"/>
        <v>0</v>
      </c>
      <c r="AM1033" s="83" t="b">
        <f t="shared" si="319"/>
        <v>1</v>
      </c>
      <c r="AN1033" s="47" t="str">
        <f t="shared" si="314"/>
        <v>Inner</v>
      </c>
      <c r="AO1033" s="48" t="str">
        <f t="shared" si="315"/>
        <v>1.4-1.5</v>
      </c>
      <c r="AP1033" s="49" t="str">
        <f t="shared" si="320"/>
        <v>14-15</v>
      </c>
      <c r="AQ1033" s="49" t="str">
        <f t="shared" si="321"/>
        <v>Feb</v>
      </c>
      <c r="AR1033" s="48" t="str">
        <f t="shared" si="322"/>
        <v>295-305</v>
      </c>
      <c r="AS1033" s="49" t="str">
        <f t="shared" si="316"/>
        <v>Inner-TI</v>
      </c>
    </row>
    <row r="1034" spans="5:45" x14ac:dyDescent="0.3">
      <c r="E1034" s="15">
        <v>40960.625</v>
      </c>
      <c r="F1034" s="21">
        <v>12.17</v>
      </c>
      <c r="G1034" s="21">
        <v>1803.1500091552709</v>
      </c>
      <c r="H1034" s="42">
        <v>1.1930679946834324</v>
      </c>
      <c r="I1034" s="35">
        <v>298.2</v>
      </c>
      <c r="J1034" s="43">
        <v>0.16351684470008218</v>
      </c>
      <c r="K1034" s="44">
        <v>0.16702868566732462</v>
      </c>
      <c r="L1034" s="26">
        <f t="shared" si="304"/>
        <v>12.063322743645136</v>
      </c>
      <c r="M1034" s="26">
        <f t="shared" si="305"/>
        <v>1.2224753932239447</v>
      </c>
      <c r="N1034" s="96">
        <f t="shared" si="306"/>
        <v>13</v>
      </c>
      <c r="O1034" s="26">
        <f t="shared" si="307"/>
        <v>4.6123212517779878E-2</v>
      </c>
      <c r="P1034" s="3">
        <f>IF(L1034&gt;'Power Curve'!$C$37,0,INDEX(Ci,$N1034,1)*POWER(1-O1034,3)+INDEX(Ci,$N1034,2)*3*O1034*POWER(1-O1034,2)+INDEX(Ci,$N1034,3)*3*POWER(O1034,2)*(1-O1034)+INDEX(Ci,$N1034,4)*POWER(O1034,3))</f>
        <v>1919.6698699360813</v>
      </c>
      <c r="Q1034" s="3">
        <f>MAX(0,MIN(P1034-V1034+W1034,'Power Curve'!$C$39))</f>
        <v>1854.0888291144568</v>
      </c>
      <c r="R1034" s="3">
        <f t="shared" si="308"/>
        <v>1803.1500091552709</v>
      </c>
      <c r="S1034" s="3">
        <f t="shared" si="309"/>
        <v>50.938819959185821</v>
      </c>
      <c r="T1034" s="3">
        <f t="shared" si="310"/>
        <v>50.938819959185821</v>
      </c>
      <c r="V1034" s="37">
        <f t="array" ref="V1034">SUM(_xlfn.NORM.DIST($AD$3:$AD$1003,$L1034,$AA1034,FALSE)*WindSpeedStep*$AE$3:$AE$1003)/AG1034</f>
        <v>1897.7181723839844</v>
      </c>
      <c r="W1034" s="37">
        <f t="array" ref="W1034">SUM(_xlfn.NORM.DIST($AD$3:$AD$1003,$L1034,$AB1034,FALSE)*WindSpeedStep*$AE$3:$AE$1003)/AH1034</f>
        <v>1832.1371315623599</v>
      </c>
      <c r="Y1034" s="1">
        <f t="shared" si="311"/>
        <v>12</v>
      </c>
      <c r="Z1034" s="99">
        <f>IF(L1034&lt;'Power Curve'!$P$28,'Power Curve'!$Q$28,IF(L1034&gt;'Power Curve'!$P$29,'Power Curve'!$Q$29,INDEX(ReferenceTurbulence,Y1034)+(L1034-INDEX(ReferenceTurbulenceWindSpeed,Y1034))*(INDEX(ReferenceTurbulence,Y1034+1)-INDEX(ReferenceTurbulence,Y1034))/(INDEX(ReferenceTurbulenceWindSpeed,Y1034+1)-INDEX(ReferenceTurbulenceWindSpeed,Y1034))))</f>
        <v>0.11836946874516766</v>
      </c>
      <c r="AA1034" s="100">
        <f t="shared" si="317"/>
        <v>1.427929104466773</v>
      </c>
      <c r="AB1034" s="29">
        <f t="shared" si="318"/>
        <v>1.9725564716395909</v>
      </c>
      <c r="AG1034" s="40">
        <f t="array" ref="AG1034">SUM(_xlfn.NORM.DIST($AD$3:$AD$1003,$F1034,$AA1034,FALSE)*WindSpeedStep)</f>
        <v>1.0000000000000038</v>
      </c>
      <c r="AH1034" s="40">
        <f t="array" ref="AH1034">SUM(_xlfn.NORM.DIST($AD$3:$AD$1003,$F1034,$AB1034,FALSE)*WindSpeedStep)</f>
        <v>0.99999999970981368</v>
      </c>
      <c r="AJ1034" s="47">
        <f t="shared" si="312"/>
        <v>12</v>
      </c>
      <c r="AK1034" s="83" t="b">
        <f>COUNTIF('Power Curve'!$D$2:$D$31,AJ1034)&gt;0</f>
        <v>1</v>
      </c>
      <c r="AL1034" s="83" t="b">
        <f t="shared" si="313"/>
        <v>0</v>
      </c>
      <c r="AM1034" s="83" t="b">
        <f t="shared" si="319"/>
        <v>1</v>
      </c>
      <c r="AN1034" s="47" t="str">
        <f t="shared" si="314"/>
        <v>Outer</v>
      </c>
      <c r="AO1034" s="48" t="str">
        <f t="shared" si="315"/>
        <v>1.2-1.3</v>
      </c>
      <c r="AP1034" s="49" t="str">
        <f t="shared" si="320"/>
        <v>15-16</v>
      </c>
      <c r="AQ1034" s="49" t="str">
        <f t="shared" si="321"/>
        <v>Feb</v>
      </c>
      <c r="AR1034" s="48" t="str">
        <f t="shared" si="322"/>
        <v>295-305</v>
      </c>
      <c r="AS1034" s="49" t="str">
        <f t="shared" si="316"/>
        <v>HWS-HTI</v>
      </c>
    </row>
    <row r="1035" spans="5:45" x14ac:dyDescent="0.3">
      <c r="E1035" s="15">
        <v>40960.631944444445</v>
      </c>
      <c r="F1035" s="21">
        <v>13.06</v>
      </c>
      <c r="G1035" s="21">
        <v>1953.6800079345751</v>
      </c>
      <c r="H1035" s="42">
        <v>1.1932890803806651</v>
      </c>
      <c r="I1035" s="35">
        <v>295.2</v>
      </c>
      <c r="J1035" s="43">
        <v>0.11562021439509954</v>
      </c>
      <c r="K1035" s="44">
        <v>0.18112760402264322</v>
      </c>
      <c r="L1035" s="26">
        <f t="shared" si="304"/>
        <v>12.946320955838802</v>
      </c>
      <c r="M1035" s="26">
        <f t="shared" si="305"/>
        <v>1.3589456133336022</v>
      </c>
      <c r="N1035" s="96">
        <f t="shared" si="306"/>
        <v>13</v>
      </c>
      <c r="O1035" s="26">
        <f t="shared" si="307"/>
        <v>0.95515633205898232</v>
      </c>
      <c r="P1035" s="3">
        <f>IF(L1035&gt;'Power Curve'!$C$37,0,INDEX(Ci,$N1035,1)*POWER(1-O1035,3)+INDEX(Ci,$N1035,2)*3*O1035*POWER(1-O1035,2)+INDEX(Ci,$N1035,3)*3*POWER(O1035,2)*(1-O1035)+INDEX(Ci,$N1035,4)*POWER(O1035,3))</f>
        <v>1951.9639159287321</v>
      </c>
      <c r="Q1035" s="3">
        <f>MAX(0,MIN(P1035-V1035+W1035,'Power Curve'!$C$39))</f>
        <v>1957.3250648568132</v>
      </c>
      <c r="R1035" s="3">
        <f t="shared" si="308"/>
        <v>1953.6800079345751</v>
      </c>
      <c r="S1035" s="3">
        <f t="shared" si="309"/>
        <v>3.6450569222381546</v>
      </c>
      <c r="T1035" s="3">
        <f t="shared" si="310"/>
        <v>3.6450569222381546</v>
      </c>
      <c r="V1035" s="37">
        <f t="array" ref="V1035">SUM(_xlfn.NORM.DIST($AD$3:$AD$1003,$L1035,$AA1035,FALSE)*WindSpeedStep*$AE$3:$AE$1003)/AG1035</f>
        <v>1942.8078462624251</v>
      </c>
      <c r="W1035" s="37">
        <f t="array" ref="W1035">SUM(_xlfn.NORM.DIST($AD$3:$AD$1003,$L1035,$AB1035,FALSE)*WindSpeedStep*$AE$3:$AE$1003)/AH1035</f>
        <v>1948.1689951905062</v>
      </c>
      <c r="Y1035" s="1">
        <f t="shared" si="311"/>
        <v>12</v>
      </c>
      <c r="Z1035" s="99">
        <f>IF(L1035&lt;'Power Curve'!$P$28,'Power Curve'!$Q$28,IF(L1035&gt;'Power Curve'!$P$29,'Power Curve'!$Q$29,INDEX(ReferenceTurbulence,Y1035)+(L1035-INDEX(ReferenceTurbulenceWindSpeed,Y1035))*(INDEX(ReferenceTurbulence,Y1035+1)-INDEX(ReferenceTurbulence,Y1035))/(INDEX(ReferenceTurbulenceWindSpeed,Y1035+1)-INDEX(ReferenceTurbulenceWindSpeed,Y1035))))</f>
        <v>0.12161691296157866</v>
      </c>
      <c r="AA1035" s="100">
        <f t="shared" si="317"/>
        <v>1.5744915888589095</v>
      </c>
      <c r="AB1035" s="29">
        <f t="shared" si="318"/>
        <v>1.4968564045418522</v>
      </c>
      <c r="AG1035" s="40">
        <f t="array" ref="AG1035">SUM(_xlfn.NORM.DIST($AD$3:$AD$1003,$F1035,$AA1035,FALSE)*WindSpeedStep)</f>
        <v>1.0000000000000029</v>
      </c>
      <c r="AH1035" s="40">
        <f t="array" ref="AH1035">SUM(_xlfn.NORM.DIST($AD$3:$AD$1003,$F1035,$AB1035,FALSE)*WindSpeedStep)</f>
        <v>1.0000000000000033</v>
      </c>
      <c r="AJ1035" s="47">
        <f t="shared" si="312"/>
        <v>13</v>
      </c>
      <c r="AK1035" s="83" t="b">
        <f>COUNTIF('Power Curve'!$D$2:$D$31,AJ1035)&gt;0</f>
        <v>1</v>
      </c>
      <c r="AL1035" s="83" t="b">
        <f t="shared" si="313"/>
        <v>0</v>
      </c>
      <c r="AM1035" s="83" t="b">
        <f t="shared" si="319"/>
        <v>1</v>
      </c>
      <c r="AN1035" s="47" t="str">
        <f t="shared" si="314"/>
        <v>Inner</v>
      </c>
      <c r="AO1035" s="48" t="str">
        <f t="shared" si="315"/>
        <v>1.3-1.4</v>
      </c>
      <c r="AP1035" s="49" t="str">
        <f t="shared" si="320"/>
        <v>15-16</v>
      </c>
      <c r="AQ1035" s="49" t="str">
        <f t="shared" si="321"/>
        <v>Feb</v>
      </c>
      <c r="AR1035" s="48" t="str">
        <f t="shared" si="322"/>
        <v>295-305</v>
      </c>
      <c r="AS1035" s="49" t="str">
        <f t="shared" si="316"/>
        <v>Inner-TI</v>
      </c>
    </row>
    <row r="1036" spans="5:45" x14ac:dyDescent="0.3">
      <c r="E1036" s="15">
        <v>40960.638888888891</v>
      </c>
      <c r="F1036" s="21">
        <v>13.15</v>
      </c>
      <c r="G1036" s="21">
        <v>1990.6499938964871</v>
      </c>
      <c r="H1036" s="42">
        <v>1.1937314987358816</v>
      </c>
      <c r="I1036" s="35">
        <v>294.89999999999998</v>
      </c>
      <c r="J1036" s="43">
        <v>0.14600760456273762</v>
      </c>
      <c r="K1036" s="44">
        <v>0.10673405201556077</v>
      </c>
      <c r="L1036" s="26">
        <f t="shared" si="304"/>
        <v>13.037148362270347</v>
      </c>
      <c r="M1036" s="26">
        <f t="shared" si="305"/>
        <v>1.3729832817869829</v>
      </c>
      <c r="N1036" s="96">
        <f t="shared" si="306"/>
        <v>14</v>
      </c>
      <c r="O1036" s="26">
        <f t="shared" si="307"/>
        <v>4.9045165299644429E-2</v>
      </c>
      <c r="P1036" s="3">
        <f>IF(L1036&gt;'Power Curve'!$C$37,0,INDEX(Ci,$N1036,1)*POWER(1-O1036,3)+INDEX(Ci,$N1036,2)*3*O1036*POWER(1-O1036,2)+INDEX(Ci,$N1036,3)*3*POWER(O1036,2)*(1-O1036)+INDEX(Ci,$N1036,4)*POWER(O1036,3))</f>
        <v>1954.5114544408718</v>
      </c>
      <c r="Q1036" s="3">
        <f>MAX(0,MIN(P1036-V1036+W1036,'Power Curve'!$C$39))</f>
        <v>1930.1423081280141</v>
      </c>
      <c r="R1036" s="3">
        <f t="shared" si="308"/>
        <v>1990.6499938964871</v>
      </c>
      <c r="S1036" s="3">
        <f t="shared" si="309"/>
        <v>-60.507685768473038</v>
      </c>
      <c r="T1036" s="3">
        <f t="shared" si="310"/>
        <v>60.507685768473038</v>
      </c>
      <c r="V1036" s="37">
        <f t="array" ref="V1036">SUM(_xlfn.NORM.DIST($AD$3:$AD$1003,$L1036,$AA1036,FALSE)*WindSpeedStep*$AE$3:$AE$1003)/AG1036</f>
        <v>1945.9455312986581</v>
      </c>
      <c r="W1036" s="37">
        <f t="array" ref="W1036">SUM(_xlfn.NORM.DIST($AD$3:$AD$1003,$L1036,$AB1036,FALSE)*WindSpeedStep*$AE$3:$AE$1003)/AH1036</f>
        <v>1921.5763849858004</v>
      </c>
      <c r="Y1036" s="1">
        <f t="shared" si="311"/>
        <v>13</v>
      </c>
      <c r="Z1036" s="99">
        <f>IF(L1036&lt;'Power Curve'!$P$28,'Power Curve'!$Q$28,IF(L1036&gt;'Power Curve'!$P$29,'Power Curve'!$Q$29,INDEX(ReferenceTurbulence,Y1036)+(L1036-INDEX(ReferenceTurbulenceWindSpeed,Y1036))*(INDEX(ReferenceTurbulence,Y1036+1)-INDEX(ReferenceTurbulence,Y1036))/(INDEX(ReferenceTurbulenceWindSpeed,Y1036+1)-INDEX(ReferenceTurbulenceWindSpeed,Y1036))))</f>
        <v>0.12172405052424884</v>
      </c>
      <c r="AA1036" s="100">
        <f t="shared" si="317"/>
        <v>1.5869345059411237</v>
      </c>
      <c r="AB1036" s="29">
        <f t="shared" si="318"/>
        <v>1.9035228027041113</v>
      </c>
      <c r="AG1036" s="40">
        <f t="array" ref="AG1036">SUM(_xlfn.NORM.DIST($AD$3:$AD$1003,$F1036,$AA1036,FALSE)*WindSpeedStep)</f>
        <v>1.0000000000000031</v>
      </c>
      <c r="AH1036" s="40">
        <f t="array" ref="AH1036">SUM(_xlfn.NORM.DIST($AD$3:$AD$1003,$F1036,$AB1036,FALSE)*WindSpeedStep)</f>
        <v>0.99999999999797562</v>
      </c>
      <c r="AJ1036" s="47">
        <f t="shared" si="312"/>
        <v>13</v>
      </c>
      <c r="AK1036" s="83" t="b">
        <f>COUNTIF('Power Curve'!$D$2:$D$31,AJ1036)&gt;0</f>
        <v>1</v>
      </c>
      <c r="AL1036" s="83" t="b">
        <f t="shared" si="313"/>
        <v>0</v>
      </c>
      <c r="AM1036" s="83" t="b">
        <f t="shared" si="319"/>
        <v>1</v>
      </c>
      <c r="AN1036" s="47" t="str">
        <f t="shared" si="314"/>
        <v>Outer</v>
      </c>
      <c r="AO1036" s="48" t="str">
        <f t="shared" si="315"/>
        <v>1.3-1.4</v>
      </c>
      <c r="AP1036" s="49" t="str">
        <f t="shared" si="320"/>
        <v>15-16</v>
      </c>
      <c r="AQ1036" s="49" t="str">
        <f t="shared" si="321"/>
        <v>Feb</v>
      </c>
      <c r="AR1036" s="48" t="str">
        <f t="shared" si="322"/>
        <v>285-295</v>
      </c>
      <c r="AS1036" s="49" t="str">
        <f t="shared" si="316"/>
        <v>HWS-HTI</v>
      </c>
    </row>
    <row r="1037" spans="5:45" x14ac:dyDescent="0.3">
      <c r="E1037" s="15">
        <v>40960.645833333336</v>
      </c>
      <c r="F1037" s="21">
        <v>13.18</v>
      </c>
      <c r="G1037" s="21">
        <v>1956.1100311279349</v>
      </c>
      <c r="H1037" s="42">
        <v>1.1942757822372336</v>
      </c>
      <c r="I1037" s="35">
        <v>296</v>
      </c>
      <c r="J1037" s="43">
        <v>0.13505311077389986</v>
      </c>
      <c r="K1037" s="44">
        <v>0.14441013231216498</v>
      </c>
      <c r="L1037" s="26">
        <f t="shared" si="304"/>
        <v>13.068876559869601</v>
      </c>
      <c r="M1037" s="26">
        <f t="shared" si="305"/>
        <v>1.3778869770043218</v>
      </c>
      <c r="N1037" s="96">
        <f t="shared" si="306"/>
        <v>14</v>
      </c>
      <c r="O1037" s="26">
        <f t="shared" si="307"/>
        <v>8.1966218871741492E-2</v>
      </c>
      <c r="P1037" s="3">
        <f>IF(L1037&gt;'Power Curve'!$C$37,0,INDEX(Ci,$N1037,1)*POWER(1-O1037,3)+INDEX(Ci,$N1037,2)*3*O1037*POWER(1-O1037,2)+INDEX(Ci,$N1037,3)*3*POWER(O1037,2)*(1-O1037)+INDEX(Ci,$N1037,4)*POWER(O1037,3))</f>
        <v>1955.4143153594043</v>
      </c>
      <c r="Q1037" s="3">
        <f>MAX(0,MIN(P1037-V1037+W1037,'Power Curve'!$C$39))</f>
        <v>1942.8846290759257</v>
      </c>
      <c r="R1037" s="3">
        <f t="shared" si="308"/>
        <v>1956.1100311279349</v>
      </c>
      <c r="S1037" s="3">
        <f t="shared" si="309"/>
        <v>-13.225402052009258</v>
      </c>
      <c r="T1037" s="3">
        <f t="shared" si="310"/>
        <v>13.225402052009258</v>
      </c>
      <c r="V1037" s="37">
        <f t="array" ref="V1037">SUM(_xlfn.NORM.DIST($AD$3:$AD$1003,$L1037,$AA1037,FALSE)*WindSpeedStep*$AE$3:$AE$1003)/AG1037</f>
        <v>1947.0457668860283</v>
      </c>
      <c r="W1037" s="37">
        <f t="array" ref="W1037">SUM(_xlfn.NORM.DIST($AD$3:$AD$1003,$L1037,$AB1037,FALSE)*WindSpeedStep*$AE$3:$AE$1003)/AH1037</f>
        <v>1934.5160806025497</v>
      </c>
      <c r="Y1037" s="1">
        <f t="shared" si="311"/>
        <v>13</v>
      </c>
      <c r="Z1037" s="99">
        <f>IF(L1037&lt;'Power Curve'!$P$28,'Power Curve'!$Q$28,IF(L1037&gt;'Power Curve'!$P$29,'Power Curve'!$Q$29,INDEX(ReferenceTurbulence,Y1037)+(L1037-INDEX(ReferenceTurbulenceWindSpeed,Y1037))*(INDEX(ReferenceTurbulence,Y1037+1)-INDEX(ReferenceTurbulence,Y1037))/(INDEX(ReferenceTurbulenceWindSpeed,Y1037+1)-INDEX(ReferenceTurbulenceWindSpeed,Y1037))))</f>
        <v>0.12168843276800607</v>
      </c>
      <c r="AA1037" s="100">
        <f t="shared" si="317"/>
        <v>1.5903311066090624</v>
      </c>
      <c r="AB1037" s="29">
        <f t="shared" si="318"/>
        <v>1.7649924337304925</v>
      </c>
      <c r="AG1037" s="40">
        <f t="array" ref="AG1037">SUM(_xlfn.NORM.DIST($AD$3:$AD$1003,$F1037,$AA1037,FALSE)*WindSpeedStep)</f>
        <v>1.0000000000000027</v>
      </c>
      <c r="AH1037" s="40">
        <f t="array" ref="AH1037">SUM(_xlfn.NORM.DIST($AD$3:$AD$1003,$F1037,$AB1037,FALSE)*WindSpeedStep)</f>
        <v>0.99999999999997002</v>
      </c>
      <c r="AJ1037" s="47">
        <f t="shared" si="312"/>
        <v>13</v>
      </c>
      <c r="AK1037" s="83" t="b">
        <f>COUNTIF('Power Curve'!$D$2:$D$31,AJ1037)&gt;0</f>
        <v>1</v>
      </c>
      <c r="AL1037" s="83" t="b">
        <f t="shared" si="313"/>
        <v>0</v>
      </c>
      <c r="AM1037" s="83" t="b">
        <f t="shared" si="319"/>
        <v>1</v>
      </c>
      <c r="AN1037" s="47" t="str">
        <f t="shared" si="314"/>
        <v>Inner</v>
      </c>
      <c r="AO1037" s="48" t="str">
        <f t="shared" si="315"/>
        <v>1.3-1.4</v>
      </c>
      <c r="AP1037" s="49" t="str">
        <f t="shared" si="320"/>
        <v>15-16</v>
      </c>
      <c r="AQ1037" s="49" t="str">
        <f t="shared" si="321"/>
        <v>Feb</v>
      </c>
      <c r="AR1037" s="48" t="str">
        <f t="shared" si="322"/>
        <v>295-305</v>
      </c>
      <c r="AS1037" s="49" t="str">
        <f t="shared" si="316"/>
        <v>Inner-TI</v>
      </c>
    </row>
    <row r="1038" spans="5:45" x14ac:dyDescent="0.3">
      <c r="E1038" s="15">
        <v>40960.652777777781</v>
      </c>
      <c r="F1038" s="21">
        <v>12.64</v>
      </c>
      <c r="G1038" s="21">
        <v>1969.9900207519511</v>
      </c>
      <c r="H1038" s="42">
        <v>1.1945858683834327</v>
      </c>
      <c r="I1038" s="35">
        <v>295.10000000000002</v>
      </c>
      <c r="J1038" s="43">
        <v>0.11708860759493671</v>
      </c>
      <c r="K1038" s="44">
        <v>0.17160775569896172</v>
      </c>
      <c r="L1038" s="26">
        <f t="shared" si="304"/>
        <v>12.534514065051292</v>
      </c>
      <c r="M1038" s="26">
        <f t="shared" si="305"/>
        <v>1.2952995308700523</v>
      </c>
      <c r="N1038" s="96">
        <f t="shared" si="306"/>
        <v>13</v>
      </c>
      <c r="O1038" s="26">
        <f t="shared" si="307"/>
        <v>0.53120745264830815</v>
      </c>
      <c r="P1038" s="3">
        <f>IF(L1038&gt;'Power Curve'!$C$37,0,INDEX(Ci,$N1038,1)*POWER(1-O1038,3)+INDEX(Ci,$N1038,2)*3*O1038*POWER(1-O1038,2)+INDEX(Ci,$N1038,3)*3*POWER(O1038,2)*(1-O1038)+INDEX(Ci,$N1038,4)*POWER(O1038,3))</f>
        <v>1939.8160941796129</v>
      </c>
      <c r="Q1038" s="3">
        <f>MAX(0,MIN(P1038-V1038+W1038,'Power Curve'!$C$39))</f>
        <v>1943.1859948189901</v>
      </c>
      <c r="R1038" s="3">
        <f t="shared" si="308"/>
        <v>1969.9900207519511</v>
      </c>
      <c r="S1038" s="3">
        <f t="shared" si="309"/>
        <v>-26.80402593296094</v>
      </c>
      <c r="T1038" s="3">
        <f t="shared" si="310"/>
        <v>26.80402593296094</v>
      </c>
      <c r="V1038" s="37">
        <f t="array" ref="V1038">SUM(_xlfn.NORM.DIST($AD$3:$AD$1003,$L1038,$AA1038,FALSE)*WindSpeedStep*$AE$3:$AE$1003)/AG1038</f>
        <v>1926.0666994461603</v>
      </c>
      <c r="W1038" s="37">
        <f t="array" ref="W1038">SUM(_xlfn.NORM.DIST($AD$3:$AD$1003,$L1038,$AB1038,FALSE)*WindSpeedStep*$AE$3:$AE$1003)/AH1038</f>
        <v>1929.4366000855375</v>
      </c>
      <c r="Y1038" s="1">
        <f t="shared" si="311"/>
        <v>12</v>
      </c>
      <c r="Z1038" s="99">
        <f>IF(L1038&lt;'Power Curve'!$P$28,'Power Curve'!$Q$28,IF(L1038&gt;'Power Curve'!$P$29,'Power Curve'!$Q$29,INDEX(ReferenceTurbulence,Y1038)+(L1038-INDEX(ReferenceTurbulenceWindSpeed,Y1038))*(INDEX(ReferenceTurbulence,Y1038+1)-INDEX(ReferenceTurbulence,Y1038))/(INDEX(ReferenceTurbulenceWindSpeed,Y1038+1)-INDEX(ReferenceTurbulenceWindSpeed,Y1038))))</f>
        <v>0.12010239131555658</v>
      </c>
      <c r="AA1038" s="100">
        <f t="shared" si="317"/>
        <v>1.5054251131911383</v>
      </c>
      <c r="AB1038" s="29">
        <f t="shared" si="318"/>
        <v>1.4676487987560056</v>
      </c>
      <c r="AG1038" s="40">
        <f t="array" ref="AG1038">SUM(_xlfn.NORM.DIST($AD$3:$AD$1003,$F1038,$AA1038,FALSE)*WindSpeedStep)</f>
        <v>1.0000000000000027</v>
      </c>
      <c r="AH1038" s="40">
        <f t="array" ref="AH1038">SUM(_xlfn.NORM.DIST($AD$3:$AD$1003,$F1038,$AB1038,FALSE)*WindSpeedStep)</f>
        <v>1.0000000000000027</v>
      </c>
      <c r="AJ1038" s="47">
        <f t="shared" si="312"/>
        <v>13</v>
      </c>
      <c r="AK1038" s="83" t="b">
        <f>COUNTIF('Power Curve'!$D$2:$D$31,AJ1038)&gt;0</f>
        <v>1</v>
      </c>
      <c r="AL1038" s="83" t="b">
        <f t="shared" si="313"/>
        <v>0</v>
      </c>
      <c r="AM1038" s="83" t="b">
        <f t="shared" si="319"/>
        <v>1</v>
      </c>
      <c r="AN1038" s="47" t="str">
        <f t="shared" si="314"/>
        <v>Inner</v>
      </c>
      <c r="AO1038" s="48" t="str">
        <f t="shared" si="315"/>
        <v>1.2-1.3</v>
      </c>
      <c r="AP1038" s="49" t="str">
        <f t="shared" si="320"/>
        <v>15-16</v>
      </c>
      <c r="AQ1038" s="49" t="str">
        <f t="shared" si="321"/>
        <v>Feb</v>
      </c>
      <c r="AR1038" s="48" t="str">
        <f t="shared" si="322"/>
        <v>295-305</v>
      </c>
      <c r="AS1038" s="49" t="str">
        <f t="shared" si="316"/>
        <v>Inner-TI</v>
      </c>
    </row>
    <row r="1039" spans="5:45" x14ac:dyDescent="0.3">
      <c r="E1039" s="15">
        <v>40960.659722222219</v>
      </c>
      <c r="F1039" s="21">
        <v>12.58</v>
      </c>
      <c r="G1039" s="21">
        <v>1923.2900238037109</v>
      </c>
      <c r="H1039" s="42">
        <v>1.1949532271914536</v>
      </c>
      <c r="I1039" s="35">
        <v>295.2</v>
      </c>
      <c r="J1039" s="43">
        <v>0.13116057233704292</v>
      </c>
      <c r="K1039" s="44">
        <v>0.17953740169695706</v>
      </c>
      <c r="L1039" s="26">
        <f t="shared" si="304"/>
        <v>12.476293429719359</v>
      </c>
      <c r="M1039" s="26">
        <f t="shared" si="305"/>
        <v>1.286301344000643</v>
      </c>
      <c r="N1039" s="96">
        <f t="shared" si="306"/>
        <v>13</v>
      </c>
      <c r="O1039" s="26">
        <f t="shared" si="307"/>
        <v>0.47127020133046493</v>
      </c>
      <c r="P1039" s="3">
        <f>IF(L1039&gt;'Power Curve'!$C$37,0,INDEX(Ci,$N1039,1)*POWER(1-O1039,3)+INDEX(Ci,$N1039,2)*3*O1039*POWER(1-O1039,2)+INDEX(Ci,$N1039,3)*3*POWER(O1039,2)*(1-O1039)+INDEX(Ci,$N1039,4)*POWER(O1039,3))</f>
        <v>1937.8279743719099</v>
      </c>
      <c r="Q1039" s="3">
        <f>MAX(0,MIN(P1039-V1039+W1039,'Power Curve'!$C$39))</f>
        <v>1924.2087938001548</v>
      </c>
      <c r="R1039" s="3">
        <f t="shared" si="308"/>
        <v>1923.2900238037109</v>
      </c>
      <c r="S1039" s="3">
        <f t="shared" si="309"/>
        <v>0.9187699964438707</v>
      </c>
      <c r="T1039" s="3">
        <f t="shared" si="310"/>
        <v>0.9187699964438707</v>
      </c>
      <c r="V1039" s="37">
        <f t="array" ref="V1039">SUM(_xlfn.NORM.DIST($AD$3:$AD$1003,$L1039,$AA1039,FALSE)*WindSpeedStep*$AE$3:$AE$1003)/AG1039</f>
        <v>1923.1662204534882</v>
      </c>
      <c r="W1039" s="37">
        <f t="array" ref="W1039">SUM(_xlfn.NORM.DIST($AD$3:$AD$1003,$L1039,$AB1039,FALSE)*WindSpeedStep*$AE$3:$AE$1003)/AH1039</f>
        <v>1909.5470398817331</v>
      </c>
      <c r="Y1039" s="1">
        <f t="shared" si="311"/>
        <v>12</v>
      </c>
      <c r="Z1039" s="99">
        <f>IF(L1039&lt;'Power Curve'!$P$28,'Power Curve'!$Q$28,IF(L1039&gt;'Power Curve'!$P$29,'Power Curve'!$Q$29,INDEX(ReferenceTurbulence,Y1039)+(L1039-INDEX(ReferenceTurbulenceWindSpeed,Y1039))*(INDEX(ReferenceTurbulence,Y1039+1)-INDEX(ReferenceTurbulence,Y1039))/(INDEX(ReferenceTurbulenceWindSpeed,Y1039+1)-INDEX(ReferenceTurbulenceWindSpeed,Y1039))))</f>
        <v>0.11988827053606514</v>
      </c>
      <c r="AA1039" s="100">
        <f t="shared" si="317"/>
        <v>1.4957612419895265</v>
      </c>
      <c r="AB1039" s="29">
        <f t="shared" si="318"/>
        <v>1.6363977868868793</v>
      </c>
      <c r="AG1039" s="40">
        <f t="array" ref="AG1039">SUM(_xlfn.NORM.DIST($AD$3:$AD$1003,$F1039,$AA1039,FALSE)*WindSpeedStep)</f>
        <v>1.0000000000000029</v>
      </c>
      <c r="AH1039" s="40">
        <f t="array" ref="AH1039">SUM(_xlfn.NORM.DIST($AD$3:$AD$1003,$F1039,$AB1039,FALSE)*WindSpeedStep)</f>
        <v>0.99999999999999689</v>
      </c>
      <c r="AJ1039" s="47">
        <f t="shared" si="312"/>
        <v>12</v>
      </c>
      <c r="AK1039" s="83" t="b">
        <f>COUNTIF('Power Curve'!$D$2:$D$31,AJ1039)&gt;0</f>
        <v>1</v>
      </c>
      <c r="AL1039" s="83" t="b">
        <f t="shared" si="313"/>
        <v>0</v>
      </c>
      <c r="AM1039" s="83" t="b">
        <f t="shared" si="319"/>
        <v>1</v>
      </c>
      <c r="AN1039" s="47" t="str">
        <f t="shared" si="314"/>
        <v>Inner</v>
      </c>
      <c r="AO1039" s="48" t="str">
        <f t="shared" si="315"/>
        <v>1.2-1.3</v>
      </c>
      <c r="AP1039" s="49" t="str">
        <f t="shared" si="320"/>
        <v>15-16</v>
      </c>
      <c r="AQ1039" s="49" t="str">
        <f t="shared" si="321"/>
        <v>Feb</v>
      </c>
      <c r="AR1039" s="48" t="str">
        <f t="shared" si="322"/>
        <v>295-305</v>
      </c>
      <c r="AS1039" s="49" t="str">
        <f t="shared" si="316"/>
        <v>Inner-TI</v>
      </c>
    </row>
    <row r="1040" spans="5:45" x14ac:dyDescent="0.3">
      <c r="E1040" s="15">
        <v>40960.666666666664</v>
      </c>
      <c r="F1040" s="21">
        <v>12.56</v>
      </c>
      <c r="G1040" s="21">
        <v>1941.3700408935549</v>
      </c>
      <c r="H1040" s="42">
        <v>1.1950862163686922</v>
      </c>
      <c r="I1040" s="35">
        <v>291.60000000000002</v>
      </c>
      <c r="J1040" s="43">
        <v>0.13694267515923567</v>
      </c>
      <c r="K1040" s="44">
        <v>0.22261474044303334</v>
      </c>
      <c r="L1040" s="26">
        <f t="shared" si="304"/>
        <v>12.456920390812124</v>
      </c>
      <c r="M1040" s="26">
        <f t="shared" si="305"/>
        <v>1.2833071783869945</v>
      </c>
      <c r="N1040" s="96">
        <f t="shared" si="306"/>
        <v>13</v>
      </c>
      <c r="O1040" s="26">
        <f t="shared" si="307"/>
        <v>0.45132595484203142</v>
      </c>
      <c r="P1040" s="3">
        <f>IF(L1040&gt;'Power Curve'!$C$37,0,INDEX(Ci,$N1040,1)*POWER(1-O1040,3)+INDEX(Ci,$N1040,2)*3*O1040*POWER(1-O1040,2)+INDEX(Ci,$N1040,3)*3*POWER(O1040,2)*(1-O1040)+INDEX(Ci,$N1040,4)*POWER(O1040,3))</f>
        <v>1937.1424292063489</v>
      </c>
      <c r="Q1040" s="3">
        <f>MAX(0,MIN(P1040-V1040+W1040,'Power Curve'!$C$39))</f>
        <v>1915.940635913639</v>
      </c>
      <c r="R1040" s="3">
        <f t="shared" si="308"/>
        <v>1941.3700408935549</v>
      </c>
      <c r="S1040" s="3">
        <f t="shared" si="309"/>
        <v>-25.429404979915944</v>
      </c>
      <c r="T1040" s="3">
        <f t="shared" si="310"/>
        <v>25.429404979915944</v>
      </c>
      <c r="V1040" s="37">
        <f t="array" ref="V1040">SUM(_xlfn.NORM.DIST($AD$3:$AD$1003,$L1040,$AA1040,FALSE)*WindSpeedStep*$AE$3:$AE$1003)/AG1040</f>
        <v>1922.1674522953451</v>
      </c>
      <c r="W1040" s="37">
        <f t="array" ref="W1040">SUM(_xlfn.NORM.DIST($AD$3:$AD$1003,$L1040,$AB1040,FALSE)*WindSpeedStep*$AE$3:$AE$1003)/AH1040</f>
        <v>1900.9656590026352</v>
      </c>
      <c r="Y1040" s="1">
        <f t="shared" si="311"/>
        <v>12</v>
      </c>
      <c r="Z1040" s="99">
        <f>IF(L1040&lt;'Power Curve'!$P$28,'Power Curve'!$Q$28,IF(L1040&gt;'Power Curve'!$P$29,'Power Curve'!$Q$29,INDEX(ReferenceTurbulence,Y1040)+(L1040-INDEX(ReferenceTurbulenceWindSpeed,Y1040))*(INDEX(ReferenceTurbulence,Y1040+1)-INDEX(ReferenceTurbulence,Y1040))/(INDEX(ReferenceTurbulenceWindSpeed,Y1040+1)-INDEX(ReferenceTurbulenceWindSpeed,Y1040))))</f>
        <v>0.11981702139616338</v>
      </c>
      <c r="AA1040" s="100">
        <f t="shared" si="317"/>
        <v>1.4925510969962401</v>
      </c>
      <c r="AB1040" s="29">
        <f t="shared" si="318"/>
        <v>1.7058840025634436</v>
      </c>
      <c r="AG1040" s="40">
        <f t="array" ref="AG1040">SUM(_xlfn.NORM.DIST($AD$3:$AD$1003,$F1040,$AA1040,FALSE)*WindSpeedStep)</f>
        <v>1.0000000000000033</v>
      </c>
      <c r="AH1040" s="40">
        <f t="array" ref="AH1040">SUM(_xlfn.NORM.DIST($AD$3:$AD$1003,$F1040,$AB1040,FALSE)*WindSpeedStep)</f>
        <v>0.99999999999993128</v>
      </c>
      <c r="AJ1040" s="47">
        <f t="shared" si="312"/>
        <v>12</v>
      </c>
      <c r="AK1040" s="83" t="b">
        <f>COUNTIF('Power Curve'!$D$2:$D$31,AJ1040)&gt;0</f>
        <v>1</v>
      </c>
      <c r="AL1040" s="83" t="b">
        <f t="shared" si="313"/>
        <v>0</v>
      </c>
      <c r="AM1040" s="83" t="b">
        <f t="shared" si="319"/>
        <v>1</v>
      </c>
      <c r="AN1040" s="47" t="str">
        <f t="shared" si="314"/>
        <v>Inner</v>
      </c>
      <c r="AO1040" s="48" t="str">
        <f t="shared" si="315"/>
        <v>1.2-1.3</v>
      </c>
      <c r="AP1040" s="49" t="str">
        <f t="shared" si="320"/>
        <v>16-17</v>
      </c>
      <c r="AQ1040" s="49" t="str">
        <f t="shared" si="321"/>
        <v>Feb</v>
      </c>
      <c r="AR1040" s="48" t="str">
        <f t="shared" si="322"/>
        <v>285-295</v>
      </c>
      <c r="AS1040" s="49" t="str">
        <f t="shared" si="316"/>
        <v>Inner-TI</v>
      </c>
    </row>
    <row r="1041" spans="5:45" x14ac:dyDescent="0.3">
      <c r="E1041" s="15">
        <v>40960.673611111109</v>
      </c>
      <c r="F1041" s="21">
        <v>11.29</v>
      </c>
      <c r="G1041" s="21">
        <v>1891.0299987792939</v>
      </c>
      <c r="H1041" s="42">
        <v>1.1959985956532355</v>
      </c>
      <c r="I1041" s="35">
        <v>288.8</v>
      </c>
      <c r="J1041" s="43">
        <v>0.16563330380868027</v>
      </c>
      <c r="K1041" s="44">
        <v>0.19266381256377896</v>
      </c>
      <c r="L1041" s="26">
        <f t="shared" si="304"/>
        <v>11.200192032775599</v>
      </c>
      <c r="M1041" s="26">
        <f t="shared" si="305"/>
        <v>1.0890757594884053</v>
      </c>
      <c r="N1041" s="96">
        <f t="shared" si="306"/>
        <v>12</v>
      </c>
      <c r="O1041" s="26">
        <f t="shared" si="307"/>
        <v>0.21178242775131617</v>
      </c>
      <c r="P1041" s="3">
        <f>IF(L1041&gt;'Power Curve'!$C$37,0,INDEX(Ci,$N1041,1)*POWER(1-O1041,3)+INDEX(Ci,$N1041,2)*3*O1041*POWER(1-O1041,2)+INDEX(Ci,$N1041,3)*3*POWER(O1041,2)*(1-O1041)+INDEX(Ci,$N1041,4)*POWER(O1041,3))</f>
        <v>1814.3246933083867</v>
      </c>
      <c r="Q1041" s="3">
        <f>MAX(0,MIN(P1041-V1041+W1041,'Power Curve'!$C$39))</f>
        <v>1741.7473715493545</v>
      </c>
      <c r="R1041" s="3">
        <f t="shared" si="308"/>
        <v>1891.0299987792939</v>
      </c>
      <c r="S1041" s="3">
        <f t="shared" si="309"/>
        <v>-149.28262722993941</v>
      </c>
      <c r="T1041" s="3">
        <f t="shared" si="310"/>
        <v>149.28262722993941</v>
      </c>
      <c r="V1041" s="37">
        <f t="array" ref="V1041">SUM(_xlfn.NORM.DIST($AD$3:$AD$1003,$L1041,$AA1041,FALSE)*WindSpeedStep*$AE$3:$AE$1003)/AG1041</f>
        <v>1797.9692199298499</v>
      </c>
      <c r="W1041" s="37">
        <f t="array" ref="W1041">SUM(_xlfn.NORM.DIST($AD$3:$AD$1003,$L1041,$AB1041,FALSE)*WindSpeedStep*$AE$3:$AE$1003)/AH1041</f>
        <v>1725.3918981708177</v>
      </c>
      <c r="Y1041" s="1">
        <f t="shared" si="311"/>
        <v>11</v>
      </c>
      <c r="Z1041" s="99">
        <f>IF(L1041&lt;'Power Curve'!$P$28,'Power Curve'!$Q$28,IF(L1041&gt;'Power Curve'!$P$29,'Power Curve'!$Q$29,INDEX(ReferenceTurbulence,Y1041)+(L1041-INDEX(ReferenceTurbulenceWindSpeed,Y1041))*(INDEX(ReferenceTurbulence,Y1041+1)-INDEX(ReferenceTurbulence,Y1041))/(INDEX(ReferenceTurbulenceWindSpeed,Y1041+1)-INDEX(ReferenceTurbulenceWindSpeed,Y1041))))</f>
        <v>0.11961557981093901</v>
      </c>
      <c r="AA1041" s="100">
        <f t="shared" si="317"/>
        <v>1.3397174639943128</v>
      </c>
      <c r="AB1041" s="29">
        <f t="shared" si="318"/>
        <v>1.855124809680281</v>
      </c>
      <c r="AG1041" s="40">
        <f t="array" ref="AG1041">SUM(_xlfn.NORM.DIST($AD$3:$AD$1003,$F1041,$AA1041,FALSE)*WindSpeedStep)</f>
        <v>1.0000000000000033</v>
      </c>
      <c r="AH1041" s="40">
        <f t="array" ref="AH1041">SUM(_xlfn.NORM.DIST($AD$3:$AD$1003,$F1041,$AB1041,FALSE)*WindSpeedStep)</f>
        <v>0.99999999951276586</v>
      </c>
      <c r="AJ1041" s="47">
        <f t="shared" si="312"/>
        <v>11</v>
      </c>
      <c r="AK1041" s="83" t="b">
        <f>COUNTIF('Power Curve'!$D$2:$D$31,AJ1041)&gt;0</f>
        <v>1</v>
      </c>
      <c r="AL1041" s="83" t="b">
        <f t="shared" si="313"/>
        <v>0</v>
      </c>
      <c r="AM1041" s="83" t="b">
        <f t="shared" si="319"/>
        <v>1</v>
      </c>
      <c r="AN1041" s="47" t="str">
        <f t="shared" si="314"/>
        <v>Outer</v>
      </c>
      <c r="AO1041" s="48" t="str">
        <f t="shared" si="315"/>
        <v>1.0-1.1</v>
      </c>
      <c r="AP1041" s="49" t="str">
        <f t="shared" si="320"/>
        <v>16-17</v>
      </c>
      <c r="AQ1041" s="49" t="str">
        <f t="shared" si="321"/>
        <v>Feb</v>
      </c>
      <c r="AR1041" s="48" t="str">
        <f t="shared" si="322"/>
        <v>285-295</v>
      </c>
      <c r="AS1041" s="49" t="str">
        <f t="shared" si="316"/>
        <v>HWS-HTI</v>
      </c>
    </row>
    <row r="1042" spans="5:45" x14ac:dyDescent="0.3">
      <c r="E1042" s="15">
        <v>40960.680555555555</v>
      </c>
      <c r="F1042" s="21">
        <v>11.69</v>
      </c>
      <c r="G1042" s="21">
        <v>1927.040039062498</v>
      </c>
      <c r="H1042" s="42">
        <v>1.1960429756842366</v>
      </c>
      <c r="I1042" s="35">
        <v>290</v>
      </c>
      <c r="J1042" s="43">
        <v>0.13515825491873398</v>
      </c>
      <c r="K1042" s="44">
        <v>0.17445658061865732</v>
      </c>
      <c r="L1042" s="26">
        <f t="shared" si="304"/>
        <v>11.59715361588743</v>
      </c>
      <c r="M1042" s="26">
        <f t="shared" si="305"/>
        <v>1.1504274517956465</v>
      </c>
      <c r="N1042" s="96">
        <f t="shared" si="306"/>
        <v>12</v>
      </c>
      <c r="O1042" s="26">
        <f t="shared" si="307"/>
        <v>0.5941375626595683</v>
      </c>
      <c r="P1042" s="3">
        <f>IF(L1042&gt;'Power Curve'!$C$37,0,INDEX(Ci,$N1042,1)*POWER(1-O1042,3)+INDEX(Ci,$N1042,2)*3*O1042*POWER(1-O1042,2)+INDEX(Ci,$N1042,3)*3*POWER(O1042,2)*(1-O1042)+INDEX(Ci,$N1042,4)*POWER(O1042,3))</f>
        <v>1875.5731897856299</v>
      </c>
      <c r="Q1042" s="3">
        <f>MAX(0,MIN(P1042-V1042+W1042,'Power Curve'!$C$39))</f>
        <v>1850.0370353554397</v>
      </c>
      <c r="R1042" s="3">
        <f t="shared" si="308"/>
        <v>1927.040039062498</v>
      </c>
      <c r="S1042" s="3">
        <f t="shared" si="309"/>
        <v>-77.003003707058269</v>
      </c>
      <c r="T1042" s="3">
        <f t="shared" si="310"/>
        <v>77.003003707058269</v>
      </c>
      <c r="V1042" s="37">
        <f t="array" ref="V1042">SUM(_xlfn.NORM.DIST($AD$3:$AD$1003,$L1042,$AA1042,FALSE)*WindSpeedStep*$AE$3:$AE$1003)/AG1042</f>
        <v>1852.209255326725</v>
      </c>
      <c r="W1042" s="37">
        <f t="array" ref="W1042">SUM(_xlfn.NORM.DIST($AD$3:$AD$1003,$L1042,$AB1042,FALSE)*WindSpeedStep*$AE$3:$AE$1003)/AH1042</f>
        <v>1826.6731008965348</v>
      </c>
      <c r="Y1042" s="1">
        <f t="shared" si="311"/>
        <v>11</v>
      </c>
      <c r="Z1042" s="99">
        <f>IF(L1042&lt;'Power Curve'!$P$28,'Power Curve'!$Q$28,IF(L1042&gt;'Power Curve'!$P$29,'Power Curve'!$Q$29,INDEX(ReferenceTurbulence,Y1042)+(L1042-INDEX(ReferenceTurbulenceWindSpeed,Y1042))*(INDEX(ReferenceTurbulence,Y1042+1)-INDEX(ReferenceTurbulence,Y1042))/(INDEX(ReferenceTurbulenceWindSpeed,Y1042+1)-INDEX(ReferenceTurbulenceWindSpeed,Y1042))))</f>
        <v>0.11893117726465914</v>
      </c>
      <c r="AA1042" s="100">
        <f t="shared" si="317"/>
        <v>1.3792631324565907</v>
      </c>
      <c r="AB1042" s="29">
        <f t="shared" si="318"/>
        <v>1.5674510447478309</v>
      </c>
      <c r="AG1042" s="40">
        <f t="array" ref="AG1042">SUM(_xlfn.NORM.DIST($AD$3:$AD$1003,$F1042,$AA1042,FALSE)*WindSpeedStep)</f>
        <v>1.0000000000000033</v>
      </c>
      <c r="AH1042" s="40">
        <f t="array" ref="AH1042">SUM(_xlfn.NORM.DIST($AD$3:$AD$1003,$F1042,$AB1042,FALSE)*WindSpeedStep)</f>
        <v>0.99999999999996902</v>
      </c>
      <c r="AJ1042" s="47">
        <f t="shared" si="312"/>
        <v>12</v>
      </c>
      <c r="AK1042" s="83" t="b">
        <f>COUNTIF('Power Curve'!$D$2:$D$31,AJ1042)&gt;0</f>
        <v>1</v>
      </c>
      <c r="AL1042" s="83" t="b">
        <f t="shared" si="313"/>
        <v>0</v>
      </c>
      <c r="AM1042" s="83" t="b">
        <f t="shared" si="319"/>
        <v>1</v>
      </c>
      <c r="AN1042" s="47" t="str">
        <f t="shared" si="314"/>
        <v>Inner</v>
      </c>
      <c r="AO1042" s="48" t="str">
        <f t="shared" si="315"/>
        <v>1.1-1.2</v>
      </c>
      <c r="AP1042" s="49" t="str">
        <f t="shared" si="320"/>
        <v>16-17</v>
      </c>
      <c r="AQ1042" s="49" t="str">
        <f t="shared" si="321"/>
        <v>Feb</v>
      </c>
      <c r="AR1042" s="48" t="str">
        <f t="shared" si="322"/>
        <v>285-295</v>
      </c>
      <c r="AS1042" s="49" t="str">
        <f t="shared" si="316"/>
        <v>Inner-TI</v>
      </c>
    </row>
    <row r="1043" spans="5:45" x14ac:dyDescent="0.3">
      <c r="E1043" s="15">
        <v>40960.6875</v>
      </c>
      <c r="F1043" s="21">
        <v>10.85</v>
      </c>
      <c r="G1043" s="21">
        <v>1891.309982299807</v>
      </c>
      <c r="H1043" s="42">
        <v>1.1968991045551773</v>
      </c>
      <c r="I1043" s="35">
        <v>288</v>
      </c>
      <c r="J1043" s="43">
        <v>0.11705069124423964</v>
      </c>
      <c r="K1043" s="44">
        <v>0.24668265192661434</v>
      </c>
      <c r="L1043" s="26">
        <f t="shared" si="304"/>
        <v>10.766392852430466</v>
      </c>
      <c r="M1043" s="26">
        <f t="shared" si="305"/>
        <v>1.0220306977798261</v>
      </c>
      <c r="N1043" s="96">
        <f t="shared" si="306"/>
        <v>11</v>
      </c>
      <c r="O1043" s="26">
        <f t="shared" si="307"/>
        <v>0.79238320033255216</v>
      </c>
      <c r="P1043" s="3">
        <f>IF(L1043&gt;'Power Curve'!$C$37,0,INDEX(Ci,$N1043,1)*POWER(1-O1043,3)+INDEX(Ci,$N1043,2)*3*O1043*POWER(1-O1043,2)+INDEX(Ci,$N1043,3)*3*POWER(O1043,2)*(1-O1043)+INDEX(Ci,$N1043,4)*POWER(O1043,3))</f>
        <v>1733.9852712456786</v>
      </c>
      <c r="Q1043" s="3">
        <f>MAX(0,MIN(P1043-V1043+W1043,'Power Curve'!$C$39))</f>
        <v>1738.5005545227143</v>
      </c>
      <c r="R1043" s="3">
        <f t="shared" si="308"/>
        <v>1891.309982299807</v>
      </c>
      <c r="S1043" s="3">
        <f t="shared" si="309"/>
        <v>-152.80942777709265</v>
      </c>
      <c r="T1043" s="3">
        <f t="shared" si="310"/>
        <v>152.80942777709265</v>
      </c>
      <c r="V1043" s="37">
        <f t="array" ref="V1043">SUM(_xlfn.NORM.DIST($AD$3:$AD$1003,$L1043,$AA1043,FALSE)*WindSpeedStep*$AE$3:$AE$1003)/AG1043</f>
        <v>1720.243361038328</v>
      </c>
      <c r="W1043" s="37">
        <f t="array" ref="W1043">SUM(_xlfn.NORM.DIST($AD$3:$AD$1003,$L1043,$AB1043,FALSE)*WindSpeedStep*$AE$3:$AE$1003)/AH1043</f>
        <v>1724.7586443153637</v>
      </c>
      <c r="Y1043" s="1">
        <f t="shared" si="311"/>
        <v>10</v>
      </c>
      <c r="Z1043" s="99">
        <f>IF(L1043&lt;'Power Curve'!$P$28,'Power Curve'!$Q$28,IF(L1043&gt;'Power Curve'!$P$29,'Power Curve'!$Q$29,INDEX(ReferenceTurbulence,Y1043)+(L1043-INDEX(ReferenceTurbulenceWindSpeed,Y1043))*(INDEX(ReferenceTurbulence,Y1043+1)-INDEX(ReferenceTurbulence,Y1043))/(INDEX(ReferenceTurbulenceWindSpeed,Y1043+1)-INDEX(ReferenceTurbulenceWindSpeed,Y1043))))</f>
        <v>0.12000011683408628</v>
      </c>
      <c r="AA1043" s="100">
        <f t="shared" si="317"/>
        <v>1.2919684001733274</v>
      </c>
      <c r="AB1043" s="29">
        <f t="shared" si="318"/>
        <v>1.2602137255840269</v>
      </c>
      <c r="AG1043" s="40">
        <f t="array" ref="AG1043">SUM(_xlfn.NORM.DIST($AD$3:$AD$1003,$F1043,$AA1043,FALSE)*WindSpeedStep)</f>
        <v>1.0000000000000036</v>
      </c>
      <c r="AH1043" s="40">
        <f t="array" ref="AH1043">SUM(_xlfn.NORM.DIST($AD$3:$AD$1003,$F1043,$AB1043,FALSE)*WindSpeedStep)</f>
        <v>1.0000000000000033</v>
      </c>
      <c r="AJ1043" s="47">
        <f t="shared" si="312"/>
        <v>11</v>
      </c>
      <c r="AK1043" s="83" t="b">
        <f>COUNTIF('Power Curve'!$D$2:$D$31,AJ1043)&gt;0</f>
        <v>1</v>
      </c>
      <c r="AL1043" s="83" t="b">
        <f t="shared" si="313"/>
        <v>0</v>
      </c>
      <c r="AM1043" s="83" t="b">
        <f t="shared" si="319"/>
        <v>1</v>
      </c>
      <c r="AN1043" s="47" t="str">
        <f t="shared" si="314"/>
        <v>Inner</v>
      </c>
      <c r="AO1043" s="48" t="str">
        <f t="shared" si="315"/>
        <v>1.0-1.1</v>
      </c>
      <c r="AP1043" s="49" t="str">
        <f t="shared" si="320"/>
        <v>16-17</v>
      </c>
      <c r="AQ1043" s="49" t="str">
        <f t="shared" si="321"/>
        <v>Feb</v>
      </c>
      <c r="AR1043" s="48" t="str">
        <f t="shared" si="322"/>
        <v>285-295</v>
      </c>
      <c r="AS1043" s="49" t="str">
        <f t="shared" si="316"/>
        <v>Inner-TI</v>
      </c>
    </row>
    <row r="1044" spans="5:45" x14ac:dyDescent="0.3">
      <c r="E1044" s="15">
        <v>40960.694444444445</v>
      </c>
      <c r="F1044" s="21">
        <v>12.76</v>
      </c>
      <c r="G1044" s="21">
        <v>1960.989974975588</v>
      </c>
      <c r="H1044" s="42">
        <v>1.1968546729729135</v>
      </c>
      <c r="I1044" s="35">
        <v>292</v>
      </c>
      <c r="J1044" s="43">
        <v>0.13479623824451412</v>
      </c>
      <c r="K1044" s="44">
        <v>0.18488418827998884</v>
      </c>
      <c r="L1044" s="26">
        <f t="shared" si="304"/>
        <v>12.661518233627268</v>
      </c>
      <c r="M1044" s="26">
        <f t="shared" si="305"/>
        <v>1.3149284345315311</v>
      </c>
      <c r="N1044" s="96">
        <f t="shared" si="306"/>
        <v>13</v>
      </c>
      <c r="O1044" s="26">
        <f t="shared" si="307"/>
        <v>0.66195629671282408</v>
      </c>
      <c r="P1044" s="3">
        <f>IF(L1044&gt;'Power Curve'!$C$37,0,INDEX(Ci,$N1044,1)*POWER(1-O1044,3)+INDEX(Ci,$N1044,2)*3*O1044*POWER(1-O1044,2)+INDEX(Ci,$N1044,3)*3*POWER(O1044,2)*(1-O1044)+INDEX(Ci,$N1044,4)*POWER(O1044,3))</f>
        <v>1943.8372462390362</v>
      </c>
      <c r="Q1044" s="3">
        <f>MAX(0,MIN(P1044-V1044+W1044,'Power Curve'!$C$39))</f>
        <v>1927.7398168536154</v>
      </c>
      <c r="R1044" s="3">
        <f t="shared" si="308"/>
        <v>1960.989974975588</v>
      </c>
      <c r="S1044" s="3">
        <f t="shared" si="309"/>
        <v>-33.250158121972618</v>
      </c>
      <c r="T1044" s="3">
        <f t="shared" si="310"/>
        <v>33.250158121972618</v>
      </c>
      <c r="V1044" s="37">
        <f t="array" ref="V1044">SUM(_xlfn.NORM.DIST($AD$3:$AD$1003,$L1044,$AA1044,FALSE)*WindSpeedStep*$AE$3:$AE$1003)/AG1044</f>
        <v>1931.8973005559142</v>
      </c>
      <c r="W1044" s="37">
        <f t="array" ref="W1044">SUM(_xlfn.NORM.DIST($AD$3:$AD$1003,$L1044,$AB1044,FALSE)*WindSpeedStep*$AE$3:$AE$1003)/AH1044</f>
        <v>1915.7998711704934</v>
      </c>
      <c r="Y1044" s="1">
        <f t="shared" si="311"/>
        <v>12</v>
      </c>
      <c r="Z1044" s="99">
        <f>IF(L1044&lt;'Power Curve'!$P$28,'Power Curve'!$Q$28,IF(L1044&gt;'Power Curve'!$P$29,'Power Curve'!$Q$29,INDEX(ReferenceTurbulence,Y1044)+(L1044-INDEX(ReferenceTurbulenceWindSpeed,Y1044))*(INDEX(ReferenceTurbulence,Y1044+1)-INDEX(ReferenceTurbulence,Y1044))/(INDEX(ReferenceTurbulenceWindSpeed,Y1044+1)-INDEX(ReferenceTurbulenceWindSpeed,Y1044))))</f>
        <v>0.12056948054292603</v>
      </c>
      <c r="AA1044" s="100">
        <f t="shared" si="317"/>
        <v>1.526592676313226</v>
      </c>
      <c r="AB1044" s="29">
        <f t="shared" si="318"/>
        <v>1.7067250283572808</v>
      </c>
      <c r="AG1044" s="40">
        <f t="array" ref="AG1044">SUM(_xlfn.NORM.DIST($AD$3:$AD$1003,$F1044,$AA1044,FALSE)*WindSpeedStep)</f>
        <v>1.0000000000000033</v>
      </c>
      <c r="AH1044" s="40">
        <f t="array" ref="AH1044">SUM(_xlfn.NORM.DIST($AD$3:$AD$1003,$F1044,$AB1044,FALSE)*WindSpeedStep)</f>
        <v>0.99999999999997213</v>
      </c>
      <c r="AJ1044" s="47">
        <f t="shared" si="312"/>
        <v>13</v>
      </c>
      <c r="AK1044" s="83" t="b">
        <f>COUNTIF('Power Curve'!$D$2:$D$31,AJ1044)&gt;0</f>
        <v>1</v>
      </c>
      <c r="AL1044" s="83" t="b">
        <f t="shared" si="313"/>
        <v>0</v>
      </c>
      <c r="AM1044" s="83" t="b">
        <f t="shared" si="319"/>
        <v>1</v>
      </c>
      <c r="AN1044" s="47" t="str">
        <f t="shared" si="314"/>
        <v>Inner</v>
      </c>
      <c r="AO1044" s="48" t="str">
        <f t="shared" si="315"/>
        <v>1.3-1.4</v>
      </c>
      <c r="AP1044" s="49" t="str">
        <f t="shared" si="320"/>
        <v>16-17</v>
      </c>
      <c r="AQ1044" s="49" t="str">
        <f t="shared" si="321"/>
        <v>Feb</v>
      </c>
      <c r="AR1044" s="48" t="str">
        <f t="shared" si="322"/>
        <v>285-295</v>
      </c>
      <c r="AS1044" s="49" t="str">
        <f t="shared" si="316"/>
        <v>Inner-TI</v>
      </c>
    </row>
    <row r="1045" spans="5:45" x14ac:dyDescent="0.3">
      <c r="E1045" s="15">
        <v>40960.701388888891</v>
      </c>
      <c r="F1045" s="21">
        <v>11.04</v>
      </c>
      <c r="G1045" s="21">
        <v>1846.959945678708</v>
      </c>
      <c r="H1045" s="42">
        <v>1.1974891468540876</v>
      </c>
      <c r="I1045" s="35">
        <v>288.3</v>
      </c>
      <c r="J1045" s="43">
        <v>0.12681159420289856</v>
      </c>
      <c r="K1045" s="44">
        <v>0.15020968116966282</v>
      </c>
      <c r="L1045" s="26">
        <f t="shared" si="304"/>
        <v>10.956728640006041</v>
      </c>
      <c r="M1045" s="26">
        <f t="shared" si="305"/>
        <v>1.0514477073122155</v>
      </c>
      <c r="N1045" s="96">
        <f t="shared" si="306"/>
        <v>11</v>
      </c>
      <c r="O1045" s="26">
        <f t="shared" si="307"/>
        <v>0.97710517789237872</v>
      </c>
      <c r="P1045" s="3">
        <f>IF(L1045&gt;'Power Curve'!$C$37,0,INDEX(Ci,$N1045,1)*POWER(1-O1045,3)+INDEX(Ci,$N1045,2)*3*O1045*POWER(1-O1045,2)+INDEX(Ci,$N1045,3)*3*POWER(O1045,2)*(1-O1045)+INDEX(Ci,$N1045,4)*POWER(O1045,3))</f>
        <v>1771.9023393947696</v>
      </c>
      <c r="Q1045" s="3">
        <f>MAX(0,MIN(P1045-V1045+W1045,'Power Curve'!$C$39))</f>
        <v>1761.0960740303587</v>
      </c>
      <c r="R1045" s="3">
        <f t="shared" si="308"/>
        <v>1846.959945678708</v>
      </c>
      <c r="S1045" s="3">
        <f t="shared" si="309"/>
        <v>-85.863871648349232</v>
      </c>
      <c r="T1045" s="3">
        <f t="shared" si="310"/>
        <v>85.863871648349232</v>
      </c>
      <c r="V1045" s="37">
        <f t="array" ref="V1045">SUM(_xlfn.NORM.DIST($AD$3:$AD$1003,$L1045,$AA1045,FALSE)*WindSpeedStep*$AE$3:$AE$1003)/AG1045</f>
        <v>1756.6877611911139</v>
      </c>
      <c r="W1045" s="37">
        <f t="array" ref="W1045">SUM(_xlfn.NORM.DIST($AD$3:$AD$1003,$L1045,$AB1045,FALSE)*WindSpeedStep*$AE$3:$AE$1003)/AH1045</f>
        <v>1745.881495826703</v>
      </c>
      <c r="Y1045" s="1">
        <f t="shared" si="311"/>
        <v>10</v>
      </c>
      <c r="Z1045" s="99">
        <f>IF(L1045&lt;'Power Curve'!$P$28,'Power Curve'!$Q$28,IF(L1045&gt;'Power Curve'!$P$29,'Power Curve'!$Q$29,INDEX(ReferenceTurbulence,Y1045)+(L1045-INDEX(ReferenceTurbulenceWindSpeed,Y1045))*(INDEX(ReferenceTurbulence,Y1045+1)-INDEX(ReferenceTurbulence,Y1045))/(INDEX(ReferenceTurbulenceWindSpeed,Y1045+1)-INDEX(ReferenceTurbulenceWindSpeed,Y1045))))</f>
        <v>0.11999526448567428</v>
      </c>
      <c r="AA1045" s="100">
        <f t="shared" si="317"/>
        <v>1.3147555510552871</v>
      </c>
      <c r="AB1045" s="29">
        <f t="shared" si="318"/>
        <v>1.3894402260877228</v>
      </c>
      <c r="AG1045" s="40">
        <f t="array" ref="AG1045">SUM(_xlfn.NORM.DIST($AD$3:$AD$1003,$F1045,$AA1045,FALSE)*WindSpeedStep)</f>
        <v>1.0000000000000036</v>
      </c>
      <c r="AH1045" s="40">
        <f t="array" ref="AH1045">SUM(_xlfn.NORM.DIST($AD$3:$AD$1003,$F1045,$AB1045,FALSE)*WindSpeedStep)</f>
        <v>1.0000000000000029</v>
      </c>
      <c r="AJ1045" s="47">
        <f t="shared" si="312"/>
        <v>11</v>
      </c>
      <c r="AK1045" s="83" t="b">
        <f>COUNTIF('Power Curve'!$D$2:$D$31,AJ1045)&gt;0</f>
        <v>1</v>
      </c>
      <c r="AL1045" s="83" t="b">
        <f t="shared" si="313"/>
        <v>0</v>
      </c>
      <c r="AM1045" s="83" t="b">
        <f t="shared" si="319"/>
        <v>1</v>
      </c>
      <c r="AN1045" s="47" t="str">
        <f t="shared" si="314"/>
        <v>Inner</v>
      </c>
      <c r="AO1045" s="48" t="str">
        <f t="shared" si="315"/>
        <v>1.0-1.1</v>
      </c>
      <c r="AP1045" s="49" t="str">
        <f t="shared" si="320"/>
        <v>16-17</v>
      </c>
      <c r="AQ1045" s="49" t="str">
        <f t="shared" si="321"/>
        <v>Feb</v>
      </c>
      <c r="AR1045" s="48" t="str">
        <f t="shared" si="322"/>
        <v>285-295</v>
      </c>
      <c r="AS1045" s="49" t="str">
        <f t="shared" si="316"/>
        <v>Inner-TI</v>
      </c>
    </row>
    <row r="1046" spans="5:45" x14ac:dyDescent="0.3">
      <c r="E1046" s="15">
        <v>40960.708333333336</v>
      </c>
      <c r="F1046" s="21">
        <v>10.8</v>
      </c>
      <c r="G1046" s="21">
        <v>1765.2299652099659</v>
      </c>
      <c r="H1046" s="42">
        <v>1.1978125303666056</v>
      </c>
      <c r="I1046" s="35">
        <v>284.10000000000002</v>
      </c>
      <c r="J1046" s="43">
        <v>0.10925925925925925</v>
      </c>
      <c r="K1046" s="44">
        <v>0.15643764362477344</v>
      </c>
      <c r="L1046" s="26">
        <f t="shared" si="304"/>
        <v>10.719503651943967</v>
      </c>
      <c r="M1046" s="26">
        <f t="shared" si="305"/>
        <v>1.0147838206935622</v>
      </c>
      <c r="N1046" s="96">
        <f t="shared" si="306"/>
        <v>11</v>
      </c>
      <c r="O1046" s="26">
        <f t="shared" si="307"/>
        <v>0.74687696133046189</v>
      </c>
      <c r="P1046" s="3">
        <f>IF(L1046&gt;'Power Curve'!$C$37,0,INDEX(Ci,$N1046,1)*POWER(1-O1046,3)+INDEX(Ci,$N1046,2)*3*O1046*POWER(1-O1046,2)+INDEX(Ci,$N1046,3)*3*POWER(O1046,2)*(1-O1046)+INDEX(Ci,$N1046,4)*POWER(O1046,3))</f>
        <v>1723.6585520449178</v>
      </c>
      <c r="Q1046" s="3">
        <f>MAX(0,MIN(P1046-V1046+W1046,'Power Curve'!$C$39))</f>
        <v>1739.9583541819738</v>
      </c>
      <c r="R1046" s="3">
        <f t="shared" si="308"/>
        <v>1765.2299652099659</v>
      </c>
      <c r="S1046" s="3">
        <f t="shared" si="309"/>
        <v>-25.271611027992094</v>
      </c>
      <c r="T1046" s="3">
        <f t="shared" si="310"/>
        <v>25.271611027992094</v>
      </c>
      <c r="V1046" s="37">
        <f t="array" ref="V1046">SUM(_xlfn.NORM.DIST($AD$3:$AD$1003,$L1046,$AA1046,FALSE)*WindSpeedStep*$AE$3:$AE$1003)/AG1046</f>
        <v>1710.6193710720675</v>
      </c>
      <c r="W1046" s="37">
        <f t="array" ref="W1046">SUM(_xlfn.NORM.DIST($AD$3:$AD$1003,$L1046,$AB1046,FALSE)*WindSpeedStep*$AE$3:$AE$1003)/AH1046</f>
        <v>1726.9191732091235</v>
      </c>
      <c r="Y1046" s="1">
        <f t="shared" si="311"/>
        <v>10</v>
      </c>
      <c r="Z1046" s="99">
        <f>IF(L1046&lt;'Power Curve'!$P$28,'Power Curve'!$Q$28,IF(L1046&gt;'Power Curve'!$P$29,'Power Curve'!$Q$29,INDEX(ReferenceTurbulence,Y1046)+(L1046-INDEX(ReferenceTurbulenceWindSpeed,Y1046))*(INDEX(ReferenceTurbulence,Y1046+1)-INDEX(ReferenceTurbulence,Y1046))/(INDEX(ReferenceTurbulenceWindSpeed,Y1046+1)-INDEX(ReferenceTurbulenceWindSpeed,Y1046))))</f>
        <v>0.12000131220958775</v>
      </c>
      <c r="AA1046" s="100">
        <f t="shared" si="317"/>
        <v>1.2863545044687441</v>
      </c>
      <c r="AB1046" s="29">
        <f t="shared" si="318"/>
        <v>1.1712050286383222</v>
      </c>
      <c r="AG1046" s="40">
        <f t="array" ref="AG1046">SUM(_xlfn.NORM.DIST($AD$3:$AD$1003,$F1046,$AA1046,FALSE)*WindSpeedStep)</f>
        <v>1.0000000000000038</v>
      </c>
      <c r="AH1046" s="40">
        <f t="array" ref="AH1046">SUM(_xlfn.NORM.DIST($AD$3:$AD$1003,$F1046,$AB1046,FALSE)*WindSpeedStep)</f>
        <v>1.0000000000000038</v>
      </c>
      <c r="AJ1046" s="47">
        <f t="shared" si="312"/>
        <v>11</v>
      </c>
      <c r="AK1046" s="83" t="b">
        <f>COUNTIF('Power Curve'!$D$2:$D$31,AJ1046)&gt;0</f>
        <v>1</v>
      </c>
      <c r="AL1046" s="83" t="b">
        <f t="shared" si="313"/>
        <v>0</v>
      </c>
      <c r="AM1046" s="83" t="b">
        <f t="shared" si="319"/>
        <v>1</v>
      </c>
      <c r="AN1046" s="47" t="str">
        <f t="shared" si="314"/>
        <v>Inner</v>
      </c>
      <c r="AO1046" s="48" t="str">
        <f t="shared" si="315"/>
        <v>1.0-1.1</v>
      </c>
      <c r="AP1046" s="49" t="str">
        <f t="shared" si="320"/>
        <v>17-18</v>
      </c>
      <c r="AQ1046" s="49" t="str">
        <f t="shared" si="321"/>
        <v>Feb</v>
      </c>
      <c r="AR1046" s="48" t="str">
        <f t="shared" si="322"/>
        <v>275-285</v>
      </c>
      <c r="AS1046" s="49" t="str">
        <f t="shared" si="316"/>
        <v>Inner-TI</v>
      </c>
    </row>
    <row r="1047" spans="5:45" x14ac:dyDescent="0.3">
      <c r="E1047" s="15">
        <v>40960.715277777781</v>
      </c>
      <c r="F1047" s="21">
        <v>10.8</v>
      </c>
      <c r="G1047" s="21">
        <v>1607.389999389648</v>
      </c>
      <c r="H1047" s="42">
        <v>1.1983584015276552</v>
      </c>
      <c r="I1047" s="35">
        <v>285.10000000000002</v>
      </c>
      <c r="J1047" s="43">
        <v>0.13703703703703701</v>
      </c>
      <c r="K1047" s="44">
        <v>0.22694830973780039</v>
      </c>
      <c r="L1047" s="26">
        <f t="shared" si="304"/>
        <v>10.721131780747506</v>
      </c>
      <c r="M1047" s="26">
        <f t="shared" si="305"/>
        <v>1.0150354532485522</v>
      </c>
      <c r="N1047" s="96">
        <f t="shared" si="306"/>
        <v>11</v>
      </c>
      <c r="O1047" s="26">
        <f t="shared" si="307"/>
        <v>0.7484570697070454</v>
      </c>
      <c r="P1047" s="3">
        <f>IF(L1047&gt;'Power Curve'!$C$37,0,INDEX(Ci,$N1047,1)*POWER(1-O1047,3)+INDEX(Ci,$N1047,2)*3*O1047*POWER(1-O1047,2)+INDEX(Ci,$N1047,3)*3*POWER(O1047,2)*(1-O1047)+INDEX(Ci,$N1047,4)*POWER(O1047,3))</f>
        <v>1724.0230952407128</v>
      </c>
      <c r="Q1047" s="3">
        <f>MAX(0,MIN(P1047-V1047+W1047,'Power Curve'!$C$39))</f>
        <v>1698.7364614587013</v>
      </c>
      <c r="R1047" s="3">
        <f t="shared" si="308"/>
        <v>1607.389999389648</v>
      </c>
      <c r="S1047" s="3">
        <f t="shared" si="309"/>
        <v>91.346462069053359</v>
      </c>
      <c r="T1047" s="3">
        <f t="shared" si="310"/>
        <v>91.346462069053359</v>
      </c>
      <c r="V1047" s="37">
        <f t="array" ref="V1047">SUM(_xlfn.NORM.DIST($AD$3:$AD$1003,$L1047,$AA1047,FALSE)*WindSpeedStep*$AE$3:$AE$1003)/AG1047</f>
        <v>1710.9578646413834</v>
      </c>
      <c r="W1047" s="37">
        <f t="array" ref="W1047">SUM(_xlfn.NORM.DIST($AD$3:$AD$1003,$L1047,$AB1047,FALSE)*WindSpeedStep*$AE$3:$AE$1003)/AH1047</f>
        <v>1685.6712308593719</v>
      </c>
      <c r="Y1047" s="1">
        <f t="shared" si="311"/>
        <v>10</v>
      </c>
      <c r="Z1047" s="99">
        <f>IF(L1047&lt;'Power Curve'!$P$28,'Power Curve'!$Q$28,IF(L1047&gt;'Power Curve'!$P$29,'Power Curve'!$Q$29,INDEX(ReferenceTurbulence,Y1047)+(L1047-INDEX(ReferenceTurbulenceWindSpeed,Y1047))*(INDEX(ReferenceTurbulence,Y1047+1)-INDEX(ReferenceTurbulence,Y1047))/(INDEX(ReferenceTurbulenceWindSpeed,Y1047+1)-INDEX(ReferenceTurbulenceWindSpeed,Y1047))))</f>
        <v>0.12000127070268925</v>
      </c>
      <c r="AA1047" s="100">
        <f t="shared" si="317"/>
        <v>1.2865494370606863</v>
      </c>
      <c r="AB1047" s="29">
        <f t="shared" si="318"/>
        <v>1.4691921329172506</v>
      </c>
      <c r="AG1047" s="40">
        <f t="array" ref="AG1047">SUM(_xlfn.NORM.DIST($AD$3:$AD$1003,$F1047,$AA1047,FALSE)*WindSpeedStep)</f>
        <v>1.0000000000000038</v>
      </c>
      <c r="AH1047" s="40">
        <f t="array" ref="AH1047">SUM(_xlfn.NORM.DIST($AD$3:$AD$1003,$F1047,$AB1047,FALSE)*WindSpeedStep)</f>
        <v>0.99999999999992817</v>
      </c>
      <c r="AJ1047" s="47">
        <f t="shared" si="312"/>
        <v>11</v>
      </c>
      <c r="AK1047" s="83" t="b">
        <f>COUNTIF('Power Curve'!$D$2:$D$31,AJ1047)&gt;0</f>
        <v>1</v>
      </c>
      <c r="AL1047" s="83" t="b">
        <f t="shared" si="313"/>
        <v>0</v>
      </c>
      <c r="AM1047" s="83" t="b">
        <f t="shared" si="319"/>
        <v>1</v>
      </c>
      <c r="AN1047" s="47" t="str">
        <f t="shared" si="314"/>
        <v>Inner</v>
      </c>
      <c r="AO1047" s="48" t="str">
        <f t="shared" si="315"/>
        <v>1.0-1.1</v>
      </c>
      <c r="AP1047" s="49" t="str">
        <f t="shared" si="320"/>
        <v>17-18</v>
      </c>
      <c r="AQ1047" s="49" t="str">
        <f t="shared" si="321"/>
        <v>Feb</v>
      </c>
      <c r="AR1047" s="48" t="str">
        <f t="shared" si="322"/>
        <v>285-295</v>
      </c>
      <c r="AS1047" s="49" t="str">
        <f t="shared" si="316"/>
        <v>Inner-TI</v>
      </c>
    </row>
    <row r="1048" spans="5:45" x14ac:dyDescent="0.3">
      <c r="E1048" s="15">
        <v>40960.722222222219</v>
      </c>
      <c r="F1048" s="21">
        <v>10.73</v>
      </c>
      <c r="G1048" s="21">
        <v>1785.3699798583959</v>
      </c>
      <c r="H1048" s="42">
        <v>1.1981684535425199</v>
      </c>
      <c r="I1048" s="35">
        <v>284.89999999999998</v>
      </c>
      <c r="J1048" s="43">
        <v>0.11090400745573159</v>
      </c>
      <c r="K1048" s="44">
        <v>0.21792903872306926</v>
      </c>
      <c r="L1048" s="26">
        <f t="shared" si="304"/>
        <v>10.651080147877471</v>
      </c>
      <c r="M1048" s="26">
        <f t="shared" si="305"/>
        <v>1.0042087475714654</v>
      </c>
      <c r="N1048" s="96">
        <f t="shared" si="306"/>
        <v>11</v>
      </c>
      <c r="O1048" s="26">
        <f t="shared" si="307"/>
        <v>0.68047155673613458</v>
      </c>
      <c r="P1048" s="3">
        <f>IF(L1048&gt;'Power Curve'!$C$37,0,INDEX(Ci,$N1048,1)*POWER(1-O1048,3)+INDEX(Ci,$N1048,2)*3*O1048*POWER(1-O1048,2)+INDEX(Ci,$N1048,3)*3*POWER(O1048,2)*(1-O1048)+INDEX(Ci,$N1048,4)*POWER(O1048,3))</f>
        <v>1707.9679021056418</v>
      </c>
      <c r="Q1048" s="3">
        <f>MAX(0,MIN(P1048-V1048+W1048,'Power Curve'!$C$39))</f>
        <v>1721.41918905528</v>
      </c>
      <c r="R1048" s="3">
        <f t="shared" si="308"/>
        <v>1785.3699798583959</v>
      </c>
      <c r="S1048" s="3">
        <f t="shared" si="309"/>
        <v>-63.950790803115979</v>
      </c>
      <c r="T1048" s="3">
        <f t="shared" si="310"/>
        <v>63.950790803115979</v>
      </c>
      <c r="V1048" s="37">
        <f t="array" ref="V1048">SUM(_xlfn.NORM.DIST($AD$3:$AD$1003,$L1048,$AA1048,FALSE)*WindSpeedStep*$AE$3:$AE$1003)/AG1048</f>
        <v>1696.1120637696122</v>
      </c>
      <c r="W1048" s="37">
        <f t="array" ref="W1048">SUM(_xlfn.NORM.DIST($AD$3:$AD$1003,$L1048,$AB1048,FALSE)*WindSpeedStep*$AE$3:$AE$1003)/AH1048</f>
        <v>1709.5633507192504</v>
      </c>
      <c r="Y1048" s="1">
        <f t="shared" si="311"/>
        <v>10</v>
      </c>
      <c r="Z1048" s="99">
        <f>IF(L1048&lt;'Power Curve'!$P$28,'Power Curve'!$Q$28,IF(L1048&gt;'Power Curve'!$P$29,'Power Curve'!$Q$29,INDEX(ReferenceTurbulence,Y1048)+(L1048-INDEX(ReferenceTurbulenceWindSpeed,Y1048))*(INDEX(ReferenceTurbulence,Y1048+1)-INDEX(ReferenceTurbulence,Y1048))/(INDEX(ReferenceTurbulenceWindSpeed,Y1048+1)-INDEX(ReferenceTurbulenceWindSpeed,Y1048))))</f>
        <v>0.12000305657246101</v>
      </c>
      <c r="AA1048" s="100">
        <f t="shared" si="317"/>
        <v>1.2781621735435564</v>
      </c>
      <c r="AB1048" s="29">
        <f t="shared" si="318"/>
        <v>1.1812474721317978</v>
      </c>
      <c r="AG1048" s="40">
        <f t="array" ref="AG1048">SUM(_xlfn.NORM.DIST($AD$3:$AD$1003,$F1048,$AA1048,FALSE)*WindSpeedStep)</f>
        <v>1.0000000000000033</v>
      </c>
      <c r="AH1048" s="40">
        <f t="array" ref="AH1048">SUM(_xlfn.NORM.DIST($AD$3:$AD$1003,$F1048,$AB1048,FALSE)*WindSpeedStep)</f>
        <v>1.0000000000000033</v>
      </c>
      <c r="AJ1048" s="47">
        <f t="shared" si="312"/>
        <v>11</v>
      </c>
      <c r="AK1048" s="83" t="b">
        <f>COUNTIF('Power Curve'!$D$2:$D$31,AJ1048)&gt;0</f>
        <v>1</v>
      </c>
      <c r="AL1048" s="83" t="b">
        <f t="shared" si="313"/>
        <v>0</v>
      </c>
      <c r="AM1048" s="83" t="b">
        <f t="shared" si="319"/>
        <v>1</v>
      </c>
      <c r="AN1048" s="47" t="str">
        <f t="shared" si="314"/>
        <v>Inner</v>
      </c>
      <c r="AO1048" s="48" t="str">
        <f t="shared" si="315"/>
        <v>1.0-1.1</v>
      </c>
      <c r="AP1048" s="49" t="str">
        <f t="shared" si="320"/>
        <v>17-18</v>
      </c>
      <c r="AQ1048" s="49" t="str">
        <f t="shared" si="321"/>
        <v>Feb</v>
      </c>
      <c r="AR1048" s="48" t="str">
        <f t="shared" si="322"/>
        <v>275-285</v>
      </c>
      <c r="AS1048" s="49" t="str">
        <f t="shared" si="316"/>
        <v>Inner-TI</v>
      </c>
    </row>
    <row r="1049" spans="5:45" x14ac:dyDescent="0.3">
      <c r="E1049" s="15">
        <v>40960.729166666664</v>
      </c>
      <c r="F1049" s="21">
        <v>13.03</v>
      </c>
      <c r="G1049" s="21">
        <v>1970.1799468994191</v>
      </c>
      <c r="H1049" s="42">
        <v>1.1972668629209366</v>
      </c>
      <c r="I1049" s="35">
        <v>287.7</v>
      </c>
      <c r="J1049" s="43">
        <v>0.12125863392171912</v>
      </c>
      <c r="K1049" s="44">
        <v>0.23292622043429809</v>
      </c>
      <c r="L1049" s="26">
        <f t="shared" si="304"/>
        <v>12.930918476014893</v>
      </c>
      <c r="M1049" s="26">
        <f t="shared" si="305"/>
        <v>1.3565651104256955</v>
      </c>
      <c r="N1049" s="96">
        <f t="shared" si="306"/>
        <v>13</v>
      </c>
      <c r="O1049" s="26">
        <f t="shared" si="307"/>
        <v>0.93929971526220102</v>
      </c>
      <c r="P1049" s="3">
        <f>IF(L1049&gt;'Power Curve'!$C$37,0,INDEX(Ci,$N1049,1)*POWER(1-O1049,3)+INDEX(Ci,$N1049,2)*3*O1049*POWER(1-O1049,2)+INDEX(Ci,$N1049,3)*3*POWER(O1049,2)*(1-O1049)+INDEX(Ci,$N1049,4)*POWER(O1049,3))</f>
        <v>1951.5355233433286</v>
      </c>
      <c r="Q1049" s="3">
        <f>MAX(0,MIN(P1049-V1049+W1049,'Power Curve'!$C$39))</f>
        <v>1951.8170746105006</v>
      </c>
      <c r="R1049" s="3">
        <f t="shared" si="308"/>
        <v>1970.1799468994191</v>
      </c>
      <c r="S1049" s="3">
        <f t="shared" si="309"/>
        <v>-18.362872288918425</v>
      </c>
      <c r="T1049" s="3">
        <f t="shared" si="310"/>
        <v>18.362872288918425</v>
      </c>
      <c r="V1049" s="37">
        <f t="array" ref="V1049">SUM(_xlfn.NORM.DIST($AD$3:$AD$1003,$L1049,$AA1049,FALSE)*WindSpeedStep*$AE$3:$AE$1003)/AG1049</f>
        <v>1942.2858345771203</v>
      </c>
      <c r="W1049" s="37">
        <f t="array" ref="W1049">SUM(_xlfn.NORM.DIST($AD$3:$AD$1003,$L1049,$AB1049,FALSE)*WindSpeedStep*$AE$3:$AE$1003)/AH1049</f>
        <v>1942.5673858442924</v>
      </c>
      <c r="Y1049" s="1">
        <f t="shared" si="311"/>
        <v>12</v>
      </c>
      <c r="Z1049" s="99">
        <f>IF(L1049&lt;'Power Curve'!$P$28,'Power Curve'!$Q$28,IF(L1049&gt;'Power Curve'!$P$29,'Power Curve'!$Q$29,INDEX(ReferenceTurbulence,Y1049)+(L1049-INDEX(ReferenceTurbulenceWindSpeed,Y1049))*(INDEX(ReferenceTurbulence,Y1049+1)-INDEX(ReferenceTurbulence,Y1049))/(INDEX(ReferenceTurbulenceWindSpeed,Y1049+1)-INDEX(ReferenceTurbulenceWindSpeed,Y1049))))</f>
        <v>0.12156026653429057</v>
      </c>
      <c r="AA1049" s="100">
        <f t="shared" si="317"/>
        <v>1.5718858964775528</v>
      </c>
      <c r="AB1049" s="29">
        <f t="shared" si="318"/>
        <v>1.567985509754684</v>
      </c>
      <c r="AG1049" s="40">
        <f t="array" ref="AG1049">SUM(_xlfn.NORM.DIST($AD$3:$AD$1003,$F1049,$AA1049,FALSE)*WindSpeedStep)</f>
        <v>1.0000000000000029</v>
      </c>
      <c r="AH1049" s="40">
        <f t="array" ref="AH1049">SUM(_xlfn.NORM.DIST($AD$3:$AD$1003,$F1049,$AB1049,FALSE)*WindSpeedStep)</f>
        <v>1.0000000000000029</v>
      </c>
      <c r="AJ1049" s="47">
        <f t="shared" si="312"/>
        <v>13</v>
      </c>
      <c r="AK1049" s="83" t="b">
        <f>COUNTIF('Power Curve'!$D$2:$D$31,AJ1049)&gt;0</f>
        <v>1</v>
      </c>
      <c r="AL1049" s="83" t="b">
        <f t="shared" si="313"/>
        <v>0</v>
      </c>
      <c r="AM1049" s="83" t="b">
        <f t="shared" si="319"/>
        <v>1</v>
      </c>
      <c r="AN1049" s="47" t="str">
        <f t="shared" si="314"/>
        <v>Inner</v>
      </c>
      <c r="AO1049" s="48" t="str">
        <f t="shared" si="315"/>
        <v>1.3-1.4</v>
      </c>
      <c r="AP1049" s="49" t="str">
        <f t="shared" si="320"/>
        <v>17-18</v>
      </c>
      <c r="AQ1049" s="49" t="str">
        <f t="shared" si="321"/>
        <v>Feb</v>
      </c>
      <c r="AR1049" s="48" t="str">
        <f t="shared" si="322"/>
        <v>285-295</v>
      </c>
      <c r="AS1049" s="49" t="str">
        <f t="shared" si="316"/>
        <v>Inner-TI</v>
      </c>
    </row>
    <row r="1050" spans="5:45" x14ac:dyDescent="0.3">
      <c r="E1050" s="15">
        <v>40960.736111111109</v>
      </c>
      <c r="F1050" s="21">
        <v>12.35</v>
      </c>
      <c r="G1050" s="21">
        <v>1984.7200164794949</v>
      </c>
      <c r="H1050" s="42">
        <v>1.1978894670604836</v>
      </c>
      <c r="I1050" s="35">
        <v>289</v>
      </c>
      <c r="J1050" s="43">
        <v>0.11255060728744939</v>
      </c>
      <c r="K1050" s="44">
        <v>0.1822419518854157</v>
      </c>
      <c r="L1050" s="26">
        <f t="shared" si="304"/>
        <v>12.258213376512034</v>
      </c>
      <c r="M1050" s="26">
        <f t="shared" si="305"/>
        <v>1.2525963687790147</v>
      </c>
      <c r="N1050" s="96">
        <f t="shared" si="306"/>
        <v>13</v>
      </c>
      <c r="O1050" s="26">
        <f t="shared" si="307"/>
        <v>0.24676013059740398</v>
      </c>
      <c r="P1050" s="3">
        <f>IF(L1050&gt;'Power Curve'!$C$37,0,INDEX(Ci,$N1050,1)*POWER(1-O1050,3)+INDEX(Ci,$N1050,2)*3*O1050*POWER(1-O1050,2)+INDEX(Ci,$N1050,3)*3*POWER(O1050,2)*(1-O1050)+INDEX(Ci,$N1050,4)*POWER(O1050,3))</f>
        <v>1929.2706710044959</v>
      </c>
      <c r="Q1050" s="3">
        <f>MAX(0,MIN(P1050-V1050+W1050,'Power Curve'!$C$39))</f>
        <v>1937.4326066810011</v>
      </c>
      <c r="R1050" s="3">
        <f t="shared" si="308"/>
        <v>1984.7200164794949</v>
      </c>
      <c r="S1050" s="3">
        <f t="shared" si="309"/>
        <v>-47.287409798493854</v>
      </c>
      <c r="T1050" s="3">
        <f t="shared" si="310"/>
        <v>47.287409798493854</v>
      </c>
      <c r="V1050" s="37">
        <f t="array" ref="V1050">SUM(_xlfn.NORM.DIST($AD$3:$AD$1003,$L1050,$AA1050,FALSE)*WindSpeedStep*$AE$3:$AE$1003)/AG1050</f>
        <v>1910.8748162305264</v>
      </c>
      <c r="W1050" s="37">
        <f t="array" ref="W1050">SUM(_xlfn.NORM.DIST($AD$3:$AD$1003,$L1050,$AB1050,FALSE)*WindSpeedStep*$AE$3:$AE$1003)/AH1050</f>
        <v>1919.0367519070317</v>
      </c>
      <c r="Y1050" s="1">
        <f t="shared" si="311"/>
        <v>12</v>
      </c>
      <c r="Z1050" s="99">
        <f>IF(L1050&lt;'Power Curve'!$P$28,'Power Curve'!$Q$28,IF(L1050&gt;'Power Curve'!$P$29,'Power Curve'!$Q$29,INDEX(ReferenceTurbulence,Y1050)+(L1050-INDEX(ReferenceTurbulenceWindSpeed,Y1050))*(INDEX(ReferenceTurbulence,Y1050+1)-INDEX(ReferenceTurbulence,Y1050))/(INDEX(ReferenceTurbulenceWindSpeed,Y1050+1)-INDEX(ReferenceTurbulenceWindSpeed,Y1050))))</f>
        <v>0.11908622722757042</v>
      </c>
      <c r="AA1050" s="100">
        <f t="shared" si="317"/>
        <v>1.4597843835593554</v>
      </c>
      <c r="AB1050" s="29">
        <f t="shared" si="318"/>
        <v>1.3796693597855649</v>
      </c>
      <c r="AG1050" s="40">
        <f t="array" ref="AG1050">SUM(_xlfn.NORM.DIST($AD$3:$AD$1003,$F1050,$AA1050,FALSE)*WindSpeedStep)</f>
        <v>1.0000000000000033</v>
      </c>
      <c r="AH1050" s="40">
        <f t="array" ref="AH1050">SUM(_xlfn.NORM.DIST($AD$3:$AD$1003,$F1050,$AB1050,FALSE)*WindSpeedStep)</f>
        <v>1.0000000000000038</v>
      </c>
      <c r="AJ1050" s="47">
        <f t="shared" si="312"/>
        <v>12</v>
      </c>
      <c r="AK1050" s="83" t="b">
        <f>COUNTIF('Power Curve'!$D$2:$D$31,AJ1050)&gt;0</f>
        <v>1</v>
      </c>
      <c r="AL1050" s="83" t="b">
        <f t="shared" si="313"/>
        <v>0</v>
      </c>
      <c r="AM1050" s="83" t="b">
        <f t="shared" si="319"/>
        <v>1</v>
      </c>
      <c r="AN1050" s="47" t="str">
        <f t="shared" si="314"/>
        <v>Inner</v>
      </c>
      <c r="AO1050" s="48" t="str">
        <f t="shared" si="315"/>
        <v>1.2-1.3</v>
      </c>
      <c r="AP1050" s="49" t="str">
        <f t="shared" si="320"/>
        <v>17-18</v>
      </c>
      <c r="AQ1050" s="49" t="str">
        <f t="shared" si="321"/>
        <v>Feb</v>
      </c>
      <c r="AR1050" s="48" t="str">
        <f t="shared" si="322"/>
        <v>285-295</v>
      </c>
      <c r="AS1050" s="49" t="str">
        <f t="shared" si="316"/>
        <v>Inner-TI</v>
      </c>
    </row>
    <row r="1051" spans="5:45" x14ac:dyDescent="0.3">
      <c r="E1051" s="15">
        <v>40960.743055555555</v>
      </c>
      <c r="F1051" s="21">
        <v>13.24</v>
      </c>
      <c r="G1051" s="21">
        <v>1987.369995117193</v>
      </c>
      <c r="H1051" s="42">
        <v>1.1976225568367447</v>
      </c>
      <c r="I1051" s="35">
        <v>287.5</v>
      </c>
      <c r="J1051" s="43">
        <v>8.987915407854985E-2</v>
      </c>
      <c r="K1051" s="44">
        <v>0.27144008003581499</v>
      </c>
      <c r="L1051" s="26">
        <f t="shared" si="304"/>
        <v>13.14062266390367</v>
      </c>
      <c r="M1051" s="26">
        <f t="shared" si="305"/>
        <v>1.3889755686620728</v>
      </c>
      <c r="N1051" s="96">
        <f t="shared" si="306"/>
        <v>14</v>
      </c>
      <c r="O1051" s="26">
        <f t="shared" si="307"/>
        <v>0.15640969543879404</v>
      </c>
      <c r="P1051" s="3">
        <f>IF(L1051&gt;'Power Curve'!$C$37,0,INDEX(Ci,$N1051,1)*POWER(1-O1051,3)+INDEX(Ci,$N1051,2)*3*O1051*POWER(1-O1051,2)+INDEX(Ci,$N1051,3)*3*POWER(O1051,2)*(1-O1051)+INDEX(Ci,$N1051,4)*POWER(O1051,3))</f>
        <v>1957.4688980170972</v>
      </c>
      <c r="Q1051" s="3">
        <f>MAX(0,MIN(P1051-V1051+W1051,'Power Curve'!$C$39))</f>
        <v>1977.4420336930459</v>
      </c>
      <c r="R1051" s="3">
        <f t="shared" si="308"/>
        <v>1987.369995117193</v>
      </c>
      <c r="S1051" s="3">
        <f t="shared" si="309"/>
        <v>-9.9279614241470426</v>
      </c>
      <c r="T1051" s="3">
        <f t="shared" si="310"/>
        <v>9.9279614241470426</v>
      </c>
      <c r="V1051" s="37">
        <f t="array" ref="V1051">SUM(_xlfn.NORM.DIST($AD$3:$AD$1003,$L1051,$AA1051,FALSE)*WindSpeedStep*$AE$3:$AE$1003)/AG1051</f>
        <v>1949.4185910932054</v>
      </c>
      <c r="W1051" s="37">
        <f t="array" ref="W1051">SUM(_xlfn.NORM.DIST($AD$3:$AD$1003,$L1051,$AB1051,FALSE)*WindSpeedStep*$AE$3:$AE$1003)/AH1051</f>
        <v>1969.391726769154</v>
      </c>
      <c r="Y1051" s="1">
        <f t="shared" si="311"/>
        <v>13</v>
      </c>
      <c r="Z1051" s="99">
        <f>IF(L1051&lt;'Power Curve'!$P$28,'Power Curve'!$Q$28,IF(L1051&gt;'Power Curve'!$P$29,'Power Curve'!$Q$29,INDEX(ReferenceTurbulence,Y1051)+(L1051-INDEX(ReferenceTurbulenceWindSpeed,Y1051))*(INDEX(ReferenceTurbulence,Y1051+1)-INDEX(ReferenceTurbulence,Y1051))/(INDEX(ReferenceTurbulenceWindSpeed,Y1051+1)-INDEX(ReferenceTurbulenceWindSpeed,Y1051))))</f>
        <v>0.12160789131156625</v>
      </c>
      <c r="AA1051" s="100">
        <f t="shared" si="317"/>
        <v>1.5980034126783018</v>
      </c>
      <c r="AB1051" s="29">
        <f t="shared" si="318"/>
        <v>1.1810680490970822</v>
      </c>
      <c r="AG1051" s="40">
        <f t="array" ref="AG1051">SUM(_xlfn.NORM.DIST($AD$3:$AD$1003,$F1051,$AA1051,FALSE)*WindSpeedStep)</f>
        <v>1.0000000000000036</v>
      </c>
      <c r="AH1051" s="40">
        <f t="array" ref="AH1051">SUM(_xlfn.NORM.DIST($AD$3:$AD$1003,$F1051,$AB1051,FALSE)*WindSpeedStep)</f>
        <v>1.0000000000000031</v>
      </c>
      <c r="AJ1051" s="47">
        <f t="shared" si="312"/>
        <v>13</v>
      </c>
      <c r="AK1051" s="83" t="b">
        <f>COUNTIF('Power Curve'!$D$2:$D$31,AJ1051)&gt;0</f>
        <v>1</v>
      </c>
      <c r="AL1051" s="83" t="b">
        <f t="shared" si="313"/>
        <v>0</v>
      </c>
      <c r="AM1051" s="83" t="b">
        <f t="shared" si="319"/>
        <v>1</v>
      </c>
      <c r="AN1051" s="47" t="str">
        <f t="shared" si="314"/>
        <v>Outer</v>
      </c>
      <c r="AO1051" s="48" t="str">
        <f t="shared" si="315"/>
        <v>1.3-1.4</v>
      </c>
      <c r="AP1051" s="49" t="str">
        <f t="shared" si="320"/>
        <v>17-18</v>
      </c>
      <c r="AQ1051" s="49" t="str">
        <f t="shared" si="321"/>
        <v>Feb</v>
      </c>
      <c r="AR1051" s="48" t="str">
        <f t="shared" si="322"/>
        <v>285-295</v>
      </c>
      <c r="AS1051" s="49" t="str">
        <f t="shared" si="316"/>
        <v>HWS-LTI</v>
      </c>
    </row>
    <row r="1052" spans="5:45" x14ac:dyDescent="0.3">
      <c r="E1052" s="15">
        <v>40960.75</v>
      </c>
      <c r="F1052" s="21">
        <v>12.96</v>
      </c>
      <c r="G1052" s="21">
        <v>1984.0999908447291</v>
      </c>
      <c r="H1052" s="42">
        <v>1.1976670344974105</v>
      </c>
      <c r="I1052" s="35">
        <v>286.39999999999998</v>
      </c>
      <c r="J1052" s="43">
        <v>7.6388888888888881E-2</v>
      </c>
      <c r="K1052" s="44">
        <v>0.21635169708038898</v>
      </c>
      <c r="L1052" s="26">
        <f t="shared" si="304"/>
        <v>12.862883530658623</v>
      </c>
      <c r="M1052" s="26">
        <f t="shared" si="305"/>
        <v>1.346050090304814</v>
      </c>
      <c r="N1052" s="96">
        <f t="shared" si="306"/>
        <v>13</v>
      </c>
      <c r="O1052" s="26">
        <f t="shared" si="307"/>
        <v>0.86925878226712794</v>
      </c>
      <c r="P1052" s="3">
        <f>IF(L1052&gt;'Power Curve'!$C$37,0,INDEX(Ci,$N1052,1)*POWER(1-O1052,3)+INDEX(Ci,$N1052,2)*3*O1052*POWER(1-O1052,2)+INDEX(Ci,$N1052,3)*3*POWER(O1052,2)*(1-O1052)+INDEX(Ci,$N1052,4)*POWER(O1052,3))</f>
        <v>1949.6422349873251</v>
      </c>
      <c r="Q1052" s="3">
        <f>MAX(0,MIN(P1052-V1052+W1052,'Power Curve'!$C$39))</f>
        <v>1980.0858082400773</v>
      </c>
      <c r="R1052" s="3">
        <f t="shared" si="308"/>
        <v>1984.0999908447291</v>
      </c>
      <c r="S1052" s="3">
        <f t="shared" si="309"/>
        <v>-4.0141826046517508</v>
      </c>
      <c r="T1052" s="3">
        <f t="shared" si="310"/>
        <v>4.0141826046517508</v>
      </c>
      <c r="V1052" s="37">
        <f t="array" ref="V1052">SUM(_xlfn.NORM.DIST($AD$3:$AD$1003,$L1052,$AA1052,FALSE)*WindSpeedStep*$AE$3:$AE$1003)/AG1052</f>
        <v>1939.8925041886164</v>
      </c>
      <c r="W1052" s="37">
        <f t="array" ref="W1052">SUM(_xlfn.NORM.DIST($AD$3:$AD$1003,$L1052,$AB1052,FALSE)*WindSpeedStep*$AE$3:$AE$1003)/AH1052</f>
        <v>1970.3360774413686</v>
      </c>
      <c r="Y1052" s="1">
        <f t="shared" si="311"/>
        <v>12</v>
      </c>
      <c r="Z1052" s="99">
        <f>IF(L1052&lt;'Power Curve'!$P$28,'Power Curve'!$Q$28,IF(L1052&gt;'Power Curve'!$P$29,'Power Curve'!$Q$29,INDEX(ReferenceTurbulence,Y1052)+(L1052-INDEX(ReferenceTurbulenceWindSpeed,Y1052))*(INDEX(ReferenceTurbulence,Y1052+1)-INDEX(ReferenceTurbulence,Y1052))/(INDEX(ReferenceTurbulenceWindSpeed,Y1052+1)-INDEX(ReferenceTurbulenceWindSpeed,Y1052))))</f>
        <v>0.12131005120343258</v>
      </c>
      <c r="AA1052" s="100">
        <f t="shared" si="317"/>
        <v>1.5603970597279873</v>
      </c>
      <c r="AB1052" s="29">
        <f t="shared" si="318"/>
        <v>0.98258138081420021</v>
      </c>
      <c r="AG1052" s="40">
        <f t="array" ref="AG1052">SUM(_xlfn.NORM.DIST($AD$3:$AD$1003,$F1052,$AA1052,FALSE)*WindSpeedStep)</f>
        <v>1.0000000000000033</v>
      </c>
      <c r="AH1052" s="40">
        <f t="array" ref="AH1052">SUM(_xlfn.NORM.DIST($AD$3:$AD$1003,$F1052,$AB1052,FALSE)*WindSpeedStep)</f>
        <v>1.0000000000000036</v>
      </c>
      <c r="AJ1052" s="47">
        <f t="shared" si="312"/>
        <v>13</v>
      </c>
      <c r="AK1052" s="83" t="b">
        <f>COUNTIF('Power Curve'!$D$2:$D$31,AJ1052)&gt;0</f>
        <v>1</v>
      </c>
      <c r="AL1052" s="83" t="b">
        <f t="shared" si="313"/>
        <v>0</v>
      </c>
      <c r="AM1052" s="83" t="b">
        <f t="shared" si="319"/>
        <v>1</v>
      </c>
      <c r="AN1052" s="47" t="str">
        <f t="shared" si="314"/>
        <v>Outer</v>
      </c>
      <c r="AO1052" s="48" t="str">
        <f t="shared" si="315"/>
        <v>1.3-1.4</v>
      </c>
      <c r="AP1052" s="49" t="str">
        <f t="shared" si="320"/>
        <v>18-19</v>
      </c>
      <c r="AQ1052" s="49" t="str">
        <f t="shared" si="321"/>
        <v>Feb</v>
      </c>
      <c r="AR1052" s="48" t="str">
        <f t="shared" si="322"/>
        <v>285-295</v>
      </c>
      <c r="AS1052" s="49" t="str">
        <f t="shared" si="316"/>
        <v>HWS-LTI</v>
      </c>
    </row>
    <row r="1053" spans="5:45" x14ac:dyDescent="0.3">
      <c r="E1053" s="15">
        <v>40960.756944444445</v>
      </c>
      <c r="F1053" s="21">
        <v>12.48</v>
      </c>
      <c r="G1053" s="21">
        <v>1987.0699920654349</v>
      </c>
      <c r="H1053" s="42">
        <v>1.1979459763768032</v>
      </c>
      <c r="I1053" s="35">
        <v>285.3</v>
      </c>
      <c r="J1053" s="43">
        <v>8.253205128205128E-2</v>
      </c>
      <c r="K1053" s="44">
        <v>0.24592798139705221</v>
      </c>
      <c r="L1053" s="26">
        <f t="shared" si="304"/>
        <v>12.387441984069184</v>
      </c>
      <c r="M1053" s="26">
        <f t="shared" si="305"/>
        <v>1.2725690666556906</v>
      </c>
      <c r="N1053" s="96">
        <f t="shared" si="306"/>
        <v>13</v>
      </c>
      <c r="O1053" s="26">
        <f t="shared" si="307"/>
        <v>0.37979900048344789</v>
      </c>
      <c r="P1053" s="3">
        <f>IF(L1053&gt;'Power Curve'!$C$37,0,INDEX(Ci,$N1053,1)*POWER(1-O1053,3)+INDEX(Ci,$N1053,2)*3*O1053*POWER(1-O1053,2)+INDEX(Ci,$N1053,3)*3*POWER(O1053,2)*(1-O1053)+INDEX(Ci,$N1053,4)*POWER(O1053,3))</f>
        <v>1934.5740299218974</v>
      </c>
      <c r="Q1053" s="3">
        <f>MAX(0,MIN(P1053-V1053+W1053,'Power Curve'!$C$39))</f>
        <v>1971.8141983107951</v>
      </c>
      <c r="R1053" s="3">
        <f t="shared" si="308"/>
        <v>1987.0699920654349</v>
      </c>
      <c r="S1053" s="3">
        <f t="shared" si="309"/>
        <v>-15.255793754639853</v>
      </c>
      <c r="T1053" s="3">
        <f t="shared" si="310"/>
        <v>15.255793754639853</v>
      </c>
      <c r="V1053" s="37">
        <f t="array" ref="V1053">SUM(_xlfn.NORM.DIST($AD$3:$AD$1003,$L1053,$AA1053,FALSE)*WindSpeedStep*$AE$3:$AE$1003)/AG1053</f>
        <v>1918.4415643116004</v>
      </c>
      <c r="W1053" s="37">
        <f t="array" ref="W1053">SUM(_xlfn.NORM.DIST($AD$3:$AD$1003,$L1053,$AB1053,FALSE)*WindSpeedStep*$AE$3:$AE$1003)/AH1053</f>
        <v>1955.6817327004981</v>
      </c>
      <c r="Y1053" s="1">
        <f t="shared" si="311"/>
        <v>12</v>
      </c>
      <c r="Z1053" s="99">
        <f>IF(L1053&lt;'Power Curve'!$P$28,'Power Curve'!$Q$28,IF(L1053&gt;'Power Curve'!$P$29,'Power Curve'!$Q$29,INDEX(ReferenceTurbulence,Y1053)+(L1053-INDEX(ReferenceTurbulenceWindSpeed,Y1053))*(INDEX(ReferenceTurbulence,Y1053+1)-INDEX(ReferenceTurbulence,Y1053))/(INDEX(ReferenceTurbulenceWindSpeed,Y1053+1)-INDEX(ReferenceTurbulenceWindSpeed,Y1053))))</f>
        <v>0.1195614973792095</v>
      </c>
      <c r="AA1053" s="100">
        <f t="shared" si="317"/>
        <v>1.4810611123133974</v>
      </c>
      <c r="AB1053" s="29">
        <f t="shared" si="318"/>
        <v>1.0223609970826331</v>
      </c>
      <c r="AG1053" s="40">
        <f t="array" ref="AG1053">SUM(_xlfn.NORM.DIST($AD$3:$AD$1003,$F1053,$AA1053,FALSE)*WindSpeedStep)</f>
        <v>1.0000000000000031</v>
      </c>
      <c r="AH1053" s="40">
        <f t="array" ref="AH1053">SUM(_xlfn.NORM.DIST($AD$3:$AD$1003,$F1053,$AB1053,FALSE)*WindSpeedStep)</f>
        <v>1.0000000000000036</v>
      </c>
      <c r="AJ1053" s="47">
        <f t="shared" si="312"/>
        <v>12</v>
      </c>
      <c r="AK1053" s="83" t="b">
        <f>COUNTIF('Power Curve'!$D$2:$D$31,AJ1053)&gt;0</f>
        <v>1</v>
      </c>
      <c r="AL1053" s="83" t="b">
        <f t="shared" si="313"/>
        <v>0</v>
      </c>
      <c r="AM1053" s="83" t="b">
        <f t="shared" si="319"/>
        <v>1</v>
      </c>
      <c r="AN1053" s="47" t="str">
        <f t="shared" si="314"/>
        <v>Outer</v>
      </c>
      <c r="AO1053" s="48" t="str">
        <f t="shared" si="315"/>
        <v>1.2-1.3</v>
      </c>
      <c r="AP1053" s="49" t="str">
        <f t="shared" si="320"/>
        <v>18-19</v>
      </c>
      <c r="AQ1053" s="49" t="str">
        <f t="shared" si="321"/>
        <v>Feb</v>
      </c>
      <c r="AR1053" s="48" t="str">
        <f t="shared" si="322"/>
        <v>285-295</v>
      </c>
      <c r="AS1053" s="49" t="str">
        <f t="shared" si="316"/>
        <v>HWS-LTI</v>
      </c>
    </row>
    <row r="1054" spans="5:45" x14ac:dyDescent="0.3">
      <c r="E1054" s="15">
        <v>40960.763888888891</v>
      </c>
      <c r="F1054" s="21">
        <v>12.09</v>
      </c>
      <c r="G1054" s="21">
        <v>1950.989990234373</v>
      </c>
      <c r="H1054" s="42">
        <v>1.1980794531851342</v>
      </c>
      <c r="I1054" s="35">
        <v>283</v>
      </c>
      <c r="J1054" s="43">
        <v>0.11827956989247311</v>
      </c>
      <c r="K1054" s="44">
        <v>0.24684697969668437</v>
      </c>
      <c r="L1054" s="26">
        <f t="shared" si="304"/>
        <v>12.000780103503546</v>
      </c>
      <c r="M1054" s="26">
        <f t="shared" si="305"/>
        <v>1.2128092265788757</v>
      </c>
      <c r="N1054" s="96">
        <f t="shared" si="306"/>
        <v>12</v>
      </c>
      <c r="O1054" s="26">
        <f t="shared" si="307"/>
        <v>0.98291236276793648</v>
      </c>
      <c r="P1054" s="3">
        <f>IF(L1054&gt;'Power Curve'!$C$37,0,INDEX(Ci,$N1054,1)*POWER(1-O1054,3)+INDEX(Ci,$N1054,2)*3*O1054*POWER(1-O1054,2)+INDEX(Ci,$N1054,3)*3*POWER(O1054,2)*(1-O1054)+INDEX(Ci,$N1054,4)*POWER(O1054,3))</f>
        <v>1916.0788508742598</v>
      </c>
      <c r="Q1054" s="3">
        <f>MAX(0,MIN(P1054-V1054+W1054,'Power Curve'!$C$39))</f>
        <v>1916.016764885559</v>
      </c>
      <c r="R1054" s="3">
        <f t="shared" si="308"/>
        <v>1950.989990234373</v>
      </c>
      <c r="S1054" s="3">
        <f t="shared" si="309"/>
        <v>-34.973225348813912</v>
      </c>
      <c r="T1054" s="3">
        <f t="shared" si="310"/>
        <v>34.973225348813912</v>
      </c>
      <c r="V1054" s="37">
        <f t="array" ref="V1054">SUM(_xlfn.NORM.DIST($AD$3:$AD$1003,$L1054,$AA1054,FALSE)*WindSpeedStep*$AE$3:$AE$1003)/AG1054</f>
        <v>1892.8691122968407</v>
      </c>
      <c r="W1054" s="37">
        <f t="array" ref="W1054">SUM(_xlfn.NORM.DIST($AD$3:$AD$1003,$L1054,$AB1054,FALSE)*WindSpeedStep*$AE$3:$AE$1003)/AH1054</f>
        <v>1892.8070263081399</v>
      </c>
      <c r="Y1054" s="1">
        <f t="shared" si="311"/>
        <v>11</v>
      </c>
      <c r="Z1054" s="99">
        <f>IF(L1054&lt;'Power Curve'!$P$28,'Power Curve'!$Q$28,IF(L1054&gt;'Power Curve'!$P$29,'Power Curve'!$Q$29,INDEX(ReferenceTurbulence,Y1054)+(L1054-INDEX(ReferenceTurbulenceWindSpeed,Y1054))*(INDEX(ReferenceTurbulence,Y1054+1)-INDEX(ReferenceTurbulence,Y1054))/(INDEX(ReferenceTurbulenceWindSpeed,Y1054+1)-INDEX(ReferenceTurbulenceWindSpeed,Y1054))))</f>
        <v>0.11823528373837641</v>
      </c>
      <c r="AA1054" s="100">
        <f t="shared" si="317"/>
        <v>1.418915640619604</v>
      </c>
      <c r="AB1054" s="29">
        <f t="shared" si="318"/>
        <v>1.4194471090165484</v>
      </c>
      <c r="AG1054" s="40">
        <f t="array" ref="AG1054">SUM(_xlfn.NORM.DIST($AD$3:$AD$1003,$F1054,$AA1054,FALSE)*WindSpeedStep)</f>
        <v>1.0000000000000033</v>
      </c>
      <c r="AH1054" s="40">
        <f t="array" ref="AH1054">SUM(_xlfn.NORM.DIST($AD$3:$AD$1003,$F1054,$AB1054,FALSE)*WindSpeedStep)</f>
        <v>1.0000000000000033</v>
      </c>
      <c r="AJ1054" s="47">
        <f t="shared" si="312"/>
        <v>12</v>
      </c>
      <c r="AK1054" s="83" t="b">
        <f>COUNTIF('Power Curve'!$D$2:$D$31,AJ1054)&gt;0</f>
        <v>1</v>
      </c>
      <c r="AL1054" s="83" t="b">
        <f t="shared" si="313"/>
        <v>0</v>
      </c>
      <c r="AM1054" s="83" t="b">
        <f t="shared" si="319"/>
        <v>1</v>
      </c>
      <c r="AN1054" s="47" t="str">
        <f t="shared" si="314"/>
        <v>Inner</v>
      </c>
      <c r="AO1054" s="48" t="str">
        <f t="shared" si="315"/>
        <v>1.2-1.3</v>
      </c>
      <c r="AP1054" s="49" t="str">
        <f t="shared" si="320"/>
        <v>18-19</v>
      </c>
      <c r="AQ1054" s="49" t="str">
        <f t="shared" si="321"/>
        <v>Feb</v>
      </c>
      <c r="AR1054" s="48" t="str">
        <f t="shared" si="322"/>
        <v>275-285</v>
      </c>
      <c r="AS1054" s="49" t="str">
        <f t="shared" si="316"/>
        <v>Inner-TI</v>
      </c>
    </row>
    <row r="1055" spans="5:45" x14ac:dyDescent="0.3">
      <c r="E1055" s="15">
        <v>40960.770833333336</v>
      </c>
      <c r="F1055" s="21">
        <v>13.74</v>
      </c>
      <c r="G1055" s="21">
        <v>1981.5899963378911</v>
      </c>
      <c r="H1055" s="42">
        <v>1.197723582875591</v>
      </c>
      <c r="I1055" s="35">
        <v>283.2</v>
      </c>
      <c r="J1055" s="43">
        <v>0.10334788937409024</v>
      </c>
      <c r="K1055" s="44">
        <v>0.21423028281868423</v>
      </c>
      <c r="L1055" s="26">
        <f t="shared" si="304"/>
        <v>13.637253180855831</v>
      </c>
      <c r="M1055" s="26">
        <f t="shared" si="305"/>
        <v>1.46573141598509</v>
      </c>
      <c r="N1055" s="96">
        <f t="shared" si="306"/>
        <v>14</v>
      </c>
      <c r="O1055" s="26">
        <f t="shared" si="307"/>
        <v>0.67171157487820354</v>
      </c>
      <c r="P1055" s="3">
        <f>IF(L1055&gt;'Power Curve'!$C$37,0,INDEX(Ci,$N1055,1)*POWER(1-O1055,3)+INDEX(Ci,$N1055,2)*3*O1055*POWER(1-O1055,2)+INDEX(Ci,$N1055,3)*3*POWER(O1055,2)*(1-O1055)+INDEX(Ci,$N1055,4)*POWER(O1055,3))</f>
        <v>1970.3436105093842</v>
      </c>
      <c r="Q1055" s="3">
        <f>MAX(0,MIN(P1055-V1055+W1055,'Power Curve'!$C$39))</f>
        <v>1979.1527453688172</v>
      </c>
      <c r="R1055" s="3">
        <f t="shared" si="308"/>
        <v>1981.5899963378911</v>
      </c>
      <c r="S1055" s="3">
        <f t="shared" si="309"/>
        <v>-2.4372509690738298</v>
      </c>
      <c r="T1055" s="3">
        <f t="shared" si="310"/>
        <v>2.4372509690738298</v>
      </c>
      <c r="V1055" s="37">
        <f t="array" ref="V1055">SUM(_xlfn.NORM.DIST($AD$3:$AD$1003,$L1055,$AA1055,FALSE)*WindSpeedStep*$AE$3:$AE$1003)/AG1055</f>
        <v>1962.1433133092328</v>
      </c>
      <c r="W1055" s="37">
        <f t="array" ref="W1055">SUM(_xlfn.NORM.DIST($AD$3:$AD$1003,$L1055,$AB1055,FALSE)*WindSpeedStep*$AE$3:$AE$1003)/AH1055</f>
        <v>1970.9524481686658</v>
      </c>
      <c r="Y1055" s="1">
        <f t="shared" si="311"/>
        <v>13</v>
      </c>
      <c r="Z1055" s="99">
        <f>IF(L1055&lt;'Power Curve'!$P$28,'Power Curve'!$Q$28,IF(L1055&gt;'Power Curve'!$P$29,'Power Curve'!$Q$29,INDEX(ReferenceTurbulence,Y1055)+(L1055-INDEX(ReferenceTurbulenceWindSpeed,Y1055))*(INDEX(ReferenceTurbulence,Y1055+1)-INDEX(ReferenceTurbulence,Y1055))/(INDEX(ReferenceTurbulenceWindSpeed,Y1055+1)-INDEX(ReferenceTurbulenceWindSpeed,Y1055))))</f>
        <v>0.12105037887676154</v>
      </c>
      <c r="AA1055" s="100">
        <f t="shared" si="317"/>
        <v>1.6507946643809197</v>
      </c>
      <c r="AB1055" s="29">
        <f t="shared" si="318"/>
        <v>1.4093813331015488</v>
      </c>
      <c r="AG1055" s="40">
        <f t="array" ref="AG1055">SUM(_xlfn.NORM.DIST($AD$3:$AD$1003,$F1055,$AA1055,FALSE)*WindSpeedStep)</f>
        <v>1.0000000000000018</v>
      </c>
      <c r="AH1055" s="40">
        <f t="array" ref="AH1055">SUM(_xlfn.NORM.DIST($AD$3:$AD$1003,$F1055,$AB1055,FALSE)*WindSpeedStep)</f>
        <v>1.0000000000000027</v>
      </c>
      <c r="AJ1055" s="47">
        <f t="shared" si="312"/>
        <v>14</v>
      </c>
      <c r="AK1055" s="83" t="b">
        <f>COUNTIF('Power Curve'!$D$2:$D$31,AJ1055)&gt;0</f>
        <v>1</v>
      </c>
      <c r="AL1055" s="83" t="b">
        <f t="shared" si="313"/>
        <v>0</v>
      </c>
      <c r="AM1055" s="83" t="b">
        <f t="shared" si="319"/>
        <v>1</v>
      </c>
      <c r="AN1055" s="47" t="str">
        <f t="shared" si="314"/>
        <v>Inner</v>
      </c>
      <c r="AO1055" s="48" t="str">
        <f t="shared" si="315"/>
        <v>1.4-1.5</v>
      </c>
      <c r="AP1055" s="49" t="str">
        <f t="shared" si="320"/>
        <v>18-19</v>
      </c>
      <c r="AQ1055" s="49" t="str">
        <f t="shared" si="321"/>
        <v>Feb</v>
      </c>
      <c r="AR1055" s="48" t="str">
        <f t="shared" si="322"/>
        <v>275-285</v>
      </c>
      <c r="AS1055" s="49" t="str">
        <f t="shared" si="316"/>
        <v>Inner-TI</v>
      </c>
    </row>
    <row r="1056" spans="5:45" x14ac:dyDescent="0.3">
      <c r="E1056" s="15">
        <v>40960.777777777781</v>
      </c>
      <c r="F1056" s="21">
        <v>12.98</v>
      </c>
      <c r="G1056" s="21">
        <v>1977.1300201415991</v>
      </c>
      <c r="H1056" s="42">
        <v>1.1980469423742077</v>
      </c>
      <c r="I1056" s="35">
        <v>283.2</v>
      </c>
      <c r="J1056" s="43">
        <v>9.0909090909090898E-2</v>
      </c>
      <c r="K1056" s="44">
        <v>0.21108740791322542</v>
      </c>
      <c r="L1056" s="26">
        <f t="shared" si="304"/>
        <v>12.88409567823466</v>
      </c>
      <c r="M1056" s="26">
        <f t="shared" si="305"/>
        <v>1.3493284960917393</v>
      </c>
      <c r="N1056" s="96">
        <f t="shared" si="306"/>
        <v>13</v>
      </c>
      <c r="O1056" s="26">
        <f t="shared" si="307"/>
        <v>0.8910963629291645</v>
      </c>
      <c r="P1056" s="3">
        <f>IF(L1056&gt;'Power Curve'!$C$37,0,INDEX(Ci,$N1056,1)*POWER(1-O1056,3)+INDEX(Ci,$N1056,2)*3*O1056*POWER(1-O1056,2)+INDEX(Ci,$N1056,3)*3*POWER(O1056,2)*(1-O1056)+INDEX(Ci,$N1056,4)*POWER(O1056,3))</f>
        <v>1950.233474928533</v>
      </c>
      <c r="Q1056" s="3">
        <f>MAX(0,MIN(P1056-V1056+W1056,'Power Curve'!$C$39))</f>
        <v>1973.6735298154122</v>
      </c>
      <c r="R1056" s="3">
        <f t="shared" si="308"/>
        <v>1977.1300201415991</v>
      </c>
      <c r="S1056" s="3">
        <f t="shared" si="309"/>
        <v>-3.4564903261868949</v>
      </c>
      <c r="T1056" s="3">
        <f t="shared" si="310"/>
        <v>3.4564903261868949</v>
      </c>
      <c r="V1056" s="37">
        <f t="array" ref="V1056">SUM(_xlfn.NORM.DIST($AD$3:$AD$1003,$L1056,$AA1056,FALSE)*WindSpeedStep*$AE$3:$AE$1003)/AG1056</f>
        <v>1940.6543062058008</v>
      </c>
      <c r="W1056" s="37">
        <f t="array" ref="W1056">SUM(_xlfn.NORM.DIST($AD$3:$AD$1003,$L1056,$AB1056,FALSE)*WindSpeedStep*$AE$3:$AE$1003)/AH1056</f>
        <v>1964.0943610926799</v>
      </c>
      <c r="Y1056" s="1">
        <f t="shared" si="311"/>
        <v>12</v>
      </c>
      <c r="Z1056" s="99">
        <f>IF(L1056&lt;'Power Curve'!$P$28,'Power Curve'!$Q$28,IF(L1056&gt;'Power Curve'!$P$29,'Power Curve'!$Q$29,INDEX(ReferenceTurbulence,Y1056)+(L1056-INDEX(ReferenceTurbulenceWindSpeed,Y1056))*(INDEX(ReferenceTurbulence,Y1056+1)-INDEX(ReferenceTurbulence,Y1056))/(INDEX(ReferenceTurbulenceWindSpeed,Y1056+1)-INDEX(ReferenceTurbulenceWindSpeed,Y1056))))</f>
        <v>0.1213880641201205</v>
      </c>
      <c r="AA1056" s="100">
        <f t="shared" si="317"/>
        <v>1.5639754323193162</v>
      </c>
      <c r="AB1056" s="29">
        <f t="shared" si="318"/>
        <v>1.1712814252940598</v>
      </c>
      <c r="AG1056" s="40">
        <f t="array" ref="AG1056">SUM(_xlfn.NORM.DIST($AD$3:$AD$1003,$F1056,$AA1056,FALSE)*WindSpeedStep)</f>
        <v>1.0000000000000029</v>
      </c>
      <c r="AH1056" s="40">
        <f t="array" ref="AH1056">SUM(_xlfn.NORM.DIST($AD$3:$AD$1003,$F1056,$AB1056,FALSE)*WindSpeedStep)</f>
        <v>1.000000000000004</v>
      </c>
      <c r="AJ1056" s="47">
        <f t="shared" si="312"/>
        <v>13</v>
      </c>
      <c r="AK1056" s="83" t="b">
        <f>COUNTIF('Power Curve'!$D$2:$D$31,AJ1056)&gt;0</f>
        <v>1</v>
      </c>
      <c r="AL1056" s="83" t="b">
        <f t="shared" si="313"/>
        <v>0</v>
      </c>
      <c r="AM1056" s="83" t="b">
        <f t="shared" si="319"/>
        <v>1</v>
      </c>
      <c r="AN1056" s="47" t="str">
        <f t="shared" si="314"/>
        <v>Outer</v>
      </c>
      <c r="AO1056" s="48" t="str">
        <f t="shared" si="315"/>
        <v>1.3-1.4</v>
      </c>
      <c r="AP1056" s="49" t="str">
        <f t="shared" si="320"/>
        <v>18-19</v>
      </c>
      <c r="AQ1056" s="49" t="str">
        <f t="shared" si="321"/>
        <v>Feb</v>
      </c>
      <c r="AR1056" s="48" t="str">
        <f t="shared" si="322"/>
        <v>275-285</v>
      </c>
      <c r="AS1056" s="49" t="str">
        <f t="shared" si="316"/>
        <v>HWS-LTI</v>
      </c>
    </row>
    <row r="1057" spans="5:45" x14ac:dyDescent="0.3">
      <c r="E1057" s="15">
        <v>40960.784722222219</v>
      </c>
      <c r="F1057" s="21">
        <v>10.62</v>
      </c>
      <c r="G1057" s="21">
        <v>1680.2999572753929</v>
      </c>
      <c r="H1057" s="42">
        <v>1.1986818450908205</v>
      </c>
      <c r="I1057" s="35">
        <v>273.10000000000002</v>
      </c>
      <c r="J1057" s="43">
        <v>9.03954802259887E-2</v>
      </c>
      <c r="K1057" s="44">
        <v>0.232182922936648</v>
      </c>
      <c r="L1057" s="26">
        <f t="shared" si="304"/>
        <v>10.543394653938829</v>
      </c>
      <c r="M1057" s="26">
        <f t="shared" si="305"/>
        <v>0.98756560735047438</v>
      </c>
      <c r="N1057" s="96">
        <f t="shared" si="306"/>
        <v>11</v>
      </c>
      <c r="O1057" s="26">
        <f t="shared" si="307"/>
        <v>0.57596216494897978</v>
      </c>
      <c r="P1057" s="3">
        <f>IF(L1057&gt;'Power Curve'!$C$37,0,INDEX(Ci,$N1057,1)*POWER(1-O1057,3)+INDEX(Ci,$N1057,2)*3*O1057*POWER(1-O1057,2)+INDEX(Ci,$N1057,3)*3*POWER(O1057,2)*(1-O1057)+INDEX(Ci,$N1057,4)*POWER(O1057,3))</f>
        <v>1681.9173122413531</v>
      </c>
      <c r="Q1057" s="3">
        <f>MAX(0,MIN(P1057-V1057+W1057,'Power Curve'!$C$39))</f>
        <v>1724.0005716952564</v>
      </c>
      <c r="R1057" s="3">
        <f t="shared" si="308"/>
        <v>1680.2999572753929</v>
      </c>
      <c r="S1057" s="3">
        <f t="shared" si="309"/>
        <v>43.700614419863541</v>
      </c>
      <c r="T1057" s="3">
        <f t="shared" si="310"/>
        <v>43.700614419863541</v>
      </c>
      <c r="V1057" s="37">
        <f t="array" ref="V1057">SUM(_xlfn.NORM.DIST($AD$3:$AD$1003,$L1057,$AA1057,FALSE)*WindSpeedStep*$AE$3:$AE$1003)/AG1057</f>
        <v>1672.1631269544694</v>
      </c>
      <c r="W1057" s="37">
        <f t="array" ref="W1057">SUM(_xlfn.NORM.DIST($AD$3:$AD$1003,$L1057,$AB1057,FALSE)*WindSpeedStep*$AE$3:$AE$1003)/AH1057</f>
        <v>1714.2463864083727</v>
      </c>
      <c r="Y1057" s="1">
        <f t="shared" si="311"/>
        <v>10</v>
      </c>
      <c r="Z1057" s="99">
        <f>IF(L1057&lt;'Power Curve'!$P$28,'Power Curve'!$Q$28,IF(L1057&gt;'Power Curve'!$P$29,'Power Curve'!$Q$29,INDEX(ReferenceTurbulence,Y1057)+(L1057-INDEX(ReferenceTurbulenceWindSpeed,Y1057))*(INDEX(ReferenceTurbulence,Y1057+1)-INDEX(ReferenceTurbulence,Y1057))/(INDEX(ReferenceTurbulenceWindSpeed,Y1057+1)-INDEX(ReferenceTurbulenceWindSpeed,Y1057))))</f>
        <v>0.12000580186561982</v>
      </c>
      <c r="AA1057" s="100">
        <f t="shared" si="317"/>
        <v>1.2652685298316184</v>
      </c>
      <c r="AB1057" s="29">
        <f t="shared" si="318"/>
        <v>0.95307522295492242</v>
      </c>
      <c r="AG1057" s="40">
        <f t="array" ref="AG1057">SUM(_xlfn.NORM.DIST($AD$3:$AD$1003,$F1057,$AA1057,FALSE)*WindSpeedStep)</f>
        <v>1.0000000000000036</v>
      </c>
      <c r="AH1057" s="40">
        <f t="array" ref="AH1057">SUM(_xlfn.NORM.DIST($AD$3:$AD$1003,$F1057,$AB1057,FALSE)*WindSpeedStep)</f>
        <v>1.0000000000000038</v>
      </c>
      <c r="AJ1057" s="47">
        <f t="shared" si="312"/>
        <v>11</v>
      </c>
      <c r="AK1057" s="83" t="b">
        <f>COUNTIF('Power Curve'!$D$2:$D$31,AJ1057)&gt;0</f>
        <v>1</v>
      </c>
      <c r="AL1057" s="83" t="b">
        <f t="shared" si="313"/>
        <v>0</v>
      </c>
      <c r="AM1057" s="83" t="b">
        <f t="shared" si="319"/>
        <v>1</v>
      </c>
      <c r="AN1057" s="47" t="str">
        <f t="shared" si="314"/>
        <v>Outer</v>
      </c>
      <c r="AO1057" s="48" t="str">
        <f t="shared" si="315"/>
        <v>0.9-1.0</v>
      </c>
      <c r="AP1057" s="49" t="str">
        <f t="shared" si="320"/>
        <v>18-19</v>
      </c>
      <c r="AQ1057" s="49" t="str">
        <f t="shared" si="321"/>
        <v>Feb</v>
      </c>
      <c r="AR1057" s="48" t="str">
        <f t="shared" si="322"/>
        <v>265-275</v>
      </c>
      <c r="AS1057" s="49" t="str">
        <f t="shared" si="316"/>
        <v>HWS-LTI</v>
      </c>
    </row>
    <row r="1058" spans="5:45" x14ac:dyDescent="0.3">
      <c r="E1058" s="15">
        <v>40960.791666666664</v>
      </c>
      <c r="F1058" s="21">
        <v>11.72</v>
      </c>
      <c r="G1058" s="21">
        <v>1936.809997558599</v>
      </c>
      <c r="H1058" s="42">
        <v>1.1979255224647607</v>
      </c>
      <c r="I1058" s="35">
        <v>273.3</v>
      </c>
      <c r="J1058" s="43">
        <v>0.11177474402730375</v>
      </c>
      <c r="K1058" s="44">
        <v>0.25851585090867119</v>
      </c>
      <c r="L1058" s="26">
        <f t="shared" si="304"/>
        <v>11.633012321216141</v>
      </c>
      <c r="M1058" s="26">
        <f t="shared" si="305"/>
        <v>1.1559695302975939</v>
      </c>
      <c r="N1058" s="96">
        <f t="shared" si="306"/>
        <v>12</v>
      </c>
      <c r="O1058" s="26">
        <f t="shared" si="307"/>
        <v>0.62867682463578756</v>
      </c>
      <c r="P1058" s="3">
        <f>IF(L1058&gt;'Power Curve'!$C$37,0,INDEX(Ci,$N1058,1)*POWER(1-O1058,3)+INDEX(Ci,$N1058,2)*3*O1058*POWER(1-O1058,2)+INDEX(Ci,$N1058,3)*3*POWER(O1058,2)*(1-O1058)+INDEX(Ci,$N1058,4)*POWER(O1058,3))</f>
        <v>1880.2602903501197</v>
      </c>
      <c r="Q1058" s="3">
        <f>MAX(0,MIN(P1058-V1058+W1058,'Power Curve'!$C$39))</f>
        <v>1891.2449940239658</v>
      </c>
      <c r="R1058" s="3">
        <f t="shared" si="308"/>
        <v>1936.809997558599</v>
      </c>
      <c r="S1058" s="3">
        <f t="shared" si="309"/>
        <v>-45.565003534633206</v>
      </c>
      <c r="T1058" s="3">
        <f t="shared" si="310"/>
        <v>45.565003534633206</v>
      </c>
      <c r="V1058" s="37">
        <f t="array" ref="V1058">SUM(_xlfn.NORM.DIST($AD$3:$AD$1003,$L1058,$AA1058,FALSE)*WindSpeedStep*$AE$3:$AE$1003)/AG1058</f>
        <v>1856.3711777601156</v>
      </c>
      <c r="W1058" s="37">
        <f t="array" ref="W1058">SUM(_xlfn.NORM.DIST($AD$3:$AD$1003,$L1058,$AB1058,FALSE)*WindSpeedStep*$AE$3:$AE$1003)/AH1058</f>
        <v>1867.3558814339617</v>
      </c>
      <c r="Y1058" s="1">
        <f t="shared" si="311"/>
        <v>11</v>
      </c>
      <c r="Z1058" s="99">
        <f>IF(L1058&lt;'Power Curve'!$P$28,'Power Curve'!$Q$28,IF(L1058&gt;'Power Curve'!$P$29,'Power Curve'!$Q$29,INDEX(ReferenceTurbulence,Y1058)+(L1058-INDEX(ReferenceTurbulenceWindSpeed,Y1058))*(INDEX(ReferenceTurbulence,Y1058+1)-INDEX(ReferenceTurbulence,Y1058))/(INDEX(ReferenceTurbulenceWindSpeed,Y1058+1)-INDEX(ReferenceTurbulenceWindSpeed,Y1058))))</f>
        <v>0.11886935317316676</v>
      </c>
      <c r="AA1058" s="100">
        <f t="shared" si="317"/>
        <v>1.3828086500784418</v>
      </c>
      <c r="AB1058" s="29">
        <f t="shared" si="318"/>
        <v>1.3002769744704048</v>
      </c>
      <c r="AG1058" s="40">
        <f t="array" ref="AG1058">SUM(_xlfn.NORM.DIST($AD$3:$AD$1003,$F1058,$AA1058,FALSE)*WindSpeedStep)</f>
        <v>1.0000000000000033</v>
      </c>
      <c r="AH1058" s="40">
        <f t="array" ref="AH1058">SUM(_xlfn.NORM.DIST($AD$3:$AD$1003,$F1058,$AB1058,FALSE)*WindSpeedStep)</f>
        <v>1.0000000000000042</v>
      </c>
      <c r="AJ1058" s="47">
        <f t="shared" si="312"/>
        <v>12</v>
      </c>
      <c r="AK1058" s="83" t="b">
        <f>COUNTIF('Power Curve'!$D$2:$D$31,AJ1058)&gt;0</f>
        <v>1</v>
      </c>
      <c r="AL1058" s="83" t="b">
        <f t="shared" si="313"/>
        <v>0</v>
      </c>
      <c r="AM1058" s="83" t="b">
        <f t="shared" si="319"/>
        <v>1</v>
      </c>
      <c r="AN1058" s="47" t="str">
        <f t="shared" si="314"/>
        <v>Inner</v>
      </c>
      <c r="AO1058" s="48" t="str">
        <f t="shared" si="315"/>
        <v>1.1-1.2</v>
      </c>
      <c r="AP1058" s="49" t="str">
        <f t="shared" si="320"/>
        <v>19-20</v>
      </c>
      <c r="AQ1058" s="49" t="str">
        <f t="shared" si="321"/>
        <v>Feb</v>
      </c>
      <c r="AR1058" s="48" t="str">
        <f t="shared" si="322"/>
        <v>265-275</v>
      </c>
      <c r="AS1058" s="49" t="str">
        <f t="shared" si="316"/>
        <v>Inner-TI</v>
      </c>
    </row>
    <row r="1059" spans="5:45" x14ac:dyDescent="0.3">
      <c r="E1059" s="15">
        <v>40960.798611111109</v>
      </c>
      <c r="F1059" s="21">
        <v>12.57</v>
      </c>
      <c r="G1059" s="21">
        <v>1961.6600494384791</v>
      </c>
      <c r="H1059" s="42">
        <v>1.1976143732750313</v>
      </c>
      <c r="I1059" s="35">
        <v>277.3</v>
      </c>
      <c r="J1059" s="43">
        <v>9.0692124105011929E-2</v>
      </c>
      <c r="K1059" s="44">
        <v>0.22925596661847836</v>
      </c>
      <c r="L1059" s="26">
        <f t="shared" si="304"/>
        <v>12.47562316127876</v>
      </c>
      <c r="M1059" s="26">
        <f t="shared" si="305"/>
        <v>1.2861977518524845</v>
      </c>
      <c r="N1059" s="96">
        <f t="shared" si="306"/>
        <v>13</v>
      </c>
      <c r="O1059" s="26">
        <f t="shared" si="307"/>
        <v>0.47058017024877785</v>
      </c>
      <c r="P1059" s="3">
        <f>IF(L1059&gt;'Power Curve'!$C$37,0,INDEX(Ci,$N1059,1)*POWER(1-O1059,3)+INDEX(Ci,$N1059,2)*3*O1059*POWER(1-O1059,2)+INDEX(Ci,$N1059,3)*3*POWER(O1059,2)*(1-O1059)+INDEX(Ci,$N1059,4)*POWER(O1059,3))</f>
        <v>1937.804465130557</v>
      </c>
      <c r="Q1059" s="3">
        <f>MAX(0,MIN(P1059-V1059+W1059,'Power Curve'!$C$39))</f>
        <v>1967.115822250905</v>
      </c>
      <c r="R1059" s="3">
        <f t="shared" si="308"/>
        <v>1961.6600494384791</v>
      </c>
      <c r="S1059" s="3">
        <f t="shared" si="309"/>
        <v>5.4557728124259484</v>
      </c>
      <c r="T1059" s="3">
        <f t="shared" si="310"/>
        <v>5.4557728124259484</v>
      </c>
      <c r="V1059" s="37">
        <f t="array" ref="V1059">SUM(_xlfn.NORM.DIST($AD$3:$AD$1003,$L1059,$AA1059,FALSE)*WindSpeedStep*$AE$3:$AE$1003)/AG1059</f>
        <v>1923.1319501992527</v>
      </c>
      <c r="W1059" s="37">
        <f t="array" ref="W1059">SUM(_xlfn.NORM.DIST($AD$3:$AD$1003,$L1059,$AB1059,FALSE)*WindSpeedStep*$AE$3:$AE$1003)/AH1059</f>
        <v>1952.4433073196008</v>
      </c>
      <c r="Y1059" s="1">
        <f t="shared" si="311"/>
        <v>12</v>
      </c>
      <c r="Z1059" s="99">
        <f>IF(L1059&lt;'Power Curve'!$P$28,'Power Curve'!$Q$28,IF(L1059&gt;'Power Curve'!$P$29,'Power Curve'!$Q$29,INDEX(ReferenceTurbulence,Y1059)+(L1059-INDEX(ReferenceTurbulenceWindSpeed,Y1059))*(INDEX(ReferenceTurbulence,Y1059+1)-INDEX(ReferenceTurbulence,Y1059))/(INDEX(ReferenceTurbulenceWindSpeed,Y1059+1)-INDEX(ReferenceTurbulenceWindSpeed,Y1059))))</f>
        <v>0.11988580545817393</v>
      </c>
      <c r="AA1059" s="100">
        <f t="shared" si="317"/>
        <v>1.4956501312825543</v>
      </c>
      <c r="AB1059" s="29">
        <f t="shared" si="318"/>
        <v>1.1314407640300546</v>
      </c>
      <c r="AG1059" s="40">
        <f t="array" ref="AG1059">SUM(_xlfn.NORM.DIST($AD$3:$AD$1003,$F1059,$AA1059,FALSE)*WindSpeedStep)</f>
        <v>1.0000000000000036</v>
      </c>
      <c r="AH1059" s="40">
        <f t="array" ref="AH1059">SUM(_xlfn.NORM.DIST($AD$3:$AD$1003,$F1059,$AB1059,FALSE)*WindSpeedStep)</f>
        <v>1.0000000000000033</v>
      </c>
      <c r="AJ1059" s="47">
        <f t="shared" si="312"/>
        <v>12</v>
      </c>
      <c r="AK1059" s="83" t="b">
        <f>COUNTIF('Power Curve'!$D$2:$D$31,AJ1059)&gt;0</f>
        <v>1</v>
      </c>
      <c r="AL1059" s="83" t="b">
        <f t="shared" si="313"/>
        <v>0</v>
      </c>
      <c r="AM1059" s="83" t="b">
        <f t="shared" si="319"/>
        <v>1</v>
      </c>
      <c r="AN1059" s="47" t="str">
        <f t="shared" si="314"/>
        <v>Outer</v>
      </c>
      <c r="AO1059" s="48" t="str">
        <f t="shared" si="315"/>
        <v>1.2-1.3</v>
      </c>
      <c r="AP1059" s="49" t="str">
        <f t="shared" si="320"/>
        <v>19-20</v>
      </c>
      <c r="AQ1059" s="49" t="str">
        <f t="shared" si="321"/>
        <v>Feb</v>
      </c>
      <c r="AR1059" s="48" t="str">
        <f t="shared" si="322"/>
        <v>275-285</v>
      </c>
      <c r="AS1059" s="49" t="str">
        <f t="shared" si="316"/>
        <v>HWS-LTI</v>
      </c>
    </row>
    <row r="1060" spans="5:45" x14ac:dyDescent="0.3">
      <c r="E1060" s="15">
        <v>40960.805555555555</v>
      </c>
      <c r="F1060" s="21">
        <v>11.75</v>
      </c>
      <c r="G1060" s="21">
        <v>1985.309997558596</v>
      </c>
      <c r="H1060" s="42">
        <v>1.1982932370278641</v>
      </c>
      <c r="I1060" s="35">
        <v>274.10000000000002</v>
      </c>
      <c r="J1060" s="43">
        <v>0.10723404255319149</v>
      </c>
      <c r="K1060" s="44">
        <v>0.24912964358913614</v>
      </c>
      <c r="L1060" s="26">
        <f t="shared" si="304"/>
        <v>11.66398286893952</v>
      </c>
      <c r="M1060" s="26">
        <f t="shared" si="305"/>
        <v>1.1607561282842715</v>
      </c>
      <c r="N1060" s="96">
        <f t="shared" si="306"/>
        <v>12</v>
      </c>
      <c r="O1060" s="26">
        <f t="shared" si="307"/>
        <v>0.65850779180426333</v>
      </c>
      <c r="P1060" s="3">
        <f>IF(L1060&gt;'Power Curve'!$C$37,0,INDEX(Ci,$N1060,1)*POWER(1-O1060,3)+INDEX(Ci,$N1060,2)*3*O1060*POWER(1-O1060,2)+INDEX(Ci,$N1060,3)*3*POWER(O1060,2)*(1-O1060)+INDEX(Ci,$N1060,4)*POWER(O1060,3))</f>
        <v>1884.1620473613489</v>
      </c>
      <c r="Q1060" s="3">
        <f>MAX(0,MIN(P1060-V1060+W1060,'Power Curve'!$C$39))</f>
        <v>1901.8870048736292</v>
      </c>
      <c r="R1060" s="3">
        <f t="shared" si="308"/>
        <v>1985.309997558596</v>
      </c>
      <c r="S1060" s="3">
        <f t="shared" si="309"/>
        <v>-83.422992684966857</v>
      </c>
      <c r="T1060" s="3">
        <f t="shared" si="310"/>
        <v>83.422992684966857</v>
      </c>
      <c r="V1060" s="37">
        <f t="array" ref="V1060">SUM(_xlfn.NORM.DIST($AD$3:$AD$1003,$L1060,$AA1060,FALSE)*WindSpeedStep*$AE$3:$AE$1003)/AG1060</f>
        <v>1859.8742189181623</v>
      </c>
      <c r="W1060" s="37">
        <f t="array" ref="W1060">SUM(_xlfn.NORM.DIST($AD$3:$AD$1003,$L1060,$AB1060,FALSE)*WindSpeedStep*$AE$3:$AE$1003)/AH1060</f>
        <v>1877.5991764304426</v>
      </c>
      <c r="Y1060" s="1">
        <f t="shared" si="311"/>
        <v>11</v>
      </c>
      <c r="Z1060" s="99">
        <f>IF(L1060&lt;'Power Curve'!$P$28,'Power Curve'!$Q$28,IF(L1060&gt;'Power Curve'!$P$29,'Power Curve'!$Q$29,INDEX(ReferenceTurbulence,Y1060)+(L1060-INDEX(ReferenceTurbulenceWindSpeed,Y1060))*(INDEX(ReferenceTurbulence,Y1060+1)-INDEX(ReferenceTurbulence,Y1060))/(INDEX(ReferenceTurbulenceWindSpeed,Y1060+1)-INDEX(ReferenceTurbulenceWindSpeed,Y1060))))</f>
        <v>0.11881595676751107</v>
      </c>
      <c r="AA1060" s="100">
        <f t="shared" si="317"/>
        <v>1.3858672842929078</v>
      </c>
      <c r="AB1060" s="29">
        <f t="shared" si="318"/>
        <v>1.2507760353075572</v>
      </c>
      <c r="AG1060" s="40">
        <f t="array" ref="AG1060">SUM(_xlfn.NORM.DIST($AD$3:$AD$1003,$F1060,$AA1060,FALSE)*WindSpeedStep)</f>
        <v>1.0000000000000031</v>
      </c>
      <c r="AH1060" s="40">
        <f t="array" ref="AH1060">SUM(_xlfn.NORM.DIST($AD$3:$AD$1003,$F1060,$AB1060,FALSE)*WindSpeedStep)</f>
        <v>1.0000000000000036</v>
      </c>
      <c r="AJ1060" s="47">
        <f t="shared" si="312"/>
        <v>12</v>
      </c>
      <c r="AK1060" s="83" t="b">
        <f>COUNTIF('Power Curve'!$D$2:$D$31,AJ1060)&gt;0</f>
        <v>1</v>
      </c>
      <c r="AL1060" s="83" t="b">
        <f t="shared" si="313"/>
        <v>0</v>
      </c>
      <c r="AM1060" s="83" t="b">
        <f t="shared" si="319"/>
        <v>1</v>
      </c>
      <c r="AN1060" s="47" t="str">
        <f t="shared" si="314"/>
        <v>Inner</v>
      </c>
      <c r="AO1060" s="48" t="str">
        <f t="shared" si="315"/>
        <v>1.1-1.2</v>
      </c>
      <c r="AP1060" s="49" t="str">
        <f t="shared" si="320"/>
        <v>19-20</v>
      </c>
      <c r="AQ1060" s="49" t="str">
        <f t="shared" si="321"/>
        <v>Feb</v>
      </c>
      <c r="AR1060" s="48" t="str">
        <f t="shared" si="322"/>
        <v>265-275</v>
      </c>
      <c r="AS1060" s="49" t="str">
        <f t="shared" si="316"/>
        <v>Inner-TI</v>
      </c>
    </row>
    <row r="1061" spans="5:45" x14ac:dyDescent="0.3">
      <c r="E1061" s="15">
        <v>40960.8125</v>
      </c>
      <c r="F1061" s="21">
        <v>12.41</v>
      </c>
      <c r="G1061" s="21">
        <v>1960.4100036621071</v>
      </c>
      <c r="H1061" s="42">
        <v>1.1978810626822411</v>
      </c>
      <c r="I1061" s="35">
        <v>278.5</v>
      </c>
      <c r="J1061" s="43">
        <v>0.12167606768734891</v>
      </c>
      <c r="K1061" s="44">
        <v>0.29536604892859797</v>
      </c>
      <c r="L1061" s="26">
        <f t="shared" si="304"/>
        <v>12.317738642425663</v>
      </c>
      <c r="M1061" s="26">
        <f t="shared" si="305"/>
        <v>1.2617961905104063</v>
      </c>
      <c r="N1061" s="96">
        <f t="shared" si="306"/>
        <v>13</v>
      </c>
      <c r="O1061" s="26">
        <f t="shared" si="307"/>
        <v>0.30804047909387228</v>
      </c>
      <c r="P1061" s="3">
        <f>IF(L1061&gt;'Power Curve'!$C$37,0,INDEX(Ci,$N1061,1)*POWER(1-O1061,3)+INDEX(Ci,$N1061,2)*3*O1061*POWER(1-O1061,2)+INDEX(Ci,$N1061,3)*3*POWER(O1061,2)*(1-O1061)+INDEX(Ci,$N1061,4)*POWER(O1061,3))</f>
        <v>1931.8056860664033</v>
      </c>
      <c r="Q1061" s="3">
        <f>MAX(0,MIN(P1061-V1061+W1061,'Power Curve'!$C$39))</f>
        <v>1928.8347896296707</v>
      </c>
      <c r="R1061" s="3">
        <f t="shared" si="308"/>
        <v>1960.4100036621071</v>
      </c>
      <c r="S1061" s="3">
        <f t="shared" si="309"/>
        <v>-31.575214032436406</v>
      </c>
      <c r="T1061" s="3">
        <f t="shared" si="310"/>
        <v>31.575214032436406</v>
      </c>
      <c r="V1061" s="37">
        <f t="array" ref="V1061">SUM(_xlfn.NORM.DIST($AD$3:$AD$1003,$L1061,$AA1061,FALSE)*WindSpeedStep*$AE$3:$AE$1003)/AG1061</f>
        <v>1914.4670825267435</v>
      </c>
      <c r="W1061" s="37">
        <f t="array" ref="W1061">SUM(_xlfn.NORM.DIST($AD$3:$AD$1003,$L1061,$AB1061,FALSE)*WindSpeedStep*$AE$3:$AE$1003)/AH1061</f>
        <v>1911.496186090011</v>
      </c>
      <c r="Y1061" s="1">
        <f t="shared" si="311"/>
        <v>12</v>
      </c>
      <c r="Z1061" s="99">
        <f>IF(L1061&lt;'Power Curve'!$P$28,'Power Curve'!$Q$28,IF(L1061&gt;'Power Curve'!$P$29,'Power Curve'!$Q$29,INDEX(ReferenceTurbulence,Y1061)+(L1061-INDEX(ReferenceTurbulenceWindSpeed,Y1061))*(INDEX(ReferenceTurbulence,Y1061+1)-INDEX(ReferenceTurbulence,Y1061))/(INDEX(ReferenceTurbulenceWindSpeed,Y1061+1)-INDEX(ReferenceTurbulenceWindSpeed,Y1061))))</f>
        <v>0.11930514610855129</v>
      </c>
      <c r="AA1061" s="100">
        <f t="shared" si="317"/>
        <v>1.4695696084615419</v>
      </c>
      <c r="AB1061" s="29">
        <f t="shared" si="318"/>
        <v>1.4987740008108583</v>
      </c>
      <c r="AG1061" s="40">
        <f t="array" ref="AG1061">SUM(_xlfn.NORM.DIST($AD$3:$AD$1003,$F1061,$AA1061,FALSE)*WindSpeedStep)</f>
        <v>1.0000000000000029</v>
      </c>
      <c r="AH1061" s="40">
        <f t="array" ref="AH1061">SUM(_xlfn.NORM.DIST($AD$3:$AD$1003,$F1061,$AB1061,FALSE)*WindSpeedStep)</f>
        <v>1.0000000000000033</v>
      </c>
      <c r="AJ1061" s="47">
        <f t="shared" si="312"/>
        <v>12</v>
      </c>
      <c r="AK1061" s="83" t="b">
        <f>COUNTIF('Power Curve'!$D$2:$D$31,AJ1061)&gt;0</f>
        <v>1</v>
      </c>
      <c r="AL1061" s="83" t="b">
        <f t="shared" si="313"/>
        <v>0</v>
      </c>
      <c r="AM1061" s="83" t="b">
        <f t="shared" si="319"/>
        <v>1</v>
      </c>
      <c r="AN1061" s="47" t="str">
        <f t="shared" si="314"/>
        <v>Inner</v>
      </c>
      <c r="AO1061" s="48" t="str">
        <f t="shared" si="315"/>
        <v>1.2-1.3</v>
      </c>
      <c r="AP1061" s="49" t="str">
        <f t="shared" si="320"/>
        <v>19-20</v>
      </c>
      <c r="AQ1061" s="49" t="str">
        <f t="shared" si="321"/>
        <v>Feb</v>
      </c>
      <c r="AR1061" s="48" t="str">
        <f t="shared" si="322"/>
        <v>275-285</v>
      </c>
      <c r="AS1061" s="49" t="str">
        <f t="shared" si="316"/>
        <v>Inner-TI</v>
      </c>
    </row>
    <row r="1062" spans="5:45" x14ac:dyDescent="0.3">
      <c r="E1062" s="15">
        <v>40960.819444444445</v>
      </c>
      <c r="F1062" s="21">
        <v>12.82</v>
      </c>
      <c r="G1062" s="21">
        <v>1971.920043945318</v>
      </c>
      <c r="H1062" s="42">
        <v>1.1976588132628425</v>
      </c>
      <c r="I1062" s="35">
        <v>283.10000000000002</v>
      </c>
      <c r="J1062" s="43">
        <v>9.9843993759750393E-2</v>
      </c>
      <c r="K1062" s="44">
        <v>0.26199395705508582</v>
      </c>
      <c r="L1062" s="26">
        <f t="shared" si="304"/>
        <v>12.723903514310132</v>
      </c>
      <c r="M1062" s="26">
        <f t="shared" si="305"/>
        <v>1.3245702807649931</v>
      </c>
      <c r="N1062" s="96">
        <f t="shared" si="306"/>
        <v>13</v>
      </c>
      <c r="O1062" s="26">
        <f t="shared" si="307"/>
        <v>0.72618098655869623</v>
      </c>
      <c r="P1062" s="3">
        <f>IF(L1062&gt;'Power Curve'!$C$37,0,INDEX(Ci,$N1062,1)*POWER(1-O1062,3)+INDEX(Ci,$N1062,2)*3*O1062*POWER(1-O1062,2)+INDEX(Ci,$N1062,3)*3*POWER(O1062,2)*(1-O1062)+INDEX(Ci,$N1062,4)*POWER(O1062,3))</f>
        <v>1945.6901446814281</v>
      </c>
      <c r="Q1062" s="3">
        <f>MAX(0,MIN(P1062-V1062+W1062,'Power Curve'!$C$39))</f>
        <v>1964.8939101472592</v>
      </c>
      <c r="R1062" s="3">
        <f t="shared" si="308"/>
        <v>1971.920043945318</v>
      </c>
      <c r="S1062" s="3">
        <f t="shared" si="309"/>
        <v>-7.0261337980587086</v>
      </c>
      <c r="T1062" s="3">
        <f t="shared" si="310"/>
        <v>7.0261337980587086</v>
      </c>
      <c r="V1062" s="37">
        <f t="array" ref="V1062">SUM(_xlfn.NORM.DIST($AD$3:$AD$1003,$L1062,$AA1062,FALSE)*WindSpeedStep*$AE$3:$AE$1003)/AG1062</f>
        <v>1934.5291175005661</v>
      </c>
      <c r="W1062" s="37">
        <f t="array" ref="W1062">SUM(_xlfn.NORM.DIST($AD$3:$AD$1003,$L1062,$AB1062,FALSE)*WindSpeedStep*$AE$3:$AE$1003)/AH1062</f>
        <v>1953.7328829663973</v>
      </c>
      <c r="Y1062" s="1">
        <f t="shared" si="311"/>
        <v>12</v>
      </c>
      <c r="Z1062" s="99">
        <f>IF(L1062&lt;'Power Curve'!$P$28,'Power Curve'!$Q$28,IF(L1062&gt;'Power Curve'!$P$29,'Power Curve'!$Q$29,INDEX(ReferenceTurbulence,Y1062)+(L1062-INDEX(ReferenceTurbulenceWindSpeed,Y1062))*(INDEX(ReferenceTurbulence,Y1062+1)-INDEX(ReferenceTurbulence,Y1062))/(INDEX(ReferenceTurbulenceWindSpeed,Y1062+1)-INDEX(ReferenceTurbulenceWindSpeed,Y1062))))</f>
        <v>0.12079891783526146</v>
      </c>
      <c r="AA1062" s="100">
        <f t="shared" si="317"/>
        <v>1.5370337751689442</v>
      </c>
      <c r="AB1062" s="29">
        <f t="shared" si="318"/>
        <v>1.2704053430824469</v>
      </c>
      <c r="AG1062" s="40">
        <f t="array" ref="AG1062">SUM(_xlfn.NORM.DIST($AD$3:$AD$1003,$F1062,$AA1062,FALSE)*WindSpeedStep)</f>
        <v>1.000000000000004</v>
      </c>
      <c r="AH1062" s="40">
        <f t="array" ref="AH1062">SUM(_xlfn.NORM.DIST($AD$3:$AD$1003,$F1062,$AB1062,FALSE)*WindSpeedStep)</f>
        <v>1.0000000000000031</v>
      </c>
      <c r="AJ1062" s="47">
        <f t="shared" si="312"/>
        <v>13</v>
      </c>
      <c r="AK1062" s="83" t="b">
        <f>COUNTIF('Power Curve'!$D$2:$D$31,AJ1062)&gt;0</f>
        <v>1</v>
      </c>
      <c r="AL1062" s="83" t="b">
        <f t="shared" si="313"/>
        <v>0</v>
      </c>
      <c r="AM1062" s="83" t="b">
        <f t="shared" si="319"/>
        <v>1</v>
      </c>
      <c r="AN1062" s="47" t="str">
        <f t="shared" si="314"/>
        <v>Outer</v>
      </c>
      <c r="AO1062" s="48" t="str">
        <f t="shared" si="315"/>
        <v>1.3-1.4</v>
      </c>
      <c r="AP1062" s="49" t="str">
        <f t="shared" si="320"/>
        <v>19-20</v>
      </c>
      <c r="AQ1062" s="49" t="str">
        <f t="shared" si="321"/>
        <v>Feb</v>
      </c>
      <c r="AR1062" s="48" t="str">
        <f t="shared" si="322"/>
        <v>275-285</v>
      </c>
      <c r="AS1062" s="49" t="str">
        <f t="shared" si="316"/>
        <v>HWS-LTI</v>
      </c>
    </row>
    <row r="1063" spans="5:45" x14ac:dyDescent="0.3">
      <c r="E1063" s="15">
        <v>40960.826388888891</v>
      </c>
      <c r="F1063" s="21">
        <v>10.64</v>
      </c>
      <c r="G1063" s="21">
        <v>1667.040023803708</v>
      </c>
      <c r="H1063" s="42">
        <v>1.1987054725722921</v>
      </c>
      <c r="I1063" s="35">
        <v>283</v>
      </c>
      <c r="J1063" s="43">
        <v>0.17105263157894737</v>
      </c>
      <c r="K1063" s="44">
        <v>0.20642793567305726</v>
      </c>
      <c r="L1063" s="26">
        <f t="shared" si="304"/>
        <v>10.563319792144894</v>
      </c>
      <c r="M1063" s="26">
        <f t="shared" si="305"/>
        <v>0.99064510169049291</v>
      </c>
      <c r="N1063" s="96">
        <f t="shared" si="306"/>
        <v>11</v>
      </c>
      <c r="O1063" s="26">
        <f t="shared" si="307"/>
        <v>0.5952996262822331</v>
      </c>
      <c r="P1063" s="3">
        <f>IF(L1063&gt;'Power Curve'!$C$37,0,INDEX(Ci,$N1063,1)*POWER(1-O1063,3)+INDEX(Ci,$N1063,2)*3*O1063*POWER(1-O1063,2)+INDEX(Ci,$N1063,3)*3*POWER(O1063,2)*(1-O1063)+INDEX(Ci,$N1063,4)*POWER(O1063,3))</f>
        <v>1686.8537196293057</v>
      </c>
      <c r="Q1063" s="3">
        <f>MAX(0,MIN(P1063-V1063+W1063,'Power Curve'!$C$39))</f>
        <v>1617.5891909651273</v>
      </c>
      <c r="R1063" s="3">
        <f t="shared" si="308"/>
        <v>1667.040023803708</v>
      </c>
      <c r="S1063" s="3">
        <f t="shared" si="309"/>
        <v>-49.450832838580709</v>
      </c>
      <c r="T1063" s="3">
        <f t="shared" si="310"/>
        <v>49.450832838580709</v>
      </c>
      <c r="V1063" s="37">
        <f t="array" ref="V1063">SUM(_xlfn.NORM.DIST($AD$3:$AD$1003,$L1063,$AA1063,FALSE)*WindSpeedStep*$AE$3:$AE$1003)/AG1063</f>
        <v>1676.6974522491073</v>
      </c>
      <c r="W1063" s="37">
        <f t="array" ref="W1063">SUM(_xlfn.NORM.DIST($AD$3:$AD$1003,$L1063,$AB1063,FALSE)*WindSpeedStep*$AE$3:$AE$1003)/AH1063</f>
        <v>1607.4329235849289</v>
      </c>
      <c r="Y1063" s="1">
        <f t="shared" si="311"/>
        <v>10</v>
      </c>
      <c r="Z1063" s="99">
        <f>IF(L1063&lt;'Power Curve'!$P$28,'Power Curve'!$Q$28,IF(L1063&gt;'Power Curve'!$P$29,'Power Curve'!$Q$29,INDEX(ReferenceTurbulence,Y1063)+(L1063-INDEX(ReferenceTurbulenceWindSpeed,Y1063))*(INDEX(ReferenceTurbulence,Y1063+1)-INDEX(ReferenceTurbulence,Y1063))/(INDEX(ReferenceTurbulenceWindSpeed,Y1063+1)-INDEX(ReferenceTurbulenceWindSpeed,Y1063))))</f>
        <v>0.12000529390170003</v>
      </c>
      <c r="AA1063" s="100">
        <f t="shared" si="317"/>
        <v>1.2676542962339929</v>
      </c>
      <c r="AB1063" s="29">
        <f t="shared" si="318"/>
        <v>1.8068836486563635</v>
      </c>
      <c r="AG1063" s="40">
        <f t="array" ref="AG1063">SUM(_xlfn.NORM.DIST($AD$3:$AD$1003,$F1063,$AA1063,FALSE)*WindSpeedStep)</f>
        <v>1.0000000000000038</v>
      </c>
      <c r="AH1063" s="40">
        <f t="array" ref="AH1063">SUM(_xlfn.NORM.DIST($AD$3:$AD$1003,$F1063,$AB1063,FALSE)*WindSpeedStep)</f>
        <v>0.99999999836085107</v>
      </c>
      <c r="AJ1063" s="47">
        <f t="shared" si="312"/>
        <v>11</v>
      </c>
      <c r="AK1063" s="83" t="b">
        <f>COUNTIF('Power Curve'!$D$2:$D$31,AJ1063)&gt;0</f>
        <v>1</v>
      </c>
      <c r="AL1063" s="83" t="b">
        <f t="shared" si="313"/>
        <v>0</v>
      </c>
      <c r="AM1063" s="83" t="b">
        <f t="shared" si="319"/>
        <v>1</v>
      </c>
      <c r="AN1063" s="47" t="str">
        <f t="shared" si="314"/>
        <v>Outer</v>
      </c>
      <c r="AO1063" s="48" t="str">
        <f t="shared" si="315"/>
        <v>0.9-1.0</v>
      </c>
      <c r="AP1063" s="49" t="str">
        <f t="shared" si="320"/>
        <v>19-20</v>
      </c>
      <c r="AQ1063" s="49" t="str">
        <f t="shared" si="321"/>
        <v>Feb</v>
      </c>
      <c r="AR1063" s="48" t="str">
        <f t="shared" si="322"/>
        <v>275-285</v>
      </c>
      <c r="AS1063" s="49" t="str">
        <f t="shared" si="316"/>
        <v>HWS-HTI</v>
      </c>
    </row>
    <row r="1064" spans="5:45" x14ac:dyDescent="0.3">
      <c r="E1064" s="15">
        <v>40960.861111111109</v>
      </c>
      <c r="F1064" s="21">
        <v>9.0399999999999991</v>
      </c>
      <c r="G1064" s="21">
        <v>1156.1899795532231</v>
      </c>
      <c r="H1064" s="42">
        <v>1.2003322504379421</v>
      </c>
      <c r="I1064" s="35">
        <v>278.39999999999998</v>
      </c>
      <c r="J1064" s="43">
        <v>0.10508849557522125</v>
      </c>
      <c r="K1064" s="44">
        <v>0.14811498807116769</v>
      </c>
      <c r="L1064" s="26">
        <f t="shared" si="304"/>
        <v>8.9789087751270067</v>
      </c>
      <c r="M1064" s="26">
        <f t="shared" si="305"/>
        <v>0.74576927153516137</v>
      </c>
      <c r="N1064" s="96">
        <f t="shared" si="306"/>
        <v>9</v>
      </c>
      <c r="O1064" s="26">
        <f t="shared" si="307"/>
        <v>0.96978489381243804</v>
      </c>
      <c r="P1064" s="3">
        <f>IF(L1064&gt;'Power Curve'!$C$37,0,INDEX(Ci,$N1064,1)*POWER(1-O1064,3)+INDEX(Ci,$N1064,2)*3*O1064*POWER(1-O1064,2)+INDEX(Ci,$N1064,3)*3*POWER(O1064,2)*(1-O1064)+INDEX(Ci,$N1064,4)*POWER(O1064,3))</f>
        <v>1188.365165016276</v>
      </c>
      <c r="Q1064" s="3">
        <f>MAX(0,MIN(P1064-V1064+W1064,'Power Curve'!$C$39))</f>
        <v>1185.1388403484655</v>
      </c>
      <c r="R1064" s="3">
        <f t="shared" si="308"/>
        <v>1156.1899795532231</v>
      </c>
      <c r="S1064" s="3">
        <f t="shared" si="309"/>
        <v>28.948860795242354</v>
      </c>
      <c r="T1064" s="3">
        <f t="shared" si="310"/>
        <v>28.948860795242354</v>
      </c>
      <c r="V1064" s="37">
        <f t="array" ref="V1064">SUM(_xlfn.NORM.DIST($AD$3:$AD$1003,$L1064,$AA1064,FALSE)*WindSpeedStep*$AE$3:$AE$1003)/AG1064</f>
        <v>1199.0125988736611</v>
      </c>
      <c r="W1064" s="37">
        <f t="array" ref="W1064">SUM(_xlfn.NORM.DIST($AD$3:$AD$1003,$L1064,$AB1064,FALSE)*WindSpeedStep*$AE$3:$AE$1003)/AH1064</f>
        <v>1195.7862742058505</v>
      </c>
      <c r="Y1064" s="1">
        <f t="shared" si="311"/>
        <v>8</v>
      </c>
      <c r="Z1064" s="99">
        <f>IF(L1064&lt;'Power Curve'!$P$28,'Power Curve'!$Q$28,IF(L1064&gt;'Power Curve'!$P$29,'Power Curve'!$Q$29,INDEX(ReferenceTurbulence,Y1064)+(L1064-INDEX(ReferenceTurbulenceWindSpeed,Y1064))*(INDEX(ReferenceTurbulence,Y1064+1)-INDEX(ReferenceTurbulence,Y1064))/(INDEX(ReferenceTurbulenceWindSpeed,Y1064+1)-INDEX(ReferenceTurbulenceWindSpeed,Y1064))))</f>
        <v>0.12051088613328123</v>
      </c>
      <c r="AA1064" s="100">
        <f t="shared" si="317"/>
        <v>1.0820562530004503</v>
      </c>
      <c r="AB1064" s="29">
        <f t="shared" si="318"/>
        <v>0.94358001508524969</v>
      </c>
      <c r="AG1064" s="40">
        <f t="array" ref="AG1064">SUM(_xlfn.NORM.DIST($AD$3:$AD$1003,$F1064,$AA1064,FALSE)*WindSpeedStep)</f>
        <v>1.0000000000000038</v>
      </c>
      <c r="AH1064" s="40">
        <f t="array" ref="AH1064">SUM(_xlfn.NORM.DIST($AD$3:$AD$1003,$F1064,$AB1064,FALSE)*WindSpeedStep)</f>
        <v>1.0000000000000038</v>
      </c>
      <c r="AJ1064" s="47">
        <f t="shared" si="312"/>
        <v>9</v>
      </c>
      <c r="AK1064" s="83" t="b">
        <f>COUNTIF('Power Curve'!$D$2:$D$31,AJ1064)&gt;0</f>
        <v>1</v>
      </c>
      <c r="AL1064" s="83" t="b">
        <f t="shared" si="313"/>
        <v>0</v>
      </c>
      <c r="AM1064" s="83" t="b">
        <f t="shared" si="319"/>
        <v>1</v>
      </c>
      <c r="AN1064" s="47" t="str">
        <f t="shared" si="314"/>
        <v>Inner</v>
      </c>
      <c r="AO1064" s="48" t="str">
        <f t="shared" si="315"/>
        <v>0.7-0.8</v>
      </c>
      <c r="AP1064" s="49" t="str">
        <f t="shared" si="320"/>
        <v>20-21</v>
      </c>
      <c r="AQ1064" s="49" t="str">
        <f t="shared" si="321"/>
        <v>Feb</v>
      </c>
      <c r="AR1064" s="48" t="str">
        <f t="shared" si="322"/>
        <v>275-285</v>
      </c>
      <c r="AS1064" s="49" t="str">
        <f t="shared" si="316"/>
        <v>Inner-TI</v>
      </c>
    </row>
    <row r="1065" spans="5:45" x14ac:dyDescent="0.3">
      <c r="E1065" s="15">
        <v>40960.868055555555</v>
      </c>
      <c r="F1065" s="21">
        <v>9.6300000000000008</v>
      </c>
      <c r="G1065" s="21">
        <v>1364.080032348633</v>
      </c>
      <c r="H1065" s="42">
        <v>1.1999195571395844</v>
      </c>
      <c r="I1065" s="35">
        <v>279.8</v>
      </c>
      <c r="J1065" s="43">
        <v>7.6843198338525431E-2</v>
      </c>
      <c r="K1065" s="44">
        <v>0.20929857882318889</v>
      </c>
      <c r="L1065" s="26">
        <f t="shared" si="304"/>
        <v>9.5638253102741011</v>
      </c>
      <c r="M1065" s="26">
        <f t="shared" si="305"/>
        <v>0.83617000756722337</v>
      </c>
      <c r="N1065" s="96">
        <f t="shared" si="306"/>
        <v>10</v>
      </c>
      <c r="O1065" s="26">
        <f t="shared" si="307"/>
        <v>0.58959716130118367</v>
      </c>
      <c r="P1065" s="3">
        <f>IF(L1065&gt;'Power Curve'!$C$37,0,INDEX(Ci,$N1065,1)*POWER(1-O1065,3)+INDEX(Ci,$N1065,2)*3*O1065*POWER(1-O1065,2)+INDEX(Ci,$N1065,3)*3*POWER(O1065,2)*(1-O1065)+INDEX(Ci,$N1065,4)*POWER(O1065,3))</f>
        <v>1393.2087010642085</v>
      </c>
      <c r="Q1065" s="3">
        <f>MAX(0,MIN(P1065-V1065+W1065,'Power Curve'!$C$39))</f>
        <v>1404.6914328438204</v>
      </c>
      <c r="R1065" s="3">
        <f t="shared" si="308"/>
        <v>1364.080032348633</v>
      </c>
      <c r="S1065" s="3">
        <f t="shared" si="309"/>
        <v>40.611400495187354</v>
      </c>
      <c r="T1065" s="3">
        <f t="shared" si="310"/>
        <v>40.611400495187354</v>
      </c>
      <c r="V1065" s="37">
        <f t="array" ref="V1065">SUM(_xlfn.NORM.DIST($AD$3:$AD$1003,$L1065,$AA1065,FALSE)*WindSpeedStep*$AE$3:$AE$1003)/AG1065</f>
        <v>1396.4243040013275</v>
      </c>
      <c r="W1065" s="37">
        <f t="array" ref="W1065">SUM(_xlfn.NORM.DIST($AD$3:$AD$1003,$L1065,$AB1065,FALSE)*WindSpeedStep*$AE$3:$AE$1003)/AH1065</f>
        <v>1407.9070357809394</v>
      </c>
      <c r="Y1065" s="1">
        <f t="shared" si="311"/>
        <v>9</v>
      </c>
      <c r="Z1065" s="99">
        <f>IF(L1065&lt;'Power Curve'!$P$28,'Power Curve'!$Q$28,IF(L1065&gt;'Power Curve'!$P$29,'Power Curve'!$Q$29,INDEX(ReferenceTurbulence,Y1065)+(L1065-INDEX(ReferenceTurbulenceWindSpeed,Y1065))*(INDEX(ReferenceTurbulence,Y1065+1)-INDEX(ReferenceTurbulence,Y1065))/(INDEX(ReferenceTurbulenceWindSpeed,Y1065+1)-INDEX(ReferenceTurbulenceWindSpeed,Y1065))))</f>
        <v>0.12023626253347049</v>
      </c>
      <c r="AA1065" s="100">
        <f t="shared" si="317"/>
        <v>1.1499186108303667</v>
      </c>
      <c r="AB1065" s="29">
        <f t="shared" si="318"/>
        <v>0.73491492519240231</v>
      </c>
      <c r="AG1065" s="40">
        <f t="array" ref="AG1065">SUM(_xlfn.NORM.DIST($AD$3:$AD$1003,$F1065,$AA1065,FALSE)*WindSpeedStep)</f>
        <v>1.0000000000000033</v>
      </c>
      <c r="AH1065" s="40">
        <f t="array" ref="AH1065">SUM(_xlfn.NORM.DIST($AD$3:$AD$1003,$F1065,$AB1065,FALSE)*WindSpeedStep)</f>
        <v>1.0000000000000038</v>
      </c>
      <c r="AJ1065" s="47">
        <f t="shared" si="312"/>
        <v>10</v>
      </c>
      <c r="AK1065" s="83" t="b">
        <f>COUNTIF('Power Curve'!$D$2:$D$31,AJ1065)&gt;0</f>
        <v>1</v>
      </c>
      <c r="AL1065" s="83" t="b">
        <f t="shared" si="313"/>
        <v>0</v>
      </c>
      <c r="AM1065" s="83" t="b">
        <f t="shared" si="319"/>
        <v>1</v>
      </c>
      <c r="AN1065" s="47" t="str">
        <f t="shared" si="314"/>
        <v>Outer</v>
      </c>
      <c r="AO1065" s="48" t="str">
        <f t="shared" si="315"/>
        <v>0.8-0.9</v>
      </c>
      <c r="AP1065" s="49" t="str">
        <f t="shared" si="320"/>
        <v>20-21</v>
      </c>
      <c r="AQ1065" s="49" t="str">
        <f t="shared" si="321"/>
        <v>Feb</v>
      </c>
      <c r="AR1065" s="48" t="str">
        <f t="shared" si="322"/>
        <v>275-285</v>
      </c>
      <c r="AS1065" s="49" t="str">
        <f t="shared" si="316"/>
        <v>HWS-LTI</v>
      </c>
    </row>
    <row r="1066" spans="5:45" x14ac:dyDescent="0.3">
      <c r="E1066" s="15">
        <v>40960.875</v>
      </c>
      <c r="F1066" s="21">
        <v>8.6199999999999992</v>
      </c>
      <c r="G1066" s="21">
        <v>1097.349983215332</v>
      </c>
      <c r="H1066" s="42">
        <v>1.2004660417556881</v>
      </c>
      <c r="I1066" s="35">
        <v>273.3</v>
      </c>
      <c r="J1066" s="43">
        <v>0.15313225058004643</v>
      </c>
      <c r="K1066" s="44">
        <v>0.19886601952527125</v>
      </c>
      <c r="L1066" s="26">
        <f t="shared" si="304"/>
        <v>8.5620651753055892</v>
      </c>
      <c r="M1066" s="26">
        <f t="shared" si="305"/>
        <v>0.68134474945418788</v>
      </c>
      <c r="N1066" s="96">
        <f t="shared" si="306"/>
        <v>9</v>
      </c>
      <c r="O1066" s="26">
        <f t="shared" si="307"/>
        <v>0.55312955456094848</v>
      </c>
      <c r="P1066" s="3">
        <f>IF(L1066&gt;'Power Curve'!$C$37,0,INDEX(Ci,$N1066,1)*POWER(1-O1066,3)+INDEX(Ci,$N1066,2)*3*O1066*POWER(1-O1066,2)+INDEX(Ci,$N1066,3)*3*POWER(O1066,2)*(1-O1066)+INDEX(Ci,$N1066,4)*POWER(O1066,3))</f>
        <v>1052.7737031024167</v>
      </c>
      <c r="Q1066" s="3">
        <f>MAX(0,MIN(P1066-V1066+W1066,'Power Curve'!$C$39))</f>
        <v>1064.0188862417633</v>
      </c>
      <c r="R1066" s="3">
        <f t="shared" si="308"/>
        <v>1097.349983215332</v>
      </c>
      <c r="S1066" s="3">
        <f t="shared" si="309"/>
        <v>-33.331096973568719</v>
      </c>
      <c r="T1066" s="3">
        <f t="shared" si="310"/>
        <v>33.331096973568719</v>
      </c>
      <c r="V1066" s="37">
        <f t="array" ref="V1066">SUM(_xlfn.NORM.DIST($AD$3:$AD$1003,$L1066,$AA1066,FALSE)*WindSpeedStep*$AE$3:$AE$1003)/AG1066</f>
        <v>1056.3699840765885</v>
      </c>
      <c r="W1066" s="37">
        <f t="array" ref="W1066">SUM(_xlfn.NORM.DIST($AD$3:$AD$1003,$L1066,$AB1066,FALSE)*WindSpeedStep*$AE$3:$AE$1003)/AH1066</f>
        <v>1067.6151672159351</v>
      </c>
      <c r="Y1066" s="1">
        <f t="shared" si="311"/>
        <v>8</v>
      </c>
      <c r="Z1066" s="99">
        <f>IF(L1066&lt;'Power Curve'!$P$28,'Power Curve'!$Q$28,IF(L1066&gt;'Power Curve'!$P$29,'Power Curve'!$Q$29,INDEX(ReferenceTurbulence,Y1066)+(L1066-INDEX(ReferenceTurbulenceWindSpeed,Y1066))*(INDEX(ReferenceTurbulence,Y1066+1)-INDEX(ReferenceTurbulence,Y1066))/(INDEX(ReferenceTurbulenceWindSpeed,Y1066+1)-INDEX(ReferenceTurbulenceWindSpeed,Y1066))))</f>
        <v>0.12003200589958045</v>
      </c>
      <c r="AA1066" s="100">
        <f t="shared" si="317"/>
        <v>1.0277218576348728</v>
      </c>
      <c r="AB1066" s="29">
        <f t="shared" si="318"/>
        <v>1.3111283099075846</v>
      </c>
      <c r="AG1066" s="40">
        <f t="array" ref="AG1066">SUM(_xlfn.NORM.DIST($AD$3:$AD$1003,$F1066,$AA1066,FALSE)*WindSpeedStep)</f>
        <v>1.0000000000000036</v>
      </c>
      <c r="AH1066" s="40">
        <f t="array" ref="AH1066">SUM(_xlfn.NORM.DIST($AD$3:$AD$1003,$F1066,$AB1066,FALSE)*WindSpeedStep)</f>
        <v>0.99999999998132827</v>
      </c>
      <c r="AJ1066" s="47">
        <f t="shared" si="312"/>
        <v>9</v>
      </c>
      <c r="AK1066" s="83" t="b">
        <f>COUNTIF('Power Curve'!$D$2:$D$31,AJ1066)&gt;0</f>
        <v>1</v>
      </c>
      <c r="AL1066" s="83" t="b">
        <f t="shared" si="313"/>
        <v>0</v>
      </c>
      <c r="AM1066" s="83" t="b">
        <f t="shared" si="319"/>
        <v>1</v>
      </c>
      <c r="AN1066" s="47" t="str">
        <f t="shared" si="314"/>
        <v>Outer</v>
      </c>
      <c r="AO1066" s="48" t="str">
        <f t="shared" si="315"/>
        <v>0.6-0.7</v>
      </c>
      <c r="AP1066" s="49" t="str">
        <f t="shared" si="320"/>
        <v>21-22</v>
      </c>
      <c r="AQ1066" s="49" t="str">
        <f t="shared" si="321"/>
        <v>Feb</v>
      </c>
      <c r="AR1066" s="48" t="str">
        <f t="shared" si="322"/>
        <v>265-275</v>
      </c>
      <c r="AS1066" s="49" t="str">
        <f t="shared" si="316"/>
        <v>HWS-HTI</v>
      </c>
    </row>
    <row r="1067" spans="5:45" x14ac:dyDescent="0.3">
      <c r="E1067" s="15">
        <v>40961.027777777781</v>
      </c>
      <c r="F1067" s="21">
        <v>8.94</v>
      </c>
      <c r="G1067" s="21">
        <v>957.47002792358421</v>
      </c>
      <c r="H1067" s="42">
        <v>1.2045421655296116</v>
      </c>
      <c r="I1067" s="35">
        <v>207.6</v>
      </c>
      <c r="J1067" s="43">
        <v>7.4944071588366898E-2</v>
      </c>
      <c r="K1067" s="44">
        <v>0.31006787433425054</v>
      </c>
      <c r="L1067" s="26">
        <f t="shared" si="304"/>
        <v>8.8899535472297089</v>
      </c>
      <c r="M1067" s="26">
        <f t="shared" si="305"/>
        <v>0.73202095430936565</v>
      </c>
      <c r="N1067" s="96">
        <f t="shared" si="306"/>
        <v>9</v>
      </c>
      <c r="O1067" s="26">
        <f t="shared" si="307"/>
        <v>0.88086984108373867</v>
      </c>
      <c r="P1067" s="3">
        <f>IF(L1067&gt;'Power Curve'!$C$37,0,INDEX(Ci,$N1067,1)*POWER(1-O1067,3)+INDEX(Ci,$N1067,2)*3*O1067*POWER(1-O1067,2)+INDEX(Ci,$N1067,3)*3*POWER(O1067,2)*(1-O1067)+INDEX(Ci,$N1067,4)*POWER(O1067,3))</f>
        <v>1159.1822312931733</v>
      </c>
      <c r="Q1067" s="3">
        <f>MAX(0,MIN(P1067-V1067+W1067,'Power Curve'!$C$39))</f>
        <v>1144.1747478031002</v>
      </c>
      <c r="R1067" s="3">
        <f t="shared" si="308"/>
        <v>957.47002792358421</v>
      </c>
      <c r="S1067" s="3">
        <f t="shared" si="309"/>
        <v>186.70471987951601</v>
      </c>
      <c r="T1067" s="3">
        <f t="shared" si="310"/>
        <v>186.70471987951601</v>
      </c>
      <c r="V1067" s="37">
        <f t="array" ref="V1067">SUM(_xlfn.NORM.DIST($AD$3:$AD$1003,$L1067,$AA1067,FALSE)*WindSpeedStep*$AE$3:$AE$1003)/AG1067</f>
        <v>1168.3893888432308</v>
      </c>
      <c r="W1067" s="37">
        <f t="array" ref="W1067">SUM(_xlfn.NORM.DIST($AD$3:$AD$1003,$L1067,$AB1067,FALSE)*WindSpeedStep*$AE$3:$AE$1003)/AH1067</f>
        <v>1153.3819053531577</v>
      </c>
      <c r="Y1067" s="1">
        <f t="shared" si="311"/>
        <v>8</v>
      </c>
      <c r="Z1067" s="99">
        <f>IF(L1067&lt;'Power Curve'!$P$28,'Power Curve'!$Q$28,IF(L1067&gt;'Power Curve'!$P$29,'Power Curve'!$Q$29,INDEX(ReferenceTurbulence,Y1067)+(L1067-INDEX(ReferenceTurbulenceWindSpeed,Y1067))*(INDEX(ReferenceTurbulence,Y1067+1)-INDEX(ReferenceTurbulence,Y1067))/(INDEX(ReferenceTurbulenceWindSpeed,Y1067+1)-INDEX(ReferenceTurbulenceWindSpeed,Y1067))))</f>
        <v>0.12040869216810433</v>
      </c>
      <c r="AA1067" s="100">
        <f t="shared" si="317"/>
        <v>1.0704276800571293</v>
      </c>
      <c r="AB1067" s="29">
        <f t="shared" si="318"/>
        <v>0.66624931506083951</v>
      </c>
      <c r="AG1067" s="40">
        <f t="array" ref="AG1067">SUM(_xlfn.NORM.DIST($AD$3:$AD$1003,$F1067,$AA1067,FALSE)*WindSpeedStep)</f>
        <v>1.0000000000000038</v>
      </c>
      <c r="AH1067" s="40">
        <f t="array" ref="AH1067">SUM(_xlfn.NORM.DIST($AD$3:$AD$1003,$F1067,$AB1067,FALSE)*WindSpeedStep)</f>
        <v>1.0000000000000036</v>
      </c>
      <c r="AJ1067" s="47">
        <f t="shared" si="312"/>
        <v>9</v>
      </c>
      <c r="AK1067" s="83" t="b">
        <f>COUNTIF('Power Curve'!$D$2:$D$31,AJ1067)&gt;0</f>
        <v>1</v>
      </c>
      <c r="AL1067" s="83" t="b">
        <f t="shared" si="313"/>
        <v>0</v>
      </c>
      <c r="AM1067" s="83" t="b">
        <f t="shared" si="319"/>
        <v>1</v>
      </c>
      <c r="AN1067" s="47" t="str">
        <f t="shared" si="314"/>
        <v>Outer</v>
      </c>
      <c r="AO1067" s="48" t="str">
        <f t="shared" si="315"/>
        <v>0.7-0.8</v>
      </c>
      <c r="AP1067" s="49" t="str">
        <f t="shared" si="320"/>
        <v>0-1</v>
      </c>
      <c r="AQ1067" s="49" t="str">
        <f t="shared" si="321"/>
        <v>Feb</v>
      </c>
      <c r="AR1067" s="48" t="str">
        <f t="shared" si="322"/>
        <v>205-215</v>
      </c>
      <c r="AS1067" s="49" t="str">
        <f t="shared" si="316"/>
        <v>HWS-LTI</v>
      </c>
    </row>
    <row r="1068" spans="5:45" x14ac:dyDescent="0.3">
      <c r="E1068" s="15">
        <v>40961.083333333336</v>
      </c>
      <c r="F1068" s="21">
        <v>7.54</v>
      </c>
      <c r="G1068" s="21">
        <v>414.45000839233398</v>
      </c>
      <c r="H1068" s="42">
        <v>1.2009115045335477</v>
      </c>
      <c r="I1068" s="35">
        <v>209.6</v>
      </c>
      <c r="J1068" s="43">
        <v>0.11405835543766578</v>
      </c>
      <c r="K1068" s="44">
        <v>0.41028453585800545</v>
      </c>
      <c r="L1068" s="26">
        <f t="shared" si="304"/>
        <v>7.4902500828926302</v>
      </c>
      <c r="M1068" s="26">
        <f t="shared" si="305"/>
        <v>0.51569227184037325</v>
      </c>
      <c r="N1068" s="96">
        <f t="shared" si="306"/>
        <v>8</v>
      </c>
      <c r="O1068" s="26">
        <f t="shared" si="307"/>
        <v>0.47820432095328608</v>
      </c>
      <c r="P1068" s="3">
        <f>IF(L1068&gt;'Power Curve'!$C$37,0,INDEX(Ci,$N1068,1)*POWER(1-O1068,3)+INDEX(Ci,$N1068,2)*3*O1068*POWER(1-O1068,2)+INDEX(Ci,$N1068,3)*3*POWER(O1068,2)*(1-O1068)+INDEX(Ci,$N1068,4)*POWER(O1068,3))</f>
        <v>729.12976001153811</v>
      </c>
      <c r="Q1068" s="3">
        <f>MAX(0,MIN(P1068-V1068+W1068,'Power Curve'!$C$39))</f>
        <v>727.09910556234342</v>
      </c>
      <c r="R1068" s="3">
        <f t="shared" si="308"/>
        <v>414.45000839233398</v>
      </c>
      <c r="S1068" s="3">
        <f t="shared" si="309"/>
        <v>312.64909717000944</v>
      </c>
      <c r="T1068" s="3">
        <f t="shared" si="310"/>
        <v>312.64909717000944</v>
      </c>
      <c r="V1068" s="37">
        <f t="array" ref="V1068">SUM(_xlfn.NORM.DIST($AD$3:$AD$1003,$L1068,$AA1068,FALSE)*WindSpeedStep*$AE$3:$AE$1003)/AG1068</f>
        <v>723.81668598188571</v>
      </c>
      <c r="W1068" s="37">
        <f t="array" ref="W1068">SUM(_xlfn.NORM.DIST($AD$3:$AD$1003,$L1068,$AB1068,FALSE)*WindSpeedStep*$AE$3:$AE$1003)/AH1068</f>
        <v>721.78603153269103</v>
      </c>
      <c r="Y1068" s="1">
        <f t="shared" si="311"/>
        <v>7</v>
      </c>
      <c r="Z1068" s="99">
        <f>IF(L1068&lt;'Power Curve'!$P$28,'Power Curve'!$Q$28,IF(L1068&gt;'Power Curve'!$P$29,'Power Curve'!$Q$29,INDEX(ReferenceTurbulence,Y1068)+(L1068-INDEX(ReferenceTurbulenceWindSpeed,Y1068))*(INDEX(ReferenceTurbulence,Y1068+1)-INDEX(ReferenceTurbulence,Y1068))/(INDEX(ReferenceTurbulenceWindSpeed,Y1068+1)-INDEX(ReferenceTurbulenceWindSpeed,Y1068))))</f>
        <v>0.11954026377635245</v>
      </c>
      <c r="AA1068" s="100">
        <f t="shared" si="317"/>
        <v>0.89538647065983079</v>
      </c>
      <c r="AB1068" s="29">
        <f t="shared" si="318"/>
        <v>0.85432560627157317</v>
      </c>
      <c r="AG1068" s="40">
        <f t="array" ref="AG1068">SUM(_xlfn.NORM.DIST($AD$3:$AD$1003,$F1068,$AA1068,FALSE)*WindSpeedStep)</f>
        <v>1.0000000000000033</v>
      </c>
      <c r="AH1068" s="40">
        <f t="array" ref="AH1068">SUM(_xlfn.NORM.DIST($AD$3:$AD$1003,$F1068,$AB1068,FALSE)*WindSpeedStep)</f>
        <v>1.0000000000000031</v>
      </c>
      <c r="AJ1068" s="47">
        <f t="shared" si="312"/>
        <v>7</v>
      </c>
      <c r="AK1068" s="83" t="b">
        <f>COUNTIF('Power Curve'!$D$2:$D$31,AJ1068)&gt;0</f>
        <v>1</v>
      </c>
      <c r="AL1068" s="83" t="b">
        <f t="shared" si="313"/>
        <v>0</v>
      </c>
      <c r="AM1068" s="83" t="b">
        <f t="shared" si="319"/>
        <v>1</v>
      </c>
      <c r="AN1068" s="47" t="str">
        <f t="shared" si="314"/>
        <v>Outer</v>
      </c>
      <c r="AO1068" s="48" t="str">
        <f t="shared" si="315"/>
        <v>0.5-0.6</v>
      </c>
      <c r="AP1068" s="49" t="str">
        <f t="shared" si="320"/>
        <v>2-3</v>
      </c>
      <c r="AQ1068" s="49" t="str">
        <f t="shared" si="321"/>
        <v>Feb</v>
      </c>
      <c r="AR1068" s="48" t="str">
        <f t="shared" si="322"/>
        <v>205-215</v>
      </c>
      <c r="AS1068" s="49" t="str">
        <f t="shared" si="316"/>
        <v>Inner-TI</v>
      </c>
    </row>
    <row r="1069" spans="5:45" x14ac:dyDescent="0.3">
      <c r="E1069" s="15">
        <v>40961.090277777781</v>
      </c>
      <c r="F1069" s="21">
        <v>7.32</v>
      </c>
      <c r="G1069" s="21">
        <v>477.29999542236374</v>
      </c>
      <c r="H1069" s="42">
        <v>1.2019301988940325</v>
      </c>
      <c r="I1069" s="35">
        <v>201.6</v>
      </c>
      <c r="J1069" s="43">
        <v>0.10245901639344263</v>
      </c>
      <c r="K1069" s="44">
        <v>0.20878027165341603</v>
      </c>
      <c r="L1069" s="26">
        <f t="shared" si="304"/>
        <v>7.273757207271375</v>
      </c>
      <c r="M1069" s="26">
        <f t="shared" si="305"/>
        <v>0.48223260003106566</v>
      </c>
      <c r="N1069" s="96">
        <f t="shared" si="306"/>
        <v>8</v>
      </c>
      <c r="O1069" s="26">
        <f t="shared" si="307"/>
        <v>0.26030831961653156</v>
      </c>
      <c r="P1069" s="3">
        <f>IF(L1069&gt;'Power Curve'!$C$37,0,INDEX(Ci,$N1069,1)*POWER(1-O1069,3)+INDEX(Ci,$N1069,2)*3*O1069*POWER(1-O1069,2)+INDEX(Ci,$N1069,3)*3*POWER(O1069,2)*(1-O1069)+INDEX(Ci,$N1069,4)*POWER(O1069,3))</f>
        <v>668.85140388081481</v>
      </c>
      <c r="Q1069" s="3">
        <f>MAX(0,MIN(P1069-V1069+W1069,'Power Curve'!$C$39))</f>
        <v>663.31733510454717</v>
      </c>
      <c r="R1069" s="3">
        <f t="shared" si="308"/>
        <v>477.29999542236374</v>
      </c>
      <c r="S1069" s="3">
        <f t="shared" si="309"/>
        <v>186.01733968218343</v>
      </c>
      <c r="T1069" s="3">
        <f t="shared" si="310"/>
        <v>186.01733968218343</v>
      </c>
      <c r="V1069" s="37">
        <f t="array" ref="V1069">SUM(_xlfn.NORM.DIST($AD$3:$AD$1003,$L1069,$AA1069,FALSE)*WindSpeedStep*$AE$3:$AE$1003)/AG1069</f>
        <v>664.78655493451129</v>
      </c>
      <c r="W1069" s="37">
        <f t="array" ref="W1069">SUM(_xlfn.NORM.DIST($AD$3:$AD$1003,$L1069,$AB1069,FALSE)*WindSpeedStep*$AE$3:$AE$1003)/AH1069</f>
        <v>659.25248615824364</v>
      </c>
      <c r="Y1069" s="1">
        <f t="shared" si="311"/>
        <v>7</v>
      </c>
      <c r="Z1069" s="99">
        <f>IF(L1069&lt;'Power Curve'!$P$28,'Power Curve'!$Q$28,IF(L1069&gt;'Power Curve'!$P$29,'Power Curve'!$Q$29,INDEX(ReferenceTurbulence,Y1069)+(L1069-INDEX(ReferenceTurbulenceWindSpeed,Y1069))*(INDEX(ReferenceTurbulence,Y1069+1)-INDEX(ReferenceTurbulence,Y1069))/(INDEX(ReferenceTurbulenceWindSpeed,Y1069+1)-INDEX(ReferenceTurbulenceWindSpeed,Y1069))))</f>
        <v>0.11960039400987528</v>
      </c>
      <c r="AA1069" s="100">
        <f t="shared" si="317"/>
        <v>0.86994422792182646</v>
      </c>
      <c r="AB1069" s="29">
        <f t="shared" si="318"/>
        <v>0.74526200894173922</v>
      </c>
      <c r="AG1069" s="40">
        <f t="array" ref="AG1069">SUM(_xlfn.NORM.DIST($AD$3:$AD$1003,$F1069,$AA1069,FALSE)*WindSpeedStep)</f>
        <v>1.0000000000000036</v>
      </c>
      <c r="AH1069" s="40">
        <f t="array" ref="AH1069">SUM(_xlfn.NORM.DIST($AD$3:$AD$1003,$F1069,$AB1069,FALSE)*WindSpeedStep)</f>
        <v>1.000000000000004</v>
      </c>
      <c r="AJ1069" s="47">
        <f t="shared" si="312"/>
        <v>7</v>
      </c>
      <c r="AK1069" s="83" t="b">
        <f>COUNTIF('Power Curve'!$D$2:$D$31,AJ1069)&gt;0</f>
        <v>1</v>
      </c>
      <c r="AL1069" s="83" t="b">
        <f t="shared" si="313"/>
        <v>0</v>
      </c>
      <c r="AM1069" s="83" t="b">
        <f t="shared" si="319"/>
        <v>1</v>
      </c>
      <c r="AN1069" s="47" t="str">
        <f t="shared" si="314"/>
        <v>Inner</v>
      </c>
      <c r="AO1069" s="48" t="str">
        <f t="shared" si="315"/>
        <v>0.4-0.5</v>
      </c>
      <c r="AP1069" s="49" t="str">
        <f t="shared" si="320"/>
        <v>2-3</v>
      </c>
      <c r="AQ1069" s="49" t="str">
        <f t="shared" si="321"/>
        <v>Feb</v>
      </c>
      <c r="AR1069" s="48" t="str">
        <f t="shared" si="322"/>
        <v>195-205</v>
      </c>
      <c r="AS1069" s="49" t="str">
        <f t="shared" si="316"/>
        <v>Inner-TI</v>
      </c>
    </row>
    <row r="1070" spans="5:45" x14ac:dyDescent="0.3">
      <c r="E1070" s="15">
        <v>40961.097222222219</v>
      </c>
      <c r="F1070" s="21">
        <v>7.73</v>
      </c>
      <c r="G1070" s="21">
        <v>380.83000564575229</v>
      </c>
      <c r="H1070" s="42">
        <v>1.2007994456110977</v>
      </c>
      <c r="I1070" s="35">
        <v>209.5</v>
      </c>
      <c r="J1070" s="43">
        <v>0.10866752910737386</v>
      </c>
      <c r="K1070" s="44">
        <v>0.39809305693032965</v>
      </c>
      <c r="L1070" s="26">
        <f t="shared" si="304"/>
        <v>7.6787575839655826</v>
      </c>
      <c r="M1070" s="26">
        <f t="shared" si="305"/>
        <v>0.5448267138001549</v>
      </c>
      <c r="N1070" s="96">
        <f t="shared" si="306"/>
        <v>8</v>
      </c>
      <c r="O1070" s="26">
        <f t="shared" si="307"/>
        <v>0.66793356995471398</v>
      </c>
      <c r="P1070" s="3">
        <f>IF(L1070&gt;'Power Curve'!$C$37,0,INDEX(Ci,$N1070,1)*POWER(1-O1070,3)+INDEX(Ci,$N1070,2)*3*O1070*POWER(1-O1070,2)+INDEX(Ci,$N1070,3)*3*POWER(O1070,2)*(1-O1070)+INDEX(Ci,$N1070,4)*POWER(O1070,3))</f>
        <v>783.30692030362991</v>
      </c>
      <c r="Q1070" s="3">
        <f>MAX(0,MIN(P1070-V1070+W1070,'Power Curve'!$C$39))</f>
        <v>779.09836557494316</v>
      </c>
      <c r="R1070" s="3">
        <f t="shared" si="308"/>
        <v>380.83000564575229</v>
      </c>
      <c r="S1070" s="3">
        <f t="shared" si="309"/>
        <v>398.26835992919086</v>
      </c>
      <c r="T1070" s="3">
        <f t="shared" si="310"/>
        <v>398.26835992919086</v>
      </c>
      <c r="V1070" s="37">
        <f t="array" ref="V1070">SUM(_xlfn.NORM.DIST($AD$3:$AD$1003,$L1070,$AA1070,FALSE)*WindSpeedStep*$AE$3:$AE$1003)/AG1070</f>
        <v>777.4561044866706</v>
      </c>
      <c r="W1070" s="37">
        <f t="array" ref="W1070">SUM(_xlfn.NORM.DIST($AD$3:$AD$1003,$L1070,$AB1070,FALSE)*WindSpeedStep*$AE$3:$AE$1003)/AH1070</f>
        <v>773.24754975798385</v>
      </c>
      <c r="Y1070" s="1">
        <f t="shared" si="311"/>
        <v>7</v>
      </c>
      <c r="Z1070" s="99">
        <f>IF(L1070&lt;'Power Curve'!$P$28,'Power Curve'!$Q$28,IF(L1070&gt;'Power Curve'!$P$29,'Power Curve'!$Q$29,INDEX(ReferenceTurbulence,Y1070)+(L1070-INDEX(ReferenceTurbulenceWindSpeed,Y1070))*(INDEX(ReferenceTurbulence,Y1070+1)-INDEX(ReferenceTurbulence,Y1070))/(INDEX(ReferenceTurbulenceWindSpeed,Y1070+1)-INDEX(ReferenceTurbulenceWindSpeed,Y1070))))</f>
        <v>0.11948790639494766</v>
      </c>
      <c r="AA1070" s="100">
        <f t="shared" si="317"/>
        <v>0.91751866742237398</v>
      </c>
      <c r="AB1070" s="29">
        <f t="shared" si="318"/>
        <v>0.83443161326404769</v>
      </c>
      <c r="AG1070" s="40">
        <f t="array" ref="AG1070">SUM(_xlfn.NORM.DIST($AD$3:$AD$1003,$F1070,$AA1070,FALSE)*WindSpeedStep)</f>
        <v>1.0000000000000036</v>
      </c>
      <c r="AH1070" s="40">
        <f t="array" ref="AH1070">SUM(_xlfn.NORM.DIST($AD$3:$AD$1003,$F1070,$AB1070,FALSE)*WindSpeedStep)</f>
        <v>1.0000000000000038</v>
      </c>
      <c r="AJ1070" s="47">
        <f t="shared" si="312"/>
        <v>8</v>
      </c>
      <c r="AK1070" s="83" t="b">
        <f>COUNTIF('Power Curve'!$D$2:$D$31,AJ1070)&gt;0</f>
        <v>1</v>
      </c>
      <c r="AL1070" s="83" t="b">
        <f t="shared" si="313"/>
        <v>0</v>
      </c>
      <c r="AM1070" s="83" t="b">
        <f t="shared" si="319"/>
        <v>1</v>
      </c>
      <c r="AN1070" s="47" t="str">
        <f t="shared" si="314"/>
        <v>Outer</v>
      </c>
      <c r="AO1070" s="48" t="str">
        <f t="shared" si="315"/>
        <v>0.5-0.6</v>
      </c>
      <c r="AP1070" s="49" t="str">
        <f t="shared" si="320"/>
        <v>2-3</v>
      </c>
      <c r="AQ1070" s="49" t="str">
        <f t="shared" si="321"/>
        <v>Feb</v>
      </c>
      <c r="AR1070" s="48" t="str">
        <f t="shared" si="322"/>
        <v>205-215</v>
      </c>
      <c r="AS1070" s="49" t="str">
        <f t="shared" si="316"/>
        <v>Inner-TI</v>
      </c>
    </row>
    <row r="1071" spans="5:45" x14ac:dyDescent="0.3">
      <c r="E1071" s="15">
        <v>40961.104166666664</v>
      </c>
      <c r="F1071" s="21">
        <v>7.08</v>
      </c>
      <c r="G1071" s="21">
        <v>336.66999816894571</v>
      </c>
      <c r="H1071" s="42">
        <v>1.2006091252807116</v>
      </c>
      <c r="I1071" s="35">
        <v>203.6</v>
      </c>
      <c r="J1071" s="43">
        <v>0.11723163841807908</v>
      </c>
      <c r="K1071" s="44">
        <v>0.25591023358122161</v>
      </c>
      <c r="L1071" s="26">
        <f t="shared" si="304"/>
        <v>7.0326948671367839</v>
      </c>
      <c r="M1071" s="26">
        <f t="shared" si="305"/>
        <v>0.44497563827959452</v>
      </c>
      <c r="N1071" s="96">
        <f t="shared" si="306"/>
        <v>8</v>
      </c>
      <c r="O1071" s="26">
        <f t="shared" si="307"/>
        <v>1.7683615050729233E-2</v>
      </c>
      <c r="P1071" s="3">
        <f>IF(L1071&gt;'Power Curve'!$C$37,0,INDEX(Ci,$N1071,1)*POWER(1-O1071,3)+INDEX(Ci,$N1071,2)*3*O1071*POWER(1-O1071,2)+INDEX(Ci,$N1071,3)*3*POWER(O1071,2)*(1-O1071)+INDEX(Ci,$N1071,4)*POWER(O1071,3))</f>
        <v>604.83992357513637</v>
      </c>
      <c r="Q1071" s="3">
        <f>MAX(0,MIN(P1071-V1071+W1071,'Power Curve'!$C$39))</f>
        <v>604.06722580118731</v>
      </c>
      <c r="R1071" s="3">
        <f t="shared" si="308"/>
        <v>336.66999816894571</v>
      </c>
      <c r="S1071" s="3">
        <f t="shared" si="309"/>
        <v>267.3972276322416</v>
      </c>
      <c r="T1071" s="3">
        <f t="shared" si="310"/>
        <v>267.3972276322416</v>
      </c>
      <c r="V1071" s="37">
        <f t="array" ref="V1071">SUM(_xlfn.NORM.DIST($AD$3:$AD$1003,$L1071,$AA1071,FALSE)*WindSpeedStep*$AE$3:$AE$1003)/AG1071</f>
        <v>602.20578584586724</v>
      </c>
      <c r="W1071" s="37">
        <f t="array" ref="W1071">SUM(_xlfn.NORM.DIST($AD$3:$AD$1003,$L1071,$AB1071,FALSE)*WindSpeedStep*$AE$3:$AE$1003)/AH1071</f>
        <v>601.43308807191818</v>
      </c>
      <c r="Y1071" s="1">
        <f t="shared" si="311"/>
        <v>7</v>
      </c>
      <c r="Z1071" s="99">
        <f>IF(L1071&lt;'Power Curve'!$P$28,'Power Curve'!$Q$28,IF(L1071&gt;'Power Curve'!$P$29,'Power Curve'!$Q$29,INDEX(ReferenceTurbulence,Y1071)+(L1071-INDEX(ReferenceTurbulenceWindSpeed,Y1071))*(INDEX(ReferenceTurbulence,Y1071+1)-INDEX(ReferenceTurbulence,Y1071))/(INDEX(ReferenceTurbulenceWindSpeed,Y1071+1)-INDEX(ReferenceTurbulenceWindSpeed,Y1071))))</f>
        <v>0.11966734833695998</v>
      </c>
      <c r="AA1071" s="100">
        <f t="shared" si="317"/>
        <v>0.841583946413208</v>
      </c>
      <c r="AB1071" s="29">
        <f t="shared" si="318"/>
        <v>0.82445434176886023</v>
      </c>
      <c r="AG1071" s="40">
        <f t="array" ref="AG1071">SUM(_xlfn.NORM.DIST($AD$3:$AD$1003,$F1071,$AA1071,FALSE)*WindSpeedStep)</f>
        <v>1.000000000000004</v>
      </c>
      <c r="AH1071" s="40">
        <f t="array" ref="AH1071">SUM(_xlfn.NORM.DIST($AD$3:$AD$1003,$F1071,$AB1071,FALSE)*WindSpeedStep)</f>
        <v>1.0000000000000033</v>
      </c>
      <c r="AJ1071" s="47">
        <f t="shared" si="312"/>
        <v>7</v>
      </c>
      <c r="AK1071" s="83" t="b">
        <f>COUNTIF('Power Curve'!$D$2:$D$31,AJ1071)&gt;0</f>
        <v>1</v>
      </c>
      <c r="AL1071" s="83" t="b">
        <f t="shared" si="313"/>
        <v>0</v>
      </c>
      <c r="AM1071" s="83" t="b">
        <f t="shared" si="319"/>
        <v>1</v>
      </c>
      <c r="AN1071" s="47" t="str">
        <f t="shared" si="314"/>
        <v>Inner</v>
      </c>
      <c r="AO1071" s="48" t="str">
        <f t="shared" si="315"/>
        <v>0.4-0.5</v>
      </c>
      <c r="AP1071" s="49" t="str">
        <f t="shared" si="320"/>
        <v>2-3</v>
      </c>
      <c r="AQ1071" s="49" t="str">
        <f t="shared" si="321"/>
        <v>Feb</v>
      </c>
      <c r="AR1071" s="48" t="str">
        <f t="shared" si="322"/>
        <v>195-205</v>
      </c>
      <c r="AS1071" s="49" t="str">
        <f t="shared" si="316"/>
        <v>Inner-TI</v>
      </c>
    </row>
    <row r="1072" spans="5:45" x14ac:dyDescent="0.3">
      <c r="E1072" s="15">
        <v>40962.076388888891</v>
      </c>
      <c r="F1072" s="21">
        <v>5.72</v>
      </c>
      <c r="G1072" s="21">
        <v>240.76999282836877</v>
      </c>
      <c r="H1072" s="42">
        <v>1.1592840520436285</v>
      </c>
      <c r="I1072" s="35">
        <v>275.8</v>
      </c>
      <c r="J1072" s="43">
        <v>6.4685314685314688E-2</v>
      </c>
      <c r="K1072" s="44">
        <v>0.15203176783622244</v>
      </c>
      <c r="L1072" s="26">
        <f t="shared" si="304"/>
        <v>5.6158300063799436</v>
      </c>
      <c r="M1072" s="26">
        <f t="shared" si="305"/>
        <v>0.22599460667279855</v>
      </c>
      <c r="N1072" s="96">
        <f t="shared" si="306"/>
        <v>6</v>
      </c>
      <c r="O1072" s="26">
        <f t="shared" si="307"/>
        <v>0.58579196576358494</v>
      </c>
      <c r="P1072" s="3">
        <f>IF(L1072&gt;'Power Curve'!$C$37,0,INDEX(Ci,$N1072,1)*POWER(1-O1072,3)+INDEX(Ci,$N1072,2)*3*O1072*POWER(1-O1072,2)+INDEX(Ci,$N1072,3)*3*POWER(O1072,2)*(1-O1072)+INDEX(Ci,$N1072,4)*POWER(O1072,3))</f>
        <v>299.09301043470413</v>
      </c>
      <c r="Q1072" s="3">
        <f>MAX(0,MIN(P1072-V1072+W1072,'Power Curve'!$C$39))</f>
        <v>297.10446135985319</v>
      </c>
      <c r="R1072" s="3">
        <f t="shared" si="308"/>
        <v>240.76999282836877</v>
      </c>
      <c r="S1072" s="3">
        <f t="shared" si="309"/>
        <v>56.334468531484418</v>
      </c>
      <c r="T1072" s="3">
        <f t="shared" si="310"/>
        <v>56.334468531484418</v>
      </c>
      <c r="V1072" s="37">
        <f t="array" ref="V1072">SUM(_xlfn.NORM.DIST($AD$3:$AD$1003,$L1072,$AA1072,FALSE)*WindSpeedStep*$AE$3:$AE$1003)/AG1072</f>
        <v>296.82549372481481</v>
      </c>
      <c r="W1072" s="37">
        <f t="array" ref="W1072">SUM(_xlfn.NORM.DIST($AD$3:$AD$1003,$L1072,$AB1072,FALSE)*WindSpeedStep*$AE$3:$AE$1003)/AH1072</f>
        <v>294.83694464996387</v>
      </c>
      <c r="Y1072" s="1">
        <f t="shared" si="311"/>
        <v>5</v>
      </c>
      <c r="Z1072" s="99">
        <f>IF(L1072&lt;'Power Curve'!$P$28,'Power Curve'!$Q$28,IF(L1072&gt;'Power Curve'!$P$29,'Power Curve'!$Q$29,INDEX(ReferenceTurbulence,Y1072)+(L1072-INDEX(ReferenceTurbulenceWindSpeed,Y1072))*(INDEX(ReferenceTurbulence,Y1072+1)-INDEX(ReferenceTurbulence,Y1072))/(INDEX(ReferenceTurbulenceWindSpeed,Y1072+1)-INDEX(ReferenceTurbulenceWindSpeed,Y1072))))</f>
        <v>0.12001733058995907</v>
      </c>
      <c r="AA1072" s="100">
        <f t="shared" si="317"/>
        <v>0.67399692641271369</v>
      </c>
      <c r="AB1072" s="29">
        <f t="shared" si="318"/>
        <v>0.36326173118191946</v>
      </c>
      <c r="AG1072" s="40">
        <f t="array" ref="AG1072">SUM(_xlfn.NORM.DIST($AD$3:$AD$1003,$F1072,$AA1072,FALSE)*WindSpeedStep)</f>
        <v>1.0000000000000038</v>
      </c>
      <c r="AH1072" s="40">
        <f t="array" ref="AH1072">SUM(_xlfn.NORM.DIST($AD$3:$AD$1003,$F1072,$AB1072,FALSE)*WindSpeedStep)</f>
        <v>1.0000000000000036</v>
      </c>
      <c r="AJ1072" s="47">
        <f t="shared" si="312"/>
        <v>6</v>
      </c>
      <c r="AK1072" s="83" t="b">
        <f>COUNTIF('Power Curve'!$D$2:$D$31,AJ1072)&gt;0</f>
        <v>1</v>
      </c>
      <c r="AL1072" s="83" t="b">
        <f t="shared" si="313"/>
        <v>0</v>
      </c>
      <c r="AM1072" s="83" t="b">
        <f t="shared" si="319"/>
        <v>1</v>
      </c>
      <c r="AN1072" s="47" t="str">
        <f t="shared" si="314"/>
        <v>Outer</v>
      </c>
      <c r="AO1072" s="48" t="str">
        <f t="shared" si="315"/>
        <v>0.2-0.3</v>
      </c>
      <c r="AP1072" s="49" t="str">
        <f t="shared" si="320"/>
        <v>1-2</v>
      </c>
      <c r="AQ1072" s="49" t="str">
        <f t="shared" si="321"/>
        <v>Feb</v>
      </c>
      <c r="AR1072" s="48" t="str">
        <f t="shared" si="322"/>
        <v>275-285</v>
      </c>
      <c r="AS1072" s="49" t="str">
        <f t="shared" si="316"/>
        <v>LWS-LTI</v>
      </c>
    </row>
    <row r="1073" spans="5:45" x14ac:dyDescent="0.3">
      <c r="E1073" s="15">
        <v>40962.083333333336</v>
      </c>
      <c r="F1073" s="21">
        <v>5.98</v>
      </c>
      <c r="G1073" s="21">
        <v>258.32001113891602</v>
      </c>
      <c r="H1073" s="42">
        <v>1.1593266821438943</v>
      </c>
      <c r="I1073" s="35">
        <v>285.89999999999998</v>
      </c>
      <c r="J1073" s="43">
        <v>6.354515050167224E-2</v>
      </c>
      <c r="K1073" s="44">
        <v>0.24395128447714284</v>
      </c>
      <c r="L1073" s="26">
        <f t="shared" si="304"/>
        <v>5.8711669712876819</v>
      </c>
      <c r="M1073" s="26">
        <f t="shared" si="305"/>
        <v>0.2654577576983505</v>
      </c>
      <c r="N1073" s="96">
        <f t="shared" si="306"/>
        <v>6</v>
      </c>
      <c r="O1073" s="26">
        <f t="shared" si="307"/>
        <v>0.84029085163846895</v>
      </c>
      <c r="P1073" s="3">
        <f>IF(L1073&gt;'Power Curve'!$C$37,0,INDEX(Ci,$N1073,1)*POWER(1-O1073,3)+INDEX(Ci,$N1073,2)*3*O1073*POWER(1-O1073,2)+INDEX(Ci,$N1073,3)*3*POWER(O1073,2)*(1-O1073)+INDEX(Ci,$N1073,4)*POWER(O1073,3))</f>
        <v>340.27787866691972</v>
      </c>
      <c r="Q1073" s="3">
        <f>MAX(0,MIN(P1073-V1073+W1073,'Power Curve'!$C$39))</f>
        <v>333.16750705444213</v>
      </c>
      <c r="R1073" s="3">
        <f t="shared" si="308"/>
        <v>258.32001113891602</v>
      </c>
      <c r="S1073" s="3">
        <f t="shared" si="309"/>
        <v>74.84749591552611</v>
      </c>
      <c r="T1073" s="3">
        <f t="shared" si="310"/>
        <v>74.84749591552611</v>
      </c>
      <c r="V1073" s="37">
        <f t="array" ref="V1073">SUM(_xlfn.NORM.DIST($AD$3:$AD$1003,$L1073,$AA1073,FALSE)*WindSpeedStep*$AE$3:$AE$1003)/AG1073</f>
        <v>345.02481288653564</v>
      </c>
      <c r="W1073" s="37">
        <f t="array" ref="W1073">SUM(_xlfn.NORM.DIST($AD$3:$AD$1003,$L1073,$AB1073,FALSE)*WindSpeedStep*$AE$3:$AE$1003)/AH1073</f>
        <v>337.91444127405805</v>
      </c>
      <c r="Y1073" s="1">
        <f t="shared" si="311"/>
        <v>5</v>
      </c>
      <c r="Z1073" s="99">
        <f>IF(L1073&lt;'Power Curve'!$P$28,'Power Curve'!$Q$28,IF(L1073&gt;'Power Curve'!$P$29,'Power Curve'!$Q$29,INDEX(ReferenceTurbulence,Y1073)+(L1073-INDEX(ReferenceTurbulenceWindSpeed,Y1073))*(INDEX(ReferenceTurbulence,Y1073+1)-INDEX(ReferenceTurbulence,Y1073))/(INDEX(ReferenceTurbulenceWindSpeed,Y1073+1)-INDEX(ReferenceTurbulenceWindSpeed,Y1073))))</f>
        <v>0.12099340736358724</v>
      </c>
      <c r="AA1073" s="100">
        <f t="shared" si="317"/>
        <v>0.71037249705664918</v>
      </c>
      <c r="AB1073" s="29">
        <f t="shared" si="318"/>
        <v>0.37308418881092292</v>
      </c>
      <c r="AG1073" s="40">
        <f t="array" ref="AG1073">SUM(_xlfn.NORM.DIST($AD$3:$AD$1003,$F1073,$AA1073,FALSE)*WindSpeedStep)</f>
        <v>1.0000000000000031</v>
      </c>
      <c r="AH1073" s="40">
        <f t="array" ref="AH1073">SUM(_xlfn.NORM.DIST($AD$3:$AD$1003,$F1073,$AB1073,FALSE)*WindSpeedStep)</f>
        <v>1.0000000000000036</v>
      </c>
      <c r="AJ1073" s="47">
        <f t="shared" si="312"/>
        <v>6</v>
      </c>
      <c r="AK1073" s="83" t="b">
        <f>COUNTIF('Power Curve'!$D$2:$D$31,AJ1073)&gt;0</f>
        <v>1</v>
      </c>
      <c r="AL1073" s="83" t="b">
        <f t="shared" si="313"/>
        <v>0</v>
      </c>
      <c r="AM1073" s="83" t="b">
        <f t="shared" si="319"/>
        <v>1</v>
      </c>
      <c r="AN1073" s="47" t="str">
        <f t="shared" si="314"/>
        <v>Outer</v>
      </c>
      <c r="AO1073" s="48" t="str">
        <f t="shared" si="315"/>
        <v>0.2-0.3</v>
      </c>
      <c r="AP1073" s="49" t="str">
        <f t="shared" si="320"/>
        <v>2-3</v>
      </c>
      <c r="AQ1073" s="49" t="str">
        <f t="shared" si="321"/>
        <v>Feb</v>
      </c>
      <c r="AR1073" s="48" t="str">
        <f t="shared" si="322"/>
        <v>285-295</v>
      </c>
      <c r="AS1073" s="49" t="str">
        <f t="shared" si="316"/>
        <v>LWS-LTI</v>
      </c>
    </row>
    <row r="1074" spans="5:45" x14ac:dyDescent="0.3">
      <c r="E1074" s="15">
        <v>40962.090277777781</v>
      </c>
      <c r="F1074" s="21">
        <v>5.79</v>
      </c>
      <c r="G1074" s="21">
        <v>278.14000320434621</v>
      </c>
      <c r="H1074" s="42">
        <v>1.1598601945665838</v>
      </c>
      <c r="I1074" s="35">
        <v>293.3</v>
      </c>
      <c r="J1074" s="43">
        <v>8.2901554404145081E-2</v>
      </c>
      <c r="K1074" s="44">
        <v>0.24100598684444269</v>
      </c>
      <c r="L1074" s="26">
        <f t="shared" si="304"/>
        <v>5.6854967487281654</v>
      </c>
      <c r="M1074" s="26">
        <f t="shared" si="305"/>
        <v>0.23676182627901379</v>
      </c>
      <c r="N1074" s="96">
        <f t="shared" si="306"/>
        <v>6</v>
      </c>
      <c r="O1074" s="26">
        <f t="shared" si="307"/>
        <v>0.6552300446432392</v>
      </c>
      <c r="P1074" s="3">
        <f>IF(L1074&gt;'Power Curve'!$C$37,0,INDEX(Ci,$N1074,1)*POWER(1-O1074,3)+INDEX(Ci,$N1074,2)*3*O1074*POWER(1-O1074,2)+INDEX(Ci,$N1074,3)*3*POWER(O1074,2)*(1-O1074)+INDEX(Ci,$N1074,4)*POWER(O1074,3))</f>
        <v>309.89457301004171</v>
      </c>
      <c r="Q1074" s="3">
        <f>MAX(0,MIN(P1074-V1074+W1074,'Power Curve'!$C$39))</f>
        <v>307.56119865647764</v>
      </c>
      <c r="R1074" s="3">
        <f t="shared" si="308"/>
        <v>278.14000320434621</v>
      </c>
      <c r="S1074" s="3">
        <f t="shared" si="309"/>
        <v>29.421195452131428</v>
      </c>
      <c r="T1074" s="3">
        <f t="shared" si="310"/>
        <v>29.421195452131428</v>
      </c>
      <c r="V1074" s="37">
        <f t="array" ref="V1074">SUM(_xlfn.NORM.DIST($AD$3:$AD$1003,$L1074,$AA1074,FALSE)*WindSpeedStep*$AE$3:$AE$1003)/AG1074</f>
        <v>309.75522335553705</v>
      </c>
      <c r="W1074" s="37">
        <f t="array" ref="W1074">SUM(_xlfn.NORM.DIST($AD$3:$AD$1003,$L1074,$AB1074,FALSE)*WindSpeedStep*$AE$3:$AE$1003)/AH1074</f>
        <v>307.42184900197299</v>
      </c>
      <c r="Y1074" s="1">
        <f t="shared" si="311"/>
        <v>5</v>
      </c>
      <c r="Z1074" s="99">
        <f>IF(L1074&lt;'Power Curve'!$P$28,'Power Curve'!$Q$28,IF(L1074&gt;'Power Curve'!$P$29,'Power Curve'!$Q$29,INDEX(ReferenceTurbulence,Y1074)+(L1074-INDEX(ReferenceTurbulenceWindSpeed,Y1074))*(INDEX(ReferenceTurbulence,Y1074+1)-INDEX(ReferenceTurbulence,Y1074))/(INDEX(ReferenceTurbulenceWindSpeed,Y1074+1)-INDEX(ReferenceTurbulenceWindSpeed,Y1074))))</f>
        <v>0.12028364568900871</v>
      </c>
      <c r="AA1074" s="100">
        <f t="shared" si="317"/>
        <v>0.68387227649002957</v>
      </c>
      <c r="AB1074" s="29">
        <f t="shared" si="318"/>
        <v>0.47133651802927795</v>
      </c>
      <c r="AG1074" s="40">
        <f t="array" ref="AG1074">SUM(_xlfn.NORM.DIST($AD$3:$AD$1003,$F1074,$AA1074,FALSE)*WindSpeedStep)</f>
        <v>1.0000000000000036</v>
      </c>
      <c r="AH1074" s="40">
        <f t="array" ref="AH1074">SUM(_xlfn.NORM.DIST($AD$3:$AD$1003,$F1074,$AB1074,FALSE)*WindSpeedStep)</f>
        <v>1.0000000000000033</v>
      </c>
      <c r="AJ1074" s="47">
        <f t="shared" si="312"/>
        <v>6</v>
      </c>
      <c r="AK1074" s="83" t="b">
        <f>COUNTIF('Power Curve'!$D$2:$D$31,AJ1074)&gt;0</f>
        <v>1</v>
      </c>
      <c r="AL1074" s="83" t="b">
        <f t="shared" si="313"/>
        <v>0</v>
      </c>
      <c r="AM1074" s="83" t="b">
        <f t="shared" si="319"/>
        <v>1</v>
      </c>
      <c r="AN1074" s="47" t="str">
        <f t="shared" si="314"/>
        <v>Outer</v>
      </c>
      <c r="AO1074" s="48" t="str">
        <f t="shared" si="315"/>
        <v>0.2-0.3</v>
      </c>
      <c r="AP1074" s="49" t="str">
        <f t="shared" si="320"/>
        <v>2-3</v>
      </c>
      <c r="AQ1074" s="49" t="str">
        <f t="shared" si="321"/>
        <v>Feb</v>
      </c>
      <c r="AR1074" s="48" t="str">
        <f t="shared" si="322"/>
        <v>285-295</v>
      </c>
      <c r="AS1074" s="49" t="str">
        <f t="shared" si="316"/>
        <v>LWS-LTI</v>
      </c>
    </row>
    <row r="1075" spans="5:45" x14ac:dyDescent="0.3">
      <c r="E1075" s="15">
        <v>40962.097222222219</v>
      </c>
      <c r="F1075" s="21">
        <v>5.5</v>
      </c>
      <c r="G1075" s="21">
        <v>246.40000152587882</v>
      </c>
      <c r="H1075" s="42">
        <v>1.1599028552657291</v>
      </c>
      <c r="I1075" s="35">
        <v>296.2</v>
      </c>
      <c r="J1075" s="43">
        <v>0.10181818181818182</v>
      </c>
      <c r="K1075" s="44">
        <v>0.31917413117721599</v>
      </c>
      <c r="L1075" s="26">
        <f t="shared" si="304"/>
        <v>5.4007971495176736</v>
      </c>
      <c r="M1075" s="26">
        <f t="shared" si="305"/>
        <v>0.19276058546917896</v>
      </c>
      <c r="N1075" s="96">
        <f t="shared" si="306"/>
        <v>6</v>
      </c>
      <c r="O1075" s="26">
        <f t="shared" si="307"/>
        <v>0.37146489988922055</v>
      </c>
      <c r="P1075" s="3">
        <f>IF(L1075&gt;'Power Curve'!$C$37,0,INDEX(Ci,$N1075,1)*POWER(1-O1075,3)+INDEX(Ci,$N1075,2)*3*O1075*POWER(1-O1075,2)+INDEX(Ci,$N1075,3)*3*POWER(O1075,2)*(1-O1075)+INDEX(Ci,$N1075,4)*POWER(O1075,3))</f>
        <v>266.97221864240936</v>
      </c>
      <c r="Q1075" s="3">
        <f>MAX(0,MIN(P1075-V1075+W1075,'Power Curve'!$C$39))</f>
        <v>267.0164939421494</v>
      </c>
      <c r="R1075" s="3">
        <f t="shared" si="308"/>
        <v>246.40000152587882</v>
      </c>
      <c r="S1075" s="3">
        <f t="shared" si="309"/>
        <v>20.616492416270574</v>
      </c>
      <c r="T1075" s="3">
        <f t="shared" si="310"/>
        <v>20.616492416270574</v>
      </c>
      <c r="V1075" s="37">
        <f t="array" ref="V1075">SUM(_xlfn.NORM.DIST($AD$3:$AD$1003,$L1075,$AA1075,FALSE)*WindSpeedStep*$AE$3:$AE$1003)/AG1075</f>
        <v>257.65776613726052</v>
      </c>
      <c r="W1075" s="37">
        <f t="array" ref="W1075">SUM(_xlfn.NORM.DIST($AD$3:$AD$1003,$L1075,$AB1075,FALSE)*WindSpeedStep*$AE$3:$AE$1003)/AH1075</f>
        <v>257.70204143700056</v>
      </c>
      <c r="Y1075" s="1">
        <f t="shared" si="311"/>
        <v>5</v>
      </c>
      <c r="Z1075" s="99">
        <f>IF(L1075&lt;'Power Curve'!$P$28,'Power Curve'!$Q$28,IF(L1075&gt;'Power Curve'!$P$29,'Power Curve'!$Q$29,INDEX(ReferenceTurbulence,Y1075)+(L1075-INDEX(ReferenceTurbulenceWindSpeed,Y1075))*(INDEX(ReferenceTurbulence,Y1075+1)-INDEX(ReferenceTurbulence,Y1075))/(INDEX(ReferenceTurbulenceWindSpeed,Y1075+1)-INDEX(ReferenceTurbulenceWindSpeed,Y1075))))</f>
        <v>0.11919532435507643</v>
      </c>
      <c r="AA1075" s="100">
        <f t="shared" si="317"/>
        <v>0.64374976801273132</v>
      </c>
      <c r="AB1075" s="29">
        <f t="shared" si="318"/>
        <v>0.54989934613270863</v>
      </c>
      <c r="AG1075" s="40">
        <f t="array" ref="AG1075">SUM(_xlfn.NORM.DIST($AD$3:$AD$1003,$F1075,$AA1075,FALSE)*WindSpeedStep)</f>
        <v>1.0000000000000036</v>
      </c>
      <c r="AH1075" s="40">
        <f t="array" ref="AH1075">SUM(_xlfn.NORM.DIST($AD$3:$AD$1003,$F1075,$AB1075,FALSE)*WindSpeedStep)</f>
        <v>1.0000000000000036</v>
      </c>
      <c r="AJ1075" s="47">
        <f t="shared" si="312"/>
        <v>5</v>
      </c>
      <c r="AK1075" s="83" t="b">
        <f>COUNTIF('Power Curve'!$D$2:$D$31,AJ1075)&gt;0</f>
        <v>1</v>
      </c>
      <c r="AL1075" s="83" t="b">
        <f t="shared" si="313"/>
        <v>0</v>
      </c>
      <c r="AM1075" s="83" t="b">
        <f t="shared" si="319"/>
        <v>1</v>
      </c>
      <c r="AN1075" s="47" t="str">
        <f t="shared" si="314"/>
        <v>Outer</v>
      </c>
      <c r="AO1075" s="48" t="str">
        <f t="shared" si="315"/>
        <v>0.1-0.2</v>
      </c>
      <c r="AP1075" s="49" t="str">
        <f t="shared" si="320"/>
        <v>2-3</v>
      </c>
      <c r="AQ1075" s="49" t="str">
        <f t="shared" si="321"/>
        <v>Feb</v>
      </c>
      <c r="AR1075" s="48" t="str">
        <f t="shared" si="322"/>
        <v>295-305</v>
      </c>
      <c r="AS1075" s="49" t="str">
        <f t="shared" si="316"/>
        <v>Inner-TI</v>
      </c>
    </row>
    <row r="1076" spans="5:45" x14ac:dyDescent="0.3">
      <c r="E1076" s="15">
        <v>40962.104166666664</v>
      </c>
      <c r="F1076" s="21">
        <v>5.68</v>
      </c>
      <c r="G1076" s="21">
        <v>310.60999679565475</v>
      </c>
      <c r="H1076" s="42">
        <v>1.1599881860793047</v>
      </c>
      <c r="I1076" s="35">
        <v>296.2</v>
      </c>
      <c r="J1076" s="43">
        <v>0.125</v>
      </c>
      <c r="K1076" s="44">
        <v>0.25996533298782926</v>
      </c>
      <c r="L1076" s="26">
        <f t="shared" si="304"/>
        <v>5.5776872823585579</v>
      </c>
      <c r="M1076" s="26">
        <f t="shared" si="305"/>
        <v>0.22009952571918193</v>
      </c>
      <c r="N1076" s="96">
        <f t="shared" si="306"/>
        <v>6</v>
      </c>
      <c r="O1076" s="26">
        <f t="shared" si="307"/>
        <v>0.54777443559053152</v>
      </c>
      <c r="P1076" s="3">
        <f>IF(L1076&gt;'Power Curve'!$C$37,0,INDEX(Ci,$N1076,1)*POWER(1-O1076,3)+INDEX(Ci,$N1076,2)*3*O1076*POWER(1-O1076,2)+INDEX(Ci,$N1076,3)*3*POWER(O1076,2)*(1-O1076)+INDEX(Ci,$N1076,4)*POWER(O1076,3))</f>
        <v>293.28228002729043</v>
      </c>
      <c r="Q1076" s="3">
        <f>MAX(0,MIN(P1076-V1076+W1076,'Power Curve'!$C$39))</f>
        <v>293.60597956692993</v>
      </c>
      <c r="R1076" s="3">
        <f t="shared" si="308"/>
        <v>310.60999679565475</v>
      </c>
      <c r="S1076" s="3">
        <f t="shared" si="309"/>
        <v>-17.00401722872482</v>
      </c>
      <c r="T1076" s="3">
        <f t="shared" si="310"/>
        <v>17.00401722872482</v>
      </c>
      <c r="V1076" s="37">
        <f t="array" ref="V1076">SUM(_xlfn.NORM.DIST($AD$3:$AD$1003,$L1076,$AA1076,FALSE)*WindSpeedStep*$AE$3:$AE$1003)/AG1076</f>
        <v>289.8045684749253</v>
      </c>
      <c r="W1076" s="37">
        <f t="array" ref="W1076">SUM(_xlfn.NORM.DIST($AD$3:$AD$1003,$L1076,$AB1076,FALSE)*WindSpeedStep*$AE$3:$AE$1003)/AH1076</f>
        <v>290.12826801456481</v>
      </c>
      <c r="Y1076" s="1">
        <f t="shared" si="311"/>
        <v>5</v>
      </c>
      <c r="Z1076" s="99">
        <f>IF(L1076&lt;'Power Curve'!$P$28,'Power Curve'!$Q$28,IF(L1076&gt;'Power Curve'!$P$29,'Power Curve'!$Q$29,INDEX(ReferenceTurbulence,Y1076)+(L1076-INDEX(ReferenceTurbulenceWindSpeed,Y1076))*(INDEX(ReferenceTurbulence,Y1076+1)-INDEX(ReferenceTurbulence,Y1076))/(INDEX(ReferenceTurbulenceWindSpeed,Y1076+1)-INDEX(ReferenceTurbulenceWindSpeed,Y1076))))</f>
        <v>0.1198715223752588</v>
      </c>
      <c r="AA1076" s="100">
        <f t="shared" si="317"/>
        <v>0.66860586586944037</v>
      </c>
      <c r="AB1076" s="29">
        <f t="shared" si="318"/>
        <v>0.69721091029481974</v>
      </c>
      <c r="AG1076" s="40">
        <f t="array" ref="AG1076">SUM(_xlfn.NORM.DIST($AD$3:$AD$1003,$F1076,$AA1076,FALSE)*WindSpeedStep)</f>
        <v>1.0000000000000036</v>
      </c>
      <c r="AH1076" s="40">
        <f t="array" ref="AH1076">SUM(_xlfn.NORM.DIST($AD$3:$AD$1003,$F1076,$AB1076,FALSE)*WindSpeedStep)</f>
        <v>1.0000000000000038</v>
      </c>
      <c r="AJ1076" s="47">
        <f t="shared" si="312"/>
        <v>6</v>
      </c>
      <c r="AK1076" s="83" t="b">
        <f>COUNTIF('Power Curve'!$D$2:$D$31,AJ1076)&gt;0</f>
        <v>1</v>
      </c>
      <c r="AL1076" s="83" t="b">
        <f t="shared" si="313"/>
        <v>0</v>
      </c>
      <c r="AM1076" s="83" t="b">
        <f t="shared" si="319"/>
        <v>1</v>
      </c>
      <c r="AN1076" s="47" t="str">
        <f t="shared" si="314"/>
        <v>Inner</v>
      </c>
      <c r="AO1076" s="48" t="str">
        <f t="shared" si="315"/>
        <v>0.2-0.3</v>
      </c>
      <c r="AP1076" s="49" t="str">
        <f t="shared" si="320"/>
        <v>2-3</v>
      </c>
      <c r="AQ1076" s="49" t="str">
        <f t="shared" si="321"/>
        <v>Feb</v>
      </c>
      <c r="AR1076" s="48" t="str">
        <f t="shared" si="322"/>
        <v>295-305</v>
      </c>
      <c r="AS1076" s="49" t="str">
        <f t="shared" si="316"/>
        <v>Inner-TI</v>
      </c>
    </row>
    <row r="1077" spans="5:45" x14ac:dyDescent="0.3">
      <c r="E1077" s="15">
        <v>40962.111111111109</v>
      </c>
      <c r="F1077" s="21">
        <v>6.48</v>
      </c>
      <c r="G1077" s="21">
        <v>480.95999145507813</v>
      </c>
      <c r="H1077" s="42">
        <v>1.1600735294489033</v>
      </c>
      <c r="I1077" s="35">
        <v>291.10000000000002</v>
      </c>
      <c r="J1077" s="43">
        <v>0.13117283950617284</v>
      </c>
      <c r="K1077" s="44">
        <v>0.29211639111920529</v>
      </c>
      <c r="L1077" s="26">
        <f t="shared" si="304"/>
        <v>6.3634330909307257</v>
      </c>
      <c r="M1077" s="26">
        <f t="shared" si="305"/>
        <v>0.34153907334826134</v>
      </c>
      <c r="N1077" s="96">
        <f t="shared" si="306"/>
        <v>7</v>
      </c>
      <c r="O1077" s="26">
        <f t="shared" si="307"/>
        <v>0.33752490820808351</v>
      </c>
      <c r="P1077" s="3">
        <f>IF(L1077&gt;'Power Curve'!$C$37,0,INDEX(Ci,$N1077,1)*POWER(1-O1077,3)+INDEX(Ci,$N1077,2)*3*O1077*POWER(1-O1077,2)+INDEX(Ci,$N1077,3)*3*POWER(O1077,2)*(1-O1077)+INDEX(Ci,$N1077,4)*POWER(O1077,3))</f>
        <v>438.71483285067484</v>
      </c>
      <c r="Q1077" s="3">
        <f>MAX(0,MIN(P1077-V1077+W1077,'Power Curve'!$C$39))</f>
        <v>441.1594771024325</v>
      </c>
      <c r="R1077" s="3">
        <f t="shared" si="308"/>
        <v>480.95999145507813</v>
      </c>
      <c r="S1077" s="3">
        <f t="shared" si="309"/>
        <v>-39.800514352645621</v>
      </c>
      <c r="T1077" s="3">
        <f t="shared" si="310"/>
        <v>39.800514352645621</v>
      </c>
      <c r="V1077" s="37">
        <f t="array" ref="V1077">SUM(_xlfn.NORM.DIST($AD$3:$AD$1003,$L1077,$AA1077,FALSE)*WindSpeedStep*$AE$3:$AE$1003)/AG1077</f>
        <v>445.57315172852333</v>
      </c>
      <c r="W1077" s="37">
        <f t="array" ref="W1077">SUM(_xlfn.NORM.DIST($AD$3:$AD$1003,$L1077,$AB1077,FALSE)*WindSpeedStep*$AE$3:$AE$1003)/AH1077</f>
        <v>448.01779598028099</v>
      </c>
      <c r="Y1077" s="1">
        <f t="shared" si="311"/>
        <v>6</v>
      </c>
      <c r="Z1077" s="99">
        <f>IF(L1077&lt;'Power Curve'!$P$28,'Power Curve'!$Q$28,IF(L1077&gt;'Power Curve'!$P$29,'Power Curve'!$Q$29,INDEX(ReferenceTurbulence,Y1077)+(L1077-INDEX(ReferenceTurbulenceWindSpeed,Y1077))*(INDEX(ReferenceTurbulence,Y1077+1)-INDEX(ReferenceTurbulence,Y1077))/(INDEX(ReferenceTurbulenceWindSpeed,Y1077+1)-INDEX(ReferenceTurbulenceWindSpeed,Y1077))))</f>
        <v>0.12095326287094001</v>
      </c>
      <c r="AA1077" s="100">
        <f t="shared" si="317"/>
        <v>0.7696779954089823</v>
      </c>
      <c r="AB1077" s="29">
        <f t="shared" si="318"/>
        <v>0.83470958754492541</v>
      </c>
      <c r="AG1077" s="40">
        <f t="array" ref="AG1077">SUM(_xlfn.NORM.DIST($AD$3:$AD$1003,$F1077,$AA1077,FALSE)*WindSpeedStep)</f>
        <v>1.000000000000004</v>
      </c>
      <c r="AH1077" s="40">
        <f t="array" ref="AH1077">SUM(_xlfn.NORM.DIST($AD$3:$AD$1003,$F1077,$AB1077,FALSE)*WindSpeedStep)</f>
        <v>1.0000000000000009</v>
      </c>
      <c r="AJ1077" s="47">
        <f t="shared" si="312"/>
        <v>6</v>
      </c>
      <c r="AK1077" s="83" t="b">
        <f>COUNTIF('Power Curve'!$D$2:$D$31,AJ1077)&gt;0</f>
        <v>1</v>
      </c>
      <c r="AL1077" s="83" t="b">
        <f t="shared" si="313"/>
        <v>0</v>
      </c>
      <c r="AM1077" s="83" t="b">
        <f t="shared" si="319"/>
        <v>1</v>
      </c>
      <c r="AN1077" s="47" t="str">
        <f t="shared" si="314"/>
        <v>Inner</v>
      </c>
      <c r="AO1077" s="48" t="str">
        <f t="shared" si="315"/>
        <v>0.3-0.4</v>
      </c>
      <c r="AP1077" s="49" t="str">
        <f t="shared" si="320"/>
        <v>2-3</v>
      </c>
      <c r="AQ1077" s="49" t="str">
        <f t="shared" si="321"/>
        <v>Feb</v>
      </c>
      <c r="AR1077" s="48" t="str">
        <f t="shared" si="322"/>
        <v>285-295</v>
      </c>
      <c r="AS1077" s="49" t="str">
        <f t="shared" si="316"/>
        <v>Inner-TI</v>
      </c>
    </row>
    <row r="1078" spans="5:45" x14ac:dyDescent="0.3">
      <c r="E1078" s="15">
        <v>40962.118055555555</v>
      </c>
      <c r="F1078" s="21">
        <v>7</v>
      </c>
      <c r="G1078" s="21">
        <v>478.50998687744186</v>
      </c>
      <c r="H1078" s="42">
        <v>1.1600735294489033</v>
      </c>
      <c r="I1078" s="35">
        <v>293.10000000000002</v>
      </c>
      <c r="J1078" s="43">
        <v>0.10571428571428572</v>
      </c>
      <c r="K1078" s="44">
        <v>0.24086466754177838</v>
      </c>
      <c r="L1078" s="26">
        <f t="shared" si="304"/>
        <v>6.8740789562523261</v>
      </c>
      <c r="M1078" s="26">
        <f t="shared" si="305"/>
        <v>0.42046103794136847</v>
      </c>
      <c r="N1078" s="96">
        <f t="shared" si="306"/>
        <v>7</v>
      </c>
      <c r="O1078" s="26">
        <f t="shared" si="307"/>
        <v>0.85662004685797832</v>
      </c>
      <c r="P1078" s="3">
        <f>IF(L1078&gt;'Power Curve'!$C$37,0,INDEX(Ci,$N1078,1)*POWER(1-O1078,3)+INDEX(Ci,$N1078,2)*3*O1078*POWER(1-O1078,2)+INDEX(Ci,$N1078,3)*3*POWER(O1078,2)*(1-O1078)+INDEX(Ci,$N1078,4)*POWER(O1078,3))</f>
        <v>564.13999469698956</v>
      </c>
      <c r="Q1078" s="3">
        <f>MAX(0,MIN(P1078-V1078+W1078,'Power Curve'!$C$39))</f>
        <v>560.02189859053613</v>
      </c>
      <c r="R1078" s="3">
        <f t="shared" si="308"/>
        <v>478.50998687744186</v>
      </c>
      <c r="S1078" s="3">
        <f t="shared" si="309"/>
        <v>81.511911713094264</v>
      </c>
      <c r="T1078" s="3">
        <f t="shared" si="310"/>
        <v>81.511911713094264</v>
      </c>
      <c r="V1078" s="37">
        <f t="array" ref="V1078">SUM(_xlfn.NORM.DIST($AD$3:$AD$1003,$L1078,$AA1078,FALSE)*WindSpeedStep*$AE$3:$AE$1003)/AG1078</f>
        <v>562.87172198062387</v>
      </c>
      <c r="W1078" s="37">
        <f t="array" ref="W1078">SUM(_xlfn.NORM.DIST($AD$3:$AD$1003,$L1078,$AB1078,FALSE)*WindSpeedStep*$AE$3:$AE$1003)/AH1078</f>
        <v>558.75362587417044</v>
      </c>
      <c r="Y1078" s="1">
        <f t="shared" si="311"/>
        <v>6</v>
      </c>
      <c r="Z1078" s="99">
        <f>IF(L1078&lt;'Power Curve'!$P$28,'Power Curve'!$Q$28,IF(L1078&gt;'Power Curve'!$P$29,'Power Curve'!$Q$29,INDEX(ReferenceTurbulence,Y1078)+(L1078-INDEX(ReferenceTurbulenceWindSpeed,Y1078))*(INDEX(ReferenceTurbulence,Y1078+1)-INDEX(ReferenceTurbulence,Y1078))/(INDEX(ReferenceTurbulenceWindSpeed,Y1078+1)-INDEX(ReferenceTurbulenceWindSpeed,Y1078))))</f>
        <v>0.11994948350285552</v>
      </c>
      <c r="AA1078" s="100">
        <f t="shared" si="317"/>
        <v>0.82454222036031466</v>
      </c>
      <c r="AB1078" s="29">
        <f t="shared" si="318"/>
        <v>0.72668834680381733</v>
      </c>
      <c r="AG1078" s="40">
        <f t="array" ref="AG1078">SUM(_xlfn.NORM.DIST($AD$3:$AD$1003,$F1078,$AA1078,FALSE)*WindSpeedStep)</f>
        <v>1.0000000000000038</v>
      </c>
      <c r="AH1078" s="40">
        <f t="array" ref="AH1078">SUM(_xlfn.NORM.DIST($AD$3:$AD$1003,$F1078,$AB1078,FALSE)*WindSpeedStep)</f>
        <v>1.0000000000000031</v>
      </c>
      <c r="AJ1078" s="47">
        <f t="shared" si="312"/>
        <v>7</v>
      </c>
      <c r="AK1078" s="83" t="b">
        <f>COUNTIF('Power Curve'!$D$2:$D$31,AJ1078)&gt;0</f>
        <v>1</v>
      </c>
      <c r="AL1078" s="83" t="b">
        <f t="shared" si="313"/>
        <v>0</v>
      </c>
      <c r="AM1078" s="83" t="b">
        <f t="shared" si="319"/>
        <v>1</v>
      </c>
      <c r="AN1078" s="47" t="str">
        <f t="shared" si="314"/>
        <v>Inner</v>
      </c>
      <c r="AO1078" s="48" t="str">
        <f t="shared" si="315"/>
        <v>0.4-0.5</v>
      </c>
      <c r="AP1078" s="49" t="str">
        <f t="shared" si="320"/>
        <v>2-3</v>
      </c>
      <c r="AQ1078" s="49" t="str">
        <f t="shared" si="321"/>
        <v>Feb</v>
      </c>
      <c r="AR1078" s="48" t="str">
        <f t="shared" si="322"/>
        <v>285-295</v>
      </c>
      <c r="AS1078" s="49" t="str">
        <f t="shared" si="316"/>
        <v>Inner-TI</v>
      </c>
    </row>
    <row r="1079" spans="5:45" x14ac:dyDescent="0.3">
      <c r="E1079" s="15">
        <v>40962.125</v>
      </c>
      <c r="F1079" s="21">
        <v>6.59</v>
      </c>
      <c r="G1079" s="21">
        <v>522.44997596740768</v>
      </c>
      <c r="H1079" s="42">
        <v>1.1605219777207989</v>
      </c>
      <c r="I1079" s="35">
        <v>294.10000000000002</v>
      </c>
      <c r="J1079" s="43">
        <v>0.11836115326251898</v>
      </c>
      <c r="K1079" s="44">
        <v>0.25703237058582423</v>
      </c>
      <c r="L1079" s="26">
        <f t="shared" si="304"/>
        <v>6.4722881117621744</v>
      </c>
      <c r="M1079" s="26">
        <f t="shared" si="305"/>
        <v>0.35836296772059895</v>
      </c>
      <c r="N1079" s="96">
        <f t="shared" si="306"/>
        <v>7</v>
      </c>
      <c r="O1079" s="26">
        <f t="shared" si="307"/>
        <v>0.44818107125299722</v>
      </c>
      <c r="P1079" s="3">
        <f>IF(L1079&gt;'Power Curve'!$C$37,0,INDEX(Ci,$N1079,1)*POWER(1-O1079,3)+INDEX(Ci,$N1079,2)*3*O1079*POWER(1-O1079,2)+INDEX(Ci,$N1079,3)*3*POWER(O1079,2)*(1-O1079)+INDEX(Ci,$N1079,4)*POWER(O1079,3))</f>
        <v>464.09924443415503</v>
      </c>
      <c r="Q1079" s="3">
        <f>MAX(0,MIN(P1079-V1079+W1079,'Power Curve'!$C$39))</f>
        <v>463.50207208025319</v>
      </c>
      <c r="R1079" s="3">
        <f t="shared" si="308"/>
        <v>522.44997596740768</v>
      </c>
      <c r="S1079" s="3">
        <f t="shared" si="309"/>
        <v>-58.947903887154496</v>
      </c>
      <c r="T1079" s="3">
        <f t="shared" si="310"/>
        <v>58.947903887154496</v>
      </c>
      <c r="V1079" s="37">
        <f t="array" ref="V1079">SUM(_xlfn.NORM.DIST($AD$3:$AD$1003,$L1079,$AA1079,FALSE)*WindSpeedStep*$AE$3:$AE$1003)/AG1079</f>
        <v>469.40378280194398</v>
      </c>
      <c r="W1079" s="37">
        <f t="array" ref="W1079">SUM(_xlfn.NORM.DIST($AD$3:$AD$1003,$L1079,$AB1079,FALSE)*WindSpeedStep*$AE$3:$AE$1003)/AH1079</f>
        <v>468.80661044804214</v>
      </c>
      <c r="Y1079" s="1">
        <f t="shared" si="311"/>
        <v>6</v>
      </c>
      <c r="Z1079" s="99">
        <f>IF(L1079&lt;'Power Curve'!$P$28,'Power Curve'!$Q$28,IF(L1079&gt;'Power Curve'!$P$29,'Power Curve'!$Q$29,INDEX(ReferenceTurbulence,Y1079)+(L1079-INDEX(ReferenceTurbulenceWindSpeed,Y1079))*(INDEX(ReferenceTurbulence,Y1079+1)-INDEX(ReferenceTurbulence,Y1079))/(INDEX(ReferenceTurbulenceWindSpeed,Y1079+1)-INDEX(ReferenceTurbulenceWindSpeed,Y1079))))</f>
        <v>0.12073928596161126</v>
      </c>
      <c r="AA1079" s="100">
        <f t="shared" si="317"/>
        <v>0.78145944515199017</v>
      </c>
      <c r="AB1079" s="29">
        <f t="shared" si="318"/>
        <v>0.7660674851554623</v>
      </c>
      <c r="AG1079" s="40">
        <f t="array" ref="AG1079">SUM(_xlfn.NORM.DIST($AD$3:$AD$1003,$F1079,$AA1079,FALSE)*WindSpeedStep)</f>
        <v>1.0000000000000038</v>
      </c>
      <c r="AH1079" s="40">
        <f t="array" ref="AH1079">SUM(_xlfn.NORM.DIST($AD$3:$AD$1003,$F1079,$AB1079,FALSE)*WindSpeedStep)</f>
        <v>1.0000000000000036</v>
      </c>
      <c r="AJ1079" s="47">
        <f t="shared" si="312"/>
        <v>6</v>
      </c>
      <c r="AK1079" s="83" t="b">
        <f>COUNTIF('Power Curve'!$D$2:$D$31,AJ1079)&gt;0</f>
        <v>1</v>
      </c>
      <c r="AL1079" s="83" t="b">
        <f t="shared" si="313"/>
        <v>0</v>
      </c>
      <c r="AM1079" s="83" t="b">
        <f t="shared" si="319"/>
        <v>1</v>
      </c>
      <c r="AN1079" s="47" t="str">
        <f t="shared" si="314"/>
        <v>Inner</v>
      </c>
      <c r="AO1079" s="48" t="str">
        <f t="shared" si="315"/>
        <v>0.3-0.4</v>
      </c>
      <c r="AP1079" s="49" t="str">
        <f t="shared" si="320"/>
        <v>3-4</v>
      </c>
      <c r="AQ1079" s="49" t="str">
        <f t="shared" si="321"/>
        <v>Feb</v>
      </c>
      <c r="AR1079" s="48" t="str">
        <f t="shared" si="322"/>
        <v>285-295</v>
      </c>
      <c r="AS1079" s="49" t="str">
        <f t="shared" si="316"/>
        <v>Inner-TI</v>
      </c>
    </row>
    <row r="1080" spans="5:45" x14ac:dyDescent="0.3">
      <c r="E1080" s="15">
        <v>40962.131944444445</v>
      </c>
      <c r="F1080" s="21">
        <v>6.54</v>
      </c>
      <c r="G1080" s="21">
        <v>529.56999206542969</v>
      </c>
      <c r="H1080" s="42">
        <v>1.1609705244862525</v>
      </c>
      <c r="I1080" s="35">
        <v>297.7</v>
      </c>
      <c r="J1080" s="43">
        <v>9.3272171253822631E-2</v>
      </c>
      <c r="K1080" s="44">
        <v>0.23783809428340741</v>
      </c>
      <c r="L1080" s="26">
        <f t="shared" si="304"/>
        <v>6.4240086442072801</v>
      </c>
      <c r="M1080" s="26">
        <f t="shared" si="305"/>
        <v>0.35090122037727767</v>
      </c>
      <c r="N1080" s="96">
        <f t="shared" si="306"/>
        <v>7</v>
      </c>
      <c r="O1080" s="26">
        <f t="shared" si="307"/>
        <v>0.39910275963567438</v>
      </c>
      <c r="P1080" s="3">
        <f>IF(L1080&gt;'Power Curve'!$C$37,0,INDEX(Ci,$N1080,1)*POWER(1-O1080,3)+INDEX(Ci,$N1080,2)*3*O1080*POWER(1-O1080,2)+INDEX(Ci,$N1080,3)*3*POWER(O1080,2)*(1-O1080)+INDEX(Ci,$N1080,4)*POWER(O1080,3))</f>
        <v>452.71588696444962</v>
      </c>
      <c r="Q1080" s="3">
        <f>MAX(0,MIN(P1080-V1080+W1080,'Power Curve'!$C$39))</f>
        <v>446.26521035894399</v>
      </c>
      <c r="R1080" s="3">
        <f t="shared" si="308"/>
        <v>529.56999206542969</v>
      </c>
      <c r="S1080" s="3">
        <f t="shared" si="309"/>
        <v>-83.304781706485699</v>
      </c>
      <c r="T1080" s="3">
        <f t="shared" si="310"/>
        <v>83.304781706485699</v>
      </c>
      <c r="V1080" s="37">
        <f t="array" ref="V1080">SUM(_xlfn.NORM.DIST($AD$3:$AD$1003,$L1080,$AA1080,FALSE)*WindSpeedStep*$AE$3:$AE$1003)/AG1080</f>
        <v>458.7573470992532</v>
      </c>
      <c r="W1080" s="37">
        <f t="array" ref="W1080">SUM(_xlfn.NORM.DIST($AD$3:$AD$1003,$L1080,$AB1080,FALSE)*WindSpeedStep*$AE$3:$AE$1003)/AH1080</f>
        <v>452.30667049374756</v>
      </c>
      <c r="Y1080" s="1">
        <f t="shared" si="311"/>
        <v>6</v>
      </c>
      <c r="Z1080" s="99">
        <f>IF(L1080&lt;'Power Curve'!$P$28,'Power Curve'!$Q$28,IF(L1080&gt;'Power Curve'!$P$29,'Power Curve'!$Q$29,INDEX(ReferenceTurbulence,Y1080)+(L1080-INDEX(ReferenceTurbulenceWindSpeed,Y1080))*(INDEX(ReferenceTurbulence,Y1080+1)-INDEX(ReferenceTurbulence,Y1080))/(INDEX(ReferenceTurbulenceWindSpeed,Y1080+1)-INDEX(ReferenceTurbulenceWindSpeed,Y1080))))</f>
        <v>0.12083418917482575</v>
      </c>
      <c r="AA1080" s="100">
        <f t="shared" si="317"/>
        <v>0.77623987577485831</v>
      </c>
      <c r="AB1080" s="29">
        <f t="shared" si="318"/>
        <v>0.59918123439853832</v>
      </c>
      <c r="AG1080" s="40">
        <f t="array" ref="AG1080">SUM(_xlfn.NORM.DIST($AD$3:$AD$1003,$F1080,$AA1080,FALSE)*WindSpeedStep)</f>
        <v>1.0000000000000031</v>
      </c>
      <c r="AH1080" s="40">
        <f t="array" ref="AH1080">SUM(_xlfn.NORM.DIST($AD$3:$AD$1003,$F1080,$AB1080,FALSE)*WindSpeedStep)</f>
        <v>1.0000000000000038</v>
      </c>
      <c r="AJ1080" s="47">
        <f t="shared" si="312"/>
        <v>6</v>
      </c>
      <c r="AK1080" s="83" t="b">
        <f>COUNTIF('Power Curve'!$D$2:$D$31,AJ1080)&gt;0</f>
        <v>1</v>
      </c>
      <c r="AL1080" s="83" t="b">
        <f t="shared" si="313"/>
        <v>0</v>
      </c>
      <c r="AM1080" s="83" t="b">
        <f t="shared" si="319"/>
        <v>1</v>
      </c>
      <c r="AN1080" s="47" t="str">
        <f t="shared" si="314"/>
        <v>Outer</v>
      </c>
      <c r="AO1080" s="48" t="str">
        <f t="shared" si="315"/>
        <v>0.3-0.4</v>
      </c>
      <c r="AP1080" s="49" t="str">
        <f t="shared" si="320"/>
        <v>3-4</v>
      </c>
      <c r="AQ1080" s="49" t="str">
        <f t="shared" si="321"/>
        <v>Feb</v>
      </c>
      <c r="AR1080" s="48" t="str">
        <f t="shared" si="322"/>
        <v>295-305</v>
      </c>
      <c r="AS1080" s="49" t="str">
        <f t="shared" si="316"/>
        <v>LWS-LTI</v>
      </c>
    </row>
    <row r="1081" spans="5:45" x14ac:dyDescent="0.3">
      <c r="E1081" s="15">
        <v>40962.138888888891</v>
      </c>
      <c r="F1081" s="21">
        <v>6.84</v>
      </c>
      <c r="G1081" s="21">
        <v>547.04998207092262</v>
      </c>
      <c r="H1081" s="42">
        <v>1.1612268845812932</v>
      </c>
      <c r="I1081" s="35">
        <v>307.2</v>
      </c>
      <c r="J1081" s="43">
        <v>0.10087719298245613</v>
      </c>
      <c r="K1081" s="44">
        <v>0.21096588030809718</v>
      </c>
      <c r="L1081" s="26">
        <f t="shared" si="304"/>
        <v>6.7191824331932484</v>
      </c>
      <c r="M1081" s="26">
        <f t="shared" si="305"/>
        <v>0.39652128098129813</v>
      </c>
      <c r="N1081" s="96">
        <f t="shared" si="306"/>
        <v>7</v>
      </c>
      <c r="O1081" s="26">
        <f t="shared" si="307"/>
        <v>0.69916056745320621</v>
      </c>
      <c r="P1081" s="3">
        <f>IF(L1081&gt;'Power Curve'!$C$37,0,INDEX(Ci,$N1081,1)*POWER(1-O1081,3)+INDEX(Ci,$N1081,2)*3*O1081*POWER(1-O1081,2)+INDEX(Ci,$N1081,3)*3*POWER(O1081,2)*(1-O1081)+INDEX(Ci,$N1081,4)*POWER(O1081,3))</f>
        <v>524.74555740570781</v>
      </c>
      <c r="Q1081" s="3">
        <f>MAX(0,MIN(P1081-V1081+W1081,'Power Curve'!$C$39))</f>
        <v>519.49318385705578</v>
      </c>
      <c r="R1081" s="3">
        <f t="shared" si="308"/>
        <v>547.04998207092262</v>
      </c>
      <c r="S1081" s="3">
        <f t="shared" si="309"/>
        <v>-27.556798213866841</v>
      </c>
      <c r="T1081" s="3">
        <f t="shared" si="310"/>
        <v>27.556798213866841</v>
      </c>
      <c r="V1081" s="37">
        <f t="array" ref="V1081">SUM(_xlfn.NORM.DIST($AD$3:$AD$1003,$L1081,$AA1081,FALSE)*WindSpeedStep*$AE$3:$AE$1003)/AG1081</f>
        <v>525.80067778308035</v>
      </c>
      <c r="W1081" s="37">
        <f t="array" ref="W1081">SUM(_xlfn.NORM.DIST($AD$3:$AD$1003,$L1081,$AB1081,FALSE)*WindSpeedStep*$AE$3:$AE$1003)/AH1081</f>
        <v>520.54830423442831</v>
      </c>
      <c r="Y1081" s="1">
        <f t="shared" si="311"/>
        <v>6</v>
      </c>
      <c r="Z1081" s="99">
        <f>IF(L1081&lt;'Power Curve'!$P$28,'Power Curve'!$Q$28,IF(L1081&gt;'Power Curve'!$P$29,'Power Curve'!$Q$29,INDEX(ReferenceTurbulence,Y1081)+(L1081-INDEX(ReferenceTurbulenceWindSpeed,Y1081))*(INDEX(ReferenceTurbulence,Y1081+1)-INDEX(ReferenceTurbulence,Y1081))/(INDEX(ReferenceTurbulenceWindSpeed,Y1081+1)-INDEX(ReferenceTurbulenceWindSpeed,Y1081))))</f>
        <v>0.12025396444472471</v>
      </c>
      <c r="AA1081" s="100">
        <f t="shared" si="317"/>
        <v>0.80800832541883971</v>
      </c>
      <c r="AB1081" s="29">
        <f t="shared" si="318"/>
        <v>0.67781226299756447</v>
      </c>
      <c r="AG1081" s="40">
        <f t="array" ref="AG1081">SUM(_xlfn.NORM.DIST($AD$3:$AD$1003,$F1081,$AA1081,FALSE)*WindSpeedStep)</f>
        <v>1.0000000000000042</v>
      </c>
      <c r="AH1081" s="40">
        <f t="array" ref="AH1081">SUM(_xlfn.NORM.DIST($AD$3:$AD$1003,$F1081,$AB1081,FALSE)*WindSpeedStep)</f>
        <v>1.0000000000000038</v>
      </c>
      <c r="AJ1081" s="47">
        <f t="shared" si="312"/>
        <v>7</v>
      </c>
      <c r="AK1081" s="83" t="b">
        <f>COUNTIF('Power Curve'!$D$2:$D$31,AJ1081)&gt;0</f>
        <v>1</v>
      </c>
      <c r="AL1081" s="83" t="b">
        <f t="shared" si="313"/>
        <v>0</v>
      </c>
      <c r="AM1081" s="83" t="b">
        <f t="shared" si="319"/>
        <v>1</v>
      </c>
      <c r="AN1081" s="47" t="str">
        <f t="shared" si="314"/>
        <v>Inner</v>
      </c>
      <c r="AO1081" s="48" t="str">
        <f t="shared" si="315"/>
        <v>0.3-0.4</v>
      </c>
      <c r="AP1081" s="49" t="str">
        <f t="shared" si="320"/>
        <v>3-4</v>
      </c>
      <c r="AQ1081" s="49" t="str">
        <f t="shared" si="321"/>
        <v>Feb</v>
      </c>
      <c r="AR1081" s="48" t="str">
        <f t="shared" si="322"/>
        <v>305-315</v>
      </c>
      <c r="AS1081" s="49" t="str">
        <f t="shared" si="316"/>
        <v>Inner-TI</v>
      </c>
    </row>
    <row r="1082" spans="5:45" x14ac:dyDescent="0.3">
      <c r="E1082" s="15">
        <v>40962.145833333336</v>
      </c>
      <c r="F1082" s="21">
        <v>6.56</v>
      </c>
      <c r="G1082" s="21">
        <v>465.84999465942423</v>
      </c>
      <c r="H1082" s="42">
        <v>1.1619750368893209</v>
      </c>
      <c r="I1082" s="35">
        <v>314.39999999999998</v>
      </c>
      <c r="J1082" s="43">
        <v>7.774390243902439E-2</v>
      </c>
      <c r="K1082" s="44">
        <v>0.29036565288272137</v>
      </c>
      <c r="L1082" s="26">
        <f t="shared" si="304"/>
        <v>6.4455118199484582</v>
      </c>
      <c r="M1082" s="26">
        <f t="shared" si="305"/>
        <v>0.35422460550527796</v>
      </c>
      <c r="N1082" s="96">
        <f t="shared" si="306"/>
        <v>7</v>
      </c>
      <c r="O1082" s="26">
        <f t="shared" si="307"/>
        <v>0.42096173226389694</v>
      </c>
      <c r="P1082" s="3">
        <f>IF(L1082&gt;'Power Curve'!$C$37,0,INDEX(Ci,$N1082,1)*POWER(1-O1082,3)+INDEX(Ci,$N1082,2)*3*O1082*POWER(1-O1082,2)+INDEX(Ci,$N1082,3)*3*POWER(O1082,2)*(1-O1082)+INDEX(Ci,$N1082,4)*POWER(O1082,3))</f>
        <v>457.7625731493502</v>
      </c>
      <c r="Q1082" s="3">
        <f>MAX(0,MIN(P1082-V1082+W1082,'Power Curve'!$C$39))</f>
        <v>447.9247977566597</v>
      </c>
      <c r="R1082" s="3">
        <f t="shared" si="308"/>
        <v>465.84999465942423</v>
      </c>
      <c r="S1082" s="3">
        <f t="shared" si="309"/>
        <v>-17.925196902764526</v>
      </c>
      <c r="T1082" s="3">
        <f t="shared" si="310"/>
        <v>17.925196902764526</v>
      </c>
      <c r="V1082" s="37">
        <f t="array" ref="V1082">SUM(_xlfn.NORM.DIST($AD$3:$AD$1003,$L1082,$AA1082,FALSE)*WindSpeedStep*$AE$3:$AE$1003)/AG1082</f>
        <v>463.48391298976139</v>
      </c>
      <c r="W1082" s="37">
        <f t="array" ref="W1082">SUM(_xlfn.NORM.DIST($AD$3:$AD$1003,$L1082,$AB1082,FALSE)*WindSpeedStep*$AE$3:$AE$1003)/AH1082</f>
        <v>453.64613759707089</v>
      </c>
      <c r="Y1082" s="1">
        <f t="shared" si="311"/>
        <v>6</v>
      </c>
      <c r="Z1082" s="99">
        <f>IF(L1082&lt;'Power Curve'!$P$28,'Power Curve'!$Q$28,IF(L1082&gt;'Power Curve'!$P$29,'Power Curve'!$Q$29,INDEX(ReferenceTurbulence,Y1082)+(L1082-INDEX(ReferenceTurbulenceWindSpeed,Y1082))*(INDEX(ReferenceTurbulence,Y1082+1)-INDEX(ReferenceTurbulence,Y1082))/(INDEX(ReferenceTurbulenceWindSpeed,Y1082+1)-INDEX(ReferenceTurbulenceWindSpeed,Y1082))))</f>
        <v>0.12079192026475889</v>
      </c>
      <c r="AA1082" s="100">
        <f t="shared" si="317"/>
        <v>0.77856574982077509</v>
      </c>
      <c r="AB1082" s="29">
        <f t="shared" si="318"/>
        <v>0.50109924209965151</v>
      </c>
      <c r="AG1082" s="40">
        <f t="array" ref="AG1082">SUM(_xlfn.NORM.DIST($AD$3:$AD$1003,$F1082,$AA1082,FALSE)*WindSpeedStep)</f>
        <v>1.0000000000000033</v>
      </c>
      <c r="AH1082" s="40">
        <f t="array" ref="AH1082">SUM(_xlfn.NORM.DIST($AD$3:$AD$1003,$F1082,$AB1082,FALSE)*WindSpeedStep)</f>
        <v>1.000000000000004</v>
      </c>
      <c r="AJ1082" s="47">
        <f t="shared" si="312"/>
        <v>6</v>
      </c>
      <c r="AK1082" s="83" t="b">
        <f>COUNTIF('Power Curve'!$D$2:$D$31,AJ1082)&gt;0</f>
        <v>1</v>
      </c>
      <c r="AL1082" s="83" t="b">
        <f t="shared" si="313"/>
        <v>0</v>
      </c>
      <c r="AM1082" s="83" t="b">
        <f t="shared" si="319"/>
        <v>1</v>
      </c>
      <c r="AN1082" s="47" t="str">
        <f t="shared" si="314"/>
        <v>Outer</v>
      </c>
      <c r="AO1082" s="48" t="str">
        <f t="shared" si="315"/>
        <v>0.3-0.4</v>
      </c>
      <c r="AP1082" s="49" t="str">
        <f t="shared" si="320"/>
        <v>3-4</v>
      </c>
      <c r="AQ1082" s="49" t="str">
        <f t="shared" si="321"/>
        <v>Feb</v>
      </c>
      <c r="AR1082" s="48" t="str">
        <f t="shared" si="322"/>
        <v>305-315</v>
      </c>
      <c r="AS1082" s="49" t="str">
        <f t="shared" si="316"/>
        <v>LWS-LTI</v>
      </c>
    </row>
    <row r="1083" spans="5:45" x14ac:dyDescent="0.3">
      <c r="E1083" s="15">
        <v>40962.152777777781</v>
      </c>
      <c r="F1083" s="21">
        <v>6</v>
      </c>
      <c r="G1083" s="21">
        <v>351.31000518798788</v>
      </c>
      <c r="H1083" s="42">
        <v>1.163023577168403</v>
      </c>
      <c r="I1083" s="35">
        <v>320</v>
      </c>
      <c r="J1083" s="43">
        <v>9.0000000000000011E-2</v>
      </c>
      <c r="K1083" s="44">
        <v>0.27593488533260668</v>
      </c>
      <c r="L1083" s="26">
        <f t="shared" si="304"/>
        <v>5.8970579258848144</v>
      </c>
      <c r="M1083" s="26">
        <f t="shared" si="305"/>
        <v>0.26945928819289339</v>
      </c>
      <c r="N1083" s="96">
        <f t="shared" si="306"/>
        <v>6</v>
      </c>
      <c r="O1083" s="26">
        <f t="shared" si="307"/>
        <v>0.86609682572290403</v>
      </c>
      <c r="P1083" s="3">
        <f>IF(L1083&gt;'Power Curve'!$C$37,0,INDEX(Ci,$N1083,1)*POWER(1-O1083,3)+INDEX(Ci,$N1083,2)*3*O1083*POWER(1-O1083,2)+INDEX(Ci,$N1083,3)*3*POWER(O1083,2)*(1-O1083)+INDEX(Ci,$N1083,4)*POWER(O1083,3))</f>
        <v>344.74410602260383</v>
      </c>
      <c r="Q1083" s="3">
        <f>MAX(0,MIN(P1083-V1083+W1083,'Power Curve'!$C$39))</f>
        <v>340.78472342120017</v>
      </c>
      <c r="R1083" s="3">
        <f t="shared" si="308"/>
        <v>351.31000518798788</v>
      </c>
      <c r="S1083" s="3">
        <f t="shared" si="309"/>
        <v>-10.525281766787714</v>
      </c>
      <c r="T1083" s="3">
        <f t="shared" si="310"/>
        <v>10.525281766787714</v>
      </c>
      <c r="V1083" s="37">
        <f t="array" ref="V1083">SUM(_xlfn.NORM.DIST($AD$3:$AD$1003,$L1083,$AA1083,FALSE)*WindSpeedStep*$AE$3:$AE$1003)/AG1083</f>
        <v>350.05032999395144</v>
      </c>
      <c r="W1083" s="37">
        <f t="array" ref="W1083">SUM(_xlfn.NORM.DIST($AD$3:$AD$1003,$L1083,$AB1083,FALSE)*WindSpeedStep*$AE$3:$AE$1003)/AH1083</f>
        <v>346.09094739254778</v>
      </c>
      <c r="Y1083" s="1">
        <f t="shared" si="311"/>
        <v>5</v>
      </c>
      <c r="Z1083" s="99">
        <f>IF(L1083&lt;'Power Curve'!$P$28,'Power Curve'!$Q$28,IF(L1083&gt;'Power Curve'!$P$29,'Power Curve'!$Q$29,INDEX(ReferenceTurbulence,Y1083)+(L1083-INDEX(ReferenceTurbulenceWindSpeed,Y1083))*(INDEX(ReferenceTurbulence,Y1083+1)-INDEX(ReferenceTurbulence,Y1083))/(INDEX(ReferenceTurbulenceWindSpeed,Y1083+1)-INDEX(ReferenceTurbulenceWindSpeed,Y1083))))</f>
        <v>0.12109238073173413</v>
      </c>
      <c r="AA1083" s="100">
        <f t="shared" si="317"/>
        <v>0.71408878355833438</v>
      </c>
      <c r="AB1083" s="29">
        <f t="shared" si="318"/>
        <v>0.53073521332963336</v>
      </c>
      <c r="AG1083" s="40">
        <f t="array" ref="AG1083">SUM(_xlfn.NORM.DIST($AD$3:$AD$1003,$F1083,$AA1083,FALSE)*WindSpeedStep)</f>
        <v>1.0000000000000038</v>
      </c>
      <c r="AH1083" s="40">
        <f t="array" ref="AH1083">SUM(_xlfn.NORM.DIST($AD$3:$AD$1003,$F1083,$AB1083,FALSE)*WindSpeedStep)</f>
        <v>1.0000000000000036</v>
      </c>
      <c r="AJ1083" s="47">
        <f t="shared" si="312"/>
        <v>6</v>
      </c>
      <c r="AK1083" s="83" t="b">
        <f>COUNTIF('Power Curve'!$D$2:$D$31,AJ1083)&gt;0</f>
        <v>1</v>
      </c>
      <c r="AL1083" s="83" t="b">
        <f t="shared" si="313"/>
        <v>0</v>
      </c>
      <c r="AM1083" s="83" t="b">
        <f t="shared" si="319"/>
        <v>1</v>
      </c>
      <c r="AN1083" s="47" t="str">
        <f t="shared" si="314"/>
        <v>Outer</v>
      </c>
      <c r="AO1083" s="48" t="str">
        <f t="shared" si="315"/>
        <v>0.2-0.3</v>
      </c>
      <c r="AP1083" s="49" t="str">
        <f t="shared" si="320"/>
        <v>3-4</v>
      </c>
      <c r="AQ1083" s="49" t="str">
        <f t="shared" si="321"/>
        <v>Feb</v>
      </c>
      <c r="AR1083" s="48" t="str">
        <f t="shared" si="322"/>
        <v>315-325</v>
      </c>
      <c r="AS1083" s="49" t="str">
        <f t="shared" si="316"/>
        <v>LWS-LTI</v>
      </c>
    </row>
    <row r="1084" spans="5:45" x14ac:dyDescent="0.3">
      <c r="E1084" s="15">
        <v>40962.159722222219</v>
      </c>
      <c r="F1084" s="21">
        <v>6.02</v>
      </c>
      <c r="G1084" s="21">
        <v>357.67999267578114</v>
      </c>
      <c r="H1084" s="42">
        <v>1.1637523959468257</v>
      </c>
      <c r="I1084" s="35">
        <v>324.10000000000002</v>
      </c>
      <c r="J1084" s="43">
        <v>0.16279069767441862</v>
      </c>
      <c r="K1084" s="44">
        <v>0.14812564966044456</v>
      </c>
      <c r="L1084" s="26">
        <f t="shared" si="304"/>
        <v>5.9179504477167981</v>
      </c>
      <c r="M1084" s="26">
        <f t="shared" si="305"/>
        <v>0.27268829479073609</v>
      </c>
      <c r="N1084" s="96">
        <f t="shared" si="306"/>
        <v>6</v>
      </c>
      <c r="O1084" s="26">
        <f t="shared" si="307"/>
        <v>0.88692077313403506</v>
      </c>
      <c r="P1084" s="3">
        <f>IF(L1084&gt;'Power Curve'!$C$37,0,INDEX(Ci,$N1084,1)*POWER(1-O1084,3)+INDEX(Ci,$N1084,2)*3*O1084*POWER(1-O1084,2)+INDEX(Ci,$N1084,3)*3*POWER(O1084,2)*(1-O1084)+INDEX(Ci,$N1084,4)*POWER(O1084,3))</f>
        <v>348.39567095881489</v>
      </c>
      <c r="Q1084" s="3">
        <f>MAX(0,MIN(P1084-V1084+W1084,'Power Curve'!$C$39))</f>
        <v>355.68448474368967</v>
      </c>
      <c r="R1084" s="3">
        <f t="shared" si="308"/>
        <v>357.67999267578114</v>
      </c>
      <c r="S1084" s="3">
        <f t="shared" si="309"/>
        <v>-1.9955079320914706</v>
      </c>
      <c r="T1084" s="3">
        <f t="shared" si="310"/>
        <v>1.9955079320914706</v>
      </c>
      <c r="V1084" s="37">
        <f t="array" ref="V1084">SUM(_xlfn.NORM.DIST($AD$3:$AD$1003,$L1084,$AA1084,FALSE)*WindSpeedStep*$AE$3:$AE$1003)/AG1084</f>
        <v>354.12654116157546</v>
      </c>
      <c r="W1084" s="37">
        <f t="array" ref="W1084">SUM(_xlfn.NORM.DIST($AD$3:$AD$1003,$L1084,$AB1084,FALSE)*WindSpeedStep*$AE$3:$AE$1003)/AH1084</f>
        <v>361.41535494645024</v>
      </c>
      <c r="Y1084" s="1">
        <f t="shared" si="311"/>
        <v>5</v>
      </c>
      <c r="Z1084" s="99">
        <f>IF(L1084&lt;'Power Curve'!$P$28,'Power Curve'!$Q$28,IF(L1084&gt;'Power Curve'!$P$29,'Power Curve'!$Q$29,INDEX(ReferenceTurbulence,Y1084)+(L1084-INDEX(ReferenceTurbulenceWindSpeed,Y1084))*(INDEX(ReferenceTurbulence,Y1084+1)-INDEX(ReferenceTurbulence,Y1084))/(INDEX(ReferenceTurbulenceWindSpeed,Y1084+1)-INDEX(ReferenceTurbulenceWindSpeed,Y1084))))</f>
        <v>0.12117224658785913</v>
      </c>
      <c r="AA1084" s="100">
        <f t="shared" si="317"/>
        <v>0.71709135094547127</v>
      </c>
      <c r="AB1084" s="29">
        <f t="shared" si="318"/>
        <v>0.96338728218645553</v>
      </c>
      <c r="AG1084" s="40">
        <f t="array" ref="AG1084">SUM(_xlfn.NORM.DIST($AD$3:$AD$1003,$F1084,$AA1084,FALSE)*WindSpeedStep)</f>
        <v>1.0000000000000038</v>
      </c>
      <c r="AH1084" s="40">
        <f t="array" ref="AH1084">SUM(_xlfn.NORM.DIST($AD$3:$AD$1003,$F1084,$AB1084,FALSE)*WindSpeedStep)</f>
        <v>0.99999999985451038</v>
      </c>
      <c r="AJ1084" s="47">
        <f t="shared" si="312"/>
        <v>6</v>
      </c>
      <c r="AK1084" s="83" t="b">
        <f>COUNTIF('Power Curve'!$D$2:$D$31,AJ1084)&gt;0</f>
        <v>1</v>
      </c>
      <c r="AL1084" s="83" t="b">
        <f t="shared" si="313"/>
        <v>0</v>
      </c>
      <c r="AM1084" s="83" t="b">
        <f t="shared" si="319"/>
        <v>1</v>
      </c>
      <c r="AN1084" s="47" t="str">
        <f t="shared" si="314"/>
        <v>Outer</v>
      </c>
      <c r="AO1084" s="48" t="str">
        <f t="shared" si="315"/>
        <v>0.2-0.3</v>
      </c>
      <c r="AP1084" s="49" t="str">
        <f t="shared" si="320"/>
        <v>3-4</v>
      </c>
      <c r="AQ1084" s="49" t="str">
        <f t="shared" si="321"/>
        <v>Feb</v>
      </c>
      <c r="AR1084" s="48" t="str">
        <f t="shared" si="322"/>
        <v>315-325</v>
      </c>
      <c r="AS1084" s="49" t="str">
        <f t="shared" si="316"/>
        <v>LWS-HTI</v>
      </c>
    </row>
    <row r="1085" spans="5:45" x14ac:dyDescent="0.3">
      <c r="E1085" s="15">
        <v>40962.166666666664</v>
      </c>
      <c r="F1085" s="21">
        <v>7.11</v>
      </c>
      <c r="G1085" s="21">
        <v>551.839987754822</v>
      </c>
      <c r="H1085" s="42">
        <v>1.1642450978536676</v>
      </c>
      <c r="I1085" s="35">
        <v>321.89999999999998</v>
      </c>
      <c r="J1085" s="43">
        <v>0.11251758087201125</v>
      </c>
      <c r="K1085" s="44">
        <v>0.1441963815353722</v>
      </c>
      <c r="L1085" s="26">
        <f t="shared" si="304"/>
        <v>6.9904592837682351</v>
      </c>
      <c r="M1085" s="26">
        <f t="shared" si="305"/>
        <v>0.4384479927202154</v>
      </c>
      <c r="N1085" s="96">
        <f t="shared" si="306"/>
        <v>7</v>
      </c>
      <c r="O1085" s="26">
        <f t="shared" si="307"/>
        <v>0.97492603218098428</v>
      </c>
      <c r="P1085" s="3">
        <f>IF(L1085&gt;'Power Curve'!$C$37,0,INDEX(Ci,$N1085,1)*POWER(1-O1085,3)+INDEX(Ci,$N1085,2)*3*O1085*POWER(1-O1085,2)+INDEX(Ci,$N1085,3)*3*POWER(O1085,2)*(1-O1085)+INDEX(Ci,$N1085,4)*POWER(O1085,3))</f>
        <v>593.9940887238763</v>
      </c>
      <c r="Q1085" s="3">
        <f>MAX(0,MIN(P1085-V1085+W1085,'Power Curve'!$C$39))</f>
        <v>591.77997937549412</v>
      </c>
      <c r="R1085" s="3">
        <f t="shared" si="308"/>
        <v>551.839987754822</v>
      </c>
      <c r="S1085" s="3">
        <f t="shared" si="309"/>
        <v>39.939991620672117</v>
      </c>
      <c r="T1085" s="3">
        <f t="shared" si="310"/>
        <v>39.939991620672117</v>
      </c>
      <c r="V1085" s="37">
        <f t="array" ref="V1085">SUM(_xlfn.NORM.DIST($AD$3:$AD$1003,$L1085,$AA1085,FALSE)*WindSpeedStep*$AE$3:$AE$1003)/AG1085</f>
        <v>591.58969825969621</v>
      </c>
      <c r="W1085" s="37">
        <f t="array" ref="W1085">SUM(_xlfn.NORM.DIST($AD$3:$AD$1003,$L1085,$AB1085,FALSE)*WindSpeedStep*$AE$3:$AE$1003)/AH1085</f>
        <v>589.37558891131403</v>
      </c>
      <c r="Y1085" s="1">
        <f t="shared" si="311"/>
        <v>6</v>
      </c>
      <c r="Z1085" s="99">
        <f>IF(L1085&lt;'Power Curve'!$P$28,'Power Curve'!$Q$28,IF(L1085&gt;'Power Curve'!$P$29,'Power Curve'!$Q$29,INDEX(ReferenceTurbulence,Y1085)+(L1085-INDEX(ReferenceTurbulenceWindSpeed,Y1085))*(INDEX(ReferenceTurbulence,Y1085+1)-INDEX(ReferenceTurbulence,Y1085))/(INDEX(ReferenceTurbulenceWindSpeed,Y1085+1)-INDEX(ReferenceTurbulenceWindSpeed,Y1085))))</f>
        <v>0.11972071405705219</v>
      </c>
      <c r="AA1085" s="100">
        <f t="shared" si="317"/>
        <v>0.83690277703948268</v>
      </c>
      <c r="AB1085" s="29">
        <f t="shared" si="318"/>
        <v>0.78654956779389418</v>
      </c>
      <c r="AG1085" s="40">
        <f t="array" ref="AG1085">SUM(_xlfn.NORM.DIST($AD$3:$AD$1003,$F1085,$AA1085,FALSE)*WindSpeedStep)</f>
        <v>1.0000000000000036</v>
      </c>
      <c r="AH1085" s="40">
        <f t="array" ref="AH1085">SUM(_xlfn.NORM.DIST($AD$3:$AD$1003,$F1085,$AB1085,FALSE)*WindSpeedStep)</f>
        <v>1.0000000000000038</v>
      </c>
      <c r="AJ1085" s="47">
        <f t="shared" si="312"/>
        <v>7</v>
      </c>
      <c r="AK1085" s="83" t="b">
        <f>COUNTIF('Power Curve'!$D$2:$D$31,AJ1085)&gt;0</f>
        <v>1</v>
      </c>
      <c r="AL1085" s="83" t="b">
        <f t="shared" si="313"/>
        <v>0</v>
      </c>
      <c r="AM1085" s="83" t="b">
        <f t="shared" si="319"/>
        <v>1</v>
      </c>
      <c r="AN1085" s="47" t="str">
        <f t="shared" si="314"/>
        <v>Inner</v>
      </c>
      <c r="AO1085" s="48" t="str">
        <f t="shared" si="315"/>
        <v>0.4-0.5</v>
      </c>
      <c r="AP1085" s="49" t="str">
        <f t="shared" si="320"/>
        <v>4-5</v>
      </c>
      <c r="AQ1085" s="49" t="str">
        <f t="shared" si="321"/>
        <v>Feb</v>
      </c>
      <c r="AR1085" s="48" t="str">
        <f t="shared" si="322"/>
        <v>315-325</v>
      </c>
      <c r="AS1085" s="49" t="str">
        <f t="shared" si="316"/>
        <v>Inner-TI</v>
      </c>
    </row>
    <row r="1086" spans="5:45" x14ac:dyDescent="0.3">
      <c r="E1086" s="15">
        <v>40962.173611111109</v>
      </c>
      <c r="F1086" s="21">
        <v>6.36</v>
      </c>
      <c r="G1086" s="21">
        <v>382.22998809814476</v>
      </c>
      <c r="H1086" s="42">
        <v>1.1642021764163426</v>
      </c>
      <c r="I1086" s="35">
        <v>324.10000000000002</v>
      </c>
      <c r="J1086" s="43">
        <v>2.8301886792452827E-2</v>
      </c>
      <c r="K1086" s="44">
        <v>0.28619810488010611</v>
      </c>
      <c r="L1086" s="26">
        <f t="shared" si="304"/>
        <v>6.2529922204598423</v>
      </c>
      <c r="M1086" s="26">
        <f t="shared" si="305"/>
        <v>0.32447008080203638</v>
      </c>
      <c r="N1086" s="96">
        <f t="shared" si="306"/>
        <v>7</v>
      </c>
      <c r="O1086" s="26">
        <f t="shared" si="307"/>
        <v>0.22525665566168751</v>
      </c>
      <c r="P1086" s="3">
        <f>IF(L1086&gt;'Power Curve'!$C$37,0,INDEX(Ci,$N1086,1)*POWER(1-O1086,3)+INDEX(Ci,$N1086,2)*3*O1086*POWER(1-O1086,2)+INDEX(Ci,$N1086,3)*3*POWER(O1086,2)*(1-O1086)+INDEX(Ci,$N1086,4)*POWER(O1086,3))</f>
        <v>414.10270892795467</v>
      </c>
      <c r="Q1086" s="3">
        <f>MAX(0,MIN(P1086-V1086+W1086,'Power Curve'!$C$39))</f>
        <v>397.93569037696466</v>
      </c>
      <c r="R1086" s="3">
        <f t="shared" si="308"/>
        <v>382.22998809814476</v>
      </c>
      <c r="S1086" s="3">
        <f t="shared" si="309"/>
        <v>15.705702278819899</v>
      </c>
      <c r="T1086" s="3">
        <f t="shared" si="310"/>
        <v>15.705702278819899</v>
      </c>
      <c r="V1086" s="37">
        <f t="array" ref="V1086">SUM(_xlfn.NORM.DIST($AD$3:$AD$1003,$L1086,$AA1086,FALSE)*WindSpeedStep*$AE$3:$AE$1003)/AG1086</f>
        <v>422.02539216046313</v>
      </c>
      <c r="W1086" s="37">
        <f t="array" ref="W1086">SUM(_xlfn.NORM.DIST($AD$3:$AD$1003,$L1086,$AB1086,FALSE)*WindSpeedStep*$AE$3:$AE$1003)/AH1086</f>
        <v>405.85837360947312</v>
      </c>
      <c r="Y1086" s="1">
        <f t="shared" si="311"/>
        <v>6</v>
      </c>
      <c r="Z1086" s="99">
        <f>IF(L1086&lt;'Power Curve'!$P$28,'Power Curve'!$Q$28,IF(L1086&gt;'Power Curve'!$P$29,'Power Curve'!$Q$29,INDEX(ReferenceTurbulence,Y1086)+(L1086-INDEX(ReferenceTurbulenceWindSpeed,Y1086))*(INDEX(ReferenceTurbulence,Y1086+1)-INDEX(ReferenceTurbulence,Y1086))/(INDEX(ReferenceTurbulenceWindSpeed,Y1086+1)-INDEX(ReferenceTurbulenceWindSpeed,Y1086))))</f>
        <v>0.12117035709357148</v>
      </c>
      <c r="AA1086" s="100">
        <f t="shared" si="317"/>
        <v>0.75767730025644353</v>
      </c>
      <c r="AB1086" s="29">
        <f t="shared" si="318"/>
        <v>0.1769714779375427</v>
      </c>
      <c r="AG1086" s="40">
        <f t="array" ref="AG1086">SUM(_xlfn.NORM.DIST($AD$3:$AD$1003,$F1086,$AA1086,FALSE)*WindSpeedStep)</f>
        <v>1.0000000000000036</v>
      </c>
      <c r="AH1086" s="40">
        <f t="array" ref="AH1086">SUM(_xlfn.NORM.DIST($AD$3:$AD$1003,$F1086,$AB1086,FALSE)*WindSpeedStep)</f>
        <v>1.0000000000000036</v>
      </c>
      <c r="AJ1086" s="47">
        <f t="shared" si="312"/>
        <v>6</v>
      </c>
      <c r="AK1086" s="83" t="b">
        <f>COUNTIF('Power Curve'!$D$2:$D$31,AJ1086)&gt;0</f>
        <v>1</v>
      </c>
      <c r="AL1086" s="83" t="b">
        <f t="shared" si="313"/>
        <v>0</v>
      </c>
      <c r="AM1086" s="83" t="b">
        <f t="shared" si="319"/>
        <v>1</v>
      </c>
      <c r="AN1086" s="47" t="str">
        <f t="shared" si="314"/>
        <v>Outer</v>
      </c>
      <c r="AO1086" s="48" t="str">
        <f t="shared" si="315"/>
        <v>0.3-0.4</v>
      </c>
      <c r="AP1086" s="49" t="str">
        <f t="shared" si="320"/>
        <v>4-5</v>
      </c>
      <c r="AQ1086" s="49" t="str">
        <f t="shared" si="321"/>
        <v>Feb</v>
      </c>
      <c r="AR1086" s="48" t="str">
        <f t="shared" si="322"/>
        <v>315-325</v>
      </c>
      <c r="AS1086" s="49" t="str">
        <f t="shared" si="316"/>
        <v>LWS-LTI</v>
      </c>
    </row>
    <row r="1087" spans="5:45" x14ac:dyDescent="0.3">
      <c r="E1087" s="15">
        <v>40962.3125</v>
      </c>
      <c r="F1087" s="21">
        <v>5.16</v>
      </c>
      <c r="G1087" s="21">
        <v>202.4999961853031</v>
      </c>
      <c r="H1087" s="42">
        <v>1.1694255316559634</v>
      </c>
      <c r="I1087" s="35">
        <v>297</v>
      </c>
      <c r="J1087" s="43">
        <v>6.7829457364341081E-2</v>
      </c>
      <c r="K1087" s="44">
        <v>0.51395843968019816</v>
      </c>
      <c r="L1087" s="26">
        <f t="shared" si="304"/>
        <v>5.0807582285600992</v>
      </c>
      <c r="M1087" s="26">
        <f t="shared" si="305"/>
        <v>0.14329753856421171</v>
      </c>
      <c r="N1087" s="96">
        <f t="shared" si="306"/>
        <v>6</v>
      </c>
      <c r="O1087" s="26">
        <f t="shared" si="307"/>
        <v>5.2476425777243964E-2</v>
      </c>
      <c r="P1087" s="3">
        <f>IF(L1087&gt;'Power Curve'!$C$37,0,INDEX(Ci,$N1087,1)*POWER(1-O1087,3)+INDEX(Ci,$N1087,2)*3*O1087*POWER(1-O1087,2)+INDEX(Ci,$N1087,3)*3*POWER(O1087,2)*(1-O1087)+INDEX(Ci,$N1087,4)*POWER(O1087,3))</f>
        <v>219.55010990364644</v>
      </c>
      <c r="Q1087" s="3">
        <f>MAX(0,MIN(P1087-V1087+W1087,'Power Curve'!$C$39))</f>
        <v>223.52242968288547</v>
      </c>
      <c r="R1087" s="3">
        <f t="shared" si="308"/>
        <v>202.4999961853031</v>
      </c>
      <c r="S1087" s="3">
        <f t="shared" si="309"/>
        <v>21.022433497582369</v>
      </c>
      <c r="T1087" s="3">
        <f t="shared" si="310"/>
        <v>21.022433497582369</v>
      </c>
      <c r="V1087" s="37">
        <f t="array" ref="V1087">SUM(_xlfn.NORM.DIST($AD$3:$AD$1003,$L1087,$AA1087,FALSE)*WindSpeedStep*$AE$3:$AE$1003)/AG1087</f>
        <v>200.22381857727058</v>
      </c>
      <c r="W1087" s="37">
        <f t="array" ref="W1087">SUM(_xlfn.NORM.DIST($AD$3:$AD$1003,$L1087,$AB1087,FALSE)*WindSpeedStep*$AE$3:$AE$1003)/AH1087</f>
        <v>204.19613835650961</v>
      </c>
      <c r="Y1087" s="1">
        <f t="shared" si="311"/>
        <v>5</v>
      </c>
      <c r="Z1087" s="99">
        <f>IF(L1087&lt;'Power Curve'!$P$28,'Power Curve'!$Q$28,IF(L1087&gt;'Power Curve'!$P$29,'Power Curve'!$Q$29,INDEX(ReferenceTurbulence,Y1087)+(L1087-INDEX(ReferenceTurbulenceWindSpeed,Y1087))*(INDEX(ReferenceTurbulence,Y1087+1)-INDEX(ReferenceTurbulence,Y1087))/(INDEX(ReferenceTurbulenceWindSpeed,Y1087+1)-INDEX(ReferenceTurbulenceWindSpeed,Y1087))))</f>
        <v>0.11797191137405121</v>
      </c>
      <c r="AA1087" s="100">
        <f t="shared" si="317"/>
        <v>0.59938675945267339</v>
      </c>
      <c r="AB1087" s="29">
        <f t="shared" si="318"/>
        <v>0.34462507364264239</v>
      </c>
      <c r="AG1087" s="40">
        <f t="array" ref="AG1087">SUM(_xlfn.NORM.DIST($AD$3:$AD$1003,$F1087,$AA1087,FALSE)*WindSpeedStep)</f>
        <v>1.0000000000000036</v>
      </c>
      <c r="AH1087" s="40">
        <f t="array" ref="AH1087">SUM(_xlfn.NORM.DIST($AD$3:$AD$1003,$F1087,$AB1087,FALSE)*WindSpeedStep)</f>
        <v>1.0000000000000038</v>
      </c>
      <c r="AJ1087" s="47">
        <f t="shared" si="312"/>
        <v>5</v>
      </c>
      <c r="AK1087" s="83" t="b">
        <f>COUNTIF('Power Curve'!$D$2:$D$31,AJ1087)&gt;0</f>
        <v>1</v>
      </c>
      <c r="AL1087" s="83" t="b">
        <f t="shared" si="313"/>
        <v>0</v>
      </c>
      <c r="AM1087" s="83" t="b">
        <f t="shared" si="319"/>
        <v>1</v>
      </c>
      <c r="AN1087" s="47" t="str">
        <f t="shared" si="314"/>
        <v>Outer</v>
      </c>
      <c r="AO1087" s="48" t="str">
        <f t="shared" si="315"/>
        <v>0.1-0.2</v>
      </c>
      <c r="AP1087" s="49" t="str">
        <f t="shared" si="320"/>
        <v>7-8</v>
      </c>
      <c r="AQ1087" s="49" t="str">
        <f t="shared" si="321"/>
        <v>Feb</v>
      </c>
      <c r="AR1087" s="48" t="str">
        <f t="shared" si="322"/>
        <v>295-305</v>
      </c>
      <c r="AS1087" s="49" t="str">
        <f t="shared" si="316"/>
        <v>LWS-LTI</v>
      </c>
    </row>
    <row r="1088" spans="5:45" x14ac:dyDescent="0.3">
      <c r="E1088" s="15">
        <v>40962.541666666664</v>
      </c>
      <c r="F1088" s="21">
        <v>4.78</v>
      </c>
      <c r="G1088" s="21">
        <v>137.8499984741207</v>
      </c>
      <c r="H1088" s="42">
        <v>1.1682549655111367</v>
      </c>
      <c r="I1088" s="35">
        <v>290.5</v>
      </c>
      <c r="J1088" s="43">
        <v>0.15690376569037656</v>
      </c>
      <c r="K1088" s="44">
        <v>0.12328295803979797</v>
      </c>
      <c r="L1088" s="26">
        <f t="shared" si="304"/>
        <v>4.7050229437920317</v>
      </c>
      <c r="M1088" s="26">
        <f t="shared" si="305"/>
        <v>8.5226439090664102E-2</v>
      </c>
      <c r="N1088" s="96">
        <f t="shared" si="306"/>
        <v>5</v>
      </c>
      <c r="O1088" s="26">
        <f t="shared" si="307"/>
        <v>0.63055760816960782</v>
      </c>
      <c r="P1088" s="3">
        <f>IF(L1088&gt;'Power Curve'!$C$37,0,INDEX(Ci,$N1088,1)*POWER(1-O1088,3)+INDEX(Ci,$N1088,2)*3*O1088*POWER(1-O1088,2)+INDEX(Ci,$N1088,3)*3*POWER(O1088,2)*(1-O1088)+INDEX(Ci,$N1088,4)*POWER(O1088,3))</f>
        <v>156.50184565250959</v>
      </c>
      <c r="Q1088" s="3">
        <f>MAX(0,MIN(P1088-V1088+W1088,'Power Curve'!$C$39))</f>
        <v>163.60037401062007</v>
      </c>
      <c r="R1088" s="3">
        <f t="shared" si="308"/>
        <v>137.8499984741207</v>
      </c>
      <c r="S1088" s="3">
        <f t="shared" si="309"/>
        <v>25.750375536499376</v>
      </c>
      <c r="T1088" s="3">
        <f t="shared" si="310"/>
        <v>25.750375536499376</v>
      </c>
      <c r="V1088" s="37">
        <f t="array" ref="V1088">SUM(_xlfn.NORM.DIST($AD$3:$AD$1003,$L1088,$AA1088,FALSE)*WindSpeedStep*$AE$3:$AE$1003)/AG1088</f>
        <v>132.68547544290365</v>
      </c>
      <c r="W1088" s="37">
        <f t="array" ref="W1088">SUM(_xlfn.NORM.DIST($AD$3:$AD$1003,$L1088,$AB1088,FALSE)*WindSpeedStep*$AE$3:$AE$1003)/AH1088</f>
        <v>139.78400380101414</v>
      </c>
      <c r="Y1088" s="1">
        <f t="shared" si="311"/>
        <v>4</v>
      </c>
      <c r="Z1088" s="99">
        <f>IF(L1088&lt;'Power Curve'!$P$28,'Power Curve'!$Q$28,IF(L1088&gt;'Power Curve'!$P$29,'Power Curve'!$Q$29,INDEX(ReferenceTurbulence,Y1088)+(L1088-INDEX(ReferenceTurbulenceWindSpeed,Y1088))*(INDEX(ReferenceTurbulence,Y1088+1)-INDEX(ReferenceTurbulence,Y1088))/(INDEX(ReferenceTurbulenceWindSpeed,Y1088+1)-INDEX(ReferenceTurbulenceWindSpeed,Y1088))))</f>
        <v>0.11753488177905011</v>
      </c>
      <c r="AA1088" s="100">
        <f t="shared" si="317"/>
        <v>0.55300431546631479</v>
      </c>
      <c r="AB1088" s="29">
        <f t="shared" si="318"/>
        <v>0.73823581754059076</v>
      </c>
      <c r="AG1088" s="40">
        <f t="array" ref="AG1088">SUM(_xlfn.NORM.DIST($AD$3:$AD$1003,$F1088,$AA1088,FALSE)*WindSpeedStep)</f>
        <v>1.0000000000000031</v>
      </c>
      <c r="AH1088" s="40">
        <f t="array" ref="AH1088">SUM(_xlfn.NORM.DIST($AD$3:$AD$1003,$F1088,$AB1088,FALSE)*WindSpeedStep)</f>
        <v>0.99999999997076938</v>
      </c>
      <c r="AJ1088" s="47">
        <f t="shared" si="312"/>
        <v>5</v>
      </c>
      <c r="AK1088" s="83" t="b">
        <f>COUNTIF('Power Curve'!$D$2:$D$31,AJ1088)&gt;0</f>
        <v>1</v>
      </c>
      <c r="AL1088" s="83" t="b">
        <f t="shared" si="313"/>
        <v>0</v>
      </c>
      <c r="AM1088" s="83" t="b">
        <f t="shared" si="319"/>
        <v>1</v>
      </c>
      <c r="AN1088" s="47" t="str">
        <f t="shared" si="314"/>
        <v>Outer</v>
      </c>
      <c r="AO1088" s="48" t="str">
        <f t="shared" si="315"/>
        <v>0.0-0.1</v>
      </c>
      <c r="AP1088" s="49" t="str">
        <f t="shared" si="320"/>
        <v>13-14</v>
      </c>
      <c r="AQ1088" s="49" t="str">
        <f t="shared" si="321"/>
        <v>Feb</v>
      </c>
      <c r="AR1088" s="48" t="str">
        <f t="shared" si="322"/>
        <v>285-295</v>
      </c>
      <c r="AS1088" s="49" t="str">
        <f t="shared" si="316"/>
        <v>LWS-HTI</v>
      </c>
    </row>
    <row r="1089" spans="5:45" x14ac:dyDescent="0.3">
      <c r="E1089" s="15">
        <v>40962.548611111109</v>
      </c>
      <c r="F1089" s="21">
        <v>4.92</v>
      </c>
      <c r="G1089" s="21">
        <v>181.33000183105491</v>
      </c>
      <c r="H1089" s="42">
        <v>1.1688961826591526</v>
      </c>
      <c r="I1089" s="35">
        <v>284.5</v>
      </c>
      <c r="J1089" s="43">
        <v>0.12804878048780488</v>
      </c>
      <c r="K1089" s="44">
        <v>0.16932946145046093</v>
      </c>
      <c r="L1089" s="26">
        <f t="shared" si="304"/>
        <v>4.8437128244079144</v>
      </c>
      <c r="M1089" s="26">
        <f t="shared" si="305"/>
        <v>0.10666140721773483</v>
      </c>
      <c r="N1089" s="96">
        <f t="shared" si="306"/>
        <v>5</v>
      </c>
      <c r="O1089" s="26">
        <f t="shared" si="307"/>
        <v>0.78914669311554642</v>
      </c>
      <c r="P1089" s="3">
        <f>IF(L1089&gt;'Power Curve'!$C$37,0,INDEX(Ci,$N1089,1)*POWER(1-O1089,3)+INDEX(Ci,$N1089,2)*3*O1089*POWER(1-O1089,2)+INDEX(Ci,$N1089,3)*3*POWER(O1089,2)*(1-O1089)+INDEX(Ci,$N1089,4)*POWER(O1089,3))</f>
        <v>180.86354575979647</v>
      </c>
      <c r="Q1089" s="3">
        <f>MAX(0,MIN(P1089-V1089+W1089,'Power Curve'!$C$39))</f>
        <v>181.83737772107094</v>
      </c>
      <c r="R1089" s="3">
        <f t="shared" si="308"/>
        <v>181.33000183105491</v>
      </c>
      <c r="S1089" s="3">
        <f t="shared" si="309"/>
        <v>0.50737589001602146</v>
      </c>
      <c r="T1089" s="3">
        <f t="shared" si="310"/>
        <v>0.50737589001602146</v>
      </c>
      <c r="V1089" s="37">
        <f t="array" ref="V1089">SUM(_xlfn.NORM.DIST($AD$3:$AD$1003,$L1089,$AA1089,FALSE)*WindSpeedStep*$AE$3:$AE$1003)/AG1089</f>
        <v>157.54957528086697</v>
      </c>
      <c r="W1089" s="37">
        <f t="array" ref="W1089">SUM(_xlfn.NORM.DIST($AD$3:$AD$1003,$L1089,$AB1089,FALSE)*WindSpeedStep*$AE$3:$AE$1003)/AH1089</f>
        <v>158.52340724214145</v>
      </c>
      <c r="Y1089" s="1">
        <f t="shared" si="311"/>
        <v>4</v>
      </c>
      <c r="Z1089" s="99">
        <f>IF(L1089&lt;'Power Curve'!$P$28,'Power Curve'!$Q$28,IF(L1089&gt;'Power Curve'!$P$29,'Power Curve'!$Q$29,INDEX(ReferenceTurbulence,Y1089)+(L1089-INDEX(ReferenceTurbulenceWindSpeed,Y1089))*(INDEX(ReferenceTurbulence,Y1089+1)-INDEX(ReferenceTurbulence,Y1089))/(INDEX(ReferenceTurbulenceWindSpeed,Y1089+1)-INDEX(ReferenceTurbulenceWindSpeed,Y1089))))</f>
        <v>0.1176360886981876</v>
      </c>
      <c r="AA1089" s="100">
        <f t="shared" si="317"/>
        <v>0.56979543144059819</v>
      </c>
      <c r="AB1089" s="29">
        <f t="shared" si="318"/>
        <v>0.62023152019857442</v>
      </c>
      <c r="AG1089" s="40">
        <f t="array" ref="AG1089">SUM(_xlfn.NORM.DIST($AD$3:$AD$1003,$F1089,$AA1089,FALSE)*WindSpeedStep)</f>
        <v>1.0000000000000033</v>
      </c>
      <c r="AH1089" s="40">
        <f t="array" ref="AH1089">SUM(_xlfn.NORM.DIST($AD$3:$AD$1003,$F1089,$AB1089,FALSE)*WindSpeedStep)</f>
        <v>1.0000000000000029</v>
      </c>
      <c r="AJ1089" s="47">
        <f t="shared" si="312"/>
        <v>5</v>
      </c>
      <c r="AK1089" s="83" t="b">
        <f>COUNTIF('Power Curve'!$D$2:$D$31,AJ1089)&gt;0</f>
        <v>1</v>
      </c>
      <c r="AL1089" s="83" t="b">
        <f t="shared" si="313"/>
        <v>0</v>
      </c>
      <c r="AM1089" s="83" t="b">
        <f t="shared" si="319"/>
        <v>1</v>
      </c>
      <c r="AN1089" s="47" t="str">
        <f t="shared" si="314"/>
        <v>Inner</v>
      </c>
      <c r="AO1089" s="48" t="str">
        <f t="shared" si="315"/>
        <v>0.1-0.2</v>
      </c>
      <c r="AP1089" s="49" t="str">
        <f t="shared" si="320"/>
        <v>13-14</v>
      </c>
      <c r="AQ1089" s="49" t="str">
        <f t="shared" si="321"/>
        <v>Feb</v>
      </c>
      <c r="AR1089" s="48" t="str">
        <f t="shared" si="322"/>
        <v>275-285</v>
      </c>
      <c r="AS1089" s="49" t="str">
        <f t="shared" si="316"/>
        <v>Inner-TI</v>
      </c>
    </row>
    <row r="1090" spans="5:45" x14ac:dyDescent="0.3">
      <c r="E1090" s="15">
        <v>40962.555555555555</v>
      </c>
      <c r="F1090" s="21">
        <v>4.67</v>
      </c>
      <c r="G1090" s="21">
        <v>177.76999664306618</v>
      </c>
      <c r="H1090" s="42">
        <v>1.1687251225670698</v>
      </c>
      <c r="I1090" s="35">
        <v>284.60000000000002</v>
      </c>
      <c r="J1090" s="43">
        <v>0.10492505353319058</v>
      </c>
      <c r="K1090" s="44">
        <v>0.13760258290380359</v>
      </c>
      <c r="L1090" s="26">
        <f t="shared" si="304"/>
        <v>4.5973649189242263</v>
      </c>
      <c r="M1090" s="26">
        <f t="shared" si="305"/>
        <v>6.8587544303119488E-2</v>
      </c>
      <c r="N1090" s="96">
        <f t="shared" si="306"/>
        <v>5</v>
      </c>
      <c r="O1090" s="26">
        <f t="shared" si="307"/>
        <v>0.50745282521749735</v>
      </c>
      <c r="P1090" s="3">
        <f>IF(L1090&gt;'Power Curve'!$C$37,0,INDEX(Ci,$N1090,1)*POWER(1-O1090,3)+INDEX(Ci,$N1090,2)*3*O1090*POWER(1-O1090,2)+INDEX(Ci,$N1090,3)*3*POWER(O1090,2)*(1-O1090)+INDEX(Ci,$N1090,4)*POWER(O1090,3))</f>
        <v>137.79516047693269</v>
      </c>
      <c r="Q1090" s="3">
        <f>MAX(0,MIN(P1090-V1090+W1090,'Power Curve'!$C$39))</f>
        <v>135.43542751443431</v>
      </c>
      <c r="R1090" s="3">
        <f t="shared" si="308"/>
        <v>177.76999664306618</v>
      </c>
      <c r="S1090" s="3">
        <f t="shared" si="309"/>
        <v>-42.33456912863187</v>
      </c>
      <c r="T1090" s="3">
        <f t="shared" si="310"/>
        <v>42.33456912863187</v>
      </c>
      <c r="V1090" s="37">
        <f t="array" ref="V1090">SUM(_xlfn.NORM.DIST($AD$3:$AD$1003,$L1090,$AA1090,FALSE)*WindSpeedStep*$AE$3:$AE$1003)/AG1090</f>
        <v>113.70365239687597</v>
      </c>
      <c r="W1090" s="37">
        <f t="array" ref="W1090">SUM(_xlfn.NORM.DIST($AD$3:$AD$1003,$L1090,$AB1090,FALSE)*WindSpeedStep*$AE$3:$AE$1003)/AH1090</f>
        <v>111.34391943437757</v>
      </c>
      <c r="Y1090" s="1">
        <f t="shared" si="311"/>
        <v>4</v>
      </c>
      <c r="Z1090" s="99">
        <f>IF(L1090&lt;'Power Curve'!$P$28,'Power Curve'!$Q$28,IF(L1090&gt;'Power Curve'!$P$29,'Power Curve'!$Q$29,INDEX(ReferenceTurbulence,Y1090)+(L1090-INDEX(ReferenceTurbulenceWindSpeed,Y1090))*(INDEX(ReferenceTurbulence,Y1090+1)-INDEX(ReferenceTurbulence,Y1090))/(INDEX(ReferenceTurbulenceWindSpeed,Y1090+1)-INDEX(ReferenceTurbulenceWindSpeed,Y1090))))</f>
        <v>0.11745631990439195</v>
      </c>
      <c r="AA1090" s="100">
        <f t="shared" si="317"/>
        <v>0.53998956463439285</v>
      </c>
      <c r="AB1090" s="29">
        <f t="shared" si="318"/>
        <v>0.4823787602297368</v>
      </c>
      <c r="AG1090" s="40">
        <f t="array" ref="AG1090">SUM(_xlfn.NORM.DIST($AD$3:$AD$1003,$F1090,$AA1090,FALSE)*WindSpeedStep)</f>
        <v>1.0000000000000033</v>
      </c>
      <c r="AH1090" s="40">
        <f t="array" ref="AH1090">SUM(_xlfn.NORM.DIST($AD$3:$AD$1003,$F1090,$AB1090,FALSE)*WindSpeedStep)</f>
        <v>1.0000000000000033</v>
      </c>
      <c r="AJ1090" s="47">
        <f t="shared" si="312"/>
        <v>5</v>
      </c>
      <c r="AK1090" s="83" t="b">
        <f>COUNTIF('Power Curve'!$D$2:$D$31,AJ1090)&gt;0</f>
        <v>1</v>
      </c>
      <c r="AL1090" s="83" t="b">
        <f t="shared" si="313"/>
        <v>0</v>
      </c>
      <c r="AM1090" s="83" t="b">
        <f t="shared" si="319"/>
        <v>1</v>
      </c>
      <c r="AN1090" s="47" t="str">
        <f t="shared" si="314"/>
        <v>Inner</v>
      </c>
      <c r="AO1090" s="48" t="str">
        <f t="shared" si="315"/>
        <v>0.0-0.1</v>
      </c>
      <c r="AP1090" s="49" t="str">
        <f t="shared" si="320"/>
        <v>13-14</v>
      </c>
      <c r="AQ1090" s="49" t="str">
        <f t="shared" si="321"/>
        <v>Feb</v>
      </c>
      <c r="AR1090" s="48" t="str">
        <f t="shared" si="322"/>
        <v>275-285</v>
      </c>
      <c r="AS1090" s="49" t="str">
        <f t="shared" si="316"/>
        <v>Inner-TI</v>
      </c>
    </row>
    <row r="1091" spans="5:45" x14ac:dyDescent="0.3">
      <c r="E1091" s="15">
        <v>40962.5625</v>
      </c>
      <c r="F1091" s="21">
        <v>4.9800000000000004</v>
      </c>
      <c r="G1091" s="21">
        <v>175.81999969482428</v>
      </c>
      <c r="H1091" s="42">
        <v>1.1688106463861423</v>
      </c>
      <c r="I1091" s="35">
        <v>291.2</v>
      </c>
      <c r="J1091" s="43">
        <v>0.18674698795180722</v>
      </c>
      <c r="K1091" s="44">
        <v>0.18103877245974523</v>
      </c>
      <c r="L1091" s="26">
        <f t="shared" ref="L1091:L1154" si="323">F1091*(H1091/Ref_Density)^(1/3)</f>
        <v>4.9026628998362698</v>
      </c>
      <c r="M1091" s="26">
        <f t="shared" ref="M1091:M1154" si="324">(L1091-CutInWindSpeed)/(RatedWindSpeed-CutInWindSpeed)</f>
        <v>0.11577233140545459</v>
      </c>
      <c r="N1091" s="96">
        <f t="shared" ref="N1091:N1154" si="325">COUNTIF(xa,"&lt;"&amp;L1091)</f>
        <v>5</v>
      </c>
      <c r="O1091" s="26">
        <f t="shared" ref="O1091:O1154" si="326">(L1091-INDEX(xa,$N1091))/(INDEX(xb,$N1091)-INDEX(xa,$N1091))</f>
        <v>0.85655491697558128</v>
      </c>
      <c r="P1091" s="3">
        <f>IF(L1091&gt;'Power Curve'!$C$37,0,INDEX(Ci,$N1091,1)*POWER(1-O1091,3)+INDEX(Ci,$N1091,2)*3*O1091*POWER(1-O1091,2)+INDEX(Ci,$N1091,3)*3*POWER(O1091,2)*(1-O1091)+INDEX(Ci,$N1091,4)*POWER(O1091,3))</f>
        <v>190.99535603014749</v>
      </c>
      <c r="Q1091" s="3">
        <f>MAX(0,MIN(P1091-V1091+W1091,'Power Curve'!$C$39))</f>
        <v>201.71020461453998</v>
      </c>
      <c r="R1091" s="3">
        <f t="shared" ref="R1091:R1154" si="327">IF(AM1091,G1091,"")</f>
        <v>175.81999969482428</v>
      </c>
      <c r="S1091" s="3">
        <f t="shared" ref="S1091:S1154" si="328">IF(AM1091,Q1091-R1091,"")</f>
        <v>25.8902049197157</v>
      </c>
      <c r="T1091" s="3">
        <f t="shared" ref="T1091:T1154" si="329">IF(AM1091,ABS(S1091),"")</f>
        <v>25.8902049197157</v>
      </c>
      <c r="V1091" s="37">
        <f t="array" ref="V1091">SUM(_xlfn.NORM.DIST($AD$3:$AD$1003,$L1091,$AA1091,FALSE)*WindSpeedStep*$AE$3:$AE$1003)/AG1091</f>
        <v>168.16931939118876</v>
      </c>
      <c r="W1091" s="37">
        <f t="array" ref="W1091">SUM(_xlfn.NORM.DIST($AD$3:$AD$1003,$L1091,$AB1091,FALSE)*WindSpeedStep*$AE$3:$AE$1003)/AH1091</f>
        <v>178.88416797558125</v>
      </c>
      <c r="Y1091" s="1">
        <f t="shared" ref="Y1091:Y1154" si="330">COUNTIF(ReferenceTurbulenceWindSpeed,"&lt;"&amp;L1091)</f>
        <v>4</v>
      </c>
      <c r="Z1091" s="99">
        <f>IF(L1091&lt;'Power Curve'!$P$28,'Power Curve'!$Q$28,IF(L1091&gt;'Power Curve'!$P$29,'Power Curve'!$Q$29,INDEX(ReferenceTurbulence,Y1091)+(L1091-INDEX(ReferenceTurbulenceWindSpeed,Y1091))*(INDEX(ReferenceTurbulence,Y1091+1)-INDEX(ReferenceTurbulence,Y1091))/(INDEX(ReferenceTurbulenceWindSpeed,Y1091+1)-INDEX(ReferenceTurbulenceWindSpeed,Y1091))))</f>
        <v>0.11767910665660342</v>
      </c>
      <c r="AA1091" s="100">
        <f t="shared" si="317"/>
        <v>0.57694099029120494</v>
      </c>
      <c r="AB1091" s="29">
        <f t="shared" si="318"/>
        <v>0.91555752948749614</v>
      </c>
      <c r="AG1091" s="40">
        <f t="array" ref="AG1091">SUM(_xlfn.NORM.DIST($AD$3:$AD$1003,$F1091,$AA1091,FALSE)*WindSpeedStep)</f>
        <v>1.0000000000000038</v>
      </c>
      <c r="AH1091" s="40">
        <f t="array" ref="AH1091">SUM(_xlfn.NORM.DIST($AD$3:$AD$1003,$F1091,$AB1091,FALSE)*WindSpeedStep)</f>
        <v>0.99999998064584028</v>
      </c>
      <c r="AJ1091" s="47">
        <f t="shared" ref="AJ1091:AJ1154" si="331">MROUND(L1091-Centre_First_Bin,Bin_Width)+Centre_First_Bin</f>
        <v>5</v>
      </c>
      <c r="AK1091" s="83" t="b">
        <f>COUNTIF('Power Curve'!$D$2:$D$31,AJ1091)&gt;0</f>
        <v>1</v>
      </c>
      <c r="AL1091" s="83" t="b">
        <f t="shared" ref="AL1091:AL1154" si="332">(G1091&lt;0)</f>
        <v>0</v>
      </c>
      <c r="AM1091" s="83" t="b">
        <f t="shared" si="319"/>
        <v>1</v>
      </c>
      <c r="AN1091" s="47" t="str">
        <f t="shared" ref="AN1091:AN1154" si="333">IF(AM1091,IF(AND(J1091&gt;=LowerTurbLimit,J1091&lt;=UpperTurbLimit,K1091&gt;=LowerShearLimit,K1091&lt;=UpperShearLimit),"Inner","Outer"),"")</f>
        <v>Outer</v>
      </c>
      <c r="AO1091" s="48" t="str">
        <f t="shared" ref="AO1091:AO1154" si="334">IF(M1091&lt;0,"&lt;0",TEXT(MROUND(M1091+0.05,0.1)-0.1,"0.0")&amp;"-"&amp;TEXT(MROUND(M1091+0.05,0.1),"0.0"))</f>
        <v>0.1-0.2</v>
      </c>
      <c r="AP1091" s="49" t="str">
        <f t="shared" si="320"/>
        <v>13-14</v>
      </c>
      <c r="AQ1091" s="49" t="str">
        <f t="shared" si="321"/>
        <v>Feb</v>
      </c>
      <c r="AR1091" s="48" t="str">
        <f t="shared" si="322"/>
        <v>285-295</v>
      </c>
      <c r="AS1091" s="49" t="str">
        <f t="shared" ref="AS1091:AS1154" si="335">IF(AM1091,IF(M1091&lt;0.5,IF(J1091&lt;=LowerTurbLimit,"LWS-LTI",IF(J1091&gt;=UpperTurbLimit,"LWS-HTI","Inner-TI")),IF(J1091&lt;=LowerTurbLimit,"HWS-LTI",IF(J1091&gt;=UpperTurbLimit,"HWS-HTI","Inner-TI"))),"")</f>
        <v>LWS-HTI</v>
      </c>
    </row>
    <row r="1092" spans="5:45" x14ac:dyDescent="0.3">
      <c r="E1092" s="15">
        <v>40962.569444444445</v>
      </c>
      <c r="F1092" s="21">
        <v>4.6900000000000004</v>
      </c>
      <c r="G1092" s="21">
        <v>121.07000350952171</v>
      </c>
      <c r="H1092" s="42">
        <v>1.1691528666753546</v>
      </c>
      <c r="I1092" s="35">
        <v>301.5</v>
      </c>
      <c r="J1092" s="43">
        <v>0.14498933901918976</v>
      </c>
      <c r="K1092" s="44">
        <v>0.23710037486874594</v>
      </c>
      <c r="L1092" s="26">
        <f t="shared" si="323"/>
        <v>4.6176170475504783</v>
      </c>
      <c r="M1092" s="26">
        <f t="shared" si="324"/>
        <v>7.1717576066657795E-2</v>
      </c>
      <c r="N1092" s="96">
        <f t="shared" si="325"/>
        <v>5</v>
      </c>
      <c r="O1092" s="26">
        <f t="shared" si="326"/>
        <v>0.53061072637641538</v>
      </c>
      <c r="P1092" s="3">
        <f>IF(L1092&gt;'Power Curve'!$C$37,0,INDEX(Ci,$N1092,1)*POWER(1-O1092,3)+INDEX(Ci,$N1092,2)*3*O1092*POWER(1-O1092,2)+INDEX(Ci,$N1092,3)*3*POWER(O1092,2)*(1-O1092)+INDEX(Ci,$N1092,4)*POWER(O1092,3))</f>
        <v>141.26536102066802</v>
      </c>
      <c r="Q1092" s="3">
        <f>MAX(0,MIN(P1092-V1092+W1092,'Power Curve'!$C$39))</f>
        <v>146.93928293585702</v>
      </c>
      <c r="R1092" s="3">
        <f t="shared" si="327"/>
        <v>121.07000350952171</v>
      </c>
      <c r="S1092" s="3">
        <f t="shared" si="328"/>
        <v>25.869279426335311</v>
      </c>
      <c r="T1092" s="3">
        <f t="shared" si="329"/>
        <v>25.869279426335311</v>
      </c>
      <c r="V1092" s="37">
        <f t="array" ref="V1092">SUM(_xlfn.NORM.DIST($AD$3:$AD$1003,$L1092,$AA1092,FALSE)*WindSpeedStep*$AE$3:$AE$1003)/AG1092</f>
        <v>117.24039719291379</v>
      </c>
      <c r="W1092" s="37">
        <f t="array" ref="W1092">SUM(_xlfn.NORM.DIST($AD$3:$AD$1003,$L1092,$AB1092,FALSE)*WindSpeedStep*$AE$3:$AE$1003)/AH1092</f>
        <v>122.91431910810279</v>
      </c>
      <c r="Y1092" s="1">
        <f t="shared" si="330"/>
        <v>4</v>
      </c>
      <c r="Z1092" s="99">
        <f>IF(L1092&lt;'Power Curve'!$P$28,'Power Curve'!$Q$28,IF(L1092&gt;'Power Curve'!$P$29,'Power Curve'!$Q$29,INDEX(ReferenceTurbulence,Y1092)+(L1092-INDEX(ReferenceTurbulenceWindSpeed,Y1092))*(INDEX(ReferenceTurbulence,Y1092+1)-INDEX(ReferenceTurbulence,Y1092))/(INDEX(ReferenceTurbulenceWindSpeed,Y1092+1)-INDEX(ReferenceTurbulenceWindSpeed,Y1092))))</f>
        <v>0.11747109860010599</v>
      </c>
      <c r="AA1092" s="100">
        <f t="shared" ref="AA1092:AA1155" si="336">Z1092*L1092</f>
        <v>0.54243654749033254</v>
      </c>
      <c r="AB1092" s="29">
        <f t="shared" ref="AB1092:AB1155" si="337">L1092*J1092</f>
        <v>0.66950524356808638</v>
      </c>
      <c r="AG1092" s="40">
        <f t="array" ref="AG1092">SUM(_xlfn.NORM.DIST($AD$3:$AD$1003,$F1092,$AA1092,FALSE)*WindSpeedStep)</f>
        <v>1.0000000000000031</v>
      </c>
      <c r="AH1092" s="40">
        <f t="array" ref="AH1092">SUM(_xlfn.NORM.DIST($AD$3:$AD$1003,$F1092,$AB1092,FALSE)*WindSpeedStep)</f>
        <v>0.99999999999931521</v>
      </c>
      <c r="AJ1092" s="47">
        <f t="shared" si="331"/>
        <v>5</v>
      </c>
      <c r="AK1092" s="83" t="b">
        <f>COUNTIF('Power Curve'!$D$2:$D$31,AJ1092)&gt;0</f>
        <v>1</v>
      </c>
      <c r="AL1092" s="83" t="b">
        <f t="shared" si="332"/>
        <v>0</v>
      </c>
      <c r="AM1092" s="83" t="b">
        <f t="shared" ref="AM1092:AM1155" si="338">AND(AK1092,NOT(AL1092))</f>
        <v>1</v>
      </c>
      <c r="AN1092" s="47" t="str">
        <f t="shared" si="333"/>
        <v>Outer</v>
      </c>
      <c r="AO1092" s="48" t="str">
        <f t="shared" si="334"/>
        <v>0.0-0.1</v>
      </c>
      <c r="AP1092" s="49" t="str">
        <f t="shared" ref="AP1092:AP1155" si="339">IF(AM1092,HOUR(E1092)&amp;"-"&amp;HOUR(E1092)+1,"")</f>
        <v>13-14</v>
      </c>
      <c r="AQ1092" s="49" t="str">
        <f t="shared" ref="AQ1092:AQ1155" si="340">IF(AM1092,TEXT(E1092,"mmm"),"")</f>
        <v>Feb</v>
      </c>
      <c r="AR1092" s="48" t="str">
        <f t="shared" ref="AR1092:AR1155" si="341">IF(AM1092,IF(OR(I1092&lt;5,I1092&gt;=355),"355-5",MROUND(I1092,10)-5&amp;"-"&amp;MROUND(I1092,10)+5),"")</f>
        <v>295-305</v>
      </c>
      <c r="AS1092" s="49" t="str">
        <f t="shared" si="335"/>
        <v>LWS-HTI</v>
      </c>
    </row>
    <row r="1093" spans="5:45" x14ac:dyDescent="0.3">
      <c r="E1093" s="15">
        <v>40962.576388888891</v>
      </c>
      <c r="F1093" s="21">
        <v>4.63</v>
      </c>
      <c r="G1093" s="21">
        <v>120.11999893188479</v>
      </c>
      <c r="H1093" s="42">
        <v>1.1698997846185977</v>
      </c>
      <c r="I1093" s="35">
        <v>303.89999999999998</v>
      </c>
      <c r="J1093" s="43">
        <v>0.15334773218142547</v>
      </c>
      <c r="K1093" s="44">
        <v>0.31979804442061027</v>
      </c>
      <c r="L1093" s="26">
        <f t="shared" si="323"/>
        <v>4.5595135965890758</v>
      </c>
      <c r="M1093" s="26">
        <f t="shared" si="324"/>
        <v>6.2737500419467074E-2</v>
      </c>
      <c r="N1093" s="96">
        <f t="shared" si="325"/>
        <v>5</v>
      </c>
      <c r="O1093" s="26">
        <f t="shared" si="326"/>
        <v>0.46417060054134579</v>
      </c>
      <c r="P1093" s="3">
        <f>IF(L1093&gt;'Power Curve'!$C$37,0,INDEX(Ci,$N1093,1)*POWER(1-O1093,3)+INDEX(Ci,$N1093,2)*3*O1093*POWER(1-O1093,2)+INDEX(Ci,$N1093,3)*3*POWER(O1093,2)*(1-O1093)+INDEX(Ci,$N1093,4)*POWER(O1093,3))</f>
        <v>131.39812789970915</v>
      </c>
      <c r="Q1093" s="3">
        <f>MAX(0,MIN(P1093-V1093+W1093,'Power Curve'!$C$39))</f>
        <v>139.84550839074683</v>
      </c>
      <c r="R1093" s="3">
        <f t="shared" si="327"/>
        <v>120.11999893188479</v>
      </c>
      <c r="S1093" s="3">
        <f t="shared" si="328"/>
        <v>19.725509458862035</v>
      </c>
      <c r="T1093" s="3">
        <f t="shared" si="329"/>
        <v>19.725509458862035</v>
      </c>
      <c r="V1093" s="37">
        <f t="array" ref="V1093">SUM(_xlfn.NORM.DIST($AD$3:$AD$1003,$L1093,$AA1093,FALSE)*WindSpeedStep*$AE$3:$AE$1003)/AG1093</f>
        <v>107.14801229036496</v>
      </c>
      <c r="W1093" s="37">
        <f t="array" ref="W1093">SUM(_xlfn.NORM.DIST($AD$3:$AD$1003,$L1093,$AB1093,FALSE)*WindSpeedStep*$AE$3:$AE$1003)/AH1093</f>
        <v>115.59539278140264</v>
      </c>
      <c r="Y1093" s="1">
        <f t="shared" si="330"/>
        <v>4</v>
      </c>
      <c r="Z1093" s="99">
        <f>IF(L1093&lt;'Power Curve'!$P$28,'Power Curve'!$Q$28,IF(L1093&gt;'Power Curve'!$P$29,'Power Curve'!$Q$29,INDEX(ReferenceTurbulence,Y1093)+(L1093-INDEX(ReferenceTurbulenceWindSpeed,Y1093))*(INDEX(ReferenceTurbulence,Y1093+1)-INDEX(ReferenceTurbulence,Y1093))/(INDEX(ReferenceTurbulenceWindSpeed,Y1093+1)-INDEX(ReferenceTurbulenceWindSpeed,Y1093))))</f>
        <v>0.11742869845355638</v>
      </c>
      <c r="AA1093" s="100">
        <f t="shared" si="336"/>
        <v>0.53541774722874891</v>
      </c>
      <c r="AB1093" s="29">
        <f t="shared" si="337"/>
        <v>0.69919106988730961</v>
      </c>
      <c r="AG1093" s="40">
        <f t="array" ref="AG1093">SUM(_xlfn.NORM.DIST($AD$3:$AD$1003,$F1093,$AA1093,FALSE)*WindSpeedStep)</f>
        <v>1.0000000000000031</v>
      </c>
      <c r="AH1093" s="40">
        <f t="array" ref="AH1093">SUM(_xlfn.NORM.DIST($AD$3:$AD$1003,$F1093,$AB1093,FALSE)*WindSpeedStep)</f>
        <v>0.99999999998951938</v>
      </c>
      <c r="AJ1093" s="47">
        <f t="shared" si="331"/>
        <v>5</v>
      </c>
      <c r="AK1093" s="83" t="b">
        <f>COUNTIF('Power Curve'!$D$2:$D$31,AJ1093)&gt;0</f>
        <v>1</v>
      </c>
      <c r="AL1093" s="83" t="b">
        <f t="shared" si="332"/>
        <v>0</v>
      </c>
      <c r="AM1093" s="83" t="b">
        <f t="shared" si="338"/>
        <v>1</v>
      </c>
      <c r="AN1093" s="47" t="str">
        <f t="shared" si="333"/>
        <v>Outer</v>
      </c>
      <c r="AO1093" s="48" t="str">
        <f t="shared" si="334"/>
        <v>0.0-0.1</v>
      </c>
      <c r="AP1093" s="49" t="str">
        <f t="shared" si="339"/>
        <v>13-14</v>
      </c>
      <c r="AQ1093" s="49" t="str">
        <f t="shared" si="340"/>
        <v>Feb</v>
      </c>
      <c r="AR1093" s="48" t="str">
        <f t="shared" si="341"/>
        <v>295-305</v>
      </c>
      <c r="AS1093" s="49" t="str">
        <f t="shared" si="335"/>
        <v>LWS-HTI</v>
      </c>
    </row>
    <row r="1094" spans="5:45" x14ac:dyDescent="0.3">
      <c r="E1094" s="15">
        <v>40962.583333333336</v>
      </c>
      <c r="F1094" s="21">
        <v>4.54</v>
      </c>
      <c r="G1094" s="21">
        <v>195.15999221801781</v>
      </c>
      <c r="H1094" s="42">
        <v>1.1699854570405861</v>
      </c>
      <c r="I1094" s="35">
        <v>308.10000000000002</v>
      </c>
      <c r="J1094" s="43">
        <v>0.14537444933920707</v>
      </c>
      <c r="K1094" s="44">
        <v>0.34297275280867107</v>
      </c>
      <c r="L1094" s="26">
        <f t="shared" si="323"/>
        <v>4.470992875109677</v>
      </c>
      <c r="M1094" s="26">
        <f t="shared" si="324"/>
        <v>4.9056337561223719E-2</v>
      </c>
      <c r="N1094" s="96">
        <f t="shared" si="325"/>
        <v>5</v>
      </c>
      <c r="O1094" s="26">
        <f t="shared" si="326"/>
        <v>0.36294893854386284</v>
      </c>
      <c r="P1094" s="3">
        <f>IF(L1094&gt;'Power Curve'!$C$37,0,INDEX(Ci,$N1094,1)*POWER(1-O1094,3)+INDEX(Ci,$N1094,2)*3*O1094*POWER(1-O1094,2)+INDEX(Ci,$N1094,3)*3*POWER(O1094,2)*(1-O1094)+INDEX(Ci,$N1094,4)*POWER(O1094,3))</f>
        <v>117.03359791392963</v>
      </c>
      <c r="Q1094" s="3">
        <f>MAX(0,MIN(P1094-V1094+W1094,'Power Curve'!$C$39))</f>
        <v>124.56025286945847</v>
      </c>
      <c r="R1094" s="3">
        <f t="shared" si="327"/>
        <v>195.15999221801781</v>
      </c>
      <c r="S1094" s="3">
        <f t="shared" si="328"/>
        <v>-70.599739348559339</v>
      </c>
      <c r="T1094" s="3">
        <f t="shared" si="329"/>
        <v>70.599739348559339</v>
      </c>
      <c r="V1094" s="37">
        <f t="array" ref="V1094">SUM(_xlfn.NORM.DIST($AD$3:$AD$1003,$L1094,$AA1094,FALSE)*WindSpeedStep*$AE$3:$AE$1003)/AG1094</f>
        <v>92.164779197269368</v>
      </c>
      <c r="W1094" s="37">
        <f t="array" ref="W1094">SUM(_xlfn.NORM.DIST($AD$3:$AD$1003,$L1094,$AB1094,FALSE)*WindSpeedStep*$AE$3:$AE$1003)/AH1094</f>
        <v>99.691434152798209</v>
      </c>
      <c r="Y1094" s="1">
        <f t="shared" si="330"/>
        <v>4</v>
      </c>
      <c r="Z1094" s="99">
        <f>IF(L1094&lt;'Power Curve'!$P$28,'Power Curve'!$Q$28,IF(L1094&gt;'Power Curve'!$P$29,'Power Curve'!$Q$29,INDEX(ReferenceTurbulence,Y1094)+(L1094-INDEX(ReferenceTurbulenceWindSpeed,Y1094))*(INDEX(ReferenceTurbulence,Y1094+1)-INDEX(ReferenceTurbulence,Y1094))/(INDEX(ReferenceTurbulenceWindSpeed,Y1094+1)-INDEX(ReferenceTurbulenceWindSpeed,Y1094))))</f>
        <v>0.11736410174714224</v>
      </c>
      <c r="AA1094" s="100">
        <f t="shared" si="336"/>
        <v>0.52473406270512013</v>
      </c>
      <c r="AB1094" s="29">
        <f t="shared" si="337"/>
        <v>0.64996812721858754</v>
      </c>
      <c r="AG1094" s="40">
        <f t="array" ref="AG1094">SUM(_xlfn.NORM.DIST($AD$3:$AD$1003,$F1094,$AA1094,FALSE)*WindSpeedStep)</f>
        <v>1.0000000000000033</v>
      </c>
      <c r="AH1094" s="40">
        <f t="array" ref="AH1094">SUM(_xlfn.NORM.DIST($AD$3:$AD$1003,$F1094,$AB1094,FALSE)*WindSpeedStep)</f>
        <v>0.99999999999922173</v>
      </c>
      <c r="AJ1094" s="47">
        <f t="shared" si="331"/>
        <v>4</v>
      </c>
      <c r="AK1094" s="83" t="b">
        <f>COUNTIF('Power Curve'!$D$2:$D$31,AJ1094)&gt;0</f>
        <v>1</v>
      </c>
      <c r="AL1094" s="83" t="b">
        <f t="shared" si="332"/>
        <v>0</v>
      </c>
      <c r="AM1094" s="83" t="b">
        <f t="shared" si="338"/>
        <v>1</v>
      </c>
      <c r="AN1094" s="47" t="str">
        <f t="shared" si="333"/>
        <v>Outer</v>
      </c>
      <c r="AO1094" s="48" t="str">
        <f t="shared" si="334"/>
        <v>0.0-0.1</v>
      </c>
      <c r="AP1094" s="49" t="str">
        <f t="shared" si="339"/>
        <v>14-15</v>
      </c>
      <c r="AQ1094" s="49" t="str">
        <f t="shared" si="340"/>
        <v>Feb</v>
      </c>
      <c r="AR1094" s="48" t="str">
        <f t="shared" si="341"/>
        <v>305-315</v>
      </c>
      <c r="AS1094" s="49" t="str">
        <f t="shared" si="335"/>
        <v>LWS-HTI</v>
      </c>
    </row>
    <row r="1095" spans="5:45" x14ac:dyDescent="0.3">
      <c r="E1095" s="15">
        <v>40962.590277777781</v>
      </c>
      <c r="F1095" s="21">
        <v>3.9</v>
      </c>
      <c r="G1095" s="21">
        <v>82.739995956421296</v>
      </c>
      <c r="H1095" s="42">
        <v>1.1700711420111733</v>
      </c>
      <c r="I1095" s="35">
        <v>309.3</v>
      </c>
      <c r="J1095" s="43">
        <v>0.1717948717948718</v>
      </c>
      <c r="K1095" s="44">
        <v>0.50627455883206129</v>
      </c>
      <c r="L1095" s="26">
        <f t="shared" si="323"/>
        <v>3.8408145090401336</v>
      </c>
      <c r="M1095" s="26">
        <f t="shared" si="324"/>
        <v>-4.8339760345022909E-2</v>
      </c>
      <c r="N1095" s="96">
        <f t="shared" si="325"/>
        <v>4</v>
      </c>
      <c r="O1095" s="26">
        <f t="shared" si="326"/>
        <v>0.77716285041035282</v>
      </c>
      <c r="P1095" s="3">
        <f>IF(L1095&gt;'Power Curve'!$C$37,0,INDEX(Ci,$N1095,1)*POWER(1-O1095,3)+INDEX(Ci,$N1095,2)*3*O1095*POWER(1-O1095,2)+INDEX(Ci,$N1095,3)*3*POWER(O1095,2)*(1-O1095)+INDEX(Ci,$N1095,4)*POWER(O1095,3))</f>
        <v>51.694081707304726</v>
      </c>
      <c r="Q1095" s="3">
        <f>MAX(0,MIN(P1095-V1095+W1095,'Power Curve'!$C$39))</f>
        <v>67.648401390963798</v>
      </c>
      <c r="R1095" s="3">
        <f t="shared" si="327"/>
        <v>82.739995956421296</v>
      </c>
      <c r="S1095" s="3">
        <f t="shared" si="328"/>
        <v>-15.091594565457498</v>
      </c>
      <c r="T1095" s="3">
        <f t="shared" si="329"/>
        <v>15.091594565457498</v>
      </c>
      <c r="V1095" s="37">
        <f t="array" ref="V1095">SUM(_xlfn.NORM.DIST($AD$3:$AD$1003,$L1095,$AA1095,FALSE)*WindSpeedStep*$AE$3:$AE$1003)/AG1095</f>
        <v>15.294263519261287</v>
      </c>
      <c r="W1095" s="37">
        <f t="array" ref="W1095">SUM(_xlfn.NORM.DIST($AD$3:$AD$1003,$L1095,$AB1095,FALSE)*WindSpeedStep*$AE$3:$AE$1003)/AH1095</f>
        <v>31.248583202920354</v>
      </c>
      <c r="Y1095" s="1">
        <f t="shared" si="330"/>
        <v>3</v>
      </c>
      <c r="Z1095" s="99">
        <f>IF(L1095&lt;'Power Curve'!$P$28,'Power Curve'!$Q$28,IF(L1095&gt;'Power Curve'!$P$29,'Power Curve'!$Q$29,INDEX(ReferenceTurbulence,Y1095)+(L1095-INDEX(ReferenceTurbulenceWindSpeed,Y1095))*(INDEX(ReferenceTurbulence,Y1095+1)-INDEX(ReferenceTurbulence,Y1095))/(INDEX(ReferenceTurbulenceWindSpeed,Y1095+1)-INDEX(ReferenceTurbulenceWindSpeed,Y1095))))</f>
        <v>0.11713247834199569</v>
      </c>
      <c r="AA1095" s="100">
        <f t="shared" si="336"/>
        <v>0.44988412229576624</v>
      </c>
      <c r="AB1095" s="29">
        <f t="shared" si="337"/>
        <v>0.65983223616843323</v>
      </c>
      <c r="AG1095" s="40">
        <f t="array" ref="AG1095">SUM(_xlfn.NORM.DIST($AD$3:$AD$1003,$F1095,$AA1095,FALSE)*WindSpeedStep)</f>
        <v>1.0000000000000011</v>
      </c>
      <c r="AH1095" s="40">
        <f t="array" ref="AH1095">SUM(_xlfn.NORM.DIST($AD$3:$AD$1003,$F1095,$AB1095,FALSE)*WindSpeedStep)</f>
        <v>0.9999999989640781</v>
      </c>
      <c r="AJ1095" s="47">
        <f t="shared" si="331"/>
        <v>4</v>
      </c>
      <c r="AK1095" s="83" t="b">
        <f>COUNTIF('Power Curve'!$D$2:$D$31,AJ1095)&gt;0</f>
        <v>1</v>
      </c>
      <c r="AL1095" s="83" t="b">
        <f t="shared" si="332"/>
        <v>0</v>
      </c>
      <c r="AM1095" s="83" t="b">
        <f t="shared" si="338"/>
        <v>1</v>
      </c>
      <c r="AN1095" s="47" t="str">
        <f t="shared" si="333"/>
        <v>Outer</v>
      </c>
      <c r="AO1095" s="48" t="str">
        <f t="shared" si="334"/>
        <v>&lt;0</v>
      </c>
      <c r="AP1095" s="49" t="str">
        <f t="shared" si="339"/>
        <v>14-15</v>
      </c>
      <c r="AQ1095" s="49" t="str">
        <f t="shared" si="340"/>
        <v>Feb</v>
      </c>
      <c r="AR1095" s="48" t="str">
        <f t="shared" si="341"/>
        <v>305-315</v>
      </c>
      <c r="AS1095" s="49" t="str">
        <f t="shared" si="335"/>
        <v>LWS-HTI</v>
      </c>
    </row>
    <row r="1096" spans="5:45" x14ac:dyDescent="0.3">
      <c r="E1096" s="15">
        <v>40962.604166666664</v>
      </c>
      <c r="F1096" s="21">
        <v>5.55</v>
      </c>
      <c r="G1096" s="21">
        <v>346.79001235961903</v>
      </c>
      <c r="H1096" s="42">
        <v>1.170090125155389</v>
      </c>
      <c r="I1096" s="35">
        <v>299.8</v>
      </c>
      <c r="J1096" s="43">
        <v>0.19099099099099101</v>
      </c>
      <c r="K1096" s="44">
        <v>0.3171364806295825</v>
      </c>
      <c r="L1096" s="26">
        <f t="shared" si="323"/>
        <v>5.4658040522425191</v>
      </c>
      <c r="M1096" s="26">
        <f t="shared" si="324"/>
        <v>0.20280761184023688</v>
      </c>
      <c r="N1096" s="96">
        <f t="shared" si="325"/>
        <v>6</v>
      </c>
      <c r="O1096" s="26">
        <f t="shared" si="326"/>
        <v>0.43625843389095853</v>
      </c>
      <c r="P1096" s="3">
        <f>IF(L1096&gt;'Power Curve'!$C$37,0,INDEX(Ci,$N1096,1)*POWER(1-O1096,3)+INDEX(Ci,$N1096,2)*3*O1096*POWER(1-O1096,2)+INDEX(Ci,$N1096,3)*3*POWER(O1096,2)*(1-O1096)+INDEX(Ci,$N1096,4)*POWER(O1096,3))</f>
        <v>276.55108588167576</v>
      </c>
      <c r="Q1096" s="3">
        <f>MAX(0,MIN(P1096-V1096+W1096,'Power Curve'!$C$39))</f>
        <v>286.51233213649795</v>
      </c>
      <c r="R1096" s="3">
        <f t="shared" si="327"/>
        <v>346.79001235961903</v>
      </c>
      <c r="S1096" s="3">
        <f t="shared" si="328"/>
        <v>-60.277680223121081</v>
      </c>
      <c r="T1096" s="3">
        <f t="shared" si="329"/>
        <v>60.277680223121081</v>
      </c>
      <c r="V1096" s="37">
        <f t="array" ref="V1096">SUM(_xlfn.NORM.DIST($AD$3:$AD$1003,$L1096,$AA1096,FALSE)*WindSpeedStep*$AE$3:$AE$1003)/AG1096</f>
        <v>269.40568504876228</v>
      </c>
      <c r="W1096" s="37">
        <f t="array" ref="W1096">SUM(_xlfn.NORM.DIST($AD$3:$AD$1003,$L1096,$AB1096,FALSE)*WindSpeedStep*$AE$3:$AE$1003)/AH1096</f>
        <v>279.36693130358447</v>
      </c>
      <c r="Y1096" s="1">
        <f t="shared" si="330"/>
        <v>5</v>
      </c>
      <c r="Z1096" s="99">
        <f>IF(L1096&lt;'Power Curve'!$P$28,'Power Curve'!$Q$28,IF(L1096&gt;'Power Curve'!$P$29,'Power Curve'!$Q$29,INDEX(ReferenceTurbulence,Y1096)+(L1096-INDEX(ReferenceTurbulenceWindSpeed,Y1096))*(INDEX(ReferenceTurbulence,Y1096+1)-INDEX(ReferenceTurbulence,Y1096))/(INDEX(ReferenceTurbulenceWindSpeed,Y1096+1)-INDEX(ReferenceTurbulenceWindSpeed,Y1096))))</f>
        <v>0.11944382628231659</v>
      </c>
      <c r="AA1096" s="100">
        <f t="shared" si="336"/>
        <v>0.65285654970923757</v>
      </c>
      <c r="AB1096" s="29">
        <f t="shared" si="337"/>
        <v>1.0439193325003731</v>
      </c>
      <c r="AG1096" s="40">
        <f t="array" ref="AG1096">SUM(_xlfn.NORM.DIST($AD$3:$AD$1003,$F1096,$AA1096,FALSE)*WindSpeedStep)</f>
        <v>1.0000000000000033</v>
      </c>
      <c r="AH1096" s="40">
        <f t="array" ref="AH1096">SUM(_xlfn.NORM.DIST($AD$3:$AD$1003,$F1096,$AB1096,FALSE)*WindSpeedStep)</f>
        <v>0.99999995984869017</v>
      </c>
      <c r="AJ1096" s="47">
        <f t="shared" si="331"/>
        <v>5</v>
      </c>
      <c r="AK1096" s="83" t="b">
        <f>COUNTIF('Power Curve'!$D$2:$D$31,AJ1096)&gt;0</f>
        <v>1</v>
      </c>
      <c r="AL1096" s="83" t="b">
        <f t="shared" si="332"/>
        <v>0</v>
      </c>
      <c r="AM1096" s="83" t="b">
        <f t="shared" si="338"/>
        <v>1</v>
      </c>
      <c r="AN1096" s="47" t="str">
        <f t="shared" si="333"/>
        <v>Outer</v>
      </c>
      <c r="AO1096" s="48" t="str">
        <f t="shared" si="334"/>
        <v>0.2-0.3</v>
      </c>
      <c r="AP1096" s="49" t="str">
        <f t="shared" si="339"/>
        <v>14-15</v>
      </c>
      <c r="AQ1096" s="49" t="str">
        <f t="shared" si="340"/>
        <v>Feb</v>
      </c>
      <c r="AR1096" s="48" t="str">
        <f t="shared" si="341"/>
        <v>295-305</v>
      </c>
      <c r="AS1096" s="49" t="str">
        <f t="shared" si="335"/>
        <v>LWS-HTI</v>
      </c>
    </row>
    <row r="1097" spans="5:45" x14ac:dyDescent="0.3">
      <c r="E1097" s="15">
        <v>40962.611111111109</v>
      </c>
      <c r="F1097" s="21">
        <v>6.61</v>
      </c>
      <c r="G1097" s="21">
        <v>552.08002662658714</v>
      </c>
      <c r="H1097" s="42">
        <v>1.1700472913852455</v>
      </c>
      <c r="I1097" s="35">
        <v>301.89999999999998</v>
      </c>
      <c r="J1097" s="43">
        <v>8.4720121028744336E-2</v>
      </c>
      <c r="K1097" s="44">
        <v>0.26930301225173853</v>
      </c>
      <c r="L1097" s="26">
        <f t="shared" si="323"/>
        <v>6.509643949437951</v>
      </c>
      <c r="M1097" s="26">
        <f t="shared" si="324"/>
        <v>0.36413643285291086</v>
      </c>
      <c r="N1097" s="96">
        <f t="shared" si="325"/>
        <v>7</v>
      </c>
      <c r="O1097" s="26">
        <f t="shared" si="326"/>
        <v>0.48615500789787292</v>
      </c>
      <c r="P1097" s="3">
        <f>IF(L1097&gt;'Power Curve'!$C$37,0,INDEX(Ci,$N1097,1)*POWER(1-O1097,3)+INDEX(Ci,$N1097,2)*3*O1097*POWER(1-O1097,2)+INDEX(Ci,$N1097,3)*3*POWER(O1097,2)*(1-O1097)+INDEX(Ci,$N1097,4)*POWER(O1097,3))</f>
        <v>473.0313572943295</v>
      </c>
      <c r="Q1097" s="3">
        <f>MAX(0,MIN(P1097-V1097+W1097,'Power Curve'!$C$39))</f>
        <v>464.41639227553355</v>
      </c>
      <c r="R1097" s="3">
        <f t="shared" si="327"/>
        <v>552.08002662658714</v>
      </c>
      <c r="S1097" s="3">
        <f t="shared" si="328"/>
        <v>-87.663634351053588</v>
      </c>
      <c r="T1097" s="3">
        <f t="shared" si="329"/>
        <v>87.663634351053588</v>
      </c>
      <c r="V1097" s="37">
        <f t="array" ref="V1097">SUM(_xlfn.NORM.DIST($AD$3:$AD$1003,$L1097,$AA1097,FALSE)*WindSpeedStep*$AE$3:$AE$1003)/AG1097</f>
        <v>477.72636866969327</v>
      </c>
      <c r="W1097" s="37">
        <f t="array" ref="W1097">SUM(_xlfn.NORM.DIST($AD$3:$AD$1003,$L1097,$AB1097,FALSE)*WindSpeedStep*$AE$3:$AE$1003)/AH1097</f>
        <v>469.11140365089733</v>
      </c>
      <c r="Y1097" s="1">
        <f t="shared" si="330"/>
        <v>6</v>
      </c>
      <c r="Z1097" s="99">
        <f>IF(L1097&lt;'Power Curve'!$P$28,'Power Curve'!$Q$28,IF(L1097&gt;'Power Curve'!$P$29,'Power Curve'!$Q$29,INDEX(ReferenceTurbulence,Y1097)+(L1097-INDEX(ReferenceTurbulenceWindSpeed,Y1097))*(INDEX(ReferenceTurbulence,Y1097+1)-INDEX(ReferenceTurbulence,Y1097))/(INDEX(ReferenceTurbulenceWindSpeed,Y1097+1)-INDEX(ReferenceTurbulenceWindSpeed,Y1097))))</f>
        <v>0.12066585538734657</v>
      </c>
      <c r="AA1097" s="100">
        <f t="shared" si="336"/>
        <v>0.78549175542599536</v>
      </c>
      <c r="AB1097" s="29">
        <f t="shared" si="337"/>
        <v>0.55149782325041652</v>
      </c>
      <c r="AG1097" s="40">
        <f t="array" ref="AG1097">SUM(_xlfn.NORM.DIST($AD$3:$AD$1003,$F1097,$AA1097,FALSE)*WindSpeedStep)</f>
        <v>1.0000000000000031</v>
      </c>
      <c r="AH1097" s="40">
        <f t="array" ref="AH1097">SUM(_xlfn.NORM.DIST($AD$3:$AD$1003,$F1097,$AB1097,FALSE)*WindSpeedStep)</f>
        <v>1.0000000000000036</v>
      </c>
      <c r="AJ1097" s="47">
        <f t="shared" si="331"/>
        <v>7</v>
      </c>
      <c r="AK1097" s="83" t="b">
        <f>COUNTIF('Power Curve'!$D$2:$D$31,AJ1097)&gt;0</f>
        <v>1</v>
      </c>
      <c r="AL1097" s="83" t="b">
        <f t="shared" si="332"/>
        <v>0</v>
      </c>
      <c r="AM1097" s="83" t="b">
        <f t="shared" si="338"/>
        <v>1</v>
      </c>
      <c r="AN1097" s="47" t="str">
        <f t="shared" si="333"/>
        <v>Outer</v>
      </c>
      <c r="AO1097" s="48" t="str">
        <f t="shared" si="334"/>
        <v>0.3-0.4</v>
      </c>
      <c r="AP1097" s="49" t="str">
        <f t="shared" si="339"/>
        <v>14-15</v>
      </c>
      <c r="AQ1097" s="49" t="str">
        <f t="shared" si="340"/>
        <v>Feb</v>
      </c>
      <c r="AR1097" s="48" t="str">
        <f t="shared" si="341"/>
        <v>295-305</v>
      </c>
      <c r="AS1097" s="49" t="str">
        <f t="shared" si="335"/>
        <v>LWS-LTI</v>
      </c>
    </row>
    <row r="1098" spans="5:45" x14ac:dyDescent="0.3">
      <c r="E1098" s="15">
        <v>40962.618055555555</v>
      </c>
      <c r="F1098" s="21">
        <v>6.76</v>
      </c>
      <c r="G1098" s="21">
        <v>629.00998497009323</v>
      </c>
      <c r="H1098" s="42">
        <v>1.1698331695587287</v>
      </c>
      <c r="I1098" s="35">
        <v>307.10000000000002</v>
      </c>
      <c r="J1098" s="43">
        <v>7.1005917159763315E-2</v>
      </c>
      <c r="K1098" s="44">
        <v>0.2800491826456889</v>
      </c>
      <c r="L1098" s="26">
        <f t="shared" si="323"/>
        <v>6.6569604505125959</v>
      </c>
      <c r="M1098" s="26">
        <f t="shared" si="324"/>
        <v>0.38690467298048198</v>
      </c>
      <c r="N1098" s="96">
        <f t="shared" si="325"/>
        <v>7</v>
      </c>
      <c r="O1098" s="26">
        <f t="shared" si="326"/>
        <v>0.63590904439163598</v>
      </c>
      <c r="P1098" s="3">
        <f>IF(L1098&gt;'Power Curve'!$C$37,0,INDEX(Ci,$N1098,1)*POWER(1-O1098,3)+INDEX(Ci,$N1098,2)*3*O1098*POWER(1-O1098,2)+INDEX(Ci,$N1098,3)*3*POWER(O1098,2)*(1-O1098)+INDEX(Ci,$N1098,4)*POWER(O1098,3))</f>
        <v>509.14781497403828</v>
      </c>
      <c r="Q1098" s="3">
        <f>MAX(0,MIN(P1098-V1098+W1098,'Power Curve'!$C$39))</f>
        <v>497.2900374648832</v>
      </c>
      <c r="R1098" s="3">
        <f t="shared" si="327"/>
        <v>629.00998497009323</v>
      </c>
      <c r="S1098" s="3">
        <f t="shared" si="328"/>
        <v>-131.71994750521003</v>
      </c>
      <c r="T1098" s="3">
        <f t="shared" si="329"/>
        <v>131.71994750521003</v>
      </c>
      <c r="V1098" s="37">
        <f t="array" ref="V1098">SUM(_xlfn.NORM.DIST($AD$3:$AD$1003,$L1098,$AA1098,FALSE)*WindSpeedStep*$AE$3:$AE$1003)/AG1098</f>
        <v>511.27729409718376</v>
      </c>
      <c r="W1098" s="37">
        <f t="array" ref="W1098">SUM(_xlfn.NORM.DIST($AD$3:$AD$1003,$L1098,$AB1098,FALSE)*WindSpeedStep*$AE$3:$AE$1003)/AH1098</f>
        <v>499.41951658802867</v>
      </c>
      <c r="Y1098" s="1">
        <f t="shared" si="330"/>
        <v>6</v>
      </c>
      <c r="Z1098" s="99">
        <f>IF(L1098&lt;'Power Curve'!$P$28,'Power Curve'!$Q$28,IF(L1098&gt;'Power Curve'!$P$29,'Power Curve'!$Q$29,INDEX(ReferenceTurbulence,Y1098)+(L1098-INDEX(ReferenceTurbulenceWindSpeed,Y1098))*(INDEX(ReferenceTurbulence,Y1098+1)-INDEX(ReferenceTurbulence,Y1098))/(INDEX(ReferenceTurbulenceWindSpeed,Y1098+1)-INDEX(ReferenceTurbulenceWindSpeed,Y1098))))</f>
        <v>0.12037627453611616</v>
      </c>
      <c r="AA1098" s="100">
        <f t="shared" si="336"/>
        <v>0.80134009876697176</v>
      </c>
      <c r="AB1098" s="29">
        <f t="shared" si="337"/>
        <v>0.47268358228491808</v>
      </c>
      <c r="AG1098" s="40">
        <f t="array" ref="AG1098">SUM(_xlfn.NORM.DIST($AD$3:$AD$1003,$F1098,$AA1098,FALSE)*WindSpeedStep)</f>
        <v>1.000000000000004</v>
      </c>
      <c r="AH1098" s="40">
        <f t="array" ref="AH1098">SUM(_xlfn.NORM.DIST($AD$3:$AD$1003,$F1098,$AB1098,FALSE)*WindSpeedStep)</f>
        <v>1.0000000000000038</v>
      </c>
      <c r="AJ1098" s="47">
        <f t="shared" si="331"/>
        <v>7</v>
      </c>
      <c r="AK1098" s="83" t="b">
        <f>COUNTIF('Power Curve'!$D$2:$D$31,AJ1098)&gt;0</f>
        <v>1</v>
      </c>
      <c r="AL1098" s="83" t="b">
        <f t="shared" si="332"/>
        <v>0</v>
      </c>
      <c r="AM1098" s="83" t="b">
        <f t="shared" si="338"/>
        <v>1</v>
      </c>
      <c r="AN1098" s="47" t="str">
        <f t="shared" si="333"/>
        <v>Outer</v>
      </c>
      <c r="AO1098" s="48" t="str">
        <f t="shared" si="334"/>
        <v>0.3-0.4</v>
      </c>
      <c r="AP1098" s="49" t="str">
        <f t="shared" si="339"/>
        <v>14-15</v>
      </c>
      <c r="AQ1098" s="49" t="str">
        <f t="shared" si="340"/>
        <v>Feb</v>
      </c>
      <c r="AR1098" s="48" t="str">
        <f t="shared" si="341"/>
        <v>305-315</v>
      </c>
      <c r="AS1098" s="49" t="str">
        <f t="shared" si="335"/>
        <v>LWS-LTI</v>
      </c>
    </row>
    <row r="1099" spans="5:45" x14ac:dyDescent="0.3">
      <c r="E1099" s="15">
        <v>40962.625</v>
      </c>
      <c r="F1099" s="21">
        <v>7.52</v>
      </c>
      <c r="G1099" s="21">
        <v>784.42999649047897</v>
      </c>
      <c r="H1099" s="42">
        <v>1.1703661053610999</v>
      </c>
      <c r="I1099" s="35">
        <v>303.39999999999998</v>
      </c>
      <c r="J1099" s="43">
        <v>9.0425531914893623E-2</v>
      </c>
      <c r="K1099" s="44">
        <v>0.30559592228781995</v>
      </c>
      <c r="L1099" s="26">
        <f t="shared" si="323"/>
        <v>7.4065004967220061</v>
      </c>
      <c r="M1099" s="26">
        <f t="shared" si="324"/>
        <v>0.50274850332423604</v>
      </c>
      <c r="N1099" s="96">
        <f t="shared" si="325"/>
        <v>8</v>
      </c>
      <c r="O1099" s="26">
        <f t="shared" si="326"/>
        <v>0.39391194002472263</v>
      </c>
      <c r="P1099" s="3">
        <f>IF(L1099&gt;'Power Curve'!$C$37,0,INDEX(Ci,$N1099,1)*POWER(1-O1099,3)+INDEX(Ci,$N1099,2)*3*O1099*POWER(1-O1099,2)+INDEX(Ci,$N1099,3)*3*POWER(O1099,2)*(1-O1099)+INDEX(Ci,$N1099,4)*POWER(O1099,3))</f>
        <v>705.53681279987779</v>
      </c>
      <c r="Q1099" s="3">
        <f>MAX(0,MIN(P1099-V1099+W1099,'Power Curve'!$C$39))</f>
        <v>696.31113989448534</v>
      </c>
      <c r="R1099" s="3">
        <f t="shared" si="327"/>
        <v>784.42999649047897</v>
      </c>
      <c r="S1099" s="3">
        <f t="shared" si="328"/>
        <v>-88.118856595993634</v>
      </c>
      <c r="T1099" s="3">
        <f t="shared" si="329"/>
        <v>88.118856595993634</v>
      </c>
      <c r="V1099" s="37">
        <f t="array" ref="V1099">SUM(_xlfn.NORM.DIST($AD$3:$AD$1003,$L1099,$AA1099,FALSE)*WindSpeedStep*$AE$3:$AE$1003)/AG1099</f>
        <v>700.65865465412696</v>
      </c>
      <c r="W1099" s="37">
        <f t="array" ref="W1099">SUM(_xlfn.NORM.DIST($AD$3:$AD$1003,$L1099,$AB1099,FALSE)*WindSpeedStep*$AE$3:$AE$1003)/AH1099</f>
        <v>691.43298174873451</v>
      </c>
      <c r="Y1099" s="1">
        <f t="shared" si="330"/>
        <v>7</v>
      </c>
      <c r="Z1099" s="99">
        <f>IF(L1099&lt;'Power Curve'!$P$28,'Power Curve'!$Q$28,IF(L1099&gt;'Power Curve'!$P$29,'Power Curve'!$Q$29,INDEX(ReferenceTurbulence,Y1099)+(L1099-INDEX(ReferenceTurbulenceWindSpeed,Y1099))*(INDEX(ReferenceTurbulence,Y1099+1)-INDEX(ReferenceTurbulence,Y1099))/(INDEX(ReferenceTurbulenceWindSpeed,Y1099+1)-INDEX(ReferenceTurbulenceWindSpeed,Y1099))))</f>
        <v>0.11956352496755529</v>
      </c>
      <c r="AA1099" s="100">
        <f t="shared" si="336"/>
        <v>0.88554730706203222</v>
      </c>
      <c r="AB1099" s="29">
        <f t="shared" si="337"/>
        <v>0.6697367470440112</v>
      </c>
      <c r="AG1099" s="40">
        <f t="array" ref="AG1099">SUM(_xlfn.NORM.DIST($AD$3:$AD$1003,$F1099,$AA1099,FALSE)*WindSpeedStep)</f>
        <v>1.0000000000000036</v>
      </c>
      <c r="AH1099" s="40">
        <f t="array" ref="AH1099">SUM(_xlfn.NORM.DIST($AD$3:$AD$1003,$F1099,$AB1099,FALSE)*WindSpeedStep)</f>
        <v>1.000000000000004</v>
      </c>
      <c r="AJ1099" s="47">
        <f t="shared" si="331"/>
        <v>7</v>
      </c>
      <c r="AK1099" s="83" t="b">
        <f>COUNTIF('Power Curve'!$D$2:$D$31,AJ1099)&gt;0</f>
        <v>1</v>
      </c>
      <c r="AL1099" s="83" t="b">
        <f t="shared" si="332"/>
        <v>0</v>
      </c>
      <c r="AM1099" s="83" t="b">
        <f t="shared" si="338"/>
        <v>1</v>
      </c>
      <c r="AN1099" s="47" t="str">
        <f t="shared" si="333"/>
        <v>Outer</v>
      </c>
      <c r="AO1099" s="48" t="str">
        <f t="shared" si="334"/>
        <v>0.5-0.6</v>
      </c>
      <c r="AP1099" s="49" t="str">
        <f t="shared" si="339"/>
        <v>15-16</v>
      </c>
      <c r="AQ1099" s="49" t="str">
        <f t="shared" si="340"/>
        <v>Feb</v>
      </c>
      <c r="AR1099" s="48" t="str">
        <f t="shared" si="341"/>
        <v>295-305</v>
      </c>
      <c r="AS1099" s="49" t="str">
        <f t="shared" si="335"/>
        <v>HWS-LTI</v>
      </c>
    </row>
    <row r="1100" spans="5:45" x14ac:dyDescent="0.3">
      <c r="E1100" s="15">
        <v>40962.631944444445</v>
      </c>
      <c r="F1100" s="21">
        <v>8.74</v>
      </c>
      <c r="G1100" s="21">
        <v>971.32003021240257</v>
      </c>
      <c r="H1100" s="42">
        <v>1.170923340903423</v>
      </c>
      <c r="I1100" s="35">
        <v>302.60000000000002</v>
      </c>
      <c r="J1100" s="43">
        <v>0.12013729977116705</v>
      </c>
      <c r="K1100" s="44">
        <v>0.24202026845476857</v>
      </c>
      <c r="L1100" s="26">
        <f t="shared" si="323"/>
        <v>8.609452959551966</v>
      </c>
      <c r="M1100" s="26">
        <f t="shared" si="324"/>
        <v>0.68866868426776551</v>
      </c>
      <c r="N1100" s="96">
        <f t="shared" si="325"/>
        <v>9</v>
      </c>
      <c r="O1100" s="26">
        <f t="shared" si="326"/>
        <v>0.60049593689237768</v>
      </c>
      <c r="P1100" s="3">
        <f>IF(L1100&gt;'Power Curve'!$C$37,0,INDEX(Ci,$N1100,1)*POWER(1-O1100,3)+INDEX(Ci,$N1100,2)*3*O1100*POWER(1-O1100,2)+INDEX(Ci,$N1100,3)*3*POWER(O1100,2)*(1-O1100)+INDEX(Ci,$N1100,4)*POWER(O1100,3))</f>
        <v>1068.004049353375</v>
      </c>
      <c r="Q1100" s="3">
        <f>MAX(0,MIN(P1100-V1100+W1100,'Power Curve'!$C$39))</f>
        <v>1068.0231305245534</v>
      </c>
      <c r="R1100" s="3">
        <f t="shared" si="327"/>
        <v>971.32003021240257</v>
      </c>
      <c r="S1100" s="3">
        <f t="shared" si="328"/>
        <v>96.703100312150809</v>
      </c>
      <c r="T1100" s="3">
        <f t="shared" si="329"/>
        <v>96.703100312150809</v>
      </c>
      <c r="V1100" s="37">
        <f t="array" ref="V1100">SUM(_xlfn.NORM.DIST($AD$3:$AD$1003,$L1100,$AA1100,FALSE)*WindSpeedStep*$AE$3:$AE$1003)/AG1100</f>
        <v>1072.4015877020922</v>
      </c>
      <c r="W1100" s="37">
        <f t="array" ref="W1100">SUM(_xlfn.NORM.DIST($AD$3:$AD$1003,$L1100,$AB1100,FALSE)*WindSpeedStep*$AE$3:$AE$1003)/AH1100</f>
        <v>1072.4206688732706</v>
      </c>
      <c r="Y1100" s="1">
        <f t="shared" si="330"/>
        <v>8</v>
      </c>
      <c r="Z1100" s="99">
        <f>IF(L1100&lt;'Power Curve'!$P$28,'Power Curve'!$Q$28,IF(L1100&gt;'Power Curve'!$P$29,'Power Curve'!$Q$29,INDEX(ReferenceTurbulence,Y1100)+(L1100-INDEX(ReferenceTurbulenceWindSpeed,Y1100))*(INDEX(ReferenceTurbulence,Y1100+1)-INDEX(ReferenceTurbulence,Y1100))/(INDEX(ReferenceTurbulenceWindSpeed,Y1100+1)-INDEX(ReferenceTurbulenceWindSpeed,Y1100))))</f>
        <v>0.12008644615775928</v>
      </c>
      <c r="AA1100" s="100">
        <f t="shared" si="336"/>
        <v>1.0338786092749985</v>
      </c>
      <c r="AB1100" s="29">
        <f t="shared" si="337"/>
        <v>1.034316431067456</v>
      </c>
      <c r="AG1100" s="40">
        <f t="array" ref="AG1100">SUM(_xlfn.NORM.DIST($AD$3:$AD$1003,$F1100,$AA1100,FALSE)*WindSpeedStep)</f>
        <v>1.0000000000000038</v>
      </c>
      <c r="AH1100" s="40">
        <f t="array" ref="AH1100">SUM(_xlfn.NORM.DIST($AD$3:$AD$1003,$F1100,$AB1100,FALSE)*WindSpeedStep)</f>
        <v>1.0000000000000036</v>
      </c>
      <c r="AJ1100" s="47">
        <f t="shared" si="331"/>
        <v>9</v>
      </c>
      <c r="AK1100" s="83" t="b">
        <f>COUNTIF('Power Curve'!$D$2:$D$31,AJ1100)&gt;0</f>
        <v>1</v>
      </c>
      <c r="AL1100" s="83" t="b">
        <f t="shared" si="332"/>
        <v>0</v>
      </c>
      <c r="AM1100" s="83" t="b">
        <f t="shared" si="338"/>
        <v>1</v>
      </c>
      <c r="AN1100" s="47" t="str">
        <f t="shared" si="333"/>
        <v>Inner</v>
      </c>
      <c r="AO1100" s="48" t="str">
        <f t="shared" si="334"/>
        <v>0.6-0.7</v>
      </c>
      <c r="AP1100" s="49" t="str">
        <f t="shared" si="339"/>
        <v>15-16</v>
      </c>
      <c r="AQ1100" s="49" t="str">
        <f t="shared" si="340"/>
        <v>Feb</v>
      </c>
      <c r="AR1100" s="48" t="str">
        <f t="shared" si="341"/>
        <v>295-305</v>
      </c>
      <c r="AS1100" s="49" t="str">
        <f t="shared" si="335"/>
        <v>Inner-TI</v>
      </c>
    </row>
    <row r="1101" spans="5:45" x14ac:dyDescent="0.3">
      <c r="E1101" s="15">
        <v>40962.638888888891</v>
      </c>
      <c r="F1101" s="21">
        <v>8.08</v>
      </c>
      <c r="G1101" s="21">
        <v>1227.4899520874069</v>
      </c>
      <c r="H1101" s="42">
        <v>1.1725306130767734</v>
      </c>
      <c r="I1101" s="35">
        <v>303.7</v>
      </c>
      <c r="J1101" s="43">
        <v>0.13490099009900991</v>
      </c>
      <c r="K1101" s="44">
        <v>0.12056081992319087</v>
      </c>
      <c r="L1101" s="26">
        <f t="shared" si="323"/>
        <v>7.9629513303133788</v>
      </c>
      <c r="M1101" s="26">
        <f t="shared" si="324"/>
        <v>0.58874977341940316</v>
      </c>
      <c r="N1101" s="96">
        <f t="shared" si="325"/>
        <v>8</v>
      </c>
      <c r="O1101" s="26">
        <f t="shared" si="326"/>
        <v>0.95396922242778293</v>
      </c>
      <c r="P1101" s="3">
        <f>IF(L1101&gt;'Power Curve'!$C$37,0,INDEX(Ci,$N1101,1)*POWER(1-O1101,3)+INDEX(Ci,$N1101,2)*3*O1101*POWER(1-O1101,2)+INDEX(Ci,$N1101,3)*3*POWER(O1101,2)*(1-O1101)+INDEX(Ci,$N1101,4)*POWER(O1101,3))</f>
        <v>867.09549775290907</v>
      </c>
      <c r="Q1101" s="3">
        <f>MAX(0,MIN(P1101-V1101+W1101,'Power Curve'!$C$39))</f>
        <v>874.16149655168795</v>
      </c>
      <c r="R1101" s="3">
        <f t="shared" si="327"/>
        <v>1227.4899520874069</v>
      </c>
      <c r="S1101" s="3">
        <f t="shared" si="328"/>
        <v>-353.32845553571894</v>
      </c>
      <c r="T1101" s="3">
        <f t="shared" si="329"/>
        <v>353.32845553571894</v>
      </c>
      <c r="V1101" s="37">
        <f t="array" ref="V1101">SUM(_xlfn.NORM.DIST($AD$3:$AD$1003,$L1101,$AA1101,FALSE)*WindSpeedStep*$AE$3:$AE$1003)/AG1101</f>
        <v>862.33880176139166</v>
      </c>
      <c r="W1101" s="37">
        <f t="array" ref="W1101">SUM(_xlfn.NORM.DIST($AD$3:$AD$1003,$L1101,$AB1101,FALSE)*WindSpeedStep*$AE$3:$AE$1003)/AH1101</f>
        <v>869.40480056017054</v>
      </c>
      <c r="Y1101" s="1">
        <f t="shared" si="330"/>
        <v>7</v>
      </c>
      <c r="Z1101" s="99">
        <f>IF(L1101&lt;'Power Curve'!$P$28,'Power Curve'!$Q$28,IF(L1101&gt;'Power Curve'!$P$29,'Power Curve'!$Q$29,INDEX(ReferenceTurbulence,Y1101)+(L1101-INDEX(ReferenceTurbulenceWindSpeed,Y1101))*(INDEX(ReferenceTurbulence,Y1101+1)-INDEX(ReferenceTurbulence,Y1101))/(INDEX(ReferenceTurbulenceWindSpeed,Y1101+1)-INDEX(ReferenceTurbulenceWindSpeed,Y1101))))</f>
        <v>0.11940897245181174</v>
      </c>
      <c r="AA1101" s="100">
        <f t="shared" si="336"/>
        <v>0.95084783603650791</v>
      </c>
      <c r="AB1101" s="29">
        <f t="shared" si="337"/>
        <v>1.0742100185695029</v>
      </c>
      <c r="AG1101" s="40">
        <f t="array" ref="AG1101">SUM(_xlfn.NORM.DIST($AD$3:$AD$1003,$F1101,$AA1101,FALSE)*WindSpeedStep)</f>
        <v>1.0000000000000038</v>
      </c>
      <c r="AH1101" s="40">
        <f t="array" ref="AH1101">SUM(_xlfn.NORM.DIST($AD$3:$AD$1003,$F1101,$AB1101,FALSE)*WindSpeedStep)</f>
        <v>0.99999999999998479</v>
      </c>
      <c r="AJ1101" s="47">
        <f t="shared" si="331"/>
        <v>8</v>
      </c>
      <c r="AK1101" s="83" t="b">
        <f>COUNTIF('Power Curve'!$D$2:$D$31,AJ1101)&gt;0</f>
        <v>1</v>
      </c>
      <c r="AL1101" s="83" t="b">
        <f t="shared" si="332"/>
        <v>0</v>
      </c>
      <c r="AM1101" s="83" t="b">
        <f t="shared" si="338"/>
        <v>1</v>
      </c>
      <c r="AN1101" s="47" t="str">
        <f t="shared" si="333"/>
        <v>Inner</v>
      </c>
      <c r="AO1101" s="48" t="str">
        <f t="shared" si="334"/>
        <v>0.5-0.6</v>
      </c>
      <c r="AP1101" s="49" t="str">
        <f t="shared" si="339"/>
        <v>15-16</v>
      </c>
      <c r="AQ1101" s="49" t="str">
        <f t="shared" si="340"/>
        <v>Feb</v>
      </c>
      <c r="AR1101" s="48" t="str">
        <f t="shared" si="341"/>
        <v>295-305</v>
      </c>
      <c r="AS1101" s="49" t="str">
        <f t="shared" si="335"/>
        <v>Inner-TI</v>
      </c>
    </row>
    <row r="1102" spans="5:45" x14ac:dyDescent="0.3">
      <c r="E1102" s="15">
        <v>40962.645833333336</v>
      </c>
      <c r="F1102" s="21">
        <v>9.0500000000000007</v>
      </c>
      <c r="G1102" s="21">
        <v>1183.9300155639673</v>
      </c>
      <c r="H1102" s="42">
        <v>1.1742527701312775</v>
      </c>
      <c r="I1102" s="35">
        <v>301.8</v>
      </c>
      <c r="J1102" s="43">
        <v>9.9447513812154692E-2</v>
      </c>
      <c r="K1102" s="44">
        <v>0.17506433005745839</v>
      </c>
      <c r="L1102" s="26">
        <f t="shared" si="323"/>
        <v>8.9232641109412505</v>
      </c>
      <c r="M1102" s="26">
        <f t="shared" si="324"/>
        <v>0.73716920931024188</v>
      </c>
      <c r="N1102" s="96">
        <f t="shared" si="325"/>
        <v>9</v>
      </c>
      <c r="O1102" s="26">
        <f t="shared" si="326"/>
        <v>0.91416536062592846</v>
      </c>
      <c r="P1102" s="3">
        <f>IF(L1102&gt;'Power Curve'!$C$37,0,INDEX(Ci,$N1102,1)*POWER(1-O1102,3)+INDEX(Ci,$N1102,2)*3*O1102*POWER(1-O1102,2)+INDEX(Ci,$N1102,3)*3*POWER(O1102,2)*(1-O1102)+INDEX(Ci,$N1102,4)*POWER(O1102,3))</f>
        <v>1170.0993122828456</v>
      </c>
      <c r="Q1102" s="3">
        <f>MAX(0,MIN(P1102-V1102+W1102,'Power Curve'!$C$39))</f>
        <v>1164.6235837587888</v>
      </c>
      <c r="R1102" s="3">
        <f t="shared" si="327"/>
        <v>1183.9300155639673</v>
      </c>
      <c r="S1102" s="3">
        <f t="shared" si="328"/>
        <v>-19.30643180517859</v>
      </c>
      <c r="T1102" s="3">
        <f t="shared" si="329"/>
        <v>19.30643180517859</v>
      </c>
      <c r="V1102" s="37">
        <f t="array" ref="V1102">SUM(_xlfn.NORM.DIST($AD$3:$AD$1003,$L1102,$AA1102,FALSE)*WindSpeedStep*$AE$3:$AE$1003)/AG1102</f>
        <v>1179.85586469135</v>
      </c>
      <c r="W1102" s="37">
        <f t="array" ref="W1102">SUM(_xlfn.NORM.DIST($AD$3:$AD$1003,$L1102,$AB1102,FALSE)*WindSpeedStep*$AE$3:$AE$1003)/AH1102</f>
        <v>1174.3801361672931</v>
      </c>
      <c r="Y1102" s="1">
        <f t="shared" si="330"/>
        <v>8</v>
      </c>
      <c r="Z1102" s="99">
        <f>IF(L1102&lt;'Power Curve'!$P$28,'Power Curve'!$Q$28,IF(L1102&gt;'Power Curve'!$P$29,'Power Curve'!$Q$29,INDEX(ReferenceTurbulence,Y1102)+(L1102-INDEX(ReferenceTurbulenceWindSpeed,Y1102))*(INDEX(ReferenceTurbulence,Y1102+1)-INDEX(ReferenceTurbulence,Y1102))/(INDEX(ReferenceTurbulenceWindSpeed,Y1102+1)-INDEX(ReferenceTurbulenceWindSpeed,Y1102))))</f>
        <v>0.12044696016728129</v>
      </c>
      <c r="AA1102" s="100">
        <f t="shared" si="336"/>
        <v>1.0747800369326714</v>
      </c>
      <c r="AB1102" s="29">
        <f t="shared" si="337"/>
        <v>0.88739643092233422</v>
      </c>
      <c r="AG1102" s="40">
        <f t="array" ref="AG1102">SUM(_xlfn.NORM.DIST($AD$3:$AD$1003,$F1102,$AA1102,FALSE)*WindSpeedStep)</f>
        <v>1.0000000000000038</v>
      </c>
      <c r="AH1102" s="40">
        <f t="array" ref="AH1102">SUM(_xlfn.NORM.DIST($AD$3:$AD$1003,$F1102,$AB1102,FALSE)*WindSpeedStep)</f>
        <v>1.0000000000000038</v>
      </c>
      <c r="AJ1102" s="47">
        <f t="shared" si="331"/>
        <v>9</v>
      </c>
      <c r="AK1102" s="83" t="b">
        <f>COUNTIF('Power Curve'!$D$2:$D$31,AJ1102)&gt;0</f>
        <v>1</v>
      </c>
      <c r="AL1102" s="83" t="b">
        <f t="shared" si="332"/>
        <v>0</v>
      </c>
      <c r="AM1102" s="83" t="b">
        <f t="shared" si="338"/>
        <v>1</v>
      </c>
      <c r="AN1102" s="47" t="str">
        <f t="shared" si="333"/>
        <v>Outer</v>
      </c>
      <c r="AO1102" s="48" t="str">
        <f t="shared" si="334"/>
        <v>0.7-0.8</v>
      </c>
      <c r="AP1102" s="49" t="str">
        <f t="shared" si="339"/>
        <v>15-16</v>
      </c>
      <c r="AQ1102" s="49" t="str">
        <f t="shared" si="340"/>
        <v>Feb</v>
      </c>
      <c r="AR1102" s="48" t="str">
        <f t="shared" si="341"/>
        <v>295-305</v>
      </c>
      <c r="AS1102" s="49" t="str">
        <f t="shared" si="335"/>
        <v>HWS-LTI</v>
      </c>
    </row>
    <row r="1103" spans="5:45" x14ac:dyDescent="0.3">
      <c r="E1103" s="15">
        <v>40962.652777777781</v>
      </c>
      <c r="F1103" s="21">
        <v>8.83</v>
      </c>
      <c r="G1103" s="21">
        <v>967.36000442504928</v>
      </c>
      <c r="H1103" s="42">
        <v>1.1753748878138905</v>
      </c>
      <c r="I1103" s="35">
        <v>303.39999999999998</v>
      </c>
      <c r="J1103" s="43">
        <v>8.9467723669309177E-2</v>
      </c>
      <c r="K1103" s="44">
        <v>0.14688847625263476</v>
      </c>
      <c r="L1103" s="26">
        <f t="shared" si="323"/>
        <v>8.7091173658501635</v>
      </c>
      <c r="M1103" s="26">
        <f t="shared" si="324"/>
        <v>0.70407213953731063</v>
      </c>
      <c r="N1103" s="96">
        <f t="shared" si="325"/>
        <v>9</v>
      </c>
      <c r="O1103" s="26">
        <f t="shared" si="326"/>
        <v>0.70011533139732884</v>
      </c>
      <c r="P1103" s="3">
        <f>IF(L1103&gt;'Power Curve'!$C$37,0,INDEX(Ci,$N1103,1)*POWER(1-O1103,3)+INDEX(Ci,$N1103,2)*3*O1103*POWER(1-O1103,2)+INDEX(Ci,$N1103,3)*3*POWER(O1103,2)*(1-O1103)+INDEX(Ci,$N1103,4)*POWER(O1103,3))</f>
        <v>1100.2186178881798</v>
      </c>
      <c r="Q1103" s="3">
        <f>MAX(0,MIN(P1103-V1103+W1103,'Power Curve'!$C$39))</f>
        <v>1088.5017957183732</v>
      </c>
      <c r="R1103" s="3">
        <f t="shared" si="327"/>
        <v>967.36000442504928</v>
      </c>
      <c r="S1103" s="3">
        <f t="shared" si="328"/>
        <v>121.14179129332388</v>
      </c>
      <c r="T1103" s="3">
        <f t="shared" si="329"/>
        <v>121.14179129332388</v>
      </c>
      <c r="V1103" s="37">
        <f t="array" ref="V1103">SUM(_xlfn.NORM.DIST($AD$3:$AD$1003,$L1103,$AA1103,FALSE)*WindSpeedStep*$AE$3:$AE$1003)/AG1103</f>
        <v>1106.330649637538</v>
      </c>
      <c r="W1103" s="37">
        <f t="array" ref="W1103">SUM(_xlfn.NORM.DIST($AD$3:$AD$1003,$L1103,$AB1103,FALSE)*WindSpeedStep*$AE$3:$AE$1003)/AH1103</f>
        <v>1094.6138274677314</v>
      </c>
      <c r="Y1103" s="1">
        <f t="shared" si="330"/>
        <v>8</v>
      </c>
      <c r="Z1103" s="99">
        <f>IF(L1103&lt;'Power Curve'!$P$28,'Power Curve'!$Q$28,IF(L1103&gt;'Power Curve'!$P$29,'Power Curve'!$Q$29,INDEX(ReferenceTurbulence,Y1103)+(L1103-INDEX(ReferenceTurbulenceWindSpeed,Y1103))*(INDEX(ReferenceTurbulence,Y1103+1)-INDEX(ReferenceTurbulence,Y1103))/(INDEX(ReferenceTurbulenceWindSpeed,Y1103+1)-INDEX(ReferenceTurbulenceWindSpeed,Y1103))))</f>
        <v>0.12020094309186161</v>
      </c>
      <c r="AA1103" s="100">
        <f t="shared" si="336"/>
        <v>1.0468441208728991</v>
      </c>
      <c r="AB1103" s="29">
        <f t="shared" si="337"/>
        <v>0.77918490589146427</v>
      </c>
      <c r="AG1103" s="40">
        <f t="array" ref="AG1103">SUM(_xlfn.NORM.DIST($AD$3:$AD$1003,$F1103,$AA1103,FALSE)*WindSpeedStep)</f>
        <v>1.0000000000000036</v>
      </c>
      <c r="AH1103" s="40">
        <f t="array" ref="AH1103">SUM(_xlfn.NORM.DIST($AD$3:$AD$1003,$F1103,$AB1103,FALSE)*WindSpeedStep)</f>
        <v>1.0000000000000036</v>
      </c>
      <c r="AJ1103" s="47">
        <f t="shared" si="331"/>
        <v>9</v>
      </c>
      <c r="AK1103" s="83" t="b">
        <f>COUNTIF('Power Curve'!$D$2:$D$31,AJ1103)&gt;0</f>
        <v>1</v>
      </c>
      <c r="AL1103" s="83" t="b">
        <f t="shared" si="332"/>
        <v>0</v>
      </c>
      <c r="AM1103" s="83" t="b">
        <f t="shared" si="338"/>
        <v>1</v>
      </c>
      <c r="AN1103" s="47" t="str">
        <f t="shared" si="333"/>
        <v>Outer</v>
      </c>
      <c r="AO1103" s="48" t="str">
        <f t="shared" si="334"/>
        <v>0.7-0.8</v>
      </c>
      <c r="AP1103" s="49" t="str">
        <f t="shared" si="339"/>
        <v>15-16</v>
      </c>
      <c r="AQ1103" s="49" t="str">
        <f t="shared" si="340"/>
        <v>Feb</v>
      </c>
      <c r="AR1103" s="48" t="str">
        <f t="shared" si="341"/>
        <v>295-305</v>
      </c>
      <c r="AS1103" s="49" t="str">
        <f t="shared" si="335"/>
        <v>HWS-LTI</v>
      </c>
    </row>
    <row r="1104" spans="5:45" x14ac:dyDescent="0.3">
      <c r="E1104" s="15">
        <v>40962.659722222219</v>
      </c>
      <c r="F1104" s="21">
        <v>8.23</v>
      </c>
      <c r="G1104" s="21">
        <v>871.9100265502932</v>
      </c>
      <c r="H1104" s="42">
        <v>1.1762827799356264</v>
      </c>
      <c r="I1104" s="35">
        <v>305.10000000000002</v>
      </c>
      <c r="J1104" s="43">
        <v>0.12515188335358443</v>
      </c>
      <c r="K1104" s="44">
        <v>0.14193217596101171</v>
      </c>
      <c r="L1104" s="26">
        <f t="shared" si="323"/>
        <v>8.1194208406764083</v>
      </c>
      <c r="M1104" s="26">
        <f t="shared" si="324"/>
        <v>0.61293264063794928</v>
      </c>
      <c r="N1104" s="96">
        <f t="shared" si="325"/>
        <v>9</v>
      </c>
      <c r="O1104" s="26">
        <f t="shared" si="326"/>
        <v>0.11068513298008695</v>
      </c>
      <c r="P1104" s="3">
        <f>IF(L1104&gt;'Power Curve'!$C$37,0,INDEX(Ci,$N1104,1)*POWER(1-O1104,3)+INDEX(Ci,$N1104,2)*3*O1104*POWER(1-O1104,2)+INDEX(Ci,$N1104,3)*3*POWER(O1104,2)*(1-O1104)+INDEX(Ci,$N1104,4)*POWER(O1104,3))</f>
        <v>914.13554849418517</v>
      </c>
      <c r="Q1104" s="3">
        <f>MAX(0,MIN(P1104-V1104+W1104,'Power Curve'!$C$39))</f>
        <v>916.69586082653461</v>
      </c>
      <c r="R1104" s="3">
        <f t="shared" si="327"/>
        <v>871.9100265502932</v>
      </c>
      <c r="S1104" s="3">
        <f t="shared" si="328"/>
        <v>44.785834276241417</v>
      </c>
      <c r="T1104" s="3">
        <f t="shared" si="329"/>
        <v>44.785834276241417</v>
      </c>
      <c r="V1104" s="37">
        <f t="array" ref="V1104">SUM(_xlfn.NORM.DIST($AD$3:$AD$1003,$L1104,$AA1104,FALSE)*WindSpeedStep*$AE$3:$AE$1003)/AG1104</f>
        <v>911.18266117646851</v>
      </c>
      <c r="W1104" s="37">
        <f t="array" ref="W1104">SUM(_xlfn.NORM.DIST($AD$3:$AD$1003,$L1104,$AB1104,FALSE)*WindSpeedStep*$AE$3:$AE$1003)/AH1104</f>
        <v>913.74297350881795</v>
      </c>
      <c r="Y1104" s="1">
        <f t="shared" si="330"/>
        <v>8</v>
      </c>
      <c r="Z1104" s="99">
        <f>IF(L1104&lt;'Power Curve'!$P$28,'Power Curve'!$Q$28,IF(L1104&gt;'Power Curve'!$P$29,'Power Curve'!$Q$29,INDEX(ReferenceTurbulence,Y1104)+(L1104-INDEX(ReferenceTurbulenceWindSpeed,Y1104))*(INDEX(ReferenceTurbulence,Y1104+1)-INDEX(ReferenceTurbulence,Y1104))/(INDEX(ReferenceTurbulenceWindSpeed,Y1104+1)-INDEX(ReferenceTurbulenceWindSpeed,Y1104))))</f>
        <v>0.11952348514382372</v>
      </c>
      <c r="AA1104" s="100">
        <f t="shared" si="336"/>
        <v>0.97046147622703938</v>
      </c>
      <c r="AB1104" s="29">
        <f t="shared" si="337"/>
        <v>1.0161608099509962</v>
      </c>
      <c r="AG1104" s="40">
        <f t="array" ref="AG1104">SUM(_xlfn.NORM.DIST($AD$3:$AD$1003,$F1104,$AA1104,FALSE)*WindSpeedStep)</f>
        <v>1.0000000000000036</v>
      </c>
      <c r="AH1104" s="40">
        <f t="array" ref="AH1104">SUM(_xlfn.NORM.DIST($AD$3:$AD$1003,$F1104,$AB1104,FALSE)*WindSpeedStep)</f>
        <v>1.0000000000000033</v>
      </c>
      <c r="AJ1104" s="47">
        <f t="shared" si="331"/>
        <v>8</v>
      </c>
      <c r="AK1104" s="83" t="b">
        <f>COUNTIF('Power Curve'!$D$2:$D$31,AJ1104)&gt;0</f>
        <v>1</v>
      </c>
      <c r="AL1104" s="83" t="b">
        <f t="shared" si="332"/>
        <v>0</v>
      </c>
      <c r="AM1104" s="83" t="b">
        <f t="shared" si="338"/>
        <v>1</v>
      </c>
      <c r="AN1104" s="47" t="str">
        <f t="shared" si="333"/>
        <v>Inner</v>
      </c>
      <c r="AO1104" s="48" t="str">
        <f t="shared" si="334"/>
        <v>0.6-0.7</v>
      </c>
      <c r="AP1104" s="49" t="str">
        <f t="shared" si="339"/>
        <v>15-16</v>
      </c>
      <c r="AQ1104" s="49" t="str">
        <f t="shared" si="340"/>
        <v>Feb</v>
      </c>
      <c r="AR1104" s="48" t="str">
        <f t="shared" si="341"/>
        <v>305-315</v>
      </c>
      <c r="AS1104" s="49" t="str">
        <f t="shared" si="335"/>
        <v>Inner-TI</v>
      </c>
    </row>
    <row r="1105" spans="5:45" x14ac:dyDescent="0.3">
      <c r="E1105" s="15">
        <v>40962.666666666664</v>
      </c>
      <c r="F1105" s="21">
        <v>8.25</v>
      </c>
      <c r="G1105" s="21">
        <v>1077.9899902343752</v>
      </c>
      <c r="H1105" s="42">
        <v>1.177625568765871</v>
      </c>
      <c r="I1105" s="35">
        <v>307.10000000000002</v>
      </c>
      <c r="J1105" s="43">
        <v>0.12484848484848485</v>
      </c>
      <c r="K1105" s="44">
        <v>0.14725786220999659</v>
      </c>
      <c r="L1105" s="26">
        <f t="shared" si="323"/>
        <v>8.1422480312559191</v>
      </c>
      <c r="M1105" s="26">
        <f t="shared" si="324"/>
        <v>0.6164606565272811</v>
      </c>
      <c r="N1105" s="96">
        <f t="shared" si="325"/>
        <v>9</v>
      </c>
      <c r="O1105" s="26">
        <f t="shared" si="326"/>
        <v>0.13350201403365033</v>
      </c>
      <c r="P1105" s="3">
        <f>IF(L1105&gt;'Power Curve'!$C$37,0,INDEX(Ci,$N1105,1)*POWER(1-O1105,3)+INDEX(Ci,$N1105,2)*3*O1105*POWER(1-O1105,2)+INDEX(Ci,$N1105,3)*3*POWER(O1105,2)*(1-O1105)+INDEX(Ci,$N1105,4)*POWER(O1105,3))</f>
        <v>921.09253450482151</v>
      </c>
      <c r="Q1105" s="3">
        <f>MAX(0,MIN(P1105-V1105+W1105,'Power Curve'!$C$39))</f>
        <v>923.50173604462407</v>
      </c>
      <c r="R1105" s="3">
        <f t="shared" si="327"/>
        <v>1077.9899902343752</v>
      </c>
      <c r="S1105" s="3">
        <f t="shared" si="328"/>
        <v>-154.48825418975116</v>
      </c>
      <c r="T1105" s="3">
        <f t="shared" si="329"/>
        <v>154.48825418975116</v>
      </c>
      <c r="V1105" s="37">
        <f t="array" ref="V1105">SUM(_xlfn.NORM.DIST($AD$3:$AD$1003,$L1105,$AA1105,FALSE)*WindSpeedStep*$AE$3:$AE$1003)/AG1105</f>
        <v>918.42964116642781</v>
      </c>
      <c r="W1105" s="37">
        <f t="array" ref="W1105">SUM(_xlfn.NORM.DIST($AD$3:$AD$1003,$L1105,$AB1105,FALSE)*WindSpeedStep*$AE$3:$AE$1003)/AH1105</f>
        <v>920.83884270623037</v>
      </c>
      <c r="Y1105" s="1">
        <f t="shared" si="330"/>
        <v>8</v>
      </c>
      <c r="Z1105" s="99">
        <f>IF(L1105&lt;'Power Curve'!$P$28,'Power Curve'!$Q$28,IF(L1105&gt;'Power Curve'!$P$29,'Power Curve'!$Q$29,INDEX(ReferenceTurbulence,Y1105)+(L1105-INDEX(ReferenceTurbulenceWindSpeed,Y1105))*(INDEX(ReferenceTurbulence,Y1105+1)-INDEX(ReferenceTurbulence,Y1105))/(INDEX(ReferenceTurbulenceWindSpeed,Y1105+1)-INDEX(ReferenceTurbulenceWindSpeed,Y1105))))</f>
        <v>0.11954970958475103</v>
      </c>
      <c r="AA1105" s="100">
        <f t="shared" si="336"/>
        <v>0.97340338750365596</v>
      </c>
      <c r="AB1105" s="29">
        <f t="shared" si="337"/>
        <v>1.0165473299628602</v>
      </c>
      <c r="AG1105" s="40">
        <f t="array" ref="AG1105">SUM(_xlfn.NORM.DIST($AD$3:$AD$1003,$F1105,$AA1105,FALSE)*WindSpeedStep)</f>
        <v>1.0000000000000036</v>
      </c>
      <c r="AH1105" s="40">
        <f t="array" ref="AH1105">SUM(_xlfn.NORM.DIST($AD$3:$AD$1003,$F1105,$AB1105,FALSE)*WindSpeedStep)</f>
        <v>1.0000000000000036</v>
      </c>
      <c r="AJ1105" s="47">
        <f t="shared" si="331"/>
        <v>8</v>
      </c>
      <c r="AK1105" s="83" t="b">
        <f>COUNTIF('Power Curve'!$D$2:$D$31,AJ1105)&gt;0</f>
        <v>1</v>
      </c>
      <c r="AL1105" s="83" t="b">
        <f t="shared" si="332"/>
        <v>0</v>
      </c>
      <c r="AM1105" s="83" t="b">
        <f t="shared" si="338"/>
        <v>1</v>
      </c>
      <c r="AN1105" s="47" t="str">
        <f t="shared" si="333"/>
        <v>Inner</v>
      </c>
      <c r="AO1105" s="48" t="str">
        <f t="shared" si="334"/>
        <v>0.6-0.7</v>
      </c>
      <c r="AP1105" s="49" t="str">
        <f t="shared" si="339"/>
        <v>16-17</v>
      </c>
      <c r="AQ1105" s="49" t="str">
        <f t="shared" si="340"/>
        <v>Feb</v>
      </c>
      <c r="AR1105" s="48" t="str">
        <f t="shared" si="341"/>
        <v>305-315</v>
      </c>
      <c r="AS1105" s="49" t="str">
        <f t="shared" si="335"/>
        <v>Inner-TI</v>
      </c>
    </row>
    <row r="1106" spans="5:45" x14ac:dyDescent="0.3">
      <c r="E1106" s="15">
        <v>40962.673611111109</v>
      </c>
      <c r="F1106" s="21">
        <v>8.35</v>
      </c>
      <c r="G1106" s="21">
        <v>977.3399963378904</v>
      </c>
      <c r="H1106" s="42">
        <v>1.1787106979252375</v>
      </c>
      <c r="I1106" s="35">
        <v>305</v>
      </c>
      <c r="J1106" s="43">
        <v>0.10419161676646707</v>
      </c>
      <c r="K1106" s="44">
        <v>0.16393679104823405</v>
      </c>
      <c r="L1106" s="26">
        <f t="shared" si="323"/>
        <v>8.2434723892147854</v>
      </c>
      <c r="M1106" s="26">
        <f t="shared" si="324"/>
        <v>0.63210520735461107</v>
      </c>
      <c r="N1106" s="96">
        <f t="shared" si="325"/>
        <v>9</v>
      </c>
      <c r="O1106" s="26">
        <f t="shared" si="326"/>
        <v>0.23468065567270727</v>
      </c>
      <c r="P1106" s="3">
        <f>IF(L1106&gt;'Power Curve'!$C$37,0,INDEX(Ci,$N1106,1)*POWER(1-O1106,3)+INDEX(Ci,$N1106,2)*3*O1106*POWER(1-O1106,2)+INDEX(Ci,$N1106,3)*3*POWER(O1106,2)*(1-O1106)+INDEX(Ci,$N1106,4)*POWER(O1106,3))</f>
        <v>952.22368951194778</v>
      </c>
      <c r="Q1106" s="3">
        <f>MAX(0,MIN(P1106-V1106+W1106,'Power Curve'!$C$39))</f>
        <v>945.34891643421065</v>
      </c>
      <c r="R1106" s="3">
        <f t="shared" si="327"/>
        <v>977.3399963378904</v>
      </c>
      <c r="S1106" s="3">
        <f t="shared" si="328"/>
        <v>-31.991079903679747</v>
      </c>
      <c r="T1106" s="3">
        <f t="shared" si="329"/>
        <v>31.991079903679747</v>
      </c>
      <c r="V1106" s="37">
        <f t="array" ref="V1106">SUM(_xlfn.NORM.DIST($AD$3:$AD$1003,$L1106,$AA1106,FALSE)*WindSpeedStep*$AE$3:$AE$1003)/AG1106</f>
        <v>950.90855509553353</v>
      </c>
      <c r="W1106" s="37">
        <f t="array" ref="W1106">SUM(_xlfn.NORM.DIST($AD$3:$AD$1003,$L1106,$AB1106,FALSE)*WindSpeedStep*$AE$3:$AE$1003)/AH1106</f>
        <v>944.0337820177964</v>
      </c>
      <c r="Y1106" s="1">
        <f t="shared" si="330"/>
        <v>8</v>
      </c>
      <c r="Z1106" s="99">
        <f>IF(L1106&lt;'Power Curve'!$P$28,'Power Curve'!$Q$28,IF(L1106&gt;'Power Curve'!$P$29,'Power Curve'!$Q$29,INDEX(ReferenceTurbulence,Y1106)+(L1106-INDEX(ReferenceTurbulenceWindSpeed,Y1106))*(INDEX(ReferenceTurbulence,Y1106+1)-INDEX(ReferenceTurbulence,Y1106))/(INDEX(ReferenceTurbulenceWindSpeed,Y1106+1)-INDEX(ReferenceTurbulenceWindSpeed,Y1106))))</f>
        <v>0.11966599862989008</v>
      </c>
      <c r="AA1106" s="100">
        <f t="shared" si="336"/>
        <v>0.98646335563331322</v>
      </c>
      <c r="AB1106" s="29">
        <f t="shared" si="337"/>
        <v>0.85890071600201956</v>
      </c>
      <c r="AG1106" s="40">
        <f t="array" ref="AG1106">SUM(_xlfn.NORM.DIST($AD$3:$AD$1003,$F1106,$AA1106,FALSE)*WindSpeedStep)</f>
        <v>1.0000000000000036</v>
      </c>
      <c r="AH1106" s="40">
        <f t="array" ref="AH1106">SUM(_xlfn.NORM.DIST($AD$3:$AD$1003,$F1106,$AB1106,FALSE)*WindSpeedStep)</f>
        <v>1.0000000000000031</v>
      </c>
      <c r="AJ1106" s="47">
        <f t="shared" si="331"/>
        <v>8</v>
      </c>
      <c r="AK1106" s="83" t="b">
        <f>COUNTIF('Power Curve'!$D$2:$D$31,AJ1106)&gt;0</f>
        <v>1</v>
      </c>
      <c r="AL1106" s="83" t="b">
        <f t="shared" si="332"/>
        <v>0</v>
      </c>
      <c r="AM1106" s="83" t="b">
        <f t="shared" si="338"/>
        <v>1</v>
      </c>
      <c r="AN1106" s="47" t="str">
        <f t="shared" si="333"/>
        <v>Inner</v>
      </c>
      <c r="AO1106" s="48" t="str">
        <f t="shared" si="334"/>
        <v>0.6-0.7</v>
      </c>
      <c r="AP1106" s="49" t="str">
        <f t="shared" si="339"/>
        <v>16-17</v>
      </c>
      <c r="AQ1106" s="49" t="str">
        <f t="shared" si="340"/>
        <v>Feb</v>
      </c>
      <c r="AR1106" s="48" t="str">
        <f t="shared" si="341"/>
        <v>305-315</v>
      </c>
      <c r="AS1106" s="49" t="str">
        <f t="shared" si="335"/>
        <v>Inner-TI</v>
      </c>
    </row>
    <row r="1107" spans="5:45" x14ac:dyDescent="0.3">
      <c r="E1107" s="15">
        <v>40962.680555555555</v>
      </c>
      <c r="F1107" s="21">
        <v>6.8</v>
      </c>
      <c r="G1107" s="21">
        <v>490.94002151489235</v>
      </c>
      <c r="H1107" s="42">
        <v>1.1802227147552597</v>
      </c>
      <c r="I1107" s="35">
        <v>297.10000000000002</v>
      </c>
      <c r="J1107" s="43">
        <v>0.16911764705882351</v>
      </c>
      <c r="K1107" s="44">
        <v>0.19527522104740719</v>
      </c>
      <c r="L1107" s="26">
        <f t="shared" si="323"/>
        <v>6.7161162703904109</v>
      </c>
      <c r="M1107" s="26">
        <f t="shared" si="324"/>
        <v>0.39604739563609936</v>
      </c>
      <c r="N1107" s="96">
        <f t="shared" si="325"/>
        <v>7</v>
      </c>
      <c r="O1107" s="26">
        <f t="shared" si="326"/>
        <v>0.69604367115902066</v>
      </c>
      <c r="P1107" s="3">
        <f>IF(L1107&gt;'Power Curve'!$C$37,0,INDEX(Ci,$N1107,1)*POWER(1-O1107,3)+INDEX(Ci,$N1107,2)*3*O1107*POWER(1-O1107,2)+INDEX(Ci,$N1107,3)*3*POWER(O1107,2)*(1-O1107)+INDEX(Ci,$N1107,4)*POWER(O1107,3))</f>
        <v>523.97313820548902</v>
      </c>
      <c r="Q1107" s="3">
        <f>MAX(0,MIN(P1107-V1107+W1107,'Power Curve'!$C$39))</f>
        <v>539.82751904808867</v>
      </c>
      <c r="R1107" s="3">
        <f t="shared" si="327"/>
        <v>490.94002151489235</v>
      </c>
      <c r="S1107" s="3">
        <f t="shared" si="328"/>
        <v>48.887497533196324</v>
      </c>
      <c r="T1107" s="3">
        <f t="shared" si="329"/>
        <v>48.887497533196324</v>
      </c>
      <c r="V1107" s="37">
        <f t="array" ref="V1107">SUM(_xlfn.NORM.DIST($AD$3:$AD$1003,$L1107,$AA1107,FALSE)*WindSpeedStep*$AE$3:$AE$1003)/AG1107</f>
        <v>525.08006933785418</v>
      </c>
      <c r="W1107" s="37">
        <f t="array" ref="W1107">SUM(_xlfn.NORM.DIST($AD$3:$AD$1003,$L1107,$AB1107,FALSE)*WindSpeedStep*$AE$3:$AE$1003)/AH1107</f>
        <v>540.93445018045384</v>
      </c>
      <c r="Y1107" s="1">
        <f t="shared" si="330"/>
        <v>6</v>
      </c>
      <c r="Z1107" s="99">
        <f>IF(L1107&lt;'Power Curve'!$P$28,'Power Curve'!$Q$28,IF(L1107&gt;'Power Curve'!$P$29,'Power Curve'!$Q$29,INDEX(ReferenceTurbulence,Y1107)+(L1107-INDEX(ReferenceTurbulenceWindSpeed,Y1107))*(INDEX(ReferenceTurbulence,Y1107+1)-INDEX(ReferenceTurbulence,Y1107))/(INDEX(ReferenceTurbulenceWindSpeed,Y1107+1)-INDEX(ReferenceTurbulenceWindSpeed,Y1107))))</f>
        <v>0.12025999161770247</v>
      </c>
      <c r="AA1107" s="100">
        <f t="shared" si="336"/>
        <v>0.80768008638066602</v>
      </c>
      <c r="AB1107" s="29">
        <f t="shared" si="337"/>
        <v>1.1358137810219076</v>
      </c>
      <c r="AG1107" s="40">
        <f t="array" ref="AG1107">SUM(_xlfn.NORM.DIST($AD$3:$AD$1003,$F1107,$AA1107,FALSE)*WindSpeedStep)</f>
        <v>1.0000000000000033</v>
      </c>
      <c r="AH1107" s="40">
        <f t="array" ref="AH1107">SUM(_xlfn.NORM.DIST($AD$3:$AD$1003,$F1107,$AB1107,FALSE)*WindSpeedStep)</f>
        <v>0.99999999919460292</v>
      </c>
      <c r="AJ1107" s="47">
        <f t="shared" si="331"/>
        <v>7</v>
      </c>
      <c r="AK1107" s="83" t="b">
        <f>COUNTIF('Power Curve'!$D$2:$D$31,AJ1107)&gt;0</f>
        <v>1</v>
      </c>
      <c r="AL1107" s="83" t="b">
        <f t="shared" si="332"/>
        <v>0</v>
      </c>
      <c r="AM1107" s="83" t="b">
        <f t="shared" si="338"/>
        <v>1</v>
      </c>
      <c r="AN1107" s="47" t="str">
        <f t="shared" si="333"/>
        <v>Outer</v>
      </c>
      <c r="AO1107" s="48" t="str">
        <f t="shared" si="334"/>
        <v>0.3-0.4</v>
      </c>
      <c r="AP1107" s="49" t="str">
        <f t="shared" si="339"/>
        <v>16-17</v>
      </c>
      <c r="AQ1107" s="49" t="str">
        <f t="shared" si="340"/>
        <v>Feb</v>
      </c>
      <c r="AR1107" s="48" t="str">
        <f t="shared" si="341"/>
        <v>295-305</v>
      </c>
      <c r="AS1107" s="49" t="str">
        <f t="shared" si="335"/>
        <v>LWS-HTI</v>
      </c>
    </row>
    <row r="1108" spans="5:45" x14ac:dyDescent="0.3">
      <c r="E1108" s="15">
        <v>40962.6875</v>
      </c>
      <c r="F1108" s="21">
        <v>6.11</v>
      </c>
      <c r="G1108" s="21">
        <v>394.90998840332037</v>
      </c>
      <c r="H1108" s="42">
        <v>1.1810940173990778</v>
      </c>
      <c r="I1108" s="35">
        <v>300.8</v>
      </c>
      <c r="J1108" s="43">
        <v>0.12274959083469721</v>
      </c>
      <c r="K1108" s="44">
        <v>0.12789831054430825</v>
      </c>
      <c r="L1108" s="26">
        <f t="shared" si="323"/>
        <v>6.03611266335548</v>
      </c>
      <c r="M1108" s="26">
        <f t="shared" si="324"/>
        <v>0.29095064612301597</v>
      </c>
      <c r="N1108" s="96">
        <f t="shared" si="325"/>
        <v>7</v>
      </c>
      <c r="O1108" s="26">
        <f t="shared" si="326"/>
        <v>4.7885555341870634E-3</v>
      </c>
      <c r="P1108" s="3">
        <f>IF(L1108&gt;'Power Curve'!$C$37,0,INDEX(Ci,$N1108,1)*POWER(1-O1108,3)+INDEX(Ci,$N1108,2)*3*O1108*POWER(1-O1108,2)+INDEX(Ci,$N1108,3)*3*POWER(O1108,2)*(1-O1108)+INDEX(Ci,$N1108,4)*POWER(O1108,3))</f>
        <v>369.92712078029217</v>
      </c>
      <c r="Q1108" s="3">
        <f>MAX(0,MIN(P1108-V1108+W1108,'Power Curve'!$C$39))</f>
        <v>370.12335258613967</v>
      </c>
      <c r="R1108" s="3">
        <f t="shared" si="327"/>
        <v>394.90998840332037</v>
      </c>
      <c r="S1108" s="3">
        <f t="shared" si="328"/>
        <v>-24.786635817180695</v>
      </c>
      <c r="T1108" s="3">
        <f t="shared" si="329"/>
        <v>24.786635817180695</v>
      </c>
      <c r="V1108" s="37">
        <f t="array" ref="V1108">SUM(_xlfn.NORM.DIST($AD$3:$AD$1003,$L1108,$AA1108,FALSE)*WindSpeedStep*$AE$3:$AE$1003)/AG1108</f>
        <v>377.54457554862626</v>
      </c>
      <c r="W1108" s="37">
        <f t="array" ref="W1108">SUM(_xlfn.NORM.DIST($AD$3:$AD$1003,$L1108,$AB1108,FALSE)*WindSpeedStep*$AE$3:$AE$1003)/AH1108</f>
        <v>377.74080735447376</v>
      </c>
      <c r="Y1108" s="1">
        <f t="shared" si="330"/>
        <v>6</v>
      </c>
      <c r="Z1108" s="99">
        <f>IF(L1108&lt;'Power Curve'!$P$28,'Power Curve'!$Q$28,IF(L1108&gt;'Power Curve'!$P$29,'Power Curve'!$Q$29,INDEX(ReferenceTurbulence,Y1108)+(L1108-INDEX(ReferenceTurbulenceWindSpeed,Y1108))*(INDEX(ReferenceTurbulence,Y1108+1)-INDEX(ReferenceTurbulence,Y1108))/(INDEX(ReferenceTurbulenceWindSpeed,Y1108+1)-INDEX(ReferenceTurbulenceWindSpeed,Y1108))))</f>
        <v>0.12159667842419374</v>
      </c>
      <c r="AA1108" s="100">
        <f t="shared" si="336"/>
        <v>0.73397125045823985</v>
      </c>
      <c r="AB1108" s="29">
        <f t="shared" si="337"/>
        <v>0.74093035965901954</v>
      </c>
      <c r="AG1108" s="40">
        <f t="array" ref="AG1108">SUM(_xlfn.NORM.DIST($AD$3:$AD$1003,$F1108,$AA1108,FALSE)*WindSpeedStep)</f>
        <v>1.0000000000000038</v>
      </c>
      <c r="AH1108" s="40">
        <f t="array" ref="AH1108">SUM(_xlfn.NORM.DIST($AD$3:$AD$1003,$F1108,$AB1108,FALSE)*WindSpeedStep)</f>
        <v>1.000000000000004</v>
      </c>
      <c r="AJ1108" s="47">
        <f t="shared" si="331"/>
        <v>6</v>
      </c>
      <c r="AK1108" s="83" t="b">
        <f>COUNTIF('Power Curve'!$D$2:$D$31,AJ1108)&gt;0</f>
        <v>1</v>
      </c>
      <c r="AL1108" s="83" t="b">
        <f t="shared" si="332"/>
        <v>0</v>
      </c>
      <c r="AM1108" s="83" t="b">
        <f t="shared" si="338"/>
        <v>1</v>
      </c>
      <c r="AN1108" s="47" t="str">
        <f t="shared" si="333"/>
        <v>Inner</v>
      </c>
      <c r="AO1108" s="48" t="str">
        <f t="shared" si="334"/>
        <v>0.2-0.3</v>
      </c>
      <c r="AP1108" s="49" t="str">
        <f t="shared" si="339"/>
        <v>16-17</v>
      </c>
      <c r="AQ1108" s="49" t="str">
        <f t="shared" si="340"/>
        <v>Feb</v>
      </c>
      <c r="AR1108" s="48" t="str">
        <f t="shared" si="341"/>
        <v>295-305</v>
      </c>
      <c r="AS1108" s="49" t="str">
        <f t="shared" si="335"/>
        <v>Inner-TI</v>
      </c>
    </row>
    <row r="1109" spans="5:45" x14ac:dyDescent="0.3">
      <c r="E1109" s="15">
        <v>40962.694444444445</v>
      </c>
      <c r="F1109" s="21">
        <v>7.06</v>
      </c>
      <c r="G1109" s="21">
        <v>463.05999755859409</v>
      </c>
      <c r="H1109" s="42">
        <v>1.1816012481804701</v>
      </c>
      <c r="I1109" s="35">
        <v>309.10000000000002</v>
      </c>
      <c r="J1109" s="43">
        <v>0.10623229461756374</v>
      </c>
      <c r="K1109" s="44">
        <v>0.18978468044837271</v>
      </c>
      <c r="L1109" s="26">
        <f t="shared" si="323"/>
        <v>6.9756227464489831</v>
      </c>
      <c r="M1109" s="26">
        <f t="shared" si="324"/>
        <v>0.43615495805076426</v>
      </c>
      <c r="N1109" s="96">
        <f t="shared" si="325"/>
        <v>7</v>
      </c>
      <c r="O1109" s="26">
        <f t="shared" si="326"/>
        <v>0.95984400582996099</v>
      </c>
      <c r="P1109" s="3">
        <f>IF(L1109&gt;'Power Curve'!$C$37,0,INDEX(Ci,$N1109,1)*POWER(1-O1109,3)+INDEX(Ci,$N1109,2)*3*O1109*POWER(1-O1109,2)+INDEX(Ci,$N1109,3)*3*POWER(O1109,2)*(1-O1109)+INDEX(Ci,$N1109,4)*POWER(O1109,3))</f>
        <v>590.18610236006236</v>
      </c>
      <c r="Q1109" s="3">
        <f>MAX(0,MIN(P1109-V1109+W1109,'Power Curve'!$C$39))</f>
        <v>586.14514130153646</v>
      </c>
      <c r="R1109" s="3">
        <f t="shared" si="327"/>
        <v>463.05999755859409</v>
      </c>
      <c r="S1109" s="3">
        <f t="shared" si="328"/>
        <v>123.08514374294236</v>
      </c>
      <c r="T1109" s="3">
        <f t="shared" si="329"/>
        <v>123.08514374294236</v>
      </c>
      <c r="V1109" s="37">
        <f t="array" ref="V1109">SUM(_xlfn.NORM.DIST($AD$3:$AD$1003,$L1109,$AA1109,FALSE)*WindSpeedStep*$AE$3:$AE$1003)/AG1109</f>
        <v>587.88718235841304</v>
      </c>
      <c r="W1109" s="37">
        <f t="array" ref="W1109">SUM(_xlfn.NORM.DIST($AD$3:$AD$1003,$L1109,$AB1109,FALSE)*WindSpeedStep*$AE$3:$AE$1003)/AH1109</f>
        <v>583.84622129988713</v>
      </c>
      <c r="Y1109" s="1">
        <f t="shared" si="330"/>
        <v>6</v>
      </c>
      <c r="Z1109" s="99">
        <f>IF(L1109&lt;'Power Curve'!$P$28,'Power Curve'!$Q$28,IF(L1109&gt;'Power Curve'!$P$29,'Power Curve'!$Q$29,INDEX(ReferenceTurbulence,Y1109)+(L1109-INDEX(ReferenceTurbulenceWindSpeed,Y1109))*(INDEX(ReferenceTurbulence,Y1109+1)-INDEX(ReferenceTurbulence,Y1109))/(INDEX(ReferenceTurbulenceWindSpeed,Y1109+1)-INDEX(ReferenceTurbulenceWindSpeed,Y1109))))</f>
        <v>0.11974987831954063</v>
      </c>
      <c r="AA1109" s="100">
        <f t="shared" si="336"/>
        <v>0.83532997509028561</v>
      </c>
      <c r="AB1109" s="29">
        <f t="shared" si="337"/>
        <v>0.74103641074174753</v>
      </c>
      <c r="AG1109" s="40">
        <f t="array" ref="AG1109">SUM(_xlfn.NORM.DIST($AD$3:$AD$1003,$F1109,$AA1109,FALSE)*WindSpeedStep)</f>
        <v>1.0000000000000036</v>
      </c>
      <c r="AH1109" s="40">
        <f t="array" ref="AH1109">SUM(_xlfn.NORM.DIST($AD$3:$AD$1003,$F1109,$AB1109,FALSE)*WindSpeedStep)</f>
        <v>1.0000000000000036</v>
      </c>
      <c r="AJ1109" s="47">
        <f t="shared" si="331"/>
        <v>7</v>
      </c>
      <c r="AK1109" s="83" t="b">
        <f>COUNTIF('Power Curve'!$D$2:$D$31,AJ1109)&gt;0</f>
        <v>1</v>
      </c>
      <c r="AL1109" s="83" t="b">
        <f t="shared" si="332"/>
        <v>0</v>
      </c>
      <c r="AM1109" s="83" t="b">
        <f t="shared" si="338"/>
        <v>1</v>
      </c>
      <c r="AN1109" s="47" t="str">
        <f t="shared" si="333"/>
        <v>Inner</v>
      </c>
      <c r="AO1109" s="48" t="str">
        <f t="shared" si="334"/>
        <v>0.4-0.5</v>
      </c>
      <c r="AP1109" s="49" t="str">
        <f t="shared" si="339"/>
        <v>16-17</v>
      </c>
      <c r="AQ1109" s="49" t="str">
        <f t="shared" si="340"/>
        <v>Feb</v>
      </c>
      <c r="AR1109" s="48" t="str">
        <f t="shared" si="341"/>
        <v>305-315</v>
      </c>
      <c r="AS1109" s="49" t="str">
        <f t="shared" si="335"/>
        <v>Inner-TI</v>
      </c>
    </row>
    <row r="1110" spans="5:45" x14ac:dyDescent="0.3">
      <c r="E1110" s="15">
        <v>40962.701388888891</v>
      </c>
      <c r="F1110" s="21">
        <v>5.76</v>
      </c>
      <c r="G1110" s="21">
        <v>320.27999496460012</v>
      </c>
      <c r="H1110" s="42">
        <v>1.1822286356634784</v>
      </c>
      <c r="I1110" s="35">
        <v>306.5</v>
      </c>
      <c r="J1110" s="43">
        <v>0.1076388888888889</v>
      </c>
      <c r="K1110" s="44">
        <v>0.14651855754661308</v>
      </c>
      <c r="L1110" s="26">
        <f t="shared" si="323"/>
        <v>5.6921667228478139</v>
      </c>
      <c r="M1110" s="26">
        <f t="shared" si="324"/>
        <v>0.23779269228039876</v>
      </c>
      <c r="N1110" s="96">
        <f t="shared" si="325"/>
        <v>6</v>
      </c>
      <c r="O1110" s="26">
        <f t="shared" si="326"/>
        <v>0.6618781262591471</v>
      </c>
      <c r="P1110" s="3">
        <f>IF(L1110&gt;'Power Curve'!$C$37,0,INDEX(Ci,$N1110,1)*POWER(1-O1110,3)+INDEX(Ci,$N1110,2)*3*O1110*POWER(1-O1110,2)+INDEX(Ci,$N1110,3)*3*POWER(O1110,2)*(1-O1110)+INDEX(Ci,$N1110,4)*POWER(O1110,3))</f>
        <v>310.94320286637844</v>
      </c>
      <c r="Q1110" s="3">
        <f>MAX(0,MIN(P1110-V1110+W1110,'Power Curve'!$C$39))</f>
        <v>309.99460941020715</v>
      </c>
      <c r="R1110" s="3">
        <f t="shared" si="327"/>
        <v>320.27999496460012</v>
      </c>
      <c r="S1110" s="3">
        <f t="shared" si="328"/>
        <v>-10.285385554392974</v>
      </c>
      <c r="T1110" s="3">
        <f t="shared" si="329"/>
        <v>10.285385554392974</v>
      </c>
      <c r="V1110" s="37">
        <f t="array" ref="V1110">SUM(_xlfn.NORM.DIST($AD$3:$AD$1003,$L1110,$AA1110,FALSE)*WindSpeedStep*$AE$3:$AE$1003)/AG1110</f>
        <v>311.00095245319181</v>
      </c>
      <c r="W1110" s="37">
        <f t="array" ref="W1110">SUM(_xlfn.NORM.DIST($AD$3:$AD$1003,$L1110,$AB1110,FALSE)*WindSpeedStep*$AE$3:$AE$1003)/AH1110</f>
        <v>310.05235899702052</v>
      </c>
      <c r="Y1110" s="1">
        <f t="shared" si="330"/>
        <v>5</v>
      </c>
      <c r="Z1110" s="99">
        <f>IF(L1110&lt;'Power Curve'!$P$28,'Power Curve'!$Q$28,IF(L1110&gt;'Power Curve'!$P$29,'Power Curve'!$Q$29,INDEX(ReferenceTurbulence,Y1110)+(L1110-INDEX(ReferenceTurbulenceWindSpeed,Y1110))*(INDEX(ReferenceTurbulence,Y1110+1)-INDEX(ReferenceTurbulence,Y1110))/(INDEX(ReferenceTurbulenceWindSpeed,Y1110+1)-INDEX(ReferenceTurbulenceWindSpeed,Y1110))))</f>
        <v>0.12030914300319995</v>
      </c>
      <c r="AA1110" s="100">
        <f t="shared" si="336"/>
        <v>0.68481970025715366</v>
      </c>
      <c r="AB1110" s="29">
        <f t="shared" si="337"/>
        <v>0.6126985014176467</v>
      </c>
      <c r="AG1110" s="40">
        <f t="array" ref="AG1110">SUM(_xlfn.NORM.DIST($AD$3:$AD$1003,$F1110,$AA1110,FALSE)*WindSpeedStep)</f>
        <v>1.0000000000000033</v>
      </c>
      <c r="AH1110" s="40">
        <f t="array" ref="AH1110">SUM(_xlfn.NORM.DIST($AD$3:$AD$1003,$F1110,$AB1110,FALSE)*WindSpeedStep)</f>
        <v>1.0000000000000036</v>
      </c>
      <c r="AJ1110" s="47">
        <f t="shared" si="331"/>
        <v>6</v>
      </c>
      <c r="AK1110" s="83" t="b">
        <f>COUNTIF('Power Curve'!$D$2:$D$31,AJ1110)&gt;0</f>
        <v>1</v>
      </c>
      <c r="AL1110" s="83" t="b">
        <f t="shared" si="332"/>
        <v>0</v>
      </c>
      <c r="AM1110" s="83" t="b">
        <f t="shared" si="338"/>
        <v>1</v>
      </c>
      <c r="AN1110" s="47" t="str">
        <f t="shared" si="333"/>
        <v>Inner</v>
      </c>
      <c r="AO1110" s="48" t="str">
        <f t="shared" si="334"/>
        <v>0.2-0.3</v>
      </c>
      <c r="AP1110" s="49" t="str">
        <f t="shared" si="339"/>
        <v>16-17</v>
      </c>
      <c r="AQ1110" s="49" t="str">
        <f t="shared" si="340"/>
        <v>Feb</v>
      </c>
      <c r="AR1110" s="48" t="str">
        <f t="shared" si="341"/>
        <v>305-315</v>
      </c>
      <c r="AS1110" s="49" t="str">
        <f t="shared" si="335"/>
        <v>Inner-TI</v>
      </c>
    </row>
    <row r="1111" spans="5:45" x14ac:dyDescent="0.3">
      <c r="E1111" s="15">
        <v>40962.708333333336</v>
      </c>
      <c r="F1111" s="21">
        <v>5.34</v>
      </c>
      <c r="G1111" s="21">
        <v>183.49999618530322</v>
      </c>
      <c r="H1111" s="42">
        <v>1.1823596933282567</v>
      </c>
      <c r="I1111" s="35">
        <v>308.89999999999998</v>
      </c>
      <c r="J1111" s="43">
        <v>0.14794007490636704</v>
      </c>
      <c r="K1111" s="44">
        <v>0.25029754573471297</v>
      </c>
      <c r="L1111" s="26">
        <f t="shared" si="323"/>
        <v>5.2773078927617689</v>
      </c>
      <c r="M1111" s="26">
        <f t="shared" si="324"/>
        <v>0.17367492276009061</v>
      </c>
      <c r="N1111" s="96">
        <f t="shared" si="325"/>
        <v>6</v>
      </c>
      <c r="O1111" s="26">
        <f t="shared" si="326"/>
        <v>0.24838096539798393</v>
      </c>
      <c r="P1111" s="3">
        <f>IF(L1111&gt;'Power Curve'!$C$37,0,INDEX(Ci,$N1111,1)*POWER(1-O1111,3)+INDEX(Ci,$N1111,2)*3*O1111*POWER(1-O1111,2)+INDEX(Ci,$N1111,3)*3*POWER(O1111,2)*(1-O1111)+INDEX(Ci,$N1111,4)*POWER(O1111,3))</f>
        <v>248.85974370292416</v>
      </c>
      <c r="Q1111" s="3">
        <f>MAX(0,MIN(P1111-V1111+W1111,'Power Curve'!$C$39))</f>
        <v>250.59727491239937</v>
      </c>
      <c r="R1111" s="3">
        <f t="shared" si="327"/>
        <v>183.49999618530322</v>
      </c>
      <c r="S1111" s="3">
        <f t="shared" si="328"/>
        <v>67.097278727096153</v>
      </c>
      <c r="T1111" s="3">
        <f t="shared" si="329"/>
        <v>67.097278727096153</v>
      </c>
      <c r="V1111" s="37">
        <f t="array" ref="V1111">SUM(_xlfn.NORM.DIST($AD$3:$AD$1003,$L1111,$AA1111,FALSE)*WindSpeedStep*$AE$3:$AE$1003)/AG1111</f>
        <v>235.46725772122085</v>
      </c>
      <c r="W1111" s="37">
        <f t="array" ref="W1111">SUM(_xlfn.NORM.DIST($AD$3:$AD$1003,$L1111,$AB1111,FALSE)*WindSpeedStep*$AE$3:$AE$1003)/AH1111</f>
        <v>237.20478893069605</v>
      </c>
      <c r="Y1111" s="1">
        <f t="shared" si="330"/>
        <v>5</v>
      </c>
      <c r="Z1111" s="99">
        <f>IF(L1111&lt;'Power Curve'!$P$28,'Power Curve'!$Q$28,IF(L1111&gt;'Power Curve'!$P$29,'Power Curve'!$Q$29,INDEX(ReferenceTurbulence,Y1111)+(L1111-INDEX(ReferenceTurbulenceWindSpeed,Y1111))*(INDEX(ReferenceTurbulence,Y1111+1)-INDEX(ReferenceTurbulence,Y1111))/(INDEX(ReferenceTurbulenceWindSpeed,Y1111+1)-INDEX(ReferenceTurbulenceWindSpeed,Y1111))))</f>
        <v>0.11872326189692198</v>
      </c>
      <c r="AA1111" s="100">
        <f t="shared" si="336"/>
        <v>0.62653920706304889</v>
      </c>
      <c r="AB1111" s="29">
        <f t="shared" si="337"/>
        <v>0.78072532495913816</v>
      </c>
      <c r="AG1111" s="40">
        <f t="array" ref="AG1111">SUM(_xlfn.NORM.DIST($AD$3:$AD$1003,$F1111,$AA1111,FALSE)*WindSpeedStep)</f>
        <v>1.0000000000000038</v>
      </c>
      <c r="AH1111" s="40">
        <f t="array" ref="AH1111">SUM(_xlfn.NORM.DIST($AD$3:$AD$1003,$F1111,$AB1111,FALSE)*WindSpeedStep)</f>
        <v>0.99999999999755496</v>
      </c>
      <c r="AJ1111" s="47">
        <f t="shared" si="331"/>
        <v>5</v>
      </c>
      <c r="AK1111" s="83" t="b">
        <f>COUNTIF('Power Curve'!$D$2:$D$31,AJ1111)&gt;0</f>
        <v>1</v>
      </c>
      <c r="AL1111" s="83" t="b">
        <f t="shared" si="332"/>
        <v>0</v>
      </c>
      <c r="AM1111" s="83" t="b">
        <f t="shared" si="338"/>
        <v>1</v>
      </c>
      <c r="AN1111" s="47" t="str">
        <f t="shared" si="333"/>
        <v>Outer</v>
      </c>
      <c r="AO1111" s="48" t="str">
        <f t="shared" si="334"/>
        <v>0.1-0.2</v>
      </c>
      <c r="AP1111" s="49" t="str">
        <f t="shared" si="339"/>
        <v>17-18</v>
      </c>
      <c r="AQ1111" s="49" t="str">
        <f t="shared" si="340"/>
        <v>Feb</v>
      </c>
      <c r="AR1111" s="48" t="str">
        <f t="shared" si="341"/>
        <v>305-315</v>
      </c>
      <c r="AS1111" s="49" t="str">
        <f t="shared" si="335"/>
        <v>LWS-HTI</v>
      </c>
    </row>
    <row r="1112" spans="5:45" x14ac:dyDescent="0.3">
      <c r="E1112" s="15">
        <v>40962.715277777781</v>
      </c>
      <c r="F1112" s="21">
        <v>5.19</v>
      </c>
      <c r="G1112" s="21">
        <v>309.35000610351602</v>
      </c>
      <c r="H1112" s="42">
        <v>1.1825344820880248</v>
      </c>
      <c r="I1112" s="35">
        <v>311.3</v>
      </c>
      <c r="J1112" s="43">
        <v>0.12716763005780346</v>
      </c>
      <c r="K1112" s="44">
        <v>9.6572276667157689E-2</v>
      </c>
      <c r="L1112" s="26">
        <f t="shared" si="323"/>
        <v>5.1293216387365037</v>
      </c>
      <c r="M1112" s="26">
        <f t="shared" si="324"/>
        <v>0.15080317015499906</v>
      </c>
      <c r="N1112" s="96">
        <f t="shared" si="325"/>
        <v>6</v>
      </c>
      <c r="O1112" s="26">
        <f t="shared" si="326"/>
        <v>0.10088043883757697</v>
      </c>
      <c r="P1112" s="3">
        <f>IF(L1112&gt;'Power Curve'!$C$37,0,INDEX(Ci,$N1112,1)*POWER(1-O1112,3)+INDEX(Ci,$N1112,2)*3*O1112*POWER(1-O1112,2)+INDEX(Ci,$N1112,3)*3*POWER(O1112,2)*(1-O1112)+INDEX(Ci,$N1112,4)*POWER(O1112,3))</f>
        <v>226.90391611231485</v>
      </c>
      <c r="Q1112" s="3">
        <f>MAX(0,MIN(P1112-V1112+W1112,'Power Curve'!$C$39))</f>
        <v>227.1361199309676</v>
      </c>
      <c r="R1112" s="3">
        <f t="shared" si="327"/>
        <v>309.35000610351602</v>
      </c>
      <c r="S1112" s="3">
        <f t="shared" si="328"/>
        <v>-82.213886172548428</v>
      </c>
      <c r="T1112" s="3">
        <f t="shared" si="329"/>
        <v>82.213886172548428</v>
      </c>
      <c r="V1112" s="37">
        <f t="array" ref="V1112">SUM(_xlfn.NORM.DIST($AD$3:$AD$1003,$L1112,$AA1112,FALSE)*WindSpeedStep*$AE$3:$AE$1003)/AG1112</f>
        <v>208.94080804249182</v>
      </c>
      <c r="W1112" s="37">
        <f t="array" ref="W1112">SUM(_xlfn.NORM.DIST($AD$3:$AD$1003,$L1112,$AB1112,FALSE)*WindSpeedStep*$AE$3:$AE$1003)/AH1112</f>
        <v>209.17301186114457</v>
      </c>
      <c r="Y1112" s="1">
        <f t="shared" si="330"/>
        <v>5</v>
      </c>
      <c r="Z1112" s="99">
        <f>IF(L1112&lt;'Power Curve'!$P$28,'Power Curve'!$Q$28,IF(L1112&gt;'Power Curve'!$P$29,'Power Curve'!$Q$29,INDEX(ReferenceTurbulence,Y1112)+(L1112-INDEX(ReferenceTurbulenceWindSpeed,Y1112))*(INDEX(ReferenceTurbulence,Y1112+1)-INDEX(ReferenceTurbulence,Y1112))/(INDEX(ReferenceTurbulenceWindSpeed,Y1112+1)-INDEX(ReferenceTurbulenceWindSpeed,Y1112))))</f>
        <v>0.1181575547521594</v>
      </c>
      <c r="AA1112" s="100">
        <f t="shared" si="336"/>
        <v>0.60606810237044439</v>
      </c>
      <c r="AB1112" s="29">
        <f t="shared" si="337"/>
        <v>0.65228367660232989</v>
      </c>
      <c r="AG1112" s="40">
        <f t="array" ref="AG1112">SUM(_xlfn.NORM.DIST($AD$3:$AD$1003,$F1112,$AA1112,FALSE)*WindSpeedStep)</f>
        <v>1.0000000000000036</v>
      </c>
      <c r="AH1112" s="40">
        <f t="array" ref="AH1112">SUM(_xlfn.NORM.DIST($AD$3:$AD$1003,$F1112,$AB1112,FALSE)*WindSpeedStep)</f>
        <v>1.0000000000000031</v>
      </c>
      <c r="AJ1112" s="47">
        <f t="shared" si="331"/>
        <v>5</v>
      </c>
      <c r="AK1112" s="83" t="b">
        <f>COUNTIF('Power Curve'!$D$2:$D$31,AJ1112)&gt;0</f>
        <v>1</v>
      </c>
      <c r="AL1112" s="83" t="b">
        <f t="shared" si="332"/>
        <v>0</v>
      </c>
      <c r="AM1112" s="83" t="b">
        <f t="shared" si="338"/>
        <v>1</v>
      </c>
      <c r="AN1112" s="47" t="str">
        <f t="shared" si="333"/>
        <v>Outer</v>
      </c>
      <c r="AO1112" s="48" t="str">
        <f t="shared" si="334"/>
        <v>0.1-0.2</v>
      </c>
      <c r="AP1112" s="49" t="str">
        <f t="shared" si="339"/>
        <v>17-18</v>
      </c>
      <c r="AQ1112" s="49" t="str">
        <f t="shared" si="340"/>
        <v>Feb</v>
      </c>
      <c r="AR1112" s="48" t="str">
        <f t="shared" si="341"/>
        <v>305-315</v>
      </c>
      <c r="AS1112" s="49" t="str">
        <f t="shared" si="335"/>
        <v>Inner-TI</v>
      </c>
    </row>
    <row r="1113" spans="5:45" x14ac:dyDescent="0.3">
      <c r="E1113" s="15">
        <v>40962.722222222219</v>
      </c>
      <c r="F1113" s="21">
        <v>5.27</v>
      </c>
      <c r="G1113" s="21">
        <v>215.090000152588</v>
      </c>
      <c r="H1113" s="42">
        <v>1.1830312357950745</v>
      </c>
      <c r="I1113" s="35">
        <v>310.3</v>
      </c>
      <c r="J1113" s="43">
        <v>8.7286527514231507E-2</v>
      </c>
      <c r="K1113" s="44">
        <v>0.24086466754177813</v>
      </c>
      <c r="L1113" s="26">
        <f t="shared" si="323"/>
        <v>5.209115529792399</v>
      </c>
      <c r="M1113" s="26">
        <f t="shared" si="324"/>
        <v>0.16313557323965638</v>
      </c>
      <c r="N1113" s="96">
        <f t="shared" si="325"/>
        <v>6</v>
      </c>
      <c r="O1113" s="26">
        <f t="shared" si="326"/>
        <v>0.18041242661962401</v>
      </c>
      <c r="P1113" s="3">
        <f>IF(L1113&gt;'Power Curve'!$C$37,0,INDEX(Ci,$N1113,1)*POWER(1-O1113,3)+INDEX(Ci,$N1113,2)*3*O1113*POWER(1-O1113,2)+INDEX(Ci,$N1113,3)*3*POWER(O1113,2)*(1-O1113)+INDEX(Ci,$N1113,4)*POWER(O1113,3))</f>
        <v>238.80683822266064</v>
      </c>
      <c r="Q1113" s="3">
        <f>MAX(0,MIN(P1113-V1113+W1113,'Power Curve'!$C$39))</f>
        <v>240.3631582445507</v>
      </c>
      <c r="R1113" s="3">
        <f t="shared" si="327"/>
        <v>215.090000152588</v>
      </c>
      <c r="S1113" s="3">
        <f t="shared" si="328"/>
        <v>25.273158091962699</v>
      </c>
      <c r="T1113" s="3">
        <f t="shared" si="329"/>
        <v>25.273158091962699</v>
      </c>
      <c r="V1113" s="37">
        <f t="array" ref="V1113">SUM(_xlfn.NORM.DIST($AD$3:$AD$1003,$L1113,$AA1113,FALSE)*WindSpeedStep*$AE$3:$AE$1003)/AG1113</f>
        <v>223.24536442209251</v>
      </c>
      <c r="W1113" s="37">
        <f t="array" ref="W1113">SUM(_xlfn.NORM.DIST($AD$3:$AD$1003,$L1113,$AB1113,FALSE)*WindSpeedStep*$AE$3:$AE$1003)/AH1113</f>
        <v>224.80168444398257</v>
      </c>
      <c r="Y1113" s="1">
        <f t="shared" si="330"/>
        <v>5</v>
      </c>
      <c r="Z1113" s="99">
        <f>IF(L1113&lt;'Power Curve'!$P$28,'Power Curve'!$Q$28,IF(L1113&gt;'Power Curve'!$P$29,'Power Curve'!$Q$29,INDEX(ReferenceTurbulence,Y1113)+(L1113-INDEX(ReferenceTurbulenceWindSpeed,Y1113))*(INDEX(ReferenceTurbulence,Y1113+1)-INDEX(ReferenceTurbulence,Y1113))/(INDEX(ReferenceTurbulenceWindSpeed,Y1113+1)-INDEX(ReferenceTurbulenceWindSpeed,Y1113))))</f>
        <v>0.11846258290883549</v>
      </c>
      <c r="AA1113" s="100">
        <f t="shared" si="336"/>
        <v>0.61708528032973453</v>
      </c>
      <c r="AB1113" s="29">
        <f t="shared" si="337"/>
        <v>0.45468560601603486</v>
      </c>
      <c r="AG1113" s="40">
        <f t="array" ref="AG1113">SUM(_xlfn.NORM.DIST($AD$3:$AD$1003,$F1113,$AA1113,FALSE)*WindSpeedStep)</f>
        <v>1.000000000000004</v>
      </c>
      <c r="AH1113" s="40">
        <f t="array" ref="AH1113">SUM(_xlfn.NORM.DIST($AD$3:$AD$1003,$F1113,$AB1113,FALSE)*WindSpeedStep)</f>
        <v>1.0000000000000038</v>
      </c>
      <c r="AJ1113" s="47">
        <f t="shared" si="331"/>
        <v>5</v>
      </c>
      <c r="AK1113" s="83" t="b">
        <f>COUNTIF('Power Curve'!$D$2:$D$31,AJ1113)&gt;0</f>
        <v>1</v>
      </c>
      <c r="AL1113" s="83" t="b">
        <f t="shared" si="332"/>
        <v>0</v>
      </c>
      <c r="AM1113" s="83" t="b">
        <f t="shared" si="338"/>
        <v>1</v>
      </c>
      <c r="AN1113" s="47" t="str">
        <f t="shared" si="333"/>
        <v>Outer</v>
      </c>
      <c r="AO1113" s="48" t="str">
        <f t="shared" si="334"/>
        <v>0.1-0.2</v>
      </c>
      <c r="AP1113" s="49" t="str">
        <f t="shared" si="339"/>
        <v>17-18</v>
      </c>
      <c r="AQ1113" s="49" t="str">
        <f t="shared" si="340"/>
        <v>Feb</v>
      </c>
      <c r="AR1113" s="48" t="str">
        <f t="shared" si="341"/>
        <v>305-315</v>
      </c>
      <c r="AS1113" s="49" t="str">
        <f t="shared" si="335"/>
        <v>LWS-LTI</v>
      </c>
    </row>
    <row r="1114" spans="5:45" x14ac:dyDescent="0.3">
      <c r="E1114" s="15">
        <v>40962.729166666664</v>
      </c>
      <c r="F1114" s="21">
        <v>5.64</v>
      </c>
      <c r="G1114" s="21">
        <v>297.2099876403812</v>
      </c>
      <c r="H1114" s="42">
        <v>1.1832936658768949</v>
      </c>
      <c r="I1114" s="35">
        <v>308.3</v>
      </c>
      <c r="J1114" s="43">
        <v>0.11524822695035462</v>
      </c>
      <c r="K1114" s="44">
        <v>0.18352588690585842</v>
      </c>
      <c r="L1114" s="26">
        <f t="shared" si="323"/>
        <v>5.575253097658293</v>
      </c>
      <c r="M1114" s="26">
        <f t="shared" si="324"/>
        <v>0.21972331462696756</v>
      </c>
      <c r="N1114" s="96">
        <f t="shared" si="325"/>
        <v>6</v>
      </c>
      <c r="O1114" s="26">
        <f t="shared" si="326"/>
        <v>0.54534824048613306</v>
      </c>
      <c r="P1114" s="3">
        <f>IF(L1114&gt;'Power Curve'!$C$37,0,INDEX(Ci,$N1114,1)*POWER(1-O1114,3)+INDEX(Ci,$N1114,2)*3*O1114*POWER(1-O1114,2)+INDEX(Ci,$N1114,3)*3*POWER(O1114,2)*(1-O1114)+INDEX(Ci,$N1114,4)*POWER(O1114,3))</f>
        <v>292.91361147839666</v>
      </c>
      <c r="Q1114" s="3">
        <f>MAX(0,MIN(P1114-V1114+W1114,'Power Curve'!$C$39))</f>
        <v>292.6756184987002</v>
      </c>
      <c r="R1114" s="3">
        <f t="shared" si="327"/>
        <v>297.2099876403812</v>
      </c>
      <c r="S1114" s="3">
        <f t="shared" si="328"/>
        <v>-4.5343691416809975</v>
      </c>
      <c r="T1114" s="3">
        <f t="shared" si="329"/>
        <v>4.5343691416809975</v>
      </c>
      <c r="V1114" s="37">
        <f t="array" ref="V1114">SUM(_xlfn.NORM.DIST($AD$3:$AD$1003,$L1114,$AA1114,FALSE)*WindSpeedStep*$AE$3:$AE$1003)/AG1114</f>
        <v>289.35778439665631</v>
      </c>
      <c r="W1114" s="37">
        <f t="array" ref="W1114">SUM(_xlfn.NORM.DIST($AD$3:$AD$1003,$L1114,$AB1114,FALSE)*WindSpeedStep*$AE$3:$AE$1003)/AH1114</f>
        <v>289.11979141695986</v>
      </c>
      <c r="Y1114" s="1">
        <f t="shared" si="330"/>
        <v>5</v>
      </c>
      <c r="Z1114" s="99">
        <f>IF(L1114&lt;'Power Curve'!$P$28,'Power Curve'!$Q$28,IF(L1114&gt;'Power Curve'!$P$29,'Power Curve'!$Q$29,INDEX(ReferenceTurbulence,Y1114)+(L1114-INDEX(ReferenceTurbulenceWindSpeed,Y1114))*(INDEX(ReferenceTurbulence,Y1114+1)-INDEX(ReferenceTurbulence,Y1114))/(INDEX(ReferenceTurbulenceWindSpeed,Y1114+1)-INDEX(ReferenceTurbulenceWindSpeed,Y1114))))</f>
        <v>0.11986221721590004</v>
      </c>
      <c r="AA1114" s="100">
        <f t="shared" si="336"/>
        <v>0.66826219782513785</v>
      </c>
      <c r="AB1114" s="29">
        <f t="shared" si="337"/>
        <v>0.64253803430459056</v>
      </c>
      <c r="AG1114" s="40">
        <f t="array" ref="AG1114">SUM(_xlfn.NORM.DIST($AD$3:$AD$1003,$F1114,$AA1114,FALSE)*WindSpeedStep)</f>
        <v>1.0000000000000031</v>
      </c>
      <c r="AH1114" s="40">
        <f t="array" ref="AH1114">SUM(_xlfn.NORM.DIST($AD$3:$AD$1003,$F1114,$AB1114,FALSE)*WindSpeedStep)</f>
        <v>1.0000000000000036</v>
      </c>
      <c r="AJ1114" s="47">
        <f t="shared" si="331"/>
        <v>6</v>
      </c>
      <c r="AK1114" s="83" t="b">
        <f>COUNTIF('Power Curve'!$D$2:$D$31,AJ1114)&gt;0</f>
        <v>1</v>
      </c>
      <c r="AL1114" s="83" t="b">
        <f t="shared" si="332"/>
        <v>0</v>
      </c>
      <c r="AM1114" s="83" t="b">
        <f t="shared" si="338"/>
        <v>1</v>
      </c>
      <c r="AN1114" s="47" t="str">
        <f t="shared" si="333"/>
        <v>Inner</v>
      </c>
      <c r="AO1114" s="48" t="str">
        <f t="shared" si="334"/>
        <v>0.2-0.3</v>
      </c>
      <c r="AP1114" s="49" t="str">
        <f t="shared" si="339"/>
        <v>17-18</v>
      </c>
      <c r="AQ1114" s="49" t="str">
        <f t="shared" si="340"/>
        <v>Feb</v>
      </c>
      <c r="AR1114" s="48" t="str">
        <f t="shared" si="341"/>
        <v>305-315</v>
      </c>
      <c r="AS1114" s="49" t="str">
        <f t="shared" si="335"/>
        <v>Inner-TI</v>
      </c>
    </row>
    <row r="1115" spans="5:45" x14ac:dyDescent="0.3">
      <c r="E1115" s="15">
        <v>40962.736111111109</v>
      </c>
      <c r="F1115" s="21">
        <v>5.81</v>
      </c>
      <c r="G1115" s="21">
        <v>349.80001068115223</v>
      </c>
      <c r="H1115" s="42">
        <v>1.1839502481303117</v>
      </c>
      <c r="I1115" s="35">
        <v>308.2</v>
      </c>
      <c r="J1115" s="43">
        <v>0.14457831325301204</v>
      </c>
      <c r="K1115" s="44">
        <v>0.26267467289670021</v>
      </c>
      <c r="L1115" s="26">
        <f t="shared" si="323"/>
        <v>5.7443635852159396</v>
      </c>
      <c r="M1115" s="26">
        <f t="shared" si="324"/>
        <v>0.24585988562013938</v>
      </c>
      <c r="N1115" s="96">
        <f t="shared" si="325"/>
        <v>6</v>
      </c>
      <c r="O1115" s="26">
        <f t="shared" si="326"/>
        <v>0.71390366562299368</v>
      </c>
      <c r="P1115" s="3">
        <f>IF(L1115&gt;'Power Curve'!$C$37,0,INDEX(Ci,$N1115,1)*POWER(1-O1115,3)+INDEX(Ci,$N1115,2)*3*O1115*POWER(1-O1115,2)+INDEX(Ci,$N1115,3)*3*POWER(O1115,2)*(1-O1115)+INDEX(Ci,$N1115,4)*POWER(O1115,3))</f>
        <v>319.24830908666399</v>
      </c>
      <c r="Q1115" s="3">
        <f>MAX(0,MIN(P1115-V1115+W1115,'Power Curve'!$C$39))</f>
        <v>322.15084025423704</v>
      </c>
      <c r="R1115" s="3">
        <f t="shared" si="327"/>
        <v>349.80001068115223</v>
      </c>
      <c r="S1115" s="3">
        <f t="shared" si="328"/>
        <v>-27.649170426915191</v>
      </c>
      <c r="T1115" s="3">
        <f t="shared" si="329"/>
        <v>27.649170426915191</v>
      </c>
      <c r="V1115" s="37">
        <f t="array" ref="V1115">SUM(_xlfn.NORM.DIST($AD$3:$AD$1003,$L1115,$AA1115,FALSE)*WindSpeedStep*$AE$3:$AE$1003)/AG1115</f>
        <v>320.80079328179869</v>
      </c>
      <c r="W1115" s="37">
        <f t="array" ref="W1115">SUM(_xlfn.NORM.DIST($AD$3:$AD$1003,$L1115,$AB1115,FALSE)*WindSpeedStep*$AE$3:$AE$1003)/AH1115</f>
        <v>323.70332444937173</v>
      </c>
      <c r="Y1115" s="1">
        <f t="shared" si="330"/>
        <v>5</v>
      </c>
      <c r="Z1115" s="99">
        <f>IF(L1115&lt;'Power Curve'!$P$28,'Power Curve'!$Q$28,IF(L1115&gt;'Power Curve'!$P$29,'Power Curve'!$Q$29,INDEX(ReferenceTurbulence,Y1115)+(L1115-INDEX(ReferenceTurbulenceWindSpeed,Y1115))*(INDEX(ReferenceTurbulence,Y1115+1)-INDEX(ReferenceTurbulence,Y1115))/(INDEX(ReferenceTurbulenceWindSpeed,Y1115+1)-INDEX(ReferenceTurbulenceWindSpeed,Y1115))))</f>
        <v>0.120508675981248</v>
      </c>
      <c r="AA1115" s="100">
        <f t="shared" si="336"/>
        <v>0.69224565000926774</v>
      </c>
      <c r="AB1115" s="29">
        <f t="shared" si="337"/>
        <v>0.83051039786254544</v>
      </c>
      <c r="AG1115" s="40">
        <f t="array" ref="AG1115">SUM(_xlfn.NORM.DIST($AD$3:$AD$1003,$F1115,$AA1115,FALSE)*WindSpeedStep)</f>
        <v>1.000000000000004</v>
      </c>
      <c r="AH1115" s="40">
        <f t="array" ref="AH1115">SUM(_xlfn.NORM.DIST($AD$3:$AD$1003,$F1115,$AB1115,FALSE)*WindSpeedStep)</f>
        <v>0.99999999999917155</v>
      </c>
      <c r="AJ1115" s="47">
        <f t="shared" si="331"/>
        <v>6</v>
      </c>
      <c r="AK1115" s="83" t="b">
        <f>COUNTIF('Power Curve'!$D$2:$D$31,AJ1115)&gt;0</f>
        <v>1</v>
      </c>
      <c r="AL1115" s="83" t="b">
        <f t="shared" si="332"/>
        <v>0</v>
      </c>
      <c r="AM1115" s="83" t="b">
        <f t="shared" si="338"/>
        <v>1</v>
      </c>
      <c r="AN1115" s="47" t="str">
        <f t="shared" si="333"/>
        <v>Outer</v>
      </c>
      <c r="AO1115" s="48" t="str">
        <f t="shared" si="334"/>
        <v>0.2-0.3</v>
      </c>
      <c r="AP1115" s="49" t="str">
        <f t="shared" si="339"/>
        <v>17-18</v>
      </c>
      <c r="AQ1115" s="49" t="str">
        <f t="shared" si="340"/>
        <v>Feb</v>
      </c>
      <c r="AR1115" s="48" t="str">
        <f t="shared" si="341"/>
        <v>305-315</v>
      </c>
      <c r="AS1115" s="49" t="str">
        <f t="shared" si="335"/>
        <v>LWS-HTI</v>
      </c>
    </row>
    <row r="1116" spans="5:45" x14ac:dyDescent="0.3">
      <c r="E1116" s="15">
        <v>40962.743055555555</v>
      </c>
      <c r="F1116" s="21">
        <v>5.44</v>
      </c>
      <c r="G1116" s="21">
        <v>214.29999160766602</v>
      </c>
      <c r="H1116" s="42">
        <v>1.1846075604781858</v>
      </c>
      <c r="I1116" s="35">
        <v>303.7</v>
      </c>
      <c r="J1116" s="43">
        <v>0.12132352941176471</v>
      </c>
      <c r="K1116" s="44">
        <v>8.0737829690663315E-2</v>
      </c>
      <c r="L1116" s="26">
        <f t="shared" si="323"/>
        <v>5.3795387085045121</v>
      </c>
      <c r="M1116" s="26">
        <f t="shared" si="324"/>
        <v>0.1894750248823156</v>
      </c>
      <c r="N1116" s="96">
        <f t="shared" si="325"/>
        <v>6</v>
      </c>
      <c r="O1116" s="26">
        <f t="shared" si="326"/>
        <v>0.35027623433411198</v>
      </c>
      <c r="P1116" s="3">
        <f>IF(L1116&gt;'Power Curve'!$C$37,0,INDEX(Ci,$N1116,1)*POWER(1-O1116,3)+INDEX(Ci,$N1116,2)*3*O1116*POWER(1-O1116,2)+INDEX(Ci,$N1116,3)*3*POWER(O1116,2)*(1-O1116)+INDEX(Ci,$N1116,4)*POWER(O1116,3))</f>
        <v>263.85183999447253</v>
      </c>
      <c r="Q1116" s="3">
        <f>MAX(0,MIN(P1116-V1116+W1116,'Power Curve'!$C$39))</f>
        <v>263.90234607338755</v>
      </c>
      <c r="R1116" s="3">
        <f t="shared" si="327"/>
        <v>214.29999160766602</v>
      </c>
      <c r="S1116" s="3">
        <f t="shared" si="328"/>
        <v>49.602354465721533</v>
      </c>
      <c r="T1116" s="3">
        <f t="shared" si="329"/>
        <v>49.602354465721533</v>
      </c>
      <c r="V1116" s="37">
        <f t="array" ref="V1116">SUM(_xlfn.NORM.DIST($AD$3:$AD$1003,$L1116,$AA1116,FALSE)*WindSpeedStep*$AE$3:$AE$1003)/AG1116</f>
        <v>253.82818652922597</v>
      </c>
      <c r="W1116" s="37">
        <f t="array" ref="W1116">SUM(_xlfn.NORM.DIST($AD$3:$AD$1003,$L1116,$AB1116,FALSE)*WindSpeedStep*$AE$3:$AE$1003)/AH1116</f>
        <v>253.87869260814097</v>
      </c>
      <c r="Y1116" s="1">
        <f t="shared" si="330"/>
        <v>5</v>
      </c>
      <c r="Z1116" s="99">
        <f>IF(L1116&lt;'Power Curve'!$P$28,'Power Curve'!$Q$28,IF(L1116&gt;'Power Curve'!$P$29,'Power Curve'!$Q$29,INDEX(ReferenceTurbulence,Y1116)+(L1116-INDEX(ReferenceTurbulenceWindSpeed,Y1116))*(INDEX(ReferenceTurbulence,Y1116+1)-INDEX(ReferenceTurbulence,Y1116))/(INDEX(ReferenceTurbulenceWindSpeed,Y1116+1)-INDEX(ReferenceTurbulenceWindSpeed,Y1116))))</f>
        <v>0.11911405969947128</v>
      </c>
      <c r="AA1116" s="100">
        <f t="shared" si="336"/>
        <v>0.64077869488042305</v>
      </c>
      <c r="AB1116" s="29">
        <f t="shared" si="337"/>
        <v>0.65266462272297388</v>
      </c>
      <c r="AG1116" s="40">
        <f t="array" ref="AG1116">SUM(_xlfn.NORM.DIST($AD$3:$AD$1003,$F1116,$AA1116,FALSE)*WindSpeedStep)</f>
        <v>1.0000000000000033</v>
      </c>
      <c r="AH1116" s="40">
        <f t="array" ref="AH1116">SUM(_xlfn.NORM.DIST($AD$3:$AD$1003,$F1116,$AB1116,FALSE)*WindSpeedStep)</f>
        <v>1.0000000000000036</v>
      </c>
      <c r="AJ1116" s="47">
        <f t="shared" si="331"/>
        <v>5</v>
      </c>
      <c r="AK1116" s="83" t="b">
        <f>COUNTIF('Power Curve'!$D$2:$D$31,AJ1116)&gt;0</f>
        <v>1</v>
      </c>
      <c r="AL1116" s="83" t="b">
        <f t="shared" si="332"/>
        <v>0</v>
      </c>
      <c r="AM1116" s="83" t="b">
        <f t="shared" si="338"/>
        <v>1</v>
      </c>
      <c r="AN1116" s="47" t="str">
        <f t="shared" si="333"/>
        <v>Outer</v>
      </c>
      <c r="AO1116" s="48" t="str">
        <f t="shared" si="334"/>
        <v>0.1-0.2</v>
      </c>
      <c r="AP1116" s="49" t="str">
        <f t="shared" si="339"/>
        <v>17-18</v>
      </c>
      <c r="AQ1116" s="49" t="str">
        <f t="shared" si="340"/>
        <v>Feb</v>
      </c>
      <c r="AR1116" s="48" t="str">
        <f t="shared" si="341"/>
        <v>295-305</v>
      </c>
      <c r="AS1116" s="49" t="str">
        <f t="shared" si="335"/>
        <v>Inner-TI</v>
      </c>
    </row>
    <row r="1117" spans="5:45" x14ac:dyDescent="0.3">
      <c r="E1117" s="15">
        <v>40962.75</v>
      </c>
      <c r="F1117" s="21">
        <v>5.33</v>
      </c>
      <c r="G1117" s="21">
        <v>280.93999862670915</v>
      </c>
      <c r="H1117" s="42">
        <v>1.1855881232981837</v>
      </c>
      <c r="I1117" s="35">
        <v>303.89999999999998</v>
      </c>
      <c r="J1117" s="43">
        <v>0.14258911819887429</v>
      </c>
      <c r="K1117" s="44">
        <v>0.1893155723137781</v>
      </c>
      <c r="L1117" s="26">
        <f t="shared" si="323"/>
        <v>5.2722151669846484</v>
      </c>
      <c r="M1117" s="26">
        <f t="shared" si="324"/>
        <v>0.17288782557442911</v>
      </c>
      <c r="N1117" s="96">
        <f t="shared" si="325"/>
        <v>6</v>
      </c>
      <c r="O1117" s="26">
        <f t="shared" si="326"/>
        <v>0.24330495520568066</v>
      </c>
      <c r="P1117" s="3">
        <f>IF(L1117&gt;'Power Curve'!$C$37,0,INDEX(Ci,$N1117,1)*POWER(1-O1117,3)+INDEX(Ci,$N1117,2)*3*O1117*POWER(1-O1117,2)+INDEX(Ci,$N1117,3)*3*POWER(O1117,2)*(1-O1117)+INDEX(Ci,$N1117,4)*POWER(O1117,3))</f>
        <v>248.11143542535081</v>
      </c>
      <c r="Q1117" s="3">
        <f>MAX(0,MIN(P1117-V1117+W1117,'Power Curve'!$C$39))</f>
        <v>249.30957570421819</v>
      </c>
      <c r="R1117" s="3">
        <f t="shared" si="327"/>
        <v>280.93999862670915</v>
      </c>
      <c r="S1117" s="3">
        <f t="shared" si="328"/>
        <v>-31.630422922490965</v>
      </c>
      <c r="T1117" s="3">
        <f t="shared" si="329"/>
        <v>31.630422922490965</v>
      </c>
      <c r="V1117" s="37">
        <f t="array" ref="V1117">SUM(_xlfn.NORM.DIST($AD$3:$AD$1003,$L1117,$AA1117,FALSE)*WindSpeedStep*$AE$3:$AE$1003)/AG1117</f>
        <v>234.55417008202326</v>
      </c>
      <c r="W1117" s="37">
        <f t="array" ref="W1117">SUM(_xlfn.NORM.DIST($AD$3:$AD$1003,$L1117,$AB1117,FALSE)*WindSpeedStep*$AE$3:$AE$1003)/AH1117</f>
        <v>235.75231036089065</v>
      </c>
      <c r="Y1117" s="1">
        <f t="shared" si="330"/>
        <v>5</v>
      </c>
      <c r="Z1117" s="99">
        <f>IF(L1117&lt;'Power Curve'!$P$28,'Power Curve'!$Q$28,IF(L1117&gt;'Power Curve'!$P$29,'Power Curve'!$Q$29,INDEX(ReferenceTurbulence,Y1117)+(L1117-INDEX(ReferenceTurbulenceWindSpeed,Y1117))*(INDEX(ReferenceTurbulence,Y1117+1)-INDEX(ReferenceTurbulence,Y1117))/(INDEX(ReferenceTurbulenceWindSpeed,Y1117+1)-INDEX(ReferenceTurbulenceWindSpeed,Y1117))))</f>
        <v>0.11870379393094493</v>
      </c>
      <c r="AA1117" s="100">
        <f t="shared" si="336"/>
        <v>0.62583194274134812</v>
      </c>
      <c r="AB1117" s="29">
        <f t="shared" si="337"/>
        <v>0.75176051161507185</v>
      </c>
      <c r="AG1117" s="40">
        <f t="array" ref="AG1117">SUM(_xlfn.NORM.DIST($AD$3:$AD$1003,$F1117,$AA1117,FALSE)*WindSpeedStep)</f>
        <v>1.0000000000000033</v>
      </c>
      <c r="AH1117" s="40">
        <f t="array" ref="AH1117">SUM(_xlfn.NORM.DIST($AD$3:$AD$1003,$F1117,$AB1117,FALSE)*WindSpeedStep)</f>
        <v>0.99999999999960509</v>
      </c>
      <c r="AJ1117" s="47">
        <f t="shared" si="331"/>
        <v>5</v>
      </c>
      <c r="AK1117" s="83" t="b">
        <f>COUNTIF('Power Curve'!$D$2:$D$31,AJ1117)&gt;0</f>
        <v>1</v>
      </c>
      <c r="AL1117" s="83" t="b">
        <f t="shared" si="332"/>
        <v>0</v>
      </c>
      <c r="AM1117" s="83" t="b">
        <f t="shared" si="338"/>
        <v>1</v>
      </c>
      <c r="AN1117" s="47" t="str">
        <f t="shared" si="333"/>
        <v>Outer</v>
      </c>
      <c r="AO1117" s="48" t="str">
        <f t="shared" si="334"/>
        <v>0.1-0.2</v>
      </c>
      <c r="AP1117" s="49" t="str">
        <f t="shared" si="339"/>
        <v>18-19</v>
      </c>
      <c r="AQ1117" s="49" t="str">
        <f t="shared" si="340"/>
        <v>Feb</v>
      </c>
      <c r="AR1117" s="48" t="str">
        <f t="shared" si="341"/>
        <v>295-305</v>
      </c>
      <c r="AS1117" s="49" t="str">
        <f t="shared" si="335"/>
        <v>LWS-HTI</v>
      </c>
    </row>
    <row r="1118" spans="5:45" x14ac:dyDescent="0.3">
      <c r="E1118" s="15">
        <v>40962.756944444445</v>
      </c>
      <c r="F1118" s="21">
        <v>5.82</v>
      </c>
      <c r="G1118" s="21">
        <v>391.11999511718795</v>
      </c>
      <c r="H1118" s="42">
        <v>1.1858076937564201</v>
      </c>
      <c r="I1118" s="35">
        <v>310.8</v>
      </c>
      <c r="J1118" s="43">
        <v>9.7938144329896892E-2</v>
      </c>
      <c r="K1118" s="44">
        <v>0.20228695375526626</v>
      </c>
      <c r="L1118" s="26">
        <f t="shared" si="323"/>
        <v>5.7572582353809985</v>
      </c>
      <c r="M1118" s="26">
        <f t="shared" si="324"/>
        <v>0.24785279537008195</v>
      </c>
      <c r="N1118" s="96">
        <f t="shared" si="325"/>
        <v>6</v>
      </c>
      <c r="O1118" s="26">
        <f t="shared" si="326"/>
        <v>0.72675599235891941</v>
      </c>
      <c r="P1118" s="3">
        <f>IF(L1118&gt;'Power Curve'!$C$37,0,INDEX(Ci,$N1118,1)*POWER(1-O1118,3)+INDEX(Ci,$N1118,2)*3*O1118*POWER(1-O1118,2)+INDEX(Ci,$N1118,3)*3*POWER(O1118,2)*(1-O1118)+INDEX(Ci,$N1118,4)*POWER(O1118,3))</f>
        <v>321.32876816436442</v>
      </c>
      <c r="Q1118" s="3">
        <f>MAX(0,MIN(P1118-V1118+W1118,'Power Curve'!$C$39))</f>
        <v>319.32808587646662</v>
      </c>
      <c r="R1118" s="3">
        <f t="shared" si="327"/>
        <v>391.11999511718795</v>
      </c>
      <c r="S1118" s="3">
        <f t="shared" si="328"/>
        <v>-71.791909240721338</v>
      </c>
      <c r="T1118" s="3">
        <f t="shared" si="329"/>
        <v>71.791909240721338</v>
      </c>
      <c r="V1118" s="37">
        <f t="array" ref="V1118">SUM(_xlfn.NORM.DIST($AD$3:$AD$1003,$L1118,$AA1118,FALSE)*WindSpeedStep*$AE$3:$AE$1003)/AG1118</f>
        <v>323.23630086318718</v>
      </c>
      <c r="W1118" s="37">
        <f t="array" ref="W1118">SUM(_xlfn.NORM.DIST($AD$3:$AD$1003,$L1118,$AB1118,FALSE)*WindSpeedStep*$AE$3:$AE$1003)/AH1118</f>
        <v>321.23561857528938</v>
      </c>
      <c r="Y1118" s="1">
        <f t="shared" si="330"/>
        <v>5</v>
      </c>
      <c r="Z1118" s="99">
        <f>IF(L1118&lt;'Power Curve'!$P$28,'Power Curve'!$Q$28,IF(L1118&gt;'Power Curve'!$P$29,'Power Curve'!$Q$29,INDEX(ReferenceTurbulence,Y1118)+(L1118-INDEX(ReferenceTurbulenceWindSpeed,Y1118))*(INDEX(ReferenceTurbulence,Y1118+1)-INDEX(ReferenceTurbulence,Y1118))/(INDEX(ReferenceTurbulenceWindSpeed,Y1118+1)-INDEX(ReferenceTurbulenceWindSpeed,Y1118))))</f>
        <v>0.12055796836840676</v>
      </c>
      <c r="AA1118" s="100">
        <f t="shared" si="336"/>
        <v>0.69408335622981177</v>
      </c>
      <c r="AB1118" s="29">
        <f t="shared" si="337"/>
        <v>0.56385518800123169</v>
      </c>
      <c r="AG1118" s="40">
        <f t="array" ref="AG1118">SUM(_xlfn.NORM.DIST($AD$3:$AD$1003,$F1118,$AA1118,FALSE)*WindSpeedStep)</f>
        <v>1.0000000000000038</v>
      </c>
      <c r="AH1118" s="40">
        <f t="array" ref="AH1118">SUM(_xlfn.NORM.DIST($AD$3:$AD$1003,$F1118,$AB1118,FALSE)*WindSpeedStep)</f>
        <v>1.0000000000000033</v>
      </c>
      <c r="AJ1118" s="47">
        <f t="shared" si="331"/>
        <v>6</v>
      </c>
      <c r="AK1118" s="83" t="b">
        <f>COUNTIF('Power Curve'!$D$2:$D$31,AJ1118)&gt;0</f>
        <v>1</v>
      </c>
      <c r="AL1118" s="83" t="b">
        <f t="shared" si="332"/>
        <v>0</v>
      </c>
      <c r="AM1118" s="83" t="b">
        <f t="shared" si="338"/>
        <v>1</v>
      </c>
      <c r="AN1118" s="47" t="str">
        <f t="shared" si="333"/>
        <v>Outer</v>
      </c>
      <c r="AO1118" s="48" t="str">
        <f t="shared" si="334"/>
        <v>0.2-0.3</v>
      </c>
      <c r="AP1118" s="49" t="str">
        <f t="shared" si="339"/>
        <v>18-19</v>
      </c>
      <c r="AQ1118" s="49" t="str">
        <f t="shared" si="340"/>
        <v>Feb</v>
      </c>
      <c r="AR1118" s="48" t="str">
        <f t="shared" si="341"/>
        <v>305-315</v>
      </c>
      <c r="AS1118" s="49" t="str">
        <f t="shared" si="335"/>
        <v>LWS-LTI</v>
      </c>
    </row>
    <row r="1119" spans="5:45" x14ac:dyDescent="0.3">
      <c r="E1119" s="15">
        <v>40962.763888888891</v>
      </c>
      <c r="F1119" s="21">
        <v>5.87</v>
      </c>
      <c r="G1119" s="21">
        <v>354.83998489379923</v>
      </c>
      <c r="H1119" s="42">
        <v>1.1857198562332125</v>
      </c>
      <c r="I1119" s="35">
        <v>320.60000000000002</v>
      </c>
      <c r="J1119" s="43">
        <v>8.5178875638841564E-2</v>
      </c>
      <c r="K1119" s="44">
        <v>0.21895029676412911</v>
      </c>
      <c r="L1119" s="26">
        <f t="shared" si="323"/>
        <v>5.8065758375978858</v>
      </c>
      <c r="M1119" s="26">
        <f t="shared" si="324"/>
        <v>0.25547498977192407</v>
      </c>
      <c r="N1119" s="96">
        <f t="shared" si="325"/>
        <v>6</v>
      </c>
      <c r="O1119" s="26">
        <f t="shared" si="326"/>
        <v>0.77591172201503766</v>
      </c>
      <c r="P1119" s="3">
        <f>IF(L1119&gt;'Power Curve'!$C$37,0,INDEX(Ci,$N1119,1)*POWER(1-O1119,3)+INDEX(Ci,$N1119,2)*3*O1119*POWER(1-O1119,2)+INDEX(Ci,$N1119,3)*3*POWER(O1119,2)*(1-O1119)+INDEX(Ci,$N1119,4)*POWER(O1119,3))</f>
        <v>329.40125548273443</v>
      </c>
      <c r="Q1119" s="3">
        <f>MAX(0,MIN(P1119-V1119+W1119,'Power Curve'!$C$39))</f>
        <v>325.80866396924176</v>
      </c>
      <c r="R1119" s="3">
        <f t="shared" si="327"/>
        <v>354.83998489379923</v>
      </c>
      <c r="S1119" s="3">
        <f t="shared" si="328"/>
        <v>-29.031320924557463</v>
      </c>
      <c r="T1119" s="3">
        <f t="shared" si="329"/>
        <v>29.031320924557463</v>
      </c>
      <c r="V1119" s="37">
        <f t="array" ref="V1119">SUM(_xlfn.NORM.DIST($AD$3:$AD$1003,$L1119,$AA1119,FALSE)*WindSpeedStep*$AE$3:$AE$1003)/AG1119</f>
        <v>332.60774508889227</v>
      </c>
      <c r="W1119" s="37">
        <f t="array" ref="W1119">SUM(_xlfn.NORM.DIST($AD$3:$AD$1003,$L1119,$AB1119,FALSE)*WindSpeedStep*$AE$3:$AE$1003)/AH1119</f>
        <v>329.01515357539961</v>
      </c>
      <c r="Y1119" s="1">
        <f t="shared" si="330"/>
        <v>5</v>
      </c>
      <c r="Z1119" s="99">
        <f>IF(L1119&lt;'Power Curve'!$P$28,'Power Curve'!$Q$28,IF(L1119&gt;'Power Curve'!$P$29,'Power Curve'!$Q$29,INDEX(ReferenceTurbulence,Y1119)+(L1119-INDEX(ReferenceTurbulenceWindSpeed,Y1119))*(INDEX(ReferenceTurbulence,Y1119+1)-INDEX(ReferenceTurbulence,Y1119))/(INDEX(ReferenceTurbulenceWindSpeed,Y1119+1)-INDEX(ReferenceTurbulenceWindSpeed,Y1119))))</f>
        <v>0.12074649479689442</v>
      </c>
      <c r="AA1119" s="100">
        <f t="shared" si="336"/>
        <v>0.70112367916228602</v>
      </c>
      <c r="AB1119" s="29">
        <f t="shared" si="337"/>
        <v>0.49459760115825258</v>
      </c>
      <c r="AG1119" s="40">
        <f t="array" ref="AG1119">SUM(_xlfn.NORM.DIST($AD$3:$AD$1003,$F1119,$AA1119,FALSE)*WindSpeedStep)</f>
        <v>1.000000000000004</v>
      </c>
      <c r="AH1119" s="40">
        <f t="array" ref="AH1119">SUM(_xlfn.NORM.DIST($AD$3:$AD$1003,$F1119,$AB1119,FALSE)*WindSpeedStep)</f>
        <v>1.0000000000000036</v>
      </c>
      <c r="AJ1119" s="47">
        <f t="shared" si="331"/>
        <v>6</v>
      </c>
      <c r="AK1119" s="83" t="b">
        <f>COUNTIF('Power Curve'!$D$2:$D$31,AJ1119)&gt;0</f>
        <v>1</v>
      </c>
      <c r="AL1119" s="83" t="b">
        <f t="shared" si="332"/>
        <v>0</v>
      </c>
      <c r="AM1119" s="83" t="b">
        <f t="shared" si="338"/>
        <v>1</v>
      </c>
      <c r="AN1119" s="47" t="str">
        <f t="shared" si="333"/>
        <v>Outer</v>
      </c>
      <c r="AO1119" s="48" t="str">
        <f t="shared" si="334"/>
        <v>0.2-0.3</v>
      </c>
      <c r="AP1119" s="49" t="str">
        <f t="shared" si="339"/>
        <v>18-19</v>
      </c>
      <c r="AQ1119" s="49" t="str">
        <f t="shared" si="340"/>
        <v>Feb</v>
      </c>
      <c r="AR1119" s="48" t="str">
        <f t="shared" si="341"/>
        <v>315-325</v>
      </c>
      <c r="AS1119" s="49" t="str">
        <f t="shared" si="335"/>
        <v>LWS-LTI</v>
      </c>
    </row>
    <row r="1120" spans="5:45" x14ac:dyDescent="0.3">
      <c r="E1120" s="15">
        <v>40962.770833333336</v>
      </c>
      <c r="F1120" s="21">
        <v>4.46</v>
      </c>
      <c r="G1120" s="21">
        <v>104.7099933624265</v>
      </c>
      <c r="H1120" s="42">
        <v>1.1856759423512859</v>
      </c>
      <c r="I1120" s="35">
        <v>322.7</v>
      </c>
      <c r="J1120" s="43">
        <v>0.10986547085201794</v>
      </c>
      <c r="K1120" s="44">
        <v>0.36809457628913117</v>
      </c>
      <c r="L1120" s="26">
        <f t="shared" si="323"/>
        <v>4.411756136930796</v>
      </c>
      <c r="M1120" s="26">
        <f t="shared" si="324"/>
        <v>3.990110872133E-2</v>
      </c>
      <c r="N1120" s="96">
        <f t="shared" si="325"/>
        <v>5</v>
      </c>
      <c r="O1120" s="26">
        <f t="shared" si="326"/>
        <v>0.29521292160265966</v>
      </c>
      <c r="P1120" s="3">
        <f>IF(L1120&gt;'Power Curve'!$C$37,0,INDEX(Ci,$N1120,1)*POWER(1-O1120,3)+INDEX(Ci,$N1120,2)*3*O1120*POWER(1-O1120,2)+INDEX(Ci,$N1120,3)*3*POWER(O1120,2)*(1-O1120)+INDEX(Ci,$N1120,4)*POWER(O1120,3))</f>
        <v>108.03012807537507</v>
      </c>
      <c r="Q1120" s="3">
        <f>MAX(0,MIN(P1120-V1120+W1120,'Power Curve'!$C$39))</f>
        <v>105.85265809604763</v>
      </c>
      <c r="R1120" s="3">
        <f t="shared" si="327"/>
        <v>104.7099933624265</v>
      </c>
      <c r="S1120" s="3">
        <f t="shared" si="328"/>
        <v>1.1426647336211317</v>
      </c>
      <c r="T1120" s="3">
        <f t="shared" si="329"/>
        <v>1.1426647336211317</v>
      </c>
      <c r="V1120" s="37">
        <f t="array" ref="V1120">SUM(_xlfn.NORM.DIST($AD$3:$AD$1003,$L1120,$AA1120,FALSE)*WindSpeedStep*$AE$3:$AE$1003)/AG1120</f>
        <v>82.485876493659532</v>
      </c>
      <c r="W1120" s="37">
        <f t="array" ref="W1120">SUM(_xlfn.NORM.DIST($AD$3:$AD$1003,$L1120,$AB1120,FALSE)*WindSpeedStep*$AE$3:$AE$1003)/AH1120</f>
        <v>80.308406514332091</v>
      </c>
      <c r="Y1120" s="1">
        <f t="shared" si="330"/>
        <v>4</v>
      </c>
      <c r="Z1120" s="99">
        <f>IF(L1120&lt;'Power Curve'!$P$28,'Power Curve'!$Q$28,IF(L1120&gt;'Power Curve'!$P$29,'Power Curve'!$Q$29,INDEX(ReferenceTurbulence,Y1120)+(L1120-INDEX(ReferenceTurbulenceWindSpeed,Y1120))*(INDEX(ReferenceTurbulence,Y1120+1)-INDEX(ReferenceTurbulence,Y1120))/(INDEX(ReferenceTurbulenceWindSpeed,Y1120+1)-INDEX(ReferenceTurbulenceWindSpeed,Y1120))))</f>
        <v>0.117320874600762</v>
      </c>
      <c r="AA1120" s="100">
        <f t="shared" si="336"/>
        <v>0.51759108851000013</v>
      </c>
      <c r="AB1120" s="29">
        <f t="shared" si="337"/>
        <v>0.48469966526818165</v>
      </c>
      <c r="AG1120" s="40">
        <f t="array" ref="AG1120">SUM(_xlfn.NORM.DIST($AD$3:$AD$1003,$F1120,$AA1120,FALSE)*WindSpeedStep)</f>
        <v>1.0000000000000029</v>
      </c>
      <c r="AH1120" s="40">
        <f t="array" ref="AH1120">SUM(_xlfn.NORM.DIST($AD$3:$AD$1003,$F1120,$AB1120,FALSE)*WindSpeedStep)</f>
        <v>1.0000000000000036</v>
      </c>
      <c r="AJ1120" s="47">
        <f t="shared" si="331"/>
        <v>4</v>
      </c>
      <c r="AK1120" s="83" t="b">
        <f>COUNTIF('Power Curve'!$D$2:$D$31,AJ1120)&gt;0</f>
        <v>1</v>
      </c>
      <c r="AL1120" s="83" t="b">
        <f t="shared" si="332"/>
        <v>0</v>
      </c>
      <c r="AM1120" s="83" t="b">
        <f t="shared" si="338"/>
        <v>1</v>
      </c>
      <c r="AN1120" s="47" t="str">
        <f t="shared" si="333"/>
        <v>Outer</v>
      </c>
      <c r="AO1120" s="48" t="str">
        <f t="shared" si="334"/>
        <v>0.0-0.1</v>
      </c>
      <c r="AP1120" s="49" t="str">
        <f t="shared" si="339"/>
        <v>18-19</v>
      </c>
      <c r="AQ1120" s="49" t="str">
        <f t="shared" si="340"/>
        <v>Feb</v>
      </c>
      <c r="AR1120" s="48" t="str">
        <f t="shared" si="341"/>
        <v>315-325</v>
      </c>
      <c r="AS1120" s="49" t="str">
        <f t="shared" si="335"/>
        <v>Inner-TI</v>
      </c>
    </row>
    <row r="1121" spans="5:45" x14ac:dyDescent="0.3">
      <c r="E1121" s="15">
        <v>40963.916666666664</v>
      </c>
      <c r="F1121" s="21">
        <v>3.69</v>
      </c>
      <c r="G1121" s="21">
        <v>128.1100044250492</v>
      </c>
      <c r="H1121" s="42">
        <v>1.1651747940738382</v>
      </c>
      <c r="I1121" s="35">
        <v>265.3</v>
      </c>
      <c r="J1121" s="43">
        <v>0.19783197831978319</v>
      </c>
      <c r="K1121" s="44">
        <v>7.9249804502408358E-2</v>
      </c>
      <c r="L1121" s="26">
        <f t="shared" si="323"/>
        <v>3.6289253148145253</v>
      </c>
      <c r="M1121" s="26">
        <f t="shared" si="324"/>
        <v>-8.1087918354299335E-2</v>
      </c>
      <c r="N1121" s="96">
        <f t="shared" si="325"/>
        <v>4</v>
      </c>
      <c r="O1121" s="26">
        <f t="shared" si="326"/>
        <v>0.62620005261952516</v>
      </c>
      <c r="P1121" s="3">
        <f>IF(L1121&gt;'Power Curve'!$C$37,0,INDEX(Ci,$N1121,1)*POWER(1-O1121,3)+INDEX(Ci,$N1121,2)*3*O1121*POWER(1-O1121,2)+INDEX(Ci,$N1121,3)*3*POWER(O1121,2)*(1-O1121)+INDEX(Ci,$N1121,4)*POWER(O1121,3))</f>
        <v>35.732285859280786</v>
      </c>
      <c r="Q1121" s="3">
        <f>MAX(0,MIN(P1121-V1121+W1121,'Power Curve'!$C$39))</f>
        <v>52.820192240392963</v>
      </c>
      <c r="R1121" s="3">
        <f t="shared" si="327"/>
        <v>128.1100044250492</v>
      </c>
      <c r="S1121" s="3">
        <f t="shared" si="328"/>
        <v>-75.289812184656228</v>
      </c>
      <c r="T1121" s="3">
        <f t="shared" si="329"/>
        <v>75.289812184656228</v>
      </c>
      <c r="V1121" s="37">
        <f t="array" ref="V1121">SUM(_xlfn.NORM.DIST($AD$3:$AD$1003,$L1121,$AA1121,FALSE)*WindSpeedStep*$AE$3:$AE$1003)/AG1121</f>
        <v>5.2751686481075337</v>
      </c>
      <c r="W1121" s="37">
        <f t="array" ref="W1121">SUM(_xlfn.NORM.DIST($AD$3:$AD$1003,$L1121,$AB1121,FALSE)*WindSpeedStep*$AE$3:$AE$1003)/AH1121</f>
        <v>22.363075029219711</v>
      </c>
      <c r="Y1121" s="1">
        <f t="shared" si="330"/>
        <v>3</v>
      </c>
      <c r="Z1121" s="99">
        <f>IF(L1121&lt;'Power Curve'!$P$28,'Power Curve'!$Q$28,IF(L1121&gt;'Power Curve'!$P$29,'Power Curve'!$Q$29,INDEX(ReferenceTurbulence,Y1121)+(L1121-INDEX(ReferenceTurbulenceWindSpeed,Y1121))*(INDEX(ReferenceTurbulence,Y1121+1)-INDEX(ReferenceTurbulence,Y1121))/(INDEX(ReferenceTurbulenceWindSpeed,Y1121+1)-INDEX(ReferenceTurbulenceWindSpeed,Y1121))))</f>
        <v>0.11713247834199569</v>
      </c>
      <c r="AA1121" s="100">
        <f t="shared" si="336"/>
        <v>0.42506501584223227</v>
      </c>
      <c r="AB1121" s="29">
        <f t="shared" si="337"/>
        <v>0.71791747420449958</v>
      </c>
      <c r="AG1121" s="40">
        <f t="array" ref="AG1121">SUM(_xlfn.NORM.DIST($AD$3:$AD$1003,$F1121,$AA1121,FALSE)*WindSpeedStep)</f>
        <v>1.0000000000000007</v>
      </c>
      <c r="AH1121" s="40">
        <f t="array" ref="AH1121">SUM(_xlfn.NORM.DIST($AD$3:$AD$1003,$F1121,$AB1121,FALSE)*WindSpeedStep)</f>
        <v>0.99999990745091727</v>
      </c>
      <c r="AJ1121" s="47">
        <f t="shared" si="331"/>
        <v>4</v>
      </c>
      <c r="AK1121" s="83" t="b">
        <f>COUNTIF('Power Curve'!$D$2:$D$31,AJ1121)&gt;0</f>
        <v>1</v>
      </c>
      <c r="AL1121" s="83" t="b">
        <f t="shared" si="332"/>
        <v>0</v>
      </c>
      <c r="AM1121" s="83" t="b">
        <f t="shared" si="338"/>
        <v>1</v>
      </c>
      <c r="AN1121" s="47" t="str">
        <f t="shared" si="333"/>
        <v>Outer</v>
      </c>
      <c r="AO1121" s="48" t="str">
        <f t="shared" si="334"/>
        <v>&lt;0</v>
      </c>
      <c r="AP1121" s="49" t="str">
        <f t="shared" si="339"/>
        <v>22-23</v>
      </c>
      <c r="AQ1121" s="49" t="str">
        <f t="shared" si="340"/>
        <v>Feb</v>
      </c>
      <c r="AR1121" s="48" t="str">
        <f t="shared" si="341"/>
        <v>265-275</v>
      </c>
      <c r="AS1121" s="49" t="str">
        <f t="shared" si="335"/>
        <v>LWS-HTI</v>
      </c>
    </row>
    <row r="1122" spans="5:45" x14ac:dyDescent="0.3">
      <c r="E1122" s="15">
        <v>40963.923611111109</v>
      </c>
      <c r="F1122" s="21">
        <v>3.62</v>
      </c>
      <c r="G1122" s="21">
        <v>40.670001983642592</v>
      </c>
      <c r="H1122" s="42">
        <v>1.165089147366674</v>
      </c>
      <c r="I1122" s="35">
        <v>265.3</v>
      </c>
      <c r="J1122" s="43">
        <v>0.13535911602209943</v>
      </c>
      <c r="K1122" s="44">
        <v>0.42569003833151758</v>
      </c>
      <c r="L1122" s="26">
        <f t="shared" si="323"/>
        <v>3.5599966825079998</v>
      </c>
      <c r="M1122" s="26">
        <f t="shared" si="324"/>
        <v>-9.1741060674213837E-2</v>
      </c>
      <c r="N1122" s="96">
        <f t="shared" si="325"/>
        <v>4</v>
      </c>
      <c r="O1122" s="26">
        <f t="shared" si="326"/>
        <v>0.57709108687486843</v>
      </c>
      <c r="P1122" s="3">
        <f>IF(L1122&gt;'Power Curve'!$C$37,0,INDEX(Ci,$N1122,1)*POWER(1-O1122,3)+INDEX(Ci,$N1122,2)*3*O1122*POWER(1-O1122,2)+INDEX(Ci,$N1122,3)*3*POWER(O1122,2)*(1-O1122)+INDEX(Ci,$N1122,4)*POWER(O1122,3))</f>
        <v>30.947244962304651</v>
      </c>
      <c r="Q1122" s="3">
        <f>MAX(0,MIN(P1122-V1122+W1122,'Power Curve'!$C$39))</f>
        <v>33.482124029541325</v>
      </c>
      <c r="R1122" s="3">
        <f t="shared" si="327"/>
        <v>40.670001983642592</v>
      </c>
      <c r="S1122" s="3">
        <f t="shared" si="328"/>
        <v>-7.1878779541012676</v>
      </c>
      <c r="T1122" s="3">
        <f t="shared" si="329"/>
        <v>7.1878779541012676</v>
      </c>
      <c r="V1122" s="37">
        <f t="array" ref="V1122">SUM(_xlfn.NORM.DIST($AD$3:$AD$1003,$L1122,$AA1122,FALSE)*WindSpeedStep*$AE$3:$AE$1003)/AG1122</f>
        <v>3.4504400996456606</v>
      </c>
      <c r="W1122" s="37">
        <f t="array" ref="W1122">SUM(_xlfn.NORM.DIST($AD$3:$AD$1003,$L1122,$AB1122,FALSE)*WindSpeedStep*$AE$3:$AE$1003)/AH1122</f>
        <v>5.9853191668823378</v>
      </c>
      <c r="Y1122" s="1">
        <f t="shared" si="330"/>
        <v>3</v>
      </c>
      <c r="Z1122" s="99">
        <f>IF(L1122&lt;'Power Curve'!$P$28,'Power Curve'!$Q$28,IF(L1122&gt;'Power Curve'!$P$29,'Power Curve'!$Q$29,INDEX(ReferenceTurbulence,Y1122)+(L1122-INDEX(ReferenceTurbulenceWindSpeed,Y1122))*(INDEX(ReferenceTurbulence,Y1122+1)-INDEX(ReferenceTurbulence,Y1122))/(INDEX(ReferenceTurbulenceWindSpeed,Y1122+1)-INDEX(ReferenceTurbulenceWindSpeed,Y1122))))</f>
        <v>0.11713247834199569</v>
      </c>
      <c r="AA1122" s="100">
        <f t="shared" si="336"/>
        <v>0.4169912343114448</v>
      </c>
      <c r="AB1122" s="29">
        <f t="shared" si="337"/>
        <v>0.48187800398588942</v>
      </c>
      <c r="AG1122" s="40">
        <f t="array" ref="AG1122">SUM(_xlfn.NORM.DIST($AD$3:$AD$1003,$F1122,$AA1122,FALSE)*WindSpeedStep)</f>
        <v>1.0000000000000002</v>
      </c>
      <c r="AH1122" s="40">
        <f t="array" ref="AH1122">SUM(_xlfn.NORM.DIST($AD$3:$AD$1003,$F1122,$AB1122,FALSE)*WindSpeedStep)</f>
        <v>0.9999999999999889</v>
      </c>
      <c r="AJ1122" s="47">
        <f t="shared" si="331"/>
        <v>4</v>
      </c>
      <c r="AK1122" s="83" t="b">
        <f>COUNTIF('Power Curve'!$D$2:$D$31,AJ1122)&gt;0</f>
        <v>1</v>
      </c>
      <c r="AL1122" s="83" t="b">
        <f t="shared" si="332"/>
        <v>0</v>
      </c>
      <c r="AM1122" s="83" t="b">
        <f t="shared" si="338"/>
        <v>1</v>
      </c>
      <c r="AN1122" s="47" t="str">
        <f t="shared" si="333"/>
        <v>Outer</v>
      </c>
      <c r="AO1122" s="48" t="str">
        <f t="shared" si="334"/>
        <v>&lt;0</v>
      </c>
      <c r="AP1122" s="49" t="str">
        <f t="shared" si="339"/>
        <v>22-23</v>
      </c>
      <c r="AQ1122" s="49" t="str">
        <f t="shared" si="340"/>
        <v>Feb</v>
      </c>
      <c r="AR1122" s="48" t="str">
        <f t="shared" si="341"/>
        <v>265-275</v>
      </c>
      <c r="AS1122" s="49" t="str">
        <f t="shared" si="335"/>
        <v>Inner-TI</v>
      </c>
    </row>
    <row r="1123" spans="5:45" x14ac:dyDescent="0.3">
      <c r="E1123" s="15">
        <v>40963.9375</v>
      </c>
      <c r="F1123" s="21">
        <v>4.3</v>
      </c>
      <c r="G1123" s="21">
        <v>58.280004501342802</v>
      </c>
      <c r="H1123" s="42">
        <v>1.1637205175462113</v>
      </c>
      <c r="I1123" s="35">
        <v>290.8</v>
      </c>
      <c r="J1123" s="43">
        <v>6.2790697674418611E-2</v>
      </c>
      <c r="K1123" s="44">
        <v>0.19051494654366039</v>
      </c>
      <c r="L1123" s="26">
        <f t="shared" si="323"/>
        <v>4.2270688649095947</v>
      </c>
      <c r="M1123" s="26">
        <f t="shared" si="324"/>
        <v>1.1357095476309326E-2</v>
      </c>
      <c r="N1123" s="96">
        <f t="shared" si="325"/>
        <v>5</v>
      </c>
      <c r="O1123" s="26">
        <f t="shared" si="326"/>
        <v>8.4026746079701203E-2</v>
      </c>
      <c r="P1123" s="3">
        <f>IF(L1123&gt;'Power Curve'!$C$37,0,INDEX(Ci,$N1123,1)*POWER(1-O1123,3)+INDEX(Ci,$N1123,2)*3*O1123*POWER(1-O1123,2)+INDEX(Ci,$N1123,3)*3*POWER(O1123,2)*(1-O1123)+INDEX(Ci,$N1123,4)*POWER(O1123,3))</f>
        <v>84.410988272261093</v>
      </c>
      <c r="Q1123" s="3">
        <f>MAX(0,MIN(P1123-V1123+W1123,'Power Curve'!$C$39))</f>
        <v>64.276060191042831</v>
      </c>
      <c r="R1123" s="3">
        <f t="shared" si="327"/>
        <v>58.280004501342802</v>
      </c>
      <c r="S1123" s="3">
        <f t="shared" si="328"/>
        <v>5.9960556897000288</v>
      </c>
      <c r="T1123" s="3">
        <f t="shared" si="329"/>
        <v>5.9960556897000288</v>
      </c>
      <c r="V1123" s="37">
        <f t="array" ref="V1123">SUM(_xlfn.NORM.DIST($AD$3:$AD$1003,$L1123,$AA1123,FALSE)*WindSpeedStep*$AE$3:$AE$1003)/AG1123</f>
        <v>54.841167912669128</v>
      </c>
      <c r="W1123" s="37">
        <f t="array" ref="W1123">SUM(_xlfn.NORM.DIST($AD$3:$AD$1003,$L1123,$AB1123,FALSE)*WindSpeedStep*$AE$3:$AE$1003)/AH1123</f>
        <v>34.706239831450873</v>
      </c>
      <c r="Y1123" s="1">
        <f t="shared" si="330"/>
        <v>4</v>
      </c>
      <c r="Z1123" s="99">
        <f>IF(L1123&lt;'Power Curve'!$P$28,'Power Curve'!$Q$28,IF(L1123&gt;'Power Curve'!$P$29,'Power Curve'!$Q$29,INDEX(ReferenceTurbulence,Y1123)+(L1123-INDEX(ReferenceTurbulenceWindSpeed,Y1123))*(INDEX(ReferenceTurbulence,Y1123+1)-INDEX(ReferenceTurbulence,Y1123))/(INDEX(ReferenceTurbulenceWindSpeed,Y1123+1)-INDEX(ReferenceTurbulenceWindSpeed,Y1123))))</f>
        <v>0.11718610175560436</v>
      </c>
      <c r="AA1123" s="100">
        <f t="shared" si="336"/>
        <v>0.49535372213124279</v>
      </c>
      <c r="AB1123" s="29">
        <f t="shared" si="337"/>
        <v>0.26542060314548621</v>
      </c>
      <c r="AG1123" s="40">
        <f t="array" ref="AG1123">SUM(_xlfn.NORM.DIST($AD$3:$AD$1003,$F1123,$AA1123,FALSE)*WindSpeedStep)</f>
        <v>1.0000000000000031</v>
      </c>
      <c r="AH1123" s="40">
        <f t="array" ref="AH1123">SUM(_xlfn.NORM.DIST($AD$3:$AD$1003,$F1123,$AB1123,FALSE)*WindSpeedStep)</f>
        <v>1.0000000000000033</v>
      </c>
      <c r="AJ1123" s="47">
        <f t="shared" si="331"/>
        <v>4</v>
      </c>
      <c r="AK1123" s="83" t="b">
        <f>COUNTIF('Power Curve'!$D$2:$D$31,AJ1123)&gt;0</f>
        <v>1</v>
      </c>
      <c r="AL1123" s="83" t="b">
        <f t="shared" si="332"/>
        <v>0</v>
      </c>
      <c r="AM1123" s="83" t="b">
        <f t="shared" si="338"/>
        <v>1</v>
      </c>
      <c r="AN1123" s="47" t="str">
        <f t="shared" si="333"/>
        <v>Outer</v>
      </c>
      <c r="AO1123" s="48" t="str">
        <f t="shared" si="334"/>
        <v>0.0-0.1</v>
      </c>
      <c r="AP1123" s="49" t="str">
        <f t="shared" si="339"/>
        <v>22-23</v>
      </c>
      <c r="AQ1123" s="49" t="str">
        <f t="shared" si="340"/>
        <v>Feb</v>
      </c>
      <c r="AR1123" s="48" t="str">
        <f t="shared" si="341"/>
        <v>285-295</v>
      </c>
      <c r="AS1123" s="49" t="str">
        <f t="shared" si="335"/>
        <v>LWS-LTI</v>
      </c>
    </row>
    <row r="1124" spans="5:45" x14ac:dyDescent="0.3">
      <c r="E1124" s="15">
        <v>40963.944444444445</v>
      </c>
      <c r="F1124" s="21">
        <v>3.93</v>
      </c>
      <c r="G1124" s="21">
        <v>9.420001029968299</v>
      </c>
      <c r="H1124" s="42">
        <v>1.1643188973008902</v>
      </c>
      <c r="I1124" s="35">
        <v>289.89999999999998</v>
      </c>
      <c r="J1124" s="43">
        <v>9.160305343511449E-2</v>
      </c>
      <c r="K1124" s="44">
        <v>0.19839050542039968</v>
      </c>
      <c r="L1124" s="26">
        <f t="shared" si="323"/>
        <v>3.8640063925251704</v>
      </c>
      <c r="M1124" s="26">
        <f t="shared" si="324"/>
        <v>-4.475537999152527E-2</v>
      </c>
      <c r="N1124" s="96">
        <f t="shared" si="325"/>
        <v>4</v>
      </c>
      <c r="O1124" s="26">
        <f t="shared" si="326"/>
        <v>0.79368616406839743</v>
      </c>
      <c r="P1124" s="3">
        <f>IF(L1124&gt;'Power Curve'!$C$37,0,INDEX(Ci,$N1124,1)*POWER(1-O1124,3)+INDEX(Ci,$N1124,2)*3*O1124*POWER(1-O1124,2)+INDEX(Ci,$N1124,3)*3*POWER(O1124,2)*(1-O1124)+INDEX(Ci,$N1124,4)*POWER(O1124,3))</f>
        <v>53.533919555138127</v>
      </c>
      <c r="Q1124" s="3">
        <f>MAX(0,MIN(P1124-V1124+W1124,'Power Curve'!$C$39))</f>
        <v>46.4710240495032</v>
      </c>
      <c r="R1124" s="3">
        <f t="shared" si="327"/>
        <v>9.420001029968299</v>
      </c>
      <c r="S1124" s="3">
        <f t="shared" si="328"/>
        <v>37.051023019534902</v>
      </c>
      <c r="T1124" s="3">
        <f t="shared" si="329"/>
        <v>37.051023019534902</v>
      </c>
      <c r="V1124" s="37">
        <f t="array" ref="V1124">SUM(_xlfn.NORM.DIST($AD$3:$AD$1003,$L1124,$AA1124,FALSE)*WindSpeedStep*$AE$3:$AE$1003)/AG1124</f>
        <v>16.866742126241007</v>
      </c>
      <c r="W1124" s="37">
        <f t="array" ref="W1124">SUM(_xlfn.NORM.DIST($AD$3:$AD$1003,$L1124,$AB1124,FALSE)*WindSpeedStep*$AE$3:$AE$1003)/AH1124</f>
        <v>9.8038466206060839</v>
      </c>
      <c r="Y1124" s="1">
        <f t="shared" si="330"/>
        <v>3</v>
      </c>
      <c r="Z1124" s="99">
        <f>IF(L1124&lt;'Power Curve'!$P$28,'Power Curve'!$Q$28,IF(L1124&gt;'Power Curve'!$P$29,'Power Curve'!$Q$29,INDEX(ReferenceTurbulence,Y1124)+(L1124-INDEX(ReferenceTurbulenceWindSpeed,Y1124))*(INDEX(ReferenceTurbulence,Y1124+1)-INDEX(ReferenceTurbulence,Y1124))/(INDEX(ReferenceTurbulenceWindSpeed,Y1124+1)-INDEX(ReferenceTurbulenceWindSpeed,Y1124))))</f>
        <v>0.11713247834199569</v>
      </c>
      <c r="AA1124" s="100">
        <f t="shared" si="336"/>
        <v>0.45260064508578746</v>
      </c>
      <c r="AB1124" s="29">
        <f t="shared" si="337"/>
        <v>0.35395478404810715</v>
      </c>
      <c r="AG1124" s="40">
        <f t="array" ref="AG1124">SUM(_xlfn.NORM.DIST($AD$3:$AD$1003,$F1124,$AA1124,FALSE)*WindSpeedStep)</f>
        <v>1.0000000000000016</v>
      </c>
      <c r="AH1124" s="40">
        <f t="array" ref="AH1124">SUM(_xlfn.NORM.DIST($AD$3:$AD$1003,$F1124,$AB1124,FALSE)*WindSpeedStep)</f>
        <v>1.0000000000000016</v>
      </c>
      <c r="AJ1124" s="47">
        <f t="shared" si="331"/>
        <v>4</v>
      </c>
      <c r="AK1124" s="83" t="b">
        <f>COUNTIF('Power Curve'!$D$2:$D$31,AJ1124)&gt;0</f>
        <v>1</v>
      </c>
      <c r="AL1124" s="83" t="b">
        <f t="shared" si="332"/>
        <v>0</v>
      </c>
      <c r="AM1124" s="83" t="b">
        <f t="shared" si="338"/>
        <v>1</v>
      </c>
      <c r="AN1124" s="47" t="str">
        <f t="shared" si="333"/>
        <v>Outer</v>
      </c>
      <c r="AO1124" s="48" t="str">
        <f t="shared" si="334"/>
        <v>&lt;0</v>
      </c>
      <c r="AP1124" s="49" t="str">
        <f t="shared" si="339"/>
        <v>22-23</v>
      </c>
      <c r="AQ1124" s="49" t="str">
        <f t="shared" si="340"/>
        <v>Feb</v>
      </c>
      <c r="AR1124" s="48" t="str">
        <f t="shared" si="341"/>
        <v>285-295</v>
      </c>
      <c r="AS1124" s="49" t="str">
        <f t="shared" si="335"/>
        <v>LWS-LTI</v>
      </c>
    </row>
    <row r="1125" spans="5:45" x14ac:dyDescent="0.3">
      <c r="E1125" s="15">
        <v>40963.951388888891</v>
      </c>
      <c r="F1125" s="21">
        <v>4.05</v>
      </c>
      <c r="G1125" s="21">
        <v>62.130002975463896</v>
      </c>
      <c r="H1125" s="42">
        <v>1.1651094819171099</v>
      </c>
      <c r="I1125" s="35">
        <v>285</v>
      </c>
      <c r="J1125" s="43">
        <v>0.12098765432098765</v>
      </c>
      <c r="K1125" s="44">
        <v>0.17700400647831585</v>
      </c>
      <c r="L1125" s="26">
        <f t="shared" si="323"/>
        <v>3.9828923877731013</v>
      </c>
      <c r="M1125" s="26">
        <f t="shared" si="324"/>
        <v>-2.6381166187474686E-2</v>
      </c>
      <c r="N1125" s="96">
        <f t="shared" si="325"/>
        <v>4</v>
      </c>
      <c r="O1125" s="26">
        <f t="shared" si="326"/>
        <v>0.87838780506697178</v>
      </c>
      <c r="P1125" s="3">
        <f>IF(L1125&gt;'Power Curve'!$C$37,0,INDEX(Ci,$N1125,1)*POWER(1-O1125,3)+INDEX(Ci,$N1125,2)*3*O1125*POWER(1-O1125,2)+INDEX(Ci,$N1125,3)*3*POWER(O1125,2)*(1-O1125)+INDEX(Ci,$N1125,4)*POWER(O1125,3))</f>
        <v>63.173417031172072</v>
      </c>
      <c r="Q1125" s="3">
        <f>MAX(0,MIN(P1125-V1125+W1125,'Power Curve'!$C$39))</f>
        <v>64.475415420342543</v>
      </c>
      <c r="R1125" s="3">
        <f t="shared" si="327"/>
        <v>62.130002975463896</v>
      </c>
      <c r="S1125" s="3">
        <f t="shared" si="328"/>
        <v>2.3454124448786473</v>
      </c>
      <c r="T1125" s="3">
        <f t="shared" si="329"/>
        <v>2.3454124448786473</v>
      </c>
      <c r="V1125" s="37">
        <f t="array" ref="V1125">SUM(_xlfn.NORM.DIST($AD$3:$AD$1003,$L1125,$AA1125,FALSE)*WindSpeedStep*$AE$3:$AE$1003)/AG1125</f>
        <v>26.553787021246027</v>
      </c>
      <c r="W1125" s="37">
        <f t="array" ref="W1125">SUM(_xlfn.NORM.DIST($AD$3:$AD$1003,$L1125,$AB1125,FALSE)*WindSpeedStep*$AE$3:$AE$1003)/AH1125</f>
        <v>27.855785410416502</v>
      </c>
      <c r="Y1125" s="1">
        <f t="shared" si="330"/>
        <v>3</v>
      </c>
      <c r="Z1125" s="99">
        <f>IF(L1125&lt;'Power Curve'!$P$28,'Power Curve'!$Q$28,IF(L1125&gt;'Power Curve'!$P$29,'Power Curve'!$Q$29,INDEX(ReferenceTurbulence,Y1125)+(L1125-INDEX(ReferenceTurbulenceWindSpeed,Y1125))*(INDEX(ReferenceTurbulence,Y1125+1)-INDEX(ReferenceTurbulence,Y1125))/(INDEX(ReferenceTurbulenceWindSpeed,Y1125+1)-INDEX(ReferenceTurbulenceWindSpeed,Y1125))))</f>
        <v>0.11713247834199569</v>
      </c>
      <c r="AA1125" s="100">
        <f t="shared" si="336"/>
        <v>0.46652605634933231</v>
      </c>
      <c r="AB1125" s="29">
        <f t="shared" si="337"/>
        <v>0.48188080740958511</v>
      </c>
      <c r="AG1125" s="40">
        <f t="array" ref="AG1125">SUM(_xlfn.NORM.DIST($AD$3:$AD$1003,$F1125,$AA1125,FALSE)*WindSpeedStep)</f>
        <v>1.0000000000000024</v>
      </c>
      <c r="AH1125" s="40">
        <f t="array" ref="AH1125">SUM(_xlfn.NORM.DIST($AD$3:$AD$1003,$F1125,$AB1125,FALSE)*WindSpeedStep)</f>
        <v>1.000000000000002</v>
      </c>
      <c r="AJ1125" s="47">
        <f t="shared" si="331"/>
        <v>4</v>
      </c>
      <c r="AK1125" s="83" t="b">
        <f>COUNTIF('Power Curve'!$D$2:$D$31,AJ1125)&gt;0</f>
        <v>1</v>
      </c>
      <c r="AL1125" s="83" t="b">
        <f t="shared" si="332"/>
        <v>0</v>
      </c>
      <c r="AM1125" s="83" t="b">
        <f t="shared" si="338"/>
        <v>1</v>
      </c>
      <c r="AN1125" s="47" t="str">
        <f t="shared" si="333"/>
        <v>Inner</v>
      </c>
      <c r="AO1125" s="48" t="str">
        <f t="shared" si="334"/>
        <v>&lt;0</v>
      </c>
      <c r="AP1125" s="49" t="str">
        <f t="shared" si="339"/>
        <v>22-23</v>
      </c>
      <c r="AQ1125" s="49" t="str">
        <f t="shared" si="340"/>
        <v>Feb</v>
      </c>
      <c r="AR1125" s="48" t="str">
        <f t="shared" si="341"/>
        <v>285-295</v>
      </c>
      <c r="AS1125" s="49" t="str">
        <f t="shared" si="335"/>
        <v>Inner-TI</v>
      </c>
    </row>
    <row r="1126" spans="5:45" x14ac:dyDescent="0.3">
      <c r="E1126" s="15">
        <v>40963.958333333336</v>
      </c>
      <c r="F1126" s="21">
        <v>4.67</v>
      </c>
      <c r="G1126" s="21">
        <v>106.84000587463359</v>
      </c>
      <c r="H1126" s="42">
        <v>1.1644249286428314</v>
      </c>
      <c r="I1126" s="35">
        <v>293.3</v>
      </c>
      <c r="J1126" s="43">
        <v>4.7109207708779445E-2</v>
      </c>
      <c r="K1126" s="44">
        <v>0.18844665603038768</v>
      </c>
      <c r="L1126" s="26">
        <f t="shared" si="323"/>
        <v>4.591719491946721</v>
      </c>
      <c r="M1126" s="26">
        <f t="shared" si="324"/>
        <v>6.7715025365262152E-2</v>
      </c>
      <c r="N1126" s="96">
        <f t="shared" si="325"/>
        <v>5</v>
      </c>
      <c r="O1126" s="26">
        <f t="shared" si="326"/>
        <v>0.50099739318081316</v>
      </c>
      <c r="P1126" s="3">
        <f>IF(L1126&gt;'Power Curve'!$C$37,0,INDEX(Ci,$N1126,1)*POWER(1-O1126,3)+INDEX(Ci,$N1126,2)*3*O1126*POWER(1-O1126,2)+INDEX(Ci,$N1126,3)*3*POWER(O1126,2)*(1-O1126)+INDEX(Ci,$N1126,4)*POWER(O1126,3))</f>
        <v>136.83330539700728</v>
      </c>
      <c r="Q1126" s="3">
        <f>MAX(0,MIN(P1126-V1126+W1126,'Power Curve'!$C$39))</f>
        <v>127.5555099090482</v>
      </c>
      <c r="R1126" s="3">
        <f t="shared" si="327"/>
        <v>106.84000587463359</v>
      </c>
      <c r="S1126" s="3">
        <f t="shared" si="328"/>
        <v>20.715504034414607</v>
      </c>
      <c r="T1126" s="3">
        <f t="shared" si="329"/>
        <v>20.715504034414607</v>
      </c>
      <c r="V1126" s="37">
        <f t="array" ref="V1126">SUM(_xlfn.NORM.DIST($AD$3:$AD$1003,$L1126,$AA1126,FALSE)*WindSpeedStep*$AE$3:$AE$1003)/AG1126</f>
        <v>112.7211937684239</v>
      </c>
      <c r="W1126" s="37">
        <f t="array" ref="W1126">SUM(_xlfn.NORM.DIST($AD$3:$AD$1003,$L1126,$AB1126,FALSE)*WindSpeedStep*$AE$3:$AE$1003)/AH1126</f>
        <v>103.44339828046482</v>
      </c>
      <c r="Y1126" s="1">
        <f t="shared" si="330"/>
        <v>4</v>
      </c>
      <c r="Z1126" s="99">
        <f>IF(L1126&lt;'Power Curve'!$P$28,'Power Curve'!$Q$28,IF(L1126&gt;'Power Curve'!$P$29,'Power Curve'!$Q$29,INDEX(ReferenceTurbulence,Y1126)+(L1126-INDEX(ReferenceTurbulenceWindSpeed,Y1126))*(INDEX(ReferenceTurbulence,Y1126+1)-INDEX(ReferenceTurbulence,Y1126))/(INDEX(ReferenceTurbulenceWindSpeed,Y1126+1)-INDEX(ReferenceTurbulenceWindSpeed,Y1126))))</f>
        <v>0.11745220023633057</v>
      </c>
      <c r="AA1126" s="100">
        <f t="shared" si="336"/>
        <v>0.53930755719718837</v>
      </c>
      <c r="AB1126" s="29">
        <f t="shared" si="337"/>
        <v>0.2163122672865693</v>
      </c>
      <c r="AG1126" s="40">
        <f t="array" ref="AG1126">SUM(_xlfn.NORM.DIST($AD$3:$AD$1003,$F1126,$AA1126,FALSE)*WindSpeedStep)</f>
        <v>1.0000000000000036</v>
      </c>
      <c r="AH1126" s="40">
        <f t="array" ref="AH1126">SUM(_xlfn.NORM.DIST($AD$3:$AD$1003,$F1126,$AB1126,FALSE)*WindSpeedStep)</f>
        <v>1.0000000000000038</v>
      </c>
      <c r="AJ1126" s="47">
        <f t="shared" si="331"/>
        <v>5</v>
      </c>
      <c r="AK1126" s="83" t="b">
        <f>COUNTIF('Power Curve'!$D$2:$D$31,AJ1126)&gt;0</f>
        <v>1</v>
      </c>
      <c r="AL1126" s="83" t="b">
        <f t="shared" si="332"/>
        <v>0</v>
      </c>
      <c r="AM1126" s="83" t="b">
        <f t="shared" si="338"/>
        <v>1</v>
      </c>
      <c r="AN1126" s="47" t="str">
        <f t="shared" si="333"/>
        <v>Outer</v>
      </c>
      <c r="AO1126" s="48" t="str">
        <f t="shared" si="334"/>
        <v>0.0-0.1</v>
      </c>
      <c r="AP1126" s="49" t="str">
        <f t="shared" si="339"/>
        <v>23-24</v>
      </c>
      <c r="AQ1126" s="49" t="str">
        <f t="shared" si="340"/>
        <v>Feb</v>
      </c>
      <c r="AR1126" s="48" t="str">
        <f t="shared" si="341"/>
        <v>285-295</v>
      </c>
      <c r="AS1126" s="49" t="str">
        <f t="shared" si="335"/>
        <v>LWS-LTI</v>
      </c>
    </row>
    <row r="1127" spans="5:45" x14ac:dyDescent="0.3">
      <c r="E1127" s="15">
        <v>40963.965277777781</v>
      </c>
      <c r="F1127" s="21">
        <v>4.5</v>
      </c>
      <c r="G1127" s="21">
        <v>87.520000457763501</v>
      </c>
      <c r="H1127" s="42">
        <v>1.1646164384619664</v>
      </c>
      <c r="I1127" s="35">
        <v>293.10000000000002</v>
      </c>
      <c r="J1127" s="43">
        <v>3.7777777777777778E-2</v>
      </c>
      <c r="K1127" s="44">
        <v>0.1529641655591539</v>
      </c>
      <c r="L1127" s="26">
        <f t="shared" si="323"/>
        <v>4.4248116559305579</v>
      </c>
      <c r="M1127" s="26">
        <f t="shared" si="324"/>
        <v>4.1918881268249435E-2</v>
      </c>
      <c r="N1127" s="96">
        <f t="shared" si="325"/>
        <v>5</v>
      </c>
      <c r="O1127" s="26">
        <f t="shared" si="326"/>
        <v>0.31014164461022309</v>
      </c>
      <c r="P1127" s="3">
        <f>IF(L1127&gt;'Power Curve'!$C$37,0,INDEX(Ci,$N1127,1)*POWER(1-O1127,3)+INDEX(Ci,$N1127,2)*3*O1127*POWER(1-O1127,2)+INDEX(Ci,$N1127,3)*3*POWER(O1127,2)*(1-O1127)+INDEX(Ci,$N1127,4)*POWER(O1127,3))</f>
        <v>109.9653577936521</v>
      </c>
      <c r="Q1127" s="3">
        <f>MAX(0,MIN(P1127-V1127+W1127,'Power Curve'!$C$39))</f>
        <v>90.188807360147649</v>
      </c>
      <c r="R1127" s="3">
        <f t="shared" si="327"/>
        <v>87.520000457763501</v>
      </c>
      <c r="S1127" s="3">
        <f t="shared" si="328"/>
        <v>2.6688069023841479</v>
      </c>
      <c r="T1127" s="3">
        <f t="shared" si="329"/>
        <v>2.6688069023841479</v>
      </c>
      <c r="V1127" s="37">
        <f t="array" ref="V1127">SUM(_xlfn.NORM.DIST($AD$3:$AD$1003,$L1127,$AA1127,FALSE)*WindSpeedStep*$AE$3:$AE$1003)/AG1127</f>
        <v>84.591170559382164</v>
      </c>
      <c r="W1127" s="37">
        <f t="array" ref="W1127">SUM(_xlfn.NORM.DIST($AD$3:$AD$1003,$L1127,$AB1127,FALSE)*WindSpeedStep*$AE$3:$AE$1003)/AH1127</f>
        <v>64.81462012587771</v>
      </c>
      <c r="Y1127" s="1">
        <f t="shared" si="330"/>
        <v>4</v>
      </c>
      <c r="Z1127" s="99">
        <f>IF(L1127&lt;'Power Curve'!$P$28,'Power Curve'!$Q$28,IF(L1127&gt;'Power Curve'!$P$29,'Power Curve'!$Q$29,INDEX(ReferenceTurbulence,Y1127)+(L1127-INDEX(ReferenceTurbulenceWindSpeed,Y1127))*(INDEX(ReferenceTurbulence,Y1127+1)-INDEX(ReferenceTurbulence,Y1127))/(INDEX(ReferenceTurbulenceWindSpeed,Y1127+1)-INDEX(ReferenceTurbulenceWindSpeed,Y1127))))</f>
        <v>0.11733040167548324</v>
      </c>
      <c r="AA1127" s="100">
        <f t="shared" si="336"/>
        <v>0.51916492892869248</v>
      </c>
      <c r="AB1127" s="29">
        <f t="shared" si="337"/>
        <v>0.16715955144626551</v>
      </c>
      <c r="AG1127" s="40">
        <f t="array" ref="AG1127">SUM(_xlfn.NORM.DIST($AD$3:$AD$1003,$F1127,$AA1127,FALSE)*WindSpeedStep)</f>
        <v>1.0000000000000031</v>
      </c>
      <c r="AH1127" s="40">
        <f t="array" ref="AH1127">SUM(_xlfn.NORM.DIST($AD$3:$AD$1003,$F1127,$AB1127,FALSE)*WindSpeedStep)</f>
        <v>1.000000000000004</v>
      </c>
      <c r="AJ1127" s="47">
        <f t="shared" si="331"/>
        <v>4</v>
      </c>
      <c r="AK1127" s="83" t="b">
        <f>COUNTIF('Power Curve'!$D$2:$D$31,AJ1127)&gt;0</f>
        <v>1</v>
      </c>
      <c r="AL1127" s="83" t="b">
        <f t="shared" si="332"/>
        <v>0</v>
      </c>
      <c r="AM1127" s="83" t="b">
        <f t="shared" si="338"/>
        <v>1</v>
      </c>
      <c r="AN1127" s="47" t="str">
        <f t="shared" si="333"/>
        <v>Outer</v>
      </c>
      <c r="AO1127" s="48" t="str">
        <f t="shared" si="334"/>
        <v>0.0-0.1</v>
      </c>
      <c r="AP1127" s="49" t="str">
        <f t="shared" si="339"/>
        <v>23-24</v>
      </c>
      <c r="AQ1127" s="49" t="str">
        <f t="shared" si="340"/>
        <v>Feb</v>
      </c>
      <c r="AR1127" s="48" t="str">
        <f t="shared" si="341"/>
        <v>285-295</v>
      </c>
      <c r="AS1127" s="49" t="str">
        <f t="shared" si="335"/>
        <v>LWS-LTI</v>
      </c>
    </row>
    <row r="1128" spans="5:45" x14ac:dyDescent="0.3">
      <c r="E1128" s="15">
        <v>40963.972222222219</v>
      </c>
      <c r="F1128" s="21">
        <v>4.4000000000000004</v>
      </c>
      <c r="G1128" s="21">
        <v>78.009998321533089</v>
      </c>
      <c r="H1128" s="42">
        <v>1.1654294790283204</v>
      </c>
      <c r="I1128" s="35">
        <v>292.89999999999998</v>
      </c>
      <c r="J1128" s="43">
        <v>6.3636363636363644E-2</v>
      </c>
      <c r="K1128" s="44">
        <v>0.24386772237589988</v>
      </c>
      <c r="L1128" s="26">
        <f t="shared" si="323"/>
        <v>4.3274890733361113</v>
      </c>
      <c r="M1128" s="26">
        <f t="shared" si="324"/>
        <v>2.6877362401174495E-2</v>
      </c>
      <c r="N1128" s="96">
        <f t="shared" si="325"/>
        <v>5</v>
      </c>
      <c r="O1128" s="26">
        <f t="shared" si="326"/>
        <v>0.19885523171773639</v>
      </c>
      <c r="P1128" s="3">
        <f>IF(L1128&gt;'Power Curve'!$C$37,0,INDEX(Ci,$N1128,1)*POWER(1-O1128,3)+INDEX(Ci,$N1128,2)*3*O1128*POWER(1-O1128,2)+INDEX(Ci,$N1128,3)*3*POWER(O1128,2)*(1-O1128)+INDEX(Ci,$N1128,4)*POWER(O1128,3))</f>
        <v>96.310457747354491</v>
      </c>
      <c r="Q1128" s="3">
        <f>MAX(0,MIN(P1128-V1128+W1128,'Power Curve'!$C$39))</f>
        <v>78.416142074641527</v>
      </c>
      <c r="R1128" s="3">
        <f t="shared" si="327"/>
        <v>78.009998321533089</v>
      </c>
      <c r="S1128" s="3">
        <f t="shared" si="328"/>
        <v>0.40614375310843798</v>
      </c>
      <c r="T1128" s="3">
        <f t="shared" si="329"/>
        <v>0.40614375310843798</v>
      </c>
      <c r="V1128" s="37">
        <f t="array" ref="V1128">SUM(_xlfn.NORM.DIST($AD$3:$AD$1003,$L1128,$AA1128,FALSE)*WindSpeedStep*$AE$3:$AE$1003)/AG1128</f>
        <v>69.3358706988748</v>
      </c>
      <c r="W1128" s="37">
        <f t="array" ref="W1128">SUM(_xlfn.NORM.DIST($AD$3:$AD$1003,$L1128,$AB1128,FALSE)*WindSpeedStep*$AE$3:$AE$1003)/AH1128</f>
        <v>51.441555026161829</v>
      </c>
      <c r="Y1128" s="1">
        <f t="shared" si="330"/>
        <v>4</v>
      </c>
      <c r="Z1128" s="99">
        <f>IF(L1128&lt;'Power Curve'!$P$28,'Power Curve'!$Q$28,IF(L1128&gt;'Power Curve'!$P$29,'Power Curve'!$Q$29,INDEX(ReferenceTurbulence,Y1128)+(L1128-INDEX(ReferenceTurbulenceWindSpeed,Y1128))*(INDEX(ReferenceTurbulence,Y1128+1)-INDEX(ReferenceTurbulence,Y1128))/(INDEX(ReferenceTurbulenceWindSpeed,Y1128+1)-INDEX(ReferenceTurbulenceWindSpeed,Y1128))))</f>
        <v>0.11725938193919715</v>
      </c>
      <c r="AA1128" s="100">
        <f t="shared" si="336"/>
        <v>0.50743869408802145</v>
      </c>
      <c r="AB1128" s="29">
        <f t="shared" si="337"/>
        <v>0.2753856683032071</v>
      </c>
      <c r="AG1128" s="40">
        <f t="array" ref="AG1128">SUM(_xlfn.NORM.DIST($AD$3:$AD$1003,$F1128,$AA1128,FALSE)*WindSpeedStep)</f>
        <v>1.0000000000000027</v>
      </c>
      <c r="AH1128" s="40">
        <f t="array" ref="AH1128">SUM(_xlfn.NORM.DIST($AD$3:$AD$1003,$F1128,$AB1128,FALSE)*WindSpeedStep)</f>
        <v>1.0000000000000036</v>
      </c>
      <c r="AJ1128" s="47">
        <f t="shared" si="331"/>
        <v>4</v>
      </c>
      <c r="AK1128" s="83" t="b">
        <f>COUNTIF('Power Curve'!$D$2:$D$31,AJ1128)&gt;0</f>
        <v>1</v>
      </c>
      <c r="AL1128" s="83" t="b">
        <f t="shared" si="332"/>
        <v>0</v>
      </c>
      <c r="AM1128" s="83" t="b">
        <f t="shared" si="338"/>
        <v>1</v>
      </c>
      <c r="AN1128" s="47" t="str">
        <f t="shared" si="333"/>
        <v>Outer</v>
      </c>
      <c r="AO1128" s="48" t="str">
        <f t="shared" si="334"/>
        <v>0.0-0.1</v>
      </c>
      <c r="AP1128" s="49" t="str">
        <f t="shared" si="339"/>
        <v>23-24</v>
      </c>
      <c r="AQ1128" s="49" t="str">
        <f t="shared" si="340"/>
        <v>Feb</v>
      </c>
      <c r="AR1128" s="48" t="str">
        <f t="shared" si="341"/>
        <v>285-295</v>
      </c>
      <c r="AS1128" s="49" t="str">
        <f t="shared" si="335"/>
        <v>LWS-LTI</v>
      </c>
    </row>
    <row r="1129" spans="5:45" x14ac:dyDescent="0.3">
      <c r="E1129" s="15">
        <v>40963.979166666664</v>
      </c>
      <c r="F1129" s="21">
        <v>4.92</v>
      </c>
      <c r="G1129" s="21">
        <v>165.11999130249001</v>
      </c>
      <c r="H1129" s="42">
        <v>1.1661351029700529</v>
      </c>
      <c r="I1129" s="35">
        <v>296.2</v>
      </c>
      <c r="J1129" s="43">
        <v>7.113821138211382E-2</v>
      </c>
      <c r="K1129" s="44">
        <v>0.30823608381782464</v>
      </c>
      <c r="L1129" s="26">
        <f t="shared" si="323"/>
        <v>4.8398959980726799</v>
      </c>
      <c r="M1129" s="26">
        <f t="shared" si="324"/>
        <v>0.10607150440378038</v>
      </c>
      <c r="N1129" s="96">
        <f t="shared" si="325"/>
        <v>5</v>
      </c>
      <c r="O1129" s="26">
        <f t="shared" si="326"/>
        <v>0.78478222908100825</v>
      </c>
      <c r="P1129" s="3">
        <f>IF(L1129&gt;'Power Curve'!$C$37,0,INDEX(Ci,$N1129,1)*POWER(1-O1129,3)+INDEX(Ci,$N1129,2)*3*O1129*POWER(1-O1129,2)+INDEX(Ci,$N1129,3)*3*POWER(O1129,2)*(1-O1129)+INDEX(Ci,$N1129,4)*POWER(O1129,3))</f>
        <v>180.20011475442044</v>
      </c>
      <c r="Q1129" s="3">
        <f>MAX(0,MIN(P1129-V1129+W1129,'Power Curve'!$C$39))</f>
        <v>180.19871490771277</v>
      </c>
      <c r="R1129" s="3">
        <f t="shared" si="327"/>
        <v>165.11999130249001</v>
      </c>
      <c r="S1129" s="3">
        <f t="shared" si="328"/>
        <v>15.078723605222763</v>
      </c>
      <c r="T1129" s="3">
        <f t="shared" si="329"/>
        <v>15.078723605222763</v>
      </c>
      <c r="V1129" s="37">
        <f t="array" ref="V1129">SUM(_xlfn.NORM.DIST($AD$3:$AD$1003,$L1129,$AA1129,FALSE)*WindSpeedStep*$AE$3:$AE$1003)/AG1129</f>
        <v>156.86241773770371</v>
      </c>
      <c r="W1129" s="37">
        <f t="array" ref="W1129">SUM(_xlfn.NORM.DIST($AD$3:$AD$1003,$L1129,$AB1129,FALSE)*WindSpeedStep*$AE$3:$AE$1003)/AH1129</f>
        <v>156.86101789099604</v>
      </c>
      <c r="Y1129" s="1">
        <f t="shared" si="330"/>
        <v>4</v>
      </c>
      <c r="Z1129" s="99">
        <f>IF(L1129&lt;'Power Curve'!$P$28,'Power Curve'!$Q$28,IF(L1129&gt;'Power Curve'!$P$29,'Power Curve'!$Q$29,INDEX(ReferenceTurbulence,Y1129)+(L1129-INDEX(ReferenceTurbulenceWindSpeed,Y1129))*(INDEX(ReferenceTurbulence,Y1129+1)-INDEX(ReferenceTurbulence,Y1129))/(INDEX(ReferenceTurbulenceWindSpeed,Y1129+1)-INDEX(ReferenceTurbulenceWindSpeed,Y1129))))</f>
        <v>0.11763330342479522</v>
      </c>
      <c r="AA1129" s="100">
        <f t="shared" si="336"/>
        <v>0.56933295448573562</v>
      </c>
      <c r="AB1129" s="29">
        <f t="shared" si="337"/>
        <v>0.34430154457834106</v>
      </c>
      <c r="AG1129" s="40">
        <f t="array" ref="AG1129">SUM(_xlfn.NORM.DIST($AD$3:$AD$1003,$F1129,$AA1129,FALSE)*WindSpeedStep)</f>
        <v>1.0000000000000038</v>
      </c>
      <c r="AH1129" s="40">
        <f t="array" ref="AH1129">SUM(_xlfn.NORM.DIST($AD$3:$AD$1003,$F1129,$AB1129,FALSE)*WindSpeedStep)</f>
        <v>1.0000000000000036</v>
      </c>
      <c r="AJ1129" s="47">
        <f t="shared" si="331"/>
        <v>5</v>
      </c>
      <c r="AK1129" s="83" t="b">
        <f>COUNTIF('Power Curve'!$D$2:$D$31,AJ1129)&gt;0</f>
        <v>1</v>
      </c>
      <c r="AL1129" s="83" t="b">
        <f t="shared" si="332"/>
        <v>0</v>
      </c>
      <c r="AM1129" s="83" t="b">
        <f t="shared" si="338"/>
        <v>1</v>
      </c>
      <c r="AN1129" s="47" t="str">
        <f t="shared" si="333"/>
        <v>Outer</v>
      </c>
      <c r="AO1129" s="48" t="str">
        <f t="shared" si="334"/>
        <v>0.1-0.2</v>
      </c>
      <c r="AP1129" s="49" t="str">
        <f t="shared" si="339"/>
        <v>23-24</v>
      </c>
      <c r="AQ1129" s="49" t="str">
        <f t="shared" si="340"/>
        <v>Feb</v>
      </c>
      <c r="AR1129" s="48" t="str">
        <f t="shared" si="341"/>
        <v>295-305</v>
      </c>
      <c r="AS1129" s="49" t="str">
        <f t="shared" si="335"/>
        <v>LWS-LTI</v>
      </c>
    </row>
    <row r="1130" spans="5:45" x14ac:dyDescent="0.3">
      <c r="E1130" s="15">
        <v>40963.986111111109</v>
      </c>
      <c r="F1130" s="21">
        <v>4.38</v>
      </c>
      <c r="G1130" s="21">
        <v>88.139997482300302</v>
      </c>
      <c r="H1130" s="42">
        <v>1.1691000714596447</v>
      </c>
      <c r="I1130" s="35">
        <v>293.2</v>
      </c>
      <c r="J1130" s="43">
        <v>0.1095890410958904</v>
      </c>
      <c r="K1130" s="44">
        <v>0.26988111595125341</v>
      </c>
      <c r="L1130" s="26">
        <f t="shared" si="323"/>
        <v>4.3123365093962924</v>
      </c>
      <c r="M1130" s="26">
        <f t="shared" si="324"/>
        <v>2.4535484798777714E-2</v>
      </c>
      <c r="N1130" s="96">
        <f t="shared" si="325"/>
        <v>5</v>
      </c>
      <c r="O1130" s="26">
        <f t="shared" si="326"/>
        <v>0.18152858006060382</v>
      </c>
      <c r="P1130" s="3">
        <f>IF(L1130&gt;'Power Curve'!$C$37,0,INDEX(Ci,$N1130,1)*POWER(1-O1130,3)+INDEX(Ci,$N1130,2)*3*O1130*POWER(1-O1130,2)+INDEX(Ci,$N1130,3)*3*POWER(O1130,2)*(1-O1130)+INDEX(Ci,$N1130,4)*POWER(O1130,3))</f>
        <v>94.359653947750672</v>
      </c>
      <c r="Q1130" s="3">
        <f>MAX(0,MIN(P1130-V1130+W1130,'Power Curve'!$C$39))</f>
        <v>91.80861782331921</v>
      </c>
      <c r="R1130" s="3">
        <f t="shared" si="327"/>
        <v>88.139997482300302</v>
      </c>
      <c r="S1130" s="3">
        <f t="shared" si="328"/>
        <v>3.668620341018908</v>
      </c>
      <c r="T1130" s="3">
        <f t="shared" si="329"/>
        <v>3.668620341018908</v>
      </c>
      <c r="V1130" s="37">
        <f t="array" ref="V1130">SUM(_xlfn.NORM.DIST($AD$3:$AD$1003,$L1130,$AA1130,FALSE)*WindSpeedStep*$AE$3:$AE$1003)/AG1130</f>
        <v>67.060438151164249</v>
      </c>
      <c r="W1130" s="37">
        <f t="array" ref="W1130">SUM(_xlfn.NORM.DIST($AD$3:$AD$1003,$L1130,$AB1130,FALSE)*WindSpeedStep*$AE$3:$AE$1003)/AH1130</f>
        <v>64.509402026732786</v>
      </c>
      <c r="Y1130" s="1">
        <f t="shared" si="330"/>
        <v>4</v>
      </c>
      <c r="Z1130" s="99">
        <f>IF(L1130&lt;'Power Curve'!$P$28,'Power Curve'!$Q$28,IF(L1130&gt;'Power Curve'!$P$29,'Power Curve'!$Q$29,INDEX(ReferenceTurbulence,Y1130)+(L1130-INDEX(ReferenceTurbulenceWindSpeed,Y1130))*(INDEX(ReferenceTurbulence,Y1130+1)-INDEX(ReferenceTurbulence,Y1130))/(INDEX(ReferenceTurbulenceWindSpeed,Y1130+1)-INDEX(ReferenceTurbulenceWindSpeed,Y1130))))</f>
        <v>0.11724832457649287</v>
      </c>
      <c r="AA1130" s="100">
        <f t="shared" si="336"/>
        <v>0.50561423073675682</v>
      </c>
      <c r="AB1130" s="29">
        <f t="shared" si="337"/>
        <v>0.4725848229475389</v>
      </c>
      <c r="AG1130" s="40">
        <f t="array" ref="AG1130">SUM(_xlfn.NORM.DIST($AD$3:$AD$1003,$F1130,$AA1130,FALSE)*WindSpeedStep)</f>
        <v>1.0000000000000031</v>
      </c>
      <c r="AH1130" s="40">
        <f t="array" ref="AH1130">SUM(_xlfn.NORM.DIST($AD$3:$AD$1003,$F1130,$AB1130,FALSE)*WindSpeedStep)</f>
        <v>1.0000000000000029</v>
      </c>
      <c r="AJ1130" s="47">
        <f t="shared" si="331"/>
        <v>4</v>
      </c>
      <c r="AK1130" s="83" t="b">
        <f>COUNTIF('Power Curve'!$D$2:$D$31,AJ1130)&gt;0</f>
        <v>1</v>
      </c>
      <c r="AL1130" s="83" t="b">
        <f t="shared" si="332"/>
        <v>0</v>
      </c>
      <c r="AM1130" s="83" t="b">
        <f t="shared" si="338"/>
        <v>1</v>
      </c>
      <c r="AN1130" s="47" t="str">
        <f t="shared" si="333"/>
        <v>Inner</v>
      </c>
      <c r="AO1130" s="48" t="str">
        <f t="shared" si="334"/>
        <v>0.0-0.1</v>
      </c>
      <c r="AP1130" s="49" t="str">
        <f t="shared" si="339"/>
        <v>23-24</v>
      </c>
      <c r="AQ1130" s="49" t="str">
        <f t="shared" si="340"/>
        <v>Feb</v>
      </c>
      <c r="AR1130" s="48" t="str">
        <f t="shared" si="341"/>
        <v>285-295</v>
      </c>
      <c r="AS1130" s="49" t="str">
        <f t="shared" si="335"/>
        <v>Inner-TI</v>
      </c>
    </row>
    <row r="1131" spans="5:45" x14ac:dyDescent="0.3">
      <c r="E1131" s="15">
        <v>40963.993055555555</v>
      </c>
      <c r="F1131" s="21">
        <v>4.2</v>
      </c>
      <c r="G1131" s="21">
        <v>66.470001220703111</v>
      </c>
      <c r="H1131" s="42">
        <v>1.169895188643133</v>
      </c>
      <c r="I1131" s="35">
        <v>291.8</v>
      </c>
      <c r="J1131" s="43">
        <v>7.3809523809523811E-2</v>
      </c>
      <c r="K1131" s="44">
        <v>0.24719993437320054</v>
      </c>
      <c r="L1131" s="26">
        <f t="shared" si="323"/>
        <v>4.1360544338316689</v>
      </c>
      <c r="M1131" s="26">
        <f t="shared" si="324"/>
        <v>-2.7094782390580338E-3</v>
      </c>
      <c r="N1131" s="96">
        <f t="shared" si="325"/>
        <v>4</v>
      </c>
      <c r="O1131" s="26">
        <f t="shared" si="326"/>
        <v>0.98750979721419829</v>
      </c>
      <c r="P1131" s="3">
        <f>IF(L1131&gt;'Power Curve'!$C$37,0,INDEX(Ci,$N1131,1)*POWER(1-O1131,3)+INDEX(Ci,$N1131,2)*3*O1131*POWER(1-O1131,2)+INDEX(Ci,$N1131,3)*3*POWER(O1131,2)*(1-O1131)+INDEX(Ci,$N1131,4)*POWER(O1131,3))</f>
        <v>75.942389210258654</v>
      </c>
      <c r="Q1131" s="3">
        <f>MAX(0,MIN(P1131-V1131+W1131,'Power Curve'!$C$39))</f>
        <v>59.714877417730435</v>
      </c>
      <c r="R1131" s="3">
        <f t="shared" si="327"/>
        <v>66.470001220703111</v>
      </c>
      <c r="S1131" s="3">
        <f t="shared" si="328"/>
        <v>-6.7551238029726761</v>
      </c>
      <c r="T1131" s="3">
        <f t="shared" si="329"/>
        <v>6.7551238029726761</v>
      </c>
      <c r="V1131" s="37">
        <f t="array" ref="V1131">SUM(_xlfn.NORM.DIST($AD$3:$AD$1003,$L1131,$AA1131,FALSE)*WindSpeedStep*$AE$3:$AE$1003)/AG1131</f>
        <v>43.040806809564224</v>
      </c>
      <c r="W1131" s="37">
        <f t="array" ref="W1131">SUM(_xlfn.NORM.DIST($AD$3:$AD$1003,$L1131,$AB1131,FALSE)*WindSpeedStep*$AE$3:$AE$1003)/AH1131</f>
        <v>26.813295017036005</v>
      </c>
      <c r="Y1131" s="1">
        <f t="shared" si="330"/>
        <v>3</v>
      </c>
      <c r="Z1131" s="99">
        <f>IF(L1131&lt;'Power Curve'!$P$28,'Power Curve'!$Q$28,IF(L1131&gt;'Power Curve'!$P$29,'Power Curve'!$Q$29,INDEX(ReferenceTurbulence,Y1131)+(L1131-INDEX(ReferenceTurbulenceWindSpeed,Y1131))*(INDEX(ReferenceTurbulence,Y1131+1)-INDEX(ReferenceTurbulence,Y1131))/(INDEX(ReferenceTurbulenceWindSpeed,Y1131+1)-INDEX(ReferenceTurbulenceWindSpeed,Y1131))))</f>
        <v>0.11713247834199569</v>
      </c>
      <c r="AA1131" s="100">
        <f t="shared" si="336"/>
        <v>0.4844663063921032</v>
      </c>
      <c r="AB1131" s="29">
        <f t="shared" si="337"/>
        <v>0.30528020821138507</v>
      </c>
      <c r="AG1131" s="40">
        <f t="array" ref="AG1131">SUM(_xlfn.NORM.DIST($AD$3:$AD$1003,$F1131,$AA1131,FALSE)*WindSpeedStep)</f>
        <v>1.0000000000000027</v>
      </c>
      <c r="AH1131" s="40">
        <f t="array" ref="AH1131">SUM(_xlfn.NORM.DIST($AD$3:$AD$1003,$F1131,$AB1131,FALSE)*WindSpeedStep)</f>
        <v>1.0000000000000029</v>
      </c>
      <c r="AJ1131" s="47">
        <f t="shared" si="331"/>
        <v>4</v>
      </c>
      <c r="AK1131" s="83" t="b">
        <f>COUNTIF('Power Curve'!$D$2:$D$31,AJ1131)&gt;0</f>
        <v>1</v>
      </c>
      <c r="AL1131" s="83" t="b">
        <f t="shared" si="332"/>
        <v>0</v>
      </c>
      <c r="AM1131" s="83" t="b">
        <f t="shared" si="338"/>
        <v>1</v>
      </c>
      <c r="AN1131" s="47" t="str">
        <f t="shared" si="333"/>
        <v>Outer</v>
      </c>
      <c r="AO1131" s="48" t="str">
        <f t="shared" si="334"/>
        <v>&lt;0</v>
      </c>
      <c r="AP1131" s="49" t="str">
        <f t="shared" si="339"/>
        <v>23-24</v>
      </c>
      <c r="AQ1131" s="49" t="str">
        <f t="shared" si="340"/>
        <v>Feb</v>
      </c>
      <c r="AR1131" s="48" t="str">
        <f t="shared" si="341"/>
        <v>285-295</v>
      </c>
      <c r="AS1131" s="49" t="str">
        <f t="shared" si="335"/>
        <v>LWS-LTI</v>
      </c>
    </row>
    <row r="1132" spans="5:45" x14ac:dyDescent="0.3">
      <c r="E1132" s="15">
        <v>40964.534722222219</v>
      </c>
      <c r="F1132" s="21">
        <v>8.2100000000000009</v>
      </c>
      <c r="G1132" s="21">
        <v>1146.2900085449271</v>
      </c>
      <c r="H1132" s="42">
        <v>1.2017963475953957</v>
      </c>
      <c r="I1132" s="35">
        <v>330.1</v>
      </c>
      <c r="J1132" s="43">
        <v>0.11084043848964677</v>
      </c>
      <c r="K1132" s="44">
        <v>0.16740246735746817</v>
      </c>
      <c r="L1132" s="26">
        <f t="shared" si="323"/>
        <v>8.1578319401639128</v>
      </c>
      <c r="M1132" s="26">
        <f t="shared" si="324"/>
        <v>0.61886919988498423</v>
      </c>
      <c r="N1132" s="96">
        <f t="shared" si="325"/>
        <v>9</v>
      </c>
      <c r="O1132" s="26">
        <f t="shared" si="326"/>
        <v>0.14907888472497477</v>
      </c>
      <c r="P1132" s="3">
        <f>IF(L1132&gt;'Power Curve'!$C$37,0,INDEX(Ci,$N1132,1)*POWER(1-O1132,3)+INDEX(Ci,$N1132,2)*3*O1132*POWER(1-O1132,2)+INDEX(Ci,$N1132,3)*3*POWER(O1132,2)*(1-O1132)+INDEX(Ci,$N1132,4)*POWER(O1132,3))</f>
        <v>925.85578167501012</v>
      </c>
      <c r="Q1132" s="3">
        <f>MAX(0,MIN(P1132-V1132+W1132,'Power Curve'!$C$39))</f>
        <v>921.95374267300497</v>
      </c>
      <c r="R1132" s="3">
        <f t="shared" si="327"/>
        <v>1146.2900085449271</v>
      </c>
      <c r="S1132" s="3">
        <f t="shared" si="328"/>
        <v>-224.33626587192214</v>
      </c>
      <c r="T1132" s="3">
        <f t="shared" si="329"/>
        <v>224.33626587192214</v>
      </c>
      <c r="V1132" s="37">
        <f t="array" ref="V1132">SUM(_xlfn.NORM.DIST($AD$3:$AD$1003,$L1132,$AA1132,FALSE)*WindSpeedStep*$AE$3:$AE$1003)/AG1132</f>
        <v>923.3937116503206</v>
      </c>
      <c r="W1132" s="37">
        <f t="array" ref="W1132">SUM(_xlfn.NORM.DIST($AD$3:$AD$1003,$L1132,$AB1132,FALSE)*WindSpeedStep*$AE$3:$AE$1003)/AH1132</f>
        <v>919.49167264831544</v>
      </c>
      <c r="Y1132" s="1">
        <f t="shared" si="330"/>
        <v>8</v>
      </c>
      <c r="Z1132" s="99">
        <f>IF(L1132&lt;'Power Curve'!$P$28,'Power Curve'!$Q$28,IF(L1132&gt;'Power Curve'!$P$29,'Power Curve'!$Q$29,INDEX(ReferenceTurbulence,Y1132)+(L1132-INDEX(ReferenceTurbulenceWindSpeed,Y1132))*(INDEX(ReferenceTurbulence,Y1132+1)-INDEX(ReferenceTurbulence,Y1132))/(INDEX(ReferenceTurbulenceWindSpeed,Y1132+1)-INDEX(ReferenceTurbulenceWindSpeed,Y1132))))</f>
        <v>0.11956761276460801</v>
      </c>
      <c r="AA1132" s="100">
        <f t="shared" si="336"/>
        <v>0.97541249042026956</v>
      </c>
      <c r="AB1132" s="29">
        <f t="shared" si="337"/>
        <v>0.90421766937261394</v>
      </c>
      <c r="AG1132" s="40">
        <f t="array" ref="AG1132">SUM(_xlfn.NORM.DIST($AD$3:$AD$1003,$F1132,$AA1132,FALSE)*WindSpeedStep)</f>
        <v>1.0000000000000036</v>
      </c>
      <c r="AH1132" s="40">
        <f t="array" ref="AH1132">SUM(_xlfn.NORM.DIST($AD$3:$AD$1003,$F1132,$AB1132,FALSE)*WindSpeedStep)</f>
        <v>1.0000000000000036</v>
      </c>
      <c r="AJ1132" s="47">
        <f t="shared" si="331"/>
        <v>8</v>
      </c>
      <c r="AK1132" s="83" t="b">
        <f>COUNTIF('Power Curve'!$D$2:$D$31,AJ1132)&gt;0</f>
        <v>1</v>
      </c>
      <c r="AL1132" s="83" t="b">
        <f t="shared" si="332"/>
        <v>0</v>
      </c>
      <c r="AM1132" s="83" t="b">
        <f t="shared" si="338"/>
        <v>1</v>
      </c>
      <c r="AN1132" s="47" t="str">
        <f t="shared" si="333"/>
        <v>Inner</v>
      </c>
      <c r="AO1132" s="48" t="str">
        <f t="shared" si="334"/>
        <v>0.6-0.7</v>
      </c>
      <c r="AP1132" s="49" t="str">
        <f t="shared" si="339"/>
        <v>12-13</v>
      </c>
      <c r="AQ1132" s="49" t="str">
        <f t="shared" si="340"/>
        <v>Feb</v>
      </c>
      <c r="AR1132" s="48" t="str">
        <f t="shared" si="341"/>
        <v>325-335</v>
      </c>
      <c r="AS1132" s="49" t="str">
        <f t="shared" si="335"/>
        <v>Inner-TI</v>
      </c>
    </row>
    <row r="1133" spans="5:45" x14ac:dyDescent="0.3">
      <c r="E1133" s="15">
        <v>40964.541666666664</v>
      </c>
      <c r="F1133" s="21">
        <v>7.99</v>
      </c>
      <c r="G1133" s="21">
        <v>1059.8200302124026</v>
      </c>
      <c r="H1133" s="42">
        <v>1.2013142978268343</v>
      </c>
      <c r="I1133" s="35">
        <v>325</v>
      </c>
      <c r="J1133" s="43">
        <v>9.7622027534418024E-2</v>
      </c>
      <c r="K1133" s="44">
        <v>0.14036775142471544</v>
      </c>
      <c r="L1133" s="26">
        <f t="shared" si="323"/>
        <v>7.9381682288835256</v>
      </c>
      <c r="M1133" s="26">
        <f t="shared" si="324"/>
        <v>0.58491946520311622</v>
      </c>
      <c r="N1133" s="96">
        <f t="shared" si="325"/>
        <v>8</v>
      </c>
      <c r="O1133" s="26">
        <f t="shared" si="326"/>
        <v>0.92902549766644005</v>
      </c>
      <c r="P1133" s="3">
        <f>IF(L1133&gt;'Power Curve'!$C$37,0,INDEX(Ci,$N1133,1)*POWER(1-O1133,3)+INDEX(Ci,$N1133,2)*3*O1133*POWER(1-O1133,2)+INDEX(Ci,$N1133,3)*3*POWER(O1133,2)*(1-O1133)+INDEX(Ci,$N1133,4)*POWER(O1133,3))</f>
        <v>859.71456064428844</v>
      </c>
      <c r="Q1133" s="3">
        <f>MAX(0,MIN(P1133-V1133+W1133,'Power Curve'!$C$39))</f>
        <v>850.82179554854713</v>
      </c>
      <c r="R1133" s="3">
        <f t="shared" si="327"/>
        <v>1059.8200302124026</v>
      </c>
      <c r="S1133" s="3">
        <f t="shared" si="328"/>
        <v>-208.99823466385544</v>
      </c>
      <c r="T1133" s="3">
        <f t="shared" si="329"/>
        <v>208.99823466385544</v>
      </c>
      <c r="V1133" s="37">
        <f t="array" ref="V1133">SUM(_xlfn.NORM.DIST($AD$3:$AD$1003,$L1133,$AA1133,FALSE)*WindSpeedStep*$AE$3:$AE$1003)/AG1133</f>
        <v>854.74472082581042</v>
      </c>
      <c r="W1133" s="37">
        <f t="array" ref="W1133">SUM(_xlfn.NORM.DIST($AD$3:$AD$1003,$L1133,$AB1133,FALSE)*WindSpeedStep*$AE$3:$AE$1003)/AH1133</f>
        <v>845.85195573006911</v>
      </c>
      <c r="Y1133" s="1">
        <f t="shared" si="330"/>
        <v>7</v>
      </c>
      <c r="Z1133" s="99">
        <f>IF(L1133&lt;'Power Curve'!$P$28,'Power Curve'!$Q$28,IF(L1133&gt;'Power Curve'!$P$29,'Power Curve'!$Q$29,INDEX(ReferenceTurbulence,Y1133)+(L1133-INDEX(ReferenceTurbulenceWindSpeed,Y1133))*(INDEX(ReferenceTurbulence,Y1133+1)-INDEX(ReferenceTurbulence,Y1133))/(INDEX(ReferenceTurbulenceWindSpeed,Y1133+1)-INDEX(ReferenceTurbulenceWindSpeed,Y1133))))</f>
        <v>0.11941585588237323</v>
      </c>
      <c r="AA1133" s="100">
        <f t="shared" si="336"/>
        <v>0.94794315319038902</v>
      </c>
      <c r="AB1133" s="29">
        <f t="shared" si="337"/>
        <v>0.77494007741290993</v>
      </c>
      <c r="AG1133" s="40">
        <f t="array" ref="AG1133">SUM(_xlfn.NORM.DIST($AD$3:$AD$1003,$F1133,$AA1133,FALSE)*WindSpeedStep)</f>
        <v>1.0000000000000033</v>
      </c>
      <c r="AH1133" s="40">
        <f t="array" ref="AH1133">SUM(_xlfn.NORM.DIST($AD$3:$AD$1003,$F1133,$AB1133,FALSE)*WindSpeedStep)</f>
        <v>1.0000000000000036</v>
      </c>
      <c r="AJ1133" s="47">
        <f t="shared" si="331"/>
        <v>8</v>
      </c>
      <c r="AK1133" s="83" t="b">
        <f>COUNTIF('Power Curve'!$D$2:$D$31,AJ1133)&gt;0</f>
        <v>1</v>
      </c>
      <c r="AL1133" s="83" t="b">
        <f t="shared" si="332"/>
        <v>0</v>
      </c>
      <c r="AM1133" s="83" t="b">
        <f t="shared" si="338"/>
        <v>1</v>
      </c>
      <c r="AN1133" s="47" t="str">
        <f t="shared" si="333"/>
        <v>Outer</v>
      </c>
      <c r="AO1133" s="48" t="str">
        <f t="shared" si="334"/>
        <v>0.5-0.6</v>
      </c>
      <c r="AP1133" s="49" t="str">
        <f t="shared" si="339"/>
        <v>13-14</v>
      </c>
      <c r="AQ1133" s="49" t="str">
        <f t="shared" si="340"/>
        <v>Feb</v>
      </c>
      <c r="AR1133" s="48" t="str">
        <f t="shared" si="341"/>
        <v>325-335</v>
      </c>
      <c r="AS1133" s="49" t="str">
        <f t="shared" si="335"/>
        <v>HWS-LTI</v>
      </c>
    </row>
    <row r="1134" spans="5:45" x14ac:dyDescent="0.3">
      <c r="E1134" s="15">
        <v>40964.548611111109</v>
      </c>
      <c r="F1134" s="21">
        <v>7.63</v>
      </c>
      <c r="G1134" s="21">
        <v>862.55998611450218</v>
      </c>
      <c r="H1134" s="42">
        <v>1.2008215881584534</v>
      </c>
      <c r="I1134" s="35">
        <v>317.7</v>
      </c>
      <c r="J1134" s="43">
        <v>0.12450851900393184</v>
      </c>
      <c r="K1134" s="44">
        <v>0.15228749819024409</v>
      </c>
      <c r="L1134" s="26">
        <f t="shared" si="323"/>
        <v>7.5794670746242794</v>
      </c>
      <c r="M1134" s="26">
        <f t="shared" si="324"/>
        <v>0.52948104551058461</v>
      </c>
      <c r="N1134" s="96">
        <f t="shared" si="325"/>
        <v>8</v>
      </c>
      <c r="O1134" s="26">
        <f t="shared" si="326"/>
        <v>0.56799954259203467</v>
      </c>
      <c r="P1134" s="3">
        <f>IF(L1134&gt;'Power Curve'!$C$37,0,INDEX(Ci,$N1134,1)*POWER(1-O1134,3)+INDEX(Ci,$N1134,2)*3*O1134*POWER(1-O1134,2)+INDEX(Ci,$N1134,3)*3*POWER(O1134,2)*(1-O1134)+INDEX(Ci,$N1134,4)*POWER(O1134,3))</f>
        <v>754.59986095355498</v>
      </c>
      <c r="Q1134" s="3">
        <f>MAX(0,MIN(P1134-V1134+W1134,'Power Curve'!$C$39))</f>
        <v>756.6013174097402</v>
      </c>
      <c r="R1134" s="3">
        <f t="shared" si="327"/>
        <v>862.55998611450218</v>
      </c>
      <c r="S1134" s="3">
        <f t="shared" si="328"/>
        <v>-105.95866870476198</v>
      </c>
      <c r="T1134" s="3">
        <f t="shared" si="329"/>
        <v>105.95866870476198</v>
      </c>
      <c r="V1134" s="37">
        <f t="array" ref="V1134">SUM(_xlfn.NORM.DIST($AD$3:$AD$1003,$L1134,$AA1134,FALSE)*WindSpeedStep*$AE$3:$AE$1003)/AG1134</f>
        <v>748.94011259726233</v>
      </c>
      <c r="W1134" s="37">
        <f t="array" ref="W1134">SUM(_xlfn.NORM.DIST($AD$3:$AD$1003,$L1134,$AB1134,FALSE)*WindSpeedStep*$AE$3:$AE$1003)/AH1134</f>
        <v>750.94156905344755</v>
      </c>
      <c r="Y1134" s="1">
        <f t="shared" si="330"/>
        <v>7</v>
      </c>
      <c r="Z1134" s="99">
        <f>IF(L1134&lt;'Power Curve'!$P$28,'Power Curve'!$Q$28,IF(L1134&gt;'Power Curve'!$P$29,'Power Curve'!$Q$29,INDEX(ReferenceTurbulence,Y1134)+(L1134-INDEX(ReferenceTurbulenceWindSpeed,Y1134))*(INDEX(ReferenceTurbulence,Y1134+1)-INDEX(ReferenceTurbulence,Y1134))/(INDEX(ReferenceTurbulenceWindSpeed,Y1134+1)-INDEX(ReferenceTurbulenceWindSpeed,Y1134))))</f>
        <v>0.11951548402999067</v>
      </c>
      <c r="AA1134" s="100">
        <f t="shared" si="336"/>
        <v>0.90586367611309815</v>
      </c>
      <c r="AB1134" s="29">
        <f t="shared" si="337"/>
        <v>0.9437082203005327</v>
      </c>
      <c r="AG1134" s="40">
        <f t="array" ref="AG1134">SUM(_xlfn.NORM.DIST($AD$3:$AD$1003,$F1134,$AA1134,FALSE)*WindSpeedStep)</f>
        <v>1.0000000000000036</v>
      </c>
      <c r="AH1134" s="40">
        <f t="array" ref="AH1134">SUM(_xlfn.NORM.DIST($AD$3:$AD$1003,$F1134,$AB1134,FALSE)*WindSpeedStep)</f>
        <v>1.0000000000000038</v>
      </c>
      <c r="AJ1134" s="47">
        <f t="shared" si="331"/>
        <v>8</v>
      </c>
      <c r="AK1134" s="83" t="b">
        <f>COUNTIF('Power Curve'!$D$2:$D$31,AJ1134)&gt;0</f>
        <v>1</v>
      </c>
      <c r="AL1134" s="83" t="b">
        <f t="shared" si="332"/>
        <v>0</v>
      </c>
      <c r="AM1134" s="83" t="b">
        <f t="shared" si="338"/>
        <v>1</v>
      </c>
      <c r="AN1134" s="47" t="str">
        <f t="shared" si="333"/>
        <v>Inner</v>
      </c>
      <c r="AO1134" s="48" t="str">
        <f t="shared" si="334"/>
        <v>0.5-0.6</v>
      </c>
      <c r="AP1134" s="49" t="str">
        <f t="shared" si="339"/>
        <v>13-14</v>
      </c>
      <c r="AQ1134" s="49" t="str">
        <f t="shared" si="340"/>
        <v>Feb</v>
      </c>
      <c r="AR1134" s="48" t="str">
        <f t="shared" si="341"/>
        <v>315-325</v>
      </c>
      <c r="AS1134" s="49" t="str">
        <f t="shared" si="335"/>
        <v>Inner-TI</v>
      </c>
    </row>
    <row r="1135" spans="5:45" x14ac:dyDescent="0.3">
      <c r="E1135" s="15">
        <v>40964.555555555555</v>
      </c>
      <c r="F1135" s="21">
        <v>7.67</v>
      </c>
      <c r="G1135" s="21">
        <v>891.11002349853538</v>
      </c>
      <c r="H1135" s="42">
        <v>1.2011350842883153</v>
      </c>
      <c r="I1135" s="35">
        <v>313.2</v>
      </c>
      <c r="J1135" s="43">
        <v>9.5176010430247718E-2</v>
      </c>
      <c r="K1135" s="44">
        <v>0.12444748284615124</v>
      </c>
      <c r="L1135" s="26">
        <f t="shared" si="323"/>
        <v>7.6198651432659945</v>
      </c>
      <c r="M1135" s="26">
        <f t="shared" si="324"/>
        <v>0.53572469724555627</v>
      </c>
      <c r="N1135" s="96">
        <f t="shared" si="325"/>
        <v>8</v>
      </c>
      <c r="O1135" s="26">
        <f t="shared" si="326"/>
        <v>0.60865943772021058</v>
      </c>
      <c r="P1135" s="3">
        <f>IF(L1135&gt;'Power Curve'!$C$37,0,INDEX(Ci,$N1135,1)*POWER(1-O1135,3)+INDEX(Ci,$N1135,2)*3*O1135*POWER(1-O1135,2)+INDEX(Ci,$N1135,3)*3*POWER(O1135,2)*(1-O1135)+INDEX(Ci,$N1135,4)*POWER(O1135,3))</f>
        <v>766.23680195122893</v>
      </c>
      <c r="Q1135" s="3">
        <f>MAX(0,MIN(P1135-V1135+W1135,'Power Curve'!$C$39))</f>
        <v>757.62976263631731</v>
      </c>
      <c r="R1135" s="3">
        <f t="shared" si="327"/>
        <v>891.11002349853538</v>
      </c>
      <c r="S1135" s="3">
        <f t="shared" si="328"/>
        <v>-133.48026086221807</v>
      </c>
      <c r="T1135" s="3">
        <f t="shared" si="329"/>
        <v>133.48026086221807</v>
      </c>
      <c r="V1135" s="37">
        <f t="array" ref="V1135">SUM(_xlfn.NORM.DIST($AD$3:$AD$1003,$L1135,$AA1135,FALSE)*WindSpeedStep*$AE$3:$AE$1003)/AG1135</f>
        <v>760.47138265974127</v>
      </c>
      <c r="W1135" s="37">
        <f t="array" ref="W1135">SUM(_xlfn.NORM.DIST($AD$3:$AD$1003,$L1135,$AB1135,FALSE)*WindSpeedStep*$AE$3:$AE$1003)/AH1135</f>
        <v>751.86434334482965</v>
      </c>
      <c r="Y1135" s="1">
        <f t="shared" si="330"/>
        <v>7</v>
      </c>
      <c r="Z1135" s="99">
        <f>IF(L1135&lt;'Power Curve'!$P$28,'Power Curve'!$Q$28,IF(L1135&gt;'Power Curve'!$P$29,'Power Curve'!$Q$29,INDEX(ReferenceTurbulence,Y1135)+(L1135-INDEX(ReferenceTurbulenceWindSpeed,Y1135))*(INDEX(ReferenceTurbulence,Y1135+1)-INDEX(ReferenceTurbulence,Y1135))/(INDEX(ReferenceTurbulenceWindSpeed,Y1135+1)-INDEX(ReferenceTurbulenceWindSpeed,Y1135))))</f>
        <v>0.11950426359008322</v>
      </c>
      <c r="AA1135" s="100">
        <f t="shared" si="336"/>
        <v>0.91060637260174659</v>
      </c>
      <c r="AB1135" s="29">
        <f t="shared" si="337"/>
        <v>0.72522836435256532</v>
      </c>
      <c r="AG1135" s="40">
        <f t="array" ref="AG1135">SUM(_xlfn.NORM.DIST($AD$3:$AD$1003,$F1135,$AA1135,FALSE)*WindSpeedStep)</f>
        <v>1.0000000000000042</v>
      </c>
      <c r="AH1135" s="40">
        <f t="array" ref="AH1135">SUM(_xlfn.NORM.DIST($AD$3:$AD$1003,$F1135,$AB1135,FALSE)*WindSpeedStep)</f>
        <v>1.0000000000000036</v>
      </c>
      <c r="AJ1135" s="47">
        <f t="shared" si="331"/>
        <v>8</v>
      </c>
      <c r="AK1135" s="83" t="b">
        <f>COUNTIF('Power Curve'!$D$2:$D$31,AJ1135)&gt;0</f>
        <v>1</v>
      </c>
      <c r="AL1135" s="83" t="b">
        <f t="shared" si="332"/>
        <v>0</v>
      </c>
      <c r="AM1135" s="83" t="b">
        <f t="shared" si="338"/>
        <v>1</v>
      </c>
      <c r="AN1135" s="47" t="str">
        <f t="shared" si="333"/>
        <v>Outer</v>
      </c>
      <c r="AO1135" s="48" t="str">
        <f t="shared" si="334"/>
        <v>0.5-0.6</v>
      </c>
      <c r="AP1135" s="49" t="str">
        <f t="shared" si="339"/>
        <v>13-14</v>
      </c>
      <c r="AQ1135" s="49" t="str">
        <f t="shared" si="340"/>
        <v>Feb</v>
      </c>
      <c r="AR1135" s="48" t="str">
        <f t="shared" si="341"/>
        <v>305-315</v>
      </c>
      <c r="AS1135" s="49" t="str">
        <f t="shared" si="335"/>
        <v>HWS-LTI</v>
      </c>
    </row>
    <row r="1136" spans="5:45" x14ac:dyDescent="0.3">
      <c r="E1136" s="15">
        <v>40964.5625</v>
      </c>
      <c r="F1136" s="21">
        <v>8.25</v>
      </c>
      <c r="G1136" s="21">
        <v>873.8899765014653</v>
      </c>
      <c r="H1136" s="42">
        <v>1.2014150848881251</v>
      </c>
      <c r="I1136" s="35">
        <v>314.2</v>
      </c>
      <c r="J1136" s="43">
        <v>0.10181818181818181</v>
      </c>
      <c r="K1136" s="44">
        <v>0.14193217596101171</v>
      </c>
      <c r="L1136" s="26">
        <f t="shared" si="323"/>
        <v>8.1967108025828708</v>
      </c>
      <c r="M1136" s="26">
        <f t="shared" si="324"/>
        <v>0.62487805340094649</v>
      </c>
      <c r="N1136" s="96">
        <f t="shared" si="325"/>
        <v>9</v>
      </c>
      <c r="O1136" s="26">
        <f t="shared" si="326"/>
        <v>0.18794018814386587</v>
      </c>
      <c r="P1136" s="3">
        <f>IF(L1136&gt;'Power Curve'!$C$37,0,INDEX(Ci,$N1136,1)*POWER(1-O1136,3)+INDEX(Ci,$N1136,2)*3*O1136*POWER(1-O1136,2)+INDEX(Ci,$N1136,3)*3*POWER(O1136,2)*(1-O1136)+INDEX(Ci,$N1136,4)*POWER(O1136,3))</f>
        <v>937.78672497545995</v>
      </c>
      <c r="Q1136" s="3">
        <f>MAX(0,MIN(P1136-V1136+W1136,'Power Curve'!$C$39))</f>
        <v>929.93699847871358</v>
      </c>
      <c r="R1136" s="3">
        <f t="shared" si="327"/>
        <v>873.8899765014653</v>
      </c>
      <c r="S1136" s="3">
        <f t="shared" si="328"/>
        <v>56.047021977248278</v>
      </c>
      <c r="T1136" s="3">
        <f t="shared" si="329"/>
        <v>56.047021977248278</v>
      </c>
      <c r="V1136" s="37">
        <f t="array" ref="V1136">SUM(_xlfn.NORM.DIST($AD$3:$AD$1003,$L1136,$AA1136,FALSE)*WindSpeedStep*$AE$3:$AE$1003)/AG1136</f>
        <v>935.83609225990688</v>
      </c>
      <c r="W1136" s="37">
        <f t="array" ref="W1136">SUM(_xlfn.NORM.DIST($AD$3:$AD$1003,$L1136,$AB1136,FALSE)*WindSpeedStep*$AE$3:$AE$1003)/AH1136</f>
        <v>927.98636576316051</v>
      </c>
      <c r="Y1136" s="1">
        <f t="shared" si="330"/>
        <v>8</v>
      </c>
      <c r="Z1136" s="99">
        <f>IF(L1136&lt;'Power Curve'!$P$28,'Power Curve'!$Q$28,IF(L1136&gt;'Power Curve'!$P$29,'Power Curve'!$Q$29,INDEX(ReferenceTurbulence,Y1136)+(L1136-INDEX(ReferenceTurbulenceWindSpeed,Y1136))*(INDEX(ReferenceTurbulence,Y1136+1)-INDEX(ReferenceTurbulence,Y1136))/(INDEX(ReferenceTurbulenceWindSpeed,Y1136+1)-INDEX(ReferenceTurbulenceWindSpeed,Y1136))))</f>
        <v>0.11961227776301314</v>
      </c>
      <c r="AA1136" s="100">
        <f t="shared" si="336"/>
        <v>0.98042724926163272</v>
      </c>
      <c r="AB1136" s="29">
        <f t="shared" si="337"/>
        <v>0.83457419080843764</v>
      </c>
      <c r="AG1136" s="40">
        <f t="array" ref="AG1136">SUM(_xlfn.NORM.DIST($AD$3:$AD$1003,$F1136,$AA1136,FALSE)*WindSpeedStep)</f>
        <v>1.0000000000000036</v>
      </c>
      <c r="AH1136" s="40">
        <f t="array" ref="AH1136">SUM(_xlfn.NORM.DIST($AD$3:$AD$1003,$F1136,$AB1136,FALSE)*WindSpeedStep)</f>
        <v>1.0000000000000038</v>
      </c>
      <c r="AJ1136" s="47">
        <f t="shared" si="331"/>
        <v>8</v>
      </c>
      <c r="AK1136" s="83" t="b">
        <f>COUNTIF('Power Curve'!$D$2:$D$31,AJ1136)&gt;0</f>
        <v>1</v>
      </c>
      <c r="AL1136" s="83" t="b">
        <f t="shared" si="332"/>
        <v>0</v>
      </c>
      <c r="AM1136" s="83" t="b">
        <f t="shared" si="338"/>
        <v>1</v>
      </c>
      <c r="AN1136" s="47" t="str">
        <f t="shared" si="333"/>
        <v>Inner</v>
      </c>
      <c r="AO1136" s="48" t="str">
        <f t="shared" si="334"/>
        <v>0.6-0.7</v>
      </c>
      <c r="AP1136" s="49" t="str">
        <f t="shared" si="339"/>
        <v>13-14</v>
      </c>
      <c r="AQ1136" s="49" t="str">
        <f t="shared" si="340"/>
        <v>Feb</v>
      </c>
      <c r="AR1136" s="48" t="str">
        <f t="shared" si="341"/>
        <v>305-315</v>
      </c>
      <c r="AS1136" s="49" t="str">
        <f t="shared" si="335"/>
        <v>Inner-TI</v>
      </c>
    </row>
    <row r="1137" spans="5:45" x14ac:dyDescent="0.3">
      <c r="E1137" s="15">
        <v>40964.583333333336</v>
      </c>
      <c r="F1137" s="21">
        <v>9.0500000000000007</v>
      </c>
      <c r="G1137" s="21">
        <v>1384.7800445556691</v>
      </c>
      <c r="H1137" s="42">
        <v>1.2016054406668253</v>
      </c>
      <c r="I1137" s="35">
        <v>314.10000000000002</v>
      </c>
      <c r="J1137" s="43">
        <v>0.12817679558011047</v>
      </c>
      <c r="K1137" s="44">
        <v>0.16453063794214329</v>
      </c>
      <c r="L1137" s="26">
        <f t="shared" si="323"/>
        <v>8.9920182224688485</v>
      </c>
      <c r="M1137" s="26">
        <f t="shared" si="324"/>
        <v>0.74779537888119152</v>
      </c>
      <c r="N1137" s="96">
        <f t="shared" si="325"/>
        <v>9</v>
      </c>
      <c r="O1137" s="26">
        <f t="shared" si="326"/>
        <v>0.98288842048756198</v>
      </c>
      <c r="P1137" s="3">
        <f>IF(L1137&gt;'Power Curve'!$C$37,0,INDEX(Ci,$N1137,1)*POWER(1-O1137,3)+INDEX(Ci,$N1137,2)*3*O1137*POWER(1-O1137,2)+INDEX(Ci,$N1137,3)*3*POWER(O1137,2)*(1-O1137)+INDEX(Ci,$N1137,4)*POWER(O1137,3))</f>
        <v>1192.6730867711115</v>
      </c>
      <c r="Q1137" s="3">
        <f>MAX(0,MIN(P1137-V1137+W1137,'Power Curve'!$C$39))</f>
        <v>1193.7104907747018</v>
      </c>
      <c r="R1137" s="3">
        <f t="shared" si="327"/>
        <v>1384.7800445556691</v>
      </c>
      <c r="S1137" s="3">
        <f t="shared" si="328"/>
        <v>-191.06955378096723</v>
      </c>
      <c r="T1137" s="3">
        <f t="shared" si="329"/>
        <v>191.06955378096723</v>
      </c>
      <c r="V1137" s="37">
        <f t="array" ref="V1137">SUM(_xlfn.NORM.DIST($AD$3:$AD$1003,$L1137,$AA1137,FALSE)*WindSpeedStep*$AE$3:$AE$1003)/AG1137</f>
        <v>1203.5245900090383</v>
      </c>
      <c r="W1137" s="37">
        <f t="array" ref="W1137">SUM(_xlfn.NORM.DIST($AD$3:$AD$1003,$L1137,$AB1137,FALSE)*WindSpeedStep*$AE$3:$AE$1003)/AH1137</f>
        <v>1204.5619940126287</v>
      </c>
      <c r="Y1137" s="1">
        <f t="shared" si="330"/>
        <v>8</v>
      </c>
      <c r="Z1137" s="99">
        <f>IF(L1137&lt;'Power Curve'!$P$28,'Power Curve'!$Q$28,IF(L1137&gt;'Power Curve'!$P$29,'Power Curve'!$Q$29,INDEX(ReferenceTurbulence,Y1137)+(L1137-INDEX(ReferenceTurbulenceWindSpeed,Y1137))*(INDEX(ReferenceTurbulence,Y1137+1)-INDEX(ReferenceTurbulence,Y1137))/(INDEX(ReferenceTurbulenceWindSpeed,Y1137+1)-INDEX(ReferenceTurbulenceWindSpeed,Y1137))))</f>
        <v>0.12052594659051133</v>
      </c>
      <c r="AA1137" s="100">
        <f t="shared" si="336"/>
        <v>1.083771508022185</v>
      </c>
      <c r="AB1137" s="29">
        <f t="shared" si="337"/>
        <v>1.1525680815540178</v>
      </c>
      <c r="AG1137" s="40">
        <f t="array" ref="AG1137">SUM(_xlfn.NORM.DIST($AD$3:$AD$1003,$F1137,$AA1137,FALSE)*WindSpeedStep)</f>
        <v>1.0000000000000033</v>
      </c>
      <c r="AH1137" s="40">
        <f t="array" ref="AH1137">SUM(_xlfn.NORM.DIST($AD$3:$AD$1003,$F1137,$AB1137,FALSE)*WindSpeedStep)</f>
        <v>1.0000000000000022</v>
      </c>
      <c r="AJ1137" s="47">
        <f t="shared" si="331"/>
        <v>9</v>
      </c>
      <c r="AK1137" s="83" t="b">
        <f>COUNTIF('Power Curve'!$D$2:$D$31,AJ1137)&gt;0</f>
        <v>1</v>
      </c>
      <c r="AL1137" s="83" t="b">
        <f t="shared" si="332"/>
        <v>0</v>
      </c>
      <c r="AM1137" s="83" t="b">
        <f t="shared" si="338"/>
        <v>1</v>
      </c>
      <c r="AN1137" s="47" t="str">
        <f t="shared" si="333"/>
        <v>Inner</v>
      </c>
      <c r="AO1137" s="48" t="str">
        <f t="shared" si="334"/>
        <v>0.7-0.8</v>
      </c>
      <c r="AP1137" s="49" t="str">
        <f t="shared" si="339"/>
        <v>14-15</v>
      </c>
      <c r="AQ1137" s="49" t="str">
        <f t="shared" si="340"/>
        <v>Feb</v>
      </c>
      <c r="AR1137" s="48" t="str">
        <f t="shared" si="341"/>
        <v>305-315</v>
      </c>
      <c r="AS1137" s="49" t="str">
        <f t="shared" si="335"/>
        <v>Inner-TI</v>
      </c>
    </row>
    <row r="1138" spans="5:45" x14ac:dyDescent="0.3">
      <c r="E1138" s="15">
        <v>40964.590277777781</v>
      </c>
      <c r="F1138" s="21">
        <v>10.28</v>
      </c>
      <c r="G1138" s="21">
        <v>1470.7300262451149</v>
      </c>
      <c r="H1138" s="42">
        <v>1.2013366554537466</v>
      </c>
      <c r="I1138" s="35">
        <v>312.5</v>
      </c>
      <c r="J1138" s="43">
        <v>6.6147859922179003E-2</v>
      </c>
      <c r="K1138" s="44">
        <v>0.16655548053216601</v>
      </c>
      <c r="L1138" s="26">
        <f t="shared" si="323"/>
        <v>10.213376174634563</v>
      </c>
      <c r="M1138" s="26">
        <f t="shared" si="324"/>
        <v>0.93656018753312398</v>
      </c>
      <c r="N1138" s="96">
        <f t="shared" si="325"/>
        <v>11</v>
      </c>
      <c r="O1138" s="26">
        <f t="shared" si="326"/>
        <v>0.25567733094651929</v>
      </c>
      <c r="P1138" s="3">
        <f>IF(L1138&gt;'Power Curve'!$C$37,0,INDEX(Ci,$N1138,1)*POWER(1-O1138,3)+INDEX(Ci,$N1138,2)*3*O1138*POWER(1-O1138,2)+INDEX(Ci,$N1138,3)*3*POWER(O1138,2)*(1-O1138)+INDEX(Ci,$N1138,4)*POWER(O1138,3))</f>
        <v>1594.1138061577383</v>
      </c>
      <c r="Q1138" s="3">
        <f>MAX(0,MIN(P1138-V1138+W1138,'Power Curve'!$C$39))</f>
        <v>1651.7269682118072</v>
      </c>
      <c r="R1138" s="3">
        <f t="shared" si="327"/>
        <v>1470.7300262451149</v>
      </c>
      <c r="S1138" s="3">
        <f t="shared" si="328"/>
        <v>180.99694196669225</v>
      </c>
      <c r="T1138" s="3">
        <f t="shared" si="329"/>
        <v>180.99694196669225</v>
      </c>
      <c r="V1138" s="37">
        <f t="array" ref="V1138">SUM(_xlfn.NORM.DIST($AD$3:$AD$1003,$L1138,$AA1138,FALSE)*WindSpeedStep*$AE$3:$AE$1003)/AG1138</f>
        <v>1590.3528372717481</v>
      </c>
      <c r="W1138" s="37">
        <f t="array" ref="W1138">SUM(_xlfn.NORM.DIST($AD$3:$AD$1003,$L1138,$AB1138,FALSE)*WindSpeedStep*$AE$3:$AE$1003)/AH1138</f>
        <v>1647.9659993258169</v>
      </c>
      <c r="Y1138" s="1">
        <f t="shared" si="330"/>
        <v>10</v>
      </c>
      <c r="Z1138" s="99">
        <f>IF(L1138&lt;'Power Curve'!$P$28,'Power Curve'!$Q$28,IF(L1138&gt;'Power Curve'!$P$29,'Power Curve'!$Q$29,INDEX(ReferenceTurbulence,Y1138)+(L1138-INDEX(ReferenceTurbulenceWindSpeed,Y1138))*(INDEX(ReferenceTurbulence,Y1138+1)-INDEX(ReferenceTurbulence,Y1138))/(INDEX(ReferenceTurbulenceWindSpeed,Y1138+1)-INDEX(ReferenceTurbulenceWindSpeed,Y1138))))</f>
        <v>0.12001421523162091</v>
      </c>
      <c r="AA1138" s="100">
        <f t="shared" si="336"/>
        <v>1.2257503264641014</v>
      </c>
      <c r="AB1138" s="29">
        <f t="shared" si="337"/>
        <v>0.67559297653224748</v>
      </c>
      <c r="AG1138" s="40">
        <f t="array" ref="AG1138">SUM(_xlfn.NORM.DIST($AD$3:$AD$1003,$F1138,$AA1138,FALSE)*WindSpeedStep)</f>
        <v>1.0000000000000036</v>
      </c>
      <c r="AH1138" s="40">
        <f t="array" ref="AH1138">SUM(_xlfn.NORM.DIST($AD$3:$AD$1003,$F1138,$AB1138,FALSE)*WindSpeedStep)</f>
        <v>1.0000000000000038</v>
      </c>
      <c r="AJ1138" s="47">
        <f t="shared" si="331"/>
        <v>10</v>
      </c>
      <c r="AK1138" s="83" t="b">
        <f>COUNTIF('Power Curve'!$D$2:$D$31,AJ1138)&gt;0</f>
        <v>1</v>
      </c>
      <c r="AL1138" s="83" t="b">
        <f t="shared" si="332"/>
        <v>0</v>
      </c>
      <c r="AM1138" s="83" t="b">
        <f t="shared" si="338"/>
        <v>1</v>
      </c>
      <c r="AN1138" s="47" t="str">
        <f t="shared" si="333"/>
        <v>Outer</v>
      </c>
      <c r="AO1138" s="48" t="str">
        <f t="shared" si="334"/>
        <v>0.9-1.0</v>
      </c>
      <c r="AP1138" s="49" t="str">
        <f t="shared" si="339"/>
        <v>14-15</v>
      </c>
      <c r="AQ1138" s="49" t="str">
        <f t="shared" si="340"/>
        <v>Feb</v>
      </c>
      <c r="AR1138" s="48" t="str">
        <f t="shared" si="341"/>
        <v>305-315</v>
      </c>
      <c r="AS1138" s="49" t="str">
        <f t="shared" si="335"/>
        <v>HWS-LTI</v>
      </c>
    </row>
    <row r="1139" spans="5:45" x14ac:dyDescent="0.3">
      <c r="E1139" s="15">
        <v>40964.597222222219</v>
      </c>
      <c r="F1139" s="21">
        <v>9.2200000000000006</v>
      </c>
      <c r="G1139" s="21">
        <v>1438.259948730469</v>
      </c>
      <c r="H1139" s="42">
        <v>1.2020308389453784</v>
      </c>
      <c r="I1139" s="35">
        <v>313.60000000000002</v>
      </c>
      <c r="J1139" s="43">
        <v>8.5683297180043388E-2</v>
      </c>
      <c r="K1139" s="44">
        <v>0.13186157666171786</v>
      </c>
      <c r="L1139" s="26">
        <f t="shared" si="323"/>
        <v>9.1620100002051093</v>
      </c>
      <c r="M1139" s="26">
        <f t="shared" si="324"/>
        <v>0.77406815611237734</v>
      </c>
      <c r="N1139" s="96">
        <f t="shared" si="325"/>
        <v>10</v>
      </c>
      <c r="O1139" s="26">
        <f t="shared" si="326"/>
        <v>0.16249352541358958</v>
      </c>
      <c r="P1139" s="3">
        <f>IF(L1139&gt;'Power Curve'!$C$37,0,INDEX(Ci,$N1139,1)*POWER(1-O1139,3)+INDEX(Ci,$N1139,2)*3*O1139*POWER(1-O1139,2)+INDEX(Ci,$N1139,3)*3*POWER(O1139,2)*(1-O1139)+INDEX(Ci,$N1139,4)*POWER(O1139,3))</f>
        <v>1250.1983533212856</v>
      </c>
      <c r="Q1139" s="3">
        <f>MAX(0,MIN(P1139-V1139+W1139,'Power Curve'!$C$39))</f>
        <v>1245.892047741622</v>
      </c>
      <c r="R1139" s="3">
        <f t="shared" si="327"/>
        <v>1438.259948730469</v>
      </c>
      <c r="S1139" s="3">
        <f t="shared" si="328"/>
        <v>-192.36790098884694</v>
      </c>
      <c r="T1139" s="3">
        <f t="shared" si="329"/>
        <v>192.36790098884694</v>
      </c>
      <c r="V1139" s="37">
        <f t="array" ref="V1139">SUM(_xlfn.NORM.DIST($AD$3:$AD$1003,$L1139,$AA1139,FALSE)*WindSpeedStep*$AE$3:$AE$1003)/AG1139</f>
        <v>1261.8559022595098</v>
      </c>
      <c r="W1139" s="37">
        <f t="array" ref="W1139">SUM(_xlfn.NORM.DIST($AD$3:$AD$1003,$L1139,$AB1139,FALSE)*WindSpeedStep*$AE$3:$AE$1003)/AH1139</f>
        <v>1257.5495966798462</v>
      </c>
      <c r="Y1139" s="1">
        <f t="shared" si="330"/>
        <v>9</v>
      </c>
      <c r="Z1139" s="99">
        <f>IF(L1139&lt;'Power Curve'!$P$28,'Power Curve'!$Q$28,IF(L1139&gt;'Power Curve'!$P$29,'Power Curve'!$Q$29,INDEX(ReferenceTurbulence,Y1139)+(L1139-INDEX(ReferenceTurbulenceWindSpeed,Y1139))*(INDEX(ReferenceTurbulence,Y1139+1)-INDEX(ReferenceTurbulence,Y1139))/(INDEX(ReferenceTurbulenceWindSpeed,Y1139+1)-INDEX(ReferenceTurbulenceWindSpeed,Y1139))))</f>
        <v>0.12046035621549203</v>
      </c>
      <c r="AA1139" s="100">
        <f t="shared" si="336"/>
        <v>1.1036589882746077</v>
      </c>
      <c r="AB1139" s="29">
        <f t="shared" si="337"/>
        <v>0.78503122561410377</v>
      </c>
      <c r="AG1139" s="40">
        <f t="array" ref="AG1139">SUM(_xlfn.NORM.DIST($AD$3:$AD$1003,$F1139,$AA1139,FALSE)*WindSpeedStep)</f>
        <v>1.0000000000000036</v>
      </c>
      <c r="AH1139" s="40">
        <f t="array" ref="AH1139">SUM(_xlfn.NORM.DIST($AD$3:$AD$1003,$F1139,$AB1139,FALSE)*WindSpeedStep)</f>
        <v>1.0000000000000036</v>
      </c>
      <c r="AJ1139" s="47">
        <f t="shared" si="331"/>
        <v>9</v>
      </c>
      <c r="AK1139" s="83" t="b">
        <f>COUNTIF('Power Curve'!$D$2:$D$31,AJ1139)&gt;0</f>
        <v>1</v>
      </c>
      <c r="AL1139" s="83" t="b">
        <f t="shared" si="332"/>
        <v>0</v>
      </c>
      <c r="AM1139" s="83" t="b">
        <f t="shared" si="338"/>
        <v>1</v>
      </c>
      <c r="AN1139" s="47" t="str">
        <f t="shared" si="333"/>
        <v>Outer</v>
      </c>
      <c r="AO1139" s="48" t="str">
        <f t="shared" si="334"/>
        <v>0.7-0.8</v>
      </c>
      <c r="AP1139" s="49" t="str">
        <f t="shared" si="339"/>
        <v>14-15</v>
      </c>
      <c r="AQ1139" s="49" t="str">
        <f t="shared" si="340"/>
        <v>Feb</v>
      </c>
      <c r="AR1139" s="48" t="str">
        <f t="shared" si="341"/>
        <v>305-315</v>
      </c>
      <c r="AS1139" s="49" t="str">
        <f t="shared" si="335"/>
        <v>HWS-LTI</v>
      </c>
    </row>
    <row r="1140" spans="5:45" x14ac:dyDescent="0.3">
      <c r="E1140" s="15">
        <v>40964.604166666664</v>
      </c>
      <c r="F1140" s="21">
        <v>8.4499999999999993</v>
      </c>
      <c r="G1140" s="21">
        <v>1234.30005645752</v>
      </c>
      <c r="H1140" s="42">
        <v>1.2021762546840669</v>
      </c>
      <c r="I1140" s="35">
        <v>313</v>
      </c>
      <c r="J1140" s="43">
        <v>7.5739644970414216E-2</v>
      </c>
      <c r="K1140" s="44">
        <v>0.13305941669349136</v>
      </c>
      <c r="L1140" s="26">
        <f t="shared" si="323"/>
        <v>8.3971915724125985</v>
      </c>
      <c r="M1140" s="26">
        <f t="shared" si="324"/>
        <v>0.65586300264387409</v>
      </c>
      <c r="N1140" s="96">
        <f t="shared" si="325"/>
        <v>9</v>
      </c>
      <c r="O1140" s="26">
        <f t="shared" si="326"/>
        <v>0.38833041412452429</v>
      </c>
      <c r="P1140" s="3">
        <f>IF(L1140&gt;'Power Curve'!$C$37,0,INDEX(Ci,$N1140,1)*POWER(1-O1140,3)+INDEX(Ci,$N1140,2)*3*O1140*POWER(1-O1140,2)+INDEX(Ci,$N1140,3)*3*POWER(O1140,2)*(1-O1140)+INDEX(Ci,$N1140,4)*POWER(O1140,3))</f>
        <v>1000.2985614663214</v>
      </c>
      <c r="Q1140" s="3">
        <f>MAX(0,MIN(P1140-V1140+W1140,'Power Curve'!$C$39))</f>
        <v>981.56307066853424</v>
      </c>
      <c r="R1140" s="3">
        <f t="shared" si="327"/>
        <v>1234.30005645752</v>
      </c>
      <c r="S1140" s="3">
        <f t="shared" si="328"/>
        <v>-252.73698578898575</v>
      </c>
      <c r="T1140" s="3">
        <f t="shared" si="329"/>
        <v>252.73698578898575</v>
      </c>
      <c r="V1140" s="37">
        <f t="array" ref="V1140">SUM(_xlfn.NORM.DIST($AD$3:$AD$1003,$L1140,$AA1140,FALSE)*WindSpeedStep*$AE$3:$AE$1003)/AG1140</f>
        <v>1001.2330188810297</v>
      </c>
      <c r="W1140" s="37">
        <f t="array" ref="W1140">SUM(_xlfn.NORM.DIST($AD$3:$AD$1003,$L1140,$AB1140,FALSE)*WindSpeedStep*$AE$3:$AE$1003)/AH1140</f>
        <v>982.49752808324251</v>
      </c>
      <c r="Y1140" s="1">
        <f t="shared" si="330"/>
        <v>8</v>
      </c>
      <c r="Z1140" s="99">
        <f>IF(L1140&lt;'Power Curve'!$P$28,'Power Curve'!$Q$28,IF(L1140&gt;'Power Curve'!$P$29,'Power Curve'!$Q$29,INDEX(ReferenceTurbulence,Y1140)+(L1140-INDEX(ReferenceTurbulenceWindSpeed,Y1140))*(INDEX(ReferenceTurbulence,Y1140+1)-INDEX(ReferenceTurbulence,Y1140))/(INDEX(ReferenceTurbulenceWindSpeed,Y1140+1)-INDEX(ReferenceTurbulenceWindSpeed,Y1140))))</f>
        <v>0.11984259502816895</v>
      </c>
      <c r="AA1140" s="100">
        <f t="shared" si="336"/>
        <v>1.0063412289865963</v>
      </c>
      <c r="AB1140" s="29">
        <f t="shared" si="337"/>
        <v>0.63600030844308453</v>
      </c>
      <c r="AG1140" s="40">
        <f t="array" ref="AG1140">SUM(_xlfn.NORM.DIST($AD$3:$AD$1003,$F1140,$AA1140,FALSE)*WindSpeedStep)</f>
        <v>1.0000000000000031</v>
      </c>
      <c r="AH1140" s="40">
        <f t="array" ref="AH1140">SUM(_xlfn.NORM.DIST($AD$3:$AD$1003,$F1140,$AB1140,FALSE)*WindSpeedStep)</f>
        <v>1.000000000000004</v>
      </c>
      <c r="AJ1140" s="47">
        <f t="shared" si="331"/>
        <v>8</v>
      </c>
      <c r="AK1140" s="83" t="b">
        <f>COUNTIF('Power Curve'!$D$2:$D$31,AJ1140)&gt;0</f>
        <v>1</v>
      </c>
      <c r="AL1140" s="83" t="b">
        <f t="shared" si="332"/>
        <v>0</v>
      </c>
      <c r="AM1140" s="83" t="b">
        <f t="shared" si="338"/>
        <v>1</v>
      </c>
      <c r="AN1140" s="47" t="str">
        <f t="shared" si="333"/>
        <v>Outer</v>
      </c>
      <c r="AO1140" s="48" t="str">
        <f t="shared" si="334"/>
        <v>0.6-0.7</v>
      </c>
      <c r="AP1140" s="49" t="str">
        <f t="shared" si="339"/>
        <v>14-15</v>
      </c>
      <c r="AQ1140" s="49" t="str">
        <f t="shared" si="340"/>
        <v>Feb</v>
      </c>
      <c r="AR1140" s="48" t="str">
        <f t="shared" si="341"/>
        <v>305-315</v>
      </c>
      <c r="AS1140" s="49" t="str">
        <f t="shared" si="335"/>
        <v>HWS-LTI</v>
      </c>
    </row>
    <row r="1141" spans="5:45" x14ac:dyDescent="0.3">
      <c r="E1141" s="15">
        <v>40964.611111111109</v>
      </c>
      <c r="F1141" s="21">
        <v>9.07</v>
      </c>
      <c r="G1141" s="21">
        <v>1431.3800354003929</v>
      </c>
      <c r="H1141" s="42">
        <v>1.2021762546840669</v>
      </c>
      <c r="I1141" s="35">
        <v>310.2</v>
      </c>
      <c r="J1141" s="43">
        <v>9.7023153252480704E-2</v>
      </c>
      <c r="K1141" s="44">
        <v>0.12252707051293456</v>
      </c>
      <c r="L1141" s="26">
        <f t="shared" si="323"/>
        <v>9.0133168712168388</v>
      </c>
      <c r="M1141" s="26">
        <f t="shared" si="324"/>
        <v>0.75108715370308554</v>
      </c>
      <c r="N1141" s="96">
        <f t="shared" si="325"/>
        <v>10</v>
      </c>
      <c r="O1141" s="26">
        <f t="shared" si="326"/>
        <v>4.4423650148255273E-3</v>
      </c>
      <c r="P1141" s="3">
        <f>IF(L1141&gt;'Power Curve'!$C$37,0,INDEX(Ci,$N1141,1)*POWER(1-O1141,3)+INDEX(Ci,$N1141,2)*3*O1141*POWER(1-O1141,2)+INDEX(Ci,$N1141,3)*3*POWER(O1141,2)*(1-O1141)+INDEX(Ci,$N1141,4)*POWER(O1141,3))</f>
        <v>1199.6766992317575</v>
      </c>
      <c r="Q1141" s="3">
        <f>MAX(0,MIN(P1141-V1141+W1141,'Power Curve'!$C$39))</f>
        <v>1194.8164993950718</v>
      </c>
      <c r="R1141" s="3">
        <f t="shared" si="327"/>
        <v>1431.3800354003929</v>
      </c>
      <c r="S1141" s="3">
        <f t="shared" si="328"/>
        <v>-236.56353600532111</v>
      </c>
      <c r="T1141" s="3">
        <f t="shared" si="329"/>
        <v>236.56353600532111</v>
      </c>
      <c r="V1141" s="37">
        <f t="array" ref="V1141">SUM(_xlfn.NORM.DIST($AD$3:$AD$1003,$L1141,$AA1141,FALSE)*WindSpeedStep*$AE$3:$AE$1003)/AG1141</f>
        <v>1210.8520097900362</v>
      </c>
      <c r="W1141" s="37">
        <f t="array" ref="W1141">SUM(_xlfn.NORM.DIST($AD$3:$AD$1003,$L1141,$AB1141,FALSE)*WindSpeedStep*$AE$3:$AE$1003)/AH1141</f>
        <v>1205.9918099533504</v>
      </c>
      <c r="Y1141" s="1">
        <f t="shared" si="330"/>
        <v>9</v>
      </c>
      <c r="Z1141" s="99">
        <f>IF(L1141&lt;'Power Curve'!$P$28,'Power Curve'!$Q$28,IF(L1141&gt;'Power Curve'!$P$29,'Power Curve'!$Q$29,INDEX(ReferenceTurbulence,Y1141)+(L1141-INDEX(ReferenceTurbulenceWindSpeed,Y1141))*(INDEX(ReferenceTurbulence,Y1141+1)-INDEX(ReferenceTurbulence,Y1141))/(INDEX(ReferenceTurbulenceWindSpeed,Y1141+1)-INDEX(ReferenceTurbulenceWindSpeed,Y1141))))</f>
        <v>0.12054328284852792</v>
      </c>
      <c r="AA1141" s="100">
        <f t="shared" si="336"/>
        <v>1.0864948050105001</v>
      </c>
      <c r="AB1141" s="29">
        <f t="shared" si="337"/>
        <v>0.87450042410924123</v>
      </c>
      <c r="AG1141" s="40">
        <f t="array" ref="AG1141">SUM(_xlfn.NORM.DIST($AD$3:$AD$1003,$F1141,$AA1141,FALSE)*WindSpeedStep)</f>
        <v>1.0000000000000029</v>
      </c>
      <c r="AH1141" s="40">
        <f t="array" ref="AH1141">SUM(_xlfn.NORM.DIST($AD$3:$AD$1003,$F1141,$AB1141,FALSE)*WindSpeedStep)</f>
        <v>1.0000000000000038</v>
      </c>
      <c r="AJ1141" s="47">
        <f t="shared" si="331"/>
        <v>9</v>
      </c>
      <c r="AK1141" s="83" t="b">
        <f>COUNTIF('Power Curve'!$D$2:$D$31,AJ1141)&gt;0</f>
        <v>1</v>
      </c>
      <c r="AL1141" s="83" t="b">
        <f t="shared" si="332"/>
        <v>0</v>
      </c>
      <c r="AM1141" s="83" t="b">
        <f t="shared" si="338"/>
        <v>1</v>
      </c>
      <c r="AN1141" s="47" t="str">
        <f t="shared" si="333"/>
        <v>Outer</v>
      </c>
      <c r="AO1141" s="48" t="str">
        <f t="shared" si="334"/>
        <v>0.7-0.8</v>
      </c>
      <c r="AP1141" s="49" t="str">
        <f t="shared" si="339"/>
        <v>14-15</v>
      </c>
      <c r="AQ1141" s="49" t="str">
        <f t="shared" si="340"/>
        <v>Feb</v>
      </c>
      <c r="AR1141" s="48" t="str">
        <f t="shared" si="341"/>
        <v>305-315</v>
      </c>
      <c r="AS1141" s="49" t="str">
        <f t="shared" si="335"/>
        <v>HWS-LTI</v>
      </c>
    </row>
    <row r="1142" spans="5:45" x14ac:dyDescent="0.3">
      <c r="E1142" s="15">
        <v>40964.618055555555</v>
      </c>
      <c r="F1142" s="21">
        <v>9.6999999999999993</v>
      </c>
      <c r="G1142" s="21">
        <v>1428.3099670410129</v>
      </c>
      <c r="H1142" s="42">
        <v>1.2021314436188493</v>
      </c>
      <c r="I1142" s="35">
        <v>309.8</v>
      </c>
      <c r="J1142" s="43">
        <v>7.0103092783505169E-2</v>
      </c>
      <c r="K1142" s="44">
        <v>0.14527245262462893</v>
      </c>
      <c r="L1142" s="26">
        <f t="shared" si="323"/>
        <v>9.6392599042060141</v>
      </c>
      <c r="M1142" s="26">
        <f t="shared" si="324"/>
        <v>0.84782866722882744</v>
      </c>
      <c r="N1142" s="96">
        <f t="shared" si="325"/>
        <v>10</v>
      </c>
      <c r="O1142" s="26">
        <f t="shared" si="326"/>
        <v>0.66977924628568164</v>
      </c>
      <c r="P1142" s="3">
        <f>IF(L1142&gt;'Power Curve'!$C$37,0,INDEX(Ci,$N1142,1)*POWER(1-O1142,3)+INDEX(Ci,$N1142,2)*3*O1142*POWER(1-O1142,2)+INDEX(Ci,$N1142,3)*3*POWER(O1142,2)*(1-O1142)+INDEX(Ci,$N1142,4)*POWER(O1142,3))</f>
        <v>1419.4828037701641</v>
      </c>
      <c r="Q1142" s="3">
        <f>MAX(0,MIN(P1142-V1142+W1142,'Power Curve'!$C$39))</f>
        <v>1436.2155784563604</v>
      </c>
      <c r="R1142" s="3">
        <f t="shared" si="327"/>
        <v>1428.3099670410129</v>
      </c>
      <c r="S1142" s="3">
        <f t="shared" si="328"/>
        <v>7.9056114153474937</v>
      </c>
      <c r="T1142" s="3">
        <f t="shared" si="329"/>
        <v>7.9056114153474937</v>
      </c>
      <c r="V1142" s="37">
        <f t="array" ref="V1142">SUM(_xlfn.NORM.DIST($AD$3:$AD$1003,$L1142,$AA1142,FALSE)*WindSpeedStep*$AE$3:$AE$1003)/AG1142</f>
        <v>1420.7649380925698</v>
      </c>
      <c r="W1142" s="37">
        <f t="array" ref="W1142">SUM(_xlfn.NORM.DIST($AD$3:$AD$1003,$L1142,$AB1142,FALSE)*WindSpeedStep*$AE$3:$AE$1003)/AH1142</f>
        <v>1437.4977127787661</v>
      </c>
      <c r="Y1142" s="1">
        <f t="shared" si="330"/>
        <v>9</v>
      </c>
      <c r="Z1142" s="99">
        <f>IF(L1142&lt;'Power Curve'!$P$28,'Power Curve'!$Q$28,IF(L1142&gt;'Power Curve'!$P$29,'Power Curve'!$Q$29,INDEX(ReferenceTurbulence,Y1142)+(L1142-INDEX(ReferenceTurbulenceWindSpeed,Y1142))*(INDEX(ReferenceTurbulence,Y1142+1)-INDEX(ReferenceTurbulence,Y1142))/(INDEX(ReferenceTurbulenceWindSpeed,Y1142+1)-INDEX(ReferenceTurbulenceWindSpeed,Y1142))))</f>
        <v>0.1201941924194594</v>
      </c>
      <c r="AA1142" s="100">
        <f t="shared" si="336"/>
        <v>1.1585830597073175</v>
      </c>
      <c r="AB1142" s="29">
        <f t="shared" si="337"/>
        <v>0.6757419314288754</v>
      </c>
      <c r="AG1142" s="40">
        <f t="array" ref="AG1142">SUM(_xlfn.NORM.DIST($AD$3:$AD$1003,$F1142,$AA1142,FALSE)*WindSpeedStep)</f>
        <v>1.000000000000004</v>
      </c>
      <c r="AH1142" s="40">
        <f t="array" ref="AH1142">SUM(_xlfn.NORM.DIST($AD$3:$AD$1003,$F1142,$AB1142,FALSE)*WindSpeedStep)</f>
        <v>1.0000000000000042</v>
      </c>
      <c r="AJ1142" s="47">
        <f t="shared" si="331"/>
        <v>10</v>
      </c>
      <c r="AK1142" s="83" t="b">
        <f>COUNTIF('Power Curve'!$D$2:$D$31,AJ1142)&gt;0</f>
        <v>1</v>
      </c>
      <c r="AL1142" s="83" t="b">
        <f t="shared" si="332"/>
        <v>0</v>
      </c>
      <c r="AM1142" s="83" t="b">
        <f t="shared" si="338"/>
        <v>1</v>
      </c>
      <c r="AN1142" s="47" t="str">
        <f t="shared" si="333"/>
        <v>Outer</v>
      </c>
      <c r="AO1142" s="48" t="str">
        <f t="shared" si="334"/>
        <v>0.8-0.9</v>
      </c>
      <c r="AP1142" s="49" t="str">
        <f t="shared" si="339"/>
        <v>14-15</v>
      </c>
      <c r="AQ1142" s="49" t="str">
        <f t="shared" si="340"/>
        <v>Feb</v>
      </c>
      <c r="AR1142" s="48" t="str">
        <f t="shared" si="341"/>
        <v>305-315</v>
      </c>
      <c r="AS1142" s="49" t="str">
        <f t="shared" si="335"/>
        <v>HWS-LTI</v>
      </c>
    </row>
    <row r="1143" spans="5:45" x14ac:dyDescent="0.3">
      <c r="E1143" s="15">
        <v>40964.625</v>
      </c>
      <c r="F1143" s="21">
        <v>9.2100000000000009</v>
      </c>
      <c r="G1143" s="21">
        <v>1351.860046386716</v>
      </c>
      <c r="H1143" s="42">
        <v>1.2025905624527993</v>
      </c>
      <c r="I1143" s="35">
        <v>310.10000000000002</v>
      </c>
      <c r="J1143" s="43">
        <v>5.6460369163952223E-2</v>
      </c>
      <c r="K1143" s="44">
        <v>0.16653377760604662</v>
      </c>
      <c r="L1143" s="26">
        <f t="shared" si="323"/>
        <v>9.1534932244329301</v>
      </c>
      <c r="M1143" s="26">
        <f t="shared" si="324"/>
        <v>0.77275186096228143</v>
      </c>
      <c r="N1143" s="96">
        <f t="shared" si="325"/>
        <v>10</v>
      </c>
      <c r="O1143" s="26">
        <f t="shared" si="326"/>
        <v>0.153440744677802</v>
      </c>
      <c r="P1143" s="3">
        <f>IF(L1143&gt;'Power Curve'!$C$37,0,INDEX(Ci,$N1143,1)*POWER(1-O1143,3)+INDEX(Ci,$N1143,2)*3*O1143*POWER(1-O1143,2)+INDEX(Ci,$N1143,3)*3*POWER(O1143,2)*(1-O1143)+INDEX(Ci,$N1143,4)*POWER(O1143,3))</f>
        <v>1247.2341776980709</v>
      </c>
      <c r="Q1143" s="3">
        <f>MAX(0,MIN(P1143-V1143+W1143,'Power Curve'!$C$39))</f>
        <v>1233.8608877633865</v>
      </c>
      <c r="R1143" s="3">
        <f t="shared" si="327"/>
        <v>1351.860046386716</v>
      </c>
      <c r="S1143" s="3">
        <f t="shared" si="328"/>
        <v>-117.99915862332955</v>
      </c>
      <c r="T1143" s="3">
        <f t="shared" si="329"/>
        <v>117.99915862332955</v>
      </c>
      <c r="V1143" s="37">
        <f t="array" ref="V1143">SUM(_xlfn.NORM.DIST($AD$3:$AD$1003,$L1143,$AA1143,FALSE)*WindSpeedStep*$AE$3:$AE$1003)/AG1143</f>
        <v>1258.9434971278858</v>
      </c>
      <c r="W1143" s="37">
        <f t="array" ref="W1143">SUM(_xlfn.NORM.DIST($AD$3:$AD$1003,$L1143,$AB1143,FALSE)*WindSpeedStep*$AE$3:$AE$1003)/AH1143</f>
        <v>1245.5702071932014</v>
      </c>
      <c r="Y1143" s="1">
        <f t="shared" si="330"/>
        <v>9</v>
      </c>
      <c r="Z1143" s="99">
        <f>IF(L1143&lt;'Power Curve'!$P$28,'Power Curve'!$Q$28,IF(L1143&gt;'Power Curve'!$P$29,'Power Curve'!$Q$29,INDEX(ReferenceTurbulence,Y1143)+(L1143-INDEX(ReferenceTurbulenceWindSpeed,Y1143))*(INDEX(ReferenceTurbulence,Y1143+1)-INDEX(ReferenceTurbulence,Y1143))/(INDEX(ReferenceTurbulenceWindSpeed,Y1143+1)-INDEX(ReferenceTurbulenceWindSpeed,Y1143))))</f>
        <v>0.12046510604854696</v>
      </c>
      <c r="AA1143" s="100">
        <f t="shared" si="336"/>
        <v>1.102676531995969</v>
      </c>
      <c r="AB1143" s="29">
        <f t="shared" si="337"/>
        <v>0.51680960659121866</v>
      </c>
      <c r="AG1143" s="40">
        <f t="array" ref="AG1143">SUM(_xlfn.NORM.DIST($AD$3:$AD$1003,$F1143,$AA1143,FALSE)*WindSpeedStep)</f>
        <v>1.0000000000000031</v>
      </c>
      <c r="AH1143" s="40">
        <f t="array" ref="AH1143">SUM(_xlfn.NORM.DIST($AD$3:$AD$1003,$F1143,$AB1143,FALSE)*WindSpeedStep)</f>
        <v>1.0000000000000036</v>
      </c>
      <c r="AJ1143" s="47">
        <f t="shared" si="331"/>
        <v>9</v>
      </c>
      <c r="AK1143" s="83" t="b">
        <f>COUNTIF('Power Curve'!$D$2:$D$31,AJ1143)&gt;0</f>
        <v>1</v>
      </c>
      <c r="AL1143" s="83" t="b">
        <f t="shared" si="332"/>
        <v>0</v>
      </c>
      <c r="AM1143" s="83" t="b">
        <f t="shared" si="338"/>
        <v>1</v>
      </c>
      <c r="AN1143" s="47" t="str">
        <f t="shared" si="333"/>
        <v>Outer</v>
      </c>
      <c r="AO1143" s="48" t="str">
        <f t="shared" si="334"/>
        <v>0.7-0.8</v>
      </c>
      <c r="AP1143" s="49" t="str">
        <f t="shared" si="339"/>
        <v>15-16</v>
      </c>
      <c r="AQ1143" s="49" t="str">
        <f t="shared" si="340"/>
        <v>Feb</v>
      </c>
      <c r="AR1143" s="48" t="str">
        <f t="shared" si="341"/>
        <v>305-315</v>
      </c>
      <c r="AS1143" s="49" t="str">
        <f t="shared" si="335"/>
        <v>HWS-LTI</v>
      </c>
    </row>
    <row r="1144" spans="5:45" x14ac:dyDescent="0.3">
      <c r="E1144" s="15">
        <v>40964.631944444445</v>
      </c>
      <c r="F1144" s="21">
        <v>8.83</v>
      </c>
      <c r="G1144" s="21">
        <v>1176.8899841308589</v>
      </c>
      <c r="H1144" s="42">
        <v>1.2029044735756542</v>
      </c>
      <c r="I1144" s="35">
        <v>309.7</v>
      </c>
      <c r="J1144" s="43">
        <v>6.6817667044167611E-2</v>
      </c>
      <c r="K1144" s="44">
        <v>0.24927587527858341</v>
      </c>
      <c r="L1144" s="26">
        <f t="shared" si="323"/>
        <v>8.7765881811894477</v>
      </c>
      <c r="M1144" s="26">
        <f t="shared" si="324"/>
        <v>0.71449997154554878</v>
      </c>
      <c r="N1144" s="96">
        <f t="shared" si="325"/>
        <v>9</v>
      </c>
      <c r="O1144" s="26">
        <f t="shared" si="326"/>
        <v>0.76755567465030838</v>
      </c>
      <c r="P1144" s="3">
        <f>IF(L1144&gt;'Power Curve'!$C$37,0,INDEX(Ci,$N1144,1)*POWER(1-O1144,3)+INDEX(Ci,$N1144,2)*3*O1144*POWER(1-O1144,2)+INDEX(Ci,$N1144,3)*3*POWER(O1144,2)*(1-O1144)+INDEX(Ci,$N1144,4)*POWER(O1144,3))</f>
        <v>1122.1502677726719</v>
      </c>
      <c r="Q1144" s="3">
        <f>MAX(0,MIN(P1144-V1144+W1144,'Power Curve'!$C$39))</f>
        <v>1101.6658734806995</v>
      </c>
      <c r="R1144" s="3">
        <f t="shared" si="327"/>
        <v>1176.8899841308589</v>
      </c>
      <c r="S1144" s="3">
        <f t="shared" si="328"/>
        <v>-75.224110650159446</v>
      </c>
      <c r="T1144" s="3">
        <f t="shared" si="329"/>
        <v>75.224110650159446</v>
      </c>
      <c r="V1144" s="37">
        <f t="array" ref="V1144">SUM(_xlfn.NORM.DIST($AD$3:$AD$1003,$L1144,$AA1144,FALSE)*WindSpeedStep*$AE$3:$AE$1003)/AG1144</f>
        <v>1129.429464234458</v>
      </c>
      <c r="W1144" s="37">
        <f t="array" ref="W1144">SUM(_xlfn.NORM.DIST($AD$3:$AD$1003,$L1144,$AB1144,FALSE)*WindSpeedStep*$AE$3:$AE$1003)/AH1144</f>
        <v>1108.9450699424856</v>
      </c>
      <c r="Y1144" s="1">
        <f t="shared" si="330"/>
        <v>8</v>
      </c>
      <c r="Z1144" s="99">
        <f>IF(L1144&lt;'Power Curve'!$P$28,'Power Curve'!$Q$28,IF(L1144&gt;'Power Curve'!$P$29,'Power Curve'!$Q$29,INDEX(ReferenceTurbulence,Y1144)+(L1144-INDEX(ReferenceTurbulenceWindSpeed,Y1144))*(INDEX(ReferenceTurbulence,Y1144+1)-INDEX(ReferenceTurbulence,Y1144))/(INDEX(ReferenceTurbulenceWindSpeed,Y1144+1)-INDEX(ReferenceTurbulenceWindSpeed,Y1144))))</f>
        <v>0.12027845523270171</v>
      </c>
      <c r="AA1144" s="100">
        <f t="shared" si="336"/>
        <v>1.055634468647054</v>
      </c>
      <c r="AB1144" s="29">
        <f t="shared" si="337"/>
        <v>0.58643114687449316</v>
      </c>
      <c r="AG1144" s="40">
        <f t="array" ref="AG1144">SUM(_xlfn.NORM.DIST($AD$3:$AD$1003,$F1144,$AA1144,FALSE)*WindSpeedStep)</f>
        <v>1.0000000000000038</v>
      </c>
      <c r="AH1144" s="40">
        <f t="array" ref="AH1144">SUM(_xlfn.NORM.DIST($AD$3:$AD$1003,$F1144,$AB1144,FALSE)*WindSpeedStep)</f>
        <v>1.0000000000000038</v>
      </c>
      <c r="AJ1144" s="47">
        <f t="shared" si="331"/>
        <v>9</v>
      </c>
      <c r="AK1144" s="83" t="b">
        <f>COUNTIF('Power Curve'!$D$2:$D$31,AJ1144)&gt;0</f>
        <v>1</v>
      </c>
      <c r="AL1144" s="83" t="b">
        <f t="shared" si="332"/>
        <v>0</v>
      </c>
      <c r="AM1144" s="83" t="b">
        <f t="shared" si="338"/>
        <v>1</v>
      </c>
      <c r="AN1144" s="47" t="str">
        <f t="shared" si="333"/>
        <v>Outer</v>
      </c>
      <c r="AO1144" s="48" t="str">
        <f t="shared" si="334"/>
        <v>0.7-0.8</v>
      </c>
      <c r="AP1144" s="49" t="str">
        <f t="shared" si="339"/>
        <v>15-16</v>
      </c>
      <c r="AQ1144" s="49" t="str">
        <f t="shared" si="340"/>
        <v>Feb</v>
      </c>
      <c r="AR1144" s="48" t="str">
        <f t="shared" si="341"/>
        <v>305-315</v>
      </c>
      <c r="AS1144" s="49" t="str">
        <f t="shared" si="335"/>
        <v>HWS-LTI</v>
      </c>
    </row>
    <row r="1145" spans="5:45" x14ac:dyDescent="0.3">
      <c r="E1145" s="15">
        <v>40964.638888888891</v>
      </c>
      <c r="F1145" s="21">
        <v>8.3800000000000008</v>
      </c>
      <c r="G1145" s="21">
        <v>1046.4200057983401</v>
      </c>
      <c r="H1145" s="42">
        <v>1.203498500703867</v>
      </c>
      <c r="I1145" s="35">
        <v>311.2</v>
      </c>
      <c r="J1145" s="43">
        <v>7.7565632458233891E-2</v>
      </c>
      <c r="K1145" s="44">
        <v>0.21315355779563219</v>
      </c>
      <c r="L1145" s="26">
        <f t="shared" si="323"/>
        <v>8.3306810425719835</v>
      </c>
      <c r="M1145" s="26">
        <f t="shared" si="324"/>
        <v>0.64558358585501208</v>
      </c>
      <c r="N1145" s="96">
        <f t="shared" si="325"/>
        <v>9</v>
      </c>
      <c r="O1145" s="26">
        <f t="shared" si="326"/>
        <v>0.3218499226730302</v>
      </c>
      <c r="P1145" s="3">
        <f>IF(L1145&gt;'Power Curve'!$C$37,0,INDEX(Ci,$N1145,1)*POWER(1-O1145,3)+INDEX(Ci,$N1145,2)*3*O1145*POWER(1-O1145,2)+INDEX(Ci,$N1145,3)*3*POWER(O1145,2)*(1-O1145)+INDEX(Ci,$N1145,4)*POWER(O1145,3))</f>
        <v>979.38736069316099</v>
      </c>
      <c r="Q1145" s="3">
        <f>MAX(0,MIN(P1145-V1145+W1145,'Power Curve'!$C$39))</f>
        <v>961.52629212435397</v>
      </c>
      <c r="R1145" s="3">
        <f t="shared" si="327"/>
        <v>1046.4200057983401</v>
      </c>
      <c r="S1145" s="3">
        <f t="shared" si="328"/>
        <v>-84.893713673986099</v>
      </c>
      <c r="T1145" s="3">
        <f t="shared" si="329"/>
        <v>84.893713673986099</v>
      </c>
      <c r="V1145" s="37">
        <f t="array" ref="V1145">SUM(_xlfn.NORM.DIST($AD$3:$AD$1003,$L1145,$AA1145,FALSE)*WindSpeedStep*$AE$3:$AE$1003)/AG1145</f>
        <v>979.31845516374528</v>
      </c>
      <c r="W1145" s="37">
        <f t="array" ref="W1145">SUM(_xlfn.NORM.DIST($AD$3:$AD$1003,$L1145,$AB1145,FALSE)*WindSpeedStep*$AE$3:$AE$1003)/AH1145</f>
        <v>961.45738659493827</v>
      </c>
      <c r="Y1145" s="1">
        <f t="shared" si="330"/>
        <v>8</v>
      </c>
      <c r="Z1145" s="99">
        <f>IF(L1145&lt;'Power Curve'!$P$28,'Power Curve'!$Q$28,IF(L1145&gt;'Power Curve'!$P$29,'Power Curve'!$Q$29,INDEX(ReferenceTurbulence,Y1145)+(L1145-INDEX(ReferenceTurbulenceWindSpeed,Y1145))*(INDEX(ReferenceTurbulence,Y1145+1)-INDEX(ReferenceTurbulence,Y1145))/(INDEX(ReferenceTurbulenceWindSpeed,Y1145+1)-INDEX(ReferenceTurbulenceWindSpeed,Y1145))))</f>
        <v>0.11976618608705222</v>
      </c>
      <c r="AA1145" s="100">
        <f t="shared" si="336"/>
        <v>0.99773389597655437</v>
      </c>
      <c r="AB1145" s="29">
        <f t="shared" si="337"/>
        <v>0.64617454387491524</v>
      </c>
      <c r="AG1145" s="40">
        <f t="array" ref="AG1145">SUM(_xlfn.NORM.DIST($AD$3:$AD$1003,$F1145,$AA1145,FALSE)*WindSpeedStep)</f>
        <v>1.0000000000000036</v>
      </c>
      <c r="AH1145" s="40">
        <f t="array" ref="AH1145">SUM(_xlfn.NORM.DIST($AD$3:$AD$1003,$F1145,$AB1145,FALSE)*WindSpeedStep)</f>
        <v>1.0000000000000033</v>
      </c>
      <c r="AJ1145" s="47">
        <f t="shared" si="331"/>
        <v>8</v>
      </c>
      <c r="AK1145" s="83" t="b">
        <f>COUNTIF('Power Curve'!$D$2:$D$31,AJ1145)&gt;0</f>
        <v>1</v>
      </c>
      <c r="AL1145" s="83" t="b">
        <f t="shared" si="332"/>
        <v>0</v>
      </c>
      <c r="AM1145" s="83" t="b">
        <f t="shared" si="338"/>
        <v>1</v>
      </c>
      <c r="AN1145" s="47" t="str">
        <f t="shared" si="333"/>
        <v>Outer</v>
      </c>
      <c r="AO1145" s="48" t="str">
        <f t="shared" si="334"/>
        <v>0.6-0.7</v>
      </c>
      <c r="AP1145" s="49" t="str">
        <f t="shared" si="339"/>
        <v>15-16</v>
      </c>
      <c r="AQ1145" s="49" t="str">
        <f t="shared" si="340"/>
        <v>Feb</v>
      </c>
      <c r="AR1145" s="48" t="str">
        <f t="shared" si="341"/>
        <v>305-315</v>
      </c>
      <c r="AS1145" s="49" t="str">
        <f t="shared" si="335"/>
        <v>HWS-LTI</v>
      </c>
    </row>
    <row r="1146" spans="5:45" x14ac:dyDescent="0.3">
      <c r="E1146" s="15">
        <v>40964.645833333336</v>
      </c>
      <c r="F1146" s="21">
        <v>7.97</v>
      </c>
      <c r="G1146" s="21">
        <v>778.98999404907204</v>
      </c>
      <c r="H1146" s="42">
        <v>1.2040029596431883</v>
      </c>
      <c r="I1146" s="35">
        <v>309.8</v>
      </c>
      <c r="J1146" s="43">
        <v>9.6612296110414053E-2</v>
      </c>
      <c r="K1146" s="44">
        <v>0.28265733407249594</v>
      </c>
      <c r="L1146" s="26">
        <f t="shared" si="323"/>
        <v>7.9242008837640574</v>
      </c>
      <c r="M1146" s="26">
        <f t="shared" si="324"/>
        <v>0.58276076699005197</v>
      </c>
      <c r="N1146" s="96">
        <f t="shared" si="325"/>
        <v>8</v>
      </c>
      <c r="O1146" s="26">
        <f t="shared" si="326"/>
        <v>0.91496762790010699</v>
      </c>
      <c r="P1146" s="3">
        <f>IF(L1146&gt;'Power Curve'!$C$37,0,INDEX(Ci,$N1146,1)*POWER(1-O1146,3)+INDEX(Ci,$N1146,2)*3*O1146*POWER(1-O1146,2)+INDEX(Ci,$N1146,3)*3*POWER(O1146,2)*(1-O1146)+INDEX(Ci,$N1146,4)*POWER(O1146,3))</f>
        <v>855.55979033050437</v>
      </c>
      <c r="Q1146" s="3">
        <f>MAX(0,MIN(P1146-V1146+W1146,'Power Curve'!$C$39))</f>
        <v>846.34247936206509</v>
      </c>
      <c r="R1146" s="3">
        <f t="shared" si="327"/>
        <v>778.98999404907204</v>
      </c>
      <c r="S1146" s="3">
        <f t="shared" si="328"/>
        <v>67.352485312993053</v>
      </c>
      <c r="T1146" s="3">
        <f t="shared" si="329"/>
        <v>67.352485312993053</v>
      </c>
      <c r="V1146" s="37">
        <f t="array" ref="V1146">SUM(_xlfn.NORM.DIST($AD$3:$AD$1003,$L1146,$AA1146,FALSE)*WindSpeedStep*$AE$3:$AE$1003)/AG1146</f>
        <v>850.48084157508958</v>
      </c>
      <c r="W1146" s="37">
        <f t="array" ref="W1146">SUM(_xlfn.NORM.DIST($AD$3:$AD$1003,$L1146,$AB1146,FALSE)*WindSpeedStep*$AE$3:$AE$1003)/AH1146</f>
        <v>841.26353060665031</v>
      </c>
      <c r="Y1146" s="1">
        <f t="shared" si="330"/>
        <v>7</v>
      </c>
      <c r="Z1146" s="99">
        <f>IF(L1146&lt;'Power Curve'!$P$28,'Power Curve'!$Q$28,IF(L1146&gt;'Power Curve'!$P$29,'Power Curve'!$Q$29,INDEX(ReferenceTurbulence,Y1146)+(L1146-INDEX(ReferenceTurbulenceWindSpeed,Y1146))*(INDEX(ReferenceTurbulence,Y1146+1)-INDEX(ReferenceTurbulence,Y1146))/(INDEX(ReferenceTurbulenceWindSpeed,Y1146+1)-INDEX(ReferenceTurbulenceWindSpeed,Y1146))))</f>
        <v>0.11941973526972637</v>
      </c>
      <c r="AA1146" s="100">
        <f t="shared" si="336"/>
        <v>0.94630597176323539</v>
      </c>
      <c r="AB1146" s="29">
        <f t="shared" si="337"/>
        <v>0.76557524222061779</v>
      </c>
      <c r="AG1146" s="40">
        <f t="array" ref="AG1146">SUM(_xlfn.NORM.DIST($AD$3:$AD$1003,$F1146,$AA1146,FALSE)*WindSpeedStep)</f>
        <v>1.0000000000000033</v>
      </c>
      <c r="AH1146" s="40">
        <f t="array" ref="AH1146">SUM(_xlfn.NORM.DIST($AD$3:$AD$1003,$F1146,$AB1146,FALSE)*WindSpeedStep)</f>
        <v>1.0000000000000033</v>
      </c>
      <c r="AJ1146" s="47">
        <f t="shared" si="331"/>
        <v>8</v>
      </c>
      <c r="AK1146" s="83" t="b">
        <f>COUNTIF('Power Curve'!$D$2:$D$31,AJ1146)&gt;0</f>
        <v>1</v>
      </c>
      <c r="AL1146" s="83" t="b">
        <f t="shared" si="332"/>
        <v>0</v>
      </c>
      <c r="AM1146" s="83" t="b">
        <f t="shared" si="338"/>
        <v>1</v>
      </c>
      <c r="AN1146" s="47" t="str">
        <f t="shared" si="333"/>
        <v>Outer</v>
      </c>
      <c r="AO1146" s="48" t="str">
        <f t="shared" si="334"/>
        <v>0.5-0.6</v>
      </c>
      <c r="AP1146" s="49" t="str">
        <f t="shared" si="339"/>
        <v>15-16</v>
      </c>
      <c r="AQ1146" s="49" t="str">
        <f t="shared" si="340"/>
        <v>Feb</v>
      </c>
      <c r="AR1146" s="48" t="str">
        <f t="shared" si="341"/>
        <v>305-315</v>
      </c>
      <c r="AS1146" s="49" t="str">
        <f t="shared" si="335"/>
        <v>HWS-LTI</v>
      </c>
    </row>
    <row r="1147" spans="5:45" x14ac:dyDescent="0.3">
      <c r="E1147" s="15">
        <v>40964.652777777781</v>
      </c>
      <c r="F1147" s="21">
        <v>7.73</v>
      </c>
      <c r="G1147" s="21">
        <v>892.97000885009788</v>
      </c>
      <c r="H1147" s="42">
        <v>1.2044522643454478</v>
      </c>
      <c r="I1147" s="35">
        <v>309.8</v>
      </c>
      <c r="J1147" s="43">
        <v>9.5730918499353168E-2</v>
      </c>
      <c r="K1147" s="44">
        <v>0.26667432349692988</v>
      </c>
      <c r="L1147" s="26">
        <f t="shared" si="323"/>
        <v>7.6865359341683615</v>
      </c>
      <c r="M1147" s="26">
        <f t="shared" si="324"/>
        <v>0.54602888289812634</v>
      </c>
      <c r="N1147" s="96">
        <f t="shared" si="325"/>
        <v>8</v>
      </c>
      <c r="O1147" s="26">
        <f t="shared" si="326"/>
        <v>0.67576233291663035</v>
      </c>
      <c r="P1147" s="3">
        <f>IF(L1147&gt;'Power Curve'!$C$37,0,INDEX(Ci,$N1147,1)*POWER(1-O1147,3)+INDEX(Ci,$N1147,2)*3*O1147*POWER(1-O1147,2)+INDEX(Ci,$N1147,3)*3*POWER(O1147,2)*(1-O1147)+INDEX(Ci,$N1147,4)*POWER(O1147,3))</f>
        <v>785.57035427017104</v>
      </c>
      <c r="Q1147" s="3">
        <f>MAX(0,MIN(P1147-V1147+W1147,'Power Curve'!$C$39))</f>
        <v>776.89870430603162</v>
      </c>
      <c r="R1147" s="3">
        <f t="shared" si="327"/>
        <v>892.97000885009788</v>
      </c>
      <c r="S1147" s="3">
        <f t="shared" si="328"/>
        <v>-116.07130454406627</v>
      </c>
      <c r="T1147" s="3">
        <f t="shared" si="329"/>
        <v>116.07130454406627</v>
      </c>
      <c r="V1147" s="37">
        <f t="array" ref="V1147">SUM(_xlfn.NORM.DIST($AD$3:$AD$1003,$L1147,$AA1147,FALSE)*WindSpeedStep*$AE$3:$AE$1003)/AG1147</f>
        <v>779.71490878040038</v>
      </c>
      <c r="W1147" s="37">
        <f t="array" ref="W1147">SUM(_xlfn.NORM.DIST($AD$3:$AD$1003,$L1147,$AB1147,FALSE)*WindSpeedStep*$AE$3:$AE$1003)/AH1147</f>
        <v>771.04325881626096</v>
      </c>
      <c r="Y1147" s="1">
        <f t="shared" si="330"/>
        <v>7</v>
      </c>
      <c r="Z1147" s="99">
        <f>IF(L1147&lt;'Power Curve'!$P$28,'Power Curve'!$Q$28,IF(L1147&gt;'Power Curve'!$P$29,'Power Curve'!$Q$29,INDEX(ReferenceTurbulence,Y1147)+(L1147-INDEX(ReferenceTurbulenceWindSpeed,Y1147))*(INDEX(ReferenceTurbulence,Y1147+1)-INDEX(ReferenceTurbulence,Y1147))/(INDEX(ReferenceTurbulenceWindSpeed,Y1147+1)-INDEX(ReferenceTurbulenceWindSpeed,Y1147))))</f>
        <v>0.11948574598198823</v>
      </c>
      <c r="AA1147" s="100">
        <f t="shared" si="336"/>
        <v>0.91843148011146547</v>
      </c>
      <c r="AB1147" s="29">
        <f t="shared" si="337"/>
        <v>0.73583914505622083</v>
      </c>
      <c r="AG1147" s="40">
        <f t="array" ref="AG1147">SUM(_xlfn.NORM.DIST($AD$3:$AD$1003,$F1147,$AA1147,FALSE)*WindSpeedStep)</f>
        <v>1.0000000000000036</v>
      </c>
      <c r="AH1147" s="40">
        <f t="array" ref="AH1147">SUM(_xlfn.NORM.DIST($AD$3:$AD$1003,$F1147,$AB1147,FALSE)*WindSpeedStep)</f>
        <v>1.0000000000000033</v>
      </c>
      <c r="AJ1147" s="47">
        <f t="shared" si="331"/>
        <v>8</v>
      </c>
      <c r="AK1147" s="83" t="b">
        <f>COUNTIF('Power Curve'!$D$2:$D$31,AJ1147)&gt;0</f>
        <v>1</v>
      </c>
      <c r="AL1147" s="83" t="b">
        <f t="shared" si="332"/>
        <v>0</v>
      </c>
      <c r="AM1147" s="83" t="b">
        <f t="shared" si="338"/>
        <v>1</v>
      </c>
      <c r="AN1147" s="47" t="str">
        <f t="shared" si="333"/>
        <v>Outer</v>
      </c>
      <c r="AO1147" s="48" t="str">
        <f t="shared" si="334"/>
        <v>0.5-0.6</v>
      </c>
      <c r="AP1147" s="49" t="str">
        <f t="shared" si="339"/>
        <v>15-16</v>
      </c>
      <c r="AQ1147" s="49" t="str">
        <f t="shared" si="340"/>
        <v>Feb</v>
      </c>
      <c r="AR1147" s="48" t="str">
        <f t="shared" si="341"/>
        <v>305-315</v>
      </c>
      <c r="AS1147" s="49" t="str">
        <f t="shared" si="335"/>
        <v>HWS-LTI</v>
      </c>
    </row>
    <row r="1148" spans="5:45" x14ac:dyDescent="0.3">
      <c r="E1148" s="15">
        <v>40964.659722222219</v>
      </c>
      <c r="F1148" s="21">
        <v>8.39</v>
      </c>
      <c r="G1148" s="21">
        <v>1029.7000274658208</v>
      </c>
      <c r="H1148" s="42">
        <v>1.2048119517681404</v>
      </c>
      <c r="I1148" s="35">
        <v>309.5</v>
      </c>
      <c r="J1148" s="43">
        <v>0.10846245530393325</v>
      </c>
      <c r="K1148" s="44">
        <v>0.32636696820164512</v>
      </c>
      <c r="L1148" s="26">
        <f t="shared" si="323"/>
        <v>8.3436552955808736</v>
      </c>
      <c r="M1148" s="26">
        <f t="shared" si="324"/>
        <v>0.64758879848107487</v>
      </c>
      <c r="N1148" s="96">
        <f t="shared" si="325"/>
        <v>9</v>
      </c>
      <c r="O1148" s="26">
        <f t="shared" si="326"/>
        <v>0.33481831607350393</v>
      </c>
      <c r="P1148" s="3">
        <f>IF(L1148&gt;'Power Curve'!$C$37,0,INDEX(Ci,$N1148,1)*POWER(1-O1148,3)+INDEX(Ci,$N1148,2)*3*O1148*POWER(1-O1148,2)+INDEX(Ci,$N1148,3)*3*POWER(O1148,2)*(1-O1148)+INDEX(Ci,$N1148,4)*POWER(O1148,3))</f>
        <v>983.45380710092468</v>
      </c>
      <c r="Q1148" s="3">
        <f>MAX(0,MIN(P1148-V1148+W1148,'Power Curve'!$C$39))</f>
        <v>978.44659934200251</v>
      </c>
      <c r="R1148" s="3">
        <f t="shared" si="327"/>
        <v>1029.7000274658208</v>
      </c>
      <c r="S1148" s="3">
        <f t="shared" si="328"/>
        <v>-51.253428123818253</v>
      </c>
      <c r="T1148" s="3">
        <f t="shared" si="329"/>
        <v>51.253428123818253</v>
      </c>
      <c r="V1148" s="37">
        <f t="array" ref="V1148">SUM(_xlfn.NORM.DIST($AD$3:$AD$1003,$L1148,$AA1148,FALSE)*WindSpeedStep*$AE$3:$AE$1003)/AG1148</f>
        <v>983.57709616789339</v>
      </c>
      <c r="W1148" s="37">
        <f t="array" ref="W1148">SUM(_xlfn.NORM.DIST($AD$3:$AD$1003,$L1148,$AB1148,FALSE)*WindSpeedStep*$AE$3:$AE$1003)/AH1148</f>
        <v>978.56988840897122</v>
      </c>
      <c r="Y1148" s="1">
        <f t="shared" si="330"/>
        <v>8</v>
      </c>
      <c r="Z1148" s="99">
        <f>IF(L1148&lt;'Power Curve'!$P$28,'Power Curve'!$Q$28,IF(L1148&gt;'Power Curve'!$P$29,'Power Curve'!$Q$29,INDEX(ReferenceTurbulence,Y1148)+(L1148-INDEX(ReferenceTurbulenceWindSpeed,Y1148))*(INDEX(ReferenceTurbulence,Y1148+1)-INDEX(ReferenceTurbulence,Y1148))/(INDEX(ReferenceTurbulenceWindSpeed,Y1148+1)-INDEX(ReferenceTurbulenceWindSpeed,Y1148))))</f>
        <v>0.11978109122969002</v>
      </c>
      <c r="AA1148" s="100">
        <f t="shared" si="336"/>
        <v>0.99941213614905888</v>
      </c>
      <c r="AB1148" s="29">
        <f t="shared" si="337"/>
        <v>0.90497333956836645</v>
      </c>
      <c r="AG1148" s="40">
        <f t="array" ref="AG1148">SUM(_xlfn.NORM.DIST($AD$3:$AD$1003,$F1148,$AA1148,FALSE)*WindSpeedStep)</f>
        <v>1.0000000000000038</v>
      </c>
      <c r="AH1148" s="40">
        <f t="array" ref="AH1148">SUM(_xlfn.NORM.DIST($AD$3:$AD$1003,$F1148,$AB1148,FALSE)*WindSpeedStep)</f>
        <v>1.0000000000000036</v>
      </c>
      <c r="AJ1148" s="47">
        <f t="shared" si="331"/>
        <v>8</v>
      </c>
      <c r="AK1148" s="83" t="b">
        <f>COUNTIF('Power Curve'!$D$2:$D$31,AJ1148)&gt;0</f>
        <v>1</v>
      </c>
      <c r="AL1148" s="83" t="b">
        <f t="shared" si="332"/>
        <v>0</v>
      </c>
      <c r="AM1148" s="83" t="b">
        <f t="shared" si="338"/>
        <v>1</v>
      </c>
      <c r="AN1148" s="47" t="str">
        <f t="shared" si="333"/>
        <v>Outer</v>
      </c>
      <c r="AO1148" s="48" t="str">
        <f t="shared" si="334"/>
        <v>0.6-0.7</v>
      </c>
      <c r="AP1148" s="49" t="str">
        <f t="shared" si="339"/>
        <v>15-16</v>
      </c>
      <c r="AQ1148" s="49" t="str">
        <f t="shared" si="340"/>
        <v>Feb</v>
      </c>
      <c r="AR1148" s="48" t="str">
        <f t="shared" si="341"/>
        <v>305-315</v>
      </c>
      <c r="AS1148" s="49" t="str">
        <f t="shared" si="335"/>
        <v>Inner-TI</v>
      </c>
    </row>
    <row r="1149" spans="5:45" x14ac:dyDescent="0.3">
      <c r="E1149" s="15">
        <v>40964.666666666664</v>
      </c>
      <c r="F1149" s="21">
        <v>8.34</v>
      </c>
      <c r="G1149" s="21">
        <v>1073.1199798583984</v>
      </c>
      <c r="H1149" s="42">
        <v>1.2053518826655307</v>
      </c>
      <c r="I1149" s="35">
        <v>309.10000000000002</v>
      </c>
      <c r="J1149" s="43">
        <v>8.6330935251798566E-2</v>
      </c>
      <c r="K1149" s="44">
        <v>0.28095469870845935</v>
      </c>
      <c r="L1149" s="26">
        <f t="shared" si="323"/>
        <v>8.2951702630124249</v>
      </c>
      <c r="M1149" s="26">
        <f t="shared" si="324"/>
        <v>0.64009528040225361</v>
      </c>
      <c r="N1149" s="96">
        <f t="shared" si="325"/>
        <v>9</v>
      </c>
      <c r="O1149" s="26">
        <f t="shared" si="326"/>
        <v>0.2863551809741976</v>
      </c>
      <c r="P1149" s="3">
        <f>IF(L1149&gt;'Power Curve'!$C$37,0,INDEX(Ci,$N1149,1)*POWER(1-O1149,3)+INDEX(Ci,$N1149,2)*3*O1149*POWER(1-O1149,2)+INDEX(Ci,$N1149,3)*3*POWER(O1149,2)*(1-O1149)+INDEX(Ci,$N1149,4)*POWER(O1149,3))</f>
        <v>968.29020648684843</v>
      </c>
      <c r="Q1149" s="3">
        <f>MAX(0,MIN(P1149-V1149+W1149,'Power Curve'!$C$39))</f>
        <v>953.90066421113556</v>
      </c>
      <c r="R1149" s="3">
        <f t="shared" si="327"/>
        <v>1073.1199798583984</v>
      </c>
      <c r="S1149" s="3">
        <f t="shared" si="328"/>
        <v>-119.21931564726287</v>
      </c>
      <c r="T1149" s="3">
        <f t="shared" si="329"/>
        <v>119.21931564726287</v>
      </c>
      <c r="V1149" s="37">
        <f t="array" ref="V1149">SUM(_xlfn.NORM.DIST($AD$3:$AD$1003,$L1149,$AA1149,FALSE)*WindSpeedStep*$AE$3:$AE$1003)/AG1149</f>
        <v>967.70421509713299</v>
      </c>
      <c r="W1149" s="37">
        <f t="array" ref="W1149">SUM(_xlfn.NORM.DIST($AD$3:$AD$1003,$L1149,$AB1149,FALSE)*WindSpeedStep*$AE$3:$AE$1003)/AH1149</f>
        <v>953.31467282142012</v>
      </c>
      <c r="Y1149" s="1">
        <f t="shared" si="330"/>
        <v>8</v>
      </c>
      <c r="Z1149" s="99">
        <f>IF(L1149&lt;'Power Curve'!$P$28,'Power Curve'!$Q$28,IF(L1149&gt;'Power Curve'!$P$29,'Power Curve'!$Q$29,INDEX(ReferenceTurbulence,Y1149)+(L1149-INDEX(ReferenceTurbulenceWindSpeed,Y1149))*(INDEX(ReferenceTurbulence,Y1149+1)-INDEX(ReferenceTurbulence,Y1149))/(INDEX(ReferenceTurbulenceWindSpeed,Y1149+1)-INDEX(ReferenceTurbulenceWindSpeed,Y1149))))</f>
        <v>0.11972539042550995</v>
      </c>
      <c r="AA1149" s="100">
        <f t="shared" si="336"/>
        <v>0.9931424983852426</v>
      </c>
      <c r="AB1149" s="29">
        <f t="shared" si="337"/>
        <v>0.71612980687877048</v>
      </c>
      <c r="AG1149" s="40">
        <f t="array" ref="AG1149">SUM(_xlfn.NORM.DIST($AD$3:$AD$1003,$F1149,$AA1149,FALSE)*WindSpeedStep)</f>
        <v>1.000000000000004</v>
      </c>
      <c r="AH1149" s="40">
        <f t="array" ref="AH1149">SUM(_xlfn.NORM.DIST($AD$3:$AD$1003,$F1149,$AB1149,FALSE)*WindSpeedStep)</f>
        <v>1.0000000000000038</v>
      </c>
      <c r="AJ1149" s="47">
        <f t="shared" si="331"/>
        <v>8</v>
      </c>
      <c r="AK1149" s="83" t="b">
        <f>COUNTIF('Power Curve'!$D$2:$D$31,AJ1149)&gt;0</f>
        <v>1</v>
      </c>
      <c r="AL1149" s="83" t="b">
        <f t="shared" si="332"/>
        <v>0</v>
      </c>
      <c r="AM1149" s="83" t="b">
        <f t="shared" si="338"/>
        <v>1</v>
      </c>
      <c r="AN1149" s="47" t="str">
        <f t="shared" si="333"/>
        <v>Outer</v>
      </c>
      <c r="AO1149" s="48" t="str">
        <f t="shared" si="334"/>
        <v>0.6-0.7</v>
      </c>
      <c r="AP1149" s="49" t="str">
        <f t="shared" si="339"/>
        <v>16-17</v>
      </c>
      <c r="AQ1149" s="49" t="str">
        <f t="shared" si="340"/>
        <v>Feb</v>
      </c>
      <c r="AR1149" s="48" t="str">
        <f t="shared" si="341"/>
        <v>305-315</v>
      </c>
      <c r="AS1149" s="49" t="str">
        <f t="shared" si="335"/>
        <v>HWS-LTI</v>
      </c>
    </row>
    <row r="1150" spans="5:45" x14ac:dyDescent="0.3">
      <c r="E1150" s="15">
        <v>40964.673611111109</v>
      </c>
      <c r="F1150" s="21">
        <v>8.08</v>
      </c>
      <c r="G1150" s="21">
        <v>880.82997894287132</v>
      </c>
      <c r="H1150" s="42">
        <v>1.2063078275013379</v>
      </c>
      <c r="I1150" s="35">
        <v>305.89999999999998</v>
      </c>
      <c r="J1150" s="43">
        <v>7.797029702970297E-2</v>
      </c>
      <c r="K1150" s="44">
        <v>0.35282066476310714</v>
      </c>
      <c r="L1150" s="26">
        <f t="shared" si="323"/>
        <v>8.0386918281202657</v>
      </c>
      <c r="M1150" s="26">
        <f t="shared" si="324"/>
        <v>0.60045571151098998</v>
      </c>
      <c r="N1150" s="96">
        <f t="shared" si="325"/>
        <v>9</v>
      </c>
      <c r="O1150" s="26">
        <f t="shared" si="326"/>
        <v>2.9992580357406304E-2</v>
      </c>
      <c r="P1150" s="3">
        <f>IF(L1150&gt;'Power Curve'!$C$37,0,INDEX(Ci,$N1150,1)*POWER(1-O1150,3)+INDEX(Ci,$N1150,2)*3*O1150*POWER(1-O1150,2)+INDEX(Ci,$N1150,3)*3*POWER(O1150,2)*(1-O1150)+INDEX(Ci,$N1150,4)*POWER(O1150,3))</f>
        <v>889.73158983395228</v>
      </c>
      <c r="Q1150" s="3">
        <f>MAX(0,MIN(P1150-V1150+W1150,'Power Curve'!$C$39))</f>
        <v>873.74190638985328</v>
      </c>
      <c r="R1150" s="3">
        <f t="shared" si="327"/>
        <v>880.82997894287132</v>
      </c>
      <c r="S1150" s="3">
        <f t="shared" si="328"/>
        <v>-7.0880725530180371</v>
      </c>
      <c r="T1150" s="3">
        <f t="shared" si="329"/>
        <v>7.0880725530180371</v>
      </c>
      <c r="V1150" s="37">
        <f t="array" ref="V1150">SUM(_xlfn.NORM.DIST($AD$3:$AD$1003,$L1150,$AA1150,FALSE)*WindSpeedStep*$AE$3:$AE$1003)/AG1150</f>
        <v>885.79012168412555</v>
      </c>
      <c r="W1150" s="37">
        <f t="array" ref="W1150">SUM(_xlfn.NORM.DIST($AD$3:$AD$1003,$L1150,$AB1150,FALSE)*WindSpeedStep*$AE$3:$AE$1003)/AH1150</f>
        <v>869.80043824002655</v>
      </c>
      <c r="Y1150" s="1">
        <f t="shared" si="330"/>
        <v>8</v>
      </c>
      <c r="Z1150" s="99">
        <f>IF(L1150&lt;'Power Curve'!$P$28,'Power Curve'!$Q$28,IF(L1150&gt;'Power Curve'!$P$29,'Power Curve'!$Q$29,INDEX(ReferenceTurbulence,Y1150)+(L1150-INDEX(ReferenceTurbulenceWindSpeed,Y1150))*(INDEX(ReferenceTurbulence,Y1150+1)-INDEX(ReferenceTurbulence,Y1150))/(INDEX(ReferenceTurbulenceWindSpeed,Y1150+1)-INDEX(ReferenceTurbulenceWindSpeed,Y1150))))</f>
        <v>0.11943074165821933</v>
      </c>
      <c r="AA1150" s="100">
        <f t="shared" si="336"/>
        <v>0.96006692699427032</v>
      </c>
      <c r="AB1150" s="29">
        <f t="shared" si="337"/>
        <v>0.62677918956878309</v>
      </c>
      <c r="AG1150" s="40">
        <f t="array" ref="AG1150">SUM(_xlfn.NORM.DIST($AD$3:$AD$1003,$F1150,$AA1150,FALSE)*WindSpeedStep)</f>
        <v>1.0000000000000038</v>
      </c>
      <c r="AH1150" s="40">
        <f t="array" ref="AH1150">SUM(_xlfn.NORM.DIST($AD$3:$AD$1003,$F1150,$AB1150,FALSE)*WindSpeedStep)</f>
        <v>1.0000000000000033</v>
      </c>
      <c r="AJ1150" s="47">
        <f t="shared" si="331"/>
        <v>8</v>
      </c>
      <c r="AK1150" s="83" t="b">
        <f>COUNTIF('Power Curve'!$D$2:$D$31,AJ1150)&gt;0</f>
        <v>1</v>
      </c>
      <c r="AL1150" s="83" t="b">
        <f t="shared" si="332"/>
        <v>0</v>
      </c>
      <c r="AM1150" s="83" t="b">
        <f t="shared" si="338"/>
        <v>1</v>
      </c>
      <c r="AN1150" s="47" t="str">
        <f t="shared" si="333"/>
        <v>Outer</v>
      </c>
      <c r="AO1150" s="48" t="str">
        <f t="shared" si="334"/>
        <v>0.6-0.7</v>
      </c>
      <c r="AP1150" s="49" t="str">
        <f t="shared" si="339"/>
        <v>16-17</v>
      </c>
      <c r="AQ1150" s="49" t="str">
        <f t="shared" si="340"/>
        <v>Feb</v>
      </c>
      <c r="AR1150" s="48" t="str">
        <f t="shared" si="341"/>
        <v>305-315</v>
      </c>
      <c r="AS1150" s="49" t="str">
        <f t="shared" si="335"/>
        <v>HWS-LTI</v>
      </c>
    </row>
    <row r="1151" spans="5:45" x14ac:dyDescent="0.3">
      <c r="E1151" s="15">
        <v>40964.680555555555</v>
      </c>
      <c r="F1151" s="21">
        <v>7.93</v>
      </c>
      <c r="G1151" s="21">
        <v>883.98997879028343</v>
      </c>
      <c r="H1151" s="42">
        <v>1.2069038166419854</v>
      </c>
      <c r="I1151" s="35">
        <v>304.39999999999998</v>
      </c>
      <c r="J1151" s="43">
        <v>9.0794451450189148E-2</v>
      </c>
      <c r="K1151" s="44">
        <v>0.42828387489149422</v>
      </c>
      <c r="L1151" s="26">
        <f t="shared" si="323"/>
        <v>7.8907577639985265</v>
      </c>
      <c r="M1151" s="26">
        <f t="shared" si="324"/>
        <v>0.57759202502372664</v>
      </c>
      <c r="N1151" s="96">
        <f t="shared" si="325"/>
        <v>8</v>
      </c>
      <c r="O1151" s="26">
        <f t="shared" si="326"/>
        <v>0.88130775780865944</v>
      </c>
      <c r="P1151" s="3">
        <f>IF(L1151&gt;'Power Curve'!$C$37,0,INDEX(Ci,$N1151,1)*POWER(1-O1151,3)+INDEX(Ci,$N1151,2)*3*O1151*POWER(1-O1151,2)+INDEX(Ci,$N1151,3)*3*POWER(O1151,2)*(1-O1151)+INDEX(Ci,$N1151,4)*POWER(O1151,3))</f>
        <v>845.62742078773363</v>
      </c>
      <c r="Q1151" s="3">
        <f>MAX(0,MIN(P1151-V1151+W1151,'Power Curve'!$C$39))</f>
        <v>834.52721961513828</v>
      </c>
      <c r="R1151" s="3">
        <f t="shared" si="327"/>
        <v>883.98997879028343</v>
      </c>
      <c r="S1151" s="3">
        <f t="shared" si="328"/>
        <v>-49.462759175145152</v>
      </c>
      <c r="T1151" s="3">
        <f t="shared" si="329"/>
        <v>49.462759175145152</v>
      </c>
      <c r="V1151" s="37">
        <f t="array" ref="V1151">SUM(_xlfn.NORM.DIST($AD$3:$AD$1003,$L1151,$AA1151,FALSE)*WindSpeedStep*$AE$3:$AE$1003)/AG1151</f>
        <v>840.31860462871111</v>
      </c>
      <c r="W1151" s="37">
        <f t="array" ref="W1151">SUM(_xlfn.NORM.DIST($AD$3:$AD$1003,$L1151,$AB1151,FALSE)*WindSpeedStep*$AE$3:$AE$1003)/AH1151</f>
        <v>829.21840345611577</v>
      </c>
      <c r="Y1151" s="1">
        <f t="shared" si="330"/>
        <v>7</v>
      </c>
      <c r="Z1151" s="99">
        <f>IF(L1151&lt;'Power Curve'!$P$28,'Power Curve'!$Q$28,IF(L1151&gt;'Power Curve'!$P$29,'Power Curve'!$Q$29,INDEX(ReferenceTurbulence,Y1151)+(L1151-INDEX(ReferenceTurbulenceWindSpeed,Y1151))*(INDEX(ReferenceTurbulence,Y1151+1)-INDEX(ReferenceTurbulence,Y1151))/(INDEX(ReferenceTurbulenceWindSpeed,Y1151+1)-INDEX(ReferenceTurbulenceWindSpeed,Y1151))))</f>
        <v>0.11942902399387242</v>
      </c>
      <c r="AA1151" s="100">
        <f t="shared" si="336"/>
        <v>0.94238549832641516</v>
      </c>
      <c r="AB1151" s="29">
        <f t="shared" si="337"/>
        <v>0.71643702270856724</v>
      </c>
      <c r="AG1151" s="40">
        <f t="array" ref="AG1151">SUM(_xlfn.NORM.DIST($AD$3:$AD$1003,$F1151,$AA1151,FALSE)*WindSpeedStep)</f>
        <v>1.0000000000000033</v>
      </c>
      <c r="AH1151" s="40">
        <f t="array" ref="AH1151">SUM(_xlfn.NORM.DIST($AD$3:$AD$1003,$F1151,$AB1151,FALSE)*WindSpeedStep)</f>
        <v>1.0000000000000038</v>
      </c>
      <c r="AJ1151" s="47">
        <f t="shared" si="331"/>
        <v>8</v>
      </c>
      <c r="AK1151" s="83" t="b">
        <f>COUNTIF('Power Curve'!$D$2:$D$31,AJ1151)&gt;0</f>
        <v>1</v>
      </c>
      <c r="AL1151" s="83" t="b">
        <f t="shared" si="332"/>
        <v>0</v>
      </c>
      <c r="AM1151" s="83" t="b">
        <f t="shared" si="338"/>
        <v>1</v>
      </c>
      <c r="AN1151" s="47" t="str">
        <f t="shared" si="333"/>
        <v>Outer</v>
      </c>
      <c r="AO1151" s="48" t="str">
        <f t="shared" si="334"/>
        <v>0.5-0.6</v>
      </c>
      <c r="AP1151" s="49" t="str">
        <f t="shared" si="339"/>
        <v>16-17</v>
      </c>
      <c r="AQ1151" s="49" t="str">
        <f t="shared" si="340"/>
        <v>Feb</v>
      </c>
      <c r="AR1151" s="48" t="str">
        <f t="shared" si="341"/>
        <v>295-305</v>
      </c>
      <c r="AS1151" s="49" t="str">
        <f t="shared" si="335"/>
        <v>HWS-LTI</v>
      </c>
    </row>
    <row r="1152" spans="5:45" x14ac:dyDescent="0.3">
      <c r="E1152" s="15">
        <v>40964.6875</v>
      </c>
      <c r="F1152" s="21">
        <v>7.67</v>
      </c>
      <c r="G1152" s="21">
        <v>794.33000183105469</v>
      </c>
      <c r="H1152" s="42">
        <v>1.2078612888282545</v>
      </c>
      <c r="I1152" s="35">
        <v>301.10000000000002</v>
      </c>
      <c r="J1152" s="43">
        <v>8.9960886571056053E-2</v>
      </c>
      <c r="K1152" s="44">
        <v>0.34186908395110538</v>
      </c>
      <c r="L1152" s="26">
        <f t="shared" si="323"/>
        <v>7.6340621027465296</v>
      </c>
      <c r="M1152" s="26">
        <f t="shared" si="324"/>
        <v>0.5379188830983036</v>
      </c>
      <c r="N1152" s="96">
        <f t="shared" si="325"/>
        <v>8</v>
      </c>
      <c r="O1152" s="26">
        <f t="shared" si="326"/>
        <v>0.62294841001581813</v>
      </c>
      <c r="P1152" s="3">
        <f>IF(L1152&gt;'Power Curve'!$C$37,0,INDEX(Ci,$N1152,1)*POWER(1-O1152,3)+INDEX(Ci,$N1152,2)*3*O1152*POWER(1-O1152,2)+INDEX(Ci,$N1152,3)*3*POWER(O1152,2)*(1-O1152)+INDEX(Ci,$N1152,4)*POWER(O1152,3))</f>
        <v>770.34067362809049</v>
      </c>
      <c r="Q1152" s="3">
        <f>MAX(0,MIN(P1152-V1152+W1152,'Power Curve'!$C$39))</f>
        <v>760.14449294801489</v>
      </c>
      <c r="R1152" s="3">
        <f t="shared" si="327"/>
        <v>794.33000183105469</v>
      </c>
      <c r="S1152" s="3">
        <f t="shared" si="328"/>
        <v>-34.185508883039802</v>
      </c>
      <c r="T1152" s="3">
        <f t="shared" si="329"/>
        <v>34.185508883039802</v>
      </c>
      <c r="V1152" s="37">
        <f t="array" ref="V1152">SUM(_xlfn.NORM.DIST($AD$3:$AD$1003,$L1152,$AA1152,FALSE)*WindSpeedStep*$AE$3:$AE$1003)/AG1152</f>
        <v>764.54686636681072</v>
      </c>
      <c r="W1152" s="37">
        <f t="array" ref="W1152">SUM(_xlfn.NORM.DIST($AD$3:$AD$1003,$L1152,$AB1152,FALSE)*WindSpeedStep*$AE$3:$AE$1003)/AH1152</f>
        <v>754.35068568673512</v>
      </c>
      <c r="Y1152" s="1">
        <f t="shared" si="330"/>
        <v>7</v>
      </c>
      <c r="Z1152" s="99">
        <f>IF(L1152&lt;'Power Curve'!$P$28,'Power Curve'!$Q$28,IF(L1152&gt;'Power Curve'!$P$29,'Power Curve'!$Q$29,INDEX(ReferenceTurbulence,Y1152)+(L1152-INDEX(ReferenceTurbulenceWindSpeed,Y1152))*(INDEX(ReferenceTurbulence,Y1152+1)-INDEX(ReferenceTurbulence,Y1152))/(INDEX(ReferenceTurbulenceWindSpeed,Y1152+1)-INDEX(ReferenceTurbulenceWindSpeed,Y1152))))</f>
        <v>0.11950032042804415</v>
      </c>
      <c r="AA1152" s="100">
        <f t="shared" si="336"/>
        <v>0.91227286744579883</v>
      </c>
      <c r="AB1152" s="29">
        <f t="shared" si="337"/>
        <v>0.68676699490157822</v>
      </c>
      <c r="AG1152" s="40">
        <f t="array" ref="AG1152">SUM(_xlfn.NORM.DIST($AD$3:$AD$1003,$F1152,$AA1152,FALSE)*WindSpeedStep)</f>
        <v>1.0000000000000036</v>
      </c>
      <c r="AH1152" s="40">
        <f t="array" ref="AH1152">SUM(_xlfn.NORM.DIST($AD$3:$AD$1003,$F1152,$AB1152,FALSE)*WindSpeedStep)</f>
        <v>1.0000000000000038</v>
      </c>
      <c r="AJ1152" s="47">
        <f t="shared" si="331"/>
        <v>8</v>
      </c>
      <c r="AK1152" s="83" t="b">
        <f>COUNTIF('Power Curve'!$D$2:$D$31,AJ1152)&gt;0</f>
        <v>1</v>
      </c>
      <c r="AL1152" s="83" t="b">
        <f t="shared" si="332"/>
        <v>0</v>
      </c>
      <c r="AM1152" s="83" t="b">
        <f t="shared" si="338"/>
        <v>1</v>
      </c>
      <c r="AN1152" s="47" t="str">
        <f t="shared" si="333"/>
        <v>Outer</v>
      </c>
      <c r="AO1152" s="48" t="str">
        <f t="shared" si="334"/>
        <v>0.5-0.6</v>
      </c>
      <c r="AP1152" s="49" t="str">
        <f t="shared" si="339"/>
        <v>16-17</v>
      </c>
      <c r="AQ1152" s="49" t="str">
        <f t="shared" si="340"/>
        <v>Feb</v>
      </c>
      <c r="AR1152" s="48" t="str">
        <f t="shared" si="341"/>
        <v>295-305</v>
      </c>
      <c r="AS1152" s="49" t="str">
        <f t="shared" si="335"/>
        <v>HWS-LTI</v>
      </c>
    </row>
    <row r="1153" spans="5:45" x14ac:dyDescent="0.3">
      <c r="E1153" s="15">
        <v>40964.694444444445</v>
      </c>
      <c r="F1153" s="21">
        <v>7.38</v>
      </c>
      <c r="G1153" s="21">
        <v>751.10999679565452</v>
      </c>
      <c r="H1153" s="42">
        <v>1.2084939387411084</v>
      </c>
      <c r="I1153" s="35">
        <v>302.10000000000002</v>
      </c>
      <c r="J1153" s="43">
        <v>0.11382113821138211</v>
      </c>
      <c r="K1153" s="44">
        <v>0.32265973523345098</v>
      </c>
      <c r="L1153" s="26">
        <f t="shared" si="323"/>
        <v>7.3467031322236975</v>
      </c>
      <c r="M1153" s="26">
        <f t="shared" si="324"/>
        <v>0.49350662787945115</v>
      </c>
      <c r="N1153" s="96">
        <f t="shared" si="325"/>
        <v>8</v>
      </c>
      <c r="O1153" s="26">
        <f t="shared" si="326"/>
        <v>0.33372701903243757</v>
      </c>
      <c r="P1153" s="3">
        <f>IF(L1153&gt;'Power Curve'!$C$37,0,INDEX(Ci,$N1153,1)*POWER(1-O1153,3)+INDEX(Ci,$N1153,2)*3*O1153*POWER(1-O1153,2)+INDEX(Ci,$N1153,3)*3*POWER(O1153,2)*(1-O1153)+INDEX(Ci,$N1153,4)*POWER(O1153,3))</f>
        <v>688.89747052263317</v>
      </c>
      <c r="Q1153" s="3">
        <f>MAX(0,MIN(P1153-V1153+W1153,'Power Curve'!$C$39))</f>
        <v>686.88126335746574</v>
      </c>
      <c r="R1153" s="3">
        <f t="shared" si="327"/>
        <v>751.10999679565452</v>
      </c>
      <c r="S1153" s="3">
        <f t="shared" si="328"/>
        <v>-64.228733438188783</v>
      </c>
      <c r="T1153" s="3">
        <f t="shared" si="329"/>
        <v>64.228733438188783</v>
      </c>
      <c r="V1153" s="37">
        <f t="array" ref="V1153">SUM(_xlfn.NORM.DIST($AD$3:$AD$1003,$L1153,$AA1153,FALSE)*WindSpeedStep*$AE$3:$AE$1003)/AG1153</f>
        <v>684.37352913167467</v>
      </c>
      <c r="W1153" s="37">
        <f t="array" ref="W1153">SUM(_xlfn.NORM.DIST($AD$3:$AD$1003,$L1153,$AB1153,FALSE)*WindSpeedStep*$AE$3:$AE$1003)/AH1153</f>
        <v>682.35732196650724</v>
      </c>
      <c r="Y1153" s="1">
        <f t="shared" si="330"/>
        <v>7</v>
      </c>
      <c r="Z1153" s="99">
        <f>IF(L1153&lt;'Power Curve'!$P$28,'Power Curve'!$Q$28,IF(L1153&gt;'Power Curve'!$P$29,'Power Curve'!$Q$29,INDEX(ReferenceTurbulence,Y1153)+(L1153-INDEX(ReferenceTurbulenceWindSpeed,Y1153))*(INDEX(ReferenceTurbulence,Y1153+1)-INDEX(ReferenceTurbulence,Y1153))/(INDEX(ReferenceTurbulenceWindSpeed,Y1153+1)-INDEX(ReferenceTurbulenceWindSpeed,Y1153))))</f>
        <v>0.119580133502506</v>
      </c>
      <c r="AA1153" s="100">
        <f t="shared" si="336"/>
        <v>0.87851974135458877</v>
      </c>
      <c r="AB1153" s="29">
        <f t="shared" si="337"/>
        <v>0.83621011261082734</v>
      </c>
      <c r="AG1153" s="40">
        <f t="array" ref="AG1153">SUM(_xlfn.NORM.DIST($AD$3:$AD$1003,$F1153,$AA1153,FALSE)*WindSpeedStep)</f>
        <v>1.0000000000000033</v>
      </c>
      <c r="AH1153" s="40">
        <f t="array" ref="AH1153">SUM(_xlfn.NORM.DIST($AD$3:$AD$1003,$F1153,$AB1153,FALSE)*WindSpeedStep)</f>
        <v>1.0000000000000033</v>
      </c>
      <c r="AJ1153" s="47">
        <f t="shared" si="331"/>
        <v>7</v>
      </c>
      <c r="AK1153" s="83" t="b">
        <f>COUNTIF('Power Curve'!$D$2:$D$31,AJ1153)&gt;0</f>
        <v>1</v>
      </c>
      <c r="AL1153" s="83" t="b">
        <f t="shared" si="332"/>
        <v>0</v>
      </c>
      <c r="AM1153" s="83" t="b">
        <f t="shared" si="338"/>
        <v>1</v>
      </c>
      <c r="AN1153" s="47" t="str">
        <f t="shared" si="333"/>
        <v>Outer</v>
      </c>
      <c r="AO1153" s="48" t="str">
        <f t="shared" si="334"/>
        <v>0.4-0.5</v>
      </c>
      <c r="AP1153" s="49" t="str">
        <f t="shared" si="339"/>
        <v>16-17</v>
      </c>
      <c r="AQ1153" s="49" t="str">
        <f t="shared" si="340"/>
        <v>Feb</v>
      </c>
      <c r="AR1153" s="48" t="str">
        <f t="shared" si="341"/>
        <v>295-305</v>
      </c>
      <c r="AS1153" s="49" t="str">
        <f t="shared" si="335"/>
        <v>Inner-TI</v>
      </c>
    </row>
    <row r="1154" spans="5:45" x14ac:dyDescent="0.3">
      <c r="E1154" s="15">
        <v>40964.701388888891</v>
      </c>
      <c r="F1154" s="21">
        <v>7.43</v>
      </c>
      <c r="G1154" s="21">
        <v>746.86001205444313</v>
      </c>
      <c r="H1154" s="42">
        <v>1.2087652764172472</v>
      </c>
      <c r="I1154" s="35">
        <v>302.7</v>
      </c>
      <c r="J1154" s="43">
        <v>0.12920592193808883</v>
      </c>
      <c r="K1154" s="44">
        <v>0.36914281479817934</v>
      </c>
      <c r="L1154" s="26">
        <f t="shared" si="323"/>
        <v>7.3970310681428915</v>
      </c>
      <c r="M1154" s="26">
        <f t="shared" si="324"/>
        <v>0.50128497261187599</v>
      </c>
      <c r="N1154" s="96">
        <f t="shared" si="325"/>
        <v>8</v>
      </c>
      <c r="O1154" s="26">
        <f t="shared" si="326"/>
        <v>0.38438113853108458</v>
      </c>
      <c r="P1154" s="3">
        <f>IF(L1154&gt;'Power Curve'!$C$37,0,INDEX(Ci,$N1154,1)*POWER(1-O1154,3)+INDEX(Ci,$N1154,2)*3*O1154*POWER(1-O1154,2)+INDEX(Ci,$N1154,3)*3*POWER(O1154,2)*(1-O1154)+INDEX(Ci,$N1154,4)*POWER(O1154,3))</f>
        <v>702.88997376006137</v>
      </c>
      <c r="Q1154" s="3">
        <f>MAX(0,MIN(P1154-V1154+W1154,'Power Curve'!$C$39))</f>
        <v>706.56360007109527</v>
      </c>
      <c r="R1154" s="3">
        <f t="shared" si="327"/>
        <v>746.86001205444313</v>
      </c>
      <c r="S1154" s="3">
        <f t="shared" si="328"/>
        <v>-40.296411983347866</v>
      </c>
      <c r="T1154" s="3">
        <f t="shared" si="329"/>
        <v>40.296411983347866</v>
      </c>
      <c r="V1154" s="37">
        <f t="array" ref="V1154">SUM(_xlfn.NORM.DIST($AD$3:$AD$1003,$L1154,$AA1154,FALSE)*WindSpeedStep*$AE$3:$AE$1003)/AG1154</f>
        <v>698.06595613603292</v>
      </c>
      <c r="W1154" s="37">
        <f t="array" ref="W1154">SUM(_xlfn.NORM.DIST($AD$3:$AD$1003,$L1154,$AB1154,FALSE)*WindSpeedStep*$AE$3:$AE$1003)/AH1154</f>
        <v>701.73958244706682</v>
      </c>
      <c r="Y1154" s="1">
        <f t="shared" si="330"/>
        <v>7</v>
      </c>
      <c r="Z1154" s="99">
        <f>IF(L1154&lt;'Power Curve'!$P$28,'Power Curve'!$Q$28,IF(L1154&gt;'Power Curve'!$P$29,'Power Curve'!$Q$29,INDEX(ReferenceTurbulence,Y1154)+(L1154-INDEX(ReferenceTurbulenceWindSpeed,Y1154))*(INDEX(ReferenceTurbulence,Y1154+1)-INDEX(ReferenceTurbulence,Y1154))/(INDEX(ReferenceTurbulenceWindSpeed,Y1154+1)-INDEX(ReferenceTurbulenceWindSpeed,Y1154))))</f>
        <v>0.11956615507235739</v>
      </c>
      <c r="AA1154" s="100">
        <f t="shared" si="336"/>
        <v>0.8844345637686184</v>
      </c>
      <c r="AB1154" s="29">
        <f t="shared" si="337"/>
        <v>0.95574021876408832</v>
      </c>
      <c r="AG1154" s="40">
        <f t="array" ref="AG1154">SUM(_xlfn.NORM.DIST($AD$3:$AD$1003,$F1154,$AA1154,FALSE)*WindSpeedStep)</f>
        <v>1.0000000000000042</v>
      </c>
      <c r="AH1154" s="40">
        <f t="array" ref="AH1154">SUM(_xlfn.NORM.DIST($AD$3:$AD$1003,$F1154,$AB1154,FALSE)*WindSpeedStep)</f>
        <v>1.0000000000000013</v>
      </c>
      <c r="AJ1154" s="47">
        <f t="shared" si="331"/>
        <v>7</v>
      </c>
      <c r="AK1154" s="83" t="b">
        <f>COUNTIF('Power Curve'!$D$2:$D$31,AJ1154)&gt;0</f>
        <v>1</v>
      </c>
      <c r="AL1154" s="83" t="b">
        <f t="shared" si="332"/>
        <v>0</v>
      </c>
      <c r="AM1154" s="83" t="b">
        <f t="shared" si="338"/>
        <v>1</v>
      </c>
      <c r="AN1154" s="47" t="str">
        <f t="shared" si="333"/>
        <v>Outer</v>
      </c>
      <c r="AO1154" s="48" t="str">
        <f t="shared" si="334"/>
        <v>0.5-0.6</v>
      </c>
      <c r="AP1154" s="49" t="str">
        <f t="shared" si="339"/>
        <v>16-17</v>
      </c>
      <c r="AQ1154" s="49" t="str">
        <f t="shared" si="340"/>
        <v>Feb</v>
      </c>
      <c r="AR1154" s="48" t="str">
        <f t="shared" si="341"/>
        <v>295-305</v>
      </c>
      <c r="AS1154" s="49" t="str">
        <f t="shared" si="335"/>
        <v>Inner-TI</v>
      </c>
    </row>
    <row r="1155" spans="5:45" x14ac:dyDescent="0.3">
      <c r="E1155" s="15">
        <v>40964.708333333336</v>
      </c>
      <c r="F1155" s="21">
        <v>7.51</v>
      </c>
      <c r="G1155" s="21">
        <v>868.56996917724609</v>
      </c>
      <c r="H1155" s="42">
        <v>1.2095437993316858</v>
      </c>
      <c r="I1155" s="35">
        <v>304.5</v>
      </c>
      <c r="J1155" s="43">
        <v>0.11318242343541944</v>
      </c>
      <c r="K1155" s="44">
        <v>0.34548620543549419</v>
      </c>
      <c r="L1155" s="26">
        <f t="shared" ref="L1155:L1218" si="342">F1155*(H1155/Ref_Density)^(1/3)</f>
        <v>7.478280895999581</v>
      </c>
      <c r="M1155" s="26">
        <f t="shared" ref="M1155:M1218" si="343">(L1155-CutInWindSpeed)/(RatedWindSpeed-CutInWindSpeed)</f>
        <v>0.51384239542242438</v>
      </c>
      <c r="N1155" s="96">
        <f t="shared" ref="N1155:N1218" si="344">COUNTIF(xa,"&lt;"&amp;L1155)</f>
        <v>8</v>
      </c>
      <c r="O1155" s="26">
        <f t="shared" ref="O1155:O1218" si="345">(L1155-INDEX(xa,$N1155))/(INDEX(xb,$N1155)-INDEX(xa,$N1155))</f>
        <v>0.46615755980346257</v>
      </c>
      <c r="P1155" s="3">
        <f>IF(L1155&gt;'Power Curve'!$C$37,0,INDEX(Ci,$N1155,1)*POWER(1-O1155,3)+INDEX(Ci,$N1155,2)*3*O1155*POWER(1-O1155,2)+INDEX(Ci,$N1155,3)*3*POWER(O1155,2)*(1-O1155)+INDEX(Ci,$N1155,4)*POWER(O1155,3))</f>
        <v>725.73837114676041</v>
      </c>
      <c r="Q1155" s="3">
        <f>MAX(0,MIN(P1155-V1155+W1155,'Power Curve'!$C$39))</f>
        <v>723.40265513030624</v>
      </c>
      <c r="R1155" s="3">
        <f t="shared" ref="R1155:R1218" si="346">IF(AM1155,G1155,"")</f>
        <v>868.56996917724609</v>
      </c>
      <c r="S1155" s="3">
        <f t="shared" ref="S1155:S1218" si="347">IF(AM1155,Q1155-R1155,"")</f>
        <v>-145.16731404693985</v>
      </c>
      <c r="T1155" s="3">
        <f t="shared" ref="T1155:T1218" si="348">IF(AM1155,ABS(S1155),"")</f>
        <v>145.16731404693985</v>
      </c>
      <c r="V1155" s="37">
        <f t="array" ref="V1155">SUM(_xlfn.NORM.DIST($AD$3:$AD$1003,$L1155,$AA1155,FALSE)*WindSpeedStep*$AE$3:$AE$1003)/AG1155</f>
        <v>720.48187918186261</v>
      </c>
      <c r="W1155" s="37">
        <f t="array" ref="W1155">SUM(_xlfn.NORM.DIST($AD$3:$AD$1003,$L1155,$AB1155,FALSE)*WindSpeedStep*$AE$3:$AE$1003)/AH1155</f>
        <v>718.14616316540844</v>
      </c>
      <c r="Y1155" s="1">
        <f t="shared" ref="Y1155:Y1218" si="349">COUNTIF(ReferenceTurbulenceWindSpeed,"&lt;"&amp;L1155)</f>
        <v>7</v>
      </c>
      <c r="Z1155" s="99">
        <f>IF(L1155&lt;'Power Curve'!$P$28,'Power Curve'!$Q$28,IF(L1155&gt;'Power Curve'!$P$29,'Power Curve'!$Q$29,INDEX(ReferenceTurbulence,Y1155)+(L1155-INDEX(ReferenceTurbulenceWindSpeed,Y1155))*(INDEX(ReferenceTurbulence,Y1155+1)-INDEX(ReferenceTurbulence,Y1155))/(INDEX(ReferenceTurbulenceWindSpeed,Y1155+1)-INDEX(ReferenceTurbulenceWindSpeed,Y1155))))</f>
        <v>0.11954358818137452</v>
      </c>
      <c r="AA1155" s="100">
        <f t="shared" si="336"/>
        <v>0.89398053173601433</v>
      </c>
      <c r="AB1155" s="29">
        <f t="shared" si="337"/>
        <v>0.84640995494003246</v>
      </c>
      <c r="AG1155" s="40">
        <f t="array" ref="AG1155">SUM(_xlfn.NORM.DIST($AD$3:$AD$1003,$F1155,$AA1155,FALSE)*WindSpeedStep)</f>
        <v>1.0000000000000036</v>
      </c>
      <c r="AH1155" s="40">
        <f t="array" ref="AH1155">SUM(_xlfn.NORM.DIST($AD$3:$AD$1003,$F1155,$AB1155,FALSE)*WindSpeedStep)</f>
        <v>1.0000000000000031</v>
      </c>
      <c r="AJ1155" s="47">
        <f t="shared" ref="AJ1155:AJ1218" si="350">MROUND(L1155-Centre_First_Bin,Bin_Width)+Centre_First_Bin</f>
        <v>7</v>
      </c>
      <c r="AK1155" s="83" t="b">
        <f>COUNTIF('Power Curve'!$D$2:$D$31,AJ1155)&gt;0</f>
        <v>1</v>
      </c>
      <c r="AL1155" s="83" t="b">
        <f t="shared" ref="AL1155:AL1218" si="351">(G1155&lt;0)</f>
        <v>0</v>
      </c>
      <c r="AM1155" s="83" t="b">
        <f t="shared" si="338"/>
        <v>1</v>
      </c>
      <c r="AN1155" s="47" t="str">
        <f t="shared" ref="AN1155:AN1218" si="352">IF(AM1155,IF(AND(J1155&gt;=LowerTurbLimit,J1155&lt;=UpperTurbLimit,K1155&gt;=LowerShearLimit,K1155&lt;=UpperShearLimit),"Inner","Outer"),"")</f>
        <v>Outer</v>
      </c>
      <c r="AO1155" s="48" t="str">
        <f t="shared" ref="AO1155:AO1218" si="353">IF(M1155&lt;0,"&lt;0",TEXT(MROUND(M1155+0.05,0.1)-0.1,"0.0")&amp;"-"&amp;TEXT(MROUND(M1155+0.05,0.1),"0.0"))</f>
        <v>0.5-0.6</v>
      </c>
      <c r="AP1155" s="49" t="str">
        <f t="shared" si="339"/>
        <v>17-18</v>
      </c>
      <c r="AQ1155" s="49" t="str">
        <f t="shared" si="340"/>
        <v>Feb</v>
      </c>
      <c r="AR1155" s="48" t="str">
        <f t="shared" si="341"/>
        <v>295-305</v>
      </c>
      <c r="AS1155" s="49" t="str">
        <f t="shared" ref="AS1155:AS1218" si="354">IF(AM1155,IF(M1155&lt;0.5,IF(J1155&lt;=LowerTurbLimit,"LWS-LTI",IF(J1155&gt;=UpperTurbLimit,"LWS-HTI","Inner-TI")),IF(J1155&lt;=LowerTurbLimit,"HWS-LTI",IF(J1155&gt;=UpperTurbLimit,"HWS-HTI","Inner-TI"))),"")</f>
        <v>Inner-TI</v>
      </c>
    </row>
    <row r="1156" spans="5:45" x14ac:dyDescent="0.3">
      <c r="E1156" s="15">
        <v>40964.715277777781</v>
      </c>
      <c r="F1156" s="21">
        <v>8.09</v>
      </c>
      <c r="G1156" s="21">
        <v>921.77997970581055</v>
      </c>
      <c r="H1156" s="42">
        <v>1.2099514503448525</v>
      </c>
      <c r="I1156" s="35">
        <v>304</v>
      </c>
      <c r="J1156" s="43">
        <v>7.9110012360939438E-2</v>
      </c>
      <c r="K1156" s="44">
        <v>0.39240460255761311</v>
      </c>
      <c r="L1156" s="26">
        <f t="shared" si="342"/>
        <v>8.0567361320681989</v>
      </c>
      <c r="M1156" s="26">
        <f t="shared" si="343"/>
        <v>0.60324451685339531</v>
      </c>
      <c r="N1156" s="96">
        <f t="shared" si="344"/>
        <v>9</v>
      </c>
      <c r="O1156" s="26">
        <f t="shared" si="345"/>
        <v>4.8028734891634603E-2</v>
      </c>
      <c r="P1156" s="3">
        <f>IF(L1156&gt;'Power Curve'!$C$37,0,INDEX(Ci,$N1156,1)*POWER(1-O1156,3)+INDEX(Ci,$N1156,2)*3*O1156*POWER(1-O1156,2)+INDEX(Ci,$N1156,3)*3*POWER(O1156,2)*(1-O1156)+INDEX(Ci,$N1156,4)*POWER(O1156,3))</f>
        <v>895.1585811047222</v>
      </c>
      <c r="Q1156" s="3">
        <f>MAX(0,MIN(P1156-V1156+W1156,'Power Curve'!$C$39))</f>
        <v>879.38368026627279</v>
      </c>
      <c r="R1156" s="3">
        <f t="shared" si="346"/>
        <v>921.77997970581055</v>
      </c>
      <c r="S1156" s="3">
        <f t="shared" si="347"/>
        <v>-42.396299439537756</v>
      </c>
      <c r="T1156" s="3">
        <f t="shared" si="348"/>
        <v>42.396299439537756</v>
      </c>
      <c r="V1156" s="37">
        <f t="array" ref="V1156">SUM(_xlfn.NORM.DIST($AD$3:$AD$1003,$L1156,$AA1156,FALSE)*WindSpeedStep*$AE$3:$AE$1003)/AG1156</f>
        <v>891.43338063282545</v>
      </c>
      <c r="W1156" s="37">
        <f t="array" ref="W1156">SUM(_xlfn.NORM.DIST($AD$3:$AD$1003,$L1156,$AB1156,FALSE)*WindSpeedStep*$AE$3:$AE$1003)/AH1156</f>
        <v>875.65847979437603</v>
      </c>
      <c r="Y1156" s="1">
        <f t="shared" si="349"/>
        <v>8</v>
      </c>
      <c r="Z1156" s="99">
        <f>IF(L1156&lt;'Power Curve'!$P$28,'Power Curve'!$Q$28,IF(L1156&gt;'Power Curve'!$P$29,'Power Curve'!$Q$29,INDEX(ReferenceTurbulence,Y1156)+(L1156-INDEX(ReferenceTurbulenceWindSpeed,Y1156))*(INDEX(ReferenceTurbulence,Y1156+1)-INDEX(ReferenceTurbulence,Y1156))/(INDEX(ReferenceTurbulenceWindSpeed,Y1156+1)-INDEX(ReferenceTurbulenceWindSpeed,Y1156))))</f>
        <v>0.11945147140073008</v>
      </c>
      <c r="AA1156" s="100">
        <f t="shared" ref="AA1156:AA1219" si="355">Z1156*L1156</f>
        <v>0.96238898566297315</v>
      </c>
      <c r="AB1156" s="29">
        <f t="shared" ref="AB1156:AB1219" si="356">L1156*J1156</f>
        <v>0.63736849499674264</v>
      </c>
      <c r="AG1156" s="40">
        <f t="array" ref="AG1156">SUM(_xlfn.NORM.DIST($AD$3:$AD$1003,$F1156,$AA1156,FALSE)*WindSpeedStep)</f>
        <v>1.0000000000000036</v>
      </c>
      <c r="AH1156" s="40">
        <f t="array" ref="AH1156">SUM(_xlfn.NORM.DIST($AD$3:$AD$1003,$F1156,$AB1156,FALSE)*WindSpeedStep)</f>
        <v>1.0000000000000036</v>
      </c>
      <c r="AJ1156" s="47">
        <f t="shared" si="350"/>
        <v>8</v>
      </c>
      <c r="AK1156" s="83" t="b">
        <f>COUNTIF('Power Curve'!$D$2:$D$31,AJ1156)&gt;0</f>
        <v>1</v>
      </c>
      <c r="AL1156" s="83" t="b">
        <f t="shared" si="351"/>
        <v>0</v>
      </c>
      <c r="AM1156" s="83" t="b">
        <f t="shared" ref="AM1156:AM1219" si="357">AND(AK1156,NOT(AL1156))</f>
        <v>1</v>
      </c>
      <c r="AN1156" s="47" t="str">
        <f t="shared" si="352"/>
        <v>Outer</v>
      </c>
      <c r="AO1156" s="48" t="str">
        <f t="shared" si="353"/>
        <v>0.6-0.7</v>
      </c>
      <c r="AP1156" s="49" t="str">
        <f t="shared" ref="AP1156:AP1219" si="358">IF(AM1156,HOUR(E1156)&amp;"-"&amp;HOUR(E1156)+1,"")</f>
        <v>17-18</v>
      </c>
      <c r="AQ1156" s="49" t="str">
        <f t="shared" ref="AQ1156:AQ1219" si="359">IF(AM1156,TEXT(E1156,"mmm"),"")</f>
        <v>Feb</v>
      </c>
      <c r="AR1156" s="48" t="str">
        <f t="shared" ref="AR1156:AR1219" si="360">IF(AM1156,IF(OR(I1156&lt;5,I1156&gt;=355),"355-5",MROUND(I1156,10)-5&amp;"-"&amp;MROUND(I1156,10)+5),"")</f>
        <v>295-305</v>
      </c>
      <c r="AS1156" s="49" t="str">
        <f t="shared" si="354"/>
        <v>HWS-LTI</v>
      </c>
    </row>
    <row r="1157" spans="5:45" x14ac:dyDescent="0.3">
      <c r="E1157" s="15">
        <v>40964.722222222219</v>
      </c>
      <c r="F1157" s="21">
        <v>7.67</v>
      </c>
      <c r="G1157" s="21">
        <v>757.64000511169479</v>
      </c>
      <c r="H1157" s="42">
        <v>1.2109577947075338</v>
      </c>
      <c r="I1157" s="35">
        <v>303</v>
      </c>
      <c r="J1157" s="43">
        <v>8.4745762711864417E-2</v>
      </c>
      <c r="K1157" s="44">
        <v>0.35361079352371999</v>
      </c>
      <c r="L1157" s="26">
        <f t="shared" si="342"/>
        <v>7.6405801653383234</v>
      </c>
      <c r="M1157" s="26">
        <f t="shared" si="343"/>
        <v>0.53892627068335974</v>
      </c>
      <c r="N1157" s="96">
        <f t="shared" si="344"/>
        <v>8</v>
      </c>
      <c r="O1157" s="26">
        <f t="shared" si="345"/>
        <v>0.62950871723673207</v>
      </c>
      <c r="P1157" s="3">
        <f>IF(L1157&gt;'Power Curve'!$C$37,0,INDEX(Ci,$N1157,1)*POWER(1-O1157,3)+INDEX(Ci,$N1157,2)*3*O1157*POWER(1-O1157,2)+INDEX(Ci,$N1157,3)*3*POWER(O1157,2)*(1-O1157)+INDEX(Ci,$N1157,4)*POWER(O1157,3))</f>
        <v>772.22725112743444</v>
      </c>
      <c r="Q1157" s="3">
        <f>MAX(0,MIN(P1157-V1157+W1157,'Power Curve'!$C$39))</f>
        <v>760.57864261264319</v>
      </c>
      <c r="R1157" s="3">
        <f t="shared" si="346"/>
        <v>757.64000511169479</v>
      </c>
      <c r="S1157" s="3">
        <f t="shared" si="347"/>
        <v>2.9386375009484027</v>
      </c>
      <c r="T1157" s="3">
        <f t="shared" si="348"/>
        <v>2.9386375009484027</v>
      </c>
      <c r="V1157" s="37">
        <f t="array" ref="V1157">SUM(_xlfn.NORM.DIST($AD$3:$AD$1003,$L1157,$AA1157,FALSE)*WindSpeedStep*$AE$3:$AE$1003)/AG1157</f>
        <v>766.42201855467226</v>
      </c>
      <c r="W1157" s="37">
        <f t="array" ref="W1157">SUM(_xlfn.NORM.DIST($AD$3:$AD$1003,$L1157,$AB1157,FALSE)*WindSpeedStep*$AE$3:$AE$1003)/AH1157</f>
        <v>754.77341003988101</v>
      </c>
      <c r="Y1157" s="1">
        <f t="shared" si="349"/>
        <v>7</v>
      </c>
      <c r="Z1157" s="99">
        <f>IF(L1157&lt;'Power Curve'!$P$28,'Power Curve'!$Q$28,IF(L1157&gt;'Power Curve'!$P$29,'Power Curve'!$Q$29,INDEX(ReferenceTurbulence,Y1157)+(L1157-INDEX(ReferenceTurbulenceWindSpeed,Y1157))*(INDEX(ReferenceTurbulence,Y1157+1)-INDEX(ReferenceTurbulence,Y1157))/(INDEX(ReferenceTurbulenceWindSpeed,Y1157+1)-INDEX(ReferenceTurbulenceWindSpeed,Y1157))))</f>
        <v>0.11949851005611097</v>
      </c>
      <c r="AA1157" s="100">
        <f t="shared" si="355"/>
        <v>0.91303794572220365</v>
      </c>
      <c r="AB1157" s="29">
        <f t="shared" si="356"/>
        <v>0.64750679367273933</v>
      </c>
      <c r="AG1157" s="40">
        <f t="array" ref="AG1157">SUM(_xlfn.NORM.DIST($AD$3:$AD$1003,$F1157,$AA1157,FALSE)*WindSpeedStep)</f>
        <v>1.0000000000000038</v>
      </c>
      <c r="AH1157" s="40">
        <f t="array" ref="AH1157">SUM(_xlfn.NORM.DIST($AD$3:$AD$1003,$F1157,$AB1157,FALSE)*WindSpeedStep)</f>
        <v>1.0000000000000038</v>
      </c>
      <c r="AJ1157" s="47">
        <f t="shared" si="350"/>
        <v>8</v>
      </c>
      <c r="AK1157" s="83" t="b">
        <f>COUNTIF('Power Curve'!$D$2:$D$31,AJ1157)&gt;0</f>
        <v>1</v>
      </c>
      <c r="AL1157" s="83" t="b">
        <f t="shared" si="351"/>
        <v>0</v>
      </c>
      <c r="AM1157" s="83" t="b">
        <f t="shared" si="357"/>
        <v>1</v>
      </c>
      <c r="AN1157" s="47" t="str">
        <f t="shared" si="352"/>
        <v>Outer</v>
      </c>
      <c r="AO1157" s="48" t="str">
        <f t="shared" si="353"/>
        <v>0.5-0.6</v>
      </c>
      <c r="AP1157" s="49" t="str">
        <f t="shared" si="358"/>
        <v>17-18</v>
      </c>
      <c r="AQ1157" s="49" t="str">
        <f t="shared" si="359"/>
        <v>Feb</v>
      </c>
      <c r="AR1157" s="48" t="str">
        <f t="shared" si="360"/>
        <v>295-305</v>
      </c>
      <c r="AS1157" s="49" t="str">
        <f t="shared" si="354"/>
        <v>HWS-LTI</v>
      </c>
    </row>
    <row r="1158" spans="5:45" x14ac:dyDescent="0.3">
      <c r="E1158" s="15">
        <v>40964.729166666664</v>
      </c>
      <c r="F1158" s="21">
        <v>7.01</v>
      </c>
      <c r="G1158" s="21">
        <v>611.93999481201217</v>
      </c>
      <c r="H1158" s="42">
        <v>1.2114116935195036</v>
      </c>
      <c r="I1158" s="35">
        <v>301.10000000000002</v>
      </c>
      <c r="J1158" s="43">
        <v>7.8459343794579181E-2</v>
      </c>
      <c r="K1158" s="44">
        <v>0.35858923093343548</v>
      </c>
      <c r="L1158" s="26">
        <f t="shared" si="342"/>
        <v>6.9839841043085817</v>
      </c>
      <c r="M1158" s="26">
        <f t="shared" si="343"/>
        <v>0.4374472328614688</v>
      </c>
      <c r="N1158" s="96">
        <f t="shared" si="344"/>
        <v>7</v>
      </c>
      <c r="O1158" s="26">
        <f t="shared" si="345"/>
        <v>0.96834371279360454</v>
      </c>
      <c r="P1158" s="3">
        <f>IF(L1158&gt;'Power Curve'!$C$37,0,INDEX(Ci,$N1158,1)*POWER(1-O1158,3)+INDEX(Ci,$N1158,2)*3*O1158*POWER(1-O1158,2)+INDEX(Ci,$N1158,3)*3*POWER(O1158,2)*(1-O1158)+INDEX(Ci,$N1158,4)*POWER(O1158,3))</f>
        <v>592.33223176457295</v>
      </c>
      <c r="Q1158" s="3">
        <f>MAX(0,MIN(P1158-V1158+W1158,'Power Curve'!$C$39))</f>
        <v>581.33017602106133</v>
      </c>
      <c r="R1158" s="3">
        <f t="shared" si="346"/>
        <v>611.93999481201217</v>
      </c>
      <c r="S1158" s="3">
        <f t="shared" si="347"/>
        <v>-30.60981879095084</v>
      </c>
      <c r="T1158" s="3">
        <f t="shared" si="348"/>
        <v>30.60981879095084</v>
      </c>
      <c r="V1158" s="37">
        <f t="array" ref="V1158">SUM(_xlfn.NORM.DIST($AD$3:$AD$1003,$L1158,$AA1158,FALSE)*WindSpeedStep*$AE$3:$AE$1003)/AG1158</f>
        <v>589.97229890574374</v>
      </c>
      <c r="W1158" s="37">
        <f t="array" ref="W1158">SUM(_xlfn.NORM.DIST($AD$3:$AD$1003,$L1158,$AB1158,FALSE)*WindSpeedStep*$AE$3:$AE$1003)/AH1158</f>
        <v>578.97024316223212</v>
      </c>
      <c r="Y1158" s="1">
        <f t="shared" si="349"/>
        <v>6</v>
      </c>
      <c r="Z1158" s="99">
        <f>IF(L1158&lt;'Power Curve'!$P$28,'Power Curve'!$Q$28,IF(L1158&gt;'Power Curve'!$P$29,'Power Curve'!$Q$29,INDEX(ReferenceTurbulence,Y1158)+(L1158-INDEX(ReferenceTurbulenceWindSpeed,Y1158))*(INDEX(ReferenceTurbulence,Y1158+1)-INDEX(ReferenceTurbulence,Y1158))/(INDEX(ReferenceTurbulenceWindSpeed,Y1158+1)-INDEX(ReferenceTurbulenceWindSpeed,Y1158))))</f>
        <v>0.11973344235270214</v>
      </c>
      <c r="AA1158" s="100">
        <f t="shared" si="355"/>
        <v>0.83621645814541967</v>
      </c>
      <c r="AB1158" s="29">
        <f t="shared" si="356"/>
        <v>0.54795880989582313</v>
      </c>
      <c r="AG1158" s="40">
        <f t="array" ref="AG1158">SUM(_xlfn.NORM.DIST($AD$3:$AD$1003,$F1158,$AA1158,FALSE)*WindSpeedStep)</f>
        <v>1.000000000000004</v>
      </c>
      <c r="AH1158" s="40">
        <f t="array" ref="AH1158">SUM(_xlfn.NORM.DIST($AD$3:$AD$1003,$F1158,$AB1158,FALSE)*WindSpeedStep)</f>
        <v>1.000000000000004</v>
      </c>
      <c r="AJ1158" s="47">
        <f t="shared" si="350"/>
        <v>7</v>
      </c>
      <c r="AK1158" s="83" t="b">
        <f>COUNTIF('Power Curve'!$D$2:$D$31,AJ1158)&gt;0</f>
        <v>1</v>
      </c>
      <c r="AL1158" s="83" t="b">
        <f t="shared" si="351"/>
        <v>0</v>
      </c>
      <c r="AM1158" s="83" t="b">
        <f t="shared" si="357"/>
        <v>1</v>
      </c>
      <c r="AN1158" s="47" t="str">
        <f t="shared" si="352"/>
        <v>Outer</v>
      </c>
      <c r="AO1158" s="48" t="str">
        <f t="shared" si="353"/>
        <v>0.4-0.5</v>
      </c>
      <c r="AP1158" s="49" t="str">
        <f t="shared" si="358"/>
        <v>17-18</v>
      </c>
      <c r="AQ1158" s="49" t="str">
        <f t="shared" si="359"/>
        <v>Feb</v>
      </c>
      <c r="AR1158" s="48" t="str">
        <f t="shared" si="360"/>
        <v>295-305</v>
      </c>
      <c r="AS1158" s="49" t="str">
        <f t="shared" si="354"/>
        <v>LWS-LTI</v>
      </c>
    </row>
    <row r="1159" spans="5:45" x14ac:dyDescent="0.3">
      <c r="E1159" s="15">
        <v>40964.736111111109</v>
      </c>
      <c r="F1159" s="21">
        <v>7.61</v>
      </c>
      <c r="G1159" s="21">
        <v>792.19997024536133</v>
      </c>
      <c r="H1159" s="42">
        <v>1.2116387694663193</v>
      </c>
      <c r="I1159" s="35">
        <v>304.2</v>
      </c>
      <c r="J1159" s="43">
        <v>0.11038107752956636</v>
      </c>
      <c r="K1159" s="44">
        <v>0.35806146114151044</v>
      </c>
      <c r="L1159" s="26">
        <f t="shared" si="342"/>
        <v>7.582231048718989</v>
      </c>
      <c r="M1159" s="26">
        <f t="shared" si="343"/>
        <v>0.52990822661681281</v>
      </c>
      <c r="N1159" s="96">
        <f t="shared" si="344"/>
        <v>8</v>
      </c>
      <c r="O1159" s="26">
        <f t="shared" si="345"/>
        <v>0.5707814304546599</v>
      </c>
      <c r="P1159" s="3">
        <f>IF(L1159&gt;'Power Curve'!$C$37,0,INDEX(Ci,$N1159,1)*POWER(1-O1159,3)+INDEX(Ci,$N1159,2)*3*O1159*POWER(1-O1159,2)+INDEX(Ci,$N1159,3)*3*POWER(O1159,2)*(1-O1159)+INDEX(Ci,$N1159,4)*POWER(O1159,3))</f>
        <v>755.39406785439303</v>
      </c>
      <c r="Q1159" s="3">
        <f>MAX(0,MIN(P1159-V1159+W1159,'Power Curve'!$C$39))</f>
        <v>751.94647535869797</v>
      </c>
      <c r="R1159" s="3">
        <f t="shared" si="346"/>
        <v>792.19997024536133</v>
      </c>
      <c r="S1159" s="3">
        <f t="shared" si="347"/>
        <v>-40.253494886663361</v>
      </c>
      <c r="T1159" s="3">
        <f t="shared" si="348"/>
        <v>40.253494886663361</v>
      </c>
      <c r="V1159" s="37">
        <f t="array" ref="V1159">SUM(_xlfn.NORM.DIST($AD$3:$AD$1003,$L1159,$AA1159,FALSE)*WindSpeedStep*$AE$3:$AE$1003)/AG1159</f>
        <v>749.72597103555609</v>
      </c>
      <c r="W1159" s="37">
        <f t="array" ref="W1159">SUM(_xlfn.NORM.DIST($AD$3:$AD$1003,$L1159,$AB1159,FALSE)*WindSpeedStep*$AE$3:$AE$1003)/AH1159</f>
        <v>746.27837853986102</v>
      </c>
      <c r="Y1159" s="1">
        <f t="shared" si="349"/>
        <v>7</v>
      </c>
      <c r="Z1159" s="99">
        <f>IF(L1159&lt;'Power Curve'!$P$28,'Power Curve'!$Q$28,IF(L1159&gt;'Power Curve'!$P$29,'Power Curve'!$Q$29,INDEX(ReferenceTurbulence,Y1159)+(L1159-INDEX(ReferenceTurbulenceWindSpeed,Y1159))*(INDEX(ReferenceTurbulence,Y1159+1)-INDEX(ReferenceTurbulence,Y1159))/(INDEX(ReferenceTurbulenceWindSpeed,Y1159+1)-INDEX(ReferenceTurbulenceWindSpeed,Y1159))))</f>
        <v>0.11951471634464633</v>
      </c>
      <c r="AA1159" s="100">
        <f t="shared" si="355"/>
        <v>0.9061881930472202</v>
      </c>
      <c r="AB1159" s="29">
        <f t="shared" si="356"/>
        <v>0.83693483323573592</v>
      </c>
      <c r="AG1159" s="40">
        <f t="array" ref="AG1159">SUM(_xlfn.NORM.DIST($AD$3:$AD$1003,$F1159,$AA1159,FALSE)*WindSpeedStep)</f>
        <v>1.0000000000000036</v>
      </c>
      <c r="AH1159" s="40">
        <f t="array" ref="AH1159">SUM(_xlfn.NORM.DIST($AD$3:$AD$1003,$F1159,$AB1159,FALSE)*WindSpeedStep)</f>
        <v>1.0000000000000033</v>
      </c>
      <c r="AJ1159" s="47">
        <f t="shared" si="350"/>
        <v>8</v>
      </c>
      <c r="AK1159" s="83" t="b">
        <f>COUNTIF('Power Curve'!$D$2:$D$31,AJ1159)&gt;0</f>
        <v>1</v>
      </c>
      <c r="AL1159" s="83" t="b">
        <f t="shared" si="351"/>
        <v>0</v>
      </c>
      <c r="AM1159" s="83" t="b">
        <f t="shared" si="357"/>
        <v>1</v>
      </c>
      <c r="AN1159" s="47" t="str">
        <f t="shared" si="352"/>
        <v>Outer</v>
      </c>
      <c r="AO1159" s="48" t="str">
        <f t="shared" si="353"/>
        <v>0.5-0.6</v>
      </c>
      <c r="AP1159" s="49" t="str">
        <f t="shared" si="358"/>
        <v>17-18</v>
      </c>
      <c r="AQ1159" s="49" t="str">
        <f t="shared" si="359"/>
        <v>Feb</v>
      </c>
      <c r="AR1159" s="48" t="str">
        <f t="shared" si="360"/>
        <v>295-305</v>
      </c>
      <c r="AS1159" s="49" t="str">
        <f t="shared" si="354"/>
        <v>Inner-TI</v>
      </c>
    </row>
    <row r="1160" spans="5:45" x14ac:dyDescent="0.3">
      <c r="E1160" s="15">
        <v>40964.743055555555</v>
      </c>
      <c r="F1160" s="21">
        <v>8.59</v>
      </c>
      <c r="G1160" s="21">
        <v>1044.8199691772461</v>
      </c>
      <c r="H1160" s="42">
        <v>1.2112300931688673</v>
      </c>
      <c r="I1160" s="35">
        <v>307.39999999999998</v>
      </c>
      <c r="J1160" s="43">
        <v>5.8207217694994179E-2</v>
      </c>
      <c r="K1160" s="44">
        <v>0.49630696087919585</v>
      </c>
      <c r="L1160" s="26">
        <f t="shared" si="342"/>
        <v>8.5576926567801035</v>
      </c>
      <c r="M1160" s="26">
        <f t="shared" si="343"/>
        <v>0.68066896262091203</v>
      </c>
      <c r="N1160" s="96">
        <f t="shared" si="344"/>
        <v>9</v>
      </c>
      <c r="O1160" s="26">
        <f t="shared" si="345"/>
        <v>0.54875901081168577</v>
      </c>
      <c r="P1160" s="3">
        <f>IF(L1160&gt;'Power Curve'!$C$37,0,INDEX(Ci,$N1160,1)*POWER(1-O1160,3)+INDEX(Ci,$N1160,2)*3*O1160*POWER(1-O1160,2)+INDEX(Ci,$N1160,3)*3*POWER(O1160,2)*(1-O1160)+INDEX(Ci,$N1160,4)*POWER(O1160,3))</f>
        <v>1051.3714513437626</v>
      </c>
      <c r="Q1160" s="3">
        <f>MAX(0,MIN(P1160-V1160+W1160,'Power Curve'!$C$39))</f>
        <v>1025.900311254471</v>
      </c>
      <c r="R1160" s="3">
        <f t="shared" si="346"/>
        <v>1044.8199691772461</v>
      </c>
      <c r="S1160" s="3">
        <f t="shared" si="347"/>
        <v>-18.919657922775059</v>
      </c>
      <c r="T1160" s="3">
        <f t="shared" si="348"/>
        <v>18.919657922775059</v>
      </c>
      <c r="V1160" s="37">
        <f t="array" ref="V1160">SUM(_xlfn.NORM.DIST($AD$3:$AD$1003,$L1160,$AA1160,FALSE)*WindSpeedStep*$AE$3:$AE$1003)/AG1160</f>
        <v>1054.8944507219026</v>
      </c>
      <c r="W1160" s="37">
        <f t="array" ref="W1160">SUM(_xlfn.NORM.DIST($AD$3:$AD$1003,$L1160,$AB1160,FALSE)*WindSpeedStep*$AE$3:$AE$1003)/AH1160</f>
        <v>1029.423310632611</v>
      </c>
      <c r="Y1160" s="1">
        <f t="shared" si="349"/>
        <v>8</v>
      </c>
      <c r="Z1160" s="99">
        <f>IF(L1160&lt;'Power Curve'!$P$28,'Power Curve'!$Q$28,IF(L1160&gt;'Power Curve'!$P$29,'Power Curve'!$Q$29,INDEX(ReferenceTurbulence,Y1160)+(L1160-INDEX(ReferenceTurbulenceWindSpeed,Y1160))*(INDEX(ReferenceTurbulence,Y1160+1)-INDEX(ReferenceTurbulence,Y1160))/(INDEX(ReferenceTurbulenceWindSpeed,Y1160+1)-INDEX(ReferenceTurbulenceWindSpeed,Y1160))))</f>
        <v>0.12002698264219029</v>
      </c>
      <c r="AA1160" s="100">
        <f t="shared" si="355"/>
        <v>1.0271540279725448</v>
      </c>
      <c r="AB1160" s="29">
        <f t="shared" si="356"/>
        <v>0.49811947944005258</v>
      </c>
      <c r="AG1160" s="40">
        <f t="array" ref="AG1160">SUM(_xlfn.NORM.DIST($AD$3:$AD$1003,$F1160,$AA1160,FALSE)*WindSpeedStep)</f>
        <v>1.0000000000000036</v>
      </c>
      <c r="AH1160" s="40">
        <f t="array" ref="AH1160">SUM(_xlfn.NORM.DIST($AD$3:$AD$1003,$F1160,$AB1160,FALSE)*WindSpeedStep)</f>
        <v>1.000000000000004</v>
      </c>
      <c r="AJ1160" s="47">
        <f t="shared" si="350"/>
        <v>9</v>
      </c>
      <c r="AK1160" s="83" t="b">
        <f>COUNTIF('Power Curve'!$D$2:$D$31,AJ1160)&gt;0</f>
        <v>1</v>
      </c>
      <c r="AL1160" s="83" t="b">
        <f t="shared" si="351"/>
        <v>0</v>
      </c>
      <c r="AM1160" s="83" t="b">
        <f t="shared" si="357"/>
        <v>1</v>
      </c>
      <c r="AN1160" s="47" t="str">
        <f t="shared" si="352"/>
        <v>Outer</v>
      </c>
      <c r="AO1160" s="48" t="str">
        <f t="shared" si="353"/>
        <v>0.6-0.7</v>
      </c>
      <c r="AP1160" s="49" t="str">
        <f t="shared" si="358"/>
        <v>17-18</v>
      </c>
      <c r="AQ1160" s="49" t="str">
        <f t="shared" si="359"/>
        <v>Feb</v>
      </c>
      <c r="AR1160" s="48" t="str">
        <f t="shared" si="360"/>
        <v>305-315</v>
      </c>
      <c r="AS1160" s="49" t="str">
        <f t="shared" si="354"/>
        <v>HWS-LTI</v>
      </c>
    </row>
    <row r="1161" spans="5:45" x14ac:dyDescent="0.3">
      <c r="E1161" s="15">
        <v>40964.75</v>
      </c>
      <c r="F1161" s="21">
        <v>8.1199999999999992</v>
      </c>
      <c r="G1161" s="21">
        <v>897.74998474121139</v>
      </c>
      <c r="H1161" s="42">
        <v>1.2113748874743058</v>
      </c>
      <c r="I1161" s="35">
        <v>307.7</v>
      </c>
      <c r="J1161" s="43">
        <v>8.2512315270935971E-2</v>
      </c>
      <c r="K1161" s="44">
        <v>0.43544498402106879</v>
      </c>
      <c r="L1161" s="26">
        <f t="shared" si="342"/>
        <v>8.0897826798859551</v>
      </c>
      <c r="M1161" s="26">
        <f t="shared" si="343"/>
        <v>0.60835196734681074</v>
      </c>
      <c r="N1161" s="96">
        <f t="shared" si="344"/>
        <v>9</v>
      </c>
      <c r="O1161" s="26">
        <f t="shared" si="345"/>
        <v>8.1060357778483874E-2</v>
      </c>
      <c r="P1161" s="3">
        <f>IF(L1161&gt;'Power Curve'!$C$37,0,INDEX(Ci,$N1161,1)*POWER(1-O1161,3)+INDEX(Ci,$N1161,2)*3*O1161*POWER(1-O1161,2)+INDEX(Ci,$N1161,3)*3*POWER(O1161,2)*(1-O1161)+INDEX(Ci,$N1161,4)*POWER(O1161,3))</f>
        <v>905.13935605354538</v>
      </c>
      <c r="Q1161" s="3">
        <f>MAX(0,MIN(P1161-V1161+W1161,'Power Curve'!$C$39))</f>
        <v>890.24067367848818</v>
      </c>
      <c r="R1161" s="3">
        <f t="shared" si="346"/>
        <v>897.74998474121139</v>
      </c>
      <c r="S1161" s="3">
        <f t="shared" si="347"/>
        <v>-7.5093110627232136</v>
      </c>
      <c r="T1161" s="3">
        <f t="shared" si="348"/>
        <v>7.5093110627232136</v>
      </c>
      <c r="V1161" s="37">
        <f t="array" ref="V1161">SUM(_xlfn.NORM.DIST($AD$3:$AD$1003,$L1161,$AA1161,FALSE)*WindSpeedStep*$AE$3:$AE$1003)/AG1161</f>
        <v>901.81707211003697</v>
      </c>
      <c r="W1161" s="37">
        <f t="array" ref="W1161">SUM(_xlfn.NORM.DIST($AD$3:$AD$1003,$L1161,$AB1161,FALSE)*WindSpeedStep*$AE$3:$AE$1003)/AH1161</f>
        <v>886.91838973497977</v>
      </c>
      <c r="Y1161" s="1">
        <f t="shared" si="349"/>
        <v>8</v>
      </c>
      <c r="Z1161" s="99">
        <f>IF(L1161&lt;'Power Curve'!$P$28,'Power Curve'!$Q$28,IF(L1161&gt;'Power Curve'!$P$29,'Power Curve'!$Q$29,INDEX(ReferenceTurbulence,Y1161)+(L1161-INDEX(ReferenceTurbulenceWindSpeed,Y1161))*(INDEX(ReferenceTurbulence,Y1161+1)-INDEX(ReferenceTurbulence,Y1161))/(INDEX(ReferenceTurbulenceWindSpeed,Y1161+1)-INDEX(ReferenceTurbulenceWindSpeed,Y1161))))</f>
        <v>0.11948943609192061</v>
      </c>
      <c r="AA1161" s="100">
        <f t="shared" si="355"/>
        <v>0.96664357052575911</v>
      </c>
      <c r="AB1161" s="29">
        <f t="shared" si="356"/>
        <v>0.66750669895610726</v>
      </c>
      <c r="AG1161" s="40">
        <f t="array" ref="AG1161">SUM(_xlfn.NORM.DIST($AD$3:$AD$1003,$F1161,$AA1161,FALSE)*WindSpeedStep)</f>
        <v>1.0000000000000042</v>
      </c>
      <c r="AH1161" s="40">
        <f t="array" ref="AH1161">SUM(_xlfn.NORM.DIST($AD$3:$AD$1003,$F1161,$AB1161,FALSE)*WindSpeedStep)</f>
        <v>1.0000000000000042</v>
      </c>
      <c r="AJ1161" s="47">
        <f t="shared" si="350"/>
        <v>8</v>
      </c>
      <c r="AK1161" s="83" t="b">
        <f>COUNTIF('Power Curve'!$D$2:$D$31,AJ1161)&gt;0</f>
        <v>1</v>
      </c>
      <c r="AL1161" s="83" t="b">
        <f t="shared" si="351"/>
        <v>0</v>
      </c>
      <c r="AM1161" s="83" t="b">
        <f t="shared" si="357"/>
        <v>1</v>
      </c>
      <c r="AN1161" s="47" t="str">
        <f t="shared" si="352"/>
        <v>Outer</v>
      </c>
      <c r="AO1161" s="48" t="str">
        <f t="shared" si="353"/>
        <v>0.6-0.7</v>
      </c>
      <c r="AP1161" s="49" t="str">
        <f t="shared" si="358"/>
        <v>18-19</v>
      </c>
      <c r="AQ1161" s="49" t="str">
        <f t="shared" si="359"/>
        <v>Feb</v>
      </c>
      <c r="AR1161" s="48" t="str">
        <f t="shared" si="360"/>
        <v>305-315</v>
      </c>
      <c r="AS1161" s="49" t="str">
        <f t="shared" si="354"/>
        <v>HWS-LTI</v>
      </c>
    </row>
    <row r="1162" spans="5:45" x14ac:dyDescent="0.3">
      <c r="E1162" s="15">
        <v>40964.756944444445</v>
      </c>
      <c r="F1162" s="21">
        <v>7.83</v>
      </c>
      <c r="G1162" s="21">
        <v>795.17002105712891</v>
      </c>
      <c r="H1162" s="42">
        <v>1.212019138921695</v>
      </c>
      <c r="I1162" s="35">
        <v>306.39999999999998</v>
      </c>
      <c r="J1162" s="43">
        <v>5.7471264367816091E-2</v>
      </c>
      <c r="K1162" s="44">
        <v>0.40018761914684153</v>
      </c>
      <c r="L1162" s="26">
        <f t="shared" si="342"/>
        <v>7.8022445483421956</v>
      </c>
      <c r="M1162" s="26">
        <f t="shared" si="343"/>
        <v>0.5639120222146341</v>
      </c>
      <c r="N1162" s="96">
        <f t="shared" si="344"/>
        <v>8</v>
      </c>
      <c r="O1162" s="26">
        <f t="shared" si="345"/>
        <v>0.79222087353301462</v>
      </c>
      <c r="P1162" s="3">
        <f>IF(L1162&gt;'Power Curve'!$C$37,0,INDEX(Ci,$N1162,1)*POWER(1-O1162,3)+INDEX(Ci,$N1162,2)*3*O1162*POWER(1-O1162,2)+INDEX(Ci,$N1162,3)*3*POWER(O1162,2)*(1-O1162)+INDEX(Ci,$N1162,4)*POWER(O1162,3))</f>
        <v>819.46038012736335</v>
      </c>
      <c r="Q1162" s="3">
        <f>MAX(0,MIN(P1162-V1162+W1162,'Power Curve'!$C$39))</f>
        <v>800.913712866536</v>
      </c>
      <c r="R1162" s="3">
        <f t="shared" si="346"/>
        <v>795.17002105712891</v>
      </c>
      <c r="S1162" s="3">
        <f t="shared" si="347"/>
        <v>5.7436918094070961</v>
      </c>
      <c r="T1162" s="3">
        <f t="shared" si="348"/>
        <v>5.7436918094070961</v>
      </c>
      <c r="V1162" s="37">
        <f t="array" ref="V1162">SUM(_xlfn.NORM.DIST($AD$3:$AD$1003,$L1162,$AA1162,FALSE)*WindSpeedStep*$AE$3:$AE$1003)/AG1162</f>
        <v>813.74479306722515</v>
      </c>
      <c r="W1162" s="37">
        <f t="array" ref="W1162">SUM(_xlfn.NORM.DIST($AD$3:$AD$1003,$L1162,$AB1162,FALSE)*WindSpeedStep*$AE$3:$AE$1003)/AH1162</f>
        <v>795.1981258063978</v>
      </c>
      <c r="Y1162" s="1">
        <f t="shared" si="349"/>
        <v>7</v>
      </c>
      <c r="Z1162" s="99">
        <f>IF(L1162&lt;'Power Curve'!$P$28,'Power Curve'!$Q$28,IF(L1162&gt;'Power Curve'!$P$29,'Power Curve'!$Q$29,INDEX(ReferenceTurbulence,Y1162)+(L1162-INDEX(ReferenceTurbulenceWindSpeed,Y1162))*(INDEX(ReferenceTurbulence,Y1162+1)-INDEX(ReferenceTurbulence,Y1162))/(INDEX(ReferenceTurbulenceWindSpeed,Y1162+1)-INDEX(ReferenceTurbulenceWindSpeed,Y1162))))</f>
        <v>0.11945360826858353</v>
      </c>
      <c r="AA1162" s="100">
        <f t="shared" si="355"/>
        <v>0.93200626389336005</v>
      </c>
      <c r="AB1162" s="29">
        <f t="shared" si="356"/>
        <v>0.44840485910012617</v>
      </c>
      <c r="AG1162" s="40">
        <f t="array" ref="AG1162">SUM(_xlfn.NORM.DIST($AD$3:$AD$1003,$F1162,$AA1162,FALSE)*WindSpeedStep)</f>
        <v>1.0000000000000031</v>
      </c>
      <c r="AH1162" s="40">
        <f t="array" ref="AH1162">SUM(_xlfn.NORM.DIST($AD$3:$AD$1003,$F1162,$AB1162,FALSE)*WindSpeedStep)</f>
        <v>1.0000000000000038</v>
      </c>
      <c r="AJ1162" s="47">
        <f t="shared" si="350"/>
        <v>8</v>
      </c>
      <c r="AK1162" s="83" t="b">
        <f>COUNTIF('Power Curve'!$D$2:$D$31,AJ1162)&gt;0</f>
        <v>1</v>
      </c>
      <c r="AL1162" s="83" t="b">
        <f t="shared" si="351"/>
        <v>0</v>
      </c>
      <c r="AM1162" s="83" t="b">
        <f t="shared" si="357"/>
        <v>1</v>
      </c>
      <c r="AN1162" s="47" t="str">
        <f t="shared" si="352"/>
        <v>Outer</v>
      </c>
      <c r="AO1162" s="48" t="str">
        <f t="shared" si="353"/>
        <v>0.5-0.6</v>
      </c>
      <c r="AP1162" s="49" t="str">
        <f t="shared" si="358"/>
        <v>18-19</v>
      </c>
      <c r="AQ1162" s="49" t="str">
        <f t="shared" si="359"/>
        <v>Feb</v>
      </c>
      <c r="AR1162" s="48" t="str">
        <f t="shared" si="360"/>
        <v>305-315</v>
      </c>
      <c r="AS1162" s="49" t="str">
        <f t="shared" si="354"/>
        <v>HWS-LTI</v>
      </c>
    </row>
    <row r="1163" spans="5:45" x14ac:dyDescent="0.3">
      <c r="E1163" s="15">
        <v>40964.763888888891</v>
      </c>
      <c r="F1163" s="21">
        <v>7.69</v>
      </c>
      <c r="G1163" s="21">
        <v>754.3800106048584</v>
      </c>
      <c r="H1163" s="42">
        <v>1.2122463223823963</v>
      </c>
      <c r="I1163" s="35">
        <v>306</v>
      </c>
      <c r="J1163" s="43">
        <v>7.412223667100129E-2</v>
      </c>
      <c r="K1163" s="44">
        <v>0.3957044227695507</v>
      </c>
      <c r="L1163" s="26">
        <f t="shared" si="342"/>
        <v>7.6632195580002271</v>
      </c>
      <c r="M1163" s="26">
        <f t="shared" si="343"/>
        <v>0.54242526179914397</v>
      </c>
      <c r="N1163" s="96">
        <f t="shared" si="344"/>
        <v>8</v>
      </c>
      <c r="O1163" s="26">
        <f t="shared" si="345"/>
        <v>0.65229483950318312</v>
      </c>
      <c r="P1163" s="3">
        <f>IF(L1163&gt;'Power Curve'!$C$37,0,INDEX(Ci,$N1163,1)*POWER(1-O1163,3)+INDEX(Ci,$N1163,2)*3*O1163*POWER(1-O1163,2)+INDEX(Ci,$N1163,3)*3*POWER(O1163,2)*(1-O1163)+INDEX(Ci,$N1163,4)*POWER(O1163,3))</f>
        <v>778.7915296255793</v>
      </c>
      <c r="Q1163" s="3">
        <f>MAX(0,MIN(P1163-V1163+W1163,'Power Curve'!$C$39))</f>
        <v>764.46621693418797</v>
      </c>
      <c r="R1163" s="3">
        <f t="shared" si="346"/>
        <v>754.3800106048584</v>
      </c>
      <c r="S1163" s="3">
        <f t="shared" si="347"/>
        <v>10.086206329329571</v>
      </c>
      <c r="T1163" s="3">
        <f t="shared" si="348"/>
        <v>10.086206329329571</v>
      </c>
      <c r="V1163" s="37">
        <f t="array" ref="V1163">SUM(_xlfn.NORM.DIST($AD$3:$AD$1003,$L1163,$AA1163,FALSE)*WindSpeedStep*$AE$3:$AE$1003)/AG1163</f>
        <v>772.95476433093813</v>
      </c>
      <c r="W1163" s="37">
        <f t="array" ref="W1163">SUM(_xlfn.NORM.DIST($AD$3:$AD$1003,$L1163,$AB1163,FALSE)*WindSpeedStep*$AE$3:$AE$1003)/AH1163</f>
        <v>758.6294516395468</v>
      </c>
      <c r="Y1163" s="1">
        <f t="shared" si="349"/>
        <v>7</v>
      </c>
      <c r="Z1163" s="99">
        <f>IF(L1163&lt;'Power Curve'!$P$28,'Power Curve'!$Q$28,IF(L1163&gt;'Power Curve'!$P$29,'Power Curve'!$Q$29,INDEX(ReferenceTurbulence,Y1163)+(L1163-INDEX(ReferenceTurbulenceWindSpeed,Y1163))*(INDEX(ReferenceTurbulence,Y1163+1)-INDEX(ReferenceTurbulence,Y1163))/(INDEX(ReferenceTurbulenceWindSpeed,Y1163+1)-INDEX(ReferenceTurbulenceWindSpeed,Y1163))))</f>
        <v>0.11949222203409791</v>
      </c>
      <c r="AA1163" s="100">
        <f t="shared" si="355"/>
        <v>0.91569513292060478</v>
      </c>
      <c r="AB1163" s="29">
        <f t="shared" si="356"/>
        <v>0.5680149737399387</v>
      </c>
      <c r="AG1163" s="40">
        <f t="array" ref="AG1163">SUM(_xlfn.NORM.DIST($AD$3:$AD$1003,$F1163,$AA1163,FALSE)*WindSpeedStep)</f>
        <v>1.0000000000000036</v>
      </c>
      <c r="AH1163" s="40">
        <f t="array" ref="AH1163">SUM(_xlfn.NORM.DIST($AD$3:$AD$1003,$F1163,$AB1163,FALSE)*WindSpeedStep)</f>
        <v>1.0000000000000031</v>
      </c>
      <c r="AJ1163" s="47">
        <f t="shared" si="350"/>
        <v>8</v>
      </c>
      <c r="AK1163" s="83" t="b">
        <f>COUNTIF('Power Curve'!$D$2:$D$31,AJ1163)&gt;0</f>
        <v>1</v>
      </c>
      <c r="AL1163" s="83" t="b">
        <f t="shared" si="351"/>
        <v>0</v>
      </c>
      <c r="AM1163" s="83" t="b">
        <f t="shared" si="357"/>
        <v>1</v>
      </c>
      <c r="AN1163" s="47" t="str">
        <f t="shared" si="352"/>
        <v>Outer</v>
      </c>
      <c r="AO1163" s="48" t="str">
        <f t="shared" si="353"/>
        <v>0.5-0.6</v>
      </c>
      <c r="AP1163" s="49" t="str">
        <f t="shared" si="358"/>
        <v>18-19</v>
      </c>
      <c r="AQ1163" s="49" t="str">
        <f t="shared" si="359"/>
        <v>Feb</v>
      </c>
      <c r="AR1163" s="48" t="str">
        <f t="shared" si="360"/>
        <v>305-315</v>
      </c>
      <c r="AS1163" s="49" t="str">
        <f t="shared" si="354"/>
        <v>HWS-LTI</v>
      </c>
    </row>
    <row r="1164" spans="5:45" x14ac:dyDescent="0.3">
      <c r="E1164" s="15">
        <v>40964.770833333336</v>
      </c>
      <c r="F1164" s="21">
        <v>7.94</v>
      </c>
      <c r="G1164" s="21">
        <v>867.17002105712936</v>
      </c>
      <c r="H1164" s="42">
        <v>1.2127091953565687</v>
      </c>
      <c r="I1164" s="35">
        <v>305.60000000000002</v>
      </c>
      <c r="J1164" s="43">
        <v>7.8085642317380355E-2</v>
      </c>
      <c r="K1164" s="44">
        <v>0.42516639533899891</v>
      </c>
      <c r="L1164" s="26">
        <f t="shared" si="342"/>
        <v>7.9133558637875323</v>
      </c>
      <c r="M1164" s="26">
        <f t="shared" si="343"/>
        <v>0.58108463419289369</v>
      </c>
      <c r="N1164" s="96">
        <f t="shared" si="344"/>
        <v>8</v>
      </c>
      <c r="O1164" s="26">
        <f t="shared" si="345"/>
        <v>0.90405231957635335</v>
      </c>
      <c r="P1164" s="3">
        <f>IF(L1164&gt;'Power Curve'!$C$37,0,INDEX(Ci,$N1164,1)*POWER(1-O1164,3)+INDEX(Ci,$N1164,2)*3*O1164*POWER(1-O1164,2)+INDEX(Ci,$N1164,3)*3*POWER(O1164,2)*(1-O1164)+INDEX(Ci,$N1164,4)*POWER(O1164,3))</f>
        <v>852.33640879517384</v>
      </c>
      <c r="Q1164" s="3">
        <f>MAX(0,MIN(P1164-V1164+W1164,'Power Curve'!$C$39))</f>
        <v>837.27484914889772</v>
      </c>
      <c r="R1164" s="3">
        <f t="shared" si="346"/>
        <v>867.17002105712936</v>
      </c>
      <c r="S1164" s="3">
        <f t="shared" si="347"/>
        <v>-29.895171908231646</v>
      </c>
      <c r="T1164" s="3">
        <f t="shared" si="348"/>
        <v>29.895171908231646</v>
      </c>
      <c r="V1164" s="37">
        <f t="array" ref="V1164">SUM(_xlfn.NORM.DIST($AD$3:$AD$1003,$L1164,$AA1164,FALSE)*WindSpeedStep*$AE$3:$AE$1003)/AG1164</f>
        <v>847.17811563649639</v>
      </c>
      <c r="W1164" s="37">
        <f t="array" ref="W1164">SUM(_xlfn.NORM.DIST($AD$3:$AD$1003,$L1164,$AB1164,FALSE)*WindSpeedStep*$AE$3:$AE$1003)/AH1164</f>
        <v>832.11655599022026</v>
      </c>
      <c r="Y1164" s="1">
        <f t="shared" si="349"/>
        <v>7</v>
      </c>
      <c r="Z1164" s="99">
        <f>IF(L1164&lt;'Power Curve'!$P$28,'Power Curve'!$Q$28,IF(L1164&gt;'Power Curve'!$P$29,'Power Curve'!$Q$29,INDEX(ReferenceTurbulence,Y1164)+(L1164-INDEX(ReferenceTurbulenceWindSpeed,Y1164))*(INDEX(ReferenceTurbulence,Y1164+1)-INDEX(ReferenceTurbulence,Y1164))/(INDEX(ReferenceTurbulenceWindSpeed,Y1164+1)-INDEX(ReferenceTurbulenceWindSpeed,Y1164))))</f>
        <v>0.11942274744082843</v>
      </c>
      <c r="AA1164" s="100">
        <f t="shared" si="355"/>
        <v>0.94503469873049717</v>
      </c>
      <c r="AB1164" s="29">
        <f t="shared" si="356"/>
        <v>0.61791947550985771</v>
      </c>
      <c r="AG1164" s="40">
        <f t="array" ref="AG1164">SUM(_xlfn.NORM.DIST($AD$3:$AD$1003,$F1164,$AA1164,FALSE)*WindSpeedStep)</f>
        <v>1.0000000000000036</v>
      </c>
      <c r="AH1164" s="40">
        <f t="array" ref="AH1164">SUM(_xlfn.NORM.DIST($AD$3:$AD$1003,$F1164,$AB1164,FALSE)*WindSpeedStep)</f>
        <v>1.0000000000000036</v>
      </c>
      <c r="AJ1164" s="47">
        <f t="shared" si="350"/>
        <v>8</v>
      </c>
      <c r="AK1164" s="83" t="b">
        <f>COUNTIF('Power Curve'!$D$2:$D$31,AJ1164)&gt;0</f>
        <v>1</v>
      </c>
      <c r="AL1164" s="83" t="b">
        <f t="shared" si="351"/>
        <v>0</v>
      </c>
      <c r="AM1164" s="83" t="b">
        <f t="shared" si="357"/>
        <v>1</v>
      </c>
      <c r="AN1164" s="47" t="str">
        <f t="shared" si="352"/>
        <v>Outer</v>
      </c>
      <c r="AO1164" s="48" t="str">
        <f t="shared" si="353"/>
        <v>0.5-0.6</v>
      </c>
      <c r="AP1164" s="49" t="str">
        <f t="shared" si="358"/>
        <v>18-19</v>
      </c>
      <c r="AQ1164" s="49" t="str">
        <f t="shared" si="359"/>
        <v>Feb</v>
      </c>
      <c r="AR1164" s="48" t="str">
        <f t="shared" si="360"/>
        <v>305-315</v>
      </c>
      <c r="AS1164" s="49" t="str">
        <f t="shared" si="354"/>
        <v>HWS-LTI</v>
      </c>
    </row>
    <row r="1165" spans="5:45" x14ac:dyDescent="0.3">
      <c r="E1165" s="15">
        <v>40964.777777777781</v>
      </c>
      <c r="F1165" s="21">
        <v>7.96</v>
      </c>
      <c r="G1165" s="21">
        <v>880.99998474121116</v>
      </c>
      <c r="H1165" s="42">
        <v>1.2130812015930277</v>
      </c>
      <c r="I1165" s="35">
        <v>305.60000000000002</v>
      </c>
      <c r="J1165" s="43">
        <v>9.0452261306532666E-2</v>
      </c>
      <c r="K1165" s="44">
        <v>0.45385437443669913</v>
      </c>
      <c r="L1165" s="26">
        <f t="shared" si="342"/>
        <v>7.9340998627071695</v>
      </c>
      <c r="M1165" s="26">
        <f t="shared" si="343"/>
        <v>0.58429068609585777</v>
      </c>
      <c r="N1165" s="96">
        <f t="shared" si="344"/>
        <v>8</v>
      </c>
      <c r="O1165" s="26">
        <f t="shared" si="345"/>
        <v>0.92493076374386729</v>
      </c>
      <c r="P1165" s="3">
        <f>IF(L1165&gt;'Power Curve'!$C$37,0,INDEX(Ci,$N1165,1)*POWER(1-O1165,3)+INDEX(Ci,$N1165,2)*3*O1165*POWER(1-O1165,2)+INDEX(Ci,$N1165,3)*3*POWER(O1165,2)*(1-O1165)+INDEX(Ci,$N1165,4)*POWER(O1165,3))</f>
        <v>858.50398853092042</v>
      </c>
      <c r="Q1165" s="3">
        <f>MAX(0,MIN(P1165-V1165+W1165,'Power Curve'!$C$39))</f>
        <v>847.09412767618585</v>
      </c>
      <c r="R1165" s="3">
        <f t="shared" si="346"/>
        <v>880.99998474121116</v>
      </c>
      <c r="S1165" s="3">
        <f t="shared" si="347"/>
        <v>-33.905857065025316</v>
      </c>
      <c r="T1165" s="3">
        <f t="shared" si="348"/>
        <v>33.905857065025316</v>
      </c>
      <c r="V1165" s="37">
        <f t="array" ref="V1165">SUM(_xlfn.NORM.DIST($AD$3:$AD$1003,$L1165,$AA1165,FALSE)*WindSpeedStep*$AE$3:$AE$1003)/AG1165</f>
        <v>853.50155703229677</v>
      </c>
      <c r="W1165" s="37">
        <f t="array" ref="W1165">SUM(_xlfn.NORM.DIST($AD$3:$AD$1003,$L1165,$AB1165,FALSE)*WindSpeedStep*$AE$3:$AE$1003)/AH1165</f>
        <v>842.0916961775622</v>
      </c>
      <c r="Y1165" s="1">
        <f t="shared" si="349"/>
        <v>7</v>
      </c>
      <c r="Z1165" s="99">
        <f>IF(L1165&lt;'Power Curve'!$P$28,'Power Curve'!$Q$28,IF(L1165&gt;'Power Curve'!$P$29,'Power Curve'!$Q$29,INDEX(ReferenceTurbulence,Y1165)+(L1165-INDEX(ReferenceTurbulenceWindSpeed,Y1165))*(INDEX(ReferenceTurbulence,Y1165+1)-INDEX(ReferenceTurbulence,Y1165))/(INDEX(ReferenceTurbulenceWindSpeed,Y1165+1)-INDEX(ReferenceTurbulenceWindSpeed,Y1165))))</f>
        <v>0.11941698585862552</v>
      </c>
      <c r="AA1165" s="100">
        <f t="shared" si="355"/>
        <v>0.9474662911058247</v>
      </c>
      <c r="AB1165" s="29">
        <f t="shared" si="356"/>
        <v>0.71765727401371382</v>
      </c>
      <c r="AG1165" s="40">
        <f t="array" ref="AG1165">SUM(_xlfn.NORM.DIST($AD$3:$AD$1003,$F1165,$AA1165,FALSE)*WindSpeedStep)</f>
        <v>1.0000000000000033</v>
      </c>
      <c r="AH1165" s="40">
        <f t="array" ref="AH1165">SUM(_xlfn.NORM.DIST($AD$3:$AD$1003,$F1165,$AB1165,FALSE)*WindSpeedStep)</f>
        <v>1.0000000000000033</v>
      </c>
      <c r="AJ1165" s="47">
        <f t="shared" si="350"/>
        <v>8</v>
      </c>
      <c r="AK1165" s="83" t="b">
        <f>COUNTIF('Power Curve'!$D$2:$D$31,AJ1165)&gt;0</f>
        <v>1</v>
      </c>
      <c r="AL1165" s="83" t="b">
        <f t="shared" si="351"/>
        <v>0</v>
      </c>
      <c r="AM1165" s="83" t="b">
        <f t="shared" si="357"/>
        <v>1</v>
      </c>
      <c r="AN1165" s="47" t="str">
        <f t="shared" si="352"/>
        <v>Outer</v>
      </c>
      <c r="AO1165" s="48" t="str">
        <f t="shared" si="353"/>
        <v>0.5-0.6</v>
      </c>
      <c r="AP1165" s="49" t="str">
        <f t="shared" si="358"/>
        <v>18-19</v>
      </c>
      <c r="AQ1165" s="49" t="str">
        <f t="shared" si="359"/>
        <v>Feb</v>
      </c>
      <c r="AR1165" s="48" t="str">
        <f t="shared" si="360"/>
        <v>305-315</v>
      </c>
      <c r="AS1165" s="49" t="str">
        <f t="shared" si="354"/>
        <v>HWS-LTI</v>
      </c>
    </row>
    <row r="1166" spans="5:45" x14ac:dyDescent="0.3">
      <c r="E1166" s="15">
        <v>40964.784722222219</v>
      </c>
      <c r="F1166" s="21">
        <v>7.65</v>
      </c>
      <c r="G1166" s="21">
        <v>781.06000518798874</v>
      </c>
      <c r="H1166" s="42">
        <v>1.213627244600394</v>
      </c>
      <c r="I1166" s="35">
        <v>304</v>
      </c>
      <c r="J1166" s="43">
        <v>9.2810457516339859E-2</v>
      </c>
      <c r="K1166" s="44">
        <v>0.4772948909949119</v>
      </c>
      <c r="L1166" s="26">
        <f t="shared" si="342"/>
        <v>7.626252458891809</v>
      </c>
      <c r="M1166" s="26">
        <f t="shared" si="343"/>
        <v>0.53671187746554705</v>
      </c>
      <c r="N1166" s="96">
        <f t="shared" si="344"/>
        <v>8</v>
      </c>
      <c r="O1166" s="26">
        <f t="shared" si="345"/>
        <v>0.61508815058268651</v>
      </c>
      <c r="P1166" s="3">
        <f>IF(L1166&gt;'Power Curve'!$C$37,0,INDEX(Ci,$N1166,1)*POWER(1-O1166,3)+INDEX(Ci,$N1166,2)*3*O1166*POWER(1-O1166,2)+INDEX(Ci,$N1166,3)*3*POWER(O1166,2)*(1-O1166)+INDEX(Ci,$N1166,4)*POWER(O1166,3))</f>
        <v>768.08226263903316</v>
      </c>
      <c r="Q1166" s="3">
        <f>MAX(0,MIN(P1166-V1166+W1166,'Power Curve'!$C$39))</f>
        <v>758.74251065625197</v>
      </c>
      <c r="R1166" s="3">
        <f t="shared" si="346"/>
        <v>781.06000518798874</v>
      </c>
      <c r="S1166" s="3">
        <f t="shared" si="347"/>
        <v>-22.31749453173677</v>
      </c>
      <c r="T1166" s="3">
        <f t="shared" si="348"/>
        <v>22.31749453173677</v>
      </c>
      <c r="V1166" s="37">
        <f t="array" ref="V1166">SUM(_xlfn.NORM.DIST($AD$3:$AD$1003,$L1166,$AA1166,FALSE)*WindSpeedStep*$AE$3:$AE$1003)/AG1166</f>
        <v>762.30348455945602</v>
      </c>
      <c r="W1166" s="37">
        <f t="array" ref="W1166">SUM(_xlfn.NORM.DIST($AD$3:$AD$1003,$L1166,$AB1166,FALSE)*WindSpeedStep*$AE$3:$AE$1003)/AH1166</f>
        <v>752.96373257667483</v>
      </c>
      <c r="Y1166" s="1">
        <f t="shared" si="349"/>
        <v>7</v>
      </c>
      <c r="Z1166" s="99">
        <f>IF(L1166&lt;'Power Curve'!$P$28,'Power Curve'!$Q$28,IF(L1166&gt;'Power Curve'!$P$29,'Power Curve'!$Q$29,INDEX(ReferenceTurbulence,Y1166)+(L1166-INDEX(ReferenceTurbulenceWindSpeed,Y1166))*(INDEX(ReferenceTurbulence,Y1166+1)-INDEX(ReferenceTurbulence,Y1166))/(INDEX(ReferenceTurbulenceWindSpeed,Y1166+1)-INDEX(ReferenceTurbulenceWindSpeed,Y1166))))</f>
        <v>0.11950248953271962</v>
      </c>
      <c r="AA1166" s="100">
        <f t="shared" si="355"/>
        <v>0.91135615464259567</v>
      </c>
      <c r="AB1166" s="29">
        <f t="shared" si="356"/>
        <v>0.70779597984486065</v>
      </c>
      <c r="AG1166" s="40">
        <f t="array" ref="AG1166">SUM(_xlfn.NORM.DIST($AD$3:$AD$1003,$F1166,$AA1166,FALSE)*WindSpeedStep)</f>
        <v>1.0000000000000036</v>
      </c>
      <c r="AH1166" s="40">
        <f t="array" ref="AH1166">SUM(_xlfn.NORM.DIST($AD$3:$AD$1003,$F1166,$AB1166,FALSE)*WindSpeedStep)</f>
        <v>1.0000000000000038</v>
      </c>
      <c r="AJ1166" s="47">
        <f t="shared" si="350"/>
        <v>8</v>
      </c>
      <c r="AK1166" s="83" t="b">
        <f>COUNTIF('Power Curve'!$D$2:$D$31,AJ1166)&gt;0</f>
        <v>1</v>
      </c>
      <c r="AL1166" s="83" t="b">
        <f t="shared" si="351"/>
        <v>0</v>
      </c>
      <c r="AM1166" s="83" t="b">
        <f t="shared" si="357"/>
        <v>1</v>
      </c>
      <c r="AN1166" s="47" t="str">
        <f t="shared" si="352"/>
        <v>Outer</v>
      </c>
      <c r="AO1166" s="48" t="str">
        <f t="shared" si="353"/>
        <v>0.5-0.6</v>
      </c>
      <c r="AP1166" s="49" t="str">
        <f t="shared" si="358"/>
        <v>18-19</v>
      </c>
      <c r="AQ1166" s="49" t="str">
        <f t="shared" si="359"/>
        <v>Feb</v>
      </c>
      <c r="AR1166" s="48" t="str">
        <f t="shared" si="360"/>
        <v>295-305</v>
      </c>
      <c r="AS1166" s="49" t="str">
        <f t="shared" si="354"/>
        <v>HWS-LTI</v>
      </c>
    </row>
    <row r="1167" spans="5:45" x14ac:dyDescent="0.3">
      <c r="E1167" s="15">
        <v>40964.791666666664</v>
      </c>
      <c r="F1167" s="21">
        <v>7.2</v>
      </c>
      <c r="G1167" s="21">
        <v>652.87002944946289</v>
      </c>
      <c r="H1167" s="42">
        <v>1.2144016486398403</v>
      </c>
      <c r="I1167" s="35">
        <v>302.89999999999998</v>
      </c>
      <c r="J1167" s="43">
        <v>9.0277777777777776E-2</v>
      </c>
      <c r="K1167" s="44">
        <v>0.43691359398258545</v>
      </c>
      <c r="L1167" s="26">
        <f t="shared" si="342"/>
        <v>7.1791757118132287</v>
      </c>
      <c r="M1167" s="26">
        <f t="shared" si="343"/>
        <v>0.46761472501701878</v>
      </c>
      <c r="N1167" s="96">
        <f t="shared" si="344"/>
        <v>8</v>
      </c>
      <c r="O1167" s="26">
        <f t="shared" si="345"/>
        <v>0.1651138260257359</v>
      </c>
      <c r="P1167" s="3">
        <f>IF(L1167&gt;'Power Curve'!$C$37,0,INDEX(Ci,$N1167,1)*POWER(1-O1167,3)+INDEX(Ci,$N1167,2)*3*O1167*POWER(1-O1167,2)+INDEX(Ci,$N1167,3)*3*POWER(O1167,2)*(1-O1167)+INDEX(Ci,$N1167,4)*POWER(O1167,3))</f>
        <v>643.30573897554666</v>
      </c>
      <c r="Q1167" s="3">
        <f>MAX(0,MIN(P1167-V1167+W1167,'Power Curve'!$C$39))</f>
        <v>634.64629606734854</v>
      </c>
      <c r="R1167" s="3">
        <f t="shared" si="346"/>
        <v>652.87002944946289</v>
      </c>
      <c r="S1167" s="3">
        <f t="shared" si="347"/>
        <v>-18.223733382114347</v>
      </c>
      <c r="T1167" s="3">
        <f t="shared" si="348"/>
        <v>18.223733382114347</v>
      </c>
      <c r="V1167" s="37">
        <f t="array" ref="V1167">SUM(_xlfn.NORM.DIST($AD$3:$AD$1003,$L1167,$AA1167,FALSE)*WindSpeedStep*$AE$3:$AE$1003)/AG1167</f>
        <v>639.84222739404515</v>
      </c>
      <c r="W1167" s="37">
        <f t="array" ref="W1167">SUM(_xlfn.NORM.DIST($AD$3:$AD$1003,$L1167,$AB1167,FALSE)*WindSpeedStep*$AE$3:$AE$1003)/AH1167</f>
        <v>631.18278448584704</v>
      </c>
      <c r="Y1167" s="1">
        <f t="shared" si="349"/>
        <v>7</v>
      </c>
      <c r="Z1167" s="99">
        <f>IF(L1167&lt;'Power Curve'!$P$28,'Power Curve'!$Q$28,IF(L1167&gt;'Power Curve'!$P$29,'Power Curve'!$Q$29,INDEX(ReferenceTurbulence,Y1167)+(L1167-INDEX(ReferenceTurbulenceWindSpeed,Y1167))*(INDEX(ReferenceTurbulence,Y1167+1)-INDEX(ReferenceTurbulence,Y1167))/(INDEX(ReferenceTurbulenceWindSpeed,Y1167+1)-INDEX(ReferenceTurbulenceWindSpeed,Y1167))))</f>
        <v>0.11962666373072645</v>
      </c>
      <c r="AA1167" s="100">
        <f t="shared" si="355"/>
        <v>0.85882083874087978</v>
      </c>
      <c r="AB1167" s="29">
        <f t="shared" si="356"/>
        <v>0.6481200295386943</v>
      </c>
      <c r="AG1167" s="40">
        <f t="array" ref="AG1167">SUM(_xlfn.NORM.DIST($AD$3:$AD$1003,$F1167,$AA1167,FALSE)*WindSpeedStep)</f>
        <v>1.0000000000000029</v>
      </c>
      <c r="AH1167" s="40">
        <f t="array" ref="AH1167">SUM(_xlfn.NORM.DIST($AD$3:$AD$1003,$F1167,$AB1167,FALSE)*WindSpeedStep)</f>
        <v>1.0000000000000038</v>
      </c>
      <c r="AJ1167" s="47">
        <f t="shared" si="350"/>
        <v>7</v>
      </c>
      <c r="AK1167" s="83" t="b">
        <f>COUNTIF('Power Curve'!$D$2:$D$31,AJ1167)&gt;0</f>
        <v>1</v>
      </c>
      <c r="AL1167" s="83" t="b">
        <f t="shared" si="351"/>
        <v>0</v>
      </c>
      <c r="AM1167" s="83" t="b">
        <f t="shared" si="357"/>
        <v>1</v>
      </c>
      <c r="AN1167" s="47" t="str">
        <f t="shared" si="352"/>
        <v>Outer</v>
      </c>
      <c r="AO1167" s="48" t="str">
        <f t="shared" si="353"/>
        <v>0.4-0.5</v>
      </c>
      <c r="AP1167" s="49" t="str">
        <f t="shared" si="358"/>
        <v>19-20</v>
      </c>
      <c r="AQ1167" s="49" t="str">
        <f t="shared" si="359"/>
        <v>Feb</v>
      </c>
      <c r="AR1167" s="48" t="str">
        <f t="shared" si="360"/>
        <v>295-305</v>
      </c>
      <c r="AS1167" s="49" t="str">
        <f t="shared" si="354"/>
        <v>LWS-LTI</v>
      </c>
    </row>
    <row r="1168" spans="5:45" x14ac:dyDescent="0.3">
      <c r="E1168" s="15">
        <v>40964.798611111109</v>
      </c>
      <c r="F1168" s="21">
        <v>7.8</v>
      </c>
      <c r="G1168" s="21">
        <v>900.61001586914063</v>
      </c>
      <c r="H1168" s="42">
        <v>1.2149565562043598</v>
      </c>
      <c r="I1168" s="35">
        <v>305.3</v>
      </c>
      <c r="J1168" s="43">
        <v>0.13461538461538464</v>
      </c>
      <c r="K1168" s="44">
        <v>0.46706531120566736</v>
      </c>
      <c r="L1168" s="26">
        <f t="shared" si="342"/>
        <v>7.7786247795432466</v>
      </c>
      <c r="M1168" s="26">
        <f t="shared" si="343"/>
        <v>0.56026151080654896</v>
      </c>
      <c r="N1168" s="96">
        <f t="shared" si="344"/>
        <v>8</v>
      </c>
      <c r="O1168" s="26">
        <f t="shared" si="345"/>
        <v>0.76844802115151889</v>
      </c>
      <c r="P1168" s="3">
        <f>IF(L1168&gt;'Power Curve'!$C$37,0,INDEX(Ci,$N1168,1)*POWER(1-O1168,3)+INDEX(Ci,$N1168,2)*3*O1168*POWER(1-O1168,2)+INDEX(Ci,$N1168,3)*3*POWER(O1168,2)*(1-O1168)+INDEX(Ci,$N1168,4)*POWER(O1168,3))</f>
        <v>812.51092686950437</v>
      </c>
      <c r="Q1168" s="3">
        <f>MAX(0,MIN(P1168-V1168+W1168,'Power Curve'!$C$39))</f>
        <v>819.19352554248462</v>
      </c>
      <c r="R1168" s="3">
        <f t="shared" si="346"/>
        <v>900.61001586914063</v>
      </c>
      <c r="S1168" s="3">
        <f t="shared" si="347"/>
        <v>-81.416490326656003</v>
      </c>
      <c r="T1168" s="3">
        <f t="shared" si="348"/>
        <v>81.416490326656003</v>
      </c>
      <c r="V1168" s="37">
        <f t="array" ref="V1168">SUM(_xlfn.NORM.DIST($AD$3:$AD$1003,$L1168,$AA1168,FALSE)*WindSpeedStep*$AE$3:$AE$1003)/AG1168</f>
        <v>806.73294397244581</v>
      </c>
      <c r="W1168" s="37">
        <f t="array" ref="W1168">SUM(_xlfn.NORM.DIST($AD$3:$AD$1003,$L1168,$AB1168,FALSE)*WindSpeedStep*$AE$3:$AE$1003)/AH1168</f>
        <v>813.41554264542606</v>
      </c>
      <c r="Y1168" s="1">
        <f t="shared" si="349"/>
        <v>7</v>
      </c>
      <c r="Z1168" s="99">
        <f>IF(L1168&lt;'Power Curve'!$P$28,'Power Curve'!$Q$28,IF(L1168&gt;'Power Curve'!$P$29,'Power Curve'!$Q$29,INDEX(ReferenceTurbulence,Y1168)+(L1168-INDEX(ReferenceTurbulenceWindSpeed,Y1168))*(INDEX(ReferenceTurbulence,Y1168+1)-INDEX(ReferenceTurbulence,Y1168))/(INDEX(ReferenceTurbulenceWindSpeed,Y1168+1)-INDEX(ReferenceTurbulenceWindSpeed,Y1168))))</f>
        <v>0.11946016858706773</v>
      </c>
      <c r="AA1168" s="100">
        <f t="shared" si="355"/>
        <v>0.92923582753977885</v>
      </c>
      <c r="AB1168" s="29">
        <f t="shared" si="356"/>
        <v>1.0471225664769757</v>
      </c>
      <c r="AG1168" s="40">
        <f t="array" ref="AG1168">SUM(_xlfn.NORM.DIST($AD$3:$AD$1003,$F1168,$AA1168,FALSE)*WindSpeedStep)</f>
        <v>1.0000000000000036</v>
      </c>
      <c r="AH1168" s="40">
        <f t="array" ref="AH1168">SUM(_xlfn.NORM.DIST($AD$3:$AD$1003,$F1168,$AB1168,FALSE)*WindSpeedStep)</f>
        <v>0.99999999999997213</v>
      </c>
      <c r="AJ1168" s="47">
        <f t="shared" si="350"/>
        <v>8</v>
      </c>
      <c r="AK1168" s="83" t="b">
        <f>COUNTIF('Power Curve'!$D$2:$D$31,AJ1168)&gt;0</f>
        <v>1</v>
      </c>
      <c r="AL1168" s="83" t="b">
        <f t="shared" si="351"/>
        <v>0</v>
      </c>
      <c r="AM1168" s="83" t="b">
        <f t="shared" si="357"/>
        <v>1</v>
      </c>
      <c r="AN1168" s="47" t="str">
        <f t="shared" si="352"/>
        <v>Outer</v>
      </c>
      <c r="AO1168" s="48" t="str">
        <f t="shared" si="353"/>
        <v>0.5-0.6</v>
      </c>
      <c r="AP1168" s="49" t="str">
        <f t="shared" si="358"/>
        <v>19-20</v>
      </c>
      <c r="AQ1168" s="49" t="str">
        <f t="shared" si="359"/>
        <v>Feb</v>
      </c>
      <c r="AR1168" s="48" t="str">
        <f t="shared" si="360"/>
        <v>305-315</v>
      </c>
      <c r="AS1168" s="49" t="str">
        <f t="shared" si="354"/>
        <v>Inner-TI</v>
      </c>
    </row>
    <row r="1169" spans="5:45" x14ac:dyDescent="0.3">
      <c r="E1169" s="15">
        <v>40964.805555555555</v>
      </c>
      <c r="F1169" s="21">
        <v>8.2799999999999994</v>
      </c>
      <c r="G1169" s="21">
        <v>1008.0500183105471</v>
      </c>
      <c r="H1169" s="42">
        <v>1.2141361001893014</v>
      </c>
      <c r="I1169" s="35">
        <v>306</v>
      </c>
      <c r="J1169" s="43">
        <v>8.5748792270531407E-2</v>
      </c>
      <c r="K1169" s="44">
        <v>0.47458182451100644</v>
      </c>
      <c r="L1169" s="26">
        <f t="shared" si="342"/>
        <v>8.2554502518644419</v>
      </c>
      <c r="M1169" s="26">
        <f t="shared" si="343"/>
        <v>0.6339564246387106</v>
      </c>
      <c r="N1169" s="96">
        <f t="shared" si="344"/>
        <v>9</v>
      </c>
      <c r="O1169" s="26">
        <f t="shared" si="345"/>
        <v>0.24665310871729867</v>
      </c>
      <c r="P1169" s="3">
        <f>IF(L1169&gt;'Power Curve'!$C$37,0,INDEX(Ci,$N1169,1)*POWER(1-O1169,3)+INDEX(Ci,$N1169,2)*3*O1169*POWER(1-O1169,2)+INDEX(Ci,$N1169,3)*3*POWER(O1169,2)*(1-O1169)+INDEX(Ci,$N1169,4)*POWER(O1169,3))</f>
        <v>955.93647225431539</v>
      </c>
      <c r="Q1169" s="3">
        <f>MAX(0,MIN(P1169-V1169+W1169,'Power Curve'!$C$39))</f>
        <v>941.42626460341285</v>
      </c>
      <c r="R1169" s="3">
        <f t="shared" si="346"/>
        <v>1008.0500183105471</v>
      </c>
      <c r="S1169" s="3">
        <f t="shared" si="347"/>
        <v>-66.623753707134256</v>
      </c>
      <c r="T1169" s="3">
        <f t="shared" si="348"/>
        <v>66.623753707134256</v>
      </c>
      <c r="V1169" s="37">
        <f t="array" ref="V1169">SUM(_xlfn.NORM.DIST($AD$3:$AD$1003,$L1169,$AA1169,FALSE)*WindSpeedStep*$AE$3:$AE$1003)/AG1169</f>
        <v>954.78777524468069</v>
      </c>
      <c r="W1169" s="37">
        <f t="array" ref="W1169">SUM(_xlfn.NORM.DIST($AD$3:$AD$1003,$L1169,$AB1169,FALSE)*WindSpeedStep*$AE$3:$AE$1003)/AH1169</f>
        <v>940.27756759377814</v>
      </c>
      <c r="Y1169" s="1">
        <f t="shared" si="349"/>
        <v>8</v>
      </c>
      <c r="Z1169" s="99">
        <f>IF(L1169&lt;'Power Curve'!$P$28,'Power Curve'!$Q$28,IF(L1169&gt;'Power Curve'!$P$29,'Power Curve'!$Q$29,INDEX(ReferenceTurbulence,Y1169)+(L1169-INDEX(ReferenceTurbulenceWindSpeed,Y1169))*(INDEX(ReferenceTurbulence,Y1169+1)-INDEX(ReferenceTurbulence,Y1169))/(INDEX(ReferenceTurbulenceWindSpeed,Y1169+1)-INDEX(ReferenceTurbulenceWindSpeed,Y1169))))</f>
        <v>0.11967975909464798</v>
      </c>
      <c r="AA1169" s="100">
        <f t="shared" si="355"/>
        <v>0.98801029736098744</v>
      </c>
      <c r="AB1169" s="29">
        <f t="shared" si="356"/>
        <v>0.70789488874683026</v>
      </c>
      <c r="AG1169" s="40">
        <f t="array" ref="AG1169">SUM(_xlfn.NORM.DIST($AD$3:$AD$1003,$F1169,$AA1169,FALSE)*WindSpeedStep)</f>
        <v>1.000000000000004</v>
      </c>
      <c r="AH1169" s="40">
        <f t="array" ref="AH1169">SUM(_xlfn.NORM.DIST($AD$3:$AD$1003,$F1169,$AB1169,FALSE)*WindSpeedStep)</f>
        <v>1.0000000000000038</v>
      </c>
      <c r="AJ1169" s="47">
        <f t="shared" si="350"/>
        <v>8</v>
      </c>
      <c r="AK1169" s="83" t="b">
        <f>COUNTIF('Power Curve'!$D$2:$D$31,AJ1169)&gt;0</f>
        <v>1</v>
      </c>
      <c r="AL1169" s="83" t="b">
        <f t="shared" si="351"/>
        <v>0</v>
      </c>
      <c r="AM1169" s="83" t="b">
        <f t="shared" si="357"/>
        <v>1</v>
      </c>
      <c r="AN1169" s="47" t="str">
        <f t="shared" si="352"/>
        <v>Outer</v>
      </c>
      <c r="AO1169" s="48" t="str">
        <f t="shared" si="353"/>
        <v>0.6-0.7</v>
      </c>
      <c r="AP1169" s="49" t="str">
        <f t="shared" si="358"/>
        <v>19-20</v>
      </c>
      <c r="AQ1169" s="49" t="str">
        <f t="shared" si="359"/>
        <v>Feb</v>
      </c>
      <c r="AR1169" s="48" t="str">
        <f t="shared" si="360"/>
        <v>305-315</v>
      </c>
      <c r="AS1169" s="49" t="str">
        <f t="shared" si="354"/>
        <v>HWS-LTI</v>
      </c>
    </row>
    <row r="1170" spans="5:45" x14ac:dyDescent="0.3">
      <c r="E1170" s="15">
        <v>40964.8125</v>
      </c>
      <c r="F1170" s="21">
        <v>8.1199999999999992</v>
      </c>
      <c r="G1170" s="21">
        <v>1097.9700012207029</v>
      </c>
      <c r="H1170" s="42">
        <v>1.2140450070473912</v>
      </c>
      <c r="I1170" s="35">
        <v>304.89999999999998</v>
      </c>
      <c r="J1170" s="43">
        <v>0.13300492610837442</v>
      </c>
      <c r="K1170" s="44">
        <v>0.51690123316436309</v>
      </c>
      <c r="L1170" s="26">
        <f t="shared" si="342"/>
        <v>8.095722166750086</v>
      </c>
      <c r="M1170" s="26">
        <f t="shared" si="343"/>
        <v>0.60926993418807152</v>
      </c>
      <c r="N1170" s="96">
        <f t="shared" si="344"/>
        <v>9</v>
      </c>
      <c r="O1170" s="26">
        <f t="shared" si="345"/>
        <v>8.6997162170861356E-2</v>
      </c>
      <c r="P1170" s="3">
        <f>IF(L1170&gt;'Power Curve'!$C$37,0,INDEX(Ci,$N1170,1)*POWER(1-O1170,3)+INDEX(Ci,$N1170,2)*3*O1170*POWER(1-O1170,2)+INDEX(Ci,$N1170,3)*3*POWER(O1170,2)*(1-O1170)+INDEX(Ci,$N1170,4)*POWER(O1170,3))</f>
        <v>906.93883644706136</v>
      </c>
      <c r="Q1170" s="3">
        <f>MAX(0,MIN(P1170-V1170+W1170,'Power Curve'!$C$39))</f>
        <v>913.1222961633365</v>
      </c>
      <c r="R1170" s="3">
        <f t="shared" si="346"/>
        <v>1097.9700012207029</v>
      </c>
      <c r="S1170" s="3">
        <f t="shared" si="347"/>
        <v>-184.8477050573664</v>
      </c>
      <c r="T1170" s="3">
        <f t="shared" si="348"/>
        <v>184.8477050573664</v>
      </c>
      <c r="V1170" s="37">
        <f t="array" ref="V1170">SUM(_xlfn.NORM.DIST($AD$3:$AD$1003,$L1170,$AA1170,FALSE)*WindSpeedStep*$AE$3:$AE$1003)/AG1170</f>
        <v>903.68995332056761</v>
      </c>
      <c r="W1170" s="37">
        <f t="array" ref="W1170">SUM(_xlfn.NORM.DIST($AD$3:$AD$1003,$L1170,$AB1170,FALSE)*WindSpeedStep*$AE$3:$AE$1003)/AH1170</f>
        <v>909.87341303684275</v>
      </c>
      <c r="Y1170" s="1">
        <f t="shared" si="349"/>
        <v>8</v>
      </c>
      <c r="Z1170" s="99">
        <f>IF(L1170&lt;'Power Curve'!$P$28,'Power Curve'!$Q$28,IF(L1170&gt;'Power Curve'!$P$29,'Power Curve'!$Q$29,INDEX(ReferenceTurbulence,Y1170)+(L1170-INDEX(ReferenceTurbulenceWindSpeed,Y1170))*(INDEX(ReferenceTurbulence,Y1170+1)-INDEX(ReferenceTurbulence,Y1170))/(INDEX(ReferenceTurbulenceWindSpeed,Y1170+1)-INDEX(ReferenceTurbulenceWindSpeed,Y1170))))</f>
        <v>0.11949625952128064</v>
      </c>
      <c r="AA1170" s="100">
        <f t="shared" si="355"/>
        <v>0.96740851705015263</v>
      </c>
      <c r="AB1170" s="29">
        <f t="shared" si="356"/>
        <v>1.076770928582524</v>
      </c>
      <c r="AG1170" s="40">
        <f t="array" ref="AG1170">SUM(_xlfn.NORM.DIST($AD$3:$AD$1003,$F1170,$AA1170,FALSE)*WindSpeedStep)</f>
        <v>1.0000000000000033</v>
      </c>
      <c r="AH1170" s="40">
        <f t="array" ref="AH1170">SUM(_xlfn.NORM.DIST($AD$3:$AD$1003,$F1170,$AB1170,FALSE)*WindSpeedStep)</f>
        <v>0.99999999999998723</v>
      </c>
      <c r="AJ1170" s="47">
        <f t="shared" si="350"/>
        <v>8</v>
      </c>
      <c r="AK1170" s="83" t="b">
        <f>COUNTIF('Power Curve'!$D$2:$D$31,AJ1170)&gt;0</f>
        <v>1</v>
      </c>
      <c r="AL1170" s="83" t="b">
        <f t="shared" si="351"/>
        <v>0</v>
      </c>
      <c r="AM1170" s="83" t="b">
        <f t="shared" si="357"/>
        <v>1</v>
      </c>
      <c r="AN1170" s="47" t="str">
        <f t="shared" si="352"/>
        <v>Outer</v>
      </c>
      <c r="AO1170" s="48" t="str">
        <f t="shared" si="353"/>
        <v>0.6-0.7</v>
      </c>
      <c r="AP1170" s="49" t="str">
        <f t="shared" si="358"/>
        <v>19-20</v>
      </c>
      <c r="AQ1170" s="49" t="str">
        <f t="shared" si="359"/>
        <v>Feb</v>
      </c>
      <c r="AR1170" s="48" t="str">
        <f t="shared" si="360"/>
        <v>295-305</v>
      </c>
      <c r="AS1170" s="49" t="str">
        <f t="shared" si="354"/>
        <v>Inner-TI</v>
      </c>
    </row>
    <row r="1171" spans="5:45" x14ac:dyDescent="0.3">
      <c r="E1171" s="15">
        <v>40964.819444444445</v>
      </c>
      <c r="F1171" s="21">
        <v>7.33</v>
      </c>
      <c r="G1171" s="21">
        <v>915.79999542236305</v>
      </c>
      <c r="H1171" s="42">
        <v>1.2148730319918446</v>
      </c>
      <c r="I1171" s="35">
        <v>306.2</v>
      </c>
      <c r="J1171" s="43">
        <v>0.14597544338335608</v>
      </c>
      <c r="K1171" s="44">
        <v>0.42303115801292285</v>
      </c>
      <c r="L1171" s="26">
        <f t="shared" si="342"/>
        <v>7.3097452590471352</v>
      </c>
      <c r="M1171" s="26">
        <f t="shared" si="343"/>
        <v>0.48779466944336314</v>
      </c>
      <c r="N1171" s="96">
        <f t="shared" si="344"/>
        <v>8</v>
      </c>
      <c r="O1171" s="26">
        <f t="shared" si="345"/>
        <v>0.29652961583856924</v>
      </c>
      <c r="P1171" s="3">
        <f>IF(L1171&gt;'Power Curve'!$C$37,0,INDEX(Ci,$N1171,1)*POWER(1-O1171,3)+INDEX(Ci,$N1171,2)*3*O1171*POWER(1-O1171,2)+INDEX(Ci,$N1171,3)*3*POWER(O1171,2)*(1-O1171)+INDEX(Ci,$N1171,4)*POWER(O1171,3))</f>
        <v>678.70536222311807</v>
      </c>
      <c r="Q1171" s="3">
        <f>MAX(0,MIN(P1171-V1171+W1171,'Power Curve'!$C$39))</f>
        <v>689.01662738245727</v>
      </c>
      <c r="R1171" s="3">
        <f t="shared" si="346"/>
        <v>915.79999542236305</v>
      </c>
      <c r="S1171" s="3">
        <f t="shared" si="347"/>
        <v>-226.78336803990578</v>
      </c>
      <c r="T1171" s="3">
        <f t="shared" si="348"/>
        <v>226.78336803990578</v>
      </c>
      <c r="V1171" s="37">
        <f t="array" ref="V1171">SUM(_xlfn.NORM.DIST($AD$3:$AD$1003,$L1171,$AA1171,FALSE)*WindSpeedStep*$AE$3:$AE$1003)/AG1171</f>
        <v>674.4116775889828</v>
      </c>
      <c r="W1171" s="37">
        <f t="array" ref="W1171">SUM(_xlfn.NORM.DIST($AD$3:$AD$1003,$L1171,$AB1171,FALSE)*WindSpeedStep*$AE$3:$AE$1003)/AH1171</f>
        <v>684.722942748322</v>
      </c>
      <c r="Y1171" s="1">
        <f t="shared" si="349"/>
        <v>7</v>
      </c>
      <c r="Z1171" s="99">
        <f>IF(L1171&lt;'Power Curve'!$P$28,'Power Curve'!$Q$28,IF(L1171&gt;'Power Curve'!$P$29,'Power Curve'!$Q$29,INDEX(ReferenceTurbulence,Y1171)+(L1171-INDEX(ReferenceTurbulenceWindSpeed,Y1171))*(INDEX(ReferenceTurbulence,Y1171+1)-INDEX(ReferenceTurbulence,Y1171))/(INDEX(ReferenceTurbulenceWindSpeed,Y1171+1)-INDEX(ReferenceTurbulenceWindSpeed,Y1171))))</f>
        <v>0.11959039843865336</v>
      </c>
      <c r="AA1171" s="100">
        <f t="shared" si="355"/>
        <v>0.87417534801450436</v>
      </c>
      <c r="AB1171" s="29">
        <f t="shared" si="356"/>
        <v>1.0670433052087906</v>
      </c>
      <c r="AG1171" s="40">
        <f t="array" ref="AG1171">SUM(_xlfn.NORM.DIST($AD$3:$AD$1003,$F1171,$AA1171,FALSE)*WindSpeedStep)</f>
        <v>1.0000000000000031</v>
      </c>
      <c r="AH1171" s="40">
        <f t="array" ref="AH1171">SUM(_xlfn.NORM.DIST($AD$3:$AD$1003,$F1171,$AB1171,FALSE)*WindSpeedStep)</f>
        <v>0.99999999999772671</v>
      </c>
      <c r="AJ1171" s="47">
        <f t="shared" si="350"/>
        <v>7</v>
      </c>
      <c r="AK1171" s="83" t="b">
        <f>COUNTIF('Power Curve'!$D$2:$D$31,AJ1171)&gt;0</f>
        <v>1</v>
      </c>
      <c r="AL1171" s="83" t="b">
        <f t="shared" si="351"/>
        <v>0</v>
      </c>
      <c r="AM1171" s="83" t="b">
        <f t="shared" si="357"/>
        <v>1</v>
      </c>
      <c r="AN1171" s="47" t="str">
        <f t="shared" si="352"/>
        <v>Outer</v>
      </c>
      <c r="AO1171" s="48" t="str">
        <f t="shared" si="353"/>
        <v>0.4-0.5</v>
      </c>
      <c r="AP1171" s="49" t="str">
        <f t="shared" si="358"/>
        <v>19-20</v>
      </c>
      <c r="AQ1171" s="49" t="str">
        <f t="shared" si="359"/>
        <v>Feb</v>
      </c>
      <c r="AR1171" s="48" t="str">
        <f t="shared" si="360"/>
        <v>305-315</v>
      </c>
      <c r="AS1171" s="49" t="str">
        <f t="shared" si="354"/>
        <v>LWS-HTI</v>
      </c>
    </row>
    <row r="1172" spans="5:45" x14ac:dyDescent="0.3">
      <c r="E1172" s="15">
        <v>40964.826388888891</v>
      </c>
      <c r="F1172" s="21">
        <v>7.78</v>
      </c>
      <c r="G1172" s="21">
        <v>931.10000610351608</v>
      </c>
      <c r="H1172" s="42">
        <v>1.2144172727353566</v>
      </c>
      <c r="I1172" s="35">
        <v>309.3</v>
      </c>
      <c r="J1172" s="43">
        <v>0.14524421593830333</v>
      </c>
      <c r="K1172" s="44">
        <v>0.53292440185941592</v>
      </c>
      <c r="L1172" s="26">
        <f t="shared" si="342"/>
        <v>7.7575314680471594</v>
      </c>
      <c r="M1172" s="26">
        <f t="shared" si="343"/>
        <v>0.55700147151885759</v>
      </c>
      <c r="N1172" s="96">
        <f t="shared" si="344"/>
        <v>8</v>
      </c>
      <c r="O1172" s="26">
        <f t="shared" si="345"/>
        <v>0.74721800045564735</v>
      </c>
      <c r="P1172" s="3">
        <f>IF(L1172&gt;'Power Curve'!$C$37,0,INDEX(Ci,$N1172,1)*POWER(1-O1172,3)+INDEX(Ci,$N1172,2)*3*O1172*POWER(1-O1172,2)+INDEX(Ci,$N1172,3)*3*POWER(O1172,2)*(1-O1172)+INDEX(Ci,$N1172,4)*POWER(O1172,3))</f>
        <v>806.31781724260179</v>
      </c>
      <c r="Q1172" s="3">
        <f>MAX(0,MIN(P1172-V1172+W1172,'Power Curve'!$C$39))</f>
        <v>817.89182206717055</v>
      </c>
      <c r="R1172" s="3">
        <f t="shared" si="346"/>
        <v>931.10000610351608</v>
      </c>
      <c r="S1172" s="3">
        <f t="shared" si="347"/>
        <v>-113.20818403634553</v>
      </c>
      <c r="T1172" s="3">
        <f t="shared" si="348"/>
        <v>113.20818403634553</v>
      </c>
      <c r="V1172" s="37">
        <f t="array" ref="V1172">SUM(_xlfn.NORM.DIST($AD$3:$AD$1003,$L1172,$AA1172,FALSE)*WindSpeedStep*$AE$3:$AE$1003)/AG1172</f>
        <v>800.49941794181814</v>
      </c>
      <c r="W1172" s="37">
        <f t="array" ref="W1172">SUM(_xlfn.NORM.DIST($AD$3:$AD$1003,$L1172,$AB1172,FALSE)*WindSpeedStep*$AE$3:$AE$1003)/AH1172</f>
        <v>812.0734227663869</v>
      </c>
      <c r="Y1172" s="1">
        <f t="shared" si="349"/>
        <v>7</v>
      </c>
      <c r="Z1172" s="99">
        <f>IF(L1172&lt;'Power Curve'!$P$28,'Power Curve'!$Q$28,IF(L1172&gt;'Power Curve'!$P$29,'Power Curve'!$Q$29,INDEX(ReferenceTurbulence,Y1172)+(L1172-INDEX(ReferenceTurbulenceWindSpeed,Y1172))*(INDEX(ReferenceTurbulence,Y1172+1)-INDEX(ReferenceTurbulence,Y1172))/(INDEX(ReferenceTurbulenceWindSpeed,Y1172+1)-INDEX(ReferenceTurbulenceWindSpeed,Y1172))))</f>
        <v>0.11946602718976951</v>
      </c>
      <c r="AA1172" s="100">
        <f t="shared" si="355"/>
        <v>0.92676146528721448</v>
      </c>
      <c r="AB1172" s="29">
        <f t="shared" si="356"/>
        <v>1.1267365756932248</v>
      </c>
      <c r="AG1172" s="40">
        <f t="array" ref="AG1172">SUM(_xlfn.NORM.DIST($AD$3:$AD$1003,$F1172,$AA1172,FALSE)*WindSpeedStep)</f>
        <v>1.0000000000000031</v>
      </c>
      <c r="AH1172" s="40">
        <f t="array" ref="AH1172">SUM(_xlfn.NORM.DIST($AD$3:$AD$1003,$F1172,$AB1172,FALSE)*WindSpeedStep)</f>
        <v>0.99999999999819678</v>
      </c>
      <c r="AJ1172" s="47">
        <f t="shared" si="350"/>
        <v>8</v>
      </c>
      <c r="AK1172" s="83" t="b">
        <f>COUNTIF('Power Curve'!$D$2:$D$31,AJ1172)&gt;0</f>
        <v>1</v>
      </c>
      <c r="AL1172" s="83" t="b">
        <f t="shared" si="351"/>
        <v>0</v>
      </c>
      <c r="AM1172" s="83" t="b">
        <f t="shared" si="357"/>
        <v>1</v>
      </c>
      <c r="AN1172" s="47" t="str">
        <f t="shared" si="352"/>
        <v>Outer</v>
      </c>
      <c r="AO1172" s="48" t="str">
        <f t="shared" si="353"/>
        <v>0.5-0.6</v>
      </c>
      <c r="AP1172" s="49" t="str">
        <f t="shared" si="358"/>
        <v>19-20</v>
      </c>
      <c r="AQ1172" s="49" t="str">
        <f t="shared" si="359"/>
        <v>Feb</v>
      </c>
      <c r="AR1172" s="48" t="str">
        <f t="shared" si="360"/>
        <v>305-315</v>
      </c>
      <c r="AS1172" s="49" t="str">
        <f t="shared" si="354"/>
        <v>HWS-HTI</v>
      </c>
    </row>
    <row r="1173" spans="5:45" x14ac:dyDescent="0.3">
      <c r="E1173" s="15">
        <v>40964.833333333336</v>
      </c>
      <c r="F1173" s="21">
        <v>7.91</v>
      </c>
      <c r="G1173" s="21">
        <v>844.31998443603561</v>
      </c>
      <c r="H1173" s="42">
        <v>1.2136887665967599</v>
      </c>
      <c r="I1173" s="35">
        <v>312.7</v>
      </c>
      <c r="J1173" s="43">
        <v>0.13780025284450065</v>
      </c>
      <c r="K1173" s="44">
        <v>0.4801926351134978</v>
      </c>
      <c r="L1173" s="26">
        <f t="shared" si="342"/>
        <v>7.8855785954081554</v>
      </c>
      <c r="M1173" s="26">
        <f t="shared" si="343"/>
        <v>0.57679156782262198</v>
      </c>
      <c r="N1173" s="96">
        <f t="shared" si="344"/>
        <v>8</v>
      </c>
      <c r="O1173" s="26">
        <f t="shared" si="345"/>
        <v>0.8760950221800512</v>
      </c>
      <c r="P1173" s="3">
        <f>IF(L1173&gt;'Power Curve'!$C$37,0,INDEX(Ci,$N1173,1)*POWER(1-O1173,3)+INDEX(Ci,$N1173,2)*3*O1173*POWER(1-O1173,2)+INDEX(Ci,$N1173,3)*3*POWER(O1173,2)*(1-O1173)+INDEX(Ci,$N1173,4)*POWER(O1173,3))</f>
        <v>844.09132654231587</v>
      </c>
      <c r="Q1173" s="3">
        <f>MAX(0,MIN(P1173-V1173+W1173,'Power Curve'!$C$39))</f>
        <v>852.42355281007849</v>
      </c>
      <c r="R1173" s="3">
        <f t="shared" si="346"/>
        <v>844.31998443603561</v>
      </c>
      <c r="S1173" s="3">
        <f t="shared" si="347"/>
        <v>8.1035683740428794</v>
      </c>
      <c r="T1173" s="3">
        <f t="shared" si="348"/>
        <v>8.1035683740428794</v>
      </c>
      <c r="V1173" s="37">
        <f t="array" ref="V1173">SUM(_xlfn.NORM.DIST($AD$3:$AD$1003,$L1173,$AA1173,FALSE)*WindSpeedStep*$AE$3:$AE$1003)/AG1173</f>
        <v>838.75078697113452</v>
      </c>
      <c r="W1173" s="37">
        <f t="array" ref="W1173">SUM(_xlfn.NORM.DIST($AD$3:$AD$1003,$L1173,$AB1173,FALSE)*WindSpeedStep*$AE$3:$AE$1003)/AH1173</f>
        <v>847.08301323889714</v>
      </c>
      <c r="Y1173" s="1">
        <f t="shared" si="349"/>
        <v>7</v>
      </c>
      <c r="Z1173" s="99">
        <f>IF(L1173&lt;'Power Curve'!$P$28,'Power Curve'!$Q$28,IF(L1173&gt;'Power Curve'!$P$29,'Power Curve'!$Q$29,INDEX(ReferenceTurbulence,Y1173)+(L1173-INDEX(ReferenceTurbulenceWindSpeed,Y1173))*(INDEX(ReferenceTurbulence,Y1173+1)-INDEX(ReferenceTurbulence,Y1173))/(INDEX(ReferenceTurbulenceWindSpeed,Y1173+1)-INDEX(ReferenceTurbulenceWindSpeed,Y1173))))</f>
        <v>0.11943046249209505</v>
      </c>
      <c r="AA1173" s="100">
        <f t="shared" si="355"/>
        <v>0.94177829866736129</v>
      </c>
      <c r="AB1173" s="29">
        <f t="shared" si="356"/>
        <v>1.0866347242724261</v>
      </c>
      <c r="AG1173" s="40">
        <f t="array" ref="AG1173">SUM(_xlfn.NORM.DIST($AD$3:$AD$1003,$F1173,$AA1173,FALSE)*WindSpeedStep)</f>
        <v>1.000000000000004</v>
      </c>
      <c r="AH1173" s="40">
        <f t="array" ref="AH1173">SUM(_xlfn.NORM.DIST($AD$3:$AD$1003,$F1173,$AB1173,FALSE)*WindSpeedStep)</f>
        <v>0.99999999999988642</v>
      </c>
      <c r="AJ1173" s="47">
        <f t="shared" si="350"/>
        <v>8</v>
      </c>
      <c r="AK1173" s="83" t="b">
        <f>COUNTIF('Power Curve'!$D$2:$D$31,AJ1173)&gt;0</f>
        <v>1</v>
      </c>
      <c r="AL1173" s="83" t="b">
        <f t="shared" si="351"/>
        <v>0</v>
      </c>
      <c r="AM1173" s="83" t="b">
        <f t="shared" si="357"/>
        <v>1</v>
      </c>
      <c r="AN1173" s="47" t="str">
        <f t="shared" si="352"/>
        <v>Outer</v>
      </c>
      <c r="AO1173" s="48" t="str">
        <f t="shared" si="353"/>
        <v>0.5-0.6</v>
      </c>
      <c r="AP1173" s="49" t="str">
        <f t="shared" si="358"/>
        <v>20-21</v>
      </c>
      <c r="AQ1173" s="49" t="str">
        <f t="shared" si="359"/>
        <v>Feb</v>
      </c>
      <c r="AR1173" s="48" t="str">
        <f t="shared" si="360"/>
        <v>305-315</v>
      </c>
      <c r="AS1173" s="49" t="str">
        <f t="shared" si="354"/>
        <v>Inner-TI</v>
      </c>
    </row>
    <row r="1174" spans="5:45" x14ac:dyDescent="0.3">
      <c r="E1174" s="15">
        <v>40964.840277777781</v>
      </c>
      <c r="F1174" s="21">
        <v>7.99</v>
      </c>
      <c r="G1174" s="21">
        <v>876.86999130249023</v>
      </c>
      <c r="H1174" s="42">
        <v>1.2147895641829447</v>
      </c>
      <c r="I1174" s="35">
        <v>311.2</v>
      </c>
      <c r="J1174" s="43">
        <v>0.12015018773466833</v>
      </c>
      <c r="K1174" s="44">
        <v>0.50298002737625092</v>
      </c>
      <c r="L1174" s="26">
        <f t="shared" si="342"/>
        <v>7.967739020613501</v>
      </c>
      <c r="M1174" s="26">
        <f t="shared" si="343"/>
        <v>0.58948972638878838</v>
      </c>
      <c r="N1174" s="96">
        <f t="shared" si="344"/>
        <v>8</v>
      </c>
      <c r="O1174" s="26">
        <f t="shared" si="345"/>
        <v>0.95878794253135091</v>
      </c>
      <c r="P1174" s="3">
        <f>IF(L1174&gt;'Power Curve'!$C$37,0,INDEX(Ci,$N1174,1)*POWER(1-O1174,3)+INDEX(Ci,$N1174,2)*3*O1174*POWER(1-O1174,2)+INDEX(Ci,$N1174,3)*3*POWER(O1174,2)*(1-O1174)+INDEX(Ci,$N1174,4)*POWER(O1174,3))</f>
        <v>868.52262548495696</v>
      </c>
      <c r="Q1174" s="3">
        <f>MAX(0,MIN(P1174-V1174+W1174,'Power Curve'!$C$39))</f>
        <v>868.85227472591521</v>
      </c>
      <c r="R1174" s="3">
        <f t="shared" si="346"/>
        <v>876.86999130249023</v>
      </c>
      <c r="S1174" s="3">
        <f t="shared" si="347"/>
        <v>-8.017716576575026</v>
      </c>
      <c r="T1174" s="3">
        <f t="shared" si="348"/>
        <v>8.017716576575026</v>
      </c>
      <c r="V1174" s="37">
        <f t="array" ref="V1174">SUM(_xlfn.NORM.DIST($AD$3:$AD$1003,$L1174,$AA1174,FALSE)*WindSpeedStep*$AE$3:$AE$1003)/AG1174</f>
        <v>863.81003323750826</v>
      </c>
      <c r="W1174" s="37">
        <f t="array" ref="W1174">SUM(_xlfn.NORM.DIST($AD$3:$AD$1003,$L1174,$AB1174,FALSE)*WindSpeedStep*$AE$3:$AE$1003)/AH1174</f>
        <v>864.13968247846651</v>
      </c>
      <c r="Y1174" s="1">
        <f t="shared" si="349"/>
        <v>7</v>
      </c>
      <c r="Z1174" s="99">
        <f>IF(L1174&lt;'Power Curve'!$P$28,'Power Curve'!$Q$28,IF(L1174&gt;'Power Curve'!$P$29,'Power Curve'!$Q$29,INDEX(ReferenceTurbulence,Y1174)+(L1174-INDEX(ReferenceTurbulenceWindSpeed,Y1174))*(INDEX(ReferenceTurbulence,Y1174+1)-INDEX(ReferenceTurbulence,Y1174))/(INDEX(ReferenceTurbulenceWindSpeed,Y1174+1)-INDEX(ReferenceTurbulenceWindSpeed,Y1174))))</f>
        <v>0.11940764268548591</v>
      </c>
      <c r="AA1174" s="100">
        <f t="shared" si="355"/>
        <v>0.95140893398462045</v>
      </c>
      <c r="AB1174" s="29">
        <f t="shared" si="356"/>
        <v>0.95732533914755458</v>
      </c>
      <c r="AG1174" s="40">
        <f t="array" ref="AG1174">SUM(_xlfn.NORM.DIST($AD$3:$AD$1003,$F1174,$AA1174,FALSE)*WindSpeedStep)</f>
        <v>1.0000000000000033</v>
      </c>
      <c r="AH1174" s="40">
        <f t="array" ref="AH1174">SUM(_xlfn.NORM.DIST($AD$3:$AD$1003,$F1174,$AB1174,FALSE)*WindSpeedStep)</f>
        <v>1.000000000000004</v>
      </c>
      <c r="AJ1174" s="47">
        <f t="shared" si="350"/>
        <v>8</v>
      </c>
      <c r="AK1174" s="83" t="b">
        <f>COUNTIF('Power Curve'!$D$2:$D$31,AJ1174)&gt;0</f>
        <v>1</v>
      </c>
      <c r="AL1174" s="83" t="b">
        <f t="shared" si="351"/>
        <v>0</v>
      </c>
      <c r="AM1174" s="83" t="b">
        <f t="shared" si="357"/>
        <v>1</v>
      </c>
      <c r="AN1174" s="47" t="str">
        <f t="shared" si="352"/>
        <v>Outer</v>
      </c>
      <c r="AO1174" s="48" t="str">
        <f t="shared" si="353"/>
        <v>0.5-0.6</v>
      </c>
      <c r="AP1174" s="49" t="str">
        <f t="shared" si="358"/>
        <v>20-21</v>
      </c>
      <c r="AQ1174" s="49" t="str">
        <f t="shared" si="359"/>
        <v>Feb</v>
      </c>
      <c r="AR1174" s="48" t="str">
        <f t="shared" si="360"/>
        <v>305-315</v>
      </c>
      <c r="AS1174" s="49" t="str">
        <f t="shared" si="354"/>
        <v>Inner-TI</v>
      </c>
    </row>
    <row r="1175" spans="5:45" x14ac:dyDescent="0.3">
      <c r="E1175" s="15">
        <v>40964.847222222219</v>
      </c>
      <c r="F1175" s="21">
        <v>7.87</v>
      </c>
      <c r="G1175" s="21">
        <v>997.19001770019554</v>
      </c>
      <c r="H1175" s="42">
        <v>1.2144706274983923</v>
      </c>
      <c r="I1175" s="35">
        <v>314.3</v>
      </c>
      <c r="J1175" s="43">
        <v>0.17916137229987292</v>
      </c>
      <c r="K1175" s="44">
        <v>0.37038598546077689</v>
      </c>
      <c r="L1175" s="26">
        <f t="shared" si="342"/>
        <v>7.847386469484686</v>
      </c>
      <c r="M1175" s="26">
        <f t="shared" si="343"/>
        <v>0.5708888516457874</v>
      </c>
      <c r="N1175" s="96">
        <f t="shared" si="344"/>
        <v>8</v>
      </c>
      <c r="O1175" s="26">
        <f t="shared" si="345"/>
        <v>0.83765536684546815</v>
      </c>
      <c r="P1175" s="3">
        <f>IF(L1175&gt;'Power Curve'!$C$37,0,INDEX(Ci,$N1175,1)*POWER(1-O1175,3)+INDEX(Ci,$N1175,2)*3*O1175*POWER(1-O1175,2)+INDEX(Ci,$N1175,3)*3*POWER(O1175,2)*(1-O1175)+INDEX(Ci,$N1175,4)*POWER(O1175,3))</f>
        <v>832.78231900194226</v>
      </c>
      <c r="Q1175" s="3">
        <f>MAX(0,MIN(P1175-V1175+W1175,'Power Curve'!$C$39))</f>
        <v>860.52460783147524</v>
      </c>
      <c r="R1175" s="3">
        <f t="shared" si="346"/>
        <v>997.19001770019554</v>
      </c>
      <c r="S1175" s="3">
        <f t="shared" si="347"/>
        <v>-136.6654098687203</v>
      </c>
      <c r="T1175" s="3">
        <f t="shared" si="348"/>
        <v>136.6654098687203</v>
      </c>
      <c r="V1175" s="37">
        <f t="array" ref="V1175">SUM(_xlfn.NORM.DIST($AD$3:$AD$1003,$L1175,$AA1175,FALSE)*WindSpeedStep*$AE$3:$AE$1003)/AG1175</f>
        <v>827.23888735305377</v>
      </c>
      <c r="W1175" s="37">
        <f t="array" ref="W1175">SUM(_xlfn.NORM.DIST($AD$3:$AD$1003,$L1175,$AB1175,FALSE)*WindSpeedStep*$AE$3:$AE$1003)/AH1175</f>
        <v>854.98117618258675</v>
      </c>
      <c r="Y1175" s="1">
        <f t="shared" si="349"/>
        <v>7</v>
      </c>
      <c r="Z1175" s="99">
        <f>IF(L1175&lt;'Power Curve'!$P$28,'Power Curve'!$Q$28,IF(L1175&gt;'Power Curve'!$P$29,'Power Curve'!$Q$29,INDEX(ReferenceTurbulence,Y1175)+(L1175-INDEX(ReferenceTurbulenceWindSpeed,Y1175))*(INDEX(ReferenceTurbulence,Y1175+1)-INDEX(ReferenceTurbulence,Y1175))/(INDEX(ReferenceTurbulenceWindSpeed,Y1175+1)-INDEX(ReferenceTurbulenceWindSpeed,Y1175))))</f>
        <v>0.11944107023816486</v>
      </c>
      <c r="AA1175" s="100">
        <f t="shared" si="355"/>
        <v>0.93730023848774491</v>
      </c>
      <c r="AB1175" s="29">
        <f t="shared" si="356"/>
        <v>1.4059485288403311</v>
      </c>
      <c r="AG1175" s="40">
        <f t="array" ref="AG1175">SUM(_xlfn.NORM.DIST($AD$3:$AD$1003,$F1175,$AA1175,FALSE)*WindSpeedStep)</f>
        <v>1.0000000000000038</v>
      </c>
      <c r="AH1175" s="40">
        <f t="array" ref="AH1175">SUM(_xlfn.NORM.DIST($AD$3:$AD$1003,$F1175,$AB1175,FALSE)*WindSpeedStep)</f>
        <v>0.99999999121625527</v>
      </c>
      <c r="AJ1175" s="47">
        <f t="shared" si="350"/>
        <v>8</v>
      </c>
      <c r="AK1175" s="83" t="b">
        <f>COUNTIF('Power Curve'!$D$2:$D$31,AJ1175)&gt;0</f>
        <v>1</v>
      </c>
      <c r="AL1175" s="83" t="b">
        <f t="shared" si="351"/>
        <v>0</v>
      </c>
      <c r="AM1175" s="83" t="b">
        <f t="shared" si="357"/>
        <v>1</v>
      </c>
      <c r="AN1175" s="47" t="str">
        <f t="shared" si="352"/>
        <v>Outer</v>
      </c>
      <c r="AO1175" s="48" t="str">
        <f t="shared" si="353"/>
        <v>0.5-0.6</v>
      </c>
      <c r="AP1175" s="49" t="str">
        <f t="shared" si="358"/>
        <v>20-21</v>
      </c>
      <c r="AQ1175" s="49" t="str">
        <f t="shared" si="359"/>
        <v>Feb</v>
      </c>
      <c r="AR1175" s="48" t="str">
        <f t="shared" si="360"/>
        <v>305-315</v>
      </c>
      <c r="AS1175" s="49" t="str">
        <f t="shared" si="354"/>
        <v>HWS-HTI</v>
      </c>
    </row>
    <row r="1176" spans="5:45" x14ac:dyDescent="0.3">
      <c r="E1176" s="15">
        <v>40964.854166666664</v>
      </c>
      <c r="F1176" s="21">
        <v>8.2100000000000009</v>
      </c>
      <c r="G1176" s="21">
        <v>1194.2100448608371</v>
      </c>
      <c r="H1176" s="42">
        <v>1.2147972737134269</v>
      </c>
      <c r="I1176" s="35">
        <v>312</v>
      </c>
      <c r="J1176" s="43">
        <v>0.16930572472594393</v>
      </c>
      <c r="K1176" s="44">
        <v>0.3597419164931413</v>
      </c>
      <c r="L1176" s="26">
        <f t="shared" si="342"/>
        <v>8.1871433970346743</v>
      </c>
      <c r="M1176" s="26">
        <f t="shared" si="343"/>
        <v>0.62339938003217832</v>
      </c>
      <c r="N1176" s="96">
        <f t="shared" si="344"/>
        <v>9</v>
      </c>
      <c r="O1176" s="26">
        <f t="shared" si="345"/>
        <v>0.17837710355734906</v>
      </c>
      <c r="P1176" s="3">
        <f>IF(L1176&gt;'Power Curve'!$C$37,0,INDEX(Ci,$N1176,1)*POWER(1-O1176,3)+INDEX(Ci,$N1176,2)*3*O1176*POWER(1-O1176,2)+INDEX(Ci,$N1176,3)*3*POWER(O1176,2)*(1-O1176)+INDEX(Ci,$N1176,4)*POWER(O1176,3))</f>
        <v>934.84452198734823</v>
      </c>
      <c r="Q1176" s="3">
        <f>MAX(0,MIN(P1176-V1176+W1176,'Power Curve'!$C$39))</f>
        <v>956.48224956370643</v>
      </c>
      <c r="R1176" s="3">
        <f t="shared" si="346"/>
        <v>1194.2100448608371</v>
      </c>
      <c r="S1176" s="3">
        <f t="shared" si="347"/>
        <v>-237.72779529713068</v>
      </c>
      <c r="T1176" s="3">
        <f t="shared" si="348"/>
        <v>237.72779529713068</v>
      </c>
      <c r="V1176" s="37">
        <f t="array" ref="V1176">SUM(_xlfn.NORM.DIST($AD$3:$AD$1003,$L1176,$AA1176,FALSE)*WindSpeedStep*$AE$3:$AE$1003)/AG1176</f>
        <v>932.76662989098179</v>
      </c>
      <c r="W1176" s="37">
        <f t="array" ref="W1176">SUM(_xlfn.NORM.DIST($AD$3:$AD$1003,$L1176,$AB1176,FALSE)*WindSpeedStep*$AE$3:$AE$1003)/AH1176</f>
        <v>954.40435746733999</v>
      </c>
      <c r="Y1176" s="1">
        <f t="shared" si="349"/>
        <v>8</v>
      </c>
      <c r="Z1176" s="99">
        <f>IF(L1176&lt;'Power Curve'!$P$28,'Power Curve'!$Q$28,IF(L1176&gt;'Power Curve'!$P$29,'Power Curve'!$Q$29,INDEX(ReferenceTurbulence,Y1176)+(L1176-INDEX(ReferenceTurbulenceWindSpeed,Y1176))*(INDEX(ReferenceTurbulence,Y1176+1)-INDEX(ReferenceTurbulence,Y1176))/(INDEX(ReferenceTurbulenceWindSpeed,Y1176+1)-INDEX(ReferenceTurbulenceWindSpeed,Y1176))))</f>
        <v>0.1196012864909706</v>
      </c>
      <c r="AA1176" s="100">
        <f t="shared" si="355"/>
        <v>0.97919288297140228</v>
      </c>
      <c r="AB1176" s="29">
        <f t="shared" si="356"/>
        <v>1.3861302462701821</v>
      </c>
      <c r="AG1176" s="40">
        <f t="array" ref="AG1176">SUM(_xlfn.NORM.DIST($AD$3:$AD$1003,$F1176,$AA1176,FALSE)*WindSpeedStep)</f>
        <v>1.0000000000000038</v>
      </c>
      <c r="AH1176" s="40">
        <f t="array" ref="AH1176">SUM(_xlfn.NORM.DIST($AD$3:$AD$1003,$F1176,$AB1176,FALSE)*WindSpeedStep)</f>
        <v>0.99999999874133405</v>
      </c>
      <c r="AJ1176" s="47">
        <f t="shared" si="350"/>
        <v>8</v>
      </c>
      <c r="AK1176" s="83" t="b">
        <f>COUNTIF('Power Curve'!$D$2:$D$31,AJ1176)&gt;0</f>
        <v>1</v>
      </c>
      <c r="AL1176" s="83" t="b">
        <f t="shared" si="351"/>
        <v>0</v>
      </c>
      <c r="AM1176" s="83" t="b">
        <f t="shared" si="357"/>
        <v>1</v>
      </c>
      <c r="AN1176" s="47" t="str">
        <f t="shared" si="352"/>
        <v>Outer</v>
      </c>
      <c r="AO1176" s="48" t="str">
        <f t="shared" si="353"/>
        <v>0.6-0.7</v>
      </c>
      <c r="AP1176" s="49" t="str">
        <f t="shared" si="358"/>
        <v>20-21</v>
      </c>
      <c r="AQ1176" s="49" t="str">
        <f t="shared" si="359"/>
        <v>Feb</v>
      </c>
      <c r="AR1176" s="48" t="str">
        <f t="shared" si="360"/>
        <v>305-315</v>
      </c>
      <c r="AS1176" s="49" t="str">
        <f t="shared" si="354"/>
        <v>HWS-HTI</v>
      </c>
    </row>
    <row r="1177" spans="5:45" x14ac:dyDescent="0.3">
      <c r="E1177" s="15">
        <v>40964.861111111109</v>
      </c>
      <c r="F1177" s="21">
        <v>8.2100000000000009</v>
      </c>
      <c r="G1177" s="21">
        <v>919.67002487182663</v>
      </c>
      <c r="H1177" s="42">
        <v>1.2148884062052545</v>
      </c>
      <c r="I1177" s="35">
        <v>309.89999999999998</v>
      </c>
      <c r="J1177" s="43">
        <v>0.1766138855054811</v>
      </c>
      <c r="K1177" s="44">
        <v>0.29420855270952861</v>
      </c>
      <c r="L1177" s="26">
        <f t="shared" si="342"/>
        <v>8.1873481214876414</v>
      </c>
      <c r="M1177" s="26">
        <f t="shared" si="343"/>
        <v>0.62343102085632995</v>
      </c>
      <c r="N1177" s="96">
        <f t="shared" si="344"/>
        <v>9</v>
      </c>
      <c r="O1177" s="26">
        <f t="shared" si="345"/>
        <v>0.17858173554987722</v>
      </c>
      <c r="P1177" s="3">
        <f>IF(L1177&gt;'Power Curve'!$C$37,0,INDEX(Ci,$N1177,1)*POWER(1-O1177,3)+INDEX(Ci,$N1177,2)*3*O1177*POWER(1-O1177,2)+INDEX(Ci,$N1177,3)*3*POWER(O1177,2)*(1-O1177)+INDEX(Ci,$N1177,4)*POWER(O1177,3))</f>
        <v>934.90743756997369</v>
      </c>
      <c r="Q1177" s="3">
        <f>MAX(0,MIN(P1177-V1177+W1177,'Power Curve'!$C$39))</f>
        <v>959.33502983711981</v>
      </c>
      <c r="R1177" s="3">
        <f t="shared" si="346"/>
        <v>919.67002487182663</v>
      </c>
      <c r="S1177" s="3">
        <f t="shared" si="347"/>
        <v>39.665004965293178</v>
      </c>
      <c r="T1177" s="3">
        <f t="shared" si="348"/>
        <v>39.665004965293178</v>
      </c>
      <c r="V1177" s="37">
        <f t="array" ref="V1177">SUM(_xlfn.NORM.DIST($AD$3:$AD$1003,$L1177,$AA1177,FALSE)*WindSpeedStep*$AE$3:$AE$1003)/AG1177</f>
        <v>932.83225889635764</v>
      </c>
      <c r="W1177" s="37">
        <f t="array" ref="W1177">SUM(_xlfn.NORM.DIST($AD$3:$AD$1003,$L1177,$AB1177,FALSE)*WindSpeedStep*$AE$3:$AE$1003)/AH1177</f>
        <v>957.25985116350375</v>
      </c>
      <c r="Y1177" s="1">
        <f t="shared" si="349"/>
        <v>8</v>
      </c>
      <c r="Z1177" s="99">
        <f>IF(L1177&lt;'Power Curve'!$P$28,'Power Curve'!$Q$28,IF(L1177&gt;'Power Curve'!$P$29,'Power Curve'!$Q$29,INDEX(ReferenceTurbulence,Y1177)+(L1177-INDEX(ReferenceTurbulenceWindSpeed,Y1177))*(INDEX(ReferenceTurbulence,Y1177+1)-INDEX(ReferenceTurbulence,Y1177))/(INDEX(ReferenceTurbulenceWindSpeed,Y1177+1)-INDEX(ReferenceTurbulenceWindSpeed,Y1177))))</f>
        <v>0.11960152168348386</v>
      </c>
      <c r="AA1177" s="100">
        <f t="shared" si="355"/>
        <v>0.97921929388233497</v>
      </c>
      <c r="AB1177" s="29">
        <f t="shared" si="356"/>
        <v>1.4459993637219339</v>
      </c>
      <c r="AG1177" s="40">
        <f t="array" ref="AG1177">SUM(_xlfn.NORM.DIST($AD$3:$AD$1003,$F1177,$AA1177,FALSE)*WindSpeedStep)</f>
        <v>1.0000000000000033</v>
      </c>
      <c r="AH1177" s="40">
        <f t="array" ref="AH1177">SUM(_xlfn.NORM.DIST($AD$3:$AD$1003,$F1177,$AB1177,FALSE)*WindSpeedStep)</f>
        <v>0.99999999446457188</v>
      </c>
      <c r="AJ1177" s="47">
        <f t="shared" si="350"/>
        <v>8</v>
      </c>
      <c r="AK1177" s="83" t="b">
        <f>COUNTIF('Power Curve'!$D$2:$D$31,AJ1177)&gt;0</f>
        <v>1</v>
      </c>
      <c r="AL1177" s="83" t="b">
        <f t="shared" si="351"/>
        <v>0</v>
      </c>
      <c r="AM1177" s="83" t="b">
        <f t="shared" si="357"/>
        <v>1</v>
      </c>
      <c r="AN1177" s="47" t="str">
        <f t="shared" si="352"/>
        <v>Outer</v>
      </c>
      <c r="AO1177" s="48" t="str">
        <f t="shared" si="353"/>
        <v>0.6-0.7</v>
      </c>
      <c r="AP1177" s="49" t="str">
        <f t="shared" si="358"/>
        <v>20-21</v>
      </c>
      <c r="AQ1177" s="49" t="str">
        <f t="shared" si="359"/>
        <v>Feb</v>
      </c>
      <c r="AR1177" s="48" t="str">
        <f t="shared" si="360"/>
        <v>305-315</v>
      </c>
      <c r="AS1177" s="49" t="str">
        <f t="shared" si="354"/>
        <v>HWS-HTI</v>
      </c>
    </row>
    <row r="1178" spans="5:45" x14ac:dyDescent="0.3">
      <c r="E1178" s="15">
        <v>40964.868055555555</v>
      </c>
      <c r="F1178" s="21">
        <v>8.1199999999999992</v>
      </c>
      <c r="G1178" s="21">
        <v>1113.3599700927784</v>
      </c>
      <c r="H1178" s="42">
        <v>1.215397431954675</v>
      </c>
      <c r="I1178" s="35">
        <v>312.10000000000002</v>
      </c>
      <c r="J1178" s="43">
        <v>0.12438423645320199</v>
      </c>
      <c r="K1178" s="44">
        <v>0.32645301322403453</v>
      </c>
      <c r="L1178" s="26">
        <f t="shared" si="342"/>
        <v>8.0987272154756269</v>
      </c>
      <c r="M1178" s="26">
        <f t="shared" si="343"/>
        <v>0.60973437415561804</v>
      </c>
      <c r="N1178" s="96">
        <f t="shared" si="344"/>
        <v>9</v>
      </c>
      <c r="O1178" s="26">
        <f t="shared" si="345"/>
        <v>9.000085371546919E-2</v>
      </c>
      <c r="P1178" s="3">
        <f>IF(L1178&gt;'Power Curve'!$C$37,0,INDEX(Ci,$N1178,1)*POWER(1-O1178,3)+INDEX(Ci,$N1178,2)*3*O1178*POWER(1-O1178,2)+INDEX(Ci,$N1178,3)*3*POWER(O1178,2)*(1-O1178)+INDEX(Ci,$N1178,4)*POWER(O1178,3))</f>
        <v>907.8499180017875</v>
      </c>
      <c r="Q1178" s="3">
        <f>MAX(0,MIN(P1178-V1178+W1178,'Power Curve'!$C$39))</f>
        <v>910.06919286840798</v>
      </c>
      <c r="R1178" s="3">
        <f t="shared" si="346"/>
        <v>1113.3599700927784</v>
      </c>
      <c r="S1178" s="3">
        <f t="shared" si="347"/>
        <v>-203.29077722437046</v>
      </c>
      <c r="T1178" s="3">
        <f t="shared" si="348"/>
        <v>203.29077722437046</v>
      </c>
      <c r="V1178" s="37">
        <f t="array" ref="V1178">SUM(_xlfn.NORM.DIST($AD$3:$AD$1003,$L1178,$AA1178,FALSE)*WindSpeedStep*$AE$3:$AE$1003)/AG1178</f>
        <v>904.6382895086698</v>
      </c>
      <c r="W1178" s="37">
        <f t="array" ref="W1178">SUM(_xlfn.NORM.DIST($AD$3:$AD$1003,$L1178,$AB1178,FALSE)*WindSpeedStep*$AE$3:$AE$1003)/AH1178</f>
        <v>906.85756437529028</v>
      </c>
      <c r="Y1178" s="1">
        <f t="shared" si="349"/>
        <v>8</v>
      </c>
      <c r="Z1178" s="99">
        <f>IF(L1178&lt;'Power Curve'!$P$28,'Power Curve'!$Q$28,IF(L1178&gt;'Power Curve'!$P$29,'Power Curve'!$Q$29,INDEX(ReferenceTurbulence,Y1178)+(L1178-INDEX(ReferenceTurbulenceWindSpeed,Y1178))*(INDEX(ReferenceTurbulence,Y1178+1)-INDEX(ReferenceTurbulence,Y1178))/(INDEX(ReferenceTurbulenceWindSpeed,Y1178+1)-INDEX(ReferenceTurbulenceWindSpeed,Y1178))))</f>
        <v>0.1194997117955547</v>
      </c>
      <c r="AA1178" s="100">
        <f t="shared" si="355"/>
        <v>0.96779556816015266</v>
      </c>
      <c r="AB1178" s="29">
        <f t="shared" si="356"/>
        <v>1.0073540009397024</v>
      </c>
      <c r="AG1178" s="40">
        <f t="array" ref="AG1178">SUM(_xlfn.NORM.DIST($AD$3:$AD$1003,$F1178,$AA1178,FALSE)*WindSpeedStep)</f>
        <v>1.0000000000000038</v>
      </c>
      <c r="AH1178" s="40">
        <f t="array" ref="AH1178">SUM(_xlfn.NORM.DIST($AD$3:$AD$1003,$F1178,$AB1178,FALSE)*WindSpeedStep)</f>
        <v>1.0000000000000036</v>
      </c>
      <c r="AJ1178" s="47">
        <f t="shared" si="350"/>
        <v>8</v>
      </c>
      <c r="AK1178" s="83" t="b">
        <f>COUNTIF('Power Curve'!$D$2:$D$31,AJ1178)&gt;0</f>
        <v>1</v>
      </c>
      <c r="AL1178" s="83" t="b">
        <f t="shared" si="351"/>
        <v>0</v>
      </c>
      <c r="AM1178" s="83" t="b">
        <f t="shared" si="357"/>
        <v>1</v>
      </c>
      <c r="AN1178" s="47" t="str">
        <f t="shared" si="352"/>
        <v>Outer</v>
      </c>
      <c r="AO1178" s="48" t="str">
        <f t="shared" si="353"/>
        <v>0.6-0.7</v>
      </c>
      <c r="AP1178" s="49" t="str">
        <f t="shared" si="358"/>
        <v>20-21</v>
      </c>
      <c r="AQ1178" s="49" t="str">
        <f t="shared" si="359"/>
        <v>Feb</v>
      </c>
      <c r="AR1178" s="48" t="str">
        <f t="shared" si="360"/>
        <v>305-315</v>
      </c>
      <c r="AS1178" s="49" t="str">
        <f t="shared" si="354"/>
        <v>Inner-TI</v>
      </c>
    </row>
    <row r="1179" spans="5:45" x14ac:dyDescent="0.3">
      <c r="E1179" s="15">
        <v>40964.875</v>
      </c>
      <c r="F1179" s="21">
        <v>7.92</v>
      </c>
      <c r="G1179" s="21">
        <v>1072.3300323486328</v>
      </c>
      <c r="H1179" s="42">
        <v>1.2153593983211104</v>
      </c>
      <c r="I1179" s="35">
        <v>314.60000000000002</v>
      </c>
      <c r="J1179" s="43">
        <v>0.1388888888888889</v>
      </c>
      <c r="K1179" s="44">
        <v>0.34119422830020779</v>
      </c>
      <c r="L1179" s="26">
        <f t="shared" si="342"/>
        <v>7.8991687773000381</v>
      </c>
      <c r="M1179" s="26">
        <f t="shared" si="343"/>
        <v>0.57889197424304717</v>
      </c>
      <c r="N1179" s="96">
        <f t="shared" si="344"/>
        <v>8</v>
      </c>
      <c r="O1179" s="26">
        <f t="shared" si="345"/>
        <v>0.88977328426226843</v>
      </c>
      <c r="P1179" s="3">
        <f>IF(L1179&gt;'Power Curve'!$C$37,0,INDEX(Ci,$N1179,1)*POWER(1-O1179,3)+INDEX(Ci,$N1179,2)*3*O1179*POWER(1-O1179,2)+INDEX(Ci,$N1179,3)*3*POWER(O1179,2)*(1-O1179)+INDEX(Ci,$N1179,4)*POWER(O1179,3))</f>
        <v>848.12326726908975</v>
      </c>
      <c r="Q1179" s="3">
        <f>MAX(0,MIN(P1179-V1179+W1179,'Power Curve'!$C$39))</f>
        <v>856.98367600518611</v>
      </c>
      <c r="R1179" s="3">
        <f t="shared" si="346"/>
        <v>1072.3300323486328</v>
      </c>
      <c r="S1179" s="3">
        <f t="shared" si="347"/>
        <v>-215.3463563434467</v>
      </c>
      <c r="T1179" s="3">
        <f t="shared" si="348"/>
        <v>215.3463563434467</v>
      </c>
      <c r="V1179" s="37">
        <f t="array" ref="V1179">SUM(_xlfn.NORM.DIST($AD$3:$AD$1003,$L1179,$AA1179,FALSE)*WindSpeedStep*$AE$3:$AE$1003)/AG1179</f>
        <v>842.86816141295924</v>
      </c>
      <c r="W1179" s="37">
        <f t="array" ref="W1179">SUM(_xlfn.NORM.DIST($AD$3:$AD$1003,$L1179,$AB1179,FALSE)*WindSpeedStep*$AE$3:$AE$1003)/AH1179</f>
        <v>851.7285701490556</v>
      </c>
      <c r="Y1179" s="1">
        <f t="shared" si="349"/>
        <v>7</v>
      </c>
      <c r="Z1179" s="99">
        <f>IF(L1179&lt;'Power Curve'!$P$28,'Power Curve'!$Q$28,IF(L1179&gt;'Power Curve'!$P$29,'Power Curve'!$Q$29,INDEX(ReferenceTurbulence,Y1179)+(L1179-INDEX(ReferenceTurbulenceWindSpeed,Y1179))*(INDEX(ReferenceTurbulence,Y1179+1)-INDEX(ReferenceTurbulence,Y1179))/(INDEX(ReferenceTurbulenceWindSpeed,Y1179+1)-INDEX(ReferenceTurbulenceWindSpeed,Y1179))))</f>
        <v>0.1194266878606739</v>
      </c>
      <c r="AA1179" s="100">
        <f t="shared" si="355"/>
        <v>0.94337156392539268</v>
      </c>
      <c r="AB1179" s="29">
        <f t="shared" si="356"/>
        <v>1.0971067746250054</v>
      </c>
      <c r="AG1179" s="40">
        <f t="array" ref="AG1179">SUM(_xlfn.NORM.DIST($AD$3:$AD$1003,$F1179,$AA1179,FALSE)*WindSpeedStep)</f>
        <v>1.0000000000000036</v>
      </c>
      <c r="AH1179" s="40">
        <f t="array" ref="AH1179">SUM(_xlfn.NORM.DIST($AD$3:$AD$1003,$F1179,$AB1179,FALSE)*WindSpeedStep)</f>
        <v>0.9999999999998197</v>
      </c>
      <c r="AJ1179" s="47">
        <f t="shared" si="350"/>
        <v>8</v>
      </c>
      <c r="AK1179" s="83" t="b">
        <f>COUNTIF('Power Curve'!$D$2:$D$31,AJ1179)&gt;0</f>
        <v>1</v>
      </c>
      <c r="AL1179" s="83" t="b">
        <f t="shared" si="351"/>
        <v>0</v>
      </c>
      <c r="AM1179" s="83" t="b">
        <f t="shared" si="357"/>
        <v>1</v>
      </c>
      <c r="AN1179" s="47" t="str">
        <f t="shared" si="352"/>
        <v>Outer</v>
      </c>
      <c r="AO1179" s="48" t="str">
        <f t="shared" si="353"/>
        <v>0.5-0.6</v>
      </c>
      <c r="AP1179" s="49" t="str">
        <f t="shared" si="358"/>
        <v>21-22</v>
      </c>
      <c r="AQ1179" s="49" t="str">
        <f t="shared" si="359"/>
        <v>Feb</v>
      </c>
      <c r="AR1179" s="48" t="str">
        <f t="shared" si="360"/>
        <v>305-315</v>
      </c>
      <c r="AS1179" s="49" t="str">
        <f t="shared" si="354"/>
        <v>Inner-TI</v>
      </c>
    </row>
    <row r="1180" spans="5:45" x14ac:dyDescent="0.3">
      <c r="E1180" s="15">
        <v>40964.881944444445</v>
      </c>
      <c r="F1180" s="21">
        <v>8.06</v>
      </c>
      <c r="G1180" s="21">
        <v>990.54002380371071</v>
      </c>
      <c r="H1180" s="42">
        <v>1.2153593983211104</v>
      </c>
      <c r="I1180" s="35">
        <v>313.5</v>
      </c>
      <c r="J1180" s="43">
        <v>0.15508684863523572</v>
      </c>
      <c r="K1180" s="44">
        <v>0.36735253313845134</v>
      </c>
      <c r="L1180" s="26">
        <f t="shared" si="342"/>
        <v>8.0388005486159493</v>
      </c>
      <c r="M1180" s="26">
        <f t="shared" si="343"/>
        <v>0.60047251461406703</v>
      </c>
      <c r="N1180" s="96">
        <f t="shared" si="344"/>
        <v>9</v>
      </c>
      <c r="O1180" s="26">
        <f t="shared" si="345"/>
        <v>3.0101251751262489E-2</v>
      </c>
      <c r="P1180" s="3">
        <f>IF(L1180&gt;'Power Curve'!$C$37,0,INDEX(Ci,$N1180,1)*POWER(1-O1180,3)+INDEX(Ci,$N1180,2)*3*O1180*POWER(1-O1180,2)+INDEX(Ci,$N1180,3)*3*POWER(O1180,2)*(1-O1180)+INDEX(Ci,$N1180,4)*POWER(O1180,3))</f>
        <v>889.76423962605293</v>
      </c>
      <c r="Q1180" s="3">
        <f>MAX(0,MIN(P1180-V1180+W1180,'Power Curve'!$C$39))</f>
        <v>906.19178415014301</v>
      </c>
      <c r="R1180" s="3">
        <f t="shared" si="346"/>
        <v>990.54002380371071</v>
      </c>
      <c r="S1180" s="3">
        <f t="shared" si="347"/>
        <v>-84.348239653567703</v>
      </c>
      <c r="T1180" s="3">
        <f t="shared" si="348"/>
        <v>84.348239653567703</v>
      </c>
      <c r="V1180" s="37">
        <f t="array" ref="V1180">SUM(_xlfn.NORM.DIST($AD$3:$AD$1003,$L1180,$AA1180,FALSE)*WindSpeedStep*$AE$3:$AE$1003)/AG1180</f>
        <v>885.82406699796104</v>
      </c>
      <c r="W1180" s="37">
        <f t="array" ref="W1180">SUM(_xlfn.NORM.DIST($AD$3:$AD$1003,$L1180,$AB1180,FALSE)*WindSpeedStep*$AE$3:$AE$1003)/AH1180</f>
        <v>902.25161152205112</v>
      </c>
      <c r="Y1180" s="1">
        <f t="shared" si="349"/>
        <v>8</v>
      </c>
      <c r="Z1180" s="99">
        <f>IF(L1180&lt;'Power Curve'!$P$28,'Power Curve'!$Q$28,IF(L1180&gt;'Power Curve'!$P$29,'Power Curve'!$Q$29,INDEX(ReferenceTurbulence,Y1180)+(L1180-INDEX(ReferenceTurbulenceWindSpeed,Y1180))*(INDEX(ReferenceTurbulence,Y1180+1)-INDEX(ReferenceTurbulence,Y1180))/(INDEX(ReferenceTurbulenceWindSpeed,Y1180+1)-INDEX(ReferenceTurbulenceWindSpeed,Y1180))))</f>
        <v>0.11943086655901282</v>
      </c>
      <c r="AA1180" s="100">
        <f t="shared" si="355"/>
        <v>0.96008091561627051</v>
      </c>
      <c r="AB1180" s="29">
        <f t="shared" si="356"/>
        <v>1.2467122438920517</v>
      </c>
      <c r="AG1180" s="40">
        <f t="array" ref="AG1180">SUM(_xlfn.NORM.DIST($AD$3:$AD$1003,$F1180,$AA1180,FALSE)*WindSpeedStep)</f>
        <v>1.0000000000000031</v>
      </c>
      <c r="AH1180" s="40">
        <f t="array" ref="AH1180">SUM(_xlfn.NORM.DIST($AD$3:$AD$1003,$F1180,$AB1180,FALSE)*WindSpeedStep)</f>
        <v>0.99999999996163202</v>
      </c>
      <c r="AJ1180" s="47">
        <f t="shared" si="350"/>
        <v>8</v>
      </c>
      <c r="AK1180" s="83" t="b">
        <f>COUNTIF('Power Curve'!$D$2:$D$31,AJ1180)&gt;0</f>
        <v>1</v>
      </c>
      <c r="AL1180" s="83" t="b">
        <f t="shared" si="351"/>
        <v>0</v>
      </c>
      <c r="AM1180" s="83" t="b">
        <f t="shared" si="357"/>
        <v>1</v>
      </c>
      <c r="AN1180" s="47" t="str">
        <f t="shared" si="352"/>
        <v>Outer</v>
      </c>
      <c r="AO1180" s="48" t="str">
        <f t="shared" si="353"/>
        <v>0.6-0.7</v>
      </c>
      <c r="AP1180" s="49" t="str">
        <f t="shared" si="358"/>
        <v>21-22</v>
      </c>
      <c r="AQ1180" s="49" t="str">
        <f t="shared" si="359"/>
        <v>Feb</v>
      </c>
      <c r="AR1180" s="48" t="str">
        <f t="shared" si="360"/>
        <v>305-315</v>
      </c>
      <c r="AS1180" s="49" t="str">
        <f t="shared" si="354"/>
        <v>HWS-HTI</v>
      </c>
    </row>
    <row r="1181" spans="5:45" x14ac:dyDescent="0.3">
      <c r="E1181" s="15">
        <v>40964.888888888891</v>
      </c>
      <c r="F1181" s="21">
        <v>7.6</v>
      </c>
      <c r="G1181" s="21">
        <v>772.1900253295903</v>
      </c>
      <c r="H1181" s="42">
        <v>1.2153593983211104</v>
      </c>
      <c r="I1181" s="35">
        <v>312.2</v>
      </c>
      <c r="J1181" s="43">
        <v>0.15789473684210525</v>
      </c>
      <c r="K1181" s="44">
        <v>0.34776264489441655</v>
      </c>
      <c r="L1181" s="26">
        <f t="shared" si="342"/>
        <v>7.5800104428636725</v>
      </c>
      <c r="M1181" s="26">
        <f t="shared" si="343"/>
        <v>0.52956502482357359</v>
      </c>
      <c r="N1181" s="96">
        <f t="shared" si="344"/>
        <v>8</v>
      </c>
      <c r="O1181" s="26">
        <f t="shared" si="345"/>
        <v>0.56854643248980807</v>
      </c>
      <c r="P1181" s="3">
        <f>IF(L1181&gt;'Power Curve'!$C$37,0,INDEX(Ci,$N1181,1)*POWER(1-O1181,3)+INDEX(Ci,$N1181,2)*3*O1181*POWER(1-O1181,2)+INDEX(Ci,$N1181,3)*3*POWER(O1181,2)*(1-O1181)+INDEX(Ci,$N1181,4)*POWER(O1181,3))</f>
        <v>754.75597032171925</v>
      </c>
      <c r="Q1181" s="3">
        <f>MAX(0,MIN(P1181-V1181+W1181,'Power Curve'!$C$39))</f>
        <v>771.68584962421153</v>
      </c>
      <c r="R1181" s="3">
        <f t="shared" si="346"/>
        <v>772.1900253295903</v>
      </c>
      <c r="S1181" s="3">
        <f t="shared" si="347"/>
        <v>-0.50417570537877054</v>
      </c>
      <c r="T1181" s="3">
        <f t="shared" si="348"/>
        <v>0.50417570537877054</v>
      </c>
      <c r="V1181" s="37">
        <f t="array" ref="V1181">SUM(_xlfn.NORM.DIST($AD$3:$AD$1003,$L1181,$AA1181,FALSE)*WindSpeedStep*$AE$3:$AE$1003)/AG1181</f>
        <v>749.09456826592236</v>
      </c>
      <c r="W1181" s="37">
        <f t="array" ref="W1181">SUM(_xlfn.NORM.DIST($AD$3:$AD$1003,$L1181,$AB1181,FALSE)*WindSpeedStep*$AE$3:$AE$1003)/AH1181</f>
        <v>766.02444756841464</v>
      </c>
      <c r="Y1181" s="1">
        <f t="shared" si="349"/>
        <v>7</v>
      </c>
      <c r="Z1181" s="99">
        <f>IF(L1181&lt;'Power Curve'!$P$28,'Power Curve'!$Q$28,IF(L1181&gt;'Power Curve'!$P$29,'Power Curve'!$Q$29,INDEX(ReferenceTurbulence,Y1181)+(L1181-INDEX(ReferenceTurbulenceWindSpeed,Y1181))*(INDEX(ReferenceTurbulence,Y1181+1)-INDEX(ReferenceTurbulence,Y1181))/(INDEX(ReferenceTurbulenceWindSpeed,Y1181+1)-INDEX(ReferenceTurbulenceWindSpeed,Y1181))))</f>
        <v>0.11951533311112542</v>
      </c>
      <c r="AA1181" s="100">
        <f t="shared" si="355"/>
        <v>0.90592747306466115</v>
      </c>
      <c r="AB1181" s="29">
        <f t="shared" si="356"/>
        <v>1.1968437541363692</v>
      </c>
      <c r="AG1181" s="40">
        <f t="array" ref="AG1181">SUM(_xlfn.NORM.DIST($AD$3:$AD$1003,$F1181,$AA1181,FALSE)*WindSpeedStep)</f>
        <v>1.000000000000004</v>
      </c>
      <c r="AH1181" s="40">
        <f t="array" ref="AH1181">SUM(_xlfn.NORM.DIST($AD$3:$AD$1003,$F1181,$AB1181,FALSE)*WindSpeedStep)</f>
        <v>0.99999999991902677</v>
      </c>
      <c r="AJ1181" s="47">
        <f t="shared" si="350"/>
        <v>8</v>
      </c>
      <c r="AK1181" s="83" t="b">
        <f>COUNTIF('Power Curve'!$D$2:$D$31,AJ1181)&gt;0</f>
        <v>1</v>
      </c>
      <c r="AL1181" s="83" t="b">
        <f t="shared" si="351"/>
        <v>0</v>
      </c>
      <c r="AM1181" s="83" t="b">
        <f t="shared" si="357"/>
        <v>1</v>
      </c>
      <c r="AN1181" s="47" t="str">
        <f t="shared" si="352"/>
        <v>Outer</v>
      </c>
      <c r="AO1181" s="48" t="str">
        <f t="shared" si="353"/>
        <v>0.5-0.6</v>
      </c>
      <c r="AP1181" s="49" t="str">
        <f t="shared" si="358"/>
        <v>21-22</v>
      </c>
      <c r="AQ1181" s="49" t="str">
        <f t="shared" si="359"/>
        <v>Feb</v>
      </c>
      <c r="AR1181" s="48" t="str">
        <f t="shared" si="360"/>
        <v>305-315</v>
      </c>
      <c r="AS1181" s="49" t="str">
        <f t="shared" si="354"/>
        <v>HWS-HTI</v>
      </c>
    </row>
    <row r="1182" spans="5:45" x14ac:dyDescent="0.3">
      <c r="E1182" s="15">
        <v>40964.895833333336</v>
      </c>
      <c r="F1182" s="21">
        <v>7.66</v>
      </c>
      <c r="G1182" s="21">
        <v>797.40998458862282</v>
      </c>
      <c r="H1182" s="42">
        <v>1.2156860200352522</v>
      </c>
      <c r="I1182" s="35">
        <v>313.2</v>
      </c>
      <c r="J1182" s="43">
        <v>0.16057441253263707</v>
      </c>
      <c r="K1182" s="44">
        <v>0.34177538076463115</v>
      </c>
      <c r="L1182" s="26">
        <f t="shared" si="342"/>
        <v>7.6405369599032964</v>
      </c>
      <c r="M1182" s="26">
        <f t="shared" si="343"/>
        <v>0.5389195931441001</v>
      </c>
      <c r="N1182" s="96">
        <f t="shared" si="344"/>
        <v>8</v>
      </c>
      <c r="O1182" s="26">
        <f t="shared" si="345"/>
        <v>0.62946523178021818</v>
      </c>
      <c r="P1182" s="3">
        <f>IF(L1182&gt;'Power Curve'!$C$37,0,INDEX(Ci,$N1182,1)*POWER(1-O1182,3)+INDEX(Ci,$N1182,2)*3*O1182*POWER(1-O1182,2)+INDEX(Ci,$N1182,3)*3*POWER(O1182,2)*(1-O1182)+INDEX(Ci,$N1182,4)*POWER(O1182,3))</f>
        <v>772.21474085396358</v>
      </c>
      <c r="Q1182" s="3">
        <f>MAX(0,MIN(P1182-V1182+W1182,'Power Curve'!$C$39))</f>
        <v>790.68572648885458</v>
      </c>
      <c r="R1182" s="3">
        <f t="shared" si="346"/>
        <v>797.40998458862282</v>
      </c>
      <c r="S1182" s="3">
        <f t="shared" si="347"/>
        <v>-6.7242580997682353</v>
      </c>
      <c r="T1182" s="3">
        <f t="shared" si="348"/>
        <v>6.7242580997682353</v>
      </c>
      <c r="V1182" s="37">
        <f t="array" ref="V1182">SUM(_xlfn.NORM.DIST($AD$3:$AD$1003,$L1182,$AA1182,FALSE)*WindSpeedStep*$AE$3:$AE$1003)/AG1182</f>
        <v>766.4095806242857</v>
      </c>
      <c r="W1182" s="37">
        <f t="array" ref="W1182">SUM(_xlfn.NORM.DIST($AD$3:$AD$1003,$L1182,$AB1182,FALSE)*WindSpeedStep*$AE$3:$AE$1003)/AH1182</f>
        <v>784.8805662591767</v>
      </c>
      <c r="Y1182" s="1">
        <f t="shared" si="349"/>
        <v>7</v>
      </c>
      <c r="Z1182" s="99">
        <f>IF(L1182&lt;'Power Curve'!$P$28,'Power Curve'!$Q$28,IF(L1182&gt;'Power Curve'!$P$29,'Power Curve'!$Q$29,INDEX(ReferenceTurbulence,Y1182)+(L1182-INDEX(ReferenceTurbulenceWindSpeed,Y1182))*(INDEX(ReferenceTurbulence,Y1182+1)-INDEX(ReferenceTurbulence,Y1182))/(INDEX(ReferenceTurbulenceWindSpeed,Y1182+1)-INDEX(ReferenceTurbulenceWindSpeed,Y1182))))</f>
        <v>0.11949852205628829</v>
      </c>
      <c r="AA1182" s="100">
        <f t="shared" si="355"/>
        <v>0.9130328744248899</v>
      </c>
      <c r="AB1182" s="29">
        <f t="shared" si="356"/>
        <v>1.2268747337703727</v>
      </c>
      <c r="AG1182" s="40">
        <f t="array" ref="AG1182">SUM(_xlfn.NORM.DIST($AD$3:$AD$1003,$F1182,$AA1182,FALSE)*WindSpeedStep)</f>
        <v>1.0000000000000031</v>
      </c>
      <c r="AH1182" s="40">
        <f t="array" ref="AH1182">SUM(_xlfn.NORM.DIST($AD$3:$AD$1003,$F1182,$AB1182,FALSE)*WindSpeedStep)</f>
        <v>0.99999999983712529</v>
      </c>
      <c r="AJ1182" s="47">
        <f t="shared" si="350"/>
        <v>8</v>
      </c>
      <c r="AK1182" s="83" t="b">
        <f>COUNTIF('Power Curve'!$D$2:$D$31,AJ1182)&gt;0</f>
        <v>1</v>
      </c>
      <c r="AL1182" s="83" t="b">
        <f t="shared" si="351"/>
        <v>0</v>
      </c>
      <c r="AM1182" s="83" t="b">
        <f t="shared" si="357"/>
        <v>1</v>
      </c>
      <c r="AN1182" s="47" t="str">
        <f t="shared" si="352"/>
        <v>Outer</v>
      </c>
      <c r="AO1182" s="48" t="str">
        <f t="shared" si="353"/>
        <v>0.5-0.6</v>
      </c>
      <c r="AP1182" s="49" t="str">
        <f t="shared" si="358"/>
        <v>21-22</v>
      </c>
      <c r="AQ1182" s="49" t="str">
        <f t="shared" si="359"/>
        <v>Feb</v>
      </c>
      <c r="AR1182" s="48" t="str">
        <f t="shared" si="360"/>
        <v>305-315</v>
      </c>
      <c r="AS1182" s="49" t="str">
        <f t="shared" si="354"/>
        <v>HWS-HTI</v>
      </c>
    </row>
    <row r="1183" spans="5:45" x14ac:dyDescent="0.3">
      <c r="E1183" s="15">
        <v>40964.902777777781</v>
      </c>
      <c r="F1183" s="21">
        <v>7.39</v>
      </c>
      <c r="G1183" s="21">
        <v>863.69000625610374</v>
      </c>
      <c r="H1183" s="42">
        <v>1.2166442211788802</v>
      </c>
      <c r="I1183" s="35">
        <v>310.8</v>
      </c>
      <c r="J1183" s="43">
        <v>0.15426251691474965</v>
      </c>
      <c r="K1183" s="44">
        <v>0.31050838052749036</v>
      </c>
      <c r="L1183" s="26">
        <f t="shared" si="342"/>
        <v>7.3731591461311456</v>
      </c>
      <c r="M1183" s="26">
        <f t="shared" si="343"/>
        <v>0.49759549011191706</v>
      </c>
      <c r="N1183" s="96">
        <f t="shared" si="344"/>
        <v>8</v>
      </c>
      <c r="O1183" s="26">
        <f t="shared" si="345"/>
        <v>0.3603544986906021</v>
      </c>
      <c r="P1183" s="3">
        <f>IF(L1183&gt;'Power Curve'!$C$37,0,INDEX(Ci,$N1183,1)*POWER(1-O1183,3)+INDEX(Ci,$N1183,2)*3*O1183*POWER(1-O1183,2)+INDEX(Ci,$N1183,3)*3*POWER(O1183,2)*(1-O1183)+INDEX(Ci,$N1183,4)*POWER(O1183,3))</f>
        <v>696.23703774161424</v>
      </c>
      <c r="Q1183" s="3">
        <f>MAX(0,MIN(P1183-V1183+W1183,'Power Curve'!$C$39))</f>
        <v>710.45893359304807</v>
      </c>
      <c r="R1183" s="3">
        <f t="shared" si="346"/>
        <v>863.69000625610374</v>
      </c>
      <c r="S1183" s="3">
        <f t="shared" si="347"/>
        <v>-153.23107266305567</v>
      </c>
      <c r="T1183" s="3">
        <f t="shared" si="348"/>
        <v>153.23107266305567</v>
      </c>
      <c r="V1183" s="37">
        <f t="array" ref="V1183">SUM(_xlfn.NORM.DIST($AD$3:$AD$1003,$L1183,$AA1183,FALSE)*WindSpeedStep*$AE$3:$AE$1003)/AG1183</f>
        <v>691.55299084141541</v>
      </c>
      <c r="W1183" s="37">
        <f t="array" ref="W1183">SUM(_xlfn.NORM.DIST($AD$3:$AD$1003,$L1183,$AB1183,FALSE)*WindSpeedStep*$AE$3:$AE$1003)/AH1183</f>
        <v>705.77488669284924</v>
      </c>
      <c r="Y1183" s="1">
        <f t="shared" si="349"/>
        <v>7</v>
      </c>
      <c r="Z1183" s="99">
        <f>IF(L1183&lt;'Power Curve'!$P$28,'Power Curve'!$Q$28,IF(L1183&gt;'Power Curve'!$P$29,'Power Curve'!$Q$29,INDEX(ReferenceTurbulence,Y1183)+(L1183-INDEX(ReferenceTurbulenceWindSpeed,Y1183))*(INDEX(ReferenceTurbulence,Y1183+1)-INDEX(ReferenceTurbulence,Y1183))/(INDEX(ReferenceTurbulenceWindSpeed,Y1183+1)-INDEX(ReferenceTurbulenceWindSpeed,Y1183))))</f>
        <v>0.11957278542562461</v>
      </c>
      <c r="AA1183" s="100">
        <f t="shared" si="355"/>
        <v>0.88162917648932104</v>
      </c>
      <c r="AB1183" s="29">
        <f t="shared" si="356"/>
        <v>1.1374020874951969</v>
      </c>
      <c r="AG1183" s="40">
        <f t="array" ref="AG1183">SUM(_xlfn.NORM.DIST($AD$3:$AD$1003,$F1183,$AA1183,FALSE)*WindSpeedStep)</f>
        <v>1.0000000000000036</v>
      </c>
      <c r="AH1183" s="40">
        <f t="array" ref="AH1183">SUM(_xlfn.NORM.DIST($AD$3:$AD$1003,$F1183,$AB1183,FALSE)*WindSpeedStep)</f>
        <v>0.99999999996992028</v>
      </c>
      <c r="AJ1183" s="47">
        <f t="shared" si="350"/>
        <v>7</v>
      </c>
      <c r="AK1183" s="83" t="b">
        <f>COUNTIF('Power Curve'!$D$2:$D$31,AJ1183)&gt;0</f>
        <v>1</v>
      </c>
      <c r="AL1183" s="83" t="b">
        <f t="shared" si="351"/>
        <v>0</v>
      </c>
      <c r="AM1183" s="83" t="b">
        <f t="shared" si="357"/>
        <v>1</v>
      </c>
      <c r="AN1183" s="47" t="str">
        <f t="shared" si="352"/>
        <v>Outer</v>
      </c>
      <c r="AO1183" s="48" t="str">
        <f t="shared" si="353"/>
        <v>0.4-0.5</v>
      </c>
      <c r="AP1183" s="49" t="str">
        <f t="shared" si="358"/>
        <v>21-22</v>
      </c>
      <c r="AQ1183" s="49" t="str">
        <f t="shared" si="359"/>
        <v>Feb</v>
      </c>
      <c r="AR1183" s="48" t="str">
        <f t="shared" si="360"/>
        <v>305-315</v>
      </c>
      <c r="AS1183" s="49" t="str">
        <f t="shared" si="354"/>
        <v>LWS-HTI</v>
      </c>
    </row>
    <row r="1184" spans="5:45" x14ac:dyDescent="0.3">
      <c r="E1184" s="15">
        <v>40964.909722222219</v>
      </c>
      <c r="F1184" s="21">
        <v>7.34</v>
      </c>
      <c r="G1184" s="21">
        <v>761.44999313354469</v>
      </c>
      <c r="H1184" s="42">
        <v>1.2173823325376434</v>
      </c>
      <c r="I1184" s="35">
        <v>309.7</v>
      </c>
      <c r="J1184" s="43">
        <v>0.11716621253405994</v>
      </c>
      <c r="K1184" s="44">
        <v>0.42552186179447832</v>
      </c>
      <c r="L1184" s="26">
        <f t="shared" si="342"/>
        <v>7.324753746651254</v>
      </c>
      <c r="M1184" s="26">
        <f t="shared" si="343"/>
        <v>0.4901142795836359</v>
      </c>
      <c r="N1184" s="96">
        <f t="shared" si="344"/>
        <v>8</v>
      </c>
      <c r="O1184" s="26">
        <f t="shared" si="345"/>
        <v>0.31163537590418433</v>
      </c>
      <c r="P1184" s="3">
        <f>IF(L1184&gt;'Power Curve'!$C$37,0,INDEX(Ci,$N1184,1)*POWER(1-O1184,3)+INDEX(Ci,$N1184,2)*3*O1184*POWER(1-O1184,2)+INDEX(Ci,$N1184,3)*3*POWER(O1184,2)*(1-O1184)+INDEX(Ci,$N1184,4)*POWER(O1184,3))</f>
        <v>682.83563383964145</v>
      </c>
      <c r="Q1184" s="3">
        <f>MAX(0,MIN(P1184-V1184+W1184,'Power Curve'!$C$39))</f>
        <v>681.98254213740711</v>
      </c>
      <c r="R1184" s="3">
        <f t="shared" si="346"/>
        <v>761.44999313354469</v>
      </c>
      <c r="S1184" s="3">
        <f t="shared" si="347"/>
        <v>-79.467450996137586</v>
      </c>
      <c r="T1184" s="3">
        <f t="shared" si="348"/>
        <v>79.467450996137586</v>
      </c>
      <c r="V1184" s="37">
        <f t="array" ref="V1184">SUM(_xlfn.NORM.DIST($AD$3:$AD$1003,$L1184,$AA1184,FALSE)*WindSpeedStep*$AE$3:$AE$1003)/AG1184</f>
        <v>678.44768470724898</v>
      </c>
      <c r="W1184" s="37">
        <f t="array" ref="W1184">SUM(_xlfn.NORM.DIST($AD$3:$AD$1003,$L1184,$AB1184,FALSE)*WindSpeedStep*$AE$3:$AE$1003)/AH1184</f>
        <v>677.59459300501464</v>
      </c>
      <c r="Y1184" s="1">
        <f t="shared" si="349"/>
        <v>7</v>
      </c>
      <c r="Z1184" s="99">
        <f>IF(L1184&lt;'Power Curve'!$P$28,'Power Curve'!$Q$28,IF(L1184&gt;'Power Curve'!$P$29,'Power Curve'!$Q$29,INDEX(ReferenceTurbulence,Y1184)+(L1184-INDEX(ReferenceTurbulenceWindSpeed,Y1184))*(INDEX(ReferenceTurbulence,Y1184+1)-INDEX(ReferenceTurbulence,Y1184))/(INDEX(ReferenceTurbulenceWindSpeed,Y1184+1)-INDEX(ReferenceTurbulenceWindSpeed,Y1184))))</f>
        <v>0.11958622987716205</v>
      </c>
      <c r="AA1184" s="100">
        <f t="shared" si="355"/>
        <v>0.87593968534064093</v>
      </c>
      <c r="AB1184" s="29">
        <f t="shared" si="356"/>
        <v>0.85821365423979268</v>
      </c>
      <c r="AG1184" s="40">
        <f t="array" ref="AG1184">SUM(_xlfn.NORM.DIST($AD$3:$AD$1003,$F1184,$AA1184,FALSE)*WindSpeedStep)</f>
        <v>1.0000000000000038</v>
      </c>
      <c r="AH1184" s="40">
        <f t="array" ref="AH1184">SUM(_xlfn.NORM.DIST($AD$3:$AD$1003,$F1184,$AB1184,FALSE)*WindSpeedStep)</f>
        <v>1.0000000000000033</v>
      </c>
      <c r="AJ1184" s="47">
        <f t="shared" si="350"/>
        <v>7</v>
      </c>
      <c r="AK1184" s="83" t="b">
        <f>COUNTIF('Power Curve'!$D$2:$D$31,AJ1184)&gt;0</f>
        <v>1</v>
      </c>
      <c r="AL1184" s="83" t="b">
        <f t="shared" si="351"/>
        <v>0</v>
      </c>
      <c r="AM1184" s="83" t="b">
        <f t="shared" si="357"/>
        <v>1</v>
      </c>
      <c r="AN1184" s="47" t="str">
        <f t="shared" si="352"/>
        <v>Outer</v>
      </c>
      <c r="AO1184" s="48" t="str">
        <f t="shared" si="353"/>
        <v>0.4-0.5</v>
      </c>
      <c r="AP1184" s="49" t="str">
        <f t="shared" si="358"/>
        <v>21-22</v>
      </c>
      <c r="AQ1184" s="49" t="str">
        <f t="shared" si="359"/>
        <v>Feb</v>
      </c>
      <c r="AR1184" s="48" t="str">
        <f t="shared" si="360"/>
        <v>305-315</v>
      </c>
      <c r="AS1184" s="49" t="str">
        <f t="shared" si="354"/>
        <v>Inner-TI</v>
      </c>
    </row>
    <row r="1185" spans="5:45" x14ac:dyDescent="0.3">
      <c r="E1185" s="15">
        <v>40964.916666666664</v>
      </c>
      <c r="F1185" s="21">
        <v>7.94</v>
      </c>
      <c r="G1185" s="21">
        <v>864.91002273559616</v>
      </c>
      <c r="H1185" s="42">
        <v>1.2162407083841902</v>
      </c>
      <c r="I1185" s="35">
        <v>308.89999999999998</v>
      </c>
      <c r="J1185" s="43">
        <v>9.5717884130982367E-2</v>
      </c>
      <c r="K1185" s="44">
        <v>0.48399916077829952</v>
      </c>
      <c r="L1185" s="26">
        <f t="shared" si="342"/>
        <v>7.9210298761200981</v>
      </c>
      <c r="M1185" s="26">
        <f t="shared" si="343"/>
        <v>0.58227067753668216</v>
      </c>
      <c r="N1185" s="96">
        <f t="shared" si="344"/>
        <v>8</v>
      </c>
      <c r="O1185" s="26">
        <f t="shared" si="345"/>
        <v>0.91177606843726444</v>
      </c>
      <c r="P1185" s="3">
        <f>IF(L1185&gt;'Power Curve'!$C$37,0,INDEX(Ci,$N1185,1)*POWER(1-O1185,3)+INDEX(Ci,$N1185,2)*3*O1185*POWER(1-O1185,2)+INDEX(Ci,$N1185,3)*3*POWER(O1185,2)*(1-O1185)+INDEX(Ci,$N1185,4)*POWER(O1185,3))</f>
        <v>854.61705610429362</v>
      </c>
      <c r="Q1185" s="3">
        <f>MAX(0,MIN(P1185-V1185+W1185,'Power Curve'!$C$39))</f>
        <v>845.0885822685658</v>
      </c>
      <c r="R1185" s="3">
        <f t="shared" si="346"/>
        <v>864.91002273559616</v>
      </c>
      <c r="S1185" s="3">
        <f t="shared" si="347"/>
        <v>-19.821440467030357</v>
      </c>
      <c r="T1185" s="3">
        <f t="shared" si="348"/>
        <v>19.821440467030357</v>
      </c>
      <c r="V1185" s="37">
        <f t="array" ref="V1185">SUM(_xlfn.NORM.DIST($AD$3:$AD$1003,$L1185,$AA1185,FALSE)*WindSpeedStep*$AE$3:$AE$1003)/AG1185</f>
        <v>849.51442489994804</v>
      </c>
      <c r="W1185" s="37">
        <f t="array" ref="W1185">SUM(_xlfn.NORM.DIST($AD$3:$AD$1003,$L1185,$AB1185,FALSE)*WindSpeedStep*$AE$3:$AE$1003)/AH1185</f>
        <v>839.98595106422022</v>
      </c>
      <c r="Y1185" s="1">
        <f t="shared" si="349"/>
        <v>7</v>
      </c>
      <c r="Z1185" s="99">
        <f>IF(L1185&lt;'Power Curve'!$P$28,'Power Curve'!$Q$28,IF(L1185&gt;'Power Curve'!$P$29,'Power Curve'!$Q$29,INDEX(ReferenceTurbulence,Y1185)+(L1185-INDEX(ReferenceTurbulenceWindSpeed,Y1185))*(INDEX(ReferenceTurbulence,Y1185+1)-INDEX(ReferenceTurbulence,Y1185))/(INDEX(ReferenceTurbulenceWindSpeed,Y1185+1)-INDEX(ReferenceTurbulenceWindSpeed,Y1185))))</f>
        <v>0.11942061600739307</v>
      </c>
      <c r="AA1185" s="100">
        <f t="shared" si="355"/>
        <v>0.94593426721922647</v>
      </c>
      <c r="AB1185" s="29">
        <f t="shared" si="356"/>
        <v>0.75818421988051321</v>
      </c>
      <c r="AG1185" s="40">
        <f t="array" ref="AG1185">SUM(_xlfn.NORM.DIST($AD$3:$AD$1003,$F1185,$AA1185,FALSE)*WindSpeedStep)</f>
        <v>1.0000000000000038</v>
      </c>
      <c r="AH1185" s="40">
        <f t="array" ref="AH1185">SUM(_xlfn.NORM.DIST($AD$3:$AD$1003,$F1185,$AB1185,FALSE)*WindSpeedStep)</f>
        <v>1.0000000000000036</v>
      </c>
      <c r="AJ1185" s="47">
        <f t="shared" si="350"/>
        <v>8</v>
      </c>
      <c r="AK1185" s="83" t="b">
        <f>COUNTIF('Power Curve'!$D$2:$D$31,AJ1185)&gt;0</f>
        <v>1</v>
      </c>
      <c r="AL1185" s="83" t="b">
        <f t="shared" si="351"/>
        <v>0</v>
      </c>
      <c r="AM1185" s="83" t="b">
        <f t="shared" si="357"/>
        <v>1</v>
      </c>
      <c r="AN1185" s="47" t="str">
        <f t="shared" si="352"/>
        <v>Outer</v>
      </c>
      <c r="AO1185" s="48" t="str">
        <f t="shared" si="353"/>
        <v>0.5-0.6</v>
      </c>
      <c r="AP1185" s="49" t="str">
        <f t="shared" si="358"/>
        <v>22-23</v>
      </c>
      <c r="AQ1185" s="49" t="str">
        <f t="shared" si="359"/>
        <v>Feb</v>
      </c>
      <c r="AR1185" s="48" t="str">
        <f t="shared" si="360"/>
        <v>305-315</v>
      </c>
      <c r="AS1185" s="49" t="str">
        <f t="shared" si="354"/>
        <v>HWS-LTI</v>
      </c>
    </row>
    <row r="1186" spans="5:45" x14ac:dyDescent="0.3">
      <c r="E1186" s="15">
        <v>40964.923611111109</v>
      </c>
      <c r="F1186" s="21">
        <v>7.61</v>
      </c>
      <c r="G1186" s="21">
        <v>797.13001632690452</v>
      </c>
      <c r="H1186" s="42">
        <v>1.2163319594288045</v>
      </c>
      <c r="I1186" s="35">
        <v>310.2</v>
      </c>
      <c r="J1186" s="43">
        <v>8.1471747700394212E-2</v>
      </c>
      <c r="K1186" s="44">
        <v>0.51506155285342192</v>
      </c>
      <c r="L1186" s="26">
        <f t="shared" si="342"/>
        <v>7.5920081663156882</v>
      </c>
      <c r="M1186" s="26">
        <f t="shared" si="343"/>
        <v>0.5314193116587006</v>
      </c>
      <c r="N1186" s="96">
        <f t="shared" si="344"/>
        <v>8</v>
      </c>
      <c r="O1186" s="26">
        <f t="shared" si="345"/>
        <v>0.58062191514870132</v>
      </c>
      <c r="P1186" s="3">
        <f>IF(L1186&gt;'Power Curve'!$C$37,0,INDEX(Ci,$N1186,1)*POWER(1-O1186,3)+INDEX(Ci,$N1186,2)*3*O1186*POWER(1-O1186,2)+INDEX(Ci,$N1186,3)*3*POWER(O1186,2)*(1-O1186)+INDEX(Ci,$N1186,4)*POWER(O1186,3))</f>
        <v>758.2058078493219</v>
      </c>
      <c r="Q1186" s="3">
        <f>MAX(0,MIN(P1186-V1186+W1186,'Power Curve'!$C$39))</f>
        <v>745.97197307921022</v>
      </c>
      <c r="R1186" s="3">
        <f t="shared" si="346"/>
        <v>797.13001632690452</v>
      </c>
      <c r="S1186" s="3">
        <f t="shared" si="347"/>
        <v>-51.158043247694309</v>
      </c>
      <c r="T1186" s="3">
        <f t="shared" si="348"/>
        <v>51.158043247694309</v>
      </c>
      <c r="V1186" s="37">
        <f t="array" ref="V1186">SUM(_xlfn.NORM.DIST($AD$3:$AD$1003,$L1186,$AA1186,FALSE)*WindSpeedStep*$AE$3:$AE$1003)/AG1186</f>
        <v>752.50946306875039</v>
      </c>
      <c r="W1186" s="37">
        <f t="array" ref="W1186">SUM(_xlfn.NORM.DIST($AD$3:$AD$1003,$L1186,$AB1186,FALSE)*WindSpeedStep*$AE$3:$AE$1003)/AH1186</f>
        <v>740.27562829863871</v>
      </c>
      <c r="Y1186" s="1">
        <f t="shared" si="349"/>
        <v>7</v>
      </c>
      <c r="Z1186" s="99">
        <f>IF(L1186&lt;'Power Curve'!$P$28,'Power Curve'!$Q$28,IF(L1186&gt;'Power Curve'!$P$29,'Power Curve'!$Q$29,INDEX(ReferenceTurbulence,Y1186)+(L1186-INDEX(ReferenceTurbulenceWindSpeed,Y1186))*(INDEX(ReferenceTurbulence,Y1186+1)-INDEX(ReferenceTurbulence,Y1186))/(INDEX(ReferenceTurbulenceWindSpeed,Y1186+1)-INDEX(ReferenceTurbulenceWindSpeed,Y1186))))</f>
        <v>0.11951200078016144</v>
      </c>
      <c r="AA1186" s="100">
        <f t="shared" si="355"/>
        <v>0.90733608589571257</v>
      </c>
      <c r="AB1186" s="29">
        <f t="shared" si="356"/>
        <v>0.61853417386540421</v>
      </c>
      <c r="AG1186" s="40">
        <f t="array" ref="AG1186">SUM(_xlfn.NORM.DIST($AD$3:$AD$1003,$F1186,$AA1186,FALSE)*WindSpeedStep)</f>
        <v>1.0000000000000038</v>
      </c>
      <c r="AH1186" s="40">
        <f t="array" ref="AH1186">SUM(_xlfn.NORM.DIST($AD$3:$AD$1003,$F1186,$AB1186,FALSE)*WindSpeedStep)</f>
        <v>1.0000000000000038</v>
      </c>
      <c r="AJ1186" s="47">
        <f t="shared" si="350"/>
        <v>8</v>
      </c>
      <c r="AK1186" s="83" t="b">
        <f>COUNTIF('Power Curve'!$D$2:$D$31,AJ1186)&gt;0</f>
        <v>1</v>
      </c>
      <c r="AL1186" s="83" t="b">
        <f t="shared" si="351"/>
        <v>0</v>
      </c>
      <c r="AM1186" s="83" t="b">
        <f t="shared" si="357"/>
        <v>1</v>
      </c>
      <c r="AN1186" s="47" t="str">
        <f t="shared" si="352"/>
        <v>Outer</v>
      </c>
      <c r="AO1186" s="48" t="str">
        <f t="shared" si="353"/>
        <v>0.5-0.6</v>
      </c>
      <c r="AP1186" s="49" t="str">
        <f t="shared" si="358"/>
        <v>22-23</v>
      </c>
      <c r="AQ1186" s="49" t="str">
        <f t="shared" si="359"/>
        <v>Feb</v>
      </c>
      <c r="AR1186" s="48" t="str">
        <f t="shared" si="360"/>
        <v>305-315</v>
      </c>
      <c r="AS1186" s="49" t="str">
        <f t="shared" si="354"/>
        <v>HWS-LTI</v>
      </c>
    </row>
    <row r="1187" spans="5:45" x14ac:dyDescent="0.3">
      <c r="E1187" s="15">
        <v>40964.930555555555</v>
      </c>
      <c r="F1187" s="21">
        <v>6.8</v>
      </c>
      <c r="G1187" s="21">
        <v>572.00002193450905</v>
      </c>
      <c r="H1187" s="42">
        <v>1.217069577545685</v>
      </c>
      <c r="I1187" s="35">
        <v>306.7</v>
      </c>
      <c r="J1187" s="43">
        <v>0.12205882352941176</v>
      </c>
      <c r="K1187" s="44">
        <v>0.48108806163270462</v>
      </c>
      <c r="L1187" s="26">
        <f t="shared" si="342"/>
        <v>6.7852942411178976</v>
      </c>
      <c r="M1187" s="26">
        <f t="shared" si="343"/>
        <v>0.40673907401273574</v>
      </c>
      <c r="N1187" s="96">
        <f t="shared" si="344"/>
        <v>7</v>
      </c>
      <c r="O1187" s="26">
        <f t="shared" si="345"/>
        <v>0.76636627777346422</v>
      </c>
      <c r="P1187" s="3">
        <f>IF(L1187&gt;'Power Curve'!$C$37,0,INDEX(Ci,$N1187,1)*POWER(1-O1187,3)+INDEX(Ci,$N1187,2)*3*O1187*POWER(1-O1187,2)+INDEX(Ci,$N1187,3)*3*POWER(O1187,2)*(1-O1187)+INDEX(Ci,$N1187,4)*POWER(O1187,3))</f>
        <v>541.48065433330817</v>
      </c>
      <c r="Q1187" s="3">
        <f>MAX(0,MIN(P1187-V1187+W1187,'Power Curve'!$C$39))</f>
        <v>542.04997682939859</v>
      </c>
      <c r="R1187" s="3">
        <f t="shared" si="346"/>
        <v>572.00002193450905</v>
      </c>
      <c r="S1187" s="3">
        <f t="shared" si="347"/>
        <v>-29.950045105110462</v>
      </c>
      <c r="T1187" s="3">
        <f t="shared" si="348"/>
        <v>29.950045105110462</v>
      </c>
      <c r="V1187" s="37">
        <f t="array" ref="V1187">SUM(_xlfn.NORM.DIST($AD$3:$AD$1003,$L1187,$AA1187,FALSE)*WindSpeedStep*$AE$3:$AE$1003)/AG1187</f>
        <v>541.46280168438386</v>
      </c>
      <c r="W1187" s="37">
        <f t="array" ref="W1187">SUM(_xlfn.NORM.DIST($AD$3:$AD$1003,$L1187,$AB1187,FALSE)*WindSpeedStep*$AE$3:$AE$1003)/AH1187</f>
        <v>542.03212418047428</v>
      </c>
      <c r="Y1187" s="1">
        <f t="shared" si="349"/>
        <v>6</v>
      </c>
      <c r="Z1187" s="99">
        <f>IF(L1187&lt;'Power Curve'!$P$28,'Power Curve'!$Q$28,IF(L1187&gt;'Power Curve'!$P$29,'Power Curve'!$Q$29,INDEX(ReferenceTurbulence,Y1187)+(L1187-INDEX(ReferenceTurbulenceWindSpeed,Y1187))*(INDEX(ReferenceTurbulence,Y1187+1)-INDEX(ReferenceTurbulence,Y1187))/(INDEX(ReferenceTurbulenceWindSpeed,Y1187+1)-INDEX(ReferenceTurbulenceWindSpeed,Y1187))))</f>
        <v>0.12012400810259367</v>
      </c>
      <c r="AA1187" s="100">
        <f t="shared" si="355"/>
        <v>0.81507674039852851</v>
      </c>
      <c r="AB1187" s="29">
        <f t="shared" si="356"/>
        <v>0.82820503237174337</v>
      </c>
      <c r="AG1187" s="40">
        <f t="array" ref="AG1187">SUM(_xlfn.NORM.DIST($AD$3:$AD$1003,$F1187,$AA1187,FALSE)*WindSpeedStep)</f>
        <v>1.0000000000000033</v>
      </c>
      <c r="AH1187" s="40">
        <f t="array" ref="AH1187">SUM(_xlfn.NORM.DIST($AD$3:$AD$1003,$F1187,$AB1187,FALSE)*WindSpeedStep)</f>
        <v>1.0000000000000036</v>
      </c>
      <c r="AJ1187" s="47">
        <f t="shared" si="350"/>
        <v>7</v>
      </c>
      <c r="AK1187" s="83" t="b">
        <f>COUNTIF('Power Curve'!$D$2:$D$31,AJ1187)&gt;0</f>
        <v>1</v>
      </c>
      <c r="AL1187" s="83" t="b">
        <f t="shared" si="351"/>
        <v>0</v>
      </c>
      <c r="AM1187" s="83" t="b">
        <f t="shared" si="357"/>
        <v>1</v>
      </c>
      <c r="AN1187" s="47" t="str">
        <f t="shared" si="352"/>
        <v>Outer</v>
      </c>
      <c r="AO1187" s="48" t="str">
        <f t="shared" si="353"/>
        <v>0.4-0.5</v>
      </c>
      <c r="AP1187" s="49" t="str">
        <f t="shared" si="358"/>
        <v>22-23</v>
      </c>
      <c r="AQ1187" s="49" t="str">
        <f t="shared" si="359"/>
        <v>Feb</v>
      </c>
      <c r="AR1187" s="48" t="str">
        <f t="shared" si="360"/>
        <v>305-315</v>
      </c>
      <c r="AS1187" s="49" t="str">
        <f t="shared" si="354"/>
        <v>Inner-TI</v>
      </c>
    </row>
    <row r="1188" spans="5:45" x14ac:dyDescent="0.3">
      <c r="E1188" s="15">
        <v>40964.9375</v>
      </c>
      <c r="F1188" s="21">
        <v>6.42</v>
      </c>
      <c r="G1188" s="21">
        <v>413.2200164794927</v>
      </c>
      <c r="H1188" s="42">
        <v>1.2184938069387607</v>
      </c>
      <c r="I1188" s="35">
        <v>302.8</v>
      </c>
      <c r="J1188" s="43">
        <v>0.13084112149532709</v>
      </c>
      <c r="K1188" s="44">
        <v>0.40493986943997284</v>
      </c>
      <c r="L1188" s="26">
        <f t="shared" si="342"/>
        <v>6.4086138973327067</v>
      </c>
      <c r="M1188" s="26">
        <f t="shared" si="343"/>
        <v>0.34852191262161858</v>
      </c>
      <c r="N1188" s="96">
        <f t="shared" si="344"/>
        <v>7</v>
      </c>
      <c r="O1188" s="26">
        <f t="shared" si="345"/>
        <v>0.38345328745537216</v>
      </c>
      <c r="P1188" s="3">
        <f>IF(L1188&gt;'Power Curve'!$C$37,0,INDEX(Ci,$N1188,1)*POWER(1-O1188,3)+INDEX(Ci,$N1188,2)*3*O1188*POWER(1-O1188,2)+INDEX(Ci,$N1188,3)*3*POWER(O1188,2)*(1-O1188)+INDEX(Ci,$N1188,4)*POWER(O1188,3))</f>
        <v>449.12679290446414</v>
      </c>
      <c r="Q1188" s="3">
        <f>MAX(0,MIN(P1188-V1188+W1188,'Power Curve'!$C$39))</f>
        <v>451.58850788705672</v>
      </c>
      <c r="R1188" s="3">
        <f t="shared" si="346"/>
        <v>413.2200164794927</v>
      </c>
      <c r="S1188" s="3">
        <f t="shared" si="347"/>
        <v>38.368491407564022</v>
      </c>
      <c r="T1188" s="3">
        <f t="shared" si="348"/>
        <v>38.368491407564022</v>
      </c>
      <c r="V1188" s="37">
        <f t="array" ref="V1188">SUM(_xlfn.NORM.DIST($AD$3:$AD$1003,$L1188,$AA1188,FALSE)*WindSpeedStep*$AE$3:$AE$1003)/AG1188</f>
        <v>455.38844733799567</v>
      </c>
      <c r="W1188" s="37">
        <f t="array" ref="W1188">SUM(_xlfn.NORM.DIST($AD$3:$AD$1003,$L1188,$AB1188,FALSE)*WindSpeedStep*$AE$3:$AE$1003)/AH1188</f>
        <v>457.85016232058825</v>
      </c>
      <c r="Y1188" s="1">
        <f t="shared" si="349"/>
        <v>6</v>
      </c>
      <c r="Z1188" s="99">
        <f>IF(L1188&lt;'Power Curve'!$P$28,'Power Curve'!$Q$28,IF(L1188&gt;'Power Curve'!$P$29,'Power Curve'!$Q$29,INDEX(ReferenceTurbulence,Y1188)+(L1188-INDEX(ReferenceTurbulenceWindSpeed,Y1188))*(INDEX(ReferenceTurbulence,Y1188+1)-INDEX(ReferenceTurbulence,Y1188))/(INDEX(ReferenceTurbulenceWindSpeed,Y1188+1)-INDEX(ReferenceTurbulenceWindSpeed,Y1188))))</f>
        <v>0.12086445071288765</v>
      </c>
      <c r="AA1188" s="100">
        <f t="shared" si="355"/>
        <v>0.77457359853209573</v>
      </c>
      <c r="AB1188" s="29">
        <f t="shared" si="356"/>
        <v>0.83851022955755028</v>
      </c>
      <c r="AG1188" s="40">
        <f t="array" ref="AG1188">SUM(_xlfn.NORM.DIST($AD$3:$AD$1003,$F1188,$AA1188,FALSE)*WindSpeedStep)</f>
        <v>1.0000000000000033</v>
      </c>
      <c r="AH1188" s="40">
        <f t="array" ref="AH1188">SUM(_xlfn.NORM.DIST($AD$3:$AD$1003,$F1188,$AB1188,FALSE)*WindSpeedStep)</f>
        <v>0.99999999999999778</v>
      </c>
      <c r="AJ1188" s="47">
        <f t="shared" si="350"/>
        <v>6</v>
      </c>
      <c r="AK1188" s="83" t="b">
        <f>COUNTIF('Power Curve'!$D$2:$D$31,AJ1188)&gt;0</f>
        <v>1</v>
      </c>
      <c r="AL1188" s="83" t="b">
        <f t="shared" si="351"/>
        <v>0</v>
      </c>
      <c r="AM1188" s="83" t="b">
        <f t="shared" si="357"/>
        <v>1</v>
      </c>
      <c r="AN1188" s="47" t="str">
        <f t="shared" si="352"/>
        <v>Outer</v>
      </c>
      <c r="AO1188" s="48" t="str">
        <f t="shared" si="353"/>
        <v>0.3-0.4</v>
      </c>
      <c r="AP1188" s="49" t="str">
        <f t="shared" si="358"/>
        <v>22-23</v>
      </c>
      <c r="AQ1188" s="49" t="str">
        <f t="shared" si="359"/>
        <v>Feb</v>
      </c>
      <c r="AR1188" s="48" t="str">
        <f t="shared" si="360"/>
        <v>295-305</v>
      </c>
      <c r="AS1188" s="49" t="str">
        <f t="shared" si="354"/>
        <v>Inner-TI</v>
      </c>
    </row>
    <row r="1189" spans="5:45" x14ac:dyDescent="0.3">
      <c r="E1189" s="15">
        <v>40964.944444444445</v>
      </c>
      <c r="F1189" s="21">
        <v>6.7</v>
      </c>
      <c r="G1189" s="21">
        <v>512.28997611999557</v>
      </c>
      <c r="H1189" s="42">
        <v>1.2189974498254708</v>
      </c>
      <c r="I1189" s="35">
        <v>301.7</v>
      </c>
      <c r="J1189" s="43">
        <v>0.1373134328358209</v>
      </c>
      <c r="K1189" s="44">
        <v>0.37032975557898612</v>
      </c>
      <c r="L1189" s="26">
        <f t="shared" si="342"/>
        <v>6.6890386519640366</v>
      </c>
      <c r="M1189" s="26">
        <f t="shared" si="343"/>
        <v>0.39186246242144168</v>
      </c>
      <c r="N1189" s="96">
        <f t="shared" si="344"/>
        <v>7</v>
      </c>
      <c r="O1189" s="26">
        <f t="shared" si="345"/>
        <v>0.66851801973228187</v>
      </c>
      <c r="P1189" s="3">
        <f>IF(L1189&gt;'Power Curve'!$C$37,0,INDEX(Ci,$N1189,1)*POWER(1-O1189,3)+INDEX(Ci,$N1189,2)*3*O1189*POWER(1-O1189,2)+INDEX(Ci,$N1189,3)*3*POWER(O1189,2)*(1-O1189)+INDEX(Ci,$N1189,4)*POWER(O1189,3))</f>
        <v>517.16822085438707</v>
      </c>
      <c r="Q1189" s="3">
        <f>MAX(0,MIN(P1189-V1189+W1189,'Power Curve'!$C$39))</f>
        <v>522.15454031074978</v>
      </c>
      <c r="R1189" s="3">
        <f t="shared" si="346"/>
        <v>512.28997611999557</v>
      </c>
      <c r="S1189" s="3">
        <f t="shared" si="347"/>
        <v>9.8645641907542085</v>
      </c>
      <c r="T1189" s="3">
        <f t="shared" si="348"/>
        <v>9.8645641907542085</v>
      </c>
      <c r="V1189" s="37">
        <f t="array" ref="V1189">SUM(_xlfn.NORM.DIST($AD$3:$AD$1003,$L1189,$AA1189,FALSE)*WindSpeedStep*$AE$3:$AE$1003)/AG1189</f>
        <v>518.73848751592061</v>
      </c>
      <c r="W1189" s="37">
        <f t="array" ref="W1189">SUM(_xlfn.NORM.DIST($AD$3:$AD$1003,$L1189,$AB1189,FALSE)*WindSpeedStep*$AE$3:$AE$1003)/AH1189</f>
        <v>523.72480697228332</v>
      </c>
      <c r="Y1189" s="1">
        <f t="shared" si="349"/>
        <v>6</v>
      </c>
      <c r="Z1189" s="99">
        <f>IF(L1189&lt;'Power Curve'!$P$28,'Power Curve'!$Q$28,IF(L1189&gt;'Power Curve'!$P$29,'Power Curve'!$Q$29,INDEX(ReferenceTurbulence,Y1189)+(L1189-INDEX(ReferenceTurbulenceWindSpeed,Y1189))*(INDEX(ReferenceTurbulence,Y1189+1)-INDEX(ReferenceTurbulence,Y1189))/(INDEX(ReferenceTurbulenceWindSpeed,Y1189+1)-INDEX(ReferenceTurbulenceWindSpeed,Y1189))))</f>
        <v>0.12031321824021932</v>
      </c>
      <c r="AA1189" s="100">
        <f t="shared" si="355"/>
        <v>0.80477976715101152</v>
      </c>
      <c r="AB1189" s="29">
        <f t="shared" si="356"/>
        <v>0.91849485967267375</v>
      </c>
      <c r="AG1189" s="40">
        <f t="array" ref="AG1189">SUM(_xlfn.NORM.DIST($AD$3:$AD$1003,$F1189,$AA1189,FALSE)*WindSpeedStep)</f>
        <v>1.0000000000000038</v>
      </c>
      <c r="AH1189" s="40">
        <f t="array" ref="AH1189">SUM(_xlfn.NORM.DIST($AD$3:$AD$1003,$F1189,$AB1189,FALSE)*WindSpeedStep)</f>
        <v>0.99999999999990596</v>
      </c>
      <c r="AJ1189" s="47">
        <f t="shared" si="350"/>
        <v>7</v>
      </c>
      <c r="AK1189" s="83" t="b">
        <f>COUNTIF('Power Curve'!$D$2:$D$31,AJ1189)&gt;0</f>
        <v>1</v>
      </c>
      <c r="AL1189" s="83" t="b">
        <f t="shared" si="351"/>
        <v>0</v>
      </c>
      <c r="AM1189" s="83" t="b">
        <f t="shared" si="357"/>
        <v>1</v>
      </c>
      <c r="AN1189" s="47" t="str">
        <f t="shared" si="352"/>
        <v>Outer</v>
      </c>
      <c r="AO1189" s="48" t="str">
        <f t="shared" si="353"/>
        <v>0.3-0.4</v>
      </c>
      <c r="AP1189" s="49" t="str">
        <f t="shared" si="358"/>
        <v>22-23</v>
      </c>
      <c r="AQ1189" s="49" t="str">
        <f t="shared" si="359"/>
        <v>Feb</v>
      </c>
      <c r="AR1189" s="48" t="str">
        <f t="shared" si="360"/>
        <v>295-305</v>
      </c>
      <c r="AS1189" s="49" t="str">
        <f t="shared" si="354"/>
        <v>Inner-TI</v>
      </c>
    </row>
    <row r="1190" spans="5:45" x14ac:dyDescent="0.3">
      <c r="E1190" s="15">
        <v>40964.951388888891</v>
      </c>
      <c r="F1190" s="21">
        <v>7.51</v>
      </c>
      <c r="G1190" s="21">
        <v>703.35997581481979</v>
      </c>
      <c r="H1190" s="42">
        <v>1.2184480430478999</v>
      </c>
      <c r="I1190" s="35">
        <v>305.60000000000002</v>
      </c>
      <c r="J1190" s="43">
        <v>0.10252996005326233</v>
      </c>
      <c r="K1190" s="44">
        <v>0.47411184236845066</v>
      </c>
      <c r="L1190" s="26">
        <f t="shared" si="342"/>
        <v>7.496586888824198</v>
      </c>
      <c r="M1190" s="26">
        <f t="shared" si="343"/>
        <v>0.51667164562429613</v>
      </c>
      <c r="N1190" s="96">
        <f t="shared" si="344"/>
        <v>8</v>
      </c>
      <c r="O1190" s="26">
        <f t="shared" si="345"/>
        <v>0.48458219675993036</v>
      </c>
      <c r="P1190" s="3">
        <f>IF(L1190&gt;'Power Curve'!$C$37,0,INDEX(Ci,$N1190,1)*POWER(1-O1190,3)+INDEX(Ci,$N1190,2)*3*O1190*POWER(1-O1190,2)+INDEX(Ci,$N1190,3)*3*POWER(O1190,2)*(1-O1190)+INDEX(Ci,$N1190,4)*POWER(O1190,3))</f>
        <v>730.92779634366332</v>
      </c>
      <c r="Q1190" s="3">
        <f>MAX(0,MIN(P1190-V1190+W1190,'Power Curve'!$C$39))</f>
        <v>724.96610948517628</v>
      </c>
      <c r="R1190" s="3">
        <f t="shared" si="346"/>
        <v>703.35997581481979</v>
      </c>
      <c r="S1190" s="3">
        <f t="shared" si="347"/>
        <v>21.606133670356485</v>
      </c>
      <c r="T1190" s="3">
        <f t="shared" si="348"/>
        <v>21.606133670356485</v>
      </c>
      <c r="V1190" s="37">
        <f t="array" ref="V1190">SUM(_xlfn.NORM.DIST($AD$3:$AD$1003,$L1190,$AA1190,FALSE)*WindSpeedStep*$AE$3:$AE$1003)/AG1190</f>
        <v>725.5856297510004</v>
      </c>
      <c r="W1190" s="37">
        <f t="array" ref="W1190">SUM(_xlfn.NORM.DIST($AD$3:$AD$1003,$L1190,$AB1190,FALSE)*WindSpeedStep*$AE$3:$AE$1003)/AH1190</f>
        <v>719.62394289251336</v>
      </c>
      <c r="Y1190" s="1">
        <f t="shared" si="349"/>
        <v>7</v>
      </c>
      <c r="Z1190" s="99">
        <f>IF(L1190&lt;'Power Curve'!$P$28,'Power Curve'!$Q$28,IF(L1190&gt;'Power Curve'!$P$29,'Power Curve'!$Q$29,INDEX(ReferenceTurbulence,Y1190)+(L1190-INDEX(ReferenceTurbulenceWindSpeed,Y1190))*(INDEX(ReferenceTurbulence,Y1190+1)-INDEX(ReferenceTurbulence,Y1190))/(INDEX(ReferenceTurbulenceWindSpeed,Y1190+1)-INDEX(ReferenceTurbulenceWindSpeed,Y1190))))</f>
        <v>0.11953850374790181</v>
      </c>
      <c r="AA1190" s="100">
        <f t="shared" si="355"/>
        <v>0.89613077990618295</v>
      </c>
      <c r="AB1190" s="29">
        <f t="shared" si="356"/>
        <v>0.76862475424695509</v>
      </c>
      <c r="AG1190" s="40">
        <f t="array" ref="AG1190">SUM(_xlfn.NORM.DIST($AD$3:$AD$1003,$F1190,$AA1190,FALSE)*WindSpeedStep)</f>
        <v>1.0000000000000036</v>
      </c>
      <c r="AH1190" s="40">
        <f t="array" ref="AH1190">SUM(_xlfn.NORM.DIST($AD$3:$AD$1003,$F1190,$AB1190,FALSE)*WindSpeedStep)</f>
        <v>1.0000000000000036</v>
      </c>
      <c r="AJ1190" s="47">
        <f t="shared" si="350"/>
        <v>7</v>
      </c>
      <c r="AK1190" s="83" t="b">
        <f>COUNTIF('Power Curve'!$D$2:$D$31,AJ1190)&gt;0</f>
        <v>1</v>
      </c>
      <c r="AL1190" s="83" t="b">
        <f t="shared" si="351"/>
        <v>0</v>
      </c>
      <c r="AM1190" s="83" t="b">
        <f t="shared" si="357"/>
        <v>1</v>
      </c>
      <c r="AN1190" s="47" t="str">
        <f t="shared" si="352"/>
        <v>Outer</v>
      </c>
      <c r="AO1190" s="48" t="str">
        <f t="shared" si="353"/>
        <v>0.5-0.6</v>
      </c>
      <c r="AP1190" s="49" t="str">
        <f t="shared" si="358"/>
        <v>22-23</v>
      </c>
      <c r="AQ1190" s="49" t="str">
        <f t="shared" si="359"/>
        <v>Feb</v>
      </c>
      <c r="AR1190" s="48" t="str">
        <f t="shared" si="360"/>
        <v>305-315</v>
      </c>
      <c r="AS1190" s="49" t="str">
        <f t="shared" si="354"/>
        <v>Inner-TI</v>
      </c>
    </row>
    <row r="1191" spans="5:45" x14ac:dyDescent="0.3">
      <c r="E1191" s="15">
        <v>40964.958333333336</v>
      </c>
      <c r="F1191" s="21">
        <v>7.08</v>
      </c>
      <c r="G1191" s="21">
        <v>568.81997871398949</v>
      </c>
      <c r="H1191" s="42">
        <v>1.2189516480961109</v>
      </c>
      <c r="I1191" s="35">
        <v>304.89999999999998</v>
      </c>
      <c r="J1191" s="43">
        <v>0.10451977401129943</v>
      </c>
      <c r="K1191" s="44">
        <v>0.42160457209479729</v>
      </c>
      <c r="L1191" s="26">
        <f t="shared" si="342"/>
        <v>7.0683284345953465</v>
      </c>
      <c r="M1191" s="26">
        <f t="shared" si="343"/>
        <v>0.45048292099796061</v>
      </c>
      <c r="N1191" s="96">
        <f t="shared" si="344"/>
        <v>8</v>
      </c>
      <c r="O1191" s="26">
        <f t="shared" si="345"/>
        <v>5.3548129484764416E-2</v>
      </c>
      <c r="P1191" s="3">
        <f>IF(L1191&gt;'Power Curve'!$C$37,0,INDEX(Ci,$N1191,1)*POWER(1-O1191,3)+INDEX(Ci,$N1191,2)*3*O1191*POWER(1-O1191,2)+INDEX(Ci,$N1191,3)*3*POWER(O1191,2)*(1-O1191)+INDEX(Ci,$N1191,4)*POWER(O1191,3))</f>
        <v>614.06695492607628</v>
      </c>
      <c r="Q1191" s="3">
        <f>MAX(0,MIN(P1191-V1191+W1191,'Power Curve'!$C$39))</f>
        <v>609.44469364129009</v>
      </c>
      <c r="R1191" s="3">
        <f t="shared" si="346"/>
        <v>568.81997871398949</v>
      </c>
      <c r="S1191" s="3">
        <f t="shared" si="347"/>
        <v>40.624714927300602</v>
      </c>
      <c r="T1191" s="3">
        <f t="shared" si="348"/>
        <v>40.624714927300602</v>
      </c>
      <c r="V1191" s="37">
        <f t="array" ref="V1191">SUM(_xlfn.NORM.DIST($AD$3:$AD$1003,$L1191,$AA1191,FALSE)*WindSpeedStep*$AE$3:$AE$1003)/AG1191</f>
        <v>611.25079383626701</v>
      </c>
      <c r="W1191" s="37">
        <f t="array" ref="W1191">SUM(_xlfn.NORM.DIST($AD$3:$AD$1003,$L1191,$AB1191,FALSE)*WindSpeedStep*$AE$3:$AE$1003)/AH1191</f>
        <v>606.62853255148082</v>
      </c>
      <c r="Y1191" s="1">
        <f t="shared" si="349"/>
        <v>7</v>
      </c>
      <c r="Z1191" s="99">
        <f>IF(L1191&lt;'Power Curve'!$P$28,'Power Curve'!$Q$28,IF(L1191&gt;'Power Curve'!$P$29,'Power Curve'!$Q$29,INDEX(ReferenceTurbulence,Y1191)+(L1191-INDEX(ReferenceTurbulenceWindSpeed,Y1191))*(INDEX(ReferenceTurbulence,Y1191+1)-INDEX(ReferenceTurbulence,Y1191))/(INDEX(ReferenceTurbulenceWindSpeed,Y1191+1)-INDEX(ReferenceTurbulenceWindSpeed,Y1191))))</f>
        <v>0.1196574512226721</v>
      </c>
      <c r="AA1191" s="100">
        <f t="shared" si="355"/>
        <v>0.84577816488841895</v>
      </c>
      <c r="AB1191" s="29">
        <f t="shared" si="356"/>
        <v>0.73878009062154748</v>
      </c>
      <c r="AG1191" s="40">
        <f t="array" ref="AG1191">SUM(_xlfn.NORM.DIST($AD$3:$AD$1003,$F1191,$AA1191,FALSE)*WindSpeedStep)</f>
        <v>1.0000000000000042</v>
      </c>
      <c r="AH1191" s="40">
        <f t="array" ref="AH1191">SUM(_xlfn.NORM.DIST($AD$3:$AD$1003,$F1191,$AB1191,FALSE)*WindSpeedStep)</f>
        <v>1.000000000000004</v>
      </c>
      <c r="AJ1191" s="47">
        <f t="shared" si="350"/>
        <v>7</v>
      </c>
      <c r="AK1191" s="83" t="b">
        <f>COUNTIF('Power Curve'!$D$2:$D$31,AJ1191)&gt;0</f>
        <v>1</v>
      </c>
      <c r="AL1191" s="83" t="b">
        <f t="shared" si="351"/>
        <v>0</v>
      </c>
      <c r="AM1191" s="83" t="b">
        <f t="shared" si="357"/>
        <v>1</v>
      </c>
      <c r="AN1191" s="47" t="str">
        <f t="shared" si="352"/>
        <v>Outer</v>
      </c>
      <c r="AO1191" s="48" t="str">
        <f t="shared" si="353"/>
        <v>0.4-0.5</v>
      </c>
      <c r="AP1191" s="49" t="str">
        <f t="shared" si="358"/>
        <v>23-24</v>
      </c>
      <c r="AQ1191" s="49" t="str">
        <f t="shared" si="359"/>
        <v>Feb</v>
      </c>
      <c r="AR1191" s="48" t="str">
        <f t="shared" si="360"/>
        <v>295-305</v>
      </c>
      <c r="AS1191" s="49" t="str">
        <f t="shared" si="354"/>
        <v>Inner-TI</v>
      </c>
    </row>
    <row r="1192" spans="5:45" x14ac:dyDescent="0.3">
      <c r="E1192" s="15">
        <v>40964.965277777781</v>
      </c>
      <c r="F1192" s="21">
        <v>6.86</v>
      </c>
      <c r="G1192" s="21">
        <v>447.6599960327153</v>
      </c>
      <c r="H1192" s="42">
        <v>1.2189582729004784</v>
      </c>
      <c r="I1192" s="35">
        <v>303.39999999999998</v>
      </c>
      <c r="J1192" s="43">
        <v>0.1282798833819242</v>
      </c>
      <c r="K1192" s="44">
        <v>0.38308996432605913</v>
      </c>
      <c r="L1192" s="26">
        <f t="shared" si="342"/>
        <v>6.8487035175089046</v>
      </c>
      <c r="M1192" s="26">
        <f t="shared" si="343"/>
        <v>0.41653918208382307</v>
      </c>
      <c r="N1192" s="96">
        <f t="shared" si="344"/>
        <v>7</v>
      </c>
      <c r="O1192" s="26">
        <f t="shared" si="345"/>
        <v>0.83082473980203553</v>
      </c>
      <c r="P1192" s="3">
        <f>IF(L1192&gt;'Power Curve'!$C$37,0,INDEX(Ci,$N1192,1)*POWER(1-O1192,3)+INDEX(Ci,$N1192,2)*3*O1192*POWER(1-O1192,2)+INDEX(Ci,$N1192,3)*3*POWER(O1192,2)*(1-O1192)+INDEX(Ci,$N1192,4)*POWER(O1192,3))</f>
        <v>557.64756316352805</v>
      </c>
      <c r="Q1192" s="3">
        <f>MAX(0,MIN(P1192-V1192+W1192,'Power Curve'!$C$39))</f>
        <v>560.19112946623181</v>
      </c>
      <c r="R1192" s="3">
        <f t="shared" si="346"/>
        <v>447.6599960327153</v>
      </c>
      <c r="S1192" s="3">
        <f t="shared" si="347"/>
        <v>112.53113343351652</v>
      </c>
      <c r="T1192" s="3">
        <f t="shared" si="348"/>
        <v>112.53113343351652</v>
      </c>
      <c r="V1192" s="37">
        <f t="array" ref="V1192">SUM(_xlfn.NORM.DIST($AD$3:$AD$1003,$L1192,$AA1192,FALSE)*WindSpeedStep*$AE$3:$AE$1003)/AG1192</f>
        <v>556.70884258537603</v>
      </c>
      <c r="W1192" s="37">
        <f t="array" ref="W1192">SUM(_xlfn.NORM.DIST($AD$3:$AD$1003,$L1192,$AB1192,FALSE)*WindSpeedStep*$AE$3:$AE$1003)/AH1192</f>
        <v>559.2524088880798</v>
      </c>
      <c r="Y1192" s="1">
        <f t="shared" si="349"/>
        <v>6</v>
      </c>
      <c r="Z1192" s="99">
        <f>IF(L1192&lt;'Power Curve'!$P$28,'Power Curve'!$Q$28,IF(L1192&gt;'Power Curve'!$P$29,'Power Curve'!$Q$29,INDEX(ReferenceTurbulence,Y1192)+(L1192-INDEX(ReferenceTurbulenceWindSpeed,Y1192))*(INDEX(ReferenceTurbulence,Y1192+1)-INDEX(ReferenceTurbulence,Y1192))/(INDEX(ReferenceTurbulenceWindSpeed,Y1192+1)-INDEX(ReferenceTurbulenceWindSpeed,Y1192))))</f>
        <v>0.11999936414146736</v>
      </c>
      <c r="AA1192" s="100">
        <f t="shared" si="355"/>
        <v>0.82184006729449943</v>
      </c>
      <c r="AB1192" s="29">
        <f t="shared" si="356"/>
        <v>0.87855088854341634</v>
      </c>
      <c r="AG1192" s="40">
        <f t="array" ref="AG1192">SUM(_xlfn.NORM.DIST($AD$3:$AD$1003,$F1192,$AA1192,FALSE)*WindSpeedStep)</f>
        <v>1.0000000000000033</v>
      </c>
      <c r="AH1192" s="40">
        <f t="array" ref="AH1192">SUM(_xlfn.NORM.DIST($AD$3:$AD$1003,$F1192,$AB1192,FALSE)*WindSpeedStep)</f>
        <v>1.0000000000000027</v>
      </c>
      <c r="AJ1192" s="47">
        <f t="shared" si="350"/>
        <v>7</v>
      </c>
      <c r="AK1192" s="83" t="b">
        <f>COUNTIF('Power Curve'!$D$2:$D$31,AJ1192)&gt;0</f>
        <v>1</v>
      </c>
      <c r="AL1192" s="83" t="b">
        <f t="shared" si="351"/>
        <v>0</v>
      </c>
      <c r="AM1192" s="83" t="b">
        <f t="shared" si="357"/>
        <v>1</v>
      </c>
      <c r="AN1192" s="47" t="str">
        <f t="shared" si="352"/>
        <v>Outer</v>
      </c>
      <c r="AO1192" s="48" t="str">
        <f t="shared" si="353"/>
        <v>0.4-0.5</v>
      </c>
      <c r="AP1192" s="49" t="str">
        <f t="shared" si="358"/>
        <v>23-24</v>
      </c>
      <c r="AQ1192" s="49" t="str">
        <f t="shared" si="359"/>
        <v>Feb</v>
      </c>
      <c r="AR1192" s="48" t="str">
        <f t="shared" si="360"/>
        <v>295-305</v>
      </c>
      <c r="AS1192" s="49" t="str">
        <f t="shared" si="354"/>
        <v>Inner-TI</v>
      </c>
    </row>
    <row r="1193" spans="5:45" x14ac:dyDescent="0.3">
      <c r="E1193" s="15">
        <v>40964.972222222219</v>
      </c>
      <c r="F1193" s="21">
        <v>6.99</v>
      </c>
      <c r="G1193" s="21">
        <v>545.23001098632813</v>
      </c>
      <c r="H1193" s="42">
        <v>1.2190956552081695</v>
      </c>
      <c r="I1193" s="35">
        <v>306.2</v>
      </c>
      <c r="J1193" s="43">
        <v>9.7281831187410586E-2</v>
      </c>
      <c r="K1193" s="44">
        <v>0.38438229413711911</v>
      </c>
      <c r="L1193" s="26">
        <f t="shared" si="342"/>
        <v>6.9787516038608572</v>
      </c>
      <c r="M1193" s="26">
        <f t="shared" si="343"/>
        <v>0.4366385330498907</v>
      </c>
      <c r="N1193" s="96">
        <f t="shared" si="344"/>
        <v>7</v>
      </c>
      <c r="O1193" s="26">
        <f t="shared" si="345"/>
        <v>0.96302463409375727</v>
      </c>
      <c r="P1193" s="3">
        <f>IF(L1193&gt;'Power Curve'!$C$37,0,INDEX(Ci,$N1193,1)*POWER(1-O1193,3)+INDEX(Ci,$N1193,2)*3*O1193*POWER(1-O1193,2)+INDEX(Ci,$N1193,3)*3*POWER(O1193,2)*(1-O1193)+INDEX(Ci,$N1193,4)*POWER(O1193,3))</f>
        <v>590.98921284897096</v>
      </c>
      <c r="Q1193" s="3">
        <f>MAX(0,MIN(P1193-V1193+W1193,'Power Curve'!$C$39))</f>
        <v>584.49773538323427</v>
      </c>
      <c r="R1193" s="3">
        <f t="shared" si="346"/>
        <v>545.23001098632813</v>
      </c>
      <c r="S1193" s="3">
        <f t="shared" si="347"/>
        <v>39.267724396906146</v>
      </c>
      <c r="T1193" s="3">
        <f t="shared" si="348"/>
        <v>39.267724396906146</v>
      </c>
      <c r="V1193" s="37">
        <f t="array" ref="V1193">SUM(_xlfn.NORM.DIST($AD$3:$AD$1003,$L1193,$AA1193,FALSE)*WindSpeedStep*$AE$3:$AE$1003)/AG1193</f>
        <v>588.66699091464579</v>
      </c>
      <c r="W1193" s="37">
        <f t="array" ref="W1193">SUM(_xlfn.NORM.DIST($AD$3:$AD$1003,$L1193,$AB1193,FALSE)*WindSpeedStep*$AE$3:$AE$1003)/AH1193</f>
        <v>582.1755134489091</v>
      </c>
      <c r="Y1193" s="1">
        <f t="shared" si="349"/>
        <v>6</v>
      </c>
      <c r="Z1193" s="99">
        <f>IF(L1193&lt;'Power Curve'!$P$28,'Power Curve'!$Q$28,IF(L1193&gt;'Power Curve'!$P$29,'Power Curve'!$Q$29,INDEX(ReferenceTurbulence,Y1193)+(L1193-INDEX(ReferenceTurbulenceWindSpeed,Y1193))*(INDEX(ReferenceTurbulence,Y1193+1)-INDEX(ReferenceTurbulence,Y1193))/(INDEX(ReferenceTurbulenceWindSpeed,Y1193+1)-INDEX(ReferenceTurbulenceWindSpeed,Y1193))))</f>
        <v>0.11974372790742727</v>
      </c>
      <c r="AA1193" s="100">
        <f t="shared" si="355"/>
        <v>0.83566173318623616</v>
      </c>
      <c r="AB1193" s="29">
        <f t="shared" si="356"/>
        <v>0.67890573542566279</v>
      </c>
      <c r="AG1193" s="40">
        <f t="array" ref="AG1193">SUM(_xlfn.NORM.DIST($AD$3:$AD$1003,$F1193,$AA1193,FALSE)*WindSpeedStep)</f>
        <v>1.0000000000000033</v>
      </c>
      <c r="AH1193" s="40">
        <f t="array" ref="AH1193">SUM(_xlfn.NORM.DIST($AD$3:$AD$1003,$F1193,$AB1193,FALSE)*WindSpeedStep)</f>
        <v>1.0000000000000036</v>
      </c>
      <c r="AJ1193" s="47">
        <f t="shared" si="350"/>
        <v>7</v>
      </c>
      <c r="AK1193" s="83" t="b">
        <f>COUNTIF('Power Curve'!$D$2:$D$31,AJ1193)&gt;0</f>
        <v>1</v>
      </c>
      <c r="AL1193" s="83" t="b">
        <f t="shared" si="351"/>
        <v>0</v>
      </c>
      <c r="AM1193" s="83" t="b">
        <f t="shared" si="357"/>
        <v>1</v>
      </c>
      <c r="AN1193" s="47" t="str">
        <f t="shared" si="352"/>
        <v>Outer</v>
      </c>
      <c r="AO1193" s="48" t="str">
        <f t="shared" si="353"/>
        <v>0.4-0.5</v>
      </c>
      <c r="AP1193" s="49" t="str">
        <f t="shared" si="358"/>
        <v>23-24</v>
      </c>
      <c r="AQ1193" s="49" t="str">
        <f t="shared" si="359"/>
        <v>Feb</v>
      </c>
      <c r="AR1193" s="48" t="str">
        <f t="shared" si="360"/>
        <v>305-315</v>
      </c>
      <c r="AS1193" s="49" t="str">
        <f t="shared" si="354"/>
        <v>LWS-LTI</v>
      </c>
    </row>
    <row r="1194" spans="5:45" x14ac:dyDescent="0.3">
      <c r="E1194" s="15">
        <v>40964.979166666664</v>
      </c>
      <c r="F1194" s="21">
        <v>6.86</v>
      </c>
      <c r="G1194" s="21">
        <v>559.010009765625</v>
      </c>
      <c r="H1194" s="42">
        <v>1.2196455008088032</v>
      </c>
      <c r="I1194" s="35">
        <v>306.8</v>
      </c>
      <c r="J1194" s="43">
        <v>8.3090379008746343E-2</v>
      </c>
      <c r="K1194" s="44">
        <v>0.41134981856595576</v>
      </c>
      <c r="L1194" s="26">
        <f t="shared" si="342"/>
        <v>6.8499903365003139</v>
      </c>
      <c r="M1194" s="26">
        <f t="shared" si="343"/>
        <v>0.41673806410710895</v>
      </c>
      <c r="N1194" s="96">
        <f t="shared" si="344"/>
        <v>7</v>
      </c>
      <c r="O1194" s="26">
        <f t="shared" si="345"/>
        <v>0.83213285082011301</v>
      </c>
      <c r="P1194" s="3">
        <f>IF(L1194&gt;'Power Curve'!$C$37,0,INDEX(Ci,$N1194,1)*POWER(1-O1194,3)+INDEX(Ci,$N1194,2)*3*O1194*POWER(1-O1194,2)+INDEX(Ci,$N1194,3)*3*POWER(O1194,2)*(1-O1194)+INDEX(Ci,$N1194,4)*POWER(O1194,3))</f>
        <v>557.97654255759267</v>
      </c>
      <c r="Q1194" s="3">
        <f>MAX(0,MIN(P1194-V1194+W1194,'Power Curve'!$C$39))</f>
        <v>548.20973732827372</v>
      </c>
      <c r="R1194" s="3">
        <f t="shared" si="346"/>
        <v>559.010009765625</v>
      </c>
      <c r="S1194" s="3">
        <f t="shared" si="347"/>
        <v>-10.800272437351282</v>
      </c>
      <c r="T1194" s="3">
        <f t="shared" si="348"/>
        <v>10.800272437351282</v>
      </c>
      <c r="V1194" s="37">
        <f t="array" ref="V1194">SUM(_xlfn.NORM.DIST($AD$3:$AD$1003,$L1194,$AA1194,FALSE)*WindSpeedStep*$AE$3:$AE$1003)/AG1194</f>
        <v>557.02052060364701</v>
      </c>
      <c r="W1194" s="37">
        <f t="array" ref="W1194">SUM(_xlfn.NORM.DIST($AD$3:$AD$1003,$L1194,$AB1194,FALSE)*WindSpeedStep*$AE$3:$AE$1003)/AH1194</f>
        <v>547.25371537432807</v>
      </c>
      <c r="Y1194" s="1">
        <f t="shared" si="349"/>
        <v>6</v>
      </c>
      <c r="Z1194" s="99">
        <f>IF(L1194&lt;'Power Curve'!$P$28,'Power Curve'!$Q$28,IF(L1194&gt;'Power Curve'!$P$29,'Power Curve'!$Q$29,INDEX(ReferenceTurbulence,Y1194)+(L1194-INDEX(ReferenceTurbulenceWindSpeed,Y1194))*(INDEX(ReferenceTurbulence,Y1194+1)-INDEX(ReferenceTurbulence,Y1194))/(INDEX(ReferenceTurbulenceWindSpeed,Y1194+1)-INDEX(ReferenceTurbulenceWindSpeed,Y1194))))</f>
        <v>0.11999683463434363</v>
      </c>
      <c r="AA1194" s="100">
        <f t="shared" si="355"/>
        <v>0.82197715765588009</v>
      </c>
      <c r="AB1194" s="29">
        <f t="shared" si="356"/>
        <v>0.569168293266061</v>
      </c>
      <c r="AG1194" s="40">
        <f t="array" ref="AG1194">SUM(_xlfn.NORM.DIST($AD$3:$AD$1003,$F1194,$AA1194,FALSE)*WindSpeedStep)</f>
        <v>1.0000000000000031</v>
      </c>
      <c r="AH1194" s="40">
        <f t="array" ref="AH1194">SUM(_xlfn.NORM.DIST($AD$3:$AD$1003,$F1194,$AB1194,FALSE)*WindSpeedStep)</f>
        <v>1.0000000000000036</v>
      </c>
      <c r="AJ1194" s="47">
        <f t="shared" si="350"/>
        <v>7</v>
      </c>
      <c r="AK1194" s="83" t="b">
        <f>COUNTIF('Power Curve'!$D$2:$D$31,AJ1194)&gt;0</f>
        <v>1</v>
      </c>
      <c r="AL1194" s="83" t="b">
        <f t="shared" si="351"/>
        <v>0</v>
      </c>
      <c r="AM1194" s="83" t="b">
        <f t="shared" si="357"/>
        <v>1</v>
      </c>
      <c r="AN1194" s="47" t="str">
        <f t="shared" si="352"/>
        <v>Outer</v>
      </c>
      <c r="AO1194" s="48" t="str">
        <f t="shared" si="353"/>
        <v>0.4-0.5</v>
      </c>
      <c r="AP1194" s="49" t="str">
        <f t="shared" si="358"/>
        <v>23-24</v>
      </c>
      <c r="AQ1194" s="49" t="str">
        <f t="shared" si="359"/>
        <v>Feb</v>
      </c>
      <c r="AR1194" s="48" t="str">
        <f t="shared" si="360"/>
        <v>305-315</v>
      </c>
      <c r="AS1194" s="49" t="str">
        <f t="shared" si="354"/>
        <v>LWS-LTI</v>
      </c>
    </row>
    <row r="1195" spans="5:45" x14ac:dyDescent="0.3">
      <c r="E1195" s="15">
        <v>40964.986111111109</v>
      </c>
      <c r="F1195" s="21">
        <v>6.79</v>
      </c>
      <c r="G1195" s="21">
        <v>525.65000724792503</v>
      </c>
      <c r="H1195" s="42">
        <v>1.2205233218749729</v>
      </c>
      <c r="I1195" s="35">
        <v>305.60000000000002</v>
      </c>
      <c r="J1195" s="43">
        <v>0.12960235640648013</v>
      </c>
      <c r="K1195" s="44">
        <v>0.45637933022042909</v>
      </c>
      <c r="L1195" s="26">
        <f t="shared" si="342"/>
        <v>6.7817187082153971</v>
      </c>
      <c r="M1195" s="26">
        <f t="shared" si="343"/>
        <v>0.40618646387663893</v>
      </c>
      <c r="N1195" s="96">
        <f t="shared" si="344"/>
        <v>7</v>
      </c>
      <c r="O1195" s="26">
        <f t="shared" si="345"/>
        <v>0.76273158321542289</v>
      </c>
      <c r="P1195" s="3">
        <f>IF(L1195&gt;'Power Curve'!$C$37,0,INDEX(Ci,$N1195,1)*POWER(1-O1195,3)+INDEX(Ci,$N1195,2)*3*O1195*POWER(1-O1195,2)+INDEX(Ci,$N1195,3)*3*POWER(O1195,2)*(1-O1195)+INDEX(Ci,$N1195,4)*POWER(O1195,3))</f>
        <v>540.57202085820791</v>
      </c>
      <c r="Q1195" s="3">
        <f>MAX(0,MIN(P1195-V1195+W1195,'Power Curve'!$C$39))</f>
        <v>543.41211100917167</v>
      </c>
      <c r="R1195" s="3">
        <f t="shared" si="346"/>
        <v>525.65000724792503</v>
      </c>
      <c r="S1195" s="3">
        <f t="shared" si="347"/>
        <v>17.762103761246635</v>
      </c>
      <c r="T1195" s="3">
        <f t="shared" si="348"/>
        <v>17.762103761246635</v>
      </c>
      <c r="V1195" s="37">
        <f t="array" ref="V1195">SUM(_xlfn.NORM.DIST($AD$3:$AD$1003,$L1195,$AA1195,FALSE)*WindSpeedStep*$AE$3:$AE$1003)/AG1195</f>
        <v>540.60964894386711</v>
      </c>
      <c r="W1195" s="37">
        <f t="array" ref="W1195">SUM(_xlfn.NORM.DIST($AD$3:$AD$1003,$L1195,$AB1195,FALSE)*WindSpeedStep*$AE$3:$AE$1003)/AH1195</f>
        <v>543.44973909483087</v>
      </c>
      <c r="Y1195" s="1">
        <f t="shared" si="349"/>
        <v>6</v>
      </c>
      <c r="Z1195" s="99">
        <f>IF(L1195&lt;'Power Curve'!$P$28,'Power Curve'!$Q$28,IF(L1195&gt;'Power Curve'!$P$29,'Power Curve'!$Q$29,INDEX(ReferenceTurbulence,Y1195)+(L1195-INDEX(ReferenceTurbulenceWindSpeed,Y1195))*(INDEX(ReferenceTurbulence,Y1195+1)-INDEX(ReferenceTurbulence,Y1195))/(INDEX(ReferenceTurbulenceWindSpeed,Y1195+1)-INDEX(ReferenceTurbulenceWindSpeed,Y1195))))</f>
        <v>0.12013103654716001</v>
      </c>
      <c r="AA1195" s="100">
        <f t="shared" si="355"/>
        <v>0.8146948979891826</v>
      </c>
      <c r="AB1195" s="29">
        <f t="shared" si="356"/>
        <v>0.87892672507062597</v>
      </c>
      <c r="AG1195" s="40">
        <f t="array" ref="AG1195">SUM(_xlfn.NORM.DIST($AD$3:$AD$1003,$F1195,$AA1195,FALSE)*WindSpeedStep)</f>
        <v>1.0000000000000038</v>
      </c>
      <c r="AH1195" s="40">
        <f t="array" ref="AH1195">SUM(_xlfn.NORM.DIST($AD$3:$AD$1003,$F1195,$AB1195,FALSE)*WindSpeedStep)</f>
        <v>1.0000000000000004</v>
      </c>
      <c r="AJ1195" s="47">
        <f t="shared" si="350"/>
        <v>7</v>
      </c>
      <c r="AK1195" s="83" t="b">
        <f>COUNTIF('Power Curve'!$D$2:$D$31,AJ1195)&gt;0</f>
        <v>1</v>
      </c>
      <c r="AL1195" s="83" t="b">
        <f t="shared" si="351"/>
        <v>0</v>
      </c>
      <c r="AM1195" s="83" t="b">
        <f t="shared" si="357"/>
        <v>1</v>
      </c>
      <c r="AN1195" s="47" t="str">
        <f t="shared" si="352"/>
        <v>Outer</v>
      </c>
      <c r="AO1195" s="48" t="str">
        <f t="shared" si="353"/>
        <v>0.4-0.5</v>
      </c>
      <c r="AP1195" s="49" t="str">
        <f t="shared" si="358"/>
        <v>23-24</v>
      </c>
      <c r="AQ1195" s="49" t="str">
        <f t="shared" si="359"/>
        <v>Feb</v>
      </c>
      <c r="AR1195" s="48" t="str">
        <f t="shared" si="360"/>
        <v>305-315</v>
      </c>
      <c r="AS1195" s="49" t="str">
        <f t="shared" si="354"/>
        <v>Inner-TI</v>
      </c>
    </row>
    <row r="1196" spans="5:45" x14ac:dyDescent="0.3">
      <c r="E1196" s="15">
        <v>40964.993055555555</v>
      </c>
      <c r="F1196" s="21">
        <v>6.64</v>
      </c>
      <c r="G1196" s="21">
        <v>503.16999435424782</v>
      </c>
      <c r="H1196" s="42">
        <v>1.2209824409532271</v>
      </c>
      <c r="I1196" s="35">
        <v>308.10000000000002</v>
      </c>
      <c r="J1196" s="43">
        <v>9.3373493975903624E-2</v>
      </c>
      <c r="K1196" s="44">
        <v>0.45128558671444152</v>
      </c>
      <c r="L1196" s="26">
        <f t="shared" si="342"/>
        <v>6.6327331133253002</v>
      </c>
      <c r="M1196" s="26">
        <f t="shared" si="343"/>
        <v>0.3831602599194327</v>
      </c>
      <c r="N1196" s="96">
        <f t="shared" si="344"/>
        <v>7</v>
      </c>
      <c r="O1196" s="26">
        <f t="shared" si="345"/>
        <v>0.61128083566534674</v>
      </c>
      <c r="P1196" s="3">
        <f>IF(L1196&gt;'Power Curve'!$C$37,0,INDEX(Ci,$N1196,1)*POWER(1-O1196,3)+INDEX(Ci,$N1196,2)*3*O1196*POWER(1-O1196,2)+INDEX(Ci,$N1196,3)*3*POWER(O1196,2)*(1-O1196)+INDEX(Ci,$N1196,4)*POWER(O1196,3))</f>
        <v>503.1229355213178</v>
      </c>
      <c r="Q1196" s="3">
        <f>MAX(0,MIN(P1196-V1196+W1196,'Power Curve'!$C$39))</f>
        <v>496.15690610631299</v>
      </c>
      <c r="R1196" s="3">
        <f t="shared" si="346"/>
        <v>503.16999435424782</v>
      </c>
      <c r="S1196" s="3">
        <f t="shared" si="347"/>
        <v>-7.0130882479348315</v>
      </c>
      <c r="T1196" s="3">
        <f t="shared" si="348"/>
        <v>7.0130882479348315</v>
      </c>
      <c r="V1196" s="37">
        <f t="array" ref="V1196">SUM(_xlfn.NORM.DIST($AD$3:$AD$1003,$L1196,$AA1196,FALSE)*WindSpeedStep*$AE$3:$AE$1003)/AG1196</f>
        <v>505.67913796346829</v>
      </c>
      <c r="W1196" s="37">
        <f t="array" ref="W1196">SUM(_xlfn.NORM.DIST($AD$3:$AD$1003,$L1196,$AB1196,FALSE)*WindSpeedStep*$AE$3:$AE$1003)/AH1196</f>
        <v>498.71310854846348</v>
      </c>
      <c r="Y1196" s="1">
        <f t="shared" si="349"/>
        <v>6</v>
      </c>
      <c r="Z1196" s="99">
        <f>IF(L1196&lt;'Power Curve'!$P$28,'Power Curve'!$Q$28,IF(L1196&gt;'Power Curve'!$P$29,'Power Curve'!$Q$29,INDEX(ReferenceTurbulence,Y1196)+(L1196-INDEX(ReferenceTurbulenceWindSpeed,Y1196))*(INDEX(ReferenceTurbulence,Y1196+1)-INDEX(ReferenceTurbulence,Y1196))/(INDEX(ReferenceTurbulenceWindSpeed,Y1196+1)-INDEX(ReferenceTurbulenceWindSpeed,Y1196))))</f>
        <v>0.12042389834522488</v>
      </c>
      <c r="AA1196" s="100">
        <f t="shared" si="355"/>
        <v>0.79873957819009289</v>
      </c>
      <c r="AB1196" s="29">
        <f t="shared" si="356"/>
        <v>0.61932146540085642</v>
      </c>
      <c r="AG1196" s="40">
        <f t="array" ref="AG1196">SUM(_xlfn.NORM.DIST($AD$3:$AD$1003,$F1196,$AA1196,FALSE)*WindSpeedStep)</f>
        <v>1.0000000000000036</v>
      </c>
      <c r="AH1196" s="40">
        <f t="array" ref="AH1196">SUM(_xlfn.NORM.DIST($AD$3:$AD$1003,$F1196,$AB1196,FALSE)*WindSpeedStep)</f>
        <v>1.0000000000000033</v>
      </c>
      <c r="AJ1196" s="47">
        <f t="shared" si="350"/>
        <v>7</v>
      </c>
      <c r="AK1196" s="83" t="b">
        <f>COUNTIF('Power Curve'!$D$2:$D$31,AJ1196)&gt;0</f>
        <v>1</v>
      </c>
      <c r="AL1196" s="83" t="b">
        <f t="shared" si="351"/>
        <v>0</v>
      </c>
      <c r="AM1196" s="83" t="b">
        <f t="shared" si="357"/>
        <v>1</v>
      </c>
      <c r="AN1196" s="47" t="str">
        <f t="shared" si="352"/>
        <v>Outer</v>
      </c>
      <c r="AO1196" s="48" t="str">
        <f t="shared" si="353"/>
        <v>0.3-0.4</v>
      </c>
      <c r="AP1196" s="49" t="str">
        <f t="shared" si="358"/>
        <v>23-24</v>
      </c>
      <c r="AQ1196" s="49" t="str">
        <f t="shared" si="359"/>
        <v>Feb</v>
      </c>
      <c r="AR1196" s="48" t="str">
        <f t="shared" si="360"/>
        <v>305-315</v>
      </c>
      <c r="AS1196" s="49" t="str">
        <f t="shared" si="354"/>
        <v>LWS-LTI</v>
      </c>
    </row>
    <row r="1197" spans="5:45" x14ac:dyDescent="0.3">
      <c r="E1197" s="15">
        <v>40965</v>
      </c>
      <c r="F1197" s="21">
        <v>6.76</v>
      </c>
      <c r="G1197" s="21">
        <v>566.99000930786133</v>
      </c>
      <c r="H1197" s="42">
        <v>1.2208446700606104</v>
      </c>
      <c r="I1197" s="35">
        <v>306.8</v>
      </c>
      <c r="J1197" s="43">
        <v>0.13461538461538464</v>
      </c>
      <c r="K1197" s="44">
        <v>0.44285965153008905</v>
      </c>
      <c r="L1197" s="26">
        <f t="shared" si="342"/>
        <v>6.7523477954191122</v>
      </c>
      <c r="M1197" s="26">
        <f t="shared" si="343"/>
        <v>0.40164709462449433</v>
      </c>
      <c r="N1197" s="96">
        <f t="shared" si="344"/>
        <v>7</v>
      </c>
      <c r="O1197" s="26">
        <f t="shared" si="345"/>
        <v>0.7328746920004916</v>
      </c>
      <c r="P1197" s="3">
        <f>IF(L1197&gt;'Power Curve'!$C$37,0,INDEX(Ci,$N1197,1)*POWER(1-O1197,3)+INDEX(Ci,$N1197,2)*3*O1197*POWER(1-O1197,2)+INDEX(Ci,$N1197,3)*3*POWER(O1197,2)*(1-O1197)+INDEX(Ci,$N1197,4)*POWER(O1197,3))</f>
        <v>533.1226404213561</v>
      </c>
      <c r="Q1197" s="3">
        <f>MAX(0,MIN(P1197-V1197+W1197,'Power Curve'!$C$39))</f>
        <v>537.45065441326801</v>
      </c>
      <c r="R1197" s="3">
        <f t="shared" si="346"/>
        <v>566.99000930786133</v>
      </c>
      <c r="S1197" s="3">
        <f t="shared" si="347"/>
        <v>-29.539354894593316</v>
      </c>
      <c r="T1197" s="3">
        <f t="shared" si="348"/>
        <v>29.539354894593316</v>
      </c>
      <c r="V1197" s="37">
        <f t="array" ref="V1197">SUM(_xlfn.NORM.DIST($AD$3:$AD$1003,$L1197,$AA1197,FALSE)*WindSpeedStep*$AE$3:$AE$1003)/AG1197</f>
        <v>533.62789477329363</v>
      </c>
      <c r="W1197" s="37">
        <f t="array" ref="W1197">SUM(_xlfn.NORM.DIST($AD$3:$AD$1003,$L1197,$AB1197,FALSE)*WindSpeedStep*$AE$3:$AE$1003)/AH1197</f>
        <v>537.95590876520555</v>
      </c>
      <c r="Y1197" s="1">
        <f t="shared" si="349"/>
        <v>6</v>
      </c>
      <c r="Z1197" s="99">
        <f>IF(L1197&lt;'Power Curve'!$P$28,'Power Curve'!$Q$28,IF(L1197&gt;'Power Curve'!$P$29,'Power Curve'!$Q$29,INDEX(ReferenceTurbulence,Y1197)+(L1197-INDEX(ReferenceTurbulenceWindSpeed,Y1197))*(INDEX(ReferenceTurbulence,Y1197+1)-INDEX(ReferenceTurbulence,Y1197))/(INDEX(ReferenceTurbulenceWindSpeed,Y1197+1)-INDEX(ReferenceTurbulenceWindSpeed,Y1197))))</f>
        <v>0.12018877111095237</v>
      </c>
      <c r="AA1197" s="100">
        <f t="shared" si="355"/>
        <v>0.81155638364517158</v>
      </c>
      <c r="AB1197" s="29">
        <f t="shared" si="356"/>
        <v>0.90896989553718832</v>
      </c>
      <c r="AG1197" s="40">
        <f t="array" ref="AG1197">SUM(_xlfn.NORM.DIST($AD$3:$AD$1003,$F1197,$AA1197,FALSE)*WindSpeedStep)</f>
        <v>1.0000000000000036</v>
      </c>
      <c r="AH1197" s="40">
        <f t="array" ref="AH1197">SUM(_xlfn.NORM.DIST($AD$3:$AD$1003,$F1197,$AB1197,FALSE)*WindSpeedStep)</f>
        <v>0.99999999999997069</v>
      </c>
      <c r="AJ1197" s="47">
        <f t="shared" si="350"/>
        <v>7</v>
      </c>
      <c r="AK1197" s="83" t="b">
        <f>COUNTIF('Power Curve'!$D$2:$D$31,AJ1197)&gt;0</f>
        <v>1</v>
      </c>
      <c r="AL1197" s="83" t="b">
        <f t="shared" si="351"/>
        <v>0</v>
      </c>
      <c r="AM1197" s="83" t="b">
        <f t="shared" si="357"/>
        <v>1</v>
      </c>
      <c r="AN1197" s="47" t="str">
        <f t="shared" si="352"/>
        <v>Outer</v>
      </c>
      <c r="AO1197" s="48" t="str">
        <f t="shared" si="353"/>
        <v>0.4-0.5</v>
      </c>
      <c r="AP1197" s="49" t="str">
        <f t="shared" si="358"/>
        <v>0-1</v>
      </c>
      <c r="AQ1197" s="49" t="str">
        <f t="shared" si="359"/>
        <v>Feb</v>
      </c>
      <c r="AR1197" s="48" t="str">
        <f t="shared" si="360"/>
        <v>305-315</v>
      </c>
      <c r="AS1197" s="49" t="str">
        <f t="shared" si="354"/>
        <v>Inner-TI</v>
      </c>
    </row>
    <row r="1198" spans="5:45" x14ac:dyDescent="0.3">
      <c r="E1198" s="15">
        <v>40965.006944444445</v>
      </c>
      <c r="F1198" s="21">
        <v>7.13</v>
      </c>
      <c r="G1198" s="21">
        <v>640.11001467704818</v>
      </c>
      <c r="H1198" s="42">
        <v>1.2213559899045054</v>
      </c>
      <c r="I1198" s="35">
        <v>305</v>
      </c>
      <c r="J1198" s="43">
        <v>9.2566619915848539E-2</v>
      </c>
      <c r="K1198" s="44">
        <v>0.43925457488924918</v>
      </c>
      <c r="L1198" s="26">
        <f t="shared" si="342"/>
        <v>7.1229231027650437</v>
      </c>
      <c r="M1198" s="26">
        <f t="shared" si="343"/>
        <v>0.45892070295385229</v>
      </c>
      <c r="N1198" s="96">
        <f t="shared" si="344"/>
        <v>8</v>
      </c>
      <c r="O1198" s="26">
        <f t="shared" si="345"/>
        <v>0.10849663462308344</v>
      </c>
      <c r="P1198" s="3">
        <f>IF(L1198&gt;'Power Curve'!$C$37,0,INDEX(Ci,$N1198,1)*POWER(1-O1198,3)+INDEX(Ci,$N1198,2)*3*O1198*POWER(1-O1198,2)+INDEX(Ci,$N1198,3)*3*POWER(O1198,2)*(1-O1198)+INDEX(Ci,$N1198,4)*POWER(O1198,3))</f>
        <v>628.36893722674915</v>
      </c>
      <c r="Q1198" s="3">
        <f>MAX(0,MIN(P1198-V1198+W1198,'Power Curve'!$C$39))</f>
        <v>620.40966827516763</v>
      </c>
      <c r="R1198" s="3">
        <f t="shared" si="346"/>
        <v>640.11001467704818</v>
      </c>
      <c r="S1198" s="3">
        <f t="shared" si="347"/>
        <v>-19.700346401880552</v>
      </c>
      <c r="T1198" s="3">
        <f t="shared" si="348"/>
        <v>19.700346401880552</v>
      </c>
      <c r="V1198" s="37">
        <f t="array" ref="V1198">SUM(_xlfn.NORM.DIST($AD$3:$AD$1003,$L1198,$AA1198,FALSE)*WindSpeedStep*$AE$3:$AE$1003)/AG1198</f>
        <v>625.24646400410961</v>
      </c>
      <c r="W1198" s="37">
        <f t="array" ref="W1198">SUM(_xlfn.NORM.DIST($AD$3:$AD$1003,$L1198,$AB1198,FALSE)*WindSpeedStep*$AE$3:$AE$1003)/AH1198</f>
        <v>617.28719505252809</v>
      </c>
      <c r="Y1198" s="1">
        <f t="shared" si="349"/>
        <v>7</v>
      </c>
      <c r="Z1198" s="99">
        <f>IF(L1198&lt;'Power Curve'!$P$28,'Power Curve'!$Q$28,IF(L1198&gt;'Power Curve'!$P$29,'Power Curve'!$Q$29,INDEX(ReferenceTurbulence,Y1198)+(L1198-INDEX(ReferenceTurbulenceWindSpeed,Y1198))*(INDEX(ReferenceTurbulence,Y1198+1)-INDEX(ReferenceTurbulence,Y1198))/(INDEX(ReferenceTurbulenceWindSpeed,Y1198+1)-INDEX(ReferenceTurbulenceWindSpeed,Y1198))))</f>
        <v>0.1196422877207013</v>
      </c>
      <c r="AA1198" s="100">
        <f t="shared" si="355"/>
        <v>0.85220281527344577</v>
      </c>
      <c r="AB1198" s="29">
        <f t="shared" si="356"/>
        <v>0.65934491554346841</v>
      </c>
      <c r="AG1198" s="40">
        <f t="array" ref="AG1198">SUM(_xlfn.NORM.DIST($AD$3:$AD$1003,$F1198,$AA1198,FALSE)*WindSpeedStep)</f>
        <v>1.000000000000004</v>
      </c>
      <c r="AH1198" s="40">
        <f t="array" ref="AH1198">SUM(_xlfn.NORM.DIST($AD$3:$AD$1003,$F1198,$AB1198,FALSE)*WindSpeedStep)</f>
        <v>1.0000000000000033</v>
      </c>
      <c r="AJ1198" s="47">
        <f t="shared" si="350"/>
        <v>7</v>
      </c>
      <c r="AK1198" s="83" t="b">
        <f>COUNTIF('Power Curve'!$D$2:$D$31,AJ1198)&gt;0</f>
        <v>1</v>
      </c>
      <c r="AL1198" s="83" t="b">
        <f t="shared" si="351"/>
        <v>0</v>
      </c>
      <c r="AM1198" s="83" t="b">
        <f t="shared" si="357"/>
        <v>1</v>
      </c>
      <c r="AN1198" s="47" t="str">
        <f t="shared" si="352"/>
        <v>Outer</v>
      </c>
      <c r="AO1198" s="48" t="str">
        <f t="shared" si="353"/>
        <v>0.4-0.5</v>
      </c>
      <c r="AP1198" s="49" t="str">
        <f t="shared" si="358"/>
        <v>0-1</v>
      </c>
      <c r="AQ1198" s="49" t="str">
        <f t="shared" si="359"/>
        <v>Feb</v>
      </c>
      <c r="AR1198" s="48" t="str">
        <f t="shared" si="360"/>
        <v>305-315</v>
      </c>
      <c r="AS1198" s="49" t="str">
        <f t="shared" si="354"/>
        <v>LWS-LTI</v>
      </c>
    </row>
    <row r="1199" spans="5:45" x14ac:dyDescent="0.3">
      <c r="E1199" s="15">
        <v>40965.013888888891</v>
      </c>
      <c r="F1199" s="21">
        <v>7.01</v>
      </c>
      <c r="G1199" s="21">
        <v>558.51999664306663</v>
      </c>
      <c r="H1199" s="42">
        <v>1.2220455522819167</v>
      </c>
      <c r="I1199" s="35">
        <v>305</v>
      </c>
      <c r="J1199" s="43">
        <v>0.12410841654778888</v>
      </c>
      <c r="K1199" s="44">
        <v>0.35293614824914149</v>
      </c>
      <c r="L1199" s="26">
        <f t="shared" si="342"/>
        <v>7.0043599045408129</v>
      </c>
      <c r="M1199" s="26">
        <f t="shared" si="343"/>
        <v>0.44059637847037647</v>
      </c>
      <c r="N1199" s="96">
        <f t="shared" si="344"/>
        <v>7</v>
      </c>
      <c r="O1199" s="26">
        <f t="shared" si="345"/>
        <v>0.98905665607767734</v>
      </c>
      <c r="P1199" s="3">
        <f>IF(L1199&gt;'Power Curve'!$C$37,0,INDEX(Ci,$N1199,1)*POWER(1-O1199,3)+INDEX(Ci,$N1199,2)*3*O1199*POWER(1-O1199,2)+INDEX(Ci,$N1199,3)*3*POWER(O1199,2)*(1-O1199)+INDEX(Ci,$N1199,4)*POWER(O1199,3))</f>
        <v>597.5610545566683</v>
      </c>
      <c r="Q1199" s="3">
        <f>MAX(0,MIN(P1199-V1199+W1199,'Power Curve'!$C$39))</f>
        <v>598.98181335494041</v>
      </c>
      <c r="R1199" s="3">
        <f t="shared" si="346"/>
        <v>558.51999664306663</v>
      </c>
      <c r="S1199" s="3">
        <f t="shared" si="347"/>
        <v>40.46181671187378</v>
      </c>
      <c r="T1199" s="3">
        <f t="shared" si="348"/>
        <v>40.46181671187378</v>
      </c>
      <c r="V1199" s="37">
        <f t="array" ref="V1199">SUM(_xlfn.NORM.DIST($AD$3:$AD$1003,$L1199,$AA1199,FALSE)*WindSpeedStep*$AE$3:$AE$1003)/AG1199</f>
        <v>595.06967290589751</v>
      </c>
      <c r="W1199" s="37">
        <f t="array" ref="W1199">SUM(_xlfn.NORM.DIST($AD$3:$AD$1003,$L1199,$AB1199,FALSE)*WindSpeedStep*$AE$3:$AE$1003)/AH1199</f>
        <v>596.49043170416962</v>
      </c>
      <c r="Y1199" s="1">
        <f t="shared" si="349"/>
        <v>6</v>
      </c>
      <c r="Z1199" s="99">
        <f>IF(L1199&lt;'Power Curve'!$P$28,'Power Curve'!$Q$28,IF(L1199&gt;'Power Curve'!$P$29,'Power Curve'!$Q$29,INDEX(ReferenceTurbulence,Y1199)+(L1199-INDEX(ReferenceTurbulenceWindSpeed,Y1199))*(INDEX(ReferenceTurbulence,Y1199+1)-INDEX(ReferenceTurbulence,Y1199))/(INDEX(ReferenceTurbulenceWindSpeed,Y1199+1)-INDEX(ReferenceTurbulenceWindSpeed,Y1199))))</f>
        <v>0.11969338953083421</v>
      </c>
      <c r="AA1199" s="100">
        <f t="shared" si="355"/>
        <v>0.83837557846836019</v>
      </c>
      <c r="AB1199" s="29">
        <f t="shared" si="356"/>
        <v>0.86930001668338197</v>
      </c>
      <c r="AG1199" s="40">
        <f t="array" ref="AG1199">SUM(_xlfn.NORM.DIST($AD$3:$AD$1003,$F1199,$AA1199,FALSE)*WindSpeedStep)</f>
        <v>1.0000000000000029</v>
      </c>
      <c r="AH1199" s="40">
        <f t="array" ref="AH1199">SUM(_xlfn.NORM.DIST($AD$3:$AD$1003,$F1199,$AB1199,FALSE)*WindSpeedStep)</f>
        <v>1.0000000000000038</v>
      </c>
      <c r="AJ1199" s="47">
        <f t="shared" si="350"/>
        <v>7</v>
      </c>
      <c r="AK1199" s="83" t="b">
        <f>COUNTIF('Power Curve'!$D$2:$D$31,AJ1199)&gt;0</f>
        <v>1</v>
      </c>
      <c r="AL1199" s="83" t="b">
        <f t="shared" si="351"/>
        <v>0</v>
      </c>
      <c r="AM1199" s="83" t="b">
        <f t="shared" si="357"/>
        <v>1</v>
      </c>
      <c r="AN1199" s="47" t="str">
        <f t="shared" si="352"/>
        <v>Outer</v>
      </c>
      <c r="AO1199" s="48" t="str">
        <f t="shared" si="353"/>
        <v>0.4-0.5</v>
      </c>
      <c r="AP1199" s="49" t="str">
        <f t="shared" si="358"/>
        <v>0-1</v>
      </c>
      <c r="AQ1199" s="49" t="str">
        <f t="shared" si="359"/>
        <v>Feb</v>
      </c>
      <c r="AR1199" s="48" t="str">
        <f t="shared" si="360"/>
        <v>305-315</v>
      </c>
      <c r="AS1199" s="49" t="str">
        <f t="shared" si="354"/>
        <v>Inner-TI</v>
      </c>
    </row>
    <row r="1200" spans="5:45" x14ac:dyDescent="0.3">
      <c r="E1200" s="15">
        <v>40965.020833333336</v>
      </c>
      <c r="F1200" s="21">
        <v>7.42</v>
      </c>
      <c r="G1200" s="21">
        <v>765.8899765014653</v>
      </c>
      <c r="H1200" s="42">
        <v>1.2223676162043047</v>
      </c>
      <c r="I1200" s="35">
        <v>308.60000000000002</v>
      </c>
      <c r="J1200" s="43">
        <v>0.12264150943396226</v>
      </c>
      <c r="K1200" s="44">
        <v>0.41797726665091528</v>
      </c>
      <c r="L1200" s="26">
        <f t="shared" si="342"/>
        <v>7.4146812801717017</v>
      </c>
      <c r="M1200" s="26">
        <f t="shared" si="343"/>
        <v>0.50401286977779414</v>
      </c>
      <c r="N1200" s="96">
        <f t="shared" si="344"/>
        <v>8</v>
      </c>
      <c r="O1200" s="26">
        <f t="shared" si="345"/>
        <v>0.40214574446921203</v>
      </c>
      <c r="P1200" s="3">
        <f>IF(L1200&gt;'Power Curve'!$C$37,0,INDEX(Ci,$N1200,1)*POWER(1-O1200,3)+INDEX(Ci,$N1200,2)*3*O1200*POWER(1-O1200,2)+INDEX(Ci,$N1200,3)*3*POWER(O1200,2)*(1-O1200)+INDEX(Ci,$N1200,4)*POWER(O1200,3))</f>
        <v>707.82695772668899</v>
      </c>
      <c r="Q1200" s="3">
        <f>MAX(0,MIN(P1200-V1200+W1200,'Power Curve'!$C$39))</f>
        <v>708.9779564982199</v>
      </c>
      <c r="R1200" s="3">
        <f t="shared" si="346"/>
        <v>765.8899765014653</v>
      </c>
      <c r="S1200" s="3">
        <f t="shared" si="347"/>
        <v>-56.912020003245402</v>
      </c>
      <c r="T1200" s="3">
        <f t="shared" si="348"/>
        <v>56.912020003245402</v>
      </c>
      <c r="V1200" s="37">
        <f t="array" ref="V1200">SUM(_xlfn.NORM.DIST($AD$3:$AD$1003,$L1200,$AA1200,FALSE)*WindSpeedStep*$AE$3:$AE$1003)/AG1200</f>
        <v>702.90272288622702</v>
      </c>
      <c r="W1200" s="37">
        <f t="array" ref="W1200">SUM(_xlfn.NORM.DIST($AD$3:$AD$1003,$L1200,$AB1200,FALSE)*WindSpeedStep*$AE$3:$AE$1003)/AH1200</f>
        <v>704.05372165775793</v>
      </c>
      <c r="Y1200" s="1">
        <f t="shared" si="349"/>
        <v>7</v>
      </c>
      <c r="Z1200" s="99">
        <f>IF(L1200&lt;'Power Curve'!$P$28,'Power Curve'!$Q$28,IF(L1200&gt;'Power Curve'!$P$29,'Power Curve'!$Q$29,INDEX(ReferenceTurbulence,Y1200)+(L1200-INDEX(ReferenceTurbulenceWindSpeed,Y1200))*(INDEX(ReferenceTurbulence,Y1200+1)-INDEX(ReferenceTurbulence,Y1200))/(INDEX(ReferenceTurbulenceWindSpeed,Y1200+1)-INDEX(ReferenceTurbulenceWindSpeed,Y1200))))</f>
        <v>0.11956125277999338</v>
      </c>
      <c r="AA1200" s="100">
        <f t="shared" si="355"/>
        <v>0.88650858282169376</v>
      </c>
      <c r="AB1200" s="29">
        <f t="shared" si="356"/>
        <v>0.90934770417200117</v>
      </c>
      <c r="AG1200" s="40">
        <f t="array" ref="AG1200">SUM(_xlfn.NORM.DIST($AD$3:$AD$1003,$F1200,$AA1200,FALSE)*WindSpeedStep)</f>
        <v>1.0000000000000036</v>
      </c>
      <c r="AH1200" s="40">
        <f t="array" ref="AH1200">SUM(_xlfn.NORM.DIST($AD$3:$AD$1003,$F1200,$AB1200,FALSE)*WindSpeedStep)</f>
        <v>1.0000000000000036</v>
      </c>
      <c r="AJ1200" s="47">
        <f t="shared" si="350"/>
        <v>7</v>
      </c>
      <c r="AK1200" s="83" t="b">
        <f>COUNTIF('Power Curve'!$D$2:$D$31,AJ1200)&gt;0</f>
        <v>1</v>
      </c>
      <c r="AL1200" s="83" t="b">
        <f t="shared" si="351"/>
        <v>0</v>
      </c>
      <c r="AM1200" s="83" t="b">
        <f t="shared" si="357"/>
        <v>1</v>
      </c>
      <c r="AN1200" s="47" t="str">
        <f t="shared" si="352"/>
        <v>Outer</v>
      </c>
      <c r="AO1200" s="48" t="str">
        <f t="shared" si="353"/>
        <v>0.5-0.6</v>
      </c>
      <c r="AP1200" s="49" t="str">
        <f t="shared" si="358"/>
        <v>0-1</v>
      </c>
      <c r="AQ1200" s="49" t="str">
        <f t="shared" si="359"/>
        <v>Feb</v>
      </c>
      <c r="AR1200" s="48" t="str">
        <f t="shared" si="360"/>
        <v>305-315</v>
      </c>
      <c r="AS1200" s="49" t="str">
        <f t="shared" si="354"/>
        <v>Inner-TI</v>
      </c>
    </row>
    <row r="1201" spans="5:45" x14ac:dyDescent="0.3">
      <c r="E1201" s="15">
        <v>40965.027777777781</v>
      </c>
      <c r="F1201" s="21">
        <v>8.01</v>
      </c>
      <c r="G1201" s="21">
        <v>899.32003021240257</v>
      </c>
      <c r="H1201" s="42">
        <v>1.2219594128015998</v>
      </c>
      <c r="I1201" s="35">
        <v>309.3</v>
      </c>
      <c r="J1201" s="43">
        <v>9.612983770287141E-2</v>
      </c>
      <c r="K1201" s="44">
        <v>0.49212802040358916</v>
      </c>
      <c r="L1201" s="26">
        <f t="shared" si="342"/>
        <v>8.0033672702067342</v>
      </c>
      <c r="M1201" s="26">
        <f t="shared" si="343"/>
        <v>0.59499618721392533</v>
      </c>
      <c r="N1201" s="96">
        <f t="shared" si="344"/>
        <v>8</v>
      </c>
      <c r="O1201" s="26">
        <f t="shared" si="345"/>
        <v>0.99464710463410222</v>
      </c>
      <c r="P1201" s="3">
        <f>IF(L1201&gt;'Power Curve'!$C$37,0,INDEX(Ci,$N1201,1)*POWER(1-O1201,3)+INDEX(Ci,$N1201,2)*3*O1201*POWER(1-O1201,2)+INDEX(Ci,$N1201,3)*3*POWER(O1201,2)*(1-O1201)+INDEX(Ci,$N1201,4)*POWER(O1201,3))</f>
        <v>879.1546412852631</v>
      </c>
      <c r="Q1201" s="3">
        <f>MAX(0,MIN(P1201-V1201+W1201,'Power Curve'!$C$39))</f>
        <v>869.50566191896144</v>
      </c>
      <c r="R1201" s="3">
        <f t="shared" si="346"/>
        <v>899.32003021240257</v>
      </c>
      <c r="S1201" s="3">
        <f t="shared" si="347"/>
        <v>-29.814368293441134</v>
      </c>
      <c r="T1201" s="3">
        <f t="shared" si="348"/>
        <v>29.814368293441134</v>
      </c>
      <c r="V1201" s="37">
        <f t="array" ref="V1201">SUM(_xlfn.NORM.DIST($AD$3:$AD$1003,$L1201,$AA1201,FALSE)*WindSpeedStep*$AE$3:$AE$1003)/AG1201</f>
        <v>874.8007171257409</v>
      </c>
      <c r="W1201" s="37">
        <f t="array" ref="W1201">SUM(_xlfn.NORM.DIST($AD$3:$AD$1003,$L1201,$AB1201,FALSE)*WindSpeedStep*$AE$3:$AE$1003)/AH1201</f>
        <v>865.15173775943924</v>
      </c>
      <c r="Y1201" s="1">
        <f t="shared" si="349"/>
        <v>7</v>
      </c>
      <c r="Z1201" s="99">
        <f>IF(L1201&lt;'Power Curve'!$P$28,'Power Curve'!$Q$28,IF(L1201&gt;'Power Curve'!$P$29,'Power Curve'!$Q$29,INDEX(ReferenceTurbulence,Y1201)+(L1201-INDEX(ReferenceTurbulenceWindSpeed,Y1201))*(INDEX(ReferenceTurbulence,Y1201+1)-INDEX(ReferenceTurbulence,Y1201))/(INDEX(ReferenceTurbulenceWindSpeed,Y1201+1)-INDEX(ReferenceTurbulenceWindSpeed,Y1201))))</f>
        <v>0.11939774704821886</v>
      </c>
      <c r="AA1201" s="100">
        <f t="shared" si="355"/>
        <v>0.95558402086213756</v>
      </c>
      <c r="AB1201" s="29">
        <f t="shared" si="356"/>
        <v>0.76936239676144635</v>
      </c>
      <c r="AG1201" s="40">
        <f t="array" ref="AG1201">SUM(_xlfn.NORM.DIST($AD$3:$AD$1003,$F1201,$AA1201,FALSE)*WindSpeedStep)</f>
        <v>1.0000000000000036</v>
      </c>
      <c r="AH1201" s="40">
        <f t="array" ref="AH1201">SUM(_xlfn.NORM.DIST($AD$3:$AD$1003,$F1201,$AB1201,FALSE)*WindSpeedStep)</f>
        <v>1.0000000000000038</v>
      </c>
      <c r="AJ1201" s="47">
        <f t="shared" si="350"/>
        <v>8</v>
      </c>
      <c r="AK1201" s="83" t="b">
        <f>COUNTIF('Power Curve'!$D$2:$D$31,AJ1201)&gt;0</f>
        <v>1</v>
      </c>
      <c r="AL1201" s="83" t="b">
        <f t="shared" si="351"/>
        <v>0</v>
      </c>
      <c r="AM1201" s="83" t="b">
        <f t="shared" si="357"/>
        <v>1</v>
      </c>
      <c r="AN1201" s="47" t="str">
        <f t="shared" si="352"/>
        <v>Outer</v>
      </c>
      <c r="AO1201" s="48" t="str">
        <f t="shared" si="353"/>
        <v>0.5-0.6</v>
      </c>
      <c r="AP1201" s="49" t="str">
        <f t="shared" si="358"/>
        <v>0-1</v>
      </c>
      <c r="AQ1201" s="49" t="str">
        <f t="shared" si="359"/>
        <v>Feb</v>
      </c>
      <c r="AR1201" s="48" t="str">
        <f t="shared" si="360"/>
        <v>305-315</v>
      </c>
      <c r="AS1201" s="49" t="str">
        <f t="shared" si="354"/>
        <v>HWS-LTI</v>
      </c>
    </row>
    <row r="1202" spans="5:45" x14ac:dyDescent="0.3">
      <c r="E1202" s="15">
        <v>40965.034722222219</v>
      </c>
      <c r="F1202" s="21">
        <v>7.73</v>
      </c>
      <c r="G1202" s="21">
        <v>795.58998870849632</v>
      </c>
      <c r="H1202" s="42">
        <v>1.2221893451401336</v>
      </c>
      <c r="I1202" s="35">
        <v>305.89999999999998</v>
      </c>
      <c r="J1202" s="43">
        <v>7.8913324708926258E-2</v>
      </c>
      <c r="K1202" s="44">
        <v>0.51142354220019615</v>
      </c>
      <c r="L1202" s="26">
        <f t="shared" si="342"/>
        <v>7.7240835374995171</v>
      </c>
      <c r="M1202" s="26">
        <f t="shared" si="343"/>
        <v>0.55183198603064898</v>
      </c>
      <c r="N1202" s="96">
        <f t="shared" si="344"/>
        <v>8</v>
      </c>
      <c r="O1202" s="26">
        <f t="shared" si="345"/>
        <v>0.71355328840262322</v>
      </c>
      <c r="P1202" s="3">
        <f>IF(L1202&gt;'Power Curve'!$C$37,0,INDEX(Ci,$N1202,1)*POWER(1-O1202,3)+INDEX(Ci,$N1202,2)*3*O1202*POWER(1-O1202,2)+INDEX(Ci,$N1202,3)*3*POWER(O1202,2)*(1-O1202)+INDEX(Ci,$N1202,4)*POWER(O1202,3))</f>
        <v>796.52380992782344</v>
      </c>
      <c r="Q1202" s="3">
        <f>MAX(0,MIN(P1202-V1202+W1202,'Power Curve'!$C$39))</f>
        <v>782.93430697336805</v>
      </c>
      <c r="R1202" s="3">
        <f t="shared" si="346"/>
        <v>795.58998870849632</v>
      </c>
      <c r="S1202" s="3">
        <f t="shared" si="347"/>
        <v>-12.655681735128269</v>
      </c>
      <c r="T1202" s="3">
        <f t="shared" si="348"/>
        <v>12.655681735128269</v>
      </c>
      <c r="V1202" s="37">
        <f t="array" ref="V1202">SUM(_xlfn.NORM.DIST($AD$3:$AD$1003,$L1202,$AA1202,FALSE)*WindSpeedStep*$AE$3:$AE$1003)/AG1202</f>
        <v>790.66959599626978</v>
      </c>
      <c r="W1202" s="37">
        <f t="array" ref="W1202">SUM(_xlfn.NORM.DIST($AD$3:$AD$1003,$L1202,$AB1202,FALSE)*WindSpeedStep*$AE$3:$AE$1003)/AH1202</f>
        <v>777.08009304181439</v>
      </c>
      <c r="Y1202" s="1">
        <f t="shared" si="349"/>
        <v>7</v>
      </c>
      <c r="Z1202" s="99">
        <f>IF(L1202&lt;'Power Curve'!$P$28,'Power Curve'!$Q$28,IF(L1202&gt;'Power Curve'!$P$29,'Power Curve'!$Q$29,INDEX(ReferenceTurbulence,Y1202)+(L1202-INDEX(ReferenceTurbulenceWindSpeed,Y1202))*(INDEX(ReferenceTurbulence,Y1202+1)-INDEX(ReferenceTurbulence,Y1202))/(INDEX(ReferenceTurbulenceWindSpeed,Y1202+1)-INDEX(ReferenceTurbulenceWindSpeed,Y1202))))</f>
        <v>0.11947531725009558</v>
      </c>
      <c r="AA1202" s="100">
        <f t="shared" si="355"/>
        <v>0.92283733110899535</v>
      </c>
      <c r="AB1202" s="29">
        <f t="shared" si="356"/>
        <v>0.60953311227357121</v>
      </c>
      <c r="AG1202" s="40">
        <f t="array" ref="AG1202">SUM(_xlfn.NORM.DIST($AD$3:$AD$1003,$F1202,$AA1202,FALSE)*WindSpeedStep)</f>
        <v>1.0000000000000036</v>
      </c>
      <c r="AH1202" s="40">
        <f t="array" ref="AH1202">SUM(_xlfn.NORM.DIST($AD$3:$AD$1003,$F1202,$AB1202,FALSE)*WindSpeedStep)</f>
        <v>1.0000000000000036</v>
      </c>
      <c r="AJ1202" s="47">
        <f t="shared" si="350"/>
        <v>8</v>
      </c>
      <c r="AK1202" s="83" t="b">
        <f>COUNTIF('Power Curve'!$D$2:$D$31,AJ1202)&gt;0</f>
        <v>1</v>
      </c>
      <c r="AL1202" s="83" t="b">
        <f t="shared" si="351"/>
        <v>0</v>
      </c>
      <c r="AM1202" s="83" t="b">
        <f t="shared" si="357"/>
        <v>1</v>
      </c>
      <c r="AN1202" s="47" t="str">
        <f t="shared" si="352"/>
        <v>Outer</v>
      </c>
      <c r="AO1202" s="48" t="str">
        <f t="shared" si="353"/>
        <v>0.5-0.6</v>
      </c>
      <c r="AP1202" s="49" t="str">
        <f t="shared" si="358"/>
        <v>0-1</v>
      </c>
      <c r="AQ1202" s="49" t="str">
        <f t="shared" si="359"/>
        <v>Feb</v>
      </c>
      <c r="AR1202" s="48" t="str">
        <f t="shared" si="360"/>
        <v>305-315</v>
      </c>
      <c r="AS1202" s="49" t="str">
        <f t="shared" si="354"/>
        <v>HWS-LTI</v>
      </c>
    </row>
    <row r="1203" spans="5:45" x14ac:dyDescent="0.3">
      <c r="E1203" s="15">
        <v>40965.041666666664</v>
      </c>
      <c r="F1203" s="21">
        <v>8.07</v>
      </c>
      <c r="G1203" s="21">
        <v>830.21998977661133</v>
      </c>
      <c r="H1203" s="42">
        <v>1.2210864531144161</v>
      </c>
      <c r="I1203" s="35">
        <v>305.8</v>
      </c>
      <c r="J1203" s="43">
        <v>7.4349442379182146E-2</v>
      </c>
      <c r="K1203" s="44">
        <v>0.53712700511941602</v>
      </c>
      <c r="L1203" s="26">
        <f t="shared" si="342"/>
        <v>8.0613970025738375</v>
      </c>
      <c r="M1203" s="26">
        <f t="shared" si="343"/>
        <v>0.60396486941472927</v>
      </c>
      <c r="N1203" s="96">
        <f t="shared" si="344"/>
        <v>9</v>
      </c>
      <c r="O1203" s="26">
        <f t="shared" si="345"/>
        <v>5.2687500391611269E-2</v>
      </c>
      <c r="P1203" s="3">
        <f>IF(L1203&gt;'Power Curve'!$C$37,0,INDEX(Ci,$N1203,1)*POWER(1-O1203,3)+INDEX(Ci,$N1203,2)*3*O1203*POWER(1-O1203,2)+INDEX(Ci,$N1203,3)*3*POWER(O1203,2)*(1-O1203)+INDEX(Ci,$N1203,4)*POWER(O1203,3))</f>
        <v>896.5630176918329</v>
      </c>
      <c r="Q1203" s="3">
        <f>MAX(0,MIN(P1203-V1203+W1203,'Power Curve'!$C$39))</f>
        <v>879.33726498161013</v>
      </c>
      <c r="R1203" s="3">
        <f t="shared" si="346"/>
        <v>830.21998977661133</v>
      </c>
      <c r="S1203" s="3">
        <f t="shared" si="347"/>
        <v>49.117275204998805</v>
      </c>
      <c r="T1203" s="3">
        <f t="shared" si="348"/>
        <v>49.117275204998805</v>
      </c>
      <c r="V1203" s="37">
        <f t="array" ref="V1203">SUM(_xlfn.NORM.DIST($AD$3:$AD$1003,$L1203,$AA1203,FALSE)*WindSpeedStep*$AE$3:$AE$1003)/AG1203</f>
        <v>892.89409744258205</v>
      </c>
      <c r="W1203" s="37">
        <f t="array" ref="W1203">SUM(_xlfn.NORM.DIST($AD$3:$AD$1003,$L1203,$AB1203,FALSE)*WindSpeedStep*$AE$3:$AE$1003)/AH1203</f>
        <v>875.66834473235929</v>
      </c>
      <c r="Y1203" s="1">
        <f t="shared" si="349"/>
        <v>8</v>
      </c>
      <c r="Z1203" s="99">
        <f>IF(L1203&lt;'Power Curve'!$P$28,'Power Curve'!$Q$28,IF(L1203&gt;'Power Curve'!$P$29,'Power Curve'!$Q$29,INDEX(ReferenceTurbulence,Y1203)+(L1203-INDEX(ReferenceTurbulenceWindSpeed,Y1203))*(INDEX(ReferenceTurbulence,Y1203+1)-INDEX(ReferenceTurbulence,Y1203))/(INDEX(ReferenceTurbulenceWindSpeed,Y1203+1)-INDEX(ReferenceTurbulenceWindSpeed,Y1203))))</f>
        <v>0.11945682592400439</v>
      </c>
      <c r="AA1203" s="100">
        <f t="shared" si="355"/>
        <v>0.96298889844075364</v>
      </c>
      <c r="AB1203" s="29">
        <f t="shared" si="356"/>
        <v>0.59936037193857516</v>
      </c>
      <c r="AG1203" s="40">
        <f t="array" ref="AG1203">SUM(_xlfn.NORM.DIST($AD$3:$AD$1003,$F1203,$AA1203,FALSE)*WindSpeedStep)</f>
        <v>1.0000000000000036</v>
      </c>
      <c r="AH1203" s="40">
        <f t="array" ref="AH1203">SUM(_xlfn.NORM.DIST($AD$3:$AD$1003,$F1203,$AB1203,FALSE)*WindSpeedStep)</f>
        <v>1.0000000000000038</v>
      </c>
      <c r="AJ1203" s="47">
        <f t="shared" si="350"/>
        <v>8</v>
      </c>
      <c r="AK1203" s="83" t="b">
        <f>COUNTIF('Power Curve'!$D$2:$D$31,AJ1203)&gt;0</f>
        <v>1</v>
      </c>
      <c r="AL1203" s="83" t="b">
        <f t="shared" si="351"/>
        <v>0</v>
      </c>
      <c r="AM1203" s="83" t="b">
        <f t="shared" si="357"/>
        <v>1</v>
      </c>
      <c r="AN1203" s="47" t="str">
        <f t="shared" si="352"/>
        <v>Outer</v>
      </c>
      <c r="AO1203" s="48" t="str">
        <f t="shared" si="353"/>
        <v>0.6-0.7</v>
      </c>
      <c r="AP1203" s="49" t="str">
        <f t="shared" si="358"/>
        <v>1-2</v>
      </c>
      <c r="AQ1203" s="49" t="str">
        <f t="shared" si="359"/>
        <v>Feb</v>
      </c>
      <c r="AR1203" s="48" t="str">
        <f t="shared" si="360"/>
        <v>305-315</v>
      </c>
      <c r="AS1203" s="49" t="str">
        <f t="shared" si="354"/>
        <v>HWS-LTI</v>
      </c>
    </row>
    <row r="1204" spans="5:45" x14ac:dyDescent="0.3">
      <c r="E1204" s="15">
        <v>40965.048611111109</v>
      </c>
      <c r="F1204" s="21">
        <v>7.67</v>
      </c>
      <c r="G1204" s="21">
        <v>758.03002166748024</v>
      </c>
      <c r="H1204" s="42">
        <v>1.2214598352368791</v>
      </c>
      <c r="I1204" s="35">
        <v>304.60000000000002</v>
      </c>
      <c r="J1204" s="43">
        <v>0.11342894393741851</v>
      </c>
      <c r="K1204" s="44">
        <v>0.45002438290627916</v>
      </c>
      <c r="L1204" s="26">
        <f t="shared" si="342"/>
        <v>7.6626042822772646</v>
      </c>
      <c r="M1204" s="26">
        <f t="shared" si="343"/>
        <v>0.54233016895276975</v>
      </c>
      <c r="N1204" s="96">
        <f t="shared" si="344"/>
        <v>8</v>
      </c>
      <c r="O1204" s="26">
        <f t="shared" si="345"/>
        <v>0.65167557607768523</v>
      </c>
      <c r="P1204" s="3">
        <f>IF(L1204&gt;'Power Curve'!$C$37,0,INDEX(Ci,$N1204,1)*POWER(1-O1204,3)+INDEX(Ci,$N1204,2)*3*O1204*POWER(1-O1204,2)+INDEX(Ci,$N1204,3)*3*POWER(O1204,2)*(1-O1204)+INDEX(Ci,$N1204,4)*POWER(O1204,3))</f>
        <v>778.61289690516173</v>
      </c>
      <c r="Q1204" s="3">
        <f>MAX(0,MIN(P1204-V1204+W1204,'Power Curve'!$C$39))</f>
        <v>776.2178888337786</v>
      </c>
      <c r="R1204" s="3">
        <f t="shared" si="346"/>
        <v>758.03002166748024</v>
      </c>
      <c r="S1204" s="3">
        <f t="shared" si="347"/>
        <v>18.187867166298361</v>
      </c>
      <c r="T1204" s="3">
        <f t="shared" si="348"/>
        <v>18.187867166298361</v>
      </c>
      <c r="V1204" s="37">
        <f t="array" ref="V1204">SUM(_xlfn.NORM.DIST($AD$3:$AD$1003,$L1204,$AA1204,FALSE)*WindSpeedStep*$AE$3:$AE$1003)/AG1204</f>
        <v>772.77681736048419</v>
      </c>
      <c r="W1204" s="37">
        <f t="array" ref="W1204">SUM(_xlfn.NORM.DIST($AD$3:$AD$1003,$L1204,$AB1204,FALSE)*WindSpeedStep*$AE$3:$AE$1003)/AH1204</f>
        <v>770.38180928910106</v>
      </c>
      <c r="Y1204" s="1">
        <f t="shared" si="349"/>
        <v>7</v>
      </c>
      <c r="Z1204" s="99">
        <f>IF(L1204&lt;'Power Curve'!$P$28,'Power Curve'!$Q$28,IF(L1204&gt;'Power Curve'!$P$29,'Power Curve'!$Q$29,INDEX(ReferenceTurbulence,Y1204)+(L1204-INDEX(ReferenceTurbulenceWindSpeed,Y1204))*(INDEX(ReferenceTurbulence,Y1204+1)-INDEX(ReferenceTurbulence,Y1204))/(INDEX(ReferenceTurbulenceWindSpeed,Y1204+1)-INDEX(ReferenceTurbulenceWindSpeed,Y1204))))</f>
        <v>0.11949239292504661</v>
      </c>
      <c r="AA1204" s="100">
        <f t="shared" si="355"/>
        <v>0.91562292172701965</v>
      </c>
      <c r="AB1204" s="29">
        <f t="shared" si="356"/>
        <v>0.86916111154905085</v>
      </c>
      <c r="AG1204" s="40">
        <f t="array" ref="AG1204">SUM(_xlfn.NORM.DIST($AD$3:$AD$1003,$F1204,$AA1204,FALSE)*WindSpeedStep)</f>
        <v>1.0000000000000029</v>
      </c>
      <c r="AH1204" s="40">
        <f t="array" ref="AH1204">SUM(_xlfn.NORM.DIST($AD$3:$AD$1003,$F1204,$AB1204,FALSE)*WindSpeedStep)</f>
        <v>1.0000000000000042</v>
      </c>
      <c r="AJ1204" s="47">
        <f t="shared" si="350"/>
        <v>8</v>
      </c>
      <c r="AK1204" s="83" t="b">
        <f>COUNTIF('Power Curve'!$D$2:$D$31,AJ1204)&gt;0</f>
        <v>1</v>
      </c>
      <c r="AL1204" s="83" t="b">
        <f t="shared" si="351"/>
        <v>0</v>
      </c>
      <c r="AM1204" s="83" t="b">
        <f t="shared" si="357"/>
        <v>1</v>
      </c>
      <c r="AN1204" s="47" t="str">
        <f t="shared" si="352"/>
        <v>Outer</v>
      </c>
      <c r="AO1204" s="48" t="str">
        <f t="shared" si="353"/>
        <v>0.5-0.6</v>
      </c>
      <c r="AP1204" s="49" t="str">
        <f t="shared" si="358"/>
        <v>1-2</v>
      </c>
      <c r="AQ1204" s="49" t="str">
        <f t="shared" si="359"/>
        <v>Feb</v>
      </c>
      <c r="AR1204" s="48" t="str">
        <f t="shared" si="360"/>
        <v>295-305</v>
      </c>
      <c r="AS1204" s="49" t="str">
        <f t="shared" si="354"/>
        <v>Inner-TI</v>
      </c>
    </row>
    <row r="1205" spans="5:45" x14ac:dyDescent="0.3">
      <c r="E1205" s="15">
        <v>40965.055555555555</v>
      </c>
      <c r="F1205" s="21">
        <v>7.81</v>
      </c>
      <c r="G1205" s="21">
        <v>778.13002014160134</v>
      </c>
      <c r="H1205" s="42">
        <v>1.2215057661909443</v>
      </c>
      <c r="I1205" s="35">
        <v>306.10000000000002</v>
      </c>
      <c r="J1205" s="43">
        <v>6.9142125480153652E-2</v>
      </c>
      <c r="K1205" s="44">
        <v>0.44438742790093255</v>
      </c>
      <c r="L1205" s="26">
        <f t="shared" si="342"/>
        <v>7.8025670871099386</v>
      </c>
      <c r="M1205" s="26">
        <f t="shared" si="343"/>
        <v>0.56396187162091826</v>
      </c>
      <c r="N1205" s="96">
        <f t="shared" si="344"/>
        <v>8</v>
      </c>
      <c r="O1205" s="26">
        <f t="shared" si="345"/>
        <v>0.79254550272723456</v>
      </c>
      <c r="P1205" s="3">
        <f>IF(L1205&gt;'Power Curve'!$C$37,0,INDEX(Ci,$N1205,1)*POWER(1-O1205,3)+INDEX(Ci,$N1205,2)*3*O1205*POWER(1-O1205,2)+INDEX(Ci,$N1205,3)*3*POWER(O1205,2)*(1-O1205)+INDEX(Ci,$N1205,4)*POWER(O1205,3))</f>
        <v>819.55538133004131</v>
      </c>
      <c r="Q1205" s="3">
        <f>MAX(0,MIN(P1205-V1205+W1205,'Power Curve'!$C$39))</f>
        <v>803.18206477979152</v>
      </c>
      <c r="R1205" s="3">
        <f t="shared" si="346"/>
        <v>778.13002014160134</v>
      </c>
      <c r="S1205" s="3">
        <f t="shared" si="347"/>
        <v>25.052044638190182</v>
      </c>
      <c r="T1205" s="3">
        <f t="shared" si="348"/>
        <v>25.052044638190182</v>
      </c>
      <c r="V1205" s="37">
        <f t="array" ref="V1205">SUM(_xlfn.NORM.DIST($AD$3:$AD$1003,$L1205,$AA1205,FALSE)*WindSpeedStep*$AE$3:$AE$1003)/AG1205</f>
        <v>813.84077482227292</v>
      </c>
      <c r="W1205" s="37">
        <f t="array" ref="W1205">SUM(_xlfn.NORM.DIST($AD$3:$AD$1003,$L1205,$AB1205,FALSE)*WindSpeedStep*$AE$3:$AE$1003)/AH1205</f>
        <v>797.46745827202312</v>
      </c>
      <c r="Y1205" s="1">
        <f t="shared" si="349"/>
        <v>7</v>
      </c>
      <c r="Z1205" s="99">
        <f>IF(L1205&lt;'Power Curve'!$P$28,'Power Curve'!$Q$28,IF(L1205&gt;'Power Curve'!$P$29,'Power Curve'!$Q$29,INDEX(ReferenceTurbulence,Y1205)+(L1205-INDEX(ReferenceTurbulenceWindSpeed,Y1205))*(INDEX(ReferenceTurbulence,Y1205+1)-INDEX(ReferenceTurbulence,Y1205))/(INDEX(ReferenceTurbulenceWindSpeed,Y1205+1)-INDEX(ReferenceTurbulenceWindSpeed,Y1205))))</f>
        <v>0.11945351868442808</v>
      </c>
      <c r="AA1205" s="100">
        <f t="shared" si="355"/>
        <v>0.93204409332659066</v>
      </c>
      <c r="AB1205" s="29">
        <f t="shared" si="356"/>
        <v>0.53948607260427239</v>
      </c>
      <c r="AG1205" s="40">
        <f t="array" ref="AG1205">SUM(_xlfn.NORM.DIST($AD$3:$AD$1003,$F1205,$AA1205,FALSE)*WindSpeedStep)</f>
        <v>1.0000000000000033</v>
      </c>
      <c r="AH1205" s="40">
        <f t="array" ref="AH1205">SUM(_xlfn.NORM.DIST($AD$3:$AD$1003,$F1205,$AB1205,FALSE)*WindSpeedStep)</f>
        <v>1.0000000000000033</v>
      </c>
      <c r="AJ1205" s="47">
        <f t="shared" si="350"/>
        <v>8</v>
      </c>
      <c r="AK1205" s="83" t="b">
        <f>COUNTIF('Power Curve'!$D$2:$D$31,AJ1205)&gt;0</f>
        <v>1</v>
      </c>
      <c r="AL1205" s="83" t="b">
        <f t="shared" si="351"/>
        <v>0</v>
      </c>
      <c r="AM1205" s="83" t="b">
        <f t="shared" si="357"/>
        <v>1</v>
      </c>
      <c r="AN1205" s="47" t="str">
        <f t="shared" si="352"/>
        <v>Outer</v>
      </c>
      <c r="AO1205" s="48" t="str">
        <f t="shared" si="353"/>
        <v>0.5-0.6</v>
      </c>
      <c r="AP1205" s="49" t="str">
        <f t="shared" si="358"/>
        <v>1-2</v>
      </c>
      <c r="AQ1205" s="49" t="str">
        <f t="shared" si="359"/>
        <v>Feb</v>
      </c>
      <c r="AR1205" s="48" t="str">
        <f t="shared" si="360"/>
        <v>305-315</v>
      </c>
      <c r="AS1205" s="49" t="str">
        <f t="shared" si="354"/>
        <v>HWS-LTI</v>
      </c>
    </row>
    <row r="1206" spans="5:45" x14ac:dyDescent="0.3">
      <c r="E1206" s="15">
        <v>40965.0625</v>
      </c>
      <c r="F1206" s="21">
        <v>7.75</v>
      </c>
      <c r="G1206" s="21">
        <v>895.23001098632835</v>
      </c>
      <c r="H1206" s="42">
        <v>1.2226147946266475</v>
      </c>
      <c r="I1206" s="35">
        <v>306.89999999999998</v>
      </c>
      <c r="J1206" s="43">
        <v>0.11096774193548387</v>
      </c>
      <c r="K1206" s="44">
        <v>0.45270594936122105</v>
      </c>
      <c r="L1206" s="26">
        <f t="shared" si="342"/>
        <v>7.744966706862308</v>
      </c>
      <c r="M1206" s="26">
        <f t="shared" si="343"/>
        <v>0.55505954717422945</v>
      </c>
      <c r="N1206" s="96">
        <f t="shared" si="344"/>
        <v>8</v>
      </c>
      <c r="O1206" s="26">
        <f t="shared" si="345"/>
        <v>0.734571804999682</v>
      </c>
      <c r="P1206" s="3">
        <f>IF(L1206&gt;'Power Curve'!$C$37,0,INDEX(Ci,$N1206,1)*POWER(1-O1206,3)+INDEX(Ci,$N1206,2)*3*O1206*POWER(1-O1206,2)+INDEX(Ci,$N1206,3)*3*POWER(O1206,2)*(1-O1206)+INDEX(Ci,$N1206,4)*POWER(O1206,3))</f>
        <v>802.6347931063201</v>
      </c>
      <c r="Q1206" s="3">
        <f>MAX(0,MIN(P1206-V1206+W1206,'Power Curve'!$C$39))</f>
        <v>799.20808053459143</v>
      </c>
      <c r="R1206" s="3">
        <f t="shared" si="346"/>
        <v>895.23001098632835</v>
      </c>
      <c r="S1206" s="3">
        <f t="shared" si="347"/>
        <v>-96.021930451736921</v>
      </c>
      <c r="T1206" s="3">
        <f t="shared" si="348"/>
        <v>96.021930451736921</v>
      </c>
      <c r="V1206" s="37">
        <f t="array" ref="V1206">SUM(_xlfn.NORM.DIST($AD$3:$AD$1003,$L1206,$AA1206,FALSE)*WindSpeedStep*$AE$3:$AE$1003)/AG1206</f>
        <v>796.79895661029263</v>
      </c>
      <c r="W1206" s="37">
        <f t="array" ref="W1206">SUM(_xlfn.NORM.DIST($AD$3:$AD$1003,$L1206,$AB1206,FALSE)*WindSpeedStep*$AE$3:$AE$1003)/AH1206</f>
        <v>793.37224403856396</v>
      </c>
      <c r="Y1206" s="1">
        <f t="shared" si="349"/>
        <v>7</v>
      </c>
      <c r="Z1206" s="99">
        <f>IF(L1206&lt;'Power Curve'!$P$28,'Power Curve'!$Q$28,IF(L1206&gt;'Power Curve'!$P$29,'Power Curve'!$Q$29,INDEX(ReferenceTurbulence,Y1206)+(L1206-INDEX(ReferenceTurbulenceWindSpeed,Y1206))*(INDEX(ReferenceTurbulence,Y1206+1)-INDEX(ReferenceTurbulence,Y1206))/(INDEX(ReferenceTurbulenceWindSpeed,Y1206+1)-INDEX(ReferenceTurbulenceWindSpeed,Y1206))))</f>
        <v>0.11946951701372809</v>
      </c>
      <c r="AA1206" s="100">
        <f t="shared" si="355"/>
        <v>0.92528743175624406</v>
      </c>
      <c r="AB1206" s="29">
        <f t="shared" si="356"/>
        <v>0.85944146682601097</v>
      </c>
      <c r="AG1206" s="40">
        <f t="array" ref="AG1206">SUM(_xlfn.NORM.DIST($AD$3:$AD$1003,$F1206,$AA1206,FALSE)*WindSpeedStep)</f>
        <v>1.0000000000000036</v>
      </c>
      <c r="AH1206" s="40">
        <f t="array" ref="AH1206">SUM(_xlfn.NORM.DIST($AD$3:$AD$1003,$F1206,$AB1206,FALSE)*WindSpeedStep)</f>
        <v>1.0000000000000033</v>
      </c>
      <c r="AJ1206" s="47">
        <f t="shared" si="350"/>
        <v>8</v>
      </c>
      <c r="AK1206" s="83" t="b">
        <f>COUNTIF('Power Curve'!$D$2:$D$31,AJ1206)&gt;0</f>
        <v>1</v>
      </c>
      <c r="AL1206" s="83" t="b">
        <f t="shared" si="351"/>
        <v>0</v>
      </c>
      <c r="AM1206" s="83" t="b">
        <f t="shared" si="357"/>
        <v>1</v>
      </c>
      <c r="AN1206" s="47" t="str">
        <f t="shared" si="352"/>
        <v>Outer</v>
      </c>
      <c r="AO1206" s="48" t="str">
        <f t="shared" si="353"/>
        <v>0.5-0.6</v>
      </c>
      <c r="AP1206" s="49" t="str">
        <f t="shared" si="358"/>
        <v>1-2</v>
      </c>
      <c r="AQ1206" s="49" t="str">
        <f t="shared" si="359"/>
        <v>Feb</v>
      </c>
      <c r="AR1206" s="48" t="str">
        <f t="shared" si="360"/>
        <v>305-315</v>
      </c>
      <c r="AS1206" s="49" t="str">
        <f t="shared" si="354"/>
        <v>Inner-TI</v>
      </c>
    </row>
    <row r="1207" spans="5:45" x14ac:dyDescent="0.3">
      <c r="E1207" s="15">
        <v>40965.069444444445</v>
      </c>
      <c r="F1207" s="21">
        <v>7.55</v>
      </c>
      <c r="G1207" s="21">
        <v>746.0899734497068</v>
      </c>
      <c r="H1207" s="42">
        <v>1.2231210327036692</v>
      </c>
      <c r="I1207" s="35">
        <v>308.39999999999998</v>
      </c>
      <c r="J1207" s="43">
        <v>6.6225165562913912E-2</v>
      </c>
      <c r="K1207" s="44">
        <v>0.4081085019533876</v>
      </c>
      <c r="L1207" s="26">
        <f t="shared" si="342"/>
        <v>7.546137833347597</v>
      </c>
      <c r="M1207" s="26">
        <f t="shared" si="343"/>
        <v>0.52432990383180711</v>
      </c>
      <c r="N1207" s="96">
        <f t="shared" si="344"/>
        <v>8</v>
      </c>
      <c r="O1207" s="26">
        <f t="shared" si="345"/>
        <v>0.53445428905453685</v>
      </c>
      <c r="P1207" s="3">
        <f>IF(L1207&gt;'Power Curve'!$C$37,0,INDEX(Ci,$N1207,1)*POWER(1-O1207,3)+INDEX(Ci,$N1207,2)*3*O1207*POWER(1-O1207,2)+INDEX(Ci,$N1207,3)*3*POWER(O1207,2)*(1-O1207)+INDEX(Ci,$N1207,4)*POWER(O1207,3))</f>
        <v>745.04662320870261</v>
      </c>
      <c r="Q1207" s="3">
        <f>MAX(0,MIN(P1207-V1207+W1207,'Power Curve'!$C$39))</f>
        <v>729.83177702741727</v>
      </c>
      <c r="R1207" s="3">
        <f t="shared" si="346"/>
        <v>746.0899734497068</v>
      </c>
      <c r="S1207" s="3">
        <f t="shared" si="347"/>
        <v>-16.258196422289529</v>
      </c>
      <c r="T1207" s="3">
        <f t="shared" si="348"/>
        <v>16.258196422289529</v>
      </c>
      <c r="V1207" s="37">
        <f t="array" ref="V1207">SUM(_xlfn.NORM.DIST($AD$3:$AD$1003,$L1207,$AA1207,FALSE)*WindSpeedStep*$AE$3:$AE$1003)/AG1207</f>
        <v>739.49956319331011</v>
      </c>
      <c r="W1207" s="37">
        <f t="array" ref="W1207">SUM(_xlfn.NORM.DIST($AD$3:$AD$1003,$L1207,$AB1207,FALSE)*WindSpeedStep*$AE$3:$AE$1003)/AH1207</f>
        <v>724.28471701202477</v>
      </c>
      <c r="Y1207" s="1">
        <f t="shared" si="349"/>
        <v>7</v>
      </c>
      <c r="Z1207" s="99">
        <f>IF(L1207&lt;'Power Curve'!$P$28,'Power Curve'!$Q$28,IF(L1207&gt;'Power Curve'!$P$29,'Power Curve'!$Q$29,INDEX(ReferenceTurbulence,Y1207)+(L1207-INDEX(ReferenceTurbulenceWindSpeed,Y1207))*(INDEX(ReferenceTurbulence,Y1207+1)-INDEX(ReferenceTurbulence,Y1207))/(INDEX(ReferenceTurbulenceWindSpeed,Y1207+1)-INDEX(ReferenceTurbulenceWindSpeed,Y1207))))</f>
        <v>0.11952474112473503</v>
      </c>
      <c r="AA1207" s="100">
        <f t="shared" si="355"/>
        <v>0.90195017102244046</v>
      </c>
      <c r="AB1207" s="29">
        <f t="shared" si="356"/>
        <v>0.49974422737401308</v>
      </c>
      <c r="AG1207" s="40">
        <f t="array" ref="AG1207">SUM(_xlfn.NORM.DIST($AD$3:$AD$1003,$F1207,$AA1207,FALSE)*WindSpeedStep)</f>
        <v>1.000000000000004</v>
      </c>
      <c r="AH1207" s="40">
        <f t="array" ref="AH1207">SUM(_xlfn.NORM.DIST($AD$3:$AD$1003,$F1207,$AB1207,FALSE)*WindSpeedStep)</f>
        <v>1.0000000000000036</v>
      </c>
      <c r="AJ1207" s="47">
        <f t="shared" si="350"/>
        <v>8</v>
      </c>
      <c r="AK1207" s="83" t="b">
        <f>COUNTIF('Power Curve'!$D$2:$D$31,AJ1207)&gt;0</f>
        <v>1</v>
      </c>
      <c r="AL1207" s="83" t="b">
        <f t="shared" si="351"/>
        <v>0</v>
      </c>
      <c r="AM1207" s="83" t="b">
        <f t="shared" si="357"/>
        <v>1</v>
      </c>
      <c r="AN1207" s="47" t="str">
        <f t="shared" si="352"/>
        <v>Outer</v>
      </c>
      <c r="AO1207" s="48" t="str">
        <f t="shared" si="353"/>
        <v>0.5-0.6</v>
      </c>
      <c r="AP1207" s="49" t="str">
        <f t="shared" si="358"/>
        <v>1-2</v>
      </c>
      <c r="AQ1207" s="49" t="str">
        <f t="shared" si="359"/>
        <v>Feb</v>
      </c>
      <c r="AR1207" s="48" t="str">
        <f t="shared" si="360"/>
        <v>305-315</v>
      </c>
      <c r="AS1207" s="49" t="str">
        <f t="shared" si="354"/>
        <v>HWS-LTI</v>
      </c>
    </row>
    <row r="1208" spans="5:45" x14ac:dyDescent="0.3">
      <c r="E1208" s="15">
        <v>40965.076388888891</v>
      </c>
      <c r="F1208" s="21">
        <v>7.43</v>
      </c>
      <c r="G1208" s="21">
        <v>675.17999839782738</v>
      </c>
      <c r="H1208" s="42">
        <v>1.2227584531370868</v>
      </c>
      <c r="I1208" s="35">
        <v>310.60000000000002</v>
      </c>
      <c r="J1208" s="43">
        <v>7.8061911170928672E-2</v>
      </c>
      <c r="K1208" s="44">
        <v>0.54222864215214617</v>
      </c>
      <c r="L1208" s="26">
        <f t="shared" si="342"/>
        <v>7.4254653436807816</v>
      </c>
      <c r="M1208" s="26">
        <f t="shared" si="343"/>
        <v>0.5056795815564108</v>
      </c>
      <c r="N1208" s="96">
        <f t="shared" si="344"/>
        <v>8</v>
      </c>
      <c r="O1208" s="26">
        <f t="shared" si="345"/>
        <v>0.41299970125669078</v>
      </c>
      <c r="P1208" s="3">
        <f>IF(L1208&gt;'Power Curve'!$C$37,0,INDEX(Ci,$N1208,1)*POWER(1-O1208,3)+INDEX(Ci,$N1208,2)*3*O1208*POWER(1-O1208,2)+INDEX(Ci,$N1208,3)*3*POWER(O1208,2)*(1-O1208)+INDEX(Ci,$N1208,4)*POWER(O1208,3))</f>
        <v>710.85077380667224</v>
      </c>
      <c r="Q1208" s="3">
        <f>MAX(0,MIN(P1208-V1208+W1208,'Power Curve'!$C$39))</f>
        <v>698.57336291249112</v>
      </c>
      <c r="R1208" s="3">
        <f t="shared" si="346"/>
        <v>675.17999839782738</v>
      </c>
      <c r="S1208" s="3">
        <f t="shared" si="347"/>
        <v>23.393364514663745</v>
      </c>
      <c r="T1208" s="3">
        <f t="shared" si="348"/>
        <v>23.393364514663745</v>
      </c>
      <c r="V1208" s="37">
        <f t="array" ref="V1208">SUM(_xlfn.NORM.DIST($AD$3:$AD$1003,$L1208,$AA1208,FALSE)*WindSpeedStep*$AE$3:$AE$1003)/AG1208</f>
        <v>705.86684769322267</v>
      </c>
      <c r="W1208" s="37">
        <f t="array" ref="W1208">SUM(_xlfn.NORM.DIST($AD$3:$AD$1003,$L1208,$AB1208,FALSE)*WindSpeedStep*$AE$3:$AE$1003)/AH1208</f>
        <v>693.58943679904155</v>
      </c>
      <c r="Y1208" s="1">
        <f t="shared" si="349"/>
        <v>7</v>
      </c>
      <c r="Z1208" s="99">
        <f>IF(L1208&lt;'Power Curve'!$P$28,'Power Curve'!$Q$28,IF(L1208&gt;'Power Curve'!$P$29,'Power Curve'!$Q$29,INDEX(ReferenceTurbulence,Y1208)+(L1208-INDEX(ReferenceTurbulenceWindSpeed,Y1208))*(INDEX(ReferenceTurbulence,Y1208+1)-INDEX(ReferenceTurbulence,Y1208))/(INDEX(ReferenceTurbulenceWindSpeed,Y1208+1)-INDEX(ReferenceTurbulenceWindSpeed,Y1208))))</f>
        <v>0.11955825753936357</v>
      </c>
      <c r="AA1208" s="100">
        <f t="shared" si="355"/>
        <v>0.88777569790940569</v>
      </c>
      <c r="AB1208" s="29">
        <f t="shared" si="356"/>
        <v>0.57964601606121846</v>
      </c>
      <c r="AG1208" s="40">
        <f t="array" ref="AG1208">SUM(_xlfn.NORM.DIST($AD$3:$AD$1003,$F1208,$AA1208,FALSE)*WindSpeedStep)</f>
        <v>1.0000000000000038</v>
      </c>
      <c r="AH1208" s="40">
        <f t="array" ref="AH1208">SUM(_xlfn.NORM.DIST($AD$3:$AD$1003,$F1208,$AB1208,FALSE)*WindSpeedStep)</f>
        <v>1.0000000000000033</v>
      </c>
      <c r="AJ1208" s="47">
        <f t="shared" si="350"/>
        <v>7</v>
      </c>
      <c r="AK1208" s="83" t="b">
        <f>COUNTIF('Power Curve'!$D$2:$D$31,AJ1208)&gt;0</f>
        <v>1</v>
      </c>
      <c r="AL1208" s="83" t="b">
        <f t="shared" si="351"/>
        <v>0</v>
      </c>
      <c r="AM1208" s="83" t="b">
        <f t="shared" si="357"/>
        <v>1</v>
      </c>
      <c r="AN1208" s="47" t="str">
        <f t="shared" si="352"/>
        <v>Outer</v>
      </c>
      <c r="AO1208" s="48" t="str">
        <f t="shared" si="353"/>
        <v>0.5-0.6</v>
      </c>
      <c r="AP1208" s="49" t="str">
        <f t="shared" si="358"/>
        <v>1-2</v>
      </c>
      <c r="AQ1208" s="49" t="str">
        <f t="shared" si="359"/>
        <v>Feb</v>
      </c>
      <c r="AR1208" s="48" t="str">
        <f t="shared" si="360"/>
        <v>305-315</v>
      </c>
      <c r="AS1208" s="49" t="str">
        <f t="shared" si="354"/>
        <v>HWS-LTI</v>
      </c>
    </row>
    <row r="1209" spans="5:45" x14ac:dyDescent="0.3">
      <c r="E1209" s="15">
        <v>40965.083333333336</v>
      </c>
      <c r="F1209" s="21">
        <v>7.44</v>
      </c>
      <c r="G1209" s="21">
        <v>639.64999580383346</v>
      </c>
      <c r="H1209" s="42">
        <v>1.2211505258577235</v>
      </c>
      <c r="I1209" s="35">
        <v>311.3</v>
      </c>
      <c r="J1209" s="43">
        <v>7.9301075268817189E-2</v>
      </c>
      <c r="K1209" s="44">
        <v>0.55724599102956029</v>
      </c>
      <c r="L1209" s="26">
        <f t="shared" si="342"/>
        <v>7.4321986013863528</v>
      </c>
      <c r="M1209" s="26">
        <f t="shared" si="343"/>
        <v>0.50672022823999974</v>
      </c>
      <c r="N1209" s="96">
        <f t="shared" si="344"/>
        <v>8</v>
      </c>
      <c r="O1209" s="26">
        <f t="shared" si="345"/>
        <v>0.41977659830609099</v>
      </c>
      <c r="P1209" s="3">
        <f>IF(L1209&gt;'Power Curve'!$C$37,0,INDEX(Ci,$N1209,1)*POWER(1-O1209,3)+INDEX(Ci,$N1209,2)*3*O1209*POWER(1-O1209,2)+INDEX(Ci,$N1209,3)*3*POWER(O1209,2)*(1-O1209)+INDEX(Ci,$N1209,4)*POWER(O1209,3))</f>
        <v>712.74155696689377</v>
      </c>
      <c r="Q1209" s="3">
        <f>MAX(0,MIN(P1209-V1209+W1209,'Power Curve'!$C$39))</f>
        <v>700.71300286114433</v>
      </c>
      <c r="R1209" s="3">
        <f t="shared" si="346"/>
        <v>639.64999580383346</v>
      </c>
      <c r="S1209" s="3">
        <f t="shared" si="347"/>
        <v>61.06300705731087</v>
      </c>
      <c r="T1209" s="3">
        <f t="shared" si="348"/>
        <v>61.06300705731087</v>
      </c>
      <c r="V1209" s="37">
        <f t="array" ref="V1209">SUM(_xlfn.NORM.DIST($AD$3:$AD$1003,$L1209,$AA1209,FALSE)*WindSpeedStep*$AE$3:$AE$1003)/AG1209</f>
        <v>707.72099794319024</v>
      </c>
      <c r="W1209" s="37">
        <f t="array" ref="W1209">SUM(_xlfn.NORM.DIST($AD$3:$AD$1003,$L1209,$AB1209,FALSE)*WindSpeedStep*$AE$3:$AE$1003)/AH1209</f>
        <v>695.69244383744081</v>
      </c>
      <c r="Y1209" s="1">
        <f t="shared" si="349"/>
        <v>7</v>
      </c>
      <c r="Z1209" s="99">
        <f>IF(L1209&lt;'Power Curve'!$P$28,'Power Curve'!$Q$28,IF(L1209&gt;'Power Curve'!$P$29,'Power Curve'!$Q$29,INDEX(ReferenceTurbulence,Y1209)+(L1209-INDEX(ReferenceTurbulenceWindSpeed,Y1209))*(INDEX(ReferenceTurbulence,Y1209+1)-INDEX(ReferenceTurbulence,Y1209))/(INDEX(ReferenceTurbulenceWindSpeed,Y1209+1)-INDEX(ReferenceTurbulenceWindSpeed,Y1209))))</f>
        <v>0.11955638739764624</v>
      </c>
      <c r="AA1209" s="100">
        <f t="shared" si="355"/>
        <v>0.88856681520359138</v>
      </c>
      <c r="AB1209" s="29">
        <f t="shared" si="356"/>
        <v>0.58938134070133696</v>
      </c>
      <c r="AG1209" s="40">
        <f t="array" ref="AG1209">SUM(_xlfn.NORM.DIST($AD$3:$AD$1003,$F1209,$AA1209,FALSE)*WindSpeedStep)</f>
        <v>1.000000000000004</v>
      </c>
      <c r="AH1209" s="40">
        <f t="array" ref="AH1209">SUM(_xlfn.NORM.DIST($AD$3:$AD$1003,$F1209,$AB1209,FALSE)*WindSpeedStep)</f>
        <v>1.0000000000000038</v>
      </c>
      <c r="AJ1209" s="47">
        <f t="shared" si="350"/>
        <v>7</v>
      </c>
      <c r="AK1209" s="83" t="b">
        <f>COUNTIF('Power Curve'!$D$2:$D$31,AJ1209)&gt;0</f>
        <v>1</v>
      </c>
      <c r="AL1209" s="83" t="b">
        <f t="shared" si="351"/>
        <v>0</v>
      </c>
      <c r="AM1209" s="83" t="b">
        <f t="shared" si="357"/>
        <v>1</v>
      </c>
      <c r="AN1209" s="47" t="str">
        <f t="shared" si="352"/>
        <v>Outer</v>
      </c>
      <c r="AO1209" s="48" t="str">
        <f t="shared" si="353"/>
        <v>0.5-0.6</v>
      </c>
      <c r="AP1209" s="49" t="str">
        <f t="shared" si="358"/>
        <v>2-3</v>
      </c>
      <c r="AQ1209" s="49" t="str">
        <f t="shared" si="359"/>
        <v>Feb</v>
      </c>
      <c r="AR1209" s="48" t="str">
        <f t="shared" si="360"/>
        <v>305-315</v>
      </c>
      <c r="AS1209" s="49" t="str">
        <f t="shared" si="354"/>
        <v>HWS-LTI</v>
      </c>
    </row>
    <row r="1210" spans="5:45" x14ac:dyDescent="0.3">
      <c r="E1210" s="15">
        <v>40965.090277777781</v>
      </c>
      <c r="F1210" s="21">
        <v>7.07</v>
      </c>
      <c r="G1210" s="21">
        <v>623.28001689910911</v>
      </c>
      <c r="H1210" s="42">
        <v>1.2233107165811905</v>
      </c>
      <c r="I1210" s="35">
        <v>307.89999999999998</v>
      </c>
      <c r="J1210" s="43">
        <v>9.6181046676096185E-2</v>
      </c>
      <c r="K1210" s="44">
        <v>0.52639095914093104</v>
      </c>
      <c r="L1210" s="26">
        <f t="shared" si="342"/>
        <v>7.0667486454654185</v>
      </c>
      <c r="M1210" s="26">
        <f t="shared" si="343"/>
        <v>0.45023875949535408</v>
      </c>
      <c r="N1210" s="96">
        <f t="shared" si="344"/>
        <v>8</v>
      </c>
      <c r="O1210" s="26">
        <f t="shared" si="345"/>
        <v>5.1958101483248045E-2</v>
      </c>
      <c r="P1210" s="3">
        <f>IF(L1210&gt;'Power Curve'!$C$37,0,INDEX(Ci,$N1210,1)*POWER(1-O1210,3)+INDEX(Ci,$N1210,2)*3*O1210*POWER(1-O1210,2)+INDEX(Ci,$N1210,3)*3*POWER(O1210,2)*(1-O1210)+INDEX(Ci,$N1210,4)*POWER(O1210,3))</f>
        <v>613.65604943236679</v>
      </c>
      <c r="Q1210" s="3">
        <f>MAX(0,MIN(P1210-V1210+W1210,'Power Curve'!$C$39))</f>
        <v>606.74310791299524</v>
      </c>
      <c r="R1210" s="3">
        <f t="shared" si="346"/>
        <v>623.28001689910911</v>
      </c>
      <c r="S1210" s="3">
        <f t="shared" si="347"/>
        <v>-16.536908986113872</v>
      </c>
      <c r="T1210" s="3">
        <f t="shared" si="348"/>
        <v>16.536908986113872</v>
      </c>
      <c r="V1210" s="37">
        <f t="array" ref="V1210">SUM(_xlfn.NORM.DIST($AD$3:$AD$1003,$L1210,$AA1210,FALSE)*WindSpeedStep*$AE$3:$AE$1003)/AG1210</f>
        <v>610.84828837969735</v>
      </c>
      <c r="W1210" s="37">
        <f t="array" ref="W1210">SUM(_xlfn.NORM.DIST($AD$3:$AD$1003,$L1210,$AB1210,FALSE)*WindSpeedStep*$AE$3:$AE$1003)/AH1210</f>
        <v>603.93534686032581</v>
      </c>
      <c r="Y1210" s="1">
        <f t="shared" si="349"/>
        <v>7</v>
      </c>
      <c r="Z1210" s="99">
        <f>IF(L1210&lt;'Power Curve'!$P$28,'Power Curve'!$Q$28,IF(L1210&gt;'Power Curve'!$P$29,'Power Curve'!$Q$29,INDEX(ReferenceTurbulence,Y1210)+(L1210-INDEX(ReferenceTurbulenceWindSpeed,Y1210))*(INDEX(ReferenceTurbulence,Y1210+1)-INDEX(ReferenceTurbulence,Y1210))/(INDEX(ReferenceTurbulenceWindSpeed,Y1210+1)-INDEX(ReferenceTurbulenceWindSpeed,Y1210))))</f>
        <v>0.11965789000426723</v>
      </c>
      <c r="AA1210" s="100">
        <f t="shared" si="355"/>
        <v>0.84559223210690548</v>
      </c>
      <c r="AB1210" s="29">
        <f t="shared" si="356"/>
        <v>0.67968728131774891</v>
      </c>
      <c r="AG1210" s="40">
        <f t="array" ref="AG1210">SUM(_xlfn.NORM.DIST($AD$3:$AD$1003,$F1210,$AA1210,FALSE)*WindSpeedStep)</f>
        <v>1.0000000000000033</v>
      </c>
      <c r="AH1210" s="40">
        <f t="array" ref="AH1210">SUM(_xlfn.NORM.DIST($AD$3:$AD$1003,$F1210,$AB1210,FALSE)*WindSpeedStep)</f>
        <v>1.0000000000000036</v>
      </c>
      <c r="AJ1210" s="47">
        <f t="shared" si="350"/>
        <v>7</v>
      </c>
      <c r="AK1210" s="83" t="b">
        <f>COUNTIF('Power Curve'!$D$2:$D$31,AJ1210)&gt;0</f>
        <v>1</v>
      </c>
      <c r="AL1210" s="83" t="b">
        <f t="shared" si="351"/>
        <v>0</v>
      </c>
      <c r="AM1210" s="83" t="b">
        <f t="shared" si="357"/>
        <v>1</v>
      </c>
      <c r="AN1210" s="47" t="str">
        <f t="shared" si="352"/>
        <v>Outer</v>
      </c>
      <c r="AO1210" s="48" t="str">
        <f t="shared" si="353"/>
        <v>0.4-0.5</v>
      </c>
      <c r="AP1210" s="49" t="str">
        <f t="shared" si="358"/>
        <v>2-3</v>
      </c>
      <c r="AQ1210" s="49" t="str">
        <f t="shared" si="359"/>
        <v>Feb</v>
      </c>
      <c r="AR1210" s="48" t="str">
        <f t="shared" si="360"/>
        <v>305-315</v>
      </c>
      <c r="AS1210" s="49" t="str">
        <f t="shared" si="354"/>
        <v>LWS-LTI</v>
      </c>
    </row>
    <row r="1211" spans="5:45" x14ac:dyDescent="0.3">
      <c r="E1211" s="15">
        <v>40965.097222222219</v>
      </c>
      <c r="F1211" s="21">
        <v>7.59</v>
      </c>
      <c r="G1211" s="21">
        <v>739.82997131347656</v>
      </c>
      <c r="H1211" s="42">
        <v>1.2227180974667451</v>
      </c>
      <c r="I1211" s="35">
        <v>311.5</v>
      </c>
      <c r="J1211" s="43">
        <v>8.5638998682476944E-2</v>
      </c>
      <c r="K1211" s="44">
        <v>0.49333530628041539</v>
      </c>
      <c r="L1211" s="26">
        <f t="shared" si="342"/>
        <v>7.5852842433787702</v>
      </c>
      <c r="M1211" s="26">
        <f t="shared" si="343"/>
        <v>0.53038010769369837</v>
      </c>
      <c r="N1211" s="96">
        <f t="shared" si="344"/>
        <v>8</v>
      </c>
      <c r="O1211" s="26">
        <f t="shared" si="345"/>
        <v>0.57385441336811582</v>
      </c>
      <c r="P1211" s="3">
        <f>IF(L1211&gt;'Power Curve'!$C$37,0,INDEX(Ci,$N1211,1)*POWER(1-O1211,3)+INDEX(Ci,$N1211,2)*3*O1211*POWER(1-O1211,2)+INDEX(Ci,$N1211,3)*3*POWER(O1211,2)*(1-O1211)+INDEX(Ci,$N1211,4)*POWER(O1211,3))</f>
        <v>756.27172300438633</v>
      </c>
      <c r="Q1211" s="3">
        <f>MAX(0,MIN(P1211-V1211+W1211,'Power Curve'!$C$39))</f>
        <v>745.11667760102534</v>
      </c>
      <c r="R1211" s="3">
        <f t="shared" si="346"/>
        <v>739.82997131347656</v>
      </c>
      <c r="S1211" s="3">
        <f t="shared" si="347"/>
        <v>5.2867062875487818</v>
      </c>
      <c r="T1211" s="3">
        <f t="shared" si="348"/>
        <v>5.2867062875487818</v>
      </c>
      <c r="V1211" s="37">
        <f t="array" ref="V1211">SUM(_xlfn.NORM.DIST($AD$3:$AD$1003,$L1211,$AA1211,FALSE)*WindSpeedStep*$AE$3:$AE$1003)/AG1211</f>
        <v>750.59458881042337</v>
      </c>
      <c r="W1211" s="37">
        <f t="array" ref="W1211">SUM(_xlfn.NORM.DIST($AD$3:$AD$1003,$L1211,$AB1211,FALSE)*WindSpeedStep*$AE$3:$AE$1003)/AH1211</f>
        <v>739.43954340706239</v>
      </c>
      <c r="Y1211" s="1">
        <f t="shared" si="349"/>
        <v>7</v>
      </c>
      <c r="Z1211" s="99">
        <f>IF(L1211&lt;'Power Curve'!$P$28,'Power Curve'!$Q$28,IF(L1211&gt;'Power Curve'!$P$29,'Power Curve'!$Q$29,INDEX(ReferenceTurbulence,Y1211)+(L1211-INDEX(ReferenceTurbulenceWindSpeed,Y1211))*(INDEX(ReferenceTurbulence,Y1211+1)-INDEX(ReferenceTurbulence,Y1211))/(INDEX(ReferenceTurbulenceWindSpeed,Y1211+1)-INDEX(ReferenceTurbulenceWindSpeed,Y1211))))</f>
        <v>0.11951386832917536</v>
      </c>
      <c r="AA1211" s="100">
        <f t="shared" si="355"/>
        <v>0.90654666230253889</v>
      </c>
      <c r="AB1211" s="29">
        <f t="shared" si="356"/>
        <v>0.64959614732492765</v>
      </c>
      <c r="AG1211" s="40">
        <f t="array" ref="AG1211">SUM(_xlfn.NORM.DIST($AD$3:$AD$1003,$F1211,$AA1211,FALSE)*WindSpeedStep)</f>
        <v>1.0000000000000038</v>
      </c>
      <c r="AH1211" s="40">
        <f t="array" ref="AH1211">SUM(_xlfn.NORM.DIST($AD$3:$AD$1003,$F1211,$AB1211,FALSE)*WindSpeedStep)</f>
        <v>1.0000000000000031</v>
      </c>
      <c r="AJ1211" s="47">
        <f t="shared" si="350"/>
        <v>8</v>
      </c>
      <c r="AK1211" s="83" t="b">
        <f>COUNTIF('Power Curve'!$D$2:$D$31,AJ1211)&gt;0</f>
        <v>1</v>
      </c>
      <c r="AL1211" s="83" t="b">
        <f t="shared" si="351"/>
        <v>0</v>
      </c>
      <c r="AM1211" s="83" t="b">
        <f t="shared" si="357"/>
        <v>1</v>
      </c>
      <c r="AN1211" s="47" t="str">
        <f t="shared" si="352"/>
        <v>Outer</v>
      </c>
      <c r="AO1211" s="48" t="str">
        <f t="shared" si="353"/>
        <v>0.5-0.6</v>
      </c>
      <c r="AP1211" s="49" t="str">
        <f t="shared" si="358"/>
        <v>2-3</v>
      </c>
      <c r="AQ1211" s="49" t="str">
        <f t="shared" si="359"/>
        <v>Feb</v>
      </c>
      <c r="AR1211" s="48" t="str">
        <f t="shared" si="360"/>
        <v>305-315</v>
      </c>
      <c r="AS1211" s="49" t="str">
        <f t="shared" si="354"/>
        <v>HWS-LTI</v>
      </c>
    </row>
    <row r="1212" spans="5:45" x14ac:dyDescent="0.3">
      <c r="E1212" s="15">
        <v>40965.104166666664</v>
      </c>
      <c r="F1212" s="21">
        <v>7.17</v>
      </c>
      <c r="G1212" s="21">
        <v>628.28001213073708</v>
      </c>
      <c r="H1212" s="42">
        <v>1.2224882105069155</v>
      </c>
      <c r="I1212" s="35">
        <v>317.3</v>
      </c>
      <c r="J1212" s="43">
        <v>0.100418410041841</v>
      </c>
      <c r="K1212" s="44">
        <v>0.45582739781651521</v>
      </c>
      <c r="L1212" s="26">
        <f t="shared" si="342"/>
        <v>7.1650960941869872</v>
      </c>
      <c r="M1212" s="26">
        <f t="shared" si="343"/>
        <v>0.46543867472611339</v>
      </c>
      <c r="N1212" s="96">
        <f t="shared" si="344"/>
        <v>8</v>
      </c>
      <c r="O1212" s="26">
        <f t="shared" si="345"/>
        <v>0.15094295609616076</v>
      </c>
      <c r="P1212" s="3">
        <f>IF(L1212&gt;'Power Curve'!$C$37,0,INDEX(Ci,$N1212,1)*POWER(1-O1212,3)+INDEX(Ci,$N1212,2)*3*O1212*POWER(1-O1212,2)+INDEX(Ci,$N1212,3)*3*POWER(O1212,2)*(1-O1212)+INDEX(Ci,$N1212,4)*POWER(O1212,3))</f>
        <v>639.54861033773273</v>
      </c>
      <c r="Q1212" s="3">
        <f>MAX(0,MIN(P1212-V1212+W1212,'Power Curve'!$C$39))</f>
        <v>633.61680035712743</v>
      </c>
      <c r="R1212" s="3">
        <f t="shared" si="346"/>
        <v>628.28001213073708</v>
      </c>
      <c r="S1212" s="3">
        <f t="shared" si="347"/>
        <v>5.3367882263903539</v>
      </c>
      <c r="T1212" s="3">
        <f t="shared" si="348"/>
        <v>5.3367882263903539</v>
      </c>
      <c r="V1212" s="37">
        <f t="array" ref="V1212">SUM(_xlfn.NORM.DIST($AD$3:$AD$1003,$L1212,$AA1212,FALSE)*WindSpeedStep*$AE$3:$AE$1003)/AG1212</f>
        <v>636.17228975585306</v>
      </c>
      <c r="W1212" s="37">
        <f t="array" ref="W1212">SUM(_xlfn.NORM.DIST($AD$3:$AD$1003,$L1212,$AB1212,FALSE)*WindSpeedStep*$AE$3:$AE$1003)/AH1212</f>
        <v>630.24047977524776</v>
      </c>
      <c r="Y1212" s="1">
        <f t="shared" si="349"/>
        <v>7</v>
      </c>
      <c r="Z1212" s="99">
        <f>IF(L1212&lt;'Power Curve'!$P$28,'Power Curve'!$Q$28,IF(L1212&gt;'Power Curve'!$P$29,'Power Curve'!$Q$29,INDEX(ReferenceTurbulence,Y1212)+(L1212-INDEX(ReferenceTurbulenceWindSpeed,Y1212))*(INDEX(ReferenceTurbulence,Y1212+1)-INDEX(ReferenceTurbulence,Y1212))/(INDEX(ReferenceTurbulenceWindSpeed,Y1212+1)-INDEX(ReferenceTurbulenceWindSpeed,Y1212))))</f>
        <v>0.11963057430142467</v>
      </c>
      <c r="AA1212" s="100">
        <f t="shared" si="355"/>
        <v>0.85716456067248403</v>
      </c>
      <c r="AB1212" s="29">
        <f t="shared" si="356"/>
        <v>0.7195075575752623</v>
      </c>
      <c r="AG1212" s="40">
        <f t="array" ref="AG1212">SUM(_xlfn.NORM.DIST($AD$3:$AD$1003,$F1212,$AA1212,FALSE)*WindSpeedStep)</f>
        <v>1.0000000000000038</v>
      </c>
      <c r="AH1212" s="40">
        <f t="array" ref="AH1212">SUM(_xlfn.NORM.DIST($AD$3:$AD$1003,$F1212,$AB1212,FALSE)*WindSpeedStep)</f>
        <v>1.0000000000000033</v>
      </c>
      <c r="AJ1212" s="47">
        <f t="shared" si="350"/>
        <v>7</v>
      </c>
      <c r="AK1212" s="83" t="b">
        <f>COUNTIF('Power Curve'!$D$2:$D$31,AJ1212)&gt;0</f>
        <v>1</v>
      </c>
      <c r="AL1212" s="83" t="b">
        <f t="shared" si="351"/>
        <v>0</v>
      </c>
      <c r="AM1212" s="83" t="b">
        <f t="shared" si="357"/>
        <v>1</v>
      </c>
      <c r="AN1212" s="47" t="str">
        <f t="shared" si="352"/>
        <v>Outer</v>
      </c>
      <c r="AO1212" s="48" t="str">
        <f t="shared" si="353"/>
        <v>0.4-0.5</v>
      </c>
      <c r="AP1212" s="49" t="str">
        <f t="shared" si="358"/>
        <v>2-3</v>
      </c>
      <c r="AQ1212" s="49" t="str">
        <f t="shared" si="359"/>
        <v>Feb</v>
      </c>
      <c r="AR1212" s="48" t="str">
        <f t="shared" si="360"/>
        <v>315-325</v>
      </c>
      <c r="AS1212" s="49" t="str">
        <f t="shared" si="354"/>
        <v>Inner-TI</v>
      </c>
    </row>
    <row r="1213" spans="5:45" x14ac:dyDescent="0.3">
      <c r="E1213" s="15">
        <v>40965.111111111109</v>
      </c>
      <c r="F1213" s="21">
        <v>6.51</v>
      </c>
      <c r="G1213" s="21">
        <v>515.76002883911133</v>
      </c>
      <c r="H1213" s="42">
        <v>1.2238227542088269</v>
      </c>
      <c r="I1213" s="35">
        <v>312.60000000000002</v>
      </c>
      <c r="J1213" s="43">
        <v>0.11674347158218126</v>
      </c>
      <c r="K1213" s="44">
        <v>0.41109503533928637</v>
      </c>
      <c r="L1213" s="26">
        <f t="shared" si="342"/>
        <v>6.5079139247759095</v>
      </c>
      <c r="M1213" s="26">
        <f t="shared" si="343"/>
        <v>0.36386905196451991</v>
      </c>
      <c r="N1213" s="96">
        <f t="shared" si="344"/>
        <v>7</v>
      </c>
      <c r="O1213" s="26">
        <f t="shared" si="345"/>
        <v>0.48439635781804785</v>
      </c>
      <c r="P1213" s="3">
        <f>IF(L1213&gt;'Power Curve'!$C$37,0,INDEX(Ci,$N1213,1)*POWER(1-O1213,3)+INDEX(Ci,$N1213,2)*3*O1213*POWER(1-O1213,2)+INDEX(Ci,$N1213,3)*3*POWER(O1213,2)*(1-O1213)+INDEX(Ci,$N1213,4)*POWER(O1213,3))</f>
        <v>472.61543265253692</v>
      </c>
      <c r="Q1213" s="3">
        <f>MAX(0,MIN(P1213-V1213+W1213,'Power Curve'!$C$39))</f>
        <v>471.61211544627758</v>
      </c>
      <c r="R1213" s="3">
        <f t="shared" si="346"/>
        <v>515.76002883911133</v>
      </c>
      <c r="S1213" s="3">
        <f t="shared" si="347"/>
        <v>-44.147913392833743</v>
      </c>
      <c r="T1213" s="3">
        <f t="shared" si="348"/>
        <v>44.147913392833743</v>
      </c>
      <c r="V1213" s="37">
        <f t="array" ref="V1213">SUM(_xlfn.NORM.DIST($AD$3:$AD$1003,$L1213,$AA1213,FALSE)*WindSpeedStep*$AE$3:$AE$1003)/AG1213</f>
        <v>477.33928851348986</v>
      </c>
      <c r="W1213" s="37">
        <f t="array" ref="W1213">SUM(_xlfn.NORM.DIST($AD$3:$AD$1003,$L1213,$AB1213,FALSE)*WindSpeedStep*$AE$3:$AE$1003)/AH1213</f>
        <v>476.33597130723052</v>
      </c>
      <c r="Y1213" s="1">
        <f t="shared" si="349"/>
        <v>6</v>
      </c>
      <c r="Z1213" s="99">
        <f>IF(L1213&lt;'Power Curve'!$P$28,'Power Curve'!$Q$28,IF(L1213&gt;'Power Curve'!$P$29,'Power Curve'!$Q$29,INDEX(ReferenceTurbulence,Y1213)+(L1213-INDEX(ReferenceTurbulenceWindSpeed,Y1213))*(INDEX(ReferenceTurbulence,Y1213+1)-INDEX(ReferenceTurbulence,Y1213))/(INDEX(ReferenceTurbulenceWindSpeed,Y1213+1)-INDEX(ReferenceTurbulenceWindSpeed,Y1213))))</f>
        <v>0.12066925610627914</v>
      </c>
      <c r="AA1213" s="100">
        <f t="shared" si="355"/>
        <v>0.78530513210640451</v>
      </c>
      <c r="AB1213" s="29">
        <f t="shared" si="356"/>
        <v>0.75975646433635813</v>
      </c>
      <c r="AG1213" s="40">
        <f t="array" ref="AG1213">SUM(_xlfn.NORM.DIST($AD$3:$AD$1003,$F1213,$AA1213,FALSE)*WindSpeedStep)</f>
        <v>1.0000000000000036</v>
      </c>
      <c r="AH1213" s="40">
        <f t="array" ref="AH1213">SUM(_xlfn.NORM.DIST($AD$3:$AD$1003,$F1213,$AB1213,FALSE)*WindSpeedStep)</f>
        <v>1.000000000000004</v>
      </c>
      <c r="AJ1213" s="47">
        <f t="shared" si="350"/>
        <v>7</v>
      </c>
      <c r="AK1213" s="83" t="b">
        <f>COUNTIF('Power Curve'!$D$2:$D$31,AJ1213)&gt;0</f>
        <v>1</v>
      </c>
      <c r="AL1213" s="83" t="b">
        <f t="shared" si="351"/>
        <v>0</v>
      </c>
      <c r="AM1213" s="83" t="b">
        <f t="shared" si="357"/>
        <v>1</v>
      </c>
      <c r="AN1213" s="47" t="str">
        <f t="shared" si="352"/>
        <v>Outer</v>
      </c>
      <c r="AO1213" s="48" t="str">
        <f t="shared" si="353"/>
        <v>0.3-0.4</v>
      </c>
      <c r="AP1213" s="49" t="str">
        <f t="shared" si="358"/>
        <v>2-3</v>
      </c>
      <c r="AQ1213" s="49" t="str">
        <f t="shared" si="359"/>
        <v>Feb</v>
      </c>
      <c r="AR1213" s="48" t="str">
        <f t="shared" si="360"/>
        <v>305-315</v>
      </c>
      <c r="AS1213" s="49" t="str">
        <f t="shared" si="354"/>
        <v>Inner-TI</v>
      </c>
    </row>
    <row r="1214" spans="5:45" x14ac:dyDescent="0.3">
      <c r="E1214" s="15">
        <v>40965.118055555555</v>
      </c>
      <c r="F1214" s="21">
        <v>6.71</v>
      </c>
      <c r="G1214" s="21">
        <v>518.73002624511764</v>
      </c>
      <c r="H1214" s="42">
        <v>1.2233162044410164</v>
      </c>
      <c r="I1214" s="35">
        <v>311</v>
      </c>
      <c r="J1214" s="43">
        <v>9.0909090909090912E-2</v>
      </c>
      <c r="K1214" s="44">
        <v>0.48282548099645839</v>
      </c>
      <c r="L1214" s="26">
        <f t="shared" si="342"/>
        <v>6.7069242316329518</v>
      </c>
      <c r="M1214" s="26">
        <f t="shared" si="343"/>
        <v>0.3946267364148644</v>
      </c>
      <c r="N1214" s="96">
        <f t="shared" si="344"/>
        <v>7</v>
      </c>
      <c r="O1214" s="26">
        <f t="shared" si="345"/>
        <v>0.68669953864504574</v>
      </c>
      <c r="P1214" s="3">
        <f>IF(L1214&gt;'Power Curve'!$C$37,0,INDEX(Ci,$N1214,1)*POWER(1-O1214,3)+INDEX(Ci,$N1214,2)*3*O1214*POWER(1-O1214,2)+INDEX(Ci,$N1214,3)*3*POWER(O1214,2)*(1-O1214)+INDEX(Ci,$N1214,4)*POWER(O1214,3))</f>
        <v>521.65971683537805</v>
      </c>
      <c r="Q1214" s="3">
        <f>MAX(0,MIN(P1214-V1214+W1214,'Power Curve'!$C$39))</f>
        <v>513.96078671652276</v>
      </c>
      <c r="R1214" s="3">
        <f t="shared" si="346"/>
        <v>518.73002624511764</v>
      </c>
      <c r="S1214" s="3">
        <f t="shared" si="347"/>
        <v>-4.7692395285948805</v>
      </c>
      <c r="T1214" s="3">
        <f t="shared" si="348"/>
        <v>4.7692395285948805</v>
      </c>
      <c r="V1214" s="37">
        <f t="array" ref="V1214">SUM(_xlfn.NORM.DIST($AD$3:$AD$1003,$L1214,$AA1214,FALSE)*WindSpeedStep*$AE$3:$AE$1003)/AG1214</f>
        <v>522.92282412571126</v>
      </c>
      <c r="W1214" s="37">
        <f t="array" ref="W1214">SUM(_xlfn.NORM.DIST($AD$3:$AD$1003,$L1214,$AB1214,FALSE)*WindSpeedStep*$AE$3:$AE$1003)/AH1214</f>
        <v>515.22389400685597</v>
      </c>
      <c r="Y1214" s="1">
        <f t="shared" si="349"/>
        <v>6</v>
      </c>
      <c r="Z1214" s="99">
        <f>IF(L1214&lt;'Power Curve'!$P$28,'Power Curve'!$Q$28,IF(L1214&gt;'Power Curve'!$P$29,'Power Curve'!$Q$29,INDEX(ReferenceTurbulence,Y1214)+(L1214-INDEX(ReferenceTurbulenceWindSpeed,Y1214))*(INDEX(ReferenceTurbulence,Y1214+1)-INDEX(ReferenceTurbulence,Y1214))/(INDEX(ReferenceTurbulenceWindSpeed,Y1214+1)-INDEX(ReferenceTurbulenceWindSpeed,Y1214))))</f>
        <v>0.12027806045852146</v>
      </c>
      <c r="AA1214" s="100">
        <f t="shared" si="355"/>
        <v>0.80669583822307078</v>
      </c>
      <c r="AB1214" s="29">
        <f t="shared" si="356"/>
        <v>0.60972038469390477</v>
      </c>
      <c r="AG1214" s="40">
        <f t="array" ref="AG1214">SUM(_xlfn.NORM.DIST($AD$3:$AD$1003,$F1214,$AA1214,FALSE)*WindSpeedStep)</f>
        <v>1.0000000000000031</v>
      </c>
      <c r="AH1214" s="40">
        <f t="array" ref="AH1214">SUM(_xlfn.NORM.DIST($AD$3:$AD$1003,$F1214,$AB1214,FALSE)*WindSpeedStep)</f>
        <v>1.0000000000000038</v>
      </c>
      <c r="AJ1214" s="47">
        <f t="shared" si="350"/>
        <v>7</v>
      </c>
      <c r="AK1214" s="83" t="b">
        <f>COUNTIF('Power Curve'!$D$2:$D$31,AJ1214)&gt;0</f>
        <v>1</v>
      </c>
      <c r="AL1214" s="83" t="b">
        <f t="shared" si="351"/>
        <v>0</v>
      </c>
      <c r="AM1214" s="83" t="b">
        <f t="shared" si="357"/>
        <v>1</v>
      </c>
      <c r="AN1214" s="47" t="str">
        <f t="shared" si="352"/>
        <v>Outer</v>
      </c>
      <c r="AO1214" s="48" t="str">
        <f t="shared" si="353"/>
        <v>0.3-0.4</v>
      </c>
      <c r="AP1214" s="49" t="str">
        <f t="shared" si="358"/>
        <v>2-3</v>
      </c>
      <c r="AQ1214" s="49" t="str">
        <f t="shared" si="359"/>
        <v>Feb</v>
      </c>
      <c r="AR1214" s="48" t="str">
        <f t="shared" si="360"/>
        <v>305-315</v>
      </c>
      <c r="AS1214" s="49" t="str">
        <f t="shared" si="354"/>
        <v>LWS-LTI</v>
      </c>
    </row>
    <row r="1215" spans="5:45" x14ac:dyDescent="0.3">
      <c r="E1215" s="15">
        <v>40965.125</v>
      </c>
      <c r="F1215" s="21">
        <v>6.62</v>
      </c>
      <c r="G1215" s="21">
        <v>430.71000671386764</v>
      </c>
      <c r="H1215" s="42">
        <v>1.2228616734207958</v>
      </c>
      <c r="I1215" s="35">
        <v>313.10000000000002</v>
      </c>
      <c r="J1215" s="43">
        <v>5.7401812688821753E-2</v>
      </c>
      <c r="K1215" s="44">
        <v>0.55384704400300822</v>
      </c>
      <c r="L1215" s="26">
        <f t="shared" si="342"/>
        <v>6.6161458594380367</v>
      </c>
      <c r="M1215" s="26">
        <f t="shared" si="343"/>
        <v>0.38059664636082091</v>
      </c>
      <c r="N1215" s="96">
        <f t="shared" si="344"/>
        <v>7</v>
      </c>
      <c r="O1215" s="26">
        <f t="shared" si="345"/>
        <v>0.5944191249551124</v>
      </c>
      <c r="P1215" s="3">
        <f>IF(L1215&gt;'Power Curve'!$C$37,0,INDEX(Ci,$N1215,1)*POWER(1-O1215,3)+INDEX(Ci,$N1215,2)*3*O1215*POWER(1-O1215,2)+INDEX(Ci,$N1215,3)*3*POWER(O1215,2)*(1-O1215)+INDEX(Ci,$N1215,4)*POWER(O1215,3))</f>
        <v>499.0154689760073</v>
      </c>
      <c r="Q1215" s="3">
        <f>MAX(0,MIN(P1215-V1215+W1215,'Power Curve'!$C$39))</f>
        <v>485.02744495331035</v>
      </c>
      <c r="R1215" s="3">
        <f t="shared" si="346"/>
        <v>430.71000671386764</v>
      </c>
      <c r="S1215" s="3">
        <f t="shared" si="347"/>
        <v>54.317438239442708</v>
      </c>
      <c r="T1215" s="3">
        <f t="shared" si="348"/>
        <v>54.317438239442708</v>
      </c>
      <c r="V1215" s="37">
        <f t="array" ref="V1215">SUM(_xlfn.NORM.DIST($AD$3:$AD$1003,$L1215,$AA1215,FALSE)*WindSpeedStep*$AE$3:$AE$1003)/AG1215</f>
        <v>501.86467713624899</v>
      </c>
      <c r="W1215" s="37">
        <f t="array" ref="W1215">SUM(_xlfn.NORM.DIST($AD$3:$AD$1003,$L1215,$AB1215,FALSE)*WindSpeedStep*$AE$3:$AE$1003)/AH1215</f>
        <v>487.87665311355204</v>
      </c>
      <c r="Y1215" s="1">
        <f t="shared" si="349"/>
        <v>6</v>
      </c>
      <c r="Z1215" s="99">
        <f>IF(L1215&lt;'Power Curve'!$P$28,'Power Curve'!$Q$28,IF(L1215&gt;'Power Curve'!$P$29,'Power Curve'!$Q$29,INDEX(ReferenceTurbulence,Y1215)+(L1215-INDEX(ReferenceTurbulenceWindSpeed,Y1215))*(INDEX(ReferenceTurbulence,Y1215+1)-INDEX(ReferenceTurbulence,Y1215))/(INDEX(ReferenceTurbulenceWindSpeed,Y1215+1)-INDEX(ReferenceTurbulenceWindSpeed,Y1215))))</f>
        <v>0.12045650400083853</v>
      </c>
      <c r="AA1215" s="100">
        <f t="shared" si="355"/>
        <v>0.79695780018752915</v>
      </c>
      <c r="AB1215" s="29">
        <f t="shared" si="356"/>
        <v>0.37977876534538579</v>
      </c>
      <c r="AG1215" s="40">
        <f t="array" ref="AG1215">SUM(_xlfn.NORM.DIST($AD$3:$AD$1003,$F1215,$AA1215,FALSE)*WindSpeedStep)</f>
        <v>1.0000000000000033</v>
      </c>
      <c r="AH1215" s="40">
        <f t="array" ref="AH1215">SUM(_xlfn.NORM.DIST($AD$3:$AD$1003,$F1215,$AB1215,FALSE)*WindSpeedStep)</f>
        <v>1.0000000000000033</v>
      </c>
      <c r="AJ1215" s="47">
        <f t="shared" si="350"/>
        <v>7</v>
      </c>
      <c r="AK1215" s="83" t="b">
        <f>COUNTIF('Power Curve'!$D$2:$D$31,AJ1215)&gt;0</f>
        <v>1</v>
      </c>
      <c r="AL1215" s="83" t="b">
        <f t="shared" si="351"/>
        <v>0</v>
      </c>
      <c r="AM1215" s="83" t="b">
        <f t="shared" si="357"/>
        <v>1</v>
      </c>
      <c r="AN1215" s="47" t="str">
        <f t="shared" si="352"/>
        <v>Outer</v>
      </c>
      <c r="AO1215" s="48" t="str">
        <f t="shared" si="353"/>
        <v>0.3-0.4</v>
      </c>
      <c r="AP1215" s="49" t="str">
        <f t="shared" si="358"/>
        <v>3-4</v>
      </c>
      <c r="AQ1215" s="49" t="str">
        <f t="shared" si="359"/>
        <v>Feb</v>
      </c>
      <c r="AR1215" s="48" t="str">
        <f t="shared" si="360"/>
        <v>305-315</v>
      </c>
      <c r="AS1215" s="49" t="str">
        <f t="shared" si="354"/>
        <v>LWS-LTI</v>
      </c>
    </row>
    <row r="1216" spans="5:45" x14ac:dyDescent="0.3">
      <c r="E1216" s="15">
        <v>40965.131944444445</v>
      </c>
      <c r="F1216" s="21">
        <v>6.47</v>
      </c>
      <c r="G1216" s="21">
        <v>388.63000869750999</v>
      </c>
      <c r="H1216" s="42">
        <v>1.2245193545051603</v>
      </c>
      <c r="I1216" s="35">
        <v>307.3</v>
      </c>
      <c r="J1216" s="43">
        <v>5.2550231839258117E-2</v>
      </c>
      <c r="K1216" s="44">
        <v>0.52265022564477537</v>
      </c>
      <c r="L1216" s="26">
        <f t="shared" si="342"/>
        <v>6.4691536916567669</v>
      </c>
      <c r="M1216" s="26">
        <f t="shared" si="343"/>
        <v>0.35787853298925515</v>
      </c>
      <c r="N1216" s="96">
        <f t="shared" si="344"/>
        <v>7</v>
      </c>
      <c r="O1216" s="26">
        <f t="shared" si="345"/>
        <v>0.44499478825395866</v>
      </c>
      <c r="P1216" s="3">
        <f>IF(L1216&gt;'Power Curve'!$C$37,0,INDEX(Ci,$N1216,1)*POWER(1-O1216,3)+INDEX(Ci,$N1216,2)*3*O1216*POWER(1-O1216,2)+INDEX(Ci,$N1216,3)*3*POWER(O1216,2)*(1-O1216)+INDEX(Ci,$N1216,4)*POWER(O1216,3))</f>
        <v>463.35455973434466</v>
      </c>
      <c r="Q1216" s="3">
        <f>MAX(0,MIN(P1216-V1216+W1216,'Power Curve'!$C$39))</f>
        <v>449.26276233648542</v>
      </c>
      <c r="R1216" s="3">
        <f t="shared" si="346"/>
        <v>388.63000869750999</v>
      </c>
      <c r="S1216" s="3">
        <f t="shared" si="347"/>
        <v>60.63275363897543</v>
      </c>
      <c r="T1216" s="3">
        <f t="shared" si="348"/>
        <v>60.63275363897543</v>
      </c>
      <c r="V1216" s="37">
        <f t="array" ref="V1216">SUM(_xlfn.NORM.DIST($AD$3:$AD$1003,$L1216,$AA1216,FALSE)*WindSpeedStep*$AE$3:$AE$1003)/AG1216</f>
        <v>468.7088385203088</v>
      </c>
      <c r="W1216" s="37">
        <f t="array" ref="W1216">SUM(_xlfn.NORM.DIST($AD$3:$AD$1003,$L1216,$AB1216,FALSE)*WindSpeedStep*$AE$3:$AE$1003)/AH1216</f>
        <v>454.61704112244956</v>
      </c>
      <c r="Y1216" s="1">
        <f t="shared" si="349"/>
        <v>6</v>
      </c>
      <c r="Z1216" s="99">
        <f>IF(L1216&lt;'Power Curve'!$P$28,'Power Curve'!$Q$28,IF(L1216&gt;'Power Curve'!$P$29,'Power Curve'!$Q$29,INDEX(ReferenceTurbulence,Y1216)+(L1216-INDEX(ReferenceTurbulenceWindSpeed,Y1216))*(INDEX(ReferenceTurbulence,Y1216+1)-INDEX(ReferenceTurbulence,Y1216))/(INDEX(ReferenceTurbulenceWindSpeed,Y1216+1)-INDEX(ReferenceTurbulenceWindSpeed,Y1216))))</f>
        <v>0.12074544730834172</v>
      </c>
      <c r="AA1216" s="100">
        <f t="shared" si="355"/>
        <v>0.78112085620550642</v>
      </c>
      <c r="AB1216" s="29">
        <f t="shared" si="356"/>
        <v>0.33995552630035564</v>
      </c>
      <c r="AG1216" s="40">
        <f t="array" ref="AG1216">SUM(_xlfn.NORM.DIST($AD$3:$AD$1003,$F1216,$AA1216,FALSE)*WindSpeedStep)</f>
        <v>1.0000000000000038</v>
      </c>
      <c r="AH1216" s="40">
        <f t="array" ref="AH1216">SUM(_xlfn.NORM.DIST($AD$3:$AD$1003,$F1216,$AB1216,FALSE)*WindSpeedStep)</f>
        <v>1.0000000000000036</v>
      </c>
      <c r="AJ1216" s="47">
        <f t="shared" si="350"/>
        <v>6</v>
      </c>
      <c r="AK1216" s="83" t="b">
        <f>COUNTIF('Power Curve'!$D$2:$D$31,AJ1216)&gt;0</f>
        <v>1</v>
      </c>
      <c r="AL1216" s="83" t="b">
        <f t="shared" si="351"/>
        <v>0</v>
      </c>
      <c r="AM1216" s="83" t="b">
        <f t="shared" si="357"/>
        <v>1</v>
      </c>
      <c r="AN1216" s="47" t="str">
        <f t="shared" si="352"/>
        <v>Outer</v>
      </c>
      <c r="AO1216" s="48" t="str">
        <f t="shared" si="353"/>
        <v>0.3-0.4</v>
      </c>
      <c r="AP1216" s="49" t="str">
        <f t="shared" si="358"/>
        <v>3-4</v>
      </c>
      <c r="AQ1216" s="49" t="str">
        <f t="shared" si="359"/>
        <v>Feb</v>
      </c>
      <c r="AR1216" s="48" t="str">
        <f t="shared" si="360"/>
        <v>305-315</v>
      </c>
      <c r="AS1216" s="49" t="str">
        <f t="shared" si="354"/>
        <v>LWS-LTI</v>
      </c>
    </row>
    <row r="1217" spans="5:45" x14ac:dyDescent="0.3">
      <c r="E1217" s="15">
        <v>40965.138888888891</v>
      </c>
      <c r="F1217" s="21">
        <v>7.23</v>
      </c>
      <c r="G1217" s="21">
        <v>619.45001935958862</v>
      </c>
      <c r="H1217" s="42">
        <v>1.2247038185109125</v>
      </c>
      <c r="I1217" s="35">
        <v>307.39999999999998</v>
      </c>
      <c r="J1217" s="43">
        <v>7.7455048409405258E-2</v>
      </c>
      <c r="K1217" s="44">
        <v>0.55188731460625406</v>
      </c>
      <c r="L1217" s="26">
        <f t="shared" si="342"/>
        <v>7.2294172612865859</v>
      </c>
      <c r="M1217" s="26">
        <f t="shared" si="343"/>
        <v>0.47537971844576599</v>
      </c>
      <c r="N1217" s="96">
        <f t="shared" si="344"/>
        <v>8</v>
      </c>
      <c r="O1217" s="26">
        <f t="shared" si="345"/>
        <v>0.21568099919386974</v>
      </c>
      <c r="P1217" s="3">
        <f>IF(L1217&gt;'Power Curve'!$C$37,0,INDEX(Ci,$N1217,1)*POWER(1-O1217,3)+INDEX(Ci,$N1217,2)*3*O1217*POWER(1-O1217,2)+INDEX(Ci,$N1217,3)*3*POWER(O1217,2)*(1-O1217)+INDEX(Ci,$N1217,4)*POWER(O1217,3))</f>
        <v>656.81041321200405</v>
      </c>
      <c r="Q1217" s="3">
        <f>MAX(0,MIN(P1217-V1217+W1217,'Power Curve'!$C$39))</f>
        <v>645.04211901817268</v>
      </c>
      <c r="R1217" s="3">
        <f t="shared" si="346"/>
        <v>619.45001935958862</v>
      </c>
      <c r="S1217" s="3">
        <f t="shared" si="347"/>
        <v>25.592099658584061</v>
      </c>
      <c r="T1217" s="3">
        <f t="shared" si="348"/>
        <v>25.592099658584061</v>
      </c>
      <c r="V1217" s="37">
        <f t="array" ref="V1217">SUM(_xlfn.NORM.DIST($AD$3:$AD$1003,$L1217,$AA1217,FALSE)*WindSpeedStep*$AE$3:$AE$1003)/AG1217</f>
        <v>653.02936385598889</v>
      </c>
      <c r="W1217" s="37">
        <f t="array" ref="W1217">SUM(_xlfn.NORM.DIST($AD$3:$AD$1003,$L1217,$AB1217,FALSE)*WindSpeedStep*$AE$3:$AE$1003)/AH1217</f>
        <v>641.26106966215752</v>
      </c>
      <c r="Y1217" s="1">
        <f t="shared" si="349"/>
        <v>7</v>
      </c>
      <c r="Z1217" s="99">
        <f>IF(L1217&lt;'Power Curve'!$P$28,'Power Curve'!$Q$28,IF(L1217&gt;'Power Curve'!$P$29,'Power Curve'!$Q$29,INDEX(ReferenceTurbulence,Y1217)+(L1217-INDEX(ReferenceTurbulenceWindSpeed,Y1217))*(INDEX(ReferenceTurbulence,Y1217+1)-INDEX(ReferenceTurbulence,Y1217))/(INDEX(ReferenceTurbulenceWindSpeed,Y1217+1)-INDEX(ReferenceTurbulenceWindSpeed,Y1217))))</f>
        <v>0.11961270929414874</v>
      </c>
      <c r="AA1217" s="100">
        <f t="shared" si="355"/>
        <v>0.86473018524037337</v>
      </c>
      <c r="AB1217" s="29">
        <f t="shared" si="356"/>
        <v>0.55995486394474248</v>
      </c>
      <c r="AG1217" s="40">
        <f t="array" ref="AG1217">SUM(_xlfn.NORM.DIST($AD$3:$AD$1003,$F1217,$AA1217,FALSE)*WindSpeedStep)</f>
        <v>1.0000000000000033</v>
      </c>
      <c r="AH1217" s="40">
        <f t="array" ref="AH1217">SUM(_xlfn.NORM.DIST($AD$3:$AD$1003,$F1217,$AB1217,FALSE)*WindSpeedStep)</f>
        <v>1.0000000000000036</v>
      </c>
      <c r="AJ1217" s="47">
        <f t="shared" si="350"/>
        <v>7</v>
      </c>
      <c r="AK1217" s="83" t="b">
        <f>COUNTIF('Power Curve'!$D$2:$D$31,AJ1217)&gt;0</f>
        <v>1</v>
      </c>
      <c r="AL1217" s="83" t="b">
        <f t="shared" si="351"/>
        <v>0</v>
      </c>
      <c r="AM1217" s="83" t="b">
        <f t="shared" si="357"/>
        <v>1</v>
      </c>
      <c r="AN1217" s="47" t="str">
        <f t="shared" si="352"/>
        <v>Outer</v>
      </c>
      <c r="AO1217" s="48" t="str">
        <f t="shared" si="353"/>
        <v>0.4-0.5</v>
      </c>
      <c r="AP1217" s="49" t="str">
        <f t="shared" si="358"/>
        <v>3-4</v>
      </c>
      <c r="AQ1217" s="49" t="str">
        <f t="shared" si="359"/>
        <v>Feb</v>
      </c>
      <c r="AR1217" s="48" t="str">
        <f t="shared" si="360"/>
        <v>305-315</v>
      </c>
      <c r="AS1217" s="49" t="str">
        <f t="shared" si="354"/>
        <v>LWS-LTI</v>
      </c>
    </row>
    <row r="1218" spans="5:45" x14ac:dyDescent="0.3">
      <c r="E1218" s="15">
        <v>40965.145833333336</v>
      </c>
      <c r="F1218" s="21">
        <v>7.31</v>
      </c>
      <c r="G1218" s="21">
        <v>670.44999694824241</v>
      </c>
      <c r="H1218" s="42">
        <v>1.2251652217620801</v>
      </c>
      <c r="I1218" s="35">
        <v>306.8</v>
      </c>
      <c r="J1218" s="43">
        <v>7.7975376196990423E-2</v>
      </c>
      <c r="K1218" s="44">
        <v>0.51647505646165559</v>
      </c>
      <c r="L1218" s="26">
        <f t="shared" si="342"/>
        <v>7.3103286304178319</v>
      </c>
      <c r="M1218" s="26">
        <f t="shared" si="343"/>
        <v>0.48788483136924843</v>
      </c>
      <c r="N1218" s="96">
        <f t="shared" si="344"/>
        <v>8</v>
      </c>
      <c r="O1218" s="26">
        <f t="shared" si="345"/>
        <v>0.29711676813447907</v>
      </c>
      <c r="P1218" s="3">
        <f>IF(L1218&gt;'Power Curve'!$C$37,0,INDEX(Ci,$N1218,1)*POWER(1-O1218,3)+INDEX(Ci,$N1218,2)*3*O1218*POWER(1-O1218,2)+INDEX(Ci,$N1218,3)*3*POWER(O1218,2)*(1-O1218)+INDEX(Ci,$N1218,4)*POWER(O1218,3))</f>
        <v>678.86567805702202</v>
      </c>
      <c r="Q1218" s="3">
        <f>MAX(0,MIN(P1218-V1218+W1218,'Power Curve'!$C$39))</f>
        <v>666.97377082746505</v>
      </c>
      <c r="R1218" s="3">
        <f t="shared" si="346"/>
        <v>670.44999694824241</v>
      </c>
      <c r="S1218" s="3">
        <f t="shared" si="347"/>
        <v>-3.476226120777369</v>
      </c>
      <c r="T1218" s="3">
        <f t="shared" si="348"/>
        <v>3.476226120777369</v>
      </c>
      <c r="V1218" s="37">
        <f t="array" ref="V1218">SUM(_xlfn.NORM.DIST($AD$3:$AD$1003,$L1218,$AA1218,FALSE)*WindSpeedStep*$AE$3:$AE$1003)/AG1218</f>
        <v>674.56831330160742</v>
      </c>
      <c r="W1218" s="37">
        <f t="array" ref="W1218">SUM(_xlfn.NORM.DIST($AD$3:$AD$1003,$L1218,$AB1218,FALSE)*WindSpeedStep*$AE$3:$AE$1003)/AH1218</f>
        <v>662.67640607205044</v>
      </c>
      <c r="Y1218" s="1">
        <f t="shared" si="349"/>
        <v>7</v>
      </c>
      <c r="Z1218" s="99">
        <f>IF(L1218&lt;'Power Curve'!$P$28,'Power Curve'!$Q$28,IF(L1218&gt;'Power Curve'!$P$29,'Power Curve'!$Q$29,INDEX(ReferenceTurbulence,Y1218)+(L1218-INDEX(ReferenceTurbulenceWindSpeed,Y1218))*(INDEX(ReferenceTurbulence,Y1218+1)-INDEX(ReferenceTurbulence,Y1218))/(INDEX(ReferenceTurbulenceWindSpeed,Y1218+1)-INDEX(ReferenceTurbulenceWindSpeed,Y1218))))</f>
        <v>0.11959023640904085</v>
      </c>
      <c r="AA1218" s="100">
        <f t="shared" si="355"/>
        <v>0.87424392913944826</v>
      </c>
      <c r="AB1218" s="29">
        <f t="shared" si="356"/>
        <v>0.57002562508046017</v>
      </c>
      <c r="AG1218" s="40">
        <f t="array" ref="AG1218">SUM(_xlfn.NORM.DIST($AD$3:$AD$1003,$F1218,$AA1218,FALSE)*WindSpeedStep)</f>
        <v>1.0000000000000036</v>
      </c>
      <c r="AH1218" s="40">
        <f t="array" ref="AH1218">SUM(_xlfn.NORM.DIST($AD$3:$AD$1003,$F1218,$AB1218,FALSE)*WindSpeedStep)</f>
        <v>1.000000000000004</v>
      </c>
      <c r="AJ1218" s="47">
        <f t="shared" si="350"/>
        <v>7</v>
      </c>
      <c r="AK1218" s="83" t="b">
        <f>COUNTIF('Power Curve'!$D$2:$D$31,AJ1218)&gt;0</f>
        <v>1</v>
      </c>
      <c r="AL1218" s="83" t="b">
        <f t="shared" si="351"/>
        <v>0</v>
      </c>
      <c r="AM1218" s="83" t="b">
        <f t="shared" si="357"/>
        <v>1</v>
      </c>
      <c r="AN1218" s="47" t="str">
        <f t="shared" si="352"/>
        <v>Outer</v>
      </c>
      <c r="AO1218" s="48" t="str">
        <f t="shared" si="353"/>
        <v>0.4-0.5</v>
      </c>
      <c r="AP1218" s="49" t="str">
        <f t="shared" si="358"/>
        <v>3-4</v>
      </c>
      <c r="AQ1218" s="49" t="str">
        <f t="shared" si="359"/>
        <v>Feb</v>
      </c>
      <c r="AR1218" s="48" t="str">
        <f t="shared" si="360"/>
        <v>305-315</v>
      </c>
      <c r="AS1218" s="49" t="str">
        <f t="shared" si="354"/>
        <v>LWS-LTI</v>
      </c>
    </row>
    <row r="1219" spans="5:45" x14ac:dyDescent="0.3">
      <c r="E1219" s="15">
        <v>40965.152777777781</v>
      </c>
      <c r="F1219" s="21">
        <v>7.11</v>
      </c>
      <c r="G1219" s="21">
        <v>632.64001941680908</v>
      </c>
      <c r="H1219" s="42">
        <v>1.2254009992443629</v>
      </c>
      <c r="I1219" s="35">
        <v>305.8</v>
      </c>
      <c r="J1219" s="43">
        <v>9.1420534458509145E-2</v>
      </c>
      <c r="K1219" s="44">
        <v>0.4789512213552925</v>
      </c>
      <c r="L1219" s="26">
        <f t="shared" ref="L1219:L1282" si="361">F1219*(H1219/Ref_Density)^(1/3)</f>
        <v>7.1107757261454276</v>
      </c>
      <c r="M1219" s="26">
        <f t="shared" ref="M1219:M1282" si="362">(L1219-CutInWindSpeed)/(RatedWindSpeed-CutInWindSpeed)</f>
        <v>0.45704328673925376</v>
      </c>
      <c r="N1219" s="96">
        <f t="shared" ref="N1219:N1282" si="363">COUNTIF(xa,"&lt;"&amp;L1219)</f>
        <v>8</v>
      </c>
      <c r="O1219" s="26">
        <f t="shared" ref="O1219:O1282" si="364">(L1219-INDEX(xa,$N1219))/(INDEX(xb,$N1219)-INDEX(xa,$N1219))</f>
        <v>9.6270528869947719E-2</v>
      </c>
      <c r="P1219" s="3">
        <f>IF(L1219&gt;'Power Curve'!$C$37,0,INDEX(Ci,$N1219,1)*POWER(1-O1219,3)+INDEX(Ci,$N1219,2)*3*O1219*POWER(1-O1219,2)+INDEX(Ci,$N1219,3)*3*POWER(O1219,2)*(1-O1219)+INDEX(Ci,$N1219,4)*POWER(O1219,3))</f>
        <v>625.1698212228622</v>
      </c>
      <c r="Q1219" s="3">
        <f>MAX(0,MIN(P1219-V1219+W1219,'Power Curve'!$C$39))</f>
        <v>616.94383972441267</v>
      </c>
      <c r="R1219" s="3">
        <f t="shared" ref="R1219:R1282" si="365">IF(AM1219,G1219,"")</f>
        <v>632.64001941680908</v>
      </c>
      <c r="S1219" s="3">
        <f t="shared" ref="S1219:S1282" si="366">IF(AM1219,Q1219-R1219,"")</f>
        <v>-15.696179692396413</v>
      </c>
      <c r="T1219" s="3">
        <f t="shared" ref="T1219:T1282" si="367">IF(AM1219,ABS(S1219),"")</f>
        <v>15.696179692396413</v>
      </c>
      <c r="V1219" s="37">
        <f t="array" ref="V1219">SUM(_xlfn.NORM.DIST($AD$3:$AD$1003,$L1219,$AA1219,FALSE)*WindSpeedStep*$AE$3:$AE$1003)/AG1219</f>
        <v>622.11796588194227</v>
      </c>
      <c r="W1219" s="37">
        <f t="array" ref="W1219">SUM(_xlfn.NORM.DIST($AD$3:$AD$1003,$L1219,$AB1219,FALSE)*WindSpeedStep*$AE$3:$AE$1003)/AH1219</f>
        <v>613.89198438349274</v>
      </c>
      <c r="Y1219" s="1">
        <f t="shared" ref="Y1219:Y1282" si="368">COUNTIF(ReferenceTurbulenceWindSpeed,"&lt;"&amp;L1219)</f>
        <v>7</v>
      </c>
      <c r="Z1219" s="99">
        <f>IF(L1219&lt;'Power Curve'!$P$28,'Power Curve'!$Q$28,IF(L1219&gt;'Power Curve'!$P$29,'Power Curve'!$Q$29,INDEX(ReferenceTurbulence,Y1219)+(L1219-INDEX(ReferenceTurbulenceWindSpeed,Y1219))*(INDEX(ReferenceTurbulence,Y1219+1)-INDEX(ReferenceTurbulence,Y1219))/(INDEX(ReferenceTurbulenceWindSpeed,Y1219+1)-INDEX(ReferenceTurbulenceWindSpeed,Y1219))))</f>
        <v>0.1196456616173745</v>
      </c>
      <c r="AA1219" s="100">
        <f t="shared" si="355"/>
        <v>0.85077346636743623</v>
      </c>
      <c r="AB1219" s="29">
        <f t="shared" si="356"/>
        <v>0.6500709172988085</v>
      </c>
      <c r="AG1219" s="40">
        <f t="array" ref="AG1219">SUM(_xlfn.NORM.DIST($AD$3:$AD$1003,$F1219,$AA1219,FALSE)*WindSpeedStep)</f>
        <v>1.0000000000000033</v>
      </c>
      <c r="AH1219" s="40">
        <f t="array" ref="AH1219">SUM(_xlfn.NORM.DIST($AD$3:$AD$1003,$F1219,$AB1219,FALSE)*WindSpeedStep)</f>
        <v>1.0000000000000033</v>
      </c>
      <c r="AJ1219" s="47">
        <f t="shared" ref="AJ1219:AJ1282" si="369">MROUND(L1219-Centre_First_Bin,Bin_Width)+Centre_First_Bin</f>
        <v>7</v>
      </c>
      <c r="AK1219" s="83" t="b">
        <f>COUNTIF('Power Curve'!$D$2:$D$31,AJ1219)&gt;0</f>
        <v>1</v>
      </c>
      <c r="AL1219" s="83" t="b">
        <f t="shared" ref="AL1219:AL1282" si="370">(G1219&lt;0)</f>
        <v>0</v>
      </c>
      <c r="AM1219" s="83" t="b">
        <f t="shared" si="357"/>
        <v>1</v>
      </c>
      <c r="AN1219" s="47" t="str">
        <f t="shared" ref="AN1219:AN1282" si="371">IF(AM1219,IF(AND(J1219&gt;=LowerTurbLimit,J1219&lt;=UpperTurbLimit,K1219&gt;=LowerShearLimit,K1219&lt;=UpperShearLimit),"Inner","Outer"),"")</f>
        <v>Outer</v>
      </c>
      <c r="AO1219" s="48" t="str">
        <f t="shared" ref="AO1219:AO1282" si="372">IF(M1219&lt;0,"&lt;0",TEXT(MROUND(M1219+0.05,0.1)-0.1,"0.0")&amp;"-"&amp;TEXT(MROUND(M1219+0.05,0.1),"0.0"))</f>
        <v>0.4-0.5</v>
      </c>
      <c r="AP1219" s="49" t="str">
        <f t="shared" si="358"/>
        <v>3-4</v>
      </c>
      <c r="AQ1219" s="49" t="str">
        <f t="shared" si="359"/>
        <v>Feb</v>
      </c>
      <c r="AR1219" s="48" t="str">
        <f t="shared" si="360"/>
        <v>305-315</v>
      </c>
      <c r="AS1219" s="49" t="str">
        <f t="shared" ref="AS1219:AS1282" si="373">IF(AM1219,IF(M1219&lt;0.5,IF(J1219&lt;=LowerTurbLimit,"LWS-LTI",IF(J1219&gt;=UpperTurbLimit,"LWS-HTI","Inner-TI")),IF(J1219&lt;=LowerTurbLimit,"HWS-LTI",IF(J1219&gt;=UpperTurbLimit,"HWS-HTI","Inner-TI"))),"")</f>
        <v>LWS-LTI</v>
      </c>
    </row>
    <row r="1220" spans="5:45" x14ac:dyDescent="0.3">
      <c r="E1220" s="15">
        <v>40965.159722222219</v>
      </c>
      <c r="F1220" s="21">
        <v>6.47</v>
      </c>
      <c r="G1220" s="21">
        <v>408.03001403808639</v>
      </c>
      <c r="H1220" s="42">
        <v>1.2272040129419728</v>
      </c>
      <c r="I1220" s="35">
        <v>305.8</v>
      </c>
      <c r="J1220" s="43">
        <v>0.10819165378670788</v>
      </c>
      <c r="K1220" s="44">
        <v>0.4473661489295464</v>
      </c>
      <c r="L1220" s="26">
        <f t="shared" si="361"/>
        <v>6.4738779374488278</v>
      </c>
      <c r="M1220" s="26">
        <f t="shared" si="362"/>
        <v>0.35860868040540106</v>
      </c>
      <c r="N1220" s="96">
        <f t="shared" si="363"/>
        <v>7</v>
      </c>
      <c r="O1220" s="26">
        <f t="shared" si="364"/>
        <v>0.44979720259036293</v>
      </c>
      <c r="P1220" s="3">
        <f>IF(L1220&gt;'Power Curve'!$C$37,0,INDEX(Ci,$N1220,1)*POWER(1-O1220,3)+INDEX(Ci,$N1220,2)*3*O1220*POWER(1-O1220,2)+INDEX(Ci,$N1220,3)*3*POWER(O1220,2)*(1-O1220)+INDEX(Ci,$N1220,4)*POWER(O1220,3))</f>
        <v>464.47724995047599</v>
      </c>
      <c r="Q1220" s="3">
        <f>MAX(0,MIN(P1220-V1220+W1220,'Power Curve'!$C$39))</f>
        <v>461.37884954048997</v>
      </c>
      <c r="R1220" s="3">
        <f t="shared" si="365"/>
        <v>408.03001403808639</v>
      </c>
      <c r="S1220" s="3">
        <f t="shared" si="366"/>
        <v>53.348835502403574</v>
      </c>
      <c r="T1220" s="3">
        <f t="shared" si="367"/>
        <v>53.348835502403574</v>
      </c>
      <c r="V1220" s="37">
        <f t="array" ref="V1220">SUM(_xlfn.NORM.DIST($AD$3:$AD$1003,$L1220,$AA1220,FALSE)*WindSpeedStep*$AE$3:$AE$1003)/AG1220</f>
        <v>469.75646881048573</v>
      </c>
      <c r="W1220" s="37">
        <f t="array" ref="W1220">SUM(_xlfn.NORM.DIST($AD$3:$AD$1003,$L1220,$AB1220,FALSE)*WindSpeedStep*$AE$3:$AE$1003)/AH1220</f>
        <v>466.6580684004997</v>
      </c>
      <c r="Y1220" s="1">
        <f t="shared" si="368"/>
        <v>6</v>
      </c>
      <c r="Z1220" s="99">
        <f>IF(L1220&lt;'Power Curve'!$P$28,'Power Curve'!$Q$28,IF(L1220&gt;'Power Curve'!$P$29,'Power Curve'!$Q$29,INDEX(ReferenceTurbulence,Y1220)+(L1220-INDEX(ReferenceTurbulenceWindSpeed,Y1220))*(INDEX(ReferenceTurbulence,Y1220+1)-INDEX(ReferenceTurbulence,Y1220))/(INDEX(ReferenceTurbulenceWindSpeed,Y1220+1)-INDEX(ReferenceTurbulenceWindSpeed,Y1220))))</f>
        <v>0.1207361608325708</v>
      </c>
      <c r="AA1220" s="100">
        <f t="shared" ref="AA1220:AA1283" si="374">Z1220*L1220</f>
        <v>0.78163116786625342</v>
      </c>
      <c r="AB1220" s="29">
        <f t="shared" ref="AB1220:AB1283" si="375">L1220*J1220</f>
        <v>0.70041956046587006</v>
      </c>
      <c r="AG1220" s="40">
        <f t="array" ref="AG1220">SUM(_xlfn.NORM.DIST($AD$3:$AD$1003,$F1220,$AA1220,FALSE)*WindSpeedStep)</f>
        <v>1.0000000000000033</v>
      </c>
      <c r="AH1220" s="40">
        <f t="array" ref="AH1220">SUM(_xlfn.NORM.DIST($AD$3:$AD$1003,$F1220,$AB1220,FALSE)*WindSpeedStep)</f>
        <v>1.0000000000000038</v>
      </c>
      <c r="AJ1220" s="47">
        <f t="shared" si="369"/>
        <v>6</v>
      </c>
      <c r="AK1220" s="83" t="b">
        <f>COUNTIF('Power Curve'!$D$2:$D$31,AJ1220)&gt;0</f>
        <v>1</v>
      </c>
      <c r="AL1220" s="83" t="b">
        <f t="shared" si="370"/>
        <v>0</v>
      </c>
      <c r="AM1220" s="83" t="b">
        <f t="shared" ref="AM1220:AM1283" si="376">AND(AK1220,NOT(AL1220))</f>
        <v>1</v>
      </c>
      <c r="AN1220" s="47" t="str">
        <f t="shared" si="371"/>
        <v>Outer</v>
      </c>
      <c r="AO1220" s="48" t="str">
        <f t="shared" si="372"/>
        <v>0.3-0.4</v>
      </c>
      <c r="AP1220" s="49" t="str">
        <f t="shared" ref="AP1220:AP1283" si="377">IF(AM1220,HOUR(E1220)&amp;"-"&amp;HOUR(E1220)+1,"")</f>
        <v>3-4</v>
      </c>
      <c r="AQ1220" s="49" t="str">
        <f t="shared" ref="AQ1220:AQ1283" si="378">IF(AM1220,TEXT(E1220,"mmm"),"")</f>
        <v>Feb</v>
      </c>
      <c r="AR1220" s="48" t="str">
        <f t="shared" ref="AR1220:AR1283" si="379">IF(AM1220,IF(OR(I1220&lt;5,I1220&gt;=355),"355-5",MROUND(I1220,10)-5&amp;"-"&amp;MROUND(I1220,10)+5),"")</f>
        <v>305-315</v>
      </c>
      <c r="AS1220" s="49" t="str">
        <f t="shared" si="373"/>
        <v>Inner-TI</v>
      </c>
    </row>
    <row r="1221" spans="5:45" x14ac:dyDescent="0.3">
      <c r="E1221" s="15">
        <v>40965.166666666664</v>
      </c>
      <c r="F1221" s="21">
        <v>6.8</v>
      </c>
      <c r="G1221" s="21">
        <v>466.98998641967819</v>
      </c>
      <c r="H1221" s="42">
        <v>1.2275325816201366</v>
      </c>
      <c r="I1221" s="35">
        <v>308.10000000000002</v>
      </c>
      <c r="J1221" s="43">
        <v>9.8529411764705893E-2</v>
      </c>
      <c r="K1221" s="44">
        <v>0.45786107401784049</v>
      </c>
      <c r="L1221" s="26">
        <f t="shared" si="361"/>
        <v>6.8046829117289382</v>
      </c>
      <c r="M1221" s="26">
        <f t="shared" si="362"/>
        <v>0.40973565555659736</v>
      </c>
      <c r="N1221" s="96">
        <f t="shared" si="363"/>
        <v>7</v>
      </c>
      <c r="O1221" s="26">
        <f t="shared" si="364"/>
        <v>0.78607575814443864</v>
      </c>
      <c r="P1221" s="3">
        <f>IF(L1221&gt;'Power Curve'!$C$37,0,INDEX(Ci,$N1221,1)*POWER(1-O1221,3)+INDEX(Ci,$N1221,2)*3*O1221*POWER(1-O1221,2)+INDEX(Ci,$N1221,3)*3*POWER(O1221,2)*(1-O1221)+INDEX(Ci,$N1221,4)*POWER(O1221,3))</f>
        <v>546.41387520087903</v>
      </c>
      <c r="Q1221" s="3">
        <f>MAX(0,MIN(P1221-V1221+W1221,'Power Curve'!$C$39))</f>
        <v>540.4501236073163</v>
      </c>
      <c r="R1221" s="3">
        <f t="shared" si="365"/>
        <v>466.98998641967819</v>
      </c>
      <c r="S1221" s="3">
        <f t="shared" si="366"/>
        <v>73.460137187638111</v>
      </c>
      <c r="T1221" s="3">
        <f t="shared" si="367"/>
        <v>73.460137187638111</v>
      </c>
      <c r="V1221" s="37">
        <f t="array" ref="V1221">SUM(_xlfn.NORM.DIST($AD$3:$AD$1003,$L1221,$AA1221,FALSE)*WindSpeedStep*$AE$3:$AE$1003)/AG1221</f>
        <v>546.10126045321579</v>
      </c>
      <c r="W1221" s="37">
        <f t="array" ref="W1221">SUM(_xlfn.NORM.DIST($AD$3:$AD$1003,$L1221,$AB1221,FALSE)*WindSpeedStep*$AE$3:$AE$1003)/AH1221</f>
        <v>540.13750885965305</v>
      </c>
      <c r="Y1221" s="1">
        <f t="shared" si="368"/>
        <v>6</v>
      </c>
      <c r="Z1221" s="99">
        <f>IF(L1221&lt;'Power Curve'!$P$28,'Power Curve'!$Q$28,IF(L1221&gt;'Power Curve'!$P$29,'Power Curve'!$Q$29,INDEX(ReferenceTurbulence,Y1221)+(L1221-INDEX(ReferenceTurbulenceWindSpeed,Y1221))*(INDEX(ReferenceTurbulence,Y1221+1)-INDEX(ReferenceTurbulence,Y1221))/(INDEX(ReferenceTurbulenceWindSpeed,Y1221+1)-INDEX(ReferenceTurbulenceWindSpeed,Y1221))))</f>
        <v>0.12008589568681667</v>
      </c>
      <c r="AA1221" s="100">
        <f t="shared" si="374"/>
        <v>0.8171464423197452</v>
      </c>
      <c r="AB1221" s="29">
        <f t="shared" si="375"/>
        <v>0.67046140453799841</v>
      </c>
      <c r="AG1221" s="40">
        <f t="array" ref="AG1221">SUM(_xlfn.NORM.DIST($AD$3:$AD$1003,$F1221,$AA1221,FALSE)*WindSpeedStep)</f>
        <v>1.0000000000000042</v>
      </c>
      <c r="AH1221" s="40">
        <f t="array" ref="AH1221">SUM(_xlfn.NORM.DIST($AD$3:$AD$1003,$F1221,$AB1221,FALSE)*WindSpeedStep)</f>
        <v>1.0000000000000036</v>
      </c>
      <c r="AJ1221" s="47">
        <f t="shared" si="369"/>
        <v>7</v>
      </c>
      <c r="AK1221" s="83" t="b">
        <f>COUNTIF('Power Curve'!$D$2:$D$31,AJ1221)&gt;0</f>
        <v>1</v>
      </c>
      <c r="AL1221" s="83" t="b">
        <f t="shared" si="370"/>
        <v>0</v>
      </c>
      <c r="AM1221" s="83" t="b">
        <f t="shared" si="376"/>
        <v>1</v>
      </c>
      <c r="AN1221" s="47" t="str">
        <f t="shared" si="371"/>
        <v>Outer</v>
      </c>
      <c r="AO1221" s="48" t="str">
        <f t="shared" si="372"/>
        <v>0.4-0.5</v>
      </c>
      <c r="AP1221" s="49" t="str">
        <f t="shared" si="377"/>
        <v>4-5</v>
      </c>
      <c r="AQ1221" s="49" t="str">
        <f t="shared" si="378"/>
        <v>Feb</v>
      </c>
      <c r="AR1221" s="48" t="str">
        <f t="shared" si="379"/>
        <v>305-315</v>
      </c>
      <c r="AS1221" s="49" t="str">
        <f t="shared" si="373"/>
        <v>LWS-LTI</v>
      </c>
    </row>
    <row r="1222" spans="5:45" x14ac:dyDescent="0.3">
      <c r="E1222" s="15">
        <v>40965.173611111109</v>
      </c>
      <c r="F1222" s="21">
        <v>6.92</v>
      </c>
      <c r="G1222" s="21">
        <v>555.8700027465818</v>
      </c>
      <c r="H1222" s="42">
        <v>1.2269770934440634</v>
      </c>
      <c r="I1222" s="35">
        <v>308.8</v>
      </c>
      <c r="J1222" s="43">
        <v>9.1040462427745661E-2</v>
      </c>
      <c r="K1222" s="44">
        <v>0.46103285707291497</v>
      </c>
      <c r="L1222" s="26">
        <f t="shared" si="361"/>
        <v>6.9237208524615594</v>
      </c>
      <c r="M1222" s="26">
        <f t="shared" si="362"/>
        <v>0.42813335302511524</v>
      </c>
      <c r="N1222" s="96">
        <f t="shared" si="363"/>
        <v>7</v>
      </c>
      <c r="O1222" s="26">
        <f t="shared" si="364"/>
        <v>0.90708333021257215</v>
      </c>
      <c r="P1222" s="3">
        <f>IF(L1222&gt;'Power Curve'!$C$37,0,INDEX(Ci,$N1222,1)*POWER(1-O1222,3)+INDEX(Ci,$N1222,2)*3*O1222*POWER(1-O1222,2)+INDEX(Ci,$N1222,3)*3*POWER(O1222,2)*(1-O1222)+INDEX(Ci,$N1222,4)*POWER(O1222,3))</f>
        <v>576.86513339170347</v>
      </c>
      <c r="Q1222" s="3">
        <f>MAX(0,MIN(P1222-V1222+W1222,'Power Curve'!$C$39))</f>
        <v>568.85624387841892</v>
      </c>
      <c r="R1222" s="3">
        <f t="shared" si="365"/>
        <v>555.8700027465818</v>
      </c>
      <c r="S1222" s="3">
        <f t="shared" si="366"/>
        <v>12.986241131837119</v>
      </c>
      <c r="T1222" s="3">
        <f t="shared" si="367"/>
        <v>12.986241131837119</v>
      </c>
      <c r="V1222" s="37">
        <f t="array" ref="V1222">SUM(_xlfn.NORM.DIST($AD$3:$AD$1003,$L1222,$AA1222,FALSE)*WindSpeedStep*$AE$3:$AE$1003)/AG1222</f>
        <v>575.03026571031967</v>
      </c>
      <c r="W1222" s="37">
        <f t="array" ref="W1222">SUM(_xlfn.NORM.DIST($AD$3:$AD$1003,$L1222,$AB1222,FALSE)*WindSpeedStep*$AE$3:$AE$1003)/AH1222</f>
        <v>567.02137619703512</v>
      </c>
      <c r="Y1222" s="1">
        <f t="shared" si="368"/>
        <v>6</v>
      </c>
      <c r="Z1222" s="99">
        <f>IF(L1222&lt;'Power Curve'!$P$28,'Power Curve'!$Q$28,IF(L1222&gt;'Power Curve'!$P$29,'Power Curve'!$Q$29,INDEX(ReferenceTurbulence,Y1222)+(L1222-INDEX(ReferenceTurbulenceWindSpeed,Y1222))*(INDEX(ReferenceTurbulence,Y1222+1)-INDEX(ReferenceTurbulence,Y1222))/(INDEX(ReferenceTurbulenceWindSpeed,Y1222+1)-INDEX(ReferenceTurbulenceWindSpeed,Y1222))))</f>
        <v>0.11985190215618968</v>
      </c>
      <c r="AA1222" s="100">
        <f t="shared" si="374"/>
        <v>0.82982111416599302</v>
      </c>
      <c r="AB1222" s="29">
        <f t="shared" si="375"/>
        <v>0.63033874812872581</v>
      </c>
      <c r="AG1222" s="40">
        <f t="array" ref="AG1222">SUM(_xlfn.NORM.DIST($AD$3:$AD$1003,$F1222,$AA1222,FALSE)*WindSpeedStep)</f>
        <v>1.0000000000000033</v>
      </c>
      <c r="AH1222" s="40">
        <f t="array" ref="AH1222">SUM(_xlfn.NORM.DIST($AD$3:$AD$1003,$F1222,$AB1222,FALSE)*WindSpeedStep)</f>
        <v>1.0000000000000033</v>
      </c>
      <c r="AJ1222" s="47">
        <f t="shared" si="369"/>
        <v>7</v>
      </c>
      <c r="AK1222" s="83" t="b">
        <f>COUNTIF('Power Curve'!$D$2:$D$31,AJ1222)&gt;0</f>
        <v>1</v>
      </c>
      <c r="AL1222" s="83" t="b">
        <f t="shared" si="370"/>
        <v>0</v>
      </c>
      <c r="AM1222" s="83" t="b">
        <f t="shared" si="376"/>
        <v>1</v>
      </c>
      <c r="AN1222" s="47" t="str">
        <f t="shared" si="371"/>
        <v>Outer</v>
      </c>
      <c r="AO1222" s="48" t="str">
        <f t="shared" si="372"/>
        <v>0.4-0.5</v>
      </c>
      <c r="AP1222" s="49" t="str">
        <f t="shared" si="377"/>
        <v>4-5</v>
      </c>
      <c r="AQ1222" s="49" t="str">
        <f t="shared" si="378"/>
        <v>Feb</v>
      </c>
      <c r="AR1222" s="48" t="str">
        <f t="shared" si="379"/>
        <v>305-315</v>
      </c>
      <c r="AS1222" s="49" t="str">
        <f t="shared" si="373"/>
        <v>LWS-LTI</v>
      </c>
    </row>
    <row r="1223" spans="5:45" x14ac:dyDescent="0.3">
      <c r="E1223" s="15">
        <v>40965.180555555555</v>
      </c>
      <c r="F1223" s="21">
        <v>6.92</v>
      </c>
      <c r="G1223" s="21">
        <v>529.6099777221682</v>
      </c>
      <c r="H1223" s="42">
        <v>1.226607048681132</v>
      </c>
      <c r="I1223" s="35">
        <v>307.39999999999998</v>
      </c>
      <c r="J1223" s="43">
        <v>0.12427745664739884</v>
      </c>
      <c r="K1223" s="44">
        <v>0.53172875917386342</v>
      </c>
      <c r="L1223" s="26">
        <f t="shared" si="361"/>
        <v>6.9230247394247861</v>
      </c>
      <c r="M1223" s="26">
        <f t="shared" si="362"/>
        <v>0.42802576651130603</v>
      </c>
      <c r="N1223" s="96">
        <f t="shared" si="363"/>
        <v>7</v>
      </c>
      <c r="O1223" s="26">
        <f t="shared" si="364"/>
        <v>0.906375699116583</v>
      </c>
      <c r="P1223" s="3">
        <f>IF(L1223&gt;'Power Curve'!$C$37,0,INDEX(Ci,$N1223,1)*POWER(1-O1223,3)+INDEX(Ci,$N1223,2)*3*O1223*POWER(1-O1223,2)+INDEX(Ci,$N1223,3)*3*POWER(O1223,2)*(1-O1223)+INDEX(Ci,$N1223,4)*POWER(O1223,3))</f>
        <v>576.68653915057257</v>
      </c>
      <c r="Q1223" s="3">
        <f>MAX(0,MIN(P1223-V1223+W1223,'Power Curve'!$C$39))</f>
        <v>578.06860185345818</v>
      </c>
      <c r="R1223" s="3">
        <f t="shared" si="365"/>
        <v>529.6099777221682</v>
      </c>
      <c r="S1223" s="3">
        <f t="shared" si="366"/>
        <v>48.45862413128998</v>
      </c>
      <c r="T1223" s="3">
        <f t="shared" si="367"/>
        <v>48.45862413128998</v>
      </c>
      <c r="V1223" s="37">
        <f t="array" ref="V1223">SUM(_xlfn.NORM.DIST($AD$3:$AD$1003,$L1223,$AA1223,FALSE)*WindSpeedStep*$AE$3:$AE$1003)/AG1223</f>
        <v>574.85883469109694</v>
      </c>
      <c r="W1223" s="37">
        <f t="array" ref="W1223">SUM(_xlfn.NORM.DIST($AD$3:$AD$1003,$L1223,$AB1223,FALSE)*WindSpeedStep*$AE$3:$AE$1003)/AH1223</f>
        <v>576.24089739398255</v>
      </c>
      <c r="Y1223" s="1">
        <f t="shared" si="368"/>
        <v>6</v>
      </c>
      <c r="Z1223" s="99">
        <f>IF(L1223&lt;'Power Curve'!$P$28,'Power Curve'!$Q$28,IF(L1223&gt;'Power Curve'!$P$29,'Power Curve'!$Q$29,INDEX(ReferenceTurbulence,Y1223)+(L1223-INDEX(ReferenceTurbulenceWindSpeed,Y1223))*(INDEX(ReferenceTurbulence,Y1223+1)-INDEX(ReferenceTurbulence,Y1223))/(INDEX(ReferenceTurbulenceWindSpeed,Y1223+1)-INDEX(ReferenceTurbulenceWindSpeed,Y1223))))</f>
        <v>0.11985327050939025</v>
      </c>
      <c r="AA1223" s="100">
        <f t="shared" si="374"/>
        <v>0.82974715683747979</v>
      </c>
      <c r="AB1223" s="29">
        <f t="shared" si="375"/>
        <v>0.86037590692273347</v>
      </c>
      <c r="AG1223" s="40">
        <f t="array" ref="AG1223">SUM(_xlfn.NORM.DIST($AD$3:$AD$1003,$F1223,$AA1223,FALSE)*WindSpeedStep)</f>
        <v>1.0000000000000042</v>
      </c>
      <c r="AH1223" s="40">
        <f t="array" ref="AH1223">SUM(_xlfn.NORM.DIST($AD$3:$AD$1003,$F1223,$AB1223,FALSE)*WindSpeedStep)</f>
        <v>1.0000000000000033</v>
      </c>
      <c r="AJ1223" s="47">
        <f t="shared" si="369"/>
        <v>7</v>
      </c>
      <c r="AK1223" s="83" t="b">
        <f>COUNTIF('Power Curve'!$D$2:$D$31,AJ1223)&gt;0</f>
        <v>1</v>
      </c>
      <c r="AL1223" s="83" t="b">
        <f t="shared" si="370"/>
        <v>0</v>
      </c>
      <c r="AM1223" s="83" t="b">
        <f t="shared" si="376"/>
        <v>1</v>
      </c>
      <c r="AN1223" s="47" t="str">
        <f t="shared" si="371"/>
        <v>Outer</v>
      </c>
      <c r="AO1223" s="48" t="str">
        <f t="shared" si="372"/>
        <v>0.4-0.5</v>
      </c>
      <c r="AP1223" s="49" t="str">
        <f t="shared" si="377"/>
        <v>4-5</v>
      </c>
      <c r="AQ1223" s="49" t="str">
        <f t="shared" si="378"/>
        <v>Feb</v>
      </c>
      <c r="AR1223" s="48" t="str">
        <f t="shared" si="379"/>
        <v>305-315</v>
      </c>
      <c r="AS1223" s="49" t="str">
        <f t="shared" si="373"/>
        <v>Inner-TI</v>
      </c>
    </row>
    <row r="1224" spans="5:45" x14ac:dyDescent="0.3">
      <c r="E1224" s="15">
        <v>40965.1875</v>
      </c>
      <c r="F1224" s="21">
        <v>6.81</v>
      </c>
      <c r="G1224" s="21">
        <v>516.96001052856423</v>
      </c>
      <c r="H1224" s="42">
        <v>1.2279074770010197</v>
      </c>
      <c r="I1224" s="35">
        <v>303.8</v>
      </c>
      <c r="J1224" s="43">
        <v>0.11160058737151249</v>
      </c>
      <c r="K1224" s="44">
        <v>0.37721068450263756</v>
      </c>
      <c r="L1224" s="26">
        <f t="shared" si="361"/>
        <v>6.8153834759973</v>
      </c>
      <c r="M1224" s="26">
        <f t="shared" si="362"/>
        <v>0.41138946225839462</v>
      </c>
      <c r="N1224" s="96">
        <f t="shared" si="363"/>
        <v>7</v>
      </c>
      <c r="O1224" s="26">
        <f t="shared" si="364"/>
        <v>0.79695337660712628</v>
      </c>
      <c r="P1224" s="3">
        <f>IF(L1224&gt;'Power Curve'!$C$37,0,INDEX(Ci,$N1224,1)*POWER(1-O1224,3)+INDEX(Ci,$N1224,2)*3*O1224*POWER(1-O1224,2)+INDEX(Ci,$N1224,3)*3*POWER(O1224,2)*(1-O1224)+INDEX(Ci,$N1224,4)*POWER(O1224,3))</f>
        <v>549.14061398347098</v>
      </c>
      <c r="Q1224" s="3">
        <f>MAX(0,MIN(P1224-V1224+W1224,'Power Curve'!$C$39))</f>
        <v>546.69459568601587</v>
      </c>
      <c r="R1224" s="3">
        <f t="shared" si="365"/>
        <v>516.96001052856423</v>
      </c>
      <c r="S1224" s="3">
        <f t="shared" si="366"/>
        <v>29.734585157451647</v>
      </c>
      <c r="T1224" s="3">
        <f t="shared" si="367"/>
        <v>29.734585157451647</v>
      </c>
      <c r="V1224" s="37">
        <f t="array" ref="V1224">SUM(_xlfn.NORM.DIST($AD$3:$AD$1003,$L1224,$AA1224,FALSE)*WindSpeedStep*$AE$3:$AE$1003)/AG1224</f>
        <v>548.67001073107542</v>
      </c>
      <c r="W1224" s="37">
        <f t="array" ref="W1224">SUM(_xlfn.NORM.DIST($AD$3:$AD$1003,$L1224,$AB1224,FALSE)*WindSpeedStep*$AE$3:$AE$1003)/AH1224</f>
        <v>546.22399243362031</v>
      </c>
      <c r="Y1224" s="1">
        <f t="shared" si="368"/>
        <v>6</v>
      </c>
      <c r="Z1224" s="99">
        <f>IF(L1224&lt;'Power Curve'!$P$28,'Power Curve'!$Q$28,IF(L1224&gt;'Power Curve'!$P$29,'Power Curve'!$Q$29,INDEX(ReferenceTurbulence,Y1224)+(L1224-INDEX(ReferenceTurbulenceWindSpeed,Y1224))*(INDEX(ReferenceTurbulence,Y1224+1)-INDEX(ReferenceTurbulence,Y1224))/(INDEX(ReferenceTurbulenceWindSpeed,Y1224+1)-INDEX(ReferenceTurbulenceWindSpeed,Y1224))))</f>
        <v>0.12006486152915698</v>
      </c>
      <c r="AA1224" s="100">
        <f t="shared" si="374"/>
        <v>0.81828807331372033</v>
      </c>
      <c r="AB1224" s="29">
        <f t="shared" si="375"/>
        <v>0.76060079908339917</v>
      </c>
      <c r="AG1224" s="40">
        <f t="array" ref="AG1224">SUM(_xlfn.NORM.DIST($AD$3:$AD$1003,$F1224,$AA1224,FALSE)*WindSpeedStep)</f>
        <v>1.0000000000000038</v>
      </c>
      <c r="AH1224" s="40">
        <f t="array" ref="AH1224">SUM(_xlfn.NORM.DIST($AD$3:$AD$1003,$F1224,$AB1224,FALSE)*WindSpeedStep)</f>
        <v>1.000000000000004</v>
      </c>
      <c r="AJ1224" s="47">
        <f t="shared" si="369"/>
        <v>7</v>
      </c>
      <c r="AK1224" s="83" t="b">
        <f>COUNTIF('Power Curve'!$D$2:$D$31,AJ1224)&gt;0</f>
        <v>1</v>
      </c>
      <c r="AL1224" s="83" t="b">
        <f t="shared" si="370"/>
        <v>0</v>
      </c>
      <c r="AM1224" s="83" t="b">
        <f t="shared" si="376"/>
        <v>1</v>
      </c>
      <c r="AN1224" s="47" t="str">
        <f t="shared" si="371"/>
        <v>Outer</v>
      </c>
      <c r="AO1224" s="48" t="str">
        <f t="shared" si="372"/>
        <v>0.4-0.5</v>
      </c>
      <c r="AP1224" s="49" t="str">
        <f t="shared" si="377"/>
        <v>4-5</v>
      </c>
      <c r="AQ1224" s="49" t="str">
        <f t="shared" si="378"/>
        <v>Feb</v>
      </c>
      <c r="AR1224" s="48" t="str">
        <f t="shared" si="379"/>
        <v>295-305</v>
      </c>
      <c r="AS1224" s="49" t="str">
        <f t="shared" si="373"/>
        <v>Inner-TI</v>
      </c>
    </row>
    <row r="1225" spans="5:45" x14ac:dyDescent="0.3">
      <c r="E1225" s="15">
        <v>40965.194444444445</v>
      </c>
      <c r="F1225" s="21">
        <v>7.07</v>
      </c>
      <c r="G1225" s="21">
        <v>494.11002349853567</v>
      </c>
      <c r="H1225" s="42">
        <v>1.2280001364757851</v>
      </c>
      <c r="I1225" s="35">
        <v>307.3</v>
      </c>
      <c r="J1225" s="43">
        <v>0.12871287128712872</v>
      </c>
      <c r="K1225" s="44">
        <v>0.43122719462249193</v>
      </c>
      <c r="L1225" s="26">
        <f t="shared" si="361"/>
        <v>7.0757669857263661</v>
      </c>
      <c r="M1225" s="26">
        <f t="shared" si="362"/>
        <v>0.45163257305402227</v>
      </c>
      <c r="N1225" s="96">
        <f t="shared" si="363"/>
        <v>8</v>
      </c>
      <c r="O1225" s="26">
        <f t="shared" si="364"/>
        <v>6.1034891081592775E-2</v>
      </c>
      <c r="P1225" s="3">
        <f>IF(L1225&gt;'Power Curve'!$C$37,0,INDEX(Ci,$N1225,1)*POWER(1-O1225,3)+INDEX(Ci,$N1225,2)*3*O1225*POWER(1-O1225,2)+INDEX(Ci,$N1225,3)*3*POWER(O1225,2)*(1-O1225)+INDEX(Ci,$N1225,4)*POWER(O1225,3))</f>
        <v>616.00398999755475</v>
      </c>
      <c r="Q1225" s="3">
        <f>MAX(0,MIN(P1225-V1225+W1225,'Power Curve'!$C$39))</f>
        <v>619.04727631144988</v>
      </c>
      <c r="R1225" s="3">
        <f t="shared" si="365"/>
        <v>494.11002349853567</v>
      </c>
      <c r="S1225" s="3">
        <f t="shared" si="366"/>
        <v>124.93725281291421</v>
      </c>
      <c r="T1225" s="3">
        <f t="shared" si="367"/>
        <v>124.93725281291421</v>
      </c>
      <c r="V1225" s="37">
        <f t="array" ref="V1225">SUM(_xlfn.NORM.DIST($AD$3:$AD$1003,$L1225,$AA1225,FALSE)*WindSpeedStep*$AE$3:$AE$1003)/AG1225</f>
        <v>613.14789418342355</v>
      </c>
      <c r="W1225" s="37">
        <f t="array" ref="W1225">SUM(_xlfn.NORM.DIST($AD$3:$AD$1003,$L1225,$AB1225,FALSE)*WindSpeedStep*$AE$3:$AE$1003)/AH1225</f>
        <v>616.19118049731867</v>
      </c>
      <c r="Y1225" s="1">
        <f t="shared" si="368"/>
        <v>7</v>
      </c>
      <c r="Z1225" s="99">
        <f>IF(L1225&lt;'Power Curve'!$P$28,'Power Curve'!$Q$28,IF(L1225&gt;'Power Curve'!$P$29,'Power Curve'!$Q$29,INDEX(ReferenceTurbulence,Y1225)+(L1225-INDEX(ReferenceTurbulenceWindSpeed,Y1225))*(INDEX(ReferenceTurbulence,Y1225+1)-INDEX(ReferenceTurbulence,Y1225))/(INDEX(ReferenceTurbulenceWindSpeed,Y1225+1)-INDEX(ReferenceTurbulenceWindSpeed,Y1225))))</f>
        <v>0.11965538518786474</v>
      </c>
      <c r="AA1225" s="100">
        <f t="shared" si="374"/>
        <v>0.84665362417666501</v>
      </c>
      <c r="AB1225" s="29">
        <f t="shared" si="375"/>
        <v>0.91074228529151247</v>
      </c>
      <c r="AG1225" s="40">
        <f t="array" ref="AG1225">SUM(_xlfn.NORM.DIST($AD$3:$AD$1003,$F1225,$AA1225,FALSE)*WindSpeedStep)</f>
        <v>1.0000000000000038</v>
      </c>
      <c r="AH1225" s="40">
        <f t="array" ref="AH1225">SUM(_xlfn.NORM.DIST($AD$3:$AD$1003,$F1225,$AB1225,FALSE)*WindSpeedStep)</f>
        <v>1.0000000000000016</v>
      </c>
      <c r="AJ1225" s="47">
        <f t="shared" si="369"/>
        <v>7</v>
      </c>
      <c r="AK1225" s="83" t="b">
        <f>COUNTIF('Power Curve'!$D$2:$D$31,AJ1225)&gt;0</f>
        <v>1</v>
      </c>
      <c r="AL1225" s="83" t="b">
        <f t="shared" si="370"/>
        <v>0</v>
      </c>
      <c r="AM1225" s="83" t="b">
        <f t="shared" si="376"/>
        <v>1</v>
      </c>
      <c r="AN1225" s="47" t="str">
        <f t="shared" si="371"/>
        <v>Outer</v>
      </c>
      <c r="AO1225" s="48" t="str">
        <f t="shared" si="372"/>
        <v>0.4-0.5</v>
      </c>
      <c r="AP1225" s="49" t="str">
        <f t="shared" si="377"/>
        <v>4-5</v>
      </c>
      <c r="AQ1225" s="49" t="str">
        <f t="shared" si="378"/>
        <v>Feb</v>
      </c>
      <c r="AR1225" s="48" t="str">
        <f t="shared" si="379"/>
        <v>305-315</v>
      </c>
      <c r="AS1225" s="49" t="str">
        <f t="shared" si="373"/>
        <v>Inner-TI</v>
      </c>
    </row>
    <row r="1226" spans="5:45" x14ac:dyDescent="0.3">
      <c r="E1226" s="15">
        <v>40965.201388888891</v>
      </c>
      <c r="F1226" s="21">
        <v>7.62</v>
      </c>
      <c r="G1226" s="21">
        <v>748.91000556945846</v>
      </c>
      <c r="H1226" s="42">
        <v>1.2293453052924663</v>
      </c>
      <c r="I1226" s="35">
        <v>308.89999999999998</v>
      </c>
      <c r="J1226" s="43">
        <v>0.13779527559055119</v>
      </c>
      <c r="K1226" s="44">
        <v>0.47809922249839421</v>
      </c>
      <c r="L1226" s="26">
        <f t="shared" si="361"/>
        <v>7.62899922522928</v>
      </c>
      <c r="M1226" s="26">
        <f t="shared" si="362"/>
        <v>0.53713639905742339</v>
      </c>
      <c r="N1226" s="96">
        <f t="shared" si="363"/>
        <v>8</v>
      </c>
      <c r="O1226" s="26">
        <f t="shared" si="364"/>
        <v>0.61785271916178552</v>
      </c>
      <c r="P1226" s="3">
        <f>IF(L1226&gt;'Power Curve'!$C$37,0,INDEX(Ci,$N1226,1)*POWER(1-O1226,3)+INDEX(Ci,$N1226,2)*3*O1226*POWER(1-O1226,2)+INDEX(Ci,$N1226,3)*3*POWER(O1226,2)*(1-O1226)+INDEX(Ci,$N1226,4)*POWER(O1226,3))</f>
        <v>768.87632889061433</v>
      </c>
      <c r="Q1226" s="3">
        <f>MAX(0,MIN(P1226-V1226+W1226,'Power Curve'!$C$39))</f>
        <v>776.67580618302065</v>
      </c>
      <c r="R1226" s="3">
        <f t="shared" si="365"/>
        <v>748.91000556945846</v>
      </c>
      <c r="S1226" s="3">
        <f t="shared" si="366"/>
        <v>27.765800613562192</v>
      </c>
      <c r="T1226" s="3">
        <f t="shared" si="367"/>
        <v>27.765800613562192</v>
      </c>
      <c r="V1226" s="37">
        <f t="array" ref="V1226">SUM(_xlfn.NORM.DIST($AD$3:$AD$1003,$L1226,$AA1226,FALSE)*WindSpeedStep*$AE$3:$AE$1003)/AG1226</f>
        <v>763.09209993512184</v>
      </c>
      <c r="W1226" s="37">
        <f t="array" ref="W1226">SUM(_xlfn.NORM.DIST($AD$3:$AD$1003,$L1226,$AB1226,FALSE)*WindSpeedStep*$AE$3:$AE$1003)/AH1226</f>
        <v>770.89157722752816</v>
      </c>
      <c r="Y1226" s="1">
        <f t="shared" si="368"/>
        <v>7</v>
      </c>
      <c r="Z1226" s="99">
        <f>IF(L1226&lt;'Power Curve'!$P$28,'Power Curve'!$Q$28,IF(L1226&gt;'Power Curve'!$P$29,'Power Curve'!$Q$29,INDEX(ReferenceTurbulence,Y1226)+(L1226-INDEX(ReferenceTurbulenceWindSpeed,Y1226))*(INDEX(ReferenceTurbulence,Y1226+1)-INDEX(ReferenceTurbulence,Y1226))/(INDEX(ReferenceTurbulenceWindSpeed,Y1226+1)-INDEX(ReferenceTurbulenceWindSpeed,Y1226))))</f>
        <v>0.11950172662677719</v>
      </c>
      <c r="AA1226" s="100">
        <f t="shared" si="374"/>
        <v>0.91167857984924439</v>
      </c>
      <c r="AB1226" s="29">
        <f t="shared" si="375"/>
        <v>1.0512400507205701</v>
      </c>
      <c r="AG1226" s="40">
        <f t="array" ref="AG1226">SUM(_xlfn.NORM.DIST($AD$3:$AD$1003,$F1226,$AA1226,FALSE)*WindSpeedStep)</f>
        <v>1.0000000000000033</v>
      </c>
      <c r="AH1226" s="40">
        <f t="array" ref="AH1226">SUM(_xlfn.NORM.DIST($AD$3:$AD$1003,$F1226,$AB1226,FALSE)*WindSpeedStep)</f>
        <v>0.999999999999859</v>
      </c>
      <c r="AJ1226" s="47">
        <f t="shared" si="369"/>
        <v>8</v>
      </c>
      <c r="AK1226" s="83" t="b">
        <f>COUNTIF('Power Curve'!$D$2:$D$31,AJ1226)&gt;0</f>
        <v>1</v>
      </c>
      <c r="AL1226" s="83" t="b">
        <f t="shared" si="370"/>
        <v>0</v>
      </c>
      <c r="AM1226" s="83" t="b">
        <f t="shared" si="376"/>
        <v>1</v>
      </c>
      <c r="AN1226" s="47" t="str">
        <f t="shared" si="371"/>
        <v>Outer</v>
      </c>
      <c r="AO1226" s="48" t="str">
        <f t="shared" si="372"/>
        <v>0.5-0.6</v>
      </c>
      <c r="AP1226" s="49" t="str">
        <f t="shared" si="377"/>
        <v>4-5</v>
      </c>
      <c r="AQ1226" s="49" t="str">
        <f t="shared" si="378"/>
        <v>Feb</v>
      </c>
      <c r="AR1226" s="48" t="str">
        <f t="shared" si="379"/>
        <v>305-315</v>
      </c>
      <c r="AS1226" s="49" t="str">
        <f t="shared" si="373"/>
        <v>Inner-TI</v>
      </c>
    </row>
    <row r="1227" spans="5:45" x14ac:dyDescent="0.3">
      <c r="E1227" s="15">
        <v>40965.208333333336</v>
      </c>
      <c r="F1227" s="21">
        <v>7.72</v>
      </c>
      <c r="G1227" s="21">
        <v>765.80001640319847</v>
      </c>
      <c r="H1227" s="42">
        <v>1.2294885058682337</v>
      </c>
      <c r="I1227" s="35">
        <v>312.2</v>
      </c>
      <c r="J1227" s="43">
        <v>0.10362694300518135</v>
      </c>
      <c r="K1227" s="44">
        <v>0.48767584844906064</v>
      </c>
      <c r="L1227" s="26">
        <f t="shared" si="361"/>
        <v>7.7294174229930874</v>
      </c>
      <c r="M1227" s="26">
        <f t="shared" si="362"/>
        <v>0.55265635522788537</v>
      </c>
      <c r="N1227" s="96">
        <f t="shared" si="363"/>
        <v>8</v>
      </c>
      <c r="O1227" s="26">
        <f t="shared" si="364"/>
        <v>0.71892174367997075</v>
      </c>
      <c r="P1227" s="3">
        <f>IF(L1227&gt;'Power Curve'!$C$37,0,INDEX(Ci,$N1227,1)*POWER(1-O1227,3)+INDEX(Ci,$N1227,2)*3*O1227*POWER(1-O1227,2)+INDEX(Ci,$N1227,3)*3*POWER(O1227,2)*(1-O1227)+INDEX(Ci,$N1227,4)*POWER(O1227,3))</f>
        <v>798.08339795654911</v>
      </c>
      <c r="Q1227" s="3">
        <f>MAX(0,MIN(P1227-V1227+W1227,'Power Curve'!$C$39))</f>
        <v>791.94531291960175</v>
      </c>
      <c r="R1227" s="3">
        <f t="shared" si="365"/>
        <v>765.80001640319847</v>
      </c>
      <c r="S1227" s="3">
        <f t="shared" si="366"/>
        <v>26.145296516403278</v>
      </c>
      <c r="T1227" s="3">
        <f t="shared" si="367"/>
        <v>26.145296516403278</v>
      </c>
      <c r="V1227" s="37">
        <f t="array" ref="V1227">SUM(_xlfn.NORM.DIST($AD$3:$AD$1003,$L1227,$AA1227,FALSE)*WindSpeedStep*$AE$3:$AE$1003)/AG1227</f>
        <v>792.23264103807969</v>
      </c>
      <c r="W1227" s="37">
        <f t="array" ref="W1227">SUM(_xlfn.NORM.DIST($AD$3:$AD$1003,$L1227,$AB1227,FALSE)*WindSpeedStep*$AE$3:$AE$1003)/AH1227</f>
        <v>786.09455600113233</v>
      </c>
      <c r="Y1227" s="1">
        <f t="shared" si="368"/>
        <v>7</v>
      </c>
      <c r="Z1227" s="99">
        <f>IF(L1227&lt;'Power Curve'!$P$28,'Power Curve'!$Q$28,IF(L1227&gt;'Power Curve'!$P$29,'Power Curve'!$Q$29,INDEX(ReferenceTurbulence,Y1227)+(L1227-INDEX(ReferenceTurbulenceWindSpeed,Y1227))*(INDEX(ReferenceTurbulence,Y1227+1)-INDEX(ReferenceTurbulence,Y1227))/(INDEX(ReferenceTurbulenceWindSpeed,Y1227+1)-INDEX(ReferenceTurbulenceWindSpeed,Y1227))))</f>
        <v>0.11947383577972667</v>
      </c>
      <c r="AA1227" s="100">
        <f t="shared" si="374"/>
        <v>0.92346314786763428</v>
      </c>
      <c r="AB1227" s="29">
        <f t="shared" si="375"/>
        <v>0.80097589875576036</v>
      </c>
      <c r="AG1227" s="40">
        <f t="array" ref="AG1227">SUM(_xlfn.NORM.DIST($AD$3:$AD$1003,$F1227,$AA1227,FALSE)*WindSpeedStep)</f>
        <v>1.0000000000000038</v>
      </c>
      <c r="AH1227" s="40">
        <f t="array" ref="AH1227">SUM(_xlfn.NORM.DIST($AD$3:$AD$1003,$F1227,$AB1227,FALSE)*WindSpeedStep)</f>
        <v>1.0000000000000031</v>
      </c>
      <c r="AJ1227" s="47">
        <f t="shared" si="369"/>
        <v>8</v>
      </c>
      <c r="AK1227" s="83" t="b">
        <f>COUNTIF('Power Curve'!$D$2:$D$31,AJ1227)&gt;0</f>
        <v>1</v>
      </c>
      <c r="AL1227" s="83" t="b">
        <f t="shared" si="370"/>
        <v>0</v>
      </c>
      <c r="AM1227" s="83" t="b">
        <f t="shared" si="376"/>
        <v>1</v>
      </c>
      <c r="AN1227" s="47" t="str">
        <f t="shared" si="371"/>
        <v>Outer</v>
      </c>
      <c r="AO1227" s="48" t="str">
        <f t="shared" si="372"/>
        <v>0.5-0.6</v>
      </c>
      <c r="AP1227" s="49" t="str">
        <f t="shared" si="377"/>
        <v>5-6</v>
      </c>
      <c r="AQ1227" s="49" t="str">
        <f t="shared" si="378"/>
        <v>Feb</v>
      </c>
      <c r="AR1227" s="48" t="str">
        <f t="shared" si="379"/>
        <v>305-315</v>
      </c>
      <c r="AS1227" s="49" t="str">
        <f t="shared" si="373"/>
        <v>Inner-TI</v>
      </c>
    </row>
    <row r="1228" spans="5:45" x14ac:dyDescent="0.3">
      <c r="E1228" s="15">
        <v>40965.215277777781</v>
      </c>
      <c r="F1228" s="21">
        <v>8.6</v>
      </c>
      <c r="G1228" s="21">
        <v>1091.3299942016599</v>
      </c>
      <c r="H1228" s="42">
        <v>1.2287923868667863</v>
      </c>
      <c r="I1228" s="35">
        <v>307.2</v>
      </c>
      <c r="J1228" s="43">
        <v>5.9302325581395351E-2</v>
      </c>
      <c r="K1228" s="44">
        <v>0.49099129951362636</v>
      </c>
      <c r="L1228" s="26">
        <f t="shared" si="361"/>
        <v>8.608865558781039</v>
      </c>
      <c r="M1228" s="26">
        <f t="shared" si="362"/>
        <v>0.68857789958508553</v>
      </c>
      <c r="N1228" s="96">
        <f t="shared" si="363"/>
        <v>9</v>
      </c>
      <c r="O1228" s="26">
        <f t="shared" si="364"/>
        <v>0.59990880141136749</v>
      </c>
      <c r="P1228" s="3">
        <f>IF(L1228&gt;'Power Curve'!$C$37,0,INDEX(Ci,$N1228,1)*POWER(1-O1228,3)+INDEX(Ci,$N1228,2)*3*O1228*POWER(1-O1228,2)+INDEX(Ci,$N1228,3)*3*POWER(O1228,2)*(1-O1228)+INDEX(Ci,$N1228,4)*POWER(O1228,3))</f>
        <v>1067.8148973848779</v>
      </c>
      <c r="Q1228" s="3">
        <f>MAX(0,MIN(P1228-V1228+W1228,'Power Curve'!$C$39))</f>
        <v>1042.7869710745442</v>
      </c>
      <c r="R1228" s="3">
        <f t="shared" si="365"/>
        <v>1091.3299942016599</v>
      </c>
      <c r="S1228" s="3">
        <f t="shared" si="366"/>
        <v>-48.543023127115703</v>
      </c>
      <c r="T1228" s="3">
        <f t="shared" si="367"/>
        <v>48.543023127115703</v>
      </c>
      <c r="V1228" s="37">
        <f t="array" ref="V1228">SUM(_xlfn.NORM.DIST($AD$3:$AD$1003,$L1228,$AA1228,FALSE)*WindSpeedStep*$AE$3:$AE$1003)/AG1228</f>
        <v>1072.2024321343883</v>
      </c>
      <c r="W1228" s="37">
        <f t="array" ref="W1228">SUM(_xlfn.NORM.DIST($AD$3:$AD$1003,$L1228,$AB1228,FALSE)*WindSpeedStep*$AE$3:$AE$1003)/AH1228</f>
        <v>1047.1745058240547</v>
      </c>
      <c r="Y1228" s="1">
        <f t="shared" si="368"/>
        <v>8</v>
      </c>
      <c r="Z1228" s="99">
        <f>IF(L1228&lt;'Power Curve'!$P$28,'Power Curve'!$Q$28,IF(L1228&gt;'Power Curve'!$P$29,'Power Curve'!$Q$29,INDEX(ReferenceTurbulence,Y1228)+(L1228-INDEX(ReferenceTurbulenceWindSpeed,Y1228))*(INDEX(ReferenceTurbulence,Y1228+1)-INDEX(ReferenceTurbulence,Y1228))/(INDEX(ReferenceTurbulenceWindSpeed,Y1228+1)-INDEX(ReferenceTurbulenceWindSpeed,Y1228))))</f>
        <v>0.12008577133723047</v>
      </c>
      <c r="AA1228" s="100">
        <f t="shared" si="374"/>
        <v>1.0338022609647386</v>
      </c>
      <c r="AB1228" s="29">
        <f t="shared" si="375"/>
        <v>0.51052574825329422</v>
      </c>
      <c r="AG1228" s="40">
        <f t="array" ref="AG1228">SUM(_xlfn.NORM.DIST($AD$3:$AD$1003,$F1228,$AA1228,FALSE)*WindSpeedStep)</f>
        <v>1.0000000000000036</v>
      </c>
      <c r="AH1228" s="40">
        <f t="array" ref="AH1228">SUM(_xlfn.NORM.DIST($AD$3:$AD$1003,$F1228,$AB1228,FALSE)*WindSpeedStep)</f>
        <v>1.0000000000000038</v>
      </c>
      <c r="AJ1228" s="47">
        <f t="shared" si="369"/>
        <v>9</v>
      </c>
      <c r="AK1228" s="83" t="b">
        <f>COUNTIF('Power Curve'!$D$2:$D$31,AJ1228)&gt;0</f>
        <v>1</v>
      </c>
      <c r="AL1228" s="83" t="b">
        <f t="shared" si="370"/>
        <v>0</v>
      </c>
      <c r="AM1228" s="83" t="b">
        <f t="shared" si="376"/>
        <v>1</v>
      </c>
      <c r="AN1228" s="47" t="str">
        <f t="shared" si="371"/>
        <v>Outer</v>
      </c>
      <c r="AO1228" s="48" t="str">
        <f t="shared" si="372"/>
        <v>0.6-0.7</v>
      </c>
      <c r="AP1228" s="49" t="str">
        <f t="shared" si="377"/>
        <v>5-6</v>
      </c>
      <c r="AQ1228" s="49" t="str">
        <f t="shared" si="378"/>
        <v>Feb</v>
      </c>
      <c r="AR1228" s="48" t="str">
        <f t="shared" si="379"/>
        <v>305-315</v>
      </c>
      <c r="AS1228" s="49" t="str">
        <f t="shared" si="373"/>
        <v>HWS-LTI</v>
      </c>
    </row>
    <row r="1229" spans="5:45" x14ac:dyDescent="0.3">
      <c r="E1229" s="15">
        <v>40965.222222222219</v>
      </c>
      <c r="F1229" s="21">
        <v>9.0500000000000007</v>
      </c>
      <c r="G1229" s="21">
        <v>1343.4899444580051</v>
      </c>
      <c r="H1229" s="42">
        <v>1.2283287423458615</v>
      </c>
      <c r="I1229" s="35">
        <v>308.7</v>
      </c>
      <c r="J1229" s="43">
        <v>8.8397790055248615E-2</v>
      </c>
      <c r="K1229" s="44">
        <v>0.45947707508281593</v>
      </c>
      <c r="L1229" s="26">
        <f t="shared" si="361"/>
        <v>9.0581898973093953</v>
      </c>
      <c r="M1229" s="26">
        <f t="shared" si="362"/>
        <v>0.75802242453746682</v>
      </c>
      <c r="N1229" s="96">
        <f t="shared" si="363"/>
        <v>10</v>
      </c>
      <c r="O1229" s="26">
        <f t="shared" si="364"/>
        <v>5.2139483858104671E-2</v>
      </c>
      <c r="P1229" s="3">
        <f>IF(L1229&gt;'Power Curve'!$C$37,0,INDEX(Ci,$N1229,1)*POWER(1-O1229,3)+INDEX(Ci,$N1229,2)*3*O1229*POWER(1-O1229,2)+INDEX(Ci,$N1229,3)*3*POWER(O1229,2)*(1-O1229)+INDEX(Ci,$N1229,4)*POWER(O1229,3))</f>
        <v>1214.6163655799821</v>
      </c>
      <c r="Q1229" s="3">
        <f>MAX(0,MIN(P1229-V1229+W1229,'Power Curve'!$C$39))</f>
        <v>1208.2603254435078</v>
      </c>
      <c r="R1229" s="3">
        <f t="shared" si="365"/>
        <v>1343.4899444580051</v>
      </c>
      <c r="S1229" s="3">
        <f t="shared" si="366"/>
        <v>-135.2296190144973</v>
      </c>
      <c r="T1229" s="3">
        <f t="shared" si="367"/>
        <v>135.2296190144973</v>
      </c>
      <c r="V1229" s="37">
        <f t="array" ref="V1229">SUM(_xlfn.NORM.DIST($AD$3:$AD$1003,$L1229,$AA1229,FALSE)*WindSpeedStep*$AE$3:$AE$1003)/AG1229</f>
        <v>1226.2713985996418</v>
      </c>
      <c r="W1229" s="37">
        <f t="array" ref="W1229">SUM(_xlfn.NORM.DIST($AD$3:$AD$1003,$L1229,$AB1229,FALSE)*WindSpeedStep*$AE$3:$AE$1003)/AH1229</f>
        <v>1219.9153584631674</v>
      </c>
      <c r="Y1229" s="1">
        <f t="shared" si="368"/>
        <v>9</v>
      </c>
      <c r="Z1229" s="99">
        <f>IF(L1229&lt;'Power Curve'!$P$28,'Power Curve'!$Q$28,IF(L1229&gt;'Power Curve'!$P$29,'Power Curve'!$Q$29,INDEX(ReferenceTurbulence,Y1229)+(L1229-INDEX(ReferenceTurbulenceWindSpeed,Y1229))*(INDEX(ReferenceTurbulence,Y1229+1)-INDEX(ReferenceTurbulence,Y1229))/(INDEX(ReferenceTurbulenceWindSpeed,Y1229+1)-INDEX(ReferenceTurbulenceWindSpeed,Y1229))))</f>
        <v>0.12051825701852954</v>
      </c>
      <c r="AA1229" s="100">
        <f t="shared" si="374"/>
        <v>1.0916772581665815</v>
      </c>
      <c r="AB1229" s="29">
        <f t="shared" si="375"/>
        <v>0.80072396882292995</v>
      </c>
      <c r="AG1229" s="40">
        <f t="array" ref="AG1229">SUM(_xlfn.NORM.DIST($AD$3:$AD$1003,$F1229,$AA1229,FALSE)*WindSpeedStep)</f>
        <v>1.0000000000000042</v>
      </c>
      <c r="AH1229" s="40">
        <f t="array" ref="AH1229">SUM(_xlfn.NORM.DIST($AD$3:$AD$1003,$F1229,$AB1229,FALSE)*WindSpeedStep)</f>
        <v>1.0000000000000031</v>
      </c>
      <c r="AJ1229" s="47">
        <f t="shared" si="369"/>
        <v>9</v>
      </c>
      <c r="AK1229" s="83" t="b">
        <f>COUNTIF('Power Curve'!$D$2:$D$31,AJ1229)&gt;0</f>
        <v>1</v>
      </c>
      <c r="AL1229" s="83" t="b">
        <f t="shared" si="370"/>
        <v>0</v>
      </c>
      <c r="AM1229" s="83" t="b">
        <f t="shared" si="376"/>
        <v>1</v>
      </c>
      <c r="AN1229" s="47" t="str">
        <f t="shared" si="371"/>
        <v>Outer</v>
      </c>
      <c r="AO1229" s="48" t="str">
        <f t="shared" si="372"/>
        <v>0.7-0.8</v>
      </c>
      <c r="AP1229" s="49" t="str">
        <f t="shared" si="377"/>
        <v>5-6</v>
      </c>
      <c r="AQ1229" s="49" t="str">
        <f t="shared" si="378"/>
        <v>Feb</v>
      </c>
      <c r="AR1229" s="48" t="str">
        <f t="shared" si="379"/>
        <v>305-315</v>
      </c>
      <c r="AS1229" s="49" t="str">
        <f t="shared" si="373"/>
        <v>HWS-LTI</v>
      </c>
    </row>
    <row r="1230" spans="5:45" x14ac:dyDescent="0.3">
      <c r="E1230" s="15">
        <v>40965.229166666664</v>
      </c>
      <c r="F1230" s="21">
        <v>8.4</v>
      </c>
      <c r="G1230" s="21">
        <v>1142.8299865722631</v>
      </c>
      <c r="H1230" s="42">
        <v>1.2294923820003238</v>
      </c>
      <c r="I1230" s="35">
        <v>310.10000000000002</v>
      </c>
      <c r="J1230" s="43">
        <v>0.11071428571428571</v>
      </c>
      <c r="K1230" s="44">
        <v>0.35712820379898164</v>
      </c>
      <c r="L1230" s="26">
        <f t="shared" si="361"/>
        <v>8.4102557750806781</v>
      </c>
      <c r="M1230" s="26">
        <f t="shared" si="362"/>
        <v>0.65788211727972457</v>
      </c>
      <c r="N1230" s="96">
        <f t="shared" si="363"/>
        <v>9</v>
      </c>
      <c r="O1230" s="26">
        <f t="shared" si="364"/>
        <v>0.40138871655990033</v>
      </c>
      <c r="P1230" s="3">
        <f>IF(L1230&gt;'Power Curve'!$C$37,0,INDEX(Ci,$N1230,1)*POWER(1-O1230,3)+INDEX(Ci,$N1230,2)*3*O1230*POWER(1-O1230,2)+INDEX(Ci,$N1230,3)*3*POWER(O1230,2)*(1-O1230)+INDEX(Ci,$N1230,4)*POWER(O1230,3))</f>
        <v>1004.4245342653444</v>
      </c>
      <c r="Q1230" s="3">
        <f>MAX(0,MIN(P1230-V1230+W1230,'Power Curve'!$C$39))</f>
        <v>1000.4497439124648</v>
      </c>
      <c r="R1230" s="3">
        <f t="shared" si="365"/>
        <v>1142.8299865722631</v>
      </c>
      <c r="S1230" s="3">
        <f t="shared" si="366"/>
        <v>-142.38024265979834</v>
      </c>
      <c r="T1230" s="3">
        <f t="shared" si="367"/>
        <v>142.38024265979834</v>
      </c>
      <c r="V1230" s="37">
        <f t="array" ref="V1230">SUM(_xlfn.NORM.DIST($AD$3:$AD$1003,$L1230,$AA1230,FALSE)*WindSpeedStep*$AE$3:$AE$1003)/AG1230</f>
        <v>1005.5612473626903</v>
      </c>
      <c r="W1230" s="37">
        <f t="array" ref="W1230">SUM(_xlfn.NORM.DIST($AD$3:$AD$1003,$L1230,$AB1230,FALSE)*WindSpeedStep*$AE$3:$AE$1003)/AH1230</f>
        <v>1001.5864570098107</v>
      </c>
      <c r="Y1230" s="1">
        <f t="shared" si="368"/>
        <v>8</v>
      </c>
      <c r="Z1230" s="99">
        <f>IF(L1230&lt;'Power Curve'!$P$28,'Power Curve'!$Q$28,IF(L1230&gt;'Power Curve'!$P$29,'Power Curve'!$Q$29,INDEX(ReferenceTurbulence,Y1230)+(L1230-INDEX(ReferenceTurbulenceWindSpeed,Y1230))*(INDEX(ReferenceTurbulence,Y1230+1)-INDEX(ReferenceTurbulence,Y1230))/(INDEX(ReferenceTurbulenceWindSpeed,Y1230+1)-INDEX(ReferenceTurbulenceWindSpeed,Y1230))))</f>
        <v>0.11985760350719918</v>
      </c>
      <c r="AA1230" s="100">
        <f t="shared" si="374"/>
        <v>1.0080331020837521</v>
      </c>
      <c r="AB1230" s="29">
        <f t="shared" si="375"/>
        <v>0.93113546081250365</v>
      </c>
      <c r="AG1230" s="40">
        <f t="array" ref="AG1230">SUM(_xlfn.NORM.DIST($AD$3:$AD$1003,$F1230,$AA1230,FALSE)*WindSpeedStep)</f>
        <v>1.0000000000000036</v>
      </c>
      <c r="AH1230" s="40">
        <f t="array" ref="AH1230">SUM(_xlfn.NORM.DIST($AD$3:$AD$1003,$F1230,$AB1230,FALSE)*WindSpeedStep)</f>
        <v>1.000000000000004</v>
      </c>
      <c r="AJ1230" s="47">
        <f t="shared" si="369"/>
        <v>8</v>
      </c>
      <c r="AK1230" s="83" t="b">
        <f>COUNTIF('Power Curve'!$D$2:$D$31,AJ1230)&gt;0</f>
        <v>1</v>
      </c>
      <c r="AL1230" s="83" t="b">
        <f t="shared" si="370"/>
        <v>0</v>
      </c>
      <c r="AM1230" s="83" t="b">
        <f t="shared" si="376"/>
        <v>1</v>
      </c>
      <c r="AN1230" s="47" t="str">
        <f t="shared" si="371"/>
        <v>Outer</v>
      </c>
      <c r="AO1230" s="48" t="str">
        <f t="shared" si="372"/>
        <v>0.6-0.7</v>
      </c>
      <c r="AP1230" s="49" t="str">
        <f t="shared" si="377"/>
        <v>5-6</v>
      </c>
      <c r="AQ1230" s="49" t="str">
        <f t="shared" si="378"/>
        <v>Feb</v>
      </c>
      <c r="AR1230" s="48" t="str">
        <f t="shared" si="379"/>
        <v>305-315</v>
      </c>
      <c r="AS1230" s="49" t="str">
        <f t="shared" si="373"/>
        <v>Inner-TI</v>
      </c>
    </row>
    <row r="1231" spans="5:45" x14ac:dyDescent="0.3">
      <c r="E1231" s="15">
        <v>40965.236111111109</v>
      </c>
      <c r="F1231" s="21">
        <v>8.14</v>
      </c>
      <c r="G1231" s="21">
        <v>1022.2799911499021</v>
      </c>
      <c r="H1231" s="42">
        <v>1.2291675093447474</v>
      </c>
      <c r="I1231" s="35">
        <v>309.2</v>
      </c>
      <c r="J1231" s="43">
        <v>0.14619164619164618</v>
      </c>
      <c r="K1231" s="44">
        <v>0.31379790458345852</v>
      </c>
      <c r="L1231" s="26">
        <f t="shared" si="361"/>
        <v>8.1492204432066373</v>
      </c>
      <c r="M1231" s="26">
        <f t="shared" si="362"/>
        <v>0.61753826527039035</v>
      </c>
      <c r="N1231" s="96">
        <f t="shared" si="363"/>
        <v>9</v>
      </c>
      <c r="O1231" s="26">
        <f t="shared" si="364"/>
        <v>0.14047127700895382</v>
      </c>
      <c r="P1231" s="3">
        <f>IF(L1231&gt;'Power Curve'!$C$37,0,INDEX(Ci,$N1231,1)*POWER(1-O1231,3)+INDEX(Ci,$N1231,2)*3*O1231*POWER(1-O1231,2)+INDEX(Ci,$N1231,3)*3*POWER(O1231,2)*(1-O1231)+INDEX(Ci,$N1231,4)*POWER(O1231,3))</f>
        <v>923.22229448702353</v>
      </c>
      <c r="Q1231" s="3">
        <f>MAX(0,MIN(P1231-V1231+W1231,'Power Curve'!$C$39))</f>
        <v>935.33443115501075</v>
      </c>
      <c r="R1231" s="3">
        <f t="shared" si="365"/>
        <v>1022.2799911499021</v>
      </c>
      <c r="S1231" s="3">
        <f t="shared" si="366"/>
        <v>-86.945559994891369</v>
      </c>
      <c r="T1231" s="3">
        <f t="shared" si="367"/>
        <v>86.945559994891369</v>
      </c>
      <c r="V1231" s="37">
        <f t="array" ref="V1231">SUM(_xlfn.NORM.DIST($AD$3:$AD$1003,$L1231,$AA1231,FALSE)*WindSpeedStep*$AE$3:$AE$1003)/AG1231</f>
        <v>920.6489619356372</v>
      </c>
      <c r="W1231" s="37">
        <f t="array" ref="W1231">SUM(_xlfn.NORM.DIST($AD$3:$AD$1003,$L1231,$AB1231,FALSE)*WindSpeedStep*$AE$3:$AE$1003)/AH1231</f>
        <v>932.76109860362442</v>
      </c>
      <c r="Y1231" s="1">
        <f t="shared" si="368"/>
        <v>8</v>
      </c>
      <c r="Z1231" s="99">
        <f>IF(L1231&lt;'Power Curve'!$P$28,'Power Curve'!$Q$28,IF(L1231&gt;'Power Curve'!$P$29,'Power Curve'!$Q$29,INDEX(ReferenceTurbulence,Y1231)+(L1231-INDEX(ReferenceTurbulenceWindSpeed,Y1231))*(INDEX(ReferenceTurbulence,Y1231+1)-INDEX(ReferenceTurbulence,Y1231))/(INDEX(ReferenceTurbulenceWindSpeed,Y1231+1)-INDEX(ReferenceTurbulenceWindSpeed,Y1231))))</f>
        <v>0.11955771966398902</v>
      </c>
      <c r="AA1231" s="100">
        <f t="shared" si="374"/>
        <v>0.9743022132289475</v>
      </c>
      <c r="AB1231" s="29">
        <f t="shared" si="375"/>
        <v>1.1913479517709948</v>
      </c>
      <c r="AG1231" s="40">
        <f t="array" ref="AG1231">SUM(_xlfn.NORM.DIST($AD$3:$AD$1003,$F1231,$AA1231,FALSE)*WindSpeedStep)</f>
        <v>1.0000000000000031</v>
      </c>
      <c r="AH1231" s="40">
        <f t="array" ref="AH1231">SUM(_xlfn.NORM.DIST($AD$3:$AD$1003,$F1231,$AB1231,FALSE)*WindSpeedStep)</f>
        <v>0.99999999999693823</v>
      </c>
      <c r="AJ1231" s="47">
        <f t="shared" si="369"/>
        <v>8</v>
      </c>
      <c r="AK1231" s="83" t="b">
        <f>COUNTIF('Power Curve'!$D$2:$D$31,AJ1231)&gt;0</f>
        <v>1</v>
      </c>
      <c r="AL1231" s="83" t="b">
        <f t="shared" si="370"/>
        <v>0</v>
      </c>
      <c r="AM1231" s="83" t="b">
        <f t="shared" si="376"/>
        <v>1</v>
      </c>
      <c r="AN1231" s="47" t="str">
        <f t="shared" si="371"/>
        <v>Outer</v>
      </c>
      <c r="AO1231" s="48" t="str">
        <f t="shared" si="372"/>
        <v>0.6-0.7</v>
      </c>
      <c r="AP1231" s="49" t="str">
        <f t="shared" si="377"/>
        <v>5-6</v>
      </c>
      <c r="AQ1231" s="49" t="str">
        <f t="shared" si="378"/>
        <v>Feb</v>
      </c>
      <c r="AR1231" s="48" t="str">
        <f t="shared" si="379"/>
        <v>305-315</v>
      </c>
      <c r="AS1231" s="49" t="str">
        <f t="shared" si="373"/>
        <v>HWS-HTI</v>
      </c>
    </row>
    <row r="1232" spans="5:45" x14ac:dyDescent="0.3">
      <c r="E1232" s="15">
        <v>40965.243055555555</v>
      </c>
      <c r="F1232" s="21">
        <v>8.0399999999999991</v>
      </c>
      <c r="G1232" s="21">
        <v>925.74998474121139</v>
      </c>
      <c r="H1232" s="42">
        <v>1.229728346825574</v>
      </c>
      <c r="I1232" s="35">
        <v>306.39999999999998</v>
      </c>
      <c r="J1232" s="43">
        <v>8.0845771144278614E-2</v>
      </c>
      <c r="K1232" s="44">
        <v>0.51125910316563716</v>
      </c>
      <c r="L1232" s="26">
        <f t="shared" si="361"/>
        <v>8.0503311839120748</v>
      </c>
      <c r="M1232" s="26">
        <f t="shared" si="362"/>
        <v>0.60225461146900527</v>
      </c>
      <c r="N1232" s="96">
        <f t="shared" si="363"/>
        <v>9</v>
      </c>
      <c r="O1232" s="26">
        <f t="shared" si="364"/>
        <v>4.1626679425216508E-2</v>
      </c>
      <c r="P1232" s="3">
        <f>IF(L1232&gt;'Power Curve'!$C$37,0,INDEX(Ci,$N1232,1)*POWER(1-O1232,3)+INDEX(Ci,$N1232,2)*3*O1232*POWER(1-O1232,2)+INDEX(Ci,$N1232,3)*3*POWER(O1232,2)*(1-O1232)+INDEX(Ci,$N1232,4)*POWER(O1232,3))</f>
        <v>893.23037033671517</v>
      </c>
      <c r="Q1232" s="3">
        <f>MAX(0,MIN(P1232-V1232+W1232,'Power Curve'!$C$39))</f>
        <v>878.04236302488164</v>
      </c>
      <c r="R1232" s="3">
        <f t="shared" si="365"/>
        <v>925.74998474121139</v>
      </c>
      <c r="S1232" s="3">
        <f t="shared" si="366"/>
        <v>-47.707621716329754</v>
      </c>
      <c r="T1232" s="3">
        <f t="shared" si="367"/>
        <v>47.707621716329754</v>
      </c>
      <c r="V1232" s="37">
        <f t="array" ref="V1232">SUM(_xlfn.NORM.DIST($AD$3:$AD$1003,$L1232,$AA1232,FALSE)*WindSpeedStep*$AE$3:$AE$1003)/AG1232</f>
        <v>889.42811285429457</v>
      </c>
      <c r="W1232" s="37">
        <f t="array" ref="W1232">SUM(_xlfn.NORM.DIST($AD$3:$AD$1003,$L1232,$AB1232,FALSE)*WindSpeedStep*$AE$3:$AE$1003)/AH1232</f>
        <v>874.24010554246104</v>
      </c>
      <c r="Y1232" s="1">
        <f t="shared" si="368"/>
        <v>8</v>
      </c>
      <c r="Z1232" s="99">
        <f>IF(L1232&lt;'Power Curve'!$P$28,'Power Curve'!$Q$28,IF(L1232&gt;'Power Curve'!$P$29,'Power Curve'!$Q$29,INDEX(ReferenceTurbulence,Y1232)+(L1232-INDEX(ReferenceTurbulenceWindSpeed,Y1232))*(INDEX(ReferenceTurbulence,Y1232+1)-INDEX(ReferenceTurbulence,Y1232))/(INDEX(ReferenceTurbulenceWindSpeed,Y1232+1)-INDEX(ReferenceTurbulenceWindSpeed,Y1232))))</f>
        <v>0.11944411323792956</v>
      </c>
      <c r="AA1232" s="100">
        <f t="shared" si="374"/>
        <v>0.96156466953402941</v>
      </c>
      <c r="AB1232" s="29">
        <f t="shared" si="375"/>
        <v>0.65083523253020514</v>
      </c>
      <c r="AG1232" s="40">
        <f t="array" ref="AG1232">SUM(_xlfn.NORM.DIST($AD$3:$AD$1003,$F1232,$AA1232,FALSE)*WindSpeedStep)</f>
        <v>1.0000000000000036</v>
      </c>
      <c r="AH1232" s="40">
        <f t="array" ref="AH1232">SUM(_xlfn.NORM.DIST($AD$3:$AD$1003,$F1232,$AB1232,FALSE)*WindSpeedStep)</f>
        <v>1.0000000000000031</v>
      </c>
      <c r="AJ1232" s="47">
        <f t="shared" si="369"/>
        <v>8</v>
      </c>
      <c r="AK1232" s="83" t="b">
        <f>COUNTIF('Power Curve'!$D$2:$D$31,AJ1232)&gt;0</f>
        <v>1</v>
      </c>
      <c r="AL1232" s="83" t="b">
        <f t="shared" si="370"/>
        <v>0</v>
      </c>
      <c r="AM1232" s="83" t="b">
        <f t="shared" si="376"/>
        <v>1</v>
      </c>
      <c r="AN1232" s="47" t="str">
        <f t="shared" si="371"/>
        <v>Outer</v>
      </c>
      <c r="AO1232" s="48" t="str">
        <f t="shared" si="372"/>
        <v>0.6-0.7</v>
      </c>
      <c r="AP1232" s="49" t="str">
        <f t="shared" si="377"/>
        <v>5-6</v>
      </c>
      <c r="AQ1232" s="49" t="str">
        <f t="shared" si="378"/>
        <v>Feb</v>
      </c>
      <c r="AR1232" s="48" t="str">
        <f t="shared" si="379"/>
        <v>305-315</v>
      </c>
      <c r="AS1232" s="49" t="str">
        <f t="shared" si="373"/>
        <v>HWS-LTI</v>
      </c>
    </row>
    <row r="1233" spans="5:45" x14ac:dyDescent="0.3">
      <c r="E1233" s="15">
        <v>40965.25</v>
      </c>
      <c r="F1233" s="21">
        <v>7.63</v>
      </c>
      <c r="G1233" s="21">
        <v>883.80002593994163</v>
      </c>
      <c r="H1233" s="42">
        <v>1.2296819243240955</v>
      </c>
      <c r="I1233" s="35">
        <v>309</v>
      </c>
      <c r="J1233" s="43">
        <v>0.11664482306684142</v>
      </c>
      <c r="K1233" s="44">
        <v>0.49417704291074732</v>
      </c>
      <c r="L1233" s="26">
        <f t="shared" si="361"/>
        <v>7.6397082089861437</v>
      </c>
      <c r="M1233" s="26">
        <f t="shared" si="362"/>
        <v>0.53879150701830947</v>
      </c>
      <c r="N1233" s="96">
        <f t="shared" si="363"/>
        <v>8</v>
      </c>
      <c r="O1233" s="26">
        <f t="shared" si="364"/>
        <v>0.62863110959290125</v>
      </c>
      <c r="P1233" s="3">
        <f>IF(L1233&gt;'Power Curve'!$C$37,0,INDEX(Ci,$N1233,1)*POWER(1-O1233,3)+INDEX(Ci,$N1233,2)*3*O1233*POWER(1-O1233,2)+INDEX(Ci,$N1233,3)*3*POWER(O1233,2)*(1-O1233)+INDEX(Ci,$N1233,4)*POWER(O1233,3))</f>
        <v>771.97478612515624</v>
      </c>
      <c r="Q1233" s="3">
        <f>MAX(0,MIN(P1233-V1233+W1233,'Power Curve'!$C$39))</f>
        <v>770.84159342219846</v>
      </c>
      <c r="R1233" s="3">
        <f t="shared" si="365"/>
        <v>883.80002593994163</v>
      </c>
      <c r="S1233" s="3">
        <f t="shared" si="366"/>
        <v>-112.95843251774318</v>
      </c>
      <c r="T1233" s="3">
        <f t="shared" si="367"/>
        <v>112.95843251774318</v>
      </c>
      <c r="V1233" s="37">
        <f t="array" ref="V1233">SUM(_xlfn.NORM.DIST($AD$3:$AD$1003,$L1233,$AA1233,FALSE)*WindSpeedStep*$AE$3:$AE$1003)/AG1233</f>
        <v>766.17102235335403</v>
      </c>
      <c r="W1233" s="37">
        <f t="array" ref="W1233">SUM(_xlfn.NORM.DIST($AD$3:$AD$1003,$L1233,$AB1233,FALSE)*WindSpeedStep*$AE$3:$AE$1003)/AH1233</f>
        <v>765.03782965039625</v>
      </c>
      <c r="Y1233" s="1">
        <f t="shared" si="368"/>
        <v>7</v>
      </c>
      <c r="Z1233" s="99">
        <f>IF(L1233&lt;'Power Curve'!$P$28,'Power Curve'!$Q$28,IF(L1233&gt;'Power Curve'!$P$29,'Power Curve'!$Q$29,INDEX(ReferenceTurbulence,Y1233)+(L1233-INDEX(ReferenceTurbulenceWindSpeed,Y1233))*(INDEX(ReferenceTurbulence,Y1233+1)-INDEX(ReferenceTurbulence,Y1233))/(INDEX(ReferenceTurbulenceWindSpeed,Y1233+1)-INDEX(ReferenceTurbulenceWindSpeed,Y1233))))</f>
        <v>0.11949875223931873</v>
      </c>
      <c r="AA1233" s="100">
        <f t="shared" si="374"/>
        <v>0.91293559844632466</v>
      </c>
      <c r="AB1233" s="29">
        <f t="shared" si="375"/>
        <v>0.8911324123194847</v>
      </c>
      <c r="AG1233" s="40">
        <f t="array" ref="AG1233">SUM(_xlfn.NORM.DIST($AD$3:$AD$1003,$F1233,$AA1233,FALSE)*WindSpeedStep)</f>
        <v>1.0000000000000036</v>
      </c>
      <c r="AH1233" s="40">
        <f t="array" ref="AH1233">SUM(_xlfn.NORM.DIST($AD$3:$AD$1003,$F1233,$AB1233,FALSE)*WindSpeedStep)</f>
        <v>1.0000000000000038</v>
      </c>
      <c r="AJ1233" s="47">
        <f t="shared" si="369"/>
        <v>8</v>
      </c>
      <c r="AK1233" s="83" t="b">
        <f>COUNTIF('Power Curve'!$D$2:$D$31,AJ1233)&gt;0</f>
        <v>1</v>
      </c>
      <c r="AL1233" s="83" t="b">
        <f t="shared" si="370"/>
        <v>0</v>
      </c>
      <c r="AM1233" s="83" t="b">
        <f t="shared" si="376"/>
        <v>1</v>
      </c>
      <c r="AN1233" s="47" t="str">
        <f t="shared" si="371"/>
        <v>Outer</v>
      </c>
      <c r="AO1233" s="48" t="str">
        <f t="shared" si="372"/>
        <v>0.5-0.6</v>
      </c>
      <c r="AP1233" s="49" t="str">
        <f t="shared" si="377"/>
        <v>6-7</v>
      </c>
      <c r="AQ1233" s="49" t="str">
        <f t="shared" si="378"/>
        <v>Feb</v>
      </c>
      <c r="AR1233" s="48" t="str">
        <f t="shared" si="379"/>
        <v>305-315</v>
      </c>
      <c r="AS1233" s="49" t="str">
        <f t="shared" si="373"/>
        <v>Inner-TI</v>
      </c>
    </row>
    <row r="1234" spans="5:45" x14ac:dyDescent="0.3">
      <c r="E1234" s="15">
        <v>40965.256944444445</v>
      </c>
      <c r="F1234" s="21">
        <v>7.95</v>
      </c>
      <c r="G1234" s="21">
        <v>928.04999923706055</v>
      </c>
      <c r="H1234" s="42">
        <v>1.2297785765833729</v>
      </c>
      <c r="I1234" s="35">
        <v>307.3</v>
      </c>
      <c r="J1234" s="43">
        <v>0.17232704402515725</v>
      </c>
      <c r="K1234" s="44">
        <v>0.49792250964864782</v>
      </c>
      <c r="L1234" s="26">
        <f t="shared" si="361"/>
        <v>7.9603239164339401</v>
      </c>
      <c r="M1234" s="26">
        <f t="shared" si="362"/>
        <v>0.58834369813465781</v>
      </c>
      <c r="N1234" s="96">
        <f t="shared" si="363"/>
        <v>8</v>
      </c>
      <c r="O1234" s="26">
        <f t="shared" si="364"/>
        <v>0.95132477984950636</v>
      </c>
      <c r="P1234" s="3">
        <f>IF(L1234&gt;'Power Curve'!$C$37,0,INDEX(Ci,$N1234,1)*POWER(1-O1234,3)+INDEX(Ci,$N1234,2)*3*O1234*POWER(1-O1234,2)+INDEX(Ci,$N1234,3)*3*POWER(O1234,2)*(1-O1234)+INDEX(Ci,$N1234,4)*POWER(O1234,3))</f>
        <v>866.31247924709589</v>
      </c>
      <c r="Q1234" s="3">
        <f>MAX(0,MIN(P1234-V1234+W1234,'Power Curve'!$C$39))</f>
        <v>890.72799051451966</v>
      </c>
      <c r="R1234" s="3">
        <f t="shared" si="365"/>
        <v>928.04999923706055</v>
      </c>
      <c r="S1234" s="3">
        <f t="shared" si="366"/>
        <v>-37.322008722540886</v>
      </c>
      <c r="T1234" s="3">
        <f t="shared" si="367"/>
        <v>37.322008722540886</v>
      </c>
      <c r="V1234" s="37">
        <f t="array" ref="V1234">SUM(_xlfn.NORM.DIST($AD$3:$AD$1003,$L1234,$AA1234,FALSE)*WindSpeedStep*$AE$3:$AE$1003)/AG1234</f>
        <v>861.5319858850454</v>
      </c>
      <c r="W1234" s="37">
        <f t="array" ref="W1234">SUM(_xlfn.NORM.DIST($AD$3:$AD$1003,$L1234,$AB1234,FALSE)*WindSpeedStep*$AE$3:$AE$1003)/AH1234</f>
        <v>885.94749715246917</v>
      </c>
      <c r="Y1234" s="1">
        <f t="shared" si="368"/>
        <v>7</v>
      </c>
      <c r="Z1234" s="99">
        <f>IF(L1234&lt;'Power Curve'!$P$28,'Power Curve'!$Q$28,IF(L1234&gt;'Power Curve'!$P$29,'Power Curve'!$Q$29,INDEX(ReferenceTurbulence,Y1234)+(L1234-INDEX(ReferenceTurbulenceWindSpeed,Y1234))*(INDEX(ReferenceTurbulence,Y1234+1)-INDEX(ReferenceTurbulence,Y1234))/(INDEX(ReferenceTurbulenceWindSpeed,Y1234+1)-INDEX(ReferenceTurbulenceWindSpeed,Y1234))))</f>
        <v>0.11940970220797428</v>
      </c>
      <c r="AA1234" s="100">
        <f t="shared" si="374"/>
        <v>0.95053990834039237</v>
      </c>
      <c r="AB1234" s="29">
        <f t="shared" si="375"/>
        <v>1.3717790900018239</v>
      </c>
      <c r="AG1234" s="40">
        <f t="array" ref="AG1234">SUM(_xlfn.NORM.DIST($AD$3:$AD$1003,$F1234,$AA1234,FALSE)*WindSpeedStep)</f>
        <v>1.0000000000000038</v>
      </c>
      <c r="AH1234" s="40">
        <f t="array" ref="AH1234">SUM(_xlfn.NORM.DIST($AD$3:$AD$1003,$F1234,$AB1234,FALSE)*WindSpeedStep)</f>
        <v>0.99999999728019073</v>
      </c>
      <c r="AJ1234" s="47">
        <f t="shared" si="369"/>
        <v>8</v>
      </c>
      <c r="AK1234" s="83" t="b">
        <f>COUNTIF('Power Curve'!$D$2:$D$31,AJ1234)&gt;0</f>
        <v>1</v>
      </c>
      <c r="AL1234" s="83" t="b">
        <f t="shared" si="370"/>
        <v>0</v>
      </c>
      <c r="AM1234" s="83" t="b">
        <f t="shared" si="376"/>
        <v>1</v>
      </c>
      <c r="AN1234" s="47" t="str">
        <f t="shared" si="371"/>
        <v>Outer</v>
      </c>
      <c r="AO1234" s="48" t="str">
        <f t="shared" si="372"/>
        <v>0.5-0.6</v>
      </c>
      <c r="AP1234" s="49" t="str">
        <f t="shared" si="377"/>
        <v>6-7</v>
      </c>
      <c r="AQ1234" s="49" t="str">
        <f t="shared" si="378"/>
        <v>Feb</v>
      </c>
      <c r="AR1234" s="48" t="str">
        <f t="shared" si="379"/>
        <v>305-315</v>
      </c>
      <c r="AS1234" s="49" t="str">
        <f t="shared" si="373"/>
        <v>HWS-HTI</v>
      </c>
    </row>
    <row r="1235" spans="5:45" x14ac:dyDescent="0.3">
      <c r="E1235" s="15">
        <v>40965.263888888891</v>
      </c>
      <c r="F1235" s="21">
        <v>8.11</v>
      </c>
      <c r="G1235" s="21">
        <v>883.65000915527344</v>
      </c>
      <c r="H1235" s="42">
        <v>1.2294537264031973</v>
      </c>
      <c r="I1235" s="35">
        <v>308</v>
      </c>
      <c r="J1235" s="43">
        <v>0.12700369913686807</v>
      </c>
      <c r="K1235" s="44">
        <v>0.64660053316696375</v>
      </c>
      <c r="L1235" s="26">
        <f t="shared" si="361"/>
        <v>8.1198166084084331</v>
      </c>
      <c r="M1235" s="26">
        <f t="shared" si="362"/>
        <v>0.61299380781672252</v>
      </c>
      <c r="N1235" s="96">
        <f t="shared" si="363"/>
        <v>9</v>
      </c>
      <c r="O1235" s="26">
        <f t="shared" si="364"/>
        <v>0.11108072197011154</v>
      </c>
      <c r="P1235" s="3">
        <f>IF(L1235&gt;'Power Curve'!$C$37,0,INDEX(Ci,$N1235,1)*POWER(1-O1235,3)+INDEX(Ci,$N1235,2)*3*O1235*POWER(1-O1235,2)+INDEX(Ci,$N1235,3)*3*POWER(O1235,2)*(1-O1235)+INDEX(Ci,$N1235,4)*POWER(O1235,3))</f>
        <v>914.25595886195731</v>
      </c>
      <c r="Q1235" s="3">
        <f>MAX(0,MIN(P1235-V1235+W1235,'Power Curve'!$C$39))</f>
        <v>917.66392955767253</v>
      </c>
      <c r="R1235" s="3">
        <f t="shared" si="365"/>
        <v>883.65000915527344</v>
      </c>
      <c r="S1235" s="3">
        <f t="shared" si="366"/>
        <v>34.013920402399094</v>
      </c>
      <c r="T1235" s="3">
        <f t="shared" si="367"/>
        <v>34.013920402399094</v>
      </c>
      <c r="V1235" s="37">
        <f t="array" ref="V1235">SUM(_xlfn.NORM.DIST($AD$3:$AD$1003,$L1235,$AA1235,FALSE)*WindSpeedStep*$AE$3:$AE$1003)/AG1235</f>
        <v>911.30805793559011</v>
      </c>
      <c r="W1235" s="37">
        <f t="array" ref="W1235">SUM(_xlfn.NORM.DIST($AD$3:$AD$1003,$L1235,$AB1235,FALSE)*WindSpeedStep*$AE$3:$AE$1003)/AH1235</f>
        <v>914.71602863130533</v>
      </c>
      <c r="Y1235" s="1">
        <f t="shared" si="368"/>
        <v>8</v>
      </c>
      <c r="Z1235" s="99">
        <f>IF(L1235&lt;'Power Curve'!$P$28,'Power Curve'!$Q$28,IF(L1235&gt;'Power Curve'!$P$29,'Power Curve'!$Q$29,INDEX(ReferenceTurbulence,Y1235)+(L1235-INDEX(ReferenceTurbulenceWindSpeed,Y1235))*(INDEX(ReferenceTurbulence,Y1235+1)-INDEX(ReferenceTurbulence,Y1235))/(INDEX(ReferenceTurbulenceWindSpeed,Y1235+1)-INDEX(ReferenceTurbulenceWindSpeed,Y1235))))</f>
        <v>0.1195239398115794</v>
      </c>
      <c r="AA1235" s="100">
        <f t="shared" si="374"/>
        <v>0.97051247158447229</v>
      </c>
      <c r="AB1235" s="29">
        <f t="shared" si="375"/>
        <v>1.0312467455808492</v>
      </c>
      <c r="AG1235" s="40">
        <f t="array" ref="AG1235">SUM(_xlfn.NORM.DIST($AD$3:$AD$1003,$F1235,$AA1235,FALSE)*WindSpeedStep)</f>
        <v>1.0000000000000036</v>
      </c>
      <c r="AH1235" s="40">
        <f t="array" ref="AH1235">SUM(_xlfn.NORM.DIST($AD$3:$AD$1003,$F1235,$AB1235,FALSE)*WindSpeedStep)</f>
        <v>1.0000000000000029</v>
      </c>
      <c r="AJ1235" s="47">
        <f t="shared" si="369"/>
        <v>8</v>
      </c>
      <c r="AK1235" s="83" t="b">
        <f>COUNTIF('Power Curve'!$D$2:$D$31,AJ1235)&gt;0</f>
        <v>1</v>
      </c>
      <c r="AL1235" s="83" t="b">
        <f t="shared" si="370"/>
        <v>0</v>
      </c>
      <c r="AM1235" s="83" t="b">
        <f t="shared" si="376"/>
        <v>1</v>
      </c>
      <c r="AN1235" s="47" t="str">
        <f t="shared" si="371"/>
        <v>Outer</v>
      </c>
      <c r="AO1235" s="48" t="str">
        <f t="shared" si="372"/>
        <v>0.6-0.7</v>
      </c>
      <c r="AP1235" s="49" t="str">
        <f t="shared" si="377"/>
        <v>6-7</v>
      </c>
      <c r="AQ1235" s="49" t="str">
        <f t="shared" si="378"/>
        <v>Feb</v>
      </c>
      <c r="AR1235" s="48" t="str">
        <f t="shared" si="379"/>
        <v>305-315</v>
      </c>
      <c r="AS1235" s="49" t="str">
        <f t="shared" si="373"/>
        <v>Inner-TI</v>
      </c>
    </row>
    <row r="1236" spans="5:45" x14ac:dyDescent="0.3">
      <c r="E1236" s="15">
        <v>40965.270833333336</v>
      </c>
      <c r="F1236" s="21">
        <v>8.11</v>
      </c>
      <c r="G1236" s="21">
        <v>913.65999984741211</v>
      </c>
      <c r="H1236" s="42">
        <v>1.2295929287884992</v>
      </c>
      <c r="I1236" s="35">
        <v>306.7</v>
      </c>
      <c r="J1236" s="43">
        <v>0.14056720098643649</v>
      </c>
      <c r="K1236" s="44">
        <v>0.50957344238204094</v>
      </c>
      <c r="L1236" s="26">
        <f t="shared" si="361"/>
        <v>8.120123046723263</v>
      </c>
      <c r="M1236" s="26">
        <f t="shared" si="362"/>
        <v>0.61304116884610782</v>
      </c>
      <c r="N1236" s="96">
        <f t="shared" si="363"/>
        <v>9</v>
      </c>
      <c r="O1236" s="26">
        <f t="shared" si="364"/>
        <v>0.11138702188710632</v>
      </c>
      <c r="P1236" s="3">
        <f>IF(L1236&gt;'Power Curve'!$C$37,0,INDEX(Ci,$N1236,1)*POWER(1-O1236,3)+INDEX(Ci,$N1236,2)*3*O1236*POWER(1-O1236,2)+INDEX(Ci,$N1236,3)*3*POWER(O1236,2)*(1-O1236)+INDEX(Ci,$N1236,4)*POWER(O1236,3))</f>
        <v>914.34919624444683</v>
      </c>
      <c r="Q1236" s="3">
        <f>MAX(0,MIN(P1236-V1236+W1236,'Power Curve'!$C$39))</f>
        <v>923.98247255756223</v>
      </c>
      <c r="R1236" s="3">
        <f t="shared" si="365"/>
        <v>913.65999984741211</v>
      </c>
      <c r="S1236" s="3">
        <f t="shared" si="366"/>
        <v>10.322472710150123</v>
      </c>
      <c r="T1236" s="3">
        <f t="shared" si="367"/>
        <v>10.322472710150123</v>
      </c>
      <c r="V1236" s="37">
        <f t="array" ref="V1236">SUM(_xlfn.NORM.DIST($AD$3:$AD$1003,$L1236,$AA1236,FALSE)*WindSpeedStep*$AE$3:$AE$1003)/AG1236</f>
        <v>911.40515721339591</v>
      </c>
      <c r="W1236" s="37">
        <f t="array" ref="W1236">SUM(_xlfn.NORM.DIST($AD$3:$AD$1003,$L1236,$AB1236,FALSE)*WindSpeedStep*$AE$3:$AE$1003)/AH1236</f>
        <v>921.03843352651131</v>
      </c>
      <c r="Y1236" s="1">
        <f t="shared" si="368"/>
        <v>8</v>
      </c>
      <c r="Z1236" s="99">
        <f>IF(L1236&lt;'Power Curve'!$P$28,'Power Curve'!$Q$28,IF(L1236&gt;'Power Curve'!$P$29,'Power Curve'!$Q$29,INDEX(ReferenceTurbulence,Y1236)+(L1236-INDEX(ReferenceTurbulenceWindSpeed,Y1236))*(INDEX(ReferenceTurbulence,Y1236+1)-INDEX(ReferenceTurbulence,Y1236))/(INDEX(ReferenceTurbulenceWindSpeed,Y1236+1)-INDEX(ReferenceTurbulenceWindSpeed,Y1236))))</f>
        <v>0.119524291855492</v>
      </c>
      <c r="AA1236" s="100">
        <f t="shared" si="374"/>
        <v>0.97055195693905816</v>
      </c>
      <c r="AB1236" s="29">
        <f t="shared" si="375"/>
        <v>1.1414229683433439</v>
      </c>
      <c r="AG1236" s="40">
        <f t="array" ref="AG1236">SUM(_xlfn.NORM.DIST($AD$3:$AD$1003,$F1236,$AA1236,FALSE)*WindSpeedStep)</f>
        <v>1.0000000000000036</v>
      </c>
      <c r="AH1236" s="40">
        <f t="array" ref="AH1236">SUM(_xlfn.NORM.DIST($AD$3:$AD$1003,$F1236,$AB1236,FALSE)*WindSpeedStep)</f>
        <v>0.99999999999957379</v>
      </c>
      <c r="AJ1236" s="47">
        <f t="shared" si="369"/>
        <v>8</v>
      </c>
      <c r="AK1236" s="83" t="b">
        <f>COUNTIF('Power Curve'!$D$2:$D$31,AJ1236)&gt;0</f>
        <v>1</v>
      </c>
      <c r="AL1236" s="83" t="b">
        <f t="shared" si="370"/>
        <v>0</v>
      </c>
      <c r="AM1236" s="83" t="b">
        <f t="shared" si="376"/>
        <v>1</v>
      </c>
      <c r="AN1236" s="47" t="str">
        <f t="shared" si="371"/>
        <v>Outer</v>
      </c>
      <c r="AO1236" s="48" t="str">
        <f t="shared" si="372"/>
        <v>0.6-0.7</v>
      </c>
      <c r="AP1236" s="49" t="str">
        <f t="shared" si="377"/>
        <v>6-7</v>
      </c>
      <c r="AQ1236" s="49" t="str">
        <f t="shared" si="378"/>
        <v>Feb</v>
      </c>
      <c r="AR1236" s="48" t="str">
        <f t="shared" si="379"/>
        <v>305-315</v>
      </c>
      <c r="AS1236" s="49" t="str">
        <f t="shared" si="373"/>
        <v>HWS-HTI</v>
      </c>
    </row>
    <row r="1237" spans="5:45" x14ac:dyDescent="0.3">
      <c r="E1237" s="15">
        <v>40965.277777777781</v>
      </c>
      <c r="F1237" s="21">
        <v>8.98</v>
      </c>
      <c r="G1237" s="21">
        <v>1126.640007019048</v>
      </c>
      <c r="H1237" s="42">
        <v>1.2281097596208566</v>
      </c>
      <c r="I1237" s="35">
        <v>306.89999999999998</v>
      </c>
      <c r="J1237" s="43">
        <v>0.12026726057906459</v>
      </c>
      <c r="K1237" s="44">
        <v>0.4071140403694572</v>
      </c>
      <c r="L1237" s="26">
        <f t="shared" si="361"/>
        <v>8.9875923929743369</v>
      </c>
      <c r="M1237" s="26">
        <f t="shared" si="362"/>
        <v>0.74711135266580053</v>
      </c>
      <c r="N1237" s="96">
        <f t="shared" si="363"/>
        <v>9</v>
      </c>
      <c r="O1237" s="26">
        <f t="shared" si="364"/>
        <v>0.97846458984629747</v>
      </c>
      <c r="P1237" s="3">
        <f>IF(L1237&gt;'Power Curve'!$C$37,0,INDEX(Ci,$N1237,1)*POWER(1-O1237,3)+INDEX(Ci,$N1237,2)*3*O1237*POWER(1-O1237,2)+INDEX(Ci,$N1237,3)*3*POWER(O1237,2)*(1-O1237)+INDEX(Ci,$N1237,4)*POWER(O1237,3))</f>
        <v>1191.2185265240023</v>
      </c>
      <c r="Q1237" s="3">
        <f>MAX(0,MIN(P1237-V1237+W1237,'Power Curve'!$C$39))</f>
        <v>1191.1777043085365</v>
      </c>
      <c r="R1237" s="3">
        <f t="shared" si="365"/>
        <v>1126.640007019048</v>
      </c>
      <c r="S1237" s="3">
        <f t="shared" si="366"/>
        <v>64.537697289488506</v>
      </c>
      <c r="T1237" s="3">
        <f t="shared" si="367"/>
        <v>64.537697289488506</v>
      </c>
      <c r="V1237" s="37">
        <f t="array" ref="V1237">SUM(_xlfn.NORM.DIST($AD$3:$AD$1003,$L1237,$AA1237,FALSE)*WindSpeedStep*$AE$3:$AE$1003)/AG1237</f>
        <v>1202.0014079159696</v>
      </c>
      <c r="W1237" s="37">
        <f t="array" ref="W1237">SUM(_xlfn.NORM.DIST($AD$3:$AD$1003,$L1237,$AB1237,FALSE)*WindSpeedStep*$AE$3:$AE$1003)/AH1237</f>
        <v>1201.9605857005038</v>
      </c>
      <c r="Y1237" s="1">
        <f t="shared" si="368"/>
        <v>8</v>
      </c>
      <c r="Z1237" s="99">
        <f>IF(L1237&lt;'Power Curve'!$P$28,'Power Curve'!$Q$28,IF(L1237&gt;'Power Curve'!$P$29,'Power Curve'!$Q$29,INDEX(ReferenceTurbulence,Y1237)+(L1237-INDEX(ReferenceTurbulenceWindSpeed,Y1237))*(INDEX(ReferenceTurbulence,Y1237+1)-INDEX(ReferenceTurbulence,Y1237))/(INDEX(ReferenceTurbulenceWindSpeed,Y1237+1)-INDEX(ReferenceTurbulenceWindSpeed,Y1237))))</f>
        <v>0.12052086208816186</v>
      </c>
      <c r="AA1237" s="100">
        <f t="shared" si="374"/>
        <v>1.0831923832982726</v>
      </c>
      <c r="AB1237" s="29">
        <f t="shared" si="375"/>
        <v>1.0809131163042633</v>
      </c>
      <c r="AG1237" s="40">
        <f t="array" ref="AG1237">SUM(_xlfn.NORM.DIST($AD$3:$AD$1003,$F1237,$AA1237,FALSE)*WindSpeedStep)</f>
        <v>1.0000000000000038</v>
      </c>
      <c r="AH1237" s="40">
        <f t="array" ref="AH1237">SUM(_xlfn.NORM.DIST($AD$3:$AD$1003,$F1237,$AB1237,FALSE)*WindSpeedStep)</f>
        <v>1.0000000000000036</v>
      </c>
      <c r="AJ1237" s="47">
        <f t="shared" si="369"/>
        <v>9</v>
      </c>
      <c r="AK1237" s="83" t="b">
        <f>COUNTIF('Power Curve'!$D$2:$D$31,AJ1237)&gt;0</f>
        <v>1</v>
      </c>
      <c r="AL1237" s="83" t="b">
        <f t="shared" si="370"/>
        <v>0</v>
      </c>
      <c r="AM1237" s="83" t="b">
        <f t="shared" si="376"/>
        <v>1</v>
      </c>
      <c r="AN1237" s="47" t="str">
        <f t="shared" si="371"/>
        <v>Outer</v>
      </c>
      <c r="AO1237" s="48" t="str">
        <f t="shared" si="372"/>
        <v>0.7-0.8</v>
      </c>
      <c r="AP1237" s="49" t="str">
        <f t="shared" si="377"/>
        <v>6-7</v>
      </c>
      <c r="AQ1237" s="49" t="str">
        <f t="shared" si="378"/>
        <v>Feb</v>
      </c>
      <c r="AR1237" s="48" t="str">
        <f t="shared" si="379"/>
        <v>305-315</v>
      </c>
      <c r="AS1237" s="49" t="str">
        <f t="shared" si="373"/>
        <v>Inner-TI</v>
      </c>
    </row>
    <row r="1238" spans="5:45" x14ac:dyDescent="0.3">
      <c r="E1238" s="15">
        <v>40965.284722222219</v>
      </c>
      <c r="F1238" s="21">
        <v>9.26</v>
      </c>
      <c r="G1238" s="21">
        <v>1319.1499938964871</v>
      </c>
      <c r="H1238" s="42">
        <v>1.2287622659252682</v>
      </c>
      <c r="I1238" s="35">
        <v>304.2</v>
      </c>
      <c r="J1238" s="43">
        <v>0.1144708423326134</v>
      </c>
      <c r="K1238" s="44">
        <v>0.59031628513340317</v>
      </c>
      <c r="L1238" s="26">
        <f t="shared" si="361"/>
        <v>9.2694701979169398</v>
      </c>
      <c r="M1238" s="26">
        <f t="shared" si="362"/>
        <v>0.79067647607525438</v>
      </c>
      <c r="N1238" s="96">
        <f t="shared" si="363"/>
        <v>10</v>
      </c>
      <c r="O1238" s="26">
        <f t="shared" si="364"/>
        <v>0.27671675187064537</v>
      </c>
      <c r="P1238" s="3">
        <f>IF(L1238&gt;'Power Curve'!$C$37,0,INDEX(Ci,$N1238,1)*POWER(1-O1238,3)+INDEX(Ci,$N1238,2)*3*O1238*POWER(1-O1238,2)+INDEX(Ci,$N1238,3)*3*POWER(O1238,2)*(1-O1238)+INDEX(Ci,$N1238,4)*POWER(O1238,3))</f>
        <v>1288.1030717248757</v>
      </c>
      <c r="Q1238" s="3">
        <f>MAX(0,MIN(P1238-V1238+W1238,'Power Curve'!$C$39))</f>
        <v>1288.5122288713683</v>
      </c>
      <c r="R1238" s="3">
        <f t="shared" si="365"/>
        <v>1319.1499938964871</v>
      </c>
      <c r="S1238" s="3">
        <f t="shared" si="366"/>
        <v>-30.637765025118824</v>
      </c>
      <c r="T1238" s="3">
        <f t="shared" si="367"/>
        <v>30.637765025118824</v>
      </c>
      <c r="V1238" s="37">
        <f t="array" ref="V1238">SUM(_xlfn.NORM.DIST($AD$3:$AD$1003,$L1238,$AA1238,FALSE)*WindSpeedStep*$AE$3:$AE$1003)/AG1238</f>
        <v>1298.4533499744307</v>
      </c>
      <c r="W1238" s="37">
        <f t="array" ref="W1238">SUM(_xlfn.NORM.DIST($AD$3:$AD$1003,$L1238,$AB1238,FALSE)*WindSpeedStep*$AE$3:$AE$1003)/AH1238</f>
        <v>1298.8625071209233</v>
      </c>
      <c r="Y1238" s="1">
        <f t="shared" si="368"/>
        <v>9</v>
      </c>
      <c r="Z1238" s="99">
        <f>IF(L1238&lt;'Power Curve'!$P$28,'Power Curve'!$Q$28,IF(L1238&gt;'Power Curve'!$P$29,'Power Curve'!$Q$29,INDEX(ReferenceTurbulence,Y1238)+(L1238-INDEX(ReferenceTurbulenceWindSpeed,Y1238))*(INDEX(ReferenceTurbulence,Y1238+1)-INDEX(ReferenceTurbulence,Y1238))/(INDEX(ReferenceTurbulenceWindSpeed,Y1238+1)-INDEX(ReferenceTurbulenceWindSpeed,Y1238))))</f>
        <v>0.12040042531994734</v>
      </c>
      <c r="AA1238" s="100">
        <f t="shared" si="374"/>
        <v>1.116048154319776</v>
      </c>
      <c r="AB1238" s="29">
        <f t="shared" si="375"/>
        <v>1.0610840615326087</v>
      </c>
      <c r="AG1238" s="40">
        <f t="array" ref="AG1238">SUM(_xlfn.NORM.DIST($AD$3:$AD$1003,$F1238,$AA1238,FALSE)*WindSpeedStep)</f>
        <v>1.000000000000004</v>
      </c>
      <c r="AH1238" s="40">
        <f t="array" ref="AH1238">SUM(_xlfn.NORM.DIST($AD$3:$AD$1003,$F1238,$AB1238,FALSE)*WindSpeedStep)</f>
        <v>1.0000000000000036</v>
      </c>
      <c r="AJ1238" s="47">
        <f t="shared" si="369"/>
        <v>9</v>
      </c>
      <c r="AK1238" s="83" t="b">
        <f>COUNTIF('Power Curve'!$D$2:$D$31,AJ1238)&gt;0</f>
        <v>1</v>
      </c>
      <c r="AL1238" s="83" t="b">
        <f t="shared" si="370"/>
        <v>0</v>
      </c>
      <c r="AM1238" s="83" t="b">
        <f t="shared" si="376"/>
        <v>1</v>
      </c>
      <c r="AN1238" s="47" t="str">
        <f t="shared" si="371"/>
        <v>Outer</v>
      </c>
      <c r="AO1238" s="48" t="str">
        <f t="shared" si="372"/>
        <v>0.7-0.8</v>
      </c>
      <c r="AP1238" s="49" t="str">
        <f t="shared" si="377"/>
        <v>6-7</v>
      </c>
      <c r="AQ1238" s="49" t="str">
        <f t="shared" si="378"/>
        <v>Feb</v>
      </c>
      <c r="AR1238" s="48" t="str">
        <f t="shared" si="379"/>
        <v>295-305</v>
      </c>
      <c r="AS1238" s="49" t="str">
        <f t="shared" si="373"/>
        <v>Inner-TI</v>
      </c>
    </row>
    <row r="1239" spans="5:45" x14ac:dyDescent="0.3">
      <c r="E1239" s="15">
        <v>40965.291666666664</v>
      </c>
      <c r="F1239" s="21">
        <v>8.82</v>
      </c>
      <c r="G1239" s="21">
        <v>1170.1999969482422</v>
      </c>
      <c r="H1239" s="42">
        <v>1.2291793797092154</v>
      </c>
      <c r="I1239" s="35">
        <v>306.8</v>
      </c>
      <c r="J1239" s="43">
        <v>0.10430839002267574</v>
      </c>
      <c r="K1239" s="44">
        <v>0.48361283520697146</v>
      </c>
      <c r="L1239" s="26">
        <f t="shared" si="361"/>
        <v>8.8300191257136564</v>
      </c>
      <c r="M1239" s="26">
        <f t="shared" si="362"/>
        <v>0.72275789626067422</v>
      </c>
      <c r="N1239" s="96">
        <f t="shared" si="363"/>
        <v>9</v>
      </c>
      <c r="O1239" s="26">
        <f t="shared" si="364"/>
        <v>0.82096248796542048</v>
      </c>
      <c r="P1239" s="3">
        <f>IF(L1239&gt;'Power Curve'!$C$37,0,INDEX(Ci,$N1239,1)*POWER(1-O1239,3)+INDEX(Ci,$N1239,2)*3*O1239*POWER(1-O1239,2)+INDEX(Ci,$N1239,3)*3*POWER(O1239,2)*(1-O1239)+INDEX(Ci,$N1239,4)*POWER(O1239,3))</f>
        <v>1139.5783857692672</v>
      </c>
      <c r="Q1239" s="3">
        <f>MAX(0,MIN(P1239-V1239+W1239,'Power Curve'!$C$39))</f>
        <v>1134.7075984685405</v>
      </c>
      <c r="R1239" s="3">
        <f t="shared" si="365"/>
        <v>1170.1999969482422</v>
      </c>
      <c r="S1239" s="3">
        <f t="shared" si="366"/>
        <v>-35.492398479701706</v>
      </c>
      <c r="T1239" s="3">
        <f t="shared" si="367"/>
        <v>35.492398479701706</v>
      </c>
      <c r="V1239" s="37">
        <f t="array" ref="V1239">SUM(_xlfn.NORM.DIST($AD$3:$AD$1003,$L1239,$AA1239,FALSE)*WindSpeedStep*$AE$3:$AE$1003)/AG1239</f>
        <v>1147.774739926773</v>
      </c>
      <c r="W1239" s="37">
        <f t="array" ref="W1239">SUM(_xlfn.NORM.DIST($AD$3:$AD$1003,$L1239,$AB1239,FALSE)*WindSpeedStep*$AE$3:$AE$1003)/AH1239</f>
        <v>1142.9039526260462</v>
      </c>
      <c r="Y1239" s="1">
        <f t="shared" si="368"/>
        <v>8</v>
      </c>
      <c r="Z1239" s="99">
        <f>IF(L1239&lt;'Power Curve'!$P$28,'Power Curve'!$Q$28,IF(L1239&gt;'Power Curve'!$P$29,'Power Curve'!$Q$29,INDEX(ReferenceTurbulence,Y1239)+(L1239-INDEX(ReferenceTurbulenceWindSpeed,Y1239))*(INDEX(ReferenceTurbulence,Y1239+1)-INDEX(ReferenceTurbulence,Y1239))/(INDEX(ReferenceTurbulenceWindSpeed,Y1239+1)-INDEX(ReferenceTurbulenceWindSpeed,Y1239))))</f>
        <v>0.12033983802282149</v>
      </c>
      <c r="AA1239" s="100">
        <f t="shared" si="374"/>
        <v>1.0626030713267971</v>
      </c>
      <c r="AB1239" s="29">
        <f t="shared" si="375"/>
        <v>0.92104507887262632</v>
      </c>
      <c r="AG1239" s="40">
        <f t="array" ref="AG1239">SUM(_xlfn.NORM.DIST($AD$3:$AD$1003,$F1239,$AA1239,FALSE)*WindSpeedStep)</f>
        <v>1.000000000000004</v>
      </c>
      <c r="AH1239" s="40">
        <f t="array" ref="AH1239">SUM(_xlfn.NORM.DIST($AD$3:$AD$1003,$F1239,$AB1239,FALSE)*WindSpeedStep)</f>
        <v>1.0000000000000036</v>
      </c>
      <c r="AJ1239" s="47">
        <f t="shared" si="369"/>
        <v>9</v>
      </c>
      <c r="AK1239" s="83" t="b">
        <f>COUNTIF('Power Curve'!$D$2:$D$31,AJ1239)&gt;0</f>
        <v>1</v>
      </c>
      <c r="AL1239" s="83" t="b">
        <f t="shared" si="370"/>
        <v>0</v>
      </c>
      <c r="AM1239" s="83" t="b">
        <f t="shared" si="376"/>
        <v>1</v>
      </c>
      <c r="AN1239" s="47" t="str">
        <f t="shared" si="371"/>
        <v>Outer</v>
      </c>
      <c r="AO1239" s="48" t="str">
        <f t="shared" si="372"/>
        <v>0.7-0.8</v>
      </c>
      <c r="AP1239" s="49" t="str">
        <f t="shared" si="377"/>
        <v>7-8</v>
      </c>
      <c r="AQ1239" s="49" t="str">
        <f t="shared" si="378"/>
        <v>Feb</v>
      </c>
      <c r="AR1239" s="48" t="str">
        <f t="shared" si="379"/>
        <v>305-315</v>
      </c>
      <c r="AS1239" s="49" t="str">
        <f t="shared" si="373"/>
        <v>Inner-TI</v>
      </c>
    </row>
    <row r="1240" spans="5:45" x14ac:dyDescent="0.3">
      <c r="E1240" s="15">
        <v>40965.298611111109</v>
      </c>
      <c r="F1240" s="21">
        <v>8.82</v>
      </c>
      <c r="G1240" s="21">
        <v>1130.859962463376</v>
      </c>
      <c r="H1240" s="42">
        <v>1.2295078616385873</v>
      </c>
      <c r="I1240" s="35">
        <v>307</v>
      </c>
      <c r="J1240" s="43">
        <v>7.9365079365079361E-2</v>
      </c>
      <c r="K1240" s="44">
        <v>0.53301276892932981</v>
      </c>
      <c r="L1240" s="26">
        <f t="shared" si="361"/>
        <v>8.8308056242593427</v>
      </c>
      <c r="M1240" s="26">
        <f t="shared" si="362"/>
        <v>0.72287945214625071</v>
      </c>
      <c r="N1240" s="96">
        <f t="shared" si="363"/>
        <v>9</v>
      </c>
      <c r="O1240" s="26">
        <f t="shared" si="364"/>
        <v>0.82174863130194786</v>
      </c>
      <c r="P1240" s="3">
        <f>IF(L1240&gt;'Power Curve'!$C$37,0,INDEX(Ci,$N1240,1)*POWER(1-O1240,3)+INDEX(Ci,$N1240,2)*3*O1240*POWER(1-O1240,2)+INDEX(Ci,$N1240,3)*3*POWER(O1240,2)*(1-O1240)+INDEX(Ci,$N1240,4)*POWER(O1240,3))</f>
        <v>1139.8352858225016</v>
      </c>
      <c r="Q1240" s="3">
        <f>MAX(0,MIN(P1240-V1240+W1240,'Power Curve'!$C$39))</f>
        <v>1125.5207963653952</v>
      </c>
      <c r="R1240" s="3">
        <f t="shared" si="365"/>
        <v>1130.859962463376</v>
      </c>
      <c r="S1240" s="3">
        <f t="shared" si="366"/>
        <v>-5.3391660979807511</v>
      </c>
      <c r="T1240" s="3">
        <f t="shared" si="367"/>
        <v>5.3391660979807511</v>
      </c>
      <c r="V1240" s="37">
        <f t="array" ref="V1240">SUM(_xlfn.NORM.DIST($AD$3:$AD$1003,$L1240,$AA1240,FALSE)*WindSpeedStep*$AE$3:$AE$1003)/AG1240</f>
        <v>1148.0450500090049</v>
      </c>
      <c r="W1240" s="37">
        <f t="array" ref="W1240">SUM(_xlfn.NORM.DIST($AD$3:$AD$1003,$L1240,$AB1240,FALSE)*WindSpeedStep*$AE$3:$AE$1003)/AH1240</f>
        <v>1133.7305605518984</v>
      </c>
      <c r="Y1240" s="1">
        <f t="shared" si="368"/>
        <v>8</v>
      </c>
      <c r="Z1240" s="99">
        <f>IF(L1240&lt;'Power Curve'!$P$28,'Power Curve'!$Q$28,IF(L1240&gt;'Power Curve'!$P$29,'Power Curve'!$Q$29,INDEX(ReferenceTurbulence,Y1240)+(L1240-INDEX(ReferenceTurbulenceWindSpeed,Y1240))*(INDEX(ReferenceTurbulence,Y1240+1)-INDEX(ReferenceTurbulence,Y1240))/(INDEX(ReferenceTurbulenceWindSpeed,Y1240+1)-INDEX(ReferenceTurbulenceWindSpeed,Y1240))))</f>
        <v>0.12034074157179651</v>
      </c>
      <c r="AA1240" s="100">
        <f t="shared" si="374"/>
        <v>1.0627056974997608</v>
      </c>
      <c r="AB1240" s="29">
        <f t="shared" si="375"/>
        <v>0.70085758922693187</v>
      </c>
      <c r="AG1240" s="40">
        <f t="array" ref="AG1240">SUM(_xlfn.NORM.DIST($AD$3:$AD$1003,$F1240,$AA1240,FALSE)*WindSpeedStep)</f>
        <v>1.0000000000000036</v>
      </c>
      <c r="AH1240" s="40">
        <f t="array" ref="AH1240">SUM(_xlfn.NORM.DIST($AD$3:$AD$1003,$F1240,$AB1240,FALSE)*WindSpeedStep)</f>
        <v>1.0000000000000036</v>
      </c>
      <c r="AJ1240" s="47">
        <f t="shared" si="369"/>
        <v>9</v>
      </c>
      <c r="AK1240" s="83" t="b">
        <f>COUNTIF('Power Curve'!$D$2:$D$31,AJ1240)&gt;0</f>
        <v>1</v>
      </c>
      <c r="AL1240" s="83" t="b">
        <f t="shared" si="370"/>
        <v>0</v>
      </c>
      <c r="AM1240" s="83" t="b">
        <f t="shared" si="376"/>
        <v>1</v>
      </c>
      <c r="AN1240" s="47" t="str">
        <f t="shared" si="371"/>
        <v>Outer</v>
      </c>
      <c r="AO1240" s="48" t="str">
        <f t="shared" si="372"/>
        <v>0.7-0.8</v>
      </c>
      <c r="AP1240" s="49" t="str">
        <f t="shared" si="377"/>
        <v>7-8</v>
      </c>
      <c r="AQ1240" s="49" t="str">
        <f t="shared" si="378"/>
        <v>Feb</v>
      </c>
      <c r="AR1240" s="48" t="str">
        <f t="shared" si="379"/>
        <v>305-315</v>
      </c>
      <c r="AS1240" s="49" t="str">
        <f t="shared" si="373"/>
        <v>HWS-LTI</v>
      </c>
    </row>
    <row r="1241" spans="5:45" x14ac:dyDescent="0.3">
      <c r="E1241" s="15">
        <v>40965.305555555555</v>
      </c>
      <c r="F1241" s="21">
        <v>8.5299999999999994</v>
      </c>
      <c r="G1241" s="21">
        <v>1003.3200073242188</v>
      </c>
      <c r="H1241" s="42">
        <v>1.2296469974649233</v>
      </c>
      <c r="I1241" s="35">
        <v>306.7</v>
      </c>
      <c r="J1241" s="43">
        <v>7.0339976553341149E-2</v>
      </c>
      <c r="K1241" s="44">
        <v>0.67233248784341559</v>
      </c>
      <c r="L1241" s="26">
        <f t="shared" si="361"/>
        <v>8.5407724818503556</v>
      </c>
      <c r="M1241" s="26">
        <f t="shared" si="362"/>
        <v>0.67805389504198676</v>
      </c>
      <c r="N1241" s="96">
        <f t="shared" si="363"/>
        <v>9</v>
      </c>
      <c r="O1241" s="26">
        <f t="shared" si="364"/>
        <v>0.53184647760122283</v>
      </c>
      <c r="P1241" s="3">
        <f>IF(L1241&gt;'Power Curve'!$C$37,0,INDEX(Ci,$N1241,1)*POWER(1-O1241,3)+INDEX(Ci,$N1241,2)*3*O1241*POWER(1-O1241,2)+INDEX(Ci,$N1241,3)*3*POWER(O1241,2)*(1-O1241)+INDEX(Ci,$N1241,4)*POWER(O1241,3))</f>
        <v>1045.9502710453703</v>
      </c>
      <c r="Q1241" s="3">
        <f>MAX(0,MIN(P1241-V1241+W1241,'Power Curve'!$C$39))</f>
        <v>1025.0739336360725</v>
      </c>
      <c r="R1241" s="3">
        <f t="shared" si="365"/>
        <v>1003.3200073242188</v>
      </c>
      <c r="S1241" s="3">
        <f t="shared" si="366"/>
        <v>21.753926311853775</v>
      </c>
      <c r="T1241" s="3">
        <f t="shared" si="367"/>
        <v>21.753926311853775</v>
      </c>
      <c r="V1241" s="37">
        <f t="array" ref="V1241">SUM(_xlfn.NORM.DIST($AD$3:$AD$1003,$L1241,$AA1241,FALSE)*WindSpeedStep*$AE$3:$AE$1003)/AG1241</f>
        <v>1049.1908583515053</v>
      </c>
      <c r="W1241" s="37">
        <f t="array" ref="W1241">SUM(_xlfn.NORM.DIST($AD$3:$AD$1003,$L1241,$AB1241,FALSE)*WindSpeedStep*$AE$3:$AE$1003)/AH1241</f>
        <v>1028.3145209422075</v>
      </c>
      <c r="Y1241" s="1">
        <f t="shared" si="368"/>
        <v>8</v>
      </c>
      <c r="Z1241" s="99">
        <f>IF(L1241&lt;'Power Curve'!$P$28,'Power Curve'!$Q$28,IF(L1241&gt;'Power Curve'!$P$29,'Power Curve'!$Q$29,INDEX(ReferenceTurbulence,Y1241)+(L1241-INDEX(ReferenceTurbulenceWindSpeed,Y1241))*(INDEX(ReferenceTurbulence,Y1241+1)-INDEX(ReferenceTurbulence,Y1241))/(INDEX(ReferenceTurbulenceWindSpeed,Y1241+1)-INDEX(ReferenceTurbulenceWindSpeed,Y1241))))</f>
        <v>0.12000754432688909</v>
      </c>
      <c r="AA1241" s="100">
        <f t="shared" si="374"/>
        <v>1.0249571322015312</v>
      </c>
      <c r="AB1241" s="29">
        <f t="shared" si="375"/>
        <v>0.60075773612077532</v>
      </c>
      <c r="AG1241" s="40">
        <f t="array" ref="AG1241">SUM(_xlfn.NORM.DIST($AD$3:$AD$1003,$F1241,$AA1241,FALSE)*WindSpeedStep)</f>
        <v>1.0000000000000036</v>
      </c>
      <c r="AH1241" s="40">
        <f t="array" ref="AH1241">SUM(_xlfn.NORM.DIST($AD$3:$AD$1003,$F1241,$AB1241,FALSE)*WindSpeedStep)</f>
        <v>1.0000000000000036</v>
      </c>
      <c r="AJ1241" s="47">
        <f t="shared" si="369"/>
        <v>9</v>
      </c>
      <c r="AK1241" s="83" t="b">
        <f>COUNTIF('Power Curve'!$D$2:$D$31,AJ1241)&gt;0</f>
        <v>1</v>
      </c>
      <c r="AL1241" s="83" t="b">
        <f t="shared" si="370"/>
        <v>0</v>
      </c>
      <c r="AM1241" s="83" t="b">
        <f t="shared" si="376"/>
        <v>1</v>
      </c>
      <c r="AN1241" s="47" t="str">
        <f t="shared" si="371"/>
        <v>Outer</v>
      </c>
      <c r="AO1241" s="48" t="str">
        <f t="shared" si="372"/>
        <v>0.6-0.7</v>
      </c>
      <c r="AP1241" s="49" t="str">
        <f t="shared" si="377"/>
        <v>7-8</v>
      </c>
      <c r="AQ1241" s="49" t="str">
        <f t="shared" si="378"/>
        <v>Feb</v>
      </c>
      <c r="AR1241" s="48" t="str">
        <f t="shared" si="379"/>
        <v>305-315</v>
      </c>
      <c r="AS1241" s="49" t="str">
        <f t="shared" si="373"/>
        <v>HWS-LTI</v>
      </c>
    </row>
    <row r="1242" spans="5:45" x14ac:dyDescent="0.3">
      <c r="E1242" s="15">
        <v>40965.3125</v>
      </c>
      <c r="F1242" s="21">
        <v>8.44</v>
      </c>
      <c r="G1242" s="21">
        <v>981.38999176025391</v>
      </c>
      <c r="H1242" s="42">
        <v>1.2303003775663204</v>
      </c>
      <c r="I1242" s="35">
        <v>305.3</v>
      </c>
      <c r="J1242" s="43">
        <v>6.6350710900473939E-2</v>
      </c>
      <c r="K1242" s="44">
        <v>0.69995858790224463</v>
      </c>
      <c r="L1242" s="26">
        <f t="shared" si="361"/>
        <v>8.4521553253499047</v>
      </c>
      <c r="M1242" s="26">
        <f t="shared" si="362"/>
        <v>0.66435782784037389</v>
      </c>
      <c r="N1242" s="96">
        <f t="shared" si="363"/>
        <v>9</v>
      </c>
      <c r="O1242" s="26">
        <f t="shared" si="364"/>
        <v>0.44326934358497294</v>
      </c>
      <c r="P1242" s="3">
        <f>IF(L1242&gt;'Power Curve'!$C$37,0,INDEX(Ci,$N1242,1)*POWER(1-O1242,3)+INDEX(Ci,$N1242,2)*3*O1242*POWER(1-O1242,2)+INDEX(Ci,$N1242,3)*3*POWER(O1242,2)*(1-O1242)+INDEX(Ci,$N1242,4)*POWER(O1242,3))</f>
        <v>1017.6963954890816</v>
      </c>
      <c r="Q1242" s="3">
        <f>MAX(0,MIN(P1242-V1242+W1242,'Power Curve'!$C$39))</f>
        <v>995.34355061200404</v>
      </c>
      <c r="R1242" s="3">
        <f t="shared" si="365"/>
        <v>981.38999176025391</v>
      </c>
      <c r="S1242" s="3">
        <f t="shared" si="366"/>
        <v>13.953558851750131</v>
      </c>
      <c r="T1242" s="3">
        <f t="shared" si="367"/>
        <v>13.953558851750131</v>
      </c>
      <c r="V1242" s="37">
        <f t="array" ref="V1242">SUM(_xlfn.NORM.DIST($AD$3:$AD$1003,$L1242,$AA1242,FALSE)*WindSpeedStep*$AE$3:$AE$1003)/AG1242</f>
        <v>1019.492642937958</v>
      </c>
      <c r="W1242" s="37">
        <f t="array" ref="W1242">SUM(_xlfn.NORM.DIST($AD$3:$AD$1003,$L1242,$AB1242,FALSE)*WindSpeedStep*$AE$3:$AE$1003)/AH1242</f>
        <v>997.13979806088037</v>
      </c>
      <c r="Y1242" s="1">
        <f t="shared" si="368"/>
        <v>8</v>
      </c>
      <c r="Z1242" s="99">
        <f>IF(L1242&lt;'Power Curve'!$P$28,'Power Curve'!$Q$28,IF(L1242&gt;'Power Curve'!$P$29,'Power Curve'!$Q$29,INDEX(ReferenceTurbulence,Y1242)+(L1242-INDEX(ReferenceTurbulenceWindSpeed,Y1242))*(INDEX(ReferenceTurbulence,Y1242+1)-INDEX(ReferenceTurbulence,Y1242))/(INDEX(ReferenceTurbulenceWindSpeed,Y1242+1)-INDEX(ReferenceTurbulenceWindSpeed,Y1242))))</f>
        <v>0.11990573874649152</v>
      </c>
      <c r="AA1242" s="100">
        <f t="shared" si="374"/>
        <v>1.0134619282861728</v>
      </c>
      <c r="AB1242" s="29">
        <f t="shared" si="375"/>
        <v>0.56080651447819274</v>
      </c>
      <c r="AG1242" s="40">
        <f t="array" ref="AG1242">SUM(_xlfn.NORM.DIST($AD$3:$AD$1003,$F1242,$AA1242,FALSE)*WindSpeedStep)</f>
        <v>1.0000000000000033</v>
      </c>
      <c r="AH1242" s="40">
        <f t="array" ref="AH1242">SUM(_xlfn.NORM.DIST($AD$3:$AD$1003,$F1242,$AB1242,FALSE)*WindSpeedStep)</f>
        <v>1.0000000000000036</v>
      </c>
      <c r="AJ1242" s="47">
        <f t="shared" si="369"/>
        <v>8</v>
      </c>
      <c r="AK1242" s="83" t="b">
        <f>COUNTIF('Power Curve'!$D$2:$D$31,AJ1242)&gt;0</f>
        <v>1</v>
      </c>
      <c r="AL1242" s="83" t="b">
        <f t="shared" si="370"/>
        <v>0</v>
      </c>
      <c r="AM1242" s="83" t="b">
        <f t="shared" si="376"/>
        <v>1</v>
      </c>
      <c r="AN1242" s="47" t="str">
        <f t="shared" si="371"/>
        <v>Outer</v>
      </c>
      <c r="AO1242" s="48" t="str">
        <f t="shared" si="372"/>
        <v>0.6-0.7</v>
      </c>
      <c r="AP1242" s="49" t="str">
        <f t="shared" si="377"/>
        <v>7-8</v>
      </c>
      <c r="AQ1242" s="49" t="str">
        <f t="shared" si="378"/>
        <v>Feb</v>
      </c>
      <c r="AR1242" s="48" t="str">
        <f t="shared" si="379"/>
        <v>305-315</v>
      </c>
      <c r="AS1242" s="49" t="str">
        <f t="shared" si="373"/>
        <v>HWS-LTI</v>
      </c>
    </row>
    <row r="1243" spans="5:45" x14ac:dyDescent="0.3">
      <c r="E1243" s="15">
        <v>40965.319444444445</v>
      </c>
      <c r="F1243" s="21">
        <v>9.31</v>
      </c>
      <c r="G1243" s="21">
        <v>1245.14002227783</v>
      </c>
      <c r="H1243" s="42">
        <v>1.2295580876130416</v>
      </c>
      <c r="I1243" s="35">
        <v>305.60000000000002</v>
      </c>
      <c r="J1243" s="43">
        <v>8.2706766917293228E-2</v>
      </c>
      <c r="K1243" s="44">
        <v>0.6669557597420197</v>
      </c>
      <c r="L1243" s="26">
        <f t="shared" si="361"/>
        <v>9.3215328629288443</v>
      </c>
      <c r="M1243" s="26">
        <f t="shared" si="362"/>
        <v>0.79872292878099516</v>
      </c>
      <c r="N1243" s="96">
        <f t="shared" si="363"/>
        <v>10</v>
      </c>
      <c r="O1243" s="26">
        <f t="shared" si="364"/>
        <v>0.33205599097719979</v>
      </c>
      <c r="P1243" s="3">
        <f>IF(L1243&gt;'Power Curve'!$C$37,0,INDEX(Ci,$N1243,1)*POWER(1-O1243,3)+INDEX(Ci,$N1243,2)*3*O1243*POWER(1-O1243,2)+INDEX(Ci,$N1243,3)*3*POWER(O1243,2)*(1-O1243)+INDEX(Ci,$N1243,4)*POWER(O1243,3))</f>
        <v>1306.7024341641431</v>
      </c>
      <c r="Q1243" s="3">
        <f>MAX(0,MIN(P1243-V1243+W1243,'Power Curve'!$C$39))</f>
        <v>1307.2562070580138</v>
      </c>
      <c r="R1243" s="3">
        <f t="shared" si="365"/>
        <v>1245.14002227783</v>
      </c>
      <c r="S1243" s="3">
        <f t="shared" si="366"/>
        <v>62.116184780183858</v>
      </c>
      <c r="T1243" s="3">
        <f t="shared" si="367"/>
        <v>62.116184780183858</v>
      </c>
      <c r="V1243" s="37">
        <f t="array" ref="V1243">SUM(_xlfn.NORM.DIST($AD$3:$AD$1003,$L1243,$AA1243,FALSE)*WindSpeedStep*$AE$3:$AE$1003)/AG1243</f>
        <v>1316.0596856646389</v>
      </c>
      <c r="W1243" s="37">
        <f t="array" ref="W1243">SUM(_xlfn.NORM.DIST($AD$3:$AD$1003,$L1243,$AB1243,FALSE)*WindSpeedStep*$AE$3:$AE$1003)/AH1243</f>
        <v>1316.6134585585096</v>
      </c>
      <c r="Y1243" s="1">
        <f t="shared" si="368"/>
        <v>9</v>
      </c>
      <c r="Z1243" s="99">
        <f>IF(L1243&lt;'Power Curve'!$P$28,'Power Curve'!$Q$28,IF(L1243&gt;'Power Curve'!$P$29,'Power Curve'!$Q$29,INDEX(ReferenceTurbulence,Y1243)+(L1243-INDEX(ReferenceTurbulenceWindSpeed,Y1243))*(INDEX(ReferenceTurbulence,Y1243+1)-INDEX(ReferenceTurbulence,Y1243))/(INDEX(ReferenceTurbulenceWindSpeed,Y1243+1)-INDEX(ReferenceTurbulenceWindSpeed,Y1243))))</f>
        <v>0.12037138980535639</v>
      </c>
      <c r="AA1243" s="100">
        <f t="shared" si="374"/>
        <v>1.1220458658270476</v>
      </c>
      <c r="AB1243" s="29">
        <f t="shared" si="375"/>
        <v>0.77095384580614501</v>
      </c>
      <c r="AG1243" s="40">
        <f t="array" ref="AG1243">SUM(_xlfn.NORM.DIST($AD$3:$AD$1003,$F1243,$AA1243,FALSE)*WindSpeedStep)</f>
        <v>1.0000000000000033</v>
      </c>
      <c r="AH1243" s="40">
        <f t="array" ref="AH1243">SUM(_xlfn.NORM.DIST($AD$3:$AD$1003,$F1243,$AB1243,FALSE)*WindSpeedStep)</f>
        <v>1.0000000000000036</v>
      </c>
      <c r="AJ1243" s="47">
        <f t="shared" si="369"/>
        <v>9</v>
      </c>
      <c r="AK1243" s="83" t="b">
        <f>COUNTIF('Power Curve'!$D$2:$D$31,AJ1243)&gt;0</f>
        <v>1</v>
      </c>
      <c r="AL1243" s="83" t="b">
        <f t="shared" si="370"/>
        <v>0</v>
      </c>
      <c r="AM1243" s="83" t="b">
        <f t="shared" si="376"/>
        <v>1</v>
      </c>
      <c r="AN1243" s="47" t="str">
        <f t="shared" si="371"/>
        <v>Outer</v>
      </c>
      <c r="AO1243" s="48" t="str">
        <f t="shared" si="372"/>
        <v>0.7-0.8</v>
      </c>
      <c r="AP1243" s="49" t="str">
        <f t="shared" si="377"/>
        <v>7-8</v>
      </c>
      <c r="AQ1243" s="49" t="str">
        <f t="shared" si="378"/>
        <v>Feb</v>
      </c>
      <c r="AR1243" s="48" t="str">
        <f t="shared" si="379"/>
        <v>305-315</v>
      </c>
      <c r="AS1243" s="49" t="str">
        <f t="shared" si="373"/>
        <v>HWS-LTI</v>
      </c>
    </row>
    <row r="1244" spans="5:45" x14ac:dyDescent="0.3">
      <c r="E1244" s="15">
        <v>40965.326388888891</v>
      </c>
      <c r="F1244" s="21">
        <v>9.43</v>
      </c>
      <c r="G1244" s="21">
        <v>1202.800041198728</v>
      </c>
      <c r="H1244" s="42">
        <v>1.228816692826745</v>
      </c>
      <c r="I1244" s="35">
        <v>305.2</v>
      </c>
      <c r="J1244" s="43">
        <v>7.5291622481442208E-2</v>
      </c>
      <c r="K1244" s="44">
        <v>0.67885096751280283</v>
      </c>
      <c r="L1244" s="26">
        <f t="shared" si="361"/>
        <v>9.4397834282527686</v>
      </c>
      <c r="M1244" s="26">
        <f t="shared" si="362"/>
        <v>0.81699893484193153</v>
      </c>
      <c r="N1244" s="96">
        <f t="shared" si="363"/>
        <v>10</v>
      </c>
      <c r="O1244" s="26">
        <f t="shared" si="364"/>
        <v>0.45774867896098959</v>
      </c>
      <c r="P1244" s="3">
        <f>IF(L1244&gt;'Power Curve'!$C$37,0,INDEX(Ci,$N1244,1)*POWER(1-O1244,3)+INDEX(Ci,$N1244,2)*3*O1244*POWER(1-O1244,2)+INDEX(Ci,$N1244,3)*3*POWER(O1244,2)*(1-O1244)+INDEX(Ci,$N1244,4)*POWER(O1244,3))</f>
        <v>1349.1131651427743</v>
      </c>
      <c r="Q1244" s="3">
        <f>MAX(0,MIN(P1244-V1244+W1244,'Power Curve'!$C$39))</f>
        <v>1354.2805963430485</v>
      </c>
      <c r="R1244" s="3">
        <f t="shared" si="365"/>
        <v>1202.800041198728</v>
      </c>
      <c r="S1244" s="3">
        <f t="shared" si="366"/>
        <v>151.48055514432053</v>
      </c>
      <c r="T1244" s="3">
        <f t="shared" si="367"/>
        <v>151.48055514432053</v>
      </c>
      <c r="V1244" s="37">
        <f t="array" ref="V1244">SUM(_xlfn.NORM.DIST($AD$3:$AD$1003,$L1244,$AA1244,FALSE)*WindSpeedStep*$AE$3:$AE$1003)/AG1244</f>
        <v>1355.6483904787349</v>
      </c>
      <c r="W1244" s="37">
        <f t="array" ref="W1244">SUM(_xlfn.NORM.DIST($AD$3:$AD$1003,$L1244,$AB1244,FALSE)*WindSpeedStep*$AE$3:$AE$1003)/AH1244</f>
        <v>1360.8158216790091</v>
      </c>
      <c r="Y1244" s="1">
        <f t="shared" si="368"/>
        <v>9</v>
      </c>
      <c r="Z1244" s="99">
        <f>IF(L1244&lt;'Power Curve'!$P$28,'Power Curve'!$Q$28,IF(L1244&gt;'Power Curve'!$P$29,'Power Curve'!$Q$29,INDEX(ReferenceTurbulence,Y1244)+(L1244-INDEX(ReferenceTurbulenceWindSpeed,Y1244))*(INDEX(ReferenceTurbulence,Y1244+1)-INDEX(ReferenceTurbulence,Y1244))/(INDEX(ReferenceTurbulenceWindSpeed,Y1244+1)-INDEX(ReferenceTurbulenceWindSpeed,Y1244))))</f>
        <v>0.12030544108732467</v>
      </c>
      <c r="AA1244" s="100">
        <f t="shared" si="374"/>
        <v>1.1356573091047673</v>
      </c>
      <c r="AB1244" s="29">
        <f t="shared" si="375"/>
        <v>0.71073661018658174</v>
      </c>
      <c r="AG1244" s="40">
        <f t="array" ref="AG1244">SUM(_xlfn.NORM.DIST($AD$3:$AD$1003,$F1244,$AA1244,FALSE)*WindSpeedStep)</f>
        <v>1.0000000000000033</v>
      </c>
      <c r="AH1244" s="40">
        <f t="array" ref="AH1244">SUM(_xlfn.NORM.DIST($AD$3:$AD$1003,$F1244,$AB1244,FALSE)*WindSpeedStep)</f>
        <v>1.0000000000000038</v>
      </c>
      <c r="AJ1244" s="47">
        <f t="shared" si="369"/>
        <v>9</v>
      </c>
      <c r="AK1244" s="83" t="b">
        <f>COUNTIF('Power Curve'!$D$2:$D$31,AJ1244)&gt;0</f>
        <v>1</v>
      </c>
      <c r="AL1244" s="83" t="b">
        <f t="shared" si="370"/>
        <v>0</v>
      </c>
      <c r="AM1244" s="83" t="b">
        <f t="shared" si="376"/>
        <v>1</v>
      </c>
      <c r="AN1244" s="47" t="str">
        <f t="shared" si="371"/>
        <v>Outer</v>
      </c>
      <c r="AO1244" s="48" t="str">
        <f t="shared" si="372"/>
        <v>0.8-0.9</v>
      </c>
      <c r="AP1244" s="49" t="str">
        <f t="shared" si="377"/>
        <v>7-8</v>
      </c>
      <c r="AQ1244" s="49" t="str">
        <f t="shared" si="378"/>
        <v>Feb</v>
      </c>
      <c r="AR1244" s="48" t="str">
        <f t="shared" si="379"/>
        <v>305-315</v>
      </c>
      <c r="AS1244" s="49" t="str">
        <f t="shared" si="373"/>
        <v>HWS-LTI</v>
      </c>
    </row>
    <row r="1245" spans="5:45" x14ac:dyDescent="0.3">
      <c r="E1245" s="15">
        <v>40965.333333333336</v>
      </c>
      <c r="F1245" s="21">
        <v>8.6199999999999992</v>
      </c>
      <c r="G1245" s="21">
        <v>976.76001739501953</v>
      </c>
      <c r="H1245" s="42">
        <v>1.2292838818302263</v>
      </c>
      <c r="I1245" s="35">
        <v>305.39999999999998</v>
      </c>
      <c r="J1245" s="43">
        <v>7.1925754060324837E-2</v>
      </c>
      <c r="K1245" s="44">
        <v>0.60449141042676702</v>
      </c>
      <c r="L1245" s="26">
        <f t="shared" si="361"/>
        <v>8.6300364896856845</v>
      </c>
      <c r="M1245" s="26">
        <f t="shared" si="362"/>
        <v>0.69184993520258198</v>
      </c>
      <c r="N1245" s="96">
        <f t="shared" si="363"/>
        <v>9</v>
      </c>
      <c r="O1245" s="26">
        <f t="shared" si="364"/>
        <v>0.62107017081256244</v>
      </c>
      <c r="P1245" s="3">
        <f>IF(L1245&gt;'Power Curve'!$C$37,0,INDEX(Ci,$N1245,1)*POWER(1-O1245,3)+INDEX(Ci,$N1245,2)*3*O1245*POWER(1-O1245,2)+INDEX(Ci,$N1245,3)*3*POWER(O1245,2)*(1-O1245)+INDEX(Ci,$N1245,4)*POWER(O1245,3))</f>
        <v>1074.637790016486</v>
      </c>
      <c r="Q1245" s="3">
        <f>MAX(0,MIN(P1245-V1245+W1245,'Power Curve'!$C$39))</f>
        <v>1054.7909474191586</v>
      </c>
      <c r="R1245" s="3">
        <f t="shared" si="365"/>
        <v>976.76001739501953</v>
      </c>
      <c r="S1245" s="3">
        <f t="shared" si="366"/>
        <v>78.030930024139025</v>
      </c>
      <c r="T1245" s="3">
        <f t="shared" si="367"/>
        <v>78.030930024139025</v>
      </c>
      <c r="V1245" s="37">
        <f t="array" ref="V1245">SUM(_xlfn.NORM.DIST($AD$3:$AD$1003,$L1245,$AA1245,FALSE)*WindSpeedStep*$AE$3:$AE$1003)/AG1245</f>
        <v>1079.386836970569</v>
      </c>
      <c r="W1245" s="37">
        <f t="array" ref="W1245">SUM(_xlfn.NORM.DIST($AD$3:$AD$1003,$L1245,$AB1245,FALSE)*WindSpeedStep*$AE$3:$AE$1003)/AH1245</f>
        <v>1059.5399943732416</v>
      </c>
      <c r="Y1245" s="1">
        <f t="shared" si="368"/>
        <v>8</v>
      </c>
      <c r="Z1245" s="99">
        <f>IF(L1245&lt;'Power Curve'!$P$28,'Power Curve'!$Q$28,IF(L1245&gt;'Power Curve'!$P$29,'Power Curve'!$Q$29,INDEX(ReferenceTurbulence,Y1245)+(L1245-INDEX(ReferenceTurbulenceWindSpeed,Y1245))*(INDEX(ReferenceTurbulence,Y1245+1)-INDEX(ReferenceTurbulence,Y1245))/(INDEX(ReferenceTurbulenceWindSpeed,Y1245+1)-INDEX(ReferenceTurbulenceWindSpeed,Y1245))))</f>
        <v>0.12011009302609321</v>
      </c>
      <c r="AA1245" s="100">
        <f t="shared" si="374"/>
        <v>1.0365544855947264</v>
      </c>
      <c r="AB1245" s="29">
        <f t="shared" si="375"/>
        <v>0.62072188208876167</v>
      </c>
      <c r="AG1245" s="40">
        <f t="array" ref="AG1245">SUM(_xlfn.NORM.DIST($AD$3:$AD$1003,$F1245,$AA1245,FALSE)*WindSpeedStep)</f>
        <v>1.0000000000000038</v>
      </c>
      <c r="AH1245" s="40">
        <f t="array" ref="AH1245">SUM(_xlfn.NORM.DIST($AD$3:$AD$1003,$F1245,$AB1245,FALSE)*WindSpeedStep)</f>
        <v>1.0000000000000036</v>
      </c>
      <c r="AJ1245" s="47">
        <f t="shared" si="369"/>
        <v>9</v>
      </c>
      <c r="AK1245" s="83" t="b">
        <f>COUNTIF('Power Curve'!$D$2:$D$31,AJ1245)&gt;0</f>
        <v>1</v>
      </c>
      <c r="AL1245" s="83" t="b">
        <f t="shared" si="370"/>
        <v>0</v>
      </c>
      <c r="AM1245" s="83" t="b">
        <f t="shared" si="376"/>
        <v>1</v>
      </c>
      <c r="AN1245" s="47" t="str">
        <f t="shared" si="371"/>
        <v>Outer</v>
      </c>
      <c r="AO1245" s="48" t="str">
        <f t="shared" si="372"/>
        <v>0.6-0.7</v>
      </c>
      <c r="AP1245" s="49" t="str">
        <f t="shared" si="377"/>
        <v>8-9</v>
      </c>
      <c r="AQ1245" s="49" t="str">
        <f t="shared" si="378"/>
        <v>Feb</v>
      </c>
      <c r="AR1245" s="48" t="str">
        <f t="shared" si="379"/>
        <v>305-315</v>
      </c>
      <c r="AS1245" s="49" t="str">
        <f t="shared" si="373"/>
        <v>HWS-LTI</v>
      </c>
    </row>
    <row r="1246" spans="5:45" x14ac:dyDescent="0.3">
      <c r="E1246" s="15">
        <v>40965.340277777781</v>
      </c>
      <c r="F1246" s="21">
        <v>8.4499999999999993</v>
      </c>
      <c r="G1246" s="21">
        <v>970.60999298095749</v>
      </c>
      <c r="H1246" s="42">
        <v>1.2297511787061557</v>
      </c>
      <c r="I1246" s="35">
        <v>305.3</v>
      </c>
      <c r="J1246" s="43">
        <v>6.2721893491124267E-2</v>
      </c>
      <c r="K1246" s="44">
        <v>0.60484794645638873</v>
      </c>
      <c r="L1246" s="26">
        <f t="shared" si="361"/>
        <v>8.4609103857051409</v>
      </c>
      <c r="M1246" s="26">
        <f t="shared" si="362"/>
        <v>0.66571095064091057</v>
      </c>
      <c r="N1246" s="96">
        <f t="shared" si="363"/>
        <v>9</v>
      </c>
      <c r="O1246" s="26">
        <f t="shared" si="364"/>
        <v>0.45202044986090234</v>
      </c>
      <c r="P1246" s="3">
        <f>IF(L1246&gt;'Power Curve'!$C$37,0,INDEX(Ci,$N1246,1)*POWER(1-O1246,3)+INDEX(Ci,$N1246,2)*3*O1246*POWER(1-O1246,2)+INDEX(Ci,$N1246,3)*3*POWER(O1246,2)*(1-O1246)+INDEX(Ci,$N1246,4)*POWER(O1246,3))</f>
        <v>1020.4769098538314</v>
      </c>
      <c r="Q1246" s="3">
        <f>MAX(0,MIN(P1246-V1246+W1246,'Power Curve'!$C$39))</f>
        <v>996.81843012464458</v>
      </c>
      <c r="R1246" s="3">
        <f t="shared" si="365"/>
        <v>970.60999298095749</v>
      </c>
      <c r="S1246" s="3">
        <f t="shared" si="366"/>
        <v>26.208437143687092</v>
      </c>
      <c r="T1246" s="3">
        <f t="shared" si="367"/>
        <v>26.208437143687092</v>
      </c>
      <c r="V1246" s="37">
        <f t="array" ref="V1246">SUM(_xlfn.NORM.DIST($AD$3:$AD$1003,$L1246,$AA1246,FALSE)*WindSpeedStep*$AE$3:$AE$1003)/AG1246</f>
        <v>1022.4129836495173</v>
      </c>
      <c r="W1246" s="37">
        <f t="array" ref="W1246">SUM(_xlfn.NORM.DIST($AD$3:$AD$1003,$L1246,$AB1246,FALSE)*WindSpeedStep*$AE$3:$AE$1003)/AH1246</f>
        <v>998.75450392033042</v>
      </c>
      <c r="Y1246" s="1">
        <f t="shared" si="368"/>
        <v>8</v>
      </c>
      <c r="Z1246" s="99">
        <f>IF(L1246&lt;'Power Curve'!$P$28,'Power Curve'!$Q$28,IF(L1246&gt;'Power Curve'!$P$29,'Power Curve'!$Q$29,INDEX(ReferenceTurbulence,Y1246)+(L1246-INDEX(ReferenceTurbulenceWindSpeed,Y1246))*(INDEX(ReferenceTurbulence,Y1246+1)-INDEX(ReferenceTurbulence,Y1246))/(INDEX(ReferenceTurbulenceWindSpeed,Y1246+1)-INDEX(ReferenceTurbulenceWindSpeed,Y1246))))</f>
        <v>0.11991579677629161</v>
      </c>
      <c r="AA1246" s="100">
        <f t="shared" si="374"/>
        <v>1.0145968103546328</v>
      </c>
      <c r="AB1246" s="29">
        <f t="shared" si="375"/>
        <v>0.53068432005014499</v>
      </c>
      <c r="AG1246" s="40">
        <f t="array" ref="AG1246">SUM(_xlfn.NORM.DIST($AD$3:$AD$1003,$F1246,$AA1246,FALSE)*WindSpeedStep)</f>
        <v>1.0000000000000033</v>
      </c>
      <c r="AH1246" s="40">
        <f t="array" ref="AH1246">SUM(_xlfn.NORM.DIST($AD$3:$AD$1003,$F1246,$AB1246,FALSE)*WindSpeedStep)</f>
        <v>1.0000000000000038</v>
      </c>
      <c r="AJ1246" s="47">
        <f t="shared" si="369"/>
        <v>8</v>
      </c>
      <c r="AK1246" s="83" t="b">
        <f>COUNTIF('Power Curve'!$D$2:$D$31,AJ1246)&gt;0</f>
        <v>1</v>
      </c>
      <c r="AL1246" s="83" t="b">
        <f t="shared" si="370"/>
        <v>0</v>
      </c>
      <c r="AM1246" s="83" t="b">
        <f t="shared" si="376"/>
        <v>1</v>
      </c>
      <c r="AN1246" s="47" t="str">
        <f t="shared" si="371"/>
        <v>Outer</v>
      </c>
      <c r="AO1246" s="48" t="str">
        <f t="shared" si="372"/>
        <v>0.6-0.7</v>
      </c>
      <c r="AP1246" s="49" t="str">
        <f t="shared" si="377"/>
        <v>8-9</v>
      </c>
      <c r="AQ1246" s="49" t="str">
        <f t="shared" si="378"/>
        <v>Feb</v>
      </c>
      <c r="AR1246" s="48" t="str">
        <f t="shared" si="379"/>
        <v>305-315</v>
      </c>
      <c r="AS1246" s="49" t="str">
        <f t="shared" si="373"/>
        <v>HWS-LTI</v>
      </c>
    </row>
    <row r="1247" spans="5:45" x14ac:dyDescent="0.3">
      <c r="E1247" s="15">
        <v>40965.347222222219</v>
      </c>
      <c r="F1247" s="21">
        <v>7.82</v>
      </c>
      <c r="G1247" s="21">
        <v>756.29002189636208</v>
      </c>
      <c r="H1247" s="42">
        <v>1.2301221300296168</v>
      </c>
      <c r="I1247" s="35">
        <v>303.5</v>
      </c>
      <c r="J1247" s="43">
        <v>9.462915601023017E-2</v>
      </c>
      <c r="K1247" s="44">
        <v>0.56943298106743578</v>
      </c>
      <c r="L1247" s="26">
        <f t="shared" si="361"/>
        <v>7.8308841791414876</v>
      </c>
      <c r="M1247" s="26">
        <f t="shared" si="362"/>
        <v>0.56833836947679761</v>
      </c>
      <c r="N1247" s="96">
        <f t="shared" si="363"/>
        <v>8</v>
      </c>
      <c r="O1247" s="26">
        <f t="shared" si="364"/>
        <v>0.82104612246103992</v>
      </c>
      <c r="P1247" s="3">
        <f>IF(L1247&gt;'Power Curve'!$C$37,0,INDEX(Ci,$N1247,1)*POWER(1-O1247,3)+INDEX(Ci,$N1247,2)*3*O1247*POWER(1-O1247,2)+INDEX(Ci,$N1247,3)*3*POWER(O1247,2)*(1-O1247)+INDEX(Ci,$N1247,4)*POWER(O1247,3))</f>
        <v>827.90639925669802</v>
      </c>
      <c r="Q1247" s="3">
        <f>MAX(0,MIN(P1247-V1247+W1247,'Power Curve'!$C$39))</f>
        <v>818.33389432730473</v>
      </c>
      <c r="R1247" s="3">
        <f t="shared" si="365"/>
        <v>756.29002189636208</v>
      </c>
      <c r="S1247" s="3">
        <f t="shared" si="366"/>
        <v>62.043872430942656</v>
      </c>
      <c r="T1247" s="3">
        <f t="shared" si="367"/>
        <v>62.043872430942656</v>
      </c>
      <c r="V1247" s="37">
        <f t="array" ref="V1247">SUM(_xlfn.NORM.DIST($AD$3:$AD$1003,$L1247,$AA1247,FALSE)*WindSpeedStep*$AE$3:$AE$1003)/AG1247</f>
        <v>822.29175797439098</v>
      </c>
      <c r="W1247" s="37">
        <f t="array" ref="W1247">SUM(_xlfn.NORM.DIST($AD$3:$AD$1003,$L1247,$AB1247,FALSE)*WindSpeedStep*$AE$3:$AE$1003)/AH1247</f>
        <v>812.71925304499769</v>
      </c>
      <c r="Y1247" s="1">
        <f t="shared" si="368"/>
        <v>7</v>
      </c>
      <c r="Z1247" s="99">
        <f>IF(L1247&lt;'Power Curve'!$P$28,'Power Curve'!$Q$28,IF(L1247&gt;'Power Curve'!$P$29,'Power Curve'!$Q$29,INDEX(ReferenceTurbulence,Y1247)+(L1247-INDEX(ReferenceTurbulenceWindSpeed,Y1247))*(INDEX(ReferenceTurbulence,Y1247+1)-INDEX(ReferenceTurbulence,Y1247))/(INDEX(ReferenceTurbulenceWindSpeed,Y1247+1)-INDEX(ReferenceTurbulenceWindSpeed,Y1247))))</f>
        <v>0.11944565369879445</v>
      </c>
      <c r="AA1247" s="100">
        <f t="shared" si="374"/>
        <v>0.93536507981710237</v>
      </c>
      <c r="AB1247" s="29">
        <f t="shared" si="375"/>
        <v>0.741029960686023</v>
      </c>
      <c r="AG1247" s="40">
        <f t="array" ref="AG1247">SUM(_xlfn.NORM.DIST($AD$3:$AD$1003,$F1247,$AA1247,FALSE)*WindSpeedStep)</f>
        <v>1.0000000000000031</v>
      </c>
      <c r="AH1247" s="40">
        <f t="array" ref="AH1247">SUM(_xlfn.NORM.DIST($AD$3:$AD$1003,$F1247,$AB1247,FALSE)*WindSpeedStep)</f>
        <v>1.0000000000000031</v>
      </c>
      <c r="AJ1247" s="47">
        <f t="shared" si="369"/>
        <v>8</v>
      </c>
      <c r="AK1247" s="83" t="b">
        <f>COUNTIF('Power Curve'!$D$2:$D$31,AJ1247)&gt;0</f>
        <v>1</v>
      </c>
      <c r="AL1247" s="83" t="b">
        <f t="shared" si="370"/>
        <v>0</v>
      </c>
      <c r="AM1247" s="83" t="b">
        <f t="shared" si="376"/>
        <v>1</v>
      </c>
      <c r="AN1247" s="47" t="str">
        <f t="shared" si="371"/>
        <v>Outer</v>
      </c>
      <c r="AO1247" s="48" t="str">
        <f t="shared" si="372"/>
        <v>0.5-0.6</v>
      </c>
      <c r="AP1247" s="49" t="str">
        <f t="shared" si="377"/>
        <v>8-9</v>
      </c>
      <c r="AQ1247" s="49" t="str">
        <f t="shared" si="378"/>
        <v>Feb</v>
      </c>
      <c r="AR1247" s="48" t="str">
        <f t="shared" si="379"/>
        <v>295-305</v>
      </c>
      <c r="AS1247" s="49" t="str">
        <f t="shared" si="373"/>
        <v>HWS-LTI</v>
      </c>
    </row>
    <row r="1248" spans="5:45" x14ac:dyDescent="0.3">
      <c r="E1248" s="15">
        <v>40965.354166666664</v>
      </c>
      <c r="F1248" s="21">
        <v>6.98</v>
      </c>
      <c r="G1248" s="21">
        <v>514.37997245788551</v>
      </c>
      <c r="H1248" s="42">
        <v>1.2296159641658966</v>
      </c>
      <c r="I1248" s="35">
        <v>311.2</v>
      </c>
      <c r="J1248" s="43">
        <v>0.12177650429799426</v>
      </c>
      <c r="K1248" s="44">
        <v>0.42769567525872199</v>
      </c>
      <c r="L1248" s="26">
        <f t="shared" si="361"/>
        <v>6.9887562028138053</v>
      </c>
      <c r="M1248" s="26">
        <f t="shared" si="362"/>
        <v>0.43818477606869105</v>
      </c>
      <c r="N1248" s="96">
        <f t="shared" si="363"/>
        <v>7</v>
      </c>
      <c r="O1248" s="26">
        <f t="shared" si="364"/>
        <v>0.97319477162604973</v>
      </c>
      <c r="P1248" s="3">
        <f>IF(L1248&gt;'Power Curve'!$C$37,0,INDEX(Ci,$N1248,1)*POWER(1-O1248,3)+INDEX(Ci,$N1248,2)*3*O1248*POWER(1-O1248,2)+INDEX(Ci,$N1248,3)*3*POWER(O1248,2)*(1-O1248)+INDEX(Ci,$N1248,4)*POWER(O1248,3))</f>
        <v>593.55700728376974</v>
      </c>
      <c r="Q1248" s="3">
        <f>MAX(0,MIN(P1248-V1248+W1248,'Power Curve'!$C$39))</f>
        <v>594.20848793854248</v>
      </c>
      <c r="R1248" s="3">
        <f t="shared" si="365"/>
        <v>514.37997245788551</v>
      </c>
      <c r="S1248" s="3">
        <f t="shared" si="366"/>
        <v>79.828515480656961</v>
      </c>
      <c r="T1248" s="3">
        <f t="shared" si="367"/>
        <v>79.828515480656961</v>
      </c>
      <c r="V1248" s="37">
        <f t="array" ref="V1248">SUM(_xlfn.NORM.DIST($AD$3:$AD$1003,$L1248,$AA1248,FALSE)*WindSpeedStep*$AE$3:$AE$1003)/AG1248</f>
        <v>591.16407088466917</v>
      </c>
      <c r="W1248" s="37">
        <f t="array" ref="W1248">SUM(_xlfn.NORM.DIST($AD$3:$AD$1003,$L1248,$AB1248,FALSE)*WindSpeedStep*$AE$3:$AE$1003)/AH1248</f>
        <v>591.81555153944191</v>
      </c>
      <c r="Y1248" s="1">
        <f t="shared" si="368"/>
        <v>6</v>
      </c>
      <c r="Z1248" s="99">
        <f>IF(L1248&lt;'Power Curve'!$P$28,'Power Curve'!$Q$28,IF(L1248&gt;'Power Curve'!$P$29,'Power Curve'!$Q$29,INDEX(ReferenceTurbulence,Y1248)+(L1248-INDEX(ReferenceTurbulenceWindSpeed,Y1248))*(INDEX(ReferenceTurbulence,Y1248+1)-INDEX(ReferenceTurbulence,Y1248))/(INDEX(ReferenceTurbulenceWindSpeed,Y1248+1)-INDEX(ReferenceTurbulenceWindSpeed,Y1248))))</f>
        <v>0.11972406181259145</v>
      </c>
      <c r="AA1248" s="100">
        <f t="shared" si="374"/>
        <v>0.83672227961881185</v>
      </c>
      <c r="AB1248" s="29">
        <f t="shared" si="375"/>
        <v>0.85106629976958936</v>
      </c>
      <c r="AG1248" s="40">
        <f t="array" ref="AG1248">SUM(_xlfn.NORM.DIST($AD$3:$AD$1003,$F1248,$AA1248,FALSE)*WindSpeedStep)</f>
        <v>1.0000000000000038</v>
      </c>
      <c r="AH1248" s="40">
        <f t="array" ref="AH1248">SUM(_xlfn.NORM.DIST($AD$3:$AD$1003,$F1248,$AB1248,FALSE)*WindSpeedStep)</f>
        <v>1.0000000000000031</v>
      </c>
      <c r="AJ1248" s="47">
        <f t="shared" si="369"/>
        <v>7</v>
      </c>
      <c r="AK1248" s="83" t="b">
        <f>COUNTIF('Power Curve'!$D$2:$D$31,AJ1248)&gt;0</f>
        <v>1</v>
      </c>
      <c r="AL1248" s="83" t="b">
        <f t="shared" si="370"/>
        <v>0</v>
      </c>
      <c r="AM1248" s="83" t="b">
        <f t="shared" si="376"/>
        <v>1</v>
      </c>
      <c r="AN1248" s="47" t="str">
        <f t="shared" si="371"/>
        <v>Outer</v>
      </c>
      <c r="AO1248" s="48" t="str">
        <f t="shared" si="372"/>
        <v>0.4-0.5</v>
      </c>
      <c r="AP1248" s="49" t="str">
        <f t="shared" si="377"/>
        <v>8-9</v>
      </c>
      <c r="AQ1248" s="49" t="str">
        <f t="shared" si="378"/>
        <v>Feb</v>
      </c>
      <c r="AR1248" s="48" t="str">
        <f t="shared" si="379"/>
        <v>305-315</v>
      </c>
      <c r="AS1248" s="49" t="str">
        <f t="shared" si="373"/>
        <v>Inner-TI</v>
      </c>
    </row>
    <row r="1249" spans="5:45" x14ac:dyDescent="0.3">
      <c r="E1249" s="15">
        <v>40965.361111111109</v>
      </c>
      <c r="F1249" s="21">
        <v>5.88</v>
      </c>
      <c r="G1249" s="21">
        <v>398.78001403808639</v>
      </c>
      <c r="H1249" s="42">
        <v>1.2299403752250622</v>
      </c>
      <c r="I1249" s="35">
        <v>310.39999999999998</v>
      </c>
      <c r="J1249" s="43">
        <v>0.16666666666666666</v>
      </c>
      <c r="K1249" s="44">
        <v>0.37621693529942996</v>
      </c>
      <c r="L1249" s="26">
        <f t="shared" si="361"/>
        <v>5.887893997794186</v>
      </c>
      <c r="M1249" s="26">
        <f t="shared" si="362"/>
        <v>0.26804297356583406</v>
      </c>
      <c r="N1249" s="96">
        <f t="shared" si="363"/>
        <v>6</v>
      </c>
      <c r="O1249" s="26">
        <f t="shared" si="364"/>
        <v>0.85696297590940296</v>
      </c>
      <c r="P1249" s="3">
        <f>IF(L1249&gt;'Power Curve'!$C$37,0,INDEX(Ci,$N1249,1)*POWER(1-O1249,3)+INDEX(Ci,$N1249,2)*3*O1249*POWER(1-O1249,2)+INDEX(Ci,$N1249,3)*3*POWER(O1249,2)*(1-O1249)+INDEX(Ci,$N1249,4)*POWER(O1249,3))</f>
        <v>343.15598882495578</v>
      </c>
      <c r="Q1249" s="3">
        <f>MAX(0,MIN(P1249-V1249+W1249,'Power Curve'!$C$39))</f>
        <v>351.06093588596269</v>
      </c>
      <c r="R1249" s="3">
        <f t="shared" si="365"/>
        <v>398.78001403808639</v>
      </c>
      <c r="S1249" s="3">
        <f t="shared" si="366"/>
        <v>-47.7190781521237</v>
      </c>
      <c r="T1249" s="3">
        <f t="shared" si="367"/>
        <v>47.7190781521237</v>
      </c>
      <c r="V1249" s="37">
        <f t="array" ref="V1249">SUM(_xlfn.NORM.DIST($AD$3:$AD$1003,$L1249,$AA1249,FALSE)*WindSpeedStep*$AE$3:$AE$1003)/AG1249</f>
        <v>348.26833566792476</v>
      </c>
      <c r="W1249" s="37">
        <f t="array" ref="W1249">SUM(_xlfn.NORM.DIST($AD$3:$AD$1003,$L1249,$AB1249,FALSE)*WindSpeedStep*$AE$3:$AE$1003)/AH1249</f>
        <v>356.17328272893167</v>
      </c>
      <c r="Y1249" s="1">
        <f t="shared" si="368"/>
        <v>5</v>
      </c>
      <c r="Z1249" s="99">
        <f>IF(L1249&lt;'Power Curve'!$P$28,'Power Curve'!$Q$28,IF(L1249&gt;'Power Curve'!$P$29,'Power Curve'!$Q$29,INDEX(ReferenceTurbulence,Y1249)+(L1249-INDEX(ReferenceTurbulenceWindSpeed,Y1249))*(INDEX(ReferenceTurbulence,Y1249+1)-INDEX(ReferenceTurbulence,Y1249))/(INDEX(ReferenceTurbulenceWindSpeed,Y1249+1)-INDEX(ReferenceTurbulenceWindSpeed,Y1249))))</f>
        <v>0.12105734977815601</v>
      </c>
      <c r="AA1249" s="100">
        <f t="shared" si="374"/>
        <v>0.71277284314767608</v>
      </c>
      <c r="AB1249" s="29">
        <f t="shared" si="375"/>
        <v>0.981315666299031</v>
      </c>
      <c r="AG1249" s="40">
        <f t="array" ref="AG1249">SUM(_xlfn.NORM.DIST($AD$3:$AD$1003,$F1249,$AA1249,FALSE)*WindSpeedStep)</f>
        <v>1.0000000000000036</v>
      </c>
      <c r="AH1249" s="40">
        <f t="array" ref="AH1249">SUM(_xlfn.NORM.DIST($AD$3:$AD$1003,$F1249,$AB1249,FALSE)*WindSpeedStep)</f>
        <v>0.99999999925534278</v>
      </c>
      <c r="AJ1249" s="47">
        <f t="shared" si="369"/>
        <v>6</v>
      </c>
      <c r="AK1249" s="83" t="b">
        <f>COUNTIF('Power Curve'!$D$2:$D$31,AJ1249)&gt;0</f>
        <v>1</v>
      </c>
      <c r="AL1249" s="83" t="b">
        <f t="shared" si="370"/>
        <v>0</v>
      </c>
      <c r="AM1249" s="83" t="b">
        <f t="shared" si="376"/>
        <v>1</v>
      </c>
      <c r="AN1249" s="47" t="str">
        <f t="shared" si="371"/>
        <v>Outer</v>
      </c>
      <c r="AO1249" s="48" t="str">
        <f t="shared" si="372"/>
        <v>0.2-0.3</v>
      </c>
      <c r="AP1249" s="49" t="str">
        <f t="shared" si="377"/>
        <v>8-9</v>
      </c>
      <c r="AQ1249" s="49" t="str">
        <f t="shared" si="378"/>
        <v>Feb</v>
      </c>
      <c r="AR1249" s="48" t="str">
        <f t="shared" si="379"/>
        <v>305-315</v>
      </c>
      <c r="AS1249" s="49" t="str">
        <f t="shared" si="373"/>
        <v>LWS-HTI</v>
      </c>
    </row>
    <row r="1250" spans="5:45" x14ac:dyDescent="0.3">
      <c r="E1250" s="15">
        <v>40965.368055555555</v>
      </c>
      <c r="F1250" s="21">
        <v>6.05</v>
      </c>
      <c r="G1250" s="21">
        <v>370.11999511718705</v>
      </c>
      <c r="H1250" s="42">
        <v>1.2304505128726573</v>
      </c>
      <c r="I1250" s="35">
        <v>310.89999999999998</v>
      </c>
      <c r="J1250" s="43">
        <v>0.13057851239669421</v>
      </c>
      <c r="K1250" s="44">
        <v>0.58908678143531368</v>
      </c>
      <c r="L1250" s="26">
        <f t="shared" si="361"/>
        <v>6.0589596778825898</v>
      </c>
      <c r="M1250" s="26">
        <f t="shared" si="362"/>
        <v>0.29448172586735338</v>
      </c>
      <c r="N1250" s="96">
        <f t="shared" si="363"/>
        <v>7</v>
      </c>
      <c r="O1250" s="26">
        <f t="shared" si="364"/>
        <v>2.8013602438693063E-2</v>
      </c>
      <c r="P1250" s="3">
        <f>IF(L1250&gt;'Power Curve'!$C$37,0,INDEX(Ci,$N1250,1)*POWER(1-O1250,3)+INDEX(Ci,$N1250,2)*3*O1250*POWER(1-O1250,2)+INDEX(Ci,$N1250,3)*3*POWER(O1250,2)*(1-O1250)+INDEX(Ci,$N1250,4)*POWER(O1250,3))</f>
        <v>374.28591566517485</v>
      </c>
      <c r="Q1250" s="3">
        <f>MAX(0,MIN(P1250-V1250+W1250,'Power Curve'!$C$39))</f>
        <v>375.90291857541189</v>
      </c>
      <c r="R1250" s="3">
        <f t="shared" si="365"/>
        <v>370.11999511718705</v>
      </c>
      <c r="S1250" s="3">
        <f t="shared" si="366"/>
        <v>5.7829234582248432</v>
      </c>
      <c r="T1250" s="3">
        <f t="shared" si="367"/>
        <v>5.7829234582248432</v>
      </c>
      <c r="V1250" s="37">
        <f t="array" ref="V1250">SUM(_xlfn.NORM.DIST($AD$3:$AD$1003,$L1250,$AA1250,FALSE)*WindSpeedStep*$AE$3:$AE$1003)/AG1250</f>
        <v>382.12542622144929</v>
      </c>
      <c r="W1250" s="37">
        <f t="array" ref="W1250">SUM(_xlfn.NORM.DIST($AD$3:$AD$1003,$L1250,$AB1250,FALSE)*WindSpeedStep*$AE$3:$AE$1003)/AH1250</f>
        <v>383.74242913168632</v>
      </c>
      <c r="Y1250" s="1">
        <f t="shared" si="368"/>
        <v>6</v>
      </c>
      <c r="Z1250" s="99">
        <f>IF(L1250&lt;'Power Curve'!$P$28,'Power Curve'!$Q$28,IF(L1250&gt;'Power Curve'!$P$29,'Power Curve'!$Q$29,INDEX(ReferenceTurbulence,Y1250)+(L1250-INDEX(ReferenceTurbulenceWindSpeed,Y1250))*(INDEX(ReferenceTurbulence,Y1250+1)-INDEX(ReferenceTurbulence,Y1250))/(INDEX(ReferenceTurbulenceWindSpeed,Y1250+1)-INDEX(ReferenceTurbulenceWindSpeed,Y1250))))</f>
        <v>0.12155176792288146</v>
      </c>
      <c r="AA1250" s="100">
        <f t="shared" si="374"/>
        <v>0.73647726062008112</v>
      </c>
      <c r="AB1250" s="29">
        <f t="shared" si="375"/>
        <v>0.79116994140946217</v>
      </c>
      <c r="AG1250" s="40">
        <f t="array" ref="AG1250">SUM(_xlfn.NORM.DIST($AD$3:$AD$1003,$F1250,$AA1250,FALSE)*WindSpeedStep)</f>
        <v>1.0000000000000038</v>
      </c>
      <c r="AH1250" s="40">
        <f t="array" ref="AH1250">SUM(_xlfn.NORM.DIST($AD$3:$AD$1003,$F1250,$AB1250,FALSE)*WindSpeedStep)</f>
        <v>0.99999999999999767</v>
      </c>
      <c r="AJ1250" s="47">
        <f t="shared" si="369"/>
        <v>6</v>
      </c>
      <c r="AK1250" s="83" t="b">
        <f>COUNTIF('Power Curve'!$D$2:$D$31,AJ1250)&gt;0</f>
        <v>1</v>
      </c>
      <c r="AL1250" s="83" t="b">
        <f t="shared" si="370"/>
        <v>0</v>
      </c>
      <c r="AM1250" s="83" t="b">
        <f t="shared" si="376"/>
        <v>1</v>
      </c>
      <c r="AN1250" s="47" t="str">
        <f t="shared" si="371"/>
        <v>Outer</v>
      </c>
      <c r="AO1250" s="48" t="str">
        <f t="shared" si="372"/>
        <v>0.2-0.3</v>
      </c>
      <c r="AP1250" s="49" t="str">
        <f t="shared" si="377"/>
        <v>8-9</v>
      </c>
      <c r="AQ1250" s="49" t="str">
        <f t="shared" si="378"/>
        <v>Feb</v>
      </c>
      <c r="AR1250" s="48" t="str">
        <f t="shared" si="379"/>
        <v>305-315</v>
      </c>
      <c r="AS1250" s="49" t="str">
        <f t="shared" si="373"/>
        <v>Inner-TI</v>
      </c>
    </row>
    <row r="1251" spans="5:45" x14ac:dyDescent="0.3">
      <c r="E1251" s="15">
        <v>40965.375</v>
      </c>
      <c r="F1251" s="21">
        <v>6.08</v>
      </c>
      <c r="G1251" s="21">
        <v>340.62000274658169</v>
      </c>
      <c r="H1251" s="42">
        <v>1.2311038362529676</v>
      </c>
      <c r="I1251" s="35">
        <v>309.10000000000002</v>
      </c>
      <c r="J1251" s="43">
        <v>9.3749999999999986E-2</v>
      </c>
      <c r="K1251" s="44">
        <v>0.60121126835317018</v>
      </c>
      <c r="L1251" s="26">
        <f t="shared" si="361"/>
        <v>6.0900815934668433</v>
      </c>
      <c r="M1251" s="26">
        <f t="shared" si="362"/>
        <v>0.2992917182448756</v>
      </c>
      <c r="N1251" s="96">
        <f t="shared" si="363"/>
        <v>7</v>
      </c>
      <c r="O1251" s="26">
        <f t="shared" si="364"/>
        <v>5.9650468968658901E-2</v>
      </c>
      <c r="P1251" s="3">
        <f>IF(L1251&gt;'Power Curve'!$C$37,0,INDEX(Ci,$N1251,1)*POWER(1-O1251,3)+INDEX(Ci,$N1251,2)*3*O1251*POWER(1-O1251,2)+INDEX(Ci,$N1251,3)*3*POWER(O1251,2)*(1-O1251)+INDEX(Ci,$N1251,4)*POWER(O1251,3))</f>
        <v>380.34227530339069</v>
      </c>
      <c r="Q1251" s="3">
        <f>MAX(0,MIN(P1251-V1251+W1251,'Power Curve'!$C$39))</f>
        <v>375.47102048988165</v>
      </c>
      <c r="R1251" s="3">
        <f t="shared" si="365"/>
        <v>340.62000274658169</v>
      </c>
      <c r="S1251" s="3">
        <f t="shared" si="366"/>
        <v>34.851017743299963</v>
      </c>
      <c r="T1251" s="3">
        <f t="shared" si="367"/>
        <v>34.851017743299963</v>
      </c>
      <c r="V1251" s="37">
        <f t="array" ref="V1251">SUM(_xlfn.NORM.DIST($AD$3:$AD$1003,$L1251,$AA1251,FALSE)*WindSpeedStep*$AE$3:$AE$1003)/AG1251</f>
        <v>388.40394529361879</v>
      </c>
      <c r="W1251" s="37">
        <f t="array" ref="W1251">SUM(_xlfn.NORM.DIST($AD$3:$AD$1003,$L1251,$AB1251,FALSE)*WindSpeedStep*$AE$3:$AE$1003)/AH1251</f>
        <v>383.53269048010975</v>
      </c>
      <c r="Y1251" s="1">
        <f t="shared" si="368"/>
        <v>6</v>
      </c>
      <c r="Z1251" s="99">
        <f>IF(L1251&lt;'Power Curve'!$P$28,'Power Curve'!$Q$28,IF(L1251&gt;'Power Curve'!$P$29,'Power Curve'!$Q$29,INDEX(ReferenceTurbulence,Y1251)+(L1251-INDEX(ReferenceTurbulenceWindSpeed,Y1251))*(INDEX(ReferenceTurbulence,Y1251+1)-INDEX(ReferenceTurbulence,Y1251))/(INDEX(ReferenceTurbulenceWindSpeed,Y1251+1)-INDEX(ReferenceTurbulenceWindSpeed,Y1251))))</f>
        <v>0.12149059140333975</v>
      </c>
      <c r="AA1251" s="100">
        <f t="shared" si="374"/>
        <v>0.7398876144848805</v>
      </c>
      <c r="AB1251" s="29">
        <f t="shared" si="375"/>
        <v>0.5709451493875165</v>
      </c>
      <c r="AG1251" s="40">
        <f t="array" ref="AG1251">SUM(_xlfn.NORM.DIST($AD$3:$AD$1003,$F1251,$AA1251,FALSE)*WindSpeedStep)</f>
        <v>1.0000000000000036</v>
      </c>
      <c r="AH1251" s="40">
        <f t="array" ref="AH1251">SUM(_xlfn.NORM.DIST($AD$3:$AD$1003,$F1251,$AB1251,FALSE)*WindSpeedStep)</f>
        <v>1.0000000000000038</v>
      </c>
      <c r="AJ1251" s="47">
        <f t="shared" si="369"/>
        <v>6</v>
      </c>
      <c r="AK1251" s="83" t="b">
        <f>COUNTIF('Power Curve'!$D$2:$D$31,AJ1251)&gt;0</f>
        <v>1</v>
      </c>
      <c r="AL1251" s="83" t="b">
        <f t="shared" si="370"/>
        <v>0</v>
      </c>
      <c r="AM1251" s="83" t="b">
        <f t="shared" si="376"/>
        <v>1</v>
      </c>
      <c r="AN1251" s="47" t="str">
        <f t="shared" si="371"/>
        <v>Outer</v>
      </c>
      <c r="AO1251" s="48" t="str">
        <f t="shared" si="372"/>
        <v>0.2-0.3</v>
      </c>
      <c r="AP1251" s="49" t="str">
        <f t="shared" si="377"/>
        <v>9-10</v>
      </c>
      <c r="AQ1251" s="49" t="str">
        <f t="shared" si="378"/>
        <v>Feb</v>
      </c>
      <c r="AR1251" s="48" t="str">
        <f t="shared" si="379"/>
        <v>305-315</v>
      </c>
      <c r="AS1251" s="49" t="str">
        <f t="shared" si="373"/>
        <v>LWS-LTI</v>
      </c>
    </row>
    <row r="1252" spans="5:45" x14ac:dyDescent="0.3">
      <c r="E1252" s="15">
        <v>40965.381944444445</v>
      </c>
      <c r="F1252" s="21">
        <v>6.19</v>
      </c>
      <c r="G1252" s="21">
        <v>398.65000915527338</v>
      </c>
      <c r="H1252" s="42">
        <v>1.2303149939695663</v>
      </c>
      <c r="I1252" s="35">
        <v>306.89999999999998</v>
      </c>
      <c r="J1252" s="43">
        <v>0.12277867528271405</v>
      </c>
      <c r="K1252" s="44">
        <v>0.6013246373011496</v>
      </c>
      <c r="L1252" s="26">
        <f t="shared" si="361"/>
        <v>6.1989394137287208</v>
      </c>
      <c r="M1252" s="26">
        <f t="shared" si="362"/>
        <v>0.31611604527821013</v>
      </c>
      <c r="N1252" s="96">
        <f t="shared" si="363"/>
        <v>7</v>
      </c>
      <c r="O1252" s="26">
        <f t="shared" si="364"/>
        <v>0.17030947776407265</v>
      </c>
      <c r="P1252" s="3">
        <f>IF(L1252&gt;'Power Curve'!$C$37,0,INDEX(Ci,$N1252,1)*POWER(1-O1252,3)+INDEX(Ci,$N1252,2)*3*O1252*POWER(1-O1252,2)+INDEX(Ci,$N1252,3)*3*POWER(O1252,2)*(1-O1252)+INDEX(Ci,$N1252,4)*POWER(O1252,3))</f>
        <v>402.53965598325971</v>
      </c>
      <c r="Q1252" s="3">
        <f>MAX(0,MIN(P1252-V1252+W1252,'Power Curve'!$C$39))</f>
        <v>402.84758487882027</v>
      </c>
      <c r="R1252" s="3">
        <f t="shared" si="365"/>
        <v>398.65000915527338</v>
      </c>
      <c r="S1252" s="3">
        <f t="shared" si="366"/>
        <v>4.1975757235468905</v>
      </c>
      <c r="T1252" s="3">
        <f t="shared" si="367"/>
        <v>4.1975757235468905</v>
      </c>
      <c r="V1252" s="37">
        <f t="array" ref="V1252">SUM(_xlfn.NORM.DIST($AD$3:$AD$1003,$L1252,$AA1252,FALSE)*WindSpeedStep*$AE$3:$AE$1003)/AG1252</f>
        <v>410.72596909163008</v>
      </c>
      <c r="W1252" s="37">
        <f t="array" ref="W1252">SUM(_xlfn.NORM.DIST($AD$3:$AD$1003,$L1252,$AB1252,FALSE)*WindSpeedStep*$AE$3:$AE$1003)/AH1252</f>
        <v>411.03389798719064</v>
      </c>
      <c r="Y1252" s="1">
        <f t="shared" si="368"/>
        <v>6</v>
      </c>
      <c r="Z1252" s="99">
        <f>IF(L1252&lt;'Power Curve'!$P$28,'Power Curve'!$Q$28,IF(L1252&gt;'Power Curve'!$P$29,'Power Curve'!$Q$29,INDEX(ReferenceTurbulence,Y1252)+(L1252-INDEX(ReferenceTurbulenceWindSpeed,Y1252))*(INDEX(ReferenceTurbulence,Y1252+1)-INDEX(ReferenceTurbulence,Y1252))/(INDEX(ReferenceTurbulenceWindSpeed,Y1252+1)-INDEX(ReferenceTurbulenceWindSpeed,Y1252))))</f>
        <v>0.1212766089911553</v>
      </c>
      <c r="AA1252" s="100">
        <f t="shared" si="374"/>
        <v>0.75178635143863959</v>
      </c>
      <c r="AB1252" s="29">
        <f t="shared" si="375"/>
        <v>0.76109756937541639</v>
      </c>
      <c r="AG1252" s="40">
        <f t="array" ref="AG1252">SUM(_xlfn.NORM.DIST($AD$3:$AD$1003,$F1252,$AA1252,FALSE)*WindSpeedStep)</f>
        <v>1.0000000000000031</v>
      </c>
      <c r="AH1252" s="40">
        <f t="array" ref="AH1252">SUM(_xlfn.NORM.DIST($AD$3:$AD$1003,$F1252,$AB1252,FALSE)*WindSpeedStep)</f>
        <v>1.0000000000000031</v>
      </c>
      <c r="AJ1252" s="47">
        <f t="shared" si="369"/>
        <v>6</v>
      </c>
      <c r="AK1252" s="83" t="b">
        <f>COUNTIF('Power Curve'!$D$2:$D$31,AJ1252)&gt;0</f>
        <v>1</v>
      </c>
      <c r="AL1252" s="83" t="b">
        <f t="shared" si="370"/>
        <v>0</v>
      </c>
      <c r="AM1252" s="83" t="b">
        <f t="shared" si="376"/>
        <v>1</v>
      </c>
      <c r="AN1252" s="47" t="str">
        <f t="shared" si="371"/>
        <v>Outer</v>
      </c>
      <c r="AO1252" s="48" t="str">
        <f t="shared" si="372"/>
        <v>0.3-0.4</v>
      </c>
      <c r="AP1252" s="49" t="str">
        <f t="shared" si="377"/>
        <v>9-10</v>
      </c>
      <c r="AQ1252" s="49" t="str">
        <f t="shared" si="378"/>
        <v>Feb</v>
      </c>
      <c r="AR1252" s="48" t="str">
        <f t="shared" si="379"/>
        <v>305-315</v>
      </c>
      <c r="AS1252" s="49" t="str">
        <f t="shared" si="373"/>
        <v>Inner-TI</v>
      </c>
    </row>
    <row r="1253" spans="5:45" x14ac:dyDescent="0.3">
      <c r="E1253" s="15">
        <v>40965.388888888891</v>
      </c>
      <c r="F1253" s="21">
        <v>6.91</v>
      </c>
      <c r="G1253" s="21">
        <v>577.4900045394902</v>
      </c>
      <c r="H1253" s="42">
        <v>1.2288328533633113</v>
      </c>
      <c r="I1253" s="35">
        <v>304.89999999999998</v>
      </c>
      <c r="J1253" s="43">
        <v>9.5513748191027495E-2</v>
      </c>
      <c r="K1253" s="44">
        <v>0.54721680701057185</v>
      </c>
      <c r="L1253" s="26">
        <f t="shared" si="361"/>
        <v>6.9171993039510866</v>
      </c>
      <c r="M1253" s="26">
        <f t="shared" si="362"/>
        <v>0.42712542668009013</v>
      </c>
      <c r="N1253" s="96">
        <f t="shared" si="363"/>
        <v>7</v>
      </c>
      <c r="O1253" s="26">
        <f t="shared" si="364"/>
        <v>0.90045387454054027</v>
      </c>
      <c r="P1253" s="3">
        <f>IF(L1253&gt;'Power Curve'!$C$37,0,INDEX(Ci,$N1253,1)*POWER(1-O1253,3)+INDEX(Ci,$N1253,2)*3*O1253*POWER(1-O1253,2)+INDEX(Ci,$N1253,3)*3*POWER(O1253,2)*(1-O1253)+INDEX(Ci,$N1253,4)*POWER(O1253,3))</f>
        <v>575.19209816135924</v>
      </c>
      <c r="Q1253" s="3">
        <f>MAX(0,MIN(P1253-V1253+W1253,'Power Curve'!$C$39))</f>
        <v>568.31472003806107</v>
      </c>
      <c r="R1253" s="3">
        <f t="shared" si="365"/>
        <v>577.4900045394902</v>
      </c>
      <c r="S1253" s="3">
        <f t="shared" si="366"/>
        <v>-9.1752845014291324</v>
      </c>
      <c r="T1253" s="3">
        <f t="shared" si="367"/>
        <v>9.1752845014291324</v>
      </c>
      <c r="V1253" s="37">
        <f t="array" ref="V1253">SUM(_xlfn.NORM.DIST($AD$3:$AD$1003,$L1253,$AA1253,FALSE)*WindSpeedStep*$AE$3:$AE$1003)/AG1253</f>
        <v>573.42525476526032</v>
      </c>
      <c r="W1253" s="37">
        <f t="array" ref="W1253">SUM(_xlfn.NORM.DIST($AD$3:$AD$1003,$L1253,$AB1253,FALSE)*WindSpeedStep*$AE$3:$AE$1003)/AH1253</f>
        <v>566.54787664196215</v>
      </c>
      <c r="Y1253" s="1">
        <f t="shared" si="368"/>
        <v>6</v>
      </c>
      <c r="Z1253" s="99">
        <f>IF(L1253&lt;'Power Curve'!$P$28,'Power Curve'!$Q$28,IF(L1253&gt;'Power Curve'!$P$29,'Power Curve'!$Q$29,INDEX(ReferenceTurbulence,Y1253)+(L1253-INDEX(ReferenceTurbulenceWindSpeed,Y1253))*(INDEX(ReferenceTurbulence,Y1253+1)-INDEX(ReferenceTurbulence,Y1253))/(INDEX(ReferenceTurbulenceWindSpeed,Y1253+1)-INDEX(ReferenceTurbulenceWindSpeed,Y1253))))</f>
        <v>0.11986472159973624</v>
      </c>
      <c r="AA1253" s="100">
        <f t="shared" si="374"/>
        <v>0.82912816881798634</v>
      </c>
      <c r="AB1253" s="29">
        <f t="shared" si="375"/>
        <v>0.66068763250473472</v>
      </c>
      <c r="AG1253" s="40">
        <f t="array" ref="AG1253">SUM(_xlfn.NORM.DIST($AD$3:$AD$1003,$F1253,$AA1253,FALSE)*WindSpeedStep)</f>
        <v>1.0000000000000038</v>
      </c>
      <c r="AH1253" s="40">
        <f t="array" ref="AH1253">SUM(_xlfn.NORM.DIST($AD$3:$AD$1003,$F1253,$AB1253,FALSE)*WindSpeedStep)</f>
        <v>1.0000000000000036</v>
      </c>
      <c r="AJ1253" s="47">
        <f t="shared" si="369"/>
        <v>7</v>
      </c>
      <c r="AK1253" s="83" t="b">
        <f>COUNTIF('Power Curve'!$D$2:$D$31,AJ1253)&gt;0</f>
        <v>1</v>
      </c>
      <c r="AL1253" s="83" t="b">
        <f t="shared" si="370"/>
        <v>0</v>
      </c>
      <c r="AM1253" s="83" t="b">
        <f t="shared" si="376"/>
        <v>1</v>
      </c>
      <c r="AN1253" s="47" t="str">
        <f t="shared" si="371"/>
        <v>Outer</v>
      </c>
      <c r="AO1253" s="48" t="str">
        <f t="shared" si="372"/>
        <v>0.4-0.5</v>
      </c>
      <c r="AP1253" s="49" t="str">
        <f t="shared" si="377"/>
        <v>9-10</v>
      </c>
      <c r="AQ1253" s="49" t="str">
        <f t="shared" si="378"/>
        <v>Feb</v>
      </c>
      <c r="AR1253" s="48" t="str">
        <f t="shared" si="379"/>
        <v>295-305</v>
      </c>
      <c r="AS1253" s="49" t="str">
        <f t="shared" si="373"/>
        <v>LWS-LTI</v>
      </c>
    </row>
    <row r="1254" spans="5:45" x14ac:dyDescent="0.3">
      <c r="E1254" s="15">
        <v>40965.395833333336</v>
      </c>
      <c r="F1254" s="21">
        <v>6.72</v>
      </c>
      <c r="G1254" s="21">
        <v>548.81002235412575</v>
      </c>
      <c r="H1254" s="42">
        <v>1.2281855401395536</v>
      </c>
      <c r="I1254" s="35">
        <v>302.8</v>
      </c>
      <c r="J1254" s="43">
        <v>0.12351190476190477</v>
      </c>
      <c r="K1254" s="44">
        <v>0.50725349004438425</v>
      </c>
      <c r="L1254" s="26">
        <f t="shared" si="361"/>
        <v>6.7258199457868315</v>
      </c>
      <c r="M1254" s="26">
        <f t="shared" si="362"/>
        <v>0.39754712994918734</v>
      </c>
      <c r="N1254" s="96">
        <f t="shared" si="363"/>
        <v>7</v>
      </c>
      <c r="O1254" s="26">
        <f t="shared" si="364"/>
        <v>0.7059079059788721</v>
      </c>
      <c r="P1254" s="3">
        <f>IF(L1254&gt;'Power Curve'!$C$37,0,INDEX(Ci,$N1254,1)*POWER(1-O1254,3)+INDEX(Ci,$N1254,2)*3*O1254*POWER(1-O1254,2)+INDEX(Ci,$N1254,3)*3*POWER(O1254,2)*(1-O1254)+INDEX(Ci,$N1254,4)*POWER(O1254,3))</f>
        <v>526.41889340003206</v>
      </c>
      <c r="Q1254" s="3">
        <f>MAX(0,MIN(P1254-V1254+W1254,'Power Curve'!$C$39))</f>
        <v>527.36148186287721</v>
      </c>
      <c r="R1254" s="3">
        <f t="shared" si="365"/>
        <v>548.81002235412575</v>
      </c>
      <c r="S1254" s="3">
        <f t="shared" si="366"/>
        <v>-21.448540491248536</v>
      </c>
      <c r="T1254" s="3">
        <f t="shared" si="367"/>
        <v>21.448540491248536</v>
      </c>
      <c r="V1254" s="37">
        <f t="array" ref="V1254">SUM(_xlfn.NORM.DIST($AD$3:$AD$1003,$L1254,$AA1254,FALSE)*WindSpeedStep*$AE$3:$AE$1003)/AG1254</f>
        <v>527.36237575653104</v>
      </c>
      <c r="W1254" s="37">
        <f t="array" ref="W1254">SUM(_xlfn.NORM.DIST($AD$3:$AD$1003,$L1254,$AB1254,FALSE)*WindSpeedStep*$AE$3:$AE$1003)/AH1254</f>
        <v>528.30496421937619</v>
      </c>
      <c r="Y1254" s="1">
        <f t="shared" si="368"/>
        <v>6</v>
      </c>
      <c r="Z1254" s="99">
        <f>IF(L1254&lt;'Power Curve'!$P$28,'Power Curve'!$Q$28,IF(L1254&gt;'Power Curve'!$P$29,'Power Curve'!$Q$29,INDEX(ReferenceTurbulence,Y1254)+(L1254-INDEX(ReferenceTurbulenceWindSpeed,Y1254))*(INDEX(ReferenceTurbulence,Y1254+1)-INDEX(ReferenceTurbulence,Y1254))/(INDEX(ReferenceTurbulenceWindSpeed,Y1254+1)-INDEX(ReferenceTurbulenceWindSpeed,Y1254))))</f>
        <v>0.12024091704994624</v>
      </c>
      <c r="AA1254" s="100">
        <f t="shared" si="374"/>
        <v>0.80871875819422834</v>
      </c>
      <c r="AB1254" s="29">
        <f t="shared" si="375"/>
        <v>0.83071883258974266</v>
      </c>
      <c r="AG1254" s="40">
        <f t="array" ref="AG1254">SUM(_xlfn.NORM.DIST($AD$3:$AD$1003,$F1254,$AA1254,FALSE)*WindSpeedStep)</f>
        <v>1.0000000000000029</v>
      </c>
      <c r="AH1254" s="40">
        <f t="array" ref="AH1254">SUM(_xlfn.NORM.DIST($AD$3:$AD$1003,$F1254,$AB1254,FALSE)*WindSpeedStep)</f>
        <v>1.0000000000000031</v>
      </c>
      <c r="AJ1254" s="47">
        <f t="shared" si="369"/>
        <v>7</v>
      </c>
      <c r="AK1254" s="83" t="b">
        <f>COUNTIF('Power Curve'!$D$2:$D$31,AJ1254)&gt;0</f>
        <v>1</v>
      </c>
      <c r="AL1254" s="83" t="b">
        <f t="shared" si="370"/>
        <v>0</v>
      </c>
      <c r="AM1254" s="83" t="b">
        <f t="shared" si="376"/>
        <v>1</v>
      </c>
      <c r="AN1254" s="47" t="str">
        <f t="shared" si="371"/>
        <v>Outer</v>
      </c>
      <c r="AO1254" s="48" t="str">
        <f t="shared" si="372"/>
        <v>0.3-0.4</v>
      </c>
      <c r="AP1254" s="49" t="str">
        <f t="shared" si="377"/>
        <v>9-10</v>
      </c>
      <c r="AQ1254" s="49" t="str">
        <f t="shared" si="378"/>
        <v>Feb</v>
      </c>
      <c r="AR1254" s="48" t="str">
        <f t="shared" si="379"/>
        <v>295-305</v>
      </c>
      <c r="AS1254" s="49" t="str">
        <f t="shared" si="373"/>
        <v>Inner-TI</v>
      </c>
    </row>
    <row r="1255" spans="5:45" x14ac:dyDescent="0.3">
      <c r="E1255" s="15">
        <v>40965.402777777781</v>
      </c>
      <c r="F1255" s="21">
        <v>6.07</v>
      </c>
      <c r="G1255" s="21">
        <v>451.30998992919922</v>
      </c>
      <c r="H1255" s="42">
        <v>1.2276355893606721</v>
      </c>
      <c r="I1255" s="35">
        <v>302.7</v>
      </c>
      <c r="J1255" s="43">
        <v>0.12026359143327842</v>
      </c>
      <c r="K1255" s="44">
        <v>0.43170752803767137</v>
      </c>
      <c r="L1255" s="26">
        <f t="shared" si="361"/>
        <v>6.0743500864906901</v>
      </c>
      <c r="M1255" s="26">
        <f t="shared" si="362"/>
        <v>0.29686036312994429</v>
      </c>
      <c r="N1255" s="96">
        <f t="shared" si="363"/>
        <v>7</v>
      </c>
      <c r="O1255" s="26">
        <f t="shared" si="364"/>
        <v>4.3658664570487435E-2</v>
      </c>
      <c r="P1255" s="3">
        <f>IF(L1255&gt;'Power Curve'!$C$37,0,INDEX(Ci,$N1255,1)*POWER(1-O1255,3)+INDEX(Ci,$N1255,2)*3*O1255*POWER(1-O1255,2)+INDEX(Ci,$N1255,3)*3*POWER(O1255,2)*(1-O1255)+INDEX(Ci,$N1255,4)*POWER(O1255,3))</f>
        <v>377.26401425557543</v>
      </c>
      <c r="Q1255" s="3">
        <f>MAX(0,MIN(P1255-V1255+W1255,'Power Curve'!$C$39))</f>
        <v>377.040426221242</v>
      </c>
      <c r="R1255" s="3">
        <f t="shared" si="365"/>
        <v>451.30998992919922</v>
      </c>
      <c r="S1255" s="3">
        <f t="shared" si="366"/>
        <v>-74.269563707957218</v>
      </c>
      <c r="T1255" s="3">
        <f t="shared" si="367"/>
        <v>74.269563707957218</v>
      </c>
      <c r="V1255" s="37">
        <f t="array" ref="V1255">SUM(_xlfn.NORM.DIST($AD$3:$AD$1003,$L1255,$AA1255,FALSE)*WindSpeedStep*$AE$3:$AE$1003)/AG1255</f>
        <v>385.2246774927309</v>
      </c>
      <c r="W1255" s="37">
        <f t="array" ref="W1255">SUM(_xlfn.NORM.DIST($AD$3:$AD$1003,$L1255,$AB1255,FALSE)*WindSpeedStep*$AE$3:$AE$1003)/AH1255</f>
        <v>385.00108945839747</v>
      </c>
      <c r="Y1255" s="1">
        <f t="shared" si="368"/>
        <v>6</v>
      </c>
      <c r="Z1255" s="99">
        <f>IF(L1255&lt;'Power Curve'!$P$28,'Power Curve'!$Q$28,IF(L1255&gt;'Power Curve'!$P$29,'Power Curve'!$Q$29,INDEX(ReferenceTurbulence,Y1255)+(L1255-INDEX(ReferenceTurbulenceWindSpeed,Y1255))*(INDEX(ReferenceTurbulence,Y1255+1)-INDEX(ReferenceTurbulence,Y1255))/(INDEX(ReferenceTurbulenceWindSpeed,Y1255+1)-INDEX(ReferenceTurbulenceWindSpeed,Y1255))))</f>
        <v>0.12152151491257367</v>
      </c>
      <c r="AA1255" s="100">
        <f t="shared" si="374"/>
        <v>0.73816422461967157</v>
      </c>
      <c r="AB1255" s="29">
        <f t="shared" si="375"/>
        <v>0.73052315702441573</v>
      </c>
      <c r="AG1255" s="40">
        <f t="array" ref="AG1255">SUM(_xlfn.NORM.DIST($AD$3:$AD$1003,$F1255,$AA1255,FALSE)*WindSpeedStep)</f>
        <v>1.0000000000000038</v>
      </c>
      <c r="AH1255" s="40">
        <f t="array" ref="AH1255">SUM(_xlfn.NORM.DIST($AD$3:$AD$1003,$F1255,$AB1255,FALSE)*WindSpeedStep)</f>
        <v>1.0000000000000036</v>
      </c>
      <c r="AJ1255" s="47">
        <f t="shared" si="369"/>
        <v>6</v>
      </c>
      <c r="AK1255" s="83" t="b">
        <f>COUNTIF('Power Curve'!$D$2:$D$31,AJ1255)&gt;0</f>
        <v>1</v>
      </c>
      <c r="AL1255" s="83" t="b">
        <f t="shared" si="370"/>
        <v>0</v>
      </c>
      <c r="AM1255" s="83" t="b">
        <f t="shared" si="376"/>
        <v>1</v>
      </c>
      <c r="AN1255" s="47" t="str">
        <f t="shared" si="371"/>
        <v>Outer</v>
      </c>
      <c r="AO1255" s="48" t="str">
        <f t="shared" si="372"/>
        <v>0.2-0.3</v>
      </c>
      <c r="AP1255" s="49" t="str">
        <f t="shared" si="377"/>
        <v>9-10</v>
      </c>
      <c r="AQ1255" s="49" t="str">
        <f t="shared" si="378"/>
        <v>Feb</v>
      </c>
      <c r="AR1255" s="48" t="str">
        <f t="shared" si="379"/>
        <v>295-305</v>
      </c>
      <c r="AS1255" s="49" t="str">
        <f t="shared" si="373"/>
        <v>Inner-TI</v>
      </c>
    </row>
    <row r="1256" spans="5:45" x14ac:dyDescent="0.3">
      <c r="E1256" s="15">
        <v>40965.409722222219</v>
      </c>
      <c r="F1256" s="21">
        <v>6.34</v>
      </c>
      <c r="G1256" s="21">
        <v>519.83996963500977</v>
      </c>
      <c r="H1256" s="42">
        <v>1.2273125630029083</v>
      </c>
      <c r="I1256" s="35">
        <v>296.3</v>
      </c>
      <c r="J1256" s="43">
        <v>0.13564668769716087</v>
      </c>
      <c r="K1256" s="44">
        <v>0.1771313293737444</v>
      </c>
      <c r="L1256" s="26">
        <f t="shared" si="361"/>
        <v>6.3439870565940844</v>
      </c>
      <c r="M1256" s="26">
        <f t="shared" si="362"/>
        <v>0.33853362605569159</v>
      </c>
      <c r="N1256" s="96">
        <f t="shared" si="363"/>
        <v>7</v>
      </c>
      <c r="O1256" s="26">
        <f t="shared" si="364"/>
        <v>0.31775711495705589</v>
      </c>
      <c r="P1256" s="3">
        <f>IF(L1256&gt;'Power Curve'!$C$37,0,INDEX(Ci,$N1256,1)*POWER(1-O1256,3)+INDEX(Ci,$N1256,2)*3*O1256*POWER(1-O1256,2)+INDEX(Ci,$N1256,3)*3*POWER(O1256,2)*(1-O1256)+INDEX(Ci,$N1256,4)*POWER(O1256,3))</f>
        <v>434.29184193063242</v>
      </c>
      <c r="Q1256" s="3">
        <f>MAX(0,MIN(P1256-V1256+W1256,'Power Curve'!$C$39))</f>
        <v>437.78033667429565</v>
      </c>
      <c r="R1256" s="3">
        <f t="shared" si="365"/>
        <v>519.83996963500977</v>
      </c>
      <c r="S1256" s="3">
        <f t="shared" si="366"/>
        <v>-82.059632960714112</v>
      </c>
      <c r="T1256" s="3">
        <f t="shared" si="367"/>
        <v>82.059632960714112</v>
      </c>
      <c r="V1256" s="37">
        <f t="array" ref="V1256">SUM(_xlfn.NORM.DIST($AD$3:$AD$1003,$L1256,$AA1256,FALSE)*WindSpeedStep*$AE$3:$AE$1003)/AG1256</f>
        <v>441.38138971083521</v>
      </c>
      <c r="W1256" s="37">
        <f t="array" ref="W1256">SUM(_xlfn.NORM.DIST($AD$3:$AD$1003,$L1256,$AB1256,FALSE)*WindSpeedStep*$AE$3:$AE$1003)/AH1256</f>
        <v>444.86988445449845</v>
      </c>
      <c r="Y1256" s="1">
        <f t="shared" si="368"/>
        <v>6</v>
      </c>
      <c r="Z1256" s="99">
        <f>IF(L1256&lt;'Power Curve'!$P$28,'Power Curve'!$Q$28,IF(L1256&gt;'Power Curve'!$P$29,'Power Curve'!$Q$29,INDEX(ReferenceTurbulence,Y1256)+(L1256-INDEX(ReferenceTurbulenceWindSpeed,Y1256))*(INDEX(ReferenceTurbulence,Y1256+1)-INDEX(ReferenceTurbulence,Y1256))/(INDEX(ReferenceTurbulenceWindSpeed,Y1256+1)-INDEX(ReferenceTurbulenceWindSpeed,Y1256))))</f>
        <v>0.12099148804690592</v>
      </c>
      <c r="AA1256" s="100">
        <f t="shared" si="374"/>
        <v>0.76756843412762898</v>
      </c>
      <c r="AB1256" s="29">
        <f t="shared" si="375"/>
        <v>0.8605408310206486</v>
      </c>
      <c r="AG1256" s="40">
        <f t="array" ref="AG1256">SUM(_xlfn.NORM.DIST($AD$3:$AD$1003,$F1256,$AA1256,FALSE)*WindSpeedStep)</f>
        <v>1.0000000000000033</v>
      </c>
      <c r="AH1256" s="40">
        <f t="array" ref="AH1256">SUM(_xlfn.NORM.DIST($AD$3:$AD$1003,$F1256,$AB1256,FALSE)*WindSpeedStep)</f>
        <v>0.99999999999994882</v>
      </c>
      <c r="AJ1256" s="47">
        <f t="shared" si="369"/>
        <v>6</v>
      </c>
      <c r="AK1256" s="83" t="b">
        <f>COUNTIF('Power Curve'!$D$2:$D$31,AJ1256)&gt;0</f>
        <v>1</v>
      </c>
      <c r="AL1256" s="83" t="b">
        <f t="shared" si="370"/>
        <v>0</v>
      </c>
      <c r="AM1256" s="83" t="b">
        <f t="shared" si="376"/>
        <v>1</v>
      </c>
      <c r="AN1256" s="47" t="str">
        <f t="shared" si="371"/>
        <v>Inner</v>
      </c>
      <c r="AO1256" s="48" t="str">
        <f t="shared" si="372"/>
        <v>0.3-0.4</v>
      </c>
      <c r="AP1256" s="49" t="str">
        <f t="shared" si="377"/>
        <v>9-10</v>
      </c>
      <c r="AQ1256" s="49" t="str">
        <f t="shared" si="378"/>
        <v>Feb</v>
      </c>
      <c r="AR1256" s="48" t="str">
        <f t="shared" si="379"/>
        <v>295-305</v>
      </c>
      <c r="AS1256" s="49" t="str">
        <f t="shared" si="373"/>
        <v>Inner-TI</v>
      </c>
    </row>
    <row r="1257" spans="5:45" x14ac:dyDescent="0.3">
      <c r="E1257" s="15">
        <v>40965.416666666664</v>
      </c>
      <c r="F1257" s="21">
        <v>6.73</v>
      </c>
      <c r="G1257" s="21">
        <v>602.61997032165527</v>
      </c>
      <c r="H1257" s="42">
        <v>1.2270358194817801</v>
      </c>
      <c r="I1257" s="35">
        <v>295.89999999999998</v>
      </c>
      <c r="J1257" s="43">
        <v>0.10995542347696879</v>
      </c>
      <c r="K1257" s="44">
        <v>0.22880290198563502</v>
      </c>
      <c r="L1257" s="26">
        <f t="shared" si="361"/>
        <v>6.7337261176078123</v>
      </c>
      <c r="M1257" s="26">
        <f t="shared" si="362"/>
        <v>0.39876905429029508</v>
      </c>
      <c r="N1257" s="96">
        <f t="shared" si="363"/>
        <v>7</v>
      </c>
      <c r="O1257" s="26">
        <f t="shared" si="364"/>
        <v>0.71394489528263783</v>
      </c>
      <c r="P1257" s="3">
        <f>IF(L1257&gt;'Power Curve'!$C$37,0,INDEX(Ci,$N1257,1)*POWER(1-O1257,3)+INDEX(Ci,$N1257,2)*3*O1257*POWER(1-O1257,2)+INDEX(Ci,$N1257,3)*3*POWER(O1257,2)*(1-O1257)+INDEX(Ci,$N1257,4)*POWER(O1257,3))</f>
        <v>528.41420906916233</v>
      </c>
      <c r="Q1257" s="3">
        <f>MAX(0,MIN(P1257-V1257+W1257,'Power Curve'!$C$39))</f>
        <v>525.54622753525234</v>
      </c>
      <c r="R1257" s="3">
        <f t="shared" si="365"/>
        <v>602.61997032165527</v>
      </c>
      <c r="S1257" s="3">
        <f t="shared" si="366"/>
        <v>-77.073742786402931</v>
      </c>
      <c r="T1257" s="3">
        <f t="shared" si="367"/>
        <v>77.073742786402931</v>
      </c>
      <c r="V1257" s="37">
        <f t="array" ref="V1257">SUM(_xlfn.NORM.DIST($AD$3:$AD$1003,$L1257,$AA1257,FALSE)*WindSpeedStep*$AE$3:$AE$1003)/AG1257</f>
        <v>529.2256976180887</v>
      </c>
      <c r="W1257" s="37">
        <f t="array" ref="W1257">SUM(_xlfn.NORM.DIST($AD$3:$AD$1003,$L1257,$AB1257,FALSE)*WindSpeedStep*$AE$3:$AE$1003)/AH1257</f>
        <v>526.35771608417872</v>
      </c>
      <c r="Y1257" s="1">
        <f t="shared" si="368"/>
        <v>6</v>
      </c>
      <c r="Z1257" s="99">
        <f>IF(L1257&lt;'Power Curve'!$P$28,'Power Curve'!$Q$28,IF(L1257&gt;'Power Curve'!$P$29,'Power Curve'!$Q$29,INDEX(ReferenceTurbulence,Y1257)+(L1257-INDEX(ReferenceTurbulenceWindSpeed,Y1257))*(INDEX(ReferenceTurbulence,Y1257+1)-INDEX(ReferenceTurbulence,Y1257))/(INDEX(ReferenceTurbulenceWindSpeed,Y1257+1)-INDEX(ReferenceTurbulenceWindSpeed,Y1257))))</f>
        <v>0.12022537584479141</v>
      </c>
      <c r="AA1257" s="100">
        <f t="shared" si="374"/>
        <v>0.80956475332528732</v>
      </c>
      <c r="AB1257" s="29">
        <f t="shared" si="375"/>
        <v>0.74040970683949192</v>
      </c>
      <c r="AG1257" s="40">
        <f t="array" ref="AG1257">SUM(_xlfn.NORM.DIST($AD$3:$AD$1003,$F1257,$AA1257,FALSE)*WindSpeedStep)</f>
        <v>1.0000000000000038</v>
      </c>
      <c r="AH1257" s="40">
        <f t="array" ref="AH1257">SUM(_xlfn.NORM.DIST($AD$3:$AD$1003,$F1257,$AB1257,FALSE)*WindSpeedStep)</f>
        <v>1.0000000000000036</v>
      </c>
      <c r="AJ1257" s="47">
        <f t="shared" si="369"/>
        <v>7</v>
      </c>
      <c r="AK1257" s="83" t="b">
        <f>COUNTIF('Power Curve'!$D$2:$D$31,AJ1257)&gt;0</f>
        <v>1</v>
      </c>
      <c r="AL1257" s="83" t="b">
        <f t="shared" si="370"/>
        <v>0</v>
      </c>
      <c r="AM1257" s="83" t="b">
        <f t="shared" si="376"/>
        <v>1</v>
      </c>
      <c r="AN1257" s="47" t="str">
        <f t="shared" si="371"/>
        <v>Inner</v>
      </c>
      <c r="AO1257" s="48" t="str">
        <f t="shared" si="372"/>
        <v>0.3-0.4</v>
      </c>
      <c r="AP1257" s="49" t="str">
        <f t="shared" si="377"/>
        <v>10-11</v>
      </c>
      <c r="AQ1257" s="49" t="str">
        <f t="shared" si="378"/>
        <v>Feb</v>
      </c>
      <c r="AR1257" s="48" t="str">
        <f t="shared" si="379"/>
        <v>295-305</v>
      </c>
      <c r="AS1257" s="49" t="str">
        <f t="shared" si="373"/>
        <v>Inner-TI</v>
      </c>
    </row>
    <row r="1258" spans="5:45" x14ac:dyDescent="0.3">
      <c r="E1258" s="15">
        <v>40965.423611111109</v>
      </c>
      <c r="F1258" s="21">
        <v>6.41</v>
      </c>
      <c r="G1258" s="21">
        <v>370.89000701904331</v>
      </c>
      <c r="H1258" s="42">
        <v>1.2262523890648092</v>
      </c>
      <c r="I1258" s="35">
        <v>300.39999999999998</v>
      </c>
      <c r="J1258" s="43">
        <v>9.2043681747269887E-2</v>
      </c>
      <c r="K1258" s="44">
        <v>0.23887164764958285</v>
      </c>
      <c r="L1258" s="26">
        <f t="shared" si="361"/>
        <v>6.4121836951538791</v>
      </c>
      <c r="M1258" s="26">
        <f t="shared" si="362"/>
        <v>0.34907363638240863</v>
      </c>
      <c r="N1258" s="96">
        <f t="shared" si="363"/>
        <v>7</v>
      </c>
      <c r="O1258" s="26">
        <f t="shared" si="364"/>
        <v>0.38708215203800522</v>
      </c>
      <c r="P1258" s="3">
        <f>IF(L1258&gt;'Power Curve'!$C$37,0,INDEX(Ci,$N1258,1)*POWER(1-O1258,3)+INDEX(Ci,$N1258,2)*3*O1258*POWER(1-O1258,2)+INDEX(Ci,$N1258,3)*3*POWER(O1258,2)*(1-O1258)+INDEX(Ci,$N1258,4)*POWER(O1258,3))</f>
        <v>449.95722851172911</v>
      </c>
      <c r="Q1258" s="3">
        <f>MAX(0,MIN(P1258-V1258+W1258,'Power Curve'!$C$39))</f>
        <v>443.27371256734222</v>
      </c>
      <c r="R1258" s="3">
        <f t="shared" si="365"/>
        <v>370.89000701904331</v>
      </c>
      <c r="S1258" s="3">
        <f t="shared" si="366"/>
        <v>72.383705548298906</v>
      </c>
      <c r="T1258" s="3">
        <f t="shared" si="367"/>
        <v>72.383705548298906</v>
      </c>
      <c r="V1258" s="37">
        <f t="array" ref="V1258">SUM(_xlfn.NORM.DIST($AD$3:$AD$1003,$L1258,$AA1258,FALSE)*WindSpeedStep*$AE$3:$AE$1003)/AG1258</f>
        <v>456.16853045419862</v>
      </c>
      <c r="W1258" s="37">
        <f t="array" ref="W1258">SUM(_xlfn.NORM.DIST($AD$3:$AD$1003,$L1258,$AB1258,FALSE)*WindSpeedStep*$AE$3:$AE$1003)/AH1258</f>
        <v>449.48501450981172</v>
      </c>
      <c r="Y1258" s="1">
        <f t="shared" si="368"/>
        <v>6</v>
      </c>
      <c r="Z1258" s="99">
        <f>IF(L1258&lt;'Power Curve'!$P$28,'Power Curve'!$Q$28,IF(L1258&gt;'Power Curve'!$P$29,'Power Curve'!$Q$29,INDEX(ReferenceTurbulence,Y1258)+(L1258-INDEX(ReferenceTurbulenceWindSpeed,Y1258))*(INDEX(ReferenceTurbulence,Y1258+1)-INDEX(ReferenceTurbulence,Y1258))/(INDEX(ReferenceTurbulenceWindSpeed,Y1258+1)-INDEX(ReferenceTurbulenceWindSpeed,Y1258))))</f>
        <v>0.12085743354180203</v>
      </c>
      <c r="AA1258" s="100">
        <f t="shared" si="374"/>
        <v>0.77496006479488655</v>
      </c>
      <c r="AB1258" s="29">
        <f t="shared" si="375"/>
        <v>0.59020099534177672</v>
      </c>
      <c r="AG1258" s="40">
        <f t="array" ref="AG1258">SUM(_xlfn.NORM.DIST($AD$3:$AD$1003,$F1258,$AA1258,FALSE)*WindSpeedStep)</f>
        <v>1.000000000000004</v>
      </c>
      <c r="AH1258" s="40">
        <f t="array" ref="AH1258">SUM(_xlfn.NORM.DIST($AD$3:$AD$1003,$F1258,$AB1258,FALSE)*WindSpeedStep)</f>
        <v>1.0000000000000038</v>
      </c>
      <c r="AJ1258" s="47">
        <f t="shared" si="369"/>
        <v>6</v>
      </c>
      <c r="AK1258" s="83" t="b">
        <f>COUNTIF('Power Curve'!$D$2:$D$31,AJ1258)&gt;0</f>
        <v>1</v>
      </c>
      <c r="AL1258" s="83" t="b">
        <f t="shared" si="370"/>
        <v>0</v>
      </c>
      <c r="AM1258" s="83" t="b">
        <f t="shared" si="376"/>
        <v>1</v>
      </c>
      <c r="AN1258" s="47" t="str">
        <f t="shared" si="371"/>
        <v>Outer</v>
      </c>
      <c r="AO1258" s="48" t="str">
        <f t="shared" si="372"/>
        <v>0.3-0.4</v>
      </c>
      <c r="AP1258" s="49" t="str">
        <f t="shared" si="377"/>
        <v>10-11</v>
      </c>
      <c r="AQ1258" s="49" t="str">
        <f t="shared" si="378"/>
        <v>Feb</v>
      </c>
      <c r="AR1258" s="48" t="str">
        <f t="shared" si="379"/>
        <v>295-305</v>
      </c>
      <c r="AS1258" s="49" t="str">
        <f t="shared" si="373"/>
        <v>LWS-LTI</v>
      </c>
    </row>
    <row r="1259" spans="5:45" x14ac:dyDescent="0.3">
      <c r="E1259" s="15">
        <v>40965.430555555555</v>
      </c>
      <c r="F1259" s="21">
        <v>5.86</v>
      </c>
      <c r="G1259" s="21">
        <v>292.01000976562489</v>
      </c>
      <c r="H1259" s="42">
        <v>1.2260729509597281</v>
      </c>
      <c r="I1259" s="35">
        <v>302.60000000000002</v>
      </c>
      <c r="J1259" s="43">
        <v>0.10068259385665528</v>
      </c>
      <c r="K1259" s="44">
        <v>0.17111971232175335</v>
      </c>
      <c r="L1259" s="26">
        <f t="shared" si="361"/>
        <v>5.8617103830813262</v>
      </c>
      <c r="M1259" s="26">
        <f t="shared" si="362"/>
        <v>0.26399621150699226</v>
      </c>
      <c r="N1259" s="96">
        <f t="shared" si="363"/>
        <v>6</v>
      </c>
      <c r="O1259" s="26">
        <f t="shared" si="364"/>
        <v>0.83086530229207989</v>
      </c>
      <c r="P1259" s="3">
        <f>IF(L1259&gt;'Power Curve'!$C$37,0,INDEX(Ci,$N1259,1)*POWER(1-O1259,3)+INDEX(Ci,$N1259,2)*3*O1259*POWER(1-O1259,2)+INDEX(Ci,$N1259,3)*3*POWER(O1259,2)*(1-O1259)+INDEX(Ci,$N1259,4)*POWER(O1259,3))</f>
        <v>338.66232394467397</v>
      </c>
      <c r="Q1259" s="3">
        <f>MAX(0,MIN(P1259-V1259+W1259,'Power Curve'!$C$39))</f>
        <v>336.25169971653753</v>
      </c>
      <c r="R1259" s="3">
        <f t="shared" si="365"/>
        <v>292.01000976562489</v>
      </c>
      <c r="S1259" s="3">
        <f t="shared" si="366"/>
        <v>44.241689950912644</v>
      </c>
      <c r="T1259" s="3">
        <f t="shared" si="367"/>
        <v>44.241689950912644</v>
      </c>
      <c r="V1259" s="37">
        <f t="array" ref="V1259">SUM(_xlfn.NORM.DIST($AD$3:$AD$1003,$L1259,$AA1259,FALSE)*WindSpeedStep*$AE$3:$AE$1003)/AG1259</f>
        <v>343.19627593730922</v>
      </c>
      <c r="W1259" s="37">
        <f t="array" ref="W1259">SUM(_xlfn.NORM.DIST($AD$3:$AD$1003,$L1259,$AB1259,FALSE)*WindSpeedStep*$AE$3:$AE$1003)/AH1259</f>
        <v>340.78565170917278</v>
      </c>
      <c r="Y1259" s="1">
        <f t="shared" si="368"/>
        <v>5</v>
      </c>
      <c r="Z1259" s="99">
        <f>IF(L1259&lt;'Power Curve'!$P$28,'Power Curve'!$Q$28,IF(L1259&gt;'Power Curve'!$P$29,'Power Curve'!$Q$29,INDEX(ReferenceTurbulence,Y1259)+(L1259-INDEX(ReferenceTurbulenceWindSpeed,Y1259))*(INDEX(ReferenceTurbulence,Y1259+1)-INDEX(ReferenceTurbulence,Y1259))/(INDEX(ReferenceTurbulenceWindSpeed,Y1259+1)-INDEX(ReferenceTurbulenceWindSpeed,Y1259))))</f>
        <v>0.12095725765800378</v>
      </c>
      <c r="AA1259" s="100">
        <f t="shared" si="374"/>
        <v>0.70901641312296404</v>
      </c>
      <c r="AB1259" s="29">
        <f t="shared" si="375"/>
        <v>0.59017220580511642</v>
      </c>
      <c r="AG1259" s="40">
        <f t="array" ref="AG1259">SUM(_xlfn.NORM.DIST($AD$3:$AD$1003,$F1259,$AA1259,FALSE)*WindSpeedStep)</f>
        <v>1.0000000000000036</v>
      </c>
      <c r="AH1259" s="40">
        <f t="array" ref="AH1259">SUM(_xlfn.NORM.DIST($AD$3:$AD$1003,$F1259,$AB1259,FALSE)*WindSpeedStep)</f>
        <v>1.0000000000000036</v>
      </c>
      <c r="AJ1259" s="47">
        <f t="shared" si="369"/>
        <v>6</v>
      </c>
      <c r="AK1259" s="83" t="b">
        <f>COUNTIF('Power Curve'!$D$2:$D$31,AJ1259)&gt;0</f>
        <v>1</v>
      </c>
      <c r="AL1259" s="83" t="b">
        <f t="shared" si="370"/>
        <v>0</v>
      </c>
      <c r="AM1259" s="83" t="b">
        <f t="shared" si="376"/>
        <v>1</v>
      </c>
      <c r="AN1259" s="47" t="str">
        <f t="shared" si="371"/>
        <v>Inner</v>
      </c>
      <c r="AO1259" s="48" t="str">
        <f t="shared" si="372"/>
        <v>0.2-0.3</v>
      </c>
      <c r="AP1259" s="49" t="str">
        <f t="shared" si="377"/>
        <v>10-11</v>
      </c>
      <c r="AQ1259" s="49" t="str">
        <f t="shared" si="378"/>
        <v>Feb</v>
      </c>
      <c r="AR1259" s="48" t="str">
        <f t="shared" si="379"/>
        <v>295-305</v>
      </c>
      <c r="AS1259" s="49" t="str">
        <f t="shared" si="373"/>
        <v>Inner-TI</v>
      </c>
    </row>
    <row r="1260" spans="5:45" x14ac:dyDescent="0.3">
      <c r="E1260" s="15">
        <v>40965.4375</v>
      </c>
      <c r="F1260" s="21">
        <v>5.68</v>
      </c>
      <c r="G1260" s="21">
        <v>323.45000076293934</v>
      </c>
      <c r="H1260" s="42">
        <v>1.2253369284871263</v>
      </c>
      <c r="I1260" s="35">
        <v>300.10000000000002</v>
      </c>
      <c r="J1260" s="43">
        <v>0.14260563380281691</v>
      </c>
      <c r="K1260" s="44">
        <v>0.145938595656912</v>
      </c>
      <c r="L1260" s="26">
        <f t="shared" si="361"/>
        <v>5.6805207015995629</v>
      </c>
      <c r="M1260" s="26">
        <f t="shared" si="362"/>
        <v>0.23599276215460369</v>
      </c>
      <c r="N1260" s="96">
        <f t="shared" si="363"/>
        <v>6</v>
      </c>
      <c r="O1260" s="26">
        <f t="shared" si="364"/>
        <v>0.65027033013128888</v>
      </c>
      <c r="P1260" s="3">
        <f>IF(L1260&gt;'Power Curve'!$C$37,0,INDEX(Ci,$N1260,1)*POWER(1-O1260,3)+INDEX(Ci,$N1260,2)*3*O1260*POWER(1-O1260,2)+INDEX(Ci,$N1260,3)*3*POWER(O1260,2)*(1-O1260)+INDEX(Ci,$N1260,4)*POWER(O1260,3))</f>
        <v>309.11401353450549</v>
      </c>
      <c r="Q1260" s="3">
        <f>MAX(0,MIN(P1260-V1260+W1260,'Power Curve'!$C$39))</f>
        <v>311.46367900612603</v>
      </c>
      <c r="R1260" s="3">
        <f t="shared" si="365"/>
        <v>323.45000076293934</v>
      </c>
      <c r="S1260" s="3">
        <f t="shared" si="366"/>
        <v>-11.986321756813311</v>
      </c>
      <c r="T1260" s="3">
        <f t="shared" si="367"/>
        <v>11.986321756813311</v>
      </c>
      <c r="V1260" s="37">
        <f t="array" ref="V1260">SUM(_xlfn.NORM.DIST($AD$3:$AD$1003,$L1260,$AA1260,FALSE)*WindSpeedStep*$AE$3:$AE$1003)/AG1260</f>
        <v>308.82679251375481</v>
      </c>
      <c r="W1260" s="37">
        <f t="array" ref="W1260">SUM(_xlfn.NORM.DIST($AD$3:$AD$1003,$L1260,$AB1260,FALSE)*WindSpeedStep*$AE$3:$AE$1003)/AH1260</f>
        <v>311.17645798537535</v>
      </c>
      <c r="Y1260" s="1">
        <f t="shared" si="368"/>
        <v>5</v>
      </c>
      <c r="Z1260" s="99">
        <f>IF(L1260&lt;'Power Curve'!$P$28,'Power Curve'!$Q$28,IF(L1260&gt;'Power Curve'!$P$29,'Power Curve'!$Q$29,INDEX(ReferenceTurbulence,Y1260)+(L1260-INDEX(ReferenceTurbulenceWindSpeed,Y1260))*(INDEX(ReferenceTurbulence,Y1260+1)-INDEX(ReferenceTurbulence,Y1260))/(INDEX(ReferenceTurbulenceWindSpeed,Y1260+1)-INDEX(ReferenceTurbulenceWindSpeed,Y1260))))</f>
        <v>0.12026462375057349</v>
      </c>
      <c r="AA1260" s="100">
        <f t="shared" si="374"/>
        <v>0.68316568488521523</v>
      </c>
      <c r="AB1260" s="29">
        <f t="shared" si="375"/>
        <v>0.81007425498162788</v>
      </c>
      <c r="AG1260" s="40">
        <f t="array" ref="AG1260">SUM(_xlfn.NORM.DIST($AD$3:$AD$1003,$F1260,$AA1260,FALSE)*WindSpeedStep)</f>
        <v>1.0000000000000036</v>
      </c>
      <c r="AH1260" s="40">
        <f t="array" ref="AH1260">SUM(_xlfn.NORM.DIST($AD$3:$AD$1003,$F1260,$AB1260,FALSE)*WindSpeedStep)</f>
        <v>0.99999999999927225</v>
      </c>
      <c r="AJ1260" s="47">
        <f t="shared" si="369"/>
        <v>6</v>
      </c>
      <c r="AK1260" s="83" t="b">
        <f>COUNTIF('Power Curve'!$D$2:$D$31,AJ1260)&gt;0</f>
        <v>1</v>
      </c>
      <c r="AL1260" s="83" t="b">
        <f t="shared" si="370"/>
        <v>0</v>
      </c>
      <c r="AM1260" s="83" t="b">
        <f t="shared" si="376"/>
        <v>1</v>
      </c>
      <c r="AN1260" s="47" t="str">
        <f t="shared" si="371"/>
        <v>Outer</v>
      </c>
      <c r="AO1260" s="48" t="str">
        <f t="shared" si="372"/>
        <v>0.2-0.3</v>
      </c>
      <c r="AP1260" s="49" t="str">
        <f t="shared" si="377"/>
        <v>10-11</v>
      </c>
      <c r="AQ1260" s="49" t="str">
        <f t="shared" si="378"/>
        <v>Feb</v>
      </c>
      <c r="AR1260" s="48" t="str">
        <f t="shared" si="379"/>
        <v>295-305</v>
      </c>
      <c r="AS1260" s="49" t="str">
        <f t="shared" si="373"/>
        <v>LWS-HTI</v>
      </c>
    </row>
    <row r="1261" spans="5:45" x14ac:dyDescent="0.3">
      <c r="E1261" s="15">
        <v>40965.444444444445</v>
      </c>
      <c r="F1261" s="21">
        <v>6.18</v>
      </c>
      <c r="G1261" s="21">
        <v>503.12001037597634</v>
      </c>
      <c r="H1261" s="42">
        <v>1.2251580497453602</v>
      </c>
      <c r="I1261" s="35">
        <v>301.10000000000002</v>
      </c>
      <c r="J1261" s="43">
        <v>0.11003236245954694</v>
      </c>
      <c r="K1261" s="44">
        <v>0.10883052200401616</v>
      </c>
      <c r="L1261" s="26">
        <f t="shared" si="361"/>
        <v>6.1802657701830261</v>
      </c>
      <c r="M1261" s="26">
        <f t="shared" si="362"/>
        <v>0.31322997347224446</v>
      </c>
      <c r="N1261" s="96">
        <f t="shared" si="363"/>
        <v>7</v>
      </c>
      <c r="O1261" s="26">
        <f t="shared" si="364"/>
        <v>0.15132685547387498</v>
      </c>
      <c r="P1261" s="3">
        <f>IF(L1261&gt;'Power Curve'!$C$37,0,INDEX(Ci,$N1261,1)*POWER(1-O1261,3)+INDEX(Ci,$N1261,2)*3*O1261*POWER(1-O1261,2)+INDEX(Ci,$N1261,3)*3*POWER(O1261,2)*(1-O1261)+INDEX(Ci,$N1261,4)*POWER(O1261,3))</f>
        <v>398.62520709632236</v>
      </c>
      <c r="Q1261" s="3">
        <f>MAX(0,MIN(P1261-V1261+W1261,'Power Curve'!$C$39))</f>
        <v>396.39930709564658</v>
      </c>
      <c r="R1261" s="3">
        <f t="shared" si="365"/>
        <v>503.12001037597634</v>
      </c>
      <c r="S1261" s="3">
        <f t="shared" si="366"/>
        <v>-106.72070328032976</v>
      </c>
      <c r="T1261" s="3">
        <f t="shared" si="367"/>
        <v>106.72070328032976</v>
      </c>
      <c r="V1261" s="37">
        <f t="array" ref="V1261">SUM(_xlfn.NORM.DIST($AD$3:$AD$1003,$L1261,$AA1261,FALSE)*WindSpeedStep*$AE$3:$AE$1003)/AG1261</f>
        <v>406.85604554093209</v>
      </c>
      <c r="W1261" s="37">
        <f t="array" ref="W1261">SUM(_xlfn.NORM.DIST($AD$3:$AD$1003,$L1261,$AB1261,FALSE)*WindSpeedStep*$AE$3:$AE$1003)/AH1261</f>
        <v>404.63014554025631</v>
      </c>
      <c r="Y1261" s="1">
        <f t="shared" si="368"/>
        <v>6</v>
      </c>
      <c r="Z1261" s="99">
        <f>IF(L1261&lt;'Power Curve'!$P$28,'Power Curve'!$Q$28,IF(L1261&gt;'Power Curve'!$P$29,'Power Curve'!$Q$29,INDEX(ReferenceTurbulence,Y1261)+(L1261-INDEX(ReferenceTurbulenceWindSpeed,Y1261))*(INDEX(ReferenceTurbulence,Y1261+1)-INDEX(ReferenceTurbulence,Y1261))/(INDEX(ReferenceTurbulenceWindSpeed,Y1261+1)-INDEX(ReferenceTurbulenceWindSpeed,Y1261))))</f>
        <v>0.12131331587432242</v>
      </c>
      <c r="AA1261" s="100">
        <f t="shared" si="374"/>
        <v>0.74974853356547599</v>
      </c>
      <c r="AB1261" s="29">
        <f t="shared" si="375"/>
        <v>0.6800292433211097</v>
      </c>
      <c r="AG1261" s="40">
        <f t="array" ref="AG1261">SUM(_xlfn.NORM.DIST($AD$3:$AD$1003,$F1261,$AA1261,FALSE)*WindSpeedStep)</f>
        <v>1.0000000000000036</v>
      </c>
      <c r="AH1261" s="40">
        <f t="array" ref="AH1261">SUM(_xlfn.NORM.DIST($AD$3:$AD$1003,$F1261,$AB1261,FALSE)*WindSpeedStep)</f>
        <v>1.0000000000000033</v>
      </c>
      <c r="AJ1261" s="47">
        <f t="shared" si="369"/>
        <v>6</v>
      </c>
      <c r="AK1261" s="83" t="b">
        <f>COUNTIF('Power Curve'!$D$2:$D$31,AJ1261)&gt;0</f>
        <v>1</v>
      </c>
      <c r="AL1261" s="83" t="b">
        <f t="shared" si="370"/>
        <v>0</v>
      </c>
      <c r="AM1261" s="83" t="b">
        <f t="shared" si="376"/>
        <v>1</v>
      </c>
      <c r="AN1261" s="47" t="str">
        <f t="shared" si="371"/>
        <v>Inner</v>
      </c>
      <c r="AO1261" s="48" t="str">
        <f t="shared" si="372"/>
        <v>0.3-0.4</v>
      </c>
      <c r="AP1261" s="49" t="str">
        <f t="shared" si="377"/>
        <v>10-11</v>
      </c>
      <c r="AQ1261" s="49" t="str">
        <f t="shared" si="378"/>
        <v>Feb</v>
      </c>
      <c r="AR1261" s="48" t="str">
        <f t="shared" si="379"/>
        <v>295-305</v>
      </c>
      <c r="AS1261" s="49" t="str">
        <f t="shared" si="373"/>
        <v>Inner-TI</v>
      </c>
    </row>
    <row r="1262" spans="5:45" x14ac:dyDescent="0.3">
      <c r="E1262" s="15">
        <v>40965.451388888891</v>
      </c>
      <c r="F1262" s="21">
        <v>6.8</v>
      </c>
      <c r="G1262" s="21">
        <v>580.0299854278569</v>
      </c>
      <c r="H1262" s="42">
        <v>1.2245151134401071</v>
      </c>
      <c r="I1262" s="35">
        <v>294.5</v>
      </c>
      <c r="J1262" s="43">
        <v>8.9705882352941177E-2</v>
      </c>
      <c r="K1262" s="44">
        <v>0.14729863452608358</v>
      </c>
      <c r="L1262" s="26">
        <f t="shared" si="361"/>
        <v>6.7991026765317972</v>
      </c>
      <c r="M1262" s="26">
        <f t="shared" si="362"/>
        <v>0.40887321221854622</v>
      </c>
      <c r="N1262" s="96">
        <f t="shared" si="363"/>
        <v>7</v>
      </c>
      <c r="O1262" s="26">
        <f t="shared" si="364"/>
        <v>0.78040319098963629</v>
      </c>
      <c r="P1262" s="3">
        <f>IF(L1262&gt;'Power Curve'!$C$37,0,INDEX(Ci,$N1262,1)*POWER(1-O1262,3)+INDEX(Ci,$N1262,2)*3*O1262*POWER(1-O1262,2)+INDEX(Ci,$N1262,3)*3*POWER(O1262,2)*(1-O1262)+INDEX(Ci,$N1262,4)*POWER(O1262,3))</f>
        <v>544.99303428147596</v>
      </c>
      <c r="Q1262" s="3">
        <f>MAX(0,MIN(P1262-V1262+W1262,'Power Curve'!$C$39))</f>
        <v>536.8461777182689</v>
      </c>
      <c r="R1262" s="3">
        <f t="shared" si="365"/>
        <v>580.0299854278569</v>
      </c>
      <c r="S1262" s="3">
        <f t="shared" si="366"/>
        <v>-43.183807709587995</v>
      </c>
      <c r="T1262" s="3">
        <f t="shared" si="367"/>
        <v>43.183807709587995</v>
      </c>
      <c r="V1262" s="37">
        <f t="array" ref="V1262">SUM(_xlfn.NORM.DIST($AD$3:$AD$1003,$L1262,$AA1262,FALSE)*WindSpeedStep*$AE$3:$AE$1003)/AG1262</f>
        <v>544.76416564333658</v>
      </c>
      <c r="W1262" s="37">
        <f t="array" ref="W1262">SUM(_xlfn.NORM.DIST($AD$3:$AD$1003,$L1262,$AB1262,FALSE)*WindSpeedStep*$AE$3:$AE$1003)/AH1262</f>
        <v>536.61730908012953</v>
      </c>
      <c r="Y1262" s="1">
        <f t="shared" si="368"/>
        <v>6</v>
      </c>
      <c r="Z1262" s="99">
        <f>IF(L1262&lt;'Power Curve'!$P$28,'Power Curve'!$Q$28,IF(L1262&gt;'Power Curve'!$P$29,'Power Curve'!$Q$29,INDEX(ReferenceTurbulence,Y1262)+(L1262-INDEX(ReferenceTurbulenceWindSpeed,Y1262))*(INDEX(ReferenceTurbulence,Y1262+1)-INDEX(ReferenceTurbulence,Y1262))/(INDEX(ReferenceTurbulenceWindSpeed,Y1262+1)-INDEX(ReferenceTurbulenceWindSpeed,Y1262))))</f>
        <v>0.12009686478563904</v>
      </c>
      <c r="AA1262" s="100">
        <f t="shared" si="374"/>
        <v>0.81655091480711572</v>
      </c>
      <c r="AB1262" s="29">
        <f t="shared" si="375"/>
        <v>0.6099195048065289</v>
      </c>
      <c r="AG1262" s="40">
        <f t="array" ref="AG1262">SUM(_xlfn.NORM.DIST($AD$3:$AD$1003,$F1262,$AA1262,FALSE)*WindSpeedStep)</f>
        <v>1.0000000000000038</v>
      </c>
      <c r="AH1262" s="40">
        <f t="array" ref="AH1262">SUM(_xlfn.NORM.DIST($AD$3:$AD$1003,$F1262,$AB1262,FALSE)*WindSpeedStep)</f>
        <v>1.0000000000000038</v>
      </c>
      <c r="AJ1262" s="47">
        <f t="shared" si="369"/>
        <v>7</v>
      </c>
      <c r="AK1262" s="83" t="b">
        <f>COUNTIF('Power Curve'!$D$2:$D$31,AJ1262)&gt;0</f>
        <v>1</v>
      </c>
      <c r="AL1262" s="83" t="b">
        <f t="shared" si="370"/>
        <v>0</v>
      </c>
      <c r="AM1262" s="83" t="b">
        <f t="shared" si="376"/>
        <v>1</v>
      </c>
      <c r="AN1262" s="47" t="str">
        <f t="shared" si="371"/>
        <v>Outer</v>
      </c>
      <c r="AO1262" s="48" t="str">
        <f t="shared" si="372"/>
        <v>0.4-0.5</v>
      </c>
      <c r="AP1262" s="49" t="str">
        <f t="shared" si="377"/>
        <v>10-11</v>
      </c>
      <c r="AQ1262" s="49" t="str">
        <f t="shared" si="378"/>
        <v>Feb</v>
      </c>
      <c r="AR1262" s="48" t="str">
        <f t="shared" si="379"/>
        <v>285-295</v>
      </c>
      <c r="AS1262" s="49" t="str">
        <f t="shared" si="373"/>
        <v>LWS-LTI</v>
      </c>
    </row>
    <row r="1263" spans="5:45" x14ac:dyDescent="0.3">
      <c r="E1263" s="15">
        <v>40965.458333333336</v>
      </c>
      <c r="F1263" s="21">
        <v>6.47</v>
      </c>
      <c r="G1263" s="21">
        <v>569.67997360229469</v>
      </c>
      <c r="H1263" s="42">
        <v>1.2239187060190837</v>
      </c>
      <c r="I1263" s="35">
        <v>293.2</v>
      </c>
      <c r="J1263" s="43">
        <v>0.11746522411128285</v>
      </c>
      <c r="K1263" s="44">
        <v>0.16811868751519929</v>
      </c>
      <c r="L1263" s="26">
        <f t="shared" si="361"/>
        <v>6.4680957737444951</v>
      </c>
      <c r="M1263" s="26">
        <f t="shared" si="362"/>
        <v>0.35771502836563079</v>
      </c>
      <c r="N1263" s="96">
        <f t="shared" si="363"/>
        <v>7</v>
      </c>
      <c r="O1263" s="26">
        <f t="shared" si="364"/>
        <v>0.44391936576913132</v>
      </c>
      <c r="P1263" s="3">
        <f>IF(L1263&gt;'Power Curve'!$C$37,0,INDEX(Ci,$N1263,1)*POWER(1-O1263,3)+INDEX(Ci,$N1263,2)*3*O1263*POWER(1-O1263,2)+INDEX(Ci,$N1263,3)*3*POWER(O1263,2)*(1-O1263)+INDEX(Ci,$N1263,4)*POWER(O1263,3))</f>
        <v>463.10338846500741</v>
      </c>
      <c r="Q1263" s="3">
        <f>MAX(0,MIN(P1263-V1263+W1263,'Power Curve'!$C$39))</f>
        <v>462.28251691654822</v>
      </c>
      <c r="R1263" s="3">
        <f t="shared" si="365"/>
        <v>569.67997360229469</v>
      </c>
      <c r="S1263" s="3">
        <f t="shared" si="366"/>
        <v>-107.39745668574648</v>
      </c>
      <c r="T1263" s="3">
        <f t="shared" si="367"/>
        <v>107.39745668574648</v>
      </c>
      <c r="V1263" s="37">
        <f t="array" ref="V1263">SUM(_xlfn.NORM.DIST($AD$3:$AD$1003,$L1263,$AA1263,FALSE)*WindSpeedStep*$AE$3:$AE$1003)/AG1263</f>
        <v>468.47440136148475</v>
      </c>
      <c r="W1263" s="37">
        <f t="array" ref="W1263">SUM(_xlfn.NORM.DIST($AD$3:$AD$1003,$L1263,$AB1263,FALSE)*WindSpeedStep*$AE$3:$AE$1003)/AH1263</f>
        <v>467.65352981302556</v>
      </c>
      <c r="Y1263" s="1">
        <f t="shared" si="368"/>
        <v>6</v>
      </c>
      <c r="Z1263" s="99">
        <f>IF(L1263&lt;'Power Curve'!$P$28,'Power Curve'!$Q$28,IF(L1263&gt;'Power Curve'!$P$29,'Power Curve'!$Q$29,INDEX(ReferenceTurbulence,Y1263)+(L1263-INDEX(ReferenceTurbulenceWindSpeed,Y1263))*(INDEX(ReferenceTurbulence,Y1263+1)-INDEX(ReferenceTurbulence,Y1263))/(INDEX(ReferenceTurbulenceWindSpeed,Y1263+1)-INDEX(ReferenceTurbulenceWindSpeed,Y1263))))</f>
        <v>0.12074752686336328</v>
      </c>
      <c r="AA1263" s="100">
        <f t="shared" si="374"/>
        <v>0.7810065681950199</v>
      </c>
      <c r="AB1263" s="29">
        <f t="shared" si="375"/>
        <v>0.75977631963613856</v>
      </c>
      <c r="AG1263" s="40">
        <f t="array" ref="AG1263">SUM(_xlfn.NORM.DIST($AD$3:$AD$1003,$F1263,$AA1263,FALSE)*WindSpeedStep)</f>
        <v>1.000000000000004</v>
      </c>
      <c r="AH1263" s="40">
        <f t="array" ref="AH1263">SUM(_xlfn.NORM.DIST($AD$3:$AD$1003,$F1263,$AB1263,FALSE)*WindSpeedStep)</f>
        <v>1.0000000000000042</v>
      </c>
      <c r="AJ1263" s="47">
        <f t="shared" si="369"/>
        <v>6</v>
      </c>
      <c r="AK1263" s="83" t="b">
        <f>COUNTIF('Power Curve'!$D$2:$D$31,AJ1263)&gt;0</f>
        <v>1</v>
      </c>
      <c r="AL1263" s="83" t="b">
        <f t="shared" si="370"/>
        <v>0</v>
      </c>
      <c r="AM1263" s="83" t="b">
        <f t="shared" si="376"/>
        <v>1</v>
      </c>
      <c r="AN1263" s="47" t="str">
        <f t="shared" si="371"/>
        <v>Inner</v>
      </c>
      <c r="AO1263" s="48" t="str">
        <f t="shared" si="372"/>
        <v>0.3-0.4</v>
      </c>
      <c r="AP1263" s="49" t="str">
        <f t="shared" si="377"/>
        <v>11-12</v>
      </c>
      <c r="AQ1263" s="49" t="str">
        <f t="shared" si="378"/>
        <v>Feb</v>
      </c>
      <c r="AR1263" s="48" t="str">
        <f t="shared" si="379"/>
        <v>285-295</v>
      </c>
      <c r="AS1263" s="49" t="str">
        <f t="shared" si="373"/>
        <v>Inner-TI</v>
      </c>
    </row>
    <row r="1264" spans="5:45" x14ac:dyDescent="0.3">
      <c r="E1264" s="15">
        <v>40965.465277777781</v>
      </c>
      <c r="F1264" s="21">
        <v>5.43</v>
      </c>
      <c r="G1264" s="21">
        <v>260.58000946044922</v>
      </c>
      <c r="H1264" s="42">
        <v>1.2233283384029203</v>
      </c>
      <c r="I1264" s="35">
        <v>299.89999999999998</v>
      </c>
      <c r="J1264" s="43">
        <v>9.5764272559852676E-2</v>
      </c>
      <c r="K1264" s="44">
        <v>7.8736072054362782E-2</v>
      </c>
      <c r="L1264" s="26">
        <f t="shared" si="361"/>
        <v>5.4275289103261546</v>
      </c>
      <c r="M1264" s="26">
        <f t="shared" si="362"/>
        <v>0.19689206527409162</v>
      </c>
      <c r="N1264" s="96">
        <f t="shared" si="363"/>
        <v>6</v>
      </c>
      <c r="O1264" s="26">
        <f t="shared" si="364"/>
        <v>0.39810892045118856</v>
      </c>
      <c r="P1264" s="3">
        <f>IF(L1264&gt;'Power Curve'!$C$37,0,INDEX(Ci,$N1264,1)*POWER(1-O1264,3)+INDEX(Ci,$N1264,2)*3*O1264*POWER(1-O1264,2)+INDEX(Ci,$N1264,3)*3*POWER(O1264,2)*(1-O1264)+INDEX(Ci,$N1264,4)*POWER(O1264,3))</f>
        <v>270.90300708673323</v>
      </c>
      <c r="Q1264" s="3">
        <f>MAX(0,MIN(P1264-V1264+W1264,'Power Curve'!$C$39))</f>
        <v>271.01119965570683</v>
      </c>
      <c r="R1264" s="3">
        <f t="shared" si="365"/>
        <v>260.58000946044922</v>
      </c>
      <c r="S1264" s="3">
        <f t="shared" si="366"/>
        <v>10.431190195257614</v>
      </c>
      <c r="T1264" s="3">
        <f t="shared" si="367"/>
        <v>10.431190195257614</v>
      </c>
      <c r="V1264" s="37">
        <f t="array" ref="V1264">SUM(_xlfn.NORM.DIST($AD$3:$AD$1003,$L1264,$AA1264,FALSE)*WindSpeedStep*$AE$3:$AE$1003)/AG1264</f>
        <v>262.48126695229257</v>
      </c>
      <c r="W1264" s="37">
        <f t="array" ref="W1264">SUM(_xlfn.NORM.DIST($AD$3:$AD$1003,$L1264,$AB1264,FALSE)*WindSpeedStep*$AE$3:$AE$1003)/AH1264</f>
        <v>262.58945952126618</v>
      </c>
      <c r="Y1264" s="1">
        <f t="shared" si="368"/>
        <v>5</v>
      </c>
      <c r="Z1264" s="99">
        <f>IF(L1264&lt;'Power Curve'!$P$28,'Power Curve'!$Q$28,IF(L1264&gt;'Power Curve'!$P$29,'Power Curve'!$Q$29,INDEX(ReferenceTurbulence,Y1264)+(L1264-INDEX(ReferenceTurbulenceWindSpeed,Y1264))*(INDEX(ReferenceTurbulence,Y1264+1)-INDEX(ReferenceTurbulence,Y1264))/(INDEX(ReferenceTurbulenceWindSpeed,Y1264+1)-INDEX(ReferenceTurbulenceWindSpeed,Y1264))))</f>
        <v>0.1192975118736473</v>
      </c>
      <c r="AA1264" s="100">
        <f t="shared" si="374"/>
        <v>0.64749069462419839</v>
      </c>
      <c r="AB1264" s="29">
        <f t="shared" si="375"/>
        <v>0.51976335789495409</v>
      </c>
      <c r="AG1264" s="40">
        <f t="array" ref="AG1264">SUM(_xlfn.NORM.DIST($AD$3:$AD$1003,$F1264,$AA1264,FALSE)*WindSpeedStep)</f>
        <v>1.0000000000000036</v>
      </c>
      <c r="AH1264" s="40">
        <f t="array" ref="AH1264">SUM(_xlfn.NORM.DIST($AD$3:$AD$1003,$F1264,$AB1264,FALSE)*WindSpeedStep)</f>
        <v>1.0000000000000036</v>
      </c>
      <c r="AJ1264" s="47">
        <f t="shared" si="369"/>
        <v>5</v>
      </c>
      <c r="AK1264" s="83" t="b">
        <f>COUNTIF('Power Curve'!$D$2:$D$31,AJ1264)&gt;0</f>
        <v>1</v>
      </c>
      <c r="AL1264" s="83" t="b">
        <f t="shared" si="370"/>
        <v>0</v>
      </c>
      <c r="AM1264" s="83" t="b">
        <f t="shared" si="376"/>
        <v>1</v>
      </c>
      <c r="AN1264" s="47" t="str">
        <f t="shared" si="371"/>
        <v>Outer</v>
      </c>
      <c r="AO1264" s="48" t="str">
        <f t="shared" si="372"/>
        <v>0.1-0.2</v>
      </c>
      <c r="AP1264" s="49" t="str">
        <f t="shared" si="377"/>
        <v>11-12</v>
      </c>
      <c r="AQ1264" s="49" t="str">
        <f t="shared" si="378"/>
        <v>Feb</v>
      </c>
      <c r="AR1264" s="48" t="str">
        <f t="shared" si="379"/>
        <v>295-305</v>
      </c>
      <c r="AS1264" s="49" t="str">
        <f t="shared" si="373"/>
        <v>LWS-LTI</v>
      </c>
    </row>
    <row r="1265" spans="5:45" x14ac:dyDescent="0.3">
      <c r="E1265" s="15">
        <v>40965.472222222219</v>
      </c>
      <c r="F1265" s="21">
        <v>5.16</v>
      </c>
      <c r="G1265" s="21">
        <v>387.21998596191463</v>
      </c>
      <c r="H1265" s="42">
        <v>1.2227388542060884</v>
      </c>
      <c r="I1265" s="35">
        <v>297.2</v>
      </c>
      <c r="J1265" s="43">
        <v>0.14728682170542634</v>
      </c>
      <c r="K1265" s="44">
        <v>0.11706495797477655</v>
      </c>
      <c r="L1265" s="26">
        <f t="shared" si="361"/>
        <v>5.1568232113120764</v>
      </c>
      <c r="M1265" s="26">
        <f t="shared" si="362"/>
        <v>0.15505362685006535</v>
      </c>
      <c r="N1265" s="96">
        <f t="shared" si="363"/>
        <v>6</v>
      </c>
      <c r="O1265" s="26">
        <f t="shared" si="364"/>
        <v>0.1282917444541356</v>
      </c>
      <c r="P1265" s="3">
        <f>IF(L1265&gt;'Power Curve'!$C$37,0,INDEX(Ci,$N1265,1)*POWER(1-O1265,3)+INDEX(Ci,$N1265,2)*3*O1265*POWER(1-O1265,2)+INDEX(Ci,$N1265,3)*3*POWER(O1265,2)*(1-O1265)+INDEX(Ci,$N1265,4)*POWER(O1265,3))</f>
        <v>231.02842895871981</v>
      </c>
      <c r="Q1265" s="3">
        <f>MAX(0,MIN(P1265-V1265+W1265,'Power Curve'!$C$39))</f>
        <v>232.77270318323195</v>
      </c>
      <c r="R1265" s="3">
        <f t="shared" si="365"/>
        <v>387.21998596191463</v>
      </c>
      <c r="S1265" s="3">
        <f t="shared" si="366"/>
        <v>-154.44728277868268</v>
      </c>
      <c r="T1265" s="3">
        <f t="shared" si="367"/>
        <v>154.44728277868268</v>
      </c>
      <c r="V1265" s="37">
        <f t="array" ref="V1265">SUM(_xlfn.NORM.DIST($AD$3:$AD$1003,$L1265,$AA1265,FALSE)*WindSpeedStep*$AE$3:$AE$1003)/AG1265</f>
        <v>213.87283883269529</v>
      </c>
      <c r="W1265" s="37">
        <f t="array" ref="W1265">SUM(_xlfn.NORM.DIST($AD$3:$AD$1003,$L1265,$AB1265,FALSE)*WindSpeedStep*$AE$3:$AE$1003)/AH1265</f>
        <v>215.61711305720743</v>
      </c>
      <c r="Y1265" s="1">
        <f t="shared" si="368"/>
        <v>5</v>
      </c>
      <c r="Z1265" s="99">
        <f>IF(L1265&lt;'Power Curve'!$P$28,'Power Curve'!$Q$28,IF(L1265&gt;'Power Curve'!$P$29,'Power Curve'!$Q$29,INDEX(ReferenceTurbulence,Y1265)+(L1265-INDEX(ReferenceTurbulenceWindSpeed,Y1265))*(INDEX(ReferenceTurbulence,Y1265+1)-INDEX(ReferenceTurbulence,Y1265))/(INDEX(ReferenceTurbulenceWindSpeed,Y1265+1)-INDEX(ReferenceTurbulenceWindSpeed,Y1265))))</f>
        <v>0.11826268503064832</v>
      </c>
      <c r="AA1265" s="100">
        <f t="shared" si="374"/>
        <v>0.60985975919813651</v>
      </c>
      <c r="AB1265" s="29">
        <f t="shared" si="375"/>
        <v>0.75953210089092593</v>
      </c>
      <c r="AG1265" s="40">
        <f t="array" ref="AG1265">SUM(_xlfn.NORM.DIST($AD$3:$AD$1003,$F1265,$AA1265,FALSE)*WindSpeedStep)</f>
        <v>1.0000000000000033</v>
      </c>
      <c r="AH1265" s="40">
        <f t="array" ref="AH1265">SUM(_xlfn.NORM.DIST($AD$3:$AD$1003,$F1265,$AB1265,FALSE)*WindSpeedStep)</f>
        <v>0.99999999999666511</v>
      </c>
      <c r="AJ1265" s="47">
        <f t="shared" si="369"/>
        <v>5</v>
      </c>
      <c r="AK1265" s="83" t="b">
        <f>COUNTIF('Power Curve'!$D$2:$D$31,AJ1265)&gt;0</f>
        <v>1</v>
      </c>
      <c r="AL1265" s="83" t="b">
        <f t="shared" si="370"/>
        <v>0</v>
      </c>
      <c r="AM1265" s="83" t="b">
        <f t="shared" si="376"/>
        <v>1</v>
      </c>
      <c r="AN1265" s="47" t="str">
        <f t="shared" si="371"/>
        <v>Outer</v>
      </c>
      <c r="AO1265" s="48" t="str">
        <f t="shared" si="372"/>
        <v>0.1-0.2</v>
      </c>
      <c r="AP1265" s="49" t="str">
        <f t="shared" si="377"/>
        <v>11-12</v>
      </c>
      <c r="AQ1265" s="49" t="str">
        <f t="shared" si="378"/>
        <v>Feb</v>
      </c>
      <c r="AR1265" s="48" t="str">
        <f t="shared" si="379"/>
        <v>295-305</v>
      </c>
      <c r="AS1265" s="49" t="str">
        <f t="shared" si="373"/>
        <v>LWS-HTI</v>
      </c>
    </row>
    <row r="1266" spans="5:45" x14ac:dyDescent="0.3">
      <c r="E1266" s="15">
        <v>40965.479166666664</v>
      </c>
      <c r="F1266" s="21">
        <v>5.77</v>
      </c>
      <c r="G1266" s="21">
        <v>348.96001052856434</v>
      </c>
      <c r="H1266" s="42">
        <v>1.2223730252104916</v>
      </c>
      <c r="I1266" s="35">
        <v>301.60000000000002</v>
      </c>
      <c r="J1266" s="43">
        <v>0.16117850953206242</v>
      </c>
      <c r="K1266" s="44">
        <v>7.6932494798609807E-2</v>
      </c>
      <c r="L1266" s="26">
        <f t="shared" si="361"/>
        <v>5.7658725190485622</v>
      </c>
      <c r="M1266" s="26">
        <f t="shared" si="362"/>
        <v>0.24918416067973403</v>
      </c>
      <c r="N1266" s="96">
        <f t="shared" si="363"/>
        <v>6</v>
      </c>
      <c r="O1266" s="26">
        <f t="shared" si="364"/>
        <v>0.73534200181821319</v>
      </c>
      <c r="P1266" s="3">
        <f>IF(L1266&gt;'Power Curve'!$C$37,0,INDEX(Ci,$N1266,1)*POWER(1-O1266,3)+INDEX(Ci,$N1266,2)*3*O1266*POWER(1-O1266,2)+INDEX(Ci,$N1266,3)*3*POWER(O1266,2)*(1-O1266)+INDEX(Ci,$N1266,4)*POWER(O1266,3))</f>
        <v>322.72537224937901</v>
      </c>
      <c r="Q1266" s="3">
        <f>MAX(0,MIN(P1266-V1266+W1266,'Power Curve'!$C$39))</f>
        <v>328.55468973212152</v>
      </c>
      <c r="R1266" s="3">
        <f t="shared" si="365"/>
        <v>348.96001052856434</v>
      </c>
      <c r="S1266" s="3">
        <f t="shared" si="366"/>
        <v>-20.405320796442822</v>
      </c>
      <c r="T1266" s="3">
        <f t="shared" si="367"/>
        <v>20.405320796442822</v>
      </c>
      <c r="V1266" s="37">
        <f t="array" ref="V1266">SUM(_xlfn.NORM.DIST($AD$3:$AD$1003,$L1266,$AA1266,FALSE)*WindSpeedStep*$AE$3:$AE$1003)/AG1266</f>
        <v>324.8666869926833</v>
      </c>
      <c r="W1266" s="37">
        <f t="array" ref="W1266">SUM(_xlfn.NORM.DIST($AD$3:$AD$1003,$L1266,$AB1266,FALSE)*WindSpeedStep*$AE$3:$AE$1003)/AH1266</f>
        <v>330.69600447542581</v>
      </c>
      <c r="Y1266" s="1">
        <f t="shared" si="368"/>
        <v>5</v>
      </c>
      <c r="Z1266" s="99">
        <f>IF(L1266&lt;'Power Curve'!$P$28,'Power Curve'!$Q$28,IF(L1266&gt;'Power Curve'!$P$29,'Power Curve'!$Q$29,INDEX(ReferenceTurbulence,Y1266)+(L1266-INDEX(ReferenceTurbulenceWindSpeed,Y1266))*(INDEX(ReferenceTurbulence,Y1266+1)-INDEX(ReferenceTurbulence,Y1266))/(INDEX(ReferenceTurbulenceWindSpeed,Y1266+1)-INDEX(ReferenceTurbulenceWindSpeed,Y1266))))</f>
        <v>0.12059089819590899</v>
      </c>
      <c r="AA1266" s="100">
        <f t="shared" si="374"/>
        <v>0.69531174595517442</v>
      </c>
      <c r="AB1266" s="29">
        <f t="shared" si="375"/>
        <v>0.92933473877212547</v>
      </c>
      <c r="AG1266" s="40">
        <f t="array" ref="AG1266">SUM(_xlfn.NORM.DIST($AD$3:$AD$1003,$F1266,$AA1266,FALSE)*WindSpeedStep)</f>
        <v>1.0000000000000036</v>
      </c>
      <c r="AH1266" s="40">
        <f t="array" ref="AH1266">SUM(_xlfn.NORM.DIST($AD$3:$AD$1003,$F1266,$AB1266,FALSE)*WindSpeedStep)</f>
        <v>0.99999999981425625</v>
      </c>
      <c r="AJ1266" s="47">
        <f t="shared" si="369"/>
        <v>6</v>
      </c>
      <c r="AK1266" s="83" t="b">
        <f>COUNTIF('Power Curve'!$D$2:$D$31,AJ1266)&gt;0</f>
        <v>1</v>
      </c>
      <c r="AL1266" s="83" t="b">
        <f t="shared" si="370"/>
        <v>0</v>
      </c>
      <c r="AM1266" s="83" t="b">
        <f t="shared" si="376"/>
        <v>1</v>
      </c>
      <c r="AN1266" s="47" t="str">
        <f t="shared" si="371"/>
        <v>Outer</v>
      </c>
      <c r="AO1266" s="48" t="str">
        <f t="shared" si="372"/>
        <v>0.2-0.3</v>
      </c>
      <c r="AP1266" s="49" t="str">
        <f t="shared" si="377"/>
        <v>11-12</v>
      </c>
      <c r="AQ1266" s="49" t="str">
        <f t="shared" si="378"/>
        <v>Feb</v>
      </c>
      <c r="AR1266" s="48" t="str">
        <f t="shared" si="379"/>
        <v>295-305</v>
      </c>
      <c r="AS1266" s="49" t="str">
        <f t="shared" si="373"/>
        <v>LWS-HTI</v>
      </c>
    </row>
    <row r="1267" spans="5:45" x14ac:dyDescent="0.3">
      <c r="E1267" s="15">
        <v>40965.486111111109</v>
      </c>
      <c r="F1267" s="21">
        <v>6.81</v>
      </c>
      <c r="G1267" s="21">
        <v>463.71000289916981</v>
      </c>
      <c r="H1267" s="42">
        <v>1.2218645337513105</v>
      </c>
      <c r="I1267" s="35">
        <v>292.89999999999998</v>
      </c>
      <c r="J1267" s="43">
        <v>0.10572687224669604</v>
      </c>
      <c r="K1267" s="44">
        <v>5.8436969871552349E-2</v>
      </c>
      <c r="L1267" s="26">
        <f t="shared" si="361"/>
        <v>6.8041848248099708</v>
      </c>
      <c r="M1267" s="26">
        <f t="shared" si="362"/>
        <v>0.40965867461764804</v>
      </c>
      <c r="N1267" s="96">
        <f t="shared" si="363"/>
        <v>7</v>
      </c>
      <c r="O1267" s="26">
        <f t="shared" si="364"/>
        <v>0.78556942975558874</v>
      </c>
      <c r="P1267" s="3">
        <f>IF(L1267&gt;'Power Curve'!$C$37,0,INDEX(Ci,$N1267,1)*POWER(1-O1267,3)+INDEX(Ci,$N1267,2)*3*O1267*POWER(1-O1267,2)+INDEX(Ci,$N1267,3)*3*POWER(O1267,2)*(1-O1267)+INDEX(Ci,$N1267,4)*POWER(O1267,3))</f>
        <v>546.2870200795453</v>
      </c>
      <c r="Q1267" s="3">
        <f>MAX(0,MIN(P1267-V1267+W1267,'Power Curve'!$C$39))</f>
        <v>542.22466159626379</v>
      </c>
      <c r="R1267" s="3">
        <f t="shared" si="365"/>
        <v>463.71000289916981</v>
      </c>
      <c r="S1267" s="3">
        <f t="shared" si="366"/>
        <v>78.514658697093978</v>
      </c>
      <c r="T1267" s="3">
        <f t="shared" si="367"/>
        <v>78.514658697093978</v>
      </c>
      <c r="V1267" s="37">
        <f t="array" ref="V1267">SUM(_xlfn.NORM.DIST($AD$3:$AD$1003,$L1267,$AA1267,FALSE)*WindSpeedStep*$AE$3:$AE$1003)/AG1267</f>
        <v>545.98184338767521</v>
      </c>
      <c r="W1267" s="37">
        <f t="array" ref="W1267">SUM(_xlfn.NORM.DIST($AD$3:$AD$1003,$L1267,$AB1267,FALSE)*WindSpeedStep*$AE$3:$AE$1003)/AH1267</f>
        <v>541.9194849043937</v>
      </c>
      <c r="Y1267" s="1">
        <f t="shared" si="368"/>
        <v>6</v>
      </c>
      <c r="Z1267" s="99">
        <f>IF(L1267&lt;'Power Curve'!$P$28,'Power Curve'!$Q$28,IF(L1267&gt;'Power Curve'!$P$29,'Power Curve'!$Q$29,INDEX(ReferenceTurbulence,Y1267)+(L1267-INDEX(ReferenceTurbulenceWindSpeed,Y1267))*(INDEX(ReferenceTurbulence,Y1267+1)-INDEX(ReferenceTurbulence,Y1267))/(INDEX(ReferenceTurbulenceWindSpeed,Y1267+1)-INDEX(ReferenceTurbulenceWindSpeed,Y1267))))</f>
        <v>0.12008687477899527</v>
      </c>
      <c r="AA1267" s="100">
        <f t="shared" si="374"/>
        <v>0.81709329103009476</v>
      </c>
      <c r="AB1267" s="29">
        <f t="shared" si="375"/>
        <v>0.71938517971559168</v>
      </c>
      <c r="AG1267" s="40">
        <f t="array" ref="AG1267">SUM(_xlfn.NORM.DIST($AD$3:$AD$1003,$F1267,$AA1267,FALSE)*WindSpeedStep)</f>
        <v>1.0000000000000044</v>
      </c>
      <c r="AH1267" s="40">
        <f t="array" ref="AH1267">SUM(_xlfn.NORM.DIST($AD$3:$AD$1003,$F1267,$AB1267,FALSE)*WindSpeedStep)</f>
        <v>1.0000000000000031</v>
      </c>
      <c r="AJ1267" s="47">
        <f t="shared" si="369"/>
        <v>7</v>
      </c>
      <c r="AK1267" s="83" t="b">
        <f>COUNTIF('Power Curve'!$D$2:$D$31,AJ1267)&gt;0</f>
        <v>1</v>
      </c>
      <c r="AL1267" s="83" t="b">
        <f t="shared" si="370"/>
        <v>0</v>
      </c>
      <c r="AM1267" s="83" t="b">
        <f t="shared" si="376"/>
        <v>1</v>
      </c>
      <c r="AN1267" s="47" t="str">
        <f t="shared" si="371"/>
        <v>Outer</v>
      </c>
      <c r="AO1267" s="48" t="str">
        <f t="shared" si="372"/>
        <v>0.4-0.5</v>
      </c>
      <c r="AP1267" s="49" t="str">
        <f t="shared" si="377"/>
        <v>11-12</v>
      </c>
      <c r="AQ1267" s="49" t="str">
        <f t="shared" si="378"/>
        <v>Feb</v>
      </c>
      <c r="AR1267" s="48" t="str">
        <f t="shared" si="379"/>
        <v>285-295</v>
      </c>
      <c r="AS1267" s="49" t="str">
        <f t="shared" si="373"/>
        <v>Inner-TI</v>
      </c>
    </row>
    <row r="1268" spans="5:45" x14ac:dyDescent="0.3">
      <c r="E1268" s="15">
        <v>40965.493055555555</v>
      </c>
      <c r="F1268" s="21">
        <v>6.73</v>
      </c>
      <c r="G1268" s="21">
        <v>442.84999465942428</v>
      </c>
      <c r="H1268" s="42">
        <v>1.2217333487513102</v>
      </c>
      <c r="I1268" s="35">
        <v>289.7</v>
      </c>
      <c r="J1268" s="43">
        <v>9.8068350668647844E-2</v>
      </c>
      <c r="K1268" s="44">
        <v>0.13678252666414334</v>
      </c>
      <c r="L1268" s="26">
        <f t="shared" si="361"/>
        <v>6.72401248064019</v>
      </c>
      <c r="M1268" s="26">
        <f t="shared" si="362"/>
        <v>0.39726778038426591</v>
      </c>
      <c r="N1268" s="96">
        <f t="shared" si="363"/>
        <v>7</v>
      </c>
      <c r="O1268" s="26">
        <f t="shared" si="364"/>
        <v>0.70407053406495312</v>
      </c>
      <c r="P1268" s="3">
        <f>IF(L1268&gt;'Power Curve'!$C$37,0,INDEX(Ci,$N1268,1)*POWER(1-O1268,3)+INDEX(Ci,$N1268,2)*3*O1268*POWER(1-O1268,2)+INDEX(Ci,$N1268,3)*3*POWER(O1268,2)*(1-O1268)+INDEX(Ci,$N1268,4)*POWER(O1268,3))</f>
        <v>525.96306101534992</v>
      </c>
      <c r="Q1268" s="3">
        <f>MAX(0,MIN(P1268-V1268+W1268,'Power Curve'!$C$39))</f>
        <v>519.9900247152882</v>
      </c>
      <c r="R1268" s="3">
        <f t="shared" si="365"/>
        <v>442.84999465942428</v>
      </c>
      <c r="S1268" s="3">
        <f t="shared" si="366"/>
        <v>77.140030055863917</v>
      </c>
      <c r="T1268" s="3">
        <f t="shared" si="367"/>
        <v>77.140030055863917</v>
      </c>
      <c r="V1268" s="37">
        <f t="array" ref="V1268">SUM(_xlfn.NORM.DIST($AD$3:$AD$1003,$L1268,$AA1268,FALSE)*WindSpeedStep*$AE$3:$AE$1003)/AG1268</f>
        <v>526.93687128118904</v>
      </c>
      <c r="W1268" s="37">
        <f t="array" ref="W1268">SUM(_xlfn.NORM.DIST($AD$3:$AD$1003,$L1268,$AB1268,FALSE)*WindSpeedStep*$AE$3:$AE$1003)/AH1268</f>
        <v>520.96383498112732</v>
      </c>
      <c r="Y1268" s="1">
        <f t="shared" si="368"/>
        <v>6</v>
      </c>
      <c r="Z1268" s="99">
        <f>IF(L1268&lt;'Power Curve'!$P$28,'Power Curve'!$Q$28,IF(L1268&gt;'Power Curve'!$P$29,'Power Curve'!$Q$29,INDEX(ReferenceTurbulence,Y1268)+(L1268-INDEX(ReferenceTurbulenceWindSpeed,Y1268))*(INDEX(ReferenceTurbulence,Y1268+1)-INDEX(ReferenceTurbulence,Y1268))/(INDEX(ReferenceTurbulenceWindSpeed,Y1268+1)-INDEX(ReferenceTurbulenceWindSpeed,Y1268))))</f>
        <v>0.12024446999406259</v>
      </c>
      <c r="AA1268" s="100">
        <f t="shared" si="374"/>
        <v>0.80852531696804164</v>
      </c>
      <c r="AB1268" s="29">
        <f t="shared" si="375"/>
        <v>0.65941281385178685</v>
      </c>
      <c r="AG1268" s="40">
        <f t="array" ref="AG1268">SUM(_xlfn.NORM.DIST($AD$3:$AD$1003,$F1268,$AA1268,FALSE)*WindSpeedStep)</f>
        <v>1.0000000000000036</v>
      </c>
      <c r="AH1268" s="40">
        <f t="array" ref="AH1268">SUM(_xlfn.NORM.DIST($AD$3:$AD$1003,$F1268,$AB1268,FALSE)*WindSpeedStep)</f>
        <v>1.0000000000000036</v>
      </c>
      <c r="AJ1268" s="47">
        <f t="shared" si="369"/>
        <v>7</v>
      </c>
      <c r="AK1268" s="83" t="b">
        <f>COUNTIF('Power Curve'!$D$2:$D$31,AJ1268)&gt;0</f>
        <v>1</v>
      </c>
      <c r="AL1268" s="83" t="b">
        <f t="shared" si="370"/>
        <v>0</v>
      </c>
      <c r="AM1268" s="83" t="b">
        <f t="shared" si="376"/>
        <v>1</v>
      </c>
      <c r="AN1268" s="47" t="str">
        <f t="shared" si="371"/>
        <v>Outer</v>
      </c>
      <c r="AO1268" s="48" t="str">
        <f t="shared" si="372"/>
        <v>0.3-0.4</v>
      </c>
      <c r="AP1268" s="49" t="str">
        <f t="shared" si="377"/>
        <v>11-12</v>
      </c>
      <c r="AQ1268" s="49" t="str">
        <f t="shared" si="378"/>
        <v>Feb</v>
      </c>
      <c r="AR1268" s="48" t="str">
        <f t="shared" si="379"/>
        <v>285-295</v>
      </c>
      <c r="AS1268" s="49" t="str">
        <f t="shared" si="373"/>
        <v>LWS-LTI</v>
      </c>
    </row>
    <row r="1269" spans="5:45" x14ac:dyDescent="0.3">
      <c r="E1269" s="15">
        <v>40965.5</v>
      </c>
      <c r="F1269" s="21">
        <v>6.02</v>
      </c>
      <c r="G1269" s="21">
        <v>353.27000045776367</v>
      </c>
      <c r="H1269" s="42">
        <v>1.2212768482904022</v>
      </c>
      <c r="I1269" s="35">
        <v>296.10000000000002</v>
      </c>
      <c r="J1269" s="43">
        <v>0.12624584717607976</v>
      </c>
      <c r="K1269" s="44">
        <v>5.3597356819086603E-2</v>
      </c>
      <c r="L1269" s="26">
        <f t="shared" si="361"/>
        <v>6.013894933672046</v>
      </c>
      <c r="M1269" s="26">
        <f t="shared" si="362"/>
        <v>0.28751682437981846</v>
      </c>
      <c r="N1269" s="96">
        <f t="shared" si="363"/>
        <v>6</v>
      </c>
      <c r="O1269" s="26">
        <f t="shared" si="364"/>
        <v>0.98255034557088128</v>
      </c>
      <c r="P1269" s="3">
        <f>IF(L1269&gt;'Power Curve'!$C$37,0,INDEX(Ci,$N1269,1)*POWER(1-O1269,3)+INDEX(Ci,$N1269,2)*3*O1269*POWER(1-O1269,2)+INDEX(Ci,$N1269,3)*3*POWER(O1269,2)*(1-O1269)+INDEX(Ci,$N1269,4)*POWER(O1269,3))</f>
        <v>365.75708856158167</v>
      </c>
      <c r="Q1269" s="3">
        <f>MAX(0,MIN(P1269-V1269+W1269,'Power Curve'!$C$39))</f>
        <v>366.54225311217061</v>
      </c>
      <c r="R1269" s="3">
        <f t="shared" si="365"/>
        <v>353.27000045776367</v>
      </c>
      <c r="S1269" s="3">
        <f t="shared" si="366"/>
        <v>13.272252654406941</v>
      </c>
      <c r="T1269" s="3">
        <f t="shared" si="367"/>
        <v>13.272252654406941</v>
      </c>
      <c r="V1269" s="37">
        <f t="array" ref="V1269">SUM(_xlfn.NORM.DIST($AD$3:$AD$1003,$L1269,$AA1269,FALSE)*WindSpeedStep*$AE$3:$AE$1003)/AG1269</f>
        <v>373.09579946427613</v>
      </c>
      <c r="W1269" s="37">
        <f t="array" ref="W1269">SUM(_xlfn.NORM.DIST($AD$3:$AD$1003,$L1269,$AB1269,FALSE)*WindSpeedStep*$AE$3:$AE$1003)/AH1269</f>
        <v>373.88096401486507</v>
      </c>
      <c r="Y1269" s="1">
        <f t="shared" si="368"/>
        <v>5</v>
      </c>
      <c r="Z1269" s="99">
        <f>IF(L1269&lt;'Power Curve'!$P$28,'Power Curve'!$Q$28,IF(L1269&gt;'Power Curve'!$P$29,'Power Curve'!$Q$29,INDEX(ReferenceTurbulence,Y1269)+(L1269-INDEX(ReferenceTurbulenceWindSpeed,Y1269))*(INDEX(ReferenceTurbulence,Y1269+1)-INDEX(ReferenceTurbulence,Y1269))/(INDEX(ReferenceTurbulenceWindSpeed,Y1269+1)-INDEX(ReferenceTurbulenceWindSpeed,Y1269))))</f>
        <v>0.12153901363364293</v>
      </c>
      <c r="AA1269" s="100">
        <f t="shared" si="374"/>
        <v>0.73092285833486292</v>
      </c>
      <c r="AB1269" s="29">
        <f t="shared" si="375"/>
        <v>0.75922926072936137</v>
      </c>
      <c r="AG1269" s="40">
        <f t="array" ref="AG1269">SUM(_xlfn.NORM.DIST($AD$3:$AD$1003,$F1269,$AA1269,FALSE)*WindSpeedStep)</f>
        <v>1.0000000000000033</v>
      </c>
      <c r="AH1269" s="40">
        <f t="array" ref="AH1269">SUM(_xlfn.NORM.DIST($AD$3:$AD$1003,$F1269,$AB1269,FALSE)*WindSpeedStep)</f>
        <v>1.0000000000000029</v>
      </c>
      <c r="AJ1269" s="47">
        <f t="shared" si="369"/>
        <v>6</v>
      </c>
      <c r="AK1269" s="83" t="b">
        <f>COUNTIF('Power Curve'!$D$2:$D$31,AJ1269)&gt;0</f>
        <v>1</v>
      </c>
      <c r="AL1269" s="83" t="b">
        <f t="shared" si="370"/>
        <v>0</v>
      </c>
      <c r="AM1269" s="83" t="b">
        <f t="shared" si="376"/>
        <v>1</v>
      </c>
      <c r="AN1269" s="47" t="str">
        <f t="shared" si="371"/>
        <v>Outer</v>
      </c>
      <c r="AO1269" s="48" t="str">
        <f t="shared" si="372"/>
        <v>0.2-0.3</v>
      </c>
      <c r="AP1269" s="49" t="str">
        <f t="shared" si="377"/>
        <v>12-13</v>
      </c>
      <c r="AQ1269" s="49" t="str">
        <f t="shared" si="378"/>
        <v>Feb</v>
      </c>
      <c r="AR1269" s="48" t="str">
        <f t="shared" si="379"/>
        <v>295-305</v>
      </c>
      <c r="AS1269" s="49" t="str">
        <f t="shared" si="373"/>
        <v>Inner-TI</v>
      </c>
    </row>
    <row r="1270" spans="5:45" x14ac:dyDescent="0.3">
      <c r="E1270" s="15">
        <v>40965.506944444445</v>
      </c>
      <c r="F1270" s="21">
        <v>5.8</v>
      </c>
      <c r="G1270" s="21">
        <v>205.83000183105509</v>
      </c>
      <c r="H1270" s="42">
        <v>1.2207750905541901</v>
      </c>
      <c r="I1270" s="35">
        <v>303</v>
      </c>
      <c r="J1270" s="43">
        <v>0.16724137931034483</v>
      </c>
      <c r="K1270" s="44">
        <v>8.319762232073484E-2</v>
      </c>
      <c r="L1270" s="26">
        <f t="shared" si="361"/>
        <v>5.793324435348258</v>
      </c>
      <c r="M1270" s="26">
        <f t="shared" si="362"/>
        <v>0.25342694283729261</v>
      </c>
      <c r="N1270" s="96">
        <f t="shared" si="363"/>
        <v>6</v>
      </c>
      <c r="O1270" s="26">
        <f t="shared" si="364"/>
        <v>0.76270381414306632</v>
      </c>
      <c r="P1270" s="3">
        <f>IF(L1270&gt;'Power Curve'!$C$37,0,INDEX(Ci,$N1270,1)*POWER(1-O1270,3)+INDEX(Ci,$N1270,2)*3*O1270*POWER(1-O1270,2)+INDEX(Ci,$N1270,3)*3*POWER(O1270,2)*(1-O1270)+INDEX(Ci,$N1270,4)*POWER(O1270,3))</f>
        <v>327.21355000446283</v>
      </c>
      <c r="Q1270" s="3">
        <f>MAX(0,MIN(P1270-V1270+W1270,'Power Curve'!$C$39))</f>
        <v>334.47030736373642</v>
      </c>
      <c r="R1270" s="3">
        <f t="shared" si="365"/>
        <v>205.83000183105509</v>
      </c>
      <c r="S1270" s="3">
        <f t="shared" si="366"/>
        <v>128.64030553268134</v>
      </c>
      <c r="T1270" s="3">
        <f t="shared" si="367"/>
        <v>128.64030553268134</v>
      </c>
      <c r="V1270" s="37">
        <f t="array" ref="V1270">SUM(_xlfn.NORM.DIST($AD$3:$AD$1003,$L1270,$AA1270,FALSE)*WindSpeedStep*$AE$3:$AE$1003)/AG1270</f>
        <v>330.08068213709265</v>
      </c>
      <c r="W1270" s="37">
        <f t="array" ref="W1270">SUM(_xlfn.NORM.DIST($AD$3:$AD$1003,$L1270,$AB1270,FALSE)*WindSpeedStep*$AE$3:$AE$1003)/AH1270</f>
        <v>337.33743949636624</v>
      </c>
      <c r="Y1270" s="1">
        <f t="shared" si="368"/>
        <v>5</v>
      </c>
      <c r="Z1270" s="99">
        <f>IF(L1270&lt;'Power Curve'!$P$28,'Power Curve'!$Q$28,IF(L1270&gt;'Power Curve'!$P$29,'Power Curve'!$Q$29,INDEX(ReferenceTurbulence,Y1270)+(L1270-INDEX(ReferenceTurbulenceWindSpeed,Y1270))*(INDEX(ReferenceTurbulence,Y1270+1)-INDEX(ReferenceTurbulence,Y1270))/(INDEX(ReferenceTurbulenceWindSpeed,Y1270+1)-INDEX(ReferenceTurbulenceWindSpeed,Y1270))))</f>
        <v>0.12069583865332141</v>
      </c>
      <c r="AA1270" s="100">
        <f t="shared" si="374"/>
        <v>0.69923015131513777</v>
      </c>
      <c r="AB1270" s="29">
        <f t="shared" si="375"/>
        <v>0.96888356935996733</v>
      </c>
      <c r="AG1270" s="40">
        <f t="array" ref="AG1270">SUM(_xlfn.NORM.DIST($AD$3:$AD$1003,$F1270,$AA1270,FALSE)*WindSpeedStep)</f>
        <v>1.0000000000000033</v>
      </c>
      <c r="AH1270" s="40">
        <f t="array" ref="AH1270">SUM(_xlfn.NORM.DIST($AD$3:$AD$1003,$F1270,$AB1270,FALSE)*WindSpeedStep)</f>
        <v>0.99999999923205929</v>
      </c>
      <c r="AJ1270" s="47">
        <f t="shared" si="369"/>
        <v>6</v>
      </c>
      <c r="AK1270" s="83" t="b">
        <f>COUNTIF('Power Curve'!$D$2:$D$31,AJ1270)&gt;0</f>
        <v>1</v>
      </c>
      <c r="AL1270" s="83" t="b">
        <f t="shared" si="370"/>
        <v>0</v>
      </c>
      <c r="AM1270" s="83" t="b">
        <f t="shared" si="376"/>
        <v>1</v>
      </c>
      <c r="AN1270" s="47" t="str">
        <f t="shared" si="371"/>
        <v>Outer</v>
      </c>
      <c r="AO1270" s="48" t="str">
        <f t="shared" si="372"/>
        <v>0.2-0.3</v>
      </c>
      <c r="AP1270" s="49" t="str">
        <f t="shared" si="377"/>
        <v>12-13</v>
      </c>
      <c r="AQ1270" s="49" t="str">
        <f t="shared" si="378"/>
        <v>Feb</v>
      </c>
      <c r="AR1270" s="48" t="str">
        <f t="shared" si="379"/>
        <v>295-305</v>
      </c>
      <c r="AS1270" s="49" t="str">
        <f t="shared" si="373"/>
        <v>LWS-HTI</v>
      </c>
    </row>
    <row r="1271" spans="5:45" x14ac:dyDescent="0.3">
      <c r="E1271" s="15">
        <v>40965.513888888891</v>
      </c>
      <c r="F1271" s="21">
        <v>6.2</v>
      </c>
      <c r="G1271" s="21">
        <v>378.1899871826173</v>
      </c>
      <c r="H1271" s="42">
        <v>1.2210943436117041</v>
      </c>
      <c r="I1271" s="35">
        <v>293.60000000000002</v>
      </c>
      <c r="J1271" s="43">
        <v>0.12903225806451613</v>
      </c>
      <c r="K1271" s="44">
        <v>0.15777180756448494</v>
      </c>
      <c r="L1271" s="26">
        <f t="shared" si="361"/>
        <v>6.1934038502901601</v>
      </c>
      <c r="M1271" s="26">
        <f t="shared" si="362"/>
        <v>0.31526050610445056</v>
      </c>
      <c r="N1271" s="96">
        <f t="shared" si="363"/>
        <v>7</v>
      </c>
      <c r="O1271" s="26">
        <f t="shared" si="364"/>
        <v>0.16468232151786416</v>
      </c>
      <c r="P1271" s="3">
        <f>IF(L1271&gt;'Power Curve'!$C$37,0,INDEX(Ci,$N1271,1)*POWER(1-O1271,3)+INDEX(Ci,$N1271,2)*3*O1271*POWER(1-O1271,2)+INDEX(Ci,$N1271,3)*3*POWER(O1271,2)*(1-O1271)+INDEX(Ci,$N1271,4)*POWER(O1271,3))</f>
        <v>401.37485713394318</v>
      </c>
      <c r="Q1271" s="3">
        <f>MAX(0,MIN(P1271-V1271+W1271,'Power Curve'!$C$39))</f>
        <v>402.97408285645668</v>
      </c>
      <c r="R1271" s="3">
        <f t="shared" si="365"/>
        <v>378.1899871826173</v>
      </c>
      <c r="S1271" s="3">
        <f t="shared" si="366"/>
        <v>24.784095673839374</v>
      </c>
      <c r="T1271" s="3">
        <f t="shared" si="367"/>
        <v>24.784095673839374</v>
      </c>
      <c r="V1271" s="37">
        <f t="array" ref="V1271">SUM(_xlfn.NORM.DIST($AD$3:$AD$1003,$L1271,$AA1271,FALSE)*WindSpeedStep*$AE$3:$AE$1003)/AG1271</f>
        <v>409.57699016585258</v>
      </c>
      <c r="W1271" s="37">
        <f t="array" ref="W1271">SUM(_xlfn.NORM.DIST($AD$3:$AD$1003,$L1271,$AB1271,FALSE)*WindSpeedStep*$AE$3:$AE$1003)/AH1271</f>
        <v>411.17621588836607</v>
      </c>
      <c r="Y1271" s="1">
        <f t="shared" si="368"/>
        <v>6</v>
      </c>
      <c r="Z1271" s="99">
        <f>IF(L1271&lt;'Power Curve'!$P$28,'Power Curve'!$Q$28,IF(L1271&gt;'Power Curve'!$P$29,'Power Curve'!$Q$29,INDEX(ReferenceTurbulence,Y1271)+(L1271-INDEX(ReferenceTurbulenceWindSpeed,Y1271))*(INDEX(ReferenceTurbulence,Y1271+1)-INDEX(ReferenceTurbulence,Y1271))/(INDEX(ReferenceTurbulenceWindSpeed,Y1271+1)-INDEX(ReferenceTurbulenceWindSpeed,Y1271))))</f>
        <v>0.12128749027845771</v>
      </c>
      <c r="AA1271" s="100">
        <f t="shared" si="374"/>
        <v>0.75118240928263036</v>
      </c>
      <c r="AB1271" s="29">
        <f t="shared" si="375"/>
        <v>0.79914888390840777</v>
      </c>
      <c r="AG1271" s="40">
        <f t="array" ref="AG1271">SUM(_xlfn.NORM.DIST($AD$3:$AD$1003,$F1271,$AA1271,FALSE)*WindSpeedStep)</f>
        <v>1.0000000000000036</v>
      </c>
      <c r="AH1271" s="40">
        <f t="array" ref="AH1271">SUM(_xlfn.NORM.DIST($AD$3:$AD$1003,$F1271,$AB1271,FALSE)*WindSpeedStep)</f>
        <v>1.0000000000000011</v>
      </c>
      <c r="AJ1271" s="47">
        <f t="shared" si="369"/>
        <v>6</v>
      </c>
      <c r="AK1271" s="83" t="b">
        <f>COUNTIF('Power Curve'!$D$2:$D$31,AJ1271)&gt;0</f>
        <v>1</v>
      </c>
      <c r="AL1271" s="83" t="b">
        <f t="shared" si="370"/>
        <v>0</v>
      </c>
      <c r="AM1271" s="83" t="b">
        <f t="shared" si="376"/>
        <v>1</v>
      </c>
      <c r="AN1271" s="47" t="str">
        <f t="shared" si="371"/>
        <v>Inner</v>
      </c>
      <c r="AO1271" s="48" t="str">
        <f t="shared" si="372"/>
        <v>0.3-0.4</v>
      </c>
      <c r="AP1271" s="49" t="str">
        <f t="shared" si="377"/>
        <v>12-13</v>
      </c>
      <c r="AQ1271" s="49" t="str">
        <f t="shared" si="378"/>
        <v>Feb</v>
      </c>
      <c r="AR1271" s="48" t="str">
        <f t="shared" si="379"/>
        <v>285-295</v>
      </c>
      <c r="AS1271" s="49" t="str">
        <f t="shared" si="373"/>
        <v>Inner-TI</v>
      </c>
    </row>
    <row r="1272" spans="5:45" x14ac:dyDescent="0.3">
      <c r="E1272" s="15">
        <v>40965.520833333336</v>
      </c>
      <c r="F1272" s="21">
        <v>7.02</v>
      </c>
      <c r="G1272" s="21">
        <v>427.1899986267091</v>
      </c>
      <c r="H1272" s="42">
        <v>1.221368121089133</v>
      </c>
      <c r="I1272" s="35">
        <v>294.3</v>
      </c>
      <c r="J1272" s="43">
        <v>0.15384615384615385</v>
      </c>
      <c r="K1272" s="44">
        <v>0.14107841408339961</v>
      </c>
      <c r="L1272" s="26">
        <f t="shared" si="361"/>
        <v>7.0130555025387942</v>
      </c>
      <c r="M1272" s="26">
        <f t="shared" si="362"/>
        <v>0.44194031117191784</v>
      </c>
      <c r="N1272" s="96">
        <f t="shared" si="363"/>
        <v>7</v>
      </c>
      <c r="O1272" s="26">
        <f t="shared" si="364"/>
        <v>0.99789613360005591</v>
      </c>
      <c r="P1272" s="3">
        <f>IF(L1272&gt;'Power Curve'!$C$37,0,INDEX(Ci,$N1272,1)*POWER(1-O1272,3)+INDEX(Ci,$N1272,2)*3*O1272*POWER(1-O1272,2)+INDEX(Ci,$N1272,3)*3*POWER(O1272,2)*(1-O1272)+INDEX(Ci,$N1272,4)*POWER(O1272,3))</f>
        <v>599.79179815752786</v>
      </c>
      <c r="Q1272" s="3">
        <f>MAX(0,MIN(P1272-V1272+W1272,'Power Curve'!$C$39))</f>
        <v>611.93338507150168</v>
      </c>
      <c r="R1272" s="3">
        <f t="shared" si="365"/>
        <v>427.1899986267091</v>
      </c>
      <c r="S1272" s="3">
        <f t="shared" si="366"/>
        <v>184.74338644479258</v>
      </c>
      <c r="T1272" s="3">
        <f t="shared" si="367"/>
        <v>184.74338644479258</v>
      </c>
      <c r="V1272" s="37">
        <f t="array" ref="V1272">SUM(_xlfn.NORM.DIST($AD$3:$AD$1003,$L1272,$AA1272,FALSE)*WindSpeedStep*$AE$3:$AE$1003)/AG1272</f>
        <v>597.25201229401159</v>
      </c>
      <c r="W1272" s="37">
        <f t="array" ref="W1272">SUM(_xlfn.NORM.DIST($AD$3:$AD$1003,$L1272,$AB1272,FALSE)*WindSpeedStep*$AE$3:$AE$1003)/AH1272</f>
        <v>609.3935992079854</v>
      </c>
      <c r="Y1272" s="1">
        <f t="shared" si="368"/>
        <v>6</v>
      </c>
      <c r="Z1272" s="99">
        <f>IF(L1272&lt;'Power Curve'!$P$28,'Power Curve'!$Q$28,IF(L1272&gt;'Power Curve'!$P$29,'Power Curve'!$Q$29,INDEX(ReferenceTurbulence,Y1272)+(L1272-INDEX(ReferenceTurbulenceWindSpeed,Y1272))*(INDEX(ReferenceTurbulence,Y1272+1)-INDEX(ReferenceTurbulence,Y1272))/(INDEX(ReferenceTurbulenceWindSpeed,Y1272+1)-INDEX(ReferenceTurbulenceWindSpeed,Y1272))))</f>
        <v>0.11967629654632912</v>
      </c>
      <c r="AA1272" s="100">
        <f t="shared" si="374"/>
        <v>0.83929651001769789</v>
      </c>
      <c r="AB1272" s="29">
        <f t="shared" si="375"/>
        <v>1.0789316157751991</v>
      </c>
      <c r="AG1272" s="40">
        <f t="array" ref="AG1272">SUM(_xlfn.NORM.DIST($AD$3:$AD$1003,$F1272,$AA1272,FALSE)*WindSpeedStep)</f>
        <v>1.0000000000000033</v>
      </c>
      <c r="AH1272" s="40">
        <f t="array" ref="AH1272">SUM(_xlfn.NORM.DIST($AD$3:$AD$1003,$F1272,$AB1272,FALSE)*WindSpeedStep)</f>
        <v>0.99999999997220468</v>
      </c>
      <c r="AJ1272" s="47">
        <f t="shared" si="369"/>
        <v>7</v>
      </c>
      <c r="AK1272" s="83" t="b">
        <f>COUNTIF('Power Curve'!$D$2:$D$31,AJ1272)&gt;0</f>
        <v>1</v>
      </c>
      <c r="AL1272" s="83" t="b">
        <f t="shared" si="370"/>
        <v>0</v>
      </c>
      <c r="AM1272" s="83" t="b">
        <f t="shared" si="376"/>
        <v>1</v>
      </c>
      <c r="AN1272" s="47" t="str">
        <f t="shared" si="371"/>
        <v>Outer</v>
      </c>
      <c r="AO1272" s="48" t="str">
        <f t="shared" si="372"/>
        <v>0.4-0.5</v>
      </c>
      <c r="AP1272" s="49" t="str">
        <f t="shared" si="377"/>
        <v>12-13</v>
      </c>
      <c r="AQ1272" s="49" t="str">
        <f t="shared" si="378"/>
        <v>Feb</v>
      </c>
      <c r="AR1272" s="48" t="str">
        <f t="shared" si="379"/>
        <v>285-295</v>
      </c>
      <c r="AS1272" s="49" t="str">
        <f t="shared" si="373"/>
        <v>LWS-HTI</v>
      </c>
    </row>
    <row r="1273" spans="5:45" x14ac:dyDescent="0.3">
      <c r="E1273" s="15">
        <v>40965.527777777781</v>
      </c>
      <c r="F1273" s="21">
        <v>6.7</v>
      </c>
      <c r="G1273" s="21">
        <v>562.47002601623558</v>
      </c>
      <c r="H1273" s="42">
        <v>1.2216479097277866</v>
      </c>
      <c r="I1273" s="35">
        <v>301.10000000000002</v>
      </c>
      <c r="J1273" s="43">
        <v>0.15671641791044777</v>
      </c>
      <c r="K1273" s="44">
        <v>0.10984015843437621</v>
      </c>
      <c r="L1273" s="26">
        <f t="shared" si="361"/>
        <v>6.693883123365433</v>
      </c>
      <c r="M1273" s="26">
        <f t="shared" si="362"/>
        <v>0.39261119109306725</v>
      </c>
      <c r="N1273" s="96">
        <f t="shared" si="363"/>
        <v>7</v>
      </c>
      <c r="O1273" s="26">
        <f t="shared" si="364"/>
        <v>0.67344264896081696</v>
      </c>
      <c r="P1273" s="3">
        <f>IF(L1273&gt;'Power Curve'!$C$37,0,INDEX(Ci,$N1273,1)*POWER(1-O1273,3)+INDEX(Ci,$N1273,2)*3*O1273*POWER(1-O1273,2)+INDEX(Ci,$N1273,3)*3*POWER(O1273,2)*(1-O1273)+INDEX(Ci,$N1273,4)*POWER(O1273,3))</f>
        <v>518.38345685044942</v>
      </c>
      <c r="Q1273" s="3">
        <f>MAX(0,MIN(P1273-V1273+W1273,'Power Curve'!$C$39))</f>
        <v>529.65856013874429</v>
      </c>
      <c r="R1273" s="3">
        <f t="shared" si="365"/>
        <v>562.47002601623558</v>
      </c>
      <c r="S1273" s="3">
        <f t="shared" si="366"/>
        <v>-32.811465877491287</v>
      </c>
      <c r="T1273" s="3">
        <f t="shared" si="367"/>
        <v>32.811465877491287</v>
      </c>
      <c r="V1273" s="37">
        <f t="array" ref="V1273">SUM(_xlfn.NORM.DIST($AD$3:$AD$1003,$L1273,$AA1273,FALSE)*WindSpeedStep*$AE$3:$AE$1003)/AG1273</f>
        <v>519.87013660438117</v>
      </c>
      <c r="W1273" s="37">
        <f t="array" ref="W1273">SUM(_xlfn.NORM.DIST($AD$3:$AD$1003,$L1273,$AB1273,FALSE)*WindSpeedStep*$AE$3:$AE$1003)/AH1273</f>
        <v>531.14523989267605</v>
      </c>
      <c r="Y1273" s="1">
        <f t="shared" si="368"/>
        <v>6</v>
      </c>
      <c r="Z1273" s="99">
        <f>IF(L1273&lt;'Power Curve'!$P$28,'Power Curve'!$Q$28,IF(L1273&gt;'Power Curve'!$P$29,'Power Curve'!$Q$29,INDEX(ReferenceTurbulence,Y1273)+(L1273-INDEX(ReferenceTurbulenceWindSpeed,Y1273))*(INDEX(ReferenceTurbulence,Y1273+1)-INDEX(ReferenceTurbulence,Y1273))/(INDEX(ReferenceTurbulenceWindSpeed,Y1273+1)-INDEX(ReferenceTurbulenceWindSpeed,Y1273))))</f>
        <v>0.1203036954363111</v>
      </c>
      <c r="AA1273" s="100">
        <f t="shared" si="374"/>
        <v>0.80529887655961796</v>
      </c>
      <c r="AB1273" s="29">
        <f t="shared" si="375"/>
        <v>1.0490413850050306</v>
      </c>
      <c r="AG1273" s="40">
        <f t="array" ref="AG1273">SUM(_xlfn.NORM.DIST($AD$3:$AD$1003,$F1273,$AA1273,FALSE)*WindSpeedStep)</f>
        <v>1.0000000000000036</v>
      </c>
      <c r="AH1273" s="40">
        <f t="array" ref="AH1273">SUM(_xlfn.NORM.DIST($AD$3:$AD$1003,$F1273,$AB1273,FALSE)*WindSpeedStep)</f>
        <v>0.99999999993902511</v>
      </c>
      <c r="AJ1273" s="47">
        <f t="shared" si="369"/>
        <v>7</v>
      </c>
      <c r="AK1273" s="83" t="b">
        <f>COUNTIF('Power Curve'!$D$2:$D$31,AJ1273)&gt;0</f>
        <v>1</v>
      </c>
      <c r="AL1273" s="83" t="b">
        <f t="shared" si="370"/>
        <v>0</v>
      </c>
      <c r="AM1273" s="83" t="b">
        <f t="shared" si="376"/>
        <v>1</v>
      </c>
      <c r="AN1273" s="47" t="str">
        <f t="shared" si="371"/>
        <v>Outer</v>
      </c>
      <c r="AO1273" s="48" t="str">
        <f t="shared" si="372"/>
        <v>0.3-0.4</v>
      </c>
      <c r="AP1273" s="49" t="str">
        <f t="shared" si="377"/>
        <v>12-13</v>
      </c>
      <c r="AQ1273" s="49" t="str">
        <f t="shared" si="378"/>
        <v>Feb</v>
      </c>
      <c r="AR1273" s="48" t="str">
        <f t="shared" si="379"/>
        <v>295-305</v>
      </c>
      <c r="AS1273" s="49" t="str">
        <f t="shared" si="373"/>
        <v>LWS-HTI</v>
      </c>
    </row>
    <row r="1274" spans="5:45" x14ac:dyDescent="0.3">
      <c r="E1274" s="15">
        <v>40965.534722222219</v>
      </c>
      <c r="F1274" s="21">
        <v>6.16</v>
      </c>
      <c r="G1274" s="21">
        <v>333.73000335693331</v>
      </c>
      <c r="H1274" s="42">
        <v>1.2209635638225584</v>
      </c>
      <c r="I1274" s="35">
        <v>309.5</v>
      </c>
      <c r="J1274" s="43">
        <v>0.17045454545454547</v>
      </c>
      <c r="K1274" s="44">
        <v>5.5033134555856761E-2</v>
      </c>
      <c r="L1274" s="26">
        <f t="shared" si="361"/>
        <v>6.1532267192324301</v>
      </c>
      <c r="M1274" s="26">
        <f t="shared" si="362"/>
        <v>0.30905100098529364</v>
      </c>
      <c r="N1274" s="96">
        <f t="shared" si="363"/>
        <v>7</v>
      </c>
      <c r="O1274" s="26">
        <f t="shared" si="364"/>
        <v>0.12384040966994871</v>
      </c>
      <c r="P1274" s="3">
        <f>IF(L1274&gt;'Power Curve'!$C$37,0,INDEX(Ci,$N1274,1)*POWER(1-O1274,3)+INDEX(Ci,$N1274,2)*3*O1274*POWER(1-O1274,2)+INDEX(Ci,$N1274,3)*3*POWER(O1274,2)*(1-O1274)+INDEX(Ci,$N1274,4)*POWER(O1274,3))</f>
        <v>393.03342069133413</v>
      </c>
      <c r="Q1274" s="3">
        <f>MAX(0,MIN(P1274-V1274+W1274,'Power Curve'!$C$39))</f>
        <v>404.22464174798603</v>
      </c>
      <c r="R1274" s="3">
        <f t="shared" si="365"/>
        <v>333.73000335693331</v>
      </c>
      <c r="S1274" s="3">
        <f t="shared" si="366"/>
        <v>70.494638391052717</v>
      </c>
      <c r="T1274" s="3">
        <f t="shared" si="367"/>
        <v>70.494638391052717</v>
      </c>
      <c r="V1274" s="37">
        <f t="array" ref="V1274">SUM(_xlfn.NORM.DIST($AD$3:$AD$1003,$L1274,$AA1274,FALSE)*WindSpeedStep*$AE$3:$AE$1003)/AG1274</f>
        <v>401.28270615865722</v>
      </c>
      <c r="W1274" s="37">
        <f t="array" ref="W1274">SUM(_xlfn.NORM.DIST($AD$3:$AD$1003,$L1274,$AB1274,FALSE)*WindSpeedStep*$AE$3:$AE$1003)/AH1274</f>
        <v>412.47392721530912</v>
      </c>
      <c r="Y1274" s="1">
        <f t="shared" si="368"/>
        <v>6</v>
      </c>
      <c r="Z1274" s="99">
        <f>IF(L1274&lt;'Power Curve'!$P$28,'Power Curve'!$Q$28,IF(L1274&gt;'Power Curve'!$P$29,'Power Curve'!$Q$29,INDEX(ReferenceTurbulence,Y1274)+(L1274-INDEX(ReferenceTurbulenceWindSpeed,Y1274))*(INDEX(ReferenceTurbulence,Y1274+1)-INDEX(ReferenceTurbulence,Y1274))/(INDEX(ReferenceTurbulenceWindSpeed,Y1274+1)-INDEX(ReferenceTurbulenceWindSpeed,Y1274))))</f>
        <v>0.12136646668454137</v>
      </c>
      <c r="AA1274" s="100">
        <f t="shared" si="374"/>
        <v>0.74679538562215253</v>
      </c>
      <c r="AB1274" s="29">
        <f t="shared" si="375"/>
        <v>1.048845463505528</v>
      </c>
      <c r="AG1274" s="40">
        <f t="array" ref="AG1274">SUM(_xlfn.NORM.DIST($AD$3:$AD$1003,$F1274,$AA1274,FALSE)*WindSpeedStep)</f>
        <v>1.000000000000004</v>
      </c>
      <c r="AH1274" s="40">
        <f t="array" ref="AH1274">SUM(_xlfn.NORM.DIST($AD$3:$AD$1003,$F1274,$AB1274,FALSE)*WindSpeedStep)</f>
        <v>0.99999999841972964</v>
      </c>
      <c r="AJ1274" s="47">
        <f t="shared" si="369"/>
        <v>6</v>
      </c>
      <c r="AK1274" s="83" t="b">
        <f>COUNTIF('Power Curve'!$D$2:$D$31,AJ1274)&gt;0</f>
        <v>1</v>
      </c>
      <c r="AL1274" s="83" t="b">
        <f t="shared" si="370"/>
        <v>0</v>
      </c>
      <c r="AM1274" s="83" t="b">
        <f t="shared" si="376"/>
        <v>1</v>
      </c>
      <c r="AN1274" s="47" t="str">
        <f t="shared" si="371"/>
        <v>Outer</v>
      </c>
      <c r="AO1274" s="48" t="str">
        <f t="shared" si="372"/>
        <v>0.3-0.4</v>
      </c>
      <c r="AP1274" s="49" t="str">
        <f t="shared" si="377"/>
        <v>12-13</v>
      </c>
      <c r="AQ1274" s="49" t="str">
        <f t="shared" si="378"/>
        <v>Feb</v>
      </c>
      <c r="AR1274" s="48" t="str">
        <f t="shared" si="379"/>
        <v>305-315</v>
      </c>
      <c r="AS1274" s="49" t="str">
        <f t="shared" si="373"/>
        <v>LWS-HTI</v>
      </c>
    </row>
    <row r="1275" spans="5:45" x14ac:dyDescent="0.3">
      <c r="E1275" s="15">
        <v>40965.541666666664</v>
      </c>
      <c r="F1275" s="21">
        <v>6.41</v>
      </c>
      <c r="G1275" s="21">
        <v>392.73000717163097</v>
      </c>
      <c r="H1275" s="42">
        <v>1.2203710837814046</v>
      </c>
      <c r="I1275" s="35">
        <v>310.2</v>
      </c>
      <c r="J1275" s="43">
        <v>0.11232449297971918</v>
      </c>
      <c r="K1275" s="44">
        <v>0.12455101596742463</v>
      </c>
      <c r="L1275" s="26">
        <f t="shared" si="361"/>
        <v>6.4019159715010536</v>
      </c>
      <c r="M1275" s="26">
        <f t="shared" si="362"/>
        <v>0.34748672659303875</v>
      </c>
      <c r="N1275" s="96">
        <f t="shared" si="363"/>
        <v>7</v>
      </c>
      <c r="O1275" s="26">
        <f t="shared" si="364"/>
        <v>0.37664453607919296</v>
      </c>
      <c r="P1275" s="3">
        <f>IF(L1275&gt;'Power Curve'!$C$37,0,INDEX(Ci,$N1275,1)*POWER(1-O1275,3)+INDEX(Ci,$N1275,2)*3*O1275*POWER(1-O1275,2)+INDEX(Ci,$N1275,3)*3*POWER(O1275,2)*(1-O1275)+INDEX(Ci,$N1275,4)*POWER(O1275,3))</f>
        <v>447.57166880121309</v>
      </c>
      <c r="Q1275" s="3">
        <f>MAX(0,MIN(P1275-V1275+W1275,'Power Curve'!$C$39))</f>
        <v>445.53690995452905</v>
      </c>
      <c r="R1275" s="3">
        <f t="shared" si="365"/>
        <v>392.73000717163097</v>
      </c>
      <c r="S1275" s="3">
        <f t="shared" si="366"/>
        <v>52.806902782898078</v>
      </c>
      <c r="T1275" s="3">
        <f t="shared" si="367"/>
        <v>52.806902782898078</v>
      </c>
      <c r="V1275" s="37">
        <f t="array" ref="V1275">SUM(_xlfn.NORM.DIST($AD$3:$AD$1003,$L1275,$AA1275,FALSE)*WindSpeedStep*$AE$3:$AE$1003)/AG1275</f>
        <v>453.92660414492752</v>
      </c>
      <c r="W1275" s="37">
        <f t="array" ref="W1275">SUM(_xlfn.NORM.DIST($AD$3:$AD$1003,$L1275,$AB1275,FALSE)*WindSpeedStep*$AE$3:$AE$1003)/AH1275</f>
        <v>451.89184529824348</v>
      </c>
      <c r="Y1275" s="1">
        <f t="shared" si="368"/>
        <v>6</v>
      </c>
      <c r="Z1275" s="99">
        <f>IF(L1275&lt;'Power Curve'!$P$28,'Power Curve'!$Q$28,IF(L1275&gt;'Power Curve'!$P$29,'Power Curve'!$Q$29,INDEX(ReferenceTurbulence,Y1275)+(L1275-INDEX(ReferenceTurbulenceWindSpeed,Y1275))*(INDEX(ReferenceTurbulence,Y1275+1)-INDEX(ReferenceTurbulence,Y1275))/(INDEX(ReferenceTurbulenceWindSpeed,Y1275+1)-INDEX(ReferenceTurbulenceWindSpeed,Y1275))))</f>
        <v>0.12087761686229834</v>
      </c>
      <c r="AA1275" s="100">
        <f t="shared" si="374"/>
        <v>0.77384834598773278</v>
      </c>
      <c r="AB1275" s="29">
        <f t="shared" si="375"/>
        <v>0.71909196559762223</v>
      </c>
      <c r="AG1275" s="40">
        <f t="array" ref="AG1275">SUM(_xlfn.NORM.DIST($AD$3:$AD$1003,$F1275,$AA1275,FALSE)*WindSpeedStep)</f>
        <v>1.0000000000000033</v>
      </c>
      <c r="AH1275" s="40">
        <f t="array" ref="AH1275">SUM(_xlfn.NORM.DIST($AD$3:$AD$1003,$F1275,$AB1275,FALSE)*WindSpeedStep)</f>
        <v>1.0000000000000033</v>
      </c>
      <c r="AJ1275" s="47">
        <f t="shared" si="369"/>
        <v>6</v>
      </c>
      <c r="AK1275" s="83" t="b">
        <f>COUNTIF('Power Curve'!$D$2:$D$31,AJ1275)&gt;0</f>
        <v>1</v>
      </c>
      <c r="AL1275" s="83" t="b">
        <f t="shared" si="370"/>
        <v>0</v>
      </c>
      <c r="AM1275" s="83" t="b">
        <f t="shared" si="376"/>
        <v>1</v>
      </c>
      <c r="AN1275" s="47" t="str">
        <f t="shared" si="371"/>
        <v>Inner</v>
      </c>
      <c r="AO1275" s="48" t="str">
        <f t="shared" si="372"/>
        <v>0.3-0.4</v>
      </c>
      <c r="AP1275" s="49" t="str">
        <f t="shared" si="377"/>
        <v>13-14</v>
      </c>
      <c r="AQ1275" s="49" t="str">
        <f t="shared" si="378"/>
        <v>Feb</v>
      </c>
      <c r="AR1275" s="48" t="str">
        <f t="shared" si="379"/>
        <v>305-315</v>
      </c>
      <c r="AS1275" s="49" t="str">
        <f t="shared" si="373"/>
        <v>Inner-TI</v>
      </c>
    </row>
    <row r="1276" spans="5:45" x14ac:dyDescent="0.3">
      <c r="E1276" s="15">
        <v>40965.548611111109</v>
      </c>
      <c r="F1276" s="21">
        <v>5.97</v>
      </c>
      <c r="G1276" s="21">
        <v>380.00999069213879</v>
      </c>
      <c r="H1276" s="42">
        <v>1.220104106328368</v>
      </c>
      <c r="I1276" s="35">
        <v>311</v>
      </c>
      <c r="J1276" s="43">
        <v>0.11892797319932998</v>
      </c>
      <c r="K1276" s="44">
        <v>9.0407869967202723E-2</v>
      </c>
      <c r="L1276" s="26">
        <f t="shared" si="361"/>
        <v>5.9620360515474404</v>
      </c>
      <c r="M1276" s="26">
        <f t="shared" si="362"/>
        <v>0.27950186697622015</v>
      </c>
      <c r="N1276" s="96">
        <f t="shared" si="363"/>
        <v>6</v>
      </c>
      <c r="O1276" s="26">
        <f t="shared" si="364"/>
        <v>0.93086167711585388</v>
      </c>
      <c r="P1276" s="3">
        <f>IF(L1276&gt;'Power Curve'!$C$37,0,INDEX(Ci,$N1276,1)*POWER(1-O1276,3)+INDEX(Ci,$N1276,2)*3*O1276*POWER(1-O1276,2)+INDEX(Ci,$N1276,3)*3*POWER(O1276,2)*(1-O1276)+INDEX(Ci,$N1276,4)*POWER(O1276,3))</f>
        <v>356.24792605484828</v>
      </c>
      <c r="Q1276" s="3">
        <f>MAX(0,MIN(P1276-V1276+W1276,'Power Curve'!$C$39))</f>
        <v>355.88337318018603</v>
      </c>
      <c r="R1276" s="3">
        <f t="shared" si="365"/>
        <v>380.00999069213879</v>
      </c>
      <c r="S1276" s="3">
        <f t="shared" si="366"/>
        <v>-24.126617511952759</v>
      </c>
      <c r="T1276" s="3">
        <f t="shared" si="367"/>
        <v>24.126617511952759</v>
      </c>
      <c r="V1276" s="37">
        <f t="array" ref="V1276">SUM(_xlfn.NORM.DIST($AD$3:$AD$1003,$L1276,$AA1276,FALSE)*WindSpeedStep*$AE$3:$AE$1003)/AG1276</f>
        <v>362.79081679123613</v>
      </c>
      <c r="W1276" s="37">
        <f t="array" ref="W1276">SUM(_xlfn.NORM.DIST($AD$3:$AD$1003,$L1276,$AB1276,FALSE)*WindSpeedStep*$AE$3:$AE$1003)/AH1276</f>
        <v>362.42626391657387</v>
      </c>
      <c r="Y1276" s="1">
        <f t="shared" si="368"/>
        <v>5</v>
      </c>
      <c r="Z1276" s="99">
        <f>IF(L1276&lt;'Power Curve'!$P$28,'Power Curve'!$Q$28,IF(L1276&gt;'Power Curve'!$P$29,'Power Curve'!$Q$29,INDEX(ReferenceTurbulence,Y1276)+(L1276-INDEX(ReferenceTurbulenceWindSpeed,Y1276))*(INDEX(ReferenceTurbulence,Y1276+1)-INDEX(ReferenceTurbulence,Y1276))/(INDEX(ReferenceTurbulenceWindSpeed,Y1276+1)-INDEX(ReferenceTurbulenceWindSpeed,Y1276))))</f>
        <v>0.12134077265288075</v>
      </c>
      <c r="AA1276" s="100">
        <f t="shared" si="374"/>
        <v>0.72343806107909681</v>
      </c>
      <c r="AB1276" s="29">
        <f t="shared" si="375"/>
        <v>0.70905286375187315</v>
      </c>
      <c r="AG1276" s="40">
        <f t="array" ref="AG1276">SUM(_xlfn.NORM.DIST($AD$3:$AD$1003,$F1276,$AA1276,FALSE)*WindSpeedStep)</f>
        <v>1.0000000000000036</v>
      </c>
      <c r="AH1276" s="40">
        <f t="array" ref="AH1276">SUM(_xlfn.NORM.DIST($AD$3:$AD$1003,$F1276,$AB1276,FALSE)*WindSpeedStep)</f>
        <v>1.0000000000000038</v>
      </c>
      <c r="AJ1276" s="47">
        <f t="shared" si="369"/>
        <v>6</v>
      </c>
      <c r="AK1276" s="83" t="b">
        <f>COUNTIF('Power Curve'!$D$2:$D$31,AJ1276)&gt;0</f>
        <v>1</v>
      </c>
      <c r="AL1276" s="83" t="b">
        <f t="shared" si="370"/>
        <v>0</v>
      </c>
      <c r="AM1276" s="83" t="b">
        <f t="shared" si="376"/>
        <v>1</v>
      </c>
      <c r="AN1276" s="47" t="str">
        <f t="shared" si="371"/>
        <v>Outer</v>
      </c>
      <c r="AO1276" s="48" t="str">
        <f t="shared" si="372"/>
        <v>0.2-0.3</v>
      </c>
      <c r="AP1276" s="49" t="str">
        <f t="shared" si="377"/>
        <v>13-14</v>
      </c>
      <c r="AQ1276" s="49" t="str">
        <f t="shared" si="378"/>
        <v>Feb</v>
      </c>
      <c r="AR1276" s="48" t="str">
        <f t="shared" si="379"/>
        <v>305-315</v>
      </c>
      <c r="AS1276" s="49" t="str">
        <f t="shared" si="373"/>
        <v>Inner-TI</v>
      </c>
    </row>
    <row r="1277" spans="5:45" x14ac:dyDescent="0.3">
      <c r="E1277" s="15">
        <v>40965.555555555555</v>
      </c>
      <c r="F1277" s="21">
        <v>5.87</v>
      </c>
      <c r="G1277" s="21">
        <v>369.31998825073248</v>
      </c>
      <c r="H1277" s="42">
        <v>1.2197400459225427</v>
      </c>
      <c r="I1277" s="35">
        <v>301.5</v>
      </c>
      <c r="J1277" s="43">
        <v>0.10391822827938671</v>
      </c>
      <c r="K1277" s="44">
        <v>0.10864472828336058</v>
      </c>
      <c r="L1277" s="26">
        <f t="shared" si="361"/>
        <v>5.8615863324466533</v>
      </c>
      <c r="M1277" s="26">
        <f t="shared" si="362"/>
        <v>0.26397703908151648</v>
      </c>
      <c r="N1277" s="96">
        <f t="shared" si="363"/>
        <v>6</v>
      </c>
      <c r="O1277" s="26">
        <f t="shared" si="364"/>
        <v>0.8307416588222527</v>
      </c>
      <c r="P1277" s="3">
        <f>IF(L1277&gt;'Power Curve'!$C$37,0,INDEX(Ci,$N1277,1)*POWER(1-O1277,3)+INDEX(Ci,$N1277,2)*3*O1277*POWER(1-O1277,2)+INDEX(Ci,$N1277,3)*3*POWER(O1277,2)*(1-O1277)+INDEX(Ci,$N1277,4)*POWER(O1277,3))</f>
        <v>338.64118591192613</v>
      </c>
      <c r="Q1277" s="3">
        <f>MAX(0,MIN(P1277-V1277+W1277,'Power Curve'!$C$39))</f>
        <v>336.60108937370597</v>
      </c>
      <c r="R1277" s="3">
        <f t="shared" si="365"/>
        <v>369.31998825073248</v>
      </c>
      <c r="S1277" s="3">
        <f t="shared" si="366"/>
        <v>-32.718898877026504</v>
      </c>
      <c r="T1277" s="3">
        <f t="shared" si="367"/>
        <v>32.718898877026504</v>
      </c>
      <c r="V1277" s="37">
        <f t="array" ref="V1277">SUM(_xlfn.NORM.DIST($AD$3:$AD$1003,$L1277,$AA1277,FALSE)*WindSpeedStep*$AE$3:$AE$1003)/AG1277</f>
        <v>343.17231400454716</v>
      </c>
      <c r="W1277" s="37">
        <f t="array" ref="W1277">SUM(_xlfn.NORM.DIST($AD$3:$AD$1003,$L1277,$AB1277,FALSE)*WindSpeedStep*$AE$3:$AE$1003)/AH1277</f>
        <v>341.13221746632701</v>
      </c>
      <c r="Y1277" s="1">
        <f t="shared" si="368"/>
        <v>5</v>
      </c>
      <c r="Z1277" s="99">
        <f>IF(L1277&lt;'Power Curve'!$P$28,'Power Curve'!$Q$28,IF(L1277&gt;'Power Curve'!$P$29,'Power Curve'!$Q$29,INDEX(ReferenceTurbulence,Y1277)+(L1277-INDEX(ReferenceTurbulenceWindSpeed,Y1277))*(INDEX(ReferenceTurbulence,Y1277+1)-INDEX(ReferenceTurbulence,Y1277))/(INDEX(ReferenceTurbulenceWindSpeed,Y1277+1)-INDEX(ReferenceTurbulenceWindSpeed,Y1277))))</f>
        <v>0.12095678344956591</v>
      </c>
      <c r="AA1277" s="100">
        <f t="shared" si="374"/>
        <v>0.70899862868468511</v>
      </c>
      <c r="AB1277" s="29">
        <f t="shared" si="375"/>
        <v>0.60912566657452438</v>
      </c>
      <c r="AG1277" s="40">
        <f t="array" ref="AG1277">SUM(_xlfn.NORM.DIST($AD$3:$AD$1003,$F1277,$AA1277,FALSE)*WindSpeedStep)</f>
        <v>1.0000000000000036</v>
      </c>
      <c r="AH1277" s="40">
        <f t="array" ref="AH1277">SUM(_xlfn.NORM.DIST($AD$3:$AD$1003,$F1277,$AB1277,FALSE)*WindSpeedStep)</f>
        <v>1.0000000000000036</v>
      </c>
      <c r="AJ1277" s="47">
        <f t="shared" si="369"/>
        <v>6</v>
      </c>
      <c r="AK1277" s="83" t="b">
        <f>COUNTIF('Power Curve'!$D$2:$D$31,AJ1277)&gt;0</f>
        <v>1</v>
      </c>
      <c r="AL1277" s="83" t="b">
        <f t="shared" si="370"/>
        <v>0</v>
      </c>
      <c r="AM1277" s="83" t="b">
        <f t="shared" si="376"/>
        <v>1</v>
      </c>
      <c r="AN1277" s="47" t="str">
        <f t="shared" si="371"/>
        <v>Inner</v>
      </c>
      <c r="AO1277" s="48" t="str">
        <f t="shared" si="372"/>
        <v>0.2-0.3</v>
      </c>
      <c r="AP1277" s="49" t="str">
        <f t="shared" si="377"/>
        <v>13-14</v>
      </c>
      <c r="AQ1277" s="49" t="str">
        <f t="shared" si="378"/>
        <v>Feb</v>
      </c>
      <c r="AR1277" s="48" t="str">
        <f t="shared" si="379"/>
        <v>295-305</v>
      </c>
      <c r="AS1277" s="49" t="str">
        <f t="shared" si="373"/>
        <v>Inner-TI</v>
      </c>
    </row>
    <row r="1278" spans="5:45" x14ac:dyDescent="0.3">
      <c r="E1278" s="15">
        <v>40965.5625</v>
      </c>
      <c r="F1278" s="21">
        <v>6.47</v>
      </c>
      <c r="G1278" s="21">
        <v>370.81000137329102</v>
      </c>
      <c r="H1278" s="42">
        <v>1.2198310406543438</v>
      </c>
      <c r="I1278" s="35">
        <v>299.5</v>
      </c>
      <c r="J1278" s="43">
        <v>0.14683153013910355</v>
      </c>
      <c r="K1278" s="44">
        <v>0.14415309354239328</v>
      </c>
      <c r="L1278" s="26">
        <f t="shared" si="361"/>
        <v>6.4608869888399356</v>
      </c>
      <c r="M1278" s="26">
        <f t="shared" si="362"/>
        <v>0.35660088742053836</v>
      </c>
      <c r="N1278" s="96">
        <f t="shared" si="363"/>
        <v>7</v>
      </c>
      <c r="O1278" s="26">
        <f t="shared" si="364"/>
        <v>0.4365913025189318</v>
      </c>
      <c r="P1278" s="3">
        <f>IF(L1278&gt;'Power Curve'!$C$37,0,INDEX(Ci,$N1278,1)*POWER(1-O1278,3)+INDEX(Ci,$N1278,2)*3*O1278*POWER(1-O1278,2)+INDEX(Ci,$N1278,3)*3*POWER(O1278,2)*(1-O1278)+INDEX(Ci,$N1278,4)*POWER(O1278,3))</f>
        <v>461.39420438146215</v>
      </c>
      <c r="Q1278" s="3">
        <f>MAX(0,MIN(P1278-V1278+W1278,'Power Curve'!$C$39))</f>
        <v>468.29585391954708</v>
      </c>
      <c r="R1278" s="3">
        <f t="shared" si="365"/>
        <v>370.81000137329102</v>
      </c>
      <c r="S1278" s="3">
        <f t="shared" si="366"/>
        <v>97.485852546256069</v>
      </c>
      <c r="T1278" s="3">
        <f t="shared" si="367"/>
        <v>97.485852546256069</v>
      </c>
      <c r="V1278" s="37">
        <f t="array" ref="V1278">SUM(_xlfn.NORM.DIST($AD$3:$AD$1003,$L1278,$AA1278,FALSE)*WindSpeedStep*$AE$3:$AE$1003)/AG1278</f>
        <v>466.87850011089563</v>
      </c>
      <c r="W1278" s="37">
        <f t="array" ref="W1278">SUM(_xlfn.NORM.DIST($AD$3:$AD$1003,$L1278,$AB1278,FALSE)*WindSpeedStep*$AE$3:$AE$1003)/AH1278</f>
        <v>473.78014964898057</v>
      </c>
      <c r="Y1278" s="1">
        <f t="shared" si="368"/>
        <v>6</v>
      </c>
      <c r="Z1278" s="99">
        <f>IF(L1278&lt;'Power Curve'!$P$28,'Power Curve'!$Q$28,IF(L1278&gt;'Power Curve'!$P$29,'Power Curve'!$Q$29,INDEX(ReferenceTurbulence,Y1278)+(L1278-INDEX(ReferenceTurbulenceWindSpeed,Y1278))*(INDEX(ReferenceTurbulence,Y1278+1)-INDEX(ReferenceTurbulence,Y1278))/(INDEX(ReferenceTurbulenceWindSpeed,Y1278+1)-INDEX(ReferenceTurbulenceWindSpeed,Y1278))))</f>
        <v>0.12076169721124536</v>
      </c>
      <c r="AA1278" s="100">
        <f t="shared" si="374"/>
        <v>0.78022767826236306</v>
      </c>
      <c r="AB1278" s="29">
        <f t="shared" si="375"/>
        <v>0.94866192262719296</v>
      </c>
      <c r="AG1278" s="40">
        <f t="array" ref="AG1278">SUM(_xlfn.NORM.DIST($AD$3:$AD$1003,$F1278,$AA1278,FALSE)*WindSpeedStep)</f>
        <v>1.0000000000000033</v>
      </c>
      <c r="AH1278" s="40">
        <f t="array" ref="AH1278">SUM(_xlfn.NORM.DIST($AD$3:$AD$1003,$F1278,$AB1278,FALSE)*WindSpeedStep)</f>
        <v>0.99999999999692579</v>
      </c>
      <c r="AJ1278" s="47">
        <f t="shared" si="369"/>
        <v>6</v>
      </c>
      <c r="AK1278" s="83" t="b">
        <f>COUNTIF('Power Curve'!$D$2:$D$31,AJ1278)&gt;0</f>
        <v>1</v>
      </c>
      <c r="AL1278" s="83" t="b">
        <f t="shared" si="370"/>
        <v>0</v>
      </c>
      <c r="AM1278" s="83" t="b">
        <f t="shared" si="376"/>
        <v>1</v>
      </c>
      <c r="AN1278" s="47" t="str">
        <f t="shared" si="371"/>
        <v>Outer</v>
      </c>
      <c r="AO1278" s="48" t="str">
        <f t="shared" si="372"/>
        <v>0.3-0.4</v>
      </c>
      <c r="AP1278" s="49" t="str">
        <f t="shared" si="377"/>
        <v>13-14</v>
      </c>
      <c r="AQ1278" s="49" t="str">
        <f t="shared" si="378"/>
        <v>Feb</v>
      </c>
      <c r="AR1278" s="48" t="str">
        <f t="shared" si="379"/>
        <v>295-305</v>
      </c>
      <c r="AS1278" s="49" t="str">
        <f t="shared" si="373"/>
        <v>LWS-HTI</v>
      </c>
    </row>
    <row r="1279" spans="5:45" x14ac:dyDescent="0.3">
      <c r="E1279" s="15">
        <v>40965.569444444445</v>
      </c>
      <c r="F1279" s="21">
        <v>7.2</v>
      </c>
      <c r="G1279" s="21">
        <v>507.79002952575678</v>
      </c>
      <c r="H1279" s="42">
        <v>1.2201496302457182</v>
      </c>
      <c r="I1279" s="35">
        <v>300.5</v>
      </c>
      <c r="J1279" s="43">
        <v>8.1944444444444445E-2</v>
      </c>
      <c r="K1279" s="44">
        <v>0.15569431448424967</v>
      </c>
      <c r="L1279" s="26">
        <f t="shared" si="361"/>
        <v>7.1904846650847976</v>
      </c>
      <c r="M1279" s="26">
        <f t="shared" si="362"/>
        <v>0.46936256020045214</v>
      </c>
      <c r="N1279" s="96">
        <f t="shared" si="363"/>
        <v>8</v>
      </c>
      <c r="O1279" s="26">
        <f t="shared" si="364"/>
        <v>0.17649607447205448</v>
      </c>
      <c r="P1279" s="3">
        <f>IF(L1279&gt;'Power Curve'!$C$37,0,INDEX(Ci,$N1279,1)*POWER(1-O1279,3)+INDEX(Ci,$N1279,2)*3*O1279*POWER(1-O1279,2)+INDEX(Ci,$N1279,3)*3*POWER(O1279,2)*(1-O1279)+INDEX(Ci,$N1279,4)*POWER(O1279,3))</f>
        <v>646.33231091014841</v>
      </c>
      <c r="Q1279" s="3">
        <f>MAX(0,MIN(P1279-V1279+W1279,'Power Curve'!$C$39))</f>
        <v>635.65449301742319</v>
      </c>
      <c r="R1279" s="3">
        <f t="shared" si="365"/>
        <v>507.79002952575678</v>
      </c>
      <c r="S1279" s="3">
        <f t="shared" si="366"/>
        <v>127.86446349166641</v>
      </c>
      <c r="T1279" s="3">
        <f t="shared" si="367"/>
        <v>127.86446349166641</v>
      </c>
      <c r="V1279" s="37">
        <f t="array" ref="V1279">SUM(_xlfn.NORM.DIST($AD$3:$AD$1003,$L1279,$AA1279,FALSE)*WindSpeedStep*$AE$3:$AE$1003)/AG1279</f>
        <v>642.79808095638691</v>
      </c>
      <c r="W1279" s="37">
        <f t="array" ref="W1279">SUM(_xlfn.NORM.DIST($AD$3:$AD$1003,$L1279,$AB1279,FALSE)*WindSpeedStep*$AE$3:$AE$1003)/AH1279</f>
        <v>632.1202630636617</v>
      </c>
      <c r="Y1279" s="1">
        <f t="shared" si="368"/>
        <v>7</v>
      </c>
      <c r="Z1279" s="99">
        <f>IF(L1279&lt;'Power Curve'!$P$28,'Power Curve'!$Q$28,IF(L1279&gt;'Power Curve'!$P$29,'Power Curve'!$Q$29,INDEX(ReferenceTurbulence,Y1279)+(L1279-INDEX(ReferenceTurbulenceWindSpeed,Y1279))*(INDEX(ReferenceTurbulence,Y1279+1)-INDEX(ReferenceTurbulence,Y1279))/(INDEX(ReferenceTurbulenceWindSpeed,Y1279+1)-INDEX(ReferenceTurbulenceWindSpeed,Y1279))))</f>
        <v>0.11962352270357178</v>
      </c>
      <c r="AA1279" s="100">
        <f t="shared" si="374"/>
        <v>0.86015110558345598</v>
      </c>
      <c r="AB1279" s="29">
        <f t="shared" si="375"/>
        <v>0.58922027116667086</v>
      </c>
      <c r="AG1279" s="40">
        <f t="array" ref="AG1279">SUM(_xlfn.NORM.DIST($AD$3:$AD$1003,$F1279,$AA1279,FALSE)*WindSpeedStep)</f>
        <v>1.0000000000000038</v>
      </c>
      <c r="AH1279" s="40">
        <f t="array" ref="AH1279">SUM(_xlfn.NORM.DIST($AD$3:$AD$1003,$F1279,$AB1279,FALSE)*WindSpeedStep)</f>
        <v>1.0000000000000038</v>
      </c>
      <c r="AJ1279" s="47">
        <f t="shared" si="369"/>
        <v>7</v>
      </c>
      <c r="AK1279" s="83" t="b">
        <f>COUNTIF('Power Curve'!$D$2:$D$31,AJ1279)&gt;0</f>
        <v>1</v>
      </c>
      <c r="AL1279" s="83" t="b">
        <f t="shared" si="370"/>
        <v>0</v>
      </c>
      <c r="AM1279" s="83" t="b">
        <f t="shared" si="376"/>
        <v>1</v>
      </c>
      <c r="AN1279" s="47" t="str">
        <f t="shared" si="371"/>
        <v>Outer</v>
      </c>
      <c r="AO1279" s="48" t="str">
        <f t="shared" si="372"/>
        <v>0.4-0.5</v>
      </c>
      <c r="AP1279" s="49" t="str">
        <f t="shared" si="377"/>
        <v>13-14</v>
      </c>
      <c r="AQ1279" s="49" t="str">
        <f t="shared" si="378"/>
        <v>Feb</v>
      </c>
      <c r="AR1279" s="48" t="str">
        <f t="shared" si="379"/>
        <v>295-305</v>
      </c>
      <c r="AS1279" s="49" t="str">
        <f t="shared" si="373"/>
        <v>LWS-LTI</v>
      </c>
    </row>
    <row r="1280" spans="5:45" x14ac:dyDescent="0.3">
      <c r="E1280" s="15">
        <v>40965.576388888891</v>
      </c>
      <c r="F1280" s="21">
        <v>6.43</v>
      </c>
      <c r="G1280" s="21">
        <v>520.47000122070313</v>
      </c>
      <c r="H1280" s="42">
        <v>1.2200130708542167</v>
      </c>
      <c r="I1280" s="35">
        <v>301.7</v>
      </c>
      <c r="J1280" s="43">
        <v>0.11819595645412131</v>
      </c>
      <c r="K1280" s="44">
        <v>0.1090028601364858</v>
      </c>
      <c r="L1280" s="26">
        <f t="shared" si="361"/>
        <v>6.4212627030784954</v>
      </c>
      <c r="M1280" s="26">
        <f t="shared" si="362"/>
        <v>0.35047682632406391</v>
      </c>
      <c r="N1280" s="96">
        <f t="shared" si="363"/>
        <v>7</v>
      </c>
      <c r="O1280" s="26">
        <f t="shared" si="364"/>
        <v>0.39631138348290118</v>
      </c>
      <c r="P1280" s="3">
        <f>IF(L1280&gt;'Power Curve'!$C$37,0,INDEX(Ci,$N1280,1)*POWER(1-O1280,3)+INDEX(Ci,$N1280,2)*3*O1280*POWER(1-O1280,2)+INDEX(Ci,$N1280,3)*3*POWER(O1280,2)*(1-O1280)+INDEX(Ci,$N1280,4)*POWER(O1280,3))</f>
        <v>452.07421691818587</v>
      </c>
      <c r="Q1280" s="3">
        <f>MAX(0,MIN(P1280-V1280+W1280,'Power Curve'!$C$39))</f>
        <v>451.43129941732337</v>
      </c>
      <c r="R1280" s="3">
        <f t="shared" si="365"/>
        <v>520.47000122070313</v>
      </c>
      <c r="S1280" s="3">
        <f t="shared" si="366"/>
        <v>-69.038701803379752</v>
      </c>
      <c r="T1280" s="3">
        <f t="shared" si="367"/>
        <v>69.038701803379752</v>
      </c>
      <c r="V1280" s="37">
        <f t="array" ref="V1280">SUM(_xlfn.NORM.DIST($AD$3:$AD$1003,$L1280,$AA1280,FALSE)*WindSpeedStep*$AE$3:$AE$1003)/AG1280</f>
        <v>458.15552584535561</v>
      </c>
      <c r="W1280" s="37">
        <f t="array" ref="W1280">SUM(_xlfn.NORM.DIST($AD$3:$AD$1003,$L1280,$AB1280,FALSE)*WindSpeedStep*$AE$3:$AE$1003)/AH1280</f>
        <v>457.51260834449312</v>
      </c>
      <c r="Y1280" s="1">
        <f t="shared" si="368"/>
        <v>6</v>
      </c>
      <c r="Z1280" s="99">
        <f>IF(L1280&lt;'Power Curve'!$P$28,'Power Curve'!$Q$28,IF(L1280&gt;'Power Curve'!$P$29,'Power Curve'!$Q$29,INDEX(ReferenceTurbulence,Y1280)+(L1280-INDEX(ReferenceTurbulenceWindSpeed,Y1280))*(INDEX(ReferenceTurbulence,Y1280+1)-INDEX(ReferenceTurbulence,Y1280))/(INDEX(ReferenceTurbulenceWindSpeed,Y1280+1)-INDEX(ReferenceTurbulenceWindSpeed,Y1280))))</f>
        <v>0.12083958688630886</v>
      </c>
      <c r="AA1280" s="100">
        <f t="shared" si="374"/>
        <v>0.77594273232846833</v>
      </c>
      <c r="AB1280" s="29">
        <f t="shared" si="375"/>
        <v>0.7589672868335392</v>
      </c>
      <c r="AG1280" s="40">
        <f t="array" ref="AG1280">SUM(_xlfn.NORM.DIST($AD$3:$AD$1003,$F1280,$AA1280,FALSE)*WindSpeedStep)</f>
        <v>1.0000000000000036</v>
      </c>
      <c r="AH1280" s="40">
        <f t="array" ref="AH1280">SUM(_xlfn.NORM.DIST($AD$3:$AD$1003,$F1280,$AB1280,FALSE)*WindSpeedStep)</f>
        <v>1.0000000000000038</v>
      </c>
      <c r="AJ1280" s="47">
        <f t="shared" si="369"/>
        <v>6</v>
      </c>
      <c r="AK1280" s="83" t="b">
        <f>COUNTIF('Power Curve'!$D$2:$D$31,AJ1280)&gt;0</f>
        <v>1</v>
      </c>
      <c r="AL1280" s="83" t="b">
        <f t="shared" si="370"/>
        <v>0</v>
      </c>
      <c r="AM1280" s="83" t="b">
        <f t="shared" si="376"/>
        <v>1</v>
      </c>
      <c r="AN1280" s="47" t="str">
        <f t="shared" si="371"/>
        <v>Inner</v>
      </c>
      <c r="AO1280" s="48" t="str">
        <f t="shared" si="372"/>
        <v>0.3-0.4</v>
      </c>
      <c r="AP1280" s="49" t="str">
        <f t="shared" si="377"/>
        <v>13-14</v>
      </c>
      <c r="AQ1280" s="49" t="str">
        <f t="shared" si="378"/>
        <v>Feb</v>
      </c>
      <c r="AR1280" s="48" t="str">
        <f t="shared" si="379"/>
        <v>295-305</v>
      </c>
      <c r="AS1280" s="49" t="str">
        <f t="shared" si="373"/>
        <v>Inner-TI</v>
      </c>
    </row>
    <row r="1281" spans="5:45" x14ac:dyDescent="0.3">
      <c r="E1281" s="15">
        <v>40965.583333333336</v>
      </c>
      <c r="F1281" s="21">
        <v>6.64</v>
      </c>
      <c r="G1281" s="21">
        <v>546.14002609252952</v>
      </c>
      <c r="H1281" s="42">
        <v>1.2204290341862452</v>
      </c>
      <c r="I1281" s="35">
        <v>296.7</v>
      </c>
      <c r="J1281" s="43">
        <v>0.11445783132530121</v>
      </c>
      <c r="K1281" s="44">
        <v>0.16291825820186798</v>
      </c>
      <c r="L1281" s="26">
        <f t="shared" si="361"/>
        <v>6.6317308728431259</v>
      </c>
      <c r="M1281" s="26">
        <f t="shared" si="362"/>
        <v>0.38300536042211059</v>
      </c>
      <c r="N1281" s="96">
        <f t="shared" si="363"/>
        <v>7</v>
      </c>
      <c r="O1281" s="26">
        <f t="shared" si="364"/>
        <v>0.61026201186320517</v>
      </c>
      <c r="P1281" s="3">
        <f>IF(L1281&gt;'Power Curve'!$C$37,0,INDEX(Ci,$N1281,1)*POWER(1-O1281,3)+INDEX(Ci,$N1281,2)*3*O1281*POWER(1-O1281,2)+INDEX(Ci,$N1281,3)*3*POWER(O1281,2)*(1-O1281)+INDEX(Ci,$N1281,4)*POWER(O1281,3))</f>
        <v>502.87433948622851</v>
      </c>
      <c r="Q1281" s="3">
        <f>MAX(0,MIN(P1281-V1281+W1281,'Power Curve'!$C$39))</f>
        <v>501.25888441446665</v>
      </c>
      <c r="R1281" s="3">
        <f t="shared" si="365"/>
        <v>546.14002609252952</v>
      </c>
      <c r="S1281" s="3">
        <f t="shared" si="366"/>
        <v>-44.881141678062875</v>
      </c>
      <c r="T1281" s="3">
        <f t="shared" si="367"/>
        <v>44.881141678062875</v>
      </c>
      <c r="V1281" s="37">
        <f t="array" ref="V1281">SUM(_xlfn.NORM.DIST($AD$3:$AD$1003,$L1281,$AA1281,FALSE)*WindSpeedStep*$AE$3:$AE$1003)/AG1281</f>
        <v>505.44823697981423</v>
      </c>
      <c r="W1281" s="37">
        <f t="array" ref="W1281">SUM(_xlfn.NORM.DIST($AD$3:$AD$1003,$L1281,$AB1281,FALSE)*WindSpeedStep*$AE$3:$AE$1003)/AH1281</f>
        <v>503.83278190805237</v>
      </c>
      <c r="Y1281" s="1">
        <f t="shared" si="368"/>
        <v>6</v>
      </c>
      <c r="Z1281" s="99">
        <f>IF(L1281&lt;'Power Curve'!$P$28,'Power Curve'!$Q$28,IF(L1281&gt;'Power Curve'!$P$29,'Power Curve'!$Q$29,INDEX(ReferenceTurbulence,Y1281)+(L1281-INDEX(ReferenceTurbulenceWindSpeed,Y1281))*(INDEX(ReferenceTurbulence,Y1281+1)-INDEX(ReferenceTurbulence,Y1281))/(INDEX(ReferenceTurbulenceWindSpeed,Y1281+1)-INDEX(ReferenceTurbulenceWindSpeed,Y1281))))</f>
        <v>0.12042586845481781</v>
      </c>
      <c r="AA1281" s="100">
        <f t="shared" si="374"/>
        <v>0.79863194972076035</v>
      </c>
      <c r="AB1281" s="29">
        <f t="shared" si="375"/>
        <v>0.75905353363867112</v>
      </c>
      <c r="AG1281" s="40">
        <f t="array" ref="AG1281">SUM(_xlfn.NORM.DIST($AD$3:$AD$1003,$F1281,$AA1281,FALSE)*WindSpeedStep)</f>
        <v>1.0000000000000033</v>
      </c>
      <c r="AH1281" s="40">
        <f t="array" ref="AH1281">SUM(_xlfn.NORM.DIST($AD$3:$AD$1003,$F1281,$AB1281,FALSE)*WindSpeedStep)</f>
        <v>1.0000000000000036</v>
      </c>
      <c r="AJ1281" s="47">
        <f t="shared" si="369"/>
        <v>7</v>
      </c>
      <c r="AK1281" s="83" t="b">
        <f>COUNTIF('Power Curve'!$D$2:$D$31,AJ1281)&gt;0</f>
        <v>1</v>
      </c>
      <c r="AL1281" s="83" t="b">
        <f t="shared" si="370"/>
        <v>0</v>
      </c>
      <c r="AM1281" s="83" t="b">
        <f t="shared" si="376"/>
        <v>1</v>
      </c>
      <c r="AN1281" s="47" t="str">
        <f t="shared" si="371"/>
        <v>Inner</v>
      </c>
      <c r="AO1281" s="48" t="str">
        <f t="shared" si="372"/>
        <v>0.3-0.4</v>
      </c>
      <c r="AP1281" s="49" t="str">
        <f t="shared" si="377"/>
        <v>14-15</v>
      </c>
      <c r="AQ1281" s="49" t="str">
        <f t="shared" si="378"/>
        <v>Feb</v>
      </c>
      <c r="AR1281" s="48" t="str">
        <f t="shared" si="379"/>
        <v>295-305</v>
      </c>
      <c r="AS1281" s="49" t="str">
        <f t="shared" si="373"/>
        <v>Inner-TI</v>
      </c>
    </row>
    <row r="1282" spans="5:45" x14ac:dyDescent="0.3">
      <c r="E1282" s="15">
        <v>40965.590277777781</v>
      </c>
      <c r="F1282" s="21">
        <v>7.23</v>
      </c>
      <c r="G1282" s="21">
        <v>660.07999265193916</v>
      </c>
      <c r="H1282" s="42">
        <v>1.2204745702271418</v>
      </c>
      <c r="I1282" s="35">
        <v>296</v>
      </c>
      <c r="J1282" s="43">
        <v>6.7773167358229594E-2</v>
      </c>
      <c r="K1282" s="44">
        <v>0.11500231176052082</v>
      </c>
      <c r="L1282" s="26">
        <f t="shared" si="361"/>
        <v>7.2210859236837655</v>
      </c>
      <c r="M1282" s="26">
        <f t="shared" si="362"/>
        <v>0.47409208336251918</v>
      </c>
      <c r="N1282" s="96">
        <f t="shared" si="363"/>
        <v>8</v>
      </c>
      <c r="O1282" s="26">
        <f t="shared" si="364"/>
        <v>0.20729566483017908</v>
      </c>
      <c r="P1282" s="3">
        <f>IF(L1282&gt;'Power Curve'!$C$37,0,INDEX(Ci,$N1282,1)*POWER(1-O1282,3)+INDEX(Ci,$N1282,2)*3*O1282*POWER(1-O1282,2)+INDEX(Ci,$N1282,3)*3*POWER(O1282,2)*(1-O1282)+INDEX(Ci,$N1282,4)*POWER(O1282,3))</f>
        <v>654.56060946733487</v>
      </c>
      <c r="Q1282" s="3">
        <f>MAX(0,MIN(P1282-V1282+W1282,'Power Curve'!$C$39))</f>
        <v>640.87598196371675</v>
      </c>
      <c r="R1282" s="3">
        <f t="shared" si="365"/>
        <v>660.07999265193916</v>
      </c>
      <c r="S1282" s="3">
        <f t="shared" si="366"/>
        <v>-19.204010688222411</v>
      </c>
      <c r="T1282" s="3">
        <f t="shared" si="367"/>
        <v>19.204010688222411</v>
      </c>
      <c r="V1282" s="37">
        <f t="array" ref="V1282">SUM(_xlfn.NORM.DIST($AD$3:$AD$1003,$L1282,$AA1282,FALSE)*WindSpeedStep*$AE$3:$AE$1003)/AG1282</f>
        <v>650.8327048452453</v>
      </c>
      <c r="W1282" s="37">
        <f t="array" ref="W1282">SUM(_xlfn.NORM.DIST($AD$3:$AD$1003,$L1282,$AB1282,FALSE)*WindSpeedStep*$AE$3:$AE$1003)/AH1282</f>
        <v>637.14807734162719</v>
      </c>
      <c r="Y1282" s="1">
        <f t="shared" si="368"/>
        <v>7</v>
      </c>
      <c r="Z1282" s="99">
        <f>IF(L1282&lt;'Power Curve'!$P$28,'Power Curve'!$Q$28,IF(L1282&gt;'Power Curve'!$P$29,'Power Curve'!$Q$29,INDEX(ReferenceTurbulence,Y1282)+(L1282-INDEX(ReferenceTurbulenceWindSpeed,Y1282))*(INDEX(ReferenceTurbulence,Y1282+1)-INDEX(ReferenceTurbulence,Y1282))/(INDEX(ReferenceTurbulenceWindSpeed,Y1282+1)-INDEX(ReferenceTurbulenceWindSpeed,Y1282))))</f>
        <v>0.11961502329766584</v>
      </c>
      <c r="AA1282" s="100">
        <f t="shared" si="374"/>
        <v>0.86375036099588043</v>
      </c>
      <c r="AB1282" s="29">
        <f t="shared" si="375"/>
        <v>0.48939586481397579</v>
      </c>
      <c r="AG1282" s="40">
        <f t="array" ref="AG1282">SUM(_xlfn.NORM.DIST($AD$3:$AD$1003,$F1282,$AA1282,FALSE)*WindSpeedStep)</f>
        <v>1.0000000000000038</v>
      </c>
      <c r="AH1282" s="40">
        <f t="array" ref="AH1282">SUM(_xlfn.NORM.DIST($AD$3:$AD$1003,$F1282,$AB1282,FALSE)*WindSpeedStep)</f>
        <v>1.000000000000004</v>
      </c>
      <c r="AJ1282" s="47">
        <f t="shared" si="369"/>
        <v>7</v>
      </c>
      <c r="AK1282" s="83" t="b">
        <f>COUNTIF('Power Curve'!$D$2:$D$31,AJ1282)&gt;0</f>
        <v>1</v>
      </c>
      <c r="AL1282" s="83" t="b">
        <f t="shared" si="370"/>
        <v>0</v>
      </c>
      <c r="AM1282" s="83" t="b">
        <f t="shared" si="376"/>
        <v>1</v>
      </c>
      <c r="AN1282" s="47" t="str">
        <f t="shared" si="371"/>
        <v>Outer</v>
      </c>
      <c r="AO1282" s="48" t="str">
        <f t="shared" si="372"/>
        <v>0.4-0.5</v>
      </c>
      <c r="AP1282" s="49" t="str">
        <f t="shared" si="377"/>
        <v>14-15</v>
      </c>
      <c r="AQ1282" s="49" t="str">
        <f t="shared" si="378"/>
        <v>Feb</v>
      </c>
      <c r="AR1282" s="48" t="str">
        <f t="shared" si="379"/>
        <v>295-305</v>
      </c>
      <c r="AS1282" s="49" t="str">
        <f t="shared" si="373"/>
        <v>LWS-LTI</v>
      </c>
    </row>
    <row r="1283" spans="5:45" x14ac:dyDescent="0.3">
      <c r="E1283" s="15">
        <v>40965.597222222219</v>
      </c>
      <c r="F1283" s="21">
        <v>6.96</v>
      </c>
      <c r="G1283" s="21">
        <v>582.36002922058105</v>
      </c>
      <c r="H1283" s="42">
        <v>1.220292450790152</v>
      </c>
      <c r="I1283" s="35">
        <v>297.3</v>
      </c>
      <c r="J1283" s="43">
        <v>0.1149425287356322</v>
      </c>
      <c r="K1283" s="44">
        <v>0.18553898353433435</v>
      </c>
      <c r="L1283" s="26">
        <f t="shared" ref="L1283:L1346" si="380">F1283*(H1283/Ref_Density)^(1/3)</f>
        <v>6.951073033308214</v>
      </c>
      <c r="M1283" s="26">
        <f t="shared" ref="M1283:M1346" si="381">(L1283-CutInWindSpeed)/(RatedWindSpeed-CutInWindSpeed)</f>
        <v>0.43236072074690107</v>
      </c>
      <c r="N1283" s="96">
        <f t="shared" ref="N1283:N1346" si="382">COUNTIF(xa,"&lt;"&amp;L1283)</f>
        <v>7</v>
      </c>
      <c r="O1283" s="26">
        <f t="shared" ref="O1283:O1346" si="383">(L1283-INDEX(xa,$N1283))/(INDEX(xb,$N1283)-INDEX(xa,$N1283))</f>
        <v>0.93488808703759629</v>
      </c>
      <c r="P1283" s="3">
        <f>IF(L1283&gt;'Power Curve'!$C$37,0,INDEX(Ci,$N1283,1)*POWER(1-O1283,3)+INDEX(Ci,$N1283,2)*3*O1283*POWER(1-O1283,2)+INDEX(Ci,$N1283,3)*3*POWER(O1283,2)*(1-O1283)+INDEX(Ci,$N1283,4)*POWER(O1283,3))</f>
        <v>583.88450203567561</v>
      </c>
      <c r="Q1283" s="3">
        <f>MAX(0,MIN(P1283-V1283+W1283,'Power Curve'!$C$39))</f>
        <v>582.39873988110173</v>
      </c>
      <c r="R1283" s="3">
        <f t="shared" ref="R1283:R1346" si="384">IF(AM1283,G1283,"")</f>
        <v>582.36002922058105</v>
      </c>
      <c r="S1283" s="3">
        <f t="shared" ref="S1283:S1346" si="385">IF(AM1283,Q1283-R1283,"")</f>
        <v>3.8710660520678175E-2</v>
      </c>
      <c r="T1283" s="3">
        <f t="shared" ref="T1283:T1346" si="386">IF(AM1283,ABS(S1283),"")</f>
        <v>3.8710660520678175E-2</v>
      </c>
      <c r="V1283" s="37">
        <f t="array" ref="V1283">SUM(_xlfn.NORM.DIST($AD$3:$AD$1003,$L1283,$AA1283,FALSE)*WindSpeedStep*$AE$3:$AE$1003)/AG1283</f>
        <v>581.78735139001276</v>
      </c>
      <c r="W1283" s="37">
        <f t="array" ref="W1283">SUM(_xlfn.NORM.DIST($AD$3:$AD$1003,$L1283,$AB1283,FALSE)*WindSpeedStep*$AE$3:$AE$1003)/AH1283</f>
        <v>580.30158923543888</v>
      </c>
      <c r="Y1283" s="1">
        <f t="shared" ref="Y1283:Y1346" si="387">COUNTIF(ReferenceTurbulenceWindSpeed,"&lt;"&amp;L1283)</f>
        <v>6</v>
      </c>
      <c r="Z1283" s="99">
        <f>IF(L1283&lt;'Power Curve'!$P$28,'Power Curve'!$Q$28,IF(L1283&gt;'Power Curve'!$P$29,'Power Curve'!$Q$29,INDEX(ReferenceTurbulence,Y1283)+(L1283-INDEX(ReferenceTurbulenceWindSpeed,Y1283))*(INDEX(ReferenceTurbulence,Y1283+1)-INDEX(ReferenceTurbulence,Y1283))/(INDEX(ReferenceTurbulenceWindSpeed,Y1283+1)-INDEX(ReferenceTurbulenceWindSpeed,Y1283))))</f>
        <v>0.11979813582482285</v>
      </c>
      <c r="AA1283" s="100">
        <f t="shared" si="374"/>
        <v>0.83272559137252078</v>
      </c>
      <c r="AB1283" s="29">
        <f t="shared" si="375"/>
        <v>0.79897391187450739</v>
      </c>
      <c r="AG1283" s="40">
        <f t="array" ref="AG1283">SUM(_xlfn.NORM.DIST($AD$3:$AD$1003,$F1283,$AA1283,FALSE)*WindSpeedStep)</f>
        <v>1.0000000000000036</v>
      </c>
      <c r="AH1283" s="40">
        <f t="array" ref="AH1283">SUM(_xlfn.NORM.DIST($AD$3:$AD$1003,$F1283,$AB1283,FALSE)*WindSpeedStep)</f>
        <v>1.0000000000000038</v>
      </c>
      <c r="AJ1283" s="47">
        <f t="shared" ref="AJ1283:AJ1346" si="388">MROUND(L1283-Centre_First_Bin,Bin_Width)+Centre_First_Bin</f>
        <v>7</v>
      </c>
      <c r="AK1283" s="83" t="b">
        <f>COUNTIF('Power Curve'!$D$2:$D$31,AJ1283)&gt;0</f>
        <v>1</v>
      </c>
      <c r="AL1283" s="83" t="b">
        <f t="shared" ref="AL1283:AL1346" si="389">(G1283&lt;0)</f>
        <v>0</v>
      </c>
      <c r="AM1283" s="83" t="b">
        <f t="shared" si="376"/>
        <v>1</v>
      </c>
      <c r="AN1283" s="47" t="str">
        <f t="shared" ref="AN1283:AN1346" si="390">IF(AM1283,IF(AND(J1283&gt;=LowerTurbLimit,J1283&lt;=UpperTurbLimit,K1283&gt;=LowerShearLimit,K1283&lt;=UpperShearLimit),"Inner","Outer"),"")</f>
        <v>Inner</v>
      </c>
      <c r="AO1283" s="48" t="str">
        <f t="shared" ref="AO1283:AO1346" si="391">IF(M1283&lt;0,"&lt;0",TEXT(MROUND(M1283+0.05,0.1)-0.1,"0.0")&amp;"-"&amp;TEXT(MROUND(M1283+0.05,0.1),"0.0"))</f>
        <v>0.4-0.5</v>
      </c>
      <c r="AP1283" s="49" t="str">
        <f t="shared" si="377"/>
        <v>14-15</v>
      </c>
      <c r="AQ1283" s="49" t="str">
        <f t="shared" si="378"/>
        <v>Feb</v>
      </c>
      <c r="AR1283" s="48" t="str">
        <f t="shared" si="379"/>
        <v>295-305</v>
      </c>
      <c r="AS1283" s="49" t="str">
        <f t="shared" ref="AS1283:AS1346" si="392">IF(AM1283,IF(M1283&lt;0.5,IF(J1283&lt;=LowerTurbLimit,"LWS-LTI",IF(J1283&gt;=UpperTurbLimit,"LWS-HTI","Inner-TI")),IF(J1283&lt;=LowerTurbLimit,"HWS-LTI",IF(J1283&gt;=UpperTurbLimit,"HWS-HTI","Inner-TI"))),"")</f>
        <v>Inner-TI</v>
      </c>
    </row>
    <row r="1284" spans="5:45" x14ac:dyDescent="0.3">
      <c r="E1284" s="15">
        <v>40965.604166666664</v>
      </c>
      <c r="F1284" s="21">
        <v>6.52</v>
      </c>
      <c r="G1284" s="21">
        <v>408.95999526977585</v>
      </c>
      <c r="H1284" s="42">
        <v>1.2202014114520581</v>
      </c>
      <c r="I1284" s="35">
        <v>299.5</v>
      </c>
      <c r="J1284" s="43">
        <v>0.13496932515337423</v>
      </c>
      <c r="K1284" s="44">
        <v>0.15241032802629417</v>
      </c>
      <c r="L1284" s="26">
        <f t="shared" si="380"/>
        <v>6.5114754452131471</v>
      </c>
      <c r="M1284" s="26">
        <f t="shared" si="381"/>
        <v>0.36441949642894006</v>
      </c>
      <c r="N1284" s="96">
        <f t="shared" si="382"/>
        <v>7</v>
      </c>
      <c r="O1284" s="26">
        <f t="shared" si="383"/>
        <v>0.48801680805709557</v>
      </c>
      <c r="P1284" s="3">
        <f>IF(L1284&gt;'Power Curve'!$C$37,0,INDEX(Ci,$N1284,1)*POWER(1-O1284,3)+INDEX(Ci,$N1284,2)*3*O1284*POWER(1-O1284,2)+INDEX(Ci,$N1284,3)*3*POWER(O1284,2)*(1-O1284)+INDEX(Ci,$N1284,4)*POWER(O1284,3))</f>
        <v>473.47190970184454</v>
      </c>
      <c r="Q1284" s="3">
        <f>MAX(0,MIN(P1284-V1284+W1284,'Power Curve'!$C$39))</f>
        <v>477.27075341420448</v>
      </c>
      <c r="R1284" s="3">
        <f t="shared" si="384"/>
        <v>408.95999526977585</v>
      </c>
      <c r="S1284" s="3">
        <f t="shared" si="385"/>
        <v>68.310758144428632</v>
      </c>
      <c r="T1284" s="3">
        <f t="shared" si="386"/>
        <v>68.310758144428632</v>
      </c>
      <c r="V1284" s="37">
        <f t="array" ref="V1284">SUM(_xlfn.NORM.DIST($AD$3:$AD$1003,$L1284,$AA1284,FALSE)*WindSpeedStep*$AE$3:$AE$1003)/AG1284</f>
        <v>478.13632656114032</v>
      </c>
      <c r="W1284" s="37">
        <f t="array" ref="W1284">SUM(_xlfn.NORM.DIST($AD$3:$AD$1003,$L1284,$AB1284,FALSE)*WindSpeedStep*$AE$3:$AE$1003)/AH1284</f>
        <v>481.93517027350026</v>
      </c>
      <c r="Y1284" s="1">
        <f t="shared" si="387"/>
        <v>6</v>
      </c>
      <c r="Z1284" s="99">
        <f>IF(L1284&lt;'Power Curve'!$P$28,'Power Curve'!$Q$28,IF(L1284&gt;'Power Curve'!$P$29,'Power Curve'!$Q$29,INDEX(ReferenceTurbulence,Y1284)+(L1284-INDEX(ReferenceTurbulenceWindSpeed,Y1284))*(INDEX(ReferenceTurbulence,Y1284+1)-INDEX(ReferenceTurbulence,Y1284))/(INDEX(ReferenceTurbulenceWindSpeed,Y1284+1)-INDEX(ReferenceTurbulenceWindSpeed,Y1284))))</f>
        <v>0.12066225520609236</v>
      </c>
      <c r="AA1284" s="100">
        <f t="shared" ref="AA1284:AA1347" si="393">Z1284*L1284</f>
        <v>0.78568931193851266</v>
      </c>
      <c r="AB1284" s="29">
        <f t="shared" ref="AB1284:AB1347" si="394">L1284*J1284</f>
        <v>0.87884944659318553</v>
      </c>
      <c r="AG1284" s="40">
        <f t="array" ref="AG1284">SUM(_xlfn.NORM.DIST($AD$3:$AD$1003,$F1284,$AA1284,FALSE)*WindSpeedStep)</f>
        <v>1.0000000000000038</v>
      </c>
      <c r="AH1284" s="40">
        <f t="array" ref="AH1284">SUM(_xlfn.NORM.DIST($AD$3:$AD$1003,$F1284,$AB1284,FALSE)*WindSpeedStep)</f>
        <v>0.99999999999996625</v>
      </c>
      <c r="AJ1284" s="47">
        <f t="shared" si="388"/>
        <v>7</v>
      </c>
      <c r="AK1284" s="83" t="b">
        <f>COUNTIF('Power Curve'!$D$2:$D$31,AJ1284)&gt;0</f>
        <v>1</v>
      </c>
      <c r="AL1284" s="83" t="b">
        <f t="shared" si="389"/>
        <v>0</v>
      </c>
      <c r="AM1284" s="83" t="b">
        <f t="shared" ref="AM1284:AM1347" si="395">AND(AK1284,NOT(AL1284))</f>
        <v>1</v>
      </c>
      <c r="AN1284" s="47" t="str">
        <f t="shared" si="390"/>
        <v>Inner</v>
      </c>
      <c r="AO1284" s="48" t="str">
        <f t="shared" si="391"/>
        <v>0.3-0.4</v>
      </c>
      <c r="AP1284" s="49" t="str">
        <f t="shared" ref="AP1284:AP1347" si="396">IF(AM1284,HOUR(E1284)&amp;"-"&amp;HOUR(E1284)+1,"")</f>
        <v>14-15</v>
      </c>
      <c r="AQ1284" s="49" t="str">
        <f t="shared" ref="AQ1284:AQ1347" si="397">IF(AM1284,TEXT(E1284,"mmm"),"")</f>
        <v>Feb</v>
      </c>
      <c r="AR1284" s="48" t="str">
        <f t="shared" ref="AR1284:AR1347" si="398">IF(AM1284,IF(OR(I1284&lt;5,I1284&gt;=355),"355-5",MROUND(I1284,10)-5&amp;"-"&amp;MROUND(I1284,10)+5),"")</f>
        <v>295-305</v>
      </c>
      <c r="AS1284" s="49" t="str">
        <f t="shared" si="392"/>
        <v>Inner-TI</v>
      </c>
    </row>
    <row r="1285" spans="5:45" x14ac:dyDescent="0.3">
      <c r="E1285" s="15">
        <v>40965.611111111109</v>
      </c>
      <c r="F1285" s="21">
        <v>5.61</v>
      </c>
      <c r="G1285" s="21">
        <v>291.1599884033206</v>
      </c>
      <c r="H1285" s="42">
        <v>1.2207539620441221</v>
      </c>
      <c r="I1285" s="35">
        <v>299.39999999999998</v>
      </c>
      <c r="J1285" s="43">
        <v>8.7344028520499106E-2</v>
      </c>
      <c r="K1285" s="44">
        <v>0.16283093137909158</v>
      </c>
      <c r="L1285" s="26">
        <f t="shared" si="380"/>
        <v>5.6035107897617635</v>
      </c>
      <c r="M1285" s="26">
        <f t="shared" si="381"/>
        <v>0.22409063203248203</v>
      </c>
      <c r="N1285" s="96">
        <f t="shared" si="382"/>
        <v>6</v>
      </c>
      <c r="O1285" s="26">
        <f t="shared" si="383"/>
        <v>0.57351318385940175</v>
      </c>
      <c r="P1285" s="3">
        <f>IF(L1285&gt;'Power Curve'!$C$37,0,INDEX(Ci,$N1285,1)*POWER(1-O1285,3)+INDEX(Ci,$N1285,2)*3*O1285*POWER(1-O1285,2)+INDEX(Ci,$N1285,3)*3*POWER(O1285,2)*(1-O1285)+INDEX(Ci,$N1285,4)*POWER(O1285,3))</f>
        <v>297.20906108402261</v>
      </c>
      <c r="Q1285" s="3">
        <f>MAX(0,MIN(P1285-V1285+W1285,'Power Curve'!$C$39))</f>
        <v>295.98937370942718</v>
      </c>
      <c r="R1285" s="3">
        <f t="shared" si="384"/>
        <v>291.1599884033206</v>
      </c>
      <c r="S1285" s="3">
        <f t="shared" si="385"/>
        <v>4.8293853061065874</v>
      </c>
      <c r="T1285" s="3">
        <f t="shared" si="386"/>
        <v>4.8293853061065874</v>
      </c>
      <c r="V1285" s="37">
        <f t="array" ref="V1285">SUM(_xlfn.NORM.DIST($AD$3:$AD$1003,$L1285,$AA1285,FALSE)*WindSpeedStep*$AE$3:$AE$1003)/AG1285</f>
        <v>294.55368631183075</v>
      </c>
      <c r="W1285" s="37">
        <f t="array" ref="W1285">SUM(_xlfn.NORM.DIST($AD$3:$AD$1003,$L1285,$AB1285,FALSE)*WindSpeedStep*$AE$3:$AE$1003)/AH1285</f>
        <v>293.33399893723532</v>
      </c>
      <c r="Y1285" s="1">
        <f t="shared" si="387"/>
        <v>5</v>
      </c>
      <c r="Z1285" s="99">
        <f>IF(L1285&lt;'Power Curve'!$P$28,'Power Curve'!$Q$28,IF(L1285&gt;'Power Curve'!$P$29,'Power Curve'!$Q$29,INDEX(ReferenceTurbulence,Y1285)+(L1285-INDEX(ReferenceTurbulenceWindSpeed,Y1285))*(INDEX(ReferenceTurbulence,Y1285+1)-INDEX(ReferenceTurbulence,Y1285))/(INDEX(ReferenceTurbulenceWindSpeed,Y1285+1)-INDEX(ReferenceTurbulenceWindSpeed,Y1285))))</f>
        <v>0.11997023791297576</v>
      </c>
      <c r="AA1285" s="100">
        <f t="shared" si="393"/>
        <v>0.67225452259564544</v>
      </c>
      <c r="AB1285" s="29">
        <f t="shared" si="394"/>
        <v>0.48943320623587594</v>
      </c>
      <c r="AG1285" s="40">
        <f t="array" ref="AG1285">SUM(_xlfn.NORM.DIST($AD$3:$AD$1003,$F1285,$AA1285,FALSE)*WindSpeedStep)</f>
        <v>1.0000000000000036</v>
      </c>
      <c r="AH1285" s="40">
        <f t="array" ref="AH1285">SUM(_xlfn.NORM.DIST($AD$3:$AD$1003,$F1285,$AB1285,FALSE)*WindSpeedStep)</f>
        <v>1.0000000000000038</v>
      </c>
      <c r="AJ1285" s="47">
        <f t="shared" si="388"/>
        <v>6</v>
      </c>
      <c r="AK1285" s="83" t="b">
        <f>COUNTIF('Power Curve'!$D$2:$D$31,AJ1285)&gt;0</f>
        <v>1</v>
      </c>
      <c r="AL1285" s="83" t="b">
        <f t="shared" si="389"/>
        <v>0</v>
      </c>
      <c r="AM1285" s="83" t="b">
        <f t="shared" si="395"/>
        <v>1</v>
      </c>
      <c r="AN1285" s="47" t="str">
        <f t="shared" si="390"/>
        <v>Outer</v>
      </c>
      <c r="AO1285" s="48" t="str">
        <f t="shared" si="391"/>
        <v>0.2-0.3</v>
      </c>
      <c r="AP1285" s="49" t="str">
        <f t="shared" si="396"/>
        <v>14-15</v>
      </c>
      <c r="AQ1285" s="49" t="str">
        <f t="shared" si="397"/>
        <v>Feb</v>
      </c>
      <c r="AR1285" s="48" t="str">
        <f t="shared" si="398"/>
        <v>295-305</v>
      </c>
      <c r="AS1285" s="49" t="str">
        <f t="shared" si="392"/>
        <v>LWS-LTI</v>
      </c>
    </row>
    <row r="1286" spans="5:45" x14ac:dyDescent="0.3">
      <c r="E1286" s="15">
        <v>40965.618055555555</v>
      </c>
      <c r="F1286" s="21">
        <v>5.69</v>
      </c>
      <c r="G1286" s="21">
        <v>361.26999664306692</v>
      </c>
      <c r="H1286" s="42">
        <v>1.2206111943966409</v>
      </c>
      <c r="I1286" s="35">
        <v>303.60000000000002</v>
      </c>
      <c r="J1286" s="43">
        <v>0.12653778558875217</v>
      </c>
      <c r="K1286" s="44">
        <v>0.19621842120028118</v>
      </c>
      <c r="L1286" s="26">
        <f t="shared" si="380"/>
        <v>5.6831966840465533</v>
      </c>
      <c r="M1286" s="26">
        <f t="shared" si="381"/>
        <v>0.23640634386802881</v>
      </c>
      <c r="N1286" s="96">
        <f t="shared" si="382"/>
        <v>6</v>
      </c>
      <c r="O1286" s="26">
        <f t="shared" si="383"/>
        <v>0.65293752934244065</v>
      </c>
      <c r="P1286" s="3">
        <f>IF(L1286&gt;'Power Curve'!$C$37,0,INDEX(Ci,$N1286,1)*POWER(1-O1286,3)+INDEX(Ci,$N1286,2)*3*O1286*POWER(1-O1286,2)+INDEX(Ci,$N1286,3)*3*POWER(O1286,2)*(1-O1286)+INDEX(Ci,$N1286,4)*POWER(O1286,3))</f>
        <v>309.53359212356958</v>
      </c>
      <c r="Q1286" s="3">
        <f>MAX(0,MIN(P1286-V1286+W1286,'Power Curve'!$C$39))</f>
        <v>310.08719699106194</v>
      </c>
      <c r="R1286" s="3">
        <f t="shared" si="384"/>
        <v>361.26999664306692</v>
      </c>
      <c r="S1286" s="3">
        <f t="shared" si="385"/>
        <v>-51.182799652004974</v>
      </c>
      <c r="T1286" s="3">
        <f t="shared" si="386"/>
        <v>51.182799652004974</v>
      </c>
      <c r="V1286" s="37">
        <f t="array" ref="V1286">SUM(_xlfn.NORM.DIST($AD$3:$AD$1003,$L1286,$AA1286,FALSE)*WindSpeedStep*$AE$3:$AE$1003)/AG1286</f>
        <v>309.32597918297904</v>
      </c>
      <c r="W1286" s="37">
        <f t="array" ref="W1286">SUM(_xlfn.NORM.DIST($AD$3:$AD$1003,$L1286,$AB1286,FALSE)*WindSpeedStep*$AE$3:$AE$1003)/AH1286</f>
        <v>309.87958405047141</v>
      </c>
      <c r="Y1286" s="1">
        <f t="shared" si="387"/>
        <v>5</v>
      </c>
      <c r="Z1286" s="99">
        <f>IF(L1286&lt;'Power Curve'!$P$28,'Power Curve'!$Q$28,IF(L1286&gt;'Power Curve'!$P$29,'Power Curve'!$Q$29,INDEX(ReferenceTurbulence,Y1286)+(L1286-INDEX(ReferenceTurbulenceWindSpeed,Y1286))*(INDEX(ReferenceTurbulence,Y1286+1)-INDEX(ReferenceTurbulence,Y1286))/(INDEX(ReferenceTurbulenceWindSpeed,Y1286+1)-INDEX(ReferenceTurbulenceWindSpeed,Y1286))))</f>
        <v>0.12027485323032817</v>
      </c>
      <c r="AA1286" s="100">
        <f t="shared" si="393"/>
        <v>0.68354564705278698</v>
      </c>
      <c r="AB1286" s="29">
        <f t="shared" si="394"/>
        <v>0.71913912346459008</v>
      </c>
      <c r="AG1286" s="40">
        <f t="array" ref="AG1286">SUM(_xlfn.NORM.DIST($AD$3:$AD$1003,$F1286,$AA1286,FALSE)*WindSpeedStep)</f>
        <v>1.0000000000000042</v>
      </c>
      <c r="AH1286" s="40">
        <f t="array" ref="AH1286">SUM(_xlfn.NORM.DIST($AD$3:$AD$1003,$F1286,$AB1286,FALSE)*WindSpeedStep)</f>
        <v>1.0000000000000029</v>
      </c>
      <c r="AJ1286" s="47">
        <f t="shared" si="388"/>
        <v>6</v>
      </c>
      <c r="AK1286" s="83" t="b">
        <f>COUNTIF('Power Curve'!$D$2:$D$31,AJ1286)&gt;0</f>
        <v>1</v>
      </c>
      <c r="AL1286" s="83" t="b">
        <f t="shared" si="389"/>
        <v>0</v>
      </c>
      <c r="AM1286" s="83" t="b">
        <f t="shared" si="395"/>
        <v>1</v>
      </c>
      <c r="AN1286" s="47" t="str">
        <f t="shared" si="390"/>
        <v>Inner</v>
      </c>
      <c r="AO1286" s="48" t="str">
        <f t="shared" si="391"/>
        <v>0.2-0.3</v>
      </c>
      <c r="AP1286" s="49" t="str">
        <f t="shared" si="396"/>
        <v>14-15</v>
      </c>
      <c r="AQ1286" s="49" t="str">
        <f t="shared" si="397"/>
        <v>Feb</v>
      </c>
      <c r="AR1286" s="48" t="str">
        <f t="shared" si="398"/>
        <v>295-305</v>
      </c>
      <c r="AS1286" s="49" t="str">
        <f t="shared" si="392"/>
        <v>Inner-TI</v>
      </c>
    </row>
    <row r="1287" spans="5:45" x14ac:dyDescent="0.3">
      <c r="E1287" s="15">
        <v>40965.625</v>
      </c>
      <c r="F1287" s="21">
        <v>6.56</v>
      </c>
      <c r="G1287" s="21">
        <v>408.74998474121139</v>
      </c>
      <c r="H1287" s="42">
        <v>1.2206567440321479</v>
      </c>
      <c r="I1287" s="35">
        <v>302.10000000000002</v>
      </c>
      <c r="J1287" s="43">
        <v>8.2317073170731711E-2</v>
      </c>
      <c r="K1287" s="44">
        <v>0.25535598631428547</v>
      </c>
      <c r="L1287" s="26">
        <f t="shared" si="380"/>
        <v>6.5522379596500091</v>
      </c>
      <c r="M1287" s="26">
        <f t="shared" si="381"/>
        <v>0.37071947443637177</v>
      </c>
      <c r="N1287" s="96">
        <f t="shared" si="382"/>
        <v>7</v>
      </c>
      <c r="O1287" s="26">
        <f t="shared" si="383"/>
        <v>0.52945378918293906</v>
      </c>
      <c r="P1287" s="3">
        <f>IF(L1287&gt;'Power Curve'!$C$37,0,INDEX(Ci,$N1287,1)*POWER(1-O1287,3)+INDEX(Ci,$N1287,2)*3*O1287*POWER(1-O1287,2)+INDEX(Ci,$N1287,3)*3*POWER(O1287,2)*(1-O1287)+INDEX(Ci,$N1287,4)*POWER(O1287,3))</f>
        <v>483.33690945193149</v>
      </c>
      <c r="Q1287" s="3">
        <f>MAX(0,MIN(P1287-V1287+W1287,'Power Curve'!$C$39))</f>
        <v>474.07014775643893</v>
      </c>
      <c r="R1287" s="3">
        <f t="shared" si="384"/>
        <v>408.74998474121139</v>
      </c>
      <c r="S1287" s="3">
        <f t="shared" si="385"/>
        <v>65.320163015227536</v>
      </c>
      <c r="T1287" s="3">
        <f t="shared" si="386"/>
        <v>65.320163015227536</v>
      </c>
      <c r="V1287" s="37">
        <f t="array" ref="V1287">SUM(_xlfn.NORM.DIST($AD$3:$AD$1003,$L1287,$AA1287,FALSE)*WindSpeedStep*$AE$3:$AE$1003)/AG1287</f>
        <v>487.30700203982485</v>
      </c>
      <c r="W1287" s="37">
        <f t="array" ref="W1287">SUM(_xlfn.NORM.DIST($AD$3:$AD$1003,$L1287,$AB1287,FALSE)*WindSpeedStep*$AE$3:$AE$1003)/AH1287</f>
        <v>478.04024034433229</v>
      </c>
      <c r="Y1287" s="1">
        <f t="shared" si="387"/>
        <v>6</v>
      </c>
      <c r="Z1287" s="99">
        <f>IF(L1287&lt;'Power Curve'!$P$28,'Power Curve'!$Q$28,IF(L1287&gt;'Power Curve'!$P$29,'Power Curve'!$Q$29,INDEX(ReferenceTurbulence,Y1287)+(L1287-INDEX(ReferenceTurbulenceWindSpeed,Y1287))*(INDEX(ReferenceTurbulence,Y1287+1)-INDEX(ReferenceTurbulence,Y1287))/(INDEX(ReferenceTurbulenceWindSpeed,Y1287+1)-INDEX(ReferenceTurbulenceWindSpeed,Y1287))))</f>
        <v>0.12058212810870129</v>
      </c>
      <c r="AA1287" s="100">
        <f t="shared" si="393"/>
        <v>0.79008279704921303</v>
      </c>
      <c r="AB1287" s="29">
        <f t="shared" si="394"/>
        <v>0.53936105155655567</v>
      </c>
      <c r="AG1287" s="40">
        <f t="array" ref="AG1287">SUM(_xlfn.NORM.DIST($AD$3:$AD$1003,$F1287,$AA1287,FALSE)*WindSpeedStep)</f>
        <v>1.0000000000000036</v>
      </c>
      <c r="AH1287" s="40">
        <f t="array" ref="AH1287">SUM(_xlfn.NORM.DIST($AD$3:$AD$1003,$F1287,$AB1287,FALSE)*WindSpeedStep)</f>
        <v>1.0000000000000042</v>
      </c>
      <c r="AJ1287" s="47">
        <f t="shared" si="388"/>
        <v>7</v>
      </c>
      <c r="AK1287" s="83" t="b">
        <f>COUNTIF('Power Curve'!$D$2:$D$31,AJ1287)&gt;0</f>
        <v>1</v>
      </c>
      <c r="AL1287" s="83" t="b">
        <f t="shared" si="389"/>
        <v>0</v>
      </c>
      <c r="AM1287" s="83" t="b">
        <f t="shared" si="395"/>
        <v>1</v>
      </c>
      <c r="AN1287" s="47" t="str">
        <f t="shared" si="390"/>
        <v>Outer</v>
      </c>
      <c r="AO1287" s="48" t="str">
        <f t="shared" si="391"/>
        <v>0.3-0.4</v>
      </c>
      <c r="AP1287" s="49" t="str">
        <f t="shared" si="396"/>
        <v>15-16</v>
      </c>
      <c r="AQ1287" s="49" t="str">
        <f t="shared" si="397"/>
        <v>Feb</v>
      </c>
      <c r="AR1287" s="48" t="str">
        <f t="shared" si="398"/>
        <v>295-305</v>
      </c>
      <c r="AS1287" s="49" t="str">
        <f t="shared" si="392"/>
        <v>LWS-LTI</v>
      </c>
    </row>
    <row r="1288" spans="5:45" x14ac:dyDescent="0.3">
      <c r="E1288" s="15">
        <v>40965.631944444445</v>
      </c>
      <c r="F1288" s="21">
        <v>6.11</v>
      </c>
      <c r="G1288" s="21">
        <v>354.41000747680704</v>
      </c>
      <c r="H1288" s="42">
        <v>1.2207934089933137</v>
      </c>
      <c r="I1288" s="35">
        <v>301.89999999999998</v>
      </c>
      <c r="J1288" s="43">
        <v>6.8739770867430439E-2</v>
      </c>
      <c r="K1288" s="44">
        <v>0.27654021488612812</v>
      </c>
      <c r="L1288" s="26">
        <f t="shared" si="380"/>
        <v>6.1029981639656397</v>
      </c>
      <c r="M1288" s="26">
        <f t="shared" si="381"/>
        <v>0.30128801585305925</v>
      </c>
      <c r="N1288" s="96">
        <f t="shared" si="382"/>
        <v>7</v>
      </c>
      <c r="O1288" s="26">
        <f t="shared" si="383"/>
        <v>7.2780760251309612E-2</v>
      </c>
      <c r="P1288" s="3">
        <f>IF(L1288&gt;'Power Curve'!$C$37,0,INDEX(Ci,$N1288,1)*POWER(1-O1288,3)+INDEX(Ci,$N1288,2)*3*O1288*POWER(1-O1288,2)+INDEX(Ci,$N1288,3)*3*POWER(O1288,2)*(1-O1288)+INDEX(Ci,$N1288,4)*POWER(O1288,3))</f>
        <v>382.89511520318706</v>
      </c>
      <c r="Q1288" s="3">
        <f>MAX(0,MIN(P1288-V1288+W1288,'Power Curve'!$C$39))</f>
        <v>373.53022402131171</v>
      </c>
      <c r="R1288" s="3">
        <f t="shared" si="384"/>
        <v>354.41000747680704</v>
      </c>
      <c r="S1288" s="3">
        <f t="shared" si="385"/>
        <v>19.120216544504672</v>
      </c>
      <c r="T1288" s="3">
        <f t="shared" si="386"/>
        <v>19.120216544504672</v>
      </c>
      <c r="V1288" s="37">
        <f t="array" ref="V1288">SUM(_xlfn.NORM.DIST($AD$3:$AD$1003,$L1288,$AA1288,FALSE)*WindSpeedStep*$AE$3:$AE$1003)/AG1288</f>
        <v>391.02296614000966</v>
      </c>
      <c r="W1288" s="37">
        <f t="array" ref="W1288">SUM(_xlfn.NORM.DIST($AD$3:$AD$1003,$L1288,$AB1288,FALSE)*WindSpeedStep*$AE$3:$AE$1003)/AH1288</f>
        <v>381.65807495813431</v>
      </c>
      <c r="Y1288" s="1">
        <f t="shared" si="387"/>
        <v>6</v>
      </c>
      <c r="Z1288" s="99">
        <f>IF(L1288&lt;'Power Curve'!$P$28,'Power Curve'!$Q$28,IF(L1288&gt;'Power Curve'!$P$29,'Power Curve'!$Q$29,INDEX(ReferenceTurbulence,Y1288)+(L1288-INDEX(ReferenceTurbulenceWindSpeed,Y1288))*(INDEX(ReferenceTurbulence,Y1288+1)-INDEX(ReferenceTurbulence,Y1288))/(INDEX(ReferenceTurbulenceWindSpeed,Y1288+1)-INDEX(ReferenceTurbulenceWindSpeed,Y1288))))</f>
        <v>0.12146520123012267</v>
      </c>
      <c r="AA1288" s="100">
        <f t="shared" si="393"/>
        <v>0.74130190009315555</v>
      </c>
      <c r="AB1288" s="29">
        <f t="shared" si="394"/>
        <v>0.41951869539534675</v>
      </c>
      <c r="AG1288" s="40">
        <f t="array" ref="AG1288">SUM(_xlfn.NORM.DIST($AD$3:$AD$1003,$F1288,$AA1288,FALSE)*WindSpeedStep)</f>
        <v>1.0000000000000038</v>
      </c>
      <c r="AH1288" s="40">
        <f t="array" ref="AH1288">SUM(_xlfn.NORM.DIST($AD$3:$AD$1003,$F1288,$AB1288,FALSE)*WindSpeedStep)</f>
        <v>1.0000000000000036</v>
      </c>
      <c r="AJ1288" s="47">
        <f t="shared" si="388"/>
        <v>6</v>
      </c>
      <c r="AK1288" s="83" t="b">
        <f>COUNTIF('Power Curve'!$D$2:$D$31,AJ1288)&gt;0</f>
        <v>1</v>
      </c>
      <c r="AL1288" s="83" t="b">
        <f t="shared" si="389"/>
        <v>0</v>
      </c>
      <c r="AM1288" s="83" t="b">
        <f t="shared" si="395"/>
        <v>1</v>
      </c>
      <c r="AN1288" s="47" t="str">
        <f t="shared" si="390"/>
        <v>Outer</v>
      </c>
      <c r="AO1288" s="48" t="str">
        <f t="shared" si="391"/>
        <v>0.3-0.4</v>
      </c>
      <c r="AP1288" s="49" t="str">
        <f t="shared" si="396"/>
        <v>15-16</v>
      </c>
      <c r="AQ1288" s="49" t="str">
        <f t="shared" si="397"/>
        <v>Feb</v>
      </c>
      <c r="AR1288" s="48" t="str">
        <f t="shared" si="398"/>
        <v>295-305</v>
      </c>
      <c r="AS1288" s="49" t="str">
        <f t="shared" si="392"/>
        <v>LWS-LTI</v>
      </c>
    </row>
    <row r="1289" spans="5:45" x14ac:dyDescent="0.3">
      <c r="E1289" s="15">
        <v>40965.638888888891</v>
      </c>
      <c r="F1289" s="21">
        <v>6.15</v>
      </c>
      <c r="G1289" s="21">
        <v>376.35998916625982</v>
      </c>
      <c r="H1289" s="42">
        <v>1.2212947808494743</v>
      </c>
      <c r="I1289" s="35">
        <v>293.89999999999998</v>
      </c>
      <c r="J1289" s="43">
        <v>6.1788617886178857E-2</v>
      </c>
      <c r="K1289" s="44">
        <v>0.26617810813556841</v>
      </c>
      <c r="L1289" s="26">
        <f t="shared" si="380"/>
        <v>6.1437931670930173</v>
      </c>
      <c r="M1289" s="26">
        <f t="shared" si="381"/>
        <v>0.30759301509234005</v>
      </c>
      <c r="N1289" s="96">
        <f t="shared" si="382"/>
        <v>7</v>
      </c>
      <c r="O1289" s="26">
        <f t="shared" si="383"/>
        <v>0.11425076763361203</v>
      </c>
      <c r="P1289" s="3">
        <f>IF(L1289&gt;'Power Curve'!$C$37,0,INDEX(Ci,$N1289,1)*POWER(1-O1289,3)+INDEX(Ci,$N1289,2)*3*O1289*POWER(1-O1289,2)+INDEX(Ci,$N1289,3)*3*POWER(O1289,2)*(1-O1289)+INDEX(Ci,$N1289,4)*POWER(O1289,3))</f>
        <v>391.10424597896531</v>
      </c>
      <c r="Q1289" s="3">
        <f>MAX(0,MIN(P1289-V1289+W1289,'Power Curve'!$C$39))</f>
        <v>380.14750359930605</v>
      </c>
      <c r="R1289" s="3">
        <f t="shared" si="384"/>
        <v>376.35998916625982</v>
      </c>
      <c r="S1289" s="3">
        <f t="shared" si="385"/>
        <v>3.7875144330462263</v>
      </c>
      <c r="T1289" s="3">
        <f t="shared" si="386"/>
        <v>3.7875144330462263</v>
      </c>
      <c r="V1289" s="37">
        <f t="array" ref="V1289">SUM(_xlfn.NORM.DIST($AD$3:$AD$1003,$L1289,$AA1289,FALSE)*WindSpeedStep*$AE$3:$AE$1003)/AG1289</f>
        <v>399.34658767853301</v>
      </c>
      <c r="W1289" s="37">
        <f t="array" ref="W1289">SUM(_xlfn.NORM.DIST($AD$3:$AD$1003,$L1289,$AB1289,FALSE)*WindSpeedStep*$AE$3:$AE$1003)/AH1289</f>
        <v>388.38984529887375</v>
      </c>
      <c r="Y1289" s="1">
        <f t="shared" si="387"/>
        <v>6</v>
      </c>
      <c r="Z1289" s="99">
        <f>IF(L1289&lt;'Power Curve'!$P$28,'Power Curve'!$Q$28,IF(L1289&gt;'Power Curve'!$P$29,'Power Curve'!$Q$29,INDEX(ReferenceTurbulence,Y1289)+(L1289-INDEX(ReferenceTurbulenceWindSpeed,Y1289))*(INDEX(ReferenceTurbulence,Y1289+1)-INDEX(ReferenceTurbulence,Y1289))/(INDEX(ReferenceTurbulenceWindSpeed,Y1289+1)-INDEX(ReferenceTurbulenceWindSpeed,Y1289))))</f>
        <v>0.1213850102695351</v>
      </c>
      <c r="AA1289" s="100">
        <f t="shared" si="393"/>
        <v>0.74576439668148553</v>
      </c>
      <c r="AB1289" s="29">
        <f t="shared" si="394"/>
        <v>0.37961648837322703</v>
      </c>
      <c r="AG1289" s="40">
        <f t="array" ref="AG1289">SUM(_xlfn.NORM.DIST($AD$3:$AD$1003,$F1289,$AA1289,FALSE)*WindSpeedStep)</f>
        <v>1.0000000000000033</v>
      </c>
      <c r="AH1289" s="40">
        <f t="array" ref="AH1289">SUM(_xlfn.NORM.DIST($AD$3:$AD$1003,$F1289,$AB1289,FALSE)*WindSpeedStep)</f>
        <v>1.0000000000000042</v>
      </c>
      <c r="AJ1289" s="47">
        <f t="shared" si="388"/>
        <v>6</v>
      </c>
      <c r="AK1289" s="83" t="b">
        <f>COUNTIF('Power Curve'!$D$2:$D$31,AJ1289)&gt;0</f>
        <v>1</v>
      </c>
      <c r="AL1289" s="83" t="b">
        <f t="shared" si="389"/>
        <v>0</v>
      </c>
      <c r="AM1289" s="83" t="b">
        <f t="shared" si="395"/>
        <v>1</v>
      </c>
      <c r="AN1289" s="47" t="str">
        <f t="shared" si="390"/>
        <v>Outer</v>
      </c>
      <c r="AO1289" s="48" t="str">
        <f t="shared" si="391"/>
        <v>0.3-0.4</v>
      </c>
      <c r="AP1289" s="49" t="str">
        <f t="shared" si="396"/>
        <v>15-16</v>
      </c>
      <c r="AQ1289" s="49" t="str">
        <f t="shared" si="397"/>
        <v>Feb</v>
      </c>
      <c r="AR1289" s="48" t="str">
        <f t="shared" si="398"/>
        <v>285-295</v>
      </c>
      <c r="AS1289" s="49" t="str">
        <f t="shared" si="392"/>
        <v>LWS-LTI</v>
      </c>
    </row>
    <row r="1290" spans="5:45" x14ac:dyDescent="0.3">
      <c r="E1290" s="15">
        <v>40965.645833333336</v>
      </c>
      <c r="F1290" s="21">
        <v>5.68</v>
      </c>
      <c r="G1290" s="21">
        <v>305.92999267578119</v>
      </c>
      <c r="H1290" s="42">
        <v>1.2216596728768192</v>
      </c>
      <c r="I1290" s="35">
        <v>297.3</v>
      </c>
      <c r="J1290" s="43">
        <v>8.098591549295775E-2</v>
      </c>
      <c r="K1290" s="44">
        <v>0.26805784352475198</v>
      </c>
      <c r="L1290" s="26">
        <f t="shared" si="380"/>
        <v>5.67483256341173</v>
      </c>
      <c r="M1290" s="26">
        <f t="shared" si="381"/>
        <v>0.23511364206150723</v>
      </c>
      <c r="N1290" s="96">
        <f t="shared" si="382"/>
        <v>6</v>
      </c>
      <c r="O1290" s="26">
        <f t="shared" si="383"/>
        <v>0.64460086181897891</v>
      </c>
      <c r="P1290" s="3">
        <f>IF(L1290&gt;'Power Curve'!$C$37,0,INDEX(Ci,$N1290,1)*POWER(1-O1290,3)+INDEX(Ci,$N1290,2)*3*O1290*POWER(1-O1290,2)+INDEX(Ci,$N1290,3)*3*POWER(O1290,2)*(1-O1290)+INDEX(Ci,$N1290,4)*POWER(O1290,3))</f>
        <v>308.22356159095216</v>
      </c>
      <c r="Q1290" s="3">
        <f>MAX(0,MIN(P1290-V1290+W1290,'Power Curve'!$C$39))</f>
        <v>305.92446201419358</v>
      </c>
      <c r="R1290" s="3">
        <f t="shared" si="384"/>
        <v>305.92999267578119</v>
      </c>
      <c r="S1290" s="3">
        <f t="shared" si="385"/>
        <v>-5.5306615876133947E-3</v>
      </c>
      <c r="T1290" s="3">
        <f t="shared" si="386"/>
        <v>5.5306615876133947E-3</v>
      </c>
      <c r="V1290" s="37">
        <f t="array" ref="V1290">SUM(_xlfn.NORM.DIST($AD$3:$AD$1003,$L1290,$AA1290,FALSE)*WindSpeedStep*$AE$3:$AE$1003)/AG1290</f>
        <v>307.76646155920844</v>
      </c>
      <c r="W1290" s="37">
        <f t="array" ref="W1290">SUM(_xlfn.NORM.DIST($AD$3:$AD$1003,$L1290,$AB1290,FALSE)*WindSpeedStep*$AE$3:$AE$1003)/AH1290</f>
        <v>305.46736198244986</v>
      </c>
      <c r="Y1290" s="1">
        <f t="shared" si="387"/>
        <v>5</v>
      </c>
      <c r="Z1290" s="99">
        <f>IF(L1290&lt;'Power Curve'!$P$28,'Power Curve'!$Q$28,IF(L1290&gt;'Power Curve'!$P$29,'Power Curve'!$Q$29,INDEX(ReferenceTurbulence,Y1290)+(L1290-INDEX(ReferenceTurbulenceWindSpeed,Y1290))*(INDEX(ReferenceTurbulence,Y1290+1)-INDEX(ReferenceTurbulence,Y1290))/(INDEX(ReferenceTurbulenceWindSpeed,Y1290+1)-INDEX(ReferenceTurbulenceWindSpeed,Y1290))))</f>
        <v>0.12024287970120588</v>
      </c>
      <c r="AA1290" s="100">
        <f t="shared" si="393"/>
        <v>0.68235820924680246</v>
      </c>
      <c r="AB1290" s="29">
        <f t="shared" si="394"/>
        <v>0.45958151041714718</v>
      </c>
      <c r="AG1290" s="40">
        <f t="array" ref="AG1290">SUM(_xlfn.NORM.DIST($AD$3:$AD$1003,$F1290,$AA1290,FALSE)*WindSpeedStep)</f>
        <v>1.0000000000000036</v>
      </c>
      <c r="AH1290" s="40">
        <f t="array" ref="AH1290">SUM(_xlfn.NORM.DIST($AD$3:$AD$1003,$F1290,$AB1290,FALSE)*WindSpeedStep)</f>
        <v>1.0000000000000036</v>
      </c>
      <c r="AJ1290" s="47">
        <f t="shared" si="388"/>
        <v>6</v>
      </c>
      <c r="AK1290" s="83" t="b">
        <f>COUNTIF('Power Curve'!$D$2:$D$31,AJ1290)&gt;0</f>
        <v>1</v>
      </c>
      <c r="AL1290" s="83" t="b">
        <f t="shared" si="389"/>
        <v>0</v>
      </c>
      <c r="AM1290" s="83" t="b">
        <f t="shared" si="395"/>
        <v>1</v>
      </c>
      <c r="AN1290" s="47" t="str">
        <f t="shared" si="390"/>
        <v>Outer</v>
      </c>
      <c r="AO1290" s="48" t="str">
        <f t="shared" si="391"/>
        <v>0.2-0.3</v>
      </c>
      <c r="AP1290" s="49" t="str">
        <f t="shared" si="396"/>
        <v>15-16</v>
      </c>
      <c r="AQ1290" s="49" t="str">
        <f t="shared" si="397"/>
        <v>Feb</v>
      </c>
      <c r="AR1290" s="48" t="str">
        <f t="shared" si="398"/>
        <v>295-305</v>
      </c>
      <c r="AS1290" s="49" t="str">
        <f t="shared" si="392"/>
        <v>LWS-LTI</v>
      </c>
    </row>
    <row r="1291" spans="5:45" x14ac:dyDescent="0.3">
      <c r="E1291" s="15">
        <v>40965.652777777781</v>
      </c>
      <c r="F1291" s="21">
        <v>5.67</v>
      </c>
      <c r="G1291" s="21">
        <v>300.44999694824219</v>
      </c>
      <c r="H1291" s="42">
        <v>1.2223901136239115</v>
      </c>
      <c r="I1291" s="35">
        <v>297.89999999999998</v>
      </c>
      <c r="J1291" s="43">
        <v>8.1128747795414471E-2</v>
      </c>
      <c r="K1291" s="44">
        <v>0.27470617093545219</v>
      </c>
      <c r="L1291" s="26">
        <f t="shared" si="380"/>
        <v>5.6659704551316779</v>
      </c>
      <c r="M1291" s="26">
        <f t="shared" si="381"/>
        <v>0.23374397465911267</v>
      </c>
      <c r="N1291" s="96">
        <f t="shared" si="382"/>
        <v>6</v>
      </c>
      <c r="O1291" s="26">
        <f t="shared" si="383"/>
        <v>0.635767841168832</v>
      </c>
      <c r="P1291" s="3">
        <f>IF(L1291&gt;'Power Curve'!$C$37,0,INDEX(Ci,$N1291,1)*POWER(1-O1291,3)+INDEX(Ci,$N1291,2)*3*O1291*POWER(1-O1291,2)+INDEX(Ci,$N1291,3)*3*POWER(O1291,2)*(1-O1291)+INDEX(Ci,$N1291,4)*POWER(O1291,3))</f>
        <v>306.84001006365588</v>
      </c>
      <c r="Q1291" s="3">
        <f>MAX(0,MIN(P1291-V1291+W1291,'Power Curve'!$C$39))</f>
        <v>304.66552541972567</v>
      </c>
      <c r="R1291" s="3">
        <f t="shared" si="384"/>
        <v>300.44999694824219</v>
      </c>
      <c r="S1291" s="3">
        <f t="shared" si="385"/>
        <v>4.2155284714834806</v>
      </c>
      <c r="T1291" s="3">
        <f t="shared" si="386"/>
        <v>4.2155284714834806</v>
      </c>
      <c r="V1291" s="37">
        <f t="array" ref="V1291">SUM(_xlfn.NORM.DIST($AD$3:$AD$1003,$L1291,$AA1291,FALSE)*WindSpeedStep*$AE$3:$AE$1003)/AG1291</f>
        <v>306.11648678948688</v>
      </c>
      <c r="W1291" s="37">
        <f t="array" ref="W1291">SUM(_xlfn.NORM.DIST($AD$3:$AD$1003,$L1291,$AB1291,FALSE)*WindSpeedStep*$AE$3:$AE$1003)/AH1291</f>
        <v>303.94200214555667</v>
      </c>
      <c r="Y1291" s="1">
        <f t="shared" si="387"/>
        <v>5</v>
      </c>
      <c r="Z1291" s="99">
        <f>IF(L1291&lt;'Power Curve'!$P$28,'Power Curve'!$Q$28,IF(L1291&gt;'Power Curve'!$P$29,'Power Curve'!$Q$29,INDEX(ReferenceTurbulence,Y1291)+(L1291-INDEX(ReferenceTurbulenceWindSpeed,Y1291))*(INDEX(ReferenceTurbulence,Y1291+1)-INDEX(ReferenceTurbulence,Y1291))/(INDEX(ReferenceTurbulenceWindSpeed,Y1291+1)-INDEX(ReferenceTurbulenceWindSpeed,Y1291))))</f>
        <v>0.12020900251440426</v>
      </c>
      <c r="AA1291" s="100">
        <f t="shared" si="393"/>
        <v>0.68110065668746411</v>
      </c>
      <c r="AB1291" s="29">
        <f t="shared" si="394"/>
        <v>0.45967308807064766</v>
      </c>
      <c r="AG1291" s="40">
        <f t="array" ref="AG1291">SUM(_xlfn.NORM.DIST($AD$3:$AD$1003,$F1291,$AA1291,FALSE)*WindSpeedStep)</f>
        <v>1.0000000000000031</v>
      </c>
      <c r="AH1291" s="40">
        <f t="array" ref="AH1291">SUM(_xlfn.NORM.DIST($AD$3:$AD$1003,$F1291,$AB1291,FALSE)*WindSpeedStep)</f>
        <v>1.0000000000000036</v>
      </c>
      <c r="AJ1291" s="47">
        <f t="shared" si="388"/>
        <v>6</v>
      </c>
      <c r="AK1291" s="83" t="b">
        <f>COUNTIF('Power Curve'!$D$2:$D$31,AJ1291)&gt;0</f>
        <v>1</v>
      </c>
      <c r="AL1291" s="83" t="b">
        <f t="shared" si="389"/>
        <v>0</v>
      </c>
      <c r="AM1291" s="83" t="b">
        <f t="shared" si="395"/>
        <v>1</v>
      </c>
      <c r="AN1291" s="47" t="str">
        <f t="shared" si="390"/>
        <v>Outer</v>
      </c>
      <c r="AO1291" s="48" t="str">
        <f t="shared" si="391"/>
        <v>0.2-0.3</v>
      </c>
      <c r="AP1291" s="49" t="str">
        <f t="shared" si="396"/>
        <v>15-16</v>
      </c>
      <c r="AQ1291" s="49" t="str">
        <f t="shared" si="397"/>
        <v>Feb</v>
      </c>
      <c r="AR1291" s="48" t="str">
        <f t="shared" si="398"/>
        <v>295-305</v>
      </c>
      <c r="AS1291" s="49" t="str">
        <f t="shared" si="392"/>
        <v>LWS-LTI</v>
      </c>
    </row>
    <row r="1292" spans="5:45" x14ac:dyDescent="0.3">
      <c r="E1292" s="15">
        <v>40965.659722222219</v>
      </c>
      <c r="F1292" s="21">
        <v>5.94</v>
      </c>
      <c r="G1292" s="21">
        <v>335.95000457763626</v>
      </c>
      <c r="H1292" s="42">
        <v>1.2228013682080845</v>
      </c>
      <c r="I1292" s="35">
        <v>307.39999999999998</v>
      </c>
      <c r="J1292" s="43">
        <v>5.2188552188552187E-2</v>
      </c>
      <c r="K1292" s="44">
        <v>0.32458990519171965</v>
      </c>
      <c r="L1292" s="26">
        <f t="shared" si="380"/>
        <v>5.9364441649151019</v>
      </c>
      <c r="M1292" s="26">
        <f t="shared" si="381"/>
        <v>0.2755465583997056</v>
      </c>
      <c r="N1292" s="96">
        <f t="shared" si="382"/>
        <v>6</v>
      </c>
      <c r="O1292" s="26">
        <f t="shared" si="383"/>
        <v>0.90535378938122879</v>
      </c>
      <c r="P1292" s="3">
        <f>IF(L1292&gt;'Power Curve'!$C$37,0,INDEX(Ci,$N1292,1)*POWER(1-O1292,3)+INDEX(Ci,$N1292,2)*3*O1292*POWER(1-O1292,2)+INDEX(Ci,$N1292,3)*3*POWER(O1292,2)*(1-O1292)+INDEX(Ci,$N1292,4)*POWER(O1292,3))</f>
        <v>351.66481933848451</v>
      </c>
      <c r="Q1292" s="3">
        <f>MAX(0,MIN(P1292-V1292+W1292,'Power Curve'!$C$39))</f>
        <v>341.6996010177001</v>
      </c>
      <c r="R1292" s="3">
        <f t="shared" si="384"/>
        <v>335.95000457763626</v>
      </c>
      <c r="S1292" s="3">
        <f t="shared" si="385"/>
        <v>5.74959644006384</v>
      </c>
      <c r="T1292" s="3">
        <f t="shared" si="386"/>
        <v>5.74959644006384</v>
      </c>
      <c r="V1292" s="37">
        <f t="array" ref="V1292">SUM(_xlfn.NORM.DIST($AD$3:$AD$1003,$L1292,$AA1292,FALSE)*WindSpeedStep*$AE$3:$AE$1003)/AG1292</f>
        <v>357.75063734463862</v>
      </c>
      <c r="W1292" s="37">
        <f t="array" ref="W1292">SUM(_xlfn.NORM.DIST($AD$3:$AD$1003,$L1292,$AB1292,FALSE)*WindSpeedStep*$AE$3:$AE$1003)/AH1292</f>
        <v>347.78541902385422</v>
      </c>
      <c r="Y1292" s="1">
        <f t="shared" si="387"/>
        <v>5</v>
      </c>
      <c r="Z1292" s="99">
        <f>IF(L1292&lt;'Power Curve'!$P$28,'Power Curve'!$Q$28,IF(L1292&gt;'Power Curve'!$P$29,'Power Curve'!$Q$29,INDEX(ReferenceTurbulence,Y1292)+(L1292-INDEX(ReferenceTurbulenceWindSpeed,Y1292))*(INDEX(ReferenceTurbulence,Y1292+1)-INDEX(ReferenceTurbulence,Y1292))/(INDEX(ReferenceTurbulenceWindSpeed,Y1292+1)-INDEX(ReferenceTurbulenceWindSpeed,Y1292))))</f>
        <v>0.12124294253202779</v>
      </c>
      <c r="AA1292" s="100">
        <f t="shared" si="393"/>
        <v>0.71975195873139342</v>
      </c>
      <c r="AB1292" s="29">
        <f t="shared" si="394"/>
        <v>0.30981442611509791</v>
      </c>
      <c r="AG1292" s="40">
        <f t="array" ref="AG1292">SUM(_xlfn.NORM.DIST($AD$3:$AD$1003,$F1292,$AA1292,FALSE)*WindSpeedStep)</f>
        <v>1.0000000000000031</v>
      </c>
      <c r="AH1292" s="40">
        <f t="array" ref="AH1292">SUM(_xlfn.NORM.DIST($AD$3:$AD$1003,$F1292,$AB1292,FALSE)*WindSpeedStep)</f>
        <v>1.0000000000000036</v>
      </c>
      <c r="AJ1292" s="47">
        <f t="shared" si="388"/>
        <v>6</v>
      </c>
      <c r="AK1292" s="83" t="b">
        <f>COUNTIF('Power Curve'!$D$2:$D$31,AJ1292)&gt;0</f>
        <v>1</v>
      </c>
      <c r="AL1292" s="83" t="b">
        <f t="shared" si="389"/>
        <v>0</v>
      </c>
      <c r="AM1292" s="83" t="b">
        <f t="shared" si="395"/>
        <v>1</v>
      </c>
      <c r="AN1292" s="47" t="str">
        <f t="shared" si="390"/>
        <v>Outer</v>
      </c>
      <c r="AO1292" s="48" t="str">
        <f t="shared" si="391"/>
        <v>0.2-0.3</v>
      </c>
      <c r="AP1292" s="49" t="str">
        <f t="shared" si="396"/>
        <v>15-16</v>
      </c>
      <c r="AQ1292" s="49" t="str">
        <f t="shared" si="397"/>
        <v>Feb</v>
      </c>
      <c r="AR1292" s="48" t="str">
        <f t="shared" si="398"/>
        <v>305-315</v>
      </c>
      <c r="AS1292" s="49" t="str">
        <f t="shared" si="392"/>
        <v>LWS-LTI</v>
      </c>
    </row>
    <row r="1293" spans="5:45" x14ac:dyDescent="0.3">
      <c r="E1293" s="15">
        <v>40965.666666666664</v>
      </c>
      <c r="F1293" s="21">
        <v>6.22</v>
      </c>
      <c r="G1293" s="21">
        <v>377.78000640869169</v>
      </c>
      <c r="H1293" s="42">
        <v>1.222567212128578</v>
      </c>
      <c r="I1293" s="35">
        <v>309.89999999999998</v>
      </c>
      <c r="J1293" s="43">
        <v>6.9131832797427656E-2</v>
      </c>
      <c r="K1293" s="44">
        <v>0.31172549465150617</v>
      </c>
      <c r="L1293" s="26">
        <f t="shared" si="380"/>
        <v>6.2158797364039078</v>
      </c>
      <c r="M1293" s="26">
        <f t="shared" si="381"/>
        <v>0.31873422675614088</v>
      </c>
      <c r="N1293" s="96">
        <f t="shared" si="382"/>
        <v>7</v>
      </c>
      <c r="O1293" s="26">
        <f t="shared" si="383"/>
        <v>0.18753009922609504</v>
      </c>
      <c r="P1293" s="3">
        <f>IF(L1293&gt;'Power Curve'!$C$37,0,INDEX(Ci,$N1293,1)*POWER(1-O1293,3)+INDEX(Ci,$N1293,2)*3*O1293*POWER(1-O1293,2)+INDEX(Ci,$N1293,3)*3*POWER(O1293,2)*(1-O1293)+INDEX(Ci,$N1293,4)*POWER(O1293,3))</f>
        <v>406.12699141393927</v>
      </c>
      <c r="Q1293" s="3">
        <f>MAX(0,MIN(P1293-V1293+W1293,'Power Curve'!$C$39))</f>
        <v>395.90598874442759</v>
      </c>
      <c r="R1293" s="3">
        <f t="shared" si="384"/>
        <v>377.78000640869169</v>
      </c>
      <c r="S1293" s="3">
        <f t="shared" si="385"/>
        <v>18.125982335735898</v>
      </c>
      <c r="T1293" s="3">
        <f t="shared" si="386"/>
        <v>18.125982335735898</v>
      </c>
      <c r="V1293" s="37">
        <f t="array" ref="V1293">SUM(_xlfn.NORM.DIST($AD$3:$AD$1003,$L1293,$AA1293,FALSE)*WindSpeedStep*$AE$3:$AE$1003)/AG1293</f>
        <v>414.2515716913544</v>
      </c>
      <c r="W1293" s="37">
        <f t="array" ref="W1293">SUM(_xlfn.NORM.DIST($AD$3:$AD$1003,$L1293,$AB1293,FALSE)*WindSpeedStep*$AE$3:$AE$1003)/AH1293</f>
        <v>404.03056902184272</v>
      </c>
      <c r="Y1293" s="1">
        <f t="shared" si="387"/>
        <v>6</v>
      </c>
      <c r="Z1293" s="99">
        <f>IF(L1293&lt;'Power Curve'!$P$28,'Power Curve'!$Q$28,IF(L1293&gt;'Power Curve'!$P$29,'Power Curve'!$Q$29,INDEX(ReferenceTurbulence,Y1293)+(L1293-INDEX(ReferenceTurbulenceWindSpeed,Y1293))*(INDEX(ReferenceTurbulence,Y1293+1)-INDEX(ReferenceTurbulence,Y1293))/(INDEX(ReferenceTurbulenceWindSpeed,Y1293+1)-INDEX(ReferenceTurbulenceWindSpeed,Y1293))))</f>
        <v>0.12124330930629575</v>
      </c>
      <c r="AA1293" s="100">
        <f t="shared" si="393"/>
        <v>0.75363382949155511</v>
      </c>
      <c r="AB1293" s="29">
        <f t="shared" si="394"/>
        <v>0.42971515862599363</v>
      </c>
      <c r="AG1293" s="40">
        <f t="array" ref="AG1293">SUM(_xlfn.NORM.DIST($AD$3:$AD$1003,$F1293,$AA1293,FALSE)*WindSpeedStep)</f>
        <v>1.0000000000000033</v>
      </c>
      <c r="AH1293" s="40">
        <f t="array" ref="AH1293">SUM(_xlfn.NORM.DIST($AD$3:$AD$1003,$F1293,$AB1293,FALSE)*WindSpeedStep)</f>
        <v>1.0000000000000036</v>
      </c>
      <c r="AJ1293" s="47">
        <f t="shared" si="388"/>
        <v>6</v>
      </c>
      <c r="AK1293" s="83" t="b">
        <f>COUNTIF('Power Curve'!$D$2:$D$31,AJ1293)&gt;0</f>
        <v>1</v>
      </c>
      <c r="AL1293" s="83" t="b">
        <f t="shared" si="389"/>
        <v>0</v>
      </c>
      <c r="AM1293" s="83" t="b">
        <f t="shared" si="395"/>
        <v>1</v>
      </c>
      <c r="AN1293" s="47" t="str">
        <f t="shared" si="390"/>
        <v>Outer</v>
      </c>
      <c r="AO1293" s="48" t="str">
        <f t="shared" si="391"/>
        <v>0.3-0.4</v>
      </c>
      <c r="AP1293" s="49" t="str">
        <f t="shared" si="396"/>
        <v>16-17</v>
      </c>
      <c r="AQ1293" s="49" t="str">
        <f t="shared" si="397"/>
        <v>Feb</v>
      </c>
      <c r="AR1293" s="48" t="str">
        <f t="shared" si="398"/>
        <v>305-315</v>
      </c>
      <c r="AS1293" s="49" t="str">
        <f t="shared" si="392"/>
        <v>LWS-LTI</v>
      </c>
    </row>
    <row r="1294" spans="5:45" x14ac:dyDescent="0.3">
      <c r="E1294" s="15">
        <v>40965.673611111109</v>
      </c>
      <c r="F1294" s="21">
        <v>6.8</v>
      </c>
      <c r="G1294" s="21">
        <v>549.00000953674316</v>
      </c>
      <c r="H1294" s="42">
        <v>1.222932962413205</v>
      </c>
      <c r="I1294" s="35">
        <v>309.39999999999998</v>
      </c>
      <c r="J1294" s="43">
        <v>4.4117647058823532E-2</v>
      </c>
      <c r="K1294" s="44">
        <v>0.2800491826456889</v>
      </c>
      <c r="L1294" s="26">
        <f t="shared" si="380"/>
        <v>6.7961731241210499</v>
      </c>
      <c r="M1294" s="26">
        <f t="shared" si="381"/>
        <v>0.40842044044981951</v>
      </c>
      <c r="N1294" s="96">
        <f t="shared" si="382"/>
        <v>7</v>
      </c>
      <c r="O1294" s="26">
        <f t="shared" si="383"/>
        <v>0.77742516547702134</v>
      </c>
      <c r="P1294" s="3">
        <f>IF(L1294&gt;'Power Curve'!$C$37,0,INDEX(Ci,$N1294,1)*POWER(1-O1294,3)+INDEX(Ci,$N1294,2)*3*O1294*POWER(1-O1294,2)+INDEX(Ci,$N1294,3)*3*POWER(O1294,2)*(1-O1294)+INDEX(Ci,$N1294,4)*POWER(O1294,3))</f>
        <v>544.24743226885141</v>
      </c>
      <c r="Q1294" s="3">
        <f>MAX(0,MIN(P1294-V1294+W1294,'Power Curve'!$C$39))</f>
        <v>527.86469231832757</v>
      </c>
      <c r="R1294" s="3">
        <f t="shared" si="384"/>
        <v>549.00000953674316</v>
      </c>
      <c r="S1294" s="3">
        <f t="shared" si="385"/>
        <v>-21.135317218415594</v>
      </c>
      <c r="T1294" s="3">
        <f t="shared" si="386"/>
        <v>21.135317218415594</v>
      </c>
      <c r="V1294" s="37">
        <f t="array" ref="V1294">SUM(_xlfn.NORM.DIST($AD$3:$AD$1003,$L1294,$AA1294,FALSE)*WindSpeedStep*$AE$3:$AE$1003)/AG1294</f>
        <v>544.06288883855268</v>
      </c>
      <c r="W1294" s="37">
        <f t="array" ref="W1294">SUM(_xlfn.NORM.DIST($AD$3:$AD$1003,$L1294,$AB1294,FALSE)*WindSpeedStep*$AE$3:$AE$1003)/AH1294</f>
        <v>527.68014888802884</v>
      </c>
      <c r="Y1294" s="1">
        <f t="shared" si="387"/>
        <v>6</v>
      </c>
      <c r="Z1294" s="99">
        <f>IF(L1294&lt;'Power Curve'!$P$28,'Power Curve'!$Q$28,IF(L1294&gt;'Power Curve'!$P$29,'Power Curve'!$Q$29,INDEX(ReferenceTurbulence,Y1294)+(L1294-INDEX(ReferenceTurbulenceWindSpeed,Y1294))*(INDEX(ReferenceTurbulence,Y1294+1)-INDEX(ReferenceTurbulence,Y1294))/(INDEX(ReferenceTurbulenceWindSpeed,Y1294+1)-INDEX(ReferenceTurbulenceWindSpeed,Y1294))))</f>
        <v>0.12010262342282252</v>
      </c>
      <c r="AA1294" s="100">
        <f t="shared" si="393"/>
        <v>0.81623822144261771</v>
      </c>
      <c r="AB1294" s="29">
        <f t="shared" si="394"/>
        <v>0.29983116724063458</v>
      </c>
      <c r="AG1294" s="40">
        <f t="array" ref="AG1294">SUM(_xlfn.NORM.DIST($AD$3:$AD$1003,$F1294,$AA1294,FALSE)*WindSpeedStep)</f>
        <v>1.0000000000000038</v>
      </c>
      <c r="AH1294" s="40">
        <f t="array" ref="AH1294">SUM(_xlfn.NORM.DIST($AD$3:$AD$1003,$F1294,$AB1294,FALSE)*WindSpeedStep)</f>
        <v>1.0000000000000033</v>
      </c>
      <c r="AJ1294" s="47">
        <f t="shared" si="388"/>
        <v>7</v>
      </c>
      <c r="AK1294" s="83" t="b">
        <f>COUNTIF('Power Curve'!$D$2:$D$31,AJ1294)&gt;0</f>
        <v>1</v>
      </c>
      <c r="AL1294" s="83" t="b">
        <f t="shared" si="389"/>
        <v>0</v>
      </c>
      <c r="AM1294" s="83" t="b">
        <f t="shared" si="395"/>
        <v>1</v>
      </c>
      <c r="AN1294" s="47" t="str">
        <f t="shared" si="390"/>
        <v>Outer</v>
      </c>
      <c r="AO1294" s="48" t="str">
        <f t="shared" si="391"/>
        <v>0.4-0.5</v>
      </c>
      <c r="AP1294" s="49" t="str">
        <f t="shared" si="396"/>
        <v>16-17</v>
      </c>
      <c r="AQ1294" s="49" t="str">
        <f t="shared" si="397"/>
        <v>Feb</v>
      </c>
      <c r="AR1294" s="48" t="str">
        <f t="shared" si="398"/>
        <v>305-315</v>
      </c>
      <c r="AS1294" s="49" t="str">
        <f t="shared" si="392"/>
        <v>LWS-LTI</v>
      </c>
    </row>
    <row r="1295" spans="5:45" x14ac:dyDescent="0.3">
      <c r="E1295" s="15">
        <v>40965.680555555555</v>
      </c>
      <c r="F1295" s="21">
        <v>7.46</v>
      </c>
      <c r="G1295" s="21">
        <v>668.28000974655151</v>
      </c>
      <c r="H1295" s="42">
        <v>1.2229274080760899</v>
      </c>
      <c r="I1295" s="35">
        <v>310.39999999999998</v>
      </c>
      <c r="J1295" s="43">
        <v>5.4959785522788199E-2</v>
      </c>
      <c r="K1295" s="44">
        <v>0.40003334755141545</v>
      </c>
      <c r="L1295" s="26">
        <f t="shared" si="380"/>
        <v>7.4557904044056258</v>
      </c>
      <c r="M1295" s="26">
        <f t="shared" si="381"/>
        <v>0.51036641744668609</v>
      </c>
      <c r="N1295" s="96">
        <f t="shared" si="382"/>
        <v>8</v>
      </c>
      <c r="O1295" s="26">
        <f t="shared" si="383"/>
        <v>0.44352130365712134</v>
      </c>
      <c r="P1295" s="3">
        <f>IF(L1295&gt;'Power Curve'!$C$37,0,INDEX(Ci,$N1295,1)*POWER(1-O1295,3)+INDEX(Ci,$N1295,2)*3*O1295*POWER(1-O1295,2)+INDEX(Ci,$N1295,3)*3*POWER(O1295,2)*(1-O1295)+INDEX(Ci,$N1295,4)*POWER(O1295,3))</f>
        <v>719.38313855418312</v>
      </c>
      <c r="Q1295" s="3">
        <f>MAX(0,MIN(P1295-V1295+W1295,'Power Curve'!$C$39))</f>
        <v>702.79820823095406</v>
      </c>
      <c r="R1295" s="3">
        <f t="shared" si="384"/>
        <v>668.28000974655151</v>
      </c>
      <c r="S1295" s="3">
        <f t="shared" si="385"/>
        <v>34.518198484402546</v>
      </c>
      <c r="T1295" s="3">
        <f t="shared" si="386"/>
        <v>34.518198484402546</v>
      </c>
      <c r="V1295" s="37">
        <f t="array" ref="V1295">SUM(_xlfn.NORM.DIST($AD$3:$AD$1003,$L1295,$AA1295,FALSE)*WindSpeedStep*$AE$3:$AE$1003)/AG1295</f>
        <v>714.23840028791085</v>
      </c>
      <c r="W1295" s="37">
        <f t="array" ref="W1295">SUM(_xlfn.NORM.DIST($AD$3:$AD$1003,$L1295,$AB1295,FALSE)*WindSpeedStep*$AE$3:$AE$1003)/AH1295</f>
        <v>697.65346996468179</v>
      </c>
      <c r="Y1295" s="1">
        <f t="shared" si="387"/>
        <v>7</v>
      </c>
      <c r="Z1295" s="99">
        <f>IF(L1295&lt;'Power Curve'!$P$28,'Power Curve'!$Q$28,IF(L1295&gt;'Power Curve'!$P$29,'Power Curve'!$Q$29,INDEX(ReferenceTurbulence,Y1295)+(L1295-INDEX(ReferenceTurbulenceWindSpeed,Y1295))*(INDEX(ReferenceTurbulence,Y1295+1)-INDEX(ReferenceTurbulence,Y1295))/(INDEX(ReferenceTurbulenceWindSpeed,Y1295+1)-INDEX(ReferenceTurbulenceWindSpeed,Y1295))))</f>
        <v>0.11954983484657174</v>
      </c>
      <c r="AA1295" s="100">
        <f t="shared" si="393"/>
        <v>0.89133851149734689</v>
      </c>
      <c r="AB1295" s="29">
        <f t="shared" si="394"/>
        <v>0.4097686415289955</v>
      </c>
      <c r="AG1295" s="40">
        <f t="array" ref="AG1295">SUM(_xlfn.NORM.DIST($AD$3:$AD$1003,$F1295,$AA1295,FALSE)*WindSpeedStep)</f>
        <v>1.0000000000000038</v>
      </c>
      <c r="AH1295" s="40">
        <f t="array" ref="AH1295">SUM(_xlfn.NORM.DIST($AD$3:$AD$1003,$F1295,$AB1295,FALSE)*WindSpeedStep)</f>
        <v>1.000000000000004</v>
      </c>
      <c r="AJ1295" s="47">
        <f t="shared" si="388"/>
        <v>7</v>
      </c>
      <c r="AK1295" s="83" t="b">
        <f>COUNTIF('Power Curve'!$D$2:$D$31,AJ1295)&gt;0</f>
        <v>1</v>
      </c>
      <c r="AL1295" s="83" t="b">
        <f t="shared" si="389"/>
        <v>0</v>
      </c>
      <c r="AM1295" s="83" t="b">
        <f t="shared" si="395"/>
        <v>1</v>
      </c>
      <c r="AN1295" s="47" t="str">
        <f t="shared" si="390"/>
        <v>Outer</v>
      </c>
      <c r="AO1295" s="48" t="str">
        <f t="shared" si="391"/>
        <v>0.5-0.6</v>
      </c>
      <c r="AP1295" s="49" t="str">
        <f t="shared" si="396"/>
        <v>16-17</v>
      </c>
      <c r="AQ1295" s="49" t="str">
        <f t="shared" si="397"/>
        <v>Feb</v>
      </c>
      <c r="AR1295" s="48" t="str">
        <f t="shared" si="398"/>
        <v>305-315</v>
      </c>
      <c r="AS1295" s="49" t="str">
        <f t="shared" si="392"/>
        <v>HWS-LTI</v>
      </c>
    </row>
    <row r="1296" spans="5:45" x14ac:dyDescent="0.3">
      <c r="E1296" s="15">
        <v>40965.6875</v>
      </c>
      <c r="F1296" s="21">
        <v>6.98</v>
      </c>
      <c r="G1296" s="21">
        <v>569.87997817993187</v>
      </c>
      <c r="H1296" s="42">
        <v>1.2232477026416282</v>
      </c>
      <c r="I1296" s="35">
        <v>308.89999999999998</v>
      </c>
      <c r="J1296" s="43">
        <v>7.0200573065902577E-2</v>
      </c>
      <c r="K1296" s="44">
        <v>0.5016310923523537</v>
      </c>
      <c r="L1296" s="26">
        <f t="shared" si="380"/>
        <v>6.9766702388709874</v>
      </c>
      <c r="M1296" s="26">
        <f t="shared" si="381"/>
        <v>0.43631685138126031</v>
      </c>
      <c r="N1296" s="96">
        <f t="shared" si="382"/>
        <v>7</v>
      </c>
      <c r="O1296" s="26">
        <f t="shared" si="383"/>
        <v>0.96090883032176921</v>
      </c>
      <c r="P1296" s="3">
        <f>IF(L1296&gt;'Power Curve'!$C$37,0,INDEX(Ci,$N1296,1)*POWER(1-O1296,3)+INDEX(Ci,$N1296,2)*3*O1296*POWER(1-O1296,2)+INDEX(Ci,$N1296,3)*3*POWER(O1296,2)*(1-O1296)+INDEX(Ci,$N1296,4)*POWER(O1296,3))</f>
        <v>590.45497331672414</v>
      </c>
      <c r="Q1296" s="3">
        <f>MAX(0,MIN(P1296-V1296+W1296,'Power Curve'!$C$39))</f>
        <v>577.77657003515219</v>
      </c>
      <c r="R1296" s="3">
        <f t="shared" si="384"/>
        <v>569.87997817993187</v>
      </c>
      <c r="S1296" s="3">
        <f t="shared" si="385"/>
        <v>7.896591855220322</v>
      </c>
      <c r="T1296" s="3">
        <f t="shared" si="386"/>
        <v>7.896591855220322</v>
      </c>
      <c r="V1296" s="37">
        <f t="array" ref="V1296">SUM(_xlfn.NORM.DIST($AD$3:$AD$1003,$L1296,$AA1296,FALSE)*WindSpeedStep*$AE$3:$AE$1003)/AG1296</f>
        <v>588.14818994293762</v>
      </c>
      <c r="W1296" s="37">
        <f t="array" ref="W1296">SUM(_xlfn.NORM.DIST($AD$3:$AD$1003,$L1296,$AB1296,FALSE)*WindSpeedStep*$AE$3:$AE$1003)/AH1296</f>
        <v>575.46978666136567</v>
      </c>
      <c r="Y1296" s="1">
        <f t="shared" si="387"/>
        <v>6</v>
      </c>
      <c r="Z1296" s="99">
        <f>IF(L1296&lt;'Power Curve'!$P$28,'Power Curve'!$Q$28,IF(L1296&gt;'Power Curve'!$P$29,'Power Curve'!$Q$29,INDEX(ReferenceTurbulence,Y1296)+(L1296-INDEX(ReferenceTurbulenceWindSpeed,Y1296))*(INDEX(ReferenceTurbulence,Y1296+1)-INDEX(ReferenceTurbulence,Y1296))/(INDEX(ReferenceTurbulenceWindSpeed,Y1296+1)-INDEX(ReferenceTurbulenceWindSpeed,Y1296))))</f>
        <v>0.11974781925796227</v>
      </c>
      <c r="AA1296" s="100">
        <f t="shared" si="393"/>
        <v>0.83544104678672748</v>
      </c>
      <c r="AB1296" s="29">
        <f t="shared" si="394"/>
        <v>0.48976624886057074</v>
      </c>
      <c r="AG1296" s="40">
        <f t="array" ref="AG1296">SUM(_xlfn.NORM.DIST($AD$3:$AD$1003,$F1296,$AA1296,FALSE)*WindSpeedStep)</f>
        <v>1.0000000000000038</v>
      </c>
      <c r="AH1296" s="40">
        <f t="array" ref="AH1296">SUM(_xlfn.NORM.DIST($AD$3:$AD$1003,$F1296,$AB1296,FALSE)*WindSpeedStep)</f>
        <v>1.0000000000000038</v>
      </c>
      <c r="AJ1296" s="47">
        <f t="shared" si="388"/>
        <v>7</v>
      </c>
      <c r="AK1296" s="83" t="b">
        <f>COUNTIF('Power Curve'!$D$2:$D$31,AJ1296)&gt;0</f>
        <v>1</v>
      </c>
      <c r="AL1296" s="83" t="b">
        <f t="shared" si="389"/>
        <v>0</v>
      </c>
      <c r="AM1296" s="83" t="b">
        <f t="shared" si="395"/>
        <v>1</v>
      </c>
      <c r="AN1296" s="47" t="str">
        <f t="shared" si="390"/>
        <v>Outer</v>
      </c>
      <c r="AO1296" s="48" t="str">
        <f t="shared" si="391"/>
        <v>0.4-0.5</v>
      </c>
      <c r="AP1296" s="49" t="str">
        <f t="shared" si="396"/>
        <v>16-17</v>
      </c>
      <c r="AQ1296" s="49" t="str">
        <f t="shared" si="397"/>
        <v>Feb</v>
      </c>
      <c r="AR1296" s="48" t="str">
        <f t="shared" si="398"/>
        <v>305-315</v>
      </c>
      <c r="AS1296" s="49" t="str">
        <f t="shared" si="392"/>
        <v>LWS-LTI</v>
      </c>
    </row>
    <row r="1297" spans="5:45" x14ac:dyDescent="0.3">
      <c r="E1297" s="15">
        <v>40965.694444444445</v>
      </c>
      <c r="F1297" s="21">
        <v>6.15</v>
      </c>
      <c r="G1297" s="21">
        <v>378.61999130249018</v>
      </c>
      <c r="H1297" s="42">
        <v>1.2243523174554434</v>
      </c>
      <c r="I1297" s="35">
        <v>301.10000000000002</v>
      </c>
      <c r="J1297" s="43">
        <v>6.3414634146341464E-2</v>
      </c>
      <c r="K1297" s="44">
        <v>0.35920751601532391</v>
      </c>
      <c r="L1297" s="26">
        <f t="shared" si="380"/>
        <v>6.1489159320099445</v>
      </c>
      <c r="M1297" s="26">
        <f t="shared" si="381"/>
        <v>0.30838475492389222</v>
      </c>
      <c r="N1297" s="96">
        <f t="shared" si="382"/>
        <v>7</v>
      </c>
      <c r="O1297" s="26">
        <f t="shared" si="383"/>
        <v>0.11945829509131189</v>
      </c>
      <c r="P1297" s="3">
        <f>IF(L1297&gt;'Power Curve'!$C$37,0,INDEX(Ci,$N1297,1)*POWER(1-O1297,3)+INDEX(Ci,$N1297,2)*3*O1297*POWER(1-O1297,2)+INDEX(Ci,$N1297,3)*3*POWER(O1297,2)*(1-O1297)+INDEX(Ci,$N1297,4)*POWER(O1297,3))</f>
        <v>392.15044632474121</v>
      </c>
      <c r="Q1297" s="3">
        <f>MAX(0,MIN(P1297-V1297+W1297,'Power Curve'!$C$39))</f>
        <v>381.43412291394594</v>
      </c>
      <c r="R1297" s="3">
        <f t="shared" si="384"/>
        <v>378.61999130249018</v>
      </c>
      <c r="S1297" s="3">
        <f t="shared" si="385"/>
        <v>2.814131611455764</v>
      </c>
      <c r="T1297" s="3">
        <f t="shared" si="386"/>
        <v>2.814131611455764</v>
      </c>
      <c r="V1297" s="37">
        <f t="array" ref="V1297">SUM(_xlfn.NORM.DIST($AD$3:$AD$1003,$L1297,$AA1297,FALSE)*WindSpeedStep*$AE$3:$AE$1003)/AG1297</f>
        <v>400.3974383081997</v>
      </c>
      <c r="W1297" s="37">
        <f t="array" ref="W1297">SUM(_xlfn.NORM.DIST($AD$3:$AD$1003,$L1297,$AB1297,FALSE)*WindSpeedStep*$AE$3:$AE$1003)/AH1297</f>
        <v>389.68111489740443</v>
      </c>
      <c r="Y1297" s="1">
        <f t="shared" si="387"/>
        <v>6</v>
      </c>
      <c r="Z1297" s="99">
        <f>IF(L1297&lt;'Power Curve'!$P$28,'Power Curve'!$Q$28,IF(L1297&gt;'Power Curve'!$P$29,'Power Curve'!$Q$29,INDEX(ReferenceTurbulence,Y1297)+(L1297-INDEX(ReferenceTurbulenceWindSpeed,Y1297))*(INDEX(ReferenceTurbulence,Y1297+1)-INDEX(ReferenceTurbulence,Y1297))/(INDEX(ReferenceTurbulenceWindSpeed,Y1297+1)-INDEX(ReferenceTurbulenceWindSpeed,Y1297))))</f>
        <v>0.12137494042254257</v>
      </c>
      <c r="AA1297" s="100">
        <f t="shared" si="393"/>
        <v>0.74632430491092983</v>
      </c>
      <c r="AB1297" s="29">
        <f t="shared" si="394"/>
        <v>0.3899312542250209</v>
      </c>
      <c r="AG1297" s="40">
        <f t="array" ref="AG1297">SUM(_xlfn.NORM.DIST($AD$3:$AD$1003,$F1297,$AA1297,FALSE)*WindSpeedStep)</f>
        <v>1.0000000000000038</v>
      </c>
      <c r="AH1297" s="40">
        <f t="array" ref="AH1297">SUM(_xlfn.NORM.DIST($AD$3:$AD$1003,$F1297,$AB1297,FALSE)*WindSpeedStep)</f>
        <v>1.0000000000000038</v>
      </c>
      <c r="AJ1297" s="47">
        <f t="shared" si="388"/>
        <v>6</v>
      </c>
      <c r="AK1297" s="83" t="b">
        <f>COUNTIF('Power Curve'!$D$2:$D$31,AJ1297)&gt;0</f>
        <v>1</v>
      </c>
      <c r="AL1297" s="83" t="b">
        <f t="shared" si="389"/>
        <v>0</v>
      </c>
      <c r="AM1297" s="83" t="b">
        <f t="shared" si="395"/>
        <v>1</v>
      </c>
      <c r="AN1297" s="47" t="str">
        <f t="shared" si="390"/>
        <v>Outer</v>
      </c>
      <c r="AO1297" s="48" t="str">
        <f t="shared" si="391"/>
        <v>0.3-0.4</v>
      </c>
      <c r="AP1297" s="49" t="str">
        <f t="shared" si="396"/>
        <v>16-17</v>
      </c>
      <c r="AQ1297" s="49" t="str">
        <f t="shared" si="397"/>
        <v>Feb</v>
      </c>
      <c r="AR1297" s="48" t="str">
        <f t="shared" si="398"/>
        <v>295-305</v>
      </c>
      <c r="AS1297" s="49" t="str">
        <f t="shared" si="392"/>
        <v>LWS-LTI</v>
      </c>
    </row>
    <row r="1298" spans="5:45" x14ac:dyDescent="0.3">
      <c r="E1298" s="15">
        <v>40965.701388888891</v>
      </c>
      <c r="F1298" s="21">
        <v>6.04</v>
      </c>
      <c r="G1298" s="21">
        <v>375.62998962402361</v>
      </c>
      <c r="H1298" s="42">
        <v>1.2246274113328628</v>
      </c>
      <c r="I1298" s="35">
        <v>299.2</v>
      </c>
      <c r="J1298" s="43">
        <v>0.10099337748344371</v>
      </c>
      <c r="K1298" s="44">
        <v>0.50409355094589681</v>
      </c>
      <c r="L1298" s="26">
        <f t="shared" si="380"/>
        <v>6.0393875744904113</v>
      </c>
      <c r="M1298" s="26">
        <f t="shared" si="381"/>
        <v>0.29145679419585668</v>
      </c>
      <c r="N1298" s="96">
        <f t="shared" si="382"/>
        <v>7</v>
      </c>
      <c r="O1298" s="26">
        <f t="shared" si="383"/>
        <v>8.1176541622207943E-3</v>
      </c>
      <c r="P1298" s="3">
        <f>IF(L1298&gt;'Power Curve'!$C$37,0,INDEX(Ci,$N1298,1)*POWER(1-O1298,3)+INDEX(Ci,$N1298,2)*3*O1298*POWER(1-O1298,2)+INDEX(Ci,$N1298,3)*3*POWER(O1298,2)*(1-O1298)+INDEX(Ci,$N1298,4)*POWER(O1298,3))</f>
        <v>370.54729330869952</v>
      </c>
      <c r="Q1298" s="3">
        <f>MAX(0,MIN(P1298-V1298+W1298,'Power Curve'!$C$39))</f>
        <v>367.1551190077904</v>
      </c>
      <c r="R1298" s="3">
        <f t="shared" si="384"/>
        <v>375.62998962402361</v>
      </c>
      <c r="S1298" s="3">
        <f t="shared" si="385"/>
        <v>-8.4748706162332041</v>
      </c>
      <c r="T1298" s="3">
        <f t="shared" si="386"/>
        <v>8.4748706162332041</v>
      </c>
      <c r="V1298" s="37">
        <f t="array" ref="V1298">SUM(_xlfn.NORM.DIST($AD$3:$AD$1003,$L1298,$AA1298,FALSE)*WindSpeedStep*$AE$3:$AE$1003)/AG1298</f>
        <v>378.19974436212942</v>
      </c>
      <c r="W1298" s="37">
        <f t="array" ref="W1298">SUM(_xlfn.NORM.DIST($AD$3:$AD$1003,$L1298,$AB1298,FALSE)*WindSpeedStep*$AE$3:$AE$1003)/AH1298</f>
        <v>374.8075700612203</v>
      </c>
      <c r="Y1298" s="1">
        <f t="shared" si="387"/>
        <v>6</v>
      </c>
      <c r="Z1298" s="99">
        <f>IF(L1298&lt;'Power Curve'!$P$28,'Power Curve'!$Q$28,IF(L1298&gt;'Power Curve'!$P$29,'Power Curve'!$Q$29,INDEX(ReferenceTurbulence,Y1298)+(L1298-INDEX(ReferenceTurbulenceWindSpeed,Y1298))*(INDEX(ReferenceTurbulence,Y1298+1)-INDEX(ReferenceTurbulence,Y1298))/(INDEX(ReferenceTurbulenceWindSpeed,Y1298+1)-INDEX(ReferenceTurbulenceWindSpeed,Y1298))))</f>
        <v>0.12159024091347879</v>
      </c>
      <c r="AA1298" s="100">
        <f t="shared" si="393"/>
        <v>0.73433059015215951</v>
      </c>
      <c r="AB1298" s="29">
        <f t="shared" si="394"/>
        <v>0.60993814907932964</v>
      </c>
      <c r="AG1298" s="40">
        <f t="array" ref="AG1298">SUM(_xlfn.NORM.DIST($AD$3:$AD$1003,$F1298,$AA1298,FALSE)*WindSpeedStep)</f>
        <v>1.0000000000000038</v>
      </c>
      <c r="AH1298" s="40">
        <f t="array" ref="AH1298">SUM(_xlfn.NORM.DIST($AD$3:$AD$1003,$F1298,$AB1298,FALSE)*WindSpeedStep)</f>
        <v>1.0000000000000038</v>
      </c>
      <c r="AJ1298" s="47">
        <f t="shared" si="388"/>
        <v>6</v>
      </c>
      <c r="AK1298" s="83" t="b">
        <f>COUNTIF('Power Curve'!$D$2:$D$31,AJ1298)&gt;0</f>
        <v>1</v>
      </c>
      <c r="AL1298" s="83" t="b">
        <f t="shared" si="389"/>
        <v>0</v>
      </c>
      <c r="AM1298" s="83" t="b">
        <f t="shared" si="395"/>
        <v>1</v>
      </c>
      <c r="AN1298" s="47" t="str">
        <f t="shared" si="390"/>
        <v>Outer</v>
      </c>
      <c r="AO1298" s="48" t="str">
        <f t="shared" si="391"/>
        <v>0.2-0.3</v>
      </c>
      <c r="AP1298" s="49" t="str">
        <f t="shared" si="396"/>
        <v>16-17</v>
      </c>
      <c r="AQ1298" s="49" t="str">
        <f t="shared" si="397"/>
        <v>Feb</v>
      </c>
      <c r="AR1298" s="48" t="str">
        <f t="shared" si="398"/>
        <v>295-305</v>
      </c>
      <c r="AS1298" s="49" t="str">
        <f t="shared" si="392"/>
        <v>Inner-TI</v>
      </c>
    </row>
    <row r="1299" spans="5:45" x14ac:dyDescent="0.3">
      <c r="E1299" s="15">
        <v>40965.708333333336</v>
      </c>
      <c r="F1299" s="21">
        <v>6.97</v>
      </c>
      <c r="G1299" s="21">
        <v>596.73001289367653</v>
      </c>
      <c r="H1299" s="42">
        <v>1.2242148157656281</v>
      </c>
      <c r="I1299" s="35">
        <v>305.60000000000002</v>
      </c>
      <c r="J1299" s="43">
        <v>8.608321377331421E-2</v>
      </c>
      <c r="K1299" s="44">
        <v>0.44133682422740828</v>
      </c>
      <c r="L1299" s="26">
        <f t="shared" si="380"/>
        <v>6.9685105023645519</v>
      </c>
      <c r="M1299" s="26">
        <f t="shared" si="381"/>
        <v>0.43505573780062967</v>
      </c>
      <c r="N1299" s="96">
        <f t="shared" si="382"/>
        <v>7</v>
      </c>
      <c r="O1299" s="26">
        <f t="shared" si="383"/>
        <v>0.95261408078827969</v>
      </c>
      <c r="P1299" s="3">
        <f>IF(L1299&gt;'Power Curve'!$C$37,0,INDEX(Ci,$N1299,1)*POWER(1-O1299,3)+INDEX(Ci,$N1299,2)*3*O1299*POWER(1-O1299,2)+INDEX(Ci,$N1299,3)*3*POWER(O1299,2)*(1-O1299)+INDEX(Ci,$N1299,4)*POWER(O1299,3))</f>
        <v>588.36048570106584</v>
      </c>
      <c r="Q1299" s="3">
        <f>MAX(0,MIN(P1299-V1299+W1299,'Power Curve'!$C$39))</f>
        <v>579.09619567813979</v>
      </c>
      <c r="R1299" s="3">
        <f t="shared" si="384"/>
        <v>596.73001289367653</v>
      </c>
      <c r="S1299" s="3">
        <f t="shared" si="385"/>
        <v>-17.633817215536737</v>
      </c>
      <c r="T1299" s="3">
        <f t="shared" si="386"/>
        <v>17.633817215536737</v>
      </c>
      <c r="V1299" s="37">
        <f t="array" ref="V1299">SUM(_xlfn.NORM.DIST($AD$3:$AD$1003,$L1299,$AA1299,FALSE)*WindSpeedStep*$AE$3:$AE$1003)/AG1299</f>
        <v>586.11659741868789</v>
      </c>
      <c r="W1299" s="37">
        <f t="array" ref="W1299">SUM(_xlfn.NORM.DIST($AD$3:$AD$1003,$L1299,$AB1299,FALSE)*WindSpeedStep*$AE$3:$AE$1003)/AH1299</f>
        <v>576.85230739576184</v>
      </c>
      <c r="Y1299" s="1">
        <f t="shared" si="387"/>
        <v>6</v>
      </c>
      <c r="Z1299" s="99">
        <f>IF(L1299&lt;'Power Curve'!$P$28,'Power Curve'!$Q$28,IF(L1299&gt;'Power Curve'!$P$29,'Power Curve'!$Q$29,INDEX(ReferenceTurbulence,Y1299)+(L1299-INDEX(ReferenceTurbulenceWindSpeed,Y1299))*(INDEX(ReferenceTurbulence,Y1299+1)-INDEX(ReferenceTurbulence,Y1299))/(INDEX(ReferenceTurbulenceWindSpeed,Y1299+1)-INDEX(ReferenceTurbulenceWindSpeed,Y1299))))</f>
        <v>0.11976385889660501</v>
      </c>
      <c r="AA1299" s="100">
        <f t="shared" si="393"/>
        <v>0.83457570852469831</v>
      </c>
      <c r="AB1299" s="29">
        <f t="shared" si="394"/>
        <v>0.59987177925663293</v>
      </c>
      <c r="AG1299" s="40">
        <f t="array" ref="AG1299">SUM(_xlfn.NORM.DIST($AD$3:$AD$1003,$F1299,$AA1299,FALSE)*WindSpeedStep)</f>
        <v>1.0000000000000038</v>
      </c>
      <c r="AH1299" s="40">
        <f t="array" ref="AH1299">SUM(_xlfn.NORM.DIST($AD$3:$AD$1003,$F1299,$AB1299,FALSE)*WindSpeedStep)</f>
        <v>1.0000000000000031</v>
      </c>
      <c r="AJ1299" s="47">
        <f t="shared" si="388"/>
        <v>7</v>
      </c>
      <c r="AK1299" s="83" t="b">
        <f>COUNTIF('Power Curve'!$D$2:$D$31,AJ1299)&gt;0</f>
        <v>1</v>
      </c>
      <c r="AL1299" s="83" t="b">
        <f t="shared" si="389"/>
        <v>0</v>
      </c>
      <c r="AM1299" s="83" t="b">
        <f t="shared" si="395"/>
        <v>1</v>
      </c>
      <c r="AN1299" s="47" t="str">
        <f t="shared" si="390"/>
        <v>Outer</v>
      </c>
      <c r="AO1299" s="48" t="str">
        <f t="shared" si="391"/>
        <v>0.4-0.5</v>
      </c>
      <c r="AP1299" s="49" t="str">
        <f t="shared" si="396"/>
        <v>17-18</v>
      </c>
      <c r="AQ1299" s="49" t="str">
        <f t="shared" si="397"/>
        <v>Feb</v>
      </c>
      <c r="AR1299" s="48" t="str">
        <f t="shared" si="398"/>
        <v>305-315</v>
      </c>
      <c r="AS1299" s="49" t="str">
        <f t="shared" si="392"/>
        <v>LWS-LTI</v>
      </c>
    </row>
    <row r="1300" spans="5:45" x14ac:dyDescent="0.3">
      <c r="E1300" s="15">
        <v>40965.715277777781</v>
      </c>
      <c r="F1300" s="21">
        <v>6.88</v>
      </c>
      <c r="G1300" s="21">
        <v>575.00000572204635</v>
      </c>
      <c r="H1300" s="42">
        <v>1.2243981567590012</v>
      </c>
      <c r="I1300" s="35">
        <v>310.2</v>
      </c>
      <c r="J1300" s="43">
        <v>8.8662790697674423E-2</v>
      </c>
      <c r="K1300" s="44">
        <v>0.56738766760965442</v>
      </c>
      <c r="L1300" s="26">
        <f t="shared" si="380"/>
        <v>6.8788730993769631</v>
      </c>
      <c r="M1300" s="26">
        <f t="shared" si="381"/>
        <v>0.42120198821558369</v>
      </c>
      <c r="N1300" s="96">
        <f t="shared" si="382"/>
        <v>7</v>
      </c>
      <c r="O1300" s="26">
        <f t="shared" si="383"/>
        <v>0.86149351506558558</v>
      </c>
      <c r="P1300" s="3">
        <f>IF(L1300&gt;'Power Curve'!$C$37,0,INDEX(Ci,$N1300,1)*POWER(1-O1300,3)+INDEX(Ci,$N1300,2)*3*O1300*POWER(1-O1300,2)+INDEX(Ci,$N1300,3)*3*POWER(O1300,2)*(1-O1300)+INDEX(Ci,$N1300,4)*POWER(O1300,3))</f>
        <v>565.36770212520946</v>
      </c>
      <c r="Q1300" s="3">
        <f>MAX(0,MIN(P1300-V1300+W1300,'Power Curve'!$C$39))</f>
        <v>556.84713596316612</v>
      </c>
      <c r="R1300" s="3">
        <f t="shared" si="384"/>
        <v>575.00000572204635</v>
      </c>
      <c r="S1300" s="3">
        <f t="shared" si="385"/>
        <v>-18.152869758880229</v>
      </c>
      <c r="T1300" s="3">
        <f t="shared" si="386"/>
        <v>18.152869758880229</v>
      </c>
      <c r="V1300" s="37">
        <f t="array" ref="V1300">SUM(_xlfn.NORM.DIST($AD$3:$AD$1003,$L1300,$AA1300,FALSE)*WindSpeedStep*$AE$3:$AE$1003)/AG1300</f>
        <v>564.04002877651715</v>
      </c>
      <c r="W1300" s="37">
        <f t="array" ref="W1300">SUM(_xlfn.NORM.DIST($AD$3:$AD$1003,$L1300,$AB1300,FALSE)*WindSpeedStep*$AE$3:$AE$1003)/AH1300</f>
        <v>555.51946261447381</v>
      </c>
      <c r="Y1300" s="1">
        <f t="shared" si="387"/>
        <v>6</v>
      </c>
      <c r="Z1300" s="99">
        <f>IF(L1300&lt;'Power Curve'!$P$28,'Power Curve'!$Q$28,IF(L1300&gt;'Power Curve'!$P$29,'Power Curve'!$Q$29,INDEX(ReferenceTurbulence,Y1300)+(L1300-INDEX(ReferenceTurbulenceWindSpeed,Y1300))*(INDEX(ReferenceTurbulence,Y1300+1)-INDEX(ReferenceTurbulence,Y1300))/(INDEX(ReferenceTurbulenceWindSpeed,Y1300+1)-INDEX(ReferenceTurbulenceWindSpeed,Y1300))))</f>
        <v>0.11994005962951597</v>
      </c>
      <c r="AA1300" s="100">
        <f t="shared" si="393"/>
        <v>0.82505244972314629</v>
      </c>
      <c r="AB1300" s="29">
        <f t="shared" si="394"/>
        <v>0.60990008584592259</v>
      </c>
      <c r="AG1300" s="40">
        <f t="array" ref="AG1300">SUM(_xlfn.NORM.DIST($AD$3:$AD$1003,$F1300,$AA1300,FALSE)*WindSpeedStep)</f>
        <v>1.0000000000000036</v>
      </c>
      <c r="AH1300" s="40">
        <f t="array" ref="AH1300">SUM(_xlfn.NORM.DIST($AD$3:$AD$1003,$F1300,$AB1300,FALSE)*WindSpeedStep)</f>
        <v>1.0000000000000033</v>
      </c>
      <c r="AJ1300" s="47">
        <f t="shared" si="388"/>
        <v>7</v>
      </c>
      <c r="AK1300" s="83" t="b">
        <f>COUNTIF('Power Curve'!$D$2:$D$31,AJ1300)&gt;0</f>
        <v>1</v>
      </c>
      <c r="AL1300" s="83" t="b">
        <f t="shared" si="389"/>
        <v>0</v>
      </c>
      <c r="AM1300" s="83" t="b">
        <f t="shared" si="395"/>
        <v>1</v>
      </c>
      <c r="AN1300" s="47" t="str">
        <f t="shared" si="390"/>
        <v>Outer</v>
      </c>
      <c r="AO1300" s="48" t="str">
        <f t="shared" si="391"/>
        <v>0.4-0.5</v>
      </c>
      <c r="AP1300" s="49" t="str">
        <f t="shared" si="396"/>
        <v>17-18</v>
      </c>
      <c r="AQ1300" s="49" t="str">
        <f t="shared" si="397"/>
        <v>Feb</v>
      </c>
      <c r="AR1300" s="48" t="str">
        <f t="shared" si="398"/>
        <v>305-315</v>
      </c>
      <c r="AS1300" s="49" t="str">
        <f t="shared" si="392"/>
        <v>LWS-LTI</v>
      </c>
    </row>
    <row r="1301" spans="5:45" x14ac:dyDescent="0.3">
      <c r="E1301" s="15">
        <v>40965.722222222219</v>
      </c>
      <c r="F1301" s="21">
        <v>6.65</v>
      </c>
      <c r="G1301" s="21">
        <v>447.74001312255831</v>
      </c>
      <c r="H1301" s="42">
        <v>1.2244440016811893</v>
      </c>
      <c r="I1301" s="35">
        <v>315.89999999999998</v>
      </c>
      <c r="J1301" s="43">
        <v>5.5639097744360898E-2</v>
      </c>
      <c r="K1301" s="44">
        <v>0.59865721464554555</v>
      </c>
      <c r="L1301" s="26">
        <f t="shared" si="380"/>
        <v>6.6489937555519036</v>
      </c>
      <c r="M1301" s="26">
        <f t="shared" si="381"/>
        <v>0.38567339459303074</v>
      </c>
      <c r="N1301" s="96">
        <f t="shared" si="382"/>
        <v>7</v>
      </c>
      <c r="O1301" s="26">
        <f t="shared" si="383"/>
        <v>0.62781053051725566</v>
      </c>
      <c r="P1301" s="3">
        <f>IF(L1301&gt;'Power Curve'!$C$37,0,INDEX(Ci,$N1301,1)*POWER(1-O1301,3)+INDEX(Ci,$N1301,2)*3*O1301*POWER(1-O1301,2)+INDEX(Ci,$N1301,3)*3*POWER(O1301,2)*(1-O1301)+INDEX(Ci,$N1301,4)*POWER(O1301,3))</f>
        <v>507.16341748934963</v>
      </c>
      <c r="Q1301" s="3">
        <f>MAX(0,MIN(P1301-V1301+W1301,'Power Curve'!$C$39))</f>
        <v>492.81927197590494</v>
      </c>
      <c r="R1301" s="3">
        <f t="shared" si="384"/>
        <v>447.74001312255831</v>
      </c>
      <c r="S1301" s="3">
        <f t="shared" si="385"/>
        <v>45.07925885334663</v>
      </c>
      <c r="T1301" s="3">
        <f t="shared" si="386"/>
        <v>45.07925885334663</v>
      </c>
      <c r="V1301" s="37">
        <f t="array" ref="V1301">SUM(_xlfn.NORM.DIST($AD$3:$AD$1003,$L1301,$AA1301,FALSE)*WindSpeedStep*$AE$3:$AE$1003)/AG1301</f>
        <v>509.43293983463838</v>
      </c>
      <c r="W1301" s="37">
        <f t="array" ref="W1301">SUM(_xlfn.NORM.DIST($AD$3:$AD$1003,$L1301,$AB1301,FALSE)*WindSpeedStep*$AE$3:$AE$1003)/AH1301</f>
        <v>495.08879432119369</v>
      </c>
      <c r="Y1301" s="1">
        <f t="shared" si="387"/>
        <v>6</v>
      </c>
      <c r="Z1301" s="99">
        <f>IF(L1301&lt;'Power Curve'!$P$28,'Power Curve'!$Q$28,IF(L1301&gt;'Power Curve'!$P$29,'Power Curve'!$Q$29,INDEX(ReferenceTurbulence,Y1301)+(L1301-INDEX(ReferenceTurbulenceWindSpeed,Y1301))*(INDEX(ReferenceTurbulence,Y1301+1)-INDEX(ReferenceTurbulence,Y1301))/(INDEX(ReferenceTurbulenceWindSpeed,Y1301+1)-INDEX(ReferenceTurbulenceWindSpeed,Y1301))))</f>
        <v>0.12039193471193747</v>
      </c>
      <c r="AA1301" s="100">
        <f t="shared" si="393"/>
        <v>0.80048522211848472</v>
      </c>
      <c r="AB1301" s="29">
        <f t="shared" si="394"/>
        <v>0.36994401346679762</v>
      </c>
      <c r="AG1301" s="40">
        <f t="array" ref="AG1301">SUM(_xlfn.NORM.DIST($AD$3:$AD$1003,$F1301,$AA1301,FALSE)*WindSpeedStep)</f>
        <v>1.000000000000004</v>
      </c>
      <c r="AH1301" s="40">
        <f t="array" ref="AH1301">SUM(_xlfn.NORM.DIST($AD$3:$AD$1003,$F1301,$AB1301,FALSE)*WindSpeedStep)</f>
        <v>1.0000000000000038</v>
      </c>
      <c r="AJ1301" s="47">
        <f t="shared" si="388"/>
        <v>7</v>
      </c>
      <c r="AK1301" s="83" t="b">
        <f>COUNTIF('Power Curve'!$D$2:$D$31,AJ1301)&gt;0</f>
        <v>1</v>
      </c>
      <c r="AL1301" s="83" t="b">
        <f t="shared" si="389"/>
        <v>0</v>
      </c>
      <c r="AM1301" s="83" t="b">
        <f t="shared" si="395"/>
        <v>1</v>
      </c>
      <c r="AN1301" s="47" t="str">
        <f t="shared" si="390"/>
        <v>Outer</v>
      </c>
      <c r="AO1301" s="48" t="str">
        <f t="shared" si="391"/>
        <v>0.3-0.4</v>
      </c>
      <c r="AP1301" s="49" t="str">
        <f t="shared" si="396"/>
        <v>17-18</v>
      </c>
      <c r="AQ1301" s="49" t="str">
        <f t="shared" si="397"/>
        <v>Feb</v>
      </c>
      <c r="AR1301" s="48" t="str">
        <f t="shared" si="398"/>
        <v>315-325</v>
      </c>
      <c r="AS1301" s="49" t="str">
        <f t="shared" si="392"/>
        <v>LWS-LTI</v>
      </c>
    </row>
    <row r="1302" spans="5:45" x14ac:dyDescent="0.3">
      <c r="E1302" s="15">
        <v>40965.729166666664</v>
      </c>
      <c r="F1302" s="21">
        <v>6.49</v>
      </c>
      <c r="G1302" s="21">
        <v>455.35998916625999</v>
      </c>
      <c r="H1302" s="42">
        <v>1.2246274113328628</v>
      </c>
      <c r="I1302" s="35">
        <v>314.10000000000002</v>
      </c>
      <c r="J1302" s="43">
        <v>5.8551617873651769E-2</v>
      </c>
      <c r="K1302" s="44">
        <v>0.69318036884846757</v>
      </c>
      <c r="L1302" s="26">
        <f t="shared" si="380"/>
        <v>6.4893419467620479</v>
      </c>
      <c r="M1302" s="26">
        <f t="shared" si="381"/>
        <v>0.36099869289422598</v>
      </c>
      <c r="N1302" s="96">
        <f t="shared" si="382"/>
        <v>7</v>
      </c>
      <c r="O1302" s="26">
        <f t="shared" si="383"/>
        <v>0.46551708324282592</v>
      </c>
      <c r="P1302" s="3">
        <f>IF(L1302&gt;'Power Curve'!$C$37,0,INDEX(Ci,$N1302,1)*POWER(1-O1302,3)+INDEX(Ci,$N1302,2)*3*O1302*POWER(1-O1302,2)+INDEX(Ci,$N1302,3)*3*POWER(O1302,2)*(1-O1302)+INDEX(Ci,$N1302,4)*POWER(O1302,3))</f>
        <v>468.16410231926164</v>
      </c>
      <c r="Q1302" s="3">
        <f>MAX(0,MIN(P1302-V1302+W1302,'Power Curve'!$C$39))</f>
        <v>454.78786162346296</v>
      </c>
      <c r="R1302" s="3">
        <f t="shared" si="384"/>
        <v>455.35998916625999</v>
      </c>
      <c r="S1302" s="3">
        <f t="shared" si="385"/>
        <v>-0.57212754279703404</v>
      </c>
      <c r="T1302" s="3">
        <f t="shared" si="386"/>
        <v>0.57212754279703404</v>
      </c>
      <c r="V1302" s="37">
        <f t="array" ref="V1302">SUM(_xlfn.NORM.DIST($AD$3:$AD$1003,$L1302,$AA1302,FALSE)*WindSpeedStep*$AE$3:$AE$1003)/AG1302</f>
        <v>473.19401356246055</v>
      </c>
      <c r="W1302" s="37">
        <f t="array" ref="W1302">SUM(_xlfn.NORM.DIST($AD$3:$AD$1003,$L1302,$AB1302,FALSE)*WindSpeedStep*$AE$3:$AE$1003)/AH1302</f>
        <v>459.81777286666187</v>
      </c>
      <c r="Y1302" s="1">
        <f t="shared" si="387"/>
        <v>6</v>
      </c>
      <c r="Z1302" s="99">
        <f>IF(L1302&lt;'Power Curve'!$P$28,'Power Curve'!$Q$28,IF(L1302&gt;'Power Curve'!$P$29,'Power Curve'!$Q$29,INDEX(ReferenceTurbulence,Y1302)+(L1302-INDEX(ReferenceTurbulenceWindSpeed,Y1302))*(INDEX(ReferenceTurbulence,Y1302+1)-INDEX(ReferenceTurbulence,Y1302))/(INDEX(ReferenceTurbulenceWindSpeed,Y1302+1)-INDEX(ReferenceTurbulenceWindSpeed,Y1302))))</f>
        <v>0.12070576314495474</v>
      </c>
      <c r="AA1302" s="100">
        <f t="shared" si="393"/>
        <v>0.78330097199247917</v>
      </c>
      <c r="AB1302" s="29">
        <f t="shared" si="394"/>
        <v>0.3799614699182709</v>
      </c>
      <c r="AG1302" s="40">
        <f t="array" ref="AG1302">SUM(_xlfn.NORM.DIST($AD$3:$AD$1003,$F1302,$AA1302,FALSE)*WindSpeedStep)</f>
        <v>1.0000000000000038</v>
      </c>
      <c r="AH1302" s="40">
        <f t="array" ref="AH1302">SUM(_xlfn.NORM.DIST($AD$3:$AD$1003,$F1302,$AB1302,FALSE)*WindSpeedStep)</f>
        <v>1.0000000000000036</v>
      </c>
      <c r="AJ1302" s="47">
        <f t="shared" si="388"/>
        <v>6</v>
      </c>
      <c r="AK1302" s="83" t="b">
        <f>COUNTIF('Power Curve'!$D$2:$D$31,AJ1302)&gt;0</f>
        <v>1</v>
      </c>
      <c r="AL1302" s="83" t="b">
        <f t="shared" si="389"/>
        <v>0</v>
      </c>
      <c r="AM1302" s="83" t="b">
        <f t="shared" si="395"/>
        <v>1</v>
      </c>
      <c r="AN1302" s="47" t="str">
        <f t="shared" si="390"/>
        <v>Outer</v>
      </c>
      <c r="AO1302" s="48" t="str">
        <f t="shared" si="391"/>
        <v>0.3-0.4</v>
      </c>
      <c r="AP1302" s="49" t="str">
        <f t="shared" si="396"/>
        <v>17-18</v>
      </c>
      <c r="AQ1302" s="49" t="str">
        <f t="shared" si="397"/>
        <v>Feb</v>
      </c>
      <c r="AR1302" s="48" t="str">
        <f t="shared" si="398"/>
        <v>305-315</v>
      </c>
      <c r="AS1302" s="49" t="str">
        <f t="shared" si="392"/>
        <v>LWS-LTI</v>
      </c>
    </row>
    <row r="1303" spans="5:45" x14ac:dyDescent="0.3">
      <c r="E1303" s="15">
        <v>40965.736111111109</v>
      </c>
      <c r="F1303" s="21">
        <v>6</v>
      </c>
      <c r="G1303" s="21">
        <v>339.64998626709024</v>
      </c>
      <c r="H1303" s="42">
        <v>1.2257749687862398</v>
      </c>
      <c r="I1303" s="35">
        <v>310.7</v>
      </c>
      <c r="J1303" s="43">
        <v>7.3333333333333334E-2</v>
      </c>
      <c r="K1303" s="44">
        <v>0.63336314827674944</v>
      </c>
      <c r="L1303" s="26">
        <f t="shared" si="380"/>
        <v>6.0012649884431708</v>
      </c>
      <c r="M1303" s="26">
        <f t="shared" si="381"/>
        <v>0.28556482563106056</v>
      </c>
      <c r="N1303" s="96">
        <f t="shared" si="382"/>
        <v>6</v>
      </c>
      <c r="O1303" s="26">
        <f t="shared" si="383"/>
        <v>0.96996185494410903</v>
      </c>
      <c r="P1303" s="3">
        <f>IF(L1303&gt;'Power Curve'!$C$37,0,INDEX(Ci,$N1303,1)*POWER(1-O1303,3)+INDEX(Ci,$N1303,2)*3*O1303*POWER(1-O1303,2)+INDEX(Ci,$N1303,3)*3*POWER(O1303,2)*(1-O1303)+INDEX(Ci,$N1303,4)*POWER(O1303,3))</f>
        <v>363.41285499958207</v>
      </c>
      <c r="Q1303" s="3">
        <f>MAX(0,MIN(P1303-V1303+W1303,'Power Curve'!$C$39))</f>
        <v>355.90567230241277</v>
      </c>
      <c r="R1303" s="3">
        <f t="shared" si="384"/>
        <v>339.64998626709024</v>
      </c>
      <c r="S1303" s="3">
        <f t="shared" si="385"/>
        <v>16.255686035322526</v>
      </c>
      <c r="T1303" s="3">
        <f t="shared" si="386"/>
        <v>16.255686035322526</v>
      </c>
      <c r="V1303" s="37">
        <f t="array" ref="V1303">SUM(_xlfn.NORM.DIST($AD$3:$AD$1003,$L1303,$AA1303,FALSE)*WindSpeedStep*$AE$3:$AE$1003)/AG1303</f>
        <v>370.57458756704483</v>
      </c>
      <c r="W1303" s="37">
        <f t="array" ref="W1303">SUM(_xlfn.NORM.DIST($AD$3:$AD$1003,$L1303,$AB1303,FALSE)*WindSpeedStep*$AE$3:$AE$1003)/AH1303</f>
        <v>363.06740486987553</v>
      </c>
      <c r="Y1303" s="1">
        <f t="shared" si="387"/>
        <v>5</v>
      </c>
      <c r="Z1303" s="99">
        <f>IF(L1303&lt;'Power Curve'!$P$28,'Power Curve'!$Q$28,IF(L1303&gt;'Power Curve'!$P$29,'Power Curve'!$Q$29,INDEX(ReferenceTurbulence,Y1303)+(L1303-INDEX(ReferenceTurbulenceWindSpeed,Y1303))*(INDEX(ReferenceTurbulence,Y1303+1)-INDEX(ReferenceTurbulence,Y1303))/(INDEX(ReferenceTurbulenceWindSpeed,Y1303+1)-INDEX(ReferenceTurbulenceWindSpeed,Y1303))))</f>
        <v>0.12149073313420738</v>
      </c>
      <c r="AA1303" s="100">
        <f t="shared" si="393"/>
        <v>0.72909808317861147</v>
      </c>
      <c r="AB1303" s="29">
        <f t="shared" si="394"/>
        <v>0.44009276581916584</v>
      </c>
      <c r="AG1303" s="40">
        <f t="array" ref="AG1303">SUM(_xlfn.NORM.DIST($AD$3:$AD$1003,$F1303,$AA1303,FALSE)*WindSpeedStep)</f>
        <v>1.0000000000000033</v>
      </c>
      <c r="AH1303" s="40">
        <f t="array" ref="AH1303">SUM(_xlfn.NORM.DIST($AD$3:$AD$1003,$F1303,$AB1303,FALSE)*WindSpeedStep)</f>
        <v>1.0000000000000036</v>
      </c>
      <c r="AJ1303" s="47">
        <f t="shared" si="388"/>
        <v>6</v>
      </c>
      <c r="AK1303" s="83" t="b">
        <f>COUNTIF('Power Curve'!$D$2:$D$31,AJ1303)&gt;0</f>
        <v>1</v>
      </c>
      <c r="AL1303" s="83" t="b">
        <f t="shared" si="389"/>
        <v>0</v>
      </c>
      <c r="AM1303" s="83" t="b">
        <f t="shared" si="395"/>
        <v>1</v>
      </c>
      <c r="AN1303" s="47" t="str">
        <f t="shared" si="390"/>
        <v>Outer</v>
      </c>
      <c r="AO1303" s="48" t="str">
        <f t="shared" si="391"/>
        <v>0.2-0.3</v>
      </c>
      <c r="AP1303" s="49" t="str">
        <f t="shared" si="396"/>
        <v>17-18</v>
      </c>
      <c r="AQ1303" s="49" t="str">
        <f t="shared" si="397"/>
        <v>Feb</v>
      </c>
      <c r="AR1303" s="48" t="str">
        <f t="shared" si="398"/>
        <v>305-315</v>
      </c>
      <c r="AS1303" s="49" t="str">
        <f t="shared" si="392"/>
        <v>LWS-LTI</v>
      </c>
    </row>
    <row r="1304" spans="5:45" x14ac:dyDescent="0.3">
      <c r="E1304" s="15">
        <v>40965.743055555555</v>
      </c>
      <c r="F1304" s="21">
        <v>5.97</v>
      </c>
      <c r="G1304" s="21">
        <v>352.48000335693411</v>
      </c>
      <c r="H1304" s="42">
        <v>1.2249434745037029</v>
      </c>
      <c r="I1304" s="35">
        <v>318.39999999999998</v>
      </c>
      <c r="J1304" s="43">
        <v>9.0452261306532666E-2</v>
      </c>
      <c r="K1304" s="44">
        <v>0.50958218115661857</v>
      </c>
      <c r="L1304" s="26">
        <f t="shared" si="380"/>
        <v>5.9699081734956501</v>
      </c>
      <c r="M1304" s="26">
        <f t="shared" si="381"/>
        <v>0.28071852879972858</v>
      </c>
      <c r="N1304" s="96">
        <f t="shared" si="382"/>
        <v>6</v>
      </c>
      <c r="O1304" s="26">
        <f t="shared" si="383"/>
        <v>0.93870796081400354</v>
      </c>
      <c r="P1304" s="3">
        <f>IF(L1304&gt;'Power Curve'!$C$37,0,INDEX(Ci,$N1304,1)*POWER(1-O1304,3)+INDEX(Ci,$N1304,2)*3*O1304*POWER(1-O1304,2)+INDEX(Ci,$N1304,3)*3*POWER(O1304,2)*(1-O1304)+INDEX(Ci,$N1304,4)*POWER(O1304,3))</f>
        <v>357.67192491107886</v>
      </c>
      <c r="Q1304" s="3">
        <f>MAX(0,MIN(P1304-V1304+W1304,'Power Curve'!$C$39))</f>
        <v>353.13347541167622</v>
      </c>
      <c r="R1304" s="3">
        <f t="shared" si="384"/>
        <v>352.48000335693411</v>
      </c>
      <c r="S1304" s="3">
        <f t="shared" si="385"/>
        <v>0.65347205474211023</v>
      </c>
      <c r="T1304" s="3">
        <f t="shared" si="386"/>
        <v>0.65347205474211023</v>
      </c>
      <c r="V1304" s="37">
        <f t="array" ref="V1304">SUM(_xlfn.NORM.DIST($AD$3:$AD$1003,$L1304,$AA1304,FALSE)*WindSpeedStep*$AE$3:$AE$1003)/AG1304</f>
        <v>364.34713217703671</v>
      </c>
      <c r="W1304" s="37">
        <f t="array" ref="W1304">SUM(_xlfn.NORM.DIST($AD$3:$AD$1003,$L1304,$AB1304,FALSE)*WindSpeedStep*$AE$3:$AE$1003)/AH1304</f>
        <v>359.80868267763407</v>
      </c>
      <c r="Y1304" s="1">
        <f t="shared" si="387"/>
        <v>5</v>
      </c>
      <c r="Z1304" s="99">
        <f>IF(L1304&lt;'Power Curve'!$P$28,'Power Curve'!$Q$28,IF(L1304&gt;'Power Curve'!$P$29,'Power Curve'!$Q$29,INDEX(ReferenceTurbulence,Y1304)+(L1304-INDEX(ReferenceTurbulenceWindSpeed,Y1304))*(INDEX(ReferenceTurbulence,Y1304+1)-INDEX(ReferenceTurbulence,Y1304))/(INDEX(ReferenceTurbulenceWindSpeed,Y1304+1)-INDEX(ReferenceTurbulenceWindSpeed,Y1304))))</f>
        <v>0.12137086541831953</v>
      </c>
      <c r="AA1304" s="100">
        <f t="shared" si="393"/>
        <v>0.72457292148506625</v>
      </c>
      <c r="AB1304" s="29">
        <f t="shared" si="394"/>
        <v>0.53999169408503367</v>
      </c>
      <c r="AG1304" s="40">
        <f t="array" ref="AG1304">SUM(_xlfn.NORM.DIST($AD$3:$AD$1003,$F1304,$AA1304,FALSE)*WindSpeedStep)</f>
        <v>1.0000000000000033</v>
      </c>
      <c r="AH1304" s="40">
        <f t="array" ref="AH1304">SUM(_xlfn.NORM.DIST($AD$3:$AD$1003,$F1304,$AB1304,FALSE)*WindSpeedStep)</f>
        <v>1.0000000000000038</v>
      </c>
      <c r="AJ1304" s="47">
        <f t="shared" si="388"/>
        <v>6</v>
      </c>
      <c r="AK1304" s="83" t="b">
        <f>COUNTIF('Power Curve'!$D$2:$D$31,AJ1304)&gt;0</f>
        <v>1</v>
      </c>
      <c r="AL1304" s="83" t="b">
        <f t="shared" si="389"/>
        <v>0</v>
      </c>
      <c r="AM1304" s="83" t="b">
        <f t="shared" si="395"/>
        <v>1</v>
      </c>
      <c r="AN1304" s="47" t="str">
        <f t="shared" si="390"/>
        <v>Outer</v>
      </c>
      <c r="AO1304" s="48" t="str">
        <f t="shared" si="391"/>
        <v>0.2-0.3</v>
      </c>
      <c r="AP1304" s="49" t="str">
        <f t="shared" si="396"/>
        <v>17-18</v>
      </c>
      <c r="AQ1304" s="49" t="str">
        <f t="shared" si="397"/>
        <v>Feb</v>
      </c>
      <c r="AR1304" s="48" t="str">
        <f t="shared" si="398"/>
        <v>315-325</v>
      </c>
      <c r="AS1304" s="49" t="str">
        <f t="shared" si="392"/>
        <v>LWS-LTI</v>
      </c>
    </row>
    <row r="1305" spans="5:45" x14ac:dyDescent="0.3">
      <c r="E1305" s="15">
        <v>40965.75</v>
      </c>
      <c r="F1305" s="21">
        <v>5.72</v>
      </c>
      <c r="G1305" s="21">
        <v>281.13999938964861</v>
      </c>
      <c r="H1305" s="42">
        <v>1.224851691025028</v>
      </c>
      <c r="I1305" s="35">
        <v>322.60000000000002</v>
      </c>
      <c r="J1305" s="43">
        <v>6.1188811188811185E-2</v>
      </c>
      <c r="K1305" s="44">
        <v>0.58918643638547308</v>
      </c>
      <c r="L1305" s="26">
        <f t="shared" si="380"/>
        <v>5.7197691533130888</v>
      </c>
      <c r="M1305" s="26">
        <f t="shared" si="381"/>
        <v>0.24205873688744195</v>
      </c>
      <c r="N1305" s="96">
        <f t="shared" si="382"/>
        <v>6</v>
      </c>
      <c r="O1305" s="26">
        <f t="shared" si="383"/>
        <v>0.68938995872488384</v>
      </c>
      <c r="P1305" s="3">
        <f>IF(L1305&gt;'Power Curve'!$C$37,0,INDEX(Ci,$N1305,1)*POWER(1-O1305,3)+INDEX(Ci,$N1305,2)*3*O1305*POWER(1-O1305,2)+INDEX(Ci,$N1305,3)*3*POWER(O1305,2)*(1-O1305)+INDEX(Ci,$N1305,4)*POWER(O1305,3))</f>
        <v>315.31252867345415</v>
      </c>
      <c r="Q1305" s="3">
        <f>MAX(0,MIN(P1305-V1305+W1305,'Power Curve'!$C$39))</f>
        <v>310.89963195303625</v>
      </c>
      <c r="R1305" s="3">
        <f t="shared" si="384"/>
        <v>281.13999938964861</v>
      </c>
      <c r="S1305" s="3">
        <f t="shared" si="385"/>
        <v>29.75963256338764</v>
      </c>
      <c r="T1305" s="3">
        <f t="shared" si="386"/>
        <v>29.75963256338764</v>
      </c>
      <c r="V1305" s="37">
        <f t="array" ref="V1305">SUM(_xlfn.NORM.DIST($AD$3:$AD$1003,$L1305,$AA1305,FALSE)*WindSpeedStep*$AE$3:$AE$1003)/AG1305</f>
        <v>316.17170513104793</v>
      </c>
      <c r="W1305" s="37">
        <f t="array" ref="W1305">SUM(_xlfn.NORM.DIST($AD$3:$AD$1003,$L1305,$AB1305,FALSE)*WindSpeedStep*$AE$3:$AE$1003)/AH1305</f>
        <v>311.75880841063002</v>
      </c>
      <c r="Y1305" s="1">
        <f t="shared" si="387"/>
        <v>5</v>
      </c>
      <c r="Z1305" s="99">
        <f>IF(L1305&lt;'Power Curve'!$P$28,'Power Curve'!$Q$28,IF(L1305&gt;'Power Curve'!$P$29,'Power Curve'!$Q$29,INDEX(ReferenceTurbulence,Y1305)+(L1305-INDEX(ReferenceTurbulenceWindSpeed,Y1305))*(INDEX(ReferenceTurbulence,Y1305+1)-INDEX(ReferenceTurbulence,Y1305))/(INDEX(ReferenceTurbulenceWindSpeed,Y1305+1)-INDEX(ReferenceTurbulenceWindSpeed,Y1305))))</f>
        <v>0.12041465883120618</v>
      </c>
      <c r="AA1305" s="100">
        <f t="shared" si="393"/>
        <v>0.68874405118945259</v>
      </c>
      <c r="AB1305" s="29">
        <f t="shared" si="394"/>
        <v>0.34998587476566101</v>
      </c>
      <c r="AG1305" s="40">
        <f t="array" ref="AG1305">SUM(_xlfn.NORM.DIST($AD$3:$AD$1003,$F1305,$AA1305,FALSE)*WindSpeedStep)</f>
        <v>1.0000000000000033</v>
      </c>
      <c r="AH1305" s="40">
        <f t="array" ref="AH1305">SUM(_xlfn.NORM.DIST($AD$3:$AD$1003,$F1305,$AB1305,FALSE)*WindSpeedStep)</f>
        <v>1.0000000000000036</v>
      </c>
      <c r="AJ1305" s="47">
        <f t="shared" si="388"/>
        <v>6</v>
      </c>
      <c r="AK1305" s="83" t="b">
        <f>COUNTIF('Power Curve'!$D$2:$D$31,AJ1305)&gt;0</f>
        <v>1</v>
      </c>
      <c r="AL1305" s="83" t="b">
        <f t="shared" si="389"/>
        <v>0</v>
      </c>
      <c r="AM1305" s="83" t="b">
        <f t="shared" si="395"/>
        <v>1</v>
      </c>
      <c r="AN1305" s="47" t="str">
        <f t="shared" si="390"/>
        <v>Outer</v>
      </c>
      <c r="AO1305" s="48" t="str">
        <f t="shared" si="391"/>
        <v>0.2-0.3</v>
      </c>
      <c r="AP1305" s="49" t="str">
        <f t="shared" si="396"/>
        <v>18-19</v>
      </c>
      <c r="AQ1305" s="49" t="str">
        <f t="shared" si="397"/>
        <v>Feb</v>
      </c>
      <c r="AR1305" s="48" t="str">
        <f t="shared" si="398"/>
        <v>315-325</v>
      </c>
      <c r="AS1305" s="49" t="str">
        <f t="shared" si="392"/>
        <v>LWS-LTI</v>
      </c>
    </row>
    <row r="1306" spans="5:45" x14ac:dyDescent="0.3">
      <c r="E1306" s="15">
        <v>40965.756944444445</v>
      </c>
      <c r="F1306" s="21">
        <v>5.0199999999999996</v>
      </c>
      <c r="G1306" s="21">
        <v>170.92999649047829</v>
      </c>
      <c r="H1306" s="42">
        <v>1.2256322903914667</v>
      </c>
      <c r="I1306" s="35">
        <v>316.8</v>
      </c>
      <c r="J1306" s="43">
        <v>8.7649402390438252E-2</v>
      </c>
      <c r="K1306" s="44">
        <v>0.53301276892932958</v>
      </c>
      <c r="L1306" s="26">
        <f t="shared" si="380"/>
        <v>5.0208635515135907</v>
      </c>
      <c r="M1306" s="26">
        <f t="shared" si="381"/>
        <v>0.13404062315140777</v>
      </c>
      <c r="N1306" s="96">
        <f t="shared" si="382"/>
        <v>5</v>
      </c>
      <c r="O1306" s="26">
        <f t="shared" si="383"/>
        <v>0.99171498133122982</v>
      </c>
      <c r="P1306" s="3">
        <f>IF(L1306&gt;'Power Curve'!$C$37,0,INDEX(Ci,$N1306,1)*POWER(1-O1306,3)+INDEX(Ci,$N1306,2)*3*O1306*POWER(1-O1306,2)+INDEX(Ci,$N1306,3)*3*POWER(O1306,2)*(1-O1306)+INDEX(Ci,$N1306,4)*POWER(O1306,3))</f>
        <v>210.32808481997341</v>
      </c>
      <c r="Q1306" s="3">
        <f>MAX(0,MIN(P1306-V1306+W1306,'Power Curve'!$C$39))</f>
        <v>211.3841616624415</v>
      </c>
      <c r="R1306" s="3">
        <f t="shared" si="384"/>
        <v>170.92999649047829</v>
      </c>
      <c r="S1306" s="3">
        <f t="shared" si="385"/>
        <v>40.454165171963211</v>
      </c>
      <c r="T1306" s="3">
        <f t="shared" si="386"/>
        <v>40.454165171963211</v>
      </c>
      <c r="V1306" s="37">
        <f t="array" ref="V1306">SUM(_xlfn.NORM.DIST($AD$3:$AD$1003,$L1306,$AA1306,FALSE)*WindSpeedStep*$AE$3:$AE$1003)/AG1306</f>
        <v>189.45609992398792</v>
      </c>
      <c r="W1306" s="37">
        <f t="array" ref="W1306">SUM(_xlfn.NORM.DIST($AD$3:$AD$1003,$L1306,$AB1306,FALSE)*WindSpeedStep*$AE$3:$AE$1003)/AH1306</f>
        <v>190.51217676645601</v>
      </c>
      <c r="Y1306" s="1">
        <f t="shared" si="387"/>
        <v>4</v>
      </c>
      <c r="Z1306" s="99">
        <f>IF(L1306&lt;'Power Curve'!$P$28,'Power Curve'!$Q$28,IF(L1306&gt;'Power Curve'!$P$29,'Power Curve'!$Q$29,INDEX(ReferenceTurbulence,Y1306)+(L1306-INDEX(ReferenceTurbulenceWindSpeed,Y1306))*(INDEX(ReferenceTurbulence,Y1306+1)-INDEX(ReferenceTurbulence,Y1306))/(INDEX(ReferenceTurbulenceWindSpeed,Y1306+1)-INDEX(ReferenceTurbulenceWindSpeed,Y1306))))</f>
        <v>0.11776536185952942</v>
      </c>
      <c r="AA1306" s="100">
        <f t="shared" si="393"/>
        <v>0.59128381299132005</v>
      </c>
      <c r="AB1306" s="29">
        <f t="shared" si="394"/>
        <v>0.44007568977409961</v>
      </c>
      <c r="AG1306" s="40">
        <f t="array" ref="AG1306">SUM(_xlfn.NORM.DIST($AD$3:$AD$1003,$F1306,$AA1306,FALSE)*WindSpeedStep)</f>
        <v>1.0000000000000036</v>
      </c>
      <c r="AH1306" s="40">
        <f t="array" ref="AH1306">SUM(_xlfn.NORM.DIST($AD$3:$AD$1003,$F1306,$AB1306,FALSE)*WindSpeedStep)</f>
        <v>1.000000000000004</v>
      </c>
      <c r="AJ1306" s="47">
        <f t="shared" si="388"/>
        <v>5</v>
      </c>
      <c r="AK1306" s="83" t="b">
        <f>COUNTIF('Power Curve'!$D$2:$D$31,AJ1306)&gt;0</f>
        <v>1</v>
      </c>
      <c r="AL1306" s="83" t="b">
        <f t="shared" si="389"/>
        <v>0</v>
      </c>
      <c r="AM1306" s="83" t="b">
        <f t="shared" si="395"/>
        <v>1</v>
      </c>
      <c r="AN1306" s="47" t="str">
        <f t="shared" si="390"/>
        <v>Outer</v>
      </c>
      <c r="AO1306" s="48" t="str">
        <f t="shared" si="391"/>
        <v>0.1-0.2</v>
      </c>
      <c r="AP1306" s="49" t="str">
        <f t="shared" si="396"/>
        <v>18-19</v>
      </c>
      <c r="AQ1306" s="49" t="str">
        <f t="shared" si="397"/>
        <v>Feb</v>
      </c>
      <c r="AR1306" s="48" t="str">
        <f t="shared" si="398"/>
        <v>315-325</v>
      </c>
      <c r="AS1306" s="49" t="str">
        <f t="shared" si="392"/>
        <v>LWS-LTI</v>
      </c>
    </row>
    <row r="1307" spans="5:45" x14ac:dyDescent="0.3">
      <c r="E1307" s="15">
        <v>40965.763888888891</v>
      </c>
      <c r="F1307" s="21">
        <v>5.28</v>
      </c>
      <c r="G1307" s="21">
        <v>194.92999649047903</v>
      </c>
      <c r="H1307" s="42">
        <v>1.2259999751318948</v>
      </c>
      <c r="I1307" s="35">
        <v>315.39999999999998</v>
      </c>
      <c r="J1307" s="43">
        <v>3.5984848484848481E-2</v>
      </c>
      <c r="K1307" s="44">
        <v>0.49524096688254848</v>
      </c>
      <c r="L1307" s="26">
        <f t="shared" si="380"/>
        <v>5.2814363082134275</v>
      </c>
      <c r="M1307" s="26">
        <f t="shared" si="381"/>
        <v>0.17431298267642073</v>
      </c>
      <c r="N1307" s="96">
        <f t="shared" si="382"/>
        <v>6</v>
      </c>
      <c r="O1307" s="26">
        <f t="shared" si="383"/>
        <v>0.25249583036967105</v>
      </c>
      <c r="P1307" s="3">
        <f>IF(L1307&gt;'Power Curve'!$C$37,0,INDEX(Ci,$N1307,1)*POWER(1-O1307,3)+INDEX(Ci,$N1307,2)*3*O1307*POWER(1-O1307,2)+INDEX(Ci,$N1307,3)*3*POWER(O1307,2)*(1-O1307)+INDEX(Ci,$N1307,4)*POWER(O1307,3))</f>
        <v>249.46614839594486</v>
      </c>
      <c r="Q1307" s="3">
        <f>MAX(0,MIN(P1307-V1307+W1307,'Power Curve'!$C$39))</f>
        <v>256.35241706910216</v>
      </c>
      <c r="R1307" s="3">
        <f t="shared" si="384"/>
        <v>194.92999649047903</v>
      </c>
      <c r="S1307" s="3">
        <f t="shared" si="385"/>
        <v>61.422420578623132</v>
      </c>
      <c r="T1307" s="3">
        <f t="shared" si="386"/>
        <v>61.422420578623132</v>
      </c>
      <c r="V1307" s="37">
        <f t="array" ref="V1307">SUM(_xlfn.NORM.DIST($AD$3:$AD$1003,$L1307,$AA1307,FALSE)*WindSpeedStep*$AE$3:$AE$1003)/AG1307</f>
        <v>236.20751994000241</v>
      </c>
      <c r="W1307" s="37">
        <f t="array" ref="W1307">SUM(_xlfn.NORM.DIST($AD$3:$AD$1003,$L1307,$AB1307,FALSE)*WindSpeedStep*$AE$3:$AE$1003)/AH1307</f>
        <v>243.09378861315972</v>
      </c>
      <c r="Y1307" s="1">
        <f t="shared" si="387"/>
        <v>5</v>
      </c>
      <c r="Z1307" s="99">
        <f>IF(L1307&lt;'Power Curve'!$P$28,'Power Curve'!$Q$28,IF(L1307&gt;'Power Curve'!$P$29,'Power Curve'!$Q$29,INDEX(ReferenceTurbulence,Y1307)+(L1307-INDEX(ReferenceTurbulenceWindSpeed,Y1307))*(INDEX(ReferenceTurbulence,Y1307+1)-INDEX(ReferenceTurbulence,Y1307))/(INDEX(ReferenceTurbulenceWindSpeed,Y1307+1)-INDEX(ReferenceTurbulenceWindSpeed,Y1307))))</f>
        <v>0.11873904359322164</v>
      </c>
      <c r="AA1307" s="100">
        <f t="shared" si="393"/>
        <v>0.62711269603577768</v>
      </c>
      <c r="AB1307" s="29">
        <f t="shared" si="394"/>
        <v>0.19005168533343772</v>
      </c>
      <c r="AG1307" s="40">
        <f t="array" ref="AG1307">SUM(_xlfn.NORM.DIST($AD$3:$AD$1003,$F1307,$AA1307,FALSE)*WindSpeedStep)</f>
        <v>1.0000000000000033</v>
      </c>
      <c r="AH1307" s="40">
        <f t="array" ref="AH1307">SUM(_xlfn.NORM.DIST($AD$3:$AD$1003,$F1307,$AB1307,FALSE)*WindSpeedStep)</f>
        <v>1.0000000000000036</v>
      </c>
      <c r="AJ1307" s="47">
        <f t="shared" si="388"/>
        <v>5</v>
      </c>
      <c r="AK1307" s="83" t="b">
        <f>COUNTIF('Power Curve'!$D$2:$D$31,AJ1307)&gt;0</f>
        <v>1</v>
      </c>
      <c r="AL1307" s="83" t="b">
        <f t="shared" si="389"/>
        <v>0</v>
      </c>
      <c r="AM1307" s="83" t="b">
        <f t="shared" si="395"/>
        <v>1</v>
      </c>
      <c r="AN1307" s="47" t="str">
        <f t="shared" si="390"/>
        <v>Outer</v>
      </c>
      <c r="AO1307" s="48" t="str">
        <f t="shared" si="391"/>
        <v>0.1-0.2</v>
      </c>
      <c r="AP1307" s="49" t="str">
        <f t="shared" si="396"/>
        <v>18-19</v>
      </c>
      <c r="AQ1307" s="49" t="str">
        <f t="shared" si="397"/>
        <v>Feb</v>
      </c>
      <c r="AR1307" s="48" t="str">
        <f t="shared" si="398"/>
        <v>315-325</v>
      </c>
      <c r="AS1307" s="49" t="str">
        <f t="shared" si="392"/>
        <v>LWS-LTI</v>
      </c>
    </row>
    <row r="1308" spans="5:45" x14ac:dyDescent="0.3">
      <c r="E1308" s="15">
        <v>40965.770833333336</v>
      </c>
      <c r="F1308" s="21">
        <v>4.8899999999999997</v>
      </c>
      <c r="G1308" s="21">
        <v>156.0000038146969</v>
      </c>
      <c r="H1308" s="42">
        <v>1.2267360068337076</v>
      </c>
      <c r="I1308" s="35">
        <v>315.2</v>
      </c>
      <c r="J1308" s="43">
        <v>7.5664621676891614E-2</v>
      </c>
      <c r="K1308" s="44">
        <v>0.43848276670704817</v>
      </c>
      <c r="L1308" s="26">
        <f t="shared" si="380"/>
        <v>4.8923088616268418</v>
      </c>
      <c r="M1308" s="26">
        <f t="shared" si="381"/>
        <v>0.11417208142311994</v>
      </c>
      <c r="N1308" s="96">
        <f t="shared" si="382"/>
        <v>5</v>
      </c>
      <c r="O1308" s="26">
        <f t="shared" si="383"/>
        <v>0.84471528283762798</v>
      </c>
      <c r="P1308" s="3">
        <f>IF(L1308&gt;'Power Curve'!$C$37,0,INDEX(Ci,$N1308,1)*POWER(1-O1308,3)+INDEX(Ci,$N1308,2)*3*O1308*POWER(1-O1308,2)+INDEX(Ci,$N1308,3)*3*POWER(O1308,2)*(1-O1308)+INDEX(Ci,$N1308,4)*POWER(O1308,3))</f>
        <v>189.23371904531746</v>
      </c>
      <c r="Q1308" s="3">
        <f>MAX(0,MIN(P1308-V1308+W1308,'Power Curve'!$C$39))</f>
        <v>189.92504799023203</v>
      </c>
      <c r="R1308" s="3">
        <f t="shared" si="384"/>
        <v>156.0000038146969</v>
      </c>
      <c r="S1308" s="3">
        <f t="shared" si="385"/>
        <v>33.925044175535135</v>
      </c>
      <c r="T1308" s="3">
        <f t="shared" si="386"/>
        <v>33.925044175535135</v>
      </c>
      <c r="V1308" s="37">
        <f t="array" ref="V1308">SUM(_xlfn.NORM.DIST($AD$3:$AD$1003,$L1308,$AA1308,FALSE)*WindSpeedStep*$AE$3:$AE$1003)/AG1308</f>
        <v>166.30353010472967</v>
      </c>
      <c r="W1308" s="37">
        <f t="array" ref="W1308">SUM(_xlfn.NORM.DIST($AD$3:$AD$1003,$L1308,$AB1308,FALSE)*WindSpeedStep*$AE$3:$AE$1003)/AH1308</f>
        <v>166.99485904964425</v>
      </c>
      <c r="Y1308" s="1">
        <f t="shared" si="387"/>
        <v>4</v>
      </c>
      <c r="Z1308" s="99">
        <f>IF(L1308&lt;'Power Curve'!$P$28,'Power Curve'!$Q$28,IF(L1308&gt;'Power Curve'!$P$29,'Power Curve'!$Q$29,INDEX(ReferenceTurbulence,Y1308)+(L1308-INDEX(ReferenceTurbulenceWindSpeed,Y1308))*(INDEX(ReferenceTurbulence,Y1308+1)-INDEX(ReferenceTurbulence,Y1308))/(INDEX(ReferenceTurbulenceWindSpeed,Y1308+1)-INDEX(ReferenceTurbulenceWindSpeed,Y1308))))</f>
        <v>0.11767155094811801</v>
      </c>
      <c r="AA1308" s="100">
        <f t="shared" si="393"/>
        <v>0.57568557146485211</v>
      </c>
      <c r="AB1308" s="29">
        <f t="shared" si="394"/>
        <v>0.37017469914149925</v>
      </c>
      <c r="AG1308" s="40">
        <f t="array" ref="AG1308">SUM(_xlfn.NORM.DIST($AD$3:$AD$1003,$F1308,$AA1308,FALSE)*WindSpeedStep)</f>
        <v>1.0000000000000038</v>
      </c>
      <c r="AH1308" s="40">
        <f t="array" ref="AH1308">SUM(_xlfn.NORM.DIST($AD$3:$AD$1003,$F1308,$AB1308,FALSE)*WindSpeedStep)</f>
        <v>1.0000000000000036</v>
      </c>
      <c r="AJ1308" s="47">
        <f t="shared" si="388"/>
        <v>5</v>
      </c>
      <c r="AK1308" s="83" t="b">
        <f>COUNTIF('Power Curve'!$D$2:$D$31,AJ1308)&gt;0</f>
        <v>1</v>
      </c>
      <c r="AL1308" s="83" t="b">
        <f t="shared" si="389"/>
        <v>0</v>
      </c>
      <c r="AM1308" s="83" t="b">
        <f t="shared" si="395"/>
        <v>1</v>
      </c>
      <c r="AN1308" s="47" t="str">
        <f t="shared" si="390"/>
        <v>Outer</v>
      </c>
      <c r="AO1308" s="48" t="str">
        <f t="shared" si="391"/>
        <v>0.1-0.2</v>
      </c>
      <c r="AP1308" s="49" t="str">
        <f t="shared" si="396"/>
        <v>18-19</v>
      </c>
      <c r="AQ1308" s="49" t="str">
        <f t="shared" si="397"/>
        <v>Feb</v>
      </c>
      <c r="AR1308" s="48" t="str">
        <f t="shared" si="398"/>
        <v>315-325</v>
      </c>
      <c r="AS1308" s="49" t="str">
        <f t="shared" si="392"/>
        <v>LWS-LTI</v>
      </c>
    </row>
    <row r="1309" spans="5:45" x14ac:dyDescent="0.3">
      <c r="E1309" s="15">
        <v>40965.777777777781</v>
      </c>
      <c r="F1309" s="21">
        <v>4.88</v>
      </c>
      <c r="G1309" s="21">
        <v>141.44999313354512</v>
      </c>
      <c r="H1309" s="42">
        <v>1.227196475598346</v>
      </c>
      <c r="I1309" s="35">
        <v>312.60000000000002</v>
      </c>
      <c r="J1309" s="43">
        <v>5.1229508196721313E-2</v>
      </c>
      <c r="K1309" s="44">
        <v>0.42486884349931275</v>
      </c>
      <c r="L1309" s="26">
        <f t="shared" si="380"/>
        <v>4.8829149390139763</v>
      </c>
      <c r="M1309" s="26">
        <f t="shared" si="381"/>
        <v>0.11272022040124319</v>
      </c>
      <c r="N1309" s="96">
        <f t="shared" si="382"/>
        <v>5</v>
      </c>
      <c r="O1309" s="26">
        <f t="shared" si="383"/>
        <v>0.83397352154537197</v>
      </c>
      <c r="P1309" s="3">
        <f>IF(L1309&gt;'Power Curve'!$C$37,0,INDEX(Ci,$N1309,1)*POWER(1-O1309,3)+INDEX(Ci,$N1309,2)*3*O1309*POWER(1-O1309,2)+INDEX(Ci,$N1309,3)*3*POWER(O1309,2)*(1-O1309)+INDEX(Ci,$N1309,4)*POWER(O1309,3))</f>
        <v>187.628189022079</v>
      </c>
      <c r="Q1309" s="3">
        <f>MAX(0,MIN(P1309-V1309+W1309,'Power Curve'!$C$39))</f>
        <v>191.00105018814992</v>
      </c>
      <c r="R1309" s="3">
        <f t="shared" si="384"/>
        <v>141.44999313354512</v>
      </c>
      <c r="S1309" s="3">
        <f t="shared" si="385"/>
        <v>49.551057054604797</v>
      </c>
      <c r="T1309" s="3">
        <f t="shared" si="386"/>
        <v>49.551057054604797</v>
      </c>
      <c r="V1309" s="37">
        <f t="array" ref="V1309">SUM(_xlfn.NORM.DIST($AD$3:$AD$1003,$L1309,$AA1309,FALSE)*WindSpeedStep*$AE$3:$AE$1003)/AG1309</f>
        <v>164.61084811755754</v>
      </c>
      <c r="W1309" s="37">
        <f t="array" ref="W1309">SUM(_xlfn.NORM.DIST($AD$3:$AD$1003,$L1309,$AB1309,FALSE)*WindSpeedStep*$AE$3:$AE$1003)/AH1309</f>
        <v>167.98370928362846</v>
      </c>
      <c r="Y1309" s="1">
        <f t="shared" si="387"/>
        <v>4</v>
      </c>
      <c r="Z1309" s="99">
        <f>IF(L1309&lt;'Power Curve'!$P$28,'Power Curve'!$Q$28,IF(L1309&gt;'Power Curve'!$P$29,'Power Curve'!$Q$29,INDEX(ReferenceTurbulence,Y1309)+(L1309-INDEX(ReferenceTurbulenceWindSpeed,Y1309))*(INDEX(ReferenceTurbulence,Y1309+1)-INDEX(ReferenceTurbulence,Y1309))/(INDEX(ReferenceTurbulenceWindSpeed,Y1309+1)-INDEX(ReferenceTurbulenceWindSpeed,Y1309))))</f>
        <v>0.11766469586999666</v>
      </c>
      <c r="AA1309" s="100">
        <f t="shared" si="393"/>
        <v>0.57454670125814278</v>
      </c>
      <c r="AB1309" s="29">
        <f t="shared" si="394"/>
        <v>0.25014933089210944</v>
      </c>
      <c r="AG1309" s="40">
        <f t="array" ref="AG1309">SUM(_xlfn.NORM.DIST($AD$3:$AD$1003,$F1309,$AA1309,FALSE)*WindSpeedStep)</f>
        <v>1.0000000000000036</v>
      </c>
      <c r="AH1309" s="40">
        <f t="array" ref="AH1309">SUM(_xlfn.NORM.DIST($AD$3:$AD$1003,$F1309,$AB1309,FALSE)*WindSpeedStep)</f>
        <v>1.0000000000000038</v>
      </c>
      <c r="AJ1309" s="47">
        <f t="shared" si="388"/>
        <v>5</v>
      </c>
      <c r="AK1309" s="83" t="b">
        <f>COUNTIF('Power Curve'!$D$2:$D$31,AJ1309)&gt;0</f>
        <v>1</v>
      </c>
      <c r="AL1309" s="83" t="b">
        <f t="shared" si="389"/>
        <v>0</v>
      </c>
      <c r="AM1309" s="83" t="b">
        <f t="shared" si="395"/>
        <v>1</v>
      </c>
      <c r="AN1309" s="47" t="str">
        <f t="shared" si="390"/>
        <v>Outer</v>
      </c>
      <c r="AO1309" s="48" t="str">
        <f t="shared" si="391"/>
        <v>0.1-0.2</v>
      </c>
      <c r="AP1309" s="49" t="str">
        <f t="shared" si="396"/>
        <v>18-19</v>
      </c>
      <c r="AQ1309" s="49" t="str">
        <f t="shared" si="397"/>
        <v>Feb</v>
      </c>
      <c r="AR1309" s="48" t="str">
        <f t="shared" si="398"/>
        <v>305-315</v>
      </c>
      <c r="AS1309" s="49" t="str">
        <f t="shared" si="392"/>
        <v>LWS-LTI</v>
      </c>
    </row>
    <row r="1310" spans="5:45" x14ac:dyDescent="0.3">
      <c r="E1310" s="15">
        <v>40965.784722222219</v>
      </c>
      <c r="F1310" s="21">
        <v>5.43</v>
      </c>
      <c r="G1310" s="21">
        <v>214.08000183105429</v>
      </c>
      <c r="H1310" s="42">
        <v>1.2278878283673762</v>
      </c>
      <c r="I1310" s="35">
        <v>306.2</v>
      </c>
      <c r="J1310" s="43">
        <v>6.2615101289134445E-2</v>
      </c>
      <c r="K1310" s="44">
        <v>0.5725889046112157</v>
      </c>
      <c r="L1310" s="26">
        <f t="shared" si="380"/>
        <v>5.4342635651790197</v>
      </c>
      <c r="M1310" s="26">
        <f t="shared" si="381"/>
        <v>0.19793292789129871</v>
      </c>
      <c r="N1310" s="96">
        <f t="shared" si="382"/>
        <v>6</v>
      </c>
      <c r="O1310" s="26">
        <f t="shared" si="383"/>
        <v>0.40482147050215883</v>
      </c>
      <c r="P1310" s="3">
        <f>IF(L1310&gt;'Power Curve'!$C$37,0,INDEX(Ci,$N1310,1)*POWER(1-O1310,3)+INDEX(Ci,$N1310,2)*3*O1310*POWER(1-O1310,2)+INDEX(Ci,$N1310,3)*3*POWER(O1310,2)*(1-O1310)+INDEX(Ci,$N1310,4)*POWER(O1310,3))</f>
        <v>271.89490226792566</v>
      </c>
      <c r="Q1310" s="3">
        <f>MAX(0,MIN(P1310-V1310+W1310,'Power Curve'!$C$39))</f>
        <v>273.62083222711675</v>
      </c>
      <c r="R1310" s="3">
        <f t="shared" si="384"/>
        <v>214.08000183105429</v>
      </c>
      <c r="S1310" s="3">
        <f t="shared" si="385"/>
        <v>59.540830396062461</v>
      </c>
      <c r="T1310" s="3">
        <f t="shared" si="386"/>
        <v>59.540830396062461</v>
      </c>
      <c r="V1310" s="37">
        <f t="array" ref="V1310">SUM(_xlfn.NORM.DIST($AD$3:$AD$1003,$L1310,$AA1310,FALSE)*WindSpeedStep*$AE$3:$AE$1003)/AG1310</f>
        <v>263.69801870028471</v>
      </c>
      <c r="W1310" s="37">
        <f t="array" ref="W1310">SUM(_xlfn.NORM.DIST($AD$3:$AD$1003,$L1310,$AB1310,FALSE)*WindSpeedStep*$AE$3:$AE$1003)/AH1310</f>
        <v>265.4239486594758</v>
      </c>
      <c r="Y1310" s="1">
        <f t="shared" si="387"/>
        <v>5</v>
      </c>
      <c r="Z1310" s="99">
        <f>IF(L1310&lt;'Power Curve'!$P$28,'Power Curve'!$Q$28,IF(L1310&gt;'Power Curve'!$P$29,'Power Curve'!$Q$29,INDEX(ReferenceTurbulence,Y1310)+(L1310-INDEX(ReferenceTurbulenceWindSpeed,Y1310))*(INDEX(ReferenceTurbulence,Y1310+1)-INDEX(ReferenceTurbulence,Y1310))/(INDEX(ReferenceTurbulenceWindSpeed,Y1310+1)-INDEX(ReferenceTurbulenceWindSpeed,Y1310))))</f>
        <v>0.11932325644291741</v>
      </c>
      <c r="AA1310" s="100">
        <f t="shared" si="393"/>
        <v>0.64843402496625879</v>
      </c>
      <c r="AB1310" s="29">
        <f t="shared" si="394"/>
        <v>0.34026696356553715</v>
      </c>
      <c r="AG1310" s="40">
        <f t="array" ref="AG1310">SUM(_xlfn.NORM.DIST($AD$3:$AD$1003,$F1310,$AA1310,FALSE)*WindSpeedStep)</f>
        <v>1.0000000000000038</v>
      </c>
      <c r="AH1310" s="40">
        <f t="array" ref="AH1310">SUM(_xlfn.NORM.DIST($AD$3:$AD$1003,$F1310,$AB1310,FALSE)*WindSpeedStep)</f>
        <v>1.000000000000004</v>
      </c>
      <c r="AJ1310" s="47">
        <f t="shared" si="388"/>
        <v>5</v>
      </c>
      <c r="AK1310" s="83" t="b">
        <f>COUNTIF('Power Curve'!$D$2:$D$31,AJ1310)&gt;0</f>
        <v>1</v>
      </c>
      <c r="AL1310" s="83" t="b">
        <f t="shared" si="389"/>
        <v>0</v>
      </c>
      <c r="AM1310" s="83" t="b">
        <f t="shared" si="395"/>
        <v>1</v>
      </c>
      <c r="AN1310" s="47" t="str">
        <f t="shared" si="390"/>
        <v>Outer</v>
      </c>
      <c r="AO1310" s="48" t="str">
        <f t="shared" si="391"/>
        <v>0.1-0.2</v>
      </c>
      <c r="AP1310" s="49" t="str">
        <f t="shared" si="396"/>
        <v>18-19</v>
      </c>
      <c r="AQ1310" s="49" t="str">
        <f t="shared" si="397"/>
        <v>Feb</v>
      </c>
      <c r="AR1310" s="48" t="str">
        <f t="shared" si="398"/>
        <v>305-315</v>
      </c>
      <c r="AS1310" s="49" t="str">
        <f t="shared" si="392"/>
        <v>LWS-LTI</v>
      </c>
    </row>
    <row r="1311" spans="5:45" x14ac:dyDescent="0.3">
      <c r="E1311" s="15">
        <v>40965.791666666664</v>
      </c>
      <c r="F1311" s="21">
        <v>4.99</v>
      </c>
      <c r="G1311" s="21">
        <v>153.75999450683599</v>
      </c>
      <c r="H1311" s="42">
        <v>1.228722539014925</v>
      </c>
      <c r="I1311" s="35">
        <v>300.39999999999998</v>
      </c>
      <c r="J1311" s="43">
        <v>4.8096192384769539E-2</v>
      </c>
      <c r="K1311" s="44">
        <v>0.57686790905176089</v>
      </c>
      <c r="L1311" s="26">
        <f t="shared" si="380"/>
        <v>4.9950494382659949</v>
      </c>
      <c r="M1311" s="26">
        <f t="shared" si="381"/>
        <v>0.13005096873513997</v>
      </c>
      <c r="N1311" s="96">
        <f t="shared" si="382"/>
        <v>5</v>
      </c>
      <c r="O1311" s="26">
        <f t="shared" si="383"/>
        <v>0.96219706278917427</v>
      </c>
      <c r="P1311" s="3">
        <f>IF(L1311&gt;'Power Curve'!$C$37,0,INDEX(Ci,$N1311,1)*POWER(1-O1311,3)+INDEX(Ci,$N1311,2)*3*O1311*POWER(1-O1311,2)+INDEX(Ci,$N1311,3)*3*POWER(O1311,2)*(1-O1311)+INDEX(Ci,$N1311,4)*POWER(O1311,3))</f>
        <v>206.24960796176481</v>
      </c>
      <c r="Q1311" s="3">
        <f>MAX(0,MIN(P1311-V1311+W1311,'Power Curve'!$C$39))</f>
        <v>212.6370855092386</v>
      </c>
      <c r="R1311" s="3">
        <f t="shared" si="384"/>
        <v>153.75999450683599</v>
      </c>
      <c r="S1311" s="3">
        <f t="shared" si="385"/>
        <v>58.877091002402608</v>
      </c>
      <c r="T1311" s="3">
        <f t="shared" si="386"/>
        <v>58.877091002402608</v>
      </c>
      <c r="V1311" s="37">
        <f t="array" ref="V1311">SUM(_xlfn.NORM.DIST($AD$3:$AD$1003,$L1311,$AA1311,FALSE)*WindSpeedStep*$AE$3:$AE$1003)/AG1311</f>
        <v>184.81110063090668</v>
      </c>
      <c r="W1311" s="37">
        <f t="array" ref="W1311">SUM(_xlfn.NORM.DIST($AD$3:$AD$1003,$L1311,$AB1311,FALSE)*WindSpeedStep*$AE$3:$AE$1003)/AH1311</f>
        <v>191.19857817838047</v>
      </c>
      <c r="Y1311" s="1">
        <f t="shared" si="387"/>
        <v>4</v>
      </c>
      <c r="Z1311" s="99">
        <f>IF(L1311&lt;'Power Curve'!$P$28,'Power Curve'!$Q$28,IF(L1311&gt;'Power Curve'!$P$29,'Power Curve'!$Q$29,INDEX(ReferenceTurbulence,Y1311)+(L1311-INDEX(ReferenceTurbulenceWindSpeed,Y1311))*(INDEX(ReferenceTurbulence,Y1311+1)-INDEX(ReferenceTurbulence,Y1311))/(INDEX(ReferenceTurbulenceWindSpeed,Y1311+1)-INDEX(ReferenceTurbulenceWindSpeed,Y1311))))</f>
        <v>0.11774652438659734</v>
      </c>
      <c r="AA1311" s="100">
        <f t="shared" si="393"/>
        <v>0.58814971049504627</v>
      </c>
      <c r="AB1311" s="29">
        <f t="shared" si="394"/>
        <v>0.24024285875427631</v>
      </c>
      <c r="AG1311" s="40">
        <f t="array" ref="AG1311">SUM(_xlfn.NORM.DIST($AD$3:$AD$1003,$F1311,$AA1311,FALSE)*WindSpeedStep)</f>
        <v>1.0000000000000033</v>
      </c>
      <c r="AH1311" s="40">
        <f t="array" ref="AH1311">SUM(_xlfn.NORM.DIST($AD$3:$AD$1003,$F1311,$AB1311,FALSE)*WindSpeedStep)</f>
        <v>1.0000000000000036</v>
      </c>
      <c r="AJ1311" s="47">
        <f t="shared" si="388"/>
        <v>5</v>
      </c>
      <c r="AK1311" s="83" t="b">
        <f>COUNTIF('Power Curve'!$D$2:$D$31,AJ1311)&gt;0</f>
        <v>1</v>
      </c>
      <c r="AL1311" s="83" t="b">
        <f t="shared" si="389"/>
        <v>0</v>
      </c>
      <c r="AM1311" s="83" t="b">
        <f t="shared" si="395"/>
        <v>1</v>
      </c>
      <c r="AN1311" s="47" t="str">
        <f t="shared" si="390"/>
        <v>Outer</v>
      </c>
      <c r="AO1311" s="48" t="str">
        <f t="shared" si="391"/>
        <v>0.1-0.2</v>
      </c>
      <c r="AP1311" s="49" t="str">
        <f t="shared" si="396"/>
        <v>19-20</v>
      </c>
      <c r="AQ1311" s="49" t="str">
        <f t="shared" si="397"/>
        <v>Feb</v>
      </c>
      <c r="AR1311" s="48" t="str">
        <f t="shared" si="398"/>
        <v>295-305</v>
      </c>
      <c r="AS1311" s="49" t="str">
        <f t="shared" si="392"/>
        <v>LWS-LTI</v>
      </c>
    </row>
    <row r="1312" spans="5:45" x14ac:dyDescent="0.3">
      <c r="E1312" s="15">
        <v>40965.798611111109</v>
      </c>
      <c r="F1312" s="21">
        <v>5.23</v>
      </c>
      <c r="G1312" s="21">
        <v>169.799999237061</v>
      </c>
      <c r="H1312" s="42">
        <v>1.228676373149987</v>
      </c>
      <c r="I1312" s="35">
        <v>300.89999999999998</v>
      </c>
      <c r="J1312" s="43">
        <v>5.5449330783938808E-2</v>
      </c>
      <c r="K1312" s="44">
        <v>0.64522615031233788</v>
      </c>
      <c r="L1312" s="26">
        <f t="shared" si="380"/>
        <v>5.2352267289698631</v>
      </c>
      <c r="M1312" s="26">
        <f t="shared" si="381"/>
        <v>0.16717114324406551</v>
      </c>
      <c r="N1312" s="96">
        <f t="shared" si="382"/>
        <v>6</v>
      </c>
      <c r="O1312" s="26">
        <f t="shared" si="383"/>
        <v>0.20643792238723818</v>
      </c>
      <c r="P1312" s="3">
        <f>IF(L1312&gt;'Power Curve'!$C$37,0,INDEX(Ci,$N1312,1)*POWER(1-O1312,3)+INDEX(Ci,$N1312,2)*3*O1312*POWER(1-O1312,2)+INDEX(Ci,$N1312,3)*3*POWER(O1312,2)*(1-O1312)+INDEX(Ci,$N1312,4)*POWER(O1312,3))</f>
        <v>242.66574696549975</v>
      </c>
      <c r="Q1312" s="3">
        <f>MAX(0,MIN(P1312-V1312+W1312,'Power Curve'!$C$39))</f>
        <v>248.15827374611695</v>
      </c>
      <c r="R1312" s="3">
        <f t="shared" si="384"/>
        <v>169.799999237061</v>
      </c>
      <c r="S1312" s="3">
        <f t="shared" si="385"/>
        <v>78.358274509055946</v>
      </c>
      <c r="T1312" s="3">
        <f t="shared" si="386"/>
        <v>78.358274509055946</v>
      </c>
      <c r="V1312" s="37">
        <f t="array" ref="V1312">SUM(_xlfn.NORM.DIST($AD$3:$AD$1003,$L1312,$AA1312,FALSE)*WindSpeedStep*$AE$3:$AE$1003)/AG1312</f>
        <v>227.92445244359115</v>
      </c>
      <c r="W1312" s="37">
        <f t="array" ref="W1312">SUM(_xlfn.NORM.DIST($AD$3:$AD$1003,$L1312,$AB1312,FALSE)*WindSpeedStep*$AE$3:$AE$1003)/AH1312</f>
        <v>233.41697922420835</v>
      </c>
      <c r="Y1312" s="1">
        <f t="shared" si="387"/>
        <v>5</v>
      </c>
      <c r="Z1312" s="99">
        <f>IF(L1312&lt;'Power Curve'!$P$28,'Power Curve'!$Q$28,IF(L1312&gt;'Power Curve'!$P$29,'Power Curve'!$Q$29,INDEX(ReferenceTurbulence,Y1312)+(L1312-INDEX(ReferenceTurbulenceWindSpeed,Y1312))*(INDEX(ReferenceTurbulence,Y1312+1)-INDEX(ReferenceTurbulence,Y1312))/(INDEX(ReferenceTurbulenceWindSpeed,Y1312+1)-INDEX(ReferenceTurbulenceWindSpeed,Y1312))))</f>
        <v>0.11856239820607579</v>
      </c>
      <c r="AA1312" s="100">
        <f t="shared" si="393"/>
        <v>0.62070103613921657</v>
      </c>
      <c r="AB1312" s="29">
        <f t="shared" si="394"/>
        <v>0.2902898186235679</v>
      </c>
      <c r="AG1312" s="40">
        <f t="array" ref="AG1312">SUM(_xlfn.NORM.DIST($AD$3:$AD$1003,$F1312,$AA1312,FALSE)*WindSpeedStep)</f>
        <v>1.0000000000000033</v>
      </c>
      <c r="AH1312" s="40">
        <f t="array" ref="AH1312">SUM(_xlfn.NORM.DIST($AD$3:$AD$1003,$F1312,$AB1312,FALSE)*WindSpeedStep)</f>
        <v>1.0000000000000038</v>
      </c>
      <c r="AJ1312" s="47">
        <f t="shared" si="388"/>
        <v>5</v>
      </c>
      <c r="AK1312" s="83" t="b">
        <f>COUNTIF('Power Curve'!$D$2:$D$31,AJ1312)&gt;0</f>
        <v>1</v>
      </c>
      <c r="AL1312" s="83" t="b">
        <f t="shared" si="389"/>
        <v>0</v>
      </c>
      <c r="AM1312" s="83" t="b">
        <f t="shared" si="395"/>
        <v>1</v>
      </c>
      <c r="AN1312" s="47" t="str">
        <f t="shared" si="390"/>
        <v>Outer</v>
      </c>
      <c r="AO1312" s="48" t="str">
        <f t="shared" si="391"/>
        <v>0.1-0.2</v>
      </c>
      <c r="AP1312" s="49" t="str">
        <f t="shared" si="396"/>
        <v>19-20</v>
      </c>
      <c r="AQ1312" s="49" t="str">
        <f t="shared" si="397"/>
        <v>Feb</v>
      </c>
      <c r="AR1312" s="48" t="str">
        <f t="shared" si="398"/>
        <v>295-305</v>
      </c>
      <c r="AS1312" s="49" t="str">
        <f t="shared" si="392"/>
        <v>LWS-LTI</v>
      </c>
    </row>
    <row r="1313" spans="5:45" x14ac:dyDescent="0.3">
      <c r="E1313" s="15">
        <v>40965.805555555555</v>
      </c>
      <c r="F1313" s="21">
        <v>4.66</v>
      </c>
      <c r="G1313" s="21">
        <v>109.9600009918216</v>
      </c>
      <c r="H1313" s="42">
        <v>1.228168790698821</v>
      </c>
      <c r="I1313" s="35">
        <v>307.8</v>
      </c>
      <c r="J1313" s="43">
        <v>6.652360515021459E-2</v>
      </c>
      <c r="K1313" s="44">
        <v>0.60318122936767704</v>
      </c>
      <c r="L1313" s="26">
        <f t="shared" si="380"/>
        <v>4.6640146531603577</v>
      </c>
      <c r="M1313" s="26">
        <f t="shared" si="381"/>
        <v>7.8888475580044998E-2</v>
      </c>
      <c r="N1313" s="96">
        <f t="shared" si="382"/>
        <v>5</v>
      </c>
      <c r="O1313" s="26">
        <f t="shared" si="383"/>
        <v>0.58366545383510116</v>
      </c>
      <c r="P1313" s="3">
        <f>IF(L1313&gt;'Power Curve'!$C$37,0,INDEX(Ci,$N1313,1)*POWER(1-O1313,3)+INDEX(Ci,$N1313,2)*3*O1313*POWER(1-O1313,2)+INDEX(Ci,$N1313,3)*3*POWER(O1313,2)*(1-O1313)+INDEX(Ci,$N1313,4)*POWER(O1313,3))</f>
        <v>149.31201455599611</v>
      </c>
      <c r="Q1313" s="3">
        <f>MAX(0,MIN(P1313-V1313+W1313,'Power Curve'!$C$39))</f>
        <v>144.06342222766114</v>
      </c>
      <c r="R1313" s="3">
        <f t="shared" si="384"/>
        <v>109.9600009918216</v>
      </c>
      <c r="S1313" s="3">
        <f t="shared" si="385"/>
        <v>34.103421235839534</v>
      </c>
      <c r="T1313" s="3">
        <f t="shared" si="386"/>
        <v>34.103421235839534</v>
      </c>
      <c r="V1313" s="37">
        <f t="array" ref="V1313">SUM(_xlfn.NORM.DIST($AD$3:$AD$1003,$L1313,$AA1313,FALSE)*WindSpeedStep*$AE$3:$AE$1003)/AG1313</f>
        <v>125.40709459932873</v>
      </c>
      <c r="W1313" s="37">
        <f t="array" ref="W1313">SUM(_xlfn.NORM.DIST($AD$3:$AD$1003,$L1313,$AB1313,FALSE)*WindSpeedStep*$AE$3:$AE$1003)/AH1313</f>
        <v>120.15850227099375</v>
      </c>
      <c r="Y1313" s="1">
        <f t="shared" si="387"/>
        <v>4</v>
      </c>
      <c r="Z1313" s="99">
        <f>IF(L1313&lt;'Power Curve'!$P$28,'Power Curve'!$Q$28,IF(L1313&gt;'Power Curve'!$P$29,'Power Curve'!$Q$29,INDEX(ReferenceTurbulence,Y1313)+(L1313-INDEX(ReferenceTurbulenceWindSpeed,Y1313))*(INDEX(ReferenceTurbulence,Y1313+1)-INDEX(ReferenceTurbulence,Y1313))/(INDEX(ReferenceTurbulenceWindSpeed,Y1313+1)-INDEX(ReferenceTurbulenceWindSpeed,Y1313))))</f>
        <v>0.11750495657660925</v>
      </c>
      <c r="AA1313" s="100">
        <f t="shared" si="393"/>
        <v>0.5480448392922771</v>
      </c>
      <c r="AB1313" s="29">
        <f t="shared" si="394"/>
        <v>0.3102670692016547</v>
      </c>
      <c r="AG1313" s="40">
        <f t="array" ref="AG1313">SUM(_xlfn.NORM.DIST($AD$3:$AD$1003,$F1313,$AA1313,FALSE)*WindSpeedStep)</f>
        <v>1.0000000000000029</v>
      </c>
      <c r="AH1313" s="40">
        <f t="array" ref="AH1313">SUM(_xlfn.NORM.DIST($AD$3:$AD$1003,$F1313,$AB1313,FALSE)*WindSpeedStep)</f>
        <v>1.0000000000000038</v>
      </c>
      <c r="AJ1313" s="47">
        <f t="shared" si="388"/>
        <v>5</v>
      </c>
      <c r="AK1313" s="83" t="b">
        <f>COUNTIF('Power Curve'!$D$2:$D$31,AJ1313)&gt;0</f>
        <v>1</v>
      </c>
      <c r="AL1313" s="83" t="b">
        <f t="shared" si="389"/>
        <v>0</v>
      </c>
      <c r="AM1313" s="83" t="b">
        <f t="shared" si="395"/>
        <v>1</v>
      </c>
      <c r="AN1313" s="47" t="str">
        <f t="shared" si="390"/>
        <v>Outer</v>
      </c>
      <c r="AO1313" s="48" t="str">
        <f t="shared" si="391"/>
        <v>0.0-0.1</v>
      </c>
      <c r="AP1313" s="49" t="str">
        <f t="shared" si="396"/>
        <v>19-20</v>
      </c>
      <c r="AQ1313" s="49" t="str">
        <f t="shared" si="397"/>
        <v>Feb</v>
      </c>
      <c r="AR1313" s="48" t="str">
        <f t="shared" si="398"/>
        <v>305-315</v>
      </c>
      <c r="AS1313" s="49" t="str">
        <f t="shared" si="392"/>
        <v>LWS-LTI</v>
      </c>
    </row>
    <row r="1314" spans="5:45" x14ac:dyDescent="0.3">
      <c r="E1314" s="15">
        <v>40965.8125</v>
      </c>
      <c r="F1314" s="21">
        <v>4.6100000000000003</v>
      </c>
      <c r="G1314" s="21">
        <v>109.6600017547611</v>
      </c>
      <c r="H1314" s="42">
        <v>1.2270582997742341</v>
      </c>
      <c r="I1314" s="35">
        <v>314.10000000000002</v>
      </c>
      <c r="J1314" s="43">
        <v>4.1214750542299346E-2</v>
      </c>
      <c r="K1314" s="44">
        <v>0.80790620973947957</v>
      </c>
      <c r="L1314" s="26">
        <f t="shared" si="380"/>
        <v>4.6125805312745216</v>
      </c>
      <c r="M1314" s="26">
        <f t="shared" si="381"/>
        <v>7.0939166240596985E-2</v>
      </c>
      <c r="N1314" s="96">
        <f t="shared" si="382"/>
        <v>5</v>
      </c>
      <c r="O1314" s="26">
        <f t="shared" si="383"/>
        <v>0.5248515714620674</v>
      </c>
      <c r="P1314" s="3">
        <f>IF(L1314&gt;'Power Curve'!$C$37,0,INDEX(Ci,$N1314,1)*POWER(1-O1314,3)+INDEX(Ci,$N1314,2)*3*O1314*POWER(1-O1314,2)+INDEX(Ci,$N1314,3)*3*POWER(O1314,2)*(1-O1314)+INDEX(Ci,$N1314,4)*POWER(O1314,3))</f>
        <v>140.39961817248684</v>
      </c>
      <c r="Q1314" s="3">
        <f>MAX(0,MIN(P1314-V1314+W1314,'Power Curve'!$C$39))</f>
        <v>132.16250220984284</v>
      </c>
      <c r="R1314" s="3">
        <f t="shared" si="384"/>
        <v>109.6600017547611</v>
      </c>
      <c r="S1314" s="3">
        <f t="shared" si="385"/>
        <v>22.502500455081744</v>
      </c>
      <c r="T1314" s="3">
        <f t="shared" si="386"/>
        <v>22.502500455081744</v>
      </c>
      <c r="V1314" s="37">
        <f t="array" ref="V1314">SUM(_xlfn.NORM.DIST($AD$3:$AD$1003,$L1314,$AA1314,FALSE)*WindSpeedStep*$AE$3:$AE$1003)/AG1314</f>
        <v>116.35910482982746</v>
      </c>
      <c r="W1314" s="37">
        <f t="array" ref="W1314">SUM(_xlfn.NORM.DIST($AD$3:$AD$1003,$L1314,$AB1314,FALSE)*WindSpeedStep*$AE$3:$AE$1003)/AH1314</f>
        <v>108.12198886718345</v>
      </c>
      <c r="Y1314" s="1">
        <f t="shared" si="387"/>
        <v>4</v>
      </c>
      <c r="Z1314" s="99">
        <f>IF(L1314&lt;'Power Curve'!$P$28,'Power Curve'!$Q$28,IF(L1314&gt;'Power Curve'!$P$29,'Power Curve'!$Q$29,INDEX(ReferenceTurbulence,Y1314)+(L1314-INDEX(ReferenceTurbulenceWindSpeed,Y1314))*(INDEX(ReferenceTurbulence,Y1314+1)-INDEX(ReferenceTurbulence,Y1314))/(INDEX(ReferenceTurbulenceWindSpeed,Y1314+1)-INDEX(ReferenceTurbulenceWindSpeed,Y1314))))</f>
        <v>0.11746742327575492</v>
      </c>
      <c r="AA1314" s="100">
        <f t="shared" si="393"/>
        <v>0.54182794966073078</v>
      </c>
      <c r="AB1314" s="29">
        <f t="shared" si="394"/>
        <v>0.190106355952746</v>
      </c>
      <c r="AG1314" s="40">
        <f t="array" ref="AG1314">SUM(_xlfn.NORM.DIST($AD$3:$AD$1003,$F1314,$AA1314,FALSE)*WindSpeedStep)</f>
        <v>1.0000000000000029</v>
      </c>
      <c r="AH1314" s="40">
        <f t="array" ref="AH1314">SUM(_xlfn.NORM.DIST($AD$3:$AD$1003,$F1314,$AB1314,FALSE)*WindSpeedStep)</f>
        <v>1.000000000000004</v>
      </c>
      <c r="AJ1314" s="47">
        <f t="shared" si="388"/>
        <v>5</v>
      </c>
      <c r="AK1314" s="83" t="b">
        <f>COUNTIF('Power Curve'!$D$2:$D$31,AJ1314)&gt;0</f>
        <v>1</v>
      </c>
      <c r="AL1314" s="83" t="b">
        <f t="shared" si="389"/>
        <v>0</v>
      </c>
      <c r="AM1314" s="83" t="b">
        <f t="shared" si="395"/>
        <v>1</v>
      </c>
      <c r="AN1314" s="47" t="str">
        <f t="shared" si="390"/>
        <v>Outer</v>
      </c>
      <c r="AO1314" s="48" t="str">
        <f t="shared" si="391"/>
        <v>0.0-0.1</v>
      </c>
      <c r="AP1314" s="49" t="str">
        <f t="shared" si="396"/>
        <v>19-20</v>
      </c>
      <c r="AQ1314" s="49" t="str">
        <f t="shared" si="397"/>
        <v>Feb</v>
      </c>
      <c r="AR1314" s="48" t="str">
        <f t="shared" si="398"/>
        <v>305-315</v>
      </c>
      <c r="AS1314" s="49" t="str">
        <f t="shared" si="392"/>
        <v>LWS-LTI</v>
      </c>
    </row>
    <row r="1315" spans="5:45" x14ac:dyDescent="0.3">
      <c r="E1315" s="15">
        <v>40965.819444444445</v>
      </c>
      <c r="F1315" s="21">
        <v>4.4400000000000004</v>
      </c>
      <c r="G1315" s="21">
        <v>87.370000839233299</v>
      </c>
      <c r="H1315" s="42">
        <v>1.2263678805464009</v>
      </c>
      <c r="I1315" s="35">
        <v>321.60000000000002</v>
      </c>
      <c r="J1315" s="43">
        <v>3.6036036036036036E-2</v>
      </c>
      <c r="K1315" s="44">
        <v>0.77294888232899117</v>
      </c>
      <c r="L1315" s="26">
        <f t="shared" si="380"/>
        <v>4.4416520082820288</v>
      </c>
      <c r="M1315" s="26">
        <f t="shared" si="381"/>
        <v>4.4521612010387512E-2</v>
      </c>
      <c r="N1315" s="96">
        <f t="shared" si="382"/>
        <v>5</v>
      </c>
      <c r="O1315" s="26">
        <f t="shared" si="383"/>
        <v>0.32939824832007658</v>
      </c>
      <c r="P1315" s="3">
        <f>IF(L1315&gt;'Power Curve'!$C$37,0,INDEX(Ci,$N1315,1)*POWER(1-O1315,3)+INDEX(Ci,$N1315,2)*3*O1315*POWER(1-O1315,2)+INDEX(Ci,$N1315,3)*3*POWER(O1315,2)*(1-O1315)+INDEX(Ci,$N1315,4)*POWER(O1315,3))</f>
        <v>112.50391176981381</v>
      </c>
      <c r="Q1315" s="3">
        <f>MAX(0,MIN(P1315-V1315+W1315,'Power Curve'!$C$39))</f>
        <v>93.608039099917036</v>
      </c>
      <c r="R1315" s="3">
        <f t="shared" si="384"/>
        <v>87.370000839233299</v>
      </c>
      <c r="S1315" s="3">
        <f t="shared" si="385"/>
        <v>6.2380382606837372</v>
      </c>
      <c r="T1315" s="3">
        <f t="shared" si="386"/>
        <v>6.2380382606837372</v>
      </c>
      <c r="V1315" s="37">
        <f t="array" ref="V1315">SUM(_xlfn.NORM.DIST($AD$3:$AD$1003,$L1315,$AA1315,FALSE)*WindSpeedStep*$AE$3:$AE$1003)/AG1315</f>
        <v>87.330823039049747</v>
      </c>
      <c r="W1315" s="37">
        <f t="array" ref="W1315">SUM(_xlfn.NORM.DIST($AD$3:$AD$1003,$L1315,$AB1315,FALSE)*WindSpeedStep*$AE$3:$AE$1003)/AH1315</f>
        <v>68.434950369152972</v>
      </c>
      <c r="Y1315" s="1">
        <f t="shared" si="387"/>
        <v>4</v>
      </c>
      <c r="Z1315" s="99">
        <f>IF(L1315&lt;'Power Curve'!$P$28,'Power Curve'!$Q$28,IF(L1315&gt;'Power Curve'!$P$29,'Power Curve'!$Q$29,INDEX(ReferenceTurbulence,Y1315)+(L1315-INDEX(ReferenceTurbulenceWindSpeed,Y1315))*(INDEX(ReferenceTurbulence,Y1315+1)-INDEX(ReferenceTurbulence,Y1315))/(INDEX(ReferenceTurbulenceWindSpeed,Y1315+1)-INDEX(ReferenceTurbulenceWindSpeed,Y1315))))</f>
        <v>0.11734269067718339</v>
      </c>
      <c r="AA1315" s="100">
        <f t="shared" si="393"/>
        <v>0.52119539770352852</v>
      </c>
      <c r="AB1315" s="29">
        <f t="shared" si="394"/>
        <v>0.160059531829983</v>
      </c>
      <c r="AG1315" s="40">
        <f t="array" ref="AG1315">SUM(_xlfn.NORM.DIST($AD$3:$AD$1003,$F1315,$AA1315,FALSE)*WindSpeedStep)</f>
        <v>1.0000000000000029</v>
      </c>
      <c r="AH1315" s="40">
        <f t="array" ref="AH1315">SUM(_xlfn.NORM.DIST($AD$3:$AD$1003,$F1315,$AB1315,FALSE)*WindSpeedStep)</f>
        <v>1.0000000000000038</v>
      </c>
      <c r="AJ1315" s="47">
        <f t="shared" si="388"/>
        <v>4</v>
      </c>
      <c r="AK1315" s="83" t="b">
        <f>COUNTIF('Power Curve'!$D$2:$D$31,AJ1315)&gt;0</f>
        <v>1</v>
      </c>
      <c r="AL1315" s="83" t="b">
        <f t="shared" si="389"/>
        <v>0</v>
      </c>
      <c r="AM1315" s="83" t="b">
        <f t="shared" si="395"/>
        <v>1</v>
      </c>
      <c r="AN1315" s="47" t="str">
        <f t="shared" si="390"/>
        <v>Outer</v>
      </c>
      <c r="AO1315" s="48" t="str">
        <f t="shared" si="391"/>
        <v>0.0-0.1</v>
      </c>
      <c r="AP1315" s="49" t="str">
        <f t="shared" si="396"/>
        <v>19-20</v>
      </c>
      <c r="AQ1315" s="49" t="str">
        <f t="shared" si="397"/>
        <v>Feb</v>
      </c>
      <c r="AR1315" s="48" t="str">
        <f t="shared" si="398"/>
        <v>315-325</v>
      </c>
      <c r="AS1315" s="49" t="str">
        <f t="shared" si="392"/>
        <v>LWS-LTI</v>
      </c>
    </row>
    <row r="1316" spans="5:45" x14ac:dyDescent="0.3">
      <c r="E1316" s="15">
        <v>40965.826388888891</v>
      </c>
      <c r="F1316" s="21">
        <v>4.33</v>
      </c>
      <c r="G1316" s="21">
        <v>109.9600009918216</v>
      </c>
      <c r="H1316" s="42">
        <v>1.2249434745037029</v>
      </c>
      <c r="I1316" s="35">
        <v>330.9</v>
      </c>
      <c r="J1316" s="43">
        <v>4.6189376443418015E-2</v>
      </c>
      <c r="K1316" s="44">
        <v>0.52337930162065005</v>
      </c>
      <c r="L1316" s="26">
        <f t="shared" si="380"/>
        <v>4.3299333988670297</v>
      </c>
      <c r="M1316" s="26">
        <f t="shared" si="381"/>
        <v>2.7255140791456127E-2</v>
      </c>
      <c r="N1316" s="96">
        <f t="shared" si="382"/>
        <v>5</v>
      </c>
      <c r="O1316" s="26">
        <f t="shared" si="383"/>
        <v>0.20165026872791275</v>
      </c>
      <c r="P1316" s="3">
        <f>IF(L1316&gt;'Power Curve'!$C$37,0,INDEX(Ci,$N1316,1)*POWER(1-O1316,3)+INDEX(Ci,$N1316,2)*3*O1316*POWER(1-O1316,2)+INDEX(Ci,$N1316,3)*3*POWER(O1316,2)*(1-O1316)+INDEX(Ci,$N1316,4)*POWER(O1316,3))</f>
        <v>96.629930480410408</v>
      </c>
      <c r="Q1316" s="3">
        <f>MAX(0,MIN(P1316-V1316+W1316,'Power Curve'!$C$39))</f>
        <v>73.502811321701273</v>
      </c>
      <c r="R1316" s="3">
        <f t="shared" si="384"/>
        <v>109.9600009918216</v>
      </c>
      <c r="S1316" s="3">
        <f t="shared" si="385"/>
        <v>-36.457189670120329</v>
      </c>
      <c r="T1316" s="3">
        <f t="shared" si="386"/>
        <v>36.457189670120329</v>
      </c>
      <c r="V1316" s="37">
        <f t="array" ref="V1316">SUM(_xlfn.NORM.DIST($AD$3:$AD$1003,$L1316,$AA1316,FALSE)*WindSpeedStep*$AE$3:$AE$1003)/AG1316</f>
        <v>69.705653331346213</v>
      </c>
      <c r="W1316" s="37">
        <f t="array" ref="W1316">SUM(_xlfn.NORM.DIST($AD$3:$AD$1003,$L1316,$AB1316,FALSE)*WindSpeedStep*$AE$3:$AE$1003)/AH1316</f>
        <v>46.578534172637085</v>
      </c>
      <c r="Y1316" s="1">
        <f t="shared" si="387"/>
        <v>4</v>
      </c>
      <c r="Z1316" s="99">
        <f>IF(L1316&lt;'Power Curve'!$P$28,'Power Curve'!$Q$28,IF(L1316&gt;'Power Curve'!$P$29,'Power Curve'!$Q$29,INDEX(ReferenceTurbulence,Y1316)+(L1316-INDEX(ReferenceTurbulenceWindSpeed,Y1316))*(INDEX(ReferenceTurbulence,Y1316+1)-INDEX(ReferenceTurbulence,Y1316))/(INDEX(ReferenceTurbulenceWindSpeed,Y1316+1)-INDEX(ReferenceTurbulenceWindSpeed,Y1316))))</f>
        <v>0.11726116565013016</v>
      </c>
      <c r="AA1316" s="100">
        <f t="shared" si="393"/>
        <v>0.5077330375385779</v>
      </c>
      <c r="AB1316" s="29">
        <f t="shared" si="394"/>
        <v>0.19999692373519767</v>
      </c>
      <c r="AG1316" s="40">
        <f t="array" ref="AG1316">SUM(_xlfn.NORM.DIST($AD$3:$AD$1003,$F1316,$AA1316,FALSE)*WindSpeedStep)</f>
        <v>1.0000000000000029</v>
      </c>
      <c r="AH1316" s="40">
        <f t="array" ref="AH1316">SUM(_xlfn.NORM.DIST($AD$3:$AD$1003,$F1316,$AB1316,FALSE)*WindSpeedStep)</f>
        <v>1.000000000000004</v>
      </c>
      <c r="AJ1316" s="47">
        <f t="shared" si="388"/>
        <v>4</v>
      </c>
      <c r="AK1316" s="83" t="b">
        <f>COUNTIF('Power Curve'!$D$2:$D$31,AJ1316)&gt;0</f>
        <v>1</v>
      </c>
      <c r="AL1316" s="83" t="b">
        <f t="shared" si="389"/>
        <v>0</v>
      </c>
      <c r="AM1316" s="83" t="b">
        <f t="shared" si="395"/>
        <v>1</v>
      </c>
      <c r="AN1316" s="47" t="str">
        <f t="shared" si="390"/>
        <v>Outer</v>
      </c>
      <c r="AO1316" s="48" t="str">
        <f t="shared" si="391"/>
        <v>0.0-0.1</v>
      </c>
      <c r="AP1316" s="49" t="str">
        <f t="shared" si="396"/>
        <v>19-20</v>
      </c>
      <c r="AQ1316" s="49" t="str">
        <f t="shared" si="397"/>
        <v>Feb</v>
      </c>
      <c r="AR1316" s="48" t="str">
        <f t="shared" si="398"/>
        <v>325-335</v>
      </c>
      <c r="AS1316" s="49" t="str">
        <f t="shared" si="392"/>
        <v>LWS-LTI</v>
      </c>
    </row>
    <row r="1317" spans="5:45" x14ac:dyDescent="0.3">
      <c r="E1317" s="15">
        <v>40965.833333333336</v>
      </c>
      <c r="F1317" s="21">
        <v>4.16</v>
      </c>
      <c r="G1317" s="21">
        <v>82.369997024535692</v>
      </c>
      <c r="H1317" s="42">
        <v>1.225127082733656</v>
      </c>
      <c r="I1317" s="35">
        <v>336.3</v>
      </c>
      <c r="J1317" s="43">
        <v>5.2884615384615384E-2</v>
      </c>
      <c r="K1317" s="44">
        <v>0.6388535568125393</v>
      </c>
      <c r="L1317" s="26">
        <f t="shared" si="380"/>
        <v>4.1601438492222256</v>
      </c>
      <c r="M1317" s="26">
        <f t="shared" si="381"/>
        <v>1.0136185637033331E-3</v>
      </c>
      <c r="N1317" s="96">
        <f t="shared" si="382"/>
        <v>5</v>
      </c>
      <c r="O1317" s="26">
        <f t="shared" si="383"/>
        <v>7.499338667418946E-3</v>
      </c>
      <c r="P1317" s="3">
        <f>IF(L1317&gt;'Power Curve'!$C$37,0,INDEX(Ci,$N1317,1)*POWER(1-O1317,3)+INDEX(Ci,$N1317,2)*3*O1317*POWER(1-O1317,2)+INDEX(Ci,$N1317,3)*3*POWER(O1317,2)*(1-O1317)+INDEX(Ci,$N1317,4)*POWER(O1317,3))</f>
        <v>77.976425326316956</v>
      </c>
      <c r="Q1317" s="3">
        <f>MAX(0,MIN(P1317-V1317+W1317,'Power Curve'!$C$39))</f>
        <v>53.624097358407241</v>
      </c>
      <c r="R1317" s="3">
        <f t="shared" si="384"/>
        <v>82.369997024535692</v>
      </c>
      <c r="S1317" s="3">
        <f t="shared" si="385"/>
        <v>-28.745899666128452</v>
      </c>
      <c r="T1317" s="3">
        <f t="shared" si="386"/>
        <v>28.745899666128452</v>
      </c>
      <c r="V1317" s="37">
        <f t="array" ref="V1317">SUM(_xlfn.NORM.DIST($AD$3:$AD$1003,$L1317,$AA1317,FALSE)*WindSpeedStep*$AE$3:$AE$1003)/AG1317</f>
        <v>46.025876925015694</v>
      </c>
      <c r="W1317" s="37">
        <f t="array" ref="W1317">SUM(_xlfn.NORM.DIST($AD$3:$AD$1003,$L1317,$AB1317,FALSE)*WindSpeedStep*$AE$3:$AE$1003)/AH1317</f>
        <v>21.673548957105979</v>
      </c>
      <c r="Y1317" s="1">
        <f t="shared" si="387"/>
        <v>4</v>
      </c>
      <c r="Z1317" s="99">
        <f>IF(L1317&lt;'Power Curve'!$P$28,'Power Curve'!$Q$28,IF(L1317&gt;'Power Curve'!$P$29,'Power Curve'!$Q$29,INDEX(ReferenceTurbulence,Y1317)+(L1317-INDEX(ReferenceTurbulenceWindSpeed,Y1317))*(INDEX(ReferenceTurbulence,Y1317+1)-INDEX(ReferenceTurbulence,Y1317))/(INDEX(ReferenceTurbulenceWindSpeed,Y1317+1)-INDEX(ReferenceTurbulenceWindSpeed,Y1317))))</f>
        <v>0.11713726420075991</v>
      </c>
      <c r="AA1317" s="100">
        <f t="shared" si="393"/>
        <v>0.48730786917951013</v>
      </c>
      <c r="AB1317" s="29">
        <f t="shared" si="394"/>
        <v>0.22000760741079078</v>
      </c>
      <c r="AG1317" s="40">
        <f t="array" ref="AG1317">SUM(_xlfn.NORM.DIST($AD$3:$AD$1003,$F1317,$AA1317,FALSE)*WindSpeedStep)</f>
        <v>1.000000000000002</v>
      </c>
      <c r="AH1317" s="40">
        <f t="array" ref="AH1317">SUM(_xlfn.NORM.DIST($AD$3:$AD$1003,$F1317,$AB1317,FALSE)*WindSpeedStep)</f>
        <v>1.0000000000000033</v>
      </c>
      <c r="AJ1317" s="47">
        <f t="shared" si="388"/>
        <v>4</v>
      </c>
      <c r="AK1317" s="83" t="b">
        <f>COUNTIF('Power Curve'!$D$2:$D$31,AJ1317)&gt;0</f>
        <v>1</v>
      </c>
      <c r="AL1317" s="83" t="b">
        <f t="shared" si="389"/>
        <v>0</v>
      </c>
      <c r="AM1317" s="83" t="b">
        <f t="shared" si="395"/>
        <v>1</v>
      </c>
      <c r="AN1317" s="47" t="str">
        <f t="shared" si="390"/>
        <v>Outer</v>
      </c>
      <c r="AO1317" s="48" t="str">
        <f t="shared" si="391"/>
        <v>0.0-0.1</v>
      </c>
      <c r="AP1317" s="49" t="str">
        <f t="shared" si="396"/>
        <v>20-21</v>
      </c>
      <c r="AQ1317" s="49" t="str">
        <f t="shared" si="397"/>
        <v>Feb</v>
      </c>
      <c r="AR1317" s="48" t="str">
        <f t="shared" si="398"/>
        <v>335-345</v>
      </c>
      <c r="AS1317" s="49" t="str">
        <f t="shared" si="392"/>
        <v>LWS-LTI</v>
      </c>
    </row>
    <row r="1318" spans="5:45" x14ac:dyDescent="0.3">
      <c r="E1318" s="15">
        <v>40965.840277777781</v>
      </c>
      <c r="F1318" s="21">
        <v>3.68</v>
      </c>
      <c r="G1318" s="21">
        <v>12.989999771118201</v>
      </c>
      <c r="H1318" s="42">
        <v>1.2259540013792671</v>
      </c>
      <c r="I1318" s="35">
        <v>332.1</v>
      </c>
      <c r="J1318" s="43">
        <v>9.5108695652173905E-2</v>
      </c>
      <c r="K1318" s="44">
        <v>0.61164290975044977</v>
      </c>
      <c r="L1318" s="26">
        <f t="shared" si="380"/>
        <v>3.6809550514592959</v>
      </c>
      <c r="M1318" s="26">
        <f t="shared" si="381"/>
        <v>-7.3046554833846325E-2</v>
      </c>
      <c r="N1318" s="96">
        <f t="shared" si="382"/>
        <v>4</v>
      </c>
      <c r="O1318" s="26">
        <f t="shared" si="383"/>
        <v>0.66326921341802925</v>
      </c>
      <c r="P1318" s="3">
        <f>IF(L1318&gt;'Power Curve'!$C$37,0,INDEX(Ci,$N1318,1)*POWER(1-O1318,3)+INDEX(Ci,$N1318,2)*3*O1318*POWER(1-O1318,2)+INDEX(Ci,$N1318,3)*3*POWER(O1318,2)*(1-O1318)+INDEX(Ci,$N1318,4)*POWER(O1318,3))</f>
        <v>39.490007099982535</v>
      </c>
      <c r="Q1318" s="3">
        <f>MAX(0,MIN(P1318-V1318+W1318,'Power Curve'!$C$39))</f>
        <v>35.848922003676613</v>
      </c>
      <c r="R1318" s="3">
        <f t="shared" si="384"/>
        <v>12.989999771118201</v>
      </c>
      <c r="S1318" s="3">
        <f t="shared" si="385"/>
        <v>22.858922232558413</v>
      </c>
      <c r="T1318" s="3">
        <f t="shared" si="386"/>
        <v>22.858922232558413</v>
      </c>
      <c r="V1318" s="37">
        <f t="array" ref="V1318">SUM(_xlfn.NORM.DIST($AD$3:$AD$1003,$L1318,$AA1318,FALSE)*WindSpeedStep*$AE$3:$AE$1003)/AG1318</f>
        <v>7.0691331176868806</v>
      </c>
      <c r="W1318" s="37">
        <f t="array" ref="W1318">SUM(_xlfn.NORM.DIST($AD$3:$AD$1003,$L1318,$AB1318,FALSE)*WindSpeedStep*$AE$3:$AE$1003)/AH1318</f>
        <v>3.4280480213809565</v>
      </c>
      <c r="Y1318" s="1">
        <f t="shared" si="387"/>
        <v>3</v>
      </c>
      <c r="Z1318" s="99">
        <f>IF(L1318&lt;'Power Curve'!$P$28,'Power Curve'!$Q$28,IF(L1318&gt;'Power Curve'!$P$29,'Power Curve'!$Q$29,INDEX(ReferenceTurbulence,Y1318)+(L1318-INDEX(ReferenceTurbulenceWindSpeed,Y1318))*(INDEX(ReferenceTurbulence,Y1318+1)-INDEX(ReferenceTurbulence,Y1318))/(INDEX(ReferenceTurbulenceWindSpeed,Y1318+1)-INDEX(ReferenceTurbulenceWindSpeed,Y1318))))</f>
        <v>0.11713247834199569</v>
      </c>
      <c r="AA1318" s="100">
        <f t="shared" si="393"/>
        <v>0.43115938784291563</v>
      </c>
      <c r="AB1318" s="29">
        <f t="shared" si="394"/>
        <v>0.3500908336985743</v>
      </c>
      <c r="AG1318" s="40">
        <f t="array" ref="AG1318">SUM(_xlfn.NORM.DIST($AD$3:$AD$1003,$F1318,$AA1318,FALSE)*WindSpeedStep)</f>
        <v>1.0000000000000004</v>
      </c>
      <c r="AH1318" s="40">
        <f t="array" ref="AH1318">SUM(_xlfn.NORM.DIST($AD$3:$AD$1003,$F1318,$AB1318,FALSE)*WindSpeedStep)</f>
        <v>1.0000000000000007</v>
      </c>
      <c r="AJ1318" s="47">
        <f t="shared" si="388"/>
        <v>4</v>
      </c>
      <c r="AK1318" s="83" t="b">
        <f>COUNTIF('Power Curve'!$D$2:$D$31,AJ1318)&gt;0</f>
        <v>1</v>
      </c>
      <c r="AL1318" s="83" t="b">
        <f t="shared" si="389"/>
        <v>0</v>
      </c>
      <c r="AM1318" s="83" t="b">
        <f t="shared" si="395"/>
        <v>1</v>
      </c>
      <c r="AN1318" s="47" t="str">
        <f t="shared" si="390"/>
        <v>Outer</v>
      </c>
      <c r="AO1318" s="48" t="str">
        <f t="shared" si="391"/>
        <v>&lt;0</v>
      </c>
      <c r="AP1318" s="49" t="str">
        <f t="shared" si="396"/>
        <v>20-21</v>
      </c>
      <c r="AQ1318" s="49" t="str">
        <f t="shared" si="397"/>
        <v>Feb</v>
      </c>
      <c r="AR1318" s="48" t="str">
        <f t="shared" si="398"/>
        <v>325-335</v>
      </c>
      <c r="AS1318" s="49" t="str">
        <f t="shared" si="392"/>
        <v>LWS-LTI</v>
      </c>
    </row>
    <row r="1319" spans="5:45" x14ac:dyDescent="0.3">
      <c r="E1319" s="15">
        <v>40967.083333333336</v>
      </c>
      <c r="F1319" s="21">
        <v>13.34</v>
      </c>
      <c r="G1319" s="21">
        <v>1991.930038452148</v>
      </c>
      <c r="H1319" s="42">
        <v>1.1779613261178483</v>
      </c>
      <c r="I1319" s="35">
        <v>204.8</v>
      </c>
      <c r="J1319" s="43">
        <v>7.1964017991004492E-2</v>
      </c>
      <c r="K1319" s="44">
        <v>0.18082530969908445</v>
      </c>
      <c r="L1319" s="26">
        <f t="shared" si="380"/>
        <v>13.16701946045821</v>
      </c>
      <c r="M1319" s="26">
        <f t="shared" si="381"/>
        <v>1.3930552786617549</v>
      </c>
      <c r="N1319" s="96">
        <f t="shared" si="382"/>
        <v>14</v>
      </c>
      <c r="O1319" s="26">
        <f t="shared" si="383"/>
        <v>0.18379890816621963</v>
      </c>
      <c r="P1319" s="3">
        <f>IF(L1319&gt;'Power Curve'!$C$37,0,INDEX(Ci,$N1319,1)*POWER(1-O1319,3)+INDEX(Ci,$N1319,2)*3*O1319*POWER(1-O1319,2)+INDEX(Ci,$N1319,3)*3*POWER(O1319,2)*(1-O1319)+INDEX(Ci,$N1319,4)*POWER(O1319,3))</f>
        <v>1958.225689337105</v>
      </c>
      <c r="Q1319" s="3">
        <f>MAX(0,MIN(P1319-V1319+W1319,'Power Curve'!$C$39))</f>
        <v>1982.9643214776263</v>
      </c>
      <c r="R1319" s="3">
        <f t="shared" si="384"/>
        <v>1991.930038452148</v>
      </c>
      <c r="S1319" s="3">
        <f t="shared" si="385"/>
        <v>-8.9657169745216834</v>
      </c>
      <c r="T1319" s="3">
        <f t="shared" si="386"/>
        <v>8.9657169745216834</v>
      </c>
      <c r="V1319" s="37">
        <f t="array" ref="V1319">SUM(_xlfn.NORM.DIST($AD$3:$AD$1003,$L1319,$AA1319,FALSE)*WindSpeedStep*$AE$3:$AE$1003)/AG1319</f>
        <v>1950.2528870303677</v>
      </c>
      <c r="W1319" s="37">
        <f t="array" ref="W1319">SUM(_xlfn.NORM.DIST($AD$3:$AD$1003,$L1319,$AB1319,FALSE)*WindSpeedStep*$AE$3:$AE$1003)/AH1319</f>
        <v>1974.991519170889</v>
      </c>
      <c r="Y1319" s="1">
        <f t="shared" si="387"/>
        <v>13</v>
      </c>
      <c r="Z1319" s="99">
        <f>IF(L1319&lt;'Power Curve'!$P$28,'Power Curve'!$Q$28,IF(L1319&gt;'Power Curve'!$P$29,'Power Curve'!$Q$29,INDEX(ReferenceTurbulence,Y1319)+(L1319-INDEX(ReferenceTurbulenceWindSpeed,Y1319))*(INDEX(ReferenceTurbulence,Y1319+1)-INDEX(ReferenceTurbulence,Y1319))/(INDEX(ReferenceTurbulenceWindSpeed,Y1319+1)-INDEX(ReferenceTurbulenceWindSpeed,Y1319))))</f>
        <v>0.1215782585326374</v>
      </c>
      <c r="AA1319" s="100">
        <f t="shared" si="393"/>
        <v>1.6008232960678561</v>
      </c>
      <c r="AB1319" s="29">
        <f t="shared" si="394"/>
        <v>0.94755162534032089</v>
      </c>
      <c r="AG1319" s="40">
        <f t="array" ref="AG1319">SUM(_xlfn.NORM.DIST($AD$3:$AD$1003,$F1319,$AA1319,FALSE)*WindSpeedStep)</f>
        <v>1.0000000000000027</v>
      </c>
      <c r="AH1319" s="40">
        <f t="array" ref="AH1319">SUM(_xlfn.NORM.DIST($AD$3:$AD$1003,$F1319,$AB1319,FALSE)*WindSpeedStep)</f>
        <v>1.0000000000000036</v>
      </c>
      <c r="AJ1319" s="47">
        <f t="shared" si="388"/>
        <v>13</v>
      </c>
      <c r="AK1319" s="83" t="b">
        <f>COUNTIF('Power Curve'!$D$2:$D$31,AJ1319)&gt;0</f>
        <v>1</v>
      </c>
      <c r="AL1319" s="83" t="b">
        <f t="shared" si="389"/>
        <v>0</v>
      </c>
      <c r="AM1319" s="83" t="b">
        <f t="shared" si="395"/>
        <v>1</v>
      </c>
      <c r="AN1319" s="47" t="str">
        <f t="shared" si="390"/>
        <v>Outer</v>
      </c>
      <c r="AO1319" s="48" t="str">
        <f t="shared" si="391"/>
        <v>1.3-1.4</v>
      </c>
      <c r="AP1319" s="49" t="str">
        <f t="shared" si="396"/>
        <v>2-3</v>
      </c>
      <c r="AQ1319" s="49" t="str">
        <f t="shared" si="397"/>
        <v>Feb</v>
      </c>
      <c r="AR1319" s="48" t="str">
        <f t="shared" si="398"/>
        <v>195-205</v>
      </c>
      <c r="AS1319" s="49" t="str">
        <f t="shared" si="392"/>
        <v>HWS-LTI</v>
      </c>
    </row>
    <row r="1320" spans="5:45" x14ac:dyDescent="0.3">
      <c r="E1320" s="15">
        <v>40967.090277777781</v>
      </c>
      <c r="F1320" s="21">
        <v>13.26</v>
      </c>
      <c r="G1320" s="21">
        <v>1937.9899597167969</v>
      </c>
      <c r="H1320" s="42">
        <v>1.1776123137988426</v>
      </c>
      <c r="I1320" s="35">
        <v>208.7</v>
      </c>
      <c r="J1320" s="43">
        <v>6.8627450980392163E-2</v>
      </c>
      <c r="K1320" s="44">
        <v>0.26415743754623555</v>
      </c>
      <c r="L1320" s="26">
        <f t="shared" si="380"/>
        <v>13.086764098851592</v>
      </c>
      <c r="M1320" s="26">
        <f t="shared" si="381"/>
        <v>1.3806515538158963</v>
      </c>
      <c r="N1320" s="96">
        <f t="shared" si="382"/>
        <v>14</v>
      </c>
      <c r="O1320" s="26">
        <f t="shared" si="383"/>
        <v>0.10052625926662886</v>
      </c>
      <c r="P1320" s="3">
        <f>IF(L1320&gt;'Power Curve'!$C$37,0,INDEX(Ci,$N1320,1)*POWER(1-O1320,3)+INDEX(Ci,$N1320,2)*3*O1320*POWER(1-O1320,2)+INDEX(Ci,$N1320,3)*3*POWER(O1320,2)*(1-O1320)+INDEX(Ci,$N1320,4)*POWER(O1320,3))</f>
        <v>1955.9253946287213</v>
      </c>
      <c r="Q1320" s="3">
        <f>MAX(0,MIN(P1320-V1320+W1320,'Power Curve'!$C$39))</f>
        <v>1983.1758977624147</v>
      </c>
      <c r="R1320" s="3">
        <f t="shared" si="384"/>
        <v>1937.9899597167969</v>
      </c>
      <c r="S1320" s="3">
        <f t="shared" si="385"/>
        <v>45.185938045617831</v>
      </c>
      <c r="T1320" s="3">
        <f t="shared" si="386"/>
        <v>45.185938045617831</v>
      </c>
      <c r="V1320" s="37">
        <f t="array" ref="V1320">SUM(_xlfn.NORM.DIST($AD$3:$AD$1003,$L1320,$AA1320,FALSE)*WindSpeedStep*$AE$3:$AE$1003)/AG1320</f>
        <v>1947.6520807697441</v>
      </c>
      <c r="W1320" s="37">
        <f t="array" ref="W1320">SUM(_xlfn.NORM.DIST($AD$3:$AD$1003,$L1320,$AB1320,FALSE)*WindSpeedStep*$AE$3:$AE$1003)/AH1320</f>
        <v>1974.9025839034375</v>
      </c>
      <c r="Y1320" s="1">
        <f t="shared" si="387"/>
        <v>13</v>
      </c>
      <c r="Z1320" s="99">
        <f>IF(L1320&lt;'Power Curve'!$P$28,'Power Curve'!$Q$28,IF(L1320&gt;'Power Curve'!$P$29,'Power Curve'!$Q$29,INDEX(ReferenceTurbulence,Y1320)+(L1320-INDEX(ReferenceTurbulenceWindSpeed,Y1320))*(INDEX(ReferenceTurbulence,Y1320+1)-INDEX(ReferenceTurbulence,Y1320))/(INDEX(ReferenceTurbulenceWindSpeed,Y1320+1)-INDEX(ReferenceTurbulenceWindSpeed,Y1320))))</f>
        <v>0.12166835239624052</v>
      </c>
      <c r="AA1320" s="100">
        <f t="shared" si="393"/>
        <v>1.5922450261055445</v>
      </c>
      <c r="AB1320" s="29">
        <f t="shared" si="394"/>
        <v>0.89811126168589361</v>
      </c>
      <c r="AG1320" s="40">
        <f t="array" ref="AG1320">SUM(_xlfn.NORM.DIST($AD$3:$AD$1003,$F1320,$AA1320,FALSE)*WindSpeedStep)</f>
        <v>1.0000000000000033</v>
      </c>
      <c r="AH1320" s="40">
        <f t="array" ref="AH1320">SUM(_xlfn.NORM.DIST($AD$3:$AD$1003,$F1320,$AB1320,FALSE)*WindSpeedStep)</f>
        <v>1.0000000000000042</v>
      </c>
      <c r="AJ1320" s="47">
        <f t="shared" si="388"/>
        <v>13</v>
      </c>
      <c r="AK1320" s="83" t="b">
        <f>COUNTIF('Power Curve'!$D$2:$D$31,AJ1320)&gt;0</f>
        <v>1</v>
      </c>
      <c r="AL1320" s="83" t="b">
        <f t="shared" si="389"/>
        <v>0</v>
      </c>
      <c r="AM1320" s="83" t="b">
        <f t="shared" si="395"/>
        <v>1</v>
      </c>
      <c r="AN1320" s="47" t="str">
        <f t="shared" si="390"/>
        <v>Outer</v>
      </c>
      <c r="AO1320" s="48" t="str">
        <f t="shared" si="391"/>
        <v>1.3-1.4</v>
      </c>
      <c r="AP1320" s="49" t="str">
        <f t="shared" si="396"/>
        <v>2-3</v>
      </c>
      <c r="AQ1320" s="49" t="str">
        <f t="shared" si="397"/>
        <v>Feb</v>
      </c>
      <c r="AR1320" s="48" t="str">
        <f t="shared" si="398"/>
        <v>205-215</v>
      </c>
      <c r="AS1320" s="49" t="str">
        <f t="shared" si="392"/>
        <v>HWS-LTI</v>
      </c>
    </row>
    <row r="1321" spans="5:45" x14ac:dyDescent="0.3">
      <c r="E1321" s="15">
        <v>40967.097222222219</v>
      </c>
      <c r="F1321" s="21">
        <v>13.26</v>
      </c>
      <c r="G1321" s="21">
        <v>1973.8099670410211</v>
      </c>
      <c r="H1321" s="42">
        <v>1.1771763380859031</v>
      </c>
      <c r="I1321" s="35">
        <v>209.4</v>
      </c>
      <c r="J1321" s="43">
        <v>6.711915535444947E-2</v>
      </c>
      <c r="K1321" s="44">
        <v>0.31214876059983726</v>
      </c>
      <c r="L1321" s="26">
        <f t="shared" si="380"/>
        <v>13.085148905270389</v>
      </c>
      <c r="M1321" s="26">
        <f t="shared" si="381"/>
        <v>1.3804019204412159</v>
      </c>
      <c r="N1321" s="96">
        <f t="shared" si="382"/>
        <v>14</v>
      </c>
      <c r="O1321" s="26">
        <f t="shared" si="383"/>
        <v>9.8850340732341752E-2</v>
      </c>
      <c r="P1321" s="3">
        <f>IF(L1321&gt;'Power Curve'!$C$37,0,INDEX(Ci,$N1321,1)*POWER(1-O1321,3)+INDEX(Ci,$N1321,2)*3*O1321*POWER(1-O1321,2)+INDEX(Ci,$N1321,3)*3*POWER(O1321,2)*(1-O1321)+INDEX(Ci,$N1321,4)*POWER(O1321,3))</f>
        <v>1955.8791980495605</v>
      </c>
      <c r="Q1321" s="3">
        <f>MAX(0,MIN(P1321-V1321+W1321,'Power Curve'!$C$39))</f>
        <v>1983.4197093732639</v>
      </c>
      <c r="R1321" s="3">
        <f t="shared" si="384"/>
        <v>1973.8099670410211</v>
      </c>
      <c r="S1321" s="3">
        <f t="shared" si="385"/>
        <v>9.6097423322428313</v>
      </c>
      <c r="T1321" s="3">
        <f t="shared" si="386"/>
        <v>9.6097423322428313</v>
      </c>
      <c r="V1321" s="37">
        <f t="array" ref="V1321">SUM(_xlfn.NORM.DIST($AD$3:$AD$1003,$L1321,$AA1321,FALSE)*WindSpeedStep*$AE$3:$AE$1003)/AG1321</f>
        <v>1947.5977405068024</v>
      </c>
      <c r="W1321" s="37">
        <f t="array" ref="W1321">SUM(_xlfn.NORM.DIST($AD$3:$AD$1003,$L1321,$AB1321,FALSE)*WindSpeedStep*$AE$3:$AE$1003)/AH1321</f>
        <v>1975.1382518305059</v>
      </c>
      <c r="Y1321" s="1">
        <f t="shared" si="387"/>
        <v>13</v>
      </c>
      <c r="Z1321" s="99">
        <f>IF(L1321&lt;'Power Curve'!$P$28,'Power Curve'!$Q$28,IF(L1321&gt;'Power Curve'!$P$29,'Power Curve'!$Q$29,INDEX(ReferenceTurbulence,Y1321)+(L1321-INDEX(ReferenceTurbulenceWindSpeed,Y1321))*(INDEX(ReferenceTurbulence,Y1321+1)-INDEX(ReferenceTurbulence,Y1321))/(INDEX(ReferenceTurbulenceWindSpeed,Y1321+1)-INDEX(ReferenceTurbulenceWindSpeed,Y1321))))</f>
        <v>0.12167016559634684</v>
      </c>
      <c r="AA1321" s="100">
        <f t="shared" si="393"/>
        <v>1.5920722341571047</v>
      </c>
      <c r="AB1321" s="29">
        <f t="shared" si="394"/>
        <v>0.87826414220894766</v>
      </c>
      <c r="AG1321" s="40">
        <f t="array" ref="AG1321">SUM(_xlfn.NORM.DIST($AD$3:$AD$1003,$F1321,$AA1321,FALSE)*WindSpeedStep)</f>
        <v>1.0000000000000029</v>
      </c>
      <c r="AH1321" s="40">
        <f t="array" ref="AH1321">SUM(_xlfn.NORM.DIST($AD$3:$AD$1003,$F1321,$AB1321,FALSE)*WindSpeedStep)</f>
        <v>1.0000000000000038</v>
      </c>
      <c r="AJ1321" s="47">
        <f t="shared" si="388"/>
        <v>13</v>
      </c>
      <c r="AK1321" s="83" t="b">
        <f>COUNTIF('Power Curve'!$D$2:$D$31,AJ1321)&gt;0</f>
        <v>1</v>
      </c>
      <c r="AL1321" s="83" t="b">
        <f t="shared" si="389"/>
        <v>0</v>
      </c>
      <c r="AM1321" s="83" t="b">
        <f t="shared" si="395"/>
        <v>1</v>
      </c>
      <c r="AN1321" s="47" t="str">
        <f t="shared" si="390"/>
        <v>Outer</v>
      </c>
      <c r="AO1321" s="48" t="str">
        <f t="shared" si="391"/>
        <v>1.3-1.4</v>
      </c>
      <c r="AP1321" s="49" t="str">
        <f t="shared" si="396"/>
        <v>2-3</v>
      </c>
      <c r="AQ1321" s="49" t="str">
        <f t="shared" si="397"/>
        <v>Feb</v>
      </c>
      <c r="AR1321" s="48" t="str">
        <f t="shared" si="398"/>
        <v>205-215</v>
      </c>
      <c r="AS1321" s="49" t="str">
        <f t="shared" si="392"/>
        <v>HWS-LTI</v>
      </c>
    </row>
    <row r="1322" spans="5:45" x14ac:dyDescent="0.3">
      <c r="E1322" s="15">
        <v>40967.236111111109</v>
      </c>
      <c r="F1322" s="21">
        <v>13.65</v>
      </c>
      <c r="G1322" s="21">
        <v>1981.6100158691411</v>
      </c>
      <c r="H1322" s="42">
        <v>1.1635871281982257</v>
      </c>
      <c r="I1322" s="35">
        <v>268.5</v>
      </c>
      <c r="J1322" s="43">
        <v>9.2307692307692313E-2</v>
      </c>
      <c r="K1322" s="44">
        <v>0.24530029102473846</v>
      </c>
      <c r="L1322" s="26">
        <f t="shared" si="380"/>
        <v>13.417973338467256</v>
      </c>
      <c r="M1322" s="26">
        <f t="shared" si="381"/>
        <v>1.431841009477884</v>
      </c>
      <c r="N1322" s="96">
        <f t="shared" si="382"/>
        <v>14</v>
      </c>
      <c r="O1322" s="26">
        <f t="shared" si="383"/>
        <v>0.44418766917972463</v>
      </c>
      <c r="P1322" s="3">
        <f>IF(L1322&gt;'Power Curve'!$C$37,0,INDEX(Ci,$N1322,1)*POWER(1-O1322,3)+INDEX(Ci,$N1322,2)*3*O1322*POWER(1-O1322,2)+INDEX(Ci,$N1322,3)*3*POWER(O1322,2)*(1-O1322)+INDEX(Ci,$N1322,4)*POWER(O1322,3))</f>
        <v>1965.1798951514347</v>
      </c>
      <c r="Q1322" s="3">
        <f>MAX(0,MIN(P1322-V1322+W1322,'Power Curve'!$C$39))</f>
        <v>1980.2058776543506</v>
      </c>
      <c r="R1322" s="3">
        <f t="shared" si="384"/>
        <v>1981.6100158691411</v>
      </c>
      <c r="S1322" s="3">
        <f t="shared" si="385"/>
        <v>-1.4041382147904642</v>
      </c>
      <c r="T1322" s="3">
        <f t="shared" si="386"/>
        <v>1.4041382147904642</v>
      </c>
      <c r="V1322" s="37">
        <f t="array" ref="V1322">SUM(_xlfn.NORM.DIST($AD$3:$AD$1003,$L1322,$AA1322,FALSE)*WindSpeedStep*$AE$3:$AE$1003)/AG1322</f>
        <v>1957.2429403579267</v>
      </c>
      <c r="W1322" s="37">
        <f t="array" ref="W1322">SUM(_xlfn.NORM.DIST($AD$3:$AD$1003,$L1322,$AB1322,FALSE)*WindSpeedStep*$AE$3:$AE$1003)/AH1322</f>
        <v>1972.2689228608426</v>
      </c>
      <c r="Y1322" s="1">
        <f t="shared" si="387"/>
        <v>13</v>
      </c>
      <c r="Z1322" s="99">
        <f>IF(L1322&lt;'Power Curve'!$P$28,'Power Curve'!$Q$28,IF(L1322&gt;'Power Curve'!$P$29,'Power Curve'!$Q$29,INDEX(ReferenceTurbulence,Y1322)+(L1322-INDEX(ReferenceTurbulenceWindSpeed,Y1322))*(INDEX(ReferenceTurbulence,Y1322+1)-INDEX(ReferenceTurbulence,Y1322))/(INDEX(ReferenceTurbulenceWindSpeed,Y1322+1)-INDEX(ReferenceTurbulenceWindSpeed,Y1322))))</f>
        <v>0.12129654022742503</v>
      </c>
      <c r="AA1322" s="100">
        <f t="shared" si="393"/>
        <v>1.6275537428199101</v>
      </c>
      <c r="AB1322" s="29">
        <f t="shared" si="394"/>
        <v>1.2385821543200544</v>
      </c>
      <c r="AG1322" s="40">
        <f t="array" ref="AG1322">SUM(_xlfn.NORM.DIST($AD$3:$AD$1003,$F1322,$AA1322,FALSE)*WindSpeedStep)</f>
        <v>1.0000000000000018</v>
      </c>
      <c r="AH1322" s="40">
        <f t="array" ref="AH1322">SUM(_xlfn.NORM.DIST($AD$3:$AD$1003,$F1322,$AB1322,FALSE)*WindSpeedStep)</f>
        <v>1.0000000000000033</v>
      </c>
      <c r="AJ1322" s="47">
        <f t="shared" si="388"/>
        <v>13</v>
      </c>
      <c r="AK1322" s="83" t="b">
        <f>COUNTIF('Power Curve'!$D$2:$D$31,AJ1322)&gt;0</f>
        <v>1</v>
      </c>
      <c r="AL1322" s="83" t="b">
        <f t="shared" si="389"/>
        <v>0</v>
      </c>
      <c r="AM1322" s="83" t="b">
        <f t="shared" si="395"/>
        <v>1</v>
      </c>
      <c r="AN1322" s="47" t="str">
        <f t="shared" si="390"/>
        <v>Outer</v>
      </c>
      <c r="AO1322" s="48" t="str">
        <f t="shared" si="391"/>
        <v>1.4-1.5</v>
      </c>
      <c r="AP1322" s="49" t="str">
        <f t="shared" si="396"/>
        <v>5-6</v>
      </c>
      <c r="AQ1322" s="49" t="str">
        <f t="shared" si="397"/>
        <v>Feb</v>
      </c>
      <c r="AR1322" s="48" t="str">
        <f t="shared" si="398"/>
        <v>265-275</v>
      </c>
      <c r="AS1322" s="49" t="str">
        <f t="shared" si="392"/>
        <v>HWS-LTI</v>
      </c>
    </row>
    <row r="1323" spans="5:45" x14ac:dyDescent="0.3">
      <c r="E1323" s="15">
        <v>40967.243055555555</v>
      </c>
      <c r="F1323" s="21">
        <v>13.29</v>
      </c>
      <c r="G1323" s="21">
        <v>1977.8900299072241</v>
      </c>
      <c r="H1323" s="42">
        <v>1.1640339910567923</v>
      </c>
      <c r="I1323" s="35">
        <v>271.60000000000002</v>
      </c>
      <c r="J1323" s="43">
        <v>8.8036117381489837E-2</v>
      </c>
      <c r="K1323" s="44">
        <v>0.27205866429998049</v>
      </c>
      <c r="L1323" s="26">
        <f t="shared" si="380"/>
        <v>13.06576488268929</v>
      </c>
      <c r="M1323" s="26">
        <f t="shared" si="381"/>
        <v>1.3774060572653652</v>
      </c>
      <c r="N1323" s="96">
        <f t="shared" si="382"/>
        <v>14</v>
      </c>
      <c r="O1323" s="26">
        <f t="shared" si="383"/>
        <v>7.873755481568788E-2</v>
      </c>
      <c r="P1323" s="3">
        <f>IF(L1323&gt;'Power Curve'!$C$37,0,INDEX(Ci,$N1323,1)*POWER(1-O1323,3)+INDEX(Ci,$N1323,2)*3*O1323*POWER(1-O1323,2)+INDEX(Ci,$N1323,3)*3*POWER(O1323,2)*(1-O1323)+INDEX(Ci,$N1323,4)*POWER(O1323,3))</f>
        <v>1955.3255411863513</v>
      </c>
      <c r="Q1323" s="3">
        <f>MAX(0,MIN(P1323-V1323+W1323,'Power Curve'!$C$39))</f>
        <v>1977.35960341084</v>
      </c>
      <c r="R1323" s="3">
        <f t="shared" si="384"/>
        <v>1977.8900299072241</v>
      </c>
      <c r="S1323" s="3">
        <f t="shared" si="385"/>
        <v>-0.53042649638405237</v>
      </c>
      <c r="T1323" s="3">
        <f t="shared" si="386"/>
        <v>0.53042649638405237</v>
      </c>
      <c r="V1323" s="37">
        <f t="array" ref="V1323">SUM(_xlfn.NORM.DIST($AD$3:$AD$1003,$L1323,$AA1323,FALSE)*WindSpeedStep*$AE$3:$AE$1003)/AG1323</f>
        <v>1946.9392735664585</v>
      </c>
      <c r="W1323" s="37">
        <f t="array" ref="W1323">SUM(_xlfn.NORM.DIST($AD$3:$AD$1003,$L1323,$AB1323,FALSE)*WindSpeedStep*$AE$3:$AE$1003)/AH1323</f>
        <v>1968.9733357909472</v>
      </c>
      <c r="Y1323" s="1">
        <f t="shared" si="387"/>
        <v>13</v>
      </c>
      <c r="Z1323" s="99">
        <f>IF(L1323&lt;'Power Curve'!$P$28,'Power Curve'!$Q$28,IF(L1323&gt;'Power Curve'!$P$29,'Power Curve'!$Q$29,INDEX(ReferenceTurbulence,Y1323)+(L1323-INDEX(ReferenceTurbulenceWindSpeed,Y1323))*(INDEX(ReferenceTurbulence,Y1323+1)-INDEX(ReferenceTurbulence,Y1323))/(INDEX(ReferenceTurbulenceWindSpeed,Y1323+1)-INDEX(ReferenceTurbulenceWindSpeed,Y1323))))</f>
        <v>0.12169192590558402</v>
      </c>
      <c r="AA1323" s="100">
        <f t="shared" si="393"/>
        <v>1.5899980920040067</v>
      </c>
      <c r="AB1323" s="29">
        <f t="shared" si="394"/>
        <v>1.1502592108913821</v>
      </c>
      <c r="AG1323" s="40">
        <f t="array" ref="AG1323">SUM(_xlfn.NORM.DIST($AD$3:$AD$1003,$F1323,$AA1323,FALSE)*WindSpeedStep)</f>
        <v>1.0000000000000031</v>
      </c>
      <c r="AH1323" s="40">
        <f t="array" ref="AH1323">SUM(_xlfn.NORM.DIST($AD$3:$AD$1003,$F1323,$AB1323,FALSE)*WindSpeedStep)</f>
        <v>1.0000000000000038</v>
      </c>
      <c r="AJ1323" s="47">
        <f t="shared" si="388"/>
        <v>13</v>
      </c>
      <c r="AK1323" s="83" t="b">
        <f>COUNTIF('Power Curve'!$D$2:$D$31,AJ1323)&gt;0</f>
        <v>1</v>
      </c>
      <c r="AL1323" s="83" t="b">
        <f t="shared" si="389"/>
        <v>0</v>
      </c>
      <c r="AM1323" s="83" t="b">
        <f t="shared" si="395"/>
        <v>1</v>
      </c>
      <c r="AN1323" s="47" t="str">
        <f t="shared" si="390"/>
        <v>Outer</v>
      </c>
      <c r="AO1323" s="48" t="str">
        <f t="shared" si="391"/>
        <v>1.3-1.4</v>
      </c>
      <c r="AP1323" s="49" t="str">
        <f t="shared" si="396"/>
        <v>5-6</v>
      </c>
      <c r="AQ1323" s="49" t="str">
        <f t="shared" si="397"/>
        <v>Feb</v>
      </c>
      <c r="AR1323" s="48" t="str">
        <f t="shared" si="398"/>
        <v>265-275</v>
      </c>
      <c r="AS1323" s="49" t="str">
        <f t="shared" si="392"/>
        <v>HWS-LTI</v>
      </c>
    </row>
    <row r="1324" spans="5:45" x14ac:dyDescent="0.3">
      <c r="E1324" s="15">
        <v>40967.25</v>
      </c>
      <c r="F1324" s="21">
        <v>12.04</v>
      </c>
      <c r="G1324" s="21">
        <v>1980.9599761962941</v>
      </c>
      <c r="H1324" s="42">
        <v>1.1637562156745562</v>
      </c>
      <c r="I1324" s="35">
        <v>270.2</v>
      </c>
      <c r="J1324" s="43">
        <v>5.3986710963455156E-2</v>
      </c>
      <c r="K1324" s="44">
        <v>0.22826832139223679</v>
      </c>
      <c r="L1324" s="26">
        <f t="shared" si="380"/>
        <v>11.835913844886178</v>
      </c>
      <c r="M1324" s="26">
        <f t="shared" si="381"/>
        <v>1.1873286148500344</v>
      </c>
      <c r="N1324" s="96">
        <f t="shared" si="382"/>
        <v>12</v>
      </c>
      <c r="O1324" s="26">
        <f t="shared" si="383"/>
        <v>0.82411246061795074</v>
      </c>
      <c r="P1324" s="3">
        <f>IF(L1324&gt;'Power Curve'!$C$37,0,INDEX(Ci,$N1324,1)*POWER(1-O1324,3)+INDEX(Ci,$N1324,2)*3*O1324*POWER(1-O1324,2)+INDEX(Ci,$N1324,3)*3*POWER(O1324,2)*(1-O1324)+INDEX(Ci,$N1324,4)*POWER(O1324,3))</f>
        <v>1903.0627924628077</v>
      </c>
      <c r="Q1324" s="3">
        <f>MAX(0,MIN(P1324-V1324+W1324,'Power Curve'!$C$39))</f>
        <v>1980.8708893707076</v>
      </c>
      <c r="R1324" s="3">
        <f t="shared" si="384"/>
        <v>1980.9599761962941</v>
      </c>
      <c r="S1324" s="3">
        <f t="shared" si="385"/>
        <v>-8.9086825586491614E-2</v>
      </c>
      <c r="T1324" s="3">
        <f t="shared" si="386"/>
        <v>8.9086825586491614E-2</v>
      </c>
      <c r="V1324" s="37">
        <f t="array" ref="V1324">SUM(_xlfn.NORM.DIST($AD$3:$AD$1003,$L1324,$AA1324,FALSE)*WindSpeedStep*$AE$3:$AE$1003)/AG1324</f>
        <v>1877.8409447369554</v>
      </c>
      <c r="W1324" s="37">
        <f t="array" ref="W1324">SUM(_xlfn.NORM.DIST($AD$3:$AD$1003,$L1324,$AB1324,FALSE)*WindSpeedStep*$AE$3:$AE$1003)/AH1324</f>
        <v>1955.6490416448553</v>
      </c>
      <c r="Y1324" s="1">
        <f t="shared" si="387"/>
        <v>11</v>
      </c>
      <c r="Z1324" s="99">
        <f>IF(L1324&lt;'Power Curve'!$P$28,'Power Curve'!$Q$28,IF(L1324&gt;'Power Curve'!$P$29,'Power Curve'!$Q$29,INDEX(ReferenceTurbulence,Y1324)+(L1324-INDEX(ReferenceTurbulenceWindSpeed,Y1324))*(INDEX(ReferenceTurbulence,Y1324+1)-INDEX(ReferenceTurbulence,Y1324))/(INDEX(ReferenceTurbulenceWindSpeed,Y1324+1)-INDEX(ReferenceTurbulenceWindSpeed,Y1324))))</f>
        <v>0.11851953010375221</v>
      </c>
      <c r="AA1324" s="100">
        <f t="shared" si="393"/>
        <v>1.402786947244405</v>
      </c>
      <c r="AB1324" s="29">
        <f t="shared" si="394"/>
        <v>0.63898205973222733</v>
      </c>
      <c r="AG1324" s="40">
        <f t="array" ref="AG1324">SUM(_xlfn.NORM.DIST($AD$3:$AD$1003,$F1324,$AA1324,FALSE)*WindSpeedStep)</f>
        <v>1.0000000000000033</v>
      </c>
      <c r="AH1324" s="40">
        <f t="array" ref="AH1324">SUM(_xlfn.NORM.DIST($AD$3:$AD$1003,$F1324,$AB1324,FALSE)*WindSpeedStep)</f>
        <v>1.0000000000000036</v>
      </c>
      <c r="AJ1324" s="47">
        <f t="shared" si="388"/>
        <v>12</v>
      </c>
      <c r="AK1324" s="83" t="b">
        <f>COUNTIF('Power Curve'!$D$2:$D$31,AJ1324)&gt;0</f>
        <v>1</v>
      </c>
      <c r="AL1324" s="83" t="b">
        <f t="shared" si="389"/>
        <v>0</v>
      </c>
      <c r="AM1324" s="83" t="b">
        <f t="shared" si="395"/>
        <v>1</v>
      </c>
      <c r="AN1324" s="47" t="str">
        <f t="shared" si="390"/>
        <v>Outer</v>
      </c>
      <c r="AO1324" s="48" t="str">
        <f t="shared" si="391"/>
        <v>1.1-1.2</v>
      </c>
      <c r="AP1324" s="49" t="str">
        <f t="shared" si="396"/>
        <v>6-7</v>
      </c>
      <c r="AQ1324" s="49" t="str">
        <f t="shared" si="397"/>
        <v>Feb</v>
      </c>
      <c r="AR1324" s="48" t="str">
        <f t="shared" si="398"/>
        <v>265-275</v>
      </c>
      <c r="AS1324" s="49" t="str">
        <f t="shared" si="392"/>
        <v>HWS-LTI</v>
      </c>
    </row>
    <row r="1325" spans="5:45" x14ac:dyDescent="0.3">
      <c r="E1325" s="15">
        <v>40967.256944444445</v>
      </c>
      <c r="F1325" s="21">
        <v>11.23</v>
      </c>
      <c r="G1325" s="21">
        <v>1863.83996582031</v>
      </c>
      <c r="H1325" s="42">
        <v>1.1638194089778917</v>
      </c>
      <c r="I1325" s="35">
        <v>270.60000000000002</v>
      </c>
      <c r="J1325" s="43">
        <v>0.10507569011576134</v>
      </c>
      <c r="K1325" s="44">
        <v>0.2340485694873545</v>
      </c>
      <c r="L1325" s="26">
        <f t="shared" si="380"/>
        <v>11.039843711705071</v>
      </c>
      <c r="M1325" s="26">
        <f t="shared" si="381"/>
        <v>1.0642934095713599</v>
      </c>
      <c r="N1325" s="96">
        <f t="shared" si="382"/>
        <v>12</v>
      </c>
      <c r="O1325" s="26">
        <f t="shared" si="383"/>
        <v>5.7334222827765624E-2</v>
      </c>
      <c r="P1325" s="3">
        <f>IF(L1325&gt;'Power Curve'!$C$37,0,INDEX(Ci,$N1325,1)*POWER(1-O1325,3)+INDEX(Ci,$N1325,2)*3*O1325*POWER(1-O1325,2)+INDEX(Ci,$N1325,3)*3*POWER(O1325,2)*(1-O1325)+INDEX(Ci,$N1325,4)*POWER(O1325,3))</f>
        <v>1786.5723820750884</v>
      </c>
      <c r="Q1325" s="3">
        <f>MAX(0,MIN(P1325-V1325+W1325,'Power Curve'!$C$39))</f>
        <v>1810.663783228495</v>
      </c>
      <c r="R1325" s="3">
        <f t="shared" si="384"/>
        <v>1863.83996582031</v>
      </c>
      <c r="S1325" s="3">
        <f t="shared" si="385"/>
        <v>-53.17618259181495</v>
      </c>
      <c r="T1325" s="3">
        <f t="shared" si="386"/>
        <v>53.17618259181495</v>
      </c>
      <c r="V1325" s="37">
        <f t="array" ref="V1325">SUM(_xlfn.NORM.DIST($AD$3:$AD$1003,$L1325,$AA1325,FALSE)*WindSpeedStep*$AE$3:$AE$1003)/AG1325</f>
        <v>1771.4695479379018</v>
      </c>
      <c r="W1325" s="37">
        <f t="array" ref="W1325">SUM(_xlfn.NORM.DIST($AD$3:$AD$1003,$L1325,$AB1325,FALSE)*WindSpeedStep*$AE$3:$AE$1003)/AH1325</f>
        <v>1795.5609490913084</v>
      </c>
      <c r="Y1325" s="1">
        <f t="shared" si="387"/>
        <v>11</v>
      </c>
      <c r="Z1325" s="99">
        <f>IF(L1325&lt;'Power Curve'!$P$28,'Power Curve'!$Q$28,IF(L1325&gt;'Power Curve'!$P$29,'Power Curve'!$Q$29,INDEX(ReferenceTurbulence,Y1325)+(L1325-INDEX(ReferenceTurbulenceWindSpeed,Y1325))*(INDEX(ReferenceTurbulence,Y1325+1)-INDEX(ReferenceTurbulence,Y1325))/(INDEX(ReferenceTurbulenceWindSpeed,Y1325+1)-INDEX(ReferenceTurbulenceWindSpeed,Y1325))))</f>
        <v>0.11989203678788897</v>
      </c>
      <c r="AA1325" s="100">
        <f t="shared" si="393"/>
        <v>1.3235893484162891</v>
      </c>
      <c r="AB1325" s="29">
        <f t="shared" si="394"/>
        <v>1.1600191967775586</v>
      </c>
      <c r="AG1325" s="40">
        <f t="array" ref="AG1325">SUM(_xlfn.NORM.DIST($AD$3:$AD$1003,$F1325,$AA1325,FALSE)*WindSpeedStep)</f>
        <v>1.000000000000004</v>
      </c>
      <c r="AH1325" s="40">
        <f t="array" ref="AH1325">SUM(_xlfn.NORM.DIST($AD$3:$AD$1003,$F1325,$AB1325,FALSE)*WindSpeedStep)</f>
        <v>1.0000000000000031</v>
      </c>
      <c r="AJ1325" s="47">
        <f t="shared" si="388"/>
        <v>11</v>
      </c>
      <c r="AK1325" s="83" t="b">
        <f>COUNTIF('Power Curve'!$D$2:$D$31,AJ1325)&gt;0</f>
        <v>1</v>
      </c>
      <c r="AL1325" s="83" t="b">
        <f t="shared" si="389"/>
        <v>0</v>
      </c>
      <c r="AM1325" s="83" t="b">
        <f t="shared" si="395"/>
        <v>1</v>
      </c>
      <c r="AN1325" s="47" t="str">
        <f t="shared" si="390"/>
        <v>Inner</v>
      </c>
      <c r="AO1325" s="48" t="str">
        <f t="shared" si="391"/>
        <v>1.0-1.1</v>
      </c>
      <c r="AP1325" s="49" t="str">
        <f t="shared" si="396"/>
        <v>6-7</v>
      </c>
      <c r="AQ1325" s="49" t="str">
        <f t="shared" si="397"/>
        <v>Feb</v>
      </c>
      <c r="AR1325" s="48" t="str">
        <f t="shared" si="398"/>
        <v>265-275</v>
      </c>
      <c r="AS1325" s="49" t="str">
        <f t="shared" si="392"/>
        <v>Inner-TI</v>
      </c>
    </row>
    <row r="1326" spans="5:45" x14ac:dyDescent="0.3">
      <c r="E1326" s="15">
        <v>40967.263888888891</v>
      </c>
      <c r="F1326" s="21">
        <v>10.68</v>
      </c>
      <c r="G1326" s="21">
        <v>1820.230041503911</v>
      </c>
      <c r="H1326" s="42">
        <v>1.1646497167143104</v>
      </c>
      <c r="I1326" s="35">
        <v>271.2</v>
      </c>
      <c r="J1326" s="43">
        <v>8.3333333333333343E-2</v>
      </c>
      <c r="K1326" s="44">
        <v>0.19037635653326662</v>
      </c>
      <c r="L1326" s="26">
        <f t="shared" si="380"/>
        <v>10.501653021090497</v>
      </c>
      <c r="M1326" s="26">
        <f t="shared" si="381"/>
        <v>0.9811143034362837</v>
      </c>
      <c r="N1326" s="96">
        <f t="shared" si="382"/>
        <v>11</v>
      </c>
      <c r="O1326" s="26">
        <f t="shared" si="383"/>
        <v>0.53545166997304938</v>
      </c>
      <c r="P1326" s="3">
        <f>IF(L1326&gt;'Power Curve'!$C$37,0,INDEX(Ci,$N1326,1)*POWER(1-O1326,3)+INDEX(Ci,$N1326,2)*3*O1326*POWER(1-O1326,2)+INDEX(Ci,$N1326,3)*3*POWER(O1326,2)*(1-O1326)+INDEX(Ci,$N1326,4)*POWER(O1326,3))</f>
        <v>1671.4172428399393</v>
      </c>
      <c r="Q1326" s="3">
        <f>MAX(0,MIN(P1326-V1326+W1326,'Power Curve'!$C$39))</f>
        <v>1722.358634876696</v>
      </c>
      <c r="R1326" s="3">
        <f t="shared" si="384"/>
        <v>1820.230041503911</v>
      </c>
      <c r="S1326" s="3">
        <f t="shared" si="385"/>
        <v>-97.871406627215038</v>
      </c>
      <c r="T1326" s="3">
        <f t="shared" si="386"/>
        <v>97.871406627215038</v>
      </c>
      <c r="V1326" s="37">
        <f t="array" ref="V1326">SUM(_xlfn.NORM.DIST($AD$3:$AD$1003,$L1326,$AA1326,FALSE)*WindSpeedStep*$AE$3:$AE$1003)/AG1326</f>
        <v>1662.5126817458608</v>
      </c>
      <c r="W1326" s="37">
        <f t="array" ref="W1326">SUM(_xlfn.NORM.DIST($AD$3:$AD$1003,$L1326,$AB1326,FALSE)*WindSpeedStep*$AE$3:$AE$1003)/AH1326</f>
        <v>1713.4540737826176</v>
      </c>
      <c r="Y1326" s="1">
        <f t="shared" si="387"/>
        <v>10</v>
      </c>
      <c r="Z1326" s="99">
        <f>IF(L1326&lt;'Power Curve'!$P$28,'Power Curve'!$Q$28,IF(L1326&gt;'Power Curve'!$P$29,'Power Curve'!$Q$29,INDEX(ReferenceTurbulence,Y1326)+(L1326-INDEX(ReferenceTurbulenceWindSpeed,Y1326))*(INDEX(ReferenceTurbulence,Y1326+1)-INDEX(ReferenceTurbulence,Y1326))/(INDEX(ReferenceTurbulenceWindSpeed,Y1326+1)-INDEX(ReferenceTurbulenceWindSpeed,Y1326))))</f>
        <v>0.12000686601098336</v>
      </c>
      <c r="AA1326" s="100">
        <f t="shared" si="393"/>
        <v>1.260270466995846</v>
      </c>
      <c r="AB1326" s="29">
        <f t="shared" si="394"/>
        <v>0.8751377517575416</v>
      </c>
      <c r="AG1326" s="40">
        <f t="array" ref="AG1326">SUM(_xlfn.NORM.DIST($AD$3:$AD$1003,$F1326,$AA1326,FALSE)*WindSpeedStep)</f>
        <v>1.0000000000000033</v>
      </c>
      <c r="AH1326" s="40">
        <f t="array" ref="AH1326">SUM(_xlfn.NORM.DIST($AD$3:$AD$1003,$F1326,$AB1326,FALSE)*WindSpeedStep)</f>
        <v>1.0000000000000038</v>
      </c>
      <c r="AJ1326" s="47">
        <f t="shared" si="388"/>
        <v>11</v>
      </c>
      <c r="AK1326" s="83" t="b">
        <f>COUNTIF('Power Curve'!$D$2:$D$31,AJ1326)&gt;0</f>
        <v>1</v>
      </c>
      <c r="AL1326" s="83" t="b">
        <f t="shared" si="389"/>
        <v>0</v>
      </c>
      <c r="AM1326" s="83" t="b">
        <f t="shared" si="395"/>
        <v>1</v>
      </c>
      <c r="AN1326" s="47" t="str">
        <f t="shared" si="390"/>
        <v>Outer</v>
      </c>
      <c r="AO1326" s="48" t="str">
        <f t="shared" si="391"/>
        <v>0.9-1.0</v>
      </c>
      <c r="AP1326" s="49" t="str">
        <f t="shared" si="396"/>
        <v>6-7</v>
      </c>
      <c r="AQ1326" s="49" t="str">
        <f t="shared" si="397"/>
        <v>Feb</v>
      </c>
      <c r="AR1326" s="48" t="str">
        <f t="shared" si="398"/>
        <v>265-275</v>
      </c>
      <c r="AS1326" s="49" t="str">
        <f t="shared" si="392"/>
        <v>HWS-LTI</v>
      </c>
    </row>
    <row r="1327" spans="5:45" x14ac:dyDescent="0.3">
      <c r="E1327" s="15">
        <v>40967.270833333336</v>
      </c>
      <c r="F1327" s="21">
        <v>10.82</v>
      </c>
      <c r="G1327" s="21">
        <v>1864.180007934573</v>
      </c>
      <c r="H1327" s="42">
        <v>1.1641807874751302</v>
      </c>
      <c r="I1327" s="35">
        <v>272.2</v>
      </c>
      <c r="J1327" s="43">
        <v>7.2088724584103508E-2</v>
      </c>
      <c r="K1327" s="44">
        <v>0.18095805028794823</v>
      </c>
      <c r="L1327" s="26">
        <f t="shared" si="380"/>
        <v>10.637887025916578</v>
      </c>
      <c r="M1327" s="26">
        <f t="shared" si="381"/>
        <v>1.0021697080433292</v>
      </c>
      <c r="N1327" s="96">
        <f t="shared" si="382"/>
        <v>11</v>
      </c>
      <c r="O1327" s="26">
        <f t="shared" si="383"/>
        <v>0.6676675559234323</v>
      </c>
      <c r="P1327" s="3">
        <f>IF(L1327&gt;'Power Curve'!$C$37,0,INDEX(Ci,$N1327,1)*POWER(1-O1327,3)+INDEX(Ci,$N1327,2)*3*O1327*POWER(1-O1327,2)+INDEX(Ci,$N1327,3)*3*POWER(O1327,2)*(1-O1327)+INDEX(Ci,$N1327,4)*POWER(O1327,3))</f>
        <v>1704.8621867932086</v>
      </c>
      <c r="Q1327" s="3">
        <f>MAX(0,MIN(P1327-V1327+W1327,'Power Curve'!$C$39))</f>
        <v>1776.2885074897599</v>
      </c>
      <c r="R1327" s="3">
        <f t="shared" si="384"/>
        <v>1864.180007934573</v>
      </c>
      <c r="S1327" s="3">
        <f t="shared" si="385"/>
        <v>-87.891500444813119</v>
      </c>
      <c r="T1327" s="3">
        <f t="shared" si="386"/>
        <v>87.891500444813119</v>
      </c>
      <c r="V1327" s="37">
        <f t="array" ref="V1327">SUM(_xlfn.NORM.DIST($AD$3:$AD$1003,$L1327,$AA1327,FALSE)*WindSpeedStep*$AE$3:$AE$1003)/AG1327</f>
        <v>1693.2514287130225</v>
      </c>
      <c r="W1327" s="37">
        <f t="array" ref="W1327">SUM(_xlfn.NORM.DIST($AD$3:$AD$1003,$L1327,$AB1327,FALSE)*WindSpeedStep*$AE$3:$AE$1003)/AH1327</f>
        <v>1764.6777494095738</v>
      </c>
      <c r="Y1327" s="1">
        <f t="shared" si="387"/>
        <v>10</v>
      </c>
      <c r="Z1327" s="99">
        <f>IF(L1327&lt;'Power Curve'!$P$28,'Power Curve'!$Q$28,IF(L1327&gt;'Power Curve'!$P$29,'Power Curve'!$Q$29,INDEX(ReferenceTurbulence,Y1327)+(L1327-INDEX(ReferenceTurbulenceWindSpeed,Y1327))*(INDEX(ReferenceTurbulence,Y1327+1)-INDEX(ReferenceTurbulence,Y1327))/(INDEX(ReferenceTurbulenceWindSpeed,Y1327+1)-INDEX(ReferenceTurbulenceWindSpeed,Y1327))))</f>
        <v>0.12000339291291076</v>
      </c>
      <c r="AA1327" s="100">
        <f t="shared" si="393"/>
        <v>1.2765825365342229</v>
      </c>
      <c r="AB1327" s="29">
        <f t="shared" si="394"/>
        <v>0.76687170796810822</v>
      </c>
      <c r="AG1327" s="40">
        <f t="array" ref="AG1327">SUM(_xlfn.NORM.DIST($AD$3:$AD$1003,$F1327,$AA1327,FALSE)*WindSpeedStep)</f>
        <v>1.0000000000000038</v>
      </c>
      <c r="AH1327" s="40">
        <f t="array" ref="AH1327">SUM(_xlfn.NORM.DIST($AD$3:$AD$1003,$F1327,$AB1327,FALSE)*WindSpeedStep)</f>
        <v>1.0000000000000038</v>
      </c>
      <c r="AJ1327" s="47">
        <f t="shared" si="388"/>
        <v>11</v>
      </c>
      <c r="AK1327" s="83" t="b">
        <f>COUNTIF('Power Curve'!$D$2:$D$31,AJ1327)&gt;0</f>
        <v>1</v>
      </c>
      <c r="AL1327" s="83" t="b">
        <f t="shared" si="389"/>
        <v>0</v>
      </c>
      <c r="AM1327" s="83" t="b">
        <f t="shared" si="395"/>
        <v>1</v>
      </c>
      <c r="AN1327" s="47" t="str">
        <f t="shared" si="390"/>
        <v>Outer</v>
      </c>
      <c r="AO1327" s="48" t="str">
        <f t="shared" si="391"/>
        <v>1.0-1.1</v>
      </c>
      <c r="AP1327" s="49" t="str">
        <f t="shared" si="396"/>
        <v>6-7</v>
      </c>
      <c r="AQ1327" s="49" t="str">
        <f t="shared" si="397"/>
        <v>Feb</v>
      </c>
      <c r="AR1327" s="48" t="str">
        <f t="shared" si="398"/>
        <v>265-275</v>
      </c>
      <c r="AS1327" s="49" t="str">
        <f t="shared" si="392"/>
        <v>HWS-LTI</v>
      </c>
    </row>
    <row r="1328" spans="5:45" x14ac:dyDescent="0.3">
      <c r="E1328" s="15">
        <v>40967.277777777781</v>
      </c>
      <c r="F1328" s="21">
        <v>12.47</v>
      </c>
      <c r="G1328" s="21">
        <v>1967.0200347900441</v>
      </c>
      <c r="H1328" s="42">
        <v>1.1630313787523006</v>
      </c>
      <c r="I1328" s="35">
        <v>269.8</v>
      </c>
      <c r="J1328" s="43">
        <v>0.12109061748195669</v>
      </c>
      <c r="K1328" s="44">
        <v>0.25819561257435875</v>
      </c>
      <c r="L1328" s="26">
        <f t="shared" si="380"/>
        <v>12.256079460511435</v>
      </c>
      <c r="M1328" s="26">
        <f t="shared" si="381"/>
        <v>1.2522665651822737</v>
      </c>
      <c r="N1328" s="96">
        <f t="shared" si="382"/>
        <v>13</v>
      </c>
      <c r="O1328" s="26">
        <f t="shared" si="383"/>
        <v>0.24456329679629815</v>
      </c>
      <c r="P1328" s="3">
        <f>IF(L1328&gt;'Power Curve'!$C$37,0,INDEX(Ci,$N1328,1)*POWER(1-O1328,3)+INDEX(Ci,$N1328,2)*3*O1328*POWER(1-O1328,2)+INDEX(Ci,$N1328,3)*3*POWER(O1328,2)*(1-O1328)+INDEX(Ci,$N1328,4)*POWER(O1328,3))</f>
        <v>1929.1766558168379</v>
      </c>
      <c r="Q1328" s="3">
        <f>MAX(0,MIN(P1328-V1328+W1328,'Power Curve'!$C$39))</f>
        <v>1926.5953814545694</v>
      </c>
      <c r="R1328" s="3">
        <f t="shared" si="384"/>
        <v>1967.0200347900441</v>
      </c>
      <c r="S1328" s="3">
        <f t="shared" si="385"/>
        <v>-40.424653335474659</v>
      </c>
      <c r="T1328" s="3">
        <f t="shared" si="386"/>
        <v>40.424653335474659</v>
      </c>
      <c r="V1328" s="37">
        <f t="array" ref="V1328">SUM(_xlfn.NORM.DIST($AD$3:$AD$1003,$L1328,$AA1328,FALSE)*WindSpeedStep*$AE$3:$AE$1003)/AG1328</f>
        <v>1910.7425248123484</v>
      </c>
      <c r="W1328" s="37">
        <f t="array" ref="W1328">SUM(_xlfn.NORM.DIST($AD$3:$AD$1003,$L1328,$AB1328,FALSE)*WindSpeedStep*$AE$3:$AE$1003)/AH1328</f>
        <v>1908.1612504500799</v>
      </c>
      <c r="Y1328" s="1">
        <f t="shared" si="387"/>
        <v>12</v>
      </c>
      <c r="Z1328" s="99">
        <f>IF(L1328&lt;'Power Curve'!$P$28,'Power Curve'!$Q$28,IF(L1328&gt;'Power Curve'!$P$29,'Power Curve'!$Q$29,INDEX(ReferenceTurbulence,Y1328)+(L1328-INDEX(ReferenceTurbulenceWindSpeed,Y1328))*(INDEX(ReferenceTurbulence,Y1328+1)-INDEX(ReferenceTurbulence,Y1328))/(INDEX(ReferenceTurbulenceWindSpeed,Y1328+1)-INDEX(ReferenceTurbulenceWindSpeed,Y1328))))</f>
        <v>0.11907837922394057</v>
      </c>
      <c r="AA1328" s="100">
        <f t="shared" si="393"/>
        <v>1.4594340777975296</v>
      </c>
      <c r="AB1328" s="29">
        <f t="shared" si="394"/>
        <v>1.4840962297812563</v>
      </c>
      <c r="AG1328" s="40">
        <f t="array" ref="AG1328">SUM(_xlfn.NORM.DIST($AD$3:$AD$1003,$F1328,$AA1328,FALSE)*WindSpeedStep)</f>
        <v>1.0000000000000027</v>
      </c>
      <c r="AH1328" s="40">
        <f t="array" ref="AH1328">SUM(_xlfn.NORM.DIST($AD$3:$AD$1003,$F1328,$AB1328,FALSE)*WindSpeedStep)</f>
        <v>1.0000000000000031</v>
      </c>
      <c r="AJ1328" s="47">
        <f t="shared" si="388"/>
        <v>12</v>
      </c>
      <c r="AK1328" s="83" t="b">
        <f>COUNTIF('Power Curve'!$D$2:$D$31,AJ1328)&gt;0</f>
        <v>1</v>
      </c>
      <c r="AL1328" s="83" t="b">
        <f t="shared" si="389"/>
        <v>0</v>
      </c>
      <c r="AM1328" s="83" t="b">
        <f t="shared" si="395"/>
        <v>1</v>
      </c>
      <c r="AN1328" s="47" t="str">
        <f t="shared" si="390"/>
        <v>Inner</v>
      </c>
      <c r="AO1328" s="48" t="str">
        <f t="shared" si="391"/>
        <v>1.2-1.3</v>
      </c>
      <c r="AP1328" s="49" t="str">
        <f t="shared" si="396"/>
        <v>6-7</v>
      </c>
      <c r="AQ1328" s="49" t="str">
        <f t="shared" si="397"/>
        <v>Feb</v>
      </c>
      <c r="AR1328" s="48" t="str">
        <f t="shared" si="398"/>
        <v>265-275</v>
      </c>
      <c r="AS1328" s="49" t="str">
        <f t="shared" si="392"/>
        <v>Inner-TI</v>
      </c>
    </row>
    <row r="1329" spans="5:45" x14ac:dyDescent="0.3">
      <c r="E1329" s="15">
        <v>40967.284722222219</v>
      </c>
      <c r="F1329" s="21">
        <v>12.46</v>
      </c>
      <c r="G1329" s="21">
        <v>1958.450012207029</v>
      </c>
      <c r="H1329" s="42">
        <v>1.1628395831559246</v>
      </c>
      <c r="I1329" s="35">
        <v>270.8</v>
      </c>
      <c r="J1329" s="43">
        <v>8.26645264847512E-2</v>
      </c>
      <c r="K1329" s="44">
        <v>0.2049377658454343</v>
      </c>
      <c r="L1329" s="26">
        <f t="shared" si="380"/>
        <v>12.245577794910822</v>
      </c>
      <c r="M1329" s="26">
        <f t="shared" si="381"/>
        <v>1.2506434989107431</v>
      </c>
      <c r="N1329" s="96">
        <f t="shared" si="382"/>
        <v>13</v>
      </c>
      <c r="O1329" s="26">
        <f t="shared" si="383"/>
        <v>0.23375199309321712</v>
      </c>
      <c r="P1329" s="3">
        <f>IF(L1329&gt;'Power Curve'!$C$37,0,INDEX(Ci,$N1329,1)*POWER(1-O1329,3)+INDEX(Ci,$N1329,2)*3*O1329*POWER(1-O1329,2)+INDEX(Ci,$N1329,3)*3*POWER(O1329,2)*(1-O1329)+INDEX(Ci,$N1329,4)*POWER(O1329,3))</f>
        <v>1928.7106946664148</v>
      </c>
      <c r="Q1329" s="3">
        <f>MAX(0,MIN(P1329-V1329+W1329,'Power Curve'!$C$39))</f>
        <v>1968.7211123243042</v>
      </c>
      <c r="R1329" s="3">
        <f t="shared" si="384"/>
        <v>1958.450012207029</v>
      </c>
      <c r="S1329" s="3">
        <f t="shared" si="385"/>
        <v>10.271100117275182</v>
      </c>
      <c r="T1329" s="3">
        <f t="shared" si="386"/>
        <v>10.271100117275182</v>
      </c>
      <c r="V1329" s="37">
        <f t="array" ref="V1329">SUM(_xlfn.NORM.DIST($AD$3:$AD$1003,$L1329,$AA1329,FALSE)*WindSpeedStep*$AE$3:$AE$1003)/AG1329</f>
        <v>1910.0878651893208</v>
      </c>
      <c r="W1329" s="37">
        <f t="array" ref="W1329">SUM(_xlfn.NORM.DIST($AD$3:$AD$1003,$L1329,$AB1329,FALSE)*WindSpeedStep*$AE$3:$AE$1003)/AH1329</f>
        <v>1950.0982828472102</v>
      </c>
      <c r="Y1329" s="1">
        <f t="shared" si="387"/>
        <v>12</v>
      </c>
      <c r="Z1329" s="99">
        <f>IF(L1329&lt;'Power Curve'!$P$28,'Power Curve'!$Q$28,IF(L1329&gt;'Power Curve'!$P$29,'Power Curve'!$Q$29,INDEX(ReferenceTurbulence,Y1329)+(L1329-INDEX(ReferenceTurbulenceWindSpeed,Y1329))*(INDEX(ReferenceTurbulence,Y1329+1)-INDEX(ReferenceTurbulence,Y1329))/(INDEX(ReferenceTurbulenceWindSpeed,Y1329+1)-INDEX(ReferenceTurbulenceWindSpeed,Y1329))))</f>
        <v>0.11903975675251714</v>
      </c>
      <c r="AA1329" s="100">
        <f t="shared" si="393"/>
        <v>1.4577106020002095</v>
      </c>
      <c r="AB1329" s="29">
        <f t="shared" si="394"/>
        <v>1.0122748899484868</v>
      </c>
      <c r="AG1329" s="40">
        <f t="array" ref="AG1329">SUM(_xlfn.NORM.DIST($AD$3:$AD$1003,$F1329,$AA1329,FALSE)*WindSpeedStep)</f>
        <v>1.0000000000000033</v>
      </c>
      <c r="AH1329" s="40">
        <f t="array" ref="AH1329">SUM(_xlfn.NORM.DIST($AD$3:$AD$1003,$F1329,$AB1329,FALSE)*WindSpeedStep)</f>
        <v>1.0000000000000038</v>
      </c>
      <c r="AJ1329" s="47">
        <f t="shared" si="388"/>
        <v>12</v>
      </c>
      <c r="AK1329" s="83" t="b">
        <f>COUNTIF('Power Curve'!$D$2:$D$31,AJ1329)&gt;0</f>
        <v>1</v>
      </c>
      <c r="AL1329" s="83" t="b">
        <f t="shared" si="389"/>
        <v>0</v>
      </c>
      <c r="AM1329" s="83" t="b">
        <f t="shared" si="395"/>
        <v>1</v>
      </c>
      <c r="AN1329" s="47" t="str">
        <f t="shared" si="390"/>
        <v>Outer</v>
      </c>
      <c r="AO1329" s="48" t="str">
        <f t="shared" si="391"/>
        <v>1.2-1.3</v>
      </c>
      <c r="AP1329" s="49" t="str">
        <f t="shared" si="396"/>
        <v>6-7</v>
      </c>
      <c r="AQ1329" s="49" t="str">
        <f t="shared" si="397"/>
        <v>Feb</v>
      </c>
      <c r="AR1329" s="48" t="str">
        <f t="shared" si="398"/>
        <v>265-275</v>
      </c>
      <c r="AS1329" s="49" t="str">
        <f t="shared" si="392"/>
        <v>HWS-LTI</v>
      </c>
    </row>
    <row r="1330" spans="5:45" x14ac:dyDescent="0.3">
      <c r="E1330" s="15">
        <v>40967.291666666664</v>
      </c>
      <c r="F1330" s="21">
        <v>12.03</v>
      </c>
      <c r="G1330" s="21">
        <v>1912.56994628906</v>
      </c>
      <c r="H1330" s="42">
        <v>1.1632429432390048</v>
      </c>
      <c r="I1330" s="35">
        <v>271.5</v>
      </c>
      <c r="J1330" s="43">
        <v>0.11305070656691606</v>
      </c>
      <c r="K1330" s="44">
        <v>0.26933948288096327</v>
      </c>
      <c r="L1330" s="26">
        <f t="shared" si="380"/>
        <v>11.824344472236289</v>
      </c>
      <c r="M1330" s="26">
        <f t="shared" si="381"/>
        <v>1.1855405310121989</v>
      </c>
      <c r="N1330" s="96">
        <f t="shared" si="382"/>
        <v>12</v>
      </c>
      <c r="O1330" s="26">
        <f t="shared" si="383"/>
        <v>0.81296879022628454</v>
      </c>
      <c r="P1330" s="3">
        <f>IF(L1330&gt;'Power Curve'!$C$37,0,INDEX(Ci,$N1330,1)*POWER(1-O1330,3)+INDEX(Ci,$N1330,2)*3*O1330*POWER(1-O1330,2)+INDEX(Ci,$N1330,3)*3*POWER(O1330,2)*(1-O1330)+INDEX(Ci,$N1330,4)*POWER(O1330,3))</f>
        <v>1901.9501486321674</v>
      </c>
      <c r="Q1330" s="3">
        <f>MAX(0,MIN(P1330-V1330+W1330,'Power Curve'!$C$39))</f>
        <v>1910.0351656575253</v>
      </c>
      <c r="R1330" s="3">
        <f t="shared" si="384"/>
        <v>1912.56994628906</v>
      </c>
      <c r="S1330" s="3">
        <f t="shared" si="385"/>
        <v>-2.5347806315346588</v>
      </c>
      <c r="T1330" s="3">
        <f t="shared" si="386"/>
        <v>2.5347806315346588</v>
      </c>
      <c r="V1330" s="37">
        <f t="array" ref="V1330">SUM(_xlfn.NORM.DIST($AD$3:$AD$1003,$L1330,$AA1330,FALSE)*WindSpeedStep*$AE$3:$AE$1003)/AG1330</f>
        <v>1876.7079714975594</v>
      </c>
      <c r="W1330" s="37">
        <f t="array" ref="W1330">SUM(_xlfn.NORM.DIST($AD$3:$AD$1003,$L1330,$AB1330,FALSE)*WindSpeedStep*$AE$3:$AE$1003)/AH1330</f>
        <v>1884.7929885229173</v>
      </c>
      <c r="Y1330" s="1">
        <f t="shared" si="387"/>
        <v>11</v>
      </c>
      <c r="Z1330" s="99">
        <f>IF(L1330&lt;'Power Curve'!$P$28,'Power Curve'!$Q$28,IF(L1330&gt;'Power Curve'!$P$29,'Power Curve'!$Q$29,INDEX(ReferenceTurbulence,Y1330)+(L1330-INDEX(ReferenceTurbulenceWindSpeed,Y1330))*(INDEX(ReferenceTurbulence,Y1330+1)-INDEX(ReferenceTurbulence,Y1330))/(INDEX(ReferenceTurbulenceWindSpeed,Y1330+1)-INDEX(ReferenceTurbulenceWindSpeed,Y1330))))</f>
        <v>0.11853947689063866</v>
      </c>
      <c r="AA1330" s="100">
        <f t="shared" si="393"/>
        <v>1.4016516083136046</v>
      </c>
      <c r="AB1330" s="29">
        <f t="shared" si="394"/>
        <v>1.3367504972769206</v>
      </c>
      <c r="AG1330" s="40">
        <f t="array" ref="AG1330">SUM(_xlfn.NORM.DIST($AD$3:$AD$1003,$F1330,$AA1330,FALSE)*WindSpeedStep)</f>
        <v>1.0000000000000031</v>
      </c>
      <c r="AH1330" s="40">
        <f t="array" ref="AH1330">SUM(_xlfn.NORM.DIST($AD$3:$AD$1003,$F1330,$AB1330,FALSE)*WindSpeedStep)</f>
        <v>1.0000000000000033</v>
      </c>
      <c r="AJ1330" s="47">
        <f t="shared" si="388"/>
        <v>12</v>
      </c>
      <c r="AK1330" s="83" t="b">
        <f>COUNTIF('Power Curve'!$D$2:$D$31,AJ1330)&gt;0</f>
        <v>1</v>
      </c>
      <c r="AL1330" s="83" t="b">
        <f t="shared" si="389"/>
        <v>0</v>
      </c>
      <c r="AM1330" s="83" t="b">
        <f t="shared" si="395"/>
        <v>1</v>
      </c>
      <c r="AN1330" s="47" t="str">
        <f t="shared" si="390"/>
        <v>Inner</v>
      </c>
      <c r="AO1330" s="48" t="str">
        <f t="shared" si="391"/>
        <v>1.1-1.2</v>
      </c>
      <c r="AP1330" s="49" t="str">
        <f t="shared" si="396"/>
        <v>7-8</v>
      </c>
      <c r="AQ1330" s="49" t="str">
        <f t="shared" si="397"/>
        <v>Feb</v>
      </c>
      <c r="AR1330" s="48" t="str">
        <f t="shared" si="398"/>
        <v>265-275</v>
      </c>
      <c r="AS1330" s="49" t="str">
        <f t="shared" si="392"/>
        <v>Inner-TI</v>
      </c>
    </row>
    <row r="1331" spans="5:45" x14ac:dyDescent="0.3">
      <c r="E1331" s="15">
        <v>40967.298611111109</v>
      </c>
      <c r="F1331" s="21">
        <v>11.89</v>
      </c>
      <c r="G1331" s="21">
        <v>1932.929992675779</v>
      </c>
      <c r="H1331" s="42">
        <v>1.1635612910614566</v>
      </c>
      <c r="I1331" s="35">
        <v>273.10000000000002</v>
      </c>
      <c r="J1331" s="43">
        <v>0.12026913372582</v>
      </c>
      <c r="K1331" s="44">
        <v>0.20181123682472732</v>
      </c>
      <c r="L1331" s="26">
        <f t="shared" si="380"/>
        <v>11.687803819805803</v>
      </c>
      <c r="M1331" s="26">
        <f t="shared" si="381"/>
        <v>1.1644377330293896</v>
      </c>
      <c r="N1331" s="96">
        <f t="shared" si="382"/>
        <v>12</v>
      </c>
      <c r="O1331" s="26">
        <f t="shared" si="383"/>
        <v>0.68145223597621807</v>
      </c>
      <c r="P1331" s="3">
        <f>IF(L1331&gt;'Power Curve'!$C$37,0,INDEX(Ci,$N1331,1)*POWER(1-O1331,3)+INDEX(Ci,$N1331,2)*3*O1331*POWER(1-O1331,2)+INDEX(Ci,$N1331,3)*3*POWER(O1331,2)*(1-O1331)+INDEX(Ci,$N1331,4)*POWER(O1331,3))</f>
        <v>1887.0666044604025</v>
      </c>
      <c r="Q1331" s="3">
        <f>MAX(0,MIN(P1331-V1331+W1331,'Power Curve'!$C$39))</f>
        <v>1884.7672924085607</v>
      </c>
      <c r="R1331" s="3">
        <f t="shared" si="384"/>
        <v>1932.929992675779</v>
      </c>
      <c r="S1331" s="3">
        <f t="shared" si="385"/>
        <v>-48.16270026721827</v>
      </c>
      <c r="T1331" s="3">
        <f t="shared" si="386"/>
        <v>48.16270026721827</v>
      </c>
      <c r="V1331" s="37">
        <f t="array" ref="V1331">SUM(_xlfn.NORM.DIST($AD$3:$AD$1003,$L1331,$AA1331,FALSE)*WindSpeedStep*$AE$3:$AE$1003)/AG1331</f>
        <v>1862.5117365991055</v>
      </c>
      <c r="W1331" s="37">
        <f t="array" ref="W1331">SUM(_xlfn.NORM.DIST($AD$3:$AD$1003,$L1331,$AB1331,FALSE)*WindSpeedStep*$AE$3:$AE$1003)/AH1331</f>
        <v>1860.2124245472637</v>
      </c>
      <c r="Y1331" s="1">
        <f t="shared" si="387"/>
        <v>11</v>
      </c>
      <c r="Z1331" s="99">
        <f>IF(L1331&lt;'Power Curve'!$P$28,'Power Curve'!$Q$28,IF(L1331&gt;'Power Curve'!$P$29,'Power Curve'!$Q$29,INDEX(ReferenceTurbulence,Y1331)+(L1331-INDEX(ReferenceTurbulenceWindSpeed,Y1331))*(INDEX(ReferenceTurbulence,Y1331+1)-INDEX(ReferenceTurbulence,Y1331))/(INDEX(ReferenceTurbulenceWindSpeed,Y1331+1)-INDEX(ReferenceTurbulenceWindSpeed,Y1331))))</f>
        <v>0.11877488700126344</v>
      </c>
      <c r="AA1331" s="100">
        <f t="shared" si="393"/>
        <v>1.3882175779903694</v>
      </c>
      <c r="AB1331" s="29">
        <f t="shared" si="394"/>
        <v>1.4056820405653738</v>
      </c>
      <c r="AG1331" s="40">
        <f t="array" ref="AG1331">SUM(_xlfn.NORM.DIST($AD$3:$AD$1003,$F1331,$AA1331,FALSE)*WindSpeedStep)</f>
        <v>1.0000000000000036</v>
      </c>
      <c r="AH1331" s="40">
        <f t="array" ref="AH1331">SUM(_xlfn.NORM.DIST($AD$3:$AD$1003,$F1331,$AB1331,FALSE)*WindSpeedStep)</f>
        <v>1.0000000000000044</v>
      </c>
      <c r="AJ1331" s="47">
        <f t="shared" si="388"/>
        <v>12</v>
      </c>
      <c r="AK1331" s="83" t="b">
        <f>COUNTIF('Power Curve'!$D$2:$D$31,AJ1331)&gt;0</f>
        <v>1</v>
      </c>
      <c r="AL1331" s="83" t="b">
        <f t="shared" si="389"/>
        <v>0</v>
      </c>
      <c r="AM1331" s="83" t="b">
        <f t="shared" si="395"/>
        <v>1</v>
      </c>
      <c r="AN1331" s="47" t="str">
        <f t="shared" si="390"/>
        <v>Inner</v>
      </c>
      <c r="AO1331" s="48" t="str">
        <f t="shared" si="391"/>
        <v>1.1-1.2</v>
      </c>
      <c r="AP1331" s="49" t="str">
        <f t="shared" si="396"/>
        <v>7-8</v>
      </c>
      <c r="AQ1331" s="49" t="str">
        <f t="shared" si="397"/>
        <v>Feb</v>
      </c>
      <c r="AR1331" s="48" t="str">
        <f t="shared" si="398"/>
        <v>265-275</v>
      </c>
      <c r="AS1331" s="49" t="str">
        <f t="shared" si="392"/>
        <v>Inner-TI</v>
      </c>
    </row>
    <row r="1332" spans="5:45" x14ac:dyDescent="0.3">
      <c r="E1332" s="15">
        <v>40967.305555555555</v>
      </c>
      <c r="F1332" s="21">
        <v>11.7</v>
      </c>
      <c r="G1332" s="21">
        <v>1896.710006713867</v>
      </c>
      <c r="H1332" s="42">
        <v>1.1640072852630698</v>
      </c>
      <c r="I1332" s="35">
        <v>274.10000000000002</v>
      </c>
      <c r="J1332" s="43">
        <v>8.8034188034188041E-2</v>
      </c>
      <c r="K1332" s="44">
        <v>0.22765156331728098</v>
      </c>
      <c r="L1332" s="26">
        <f t="shared" si="380"/>
        <v>11.502504142352787</v>
      </c>
      <c r="M1332" s="26">
        <f t="shared" si="381"/>
        <v>1.1357990705507444</v>
      </c>
      <c r="N1332" s="96">
        <f t="shared" si="382"/>
        <v>12</v>
      </c>
      <c r="O1332" s="26">
        <f t="shared" si="383"/>
        <v>0.50297077533814094</v>
      </c>
      <c r="P1332" s="3">
        <f>IF(L1332&gt;'Power Curve'!$C$37,0,INDEX(Ci,$N1332,1)*POWER(1-O1332,3)+INDEX(Ci,$N1332,2)*3*O1332*POWER(1-O1332,2)+INDEX(Ci,$N1332,3)*3*POWER(O1332,2)*(1-O1332)+INDEX(Ci,$N1332,4)*POWER(O1332,3))</f>
        <v>1862.3976245881308</v>
      </c>
      <c r="Q1332" s="3">
        <f>MAX(0,MIN(P1332-V1332+W1332,'Power Curve'!$C$39))</f>
        <v>1910.9034300652318</v>
      </c>
      <c r="R1332" s="3">
        <f t="shared" si="384"/>
        <v>1896.710006713867</v>
      </c>
      <c r="S1332" s="3">
        <f t="shared" si="385"/>
        <v>14.1934233513648</v>
      </c>
      <c r="T1332" s="3">
        <f t="shared" si="386"/>
        <v>14.1934233513648</v>
      </c>
      <c r="V1332" s="37">
        <f t="array" ref="V1332">SUM(_xlfn.NORM.DIST($AD$3:$AD$1003,$L1332,$AA1332,FALSE)*WindSpeedStep*$AE$3:$AE$1003)/AG1332</f>
        <v>1840.6627839997493</v>
      </c>
      <c r="W1332" s="37">
        <f t="array" ref="W1332">SUM(_xlfn.NORM.DIST($AD$3:$AD$1003,$L1332,$AB1332,FALSE)*WindSpeedStep*$AE$3:$AE$1003)/AH1332</f>
        <v>1889.1685894768502</v>
      </c>
      <c r="Y1332" s="1">
        <f t="shared" si="387"/>
        <v>11</v>
      </c>
      <c r="Z1332" s="99">
        <f>IF(L1332&lt;'Power Curve'!$P$28,'Power Curve'!$Q$28,IF(L1332&gt;'Power Curve'!$P$29,'Power Curve'!$Q$29,INDEX(ReferenceTurbulence,Y1332)+(L1332-INDEX(ReferenceTurbulenceWindSpeed,Y1332))*(INDEX(ReferenceTurbulence,Y1332+1)-INDEX(ReferenceTurbulence,Y1332))/(INDEX(ReferenceTurbulenceWindSpeed,Y1332+1)-INDEX(ReferenceTurbulenceWindSpeed,Y1332))))</f>
        <v>0.11909436267968937</v>
      </c>
      <c r="AA1332" s="100">
        <f t="shared" si="393"/>
        <v>1.3698834000539921</v>
      </c>
      <c r="AB1332" s="29">
        <f t="shared" si="394"/>
        <v>1.0126136125319121</v>
      </c>
      <c r="AG1332" s="40">
        <f t="array" ref="AG1332">SUM(_xlfn.NORM.DIST($AD$3:$AD$1003,$F1332,$AA1332,FALSE)*WindSpeedStep)</f>
        <v>1.0000000000000029</v>
      </c>
      <c r="AH1332" s="40">
        <f t="array" ref="AH1332">SUM(_xlfn.NORM.DIST($AD$3:$AD$1003,$F1332,$AB1332,FALSE)*WindSpeedStep)</f>
        <v>1.0000000000000033</v>
      </c>
      <c r="AJ1332" s="47">
        <f t="shared" si="388"/>
        <v>12</v>
      </c>
      <c r="AK1332" s="83" t="b">
        <f>COUNTIF('Power Curve'!$D$2:$D$31,AJ1332)&gt;0</f>
        <v>1</v>
      </c>
      <c r="AL1332" s="83" t="b">
        <f t="shared" si="389"/>
        <v>0</v>
      </c>
      <c r="AM1332" s="83" t="b">
        <f t="shared" si="395"/>
        <v>1</v>
      </c>
      <c r="AN1332" s="47" t="str">
        <f t="shared" si="390"/>
        <v>Outer</v>
      </c>
      <c r="AO1332" s="48" t="str">
        <f t="shared" si="391"/>
        <v>1.1-1.2</v>
      </c>
      <c r="AP1332" s="49" t="str">
        <f t="shared" si="396"/>
        <v>7-8</v>
      </c>
      <c r="AQ1332" s="49" t="str">
        <f t="shared" si="397"/>
        <v>Feb</v>
      </c>
      <c r="AR1332" s="48" t="str">
        <f t="shared" si="398"/>
        <v>265-275</v>
      </c>
      <c r="AS1332" s="49" t="str">
        <f t="shared" si="392"/>
        <v>HWS-LTI</v>
      </c>
    </row>
    <row r="1333" spans="5:45" x14ac:dyDescent="0.3">
      <c r="E1333" s="15">
        <v>40967.3125</v>
      </c>
      <c r="F1333" s="21">
        <v>11.09</v>
      </c>
      <c r="G1333" s="21">
        <v>1777.6299896240259</v>
      </c>
      <c r="H1333" s="42">
        <v>1.1640072852630698</v>
      </c>
      <c r="I1333" s="35">
        <v>277.39999999999998</v>
      </c>
      <c r="J1333" s="43">
        <v>8.5662759242560865E-2</v>
      </c>
      <c r="K1333" s="44">
        <v>0.23126946283465424</v>
      </c>
      <c r="L1333" s="26">
        <f t="shared" si="380"/>
        <v>10.902800934930976</v>
      </c>
      <c r="M1333" s="26">
        <f t="shared" si="381"/>
        <v>1.043113006652608</v>
      </c>
      <c r="N1333" s="96">
        <f t="shared" si="382"/>
        <v>11</v>
      </c>
      <c r="O1333" s="26">
        <f t="shared" si="383"/>
        <v>0.92476802966809291</v>
      </c>
      <c r="P1333" s="3">
        <f>IF(L1333&gt;'Power Curve'!$C$37,0,INDEX(Ci,$N1333,1)*POWER(1-O1333,3)+INDEX(Ci,$N1333,2)*3*O1333*POWER(1-O1333,2)+INDEX(Ci,$N1333,3)*3*POWER(O1333,2)*(1-O1333)+INDEX(Ci,$N1333,4)*POWER(O1333,3))</f>
        <v>1761.8549144539613</v>
      </c>
      <c r="Q1333" s="3">
        <f>MAX(0,MIN(P1333-V1333+W1333,'Power Curve'!$C$39))</f>
        <v>1817.1958402353193</v>
      </c>
      <c r="R1333" s="3">
        <f t="shared" si="384"/>
        <v>1777.6299896240259</v>
      </c>
      <c r="S1333" s="3">
        <f t="shared" si="385"/>
        <v>39.565850611293399</v>
      </c>
      <c r="T1333" s="3">
        <f t="shared" si="386"/>
        <v>39.565850611293399</v>
      </c>
      <c r="V1333" s="37">
        <f t="array" ref="V1333">SUM(_xlfn.NORM.DIST($AD$3:$AD$1003,$L1333,$AA1333,FALSE)*WindSpeedStep*$AE$3:$AE$1003)/AG1333</f>
        <v>1746.7851837583821</v>
      </c>
      <c r="W1333" s="37">
        <f t="array" ref="W1333">SUM(_xlfn.NORM.DIST($AD$3:$AD$1003,$L1333,$AB1333,FALSE)*WindSpeedStep*$AE$3:$AE$1003)/AH1333</f>
        <v>1802.1261095397401</v>
      </c>
      <c r="Y1333" s="1">
        <f t="shared" si="387"/>
        <v>10</v>
      </c>
      <c r="Z1333" s="99">
        <f>IF(L1333&lt;'Power Curve'!$P$28,'Power Curve'!$Q$28,IF(L1333&gt;'Power Curve'!$P$29,'Power Curve'!$Q$29,INDEX(ReferenceTurbulence,Y1333)+(L1333-INDEX(ReferenceTurbulenceWindSpeed,Y1333))*(INDEX(ReferenceTurbulence,Y1333+1)-INDEX(ReferenceTurbulence,Y1333))/(INDEX(ReferenceTurbulenceWindSpeed,Y1333+1)-INDEX(ReferenceTurbulenceWindSpeed,Y1333))))</f>
        <v>0.11999663929814343</v>
      </c>
      <c r="AA1333" s="100">
        <f t="shared" si="393"/>
        <v>1.3082994711283733</v>
      </c>
      <c r="AB1333" s="29">
        <f t="shared" si="394"/>
        <v>0.93396401155855968</v>
      </c>
      <c r="AG1333" s="40">
        <f t="array" ref="AG1333">SUM(_xlfn.NORM.DIST($AD$3:$AD$1003,$F1333,$AA1333,FALSE)*WindSpeedStep)</f>
        <v>1.0000000000000036</v>
      </c>
      <c r="AH1333" s="40">
        <f t="array" ref="AH1333">SUM(_xlfn.NORM.DIST($AD$3:$AD$1003,$F1333,$AB1333,FALSE)*WindSpeedStep)</f>
        <v>1.0000000000000036</v>
      </c>
      <c r="AJ1333" s="47">
        <f t="shared" si="388"/>
        <v>11</v>
      </c>
      <c r="AK1333" s="83" t="b">
        <f>COUNTIF('Power Curve'!$D$2:$D$31,AJ1333)&gt;0</f>
        <v>1</v>
      </c>
      <c r="AL1333" s="83" t="b">
        <f t="shared" si="389"/>
        <v>0</v>
      </c>
      <c r="AM1333" s="83" t="b">
        <f t="shared" si="395"/>
        <v>1</v>
      </c>
      <c r="AN1333" s="47" t="str">
        <f t="shared" si="390"/>
        <v>Outer</v>
      </c>
      <c r="AO1333" s="48" t="str">
        <f t="shared" si="391"/>
        <v>1.0-1.1</v>
      </c>
      <c r="AP1333" s="49" t="str">
        <f t="shared" si="396"/>
        <v>7-8</v>
      </c>
      <c r="AQ1333" s="49" t="str">
        <f t="shared" si="397"/>
        <v>Feb</v>
      </c>
      <c r="AR1333" s="48" t="str">
        <f t="shared" si="398"/>
        <v>275-285</v>
      </c>
      <c r="AS1333" s="49" t="str">
        <f t="shared" si="392"/>
        <v>HWS-LTI</v>
      </c>
    </row>
    <row r="1334" spans="5:45" x14ac:dyDescent="0.3">
      <c r="E1334" s="15">
        <v>40967.319444444445</v>
      </c>
      <c r="F1334" s="21">
        <v>10.45</v>
      </c>
      <c r="G1334" s="21">
        <v>1627.4300231933589</v>
      </c>
      <c r="H1334" s="42">
        <v>1.1646440507364086</v>
      </c>
      <c r="I1334" s="35">
        <v>277.89999999999998</v>
      </c>
      <c r="J1334" s="43">
        <v>0.12344497607655504</v>
      </c>
      <c r="K1334" s="44">
        <v>0.20420473212433152</v>
      </c>
      <c r="L1334" s="26">
        <f t="shared" si="380"/>
        <v>10.275477163489604</v>
      </c>
      <c r="M1334" s="26">
        <f t="shared" si="381"/>
        <v>0.94615809554815866</v>
      </c>
      <c r="N1334" s="96">
        <f t="shared" si="382"/>
        <v>11</v>
      </c>
      <c r="O1334" s="26">
        <f t="shared" si="383"/>
        <v>0.31594669813091764</v>
      </c>
      <c r="P1334" s="3">
        <f>IF(L1334&gt;'Power Curve'!$C$37,0,INDEX(Ci,$N1334,1)*POWER(1-O1334,3)+INDEX(Ci,$N1334,2)*3*O1334*POWER(1-O1334,2)+INDEX(Ci,$N1334,3)*3*POWER(O1334,2)*(1-O1334)+INDEX(Ci,$N1334,4)*POWER(O1334,3))</f>
        <v>1611.3517296323844</v>
      </c>
      <c r="Q1334" s="3">
        <f>MAX(0,MIN(P1334-V1334+W1334,'Power Curve'!$C$39))</f>
        <v>1607.2839511585946</v>
      </c>
      <c r="R1334" s="3">
        <f t="shared" si="384"/>
        <v>1627.4300231933589</v>
      </c>
      <c r="S1334" s="3">
        <f t="shared" si="385"/>
        <v>-20.146072034764302</v>
      </c>
      <c r="T1334" s="3">
        <f t="shared" si="386"/>
        <v>20.146072034764302</v>
      </c>
      <c r="V1334" s="37">
        <f t="array" ref="V1334">SUM(_xlfn.NORM.DIST($AD$3:$AD$1003,$L1334,$AA1334,FALSE)*WindSpeedStep*$AE$3:$AE$1003)/AG1334</f>
        <v>1606.6974231597171</v>
      </c>
      <c r="W1334" s="37">
        <f t="array" ref="W1334">SUM(_xlfn.NORM.DIST($AD$3:$AD$1003,$L1334,$AB1334,FALSE)*WindSpeedStep*$AE$3:$AE$1003)/AH1334</f>
        <v>1602.6296446859274</v>
      </c>
      <c r="Y1334" s="1">
        <f t="shared" si="387"/>
        <v>10</v>
      </c>
      <c r="Z1334" s="99">
        <f>IF(L1334&lt;'Power Curve'!$P$28,'Power Curve'!$Q$28,IF(L1334&gt;'Power Curve'!$P$29,'Power Curve'!$Q$29,INDEX(ReferenceTurbulence,Y1334)+(L1334-INDEX(ReferenceTurbulenceWindSpeed,Y1334))*(INDEX(ReferenceTurbulence,Y1334+1)-INDEX(ReferenceTurbulence,Y1334))/(INDEX(ReferenceTurbulenceWindSpeed,Y1334+1)-INDEX(ReferenceTurbulenceWindSpeed,Y1334))))</f>
        <v>0.12001263205255358</v>
      </c>
      <c r="AA1334" s="100">
        <f t="shared" si="393"/>
        <v>1.2331870599862949</v>
      </c>
      <c r="AB1334" s="29">
        <f t="shared" si="394"/>
        <v>1.2684560326221619</v>
      </c>
      <c r="AG1334" s="40">
        <f t="array" ref="AG1334">SUM(_xlfn.NORM.DIST($AD$3:$AD$1003,$F1334,$AA1334,FALSE)*WindSpeedStep)</f>
        <v>1.0000000000000038</v>
      </c>
      <c r="AH1334" s="40">
        <f t="array" ref="AH1334">SUM(_xlfn.NORM.DIST($AD$3:$AD$1003,$F1334,$AB1334,FALSE)*WindSpeedStep)</f>
        <v>1.0000000000000033</v>
      </c>
      <c r="AJ1334" s="47">
        <f t="shared" si="388"/>
        <v>10</v>
      </c>
      <c r="AK1334" s="83" t="b">
        <f>COUNTIF('Power Curve'!$D$2:$D$31,AJ1334)&gt;0</f>
        <v>1</v>
      </c>
      <c r="AL1334" s="83" t="b">
        <f t="shared" si="389"/>
        <v>0</v>
      </c>
      <c r="AM1334" s="83" t="b">
        <f t="shared" si="395"/>
        <v>1</v>
      </c>
      <c r="AN1334" s="47" t="str">
        <f t="shared" si="390"/>
        <v>Inner</v>
      </c>
      <c r="AO1334" s="48" t="str">
        <f t="shared" si="391"/>
        <v>0.9-1.0</v>
      </c>
      <c r="AP1334" s="49" t="str">
        <f t="shared" si="396"/>
        <v>7-8</v>
      </c>
      <c r="AQ1334" s="49" t="str">
        <f t="shared" si="397"/>
        <v>Feb</v>
      </c>
      <c r="AR1334" s="48" t="str">
        <f t="shared" si="398"/>
        <v>275-285</v>
      </c>
      <c r="AS1334" s="49" t="str">
        <f t="shared" si="392"/>
        <v>Inner-TI</v>
      </c>
    </row>
    <row r="1335" spans="5:45" x14ac:dyDescent="0.3">
      <c r="E1335" s="15">
        <v>40967.326388888891</v>
      </c>
      <c r="F1335" s="21">
        <v>10.1</v>
      </c>
      <c r="G1335" s="21">
        <v>1673.6900482177759</v>
      </c>
      <c r="H1335" s="42">
        <v>1.1653884729567201</v>
      </c>
      <c r="I1335" s="35">
        <v>280.10000000000002</v>
      </c>
      <c r="J1335" s="43">
        <v>0.11089108910891091</v>
      </c>
      <c r="K1335" s="44">
        <v>0.19373218647843388</v>
      </c>
      <c r="L1335" s="26">
        <f t="shared" si="380"/>
        <v>9.9334379571528721</v>
      </c>
      <c r="M1335" s="26">
        <f t="shared" si="381"/>
        <v>0.89329483361816886</v>
      </c>
      <c r="N1335" s="96">
        <f t="shared" si="382"/>
        <v>10</v>
      </c>
      <c r="O1335" s="26">
        <f t="shared" si="383"/>
        <v>0.9824714530369949</v>
      </c>
      <c r="P1335" s="3">
        <f>IF(L1335&gt;'Power Curve'!$C$37,0,INDEX(Ci,$N1335,1)*POWER(1-O1335,3)+INDEX(Ci,$N1335,2)*3*O1335*POWER(1-O1335,2)+INDEX(Ci,$N1335,3)*3*POWER(O1335,2)*(1-O1335)+INDEX(Ci,$N1335,4)*POWER(O1335,3))</f>
        <v>1514.148001944493</v>
      </c>
      <c r="Q1335" s="3">
        <f>MAX(0,MIN(P1335-V1335+W1335,'Power Curve'!$C$39))</f>
        <v>1521.6120596295746</v>
      </c>
      <c r="R1335" s="3">
        <f t="shared" si="384"/>
        <v>1673.6900482177759</v>
      </c>
      <c r="S1335" s="3">
        <f t="shared" si="385"/>
        <v>-152.07798858820138</v>
      </c>
      <c r="T1335" s="3">
        <f t="shared" si="386"/>
        <v>152.07798858820138</v>
      </c>
      <c r="V1335" s="37">
        <f t="array" ref="V1335">SUM(_xlfn.NORM.DIST($AD$3:$AD$1003,$L1335,$AA1335,FALSE)*WindSpeedStep*$AE$3:$AE$1003)/AG1335</f>
        <v>1511.5602302027876</v>
      </c>
      <c r="W1335" s="37">
        <f t="array" ref="W1335">SUM(_xlfn.NORM.DIST($AD$3:$AD$1003,$L1335,$AB1335,FALSE)*WindSpeedStep*$AE$3:$AE$1003)/AH1335</f>
        <v>1519.0242878878691</v>
      </c>
      <c r="Y1335" s="1">
        <f t="shared" si="387"/>
        <v>9</v>
      </c>
      <c r="Z1335" s="99">
        <f>IF(L1335&lt;'Power Curve'!$P$28,'Power Curve'!$Q$28,IF(L1335&gt;'Power Curve'!$P$29,'Power Curve'!$Q$29,INDEX(ReferenceTurbulence,Y1335)+(L1335-INDEX(ReferenceTurbulenceWindSpeed,Y1335))*(INDEX(ReferenceTurbulence,Y1335+1)-INDEX(ReferenceTurbulence,Y1335))/(INDEX(ReferenceTurbulenceWindSpeed,Y1335+1)-INDEX(ReferenceTurbulenceWindSpeed,Y1335))))</f>
        <v>0.1200301283795813</v>
      </c>
      <c r="AA1335" s="100">
        <f t="shared" si="393"/>
        <v>1.192311833247665</v>
      </c>
      <c r="AB1335" s="29">
        <f t="shared" si="394"/>
        <v>1.101529753664477</v>
      </c>
      <c r="AG1335" s="40">
        <f t="array" ref="AG1335">SUM(_xlfn.NORM.DIST($AD$3:$AD$1003,$F1335,$AA1335,FALSE)*WindSpeedStep)</f>
        <v>1.0000000000000038</v>
      </c>
      <c r="AH1335" s="40">
        <f t="array" ref="AH1335">SUM(_xlfn.NORM.DIST($AD$3:$AD$1003,$F1335,$AB1335,FALSE)*WindSpeedStep)</f>
        <v>1.0000000000000038</v>
      </c>
      <c r="AJ1335" s="47">
        <f t="shared" si="388"/>
        <v>10</v>
      </c>
      <c r="AK1335" s="83" t="b">
        <f>COUNTIF('Power Curve'!$D$2:$D$31,AJ1335)&gt;0</f>
        <v>1</v>
      </c>
      <c r="AL1335" s="83" t="b">
        <f t="shared" si="389"/>
        <v>0</v>
      </c>
      <c r="AM1335" s="83" t="b">
        <f t="shared" si="395"/>
        <v>1</v>
      </c>
      <c r="AN1335" s="47" t="str">
        <f t="shared" si="390"/>
        <v>Inner</v>
      </c>
      <c r="AO1335" s="48" t="str">
        <f t="shared" si="391"/>
        <v>0.8-0.9</v>
      </c>
      <c r="AP1335" s="49" t="str">
        <f t="shared" si="396"/>
        <v>7-8</v>
      </c>
      <c r="AQ1335" s="49" t="str">
        <f t="shared" si="397"/>
        <v>Feb</v>
      </c>
      <c r="AR1335" s="48" t="str">
        <f t="shared" si="398"/>
        <v>275-285</v>
      </c>
      <c r="AS1335" s="49" t="str">
        <f t="shared" si="392"/>
        <v>Inner-TI</v>
      </c>
    </row>
    <row r="1336" spans="5:45" x14ac:dyDescent="0.3">
      <c r="E1336" s="15">
        <v>40967.333333333336</v>
      </c>
      <c r="F1336" s="21">
        <v>10.199999999999999</v>
      </c>
      <c r="G1336" s="21">
        <v>1600.6299743652371</v>
      </c>
      <c r="H1336" s="42">
        <v>1.1654310940064054</v>
      </c>
      <c r="I1336" s="35">
        <v>281.89999999999998</v>
      </c>
      <c r="J1336" s="43">
        <v>0.13235294117647062</v>
      </c>
      <c r="K1336" s="44">
        <v>0.22164853878640509</v>
      </c>
      <c r="L1336" s="26">
        <f t="shared" si="380"/>
        <v>10.031911122045543</v>
      </c>
      <c r="M1336" s="26">
        <f t="shared" si="381"/>
        <v>0.9085141786884281</v>
      </c>
      <c r="N1336" s="96">
        <f t="shared" si="382"/>
        <v>11</v>
      </c>
      <c r="O1336" s="26">
        <f t="shared" si="383"/>
        <v>7.9564452757849943E-2</v>
      </c>
      <c r="P1336" s="3">
        <f>IF(L1336&gt;'Power Curve'!$C$37,0,INDEX(Ci,$N1336,1)*POWER(1-O1336,3)+INDEX(Ci,$N1336,2)*3*O1336*POWER(1-O1336,2)+INDEX(Ci,$N1336,3)*3*POWER(O1336,2)*(1-O1336)+INDEX(Ci,$N1336,4)*POWER(O1336,3))</f>
        <v>1542.5733178235239</v>
      </c>
      <c r="Q1336" s="3">
        <f>MAX(0,MIN(P1336-V1336+W1336,'Power Curve'!$C$39))</f>
        <v>1530.8689816353969</v>
      </c>
      <c r="R1336" s="3">
        <f t="shared" si="384"/>
        <v>1600.6299743652371</v>
      </c>
      <c r="S1336" s="3">
        <f t="shared" si="385"/>
        <v>-69.760992729840154</v>
      </c>
      <c r="T1336" s="3">
        <f t="shared" si="386"/>
        <v>69.760992729840154</v>
      </c>
      <c r="V1336" s="37">
        <f t="array" ref="V1336">SUM(_xlfn.NORM.DIST($AD$3:$AD$1003,$L1336,$AA1336,FALSE)*WindSpeedStep*$AE$3:$AE$1003)/AG1336</f>
        <v>1540.1982473467699</v>
      </c>
      <c r="W1336" s="37">
        <f t="array" ref="W1336">SUM(_xlfn.NORM.DIST($AD$3:$AD$1003,$L1336,$AB1336,FALSE)*WindSpeedStep*$AE$3:$AE$1003)/AH1336</f>
        <v>1528.493911158643</v>
      </c>
      <c r="Y1336" s="1">
        <f t="shared" si="387"/>
        <v>10</v>
      </c>
      <c r="Z1336" s="99">
        <f>IF(L1336&lt;'Power Curve'!$P$28,'Power Curve'!$Q$28,IF(L1336&gt;'Power Curve'!$P$29,'Power Curve'!$Q$29,INDEX(ReferenceTurbulence,Y1336)+(L1336-INDEX(ReferenceTurbulenceWindSpeed,Y1336))*(INDEX(ReferenceTurbulence,Y1336+1)-INDEX(ReferenceTurbulence,Y1336))/(INDEX(ReferenceTurbulenceWindSpeed,Y1336+1)-INDEX(ReferenceTurbulenceWindSpeed,Y1336))))</f>
        <v>0.12001884143287805</v>
      </c>
      <c r="AA1336" s="100">
        <f t="shared" si="393"/>
        <v>1.2040183502255097</v>
      </c>
      <c r="AB1336" s="29">
        <f t="shared" si="394"/>
        <v>1.3277529426236752</v>
      </c>
      <c r="AG1336" s="40">
        <f t="array" ref="AG1336">SUM(_xlfn.NORM.DIST($AD$3:$AD$1003,$F1336,$AA1336,FALSE)*WindSpeedStep)</f>
        <v>1.0000000000000036</v>
      </c>
      <c r="AH1336" s="40">
        <f t="array" ref="AH1336">SUM(_xlfn.NORM.DIST($AD$3:$AD$1003,$F1336,$AB1336,FALSE)*WindSpeedStep)</f>
        <v>0.99999999999999811</v>
      </c>
      <c r="AJ1336" s="47">
        <f t="shared" si="388"/>
        <v>10</v>
      </c>
      <c r="AK1336" s="83" t="b">
        <f>COUNTIF('Power Curve'!$D$2:$D$31,AJ1336)&gt;0</f>
        <v>1</v>
      </c>
      <c r="AL1336" s="83" t="b">
        <f t="shared" si="389"/>
        <v>0</v>
      </c>
      <c r="AM1336" s="83" t="b">
        <f t="shared" si="395"/>
        <v>1</v>
      </c>
      <c r="AN1336" s="47" t="str">
        <f t="shared" si="390"/>
        <v>Inner</v>
      </c>
      <c r="AO1336" s="48" t="str">
        <f t="shared" si="391"/>
        <v>0.9-1.0</v>
      </c>
      <c r="AP1336" s="49" t="str">
        <f t="shared" si="396"/>
        <v>8-9</v>
      </c>
      <c r="AQ1336" s="49" t="str">
        <f t="shared" si="397"/>
        <v>Feb</v>
      </c>
      <c r="AR1336" s="48" t="str">
        <f t="shared" si="398"/>
        <v>275-285</v>
      </c>
      <c r="AS1336" s="49" t="str">
        <f t="shared" si="392"/>
        <v>Inner-TI</v>
      </c>
    </row>
    <row r="1337" spans="5:45" x14ac:dyDescent="0.3">
      <c r="E1337" s="15">
        <v>40967.340277777781</v>
      </c>
      <c r="F1337" s="21">
        <v>11.26</v>
      </c>
      <c r="G1337" s="21">
        <v>1804.9399871826149</v>
      </c>
      <c r="H1337" s="42">
        <v>1.1651104409716033</v>
      </c>
      <c r="I1337" s="35">
        <v>280.89999999999998</v>
      </c>
      <c r="J1337" s="43">
        <v>9.5026642984014212E-2</v>
      </c>
      <c r="K1337" s="44">
        <v>0.18894499469283399</v>
      </c>
      <c r="L1337" s="26">
        <f t="shared" si="380"/>
        <v>11.073427306573619</v>
      </c>
      <c r="M1337" s="26">
        <f t="shared" si="381"/>
        <v>1.0694838624176892</v>
      </c>
      <c r="N1337" s="96">
        <f t="shared" si="382"/>
        <v>12</v>
      </c>
      <c r="O1337" s="26">
        <f t="shared" si="383"/>
        <v>8.9682088447421884E-2</v>
      </c>
      <c r="P1337" s="3">
        <f>IF(L1337&gt;'Power Curve'!$C$37,0,INDEX(Ci,$N1337,1)*POWER(1-O1337,3)+INDEX(Ci,$N1337,2)*3*O1337*POWER(1-O1337,2)+INDEX(Ci,$N1337,3)*3*POWER(O1337,2)*(1-O1337)+INDEX(Ci,$N1337,4)*POWER(O1337,3))</f>
        <v>1792.450210279892</v>
      </c>
      <c r="Q1337" s="3">
        <f>MAX(0,MIN(P1337-V1337+W1337,'Power Curve'!$C$39))</f>
        <v>1833.0528295475569</v>
      </c>
      <c r="R1337" s="3">
        <f t="shared" si="384"/>
        <v>1804.9399871826149</v>
      </c>
      <c r="S1337" s="3">
        <f t="shared" si="385"/>
        <v>28.112842364942026</v>
      </c>
      <c r="T1337" s="3">
        <f t="shared" si="386"/>
        <v>28.112842364942026</v>
      </c>
      <c r="V1337" s="37">
        <f t="array" ref="V1337">SUM(_xlfn.NORM.DIST($AD$3:$AD$1003,$L1337,$AA1337,FALSE)*WindSpeedStep*$AE$3:$AE$1003)/AG1337</f>
        <v>1777.2509467309874</v>
      </c>
      <c r="W1337" s="37">
        <f t="array" ref="W1337">SUM(_xlfn.NORM.DIST($AD$3:$AD$1003,$L1337,$AB1337,FALSE)*WindSpeedStep*$AE$3:$AE$1003)/AH1337</f>
        <v>1817.8535659986524</v>
      </c>
      <c r="Y1337" s="1">
        <f t="shared" si="387"/>
        <v>11</v>
      </c>
      <c r="Z1337" s="99">
        <f>IF(L1337&lt;'Power Curve'!$P$28,'Power Curve'!$Q$28,IF(L1337&gt;'Power Curve'!$P$29,'Power Curve'!$Q$29,INDEX(ReferenceTurbulence,Y1337)+(L1337-INDEX(ReferenceTurbulenceWindSpeed,Y1337))*(INDEX(ReferenceTurbulence,Y1337+1)-INDEX(ReferenceTurbulence,Y1337))/(INDEX(ReferenceTurbulenceWindSpeed,Y1337+1)-INDEX(ReferenceTurbulenceWindSpeed,Y1337))))</f>
        <v>0.11983413522053557</v>
      </c>
      <c r="AA1337" s="100">
        <f t="shared" si="393"/>
        <v>1.326974585210714</v>
      </c>
      <c r="AB1337" s="29">
        <f t="shared" si="394"/>
        <v>1.0522706232712054</v>
      </c>
      <c r="AG1337" s="40">
        <f t="array" ref="AG1337">SUM(_xlfn.NORM.DIST($AD$3:$AD$1003,$F1337,$AA1337,FALSE)*WindSpeedStep)</f>
        <v>1.0000000000000029</v>
      </c>
      <c r="AH1337" s="40">
        <f t="array" ref="AH1337">SUM(_xlfn.NORM.DIST($AD$3:$AD$1003,$F1337,$AB1337,FALSE)*WindSpeedStep)</f>
        <v>1.000000000000004</v>
      </c>
      <c r="AJ1337" s="47">
        <f t="shared" si="388"/>
        <v>11</v>
      </c>
      <c r="AK1337" s="83" t="b">
        <f>COUNTIF('Power Curve'!$D$2:$D$31,AJ1337)&gt;0</f>
        <v>1</v>
      </c>
      <c r="AL1337" s="83" t="b">
        <f t="shared" si="389"/>
        <v>0</v>
      </c>
      <c r="AM1337" s="83" t="b">
        <f t="shared" si="395"/>
        <v>1</v>
      </c>
      <c r="AN1337" s="47" t="str">
        <f t="shared" si="390"/>
        <v>Outer</v>
      </c>
      <c r="AO1337" s="48" t="str">
        <f t="shared" si="391"/>
        <v>1.0-1.1</v>
      </c>
      <c r="AP1337" s="49" t="str">
        <f t="shared" si="396"/>
        <v>8-9</v>
      </c>
      <c r="AQ1337" s="49" t="str">
        <f t="shared" si="397"/>
        <v>Feb</v>
      </c>
      <c r="AR1337" s="48" t="str">
        <f t="shared" si="398"/>
        <v>275-285</v>
      </c>
      <c r="AS1337" s="49" t="str">
        <f t="shared" si="392"/>
        <v>HWS-LTI</v>
      </c>
    </row>
    <row r="1338" spans="5:45" x14ac:dyDescent="0.3">
      <c r="E1338" s="15">
        <v>40967.347222222219</v>
      </c>
      <c r="F1338" s="21">
        <v>9.8699999999999992</v>
      </c>
      <c r="G1338" s="21">
        <v>1390.4799499511769</v>
      </c>
      <c r="H1338" s="42">
        <v>1.1653211608822451</v>
      </c>
      <c r="I1338" s="35">
        <v>276.60000000000002</v>
      </c>
      <c r="J1338" s="43">
        <v>0.10840932117527864</v>
      </c>
      <c r="K1338" s="44">
        <v>0.130851906049922</v>
      </c>
      <c r="L1338" s="26">
        <f t="shared" si="380"/>
        <v>9.7070440561369882</v>
      </c>
      <c r="M1338" s="26">
        <f t="shared" si="381"/>
        <v>0.85830492641737677</v>
      </c>
      <c r="N1338" s="96">
        <f t="shared" si="382"/>
        <v>10</v>
      </c>
      <c r="O1338" s="26">
        <f t="shared" si="383"/>
        <v>0.74182940719245549</v>
      </c>
      <c r="P1338" s="3">
        <f>IF(L1338&gt;'Power Curve'!$C$37,0,INDEX(Ci,$N1338,1)*POWER(1-O1338,3)+INDEX(Ci,$N1338,2)*3*O1338*POWER(1-O1338,2)+INDEX(Ci,$N1338,3)*3*POWER(O1338,2)*(1-O1338)+INDEX(Ci,$N1338,4)*POWER(O1338,3))</f>
        <v>1442.5549172635151</v>
      </c>
      <c r="Q1338" s="3">
        <f>MAX(0,MIN(P1338-V1338+W1338,'Power Curve'!$C$39))</f>
        <v>1448.9136389000892</v>
      </c>
      <c r="R1338" s="3">
        <f t="shared" si="384"/>
        <v>1390.4799499511769</v>
      </c>
      <c r="S1338" s="3">
        <f t="shared" si="385"/>
        <v>58.433688948912277</v>
      </c>
      <c r="T1338" s="3">
        <f t="shared" si="386"/>
        <v>58.433688948912277</v>
      </c>
      <c r="V1338" s="37">
        <f t="array" ref="V1338">SUM(_xlfn.NORM.DIST($AD$3:$AD$1003,$L1338,$AA1338,FALSE)*WindSpeedStep*$AE$3:$AE$1003)/AG1338</f>
        <v>1442.3007029028399</v>
      </c>
      <c r="W1338" s="37">
        <f t="array" ref="W1338">SUM(_xlfn.NORM.DIST($AD$3:$AD$1003,$L1338,$AB1338,FALSE)*WindSpeedStep*$AE$3:$AE$1003)/AH1338</f>
        <v>1448.659424539414</v>
      </c>
      <c r="Y1338" s="1">
        <f t="shared" si="387"/>
        <v>9</v>
      </c>
      <c r="Z1338" s="99">
        <f>IF(L1338&lt;'Power Curve'!$P$28,'Power Curve'!$Q$28,IF(L1338&gt;'Power Curve'!$P$29,'Power Curve'!$Q$29,INDEX(ReferenceTurbulence,Y1338)+(L1338-INDEX(ReferenceTurbulenceWindSpeed,Y1338))*(INDEX(ReferenceTurbulence,Y1338+1)-INDEX(ReferenceTurbulence,Y1338))/(INDEX(ReferenceTurbulenceWindSpeed,Y1338+1)-INDEX(ReferenceTurbulenceWindSpeed,Y1338))))</f>
        <v>0.12015638898139153</v>
      </c>
      <c r="AA1338" s="100">
        <f t="shared" si="393"/>
        <v>1.1663633614687006</v>
      </c>
      <c r="AB1338" s="29">
        <f t="shared" si="394"/>
        <v>1.0523340567443342</v>
      </c>
      <c r="AG1338" s="40">
        <f t="array" ref="AG1338">SUM(_xlfn.NORM.DIST($AD$3:$AD$1003,$F1338,$AA1338,FALSE)*WindSpeedStep)</f>
        <v>1.0000000000000038</v>
      </c>
      <c r="AH1338" s="40">
        <f t="array" ref="AH1338">SUM(_xlfn.NORM.DIST($AD$3:$AD$1003,$F1338,$AB1338,FALSE)*WindSpeedStep)</f>
        <v>1.0000000000000031</v>
      </c>
      <c r="AJ1338" s="47">
        <f t="shared" si="388"/>
        <v>10</v>
      </c>
      <c r="AK1338" s="83" t="b">
        <f>COUNTIF('Power Curve'!$D$2:$D$31,AJ1338)&gt;0</f>
        <v>1</v>
      </c>
      <c r="AL1338" s="83" t="b">
        <f t="shared" si="389"/>
        <v>0</v>
      </c>
      <c r="AM1338" s="83" t="b">
        <f t="shared" si="395"/>
        <v>1</v>
      </c>
      <c r="AN1338" s="47" t="str">
        <f t="shared" si="390"/>
        <v>Inner</v>
      </c>
      <c r="AO1338" s="48" t="str">
        <f t="shared" si="391"/>
        <v>0.8-0.9</v>
      </c>
      <c r="AP1338" s="49" t="str">
        <f t="shared" si="396"/>
        <v>8-9</v>
      </c>
      <c r="AQ1338" s="49" t="str">
        <f t="shared" si="397"/>
        <v>Feb</v>
      </c>
      <c r="AR1338" s="48" t="str">
        <f t="shared" si="398"/>
        <v>275-285</v>
      </c>
      <c r="AS1338" s="49" t="str">
        <f t="shared" si="392"/>
        <v>Inner-TI</v>
      </c>
    </row>
    <row r="1339" spans="5:45" x14ac:dyDescent="0.3">
      <c r="E1339" s="15">
        <v>40967.354166666664</v>
      </c>
      <c r="F1339" s="21">
        <v>9.14</v>
      </c>
      <c r="G1339" s="21">
        <v>1334.9599914550811</v>
      </c>
      <c r="H1339" s="42">
        <v>1.1652561846993472</v>
      </c>
      <c r="I1339" s="35">
        <v>274.10000000000002</v>
      </c>
      <c r="J1339" s="43">
        <v>0.13238512035010941</v>
      </c>
      <c r="K1339" s="44">
        <v>0.15664559596153108</v>
      </c>
      <c r="L1339" s="26">
        <f t="shared" si="380"/>
        <v>8.9889294471145202</v>
      </c>
      <c r="M1339" s="26">
        <f t="shared" si="381"/>
        <v>0.74731799869326654</v>
      </c>
      <c r="N1339" s="96">
        <f t="shared" si="382"/>
        <v>9</v>
      </c>
      <c r="O1339" s="26">
        <f t="shared" si="383"/>
        <v>0.97980104012792435</v>
      </c>
      <c r="P1339" s="3">
        <f>IF(L1339&gt;'Power Curve'!$C$37,0,INDEX(Ci,$N1339,1)*POWER(1-O1339,3)+INDEX(Ci,$N1339,2)*3*O1339*POWER(1-O1339,2)+INDEX(Ci,$N1339,3)*3*POWER(O1339,2)*(1-O1339)+INDEX(Ci,$N1339,4)*POWER(O1339,3))</f>
        <v>1191.6579338111003</v>
      </c>
      <c r="Q1339" s="3">
        <f>MAX(0,MIN(P1339-V1339+W1339,'Power Curve'!$C$39))</f>
        <v>1193.1576054948353</v>
      </c>
      <c r="R1339" s="3">
        <f t="shared" si="384"/>
        <v>1334.9599914550811</v>
      </c>
      <c r="S1339" s="3">
        <f t="shared" si="385"/>
        <v>-141.80238596024583</v>
      </c>
      <c r="T1339" s="3">
        <f t="shared" si="386"/>
        <v>141.80238596024583</v>
      </c>
      <c r="V1339" s="37">
        <f t="array" ref="V1339">SUM(_xlfn.NORM.DIST($AD$3:$AD$1003,$L1339,$AA1339,FALSE)*WindSpeedStep*$AE$3:$AE$1003)/AG1339</f>
        <v>1202.4615758220127</v>
      </c>
      <c r="W1339" s="37">
        <f t="array" ref="W1339">SUM(_xlfn.NORM.DIST($AD$3:$AD$1003,$L1339,$AB1339,FALSE)*WindSpeedStep*$AE$3:$AE$1003)/AH1339</f>
        <v>1203.9612475057477</v>
      </c>
      <c r="Y1339" s="1">
        <f t="shared" si="387"/>
        <v>8</v>
      </c>
      <c r="Z1339" s="99">
        <f>IF(L1339&lt;'Power Curve'!$P$28,'Power Curve'!$Q$28,IF(L1339&gt;'Power Curve'!$P$29,'Power Curve'!$Q$29,INDEX(ReferenceTurbulence,Y1339)+(L1339-INDEX(ReferenceTurbulenceWindSpeed,Y1339))*(INDEX(ReferenceTurbulence,Y1339+1)-INDEX(ReferenceTurbulence,Y1339))/(INDEX(ReferenceTurbulenceWindSpeed,Y1339+1)-INDEX(ReferenceTurbulenceWindSpeed,Y1339))))</f>
        <v>0.12052239812901602</v>
      </c>
      <c r="AA1339" s="100">
        <f t="shared" si="393"/>
        <v>1.0833673335787721</v>
      </c>
      <c r="AB1339" s="29">
        <f t="shared" si="394"/>
        <v>1.1900005066748982</v>
      </c>
      <c r="AG1339" s="40">
        <f t="array" ref="AG1339">SUM(_xlfn.NORM.DIST($AD$3:$AD$1003,$F1339,$AA1339,FALSE)*WindSpeedStep)</f>
        <v>1.0000000000000029</v>
      </c>
      <c r="AH1339" s="40">
        <f t="array" ref="AH1339">SUM(_xlfn.NORM.DIST($AD$3:$AD$1003,$F1339,$AB1339,FALSE)*WindSpeedStep)</f>
        <v>0.99999999999999789</v>
      </c>
      <c r="AJ1339" s="47">
        <f t="shared" si="388"/>
        <v>9</v>
      </c>
      <c r="AK1339" s="83" t="b">
        <f>COUNTIF('Power Curve'!$D$2:$D$31,AJ1339)&gt;0</f>
        <v>1</v>
      </c>
      <c r="AL1339" s="83" t="b">
        <f t="shared" si="389"/>
        <v>0</v>
      </c>
      <c r="AM1339" s="83" t="b">
        <f t="shared" si="395"/>
        <v>1</v>
      </c>
      <c r="AN1339" s="47" t="str">
        <f t="shared" si="390"/>
        <v>Inner</v>
      </c>
      <c r="AO1339" s="48" t="str">
        <f t="shared" si="391"/>
        <v>0.7-0.8</v>
      </c>
      <c r="AP1339" s="49" t="str">
        <f t="shared" si="396"/>
        <v>8-9</v>
      </c>
      <c r="AQ1339" s="49" t="str">
        <f t="shared" si="397"/>
        <v>Feb</v>
      </c>
      <c r="AR1339" s="48" t="str">
        <f t="shared" si="398"/>
        <v>265-275</v>
      </c>
      <c r="AS1339" s="49" t="str">
        <f t="shared" si="392"/>
        <v>Inner-TI</v>
      </c>
    </row>
    <row r="1340" spans="5:45" x14ac:dyDescent="0.3">
      <c r="E1340" s="15">
        <v>40967.361111111109</v>
      </c>
      <c r="F1340" s="21">
        <v>8.51</v>
      </c>
      <c r="G1340" s="21">
        <v>1005.5299911499026</v>
      </c>
      <c r="H1340" s="42">
        <v>1.1656594559879057</v>
      </c>
      <c r="I1340" s="35">
        <v>274.89999999999998</v>
      </c>
      <c r="J1340" s="43">
        <v>0.14688601645123384</v>
      </c>
      <c r="K1340" s="44">
        <v>0.12974264540582822</v>
      </c>
      <c r="L1340" s="26">
        <f t="shared" si="380"/>
        <v>8.3703077810631221</v>
      </c>
      <c r="M1340" s="26">
        <f t="shared" si="381"/>
        <v>0.65170802602876798</v>
      </c>
      <c r="N1340" s="96">
        <f t="shared" si="382"/>
        <v>9</v>
      </c>
      <c r="O1340" s="26">
        <f t="shared" si="383"/>
        <v>0.36145876439814933</v>
      </c>
      <c r="P1340" s="3">
        <f>IF(L1340&gt;'Power Curve'!$C$37,0,INDEX(Ci,$N1340,1)*POWER(1-O1340,3)+INDEX(Ci,$N1340,2)*3*O1340*POWER(1-O1340,2)+INDEX(Ci,$N1340,3)*3*POWER(O1340,2)*(1-O1340)+INDEX(Ci,$N1340,4)*POWER(O1340,3))</f>
        <v>991.82688344270844</v>
      </c>
      <c r="Q1340" s="3">
        <f>MAX(0,MIN(P1340-V1340+W1340,'Power Curve'!$C$39))</f>
        <v>1003.0952003230663</v>
      </c>
      <c r="R1340" s="3">
        <f t="shared" si="384"/>
        <v>1005.5299911499026</v>
      </c>
      <c r="S1340" s="3">
        <f t="shared" si="385"/>
        <v>-2.4347908268363199</v>
      </c>
      <c r="T1340" s="3">
        <f t="shared" si="386"/>
        <v>2.4347908268363199</v>
      </c>
      <c r="V1340" s="37">
        <f t="array" ref="V1340">SUM(_xlfn.NORM.DIST($AD$3:$AD$1003,$L1340,$AA1340,FALSE)*WindSpeedStep*$AE$3:$AE$1003)/AG1340</f>
        <v>992.35040254769285</v>
      </c>
      <c r="W1340" s="37">
        <f t="array" ref="W1340">SUM(_xlfn.NORM.DIST($AD$3:$AD$1003,$L1340,$AB1340,FALSE)*WindSpeedStep*$AE$3:$AE$1003)/AH1340</f>
        <v>1003.6187194280507</v>
      </c>
      <c r="Y1340" s="1">
        <f t="shared" si="387"/>
        <v>8</v>
      </c>
      <c r="Z1340" s="99">
        <f>IF(L1340&lt;'Power Curve'!$P$28,'Power Curve'!$Q$28,IF(L1340&gt;'Power Curve'!$P$29,'Power Curve'!$Q$29,INDEX(ReferenceTurbulence,Y1340)+(L1340-INDEX(ReferenceTurbulenceWindSpeed,Y1340))*(INDEX(ReferenceTurbulence,Y1340+1)-INDEX(ReferenceTurbulence,Y1340))/(INDEX(ReferenceTurbulenceWindSpeed,Y1340+1)-INDEX(ReferenceTurbulenceWindSpeed,Y1340))))</f>
        <v>0.1198117102639799</v>
      </c>
      <c r="AA1340" s="100">
        <f t="shared" si="393"/>
        <v>1.0028608906850713</v>
      </c>
      <c r="AB1340" s="29">
        <f t="shared" si="394"/>
        <v>1.2294811664311283</v>
      </c>
      <c r="AG1340" s="40">
        <f t="array" ref="AG1340">SUM(_xlfn.NORM.DIST($AD$3:$AD$1003,$F1340,$AA1340,FALSE)*WindSpeedStep)</f>
        <v>1.000000000000004</v>
      </c>
      <c r="AH1340" s="40">
        <f t="array" ref="AH1340">SUM(_xlfn.NORM.DIST($AD$3:$AD$1003,$F1340,$AB1340,FALSE)*WindSpeedStep)</f>
        <v>0.99999999999835221</v>
      </c>
      <c r="AJ1340" s="47">
        <f t="shared" si="388"/>
        <v>8</v>
      </c>
      <c r="AK1340" s="83" t="b">
        <f>COUNTIF('Power Curve'!$D$2:$D$31,AJ1340)&gt;0</f>
        <v>1</v>
      </c>
      <c r="AL1340" s="83" t="b">
        <f t="shared" si="389"/>
        <v>0</v>
      </c>
      <c r="AM1340" s="83" t="b">
        <f t="shared" si="395"/>
        <v>1</v>
      </c>
      <c r="AN1340" s="47" t="str">
        <f t="shared" si="390"/>
        <v>Outer</v>
      </c>
      <c r="AO1340" s="48" t="str">
        <f t="shared" si="391"/>
        <v>0.6-0.7</v>
      </c>
      <c r="AP1340" s="49" t="str">
        <f t="shared" si="396"/>
        <v>8-9</v>
      </c>
      <c r="AQ1340" s="49" t="str">
        <f t="shared" si="397"/>
        <v>Feb</v>
      </c>
      <c r="AR1340" s="48" t="str">
        <f t="shared" si="398"/>
        <v>265-275</v>
      </c>
      <c r="AS1340" s="49" t="str">
        <f t="shared" si="392"/>
        <v>HWS-HTI</v>
      </c>
    </row>
    <row r="1341" spans="5:45" x14ac:dyDescent="0.3">
      <c r="E1341" s="15">
        <v>40967.368055555555</v>
      </c>
      <c r="F1341" s="21">
        <v>10.050000000000001</v>
      </c>
      <c r="G1341" s="21">
        <v>1448.589965820313</v>
      </c>
      <c r="H1341" s="42">
        <v>1.1655317266054435</v>
      </c>
      <c r="I1341" s="35">
        <v>276.89999999999998</v>
      </c>
      <c r="J1341" s="43">
        <v>0.13930348258706465</v>
      </c>
      <c r="K1341" s="44">
        <v>0.20218378917566412</v>
      </c>
      <c r="L1341" s="26">
        <f t="shared" si="380"/>
        <v>9.8846675078955251</v>
      </c>
      <c r="M1341" s="26">
        <f t="shared" si="381"/>
        <v>0.88575720347001496</v>
      </c>
      <c r="N1341" s="96">
        <f t="shared" si="382"/>
        <v>10</v>
      </c>
      <c r="O1341" s="26">
        <f t="shared" si="383"/>
        <v>0.93063162593307536</v>
      </c>
      <c r="P1341" s="3">
        <f>IF(L1341&gt;'Power Curve'!$C$37,0,INDEX(Ci,$N1341,1)*POWER(1-O1341,3)+INDEX(Ci,$N1341,2)*3*O1341*POWER(1-O1341,2)+INDEX(Ci,$N1341,3)*3*POWER(O1341,2)*(1-O1341)+INDEX(Ci,$N1341,4)*POWER(O1341,3))</f>
        <v>1499.5898888131358</v>
      </c>
      <c r="Q1341" s="3">
        <f>MAX(0,MIN(P1341-V1341+W1341,'Power Curve'!$C$39))</f>
        <v>1484.1925989078466</v>
      </c>
      <c r="R1341" s="3">
        <f t="shared" si="384"/>
        <v>1448.589965820313</v>
      </c>
      <c r="S1341" s="3">
        <f t="shared" si="385"/>
        <v>35.602633087533604</v>
      </c>
      <c r="T1341" s="3">
        <f t="shared" si="386"/>
        <v>35.602633087533604</v>
      </c>
      <c r="V1341" s="37">
        <f t="array" ref="V1341">SUM(_xlfn.NORM.DIST($AD$3:$AD$1003,$L1341,$AA1341,FALSE)*WindSpeedStep*$AE$3:$AE$1003)/AG1341</f>
        <v>1497.0162092478988</v>
      </c>
      <c r="W1341" s="37">
        <f t="array" ref="W1341">SUM(_xlfn.NORM.DIST($AD$3:$AD$1003,$L1341,$AB1341,FALSE)*WindSpeedStep*$AE$3:$AE$1003)/AH1341</f>
        <v>1481.6189193426096</v>
      </c>
      <c r="Y1341" s="1">
        <f t="shared" si="387"/>
        <v>9</v>
      </c>
      <c r="Z1341" s="99">
        <f>IF(L1341&lt;'Power Curve'!$P$28,'Power Curve'!$Q$28,IF(L1341&gt;'Power Curve'!$P$29,'Power Curve'!$Q$29,INDEX(ReferenceTurbulence,Y1341)+(L1341-INDEX(ReferenceTurbulenceWindSpeed,Y1341))*(INDEX(ReferenceTurbulence,Y1341+1)-INDEX(ReferenceTurbulence,Y1341))/(INDEX(ReferenceTurbulenceWindSpeed,Y1341+1)-INDEX(ReferenceTurbulenceWindSpeed,Y1341))))</f>
        <v>0.12005732781492896</v>
      </c>
      <c r="AA1341" s="100">
        <f t="shared" si="393"/>
        <v>1.1867267673369899</v>
      </c>
      <c r="AB1341" s="29">
        <f t="shared" si="394"/>
        <v>1.3769686080650481</v>
      </c>
      <c r="AG1341" s="40">
        <f t="array" ref="AG1341">SUM(_xlfn.NORM.DIST($AD$3:$AD$1003,$F1341,$AA1341,FALSE)*WindSpeedStep)</f>
        <v>1.0000000000000038</v>
      </c>
      <c r="AH1341" s="40">
        <f t="array" ref="AH1341">SUM(_xlfn.NORM.DIST($AD$3:$AD$1003,$F1341,$AB1341,FALSE)*WindSpeedStep)</f>
        <v>0.99999999999989375</v>
      </c>
      <c r="AJ1341" s="47">
        <f t="shared" si="388"/>
        <v>10</v>
      </c>
      <c r="AK1341" s="83" t="b">
        <f>COUNTIF('Power Curve'!$D$2:$D$31,AJ1341)&gt;0</f>
        <v>1</v>
      </c>
      <c r="AL1341" s="83" t="b">
        <f t="shared" si="389"/>
        <v>0</v>
      </c>
      <c r="AM1341" s="83" t="b">
        <f t="shared" si="395"/>
        <v>1</v>
      </c>
      <c r="AN1341" s="47" t="str">
        <f t="shared" si="390"/>
        <v>Inner</v>
      </c>
      <c r="AO1341" s="48" t="str">
        <f t="shared" si="391"/>
        <v>0.8-0.9</v>
      </c>
      <c r="AP1341" s="49" t="str">
        <f t="shared" si="396"/>
        <v>8-9</v>
      </c>
      <c r="AQ1341" s="49" t="str">
        <f t="shared" si="397"/>
        <v>Feb</v>
      </c>
      <c r="AR1341" s="48" t="str">
        <f t="shared" si="398"/>
        <v>275-285</v>
      </c>
      <c r="AS1341" s="49" t="str">
        <f t="shared" si="392"/>
        <v>Inner-TI</v>
      </c>
    </row>
    <row r="1342" spans="5:45" x14ac:dyDescent="0.3">
      <c r="E1342" s="15">
        <v>40967.375</v>
      </c>
      <c r="F1342" s="21">
        <v>9.69</v>
      </c>
      <c r="G1342" s="21">
        <v>1378.970031738286</v>
      </c>
      <c r="H1342" s="42">
        <v>1.165361464045839</v>
      </c>
      <c r="I1342" s="35">
        <v>283.7</v>
      </c>
      <c r="J1342" s="43">
        <v>0.12899896800825594</v>
      </c>
      <c r="K1342" s="44">
        <v>0.16120351012274367</v>
      </c>
      <c r="L1342" s="26">
        <f t="shared" si="380"/>
        <v>9.5301257624400399</v>
      </c>
      <c r="M1342" s="26">
        <f t="shared" si="381"/>
        <v>0.8309616338162904</v>
      </c>
      <c r="N1342" s="96">
        <f t="shared" si="382"/>
        <v>10</v>
      </c>
      <c r="O1342" s="26">
        <f t="shared" si="383"/>
        <v>0.55377672577516035</v>
      </c>
      <c r="P1342" s="3">
        <f>IF(L1342&gt;'Power Curve'!$C$37,0,INDEX(Ci,$N1342,1)*POWER(1-O1342,3)+INDEX(Ci,$N1342,2)*3*O1342*POWER(1-O1342,2)+INDEX(Ci,$N1342,3)*3*POWER(O1342,2)*(1-O1342)+INDEX(Ci,$N1342,4)*POWER(O1342,3))</f>
        <v>1381.3145318534812</v>
      </c>
      <c r="Q1342" s="3">
        <f>MAX(0,MIN(P1342-V1342+W1342,'Power Curve'!$C$39))</f>
        <v>1377.9092404295181</v>
      </c>
      <c r="R1342" s="3">
        <f t="shared" si="384"/>
        <v>1378.970031738286</v>
      </c>
      <c r="S1342" s="3">
        <f t="shared" si="385"/>
        <v>-1.0607913087678753</v>
      </c>
      <c r="T1342" s="3">
        <f t="shared" si="386"/>
        <v>1.0607913087678753</v>
      </c>
      <c r="V1342" s="37">
        <f t="array" ref="V1342">SUM(_xlfn.NORM.DIST($AD$3:$AD$1003,$L1342,$AA1342,FALSE)*WindSpeedStep*$AE$3:$AE$1003)/AG1342</f>
        <v>1385.4333027673874</v>
      </c>
      <c r="W1342" s="37">
        <f t="array" ref="W1342">SUM(_xlfn.NORM.DIST($AD$3:$AD$1003,$L1342,$AB1342,FALSE)*WindSpeedStep*$AE$3:$AE$1003)/AH1342</f>
        <v>1382.0280113434244</v>
      </c>
      <c r="Y1342" s="1">
        <f t="shared" si="387"/>
        <v>9</v>
      </c>
      <c r="Z1342" s="99">
        <f>IF(L1342&lt;'Power Curve'!$P$28,'Power Curve'!$Q$28,IF(L1342&gt;'Power Curve'!$P$29,'Power Curve'!$Q$29,INDEX(ReferenceTurbulence,Y1342)+(L1342-INDEX(ReferenceTurbulenceWindSpeed,Y1342))*(INDEX(ReferenceTurbulence,Y1342+1)-INDEX(ReferenceTurbulence,Y1342))/(INDEX(ReferenceTurbulenceWindSpeed,Y1342+1)-INDEX(ReferenceTurbulenceWindSpeed,Y1342))))</f>
        <v>0.12025505687895051</v>
      </c>
      <c r="AA1342" s="100">
        <f t="shared" si="393"/>
        <v>1.1460458156257787</v>
      </c>
      <c r="AB1342" s="29">
        <f t="shared" si="394"/>
        <v>1.2293763883436586</v>
      </c>
      <c r="AG1342" s="40">
        <f t="array" ref="AG1342">SUM(_xlfn.NORM.DIST($AD$3:$AD$1003,$F1342,$AA1342,FALSE)*WindSpeedStep)</f>
        <v>1.0000000000000036</v>
      </c>
      <c r="AH1342" s="40">
        <f t="array" ref="AH1342">SUM(_xlfn.NORM.DIST($AD$3:$AD$1003,$F1342,$AB1342,FALSE)*WindSpeedStep)</f>
        <v>1.000000000000002</v>
      </c>
      <c r="AJ1342" s="47">
        <f t="shared" si="388"/>
        <v>10</v>
      </c>
      <c r="AK1342" s="83" t="b">
        <f>COUNTIF('Power Curve'!$D$2:$D$31,AJ1342)&gt;0</f>
        <v>1</v>
      </c>
      <c r="AL1342" s="83" t="b">
        <f t="shared" si="389"/>
        <v>0</v>
      </c>
      <c r="AM1342" s="83" t="b">
        <f t="shared" si="395"/>
        <v>1</v>
      </c>
      <c r="AN1342" s="47" t="str">
        <f t="shared" si="390"/>
        <v>Inner</v>
      </c>
      <c r="AO1342" s="48" t="str">
        <f t="shared" si="391"/>
        <v>0.8-0.9</v>
      </c>
      <c r="AP1342" s="49" t="str">
        <f t="shared" si="396"/>
        <v>9-10</v>
      </c>
      <c r="AQ1342" s="49" t="str">
        <f t="shared" si="397"/>
        <v>Feb</v>
      </c>
      <c r="AR1342" s="48" t="str">
        <f t="shared" si="398"/>
        <v>275-285</v>
      </c>
      <c r="AS1342" s="49" t="str">
        <f t="shared" si="392"/>
        <v>Inner-TI</v>
      </c>
    </row>
    <row r="1343" spans="5:45" x14ac:dyDescent="0.3">
      <c r="E1343" s="15">
        <v>40967.381944444445</v>
      </c>
      <c r="F1343" s="21">
        <v>11.51</v>
      </c>
      <c r="G1343" s="21">
        <v>1854.970016479492</v>
      </c>
      <c r="H1343" s="42">
        <v>1.1649785554218202</v>
      </c>
      <c r="I1343" s="35">
        <v>288.10000000000002</v>
      </c>
      <c r="J1343" s="43">
        <v>0.14682884448305822</v>
      </c>
      <c r="K1343" s="44">
        <v>0.18089734377681532</v>
      </c>
      <c r="L1343" s="26">
        <f t="shared" si="380"/>
        <v>11.31885781440268</v>
      </c>
      <c r="M1343" s="26">
        <f t="shared" si="381"/>
        <v>1.1074159385674776</v>
      </c>
      <c r="N1343" s="96">
        <f t="shared" si="382"/>
        <v>12</v>
      </c>
      <c r="O1343" s="26">
        <f t="shared" si="383"/>
        <v>0.32608182818028297</v>
      </c>
      <c r="P1343" s="3">
        <f>IF(L1343&gt;'Power Curve'!$C$37,0,INDEX(Ci,$N1343,1)*POWER(1-O1343,3)+INDEX(Ci,$N1343,2)*3*O1343*POWER(1-O1343,2)+INDEX(Ci,$N1343,3)*3*POWER(O1343,2)*(1-O1343)+INDEX(Ci,$N1343,4)*POWER(O1343,3))</f>
        <v>1834.0698563347944</v>
      </c>
      <c r="Q1343" s="3">
        <f>MAX(0,MIN(P1343-V1343+W1343,'Power Curve'!$C$39))</f>
        <v>1790.1063131702197</v>
      </c>
      <c r="R1343" s="3">
        <f t="shared" si="384"/>
        <v>1854.970016479492</v>
      </c>
      <c r="S1343" s="3">
        <f t="shared" si="385"/>
        <v>-64.863703309272296</v>
      </c>
      <c r="T1343" s="3">
        <f t="shared" si="386"/>
        <v>64.863703309272296</v>
      </c>
      <c r="V1343" s="37">
        <f t="array" ref="V1343">SUM(_xlfn.NORM.DIST($AD$3:$AD$1003,$L1343,$AA1343,FALSE)*WindSpeedStep*$AE$3:$AE$1003)/AG1343</f>
        <v>1815.8239233511326</v>
      </c>
      <c r="W1343" s="37">
        <f t="array" ref="W1343">SUM(_xlfn.NORM.DIST($AD$3:$AD$1003,$L1343,$AB1343,FALSE)*WindSpeedStep*$AE$3:$AE$1003)/AH1343</f>
        <v>1771.8603801865579</v>
      </c>
      <c r="Y1343" s="1">
        <f t="shared" si="387"/>
        <v>11</v>
      </c>
      <c r="Z1343" s="99">
        <f>IF(L1343&lt;'Power Curve'!$P$28,'Power Curve'!$Q$28,IF(L1343&gt;'Power Curve'!$P$29,'Power Curve'!$Q$29,INDEX(ReferenceTurbulence,Y1343)+(L1343-INDEX(ReferenceTurbulenceWindSpeed,Y1343))*(INDEX(ReferenceTurbulence,Y1343+1)-INDEX(ReferenceTurbulence,Y1343))/(INDEX(ReferenceTurbulenceWindSpeed,Y1343+1)-INDEX(ReferenceTurbulenceWindSpeed,Y1343))))</f>
        <v>0.11941098781373563</v>
      </c>
      <c r="AA1343" s="100">
        <f t="shared" si="393"/>
        <v>1.3515959925410448</v>
      </c>
      <c r="AB1343" s="29">
        <f t="shared" si="394"/>
        <v>1.6619348137567793</v>
      </c>
      <c r="AG1343" s="40">
        <f t="array" ref="AG1343">SUM(_xlfn.NORM.DIST($AD$3:$AD$1003,$F1343,$AA1343,FALSE)*WindSpeedStep)</f>
        <v>1.000000000000004</v>
      </c>
      <c r="AH1343" s="40">
        <f t="array" ref="AH1343">SUM(_xlfn.NORM.DIST($AD$3:$AD$1003,$F1343,$AB1343,FALSE)*WindSpeedStep)</f>
        <v>0.99999999999826317</v>
      </c>
      <c r="AJ1343" s="47">
        <f t="shared" si="388"/>
        <v>11</v>
      </c>
      <c r="AK1343" s="83" t="b">
        <f>COUNTIF('Power Curve'!$D$2:$D$31,AJ1343)&gt;0</f>
        <v>1</v>
      </c>
      <c r="AL1343" s="83" t="b">
        <f t="shared" si="389"/>
        <v>0</v>
      </c>
      <c r="AM1343" s="83" t="b">
        <f t="shared" si="395"/>
        <v>1</v>
      </c>
      <c r="AN1343" s="47" t="str">
        <f t="shared" si="390"/>
        <v>Outer</v>
      </c>
      <c r="AO1343" s="48" t="str">
        <f t="shared" si="391"/>
        <v>1.1-1.2</v>
      </c>
      <c r="AP1343" s="49" t="str">
        <f t="shared" si="396"/>
        <v>9-10</v>
      </c>
      <c r="AQ1343" s="49" t="str">
        <f t="shared" si="397"/>
        <v>Feb</v>
      </c>
      <c r="AR1343" s="48" t="str">
        <f t="shared" si="398"/>
        <v>285-295</v>
      </c>
      <c r="AS1343" s="49" t="str">
        <f t="shared" si="392"/>
        <v>HWS-HTI</v>
      </c>
    </row>
    <row r="1344" spans="5:45" x14ac:dyDescent="0.3">
      <c r="E1344" s="15">
        <v>40967.388888888891</v>
      </c>
      <c r="F1344" s="21">
        <v>10.199999999999999</v>
      </c>
      <c r="G1344" s="21">
        <v>1524.2399597167989</v>
      </c>
      <c r="H1344" s="42">
        <v>1.1657847040519052</v>
      </c>
      <c r="I1344" s="35">
        <v>292.7</v>
      </c>
      <c r="J1344" s="43">
        <v>0.16470588235294117</v>
      </c>
      <c r="K1344" s="44">
        <v>0.24876411191916001</v>
      </c>
      <c r="L1344" s="26">
        <f t="shared" si="380"/>
        <v>10.032925632427059</v>
      </c>
      <c r="M1344" s="26">
        <f t="shared" si="381"/>
        <v>0.90867097453824652</v>
      </c>
      <c r="N1344" s="96">
        <f t="shared" si="382"/>
        <v>11</v>
      </c>
      <c r="O1344" s="26">
        <f t="shared" si="383"/>
        <v>8.0549040923405729E-2</v>
      </c>
      <c r="P1344" s="3">
        <f>IF(L1344&gt;'Power Curve'!$C$37,0,INDEX(Ci,$N1344,1)*POWER(1-O1344,3)+INDEX(Ci,$N1344,2)*3*O1344*POWER(1-O1344,2)+INDEX(Ci,$N1344,3)*3*POWER(O1344,2)*(1-O1344)+INDEX(Ci,$N1344,4)*POWER(O1344,3))</f>
        <v>1542.8648716211883</v>
      </c>
      <c r="Q1344" s="3">
        <f>MAX(0,MIN(P1344-V1344+W1344,'Power Curve'!$C$39))</f>
        <v>1499.9250114745855</v>
      </c>
      <c r="R1344" s="3">
        <f t="shared" si="384"/>
        <v>1524.2399597167989</v>
      </c>
      <c r="S1344" s="3">
        <f t="shared" si="385"/>
        <v>-24.314948242213404</v>
      </c>
      <c r="T1344" s="3">
        <f t="shared" si="386"/>
        <v>24.314948242213404</v>
      </c>
      <c r="V1344" s="37">
        <f t="array" ref="V1344">SUM(_xlfn.NORM.DIST($AD$3:$AD$1003,$L1344,$AA1344,FALSE)*WindSpeedStep*$AE$3:$AE$1003)/AG1344</f>
        <v>1540.4882076159035</v>
      </c>
      <c r="W1344" s="37">
        <f t="array" ref="W1344">SUM(_xlfn.NORM.DIST($AD$3:$AD$1003,$L1344,$AB1344,FALSE)*WindSpeedStep*$AE$3:$AE$1003)/AH1344</f>
        <v>1497.5483474693008</v>
      </c>
      <c r="Y1344" s="1">
        <f t="shared" si="387"/>
        <v>10</v>
      </c>
      <c r="Z1344" s="99">
        <f>IF(L1344&lt;'Power Curve'!$P$28,'Power Curve'!$Q$28,IF(L1344&gt;'Power Curve'!$P$29,'Power Curve'!$Q$29,INDEX(ReferenceTurbulence,Y1344)+(L1344-INDEX(ReferenceTurbulenceWindSpeed,Y1344))*(INDEX(ReferenceTurbulence,Y1344+1)-INDEX(ReferenceTurbulence,Y1344))/(INDEX(ReferenceTurbulenceWindSpeed,Y1344+1)-INDEX(ReferenceTurbulenceWindSpeed,Y1344))))</f>
        <v>0.120018815569335</v>
      </c>
      <c r="AA1344" s="100">
        <f t="shared" si="393"/>
        <v>1.2041398510991168</v>
      </c>
      <c r="AB1344" s="29">
        <f t="shared" si="394"/>
        <v>1.6524818688703391</v>
      </c>
      <c r="AG1344" s="40">
        <f t="array" ref="AG1344">SUM(_xlfn.NORM.DIST($AD$3:$AD$1003,$F1344,$AA1344,FALSE)*WindSpeedStep)</f>
        <v>1.0000000000000036</v>
      </c>
      <c r="AH1344" s="40">
        <f t="array" ref="AH1344">SUM(_xlfn.NORM.DIST($AD$3:$AD$1003,$F1344,$AB1344,FALSE)*WindSpeedStep)</f>
        <v>0.99999999972431353</v>
      </c>
      <c r="AJ1344" s="47">
        <f t="shared" si="388"/>
        <v>10</v>
      </c>
      <c r="AK1344" s="83" t="b">
        <f>COUNTIF('Power Curve'!$D$2:$D$31,AJ1344)&gt;0</f>
        <v>1</v>
      </c>
      <c r="AL1344" s="83" t="b">
        <f t="shared" si="389"/>
        <v>0</v>
      </c>
      <c r="AM1344" s="83" t="b">
        <f t="shared" si="395"/>
        <v>1</v>
      </c>
      <c r="AN1344" s="47" t="str">
        <f t="shared" si="390"/>
        <v>Outer</v>
      </c>
      <c r="AO1344" s="48" t="str">
        <f t="shared" si="391"/>
        <v>0.9-1.0</v>
      </c>
      <c r="AP1344" s="49" t="str">
        <f t="shared" si="396"/>
        <v>9-10</v>
      </c>
      <c r="AQ1344" s="49" t="str">
        <f t="shared" si="397"/>
        <v>Feb</v>
      </c>
      <c r="AR1344" s="48" t="str">
        <f t="shared" si="398"/>
        <v>285-295</v>
      </c>
      <c r="AS1344" s="49" t="str">
        <f t="shared" si="392"/>
        <v>HWS-HTI</v>
      </c>
    </row>
    <row r="1345" spans="5:45" x14ac:dyDescent="0.3">
      <c r="E1345" s="15">
        <v>40967.395833333336</v>
      </c>
      <c r="F1345" s="21">
        <v>13.16</v>
      </c>
      <c r="G1345" s="21">
        <v>1826.930053710943</v>
      </c>
      <c r="H1345" s="42">
        <v>1.1658924152124237</v>
      </c>
      <c r="I1345" s="35">
        <v>293.8</v>
      </c>
      <c r="J1345" s="43">
        <v>0.17325227963525835</v>
      </c>
      <c r="K1345" s="44">
        <v>0.14456370906070379</v>
      </c>
      <c r="L1345" s="26">
        <f t="shared" si="380"/>
        <v>12.94483995547632</v>
      </c>
      <c r="M1345" s="26">
        <f t="shared" si="381"/>
        <v>1.358716719953458</v>
      </c>
      <c r="N1345" s="96">
        <f t="shared" si="382"/>
        <v>13</v>
      </c>
      <c r="O1345" s="26">
        <f t="shared" si="383"/>
        <v>0.95363166489549656</v>
      </c>
      <c r="P1345" s="3">
        <f>IF(L1345&gt;'Power Curve'!$C$37,0,INDEX(Ci,$N1345,1)*POWER(1-O1345,3)+INDEX(Ci,$N1345,2)*3*O1345*POWER(1-O1345,2)+INDEX(Ci,$N1345,3)*3*POWER(O1345,2)*(1-O1345)+INDEX(Ci,$N1345,4)*POWER(O1345,3))</f>
        <v>1951.9227072729873</v>
      </c>
      <c r="Q1345" s="3">
        <f>MAX(0,MIN(P1345-V1345+W1345,'Power Curve'!$C$39))</f>
        <v>1893.0040951842223</v>
      </c>
      <c r="R1345" s="3">
        <f t="shared" si="384"/>
        <v>1826.930053710943</v>
      </c>
      <c r="S1345" s="3">
        <f t="shared" si="385"/>
        <v>66.074041473279294</v>
      </c>
      <c r="T1345" s="3">
        <f t="shared" si="386"/>
        <v>66.074041473279294</v>
      </c>
      <c r="V1345" s="37">
        <f t="array" ref="V1345">SUM(_xlfn.NORM.DIST($AD$3:$AD$1003,$L1345,$AA1345,FALSE)*WindSpeedStep*$AE$3:$AE$1003)/AG1345</f>
        <v>1942.7579632314712</v>
      </c>
      <c r="W1345" s="37">
        <f t="array" ref="W1345">SUM(_xlfn.NORM.DIST($AD$3:$AD$1003,$L1345,$AB1345,FALSE)*WindSpeedStep*$AE$3:$AE$1003)/AH1345</f>
        <v>1883.8393511427062</v>
      </c>
      <c r="Y1345" s="1">
        <f t="shared" si="387"/>
        <v>12</v>
      </c>
      <c r="Z1345" s="99">
        <f>IF(L1345&lt;'Power Curve'!$P$28,'Power Curve'!$Q$28,IF(L1345&gt;'Power Curve'!$P$29,'Power Curve'!$Q$29,INDEX(ReferenceTurbulence,Y1345)+(L1345-INDEX(ReferenceTurbulenceWindSpeed,Y1345))*(INDEX(ReferenceTurbulence,Y1345+1)-INDEX(ReferenceTurbulence,Y1345))/(INDEX(ReferenceTurbulenceWindSpeed,Y1345+1)-INDEX(ReferenceTurbulenceWindSpeed,Y1345))))</f>
        <v>0.121611466216619</v>
      </c>
      <c r="AA1345" s="100">
        <f t="shared" si="393"/>
        <v>1.5742409669249484</v>
      </c>
      <c r="AB1345" s="29">
        <f t="shared" si="394"/>
        <v>2.2427230317998488</v>
      </c>
      <c r="AG1345" s="40">
        <f t="array" ref="AG1345">SUM(_xlfn.NORM.DIST($AD$3:$AD$1003,$F1345,$AA1345,FALSE)*WindSpeedStep)</f>
        <v>1.0000000000000031</v>
      </c>
      <c r="AH1345" s="40">
        <f t="array" ref="AH1345">SUM(_xlfn.NORM.DIST($AD$3:$AD$1003,$F1345,$AB1345,FALSE)*WindSpeedStep)</f>
        <v>0.9999999980765909</v>
      </c>
      <c r="AJ1345" s="47">
        <f t="shared" si="388"/>
        <v>13</v>
      </c>
      <c r="AK1345" s="83" t="b">
        <f>COUNTIF('Power Curve'!$D$2:$D$31,AJ1345)&gt;0</f>
        <v>1</v>
      </c>
      <c r="AL1345" s="83" t="b">
        <f t="shared" si="389"/>
        <v>0</v>
      </c>
      <c r="AM1345" s="83" t="b">
        <f t="shared" si="395"/>
        <v>1</v>
      </c>
      <c r="AN1345" s="47" t="str">
        <f t="shared" si="390"/>
        <v>Outer</v>
      </c>
      <c r="AO1345" s="48" t="str">
        <f t="shared" si="391"/>
        <v>1.3-1.4</v>
      </c>
      <c r="AP1345" s="49" t="str">
        <f t="shared" si="396"/>
        <v>9-10</v>
      </c>
      <c r="AQ1345" s="49" t="str">
        <f t="shared" si="397"/>
        <v>Feb</v>
      </c>
      <c r="AR1345" s="48" t="str">
        <f t="shared" si="398"/>
        <v>285-295</v>
      </c>
      <c r="AS1345" s="49" t="str">
        <f t="shared" si="392"/>
        <v>HWS-HTI</v>
      </c>
    </row>
    <row r="1346" spans="5:45" x14ac:dyDescent="0.3">
      <c r="E1346" s="15">
        <v>40967.402777777781</v>
      </c>
      <c r="F1346" s="21">
        <v>11.67</v>
      </c>
      <c r="G1346" s="21">
        <v>1848.9399719238261</v>
      </c>
      <c r="H1346" s="42">
        <v>1.1667219328779412</v>
      </c>
      <c r="I1346" s="35">
        <v>288.7</v>
      </c>
      <c r="J1346" s="43">
        <v>0.12253641816623821</v>
      </c>
      <c r="K1346" s="44">
        <v>0.17618726410012067</v>
      </c>
      <c r="L1346" s="26">
        <f t="shared" si="380"/>
        <v>11.481922571033881</v>
      </c>
      <c r="M1346" s="26">
        <f t="shared" si="381"/>
        <v>1.1326181223570715</v>
      </c>
      <c r="N1346" s="96">
        <f t="shared" si="382"/>
        <v>12</v>
      </c>
      <c r="O1346" s="26">
        <f t="shared" si="383"/>
        <v>0.48314651572950412</v>
      </c>
      <c r="P1346" s="3">
        <f>IF(L1346&gt;'Power Curve'!$C$37,0,INDEX(Ci,$N1346,1)*POWER(1-O1346,3)+INDEX(Ci,$N1346,2)*3*O1346*POWER(1-O1346,2)+INDEX(Ci,$N1346,3)*3*POWER(O1346,2)*(1-O1346)+INDEX(Ci,$N1346,4)*POWER(O1346,3))</f>
        <v>1859.3908013727887</v>
      </c>
      <c r="Q1346" s="3">
        <f>MAX(0,MIN(P1346-V1346+W1346,'Power Curve'!$C$39))</f>
        <v>1853.9496235647325</v>
      </c>
      <c r="R1346" s="3">
        <f t="shared" si="384"/>
        <v>1848.9399719238261</v>
      </c>
      <c r="S1346" s="3">
        <f t="shared" si="385"/>
        <v>5.0096516409064407</v>
      </c>
      <c r="T1346" s="3">
        <f t="shared" si="386"/>
        <v>5.0096516409064407</v>
      </c>
      <c r="V1346" s="37">
        <f t="array" ref="V1346">SUM(_xlfn.NORM.DIST($AD$3:$AD$1003,$L1346,$AA1346,FALSE)*WindSpeedStep*$AE$3:$AE$1003)/AG1346</f>
        <v>1838.0416842220523</v>
      </c>
      <c r="W1346" s="37">
        <f t="array" ref="W1346">SUM(_xlfn.NORM.DIST($AD$3:$AD$1003,$L1346,$AB1346,FALSE)*WindSpeedStep*$AE$3:$AE$1003)/AH1346</f>
        <v>1832.6005064139961</v>
      </c>
      <c r="Y1346" s="1">
        <f t="shared" si="387"/>
        <v>11</v>
      </c>
      <c r="Z1346" s="99">
        <f>IF(L1346&lt;'Power Curve'!$P$28,'Power Curve'!$Q$28,IF(L1346&gt;'Power Curve'!$P$29,'Power Curve'!$Q$29,INDEX(ReferenceTurbulence,Y1346)+(L1346-INDEX(ReferenceTurbulenceWindSpeed,Y1346))*(INDEX(ReferenceTurbulence,Y1346+1)-INDEX(ReferenceTurbulence,Y1346))/(INDEX(ReferenceTurbulenceWindSpeed,Y1346+1)-INDEX(ReferenceTurbulenceWindSpeed,Y1346))))</f>
        <v>0.11912984742283926</v>
      </c>
      <c r="AA1346" s="100">
        <f t="shared" si="393"/>
        <v>1.3678396840081204</v>
      </c>
      <c r="AB1346" s="29">
        <f t="shared" si="394"/>
        <v>1.4069536655165766</v>
      </c>
      <c r="AG1346" s="40">
        <f t="array" ref="AG1346">SUM(_xlfn.NORM.DIST($AD$3:$AD$1003,$F1346,$AA1346,FALSE)*WindSpeedStep)</f>
        <v>1.0000000000000042</v>
      </c>
      <c r="AH1346" s="40">
        <f t="array" ref="AH1346">SUM(_xlfn.NORM.DIST($AD$3:$AD$1003,$F1346,$AB1346,FALSE)*WindSpeedStep)</f>
        <v>1.0000000000000033</v>
      </c>
      <c r="AJ1346" s="47">
        <f t="shared" si="388"/>
        <v>11</v>
      </c>
      <c r="AK1346" s="83" t="b">
        <f>COUNTIF('Power Curve'!$D$2:$D$31,AJ1346)&gt;0</f>
        <v>1</v>
      </c>
      <c r="AL1346" s="83" t="b">
        <f t="shared" si="389"/>
        <v>0</v>
      </c>
      <c r="AM1346" s="83" t="b">
        <f t="shared" si="395"/>
        <v>1</v>
      </c>
      <c r="AN1346" s="47" t="str">
        <f t="shared" si="390"/>
        <v>Inner</v>
      </c>
      <c r="AO1346" s="48" t="str">
        <f t="shared" si="391"/>
        <v>1.1-1.2</v>
      </c>
      <c r="AP1346" s="49" t="str">
        <f t="shared" si="396"/>
        <v>9-10</v>
      </c>
      <c r="AQ1346" s="49" t="str">
        <f t="shared" si="397"/>
        <v>Feb</v>
      </c>
      <c r="AR1346" s="48" t="str">
        <f t="shared" si="398"/>
        <v>285-295</v>
      </c>
      <c r="AS1346" s="49" t="str">
        <f t="shared" si="392"/>
        <v>Inner-TI</v>
      </c>
    </row>
    <row r="1347" spans="5:45" x14ac:dyDescent="0.3">
      <c r="E1347" s="15">
        <v>40967.409722222219</v>
      </c>
      <c r="F1347" s="21">
        <v>11.96</v>
      </c>
      <c r="G1347" s="21">
        <v>1962.3399810791041</v>
      </c>
      <c r="H1347" s="42">
        <v>1.1657847040519052</v>
      </c>
      <c r="I1347" s="35">
        <v>292</v>
      </c>
      <c r="J1347" s="43">
        <v>0.15551839464882944</v>
      </c>
      <c r="K1347" s="44">
        <v>0.13508813807295333</v>
      </c>
      <c r="L1347" s="26">
        <f t="shared" ref="L1347:L1410" si="399">F1347*(H1347/Ref_Density)^(1/3)</f>
        <v>11.76409711410075</v>
      </c>
      <c r="M1347" s="26">
        <f t="shared" ref="M1347:M1410" si="400">(L1347-CutInWindSpeed)/(RatedWindSpeed-CutInWindSpeed)</f>
        <v>1.1762291076001896</v>
      </c>
      <c r="N1347" s="96">
        <f t="shared" ref="N1347:N1410" si="401">COUNTIF(xa,"&lt;"&amp;L1347)</f>
        <v>12</v>
      </c>
      <c r="O1347" s="26">
        <f t="shared" ref="O1347:O1410" si="402">(L1347-INDEX(xa,$N1347))/(INDEX(xb,$N1347)-INDEX(xa,$N1347))</f>
        <v>0.75493827108335199</v>
      </c>
      <c r="P1347" s="3">
        <f>IF(L1347&gt;'Power Curve'!$C$37,0,INDEX(Ci,$N1347,1)*POWER(1-O1347,3)+INDEX(Ci,$N1347,2)*3*O1347*POWER(1-O1347,2)+INDEX(Ci,$N1347,3)*3*POWER(O1347,2)*(1-O1347)+INDEX(Ci,$N1347,4)*POWER(O1347,3))</f>
        <v>1895.7696098379188</v>
      </c>
      <c r="Q1347" s="3">
        <f>MAX(0,MIN(P1347-V1347+W1347,'Power Curve'!$C$39))</f>
        <v>1839.1042680905593</v>
      </c>
      <c r="R1347" s="3">
        <f t="shared" ref="R1347:R1410" si="403">IF(AM1347,G1347,"")</f>
        <v>1962.3399810791041</v>
      </c>
      <c r="S1347" s="3">
        <f t="shared" ref="S1347:S1410" si="404">IF(AM1347,Q1347-R1347,"")</f>
        <v>-123.23571298854472</v>
      </c>
      <c r="T1347" s="3">
        <f t="shared" ref="T1347:T1410" si="405">IF(AM1347,ABS(S1347),"")</f>
        <v>123.23571298854472</v>
      </c>
      <c r="V1347" s="37">
        <f t="array" ref="V1347">SUM(_xlfn.NORM.DIST($AD$3:$AD$1003,$L1347,$AA1347,FALSE)*WindSpeedStep*$AE$3:$AE$1003)/AG1347</f>
        <v>1870.634040112802</v>
      </c>
      <c r="W1347" s="37">
        <f t="array" ref="W1347">SUM(_xlfn.NORM.DIST($AD$3:$AD$1003,$L1347,$AB1347,FALSE)*WindSpeedStep*$AE$3:$AE$1003)/AH1347</f>
        <v>1813.9686983654426</v>
      </c>
      <c r="Y1347" s="1">
        <f t="shared" ref="Y1347:Y1410" si="406">COUNTIF(ReferenceTurbulenceWindSpeed,"&lt;"&amp;L1347)</f>
        <v>11</v>
      </c>
      <c r="Z1347" s="99">
        <f>IF(L1347&lt;'Power Curve'!$P$28,'Power Curve'!$Q$28,IF(L1347&gt;'Power Curve'!$P$29,'Power Curve'!$Q$29,INDEX(ReferenceTurbulence,Y1347)+(L1347-INDEX(ReferenceTurbulenceWindSpeed,Y1347))*(INDEX(ReferenceTurbulence,Y1347+1)-INDEX(ReferenceTurbulence,Y1347))/(INDEX(ReferenceTurbulenceWindSpeed,Y1347+1)-INDEX(ReferenceTurbulenceWindSpeed,Y1347))))</f>
        <v>0.11864334952484011</v>
      </c>
      <c r="AA1347" s="100">
        <f t="shared" si="393"/>
        <v>1.3957318857524181</v>
      </c>
      <c r="AB1347" s="29">
        <f t="shared" si="394"/>
        <v>1.8295334976778759</v>
      </c>
      <c r="AG1347" s="40">
        <f t="array" ref="AG1347">SUM(_xlfn.NORM.DIST($AD$3:$AD$1003,$F1347,$AA1347,FALSE)*WindSpeedStep)</f>
        <v>1.0000000000000033</v>
      </c>
      <c r="AH1347" s="40">
        <f t="array" ref="AH1347">SUM(_xlfn.NORM.DIST($AD$3:$AD$1003,$F1347,$AB1347,FALSE)*WindSpeedStep)</f>
        <v>0.9999999999740451</v>
      </c>
      <c r="AJ1347" s="47">
        <f t="shared" ref="AJ1347:AJ1410" si="407">MROUND(L1347-Centre_First_Bin,Bin_Width)+Centre_First_Bin</f>
        <v>12</v>
      </c>
      <c r="AK1347" s="83" t="b">
        <f>COUNTIF('Power Curve'!$D$2:$D$31,AJ1347)&gt;0</f>
        <v>1</v>
      </c>
      <c r="AL1347" s="83" t="b">
        <f t="shared" ref="AL1347:AL1410" si="408">(G1347&lt;0)</f>
        <v>0</v>
      </c>
      <c r="AM1347" s="83" t="b">
        <f t="shared" si="395"/>
        <v>1</v>
      </c>
      <c r="AN1347" s="47" t="str">
        <f t="shared" ref="AN1347:AN1410" si="409">IF(AM1347,IF(AND(J1347&gt;=LowerTurbLimit,J1347&lt;=UpperTurbLimit,K1347&gt;=LowerShearLimit,K1347&lt;=UpperShearLimit),"Inner","Outer"),"")</f>
        <v>Outer</v>
      </c>
      <c r="AO1347" s="48" t="str">
        <f t="shared" ref="AO1347:AO1410" si="410">IF(M1347&lt;0,"&lt;0",TEXT(MROUND(M1347+0.05,0.1)-0.1,"0.0")&amp;"-"&amp;TEXT(MROUND(M1347+0.05,0.1),"0.0"))</f>
        <v>1.1-1.2</v>
      </c>
      <c r="AP1347" s="49" t="str">
        <f t="shared" si="396"/>
        <v>9-10</v>
      </c>
      <c r="AQ1347" s="49" t="str">
        <f t="shared" si="397"/>
        <v>Feb</v>
      </c>
      <c r="AR1347" s="48" t="str">
        <f t="shared" si="398"/>
        <v>285-295</v>
      </c>
      <c r="AS1347" s="49" t="str">
        <f t="shared" ref="AS1347:AS1410" si="411">IF(AM1347,IF(M1347&lt;0.5,IF(J1347&lt;=LowerTurbLimit,"LWS-LTI",IF(J1347&gt;=UpperTurbLimit,"LWS-HTI","Inner-TI")),IF(J1347&lt;=LowerTurbLimit,"HWS-LTI",IF(J1347&gt;=UpperTurbLimit,"HWS-HTI","Inner-TI"))),"")</f>
        <v>HWS-HTI</v>
      </c>
    </row>
    <row r="1348" spans="5:45" x14ac:dyDescent="0.3">
      <c r="E1348" s="15">
        <v>40967.416666666664</v>
      </c>
      <c r="F1348" s="21">
        <v>12.61</v>
      </c>
      <c r="G1348" s="21">
        <v>1970.290023803708</v>
      </c>
      <c r="H1348" s="42">
        <v>1.1659549973476575</v>
      </c>
      <c r="I1348" s="35">
        <v>296</v>
      </c>
      <c r="J1348" s="43">
        <v>0.12291831879460746</v>
      </c>
      <c r="K1348" s="44">
        <v>0.1729068619335038</v>
      </c>
      <c r="L1348" s="26">
        <f t="shared" si="399"/>
        <v>12.404054137979498</v>
      </c>
      <c r="M1348" s="26">
        <f t="shared" si="400"/>
        <v>1.2751365285931318</v>
      </c>
      <c r="N1348" s="96">
        <f t="shared" si="401"/>
        <v>13</v>
      </c>
      <c r="O1348" s="26">
        <f t="shared" si="402"/>
        <v>0.3969009582030173</v>
      </c>
      <c r="P1348" s="3">
        <f>IF(L1348&gt;'Power Curve'!$C$37,0,INDEX(Ci,$N1348,1)*POWER(1-O1348,3)+INDEX(Ci,$N1348,2)*3*O1348*POWER(1-O1348,2)+INDEX(Ci,$N1348,3)*3*POWER(O1348,2)*(1-O1348)+INDEX(Ci,$N1348,4)*POWER(O1348,3))</f>
        <v>1935.2045362648701</v>
      </c>
      <c r="Q1348" s="3">
        <f>MAX(0,MIN(P1348-V1348+W1348,'Power Curve'!$C$39))</f>
        <v>1931.2067061099201</v>
      </c>
      <c r="R1348" s="3">
        <f t="shared" si="403"/>
        <v>1970.290023803708</v>
      </c>
      <c r="S1348" s="3">
        <f t="shared" si="404"/>
        <v>-39.083317693787876</v>
      </c>
      <c r="T1348" s="3">
        <f t="shared" si="405"/>
        <v>39.083317693787876</v>
      </c>
      <c r="V1348" s="37">
        <f t="array" ref="V1348">SUM(_xlfn.NORM.DIST($AD$3:$AD$1003,$L1348,$AA1348,FALSE)*WindSpeedStep*$AE$3:$AE$1003)/AG1348</f>
        <v>1919.3533157731883</v>
      </c>
      <c r="W1348" s="37">
        <f t="array" ref="W1348">SUM(_xlfn.NORM.DIST($AD$3:$AD$1003,$L1348,$AB1348,FALSE)*WindSpeedStep*$AE$3:$AE$1003)/AH1348</f>
        <v>1915.3554856182384</v>
      </c>
      <c r="Y1348" s="1">
        <f t="shared" si="406"/>
        <v>12</v>
      </c>
      <c r="Z1348" s="99">
        <f>IF(L1348&lt;'Power Curve'!$P$28,'Power Curve'!$Q$28,IF(L1348&gt;'Power Curve'!$P$29,'Power Curve'!$Q$29,INDEX(ReferenceTurbulence,Y1348)+(L1348-INDEX(ReferenceTurbulenceWindSpeed,Y1348))*(INDEX(ReferenceTurbulence,Y1348+1)-INDEX(ReferenceTurbulence,Y1348))/(INDEX(ReferenceTurbulenceWindSpeed,Y1348+1)-INDEX(ReferenceTurbulenceWindSpeed,Y1348))))</f>
        <v>0.11962259268200083</v>
      </c>
      <c r="AA1348" s="100">
        <f t="shared" ref="AA1348:AA1411" si="412">Z1348*L1348</f>
        <v>1.4838051157530086</v>
      </c>
      <c r="AB1348" s="29">
        <f t="shared" ref="AB1348:AB1411" si="413">L1348*J1348</f>
        <v>1.5246854808777339</v>
      </c>
      <c r="AG1348" s="40">
        <f t="array" ref="AG1348">SUM(_xlfn.NORM.DIST($AD$3:$AD$1003,$F1348,$AA1348,FALSE)*WindSpeedStep)</f>
        <v>1.0000000000000029</v>
      </c>
      <c r="AH1348" s="40">
        <f t="array" ref="AH1348">SUM(_xlfn.NORM.DIST($AD$3:$AD$1003,$F1348,$AB1348,FALSE)*WindSpeedStep)</f>
        <v>1.0000000000000033</v>
      </c>
      <c r="AJ1348" s="47">
        <f t="shared" si="407"/>
        <v>12</v>
      </c>
      <c r="AK1348" s="83" t="b">
        <f>COUNTIF('Power Curve'!$D$2:$D$31,AJ1348)&gt;0</f>
        <v>1</v>
      </c>
      <c r="AL1348" s="83" t="b">
        <f t="shared" si="408"/>
        <v>0</v>
      </c>
      <c r="AM1348" s="83" t="b">
        <f t="shared" ref="AM1348:AM1411" si="414">AND(AK1348,NOT(AL1348))</f>
        <v>1</v>
      </c>
      <c r="AN1348" s="47" t="str">
        <f t="shared" si="409"/>
        <v>Inner</v>
      </c>
      <c r="AO1348" s="48" t="str">
        <f t="shared" si="410"/>
        <v>1.2-1.3</v>
      </c>
      <c r="AP1348" s="49" t="str">
        <f t="shared" ref="AP1348:AP1411" si="415">IF(AM1348,HOUR(E1348)&amp;"-"&amp;HOUR(E1348)+1,"")</f>
        <v>10-11</v>
      </c>
      <c r="AQ1348" s="49" t="str">
        <f t="shared" ref="AQ1348:AQ1411" si="416">IF(AM1348,TEXT(E1348,"mmm"),"")</f>
        <v>Feb</v>
      </c>
      <c r="AR1348" s="48" t="str">
        <f t="shared" ref="AR1348:AR1411" si="417">IF(AM1348,IF(OR(I1348&lt;5,I1348&gt;=355),"355-5",MROUND(I1348,10)-5&amp;"-"&amp;MROUND(I1348,10)+5),"")</f>
        <v>295-305</v>
      </c>
      <c r="AS1348" s="49" t="str">
        <f t="shared" si="411"/>
        <v>Inner-TI</v>
      </c>
    </row>
    <row r="1349" spans="5:45" x14ac:dyDescent="0.3">
      <c r="E1349" s="15">
        <v>40967.423611111109</v>
      </c>
      <c r="F1349" s="21">
        <v>11.18</v>
      </c>
      <c r="G1349" s="21">
        <v>1715.6300354003911</v>
      </c>
      <c r="H1349" s="42">
        <v>1.1664632943279272</v>
      </c>
      <c r="I1349" s="35">
        <v>298.3</v>
      </c>
      <c r="J1349" s="43">
        <v>0.11627906976744187</v>
      </c>
      <c r="K1349" s="44">
        <v>0.14919526337178707</v>
      </c>
      <c r="L1349" s="26">
        <f t="shared" si="399"/>
        <v>10.999006694520101</v>
      </c>
      <c r="M1349" s="26">
        <f t="shared" si="400"/>
        <v>1.0579819169240425</v>
      </c>
      <c r="N1349" s="96">
        <f t="shared" si="401"/>
        <v>12</v>
      </c>
      <c r="O1349" s="26">
        <f t="shared" si="402"/>
        <v>1.7999829074577534E-2</v>
      </c>
      <c r="P1349" s="3">
        <f>IF(L1349&gt;'Power Curve'!$C$37,0,INDEX(Ci,$N1349,1)*POWER(1-O1349,3)+INDEX(Ci,$N1349,2)*3*O1349*POWER(1-O1349,2)+INDEX(Ci,$N1349,3)*3*POWER(O1349,2)*(1-O1349)+INDEX(Ci,$N1349,4)*POWER(O1349,3))</f>
        <v>1779.3998334736691</v>
      </c>
      <c r="Q1349" s="3">
        <f>MAX(0,MIN(P1349-V1349+W1349,'Power Curve'!$C$39))</f>
        <v>1785.3218747332869</v>
      </c>
      <c r="R1349" s="3">
        <f t="shared" si="403"/>
        <v>1715.6300354003911</v>
      </c>
      <c r="S1349" s="3">
        <f t="shared" si="404"/>
        <v>69.691839332895825</v>
      </c>
      <c r="T1349" s="3">
        <f t="shared" si="405"/>
        <v>69.691839332895825</v>
      </c>
      <c r="V1349" s="37">
        <f t="array" ref="V1349">SUM(_xlfn.NORM.DIST($AD$3:$AD$1003,$L1349,$AA1349,FALSE)*WindSpeedStep*$AE$3:$AE$1003)/AG1349</f>
        <v>1764.2715967176612</v>
      </c>
      <c r="W1349" s="37">
        <f t="array" ref="W1349">SUM(_xlfn.NORM.DIST($AD$3:$AD$1003,$L1349,$AB1349,FALSE)*WindSpeedStep*$AE$3:$AE$1003)/AH1349</f>
        <v>1770.193637977279</v>
      </c>
      <c r="Y1349" s="1">
        <f t="shared" si="406"/>
        <v>11</v>
      </c>
      <c r="Z1349" s="99">
        <f>IF(L1349&lt;'Power Curve'!$P$28,'Power Curve'!$Q$28,IF(L1349&gt;'Power Curve'!$P$29,'Power Curve'!$Q$29,INDEX(ReferenceTurbulence,Y1349)+(L1349-INDEX(ReferenceTurbulenceWindSpeed,Y1349))*(INDEX(ReferenceTurbulence,Y1349+1)-INDEX(ReferenceTurbulence,Y1349))/(INDEX(ReferenceTurbulenceWindSpeed,Y1349+1)-INDEX(ReferenceTurbulenceWindSpeed,Y1349))))</f>
        <v>0.11996244400040756</v>
      </c>
      <c r="AA1349" s="100">
        <f t="shared" si="412"/>
        <v>1.3194677246514757</v>
      </c>
      <c r="AB1349" s="29">
        <f t="shared" si="413"/>
        <v>1.2789542668046632</v>
      </c>
      <c r="AG1349" s="40">
        <f t="array" ref="AG1349">SUM(_xlfn.NORM.DIST($AD$3:$AD$1003,$F1349,$AA1349,FALSE)*WindSpeedStep)</f>
        <v>1.000000000000004</v>
      </c>
      <c r="AH1349" s="40">
        <f t="array" ref="AH1349">SUM(_xlfn.NORM.DIST($AD$3:$AD$1003,$F1349,$AB1349,FALSE)*WindSpeedStep)</f>
        <v>1.0000000000000033</v>
      </c>
      <c r="AJ1349" s="47">
        <f t="shared" si="407"/>
        <v>11</v>
      </c>
      <c r="AK1349" s="83" t="b">
        <f>COUNTIF('Power Curve'!$D$2:$D$31,AJ1349)&gt;0</f>
        <v>1</v>
      </c>
      <c r="AL1349" s="83" t="b">
        <f t="shared" si="408"/>
        <v>0</v>
      </c>
      <c r="AM1349" s="83" t="b">
        <f t="shared" si="414"/>
        <v>1</v>
      </c>
      <c r="AN1349" s="47" t="str">
        <f t="shared" si="409"/>
        <v>Inner</v>
      </c>
      <c r="AO1349" s="48" t="str">
        <f t="shared" si="410"/>
        <v>1.0-1.1</v>
      </c>
      <c r="AP1349" s="49" t="str">
        <f t="shared" si="415"/>
        <v>10-11</v>
      </c>
      <c r="AQ1349" s="49" t="str">
        <f t="shared" si="416"/>
        <v>Feb</v>
      </c>
      <c r="AR1349" s="48" t="str">
        <f t="shared" si="417"/>
        <v>295-305</v>
      </c>
      <c r="AS1349" s="49" t="str">
        <f t="shared" si="411"/>
        <v>Inner-TI</v>
      </c>
    </row>
    <row r="1350" spans="5:45" x14ac:dyDescent="0.3">
      <c r="E1350" s="15">
        <v>40967.430555555555</v>
      </c>
      <c r="F1350" s="21">
        <v>10.25</v>
      </c>
      <c r="G1350" s="21">
        <v>1593.600051879883</v>
      </c>
      <c r="H1350" s="42">
        <v>1.167420730593026</v>
      </c>
      <c r="I1350" s="35">
        <v>293.2</v>
      </c>
      <c r="J1350" s="43">
        <v>0.12</v>
      </c>
      <c r="K1350" s="44">
        <v>0.22346773091059402</v>
      </c>
      <c r="L1350" s="26">
        <f t="shared" si="399"/>
        <v>10.086820742442541</v>
      </c>
      <c r="M1350" s="26">
        <f t="shared" si="400"/>
        <v>0.91700063752632266</v>
      </c>
      <c r="N1350" s="96">
        <f t="shared" si="401"/>
        <v>11</v>
      </c>
      <c r="O1350" s="26">
        <f t="shared" si="402"/>
        <v>0.13285455545472427</v>
      </c>
      <c r="P1350" s="3">
        <f>IF(L1350&gt;'Power Curve'!$C$37,0,INDEX(Ci,$N1350,1)*POWER(1-O1350,3)+INDEX(Ci,$N1350,2)*3*O1350*POWER(1-O1350,2)+INDEX(Ci,$N1350,3)*3*POWER(O1350,2)*(1-O1350)+INDEX(Ci,$N1350,4)*POWER(O1350,3))</f>
        <v>1558.3104711293361</v>
      </c>
      <c r="Q1350" s="3">
        <f>MAX(0,MIN(P1350-V1350+W1350,'Power Curve'!$C$39))</f>
        <v>1558.3278803022974</v>
      </c>
      <c r="R1350" s="3">
        <f t="shared" si="403"/>
        <v>1593.600051879883</v>
      </c>
      <c r="S1350" s="3">
        <f t="shared" si="404"/>
        <v>-35.272171577585596</v>
      </c>
      <c r="T1350" s="3">
        <f t="shared" si="405"/>
        <v>35.272171577585596</v>
      </c>
      <c r="V1350" s="37">
        <f t="array" ref="V1350">SUM(_xlfn.NORM.DIST($AD$3:$AD$1003,$L1350,$AA1350,FALSE)*WindSpeedStep*$AE$3:$AE$1003)/AG1350</f>
        <v>1555.7408398422451</v>
      </c>
      <c r="W1350" s="37">
        <f t="array" ref="W1350">SUM(_xlfn.NORM.DIST($AD$3:$AD$1003,$L1350,$AB1350,FALSE)*WindSpeedStep*$AE$3:$AE$1003)/AH1350</f>
        <v>1555.7582490152065</v>
      </c>
      <c r="Y1350" s="1">
        <f t="shared" si="406"/>
        <v>10</v>
      </c>
      <c r="Z1350" s="99">
        <f>IF(L1350&lt;'Power Curve'!$P$28,'Power Curve'!$Q$28,IF(L1350&gt;'Power Curve'!$P$29,'Power Curve'!$Q$29,INDEX(ReferenceTurbulence,Y1350)+(L1350-INDEX(ReferenceTurbulenceWindSpeed,Y1350))*(INDEX(ReferenceTurbulence,Y1350+1)-INDEX(ReferenceTurbulence,Y1350))/(INDEX(ReferenceTurbulenceWindSpeed,Y1350+1)-INDEX(ReferenceTurbulenceWindSpeed,Y1350))))</f>
        <v>0.12001744158783194</v>
      </c>
      <c r="AA1350" s="100">
        <f t="shared" si="412"/>
        <v>1.2105944192630291</v>
      </c>
      <c r="AB1350" s="29">
        <f t="shared" si="413"/>
        <v>1.2104184890931049</v>
      </c>
      <c r="AG1350" s="40">
        <f t="array" ref="AG1350">SUM(_xlfn.NORM.DIST($AD$3:$AD$1003,$F1350,$AA1350,FALSE)*WindSpeedStep)</f>
        <v>1.0000000000000033</v>
      </c>
      <c r="AH1350" s="40">
        <f t="array" ref="AH1350">SUM(_xlfn.NORM.DIST($AD$3:$AD$1003,$F1350,$AB1350,FALSE)*WindSpeedStep)</f>
        <v>1.000000000000004</v>
      </c>
      <c r="AJ1350" s="47">
        <f t="shared" si="407"/>
        <v>10</v>
      </c>
      <c r="AK1350" s="83" t="b">
        <f>COUNTIF('Power Curve'!$D$2:$D$31,AJ1350)&gt;0</f>
        <v>1</v>
      </c>
      <c r="AL1350" s="83" t="b">
        <f t="shared" si="408"/>
        <v>0</v>
      </c>
      <c r="AM1350" s="83" t="b">
        <f t="shared" si="414"/>
        <v>1</v>
      </c>
      <c r="AN1350" s="47" t="str">
        <f t="shared" si="409"/>
        <v>Inner</v>
      </c>
      <c r="AO1350" s="48" t="str">
        <f t="shared" si="410"/>
        <v>0.9-1.0</v>
      </c>
      <c r="AP1350" s="49" t="str">
        <f t="shared" si="415"/>
        <v>10-11</v>
      </c>
      <c r="AQ1350" s="49" t="str">
        <f t="shared" si="416"/>
        <v>Feb</v>
      </c>
      <c r="AR1350" s="48" t="str">
        <f t="shared" si="417"/>
        <v>285-295</v>
      </c>
      <c r="AS1350" s="49" t="str">
        <f t="shared" si="411"/>
        <v>Inner-TI</v>
      </c>
    </row>
    <row r="1351" spans="5:45" x14ac:dyDescent="0.3">
      <c r="E1351" s="15">
        <v>40967.4375</v>
      </c>
      <c r="F1351" s="21">
        <v>13.57</v>
      </c>
      <c r="G1351" s="21">
        <v>1984</v>
      </c>
      <c r="H1351" s="42">
        <v>1.1678474038363191</v>
      </c>
      <c r="I1351" s="35">
        <v>292.7</v>
      </c>
      <c r="J1351" s="43">
        <v>0.2019159911569639</v>
      </c>
      <c r="K1351" s="44">
        <v>0.12682357263432051</v>
      </c>
      <c r="L1351" s="26">
        <f t="shared" si="399"/>
        <v>13.355593270448898</v>
      </c>
      <c r="M1351" s="26">
        <f t="shared" si="400"/>
        <v>1.4221999688785245</v>
      </c>
      <c r="N1351" s="96">
        <f t="shared" si="401"/>
        <v>14</v>
      </c>
      <c r="O1351" s="26">
        <f t="shared" si="402"/>
        <v>0.37946235490244157</v>
      </c>
      <c r="P1351" s="3">
        <f>IF(L1351&gt;'Power Curve'!$C$37,0,INDEX(Ci,$N1351,1)*POWER(1-O1351,3)+INDEX(Ci,$N1351,2)*3*O1351*POWER(1-O1351,2)+INDEX(Ci,$N1351,3)*3*POWER(O1351,2)*(1-O1351)+INDEX(Ci,$N1351,4)*POWER(O1351,3))</f>
        <v>1963.519410170944</v>
      </c>
      <c r="Q1351" s="3">
        <f>MAX(0,MIN(P1351-V1351+W1351,'Power Curve'!$C$39))</f>
        <v>1877.670566669781</v>
      </c>
      <c r="R1351" s="3">
        <f t="shared" si="403"/>
        <v>1984</v>
      </c>
      <c r="S1351" s="3">
        <f t="shared" si="404"/>
        <v>-106.32943333021899</v>
      </c>
      <c r="T1351" s="3">
        <f t="shared" si="405"/>
        <v>106.32943333021899</v>
      </c>
      <c r="V1351" s="37">
        <f t="array" ref="V1351">SUM(_xlfn.NORM.DIST($AD$3:$AD$1003,$L1351,$AA1351,FALSE)*WindSpeedStep*$AE$3:$AE$1003)/AG1351</f>
        <v>1955.6548048208358</v>
      </c>
      <c r="W1351" s="37">
        <f t="array" ref="W1351">SUM(_xlfn.NORM.DIST($AD$3:$AD$1003,$L1351,$AB1351,FALSE)*WindSpeedStep*$AE$3:$AE$1003)/AH1351</f>
        <v>1869.8059613196729</v>
      </c>
      <c r="Y1351" s="1">
        <f t="shared" si="406"/>
        <v>13</v>
      </c>
      <c r="Z1351" s="99">
        <f>IF(L1351&lt;'Power Curve'!$P$28,'Power Curve'!$Q$28,IF(L1351&gt;'Power Curve'!$P$29,'Power Curve'!$Q$29,INDEX(ReferenceTurbulence,Y1351)+(L1351-INDEX(ReferenceTurbulenceWindSpeed,Y1351))*(INDEX(ReferenceTurbulence,Y1351+1)-INDEX(ReferenceTurbulence,Y1351))/(INDEX(ReferenceTurbulenceWindSpeed,Y1351+1)-INDEX(ReferenceTurbulenceWindSpeed,Y1351))))</f>
        <v>0.12136656746581873</v>
      </c>
      <c r="AA1351" s="100">
        <f t="shared" si="412"/>
        <v>1.6209225117039707</v>
      </c>
      <c r="AB1351" s="29">
        <f t="shared" si="413"/>
        <v>2.6967078526919663</v>
      </c>
      <c r="AG1351" s="40">
        <f t="array" ref="AG1351">SUM(_xlfn.NORM.DIST($AD$3:$AD$1003,$F1351,$AA1351,FALSE)*WindSpeedStep)</f>
        <v>1.0000000000000027</v>
      </c>
      <c r="AH1351" s="40">
        <f t="array" ref="AH1351">SUM(_xlfn.NORM.DIST($AD$3:$AD$1003,$F1351,$AB1351,FALSE)*WindSpeedStep)</f>
        <v>0.99999978012421531</v>
      </c>
      <c r="AJ1351" s="47">
        <f t="shared" si="407"/>
        <v>13</v>
      </c>
      <c r="AK1351" s="83" t="b">
        <f>COUNTIF('Power Curve'!$D$2:$D$31,AJ1351)&gt;0</f>
        <v>1</v>
      </c>
      <c r="AL1351" s="83" t="b">
        <f t="shared" si="408"/>
        <v>0</v>
      </c>
      <c r="AM1351" s="83" t="b">
        <f t="shared" si="414"/>
        <v>1</v>
      </c>
      <c r="AN1351" s="47" t="str">
        <f t="shared" si="409"/>
        <v>Outer</v>
      </c>
      <c r="AO1351" s="48" t="str">
        <f t="shared" si="410"/>
        <v>1.4-1.5</v>
      </c>
      <c r="AP1351" s="49" t="str">
        <f t="shared" si="415"/>
        <v>10-11</v>
      </c>
      <c r="AQ1351" s="49" t="str">
        <f t="shared" si="416"/>
        <v>Feb</v>
      </c>
      <c r="AR1351" s="48" t="str">
        <f t="shared" si="417"/>
        <v>285-295</v>
      </c>
      <c r="AS1351" s="49" t="str">
        <f t="shared" si="411"/>
        <v>HWS-HTI</v>
      </c>
    </row>
    <row r="1352" spans="5:45" x14ac:dyDescent="0.3">
      <c r="E1352" s="15">
        <v>40967.444444444445</v>
      </c>
      <c r="F1352" s="21">
        <v>13.29</v>
      </c>
      <c r="G1352" s="21">
        <v>1864.780014038088</v>
      </c>
      <c r="H1352" s="42">
        <v>1.1681657051183676</v>
      </c>
      <c r="I1352" s="35">
        <v>293.3</v>
      </c>
      <c r="J1352" s="43">
        <v>0.12490594431903687</v>
      </c>
      <c r="K1352" s="44">
        <v>0.17715588905937665</v>
      </c>
      <c r="L1352" s="26">
        <f t="shared" si="399"/>
        <v>13.081205513823264</v>
      </c>
      <c r="M1352" s="26">
        <f t="shared" si="400"/>
        <v>1.3797924565812263</v>
      </c>
      <c r="N1352" s="96">
        <f t="shared" si="401"/>
        <v>14</v>
      </c>
      <c r="O1352" s="26">
        <f t="shared" si="402"/>
        <v>9.4758693210277523E-2</v>
      </c>
      <c r="P1352" s="3">
        <f>IF(L1352&gt;'Power Curve'!$C$37,0,INDEX(Ci,$N1352,1)*POWER(1-O1352,3)+INDEX(Ci,$N1352,2)*3*O1352*POWER(1-O1352,2)+INDEX(Ci,$N1352,3)*3*POWER(O1352,2)*(1-O1352)+INDEX(Ci,$N1352,4)*POWER(O1352,3))</f>
        <v>1955.7664488151893</v>
      </c>
      <c r="Q1352" s="3">
        <f>MAX(0,MIN(P1352-V1352+W1352,'Power Curve'!$C$39))</f>
        <v>1952.9280742198493</v>
      </c>
      <c r="R1352" s="3">
        <f t="shared" si="403"/>
        <v>1864.780014038088</v>
      </c>
      <c r="S1352" s="3">
        <f t="shared" si="404"/>
        <v>88.148060181761366</v>
      </c>
      <c r="T1352" s="3">
        <f t="shared" si="405"/>
        <v>88.148060181761366</v>
      </c>
      <c r="V1352" s="37">
        <f t="array" ref="V1352">SUM(_xlfn.NORM.DIST($AD$3:$AD$1003,$L1352,$AA1352,FALSE)*WindSpeedStep*$AE$3:$AE$1003)/AG1352</f>
        <v>1947.4647330423682</v>
      </c>
      <c r="W1352" s="37">
        <f t="array" ref="W1352">SUM(_xlfn.NORM.DIST($AD$3:$AD$1003,$L1352,$AB1352,FALSE)*WindSpeedStep*$AE$3:$AE$1003)/AH1352</f>
        <v>1944.6263584470282</v>
      </c>
      <c r="Y1352" s="1">
        <f t="shared" si="406"/>
        <v>13</v>
      </c>
      <c r="Z1352" s="99">
        <f>IF(L1352&lt;'Power Curve'!$P$28,'Power Curve'!$Q$28,IF(L1352&gt;'Power Curve'!$P$29,'Power Curve'!$Q$29,INDEX(ReferenceTurbulence,Y1352)+(L1352-INDEX(ReferenceTurbulenceWindSpeed,Y1352))*(INDEX(ReferenceTurbulence,Y1352+1)-INDEX(ReferenceTurbulence,Y1352))/(INDEX(ReferenceTurbulenceWindSpeed,Y1352+1)-INDEX(ReferenceTurbulenceWindSpeed,Y1352))))</f>
        <v>0.12167459240801473</v>
      </c>
      <c r="AA1352" s="100">
        <f t="shared" si="412"/>
        <v>1.5916503490999205</v>
      </c>
      <c r="AB1352" s="29">
        <f t="shared" si="413"/>
        <v>1.6339203275354868</v>
      </c>
      <c r="AG1352" s="40">
        <f t="array" ref="AG1352">SUM(_xlfn.NORM.DIST($AD$3:$AD$1003,$F1352,$AA1352,FALSE)*WindSpeedStep)</f>
        <v>1.0000000000000031</v>
      </c>
      <c r="AH1352" s="40">
        <f t="array" ref="AH1352">SUM(_xlfn.NORM.DIST($AD$3:$AD$1003,$F1352,$AB1352,FALSE)*WindSpeedStep)</f>
        <v>1.0000000000000027</v>
      </c>
      <c r="AJ1352" s="47">
        <f t="shared" si="407"/>
        <v>13</v>
      </c>
      <c r="AK1352" s="83" t="b">
        <f>COUNTIF('Power Curve'!$D$2:$D$31,AJ1352)&gt;0</f>
        <v>1</v>
      </c>
      <c r="AL1352" s="83" t="b">
        <f t="shared" si="408"/>
        <v>0</v>
      </c>
      <c r="AM1352" s="83" t="b">
        <f t="shared" si="414"/>
        <v>1</v>
      </c>
      <c r="AN1352" s="47" t="str">
        <f t="shared" si="409"/>
        <v>Inner</v>
      </c>
      <c r="AO1352" s="48" t="str">
        <f t="shared" si="410"/>
        <v>1.3-1.4</v>
      </c>
      <c r="AP1352" s="49" t="str">
        <f t="shared" si="415"/>
        <v>10-11</v>
      </c>
      <c r="AQ1352" s="49" t="str">
        <f t="shared" si="416"/>
        <v>Feb</v>
      </c>
      <c r="AR1352" s="48" t="str">
        <f t="shared" si="417"/>
        <v>285-295</v>
      </c>
      <c r="AS1352" s="49" t="str">
        <f t="shared" si="411"/>
        <v>Inner-TI</v>
      </c>
    </row>
    <row r="1353" spans="5:45" x14ac:dyDescent="0.3">
      <c r="E1353" s="15">
        <v>40967.451388888891</v>
      </c>
      <c r="F1353" s="21">
        <v>15.56</v>
      </c>
      <c r="G1353" s="21">
        <v>1980.7899475097711</v>
      </c>
      <c r="H1353" s="42">
        <v>1.1679327759647105</v>
      </c>
      <c r="I1353" s="35">
        <v>290.2</v>
      </c>
      <c r="J1353" s="43">
        <v>0.12532133676092544</v>
      </c>
      <c r="K1353" s="44">
        <v>0.15714775347707893</v>
      </c>
      <c r="L1353" s="26">
        <f t="shared" si="399"/>
        <v>15.31452432004045</v>
      </c>
      <c r="M1353" s="26">
        <f t="shared" si="400"/>
        <v>1.7249590773632963</v>
      </c>
      <c r="N1353" s="96">
        <f t="shared" si="401"/>
        <v>16</v>
      </c>
      <c r="O1353" s="26">
        <f t="shared" si="402"/>
        <v>0.31490387353278065</v>
      </c>
      <c r="P1353" s="3">
        <f>IF(L1353&gt;'Power Curve'!$C$37,0,INDEX(Ci,$N1353,1)*POWER(1-O1353,3)+INDEX(Ci,$N1353,2)*3*O1353*POWER(1-O1353,2)+INDEX(Ci,$N1353,3)*3*POWER(O1353,2)*(1-O1353)+INDEX(Ci,$N1353,4)*POWER(O1353,3))</f>
        <v>1980.1710659285868</v>
      </c>
      <c r="Q1353" s="3">
        <f>MAX(0,MIN(P1353-V1353+W1353,'Power Curve'!$C$39))</f>
        <v>1979.6213681828922</v>
      </c>
      <c r="R1353" s="3">
        <f t="shared" si="403"/>
        <v>1980.7899475097711</v>
      </c>
      <c r="S1353" s="3">
        <f t="shared" si="404"/>
        <v>-1.1685793268788984</v>
      </c>
      <c r="T1353" s="3">
        <f t="shared" si="405"/>
        <v>1.1685793268788984</v>
      </c>
      <c r="V1353" s="37">
        <f t="array" ref="V1353">SUM(_xlfn.NORM.DIST($AD$3:$AD$1003,$L1353,$AA1353,FALSE)*WindSpeedStep*$AE$3:$AE$1003)/AG1353</f>
        <v>1978.574493324719</v>
      </c>
      <c r="W1353" s="37">
        <f t="array" ref="W1353">SUM(_xlfn.NORM.DIST($AD$3:$AD$1003,$L1353,$AB1353,FALSE)*WindSpeedStep*$AE$3:$AE$1003)/AH1353</f>
        <v>1978.0247955790244</v>
      </c>
      <c r="Y1353" s="1">
        <f t="shared" si="406"/>
        <v>15</v>
      </c>
      <c r="Z1353" s="99">
        <f>IF(L1353&lt;'Power Curve'!$P$28,'Power Curve'!$Q$28,IF(L1353&gt;'Power Curve'!$P$29,'Power Curve'!$Q$29,INDEX(ReferenceTurbulence,Y1353)+(L1353-INDEX(ReferenceTurbulenceWindSpeed,Y1353))*(INDEX(ReferenceTurbulence,Y1353+1)-INDEX(ReferenceTurbulence,Y1353))/(INDEX(ReferenceTurbulenceWindSpeed,Y1353+1)-INDEX(ReferenceTurbulenceWindSpeed,Y1353))))</f>
        <v>0.12256932940688441</v>
      </c>
      <c r="AA1353" s="100">
        <f t="shared" si="412"/>
        <v>1.8770909760927803</v>
      </c>
      <c r="AB1353" s="29">
        <f t="shared" si="413"/>
        <v>1.919236659645172</v>
      </c>
      <c r="AG1353" s="40">
        <f t="array" ref="AG1353">SUM(_xlfn.NORM.DIST($AD$3:$AD$1003,$F1353,$AA1353,FALSE)*WindSpeedStep)</f>
        <v>0.99999999999999656</v>
      </c>
      <c r="AH1353" s="40">
        <f t="array" ref="AH1353">SUM(_xlfn.NORM.DIST($AD$3:$AD$1003,$F1353,$AB1353,FALSE)*WindSpeedStep)</f>
        <v>0.99999999999999656</v>
      </c>
      <c r="AJ1353" s="47">
        <f t="shared" si="407"/>
        <v>15</v>
      </c>
      <c r="AK1353" s="83" t="b">
        <f>COUNTIF('Power Curve'!$D$2:$D$31,AJ1353)&gt;0</f>
        <v>1</v>
      </c>
      <c r="AL1353" s="83" t="b">
        <f t="shared" si="408"/>
        <v>0</v>
      </c>
      <c r="AM1353" s="83" t="b">
        <f t="shared" si="414"/>
        <v>1</v>
      </c>
      <c r="AN1353" s="47" t="str">
        <f t="shared" si="409"/>
        <v>Inner</v>
      </c>
      <c r="AO1353" s="48" t="str">
        <f t="shared" si="410"/>
        <v>1.7-1.8</v>
      </c>
      <c r="AP1353" s="49" t="str">
        <f t="shared" si="415"/>
        <v>10-11</v>
      </c>
      <c r="AQ1353" s="49" t="str">
        <f t="shared" si="416"/>
        <v>Feb</v>
      </c>
      <c r="AR1353" s="48" t="str">
        <f t="shared" si="417"/>
        <v>285-295</v>
      </c>
      <c r="AS1353" s="49" t="str">
        <f t="shared" si="411"/>
        <v>Inner-TI</v>
      </c>
    </row>
    <row r="1354" spans="5:45" x14ac:dyDescent="0.3">
      <c r="E1354" s="15">
        <v>40967.458333333336</v>
      </c>
      <c r="F1354" s="21">
        <v>15.97</v>
      </c>
      <c r="G1354" s="21">
        <v>1984.9000396728491</v>
      </c>
      <c r="H1354" s="42">
        <v>1.168080322332042</v>
      </c>
      <c r="I1354" s="35">
        <v>293.3</v>
      </c>
      <c r="J1354" s="43">
        <v>0.14088916718847838</v>
      </c>
      <c r="K1354" s="44">
        <v>0.14046184098402445</v>
      </c>
      <c r="L1354" s="26">
        <f t="shared" si="399"/>
        <v>15.718717996371927</v>
      </c>
      <c r="M1354" s="26">
        <f t="shared" si="400"/>
        <v>1.7874285129908629</v>
      </c>
      <c r="N1354" s="96">
        <f t="shared" si="401"/>
        <v>16</v>
      </c>
      <c r="O1354" s="26">
        <f t="shared" si="402"/>
        <v>0.7200935402218116</v>
      </c>
      <c r="P1354" s="3">
        <f>IF(L1354&gt;'Power Curve'!$C$37,0,INDEX(Ci,$N1354,1)*POWER(1-O1354,3)+INDEX(Ci,$N1354,2)*3*O1354*POWER(1-O1354,2)+INDEX(Ci,$N1354,3)*3*POWER(O1354,2)*(1-O1354)+INDEX(Ci,$N1354,4)*POWER(O1354,3))</f>
        <v>1981.5258627787241</v>
      </c>
      <c r="Q1354" s="3">
        <f>MAX(0,MIN(P1354-V1354+W1354,'Power Curve'!$C$39))</f>
        <v>1977.7298193052088</v>
      </c>
      <c r="R1354" s="3">
        <f t="shared" si="403"/>
        <v>1984.9000396728491</v>
      </c>
      <c r="S1354" s="3">
        <f t="shared" si="404"/>
        <v>-7.1702203676402405</v>
      </c>
      <c r="T1354" s="3">
        <f t="shared" si="405"/>
        <v>7.1702203676402405</v>
      </c>
      <c r="V1354" s="37">
        <f t="array" ref="V1354">SUM(_xlfn.NORM.DIST($AD$3:$AD$1003,$L1354,$AA1354,FALSE)*WindSpeedStep*$AE$3:$AE$1003)/AG1354</f>
        <v>1980.3030073431478</v>
      </c>
      <c r="W1354" s="37">
        <f t="array" ref="W1354">SUM(_xlfn.NORM.DIST($AD$3:$AD$1003,$L1354,$AB1354,FALSE)*WindSpeedStep*$AE$3:$AE$1003)/AH1354</f>
        <v>1976.5069638696325</v>
      </c>
      <c r="Y1354" s="1">
        <f t="shared" si="406"/>
        <v>15</v>
      </c>
      <c r="Z1354" s="99">
        <f>IF(L1354&lt;'Power Curve'!$P$28,'Power Curve'!$Q$28,IF(L1354&gt;'Power Curve'!$P$29,'Power Curve'!$Q$29,INDEX(ReferenceTurbulence,Y1354)+(L1354-INDEX(ReferenceTurbulenceWindSpeed,Y1354))*(INDEX(ReferenceTurbulence,Y1354+1)-INDEX(ReferenceTurbulence,Y1354))/(INDEX(ReferenceTurbulenceWindSpeed,Y1354+1)-INDEX(ReferenceTurbulenceWindSpeed,Y1354))))</f>
        <v>0.12165981059455883</v>
      </c>
      <c r="AA1354" s="100">
        <f t="shared" si="412"/>
        <v>1.9123362542278919</v>
      </c>
      <c r="AB1354" s="29">
        <f t="shared" si="413"/>
        <v>2.2145970877793881</v>
      </c>
      <c r="AG1354" s="40">
        <f t="array" ref="AG1354">SUM(_xlfn.NORM.DIST($AD$3:$AD$1003,$F1354,$AA1354,FALSE)*WindSpeedStep)</f>
        <v>0.99999999999999523</v>
      </c>
      <c r="AH1354" s="40">
        <f t="array" ref="AH1354">SUM(_xlfn.NORM.DIST($AD$3:$AD$1003,$F1354,$AB1354,FALSE)*WindSpeedStep)</f>
        <v>0.99999999999976141</v>
      </c>
      <c r="AJ1354" s="47">
        <f t="shared" si="407"/>
        <v>16</v>
      </c>
      <c r="AK1354" s="83" t="b">
        <f>COUNTIF('Power Curve'!$D$2:$D$31,AJ1354)&gt;0</f>
        <v>1</v>
      </c>
      <c r="AL1354" s="83" t="b">
        <f t="shared" si="408"/>
        <v>0</v>
      </c>
      <c r="AM1354" s="83" t="b">
        <f t="shared" si="414"/>
        <v>1</v>
      </c>
      <c r="AN1354" s="47" t="str">
        <f t="shared" si="409"/>
        <v>Outer</v>
      </c>
      <c r="AO1354" s="48" t="str">
        <f t="shared" si="410"/>
        <v>1.7-1.8</v>
      </c>
      <c r="AP1354" s="49" t="str">
        <f t="shared" si="415"/>
        <v>11-12</v>
      </c>
      <c r="AQ1354" s="49" t="str">
        <f t="shared" si="416"/>
        <v>Feb</v>
      </c>
      <c r="AR1354" s="48" t="str">
        <f t="shared" si="417"/>
        <v>285-295</v>
      </c>
      <c r="AS1354" s="49" t="str">
        <f t="shared" si="411"/>
        <v>HWS-HTI</v>
      </c>
    </row>
    <row r="1355" spans="5:45" x14ac:dyDescent="0.3">
      <c r="E1355" s="15">
        <v>40967.465277777781</v>
      </c>
      <c r="F1355" s="21">
        <v>14.81</v>
      </c>
      <c r="G1355" s="21">
        <v>1953.4400329589871</v>
      </c>
      <c r="H1355" s="42">
        <v>1.1685267142357398</v>
      </c>
      <c r="I1355" s="35">
        <v>295</v>
      </c>
      <c r="J1355" s="43">
        <v>0.1363943281566509</v>
      </c>
      <c r="K1355" s="44">
        <v>9.61295642201693E-2</v>
      </c>
      <c r="L1355" s="26">
        <f t="shared" si="399"/>
        <v>14.578826832639271</v>
      </c>
      <c r="M1355" s="26">
        <f t="shared" si="400"/>
        <v>1.6112546591059462</v>
      </c>
      <c r="N1355" s="96">
        <f t="shared" si="401"/>
        <v>15</v>
      </c>
      <c r="O1355" s="26">
        <f t="shared" si="402"/>
        <v>0.59725965138513271</v>
      </c>
      <c r="P1355" s="3">
        <f>IF(L1355&gt;'Power Curve'!$C$37,0,INDEX(Ci,$N1355,1)*POWER(1-O1355,3)+INDEX(Ci,$N1355,2)*3*O1355*POWER(1-O1355,2)+INDEX(Ci,$N1355,3)*3*POWER(O1355,2)*(1-O1355)+INDEX(Ci,$N1355,4)*POWER(O1355,3))</f>
        <v>1977.702023486946</v>
      </c>
      <c r="Q1355" s="3">
        <f>MAX(0,MIN(P1355-V1355+W1355,'Power Curve'!$C$39))</f>
        <v>1972.1474073196348</v>
      </c>
      <c r="R1355" s="3">
        <f t="shared" si="403"/>
        <v>1953.4400329589871</v>
      </c>
      <c r="S1355" s="3">
        <f t="shared" si="404"/>
        <v>18.707374360647691</v>
      </c>
      <c r="T1355" s="3">
        <f t="shared" si="405"/>
        <v>18.707374360647691</v>
      </c>
      <c r="V1355" s="37">
        <f t="array" ref="V1355">SUM(_xlfn.NORM.DIST($AD$3:$AD$1003,$L1355,$AA1355,FALSE)*WindSpeedStep*$AE$3:$AE$1003)/AG1355</f>
        <v>1974.0047672002604</v>
      </c>
      <c r="W1355" s="37">
        <f t="array" ref="W1355">SUM(_xlfn.NORM.DIST($AD$3:$AD$1003,$L1355,$AB1355,FALSE)*WindSpeedStep*$AE$3:$AE$1003)/AH1355</f>
        <v>1968.4501510329492</v>
      </c>
      <c r="Y1355" s="1">
        <f t="shared" si="406"/>
        <v>14</v>
      </c>
      <c r="Z1355" s="99">
        <f>IF(L1355&lt;'Power Curve'!$P$28,'Power Curve'!$Q$28,IF(L1355&gt;'Power Curve'!$P$29,'Power Curve'!$Q$29,INDEX(ReferenceTurbulence,Y1355)+(L1355-INDEX(ReferenceTurbulenceWindSpeed,Y1355))*(INDEX(ReferenceTurbulence,Y1355+1)-INDEX(ReferenceTurbulence,Y1355))/(INDEX(ReferenceTurbulenceWindSpeed,Y1355+1)-INDEX(ReferenceTurbulenceWindSpeed,Y1355))))</f>
        <v>0.12223671839358559</v>
      </c>
      <c r="AA1355" s="100">
        <f t="shared" si="412"/>
        <v>1.7820679500501759</v>
      </c>
      <c r="AB1355" s="29">
        <f t="shared" si="413"/>
        <v>1.9884692911499882</v>
      </c>
      <c r="AG1355" s="40">
        <f t="array" ref="AG1355">SUM(_xlfn.NORM.DIST($AD$3:$AD$1003,$F1355,$AA1355,FALSE)*WindSpeedStep)</f>
        <v>0.99999999999999878</v>
      </c>
      <c r="AH1355" s="40">
        <f t="array" ref="AH1355">SUM(_xlfn.NORM.DIST($AD$3:$AD$1003,$F1355,$AB1355,FALSE)*WindSpeedStep)</f>
        <v>0.99999999999995992</v>
      </c>
      <c r="AJ1355" s="47">
        <f t="shared" si="407"/>
        <v>15</v>
      </c>
      <c r="AK1355" s="83" t="b">
        <f>COUNTIF('Power Curve'!$D$2:$D$31,AJ1355)&gt;0</f>
        <v>1</v>
      </c>
      <c r="AL1355" s="83" t="b">
        <f t="shared" si="408"/>
        <v>0</v>
      </c>
      <c r="AM1355" s="83" t="b">
        <f t="shared" si="414"/>
        <v>1</v>
      </c>
      <c r="AN1355" s="47" t="str">
        <f t="shared" si="409"/>
        <v>Outer</v>
      </c>
      <c r="AO1355" s="48" t="str">
        <f t="shared" si="410"/>
        <v>1.6-1.7</v>
      </c>
      <c r="AP1355" s="49" t="str">
        <f t="shared" si="415"/>
        <v>11-12</v>
      </c>
      <c r="AQ1355" s="49" t="str">
        <f t="shared" si="416"/>
        <v>Feb</v>
      </c>
      <c r="AR1355" s="48" t="str">
        <f t="shared" si="417"/>
        <v>295-305</v>
      </c>
      <c r="AS1355" s="49" t="str">
        <f t="shared" si="411"/>
        <v>Inner-TI</v>
      </c>
    </row>
    <row r="1356" spans="5:45" x14ac:dyDescent="0.3">
      <c r="E1356" s="15">
        <v>40967.472222222219</v>
      </c>
      <c r="F1356" s="21">
        <v>13.44</v>
      </c>
      <c r="G1356" s="21">
        <v>1966.5800476074269</v>
      </c>
      <c r="H1356" s="42">
        <v>1.1699330327554107</v>
      </c>
      <c r="I1356" s="35">
        <v>296.60000000000002</v>
      </c>
      <c r="J1356" s="43">
        <v>9.3005952380952384E-2</v>
      </c>
      <c r="K1356" s="44">
        <v>0.13259951874070267</v>
      </c>
      <c r="L1356" s="26">
        <f t="shared" si="399"/>
        <v>13.235516900643011</v>
      </c>
      <c r="M1356" s="26">
        <f t="shared" si="400"/>
        <v>1.4036417788492745</v>
      </c>
      <c r="N1356" s="96">
        <f t="shared" si="401"/>
        <v>14</v>
      </c>
      <c r="O1356" s="26">
        <f t="shared" si="402"/>
        <v>0.25487158384598801</v>
      </c>
      <c r="P1356" s="3">
        <f>IF(L1356&gt;'Power Curve'!$C$37,0,INDEX(Ci,$N1356,1)*POWER(1-O1356,3)+INDEX(Ci,$N1356,2)*3*O1356*POWER(1-O1356,2)+INDEX(Ci,$N1356,3)*3*POWER(O1356,2)*(1-O1356)+INDEX(Ci,$N1356,4)*POWER(O1356,3))</f>
        <v>1960.1799140345481</v>
      </c>
      <c r="Q1356" s="3">
        <f>MAX(0,MIN(P1356-V1356+W1356,'Power Curve'!$C$39))</f>
        <v>1977.4039307296853</v>
      </c>
      <c r="R1356" s="3">
        <f t="shared" si="403"/>
        <v>1966.5800476074269</v>
      </c>
      <c r="S1356" s="3">
        <f t="shared" si="404"/>
        <v>10.823883122258394</v>
      </c>
      <c r="T1356" s="3">
        <f t="shared" si="405"/>
        <v>10.823883122258394</v>
      </c>
      <c r="V1356" s="37">
        <f t="array" ref="V1356">SUM(_xlfn.NORM.DIST($AD$3:$AD$1003,$L1356,$AA1356,FALSE)*WindSpeedStep*$AE$3:$AE$1003)/AG1356</f>
        <v>1952.3252145478818</v>
      </c>
      <c r="W1356" s="37">
        <f t="array" ref="W1356">SUM(_xlfn.NORM.DIST($AD$3:$AD$1003,$L1356,$AB1356,FALSE)*WindSpeedStep*$AE$3:$AE$1003)/AH1356</f>
        <v>1969.549231243019</v>
      </c>
      <c r="Y1356" s="1">
        <f t="shared" si="406"/>
        <v>13</v>
      </c>
      <c r="Z1356" s="99">
        <f>IF(L1356&lt;'Power Curve'!$P$28,'Power Curve'!$Q$28,IF(L1356&gt;'Power Curve'!$P$29,'Power Curve'!$Q$29,INDEX(ReferenceTurbulence,Y1356)+(L1356-INDEX(ReferenceTurbulenceWindSpeed,Y1356))*(INDEX(ReferenceTurbulence,Y1356+1)-INDEX(ReferenceTurbulence,Y1356))/(INDEX(ReferenceTurbulenceWindSpeed,Y1356+1)-INDEX(ReferenceTurbulenceWindSpeed,Y1356))))</f>
        <v>0.12150136399363548</v>
      </c>
      <c r="AA1356" s="100">
        <f t="shared" si="412"/>
        <v>1.6081333565889406</v>
      </c>
      <c r="AB1356" s="29">
        <f t="shared" si="413"/>
        <v>1.2309818545984943</v>
      </c>
      <c r="AG1356" s="40">
        <f t="array" ref="AG1356">SUM(_xlfn.NORM.DIST($AD$3:$AD$1003,$F1356,$AA1356,FALSE)*WindSpeedStep)</f>
        <v>1.0000000000000022</v>
      </c>
      <c r="AH1356" s="40">
        <f t="array" ref="AH1356">SUM(_xlfn.NORM.DIST($AD$3:$AD$1003,$F1356,$AB1356,FALSE)*WindSpeedStep)</f>
        <v>1.0000000000000029</v>
      </c>
      <c r="AJ1356" s="47">
        <f t="shared" si="407"/>
        <v>13</v>
      </c>
      <c r="AK1356" s="83" t="b">
        <f>COUNTIF('Power Curve'!$D$2:$D$31,AJ1356)&gt;0</f>
        <v>1</v>
      </c>
      <c r="AL1356" s="83" t="b">
        <f t="shared" si="408"/>
        <v>0</v>
      </c>
      <c r="AM1356" s="83" t="b">
        <f t="shared" si="414"/>
        <v>1</v>
      </c>
      <c r="AN1356" s="47" t="str">
        <f t="shared" si="409"/>
        <v>Outer</v>
      </c>
      <c r="AO1356" s="48" t="str">
        <f t="shared" si="410"/>
        <v>1.4-1.5</v>
      </c>
      <c r="AP1356" s="49" t="str">
        <f t="shared" si="415"/>
        <v>11-12</v>
      </c>
      <c r="AQ1356" s="49" t="str">
        <f t="shared" si="416"/>
        <v>Feb</v>
      </c>
      <c r="AR1356" s="48" t="str">
        <f t="shared" si="417"/>
        <v>295-305</v>
      </c>
      <c r="AS1356" s="49" t="str">
        <f t="shared" si="411"/>
        <v>HWS-LTI</v>
      </c>
    </row>
    <row r="1357" spans="5:45" x14ac:dyDescent="0.3">
      <c r="E1357" s="15">
        <v>40967.479166666664</v>
      </c>
      <c r="F1357" s="21">
        <v>13.61</v>
      </c>
      <c r="G1357" s="21">
        <v>1966.730041503911</v>
      </c>
      <c r="H1357" s="42">
        <v>1.1708082265784425</v>
      </c>
      <c r="I1357" s="35">
        <v>295.39999999999998</v>
      </c>
      <c r="J1357" s="43">
        <v>0.11462160176340927</v>
      </c>
      <c r="K1357" s="44">
        <v>0.11723632783403742</v>
      </c>
      <c r="L1357" s="26">
        <f t="shared" si="399"/>
        <v>13.406271717600443</v>
      </c>
      <c r="M1357" s="26">
        <f t="shared" si="400"/>
        <v>1.4300324862518103</v>
      </c>
      <c r="N1357" s="96">
        <f t="shared" si="401"/>
        <v>14</v>
      </c>
      <c r="O1357" s="26">
        <f t="shared" si="402"/>
        <v>0.43204611319528485</v>
      </c>
      <c r="P1357" s="3">
        <f>IF(L1357&gt;'Power Curve'!$C$37,0,INDEX(Ci,$N1357,1)*POWER(1-O1357,3)+INDEX(Ci,$N1357,2)*3*O1357*POWER(1-O1357,2)+INDEX(Ci,$N1357,3)*3*POWER(O1357,2)*(1-O1357)+INDEX(Ci,$N1357,4)*POWER(O1357,3))</f>
        <v>1964.8733878695446</v>
      </c>
      <c r="Q1357" s="3">
        <f>MAX(0,MIN(P1357-V1357+W1357,'Power Curve'!$C$39))</f>
        <v>1969.3099068838378</v>
      </c>
      <c r="R1357" s="3">
        <f t="shared" si="403"/>
        <v>1966.730041503911</v>
      </c>
      <c r="S1357" s="3">
        <f t="shared" si="404"/>
        <v>2.5798653799267868</v>
      </c>
      <c r="T1357" s="3">
        <f t="shared" si="405"/>
        <v>2.5798653799267868</v>
      </c>
      <c r="V1357" s="37">
        <f t="array" ref="V1357">SUM(_xlfn.NORM.DIST($AD$3:$AD$1003,$L1357,$AA1357,FALSE)*WindSpeedStep*$AE$3:$AE$1003)/AG1357</f>
        <v>1956.9520394796009</v>
      </c>
      <c r="W1357" s="37">
        <f t="array" ref="W1357">SUM(_xlfn.NORM.DIST($AD$3:$AD$1003,$L1357,$AB1357,FALSE)*WindSpeedStep*$AE$3:$AE$1003)/AH1357</f>
        <v>1961.3885584938942</v>
      </c>
      <c r="Y1357" s="1">
        <f t="shared" si="406"/>
        <v>13</v>
      </c>
      <c r="Z1357" s="99">
        <f>IF(L1357&lt;'Power Curve'!$P$28,'Power Curve'!$Q$28,IF(L1357&gt;'Power Curve'!$P$29,'Power Curve'!$Q$29,INDEX(ReferenceTurbulence,Y1357)+(L1357-INDEX(ReferenceTurbulenceWindSpeed,Y1357))*(INDEX(ReferenceTurbulence,Y1357+1)-INDEX(ReferenceTurbulence,Y1357))/(INDEX(ReferenceTurbulenceWindSpeed,Y1357+1)-INDEX(ReferenceTurbulenceWindSpeed,Y1357))))</f>
        <v>0.12130967634958814</v>
      </c>
      <c r="AA1357" s="100">
        <f t="shared" si="412"/>
        <v>1.626310483116747</v>
      </c>
      <c r="AB1357" s="29">
        <f t="shared" si="413"/>
        <v>1.5366483379468547</v>
      </c>
      <c r="AG1357" s="40">
        <f t="array" ref="AG1357">SUM(_xlfn.NORM.DIST($AD$3:$AD$1003,$F1357,$AA1357,FALSE)*WindSpeedStep)</f>
        <v>1.0000000000000016</v>
      </c>
      <c r="AH1357" s="40">
        <f t="array" ref="AH1357">SUM(_xlfn.NORM.DIST($AD$3:$AD$1003,$F1357,$AB1357,FALSE)*WindSpeedStep)</f>
        <v>1.000000000000002</v>
      </c>
      <c r="AJ1357" s="47">
        <f t="shared" si="407"/>
        <v>13</v>
      </c>
      <c r="AK1357" s="83" t="b">
        <f>COUNTIF('Power Curve'!$D$2:$D$31,AJ1357)&gt;0</f>
        <v>1</v>
      </c>
      <c r="AL1357" s="83" t="b">
        <f t="shared" si="408"/>
        <v>0</v>
      </c>
      <c r="AM1357" s="83" t="b">
        <f t="shared" si="414"/>
        <v>1</v>
      </c>
      <c r="AN1357" s="47" t="str">
        <f t="shared" si="409"/>
        <v>Inner</v>
      </c>
      <c r="AO1357" s="48" t="str">
        <f t="shared" si="410"/>
        <v>1.4-1.5</v>
      </c>
      <c r="AP1357" s="49" t="str">
        <f t="shared" si="415"/>
        <v>11-12</v>
      </c>
      <c r="AQ1357" s="49" t="str">
        <f t="shared" si="416"/>
        <v>Feb</v>
      </c>
      <c r="AR1357" s="48" t="str">
        <f t="shared" si="417"/>
        <v>295-305</v>
      </c>
      <c r="AS1357" s="49" t="str">
        <f t="shared" si="411"/>
        <v>Inner-TI</v>
      </c>
    </row>
    <row r="1358" spans="5:45" x14ac:dyDescent="0.3">
      <c r="E1358" s="15">
        <v>40967.486111111109</v>
      </c>
      <c r="F1358" s="21">
        <v>12.48</v>
      </c>
      <c r="G1358" s="21">
        <v>1903.880020141602</v>
      </c>
      <c r="H1358" s="42">
        <v>1.1717271486586285</v>
      </c>
      <c r="I1358" s="35">
        <v>300.8</v>
      </c>
      <c r="J1358" s="43">
        <v>0.14663461538461539</v>
      </c>
      <c r="K1358" s="44">
        <v>9.868234991978142E-2</v>
      </c>
      <c r="L1358" s="26">
        <f t="shared" si="399"/>
        <v>12.29640201141067</v>
      </c>
      <c r="M1358" s="26">
        <f t="shared" si="400"/>
        <v>1.2584985454067081</v>
      </c>
      <c r="N1358" s="96">
        <f t="shared" si="401"/>
        <v>13</v>
      </c>
      <c r="O1358" s="26">
        <f t="shared" si="402"/>
        <v>0.28607474464026211</v>
      </c>
      <c r="P1358" s="3">
        <f>IF(L1358&gt;'Power Curve'!$C$37,0,INDEX(Ci,$N1358,1)*POWER(1-O1358,3)+INDEX(Ci,$N1358,2)*3*O1358*POWER(1-O1358,2)+INDEX(Ci,$N1358,3)*3*POWER(O1358,2)*(1-O1358)+INDEX(Ci,$N1358,4)*POWER(O1358,3))</f>
        <v>1930.9160417087014</v>
      </c>
      <c r="Q1358" s="3">
        <f>MAX(0,MIN(P1358-V1358+W1358,'Power Curve'!$C$39))</f>
        <v>1894.2469926766405</v>
      </c>
      <c r="R1358" s="3">
        <f t="shared" si="403"/>
        <v>1903.880020141602</v>
      </c>
      <c r="S1358" s="3">
        <f t="shared" si="404"/>
        <v>-9.6330274649615149</v>
      </c>
      <c r="T1358" s="3">
        <f t="shared" si="405"/>
        <v>9.6330274649615149</v>
      </c>
      <c r="V1358" s="37">
        <f t="array" ref="V1358">SUM(_xlfn.NORM.DIST($AD$3:$AD$1003,$L1358,$AA1358,FALSE)*WindSpeedStep*$AE$3:$AE$1003)/AG1358</f>
        <v>1913.2009614151164</v>
      </c>
      <c r="W1358" s="37">
        <f t="array" ref="W1358">SUM(_xlfn.NORM.DIST($AD$3:$AD$1003,$L1358,$AB1358,FALSE)*WindSpeedStep*$AE$3:$AE$1003)/AH1358</f>
        <v>1876.5319123830554</v>
      </c>
      <c r="Y1358" s="1">
        <f t="shared" si="406"/>
        <v>12</v>
      </c>
      <c r="Z1358" s="99">
        <f>IF(L1358&lt;'Power Curve'!$P$28,'Power Curve'!$Q$28,IF(L1358&gt;'Power Curve'!$P$29,'Power Curve'!$Q$29,INDEX(ReferenceTurbulence,Y1358)+(L1358-INDEX(ReferenceTurbulenceWindSpeed,Y1358))*(INDEX(ReferenceTurbulence,Y1358+1)-INDEX(ReferenceTurbulence,Y1358))/(INDEX(ReferenceTurbulenceWindSpeed,Y1358+1)-INDEX(ReferenceTurbulenceWindSpeed,Y1358))))</f>
        <v>0.11922667537324233</v>
      </c>
      <c r="AA1358" s="100">
        <f t="shared" si="412"/>
        <v>1.4660591308733439</v>
      </c>
      <c r="AB1358" s="29">
        <f t="shared" si="413"/>
        <v>1.8030781795578148</v>
      </c>
      <c r="AG1358" s="40">
        <f t="array" ref="AG1358">SUM(_xlfn.NORM.DIST($AD$3:$AD$1003,$F1358,$AA1358,FALSE)*WindSpeedStep)</f>
        <v>1.000000000000004</v>
      </c>
      <c r="AH1358" s="40">
        <f t="array" ref="AH1358">SUM(_xlfn.NORM.DIST($AD$3:$AD$1003,$F1358,$AB1358,FALSE)*WindSpeedStep)</f>
        <v>0.99999999999817824</v>
      </c>
      <c r="AJ1358" s="47">
        <f t="shared" si="407"/>
        <v>12</v>
      </c>
      <c r="AK1358" s="83" t="b">
        <f>COUNTIF('Power Curve'!$D$2:$D$31,AJ1358)&gt;0</f>
        <v>1</v>
      </c>
      <c r="AL1358" s="83" t="b">
        <f t="shared" si="408"/>
        <v>0</v>
      </c>
      <c r="AM1358" s="83" t="b">
        <f t="shared" si="414"/>
        <v>1</v>
      </c>
      <c r="AN1358" s="47" t="str">
        <f t="shared" si="409"/>
        <v>Outer</v>
      </c>
      <c r="AO1358" s="48" t="str">
        <f t="shared" si="410"/>
        <v>1.2-1.3</v>
      </c>
      <c r="AP1358" s="49" t="str">
        <f t="shared" si="415"/>
        <v>11-12</v>
      </c>
      <c r="AQ1358" s="49" t="str">
        <f t="shared" si="416"/>
        <v>Feb</v>
      </c>
      <c r="AR1358" s="48" t="str">
        <f t="shared" si="417"/>
        <v>295-305</v>
      </c>
      <c r="AS1358" s="49" t="str">
        <f t="shared" si="411"/>
        <v>HWS-HTI</v>
      </c>
    </row>
    <row r="1359" spans="5:45" x14ac:dyDescent="0.3">
      <c r="E1359" s="15">
        <v>40967.493055555555</v>
      </c>
      <c r="F1359" s="21">
        <v>13.59</v>
      </c>
      <c r="G1359" s="21">
        <v>1914.8100433349609</v>
      </c>
      <c r="H1359" s="42">
        <v>1.1711884436305027</v>
      </c>
      <c r="I1359" s="35">
        <v>300.8</v>
      </c>
      <c r="J1359" s="43">
        <v>0.12509197939661515</v>
      </c>
      <c r="K1359" s="44">
        <v>0.12198551948781083</v>
      </c>
      <c r="L1359" s="26">
        <f t="shared" si="399"/>
        <v>13.388020026243654</v>
      </c>
      <c r="M1359" s="26">
        <f t="shared" si="400"/>
        <v>1.4272116285168361</v>
      </c>
      <c r="N1359" s="96">
        <f t="shared" si="401"/>
        <v>14</v>
      </c>
      <c r="O1359" s="26">
        <f t="shared" si="402"/>
        <v>0.41310822972243372</v>
      </c>
      <c r="P1359" s="3">
        <f>IF(L1359&gt;'Power Curve'!$C$37,0,INDEX(Ci,$N1359,1)*POWER(1-O1359,3)+INDEX(Ci,$N1359,2)*3*O1359*POWER(1-O1359,2)+INDEX(Ci,$N1359,3)*3*POWER(O1359,2)*(1-O1359)+INDEX(Ci,$N1359,4)*POWER(O1359,3))</f>
        <v>1964.3905306554443</v>
      </c>
      <c r="Q1359" s="3">
        <f>MAX(0,MIN(P1359-V1359+W1359,'Power Curve'!$C$39))</f>
        <v>1961.6300781186351</v>
      </c>
      <c r="R1359" s="3">
        <f t="shared" si="403"/>
        <v>1914.8100433349609</v>
      </c>
      <c r="S1359" s="3">
        <f t="shared" si="404"/>
        <v>46.820034783674146</v>
      </c>
      <c r="T1359" s="3">
        <f t="shared" si="405"/>
        <v>46.820034783674146</v>
      </c>
      <c r="V1359" s="37">
        <f t="array" ref="V1359">SUM(_xlfn.NORM.DIST($AD$3:$AD$1003,$L1359,$AA1359,FALSE)*WindSpeedStep*$AE$3:$AE$1003)/AG1359</f>
        <v>1956.4919037158738</v>
      </c>
      <c r="W1359" s="37">
        <f t="array" ref="W1359">SUM(_xlfn.NORM.DIST($AD$3:$AD$1003,$L1359,$AB1359,FALSE)*WindSpeedStep*$AE$3:$AE$1003)/AH1359</f>
        <v>1953.7314511790646</v>
      </c>
      <c r="Y1359" s="1">
        <f t="shared" si="406"/>
        <v>13</v>
      </c>
      <c r="Z1359" s="99">
        <f>IF(L1359&lt;'Power Curve'!$P$28,'Power Curve'!$Q$28,IF(L1359&gt;'Power Curve'!$P$29,'Power Curve'!$Q$29,INDEX(ReferenceTurbulence,Y1359)+(L1359-INDEX(ReferenceTurbulenceWindSpeed,Y1359))*(INDEX(ReferenceTurbulence,Y1359+1)-INDEX(ReferenceTurbulence,Y1359))/(INDEX(ReferenceTurbulenceWindSpeed,Y1359+1)-INDEX(ReferenceTurbulenceWindSpeed,Y1359))))</f>
        <v>0.12133016551515549</v>
      </c>
      <c r="AA1359" s="100">
        <f t="shared" si="412"/>
        <v>1.6243706857043589</v>
      </c>
      <c r="AB1359" s="29">
        <f t="shared" si="413"/>
        <v>1.6747339252843421</v>
      </c>
      <c r="AG1359" s="40">
        <f t="array" ref="AG1359">SUM(_xlfn.NORM.DIST($AD$3:$AD$1003,$F1359,$AA1359,FALSE)*WindSpeedStep)</f>
        <v>1.0000000000000024</v>
      </c>
      <c r="AH1359" s="40">
        <f t="array" ref="AH1359">SUM(_xlfn.NORM.DIST($AD$3:$AD$1003,$F1359,$AB1359,FALSE)*WindSpeedStep)</f>
        <v>1.000000000000002</v>
      </c>
      <c r="AJ1359" s="47">
        <f t="shared" si="407"/>
        <v>13</v>
      </c>
      <c r="AK1359" s="83" t="b">
        <f>COUNTIF('Power Curve'!$D$2:$D$31,AJ1359)&gt;0</f>
        <v>1</v>
      </c>
      <c r="AL1359" s="83" t="b">
        <f t="shared" si="408"/>
        <v>0</v>
      </c>
      <c r="AM1359" s="83" t="b">
        <f t="shared" si="414"/>
        <v>1</v>
      </c>
      <c r="AN1359" s="47" t="str">
        <f t="shared" si="409"/>
        <v>Inner</v>
      </c>
      <c r="AO1359" s="48" t="str">
        <f t="shared" si="410"/>
        <v>1.4-1.5</v>
      </c>
      <c r="AP1359" s="49" t="str">
        <f t="shared" si="415"/>
        <v>11-12</v>
      </c>
      <c r="AQ1359" s="49" t="str">
        <f t="shared" si="416"/>
        <v>Feb</v>
      </c>
      <c r="AR1359" s="48" t="str">
        <f t="shared" si="417"/>
        <v>295-305</v>
      </c>
      <c r="AS1359" s="49" t="str">
        <f t="shared" si="411"/>
        <v>Inner-TI</v>
      </c>
    </row>
    <row r="1360" spans="5:45" x14ac:dyDescent="0.3">
      <c r="E1360" s="15">
        <v>40967.5</v>
      </c>
      <c r="F1360" s="21">
        <v>12.66</v>
      </c>
      <c r="G1360" s="21">
        <v>1952.6900329589871</v>
      </c>
      <c r="H1360" s="42">
        <v>1.1711642887842453</v>
      </c>
      <c r="I1360" s="35">
        <v>296.5</v>
      </c>
      <c r="J1360" s="43">
        <v>0.14296998420221169</v>
      </c>
      <c r="K1360" s="44">
        <v>0.11282895512302524</v>
      </c>
      <c r="L1360" s="26">
        <f t="shared" si="399"/>
        <v>12.471756314098526</v>
      </c>
      <c r="M1360" s="26">
        <f t="shared" si="400"/>
        <v>1.2856001181556893</v>
      </c>
      <c r="N1360" s="96">
        <f t="shared" si="401"/>
        <v>13</v>
      </c>
      <c r="O1360" s="26">
        <f t="shared" si="402"/>
        <v>0.46659931037103874</v>
      </c>
      <c r="P1360" s="3">
        <f>IF(L1360&gt;'Power Curve'!$C$37,0,INDEX(Ci,$N1360,1)*POWER(1-O1360,3)+INDEX(Ci,$N1360,2)*3*O1360*POWER(1-O1360,2)+INDEX(Ci,$N1360,3)*3*POWER(O1360,2)*(1-O1360)+INDEX(Ci,$N1360,4)*POWER(O1360,3))</f>
        <v>1937.6685482875027</v>
      </c>
      <c r="Q1360" s="3">
        <f>MAX(0,MIN(P1360-V1360+W1360,'Power Curve'!$C$39))</f>
        <v>1908.7869478096061</v>
      </c>
      <c r="R1360" s="3">
        <f t="shared" si="403"/>
        <v>1952.6900329589871</v>
      </c>
      <c r="S1360" s="3">
        <f t="shared" si="404"/>
        <v>-43.903085149381013</v>
      </c>
      <c r="T1360" s="3">
        <f t="shared" si="405"/>
        <v>43.903085149381013</v>
      </c>
      <c r="V1360" s="37">
        <f t="array" ref="V1360">SUM(_xlfn.NORM.DIST($AD$3:$AD$1003,$L1360,$AA1360,FALSE)*WindSpeedStep*$AE$3:$AE$1003)/AG1360</f>
        <v>1922.9338442254661</v>
      </c>
      <c r="W1360" s="37">
        <f t="array" ref="W1360">SUM(_xlfn.NORM.DIST($AD$3:$AD$1003,$L1360,$AB1360,FALSE)*WindSpeedStep*$AE$3:$AE$1003)/AH1360</f>
        <v>1894.0522437475695</v>
      </c>
      <c r="Y1360" s="1">
        <f t="shared" si="406"/>
        <v>12</v>
      </c>
      <c r="Z1360" s="99">
        <f>IF(L1360&lt;'Power Curve'!$P$28,'Power Curve'!$Q$28,IF(L1360&gt;'Power Curve'!$P$29,'Power Curve'!$Q$29,INDEX(ReferenceTurbulence,Y1360)+(L1360-INDEX(ReferenceTurbulenceWindSpeed,Y1360))*(INDEX(ReferenceTurbulence,Y1360+1)-INDEX(ReferenceTurbulence,Y1360))/(INDEX(ReferenceTurbulenceWindSpeed,Y1360+1)-INDEX(ReferenceTurbulenceWindSpeed,Y1360))))</f>
        <v>0.11987158417172307</v>
      </c>
      <c r="AA1360" s="100">
        <f t="shared" si="412"/>
        <v>1.4950091867746802</v>
      </c>
      <c r="AB1360" s="29">
        <f t="shared" si="413"/>
        <v>1.7830868032005001</v>
      </c>
      <c r="AG1360" s="40">
        <f t="array" ref="AG1360">SUM(_xlfn.NORM.DIST($AD$3:$AD$1003,$F1360,$AA1360,FALSE)*WindSpeedStep)</f>
        <v>1.0000000000000036</v>
      </c>
      <c r="AH1360" s="40">
        <f t="array" ref="AH1360">SUM(_xlfn.NORM.DIST($AD$3:$AD$1003,$F1360,$AB1360,FALSE)*WindSpeedStep)</f>
        <v>0.99999999999949785</v>
      </c>
      <c r="AJ1360" s="47">
        <f t="shared" si="407"/>
        <v>12</v>
      </c>
      <c r="AK1360" s="83" t="b">
        <f>COUNTIF('Power Curve'!$D$2:$D$31,AJ1360)&gt;0</f>
        <v>1</v>
      </c>
      <c r="AL1360" s="83" t="b">
        <f t="shared" si="408"/>
        <v>0</v>
      </c>
      <c r="AM1360" s="83" t="b">
        <f t="shared" si="414"/>
        <v>1</v>
      </c>
      <c r="AN1360" s="47" t="str">
        <f t="shared" si="409"/>
        <v>Outer</v>
      </c>
      <c r="AO1360" s="48" t="str">
        <f t="shared" si="410"/>
        <v>1.2-1.3</v>
      </c>
      <c r="AP1360" s="49" t="str">
        <f t="shared" si="415"/>
        <v>12-13</v>
      </c>
      <c r="AQ1360" s="49" t="str">
        <f t="shared" si="416"/>
        <v>Feb</v>
      </c>
      <c r="AR1360" s="48" t="str">
        <f t="shared" si="417"/>
        <v>295-305</v>
      </c>
      <c r="AS1360" s="49" t="str">
        <f t="shared" si="411"/>
        <v>HWS-HTI</v>
      </c>
    </row>
    <row r="1361" spans="5:45" x14ac:dyDescent="0.3">
      <c r="E1361" s="15">
        <v>40967.506944444445</v>
      </c>
      <c r="F1361" s="21">
        <v>11.07</v>
      </c>
      <c r="G1361" s="21">
        <v>1885.6299743652339</v>
      </c>
      <c r="H1361" s="42">
        <v>1.1715870714343908</v>
      </c>
      <c r="I1361" s="35">
        <v>298.3</v>
      </c>
      <c r="J1361" s="43">
        <v>0.12375790424570914</v>
      </c>
      <c r="K1361" s="44">
        <v>0.133186259469673</v>
      </c>
      <c r="L1361" s="26">
        <f t="shared" si="399"/>
        <v>10.906710394891775</v>
      </c>
      <c r="M1361" s="26">
        <f t="shared" si="400"/>
        <v>1.0437172262920054</v>
      </c>
      <c r="N1361" s="96">
        <f t="shared" si="401"/>
        <v>11</v>
      </c>
      <c r="O1361" s="26">
        <f t="shared" si="402"/>
        <v>0.92856218306587635</v>
      </c>
      <c r="P1361" s="3">
        <f>IF(L1361&gt;'Power Curve'!$C$37,0,INDEX(Ci,$N1361,1)*POWER(1-O1361,3)+INDEX(Ci,$N1361,2)*3*O1361*POWER(1-O1361,2)+INDEX(Ci,$N1361,3)*3*POWER(O1361,2)*(1-O1361)+INDEX(Ci,$N1361,4)*POWER(O1361,3))</f>
        <v>1762.6026751166905</v>
      </c>
      <c r="Q1361" s="3">
        <f>MAX(0,MIN(P1361-V1361+W1361,'Power Curve'!$C$39))</f>
        <v>1756.6776727388233</v>
      </c>
      <c r="R1361" s="3">
        <f t="shared" si="403"/>
        <v>1885.6299743652339</v>
      </c>
      <c r="S1361" s="3">
        <f t="shared" si="404"/>
        <v>-128.95230162641064</v>
      </c>
      <c r="T1361" s="3">
        <f t="shared" si="405"/>
        <v>128.95230162641064</v>
      </c>
      <c r="V1361" s="37">
        <f t="array" ref="V1361">SUM(_xlfn.NORM.DIST($AD$3:$AD$1003,$L1361,$AA1361,FALSE)*WindSpeedStep*$AE$3:$AE$1003)/AG1361</f>
        <v>1747.5142193728252</v>
      </c>
      <c r="W1361" s="37">
        <f t="array" ref="W1361">SUM(_xlfn.NORM.DIST($AD$3:$AD$1003,$L1361,$AB1361,FALSE)*WindSpeedStep*$AE$3:$AE$1003)/AH1361</f>
        <v>1741.589216994958</v>
      </c>
      <c r="Y1361" s="1">
        <f t="shared" si="406"/>
        <v>10</v>
      </c>
      <c r="Z1361" s="99">
        <f>IF(L1361&lt;'Power Curve'!$P$28,'Power Curve'!$Q$28,IF(L1361&gt;'Power Curve'!$P$29,'Power Curve'!$Q$29,INDEX(ReferenceTurbulence,Y1361)+(L1361-INDEX(ReferenceTurbulenceWindSpeed,Y1361))*(INDEX(ReferenceTurbulence,Y1361+1)-INDEX(ReferenceTurbulence,Y1361))/(INDEX(ReferenceTurbulenceWindSpeed,Y1361+1)-INDEX(ReferenceTurbulenceWindSpeed,Y1361))))</f>
        <v>0.11999653963185328</v>
      </c>
      <c r="AA1361" s="100">
        <f t="shared" si="412"/>
        <v>1.3087675061537769</v>
      </c>
      <c r="AB1361" s="29">
        <f t="shared" si="413"/>
        <v>1.3497916206866967</v>
      </c>
      <c r="AG1361" s="40">
        <f t="array" ref="AG1361">SUM(_xlfn.NORM.DIST($AD$3:$AD$1003,$F1361,$AA1361,FALSE)*WindSpeedStep)</f>
        <v>1.0000000000000033</v>
      </c>
      <c r="AH1361" s="40">
        <f t="array" ref="AH1361">SUM(_xlfn.NORM.DIST($AD$3:$AD$1003,$F1361,$AB1361,FALSE)*WindSpeedStep)</f>
        <v>1.0000000000000038</v>
      </c>
      <c r="AJ1361" s="47">
        <f t="shared" si="407"/>
        <v>11</v>
      </c>
      <c r="AK1361" s="83" t="b">
        <f>COUNTIF('Power Curve'!$D$2:$D$31,AJ1361)&gt;0</f>
        <v>1</v>
      </c>
      <c r="AL1361" s="83" t="b">
        <f t="shared" si="408"/>
        <v>0</v>
      </c>
      <c r="AM1361" s="83" t="b">
        <f t="shared" si="414"/>
        <v>1</v>
      </c>
      <c r="AN1361" s="47" t="str">
        <f t="shared" si="409"/>
        <v>Inner</v>
      </c>
      <c r="AO1361" s="48" t="str">
        <f t="shared" si="410"/>
        <v>1.0-1.1</v>
      </c>
      <c r="AP1361" s="49" t="str">
        <f t="shared" si="415"/>
        <v>12-13</v>
      </c>
      <c r="AQ1361" s="49" t="str">
        <f t="shared" si="416"/>
        <v>Feb</v>
      </c>
      <c r="AR1361" s="48" t="str">
        <f t="shared" si="417"/>
        <v>295-305</v>
      </c>
      <c r="AS1361" s="49" t="str">
        <f t="shared" si="411"/>
        <v>Inner-TI</v>
      </c>
    </row>
    <row r="1362" spans="5:45" x14ac:dyDescent="0.3">
      <c r="E1362" s="15">
        <v>40967.513888888891</v>
      </c>
      <c r="F1362" s="21">
        <v>12.06</v>
      </c>
      <c r="G1362" s="21">
        <v>1896.2599945068359</v>
      </c>
      <c r="H1362" s="42">
        <v>1.1722913154515999</v>
      </c>
      <c r="I1362" s="35">
        <v>299.7</v>
      </c>
      <c r="J1362" s="43">
        <v>0.17744610281923714</v>
      </c>
      <c r="K1362" s="44">
        <v>0.13178953733951754</v>
      </c>
      <c r="L1362" s="26">
        <f t="shared" si="399"/>
        <v>11.884487571065161</v>
      </c>
      <c r="M1362" s="26">
        <f t="shared" si="400"/>
        <v>1.1948358408122746</v>
      </c>
      <c r="N1362" s="96">
        <f t="shared" si="401"/>
        <v>12</v>
      </c>
      <c r="O1362" s="26">
        <f t="shared" si="402"/>
        <v>0.87089888634854673</v>
      </c>
      <c r="P1362" s="3">
        <f>IF(L1362&gt;'Power Curve'!$C$37,0,INDEX(Ci,$N1362,1)*POWER(1-O1362,3)+INDEX(Ci,$N1362,2)*3*O1362*POWER(1-O1362,2)+INDEX(Ci,$N1362,3)*3*POWER(O1362,2)*(1-O1362)+INDEX(Ci,$N1362,4)*POWER(O1362,3))</f>
        <v>1907.4609429243201</v>
      </c>
      <c r="Q1362" s="3">
        <f>MAX(0,MIN(P1362-V1362+W1362,'Power Curve'!$C$39))</f>
        <v>1818.377360707889</v>
      </c>
      <c r="R1362" s="3">
        <f t="shared" si="403"/>
        <v>1896.2599945068359</v>
      </c>
      <c r="S1362" s="3">
        <f t="shared" si="404"/>
        <v>-77.882633798946927</v>
      </c>
      <c r="T1362" s="3">
        <f t="shared" si="405"/>
        <v>77.882633798946927</v>
      </c>
      <c r="V1362" s="37">
        <f t="array" ref="V1362">SUM(_xlfn.NORM.DIST($AD$3:$AD$1003,$L1362,$AA1362,FALSE)*WindSpeedStep*$AE$3:$AE$1003)/AG1362</f>
        <v>1882.4829248123485</v>
      </c>
      <c r="W1362" s="37">
        <f t="array" ref="W1362">SUM(_xlfn.NORM.DIST($AD$3:$AD$1003,$L1362,$AB1362,FALSE)*WindSpeedStep*$AE$3:$AE$1003)/AH1362</f>
        <v>1793.3993425959175</v>
      </c>
      <c r="Y1362" s="1">
        <f t="shared" si="406"/>
        <v>11</v>
      </c>
      <c r="Z1362" s="99">
        <f>IF(L1362&lt;'Power Curve'!$P$28,'Power Curve'!$Q$28,IF(L1362&gt;'Power Curve'!$P$29,'Power Curve'!$Q$29,INDEX(ReferenceTurbulence,Y1362)+(L1362-INDEX(ReferenceTurbulenceWindSpeed,Y1362))*(INDEX(ReferenceTurbulence,Y1362+1)-INDEX(ReferenceTurbulence,Y1362))/(INDEX(ReferenceTurbulenceWindSpeed,Y1362+1)-INDEX(ReferenceTurbulenceWindSpeed,Y1362))))</f>
        <v>0.11843578401019174</v>
      </c>
      <c r="AA1362" s="100">
        <f t="shared" si="412"/>
        <v>1.4075486030384816</v>
      </c>
      <c r="AB1362" s="29">
        <f t="shared" si="413"/>
        <v>2.1088560034891746</v>
      </c>
      <c r="AG1362" s="40">
        <f t="array" ref="AG1362">SUM(_xlfn.NORM.DIST($AD$3:$AD$1003,$F1362,$AA1362,FALSE)*WindSpeedStep)</f>
        <v>1.0000000000000038</v>
      </c>
      <c r="AH1362" s="40">
        <f t="array" ref="AH1362">SUM(_xlfn.NORM.DIST($AD$3:$AD$1003,$F1362,$AB1362,FALSE)*WindSpeedStep)</f>
        <v>0.99999999534897854</v>
      </c>
      <c r="AJ1362" s="47">
        <f t="shared" si="407"/>
        <v>12</v>
      </c>
      <c r="AK1362" s="83" t="b">
        <f>COUNTIF('Power Curve'!$D$2:$D$31,AJ1362)&gt;0</f>
        <v>1</v>
      </c>
      <c r="AL1362" s="83" t="b">
        <f t="shared" si="408"/>
        <v>0</v>
      </c>
      <c r="AM1362" s="83" t="b">
        <f t="shared" si="414"/>
        <v>1</v>
      </c>
      <c r="AN1362" s="47" t="str">
        <f t="shared" si="409"/>
        <v>Outer</v>
      </c>
      <c r="AO1362" s="48" t="str">
        <f t="shared" si="410"/>
        <v>1.1-1.2</v>
      </c>
      <c r="AP1362" s="49" t="str">
        <f t="shared" si="415"/>
        <v>12-13</v>
      </c>
      <c r="AQ1362" s="49" t="str">
        <f t="shared" si="416"/>
        <v>Feb</v>
      </c>
      <c r="AR1362" s="48" t="str">
        <f t="shared" si="417"/>
        <v>295-305</v>
      </c>
      <c r="AS1362" s="49" t="str">
        <f t="shared" si="411"/>
        <v>HWS-HTI</v>
      </c>
    </row>
    <row r="1363" spans="5:45" x14ac:dyDescent="0.3">
      <c r="E1363" s="15">
        <v>40967.520833333336</v>
      </c>
      <c r="F1363" s="21">
        <v>12.42</v>
      </c>
      <c r="G1363" s="21">
        <v>1726.6300201416041</v>
      </c>
      <c r="H1363" s="42">
        <v>1.1735361505891564</v>
      </c>
      <c r="I1363" s="35">
        <v>298.60000000000002</v>
      </c>
      <c r="J1363" s="43">
        <v>0.19565217391304349</v>
      </c>
      <c r="K1363" s="44">
        <v>0.16264370035184536</v>
      </c>
      <c r="L1363" s="26">
        <f t="shared" si="399"/>
        <v>12.243579074390452</v>
      </c>
      <c r="M1363" s="26">
        <f t="shared" si="400"/>
        <v>1.2503345902112846</v>
      </c>
      <c r="N1363" s="96">
        <f t="shared" si="401"/>
        <v>13</v>
      </c>
      <c r="O1363" s="26">
        <f t="shared" si="402"/>
        <v>0.23169434096591557</v>
      </c>
      <c r="P1363" s="3">
        <f>IF(L1363&gt;'Power Curve'!$C$37,0,INDEX(Ci,$N1363,1)*POWER(1-O1363,3)+INDEX(Ci,$N1363,2)*3*O1363*POWER(1-O1363,2)+INDEX(Ci,$N1363,3)*3*POWER(O1363,2)*(1-O1363)+INDEX(Ci,$N1363,4)*POWER(O1363,3))</f>
        <v>1928.621388303447</v>
      </c>
      <c r="Q1363" s="3">
        <f>MAX(0,MIN(P1363-V1363+W1363,'Power Curve'!$C$39))</f>
        <v>1819.7581910866511</v>
      </c>
      <c r="R1363" s="3">
        <f t="shared" si="403"/>
        <v>1726.6300201416041</v>
      </c>
      <c r="S1363" s="3">
        <f t="shared" si="404"/>
        <v>93.128170945047032</v>
      </c>
      <c r="T1363" s="3">
        <f t="shared" si="405"/>
        <v>93.128170945047032</v>
      </c>
      <c r="V1363" s="37">
        <f t="array" ref="V1363">SUM(_xlfn.NORM.DIST($AD$3:$AD$1003,$L1363,$AA1363,FALSE)*WindSpeedStep*$AE$3:$AE$1003)/AG1363</f>
        <v>1909.9625848021851</v>
      </c>
      <c r="W1363" s="37">
        <f t="array" ref="W1363">SUM(_xlfn.NORM.DIST($AD$3:$AD$1003,$L1363,$AB1363,FALSE)*WindSpeedStep*$AE$3:$AE$1003)/AH1363</f>
        <v>1801.0993875853892</v>
      </c>
      <c r="Y1363" s="1">
        <f t="shared" si="406"/>
        <v>12</v>
      </c>
      <c r="Z1363" s="99">
        <f>IF(L1363&lt;'Power Curve'!$P$28,'Power Curve'!$Q$28,IF(L1363&gt;'Power Curve'!$P$29,'Power Curve'!$Q$29,INDEX(ReferenceTurbulence,Y1363)+(L1363-INDEX(ReferenceTurbulenceWindSpeed,Y1363))*(INDEX(ReferenceTurbulence,Y1363+1)-INDEX(ReferenceTurbulence,Y1363))/(INDEX(ReferenceTurbulenceWindSpeed,Y1363+1)-INDEX(ReferenceTurbulenceWindSpeed,Y1363))))</f>
        <v>0.11903240596368828</v>
      </c>
      <c r="AA1363" s="100">
        <f t="shared" si="412"/>
        <v>1.457382674831363</v>
      </c>
      <c r="AB1363" s="29">
        <f t="shared" si="413"/>
        <v>2.3954828623807405</v>
      </c>
      <c r="AG1363" s="40">
        <f t="array" ref="AG1363">SUM(_xlfn.NORM.DIST($AD$3:$AD$1003,$F1363,$AA1363,FALSE)*WindSpeedStep)</f>
        <v>1.0000000000000033</v>
      </c>
      <c r="AH1363" s="40">
        <f t="array" ref="AH1363">SUM(_xlfn.NORM.DIST($AD$3:$AD$1003,$F1363,$AB1363,FALSE)*WindSpeedStep)</f>
        <v>0.99999990352733548</v>
      </c>
      <c r="AJ1363" s="47">
        <f t="shared" si="407"/>
        <v>12</v>
      </c>
      <c r="AK1363" s="83" t="b">
        <f>COUNTIF('Power Curve'!$D$2:$D$31,AJ1363)&gt;0</f>
        <v>1</v>
      </c>
      <c r="AL1363" s="83" t="b">
        <f t="shared" si="408"/>
        <v>0</v>
      </c>
      <c r="AM1363" s="83" t="b">
        <f t="shared" si="414"/>
        <v>1</v>
      </c>
      <c r="AN1363" s="47" t="str">
        <f t="shared" si="409"/>
        <v>Outer</v>
      </c>
      <c r="AO1363" s="48" t="str">
        <f t="shared" si="410"/>
        <v>1.2-1.3</v>
      </c>
      <c r="AP1363" s="49" t="str">
        <f t="shared" si="415"/>
        <v>12-13</v>
      </c>
      <c r="AQ1363" s="49" t="str">
        <f t="shared" si="416"/>
        <v>Feb</v>
      </c>
      <c r="AR1363" s="48" t="str">
        <f t="shared" si="417"/>
        <v>295-305</v>
      </c>
      <c r="AS1363" s="49" t="str">
        <f t="shared" si="411"/>
        <v>HWS-HTI</v>
      </c>
    </row>
    <row r="1364" spans="5:45" x14ac:dyDescent="0.3">
      <c r="E1364" s="15">
        <v>40967.527777777781</v>
      </c>
      <c r="F1364" s="21">
        <v>13.84</v>
      </c>
      <c r="G1364" s="21">
        <v>1972.759963989263</v>
      </c>
      <c r="H1364" s="42">
        <v>1.1739230164672503</v>
      </c>
      <c r="I1364" s="35">
        <v>303.3</v>
      </c>
      <c r="J1364" s="43">
        <v>0.1430635838150289</v>
      </c>
      <c r="K1364" s="44">
        <v>0.13726490247459255</v>
      </c>
      <c r="L1364" s="26">
        <f t="shared" si="399"/>
        <v>13.644907622021698</v>
      </c>
      <c r="M1364" s="26">
        <f t="shared" si="400"/>
        <v>1.4669144345419765</v>
      </c>
      <c r="N1364" s="96">
        <f t="shared" si="401"/>
        <v>14</v>
      </c>
      <c r="O1364" s="26">
        <f t="shared" si="402"/>
        <v>0.67965379305487994</v>
      </c>
      <c r="P1364" s="3">
        <f>IF(L1364&gt;'Power Curve'!$C$37,0,INDEX(Ci,$N1364,1)*POWER(1-O1364,3)+INDEX(Ci,$N1364,2)*3*O1364*POWER(1-O1364,2)+INDEX(Ci,$N1364,3)*3*POWER(O1364,2)*(1-O1364)+INDEX(Ci,$N1364,4)*POWER(O1364,3))</f>
        <v>1970.499466178278</v>
      </c>
      <c r="Q1364" s="3">
        <f>MAX(0,MIN(P1364-V1364+W1364,'Power Curve'!$C$39))</f>
        <v>1954.5676156170127</v>
      </c>
      <c r="R1364" s="3">
        <f t="shared" si="403"/>
        <v>1972.759963989263</v>
      </c>
      <c r="S1364" s="3">
        <f t="shared" si="404"/>
        <v>-18.192348372250308</v>
      </c>
      <c r="T1364" s="3">
        <f t="shared" si="405"/>
        <v>18.192348372250308</v>
      </c>
      <c r="V1364" s="37">
        <f t="array" ref="V1364">SUM(_xlfn.NORM.DIST($AD$3:$AD$1003,$L1364,$AA1364,FALSE)*WindSpeedStep*$AE$3:$AE$1003)/AG1364</f>
        <v>1962.2967944045226</v>
      </c>
      <c r="W1364" s="37">
        <f t="array" ref="W1364">SUM(_xlfn.NORM.DIST($AD$3:$AD$1003,$L1364,$AB1364,FALSE)*WindSpeedStep*$AE$3:$AE$1003)/AH1364</f>
        <v>1946.3649438432574</v>
      </c>
      <c r="Y1364" s="1">
        <f t="shared" si="406"/>
        <v>13</v>
      </c>
      <c r="Z1364" s="99">
        <f>IF(L1364&lt;'Power Curve'!$P$28,'Power Curve'!$Q$28,IF(L1364&gt;'Power Curve'!$P$29,'Power Curve'!$Q$29,INDEX(ReferenceTurbulence,Y1364)+(L1364-INDEX(ReferenceTurbulenceWindSpeed,Y1364))*(INDEX(ReferenceTurbulence,Y1364+1)-INDEX(ReferenceTurbulence,Y1364))/(INDEX(ReferenceTurbulenceWindSpeed,Y1364+1)-INDEX(ReferenceTurbulenceWindSpeed,Y1364))))</f>
        <v>0.12104178607791857</v>
      </c>
      <c r="AA1364" s="100">
        <f t="shared" si="412"/>
        <v>1.651603989437711</v>
      </c>
      <c r="AB1364" s="29">
        <f t="shared" si="413"/>
        <v>1.9520893852314278</v>
      </c>
      <c r="AG1364" s="40">
        <f t="array" ref="AG1364">SUM(_xlfn.NORM.DIST($AD$3:$AD$1003,$F1364,$AA1364,FALSE)*WindSpeedStep)</f>
        <v>1.0000000000000027</v>
      </c>
      <c r="AH1364" s="40">
        <f t="array" ref="AH1364">SUM(_xlfn.NORM.DIST($AD$3:$AD$1003,$F1364,$AB1364,FALSE)*WindSpeedStep)</f>
        <v>0.999999999999447</v>
      </c>
      <c r="AJ1364" s="47">
        <f t="shared" si="407"/>
        <v>14</v>
      </c>
      <c r="AK1364" s="83" t="b">
        <f>COUNTIF('Power Curve'!$D$2:$D$31,AJ1364)&gt;0</f>
        <v>1</v>
      </c>
      <c r="AL1364" s="83" t="b">
        <f t="shared" si="408"/>
        <v>0</v>
      </c>
      <c r="AM1364" s="83" t="b">
        <f t="shared" si="414"/>
        <v>1</v>
      </c>
      <c r="AN1364" s="47" t="str">
        <f t="shared" si="409"/>
        <v>Outer</v>
      </c>
      <c r="AO1364" s="48" t="str">
        <f t="shared" si="410"/>
        <v>1.4-1.5</v>
      </c>
      <c r="AP1364" s="49" t="str">
        <f t="shared" si="415"/>
        <v>12-13</v>
      </c>
      <c r="AQ1364" s="49" t="str">
        <f t="shared" si="416"/>
        <v>Feb</v>
      </c>
      <c r="AR1364" s="48" t="str">
        <f t="shared" si="417"/>
        <v>295-305</v>
      </c>
      <c r="AS1364" s="49" t="str">
        <f t="shared" si="411"/>
        <v>HWS-HTI</v>
      </c>
    </row>
    <row r="1365" spans="5:45" x14ac:dyDescent="0.3">
      <c r="E1365" s="15">
        <v>40967.534722222219</v>
      </c>
      <c r="F1365" s="21">
        <v>17.2</v>
      </c>
      <c r="G1365" s="21">
        <v>1972.200012207031</v>
      </c>
      <c r="H1365" s="42">
        <v>1.1736899970952885</v>
      </c>
      <c r="I1365" s="35">
        <v>306.3</v>
      </c>
      <c r="J1365" s="43">
        <v>0.12325581395348838</v>
      </c>
      <c r="K1365" s="44">
        <v>9.7801786930676343E-2</v>
      </c>
      <c r="L1365" s="26">
        <f t="shared" si="399"/>
        <v>16.956422077048213</v>
      </c>
      <c r="M1365" s="26">
        <f t="shared" si="400"/>
        <v>1.9787196684971526</v>
      </c>
      <c r="N1365" s="96">
        <f t="shared" si="401"/>
        <v>17</v>
      </c>
      <c r="O1365" s="26">
        <f t="shared" si="402"/>
        <v>0.96921748325992529</v>
      </c>
      <c r="P1365" s="3">
        <f>IF(L1365&gt;'Power Curve'!$C$37,0,INDEX(Ci,$N1365,1)*POWER(1-O1365,3)+INDEX(Ci,$N1365,2)*3*O1365*POWER(1-O1365,2)+INDEX(Ci,$N1365,3)*3*POWER(O1365,2)*(1-O1365)+INDEX(Ci,$N1365,4)*POWER(O1365,3))</f>
        <v>1985.165238062325</v>
      </c>
      <c r="Q1365" s="3">
        <f>MAX(0,MIN(P1365-V1365+W1365,'Power Curve'!$C$39))</f>
        <v>1985.0503073595271</v>
      </c>
      <c r="R1365" s="3">
        <f t="shared" si="403"/>
        <v>1972.200012207031</v>
      </c>
      <c r="S1365" s="3">
        <f t="shared" si="404"/>
        <v>12.850295152496074</v>
      </c>
      <c r="T1365" s="3">
        <f t="shared" si="405"/>
        <v>12.850295152496074</v>
      </c>
      <c r="V1365" s="37">
        <f t="array" ref="V1365">SUM(_xlfn.NORM.DIST($AD$3:$AD$1003,$L1365,$AA1365,FALSE)*WindSpeedStep*$AE$3:$AE$1003)/AG1365</f>
        <v>1983.177285278615</v>
      </c>
      <c r="W1365" s="37">
        <f t="array" ref="W1365">SUM(_xlfn.NORM.DIST($AD$3:$AD$1003,$L1365,$AB1365,FALSE)*WindSpeedStep*$AE$3:$AE$1003)/AH1365</f>
        <v>1983.0623545758172</v>
      </c>
      <c r="Y1365" s="1">
        <f t="shared" si="406"/>
        <v>16</v>
      </c>
      <c r="Z1365" s="99">
        <f>IF(L1365&lt;'Power Curve'!$P$28,'Power Curve'!$Q$28,IF(L1365&gt;'Power Curve'!$P$29,'Power Curve'!$Q$29,INDEX(ReferenceTurbulence,Y1365)+(L1365-INDEX(ReferenceTurbulenceWindSpeed,Y1365))*(INDEX(ReferenceTurbulence,Y1365+1)-INDEX(ReferenceTurbulence,Y1365))/(INDEX(ReferenceTurbulenceWindSpeed,Y1365+1)-INDEX(ReferenceTurbulenceWindSpeed,Y1365))))</f>
        <v>0.12104457054283403</v>
      </c>
      <c r="AA1365" s="100">
        <f t="shared" si="412"/>
        <v>2.0524828282593308</v>
      </c>
      <c r="AB1365" s="29">
        <f t="shared" si="413"/>
        <v>2.0899776048454775</v>
      </c>
      <c r="AG1365" s="40">
        <f t="array" ref="AG1365">SUM(_xlfn.NORM.DIST($AD$3:$AD$1003,$F1365,$AA1365,FALSE)*WindSpeedStep)</f>
        <v>0.99999999999999034</v>
      </c>
      <c r="AH1365" s="40">
        <f t="array" ref="AH1365">SUM(_xlfn.NORM.DIST($AD$3:$AD$1003,$F1365,$AB1365,FALSE)*WindSpeedStep)</f>
        <v>0.99999999999999045</v>
      </c>
      <c r="AJ1365" s="47">
        <f t="shared" si="407"/>
        <v>17</v>
      </c>
      <c r="AK1365" s="83" t="b">
        <f>COUNTIF('Power Curve'!$D$2:$D$31,AJ1365)&gt;0</f>
        <v>1</v>
      </c>
      <c r="AL1365" s="83" t="b">
        <f t="shared" si="408"/>
        <v>0</v>
      </c>
      <c r="AM1365" s="83" t="b">
        <f t="shared" si="414"/>
        <v>1</v>
      </c>
      <c r="AN1365" s="47" t="str">
        <f t="shared" si="409"/>
        <v>Outer</v>
      </c>
      <c r="AO1365" s="48" t="str">
        <f t="shared" si="410"/>
        <v>1.9-2.0</v>
      </c>
      <c r="AP1365" s="49" t="str">
        <f t="shared" si="415"/>
        <v>12-13</v>
      </c>
      <c r="AQ1365" s="49" t="str">
        <f t="shared" si="416"/>
        <v>Feb</v>
      </c>
      <c r="AR1365" s="48" t="str">
        <f t="shared" si="417"/>
        <v>305-315</v>
      </c>
      <c r="AS1365" s="49" t="str">
        <f t="shared" si="411"/>
        <v>Inner-TI</v>
      </c>
    </row>
    <row r="1366" spans="5:45" x14ac:dyDescent="0.3">
      <c r="E1366" s="15">
        <v>40967.541666666664</v>
      </c>
      <c r="F1366" s="21">
        <v>15.2</v>
      </c>
      <c r="G1366" s="21">
        <v>1974.0300445556691</v>
      </c>
      <c r="H1366" s="42">
        <v>1.1746292435281738</v>
      </c>
      <c r="I1366" s="35">
        <v>310.7</v>
      </c>
      <c r="J1366" s="43">
        <v>0.10197368421052633</v>
      </c>
      <c r="K1366" s="44">
        <v>0.13760258290380359</v>
      </c>
      <c r="L1366" s="26">
        <f t="shared" si="399"/>
        <v>14.988741210631394</v>
      </c>
      <c r="M1366" s="26">
        <f t="shared" si="400"/>
        <v>1.6746082476163033</v>
      </c>
      <c r="N1366" s="96">
        <f t="shared" si="401"/>
        <v>15</v>
      </c>
      <c r="O1366" s="26">
        <f t="shared" si="402"/>
        <v>0.98886714319144164</v>
      </c>
      <c r="P1366" s="3">
        <f>IF(L1366&gt;'Power Curve'!$C$37,0,INDEX(Ci,$N1366,1)*POWER(1-O1366,3)+INDEX(Ci,$N1366,2)*3*O1366*POWER(1-O1366,2)+INDEX(Ci,$N1366,3)*3*POWER(O1366,2)*(1-O1366)+INDEX(Ci,$N1366,4)*POWER(O1366,3))</f>
        <v>1979.0085958685893</v>
      </c>
      <c r="Q1366" s="3">
        <f>MAX(0,MIN(P1366-V1366+W1366,'Power Curve'!$C$39))</f>
        <v>1982.6011846757856</v>
      </c>
      <c r="R1366" s="3">
        <f t="shared" si="403"/>
        <v>1974.0300445556691</v>
      </c>
      <c r="S1366" s="3">
        <f t="shared" si="404"/>
        <v>8.5711401201165245</v>
      </c>
      <c r="T1366" s="3">
        <f t="shared" si="405"/>
        <v>8.5711401201165245</v>
      </c>
      <c r="V1366" s="37">
        <f t="array" ref="V1366">SUM(_xlfn.NORM.DIST($AD$3:$AD$1003,$L1366,$AA1366,FALSE)*WindSpeedStep*$AE$3:$AE$1003)/AG1366</f>
        <v>1976.6872551320503</v>
      </c>
      <c r="W1366" s="37">
        <f t="array" ref="W1366">SUM(_xlfn.NORM.DIST($AD$3:$AD$1003,$L1366,$AB1366,FALSE)*WindSpeedStep*$AE$3:$AE$1003)/AH1366</f>
        <v>1980.2798439392466</v>
      </c>
      <c r="Y1366" s="1">
        <f t="shared" si="406"/>
        <v>14</v>
      </c>
      <c r="Z1366" s="99">
        <f>IF(L1366&lt;'Power Curve'!$P$28,'Power Curve'!$Q$28,IF(L1366&gt;'Power Curve'!$P$29,'Power Curve'!$Q$29,INDEX(ReferenceTurbulence,Y1366)+(L1366-INDEX(ReferenceTurbulenceWindSpeed,Y1366))*(INDEX(ReferenceTurbulence,Y1366+1)-INDEX(ReferenceTurbulence,Y1366))/(INDEX(ReferenceTurbulenceWindSpeed,Y1366+1)-INDEX(ReferenceTurbulenceWindSpeed,Y1366))))</f>
        <v>0.12324745226449725</v>
      </c>
      <c r="AA1366" s="100">
        <f t="shared" si="412"/>
        <v>1.8473241668621956</v>
      </c>
      <c r="AB1366" s="29">
        <f t="shared" si="413"/>
        <v>1.5284571629262278</v>
      </c>
      <c r="AG1366" s="40">
        <f t="array" ref="AG1366">SUM(_xlfn.NORM.DIST($AD$3:$AD$1003,$F1366,$AA1366,FALSE)*WindSpeedStep)</f>
        <v>0.99999999999999756</v>
      </c>
      <c r="AH1366" s="40">
        <f t="array" ref="AH1366">SUM(_xlfn.NORM.DIST($AD$3:$AD$1003,$F1366,$AB1366,FALSE)*WindSpeedStep)</f>
        <v>0.99999999999999867</v>
      </c>
      <c r="AJ1366" s="47">
        <f t="shared" si="407"/>
        <v>15</v>
      </c>
      <c r="AK1366" s="83" t="b">
        <f>COUNTIF('Power Curve'!$D$2:$D$31,AJ1366)&gt;0</f>
        <v>1</v>
      </c>
      <c r="AL1366" s="83" t="b">
        <f t="shared" si="408"/>
        <v>0</v>
      </c>
      <c r="AM1366" s="83" t="b">
        <f t="shared" si="414"/>
        <v>1</v>
      </c>
      <c r="AN1366" s="47" t="str">
        <f t="shared" si="409"/>
        <v>Inner</v>
      </c>
      <c r="AO1366" s="48" t="str">
        <f t="shared" si="410"/>
        <v>1.6-1.7</v>
      </c>
      <c r="AP1366" s="49" t="str">
        <f t="shared" si="415"/>
        <v>13-14</v>
      </c>
      <c r="AQ1366" s="49" t="str">
        <f t="shared" si="416"/>
        <v>Feb</v>
      </c>
      <c r="AR1366" s="48" t="str">
        <f t="shared" si="417"/>
        <v>305-315</v>
      </c>
      <c r="AS1366" s="49" t="str">
        <f t="shared" si="411"/>
        <v>Inner-TI</v>
      </c>
    </row>
    <row r="1367" spans="5:45" x14ac:dyDescent="0.3">
      <c r="E1367" s="15">
        <v>40967.548611111109</v>
      </c>
      <c r="F1367" s="21">
        <v>13.37</v>
      </c>
      <c r="G1367" s="21">
        <v>1937.3000335693359</v>
      </c>
      <c r="H1367" s="42">
        <v>1.1750344578695207</v>
      </c>
      <c r="I1367" s="35">
        <v>307.7</v>
      </c>
      <c r="J1367" s="43">
        <v>0.12116679132385941</v>
      </c>
      <c r="K1367" s="44">
        <v>0.11183296974523541</v>
      </c>
      <c r="L1367" s="26">
        <f t="shared" si="399"/>
        <v>13.185691540363196</v>
      </c>
      <c r="M1367" s="26">
        <f t="shared" si="400"/>
        <v>1.3959411088020084</v>
      </c>
      <c r="N1367" s="96">
        <f t="shared" si="401"/>
        <v>14</v>
      </c>
      <c r="O1367" s="26">
        <f t="shared" si="402"/>
        <v>0.20317298515031496</v>
      </c>
      <c r="P1367" s="3">
        <f>IF(L1367&gt;'Power Curve'!$C$37,0,INDEX(Ci,$N1367,1)*POWER(1-O1367,3)+INDEX(Ci,$N1367,2)*3*O1367*POWER(1-O1367,2)+INDEX(Ci,$N1367,3)*3*POWER(O1367,2)*(1-O1367)+INDEX(Ci,$N1367,4)*POWER(O1367,3))</f>
        <v>1958.7602291225012</v>
      </c>
      <c r="Q1367" s="3">
        <f>MAX(0,MIN(P1367-V1367+W1367,'Power Curve'!$C$39))</f>
        <v>1959.0749063769113</v>
      </c>
      <c r="R1367" s="3">
        <f t="shared" si="403"/>
        <v>1937.3000335693359</v>
      </c>
      <c r="S1367" s="3">
        <f t="shared" si="404"/>
        <v>21.774872807575321</v>
      </c>
      <c r="T1367" s="3">
        <f t="shared" si="405"/>
        <v>21.774872807575321</v>
      </c>
      <c r="V1367" s="37">
        <f t="array" ref="V1367">SUM(_xlfn.NORM.DIST($AD$3:$AD$1003,$L1367,$AA1367,FALSE)*WindSpeedStep*$AE$3:$AE$1003)/AG1367</f>
        <v>1950.8308755979026</v>
      </c>
      <c r="W1367" s="37">
        <f t="array" ref="W1367">SUM(_xlfn.NORM.DIST($AD$3:$AD$1003,$L1367,$AB1367,FALSE)*WindSpeedStep*$AE$3:$AE$1003)/AH1367</f>
        <v>1951.1455528523127</v>
      </c>
      <c r="Y1367" s="1">
        <f t="shared" si="406"/>
        <v>13</v>
      </c>
      <c r="Z1367" s="99">
        <f>IF(L1367&lt;'Power Curve'!$P$28,'Power Curve'!$Q$28,IF(L1367&gt;'Power Curve'!$P$29,'Power Curve'!$Q$29,INDEX(ReferenceTurbulence,Y1367)+(L1367-INDEX(ReferenceTurbulenceWindSpeed,Y1367))*(INDEX(ReferenceTurbulence,Y1367+1)-INDEX(ReferenceTurbulence,Y1367))/(INDEX(ReferenceTurbulenceWindSpeed,Y1367+1)-INDEX(ReferenceTurbulenceWindSpeed,Y1367))))</f>
        <v>0.12155729744310431</v>
      </c>
      <c r="AA1367" s="100">
        <f t="shared" si="412"/>
        <v>1.6028170285649532</v>
      </c>
      <c r="AB1367" s="29">
        <f t="shared" si="413"/>
        <v>1.5976679353319656</v>
      </c>
      <c r="AG1367" s="40">
        <f t="array" ref="AG1367">SUM(_xlfn.NORM.DIST($AD$3:$AD$1003,$F1367,$AA1367,FALSE)*WindSpeedStep)</f>
        <v>1.0000000000000022</v>
      </c>
      <c r="AH1367" s="40">
        <f t="array" ref="AH1367">SUM(_xlfn.NORM.DIST($AD$3:$AD$1003,$F1367,$AB1367,FALSE)*WindSpeedStep)</f>
        <v>1.0000000000000029</v>
      </c>
      <c r="AJ1367" s="47">
        <f t="shared" si="407"/>
        <v>13</v>
      </c>
      <c r="AK1367" s="83" t="b">
        <f>COUNTIF('Power Curve'!$D$2:$D$31,AJ1367)&gt;0</f>
        <v>1</v>
      </c>
      <c r="AL1367" s="83" t="b">
        <f t="shared" si="408"/>
        <v>0</v>
      </c>
      <c r="AM1367" s="83" t="b">
        <f t="shared" si="414"/>
        <v>1</v>
      </c>
      <c r="AN1367" s="47" t="str">
        <f t="shared" si="409"/>
        <v>Inner</v>
      </c>
      <c r="AO1367" s="48" t="str">
        <f t="shared" si="410"/>
        <v>1.3-1.4</v>
      </c>
      <c r="AP1367" s="49" t="str">
        <f t="shared" si="415"/>
        <v>13-14</v>
      </c>
      <c r="AQ1367" s="49" t="str">
        <f t="shared" si="416"/>
        <v>Feb</v>
      </c>
      <c r="AR1367" s="48" t="str">
        <f t="shared" si="417"/>
        <v>305-315</v>
      </c>
      <c r="AS1367" s="49" t="str">
        <f t="shared" si="411"/>
        <v>Inner-TI</v>
      </c>
    </row>
    <row r="1368" spans="5:45" x14ac:dyDescent="0.3">
      <c r="E1368" s="15">
        <v>40967.555555555555</v>
      </c>
      <c r="F1368" s="21">
        <v>12.32</v>
      </c>
      <c r="G1368" s="21">
        <v>1875.6099548339839</v>
      </c>
      <c r="H1368" s="42">
        <v>1.1755689718907461</v>
      </c>
      <c r="I1368" s="35">
        <v>307.39999999999998</v>
      </c>
      <c r="J1368" s="43">
        <v>0.10064935064935064</v>
      </c>
      <c r="K1368" s="44">
        <v>8.4828992773283013E-2</v>
      </c>
      <c r="L1368" s="26">
        <f t="shared" si="399"/>
        <v>12.15200808606229</v>
      </c>
      <c r="M1368" s="26">
        <f t="shared" si="400"/>
        <v>1.2361819987787868</v>
      </c>
      <c r="N1368" s="96">
        <f t="shared" si="401"/>
        <v>13</v>
      </c>
      <c r="O1368" s="26">
        <f t="shared" si="402"/>
        <v>0.13742341263343263</v>
      </c>
      <c r="P1368" s="3">
        <f>IF(L1368&gt;'Power Curve'!$C$37,0,INDEX(Ci,$N1368,1)*POWER(1-O1368,3)+INDEX(Ci,$N1368,2)*3*O1368*POWER(1-O1368,2)+INDEX(Ci,$N1368,3)*3*POWER(O1368,2)*(1-O1368)+INDEX(Ci,$N1368,4)*POWER(O1368,3))</f>
        <v>1924.3052237346506</v>
      </c>
      <c r="Q1368" s="3">
        <f>MAX(0,MIN(P1368-V1368+W1368,'Power Curve'!$C$39))</f>
        <v>1946.9989874404205</v>
      </c>
      <c r="R1368" s="3">
        <f t="shared" si="403"/>
        <v>1875.6099548339839</v>
      </c>
      <c r="S1368" s="3">
        <f t="shared" si="404"/>
        <v>71.389032606436558</v>
      </c>
      <c r="T1368" s="3">
        <f t="shared" si="405"/>
        <v>71.389032606436558</v>
      </c>
      <c r="V1368" s="37">
        <f t="array" ref="V1368">SUM(_xlfn.NORM.DIST($AD$3:$AD$1003,$L1368,$AA1368,FALSE)*WindSpeedStep*$AE$3:$AE$1003)/AG1368</f>
        <v>1903.982033207149</v>
      </c>
      <c r="W1368" s="37">
        <f t="array" ref="W1368">SUM(_xlfn.NORM.DIST($AD$3:$AD$1003,$L1368,$AB1368,FALSE)*WindSpeedStep*$AE$3:$AE$1003)/AH1368</f>
        <v>1926.6757969129189</v>
      </c>
      <c r="Y1368" s="1">
        <f t="shared" si="406"/>
        <v>12</v>
      </c>
      <c r="Z1368" s="99">
        <f>IF(L1368&lt;'Power Curve'!$P$28,'Power Curve'!$Q$28,IF(L1368&gt;'Power Curve'!$P$29,'Power Curve'!$Q$29,INDEX(ReferenceTurbulence,Y1368)+(L1368-INDEX(ReferenceTurbulenceWindSpeed,Y1368))*(INDEX(ReferenceTurbulence,Y1368+1)-INDEX(ReferenceTurbulence,Y1368))/(INDEX(ReferenceTurbulenceWindSpeed,Y1368+1)-INDEX(ReferenceTurbulenceWindSpeed,Y1368))))</f>
        <v>0.11869563101632054</v>
      </c>
      <c r="AA1368" s="100">
        <f t="shared" si="412"/>
        <v>1.4423902678905931</v>
      </c>
      <c r="AB1368" s="29">
        <f t="shared" si="413"/>
        <v>1.2230917229478278</v>
      </c>
      <c r="AG1368" s="40">
        <f t="array" ref="AG1368">SUM(_xlfn.NORM.DIST($AD$3:$AD$1003,$F1368,$AA1368,FALSE)*WindSpeedStep)</f>
        <v>1.0000000000000038</v>
      </c>
      <c r="AH1368" s="40">
        <f t="array" ref="AH1368">SUM(_xlfn.NORM.DIST($AD$3:$AD$1003,$F1368,$AB1368,FALSE)*WindSpeedStep)</f>
        <v>1.0000000000000038</v>
      </c>
      <c r="AJ1368" s="47">
        <f t="shared" si="407"/>
        <v>12</v>
      </c>
      <c r="AK1368" s="83" t="b">
        <f>COUNTIF('Power Curve'!$D$2:$D$31,AJ1368)&gt;0</f>
        <v>1</v>
      </c>
      <c r="AL1368" s="83" t="b">
        <f t="shared" si="408"/>
        <v>0</v>
      </c>
      <c r="AM1368" s="83" t="b">
        <f t="shared" si="414"/>
        <v>1</v>
      </c>
      <c r="AN1368" s="47" t="str">
        <f t="shared" si="409"/>
        <v>Outer</v>
      </c>
      <c r="AO1368" s="48" t="str">
        <f t="shared" si="410"/>
        <v>1.2-1.3</v>
      </c>
      <c r="AP1368" s="49" t="str">
        <f t="shared" si="415"/>
        <v>13-14</v>
      </c>
      <c r="AQ1368" s="49" t="str">
        <f t="shared" si="416"/>
        <v>Feb</v>
      </c>
      <c r="AR1368" s="48" t="str">
        <f t="shared" si="417"/>
        <v>305-315</v>
      </c>
      <c r="AS1368" s="49" t="str">
        <f t="shared" si="411"/>
        <v>Inner-TI</v>
      </c>
    </row>
    <row r="1369" spans="5:45" x14ac:dyDescent="0.3">
      <c r="E1369" s="15">
        <v>40967.5625</v>
      </c>
      <c r="F1369" s="21">
        <v>13.14</v>
      </c>
      <c r="G1369" s="21">
        <v>1964.930053710943</v>
      </c>
      <c r="H1369" s="42">
        <v>1.17584506475976</v>
      </c>
      <c r="I1369" s="35">
        <v>302.60000000000002</v>
      </c>
      <c r="J1369" s="43">
        <v>0.15220700152207001</v>
      </c>
      <c r="K1369" s="44">
        <v>0.17224844342457654</v>
      </c>
      <c r="L1369" s="26">
        <f t="shared" si="399"/>
        <v>12.961841381951263</v>
      </c>
      <c r="M1369" s="26">
        <f t="shared" si="400"/>
        <v>1.3613443452206142</v>
      </c>
      <c r="N1369" s="96">
        <f t="shared" si="401"/>
        <v>13</v>
      </c>
      <c r="O1369" s="26">
        <f t="shared" si="402"/>
        <v>0.97113437275123804</v>
      </c>
      <c r="P1369" s="3">
        <f>IF(L1369&gt;'Power Curve'!$C$37,0,INDEX(Ci,$N1369,1)*POWER(1-O1369,3)+INDEX(Ci,$N1369,2)*3*O1369*POWER(1-O1369,2)+INDEX(Ci,$N1369,3)*3*POWER(O1369,2)*(1-O1369)+INDEX(Ci,$N1369,4)*POWER(O1369,3))</f>
        <v>1952.3960920689615</v>
      </c>
      <c r="Q1369" s="3">
        <f>MAX(0,MIN(P1369-V1369+W1369,'Power Curve'!$C$39))</f>
        <v>1919.9395247587249</v>
      </c>
      <c r="R1369" s="3">
        <f t="shared" si="403"/>
        <v>1964.930053710943</v>
      </c>
      <c r="S1369" s="3">
        <f t="shared" si="404"/>
        <v>-44.990528952218028</v>
      </c>
      <c r="T1369" s="3">
        <f t="shared" si="405"/>
        <v>44.990528952218028</v>
      </c>
      <c r="V1369" s="37">
        <f t="array" ref="V1369">SUM(_xlfn.NORM.DIST($AD$3:$AD$1003,$L1369,$AA1369,FALSE)*WindSpeedStep*$AE$3:$AE$1003)/AG1369</f>
        <v>1943.3266723453762</v>
      </c>
      <c r="W1369" s="37">
        <f t="array" ref="W1369">SUM(_xlfn.NORM.DIST($AD$3:$AD$1003,$L1369,$AB1369,FALSE)*WindSpeedStep*$AE$3:$AE$1003)/AH1369</f>
        <v>1910.8701050351397</v>
      </c>
      <c r="Y1369" s="1">
        <f t="shared" si="406"/>
        <v>12</v>
      </c>
      <c r="Z1369" s="99">
        <f>IF(L1369&lt;'Power Curve'!$P$28,'Power Curve'!$Q$28,IF(L1369&gt;'Power Curve'!$P$29,'Power Curve'!$Q$29,INDEX(ReferenceTurbulence,Y1369)+(L1369-INDEX(ReferenceTurbulenceWindSpeed,Y1369))*(INDEX(ReferenceTurbulence,Y1369+1)-INDEX(ReferenceTurbulence,Y1369))/(INDEX(ReferenceTurbulenceWindSpeed,Y1369+1)-INDEX(ReferenceTurbulenceWindSpeed,Y1369))))</f>
        <v>0.12167399316550108</v>
      </c>
      <c r="AA1369" s="100">
        <f t="shared" si="412"/>
        <v>1.5771189997198471</v>
      </c>
      <c r="AB1369" s="29">
        <f t="shared" si="413"/>
        <v>1.9728830109514859</v>
      </c>
      <c r="AG1369" s="40">
        <f t="array" ref="AG1369">SUM(_xlfn.NORM.DIST($AD$3:$AD$1003,$F1369,$AA1369,FALSE)*WindSpeedStep)</f>
        <v>1.0000000000000029</v>
      </c>
      <c r="AH1369" s="40">
        <f t="array" ref="AH1369">SUM(_xlfn.NORM.DIST($AD$3:$AD$1003,$F1369,$AB1369,FALSE)*WindSpeedStep)</f>
        <v>0.99999999998856359</v>
      </c>
      <c r="AJ1369" s="47">
        <f t="shared" si="407"/>
        <v>13</v>
      </c>
      <c r="AK1369" s="83" t="b">
        <f>COUNTIF('Power Curve'!$D$2:$D$31,AJ1369)&gt;0</f>
        <v>1</v>
      </c>
      <c r="AL1369" s="83" t="b">
        <f t="shared" si="408"/>
        <v>0</v>
      </c>
      <c r="AM1369" s="83" t="b">
        <f t="shared" si="414"/>
        <v>1</v>
      </c>
      <c r="AN1369" s="47" t="str">
        <f t="shared" si="409"/>
        <v>Outer</v>
      </c>
      <c r="AO1369" s="48" t="str">
        <f t="shared" si="410"/>
        <v>1.3-1.4</v>
      </c>
      <c r="AP1369" s="49" t="str">
        <f t="shared" si="415"/>
        <v>13-14</v>
      </c>
      <c r="AQ1369" s="49" t="str">
        <f t="shared" si="416"/>
        <v>Feb</v>
      </c>
      <c r="AR1369" s="48" t="str">
        <f t="shared" si="417"/>
        <v>295-305</v>
      </c>
      <c r="AS1369" s="49" t="str">
        <f t="shared" si="411"/>
        <v>HWS-HTI</v>
      </c>
    </row>
    <row r="1370" spans="5:45" x14ac:dyDescent="0.3">
      <c r="E1370" s="15">
        <v>40967.569444444445</v>
      </c>
      <c r="F1370" s="21">
        <v>13.31</v>
      </c>
      <c r="G1370" s="21">
        <v>1974.180053710943</v>
      </c>
      <c r="H1370" s="42">
        <v>1.1763192828127278</v>
      </c>
      <c r="I1370" s="35">
        <v>300.5</v>
      </c>
      <c r="J1370" s="43">
        <v>0.11945905334335087</v>
      </c>
      <c r="K1370" s="44">
        <v>8.9683529743206897E-2</v>
      </c>
      <c r="L1370" s="26">
        <f t="shared" si="399"/>
        <v>13.131301247028954</v>
      </c>
      <c r="M1370" s="26">
        <f t="shared" si="400"/>
        <v>1.3875349136357551</v>
      </c>
      <c r="N1370" s="96">
        <f t="shared" si="401"/>
        <v>14</v>
      </c>
      <c r="O1370" s="26">
        <f t="shared" si="402"/>
        <v>0.14673782979497968</v>
      </c>
      <c r="P1370" s="3">
        <f>IF(L1370&gt;'Power Curve'!$C$37,0,INDEX(Ci,$N1370,1)*POWER(1-O1370,3)+INDEX(Ci,$N1370,2)*3*O1370*POWER(1-O1370,2)+INDEX(Ci,$N1370,3)*3*POWER(O1370,2)*(1-O1370)+INDEX(Ci,$N1370,4)*POWER(O1370,3))</f>
        <v>1957.201540732586</v>
      </c>
      <c r="Q1370" s="3">
        <f>MAX(0,MIN(P1370-V1370+W1370,'Power Curve'!$C$39))</f>
        <v>1958.9778408826394</v>
      </c>
      <c r="R1370" s="3">
        <f t="shared" si="403"/>
        <v>1974.180053710943</v>
      </c>
      <c r="S1370" s="3">
        <f t="shared" si="404"/>
        <v>-15.202212828303573</v>
      </c>
      <c r="T1370" s="3">
        <f t="shared" si="405"/>
        <v>15.202212828303573</v>
      </c>
      <c r="V1370" s="37">
        <f t="array" ref="V1370">SUM(_xlfn.NORM.DIST($AD$3:$AD$1003,$L1370,$AA1370,FALSE)*WindSpeedStep*$AE$3:$AE$1003)/AG1370</f>
        <v>1949.1190921002185</v>
      </c>
      <c r="W1370" s="37">
        <f t="array" ref="W1370">SUM(_xlfn.NORM.DIST($AD$3:$AD$1003,$L1370,$AB1370,FALSE)*WindSpeedStep*$AE$3:$AE$1003)/AH1370</f>
        <v>1950.8953922502719</v>
      </c>
      <c r="Y1370" s="1">
        <f t="shared" si="406"/>
        <v>13</v>
      </c>
      <c r="Z1370" s="99">
        <f>IF(L1370&lt;'Power Curve'!$P$28,'Power Curve'!$Q$28,IF(L1370&gt;'Power Curve'!$P$29,'Power Curve'!$Q$29,INDEX(ReferenceTurbulence,Y1370)+(L1370-INDEX(ReferenceTurbulenceWindSpeed,Y1370))*(INDEX(ReferenceTurbulence,Y1370+1)-INDEX(ReferenceTurbulence,Y1370))/(INDEX(ReferenceTurbulenceWindSpeed,Y1370+1)-INDEX(ReferenceTurbulenceWindSpeed,Y1370))))</f>
        <v>0.12161835544061242</v>
      </c>
      <c r="AA1370" s="100">
        <f t="shared" si="412"/>
        <v>1.5970072624589244</v>
      </c>
      <c r="AB1370" s="29">
        <f t="shared" si="413"/>
        <v>1.5686528161364417</v>
      </c>
      <c r="AG1370" s="40">
        <f t="array" ref="AG1370">SUM(_xlfn.NORM.DIST($AD$3:$AD$1003,$F1370,$AA1370,FALSE)*WindSpeedStep)</f>
        <v>1.0000000000000027</v>
      </c>
      <c r="AH1370" s="40">
        <f t="array" ref="AH1370">SUM(_xlfn.NORM.DIST($AD$3:$AD$1003,$F1370,$AB1370,FALSE)*WindSpeedStep)</f>
        <v>1.0000000000000033</v>
      </c>
      <c r="AJ1370" s="47">
        <f t="shared" si="407"/>
        <v>13</v>
      </c>
      <c r="AK1370" s="83" t="b">
        <f>COUNTIF('Power Curve'!$D$2:$D$31,AJ1370)&gt;0</f>
        <v>1</v>
      </c>
      <c r="AL1370" s="83" t="b">
        <f t="shared" si="408"/>
        <v>0</v>
      </c>
      <c r="AM1370" s="83" t="b">
        <f t="shared" si="414"/>
        <v>1</v>
      </c>
      <c r="AN1370" s="47" t="str">
        <f t="shared" si="409"/>
        <v>Outer</v>
      </c>
      <c r="AO1370" s="48" t="str">
        <f t="shared" si="410"/>
        <v>1.3-1.4</v>
      </c>
      <c r="AP1370" s="49" t="str">
        <f t="shared" si="415"/>
        <v>13-14</v>
      </c>
      <c r="AQ1370" s="49" t="str">
        <f t="shared" si="416"/>
        <v>Feb</v>
      </c>
      <c r="AR1370" s="48" t="str">
        <f t="shared" si="417"/>
        <v>295-305</v>
      </c>
      <c r="AS1370" s="49" t="str">
        <f t="shared" si="411"/>
        <v>Inner-TI</v>
      </c>
    </row>
    <row r="1371" spans="5:45" x14ac:dyDescent="0.3">
      <c r="E1371" s="15">
        <v>40967.576388888891</v>
      </c>
      <c r="F1371" s="21">
        <v>13.99</v>
      </c>
      <c r="G1371" s="21">
        <v>1974.499938964841</v>
      </c>
      <c r="H1371" s="42">
        <v>1.1769406439509353</v>
      </c>
      <c r="I1371" s="35">
        <v>305.5</v>
      </c>
      <c r="J1371" s="43">
        <v>0.13152251608291637</v>
      </c>
      <c r="K1371" s="44">
        <v>0.1297450362133018</v>
      </c>
      <c r="L1371" s="26">
        <f t="shared" si="399"/>
        <v>13.804601422950263</v>
      </c>
      <c r="M1371" s="26">
        <f t="shared" si="400"/>
        <v>1.4915956262611838</v>
      </c>
      <c r="N1371" s="96">
        <f t="shared" si="401"/>
        <v>14</v>
      </c>
      <c r="O1371" s="26">
        <f t="shared" si="402"/>
        <v>0.84535145549079371</v>
      </c>
      <c r="P1371" s="3">
        <f>IF(L1371&gt;'Power Curve'!$C$37,0,INDEX(Ci,$N1371,1)*POWER(1-O1371,3)+INDEX(Ci,$N1371,2)*3*O1371*POWER(1-O1371,2)+INDEX(Ci,$N1371,3)*3*POWER(O1371,2)*(1-O1371)+INDEX(Ci,$N1371,4)*POWER(O1371,3))</f>
        <v>1973.2634980757646</v>
      </c>
      <c r="Q1371" s="3">
        <f>MAX(0,MIN(P1371-V1371+W1371,'Power Curve'!$C$39))</f>
        <v>1966.8851868646113</v>
      </c>
      <c r="R1371" s="3">
        <f t="shared" si="403"/>
        <v>1974.499938964841</v>
      </c>
      <c r="S1371" s="3">
        <f t="shared" si="404"/>
        <v>-7.6147521002296799</v>
      </c>
      <c r="T1371" s="3">
        <f t="shared" si="405"/>
        <v>7.6147521002296799</v>
      </c>
      <c r="V1371" s="37">
        <f t="array" ref="V1371">SUM(_xlfn.NORM.DIST($AD$3:$AD$1003,$L1371,$AA1371,FALSE)*WindSpeedStep*$AE$3:$AE$1003)/AG1371</f>
        <v>1965.2587587510002</v>
      </c>
      <c r="W1371" s="37">
        <f t="array" ref="W1371">SUM(_xlfn.NORM.DIST($AD$3:$AD$1003,$L1371,$AB1371,FALSE)*WindSpeedStep*$AE$3:$AE$1003)/AH1371</f>
        <v>1958.880447539847</v>
      </c>
      <c r="Y1371" s="1">
        <f t="shared" si="406"/>
        <v>13</v>
      </c>
      <c r="Z1371" s="99">
        <f>IF(L1371&lt;'Power Curve'!$P$28,'Power Curve'!$Q$28,IF(L1371&gt;'Power Curve'!$P$29,'Power Curve'!$Q$29,INDEX(ReferenceTurbulence,Y1371)+(L1371-INDEX(ReferenceTurbulenceWindSpeed,Y1371))*(INDEX(ReferenceTurbulence,Y1371+1)-INDEX(ReferenceTurbulence,Y1371))/(INDEX(ReferenceTurbulenceWindSpeed,Y1371+1)-INDEX(ReferenceTurbulenceWindSpeed,Y1371))))</f>
        <v>0.12086251541947153</v>
      </c>
      <c r="AA1371" s="100">
        <f t="shared" si="412"/>
        <v>1.6684588523409849</v>
      </c>
      <c r="AB1371" s="29">
        <f t="shared" si="413"/>
        <v>1.8156159126682263</v>
      </c>
      <c r="AG1371" s="40">
        <f t="array" ref="AG1371">SUM(_xlfn.NORM.DIST($AD$3:$AD$1003,$F1371,$AA1371,FALSE)*WindSpeedStep)</f>
        <v>1.0000000000000018</v>
      </c>
      <c r="AH1371" s="40">
        <f t="array" ref="AH1371">SUM(_xlfn.NORM.DIST($AD$3:$AD$1003,$F1371,$AB1371,FALSE)*WindSpeedStep)</f>
        <v>0.99999999999999611</v>
      </c>
      <c r="AJ1371" s="47">
        <f t="shared" si="407"/>
        <v>14</v>
      </c>
      <c r="AK1371" s="83" t="b">
        <f>COUNTIF('Power Curve'!$D$2:$D$31,AJ1371)&gt;0</f>
        <v>1</v>
      </c>
      <c r="AL1371" s="83" t="b">
        <f t="shared" si="408"/>
        <v>0</v>
      </c>
      <c r="AM1371" s="83" t="b">
        <f t="shared" si="414"/>
        <v>1</v>
      </c>
      <c r="AN1371" s="47" t="str">
        <f t="shared" si="409"/>
        <v>Inner</v>
      </c>
      <c r="AO1371" s="48" t="str">
        <f t="shared" si="410"/>
        <v>1.4-1.5</v>
      </c>
      <c r="AP1371" s="49" t="str">
        <f t="shared" si="415"/>
        <v>13-14</v>
      </c>
      <c r="AQ1371" s="49" t="str">
        <f t="shared" si="416"/>
        <v>Feb</v>
      </c>
      <c r="AR1371" s="48" t="str">
        <f t="shared" si="417"/>
        <v>305-315</v>
      </c>
      <c r="AS1371" s="49" t="str">
        <f t="shared" si="411"/>
        <v>Inner-TI</v>
      </c>
    </row>
    <row r="1372" spans="5:45" x14ac:dyDescent="0.3">
      <c r="E1372" s="15">
        <v>40967.583333333336</v>
      </c>
      <c r="F1372" s="21">
        <v>12.96</v>
      </c>
      <c r="G1372" s="21">
        <v>1916.100021362307</v>
      </c>
      <c r="H1372" s="42">
        <v>1.1770442019297234</v>
      </c>
      <c r="I1372" s="35">
        <v>301.5</v>
      </c>
      <c r="J1372" s="43">
        <v>0.12037037037037036</v>
      </c>
      <c r="K1372" s="44">
        <v>0.1304725455173939</v>
      </c>
      <c r="L1372" s="26">
        <f t="shared" si="399"/>
        <v>12.788626275650183</v>
      </c>
      <c r="M1372" s="26">
        <f t="shared" si="400"/>
        <v>1.3345733921690786</v>
      </c>
      <c r="N1372" s="96">
        <f t="shared" si="401"/>
        <v>13</v>
      </c>
      <c r="O1372" s="26">
        <f t="shared" si="402"/>
        <v>0.79281207689816624</v>
      </c>
      <c r="P1372" s="3">
        <f>IF(L1372&gt;'Power Curve'!$C$37,0,INDEX(Ci,$N1372,1)*POWER(1-O1372,3)+INDEX(Ci,$N1372,2)*3*O1372*POWER(1-O1372,2)+INDEX(Ci,$N1372,3)*3*POWER(O1372,2)*(1-O1372)+INDEX(Ci,$N1372,4)*POWER(O1372,3))</f>
        <v>1947.5532297945192</v>
      </c>
      <c r="Q1372" s="3">
        <f>MAX(0,MIN(P1372-V1372+W1372,'Power Curve'!$C$39))</f>
        <v>1948.220167079812</v>
      </c>
      <c r="R1372" s="3">
        <f t="shared" si="403"/>
        <v>1916.100021362307</v>
      </c>
      <c r="S1372" s="3">
        <f t="shared" si="404"/>
        <v>32.120145717505011</v>
      </c>
      <c r="T1372" s="3">
        <f t="shared" si="405"/>
        <v>32.120145717505011</v>
      </c>
      <c r="V1372" s="37">
        <f t="array" ref="V1372">SUM(_xlfn.NORM.DIST($AD$3:$AD$1003,$L1372,$AA1372,FALSE)*WindSpeedStep*$AE$3:$AE$1003)/AG1372</f>
        <v>1937.1094647683876</v>
      </c>
      <c r="W1372" s="37">
        <f t="array" ref="W1372">SUM(_xlfn.NORM.DIST($AD$3:$AD$1003,$L1372,$AB1372,FALSE)*WindSpeedStep*$AE$3:$AE$1003)/AH1372</f>
        <v>1937.7764020536804</v>
      </c>
      <c r="Y1372" s="1">
        <f t="shared" si="406"/>
        <v>12</v>
      </c>
      <c r="Z1372" s="99">
        <f>IF(L1372&lt;'Power Curve'!$P$28,'Power Curve'!$Q$28,IF(L1372&gt;'Power Curve'!$P$29,'Power Curve'!$Q$29,INDEX(ReferenceTurbulence,Y1372)+(L1372-INDEX(ReferenceTurbulenceWindSpeed,Y1372))*(INDEX(ReferenceTurbulence,Y1372+1)-INDEX(ReferenceTurbulence,Y1372))/(INDEX(ReferenceTurbulenceWindSpeed,Y1372+1)-INDEX(ReferenceTurbulenceWindSpeed,Y1372))))</f>
        <v>0.12103695179057575</v>
      </c>
      <c r="AA1372" s="100">
        <f t="shared" si="412"/>
        <v>1.5478963419935614</v>
      </c>
      <c r="AB1372" s="29">
        <f t="shared" si="413"/>
        <v>1.5393716813282625</v>
      </c>
      <c r="AG1372" s="40">
        <f t="array" ref="AG1372">SUM(_xlfn.NORM.DIST($AD$3:$AD$1003,$F1372,$AA1372,FALSE)*WindSpeedStep)</f>
        <v>1.0000000000000029</v>
      </c>
      <c r="AH1372" s="40">
        <f t="array" ref="AH1372">SUM(_xlfn.NORM.DIST($AD$3:$AD$1003,$F1372,$AB1372,FALSE)*WindSpeedStep)</f>
        <v>1.0000000000000036</v>
      </c>
      <c r="AJ1372" s="47">
        <f t="shared" si="407"/>
        <v>13</v>
      </c>
      <c r="AK1372" s="83" t="b">
        <f>COUNTIF('Power Curve'!$D$2:$D$31,AJ1372)&gt;0</f>
        <v>1</v>
      </c>
      <c r="AL1372" s="83" t="b">
        <f t="shared" si="408"/>
        <v>0</v>
      </c>
      <c r="AM1372" s="83" t="b">
        <f t="shared" si="414"/>
        <v>1</v>
      </c>
      <c r="AN1372" s="47" t="str">
        <f t="shared" si="409"/>
        <v>Inner</v>
      </c>
      <c r="AO1372" s="48" t="str">
        <f t="shared" si="410"/>
        <v>1.3-1.4</v>
      </c>
      <c r="AP1372" s="49" t="str">
        <f t="shared" si="415"/>
        <v>14-15</v>
      </c>
      <c r="AQ1372" s="49" t="str">
        <f t="shared" si="416"/>
        <v>Feb</v>
      </c>
      <c r="AR1372" s="48" t="str">
        <f t="shared" si="417"/>
        <v>295-305</v>
      </c>
      <c r="AS1372" s="49" t="str">
        <f t="shared" si="411"/>
        <v>Inner-TI</v>
      </c>
    </row>
    <row r="1373" spans="5:45" x14ac:dyDescent="0.3">
      <c r="E1373" s="15">
        <v>40967.590277777781</v>
      </c>
      <c r="F1373" s="21">
        <v>12.14</v>
      </c>
      <c r="G1373" s="21">
        <v>1925.510009765628</v>
      </c>
      <c r="H1373" s="42">
        <v>1.1771908773541768</v>
      </c>
      <c r="I1373" s="35">
        <v>301.60000000000002</v>
      </c>
      <c r="J1373" s="43">
        <v>0.10296540362438221</v>
      </c>
      <c r="K1373" s="44">
        <v>0.15123260697162533</v>
      </c>
      <c r="L1373" s="26">
        <f t="shared" si="399"/>
        <v>11.979966946180607</v>
      </c>
      <c r="M1373" s="26">
        <f t="shared" si="400"/>
        <v>1.2095924860217437</v>
      </c>
      <c r="N1373" s="96">
        <f t="shared" si="401"/>
        <v>12</v>
      </c>
      <c r="O1373" s="26">
        <f t="shared" si="402"/>
        <v>0.96286503850624061</v>
      </c>
      <c r="P1373" s="3">
        <f>IF(L1373&gt;'Power Curve'!$C$37,0,INDEX(Ci,$N1373,1)*POWER(1-O1373,3)+INDEX(Ci,$N1373,2)*3*O1373*POWER(1-O1373,2)+INDEX(Ci,$N1373,3)*3*POWER(O1373,2)*(1-O1373)+INDEX(Ci,$N1373,4)*POWER(O1373,3))</f>
        <v>1914.7446803593489</v>
      </c>
      <c r="Q1373" s="3">
        <f>MAX(0,MIN(P1373-V1373+W1373,'Power Curve'!$C$39))</f>
        <v>1935.6472421537603</v>
      </c>
      <c r="R1373" s="3">
        <f t="shared" si="403"/>
        <v>1925.510009765628</v>
      </c>
      <c r="S1373" s="3">
        <f t="shared" si="404"/>
        <v>10.137232388132361</v>
      </c>
      <c r="T1373" s="3">
        <f t="shared" si="405"/>
        <v>10.137232388132361</v>
      </c>
      <c r="V1373" s="37">
        <f t="array" ref="V1373">SUM(_xlfn.NORM.DIST($AD$3:$AD$1003,$L1373,$AA1373,FALSE)*WindSpeedStep*$AE$3:$AE$1003)/AG1373</f>
        <v>1891.0834750758434</v>
      </c>
      <c r="W1373" s="37">
        <f t="array" ref="W1373">SUM(_xlfn.NORM.DIST($AD$3:$AD$1003,$L1373,$AB1373,FALSE)*WindSpeedStep*$AE$3:$AE$1003)/AH1373</f>
        <v>1911.9860368702548</v>
      </c>
      <c r="Y1373" s="1">
        <f t="shared" si="406"/>
        <v>11</v>
      </c>
      <c r="Z1373" s="99">
        <f>IF(L1373&lt;'Power Curve'!$P$28,'Power Curve'!$Q$28,IF(L1373&gt;'Power Curve'!$P$29,'Power Curve'!$Q$29,INDEX(ReferenceTurbulence,Y1373)+(L1373-INDEX(ReferenceTurbulenceWindSpeed,Y1373))*(INDEX(ReferenceTurbulence,Y1373+1)-INDEX(ReferenceTurbulence,Y1373))/(INDEX(ReferenceTurbulenceWindSpeed,Y1373+1)-INDEX(ReferenceTurbulenceWindSpeed,Y1373))))</f>
        <v>0.11827116775958642</v>
      </c>
      <c r="AA1373" s="100">
        <f t="shared" si="412"/>
        <v>1.4168846804460267</v>
      </c>
      <c r="AB1373" s="29">
        <f t="shared" si="413"/>
        <v>1.2335221320202436</v>
      </c>
      <c r="AG1373" s="40">
        <f t="array" ref="AG1373">SUM(_xlfn.NORM.DIST($AD$3:$AD$1003,$F1373,$AA1373,FALSE)*WindSpeedStep)</f>
        <v>1.0000000000000029</v>
      </c>
      <c r="AH1373" s="40">
        <f t="array" ref="AH1373">SUM(_xlfn.NORM.DIST($AD$3:$AD$1003,$F1373,$AB1373,FALSE)*WindSpeedStep)</f>
        <v>1.0000000000000036</v>
      </c>
      <c r="AJ1373" s="47">
        <f t="shared" si="407"/>
        <v>12</v>
      </c>
      <c r="AK1373" s="83" t="b">
        <f>COUNTIF('Power Curve'!$D$2:$D$31,AJ1373)&gt;0</f>
        <v>1</v>
      </c>
      <c r="AL1373" s="83" t="b">
        <f t="shared" si="408"/>
        <v>0</v>
      </c>
      <c r="AM1373" s="83" t="b">
        <f t="shared" si="414"/>
        <v>1</v>
      </c>
      <c r="AN1373" s="47" t="str">
        <f t="shared" si="409"/>
        <v>Inner</v>
      </c>
      <c r="AO1373" s="48" t="str">
        <f t="shared" si="410"/>
        <v>1.2-1.3</v>
      </c>
      <c r="AP1373" s="49" t="str">
        <f t="shared" si="415"/>
        <v>14-15</v>
      </c>
      <c r="AQ1373" s="49" t="str">
        <f t="shared" si="416"/>
        <v>Feb</v>
      </c>
      <c r="AR1373" s="48" t="str">
        <f t="shared" si="417"/>
        <v>295-305</v>
      </c>
      <c r="AS1373" s="49" t="str">
        <f t="shared" si="411"/>
        <v>Inner-TI</v>
      </c>
    </row>
    <row r="1374" spans="5:45" x14ac:dyDescent="0.3">
      <c r="E1374" s="15">
        <v>40967.597222222219</v>
      </c>
      <c r="F1374" s="21">
        <v>10.28</v>
      </c>
      <c r="G1374" s="21">
        <v>1546.67004394531</v>
      </c>
      <c r="H1374" s="42">
        <v>1.1769923633114858</v>
      </c>
      <c r="I1374" s="35">
        <v>298.10000000000002</v>
      </c>
      <c r="J1374" s="43">
        <v>9.6303501945525297E-2</v>
      </c>
      <c r="K1374" s="44">
        <v>0.15889372028598653</v>
      </c>
      <c r="L1374" s="26">
        <f t="shared" si="399"/>
        <v>10.143915747637903</v>
      </c>
      <c r="M1374" s="26">
        <f t="shared" si="400"/>
        <v>0.92582485462956665</v>
      </c>
      <c r="N1374" s="96">
        <f t="shared" si="401"/>
        <v>11</v>
      </c>
      <c r="O1374" s="26">
        <f t="shared" si="402"/>
        <v>0.18826558667915047</v>
      </c>
      <c r="P1374" s="3">
        <f>IF(L1374&gt;'Power Curve'!$C$37,0,INDEX(Ci,$N1374,1)*POWER(1-O1374,3)+INDEX(Ci,$N1374,2)*3*O1374*POWER(1-O1374,2)+INDEX(Ci,$N1374,3)*3*POWER(O1374,2)*(1-O1374)+INDEX(Ci,$N1374,4)*POWER(O1374,3))</f>
        <v>1574.5581244828618</v>
      </c>
      <c r="Q1374" s="3">
        <f>MAX(0,MIN(P1374-V1374+W1374,'Power Curve'!$C$39))</f>
        <v>1599.2006981259949</v>
      </c>
      <c r="R1374" s="3">
        <f t="shared" si="403"/>
        <v>1546.67004394531</v>
      </c>
      <c r="S1374" s="3">
        <f t="shared" si="404"/>
        <v>52.530654180684905</v>
      </c>
      <c r="T1374" s="3">
        <f t="shared" si="405"/>
        <v>52.530654180684905</v>
      </c>
      <c r="V1374" s="37">
        <f t="array" ref="V1374">SUM(_xlfn.NORM.DIST($AD$3:$AD$1003,$L1374,$AA1374,FALSE)*WindSpeedStep*$AE$3:$AE$1003)/AG1374</f>
        <v>1571.5686396290664</v>
      </c>
      <c r="W1374" s="37">
        <f t="array" ref="W1374">SUM(_xlfn.NORM.DIST($AD$3:$AD$1003,$L1374,$AB1374,FALSE)*WindSpeedStep*$AE$3:$AE$1003)/AH1374</f>
        <v>1596.2112132721995</v>
      </c>
      <c r="Y1374" s="1">
        <f t="shared" si="406"/>
        <v>10</v>
      </c>
      <c r="Z1374" s="99">
        <f>IF(L1374&lt;'Power Curve'!$P$28,'Power Curve'!$Q$28,IF(L1374&gt;'Power Curve'!$P$29,'Power Curve'!$Q$29,INDEX(ReferenceTurbulence,Y1374)+(L1374-INDEX(ReferenceTurbulenceWindSpeed,Y1374))*(INDEX(ReferenceTurbulence,Y1374+1)-INDEX(ReferenceTurbulence,Y1374))/(INDEX(ReferenceTurbulenceWindSpeed,Y1374+1)-INDEX(ReferenceTurbulenceWindSpeed,Y1374))))</f>
        <v>0.12001598602941425</v>
      </c>
      <c r="AA1374" s="100">
        <f t="shared" si="412"/>
        <v>1.2174320506520659</v>
      </c>
      <c r="AB1374" s="29">
        <f t="shared" si="413"/>
        <v>0.97689460993789157</v>
      </c>
      <c r="AG1374" s="40">
        <f t="array" ref="AG1374">SUM(_xlfn.NORM.DIST($AD$3:$AD$1003,$F1374,$AA1374,FALSE)*WindSpeedStep)</f>
        <v>1.0000000000000038</v>
      </c>
      <c r="AH1374" s="40">
        <f t="array" ref="AH1374">SUM(_xlfn.NORM.DIST($AD$3:$AD$1003,$F1374,$AB1374,FALSE)*WindSpeedStep)</f>
        <v>1.0000000000000031</v>
      </c>
      <c r="AJ1374" s="47">
        <f t="shared" si="407"/>
        <v>10</v>
      </c>
      <c r="AK1374" s="83" t="b">
        <f>COUNTIF('Power Curve'!$D$2:$D$31,AJ1374)&gt;0</f>
        <v>1</v>
      </c>
      <c r="AL1374" s="83" t="b">
        <f t="shared" si="408"/>
        <v>0</v>
      </c>
      <c r="AM1374" s="83" t="b">
        <f t="shared" si="414"/>
        <v>1</v>
      </c>
      <c r="AN1374" s="47" t="str">
        <f t="shared" si="409"/>
        <v>Outer</v>
      </c>
      <c r="AO1374" s="48" t="str">
        <f t="shared" si="410"/>
        <v>0.9-1.0</v>
      </c>
      <c r="AP1374" s="49" t="str">
        <f t="shared" si="415"/>
        <v>14-15</v>
      </c>
      <c r="AQ1374" s="49" t="str">
        <f t="shared" si="416"/>
        <v>Feb</v>
      </c>
      <c r="AR1374" s="48" t="str">
        <f t="shared" si="417"/>
        <v>295-305</v>
      </c>
      <c r="AS1374" s="49" t="str">
        <f t="shared" si="411"/>
        <v>HWS-LTI</v>
      </c>
    </row>
    <row r="1375" spans="5:45" x14ac:dyDescent="0.3">
      <c r="E1375" s="15">
        <v>40967.604166666664</v>
      </c>
      <c r="F1375" s="21">
        <v>9.6</v>
      </c>
      <c r="G1375" s="21">
        <v>1530.1799621582061</v>
      </c>
      <c r="H1375" s="42">
        <v>1.1776999136439164</v>
      </c>
      <c r="I1375" s="35">
        <v>302.10000000000002</v>
      </c>
      <c r="J1375" s="43">
        <v>0.13958333333333334</v>
      </c>
      <c r="K1375" s="44">
        <v>0.10480279695267805</v>
      </c>
      <c r="L1375" s="26">
        <f t="shared" si="399"/>
        <v>9.4748152679107189</v>
      </c>
      <c r="M1375" s="26">
        <f t="shared" si="400"/>
        <v>0.82241321858899552</v>
      </c>
      <c r="N1375" s="96">
        <f t="shared" si="401"/>
        <v>10</v>
      </c>
      <c r="O1375" s="26">
        <f t="shared" si="402"/>
        <v>0.49498525435970386</v>
      </c>
      <c r="P1375" s="3">
        <f>IF(L1375&gt;'Power Curve'!$C$37,0,INDEX(Ci,$N1375,1)*POWER(1-O1375,3)+INDEX(Ci,$N1375,2)*3*O1375*POWER(1-O1375,2)+INDEX(Ci,$N1375,3)*3*POWER(O1375,2)*(1-O1375)+INDEX(Ci,$N1375,4)*POWER(O1375,3))</f>
        <v>1361.6418575718044</v>
      </c>
      <c r="Q1375" s="3">
        <f>MAX(0,MIN(P1375-V1375+W1375,'Power Curve'!$C$39))</f>
        <v>1354.7907511974515</v>
      </c>
      <c r="R1375" s="3">
        <f t="shared" si="403"/>
        <v>1530.1799621582061</v>
      </c>
      <c r="S1375" s="3">
        <f t="shared" si="404"/>
        <v>-175.38921096075455</v>
      </c>
      <c r="T1375" s="3">
        <f t="shared" si="405"/>
        <v>175.38921096075455</v>
      </c>
      <c r="V1375" s="37">
        <f t="array" ref="V1375">SUM(_xlfn.NORM.DIST($AD$3:$AD$1003,$L1375,$AA1375,FALSE)*WindSpeedStep*$AE$3:$AE$1003)/AG1375</f>
        <v>1367.2504621588475</v>
      </c>
      <c r="W1375" s="37">
        <f t="array" ref="W1375">SUM(_xlfn.NORM.DIST($AD$3:$AD$1003,$L1375,$AB1375,FALSE)*WindSpeedStep*$AE$3:$AE$1003)/AH1375</f>
        <v>1360.3993557844947</v>
      </c>
      <c r="Y1375" s="1">
        <f t="shared" si="406"/>
        <v>9</v>
      </c>
      <c r="Z1375" s="99">
        <f>IF(L1375&lt;'Power Curve'!$P$28,'Power Curve'!$Q$28,IF(L1375&gt;'Power Curve'!$P$29,'Power Curve'!$Q$29,INDEX(ReferenceTurbulence,Y1375)+(L1375-INDEX(ReferenceTurbulenceWindSpeed,Y1375))*(INDEX(ReferenceTurbulence,Y1375+1)-INDEX(ReferenceTurbulence,Y1375))/(INDEX(ReferenceTurbulenceWindSpeed,Y1375+1)-INDEX(ReferenceTurbulenceWindSpeed,Y1375))))</f>
        <v>0.12028590371843847</v>
      </c>
      <c r="AA1375" s="100">
        <f t="shared" si="412"/>
        <v>1.1396867170658995</v>
      </c>
      <c r="AB1375" s="29">
        <f t="shared" si="413"/>
        <v>1.3225262978125378</v>
      </c>
      <c r="AG1375" s="40">
        <f t="array" ref="AG1375">SUM(_xlfn.NORM.DIST($AD$3:$AD$1003,$F1375,$AA1375,FALSE)*WindSpeedStep)</f>
        <v>1.0000000000000038</v>
      </c>
      <c r="AH1375" s="40">
        <f t="array" ref="AH1375">SUM(_xlfn.NORM.DIST($AD$3:$AD$1003,$F1375,$AB1375,FALSE)*WindSpeedStep)</f>
        <v>0.99999999999985778</v>
      </c>
      <c r="AJ1375" s="47">
        <f t="shared" si="407"/>
        <v>9</v>
      </c>
      <c r="AK1375" s="83" t="b">
        <f>COUNTIF('Power Curve'!$D$2:$D$31,AJ1375)&gt;0</f>
        <v>1</v>
      </c>
      <c r="AL1375" s="83" t="b">
        <f t="shared" si="408"/>
        <v>0</v>
      </c>
      <c r="AM1375" s="83" t="b">
        <f t="shared" si="414"/>
        <v>1</v>
      </c>
      <c r="AN1375" s="47" t="str">
        <f t="shared" si="409"/>
        <v>Inner</v>
      </c>
      <c r="AO1375" s="48" t="str">
        <f t="shared" si="410"/>
        <v>0.8-0.9</v>
      </c>
      <c r="AP1375" s="49" t="str">
        <f t="shared" si="415"/>
        <v>14-15</v>
      </c>
      <c r="AQ1375" s="49" t="str">
        <f t="shared" si="416"/>
        <v>Feb</v>
      </c>
      <c r="AR1375" s="48" t="str">
        <f t="shared" si="417"/>
        <v>295-305</v>
      </c>
      <c r="AS1375" s="49" t="str">
        <f t="shared" si="411"/>
        <v>Inner-TI</v>
      </c>
    </row>
    <row r="1376" spans="5:45" x14ac:dyDescent="0.3">
      <c r="E1376" s="15">
        <v>40967.611111111109</v>
      </c>
      <c r="F1376" s="21">
        <v>10.23</v>
      </c>
      <c r="G1376" s="21">
        <v>1736.070053100588</v>
      </c>
      <c r="H1376" s="42">
        <v>1.1779158073550904</v>
      </c>
      <c r="I1376" s="35">
        <v>299.7</v>
      </c>
      <c r="J1376" s="43">
        <v>9.4819159335288367E-2</v>
      </c>
      <c r="K1376" s="44">
        <v>0.19950885897354326</v>
      </c>
      <c r="L1376" s="26">
        <f t="shared" si="399"/>
        <v>10.097216945350207</v>
      </c>
      <c r="M1376" s="26">
        <f t="shared" si="400"/>
        <v>0.91860740419869125</v>
      </c>
      <c r="N1376" s="96">
        <f t="shared" si="401"/>
        <v>11</v>
      </c>
      <c r="O1376" s="26">
        <f t="shared" si="402"/>
        <v>0.14294413022507443</v>
      </c>
      <c r="P1376" s="3">
        <f>IF(L1376&gt;'Power Curve'!$C$37,0,INDEX(Ci,$N1376,1)*POWER(1-O1376,3)+INDEX(Ci,$N1376,2)*3*O1376*POWER(1-O1376,2)+INDEX(Ci,$N1376,3)*3*POWER(O1376,2)*(1-O1376)+INDEX(Ci,$N1376,4)*POWER(O1376,3))</f>
        <v>1561.2787613069863</v>
      </c>
      <c r="Q1376" s="3">
        <f>MAX(0,MIN(P1376-V1376+W1376,'Power Curve'!$C$39))</f>
        <v>1586.0667166905678</v>
      </c>
      <c r="R1376" s="3">
        <f t="shared" si="403"/>
        <v>1736.070053100588</v>
      </c>
      <c r="S1376" s="3">
        <f t="shared" si="404"/>
        <v>-150.00333641002021</v>
      </c>
      <c r="T1376" s="3">
        <f t="shared" si="405"/>
        <v>150.00333641002021</v>
      </c>
      <c r="V1376" s="37">
        <f t="array" ref="V1376">SUM(_xlfn.NORM.DIST($AD$3:$AD$1003,$L1376,$AA1376,FALSE)*WindSpeedStep*$AE$3:$AE$1003)/AG1376</f>
        <v>1558.6484504494356</v>
      </c>
      <c r="W1376" s="37">
        <f t="array" ref="W1376">SUM(_xlfn.NORM.DIST($AD$3:$AD$1003,$L1376,$AB1376,FALSE)*WindSpeedStep*$AE$3:$AE$1003)/AH1376</f>
        <v>1583.436405833017</v>
      </c>
      <c r="Y1376" s="1">
        <f t="shared" si="406"/>
        <v>10</v>
      </c>
      <c r="Z1376" s="99">
        <f>IF(L1376&lt;'Power Curve'!$P$28,'Power Curve'!$Q$28,IF(L1376&gt;'Power Curve'!$P$29,'Power Curve'!$Q$29,INDEX(ReferenceTurbulence,Y1376)+(L1376-INDEX(ReferenceTurbulenceWindSpeed,Y1376))*(INDEX(ReferenceTurbulence,Y1376+1)-INDEX(ReferenceTurbulence,Y1376))/(INDEX(ReferenceTurbulenceWindSpeed,Y1376+1)-INDEX(ReferenceTurbulenceWindSpeed,Y1376))))</f>
        <v>0.12001717655097623</v>
      </c>
      <c r="AA1376" s="100">
        <f t="shared" si="412"/>
        <v>1.2118394688036047</v>
      </c>
      <c r="AB1376" s="29">
        <f t="shared" si="413"/>
        <v>0.95740962238413496</v>
      </c>
      <c r="AG1376" s="40">
        <f t="array" ref="AG1376">SUM(_xlfn.NORM.DIST($AD$3:$AD$1003,$F1376,$AA1376,FALSE)*WindSpeedStep)</f>
        <v>1.0000000000000033</v>
      </c>
      <c r="AH1376" s="40">
        <f t="array" ref="AH1376">SUM(_xlfn.NORM.DIST($AD$3:$AD$1003,$F1376,$AB1376,FALSE)*WindSpeedStep)</f>
        <v>1.0000000000000029</v>
      </c>
      <c r="AJ1376" s="47">
        <f t="shared" si="407"/>
        <v>10</v>
      </c>
      <c r="AK1376" s="83" t="b">
        <f>COUNTIF('Power Curve'!$D$2:$D$31,AJ1376)&gt;0</f>
        <v>1</v>
      </c>
      <c r="AL1376" s="83" t="b">
        <f t="shared" si="408"/>
        <v>0</v>
      </c>
      <c r="AM1376" s="83" t="b">
        <f t="shared" si="414"/>
        <v>1</v>
      </c>
      <c r="AN1376" s="47" t="str">
        <f t="shared" si="409"/>
        <v>Outer</v>
      </c>
      <c r="AO1376" s="48" t="str">
        <f t="shared" si="410"/>
        <v>0.9-1.0</v>
      </c>
      <c r="AP1376" s="49" t="str">
        <f t="shared" si="415"/>
        <v>14-15</v>
      </c>
      <c r="AQ1376" s="49" t="str">
        <f t="shared" si="416"/>
        <v>Feb</v>
      </c>
      <c r="AR1376" s="48" t="str">
        <f t="shared" si="417"/>
        <v>295-305</v>
      </c>
      <c r="AS1376" s="49" t="str">
        <f t="shared" si="411"/>
        <v>HWS-LTI</v>
      </c>
    </row>
    <row r="1377" spans="5:45" x14ac:dyDescent="0.3">
      <c r="E1377" s="15">
        <v>40967.618055555555</v>
      </c>
      <c r="F1377" s="21">
        <v>9.7200000000000006</v>
      </c>
      <c r="G1377" s="21">
        <v>1472.4399719238331</v>
      </c>
      <c r="H1377" s="42">
        <v>1.1784079309891622</v>
      </c>
      <c r="I1377" s="35">
        <v>297.7</v>
      </c>
      <c r="J1377" s="43">
        <v>0.15123456790123455</v>
      </c>
      <c r="K1377" s="44">
        <v>0.16249541577070101</v>
      </c>
      <c r="L1377" s="26">
        <f t="shared" si="399"/>
        <v>9.5951725180136549</v>
      </c>
      <c r="M1377" s="26">
        <f t="shared" si="400"/>
        <v>0.84101481957359447</v>
      </c>
      <c r="N1377" s="96">
        <f t="shared" si="401"/>
        <v>10</v>
      </c>
      <c r="O1377" s="26">
        <f t="shared" si="402"/>
        <v>0.62291721174472792</v>
      </c>
      <c r="P1377" s="3">
        <f>IF(L1377&gt;'Power Curve'!$C$37,0,INDEX(Ci,$N1377,1)*POWER(1-O1377,3)+INDEX(Ci,$N1377,2)*3*O1377*POWER(1-O1377,2)+INDEX(Ci,$N1377,3)*3*POWER(O1377,2)*(1-O1377)+INDEX(Ci,$N1377,4)*POWER(O1377,3))</f>
        <v>1404.1923438471983</v>
      </c>
      <c r="Q1377" s="3">
        <f>MAX(0,MIN(P1377-V1377+W1377,'Power Curve'!$C$39))</f>
        <v>1388.4510494501581</v>
      </c>
      <c r="R1377" s="3">
        <f t="shared" si="403"/>
        <v>1472.4399719238331</v>
      </c>
      <c r="S1377" s="3">
        <f t="shared" si="404"/>
        <v>-83.988922473675075</v>
      </c>
      <c r="T1377" s="3">
        <f t="shared" si="405"/>
        <v>83.988922473675075</v>
      </c>
      <c r="V1377" s="37">
        <f t="array" ref="V1377">SUM(_xlfn.NORM.DIST($AD$3:$AD$1003,$L1377,$AA1377,FALSE)*WindSpeedStep*$AE$3:$AE$1003)/AG1377</f>
        <v>1406.5846225060695</v>
      </c>
      <c r="W1377" s="37">
        <f t="array" ref="W1377">SUM(_xlfn.NORM.DIST($AD$3:$AD$1003,$L1377,$AB1377,FALSE)*WindSpeedStep*$AE$3:$AE$1003)/AH1377</f>
        <v>1390.8433281090292</v>
      </c>
      <c r="Y1377" s="1">
        <f t="shared" si="406"/>
        <v>9</v>
      </c>
      <c r="Z1377" s="99">
        <f>IF(L1377&lt;'Power Curve'!$P$28,'Power Curve'!$Q$28,IF(L1377&gt;'Power Curve'!$P$29,'Power Curve'!$Q$29,INDEX(ReferenceTurbulence,Y1377)+(L1377-INDEX(ReferenceTurbulenceWindSpeed,Y1377))*(INDEX(ReferenceTurbulence,Y1377+1)-INDEX(ReferenceTurbulence,Y1377))/(INDEX(ReferenceTurbulenceWindSpeed,Y1377+1)-INDEX(ReferenceTurbulenceWindSpeed,Y1377))))</f>
        <v>0.12021878009557571</v>
      </c>
      <c r="AA1377" s="100">
        <f t="shared" si="412"/>
        <v>1.153519934922195</v>
      </c>
      <c r="AB1377" s="29">
        <f t="shared" si="413"/>
        <v>1.4511217696995957</v>
      </c>
      <c r="AG1377" s="40">
        <f t="array" ref="AG1377">SUM(_xlfn.NORM.DIST($AD$3:$AD$1003,$F1377,$AA1377,FALSE)*WindSpeedStep)</f>
        <v>1.0000000000000036</v>
      </c>
      <c r="AH1377" s="40">
        <f t="array" ref="AH1377">SUM(_xlfn.NORM.DIST($AD$3:$AD$1003,$F1377,$AB1377,FALSE)*WindSpeedStep)</f>
        <v>0.99999999999175371</v>
      </c>
      <c r="AJ1377" s="47">
        <f t="shared" si="407"/>
        <v>10</v>
      </c>
      <c r="AK1377" s="83" t="b">
        <f>COUNTIF('Power Curve'!$D$2:$D$31,AJ1377)&gt;0</f>
        <v>1</v>
      </c>
      <c r="AL1377" s="83" t="b">
        <f t="shared" si="408"/>
        <v>0</v>
      </c>
      <c r="AM1377" s="83" t="b">
        <f t="shared" si="414"/>
        <v>1</v>
      </c>
      <c r="AN1377" s="47" t="str">
        <f t="shared" si="409"/>
        <v>Outer</v>
      </c>
      <c r="AO1377" s="48" t="str">
        <f t="shared" si="410"/>
        <v>0.8-0.9</v>
      </c>
      <c r="AP1377" s="49" t="str">
        <f t="shared" si="415"/>
        <v>14-15</v>
      </c>
      <c r="AQ1377" s="49" t="str">
        <f t="shared" si="416"/>
        <v>Feb</v>
      </c>
      <c r="AR1377" s="48" t="str">
        <f t="shared" si="417"/>
        <v>295-305</v>
      </c>
      <c r="AS1377" s="49" t="str">
        <f t="shared" si="411"/>
        <v>HWS-HTI</v>
      </c>
    </row>
    <row r="1378" spans="5:45" x14ac:dyDescent="0.3">
      <c r="E1378" s="15">
        <v>40967.625</v>
      </c>
      <c r="F1378" s="21">
        <v>10.81</v>
      </c>
      <c r="G1378" s="21">
        <v>1736.66003417969</v>
      </c>
      <c r="H1378" s="42">
        <v>1.1785976287762447</v>
      </c>
      <c r="I1378" s="35">
        <v>297.7</v>
      </c>
      <c r="J1378" s="43">
        <v>0.1276595744680851</v>
      </c>
      <c r="K1378" s="44">
        <v>0.17024647187155728</v>
      </c>
      <c r="L1378" s="26">
        <f t="shared" si="399"/>
        <v>10.671746951943513</v>
      </c>
      <c r="M1378" s="26">
        <f t="shared" si="400"/>
        <v>1.0074028687609626</v>
      </c>
      <c r="N1378" s="96">
        <f t="shared" si="401"/>
        <v>11</v>
      </c>
      <c r="O1378" s="26">
        <f t="shared" si="402"/>
        <v>0.7005288090560905</v>
      </c>
      <c r="P1378" s="3">
        <f>IF(L1378&gt;'Power Curve'!$C$37,0,INDEX(Ci,$N1378,1)*POWER(1-O1378,3)+INDEX(Ci,$N1378,2)*3*O1378*POWER(1-O1378,2)+INDEX(Ci,$N1378,3)*3*POWER(O1378,2)*(1-O1378)+INDEX(Ci,$N1378,4)*POWER(O1378,3))</f>
        <v>1712.781840504967</v>
      </c>
      <c r="Q1378" s="3">
        <f>MAX(0,MIN(P1378-V1378+W1378,'Power Curve'!$C$39))</f>
        <v>1701.5174493605298</v>
      </c>
      <c r="R1378" s="3">
        <f t="shared" si="403"/>
        <v>1736.66003417969</v>
      </c>
      <c r="S1378" s="3">
        <f t="shared" si="404"/>
        <v>-35.14258481916022</v>
      </c>
      <c r="T1378" s="3">
        <f t="shared" si="405"/>
        <v>35.14258481916022</v>
      </c>
      <c r="V1378" s="37">
        <f t="array" ref="V1378">SUM(_xlfn.NORM.DIST($AD$3:$AD$1003,$L1378,$AA1378,FALSE)*WindSpeedStep*$AE$3:$AE$1003)/AG1378</f>
        <v>1700.5519717344559</v>
      </c>
      <c r="W1378" s="37">
        <f t="array" ref="W1378">SUM(_xlfn.NORM.DIST($AD$3:$AD$1003,$L1378,$AB1378,FALSE)*WindSpeedStep*$AE$3:$AE$1003)/AH1378</f>
        <v>1689.2875805900187</v>
      </c>
      <c r="Y1378" s="1">
        <f t="shared" si="406"/>
        <v>10</v>
      </c>
      <c r="Z1378" s="99">
        <f>IF(L1378&lt;'Power Curve'!$P$28,'Power Curve'!$Q$28,IF(L1378&gt;'Power Curve'!$P$29,'Power Curve'!$Q$29,INDEX(ReferenceTurbulence,Y1378)+(L1378-INDEX(ReferenceTurbulenceWindSpeed,Y1378))*(INDEX(ReferenceTurbulence,Y1378+1)-INDEX(ReferenceTurbulence,Y1378))/(INDEX(ReferenceTurbulenceWindSpeed,Y1378+1)-INDEX(ReferenceTurbulenceWindSpeed,Y1378))))</f>
        <v>0.12000252970079295</v>
      </c>
      <c r="AA1378" s="100">
        <f t="shared" si="412"/>
        <v>1.2806366305599481</v>
      </c>
      <c r="AB1378" s="29">
        <f t="shared" si="413"/>
        <v>1.3623506747161931</v>
      </c>
      <c r="AG1378" s="40">
        <f t="array" ref="AG1378">SUM(_xlfn.NORM.DIST($AD$3:$AD$1003,$F1378,$AA1378,FALSE)*WindSpeedStep)</f>
        <v>1.0000000000000033</v>
      </c>
      <c r="AH1378" s="40">
        <f t="array" ref="AH1378">SUM(_xlfn.NORM.DIST($AD$3:$AD$1003,$F1378,$AB1378,FALSE)*WindSpeedStep)</f>
        <v>1.0000000000000031</v>
      </c>
      <c r="AJ1378" s="47">
        <f t="shared" si="407"/>
        <v>11</v>
      </c>
      <c r="AK1378" s="83" t="b">
        <f>COUNTIF('Power Curve'!$D$2:$D$31,AJ1378)&gt;0</f>
        <v>1</v>
      </c>
      <c r="AL1378" s="83" t="b">
        <f t="shared" si="408"/>
        <v>0</v>
      </c>
      <c r="AM1378" s="83" t="b">
        <f t="shared" si="414"/>
        <v>1</v>
      </c>
      <c r="AN1378" s="47" t="str">
        <f t="shared" si="409"/>
        <v>Inner</v>
      </c>
      <c r="AO1378" s="48" t="str">
        <f t="shared" si="410"/>
        <v>1.0-1.1</v>
      </c>
      <c r="AP1378" s="49" t="str">
        <f t="shared" si="415"/>
        <v>15-16</v>
      </c>
      <c r="AQ1378" s="49" t="str">
        <f t="shared" si="416"/>
        <v>Feb</v>
      </c>
      <c r="AR1378" s="48" t="str">
        <f t="shared" si="417"/>
        <v>295-305</v>
      </c>
      <c r="AS1378" s="49" t="str">
        <f t="shared" si="411"/>
        <v>Inner-TI</v>
      </c>
    </row>
    <row r="1379" spans="5:45" x14ac:dyDescent="0.3">
      <c r="E1379" s="15">
        <v>40967.631944444445</v>
      </c>
      <c r="F1379" s="21">
        <v>10.89</v>
      </c>
      <c r="G1379" s="21">
        <v>1672.1199798584009</v>
      </c>
      <c r="H1379" s="42">
        <v>1.1790299195474025</v>
      </c>
      <c r="I1379" s="35">
        <v>294.60000000000002</v>
      </c>
      <c r="J1379" s="43">
        <v>0.12855831037649218</v>
      </c>
      <c r="K1379" s="44">
        <v>0.15157183997746726</v>
      </c>
      <c r="L1379" s="26">
        <f t="shared" si="399"/>
        <v>10.752038039867005</v>
      </c>
      <c r="M1379" s="26">
        <f t="shared" si="400"/>
        <v>1.0198121152242607</v>
      </c>
      <c r="N1379" s="96">
        <f t="shared" si="401"/>
        <v>11</v>
      </c>
      <c r="O1379" s="26">
        <f t="shared" si="402"/>
        <v>0.77845177210248118</v>
      </c>
      <c r="P1379" s="3">
        <f>IF(L1379&gt;'Power Curve'!$C$37,0,INDEX(Ci,$N1379,1)*POWER(1-O1379,3)+INDEX(Ci,$N1379,2)*3*O1379*POWER(1-O1379,2)+INDEX(Ci,$N1379,3)*3*POWER(O1379,2)*(1-O1379)+INDEX(Ci,$N1379,4)*POWER(O1379,3))</f>
        <v>1730.8621158162191</v>
      </c>
      <c r="Q1379" s="3">
        <f>MAX(0,MIN(P1379-V1379+W1379,'Power Curve'!$C$39))</f>
        <v>1717.9403082641982</v>
      </c>
      <c r="R1379" s="3">
        <f t="shared" si="403"/>
        <v>1672.1199798584009</v>
      </c>
      <c r="S1379" s="3">
        <f t="shared" si="404"/>
        <v>45.820328405797227</v>
      </c>
      <c r="T1379" s="3">
        <f t="shared" si="405"/>
        <v>45.820328405797227</v>
      </c>
      <c r="V1379" s="37">
        <f t="array" ref="V1379">SUM(_xlfn.NORM.DIST($AD$3:$AD$1003,$L1379,$AA1379,FALSE)*WindSpeedStep*$AE$3:$AE$1003)/AG1379</f>
        <v>1717.3243994928096</v>
      </c>
      <c r="W1379" s="37">
        <f t="array" ref="W1379">SUM(_xlfn.NORM.DIST($AD$3:$AD$1003,$L1379,$AB1379,FALSE)*WindSpeedStep*$AE$3:$AE$1003)/AH1379</f>
        <v>1704.4025919407886</v>
      </c>
      <c r="Y1379" s="1">
        <f t="shared" si="406"/>
        <v>10</v>
      </c>
      <c r="Z1379" s="99">
        <f>IF(L1379&lt;'Power Curve'!$P$28,'Power Curve'!$Q$28,IF(L1379&gt;'Power Curve'!$P$29,'Power Curve'!$Q$29,INDEX(ReferenceTurbulence,Y1379)+(L1379-INDEX(ReferenceTurbulenceWindSpeed,Y1379))*(INDEX(ReferenceTurbulence,Y1379+1)-INDEX(ReferenceTurbulence,Y1379))/(INDEX(ReferenceTurbulenceWindSpeed,Y1379+1)-INDEX(ReferenceTurbulenceWindSpeed,Y1379))))</f>
        <v>0.12000048279023585</v>
      </c>
      <c r="AA1379" s="100">
        <f t="shared" si="412"/>
        <v>1.2902497557630217</v>
      </c>
      <c r="AB1379" s="29">
        <f t="shared" si="413"/>
        <v>1.3822638435090731</v>
      </c>
      <c r="AG1379" s="40">
        <f t="array" ref="AG1379">SUM(_xlfn.NORM.DIST($AD$3:$AD$1003,$F1379,$AA1379,FALSE)*WindSpeedStep)</f>
        <v>1.0000000000000036</v>
      </c>
      <c r="AH1379" s="40">
        <f t="array" ref="AH1379">SUM(_xlfn.NORM.DIST($AD$3:$AD$1003,$F1379,$AB1379,FALSE)*WindSpeedStep)</f>
        <v>1.0000000000000022</v>
      </c>
      <c r="AJ1379" s="47">
        <f t="shared" si="407"/>
        <v>11</v>
      </c>
      <c r="AK1379" s="83" t="b">
        <f>COUNTIF('Power Curve'!$D$2:$D$31,AJ1379)&gt;0</f>
        <v>1</v>
      </c>
      <c r="AL1379" s="83" t="b">
        <f t="shared" si="408"/>
        <v>0</v>
      </c>
      <c r="AM1379" s="83" t="b">
        <f t="shared" si="414"/>
        <v>1</v>
      </c>
      <c r="AN1379" s="47" t="str">
        <f t="shared" si="409"/>
        <v>Inner</v>
      </c>
      <c r="AO1379" s="48" t="str">
        <f t="shared" si="410"/>
        <v>1.0-1.1</v>
      </c>
      <c r="AP1379" s="49" t="str">
        <f t="shared" si="415"/>
        <v>15-16</v>
      </c>
      <c r="AQ1379" s="49" t="str">
        <f t="shared" si="416"/>
        <v>Feb</v>
      </c>
      <c r="AR1379" s="48" t="str">
        <f t="shared" si="417"/>
        <v>285-295</v>
      </c>
      <c r="AS1379" s="49" t="str">
        <f t="shared" si="411"/>
        <v>Inner-TI</v>
      </c>
    </row>
    <row r="1380" spans="5:45" x14ac:dyDescent="0.3">
      <c r="E1380" s="15">
        <v>40967.638888888891</v>
      </c>
      <c r="F1380" s="21">
        <v>11.15</v>
      </c>
      <c r="G1380" s="21">
        <v>1846.529968261716</v>
      </c>
      <c r="H1380" s="42">
        <v>1.1799985603925964</v>
      </c>
      <c r="I1380" s="35">
        <v>290.60000000000002</v>
      </c>
      <c r="J1380" s="43">
        <v>9.417040358744394E-2</v>
      </c>
      <c r="K1380" s="44">
        <v>0.17885276168403924</v>
      </c>
      <c r="L1380" s="26">
        <f t="shared" si="399"/>
        <v>11.011758129035981</v>
      </c>
      <c r="M1380" s="26">
        <f t="shared" si="400"/>
        <v>1.0599526922337374</v>
      </c>
      <c r="N1380" s="96">
        <f t="shared" si="401"/>
        <v>12</v>
      </c>
      <c r="O1380" s="26">
        <f t="shared" si="402"/>
        <v>3.0282066631099766E-2</v>
      </c>
      <c r="P1380" s="3">
        <f>IF(L1380&gt;'Power Curve'!$C$37,0,INDEX(Ci,$N1380,1)*POWER(1-O1380,3)+INDEX(Ci,$N1380,2)*3*O1380*POWER(1-O1380,2)+INDEX(Ci,$N1380,3)*3*POWER(O1380,2)*(1-O1380)+INDEX(Ci,$N1380,4)*POWER(O1380,3))</f>
        <v>1781.6416731794213</v>
      </c>
      <c r="Q1380" s="3">
        <f>MAX(0,MIN(P1380-V1380+W1380,'Power Curve'!$C$39))</f>
        <v>1823.6466960914736</v>
      </c>
      <c r="R1380" s="3">
        <f t="shared" si="403"/>
        <v>1846.529968261716</v>
      </c>
      <c r="S1380" s="3">
        <f t="shared" si="404"/>
        <v>-22.883272170242435</v>
      </c>
      <c r="T1380" s="3">
        <f t="shared" si="405"/>
        <v>22.883272170242435</v>
      </c>
      <c r="V1380" s="37">
        <f t="array" ref="V1380">SUM(_xlfn.NORM.DIST($AD$3:$AD$1003,$L1380,$AA1380,FALSE)*WindSpeedStep*$AE$3:$AE$1003)/AG1380</f>
        <v>1766.5390446966076</v>
      </c>
      <c r="W1380" s="37">
        <f t="array" ref="W1380">SUM(_xlfn.NORM.DIST($AD$3:$AD$1003,$L1380,$AB1380,FALSE)*WindSpeedStep*$AE$3:$AE$1003)/AH1380</f>
        <v>1808.5440676086598</v>
      </c>
      <c r="Y1380" s="1">
        <f t="shared" si="406"/>
        <v>11</v>
      </c>
      <c r="Z1380" s="99">
        <f>IF(L1380&lt;'Power Curve'!$P$28,'Power Curve'!$Q$28,IF(L1380&gt;'Power Curve'!$P$29,'Power Curve'!$Q$29,INDEX(ReferenceTurbulence,Y1380)+(L1380-INDEX(ReferenceTurbulenceWindSpeed,Y1380))*(INDEX(ReferenceTurbulence,Y1380+1)-INDEX(ReferenceTurbulence,Y1380))/(INDEX(ReferenceTurbulenceWindSpeed,Y1380+1)-INDEX(ReferenceTurbulenceWindSpeed,Y1380))))</f>
        <v>0.11994045921743945</v>
      </c>
      <c r="AA1380" s="100">
        <f t="shared" si="412"/>
        <v>1.3207553267879475</v>
      </c>
      <c r="AB1380" s="29">
        <f t="shared" si="413"/>
        <v>1.0369817072186349</v>
      </c>
      <c r="AG1380" s="40">
        <f t="array" ref="AG1380">SUM(_xlfn.NORM.DIST($AD$3:$AD$1003,$F1380,$AA1380,FALSE)*WindSpeedStep)</f>
        <v>1.0000000000000036</v>
      </c>
      <c r="AH1380" s="40">
        <f t="array" ref="AH1380">SUM(_xlfn.NORM.DIST($AD$3:$AD$1003,$F1380,$AB1380,FALSE)*WindSpeedStep)</f>
        <v>1.0000000000000033</v>
      </c>
      <c r="AJ1380" s="47">
        <f t="shared" si="407"/>
        <v>11</v>
      </c>
      <c r="AK1380" s="83" t="b">
        <f>COUNTIF('Power Curve'!$D$2:$D$31,AJ1380)&gt;0</f>
        <v>1</v>
      </c>
      <c r="AL1380" s="83" t="b">
        <f t="shared" si="408"/>
        <v>0</v>
      </c>
      <c r="AM1380" s="83" t="b">
        <f t="shared" si="414"/>
        <v>1</v>
      </c>
      <c r="AN1380" s="47" t="str">
        <f t="shared" si="409"/>
        <v>Outer</v>
      </c>
      <c r="AO1380" s="48" t="str">
        <f t="shared" si="410"/>
        <v>1.0-1.1</v>
      </c>
      <c r="AP1380" s="49" t="str">
        <f t="shared" si="415"/>
        <v>15-16</v>
      </c>
      <c r="AQ1380" s="49" t="str">
        <f t="shared" si="416"/>
        <v>Feb</v>
      </c>
      <c r="AR1380" s="48" t="str">
        <f t="shared" si="417"/>
        <v>285-295</v>
      </c>
      <c r="AS1380" s="49" t="str">
        <f t="shared" si="411"/>
        <v>HWS-LTI</v>
      </c>
    </row>
    <row r="1381" spans="5:45" x14ac:dyDescent="0.3">
      <c r="E1381" s="15">
        <v>40967.645833333336</v>
      </c>
      <c r="F1381" s="21">
        <v>10.67</v>
      </c>
      <c r="G1381" s="21">
        <v>1699.279968261721</v>
      </c>
      <c r="H1381" s="42">
        <v>1.1805781233270658</v>
      </c>
      <c r="I1381" s="35">
        <v>295.89999999999998</v>
      </c>
      <c r="J1381" s="43">
        <v>0.1105904404873477</v>
      </c>
      <c r="K1381" s="44">
        <v>0.14883688960116559</v>
      </c>
      <c r="L1381" s="26">
        <f t="shared" si="399"/>
        <v>10.539434284639063</v>
      </c>
      <c r="M1381" s="26">
        <f t="shared" si="400"/>
        <v>0.9869535195086292</v>
      </c>
      <c r="N1381" s="96">
        <f t="shared" si="401"/>
        <v>11</v>
      </c>
      <c r="O1381" s="26">
        <f t="shared" si="402"/>
        <v>0.57211860374465451</v>
      </c>
      <c r="P1381" s="3">
        <f>IF(L1381&gt;'Power Curve'!$C$37,0,INDEX(Ci,$N1381,1)*POWER(1-O1381,3)+INDEX(Ci,$N1381,2)*3*O1381*POWER(1-O1381,2)+INDEX(Ci,$N1381,3)*3*POWER(O1381,2)*(1-O1381)+INDEX(Ci,$N1381,4)*POWER(O1381,3))</f>
        <v>1680.9301929887097</v>
      </c>
      <c r="Q1381" s="3">
        <f>MAX(0,MIN(P1381-V1381+W1381,'Power Curve'!$C$39))</f>
        <v>1694.1744554799777</v>
      </c>
      <c r="R1381" s="3">
        <f t="shared" si="403"/>
        <v>1699.279968261721</v>
      </c>
      <c r="S1381" s="3">
        <f t="shared" si="404"/>
        <v>-5.1055127817433004</v>
      </c>
      <c r="T1381" s="3">
        <f t="shared" si="405"/>
        <v>5.1055127817433004</v>
      </c>
      <c r="V1381" s="37">
        <f t="array" ref="V1381">SUM(_xlfn.NORM.DIST($AD$3:$AD$1003,$L1381,$AA1381,FALSE)*WindSpeedStep*$AE$3:$AE$1003)/AG1381</f>
        <v>1671.2563059429849</v>
      </c>
      <c r="W1381" s="37">
        <f t="array" ref="W1381">SUM(_xlfn.NORM.DIST($AD$3:$AD$1003,$L1381,$AB1381,FALSE)*WindSpeedStep*$AE$3:$AE$1003)/AH1381</f>
        <v>1684.500568434253</v>
      </c>
      <c r="Y1381" s="1">
        <f t="shared" si="406"/>
        <v>10</v>
      </c>
      <c r="Z1381" s="99">
        <f>IF(L1381&lt;'Power Curve'!$P$28,'Power Curve'!$Q$28,IF(L1381&gt;'Power Curve'!$P$29,'Power Curve'!$Q$29,INDEX(ReferenceTurbulence,Y1381)+(L1381-INDEX(ReferenceTurbulenceWindSpeed,Y1381))*(INDEX(ReferenceTurbulence,Y1381+1)-INDEX(ReferenceTurbulence,Y1381))/(INDEX(ReferenceTurbulenceWindSpeed,Y1381+1)-INDEX(ReferenceTurbulenceWindSpeed,Y1381))))</f>
        <v>0.12000590282977336</v>
      </c>
      <c r="AA1381" s="100">
        <f t="shared" si="412"/>
        <v>1.2647943266431771</v>
      </c>
      <c r="AB1381" s="29">
        <f t="shared" si="413"/>
        <v>1.1655606800256881</v>
      </c>
      <c r="AG1381" s="40">
        <f t="array" ref="AG1381">SUM(_xlfn.NORM.DIST($AD$3:$AD$1003,$F1381,$AA1381,FALSE)*WindSpeedStep)</f>
        <v>1.0000000000000033</v>
      </c>
      <c r="AH1381" s="40">
        <f t="array" ref="AH1381">SUM(_xlfn.NORM.DIST($AD$3:$AD$1003,$F1381,$AB1381,FALSE)*WindSpeedStep)</f>
        <v>1.0000000000000031</v>
      </c>
      <c r="AJ1381" s="47">
        <f t="shared" si="407"/>
        <v>11</v>
      </c>
      <c r="AK1381" s="83" t="b">
        <f>COUNTIF('Power Curve'!$D$2:$D$31,AJ1381)&gt;0</f>
        <v>1</v>
      </c>
      <c r="AL1381" s="83" t="b">
        <f t="shared" si="408"/>
        <v>0</v>
      </c>
      <c r="AM1381" s="83" t="b">
        <f t="shared" si="414"/>
        <v>1</v>
      </c>
      <c r="AN1381" s="47" t="str">
        <f t="shared" si="409"/>
        <v>Inner</v>
      </c>
      <c r="AO1381" s="48" t="str">
        <f t="shared" si="410"/>
        <v>0.9-1.0</v>
      </c>
      <c r="AP1381" s="49" t="str">
        <f t="shared" si="415"/>
        <v>15-16</v>
      </c>
      <c r="AQ1381" s="49" t="str">
        <f t="shared" si="416"/>
        <v>Feb</v>
      </c>
      <c r="AR1381" s="48" t="str">
        <f t="shared" si="417"/>
        <v>295-305</v>
      </c>
      <c r="AS1381" s="49" t="str">
        <f t="shared" si="411"/>
        <v>Inner-TI</v>
      </c>
    </row>
    <row r="1382" spans="5:45" x14ac:dyDescent="0.3">
      <c r="E1382" s="15">
        <v>40967.652777777781</v>
      </c>
      <c r="F1382" s="21">
        <v>9.5299999999999994</v>
      </c>
      <c r="G1382" s="21">
        <v>1199.689987182622</v>
      </c>
      <c r="H1382" s="42">
        <v>1.1809249058868867</v>
      </c>
      <c r="I1382" s="35">
        <v>299</v>
      </c>
      <c r="J1382" s="43">
        <v>0.11542497376705144</v>
      </c>
      <c r="K1382" s="44">
        <v>0.18061625871262726</v>
      </c>
      <c r="L1382" s="26">
        <f t="shared" si="399"/>
        <v>9.4143057405094108</v>
      </c>
      <c r="M1382" s="26">
        <f t="shared" si="400"/>
        <v>0.8130612760718382</v>
      </c>
      <c r="N1382" s="96">
        <f t="shared" si="401"/>
        <v>10</v>
      </c>
      <c r="O1382" s="26">
        <f t="shared" si="402"/>
        <v>0.43066754791267653</v>
      </c>
      <c r="P1382" s="3">
        <f>IF(L1382&gt;'Power Curve'!$C$37,0,INDEX(Ci,$N1382,1)*POWER(1-O1382,3)+INDEX(Ci,$N1382,2)*3*O1382*POWER(1-O1382,2)+INDEX(Ci,$N1382,3)*3*POWER(O1382,2)*(1-O1382)+INDEX(Ci,$N1382,4)*POWER(O1382,3))</f>
        <v>1339.9808534046313</v>
      </c>
      <c r="Q1382" s="3">
        <f>MAX(0,MIN(P1382-V1382+W1382,'Power Curve'!$C$39))</f>
        <v>1341.0737567641756</v>
      </c>
      <c r="R1382" s="3">
        <f t="shared" si="403"/>
        <v>1199.689987182622</v>
      </c>
      <c r="S1382" s="3">
        <f t="shared" si="404"/>
        <v>141.38376958155368</v>
      </c>
      <c r="T1382" s="3">
        <f t="shared" si="405"/>
        <v>141.38376958155368</v>
      </c>
      <c r="V1382" s="37">
        <f t="array" ref="V1382">SUM(_xlfn.NORM.DIST($AD$3:$AD$1003,$L1382,$AA1382,FALSE)*WindSpeedStep*$AE$3:$AE$1003)/AG1382</f>
        <v>1347.1718391839952</v>
      </c>
      <c r="W1382" s="37">
        <f t="array" ref="W1382">SUM(_xlfn.NORM.DIST($AD$3:$AD$1003,$L1382,$AB1382,FALSE)*WindSpeedStep*$AE$3:$AE$1003)/AH1382</f>
        <v>1348.2647425435396</v>
      </c>
      <c r="Y1382" s="1">
        <f t="shared" si="406"/>
        <v>9</v>
      </c>
      <c r="Z1382" s="99">
        <f>IF(L1382&lt;'Power Curve'!$P$28,'Power Curve'!$Q$28,IF(L1382&gt;'Power Curve'!$P$29,'Power Curve'!$Q$29,INDEX(ReferenceTurbulence,Y1382)+(L1382-INDEX(ReferenceTurbulenceWindSpeed,Y1382))*(INDEX(ReferenceTurbulence,Y1382+1)-INDEX(ReferenceTurbulence,Y1382))/(INDEX(ReferenceTurbulenceWindSpeed,Y1382+1)-INDEX(ReferenceTurbulenceWindSpeed,Y1382))))</f>
        <v>0.12031965007516743</v>
      </c>
      <c r="AA1382" s="100">
        <f t="shared" si="412"/>
        <v>1.1327259723987322</v>
      </c>
      <c r="AB1382" s="29">
        <f t="shared" si="413"/>
        <v>1.0866459931333006</v>
      </c>
      <c r="AG1382" s="40">
        <f t="array" ref="AG1382">SUM(_xlfn.NORM.DIST($AD$3:$AD$1003,$F1382,$AA1382,FALSE)*WindSpeedStep)</f>
        <v>1.0000000000000031</v>
      </c>
      <c r="AH1382" s="40">
        <f t="array" ref="AH1382">SUM(_xlfn.NORM.DIST($AD$3:$AD$1003,$F1382,$AB1382,FALSE)*WindSpeedStep)</f>
        <v>1.0000000000000038</v>
      </c>
      <c r="AJ1382" s="47">
        <f t="shared" si="407"/>
        <v>9</v>
      </c>
      <c r="AK1382" s="83" t="b">
        <f>COUNTIF('Power Curve'!$D$2:$D$31,AJ1382)&gt;0</f>
        <v>1</v>
      </c>
      <c r="AL1382" s="83" t="b">
        <f t="shared" si="408"/>
        <v>0</v>
      </c>
      <c r="AM1382" s="83" t="b">
        <f t="shared" si="414"/>
        <v>1</v>
      </c>
      <c r="AN1382" s="47" t="str">
        <f t="shared" si="409"/>
        <v>Inner</v>
      </c>
      <c r="AO1382" s="48" t="str">
        <f t="shared" si="410"/>
        <v>0.8-0.9</v>
      </c>
      <c r="AP1382" s="49" t="str">
        <f t="shared" si="415"/>
        <v>15-16</v>
      </c>
      <c r="AQ1382" s="49" t="str">
        <f t="shared" si="416"/>
        <v>Feb</v>
      </c>
      <c r="AR1382" s="48" t="str">
        <f t="shared" si="417"/>
        <v>295-305</v>
      </c>
      <c r="AS1382" s="49" t="str">
        <f t="shared" si="411"/>
        <v>Inner-TI</v>
      </c>
    </row>
    <row r="1383" spans="5:45" x14ac:dyDescent="0.3">
      <c r="E1383" s="15">
        <v>40967.659722222219</v>
      </c>
      <c r="F1383" s="21">
        <v>9.19</v>
      </c>
      <c r="G1383" s="21">
        <v>1087.4499969482447</v>
      </c>
      <c r="H1383" s="42">
        <v>1.1813748108779509</v>
      </c>
      <c r="I1383" s="35">
        <v>294.5</v>
      </c>
      <c r="J1383" s="43">
        <v>0.12404787812840043</v>
      </c>
      <c r="K1383" s="44">
        <v>0.11763847687246816</v>
      </c>
      <c r="L1383" s="26">
        <f t="shared" si="399"/>
        <v>9.0795860870809797</v>
      </c>
      <c r="M1383" s="26">
        <f t="shared" si="400"/>
        <v>0.76132927463898858</v>
      </c>
      <c r="N1383" s="96">
        <f t="shared" si="401"/>
        <v>10</v>
      </c>
      <c r="O1383" s="26">
        <f t="shared" si="402"/>
        <v>7.488224705449853E-2</v>
      </c>
      <c r="P1383" s="3">
        <f>IF(L1383&gt;'Power Curve'!$C$37,0,INDEX(Ci,$N1383,1)*POWER(1-O1383,3)+INDEX(Ci,$N1383,2)*3*O1383*POWER(1-O1383,2)+INDEX(Ci,$N1383,3)*3*POWER(O1383,2)*(1-O1383)+INDEX(Ci,$N1383,4)*POWER(O1383,3))</f>
        <v>1221.8416983282971</v>
      </c>
      <c r="Q1383" s="3">
        <f>MAX(0,MIN(P1383-V1383+W1383,'Power Curve'!$C$39))</f>
        <v>1222.1122597004921</v>
      </c>
      <c r="R1383" s="3">
        <f t="shared" si="403"/>
        <v>1087.4499969482447</v>
      </c>
      <c r="S1383" s="3">
        <f t="shared" si="404"/>
        <v>134.66226275224744</v>
      </c>
      <c r="T1383" s="3">
        <f t="shared" si="405"/>
        <v>134.66226275224744</v>
      </c>
      <c r="V1383" s="37">
        <f t="array" ref="V1383">SUM(_xlfn.NORM.DIST($AD$3:$AD$1003,$L1383,$AA1383,FALSE)*WindSpeedStep*$AE$3:$AE$1003)/AG1383</f>
        <v>1233.6173297483285</v>
      </c>
      <c r="W1383" s="37">
        <f t="array" ref="W1383">SUM(_xlfn.NORM.DIST($AD$3:$AD$1003,$L1383,$AB1383,FALSE)*WindSpeedStep*$AE$3:$AE$1003)/AH1383</f>
        <v>1233.8878911205236</v>
      </c>
      <c r="Y1383" s="1">
        <f t="shared" si="406"/>
        <v>9</v>
      </c>
      <c r="Z1383" s="99">
        <f>IF(L1383&lt;'Power Curve'!$P$28,'Power Curve'!$Q$28,IF(L1383&gt;'Power Curve'!$P$29,'Power Curve'!$Q$29,INDEX(ReferenceTurbulence,Y1383)+(L1383-INDEX(ReferenceTurbulenceWindSpeed,Y1383))*(INDEX(ReferenceTurbulence,Y1383+1)-INDEX(ReferenceTurbulence,Y1383))/(INDEX(ReferenceTurbulenceWindSpeed,Y1383+1)-INDEX(ReferenceTurbulenceWindSpeed,Y1383))))</f>
        <v>0.12050632429514395</v>
      </c>
      <c r="AA1383" s="100">
        <f t="shared" si="412"/>
        <v>1.0941475454754577</v>
      </c>
      <c r="AB1383" s="29">
        <f t="shared" si="413"/>
        <v>1.1263033883865414</v>
      </c>
      <c r="AG1383" s="40">
        <f t="array" ref="AG1383">SUM(_xlfn.NORM.DIST($AD$3:$AD$1003,$F1383,$AA1383,FALSE)*WindSpeedStep)</f>
        <v>1.0000000000000031</v>
      </c>
      <c r="AH1383" s="40">
        <f t="array" ref="AH1383">SUM(_xlfn.NORM.DIST($AD$3:$AD$1003,$F1383,$AB1383,FALSE)*WindSpeedStep)</f>
        <v>1.0000000000000031</v>
      </c>
      <c r="AJ1383" s="47">
        <f t="shared" si="407"/>
        <v>9</v>
      </c>
      <c r="AK1383" s="83" t="b">
        <f>COUNTIF('Power Curve'!$D$2:$D$31,AJ1383)&gt;0</f>
        <v>1</v>
      </c>
      <c r="AL1383" s="83" t="b">
        <f t="shared" si="408"/>
        <v>0</v>
      </c>
      <c r="AM1383" s="83" t="b">
        <f t="shared" si="414"/>
        <v>1</v>
      </c>
      <c r="AN1383" s="47" t="str">
        <f t="shared" si="409"/>
        <v>Inner</v>
      </c>
      <c r="AO1383" s="48" t="str">
        <f t="shared" si="410"/>
        <v>0.7-0.8</v>
      </c>
      <c r="AP1383" s="49" t="str">
        <f t="shared" si="415"/>
        <v>15-16</v>
      </c>
      <c r="AQ1383" s="49" t="str">
        <f t="shared" si="416"/>
        <v>Feb</v>
      </c>
      <c r="AR1383" s="48" t="str">
        <f t="shared" si="417"/>
        <v>285-295</v>
      </c>
      <c r="AS1383" s="49" t="str">
        <f t="shared" si="411"/>
        <v>Inner-TI</v>
      </c>
    </row>
    <row r="1384" spans="5:45" x14ac:dyDescent="0.3">
      <c r="E1384" s="15">
        <v>40967.666666666664</v>
      </c>
      <c r="F1384" s="21">
        <v>8.6</v>
      </c>
      <c r="G1384" s="21">
        <v>1069.3799743652348</v>
      </c>
      <c r="H1384" s="42">
        <v>1.1813314306523348</v>
      </c>
      <c r="I1384" s="35">
        <v>290.2</v>
      </c>
      <c r="J1384" s="43">
        <v>0.14186046511627906</v>
      </c>
      <c r="K1384" s="44">
        <v>0.20818903394516061</v>
      </c>
      <c r="L1384" s="26">
        <f t="shared" si="399"/>
        <v>8.4965706834066257</v>
      </c>
      <c r="M1384" s="26">
        <f t="shared" si="400"/>
        <v>0.67122236460448748</v>
      </c>
      <c r="N1384" s="96">
        <f t="shared" si="401"/>
        <v>9</v>
      </c>
      <c r="O1384" s="26">
        <f t="shared" si="402"/>
        <v>0.48766464217424649</v>
      </c>
      <c r="P1384" s="3">
        <f>IF(L1384&gt;'Power Curve'!$C$37,0,INDEX(Ci,$N1384,1)*POWER(1-O1384,3)+INDEX(Ci,$N1384,2)*3*O1384*POWER(1-O1384,2)+INDEX(Ci,$N1384,3)*3*POWER(O1384,2)*(1-O1384)+INDEX(Ci,$N1384,4)*POWER(O1384,3))</f>
        <v>1031.8273675684125</v>
      </c>
      <c r="Q1384" s="3">
        <f>MAX(0,MIN(P1384-V1384+W1384,'Power Curve'!$C$39))</f>
        <v>1040.2424988445262</v>
      </c>
      <c r="R1384" s="3">
        <f t="shared" si="403"/>
        <v>1069.3799743652348</v>
      </c>
      <c r="S1384" s="3">
        <f t="shared" si="404"/>
        <v>-29.137475520708676</v>
      </c>
      <c r="T1384" s="3">
        <f t="shared" si="405"/>
        <v>29.137475520708676</v>
      </c>
      <c r="V1384" s="37">
        <f t="array" ref="V1384">SUM(_xlfn.NORM.DIST($AD$3:$AD$1003,$L1384,$AA1384,FALSE)*WindSpeedStep*$AE$3:$AE$1003)/AG1384</f>
        <v>1034.3397304521541</v>
      </c>
      <c r="W1384" s="37">
        <f t="array" ref="W1384">SUM(_xlfn.NORM.DIST($AD$3:$AD$1003,$L1384,$AB1384,FALSE)*WindSpeedStep*$AE$3:$AE$1003)/AH1384</f>
        <v>1042.7548617282678</v>
      </c>
      <c r="Y1384" s="1">
        <f t="shared" si="406"/>
        <v>8</v>
      </c>
      <c r="Z1384" s="99">
        <f>IF(L1384&lt;'Power Curve'!$P$28,'Power Curve'!$Q$28,IF(L1384&gt;'Power Curve'!$P$29,'Power Curve'!$Q$29,INDEX(ReferenceTurbulence,Y1384)+(L1384-INDEX(ReferenceTurbulenceWindSpeed,Y1384))*(INDEX(ReferenceTurbulence,Y1384+1)-INDEX(ReferenceTurbulence,Y1384))/(INDEX(ReferenceTurbulenceWindSpeed,Y1384+1)-INDEX(ReferenceTurbulenceWindSpeed,Y1384))))</f>
        <v>0.11995676420797208</v>
      </c>
      <c r="AA1384" s="100">
        <f t="shared" si="412"/>
        <v>1.0192211260457769</v>
      </c>
      <c r="AB1384" s="29">
        <f t="shared" si="413"/>
        <v>1.2053274690414049</v>
      </c>
      <c r="AG1384" s="40">
        <f t="array" ref="AG1384">SUM(_xlfn.NORM.DIST($AD$3:$AD$1003,$F1384,$AA1384,FALSE)*WindSpeedStep)</f>
        <v>1.0000000000000031</v>
      </c>
      <c r="AH1384" s="40">
        <f t="array" ref="AH1384">SUM(_xlfn.NORM.DIST($AD$3:$AD$1003,$F1384,$AB1384,FALSE)*WindSpeedStep)</f>
        <v>0.99999999999965161</v>
      </c>
      <c r="AJ1384" s="47">
        <f t="shared" si="407"/>
        <v>8</v>
      </c>
      <c r="AK1384" s="83" t="b">
        <f>COUNTIF('Power Curve'!$D$2:$D$31,AJ1384)&gt;0</f>
        <v>1</v>
      </c>
      <c r="AL1384" s="83" t="b">
        <f t="shared" si="408"/>
        <v>0</v>
      </c>
      <c r="AM1384" s="83" t="b">
        <f t="shared" si="414"/>
        <v>1</v>
      </c>
      <c r="AN1384" s="47" t="str">
        <f t="shared" si="409"/>
        <v>Outer</v>
      </c>
      <c r="AO1384" s="48" t="str">
        <f t="shared" si="410"/>
        <v>0.6-0.7</v>
      </c>
      <c r="AP1384" s="49" t="str">
        <f t="shared" si="415"/>
        <v>16-17</v>
      </c>
      <c r="AQ1384" s="49" t="str">
        <f t="shared" si="416"/>
        <v>Feb</v>
      </c>
      <c r="AR1384" s="48" t="str">
        <f t="shared" si="417"/>
        <v>285-295</v>
      </c>
      <c r="AS1384" s="49" t="str">
        <f t="shared" si="411"/>
        <v>HWS-HTI</v>
      </c>
    </row>
    <row r="1385" spans="5:45" x14ac:dyDescent="0.3">
      <c r="E1385" s="15">
        <v>40967.673611111109</v>
      </c>
      <c r="F1385" s="21">
        <v>8.58</v>
      </c>
      <c r="G1385" s="21">
        <v>972.71002197265602</v>
      </c>
      <c r="H1385" s="42">
        <v>1.1816946199767266</v>
      </c>
      <c r="I1385" s="35">
        <v>292.5</v>
      </c>
      <c r="J1385" s="43">
        <v>0.10372960372960373</v>
      </c>
      <c r="K1385" s="44">
        <v>0.13714412942187043</v>
      </c>
      <c r="L1385" s="26">
        <f t="shared" si="399"/>
        <v>8.4776798331926226</v>
      </c>
      <c r="M1385" s="26">
        <f t="shared" si="400"/>
        <v>0.66830272280775171</v>
      </c>
      <c r="N1385" s="96">
        <f t="shared" si="401"/>
        <v>9</v>
      </c>
      <c r="O1385" s="26">
        <f t="shared" si="402"/>
        <v>0.46878232370267453</v>
      </c>
      <c r="P1385" s="3">
        <f>IF(L1385&gt;'Power Curve'!$C$37,0,INDEX(Ci,$N1385,1)*POWER(1-O1385,3)+INDEX(Ci,$N1385,2)*3*O1385*POWER(1-O1385,2)+INDEX(Ci,$N1385,3)*3*POWER(O1385,2)*(1-O1385)+INDEX(Ci,$N1385,4)*POWER(O1385,3))</f>
        <v>1025.809556998368</v>
      </c>
      <c r="Q1385" s="3">
        <f>MAX(0,MIN(P1385-V1385+W1385,'Power Curve'!$C$39))</f>
        <v>1018.8929610995617</v>
      </c>
      <c r="R1385" s="3">
        <f t="shared" si="403"/>
        <v>972.71002197265602</v>
      </c>
      <c r="S1385" s="3">
        <f t="shared" si="404"/>
        <v>46.182939126905694</v>
      </c>
      <c r="T1385" s="3">
        <f t="shared" si="405"/>
        <v>46.182939126905694</v>
      </c>
      <c r="V1385" s="37">
        <f t="array" ref="V1385">SUM(_xlfn.NORM.DIST($AD$3:$AD$1003,$L1385,$AA1385,FALSE)*WindSpeedStep*$AE$3:$AE$1003)/AG1385</f>
        <v>1028.0153094871077</v>
      </c>
      <c r="W1385" s="37">
        <f t="array" ref="W1385">SUM(_xlfn.NORM.DIST($AD$3:$AD$1003,$L1385,$AB1385,FALSE)*WindSpeedStep*$AE$3:$AE$1003)/AH1385</f>
        <v>1021.0987135883015</v>
      </c>
      <c r="Y1385" s="1">
        <f t="shared" si="406"/>
        <v>8</v>
      </c>
      <c r="Z1385" s="99">
        <f>IF(L1385&lt;'Power Curve'!$P$28,'Power Curve'!$Q$28,IF(L1385&gt;'Power Curve'!$P$29,'Power Curve'!$Q$29,INDEX(ReferenceTurbulence,Y1385)+(L1385-INDEX(ReferenceTurbulenceWindSpeed,Y1385))*(INDEX(ReferenceTurbulence,Y1385+1)-INDEX(ReferenceTurbulence,Y1385))/(INDEX(ReferenceTurbulenceWindSpeed,Y1385+1)-INDEX(ReferenceTurbulenceWindSpeed,Y1385))))</f>
        <v>0.11993506193218048</v>
      </c>
      <c r="AA1385" s="100">
        <f t="shared" si="412"/>
        <v>1.0167710558351546</v>
      </c>
      <c r="AB1385" s="29">
        <f t="shared" si="413"/>
        <v>0.87938636964352379</v>
      </c>
      <c r="AG1385" s="40">
        <f t="array" ref="AG1385">SUM(_xlfn.NORM.DIST($AD$3:$AD$1003,$F1385,$AA1385,FALSE)*WindSpeedStep)</f>
        <v>1.0000000000000033</v>
      </c>
      <c r="AH1385" s="40">
        <f t="array" ref="AH1385">SUM(_xlfn.NORM.DIST($AD$3:$AD$1003,$F1385,$AB1385,FALSE)*WindSpeedStep)</f>
        <v>1.0000000000000033</v>
      </c>
      <c r="AJ1385" s="47">
        <f t="shared" si="407"/>
        <v>8</v>
      </c>
      <c r="AK1385" s="83" t="b">
        <f>COUNTIF('Power Curve'!$D$2:$D$31,AJ1385)&gt;0</f>
        <v>1</v>
      </c>
      <c r="AL1385" s="83" t="b">
        <f t="shared" si="408"/>
        <v>0</v>
      </c>
      <c r="AM1385" s="83" t="b">
        <f t="shared" si="414"/>
        <v>1</v>
      </c>
      <c r="AN1385" s="47" t="str">
        <f t="shared" si="409"/>
        <v>Inner</v>
      </c>
      <c r="AO1385" s="48" t="str">
        <f t="shared" si="410"/>
        <v>0.6-0.7</v>
      </c>
      <c r="AP1385" s="49" t="str">
        <f t="shared" si="415"/>
        <v>16-17</v>
      </c>
      <c r="AQ1385" s="49" t="str">
        <f t="shared" si="416"/>
        <v>Feb</v>
      </c>
      <c r="AR1385" s="48" t="str">
        <f t="shared" si="417"/>
        <v>285-295</v>
      </c>
      <c r="AS1385" s="49" t="str">
        <f t="shared" si="411"/>
        <v>Inner-TI</v>
      </c>
    </row>
    <row r="1386" spans="5:45" x14ac:dyDescent="0.3">
      <c r="E1386" s="15">
        <v>40967.680555555555</v>
      </c>
      <c r="F1386" s="21">
        <v>7.72</v>
      </c>
      <c r="G1386" s="21">
        <v>942.26998138427712</v>
      </c>
      <c r="H1386" s="42">
        <v>1.181868219984646</v>
      </c>
      <c r="I1386" s="35">
        <v>291.39999999999998</v>
      </c>
      <c r="J1386" s="43">
        <v>0.12305699481865284</v>
      </c>
      <c r="K1386" s="44">
        <v>0.18755756700383963</v>
      </c>
      <c r="L1386" s="26">
        <f t="shared" si="399"/>
        <v>7.6283092165348112</v>
      </c>
      <c r="M1386" s="26">
        <f t="shared" si="400"/>
        <v>0.53702975598939529</v>
      </c>
      <c r="N1386" s="96">
        <f t="shared" si="401"/>
        <v>8</v>
      </c>
      <c r="O1386" s="26">
        <f t="shared" si="402"/>
        <v>0.61715823840817696</v>
      </c>
      <c r="P1386" s="3">
        <f>IF(L1386&gt;'Power Curve'!$C$37,0,INDEX(Ci,$N1386,1)*POWER(1-O1386,3)+INDEX(Ci,$N1386,2)*3*O1386*POWER(1-O1386,2)+INDEX(Ci,$N1386,3)*3*POWER(O1386,2)*(1-O1386)+INDEX(Ci,$N1386,4)*POWER(O1386,3))</f>
        <v>768.67682778778931</v>
      </c>
      <c r="Q1386" s="3">
        <f>MAX(0,MIN(P1386-V1386+W1386,'Power Curve'!$C$39))</f>
        <v>770.11934729431687</v>
      </c>
      <c r="R1386" s="3">
        <f t="shared" si="403"/>
        <v>942.26998138427712</v>
      </c>
      <c r="S1386" s="3">
        <f t="shared" si="404"/>
        <v>-172.15063408996025</v>
      </c>
      <c r="T1386" s="3">
        <f t="shared" si="405"/>
        <v>172.15063408996025</v>
      </c>
      <c r="V1386" s="37">
        <f t="array" ref="V1386">SUM(_xlfn.NORM.DIST($AD$3:$AD$1003,$L1386,$AA1386,FALSE)*WindSpeedStep*$AE$3:$AE$1003)/AG1386</f>
        <v>762.89395138947236</v>
      </c>
      <c r="W1386" s="37">
        <f t="array" ref="W1386">SUM(_xlfn.NORM.DIST($AD$3:$AD$1003,$L1386,$AB1386,FALSE)*WindSpeedStep*$AE$3:$AE$1003)/AH1386</f>
        <v>764.33647089599992</v>
      </c>
      <c r="Y1386" s="1">
        <f t="shared" si="406"/>
        <v>7</v>
      </c>
      <c r="Z1386" s="99">
        <f>IF(L1386&lt;'Power Curve'!$P$28,'Power Curve'!$Q$28,IF(L1386&gt;'Power Curve'!$P$29,'Power Curve'!$Q$29,INDEX(ReferenceTurbulence,Y1386)+(L1386-INDEX(ReferenceTurbulenceWindSpeed,Y1386))*(INDEX(ReferenceTurbulence,Y1386+1)-INDEX(ReferenceTurbulence,Y1386))/(INDEX(ReferenceTurbulenceWindSpeed,Y1386+1)-INDEX(ReferenceTurbulenceWindSpeed,Y1386))))</f>
        <v>0.11950191827457997</v>
      </c>
      <c r="AA1386" s="100">
        <f t="shared" si="412"/>
        <v>0.91159758456756812</v>
      </c>
      <c r="AB1386" s="29">
        <f t="shared" si="413"/>
        <v>0.93871680773420596</v>
      </c>
      <c r="AG1386" s="40">
        <f t="array" ref="AG1386">SUM(_xlfn.NORM.DIST($AD$3:$AD$1003,$F1386,$AA1386,FALSE)*WindSpeedStep)</f>
        <v>1.0000000000000033</v>
      </c>
      <c r="AH1386" s="40">
        <f t="array" ref="AH1386">SUM(_xlfn.NORM.DIST($AD$3:$AD$1003,$F1386,$AB1386,FALSE)*WindSpeedStep)</f>
        <v>1.0000000000000036</v>
      </c>
      <c r="AJ1386" s="47">
        <f t="shared" si="407"/>
        <v>8</v>
      </c>
      <c r="AK1386" s="83" t="b">
        <f>COUNTIF('Power Curve'!$D$2:$D$31,AJ1386)&gt;0</f>
        <v>1</v>
      </c>
      <c r="AL1386" s="83" t="b">
        <f t="shared" si="408"/>
        <v>0</v>
      </c>
      <c r="AM1386" s="83" t="b">
        <f t="shared" si="414"/>
        <v>1</v>
      </c>
      <c r="AN1386" s="47" t="str">
        <f t="shared" si="409"/>
        <v>Inner</v>
      </c>
      <c r="AO1386" s="48" t="str">
        <f t="shared" si="410"/>
        <v>0.5-0.6</v>
      </c>
      <c r="AP1386" s="49" t="str">
        <f t="shared" si="415"/>
        <v>16-17</v>
      </c>
      <c r="AQ1386" s="49" t="str">
        <f t="shared" si="416"/>
        <v>Feb</v>
      </c>
      <c r="AR1386" s="48" t="str">
        <f t="shared" si="417"/>
        <v>285-295</v>
      </c>
      <c r="AS1386" s="49" t="str">
        <f t="shared" si="411"/>
        <v>Inner-TI</v>
      </c>
    </row>
    <row r="1387" spans="5:45" x14ac:dyDescent="0.3">
      <c r="E1387" s="15">
        <v>40967.6875</v>
      </c>
      <c r="F1387" s="21">
        <v>7.9</v>
      </c>
      <c r="G1387" s="21">
        <v>765.2300109863279</v>
      </c>
      <c r="H1387" s="42">
        <v>1.1817380151327219</v>
      </c>
      <c r="I1387" s="35">
        <v>284.5</v>
      </c>
      <c r="J1387" s="43">
        <v>0.1</v>
      </c>
      <c r="K1387" s="44">
        <v>0.20264337304831223</v>
      </c>
      <c r="L1387" s="26">
        <f t="shared" si="399"/>
        <v>7.805884672822553</v>
      </c>
      <c r="M1387" s="26">
        <f t="shared" si="400"/>
        <v>0.5644746151873048</v>
      </c>
      <c r="N1387" s="96">
        <f t="shared" si="401"/>
        <v>8</v>
      </c>
      <c r="O1387" s="26">
        <f t="shared" si="402"/>
        <v>0.79588459025515534</v>
      </c>
      <c r="P1387" s="3">
        <f>IF(L1387&gt;'Power Curve'!$C$37,0,INDEX(Ci,$N1387,1)*POWER(1-O1387,3)+INDEX(Ci,$N1387,2)*3*O1387*POWER(1-O1387,2)+INDEX(Ci,$N1387,3)*3*POWER(O1387,2)*(1-O1387)+INDEX(Ci,$N1387,4)*POWER(O1387,3))</f>
        <v>820.53270791523551</v>
      </c>
      <c r="Q1387" s="3">
        <f>MAX(0,MIN(P1387-V1387+W1387,'Power Curve'!$C$39))</f>
        <v>812.90124342384365</v>
      </c>
      <c r="R1387" s="3">
        <f t="shared" si="403"/>
        <v>765.2300109863279</v>
      </c>
      <c r="S1387" s="3">
        <f t="shared" si="404"/>
        <v>47.671232437515755</v>
      </c>
      <c r="T1387" s="3">
        <f t="shared" si="405"/>
        <v>47.671232437515755</v>
      </c>
      <c r="V1387" s="37">
        <f t="array" ref="V1387">SUM(_xlfn.NORM.DIST($AD$3:$AD$1003,$L1387,$AA1387,FALSE)*WindSpeedStep*$AE$3:$AE$1003)/AG1387</f>
        <v>814.82839117695414</v>
      </c>
      <c r="W1387" s="37">
        <f t="array" ref="W1387">SUM(_xlfn.NORM.DIST($AD$3:$AD$1003,$L1387,$AB1387,FALSE)*WindSpeedStep*$AE$3:$AE$1003)/AH1387</f>
        <v>807.19692668556229</v>
      </c>
      <c r="Y1387" s="1">
        <f t="shared" si="406"/>
        <v>7</v>
      </c>
      <c r="Z1387" s="99">
        <f>IF(L1387&lt;'Power Curve'!$P$28,'Power Curve'!$Q$28,IF(L1387&gt;'Power Curve'!$P$29,'Power Curve'!$Q$29,INDEX(ReferenceTurbulence,Y1387)+(L1387-INDEX(ReferenceTurbulenceWindSpeed,Y1387))*(INDEX(ReferenceTurbulence,Y1387+1)-INDEX(ReferenceTurbulence,Y1387))/(INDEX(ReferenceTurbulenceWindSpeed,Y1387+1)-INDEX(ReferenceTurbulenceWindSpeed,Y1387))))</f>
        <v>0.11945259723515148</v>
      </c>
      <c r="AA1387" s="100">
        <f t="shared" si="412"/>
        <v>0.93243319788671453</v>
      </c>
      <c r="AB1387" s="29">
        <f t="shared" si="413"/>
        <v>0.78058846728225539</v>
      </c>
      <c r="AG1387" s="40">
        <f t="array" ref="AG1387">SUM(_xlfn.NORM.DIST($AD$3:$AD$1003,$F1387,$AA1387,FALSE)*WindSpeedStep)</f>
        <v>1.000000000000004</v>
      </c>
      <c r="AH1387" s="40">
        <f t="array" ref="AH1387">SUM(_xlfn.NORM.DIST($AD$3:$AD$1003,$F1387,$AB1387,FALSE)*WindSpeedStep)</f>
        <v>1.0000000000000042</v>
      </c>
      <c r="AJ1387" s="47">
        <f t="shared" si="407"/>
        <v>8</v>
      </c>
      <c r="AK1387" s="83" t="b">
        <f>COUNTIF('Power Curve'!$D$2:$D$31,AJ1387)&gt;0</f>
        <v>1</v>
      </c>
      <c r="AL1387" s="83" t="b">
        <f t="shared" si="408"/>
        <v>0</v>
      </c>
      <c r="AM1387" s="83" t="b">
        <f t="shared" si="414"/>
        <v>1</v>
      </c>
      <c r="AN1387" s="47" t="str">
        <f t="shared" si="409"/>
        <v>Inner</v>
      </c>
      <c r="AO1387" s="48" t="str">
        <f t="shared" si="410"/>
        <v>0.5-0.6</v>
      </c>
      <c r="AP1387" s="49" t="str">
        <f t="shared" si="415"/>
        <v>16-17</v>
      </c>
      <c r="AQ1387" s="49" t="str">
        <f t="shared" si="416"/>
        <v>Feb</v>
      </c>
      <c r="AR1387" s="48" t="str">
        <f t="shared" si="417"/>
        <v>275-285</v>
      </c>
      <c r="AS1387" s="49" t="str">
        <f t="shared" si="411"/>
        <v>HWS-LTI</v>
      </c>
    </row>
    <row r="1388" spans="5:45" x14ac:dyDescent="0.3">
      <c r="E1388" s="15">
        <v>40967.694444444445</v>
      </c>
      <c r="F1388" s="21">
        <v>8.01</v>
      </c>
      <c r="G1388" s="21">
        <v>885.1600265502932</v>
      </c>
      <c r="H1388" s="42">
        <v>1.181911627891975</v>
      </c>
      <c r="I1388" s="35">
        <v>288.8</v>
      </c>
      <c r="J1388" s="43">
        <v>0.11111111111111112</v>
      </c>
      <c r="K1388" s="44">
        <v>0.19117014926661802</v>
      </c>
      <c r="L1388" s="26">
        <f t="shared" si="399"/>
        <v>7.9149617720597689</v>
      </c>
      <c r="M1388" s="26">
        <f t="shared" si="400"/>
        <v>0.58133283249314116</v>
      </c>
      <c r="N1388" s="96">
        <f t="shared" si="401"/>
        <v>8</v>
      </c>
      <c r="O1388" s="26">
        <f t="shared" si="402"/>
        <v>0.90566863600260916</v>
      </c>
      <c r="P1388" s="3">
        <f>IF(L1388&gt;'Power Curve'!$C$37,0,INDEX(Ci,$N1388,1)*POWER(1-O1388,3)+INDEX(Ci,$N1388,2)*3*O1388*POWER(1-O1388,2)+INDEX(Ci,$N1388,3)*3*POWER(O1388,2)*(1-O1388)+INDEX(Ci,$N1388,4)*POWER(O1388,3))</f>
        <v>852.81357326704642</v>
      </c>
      <c r="Q1388" s="3">
        <f>MAX(0,MIN(P1388-V1388+W1388,'Power Curve'!$C$39))</f>
        <v>849.26567286601517</v>
      </c>
      <c r="R1388" s="3">
        <f t="shared" si="403"/>
        <v>885.1600265502932</v>
      </c>
      <c r="S1388" s="3">
        <f t="shared" si="404"/>
        <v>-35.89435368427803</v>
      </c>
      <c r="T1388" s="3">
        <f t="shared" si="405"/>
        <v>35.89435368427803</v>
      </c>
      <c r="V1388" s="37">
        <f t="array" ref="V1388">SUM(_xlfn.NORM.DIST($AD$3:$AD$1003,$L1388,$AA1388,FALSE)*WindSpeedStep*$AE$3:$AE$1003)/AG1388</f>
        <v>847.66673566034865</v>
      </c>
      <c r="W1388" s="37">
        <f t="array" ref="W1388">SUM(_xlfn.NORM.DIST($AD$3:$AD$1003,$L1388,$AB1388,FALSE)*WindSpeedStep*$AE$3:$AE$1003)/AH1388</f>
        <v>844.11883525931739</v>
      </c>
      <c r="Y1388" s="1">
        <f t="shared" si="406"/>
        <v>7</v>
      </c>
      <c r="Z1388" s="99">
        <f>IF(L1388&lt;'Power Curve'!$P$28,'Power Curve'!$Q$28,IF(L1388&gt;'Power Curve'!$P$29,'Power Curve'!$Q$29,INDEX(ReferenceTurbulence,Y1388)+(L1388-INDEX(ReferenceTurbulenceWindSpeed,Y1388))*(INDEX(ReferenceTurbulence,Y1388+1)-INDEX(ReferenceTurbulence,Y1388))/(INDEX(ReferenceTurbulenceWindSpeed,Y1388+1)-INDEX(ReferenceTurbulenceWindSpeed,Y1388))))</f>
        <v>0.11942230140472146</v>
      </c>
      <c r="AA1388" s="100">
        <f t="shared" si="412"/>
        <v>0.94522295034977</v>
      </c>
      <c r="AB1388" s="29">
        <f t="shared" si="413"/>
        <v>0.87944019689552999</v>
      </c>
      <c r="AG1388" s="40">
        <f t="array" ref="AG1388">SUM(_xlfn.NORM.DIST($AD$3:$AD$1003,$F1388,$AA1388,FALSE)*WindSpeedStep)</f>
        <v>1.0000000000000036</v>
      </c>
      <c r="AH1388" s="40">
        <f t="array" ref="AH1388">SUM(_xlfn.NORM.DIST($AD$3:$AD$1003,$F1388,$AB1388,FALSE)*WindSpeedStep)</f>
        <v>1.0000000000000036</v>
      </c>
      <c r="AJ1388" s="47">
        <f t="shared" si="407"/>
        <v>8</v>
      </c>
      <c r="AK1388" s="83" t="b">
        <f>COUNTIF('Power Curve'!$D$2:$D$31,AJ1388)&gt;0</f>
        <v>1</v>
      </c>
      <c r="AL1388" s="83" t="b">
        <f t="shared" si="408"/>
        <v>0</v>
      </c>
      <c r="AM1388" s="83" t="b">
        <f t="shared" si="414"/>
        <v>1</v>
      </c>
      <c r="AN1388" s="47" t="str">
        <f t="shared" si="409"/>
        <v>Inner</v>
      </c>
      <c r="AO1388" s="48" t="str">
        <f t="shared" si="410"/>
        <v>0.5-0.6</v>
      </c>
      <c r="AP1388" s="49" t="str">
        <f t="shared" si="415"/>
        <v>16-17</v>
      </c>
      <c r="AQ1388" s="49" t="str">
        <f t="shared" si="416"/>
        <v>Feb</v>
      </c>
      <c r="AR1388" s="48" t="str">
        <f t="shared" si="417"/>
        <v>285-295</v>
      </c>
      <c r="AS1388" s="49" t="str">
        <f t="shared" si="411"/>
        <v>Inner-TI</v>
      </c>
    </row>
    <row r="1389" spans="5:45" x14ac:dyDescent="0.3">
      <c r="E1389" s="15">
        <v>40967.701388888891</v>
      </c>
      <c r="F1389" s="21">
        <v>7.93</v>
      </c>
      <c r="G1389" s="21">
        <v>854.58002471923874</v>
      </c>
      <c r="H1389" s="42">
        <v>1.1820852916706905</v>
      </c>
      <c r="I1389" s="35">
        <v>284.8</v>
      </c>
      <c r="J1389" s="43">
        <v>0.12232030264817151</v>
      </c>
      <c r="K1389" s="44">
        <v>0.19194723863865298</v>
      </c>
      <c r="L1389" s="26">
        <f t="shared" si="399"/>
        <v>7.8362947380100598</v>
      </c>
      <c r="M1389" s="26">
        <f t="shared" si="400"/>
        <v>0.56917458879130323</v>
      </c>
      <c r="N1389" s="96">
        <f t="shared" si="401"/>
        <v>8</v>
      </c>
      <c r="O1389" s="26">
        <f t="shared" si="402"/>
        <v>0.82649174804606607</v>
      </c>
      <c r="P1389" s="3">
        <f>IF(L1389&gt;'Power Curve'!$C$37,0,INDEX(Ci,$N1389,1)*POWER(1-O1389,3)+INDEX(Ci,$N1389,2)*3*O1389*POWER(1-O1389,2)+INDEX(Ci,$N1389,3)*3*POWER(O1389,2)*(1-O1389)+INDEX(Ci,$N1389,4)*POWER(O1389,3))</f>
        <v>829.50432433659444</v>
      </c>
      <c r="Q1389" s="3">
        <f>MAX(0,MIN(P1389-V1389+W1389,'Power Curve'!$C$39))</f>
        <v>830.74935666850513</v>
      </c>
      <c r="R1389" s="3">
        <f t="shared" si="403"/>
        <v>854.58002471923874</v>
      </c>
      <c r="S1389" s="3">
        <f t="shared" si="404"/>
        <v>-23.830668050733607</v>
      </c>
      <c r="T1389" s="3">
        <f t="shared" si="405"/>
        <v>23.830668050733607</v>
      </c>
      <c r="V1389" s="37">
        <f t="array" ref="V1389">SUM(_xlfn.NORM.DIST($AD$3:$AD$1003,$L1389,$AA1389,FALSE)*WindSpeedStep*$AE$3:$AE$1003)/AG1389</f>
        <v>823.91196154695456</v>
      </c>
      <c r="W1389" s="37">
        <f t="array" ref="W1389">SUM(_xlfn.NORM.DIST($AD$3:$AD$1003,$L1389,$AB1389,FALSE)*WindSpeedStep*$AE$3:$AE$1003)/AH1389</f>
        <v>825.15699387886525</v>
      </c>
      <c r="Y1389" s="1">
        <f t="shared" si="406"/>
        <v>7</v>
      </c>
      <c r="Z1389" s="99">
        <f>IF(L1389&lt;'Power Curve'!$P$28,'Power Curve'!$Q$28,IF(L1389&gt;'Power Curve'!$P$29,'Power Curve'!$Q$29,INDEX(ReferenceTurbulence,Y1389)+(L1389-INDEX(ReferenceTurbulenceWindSpeed,Y1389))*(INDEX(ReferenceTurbulence,Y1389+1)-INDEX(ReferenceTurbulence,Y1389))/(INDEX(ReferenceTurbulenceWindSpeed,Y1389+1)-INDEX(ReferenceTurbulenceWindSpeed,Y1389))))</f>
        <v>0.11944415093263033</v>
      </c>
      <c r="AA1389" s="100">
        <f t="shared" si="412"/>
        <v>0.93599957143945045</v>
      </c>
      <c r="AB1389" s="29">
        <f t="shared" si="413"/>
        <v>0.95853794399366443</v>
      </c>
      <c r="AG1389" s="40">
        <f t="array" ref="AG1389">SUM(_xlfn.NORM.DIST($AD$3:$AD$1003,$F1389,$AA1389,FALSE)*WindSpeedStep)</f>
        <v>1.0000000000000038</v>
      </c>
      <c r="AH1389" s="40">
        <f t="array" ref="AH1389">SUM(_xlfn.NORM.DIST($AD$3:$AD$1003,$F1389,$AB1389,FALSE)*WindSpeedStep)</f>
        <v>1.0000000000000031</v>
      </c>
      <c r="AJ1389" s="47">
        <f t="shared" si="407"/>
        <v>8</v>
      </c>
      <c r="AK1389" s="83" t="b">
        <f>COUNTIF('Power Curve'!$D$2:$D$31,AJ1389)&gt;0</f>
        <v>1</v>
      </c>
      <c r="AL1389" s="83" t="b">
        <f t="shared" si="408"/>
        <v>0</v>
      </c>
      <c r="AM1389" s="83" t="b">
        <f t="shared" si="414"/>
        <v>1</v>
      </c>
      <c r="AN1389" s="47" t="str">
        <f t="shared" si="409"/>
        <v>Inner</v>
      </c>
      <c r="AO1389" s="48" t="str">
        <f t="shared" si="410"/>
        <v>0.5-0.6</v>
      </c>
      <c r="AP1389" s="49" t="str">
        <f t="shared" si="415"/>
        <v>16-17</v>
      </c>
      <c r="AQ1389" s="49" t="str">
        <f t="shared" si="416"/>
        <v>Feb</v>
      </c>
      <c r="AR1389" s="48" t="str">
        <f t="shared" si="417"/>
        <v>275-285</v>
      </c>
      <c r="AS1389" s="49" t="str">
        <f t="shared" si="411"/>
        <v>Inner-TI</v>
      </c>
    </row>
    <row r="1390" spans="5:45" x14ac:dyDescent="0.3">
      <c r="E1390" s="15">
        <v>40967.708333333336</v>
      </c>
      <c r="F1390" s="21">
        <v>8.14</v>
      </c>
      <c r="G1390" s="21">
        <v>964.00001525878952</v>
      </c>
      <c r="H1390" s="42">
        <v>1.1826065888305133</v>
      </c>
      <c r="I1390" s="35">
        <v>283.8</v>
      </c>
      <c r="J1390" s="43">
        <v>9.4594594594594586E-2</v>
      </c>
      <c r="K1390" s="44">
        <v>0.23758105260210649</v>
      </c>
      <c r="L1390" s="26">
        <f t="shared" si="399"/>
        <v>8.0449955231765564</v>
      </c>
      <c r="M1390" s="26">
        <f t="shared" si="400"/>
        <v>0.60142996790240322</v>
      </c>
      <c r="N1390" s="96">
        <f t="shared" si="401"/>
        <v>9</v>
      </c>
      <c r="O1390" s="26">
        <f t="shared" si="402"/>
        <v>3.6293428453291567E-2</v>
      </c>
      <c r="P1390" s="3">
        <f>IF(L1390&gt;'Power Curve'!$C$37,0,INDEX(Ci,$N1390,1)*POWER(1-O1390,3)+INDEX(Ci,$N1390,2)*3*O1390*POWER(1-O1390,2)+INDEX(Ci,$N1390,3)*3*POWER(O1390,2)*(1-O1390)+INDEX(Ci,$N1390,4)*POWER(O1390,3))</f>
        <v>891.62563168134386</v>
      </c>
      <c r="Q1390" s="3">
        <f>MAX(0,MIN(P1390-V1390+W1390,'Power Curve'!$C$39))</f>
        <v>881.24706266175519</v>
      </c>
      <c r="R1390" s="3">
        <f t="shared" si="403"/>
        <v>964.00001525878952</v>
      </c>
      <c r="S1390" s="3">
        <f t="shared" si="404"/>
        <v>-82.752952597034323</v>
      </c>
      <c r="T1390" s="3">
        <f t="shared" si="405"/>
        <v>82.752952597034323</v>
      </c>
      <c r="V1390" s="37">
        <f t="array" ref="V1390">SUM(_xlfn.NORM.DIST($AD$3:$AD$1003,$L1390,$AA1390,FALSE)*WindSpeedStep*$AE$3:$AE$1003)/AG1390</f>
        <v>887.75942794633738</v>
      </c>
      <c r="W1390" s="37">
        <f t="array" ref="W1390">SUM(_xlfn.NORM.DIST($AD$3:$AD$1003,$L1390,$AB1390,FALSE)*WindSpeedStep*$AE$3:$AE$1003)/AH1390</f>
        <v>877.38085892674872</v>
      </c>
      <c r="Y1390" s="1">
        <f t="shared" si="406"/>
        <v>8</v>
      </c>
      <c r="Z1390" s="99">
        <f>IF(L1390&lt;'Power Curve'!$P$28,'Power Curve'!$Q$28,IF(L1390&gt;'Power Curve'!$P$29,'Power Curve'!$Q$29,INDEX(ReferenceTurbulence,Y1390)+(L1390-INDEX(ReferenceTurbulenceWindSpeed,Y1390))*(INDEX(ReferenceTurbulence,Y1390+1)-INDEX(ReferenceTurbulence,Y1390))/(INDEX(ReferenceTurbulenceWindSpeed,Y1390+1)-INDEX(ReferenceTurbulenceWindSpeed,Y1390))))</f>
        <v>0.11943798349895535</v>
      </c>
      <c r="AA1390" s="100">
        <f t="shared" si="412"/>
        <v>0.96087804254633113</v>
      </c>
      <c r="AB1390" s="29">
        <f t="shared" si="413"/>
        <v>0.76101309003021478</v>
      </c>
      <c r="AG1390" s="40">
        <f t="array" ref="AG1390">SUM(_xlfn.NORM.DIST($AD$3:$AD$1003,$F1390,$AA1390,FALSE)*WindSpeedStep)</f>
        <v>1.000000000000004</v>
      </c>
      <c r="AH1390" s="40">
        <f t="array" ref="AH1390">SUM(_xlfn.NORM.DIST($AD$3:$AD$1003,$F1390,$AB1390,FALSE)*WindSpeedStep)</f>
        <v>1.0000000000000031</v>
      </c>
      <c r="AJ1390" s="47">
        <f t="shared" si="407"/>
        <v>8</v>
      </c>
      <c r="AK1390" s="83" t="b">
        <f>COUNTIF('Power Curve'!$D$2:$D$31,AJ1390)&gt;0</f>
        <v>1</v>
      </c>
      <c r="AL1390" s="83" t="b">
        <f t="shared" si="408"/>
        <v>0</v>
      </c>
      <c r="AM1390" s="83" t="b">
        <f t="shared" si="414"/>
        <v>1</v>
      </c>
      <c r="AN1390" s="47" t="str">
        <f t="shared" si="409"/>
        <v>Outer</v>
      </c>
      <c r="AO1390" s="48" t="str">
        <f t="shared" si="410"/>
        <v>0.6-0.7</v>
      </c>
      <c r="AP1390" s="49" t="str">
        <f t="shared" si="415"/>
        <v>17-18</v>
      </c>
      <c r="AQ1390" s="49" t="str">
        <f t="shared" si="416"/>
        <v>Feb</v>
      </c>
      <c r="AR1390" s="48" t="str">
        <f t="shared" si="417"/>
        <v>275-285</v>
      </c>
      <c r="AS1390" s="49" t="str">
        <f t="shared" si="411"/>
        <v>HWS-LTI</v>
      </c>
    </row>
    <row r="1391" spans="5:45" x14ac:dyDescent="0.3">
      <c r="E1391" s="15">
        <v>40967.715277777781</v>
      </c>
      <c r="F1391" s="21">
        <v>9.4700000000000006</v>
      </c>
      <c r="G1391" s="21">
        <v>1510.470031738284</v>
      </c>
      <c r="H1391" s="42">
        <v>1.1828239321152132</v>
      </c>
      <c r="I1391" s="35">
        <v>284.89999999999998</v>
      </c>
      <c r="J1391" s="43">
        <v>9.9260823653643068E-2</v>
      </c>
      <c r="K1391" s="44">
        <v>0.22577533952719891</v>
      </c>
      <c r="L1391" s="26">
        <f t="shared" si="399"/>
        <v>9.3600460150033999</v>
      </c>
      <c r="M1391" s="26">
        <f t="shared" si="400"/>
        <v>0.80467526058433358</v>
      </c>
      <c r="N1391" s="96">
        <f t="shared" si="401"/>
        <v>10</v>
      </c>
      <c r="O1391" s="26">
        <f t="shared" si="402"/>
        <v>0.37299297587633229</v>
      </c>
      <c r="P1391" s="3">
        <f>IF(L1391&gt;'Power Curve'!$C$37,0,INDEX(Ci,$N1391,1)*POWER(1-O1391,3)+INDEX(Ci,$N1391,2)*3*O1391*POWER(1-O1391,2)+INDEX(Ci,$N1391,3)*3*POWER(O1391,2)*(1-O1391)+INDEX(Ci,$N1391,4)*POWER(O1391,3))</f>
        <v>1320.5100640585144</v>
      </c>
      <c r="Q1391" s="3">
        <f>MAX(0,MIN(P1391-V1391+W1391,'Power Curve'!$C$39))</f>
        <v>1322.865970611879</v>
      </c>
      <c r="R1391" s="3">
        <f t="shared" si="403"/>
        <v>1510.470031738284</v>
      </c>
      <c r="S1391" s="3">
        <f t="shared" si="404"/>
        <v>-187.60406112640499</v>
      </c>
      <c r="T1391" s="3">
        <f t="shared" si="405"/>
        <v>187.60406112640499</v>
      </c>
      <c r="V1391" s="37">
        <f t="array" ref="V1391">SUM(_xlfn.NORM.DIST($AD$3:$AD$1003,$L1391,$AA1391,FALSE)*WindSpeedStep*$AE$3:$AE$1003)/AG1391</f>
        <v>1329.0193731350853</v>
      </c>
      <c r="W1391" s="37">
        <f t="array" ref="W1391">SUM(_xlfn.NORM.DIST($AD$3:$AD$1003,$L1391,$AB1391,FALSE)*WindSpeedStep*$AE$3:$AE$1003)/AH1391</f>
        <v>1331.3752796884498</v>
      </c>
      <c r="Y1391" s="1">
        <f t="shared" si="406"/>
        <v>9</v>
      </c>
      <c r="Z1391" s="99">
        <f>IF(L1391&lt;'Power Curve'!$P$28,'Power Curve'!$Q$28,IF(L1391&gt;'Power Curve'!$P$29,'Power Curve'!$Q$29,INDEX(ReferenceTurbulence,Y1391)+(L1391-INDEX(ReferenceTurbulenceWindSpeed,Y1391))*(INDEX(ReferenceTurbulence,Y1391+1)-INDEX(ReferenceTurbulence,Y1391))/(INDEX(ReferenceTurbulenceWindSpeed,Y1391+1)-INDEX(ReferenceTurbulenceWindSpeed,Y1391))))</f>
        <v>0.12034991089741442</v>
      </c>
      <c r="AA1391" s="100">
        <f t="shared" si="412"/>
        <v>1.1264807039013582</v>
      </c>
      <c r="AB1391" s="29">
        <f t="shared" si="413"/>
        <v>0.92908587688523703</v>
      </c>
      <c r="AG1391" s="40">
        <f t="array" ref="AG1391">SUM(_xlfn.NORM.DIST($AD$3:$AD$1003,$F1391,$AA1391,FALSE)*WindSpeedStep)</f>
        <v>1.0000000000000033</v>
      </c>
      <c r="AH1391" s="40">
        <f t="array" ref="AH1391">SUM(_xlfn.NORM.DIST($AD$3:$AD$1003,$F1391,$AB1391,FALSE)*WindSpeedStep)</f>
        <v>1.0000000000000036</v>
      </c>
      <c r="AJ1391" s="47">
        <f t="shared" si="407"/>
        <v>9</v>
      </c>
      <c r="AK1391" s="83" t="b">
        <f>COUNTIF('Power Curve'!$D$2:$D$31,AJ1391)&gt;0</f>
        <v>1</v>
      </c>
      <c r="AL1391" s="83" t="b">
        <f t="shared" si="408"/>
        <v>0</v>
      </c>
      <c r="AM1391" s="83" t="b">
        <f t="shared" si="414"/>
        <v>1</v>
      </c>
      <c r="AN1391" s="47" t="str">
        <f t="shared" si="409"/>
        <v>Outer</v>
      </c>
      <c r="AO1391" s="48" t="str">
        <f t="shared" si="410"/>
        <v>0.8-0.9</v>
      </c>
      <c r="AP1391" s="49" t="str">
        <f t="shared" si="415"/>
        <v>17-18</v>
      </c>
      <c r="AQ1391" s="49" t="str">
        <f t="shared" si="416"/>
        <v>Feb</v>
      </c>
      <c r="AR1391" s="48" t="str">
        <f t="shared" si="417"/>
        <v>275-285</v>
      </c>
      <c r="AS1391" s="49" t="str">
        <f t="shared" si="411"/>
        <v>HWS-LTI</v>
      </c>
    </row>
    <row r="1392" spans="5:45" x14ac:dyDescent="0.3">
      <c r="E1392" s="15">
        <v>40967.722222222219</v>
      </c>
      <c r="F1392" s="21">
        <v>10.32</v>
      </c>
      <c r="G1392" s="21">
        <v>1596.609985351563</v>
      </c>
      <c r="H1392" s="42">
        <v>1.1824603542057028</v>
      </c>
      <c r="I1392" s="35">
        <v>285</v>
      </c>
      <c r="J1392" s="43">
        <v>0.1056201550387597</v>
      </c>
      <c r="K1392" s="44">
        <v>0.21290621171413979</v>
      </c>
      <c r="L1392" s="26">
        <f t="shared" si="399"/>
        <v>10.199131639619781</v>
      </c>
      <c r="M1392" s="26">
        <f t="shared" si="400"/>
        <v>0.93435864872819518</v>
      </c>
      <c r="N1392" s="96">
        <f t="shared" si="401"/>
        <v>11</v>
      </c>
      <c r="O1392" s="26">
        <f t="shared" si="402"/>
        <v>0.24185292771228248</v>
      </c>
      <c r="P1392" s="3">
        <f>IF(L1392&gt;'Power Curve'!$C$37,0,INDEX(Ci,$N1392,1)*POWER(1-O1392,3)+INDEX(Ci,$N1392,2)*3*O1392*POWER(1-O1392,2)+INDEX(Ci,$N1392,3)*3*POWER(O1392,2)*(1-O1392)+INDEX(Ci,$N1392,4)*POWER(O1392,3))</f>
        <v>1590.1251630664237</v>
      </c>
      <c r="Q1392" s="3">
        <f>MAX(0,MIN(P1392-V1392+W1392,'Power Curve'!$C$39))</f>
        <v>1606.0618829306386</v>
      </c>
      <c r="R1392" s="3">
        <f t="shared" si="403"/>
        <v>1596.609985351563</v>
      </c>
      <c r="S1392" s="3">
        <f t="shared" si="404"/>
        <v>9.4518975790756485</v>
      </c>
      <c r="T1392" s="3">
        <f t="shared" si="405"/>
        <v>9.4518975790756485</v>
      </c>
      <c r="V1392" s="37">
        <f t="array" ref="V1392">SUM(_xlfn.NORM.DIST($AD$3:$AD$1003,$L1392,$AA1392,FALSE)*WindSpeedStep*$AE$3:$AE$1003)/AG1392</f>
        <v>1586.5435428488368</v>
      </c>
      <c r="W1392" s="37">
        <f t="array" ref="W1392">SUM(_xlfn.NORM.DIST($AD$3:$AD$1003,$L1392,$AB1392,FALSE)*WindSpeedStep*$AE$3:$AE$1003)/AH1392</f>
        <v>1602.4802627130516</v>
      </c>
      <c r="Y1392" s="1">
        <f t="shared" si="406"/>
        <v>10</v>
      </c>
      <c r="Z1392" s="99">
        <f>IF(L1392&lt;'Power Curve'!$P$28,'Power Curve'!$Q$28,IF(L1392&gt;'Power Curve'!$P$29,'Power Curve'!$Q$29,INDEX(ReferenceTurbulence,Y1392)+(L1392-INDEX(ReferenceTurbulenceWindSpeed,Y1392))*(INDEX(ReferenceTurbulence,Y1392+1)-INDEX(ReferenceTurbulence,Y1392))/(INDEX(ReferenceTurbulenceWindSpeed,Y1392+1)-INDEX(ReferenceTurbulenceWindSpeed,Y1392))))</f>
        <v>0.12001457837639647</v>
      </c>
      <c r="AA1392" s="100">
        <f t="shared" si="412"/>
        <v>1.2240444835343331</v>
      </c>
      <c r="AB1392" s="29">
        <f t="shared" si="413"/>
        <v>1.0772338650373605</v>
      </c>
      <c r="AG1392" s="40">
        <f t="array" ref="AG1392">SUM(_xlfn.NORM.DIST($AD$3:$AD$1003,$F1392,$AA1392,FALSE)*WindSpeedStep)</f>
        <v>1.0000000000000036</v>
      </c>
      <c r="AH1392" s="40">
        <f t="array" ref="AH1392">SUM(_xlfn.NORM.DIST($AD$3:$AD$1003,$F1392,$AB1392,FALSE)*WindSpeedStep)</f>
        <v>1.0000000000000036</v>
      </c>
      <c r="AJ1392" s="47">
        <f t="shared" si="407"/>
        <v>10</v>
      </c>
      <c r="AK1392" s="83" t="b">
        <f>COUNTIF('Power Curve'!$D$2:$D$31,AJ1392)&gt;0</f>
        <v>1</v>
      </c>
      <c r="AL1392" s="83" t="b">
        <f t="shared" si="408"/>
        <v>0</v>
      </c>
      <c r="AM1392" s="83" t="b">
        <f t="shared" si="414"/>
        <v>1</v>
      </c>
      <c r="AN1392" s="47" t="str">
        <f t="shared" si="409"/>
        <v>Inner</v>
      </c>
      <c r="AO1392" s="48" t="str">
        <f t="shared" si="410"/>
        <v>0.9-1.0</v>
      </c>
      <c r="AP1392" s="49" t="str">
        <f t="shared" si="415"/>
        <v>17-18</v>
      </c>
      <c r="AQ1392" s="49" t="str">
        <f t="shared" si="416"/>
        <v>Feb</v>
      </c>
      <c r="AR1392" s="48" t="str">
        <f t="shared" si="417"/>
        <v>285-295</v>
      </c>
      <c r="AS1392" s="49" t="str">
        <f t="shared" si="411"/>
        <v>Inner-TI</v>
      </c>
    </row>
    <row r="1393" spans="5:45" x14ac:dyDescent="0.3">
      <c r="E1393" s="15">
        <v>40967.729166666664</v>
      </c>
      <c r="F1393" s="21">
        <v>9.2899999999999991</v>
      </c>
      <c r="G1393" s="21">
        <v>1325.789978027349</v>
      </c>
      <c r="H1393" s="42">
        <v>1.183579090356276</v>
      </c>
      <c r="I1393" s="35">
        <v>282.5</v>
      </c>
      <c r="J1393" s="43">
        <v>0.10226049515608181</v>
      </c>
      <c r="K1393" s="44">
        <v>0.24478280244423742</v>
      </c>
      <c r="L1393" s="26">
        <f t="shared" si="399"/>
        <v>9.1840896087142365</v>
      </c>
      <c r="M1393" s="26">
        <f t="shared" si="400"/>
        <v>0.77748063078284113</v>
      </c>
      <c r="N1393" s="96">
        <f t="shared" si="401"/>
        <v>10</v>
      </c>
      <c r="O1393" s="26">
        <f t="shared" si="402"/>
        <v>0.18596271844061418</v>
      </c>
      <c r="P1393" s="3">
        <f>IF(L1393&gt;'Power Curve'!$C$37,0,INDEX(Ci,$N1393,1)*POWER(1-O1393,3)+INDEX(Ci,$N1393,2)*3*O1393*POWER(1-O1393,2)+INDEX(Ci,$N1393,3)*3*POWER(O1393,2)*(1-O1393)+INDEX(Ci,$N1393,4)*POWER(O1393,3))</f>
        <v>1257.914439097844</v>
      </c>
      <c r="Q1393" s="3">
        <f>MAX(0,MIN(P1393-V1393+W1393,'Power Curve'!$C$39))</f>
        <v>1256.9696336124312</v>
      </c>
      <c r="R1393" s="3">
        <f t="shared" si="403"/>
        <v>1325.789978027349</v>
      </c>
      <c r="S1393" s="3">
        <f t="shared" si="404"/>
        <v>-68.820344414917827</v>
      </c>
      <c r="T1393" s="3">
        <f t="shared" si="405"/>
        <v>68.820344414917827</v>
      </c>
      <c r="V1393" s="37">
        <f t="array" ref="V1393">SUM(_xlfn.NORM.DIST($AD$3:$AD$1003,$L1393,$AA1393,FALSE)*WindSpeedStep*$AE$3:$AE$1003)/AG1393</f>
        <v>1269.3991700764145</v>
      </c>
      <c r="W1393" s="37">
        <f t="array" ref="W1393">SUM(_xlfn.NORM.DIST($AD$3:$AD$1003,$L1393,$AB1393,FALSE)*WindSpeedStep*$AE$3:$AE$1003)/AH1393</f>
        <v>1268.4543645910016</v>
      </c>
      <c r="Y1393" s="1">
        <f t="shared" si="406"/>
        <v>9</v>
      </c>
      <c r="Z1393" s="99">
        <f>IF(L1393&lt;'Power Curve'!$P$28,'Power Curve'!$Q$28,IF(L1393&gt;'Power Curve'!$P$29,'Power Curve'!$Q$29,INDEX(ReferenceTurbulence,Y1393)+(L1393-INDEX(ReferenceTurbulenceWindSpeed,Y1393))*(INDEX(ReferenceTurbulence,Y1393+1)-INDEX(ReferenceTurbulence,Y1393))/(INDEX(ReferenceTurbulenceWindSpeed,Y1393+1)-INDEX(ReferenceTurbulenceWindSpeed,Y1393))))</f>
        <v>0.12044804234729335</v>
      </c>
      <c r="AA1393" s="100">
        <f t="shared" si="412"/>
        <v>1.1062056141117491</v>
      </c>
      <c r="AB1393" s="29">
        <f t="shared" si="413"/>
        <v>0.93916955094494348</v>
      </c>
      <c r="AG1393" s="40">
        <f t="array" ref="AG1393">SUM(_xlfn.NORM.DIST($AD$3:$AD$1003,$F1393,$AA1393,FALSE)*WindSpeedStep)</f>
        <v>1.0000000000000033</v>
      </c>
      <c r="AH1393" s="40">
        <f t="array" ref="AH1393">SUM(_xlfn.NORM.DIST($AD$3:$AD$1003,$F1393,$AB1393,FALSE)*WindSpeedStep)</f>
        <v>1.0000000000000036</v>
      </c>
      <c r="AJ1393" s="47">
        <f t="shared" si="407"/>
        <v>9</v>
      </c>
      <c r="AK1393" s="83" t="b">
        <f>COUNTIF('Power Curve'!$D$2:$D$31,AJ1393)&gt;0</f>
        <v>1</v>
      </c>
      <c r="AL1393" s="83" t="b">
        <f t="shared" si="408"/>
        <v>0</v>
      </c>
      <c r="AM1393" s="83" t="b">
        <f t="shared" si="414"/>
        <v>1</v>
      </c>
      <c r="AN1393" s="47" t="str">
        <f t="shared" si="409"/>
        <v>Inner</v>
      </c>
      <c r="AO1393" s="48" t="str">
        <f t="shared" si="410"/>
        <v>0.7-0.8</v>
      </c>
      <c r="AP1393" s="49" t="str">
        <f t="shared" si="415"/>
        <v>17-18</v>
      </c>
      <c r="AQ1393" s="49" t="str">
        <f t="shared" si="416"/>
        <v>Feb</v>
      </c>
      <c r="AR1393" s="48" t="str">
        <f t="shared" si="417"/>
        <v>275-285</v>
      </c>
      <c r="AS1393" s="49" t="str">
        <f t="shared" si="411"/>
        <v>Inner-TI</v>
      </c>
    </row>
    <row r="1394" spans="5:45" x14ac:dyDescent="0.3">
      <c r="E1394" s="15">
        <v>40967.736111111109</v>
      </c>
      <c r="F1394" s="21">
        <v>8.5</v>
      </c>
      <c r="G1394" s="21">
        <v>1107.079986572269</v>
      </c>
      <c r="H1394" s="42">
        <v>1.1834485433511011</v>
      </c>
      <c r="I1394" s="35">
        <v>284.3</v>
      </c>
      <c r="J1394" s="43">
        <v>9.6470588235294114E-2</v>
      </c>
      <c r="K1394" s="44">
        <v>0.21318569441833288</v>
      </c>
      <c r="L1394" s="26">
        <f t="shared" si="399"/>
        <v>8.4027870211357083</v>
      </c>
      <c r="M1394" s="26">
        <f t="shared" si="400"/>
        <v>0.65672779728140573</v>
      </c>
      <c r="N1394" s="96">
        <f t="shared" si="401"/>
        <v>9</v>
      </c>
      <c r="O1394" s="26">
        <f t="shared" si="402"/>
        <v>0.39392333575506011</v>
      </c>
      <c r="P1394" s="3">
        <f>IF(L1394&gt;'Power Curve'!$C$37,0,INDEX(Ci,$N1394,1)*POWER(1-O1394,3)+INDEX(Ci,$N1394,2)*3*O1394*POWER(1-O1394,2)+INDEX(Ci,$N1394,3)*3*POWER(O1394,2)*(1-O1394)+INDEX(Ci,$N1394,4)*POWER(O1394,3))</f>
        <v>1002.0650084843156</v>
      </c>
      <c r="Q1394" s="3">
        <f>MAX(0,MIN(P1394-V1394+W1394,'Power Curve'!$C$39))</f>
        <v>991.85978832589444</v>
      </c>
      <c r="R1394" s="3">
        <f t="shared" si="403"/>
        <v>1107.079986572269</v>
      </c>
      <c r="S1394" s="3">
        <f t="shared" si="404"/>
        <v>-115.22019824637459</v>
      </c>
      <c r="T1394" s="3">
        <f t="shared" si="405"/>
        <v>115.22019824637459</v>
      </c>
      <c r="V1394" s="37">
        <f t="array" ref="V1394">SUM(_xlfn.NORM.DIST($AD$3:$AD$1003,$L1394,$AA1394,FALSE)*WindSpeedStep*$AE$3:$AE$1003)/AG1394</f>
        <v>1003.0858906535672</v>
      </c>
      <c r="W1394" s="37">
        <f t="array" ref="W1394">SUM(_xlfn.NORM.DIST($AD$3:$AD$1003,$L1394,$AB1394,FALSE)*WindSpeedStep*$AE$3:$AE$1003)/AH1394</f>
        <v>992.88067049514598</v>
      </c>
      <c r="Y1394" s="1">
        <f t="shared" si="406"/>
        <v>8</v>
      </c>
      <c r="Z1394" s="99">
        <f>IF(L1394&lt;'Power Curve'!$P$28,'Power Curve'!$Q$28,IF(L1394&gt;'Power Curve'!$P$29,'Power Curve'!$Q$29,INDEX(ReferenceTurbulence,Y1394)+(L1394-INDEX(ReferenceTurbulenceWindSpeed,Y1394))*(INDEX(ReferenceTurbulence,Y1394+1)-INDEX(ReferenceTurbulence,Y1394))/(INDEX(ReferenceTurbulenceWindSpeed,Y1394+1)-INDEX(ReferenceTurbulenceWindSpeed,Y1394))))</f>
        <v>0.1198490232180064</v>
      </c>
      <c r="AA1394" s="100">
        <f t="shared" si="412"/>
        <v>1.0070658167920563</v>
      </c>
      <c r="AB1394" s="29">
        <f t="shared" si="413"/>
        <v>0.81062180674485651</v>
      </c>
      <c r="AG1394" s="40">
        <f t="array" ref="AG1394">SUM(_xlfn.NORM.DIST($AD$3:$AD$1003,$F1394,$AA1394,FALSE)*WindSpeedStep)</f>
        <v>1.0000000000000036</v>
      </c>
      <c r="AH1394" s="40">
        <f t="array" ref="AH1394">SUM(_xlfn.NORM.DIST($AD$3:$AD$1003,$F1394,$AB1394,FALSE)*WindSpeedStep)</f>
        <v>1.000000000000004</v>
      </c>
      <c r="AJ1394" s="47">
        <f t="shared" si="407"/>
        <v>8</v>
      </c>
      <c r="AK1394" s="83" t="b">
        <f>COUNTIF('Power Curve'!$D$2:$D$31,AJ1394)&gt;0</f>
        <v>1</v>
      </c>
      <c r="AL1394" s="83" t="b">
        <f t="shared" si="408"/>
        <v>0</v>
      </c>
      <c r="AM1394" s="83" t="b">
        <f t="shared" si="414"/>
        <v>1</v>
      </c>
      <c r="AN1394" s="47" t="str">
        <f t="shared" si="409"/>
        <v>Outer</v>
      </c>
      <c r="AO1394" s="48" t="str">
        <f t="shared" si="410"/>
        <v>0.6-0.7</v>
      </c>
      <c r="AP1394" s="49" t="str">
        <f t="shared" si="415"/>
        <v>17-18</v>
      </c>
      <c r="AQ1394" s="49" t="str">
        <f t="shared" si="416"/>
        <v>Feb</v>
      </c>
      <c r="AR1394" s="48" t="str">
        <f t="shared" si="417"/>
        <v>275-285</v>
      </c>
      <c r="AS1394" s="49" t="str">
        <f t="shared" si="411"/>
        <v>HWS-LTI</v>
      </c>
    </row>
    <row r="1395" spans="5:45" x14ac:dyDescent="0.3">
      <c r="E1395" s="15">
        <v>40967.743055555555</v>
      </c>
      <c r="F1395" s="21">
        <v>9.0500000000000007</v>
      </c>
      <c r="G1395" s="21">
        <v>1208.849998474124</v>
      </c>
      <c r="H1395" s="42">
        <v>1.1834485433511011</v>
      </c>
      <c r="I1395" s="35">
        <v>287.60000000000002</v>
      </c>
      <c r="J1395" s="43">
        <v>0.10607734806629833</v>
      </c>
      <c r="K1395" s="44">
        <v>0.23752218149729079</v>
      </c>
      <c r="L1395" s="26">
        <f t="shared" si="399"/>
        <v>8.9464967695621365</v>
      </c>
      <c r="M1395" s="26">
        <f t="shared" si="400"/>
        <v>0.74075989159242694</v>
      </c>
      <c r="N1395" s="96">
        <f t="shared" si="401"/>
        <v>9</v>
      </c>
      <c r="O1395" s="26">
        <f t="shared" si="402"/>
        <v>0.93738752659788138</v>
      </c>
      <c r="P1395" s="3">
        <f>IF(L1395&gt;'Power Curve'!$C$37,0,INDEX(Ci,$N1395,1)*POWER(1-O1395,3)+INDEX(Ci,$N1395,2)*3*O1395*POWER(1-O1395,2)+INDEX(Ci,$N1395,3)*3*POWER(O1395,2)*(1-O1395)+INDEX(Ci,$N1395,4)*POWER(O1395,3))</f>
        <v>1177.7215221033805</v>
      </c>
      <c r="Q1395" s="3">
        <f>MAX(0,MIN(P1395-V1395+W1395,'Power Curve'!$C$39))</f>
        <v>1174.4252867778732</v>
      </c>
      <c r="R1395" s="3">
        <f t="shared" si="403"/>
        <v>1208.849998474124</v>
      </c>
      <c r="S1395" s="3">
        <f t="shared" si="404"/>
        <v>-34.424711696250824</v>
      </c>
      <c r="T1395" s="3">
        <f t="shared" si="405"/>
        <v>34.424711696250824</v>
      </c>
      <c r="V1395" s="37">
        <f t="array" ref="V1395">SUM(_xlfn.NORM.DIST($AD$3:$AD$1003,$L1395,$AA1395,FALSE)*WindSpeedStep*$AE$3:$AE$1003)/AG1395</f>
        <v>1187.8545445575953</v>
      </c>
      <c r="W1395" s="37">
        <f t="array" ref="W1395">SUM(_xlfn.NORM.DIST($AD$3:$AD$1003,$L1395,$AB1395,FALSE)*WindSpeedStep*$AE$3:$AE$1003)/AH1395</f>
        <v>1184.558309232088</v>
      </c>
      <c r="Y1395" s="1">
        <f t="shared" si="406"/>
        <v>8</v>
      </c>
      <c r="Z1395" s="99">
        <f>IF(L1395&lt;'Power Curve'!$P$28,'Power Curve'!$Q$28,IF(L1395&gt;'Power Curve'!$P$29,'Power Curve'!$Q$29,INDEX(ReferenceTurbulence,Y1395)+(L1395-INDEX(ReferenceTurbulenceWindSpeed,Y1395))*(INDEX(ReferenceTurbulence,Y1395+1)-INDEX(ReferenceTurbulence,Y1395))/(INDEX(ReferenceTurbulenceWindSpeed,Y1395+1)-INDEX(ReferenceTurbulenceWindSpeed,Y1395))))</f>
        <v>0.12047365041991952</v>
      </c>
      <c r="AA1395" s="100">
        <f t="shared" si="412"/>
        <v>1.0778171242991681</v>
      </c>
      <c r="AB1395" s="29">
        <f t="shared" si="413"/>
        <v>0.94902065179885631</v>
      </c>
      <c r="AG1395" s="40">
        <f t="array" ref="AG1395">SUM(_xlfn.NORM.DIST($AD$3:$AD$1003,$F1395,$AA1395,FALSE)*WindSpeedStep)</f>
        <v>1.0000000000000036</v>
      </c>
      <c r="AH1395" s="40">
        <f t="array" ref="AH1395">SUM(_xlfn.NORM.DIST($AD$3:$AD$1003,$F1395,$AB1395,FALSE)*WindSpeedStep)</f>
        <v>1.0000000000000033</v>
      </c>
      <c r="AJ1395" s="47">
        <f t="shared" si="407"/>
        <v>9</v>
      </c>
      <c r="AK1395" s="83" t="b">
        <f>COUNTIF('Power Curve'!$D$2:$D$31,AJ1395)&gt;0</f>
        <v>1</v>
      </c>
      <c r="AL1395" s="83" t="b">
        <f t="shared" si="408"/>
        <v>0</v>
      </c>
      <c r="AM1395" s="83" t="b">
        <f t="shared" si="414"/>
        <v>1</v>
      </c>
      <c r="AN1395" s="47" t="str">
        <f t="shared" si="409"/>
        <v>Inner</v>
      </c>
      <c r="AO1395" s="48" t="str">
        <f t="shared" si="410"/>
        <v>0.7-0.8</v>
      </c>
      <c r="AP1395" s="49" t="str">
        <f t="shared" si="415"/>
        <v>17-18</v>
      </c>
      <c r="AQ1395" s="49" t="str">
        <f t="shared" si="416"/>
        <v>Feb</v>
      </c>
      <c r="AR1395" s="48" t="str">
        <f t="shared" si="417"/>
        <v>285-295</v>
      </c>
      <c r="AS1395" s="49" t="str">
        <f t="shared" si="411"/>
        <v>Inner-TI</v>
      </c>
    </row>
    <row r="1396" spans="5:45" x14ac:dyDescent="0.3">
      <c r="E1396" s="15">
        <v>40967.75</v>
      </c>
      <c r="F1396" s="21">
        <v>8.93</v>
      </c>
      <c r="G1396" s="21">
        <v>1150.739982604978</v>
      </c>
      <c r="H1396" s="42">
        <v>1.1833615283579269</v>
      </c>
      <c r="I1396" s="35">
        <v>288.5</v>
      </c>
      <c r="J1396" s="43">
        <v>9.9664053751399778E-2</v>
      </c>
      <c r="K1396" s="44">
        <v>0.20409187007609886</v>
      </c>
      <c r="L1396" s="26">
        <f t="shared" si="399"/>
        <v>8.8276528216022587</v>
      </c>
      <c r="M1396" s="26">
        <f t="shared" si="400"/>
        <v>0.72239217633228769</v>
      </c>
      <c r="N1396" s="96">
        <f t="shared" si="401"/>
        <v>9</v>
      </c>
      <c r="O1396" s="26">
        <f t="shared" si="402"/>
        <v>0.8185972525564349</v>
      </c>
      <c r="P1396" s="3">
        <f>IF(L1396&gt;'Power Curve'!$C$37,0,INDEX(Ci,$N1396,1)*POWER(1-O1396,3)+INDEX(Ci,$N1396,2)*3*O1396*POWER(1-O1396,2)+INDEX(Ci,$N1396,3)*3*POWER(O1396,2)*(1-O1396)+INDEX(Ci,$N1396,4)*POWER(O1396,3))</f>
        <v>1138.805521897458</v>
      </c>
      <c r="Q1396" s="3">
        <f>MAX(0,MIN(P1396-V1396+W1396,'Power Curve'!$C$39))</f>
        <v>1132.2996318455205</v>
      </c>
      <c r="R1396" s="3">
        <f t="shared" si="403"/>
        <v>1150.739982604978</v>
      </c>
      <c r="S1396" s="3">
        <f t="shared" si="404"/>
        <v>-18.440350759457488</v>
      </c>
      <c r="T1396" s="3">
        <f t="shared" si="405"/>
        <v>18.440350759457488</v>
      </c>
      <c r="V1396" s="37">
        <f t="array" ref="V1396">SUM(_xlfn.NORM.DIST($AD$3:$AD$1003,$L1396,$AA1396,FALSE)*WindSpeedStep*$AE$3:$AE$1003)/AG1396</f>
        <v>1146.9615107345219</v>
      </c>
      <c r="W1396" s="37">
        <f t="array" ref="W1396">SUM(_xlfn.NORM.DIST($AD$3:$AD$1003,$L1396,$AB1396,FALSE)*WindSpeedStep*$AE$3:$AE$1003)/AH1396</f>
        <v>1140.4556206825844</v>
      </c>
      <c r="Y1396" s="1">
        <f t="shared" si="406"/>
        <v>8</v>
      </c>
      <c r="Z1396" s="99">
        <f>IF(L1396&lt;'Power Curve'!$P$28,'Power Curve'!$Q$28,IF(L1396&gt;'Power Curve'!$P$29,'Power Curve'!$Q$29,INDEX(ReferenceTurbulence,Y1396)+(L1396-INDEX(ReferenceTurbulenceWindSpeed,Y1396))*(INDEX(ReferenceTurbulence,Y1396+1)-INDEX(ReferenceTurbulence,Y1396))/(INDEX(ReferenceTurbulenceWindSpeed,Y1396+1)-INDEX(ReferenceTurbulenceWindSpeed,Y1396))))</f>
        <v>0.12033711955415276</v>
      </c>
      <c r="AA1396" s="100">
        <f t="shared" si="412"/>
        <v>1.062294312975705</v>
      </c>
      <c r="AB1396" s="29">
        <f t="shared" si="413"/>
        <v>0.8797996653108634</v>
      </c>
      <c r="AG1396" s="40">
        <f t="array" ref="AG1396">SUM(_xlfn.NORM.DIST($AD$3:$AD$1003,$F1396,$AA1396,FALSE)*WindSpeedStep)</f>
        <v>1.0000000000000031</v>
      </c>
      <c r="AH1396" s="40">
        <f t="array" ref="AH1396">SUM(_xlfn.NORM.DIST($AD$3:$AD$1003,$F1396,$AB1396,FALSE)*WindSpeedStep)</f>
        <v>1.000000000000004</v>
      </c>
      <c r="AJ1396" s="47">
        <f t="shared" si="407"/>
        <v>9</v>
      </c>
      <c r="AK1396" s="83" t="b">
        <f>COUNTIF('Power Curve'!$D$2:$D$31,AJ1396)&gt;0</f>
        <v>1</v>
      </c>
      <c r="AL1396" s="83" t="b">
        <f t="shared" si="408"/>
        <v>0</v>
      </c>
      <c r="AM1396" s="83" t="b">
        <f t="shared" si="414"/>
        <v>1</v>
      </c>
      <c r="AN1396" s="47" t="str">
        <f t="shared" si="409"/>
        <v>Outer</v>
      </c>
      <c r="AO1396" s="48" t="str">
        <f t="shared" si="410"/>
        <v>0.7-0.8</v>
      </c>
      <c r="AP1396" s="49" t="str">
        <f t="shared" si="415"/>
        <v>18-19</v>
      </c>
      <c r="AQ1396" s="49" t="str">
        <f t="shared" si="416"/>
        <v>Feb</v>
      </c>
      <c r="AR1396" s="48" t="str">
        <f t="shared" si="417"/>
        <v>285-295</v>
      </c>
      <c r="AS1396" s="49" t="str">
        <f t="shared" si="411"/>
        <v>HWS-LTI</v>
      </c>
    </row>
    <row r="1397" spans="5:45" x14ac:dyDescent="0.3">
      <c r="E1397" s="15">
        <v>40967.756944444445</v>
      </c>
      <c r="F1397" s="21">
        <v>7.3</v>
      </c>
      <c r="G1397" s="21">
        <v>605.87000751495384</v>
      </c>
      <c r="H1397" s="42">
        <v>1.1839863933386678</v>
      </c>
      <c r="I1397" s="35">
        <v>285.89999999999998</v>
      </c>
      <c r="J1397" s="43">
        <v>8.9041095890410968E-2</v>
      </c>
      <c r="K1397" s="44">
        <v>0.21381622290199659</v>
      </c>
      <c r="L1397" s="26">
        <f t="shared" si="399"/>
        <v>7.2176042866145824</v>
      </c>
      <c r="M1397" s="26">
        <f t="shared" si="400"/>
        <v>0.4735539851301423</v>
      </c>
      <c r="N1397" s="96">
        <f t="shared" si="401"/>
        <v>8</v>
      </c>
      <c r="O1397" s="26">
        <f t="shared" si="402"/>
        <v>0.20379146270203147</v>
      </c>
      <c r="P1397" s="3">
        <f>IF(L1397&gt;'Power Curve'!$C$37,0,INDEX(Ci,$N1397,1)*POWER(1-O1397,3)+INDEX(Ci,$N1397,2)*3*O1397*POWER(1-O1397,2)+INDEX(Ci,$N1397,3)*3*POWER(O1397,2)*(1-O1397)+INDEX(Ci,$N1397,4)*POWER(O1397,3))</f>
        <v>653.62163247863748</v>
      </c>
      <c r="Q1397" s="3">
        <f>MAX(0,MIN(P1397-V1397+W1397,'Power Curve'!$C$39))</f>
        <v>644.56369610492311</v>
      </c>
      <c r="R1397" s="3">
        <f t="shared" si="403"/>
        <v>605.87000751495384</v>
      </c>
      <c r="S1397" s="3">
        <f t="shared" si="404"/>
        <v>38.69368858996927</v>
      </c>
      <c r="T1397" s="3">
        <f t="shared" si="405"/>
        <v>38.69368858996927</v>
      </c>
      <c r="V1397" s="37">
        <f t="array" ref="V1397">SUM(_xlfn.NORM.DIST($AD$3:$AD$1003,$L1397,$AA1397,FALSE)*WindSpeedStep*$AE$3:$AE$1003)/AG1397</f>
        <v>649.9158957622036</v>
      </c>
      <c r="W1397" s="37">
        <f t="array" ref="W1397">SUM(_xlfn.NORM.DIST($AD$3:$AD$1003,$L1397,$AB1397,FALSE)*WindSpeedStep*$AE$3:$AE$1003)/AH1397</f>
        <v>640.85795938848923</v>
      </c>
      <c r="Y1397" s="1">
        <f t="shared" si="406"/>
        <v>7</v>
      </c>
      <c r="Z1397" s="99">
        <f>IF(L1397&lt;'Power Curve'!$P$28,'Power Curve'!$Q$28,IF(L1397&gt;'Power Curve'!$P$29,'Power Curve'!$Q$29,INDEX(ReferenceTurbulence,Y1397)+(L1397-INDEX(ReferenceTurbulenceWindSpeed,Y1397))*(INDEX(ReferenceTurbulence,Y1397+1)-INDEX(ReferenceTurbulence,Y1397))/(INDEX(ReferenceTurbulenceWindSpeed,Y1397+1)-INDEX(ReferenceTurbulenceWindSpeed,Y1397))))</f>
        <v>0.11961599031170457</v>
      </c>
      <c r="AA1397" s="100">
        <f t="shared" si="412"/>
        <v>0.86334088442140722</v>
      </c>
      <c r="AB1397" s="29">
        <f t="shared" si="413"/>
        <v>0.64266339538349027</v>
      </c>
      <c r="AG1397" s="40">
        <f t="array" ref="AG1397">SUM(_xlfn.NORM.DIST($AD$3:$AD$1003,$F1397,$AA1397,FALSE)*WindSpeedStep)</f>
        <v>1.0000000000000038</v>
      </c>
      <c r="AH1397" s="40">
        <f t="array" ref="AH1397">SUM(_xlfn.NORM.DIST($AD$3:$AD$1003,$F1397,$AB1397,FALSE)*WindSpeedStep)</f>
        <v>1.000000000000004</v>
      </c>
      <c r="AJ1397" s="47">
        <f t="shared" si="407"/>
        <v>7</v>
      </c>
      <c r="AK1397" s="83" t="b">
        <f>COUNTIF('Power Curve'!$D$2:$D$31,AJ1397)&gt;0</f>
        <v>1</v>
      </c>
      <c r="AL1397" s="83" t="b">
        <f t="shared" si="408"/>
        <v>0</v>
      </c>
      <c r="AM1397" s="83" t="b">
        <f t="shared" si="414"/>
        <v>1</v>
      </c>
      <c r="AN1397" s="47" t="str">
        <f t="shared" si="409"/>
        <v>Outer</v>
      </c>
      <c r="AO1397" s="48" t="str">
        <f t="shared" si="410"/>
        <v>0.4-0.5</v>
      </c>
      <c r="AP1397" s="49" t="str">
        <f t="shared" si="415"/>
        <v>18-19</v>
      </c>
      <c r="AQ1397" s="49" t="str">
        <f t="shared" si="416"/>
        <v>Feb</v>
      </c>
      <c r="AR1397" s="48" t="str">
        <f t="shared" si="417"/>
        <v>285-295</v>
      </c>
      <c r="AS1397" s="49" t="str">
        <f t="shared" si="411"/>
        <v>LWS-LTI</v>
      </c>
    </row>
    <row r="1398" spans="5:45" x14ac:dyDescent="0.3">
      <c r="E1398" s="15">
        <v>40967.763888888891</v>
      </c>
      <c r="F1398" s="21">
        <v>7.06</v>
      </c>
      <c r="G1398" s="21">
        <v>612.87002468109176</v>
      </c>
      <c r="H1398" s="42">
        <v>1.1837687404678086</v>
      </c>
      <c r="I1398" s="35">
        <v>284.89999999999998</v>
      </c>
      <c r="J1398" s="43">
        <v>9.9150141643059492E-2</v>
      </c>
      <c r="K1398" s="44">
        <v>0.28269534566430338</v>
      </c>
      <c r="L1398" s="26">
        <f t="shared" si="399"/>
        <v>6.9798854289619312</v>
      </c>
      <c r="M1398" s="26">
        <f t="shared" si="400"/>
        <v>0.43681376937423727</v>
      </c>
      <c r="N1398" s="96">
        <f t="shared" si="401"/>
        <v>7</v>
      </c>
      <c r="O1398" s="26">
        <f t="shared" si="402"/>
        <v>0.96417721974658743</v>
      </c>
      <c r="P1398" s="3">
        <f>IF(L1398&gt;'Power Curve'!$C$37,0,INDEX(Ci,$N1398,1)*POWER(1-O1398,3)+INDEX(Ci,$N1398,2)*3*O1398*POWER(1-O1398,2)+INDEX(Ci,$N1398,3)*3*POWER(O1398,2)*(1-O1398)+INDEX(Ci,$N1398,4)*POWER(O1398,3))</f>
        <v>591.28023622007561</v>
      </c>
      <c r="Q1398" s="3">
        <f>MAX(0,MIN(P1398-V1398+W1398,'Power Curve'!$C$39))</f>
        <v>585.28294043424626</v>
      </c>
      <c r="R1398" s="3">
        <f t="shared" si="403"/>
        <v>612.87002468109176</v>
      </c>
      <c r="S1398" s="3">
        <f t="shared" si="404"/>
        <v>-27.587084246845507</v>
      </c>
      <c r="T1398" s="3">
        <f t="shared" si="405"/>
        <v>27.587084246845507</v>
      </c>
      <c r="V1398" s="37">
        <f t="array" ref="V1398">SUM(_xlfn.NORM.DIST($AD$3:$AD$1003,$L1398,$AA1398,FALSE)*WindSpeedStep*$AE$3:$AE$1003)/AG1398</f>
        <v>588.94970862011428</v>
      </c>
      <c r="W1398" s="37">
        <f t="array" ref="W1398">SUM(_xlfn.NORM.DIST($AD$3:$AD$1003,$L1398,$AB1398,FALSE)*WindSpeedStep*$AE$3:$AE$1003)/AH1398</f>
        <v>582.95241283428493</v>
      </c>
      <c r="Y1398" s="1">
        <f t="shared" si="406"/>
        <v>6</v>
      </c>
      <c r="Z1398" s="99">
        <f>IF(L1398&lt;'Power Curve'!$P$28,'Power Curve'!$Q$28,IF(L1398&gt;'Power Curve'!$P$29,'Power Curve'!$Q$29,INDEX(ReferenceTurbulence,Y1398)+(L1398-INDEX(ReferenceTurbulenceWindSpeed,Y1398))*(INDEX(ReferenceTurbulence,Y1398+1)-INDEX(ReferenceTurbulence,Y1398))/(INDEX(ReferenceTurbulenceWindSpeed,Y1398+1)-INDEX(ReferenceTurbulenceWindSpeed,Y1398))))</f>
        <v>0.11974149914122985</v>
      </c>
      <c r="AA1398" s="100">
        <f t="shared" si="412"/>
        <v>0.8357819450979278</v>
      </c>
      <c r="AB1398" s="29">
        <f t="shared" si="413"/>
        <v>0.69205662893390252</v>
      </c>
      <c r="AG1398" s="40">
        <f t="array" ref="AG1398">SUM(_xlfn.NORM.DIST($AD$3:$AD$1003,$F1398,$AA1398,FALSE)*WindSpeedStep)</f>
        <v>1.0000000000000036</v>
      </c>
      <c r="AH1398" s="40">
        <f t="array" ref="AH1398">SUM(_xlfn.NORM.DIST($AD$3:$AD$1003,$F1398,$AB1398,FALSE)*WindSpeedStep)</f>
        <v>1.0000000000000036</v>
      </c>
      <c r="AJ1398" s="47">
        <f t="shared" si="407"/>
        <v>7</v>
      </c>
      <c r="AK1398" s="83" t="b">
        <f>COUNTIF('Power Curve'!$D$2:$D$31,AJ1398)&gt;0</f>
        <v>1</v>
      </c>
      <c r="AL1398" s="83" t="b">
        <f t="shared" si="408"/>
        <v>0</v>
      </c>
      <c r="AM1398" s="83" t="b">
        <f t="shared" si="414"/>
        <v>1</v>
      </c>
      <c r="AN1398" s="47" t="str">
        <f t="shared" si="409"/>
        <v>Outer</v>
      </c>
      <c r="AO1398" s="48" t="str">
        <f t="shared" si="410"/>
        <v>0.4-0.5</v>
      </c>
      <c r="AP1398" s="49" t="str">
        <f t="shared" si="415"/>
        <v>18-19</v>
      </c>
      <c r="AQ1398" s="49" t="str">
        <f t="shared" si="416"/>
        <v>Feb</v>
      </c>
      <c r="AR1398" s="48" t="str">
        <f t="shared" si="417"/>
        <v>275-285</v>
      </c>
      <c r="AS1398" s="49" t="str">
        <f t="shared" si="411"/>
        <v>LWS-LTI</v>
      </c>
    </row>
    <row r="1399" spans="5:45" x14ac:dyDescent="0.3">
      <c r="E1399" s="15">
        <v>40967.770833333336</v>
      </c>
      <c r="F1399" s="21">
        <v>7.11</v>
      </c>
      <c r="G1399" s="21">
        <v>605.99997138977051</v>
      </c>
      <c r="H1399" s="42">
        <v>1.1838122645361722</v>
      </c>
      <c r="I1399" s="35">
        <v>287.3</v>
      </c>
      <c r="J1399" s="43">
        <v>9.4233473980309429E-2</v>
      </c>
      <c r="K1399" s="44">
        <v>0.25353076321393359</v>
      </c>
      <c r="L1399" s="26">
        <f t="shared" si="399"/>
        <v>7.0294041941144183</v>
      </c>
      <c r="M1399" s="26">
        <f t="shared" si="400"/>
        <v>0.4444670541562411</v>
      </c>
      <c r="N1399" s="96">
        <f t="shared" si="401"/>
        <v>8</v>
      </c>
      <c r="O1399" s="26">
        <f t="shared" si="402"/>
        <v>1.4371614638602015E-2</v>
      </c>
      <c r="P1399" s="3">
        <f>IF(L1399&gt;'Power Curve'!$C$37,0,INDEX(Ci,$N1399,1)*POWER(1-O1399,3)+INDEX(Ci,$N1399,2)*3*O1399*POWER(1-O1399,2)+INDEX(Ci,$N1399,3)*3*POWER(O1399,2)*(1-O1399)+INDEX(Ci,$N1399,4)*POWER(O1399,3))</f>
        <v>603.9922351188668</v>
      </c>
      <c r="Q1399" s="3">
        <f>MAX(0,MIN(P1399-V1399+W1399,'Power Curve'!$C$39))</f>
        <v>596.63907814214485</v>
      </c>
      <c r="R1399" s="3">
        <f t="shared" si="403"/>
        <v>605.99997138977051</v>
      </c>
      <c r="S1399" s="3">
        <f t="shared" si="404"/>
        <v>-9.3608932476256541</v>
      </c>
      <c r="T1399" s="3">
        <f t="shared" si="405"/>
        <v>9.3608932476256541</v>
      </c>
      <c r="V1399" s="37">
        <f t="array" ref="V1399">SUM(_xlfn.NORM.DIST($AD$3:$AD$1003,$L1399,$AA1399,FALSE)*WindSpeedStep*$AE$3:$AE$1003)/AG1399</f>
        <v>601.37407259624774</v>
      </c>
      <c r="W1399" s="37">
        <f t="array" ref="W1399">SUM(_xlfn.NORM.DIST($AD$3:$AD$1003,$L1399,$AB1399,FALSE)*WindSpeedStep*$AE$3:$AE$1003)/AH1399</f>
        <v>594.02091561952579</v>
      </c>
      <c r="Y1399" s="1">
        <f t="shared" si="406"/>
        <v>7</v>
      </c>
      <c r="Z1399" s="99">
        <f>IF(L1399&lt;'Power Curve'!$P$28,'Power Curve'!$Q$28,IF(L1399&gt;'Power Curve'!$P$29,'Power Curve'!$Q$29,INDEX(ReferenceTurbulence,Y1399)+(L1399-INDEX(ReferenceTurbulenceWindSpeed,Y1399))*(INDEX(ReferenceTurbulence,Y1399+1)-INDEX(ReferenceTurbulence,Y1399))/(INDEX(ReferenceTurbulenceWindSpeed,Y1399+1)-INDEX(ReferenceTurbulenceWindSpeed,Y1399))))</f>
        <v>0.11966826231131925</v>
      </c>
      <c r="AA1399" s="100">
        <f t="shared" si="412"/>
        <v>0.84119658499357186</v>
      </c>
      <c r="AB1399" s="29">
        <f t="shared" si="413"/>
        <v>0.66240517722315906</v>
      </c>
      <c r="AG1399" s="40">
        <f t="array" ref="AG1399">SUM(_xlfn.NORM.DIST($AD$3:$AD$1003,$F1399,$AA1399,FALSE)*WindSpeedStep)</f>
        <v>1.0000000000000038</v>
      </c>
      <c r="AH1399" s="40">
        <f t="array" ref="AH1399">SUM(_xlfn.NORM.DIST($AD$3:$AD$1003,$F1399,$AB1399,FALSE)*WindSpeedStep)</f>
        <v>1.000000000000004</v>
      </c>
      <c r="AJ1399" s="47">
        <f t="shared" si="407"/>
        <v>7</v>
      </c>
      <c r="AK1399" s="83" t="b">
        <f>COUNTIF('Power Curve'!$D$2:$D$31,AJ1399)&gt;0</f>
        <v>1</v>
      </c>
      <c r="AL1399" s="83" t="b">
        <f t="shared" si="408"/>
        <v>0</v>
      </c>
      <c r="AM1399" s="83" t="b">
        <f t="shared" si="414"/>
        <v>1</v>
      </c>
      <c r="AN1399" s="47" t="str">
        <f t="shared" si="409"/>
        <v>Outer</v>
      </c>
      <c r="AO1399" s="48" t="str">
        <f t="shared" si="410"/>
        <v>0.4-0.5</v>
      </c>
      <c r="AP1399" s="49" t="str">
        <f t="shared" si="415"/>
        <v>18-19</v>
      </c>
      <c r="AQ1399" s="49" t="str">
        <f t="shared" si="416"/>
        <v>Feb</v>
      </c>
      <c r="AR1399" s="48" t="str">
        <f t="shared" si="417"/>
        <v>285-295</v>
      </c>
      <c r="AS1399" s="49" t="str">
        <f t="shared" si="411"/>
        <v>LWS-LTI</v>
      </c>
    </row>
    <row r="1400" spans="5:45" x14ac:dyDescent="0.3">
      <c r="E1400" s="15">
        <v>40967.777777777781</v>
      </c>
      <c r="F1400" s="21">
        <v>8.43</v>
      </c>
      <c r="G1400" s="21">
        <v>935.67999649047897</v>
      </c>
      <c r="H1400" s="42">
        <v>1.1829423903049308</v>
      </c>
      <c r="I1400" s="35">
        <v>293.39999999999998</v>
      </c>
      <c r="J1400" s="43">
        <v>0.15776986951364178</v>
      </c>
      <c r="K1400" s="44">
        <v>0.1989734257860076</v>
      </c>
      <c r="L1400" s="26">
        <f t="shared" si="399"/>
        <v>8.3323993559196907</v>
      </c>
      <c r="M1400" s="26">
        <f t="shared" si="400"/>
        <v>0.64584915672202037</v>
      </c>
      <c r="N1400" s="96">
        <f t="shared" si="401"/>
        <v>9</v>
      </c>
      <c r="O1400" s="26">
        <f t="shared" si="402"/>
        <v>0.3235674599727178</v>
      </c>
      <c r="P1400" s="3">
        <f>IF(L1400&gt;'Power Curve'!$C$37,0,INDEX(Ci,$N1400,1)*POWER(1-O1400,3)+INDEX(Ci,$N1400,2)*3*O1400*POWER(1-O1400,2)+INDEX(Ci,$N1400,3)*3*POWER(O1400,2)*(1-O1400)+INDEX(Ci,$N1400,4)*POWER(O1400,3))</f>
        <v>979.92555876456515</v>
      </c>
      <c r="Q1400" s="3">
        <f>MAX(0,MIN(P1400-V1400+W1400,'Power Curve'!$C$39))</f>
        <v>995.65581561742886</v>
      </c>
      <c r="R1400" s="3">
        <f t="shared" si="403"/>
        <v>935.67999649047897</v>
      </c>
      <c r="S1400" s="3">
        <f t="shared" si="404"/>
        <v>59.975819126949887</v>
      </c>
      <c r="T1400" s="3">
        <f t="shared" si="405"/>
        <v>59.975819126949887</v>
      </c>
      <c r="V1400" s="37">
        <f t="array" ref="V1400">SUM(_xlfn.NORM.DIST($AD$3:$AD$1003,$L1400,$AA1400,FALSE)*WindSpeedStep*$AE$3:$AE$1003)/AG1400</f>
        <v>979.88200755329672</v>
      </c>
      <c r="W1400" s="37">
        <f t="array" ref="W1400">SUM(_xlfn.NORM.DIST($AD$3:$AD$1003,$L1400,$AB1400,FALSE)*WindSpeedStep*$AE$3:$AE$1003)/AH1400</f>
        <v>995.61226440616042</v>
      </c>
      <c r="Y1400" s="1">
        <f t="shared" si="406"/>
        <v>8</v>
      </c>
      <c r="Z1400" s="99">
        <f>IF(L1400&lt;'Power Curve'!$P$28,'Power Curve'!$Q$28,IF(L1400&gt;'Power Curve'!$P$29,'Power Curve'!$Q$29,INDEX(ReferenceTurbulence,Y1400)+(L1400-INDEX(ReferenceTurbulenceWindSpeed,Y1400))*(INDEX(ReferenceTurbulence,Y1400+1)-INDEX(ReferenceTurbulence,Y1400))/(INDEX(ReferenceTurbulenceWindSpeed,Y1400+1)-INDEX(ReferenceTurbulenceWindSpeed,Y1400))))</f>
        <v>0.11976816012791042</v>
      </c>
      <c r="AA1400" s="100">
        <f t="shared" si="412"/>
        <v>0.99795614030948709</v>
      </c>
      <c r="AB1400" s="29">
        <f t="shared" si="413"/>
        <v>1.3146015591190023</v>
      </c>
      <c r="AG1400" s="40">
        <f t="array" ref="AG1400">SUM(_xlfn.NORM.DIST($AD$3:$AD$1003,$F1400,$AA1400,FALSE)*WindSpeedStep)</f>
        <v>1.000000000000004</v>
      </c>
      <c r="AH1400" s="40">
        <f t="array" ref="AH1400">SUM(_xlfn.NORM.DIST($AD$3:$AD$1003,$F1400,$AB1400,FALSE)*WindSpeedStep)</f>
        <v>0.99999999994487654</v>
      </c>
      <c r="AJ1400" s="47">
        <f t="shared" si="407"/>
        <v>8</v>
      </c>
      <c r="AK1400" s="83" t="b">
        <f>COUNTIF('Power Curve'!$D$2:$D$31,AJ1400)&gt;0</f>
        <v>1</v>
      </c>
      <c r="AL1400" s="83" t="b">
        <f t="shared" si="408"/>
        <v>0</v>
      </c>
      <c r="AM1400" s="83" t="b">
        <f t="shared" si="414"/>
        <v>1</v>
      </c>
      <c r="AN1400" s="47" t="str">
        <f t="shared" si="409"/>
        <v>Outer</v>
      </c>
      <c r="AO1400" s="48" t="str">
        <f t="shared" si="410"/>
        <v>0.6-0.7</v>
      </c>
      <c r="AP1400" s="49" t="str">
        <f t="shared" si="415"/>
        <v>18-19</v>
      </c>
      <c r="AQ1400" s="49" t="str">
        <f t="shared" si="416"/>
        <v>Feb</v>
      </c>
      <c r="AR1400" s="48" t="str">
        <f t="shared" si="417"/>
        <v>285-295</v>
      </c>
      <c r="AS1400" s="49" t="str">
        <f t="shared" si="411"/>
        <v>HWS-HTI</v>
      </c>
    </row>
    <row r="1401" spans="5:45" x14ac:dyDescent="0.3">
      <c r="E1401" s="15">
        <v>40967.784722222219</v>
      </c>
      <c r="F1401" s="21">
        <v>7.9</v>
      </c>
      <c r="G1401" s="21">
        <v>803.07000160217262</v>
      </c>
      <c r="H1401" s="42">
        <v>1.1829858536279365</v>
      </c>
      <c r="I1401" s="35">
        <v>290.7</v>
      </c>
      <c r="J1401" s="43">
        <v>0.16962025316455698</v>
      </c>
      <c r="K1401" s="44">
        <v>0.16603698750748605</v>
      </c>
      <c r="L1401" s="26">
        <f t="shared" si="399"/>
        <v>7.8086312085267648</v>
      </c>
      <c r="M1401" s="26">
        <f t="shared" si="400"/>
        <v>0.56489910113406749</v>
      </c>
      <c r="N1401" s="96">
        <f t="shared" si="401"/>
        <v>8</v>
      </c>
      <c r="O1401" s="26">
        <f t="shared" si="402"/>
        <v>0.79864892670622345</v>
      </c>
      <c r="P1401" s="3">
        <f>IF(L1401&gt;'Power Curve'!$C$37,0,INDEX(Ci,$N1401,1)*POWER(1-O1401,3)+INDEX(Ci,$N1401,2)*3*O1401*POWER(1-O1401,2)+INDEX(Ci,$N1401,3)*3*POWER(O1401,2)*(1-O1401)+INDEX(Ci,$N1401,4)*POWER(O1401,3))</f>
        <v>821.3420264708775</v>
      </c>
      <c r="Q1401" s="3">
        <f>MAX(0,MIN(P1401-V1401+W1401,'Power Curve'!$C$39))</f>
        <v>844.62849961654126</v>
      </c>
      <c r="R1401" s="3">
        <f t="shared" si="403"/>
        <v>803.07000160217262</v>
      </c>
      <c r="S1401" s="3">
        <f t="shared" si="404"/>
        <v>41.558498014368638</v>
      </c>
      <c r="T1401" s="3">
        <f t="shared" si="405"/>
        <v>41.558498014368638</v>
      </c>
      <c r="V1401" s="37">
        <f t="array" ref="V1401">SUM(_xlfn.NORM.DIST($AD$3:$AD$1003,$L1401,$AA1401,FALSE)*WindSpeedStep*$AE$3:$AE$1003)/AG1401</f>
        <v>815.64651058650497</v>
      </c>
      <c r="W1401" s="37">
        <f t="array" ref="W1401">SUM(_xlfn.NORM.DIST($AD$3:$AD$1003,$L1401,$AB1401,FALSE)*WindSpeedStep*$AE$3:$AE$1003)/AH1401</f>
        <v>838.93298373216874</v>
      </c>
      <c r="Y1401" s="1">
        <f t="shared" si="406"/>
        <v>7</v>
      </c>
      <c r="Z1401" s="99">
        <f>IF(L1401&lt;'Power Curve'!$P$28,'Power Curve'!$Q$28,IF(L1401&gt;'Power Curve'!$P$29,'Power Curve'!$Q$29,INDEX(ReferenceTurbulence,Y1401)+(L1401-INDEX(ReferenceTurbulenceWindSpeed,Y1401))*(INDEX(ReferenceTurbulence,Y1401+1)-INDEX(ReferenceTurbulence,Y1401))/(INDEX(ReferenceTurbulenceWindSpeed,Y1401+1)-INDEX(ReferenceTurbulenceWindSpeed,Y1401))))</f>
        <v>0.11945183439326673</v>
      </c>
      <c r="AA1401" s="100">
        <f t="shared" si="412"/>
        <v>0.93275532195903332</v>
      </c>
      <c r="AB1401" s="29">
        <f t="shared" si="413"/>
        <v>1.3245020024589704</v>
      </c>
      <c r="AG1401" s="40">
        <f t="array" ref="AG1401">SUM(_xlfn.NORM.DIST($AD$3:$AD$1003,$F1401,$AA1401,FALSE)*WindSpeedStep)</f>
        <v>1.0000000000000036</v>
      </c>
      <c r="AH1401" s="40">
        <f t="array" ref="AH1401">SUM(_xlfn.NORM.DIST($AD$3:$AD$1003,$F1401,$AB1401,FALSE)*WindSpeedStep)</f>
        <v>0.99999999903552983</v>
      </c>
      <c r="AJ1401" s="47">
        <f t="shared" si="407"/>
        <v>8</v>
      </c>
      <c r="AK1401" s="83" t="b">
        <f>COUNTIF('Power Curve'!$D$2:$D$31,AJ1401)&gt;0</f>
        <v>1</v>
      </c>
      <c r="AL1401" s="83" t="b">
        <f t="shared" si="408"/>
        <v>0</v>
      </c>
      <c r="AM1401" s="83" t="b">
        <f t="shared" si="414"/>
        <v>1</v>
      </c>
      <c r="AN1401" s="47" t="str">
        <f t="shared" si="409"/>
        <v>Outer</v>
      </c>
      <c r="AO1401" s="48" t="str">
        <f t="shared" si="410"/>
        <v>0.5-0.6</v>
      </c>
      <c r="AP1401" s="49" t="str">
        <f t="shared" si="415"/>
        <v>18-19</v>
      </c>
      <c r="AQ1401" s="49" t="str">
        <f t="shared" si="416"/>
        <v>Feb</v>
      </c>
      <c r="AR1401" s="48" t="str">
        <f t="shared" si="417"/>
        <v>285-295</v>
      </c>
      <c r="AS1401" s="49" t="str">
        <f t="shared" si="411"/>
        <v>HWS-HTI</v>
      </c>
    </row>
    <row r="1402" spans="5:45" x14ac:dyDescent="0.3">
      <c r="E1402" s="15">
        <v>40967.791666666664</v>
      </c>
      <c r="F1402" s="21">
        <v>8.1999999999999993</v>
      </c>
      <c r="G1402" s="21">
        <v>830.55002975463867</v>
      </c>
      <c r="H1402" s="42">
        <v>1.1828989299164905</v>
      </c>
      <c r="I1402" s="35">
        <v>289.2</v>
      </c>
      <c r="J1402" s="43">
        <v>0.14634146341463417</v>
      </c>
      <c r="K1402" s="44">
        <v>0.31312750097145514</v>
      </c>
      <c r="L1402" s="26">
        <f t="shared" si="399"/>
        <v>8.1049629850708449</v>
      </c>
      <c r="M1402" s="26">
        <f t="shared" si="400"/>
        <v>0.61069813244805937</v>
      </c>
      <c r="N1402" s="96">
        <f t="shared" si="401"/>
        <v>9</v>
      </c>
      <c r="O1402" s="26">
        <f t="shared" si="402"/>
        <v>9.6233807027701346E-2</v>
      </c>
      <c r="P1402" s="3">
        <f>IF(L1402&gt;'Power Curve'!$C$37,0,INDEX(Ci,$N1402,1)*POWER(1-O1402,3)+INDEX(Ci,$N1402,2)*3*O1402*POWER(1-O1402,2)+INDEX(Ci,$N1402,3)*3*POWER(O1402,2)*(1-O1402)+INDEX(Ci,$N1402,4)*POWER(O1402,3))</f>
        <v>909.7418775513662</v>
      </c>
      <c r="Q1402" s="3">
        <f>MAX(0,MIN(P1402-V1402+W1402,'Power Curve'!$C$39))</f>
        <v>922.03629089342155</v>
      </c>
      <c r="R1402" s="3">
        <f t="shared" si="403"/>
        <v>830.55002975463867</v>
      </c>
      <c r="S1402" s="3">
        <f t="shared" si="404"/>
        <v>91.486261138782879</v>
      </c>
      <c r="T1402" s="3">
        <f t="shared" si="405"/>
        <v>91.486261138782879</v>
      </c>
      <c r="V1402" s="37">
        <f t="array" ref="V1402">SUM(_xlfn.NORM.DIST($AD$3:$AD$1003,$L1402,$AA1402,FALSE)*WindSpeedStep*$AE$3:$AE$1003)/AG1402</f>
        <v>906.60781153566938</v>
      </c>
      <c r="W1402" s="37">
        <f t="array" ref="W1402">SUM(_xlfn.NORM.DIST($AD$3:$AD$1003,$L1402,$AB1402,FALSE)*WindSpeedStep*$AE$3:$AE$1003)/AH1402</f>
        <v>918.90222487772473</v>
      </c>
      <c r="Y1402" s="1">
        <f t="shared" si="406"/>
        <v>8</v>
      </c>
      <c r="Z1402" s="99">
        <f>IF(L1402&lt;'Power Curve'!$P$28,'Power Curve'!$Q$28,IF(L1402&gt;'Power Curve'!$P$29,'Power Curve'!$Q$29,INDEX(ReferenceTurbulence,Y1402)+(L1402-INDEX(ReferenceTurbulenceWindSpeed,Y1402))*(INDEX(ReferenceTurbulence,Y1402+1)-INDEX(ReferenceTurbulence,Y1402))/(INDEX(ReferenceTurbulenceWindSpeed,Y1402+1)-INDEX(ReferenceTurbulenceWindSpeed,Y1402))))</f>
        <v>0.11950687560184162</v>
      </c>
      <c r="AA1402" s="100">
        <f t="shared" si="412"/>
        <v>0.9685988032143924</v>
      </c>
      <c r="AB1402" s="29">
        <f t="shared" si="413"/>
        <v>1.1860921441567092</v>
      </c>
      <c r="AG1402" s="40">
        <f t="array" ref="AG1402">SUM(_xlfn.NORM.DIST($AD$3:$AD$1003,$F1402,$AA1402,FALSE)*WindSpeedStep)</f>
        <v>1.0000000000000036</v>
      </c>
      <c r="AH1402" s="40">
        <f t="array" ref="AH1402">SUM(_xlfn.NORM.DIST($AD$3:$AD$1003,$F1402,$AB1402,FALSE)*WindSpeedStep)</f>
        <v>0.99999999999827405</v>
      </c>
      <c r="AJ1402" s="47">
        <f t="shared" si="407"/>
        <v>8</v>
      </c>
      <c r="AK1402" s="83" t="b">
        <f>COUNTIF('Power Curve'!$D$2:$D$31,AJ1402)&gt;0</f>
        <v>1</v>
      </c>
      <c r="AL1402" s="83" t="b">
        <f t="shared" si="408"/>
        <v>0</v>
      </c>
      <c r="AM1402" s="83" t="b">
        <f t="shared" si="414"/>
        <v>1</v>
      </c>
      <c r="AN1402" s="47" t="str">
        <f t="shared" si="409"/>
        <v>Outer</v>
      </c>
      <c r="AO1402" s="48" t="str">
        <f t="shared" si="410"/>
        <v>0.6-0.7</v>
      </c>
      <c r="AP1402" s="49" t="str">
        <f t="shared" si="415"/>
        <v>19-20</v>
      </c>
      <c r="AQ1402" s="49" t="str">
        <f t="shared" si="416"/>
        <v>Feb</v>
      </c>
      <c r="AR1402" s="48" t="str">
        <f t="shared" si="417"/>
        <v>285-295</v>
      </c>
      <c r="AS1402" s="49" t="str">
        <f t="shared" si="411"/>
        <v>HWS-HTI</v>
      </c>
    </row>
    <row r="1403" spans="5:45" x14ac:dyDescent="0.3">
      <c r="E1403" s="15">
        <v>40967.798611111109</v>
      </c>
      <c r="F1403" s="21">
        <v>7.79</v>
      </c>
      <c r="G1403" s="21">
        <v>739.84999275207497</v>
      </c>
      <c r="H1403" s="42">
        <v>1.1832032181592684</v>
      </c>
      <c r="I1403" s="35">
        <v>292.60000000000002</v>
      </c>
      <c r="J1403" s="43">
        <v>0.1694480102695764</v>
      </c>
      <c r="K1403" s="44">
        <v>0.20903693276677698</v>
      </c>
      <c r="L1403" s="26">
        <f t="shared" si="399"/>
        <v>7.7003750026240398</v>
      </c>
      <c r="M1403" s="26">
        <f t="shared" si="400"/>
        <v>0.54816775553929187</v>
      </c>
      <c r="N1403" s="96">
        <f t="shared" si="401"/>
        <v>8</v>
      </c>
      <c r="O1403" s="26">
        <f t="shared" si="402"/>
        <v>0.68969109463714717</v>
      </c>
      <c r="P1403" s="3">
        <f>IF(L1403&gt;'Power Curve'!$C$37,0,INDEX(Ci,$N1403,1)*POWER(1-O1403,3)+INDEX(Ci,$N1403,2)*3*O1403*POWER(1-O1403,2)+INDEX(Ci,$N1403,3)*3*POWER(O1403,2)*(1-O1403)+INDEX(Ci,$N1403,4)*POWER(O1403,3))</f>
        <v>789.60229232673373</v>
      </c>
      <c r="Q1403" s="3">
        <f>MAX(0,MIN(P1403-V1403+W1403,'Power Curve'!$C$39))</f>
        <v>812.56351072010989</v>
      </c>
      <c r="R1403" s="3">
        <f t="shared" si="403"/>
        <v>739.84999275207497</v>
      </c>
      <c r="S1403" s="3">
        <f t="shared" si="404"/>
        <v>72.713517968034921</v>
      </c>
      <c r="T1403" s="3">
        <f t="shared" si="405"/>
        <v>72.713517968034921</v>
      </c>
      <c r="V1403" s="37">
        <f t="array" ref="V1403">SUM(_xlfn.NORM.DIST($AD$3:$AD$1003,$L1403,$AA1403,FALSE)*WindSpeedStep*$AE$3:$AE$1003)/AG1403</f>
        <v>783.74268530183826</v>
      </c>
      <c r="W1403" s="37">
        <f t="array" ref="W1403">SUM(_xlfn.NORM.DIST($AD$3:$AD$1003,$L1403,$AB1403,FALSE)*WindSpeedStep*$AE$3:$AE$1003)/AH1403</f>
        <v>806.70390369521442</v>
      </c>
      <c r="Y1403" s="1">
        <f t="shared" si="406"/>
        <v>7</v>
      </c>
      <c r="Z1403" s="99">
        <f>IF(L1403&lt;'Power Curve'!$P$28,'Power Curve'!$Q$28,IF(L1403&gt;'Power Curve'!$P$29,'Power Curve'!$Q$29,INDEX(ReferenceTurbulence,Y1403)+(L1403-INDEX(ReferenceTurbulenceWindSpeed,Y1403))*(INDEX(ReferenceTurbulence,Y1403+1)-INDEX(ReferenceTurbulence,Y1403))/(INDEX(ReferenceTurbulenceWindSpeed,Y1403+1)-INDEX(ReferenceTurbulenceWindSpeed,Y1403))))</f>
        <v>0.11948190222308581</v>
      </c>
      <c r="AA1403" s="100">
        <f t="shared" si="412"/>
        <v>0.92005545314461967</v>
      </c>
      <c r="AB1403" s="29">
        <f t="shared" si="413"/>
        <v>1.3048132225242277</v>
      </c>
      <c r="AG1403" s="40">
        <f t="array" ref="AG1403">SUM(_xlfn.NORM.DIST($AD$3:$AD$1003,$F1403,$AA1403,FALSE)*WindSpeedStep)</f>
        <v>1.0000000000000038</v>
      </c>
      <c r="AH1403" s="40">
        <f t="array" ref="AH1403">SUM(_xlfn.NORM.DIST($AD$3:$AD$1003,$F1403,$AB1403,FALSE)*WindSpeedStep)</f>
        <v>0.99999999907233805</v>
      </c>
      <c r="AJ1403" s="47">
        <f t="shared" si="407"/>
        <v>8</v>
      </c>
      <c r="AK1403" s="83" t="b">
        <f>COUNTIF('Power Curve'!$D$2:$D$31,AJ1403)&gt;0</f>
        <v>1</v>
      </c>
      <c r="AL1403" s="83" t="b">
        <f t="shared" si="408"/>
        <v>0</v>
      </c>
      <c r="AM1403" s="83" t="b">
        <f t="shared" si="414"/>
        <v>1</v>
      </c>
      <c r="AN1403" s="47" t="str">
        <f t="shared" si="409"/>
        <v>Outer</v>
      </c>
      <c r="AO1403" s="48" t="str">
        <f t="shared" si="410"/>
        <v>0.5-0.6</v>
      </c>
      <c r="AP1403" s="49" t="str">
        <f t="shared" si="415"/>
        <v>19-20</v>
      </c>
      <c r="AQ1403" s="49" t="str">
        <f t="shared" si="416"/>
        <v>Feb</v>
      </c>
      <c r="AR1403" s="48" t="str">
        <f t="shared" si="417"/>
        <v>285-295</v>
      </c>
      <c r="AS1403" s="49" t="str">
        <f t="shared" si="411"/>
        <v>HWS-HTI</v>
      </c>
    </row>
    <row r="1404" spans="5:45" x14ac:dyDescent="0.3">
      <c r="E1404" s="15">
        <v>40967.805555555555</v>
      </c>
      <c r="F1404" s="21">
        <v>7.34</v>
      </c>
      <c r="G1404" s="21">
        <v>704.54002690315269</v>
      </c>
      <c r="H1404" s="42">
        <v>1.1839148262279202</v>
      </c>
      <c r="I1404" s="35">
        <v>298.2</v>
      </c>
      <c r="J1404" s="43">
        <v>0.17711171662125341</v>
      </c>
      <c r="K1404" s="44">
        <v>0.17172337820362268</v>
      </c>
      <c r="L1404" s="26">
        <f t="shared" si="399"/>
        <v>7.2570065786217288</v>
      </c>
      <c r="M1404" s="26">
        <f t="shared" si="400"/>
        <v>0.47964373637627605</v>
      </c>
      <c r="N1404" s="96">
        <f t="shared" si="401"/>
        <v>8</v>
      </c>
      <c r="O1404" s="26">
        <f t="shared" si="402"/>
        <v>0.24344912740449723</v>
      </c>
      <c r="P1404" s="3">
        <f>IF(L1404&gt;'Power Curve'!$C$37,0,INDEX(Ci,$N1404,1)*POWER(1-O1404,3)+INDEX(Ci,$N1404,2)*3*O1404*POWER(1-O1404,2)+INDEX(Ci,$N1404,3)*3*POWER(O1404,2)*(1-O1404)+INDEX(Ci,$N1404,4)*POWER(O1404,3))</f>
        <v>664.28941130798512</v>
      </c>
      <c r="Q1404" s="3">
        <f>MAX(0,MIN(P1404-V1404+W1404,'Power Curve'!$C$39))</f>
        <v>688.23636223211008</v>
      </c>
      <c r="R1404" s="3">
        <f t="shared" si="403"/>
        <v>704.54002690315269</v>
      </c>
      <c r="S1404" s="3">
        <f t="shared" si="404"/>
        <v>-16.303664671042611</v>
      </c>
      <c r="T1404" s="3">
        <f t="shared" si="405"/>
        <v>16.303664671042611</v>
      </c>
      <c r="V1404" s="37">
        <f t="array" ref="V1404">SUM(_xlfn.NORM.DIST($AD$3:$AD$1003,$L1404,$AA1404,FALSE)*WindSpeedStep*$AE$3:$AE$1003)/AG1404</f>
        <v>660.33179113510619</v>
      </c>
      <c r="W1404" s="37">
        <f t="array" ref="W1404">SUM(_xlfn.NORM.DIST($AD$3:$AD$1003,$L1404,$AB1404,FALSE)*WindSpeedStep*$AE$3:$AE$1003)/AH1404</f>
        <v>684.27874205923115</v>
      </c>
      <c r="Y1404" s="1">
        <f t="shared" si="406"/>
        <v>7</v>
      </c>
      <c r="Z1404" s="99">
        <f>IF(L1404&lt;'Power Curve'!$P$28,'Power Curve'!$Q$28,IF(L1404&gt;'Power Curve'!$P$29,'Power Curve'!$Q$29,INDEX(ReferenceTurbulence,Y1404)+(L1404-INDEX(ReferenceTurbulenceWindSpeed,Y1404))*(INDEX(ReferenceTurbulence,Y1404+1)-INDEX(ReferenceTurbulence,Y1404))/(INDEX(ReferenceTurbulenceWindSpeed,Y1404+1)-INDEX(ReferenceTurbulenceWindSpeed,Y1404))))</f>
        <v>0.11960504644570934</v>
      </c>
      <c r="AA1404" s="100">
        <f t="shared" si="412"/>
        <v>0.86797460889287004</v>
      </c>
      <c r="AB1404" s="29">
        <f t="shared" si="413"/>
        <v>1.2853008926714233</v>
      </c>
      <c r="AG1404" s="40">
        <f t="array" ref="AG1404">SUM(_xlfn.NORM.DIST($AD$3:$AD$1003,$F1404,$AA1404,FALSE)*WindSpeedStep)</f>
        <v>1.0000000000000038</v>
      </c>
      <c r="AH1404" s="40">
        <f t="array" ref="AH1404">SUM(_xlfn.NORM.DIST($AD$3:$AD$1003,$F1404,$AB1404,FALSE)*WindSpeedStep)</f>
        <v>0.99999999556611441</v>
      </c>
      <c r="AJ1404" s="47">
        <f t="shared" si="407"/>
        <v>7</v>
      </c>
      <c r="AK1404" s="83" t="b">
        <f>COUNTIF('Power Curve'!$D$2:$D$31,AJ1404)&gt;0</f>
        <v>1</v>
      </c>
      <c r="AL1404" s="83" t="b">
        <f t="shared" si="408"/>
        <v>0</v>
      </c>
      <c r="AM1404" s="83" t="b">
        <f t="shared" si="414"/>
        <v>1</v>
      </c>
      <c r="AN1404" s="47" t="str">
        <f t="shared" si="409"/>
        <v>Outer</v>
      </c>
      <c r="AO1404" s="48" t="str">
        <f t="shared" si="410"/>
        <v>0.4-0.5</v>
      </c>
      <c r="AP1404" s="49" t="str">
        <f t="shared" si="415"/>
        <v>19-20</v>
      </c>
      <c r="AQ1404" s="49" t="str">
        <f t="shared" si="416"/>
        <v>Feb</v>
      </c>
      <c r="AR1404" s="48" t="str">
        <f t="shared" si="417"/>
        <v>295-305</v>
      </c>
      <c r="AS1404" s="49" t="str">
        <f t="shared" si="411"/>
        <v>LWS-HTI</v>
      </c>
    </row>
    <row r="1405" spans="5:45" x14ac:dyDescent="0.3">
      <c r="E1405" s="15">
        <v>40967.8125</v>
      </c>
      <c r="F1405" s="21">
        <v>7.04</v>
      </c>
      <c r="G1405" s="21">
        <v>714.21997833251976</v>
      </c>
      <c r="H1405" s="42">
        <v>1.1842349762620543</v>
      </c>
      <c r="I1405" s="35">
        <v>302.89999999999998</v>
      </c>
      <c r="J1405" s="43">
        <v>0.171875</v>
      </c>
      <c r="K1405" s="44">
        <v>0.23644474541373028</v>
      </c>
      <c r="L1405" s="26">
        <f t="shared" si="399"/>
        <v>6.9610260258485859</v>
      </c>
      <c r="M1405" s="26">
        <f t="shared" si="400"/>
        <v>0.4338989878282804</v>
      </c>
      <c r="N1405" s="96">
        <f t="shared" si="401"/>
        <v>7</v>
      </c>
      <c r="O1405" s="26">
        <f t="shared" si="402"/>
        <v>0.94500576426479144</v>
      </c>
      <c r="P1405" s="3">
        <f>IF(L1405&gt;'Power Curve'!$C$37,0,INDEX(Ci,$N1405,1)*POWER(1-O1405,3)+INDEX(Ci,$N1405,2)*3*O1405*POWER(1-O1405,2)+INDEX(Ci,$N1405,3)*3*POWER(O1405,2)*(1-O1405)+INDEX(Ci,$N1405,4)*POWER(O1405,3))</f>
        <v>586.43928806895542</v>
      </c>
      <c r="Q1405" s="3">
        <f>MAX(0,MIN(P1405-V1405+W1405,'Power Curve'!$C$39))</f>
        <v>605.51696507920303</v>
      </c>
      <c r="R1405" s="3">
        <f t="shared" si="403"/>
        <v>714.21997833251976</v>
      </c>
      <c r="S1405" s="3">
        <f t="shared" si="404"/>
        <v>-108.70301325331673</v>
      </c>
      <c r="T1405" s="3">
        <f t="shared" si="405"/>
        <v>108.70301325331673</v>
      </c>
      <c r="V1405" s="37">
        <f t="array" ref="V1405">SUM(_xlfn.NORM.DIST($AD$3:$AD$1003,$L1405,$AA1405,FALSE)*WindSpeedStep*$AE$3:$AE$1003)/AG1405</f>
        <v>584.25635552997426</v>
      </c>
      <c r="W1405" s="37">
        <f t="array" ref="W1405">SUM(_xlfn.NORM.DIST($AD$3:$AD$1003,$L1405,$AB1405,FALSE)*WindSpeedStep*$AE$3:$AE$1003)/AH1405</f>
        <v>603.33403254022187</v>
      </c>
      <c r="Y1405" s="1">
        <f t="shared" si="406"/>
        <v>6</v>
      </c>
      <c r="Z1405" s="99">
        <f>IF(L1405&lt;'Power Curve'!$P$28,'Power Curve'!$Q$28,IF(L1405&gt;'Power Curve'!$P$29,'Power Curve'!$Q$29,INDEX(ReferenceTurbulence,Y1405)+(L1405-INDEX(ReferenceTurbulenceWindSpeed,Y1405))*(INDEX(ReferenceTurbulence,Y1405+1)-INDEX(ReferenceTurbulence,Y1405))/(INDEX(ReferenceTurbulenceWindSpeed,Y1405+1)-INDEX(ReferenceTurbulenceWindSpeed,Y1405))))</f>
        <v>0.11977857117299426</v>
      </c>
      <c r="AA1405" s="100">
        <f t="shared" si="412"/>
        <v>0.8337817512741702</v>
      </c>
      <c r="AB1405" s="29">
        <f t="shared" si="413"/>
        <v>1.1964263481927258</v>
      </c>
      <c r="AG1405" s="40">
        <f t="array" ref="AG1405">SUM(_xlfn.NORM.DIST($AD$3:$AD$1003,$F1405,$AA1405,FALSE)*WindSpeedStep)</f>
        <v>1.0000000000000036</v>
      </c>
      <c r="AH1405" s="40">
        <f t="array" ref="AH1405">SUM(_xlfn.NORM.DIST($AD$3:$AD$1003,$F1405,$AB1405,FALSE)*WindSpeedStep)</f>
        <v>0.999999998464002</v>
      </c>
      <c r="AJ1405" s="47">
        <f t="shared" si="407"/>
        <v>7</v>
      </c>
      <c r="AK1405" s="83" t="b">
        <f>COUNTIF('Power Curve'!$D$2:$D$31,AJ1405)&gt;0</f>
        <v>1</v>
      </c>
      <c r="AL1405" s="83" t="b">
        <f t="shared" si="408"/>
        <v>0</v>
      </c>
      <c r="AM1405" s="83" t="b">
        <f t="shared" si="414"/>
        <v>1</v>
      </c>
      <c r="AN1405" s="47" t="str">
        <f t="shared" si="409"/>
        <v>Outer</v>
      </c>
      <c r="AO1405" s="48" t="str">
        <f t="shared" si="410"/>
        <v>0.4-0.5</v>
      </c>
      <c r="AP1405" s="49" t="str">
        <f t="shared" si="415"/>
        <v>19-20</v>
      </c>
      <c r="AQ1405" s="49" t="str">
        <f t="shared" si="416"/>
        <v>Feb</v>
      </c>
      <c r="AR1405" s="48" t="str">
        <f t="shared" si="417"/>
        <v>295-305</v>
      </c>
      <c r="AS1405" s="49" t="str">
        <f t="shared" si="411"/>
        <v>LWS-HTI</v>
      </c>
    </row>
    <row r="1406" spans="5:45" x14ac:dyDescent="0.3">
      <c r="E1406" s="15">
        <v>40967.819444444445</v>
      </c>
      <c r="F1406" s="21">
        <v>6.43</v>
      </c>
      <c r="G1406" s="21">
        <v>379.8800125122068</v>
      </c>
      <c r="H1406" s="42">
        <v>1.1844962331315603</v>
      </c>
      <c r="I1406" s="35">
        <v>303.2</v>
      </c>
      <c r="J1406" s="43">
        <v>0.14618973561430793</v>
      </c>
      <c r="K1406" s="44">
        <v>0.29691077608757227</v>
      </c>
      <c r="L1406" s="26">
        <f t="shared" si="399"/>
        <v>6.3583364483293821</v>
      </c>
      <c r="M1406" s="26">
        <f t="shared" si="400"/>
        <v>0.34075137080478995</v>
      </c>
      <c r="N1406" s="96">
        <f t="shared" si="401"/>
        <v>7</v>
      </c>
      <c r="O1406" s="26">
        <f t="shared" si="402"/>
        <v>0.33234393529228939</v>
      </c>
      <c r="P1406" s="3">
        <f>IF(L1406&gt;'Power Curve'!$C$37,0,INDEX(Ci,$N1406,1)*POWER(1-O1406,3)+INDEX(Ci,$N1406,2)*3*O1406*POWER(1-O1406,2)+INDEX(Ci,$N1406,3)*3*POWER(O1406,2)*(1-O1406)+INDEX(Ci,$N1406,4)*POWER(O1406,3))</f>
        <v>437.55211138452449</v>
      </c>
      <c r="Q1406" s="3">
        <f>MAX(0,MIN(P1406-V1406+W1406,'Power Curve'!$C$39))</f>
        <v>443.77575665719604</v>
      </c>
      <c r="R1406" s="3">
        <f t="shared" si="403"/>
        <v>379.8800125122068</v>
      </c>
      <c r="S1406" s="3">
        <f t="shared" si="404"/>
        <v>63.895744144989237</v>
      </c>
      <c r="T1406" s="3">
        <f t="shared" si="405"/>
        <v>63.895744144989237</v>
      </c>
      <c r="V1406" s="37">
        <f t="array" ref="V1406">SUM(_xlfn.NORM.DIST($AD$3:$AD$1003,$L1406,$AA1406,FALSE)*WindSpeedStep*$AE$3:$AE$1003)/AG1406</f>
        <v>444.47262537678876</v>
      </c>
      <c r="W1406" s="37">
        <f t="array" ref="W1406">SUM(_xlfn.NORM.DIST($AD$3:$AD$1003,$L1406,$AB1406,FALSE)*WindSpeedStep*$AE$3:$AE$1003)/AH1406</f>
        <v>450.6962706494603</v>
      </c>
      <c r="Y1406" s="1">
        <f t="shared" si="406"/>
        <v>6</v>
      </c>
      <c r="Z1406" s="99">
        <f>IF(L1406&lt;'Power Curve'!$P$28,'Power Curve'!$Q$28,IF(L1406&gt;'Power Curve'!$P$29,'Power Curve'!$Q$29,INDEX(ReferenceTurbulence,Y1406)+(L1406-INDEX(ReferenceTurbulenceWindSpeed,Y1406))*(INDEX(ReferenceTurbulence,Y1406+1)-INDEX(ReferenceTurbulence,Y1406))/(INDEX(ReferenceTurbulenceWindSpeed,Y1406+1)-INDEX(ReferenceTurbulenceWindSpeed,Y1406))))</f>
        <v>0.12096328136915405</v>
      </c>
      <c r="AA1406" s="100">
        <f t="shared" si="412"/>
        <v>0.76912524083901468</v>
      </c>
      <c r="AB1406" s="29">
        <f t="shared" si="413"/>
        <v>0.92952352432809005</v>
      </c>
      <c r="AG1406" s="40">
        <f t="array" ref="AG1406">SUM(_xlfn.NORM.DIST($AD$3:$AD$1003,$F1406,$AA1406,FALSE)*WindSpeedStep)</f>
        <v>1.0000000000000036</v>
      </c>
      <c r="AH1406" s="40">
        <f t="array" ref="AH1406">SUM(_xlfn.NORM.DIST($AD$3:$AD$1003,$F1406,$AB1406,FALSE)*WindSpeedStep)</f>
        <v>0.999999999998471</v>
      </c>
      <c r="AJ1406" s="47">
        <f t="shared" si="407"/>
        <v>6</v>
      </c>
      <c r="AK1406" s="83" t="b">
        <f>COUNTIF('Power Curve'!$D$2:$D$31,AJ1406)&gt;0</f>
        <v>1</v>
      </c>
      <c r="AL1406" s="83" t="b">
        <f t="shared" si="408"/>
        <v>0</v>
      </c>
      <c r="AM1406" s="83" t="b">
        <f t="shared" si="414"/>
        <v>1</v>
      </c>
      <c r="AN1406" s="47" t="str">
        <f t="shared" si="409"/>
        <v>Outer</v>
      </c>
      <c r="AO1406" s="48" t="str">
        <f t="shared" si="410"/>
        <v>0.3-0.4</v>
      </c>
      <c r="AP1406" s="49" t="str">
        <f t="shared" si="415"/>
        <v>19-20</v>
      </c>
      <c r="AQ1406" s="49" t="str">
        <f t="shared" si="416"/>
        <v>Feb</v>
      </c>
      <c r="AR1406" s="48" t="str">
        <f t="shared" si="417"/>
        <v>295-305</v>
      </c>
      <c r="AS1406" s="49" t="str">
        <f t="shared" si="411"/>
        <v>LWS-HTI</v>
      </c>
    </row>
    <row r="1407" spans="5:45" x14ac:dyDescent="0.3">
      <c r="E1407" s="15">
        <v>40967.826388888891</v>
      </c>
      <c r="F1407" s="21">
        <v>5.17</v>
      </c>
      <c r="G1407" s="21">
        <v>129.1200027465822</v>
      </c>
      <c r="H1407" s="42">
        <v>1.1849471613072953</v>
      </c>
      <c r="I1407" s="35">
        <v>297.5</v>
      </c>
      <c r="J1407" s="43">
        <v>0.14700193423597679</v>
      </c>
      <c r="K1407" s="44">
        <v>0.18725478816404739</v>
      </c>
      <c r="L1407" s="26">
        <f t="shared" si="399"/>
        <v>5.1130280487159814</v>
      </c>
      <c r="M1407" s="26">
        <f t="shared" si="400"/>
        <v>0.14828494329364103</v>
      </c>
      <c r="N1407" s="96">
        <f t="shared" si="401"/>
        <v>6</v>
      </c>
      <c r="O1407" s="26">
        <f t="shared" si="402"/>
        <v>8.464032840694112E-2</v>
      </c>
      <c r="P1407" s="3">
        <f>IF(L1407&gt;'Power Curve'!$C$37,0,INDEX(Ci,$N1407,1)*POWER(1-O1407,3)+INDEX(Ci,$N1407,2)*3*O1407*POWER(1-O1407,2)+INDEX(Ci,$N1407,3)*3*POWER(O1407,2)*(1-O1407)+INDEX(Ci,$N1407,4)*POWER(O1407,3))</f>
        <v>224.44734633978388</v>
      </c>
      <c r="Q1407" s="3">
        <f>MAX(0,MIN(P1407-V1407+W1407,'Power Curve'!$C$39))</f>
        <v>226.26900357750824</v>
      </c>
      <c r="R1407" s="3">
        <f t="shared" si="403"/>
        <v>129.1200027465822</v>
      </c>
      <c r="S1407" s="3">
        <f t="shared" si="404"/>
        <v>97.149000830926042</v>
      </c>
      <c r="T1407" s="3">
        <f t="shared" si="405"/>
        <v>97.149000830926042</v>
      </c>
      <c r="V1407" s="37">
        <f t="array" ref="V1407">SUM(_xlfn.NORM.DIST($AD$3:$AD$1003,$L1407,$AA1407,FALSE)*WindSpeedStep*$AE$3:$AE$1003)/AG1407</f>
        <v>206.01738973654579</v>
      </c>
      <c r="W1407" s="37">
        <f t="array" ref="W1407">SUM(_xlfn.NORM.DIST($AD$3:$AD$1003,$L1407,$AB1407,FALSE)*WindSpeedStep*$AE$3:$AE$1003)/AH1407</f>
        <v>207.83904697427016</v>
      </c>
      <c r="Y1407" s="1">
        <f t="shared" si="406"/>
        <v>5</v>
      </c>
      <c r="Z1407" s="99">
        <f>IF(L1407&lt;'Power Curve'!$P$28,'Power Curve'!$Q$28,IF(L1407&gt;'Power Curve'!$P$29,'Power Curve'!$Q$29,INDEX(ReferenceTurbulence,Y1407)+(L1407-INDEX(ReferenceTurbulenceWindSpeed,Y1407))*(INDEX(ReferenceTurbulence,Y1407+1)-INDEX(ReferenceTurbulence,Y1407))/(INDEX(ReferenceTurbulenceWindSpeed,Y1407+1)-INDEX(ReferenceTurbulenceWindSpeed,Y1407))))</f>
        <v>0.11809526923551358</v>
      </c>
      <c r="AA1407" s="100">
        <f t="shared" si="412"/>
        <v>0.60382442402184644</v>
      </c>
      <c r="AB1407" s="29">
        <f t="shared" si="413"/>
        <v>0.75162501296405149</v>
      </c>
      <c r="AG1407" s="40">
        <f t="array" ref="AG1407">SUM(_xlfn.NORM.DIST($AD$3:$AD$1003,$F1407,$AA1407,FALSE)*WindSpeedStep)</f>
        <v>1.0000000000000033</v>
      </c>
      <c r="AH1407" s="40">
        <f t="array" ref="AH1407">SUM(_xlfn.NORM.DIST($AD$3:$AD$1003,$F1407,$AB1407,FALSE)*WindSpeedStep)</f>
        <v>0.99999999999817757</v>
      </c>
      <c r="AJ1407" s="47">
        <f t="shared" si="407"/>
        <v>5</v>
      </c>
      <c r="AK1407" s="83" t="b">
        <f>COUNTIF('Power Curve'!$D$2:$D$31,AJ1407)&gt;0</f>
        <v>1</v>
      </c>
      <c r="AL1407" s="83" t="b">
        <f t="shared" si="408"/>
        <v>0</v>
      </c>
      <c r="AM1407" s="83" t="b">
        <f t="shared" si="414"/>
        <v>1</v>
      </c>
      <c r="AN1407" s="47" t="str">
        <f t="shared" si="409"/>
        <v>Outer</v>
      </c>
      <c r="AO1407" s="48" t="str">
        <f t="shared" si="410"/>
        <v>0.1-0.2</v>
      </c>
      <c r="AP1407" s="49" t="str">
        <f t="shared" si="415"/>
        <v>19-20</v>
      </c>
      <c r="AQ1407" s="49" t="str">
        <f t="shared" si="416"/>
        <v>Feb</v>
      </c>
      <c r="AR1407" s="48" t="str">
        <f t="shared" si="417"/>
        <v>295-305</v>
      </c>
      <c r="AS1407" s="49" t="str">
        <f t="shared" si="411"/>
        <v>LWS-HTI</v>
      </c>
    </row>
    <row r="1408" spans="5:45" x14ac:dyDescent="0.3">
      <c r="E1408" s="15">
        <v>40967.833333333336</v>
      </c>
      <c r="F1408" s="21">
        <v>4.63</v>
      </c>
      <c r="G1408" s="21">
        <v>225.34999847412126</v>
      </c>
      <c r="H1408" s="42">
        <v>1.1849471613072953</v>
      </c>
      <c r="I1408" s="35">
        <v>292.89999999999998</v>
      </c>
      <c r="J1408" s="43">
        <v>0.21382289416846653</v>
      </c>
      <c r="K1408" s="44">
        <v>0.23826397667571642</v>
      </c>
      <c r="L1408" s="26">
        <f t="shared" si="399"/>
        <v>4.5789786973994184</v>
      </c>
      <c r="M1408" s="26">
        <f t="shared" si="400"/>
        <v>6.5745894497009669E-2</v>
      </c>
      <c r="N1408" s="96">
        <f t="shared" si="401"/>
        <v>5</v>
      </c>
      <c r="O1408" s="26">
        <f t="shared" si="402"/>
        <v>0.48642855124535095</v>
      </c>
      <c r="P1408" s="3">
        <f>IF(L1408&gt;'Power Curve'!$C$37,0,INDEX(Ci,$N1408,1)*POWER(1-O1408,3)+INDEX(Ci,$N1408,2)*3*O1408*POWER(1-O1408,2)+INDEX(Ci,$N1408,3)*3*POWER(O1408,2)*(1-O1408)+INDEX(Ci,$N1408,4)*POWER(O1408,3))</f>
        <v>134.67214732414988</v>
      </c>
      <c r="Q1408" s="3">
        <f>MAX(0,MIN(P1408-V1408+W1408,'Power Curve'!$C$39))</f>
        <v>159.34129933248551</v>
      </c>
      <c r="R1408" s="3">
        <f t="shared" si="403"/>
        <v>225.34999847412126</v>
      </c>
      <c r="S1408" s="3">
        <f t="shared" si="404"/>
        <v>-66.008699141635759</v>
      </c>
      <c r="T1408" s="3">
        <f t="shared" si="405"/>
        <v>66.008699141635759</v>
      </c>
      <c r="V1408" s="37">
        <f t="array" ref="V1408">SUM(_xlfn.NORM.DIST($AD$3:$AD$1003,$L1408,$AA1408,FALSE)*WindSpeedStep*$AE$3:$AE$1003)/AG1408</f>
        <v>110.5098156828785</v>
      </c>
      <c r="W1408" s="37">
        <f t="array" ref="W1408">SUM(_xlfn.NORM.DIST($AD$3:$AD$1003,$L1408,$AB1408,FALSE)*WindSpeedStep*$AE$3:$AE$1003)/AH1408</f>
        <v>135.17896769121413</v>
      </c>
      <c r="Y1408" s="1">
        <f t="shared" si="406"/>
        <v>4</v>
      </c>
      <c r="Z1408" s="99">
        <f>IF(L1408&lt;'Power Curve'!$P$28,'Power Curve'!$Q$28,IF(L1408&gt;'Power Curve'!$P$29,'Power Curve'!$Q$29,INDEX(ReferenceTurbulence,Y1408)+(L1408-INDEX(ReferenceTurbulenceWindSpeed,Y1408))*(INDEX(ReferenceTurbulence,Y1408+1)-INDEX(ReferenceTurbulence,Y1408))/(INDEX(ReferenceTurbulenceWindSpeed,Y1408+1)-INDEX(ReferenceTurbulenceWindSpeed,Y1408))))</f>
        <v>0.11744290282719178</v>
      </c>
      <c r="AA1408" s="100">
        <f t="shared" si="412"/>
        <v>0.53776855020646108</v>
      </c>
      <c r="AB1408" s="29">
        <f t="shared" si="413"/>
        <v>0.97909047741369859</v>
      </c>
      <c r="AG1408" s="40">
        <f t="array" ref="AG1408">SUM(_xlfn.NORM.DIST($AD$3:$AD$1003,$F1408,$AA1408,FALSE)*WindSpeedStep)</f>
        <v>1.0000000000000031</v>
      </c>
      <c r="AH1408" s="40">
        <f t="array" ref="AH1408">SUM(_xlfn.NORM.DIST($AD$3:$AD$1003,$F1408,$AB1408,FALSE)*WindSpeedStep)</f>
        <v>0.99999913229567516</v>
      </c>
      <c r="AJ1408" s="47">
        <f t="shared" si="407"/>
        <v>5</v>
      </c>
      <c r="AK1408" s="83" t="b">
        <f>COUNTIF('Power Curve'!$D$2:$D$31,AJ1408)&gt;0</f>
        <v>1</v>
      </c>
      <c r="AL1408" s="83" t="b">
        <f t="shared" si="408"/>
        <v>0</v>
      </c>
      <c r="AM1408" s="83" t="b">
        <f t="shared" si="414"/>
        <v>1</v>
      </c>
      <c r="AN1408" s="47" t="str">
        <f t="shared" si="409"/>
        <v>Outer</v>
      </c>
      <c r="AO1408" s="48" t="str">
        <f t="shared" si="410"/>
        <v>0.0-0.1</v>
      </c>
      <c r="AP1408" s="49" t="str">
        <f t="shared" si="415"/>
        <v>20-21</v>
      </c>
      <c r="AQ1408" s="49" t="str">
        <f t="shared" si="416"/>
        <v>Feb</v>
      </c>
      <c r="AR1408" s="48" t="str">
        <f t="shared" si="417"/>
        <v>285-295</v>
      </c>
      <c r="AS1408" s="49" t="str">
        <f t="shared" si="411"/>
        <v>LWS-HTI</v>
      </c>
    </row>
    <row r="1409" spans="5:45" x14ac:dyDescent="0.3">
      <c r="E1409" s="15">
        <v>40967.840277777781</v>
      </c>
      <c r="F1409" s="21">
        <v>5.35</v>
      </c>
      <c r="G1409" s="21">
        <v>190.43000411987322</v>
      </c>
      <c r="H1409" s="42">
        <v>1.1850495289346388</v>
      </c>
      <c r="I1409" s="35">
        <v>304.10000000000002</v>
      </c>
      <c r="J1409" s="43">
        <v>0.17757009345794392</v>
      </c>
      <c r="K1409" s="44">
        <v>0.21276677731271906</v>
      </c>
      <c r="L1409" s="26">
        <f t="shared" si="399"/>
        <v>5.2911968592748444</v>
      </c>
      <c r="M1409" s="26">
        <f t="shared" si="400"/>
        <v>0.17582150730687715</v>
      </c>
      <c r="N1409" s="96">
        <f t="shared" si="401"/>
        <v>6</v>
      </c>
      <c r="O1409" s="26">
        <f t="shared" si="402"/>
        <v>0.26222434488989765</v>
      </c>
      <c r="P1409" s="3">
        <f>IF(L1409&gt;'Power Curve'!$C$37,0,INDEX(Ci,$N1409,1)*POWER(1-O1409,3)+INDEX(Ci,$N1409,2)*3*O1409*POWER(1-O1409,2)+INDEX(Ci,$N1409,3)*3*POWER(O1409,2)*(1-O1409)+INDEX(Ci,$N1409,4)*POWER(O1409,3))</f>
        <v>250.89915635359483</v>
      </c>
      <c r="Q1409" s="3">
        <f>MAX(0,MIN(P1409-V1409+W1409,'Power Curve'!$C$39))</f>
        <v>257.24417949452953</v>
      </c>
      <c r="R1409" s="3">
        <f t="shared" si="403"/>
        <v>190.43000411987322</v>
      </c>
      <c r="S1409" s="3">
        <f t="shared" si="404"/>
        <v>66.814175374656315</v>
      </c>
      <c r="T1409" s="3">
        <f t="shared" si="405"/>
        <v>66.814175374656315</v>
      </c>
      <c r="V1409" s="37">
        <f t="array" ref="V1409">SUM(_xlfn.NORM.DIST($AD$3:$AD$1003,$L1409,$AA1409,FALSE)*WindSpeedStep*$AE$3:$AE$1003)/AG1409</f>
        <v>237.95794572217662</v>
      </c>
      <c r="W1409" s="37">
        <f t="array" ref="W1409">SUM(_xlfn.NORM.DIST($AD$3:$AD$1003,$L1409,$AB1409,FALSE)*WindSpeedStep*$AE$3:$AE$1003)/AH1409</f>
        <v>244.30296886311132</v>
      </c>
      <c r="Y1409" s="1">
        <f t="shared" si="406"/>
        <v>5</v>
      </c>
      <c r="Z1409" s="99">
        <f>IF(L1409&lt;'Power Curve'!$P$28,'Power Curve'!$Q$28,IF(L1409&gt;'Power Curve'!$P$29,'Power Curve'!$Q$29,INDEX(ReferenceTurbulence,Y1409)+(L1409-INDEX(ReferenceTurbulenceWindSpeed,Y1409))*(INDEX(ReferenceTurbulence,Y1409+1)-INDEX(ReferenceTurbulence,Y1409))/(INDEX(ReferenceTurbulenceWindSpeed,Y1409+1)-INDEX(ReferenceTurbulenceWindSpeed,Y1409))))</f>
        <v>0.11877635525779909</v>
      </c>
      <c r="AA1409" s="100">
        <f t="shared" si="412"/>
        <v>0.62846907789617967</v>
      </c>
      <c r="AB1409" s="29">
        <f t="shared" si="413"/>
        <v>0.93955832080581347</v>
      </c>
      <c r="AG1409" s="40">
        <f t="array" ref="AG1409">SUM(_xlfn.NORM.DIST($AD$3:$AD$1003,$F1409,$AA1409,FALSE)*WindSpeedStep)</f>
        <v>1.0000000000000038</v>
      </c>
      <c r="AH1409" s="40">
        <f t="array" ref="AH1409">SUM(_xlfn.NORM.DIST($AD$3:$AD$1003,$F1409,$AB1409,FALSE)*WindSpeedStep)</f>
        <v>0.99999999554016361</v>
      </c>
      <c r="AJ1409" s="47">
        <f t="shared" si="407"/>
        <v>5</v>
      </c>
      <c r="AK1409" s="83" t="b">
        <f>COUNTIF('Power Curve'!$D$2:$D$31,AJ1409)&gt;0</f>
        <v>1</v>
      </c>
      <c r="AL1409" s="83" t="b">
        <f t="shared" si="408"/>
        <v>0</v>
      </c>
      <c r="AM1409" s="83" t="b">
        <f t="shared" si="414"/>
        <v>1</v>
      </c>
      <c r="AN1409" s="47" t="str">
        <f t="shared" si="409"/>
        <v>Outer</v>
      </c>
      <c r="AO1409" s="48" t="str">
        <f t="shared" si="410"/>
        <v>0.1-0.2</v>
      </c>
      <c r="AP1409" s="49" t="str">
        <f t="shared" si="415"/>
        <v>20-21</v>
      </c>
      <c r="AQ1409" s="49" t="str">
        <f t="shared" si="416"/>
        <v>Feb</v>
      </c>
      <c r="AR1409" s="48" t="str">
        <f t="shared" si="417"/>
        <v>295-305</v>
      </c>
      <c r="AS1409" s="49" t="str">
        <f t="shared" si="411"/>
        <v>LWS-HTI</v>
      </c>
    </row>
    <row r="1410" spans="5:45" x14ac:dyDescent="0.3">
      <c r="E1410" s="15">
        <v>40967.847222222219</v>
      </c>
      <c r="F1410" s="21">
        <v>4.9400000000000004</v>
      </c>
      <c r="G1410" s="21">
        <v>95.589998245239698</v>
      </c>
      <c r="H1410" s="42">
        <v>1.185718479789561</v>
      </c>
      <c r="I1410" s="35">
        <v>304.2</v>
      </c>
      <c r="J1410" s="43">
        <v>0.19028340080971656</v>
      </c>
      <c r="K1410" s="44">
        <v>0.18988882597024304</v>
      </c>
      <c r="L1410" s="26">
        <f t="shared" si="399"/>
        <v>4.8866224085624932</v>
      </c>
      <c r="M1410" s="26">
        <f t="shared" si="400"/>
        <v>0.11329322177129011</v>
      </c>
      <c r="N1410" s="96">
        <f t="shared" si="401"/>
        <v>5</v>
      </c>
      <c r="O1410" s="26">
        <f t="shared" si="402"/>
        <v>0.83821293829699972</v>
      </c>
      <c r="P1410" s="3">
        <f>IF(L1410&gt;'Power Curve'!$C$37,0,INDEX(Ci,$N1410,1)*POWER(1-O1410,3)+INDEX(Ci,$N1410,2)*3*O1410*POWER(1-O1410,2)+INDEX(Ci,$N1410,3)*3*POWER(O1410,2)*(1-O1410)+INDEX(Ci,$N1410,4)*POWER(O1410,3))</f>
        <v>188.26263231782332</v>
      </c>
      <c r="Q1410" s="3">
        <f>MAX(0,MIN(P1410-V1410+W1410,'Power Curve'!$C$39))</f>
        <v>200.06439529905677</v>
      </c>
      <c r="R1410" s="3">
        <f t="shared" si="403"/>
        <v>95.589998245239698</v>
      </c>
      <c r="S1410" s="3">
        <f t="shared" si="404"/>
        <v>104.47439705381707</v>
      </c>
      <c r="T1410" s="3">
        <f t="shared" si="405"/>
        <v>104.47439705381707</v>
      </c>
      <c r="V1410" s="37">
        <f t="array" ref="V1410">SUM(_xlfn.NORM.DIST($AD$3:$AD$1003,$L1410,$AA1410,FALSE)*WindSpeedStep*$AE$3:$AE$1003)/AG1410</f>
        <v>165.27887839546278</v>
      </c>
      <c r="W1410" s="37">
        <f t="array" ref="W1410">SUM(_xlfn.NORM.DIST($AD$3:$AD$1003,$L1410,$AB1410,FALSE)*WindSpeedStep*$AE$3:$AE$1003)/AH1410</f>
        <v>177.08064137669624</v>
      </c>
      <c r="Y1410" s="1">
        <f t="shared" si="406"/>
        <v>4</v>
      </c>
      <c r="Z1410" s="99">
        <f>IF(L1410&lt;'Power Curve'!$P$28,'Power Curve'!$Q$28,IF(L1410&gt;'Power Curve'!$P$29,'Power Curve'!$Q$29,INDEX(ReferenceTurbulence,Y1410)+(L1410-INDEX(ReferenceTurbulenceWindSpeed,Y1410))*(INDEX(ReferenceTurbulence,Y1410+1)-INDEX(ReferenceTurbulence,Y1410))/(INDEX(ReferenceTurbulenceWindSpeed,Y1410+1)-INDEX(ReferenceTurbulenceWindSpeed,Y1410))))</f>
        <v>0.11766740134186768</v>
      </c>
      <c r="AA1410" s="100">
        <f t="shared" si="412"/>
        <v>0.57499616015448696</v>
      </c>
      <c r="AB1410" s="29">
        <f t="shared" si="413"/>
        <v>0.92984313037423938</v>
      </c>
      <c r="AG1410" s="40">
        <f t="array" ref="AG1410">SUM(_xlfn.NORM.DIST($AD$3:$AD$1003,$F1410,$AA1410,FALSE)*WindSpeedStep)</f>
        <v>1.0000000000000038</v>
      </c>
      <c r="AH1410" s="40">
        <f t="array" ref="AH1410">SUM(_xlfn.NORM.DIST($AD$3:$AD$1003,$F1410,$AB1410,FALSE)*WindSpeedStep)</f>
        <v>0.99999996042996109</v>
      </c>
      <c r="AJ1410" s="47">
        <f t="shared" si="407"/>
        <v>5</v>
      </c>
      <c r="AK1410" s="83" t="b">
        <f>COUNTIF('Power Curve'!$D$2:$D$31,AJ1410)&gt;0</f>
        <v>1</v>
      </c>
      <c r="AL1410" s="83" t="b">
        <f t="shared" si="408"/>
        <v>0</v>
      </c>
      <c r="AM1410" s="83" t="b">
        <f t="shared" si="414"/>
        <v>1</v>
      </c>
      <c r="AN1410" s="47" t="str">
        <f t="shared" si="409"/>
        <v>Outer</v>
      </c>
      <c r="AO1410" s="48" t="str">
        <f t="shared" si="410"/>
        <v>0.1-0.2</v>
      </c>
      <c r="AP1410" s="49" t="str">
        <f t="shared" si="415"/>
        <v>20-21</v>
      </c>
      <c r="AQ1410" s="49" t="str">
        <f t="shared" si="416"/>
        <v>Feb</v>
      </c>
      <c r="AR1410" s="48" t="str">
        <f t="shared" si="417"/>
        <v>295-305</v>
      </c>
      <c r="AS1410" s="49" t="str">
        <f t="shared" si="411"/>
        <v>LWS-HTI</v>
      </c>
    </row>
    <row r="1411" spans="5:45" x14ac:dyDescent="0.3">
      <c r="E1411" s="15">
        <v>40967.861111111109</v>
      </c>
      <c r="F1411" s="21">
        <v>3.98</v>
      </c>
      <c r="G1411" s="21">
        <v>73.629997253417997</v>
      </c>
      <c r="H1411" s="42">
        <v>1.1862569050128873</v>
      </c>
      <c r="I1411" s="35">
        <v>285.5</v>
      </c>
      <c r="J1411" s="43">
        <v>0.33165829145728642</v>
      </c>
      <c r="K1411" s="44">
        <v>0.31609275304667361</v>
      </c>
      <c r="L1411" s="26">
        <f t="shared" ref="L1411:L1474" si="418">F1411*(H1411/Ref_Density)^(1/3)</f>
        <v>3.9375912109300937</v>
      </c>
      <c r="M1411" s="26">
        <f t="shared" ref="M1411:M1474" si="419">(L1411-CutInWindSpeed)/(RatedWindSpeed-CutInWindSpeed)</f>
        <v>-3.3382609100516318E-2</v>
      </c>
      <c r="N1411" s="96">
        <f t="shared" ref="N1411:N1474" si="420">COUNTIF(xa,"&lt;"&amp;L1411)</f>
        <v>4</v>
      </c>
      <c r="O1411" s="26">
        <f t="shared" ref="O1411:O1474" si="421">(L1411-INDEX(xa,$N1411))/(INDEX(xb,$N1411)-INDEX(xa,$N1411))</f>
        <v>0.84611248104947656</v>
      </c>
      <c r="P1411" s="3">
        <f>IF(L1411&gt;'Power Curve'!$C$37,0,INDEX(Ci,$N1411,1)*POWER(1-O1411,3)+INDEX(Ci,$N1411,2)*3*O1411*POWER(1-O1411,2)+INDEX(Ci,$N1411,3)*3*POWER(O1411,2)*(1-O1411)+INDEX(Ci,$N1411,4)*POWER(O1411,3))</f>
        <v>59.46351481293528</v>
      </c>
      <c r="Q1411" s="3">
        <f>MAX(0,MIN(P1411-V1411+W1411,'Power Curve'!$C$39))</f>
        <v>125.69983790305449</v>
      </c>
      <c r="R1411" s="3">
        <f t="shared" ref="R1411:R1474" si="422">IF(AM1411,G1411,"")</f>
        <v>73.629997253417997</v>
      </c>
      <c r="S1411" s="3">
        <f t="shared" ref="S1411:S1474" si="423">IF(AM1411,Q1411-R1411,"")</f>
        <v>52.06984064963649</v>
      </c>
      <c r="T1411" s="3">
        <f t="shared" ref="T1411:T1474" si="424">IF(AM1411,ABS(S1411),"")</f>
        <v>52.06984064963649</v>
      </c>
      <c r="V1411" s="37">
        <f t="array" ref="V1411">SUM(_xlfn.NORM.DIST($AD$3:$AD$1003,$L1411,$AA1411,FALSE)*WindSpeedStep*$AE$3:$AE$1003)/AG1411</f>
        <v>22.538426666863867</v>
      </c>
      <c r="W1411" s="37">
        <f t="array" ref="W1411">SUM(_xlfn.NORM.DIST($AD$3:$AD$1003,$L1411,$AB1411,FALSE)*WindSpeedStep*$AE$3:$AE$1003)/AH1411</f>
        <v>88.77474975698307</v>
      </c>
      <c r="Y1411" s="1">
        <f t="shared" ref="Y1411:Y1474" si="425">COUNTIF(ReferenceTurbulenceWindSpeed,"&lt;"&amp;L1411)</f>
        <v>3</v>
      </c>
      <c r="Z1411" s="99">
        <f>IF(L1411&lt;'Power Curve'!$P$28,'Power Curve'!$Q$28,IF(L1411&gt;'Power Curve'!$P$29,'Power Curve'!$Q$29,INDEX(ReferenceTurbulence,Y1411)+(L1411-INDEX(ReferenceTurbulenceWindSpeed,Y1411))*(INDEX(ReferenceTurbulence,Y1411+1)-INDEX(ReferenceTurbulence,Y1411))/(INDEX(ReferenceTurbulenceWindSpeed,Y1411+1)-INDEX(ReferenceTurbulenceWindSpeed,Y1411))))</f>
        <v>0.11713247834199569</v>
      </c>
      <c r="AA1411" s="100">
        <f t="shared" si="412"/>
        <v>0.46121981723390182</v>
      </c>
      <c r="AB1411" s="29">
        <f t="shared" si="413"/>
        <v>1.3059347734743023</v>
      </c>
      <c r="AG1411" s="40">
        <f t="array" ref="AG1411">SUM(_xlfn.NORM.DIST($AD$3:$AD$1003,$F1411,$AA1411,FALSE)*WindSpeedStep)</f>
        <v>1.0000000000000016</v>
      </c>
      <c r="AH1411" s="40">
        <f t="array" ref="AH1411">SUM(_xlfn.NORM.DIST($AD$3:$AD$1003,$F1411,$AB1411,FALSE)*WindSpeedStep)</f>
        <v>0.99898792596314923</v>
      </c>
      <c r="AJ1411" s="47">
        <f t="shared" ref="AJ1411:AJ1474" si="426">MROUND(L1411-Centre_First_Bin,Bin_Width)+Centre_First_Bin</f>
        <v>4</v>
      </c>
      <c r="AK1411" s="83" t="b">
        <f>COUNTIF('Power Curve'!$D$2:$D$31,AJ1411)&gt;0</f>
        <v>1</v>
      </c>
      <c r="AL1411" s="83" t="b">
        <f t="shared" ref="AL1411:AL1474" si="427">(G1411&lt;0)</f>
        <v>0</v>
      </c>
      <c r="AM1411" s="83" t="b">
        <f t="shared" si="414"/>
        <v>1</v>
      </c>
      <c r="AN1411" s="47" t="str">
        <f t="shared" ref="AN1411:AN1474" si="428">IF(AM1411,IF(AND(J1411&gt;=LowerTurbLimit,J1411&lt;=UpperTurbLimit,K1411&gt;=LowerShearLimit,K1411&lt;=UpperShearLimit),"Inner","Outer"),"")</f>
        <v>Outer</v>
      </c>
      <c r="AO1411" s="48" t="str">
        <f t="shared" ref="AO1411:AO1474" si="429">IF(M1411&lt;0,"&lt;0",TEXT(MROUND(M1411+0.05,0.1)-0.1,"0.0")&amp;"-"&amp;TEXT(MROUND(M1411+0.05,0.1),"0.0"))</f>
        <v>&lt;0</v>
      </c>
      <c r="AP1411" s="49" t="str">
        <f t="shared" si="415"/>
        <v>20-21</v>
      </c>
      <c r="AQ1411" s="49" t="str">
        <f t="shared" si="416"/>
        <v>Feb</v>
      </c>
      <c r="AR1411" s="48" t="str">
        <f t="shared" si="417"/>
        <v>285-295</v>
      </c>
      <c r="AS1411" s="49" t="str">
        <f t="shared" ref="AS1411:AS1474" si="430">IF(AM1411,IF(M1411&lt;0.5,IF(J1411&lt;=LowerTurbLimit,"LWS-LTI",IF(J1411&gt;=UpperTurbLimit,"LWS-HTI","Inner-TI")),IF(J1411&lt;=LowerTurbLimit,"HWS-LTI",IF(J1411&gt;=UpperTurbLimit,"HWS-HTI","Inner-TI"))),"")</f>
        <v>LWS-HTI</v>
      </c>
    </row>
    <row r="1412" spans="5:45" x14ac:dyDescent="0.3">
      <c r="E1412" s="15">
        <v>40967.868055555555</v>
      </c>
      <c r="F1412" s="21">
        <v>4.45</v>
      </c>
      <c r="G1412" s="21">
        <v>199.51000213623018</v>
      </c>
      <c r="H1412" s="42">
        <v>1.1863441810409525</v>
      </c>
      <c r="I1412" s="35">
        <v>296.10000000000002</v>
      </c>
      <c r="J1412" s="43">
        <v>0.20674157303370785</v>
      </c>
      <c r="K1412" s="44">
        <v>0.23224210781646745</v>
      </c>
      <c r="L1412" s="26">
        <f t="shared" si="418"/>
        <v>4.4026911050594153</v>
      </c>
      <c r="M1412" s="26">
        <f t="shared" si="419"/>
        <v>3.8500078823755231E-2</v>
      </c>
      <c r="N1412" s="96">
        <f t="shared" si="420"/>
        <v>5</v>
      </c>
      <c r="O1412" s="26">
        <f t="shared" si="421"/>
        <v>0.28484724024866326</v>
      </c>
      <c r="P1412" s="3">
        <f>IF(L1412&gt;'Power Curve'!$C$37,0,INDEX(Ci,$N1412,1)*POWER(1-O1412,3)+INDEX(Ci,$N1412,2)*3*O1412*POWER(1-O1412,2)+INDEX(Ci,$N1412,3)*3*POWER(O1412,2)*(1-O1412)+INDEX(Ci,$N1412,4)*POWER(O1412,3))</f>
        <v>106.70394434042835</v>
      </c>
      <c r="Q1412" s="3">
        <f>MAX(0,MIN(P1412-V1412+W1412,'Power Curve'!$C$39))</f>
        <v>133.30809310880625</v>
      </c>
      <c r="R1412" s="3">
        <f t="shared" si="422"/>
        <v>199.51000213623018</v>
      </c>
      <c r="S1412" s="3">
        <f t="shared" si="423"/>
        <v>-66.201909027423937</v>
      </c>
      <c r="T1412" s="3">
        <f t="shared" si="424"/>
        <v>66.201909027423937</v>
      </c>
      <c r="V1412" s="37">
        <f t="array" ref="V1412">SUM(_xlfn.NORM.DIST($AD$3:$AD$1003,$L1412,$AA1412,FALSE)*WindSpeedStep*$AE$3:$AE$1003)/AG1412</f>
        <v>81.034038844980046</v>
      </c>
      <c r="W1412" s="37">
        <f t="array" ref="W1412">SUM(_xlfn.NORM.DIST($AD$3:$AD$1003,$L1412,$AB1412,FALSE)*WindSpeedStep*$AE$3:$AE$1003)/AH1412</f>
        <v>107.63818761335793</v>
      </c>
      <c r="Y1412" s="1">
        <f t="shared" si="425"/>
        <v>4</v>
      </c>
      <c r="Z1412" s="99">
        <f>IF(L1412&lt;'Power Curve'!$P$28,'Power Curve'!$Q$28,IF(L1412&gt;'Power Curve'!$P$29,'Power Curve'!$Q$29,INDEX(ReferenceTurbulence,Y1412)+(L1412-INDEX(ReferenceTurbulenceWindSpeed,Y1412))*(INDEX(ReferenceTurbulence,Y1412+1)-INDEX(ReferenceTurbulence,Y1412))/(INDEX(ReferenceTurbulenceWindSpeed,Y1412+1)-INDEX(ReferenceTurbulenceWindSpeed,Y1412))))</f>
        <v>0.11731425952586604</v>
      </c>
      <c r="AA1412" s="100">
        <f t="shared" ref="AA1412:AA1475" si="431">Z1412*L1412</f>
        <v>0.5164984469111622</v>
      </c>
      <c r="AB1412" s="29">
        <f t="shared" ref="AB1412:AB1475" si="432">L1412*J1412</f>
        <v>0.91021928464149704</v>
      </c>
      <c r="AG1412" s="40">
        <f t="array" ref="AG1412">SUM(_xlfn.NORM.DIST($AD$3:$AD$1003,$F1412,$AA1412,FALSE)*WindSpeedStep)</f>
        <v>1.0000000000000031</v>
      </c>
      <c r="AH1412" s="40">
        <f t="array" ref="AH1412">SUM(_xlfn.NORM.DIST($AD$3:$AD$1003,$F1412,$AB1412,FALSE)*WindSpeedStep)</f>
        <v>0.99999962190343605</v>
      </c>
      <c r="AJ1412" s="47">
        <f t="shared" si="426"/>
        <v>4</v>
      </c>
      <c r="AK1412" s="83" t="b">
        <f>COUNTIF('Power Curve'!$D$2:$D$31,AJ1412)&gt;0</f>
        <v>1</v>
      </c>
      <c r="AL1412" s="83" t="b">
        <f t="shared" si="427"/>
        <v>0</v>
      </c>
      <c r="AM1412" s="83" t="b">
        <f t="shared" ref="AM1412:AM1475" si="433">AND(AK1412,NOT(AL1412))</f>
        <v>1</v>
      </c>
      <c r="AN1412" s="47" t="str">
        <f t="shared" si="428"/>
        <v>Outer</v>
      </c>
      <c r="AO1412" s="48" t="str">
        <f t="shared" si="429"/>
        <v>0.0-0.1</v>
      </c>
      <c r="AP1412" s="49" t="str">
        <f t="shared" ref="AP1412:AP1475" si="434">IF(AM1412,HOUR(E1412)&amp;"-"&amp;HOUR(E1412)+1,"")</f>
        <v>20-21</v>
      </c>
      <c r="AQ1412" s="49" t="str">
        <f t="shared" ref="AQ1412:AQ1475" si="435">IF(AM1412,TEXT(E1412,"mmm"),"")</f>
        <v>Feb</v>
      </c>
      <c r="AR1412" s="48" t="str">
        <f t="shared" ref="AR1412:AR1475" si="436">IF(AM1412,IF(OR(I1412&lt;5,I1412&gt;=355),"355-5",MROUND(I1412,10)-5&amp;"-"&amp;MROUND(I1412,10)+5),"")</f>
        <v>295-305</v>
      </c>
      <c r="AS1412" s="49" t="str">
        <f t="shared" si="430"/>
        <v>LWS-HTI</v>
      </c>
    </row>
    <row r="1413" spans="5:45" x14ac:dyDescent="0.3">
      <c r="E1413" s="15">
        <v>40967.875</v>
      </c>
      <c r="F1413" s="21">
        <v>4.37</v>
      </c>
      <c r="G1413" s="21">
        <v>81.130001068115092</v>
      </c>
      <c r="H1413" s="42">
        <v>1.1863441810409525</v>
      </c>
      <c r="I1413" s="35">
        <v>286.7</v>
      </c>
      <c r="J1413" s="43">
        <v>0.16933638443935925</v>
      </c>
      <c r="K1413" s="44">
        <v>0.18182525683821082</v>
      </c>
      <c r="L1413" s="26">
        <f t="shared" si="418"/>
        <v>4.3235416020471114</v>
      </c>
      <c r="M1413" s="26">
        <f t="shared" si="419"/>
        <v>2.626726798847117E-2</v>
      </c>
      <c r="N1413" s="96">
        <f t="shared" si="420"/>
        <v>5</v>
      </c>
      <c r="O1413" s="26">
        <f t="shared" si="421"/>
        <v>0.19434137781006219</v>
      </c>
      <c r="P1413" s="3">
        <f>IF(L1413&gt;'Power Curve'!$C$37,0,INDEX(Ci,$N1413,1)*POWER(1-O1413,3)+INDEX(Ci,$N1413,2)*3*O1413*POWER(1-O1413,2)+INDEX(Ci,$N1413,3)*3*POWER(O1413,2)*(1-O1413)+INDEX(Ci,$N1413,4)*POWER(O1413,3))</f>
        <v>95.797303446881727</v>
      </c>
      <c r="Q1413" s="3">
        <f>MAX(0,MIN(P1413-V1413+W1413,'Power Curve'!$C$39))</f>
        <v>112.29575759293216</v>
      </c>
      <c r="R1413" s="3">
        <f t="shared" si="422"/>
        <v>81.130001068115092</v>
      </c>
      <c r="S1413" s="3">
        <f t="shared" si="423"/>
        <v>31.16575652481707</v>
      </c>
      <c r="T1413" s="3">
        <f t="shared" si="424"/>
        <v>31.16575652481707</v>
      </c>
      <c r="V1413" s="37">
        <f t="array" ref="V1413">SUM(_xlfn.NORM.DIST($AD$3:$AD$1003,$L1413,$AA1413,FALSE)*WindSpeedStep*$AE$3:$AE$1003)/AG1413</f>
        <v>68.740272127645397</v>
      </c>
      <c r="W1413" s="37">
        <f t="array" ref="W1413">SUM(_xlfn.NORM.DIST($AD$3:$AD$1003,$L1413,$AB1413,FALSE)*WindSpeedStep*$AE$3:$AE$1003)/AH1413</f>
        <v>85.238726273695832</v>
      </c>
      <c r="Y1413" s="1">
        <f t="shared" si="425"/>
        <v>4</v>
      </c>
      <c r="Z1413" s="99">
        <f>IF(L1413&lt;'Power Curve'!$P$28,'Power Curve'!$Q$28,IF(L1413&gt;'Power Curve'!$P$29,'Power Curve'!$Q$29,INDEX(ReferenceTurbulence,Y1413)+(L1413-INDEX(ReferenceTurbulenceWindSpeed,Y1413))*(INDEX(ReferenceTurbulence,Y1413+1)-INDEX(ReferenceTurbulence,Y1413))/(INDEX(ReferenceTurbulenceWindSpeed,Y1413+1)-INDEX(ReferenceTurbulenceWindSpeed,Y1413))))</f>
        <v>0.11725650132955376</v>
      </c>
      <c r="AA1413" s="100">
        <f t="shared" si="431"/>
        <v>0.50696336160881805</v>
      </c>
      <c r="AB1413" s="29">
        <f t="shared" si="432"/>
        <v>0.73213290286381283</v>
      </c>
      <c r="AG1413" s="40">
        <f t="array" ref="AG1413">SUM(_xlfn.NORM.DIST($AD$3:$AD$1003,$F1413,$AA1413,FALSE)*WindSpeedStep)</f>
        <v>1.0000000000000029</v>
      </c>
      <c r="AH1413" s="40">
        <f t="array" ref="AH1413">SUM(_xlfn.NORM.DIST($AD$3:$AD$1003,$F1413,$AB1413,FALSE)*WindSpeedStep)</f>
        <v>0.99999999923811944</v>
      </c>
      <c r="AJ1413" s="47">
        <f t="shared" si="426"/>
        <v>4</v>
      </c>
      <c r="AK1413" s="83" t="b">
        <f>COUNTIF('Power Curve'!$D$2:$D$31,AJ1413)&gt;0</f>
        <v>1</v>
      </c>
      <c r="AL1413" s="83" t="b">
        <f t="shared" si="427"/>
        <v>0</v>
      </c>
      <c r="AM1413" s="83" t="b">
        <f t="shared" si="433"/>
        <v>1</v>
      </c>
      <c r="AN1413" s="47" t="str">
        <f t="shared" si="428"/>
        <v>Outer</v>
      </c>
      <c r="AO1413" s="48" t="str">
        <f t="shared" si="429"/>
        <v>0.0-0.1</v>
      </c>
      <c r="AP1413" s="49" t="str">
        <f t="shared" si="434"/>
        <v>21-22</v>
      </c>
      <c r="AQ1413" s="49" t="str">
        <f t="shared" si="435"/>
        <v>Feb</v>
      </c>
      <c r="AR1413" s="48" t="str">
        <f t="shared" si="436"/>
        <v>285-295</v>
      </c>
      <c r="AS1413" s="49" t="str">
        <f t="shared" si="430"/>
        <v>LWS-HTI</v>
      </c>
    </row>
    <row r="1414" spans="5:45" x14ac:dyDescent="0.3">
      <c r="E1414" s="15">
        <v>40967.881944444445</v>
      </c>
      <c r="F1414" s="21">
        <v>5.13</v>
      </c>
      <c r="G1414" s="21">
        <v>235.38999176025374</v>
      </c>
      <c r="H1414" s="42">
        <v>1.185646331668337</v>
      </c>
      <c r="I1414" s="35">
        <v>290.5</v>
      </c>
      <c r="J1414" s="43">
        <v>0.19298245614035087</v>
      </c>
      <c r="K1414" s="44">
        <v>0.1878513269622257</v>
      </c>
      <c r="L1414" s="26">
        <f t="shared" si="418"/>
        <v>5.0744664970689151</v>
      </c>
      <c r="M1414" s="26">
        <f t="shared" si="419"/>
        <v>0.1423251311803512</v>
      </c>
      <c r="N1414" s="96">
        <f t="shared" si="420"/>
        <v>6</v>
      </c>
      <c r="O1414" s="26">
        <f t="shared" si="421"/>
        <v>4.6205345304000063E-2</v>
      </c>
      <c r="P1414" s="3">
        <f>IF(L1414&gt;'Power Curve'!$C$37,0,INDEX(Ci,$N1414,1)*POWER(1-O1414,3)+INDEX(Ci,$N1414,2)*3*O1414*POWER(1-O1414,2)+INDEX(Ci,$N1414,3)*3*POWER(O1414,2)*(1-O1414)+INDEX(Ci,$N1414,4)*POWER(O1414,3))</f>
        <v>218.58994830753753</v>
      </c>
      <c r="Q1414" s="3">
        <f>MAX(0,MIN(P1414-V1414+W1414,'Power Curve'!$C$39))</f>
        <v>228.9135164543726</v>
      </c>
      <c r="R1414" s="3">
        <f t="shared" si="422"/>
        <v>235.38999176025374</v>
      </c>
      <c r="S1414" s="3">
        <f t="shared" si="423"/>
        <v>-6.476475305881138</v>
      </c>
      <c r="T1414" s="3">
        <f t="shared" si="424"/>
        <v>6.476475305881138</v>
      </c>
      <c r="V1414" s="37">
        <f t="array" ref="V1414">SUM(_xlfn.NORM.DIST($AD$3:$AD$1003,$L1414,$AA1414,FALSE)*WindSpeedStep*$AE$3:$AE$1003)/AG1414</f>
        <v>199.09360523056898</v>
      </c>
      <c r="W1414" s="37">
        <f t="array" ref="W1414">SUM(_xlfn.NORM.DIST($AD$3:$AD$1003,$L1414,$AB1414,FALSE)*WindSpeedStep*$AE$3:$AE$1003)/AH1414</f>
        <v>209.41717337740405</v>
      </c>
      <c r="Y1414" s="1">
        <f t="shared" si="425"/>
        <v>5</v>
      </c>
      <c r="Z1414" s="99">
        <f>IF(L1414&lt;'Power Curve'!$P$28,'Power Curve'!$Q$28,IF(L1414&gt;'Power Curve'!$P$29,'Power Curve'!$Q$29,INDEX(ReferenceTurbulence,Y1414)+(L1414-INDEX(ReferenceTurbulenceWindSpeed,Y1414))*(INDEX(ReferenceTurbulence,Y1414+1)-INDEX(ReferenceTurbulence,Y1414))/(INDEX(ReferenceTurbulenceWindSpeed,Y1414+1)-INDEX(ReferenceTurbulenceWindSpeed,Y1414))))</f>
        <v>0.11794785996818967</v>
      </c>
      <c r="AA1414" s="100">
        <f t="shared" si="431"/>
        <v>0.59852246380955432</v>
      </c>
      <c r="AB1414" s="29">
        <f t="shared" si="432"/>
        <v>0.97928300820628178</v>
      </c>
      <c r="AG1414" s="40">
        <f t="array" ref="AG1414">SUM(_xlfn.NORM.DIST($AD$3:$AD$1003,$F1414,$AA1414,FALSE)*WindSpeedStep)</f>
        <v>1.0000000000000031</v>
      </c>
      <c r="AH1414" s="40">
        <f t="array" ref="AH1414">SUM(_xlfn.NORM.DIST($AD$3:$AD$1003,$F1414,$AB1414,FALSE)*WindSpeedStep)</f>
        <v>0.99999993946701637</v>
      </c>
      <c r="AJ1414" s="47">
        <f t="shared" si="426"/>
        <v>5</v>
      </c>
      <c r="AK1414" s="83" t="b">
        <f>COUNTIF('Power Curve'!$D$2:$D$31,AJ1414)&gt;0</f>
        <v>1</v>
      </c>
      <c r="AL1414" s="83" t="b">
        <f t="shared" si="427"/>
        <v>0</v>
      </c>
      <c r="AM1414" s="83" t="b">
        <f t="shared" si="433"/>
        <v>1</v>
      </c>
      <c r="AN1414" s="47" t="str">
        <f t="shared" si="428"/>
        <v>Outer</v>
      </c>
      <c r="AO1414" s="48" t="str">
        <f t="shared" si="429"/>
        <v>0.1-0.2</v>
      </c>
      <c r="AP1414" s="49" t="str">
        <f t="shared" si="434"/>
        <v>21-22</v>
      </c>
      <c r="AQ1414" s="49" t="str">
        <f t="shared" si="435"/>
        <v>Feb</v>
      </c>
      <c r="AR1414" s="48" t="str">
        <f t="shared" si="436"/>
        <v>285-295</v>
      </c>
      <c r="AS1414" s="49" t="str">
        <f t="shared" si="430"/>
        <v>LWS-HTI</v>
      </c>
    </row>
    <row r="1415" spans="5:45" x14ac:dyDescent="0.3">
      <c r="E1415" s="15">
        <v>40967.888888888891</v>
      </c>
      <c r="F1415" s="21">
        <v>5.94</v>
      </c>
      <c r="G1415" s="21">
        <v>334.4999923706053</v>
      </c>
      <c r="H1415" s="42">
        <v>1.1849928430720398</v>
      </c>
      <c r="I1415" s="35">
        <v>269</v>
      </c>
      <c r="J1415" s="43">
        <v>0.20538720538720537</v>
      </c>
      <c r="K1415" s="44">
        <v>0.15056422210724796</v>
      </c>
      <c r="L1415" s="26">
        <f t="shared" si="418"/>
        <v>5.8746183547784057</v>
      </c>
      <c r="M1415" s="26">
        <f t="shared" si="419"/>
        <v>0.26599118014265166</v>
      </c>
      <c r="N1415" s="96">
        <f t="shared" si="420"/>
        <v>6</v>
      </c>
      <c r="O1415" s="26">
        <f t="shared" si="421"/>
        <v>0.84373090683546537</v>
      </c>
      <c r="P1415" s="3">
        <f>IF(L1415&gt;'Power Curve'!$C$37,0,INDEX(Ci,$N1415,1)*POWER(1-O1415,3)+INDEX(Ci,$N1415,2)*3*O1415*POWER(1-O1415,2)+INDEX(Ci,$N1415,3)*3*POWER(O1415,2)*(1-O1415)+INDEX(Ci,$N1415,4)*POWER(O1415,3))</f>
        <v>340.86957578685588</v>
      </c>
      <c r="Q1415" s="3">
        <f>MAX(0,MIN(P1415-V1415+W1415,'Power Curve'!$C$39))</f>
        <v>359.12172394815934</v>
      </c>
      <c r="R1415" s="3">
        <f t="shared" si="422"/>
        <v>334.4999923706053</v>
      </c>
      <c r="S1415" s="3">
        <f t="shared" si="423"/>
        <v>24.621731577554044</v>
      </c>
      <c r="T1415" s="3">
        <f t="shared" si="424"/>
        <v>24.621731577554044</v>
      </c>
      <c r="V1415" s="37">
        <f t="array" ref="V1415">SUM(_xlfn.NORM.DIST($AD$3:$AD$1003,$L1415,$AA1415,FALSE)*WindSpeedStep*$AE$3:$AE$1003)/AG1415</f>
        <v>345.69310444131634</v>
      </c>
      <c r="W1415" s="37">
        <f t="array" ref="W1415">SUM(_xlfn.NORM.DIST($AD$3:$AD$1003,$L1415,$AB1415,FALSE)*WindSpeedStep*$AE$3:$AE$1003)/AH1415</f>
        <v>363.9452526026198</v>
      </c>
      <c r="Y1415" s="1">
        <f t="shared" si="425"/>
        <v>5</v>
      </c>
      <c r="Z1415" s="99">
        <f>IF(L1415&lt;'Power Curve'!$P$28,'Power Curve'!$Q$28,IF(L1415&gt;'Power Curve'!$P$29,'Power Curve'!$Q$29,INDEX(ReferenceTurbulence,Y1415)+(L1415-INDEX(ReferenceTurbulenceWindSpeed,Y1415))*(INDEX(ReferenceTurbulence,Y1415+1)-INDEX(ReferenceTurbulence,Y1415))/(INDEX(ReferenceTurbulenceWindSpeed,Y1415+1)-INDEX(ReferenceTurbulenceWindSpeed,Y1415))))</f>
        <v>0.12100660096939123</v>
      </c>
      <c r="AA1415" s="100">
        <f t="shared" si="431"/>
        <v>0.71086759910413211</v>
      </c>
      <c r="AB1415" s="29">
        <f t="shared" si="432"/>
        <v>1.2065714466043189</v>
      </c>
      <c r="AG1415" s="40">
        <f t="array" ref="AG1415">SUM(_xlfn.NORM.DIST($AD$3:$AD$1003,$F1415,$AA1415,FALSE)*WindSpeedStep)</f>
        <v>1.0000000000000033</v>
      </c>
      <c r="AH1415" s="40">
        <f t="array" ref="AH1415">SUM(_xlfn.NORM.DIST($AD$3:$AD$1003,$F1415,$AB1415,FALSE)*WindSpeedStep)</f>
        <v>0.99999965808385505</v>
      </c>
      <c r="AJ1415" s="47">
        <f t="shared" si="426"/>
        <v>6</v>
      </c>
      <c r="AK1415" s="83" t="b">
        <f>COUNTIF('Power Curve'!$D$2:$D$31,AJ1415)&gt;0</f>
        <v>1</v>
      </c>
      <c r="AL1415" s="83" t="b">
        <f t="shared" si="427"/>
        <v>0</v>
      </c>
      <c r="AM1415" s="83" t="b">
        <f t="shared" si="433"/>
        <v>1</v>
      </c>
      <c r="AN1415" s="47" t="str">
        <f t="shared" si="428"/>
        <v>Outer</v>
      </c>
      <c r="AO1415" s="48" t="str">
        <f t="shared" si="429"/>
        <v>0.2-0.3</v>
      </c>
      <c r="AP1415" s="49" t="str">
        <f t="shared" si="434"/>
        <v>21-22</v>
      </c>
      <c r="AQ1415" s="49" t="str">
        <f t="shared" si="435"/>
        <v>Feb</v>
      </c>
      <c r="AR1415" s="48" t="str">
        <f t="shared" si="436"/>
        <v>265-275</v>
      </c>
      <c r="AS1415" s="49" t="str">
        <f t="shared" si="430"/>
        <v>LWS-HTI</v>
      </c>
    </row>
    <row r="1416" spans="5:45" x14ac:dyDescent="0.3">
      <c r="E1416" s="15">
        <v>40967.895833333336</v>
      </c>
      <c r="F1416" s="21">
        <v>6.38</v>
      </c>
      <c r="G1416" s="21">
        <v>535.20999145507813</v>
      </c>
      <c r="H1416" s="42">
        <v>1.1845140756082826</v>
      </c>
      <c r="I1416" s="35">
        <v>272.8</v>
      </c>
      <c r="J1416" s="43">
        <v>0.22100313479623823</v>
      </c>
      <c r="K1416" s="44">
        <v>0.24298680290440386</v>
      </c>
      <c r="L1416" s="26">
        <f t="shared" si="418"/>
        <v>6.3089253851977336</v>
      </c>
      <c r="M1416" s="26">
        <f t="shared" si="419"/>
        <v>0.33311473171729283</v>
      </c>
      <c r="N1416" s="96">
        <f t="shared" si="420"/>
        <v>7</v>
      </c>
      <c r="O1416" s="26">
        <f t="shared" si="421"/>
        <v>0.28211530443671939</v>
      </c>
      <c r="P1416" s="3">
        <f>IF(L1416&gt;'Power Curve'!$C$37,0,INDEX(Ci,$N1416,1)*POWER(1-O1416,3)+INDEX(Ci,$N1416,2)*3*O1416*POWER(1-O1416,2)+INDEX(Ci,$N1416,3)*3*POWER(O1416,2)*(1-O1416)+INDEX(Ci,$N1416,4)*POWER(O1416,3))</f>
        <v>426.41081892537716</v>
      </c>
      <c r="Q1416" s="3">
        <f>MAX(0,MIN(P1416-V1416+W1416,'Power Curve'!$C$39))</f>
        <v>457.33557028756974</v>
      </c>
      <c r="R1416" s="3">
        <f t="shared" si="422"/>
        <v>535.20999145507813</v>
      </c>
      <c r="S1416" s="3">
        <f t="shared" si="423"/>
        <v>-77.874421167508387</v>
      </c>
      <c r="T1416" s="3">
        <f t="shared" si="424"/>
        <v>77.874421167508387</v>
      </c>
      <c r="V1416" s="37">
        <f t="array" ref="V1416">SUM(_xlfn.NORM.DIST($AD$3:$AD$1003,$L1416,$AA1416,FALSE)*WindSpeedStep*$AE$3:$AE$1003)/AG1416</f>
        <v>433.87300192827524</v>
      </c>
      <c r="W1416" s="37">
        <f t="array" ref="W1416">SUM(_xlfn.NORM.DIST($AD$3:$AD$1003,$L1416,$AB1416,FALSE)*WindSpeedStep*$AE$3:$AE$1003)/AH1416</f>
        <v>464.79775329046782</v>
      </c>
      <c r="Y1416" s="1">
        <f t="shared" si="425"/>
        <v>6</v>
      </c>
      <c r="Z1416" s="99">
        <f>IF(L1416&lt;'Power Curve'!$P$28,'Power Curve'!$Q$28,IF(L1416&gt;'Power Curve'!$P$29,'Power Curve'!$Q$29,INDEX(ReferenceTurbulence,Y1416)+(L1416-INDEX(ReferenceTurbulenceWindSpeed,Y1416))*(INDEX(ReferenceTurbulence,Y1416+1)-INDEX(ReferenceTurbulence,Y1416))/(INDEX(ReferenceTurbulenceWindSpeed,Y1416+1)-INDEX(ReferenceTurbulenceWindSpeed,Y1416))))</f>
        <v>0.12106040896597779</v>
      </c>
      <c r="AA1416" s="100">
        <f t="shared" si="431"/>
        <v>0.76376108726787661</v>
      </c>
      <c r="AB1416" s="29">
        <f t="shared" si="432"/>
        <v>1.394292287324264</v>
      </c>
      <c r="AG1416" s="40">
        <f t="array" ref="AG1416">SUM(_xlfn.NORM.DIST($AD$3:$AD$1003,$F1416,$AA1416,FALSE)*WindSpeedStep)</f>
        <v>1.0000000000000038</v>
      </c>
      <c r="AH1416" s="40">
        <f t="array" ref="AH1416">SUM(_xlfn.NORM.DIST($AD$3:$AD$1003,$F1416,$AB1416,FALSE)*WindSpeedStep)</f>
        <v>0.99999801212973105</v>
      </c>
      <c r="AJ1416" s="47">
        <f t="shared" si="426"/>
        <v>6</v>
      </c>
      <c r="AK1416" s="83" t="b">
        <f>COUNTIF('Power Curve'!$D$2:$D$31,AJ1416)&gt;0</f>
        <v>1</v>
      </c>
      <c r="AL1416" s="83" t="b">
        <f t="shared" si="427"/>
        <v>0</v>
      </c>
      <c r="AM1416" s="83" t="b">
        <f t="shared" si="433"/>
        <v>1</v>
      </c>
      <c r="AN1416" s="47" t="str">
        <f t="shared" si="428"/>
        <v>Outer</v>
      </c>
      <c r="AO1416" s="48" t="str">
        <f t="shared" si="429"/>
        <v>0.3-0.4</v>
      </c>
      <c r="AP1416" s="49" t="str">
        <f t="shared" si="434"/>
        <v>21-22</v>
      </c>
      <c r="AQ1416" s="49" t="str">
        <f t="shared" si="435"/>
        <v>Feb</v>
      </c>
      <c r="AR1416" s="48" t="str">
        <f t="shared" si="436"/>
        <v>265-275</v>
      </c>
      <c r="AS1416" s="49" t="str">
        <f t="shared" si="430"/>
        <v>LWS-HTI</v>
      </c>
    </row>
    <row r="1417" spans="5:45" x14ac:dyDescent="0.3">
      <c r="E1417" s="15">
        <v>40967.902777777781</v>
      </c>
      <c r="F1417" s="21">
        <v>7.82</v>
      </c>
      <c r="G1417" s="21">
        <v>752.75999832153343</v>
      </c>
      <c r="H1417" s="42">
        <v>1.1844424184687323</v>
      </c>
      <c r="I1417" s="35">
        <v>281.39999999999998</v>
      </c>
      <c r="J1417" s="43">
        <v>0.10358056265984655</v>
      </c>
      <c r="K1417" s="44">
        <v>0.15070205760339861</v>
      </c>
      <c r="L1417" s="26">
        <f t="shared" si="418"/>
        <v>7.7327275292155866</v>
      </c>
      <c r="M1417" s="26">
        <f t="shared" si="419"/>
        <v>0.55316794281496384</v>
      </c>
      <c r="N1417" s="96">
        <f t="shared" si="420"/>
        <v>8</v>
      </c>
      <c r="O1417" s="26">
        <f t="shared" si="421"/>
        <v>0.72225330324197823</v>
      </c>
      <c r="P1417" s="3">
        <f>IF(L1417&gt;'Power Curve'!$C$37,0,INDEX(Ci,$N1417,1)*POWER(1-O1417,3)+INDEX(Ci,$N1417,2)*3*O1417*POWER(1-O1417,2)+INDEX(Ci,$N1417,3)*3*POWER(O1417,2)*(1-O1417)+INDEX(Ci,$N1417,4)*POWER(O1417,3))</f>
        <v>799.05168329307094</v>
      </c>
      <c r="Q1417" s="3">
        <f>MAX(0,MIN(P1417-V1417+W1417,'Power Curve'!$C$39))</f>
        <v>792.88923649730998</v>
      </c>
      <c r="R1417" s="3">
        <f t="shared" si="422"/>
        <v>752.75999832153343</v>
      </c>
      <c r="S1417" s="3">
        <f t="shared" si="423"/>
        <v>40.12923817577655</v>
      </c>
      <c r="T1417" s="3">
        <f t="shared" si="424"/>
        <v>40.12923817577655</v>
      </c>
      <c r="V1417" s="37">
        <f t="array" ref="V1417">SUM(_xlfn.NORM.DIST($AD$3:$AD$1003,$L1417,$AA1417,FALSE)*WindSpeedStep*$AE$3:$AE$1003)/AG1417</f>
        <v>793.20349508149354</v>
      </c>
      <c r="W1417" s="37">
        <f t="array" ref="W1417">SUM(_xlfn.NORM.DIST($AD$3:$AD$1003,$L1417,$AB1417,FALSE)*WindSpeedStep*$AE$3:$AE$1003)/AH1417</f>
        <v>787.04104828573259</v>
      </c>
      <c r="Y1417" s="1">
        <f t="shared" si="425"/>
        <v>7</v>
      </c>
      <c r="Z1417" s="99">
        <f>IF(L1417&lt;'Power Curve'!$P$28,'Power Curve'!$Q$28,IF(L1417&gt;'Power Curve'!$P$29,'Power Curve'!$Q$29,INDEX(ReferenceTurbulence,Y1417)+(L1417-INDEX(ReferenceTurbulenceWindSpeed,Y1417))*(INDEX(ReferenceTurbulence,Y1417+1)-INDEX(ReferenceTurbulence,Y1417))/(INDEX(ReferenceTurbulenceWindSpeed,Y1417+1)-INDEX(ReferenceTurbulenceWindSpeed,Y1417))))</f>
        <v>0.11947291640785555</v>
      </c>
      <c r="AA1417" s="100">
        <f t="shared" si="431"/>
        <v>0.92385150970269714</v>
      </c>
      <c r="AB1417" s="29">
        <f t="shared" si="432"/>
        <v>0.80096026837143552</v>
      </c>
      <c r="AG1417" s="40">
        <f t="array" ref="AG1417">SUM(_xlfn.NORM.DIST($AD$3:$AD$1003,$F1417,$AA1417,FALSE)*WindSpeedStep)</f>
        <v>1.0000000000000033</v>
      </c>
      <c r="AH1417" s="40">
        <f t="array" ref="AH1417">SUM(_xlfn.NORM.DIST($AD$3:$AD$1003,$F1417,$AB1417,FALSE)*WindSpeedStep)</f>
        <v>1.0000000000000036</v>
      </c>
      <c r="AJ1417" s="47">
        <f t="shared" si="426"/>
        <v>8</v>
      </c>
      <c r="AK1417" s="83" t="b">
        <f>COUNTIF('Power Curve'!$D$2:$D$31,AJ1417)&gt;0</f>
        <v>1</v>
      </c>
      <c r="AL1417" s="83" t="b">
        <f t="shared" si="427"/>
        <v>0</v>
      </c>
      <c r="AM1417" s="83" t="b">
        <f t="shared" si="433"/>
        <v>1</v>
      </c>
      <c r="AN1417" s="47" t="str">
        <f t="shared" si="428"/>
        <v>Inner</v>
      </c>
      <c r="AO1417" s="48" t="str">
        <f t="shared" si="429"/>
        <v>0.5-0.6</v>
      </c>
      <c r="AP1417" s="49" t="str">
        <f t="shared" si="434"/>
        <v>21-22</v>
      </c>
      <c r="AQ1417" s="49" t="str">
        <f t="shared" si="435"/>
        <v>Feb</v>
      </c>
      <c r="AR1417" s="48" t="str">
        <f t="shared" si="436"/>
        <v>275-285</v>
      </c>
      <c r="AS1417" s="49" t="str">
        <f t="shared" si="430"/>
        <v>Inner-TI</v>
      </c>
    </row>
    <row r="1418" spans="5:45" x14ac:dyDescent="0.3">
      <c r="E1418" s="15">
        <v>40967.909722222219</v>
      </c>
      <c r="F1418" s="21">
        <v>8.3000000000000007</v>
      </c>
      <c r="G1418" s="21">
        <v>927.14001464843773</v>
      </c>
      <c r="H1418" s="42">
        <v>1.1840791682606229</v>
      </c>
      <c r="I1418" s="35">
        <v>273</v>
      </c>
      <c r="J1418" s="43">
        <v>8.4337349397590355E-2</v>
      </c>
      <c r="K1418" s="44">
        <v>0.16673086176672094</v>
      </c>
      <c r="L1418" s="26">
        <f t="shared" si="418"/>
        <v>8.2065315407936961</v>
      </c>
      <c r="M1418" s="26">
        <f t="shared" si="419"/>
        <v>0.62639588014936209</v>
      </c>
      <c r="N1418" s="96">
        <f t="shared" si="420"/>
        <v>9</v>
      </c>
      <c r="O1418" s="26">
        <f t="shared" si="421"/>
        <v>0.19775649097947257</v>
      </c>
      <c r="P1418" s="3">
        <f>IF(L1418&gt;'Power Curve'!$C$37,0,INDEX(Ci,$N1418,1)*POWER(1-O1418,3)+INDEX(Ci,$N1418,2)*3*O1418*POWER(1-O1418,2)+INDEX(Ci,$N1418,3)*3*POWER(O1418,2)*(1-O1418)+INDEX(Ci,$N1418,4)*POWER(O1418,3))</f>
        <v>940.81098127721737</v>
      </c>
      <c r="Q1418" s="3">
        <f>MAX(0,MIN(P1418-V1418+W1418,'Power Curve'!$C$39))</f>
        <v>925.9473516384295</v>
      </c>
      <c r="R1418" s="3">
        <f t="shared" si="422"/>
        <v>927.14001464843773</v>
      </c>
      <c r="S1418" s="3">
        <f t="shared" si="423"/>
        <v>-1.192663010008232</v>
      </c>
      <c r="T1418" s="3">
        <f t="shared" si="424"/>
        <v>1.192663010008232</v>
      </c>
      <c r="V1418" s="37">
        <f t="array" ref="V1418">SUM(_xlfn.NORM.DIST($AD$3:$AD$1003,$L1418,$AA1418,FALSE)*WindSpeedStep*$AE$3:$AE$1003)/AG1418</f>
        <v>938.99194534443018</v>
      </c>
      <c r="W1418" s="37">
        <f t="array" ref="W1418">SUM(_xlfn.NORM.DIST($AD$3:$AD$1003,$L1418,$AB1418,FALSE)*WindSpeedStep*$AE$3:$AE$1003)/AH1418</f>
        <v>924.12831570564231</v>
      </c>
      <c r="Y1418" s="1">
        <f t="shared" si="425"/>
        <v>8</v>
      </c>
      <c r="Z1418" s="99">
        <f>IF(L1418&lt;'Power Curve'!$P$28,'Power Curve'!$Q$28,IF(L1418&gt;'Power Curve'!$P$29,'Power Curve'!$Q$29,INDEX(ReferenceTurbulence,Y1418)+(L1418-INDEX(ReferenceTurbulenceWindSpeed,Y1418))*(INDEX(ReferenceTurbulence,Y1418+1)-INDEX(ReferenceTurbulence,Y1418))/(INDEX(ReferenceTurbulenceWindSpeed,Y1418+1)-INDEX(ReferenceTurbulenceWindSpeed,Y1418))))</f>
        <v>0.11962356006988202</v>
      </c>
      <c r="AA1418" s="100">
        <f t="shared" si="431"/>
        <v>0.98169451873551616</v>
      </c>
      <c r="AB1418" s="29">
        <f t="shared" si="432"/>
        <v>0.69211711789826347</v>
      </c>
      <c r="AG1418" s="40">
        <f t="array" ref="AG1418">SUM(_xlfn.NORM.DIST($AD$3:$AD$1003,$F1418,$AA1418,FALSE)*WindSpeedStep)</f>
        <v>1.0000000000000036</v>
      </c>
      <c r="AH1418" s="40">
        <f t="array" ref="AH1418">SUM(_xlfn.NORM.DIST($AD$3:$AD$1003,$F1418,$AB1418,FALSE)*WindSpeedStep)</f>
        <v>1.0000000000000033</v>
      </c>
      <c r="AJ1418" s="47">
        <f t="shared" si="426"/>
        <v>8</v>
      </c>
      <c r="AK1418" s="83" t="b">
        <f>COUNTIF('Power Curve'!$D$2:$D$31,AJ1418)&gt;0</f>
        <v>1</v>
      </c>
      <c r="AL1418" s="83" t="b">
        <f t="shared" si="427"/>
        <v>0</v>
      </c>
      <c r="AM1418" s="83" t="b">
        <f t="shared" si="433"/>
        <v>1</v>
      </c>
      <c r="AN1418" s="47" t="str">
        <f t="shared" si="428"/>
        <v>Outer</v>
      </c>
      <c r="AO1418" s="48" t="str">
        <f t="shared" si="429"/>
        <v>0.6-0.7</v>
      </c>
      <c r="AP1418" s="49" t="str">
        <f t="shared" si="434"/>
        <v>21-22</v>
      </c>
      <c r="AQ1418" s="49" t="str">
        <f t="shared" si="435"/>
        <v>Feb</v>
      </c>
      <c r="AR1418" s="48" t="str">
        <f t="shared" si="436"/>
        <v>265-275</v>
      </c>
      <c r="AS1418" s="49" t="str">
        <f t="shared" si="430"/>
        <v>HWS-LTI</v>
      </c>
    </row>
    <row r="1419" spans="5:45" x14ac:dyDescent="0.3">
      <c r="E1419" s="15">
        <v>40967.916666666664</v>
      </c>
      <c r="F1419" s="21">
        <v>9.0299999999999994</v>
      </c>
      <c r="G1419" s="21">
        <v>1269.2000427246089</v>
      </c>
      <c r="H1419" s="42">
        <v>1.1838618341960494</v>
      </c>
      <c r="I1419" s="35">
        <v>280.3</v>
      </c>
      <c r="J1419" s="43">
        <v>7.5304540420819507E-2</v>
      </c>
      <c r="K1419" s="44">
        <v>0.18415244543570441</v>
      </c>
      <c r="L1419" s="26">
        <f t="shared" si="418"/>
        <v>8.9277645328621755</v>
      </c>
      <c r="M1419" s="26">
        <f t="shared" si="419"/>
        <v>0.73786476402558965</v>
      </c>
      <c r="N1419" s="96">
        <f t="shared" si="420"/>
        <v>9</v>
      </c>
      <c r="O1419" s="26">
        <f t="shared" si="421"/>
        <v>0.91866375000516132</v>
      </c>
      <c r="P1419" s="3">
        <f>IF(L1419&gt;'Power Curve'!$C$37,0,INDEX(Ci,$N1419,1)*POWER(1-O1419,3)+INDEX(Ci,$N1419,2)*3*O1419*POWER(1-O1419,2)+INDEX(Ci,$N1419,3)*3*POWER(O1419,2)*(1-O1419)+INDEX(Ci,$N1419,4)*POWER(O1419,3))</f>
        <v>1171.5753263788511</v>
      </c>
      <c r="Q1419" s="3">
        <f>MAX(0,MIN(P1419-V1419+W1419,'Power Curve'!$C$39))</f>
        <v>1157.5477671770695</v>
      </c>
      <c r="R1419" s="3">
        <f t="shared" si="422"/>
        <v>1269.2000427246089</v>
      </c>
      <c r="S1419" s="3">
        <f t="shared" si="423"/>
        <v>-111.65227554753938</v>
      </c>
      <c r="T1419" s="3">
        <f t="shared" si="424"/>
        <v>111.65227554753938</v>
      </c>
      <c r="V1419" s="37">
        <f t="array" ref="V1419">SUM(_xlfn.NORM.DIST($AD$3:$AD$1003,$L1419,$AA1419,FALSE)*WindSpeedStep*$AE$3:$AE$1003)/AG1419</f>
        <v>1181.4052670220199</v>
      </c>
      <c r="W1419" s="37">
        <f t="array" ref="W1419">SUM(_xlfn.NORM.DIST($AD$3:$AD$1003,$L1419,$AB1419,FALSE)*WindSpeedStep*$AE$3:$AE$1003)/AH1419</f>
        <v>1167.3777078202384</v>
      </c>
      <c r="Y1419" s="1">
        <f t="shared" si="425"/>
        <v>8</v>
      </c>
      <c r="Z1419" s="99">
        <f>IF(L1419&lt;'Power Curve'!$P$28,'Power Curve'!$Q$28,IF(L1419&gt;'Power Curve'!$P$29,'Power Curve'!$Q$29,INDEX(ReferenceTurbulence,Y1419)+(L1419-INDEX(ReferenceTurbulenceWindSpeed,Y1419))*(INDEX(ReferenceTurbulence,Y1419+1)-INDEX(ReferenceTurbulence,Y1419))/(INDEX(ReferenceTurbulenceWindSpeed,Y1419+1)-INDEX(ReferenceTurbulenceWindSpeed,Y1419))))</f>
        <v>0.12045213036325447</v>
      </c>
      <c r="AA1419" s="100">
        <f t="shared" si="431"/>
        <v>1.0753682573647545</v>
      </c>
      <c r="AB1419" s="29">
        <f t="shared" si="432"/>
        <v>0.67230120513247849</v>
      </c>
      <c r="AG1419" s="40">
        <f t="array" ref="AG1419">SUM(_xlfn.NORM.DIST($AD$3:$AD$1003,$F1419,$AA1419,FALSE)*WindSpeedStep)</f>
        <v>1.0000000000000033</v>
      </c>
      <c r="AH1419" s="40">
        <f t="array" ref="AH1419">SUM(_xlfn.NORM.DIST($AD$3:$AD$1003,$F1419,$AB1419,FALSE)*WindSpeedStep)</f>
        <v>1.0000000000000033</v>
      </c>
      <c r="AJ1419" s="47">
        <f t="shared" si="426"/>
        <v>9</v>
      </c>
      <c r="AK1419" s="83" t="b">
        <f>COUNTIF('Power Curve'!$D$2:$D$31,AJ1419)&gt;0</f>
        <v>1</v>
      </c>
      <c r="AL1419" s="83" t="b">
        <f t="shared" si="427"/>
        <v>0</v>
      </c>
      <c r="AM1419" s="83" t="b">
        <f t="shared" si="433"/>
        <v>1</v>
      </c>
      <c r="AN1419" s="47" t="str">
        <f t="shared" si="428"/>
        <v>Outer</v>
      </c>
      <c r="AO1419" s="48" t="str">
        <f t="shared" si="429"/>
        <v>0.7-0.8</v>
      </c>
      <c r="AP1419" s="49" t="str">
        <f t="shared" si="434"/>
        <v>22-23</v>
      </c>
      <c r="AQ1419" s="49" t="str">
        <f t="shared" si="435"/>
        <v>Feb</v>
      </c>
      <c r="AR1419" s="48" t="str">
        <f t="shared" si="436"/>
        <v>275-285</v>
      </c>
      <c r="AS1419" s="49" t="str">
        <f t="shared" si="430"/>
        <v>HWS-LTI</v>
      </c>
    </row>
    <row r="1420" spans="5:45" x14ac:dyDescent="0.3">
      <c r="E1420" s="15">
        <v>40967.923611111109</v>
      </c>
      <c r="F1420" s="21">
        <v>8.65</v>
      </c>
      <c r="G1420" s="21">
        <v>1040.0299987792969</v>
      </c>
      <c r="H1420" s="42">
        <v>1.1837749230111358</v>
      </c>
      <c r="I1420" s="35">
        <v>282.10000000000002</v>
      </c>
      <c r="J1420" s="43">
        <v>7.7456647398843934E-2</v>
      </c>
      <c r="K1420" s="44">
        <v>0.16088248246881115</v>
      </c>
      <c r="L1420" s="26">
        <f t="shared" si="418"/>
        <v>8.5518575170248372</v>
      </c>
      <c r="M1420" s="26">
        <f t="shared" si="419"/>
        <v>0.6797671229616975</v>
      </c>
      <c r="N1420" s="96">
        <f t="shared" si="420"/>
        <v>9</v>
      </c>
      <c r="O1420" s="26">
        <f t="shared" si="421"/>
        <v>0.54292650640151396</v>
      </c>
      <c r="P1420" s="3">
        <f>IF(L1420&gt;'Power Curve'!$C$37,0,INDEX(Ci,$N1420,1)*POWER(1-O1420,3)+INDEX(Ci,$N1420,2)*3*O1420*POWER(1-O1420,2)+INDEX(Ci,$N1420,3)*3*POWER(O1420,2)*(1-O1420)+INDEX(Ci,$N1420,4)*POWER(O1420,3))</f>
        <v>1049.5009740656985</v>
      </c>
      <c r="Q1420" s="3">
        <f>MAX(0,MIN(P1420-V1420+W1420,'Power Curve'!$C$39))</f>
        <v>1031.5675341708177</v>
      </c>
      <c r="R1420" s="3">
        <f t="shared" si="422"/>
        <v>1040.0299987792969</v>
      </c>
      <c r="S1420" s="3">
        <f t="shared" si="423"/>
        <v>-8.4624646084791948</v>
      </c>
      <c r="T1420" s="3">
        <f t="shared" si="424"/>
        <v>8.4624646084791948</v>
      </c>
      <c r="V1420" s="37">
        <f t="array" ref="V1420">SUM(_xlfn.NORM.DIST($AD$3:$AD$1003,$L1420,$AA1420,FALSE)*WindSpeedStep*$AE$3:$AE$1003)/AG1420</f>
        <v>1052.926367990819</v>
      </c>
      <c r="W1420" s="37">
        <f t="array" ref="W1420">SUM(_xlfn.NORM.DIST($AD$3:$AD$1003,$L1420,$AB1420,FALSE)*WindSpeedStep*$AE$3:$AE$1003)/AH1420</f>
        <v>1034.9929280959382</v>
      </c>
      <c r="Y1420" s="1">
        <f t="shared" si="425"/>
        <v>8</v>
      </c>
      <c r="Z1420" s="99">
        <f>IF(L1420&lt;'Power Curve'!$P$28,'Power Curve'!$Q$28,IF(L1420&gt;'Power Curve'!$P$29,'Power Curve'!$Q$29,INDEX(ReferenceTurbulence,Y1420)+(L1420-INDEX(ReferenceTurbulenceWindSpeed,Y1420))*(INDEX(ReferenceTurbulence,Y1420+1)-INDEX(ReferenceTurbulence,Y1420))/(INDEX(ReferenceTurbulenceWindSpeed,Y1420+1)-INDEX(ReferenceTurbulenceWindSpeed,Y1420))))</f>
        <v>0.12002027908936885</v>
      </c>
      <c r="AA1420" s="100">
        <f t="shared" si="431"/>
        <v>1.026396325925838</v>
      </c>
      <c r="AB1420" s="29">
        <f t="shared" si="432"/>
        <v>0.66239821230134577</v>
      </c>
      <c r="AG1420" s="40">
        <f t="array" ref="AG1420">SUM(_xlfn.NORM.DIST($AD$3:$AD$1003,$F1420,$AA1420,FALSE)*WindSpeedStep)</f>
        <v>1.0000000000000038</v>
      </c>
      <c r="AH1420" s="40">
        <f t="array" ref="AH1420">SUM(_xlfn.NORM.DIST($AD$3:$AD$1003,$F1420,$AB1420,FALSE)*WindSpeedStep)</f>
        <v>1.0000000000000033</v>
      </c>
      <c r="AJ1420" s="47">
        <f t="shared" si="426"/>
        <v>9</v>
      </c>
      <c r="AK1420" s="83" t="b">
        <f>COUNTIF('Power Curve'!$D$2:$D$31,AJ1420)&gt;0</f>
        <v>1</v>
      </c>
      <c r="AL1420" s="83" t="b">
        <f t="shared" si="427"/>
        <v>0</v>
      </c>
      <c r="AM1420" s="83" t="b">
        <f t="shared" si="433"/>
        <v>1</v>
      </c>
      <c r="AN1420" s="47" t="str">
        <f t="shared" si="428"/>
        <v>Outer</v>
      </c>
      <c r="AO1420" s="48" t="str">
        <f t="shared" si="429"/>
        <v>0.6-0.7</v>
      </c>
      <c r="AP1420" s="49" t="str">
        <f t="shared" si="434"/>
        <v>22-23</v>
      </c>
      <c r="AQ1420" s="49" t="str">
        <f t="shared" si="435"/>
        <v>Feb</v>
      </c>
      <c r="AR1420" s="48" t="str">
        <f t="shared" si="436"/>
        <v>275-285</v>
      </c>
      <c r="AS1420" s="49" t="str">
        <f t="shared" si="430"/>
        <v>HWS-LTI</v>
      </c>
    </row>
    <row r="1421" spans="5:45" x14ac:dyDescent="0.3">
      <c r="E1421" s="15">
        <v>40967.930555555555</v>
      </c>
      <c r="F1421" s="21">
        <v>7.31</v>
      </c>
      <c r="G1421" s="21">
        <v>626.19000720977806</v>
      </c>
      <c r="H1421" s="42">
        <v>1.184051140179242</v>
      </c>
      <c r="I1421" s="35">
        <v>283.39999999999998</v>
      </c>
      <c r="J1421" s="43">
        <v>6.0191518467852263E-2</v>
      </c>
      <c r="K1421" s="44">
        <v>0.26047026274861179</v>
      </c>
      <c r="L1421" s="26">
        <f t="shared" si="418"/>
        <v>7.2276231596038141</v>
      </c>
      <c r="M1421" s="26">
        <f t="shared" si="419"/>
        <v>0.47510243424726378</v>
      </c>
      <c r="N1421" s="96">
        <f t="shared" si="420"/>
        <v>8</v>
      </c>
      <c r="O1421" s="26">
        <f t="shared" si="421"/>
        <v>0.21387526964482242</v>
      </c>
      <c r="P1421" s="3">
        <f>IF(L1421&gt;'Power Curve'!$C$37,0,INDEX(Ci,$N1421,1)*POWER(1-O1421,3)+INDEX(Ci,$N1421,2)*3*O1421*POWER(1-O1421,2)+INDEX(Ci,$N1421,3)*3*POWER(O1421,2)*(1-O1421)+INDEX(Ci,$N1421,4)*POWER(O1421,3))</f>
        <v>656.32558854452861</v>
      </c>
      <c r="Q1421" s="3">
        <f>MAX(0,MIN(P1421-V1421+W1421,'Power Curve'!$C$39))</f>
        <v>641.28163218420286</v>
      </c>
      <c r="R1421" s="3">
        <f t="shared" si="422"/>
        <v>626.19000720977806</v>
      </c>
      <c r="S1421" s="3">
        <f t="shared" si="423"/>
        <v>15.091624974424803</v>
      </c>
      <c r="T1421" s="3">
        <f t="shared" si="424"/>
        <v>15.091624974424803</v>
      </c>
      <c r="V1421" s="37">
        <f t="array" ref="V1421">SUM(_xlfn.NORM.DIST($AD$3:$AD$1003,$L1421,$AA1421,FALSE)*WindSpeedStep*$AE$3:$AE$1003)/AG1421</f>
        <v>652.5559940663619</v>
      </c>
      <c r="W1421" s="37">
        <f t="array" ref="W1421">SUM(_xlfn.NORM.DIST($AD$3:$AD$1003,$L1421,$AB1421,FALSE)*WindSpeedStep*$AE$3:$AE$1003)/AH1421</f>
        <v>637.51203770603615</v>
      </c>
      <c r="Y1421" s="1">
        <f t="shared" si="425"/>
        <v>7</v>
      </c>
      <c r="Z1421" s="99">
        <f>IF(L1421&lt;'Power Curve'!$P$28,'Power Curve'!$Q$28,IF(L1421&gt;'Power Curve'!$P$29,'Power Curve'!$Q$29,INDEX(ReferenceTurbulence,Y1421)+(L1421-INDEX(ReferenceTurbulenceWindSpeed,Y1421))*(INDEX(ReferenceTurbulence,Y1421+1)-INDEX(ReferenceTurbulence,Y1421))/(INDEX(ReferenceTurbulenceWindSpeed,Y1421+1)-INDEX(ReferenceTurbulenceWindSpeed,Y1421))))</f>
        <v>0.11961320760039941</v>
      </c>
      <c r="AA1421" s="100">
        <f t="shared" si="431"/>
        <v>0.86451918944714579</v>
      </c>
      <c r="AB1421" s="29">
        <f t="shared" si="432"/>
        <v>0.43504161288996968</v>
      </c>
      <c r="AG1421" s="40">
        <f t="array" ref="AG1421">SUM(_xlfn.NORM.DIST($AD$3:$AD$1003,$F1421,$AA1421,FALSE)*WindSpeedStep)</f>
        <v>1.0000000000000038</v>
      </c>
      <c r="AH1421" s="40">
        <f t="array" ref="AH1421">SUM(_xlfn.NORM.DIST($AD$3:$AD$1003,$F1421,$AB1421,FALSE)*WindSpeedStep)</f>
        <v>1.000000000000004</v>
      </c>
      <c r="AJ1421" s="47">
        <f t="shared" si="426"/>
        <v>7</v>
      </c>
      <c r="AK1421" s="83" t="b">
        <f>COUNTIF('Power Curve'!$D$2:$D$31,AJ1421)&gt;0</f>
        <v>1</v>
      </c>
      <c r="AL1421" s="83" t="b">
        <f t="shared" si="427"/>
        <v>0</v>
      </c>
      <c r="AM1421" s="83" t="b">
        <f t="shared" si="433"/>
        <v>1</v>
      </c>
      <c r="AN1421" s="47" t="str">
        <f t="shared" si="428"/>
        <v>Outer</v>
      </c>
      <c r="AO1421" s="48" t="str">
        <f t="shared" si="429"/>
        <v>0.4-0.5</v>
      </c>
      <c r="AP1421" s="49" t="str">
        <f t="shared" si="434"/>
        <v>22-23</v>
      </c>
      <c r="AQ1421" s="49" t="str">
        <f t="shared" si="435"/>
        <v>Feb</v>
      </c>
      <c r="AR1421" s="48" t="str">
        <f t="shared" si="436"/>
        <v>275-285</v>
      </c>
      <c r="AS1421" s="49" t="str">
        <f t="shared" si="430"/>
        <v>LWS-LTI</v>
      </c>
    </row>
    <row r="1422" spans="5:45" x14ac:dyDescent="0.3">
      <c r="E1422" s="15">
        <v>40967.9375</v>
      </c>
      <c r="F1422" s="21">
        <v>6.91</v>
      </c>
      <c r="G1422" s="21">
        <v>568.12998580932663</v>
      </c>
      <c r="H1422" s="42">
        <v>1.1840231288124825</v>
      </c>
      <c r="I1422" s="35">
        <v>271.8</v>
      </c>
      <c r="J1422" s="43">
        <v>0.11722141823444285</v>
      </c>
      <c r="K1422" s="44">
        <v>0.20541590680024871</v>
      </c>
      <c r="L1422" s="26">
        <f t="shared" si="418"/>
        <v>6.8320769074011825</v>
      </c>
      <c r="M1422" s="26">
        <f t="shared" si="419"/>
        <v>0.41396948589447152</v>
      </c>
      <c r="N1422" s="96">
        <f t="shared" si="420"/>
        <v>7</v>
      </c>
      <c r="O1422" s="26">
        <f t="shared" si="421"/>
        <v>0.81392302167354313</v>
      </c>
      <c r="P1422" s="3">
        <f>IF(L1422&gt;'Power Curve'!$C$37,0,INDEX(Ci,$N1422,1)*POWER(1-O1422,3)+INDEX(Ci,$N1422,2)*3*O1422*POWER(1-O1422,2)+INDEX(Ci,$N1422,3)*3*POWER(O1422,2)*(1-O1422)+INDEX(Ci,$N1422,4)*POWER(O1422,3))</f>
        <v>553.399738434244</v>
      </c>
      <c r="Q1422" s="3">
        <f>MAX(0,MIN(P1422-V1422+W1422,'Power Curve'!$C$39))</f>
        <v>552.56904949430304</v>
      </c>
      <c r="R1422" s="3">
        <f t="shared" si="422"/>
        <v>568.12998580932663</v>
      </c>
      <c r="S1422" s="3">
        <f t="shared" si="423"/>
        <v>-15.560936315023582</v>
      </c>
      <c r="T1422" s="3">
        <f t="shared" si="424"/>
        <v>15.560936315023582</v>
      </c>
      <c r="V1422" s="37">
        <f t="array" ref="V1422">SUM(_xlfn.NORM.DIST($AD$3:$AD$1003,$L1422,$AA1422,FALSE)*WindSpeedStep*$AE$3:$AE$1003)/AG1422</f>
        <v>552.68989459803402</v>
      </c>
      <c r="W1422" s="37">
        <f t="array" ref="W1422">SUM(_xlfn.NORM.DIST($AD$3:$AD$1003,$L1422,$AB1422,FALSE)*WindSpeedStep*$AE$3:$AE$1003)/AH1422</f>
        <v>551.85920565809306</v>
      </c>
      <c r="Y1422" s="1">
        <f t="shared" si="425"/>
        <v>6</v>
      </c>
      <c r="Z1422" s="99">
        <f>IF(L1422&lt;'Power Curve'!$P$28,'Power Curve'!$Q$28,IF(L1422&gt;'Power Curve'!$P$29,'Power Curve'!$Q$29,INDEX(ReferenceTurbulence,Y1422)+(L1422-INDEX(ReferenceTurbulenceWindSpeed,Y1422))*(INDEX(ReferenceTurbulence,Y1422+1)-INDEX(ReferenceTurbulence,Y1422))/(INDEX(ReferenceTurbulenceWindSpeed,Y1422+1)-INDEX(ReferenceTurbulenceWindSpeed,Y1422))))</f>
        <v>0.12003204715981865</v>
      </c>
      <c r="AA1422" s="100">
        <f t="shared" si="431"/>
        <v>0.82006817754868666</v>
      </c>
      <c r="AB1422" s="29">
        <f t="shared" si="432"/>
        <v>0.80086574457235282</v>
      </c>
      <c r="AG1422" s="40">
        <f t="array" ref="AG1422">SUM(_xlfn.NORM.DIST($AD$3:$AD$1003,$F1422,$AA1422,FALSE)*WindSpeedStep)</f>
        <v>1.000000000000004</v>
      </c>
      <c r="AH1422" s="40">
        <f t="array" ref="AH1422">SUM(_xlfn.NORM.DIST($AD$3:$AD$1003,$F1422,$AB1422,FALSE)*WindSpeedStep)</f>
        <v>1.0000000000000033</v>
      </c>
      <c r="AJ1422" s="47">
        <f t="shared" si="426"/>
        <v>7</v>
      </c>
      <c r="AK1422" s="83" t="b">
        <f>COUNTIF('Power Curve'!$D$2:$D$31,AJ1422)&gt;0</f>
        <v>1</v>
      </c>
      <c r="AL1422" s="83" t="b">
        <f t="shared" si="427"/>
        <v>0</v>
      </c>
      <c r="AM1422" s="83" t="b">
        <f t="shared" si="433"/>
        <v>1</v>
      </c>
      <c r="AN1422" s="47" t="str">
        <f t="shared" si="428"/>
        <v>Inner</v>
      </c>
      <c r="AO1422" s="48" t="str">
        <f t="shared" si="429"/>
        <v>0.4-0.5</v>
      </c>
      <c r="AP1422" s="49" t="str">
        <f t="shared" si="434"/>
        <v>22-23</v>
      </c>
      <c r="AQ1422" s="49" t="str">
        <f t="shared" si="435"/>
        <v>Feb</v>
      </c>
      <c r="AR1422" s="48" t="str">
        <f t="shared" si="436"/>
        <v>265-275</v>
      </c>
      <c r="AS1422" s="49" t="str">
        <f t="shared" si="430"/>
        <v>Inner-TI</v>
      </c>
    </row>
    <row r="1423" spans="5:45" x14ac:dyDescent="0.3">
      <c r="E1423" s="15">
        <v>40967.944444444445</v>
      </c>
      <c r="F1423" s="21">
        <v>6.77</v>
      </c>
      <c r="G1423" s="21">
        <v>476.08000946044922</v>
      </c>
      <c r="H1423" s="42">
        <v>1.1832849869063689</v>
      </c>
      <c r="I1423" s="35">
        <v>273.10000000000002</v>
      </c>
      <c r="J1423" s="43">
        <v>0.16543574593796162</v>
      </c>
      <c r="K1423" s="44">
        <v>0.23590325671400145</v>
      </c>
      <c r="L1423" s="26">
        <f t="shared" si="418"/>
        <v>6.6922643955500005</v>
      </c>
      <c r="M1423" s="26">
        <f t="shared" si="419"/>
        <v>0.39236101149109404</v>
      </c>
      <c r="N1423" s="96">
        <f t="shared" si="420"/>
        <v>7</v>
      </c>
      <c r="O1423" s="26">
        <f t="shared" si="421"/>
        <v>0.67179713727287027</v>
      </c>
      <c r="P1423" s="3">
        <f>IF(L1423&gt;'Power Curve'!$C$37,0,INDEX(Ci,$N1423,1)*POWER(1-O1423,3)+INDEX(Ci,$N1423,2)*3*O1423*POWER(1-O1423,2)+INDEX(Ci,$N1423,3)*3*POWER(O1423,2)*(1-O1423)+INDEX(Ci,$N1423,4)*POWER(O1423,3))</f>
        <v>517.97728723457362</v>
      </c>
      <c r="Q1423" s="3">
        <f>MAX(0,MIN(P1423-V1423+W1423,'Power Curve'!$C$39))</f>
        <v>532.29245581253156</v>
      </c>
      <c r="R1423" s="3">
        <f t="shared" si="422"/>
        <v>476.08000946044922</v>
      </c>
      <c r="S1423" s="3">
        <f t="shared" si="423"/>
        <v>56.212446352082338</v>
      </c>
      <c r="T1423" s="3">
        <f t="shared" si="424"/>
        <v>56.212446352082338</v>
      </c>
      <c r="V1423" s="37">
        <f t="array" ref="V1423">SUM(_xlfn.NORM.DIST($AD$3:$AD$1003,$L1423,$AA1423,FALSE)*WindSpeedStep*$AE$3:$AE$1003)/AG1423</f>
        <v>519.49186645848897</v>
      </c>
      <c r="W1423" s="37">
        <f t="array" ref="W1423">SUM(_xlfn.NORM.DIST($AD$3:$AD$1003,$L1423,$AB1423,FALSE)*WindSpeedStep*$AE$3:$AE$1003)/AH1423</f>
        <v>533.8070350364469</v>
      </c>
      <c r="Y1423" s="1">
        <f t="shared" si="425"/>
        <v>6</v>
      </c>
      <c r="Z1423" s="99">
        <f>IF(L1423&lt;'Power Curve'!$P$28,'Power Curve'!$Q$28,IF(L1423&gt;'Power Curve'!$P$29,'Power Curve'!$Q$29,INDEX(ReferenceTurbulence,Y1423)+(L1423-INDEX(ReferenceTurbulenceWindSpeed,Y1423))*(INDEX(ReferenceTurbulence,Y1423+1)-INDEX(ReferenceTurbulence,Y1423))/(INDEX(ReferenceTurbulenceWindSpeed,Y1423+1)-INDEX(ReferenceTurbulenceWindSpeed,Y1423))))</f>
        <v>0.12030687737842406</v>
      </c>
      <c r="AA1423" s="100">
        <f t="shared" si="431"/>
        <v>0.8051254320194271</v>
      </c>
      <c r="AB1423" s="29">
        <f t="shared" si="432"/>
        <v>1.1071397522918762</v>
      </c>
      <c r="AG1423" s="40">
        <f t="array" ref="AG1423">SUM(_xlfn.NORM.DIST($AD$3:$AD$1003,$F1423,$AA1423,FALSE)*WindSpeedStep)</f>
        <v>1.0000000000000036</v>
      </c>
      <c r="AH1423" s="40">
        <f t="array" ref="AH1423">SUM(_xlfn.NORM.DIST($AD$3:$AD$1003,$F1423,$AB1423,FALSE)*WindSpeedStep)</f>
        <v>0.99999999964108799</v>
      </c>
      <c r="AJ1423" s="47">
        <f t="shared" si="426"/>
        <v>7</v>
      </c>
      <c r="AK1423" s="83" t="b">
        <f>COUNTIF('Power Curve'!$D$2:$D$31,AJ1423)&gt;0</f>
        <v>1</v>
      </c>
      <c r="AL1423" s="83" t="b">
        <f t="shared" si="427"/>
        <v>0</v>
      </c>
      <c r="AM1423" s="83" t="b">
        <f t="shared" si="433"/>
        <v>1</v>
      </c>
      <c r="AN1423" s="47" t="str">
        <f t="shared" si="428"/>
        <v>Outer</v>
      </c>
      <c r="AO1423" s="48" t="str">
        <f t="shared" si="429"/>
        <v>0.3-0.4</v>
      </c>
      <c r="AP1423" s="49" t="str">
        <f t="shared" si="434"/>
        <v>22-23</v>
      </c>
      <c r="AQ1423" s="49" t="str">
        <f t="shared" si="435"/>
        <v>Feb</v>
      </c>
      <c r="AR1423" s="48" t="str">
        <f t="shared" si="436"/>
        <v>265-275</v>
      </c>
      <c r="AS1423" s="49" t="str">
        <f t="shared" si="430"/>
        <v>LWS-HTI</v>
      </c>
    </row>
    <row r="1424" spans="5:45" x14ac:dyDescent="0.3">
      <c r="E1424" s="15">
        <v>40967.951388888891</v>
      </c>
      <c r="F1424" s="21">
        <v>6.71</v>
      </c>
      <c r="G1424" s="21">
        <v>435.52998733520519</v>
      </c>
      <c r="H1424" s="42">
        <v>1.1831548220815715</v>
      </c>
      <c r="I1424" s="35">
        <v>272.60000000000002</v>
      </c>
      <c r="J1424" s="43">
        <v>0.11624441132637854</v>
      </c>
      <c r="K1424" s="44">
        <v>0.25440471906264589</v>
      </c>
      <c r="L1424" s="26">
        <f t="shared" si="418"/>
        <v>6.6327101136884137</v>
      </c>
      <c r="M1424" s="26">
        <f t="shared" si="419"/>
        <v>0.38315670525141071</v>
      </c>
      <c r="N1424" s="96">
        <f t="shared" si="420"/>
        <v>7</v>
      </c>
      <c r="O1424" s="26">
        <f t="shared" si="421"/>
        <v>0.61125745547075527</v>
      </c>
      <c r="P1424" s="3">
        <f>IF(L1424&gt;'Power Curve'!$C$37,0,INDEX(Ci,$N1424,1)*POWER(1-O1424,3)+INDEX(Ci,$N1424,2)*3*O1424*POWER(1-O1424,2)+INDEX(Ci,$N1424,3)*3*POWER(O1424,2)*(1-O1424)+INDEX(Ci,$N1424,4)*POWER(O1424,3))</f>
        <v>503.11723009811323</v>
      </c>
      <c r="Q1424" s="3">
        <f>MAX(0,MIN(P1424-V1424+W1424,'Power Curve'!$C$39))</f>
        <v>501.98093429964962</v>
      </c>
      <c r="R1424" s="3">
        <f t="shared" si="422"/>
        <v>435.52998733520519</v>
      </c>
      <c r="S1424" s="3">
        <f t="shared" si="423"/>
        <v>66.450946964444427</v>
      </c>
      <c r="T1424" s="3">
        <f t="shared" si="424"/>
        <v>66.450946964444427</v>
      </c>
      <c r="V1424" s="37">
        <f t="array" ref="V1424">SUM(_xlfn.NORM.DIST($AD$3:$AD$1003,$L1424,$AA1424,FALSE)*WindSpeedStep*$AE$3:$AE$1003)/AG1424</f>
        <v>505.67383858719433</v>
      </c>
      <c r="W1424" s="37">
        <f t="array" ref="W1424">SUM(_xlfn.NORM.DIST($AD$3:$AD$1003,$L1424,$AB1424,FALSE)*WindSpeedStep*$AE$3:$AE$1003)/AH1424</f>
        <v>504.53754278873072</v>
      </c>
      <c r="Y1424" s="1">
        <f t="shared" si="425"/>
        <v>6</v>
      </c>
      <c r="Z1424" s="99">
        <f>IF(L1424&lt;'Power Curve'!$P$28,'Power Curve'!$Q$28,IF(L1424&gt;'Power Curve'!$P$29,'Power Curve'!$Q$29,INDEX(ReferenceTurbulence,Y1424)+(L1424-INDEX(ReferenceTurbulenceWindSpeed,Y1424))*(INDEX(ReferenceTurbulence,Y1424+1)-INDEX(ReferenceTurbulence,Y1424))/(INDEX(ReferenceTurbulenceWindSpeed,Y1424+1)-INDEX(ReferenceTurbulenceWindSpeed,Y1424))))</f>
        <v>0.1204239435557368</v>
      </c>
      <c r="AA1424" s="100">
        <f t="shared" si="431"/>
        <v>0.7987371083523781</v>
      </c>
      <c r="AB1424" s="29">
        <f t="shared" si="432"/>
        <v>0.77101548266422693</v>
      </c>
      <c r="AG1424" s="40">
        <f t="array" ref="AG1424">SUM(_xlfn.NORM.DIST($AD$3:$AD$1003,$F1424,$AA1424,FALSE)*WindSpeedStep)</f>
        <v>1.0000000000000031</v>
      </c>
      <c r="AH1424" s="40">
        <f t="array" ref="AH1424">SUM(_xlfn.NORM.DIST($AD$3:$AD$1003,$F1424,$AB1424,FALSE)*WindSpeedStep)</f>
        <v>1.0000000000000036</v>
      </c>
      <c r="AJ1424" s="47">
        <f t="shared" si="426"/>
        <v>7</v>
      </c>
      <c r="AK1424" s="83" t="b">
        <f>COUNTIF('Power Curve'!$D$2:$D$31,AJ1424)&gt;0</f>
        <v>1</v>
      </c>
      <c r="AL1424" s="83" t="b">
        <f t="shared" si="427"/>
        <v>0</v>
      </c>
      <c r="AM1424" s="83" t="b">
        <f t="shared" si="433"/>
        <v>1</v>
      </c>
      <c r="AN1424" s="47" t="str">
        <f t="shared" si="428"/>
        <v>Inner</v>
      </c>
      <c r="AO1424" s="48" t="str">
        <f t="shared" si="429"/>
        <v>0.3-0.4</v>
      </c>
      <c r="AP1424" s="49" t="str">
        <f t="shared" si="434"/>
        <v>22-23</v>
      </c>
      <c r="AQ1424" s="49" t="str">
        <f t="shared" si="435"/>
        <v>Feb</v>
      </c>
      <c r="AR1424" s="48" t="str">
        <f t="shared" si="436"/>
        <v>265-275</v>
      </c>
      <c r="AS1424" s="49" t="str">
        <f t="shared" si="430"/>
        <v>Inner-TI</v>
      </c>
    </row>
    <row r="1425" spans="5:45" x14ac:dyDescent="0.3">
      <c r="E1425" s="15">
        <v>40967.958333333336</v>
      </c>
      <c r="F1425" s="21">
        <v>6.69</v>
      </c>
      <c r="G1425" s="21">
        <v>415.97001266479469</v>
      </c>
      <c r="H1425" s="42">
        <v>1.1831271021860541</v>
      </c>
      <c r="I1425" s="35">
        <v>274.39999999999998</v>
      </c>
      <c r="J1425" s="43">
        <v>9.7159940209267562E-2</v>
      </c>
      <c r="K1425" s="44">
        <v>0.25098390972494694</v>
      </c>
      <c r="L1425" s="26">
        <f t="shared" si="418"/>
        <v>6.6128888411085036</v>
      </c>
      <c r="M1425" s="26">
        <f t="shared" si="419"/>
        <v>0.38009326367873336</v>
      </c>
      <c r="N1425" s="96">
        <f t="shared" si="420"/>
        <v>7</v>
      </c>
      <c r="O1425" s="26">
        <f t="shared" si="421"/>
        <v>0.59110821519127943</v>
      </c>
      <c r="P1425" s="3">
        <f>IF(L1425&gt;'Power Curve'!$C$37,0,INDEX(Ci,$N1425,1)*POWER(1-O1425,3)+INDEX(Ci,$N1425,2)*3*O1425*POWER(1-O1425,2)+INDEX(Ci,$N1425,3)*3*POWER(O1425,2)*(1-O1425)+INDEX(Ci,$N1425,4)*POWER(O1425,3))</f>
        <v>498.21068262574835</v>
      </c>
      <c r="Q1425" s="3">
        <f>MAX(0,MIN(P1425-V1425+W1425,'Power Curve'!$C$39))</f>
        <v>492.19622152570059</v>
      </c>
      <c r="R1425" s="3">
        <f t="shared" si="422"/>
        <v>415.97001266479469</v>
      </c>
      <c r="S1425" s="3">
        <f t="shared" si="423"/>
        <v>76.226208860905899</v>
      </c>
      <c r="T1425" s="3">
        <f t="shared" si="424"/>
        <v>76.226208860905899</v>
      </c>
      <c r="V1425" s="37">
        <f t="array" ref="V1425">SUM(_xlfn.NORM.DIST($AD$3:$AD$1003,$L1425,$AA1425,FALSE)*WindSpeedStep*$AE$3:$AE$1003)/AG1425</f>
        <v>501.11742912931601</v>
      </c>
      <c r="W1425" s="37">
        <f t="array" ref="W1425">SUM(_xlfn.NORM.DIST($AD$3:$AD$1003,$L1425,$AB1425,FALSE)*WindSpeedStep*$AE$3:$AE$1003)/AH1425</f>
        <v>495.10296802926825</v>
      </c>
      <c r="Y1425" s="1">
        <f t="shared" si="425"/>
        <v>6</v>
      </c>
      <c r="Z1425" s="99">
        <f>IF(L1425&lt;'Power Curve'!$P$28,'Power Curve'!$Q$28,IF(L1425&gt;'Power Curve'!$P$29,'Power Curve'!$Q$29,INDEX(ReferenceTurbulence,Y1425)+(L1425-INDEX(ReferenceTurbulenceWindSpeed,Y1425))*(INDEX(ReferenceTurbulence,Y1425+1)-INDEX(ReferenceTurbulence,Y1425))/(INDEX(ReferenceTurbulenceWindSpeed,Y1425+1)-INDEX(ReferenceTurbulenceWindSpeed,Y1425))))</f>
        <v>0.12046290633956813</v>
      </c>
      <c r="AA1425" s="100">
        <f t="shared" si="431"/>
        <v>0.79660780910042894</v>
      </c>
      <c r="AB1425" s="29">
        <f t="shared" si="432"/>
        <v>0.64250788441263484</v>
      </c>
      <c r="AG1425" s="40">
        <f t="array" ref="AG1425">SUM(_xlfn.NORM.DIST($AD$3:$AD$1003,$F1425,$AA1425,FALSE)*WindSpeedStep)</f>
        <v>1.0000000000000036</v>
      </c>
      <c r="AH1425" s="40">
        <f t="array" ref="AH1425">SUM(_xlfn.NORM.DIST($AD$3:$AD$1003,$F1425,$AB1425,FALSE)*WindSpeedStep)</f>
        <v>1.0000000000000036</v>
      </c>
      <c r="AJ1425" s="47">
        <f t="shared" si="426"/>
        <v>7</v>
      </c>
      <c r="AK1425" s="83" t="b">
        <f>COUNTIF('Power Curve'!$D$2:$D$31,AJ1425)&gt;0</f>
        <v>1</v>
      </c>
      <c r="AL1425" s="83" t="b">
        <f t="shared" si="427"/>
        <v>0</v>
      </c>
      <c r="AM1425" s="83" t="b">
        <f t="shared" si="433"/>
        <v>1</v>
      </c>
      <c r="AN1425" s="47" t="str">
        <f t="shared" si="428"/>
        <v>Outer</v>
      </c>
      <c r="AO1425" s="48" t="str">
        <f t="shared" si="429"/>
        <v>0.3-0.4</v>
      </c>
      <c r="AP1425" s="49" t="str">
        <f t="shared" si="434"/>
        <v>23-24</v>
      </c>
      <c r="AQ1425" s="49" t="str">
        <f t="shared" si="435"/>
        <v>Feb</v>
      </c>
      <c r="AR1425" s="48" t="str">
        <f t="shared" si="436"/>
        <v>265-275</v>
      </c>
      <c r="AS1425" s="49" t="str">
        <f t="shared" si="430"/>
        <v>LWS-LTI</v>
      </c>
    </row>
    <row r="1426" spans="5:45" x14ac:dyDescent="0.3">
      <c r="E1426" s="15">
        <v>40967.965277777781</v>
      </c>
      <c r="F1426" s="21">
        <v>6.38</v>
      </c>
      <c r="G1426" s="21">
        <v>365.46999359130831</v>
      </c>
      <c r="H1426" s="42">
        <v>1.1827802458813303</v>
      </c>
      <c r="I1426" s="35">
        <v>272.2</v>
      </c>
      <c r="J1426" s="43">
        <v>0.12695924764890285</v>
      </c>
      <c r="K1426" s="44">
        <v>0.21629855385306684</v>
      </c>
      <c r="L1426" s="26">
        <f t="shared" si="418"/>
        <v>6.3058456571006101</v>
      </c>
      <c r="M1426" s="26">
        <f t="shared" si="419"/>
        <v>0.33263874981213337</v>
      </c>
      <c r="N1426" s="96">
        <f t="shared" si="420"/>
        <v>7</v>
      </c>
      <c r="O1426" s="26">
        <f t="shared" si="421"/>
        <v>0.27898461839351901</v>
      </c>
      <c r="P1426" s="3">
        <f>IF(L1426&gt;'Power Curve'!$C$37,0,INDEX(Ci,$N1426,1)*POWER(1-O1426,3)+INDEX(Ci,$N1426,2)*3*O1426*POWER(1-O1426,2)+INDEX(Ci,$N1426,3)*3*POWER(O1426,2)*(1-O1426)+INDEX(Ci,$N1426,4)*POWER(O1426,3))</f>
        <v>425.72450807865209</v>
      </c>
      <c r="Q1426" s="3">
        <f>MAX(0,MIN(P1426-V1426+W1426,'Power Curve'!$C$39))</f>
        <v>427.06259905988969</v>
      </c>
      <c r="R1426" s="3">
        <f t="shared" si="422"/>
        <v>365.46999359130831</v>
      </c>
      <c r="S1426" s="3">
        <f t="shared" si="423"/>
        <v>61.592605468581382</v>
      </c>
      <c r="T1426" s="3">
        <f t="shared" si="424"/>
        <v>61.592605468581382</v>
      </c>
      <c r="V1426" s="37">
        <f t="array" ref="V1426">SUM(_xlfn.NORM.DIST($AD$3:$AD$1003,$L1426,$AA1426,FALSE)*WindSpeedStep*$AE$3:$AE$1003)/AG1426</f>
        <v>433.21650871230491</v>
      </c>
      <c r="W1426" s="37">
        <f t="array" ref="W1426">SUM(_xlfn.NORM.DIST($AD$3:$AD$1003,$L1426,$AB1426,FALSE)*WindSpeedStep*$AE$3:$AE$1003)/AH1426</f>
        <v>434.55459969354251</v>
      </c>
      <c r="Y1426" s="1">
        <f t="shared" si="425"/>
        <v>6</v>
      </c>
      <c r="Z1426" s="99">
        <f>IF(L1426&lt;'Power Curve'!$P$28,'Power Curve'!$Q$28,IF(L1426&gt;'Power Curve'!$P$29,'Power Curve'!$Q$29,INDEX(ReferenceTurbulence,Y1426)+(L1426-INDEX(ReferenceTurbulenceWindSpeed,Y1426))*(INDEX(ReferenceTurbulence,Y1426+1)-INDEX(ReferenceTurbulence,Y1426))/(INDEX(ReferenceTurbulenceWindSpeed,Y1426+1)-INDEX(ReferenceTurbulenceWindSpeed,Y1426))))</f>
        <v>0.12106646280432867</v>
      </c>
      <c r="AA1426" s="100">
        <f t="shared" si="431"/>
        <v>0.76342642869520849</v>
      </c>
      <c r="AB1426" s="29">
        <f t="shared" si="432"/>
        <v>0.80058542041559488</v>
      </c>
      <c r="AG1426" s="40">
        <f t="array" ref="AG1426">SUM(_xlfn.NORM.DIST($AD$3:$AD$1003,$F1426,$AA1426,FALSE)*WindSpeedStep)</f>
        <v>1.000000000000004</v>
      </c>
      <c r="AH1426" s="40">
        <f t="array" ref="AH1426">SUM(_xlfn.NORM.DIST($AD$3:$AD$1003,$F1426,$AB1426,FALSE)*WindSpeedStep)</f>
        <v>1.0000000000000036</v>
      </c>
      <c r="AJ1426" s="47">
        <f t="shared" si="426"/>
        <v>6</v>
      </c>
      <c r="AK1426" s="83" t="b">
        <f>COUNTIF('Power Curve'!$D$2:$D$31,AJ1426)&gt;0</f>
        <v>1</v>
      </c>
      <c r="AL1426" s="83" t="b">
        <f t="shared" si="427"/>
        <v>0</v>
      </c>
      <c r="AM1426" s="83" t="b">
        <f t="shared" si="433"/>
        <v>1</v>
      </c>
      <c r="AN1426" s="47" t="str">
        <f t="shared" si="428"/>
        <v>Inner</v>
      </c>
      <c r="AO1426" s="48" t="str">
        <f t="shared" si="429"/>
        <v>0.3-0.4</v>
      </c>
      <c r="AP1426" s="49" t="str">
        <f t="shared" si="434"/>
        <v>23-24</v>
      </c>
      <c r="AQ1426" s="49" t="str">
        <f t="shared" si="435"/>
        <v>Feb</v>
      </c>
      <c r="AR1426" s="48" t="str">
        <f t="shared" si="436"/>
        <v>265-275</v>
      </c>
      <c r="AS1426" s="49" t="str">
        <f t="shared" si="430"/>
        <v>Inner-TI</v>
      </c>
    </row>
    <row r="1427" spans="5:45" x14ac:dyDescent="0.3">
      <c r="E1427" s="15">
        <v>40967.972222222219</v>
      </c>
      <c r="F1427" s="21">
        <v>5.34</v>
      </c>
      <c r="G1427" s="21">
        <v>278.7499923706053</v>
      </c>
      <c r="H1427" s="42">
        <v>1.1825793549605872</v>
      </c>
      <c r="I1427" s="35">
        <v>268.60000000000002</v>
      </c>
      <c r="J1427" s="43">
        <v>0.1797752808988764</v>
      </c>
      <c r="K1427" s="44">
        <v>0.2366875605695716</v>
      </c>
      <c r="L1427" s="26">
        <f t="shared" si="418"/>
        <v>5.2776346828500689</v>
      </c>
      <c r="M1427" s="26">
        <f t="shared" si="419"/>
        <v>0.17372542922167125</v>
      </c>
      <c r="N1427" s="96">
        <f t="shared" si="420"/>
        <v>6</v>
      </c>
      <c r="O1427" s="26">
        <f t="shared" si="421"/>
        <v>0.24870668288043832</v>
      </c>
      <c r="P1427" s="3">
        <f>IF(L1427&gt;'Power Curve'!$C$37,0,INDEX(Ci,$N1427,1)*POWER(1-O1427,3)+INDEX(Ci,$N1427,2)*3*O1427*POWER(1-O1427,2)+INDEX(Ci,$N1427,3)*3*POWER(O1427,2)*(1-O1427)+INDEX(Ci,$N1427,4)*POWER(O1427,3))</f>
        <v>248.90775114369941</v>
      </c>
      <c r="Q1427" s="3">
        <f>MAX(0,MIN(P1427-V1427+W1427,'Power Curve'!$C$39))</f>
        <v>255.68430548975834</v>
      </c>
      <c r="R1427" s="3">
        <f t="shared" si="422"/>
        <v>278.7499923706053</v>
      </c>
      <c r="S1427" s="3">
        <f t="shared" si="423"/>
        <v>-23.065686880846954</v>
      </c>
      <c r="T1427" s="3">
        <f t="shared" si="424"/>
        <v>23.065686880846954</v>
      </c>
      <c r="V1427" s="37">
        <f t="array" ref="V1427">SUM(_xlfn.NORM.DIST($AD$3:$AD$1003,$L1427,$AA1427,FALSE)*WindSpeedStep*$AE$3:$AE$1003)/AG1427</f>
        <v>235.52585184056039</v>
      </c>
      <c r="W1427" s="37">
        <f t="array" ref="W1427">SUM(_xlfn.NORM.DIST($AD$3:$AD$1003,$L1427,$AB1427,FALSE)*WindSpeedStep*$AE$3:$AE$1003)/AH1427</f>
        <v>242.30240618661932</v>
      </c>
      <c r="Y1427" s="1">
        <f t="shared" si="425"/>
        <v>5</v>
      </c>
      <c r="Z1427" s="99">
        <f>IF(L1427&lt;'Power Curve'!$P$28,'Power Curve'!$Q$28,IF(L1427&gt;'Power Curve'!$P$29,'Power Curve'!$Q$29,INDEX(ReferenceTurbulence,Y1427)+(L1427-INDEX(ReferenceTurbulenceWindSpeed,Y1427))*(INDEX(ReferenceTurbulence,Y1427+1)-INDEX(ReferenceTurbulence,Y1427))/(INDEX(ReferenceTurbulenceWindSpeed,Y1427+1)-INDEX(ReferenceTurbulenceWindSpeed,Y1427))))</f>
        <v>0.11872451111759458</v>
      </c>
      <c r="AA1427" s="100">
        <f t="shared" si="431"/>
        <v>0.62658459757863572</v>
      </c>
      <c r="AB1427" s="29">
        <f t="shared" si="432"/>
        <v>0.94878825759102359</v>
      </c>
      <c r="AG1427" s="40">
        <f t="array" ref="AG1427">SUM(_xlfn.NORM.DIST($AD$3:$AD$1003,$F1427,$AA1427,FALSE)*WindSpeedStep)</f>
        <v>1.000000000000004</v>
      </c>
      <c r="AH1427" s="40">
        <f t="array" ref="AH1427">SUM(_xlfn.NORM.DIST($AD$3:$AD$1003,$F1427,$AB1427,FALSE)*WindSpeedStep)</f>
        <v>0.99999999340382117</v>
      </c>
      <c r="AJ1427" s="47">
        <f t="shared" si="426"/>
        <v>5</v>
      </c>
      <c r="AK1427" s="83" t="b">
        <f>COUNTIF('Power Curve'!$D$2:$D$31,AJ1427)&gt;0</f>
        <v>1</v>
      </c>
      <c r="AL1427" s="83" t="b">
        <f t="shared" si="427"/>
        <v>0</v>
      </c>
      <c r="AM1427" s="83" t="b">
        <f t="shared" si="433"/>
        <v>1</v>
      </c>
      <c r="AN1427" s="47" t="str">
        <f t="shared" si="428"/>
        <v>Outer</v>
      </c>
      <c r="AO1427" s="48" t="str">
        <f t="shared" si="429"/>
        <v>0.1-0.2</v>
      </c>
      <c r="AP1427" s="49" t="str">
        <f t="shared" si="434"/>
        <v>23-24</v>
      </c>
      <c r="AQ1427" s="49" t="str">
        <f t="shared" si="435"/>
        <v>Feb</v>
      </c>
      <c r="AR1427" s="48" t="str">
        <f t="shared" si="436"/>
        <v>265-275</v>
      </c>
      <c r="AS1427" s="49" t="str">
        <f t="shared" si="430"/>
        <v>LWS-HTI</v>
      </c>
    </row>
    <row r="1428" spans="5:45" x14ac:dyDescent="0.3">
      <c r="E1428" s="15">
        <v>40967.979166666664</v>
      </c>
      <c r="F1428" s="21">
        <v>6.17</v>
      </c>
      <c r="G1428" s="21">
        <v>510.46997451782278</v>
      </c>
      <c r="H1428" s="42">
        <v>1.1817568867756805</v>
      </c>
      <c r="I1428" s="35">
        <v>266.10000000000002</v>
      </c>
      <c r="J1428" s="43">
        <v>0.19773095623987033</v>
      </c>
      <c r="K1428" s="44">
        <v>0.12649612124977097</v>
      </c>
      <c r="L1428" s="26">
        <f t="shared" si="418"/>
        <v>6.096527190415717</v>
      </c>
      <c r="M1428" s="26">
        <f t="shared" si="419"/>
        <v>0.30028790603121963</v>
      </c>
      <c r="N1428" s="96">
        <f t="shared" si="420"/>
        <v>7</v>
      </c>
      <c r="O1428" s="26">
        <f t="shared" si="421"/>
        <v>6.6202716365687614E-2</v>
      </c>
      <c r="P1428" s="3">
        <f>IF(L1428&gt;'Power Curve'!$C$37,0,INDEX(Ci,$N1428,1)*POWER(1-O1428,3)+INDEX(Ci,$N1428,2)*3*O1428*POWER(1-O1428,2)+INDEX(Ci,$N1428,3)*3*POWER(O1428,2)*(1-O1428)+INDEX(Ci,$N1428,4)*POWER(O1428,3))</f>
        <v>381.61334966933919</v>
      </c>
      <c r="Q1428" s="3">
        <f>MAX(0,MIN(P1428-V1428+W1428,'Power Curve'!$C$39))</f>
        <v>400.3768498095518</v>
      </c>
      <c r="R1428" s="3">
        <f t="shared" si="422"/>
        <v>510.46997451782278</v>
      </c>
      <c r="S1428" s="3">
        <f t="shared" si="423"/>
        <v>-110.09312470827098</v>
      </c>
      <c r="T1428" s="3">
        <f t="shared" si="424"/>
        <v>110.09312470827098</v>
      </c>
      <c r="V1428" s="37">
        <f t="array" ref="V1428">SUM(_xlfn.NORM.DIST($AD$3:$AD$1003,$L1428,$AA1428,FALSE)*WindSpeedStep*$AE$3:$AE$1003)/AG1428</f>
        <v>389.70990487688289</v>
      </c>
      <c r="W1428" s="37">
        <f t="array" ref="W1428">SUM(_xlfn.NORM.DIST($AD$3:$AD$1003,$L1428,$AB1428,FALSE)*WindSpeedStep*$AE$3:$AE$1003)/AH1428</f>
        <v>408.4734050170955</v>
      </c>
      <c r="Y1428" s="1">
        <f t="shared" si="425"/>
        <v>6</v>
      </c>
      <c r="Z1428" s="99">
        <f>IF(L1428&lt;'Power Curve'!$P$28,'Power Curve'!$Q$28,IF(L1428&gt;'Power Curve'!$P$29,'Power Curve'!$Q$29,INDEX(ReferenceTurbulence,Y1428)+(L1428-INDEX(ReferenceTurbulenceWindSpeed,Y1428))*(INDEX(ReferenceTurbulence,Y1428+1)-INDEX(ReferenceTurbulence,Y1428))/(INDEX(ReferenceTurbulenceWindSpeed,Y1428+1)-INDEX(ReferenceTurbulenceWindSpeed,Y1428))))</f>
        <v>0.12147792125819289</v>
      </c>
      <c r="AA1428" s="100">
        <f t="shared" si="431"/>
        <v>0.74059344998575238</v>
      </c>
      <c r="AB1428" s="29">
        <f t="shared" si="432"/>
        <v>1.2054721511032698</v>
      </c>
      <c r="AG1428" s="40">
        <f t="array" ref="AG1428">SUM(_xlfn.NORM.DIST($AD$3:$AD$1003,$F1428,$AA1428,FALSE)*WindSpeedStep)</f>
        <v>1.0000000000000033</v>
      </c>
      <c r="AH1428" s="40">
        <f t="array" ref="AH1428">SUM(_xlfn.NORM.DIST($AD$3:$AD$1003,$F1428,$AB1428,FALSE)*WindSpeedStep)</f>
        <v>0.999999877367864</v>
      </c>
      <c r="AJ1428" s="47">
        <f t="shared" si="426"/>
        <v>6</v>
      </c>
      <c r="AK1428" s="83" t="b">
        <f>COUNTIF('Power Curve'!$D$2:$D$31,AJ1428)&gt;0</f>
        <v>1</v>
      </c>
      <c r="AL1428" s="83" t="b">
        <f t="shared" si="427"/>
        <v>0</v>
      </c>
      <c r="AM1428" s="83" t="b">
        <f t="shared" si="433"/>
        <v>1</v>
      </c>
      <c r="AN1428" s="47" t="str">
        <f t="shared" si="428"/>
        <v>Outer</v>
      </c>
      <c r="AO1428" s="48" t="str">
        <f t="shared" si="429"/>
        <v>0.3-0.4</v>
      </c>
      <c r="AP1428" s="49" t="str">
        <f t="shared" si="434"/>
        <v>23-24</v>
      </c>
      <c r="AQ1428" s="49" t="str">
        <f t="shared" si="435"/>
        <v>Feb</v>
      </c>
      <c r="AR1428" s="48" t="str">
        <f t="shared" si="436"/>
        <v>265-275</v>
      </c>
      <c r="AS1428" s="49" t="str">
        <f t="shared" si="430"/>
        <v>LWS-HTI</v>
      </c>
    </row>
    <row r="1429" spans="5:45" x14ac:dyDescent="0.3">
      <c r="E1429" s="15">
        <v>40967.986111111109</v>
      </c>
      <c r="F1429" s="21">
        <v>7.28</v>
      </c>
      <c r="G1429" s="21">
        <v>668.30002927780151</v>
      </c>
      <c r="H1429" s="42">
        <v>1.1813244681345363</v>
      </c>
      <c r="I1429" s="35">
        <v>271.2</v>
      </c>
      <c r="J1429" s="43">
        <v>0.12637362637362637</v>
      </c>
      <c r="K1429" s="44">
        <v>0.20749269744702337</v>
      </c>
      <c r="L1429" s="26">
        <f t="shared" si="418"/>
        <v>7.1924317505574695</v>
      </c>
      <c r="M1429" s="26">
        <f t="shared" si="419"/>
        <v>0.46966348853683887</v>
      </c>
      <c r="N1429" s="96">
        <f t="shared" si="420"/>
        <v>8</v>
      </c>
      <c r="O1429" s="26">
        <f t="shared" si="421"/>
        <v>0.17845577932395149</v>
      </c>
      <c r="P1429" s="3">
        <f>IF(L1429&gt;'Power Curve'!$C$37,0,INDEX(Ci,$N1429,1)*POWER(1-O1429,3)+INDEX(Ci,$N1429,2)*3*O1429*POWER(1-O1429,2)+INDEX(Ci,$N1429,3)*3*POWER(O1429,2)*(1-O1429)+INDEX(Ci,$N1429,4)*POWER(O1429,3))</f>
        <v>646.8541856998786</v>
      </c>
      <c r="Q1429" s="3">
        <f>MAX(0,MIN(P1429-V1429+W1429,'Power Curve'!$C$39))</f>
        <v>649.20555032922721</v>
      </c>
      <c r="R1429" s="3">
        <f t="shared" si="422"/>
        <v>668.30002927780151</v>
      </c>
      <c r="S1429" s="3">
        <f t="shared" si="423"/>
        <v>-19.094478948574306</v>
      </c>
      <c r="T1429" s="3">
        <f t="shared" si="424"/>
        <v>19.094478948574306</v>
      </c>
      <c r="V1429" s="37">
        <f t="array" ref="V1429">SUM(_xlfn.NORM.DIST($AD$3:$AD$1003,$L1429,$AA1429,FALSE)*WindSpeedStep*$AE$3:$AE$1003)/AG1429</f>
        <v>643.30772572971932</v>
      </c>
      <c r="W1429" s="37">
        <f t="array" ref="W1429">SUM(_xlfn.NORM.DIST($AD$3:$AD$1003,$L1429,$AB1429,FALSE)*WindSpeedStep*$AE$3:$AE$1003)/AH1429</f>
        <v>645.65909035906793</v>
      </c>
      <c r="Y1429" s="1">
        <f t="shared" si="425"/>
        <v>7</v>
      </c>
      <c r="Z1429" s="99">
        <f>IF(L1429&lt;'Power Curve'!$P$28,'Power Curve'!$Q$28,IF(L1429&gt;'Power Curve'!$P$29,'Power Curve'!$Q$29,INDEX(ReferenceTurbulence,Y1429)+(L1429-INDEX(ReferenceTurbulenceWindSpeed,Y1429))*(INDEX(ReferenceTurbulence,Y1429+1)-INDEX(ReferenceTurbulence,Y1429))/(INDEX(ReferenceTurbulenceWindSpeed,Y1429+1)-INDEX(ReferenceTurbulenceWindSpeed,Y1429))))</f>
        <v>0.11962298190654173</v>
      </c>
      <c r="AA1429" s="100">
        <f t="shared" si="431"/>
        <v>0.8603801331609725</v>
      </c>
      <c r="AB1429" s="29">
        <f t="shared" si="432"/>
        <v>0.9089336827627571</v>
      </c>
      <c r="AG1429" s="40">
        <f t="array" ref="AG1429">SUM(_xlfn.NORM.DIST($AD$3:$AD$1003,$F1429,$AA1429,FALSE)*WindSpeedStep)</f>
        <v>1.0000000000000036</v>
      </c>
      <c r="AH1429" s="40">
        <f t="array" ref="AH1429">SUM(_xlfn.NORM.DIST($AD$3:$AD$1003,$F1429,$AB1429,FALSE)*WindSpeedStep)</f>
        <v>1.0000000000000029</v>
      </c>
      <c r="AJ1429" s="47">
        <f t="shared" si="426"/>
        <v>7</v>
      </c>
      <c r="AK1429" s="83" t="b">
        <f>COUNTIF('Power Curve'!$D$2:$D$31,AJ1429)&gt;0</f>
        <v>1</v>
      </c>
      <c r="AL1429" s="83" t="b">
        <f t="shared" si="427"/>
        <v>0</v>
      </c>
      <c r="AM1429" s="83" t="b">
        <f t="shared" si="433"/>
        <v>1</v>
      </c>
      <c r="AN1429" s="47" t="str">
        <f t="shared" si="428"/>
        <v>Inner</v>
      </c>
      <c r="AO1429" s="48" t="str">
        <f t="shared" si="429"/>
        <v>0.4-0.5</v>
      </c>
      <c r="AP1429" s="49" t="str">
        <f t="shared" si="434"/>
        <v>23-24</v>
      </c>
      <c r="AQ1429" s="49" t="str">
        <f t="shared" si="435"/>
        <v>Feb</v>
      </c>
      <c r="AR1429" s="48" t="str">
        <f t="shared" si="436"/>
        <v>265-275</v>
      </c>
      <c r="AS1429" s="49" t="str">
        <f t="shared" si="430"/>
        <v>Inner-TI</v>
      </c>
    </row>
    <row r="1430" spans="5:45" x14ac:dyDescent="0.3">
      <c r="E1430" s="15">
        <v>40967.993055555555</v>
      </c>
      <c r="F1430" s="21">
        <v>7.01</v>
      </c>
      <c r="G1430" s="21">
        <v>627.52002239227272</v>
      </c>
      <c r="H1430" s="42">
        <v>1.1812812436522158</v>
      </c>
      <c r="I1430" s="35">
        <v>279.3</v>
      </c>
      <c r="J1430" s="43">
        <v>9.5577746077032816E-2</v>
      </c>
      <c r="K1430" s="44">
        <v>0.19367322999648839</v>
      </c>
      <c r="L1430" s="26">
        <f t="shared" si="418"/>
        <v>6.9255950032119298</v>
      </c>
      <c r="M1430" s="26">
        <f t="shared" si="419"/>
        <v>0.42842300906505931</v>
      </c>
      <c r="N1430" s="96">
        <f t="shared" si="420"/>
        <v>7</v>
      </c>
      <c r="O1430" s="26">
        <f t="shared" si="421"/>
        <v>0.90898849112678337</v>
      </c>
      <c r="P1430" s="3">
        <f>IF(L1430&gt;'Power Curve'!$C$37,0,INDEX(Ci,$N1430,1)*POWER(1-O1430,3)+INDEX(Ci,$N1430,2)*3*O1430*POWER(1-O1430,2)+INDEX(Ci,$N1430,3)*3*POWER(O1430,2)*(1-O1430)+INDEX(Ci,$N1430,4)*POWER(O1430,3))</f>
        <v>577.3459793314538</v>
      </c>
      <c r="Q1430" s="3">
        <f>MAX(0,MIN(P1430-V1430+W1430,'Power Curve'!$C$39))</f>
        <v>570.47467384734921</v>
      </c>
      <c r="R1430" s="3">
        <f t="shared" si="422"/>
        <v>627.52002239227272</v>
      </c>
      <c r="S1430" s="3">
        <f t="shared" si="423"/>
        <v>-57.045348544923513</v>
      </c>
      <c r="T1430" s="3">
        <f t="shared" si="424"/>
        <v>57.045348544923513</v>
      </c>
      <c r="V1430" s="37">
        <f t="array" ref="V1430">SUM(_xlfn.NORM.DIST($AD$3:$AD$1003,$L1430,$AA1430,FALSE)*WindSpeedStep*$AE$3:$AE$1003)/AG1430</f>
        <v>575.49194320788922</v>
      </c>
      <c r="W1430" s="37">
        <f t="array" ref="W1430">SUM(_xlfn.NORM.DIST($AD$3:$AD$1003,$L1430,$AB1430,FALSE)*WindSpeedStep*$AE$3:$AE$1003)/AH1430</f>
        <v>568.62063772378463</v>
      </c>
      <c r="Y1430" s="1">
        <f t="shared" si="425"/>
        <v>6</v>
      </c>
      <c r="Z1430" s="99">
        <f>IF(L1430&lt;'Power Curve'!$P$28,'Power Curve'!$Q$28,IF(L1430&gt;'Power Curve'!$P$29,'Power Curve'!$Q$29,INDEX(ReferenceTurbulence,Y1430)+(L1430-INDEX(ReferenceTurbulenceWindSpeed,Y1430))*(INDEX(ReferenceTurbulence,Y1430+1)-INDEX(ReferenceTurbulence,Y1430))/(INDEX(ReferenceTurbulenceWindSpeed,Y1430+1)-INDEX(ReferenceTurbulenceWindSpeed,Y1430))))</f>
        <v>0.11984821812781767</v>
      </c>
      <c r="AA1430" s="100">
        <f t="shared" si="431"/>
        <v>0.83002022060986747</v>
      </c>
      <c r="AB1430" s="29">
        <f t="shared" si="432"/>
        <v>0.66193276064935713</v>
      </c>
      <c r="AG1430" s="40">
        <f t="array" ref="AG1430">SUM(_xlfn.NORM.DIST($AD$3:$AD$1003,$F1430,$AA1430,FALSE)*WindSpeedStep)</f>
        <v>1.0000000000000038</v>
      </c>
      <c r="AH1430" s="40">
        <f t="array" ref="AH1430">SUM(_xlfn.NORM.DIST($AD$3:$AD$1003,$F1430,$AB1430,FALSE)*WindSpeedStep)</f>
        <v>1.0000000000000036</v>
      </c>
      <c r="AJ1430" s="47">
        <f t="shared" si="426"/>
        <v>7</v>
      </c>
      <c r="AK1430" s="83" t="b">
        <f>COUNTIF('Power Curve'!$D$2:$D$31,AJ1430)&gt;0</f>
        <v>1</v>
      </c>
      <c r="AL1430" s="83" t="b">
        <f t="shared" si="427"/>
        <v>0</v>
      </c>
      <c r="AM1430" s="83" t="b">
        <f t="shared" si="433"/>
        <v>1</v>
      </c>
      <c r="AN1430" s="47" t="str">
        <f t="shared" si="428"/>
        <v>Outer</v>
      </c>
      <c r="AO1430" s="48" t="str">
        <f t="shared" si="429"/>
        <v>0.4-0.5</v>
      </c>
      <c r="AP1430" s="49" t="str">
        <f t="shared" si="434"/>
        <v>23-24</v>
      </c>
      <c r="AQ1430" s="49" t="str">
        <f t="shared" si="435"/>
        <v>Feb</v>
      </c>
      <c r="AR1430" s="48" t="str">
        <f t="shared" si="436"/>
        <v>275-285</v>
      </c>
      <c r="AS1430" s="49" t="str">
        <f t="shared" si="430"/>
        <v>LWS-LTI</v>
      </c>
    </row>
    <row r="1431" spans="5:45" x14ac:dyDescent="0.3">
      <c r="E1431" s="15">
        <v>40968</v>
      </c>
      <c r="F1431" s="21">
        <v>6.69</v>
      </c>
      <c r="G1431" s="21">
        <v>521.719970703125</v>
      </c>
      <c r="H1431" s="42">
        <v>1.1819026253086737</v>
      </c>
      <c r="I1431" s="35">
        <v>287.8</v>
      </c>
      <c r="J1431" s="43">
        <v>0.11958146487294469</v>
      </c>
      <c r="K1431" s="44">
        <v>0.21256223530270157</v>
      </c>
      <c r="L1431" s="26">
        <f t="shared" si="418"/>
        <v>6.6106067181612023</v>
      </c>
      <c r="M1431" s="26">
        <f t="shared" si="419"/>
        <v>0.37974055422062269</v>
      </c>
      <c r="N1431" s="96">
        <f t="shared" si="420"/>
        <v>7</v>
      </c>
      <c r="O1431" s="26">
        <f t="shared" si="421"/>
        <v>0.58878833167082945</v>
      </c>
      <c r="P1431" s="3">
        <f>IF(L1431&gt;'Power Curve'!$C$37,0,INDEX(Ci,$N1431,1)*POWER(1-O1431,3)+INDEX(Ci,$N1431,2)*3*O1431*POWER(1-O1431,2)+INDEX(Ci,$N1431,3)*3*POWER(O1431,2)*(1-O1431)+INDEX(Ci,$N1431,4)*POWER(O1431,3))</f>
        <v>497.64713412613565</v>
      </c>
      <c r="Q1431" s="3">
        <f>MAX(0,MIN(P1431-V1431+W1431,'Power Curve'!$C$39))</f>
        <v>497.40703050079867</v>
      </c>
      <c r="R1431" s="3">
        <f t="shared" si="422"/>
        <v>521.719970703125</v>
      </c>
      <c r="S1431" s="3">
        <f t="shared" si="423"/>
        <v>-24.312940202326331</v>
      </c>
      <c r="T1431" s="3">
        <f t="shared" si="424"/>
        <v>24.312940202326331</v>
      </c>
      <c r="V1431" s="37">
        <f t="array" ref="V1431">SUM(_xlfn.NORM.DIST($AD$3:$AD$1003,$L1431,$AA1431,FALSE)*WindSpeedStep*$AE$3:$AE$1003)/AG1431</f>
        <v>500.5941899248067</v>
      </c>
      <c r="W1431" s="37">
        <f t="array" ref="W1431">SUM(_xlfn.NORM.DIST($AD$3:$AD$1003,$L1431,$AB1431,FALSE)*WindSpeedStep*$AE$3:$AE$1003)/AH1431</f>
        <v>500.35408629946971</v>
      </c>
      <c r="Y1431" s="1">
        <f t="shared" si="425"/>
        <v>6</v>
      </c>
      <c r="Z1431" s="99">
        <f>IF(L1431&lt;'Power Curve'!$P$28,'Power Curve'!$Q$28,IF(L1431&gt;'Power Curve'!$P$29,'Power Curve'!$Q$29,INDEX(ReferenceTurbulence,Y1431)+(L1431-INDEX(ReferenceTurbulenceWindSpeed,Y1431))*(INDEX(ReferenceTurbulence,Y1431+1)-INDEX(ReferenceTurbulence,Y1431))/(INDEX(ReferenceTurbulenceWindSpeed,Y1431+1)-INDEX(ReferenceTurbulenceWindSpeed,Y1431))))</f>
        <v>0.12046739232111718</v>
      </c>
      <c r="AA1431" s="100">
        <f t="shared" si="431"/>
        <v>0.79636255299733849</v>
      </c>
      <c r="AB1431" s="29">
        <f t="shared" si="432"/>
        <v>0.79050603505664596</v>
      </c>
      <c r="AG1431" s="40">
        <f t="array" ref="AG1431">SUM(_xlfn.NORM.DIST($AD$3:$AD$1003,$F1431,$AA1431,FALSE)*WindSpeedStep)</f>
        <v>1.0000000000000036</v>
      </c>
      <c r="AH1431" s="40">
        <f t="array" ref="AH1431">SUM(_xlfn.NORM.DIST($AD$3:$AD$1003,$F1431,$AB1431,FALSE)*WindSpeedStep)</f>
        <v>1.0000000000000036</v>
      </c>
      <c r="AJ1431" s="47">
        <f t="shared" si="426"/>
        <v>7</v>
      </c>
      <c r="AK1431" s="83" t="b">
        <f>COUNTIF('Power Curve'!$D$2:$D$31,AJ1431)&gt;0</f>
        <v>1</v>
      </c>
      <c r="AL1431" s="83" t="b">
        <f t="shared" si="427"/>
        <v>0</v>
      </c>
      <c r="AM1431" s="83" t="b">
        <f t="shared" si="433"/>
        <v>1</v>
      </c>
      <c r="AN1431" s="47" t="str">
        <f t="shared" si="428"/>
        <v>Inner</v>
      </c>
      <c r="AO1431" s="48" t="str">
        <f t="shared" si="429"/>
        <v>0.3-0.4</v>
      </c>
      <c r="AP1431" s="49" t="str">
        <f t="shared" si="434"/>
        <v>0-1</v>
      </c>
      <c r="AQ1431" s="49" t="str">
        <f t="shared" si="435"/>
        <v>Feb</v>
      </c>
      <c r="AR1431" s="48" t="str">
        <f t="shared" si="436"/>
        <v>285-295</v>
      </c>
      <c r="AS1431" s="49" t="str">
        <f t="shared" si="430"/>
        <v>Inner-TI</v>
      </c>
    </row>
    <row r="1432" spans="5:45" x14ac:dyDescent="0.3">
      <c r="E1432" s="15">
        <v>40968.006944444445</v>
      </c>
      <c r="F1432" s="21">
        <v>6.59</v>
      </c>
      <c r="G1432" s="21">
        <v>545.2599792480471</v>
      </c>
      <c r="H1432" s="42">
        <v>1.1828117145459507</v>
      </c>
      <c r="I1432" s="35">
        <v>292</v>
      </c>
      <c r="J1432" s="43">
        <v>0.12746585735963581</v>
      </c>
      <c r="K1432" s="44">
        <v>0.16589890613525762</v>
      </c>
      <c r="L1432" s="26">
        <f t="shared" si="418"/>
        <v>6.5134626041657784</v>
      </c>
      <c r="M1432" s="26">
        <f t="shared" si="419"/>
        <v>0.36472661825083447</v>
      </c>
      <c r="N1432" s="96">
        <f t="shared" si="420"/>
        <v>7</v>
      </c>
      <c r="O1432" s="26">
        <f t="shared" si="421"/>
        <v>0.49003684703535272</v>
      </c>
      <c r="P1432" s="3">
        <f>IF(L1432&gt;'Power Curve'!$C$37,0,INDEX(Ci,$N1432,1)*POWER(1-O1432,3)+INDEX(Ci,$N1432,2)*3*O1432*POWER(1-O1432,2)+INDEX(Ci,$N1432,3)*3*POWER(O1432,2)*(1-O1432)+INDEX(Ci,$N1432,4)*POWER(O1432,3))</f>
        <v>473.95017512872425</v>
      </c>
      <c r="Q1432" s="3">
        <f>MAX(0,MIN(P1432-V1432+W1432,'Power Curve'!$C$39))</f>
        <v>475.73153426717545</v>
      </c>
      <c r="R1432" s="3">
        <f t="shared" si="422"/>
        <v>545.2599792480471</v>
      </c>
      <c r="S1432" s="3">
        <f t="shared" si="423"/>
        <v>-69.528444980871654</v>
      </c>
      <c r="T1432" s="3">
        <f t="shared" si="424"/>
        <v>69.528444980871654</v>
      </c>
      <c r="V1432" s="37">
        <f t="array" ref="V1432">SUM(_xlfn.NORM.DIST($AD$3:$AD$1003,$L1432,$AA1432,FALSE)*WindSpeedStep*$AE$3:$AE$1003)/AG1432</f>
        <v>478.58133059623418</v>
      </c>
      <c r="W1432" s="37">
        <f t="array" ref="W1432">SUM(_xlfn.NORM.DIST($AD$3:$AD$1003,$L1432,$AB1432,FALSE)*WindSpeedStep*$AE$3:$AE$1003)/AH1432</f>
        <v>480.36268973468538</v>
      </c>
      <c r="Y1432" s="1">
        <f t="shared" si="425"/>
        <v>6</v>
      </c>
      <c r="Z1432" s="99">
        <f>IF(L1432&lt;'Power Curve'!$P$28,'Power Curve'!$Q$28,IF(L1432&gt;'Power Curve'!$P$29,'Power Curve'!$Q$29,INDEX(ReferenceTurbulence,Y1432)+(L1432-INDEX(ReferenceTurbulenceWindSpeed,Y1432))*(INDEX(ReferenceTurbulence,Y1432+1)-INDEX(ReferenceTurbulence,Y1432))/(INDEX(ReferenceTurbulenceWindSpeed,Y1432+1)-INDEX(ReferenceTurbulenceWindSpeed,Y1432))))</f>
        <v>0.12065834903687957</v>
      </c>
      <c r="AA1432" s="100">
        <f t="shared" si="431"/>
        <v>0.78590364433209703</v>
      </c>
      <c r="AB1432" s="29">
        <f t="shared" si="432"/>
        <v>0.83024409521991716</v>
      </c>
      <c r="AG1432" s="40">
        <f t="array" ref="AG1432">SUM(_xlfn.NORM.DIST($AD$3:$AD$1003,$F1432,$AA1432,FALSE)*WindSpeedStep)</f>
        <v>1.0000000000000036</v>
      </c>
      <c r="AH1432" s="40">
        <f t="array" ref="AH1432">SUM(_xlfn.NORM.DIST($AD$3:$AD$1003,$F1432,$AB1432,FALSE)*WindSpeedStep)</f>
        <v>1.0000000000000031</v>
      </c>
      <c r="AJ1432" s="47">
        <f t="shared" si="426"/>
        <v>7</v>
      </c>
      <c r="AK1432" s="83" t="b">
        <f>COUNTIF('Power Curve'!$D$2:$D$31,AJ1432)&gt;0</f>
        <v>1</v>
      </c>
      <c r="AL1432" s="83" t="b">
        <f t="shared" si="427"/>
        <v>0</v>
      </c>
      <c r="AM1432" s="83" t="b">
        <f t="shared" si="433"/>
        <v>1</v>
      </c>
      <c r="AN1432" s="47" t="str">
        <f t="shared" si="428"/>
        <v>Inner</v>
      </c>
      <c r="AO1432" s="48" t="str">
        <f t="shared" si="429"/>
        <v>0.3-0.4</v>
      </c>
      <c r="AP1432" s="49" t="str">
        <f t="shared" si="434"/>
        <v>0-1</v>
      </c>
      <c r="AQ1432" s="49" t="str">
        <f t="shared" si="435"/>
        <v>Feb</v>
      </c>
      <c r="AR1432" s="48" t="str">
        <f t="shared" si="436"/>
        <v>285-295</v>
      </c>
      <c r="AS1432" s="49" t="str">
        <f t="shared" si="430"/>
        <v>Inner-TI</v>
      </c>
    </row>
    <row r="1433" spans="5:45" x14ac:dyDescent="0.3">
      <c r="E1433" s="15">
        <v>40968.013888888891</v>
      </c>
      <c r="F1433" s="21">
        <v>6.06</v>
      </c>
      <c r="G1433" s="21">
        <v>347.03001022338867</v>
      </c>
      <c r="H1433" s="42">
        <v>1.1835920477708453</v>
      </c>
      <c r="I1433" s="35">
        <v>291.60000000000002</v>
      </c>
      <c r="J1433" s="43">
        <v>0.10891089108910892</v>
      </c>
      <c r="K1433" s="44">
        <v>0.22554772676671592</v>
      </c>
      <c r="L1433" s="26">
        <f t="shared" si="418"/>
        <v>5.990934997570049</v>
      </c>
      <c r="M1433" s="26">
        <f t="shared" si="419"/>
        <v>0.28396829224207054</v>
      </c>
      <c r="N1433" s="96">
        <f t="shared" si="420"/>
        <v>6</v>
      </c>
      <c r="O1433" s="26">
        <f t="shared" si="421"/>
        <v>0.95966576965439332</v>
      </c>
      <c r="P1433" s="3">
        <f>IF(L1433&gt;'Power Curve'!$C$37,0,INDEX(Ci,$N1433,1)*POWER(1-O1433,3)+INDEX(Ci,$N1433,2)*3*O1433*POWER(1-O1433,2)+INDEX(Ci,$N1433,3)*3*POWER(O1433,2)*(1-O1433)+INDEX(Ci,$N1433,4)*POWER(O1433,3))</f>
        <v>361.50927559561001</v>
      </c>
      <c r="Q1433" s="3">
        <f>MAX(0,MIN(P1433-V1433+W1433,'Power Curve'!$C$39))</f>
        <v>359.57106662856899</v>
      </c>
      <c r="R1433" s="3">
        <f t="shared" si="422"/>
        <v>347.03001022338867</v>
      </c>
      <c r="S1433" s="3">
        <f t="shared" si="423"/>
        <v>12.541056405180314</v>
      </c>
      <c r="T1433" s="3">
        <f t="shared" si="424"/>
        <v>12.541056405180314</v>
      </c>
      <c r="V1433" s="37">
        <f t="array" ref="V1433">SUM(_xlfn.NORM.DIST($AD$3:$AD$1003,$L1433,$AA1433,FALSE)*WindSpeedStep*$AE$3:$AE$1003)/AG1433</f>
        <v>368.51803457449705</v>
      </c>
      <c r="W1433" s="37">
        <f t="array" ref="W1433">SUM(_xlfn.NORM.DIST($AD$3:$AD$1003,$L1433,$AB1433,FALSE)*WindSpeedStep*$AE$3:$AE$1003)/AH1433</f>
        <v>366.57982560745603</v>
      </c>
      <c r="Y1433" s="1">
        <f t="shared" si="425"/>
        <v>5</v>
      </c>
      <c r="Z1433" s="99">
        <f>IF(L1433&lt;'Power Curve'!$P$28,'Power Curve'!$Q$28,IF(L1433&gt;'Power Curve'!$P$29,'Power Curve'!$Q$29,INDEX(ReferenceTurbulence,Y1433)+(L1433-INDEX(ReferenceTurbulenceWindSpeed,Y1433))*(INDEX(ReferenceTurbulence,Y1433+1)-INDEX(ReferenceTurbulence,Y1433))/(INDEX(ReferenceTurbulenceWindSpeed,Y1433+1)-INDEX(ReferenceTurbulenceWindSpeed,Y1433))))</f>
        <v>0.12145124467170965</v>
      </c>
      <c r="AA1433" s="100">
        <f t="shared" si="431"/>
        <v>0.7276065122021883</v>
      </c>
      <c r="AB1433" s="29">
        <f t="shared" si="432"/>
        <v>0.65247806904228267</v>
      </c>
      <c r="AG1433" s="40">
        <f t="array" ref="AG1433">SUM(_xlfn.NORM.DIST($AD$3:$AD$1003,$F1433,$AA1433,FALSE)*WindSpeedStep)</f>
        <v>1.0000000000000038</v>
      </c>
      <c r="AH1433" s="40">
        <f t="array" ref="AH1433">SUM(_xlfn.NORM.DIST($AD$3:$AD$1003,$F1433,$AB1433,FALSE)*WindSpeedStep)</f>
        <v>1.0000000000000036</v>
      </c>
      <c r="AJ1433" s="47">
        <f t="shared" si="426"/>
        <v>6</v>
      </c>
      <c r="AK1433" s="83" t="b">
        <f>COUNTIF('Power Curve'!$D$2:$D$31,AJ1433)&gt;0</f>
        <v>1</v>
      </c>
      <c r="AL1433" s="83" t="b">
        <f t="shared" si="427"/>
        <v>0</v>
      </c>
      <c r="AM1433" s="83" t="b">
        <f t="shared" si="433"/>
        <v>1</v>
      </c>
      <c r="AN1433" s="47" t="str">
        <f t="shared" si="428"/>
        <v>Inner</v>
      </c>
      <c r="AO1433" s="48" t="str">
        <f t="shared" si="429"/>
        <v>0.2-0.3</v>
      </c>
      <c r="AP1433" s="49" t="str">
        <f t="shared" si="434"/>
        <v>0-1</v>
      </c>
      <c r="AQ1433" s="49" t="str">
        <f t="shared" si="435"/>
        <v>Feb</v>
      </c>
      <c r="AR1433" s="48" t="str">
        <f t="shared" si="436"/>
        <v>285-295</v>
      </c>
      <c r="AS1433" s="49" t="str">
        <f t="shared" si="430"/>
        <v>Inner-TI</v>
      </c>
    </row>
    <row r="1434" spans="5:45" x14ac:dyDescent="0.3">
      <c r="E1434" s="15">
        <v>40968.020833333336</v>
      </c>
      <c r="F1434" s="21">
        <v>5.89</v>
      </c>
      <c r="G1434" s="21">
        <v>375.68999862670898</v>
      </c>
      <c r="H1434" s="42">
        <v>1.1834185514646447</v>
      </c>
      <c r="I1434" s="35">
        <v>292.3</v>
      </c>
      <c r="J1434" s="43">
        <v>0.13412563667232599</v>
      </c>
      <c r="K1434" s="44">
        <v>0.20997083460340335</v>
      </c>
      <c r="L1434" s="26">
        <f t="shared" si="418"/>
        <v>5.8225879363544699</v>
      </c>
      <c r="M1434" s="26">
        <f t="shared" si="419"/>
        <v>0.25794971125103089</v>
      </c>
      <c r="N1434" s="96">
        <f t="shared" si="420"/>
        <v>6</v>
      </c>
      <c r="O1434" s="26">
        <f t="shared" si="421"/>
        <v>0.79187126510564243</v>
      </c>
      <c r="P1434" s="3">
        <f>IF(L1434&gt;'Power Curve'!$C$37,0,INDEX(Ci,$N1434,1)*POWER(1-O1434,3)+INDEX(Ci,$N1434,2)*3*O1434*POWER(1-O1434,2)+INDEX(Ci,$N1434,3)*3*POWER(O1434,2)*(1-O1434)+INDEX(Ci,$N1434,4)*POWER(O1434,3))</f>
        <v>332.06392700118488</v>
      </c>
      <c r="Q1434" s="3">
        <f>MAX(0,MIN(P1434-V1434+W1434,'Power Curve'!$C$39))</f>
        <v>333.76471703234517</v>
      </c>
      <c r="R1434" s="3">
        <f t="shared" si="422"/>
        <v>375.68999862670898</v>
      </c>
      <c r="S1434" s="3">
        <f t="shared" si="423"/>
        <v>-41.92528159436381</v>
      </c>
      <c r="T1434" s="3">
        <f t="shared" si="424"/>
        <v>41.92528159436381</v>
      </c>
      <c r="V1434" s="37">
        <f t="array" ref="V1434">SUM(_xlfn.NORM.DIST($AD$3:$AD$1003,$L1434,$AA1434,FALSE)*WindSpeedStep*$AE$3:$AE$1003)/AG1434</f>
        <v>335.6703613366696</v>
      </c>
      <c r="W1434" s="37">
        <f t="array" ref="W1434">SUM(_xlfn.NORM.DIST($AD$3:$AD$1003,$L1434,$AB1434,FALSE)*WindSpeedStep*$AE$3:$AE$1003)/AH1434</f>
        <v>337.3711513678299</v>
      </c>
      <c r="Y1434" s="1">
        <f t="shared" si="425"/>
        <v>5</v>
      </c>
      <c r="Z1434" s="99">
        <f>IF(L1434&lt;'Power Curve'!$P$28,'Power Curve'!$Q$28,IF(L1434&gt;'Power Curve'!$P$29,'Power Curve'!$Q$29,INDEX(ReferenceTurbulence,Y1434)+(L1434-INDEX(ReferenceTurbulenceWindSpeed,Y1434))*(INDEX(ReferenceTurbulence,Y1434+1)-INDEX(ReferenceTurbulence,Y1434))/(INDEX(ReferenceTurbulenceWindSpeed,Y1434+1)-INDEX(ReferenceTurbulenceWindSpeed,Y1434))))</f>
        <v>0.12080770425671153</v>
      </c>
      <c r="AA1434" s="100">
        <f t="shared" si="431"/>
        <v>0.70341348142380711</v>
      </c>
      <c r="AB1434" s="29">
        <f t="shared" si="432"/>
        <v>0.78095831404414806</v>
      </c>
      <c r="AG1434" s="40">
        <f t="array" ref="AG1434">SUM(_xlfn.NORM.DIST($AD$3:$AD$1003,$F1434,$AA1434,FALSE)*WindSpeedStep)</f>
        <v>1.0000000000000038</v>
      </c>
      <c r="AH1434" s="40">
        <f t="array" ref="AH1434">SUM(_xlfn.NORM.DIST($AD$3:$AD$1003,$F1434,$AB1434,FALSE)*WindSpeedStep)</f>
        <v>0.99999999999999034</v>
      </c>
      <c r="AJ1434" s="47">
        <f t="shared" si="426"/>
        <v>6</v>
      </c>
      <c r="AK1434" s="83" t="b">
        <f>COUNTIF('Power Curve'!$D$2:$D$31,AJ1434)&gt;0</f>
        <v>1</v>
      </c>
      <c r="AL1434" s="83" t="b">
        <f t="shared" si="427"/>
        <v>0</v>
      </c>
      <c r="AM1434" s="83" t="b">
        <f t="shared" si="433"/>
        <v>1</v>
      </c>
      <c r="AN1434" s="47" t="str">
        <f t="shared" si="428"/>
        <v>Inner</v>
      </c>
      <c r="AO1434" s="48" t="str">
        <f t="shared" si="429"/>
        <v>0.2-0.3</v>
      </c>
      <c r="AP1434" s="49" t="str">
        <f t="shared" si="434"/>
        <v>0-1</v>
      </c>
      <c r="AQ1434" s="49" t="str">
        <f t="shared" si="435"/>
        <v>Feb</v>
      </c>
      <c r="AR1434" s="48" t="str">
        <f t="shared" si="436"/>
        <v>285-295</v>
      </c>
      <c r="AS1434" s="49" t="str">
        <f t="shared" si="430"/>
        <v>Inner-TI</v>
      </c>
    </row>
    <row r="1435" spans="5:45" x14ac:dyDescent="0.3">
      <c r="E1435" s="15">
        <v>40968.027777777781</v>
      </c>
      <c r="F1435" s="21">
        <v>6.21</v>
      </c>
      <c r="G1435" s="21">
        <v>445.95000839233415</v>
      </c>
      <c r="H1435" s="42">
        <v>1.1832884625137512</v>
      </c>
      <c r="I1435" s="35">
        <v>286.3</v>
      </c>
      <c r="J1435" s="43">
        <v>9.3397745571658614E-2</v>
      </c>
      <c r="K1435" s="44">
        <v>0.22111851140950689</v>
      </c>
      <c r="L1435" s="26">
        <f t="shared" si="418"/>
        <v>6.1387005296978181</v>
      </c>
      <c r="M1435" s="26">
        <f t="shared" si="419"/>
        <v>0.30680593156638941</v>
      </c>
      <c r="N1435" s="96">
        <f t="shared" si="420"/>
        <v>7</v>
      </c>
      <c r="O1435" s="26">
        <f t="shared" si="421"/>
        <v>0.10907386619509817</v>
      </c>
      <c r="P1435" s="3">
        <f>IF(L1435&gt;'Power Curve'!$C$37,0,INDEX(Ci,$N1435,1)*POWER(1-O1435,3)+INDEX(Ci,$N1435,2)*3*O1435*POWER(1-O1435,2)+INDEX(Ci,$N1435,3)*3*POWER(O1435,2)*(1-O1435)+INDEX(Ci,$N1435,4)*POWER(O1435,3))</f>
        <v>390.0675452879554</v>
      </c>
      <c r="Q1435" s="3">
        <f>MAX(0,MIN(P1435-V1435+W1435,'Power Curve'!$C$39))</f>
        <v>384.86018879687032</v>
      </c>
      <c r="R1435" s="3">
        <f t="shared" si="422"/>
        <v>445.95000839233415</v>
      </c>
      <c r="S1435" s="3">
        <f t="shared" si="423"/>
        <v>-61.089819595463837</v>
      </c>
      <c r="T1435" s="3">
        <f t="shared" si="424"/>
        <v>61.089819595463837</v>
      </c>
      <c r="V1435" s="37">
        <f t="array" ref="V1435">SUM(_xlfn.NORM.DIST($AD$3:$AD$1003,$L1435,$AA1435,FALSE)*WindSpeedStep*$AE$3:$AE$1003)/AG1435</f>
        <v>398.30316917510396</v>
      </c>
      <c r="W1435" s="37">
        <f t="array" ref="W1435">SUM(_xlfn.NORM.DIST($AD$3:$AD$1003,$L1435,$AB1435,FALSE)*WindSpeedStep*$AE$3:$AE$1003)/AH1435</f>
        <v>393.09581268401888</v>
      </c>
      <c r="Y1435" s="1">
        <f t="shared" si="425"/>
        <v>6</v>
      </c>
      <c r="Z1435" s="99">
        <f>IF(L1435&lt;'Power Curve'!$P$28,'Power Curve'!$Q$28,IF(L1435&gt;'Power Curve'!$P$29,'Power Curve'!$Q$29,INDEX(ReferenceTurbulence,Y1435)+(L1435-INDEX(ReferenceTurbulenceWindSpeed,Y1435))*(INDEX(ReferenceTurbulence,Y1435+1)-INDEX(ReferenceTurbulence,Y1435))/(INDEX(ReferenceTurbulenceWindSpeed,Y1435+1)-INDEX(ReferenceTurbulenceWindSpeed,Y1435))))</f>
        <v>0.12139502089469353</v>
      </c>
      <c r="AA1435" s="100">
        <f t="shared" si="431"/>
        <v>0.74520767906893293</v>
      </c>
      <c r="AB1435" s="29">
        <f t="shared" si="432"/>
        <v>0.57334079021332274</v>
      </c>
      <c r="AG1435" s="40">
        <f t="array" ref="AG1435">SUM(_xlfn.NORM.DIST($AD$3:$AD$1003,$F1435,$AA1435,FALSE)*WindSpeedStep)</f>
        <v>1.000000000000004</v>
      </c>
      <c r="AH1435" s="40">
        <f t="array" ref="AH1435">SUM(_xlfn.NORM.DIST($AD$3:$AD$1003,$F1435,$AB1435,FALSE)*WindSpeedStep)</f>
        <v>1.0000000000000038</v>
      </c>
      <c r="AJ1435" s="47">
        <f t="shared" si="426"/>
        <v>6</v>
      </c>
      <c r="AK1435" s="83" t="b">
        <f>COUNTIF('Power Curve'!$D$2:$D$31,AJ1435)&gt;0</f>
        <v>1</v>
      </c>
      <c r="AL1435" s="83" t="b">
        <f t="shared" si="427"/>
        <v>0</v>
      </c>
      <c r="AM1435" s="83" t="b">
        <f t="shared" si="433"/>
        <v>1</v>
      </c>
      <c r="AN1435" s="47" t="str">
        <f t="shared" si="428"/>
        <v>Outer</v>
      </c>
      <c r="AO1435" s="48" t="str">
        <f t="shared" si="429"/>
        <v>0.3-0.4</v>
      </c>
      <c r="AP1435" s="49" t="str">
        <f t="shared" si="434"/>
        <v>0-1</v>
      </c>
      <c r="AQ1435" s="49" t="str">
        <f t="shared" si="435"/>
        <v>Feb</v>
      </c>
      <c r="AR1435" s="48" t="str">
        <f t="shared" si="436"/>
        <v>285-295</v>
      </c>
      <c r="AS1435" s="49" t="str">
        <f t="shared" si="430"/>
        <v>LWS-LTI</v>
      </c>
    </row>
    <row r="1436" spans="5:45" x14ac:dyDescent="0.3">
      <c r="E1436" s="15">
        <v>40968.034722222219</v>
      </c>
      <c r="F1436" s="21">
        <v>5.83</v>
      </c>
      <c r="G1436" s="21">
        <v>307.69000244140602</v>
      </c>
      <c r="H1436" s="42">
        <v>1.1828707511539183</v>
      </c>
      <c r="I1436" s="35">
        <v>285.89999999999998</v>
      </c>
      <c r="J1436" s="43">
        <v>8.2332761578044589E-2</v>
      </c>
      <c r="K1436" s="44">
        <v>0.38209164908170723</v>
      </c>
      <c r="L1436" s="26">
        <f t="shared" si="418"/>
        <v>5.7623852428695059</v>
      </c>
      <c r="M1436" s="26">
        <f t="shared" si="419"/>
        <v>0.24864519090474813</v>
      </c>
      <c r="N1436" s="96">
        <f t="shared" si="420"/>
        <v>6</v>
      </c>
      <c r="O1436" s="26">
        <f t="shared" si="421"/>
        <v>0.73186617174155921</v>
      </c>
      <c r="P1436" s="3">
        <f>IF(L1436&gt;'Power Curve'!$C$37,0,INDEX(Ci,$N1436,1)*POWER(1-O1436,3)+INDEX(Ci,$N1436,2)*3*O1436*POWER(1-O1436,2)+INDEX(Ci,$N1436,3)*3*POWER(O1436,2)*(1-O1436)+INDEX(Ci,$N1436,4)*POWER(O1436,3))</f>
        <v>322.15933129623477</v>
      </c>
      <c r="Q1436" s="3">
        <f>MAX(0,MIN(P1436-V1436+W1436,'Power Curve'!$C$39))</f>
        <v>318.82342062795925</v>
      </c>
      <c r="R1436" s="3">
        <f t="shared" si="422"/>
        <v>307.69000244140602</v>
      </c>
      <c r="S1436" s="3">
        <f t="shared" si="423"/>
        <v>11.133418186553229</v>
      </c>
      <c r="T1436" s="3">
        <f t="shared" si="424"/>
        <v>11.133418186553229</v>
      </c>
      <c r="V1436" s="37">
        <f t="array" ref="V1436">SUM(_xlfn.NORM.DIST($AD$3:$AD$1003,$L1436,$AA1436,FALSE)*WindSpeedStep*$AE$3:$AE$1003)/AG1436</f>
        <v>324.20634065972575</v>
      </c>
      <c r="W1436" s="37">
        <f t="array" ref="W1436">SUM(_xlfn.NORM.DIST($AD$3:$AD$1003,$L1436,$AB1436,FALSE)*WindSpeedStep*$AE$3:$AE$1003)/AH1436</f>
        <v>320.87042999145024</v>
      </c>
      <c r="Y1436" s="1">
        <f t="shared" si="425"/>
        <v>5</v>
      </c>
      <c r="Z1436" s="99">
        <f>IF(L1436&lt;'Power Curve'!$P$28,'Power Curve'!$Q$28,IF(L1436&gt;'Power Curve'!$P$29,'Power Curve'!$Q$29,INDEX(ReferenceTurbulence,Y1436)+(L1436-INDEX(ReferenceTurbulenceWindSpeed,Y1436))*(INDEX(ReferenceTurbulence,Y1436+1)-INDEX(ReferenceTurbulence,Y1436))/(INDEX(ReferenceTurbulenceWindSpeed,Y1436+1)-INDEX(ReferenceTurbulenceWindSpeed,Y1436))))</f>
        <v>0.12057756738310312</v>
      </c>
      <c r="AA1436" s="100">
        <f t="shared" si="431"/>
        <v>0.69481439490949681</v>
      </c>
      <c r="AB1436" s="29">
        <f t="shared" si="432"/>
        <v>0.47443309032201758</v>
      </c>
      <c r="AG1436" s="40">
        <f t="array" ref="AG1436">SUM(_xlfn.NORM.DIST($AD$3:$AD$1003,$F1436,$AA1436,FALSE)*WindSpeedStep)</f>
        <v>1.0000000000000038</v>
      </c>
      <c r="AH1436" s="40">
        <f t="array" ref="AH1436">SUM(_xlfn.NORM.DIST($AD$3:$AD$1003,$F1436,$AB1436,FALSE)*WindSpeedStep)</f>
        <v>1.0000000000000036</v>
      </c>
      <c r="AJ1436" s="47">
        <f t="shared" si="426"/>
        <v>6</v>
      </c>
      <c r="AK1436" s="83" t="b">
        <f>COUNTIF('Power Curve'!$D$2:$D$31,AJ1436)&gt;0</f>
        <v>1</v>
      </c>
      <c r="AL1436" s="83" t="b">
        <f t="shared" si="427"/>
        <v>0</v>
      </c>
      <c r="AM1436" s="83" t="b">
        <f t="shared" si="433"/>
        <v>1</v>
      </c>
      <c r="AN1436" s="47" t="str">
        <f t="shared" si="428"/>
        <v>Outer</v>
      </c>
      <c r="AO1436" s="48" t="str">
        <f t="shared" si="429"/>
        <v>0.2-0.3</v>
      </c>
      <c r="AP1436" s="49" t="str">
        <f t="shared" si="434"/>
        <v>0-1</v>
      </c>
      <c r="AQ1436" s="49" t="str">
        <f t="shared" si="435"/>
        <v>Feb</v>
      </c>
      <c r="AR1436" s="48" t="str">
        <f t="shared" si="436"/>
        <v>285-295</v>
      </c>
      <c r="AS1436" s="49" t="str">
        <f t="shared" si="430"/>
        <v>LWS-LTI</v>
      </c>
    </row>
    <row r="1437" spans="5:45" x14ac:dyDescent="0.3">
      <c r="E1437" s="15">
        <v>40968.041666666664</v>
      </c>
      <c r="F1437" s="21">
        <v>5.61</v>
      </c>
      <c r="G1437" s="21">
        <v>285.44000625610403</v>
      </c>
      <c r="H1437" s="42">
        <v>1.1824810364435629</v>
      </c>
      <c r="I1437" s="35">
        <v>286.60000000000002</v>
      </c>
      <c r="J1437" s="43">
        <v>8.3778966131907301E-2</v>
      </c>
      <c r="K1437" s="44">
        <v>0.35235318939360311</v>
      </c>
      <c r="L1437" s="26">
        <f t="shared" si="418"/>
        <v>5.5443277217453151</v>
      </c>
      <c r="M1437" s="26">
        <f t="shared" si="419"/>
        <v>0.2149436980892023</v>
      </c>
      <c r="N1437" s="96">
        <f t="shared" si="420"/>
        <v>6</v>
      </c>
      <c r="O1437" s="26">
        <f t="shared" si="421"/>
        <v>0.51452436930101608</v>
      </c>
      <c r="P1437" s="3">
        <f>IF(L1437&gt;'Power Curve'!$C$37,0,INDEX(Ci,$N1437,1)*POWER(1-O1437,3)+INDEX(Ci,$N1437,2)*3*O1437*POWER(1-O1437,2)+INDEX(Ci,$N1437,3)*3*POWER(O1437,2)*(1-O1437)+INDEX(Ci,$N1437,4)*POWER(O1437,3))</f>
        <v>288.25021977215619</v>
      </c>
      <c r="Q1437" s="3">
        <f>MAX(0,MIN(P1437-V1437+W1437,'Power Curve'!$C$39))</f>
        <v>287.64369862332478</v>
      </c>
      <c r="R1437" s="3">
        <f t="shared" si="422"/>
        <v>285.44000625610403</v>
      </c>
      <c r="S1437" s="3">
        <f t="shared" si="423"/>
        <v>2.2036923672207536</v>
      </c>
      <c r="T1437" s="3">
        <f t="shared" si="424"/>
        <v>2.2036923672207536</v>
      </c>
      <c r="V1437" s="37">
        <f t="array" ref="V1437">SUM(_xlfn.NORM.DIST($AD$3:$AD$1003,$L1437,$AA1437,FALSE)*WindSpeedStep*$AE$3:$AE$1003)/AG1437</f>
        <v>283.69404659016311</v>
      </c>
      <c r="W1437" s="37">
        <f t="array" ref="W1437">SUM(_xlfn.NORM.DIST($AD$3:$AD$1003,$L1437,$AB1437,FALSE)*WindSpeedStep*$AE$3:$AE$1003)/AH1437</f>
        <v>283.08752544133171</v>
      </c>
      <c r="Y1437" s="1">
        <f t="shared" si="425"/>
        <v>5</v>
      </c>
      <c r="Z1437" s="99">
        <f>IF(L1437&lt;'Power Curve'!$P$28,'Power Curve'!$Q$28,IF(L1437&gt;'Power Curve'!$P$29,'Power Curve'!$Q$29,INDEX(ReferenceTurbulence,Y1437)+(L1437-INDEX(ReferenceTurbulenceWindSpeed,Y1437))*(INDEX(ReferenceTurbulence,Y1437+1)-INDEX(ReferenceTurbulence,Y1437))/(INDEX(ReferenceTurbulenceWindSpeed,Y1437+1)-INDEX(ReferenceTurbulenceWindSpeed,Y1437))))</f>
        <v>0.11974399876227627</v>
      </c>
      <c r="AA1437" s="100">
        <f t="shared" si="431"/>
        <v>0.66389997185032501</v>
      </c>
      <c r="AB1437" s="29">
        <f t="shared" si="432"/>
        <v>0.46449804442429554</v>
      </c>
      <c r="AG1437" s="40">
        <f t="array" ref="AG1437">SUM(_xlfn.NORM.DIST($AD$3:$AD$1003,$F1437,$AA1437,FALSE)*WindSpeedStep)</f>
        <v>1.0000000000000029</v>
      </c>
      <c r="AH1437" s="40">
        <f t="array" ref="AH1437">SUM(_xlfn.NORM.DIST($AD$3:$AD$1003,$F1437,$AB1437,FALSE)*WindSpeedStep)</f>
        <v>1.0000000000000038</v>
      </c>
      <c r="AJ1437" s="47">
        <f t="shared" si="426"/>
        <v>6</v>
      </c>
      <c r="AK1437" s="83" t="b">
        <f>COUNTIF('Power Curve'!$D$2:$D$31,AJ1437)&gt;0</f>
        <v>1</v>
      </c>
      <c r="AL1437" s="83" t="b">
        <f t="shared" si="427"/>
        <v>0</v>
      </c>
      <c r="AM1437" s="83" t="b">
        <f t="shared" si="433"/>
        <v>1</v>
      </c>
      <c r="AN1437" s="47" t="str">
        <f t="shared" si="428"/>
        <v>Outer</v>
      </c>
      <c r="AO1437" s="48" t="str">
        <f t="shared" si="429"/>
        <v>0.2-0.3</v>
      </c>
      <c r="AP1437" s="49" t="str">
        <f t="shared" si="434"/>
        <v>1-2</v>
      </c>
      <c r="AQ1437" s="49" t="str">
        <f t="shared" si="435"/>
        <v>Feb</v>
      </c>
      <c r="AR1437" s="48" t="str">
        <f t="shared" si="436"/>
        <v>285-295</v>
      </c>
      <c r="AS1437" s="49" t="str">
        <f t="shared" si="430"/>
        <v>LWS-LTI</v>
      </c>
    </row>
    <row r="1438" spans="5:45" x14ac:dyDescent="0.3">
      <c r="E1438" s="15">
        <v>40968.048611111109</v>
      </c>
      <c r="F1438" s="21">
        <v>6.62</v>
      </c>
      <c r="G1438" s="21">
        <v>496.57998466491745</v>
      </c>
      <c r="H1438" s="42">
        <v>1.1809085581370584</v>
      </c>
      <c r="I1438" s="35">
        <v>288.10000000000002</v>
      </c>
      <c r="J1438" s="43">
        <v>9.9697885196374625E-2</v>
      </c>
      <c r="K1438" s="44">
        <v>0.33702883881869683</v>
      </c>
      <c r="L1438" s="26">
        <f t="shared" si="418"/>
        <v>6.539602982107521</v>
      </c>
      <c r="M1438" s="26">
        <f t="shared" si="419"/>
        <v>0.36876669792732292</v>
      </c>
      <c r="N1438" s="96">
        <f t="shared" si="420"/>
        <v>7</v>
      </c>
      <c r="O1438" s="26">
        <f t="shared" si="421"/>
        <v>0.51660975016359734</v>
      </c>
      <c r="P1438" s="3">
        <f>IF(L1438&gt;'Power Curve'!$C$37,0,INDEX(Ci,$N1438,1)*POWER(1-O1438,3)+INDEX(Ci,$N1438,2)*3*O1438*POWER(1-O1438,2)+INDEX(Ci,$N1438,3)*3*POWER(O1438,2)*(1-O1438)+INDEX(Ci,$N1438,4)*POWER(O1438,3))</f>
        <v>480.2671189189989</v>
      </c>
      <c r="Q1438" s="3">
        <f>MAX(0,MIN(P1438-V1438+W1438,'Power Curve'!$C$39))</f>
        <v>475.0082893936887</v>
      </c>
      <c r="R1438" s="3">
        <f t="shared" si="422"/>
        <v>496.57998466491745</v>
      </c>
      <c r="S1438" s="3">
        <f t="shared" si="423"/>
        <v>-21.571695271228748</v>
      </c>
      <c r="T1438" s="3">
        <f t="shared" si="424"/>
        <v>21.571695271228748</v>
      </c>
      <c r="V1438" s="37">
        <f t="array" ref="V1438">SUM(_xlfn.NORM.DIST($AD$3:$AD$1003,$L1438,$AA1438,FALSE)*WindSpeedStep*$AE$3:$AE$1003)/AG1438</f>
        <v>484.45488157143853</v>
      </c>
      <c r="W1438" s="37">
        <f t="array" ref="W1438">SUM(_xlfn.NORM.DIST($AD$3:$AD$1003,$L1438,$AB1438,FALSE)*WindSpeedStep*$AE$3:$AE$1003)/AH1438</f>
        <v>479.19605204612833</v>
      </c>
      <c r="Y1438" s="1">
        <f t="shared" si="425"/>
        <v>6</v>
      </c>
      <c r="Z1438" s="99">
        <f>IF(L1438&lt;'Power Curve'!$P$28,'Power Curve'!$Q$28,IF(L1438&gt;'Power Curve'!$P$29,'Power Curve'!$Q$29,INDEX(ReferenceTurbulence,Y1438)+(L1438-INDEX(ReferenceTurbulenceWindSpeed,Y1438))*(INDEX(ReferenceTurbulence,Y1438+1)-INDEX(ReferenceTurbulence,Y1438))/(INDEX(ReferenceTurbulenceWindSpeed,Y1438+1)-INDEX(ReferenceTurbulenceWindSpeed,Y1438))))</f>
        <v>0.12060696475310528</v>
      </c>
      <c r="AA1438" s="100">
        <f t="shared" si="431"/>
        <v>0.78872166636234398</v>
      </c>
      <c r="AB1438" s="29">
        <f t="shared" si="432"/>
        <v>0.65198458734002473</v>
      </c>
      <c r="AG1438" s="40">
        <f t="array" ref="AG1438">SUM(_xlfn.NORM.DIST($AD$3:$AD$1003,$F1438,$AA1438,FALSE)*WindSpeedStep)</f>
        <v>1.0000000000000036</v>
      </c>
      <c r="AH1438" s="40">
        <f t="array" ref="AH1438">SUM(_xlfn.NORM.DIST($AD$3:$AD$1003,$F1438,$AB1438,FALSE)*WindSpeedStep)</f>
        <v>1.0000000000000033</v>
      </c>
      <c r="AJ1438" s="47">
        <f t="shared" si="426"/>
        <v>7</v>
      </c>
      <c r="AK1438" s="83" t="b">
        <f>COUNTIF('Power Curve'!$D$2:$D$31,AJ1438)&gt;0</f>
        <v>1</v>
      </c>
      <c r="AL1438" s="83" t="b">
        <f t="shared" si="427"/>
        <v>0</v>
      </c>
      <c r="AM1438" s="83" t="b">
        <f t="shared" si="433"/>
        <v>1</v>
      </c>
      <c r="AN1438" s="47" t="str">
        <f t="shared" si="428"/>
        <v>Outer</v>
      </c>
      <c r="AO1438" s="48" t="str">
        <f t="shared" si="429"/>
        <v>0.3-0.4</v>
      </c>
      <c r="AP1438" s="49" t="str">
        <f t="shared" si="434"/>
        <v>1-2</v>
      </c>
      <c r="AQ1438" s="49" t="str">
        <f t="shared" si="435"/>
        <v>Feb</v>
      </c>
      <c r="AR1438" s="48" t="str">
        <f t="shared" si="436"/>
        <v>285-295</v>
      </c>
      <c r="AS1438" s="49" t="str">
        <f t="shared" si="430"/>
        <v>LWS-LTI</v>
      </c>
    </row>
    <row r="1439" spans="5:45" x14ac:dyDescent="0.3">
      <c r="E1439" s="15">
        <v>40968.055555555555</v>
      </c>
      <c r="F1439" s="21">
        <v>6.93</v>
      </c>
      <c r="G1439" s="21">
        <v>455.11000823974621</v>
      </c>
      <c r="H1439" s="42">
        <v>1.180520030356202</v>
      </c>
      <c r="I1439" s="35">
        <v>287.89999999999998</v>
      </c>
      <c r="J1439" s="43">
        <v>9.5238095238095247E-2</v>
      </c>
      <c r="K1439" s="44">
        <v>0.34867574737207024</v>
      </c>
      <c r="L1439" s="26">
        <f t="shared" si="418"/>
        <v>6.8450873073348957</v>
      </c>
      <c r="M1439" s="26">
        <f t="shared" si="419"/>
        <v>0.4159802851442882</v>
      </c>
      <c r="N1439" s="96">
        <f t="shared" si="420"/>
        <v>7</v>
      </c>
      <c r="O1439" s="26">
        <f t="shared" si="421"/>
        <v>0.82714869491624743</v>
      </c>
      <c r="P1439" s="3">
        <f>IF(L1439&gt;'Power Curve'!$C$37,0,INDEX(Ci,$N1439,1)*POWER(1-O1439,3)+INDEX(Ci,$N1439,2)*3*O1439*POWER(1-O1439,2)+INDEX(Ci,$N1439,3)*3*POWER(O1439,2)*(1-O1439)+INDEX(Ci,$N1439,4)*POWER(O1439,3))</f>
        <v>556.72322938520233</v>
      </c>
      <c r="Q1439" s="3">
        <f>MAX(0,MIN(P1439-V1439+W1439,'Power Curve'!$C$39))</f>
        <v>549.86786961536336</v>
      </c>
      <c r="R1439" s="3">
        <f t="shared" si="422"/>
        <v>455.11000823974621</v>
      </c>
      <c r="S1439" s="3">
        <f t="shared" si="423"/>
        <v>94.757861375617153</v>
      </c>
      <c r="T1439" s="3">
        <f t="shared" si="424"/>
        <v>94.757861375617153</v>
      </c>
      <c r="V1439" s="37">
        <f t="array" ref="V1439">SUM(_xlfn.NORM.DIST($AD$3:$AD$1003,$L1439,$AA1439,FALSE)*WindSpeedStep*$AE$3:$AE$1003)/AG1439</f>
        <v>555.8334524860195</v>
      </c>
      <c r="W1439" s="37">
        <f t="array" ref="W1439">SUM(_xlfn.NORM.DIST($AD$3:$AD$1003,$L1439,$AB1439,FALSE)*WindSpeedStep*$AE$3:$AE$1003)/AH1439</f>
        <v>548.97809271618053</v>
      </c>
      <c r="Y1439" s="1">
        <f t="shared" si="425"/>
        <v>6</v>
      </c>
      <c r="Z1439" s="99">
        <f>IF(L1439&lt;'Power Curve'!$P$28,'Power Curve'!$Q$28,IF(L1439&gt;'Power Curve'!$P$29,'Power Curve'!$Q$29,INDEX(ReferenceTurbulence,Y1439)+(L1439-INDEX(ReferenceTurbulenceWindSpeed,Y1439))*(INDEX(ReferenceTurbulence,Y1439+1)-INDEX(ReferenceTurbulence,Y1439))/(INDEX(ReferenceTurbulenceWindSpeed,Y1439+1)-INDEX(ReferenceTurbulenceWindSpeed,Y1439))))</f>
        <v>0.12000647254556859</v>
      </c>
      <c r="AA1439" s="100">
        <f t="shared" si="431"/>
        <v>0.82145478201970523</v>
      </c>
      <c r="AB1439" s="29">
        <f t="shared" si="432"/>
        <v>0.65191307688903777</v>
      </c>
      <c r="AG1439" s="40">
        <f t="array" ref="AG1439">SUM(_xlfn.NORM.DIST($AD$3:$AD$1003,$F1439,$AA1439,FALSE)*WindSpeedStep)</f>
        <v>1.0000000000000033</v>
      </c>
      <c r="AH1439" s="40">
        <f t="array" ref="AH1439">SUM(_xlfn.NORM.DIST($AD$3:$AD$1003,$F1439,$AB1439,FALSE)*WindSpeedStep)</f>
        <v>1.0000000000000042</v>
      </c>
      <c r="AJ1439" s="47">
        <f t="shared" si="426"/>
        <v>7</v>
      </c>
      <c r="AK1439" s="83" t="b">
        <f>COUNTIF('Power Curve'!$D$2:$D$31,AJ1439)&gt;0</f>
        <v>1</v>
      </c>
      <c r="AL1439" s="83" t="b">
        <f t="shared" si="427"/>
        <v>0</v>
      </c>
      <c r="AM1439" s="83" t="b">
        <f t="shared" si="433"/>
        <v>1</v>
      </c>
      <c r="AN1439" s="47" t="str">
        <f t="shared" si="428"/>
        <v>Outer</v>
      </c>
      <c r="AO1439" s="48" t="str">
        <f t="shared" si="429"/>
        <v>0.4-0.5</v>
      </c>
      <c r="AP1439" s="49" t="str">
        <f t="shared" si="434"/>
        <v>1-2</v>
      </c>
      <c r="AQ1439" s="49" t="str">
        <f t="shared" si="435"/>
        <v>Feb</v>
      </c>
      <c r="AR1439" s="48" t="str">
        <f t="shared" si="436"/>
        <v>285-295</v>
      </c>
      <c r="AS1439" s="49" t="str">
        <f t="shared" si="430"/>
        <v>LWS-LTI</v>
      </c>
    </row>
    <row r="1440" spans="5:45" x14ac:dyDescent="0.3">
      <c r="E1440" s="15">
        <v>40968.0625</v>
      </c>
      <c r="F1440" s="21">
        <v>7.12</v>
      </c>
      <c r="G1440" s="21">
        <v>652.51998043060303</v>
      </c>
      <c r="H1440" s="42">
        <v>1.1806926777598097</v>
      </c>
      <c r="I1440" s="35">
        <v>287.10000000000002</v>
      </c>
      <c r="J1440" s="43">
        <v>0.10112359550561797</v>
      </c>
      <c r="K1440" s="44">
        <v>0.23547996950817571</v>
      </c>
      <c r="L1440" s="26">
        <f t="shared" si="418"/>
        <v>7.0331020767641848</v>
      </c>
      <c r="M1440" s="26">
        <f t="shared" si="419"/>
        <v>0.44503857384018197</v>
      </c>
      <c r="N1440" s="96">
        <f t="shared" si="420"/>
        <v>8</v>
      </c>
      <c r="O1440" s="26">
        <f t="shared" si="421"/>
        <v>1.8093463870288984E-2</v>
      </c>
      <c r="P1440" s="3">
        <f>IF(L1440&gt;'Power Curve'!$C$37,0,INDEX(Ci,$N1440,1)*POWER(1-O1440,3)+INDEX(Ci,$N1440,2)*3*O1440*POWER(1-O1440,2)+INDEX(Ci,$N1440,3)*3*POWER(O1440,2)*(1-O1440)+INDEX(Ci,$N1440,4)*POWER(O1440,3))</f>
        <v>604.9448744324219</v>
      </c>
      <c r="Q1440" s="3">
        <f>MAX(0,MIN(P1440-V1440+W1440,'Power Curve'!$C$39))</f>
        <v>599.41968800775101</v>
      </c>
      <c r="R1440" s="3">
        <f t="shared" si="422"/>
        <v>652.51998043060303</v>
      </c>
      <c r="S1440" s="3">
        <f t="shared" si="423"/>
        <v>-53.100292422852021</v>
      </c>
      <c r="T1440" s="3">
        <f t="shared" si="424"/>
        <v>53.100292422852021</v>
      </c>
      <c r="V1440" s="37">
        <f t="array" ref="V1440">SUM(_xlfn.NORM.DIST($AD$3:$AD$1003,$L1440,$AA1440,FALSE)*WindSpeedStep*$AE$3:$AE$1003)/AG1440</f>
        <v>602.30874948568874</v>
      </c>
      <c r="W1440" s="37">
        <f t="array" ref="W1440">SUM(_xlfn.NORM.DIST($AD$3:$AD$1003,$L1440,$AB1440,FALSE)*WindSpeedStep*$AE$3:$AE$1003)/AH1440</f>
        <v>596.78356306101784</v>
      </c>
      <c r="Y1440" s="1">
        <f t="shared" si="425"/>
        <v>7</v>
      </c>
      <c r="Z1440" s="99">
        <f>IF(L1440&lt;'Power Curve'!$P$28,'Power Curve'!$Q$28,IF(L1440&gt;'Power Curve'!$P$29,'Power Curve'!$Q$29,INDEX(ReferenceTurbulence,Y1440)+(L1440-INDEX(ReferenceTurbulenceWindSpeed,Y1440))*(INDEX(ReferenceTurbulence,Y1440+1)-INDEX(ReferenceTurbulence,Y1440))/(INDEX(ReferenceTurbulenceWindSpeed,Y1440+1)-INDEX(ReferenceTurbulenceWindSpeed,Y1440))))</f>
        <v>0.11966723523573243</v>
      </c>
      <c r="AA1440" s="100">
        <f t="shared" si="431"/>
        <v>0.84163188065705796</v>
      </c>
      <c r="AB1440" s="29">
        <f t="shared" si="432"/>
        <v>0.71121256956042311</v>
      </c>
      <c r="AG1440" s="40">
        <f t="array" ref="AG1440">SUM(_xlfn.NORM.DIST($AD$3:$AD$1003,$F1440,$AA1440,FALSE)*WindSpeedStep)</f>
        <v>1.0000000000000033</v>
      </c>
      <c r="AH1440" s="40">
        <f t="array" ref="AH1440">SUM(_xlfn.NORM.DIST($AD$3:$AD$1003,$F1440,$AB1440,FALSE)*WindSpeedStep)</f>
        <v>1.0000000000000036</v>
      </c>
      <c r="AJ1440" s="47">
        <f t="shared" si="426"/>
        <v>7</v>
      </c>
      <c r="AK1440" s="83" t="b">
        <f>COUNTIF('Power Curve'!$D$2:$D$31,AJ1440)&gt;0</f>
        <v>1</v>
      </c>
      <c r="AL1440" s="83" t="b">
        <f t="shared" si="427"/>
        <v>0</v>
      </c>
      <c r="AM1440" s="83" t="b">
        <f t="shared" si="433"/>
        <v>1</v>
      </c>
      <c r="AN1440" s="47" t="str">
        <f t="shared" si="428"/>
        <v>Inner</v>
      </c>
      <c r="AO1440" s="48" t="str">
        <f t="shared" si="429"/>
        <v>0.4-0.5</v>
      </c>
      <c r="AP1440" s="49" t="str">
        <f t="shared" si="434"/>
        <v>1-2</v>
      </c>
      <c r="AQ1440" s="49" t="str">
        <f t="shared" si="435"/>
        <v>Feb</v>
      </c>
      <c r="AR1440" s="48" t="str">
        <f t="shared" si="436"/>
        <v>285-295</v>
      </c>
      <c r="AS1440" s="49" t="str">
        <f t="shared" si="430"/>
        <v>Inner-TI</v>
      </c>
    </row>
    <row r="1441" spans="5:45" x14ac:dyDescent="0.3">
      <c r="E1441" s="15">
        <v>40968.069444444445</v>
      </c>
      <c r="F1441" s="21">
        <v>5.68</v>
      </c>
      <c r="G1441" s="21">
        <v>340.5699920654294</v>
      </c>
      <c r="H1441" s="42">
        <v>1.1809085581370584</v>
      </c>
      <c r="I1441" s="35">
        <v>287.8</v>
      </c>
      <c r="J1441" s="43">
        <v>0.14964788732394366</v>
      </c>
      <c r="K1441" s="44">
        <v>0.19063637875356504</v>
      </c>
      <c r="L1441" s="26">
        <f t="shared" si="418"/>
        <v>5.6110188728656674</v>
      </c>
      <c r="M1441" s="26">
        <f t="shared" si="419"/>
        <v>0.22525103047909475</v>
      </c>
      <c r="N1441" s="96">
        <f t="shared" si="420"/>
        <v>6</v>
      </c>
      <c r="O1441" s="26">
        <f t="shared" si="421"/>
        <v>0.5809966235787154</v>
      </c>
      <c r="P1441" s="3">
        <f>IF(L1441&gt;'Power Curve'!$C$37,0,INDEX(Ci,$N1441,1)*POWER(1-O1441,3)+INDEX(Ci,$N1441,2)*3*O1441*POWER(1-O1441,2)+INDEX(Ci,$N1441,3)*3*POWER(O1441,2)*(1-O1441)+INDEX(Ci,$N1441,4)*POWER(O1441,3))</f>
        <v>298.35640012497282</v>
      </c>
      <c r="Q1441" s="3">
        <f>MAX(0,MIN(P1441-V1441+W1441,'Power Curve'!$C$39))</f>
        <v>301.33876783121565</v>
      </c>
      <c r="R1441" s="3">
        <f t="shared" si="422"/>
        <v>340.5699920654294</v>
      </c>
      <c r="S1441" s="3">
        <f t="shared" si="423"/>
        <v>-39.231224234213755</v>
      </c>
      <c r="T1441" s="3">
        <f t="shared" si="424"/>
        <v>39.231224234213755</v>
      </c>
      <c r="V1441" s="37">
        <f t="array" ref="V1441">SUM(_xlfn.NORM.DIST($AD$3:$AD$1003,$L1441,$AA1441,FALSE)*WindSpeedStep*$AE$3:$AE$1003)/AG1441</f>
        <v>295.93777286219114</v>
      </c>
      <c r="W1441" s="37">
        <f t="array" ref="W1441">SUM(_xlfn.NORM.DIST($AD$3:$AD$1003,$L1441,$AB1441,FALSE)*WindSpeedStep*$AE$3:$AE$1003)/AH1441</f>
        <v>298.92014056843396</v>
      </c>
      <c r="Y1441" s="1">
        <f t="shared" si="425"/>
        <v>5</v>
      </c>
      <c r="Z1441" s="99">
        <f>IF(L1441&lt;'Power Curve'!$P$28,'Power Curve'!$Q$28,IF(L1441&gt;'Power Curve'!$P$29,'Power Curve'!$Q$29,INDEX(ReferenceTurbulence,Y1441)+(L1441-INDEX(ReferenceTurbulenceWindSpeed,Y1441))*(INDEX(ReferenceTurbulence,Y1441+1)-INDEX(ReferenceTurbulence,Y1441))/(INDEX(ReferenceTurbulenceWindSpeed,Y1441+1)-INDEX(ReferenceTurbulenceWindSpeed,Y1441))))</f>
        <v>0.11999893906689932</v>
      </c>
      <c r="AA1441" s="100">
        <f t="shared" si="431"/>
        <v>0.67331631182822926</v>
      </c>
      <c r="AB1441" s="29">
        <f t="shared" si="432"/>
        <v>0.83967712005912276</v>
      </c>
      <c r="AG1441" s="40">
        <f t="array" ref="AG1441">SUM(_xlfn.NORM.DIST($AD$3:$AD$1003,$F1441,$AA1441,FALSE)*WindSpeedStep)</f>
        <v>1.0000000000000036</v>
      </c>
      <c r="AH1441" s="40">
        <f t="array" ref="AH1441">SUM(_xlfn.NORM.DIST($AD$3:$AD$1003,$F1441,$AB1441,FALSE)*WindSpeedStep)</f>
        <v>0.99999999999569988</v>
      </c>
      <c r="AJ1441" s="47">
        <f t="shared" si="426"/>
        <v>6</v>
      </c>
      <c r="AK1441" s="83" t="b">
        <f>COUNTIF('Power Curve'!$D$2:$D$31,AJ1441)&gt;0</f>
        <v>1</v>
      </c>
      <c r="AL1441" s="83" t="b">
        <f t="shared" si="427"/>
        <v>0</v>
      </c>
      <c r="AM1441" s="83" t="b">
        <f t="shared" si="433"/>
        <v>1</v>
      </c>
      <c r="AN1441" s="47" t="str">
        <f t="shared" si="428"/>
        <v>Outer</v>
      </c>
      <c r="AO1441" s="48" t="str">
        <f t="shared" si="429"/>
        <v>0.2-0.3</v>
      </c>
      <c r="AP1441" s="49" t="str">
        <f t="shared" si="434"/>
        <v>1-2</v>
      </c>
      <c r="AQ1441" s="49" t="str">
        <f t="shared" si="435"/>
        <v>Feb</v>
      </c>
      <c r="AR1441" s="48" t="str">
        <f t="shared" si="436"/>
        <v>285-295</v>
      </c>
      <c r="AS1441" s="49" t="str">
        <f t="shared" si="430"/>
        <v>LWS-HTI</v>
      </c>
    </row>
    <row r="1442" spans="5:45" x14ac:dyDescent="0.3">
      <c r="E1442" s="15">
        <v>40968.076388888891</v>
      </c>
      <c r="F1442" s="21">
        <v>4.5199999999999996</v>
      </c>
      <c r="G1442" s="21">
        <v>97.050001144409606</v>
      </c>
      <c r="H1442" s="42">
        <v>1.1810110954183211</v>
      </c>
      <c r="I1442" s="35">
        <v>285.39999999999998</v>
      </c>
      <c r="J1442" s="43">
        <v>0.12389380530973454</v>
      </c>
      <c r="K1442" s="44">
        <v>0.29855588605234984</v>
      </c>
      <c r="L1442" s="26">
        <f t="shared" si="418"/>
        <v>4.4652357978998261</v>
      </c>
      <c r="M1442" s="26">
        <f t="shared" si="419"/>
        <v>4.8166562720043937E-2</v>
      </c>
      <c r="N1442" s="96">
        <f t="shared" si="420"/>
        <v>5</v>
      </c>
      <c r="O1442" s="26">
        <f t="shared" si="421"/>
        <v>0.35636583671538796</v>
      </c>
      <c r="P1442" s="3">
        <f>IF(L1442&gt;'Power Curve'!$C$37,0,INDEX(Ci,$N1442,1)*POWER(1-O1442,3)+INDEX(Ci,$N1442,2)*3*O1442*POWER(1-O1442,2)+INDEX(Ci,$N1442,3)*3*POWER(O1442,2)*(1-O1442)+INDEX(Ci,$N1442,4)*POWER(O1442,3))</f>
        <v>116.13459535515143</v>
      </c>
      <c r="Q1442" s="3">
        <f>MAX(0,MIN(P1442-V1442+W1442,'Power Curve'!$C$39))</f>
        <v>117.88351862284978</v>
      </c>
      <c r="R1442" s="3">
        <f t="shared" si="422"/>
        <v>97.050001144409606</v>
      </c>
      <c r="S1442" s="3">
        <f t="shared" si="423"/>
        <v>20.833517478440172</v>
      </c>
      <c r="T1442" s="3">
        <f t="shared" si="424"/>
        <v>20.833517478440172</v>
      </c>
      <c r="V1442" s="37">
        <f t="array" ref="V1442">SUM(_xlfn.NORM.DIST($AD$3:$AD$1003,$L1442,$AA1442,FALSE)*WindSpeedStep*$AE$3:$AE$1003)/AG1442</f>
        <v>91.210482507668573</v>
      </c>
      <c r="W1442" s="37">
        <f t="array" ref="W1442">SUM(_xlfn.NORM.DIST($AD$3:$AD$1003,$L1442,$AB1442,FALSE)*WindSpeedStep*$AE$3:$AE$1003)/AH1442</f>
        <v>92.959405775366918</v>
      </c>
      <c r="Y1442" s="1">
        <f t="shared" si="425"/>
        <v>4</v>
      </c>
      <c r="Z1442" s="99">
        <f>IF(L1442&lt;'Power Curve'!$P$28,'Power Curve'!$Q$28,IF(L1442&gt;'Power Curve'!$P$29,'Power Curve'!$Q$29,INDEX(ReferenceTurbulence,Y1442)+(L1442-INDEX(ReferenceTurbulenceWindSpeed,Y1442))*(INDEX(ReferenceTurbulence,Y1442+1)-INDEX(ReferenceTurbulence,Y1442))/(INDEX(ReferenceTurbulenceWindSpeed,Y1442+1)-INDEX(ReferenceTurbulenceWindSpeed,Y1442))))</f>
        <v>0.11735990060395098</v>
      </c>
      <c r="AA1442" s="100">
        <f t="shared" si="431"/>
        <v>0.52403962941472726</v>
      </c>
      <c r="AB1442" s="29">
        <f t="shared" si="432"/>
        <v>0.55321505460705822</v>
      </c>
      <c r="AG1442" s="40">
        <f t="array" ref="AG1442">SUM(_xlfn.NORM.DIST($AD$3:$AD$1003,$F1442,$AA1442,FALSE)*WindSpeedStep)</f>
        <v>1.0000000000000031</v>
      </c>
      <c r="AH1442" s="40">
        <f t="array" ref="AH1442">SUM(_xlfn.NORM.DIST($AD$3:$AD$1003,$F1442,$AB1442,FALSE)*WindSpeedStep)</f>
        <v>1.0000000000000031</v>
      </c>
      <c r="AJ1442" s="47">
        <f t="shared" si="426"/>
        <v>4</v>
      </c>
      <c r="AK1442" s="83" t="b">
        <f>COUNTIF('Power Curve'!$D$2:$D$31,AJ1442)&gt;0</f>
        <v>1</v>
      </c>
      <c r="AL1442" s="83" t="b">
        <f t="shared" si="427"/>
        <v>0</v>
      </c>
      <c r="AM1442" s="83" t="b">
        <f t="shared" si="433"/>
        <v>1</v>
      </c>
      <c r="AN1442" s="47" t="str">
        <f t="shared" si="428"/>
        <v>Inner</v>
      </c>
      <c r="AO1442" s="48" t="str">
        <f t="shared" si="429"/>
        <v>0.0-0.1</v>
      </c>
      <c r="AP1442" s="49" t="str">
        <f t="shared" si="434"/>
        <v>1-2</v>
      </c>
      <c r="AQ1442" s="49" t="str">
        <f t="shared" si="435"/>
        <v>Feb</v>
      </c>
      <c r="AR1442" s="48" t="str">
        <f t="shared" si="436"/>
        <v>285-295</v>
      </c>
      <c r="AS1442" s="49" t="str">
        <f t="shared" si="430"/>
        <v>Inner-TI</v>
      </c>
    </row>
    <row r="1443" spans="5:45" x14ac:dyDescent="0.3">
      <c r="E1443" s="15">
        <v>40968.083333333336</v>
      </c>
      <c r="F1443" s="21">
        <v>4.42</v>
      </c>
      <c r="G1443" s="21">
        <v>135.96000289917012</v>
      </c>
      <c r="H1443" s="42">
        <v>1.1803206224550455</v>
      </c>
      <c r="I1443" s="35">
        <v>274.7</v>
      </c>
      <c r="J1443" s="43">
        <v>0.18778280542986425</v>
      </c>
      <c r="K1443" s="44">
        <v>0.19486545677051639</v>
      </c>
      <c r="L1443" s="26">
        <f t="shared" si="418"/>
        <v>4.3655962879572954</v>
      </c>
      <c r="M1443" s="26">
        <f t="shared" si="419"/>
        <v>3.2766955262522594E-2</v>
      </c>
      <c r="N1443" s="96">
        <f t="shared" si="420"/>
        <v>5</v>
      </c>
      <c r="O1443" s="26">
        <f t="shared" si="421"/>
        <v>0.24243006406869871</v>
      </c>
      <c r="P1443" s="3">
        <f>IF(L1443&gt;'Power Curve'!$C$37,0,INDEX(Ci,$N1443,1)*POWER(1-O1443,3)+INDEX(Ci,$N1443,2)*3*O1443*POWER(1-O1443,2)+INDEX(Ci,$N1443,3)*3*POWER(O1443,2)*(1-O1443)+INDEX(Ci,$N1443,4)*POWER(O1443,3))</f>
        <v>101.43572887130679</v>
      </c>
      <c r="Q1443" s="3">
        <f>MAX(0,MIN(P1443-V1443+W1443,'Power Curve'!$C$39))</f>
        <v>122.96012903119491</v>
      </c>
      <c r="R1443" s="3">
        <f t="shared" si="422"/>
        <v>135.96000289917012</v>
      </c>
      <c r="S1443" s="3">
        <f t="shared" si="423"/>
        <v>-12.999873867975211</v>
      </c>
      <c r="T1443" s="3">
        <f t="shared" si="424"/>
        <v>12.999873867975211</v>
      </c>
      <c r="V1443" s="37">
        <f t="array" ref="V1443">SUM(_xlfn.NORM.DIST($AD$3:$AD$1003,$L1443,$AA1443,FALSE)*WindSpeedStep*$AE$3:$AE$1003)/AG1443</f>
        <v>75.183200587123252</v>
      </c>
      <c r="W1443" s="37">
        <f t="array" ref="W1443">SUM(_xlfn.NORM.DIST($AD$3:$AD$1003,$L1443,$AB1443,FALSE)*WindSpeedStep*$AE$3:$AE$1003)/AH1443</f>
        <v>96.707600747011369</v>
      </c>
      <c r="Y1443" s="1">
        <f t="shared" si="425"/>
        <v>4</v>
      </c>
      <c r="Z1443" s="99">
        <f>IF(L1443&lt;'Power Curve'!$P$28,'Power Curve'!$Q$28,IF(L1443&gt;'Power Curve'!$P$29,'Power Curve'!$Q$29,INDEX(ReferenceTurbulence,Y1443)+(L1443-INDEX(ReferenceTurbulenceWindSpeed,Y1443))*(INDEX(ReferenceTurbulence,Y1443+1)-INDEX(ReferenceTurbulence,Y1443))/(INDEX(ReferenceTurbulenceWindSpeed,Y1443+1)-INDEX(ReferenceTurbulenceWindSpeed,Y1443))))</f>
        <v>0.11728719012369911</v>
      </c>
      <c r="AA1443" s="100">
        <f t="shared" si="431"/>
        <v>0.51202852182896241</v>
      </c>
      <c r="AB1443" s="29">
        <f t="shared" si="432"/>
        <v>0.8197839183268224</v>
      </c>
      <c r="AG1443" s="40">
        <f t="array" ref="AG1443">SUM(_xlfn.NORM.DIST($AD$3:$AD$1003,$F1443,$AA1443,FALSE)*WindSpeedStep)</f>
        <v>1.0000000000000031</v>
      </c>
      <c r="AH1443" s="40">
        <f t="array" ref="AH1443">SUM(_xlfn.NORM.DIST($AD$3:$AD$1003,$F1443,$AB1443,FALSE)*WindSpeedStep)</f>
        <v>0.99999997565497301</v>
      </c>
      <c r="AJ1443" s="47">
        <f t="shared" si="426"/>
        <v>4</v>
      </c>
      <c r="AK1443" s="83" t="b">
        <f>COUNTIF('Power Curve'!$D$2:$D$31,AJ1443)&gt;0</f>
        <v>1</v>
      </c>
      <c r="AL1443" s="83" t="b">
        <f t="shared" si="427"/>
        <v>0</v>
      </c>
      <c r="AM1443" s="83" t="b">
        <f t="shared" si="433"/>
        <v>1</v>
      </c>
      <c r="AN1443" s="47" t="str">
        <f t="shared" si="428"/>
        <v>Outer</v>
      </c>
      <c r="AO1443" s="48" t="str">
        <f t="shared" si="429"/>
        <v>0.0-0.1</v>
      </c>
      <c r="AP1443" s="49" t="str">
        <f t="shared" si="434"/>
        <v>2-3</v>
      </c>
      <c r="AQ1443" s="49" t="str">
        <f t="shared" si="435"/>
        <v>Feb</v>
      </c>
      <c r="AR1443" s="48" t="str">
        <f t="shared" si="436"/>
        <v>265-275</v>
      </c>
      <c r="AS1443" s="49" t="str">
        <f t="shared" si="430"/>
        <v>LWS-HTI</v>
      </c>
    </row>
    <row r="1444" spans="5:45" x14ac:dyDescent="0.3">
      <c r="E1444" s="15">
        <v>40968.090277777781</v>
      </c>
      <c r="F1444" s="21">
        <v>5.98</v>
      </c>
      <c r="G1444" s="21">
        <v>311.02998733520531</v>
      </c>
      <c r="H1444" s="42">
        <v>1.1797602072786235</v>
      </c>
      <c r="I1444" s="35">
        <v>270.5</v>
      </c>
      <c r="J1444" s="43">
        <v>0.12207357859531771</v>
      </c>
      <c r="K1444" s="44">
        <v>0.18827251998270161</v>
      </c>
      <c r="L1444" s="26">
        <f t="shared" si="418"/>
        <v>5.9054600461555244</v>
      </c>
      <c r="M1444" s="26">
        <f t="shared" si="419"/>
        <v>0.27075786296563614</v>
      </c>
      <c r="N1444" s="96">
        <f t="shared" si="420"/>
        <v>6</v>
      </c>
      <c r="O1444" s="26">
        <f t="shared" si="421"/>
        <v>0.87447136815805493</v>
      </c>
      <c r="P1444" s="3">
        <f>IF(L1444&gt;'Power Curve'!$C$37,0,INDEX(Ci,$N1444,1)*POWER(1-O1444,3)+INDEX(Ci,$N1444,2)*3*O1444*POWER(1-O1444,2)+INDEX(Ci,$N1444,3)*3*POWER(O1444,2)*(1-O1444)+INDEX(Ci,$N1444,4)*POWER(O1444,3))</f>
        <v>346.2074032900357</v>
      </c>
      <c r="Q1444" s="3">
        <f>MAX(0,MIN(P1444-V1444+W1444,'Power Curve'!$C$39))</f>
        <v>346.33924517624735</v>
      </c>
      <c r="R1444" s="3">
        <f t="shared" si="422"/>
        <v>311.02998733520531</v>
      </c>
      <c r="S1444" s="3">
        <f t="shared" si="423"/>
        <v>35.30925784104204</v>
      </c>
      <c r="T1444" s="3">
        <f t="shared" si="424"/>
        <v>35.30925784104204</v>
      </c>
      <c r="V1444" s="37">
        <f t="array" ref="V1444">SUM(_xlfn.NORM.DIST($AD$3:$AD$1003,$L1444,$AA1444,FALSE)*WindSpeedStep*$AE$3:$AE$1003)/AG1444</f>
        <v>351.68734648116185</v>
      </c>
      <c r="W1444" s="37">
        <f t="array" ref="W1444">SUM(_xlfn.NORM.DIST($AD$3:$AD$1003,$L1444,$AB1444,FALSE)*WindSpeedStep*$AE$3:$AE$1003)/AH1444</f>
        <v>351.8191883673735</v>
      </c>
      <c r="Y1444" s="1">
        <f t="shared" si="425"/>
        <v>5</v>
      </c>
      <c r="Z1444" s="99">
        <f>IF(L1444&lt;'Power Curve'!$P$28,'Power Curve'!$Q$28,IF(L1444&gt;'Power Curve'!$P$29,'Power Curve'!$Q$29,INDEX(ReferenceTurbulence,Y1444)+(L1444-INDEX(ReferenceTurbulenceWindSpeed,Y1444))*(INDEX(ReferenceTurbulence,Y1444+1)-INDEX(ReferenceTurbulence,Y1444))/(INDEX(ReferenceTurbulenceWindSpeed,Y1444+1)-INDEX(ReferenceTurbulenceWindSpeed,Y1444))))</f>
        <v>0.12112449952208802</v>
      </c>
      <c r="AA1444" s="100">
        <f t="shared" si="431"/>
        <v>0.71529589253827475</v>
      </c>
      <c r="AB1444" s="29">
        <f t="shared" si="432"/>
        <v>0.72090064108587504</v>
      </c>
      <c r="AG1444" s="40">
        <f t="array" ref="AG1444">SUM(_xlfn.NORM.DIST($AD$3:$AD$1003,$F1444,$AA1444,FALSE)*WindSpeedStep)</f>
        <v>1.0000000000000038</v>
      </c>
      <c r="AH1444" s="40">
        <f t="array" ref="AH1444">SUM(_xlfn.NORM.DIST($AD$3:$AD$1003,$F1444,$AB1444,FALSE)*WindSpeedStep)</f>
        <v>1.0000000000000036</v>
      </c>
      <c r="AJ1444" s="47">
        <f t="shared" si="426"/>
        <v>6</v>
      </c>
      <c r="AK1444" s="83" t="b">
        <f>COUNTIF('Power Curve'!$D$2:$D$31,AJ1444)&gt;0</f>
        <v>1</v>
      </c>
      <c r="AL1444" s="83" t="b">
        <f t="shared" si="427"/>
        <v>0</v>
      </c>
      <c r="AM1444" s="83" t="b">
        <f t="shared" si="433"/>
        <v>1</v>
      </c>
      <c r="AN1444" s="47" t="str">
        <f t="shared" si="428"/>
        <v>Inner</v>
      </c>
      <c r="AO1444" s="48" t="str">
        <f t="shared" si="429"/>
        <v>0.2-0.3</v>
      </c>
      <c r="AP1444" s="49" t="str">
        <f t="shared" si="434"/>
        <v>2-3</v>
      </c>
      <c r="AQ1444" s="49" t="str">
        <f t="shared" si="435"/>
        <v>Feb</v>
      </c>
      <c r="AR1444" s="48" t="str">
        <f t="shared" si="436"/>
        <v>265-275</v>
      </c>
      <c r="AS1444" s="49" t="str">
        <f t="shared" si="430"/>
        <v>Inner-TI</v>
      </c>
    </row>
    <row r="1445" spans="5:45" x14ac:dyDescent="0.3">
      <c r="E1445" s="15">
        <v>40968.097222222219</v>
      </c>
      <c r="F1445" s="21">
        <v>5.95</v>
      </c>
      <c r="G1445" s="21">
        <v>320.7700080871582</v>
      </c>
      <c r="H1445" s="42">
        <v>1.179458665392394</v>
      </c>
      <c r="I1445" s="35">
        <v>271.60000000000002</v>
      </c>
      <c r="J1445" s="43">
        <v>8.7394957983193272E-2</v>
      </c>
      <c r="K1445" s="44">
        <v>0.12218535189000693</v>
      </c>
      <c r="L1445" s="26">
        <f t="shared" si="418"/>
        <v>5.8753333367051308</v>
      </c>
      <c r="M1445" s="26">
        <f t="shared" si="419"/>
        <v>0.26610168290422825</v>
      </c>
      <c r="N1445" s="96">
        <f t="shared" si="420"/>
        <v>6</v>
      </c>
      <c r="O1445" s="26">
        <f t="shared" si="421"/>
        <v>0.84444354201477823</v>
      </c>
      <c r="P1445" s="3">
        <f>IF(L1445&gt;'Power Curve'!$C$37,0,INDEX(Ci,$N1445,1)*POWER(1-O1445,3)+INDEX(Ci,$N1445,2)*3*O1445*POWER(1-O1445,2)+INDEX(Ci,$N1445,3)*3*POWER(O1445,2)*(1-O1445)+INDEX(Ci,$N1445,4)*POWER(O1445,3))</f>
        <v>340.99228994583763</v>
      </c>
      <c r="Q1445" s="3">
        <f>MAX(0,MIN(P1445-V1445+W1445,'Power Curve'!$C$39))</f>
        <v>336.91714372858576</v>
      </c>
      <c r="R1445" s="3">
        <f t="shared" si="422"/>
        <v>320.7700080871582</v>
      </c>
      <c r="S1445" s="3">
        <f t="shared" si="423"/>
        <v>16.147135641427553</v>
      </c>
      <c r="T1445" s="3">
        <f t="shared" si="424"/>
        <v>16.147135641427553</v>
      </c>
      <c r="V1445" s="37">
        <f t="array" ref="V1445">SUM(_xlfn.NORM.DIST($AD$3:$AD$1003,$L1445,$AA1445,FALSE)*WindSpeedStep*$AE$3:$AE$1003)/AG1445</f>
        <v>345.83160877462763</v>
      </c>
      <c r="W1445" s="37">
        <f t="array" ref="W1445">SUM(_xlfn.NORM.DIST($AD$3:$AD$1003,$L1445,$AB1445,FALSE)*WindSpeedStep*$AE$3:$AE$1003)/AH1445</f>
        <v>341.75646255737576</v>
      </c>
      <c r="Y1445" s="1">
        <f t="shared" si="425"/>
        <v>5</v>
      </c>
      <c r="Z1445" s="99">
        <f>IF(L1445&lt;'Power Curve'!$P$28,'Power Curve'!$Q$28,IF(L1445&gt;'Power Curve'!$P$29,'Power Curve'!$Q$29,INDEX(ReferenceTurbulence,Y1445)+(L1445-INDEX(ReferenceTurbulenceWindSpeed,Y1445))*(INDEX(ReferenceTurbulence,Y1445+1)-INDEX(ReferenceTurbulence,Y1445))/(INDEX(ReferenceTurbulenceWindSpeed,Y1445+1)-INDEX(ReferenceTurbulenceWindSpeed,Y1445))))</f>
        <v>0.12100933413124459</v>
      </c>
      <c r="AA1445" s="100">
        <f t="shared" si="431"/>
        <v>0.71097017487379133</v>
      </c>
      <c r="AB1445" s="29">
        <f t="shared" si="432"/>
        <v>0.51347451009859968</v>
      </c>
      <c r="AG1445" s="40">
        <f t="array" ref="AG1445">SUM(_xlfn.NORM.DIST($AD$3:$AD$1003,$F1445,$AA1445,FALSE)*WindSpeedStep)</f>
        <v>1.000000000000004</v>
      </c>
      <c r="AH1445" s="40">
        <f t="array" ref="AH1445">SUM(_xlfn.NORM.DIST($AD$3:$AD$1003,$F1445,$AB1445,FALSE)*WindSpeedStep)</f>
        <v>1.0000000000000036</v>
      </c>
      <c r="AJ1445" s="47">
        <f t="shared" si="426"/>
        <v>6</v>
      </c>
      <c r="AK1445" s="83" t="b">
        <f>COUNTIF('Power Curve'!$D$2:$D$31,AJ1445)&gt;0</f>
        <v>1</v>
      </c>
      <c r="AL1445" s="83" t="b">
        <f t="shared" si="427"/>
        <v>0</v>
      </c>
      <c r="AM1445" s="83" t="b">
        <f t="shared" si="433"/>
        <v>1</v>
      </c>
      <c r="AN1445" s="47" t="str">
        <f t="shared" si="428"/>
        <v>Outer</v>
      </c>
      <c r="AO1445" s="48" t="str">
        <f t="shared" si="429"/>
        <v>0.2-0.3</v>
      </c>
      <c r="AP1445" s="49" t="str">
        <f t="shared" si="434"/>
        <v>2-3</v>
      </c>
      <c r="AQ1445" s="49" t="str">
        <f t="shared" si="435"/>
        <v>Feb</v>
      </c>
      <c r="AR1445" s="48" t="str">
        <f t="shared" si="436"/>
        <v>265-275</v>
      </c>
      <c r="AS1445" s="49" t="str">
        <f t="shared" si="430"/>
        <v>LWS-LTI</v>
      </c>
    </row>
    <row r="1446" spans="5:45" x14ac:dyDescent="0.3">
      <c r="E1446" s="15">
        <v>40968.104166666664</v>
      </c>
      <c r="F1446" s="21">
        <v>5.96</v>
      </c>
      <c r="G1446" s="21">
        <v>332.21000671386719</v>
      </c>
      <c r="H1446" s="42">
        <v>1.1794156006362784</v>
      </c>
      <c r="I1446" s="35">
        <v>275.60000000000002</v>
      </c>
      <c r="J1446" s="43">
        <v>8.8926174496644306E-2</v>
      </c>
      <c r="K1446" s="44">
        <v>0.14108838789688682</v>
      </c>
      <c r="L1446" s="26">
        <f t="shared" si="418"/>
        <v>5.8851362181390021</v>
      </c>
      <c r="M1446" s="26">
        <f t="shared" si="419"/>
        <v>0.26761674983020284</v>
      </c>
      <c r="N1446" s="96">
        <f t="shared" si="420"/>
        <v>6</v>
      </c>
      <c r="O1446" s="26">
        <f t="shared" si="421"/>
        <v>0.85421424796871359</v>
      </c>
      <c r="P1446" s="3">
        <f>IF(L1446&gt;'Power Curve'!$C$37,0,INDEX(Ci,$N1446,1)*POWER(1-O1446,3)+INDEX(Ci,$N1446,2)*3*O1446*POWER(1-O1446,2)+INDEX(Ci,$N1446,3)*3*POWER(O1446,2)*(1-O1446)+INDEX(Ci,$N1446,4)*POWER(O1446,3))</f>
        <v>342.67964786254561</v>
      </c>
      <c r="Q1446" s="3">
        <f>MAX(0,MIN(P1446-V1446+W1446,'Power Curve'!$C$39))</f>
        <v>338.69660692124472</v>
      </c>
      <c r="R1446" s="3">
        <f t="shared" si="422"/>
        <v>332.21000671386719</v>
      </c>
      <c r="S1446" s="3">
        <f t="shared" si="423"/>
        <v>6.4866002073775348</v>
      </c>
      <c r="T1446" s="3">
        <f t="shared" si="424"/>
        <v>6.4866002073775348</v>
      </c>
      <c r="V1446" s="37">
        <f t="array" ref="V1446">SUM(_xlfn.NORM.DIST($AD$3:$AD$1003,$L1446,$AA1446,FALSE)*WindSpeedStep*$AE$3:$AE$1003)/AG1446</f>
        <v>347.73276438652664</v>
      </c>
      <c r="W1446" s="37">
        <f t="array" ref="W1446">SUM(_xlfn.NORM.DIST($AD$3:$AD$1003,$L1446,$AB1446,FALSE)*WindSpeedStep*$AE$3:$AE$1003)/AH1446</f>
        <v>343.74972344522575</v>
      </c>
      <c r="Y1446" s="1">
        <f t="shared" si="425"/>
        <v>5</v>
      </c>
      <c r="Z1446" s="99">
        <f>IF(L1446&lt;'Power Curve'!$P$28,'Power Curve'!$Q$28,IF(L1446&gt;'Power Curve'!$P$29,'Power Curve'!$Q$29,INDEX(ReferenceTurbulence,Y1446)+(L1446-INDEX(ReferenceTurbulenceWindSpeed,Y1446))*(INDEX(ReferenceTurbulence,Y1446+1)-INDEX(ReferenceTurbulence,Y1446))/(INDEX(ReferenceTurbulenceWindSpeed,Y1446+1)-INDEX(ReferenceTurbulenceWindSpeed,Y1446))))</f>
        <v>0.12104680761216299</v>
      </c>
      <c r="AA1446" s="100">
        <f t="shared" si="431"/>
        <v>0.71237695156844427</v>
      </c>
      <c r="AB1446" s="29">
        <f t="shared" si="432"/>
        <v>0.52334265027075022</v>
      </c>
      <c r="AG1446" s="40">
        <f t="array" ref="AG1446">SUM(_xlfn.NORM.DIST($AD$3:$AD$1003,$F1446,$AA1446,FALSE)*WindSpeedStep)</f>
        <v>1.0000000000000036</v>
      </c>
      <c r="AH1446" s="40">
        <f t="array" ref="AH1446">SUM(_xlfn.NORM.DIST($AD$3:$AD$1003,$F1446,$AB1446,FALSE)*WindSpeedStep)</f>
        <v>1.0000000000000036</v>
      </c>
      <c r="AJ1446" s="47">
        <f t="shared" si="426"/>
        <v>6</v>
      </c>
      <c r="AK1446" s="83" t="b">
        <f>COUNTIF('Power Curve'!$D$2:$D$31,AJ1446)&gt;0</f>
        <v>1</v>
      </c>
      <c r="AL1446" s="83" t="b">
        <f t="shared" si="427"/>
        <v>0</v>
      </c>
      <c r="AM1446" s="83" t="b">
        <f t="shared" si="433"/>
        <v>1</v>
      </c>
      <c r="AN1446" s="47" t="str">
        <f t="shared" si="428"/>
        <v>Outer</v>
      </c>
      <c r="AO1446" s="48" t="str">
        <f t="shared" si="429"/>
        <v>0.2-0.3</v>
      </c>
      <c r="AP1446" s="49" t="str">
        <f t="shared" si="434"/>
        <v>2-3</v>
      </c>
      <c r="AQ1446" s="49" t="str">
        <f t="shared" si="435"/>
        <v>Feb</v>
      </c>
      <c r="AR1446" s="48" t="str">
        <f t="shared" si="436"/>
        <v>275-285</v>
      </c>
      <c r="AS1446" s="49" t="str">
        <f t="shared" si="430"/>
        <v>LWS-LTI</v>
      </c>
    </row>
    <row r="1447" spans="5:45" x14ac:dyDescent="0.3">
      <c r="E1447" s="15">
        <v>40968.111111111109</v>
      </c>
      <c r="F1447" s="21">
        <v>5.28</v>
      </c>
      <c r="G1447" s="21">
        <v>252.30001449584918</v>
      </c>
      <c r="H1447" s="42">
        <v>1.179458665392394</v>
      </c>
      <c r="I1447" s="35">
        <v>271.7</v>
      </c>
      <c r="J1447" s="43">
        <v>8.7121212121212127E-2</v>
      </c>
      <c r="K1447" s="44">
        <v>5.8086133483360412E-2</v>
      </c>
      <c r="L1447" s="26">
        <f t="shared" si="418"/>
        <v>5.2137411794627049</v>
      </c>
      <c r="M1447" s="26">
        <f t="shared" si="419"/>
        <v>0.16385048230735261</v>
      </c>
      <c r="N1447" s="96">
        <f t="shared" si="420"/>
        <v>6</v>
      </c>
      <c r="O1447" s="26">
        <f t="shared" si="421"/>
        <v>0.18502289376434683</v>
      </c>
      <c r="P1447" s="3">
        <f>IF(L1447&gt;'Power Curve'!$C$37,0,INDEX(Ci,$N1447,1)*POWER(1-O1447,3)+INDEX(Ci,$N1447,2)*3*O1447*POWER(1-O1447,2)+INDEX(Ci,$N1447,3)*3*POWER(O1447,2)*(1-O1447)+INDEX(Ci,$N1447,4)*POWER(O1447,3))</f>
        <v>239.49150439452751</v>
      </c>
      <c r="Q1447" s="3">
        <f>MAX(0,MIN(P1447-V1447+W1447,'Power Curve'!$C$39))</f>
        <v>241.05744414424814</v>
      </c>
      <c r="R1447" s="3">
        <f t="shared" si="422"/>
        <v>252.30001449584918</v>
      </c>
      <c r="S1447" s="3">
        <f t="shared" si="423"/>
        <v>-11.242570351601046</v>
      </c>
      <c r="T1447" s="3">
        <f t="shared" si="424"/>
        <v>11.242570351601046</v>
      </c>
      <c r="V1447" s="37">
        <f t="array" ref="V1447">SUM(_xlfn.NORM.DIST($AD$3:$AD$1003,$L1447,$AA1447,FALSE)*WindSpeedStep*$AE$3:$AE$1003)/AG1447</f>
        <v>224.07426852367144</v>
      </c>
      <c r="W1447" s="37">
        <f t="array" ref="W1447">SUM(_xlfn.NORM.DIST($AD$3:$AD$1003,$L1447,$AB1447,FALSE)*WindSpeedStep*$AE$3:$AE$1003)/AH1447</f>
        <v>225.64020827339206</v>
      </c>
      <c r="Y1447" s="1">
        <f t="shared" si="425"/>
        <v>5</v>
      </c>
      <c r="Z1447" s="99">
        <f>IF(L1447&lt;'Power Curve'!$P$28,'Power Curve'!$Q$28,IF(L1447&gt;'Power Curve'!$P$29,'Power Curve'!$Q$29,INDEX(ReferenceTurbulence,Y1447)+(L1447-INDEX(ReferenceTurbulenceWindSpeed,Y1447))*(INDEX(ReferenceTurbulence,Y1447+1)-INDEX(ReferenceTurbulence,Y1447))/(INDEX(ReferenceTurbulenceWindSpeed,Y1447+1)-INDEX(ReferenceTurbulenceWindSpeed,Y1447))))</f>
        <v>0.11848026538269021</v>
      </c>
      <c r="AA1447" s="100">
        <f t="shared" si="431"/>
        <v>0.61772543857940154</v>
      </c>
      <c r="AB1447" s="29">
        <f t="shared" si="432"/>
        <v>0.454227451241069</v>
      </c>
      <c r="AG1447" s="40">
        <f t="array" ref="AG1447">SUM(_xlfn.NORM.DIST($AD$3:$AD$1003,$F1447,$AA1447,FALSE)*WindSpeedStep)</f>
        <v>1.0000000000000036</v>
      </c>
      <c r="AH1447" s="40">
        <f t="array" ref="AH1447">SUM(_xlfn.NORM.DIST($AD$3:$AD$1003,$F1447,$AB1447,FALSE)*WindSpeedStep)</f>
        <v>1.0000000000000033</v>
      </c>
      <c r="AJ1447" s="47">
        <f t="shared" si="426"/>
        <v>5</v>
      </c>
      <c r="AK1447" s="83" t="b">
        <f>COUNTIF('Power Curve'!$D$2:$D$31,AJ1447)&gt;0</f>
        <v>1</v>
      </c>
      <c r="AL1447" s="83" t="b">
        <f t="shared" si="427"/>
        <v>0</v>
      </c>
      <c r="AM1447" s="83" t="b">
        <f t="shared" si="433"/>
        <v>1</v>
      </c>
      <c r="AN1447" s="47" t="str">
        <f t="shared" si="428"/>
        <v>Outer</v>
      </c>
      <c r="AO1447" s="48" t="str">
        <f t="shared" si="429"/>
        <v>0.1-0.2</v>
      </c>
      <c r="AP1447" s="49" t="str">
        <f t="shared" si="434"/>
        <v>2-3</v>
      </c>
      <c r="AQ1447" s="49" t="str">
        <f t="shared" si="435"/>
        <v>Feb</v>
      </c>
      <c r="AR1447" s="48" t="str">
        <f t="shared" si="436"/>
        <v>265-275</v>
      </c>
      <c r="AS1447" s="49" t="str">
        <f t="shared" si="430"/>
        <v>LWS-LTI</v>
      </c>
    </row>
    <row r="1448" spans="5:45" x14ac:dyDescent="0.3">
      <c r="E1448" s="15">
        <v>40968.118055555555</v>
      </c>
      <c r="F1448" s="21">
        <v>5.73</v>
      </c>
      <c r="G1448" s="21">
        <v>348.24000930786133</v>
      </c>
      <c r="H1448" s="42">
        <v>1.1792433730550955</v>
      </c>
      <c r="I1448" s="35">
        <v>266.60000000000002</v>
      </c>
      <c r="J1448" s="43">
        <v>0.150087260034904</v>
      </c>
      <c r="K1448" s="44">
        <v>1.1079280299146286E-2</v>
      </c>
      <c r="L1448" s="26">
        <f t="shared" si="418"/>
        <v>5.6577498334485563</v>
      </c>
      <c r="M1448" s="26">
        <f t="shared" si="419"/>
        <v>0.23247345107815692</v>
      </c>
      <c r="N1448" s="96">
        <f t="shared" si="420"/>
        <v>6</v>
      </c>
      <c r="O1448" s="26">
        <f t="shared" si="421"/>
        <v>0.62757420159804245</v>
      </c>
      <c r="P1448" s="3">
        <f>IF(L1448&gt;'Power Curve'!$C$37,0,INDEX(Ci,$N1448,1)*POWER(1-O1448,3)+INDEX(Ci,$N1448,2)*3*O1448*POWER(1-O1448,2)+INDEX(Ci,$N1448,3)*3*POWER(O1448,2)*(1-O1448)+INDEX(Ci,$N1448,4)*POWER(O1448,3))</f>
        <v>305.56062065135211</v>
      </c>
      <c r="Q1448" s="3">
        <f>MAX(0,MIN(P1448-V1448+W1448,'Power Curve'!$C$39))</f>
        <v>308.84245416061094</v>
      </c>
      <c r="R1448" s="3">
        <f t="shared" si="422"/>
        <v>348.24000930786133</v>
      </c>
      <c r="S1448" s="3">
        <f t="shared" si="423"/>
        <v>-39.397555147250387</v>
      </c>
      <c r="T1448" s="3">
        <f t="shared" si="424"/>
        <v>39.397555147250387</v>
      </c>
      <c r="V1448" s="37">
        <f t="array" ref="V1448">SUM(_xlfn.NORM.DIST($AD$3:$AD$1003,$L1448,$AA1448,FALSE)*WindSpeedStep*$AE$3:$AE$1003)/AG1448</f>
        <v>304.58811151931565</v>
      </c>
      <c r="W1448" s="37">
        <f t="array" ref="W1448">SUM(_xlfn.NORM.DIST($AD$3:$AD$1003,$L1448,$AB1448,FALSE)*WindSpeedStep*$AE$3:$AE$1003)/AH1448</f>
        <v>307.86994502857448</v>
      </c>
      <c r="Y1448" s="1">
        <f t="shared" si="425"/>
        <v>5</v>
      </c>
      <c r="Z1448" s="99">
        <f>IF(L1448&lt;'Power Curve'!$P$28,'Power Curve'!$Q$28,IF(L1448&gt;'Power Curve'!$P$29,'Power Curve'!$Q$29,INDEX(ReferenceTurbulence,Y1448)+(L1448-INDEX(ReferenceTurbulenceWindSpeed,Y1448))*(INDEX(ReferenceTurbulence,Y1448+1)-INDEX(ReferenceTurbulence,Y1448))/(INDEX(ReferenceTurbulenceWindSpeed,Y1448+1)-INDEX(ReferenceTurbulenceWindSpeed,Y1448))))</f>
        <v>0.12017757753881338</v>
      </c>
      <c r="AA1448" s="100">
        <f t="shared" si="431"/>
        <v>0.67993466930447233</v>
      </c>
      <c r="AB1448" s="29">
        <f t="shared" si="432"/>
        <v>0.84915617046522829</v>
      </c>
      <c r="AG1448" s="40">
        <f t="array" ref="AG1448">SUM(_xlfn.NORM.DIST($AD$3:$AD$1003,$F1448,$AA1448,FALSE)*WindSpeedStep)</f>
        <v>1.0000000000000033</v>
      </c>
      <c r="AH1448" s="40">
        <f t="array" ref="AH1448">SUM(_xlfn.NORM.DIST($AD$3:$AD$1003,$F1448,$AB1448,FALSE)*WindSpeedStep)</f>
        <v>0.99999999999514633</v>
      </c>
      <c r="AJ1448" s="47">
        <f t="shared" si="426"/>
        <v>6</v>
      </c>
      <c r="AK1448" s="83" t="b">
        <f>COUNTIF('Power Curve'!$D$2:$D$31,AJ1448)&gt;0</f>
        <v>1</v>
      </c>
      <c r="AL1448" s="83" t="b">
        <f t="shared" si="427"/>
        <v>0</v>
      </c>
      <c r="AM1448" s="83" t="b">
        <f t="shared" si="433"/>
        <v>1</v>
      </c>
      <c r="AN1448" s="47" t="str">
        <f t="shared" si="428"/>
        <v>Outer</v>
      </c>
      <c r="AO1448" s="48" t="str">
        <f t="shared" si="429"/>
        <v>0.2-0.3</v>
      </c>
      <c r="AP1448" s="49" t="str">
        <f t="shared" si="434"/>
        <v>2-3</v>
      </c>
      <c r="AQ1448" s="49" t="str">
        <f t="shared" si="435"/>
        <v>Feb</v>
      </c>
      <c r="AR1448" s="48" t="str">
        <f t="shared" si="436"/>
        <v>265-275</v>
      </c>
      <c r="AS1448" s="49" t="str">
        <f t="shared" si="430"/>
        <v>LWS-HTI</v>
      </c>
    </row>
    <row r="1449" spans="5:45" x14ac:dyDescent="0.3">
      <c r="E1449" s="15">
        <v>40968.298611111109</v>
      </c>
      <c r="F1449" s="21">
        <v>9.4700000000000006</v>
      </c>
      <c r="G1449" s="21">
        <v>1271.949966430662</v>
      </c>
      <c r="H1449" s="42">
        <v>1.1741710471310653</v>
      </c>
      <c r="I1449" s="35">
        <v>266.8</v>
      </c>
      <c r="J1449" s="43">
        <v>5.1742344244984154E-2</v>
      </c>
      <c r="K1449" s="44">
        <v>0.27357122855353416</v>
      </c>
      <c r="L1449" s="26">
        <f t="shared" si="418"/>
        <v>9.3371658263069062</v>
      </c>
      <c r="M1449" s="26">
        <f t="shared" si="419"/>
        <v>0.80113905366517835</v>
      </c>
      <c r="N1449" s="96">
        <f t="shared" si="420"/>
        <v>10</v>
      </c>
      <c r="O1449" s="26">
        <f t="shared" si="421"/>
        <v>0.34867281798989225</v>
      </c>
      <c r="P1449" s="3">
        <f>IF(L1449&gt;'Power Curve'!$C$37,0,INDEX(Ci,$N1449,1)*POWER(1-O1449,3)+INDEX(Ci,$N1449,2)*3*O1449*POWER(1-O1449,2)+INDEX(Ci,$N1449,3)*3*POWER(O1449,2)*(1-O1449)+INDEX(Ci,$N1449,4)*POWER(O1449,3))</f>
        <v>1312.3038658328269</v>
      </c>
      <c r="Q1449" s="3">
        <f>MAX(0,MIN(P1449-V1449+W1449,'Power Curve'!$C$39))</f>
        <v>1308.0500066696106</v>
      </c>
      <c r="R1449" s="3">
        <f t="shared" si="422"/>
        <v>1271.949966430662</v>
      </c>
      <c r="S1449" s="3">
        <f t="shared" si="423"/>
        <v>36.100040238948623</v>
      </c>
      <c r="T1449" s="3">
        <f t="shared" si="424"/>
        <v>36.100040238948623</v>
      </c>
      <c r="V1449" s="37">
        <f t="array" ref="V1449">SUM(_xlfn.NORM.DIST($AD$3:$AD$1003,$L1449,$AA1449,FALSE)*WindSpeedStep*$AE$3:$AE$1003)/AG1449</f>
        <v>1321.3272267117109</v>
      </c>
      <c r="W1449" s="37">
        <f t="array" ref="W1449">SUM(_xlfn.NORM.DIST($AD$3:$AD$1003,$L1449,$AB1449,FALSE)*WindSpeedStep*$AE$3:$AE$1003)/AH1449</f>
        <v>1317.0733675484946</v>
      </c>
      <c r="Y1449" s="1">
        <f t="shared" si="425"/>
        <v>9</v>
      </c>
      <c r="Z1449" s="99">
        <f>IF(L1449&lt;'Power Curve'!$P$28,'Power Curve'!$Q$28,IF(L1449&gt;'Power Curve'!$P$29,'Power Curve'!$Q$29,INDEX(ReferenceTurbulence,Y1449)+(L1449-INDEX(ReferenceTurbulenceWindSpeed,Y1449))*(INDEX(ReferenceTurbulence,Y1449+1)-INDEX(ReferenceTurbulence,Y1449))/(INDEX(ReferenceTurbulenceWindSpeed,Y1449+1)-INDEX(ReferenceTurbulenceWindSpeed,Y1449))))</f>
        <v>0.12036267125174106</v>
      </c>
      <c r="AA1449" s="100">
        <f t="shared" si="431"/>
        <v>1.1238462207747693</v>
      </c>
      <c r="AB1449" s="29">
        <f t="shared" si="432"/>
        <v>0.48312684845727388</v>
      </c>
      <c r="AG1449" s="40">
        <f t="array" ref="AG1449">SUM(_xlfn.NORM.DIST($AD$3:$AD$1003,$F1449,$AA1449,FALSE)*WindSpeedStep)</f>
        <v>1.0000000000000042</v>
      </c>
      <c r="AH1449" s="40">
        <f t="array" ref="AH1449">SUM(_xlfn.NORM.DIST($AD$3:$AD$1003,$F1449,$AB1449,FALSE)*WindSpeedStep)</f>
        <v>1.0000000000000038</v>
      </c>
      <c r="AJ1449" s="47">
        <f t="shared" si="426"/>
        <v>9</v>
      </c>
      <c r="AK1449" s="83" t="b">
        <f>COUNTIF('Power Curve'!$D$2:$D$31,AJ1449)&gt;0</f>
        <v>1</v>
      </c>
      <c r="AL1449" s="83" t="b">
        <f t="shared" si="427"/>
        <v>0</v>
      </c>
      <c r="AM1449" s="83" t="b">
        <f t="shared" si="433"/>
        <v>1</v>
      </c>
      <c r="AN1449" s="47" t="str">
        <f t="shared" si="428"/>
        <v>Outer</v>
      </c>
      <c r="AO1449" s="48" t="str">
        <f t="shared" si="429"/>
        <v>0.8-0.9</v>
      </c>
      <c r="AP1449" s="49" t="str">
        <f t="shared" si="434"/>
        <v>7-8</v>
      </c>
      <c r="AQ1449" s="49" t="str">
        <f t="shared" si="435"/>
        <v>Feb</v>
      </c>
      <c r="AR1449" s="48" t="str">
        <f t="shared" si="436"/>
        <v>265-275</v>
      </c>
      <c r="AS1449" s="49" t="str">
        <f t="shared" si="430"/>
        <v>HWS-LTI</v>
      </c>
    </row>
    <row r="1450" spans="5:45" x14ac:dyDescent="0.3">
      <c r="E1450" s="15">
        <v>40968.305555555555</v>
      </c>
      <c r="F1450" s="21">
        <v>8.24</v>
      </c>
      <c r="G1450" s="21">
        <v>912.69997406005837</v>
      </c>
      <c r="H1450" s="42">
        <v>1.174743214667175</v>
      </c>
      <c r="I1450" s="35">
        <v>269.8</v>
      </c>
      <c r="J1450" s="43">
        <v>0.10315533980582524</v>
      </c>
      <c r="K1450" s="44">
        <v>0.18835746965550329</v>
      </c>
      <c r="L1450" s="26">
        <f t="shared" si="418"/>
        <v>8.1257382876261648</v>
      </c>
      <c r="M1450" s="26">
        <f t="shared" si="419"/>
        <v>0.61390902242882794</v>
      </c>
      <c r="N1450" s="96">
        <f t="shared" si="420"/>
        <v>9</v>
      </c>
      <c r="O1450" s="26">
        <f t="shared" si="421"/>
        <v>0.11699972675862098</v>
      </c>
      <c r="P1450" s="3">
        <f>IF(L1450&gt;'Power Curve'!$C$37,0,INDEX(Ci,$N1450,1)*POWER(1-O1450,3)+INDEX(Ci,$N1450,2)*3*O1450*POWER(1-O1450,2)+INDEX(Ci,$N1450,3)*3*POWER(O1450,2)*(1-O1450)+INDEX(Ci,$N1450,4)*POWER(O1450,3))</f>
        <v>916.05847618200289</v>
      </c>
      <c r="Q1450" s="3">
        <f>MAX(0,MIN(P1450-V1450+W1450,'Power Curve'!$C$39))</f>
        <v>908.88354712852038</v>
      </c>
      <c r="R1450" s="3">
        <f t="shared" si="422"/>
        <v>912.69997406005837</v>
      </c>
      <c r="S1450" s="3">
        <f t="shared" si="423"/>
        <v>-3.8164269315379897</v>
      </c>
      <c r="T1450" s="3">
        <f t="shared" si="424"/>
        <v>3.8164269315379897</v>
      </c>
      <c r="V1450" s="37">
        <f t="array" ref="V1450">SUM(_xlfn.NORM.DIST($AD$3:$AD$1003,$L1450,$AA1450,FALSE)*WindSpeedStep*$AE$3:$AE$1003)/AG1450</f>
        <v>913.18535703508428</v>
      </c>
      <c r="W1450" s="37">
        <f t="array" ref="W1450">SUM(_xlfn.NORM.DIST($AD$3:$AD$1003,$L1450,$AB1450,FALSE)*WindSpeedStep*$AE$3:$AE$1003)/AH1450</f>
        <v>906.01042798160177</v>
      </c>
      <c r="Y1450" s="1">
        <f t="shared" si="425"/>
        <v>8</v>
      </c>
      <c r="Z1450" s="99">
        <f>IF(L1450&lt;'Power Curve'!$P$28,'Power Curve'!$Q$28,IF(L1450&gt;'Power Curve'!$P$29,'Power Curve'!$Q$29,INDEX(ReferenceTurbulence,Y1450)+(L1450-INDEX(ReferenceTurbulenceWindSpeed,Y1450))*(INDEX(ReferenceTurbulence,Y1450+1)-INDEX(ReferenceTurbulence,Y1450))/(INDEX(ReferenceTurbulenceWindSpeed,Y1450+1)-INDEX(ReferenceTurbulenceWindSpeed,Y1450))))</f>
        <v>0.11953074278307496</v>
      </c>
      <c r="AA1450" s="100">
        <f t="shared" si="431"/>
        <v>0.97127553318082704</v>
      </c>
      <c r="AB1450" s="29">
        <f t="shared" si="432"/>
        <v>0.8382132942332815</v>
      </c>
      <c r="AG1450" s="40">
        <f t="array" ref="AG1450">SUM(_xlfn.NORM.DIST($AD$3:$AD$1003,$F1450,$AA1450,FALSE)*WindSpeedStep)</f>
        <v>1.0000000000000036</v>
      </c>
      <c r="AH1450" s="40">
        <f t="array" ref="AH1450">SUM(_xlfn.NORM.DIST($AD$3:$AD$1003,$F1450,$AB1450,FALSE)*WindSpeedStep)</f>
        <v>1.0000000000000038</v>
      </c>
      <c r="AJ1450" s="47">
        <f t="shared" si="426"/>
        <v>8</v>
      </c>
      <c r="AK1450" s="83" t="b">
        <f>COUNTIF('Power Curve'!$D$2:$D$31,AJ1450)&gt;0</f>
        <v>1</v>
      </c>
      <c r="AL1450" s="83" t="b">
        <f t="shared" si="427"/>
        <v>0</v>
      </c>
      <c r="AM1450" s="83" t="b">
        <f t="shared" si="433"/>
        <v>1</v>
      </c>
      <c r="AN1450" s="47" t="str">
        <f t="shared" si="428"/>
        <v>Inner</v>
      </c>
      <c r="AO1450" s="48" t="str">
        <f t="shared" si="429"/>
        <v>0.6-0.7</v>
      </c>
      <c r="AP1450" s="49" t="str">
        <f t="shared" si="434"/>
        <v>7-8</v>
      </c>
      <c r="AQ1450" s="49" t="str">
        <f t="shared" si="435"/>
        <v>Feb</v>
      </c>
      <c r="AR1450" s="48" t="str">
        <f t="shared" si="436"/>
        <v>265-275</v>
      </c>
      <c r="AS1450" s="49" t="str">
        <f t="shared" si="430"/>
        <v>Inner-TI</v>
      </c>
    </row>
    <row r="1451" spans="5:45" x14ac:dyDescent="0.3">
      <c r="E1451" s="15">
        <v>40968.3125</v>
      </c>
      <c r="F1451" s="21">
        <v>7.03</v>
      </c>
      <c r="G1451" s="21">
        <v>542.84997940063499</v>
      </c>
      <c r="H1451" s="42">
        <v>1.1742492181362509</v>
      </c>
      <c r="I1451" s="35">
        <v>276</v>
      </c>
      <c r="J1451" s="43">
        <v>6.1166429587482217E-2</v>
      </c>
      <c r="K1451" s="44">
        <v>0.17157495303882841</v>
      </c>
      <c r="L1451" s="26">
        <f t="shared" si="418"/>
        <v>6.9315451324510216</v>
      </c>
      <c r="M1451" s="26">
        <f t="shared" si="419"/>
        <v>0.42934262071967683</v>
      </c>
      <c r="N1451" s="96">
        <f t="shared" si="420"/>
        <v>7</v>
      </c>
      <c r="O1451" s="26">
        <f t="shared" si="421"/>
        <v>0.91503707268223355</v>
      </c>
      <c r="P1451" s="3">
        <f>IF(L1451&gt;'Power Curve'!$C$37,0,INDEX(Ci,$N1451,1)*POWER(1-O1451,3)+INDEX(Ci,$N1451,2)*3*O1451*POWER(1-O1451,2)+INDEX(Ci,$N1451,3)*3*POWER(O1451,2)*(1-O1451)+INDEX(Ci,$N1451,4)*POWER(O1451,3))</f>
        <v>578.87272512699724</v>
      </c>
      <c r="Q1451" s="3">
        <f>MAX(0,MIN(P1451-V1451+W1451,'Power Curve'!$C$39))</f>
        <v>564.61981093912129</v>
      </c>
      <c r="R1451" s="3">
        <f t="shared" si="422"/>
        <v>542.84997940063499</v>
      </c>
      <c r="S1451" s="3">
        <f t="shared" si="423"/>
        <v>21.769831538486301</v>
      </c>
      <c r="T1451" s="3">
        <f t="shared" si="424"/>
        <v>21.769831538486301</v>
      </c>
      <c r="V1451" s="37">
        <f t="array" ref="V1451">SUM(_xlfn.NORM.DIST($AD$3:$AD$1003,$L1451,$AA1451,FALSE)*WindSpeedStep*$AE$3:$AE$1003)/AG1451</f>
        <v>576.9589751214537</v>
      </c>
      <c r="W1451" s="37">
        <f t="array" ref="W1451">SUM(_xlfn.NORM.DIST($AD$3:$AD$1003,$L1451,$AB1451,FALSE)*WindSpeedStep*$AE$3:$AE$1003)/AH1451</f>
        <v>562.70606093357776</v>
      </c>
      <c r="Y1451" s="1">
        <f t="shared" si="425"/>
        <v>6</v>
      </c>
      <c r="Z1451" s="99">
        <f>IF(L1451&lt;'Power Curve'!$P$28,'Power Curve'!$Q$28,IF(L1451&gt;'Power Curve'!$P$29,'Power Curve'!$Q$29,INDEX(ReferenceTurbulence,Y1451)+(L1451-INDEX(ReferenceTurbulenceWindSpeed,Y1451))*(INDEX(ReferenceTurbulence,Y1451+1)-INDEX(ReferenceTurbulence,Y1451))/(INDEX(ReferenceTurbulenceWindSpeed,Y1451+1)-INDEX(ReferenceTurbulenceWindSpeed,Y1451))))</f>
        <v>0.1198365219262556</v>
      </c>
      <c r="AA1451" s="100">
        <f t="shared" si="431"/>
        <v>0.83065226024779715</v>
      </c>
      <c r="AB1451" s="29">
        <f t="shared" si="432"/>
        <v>0.42397786727652048</v>
      </c>
      <c r="AG1451" s="40">
        <f t="array" ref="AG1451">SUM(_xlfn.NORM.DIST($AD$3:$AD$1003,$F1451,$AA1451,FALSE)*WindSpeedStep)</f>
        <v>1.0000000000000036</v>
      </c>
      <c r="AH1451" s="40">
        <f t="array" ref="AH1451">SUM(_xlfn.NORM.DIST($AD$3:$AD$1003,$F1451,$AB1451,FALSE)*WindSpeedStep)</f>
        <v>1.0000000000000033</v>
      </c>
      <c r="AJ1451" s="47">
        <f t="shared" si="426"/>
        <v>7</v>
      </c>
      <c r="AK1451" s="83" t="b">
        <f>COUNTIF('Power Curve'!$D$2:$D$31,AJ1451)&gt;0</f>
        <v>1</v>
      </c>
      <c r="AL1451" s="83" t="b">
        <f t="shared" si="427"/>
        <v>0</v>
      </c>
      <c r="AM1451" s="83" t="b">
        <f t="shared" si="433"/>
        <v>1</v>
      </c>
      <c r="AN1451" s="47" t="str">
        <f t="shared" si="428"/>
        <v>Outer</v>
      </c>
      <c r="AO1451" s="48" t="str">
        <f t="shared" si="429"/>
        <v>0.4-0.5</v>
      </c>
      <c r="AP1451" s="49" t="str">
        <f t="shared" si="434"/>
        <v>7-8</v>
      </c>
      <c r="AQ1451" s="49" t="str">
        <f t="shared" si="435"/>
        <v>Feb</v>
      </c>
      <c r="AR1451" s="48" t="str">
        <f t="shared" si="436"/>
        <v>275-285</v>
      </c>
      <c r="AS1451" s="49" t="str">
        <f t="shared" si="430"/>
        <v>LWS-LTI</v>
      </c>
    </row>
    <row r="1452" spans="5:45" x14ac:dyDescent="0.3">
      <c r="E1452" s="15">
        <v>40968.319444444445</v>
      </c>
      <c r="F1452" s="21">
        <v>7</v>
      </c>
      <c r="G1452" s="21">
        <v>597.26998710632347</v>
      </c>
      <c r="H1452" s="42">
        <v>1.1740965665725229</v>
      </c>
      <c r="I1452" s="35">
        <v>281.10000000000002</v>
      </c>
      <c r="J1452" s="43">
        <v>0.06</v>
      </c>
      <c r="K1452" s="44">
        <v>0.16017902148028235</v>
      </c>
      <c r="L1452" s="26">
        <f t="shared" si="418"/>
        <v>6.9016661847575982</v>
      </c>
      <c r="M1452" s="26">
        <f t="shared" si="419"/>
        <v>0.42472473303648856</v>
      </c>
      <c r="N1452" s="96">
        <f t="shared" si="420"/>
        <v>7</v>
      </c>
      <c r="O1452" s="26">
        <f t="shared" si="421"/>
        <v>0.88466374049856367</v>
      </c>
      <c r="P1452" s="3">
        <f>IF(L1452&gt;'Power Curve'!$C$37,0,INDEX(Ci,$N1452,1)*POWER(1-O1452,3)+INDEX(Ci,$N1452,2)*3*O1452*POWER(1-O1452,2)+INDEX(Ci,$N1452,3)*3*POWER(O1452,2)*(1-O1452)+INDEX(Ci,$N1452,4)*POWER(O1452,3))</f>
        <v>571.20858741903874</v>
      </c>
      <c r="Q1452" s="3">
        <f>MAX(0,MIN(P1452-V1452+W1452,'Power Curve'!$C$39))</f>
        <v>556.81680843663912</v>
      </c>
      <c r="R1452" s="3">
        <f t="shared" si="422"/>
        <v>597.26998710632347</v>
      </c>
      <c r="S1452" s="3">
        <f t="shared" si="423"/>
        <v>-40.453178669684348</v>
      </c>
      <c r="T1452" s="3">
        <f t="shared" si="424"/>
        <v>40.453178669684348</v>
      </c>
      <c r="V1452" s="37">
        <f t="array" ref="V1452">SUM(_xlfn.NORM.DIST($AD$3:$AD$1003,$L1452,$AA1452,FALSE)*WindSpeedStep*$AE$3:$AE$1003)/AG1452</f>
        <v>569.61182592145803</v>
      </c>
      <c r="W1452" s="37">
        <f t="array" ref="W1452">SUM(_xlfn.NORM.DIST($AD$3:$AD$1003,$L1452,$AB1452,FALSE)*WindSpeedStep*$AE$3:$AE$1003)/AH1452</f>
        <v>555.22004693905842</v>
      </c>
      <c r="Y1452" s="1">
        <f t="shared" si="425"/>
        <v>6</v>
      </c>
      <c r="Z1452" s="99">
        <f>IF(L1452&lt;'Power Curve'!$P$28,'Power Curve'!$Q$28,IF(L1452&gt;'Power Curve'!$P$29,'Power Curve'!$Q$29,INDEX(ReferenceTurbulence,Y1452)+(L1452-INDEX(ReferenceTurbulenceWindSpeed,Y1452))*(INDEX(ReferenceTurbulence,Y1452+1)-INDEX(ReferenceTurbulence,Y1452))/(INDEX(ReferenceTurbulenceWindSpeed,Y1452+1)-INDEX(ReferenceTurbulenceWindSpeed,Y1452))))</f>
        <v>0.11989525513702162</v>
      </c>
      <c r="AA1452" s="100">
        <f t="shared" si="431"/>
        <v>0.8274770280920668</v>
      </c>
      <c r="AB1452" s="29">
        <f t="shared" si="432"/>
        <v>0.41409997108545588</v>
      </c>
      <c r="AG1452" s="40">
        <f t="array" ref="AG1452">SUM(_xlfn.NORM.DIST($AD$3:$AD$1003,$F1452,$AA1452,FALSE)*WindSpeedStep)</f>
        <v>1.0000000000000033</v>
      </c>
      <c r="AH1452" s="40">
        <f t="array" ref="AH1452">SUM(_xlfn.NORM.DIST($AD$3:$AD$1003,$F1452,$AB1452,FALSE)*WindSpeedStep)</f>
        <v>1.0000000000000033</v>
      </c>
      <c r="AJ1452" s="47">
        <f t="shared" si="426"/>
        <v>7</v>
      </c>
      <c r="AK1452" s="83" t="b">
        <f>COUNTIF('Power Curve'!$D$2:$D$31,AJ1452)&gt;0</f>
        <v>1</v>
      </c>
      <c r="AL1452" s="83" t="b">
        <f t="shared" si="427"/>
        <v>0</v>
      </c>
      <c r="AM1452" s="83" t="b">
        <f t="shared" si="433"/>
        <v>1</v>
      </c>
      <c r="AN1452" s="47" t="str">
        <f t="shared" si="428"/>
        <v>Outer</v>
      </c>
      <c r="AO1452" s="48" t="str">
        <f t="shared" si="429"/>
        <v>0.4-0.5</v>
      </c>
      <c r="AP1452" s="49" t="str">
        <f t="shared" si="434"/>
        <v>7-8</v>
      </c>
      <c r="AQ1452" s="49" t="str">
        <f t="shared" si="435"/>
        <v>Feb</v>
      </c>
      <c r="AR1452" s="48" t="str">
        <f t="shared" si="436"/>
        <v>275-285</v>
      </c>
      <c r="AS1452" s="49" t="str">
        <f t="shared" si="430"/>
        <v>LWS-LTI</v>
      </c>
    </row>
    <row r="1453" spans="5:45" x14ac:dyDescent="0.3">
      <c r="E1453" s="15">
        <v>40968.326388888891</v>
      </c>
      <c r="F1453" s="21">
        <v>7.78</v>
      </c>
      <c r="G1453" s="21">
        <v>709.7999906539917</v>
      </c>
      <c r="H1453" s="42">
        <v>1.1734579843291877</v>
      </c>
      <c r="I1453" s="35">
        <v>284.7</v>
      </c>
      <c r="J1453" s="43">
        <v>8.3547557840616973E-2</v>
      </c>
      <c r="K1453" s="44">
        <v>0.20991738054375578</v>
      </c>
      <c r="L1453" s="26">
        <f t="shared" si="418"/>
        <v>7.6693180557962659</v>
      </c>
      <c r="M1453" s="26">
        <f t="shared" si="419"/>
        <v>0.54336780429251552</v>
      </c>
      <c r="N1453" s="96">
        <f t="shared" si="420"/>
        <v>8</v>
      </c>
      <c r="O1453" s="26">
        <f t="shared" si="421"/>
        <v>0.65843286266031742</v>
      </c>
      <c r="P1453" s="3">
        <f>IF(L1453&gt;'Power Curve'!$C$37,0,INDEX(Ci,$N1453,1)*POWER(1-O1453,3)+INDEX(Ci,$N1453,2)*3*O1453*POWER(1-O1453,2)+INDEX(Ci,$N1453,3)*3*POWER(O1453,2)*(1-O1453)+INDEX(Ci,$N1453,4)*POWER(O1453,3))</f>
        <v>780.56279942544643</v>
      </c>
      <c r="Q1453" s="3">
        <f>MAX(0,MIN(P1453-V1453+W1453,'Power Curve'!$C$39))</f>
        <v>768.45590301991115</v>
      </c>
      <c r="R1453" s="3">
        <f t="shared" si="422"/>
        <v>709.7999906539917</v>
      </c>
      <c r="S1453" s="3">
        <f t="shared" si="423"/>
        <v>58.655912365919448</v>
      </c>
      <c r="T1453" s="3">
        <f t="shared" si="424"/>
        <v>58.655912365919448</v>
      </c>
      <c r="V1453" s="37">
        <f t="array" ref="V1453">SUM(_xlfn.NORM.DIST($AD$3:$AD$1003,$L1453,$AA1453,FALSE)*WindSpeedStep*$AE$3:$AE$1003)/AG1453</f>
        <v>774.71976623702801</v>
      </c>
      <c r="W1453" s="37">
        <f t="array" ref="W1453">SUM(_xlfn.NORM.DIST($AD$3:$AD$1003,$L1453,$AB1453,FALSE)*WindSpeedStep*$AE$3:$AE$1003)/AH1453</f>
        <v>762.61286983149273</v>
      </c>
      <c r="Y1453" s="1">
        <f t="shared" si="425"/>
        <v>7</v>
      </c>
      <c r="Z1453" s="99">
        <f>IF(L1453&lt;'Power Curve'!$P$28,'Power Curve'!$Q$28,IF(L1453&gt;'Power Curve'!$P$29,'Power Curve'!$Q$29,INDEX(ReferenceTurbulence,Y1453)+(L1453-INDEX(ReferenceTurbulenceWindSpeed,Y1453))*(INDEX(ReferenceTurbulence,Y1453+1)-INDEX(ReferenceTurbulence,Y1453))/(INDEX(ReferenceTurbulenceWindSpeed,Y1453+1)-INDEX(ReferenceTurbulenceWindSpeed,Y1453))))</f>
        <v>0.11949052819500246</v>
      </c>
      <c r="AA1453" s="100">
        <f t="shared" si="431"/>
        <v>0.91641086538256511</v>
      </c>
      <c r="AB1453" s="29">
        <f t="shared" si="432"/>
        <v>0.64075279386472661</v>
      </c>
      <c r="AG1453" s="40">
        <f t="array" ref="AG1453">SUM(_xlfn.NORM.DIST($AD$3:$AD$1003,$F1453,$AA1453,FALSE)*WindSpeedStep)</f>
        <v>1.0000000000000038</v>
      </c>
      <c r="AH1453" s="40">
        <f t="array" ref="AH1453">SUM(_xlfn.NORM.DIST($AD$3:$AD$1003,$F1453,$AB1453,FALSE)*WindSpeedStep)</f>
        <v>1.0000000000000036</v>
      </c>
      <c r="AJ1453" s="47">
        <f t="shared" si="426"/>
        <v>8</v>
      </c>
      <c r="AK1453" s="83" t="b">
        <f>COUNTIF('Power Curve'!$D$2:$D$31,AJ1453)&gt;0</f>
        <v>1</v>
      </c>
      <c r="AL1453" s="83" t="b">
        <f t="shared" si="427"/>
        <v>0</v>
      </c>
      <c r="AM1453" s="83" t="b">
        <f t="shared" si="433"/>
        <v>1</v>
      </c>
      <c r="AN1453" s="47" t="str">
        <f t="shared" si="428"/>
        <v>Outer</v>
      </c>
      <c r="AO1453" s="48" t="str">
        <f t="shared" si="429"/>
        <v>0.5-0.6</v>
      </c>
      <c r="AP1453" s="49" t="str">
        <f t="shared" si="434"/>
        <v>7-8</v>
      </c>
      <c r="AQ1453" s="49" t="str">
        <f t="shared" si="435"/>
        <v>Feb</v>
      </c>
      <c r="AR1453" s="48" t="str">
        <f t="shared" si="436"/>
        <v>275-285</v>
      </c>
      <c r="AS1453" s="49" t="str">
        <f t="shared" si="430"/>
        <v>HWS-LTI</v>
      </c>
    </row>
    <row r="1454" spans="5:45" x14ac:dyDescent="0.3">
      <c r="E1454" s="15">
        <v>40968.333333333336</v>
      </c>
      <c r="F1454" s="21">
        <v>7.7</v>
      </c>
      <c r="G1454" s="21">
        <v>742.19998550415085</v>
      </c>
      <c r="H1454" s="42">
        <v>1.1740113822551097</v>
      </c>
      <c r="I1454" s="35">
        <v>283.60000000000002</v>
      </c>
      <c r="J1454" s="43">
        <v>0.10779220779220779</v>
      </c>
      <c r="K1454" s="44">
        <v>0.24838842636862482</v>
      </c>
      <c r="L1454" s="26">
        <f t="shared" si="418"/>
        <v>7.5916491951854201</v>
      </c>
      <c r="M1454" s="26">
        <f t="shared" si="419"/>
        <v>0.53136383151334565</v>
      </c>
      <c r="N1454" s="96">
        <f t="shared" si="420"/>
        <v>8</v>
      </c>
      <c r="O1454" s="26">
        <f t="shared" si="421"/>
        <v>0.58026061746785951</v>
      </c>
      <c r="P1454" s="3">
        <f>IF(L1454&gt;'Power Curve'!$C$37,0,INDEX(Ci,$N1454,1)*POWER(1-O1454,3)+INDEX(Ci,$N1454,2)*3*O1454*POWER(1-O1454,2)+INDEX(Ci,$N1454,3)*3*POWER(O1454,2)*(1-O1454)+INDEX(Ci,$N1454,4)*POWER(O1454,3))</f>
        <v>758.10250891117596</v>
      </c>
      <c r="Q1454" s="3">
        <f>MAX(0,MIN(P1454-V1454+W1454,'Power Curve'!$C$39))</f>
        <v>753.71779592759503</v>
      </c>
      <c r="R1454" s="3">
        <f t="shared" si="422"/>
        <v>742.19998550415085</v>
      </c>
      <c r="S1454" s="3">
        <f t="shared" si="423"/>
        <v>11.517810423444189</v>
      </c>
      <c r="T1454" s="3">
        <f t="shared" si="424"/>
        <v>11.517810423444189</v>
      </c>
      <c r="V1454" s="37">
        <f t="array" ref="V1454">SUM(_xlfn.NORM.DIST($AD$3:$AD$1003,$L1454,$AA1454,FALSE)*WindSpeedStep*$AE$3:$AE$1003)/AG1454</f>
        <v>752.40716545466887</v>
      </c>
      <c r="W1454" s="37">
        <f t="array" ref="W1454">SUM(_xlfn.NORM.DIST($AD$3:$AD$1003,$L1454,$AB1454,FALSE)*WindSpeedStep*$AE$3:$AE$1003)/AH1454</f>
        <v>748.02245247108795</v>
      </c>
      <c r="Y1454" s="1">
        <f t="shared" si="425"/>
        <v>7</v>
      </c>
      <c r="Z1454" s="99">
        <f>IF(L1454&lt;'Power Curve'!$P$28,'Power Curve'!$Q$28,IF(L1454&gt;'Power Curve'!$P$29,'Power Curve'!$Q$29,INDEX(ReferenceTurbulence,Y1454)+(L1454-INDEX(ReferenceTurbulenceWindSpeed,Y1454))*(INDEX(ReferenceTurbulence,Y1454+1)-INDEX(ReferenceTurbulence,Y1454))/(INDEX(ReferenceTurbulenceWindSpeed,Y1454+1)-INDEX(ReferenceTurbulenceWindSpeed,Y1454))))</f>
        <v>0.11951210048329407</v>
      </c>
      <c r="AA1454" s="100">
        <f t="shared" si="431"/>
        <v>0.90729394144891851</v>
      </c>
      <c r="AB1454" s="29">
        <f t="shared" si="432"/>
        <v>0.81832062753297385</v>
      </c>
      <c r="AG1454" s="40">
        <f t="array" ref="AG1454">SUM(_xlfn.NORM.DIST($AD$3:$AD$1003,$F1454,$AA1454,FALSE)*WindSpeedStep)</f>
        <v>1.0000000000000036</v>
      </c>
      <c r="AH1454" s="40">
        <f t="array" ref="AH1454">SUM(_xlfn.NORM.DIST($AD$3:$AD$1003,$F1454,$AB1454,FALSE)*WindSpeedStep)</f>
        <v>1.0000000000000036</v>
      </c>
      <c r="AJ1454" s="47">
        <f t="shared" si="426"/>
        <v>8</v>
      </c>
      <c r="AK1454" s="83" t="b">
        <f>COUNTIF('Power Curve'!$D$2:$D$31,AJ1454)&gt;0</f>
        <v>1</v>
      </c>
      <c r="AL1454" s="83" t="b">
        <f t="shared" si="427"/>
        <v>0</v>
      </c>
      <c r="AM1454" s="83" t="b">
        <f t="shared" si="433"/>
        <v>1</v>
      </c>
      <c r="AN1454" s="47" t="str">
        <f t="shared" si="428"/>
        <v>Inner</v>
      </c>
      <c r="AO1454" s="48" t="str">
        <f t="shared" si="429"/>
        <v>0.5-0.6</v>
      </c>
      <c r="AP1454" s="49" t="str">
        <f t="shared" si="434"/>
        <v>8-9</v>
      </c>
      <c r="AQ1454" s="49" t="str">
        <f t="shared" si="435"/>
        <v>Feb</v>
      </c>
      <c r="AR1454" s="48" t="str">
        <f t="shared" si="436"/>
        <v>275-285</v>
      </c>
      <c r="AS1454" s="49" t="str">
        <f t="shared" si="430"/>
        <v>Inner-TI</v>
      </c>
    </row>
    <row r="1455" spans="5:45" x14ac:dyDescent="0.3">
      <c r="E1455" s="15">
        <v>40968.340277777781</v>
      </c>
      <c r="F1455" s="21">
        <v>8.44</v>
      </c>
      <c r="G1455" s="21">
        <v>949.34999847412109</v>
      </c>
      <c r="H1455" s="42">
        <v>1.1734154369446761</v>
      </c>
      <c r="I1455" s="35">
        <v>286</v>
      </c>
      <c r="J1455" s="43">
        <v>9.1232227488151671E-2</v>
      </c>
      <c r="K1455" s="44">
        <v>0.2429612782726715</v>
      </c>
      <c r="L1455" s="26">
        <f t="shared" si="418"/>
        <v>8.3198280287365147</v>
      </c>
      <c r="M1455" s="26">
        <f t="shared" si="419"/>
        <v>0.64390621758118516</v>
      </c>
      <c r="N1455" s="96">
        <f t="shared" si="420"/>
        <v>9</v>
      </c>
      <c r="O1455" s="26">
        <f t="shared" si="421"/>
        <v>0.31100181042312247</v>
      </c>
      <c r="P1455" s="3">
        <f>IF(L1455&gt;'Power Curve'!$C$37,0,INDEX(Ci,$N1455,1)*POWER(1-O1455,3)+INDEX(Ci,$N1455,2)*3*O1455*POWER(1-O1455,2)+INDEX(Ci,$N1455,3)*3*POWER(O1455,2)*(1-O1455)+INDEX(Ci,$N1455,4)*POWER(O1455,3))</f>
        <v>975.99064071427506</v>
      </c>
      <c r="Q1455" s="3">
        <f>MAX(0,MIN(P1455-V1455+W1455,'Power Curve'!$C$39))</f>
        <v>963.55088944807642</v>
      </c>
      <c r="R1455" s="3">
        <f t="shared" si="422"/>
        <v>949.34999847412109</v>
      </c>
      <c r="S1455" s="3">
        <f t="shared" si="423"/>
        <v>14.200890973955325</v>
      </c>
      <c r="T1455" s="3">
        <f t="shared" si="424"/>
        <v>14.200890973955325</v>
      </c>
      <c r="V1455" s="37">
        <f t="array" ref="V1455">SUM(_xlfn.NORM.DIST($AD$3:$AD$1003,$L1455,$AA1455,FALSE)*WindSpeedStep*$AE$3:$AE$1003)/AG1455</f>
        <v>975.76230354480276</v>
      </c>
      <c r="W1455" s="37">
        <f t="array" ref="W1455">SUM(_xlfn.NORM.DIST($AD$3:$AD$1003,$L1455,$AB1455,FALSE)*WindSpeedStep*$AE$3:$AE$1003)/AH1455</f>
        <v>963.32255227860412</v>
      </c>
      <c r="Y1455" s="1">
        <f t="shared" si="425"/>
        <v>8</v>
      </c>
      <c r="Z1455" s="99">
        <f>IF(L1455&lt;'Power Curve'!$P$28,'Power Curve'!$Q$28,IF(L1455&gt;'Power Curve'!$P$29,'Power Curve'!$Q$29,INDEX(ReferenceTurbulence,Y1455)+(L1455-INDEX(ReferenceTurbulenceWindSpeed,Y1455))*(INDEX(ReferenceTurbulence,Y1455+1)-INDEX(ReferenceTurbulence,Y1455))/(INDEX(ReferenceTurbulenceWindSpeed,Y1455+1)-INDEX(ReferenceTurbulenceWindSpeed,Y1455))))</f>
        <v>0.11975371787642332</v>
      </c>
      <c r="AA1455" s="100">
        <f t="shared" si="431"/>
        <v>0.9963303385336717</v>
      </c>
      <c r="AB1455" s="29">
        <f t="shared" si="432"/>
        <v>0.75903644337999021</v>
      </c>
      <c r="AG1455" s="40">
        <f t="array" ref="AG1455">SUM(_xlfn.NORM.DIST($AD$3:$AD$1003,$F1455,$AA1455,FALSE)*WindSpeedStep)</f>
        <v>1.0000000000000036</v>
      </c>
      <c r="AH1455" s="40">
        <f t="array" ref="AH1455">SUM(_xlfn.NORM.DIST($AD$3:$AD$1003,$F1455,$AB1455,FALSE)*WindSpeedStep)</f>
        <v>1.0000000000000027</v>
      </c>
      <c r="AJ1455" s="47">
        <f t="shared" si="426"/>
        <v>8</v>
      </c>
      <c r="AK1455" s="83" t="b">
        <f>COUNTIF('Power Curve'!$D$2:$D$31,AJ1455)&gt;0</f>
        <v>1</v>
      </c>
      <c r="AL1455" s="83" t="b">
        <f t="shared" si="427"/>
        <v>0</v>
      </c>
      <c r="AM1455" s="83" t="b">
        <f t="shared" si="433"/>
        <v>1</v>
      </c>
      <c r="AN1455" s="47" t="str">
        <f t="shared" si="428"/>
        <v>Outer</v>
      </c>
      <c r="AO1455" s="48" t="str">
        <f t="shared" si="429"/>
        <v>0.6-0.7</v>
      </c>
      <c r="AP1455" s="49" t="str">
        <f t="shared" si="434"/>
        <v>8-9</v>
      </c>
      <c r="AQ1455" s="49" t="str">
        <f t="shared" si="435"/>
        <v>Feb</v>
      </c>
      <c r="AR1455" s="48" t="str">
        <f t="shared" si="436"/>
        <v>285-295</v>
      </c>
      <c r="AS1455" s="49" t="str">
        <f t="shared" si="430"/>
        <v>HWS-LTI</v>
      </c>
    </row>
    <row r="1456" spans="5:45" x14ac:dyDescent="0.3">
      <c r="E1456" s="15">
        <v>40968.347222222219</v>
      </c>
      <c r="F1456" s="21">
        <v>8.26</v>
      </c>
      <c r="G1456" s="21">
        <v>880.43001937866211</v>
      </c>
      <c r="H1456" s="42">
        <v>1.1732027462943797</v>
      </c>
      <c r="I1456" s="35">
        <v>284.10000000000002</v>
      </c>
      <c r="J1456" s="43">
        <v>0.11016949152542374</v>
      </c>
      <c r="K1456" s="44">
        <v>0.20718932509315824</v>
      </c>
      <c r="L1456" s="26">
        <f t="shared" si="418"/>
        <v>8.1418989511765112</v>
      </c>
      <c r="M1456" s="26">
        <f t="shared" si="419"/>
        <v>0.61640670507572115</v>
      </c>
      <c r="N1456" s="96">
        <f t="shared" si="420"/>
        <v>9</v>
      </c>
      <c r="O1456" s="26">
        <f t="shared" si="421"/>
        <v>0.1331530916105306</v>
      </c>
      <c r="P1456" s="3">
        <f>IF(L1456&gt;'Power Curve'!$C$37,0,INDEX(Ci,$N1456,1)*POWER(1-O1456,3)+INDEX(Ci,$N1456,2)*3*O1456*POWER(1-O1456,2)+INDEX(Ci,$N1456,3)*3*POWER(O1456,2)*(1-O1456)+INDEX(Ci,$N1456,4)*POWER(O1456,3))</f>
        <v>920.98596472592317</v>
      </c>
      <c r="Q1456" s="3">
        <f>MAX(0,MIN(P1456-V1456+W1456,'Power Curve'!$C$39))</f>
        <v>916.80277988991907</v>
      </c>
      <c r="R1456" s="3">
        <f t="shared" si="422"/>
        <v>880.43001937866211</v>
      </c>
      <c r="S1456" s="3">
        <f t="shared" si="423"/>
        <v>36.372760511256956</v>
      </c>
      <c r="T1456" s="3">
        <f t="shared" si="424"/>
        <v>36.372760511256956</v>
      </c>
      <c r="V1456" s="37">
        <f t="array" ref="V1456">SUM(_xlfn.NORM.DIST($AD$3:$AD$1003,$L1456,$AA1456,FALSE)*WindSpeedStep*$AE$3:$AE$1003)/AG1456</f>
        <v>918.31859968900289</v>
      </c>
      <c r="W1456" s="37">
        <f t="array" ref="W1456">SUM(_xlfn.NORM.DIST($AD$3:$AD$1003,$L1456,$AB1456,FALSE)*WindSpeedStep*$AE$3:$AE$1003)/AH1456</f>
        <v>914.13541485299879</v>
      </c>
      <c r="Y1456" s="1">
        <f t="shared" si="425"/>
        <v>8</v>
      </c>
      <c r="Z1456" s="99">
        <f>IF(L1456&lt;'Power Curve'!$P$28,'Power Curve'!$Q$28,IF(L1456&gt;'Power Curve'!$P$29,'Power Curve'!$Q$29,INDEX(ReferenceTurbulence,Y1456)+(L1456-INDEX(ReferenceTurbulenceWindSpeed,Y1456))*(INDEX(ReferenceTurbulence,Y1456+1)-INDEX(ReferenceTurbulence,Y1456))/(INDEX(ReferenceTurbulenceWindSpeed,Y1456+1)-INDEX(ReferenceTurbulenceWindSpeed,Y1456))))</f>
        <v>0.119549308552925</v>
      </c>
      <c r="AA1456" s="100">
        <f t="shared" si="431"/>
        <v>0.97335838992093726</v>
      </c>
      <c r="AB1456" s="29">
        <f t="shared" si="432"/>
        <v>0.89698886750249707</v>
      </c>
      <c r="AG1456" s="40">
        <f t="array" ref="AG1456">SUM(_xlfn.NORM.DIST($AD$3:$AD$1003,$F1456,$AA1456,FALSE)*WindSpeedStep)</f>
        <v>1.0000000000000036</v>
      </c>
      <c r="AH1456" s="40">
        <f t="array" ref="AH1456">SUM(_xlfn.NORM.DIST($AD$3:$AD$1003,$F1456,$AB1456,FALSE)*WindSpeedStep)</f>
        <v>1.0000000000000031</v>
      </c>
      <c r="AJ1456" s="47">
        <f t="shared" si="426"/>
        <v>8</v>
      </c>
      <c r="AK1456" s="83" t="b">
        <f>COUNTIF('Power Curve'!$D$2:$D$31,AJ1456)&gt;0</f>
        <v>1</v>
      </c>
      <c r="AL1456" s="83" t="b">
        <f t="shared" si="427"/>
        <v>0</v>
      </c>
      <c r="AM1456" s="83" t="b">
        <f t="shared" si="433"/>
        <v>1</v>
      </c>
      <c r="AN1456" s="47" t="str">
        <f t="shared" si="428"/>
        <v>Inner</v>
      </c>
      <c r="AO1456" s="48" t="str">
        <f t="shared" si="429"/>
        <v>0.6-0.7</v>
      </c>
      <c r="AP1456" s="49" t="str">
        <f t="shared" si="434"/>
        <v>8-9</v>
      </c>
      <c r="AQ1456" s="49" t="str">
        <f t="shared" si="435"/>
        <v>Feb</v>
      </c>
      <c r="AR1456" s="48" t="str">
        <f t="shared" si="436"/>
        <v>275-285</v>
      </c>
      <c r="AS1456" s="49" t="str">
        <f t="shared" si="430"/>
        <v>Inner-TI</v>
      </c>
    </row>
    <row r="1457" spans="5:45" x14ac:dyDescent="0.3">
      <c r="E1457" s="15">
        <v>40968.354166666664</v>
      </c>
      <c r="F1457" s="21">
        <v>8.2200000000000006</v>
      </c>
      <c r="G1457" s="21">
        <v>810.34000778198265</v>
      </c>
      <c r="H1457" s="42">
        <v>1.1731176916217207</v>
      </c>
      <c r="I1457" s="35">
        <v>282.7</v>
      </c>
      <c r="J1457" s="43">
        <v>7.9075425790754258E-2</v>
      </c>
      <c r="K1457" s="44">
        <v>0.16629481262753795</v>
      </c>
      <c r="L1457" s="26">
        <f t="shared" si="418"/>
        <v>8.1022750604599629</v>
      </c>
      <c r="M1457" s="26">
        <f t="shared" si="419"/>
        <v>0.61028270503470827</v>
      </c>
      <c r="N1457" s="96">
        <f t="shared" si="420"/>
        <v>9</v>
      </c>
      <c r="O1457" s="26">
        <f t="shared" si="421"/>
        <v>9.3547096373851182E-2</v>
      </c>
      <c r="P1457" s="3">
        <f>IF(L1457&gt;'Power Curve'!$C$37,0,INDEX(Ci,$N1457,1)*POWER(1-O1457,3)+INDEX(Ci,$N1457,2)*3*O1457*POWER(1-O1457,2)+INDEX(Ci,$N1457,3)*3*POWER(O1457,2)*(1-O1457)+INDEX(Ci,$N1457,4)*POWER(O1457,3))</f>
        <v>908.92612223832214</v>
      </c>
      <c r="Q1457" s="3">
        <f>MAX(0,MIN(P1457-V1457+W1457,'Power Curve'!$C$39))</f>
        <v>892.82373166906962</v>
      </c>
      <c r="R1457" s="3">
        <f t="shared" si="422"/>
        <v>810.34000778198265</v>
      </c>
      <c r="S1457" s="3">
        <f t="shared" si="423"/>
        <v>82.483723887086967</v>
      </c>
      <c r="T1457" s="3">
        <f t="shared" si="424"/>
        <v>82.483723887086967</v>
      </c>
      <c r="V1457" s="37">
        <f t="array" ref="V1457">SUM(_xlfn.NORM.DIST($AD$3:$AD$1003,$L1457,$AA1457,FALSE)*WindSpeedStep*$AE$3:$AE$1003)/AG1457</f>
        <v>905.75858049729061</v>
      </c>
      <c r="W1457" s="37">
        <f t="array" ref="W1457">SUM(_xlfn.NORM.DIST($AD$3:$AD$1003,$L1457,$AB1457,FALSE)*WindSpeedStep*$AE$3:$AE$1003)/AH1457</f>
        <v>889.65618992803809</v>
      </c>
      <c r="Y1457" s="1">
        <f t="shared" si="425"/>
        <v>8</v>
      </c>
      <c r="Z1457" s="99">
        <f>IF(L1457&lt;'Power Curve'!$P$28,'Power Curve'!$Q$28,IF(L1457&gt;'Power Curve'!$P$29,'Power Curve'!$Q$29,INDEX(ReferenceTurbulence,Y1457)+(L1457-INDEX(ReferenceTurbulenceWindSpeed,Y1457))*(INDEX(ReferenceTurbulence,Y1457+1)-INDEX(ReferenceTurbulence,Y1457))/(INDEX(ReferenceTurbulenceWindSpeed,Y1457+1)-INDEX(ReferenceTurbulenceWindSpeed,Y1457))))</f>
        <v>0.11950378764759119</v>
      </c>
      <c r="AA1457" s="100">
        <f t="shared" si="431"/>
        <v>0.9682525582875815</v>
      </c>
      <c r="AB1457" s="29">
        <f t="shared" si="432"/>
        <v>0.64069085027968076</v>
      </c>
      <c r="AG1457" s="40">
        <f t="array" ref="AG1457">SUM(_xlfn.NORM.DIST($AD$3:$AD$1003,$F1457,$AA1457,FALSE)*WindSpeedStep)</f>
        <v>1.0000000000000033</v>
      </c>
      <c r="AH1457" s="40">
        <f t="array" ref="AH1457">SUM(_xlfn.NORM.DIST($AD$3:$AD$1003,$F1457,$AB1457,FALSE)*WindSpeedStep)</f>
        <v>1.0000000000000038</v>
      </c>
      <c r="AJ1457" s="47">
        <f t="shared" si="426"/>
        <v>8</v>
      </c>
      <c r="AK1457" s="83" t="b">
        <f>COUNTIF('Power Curve'!$D$2:$D$31,AJ1457)&gt;0</f>
        <v>1</v>
      </c>
      <c r="AL1457" s="83" t="b">
        <f t="shared" si="427"/>
        <v>0</v>
      </c>
      <c r="AM1457" s="83" t="b">
        <f t="shared" si="433"/>
        <v>1</v>
      </c>
      <c r="AN1457" s="47" t="str">
        <f t="shared" si="428"/>
        <v>Outer</v>
      </c>
      <c r="AO1457" s="48" t="str">
        <f t="shared" si="429"/>
        <v>0.6-0.7</v>
      </c>
      <c r="AP1457" s="49" t="str">
        <f t="shared" si="434"/>
        <v>8-9</v>
      </c>
      <c r="AQ1457" s="49" t="str">
        <f t="shared" si="435"/>
        <v>Feb</v>
      </c>
      <c r="AR1457" s="48" t="str">
        <f t="shared" si="436"/>
        <v>275-285</v>
      </c>
      <c r="AS1457" s="49" t="str">
        <f t="shared" si="430"/>
        <v>HWS-LTI</v>
      </c>
    </row>
    <row r="1458" spans="5:45" x14ac:dyDescent="0.3">
      <c r="E1458" s="15">
        <v>40968.361111111109</v>
      </c>
      <c r="F1458" s="21">
        <v>7.7</v>
      </c>
      <c r="G1458" s="21">
        <v>869.24001312255837</v>
      </c>
      <c r="H1458" s="42">
        <v>1.1736282057413354</v>
      </c>
      <c r="I1458" s="35">
        <v>282.7</v>
      </c>
      <c r="J1458" s="43">
        <v>9.8701298701298706E-2</v>
      </c>
      <c r="K1458" s="44">
        <v>0.1114820083716144</v>
      </c>
      <c r="L1458" s="26">
        <f t="shared" si="418"/>
        <v>7.5908231787175922</v>
      </c>
      <c r="M1458" s="26">
        <f t="shared" si="419"/>
        <v>0.53123616800551288</v>
      </c>
      <c r="N1458" s="96">
        <f t="shared" si="420"/>
        <v>8</v>
      </c>
      <c r="O1458" s="26">
        <f t="shared" si="421"/>
        <v>0.5794292474522803</v>
      </c>
      <c r="P1458" s="3">
        <f>IF(L1458&gt;'Power Curve'!$C$37,0,INDEX(Ci,$N1458,1)*POWER(1-O1458,3)+INDEX(Ci,$N1458,2)*3*O1458*POWER(1-O1458,2)+INDEX(Ci,$N1458,3)*3*POWER(O1458,2)*(1-O1458)+INDEX(Ci,$N1458,4)*POWER(O1458,3))</f>
        <v>757.86482982534676</v>
      </c>
      <c r="Q1458" s="3">
        <f>MAX(0,MIN(P1458-V1458+W1458,'Power Curve'!$C$39))</f>
        <v>750.44443191269454</v>
      </c>
      <c r="R1458" s="3">
        <f t="shared" si="422"/>
        <v>869.24001312255837</v>
      </c>
      <c r="S1458" s="3">
        <f t="shared" si="423"/>
        <v>-118.79558120986383</v>
      </c>
      <c r="T1458" s="3">
        <f t="shared" si="424"/>
        <v>118.79558120986383</v>
      </c>
      <c r="V1458" s="37">
        <f t="array" ref="V1458">SUM(_xlfn.NORM.DIST($AD$3:$AD$1003,$L1458,$AA1458,FALSE)*WindSpeedStep*$AE$3:$AE$1003)/AG1458</f>
        <v>752.17180093729951</v>
      </c>
      <c r="W1458" s="37">
        <f t="array" ref="W1458">SUM(_xlfn.NORM.DIST($AD$3:$AD$1003,$L1458,$AB1458,FALSE)*WindSpeedStep*$AE$3:$AE$1003)/AH1458</f>
        <v>744.75140302464729</v>
      </c>
      <c r="Y1458" s="1">
        <f t="shared" si="425"/>
        <v>7</v>
      </c>
      <c r="Z1458" s="99">
        <f>IF(L1458&lt;'Power Curve'!$P$28,'Power Curve'!$Q$28,IF(L1458&gt;'Power Curve'!$P$29,'Power Curve'!$Q$29,INDEX(ReferenceTurbulence,Y1458)+(L1458-INDEX(ReferenceTurbulenceWindSpeed,Y1458))*(INDEX(ReferenceTurbulence,Y1458+1)-INDEX(ReferenceTurbulence,Y1458))/(INDEX(ReferenceTurbulenceWindSpeed,Y1458+1)-INDEX(ReferenceTurbulenceWindSpeed,Y1458))))</f>
        <v>0.11951232990683959</v>
      </c>
      <c r="AA1458" s="100">
        <f t="shared" si="431"/>
        <v>0.90719696399938166</v>
      </c>
      <c r="AB1458" s="29">
        <f t="shared" si="432"/>
        <v>0.74922410595134681</v>
      </c>
      <c r="AG1458" s="40">
        <f t="array" ref="AG1458">SUM(_xlfn.NORM.DIST($AD$3:$AD$1003,$F1458,$AA1458,FALSE)*WindSpeedStep)</f>
        <v>1.0000000000000036</v>
      </c>
      <c r="AH1458" s="40">
        <f t="array" ref="AH1458">SUM(_xlfn.NORM.DIST($AD$3:$AD$1003,$F1458,$AB1458,FALSE)*WindSpeedStep)</f>
        <v>1.000000000000004</v>
      </c>
      <c r="AJ1458" s="47">
        <f t="shared" si="426"/>
        <v>8</v>
      </c>
      <c r="AK1458" s="83" t="b">
        <f>COUNTIF('Power Curve'!$D$2:$D$31,AJ1458)&gt;0</f>
        <v>1</v>
      </c>
      <c r="AL1458" s="83" t="b">
        <f t="shared" si="427"/>
        <v>0</v>
      </c>
      <c r="AM1458" s="83" t="b">
        <f t="shared" si="433"/>
        <v>1</v>
      </c>
      <c r="AN1458" s="47" t="str">
        <f t="shared" si="428"/>
        <v>Outer</v>
      </c>
      <c r="AO1458" s="48" t="str">
        <f t="shared" si="429"/>
        <v>0.5-0.6</v>
      </c>
      <c r="AP1458" s="49" t="str">
        <f t="shared" si="434"/>
        <v>8-9</v>
      </c>
      <c r="AQ1458" s="49" t="str">
        <f t="shared" si="435"/>
        <v>Feb</v>
      </c>
      <c r="AR1458" s="48" t="str">
        <f t="shared" si="436"/>
        <v>275-285</v>
      </c>
      <c r="AS1458" s="49" t="str">
        <f t="shared" si="430"/>
        <v>HWS-LTI</v>
      </c>
    </row>
    <row r="1459" spans="5:45" x14ac:dyDescent="0.3">
      <c r="E1459" s="15">
        <v>40968.368055555555</v>
      </c>
      <c r="F1459" s="21">
        <v>7.87</v>
      </c>
      <c r="G1459" s="21">
        <v>816.02002716064476</v>
      </c>
      <c r="H1459" s="42">
        <v>1.1738588975210096</v>
      </c>
      <c r="I1459" s="35">
        <v>283.2</v>
      </c>
      <c r="J1459" s="43">
        <v>8.3862770012706478E-2</v>
      </c>
      <c r="K1459" s="44">
        <v>0.21005371447448765</v>
      </c>
      <c r="L1459" s="26">
        <f t="shared" si="418"/>
        <v>7.758921086801954</v>
      </c>
      <c r="M1459" s="26">
        <f t="shared" si="419"/>
        <v>0.55721624157695793</v>
      </c>
      <c r="N1459" s="96">
        <f t="shared" si="420"/>
        <v>8</v>
      </c>
      <c r="O1459" s="26">
        <f t="shared" si="421"/>
        <v>0.74861662555674313</v>
      </c>
      <c r="P1459" s="3">
        <f>IF(L1459&gt;'Power Curve'!$C$37,0,INDEX(Ci,$N1459,1)*POWER(1-O1459,3)+INDEX(Ci,$N1459,2)*3*O1459*POWER(1-O1459,2)+INDEX(Ci,$N1459,3)*3*POWER(O1459,2)*(1-O1459)+INDEX(Ci,$N1459,4)*POWER(O1459,3))</f>
        <v>806.72542817070894</v>
      </c>
      <c r="Q1459" s="3">
        <f>MAX(0,MIN(P1459-V1459+W1459,'Power Curve'!$C$39))</f>
        <v>794.2161244818368</v>
      </c>
      <c r="R1459" s="3">
        <f t="shared" si="422"/>
        <v>816.02002716064476</v>
      </c>
      <c r="S1459" s="3">
        <f t="shared" si="423"/>
        <v>-21.803902678807958</v>
      </c>
      <c r="T1459" s="3">
        <f t="shared" si="424"/>
        <v>21.803902678807958</v>
      </c>
      <c r="V1459" s="37">
        <f t="array" ref="V1459">SUM(_xlfn.NORM.DIST($AD$3:$AD$1003,$L1459,$AA1459,FALSE)*WindSpeedStep*$AE$3:$AE$1003)/AG1459</f>
        <v>800.9092581430175</v>
      </c>
      <c r="W1459" s="37">
        <f t="array" ref="W1459">SUM(_xlfn.NORM.DIST($AD$3:$AD$1003,$L1459,$AB1459,FALSE)*WindSpeedStep*$AE$3:$AE$1003)/AH1459</f>
        <v>788.39995445414536</v>
      </c>
      <c r="Y1459" s="1">
        <f t="shared" si="425"/>
        <v>7</v>
      </c>
      <c r="Z1459" s="99">
        <f>IF(L1459&lt;'Power Curve'!$P$28,'Power Curve'!$Q$28,IF(L1459&gt;'Power Curve'!$P$29,'Power Curve'!$Q$29,INDEX(ReferenceTurbulence,Y1459)+(L1459-INDEX(ReferenceTurbulenceWindSpeed,Y1459))*(INDEX(ReferenceTurbulence,Y1459+1)-INDEX(ReferenceTurbulence,Y1459))/(INDEX(ReferenceTurbulenceWindSpeed,Y1459+1)-INDEX(ReferenceTurbulenceWindSpeed,Y1459))))</f>
        <v>0.11946564122741396</v>
      </c>
      <c r="AA1459" s="100">
        <f t="shared" si="431"/>
        <v>0.92692448286769902</v>
      </c>
      <c r="AB1459" s="29">
        <f t="shared" si="432"/>
        <v>0.6506846146492109</v>
      </c>
      <c r="AG1459" s="40">
        <f t="array" ref="AG1459">SUM(_xlfn.NORM.DIST($AD$3:$AD$1003,$F1459,$AA1459,FALSE)*WindSpeedStep)</f>
        <v>1.0000000000000029</v>
      </c>
      <c r="AH1459" s="40">
        <f t="array" ref="AH1459">SUM(_xlfn.NORM.DIST($AD$3:$AD$1003,$F1459,$AB1459,FALSE)*WindSpeedStep)</f>
        <v>1.0000000000000038</v>
      </c>
      <c r="AJ1459" s="47">
        <f t="shared" si="426"/>
        <v>8</v>
      </c>
      <c r="AK1459" s="83" t="b">
        <f>COUNTIF('Power Curve'!$D$2:$D$31,AJ1459)&gt;0</f>
        <v>1</v>
      </c>
      <c r="AL1459" s="83" t="b">
        <f t="shared" si="427"/>
        <v>0</v>
      </c>
      <c r="AM1459" s="83" t="b">
        <f t="shared" si="433"/>
        <v>1</v>
      </c>
      <c r="AN1459" s="47" t="str">
        <f t="shared" si="428"/>
        <v>Outer</v>
      </c>
      <c r="AO1459" s="48" t="str">
        <f t="shared" si="429"/>
        <v>0.5-0.6</v>
      </c>
      <c r="AP1459" s="49" t="str">
        <f t="shared" si="434"/>
        <v>8-9</v>
      </c>
      <c r="AQ1459" s="49" t="str">
        <f t="shared" si="435"/>
        <v>Feb</v>
      </c>
      <c r="AR1459" s="48" t="str">
        <f t="shared" si="436"/>
        <v>275-285</v>
      </c>
      <c r="AS1459" s="49" t="str">
        <f t="shared" si="430"/>
        <v>HWS-LTI</v>
      </c>
    </row>
    <row r="1460" spans="5:45" x14ac:dyDescent="0.3">
      <c r="E1460" s="15">
        <v>40968.375</v>
      </c>
      <c r="F1460" s="21">
        <v>7.63</v>
      </c>
      <c r="G1460" s="21">
        <v>692.5500049591069</v>
      </c>
      <c r="H1460" s="42">
        <v>1.1738163314986536</v>
      </c>
      <c r="I1460" s="35">
        <v>282.89999999999998</v>
      </c>
      <c r="J1460" s="43">
        <v>0.10615989515072084</v>
      </c>
      <c r="K1460" s="44">
        <v>0.24779114020685952</v>
      </c>
      <c r="L1460" s="26">
        <f t="shared" si="418"/>
        <v>7.5222175748665405</v>
      </c>
      <c r="M1460" s="26">
        <f t="shared" si="419"/>
        <v>0.52063295077469984</v>
      </c>
      <c r="N1460" s="96">
        <f t="shared" si="420"/>
        <v>8</v>
      </c>
      <c r="O1460" s="26">
        <f t="shared" si="421"/>
        <v>0.51037899946818488</v>
      </c>
      <c r="P1460" s="3">
        <f>IF(L1460&gt;'Power Curve'!$C$37,0,INDEX(Ci,$N1460,1)*POWER(1-O1460,3)+INDEX(Ci,$N1460,2)*3*O1460*POWER(1-O1460,2)+INDEX(Ci,$N1460,3)*3*POWER(O1460,2)*(1-O1460)+INDEX(Ci,$N1460,4)*POWER(O1460,3))</f>
        <v>738.2180116611155</v>
      </c>
      <c r="Q1460" s="3">
        <f>MAX(0,MIN(P1460-V1460+W1460,'Power Curve'!$C$39))</f>
        <v>733.39234528081101</v>
      </c>
      <c r="R1460" s="3">
        <f t="shared" si="422"/>
        <v>692.5500049591069</v>
      </c>
      <c r="S1460" s="3">
        <f t="shared" si="423"/>
        <v>40.842340321704114</v>
      </c>
      <c r="T1460" s="3">
        <f t="shared" si="424"/>
        <v>40.842340321704114</v>
      </c>
      <c r="V1460" s="37">
        <f t="array" ref="V1460">SUM(_xlfn.NORM.DIST($AD$3:$AD$1003,$L1460,$AA1460,FALSE)*WindSpeedStep*$AE$3:$AE$1003)/AG1460</f>
        <v>732.76465281023263</v>
      </c>
      <c r="W1460" s="37">
        <f t="array" ref="W1460">SUM(_xlfn.NORM.DIST($AD$3:$AD$1003,$L1460,$AB1460,FALSE)*WindSpeedStep*$AE$3:$AE$1003)/AH1460</f>
        <v>727.93898642992815</v>
      </c>
      <c r="Y1460" s="1">
        <f t="shared" si="425"/>
        <v>7</v>
      </c>
      <c r="Z1460" s="99">
        <f>IF(L1460&lt;'Power Curve'!$P$28,'Power Curve'!$Q$28,IF(L1460&gt;'Power Curve'!$P$29,'Power Curve'!$Q$29,INDEX(ReferenceTurbulence,Y1460)+(L1460-INDEX(ReferenceTurbulenceWindSpeed,Y1460))*(INDEX(ReferenceTurbulence,Y1460+1)-INDEX(ReferenceTurbulence,Y1460))/(INDEX(ReferenceTurbulenceWindSpeed,Y1460+1)-INDEX(ReferenceTurbulenceWindSpeed,Y1460))))</f>
        <v>0.11953138490330864</v>
      </c>
      <c r="AA1460" s="100">
        <f t="shared" si="431"/>
        <v>0.89914108426780537</v>
      </c>
      <c r="AB1460" s="29">
        <f t="shared" si="432"/>
        <v>0.79855782904874151</v>
      </c>
      <c r="AG1460" s="40">
        <f t="array" ref="AG1460">SUM(_xlfn.NORM.DIST($AD$3:$AD$1003,$F1460,$AA1460,FALSE)*WindSpeedStep)</f>
        <v>1.0000000000000033</v>
      </c>
      <c r="AH1460" s="40">
        <f t="array" ref="AH1460">SUM(_xlfn.NORM.DIST($AD$3:$AD$1003,$F1460,$AB1460,FALSE)*WindSpeedStep)</f>
        <v>1.0000000000000033</v>
      </c>
      <c r="AJ1460" s="47">
        <f t="shared" si="426"/>
        <v>8</v>
      </c>
      <c r="AK1460" s="83" t="b">
        <f>COUNTIF('Power Curve'!$D$2:$D$31,AJ1460)&gt;0</f>
        <v>1</v>
      </c>
      <c r="AL1460" s="83" t="b">
        <f t="shared" si="427"/>
        <v>0</v>
      </c>
      <c r="AM1460" s="83" t="b">
        <f t="shared" si="433"/>
        <v>1</v>
      </c>
      <c r="AN1460" s="47" t="str">
        <f t="shared" si="428"/>
        <v>Inner</v>
      </c>
      <c r="AO1460" s="48" t="str">
        <f t="shared" si="429"/>
        <v>0.5-0.6</v>
      </c>
      <c r="AP1460" s="49" t="str">
        <f t="shared" si="434"/>
        <v>9-10</v>
      </c>
      <c r="AQ1460" s="49" t="str">
        <f t="shared" si="435"/>
        <v>Feb</v>
      </c>
      <c r="AR1460" s="48" t="str">
        <f t="shared" si="436"/>
        <v>275-285</v>
      </c>
      <c r="AS1460" s="49" t="str">
        <f t="shared" si="430"/>
        <v>Inner-TI</v>
      </c>
    </row>
    <row r="1461" spans="5:45" x14ac:dyDescent="0.3">
      <c r="E1461" s="15">
        <v>40968.381944444445</v>
      </c>
      <c r="F1461" s="21">
        <v>6.83</v>
      </c>
      <c r="G1461" s="21">
        <v>572.32001686096214</v>
      </c>
      <c r="H1461" s="42">
        <v>1.1738341794194036</v>
      </c>
      <c r="I1461" s="35">
        <v>289.10000000000002</v>
      </c>
      <c r="J1461" s="43">
        <v>0.12152269399707173</v>
      </c>
      <c r="K1461" s="44">
        <v>0.2856312086595712</v>
      </c>
      <c r="L1461" s="26">
        <f t="shared" si="418"/>
        <v>6.7335526120742903</v>
      </c>
      <c r="M1461" s="26">
        <f t="shared" si="419"/>
        <v>0.39874223845078033</v>
      </c>
      <c r="N1461" s="96">
        <f t="shared" si="420"/>
        <v>7</v>
      </c>
      <c r="O1461" s="26">
        <f t="shared" si="421"/>
        <v>0.71376851888346082</v>
      </c>
      <c r="P1461" s="3">
        <f>IF(L1461&gt;'Power Curve'!$C$37,0,INDEX(Ci,$N1461,1)*POWER(1-O1461,3)+INDEX(Ci,$N1461,2)*3*O1461*POWER(1-O1461,2)+INDEX(Ci,$N1461,3)*3*POWER(O1461,2)*(1-O1461)+INDEX(Ci,$N1461,4)*POWER(O1461,3))</f>
        <v>528.37039615952949</v>
      </c>
      <c r="Q1461" s="3">
        <f>MAX(0,MIN(P1461-V1461+W1461,'Power Curve'!$C$39))</f>
        <v>528.74349361099723</v>
      </c>
      <c r="R1461" s="3">
        <f t="shared" si="422"/>
        <v>572.32001686096214</v>
      </c>
      <c r="S1461" s="3">
        <f t="shared" si="423"/>
        <v>-43.576523249964907</v>
      </c>
      <c r="T1461" s="3">
        <f t="shared" si="424"/>
        <v>43.576523249964907</v>
      </c>
      <c r="V1461" s="37">
        <f t="array" ref="V1461">SUM(_xlfn.NORM.DIST($AD$3:$AD$1003,$L1461,$AA1461,FALSE)*WindSpeedStep*$AE$3:$AE$1003)/AG1461</f>
        <v>529.18476941654512</v>
      </c>
      <c r="W1461" s="37">
        <f t="array" ref="W1461">SUM(_xlfn.NORM.DIST($AD$3:$AD$1003,$L1461,$AB1461,FALSE)*WindSpeedStep*$AE$3:$AE$1003)/AH1461</f>
        <v>529.55786686801287</v>
      </c>
      <c r="Y1461" s="1">
        <f t="shared" si="425"/>
        <v>6</v>
      </c>
      <c r="Z1461" s="99">
        <f>IF(L1461&lt;'Power Curve'!$P$28,'Power Curve'!$Q$28,IF(L1461&gt;'Power Curve'!$P$29,'Power Curve'!$Q$29,INDEX(ReferenceTurbulence,Y1461)+(L1461-INDEX(ReferenceTurbulenceWindSpeed,Y1461))*(INDEX(ReferenceTurbulence,Y1461+1)-INDEX(ReferenceTurbulence,Y1461))/(INDEX(ReferenceTurbulenceWindSpeed,Y1461+1)-INDEX(ReferenceTurbulenceWindSpeed,Y1461))))</f>
        <v>0.12022571690556684</v>
      </c>
      <c r="AA1461" s="100">
        <f t="shared" si="431"/>
        <v>0.80954619010798379</v>
      </c>
      <c r="AB1461" s="29">
        <f t="shared" si="432"/>
        <v>0.81827945359028709</v>
      </c>
      <c r="AG1461" s="40">
        <f t="array" ref="AG1461">SUM(_xlfn.NORM.DIST($AD$3:$AD$1003,$F1461,$AA1461,FALSE)*WindSpeedStep)</f>
        <v>1.0000000000000036</v>
      </c>
      <c r="AH1461" s="40">
        <f t="array" ref="AH1461">SUM(_xlfn.NORM.DIST($AD$3:$AD$1003,$F1461,$AB1461,FALSE)*WindSpeedStep)</f>
        <v>1.0000000000000033</v>
      </c>
      <c r="AJ1461" s="47">
        <f t="shared" si="426"/>
        <v>7</v>
      </c>
      <c r="AK1461" s="83" t="b">
        <f>COUNTIF('Power Curve'!$D$2:$D$31,AJ1461)&gt;0</f>
        <v>1</v>
      </c>
      <c r="AL1461" s="83" t="b">
        <f t="shared" si="427"/>
        <v>0</v>
      </c>
      <c r="AM1461" s="83" t="b">
        <f t="shared" si="433"/>
        <v>1</v>
      </c>
      <c r="AN1461" s="47" t="str">
        <f t="shared" si="428"/>
        <v>Inner</v>
      </c>
      <c r="AO1461" s="48" t="str">
        <f t="shared" si="429"/>
        <v>0.3-0.4</v>
      </c>
      <c r="AP1461" s="49" t="str">
        <f t="shared" si="434"/>
        <v>9-10</v>
      </c>
      <c r="AQ1461" s="49" t="str">
        <f t="shared" si="435"/>
        <v>Feb</v>
      </c>
      <c r="AR1461" s="48" t="str">
        <f t="shared" si="436"/>
        <v>285-295</v>
      </c>
      <c r="AS1461" s="49" t="str">
        <f t="shared" si="430"/>
        <v>Inner-TI</v>
      </c>
    </row>
    <row r="1462" spans="5:45" x14ac:dyDescent="0.3">
      <c r="E1462" s="15">
        <v>40968.388888888891</v>
      </c>
      <c r="F1462" s="21">
        <v>6.54</v>
      </c>
      <c r="G1462" s="21">
        <v>505.12001800537126</v>
      </c>
      <c r="H1462" s="42">
        <v>1.1734088005246157</v>
      </c>
      <c r="I1462" s="35">
        <v>294.10000000000002</v>
      </c>
      <c r="J1462" s="43">
        <v>0.10703363914373087</v>
      </c>
      <c r="K1462" s="44">
        <v>0.18602045218421787</v>
      </c>
      <c r="L1462" s="26">
        <f t="shared" si="418"/>
        <v>6.4468688068784106</v>
      </c>
      <c r="M1462" s="26">
        <f t="shared" si="419"/>
        <v>0.35443433220965759</v>
      </c>
      <c r="N1462" s="96">
        <f t="shared" si="420"/>
        <v>7</v>
      </c>
      <c r="O1462" s="26">
        <f t="shared" si="421"/>
        <v>0.4223411722366579</v>
      </c>
      <c r="P1462" s="3">
        <f>IF(L1462&gt;'Power Curve'!$C$37,0,INDEX(Ci,$N1462,1)*POWER(1-O1462,3)+INDEX(Ci,$N1462,2)*3*O1462*POWER(1-O1462,2)+INDEX(Ci,$N1462,3)*3*POWER(O1462,2)*(1-O1462)+INDEX(Ci,$N1462,4)*POWER(O1462,3))</f>
        <v>458.08232937530363</v>
      </c>
      <c r="Q1462" s="3">
        <f>MAX(0,MIN(P1462-V1462+W1462,'Power Curve'!$C$39))</f>
        <v>454.74398571890134</v>
      </c>
      <c r="R1462" s="3">
        <f t="shared" si="422"/>
        <v>505.12001800537126</v>
      </c>
      <c r="S1462" s="3">
        <f t="shared" si="423"/>
        <v>-50.376032286469922</v>
      </c>
      <c r="T1462" s="3">
        <f t="shared" si="424"/>
        <v>50.376032286469922</v>
      </c>
      <c r="V1462" s="37">
        <f t="array" ref="V1462">SUM(_xlfn.NORM.DIST($AD$3:$AD$1003,$L1462,$AA1462,FALSE)*WindSpeedStep*$AE$3:$AE$1003)/AG1462</f>
        <v>463.78300957437369</v>
      </c>
      <c r="W1462" s="37">
        <f t="array" ref="W1462">SUM(_xlfn.NORM.DIST($AD$3:$AD$1003,$L1462,$AB1462,FALSE)*WindSpeedStep*$AE$3:$AE$1003)/AH1462</f>
        <v>460.44466591797141</v>
      </c>
      <c r="Y1462" s="1">
        <f t="shared" si="425"/>
        <v>6</v>
      </c>
      <c r="Z1462" s="99">
        <f>IF(L1462&lt;'Power Curve'!$P$28,'Power Curve'!$Q$28,IF(L1462&gt;'Power Curve'!$P$29,'Power Curve'!$Q$29,INDEX(ReferenceTurbulence,Y1462)+(L1462-INDEX(ReferenceTurbulenceWindSpeed,Y1462))*(INDEX(ReferenceTurbulence,Y1462+1)-INDEX(ReferenceTurbulence,Y1462))/(INDEX(ReferenceTurbulenceWindSpeed,Y1462+1)-INDEX(ReferenceTurbulenceWindSpeed,Y1462))))</f>
        <v>0.12078925282813491</v>
      </c>
      <c r="AA1462" s="100">
        <f t="shared" si="431"/>
        <v>0.77871246626385282</v>
      </c>
      <c r="AB1462" s="29">
        <f t="shared" si="432"/>
        <v>0.69003182948239861</v>
      </c>
      <c r="AG1462" s="40">
        <f t="array" ref="AG1462">SUM(_xlfn.NORM.DIST($AD$3:$AD$1003,$F1462,$AA1462,FALSE)*WindSpeedStep)</f>
        <v>1.0000000000000036</v>
      </c>
      <c r="AH1462" s="40">
        <f t="array" ref="AH1462">SUM(_xlfn.NORM.DIST($AD$3:$AD$1003,$F1462,$AB1462,FALSE)*WindSpeedStep)</f>
        <v>1.0000000000000036</v>
      </c>
      <c r="AJ1462" s="47">
        <f t="shared" si="426"/>
        <v>6</v>
      </c>
      <c r="AK1462" s="83" t="b">
        <f>COUNTIF('Power Curve'!$D$2:$D$31,AJ1462)&gt;0</f>
        <v>1</v>
      </c>
      <c r="AL1462" s="83" t="b">
        <f t="shared" si="427"/>
        <v>0</v>
      </c>
      <c r="AM1462" s="83" t="b">
        <f t="shared" si="433"/>
        <v>1</v>
      </c>
      <c r="AN1462" s="47" t="str">
        <f t="shared" si="428"/>
        <v>Inner</v>
      </c>
      <c r="AO1462" s="48" t="str">
        <f t="shared" si="429"/>
        <v>0.3-0.4</v>
      </c>
      <c r="AP1462" s="49" t="str">
        <f t="shared" si="434"/>
        <v>9-10</v>
      </c>
      <c r="AQ1462" s="49" t="str">
        <f t="shared" si="435"/>
        <v>Feb</v>
      </c>
      <c r="AR1462" s="48" t="str">
        <f t="shared" si="436"/>
        <v>285-295</v>
      </c>
      <c r="AS1462" s="49" t="str">
        <f t="shared" si="430"/>
        <v>Inner-TI</v>
      </c>
    </row>
    <row r="1463" spans="5:45" x14ac:dyDescent="0.3">
      <c r="E1463" s="15">
        <v>40968.395833333336</v>
      </c>
      <c r="F1463" s="21">
        <v>7.83</v>
      </c>
      <c r="G1463" s="21">
        <v>664.88997268676735</v>
      </c>
      <c r="H1463" s="42">
        <v>1.1746182960884077</v>
      </c>
      <c r="I1463" s="35">
        <v>297.5</v>
      </c>
      <c r="J1463" s="43">
        <v>0.12388250319284802</v>
      </c>
      <c r="K1463" s="44">
        <v>0.17893099420176614</v>
      </c>
      <c r="L1463" s="26">
        <f t="shared" si="418"/>
        <v>7.7211499393074483</v>
      </c>
      <c r="M1463" s="26">
        <f t="shared" si="419"/>
        <v>0.5513785889733771</v>
      </c>
      <c r="N1463" s="96">
        <f t="shared" si="420"/>
        <v>8</v>
      </c>
      <c r="O1463" s="26">
        <f t="shared" si="421"/>
        <v>0.7106006770811365</v>
      </c>
      <c r="P1463" s="3">
        <f>IF(L1463&gt;'Power Curve'!$C$37,0,INDEX(Ci,$N1463,1)*POWER(1-O1463,3)+INDEX(Ci,$N1463,2)*3*O1463*POWER(1-O1463,2)+INDEX(Ci,$N1463,3)*3*POWER(O1463,2)*(1-O1463)+INDEX(Ci,$N1463,4)*POWER(O1463,3))</f>
        <v>795.66641934674567</v>
      </c>
      <c r="Q1463" s="3">
        <f>MAX(0,MIN(P1463-V1463+W1463,'Power Curve'!$C$39))</f>
        <v>797.51798942640517</v>
      </c>
      <c r="R1463" s="3">
        <f t="shared" si="422"/>
        <v>664.88997268676735</v>
      </c>
      <c r="S1463" s="3">
        <f t="shared" si="423"/>
        <v>132.62801673963781</v>
      </c>
      <c r="T1463" s="3">
        <f t="shared" si="424"/>
        <v>132.62801673963781</v>
      </c>
      <c r="V1463" s="37">
        <f t="array" ref="V1463">SUM(_xlfn.NORM.DIST($AD$3:$AD$1003,$L1463,$AA1463,FALSE)*WindSpeedStep*$AE$3:$AE$1003)/AG1463</f>
        <v>789.81066023885205</v>
      </c>
      <c r="W1463" s="37">
        <f t="array" ref="W1463">SUM(_xlfn.NORM.DIST($AD$3:$AD$1003,$L1463,$AB1463,FALSE)*WindSpeedStep*$AE$3:$AE$1003)/AH1463</f>
        <v>791.66223031851155</v>
      </c>
      <c r="Y1463" s="1">
        <f t="shared" si="425"/>
        <v>7</v>
      </c>
      <c r="Z1463" s="99">
        <f>IF(L1463&lt;'Power Curve'!$P$28,'Power Curve'!$Q$28,IF(L1463&gt;'Power Curve'!$P$29,'Power Curve'!$Q$29,INDEX(ReferenceTurbulence,Y1463)+(L1463-INDEX(ReferenceTurbulenceWindSpeed,Y1463))*(INDEX(ReferenceTurbulence,Y1463+1)-INDEX(ReferenceTurbulence,Y1463))/(INDEX(ReferenceTurbulenceWindSpeed,Y1463+1)-INDEX(ReferenceTurbulenceWindSpeed,Y1463))))</f>
        <v>0.11947613204801373</v>
      </c>
      <c r="AA1463" s="100">
        <f t="shared" si="431"/>
        <v>0.92249312971120989</v>
      </c>
      <c r="AB1463" s="29">
        <f t="shared" si="432"/>
        <v>0.95651538200871322</v>
      </c>
      <c r="AG1463" s="40">
        <f t="array" ref="AG1463">SUM(_xlfn.NORM.DIST($AD$3:$AD$1003,$F1463,$AA1463,FALSE)*WindSpeedStep)</f>
        <v>1.0000000000000036</v>
      </c>
      <c r="AH1463" s="40">
        <f t="array" ref="AH1463">SUM(_xlfn.NORM.DIST($AD$3:$AD$1003,$F1463,$AB1463,FALSE)*WindSpeedStep)</f>
        <v>1.0000000000000033</v>
      </c>
      <c r="AJ1463" s="47">
        <f t="shared" si="426"/>
        <v>8</v>
      </c>
      <c r="AK1463" s="83" t="b">
        <f>COUNTIF('Power Curve'!$D$2:$D$31,AJ1463)&gt;0</f>
        <v>1</v>
      </c>
      <c r="AL1463" s="83" t="b">
        <f t="shared" si="427"/>
        <v>0</v>
      </c>
      <c r="AM1463" s="83" t="b">
        <f t="shared" si="433"/>
        <v>1</v>
      </c>
      <c r="AN1463" s="47" t="str">
        <f t="shared" si="428"/>
        <v>Inner</v>
      </c>
      <c r="AO1463" s="48" t="str">
        <f t="shared" si="429"/>
        <v>0.5-0.6</v>
      </c>
      <c r="AP1463" s="49" t="str">
        <f t="shared" si="434"/>
        <v>9-10</v>
      </c>
      <c r="AQ1463" s="49" t="str">
        <f t="shared" si="435"/>
        <v>Feb</v>
      </c>
      <c r="AR1463" s="48" t="str">
        <f t="shared" si="436"/>
        <v>295-305</v>
      </c>
      <c r="AS1463" s="49" t="str">
        <f t="shared" si="430"/>
        <v>Inner-TI</v>
      </c>
    </row>
    <row r="1464" spans="5:45" x14ac:dyDescent="0.3">
      <c r="E1464" s="15">
        <v>40968.402777777781</v>
      </c>
      <c r="F1464" s="21">
        <v>8.02</v>
      </c>
      <c r="G1464" s="21">
        <v>827.38000869750977</v>
      </c>
      <c r="H1464" s="42">
        <v>1.1748915299671066</v>
      </c>
      <c r="I1464" s="35">
        <v>295.3</v>
      </c>
      <c r="J1464" s="43">
        <v>8.3541147132169591E-2</v>
      </c>
      <c r="K1464" s="44">
        <v>0.17145157323994889</v>
      </c>
      <c r="L1464" s="26">
        <f t="shared" si="418"/>
        <v>7.909121787515895</v>
      </c>
      <c r="M1464" s="26">
        <f t="shared" si="419"/>
        <v>0.58043024405622967</v>
      </c>
      <c r="N1464" s="96">
        <f t="shared" si="420"/>
        <v>8</v>
      </c>
      <c r="O1464" s="26">
        <f t="shared" si="421"/>
        <v>0.89979080156428437</v>
      </c>
      <c r="P1464" s="3">
        <f>IF(L1464&gt;'Power Curve'!$C$37,0,INDEX(Ci,$N1464,1)*POWER(1-O1464,3)+INDEX(Ci,$N1464,2)*3*O1464*POWER(1-O1464,2)+INDEX(Ci,$N1464,3)*3*POWER(O1464,2)*(1-O1464)+INDEX(Ci,$N1464,4)*POWER(O1464,3))</f>
        <v>851.07858408228981</v>
      </c>
      <c r="Q1464" s="3">
        <f>MAX(0,MIN(P1464-V1464+W1464,'Power Curve'!$C$39))</f>
        <v>837.60207650091945</v>
      </c>
      <c r="R1464" s="3">
        <f t="shared" si="422"/>
        <v>827.38000869750977</v>
      </c>
      <c r="S1464" s="3">
        <f t="shared" si="423"/>
        <v>10.222067803409686</v>
      </c>
      <c r="T1464" s="3">
        <f t="shared" si="424"/>
        <v>10.222067803409686</v>
      </c>
      <c r="V1464" s="37">
        <f t="array" ref="V1464">SUM(_xlfn.NORM.DIST($AD$3:$AD$1003,$L1464,$AA1464,FALSE)*WindSpeedStep*$AE$3:$AE$1003)/AG1464</f>
        <v>845.89057400879835</v>
      </c>
      <c r="W1464" s="37">
        <f t="array" ref="W1464">SUM(_xlfn.NORM.DIST($AD$3:$AD$1003,$L1464,$AB1464,FALSE)*WindSpeedStep*$AE$3:$AE$1003)/AH1464</f>
        <v>832.414066427428</v>
      </c>
      <c r="Y1464" s="1">
        <f t="shared" si="425"/>
        <v>7</v>
      </c>
      <c r="Z1464" s="99">
        <f>IF(L1464&lt;'Power Curve'!$P$28,'Power Curve'!$Q$28,IF(L1464&gt;'Power Curve'!$P$29,'Power Curve'!$Q$29,INDEX(ReferenceTurbulence,Y1464)+(L1464-INDEX(ReferenceTurbulenceWindSpeed,Y1464))*(INDEX(ReferenceTurbulence,Y1464+1)-INDEX(ReferenceTurbulence,Y1464))/(INDEX(ReferenceTurbulenceWindSpeed,Y1464+1)-INDEX(ReferenceTurbulenceWindSpeed,Y1464))))</f>
        <v>0.11942392344255243</v>
      </c>
      <c r="AA1464" s="100">
        <f t="shared" si="431"/>
        <v>0.94453835485012161</v>
      </c>
      <c r="AB1464" s="29">
        <f t="shared" si="432"/>
        <v>0.66073710693711352</v>
      </c>
      <c r="AG1464" s="40">
        <f t="array" ref="AG1464">SUM(_xlfn.NORM.DIST($AD$3:$AD$1003,$F1464,$AA1464,FALSE)*WindSpeedStep)</f>
        <v>1.000000000000004</v>
      </c>
      <c r="AH1464" s="40">
        <f t="array" ref="AH1464">SUM(_xlfn.NORM.DIST($AD$3:$AD$1003,$F1464,$AB1464,FALSE)*WindSpeedStep)</f>
        <v>1.0000000000000036</v>
      </c>
      <c r="AJ1464" s="47">
        <f t="shared" si="426"/>
        <v>8</v>
      </c>
      <c r="AK1464" s="83" t="b">
        <f>COUNTIF('Power Curve'!$D$2:$D$31,AJ1464)&gt;0</f>
        <v>1</v>
      </c>
      <c r="AL1464" s="83" t="b">
        <f t="shared" si="427"/>
        <v>0</v>
      </c>
      <c r="AM1464" s="83" t="b">
        <f t="shared" si="433"/>
        <v>1</v>
      </c>
      <c r="AN1464" s="47" t="str">
        <f t="shared" si="428"/>
        <v>Outer</v>
      </c>
      <c r="AO1464" s="48" t="str">
        <f t="shared" si="429"/>
        <v>0.5-0.6</v>
      </c>
      <c r="AP1464" s="49" t="str">
        <f t="shared" si="434"/>
        <v>9-10</v>
      </c>
      <c r="AQ1464" s="49" t="str">
        <f t="shared" si="435"/>
        <v>Feb</v>
      </c>
      <c r="AR1464" s="48" t="str">
        <f t="shared" si="436"/>
        <v>295-305</v>
      </c>
      <c r="AS1464" s="49" t="str">
        <f t="shared" si="430"/>
        <v>HWS-LTI</v>
      </c>
    </row>
    <row r="1465" spans="5:45" x14ac:dyDescent="0.3">
      <c r="E1465" s="15">
        <v>40968.409722222219</v>
      </c>
      <c r="F1465" s="21">
        <v>6.26</v>
      </c>
      <c r="G1465" s="21">
        <v>451.4799880981447</v>
      </c>
      <c r="H1465" s="42">
        <v>1.1746785321405262</v>
      </c>
      <c r="I1465" s="35">
        <v>300.2</v>
      </c>
      <c r="J1465" s="43">
        <v>0.13258785942492013</v>
      </c>
      <c r="K1465" s="44">
        <v>0.17461234224914324</v>
      </c>
      <c r="L1465" s="26">
        <f t="shared" si="418"/>
        <v>6.1730810758914734</v>
      </c>
      <c r="M1465" s="26">
        <f t="shared" si="419"/>
        <v>0.31211955580905021</v>
      </c>
      <c r="N1465" s="96">
        <f t="shared" si="420"/>
        <v>7</v>
      </c>
      <c r="O1465" s="26">
        <f t="shared" si="421"/>
        <v>0.14402328144594886</v>
      </c>
      <c r="P1465" s="3">
        <f>IF(L1465&gt;'Power Curve'!$C$37,0,INDEX(Ci,$N1465,1)*POWER(1-O1465,3)+INDEX(Ci,$N1465,2)*3*O1465*POWER(1-O1465,2)+INDEX(Ci,$N1465,3)*3*POWER(O1465,2)*(1-O1465)+INDEX(Ci,$N1465,4)*POWER(O1465,3))</f>
        <v>397.13048609511441</v>
      </c>
      <c r="Q1465" s="3">
        <f>MAX(0,MIN(P1465-V1465+W1465,'Power Curve'!$C$39))</f>
        <v>399.42885553582778</v>
      </c>
      <c r="R1465" s="3">
        <f t="shared" si="422"/>
        <v>451.4799880981447</v>
      </c>
      <c r="S1465" s="3">
        <f t="shared" si="423"/>
        <v>-52.051132562316923</v>
      </c>
      <c r="T1465" s="3">
        <f t="shared" si="424"/>
        <v>52.051132562316923</v>
      </c>
      <c r="V1465" s="37">
        <f t="array" ref="V1465">SUM(_xlfn.NORM.DIST($AD$3:$AD$1003,$L1465,$AA1465,FALSE)*WindSpeedStep*$AE$3:$AE$1003)/AG1465</f>
        <v>405.37164796523047</v>
      </c>
      <c r="W1465" s="37">
        <f t="array" ref="W1465">SUM(_xlfn.NORM.DIST($AD$3:$AD$1003,$L1465,$AB1465,FALSE)*WindSpeedStep*$AE$3:$AE$1003)/AH1465</f>
        <v>407.67001740594384</v>
      </c>
      <c r="Y1465" s="1">
        <f t="shared" si="425"/>
        <v>6</v>
      </c>
      <c r="Z1465" s="99">
        <f>IF(L1465&lt;'Power Curve'!$P$28,'Power Curve'!$Q$28,IF(L1465&gt;'Power Curve'!$P$29,'Power Curve'!$Q$29,INDEX(ReferenceTurbulence,Y1465)+(L1465-INDEX(ReferenceTurbulenceWindSpeed,Y1465))*(INDEX(ReferenceTurbulence,Y1465+1)-INDEX(ReferenceTurbulence,Y1465))/(INDEX(ReferenceTurbulenceWindSpeed,Y1465+1)-INDEX(ReferenceTurbulenceWindSpeed,Y1465))))</f>
        <v>0.12132743886715487</v>
      </c>
      <c r="AA1465" s="100">
        <f t="shared" si="431"/>
        <v>0.74896411685721331</v>
      </c>
      <c r="AB1465" s="29">
        <f t="shared" si="432"/>
        <v>0.81847560590893342</v>
      </c>
      <c r="AG1465" s="40">
        <f t="array" ref="AG1465">SUM(_xlfn.NORM.DIST($AD$3:$AD$1003,$F1465,$AA1465,FALSE)*WindSpeedStep)</f>
        <v>1.0000000000000038</v>
      </c>
      <c r="AH1465" s="40">
        <f t="array" ref="AH1465">SUM(_xlfn.NORM.DIST($AD$3:$AD$1003,$F1465,$AB1465,FALSE)*WindSpeedStep)</f>
        <v>0.99999999999999745</v>
      </c>
      <c r="AJ1465" s="47">
        <f t="shared" si="426"/>
        <v>6</v>
      </c>
      <c r="AK1465" s="83" t="b">
        <f>COUNTIF('Power Curve'!$D$2:$D$31,AJ1465)&gt;0</f>
        <v>1</v>
      </c>
      <c r="AL1465" s="83" t="b">
        <f t="shared" si="427"/>
        <v>0</v>
      </c>
      <c r="AM1465" s="83" t="b">
        <f t="shared" si="433"/>
        <v>1</v>
      </c>
      <c r="AN1465" s="47" t="str">
        <f t="shared" si="428"/>
        <v>Inner</v>
      </c>
      <c r="AO1465" s="48" t="str">
        <f t="shared" si="429"/>
        <v>0.3-0.4</v>
      </c>
      <c r="AP1465" s="49" t="str">
        <f t="shared" si="434"/>
        <v>9-10</v>
      </c>
      <c r="AQ1465" s="49" t="str">
        <f t="shared" si="435"/>
        <v>Feb</v>
      </c>
      <c r="AR1465" s="48" t="str">
        <f t="shared" si="436"/>
        <v>295-305</v>
      </c>
      <c r="AS1465" s="49" t="str">
        <f t="shared" si="430"/>
        <v>Inner-TI</v>
      </c>
    </row>
    <row r="1466" spans="5:45" x14ac:dyDescent="0.3">
      <c r="E1466" s="15">
        <v>40968.416666666664</v>
      </c>
      <c r="F1466" s="21">
        <v>6.3</v>
      </c>
      <c r="G1466" s="21">
        <v>443.0400123596188</v>
      </c>
      <c r="H1466" s="42">
        <v>1.1745507711197964</v>
      </c>
      <c r="I1466" s="35">
        <v>307</v>
      </c>
      <c r="J1466" s="43">
        <v>0.14761904761904762</v>
      </c>
      <c r="K1466" s="44">
        <v>0.19144515753784608</v>
      </c>
      <c r="L1466" s="26">
        <f t="shared" si="418"/>
        <v>6.2123004452149457</v>
      </c>
      <c r="M1466" s="26">
        <f t="shared" si="419"/>
        <v>0.31818103576475631</v>
      </c>
      <c r="N1466" s="96">
        <f t="shared" si="420"/>
        <v>7</v>
      </c>
      <c r="O1466" s="26">
        <f t="shared" si="421"/>
        <v>0.18389158419605076</v>
      </c>
      <c r="P1466" s="3">
        <f>IF(L1466&gt;'Power Curve'!$C$37,0,INDEX(Ci,$N1466,1)*POWER(1-O1466,3)+INDEX(Ci,$N1466,2)*3*O1466*POWER(1-O1466,2)+INDEX(Ci,$N1466,3)*3*POWER(O1466,2)*(1-O1466)+INDEX(Ci,$N1466,4)*POWER(O1466,3))</f>
        <v>405.36619753918529</v>
      </c>
      <c r="Q1466" s="3">
        <f>MAX(0,MIN(P1466-V1466+W1466,'Power Curve'!$C$39))</f>
        <v>411.18564570158577</v>
      </c>
      <c r="R1466" s="3">
        <f t="shared" si="422"/>
        <v>443.0400123596188</v>
      </c>
      <c r="S1466" s="3">
        <f t="shared" si="423"/>
        <v>-31.85436665803303</v>
      </c>
      <c r="T1466" s="3">
        <f t="shared" si="424"/>
        <v>31.85436665803303</v>
      </c>
      <c r="V1466" s="37">
        <f t="array" ref="V1466">SUM(_xlfn.NORM.DIST($AD$3:$AD$1003,$L1466,$AA1466,FALSE)*WindSpeedStep*$AE$3:$AE$1003)/AG1466</f>
        <v>413.50546749402827</v>
      </c>
      <c r="W1466" s="37">
        <f t="array" ref="W1466">SUM(_xlfn.NORM.DIST($AD$3:$AD$1003,$L1466,$AB1466,FALSE)*WindSpeedStep*$AE$3:$AE$1003)/AH1466</f>
        <v>419.32491565642874</v>
      </c>
      <c r="Y1466" s="1">
        <f t="shared" si="425"/>
        <v>6</v>
      </c>
      <c r="Z1466" s="99">
        <f>IF(L1466&lt;'Power Curve'!$P$28,'Power Curve'!$Q$28,IF(L1466&gt;'Power Curve'!$P$29,'Power Curve'!$Q$29,INDEX(ReferenceTurbulence,Y1466)+(L1466-INDEX(ReferenceTurbulenceWindSpeed,Y1466))*(INDEX(ReferenceTurbulence,Y1466+1)-INDEX(ReferenceTurbulence,Y1466))/(INDEX(ReferenceTurbulenceWindSpeed,Y1466+1)-INDEX(ReferenceTurbulenceWindSpeed,Y1466))))</f>
        <v>0.12125034513854631</v>
      </c>
      <c r="AA1466" s="100">
        <f t="shared" si="431"/>
        <v>0.75324357308665701</v>
      </c>
      <c r="AB1466" s="29">
        <f t="shared" si="432"/>
        <v>0.91705387524601578</v>
      </c>
      <c r="AG1466" s="40">
        <f t="array" ref="AG1466">SUM(_xlfn.NORM.DIST($AD$3:$AD$1003,$F1466,$AA1466,FALSE)*WindSpeedStep)</f>
        <v>1.0000000000000036</v>
      </c>
      <c r="AH1466" s="40">
        <f t="array" ref="AH1466">SUM(_xlfn.NORM.DIST($AD$3:$AD$1003,$F1466,$AB1466,FALSE)*WindSpeedStep)</f>
        <v>0.99999999999786537</v>
      </c>
      <c r="AJ1466" s="47">
        <f t="shared" si="426"/>
        <v>6</v>
      </c>
      <c r="AK1466" s="83" t="b">
        <f>COUNTIF('Power Curve'!$D$2:$D$31,AJ1466)&gt;0</f>
        <v>1</v>
      </c>
      <c r="AL1466" s="83" t="b">
        <f t="shared" si="427"/>
        <v>0</v>
      </c>
      <c r="AM1466" s="83" t="b">
        <f t="shared" si="433"/>
        <v>1</v>
      </c>
      <c r="AN1466" s="47" t="str">
        <f t="shared" si="428"/>
        <v>Outer</v>
      </c>
      <c r="AO1466" s="48" t="str">
        <f t="shared" si="429"/>
        <v>0.3-0.4</v>
      </c>
      <c r="AP1466" s="49" t="str">
        <f t="shared" si="434"/>
        <v>10-11</v>
      </c>
      <c r="AQ1466" s="49" t="str">
        <f t="shared" si="435"/>
        <v>Feb</v>
      </c>
      <c r="AR1466" s="48" t="str">
        <f t="shared" si="436"/>
        <v>305-315</v>
      </c>
      <c r="AS1466" s="49" t="str">
        <f t="shared" si="430"/>
        <v>LWS-HTI</v>
      </c>
    </row>
    <row r="1467" spans="5:45" x14ac:dyDescent="0.3">
      <c r="E1467" s="15">
        <v>40968.423611111109</v>
      </c>
      <c r="F1467" s="21">
        <v>5.95</v>
      </c>
      <c r="G1467" s="21">
        <v>359.92001342773415</v>
      </c>
      <c r="H1467" s="42">
        <v>1.1740400048282869</v>
      </c>
      <c r="I1467" s="35">
        <v>305.3</v>
      </c>
      <c r="J1467" s="43">
        <v>0.14957983193277311</v>
      </c>
      <c r="K1467" s="44">
        <v>0.1213649598091521</v>
      </c>
      <c r="L1467" s="26">
        <f t="shared" si="418"/>
        <v>5.8663220512594538</v>
      </c>
      <c r="M1467" s="26">
        <f t="shared" si="419"/>
        <v>0.26470895969000191</v>
      </c>
      <c r="N1467" s="96">
        <f t="shared" si="420"/>
        <v>6</v>
      </c>
      <c r="O1467" s="26">
        <f t="shared" si="421"/>
        <v>0.83546183383533767</v>
      </c>
      <c r="P1467" s="3">
        <f>IF(L1467&gt;'Power Curve'!$C$37,0,INDEX(Ci,$N1467,1)*POWER(1-O1467,3)+INDEX(Ci,$N1467,2)*3*O1467*POWER(1-O1467,2)+INDEX(Ci,$N1467,3)*3*POWER(O1467,2)*(1-O1467)+INDEX(Ci,$N1467,4)*POWER(O1467,3))</f>
        <v>339.44914631646481</v>
      </c>
      <c r="Q1467" s="3">
        <f>MAX(0,MIN(P1467-V1467+W1467,'Power Curve'!$C$39))</f>
        <v>343.78036574601765</v>
      </c>
      <c r="R1467" s="3">
        <f t="shared" si="422"/>
        <v>359.92001342773415</v>
      </c>
      <c r="S1467" s="3">
        <f t="shared" si="423"/>
        <v>-16.139647681716497</v>
      </c>
      <c r="T1467" s="3">
        <f t="shared" si="424"/>
        <v>16.139647681716497</v>
      </c>
      <c r="V1467" s="37">
        <f t="array" ref="V1467">SUM(_xlfn.NORM.DIST($AD$3:$AD$1003,$L1467,$AA1467,FALSE)*WindSpeedStep*$AE$3:$AE$1003)/AG1467</f>
        <v>344.08752942515457</v>
      </c>
      <c r="W1467" s="37">
        <f t="array" ref="W1467">SUM(_xlfn.NORM.DIST($AD$3:$AD$1003,$L1467,$AB1467,FALSE)*WindSpeedStep*$AE$3:$AE$1003)/AH1467</f>
        <v>348.41874885470742</v>
      </c>
      <c r="Y1467" s="1">
        <f t="shared" si="425"/>
        <v>5</v>
      </c>
      <c r="Z1467" s="99">
        <f>IF(L1467&lt;'Power Curve'!$P$28,'Power Curve'!$Q$28,IF(L1467&gt;'Power Curve'!$P$29,'Power Curve'!$Q$29,INDEX(ReferenceTurbulence,Y1467)+(L1467-INDEX(ReferenceTurbulenceWindSpeed,Y1467))*(INDEX(ReferenceTurbulence,Y1467+1)-INDEX(ReferenceTurbulence,Y1467))/(INDEX(ReferenceTurbulenceWindSpeed,Y1467+1)-INDEX(ReferenceTurbulenceWindSpeed,Y1467))))</f>
        <v>0.12097488668479971</v>
      </c>
      <c r="AA1467" s="100">
        <f t="shared" si="431"/>
        <v>0.70967764540765421</v>
      </c>
      <c r="AB1467" s="29">
        <f t="shared" si="432"/>
        <v>0.87748346649090991</v>
      </c>
      <c r="AG1467" s="40">
        <f t="array" ref="AG1467">SUM(_xlfn.NORM.DIST($AD$3:$AD$1003,$F1467,$AA1467,FALSE)*WindSpeedStep)</f>
        <v>1.0000000000000033</v>
      </c>
      <c r="AH1467" s="40">
        <f t="array" ref="AH1467">SUM(_xlfn.NORM.DIST($AD$3:$AD$1003,$F1467,$AB1467,FALSE)*WindSpeedStep)</f>
        <v>0.99999999999608247</v>
      </c>
      <c r="AJ1467" s="47">
        <f t="shared" si="426"/>
        <v>6</v>
      </c>
      <c r="AK1467" s="83" t="b">
        <f>COUNTIF('Power Curve'!$D$2:$D$31,AJ1467)&gt;0</f>
        <v>1</v>
      </c>
      <c r="AL1467" s="83" t="b">
        <f t="shared" si="427"/>
        <v>0</v>
      </c>
      <c r="AM1467" s="83" t="b">
        <f t="shared" si="433"/>
        <v>1</v>
      </c>
      <c r="AN1467" s="47" t="str">
        <f t="shared" si="428"/>
        <v>Outer</v>
      </c>
      <c r="AO1467" s="48" t="str">
        <f t="shared" si="429"/>
        <v>0.2-0.3</v>
      </c>
      <c r="AP1467" s="49" t="str">
        <f t="shared" si="434"/>
        <v>10-11</v>
      </c>
      <c r="AQ1467" s="49" t="str">
        <f t="shared" si="435"/>
        <v>Feb</v>
      </c>
      <c r="AR1467" s="48" t="str">
        <f t="shared" si="436"/>
        <v>305-315</v>
      </c>
      <c r="AS1467" s="49" t="str">
        <f t="shared" si="430"/>
        <v>LWS-HTI</v>
      </c>
    </row>
    <row r="1468" spans="5:45" x14ac:dyDescent="0.3">
      <c r="E1468" s="15">
        <v>40968.430555555555</v>
      </c>
      <c r="F1468" s="21">
        <v>5.28</v>
      </c>
      <c r="G1468" s="21">
        <v>170.00999450683571</v>
      </c>
      <c r="H1468" s="42">
        <v>1.1741003217757879</v>
      </c>
      <c r="I1468" s="35">
        <v>301.89999999999998</v>
      </c>
      <c r="J1468" s="43">
        <v>0.11931818181818181</v>
      </c>
      <c r="K1468" s="44">
        <v>8.4939355481171749E-2</v>
      </c>
      <c r="L1468" s="26">
        <f t="shared" si="418"/>
        <v>5.205833757992318</v>
      </c>
      <c r="M1468" s="26">
        <f t="shared" si="419"/>
        <v>0.16262836482890083</v>
      </c>
      <c r="N1468" s="96">
        <f t="shared" si="420"/>
        <v>6</v>
      </c>
      <c r="O1468" s="26">
        <f t="shared" si="421"/>
        <v>0.1771414264057771</v>
      </c>
      <c r="P1468" s="3">
        <f>IF(L1468&gt;'Power Curve'!$C$37,0,INDEX(Ci,$N1468,1)*POWER(1-O1468,3)+INDEX(Ci,$N1468,2)*3*O1468*POWER(1-O1468,2)+INDEX(Ci,$N1468,3)*3*POWER(O1468,2)*(1-O1468)+INDEX(Ci,$N1468,4)*POWER(O1468,3))</f>
        <v>238.32078908131842</v>
      </c>
      <c r="Q1468" s="3">
        <f>MAX(0,MIN(P1468-V1468+W1468,'Power Curve'!$C$39))</f>
        <v>238.32743831989541</v>
      </c>
      <c r="R1468" s="3">
        <f t="shared" si="422"/>
        <v>170.00999450683571</v>
      </c>
      <c r="S1468" s="3">
        <f t="shared" si="423"/>
        <v>68.317443813059697</v>
      </c>
      <c r="T1468" s="3">
        <f t="shared" si="424"/>
        <v>68.317443813059697</v>
      </c>
      <c r="V1468" s="37">
        <f t="array" ref="V1468">SUM(_xlfn.NORM.DIST($AD$3:$AD$1003,$L1468,$AA1468,FALSE)*WindSpeedStep*$AE$3:$AE$1003)/AG1468</f>
        <v>222.65727408221645</v>
      </c>
      <c r="W1468" s="37">
        <f t="array" ref="W1468">SUM(_xlfn.NORM.DIST($AD$3:$AD$1003,$L1468,$AB1468,FALSE)*WindSpeedStep*$AE$3:$AE$1003)/AH1468</f>
        <v>222.66392332079343</v>
      </c>
      <c r="Y1468" s="1">
        <f t="shared" si="425"/>
        <v>5</v>
      </c>
      <c r="Z1468" s="99">
        <f>IF(L1468&lt;'Power Curve'!$P$28,'Power Curve'!$Q$28,IF(L1468&gt;'Power Curve'!$P$29,'Power Curve'!$Q$29,INDEX(ReferenceTurbulence,Y1468)+(L1468-INDEX(ReferenceTurbulenceWindSpeed,Y1468))*(INDEX(ReferenceTurbulence,Y1468+1)-INDEX(ReferenceTurbulence,Y1468))/(INDEX(ReferenceTurbulenceWindSpeed,Y1468+1)-INDEX(ReferenceTurbulenceWindSpeed,Y1468))))</f>
        <v>0.1184500376777462</v>
      </c>
      <c r="AA1468" s="100">
        <f t="shared" si="431"/>
        <v>0.61663120477827316</v>
      </c>
      <c r="AB1468" s="29">
        <f t="shared" si="432"/>
        <v>0.62115061885135603</v>
      </c>
      <c r="AG1468" s="40">
        <f t="array" ref="AG1468">SUM(_xlfn.NORM.DIST($AD$3:$AD$1003,$F1468,$AA1468,FALSE)*WindSpeedStep)</f>
        <v>1.0000000000000033</v>
      </c>
      <c r="AH1468" s="40">
        <f t="array" ref="AH1468">SUM(_xlfn.NORM.DIST($AD$3:$AD$1003,$F1468,$AB1468,FALSE)*WindSpeedStep)</f>
        <v>1.0000000000000036</v>
      </c>
      <c r="AJ1468" s="47">
        <f t="shared" si="426"/>
        <v>5</v>
      </c>
      <c r="AK1468" s="83" t="b">
        <f>COUNTIF('Power Curve'!$D$2:$D$31,AJ1468)&gt;0</f>
        <v>1</v>
      </c>
      <c r="AL1468" s="83" t="b">
        <f t="shared" si="427"/>
        <v>0</v>
      </c>
      <c r="AM1468" s="83" t="b">
        <f t="shared" si="433"/>
        <v>1</v>
      </c>
      <c r="AN1468" s="47" t="str">
        <f t="shared" si="428"/>
        <v>Outer</v>
      </c>
      <c r="AO1468" s="48" t="str">
        <f t="shared" si="429"/>
        <v>0.1-0.2</v>
      </c>
      <c r="AP1468" s="49" t="str">
        <f t="shared" si="434"/>
        <v>10-11</v>
      </c>
      <c r="AQ1468" s="49" t="str">
        <f t="shared" si="435"/>
        <v>Feb</v>
      </c>
      <c r="AR1468" s="48" t="str">
        <f t="shared" si="436"/>
        <v>295-305</v>
      </c>
      <c r="AS1468" s="49" t="str">
        <f t="shared" si="430"/>
        <v>Inner-TI</v>
      </c>
    </row>
    <row r="1469" spans="5:45" x14ac:dyDescent="0.3">
      <c r="E1469" s="15">
        <v>40968.4375</v>
      </c>
      <c r="F1469" s="21">
        <v>3.77</v>
      </c>
      <c r="G1469" s="21">
        <v>22.399999618530302</v>
      </c>
      <c r="H1469" s="42">
        <v>1.1737601130899491</v>
      </c>
      <c r="I1469" s="35">
        <v>295.2</v>
      </c>
      <c r="J1469" s="43">
        <v>0.1193633952254642</v>
      </c>
      <c r="K1469" s="44">
        <v>-1.6070063484057512E-2</v>
      </c>
      <c r="L1469" s="26">
        <f t="shared" si="418"/>
        <v>3.7166851264336049</v>
      </c>
      <c r="M1469" s="26">
        <f t="shared" si="419"/>
        <v>-6.7524356567821908E-2</v>
      </c>
      <c r="N1469" s="96">
        <f t="shared" si="420"/>
        <v>4</v>
      </c>
      <c r="O1469" s="26">
        <f t="shared" si="421"/>
        <v>0.68872550014898248</v>
      </c>
      <c r="P1469" s="3">
        <f>IF(L1469&gt;'Power Curve'!$C$37,0,INDEX(Ci,$N1469,1)*POWER(1-O1469,3)+INDEX(Ci,$N1469,2)*3*O1469*POWER(1-O1469,2)+INDEX(Ci,$N1469,3)*3*POWER(O1469,2)*(1-O1469)+INDEX(Ci,$N1469,4)*POWER(O1469,3))</f>
        <v>42.136656098249901</v>
      </c>
      <c r="Q1469" s="3">
        <f>MAX(0,MIN(P1469-V1469+W1469,'Power Curve'!$C$39))</f>
        <v>42.608113439272756</v>
      </c>
      <c r="R1469" s="3">
        <f t="shared" si="422"/>
        <v>22.399999618530302</v>
      </c>
      <c r="S1469" s="3">
        <f t="shared" si="423"/>
        <v>20.208113820742454</v>
      </c>
      <c r="T1469" s="3">
        <f t="shared" si="424"/>
        <v>20.208113820742454</v>
      </c>
      <c r="V1469" s="37">
        <f t="array" ref="V1469">SUM(_xlfn.NORM.DIST($AD$3:$AD$1003,$L1469,$AA1469,FALSE)*WindSpeedStep*$AE$3:$AE$1003)/AG1469</f>
        <v>8.5347371076621226</v>
      </c>
      <c r="W1469" s="37">
        <f t="array" ref="W1469">SUM(_xlfn.NORM.DIST($AD$3:$AD$1003,$L1469,$AB1469,FALSE)*WindSpeedStep*$AE$3:$AE$1003)/AH1469</f>
        <v>9.0061944486849814</v>
      </c>
      <c r="Y1469" s="1">
        <f t="shared" si="425"/>
        <v>3</v>
      </c>
      <c r="Z1469" s="99">
        <f>IF(L1469&lt;'Power Curve'!$P$28,'Power Curve'!$Q$28,IF(L1469&gt;'Power Curve'!$P$29,'Power Curve'!$Q$29,INDEX(ReferenceTurbulence,Y1469)+(L1469-INDEX(ReferenceTurbulenceWindSpeed,Y1469))*(INDEX(ReferenceTurbulence,Y1469+1)-INDEX(ReferenceTurbulence,Y1469))/(INDEX(ReferenceTurbulenceWindSpeed,Y1469+1)-INDEX(ReferenceTurbulenceWindSpeed,Y1469))))</f>
        <v>0.11713247834199569</v>
      </c>
      <c r="AA1469" s="100">
        <f t="shared" si="431"/>
        <v>0.43534454007600176</v>
      </c>
      <c r="AB1469" s="29">
        <f t="shared" si="432"/>
        <v>0.44363615567509879</v>
      </c>
      <c r="AG1469" s="40">
        <f t="array" ref="AG1469">SUM(_xlfn.NORM.DIST($AD$3:$AD$1003,$F1469,$AA1469,FALSE)*WindSpeedStep)</f>
        <v>1.0000000000000007</v>
      </c>
      <c r="AH1469" s="40">
        <f t="array" ref="AH1469">SUM(_xlfn.NORM.DIST($AD$3:$AD$1003,$F1469,$AB1469,FALSE)*WindSpeedStep)</f>
        <v>1.0000000000000009</v>
      </c>
      <c r="AJ1469" s="47">
        <f t="shared" si="426"/>
        <v>4</v>
      </c>
      <c r="AK1469" s="83" t="b">
        <f>COUNTIF('Power Curve'!$D$2:$D$31,AJ1469)&gt;0</f>
        <v>1</v>
      </c>
      <c r="AL1469" s="83" t="b">
        <f t="shared" si="427"/>
        <v>0</v>
      </c>
      <c r="AM1469" s="83" t="b">
        <f t="shared" si="433"/>
        <v>1</v>
      </c>
      <c r="AN1469" s="47" t="str">
        <f t="shared" si="428"/>
        <v>Outer</v>
      </c>
      <c r="AO1469" s="48" t="str">
        <f t="shared" si="429"/>
        <v>&lt;0</v>
      </c>
      <c r="AP1469" s="49" t="str">
        <f t="shared" si="434"/>
        <v>10-11</v>
      </c>
      <c r="AQ1469" s="49" t="str">
        <f t="shared" si="435"/>
        <v>Feb</v>
      </c>
      <c r="AR1469" s="48" t="str">
        <f t="shared" si="436"/>
        <v>295-305</v>
      </c>
      <c r="AS1469" s="49" t="str">
        <f t="shared" si="430"/>
        <v>Inner-TI</v>
      </c>
    </row>
    <row r="1470" spans="5:45" x14ac:dyDescent="0.3">
      <c r="E1470" s="15">
        <v>40968.451388888891</v>
      </c>
      <c r="F1470" s="21">
        <v>3.79</v>
      </c>
      <c r="G1470" s="21">
        <v>1.860000133514399</v>
      </c>
      <c r="H1470" s="42">
        <v>1.1732256686122366</v>
      </c>
      <c r="I1470" s="35">
        <v>267.7</v>
      </c>
      <c r="J1470" s="43">
        <v>0.16358839050131926</v>
      </c>
      <c r="K1470" s="44">
        <v>0.21962178196308216</v>
      </c>
      <c r="L1470" s="26">
        <f t="shared" si="418"/>
        <v>3.7358351080718988</v>
      </c>
      <c r="M1470" s="26">
        <f t="shared" si="419"/>
        <v>-6.4564665174131217E-2</v>
      </c>
      <c r="N1470" s="96">
        <f t="shared" si="420"/>
        <v>4</v>
      </c>
      <c r="O1470" s="26">
        <f t="shared" si="421"/>
        <v>0.70236911617350561</v>
      </c>
      <c r="P1470" s="3">
        <f>IF(L1470&gt;'Power Curve'!$C$37,0,INDEX(Ci,$N1470,1)*POWER(1-O1470,3)+INDEX(Ci,$N1470,2)*3*O1470*POWER(1-O1470,2)+INDEX(Ci,$N1470,3)*3*POWER(O1470,2)*(1-O1470)+INDEX(Ci,$N1470,4)*POWER(O1470,3))</f>
        <v>43.575835421022077</v>
      </c>
      <c r="Q1470" s="3">
        <f>MAX(0,MIN(P1470-V1470+W1470,'Power Curve'!$C$39))</f>
        <v>55.040523053636292</v>
      </c>
      <c r="R1470" s="3">
        <f t="shared" si="422"/>
        <v>1.860000133514399</v>
      </c>
      <c r="S1470" s="3">
        <f t="shared" si="423"/>
        <v>53.180522920121895</v>
      </c>
      <c r="T1470" s="3">
        <f t="shared" si="424"/>
        <v>53.180522920121895</v>
      </c>
      <c r="V1470" s="37">
        <f t="array" ref="V1470">SUM(_xlfn.NORM.DIST($AD$3:$AD$1003,$L1470,$AA1470,FALSE)*WindSpeedStep*$AE$3:$AE$1003)/AG1470</f>
        <v>9.4040314327749357</v>
      </c>
      <c r="W1470" s="37">
        <f t="array" ref="W1470">SUM(_xlfn.NORM.DIST($AD$3:$AD$1003,$L1470,$AB1470,FALSE)*WindSpeedStep*$AE$3:$AE$1003)/AH1470</f>
        <v>20.868719065389151</v>
      </c>
      <c r="Y1470" s="1">
        <f t="shared" si="425"/>
        <v>3</v>
      </c>
      <c r="Z1470" s="99">
        <f>IF(L1470&lt;'Power Curve'!$P$28,'Power Curve'!$Q$28,IF(L1470&gt;'Power Curve'!$P$29,'Power Curve'!$Q$29,INDEX(ReferenceTurbulence,Y1470)+(L1470-INDEX(ReferenceTurbulenceWindSpeed,Y1470))*(INDEX(ReferenceTurbulence,Y1470+1)-INDEX(ReferenceTurbulence,Y1470))/(INDEX(ReferenceTurbulenceWindSpeed,Y1470+1)-INDEX(ReferenceTurbulenceWindSpeed,Y1470))))</f>
        <v>0.11713247834199569</v>
      </c>
      <c r="AA1470" s="100">
        <f t="shared" si="431"/>
        <v>0.43758762488549885</v>
      </c>
      <c r="AB1470" s="29">
        <f t="shared" si="432"/>
        <v>0.61113925250780399</v>
      </c>
      <c r="AG1470" s="40">
        <f t="array" ref="AG1470">SUM(_xlfn.NORM.DIST($AD$3:$AD$1003,$F1470,$AA1470,FALSE)*WindSpeedStep)</f>
        <v>1.0000000000000009</v>
      </c>
      <c r="AH1470" s="40">
        <f t="array" ref="AH1470">SUM(_xlfn.NORM.DIST($AD$3:$AD$1003,$F1470,$AB1470,FALSE)*WindSpeedStep)</f>
        <v>0.99999999984158661</v>
      </c>
      <c r="AJ1470" s="47">
        <f t="shared" si="426"/>
        <v>4</v>
      </c>
      <c r="AK1470" s="83" t="b">
        <f>COUNTIF('Power Curve'!$D$2:$D$31,AJ1470)&gt;0</f>
        <v>1</v>
      </c>
      <c r="AL1470" s="83" t="b">
        <f t="shared" si="427"/>
        <v>0</v>
      </c>
      <c r="AM1470" s="83" t="b">
        <f t="shared" si="433"/>
        <v>1</v>
      </c>
      <c r="AN1470" s="47" t="str">
        <f t="shared" si="428"/>
        <v>Outer</v>
      </c>
      <c r="AO1470" s="48" t="str">
        <f t="shared" si="429"/>
        <v>&lt;0</v>
      </c>
      <c r="AP1470" s="49" t="str">
        <f t="shared" si="434"/>
        <v>10-11</v>
      </c>
      <c r="AQ1470" s="49" t="str">
        <f t="shared" si="435"/>
        <v>Feb</v>
      </c>
      <c r="AR1470" s="48" t="str">
        <f t="shared" si="436"/>
        <v>265-275</v>
      </c>
      <c r="AS1470" s="49" t="str">
        <f t="shared" si="430"/>
        <v>LWS-HTI</v>
      </c>
    </row>
    <row r="1471" spans="5:45" x14ac:dyDescent="0.3">
      <c r="E1471" s="15">
        <v>40968.506944444445</v>
      </c>
      <c r="F1471" s="21">
        <v>5.6</v>
      </c>
      <c r="G1471" s="21">
        <v>359.97999191284151</v>
      </c>
      <c r="H1471" s="42">
        <v>1.1718866942000254</v>
      </c>
      <c r="I1471" s="35">
        <v>265.2</v>
      </c>
      <c r="J1471" s="43">
        <v>0.23571428571428574</v>
      </c>
      <c r="K1471" s="44">
        <v>9.4459140270493097E-2</v>
      </c>
      <c r="L1471" s="26">
        <f t="shared" si="418"/>
        <v>5.5178667069973226</v>
      </c>
      <c r="M1471" s="26">
        <f t="shared" si="419"/>
        <v>0.21085406296070963</v>
      </c>
      <c r="N1471" s="96">
        <f t="shared" si="420"/>
        <v>6</v>
      </c>
      <c r="O1471" s="26">
        <f t="shared" si="421"/>
        <v>0.4881502061440432</v>
      </c>
      <c r="P1471" s="3">
        <f>IF(L1471&gt;'Power Curve'!$C$37,0,INDEX(Ci,$N1471,1)*POWER(1-O1471,3)+INDEX(Ci,$N1471,2)*3*O1471*POWER(1-O1471,2)+INDEX(Ci,$N1471,3)*3*POWER(O1471,2)*(1-O1471)+INDEX(Ci,$N1471,4)*POWER(O1471,3))</f>
        <v>284.28740323227726</v>
      </c>
      <c r="Q1471" s="3">
        <f>MAX(0,MIN(P1471-V1471+W1471,'Power Curve'!$C$39))</f>
        <v>308.05376681237851</v>
      </c>
      <c r="R1471" s="3">
        <f t="shared" si="422"/>
        <v>359.97999191284151</v>
      </c>
      <c r="S1471" s="3">
        <f t="shared" si="423"/>
        <v>-51.926225100463</v>
      </c>
      <c r="T1471" s="3">
        <f t="shared" si="424"/>
        <v>51.926225100463</v>
      </c>
      <c r="V1471" s="37">
        <f t="array" ref="V1471">SUM(_xlfn.NORM.DIST($AD$3:$AD$1003,$L1471,$AA1471,FALSE)*WindSpeedStep*$AE$3:$AE$1003)/AG1471</f>
        <v>278.86522959645737</v>
      </c>
      <c r="W1471" s="37">
        <f t="array" ref="W1471">SUM(_xlfn.NORM.DIST($AD$3:$AD$1003,$L1471,$AB1471,FALSE)*WindSpeedStep*$AE$3:$AE$1003)/AH1471</f>
        <v>302.63159317655862</v>
      </c>
      <c r="Y1471" s="1">
        <f t="shared" si="425"/>
        <v>5</v>
      </c>
      <c r="Z1471" s="99">
        <f>IF(L1471&lt;'Power Curve'!$P$28,'Power Curve'!$Q$28,IF(L1471&gt;'Power Curve'!$P$29,'Power Curve'!$Q$29,INDEX(ReferenceTurbulence,Y1471)+(L1471-INDEX(ReferenceTurbulenceWindSpeed,Y1471))*(INDEX(ReferenceTurbulence,Y1471+1)-INDEX(ReferenceTurbulence,Y1471))/(INDEX(ReferenceTurbulenceWindSpeed,Y1471+1)-INDEX(ReferenceTurbulenceWindSpeed,Y1471))))</f>
        <v>0.11964284622483823</v>
      </c>
      <c r="AA1471" s="100">
        <f t="shared" si="431"/>
        <v>0.66017327791443514</v>
      </c>
      <c r="AB1471" s="29">
        <f t="shared" si="432"/>
        <v>1.3006400095065118</v>
      </c>
      <c r="AG1471" s="40">
        <f t="array" ref="AG1471">SUM(_xlfn.NORM.DIST($AD$3:$AD$1003,$F1471,$AA1471,FALSE)*WindSpeedStep)</f>
        <v>1.0000000000000036</v>
      </c>
      <c r="AH1471" s="40">
        <f t="array" ref="AH1471">SUM(_xlfn.NORM.DIST($AD$3:$AD$1003,$F1471,$AB1471,FALSE)*WindSpeedStep)</f>
        <v>0.99999303890449465</v>
      </c>
      <c r="AJ1471" s="47">
        <f t="shared" si="426"/>
        <v>6</v>
      </c>
      <c r="AK1471" s="83" t="b">
        <f>COUNTIF('Power Curve'!$D$2:$D$31,AJ1471)&gt;0</f>
        <v>1</v>
      </c>
      <c r="AL1471" s="83" t="b">
        <f t="shared" si="427"/>
        <v>0</v>
      </c>
      <c r="AM1471" s="83" t="b">
        <f t="shared" si="433"/>
        <v>1</v>
      </c>
      <c r="AN1471" s="47" t="str">
        <f t="shared" si="428"/>
        <v>Outer</v>
      </c>
      <c r="AO1471" s="48" t="str">
        <f t="shared" si="429"/>
        <v>0.2-0.3</v>
      </c>
      <c r="AP1471" s="49" t="str">
        <f t="shared" si="434"/>
        <v>12-13</v>
      </c>
      <c r="AQ1471" s="49" t="str">
        <f t="shared" si="435"/>
        <v>Feb</v>
      </c>
      <c r="AR1471" s="48" t="str">
        <f t="shared" si="436"/>
        <v>265-275</v>
      </c>
      <c r="AS1471" s="49" t="str">
        <f t="shared" si="430"/>
        <v>LWS-HTI</v>
      </c>
    </row>
    <row r="1472" spans="5:45" x14ac:dyDescent="0.3">
      <c r="E1472" s="15">
        <v>40968.513888888891</v>
      </c>
      <c r="F1472" s="21">
        <v>5.9</v>
      </c>
      <c r="G1472" s="21">
        <v>504.70998764038109</v>
      </c>
      <c r="H1472" s="42">
        <v>1.1713786503107795</v>
      </c>
      <c r="I1472" s="35">
        <v>265.3</v>
      </c>
      <c r="J1472" s="43">
        <v>0.21016949152542372</v>
      </c>
      <c r="K1472" s="44">
        <v>-4.5185501820322369E-2</v>
      </c>
      <c r="L1472" s="26">
        <f t="shared" si="418"/>
        <v>5.8126264905142824</v>
      </c>
      <c r="M1472" s="26">
        <f t="shared" si="419"/>
        <v>0.25641013768491516</v>
      </c>
      <c r="N1472" s="96">
        <f t="shared" si="420"/>
        <v>6</v>
      </c>
      <c r="O1472" s="26">
        <f t="shared" si="421"/>
        <v>0.78194251519296609</v>
      </c>
      <c r="P1472" s="3">
        <f>IF(L1472&gt;'Power Curve'!$C$37,0,INDEX(Ci,$N1472,1)*POWER(1-O1472,3)+INDEX(Ci,$N1472,2)*3*O1472*POWER(1-O1472,2)+INDEX(Ci,$N1472,3)*3*POWER(O1472,2)*(1-O1472)+INDEX(Ci,$N1472,4)*POWER(O1472,3))</f>
        <v>330.4049227318252</v>
      </c>
      <c r="Q1472" s="3">
        <f>MAX(0,MIN(P1472-V1472+W1472,'Power Curve'!$C$39))</f>
        <v>349.35915287932283</v>
      </c>
      <c r="R1472" s="3">
        <f t="shared" si="422"/>
        <v>504.70998764038109</v>
      </c>
      <c r="S1472" s="3">
        <f t="shared" si="423"/>
        <v>-155.35083476105825</v>
      </c>
      <c r="T1472" s="3">
        <f t="shared" si="424"/>
        <v>155.35083476105825</v>
      </c>
      <c r="V1472" s="37">
        <f t="array" ref="V1472">SUM(_xlfn.NORM.DIST($AD$3:$AD$1003,$L1472,$AA1472,FALSE)*WindSpeedStep*$AE$3:$AE$1003)/AG1472</f>
        <v>333.76386858593344</v>
      </c>
      <c r="W1472" s="37">
        <f t="array" ref="W1472">SUM(_xlfn.NORM.DIST($AD$3:$AD$1003,$L1472,$AB1472,FALSE)*WindSpeedStep*$AE$3:$AE$1003)/AH1472</f>
        <v>352.71809873343108</v>
      </c>
      <c r="Y1472" s="1">
        <f t="shared" si="425"/>
        <v>5</v>
      </c>
      <c r="Z1472" s="99">
        <f>IF(L1472&lt;'Power Curve'!$P$28,'Power Curve'!$Q$28,IF(L1472&gt;'Power Curve'!$P$29,'Power Curve'!$Q$29,INDEX(ReferenceTurbulence,Y1472)+(L1472-INDEX(ReferenceTurbulenceWindSpeed,Y1472))*(INDEX(ReferenceTurbulence,Y1472+1)-INDEX(ReferenceTurbulence,Y1472))/(INDEX(ReferenceTurbulenceWindSpeed,Y1472+1)-INDEX(ReferenceTurbulenceWindSpeed,Y1472))))</f>
        <v>0.12076962463153906</v>
      </c>
      <c r="AA1472" s="100">
        <f t="shared" si="431"/>
        <v>0.70198871938275009</v>
      </c>
      <c r="AB1472" s="29">
        <f t="shared" si="432"/>
        <v>1.2216367539385948</v>
      </c>
      <c r="AG1472" s="40">
        <f t="array" ref="AG1472">SUM(_xlfn.NORM.DIST($AD$3:$AD$1003,$F1472,$AA1472,FALSE)*WindSpeedStep)</f>
        <v>1.0000000000000033</v>
      </c>
      <c r="AH1472" s="40">
        <f t="array" ref="AH1472">SUM(_xlfn.NORM.DIST($AD$3:$AD$1003,$F1472,$AB1472,FALSE)*WindSpeedStep)</f>
        <v>0.999999447275846</v>
      </c>
      <c r="AJ1472" s="47">
        <f t="shared" si="426"/>
        <v>6</v>
      </c>
      <c r="AK1472" s="83" t="b">
        <f>COUNTIF('Power Curve'!$D$2:$D$31,AJ1472)&gt;0</f>
        <v>1</v>
      </c>
      <c r="AL1472" s="83" t="b">
        <f t="shared" si="427"/>
        <v>0</v>
      </c>
      <c r="AM1472" s="83" t="b">
        <f t="shared" si="433"/>
        <v>1</v>
      </c>
      <c r="AN1472" s="47" t="str">
        <f t="shared" si="428"/>
        <v>Outer</v>
      </c>
      <c r="AO1472" s="48" t="str">
        <f t="shared" si="429"/>
        <v>0.2-0.3</v>
      </c>
      <c r="AP1472" s="49" t="str">
        <f t="shared" si="434"/>
        <v>12-13</v>
      </c>
      <c r="AQ1472" s="49" t="str">
        <f t="shared" si="435"/>
        <v>Feb</v>
      </c>
      <c r="AR1472" s="48" t="str">
        <f t="shared" si="436"/>
        <v>265-275</v>
      </c>
      <c r="AS1472" s="49" t="str">
        <f t="shared" si="430"/>
        <v>LWS-HTI</v>
      </c>
    </row>
    <row r="1473" spans="5:45" x14ac:dyDescent="0.3">
      <c r="E1473" s="15">
        <v>40968.520833333336</v>
      </c>
      <c r="F1473" s="21">
        <v>5.0599999999999996</v>
      </c>
      <c r="G1473" s="21">
        <v>298.23998641967796</v>
      </c>
      <c r="H1473" s="42">
        <v>1.1709741163652745</v>
      </c>
      <c r="I1473" s="35">
        <v>265.89999999999998</v>
      </c>
      <c r="J1473" s="43">
        <v>0.22332015810276679</v>
      </c>
      <c r="K1473" s="44">
        <v>7.3956387822337747E-3</v>
      </c>
      <c r="L1473" s="26">
        <f t="shared" si="418"/>
        <v>4.984492180917897</v>
      </c>
      <c r="M1473" s="26">
        <f t="shared" si="419"/>
        <v>0.1284193105798308</v>
      </c>
      <c r="N1473" s="96">
        <f t="shared" si="420"/>
        <v>5</v>
      </c>
      <c r="O1473" s="26">
        <f t="shared" si="421"/>
        <v>0.95012505165946037</v>
      </c>
      <c r="P1473" s="3">
        <f>IF(L1473&gt;'Power Curve'!$C$37,0,INDEX(Ci,$N1473,1)*POWER(1-O1473,3)+INDEX(Ci,$N1473,2)*3*O1473*POWER(1-O1473,2)+INDEX(Ci,$N1473,3)*3*POWER(O1473,2)*(1-O1473)+INDEX(Ci,$N1473,4)*POWER(O1473,3))</f>
        <v>204.55573352190291</v>
      </c>
      <c r="Q1473" s="3">
        <f>MAX(0,MIN(P1473-V1473+W1473,'Power Curve'!$C$39))</f>
        <v>223.96262007555504</v>
      </c>
      <c r="R1473" s="3">
        <f t="shared" si="422"/>
        <v>298.23998641967796</v>
      </c>
      <c r="S1473" s="3">
        <f t="shared" si="423"/>
        <v>-74.277366344122925</v>
      </c>
      <c r="T1473" s="3">
        <f t="shared" si="424"/>
        <v>74.277366344122925</v>
      </c>
      <c r="V1473" s="37">
        <f t="array" ref="V1473">SUM(_xlfn.NORM.DIST($AD$3:$AD$1003,$L1473,$AA1473,FALSE)*WindSpeedStep*$AE$3:$AE$1003)/AG1473</f>
        <v>182.91062235512916</v>
      </c>
      <c r="W1473" s="37">
        <f t="array" ref="W1473">SUM(_xlfn.NORM.DIST($AD$3:$AD$1003,$L1473,$AB1473,FALSE)*WindSpeedStep*$AE$3:$AE$1003)/AH1473</f>
        <v>202.31750890878129</v>
      </c>
      <c r="Y1473" s="1">
        <f t="shared" si="425"/>
        <v>4</v>
      </c>
      <c r="Z1473" s="99">
        <f>IF(L1473&lt;'Power Curve'!$P$28,'Power Curve'!$Q$28,IF(L1473&gt;'Power Curve'!$P$29,'Power Curve'!$Q$29,INDEX(ReferenceTurbulence,Y1473)+(L1473-INDEX(ReferenceTurbulenceWindSpeed,Y1473))*(INDEX(ReferenceTurbulence,Y1473+1)-INDEX(ReferenceTurbulence,Y1473))/(INDEX(ReferenceTurbulenceWindSpeed,Y1473+1)-INDEX(ReferenceTurbulenceWindSpeed,Y1473))))</f>
        <v>0.11773882038190718</v>
      </c>
      <c r="AA1473" s="100">
        <f t="shared" si="431"/>
        <v>0.58686822958411311</v>
      </c>
      <c r="AB1473" s="29">
        <f t="shared" si="432"/>
        <v>1.1131375819045897</v>
      </c>
      <c r="AG1473" s="40">
        <f t="array" ref="AG1473">SUM(_xlfn.NORM.DIST($AD$3:$AD$1003,$F1473,$AA1473,FALSE)*WindSpeedStep)</f>
        <v>1.0000000000000038</v>
      </c>
      <c r="AH1473" s="40">
        <f t="array" ref="AH1473">SUM(_xlfn.NORM.DIST($AD$3:$AD$1003,$F1473,$AB1473,FALSE)*WindSpeedStep)</f>
        <v>0.99999780669709482</v>
      </c>
      <c r="AJ1473" s="47">
        <f t="shared" si="426"/>
        <v>5</v>
      </c>
      <c r="AK1473" s="83" t="b">
        <f>COUNTIF('Power Curve'!$D$2:$D$31,AJ1473)&gt;0</f>
        <v>1</v>
      </c>
      <c r="AL1473" s="83" t="b">
        <f t="shared" si="427"/>
        <v>0</v>
      </c>
      <c r="AM1473" s="83" t="b">
        <f t="shared" si="433"/>
        <v>1</v>
      </c>
      <c r="AN1473" s="47" t="str">
        <f t="shared" si="428"/>
        <v>Outer</v>
      </c>
      <c r="AO1473" s="48" t="str">
        <f t="shared" si="429"/>
        <v>0.1-0.2</v>
      </c>
      <c r="AP1473" s="49" t="str">
        <f t="shared" si="434"/>
        <v>12-13</v>
      </c>
      <c r="AQ1473" s="49" t="str">
        <f t="shared" si="435"/>
        <v>Feb</v>
      </c>
      <c r="AR1473" s="48" t="str">
        <f t="shared" si="436"/>
        <v>265-275</v>
      </c>
      <c r="AS1473" s="49" t="str">
        <f t="shared" si="430"/>
        <v>LWS-HTI</v>
      </c>
    </row>
    <row r="1474" spans="5:45" x14ac:dyDescent="0.3">
      <c r="E1474" s="15">
        <v>40968.534722222219</v>
      </c>
      <c r="F1474" s="21">
        <v>4.8099999999999996</v>
      </c>
      <c r="G1474" s="21">
        <v>199.5400009155272</v>
      </c>
      <c r="H1474" s="42">
        <v>1.1707390519288268</v>
      </c>
      <c r="I1474" s="35">
        <v>268</v>
      </c>
      <c r="J1474" s="43">
        <v>0.20790020790020791</v>
      </c>
      <c r="K1474" s="44">
        <v>3.8660261498815393E-2</v>
      </c>
      <c r="L1474" s="26">
        <f t="shared" si="418"/>
        <v>4.7379057287196726</v>
      </c>
      <c r="M1474" s="26">
        <f t="shared" si="419"/>
        <v>9.0308579501509528E-2</v>
      </c>
      <c r="N1474" s="96">
        <f t="shared" si="420"/>
        <v>5</v>
      </c>
      <c r="O1474" s="26">
        <f t="shared" si="421"/>
        <v>0.66815841039822754</v>
      </c>
      <c r="P1474" s="3">
        <f>IF(L1474&gt;'Power Curve'!$C$37,0,INDEX(Ci,$N1474,1)*POWER(1-O1474,3)+INDEX(Ci,$N1474,2)*3*O1474*POWER(1-O1474,2)+INDEX(Ci,$N1474,3)*3*POWER(O1474,2)*(1-O1474)+INDEX(Ci,$N1474,4)*POWER(O1474,3))</f>
        <v>162.29412538981811</v>
      </c>
      <c r="Q1474" s="3">
        <f>MAX(0,MIN(P1474-V1474+W1474,'Power Curve'!$C$39))</f>
        <v>181.52164744475397</v>
      </c>
      <c r="R1474" s="3">
        <f t="shared" si="422"/>
        <v>199.5400009155272</v>
      </c>
      <c r="S1474" s="3">
        <f t="shared" si="423"/>
        <v>-18.018353470773235</v>
      </c>
      <c r="T1474" s="3">
        <f t="shared" si="424"/>
        <v>18.018353470773235</v>
      </c>
      <c r="V1474" s="37">
        <f t="array" ref="V1474">SUM(_xlfn.NORM.DIST($AD$3:$AD$1003,$L1474,$AA1474,FALSE)*WindSpeedStep*$AE$3:$AE$1003)/AG1474</f>
        <v>138.55297274321993</v>
      </c>
      <c r="W1474" s="37">
        <f t="array" ref="W1474">SUM(_xlfn.NORM.DIST($AD$3:$AD$1003,$L1474,$AB1474,FALSE)*WindSpeedStep*$AE$3:$AE$1003)/AH1474</f>
        <v>157.78049479815579</v>
      </c>
      <c r="Y1474" s="1">
        <f t="shared" si="425"/>
        <v>4</v>
      </c>
      <c r="Z1474" s="99">
        <f>IF(L1474&lt;'Power Curve'!$P$28,'Power Curve'!$Q$28,IF(L1474&gt;'Power Curve'!$P$29,'Power Curve'!$Q$29,INDEX(ReferenceTurbulence,Y1474)+(L1474-INDEX(ReferenceTurbulenceWindSpeed,Y1474))*(INDEX(ReferenceTurbulence,Y1474+1)-INDEX(ReferenceTurbulence,Y1474))/(INDEX(ReferenceTurbulenceWindSpeed,Y1474+1)-INDEX(ReferenceTurbulenceWindSpeed,Y1474))))</f>
        <v>0.11755887751212313</v>
      </c>
      <c r="AA1474" s="100">
        <f t="shared" si="431"/>
        <v>0.55698287922654244</v>
      </c>
      <c r="AB1474" s="29">
        <f t="shared" si="432"/>
        <v>0.98501158601240602</v>
      </c>
      <c r="AG1474" s="40">
        <f t="array" ref="AG1474">SUM(_xlfn.NORM.DIST($AD$3:$AD$1003,$F1474,$AA1474,FALSE)*WindSpeedStep)</f>
        <v>1.0000000000000036</v>
      </c>
      <c r="AH1474" s="40">
        <f t="array" ref="AH1474">SUM(_xlfn.NORM.DIST($AD$3:$AD$1003,$F1474,$AB1474,FALSE)*WindSpeedStep)</f>
        <v>0.99999960143430522</v>
      </c>
      <c r="AJ1474" s="47">
        <f t="shared" si="426"/>
        <v>5</v>
      </c>
      <c r="AK1474" s="83" t="b">
        <f>COUNTIF('Power Curve'!$D$2:$D$31,AJ1474)&gt;0</f>
        <v>1</v>
      </c>
      <c r="AL1474" s="83" t="b">
        <f t="shared" si="427"/>
        <v>0</v>
      </c>
      <c r="AM1474" s="83" t="b">
        <f t="shared" si="433"/>
        <v>1</v>
      </c>
      <c r="AN1474" s="47" t="str">
        <f t="shared" si="428"/>
        <v>Outer</v>
      </c>
      <c r="AO1474" s="48" t="str">
        <f t="shared" si="429"/>
        <v>0.0-0.1</v>
      </c>
      <c r="AP1474" s="49" t="str">
        <f t="shared" si="434"/>
        <v>12-13</v>
      </c>
      <c r="AQ1474" s="49" t="str">
        <f t="shared" si="435"/>
        <v>Feb</v>
      </c>
      <c r="AR1474" s="48" t="str">
        <f t="shared" si="436"/>
        <v>265-275</v>
      </c>
      <c r="AS1474" s="49" t="str">
        <f t="shared" si="430"/>
        <v>LWS-HTI</v>
      </c>
    </row>
    <row r="1475" spans="5:45" x14ac:dyDescent="0.3">
      <c r="E1475" s="15">
        <v>40968.541666666664</v>
      </c>
      <c r="F1475" s="21">
        <v>5.05</v>
      </c>
      <c r="G1475" s="21">
        <v>349.12998580932651</v>
      </c>
      <c r="H1475" s="42">
        <v>1.1707390519288268</v>
      </c>
      <c r="I1475" s="35">
        <v>265.7</v>
      </c>
      <c r="J1475" s="43">
        <v>0.24554455445544554</v>
      </c>
      <c r="K1475" s="44">
        <v>5.1674685776979805E-2</v>
      </c>
      <c r="L1475" s="26">
        <f t="shared" ref="L1475:L1538" si="437">F1475*(H1475/Ref_Density)^(1/3)</f>
        <v>4.9743085093626505</v>
      </c>
      <c r="M1475" s="26">
        <f t="shared" ref="M1475:M1538" si="438">(L1475-CutInWindSpeed)/(RatedWindSpeed-CutInWindSpeed)</f>
        <v>0.12684539131309039</v>
      </c>
      <c r="N1475" s="96">
        <f t="shared" ref="N1475:N1538" si="439">COUNTIF(xa,"&lt;"&amp;L1475)</f>
        <v>5</v>
      </c>
      <c r="O1475" s="26">
        <f t="shared" ref="O1475:O1538" si="440">(L1475-INDEX(xa,$N1475))/(INDEX(xb,$N1475)-INDEX(xa,$N1475))</f>
        <v>0.93848022835898104</v>
      </c>
      <c r="P1475" s="3">
        <f>IF(L1475&gt;'Power Curve'!$C$37,0,INDEX(Ci,$N1475,1)*POWER(1-O1475,3)+INDEX(Ci,$N1475,2)*3*O1475*POWER(1-O1475,2)+INDEX(Ci,$N1475,3)*3*POWER(O1475,2)*(1-O1475)+INDEX(Ci,$N1475,4)*POWER(O1475,3))</f>
        <v>202.90842262245582</v>
      </c>
      <c r="Q1475" s="3">
        <f>MAX(0,MIN(P1475-V1475+W1475,'Power Curve'!$C$39))</f>
        <v>229.45445556481064</v>
      </c>
      <c r="R1475" s="3">
        <f t="shared" ref="R1475:R1538" si="441">IF(AM1475,G1475,"")</f>
        <v>349.12998580932651</v>
      </c>
      <c r="S1475" s="3">
        <f t="shared" ref="S1475:S1538" si="442">IF(AM1475,Q1475-R1475,"")</f>
        <v>-119.67553024451587</v>
      </c>
      <c r="T1475" s="3">
        <f t="shared" ref="T1475:T1538" si="443">IF(AM1475,ABS(S1475),"")</f>
        <v>119.67553024451587</v>
      </c>
      <c r="V1475" s="37">
        <f t="array" ref="V1475">SUM(_xlfn.NORM.DIST($AD$3:$AD$1003,$L1475,$AA1475,FALSE)*WindSpeedStep*$AE$3:$AE$1003)/AG1475</f>
        <v>181.07699676148636</v>
      </c>
      <c r="W1475" s="37">
        <f t="array" ref="W1475">SUM(_xlfn.NORM.DIST($AD$3:$AD$1003,$L1475,$AB1475,FALSE)*WindSpeedStep*$AE$3:$AE$1003)/AH1475</f>
        <v>207.62302970384118</v>
      </c>
      <c r="Y1475" s="1">
        <f t="shared" ref="Y1475:Y1538" si="444">COUNTIF(ReferenceTurbulenceWindSpeed,"&lt;"&amp;L1475)</f>
        <v>4</v>
      </c>
      <c r="Z1475" s="99">
        <f>IF(L1475&lt;'Power Curve'!$P$28,'Power Curve'!$Q$28,IF(L1475&gt;'Power Curve'!$P$29,'Power Curve'!$Q$29,INDEX(ReferenceTurbulence,Y1475)+(L1475-INDEX(ReferenceTurbulenceWindSpeed,Y1475))*(INDEX(ReferenceTurbulence,Y1475+1)-INDEX(ReferenceTurbulence,Y1475))/(INDEX(ReferenceTurbulenceWindSpeed,Y1475+1)-INDEX(ReferenceTurbulenceWindSpeed,Y1475))))</f>
        <v>0.11773138899600477</v>
      </c>
      <c r="AA1475" s="100">
        <f t="shared" si="431"/>
        <v>0.58563225010191089</v>
      </c>
      <c r="AB1475" s="29">
        <f t="shared" si="432"/>
        <v>1.2214143666553834</v>
      </c>
      <c r="AG1475" s="40">
        <f t="array" ref="AG1475">SUM(_xlfn.NORM.DIST($AD$3:$AD$1003,$F1475,$AA1475,FALSE)*WindSpeedStep)</f>
        <v>1.0000000000000033</v>
      </c>
      <c r="AH1475" s="40">
        <f t="array" ref="AH1475">SUM(_xlfn.NORM.DIST($AD$3:$AD$1003,$F1475,$AB1475,FALSE)*WindSpeedStep)</f>
        <v>0.99998520850391603</v>
      </c>
      <c r="AJ1475" s="47">
        <f t="shared" ref="AJ1475:AJ1538" si="445">MROUND(L1475-Centre_First_Bin,Bin_Width)+Centre_First_Bin</f>
        <v>5</v>
      </c>
      <c r="AK1475" s="83" t="b">
        <f>COUNTIF('Power Curve'!$D$2:$D$31,AJ1475)&gt;0</f>
        <v>1</v>
      </c>
      <c r="AL1475" s="83" t="b">
        <f t="shared" ref="AL1475:AL1538" si="446">(G1475&lt;0)</f>
        <v>0</v>
      </c>
      <c r="AM1475" s="83" t="b">
        <f t="shared" si="433"/>
        <v>1</v>
      </c>
      <c r="AN1475" s="47" t="str">
        <f t="shared" ref="AN1475:AN1538" si="447">IF(AM1475,IF(AND(J1475&gt;=LowerTurbLimit,J1475&lt;=UpperTurbLimit,K1475&gt;=LowerShearLimit,K1475&lt;=UpperShearLimit),"Inner","Outer"),"")</f>
        <v>Outer</v>
      </c>
      <c r="AO1475" s="48" t="str">
        <f t="shared" ref="AO1475:AO1538" si="448">IF(M1475&lt;0,"&lt;0",TEXT(MROUND(M1475+0.05,0.1)-0.1,"0.0")&amp;"-"&amp;TEXT(MROUND(M1475+0.05,0.1),"0.0"))</f>
        <v>0.1-0.2</v>
      </c>
      <c r="AP1475" s="49" t="str">
        <f t="shared" si="434"/>
        <v>13-14</v>
      </c>
      <c r="AQ1475" s="49" t="str">
        <f t="shared" si="435"/>
        <v>Feb</v>
      </c>
      <c r="AR1475" s="48" t="str">
        <f t="shared" si="436"/>
        <v>265-275</v>
      </c>
      <c r="AS1475" s="49" t="str">
        <f t="shared" ref="AS1475:AS1538" si="449">IF(AM1475,IF(M1475&lt;0.5,IF(J1475&lt;=LowerTurbLimit,"LWS-LTI",IF(J1475&gt;=UpperTurbLimit,"LWS-HTI","Inner-TI")),IF(J1475&lt;=LowerTurbLimit,"HWS-LTI",IF(J1475&gt;=UpperTurbLimit,"HWS-HTI","Inner-TI"))),"")</f>
        <v>LWS-HTI</v>
      </c>
    </row>
    <row r="1476" spans="5:45" x14ac:dyDescent="0.3">
      <c r="E1476" s="15">
        <v>40968.548611111109</v>
      </c>
      <c r="F1476" s="21">
        <v>6.22</v>
      </c>
      <c r="G1476" s="21">
        <v>387.84999465942428</v>
      </c>
      <c r="H1476" s="42">
        <v>1.1701713835462841</v>
      </c>
      <c r="I1476" s="35">
        <v>268.39999999999998</v>
      </c>
      <c r="J1476" s="43">
        <v>0.16398713826366559</v>
      </c>
      <c r="K1476" s="44">
        <v>0.12368524957120591</v>
      </c>
      <c r="L1476" s="26">
        <f t="shared" si="437"/>
        <v>6.1257816544048165</v>
      </c>
      <c r="M1476" s="26">
        <f t="shared" si="438"/>
        <v>0.30480927774483169</v>
      </c>
      <c r="N1476" s="96">
        <f t="shared" si="439"/>
        <v>7</v>
      </c>
      <c r="O1476" s="26">
        <f t="shared" si="440"/>
        <v>9.594123198254477E-2</v>
      </c>
      <c r="P1476" s="3">
        <f>IF(L1476&gt;'Power Curve'!$C$37,0,INDEX(Ci,$N1476,1)*POWER(1-O1476,3)+INDEX(Ci,$N1476,2)*3*O1476*POWER(1-O1476,2)+INDEX(Ci,$N1476,3)*3*POWER(O1476,2)*(1-O1476)+INDEX(Ci,$N1476,4)*POWER(O1476,3))</f>
        <v>387.45277919930561</v>
      </c>
      <c r="Q1476" s="3">
        <f>MAX(0,MIN(P1476-V1476+W1476,'Power Curve'!$C$39))</f>
        <v>396.68625922494908</v>
      </c>
      <c r="R1476" s="3">
        <f t="shared" si="441"/>
        <v>387.84999465942428</v>
      </c>
      <c r="S1476" s="3">
        <f t="shared" si="442"/>
        <v>8.8362645655248002</v>
      </c>
      <c r="T1476" s="3">
        <f t="shared" si="443"/>
        <v>8.8362645655248002</v>
      </c>
      <c r="V1476" s="37">
        <f t="array" ref="V1476">SUM(_xlfn.NORM.DIST($AD$3:$AD$1003,$L1476,$AA1476,FALSE)*WindSpeedStep*$AE$3:$AE$1003)/AG1476</f>
        <v>395.66182873113377</v>
      </c>
      <c r="W1476" s="37">
        <f t="array" ref="W1476">SUM(_xlfn.NORM.DIST($AD$3:$AD$1003,$L1476,$AB1476,FALSE)*WindSpeedStep*$AE$3:$AE$1003)/AH1476</f>
        <v>404.89530875677724</v>
      </c>
      <c r="Y1476" s="1">
        <f t="shared" si="444"/>
        <v>6</v>
      </c>
      <c r="Z1476" s="99">
        <f>IF(L1476&lt;'Power Curve'!$P$28,'Power Curve'!$Q$28,IF(L1476&gt;'Power Curve'!$P$29,'Power Curve'!$Q$29,INDEX(ReferenceTurbulence,Y1476)+(L1476-INDEX(ReferenceTurbulenceWindSpeed,Y1476))*(INDEX(ReferenceTurbulence,Y1476+1)-INDEX(ReferenceTurbulence,Y1476))/(INDEX(ReferenceTurbulenceWindSpeed,Y1476+1)-INDEX(ReferenceTurbulenceWindSpeed,Y1476))))</f>
        <v>0.12142041559845718</v>
      </c>
      <c r="AA1476" s="100">
        <f t="shared" ref="AA1476:AA1539" si="450">Z1476*L1476</f>
        <v>0.74379495434323739</v>
      </c>
      <c r="AB1476" s="29">
        <f t="shared" ref="AB1476:AB1539" si="451">L1476*J1476</f>
        <v>1.0045494031339088</v>
      </c>
      <c r="AG1476" s="40">
        <f t="array" ref="AG1476">SUM(_xlfn.NORM.DIST($AD$3:$AD$1003,$F1476,$AA1476,FALSE)*WindSpeedStep)</f>
        <v>1.0000000000000036</v>
      </c>
      <c r="AH1476" s="40">
        <f t="array" ref="AH1476">SUM(_xlfn.NORM.DIST($AD$3:$AD$1003,$F1476,$AB1476,FALSE)*WindSpeedStep)</f>
        <v>0.99999999978698273</v>
      </c>
      <c r="AJ1476" s="47">
        <f t="shared" si="445"/>
        <v>6</v>
      </c>
      <c r="AK1476" s="83" t="b">
        <f>COUNTIF('Power Curve'!$D$2:$D$31,AJ1476)&gt;0</f>
        <v>1</v>
      </c>
      <c r="AL1476" s="83" t="b">
        <f t="shared" si="446"/>
        <v>0</v>
      </c>
      <c r="AM1476" s="83" t="b">
        <f t="shared" ref="AM1476:AM1539" si="452">AND(AK1476,NOT(AL1476))</f>
        <v>1</v>
      </c>
      <c r="AN1476" s="47" t="str">
        <f t="shared" si="447"/>
        <v>Outer</v>
      </c>
      <c r="AO1476" s="48" t="str">
        <f t="shared" si="448"/>
        <v>0.3-0.4</v>
      </c>
      <c r="AP1476" s="49" t="str">
        <f t="shared" ref="AP1476:AP1539" si="453">IF(AM1476,HOUR(E1476)&amp;"-"&amp;HOUR(E1476)+1,"")</f>
        <v>13-14</v>
      </c>
      <c r="AQ1476" s="49" t="str">
        <f t="shared" ref="AQ1476:AQ1539" si="454">IF(AM1476,TEXT(E1476,"mmm"),"")</f>
        <v>Feb</v>
      </c>
      <c r="AR1476" s="48" t="str">
        <f t="shared" ref="AR1476:AR1539" si="455">IF(AM1476,IF(OR(I1476&lt;5,I1476&gt;=355),"355-5",MROUND(I1476,10)-5&amp;"-"&amp;MROUND(I1476,10)+5),"")</f>
        <v>265-275</v>
      </c>
      <c r="AS1476" s="49" t="str">
        <f t="shared" si="449"/>
        <v>LWS-HTI</v>
      </c>
    </row>
    <row r="1477" spans="5:45" x14ac:dyDescent="0.3">
      <c r="E1477" s="15">
        <v>40968.555555555555</v>
      </c>
      <c r="F1477" s="21">
        <v>5.39</v>
      </c>
      <c r="G1477" s="21">
        <v>335.57998657226602</v>
      </c>
      <c r="H1477" s="42">
        <v>1.1704433790367916</v>
      </c>
      <c r="I1477" s="35">
        <v>273.3</v>
      </c>
      <c r="J1477" s="43">
        <v>0.1391465677179963</v>
      </c>
      <c r="K1477" s="44">
        <v>0.11282493539278074</v>
      </c>
      <c r="L1477" s="26">
        <f t="shared" si="437"/>
        <v>5.3087654596254312</v>
      </c>
      <c r="M1477" s="26">
        <f t="shared" si="438"/>
        <v>0.17853679112484408</v>
      </c>
      <c r="N1477" s="96">
        <f t="shared" si="439"/>
        <v>6</v>
      </c>
      <c r="O1477" s="26">
        <f t="shared" si="440"/>
        <v>0.27973528075153853</v>
      </c>
      <c r="P1477" s="3">
        <f>IF(L1477&gt;'Power Curve'!$C$37,0,INDEX(Ci,$N1477,1)*POWER(1-O1477,3)+INDEX(Ci,$N1477,2)*3*O1477*POWER(1-O1477,2)+INDEX(Ci,$N1477,3)*3*POWER(O1477,2)*(1-O1477)+INDEX(Ci,$N1477,4)*POWER(O1477,3))</f>
        <v>253.47655952316711</v>
      </c>
      <c r="Q1477" s="3">
        <f>MAX(0,MIN(P1477-V1477+W1477,'Power Curve'!$C$39))</f>
        <v>254.40685756311501</v>
      </c>
      <c r="R1477" s="3">
        <f t="shared" si="441"/>
        <v>335.57998657226602</v>
      </c>
      <c r="S1477" s="3">
        <f t="shared" si="442"/>
        <v>-81.173129009151012</v>
      </c>
      <c r="T1477" s="3">
        <f t="shared" si="443"/>
        <v>81.173129009151012</v>
      </c>
      <c r="V1477" s="37">
        <f t="array" ref="V1477">SUM(_xlfn.NORM.DIST($AD$3:$AD$1003,$L1477,$AA1477,FALSE)*WindSpeedStep*$AE$3:$AE$1003)/AG1477</f>
        <v>241.10976677656302</v>
      </c>
      <c r="W1477" s="37">
        <f t="array" ref="W1477">SUM(_xlfn.NORM.DIST($AD$3:$AD$1003,$L1477,$AB1477,FALSE)*WindSpeedStep*$AE$3:$AE$1003)/AH1477</f>
        <v>242.04006481651092</v>
      </c>
      <c r="Y1477" s="1">
        <f t="shared" si="444"/>
        <v>5</v>
      </c>
      <c r="Z1477" s="99">
        <f>IF(L1477&lt;'Power Curve'!$P$28,'Power Curve'!$Q$28,IF(L1477&gt;'Power Curve'!$P$29,'Power Curve'!$Q$29,INDEX(ReferenceTurbulence,Y1477)+(L1477-INDEX(ReferenceTurbulenceWindSpeed,Y1477))*(INDEX(ReferenceTurbulence,Y1477+1)-INDEX(ReferenceTurbulence,Y1477))/(INDEX(ReferenceTurbulenceWindSpeed,Y1477+1)-INDEX(ReferenceTurbulenceWindSpeed,Y1477))))</f>
        <v>0.11884351475722198</v>
      </c>
      <c r="AA1477" s="100">
        <f t="shared" si="450"/>
        <v>0.63091234624362524</v>
      </c>
      <c r="AB1477" s="29">
        <f t="shared" si="451"/>
        <v>0.73869649252672986</v>
      </c>
      <c r="AG1477" s="40">
        <f t="array" ref="AG1477">SUM(_xlfn.NORM.DIST($AD$3:$AD$1003,$F1477,$AA1477,FALSE)*WindSpeedStep)</f>
        <v>1.0000000000000033</v>
      </c>
      <c r="AH1477" s="40">
        <f t="array" ref="AH1477">SUM(_xlfn.NORM.DIST($AD$3:$AD$1003,$F1477,$AB1477,FALSE)*WindSpeedStep)</f>
        <v>0.99999999999991829</v>
      </c>
      <c r="AJ1477" s="47">
        <f t="shared" si="445"/>
        <v>5</v>
      </c>
      <c r="AK1477" s="83" t="b">
        <f>COUNTIF('Power Curve'!$D$2:$D$31,AJ1477)&gt;0</f>
        <v>1</v>
      </c>
      <c r="AL1477" s="83" t="b">
        <f t="shared" si="446"/>
        <v>0</v>
      </c>
      <c r="AM1477" s="83" t="b">
        <f t="shared" si="452"/>
        <v>1</v>
      </c>
      <c r="AN1477" s="47" t="str">
        <f t="shared" si="447"/>
        <v>Inner</v>
      </c>
      <c r="AO1477" s="48" t="str">
        <f t="shared" si="448"/>
        <v>0.1-0.2</v>
      </c>
      <c r="AP1477" s="49" t="str">
        <f t="shared" si="453"/>
        <v>13-14</v>
      </c>
      <c r="AQ1477" s="49" t="str">
        <f t="shared" si="454"/>
        <v>Feb</v>
      </c>
      <c r="AR1477" s="48" t="str">
        <f t="shared" si="455"/>
        <v>265-275</v>
      </c>
      <c r="AS1477" s="49" t="str">
        <f t="shared" si="449"/>
        <v>Inner-TI</v>
      </c>
    </row>
    <row r="1478" spans="5:45" x14ac:dyDescent="0.3">
      <c r="E1478" s="15">
        <v>40968.5625</v>
      </c>
      <c r="F1478" s="21">
        <v>4.32</v>
      </c>
      <c r="G1478" s="21">
        <v>126.9700012207031</v>
      </c>
      <c r="H1478" s="42">
        <v>1.1695150928763973</v>
      </c>
      <c r="I1478" s="35">
        <v>285.39999999999998</v>
      </c>
      <c r="J1478" s="43">
        <v>0.26851851851851849</v>
      </c>
      <c r="K1478" s="44">
        <v>0.1842762562761753</v>
      </c>
      <c r="L1478" s="26">
        <f t="shared" si="437"/>
        <v>4.253766638775228</v>
      </c>
      <c r="M1478" s="26">
        <f t="shared" si="438"/>
        <v>1.5483322489645268E-2</v>
      </c>
      <c r="N1478" s="96">
        <f t="shared" si="439"/>
        <v>5</v>
      </c>
      <c r="O1478" s="26">
        <f t="shared" si="440"/>
        <v>0.11455511273949273</v>
      </c>
      <c r="P1478" s="3">
        <f>IF(L1478&gt;'Power Curve'!$C$37,0,INDEX(Ci,$N1478,1)*POWER(1-O1478,3)+INDEX(Ci,$N1478,2)*3*O1478*POWER(1-O1478,2)+INDEX(Ci,$N1478,3)*3*POWER(O1478,2)*(1-O1478)+INDEX(Ci,$N1478,4)*POWER(O1478,3))</f>
        <v>87.327912026262126</v>
      </c>
      <c r="Q1478" s="3">
        <f>MAX(0,MIN(P1478-V1478+W1478,'Power Curve'!$C$39))</f>
        <v>136.05953449410805</v>
      </c>
      <c r="R1478" s="3">
        <f t="shared" si="441"/>
        <v>126.9700012207031</v>
      </c>
      <c r="S1478" s="3">
        <f t="shared" si="442"/>
        <v>9.0895332734049532</v>
      </c>
      <c r="T1478" s="3">
        <f t="shared" si="443"/>
        <v>9.0895332734049532</v>
      </c>
      <c r="V1478" s="37">
        <f t="array" ref="V1478">SUM(_xlfn.NORM.DIST($AD$3:$AD$1003,$L1478,$AA1478,FALSE)*WindSpeedStep*$AE$3:$AE$1003)/AG1478</f>
        <v>58.554672510546808</v>
      </c>
      <c r="W1478" s="37">
        <f t="array" ref="W1478">SUM(_xlfn.NORM.DIST($AD$3:$AD$1003,$L1478,$AB1478,FALSE)*WindSpeedStep*$AE$3:$AE$1003)/AH1478</f>
        <v>107.28629497839275</v>
      </c>
      <c r="Y1478" s="1">
        <f t="shared" si="444"/>
        <v>4</v>
      </c>
      <c r="Z1478" s="99">
        <f>IF(L1478&lt;'Power Curve'!$P$28,'Power Curve'!$Q$28,IF(L1478&gt;'Power Curve'!$P$29,'Power Curve'!$Q$29,INDEX(ReferenceTurbulence,Y1478)+(L1478-INDEX(ReferenceTurbulenceWindSpeed,Y1478))*(INDEX(ReferenceTurbulence,Y1478+1)-INDEX(ReferenceTurbulence,Y1478))/(INDEX(ReferenceTurbulenceWindSpeed,Y1478+1)-INDEX(ReferenceTurbulenceWindSpeed,Y1478))))</f>
        <v>0.11720558406699415</v>
      </c>
      <c r="AA1478" s="100">
        <f t="shared" si="450"/>
        <v>0.49856520338234511</v>
      </c>
      <c r="AB1478" s="29">
        <f t="shared" si="451"/>
        <v>1.1422151159674223</v>
      </c>
      <c r="AG1478" s="40">
        <f t="array" ref="AG1478">SUM(_xlfn.NORM.DIST($AD$3:$AD$1003,$F1478,$AA1478,FALSE)*WindSpeedStep)</f>
        <v>1.0000000000000027</v>
      </c>
      <c r="AH1478" s="40">
        <f t="array" ref="AH1478">SUM(_xlfn.NORM.DIST($AD$3:$AD$1003,$F1478,$AB1478,FALSE)*WindSpeedStep)</f>
        <v>0.99993517456214009</v>
      </c>
      <c r="AJ1478" s="47">
        <f t="shared" si="445"/>
        <v>4</v>
      </c>
      <c r="AK1478" s="83" t="b">
        <f>COUNTIF('Power Curve'!$D$2:$D$31,AJ1478)&gt;0</f>
        <v>1</v>
      </c>
      <c r="AL1478" s="83" t="b">
        <f t="shared" si="446"/>
        <v>0</v>
      </c>
      <c r="AM1478" s="83" t="b">
        <f t="shared" si="452"/>
        <v>1</v>
      </c>
      <c r="AN1478" s="47" t="str">
        <f t="shared" si="447"/>
        <v>Outer</v>
      </c>
      <c r="AO1478" s="48" t="str">
        <f t="shared" si="448"/>
        <v>0.0-0.1</v>
      </c>
      <c r="AP1478" s="49" t="str">
        <f t="shared" si="453"/>
        <v>13-14</v>
      </c>
      <c r="AQ1478" s="49" t="str">
        <f t="shared" si="454"/>
        <v>Feb</v>
      </c>
      <c r="AR1478" s="48" t="str">
        <f t="shared" si="455"/>
        <v>285-295</v>
      </c>
      <c r="AS1478" s="49" t="str">
        <f t="shared" si="449"/>
        <v>LWS-HTI</v>
      </c>
    </row>
    <row r="1479" spans="5:45" x14ac:dyDescent="0.3">
      <c r="E1479" s="15">
        <v>40969.645833333336</v>
      </c>
      <c r="F1479" s="21">
        <v>10.88</v>
      </c>
      <c r="G1479" s="21">
        <v>1860.6500549316411</v>
      </c>
      <c r="H1479" s="42">
        <v>1.1649736266837734</v>
      </c>
      <c r="I1479" s="35">
        <v>265.5</v>
      </c>
      <c r="J1479" s="43">
        <v>0.140625</v>
      </c>
      <c r="K1479" s="44">
        <v>0.12579901876733354</v>
      </c>
      <c r="L1479" s="26">
        <f t="shared" si="437"/>
        <v>10.699304895669679</v>
      </c>
      <c r="M1479" s="26">
        <f t="shared" si="438"/>
        <v>1.0116620377990699</v>
      </c>
      <c r="N1479" s="96">
        <f t="shared" si="439"/>
        <v>11</v>
      </c>
      <c r="O1479" s="26">
        <f t="shared" si="440"/>
        <v>0.72727395208684298</v>
      </c>
      <c r="P1479" s="3">
        <f>IF(L1479&gt;'Power Curve'!$C$37,0,INDEX(Ci,$N1479,1)*POWER(1-O1479,3)+INDEX(Ci,$N1479,2)*3*O1479*POWER(1-O1479,2)+INDEX(Ci,$N1479,3)*3*POWER(O1479,2)*(1-O1479)+INDEX(Ci,$N1479,4)*POWER(O1479,3))</f>
        <v>1719.1012284748458</v>
      </c>
      <c r="Q1479" s="3">
        <f>MAX(0,MIN(P1479-V1479+W1479,'Power Curve'!$C$39))</f>
        <v>1688.8073804904298</v>
      </c>
      <c r="R1479" s="3">
        <f t="shared" si="441"/>
        <v>1860.6500549316411</v>
      </c>
      <c r="S1479" s="3">
        <f t="shared" si="442"/>
        <v>-171.84267444121133</v>
      </c>
      <c r="T1479" s="3">
        <f t="shared" si="443"/>
        <v>171.84267444121133</v>
      </c>
      <c r="V1479" s="37">
        <f t="array" ref="V1479">SUM(_xlfn.NORM.DIST($AD$3:$AD$1003,$L1479,$AA1479,FALSE)*WindSpeedStep*$AE$3:$AE$1003)/AG1479</f>
        <v>1706.3940832935518</v>
      </c>
      <c r="W1479" s="37">
        <f t="array" ref="W1479">SUM(_xlfn.NORM.DIST($AD$3:$AD$1003,$L1479,$AB1479,FALSE)*WindSpeedStep*$AE$3:$AE$1003)/AH1479</f>
        <v>1676.1002353091358</v>
      </c>
      <c r="Y1479" s="1">
        <f t="shared" si="444"/>
        <v>10</v>
      </c>
      <c r="Z1479" s="99">
        <f>IF(L1479&lt;'Power Curve'!$P$28,'Power Curve'!$Q$28,IF(L1479&gt;'Power Curve'!$P$29,'Power Curve'!$Q$29,INDEX(ReferenceTurbulence,Y1479)+(L1479-INDEX(ReferenceTurbulenceWindSpeed,Y1479))*(INDEX(ReferenceTurbulence,Y1479+1)-INDEX(ReferenceTurbulence,Y1479))/(INDEX(ReferenceTurbulenceWindSpeed,Y1479+1)-INDEX(ReferenceTurbulenceWindSpeed,Y1479))))</f>
        <v>0.12000182714902284</v>
      </c>
      <c r="AA1479" s="100">
        <f t="shared" si="450"/>
        <v>1.2839361367048465</v>
      </c>
      <c r="AB1479" s="29">
        <f t="shared" si="451"/>
        <v>1.5045897509535486</v>
      </c>
      <c r="AG1479" s="40">
        <f t="array" ref="AG1479">SUM(_xlfn.NORM.DIST($AD$3:$AD$1003,$F1479,$AA1479,FALSE)*WindSpeedStep)</f>
        <v>1.0000000000000036</v>
      </c>
      <c r="AH1479" s="40">
        <f t="array" ref="AH1479">SUM(_xlfn.NORM.DIST($AD$3:$AD$1003,$F1479,$AB1479,FALSE)*WindSpeedStep)</f>
        <v>0.9999999999998177</v>
      </c>
      <c r="AJ1479" s="47">
        <f t="shared" si="445"/>
        <v>11</v>
      </c>
      <c r="AK1479" s="83" t="b">
        <f>COUNTIF('Power Curve'!$D$2:$D$31,AJ1479)&gt;0</f>
        <v>1</v>
      </c>
      <c r="AL1479" s="83" t="b">
        <f t="shared" si="446"/>
        <v>0</v>
      </c>
      <c r="AM1479" s="83" t="b">
        <f t="shared" si="452"/>
        <v>1</v>
      </c>
      <c r="AN1479" s="47" t="str">
        <f t="shared" si="447"/>
        <v>Outer</v>
      </c>
      <c r="AO1479" s="48" t="str">
        <f t="shared" si="448"/>
        <v>1.0-1.1</v>
      </c>
      <c r="AP1479" s="49" t="str">
        <f t="shared" si="453"/>
        <v>15-16</v>
      </c>
      <c r="AQ1479" s="49" t="str">
        <f t="shared" si="454"/>
        <v>Mar</v>
      </c>
      <c r="AR1479" s="48" t="str">
        <f t="shared" si="455"/>
        <v>265-275</v>
      </c>
      <c r="AS1479" s="49" t="str">
        <f t="shared" si="449"/>
        <v>HWS-HTI</v>
      </c>
    </row>
    <row r="1480" spans="5:45" x14ac:dyDescent="0.3">
      <c r="E1480" s="15">
        <v>40969.722222222219</v>
      </c>
      <c r="F1480" s="21">
        <v>12.14</v>
      </c>
      <c r="G1480" s="21">
        <v>1973.0599670410211</v>
      </c>
      <c r="H1480" s="42">
        <v>1.1848254204883109</v>
      </c>
      <c r="I1480" s="35">
        <v>297.10000000000002</v>
      </c>
      <c r="J1480" s="43">
        <v>0.114497528830313</v>
      </c>
      <c r="K1480" s="44">
        <v>9.3175820786496208E-2</v>
      </c>
      <c r="L1480" s="26">
        <f t="shared" si="437"/>
        <v>12.005809416906997</v>
      </c>
      <c r="M1480" s="26">
        <f t="shared" si="438"/>
        <v>1.2135865231777718</v>
      </c>
      <c r="N1480" s="96">
        <f t="shared" si="439"/>
        <v>12</v>
      </c>
      <c r="O1480" s="26">
        <f t="shared" si="440"/>
        <v>0.98775661945846538</v>
      </c>
      <c r="P1480" s="3">
        <f>IF(L1480&gt;'Power Curve'!$C$37,0,INDEX(Ci,$N1480,1)*POWER(1-O1480,3)+INDEX(Ci,$N1480,2)*3*O1480*POWER(1-O1480,2)+INDEX(Ci,$N1480,3)*3*POWER(O1480,2)*(1-O1480)+INDEX(Ci,$N1480,4)*POWER(O1480,3))</f>
        <v>1916.3870720441607</v>
      </c>
      <c r="Q1480" s="3">
        <f>MAX(0,MIN(P1480-V1480+W1480,'Power Curve'!$C$39))</f>
        <v>1921.5664720676973</v>
      </c>
      <c r="R1480" s="3">
        <f t="shared" si="441"/>
        <v>1973.0599670410211</v>
      </c>
      <c r="S1480" s="3">
        <f t="shared" si="442"/>
        <v>-51.493494973323777</v>
      </c>
      <c r="T1480" s="3">
        <f t="shared" si="443"/>
        <v>51.493494973323777</v>
      </c>
      <c r="V1480" s="37">
        <f t="array" ref="V1480">SUM(_xlfn.NORM.DIST($AD$3:$AD$1003,$L1480,$AA1480,FALSE)*WindSpeedStep*$AE$3:$AE$1003)/AG1480</f>
        <v>1893.2959279739791</v>
      </c>
      <c r="W1480" s="37">
        <f t="array" ref="W1480">SUM(_xlfn.NORM.DIST($AD$3:$AD$1003,$L1480,$AB1480,FALSE)*WindSpeedStep*$AE$3:$AE$1003)/AH1480</f>
        <v>1898.4753279975157</v>
      </c>
      <c r="Y1480" s="1">
        <f t="shared" si="444"/>
        <v>11</v>
      </c>
      <c r="Z1480" s="99">
        <f>IF(L1480&lt;'Power Curve'!$P$28,'Power Curve'!$Q$28,IF(L1480&gt;'Power Curve'!$P$29,'Power Curve'!$Q$29,INDEX(ReferenceTurbulence,Y1480)+(L1480-INDEX(ReferenceTurbulenceWindSpeed,Y1480))*(INDEX(ReferenceTurbulence,Y1480+1)-INDEX(ReferenceTurbulence,Y1480))/(INDEX(ReferenceTurbulenceWindSpeed,Y1480+1)-INDEX(ReferenceTurbulenceWindSpeed,Y1480))))</f>
        <v>0.11822661268544384</v>
      </c>
      <c r="AA1480" s="100">
        <f t="shared" si="450"/>
        <v>1.4194061799079178</v>
      </c>
      <c r="AB1480" s="29">
        <f t="shared" si="451"/>
        <v>1.3746355098435523</v>
      </c>
      <c r="AG1480" s="40">
        <f t="array" ref="AG1480">SUM(_xlfn.NORM.DIST($AD$3:$AD$1003,$F1480,$AA1480,FALSE)*WindSpeedStep)</f>
        <v>1.0000000000000036</v>
      </c>
      <c r="AH1480" s="40">
        <f t="array" ref="AH1480">SUM(_xlfn.NORM.DIST($AD$3:$AD$1003,$F1480,$AB1480,FALSE)*WindSpeedStep)</f>
        <v>1.0000000000000036</v>
      </c>
      <c r="AJ1480" s="47">
        <f t="shared" si="445"/>
        <v>12</v>
      </c>
      <c r="AK1480" s="83" t="b">
        <f>COUNTIF('Power Curve'!$D$2:$D$31,AJ1480)&gt;0</f>
        <v>1</v>
      </c>
      <c r="AL1480" s="83" t="b">
        <f t="shared" si="446"/>
        <v>0</v>
      </c>
      <c r="AM1480" s="83" t="b">
        <f t="shared" si="452"/>
        <v>1</v>
      </c>
      <c r="AN1480" s="47" t="str">
        <f t="shared" si="447"/>
        <v>Outer</v>
      </c>
      <c r="AO1480" s="48" t="str">
        <f t="shared" si="448"/>
        <v>1.2-1.3</v>
      </c>
      <c r="AP1480" s="49" t="str">
        <f t="shared" si="453"/>
        <v>17-18</v>
      </c>
      <c r="AQ1480" s="49" t="str">
        <f t="shared" si="454"/>
        <v>Mar</v>
      </c>
      <c r="AR1480" s="48" t="str">
        <f t="shared" si="455"/>
        <v>295-305</v>
      </c>
      <c r="AS1480" s="49" t="str">
        <f t="shared" si="449"/>
        <v>Inner-TI</v>
      </c>
    </row>
    <row r="1481" spans="5:45" x14ac:dyDescent="0.3">
      <c r="E1481" s="15">
        <v>40969.729166666664</v>
      </c>
      <c r="F1481" s="21">
        <v>12.12</v>
      </c>
      <c r="G1481" s="21">
        <v>1927.9400482177709</v>
      </c>
      <c r="H1481" s="42">
        <v>1.1855356590516797</v>
      </c>
      <c r="I1481" s="35">
        <v>294.89999999999998</v>
      </c>
      <c r="J1481" s="43">
        <v>0.11881188118811882</v>
      </c>
      <c r="K1481" s="44">
        <v>0.1662831380910838</v>
      </c>
      <c r="L1481" s="26">
        <f t="shared" si="437"/>
        <v>11.988425001991768</v>
      </c>
      <c r="M1481" s="26">
        <f t="shared" si="438"/>
        <v>1.2108997058125759</v>
      </c>
      <c r="N1481" s="96">
        <f t="shared" si="439"/>
        <v>12</v>
      </c>
      <c r="O1481" s="26">
        <f t="shared" si="440"/>
        <v>0.97101187489626717</v>
      </c>
      <c r="P1481" s="3">
        <f>IF(L1481&gt;'Power Curve'!$C$37,0,INDEX(Ci,$N1481,1)*POWER(1-O1481,3)+INDEX(Ci,$N1481,2)*3*O1481*POWER(1-O1481,2)+INDEX(Ci,$N1481,3)*3*POWER(O1481,2)*(1-O1481)+INDEX(Ci,$N1481,4)*POWER(O1481,3))</f>
        <v>1915.2981897473589</v>
      </c>
      <c r="Q1481" s="3">
        <f>MAX(0,MIN(P1481-V1481+W1481,'Power Curve'!$C$39))</f>
        <v>1914.5155789037346</v>
      </c>
      <c r="R1481" s="3">
        <f t="shared" si="441"/>
        <v>1927.9400482177709</v>
      </c>
      <c r="S1481" s="3">
        <f t="shared" si="442"/>
        <v>-13.424469314036287</v>
      </c>
      <c r="T1481" s="3">
        <f t="shared" si="443"/>
        <v>13.424469314036287</v>
      </c>
      <c r="V1481" s="37">
        <f t="array" ref="V1481">SUM(_xlfn.NORM.DIST($AD$3:$AD$1003,$L1481,$AA1481,FALSE)*WindSpeedStep*$AE$3:$AE$1003)/AG1481</f>
        <v>1891.8128894584422</v>
      </c>
      <c r="W1481" s="37">
        <f t="array" ref="W1481">SUM(_xlfn.NORM.DIST($AD$3:$AD$1003,$L1481,$AB1481,FALSE)*WindSpeedStep*$AE$3:$AE$1003)/AH1481</f>
        <v>1891.0302786148179</v>
      </c>
      <c r="Y1481" s="1">
        <f t="shared" si="444"/>
        <v>11</v>
      </c>
      <c r="Z1481" s="99">
        <f>IF(L1481&lt;'Power Curve'!$P$28,'Power Curve'!$Q$28,IF(L1481&gt;'Power Curve'!$P$29,'Power Curve'!$Q$29,INDEX(ReferenceTurbulence,Y1481)+(L1481-INDEX(ReferenceTurbulenceWindSpeed,Y1481))*(INDEX(ReferenceTurbulence,Y1481+1)-INDEX(ReferenceTurbulence,Y1481))/(INDEX(ReferenceTurbulenceWindSpeed,Y1481+1)-INDEX(ReferenceTurbulenceWindSpeed,Y1481))))</f>
        <v>0.11825658520253302</v>
      </c>
      <c r="AA1481" s="100">
        <f t="shared" si="450"/>
        <v>1.4177102026922166</v>
      </c>
      <c r="AB1481" s="29">
        <f t="shared" si="451"/>
        <v>1.4243673269693191</v>
      </c>
      <c r="AG1481" s="40">
        <f t="array" ref="AG1481">SUM(_xlfn.NORM.DIST($AD$3:$AD$1003,$F1481,$AA1481,FALSE)*WindSpeedStep)</f>
        <v>1.0000000000000038</v>
      </c>
      <c r="AH1481" s="40">
        <f t="array" ref="AH1481">SUM(_xlfn.NORM.DIST($AD$3:$AD$1003,$F1481,$AB1481,FALSE)*WindSpeedStep)</f>
        <v>1.0000000000000033</v>
      </c>
      <c r="AJ1481" s="47">
        <f t="shared" si="445"/>
        <v>12</v>
      </c>
      <c r="AK1481" s="83" t="b">
        <f>COUNTIF('Power Curve'!$D$2:$D$31,AJ1481)&gt;0</f>
        <v>1</v>
      </c>
      <c r="AL1481" s="83" t="b">
        <f t="shared" si="446"/>
        <v>0</v>
      </c>
      <c r="AM1481" s="83" t="b">
        <f t="shared" si="452"/>
        <v>1</v>
      </c>
      <c r="AN1481" s="47" t="str">
        <f t="shared" si="447"/>
        <v>Inner</v>
      </c>
      <c r="AO1481" s="48" t="str">
        <f t="shared" si="448"/>
        <v>1.2-1.3</v>
      </c>
      <c r="AP1481" s="49" t="str">
        <f t="shared" si="453"/>
        <v>17-18</v>
      </c>
      <c r="AQ1481" s="49" t="str">
        <f t="shared" si="454"/>
        <v>Mar</v>
      </c>
      <c r="AR1481" s="48" t="str">
        <f t="shared" si="455"/>
        <v>285-295</v>
      </c>
      <c r="AS1481" s="49" t="str">
        <f t="shared" si="449"/>
        <v>Inner-TI</v>
      </c>
    </row>
    <row r="1482" spans="5:45" x14ac:dyDescent="0.3">
      <c r="E1482" s="15">
        <v>40969.736111111109</v>
      </c>
      <c r="F1482" s="21">
        <v>12.55</v>
      </c>
      <c r="G1482" s="21">
        <v>1942.9199676513649</v>
      </c>
      <c r="H1482" s="42">
        <v>1.1857530210739184</v>
      </c>
      <c r="I1482" s="35">
        <v>294.5</v>
      </c>
      <c r="J1482" s="43">
        <v>0.10517928286852589</v>
      </c>
      <c r="K1482" s="44">
        <v>0.13828711022497969</v>
      </c>
      <c r="L1482" s="26">
        <f t="shared" si="437"/>
        <v>12.414515532474967</v>
      </c>
      <c r="M1482" s="26">
        <f t="shared" si="438"/>
        <v>1.2767533708355456</v>
      </c>
      <c r="N1482" s="96">
        <f t="shared" si="439"/>
        <v>13</v>
      </c>
      <c r="O1482" s="26">
        <f t="shared" si="440"/>
        <v>0.40767080342087059</v>
      </c>
      <c r="P1482" s="3">
        <f>IF(L1482&gt;'Power Curve'!$C$37,0,INDEX(Ci,$N1482,1)*POWER(1-O1482,3)+INDEX(Ci,$N1482,2)*3*O1482*POWER(1-O1482,2)+INDEX(Ci,$N1482,3)*3*POWER(O1482,2)*(1-O1482)+INDEX(Ci,$N1482,4)*POWER(O1482,3))</f>
        <v>1935.5961532456902</v>
      </c>
      <c r="Q1482" s="3">
        <f>MAX(0,MIN(P1482-V1482+W1482,'Power Curve'!$C$39))</f>
        <v>1951.8972436428251</v>
      </c>
      <c r="R1482" s="3">
        <f t="shared" si="441"/>
        <v>1942.9199676513649</v>
      </c>
      <c r="S1482" s="3">
        <f t="shared" si="442"/>
        <v>8.9772759914601465</v>
      </c>
      <c r="T1482" s="3">
        <f t="shared" si="443"/>
        <v>8.9772759914601465</v>
      </c>
      <c r="V1482" s="37">
        <f t="array" ref="V1482">SUM(_xlfn.NORM.DIST($AD$3:$AD$1003,$L1482,$AA1482,FALSE)*WindSpeedStep*$AE$3:$AE$1003)/AG1482</f>
        <v>1919.9206653309268</v>
      </c>
      <c r="W1482" s="37">
        <f t="array" ref="W1482">SUM(_xlfn.NORM.DIST($AD$3:$AD$1003,$L1482,$AB1482,FALSE)*WindSpeedStep*$AE$3:$AE$1003)/AH1482</f>
        <v>1936.2217557280617</v>
      </c>
      <c r="Y1482" s="1">
        <f t="shared" si="444"/>
        <v>12</v>
      </c>
      <c r="Z1482" s="99">
        <f>IF(L1482&lt;'Power Curve'!$P$28,'Power Curve'!$Q$28,IF(L1482&gt;'Power Curve'!$P$29,'Power Curve'!$Q$29,INDEX(ReferenceTurbulence,Y1482)+(L1482-INDEX(ReferenceTurbulenceWindSpeed,Y1482))*(INDEX(ReferenceTurbulence,Y1482+1)-INDEX(ReferenceTurbulence,Y1482))/(INDEX(ReferenceTurbulenceWindSpeed,Y1482+1)-INDEX(ReferenceTurbulenceWindSpeed,Y1482))))</f>
        <v>0.11966106704647944</v>
      </c>
      <c r="AA1482" s="100">
        <f t="shared" si="450"/>
        <v>1.4855341754810474</v>
      </c>
      <c r="AB1482" s="29">
        <f t="shared" si="451"/>
        <v>1.3057498408658927</v>
      </c>
      <c r="AG1482" s="40">
        <f t="array" ref="AG1482">SUM(_xlfn.NORM.DIST($AD$3:$AD$1003,$F1482,$AA1482,FALSE)*WindSpeedStep)</f>
        <v>1.0000000000000036</v>
      </c>
      <c r="AH1482" s="40">
        <f t="array" ref="AH1482">SUM(_xlfn.NORM.DIST($AD$3:$AD$1003,$F1482,$AB1482,FALSE)*WindSpeedStep)</f>
        <v>1.0000000000000033</v>
      </c>
      <c r="AJ1482" s="47">
        <f t="shared" si="445"/>
        <v>12</v>
      </c>
      <c r="AK1482" s="83" t="b">
        <f>COUNTIF('Power Curve'!$D$2:$D$31,AJ1482)&gt;0</f>
        <v>1</v>
      </c>
      <c r="AL1482" s="83" t="b">
        <f t="shared" si="446"/>
        <v>0</v>
      </c>
      <c r="AM1482" s="83" t="b">
        <f t="shared" si="452"/>
        <v>1</v>
      </c>
      <c r="AN1482" s="47" t="str">
        <f t="shared" si="447"/>
        <v>Inner</v>
      </c>
      <c r="AO1482" s="48" t="str">
        <f t="shared" si="448"/>
        <v>1.2-1.3</v>
      </c>
      <c r="AP1482" s="49" t="str">
        <f t="shared" si="453"/>
        <v>17-18</v>
      </c>
      <c r="AQ1482" s="49" t="str">
        <f t="shared" si="454"/>
        <v>Mar</v>
      </c>
      <c r="AR1482" s="48" t="str">
        <f t="shared" si="455"/>
        <v>285-295</v>
      </c>
      <c r="AS1482" s="49" t="str">
        <f t="shared" si="449"/>
        <v>Inner-TI</v>
      </c>
    </row>
    <row r="1483" spans="5:45" x14ac:dyDescent="0.3">
      <c r="E1483" s="15">
        <v>40969.743055555555</v>
      </c>
      <c r="F1483" s="21">
        <v>12.43</v>
      </c>
      <c r="G1483" s="21">
        <v>1976.789978027346</v>
      </c>
      <c r="H1483" s="42">
        <v>1.1857530210739184</v>
      </c>
      <c r="I1483" s="35">
        <v>285.3</v>
      </c>
      <c r="J1483" s="43">
        <v>9.4931617055510856E-2</v>
      </c>
      <c r="K1483" s="44">
        <v>0.17511578947304168</v>
      </c>
      <c r="L1483" s="26">
        <f t="shared" si="437"/>
        <v>12.295811001487158</v>
      </c>
      <c r="M1483" s="26">
        <f t="shared" si="438"/>
        <v>1.2584072029178612</v>
      </c>
      <c r="N1483" s="96">
        <f t="shared" si="439"/>
        <v>13</v>
      </c>
      <c r="O1483" s="26">
        <f t="shared" si="440"/>
        <v>0.28546630898656372</v>
      </c>
      <c r="P1483" s="3">
        <f>IF(L1483&gt;'Power Curve'!$C$37,0,INDEX(Ci,$N1483,1)*POWER(1-O1483,3)+INDEX(Ci,$N1483,2)*3*O1483*POWER(1-O1483,2)+INDEX(Ci,$N1483,3)*3*POWER(O1483,2)*(1-O1483)+INDEX(Ci,$N1483,4)*POWER(O1483,3))</f>
        <v>1930.8911026589858</v>
      </c>
      <c r="Q1483" s="3">
        <f>MAX(0,MIN(P1483-V1483+W1483,'Power Curve'!$C$39))</f>
        <v>1958.6161464992599</v>
      </c>
      <c r="R1483" s="3">
        <f t="shared" si="441"/>
        <v>1976.789978027346</v>
      </c>
      <c r="S1483" s="3">
        <f t="shared" si="442"/>
        <v>-18.173831528086112</v>
      </c>
      <c r="T1483" s="3">
        <f t="shared" si="443"/>
        <v>18.173831528086112</v>
      </c>
      <c r="V1483" s="37">
        <f t="array" ref="V1483">SUM(_xlfn.NORM.DIST($AD$3:$AD$1003,$L1483,$AA1483,FALSE)*WindSpeedStep*$AE$3:$AE$1003)/AG1483</f>
        <v>1913.1655520593392</v>
      </c>
      <c r="W1483" s="37">
        <f t="array" ref="W1483">SUM(_xlfn.NORM.DIST($AD$3:$AD$1003,$L1483,$AB1483,FALSE)*WindSpeedStep*$AE$3:$AE$1003)/AH1483</f>
        <v>1940.8905958996133</v>
      </c>
      <c r="Y1483" s="1">
        <f t="shared" si="444"/>
        <v>12</v>
      </c>
      <c r="Z1483" s="99">
        <f>IF(L1483&lt;'Power Curve'!$P$28,'Power Curve'!$Q$28,IF(L1483&gt;'Power Curve'!$P$29,'Power Curve'!$Q$29,INDEX(ReferenceTurbulence,Y1483)+(L1483-INDEX(ReferenceTurbulenceWindSpeed,Y1483))*(INDEX(ReferenceTurbulence,Y1483+1)-INDEX(ReferenceTurbulence,Y1483))/(INDEX(ReferenceTurbulenceWindSpeed,Y1483+1)-INDEX(ReferenceTurbulenceWindSpeed,Y1483))))</f>
        <v>0.11922450178814165</v>
      </c>
      <c r="AA1483" s="100">
        <f t="shared" si="450"/>
        <v>1.4659619407334574</v>
      </c>
      <c r="AB1483" s="29">
        <f t="shared" si="451"/>
        <v>1.1672612213801163</v>
      </c>
      <c r="AG1483" s="40">
        <f t="array" ref="AG1483">SUM(_xlfn.NORM.DIST($AD$3:$AD$1003,$F1483,$AA1483,FALSE)*WindSpeedStep)</f>
        <v>1.000000000000004</v>
      </c>
      <c r="AH1483" s="40">
        <f t="array" ref="AH1483">SUM(_xlfn.NORM.DIST($AD$3:$AD$1003,$F1483,$AB1483,FALSE)*WindSpeedStep)</f>
        <v>1.0000000000000033</v>
      </c>
      <c r="AJ1483" s="47">
        <f t="shared" si="445"/>
        <v>12</v>
      </c>
      <c r="AK1483" s="83" t="b">
        <f>COUNTIF('Power Curve'!$D$2:$D$31,AJ1483)&gt;0</f>
        <v>1</v>
      </c>
      <c r="AL1483" s="83" t="b">
        <f t="shared" si="446"/>
        <v>0</v>
      </c>
      <c r="AM1483" s="83" t="b">
        <f t="shared" si="452"/>
        <v>1</v>
      </c>
      <c r="AN1483" s="47" t="str">
        <f t="shared" si="447"/>
        <v>Outer</v>
      </c>
      <c r="AO1483" s="48" t="str">
        <f t="shared" si="448"/>
        <v>1.2-1.3</v>
      </c>
      <c r="AP1483" s="49" t="str">
        <f t="shared" si="453"/>
        <v>17-18</v>
      </c>
      <c r="AQ1483" s="49" t="str">
        <f t="shared" si="454"/>
        <v>Mar</v>
      </c>
      <c r="AR1483" s="48" t="str">
        <f t="shared" si="455"/>
        <v>285-295</v>
      </c>
      <c r="AS1483" s="49" t="str">
        <f t="shared" si="449"/>
        <v>HWS-LTI</v>
      </c>
    </row>
    <row r="1484" spans="5:45" x14ac:dyDescent="0.3">
      <c r="E1484" s="15">
        <v>40969.75</v>
      </c>
      <c r="F1484" s="21">
        <v>13.9</v>
      </c>
      <c r="G1484" s="21">
        <v>1973.539993286133</v>
      </c>
      <c r="H1484" s="42">
        <v>1.1852163658496728</v>
      </c>
      <c r="I1484" s="35">
        <v>286.5</v>
      </c>
      <c r="J1484" s="43">
        <v>0.13309352517985612</v>
      </c>
      <c r="K1484" s="44">
        <v>0.13486118713219805</v>
      </c>
      <c r="L1484" s="26">
        <f t="shared" si="437"/>
        <v>13.747866849365172</v>
      </c>
      <c r="M1484" s="26">
        <f t="shared" si="438"/>
        <v>1.482827115025187</v>
      </c>
      <c r="N1484" s="96">
        <f t="shared" si="439"/>
        <v>14</v>
      </c>
      <c r="O1484" s="26">
        <f t="shared" si="440"/>
        <v>0.78648388412806358</v>
      </c>
      <c r="P1484" s="3">
        <f>IF(L1484&gt;'Power Curve'!$C$37,0,INDEX(Ci,$N1484,1)*POWER(1-O1484,3)+INDEX(Ci,$N1484,2)*3*O1484*POWER(1-O1484,2)+INDEX(Ci,$N1484,3)*3*POWER(O1484,2)*(1-O1484)+INDEX(Ci,$N1484,4)*POWER(O1484,3))</f>
        <v>1972.3951084742075</v>
      </c>
      <c r="Q1484" s="3">
        <f>MAX(0,MIN(P1484-V1484+W1484,'Power Curve'!$C$39))</f>
        <v>1964.744406224163</v>
      </c>
      <c r="R1484" s="3">
        <f t="shared" si="441"/>
        <v>1973.539993286133</v>
      </c>
      <c r="S1484" s="3">
        <f t="shared" si="442"/>
        <v>-8.7955870619700818</v>
      </c>
      <c r="T1484" s="3">
        <f t="shared" si="443"/>
        <v>8.7955870619700818</v>
      </c>
      <c r="V1484" s="37">
        <f t="array" ref="V1484">SUM(_xlfn.NORM.DIST($AD$3:$AD$1003,$L1484,$AA1484,FALSE)*WindSpeedStep*$AE$3:$AE$1003)/AG1484</f>
        <v>1964.2571653145892</v>
      </c>
      <c r="W1484" s="37">
        <f t="array" ref="W1484">SUM(_xlfn.NORM.DIST($AD$3:$AD$1003,$L1484,$AB1484,FALSE)*WindSpeedStep*$AE$3:$AE$1003)/AH1484</f>
        <v>1956.6064630645446</v>
      </c>
      <c r="Y1484" s="1">
        <f t="shared" si="444"/>
        <v>13</v>
      </c>
      <c r="Z1484" s="99">
        <f>IF(L1484&lt;'Power Curve'!$P$28,'Power Curve'!$Q$28,IF(L1484&gt;'Power Curve'!$P$29,'Power Curve'!$Q$29,INDEX(ReferenceTurbulence,Y1484)+(L1484-INDEX(ReferenceTurbulenceWindSpeed,Y1484))*(INDEX(ReferenceTurbulence,Y1484+1)-INDEX(ReferenceTurbulence,Y1484))/(INDEX(ReferenceTurbulenceWindSpeed,Y1484+1)-INDEX(ReferenceTurbulenceWindSpeed,Y1484))))</f>
        <v>0.12092620508246515</v>
      </c>
      <c r="AA1484" s="100">
        <f t="shared" si="450"/>
        <v>1.662477366072757</v>
      </c>
      <c r="AB1484" s="29">
        <f t="shared" si="451"/>
        <v>1.8297520626852928</v>
      </c>
      <c r="AG1484" s="40">
        <f t="array" ref="AG1484">SUM(_xlfn.NORM.DIST($AD$3:$AD$1003,$F1484,$AA1484,FALSE)*WindSpeedStep)</f>
        <v>1.000000000000002</v>
      </c>
      <c r="AH1484" s="40">
        <f t="array" ref="AH1484">SUM(_xlfn.NORM.DIST($AD$3:$AD$1003,$F1484,$AB1484,FALSE)*WindSpeedStep)</f>
        <v>0.9999999999999889</v>
      </c>
      <c r="AJ1484" s="47">
        <f t="shared" si="445"/>
        <v>14</v>
      </c>
      <c r="AK1484" s="83" t="b">
        <f>COUNTIF('Power Curve'!$D$2:$D$31,AJ1484)&gt;0</f>
        <v>1</v>
      </c>
      <c r="AL1484" s="83" t="b">
        <f t="shared" si="446"/>
        <v>0</v>
      </c>
      <c r="AM1484" s="83" t="b">
        <f t="shared" si="452"/>
        <v>1</v>
      </c>
      <c r="AN1484" s="47" t="str">
        <f t="shared" si="447"/>
        <v>Inner</v>
      </c>
      <c r="AO1484" s="48" t="str">
        <f t="shared" si="448"/>
        <v>1.4-1.5</v>
      </c>
      <c r="AP1484" s="49" t="str">
        <f t="shared" si="453"/>
        <v>18-19</v>
      </c>
      <c r="AQ1484" s="49" t="str">
        <f t="shared" si="454"/>
        <v>Mar</v>
      </c>
      <c r="AR1484" s="48" t="str">
        <f t="shared" si="455"/>
        <v>285-295</v>
      </c>
      <c r="AS1484" s="49" t="str">
        <f t="shared" si="449"/>
        <v>Inner-TI</v>
      </c>
    </row>
    <row r="1485" spans="5:45" x14ac:dyDescent="0.3">
      <c r="E1485" s="15">
        <v>40969.756944444445</v>
      </c>
      <c r="F1485" s="21">
        <v>13.1</v>
      </c>
      <c r="G1485" s="21">
        <v>1964.2799987792969</v>
      </c>
      <c r="H1485" s="42">
        <v>1.185622594323001</v>
      </c>
      <c r="I1485" s="35">
        <v>289.5</v>
      </c>
      <c r="J1485" s="43">
        <v>0.11145038167938931</v>
      </c>
      <c r="K1485" s="44">
        <v>0.13399976184638507</v>
      </c>
      <c r="L1485" s="26">
        <f t="shared" si="437"/>
        <v>12.958102823042459</v>
      </c>
      <c r="M1485" s="26">
        <f t="shared" si="438"/>
        <v>1.3607665388897159</v>
      </c>
      <c r="N1485" s="96">
        <f t="shared" si="439"/>
        <v>13</v>
      </c>
      <c r="O1485" s="26">
        <f t="shared" si="440"/>
        <v>0.96728558368176121</v>
      </c>
      <c r="P1485" s="3">
        <f>IF(L1485&gt;'Power Curve'!$C$37,0,INDEX(Ci,$N1485,1)*POWER(1-O1485,3)+INDEX(Ci,$N1485,2)*3*O1485*POWER(1-O1485,2)+INDEX(Ci,$N1485,3)*3*POWER(O1485,2)*(1-O1485)+INDEX(Ci,$N1485,4)*POWER(O1485,3))</f>
        <v>1952.2919284931584</v>
      </c>
      <c r="Q1485" s="3">
        <f>MAX(0,MIN(P1485-V1485+W1485,'Power Curve'!$C$39))</f>
        <v>1961.1076889733652</v>
      </c>
      <c r="R1485" s="3">
        <f t="shared" si="441"/>
        <v>1964.2799987792969</v>
      </c>
      <c r="S1485" s="3">
        <f t="shared" si="442"/>
        <v>-3.1723098059317181</v>
      </c>
      <c r="T1485" s="3">
        <f t="shared" si="443"/>
        <v>3.1723098059317181</v>
      </c>
      <c r="V1485" s="37">
        <f t="array" ref="V1485">SUM(_xlfn.NORM.DIST($AD$3:$AD$1003,$L1485,$AA1485,FALSE)*WindSpeedStep*$AE$3:$AE$1003)/AG1485</f>
        <v>1943.2023514205919</v>
      </c>
      <c r="W1485" s="37">
        <f t="array" ref="W1485">SUM(_xlfn.NORM.DIST($AD$3:$AD$1003,$L1485,$AB1485,FALSE)*WindSpeedStep*$AE$3:$AE$1003)/AH1485</f>
        <v>1952.0181119007987</v>
      </c>
      <c r="Y1485" s="1">
        <f t="shared" si="444"/>
        <v>12</v>
      </c>
      <c r="Z1485" s="99">
        <f>IF(L1485&lt;'Power Curve'!$P$28,'Power Curve'!$Q$28,IF(L1485&gt;'Power Curve'!$P$29,'Power Curve'!$Q$29,INDEX(ReferenceTurbulence,Y1485)+(L1485-INDEX(ReferenceTurbulenceWindSpeed,Y1485))*(INDEX(ReferenceTurbulence,Y1485+1)-INDEX(ReferenceTurbulence,Y1485))/(INDEX(ReferenceTurbulenceWindSpeed,Y1485+1)-INDEX(ReferenceTurbulenceWindSpeed,Y1485))))</f>
        <v>0.1216602436908833</v>
      </c>
      <c r="AA1485" s="100">
        <f t="shared" si="450"/>
        <v>1.5764859472228685</v>
      </c>
      <c r="AB1485" s="29">
        <f t="shared" si="451"/>
        <v>1.4441855054688542</v>
      </c>
      <c r="AG1485" s="40">
        <f t="array" ref="AG1485">SUM(_xlfn.NORM.DIST($AD$3:$AD$1003,$F1485,$AA1485,FALSE)*WindSpeedStep)</f>
        <v>1.0000000000000038</v>
      </c>
      <c r="AH1485" s="40">
        <f t="array" ref="AH1485">SUM(_xlfn.NORM.DIST($AD$3:$AD$1003,$F1485,$AB1485,FALSE)*WindSpeedStep)</f>
        <v>1.0000000000000031</v>
      </c>
      <c r="AJ1485" s="47">
        <f t="shared" si="445"/>
        <v>13</v>
      </c>
      <c r="AK1485" s="83" t="b">
        <f>COUNTIF('Power Curve'!$D$2:$D$31,AJ1485)&gt;0</f>
        <v>1</v>
      </c>
      <c r="AL1485" s="83" t="b">
        <f t="shared" si="446"/>
        <v>0</v>
      </c>
      <c r="AM1485" s="83" t="b">
        <f t="shared" si="452"/>
        <v>1</v>
      </c>
      <c r="AN1485" s="47" t="str">
        <f t="shared" si="447"/>
        <v>Inner</v>
      </c>
      <c r="AO1485" s="48" t="str">
        <f t="shared" si="448"/>
        <v>1.3-1.4</v>
      </c>
      <c r="AP1485" s="49" t="str">
        <f t="shared" si="453"/>
        <v>18-19</v>
      </c>
      <c r="AQ1485" s="49" t="str">
        <f t="shared" si="454"/>
        <v>Mar</v>
      </c>
      <c r="AR1485" s="48" t="str">
        <f t="shared" si="455"/>
        <v>285-295</v>
      </c>
      <c r="AS1485" s="49" t="str">
        <f t="shared" si="449"/>
        <v>Inner-TI</v>
      </c>
    </row>
    <row r="1486" spans="5:45" x14ac:dyDescent="0.3">
      <c r="E1486" s="15">
        <v>40969.763888888891</v>
      </c>
      <c r="F1486" s="21">
        <v>13.2</v>
      </c>
      <c r="G1486" s="21">
        <v>1926.740051269529</v>
      </c>
      <c r="H1486" s="42">
        <v>1.1852749299737479</v>
      </c>
      <c r="I1486" s="35">
        <v>290.10000000000002</v>
      </c>
      <c r="J1486" s="43">
        <v>0.10833333333333334</v>
      </c>
      <c r="K1486" s="44">
        <v>0.16509546310809803</v>
      </c>
      <c r="L1486" s="26">
        <f t="shared" si="437"/>
        <v>13.055743261545906</v>
      </c>
      <c r="M1486" s="26">
        <f t="shared" si="438"/>
        <v>1.3758571834121607</v>
      </c>
      <c r="N1486" s="96">
        <f t="shared" si="439"/>
        <v>14</v>
      </c>
      <c r="O1486" s="26">
        <f t="shared" si="440"/>
        <v>6.8339159964908108E-2</v>
      </c>
      <c r="P1486" s="3">
        <f>IF(L1486&gt;'Power Curve'!$C$37,0,INDEX(Ci,$N1486,1)*POWER(1-O1486,3)+INDEX(Ci,$N1486,2)*3*O1486*POWER(1-O1486,2)+INDEX(Ci,$N1486,3)*3*POWER(O1486,2)*(1-O1486)+INDEX(Ci,$N1486,4)*POWER(O1486,3))</f>
        <v>1955.0399410596808</v>
      </c>
      <c r="Q1486" s="3">
        <f>MAX(0,MIN(P1486-V1486+W1486,'Power Curve'!$C$39))</f>
        <v>1965.653061673966</v>
      </c>
      <c r="R1486" s="3">
        <f t="shared" si="441"/>
        <v>1926.740051269529</v>
      </c>
      <c r="S1486" s="3">
        <f t="shared" si="442"/>
        <v>38.913010404437046</v>
      </c>
      <c r="T1486" s="3">
        <f t="shared" si="443"/>
        <v>38.913010404437046</v>
      </c>
      <c r="V1486" s="37">
        <f t="array" ref="V1486">SUM(_xlfn.NORM.DIST($AD$3:$AD$1003,$L1486,$AA1486,FALSE)*WindSpeedStep*$AE$3:$AE$1003)/AG1486</f>
        <v>1946.5942227398775</v>
      </c>
      <c r="W1486" s="37">
        <f t="array" ref="W1486">SUM(_xlfn.NORM.DIST($AD$3:$AD$1003,$L1486,$AB1486,FALSE)*WindSpeedStep*$AE$3:$AE$1003)/AH1486</f>
        <v>1957.2073433541627</v>
      </c>
      <c r="Y1486" s="1">
        <f t="shared" si="444"/>
        <v>13</v>
      </c>
      <c r="Z1486" s="99">
        <f>IF(L1486&lt;'Power Curve'!$P$28,'Power Curve'!$Q$28,IF(L1486&gt;'Power Curve'!$P$29,'Power Curve'!$Q$29,INDEX(ReferenceTurbulence,Y1486)+(L1486-INDEX(ReferenceTurbulenceWindSpeed,Y1486))*(INDEX(ReferenceTurbulence,Y1486+1)-INDEX(ReferenceTurbulence,Y1486))/(INDEX(ReferenceTurbulenceWindSpeed,Y1486+1)-INDEX(ReferenceTurbulenceWindSpeed,Y1486))))</f>
        <v>0.12170317607691587</v>
      </c>
      <c r="AA1486" s="100">
        <f t="shared" si="450"/>
        <v>1.5889254209749293</v>
      </c>
      <c r="AB1486" s="29">
        <f t="shared" si="451"/>
        <v>1.4143721866674732</v>
      </c>
      <c r="AG1486" s="40">
        <f t="array" ref="AG1486">SUM(_xlfn.NORM.DIST($AD$3:$AD$1003,$F1486,$AA1486,FALSE)*WindSpeedStep)</f>
        <v>1.0000000000000033</v>
      </c>
      <c r="AH1486" s="40">
        <f t="array" ref="AH1486">SUM(_xlfn.NORM.DIST($AD$3:$AD$1003,$F1486,$AB1486,FALSE)*WindSpeedStep)</f>
        <v>1.0000000000000033</v>
      </c>
      <c r="AJ1486" s="47">
        <f t="shared" si="445"/>
        <v>13</v>
      </c>
      <c r="AK1486" s="83" t="b">
        <f>COUNTIF('Power Curve'!$D$2:$D$31,AJ1486)&gt;0</f>
        <v>1</v>
      </c>
      <c r="AL1486" s="83" t="b">
        <f t="shared" si="446"/>
        <v>0</v>
      </c>
      <c r="AM1486" s="83" t="b">
        <f t="shared" si="452"/>
        <v>1</v>
      </c>
      <c r="AN1486" s="47" t="str">
        <f t="shared" si="447"/>
        <v>Inner</v>
      </c>
      <c r="AO1486" s="48" t="str">
        <f t="shared" si="448"/>
        <v>1.3-1.4</v>
      </c>
      <c r="AP1486" s="49" t="str">
        <f t="shared" si="453"/>
        <v>18-19</v>
      </c>
      <c r="AQ1486" s="49" t="str">
        <f t="shared" si="454"/>
        <v>Mar</v>
      </c>
      <c r="AR1486" s="48" t="str">
        <f t="shared" si="455"/>
        <v>285-295</v>
      </c>
      <c r="AS1486" s="49" t="str">
        <f t="shared" si="449"/>
        <v>Inner-TI</v>
      </c>
    </row>
    <row r="1487" spans="5:45" x14ac:dyDescent="0.3">
      <c r="E1487" s="15">
        <v>40969.770833333336</v>
      </c>
      <c r="F1487" s="21">
        <v>11.07</v>
      </c>
      <c r="G1487" s="21">
        <v>1806.740036010747</v>
      </c>
      <c r="H1487" s="42">
        <v>1.1861307592543442</v>
      </c>
      <c r="I1487" s="35">
        <v>283.2</v>
      </c>
      <c r="J1487" s="43">
        <v>0.1093044263775971</v>
      </c>
      <c r="K1487" s="44">
        <v>0.16656944664176493</v>
      </c>
      <c r="L1487" s="26">
        <f t="shared" si="437"/>
        <v>10.95165567098112</v>
      </c>
      <c r="M1487" s="26">
        <f t="shared" si="438"/>
        <v>1.050663663596294</v>
      </c>
      <c r="N1487" s="96">
        <f t="shared" si="439"/>
        <v>11</v>
      </c>
      <c r="O1487" s="26">
        <f t="shared" si="440"/>
        <v>0.97218183224982024</v>
      </c>
      <c r="P1487" s="3">
        <f>IF(L1487&gt;'Power Curve'!$C$37,0,INDEX(Ci,$N1487,1)*POWER(1-O1487,3)+INDEX(Ci,$N1487,2)*3*O1487*POWER(1-O1487,2)+INDEX(Ci,$N1487,3)*3*POWER(O1487,2)*(1-O1487)+INDEX(Ci,$N1487,4)*POWER(O1487,3))</f>
        <v>1770.9821005890808</v>
      </c>
      <c r="Q1487" s="3">
        <f>MAX(0,MIN(P1487-V1487+W1487,'Power Curve'!$C$39))</f>
        <v>1788.1379998371287</v>
      </c>
      <c r="R1487" s="3">
        <f t="shared" si="441"/>
        <v>1806.740036010747</v>
      </c>
      <c r="S1487" s="3">
        <f t="shared" si="442"/>
        <v>-18.602036173618217</v>
      </c>
      <c r="T1487" s="3">
        <f t="shared" si="443"/>
        <v>18.602036173618217</v>
      </c>
      <c r="V1487" s="37">
        <f t="array" ref="V1487">SUM(_xlfn.NORM.DIST($AD$3:$AD$1003,$L1487,$AA1487,FALSE)*WindSpeedStep*$AE$3:$AE$1003)/AG1487</f>
        <v>1755.7703194963585</v>
      </c>
      <c r="W1487" s="37">
        <f t="array" ref="W1487">SUM(_xlfn.NORM.DIST($AD$3:$AD$1003,$L1487,$AB1487,FALSE)*WindSpeedStep*$AE$3:$AE$1003)/AH1487</f>
        <v>1772.9262187444065</v>
      </c>
      <c r="Y1487" s="1">
        <f t="shared" si="444"/>
        <v>10</v>
      </c>
      <c r="Z1487" s="99">
        <f>IF(L1487&lt;'Power Curve'!$P$28,'Power Curve'!$Q$28,IF(L1487&gt;'Power Curve'!$P$29,'Power Curve'!$Q$29,INDEX(ReferenceTurbulence,Y1487)+(L1487-INDEX(ReferenceTurbulenceWindSpeed,Y1487))*(INDEX(ReferenceTurbulence,Y1487+1)-INDEX(ReferenceTurbulence,Y1487))/(INDEX(ReferenceTurbulenceWindSpeed,Y1487+1)-INDEX(ReferenceTurbulenceWindSpeed,Y1487))))</f>
        <v>0.11999539381402344</v>
      </c>
      <c r="AA1487" s="100">
        <f t="shared" si="450"/>
        <v>1.3141482351549627</v>
      </c>
      <c r="AB1487" s="29">
        <f t="shared" si="451"/>
        <v>1.1970644410015496</v>
      </c>
      <c r="AG1487" s="40">
        <f t="array" ref="AG1487">SUM(_xlfn.NORM.DIST($AD$3:$AD$1003,$F1487,$AA1487,FALSE)*WindSpeedStep)</f>
        <v>1.0000000000000038</v>
      </c>
      <c r="AH1487" s="40">
        <f t="array" ref="AH1487">SUM(_xlfn.NORM.DIST($AD$3:$AD$1003,$F1487,$AB1487,FALSE)*WindSpeedStep)</f>
        <v>1.0000000000000031</v>
      </c>
      <c r="AJ1487" s="47">
        <f t="shared" si="445"/>
        <v>11</v>
      </c>
      <c r="AK1487" s="83" t="b">
        <f>COUNTIF('Power Curve'!$D$2:$D$31,AJ1487)&gt;0</f>
        <v>1</v>
      </c>
      <c r="AL1487" s="83" t="b">
        <f t="shared" si="446"/>
        <v>0</v>
      </c>
      <c r="AM1487" s="83" t="b">
        <f t="shared" si="452"/>
        <v>1</v>
      </c>
      <c r="AN1487" s="47" t="str">
        <f t="shared" si="447"/>
        <v>Inner</v>
      </c>
      <c r="AO1487" s="48" t="str">
        <f t="shared" si="448"/>
        <v>1.0-1.1</v>
      </c>
      <c r="AP1487" s="49" t="str">
        <f t="shared" si="453"/>
        <v>18-19</v>
      </c>
      <c r="AQ1487" s="49" t="str">
        <f t="shared" si="454"/>
        <v>Mar</v>
      </c>
      <c r="AR1487" s="48" t="str">
        <f t="shared" si="455"/>
        <v>275-285</v>
      </c>
      <c r="AS1487" s="49" t="str">
        <f t="shared" si="449"/>
        <v>Inner-TI</v>
      </c>
    </row>
    <row r="1488" spans="5:45" x14ac:dyDescent="0.3">
      <c r="E1488" s="15">
        <v>40969.777777777781</v>
      </c>
      <c r="F1488" s="21">
        <v>13.11</v>
      </c>
      <c r="G1488" s="21">
        <v>1923.3399505615209</v>
      </c>
      <c r="H1488" s="42">
        <v>1.1849708907200507</v>
      </c>
      <c r="I1488" s="35">
        <v>286</v>
      </c>
      <c r="J1488" s="43">
        <v>0.11899313501144165</v>
      </c>
      <c r="K1488" s="44">
        <v>0.20145961887342009</v>
      </c>
      <c r="L1488" s="26">
        <f t="shared" si="437"/>
        <v>12.965618021059809</v>
      </c>
      <c r="M1488" s="26">
        <f t="shared" si="438"/>
        <v>1.3619280369691369</v>
      </c>
      <c r="N1488" s="96">
        <f t="shared" si="439"/>
        <v>13</v>
      </c>
      <c r="O1488" s="26">
        <f t="shared" si="440"/>
        <v>0.97502236480242666</v>
      </c>
      <c r="P1488" s="3">
        <f>IF(L1488&gt;'Power Curve'!$C$37,0,INDEX(Ci,$N1488,1)*POWER(1-O1488,3)+INDEX(Ci,$N1488,2)*3*O1488*POWER(1-O1488,2)+INDEX(Ci,$N1488,3)*3*POWER(O1488,2)*(1-O1488)+INDEX(Ci,$N1488,4)*POWER(O1488,3))</f>
        <v>1952.5013627487192</v>
      </c>
      <c r="Q1488" s="3">
        <f>MAX(0,MIN(P1488-V1488+W1488,'Power Curve'!$C$39))</f>
        <v>1954.9365234940831</v>
      </c>
      <c r="R1488" s="3">
        <f t="shared" si="441"/>
        <v>1923.3399505615209</v>
      </c>
      <c r="S1488" s="3">
        <f t="shared" si="442"/>
        <v>31.59657293256214</v>
      </c>
      <c r="T1488" s="3">
        <f t="shared" si="443"/>
        <v>31.59657293256214</v>
      </c>
      <c r="V1488" s="37">
        <f t="array" ref="V1488">SUM(_xlfn.NORM.DIST($AD$3:$AD$1003,$L1488,$AA1488,FALSE)*WindSpeedStep*$AE$3:$AE$1003)/AG1488</f>
        <v>1943.4518407001437</v>
      </c>
      <c r="W1488" s="37">
        <f t="array" ref="W1488">SUM(_xlfn.NORM.DIST($AD$3:$AD$1003,$L1488,$AB1488,FALSE)*WindSpeedStep*$AE$3:$AE$1003)/AH1488</f>
        <v>1945.8870014455076</v>
      </c>
      <c r="Y1488" s="1">
        <f t="shared" si="444"/>
        <v>12</v>
      </c>
      <c r="Z1488" s="99">
        <f>IF(L1488&lt;'Power Curve'!$P$28,'Power Curve'!$Q$28,IF(L1488&gt;'Power Curve'!$P$29,'Power Curve'!$Q$29,INDEX(ReferenceTurbulence,Y1488)+(L1488-INDEX(ReferenceTurbulenceWindSpeed,Y1488))*(INDEX(ReferenceTurbulence,Y1488+1)-INDEX(ReferenceTurbulence,Y1488))/(INDEX(ReferenceTurbulenceWindSpeed,Y1488+1)-INDEX(ReferenceTurbulenceWindSpeed,Y1488))))</f>
        <v>0.12168788268946744</v>
      </c>
      <c r="AA1488" s="100">
        <f t="shared" si="450"/>
        <v>1.5777586047431711</v>
      </c>
      <c r="AB1488" s="29">
        <f t="shared" si="451"/>
        <v>1.5428195356867509</v>
      </c>
      <c r="AG1488" s="40">
        <f t="array" ref="AG1488">SUM(_xlfn.NORM.DIST($AD$3:$AD$1003,$F1488,$AA1488,FALSE)*WindSpeedStep)</f>
        <v>1.0000000000000036</v>
      </c>
      <c r="AH1488" s="40">
        <f t="array" ref="AH1488">SUM(_xlfn.NORM.DIST($AD$3:$AD$1003,$F1488,$AB1488,FALSE)*WindSpeedStep)</f>
        <v>1.0000000000000031</v>
      </c>
      <c r="AJ1488" s="47">
        <f t="shared" si="445"/>
        <v>13</v>
      </c>
      <c r="AK1488" s="83" t="b">
        <f>COUNTIF('Power Curve'!$D$2:$D$31,AJ1488)&gt;0</f>
        <v>1</v>
      </c>
      <c r="AL1488" s="83" t="b">
        <f t="shared" si="446"/>
        <v>0</v>
      </c>
      <c r="AM1488" s="83" t="b">
        <f t="shared" si="452"/>
        <v>1</v>
      </c>
      <c r="AN1488" s="47" t="str">
        <f t="shared" si="447"/>
        <v>Inner</v>
      </c>
      <c r="AO1488" s="48" t="str">
        <f t="shared" si="448"/>
        <v>1.3-1.4</v>
      </c>
      <c r="AP1488" s="49" t="str">
        <f t="shared" si="453"/>
        <v>18-19</v>
      </c>
      <c r="AQ1488" s="49" t="str">
        <f t="shared" si="454"/>
        <v>Mar</v>
      </c>
      <c r="AR1488" s="48" t="str">
        <f t="shared" si="455"/>
        <v>285-295</v>
      </c>
      <c r="AS1488" s="49" t="str">
        <f t="shared" si="449"/>
        <v>Inner-TI</v>
      </c>
    </row>
    <row r="1489" spans="5:45" x14ac:dyDescent="0.3">
      <c r="E1489" s="15">
        <v>40969.784722222219</v>
      </c>
      <c r="F1489" s="21">
        <v>13.38</v>
      </c>
      <c r="G1489" s="21">
        <v>1978.379943847661</v>
      </c>
      <c r="H1489" s="42">
        <v>1.1849708907200507</v>
      </c>
      <c r="I1489" s="35">
        <v>288.10000000000002</v>
      </c>
      <c r="J1489" s="43">
        <v>0.15022421524663673</v>
      </c>
      <c r="K1489" s="44">
        <v>0.16430451094896512</v>
      </c>
      <c r="L1489" s="26">
        <f t="shared" si="437"/>
        <v>13.232644479159442</v>
      </c>
      <c r="M1489" s="26">
        <f t="shared" si="438"/>
        <v>1.4031978368495093</v>
      </c>
      <c r="N1489" s="96">
        <f t="shared" si="439"/>
        <v>14</v>
      </c>
      <c r="O1489" s="26">
        <f t="shared" si="440"/>
        <v>0.25189117056387744</v>
      </c>
      <c r="P1489" s="3">
        <f>IF(L1489&gt;'Power Curve'!$C$37,0,INDEX(Ci,$N1489,1)*POWER(1-O1489,3)+INDEX(Ci,$N1489,2)*3*O1489*POWER(1-O1489,2)+INDEX(Ci,$N1489,3)*3*POWER(O1489,2)*(1-O1489)+INDEX(Ci,$N1489,4)*POWER(O1489,3))</f>
        <v>1960.098430555887</v>
      </c>
      <c r="Q1489" s="3">
        <f>MAX(0,MIN(P1489-V1489+W1489,'Power Curve'!$C$39))</f>
        <v>1933.2880457942065</v>
      </c>
      <c r="R1489" s="3">
        <f t="shared" si="441"/>
        <v>1978.379943847661</v>
      </c>
      <c r="S1489" s="3">
        <f t="shared" si="442"/>
        <v>-45.091898053454543</v>
      </c>
      <c r="T1489" s="3">
        <f t="shared" si="443"/>
        <v>45.091898053454543</v>
      </c>
      <c r="V1489" s="37">
        <f t="array" ref="V1489">SUM(_xlfn.NORM.DIST($AD$3:$AD$1003,$L1489,$AA1489,FALSE)*WindSpeedStep*$AE$3:$AE$1003)/AG1489</f>
        <v>1952.2409269553386</v>
      </c>
      <c r="W1489" s="37">
        <f t="array" ref="W1489">SUM(_xlfn.NORM.DIST($AD$3:$AD$1003,$L1489,$AB1489,FALSE)*WindSpeedStep*$AE$3:$AE$1003)/AH1489</f>
        <v>1925.4305421936581</v>
      </c>
      <c r="Y1489" s="1">
        <f t="shared" si="444"/>
        <v>13</v>
      </c>
      <c r="Z1489" s="99">
        <f>IF(L1489&lt;'Power Curve'!$P$28,'Power Curve'!$Q$28,IF(L1489&gt;'Power Curve'!$P$29,'Power Curve'!$Q$29,INDEX(ReferenceTurbulence,Y1489)+(L1489-INDEX(ReferenceTurbulenceWindSpeed,Y1489))*(INDEX(ReferenceTurbulence,Y1489+1)-INDEX(ReferenceTurbulence,Y1489))/(INDEX(ReferenceTurbulenceWindSpeed,Y1489+1)-INDEX(ReferenceTurbulenceWindSpeed,Y1489))))</f>
        <v>0.12150458854516913</v>
      </c>
      <c r="AA1489" s="100">
        <f t="shared" si="450"/>
        <v>1.6078270228047717</v>
      </c>
      <c r="AB1489" s="29">
        <f t="shared" si="451"/>
        <v>1.9878636325194672</v>
      </c>
      <c r="AG1489" s="40">
        <f t="array" ref="AG1489">SUM(_xlfn.NORM.DIST($AD$3:$AD$1003,$F1489,$AA1489,FALSE)*WindSpeedStep)</f>
        <v>1.0000000000000031</v>
      </c>
      <c r="AH1489" s="40">
        <f t="array" ref="AH1489">SUM(_xlfn.NORM.DIST($AD$3:$AD$1003,$F1489,$AB1489,FALSE)*WindSpeedStep)</f>
        <v>0.99999999999294387</v>
      </c>
      <c r="AJ1489" s="47">
        <f t="shared" si="445"/>
        <v>13</v>
      </c>
      <c r="AK1489" s="83" t="b">
        <f>COUNTIF('Power Curve'!$D$2:$D$31,AJ1489)&gt;0</f>
        <v>1</v>
      </c>
      <c r="AL1489" s="83" t="b">
        <f t="shared" si="446"/>
        <v>0</v>
      </c>
      <c r="AM1489" s="83" t="b">
        <f t="shared" si="452"/>
        <v>1</v>
      </c>
      <c r="AN1489" s="47" t="str">
        <f t="shared" si="447"/>
        <v>Outer</v>
      </c>
      <c r="AO1489" s="48" t="str">
        <f t="shared" si="448"/>
        <v>1.4-1.5</v>
      </c>
      <c r="AP1489" s="49" t="str">
        <f t="shared" si="453"/>
        <v>18-19</v>
      </c>
      <c r="AQ1489" s="49" t="str">
        <f t="shared" si="454"/>
        <v>Mar</v>
      </c>
      <c r="AR1489" s="48" t="str">
        <f t="shared" si="455"/>
        <v>285-295</v>
      </c>
      <c r="AS1489" s="49" t="str">
        <f t="shared" si="449"/>
        <v>HWS-HTI</v>
      </c>
    </row>
    <row r="1490" spans="5:45" x14ac:dyDescent="0.3">
      <c r="E1490" s="15">
        <v>40969.791666666664</v>
      </c>
      <c r="F1490" s="21">
        <v>13.52</v>
      </c>
      <c r="G1490" s="21">
        <v>1985.5199432373049</v>
      </c>
      <c r="H1490" s="42">
        <v>1.1849708907200507</v>
      </c>
      <c r="I1490" s="35">
        <v>287.60000000000002</v>
      </c>
      <c r="J1490" s="43">
        <v>0.13905325443786981</v>
      </c>
      <c r="K1490" s="44">
        <v>0.2203447015625723</v>
      </c>
      <c r="L1490" s="26">
        <f t="shared" si="437"/>
        <v>13.371102642618506</v>
      </c>
      <c r="M1490" s="26">
        <f t="shared" si="438"/>
        <v>1.4245969923430353</v>
      </c>
      <c r="N1490" s="96">
        <f t="shared" si="439"/>
        <v>14</v>
      </c>
      <c r="O1490" s="26">
        <f t="shared" si="440"/>
        <v>0.39555481872639636</v>
      </c>
      <c r="P1490" s="3">
        <f>IF(L1490&gt;'Power Curve'!$C$37,0,INDEX(Ci,$N1490,1)*POWER(1-O1490,3)+INDEX(Ci,$N1490,2)*3*O1490*POWER(1-O1490,2)+INDEX(Ci,$N1490,3)*3*POWER(O1490,2)*(1-O1490)+INDEX(Ci,$N1490,4)*POWER(O1490,3))</f>
        <v>1963.938073920408</v>
      </c>
      <c r="Q1490" s="3">
        <f>MAX(0,MIN(P1490-V1490+W1490,'Power Curve'!$C$39))</f>
        <v>1949.4567913651283</v>
      </c>
      <c r="R1490" s="3">
        <f t="shared" si="441"/>
        <v>1985.5199432373049</v>
      </c>
      <c r="S1490" s="3">
        <f t="shared" si="442"/>
        <v>-36.063151872176604</v>
      </c>
      <c r="T1490" s="3">
        <f t="shared" si="443"/>
        <v>36.063151872176604</v>
      </c>
      <c r="V1490" s="37">
        <f t="array" ref="V1490">SUM(_xlfn.NORM.DIST($AD$3:$AD$1003,$L1490,$AA1490,FALSE)*WindSpeedStep*$AE$3:$AE$1003)/AG1490</f>
        <v>1956.0583426834107</v>
      </c>
      <c r="W1490" s="37">
        <f t="array" ref="W1490">SUM(_xlfn.NORM.DIST($AD$3:$AD$1003,$L1490,$AB1490,FALSE)*WindSpeedStep*$AE$3:$AE$1003)/AH1490</f>
        <v>1941.5770601281311</v>
      </c>
      <c r="Y1490" s="1">
        <f t="shared" si="444"/>
        <v>13</v>
      </c>
      <c r="Z1490" s="99">
        <f>IF(L1490&lt;'Power Curve'!$P$28,'Power Curve'!$Q$28,IF(L1490&gt;'Power Curve'!$P$29,'Power Curve'!$Q$29,INDEX(ReferenceTurbulence,Y1490)+(L1490-INDEX(ReferenceTurbulenceWindSpeed,Y1490))*(INDEX(ReferenceTurbulence,Y1490+1)-INDEX(ReferenceTurbulence,Y1490))/(INDEX(ReferenceTurbulenceWindSpeed,Y1490+1)-INDEX(ReferenceTurbulenceWindSpeed,Y1490))))</f>
        <v>0.12134915680025264</v>
      </c>
      <c r="AA1490" s="100">
        <f t="shared" si="450"/>
        <v>1.6225720311713856</v>
      </c>
      <c r="AB1490" s="29">
        <f t="shared" si="451"/>
        <v>1.8592953378789046</v>
      </c>
      <c r="AG1490" s="40">
        <f t="array" ref="AG1490">SUM(_xlfn.NORM.DIST($AD$3:$AD$1003,$F1490,$AA1490,FALSE)*WindSpeedStep)</f>
        <v>1.0000000000000022</v>
      </c>
      <c r="AH1490" s="40">
        <f t="array" ref="AH1490">SUM(_xlfn.NORM.DIST($AD$3:$AD$1003,$F1490,$AB1490,FALSE)*WindSpeedStep)</f>
        <v>0.99999999999985767</v>
      </c>
      <c r="AJ1490" s="47">
        <f t="shared" si="445"/>
        <v>13</v>
      </c>
      <c r="AK1490" s="83" t="b">
        <f>COUNTIF('Power Curve'!$D$2:$D$31,AJ1490)&gt;0</f>
        <v>1</v>
      </c>
      <c r="AL1490" s="83" t="b">
        <f t="shared" si="446"/>
        <v>0</v>
      </c>
      <c r="AM1490" s="83" t="b">
        <f t="shared" si="452"/>
        <v>1</v>
      </c>
      <c r="AN1490" s="47" t="str">
        <f t="shared" si="447"/>
        <v>Inner</v>
      </c>
      <c r="AO1490" s="48" t="str">
        <f t="shared" si="448"/>
        <v>1.4-1.5</v>
      </c>
      <c r="AP1490" s="49" t="str">
        <f t="shared" si="453"/>
        <v>19-20</v>
      </c>
      <c r="AQ1490" s="49" t="str">
        <f t="shared" si="454"/>
        <v>Mar</v>
      </c>
      <c r="AR1490" s="48" t="str">
        <f t="shared" si="455"/>
        <v>285-295</v>
      </c>
      <c r="AS1490" s="49" t="str">
        <f t="shared" si="449"/>
        <v>Inner-TI</v>
      </c>
    </row>
    <row r="1491" spans="5:45" x14ac:dyDescent="0.3">
      <c r="E1491" s="15">
        <v>40969.798611111109</v>
      </c>
      <c r="F1491" s="21">
        <v>12.68</v>
      </c>
      <c r="G1491" s="21">
        <v>1948.429992675779</v>
      </c>
      <c r="H1491" s="42">
        <v>1.1851446083709856</v>
      </c>
      <c r="I1491" s="35">
        <v>291.2</v>
      </c>
      <c r="J1491" s="43">
        <v>0.11514195583596215</v>
      </c>
      <c r="K1491" s="44">
        <v>0.15118113779857134</v>
      </c>
      <c r="L1491" s="26">
        <f t="shared" si="437"/>
        <v>12.540966440442352</v>
      </c>
      <c r="M1491" s="26">
        <f t="shared" si="438"/>
        <v>1.296296766286487</v>
      </c>
      <c r="N1491" s="96">
        <f t="shared" si="439"/>
        <v>13</v>
      </c>
      <c r="O1491" s="26">
        <f t="shared" si="440"/>
        <v>0.5378500741725516</v>
      </c>
      <c r="P1491" s="3">
        <f>IF(L1491&gt;'Power Curve'!$C$37,0,INDEX(Ci,$N1491,1)*POWER(1-O1491,3)+INDEX(Ci,$N1491,2)*3*O1491*POWER(1-O1491,2)+INDEX(Ci,$N1491,3)*3*POWER(O1491,2)*(1-O1491)+INDEX(Ci,$N1491,4)*POWER(O1491,3))</f>
        <v>1940.0302043382235</v>
      </c>
      <c r="Q1491" s="3">
        <f>MAX(0,MIN(P1491-V1491+W1491,'Power Curve'!$C$39))</f>
        <v>1945.538614001423</v>
      </c>
      <c r="R1491" s="3">
        <f t="shared" si="441"/>
        <v>1948.429992675779</v>
      </c>
      <c r="S1491" s="3">
        <f t="shared" si="442"/>
        <v>-2.8913786743560195</v>
      </c>
      <c r="T1491" s="3">
        <f t="shared" si="443"/>
        <v>2.8913786743560195</v>
      </c>
      <c r="V1491" s="37">
        <f t="array" ref="V1491">SUM(_xlfn.NORM.DIST($AD$3:$AD$1003,$L1491,$AA1491,FALSE)*WindSpeedStep*$AE$3:$AE$1003)/AG1491</f>
        <v>1926.379034323576</v>
      </c>
      <c r="W1491" s="37">
        <f t="array" ref="W1491">SUM(_xlfn.NORM.DIST($AD$3:$AD$1003,$L1491,$AB1491,FALSE)*WindSpeedStep*$AE$3:$AE$1003)/AH1491</f>
        <v>1931.8874439867755</v>
      </c>
      <c r="Y1491" s="1">
        <f t="shared" si="444"/>
        <v>12</v>
      </c>
      <c r="Z1491" s="99">
        <f>IF(L1491&lt;'Power Curve'!$P$28,'Power Curve'!$Q$28,IF(L1491&gt;'Power Curve'!$P$29,'Power Curve'!$Q$29,INDEX(ReferenceTurbulence,Y1491)+(L1491-INDEX(ReferenceTurbulenceWindSpeed,Y1491))*(INDEX(ReferenceTurbulence,Y1491+1)-INDEX(ReferenceTurbulence,Y1491))/(INDEX(ReferenceTurbulenceWindSpeed,Y1491+1)-INDEX(ReferenceTurbulenceWindSpeed,Y1491))))</f>
        <v>0.12012612152118606</v>
      </c>
      <c r="AA1491" s="100">
        <f t="shared" si="450"/>
        <v>1.5064976586176941</v>
      </c>
      <c r="AB1491" s="29">
        <f t="shared" si="451"/>
        <v>1.4439914040256967</v>
      </c>
      <c r="AG1491" s="40">
        <f t="array" ref="AG1491">SUM(_xlfn.NORM.DIST($AD$3:$AD$1003,$F1491,$AA1491,FALSE)*WindSpeedStep)</f>
        <v>1.0000000000000033</v>
      </c>
      <c r="AH1491" s="40">
        <f t="array" ref="AH1491">SUM(_xlfn.NORM.DIST($AD$3:$AD$1003,$F1491,$AB1491,FALSE)*WindSpeedStep)</f>
        <v>1.000000000000004</v>
      </c>
      <c r="AJ1491" s="47">
        <f t="shared" si="445"/>
        <v>13</v>
      </c>
      <c r="AK1491" s="83" t="b">
        <f>COUNTIF('Power Curve'!$D$2:$D$31,AJ1491)&gt;0</f>
        <v>1</v>
      </c>
      <c r="AL1491" s="83" t="b">
        <f t="shared" si="446"/>
        <v>0</v>
      </c>
      <c r="AM1491" s="83" t="b">
        <f t="shared" si="452"/>
        <v>1</v>
      </c>
      <c r="AN1491" s="47" t="str">
        <f t="shared" si="447"/>
        <v>Inner</v>
      </c>
      <c r="AO1491" s="48" t="str">
        <f t="shared" si="448"/>
        <v>1.2-1.3</v>
      </c>
      <c r="AP1491" s="49" t="str">
        <f t="shared" si="453"/>
        <v>19-20</v>
      </c>
      <c r="AQ1491" s="49" t="str">
        <f t="shared" si="454"/>
        <v>Mar</v>
      </c>
      <c r="AR1491" s="48" t="str">
        <f t="shared" si="455"/>
        <v>285-295</v>
      </c>
      <c r="AS1491" s="49" t="str">
        <f t="shared" si="449"/>
        <v>Inner-TI</v>
      </c>
    </row>
    <row r="1492" spans="5:45" x14ac:dyDescent="0.3">
      <c r="E1492" s="15">
        <v>40969.805555555555</v>
      </c>
      <c r="F1492" s="21">
        <v>11.81</v>
      </c>
      <c r="G1492" s="21">
        <v>1802.5700378417989</v>
      </c>
      <c r="H1492" s="42">
        <v>1.1856810732647072</v>
      </c>
      <c r="I1492" s="35">
        <v>291</v>
      </c>
      <c r="J1492" s="43">
        <v>9.1447925486875525E-2</v>
      </c>
      <c r="K1492" s="44">
        <v>0.20273569888015147</v>
      </c>
      <c r="L1492" s="26">
        <f t="shared" si="437"/>
        <v>11.682267967250585</v>
      </c>
      <c r="M1492" s="26">
        <f t="shared" si="438"/>
        <v>1.1635821491717186</v>
      </c>
      <c r="N1492" s="96">
        <f t="shared" si="439"/>
        <v>12</v>
      </c>
      <c r="O1492" s="26">
        <f t="shared" si="440"/>
        <v>0.67612007855687883</v>
      </c>
      <c r="P1492" s="3">
        <f>IF(L1492&gt;'Power Curve'!$C$37,0,INDEX(Ci,$N1492,1)*POWER(1-O1492,3)+INDEX(Ci,$N1492,2)*3*O1492*POWER(1-O1492,2)+INDEX(Ci,$N1492,3)*3*POWER(O1492,2)*(1-O1492)+INDEX(Ci,$N1492,4)*POWER(O1492,3))</f>
        <v>1886.3992587385937</v>
      </c>
      <c r="Q1492" s="3">
        <f>MAX(0,MIN(P1492-V1492+W1492,'Power Curve'!$C$39))</f>
        <v>1927.1006165624167</v>
      </c>
      <c r="R1492" s="3">
        <f t="shared" si="441"/>
        <v>1802.5700378417989</v>
      </c>
      <c r="S1492" s="3">
        <f t="shared" si="442"/>
        <v>124.53057872061777</v>
      </c>
      <c r="T1492" s="3">
        <f t="shared" si="443"/>
        <v>124.53057872061777</v>
      </c>
      <c r="V1492" s="37">
        <f t="array" ref="V1492">SUM(_xlfn.NORM.DIST($AD$3:$AD$1003,$L1492,$AA1492,FALSE)*WindSpeedStep*$AE$3:$AE$1003)/AG1492</f>
        <v>1861.9031634664086</v>
      </c>
      <c r="W1492" s="37">
        <f t="array" ref="W1492">SUM(_xlfn.NORM.DIST($AD$3:$AD$1003,$L1492,$AB1492,FALSE)*WindSpeedStep*$AE$3:$AE$1003)/AH1492</f>
        <v>1902.6045212902316</v>
      </c>
      <c r="Y1492" s="1">
        <f t="shared" si="444"/>
        <v>11</v>
      </c>
      <c r="Z1492" s="99">
        <f>IF(L1492&lt;'Power Curve'!$P$28,'Power Curve'!$Q$28,IF(L1492&gt;'Power Curve'!$P$29,'Power Curve'!$Q$29,INDEX(ReferenceTurbulence,Y1492)+(L1492-INDEX(ReferenceTurbulenceWindSpeed,Y1492))*(INDEX(ReferenceTurbulence,Y1492+1)-INDEX(ReferenceTurbulence,Y1492))/(INDEX(ReferenceTurbulenceWindSpeed,Y1492+1)-INDEX(ReferenceTurbulenceWindSpeed,Y1492))))</f>
        <v>0.11878443137972676</v>
      </c>
      <c r="AA1492" s="100">
        <f t="shared" si="450"/>
        <v>1.387671557715457</v>
      </c>
      <c r="AB1492" s="29">
        <f t="shared" si="451"/>
        <v>1.0683191705868442</v>
      </c>
      <c r="AG1492" s="40">
        <f t="array" ref="AG1492">SUM(_xlfn.NORM.DIST($AD$3:$AD$1003,$F1492,$AA1492,FALSE)*WindSpeedStep)</f>
        <v>1.0000000000000033</v>
      </c>
      <c r="AH1492" s="40">
        <f t="array" ref="AH1492">SUM(_xlfn.NORM.DIST($AD$3:$AD$1003,$F1492,$AB1492,FALSE)*WindSpeedStep)</f>
        <v>1.0000000000000036</v>
      </c>
      <c r="AJ1492" s="47">
        <f t="shared" si="445"/>
        <v>12</v>
      </c>
      <c r="AK1492" s="83" t="b">
        <f>COUNTIF('Power Curve'!$D$2:$D$31,AJ1492)&gt;0</f>
        <v>1</v>
      </c>
      <c r="AL1492" s="83" t="b">
        <f t="shared" si="446"/>
        <v>0</v>
      </c>
      <c r="AM1492" s="83" t="b">
        <f t="shared" si="452"/>
        <v>1</v>
      </c>
      <c r="AN1492" s="47" t="str">
        <f t="shared" si="447"/>
        <v>Outer</v>
      </c>
      <c r="AO1492" s="48" t="str">
        <f t="shared" si="448"/>
        <v>1.1-1.2</v>
      </c>
      <c r="AP1492" s="49" t="str">
        <f t="shared" si="453"/>
        <v>19-20</v>
      </c>
      <c r="AQ1492" s="49" t="str">
        <f t="shared" si="454"/>
        <v>Mar</v>
      </c>
      <c r="AR1492" s="48" t="str">
        <f t="shared" si="455"/>
        <v>285-295</v>
      </c>
      <c r="AS1492" s="49" t="str">
        <f t="shared" si="449"/>
        <v>HWS-LTI</v>
      </c>
    </row>
    <row r="1493" spans="5:45" x14ac:dyDescent="0.3">
      <c r="E1493" s="15">
        <v>40969.8125</v>
      </c>
      <c r="F1493" s="21">
        <v>10.32</v>
      </c>
      <c r="G1493" s="21">
        <v>1773.430007934573</v>
      </c>
      <c r="H1493" s="42">
        <v>1.1862177349753757</v>
      </c>
      <c r="I1493" s="35">
        <v>287.2</v>
      </c>
      <c r="J1493" s="43">
        <v>0.10755813953488373</v>
      </c>
      <c r="K1493" s="44">
        <v>0.191867716564083</v>
      </c>
      <c r="L1493" s="26">
        <f t="shared" si="437"/>
        <v>10.209923122488629</v>
      </c>
      <c r="M1493" s="26">
        <f t="shared" si="438"/>
        <v>0.93602650719278102</v>
      </c>
      <c r="N1493" s="96">
        <f t="shared" si="439"/>
        <v>11</v>
      </c>
      <c r="O1493" s="26">
        <f t="shared" si="440"/>
        <v>0.25232612396049259</v>
      </c>
      <c r="P1493" s="3">
        <f>IF(L1493&gt;'Power Curve'!$C$37,0,INDEX(Ci,$N1493,1)*POWER(1-O1493,3)+INDEX(Ci,$N1493,2)*3*O1493*POWER(1-O1493,2)+INDEX(Ci,$N1493,3)*3*POWER(O1493,2)*(1-O1493)+INDEX(Ci,$N1493,4)*POWER(O1493,3))</f>
        <v>1593.1480181928307</v>
      </c>
      <c r="Q1493" s="3">
        <f>MAX(0,MIN(P1493-V1493+W1493,'Power Curve'!$C$39))</f>
        <v>1607.0906667944157</v>
      </c>
      <c r="R1493" s="3">
        <f t="shared" si="441"/>
        <v>1773.430007934573</v>
      </c>
      <c r="S1493" s="3">
        <f t="shared" si="442"/>
        <v>-166.33934114015733</v>
      </c>
      <c r="T1493" s="3">
        <f t="shared" si="443"/>
        <v>166.33934114015733</v>
      </c>
      <c r="V1493" s="37">
        <f t="array" ref="V1493">SUM(_xlfn.NORM.DIST($AD$3:$AD$1003,$L1493,$AA1493,FALSE)*WindSpeedStep*$AE$3:$AE$1003)/AG1493</f>
        <v>1589.4314648095983</v>
      </c>
      <c r="W1493" s="37">
        <f t="array" ref="W1493">SUM(_xlfn.NORM.DIST($AD$3:$AD$1003,$L1493,$AB1493,FALSE)*WindSpeedStep*$AE$3:$AE$1003)/AH1493</f>
        <v>1603.3741134111833</v>
      </c>
      <c r="Y1493" s="1">
        <f t="shared" si="444"/>
        <v>10</v>
      </c>
      <c r="Z1493" s="99">
        <f>IF(L1493&lt;'Power Curve'!$P$28,'Power Curve'!$Q$28,IF(L1493&gt;'Power Curve'!$P$29,'Power Curve'!$Q$29,INDEX(ReferenceTurbulence,Y1493)+(L1493-INDEX(ReferenceTurbulenceWindSpeed,Y1493))*(INDEX(ReferenceTurbulence,Y1493+1)-INDEX(ReferenceTurbulence,Y1493))/(INDEX(ReferenceTurbulenceWindSpeed,Y1493+1)-INDEX(ReferenceTurbulenceWindSpeed,Y1493))))</f>
        <v>0.12001430326242327</v>
      </c>
      <c r="AA1493" s="100">
        <f t="shared" si="450"/>
        <v>1.2253368099083779</v>
      </c>
      <c r="AB1493" s="29">
        <f t="shared" si="451"/>
        <v>1.0981603358490677</v>
      </c>
      <c r="AG1493" s="40">
        <f t="array" ref="AG1493">SUM(_xlfn.NORM.DIST($AD$3:$AD$1003,$F1493,$AA1493,FALSE)*WindSpeedStep)</f>
        <v>1.0000000000000038</v>
      </c>
      <c r="AH1493" s="40">
        <f t="array" ref="AH1493">SUM(_xlfn.NORM.DIST($AD$3:$AD$1003,$F1493,$AB1493,FALSE)*WindSpeedStep)</f>
        <v>1.000000000000004</v>
      </c>
      <c r="AJ1493" s="47">
        <f t="shared" si="445"/>
        <v>10</v>
      </c>
      <c r="AK1493" s="83" t="b">
        <f>COUNTIF('Power Curve'!$D$2:$D$31,AJ1493)&gt;0</f>
        <v>1</v>
      </c>
      <c r="AL1493" s="83" t="b">
        <f t="shared" si="446"/>
        <v>0</v>
      </c>
      <c r="AM1493" s="83" t="b">
        <f t="shared" si="452"/>
        <v>1</v>
      </c>
      <c r="AN1493" s="47" t="str">
        <f t="shared" si="447"/>
        <v>Inner</v>
      </c>
      <c r="AO1493" s="48" t="str">
        <f t="shared" si="448"/>
        <v>0.9-1.0</v>
      </c>
      <c r="AP1493" s="49" t="str">
        <f t="shared" si="453"/>
        <v>19-20</v>
      </c>
      <c r="AQ1493" s="49" t="str">
        <f t="shared" si="454"/>
        <v>Mar</v>
      </c>
      <c r="AR1493" s="48" t="str">
        <f t="shared" si="455"/>
        <v>285-295</v>
      </c>
      <c r="AS1493" s="49" t="str">
        <f t="shared" si="449"/>
        <v>Inner-TI</v>
      </c>
    </row>
    <row r="1494" spans="5:45" x14ac:dyDescent="0.3">
      <c r="E1494" s="15">
        <v>40969.819444444445</v>
      </c>
      <c r="F1494" s="21">
        <v>12.23</v>
      </c>
      <c r="G1494" s="21">
        <v>1794.409957885742</v>
      </c>
      <c r="H1494" s="42">
        <v>1.1856810732647072</v>
      </c>
      <c r="I1494" s="35">
        <v>288.60000000000002</v>
      </c>
      <c r="J1494" s="43">
        <v>0.10220768601798855</v>
      </c>
      <c r="K1494" s="44">
        <v>0.13579499772037243</v>
      </c>
      <c r="L1494" s="26">
        <f t="shared" si="437"/>
        <v>12.097725422478803</v>
      </c>
      <c r="M1494" s="26">
        <f t="shared" si="438"/>
        <v>1.2277924381374654</v>
      </c>
      <c r="N1494" s="96">
        <f t="shared" si="439"/>
        <v>13</v>
      </c>
      <c r="O1494" s="26">
        <f t="shared" si="440"/>
        <v>8.1540242845677111E-2</v>
      </c>
      <c r="P1494" s="3">
        <f>IF(L1494&gt;'Power Curve'!$C$37,0,INDEX(Ci,$N1494,1)*POWER(1-O1494,3)+INDEX(Ci,$N1494,2)*3*O1494*POWER(1-O1494,2)+INDEX(Ci,$N1494,3)*3*POWER(O1494,2)*(1-O1494)+INDEX(Ci,$N1494,4)*POWER(O1494,3))</f>
        <v>1921.5245636889247</v>
      </c>
      <c r="Q1494" s="3">
        <f>MAX(0,MIN(P1494-V1494+W1494,'Power Curve'!$C$39))</f>
        <v>1942.6333988868512</v>
      </c>
      <c r="R1494" s="3">
        <f t="shared" si="441"/>
        <v>1794.409957885742</v>
      </c>
      <c r="S1494" s="3">
        <f t="shared" si="442"/>
        <v>148.22344100110922</v>
      </c>
      <c r="T1494" s="3">
        <f t="shared" si="443"/>
        <v>148.22344100110922</v>
      </c>
      <c r="V1494" s="37">
        <f t="array" ref="V1494">SUM(_xlfn.NORM.DIST($AD$3:$AD$1003,$L1494,$AA1494,FALSE)*WindSpeedStep*$AE$3:$AE$1003)/AG1494</f>
        <v>1900.2052865335475</v>
      </c>
      <c r="W1494" s="37">
        <f t="array" ref="W1494">SUM(_xlfn.NORM.DIST($AD$3:$AD$1003,$L1494,$AB1494,FALSE)*WindSpeedStep*$AE$3:$AE$1003)/AH1494</f>
        <v>1921.314121731474</v>
      </c>
      <c r="Y1494" s="1">
        <f t="shared" si="444"/>
        <v>12</v>
      </c>
      <c r="Z1494" s="99">
        <f>IF(L1494&lt;'Power Curve'!$P$28,'Power Curve'!$Q$28,IF(L1494&gt;'Power Curve'!$P$29,'Power Curve'!$Q$29,INDEX(ReferenceTurbulence,Y1494)+(L1494-INDEX(ReferenceTurbulenceWindSpeed,Y1494))*(INDEX(ReferenceTurbulence,Y1494+1)-INDEX(ReferenceTurbulence,Y1494))/(INDEX(ReferenceTurbulenceWindSpeed,Y1494+1)-INDEX(ReferenceTurbulenceWindSpeed,Y1494))))</f>
        <v>0.11849599310146265</v>
      </c>
      <c r="AA1494" s="100">
        <f t="shared" si="450"/>
        <v>1.4335319882054376</v>
      </c>
      <c r="AB1494" s="29">
        <f t="shared" si="451"/>
        <v>1.2364805215125514</v>
      </c>
      <c r="AG1494" s="40">
        <f t="array" ref="AG1494">SUM(_xlfn.NORM.DIST($AD$3:$AD$1003,$F1494,$AA1494,FALSE)*WindSpeedStep)</f>
        <v>1.0000000000000042</v>
      </c>
      <c r="AH1494" s="40">
        <f t="array" ref="AH1494">SUM(_xlfn.NORM.DIST($AD$3:$AD$1003,$F1494,$AB1494,FALSE)*WindSpeedStep)</f>
        <v>1.0000000000000036</v>
      </c>
      <c r="AJ1494" s="47">
        <f t="shared" si="445"/>
        <v>12</v>
      </c>
      <c r="AK1494" s="83" t="b">
        <f>COUNTIF('Power Curve'!$D$2:$D$31,AJ1494)&gt;0</f>
        <v>1</v>
      </c>
      <c r="AL1494" s="83" t="b">
        <f t="shared" si="446"/>
        <v>0</v>
      </c>
      <c r="AM1494" s="83" t="b">
        <f t="shared" si="452"/>
        <v>1</v>
      </c>
      <c r="AN1494" s="47" t="str">
        <f t="shared" si="447"/>
        <v>Inner</v>
      </c>
      <c r="AO1494" s="48" t="str">
        <f t="shared" si="448"/>
        <v>1.2-1.3</v>
      </c>
      <c r="AP1494" s="49" t="str">
        <f t="shared" si="453"/>
        <v>19-20</v>
      </c>
      <c r="AQ1494" s="49" t="str">
        <f t="shared" si="454"/>
        <v>Mar</v>
      </c>
      <c r="AR1494" s="48" t="str">
        <f t="shared" si="455"/>
        <v>285-295</v>
      </c>
      <c r="AS1494" s="49" t="str">
        <f t="shared" si="449"/>
        <v>Inner-TI</v>
      </c>
    </row>
    <row r="1495" spans="5:45" x14ac:dyDescent="0.3">
      <c r="E1495" s="15">
        <v>40969.826388888891</v>
      </c>
      <c r="F1495" s="21">
        <v>13.55</v>
      </c>
      <c r="G1495" s="21">
        <v>1926.019958496094</v>
      </c>
      <c r="H1495" s="42">
        <v>1.1853183768341866</v>
      </c>
      <c r="I1495" s="35">
        <v>290.2</v>
      </c>
      <c r="J1495" s="43">
        <v>0.12841328413284131</v>
      </c>
      <c r="K1495" s="44">
        <v>0.17516439497335393</v>
      </c>
      <c r="L1495" s="26">
        <f t="shared" si="437"/>
        <v>13.402082021663821</v>
      </c>
      <c r="M1495" s="26">
        <f t="shared" si="438"/>
        <v>1.4293849552389863</v>
      </c>
      <c r="N1495" s="96">
        <f t="shared" si="439"/>
        <v>14</v>
      </c>
      <c r="O1495" s="26">
        <f t="shared" si="440"/>
        <v>0.42769890109951847</v>
      </c>
      <c r="P1495" s="3">
        <f>IF(L1495&gt;'Power Curve'!$C$37,0,INDEX(Ci,$N1495,1)*POWER(1-O1495,3)+INDEX(Ci,$N1495,2)*3*O1495*POWER(1-O1495,2)+INDEX(Ci,$N1495,3)*3*POWER(O1495,2)*(1-O1495)+INDEX(Ci,$N1495,4)*POWER(O1495,3))</f>
        <v>1964.763052430178</v>
      </c>
      <c r="Q1495" s="3">
        <f>MAX(0,MIN(P1495-V1495+W1495,'Power Curve'!$C$39))</f>
        <v>1959.4639368888297</v>
      </c>
      <c r="R1495" s="3">
        <f t="shared" si="441"/>
        <v>1926.019958496094</v>
      </c>
      <c r="S1495" s="3">
        <f t="shared" si="442"/>
        <v>33.443978392735744</v>
      </c>
      <c r="T1495" s="3">
        <f t="shared" si="443"/>
        <v>33.443978392735744</v>
      </c>
      <c r="V1495" s="37">
        <f t="array" ref="V1495">SUM(_xlfn.NORM.DIST($AD$3:$AD$1003,$L1495,$AA1495,FALSE)*WindSpeedStep*$AE$3:$AE$1003)/AG1495</f>
        <v>1956.8471078740401</v>
      </c>
      <c r="W1495" s="37">
        <f t="array" ref="W1495">SUM(_xlfn.NORM.DIST($AD$3:$AD$1003,$L1495,$AB1495,FALSE)*WindSpeedStep*$AE$3:$AE$1003)/AH1495</f>
        <v>1951.5479923326918</v>
      </c>
      <c r="Y1495" s="1">
        <f t="shared" si="444"/>
        <v>13</v>
      </c>
      <c r="Z1495" s="99">
        <f>IF(L1495&lt;'Power Curve'!$P$28,'Power Curve'!$Q$28,IF(L1495&gt;'Power Curve'!$P$29,'Power Curve'!$Q$29,INDEX(ReferenceTurbulence,Y1495)+(L1495-INDEX(ReferenceTurbulenceWindSpeed,Y1495))*(INDEX(ReferenceTurbulence,Y1495+1)-INDEX(ReferenceTurbulence,Y1495))/(INDEX(ReferenceTurbulenceWindSpeed,Y1495+1)-INDEX(ReferenceTurbulenceWindSpeed,Y1495))))</f>
        <v>0.12131437966020436</v>
      </c>
      <c r="AA1495" s="100">
        <f t="shared" si="450"/>
        <v>1.625865266613324</v>
      </c>
      <c r="AB1495" s="29">
        <f t="shared" si="451"/>
        <v>1.7210053666195606</v>
      </c>
      <c r="AG1495" s="40">
        <f t="array" ref="AG1495">SUM(_xlfn.NORM.DIST($AD$3:$AD$1003,$F1495,$AA1495,FALSE)*WindSpeedStep)</f>
        <v>1.000000000000002</v>
      </c>
      <c r="AH1495" s="40">
        <f t="array" ref="AH1495">SUM(_xlfn.NORM.DIST($AD$3:$AD$1003,$F1495,$AB1495,FALSE)*WindSpeedStep)</f>
        <v>1.0000000000000011</v>
      </c>
      <c r="AJ1495" s="47">
        <f t="shared" si="445"/>
        <v>13</v>
      </c>
      <c r="AK1495" s="83" t="b">
        <f>COUNTIF('Power Curve'!$D$2:$D$31,AJ1495)&gt;0</f>
        <v>1</v>
      </c>
      <c r="AL1495" s="83" t="b">
        <f t="shared" si="446"/>
        <v>0</v>
      </c>
      <c r="AM1495" s="83" t="b">
        <f t="shared" si="452"/>
        <v>1</v>
      </c>
      <c r="AN1495" s="47" t="str">
        <f t="shared" si="447"/>
        <v>Inner</v>
      </c>
      <c r="AO1495" s="48" t="str">
        <f t="shared" si="448"/>
        <v>1.4-1.5</v>
      </c>
      <c r="AP1495" s="49" t="str">
        <f t="shared" si="453"/>
        <v>19-20</v>
      </c>
      <c r="AQ1495" s="49" t="str">
        <f t="shared" si="454"/>
        <v>Mar</v>
      </c>
      <c r="AR1495" s="48" t="str">
        <f t="shared" si="455"/>
        <v>285-295</v>
      </c>
      <c r="AS1495" s="49" t="str">
        <f t="shared" si="449"/>
        <v>Inner-TI</v>
      </c>
    </row>
    <row r="1496" spans="5:45" x14ac:dyDescent="0.3">
      <c r="E1496" s="15">
        <v>40969.833333333336</v>
      </c>
      <c r="F1496" s="21">
        <v>14.12</v>
      </c>
      <c r="G1496" s="21">
        <v>1977.039978027349</v>
      </c>
      <c r="H1496" s="42">
        <v>1.185086022152807</v>
      </c>
      <c r="I1496" s="35">
        <v>292</v>
      </c>
      <c r="J1496" s="43">
        <v>9.2067988668555242E-2</v>
      </c>
      <c r="K1496" s="44">
        <v>0.10621123170844635</v>
      </c>
      <c r="L1496" s="26">
        <f t="shared" si="437"/>
        <v>13.964947019188095</v>
      </c>
      <c r="M1496" s="26">
        <f t="shared" si="438"/>
        <v>1.5163775550465524</v>
      </c>
      <c r="N1496" s="96">
        <f t="shared" si="439"/>
        <v>15</v>
      </c>
      <c r="O1496" s="26">
        <f t="shared" si="440"/>
        <v>1.0795875233423867E-2</v>
      </c>
      <c r="P1496" s="3">
        <f>IF(L1496&gt;'Power Curve'!$C$37,0,INDEX(Ci,$N1496,1)*POWER(1-O1496,3)+INDEX(Ci,$N1496,2)*3*O1496*POWER(1-O1496,2)+INDEX(Ci,$N1496,3)*3*POWER(O1496,2)*(1-O1496)+INDEX(Ci,$N1496,4)*POWER(O1496,3))</f>
        <v>1974.9226476459392</v>
      </c>
      <c r="Q1496" s="3">
        <f>MAX(0,MIN(P1496-V1496+W1496,'Power Curve'!$C$39))</f>
        <v>1984.234973491341</v>
      </c>
      <c r="R1496" s="3">
        <f t="shared" si="441"/>
        <v>1977.039978027349</v>
      </c>
      <c r="S1496" s="3">
        <f t="shared" si="442"/>
        <v>7.1949954639919724</v>
      </c>
      <c r="T1496" s="3">
        <f t="shared" si="443"/>
        <v>7.1949954639919724</v>
      </c>
      <c r="V1496" s="37">
        <f t="array" ref="V1496">SUM(_xlfn.NORM.DIST($AD$3:$AD$1003,$L1496,$AA1496,FALSE)*WindSpeedStep*$AE$3:$AE$1003)/AG1496</f>
        <v>1967.7964699781455</v>
      </c>
      <c r="W1496" s="37">
        <f t="array" ref="W1496">SUM(_xlfn.NORM.DIST($AD$3:$AD$1003,$L1496,$AB1496,FALSE)*WindSpeedStep*$AE$3:$AE$1003)/AH1496</f>
        <v>1977.1087958235473</v>
      </c>
      <c r="Y1496" s="1">
        <f t="shared" si="444"/>
        <v>14</v>
      </c>
      <c r="Z1496" s="99">
        <f>IF(L1496&lt;'Power Curve'!$P$28,'Power Curve'!$Q$28,IF(L1496&gt;'Power Curve'!$P$29,'Power Curve'!$Q$29,INDEX(ReferenceTurbulence,Y1496)+(L1496-INDEX(ReferenceTurbulenceWindSpeed,Y1496))*(INDEX(ReferenceTurbulence,Y1496+1)-INDEX(ReferenceTurbulence,Y1496))/(INDEX(ReferenceTurbulenceWindSpeed,Y1496+1)-INDEX(ReferenceTurbulenceWindSpeed,Y1496))))</f>
        <v>0.12072306297324323</v>
      </c>
      <c r="AA1496" s="100">
        <f t="shared" si="450"/>
        <v>1.6858911784154498</v>
      </c>
      <c r="AB1496" s="29">
        <f t="shared" si="451"/>
        <v>1.2857245839195839</v>
      </c>
      <c r="AG1496" s="40">
        <f t="array" ref="AG1496">SUM(_xlfn.NORM.DIST($AD$3:$AD$1003,$F1496,$AA1496,FALSE)*WindSpeedStep)</f>
        <v>1.0000000000000011</v>
      </c>
      <c r="AH1496" s="40">
        <f t="array" ref="AH1496">SUM(_xlfn.NORM.DIST($AD$3:$AD$1003,$F1496,$AB1496,FALSE)*WindSpeedStep)</f>
        <v>1.0000000000000027</v>
      </c>
      <c r="AJ1496" s="47">
        <f t="shared" si="445"/>
        <v>14</v>
      </c>
      <c r="AK1496" s="83" t="b">
        <f>COUNTIF('Power Curve'!$D$2:$D$31,AJ1496)&gt;0</f>
        <v>1</v>
      </c>
      <c r="AL1496" s="83" t="b">
        <f t="shared" si="446"/>
        <v>0</v>
      </c>
      <c r="AM1496" s="83" t="b">
        <f t="shared" si="452"/>
        <v>1</v>
      </c>
      <c r="AN1496" s="47" t="str">
        <f t="shared" si="447"/>
        <v>Outer</v>
      </c>
      <c r="AO1496" s="48" t="str">
        <f t="shared" si="448"/>
        <v>1.5-1.6</v>
      </c>
      <c r="AP1496" s="49" t="str">
        <f t="shared" si="453"/>
        <v>20-21</v>
      </c>
      <c r="AQ1496" s="49" t="str">
        <f t="shared" si="454"/>
        <v>Mar</v>
      </c>
      <c r="AR1496" s="48" t="str">
        <f t="shared" si="455"/>
        <v>285-295</v>
      </c>
      <c r="AS1496" s="49" t="str">
        <f t="shared" si="449"/>
        <v>HWS-LTI</v>
      </c>
    </row>
    <row r="1497" spans="5:45" x14ac:dyDescent="0.3">
      <c r="E1497" s="15">
        <v>40969.840277777781</v>
      </c>
      <c r="F1497" s="21">
        <v>14.61</v>
      </c>
      <c r="G1497" s="21">
        <v>1980.0800018310549</v>
      </c>
      <c r="H1497" s="42">
        <v>1.1851294668662018</v>
      </c>
      <c r="I1497" s="35">
        <v>288.7</v>
      </c>
      <c r="J1497" s="43">
        <v>0.12114989733059549</v>
      </c>
      <c r="K1497" s="44">
        <v>0.13193715456250918</v>
      </c>
      <c r="L1497" s="26">
        <f t="shared" si="437"/>
        <v>14.44974285478165</v>
      </c>
      <c r="M1497" s="26">
        <f t="shared" si="438"/>
        <v>1.5913043142155585</v>
      </c>
      <c r="N1497" s="96">
        <f t="shared" si="439"/>
        <v>15</v>
      </c>
      <c r="O1497" s="26">
        <f t="shared" si="440"/>
        <v>0.47394059863852445</v>
      </c>
      <c r="P1497" s="3">
        <f>IF(L1497&gt;'Power Curve'!$C$37,0,INDEX(Ci,$N1497,1)*POWER(1-O1497,3)+INDEX(Ci,$N1497,2)*3*O1497*POWER(1-O1497,2)+INDEX(Ci,$N1497,3)*3*POWER(O1497,2)*(1-O1497)+INDEX(Ci,$N1497,4)*POWER(O1497,3))</f>
        <v>1977.2766119889282</v>
      </c>
      <c r="Q1497" s="3">
        <f>MAX(0,MIN(P1497-V1497+W1497,'Power Curve'!$C$39))</f>
        <v>1977.5437152350435</v>
      </c>
      <c r="R1497" s="3">
        <f t="shared" si="441"/>
        <v>1980.0800018310549</v>
      </c>
      <c r="S1497" s="3">
        <f t="shared" si="442"/>
        <v>-2.5362865960114505</v>
      </c>
      <c r="T1497" s="3">
        <f t="shared" si="443"/>
        <v>2.5362865960114505</v>
      </c>
      <c r="V1497" s="37">
        <f t="array" ref="V1497">SUM(_xlfn.NORM.DIST($AD$3:$AD$1003,$L1497,$AA1497,FALSE)*WindSpeedStep*$AE$3:$AE$1003)/AG1497</f>
        <v>1972.9559001912646</v>
      </c>
      <c r="W1497" s="37">
        <f t="array" ref="W1497">SUM(_xlfn.NORM.DIST($AD$3:$AD$1003,$L1497,$AB1497,FALSE)*WindSpeedStep*$AE$3:$AE$1003)/AH1497</f>
        <v>1973.2230034373799</v>
      </c>
      <c r="Y1497" s="1">
        <f t="shared" si="444"/>
        <v>14</v>
      </c>
      <c r="Z1497" s="99">
        <f>IF(L1497&lt;'Power Curve'!$P$28,'Power Curve'!$Q$28,IF(L1497&gt;'Power Curve'!$P$29,'Power Curve'!$Q$29,INDEX(ReferenceTurbulence,Y1497)+(L1497-INDEX(ReferenceTurbulenceWindSpeed,Y1497))*(INDEX(ReferenceTurbulence,Y1497+1)-INDEX(ReferenceTurbulence,Y1497))/(INDEX(ReferenceTurbulenceWindSpeed,Y1497+1)-INDEX(ReferenceTurbulenceWindSpeed,Y1497))))</f>
        <v>0.12191843351357776</v>
      </c>
      <c r="AA1497" s="100">
        <f t="shared" si="450"/>
        <v>1.7616900135289919</v>
      </c>
      <c r="AB1497" s="29">
        <f t="shared" si="451"/>
        <v>1.7505848633103027</v>
      </c>
      <c r="AG1497" s="40">
        <f t="array" ref="AG1497">SUM(_xlfn.NORM.DIST($AD$3:$AD$1003,$F1497,$AA1497,FALSE)*WindSpeedStep)</f>
        <v>0.99999999999999967</v>
      </c>
      <c r="AH1497" s="40">
        <f t="array" ref="AH1497">SUM(_xlfn.NORM.DIST($AD$3:$AD$1003,$F1497,$AB1497,FALSE)*WindSpeedStep)</f>
        <v>1.0000000000000004</v>
      </c>
      <c r="AJ1497" s="47">
        <f t="shared" si="445"/>
        <v>14</v>
      </c>
      <c r="AK1497" s="83" t="b">
        <f>COUNTIF('Power Curve'!$D$2:$D$31,AJ1497)&gt;0</f>
        <v>1</v>
      </c>
      <c r="AL1497" s="83" t="b">
        <f t="shared" si="446"/>
        <v>0</v>
      </c>
      <c r="AM1497" s="83" t="b">
        <f t="shared" si="452"/>
        <v>1</v>
      </c>
      <c r="AN1497" s="47" t="str">
        <f t="shared" si="447"/>
        <v>Inner</v>
      </c>
      <c r="AO1497" s="48" t="str">
        <f t="shared" si="448"/>
        <v>1.5-1.6</v>
      </c>
      <c r="AP1497" s="49" t="str">
        <f t="shared" si="453"/>
        <v>20-21</v>
      </c>
      <c r="AQ1497" s="49" t="str">
        <f t="shared" si="454"/>
        <v>Mar</v>
      </c>
      <c r="AR1497" s="48" t="str">
        <f t="shared" si="455"/>
        <v>285-295</v>
      </c>
      <c r="AS1497" s="49" t="str">
        <f t="shared" si="449"/>
        <v>Inner-TI</v>
      </c>
    </row>
    <row r="1498" spans="5:45" x14ac:dyDescent="0.3">
      <c r="E1498" s="15">
        <v>40969.847222222219</v>
      </c>
      <c r="F1498" s="21">
        <v>14.33</v>
      </c>
      <c r="G1498" s="21">
        <v>1973.0899963378911</v>
      </c>
      <c r="H1498" s="42">
        <v>1.185042580495044</v>
      </c>
      <c r="I1498" s="35">
        <v>286.89999999999998</v>
      </c>
      <c r="J1498" s="43">
        <v>0.11933007676203768</v>
      </c>
      <c r="K1498" s="44">
        <v>0.13233671038948852</v>
      </c>
      <c r="L1498" s="26">
        <f t="shared" si="437"/>
        <v>14.172467812981962</v>
      </c>
      <c r="M1498" s="26">
        <f t="shared" si="438"/>
        <v>1.5484505626872158</v>
      </c>
      <c r="N1498" s="96">
        <f t="shared" si="439"/>
        <v>15</v>
      </c>
      <c r="O1498" s="26">
        <f t="shared" si="440"/>
        <v>0.20904873465576876</v>
      </c>
      <c r="P1498" s="3">
        <f>IF(L1498&gt;'Power Curve'!$C$37,0,INDEX(Ci,$N1498,1)*POWER(1-O1498,3)+INDEX(Ci,$N1498,2)*3*O1498*POWER(1-O1498,2)+INDEX(Ci,$N1498,3)*3*POWER(O1498,2)*(1-O1498)+INDEX(Ci,$N1498,4)*POWER(O1498,3))</f>
        <v>1976.1299518547628</v>
      </c>
      <c r="Q1498" s="3">
        <f>MAX(0,MIN(P1498-V1498+W1498,'Power Curve'!$C$39))</f>
        <v>1976.911087657305</v>
      </c>
      <c r="R1498" s="3">
        <f t="shared" si="441"/>
        <v>1973.0899963378911</v>
      </c>
      <c r="S1498" s="3">
        <f t="shared" si="442"/>
        <v>3.8210913194138811</v>
      </c>
      <c r="T1498" s="3">
        <f t="shared" si="443"/>
        <v>3.8210913194138811</v>
      </c>
      <c r="V1498" s="37">
        <f t="array" ref="V1498">SUM(_xlfn.NORM.DIST($AD$3:$AD$1003,$L1498,$AA1498,FALSE)*WindSpeedStep*$AE$3:$AE$1003)/AG1498</f>
        <v>1970.2731738812747</v>
      </c>
      <c r="W1498" s="37">
        <f t="array" ref="W1498">SUM(_xlfn.NORM.DIST($AD$3:$AD$1003,$L1498,$AB1498,FALSE)*WindSpeedStep*$AE$3:$AE$1003)/AH1498</f>
        <v>1971.0543096838169</v>
      </c>
      <c r="Y1498" s="1">
        <f t="shared" si="444"/>
        <v>14</v>
      </c>
      <c r="Z1498" s="99">
        <f>IF(L1498&lt;'Power Curve'!$P$28,'Power Curve'!$Q$28,IF(L1498&gt;'Power Curve'!$P$29,'Power Curve'!$Q$29,INDEX(ReferenceTurbulence,Y1498)+(L1498-INDEX(ReferenceTurbulenceWindSpeed,Y1498))*(INDEX(ReferenceTurbulence,Y1498+1)-INDEX(ReferenceTurbulence,Y1498))/(INDEX(ReferenceTurbulenceWindSpeed,Y1498+1)-INDEX(ReferenceTurbulenceWindSpeed,Y1498))))</f>
        <v>0.12123475103901284</v>
      </c>
      <c r="AA1498" s="100">
        <f t="shared" si="450"/>
        <v>1.7181956069152908</v>
      </c>
      <c r="AB1498" s="29">
        <f t="shared" si="451"/>
        <v>1.6912016720306458</v>
      </c>
      <c r="AG1498" s="40">
        <f t="array" ref="AG1498">SUM(_xlfn.NORM.DIST($AD$3:$AD$1003,$F1498,$AA1498,FALSE)*WindSpeedStep)</f>
        <v>1.0000000000000004</v>
      </c>
      <c r="AH1498" s="40">
        <f t="array" ref="AH1498">SUM(_xlfn.NORM.DIST($AD$3:$AD$1003,$F1498,$AB1498,FALSE)*WindSpeedStep)</f>
        <v>1.0000000000000002</v>
      </c>
      <c r="AJ1498" s="47">
        <f t="shared" si="445"/>
        <v>14</v>
      </c>
      <c r="AK1498" s="83" t="b">
        <f>COUNTIF('Power Curve'!$D$2:$D$31,AJ1498)&gt;0</f>
        <v>1</v>
      </c>
      <c r="AL1498" s="83" t="b">
        <f t="shared" si="446"/>
        <v>0</v>
      </c>
      <c r="AM1498" s="83" t="b">
        <f t="shared" si="452"/>
        <v>1</v>
      </c>
      <c r="AN1498" s="47" t="str">
        <f t="shared" si="447"/>
        <v>Inner</v>
      </c>
      <c r="AO1498" s="48" t="str">
        <f t="shared" si="448"/>
        <v>1.5-1.6</v>
      </c>
      <c r="AP1498" s="49" t="str">
        <f t="shared" si="453"/>
        <v>20-21</v>
      </c>
      <c r="AQ1498" s="49" t="str">
        <f t="shared" si="454"/>
        <v>Mar</v>
      </c>
      <c r="AR1498" s="48" t="str">
        <f t="shared" si="455"/>
        <v>285-295</v>
      </c>
      <c r="AS1498" s="49" t="str">
        <f t="shared" si="449"/>
        <v>Inner-TI</v>
      </c>
    </row>
    <row r="1499" spans="5:45" x14ac:dyDescent="0.3">
      <c r="E1499" s="15">
        <v>40969.854166666664</v>
      </c>
      <c r="F1499" s="21">
        <v>13.17</v>
      </c>
      <c r="G1499" s="21">
        <v>1960.1300201415991</v>
      </c>
      <c r="H1499" s="42">
        <v>1.1857095423451756</v>
      </c>
      <c r="I1499" s="35">
        <v>282</v>
      </c>
      <c r="J1499" s="43">
        <v>0.16173120728929385</v>
      </c>
      <c r="K1499" s="44">
        <v>0.15316754463589974</v>
      </c>
      <c r="L1499" s="26">
        <f t="shared" si="437"/>
        <v>13.027663040932412</v>
      </c>
      <c r="M1499" s="26">
        <f t="shared" si="438"/>
        <v>1.3715172947975152</v>
      </c>
      <c r="N1499" s="96">
        <f t="shared" si="439"/>
        <v>14</v>
      </c>
      <c r="O1499" s="26">
        <f t="shared" si="440"/>
        <v>3.9203233026691174E-2</v>
      </c>
      <c r="P1499" s="3">
        <f>IF(L1499&gt;'Power Curve'!$C$37,0,INDEX(Ci,$N1499,1)*POWER(1-O1499,3)+INDEX(Ci,$N1499,2)*3*O1499*POWER(1-O1499,2)+INDEX(Ci,$N1499,3)*3*POWER(O1499,2)*(1-O1499)+INDEX(Ci,$N1499,4)*POWER(O1499,3))</f>
        <v>1954.2427017454975</v>
      </c>
      <c r="Q1499" s="3">
        <f>MAX(0,MIN(P1499-V1499+W1499,'Power Curve'!$C$39))</f>
        <v>1911.4508369746343</v>
      </c>
      <c r="R1499" s="3">
        <f t="shared" si="441"/>
        <v>1960.1300201415991</v>
      </c>
      <c r="S1499" s="3">
        <f t="shared" si="442"/>
        <v>-48.679183166964776</v>
      </c>
      <c r="T1499" s="3">
        <f t="shared" si="443"/>
        <v>48.679183166964776</v>
      </c>
      <c r="V1499" s="37">
        <f t="array" ref="V1499">SUM(_xlfn.NORM.DIST($AD$3:$AD$1003,$L1499,$AA1499,FALSE)*WindSpeedStep*$AE$3:$AE$1003)/AG1499</f>
        <v>1945.6103527923487</v>
      </c>
      <c r="W1499" s="37">
        <f t="array" ref="W1499">SUM(_xlfn.NORM.DIST($AD$3:$AD$1003,$L1499,$AB1499,FALSE)*WindSpeedStep*$AE$3:$AE$1003)/AH1499</f>
        <v>1902.8184880214856</v>
      </c>
      <c r="Y1499" s="1">
        <f t="shared" si="444"/>
        <v>13</v>
      </c>
      <c r="Z1499" s="99">
        <f>IF(L1499&lt;'Power Curve'!$P$28,'Power Curve'!$Q$28,IF(L1499&gt;'Power Curve'!$P$29,'Power Curve'!$Q$29,INDEX(ReferenceTurbulence,Y1499)+(L1499-INDEX(ReferenceTurbulenceWindSpeed,Y1499))*(INDEX(ReferenceTurbulence,Y1499+1)-INDEX(ReferenceTurbulence,Y1499))/(INDEX(ReferenceTurbulenceWindSpeed,Y1499+1)-INDEX(ReferenceTurbulenceWindSpeed,Y1499))))</f>
        <v>0.12173469865080069</v>
      </c>
      <c r="AA1499" s="100">
        <f t="shared" si="450"/>
        <v>1.5859186344120808</v>
      </c>
      <c r="AB1499" s="29">
        <f t="shared" si="451"/>
        <v>2.1069796717681122</v>
      </c>
      <c r="AG1499" s="40">
        <f t="array" ref="AG1499">SUM(_xlfn.NORM.DIST($AD$3:$AD$1003,$F1499,$AA1499,FALSE)*WindSpeedStep)</f>
        <v>1.0000000000000036</v>
      </c>
      <c r="AH1499" s="40">
        <f t="array" ref="AH1499">SUM(_xlfn.NORM.DIST($AD$3:$AD$1003,$F1499,$AB1499,FALSE)*WindSpeedStep)</f>
        <v>0.99999999982515453</v>
      </c>
      <c r="AJ1499" s="47">
        <f t="shared" si="445"/>
        <v>13</v>
      </c>
      <c r="AK1499" s="83" t="b">
        <f>COUNTIF('Power Curve'!$D$2:$D$31,AJ1499)&gt;0</f>
        <v>1</v>
      </c>
      <c r="AL1499" s="83" t="b">
        <f t="shared" si="446"/>
        <v>0</v>
      </c>
      <c r="AM1499" s="83" t="b">
        <f t="shared" si="452"/>
        <v>1</v>
      </c>
      <c r="AN1499" s="47" t="str">
        <f t="shared" si="447"/>
        <v>Outer</v>
      </c>
      <c r="AO1499" s="48" t="str">
        <f t="shared" si="448"/>
        <v>1.3-1.4</v>
      </c>
      <c r="AP1499" s="49" t="str">
        <f t="shared" si="453"/>
        <v>20-21</v>
      </c>
      <c r="AQ1499" s="49" t="str">
        <f t="shared" si="454"/>
        <v>Mar</v>
      </c>
      <c r="AR1499" s="48" t="str">
        <f t="shared" si="455"/>
        <v>275-285</v>
      </c>
      <c r="AS1499" s="49" t="str">
        <f t="shared" si="449"/>
        <v>HWS-HTI</v>
      </c>
    </row>
    <row r="1500" spans="5:45" x14ac:dyDescent="0.3">
      <c r="E1500" s="15">
        <v>40969.861111111109</v>
      </c>
      <c r="F1500" s="21">
        <v>13.85</v>
      </c>
      <c r="G1500" s="21">
        <v>1954.5399627685549</v>
      </c>
      <c r="H1500" s="42">
        <v>1.1859269680095785</v>
      </c>
      <c r="I1500" s="35">
        <v>275.8</v>
      </c>
      <c r="J1500" s="43">
        <v>0.12707581227436823</v>
      </c>
      <c r="K1500" s="44">
        <v>0.15537493920095205</v>
      </c>
      <c r="L1500" s="26">
        <f t="shared" si="437"/>
        <v>13.701151193941268</v>
      </c>
      <c r="M1500" s="26">
        <f t="shared" si="438"/>
        <v>1.4756070598877835</v>
      </c>
      <c r="N1500" s="96">
        <f t="shared" si="439"/>
        <v>14</v>
      </c>
      <c r="O1500" s="26">
        <f t="shared" si="440"/>
        <v>0.73801190301237107</v>
      </c>
      <c r="P1500" s="3">
        <f>IF(L1500&gt;'Power Curve'!$C$37,0,INDEX(Ci,$N1500,1)*POWER(1-O1500,3)+INDEX(Ci,$N1500,2)*3*O1500*POWER(1-O1500,2)+INDEX(Ci,$N1500,3)*3*POWER(O1500,2)*(1-O1500)+INDEX(Ci,$N1500,4)*POWER(O1500,3))</f>
        <v>1971.5831398148553</v>
      </c>
      <c r="Q1500" s="3">
        <f>MAX(0,MIN(P1500-V1500+W1500,'Power Curve'!$C$39))</f>
        <v>1967.8453350943701</v>
      </c>
      <c r="R1500" s="3">
        <f t="shared" si="441"/>
        <v>1954.5399627685549</v>
      </c>
      <c r="S1500" s="3">
        <f t="shared" si="442"/>
        <v>13.305372325815142</v>
      </c>
      <c r="T1500" s="3">
        <f t="shared" si="443"/>
        <v>13.305372325815142</v>
      </c>
      <c r="V1500" s="37">
        <f t="array" ref="V1500">SUM(_xlfn.NORM.DIST($AD$3:$AD$1003,$L1500,$AA1500,FALSE)*WindSpeedStep*$AE$3:$AE$1003)/AG1500</f>
        <v>1963.3912308320628</v>
      </c>
      <c r="W1500" s="37">
        <f t="array" ref="W1500">SUM(_xlfn.NORM.DIST($AD$3:$AD$1003,$L1500,$AB1500,FALSE)*WindSpeedStep*$AE$3:$AE$1003)/AH1500</f>
        <v>1959.6534261115776</v>
      </c>
      <c r="Y1500" s="1">
        <f t="shared" si="444"/>
        <v>13</v>
      </c>
      <c r="Z1500" s="99">
        <f>IF(L1500&lt;'Power Curve'!$P$28,'Power Curve'!$Q$28,IF(L1500&gt;'Power Curve'!$P$29,'Power Curve'!$Q$29,INDEX(ReferenceTurbulence,Y1500)+(L1500-INDEX(ReferenceTurbulenceWindSpeed,Y1500))*(INDEX(ReferenceTurbulence,Y1500+1)-INDEX(ReferenceTurbulence,Y1500))/(INDEX(ReferenceTurbulenceWindSpeed,Y1500+1)-INDEX(ReferenceTurbulenceWindSpeed,Y1500))))</f>
        <v>0.12097864760846762</v>
      </c>
      <c r="AA1500" s="100">
        <f t="shared" si="450"/>
        <v>1.6575467421221559</v>
      </c>
      <c r="AB1500" s="29">
        <f t="shared" si="451"/>
        <v>1.7410849170640168</v>
      </c>
      <c r="AG1500" s="40">
        <f t="array" ref="AG1500">SUM(_xlfn.NORM.DIST($AD$3:$AD$1003,$F1500,$AA1500,FALSE)*WindSpeedStep)</f>
        <v>1.0000000000000022</v>
      </c>
      <c r="AH1500" s="40">
        <f t="array" ref="AH1500">SUM(_xlfn.NORM.DIST($AD$3:$AD$1003,$F1500,$AB1500,FALSE)*WindSpeedStep)</f>
        <v>1.0000000000000007</v>
      </c>
      <c r="AJ1500" s="47">
        <f t="shared" si="445"/>
        <v>14</v>
      </c>
      <c r="AK1500" s="83" t="b">
        <f>COUNTIF('Power Curve'!$D$2:$D$31,AJ1500)&gt;0</f>
        <v>1</v>
      </c>
      <c r="AL1500" s="83" t="b">
        <f t="shared" si="446"/>
        <v>0</v>
      </c>
      <c r="AM1500" s="83" t="b">
        <f t="shared" si="452"/>
        <v>1</v>
      </c>
      <c r="AN1500" s="47" t="str">
        <f t="shared" si="447"/>
        <v>Inner</v>
      </c>
      <c r="AO1500" s="48" t="str">
        <f t="shared" si="448"/>
        <v>1.4-1.5</v>
      </c>
      <c r="AP1500" s="49" t="str">
        <f t="shared" si="453"/>
        <v>20-21</v>
      </c>
      <c r="AQ1500" s="49" t="str">
        <f t="shared" si="454"/>
        <v>Mar</v>
      </c>
      <c r="AR1500" s="48" t="str">
        <f t="shared" si="455"/>
        <v>275-285</v>
      </c>
      <c r="AS1500" s="49" t="str">
        <f t="shared" si="449"/>
        <v>Inner-TI</v>
      </c>
    </row>
    <row r="1501" spans="5:45" x14ac:dyDescent="0.3">
      <c r="E1501" s="15">
        <v>40969.868055555555</v>
      </c>
      <c r="F1501" s="21">
        <v>14.83</v>
      </c>
      <c r="G1501" s="21">
        <v>1939.6700286865259</v>
      </c>
      <c r="H1501" s="42">
        <v>1.1859704628152485</v>
      </c>
      <c r="I1501" s="35">
        <v>277.39999999999998</v>
      </c>
      <c r="J1501" s="43">
        <v>0.1443020903573837</v>
      </c>
      <c r="K1501" s="44">
        <v>0.20337310870102784</v>
      </c>
      <c r="L1501" s="26">
        <f t="shared" si="437"/>
        <v>14.670798281827636</v>
      </c>
      <c r="M1501" s="26">
        <f t="shared" si="438"/>
        <v>1.6254691430553065</v>
      </c>
      <c r="N1501" s="96">
        <f t="shared" si="439"/>
        <v>15</v>
      </c>
      <c r="O1501" s="26">
        <f t="shared" si="440"/>
        <v>0.68512363095781148</v>
      </c>
      <c r="P1501" s="3">
        <f>IF(L1501&gt;'Power Curve'!$C$37,0,INDEX(Ci,$N1501,1)*POWER(1-O1501,3)+INDEX(Ci,$N1501,2)*3*O1501*POWER(1-O1501,2)+INDEX(Ci,$N1501,3)*3*POWER(O1501,2)*(1-O1501)+INDEX(Ci,$N1501,4)*POWER(O1501,3))</f>
        <v>1977.9862683906372</v>
      </c>
      <c r="Q1501" s="3">
        <f>MAX(0,MIN(P1501-V1501+W1501,'Power Curve'!$C$39))</f>
        <v>1969.0450756607001</v>
      </c>
      <c r="R1501" s="3">
        <f t="shared" si="441"/>
        <v>1939.6700286865259</v>
      </c>
      <c r="S1501" s="3">
        <f t="shared" si="442"/>
        <v>29.375046974174211</v>
      </c>
      <c r="T1501" s="3">
        <f t="shared" si="443"/>
        <v>29.375046974174211</v>
      </c>
      <c r="V1501" s="37">
        <f t="array" ref="V1501">SUM(_xlfn.NORM.DIST($AD$3:$AD$1003,$L1501,$AA1501,FALSE)*WindSpeedStep*$AE$3:$AE$1003)/AG1501</f>
        <v>1974.6862827735267</v>
      </c>
      <c r="W1501" s="37">
        <f t="array" ref="W1501">SUM(_xlfn.NORM.DIST($AD$3:$AD$1003,$L1501,$AB1501,FALSE)*WindSpeedStep*$AE$3:$AE$1003)/AH1501</f>
        <v>1965.7450900435897</v>
      </c>
      <c r="Y1501" s="1">
        <f t="shared" si="444"/>
        <v>14</v>
      </c>
      <c r="Z1501" s="99">
        <f>IF(L1501&lt;'Power Curve'!$P$28,'Power Curve'!$Q$28,IF(L1501&gt;'Power Curve'!$P$29,'Power Curve'!$Q$29,INDEX(ReferenceTurbulence,Y1501)+(L1501-INDEX(ReferenceTurbulenceWindSpeed,Y1501))*(INDEX(ReferenceTurbulence,Y1501+1)-INDEX(ReferenceTurbulence,Y1501))/(INDEX(ReferenceTurbulenceWindSpeed,Y1501+1)-INDEX(ReferenceTurbulenceWindSpeed,Y1501))))</f>
        <v>0.12246349418834265</v>
      </c>
      <c r="AA1501" s="100">
        <f t="shared" si="450"/>
        <v>1.7966372201249461</v>
      </c>
      <c r="AB1501" s="29">
        <f t="shared" si="451"/>
        <v>2.1170268592792412</v>
      </c>
      <c r="AG1501" s="40">
        <f t="array" ref="AG1501">SUM(_xlfn.NORM.DIST($AD$3:$AD$1003,$F1501,$AA1501,FALSE)*WindSpeedStep)</f>
        <v>0.99999999999999956</v>
      </c>
      <c r="AH1501" s="40">
        <f t="array" ref="AH1501">SUM(_xlfn.NORM.DIST($AD$3:$AD$1003,$F1501,$AB1501,FALSE)*WindSpeedStep)</f>
        <v>0.99999999999896083</v>
      </c>
      <c r="AJ1501" s="47">
        <f t="shared" si="445"/>
        <v>15</v>
      </c>
      <c r="AK1501" s="83" t="b">
        <f>COUNTIF('Power Curve'!$D$2:$D$31,AJ1501)&gt;0</f>
        <v>1</v>
      </c>
      <c r="AL1501" s="83" t="b">
        <f t="shared" si="446"/>
        <v>0</v>
      </c>
      <c r="AM1501" s="83" t="b">
        <f t="shared" si="452"/>
        <v>1</v>
      </c>
      <c r="AN1501" s="47" t="str">
        <f t="shared" si="447"/>
        <v>Outer</v>
      </c>
      <c r="AO1501" s="48" t="str">
        <f t="shared" si="448"/>
        <v>1.6-1.7</v>
      </c>
      <c r="AP1501" s="49" t="str">
        <f t="shared" si="453"/>
        <v>20-21</v>
      </c>
      <c r="AQ1501" s="49" t="str">
        <f t="shared" si="454"/>
        <v>Mar</v>
      </c>
      <c r="AR1501" s="48" t="str">
        <f t="shared" si="455"/>
        <v>275-285</v>
      </c>
      <c r="AS1501" s="49" t="str">
        <f t="shared" si="449"/>
        <v>HWS-HTI</v>
      </c>
    </row>
    <row r="1502" spans="5:45" x14ac:dyDescent="0.3">
      <c r="E1502" s="15">
        <v>40969.875</v>
      </c>
      <c r="F1502" s="21">
        <v>13.87</v>
      </c>
      <c r="G1502" s="21">
        <v>1952.6600036621071</v>
      </c>
      <c r="H1502" s="42">
        <v>1.1868557472547563</v>
      </c>
      <c r="I1502" s="35">
        <v>275.39999999999998</v>
      </c>
      <c r="J1502" s="43">
        <v>0.11751982696467195</v>
      </c>
      <c r="K1502" s="44">
        <v>0.16854440848693192</v>
      </c>
      <c r="L1502" s="26">
        <f t="shared" si="437"/>
        <v>13.72451724476349</v>
      </c>
      <c r="M1502" s="26">
        <f t="shared" si="438"/>
        <v>1.4792183583646854</v>
      </c>
      <c r="N1502" s="96">
        <f t="shared" si="439"/>
        <v>14</v>
      </c>
      <c r="O1502" s="26">
        <f t="shared" si="440"/>
        <v>0.76225642583722941</v>
      </c>
      <c r="P1502" s="3">
        <f>IF(L1502&gt;'Power Curve'!$C$37,0,INDEX(Ci,$N1502,1)*POWER(1-O1502,3)+INDEX(Ci,$N1502,2)*3*O1502*POWER(1-O1502,2)+INDEX(Ci,$N1502,3)*3*POWER(O1502,2)*(1-O1502)+INDEX(Ci,$N1502,4)*POWER(O1502,3))</f>
        <v>1971.9997352546295</v>
      </c>
      <c r="Q1502" s="3">
        <f>MAX(0,MIN(P1502-V1502+W1502,'Power Curve'!$C$39))</f>
        <v>1973.8821584392224</v>
      </c>
      <c r="R1502" s="3">
        <f t="shared" si="441"/>
        <v>1952.6600036621071</v>
      </c>
      <c r="S1502" s="3">
        <f t="shared" si="442"/>
        <v>21.222154777115293</v>
      </c>
      <c r="T1502" s="3">
        <f t="shared" si="443"/>
        <v>21.222154777115293</v>
      </c>
      <c r="V1502" s="37">
        <f t="array" ref="V1502">SUM(_xlfn.NORM.DIST($AD$3:$AD$1003,$L1502,$AA1502,FALSE)*WindSpeedStep*$AE$3:$AE$1003)/AG1502</f>
        <v>1963.8291198306117</v>
      </c>
      <c r="W1502" s="37">
        <f t="array" ref="W1502">SUM(_xlfn.NORM.DIST($AD$3:$AD$1003,$L1502,$AB1502,FALSE)*WindSpeedStep*$AE$3:$AE$1003)/AH1502</f>
        <v>1965.7115430152046</v>
      </c>
      <c r="Y1502" s="1">
        <f t="shared" si="444"/>
        <v>13</v>
      </c>
      <c r="Z1502" s="99">
        <f>IF(L1502&lt;'Power Curve'!$P$28,'Power Curve'!$Q$28,IF(L1502&gt;'Power Curve'!$P$29,'Power Curve'!$Q$29,INDEX(ReferenceTurbulence,Y1502)+(L1502-INDEX(ReferenceTurbulenceWindSpeed,Y1502))*(INDEX(ReferenceTurbulence,Y1502+1)-INDEX(ReferenceTurbulence,Y1502))/(INDEX(ReferenceTurbulenceWindSpeed,Y1502+1)-INDEX(ReferenceTurbulenceWindSpeed,Y1502))))</f>
        <v>0.12095241711428531</v>
      </c>
      <c r="AA1502" s="100">
        <f t="shared" si="450"/>
        <v>1.6600135344808353</v>
      </c>
      <c r="AB1502" s="29">
        <f t="shared" si="451"/>
        <v>1.6129028917782615</v>
      </c>
      <c r="AG1502" s="40">
        <f t="array" ref="AG1502">SUM(_xlfn.NORM.DIST($AD$3:$AD$1003,$F1502,$AA1502,FALSE)*WindSpeedStep)</f>
        <v>1.0000000000000018</v>
      </c>
      <c r="AH1502" s="40">
        <f t="array" ref="AH1502">SUM(_xlfn.NORM.DIST($AD$3:$AD$1003,$F1502,$AB1502,FALSE)*WindSpeedStep)</f>
        <v>1.0000000000000018</v>
      </c>
      <c r="AJ1502" s="47">
        <f t="shared" si="445"/>
        <v>14</v>
      </c>
      <c r="AK1502" s="83" t="b">
        <f>COUNTIF('Power Curve'!$D$2:$D$31,AJ1502)&gt;0</f>
        <v>1</v>
      </c>
      <c r="AL1502" s="83" t="b">
        <f t="shared" si="446"/>
        <v>0</v>
      </c>
      <c r="AM1502" s="83" t="b">
        <f t="shared" si="452"/>
        <v>1</v>
      </c>
      <c r="AN1502" s="47" t="str">
        <f t="shared" si="447"/>
        <v>Inner</v>
      </c>
      <c r="AO1502" s="48" t="str">
        <f t="shared" si="448"/>
        <v>1.4-1.5</v>
      </c>
      <c r="AP1502" s="49" t="str">
        <f t="shared" si="453"/>
        <v>21-22</v>
      </c>
      <c r="AQ1502" s="49" t="str">
        <f t="shared" si="454"/>
        <v>Mar</v>
      </c>
      <c r="AR1502" s="48" t="str">
        <f t="shared" si="455"/>
        <v>275-285</v>
      </c>
      <c r="AS1502" s="49" t="str">
        <f t="shared" si="449"/>
        <v>Inner-TI</v>
      </c>
    </row>
    <row r="1503" spans="5:45" x14ac:dyDescent="0.3">
      <c r="E1503" s="15">
        <v>40969.881944444445</v>
      </c>
      <c r="F1503" s="21">
        <v>13.05</v>
      </c>
      <c r="G1503" s="21">
        <v>1968.4399719238311</v>
      </c>
      <c r="H1503" s="42">
        <v>1.1875529491489636</v>
      </c>
      <c r="I1503" s="35">
        <v>273.10000000000002</v>
      </c>
      <c r="J1503" s="43">
        <v>0.14482758620689654</v>
      </c>
      <c r="K1503" s="44">
        <v>0.16187427572425447</v>
      </c>
      <c r="L1503" s="26">
        <f t="shared" si="437"/>
        <v>12.915646292911388</v>
      </c>
      <c r="M1503" s="26">
        <f t="shared" si="438"/>
        <v>1.3542047452959491</v>
      </c>
      <c r="N1503" s="96">
        <f t="shared" si="439"/>
        <v>13</v>
      </c>
      <c r="O1503" s="26">
        <f t="shared" si="440"/>
        <v>0.92357723694110239</v>
      </c>
      <c r="P1503" s="3">
        <f>IF(L1503&gt;'Power Curve'!$C$37,0,INDEX(Ci,$N1503,1)*POWER(1-O1503,3)+INDEX(Ci,$N1503,2)*3*O1503*POWER(1-O1503,2)+INDEX(Ci,$N1503,3)*3*POWER(O1503,2)*(1-O1503)+INDEX(Ci,$N1503,4)*POWER(O1503,3))</f>
        <v>1951.1109773668413</v>
      </c>
      <c r="Q1503" s="3">
        <f>MAX(0,MIN(P1503-V1503+W1503,'Power Curve'!$C$39))</f>
        <v>1926.533091737324</v>
      </c>
      <c r="R1503" s="3">
        <f t="shared" si="441"/>
        <v>1968.4399719238311</v>
      </c>
      <c r="S1503" s="3">
        <f t="shared" si="442"/>
        <v>-41.906880186507124</v>
      </c>
      <c r="T1503" s="3">
        <f t="shared" si="443"/>
        <v>41.906880186507124</v>
      </c>
      <c r="V1503" s="37">
        <f t="array" ref="V1503">SUM(_xlfn.NORM.DIST($AD$3:$AD$1003,$L1503,$AA1503,FALSE)*WindSpeedStep*$AE$3:$AE$1003)/AG1503</f>
        <v>1941.7611295132238</v>
      </c>
      <c r="W1503" s="37">
        <f t="array" ref="W1503">SUM(_xlfn.NORM.DIST($AD$3:$AD$1003,$L1503,$AB1503,FALSE)*WindSpeedStep*$AE$3:$AE$1003)/AH1503</f>
        <v>1917.1832438837064</v>
      </c>
      <c r="Y1503" s="1">
        <f t="shared" si="444"/>
        <v>12</v>
      </c>
      <c r="Z1503" s="99">
        <f>IF(L1503&lt;'Power Curve'!$P$28,'Power Curve'!$Q$28,IF(L1503&gt;'Power Curve'!$P$29,'Power Curve'!$Q$29,INDEX(ReferenceTurbulence,Y1503)+(L1503-INDEX(ReferenceTurbulenceWindSpeed,Y1503))*(INDEX(ReferenceTurbulence,Y1503+1)-INDEX(ReferenceTurbulence,Y1503))/(INDEX(ReferenceTurbulenceWindSpeed,Y1503+1)-INDEX(ReferenceTurbulenceWindSpeed,Y1503))))</f>
        <v>0.12150409930540317</v>
      </c>
      <c r="AA1503" s="100">
        <f t="shared" si="450"/>
        <v>1.5693039697673676</v>
      </c>
      <c r="AB1503" s="29">
        <f t="shared" si="451"/>
        <v>1.8705418769044078</v>
      </c>
      <c r="AG1503" s="40">
        <f t="array" ref="AG1503">SUM(_xlfn.NORM.DIST($AD$3:$AD$1003,$F1503,$AA1503,FALSE)*WindSpeedStep)</f>
        <v>1.0000000000000029</v>
      </c>
      <c r="AH1503" s="40">
        <f t="array" ref="AH1503">SUM(_xlfn.NORM.DIST($AD$3:$AD$1003,$F1503,$AB1503,FALSE)*WindSpeedStep)</f>
        <v>0.99999999999876088</v>
      </c>
      <c r="AJ1503" s="47">
        <f t="shared" si="445"/>
        <v>13</v>
      </c>
      <c r="AK1503" s="83" t="b">
        <f>COUNTIF('Power Curve'!$D$2:$D$31,AJ1503)&gt;0</f>
        <v>1</v>
      </c>
      <c r="AL1503" s="83" t="b">
        <f t="shared" si="446"/>
        <v>0</v>
      </c>
      <c r="AM1503" s="83" t="b">
        <f t="shared" si="452"/>
        <v>1</v>
      </c>
      <c r="AN1503" s="47" t="str">
        <f t="shared" si="447"/>
        <v>Outer</v>
      </c>
      <c r="AO1503" s="48" t="str">
        <f t="shared" si="448"/>
        <v>1.3-1.4</v>
      </c>
      <c r="AP1503" s="49" t="str">
        <f t="shared" si="453"/>
        <v>21-22</v>
      </c>
      <c r="AQ1503" s="49" t="str">
        <f t="shared" si="454"/>
        <v>Mar</v>
      </c>
      <c r="AR1503" s="48" t="str">
        <f t="shared" si="455"/>
        <v>265-275</v>
      </c>
      <c r="AS1503" s="49" t="str">
        <f t="shared" si="449"/>
        <v>HWS-HTI</v>
      </c>
    </row>
    <row r="1504" spans="5:45" x14ac:dyDescent="0.3">
      <c r="E1504" s="15">
        <v>40969.888888888891</v>
      </c>
      <c r="F1504" s="21">
        <v>13.81</v>
      </c>
      <c r="G1504" s="21">
        <v>1960.4600524902371</v>
      </c>
      <c r="H1504" s="42">
        <v>1.187378572023799</v>
      </c>
      <c r="I1504" s="35">
        <v>275.2</v>
      </c>
      <c r="J1504" s="43">
        <v>0.13613323678493844</v>
      </c>
      <c r="K1504" s="44">
        <v>0.10167761339564964</v>
      </c>
      <c r="L1504" s="26">
        <f t="shared" si="437"/>
        <v>13.667152847477222</v>
      </c>
      <c r="M1504" s="26">
        <f t="shared" si="438"/>
        <v>1.4703525058453852</v>
      </c>
      <c r="N1504" s="96">
        <f t="shared" si="439"/>
        <v>14</v>
      </c>
      <c r="O1504" s="26">
        <f t="shared" si="440"/>
        <v>0.70273535186873204</v>
      </c>
      <c r="P1504" s="3">
        <f>IF(L1504&gt;'Power Curve'!$C$37,0,INDEX(Ci,$N1504,1)*POWER(1-O1504,3)+INDEX(Ci,$N1504,2)*3*O1504*POWER(1-O1504,2)+INDEX(Ci,$N1504,3)*3*POWER(O1504,2)*(1-O1504)+INDEX(Ci,$N1504,4)*POWER(O1504,3))</f>
        <v>1970.9412701326473</v>
      </c>
      <c r="Q1504" s="3">
        <f>MAX(0,MIN(P1504-V1504+W1504,'Power Curve'!$C$39))</f>
        <v>1960.701747596946</v>
      </c>
      <c r="R1504" s="3">
        <f t="shared" si="441"/>
        <v>1960.4600524902371</v>
      </c>
      <c r="S1504" s="3">
        <f t="shared" si="442"/>
        <v>0.24169510670890304</v>
      </c>
      <c r="T1504" s="3">
        <f t="shared" si="443"/>
        <v>0.24169510670890304</v>
      </c>
      <c r="V1504" s="37">
        <f t="array" ref="V1504">SUM(_xlfn.NORM.DIST($AD$3:$AD$1003,$L1504,$AA1504,FALSE)*WindSpeedStep*$AE$3:$AE$1003)/AG1504</f>
        <v>1962.736608388672</v>
      </c>
      <c r="W1504" s="37">
        <f t="array" ref="W1504">SUM(_xlfn.NORM.DIST($AD$3:$AD$1003,$L1504,$AB1504,FALSE)*WindSpeedStep*$AE$3:$AE$1003)/AH1504</f>
        <v>1952.4970858529707</v>
      </c>
      <c r="Y1504" s="1">
        <f t="shared" si="444"/>
        <v>13</v>
      </c>
      <c r="Z1504" s="99">
        <f>IF(L1504&lt;'Power Curve'!$P$28,'Power Curve'!$Q$28,IF(L1504&gt;'Power Curve'!$P$29,'Power Curve'!$Q$29,INDEX(ReferenceTurbulence,Y1504)+(L1504-INDEX(ReferenceTurbulenceWindSpeed,Y1504))*(INDEX(ReferenceTurbulence,Y1504+1)-INDEX(ReferenceTurbulence,Y1504))/(INDEX(ReferenceTurbulenceWindSpeed,Y1504+1)-INDEX(ReferenceTurbulenceWindSpeed,Y1504))))</f>
        <v>0.1210168138110458</v>
      </c>
      <c r="AA1504" s="100">
        <f t="shared" si="450"/>
        <v>1.6539552914702556</v>
      </c>
      <c r="AB1504" s="29">
        <f t="shared" si="451"/>
        <v>1.8605537547615623</v>
      </c>
      <c r="AG1504" s="40">
        <f t="array" ref="AG1504">SUM(_xlfn.NORM.DIST($AD$3:$AD$1003,$F1504,$AA1504,FALSE)*WindSpeedStep)</f>
        <v>1.0000000000000024</v>
      </c>
      <c r="AH1504" s="40">
        <f t="array" ref="AH1504">SUM(_xlfn.NORM.DIST($AD$3:$AD$1003,$F1504,$AB1504,FALSE)*WindSpeedStep)</f>
        <v>0.99999999999995559</v>
      </c>
      <c r="AJ1504" s="47">
        <f t="shared" si="445"/>
        <v>14</v>
      </c>
      <c r="AK1504" s="83" t="b">
        <f>COUNTIF('Power Curve'!$D$2:$D$31,AJ1504)&gt;0</f>
        <v>1</v>
      </c>
      <c r="AL1504" s="83" t="b">
        <f t="shared" si="446"/>
        <v>0</v>
      </c>
      <c r="AM1504" s="83" t="b">
        <f t="shared" si="452"/>
        <v>1</v>
      </c>
      <c r="AN1504" s="47" t="str">
        <f t="shared" si="447"/>
        <v>Inner</v>
      </c>
      <c r="AO1504" s="48" t="str">
        <f t="shared" si="448"/>
        <v>1.4-1.5</v>
      </c>
      <c r="AP1504" s="49" t="str">
        <f t="shared" si="453"/>
        <v>21-22</v>
      </c>
      <c r="AQ1504" s="49" t="str">
        <f t="shared" si="454"/>
        <v>Mar</v>
      </c>
      <c r="AR1504" s="48" t="str">
        <f t="shared" si="455"/>
        <v>275-285</v>
      </c>
      <c r="AS1504" s="49" t="str">
        <f t="shared" si="449"/>
        <v>Inner-TI</v>
      </c>
    </row>
    <row r="1505" spans="5:45" x14ac:dyDescent="0.3">
      <c r="E1505" s="15">
        <v>40969.895833333336</v>
      </c>
      <c r="F1505" s="21">
        <v>12.81</v>
      </c>
      <c r="G1505" s="21">
        <v>1970.629943847661</v>
      </c>
      <c r="H1505" s="42">
        <v>1.1882653416083788</v>
      </c>
      <c r="I1505" s="35">
        <v>269.60000000000002</v>
      </c>
      <c r="J1505" s="43">
        <v>0.12568306010928962</v>
      </c>
      <c r="K1505" s="44">
        <v>0.1839378797486636</v>
      </c>
      <c r="L1505" s="26">
        <f t="shared" si="437"/>
        <v>12.680651786610667</v>
      </c>
      <c r="M1505" s="26">
        <f t="shared" si="438"/>
        <v>1.317885586823649</v>
      </c>
      <c r="N1505" s="96">
        <f t="shared" si="439"/>
        <v>13</v>
      </c>
      <c r="O1505" s="26">
        <f t="shared" si="440"/>
        <v>0.68165399611495137</v>
      </c>
      <c r="P1505" s="3">
        <f>IF(L1505&gt;'Power Curve'!$C$37,0,INDEX(Ci,$N1505,1)*POWER(1-O1505,3)+INDEX(Ci,$N1505,2)*3*O1505*POWER(1-O1505,2)+INDEX(Ci,$N1505,3)*3*POWER(O1505,2)*(1-O1505)+INDEX(Ci,$N1505,4)*POWER(O1505,3))</f>
        <v>1944.4125971672365</v>
      </c>
      <c r="Q1505" s="3">
        <f>MAX(0,MIN(P1505-V1505+W1505,'Power Curve'!$C$39))</f>
        <v>1938.9549318444265</v>
      </c>
      <c r="R1505" s="3">
        <f t="shared" si="441"/>
        <v>1970.629943847661</v>
      </c>
      <c r="S1505" s="3">
        <f t="shared" si="442"/>
        <v>-31.675012003234542</v>
      </c>
      <c r="T1505" s="3">
        <f t="shared" si="443"/>
        <v>31.675012003234542</v>
      </c>
      <c r="V1505" s="37">
        <f t="array" ref="V1505">SUM(_xlfn.NORM.DIST($AD$3:$AD$1003,$L1505,$AA1505,FALSE)*WindSpeedStep*$AE$3:$AE$1003)/AG1505</f>
        <v>1932.7200580068377</v>
      </c>
      <c r="W1505" s="37">
        <f t="array" ref="W1505">SUM(_xlfn.NORM.DIST($AD$3:$AD$1003,$L1505,$AB1505,FALSE)*WindSpeedStep*$AE$3:$AE$1003)/AH1505</f>
        <v>1927.2623926840276</v>
      </c>
      <c r="Y1505" s="1">
        <f t="shared" si="444"/>
        <v>12</v>
      </c>
      <c r="Z1505" s="99">
        <f>IF(L1505&lt;'Power Curve'!$P$28,'Power Curve'!$Q$28,IF(L1505&gt;'Power Curve'!$P$29,'Power Curve'!$Q$29,INDEX(ReferenceTurbulence,Y1505)+(L1505-INDEX(ReferenceTurbulenceWindSpeed,Y1505))*(INDEX(ReferenceTurbulence,Y1505+1)-INDEX(ReferenceTurbulence,Y1505))/(INDEX(ReferenceTurbulenceWindSpeed,Y1505+1)-INDEX(ReferenceTurbulenceWindSpeed,Y1505))))</f>
        <v>0.12063984891413822</v>
      </c>
      <c r="AA1505" s="100">
        <f t="shared" si="450"/>
        <v>1.5297919156695077</v>
      </c>
      <c r="AB1505" s="29">
        <f t="shared" si="451"/>
        <v>1.5937431207215593</v>
      </c>
      <c r="AG1505" s="40">
        <f t="array" ref="AG1505">SUM(_xlfn.NORM.DIST($AD$3:$AD$1003,$F1505,$AA1505,FALSE)*WindSpeedStep)</f>
        <v>1.0000000000000036</v>
      </c>
      <c r="AH1505" s="40">
        <f t="array" ref="AH1505">SUM(_xlfn.NORM.DIST($AD$3:$AD$1003,$F1505,$AB1505,FALSE)*WindSpeedStep)</f>
        <v>1.0000000000000033</v>
      </c>
      <c r="AJ1505" s="47">
        <f t="shared" si="445"/>
        <v>13</v>
      </c>
      <c r="AK1505" s="83" t="b">
        <f>COUNTIF('Power Curve'!$D$2:$D$31,AJ1505)&gt;0</f>
        <v>1</v>
      </c>
      <c r="AL1505" s="83" t="b">
        <f t="shared" si="446"/>
        <v>0</v>
      </c>
      <c r="AM1505" s="83" t="b">
        <f t="shared" si="452"/>
        <v>1</v>
      </c>
      <c r="AN1505" s="47" t="str">
        <f t="shared" si="447"/>
        <v>Inner</v>
      </c>
      <c r="AO1505" s="48" t="str">
        <f t="shared" si="448"/>
        <v>1.3-1.4</v>
      </c>
      <c r="AP1505" s="49" t="str">
        <f t="shared" si="453"/>
        <v>21-22</v>
      </c>
      <c r="AQ1505" s="49" t="str">
        <f t="shared" si="454"/>
        <v>Mar</v>
      </c>
      <c r="AR1505" s="48" t="str">
        <f t="shared" si="455"/>
        <v>265-275</v>
      </c>
      <c r="AS1505" s="49" t="str">
        <f t="shared" si="449"/>
        <v>Inner-TI</v>
      </c>
    </row>
    <row r="1506" spans="5:45" x14ac:dyDescent="0.3">
      <c r="E1506" s="15">
        <v>40969.902777777781</v>
      </c>
      <c r="F1506" s="21">
        <v>15.23</v>
      </c>
      <c r="G1506" s="21">
        <v>1980.7699737548851</v>
      </c>
      <c r="H1506" s="42">
        <v>1.1878437585854598</v>
      </c>
      <c r="I1506" s="35">
        <v>275.10000000000002</v>
      </c>
      <c r="J1506" s="43">
        <v>0.15233092580433355</v>
      </c>
      <c r="K1506" s="44">
        <v>0.17746513389104715</v>
      </c>
      <c r="L1506" s="26">
        <f t="shared" si="437"/>
        <v>15.074432812961083</v>
      </c>
      <c r="M1506" s="26">
        <f t="shared" si="438"/>
        <v>1.6878521609900681</v>
      </c>
      <c r="N1506" s="96">
        <f t="shared" si="439"/>
        <v>16</v>
      </c>
      <c r="O1506" s="26">
        <f t="shared" si="440"/>
        <v>7.4220747039295751E-2</v>
      </c>
      <c r="P1506" s="3">
        <f>IF(L1506&gt;'Power Curve'!$C$37,0,INDEX(Ci,$N1506,1)*POWER(1-O1506,3)+INDEX(Ci,$N1506,2)*3*O1506*POWER(1-O1506,2)+INDEX(Ci,$N1506,3)*3*POWER(O1506,2)*(1-O1506)+INDEX(Ci,$N1506,4)*POWER(O1506,3))</f>
        <v>1979.3201206869714</v>
      </c>
      <c r="Q1506" s="3">
        <f>MAX(0,MIN(P1506-V1506+W1506,'Power Curve'!$C$39))</f>
        <v>1968.8408733154695</v>
      </c>
      <c r="R1506" s="3">
        <f t="shared" si="441"/>
        <v>1980.7699737548851</v>
      </c>
      <c r="S1506" s="3">
        <f t="shared" si="442"/>
        <v>-11.929100439415606</v>
      </c>
      <c r="T1506" s="3">
        <f t="shared" si="443"/>
        <v>11.929100439415606</v>
      </c>
      <c r="V1506" s="37">
        <f t="array" ref="V1506">SUM(_xlfn.NORM.DIST($AD$3:$AD$1003,$L1506,$AA1506,FALSE)*WindSpeedStep*$AE$3:$AE$1003)/AG1506</f>
        <v>1977.2276052328396</v>
      </c>
      <c r="W1506" s="37">
        <f t="array" ref="W1506">SUM(_xlfn.NORM.DIST($AD$3:$AD$1003,$L1506,$AB1506,FALSE)*WindSpeedStep*$AE$3:$AE$1003)/AH1506</f>
        <v>1966.7483578613376</v>
      </c>
      <c r="Y1506" s="1">
        <f t="shared" si="444"/>
        <v>15</v>
      </c>
      <c r="Z1506" s="99">
        <f>IF(L1506&lt;'Power Curve'!$P$28,'Power Curve'!$Q$28,IF(L1506&gt;'Power Curve'!$P$29,'Power Curve'!$Q$29,INDEX(ReferenceTurbulence,Y1506)+(L1506-INDEX(ReferenceTurbulenceWindSpeed,Y1506))*(INDEX(ReferenceTurbulence,Y1506+1)-INDEX(ReferenceTurbulence,Y1506))/(INDEX(ReferenceTurbulenceWindSpeed,Y1506+1)-INDEX(ReferenceTurbulenceWindSpeed,Y1506))))</f>
        <v>0.12310958462401254</v>
      </c>
      <c r="AA1506" s="100">
        <f t="shared" si="450"/>
        <v>1.855807162046224</v>
      </c>
      <c r="AB1506" s="29">
        <f t="shared" si="451"/>
        <v>2.2963023063735859</v>
      </c>
      <c r="AG1506" s="40">
        <f t="array" ref="AG1506">SUM(_xlfn.NORM.DIST($AD$3:$AD$1003,$F1506,$AA1506,FALSE)*WindSpeedStep)</f>
        <v>0.999999999999998</v>
      </c>
      <c r="AH1506" s="40">
        <f t="array" ref="AH1506">SUM(_xlfn.NORM.DIST($AD$3:$AD$1003,$F1506,$AB1506,FALSE)*WindSpeedStep)</f>
        <v>0.99999999998580369</v>
      </c>
      <c r="AJ1506" s="47">
        <f t="shared" si="445"/>
        <v>15</v>
      </c>
      <c r="AK1506" s="83" t="b">
        <f>COUNTIF('Power Curve'!$D$2:$D$31,AJ1506)&gt;0</f>
        <v>1</v>
      </c>
      <c r="AL1506" s="83" t="b">
        <f t="shared" si="446"/>
        <v>0</v>
      </c>
      <c r="AM1506" s="83" t="b">
        <f t="shared" si="452"/>
        <v>1</v>
      </c>
      <c r="AN1506" s="47" t="str">
        <f t="shared" si="447"/>
        <v>Outer</v>
      </c>
      <c r="AO1506" s="48" t="str">
        <f t="shared" si="448"/>
        <v>1.6-1.7</v>
      </c>
      <c r="AP1506" s="49" t="str">
        <f t="shared" si="453"/>
        <v>21-22</v>
      </c>
      <c r="AQ1506" s="49" t="str">
        <f t="shared" si="454"/>
        <v>Mar</v>
      </c>
      <c r="AR1506" s="48" t="str">
        <f t="shared" si="455"/>
        <v>275-285</v>
      </c>
      <c r="AS1506" s="49" t="str">
        <f t="shared" si="449"/>
        <v>HWS-HTI</v>
      </c>
    </row>
    <row r="1507" spans="5:45" x14ac:dyDescent="0.3">
      <c r="E1507" s="15">
        <v>40969.909722222219</v>
      </c>
      <c r="F1507" s="21">
        <v>14.03</v>
      </c>
      <c r="G1507" s="21">
        <v>1978.880004882813</v>
      </c>
      <c r="H1507" s="42">
        <v>1.1888624135138008</v>
      </c>
      <c r="I1507" s="35">
        <v>279.2</v>
      </c>
      <c r="J1507" s="43">
        <v>9.4796863863150407E-2</v>
      </c>
      <c r="K1507" s="44">
        <v>0.13787355698258155</v>
      </c>
      <c r="L1507" s="26">
        <f t="shared" si="437"/>
        <v>13.890658692957135</v>
      </c>
      <c r="M1507" s="26">
        <f t="shared" si="438"/>
        <v>1.504896054753216</v>
      </c>
      <c r="N1507" s="96">
        <f t="shared" si="439"/>
        <v>14</v>
      </c>
      <c r="O1507" s="26">
        <f t="shared" si="440"/>
        <v>0.93464414182452071</v>
      </c>
      <c r="P1507" s="3">
        <f>IF(L1507&gt;'Power Curve'!$C$37,0,INDEX(Ci,$N1507,1)*POWER(1-O1507,3)+INDEX(Ci,$N1507,2)*3*O1507*POWER(1-O1507,2)+INDEX(Ci,$N1507,3)*3*POWER(O1507,2)*(1-O1507)+INDEX(Ci,$N1507,4)*POWER(O1507,3))</f>
        <v>1974.3089407674347</v>
      </c>
      <c r="Q1507" s="3">
        <f>MAX(0,MIN(P1507-V1507+W1507,'Power Curve'!$C$39))</f>
        <v>1983.6785434011206</v>
      </c>
      <c r="R1507" s="3">
        <f t="shared" si="441"/>
        <v>1978.880004882813</v>
      </c>
      <c r="S1507" s="3">
        <f t="shared" si="442"/>
        <v>4.7985385183076232</v>
      </c>
      <c r="T1507" s="3">
        <f t="shared" si="443"/>
        <v>4.7985385183076232</v>
      </c>
      <c r="V1507" s="37">
        <f t="array" ref="V1507">SUM(_xlfn.NORM.DIST($AD$3:$AD$1003,$L1507,$AA1507,FALSE)*WindSpeedStep*$AE$3:$AE$1003)/AG1507</f>
        <v>1966.6792110438114</v>
      </c>
      <c r="W1507" s="37">
        <f t="array" ref="W1507">SUM(_xlfn.NORM.DIST($AD$3:$AD$1003,$L1507,$AB1507,FALSE)*WindSpeedStep*$AE$3:$AE$1003)/AH1507</f>
        <v>1976.0488136774973</v>
      </c>
      <c r="Y1507" s="1">
        <f t="shared" si="444"/>
        <v>13</v>
      </c>
      <c r="Z1507" s="99">
        <f>IF(L1507&lt;'Power Curve'!$P$28,'Power Curve'!$Q$28,IF(L1507&gt;'Power Curve'!$P$29,'Power Curve'!$Q$29,INDEX(ReferenceTurbulence,Y1507)+(L1507-INDEX(ReferenceTurbulenceWindSpeed,Y1507))*(INDEX(ReferenceTurbulence,Y1507+1)-INDEX(ReferenceTurbulence,Y1507))/(INDEX(ReferenceTurbulenceWindSpeed,Y1507+1)-INDEX(ReferenceTurbulenceWindSpeed,Y1507))))</f>
        <v>0.12076590839171855</v>
      </c>
      <c r="AA1507" s="100">
        <f t="shared" si="450"/>
        <v>1.6775180152142903</v>
      </c>
      <c r="AB1507" s="29">
        <f t="shared" si="451"/>
        <v>1.3167908810857443</v>
      </c>
      <c r="AG1507" s="40">
        <f t="array" ref="AG1507">SUM(_xlfn.NORM.DIST($AD$3:$AD$1003,$F1507,$AA1507,FALSE)*WindSpeedStep)</f>
        <v>1.0000000000000022</v>
      </c>
      <c r="AH1507" s="40">
        <f t="array" ref="AH1507">SUM(_xlfn.NORM.DIST($AD$3:$AD$1003,$F1507,$AB1507,FALSE)*WindSpeedStep)</f>
        <v>1.000000000000002</v>
      </c>
      <c r="AJ1507" s="47">
        <f t="shared" si="445"/>
        <v>14</v>
      </c>
      <c r="AK1507" s="83" t="b">
        <f>COUNTIF('Power Curve'!$D$2:$D$31,AJ1507)&gt;0</f>
        <v>1</v>
      </c>
      <c r="AL1507" s="83" t="b">
        <f t="shared" si="446"/>
        <v>0</v>
      </c>
      <c r="AM1507" s="83" t="b">
        <f t="shared" si="452"/>
        <v>1</v>
      </c>
      <c r="AN1507" s="47" t="str">
        <f t="shared" si="447"/>
        <v>Outer</v>
      </c>
      <c r="AO1507" s="48" t="str">
        <f t="shared" si="448"/>
        <v>1.5-1.6</v>
      </c>
      <c r="AP1507" s="49" t="str">
        <f t="shared" si="453"/>
        <v>21-22</v>
      </c>
      <c r="AQ1507" s="49" t="str">
        <f t="shared" si="454"/>
        <v>Mar</v>
      </c>
      <c r="AR1507" s="48" t="str">
        <f t="shared" si="455"/>
        <v>275-285</v>
      </c>
      <c r="AS1507" s="49" t="str">
        <f t="shared" si="449"/>
        <v>HWS-LTI</v>
      </c>
    </row>
    <row r="1508" spans="5:45" x14ac:dyDescent="0.3">
      <c r="E1508" s="15">
        <v>40969.916666666664</v>
      </c>
      <c r="F1508" s="21">
        <v>13.88</v>
      </c>
      <c r="G1508" s="21">
        <v>1944.2499847412109</v>
      </c>
      <c r="H1508" s="42">
        <v>1.1891683704607625</v>
      </c>
      <c r="I1508" s="35">
        <v>279.89999999999998</v>
      </c>
      <c r="J1508" s="43">
        <v>0.13688760806916425</v>
      </c>
      <c r="K1508" s="44">
        <v>0.13903944279183053</v>
      </c>
      <c r="L1508" s="26">
        <f t="shared" si="437"/>
        <v>13.743327201746473</v>
      </c>
      <c r="M1508" s="26">
        <f t="shared" si="438"/>
        <v>1.482125497851801</v>
      </c>
      <c r="N1508" s="96">
        <f t="shared" si="439"/>
        <v>14</v>
      </c>
      <c r="O1508" s="26">
        <f t="shared" si="440"/>
        <v>0.78177356353748706</v>
      </c>
      <c r="P1508" s="3">
        <f>IF(L1508&gt;'Power Curve'!$C$37,0,INDEX(Ci,$N1508,1)*POWER(1-O1508,3)+INDEX(Ci,$N1508,2)*3*O1508*POWER(1-O1508,2)+INDEX(Ci,$N1508,3)*3*POWER(O1508,2)*(1-O1508)+INDEX(Ci,$N1508,4)*POWER(O1508,3))</f>
        <v>1972.3199172295047</v>
      </c>
      <c r="Q1508" s="3">
        <f>MAX(0,MIN(P1508-V1508+W1508,'Power Curve'!$C$39))</f>
        <v>1961.9244464810524</v>
      </c>
      <c r="R1508" s="3">
        <f t="shared" si="441"/>
        <v>1944.2499847412109</v>
      </c>
      <c r="S1508" s="3">
        <f t="shared" si="442"/>
        <v>17.67446173984149</v>
      </c>
      <c r="T1508" s="3">
        <f t="shared" si="443"/>
        <v>17.67446173984149</v>
      </c>
      <c r="V1508" s="37">
        <f t="array" ref="V1508">SUM(_xlfn.NORM.DIST($AD$3:$AD$1003,$L1508,$AA1508,FALSE)*WindSpeedStep*$AE$3:$AE$1003)/AG1508</f>
        <v>1964.1746811305502</v>
      </c>
      <c r="W1508" s="37">
        <f t="array" ref="W1508">SUM(_xlfn.NORM.DIST($AD$3:$AD$1003,$L1508,$AB1508,FALSE)*WindSpeedStep*$AE$3:$AE$1003)/AH1508</f>
        <v>1953.779210382098</v>
      </c>
      <c r="Y1508" s="1">
        <f t="shared" si="444"/>
        <v>13</v>
      </c>
      <c r="Z1508" s="99">
        <f>IF(L1508&lt;'Power Curve'!$P$28,'Power Curve'!$Q$28,IF(L1508&gt;'Power Curve'!$P$29,'Power Curve'!$Q$29,INDEX(ReferenceTurbulence,Y1508)+(L1508-INDEX(ReferenceTurbulenceWindSpeed,Y1508))*(INDEX(ReferenceTurbulence,Y1508+1)-INDEX(ReferenceTurbulence,Y1508))/(INDEX(ReferenceTurbulenceWindSpeed,Y1508+1)-INDEX(ReferenceTurbulenceWindSpeed,Y1508))))</f>
        <v>0.12093130124532803</v>
      </c>
      <c r="AA1508" s="100">
        <f t="shared" si="450"/>
        <v>1.6619984419475138</v>
      </c>
      <c r="AB1508" s="29">
        <f t="shared" si="451"/>
        <v>1.8812911875589551</v>
      </c>
      <c r="AG1508" s="40">
        <f t="array" ref="AG1508">SUM(_xlfn.NORM.DIST($AD$3:$AD$1003,$F1508,$AA1508,FALSE)*WindSpeedStep)</f>
        <v>1.0000000000000013</v>
      </c>
      <c r="AH1508" s="40">
        <f t="array" ref="AH1508">SUM(_xlfn.NORM.DIST($AD$3:$AD$1003,$F1508,$AB1508,FALSE)*WindSpeedStep)</f>
        <v>0.99999999999993638</v>
      </c>
      <c r="AJ1508" s="47">
        <f t="shared" si="445"/>
        <v>14</v>
      </c>
      <c r="AK1508" s="83" t="b">
        <f>COUNTIF('Power Curve'!$D$2:$D$31,AJ1508)&gt;0</f>
        <v>1</v>
      </c>
      <c r="AL1508" s="83" t="b">
        <f t="shared" si="446"/>
        <v>0</v>
      </c>
      <c r="AM1508" s="83" t="b">
        <f t="shared" si="452"/>
        <v>1</v>
      </c>
      <c r="AN1508" s="47" t="str">
        <f t="shared" si="447"/>
        <v>Inner</v>
      </c>
      <c r="AO1508" s="48" t="str">
        <f t="shared" si="448"/>
        <v>1.4-1.5</v>
      </c>
      <c r="AP1508" s="49" t="str">
        <f t="shared" si="453"/>
        <v>22-23</v>
      </c>
      <c r="AQ1508" s="49" t="str">
        <f t="shared" si="454"/>
        <v>Mar</v>
      </c>
      <c r="AR1508" s="48" t="str">
        <f t="shared" si="455"/>
        <v>275-285</v>
      </c>
      <c r="AS1508" s="49" t="str">
        <f t="shared" si="449"/>
        <v>Inner-TI</v>
      </c>
    </row>
    <row r="1509" spans="5:45" x14ac:dyDescent="0.3">
      <c r="E1509" s="15">
        <v>40969.923611111109</v>
      </c>
      <c r="F1509" s="21">
        <v>13.64</v>
      </c>
      <c r="G1509" s="21">
        <v>1971.3000183105469</v>
      </c>
      <c r="H1509" s="42">
        <v>1.1892995430793769</v>
      </c>
      <c r="I1509" s="35">
        <v>286.89999999999998</v>
      </c>
      <c r="J1509" s="43">
        <v>0.13416422287390029</v>
      </c>
      <c r="K1509" s="44">
        <v>0.17256681616424005</v>
      </c>
      <c r="L1509" s="26">
        <f t="shared" si="437"/>
        <v>13.506186988935362</v>
      </c>
      <c r="M1509" s="26">
        <f t="shared" si="438"/>
        <v>1.4454747135214641</v>
      </c>
      <c r="N1509" s="96">
        <f t="shared" si="439"/>
        <v>14</v>
      </c>
      <c r="O1509" s="26">
        <f t="shared" si="440"/>
        <v>0.53571780743501174</v>
      </c>
      <c r="P1509" s="3">
        <f>IF(L1509&gt;'Power Curve'!$C$37,0,INDEX(Ci,$N1509,1)*POWER(1-O1509,3)+INDEX(Ci,$N1509,2)*3*O1509*POWER(1-O1509,2)+INDEX(Ci,$N1509,3)*3*POWER(O1509,2)*(1-O1509)+INDEX(Ci,$N1509,4)*POWER(O1509,3))</f>
        <v>1967.4021449516385</v>
      </c>
      <c r="Q1509" s="3">
        <f>MAX(0,MIN(P1509-V1509+W1509,'Power Curve'!$C$39))</f>
        <v>1957.8963064638658</v>
      </c>
      <c r="R1509" s="3">
        <f t="shared" si="441"/>
        <v>1971.3000183105469</v>
      </c>
      <c r="S1509" s="3">
        <f t="shared" si="442"/>
        <v>-13.403711846681063</v>
      </c>
      <c r="T1509" s="3">
        <f t="shared" si="443"/>
        <v>13.403711846681063</v>
      </c>
      <c r="V1509" s="37">
        <f t="array" ref="V1509">SUM(_xlfn.NORM.DIST($AD$3:$AD$1003,$L1509,$AA1509,FALSE)*WindSpeedStep*$AE$3:$AE$1003)/AG1509</f>
        <v>1959.3362877322584</v>
      </c>
      <c r="W1509" s="37">
        <f t="array" ref="W1509">SUM(_xlfn.NORM.DIST($AD$3:$AD$1003,$L1509,$AB1509,FALSE)*WindSpeedStep*$AE$3:$AE$1003)/AH1509</f>
        <v>1949.8304492444856</v>
      </c>
      <c r="Y1509" s="1">
        <f t="shared" si="444"/>
        <v>13</v>
      </c>
      <c r="Z1509" s="99">
        <f>IF(L1509&lt;'Power Curve'!$P$28,'Power Curve'!$Q$28,IF(L1509&gt;'Power Curve'!$P$29,'Power Curve'!$Q$29,INDEX(ReferenceTurbulence,Y1509)+(L1509-INDEX(ReferenceTurbulenceWindSpeed,Y1509))*(INDEX(ReferenceTurbulence,Y1509+1)-INDEX(ReferenceTurbulence,Y1509))/(INDEX(ReferenceTurbulenceWindSpeed,Y1509+1)-INDEX(ReferenceTurbulenceWindSpeed,Y1509))))</f>
        <v>0.12119751246860483</v>
      </c>
      <c r="AA1509" s="100">
        <f t="shared" si="450"/>
        <v>1.6369162659948018</v>
      </c>
      <c r="AB1509" s="29">
        <f t="shared" si="451"/>
        <v>1.812047081360096</v>
      </c>
      <c r="AG1509" s="40">
        <f t="array" ref="AG1509">SUM(_xlfn.NORM.DIST($AD$3:$AD$1003,$F1509,$AA1509,FALSE)*WindSpeedStep)</f>
        <v>1.0000000000000018</v>
      </c>
      <c r="AH1509" s="40">
        <f t="array" ref="AH1509">SUM(_xlfn.NORM.DIST($AD$3:$AD$1003,$F1509,$AB1509,FALSE)*WindSpeedStep)</f>
        <v>0.99999999999998168</v>
      </c>
      <c r="AJ1509" s="47">
        <f t="shared" si="445"/>
        <v>14</v>
      </c>
      <c r="AK1509" s="83" t="b">
        <f>COUNTIF('Power Curve'!$D$2:$D$31,AJ1509)&gt;0</f>
        <v>1</v>
      </c>
      <c r="AL1509" s="83" t="b">
        <f t="shared" si="446"/>
        <v>0</v>
      </c>
      <c r="AM1509" s="83" t="b">
        <f t="shared" si="452"/>
        <v>1</v>
      </c>
      <c r="AN1509" s="47" t="str">
        <f t="shared" si="447"/>
        <v>Inner</v>
      </c>
      <c r="AO1509" s="48" t="str">
        <f t="shared" si="448"/>
        <v>1.4-1.5</v>
      </c>
      <c r="AP1509" s="49" t="str">
        <f t="shared" si="453"/>
        <v>22-23</v>
      </c>
      <c r="AQ1509" s="49" t="str">
        <f t="shared" si="454"/>
        <v>Mar</v>
      </c>
      <c r="AR1509" s="48" t="str">
        <f t="shared" si="455"/>
        <v>285-295</v>
      </c>
      <c r="AS1509" s="49" t="str">
        <f t="shared" si="449"/>
        <v>Inner-TI</v>
      </c>
    </row>
    <row r="1510" spans="5:45" x14ac:dyDescent="0.3">
      <c r="E1510" s="15">
        <v>40969.930555555555</v>
      </c>
      <c r="F1510" s="21">
        <v>12.94</v>
      </c>
      <c r="G1510" s="21">
        <v>1969.9900207519511</v>
      </c>
      <c r="H1510" s="42">
        <v>1.1898822669957372</v>
      </c>
      <c r="I1510" s="35">
        <v>290.10000000000002</v>
      </c>
      <c r="J1510" s="43">
        <v>0.14142194744976816</v>
      </c>
      <c r="K1510" s="44">
        <v>0.1635471768714247</v>
      </c>
      <c r="L1510" s="26">
        <f t="shared" si="437"/>
        <v>12.815146564732077</v>
      </c>
      <c r="M1510" s="26">
        <f t="shared" si="438"/>
        <v>1.3386721883369512</v>
      </c>
      <c r="N1510" s="96">
        <f t="shared" si="439"/>
        <v>13</v>
      </c>
      <c r="O1510" s="26">
        <f t="shared" si="440"/>
        <v>0.82011430784533501</v>
      </c>
      <c r="P1510" s="3">
        <f>IF(L1510&gt;'Power Curve'!$C$37,0,INDEX(Ci,$N1510,1)*POWER(1-O1510,3)+INDEX(Ci,$N1510,2)*3*O1510*POWER(1-O1510,2)+INDEX(Ci,$N1510,3)*3*POWER(O1510,2)*(1-O1510)+INDEX(Ci,$N1510,4)*POWER(O1510,3))</f>
        <v>1948.303819785674</v>
      </c>
      <c r="Q1510" s="3">
        <f>MAX(0,MIN(P1510-V1510+W1510,'Power Curve'!$C$39))</f>
        <v>1926.27820839622</v>
      </c>
      <c r="R1510" s="3">
        <f t="shared" si="441"/>
        <v>1969.9900207519511</v>
      </c>
      <c r="S1510" s="3">
        <f t="shared" si="442"/>
        <v>-43.711812355731126</v>
      </c>
      <c r="T1510" s="3">
        <f t="shared" si="443"/>
        <v>43.711812355731126</v>
      </c>
      <c r="V1510" s="37">
        <f t="array" ref="V1510">SUM(_xlfn.NORM.DIST($AD$3:$AD$1003,$L1510,$AA1510,FALSE)*WindSpeedStep*$AE$3:$AE$1003)/AG1510</f>
        <v>1938.1245813571461</v>
      </c>
      <c r="W1510" s="37">
        <f t="array" ref="W1510">SUM(_xlfn.NORM.DIST($AD$3:$AD$1003,$L1510,$AB1510,FALSE)*WindSpeedStep*$AE$3:$AE$1003)/AH1510</f>
        <v>1916.098969967692</v>
      </c>
      <c r="Y1510" s="1">
        <f t="shared" si="444"/>
        <v>12</v>
      </c>
      <c r="Z1510" s="99">
        <f>IF(L1510&lt;'Power Curve'!$P$28,'Power Curve'!$Q$28,IF(L1510&gt;'Power Curve'!$P$29,'Power Curve'!$Q$29,INDEX(ReferenceTurbulence,Y1510)+(L1510-INDEX(ReferenceTurbulenceWindSpeed,Y1510))*(INDEX(ReferenceTurbulence,Y1510+1)-INDEX(ReferenceTurbulence,Y1510))/(INDEX(ReferenceTurbulenceWindSpeed,Y1510+1)-INDEX(ReferenceTurbulenceWindSpeed,Y1510))))</f>
        <v>0.12113448670990767</v>
      </c>
      <c r="AA1510" s="100">
        <f t="shared" si="450"/>
        <v>1.5523562012310568</v>
      </c>
      <c r="AB1510" s="29">
        <f t="shared" si="451"/>
        <v>1.8123429840386167</v>
      </c>
      <c r="AG1510" s="40">
        <f t="array" ref="AG1510">SUM(_xlfn.NORM.DIST($AD$3:$AD$1003,$F1510,$AA1510,FALSE)*WindSpeedStep)</f>
        <v>1.0000000000000029</v>
      </c>
      <c r="AH1510" s="40">
        <f t="array" ref="AH1510">SUM(_xlfn.NORM.DIST($AD$3:$AD$1003,$F1510,$AB1510,FALSE)*WindSpeedStep)</f>
        <v>0.99999999999962297</v>
      </c>
      <c r="AJ1510" s="47">
        <f t="shared" si="445"/>
        <v>13</v>
      </c>
      <c r="AK1510" s="83" t="b">
        <f>COUNTIF('Power Curve'!$D$2:$D$31,AJ1510)&gt;0</f>
        <v>1</v>
      </c>
      <c r="AL1510" s="83" t="b">
        <f t="shared" si="446"/>
        <v>0</v>
      </c>
      <c r="AM1510" s="83" t="b">
        <f t="shared" si="452"/>
        <v>1</v>
      </c>
      <c r="AN1510" s="47" t="str">
        <f t="shared" si="447"/>
        <v>Outer</v>
      </c>
      <c r="AO1510" s="48" t="str">
        <f t="shared" si="448"/>
        <v>1.3-1.4</v>
      </c>
      <c r="AP1510" s="49" t="str">
        <f t="shared" si="453"/>
        <v>22-23</v>
      </c>
      <c r="AQ1510" s="49" t="str">
        <f t="shared" si="454"/>
        <v>Mar</v>
      </c>
      <c r="AR1510" s="48" t="str">
        <f t="shared" si="455"/>
        <v>285-295</v>
      </c>
      <c r="AS1510" s="49" t="str">
        <f t="shared" si="449"/>
        <v>HWS-HTI</v>
      </c>
    </row>
    <row r="1511" spans="5:45" x14ac:dyDescent="0.3">
      <c r="E1511" s="15">
        <v>40969.9375</v>
      </c>
      <c r="F1511" s="21">
        <v>12.57</v>
      </c>
      <c r="G1511" s="21">
        <v>1887.480026245122</v>
      </c>
      <c r="H1511" s="42">
        <v>1.1906842444798948</v>
      </c>
      <c r="I1511" s="35">
        <v>294.2</v>
      </c>
      <c r="J1511" s="43">
        <v>0.13524264120922833</v>
      </c>
      <c r="K1511" s="44">
        <v>0.10575605910055833</v>
      </c>
      <c r="L1511" s="26">
        <f t="shared" si="437"/>
        <v>12.451512735005551</v>
      </c>
      <c r="M1511" s="26">
        <f t="shared" si="438"/>
        <v>1.2824714077500792</v>
      </c>
      <c r="N1511" s="96">
        <f t="shared" si="439"/>
        <v>13</v>
      </c>
      <c r="O1511" s="26">
        <f t="shared" si="440"/>
        <v>0.44575885611026594</v>
      </c>
      <c r="P1511" s="3">
        <f>IF(L1511&gt;'Power Curve'!$C$37,0,INDEX(Ci,$N1511,1)*POWER(1-O1511,3)+INDEX(Ci,$N1511,2)*3*O1511*POWER(1-O1511,2)+INDEX(Ci,$N1511,3)*3*POWER(O1511,2)*(1-O1511)+INDEX(Ci,$N1511,4)*POWER(O1511,3))</f>
        <v>1936.9487939546486</v>
      </c>
      <c r="Q1511" s="3">
        <f>MAX(0,MIN(P1511-V1511+W1511,'Power Curve'!$C$39))</f>
        <v>1917.8757556015285</v>
      </c>
      <c r="R1511" s="3">
        <f t="shared" si="441"/>
        <v>1887.480026245122</v>
      </c>
      <c r="S1511" s="3">
        <f t="shared" si="442"/>
        <v>30.395729356406491</v>
      </c>
      <c r="T1511" s="3">
        <f t="shared" si="443"/>
        <v>30.395729356406491</v>
      </c>
      <c r="V1511" s="37">
        <f t="array" ref="V1511">SUM(_xlfn.NORM.DIST($AD$3:$AD$1003,$L1511,$AA1511,FALSE)*WindSpeedStep*$AE$3:$AE$1003)/AG1511</f>
        <v>1921.8855942745408</v>
      </c>
      <c r="W1511" s="37">
        <f t="array" ref="W1511">SUM(_xlfn.NORM.DIST($AD$3:$AD$1003,$L1511,$AB1511,FALSE)*WindSpeedStep*$AE$3:$AE$1003)/AH1511</f>
        <v>1902.8125559214207</v>
      </c>
      <c r="Y1511" s="1">
        <f t="shared" si="444"/>
        <v>12</v>
      </c>
      <c r="Z1511" s="99">
        <f>IF(L1511&lt;'Power Curve'!$P$28,'Power Curve'!$Q$28,IF(L1511&gt;'Power Curve'!$P$29,'Power Curve'!$Q$29,INDEX(ReferenceTurbulence,Y1511)+(L1511-INDEX(ReferenceTurbulenceWindSpeed,Y1511))*(INDEX(ReferenceTurbulence,Y1511+1)-INDEX(ReferenceTurbulence,Y1511))/(INDEX(ReferenceTurbulenceWindSpeed,Y1511+1)-INDEX(ReferenceTurbulenceWindSpeed,Y1511))))</f>
        <v>0.11979713340507699</v>
      </c>
      <c r="AA1511" s="100">
        <f t="shared" si="450"/>
        <v>1.491655532210475</v>
      </c>
      <c r="AB1511" s="29">
        <f t="shared" si="451"/>
        <v>1.6839754693324931</v>
      </c>
      <c r="AG1511" s="40">
        <f t="array" ref="AG1511">SUM(_xlfn.NORM.DIST($AD$3:$AD$1003,$F1511,$AA1511,FALSE)*WindSpeedStep)</f>
        <v>1.0000000000000031</v>
      </c>
      <c r="AH1511" s="40">
        <f t="array" ref="AH1511">SUM(_xlfn.NORM.DIST($AD$3:$AD$1003,$F1511,$AB1511,FALSE)*WindSpeedStep)</f>
        <v>0.99999999999996991</v>
      </c>
      <c r="AJ1511" s="47">
        <f t="shared" si="445"/>
        <v>12</v>
      </c>
      <c r="AK1511" s="83" t="b">
        <f>COUNTIF('Power Curve'!$D$2:$D$31,AJ1511)&gt;0</f>
        <v>1</v>
      </c>
      <c r="AL1511" s="83" t="b">
        <f t="shared" si="446"/>
        <v>0</v>
      </c>
      <c r="AM1511" s="83" t="b">
        <f t="shared" si="452"/>
        <v>1</v>
      </c>
      <c r="AN1511" s="47" t="str">
        <f t="shared" si="447"/>
        <v>Inner</v>
      </c>
      <c r="AO1511" s="48" t="str">
        <f t="shared" si="448"/>
        <v>1.2-1.3</v>
      </c>
      <c r="AP1511" s="49" t="str">
        <f t="shared" si="453"/>
        <v>22-23</v>
      </c>
      <c r="AQ1511" s="49" t="str">
        <f t="shared" si="454"/>
        <v>Mar</v>
      </c>
      <c r="AR1511" s="48" t="str">
        <f t="shared" si="455"/>
        <v>285-295</v>
      </c>
      <c r="AS1511" s="49" t="str">
        <f t="shared" si="449"/>
        <v>Inner-TI</v>
      </c>
    </row>
    <row r="1512" spans="5:45" x14ac:dyDescent="0.3">
      <c r="E1512" s="15">
        <v>40969.944444444445</v>
      </c>
      <c r="F1512" s="21">
        <v>12.82</v>
      </c>
      <c r="G1512" s="21">
        <v>1976.830017089841</v>
      </c>
      <c r="H1512" s="42">
        <v>1.1912101651035341</v>
      </c>
      <c r="I1512" s="35">
        <v>296.2</v>
      </c>
      <c r="J1512" s="43">
        <v>0.11466458658346333</v>
      </c>
      <c r="K1512" s="44">
        <v>0.11401055818858856</v>
      </c>
      <c r="L1512" s="26">
        <f t="shared" si="437"/>
        <v>12.701025633879183</v>
      </c>
      <c r="M1512" s="26">
        <f t="shared" si="438"/>
        <v>1.3210344305957189</v>
      </c>
      <c r="N1512" s="96">
        <f t="shared" si="439"/>
        <v>13</v>
      </c>
      <c r="O1512" s="26">
        <f t="shared" si="440"/>
        <v>0.70262855946490865</v>
      </c>
      <c r="P1512" s="3">
        <f>IF(L1512&gt;'Power Curve'!$C$37,0,INDEX(Ci,$N1512,1)*POWER(1-O1512,3)+INDEX(Ci,$N1512,2)*3*O1512*POWER(1-O1512,2)+INDEX(Ci,$N1512,3)*3*POWER(O1512,2)*(1-O1512)+INDEX(Ci,$N1512,4)*POWER(O1512,3))</f>
        <v>1945.0181416622117</v>
      </c>
      <c r="Q1512" s="3">
        <f>MAX(0,MIN(P1512-V1512+W1512,'Power Curve'!$C$39))</f>
        <v>1951.1658817795385</v>
      </c>
      <c r="R1512" s="3">
        <f t="shared" si="441"/>
        <v>1976.830017089841</v>
      </c>
      <c r="S1512" s="3">
        <f t="shared" si="442"/>
        <v>-25.664135310302527</v>
      </c>
      <c r="T1512" s="3">
        <f t="shared" si="443"/>
        <v>25.664135310302527</v>
      </c>
      <c r="V1512" s="37">
        <f t="array" ref="V1512">SUM(_xlfn.NORM.DIST($AD$3:$AD$1003,$L1512,$AA1512,FALSE)*WindSpeedStep*$AE$3:$AE$1003)/AG1512</f>
        <v>1933.5808944657774</v>
      </c>
      <c r="W1512" s="37">
        <f t="array" ref="W1512">SUM(_xlfn.NORM.DIST($AD$3:$AD$1003,$L1512,$AB1512,FALSE)*WindSpeedStep*$AE$3:$AE$1003)/AH1512</f>
        <v>1939.7286345831042</v>
      </c>
      <c r="Y1512" s="1">
        <f t="shared" si="444"/>
        <v>12</v>
      </c>
      <c r="Z1512" s="99">
        <f>IF(L1512&lt;'Power Curve'!$P$28,'Power Curve'!$Q$28,IF(L1512&gt;'Power Curve'!$P$29,'Power Curve'!$Q$29,INDEX(ReferenceTurbulence,Y1512)+(L1512-INDEX(ReferenceTurbulenceWindSpeed,Y1512))*(INDEX(ReferenceTurbulence,Y1512+1)-INDEX(ReferenceTurbulence,Y1512))/(INDEX(ReferenceTurbulenceWindSpeed,Y1512+1)-INDEX(ReferenceTurbulenceWindSpeed,Y1512))))</f>
        <v>0.1207147787742042</v>
      </c>
      <c r="AA1512" s="100">
        <f t="shared" si="450"/>
        <v>1.5332014995992223</v>
      </c>
      <c r="AB1512" s="29">
        <f t="shared" si="451"/>
        <v>1.4563578534947268</v>
      </c>
      <c r="AG1512" s="40">
        <f t="array" ref="AG1512">SUM(_xlfn.NORM.DIST($AD$3:$AD$1003,$F1512,$AA1512,FALSE)*WindSpeedStep)</f>
        <v>1.0000000000000031</v>
      </c>
      <c r="AH1512" s="40">
        <f t="array" ref="AH1512">SUM(_xlfn.NORM.DIST($AD$3:$AD$1003,$F1512,$AB1512,FALSE)*WindSpeedStep)</f>
        <v>1.0000000000000027</v>
      </c>
      <c r="AJ1512" s="47">
        <f t="shared" si="445"/>
        <v>13</v>
      </c>
      <c r="AK1512" s="83" t="b">
        <f>COUNTIF('Power Curve'!$D$2:$D$31,AJ1512)&gt;0</f>
        <v>1</v>
      </c>
      <c r="AL1512" s="83" t="b">
        <f t="shared" si="446"/>
        <v>0</v>
      </c>
      <c r="AM1512" s="83" t="b">
        <f t="shared" si="452"/>
        <v>1</v>
      </c>
      <c r="AN1512" s="47" t="str">
        <f t="shared" si="447"/>
        <v>Inner</v>
      </c>
      <c r="AO1512" s="48" t="str">
        <f t="shared" si="448"/>
        <v>1.3-1.4</v>
      </c>
      <c r="AP1512" s="49" t="str">
        <f t="shared" si="453"/>
        <v>22-23</v>
      </c>
      <c r="AQ1512" s="49" t="str">
        <f t="shared" si="454"/>
        <v>Mar</v>
      </c>
      <c r="AR1512" s="48" t="str">
        <f t="shared" si="455"/>
        <v>295-305</v>
      </c>
      <c r="AS1512" s="49" t="str">
        <f t="shared" si="449"/>
        <v>Inner-TI</v>
      </c>
    </row>
    <row r="1513" spans="5:45" x14ac:dyDescent="0.3">
      <c r="E1513" s="15">
        <v>40969.951388888891</v>
      </c>
      <c r="F1513" s="21">
        <v>12.36</v>
      </c>
      <c r="G1513" s="21">
        <v>1938.2200622558589</v>
      </c>
      <c r="H1513" s="42">
        <v>1.1920133596722278</v>
      </c>
      <c r="I1513" s="35">
        <v>291.7</v>
      </c>
      <c r="J1513" s="43">
        <v>0.12944983818770228</v>
      </c>
      <c r="K1513" s="44">
        <v>0.1931625244648931</v>
      </c>
      <c r="L1513" s="26">
        <f t="shared" si="437"/>
        <v>12.248046188866354</v>
      </c>
      <c r="M1513" s="26">
        <f t="shared" si="438"/>
        <v>1.2510249971536351</v>
      </c>
      <c r="N1513" s="96">
        <f t="shared" si="439"/>
        <v>13</v>
      </c>
      <c r="O1513" s="26">
        <f t="shared" si="440"/>
        <v>0.23629316682003487</v>
      </c>
      <c r="P1513" s="3">
        <f>IF(L1513&gt;'Power Curve'!$C$37,0,INDEX(Ci,$N1513,1)*POWER(1-O1513,3)+INDEX(Ci,$N1513,2)*3*O1513*POWER(1-O1513,2)+INDEX(Ci,$N1513,3)*3*POWER(O1513,2)*(1-O1513)+INDEX(Ci,$N1513,4)*POWER(O1513,3))</f>
        <v>1928.8207109489242</v>
      </c>
      <c r="Q1513" s="3">
        <f>MAX(0,MIN(P1513-V1513+W1513,'Power Curve'!$C$39))</f>
        <v>1915.1511166545399</v>
      </c>
      <c r="R1513" s="3">
        <f t="shared" si="441"/>
        <v>1938.2200622558589</v>
      </c>
      <c r="S1513" s="3">
        <f t="shared" si="442"/>
        <v>-23.068945601319001</v>
      </c>
      <c r="T1513" s="3">
        <f t="shared" si="443"/>
        <v>23.068945601319001</v>
      </c>
      <c r="V1513" s="37">
        <f t="array" ref="V1513">SUM(_xlfn.NORM.DIST($AD$3:$AD$1003,$L1513,$AA1513,FALSE)*WindSpeedStep*$AE$3:$AE$1003)/AG1513</f>
        <v>1910.2422828244996</v>
      </c>
      <c r="W1513" s="37">
        <f t="array" ref="W1513">SUM(_xlfn.NORM.DIST($AD$3:$AD$1003,$L1513,$AB1513,FALSE)*WindSpeedStep*$AE$3:$AE$1003)/AH1513</f>
        <v>1896.5726885301153</v>
      </c>
      <c r="Y1513" s="1">
        <f t="shared" si="444"/>
        <v>12</v>
      </c>
      <c r="Z1513" s="99">
        <f>IF(L1513&lt;'Power Curve'!$P$28,'Power Curve'!$Q$28,IF(L1513&gt;'Power Curve'!$P$29,'Power Curve'!$Q$29,INDEX(ReferenceTurbulence,Y1513)+(L1513-INDEX(ReferenceTurbulenceWindSpeed,Y1513))*(INDEX(ReferenceTurbulence,Y1513+1)-INDEX(ReferenceTurbulence,Y1513))/(INDEX(ReferenceTurbulenceWindSpeed,Y1513+1)-INDEX(ReferenceTurbulenceWindSpeed,Y1513))))</f>
        <v>0.11904883488151448</v>
      </c>
      <c r="AA1513" s="100">
        <f t="shared" si="450"/>
        <v>1.4581156283595134</v>
      </c>
      <c r="AB1513" s="29">
        <f t="shared" si="451"/>
        <v>1.5855075972642532</v>
      </c>
      <c r="AG1513" s="40">
        <f t="array" ref="AG1513">SUM(_xlfn.NORM.DIST($AD$3:$AD$1003,$F1513,$AA1513,FALSE)*WindSpeedStep)</f>
        <v>1.0000000000000038</v>
      </c>
      <c r="AH1513" s="40">
        <f t="array" ref="AH1513">SUM(_xlfn.NORM.DIST($AD$3:$AD$1003,$F1513,$AB1513,FALSE)*WindSpeedStep)</f>
        <v>1.0000000000000004</v>
      </c>
      <c r="AJ1513" s="47">
        <f t="shared" si="445"/>
        <v>12</v>
      </c>
      <c r="AK1513" s="83" t="b">
        <f>COUNTIF('Power Curve'!$D$2:$D$31,AJ1513)&gt;0</f>
        <v>1</v>
      </c>
      <c r="AL1513" s="83" t="b">
        <f t="shared" si="446"/>
        <v>0</v>
      </c>
      <c r="AM1513" s="83" t="b">
        <f t="shared" si="452"/>
        <v>1</v>
      </c>
      <c r="AN1513" s="47" t="str">
        <f t="shared" si="447"/>
        <v>Inner</v>
      </c>
      <c r="AO1513" s="48" t="str">
        <f t="shared" si="448"/>
        <v>1.2-1.3</v>
      </c>
      <c r="AP1513" s="49" t="str">
        <f t="shared" si="453"/>
        <v>22-23</v>
      </c>
      <c r="AQ1513" s="49" t="str">
        <f t="shared" si="454"/>
        <v>Mar</v>
      </c>
      <c r="AR1513" s="48" t="str">
        <f t="shared" si="455"/>
        <v>285-295</v>
      </c>
      <c r="AS1513" s="49" t="str">
        <f t="shared" si="449"/>
        <v>Inner-TI</v>
      </c>
    </row>
    <row r="1514" spans="5:45" x14ac:dyDescent="0.3">
      <c r="E1514" s="15">
        <v>40969.958333333336</v>
      </c>
      <c r="F1514" s="21">
        <v>14.84</v>
      </c>
      <c r="G1514" s="21">
        <v>1983.2900543212941</v>
      </c>
      <c r="H1514" s="42">
        <v>1.1913719750288745</v>
      </c>
      <c r="I1514" s="35">
        <v>287.7</v>
      </c>
      <c r="J1514" s="43">
        <v>0.14824797843665768</v>
      </c>
      <c r="K1514" s="44">
        <v>0.16309584698005947</v>
      </c>
      <c r="L1514" s="26">
        <f t="shared" si="437"/>
        <v>14.702944955247501</v>
      </c>
      <c r="M1514" s="26">
        <f t="shared" si="438"/>
        <v>1.6304375150597108</v>
      </c>
      <c r="N1514" s="96">
        <f t="shared" si="439"/>
        <v>15</v>
      </c>
      <c r="O1514" s="26">
        <f t="shared" si="440"/>
        <v>0.71583462531115338</v>
      </c>
      <c r="P1514" s="3">
        <f>IF(L1514&gt;'Power Curve'!$C$37,0,INDEX(Ci,$N1514,1)*POWER(1-O1514,3)+INDEX(Ci,$N1514,2)*3*O1514*POWER(1-O1514,2)+INDEX(Ci,$N1514,3)*3*POWER(O1514,2)*(1-O1514)+INDEX(Ci,$N1514,4)*POWER(O1514,3))</f>
        <v>1978.0842287740243</v>
      </c>
      <c r="Q1514" s="3">
        <f>MAX(0,MIN(P1514-V1514+W1514,'Power Curve'!$C$39))</f>
        <v>1967.260001282875</v>
      </c>
      <c r="R1514" s="3">
        <f t="shared" si="441"/>
        <v>1983.2900543212941</v>
      </c>
      <c r="S1514" s="3">
        <f t="shared" si="442"/>
        <v>-16.030053038419055</v>
      </c>
      <c r="T1514" s="3">
        <f t="shared" si="443"/>
        <v>16.030053038419055</v>
      </c>
      <c r="V1514" s="37">
        <f t="array" ref="V1514">SUM(_xlfn.NORM.DIST($AD$3:$AD$1003,$L1514,$AA1514,FALSE)*WindSpeedStep*$AE$3:$AE$1003)/AG1514</f>
        <v>1974.9126064295911</v>
      </c>
      <c r="W1514" s="37">
        <f t="array" ref="W1514">SUM(_xlfn.NORM.DIST($AD$3:$AD$1003,$L1514,$AB1514,FALSE)*WindSpeedStep*$AE$3:$AE$1003)/AH1514</f>
        <v>1964.0883789384418</v>
      </c>
      <c r="Y1514" s="1">
        <f t="shared" si="444"/>
        <v>14</v>
      </c>
      <c r="Z1514" s="99">
        <f>IF(L1514&lt;'Power Curve'!$P$28,'Power Curve'!$Q$28,IF(L1514&gt;'Power Curve'!$P$29,'Power Curve'!$Q$29,INDEX(ReferenceTurbulence,Y1514)+(L1514-INDEX(ReferenceTurbulenceWindSpeed,Y1514))*(INDEX(ReferenceTurbulence,Y1514+1)-INDEX(ReferenceTurbulence,Y1514))/(INDEX(ReferenceTurbulenceWindSpeed,Y1514+1)-INDEX(ReferenceTurbulenceWindSpeed,Y1514))))</f>
        <v>0.12254275886752211</v>
      </c>
      <c r="AA1514" s="100">
        <f t="shared" si="450"/>
        <v>1.8017394382933452</v>
      </c>
      <c r="AB1514" s="29">
        <f t="shared" si="451"/>
        <v>2.1796818666808964</v>
      </c>
      <c r="AG1514" s="40">
        <f t="array" ref="AG1514">SUM(_xlfn.NORM.DIST($AD$3:$AD$1003,$F1514,$AA1514,FALSE)*WindSpeedStep)</f>
        <v>0.99999999999999911</v>
      </c>
      <c r="AH1514" s="40">
        <f t="array" ref="AH1514">SUM(_xlfn.NORM.DIST($AD$3:$AD$1003,$F1514,$AB1514,FALSE)*WindSpeedStep)</f>
        <v>0.99999999999580791</v>
      </c>
      <c r="AJ1514" s="47">
        <f t="shared" si="445"/>
        <v>15</v>
      </c>
      <c r="AK1514" s="83" t="b">
        <f>COUNTIF('Power Curve'!$D$2:$D$31,AJ1514)&gt;0</f>
        <v>1</v>
      </c>
      <c r="AL1514" s="83" t="b">
        <f t="shared" si="446"/>
        <v>0</v>
      </c>
      <c r="AM1514" s="83" t="b">
        <f t="shared" si="452"/>
        <v>1</v>
      </c>
      <c r="AN1514" s="47" t="str">
        <f t="shared" si="447"/>
        <v>Outer</v>
      </c>
      <c r="AO1514" s="48" t="str">
        <f t="shared" si="448"/>
        <v>1.6-1.7</v>
      </c>
      <c r="AP1514" s="49" t="str">
        <f t="shared" si="453"/>
        <v>23-24</v>
      </c>
      <c r="AQ1514" s="49" t="str">
        <f t="shared" si="454"/>
        <v>Mar</v>
      </c>
      <c r="AR1514" s="48" t="str">
        <f t="shared" si="455"/>
        <v>285-295</v>
      </c>
      <c r="AS1514" s="49" t="str">
        <f t="shared" si="449"/>
        <v>HWS-HTI</v>
      </c>
    </row>
    <row r="1515" spans="5:45" x14ac:dyDescent="0.3">
      <c r="E1515" s="15">
        <v>40969.965277777781</v>
      </c>
      <c r="F1515" s="21">
        <v>15.84</v>
      </c>
      <c r="G1515" s="21">
        <v>1969.019958496096</v>
      </c>
      <c r="H1515" s="42">
        <v>1.1915474798848933</v>
      </c>
      <c r="I1515" s="35">
        <v>291.3</v>
      </c>
      <c r="J1515" s="43">
        <v>0.11742424242424243</v>
      </c>
      <c r="K1515" s="44">
        <v>0.15516627141350051</v>
      </c>
      <c r="L1515" s="26">
        <f t="shared" si="437"/>
        <v>15.694480032616832</v>
      </c>
      <c r="M1515" s="26">
        <f t="shared" si="438"/>
        <v>1.7836824575595045</v>
      </c>
      <c r="N1515" s="96">
        <f t="shared" si="439"/>
        <v>16</v>
      </c>
      <c r="O1515" s="26">
        <f t="shared" si="440"/>
        <v>0.69579585069761063</v>
      </c>
      <c r="P1515" s="3">
        <f>IF(L1515&gt;'Power Curve'!$C$37,0,INDEX(Ci,$N1515,1)*POWER(1-O1515,3)+INDEX(Ci,$N1515,2)*3*O1515*POWER(1-O1515,2)+INDEX(Ci,$N1515,3)*3*POWER(O1515,2)*(1-O1515)+INDEX(Ci,$N1515,4)*POWER(O1515,3))</f>
        <v>1981.4474301324685</v>
      </c>
      <c r="Q1515" s="3">
        <f>MAX(0,MIN(P1515-V1515+W1515,'Power Curve'!$C$39))</f>
        <v>1981.9836248377164</v>
      </c>
      <c r="R1515" s="3">
        <f t="shared" si="441"/>
        <v>1969.019958496096</v>
      </c>
      <c r="S1515" s="3">
        <f t="shared" si="442"/>
        <v>12.96366634162041</v>
      </c>
      <c r="T1515" s="3">
        <f t="shared" si="443"/>
        <v>12.96366634162041</v>
      </c>
      <c r="V1515" s="37">
        <f t="array" ref="V1515">SUM(_xlfn.NORM.DIST($AD$3:$AD$1003,$L1515,$AA1515,FALSE)*WindSpeedStep*$AE$3:$AE$1003)/AG1515</f>
        <v>1980.2147425052558</v>
      </c>
      <c r="W1515" s="37">
        <f t="array" ref="W1515">SUM(_xlfn.NORM.DIST($AD$3:$AD$1003,$L1515,$AB1515,FALSE)*WindSpeedStep*$AE$3:$AE$1003)/AH1515</f>
        <v>1980.7509372105037</v>
      </c>
      <c r="Y1515" s="1">
        <f t="shared" si="444"/>
        <v>15</v>
      </c>
      <c r="Z1515" s="99">
        <f>IF(L1515&lt;'Power Curve'!$P$28,'Power Curve'!$Q$28,IF(L1515&gt;'Power Curve'!$P$29,'Power Curve'!$Q$29,INDEX(ReferenceTurbulence,Y1515)+(L1515-INDEX(ReferenceTurbulenceWindSpeed,Y1515))*(INDEX(ReferenceTurbulence,Y1515+1)-INDEX(ReferenceTurbulence,Y1515))/(INDEX(ReferenceTurbulenceWindSpeed,Y1515+1)-INDEX(ReferenceTurbulenceWindSpeed,Y1515))))</f>
        <v>0.12171435099263682</v>
      </c>
      <c r="AA1515" s="100">
        <f t="shared" si="450"/>
        <v>1.9102434513368554</v>
      </c>
      <c r="AB1515" s="29">
        <f t="shared" si="451"/>
        <v>1.8429124280724312</v>
      </c>
      <c r="AG1515" s="40">
        <f t="array" ref="AG1515">SUM(_xlfn.NORM.DIST($AD$3:$AD$1003,$F1515,$AA1515,FALSE)*WindSpeedStep)</f>
        <v>0.99999999999999667</v>
      </c>
      <c r="AH1515" s="40">
        <f t="array" ref="AH1515">SUM(_xlfn.NORM.DIST($AD$3:$AD$1003,$F1515,$AB1515,FALSE)*WindSpeedStep)</f>
        <v>0.99999999999999567</v>
      </c>
      <c r="AJ1515" s="47">
        <f t="shared" si="445"/>
        <v>16</v>
      </c>
      <c r="AK1515" s="83" t="b">
        <f>COUNTIF('Power Curve'!$D$2:$D$31,AJ1515)&gt;0</f>
        <v>1</v>
      </c>
      <c r="AL1515" s="83" t="b">
        <f t="shared" si="446"/>
        <v>0</v>
      </c>
      <c r="AM1515" s="83" t="b">
        <f t="shared" si="452"/>
        <v>1</v>
      </c>
      <c r="AN1515" s="47" t="str">
        <f t="shared" si="447"/>
        <v>Inner</v>
      </c>
      <c r="AO1515" s="48" t="str">
        <f t="shared" si="448"/>
        <v>1.7-1.8</v>
      </c>
      <c r="AP1515" s="49" t="str">
        <f t="shared" si="453"/>
        <v>23-24</v>
      </c>
      <c r="AQ1515" s="49" t="str">
        <f t="shared" si="454"/>
        <v>Mar</v>
      </c>
      <c r="AR1515" s="48" t="str">
        <f t="shared" si="455"/>
        <v>285-295</v>
      </c>
      <c r="AS1515" s="49" t="str">
        <f t="shared" si="449"/>
        <v>Inner-TI</v>
      </c>
    </row>
    <row r="1516" spans="5:45" x14ac:dyDescent="0.3">
      <c r="E1516" s="15">
        <v>40969.972222222219</v>
      </c>
      <c r="F1516" s="21">
        <v>15.71</v>
      </c>
      <c r="G1516" s="21">
        <v>1973.9900054931641</v>
      </c>
      <c r="H1516" s="42">
        <v>1.1925576381713827</v>
      </c>
      <c r="I1516" s="35">
        <v>293.2</v>
      </c>
      <c r="J1516" s="43">
        <v>0.15404201145767027</v>
      </c>
      <c r="K1516" s="44">
        <v>0.12631651717017195</v>
      </c>
      <c r="L1516" s="26">
        <f t="shared" si="437"/>
        <v>15.570071787087238</v>
      </c>
      <c r="M1516" s="26">
        <f t="shared" si="438"/>
        <v>1.7644547621730091</v>
      </c>
      <c r="N1516" s="96">
        <f t="shared" si="439"/>
        <v>16</v>
      </c>
      <c r="O1516" s="26">
        <f t="shared" si="440"/>
        <v>0.57108104566398821</v>
      </c>
      <c r="P1516" s="3">
        <f>IF(L1516&gt;'Power Curve'!$C$37,0,INDEX(Ci,$N1516,1)*POWER(1-O1516,3)+INDEX(Ci,$N1516,2)*3*O1516*POWER(1-O1516,2)+INDEX(Ci,$N1516,3)*3*POWER(O1516,2)*(1-O1516)+INDEX(Ci,$N1516,4)*POWER(O1516,3))</f>
        <v>1981.0391618820483</v>
      </c>
      <c r="Q1516" s="3">
        <f>MAX(0,MIN(P1516-V1516+W1516,'Power Curve'!$C$39))</f>
        <v>1972.3522259818806</v>
      </c>
      <c r="R1516" s="3">
        <f t="shared" si="441"/>
        <v>1973.9900054931641</v>
      </c>
      <c r="S1516" s="3">
        <f t="shared" si="442"/>
        <v>-1.6377795112834974</v>
      </c>
      <c r="T1516" s="3">
        <f t="shared" si="443"/>
        <v>1.6377795112834974</v>
      </c>
      <c r="V1516" s="37">
        <f t="array" ref="V1516">SUM(_xlfn.NORM.DIST($AD$3:$AD$1003,$L1516,$AA1516,FALSE)*WindSpeedStep*$AE$3:$AE$1003)/AG1516</f>
        <v>1979.7334906011436</v>
      </c>
      <c r="W1516" s="37">
        <f t="array" ref="W1516">SUM(_xlfn.NORM.DIST($AD$3:$AD$1003,$L1516,$AB1516,FALSE)*WindSpeedStep*$AE$3:$AE$1003)/AH1516</f>
        <v>1971.0465547009758</v>
      </c>
      <c r="Y1516" s="1">
        <f t="shared" si="444"/>
        <v>15</v>
      </c>
      <c r="Z1516" s="99">
        <f>IF(L1516&lt;'Power Curve'!$P$28,'Power Curve'!$Q$28,IF(L1516&gt;'Power Curve'!$P$29,'Power Curve'!$Q$29,INDEX(ReferenceTurbulence,Y1516)+(L1516-INDEX(ReferenceTurbulenceWindSpeed,Y1516))*(INDEX(ReferenceTurbulence,Y1516+1)-INDEX(ReferenceTurbulence,Y1516))/(INDEX(ReferenceTurbulenceWindSpeed,Y1516+1)-INDEX(ReferenceTurbulenceWindSpeed,Y1516))))</f>
        <v>0.12199429510444125</v>
      </c>
      <c r="AA1516" s="100">
        <f t="shared" si="450"/>
        <v>1.8994599323912555</v>
      </c>
      <c r="AB1516" s="29">
        <f t="shared" si="451"/>
        <v>2.3984451766232411</v>
      </c>
      <c r="AG1516" s="40">
        <f t="array" ref="AG1516">SUM(_xlfn.NORM.DIST($AD$3:$AD$1003,$F1516,$AA1516,FALSE)*WindSpeedStep)</f>
        <v>0.99999999999999623</v>
      </c>
      <c r="AH1516" s="40">
        <f t="array" ref="AH1516">SUM(_xlfn.NORM.DIST($AD$3:$AD$1003,$F1516,$AB1516,FALSE)*WindSpeedStep)</f>
        <v>0.99999999997507383</v>
      </c>
      <c r="AJ1516" s="47">
        <f t="shared" si="445"/>
        <v>16</v>
      </c>
      <c r="AK1516" s="83" t="b">
        <f>COUNTIF('Power Curve'!$D$2:$D$31,AJ1516)&gt;0</f>
        <v>1</v>
      </c>
      <c r="AL1516" s="83" t="b">
        <f t="shared" si="446"/>
        <v>0</v>
      </c>
      <c r="AM1516" s="83" t="b">
        <f t="shared" si="452"/>
        <v>1</v>
      </c>
      <c r="AN1516" s="47" t="str">
        <f t="shared" si="447"/>
        <v>Outer</v>
      </c>
      <c r="AO1516" s="48" t="str">
        <f t="shared" si="448"/>
        <v>1.7-1.8</v>
      </c>
      <c r="AP1516" s="49" t="str">
        <f t="shared" si="453"/>
        <v>23-24</v>
      </c>
      <c r="AQ1516" s="49" t="str">
        <f t="shared" si="454"/>
        <v>Mar</v>
      </c>
      <c r="AR1516" s="48" t="str">
        <f t="shared" si="455"/>
        <v>285-295</v>
      </c>
      <c r="AS1516" s="49" t="str">
        <f t="shared" si="449"/>
        <v>HWS-HTI</v>
      </c>
    </row>
    <row r="1517" spans="5:45" x14ac:dyDescent="0.3">
      <c r="E1517" s="15">
        <v>40969.986111111109</v>
      </c>
      <c r="F1517" s="21">
        <v>15.61</v>
      </c>
      <c r="G1517" s="21">
        <v>1981.7999420165991</v>
      </c>
      <c r="H1517" s="42">
        <v>1.1971146613625356</v>
      </c>
      <c r="I1517" s="35">
        <v>299.2</v>
      </c>
      <c r="J1517" s="43">
        <v>0.12299807815502883</v>
      </c>
      <c r="K1517" s="44">
        <v>0.11366701208154105</v>
      </c>
      <c r="L1517" s="26">
        <f t="shared" si="437"/>
        <v>15.490643410645147</v>
      </c>
      <c r="M1517" s="26">
        <f t="shared" si="438"/>
        <v>1.7521788505501805</v>
      </c>
      <c r="N1517" s="96">
        <f t="shared" si="439"/>
        <v>16</v>
      </c>
      <c r="O1517" s="26">
        <f t="shared" si="440"/>
        <v>0.49145694647390475</v>
      </c>
      <c r="P1517" s="3">
        <f>IF(L1517&gt;'Power Curve'!$C$37,0,INDEX(Ci,$N1517,1)*POWER(1-O1517,3)+INDEX(Ci,$N1517,2)*3*O1517*POWER(1-O1517,2)+INDEX(Ci,$N1517,3)*3*POWER(O1517,2)*(1-O1517)+INDEX(Ci,$N1517,4)*POWER(O1517,3))</f>
        <v>1980.7735596104978</v>
      </c>
      <c r="Q1517" s="3">
        <f>MAX(0,MIN(P1517-V1517+W1517,'Power Curve'!$C$39))</f>
        <v>1980.636418575582</v>
      </c>
      <c r="R1517" s="3">
        <f t="shared" si="441"/>
        <v>1981.7999420165991</v>
      </c>
      <c r="S1517" s="3">
        <f t="shared" si="442"/>
        <v>-1.1635234410171051</v>
      </c>
      <c r="T1517" s="3">
        <f t="shared" si="443"/>
        <v>1.1635234410171051</v>
      </c>
      <c r="V1517" s="37">
        <f t="array" ref="V1517">SUM(_xlfn.NORM.DIST($AD$3:$AD$1003,$L1517,$AA1517,FALSE)*WindSpeedStep*$AE$3:$AE$1003)/AG1517</f>
        <v>1979.3995265819317</v>
      </c>
      <c r="W1517" s="37">
        <f t="array" ref="W1517">SUM(_xlfn.NORM.DIST($AD$3:$AD$1003,$L1517,$AB1517,FALSE)*WindSpeedStep*$AE$3:$AE$1003)/AH1517</f>
        <v>1979.2623855470158</v>
      </c>
      <c r="Y1517" s="1">
        <f t="shared" si="444"/>
        <v>15</v>
      </c>
      <c r="Z1517" s="99">
        <f>IF(L1517&lt;'Power Curve'!$P$28,'Power Curve'!$Q$28,IF(L1517&gt;'Power Curve'!$P$29,'Power Curve'!$Q$29,INDEX(ReferenceTurbulence,Y1517)+(L1517-INDEX(ReferenceTurbulenceWindSpeed,Y1517))*(INDEX(ReferenceTurbulence,Y1517+1)-INDEX(ReferenceTurbulence,Y1517))/(INDEX(ReferenceTurbulenceWindSpeed,Y1517+1)-INDEX(ReferenceTurbulenceWindSpeed,Y1517))))</f>
        <v>0.12217302526979722</v>
      </c>
      <c r="AA1517" s="100">
        <f t="shared" si="450"/>
        <v>1.8925387688541673</v>
      </c>
      <c r="AB1517" s="29">
        <f t="shared" si="451"/>
        <v>1.9053193688942143</v>
      </c>
      <c r="AG1517" s="40">
        <f t="array" ref="AG1517">SUM(_xlfn.NORM.DIST($AD$3:$AD$1003,$F1517,$AA1517,FALSE)*WindSpeedStep)</f>
        <v>0.99999999999999689</v>
      </c>
      <c r="AH1517" s="40">
        <f t="array" ref="AH1517">SUM(_xlfn.NORM.DIST($AD$3:$AD$1003,$F1517,$AB1517,FALSE)*WindSpeedStep)</f>
        <v>0.999999999999996</v>
      </c>
      <c r="AJ1517" s="47">
        <f t="shared" si="445"/>
        <v>15</v>
      </c>
      <c r="AK1517" s="83" t="b">
        <f>COUNTIF('Power Curve'!$D$2:$D$31,AJ1517)&gt;0</f>
        <v>1</v>
      </c>
      <c r="AL1517" s="83" t="b">
        <f t="shared" si="446"/>
        <v>0</v>
      </c>
      <c r="AM1517" s="83" t="b">
        <f t="shared" si="452"/>
        <v>1</v>
      </c>
      <c r="AN1517" s="47" t="str">
        <f t="shared" si="447"/>
        <v>Inner</v>
      </c>
      <c r="AO1517" s="48" t="str">
        <f t="shared" si="448"/>
        <v>1.7-1.8</v>
      </c>
      <c r="AP1517" s="49" t="str">
        <f t="shared" si="453"/>
        <v>23-24</v>
      </c>
      <c r="AQ1517" s="49" t="str">
        <f t="shared" si="454"/>
        <v>Mar</v>
      </c>
      <c r="AR1517" s="48" t="str">
        <f t="shared" si="455"/>
        <v>295-305</v>
      </c>
      <c r="AS1517" s="49" t="str">
        <f t="shared" si="449"/>
        <v>Inner-TI</v>
      </c>
    </row>
    <row r="1518" spans="5:45" x14ac:dyDescent="0.3">
      <c r="E1518" s="15">
        <v>40969.993055555555</v>
      </c>
      <c r="F1518" s="21">
        <v>13.26</v>
      </c>
      <c r="G1518" s="21">
        <v>1968.5100555419949</v>
      </c>
      <c r="H1518" s="42">
        <v>1.1971711095970092</v>
      </c>
      <c r="I1518" s="35">
        <v>298.89999999999998</v>
      </c>
      <c r="J1518" s="43">
        <v>8.6726998491704371E-2</v>
      </c>
      <c r="K1518" s="44">
        <v>0.14012289331944663</v>
      </c>
      <c r="L1518" s="26">
        <f t="shared" si="437"/>
        <v>13.158818713366999</v>
      </c>
      <c r="M1518" s="26">
        <f t="shared" si="438"/>
        <v>1.3917878267630461</v>
      </c>
      <c r="N1518" s="96">
        <f t="shared" si="439"/>
        <v>14</v>
      </c>
      <c r="O1518" s="26">
        <f t="shared" si="440"/>
        <v>0.1752898451009002</v>
      </c>
      <c r="P1518" s="3">
        <f>IF(L1518&gt;'Power Curve'!$C$37,0,INDEX(Ci,$N1518,1)*POWER(1-O1518,3)+INDEX(Ci,$N1518,2)*3*O1518*POWER(1-O1518,2)+INDEX(Ci,$N1518,3)*3*POWER(O1518,2)*(1-O1518)+INDEX(Ci,$N1518,4)*POWER(O1518,3))</f>
        <v>1957.9906711107708</v>
      </c>
      <c r="Q1518" s="3">
        <f>MAX(0,MIN(P1518-V1518+W1518,'Power Curve'!$C$39))</f>
        <v>1978.8868394223168</v>
      </c>
      <c r="R1518" s="3">
        <f t="shared" si="441"/>
        <v>1968.5100555419949</v>
      </c>
      <c r="S1518" s="3">
        <f t="shared" si="442"/>
        <v>10.376783880321909</v>
      </c>
      <c r="T1518" s="3">
        <f t="shared" si="443"/>
        <v>10.376783880321909</v>
      </c>
      <c r="V1518" s="37">
        <f t="array" ref="V1518">SUM(_xlfn.NORM.DIST($AD$3:$AD$1003,$L1518,$AA1518,FALSE)*WindSpeedStep*$AE$3:$AE$1003)/AG1518</f>
        <v>1949.9958675393</v>
      </c>
      <c r="W1518" s="37">
        <f t="array" ref="W1518">SUM(_xlfn.NORM.DIST($AD$3:$AD$1003,$L1518,$AB1518,FALSE)*WindSpeedStep*$AE$3:$AE$1003)/AH1518</f>
        <v>1970.892035850846</v>
      </c>
      <c r="Y1518" s="1">
        <f t="shared" si="444"/>
        <v>13</v>
      </c>
      <c r="Z1518" s="99">
        <f>IF(L1518&lt;'Power Curve'!$P$28,'Power Curve'!$Q$28,IF(L1518&gt;'Power Curve'!$P$29,'Power Curve'!$Q$29,INDEX(ReferenceTurbulence,Y1518)+(L1518-INDEX(ReferenceTurbulenceWindSpeed,Y1518))*(INDEX(ReferenceTurbulence,Y1518+1)-INDEX(ReferenceTurbulence,Y1518))/(INDEX(ReferenceTurbulenceWindSpeed,Y1518+1)-INDEX(ReferenceTurbulenceWindSpeed,Y1518))))</f>
        <v>0.12158746460903017</v>
      </c>
      <c r="AA1518" s="100">
        <f t="shared" si="450"/>
        <v>1.5999474046081539</v>
      </c>
      <c r="AB1518" s="29">
        <f t="shared" si="451"/>
        <v>1.141224850706791</v>
      </c>
      <c r="AG1518" s="40">
        <f t="array" ref="AG1518">SUM(_xlfn.NORM.DIST($AD$3:$AD$1003,$F1518,$AA1518,FALSE)*WindSpeedStep)</f>
        <v>1.0000000000000027</v>
      </c>
      <c r="AH1518" s="40">
        <f t="array" ref="AH1518">SUM(_xlfn.NORM.DIST($AD$3:$AD$1003,$F1518,$AB1518,FALSE)*WindSpeedStep)</f>
        <v>1.0000000000000033</v>
      </c>
      <c r="AJ1518" s="47">
        <f t="shared" si="445"/>
        <v>13</v>
      </c>
      <c r="AK1518" s="83" t="b">
        <f>COUNTIF('Power Curve'!$D$2:$D$31,AJ1518)&gt;0</f>
        <v>1</v>
      </c>
      <c r="AL1518" s="83" t="b">
        <f t="shared" si="446"/>
        <v>0</v>
      </c>
      <c r="AM1518" s="83" t="b">
        <f t="shared" si="452"/>
        <v>1</v>
      </c>
      <c r="AN1518" s="47" t="str">
        <f t="shared" si="447"/>
        <v>Outer</v>
      </c>
      <c r="AO1518" s="48" t="str">
        <f t="shared" si="448"/>
        <v>1.3-1.4</v>
      </c>
      <c r="AP1518" s="49" t="str">
        <f t="shared" si="453"/>
        <v>23-24</v>
      </c>
      <c r="AQ1518" s="49" t="str">
        <f t="shared" si="454"/>
        <v>Mar</v>
      </c>
      <c r="AR1518" s="48" t="str">
        <f t="shared" si="455"/>
        <v>295-305</v>
      </c>
      <c r="AS1518" s="49" t="str">
        <f t="shared" si="449"/>
        <v>HWS-LTI</v>
      </c>
    </row>
    <row r="1519" spans="5:45" x14ac:dyDescent="0.3">
      <c r="E1519" s="15">
        <v>40970.034722222219</v>
      </c>
      <c r="F1519" s="21">
        <v>15.16</v>
      </c>
      <c r="G1519" s="21">
        <v>1981.7999420165991</v>
      </c>
      <c r="H1519" s="42">
        <v>1.1987788619565565</v>
      </c>
      <c r="I1519" s="35">
        <v>289.3</v>
      </c>
      <c r="J1519" s="43">
        <v>0.11477572559366754</v>
      </c>
      <c r="K1519" s="44">
        <v>0.12083097954734348</v>
      </c>
      <c r="L1519" s="26">
        <f t="shared" si="437"/>
        <v>15.05105226604962</v>
      </c>
      <c r="M1519" s="26">
        <f t="shared" si="438"/>
        <v>1.6842386220958447</v>
      </c>
      <c r="N1519" s="96">
        <f t="shared" si="439"/>
        <v>16</v>
      </c>
      <c r="O1519" s="26">
        <f t="shared" si="440"/>
        <v>5.0782587155038188E-2</v>
      </c>
      <c r="P1519" s="3">
        <f>IF(L1519&gt;'Power Curve'!$C$37,0,INDEX(Ci,$N1519,1)*POWER(1-O1519,3)+INDEX(Ci,$N1519,2)*3*O1519*POWER(1-O1519,2)+INDEX(Ci,$N1519,3)*3*POWER(O1519,2)*(1-O1519)+INDEX(Ci,$N1519,4)*POWER(O1519,3))</f>
        <v>1979.2354571322744</v>
      </c>
      <c r="Q1519" s="3">
        <f>MAX(0,MIN(P1519-V1519+W1519,'Power Curve'!$C$39))</f>
        <v>1980.9406023382815</v>
      </c>
      <c r="R1519" s="3">
        <f t="shared" si="441"/>
        <v>1981.7999420165991</v>
      </c>
      <c r="S1519" s="3">
        <f t="shared" si="442"/>
        <v>-0.85933967831761038</v>
      </c>
      <c r="T1519" s="3">
        <f t="shared" si="443"/>
        <v>0.85933967831761038</v>
      </c>
      <c r="V1519" s="37">
        <f t="array" ref="V1519">SUM(_xlfn.NORM.DIST($AD$3:$AD$1003,$L1519,$AA1519,FALSE)*WindSpeedStep*$AE$3:$AE$1003)/AG1519</f>
        <v>1977.0806183518575</v>
      </c>
      <c r="W1519" s="37">
        <f t="array" ref="W1519">SUM(_xlfn.NORM.DIST($AD$3:$AD$1003,$L1519,$AB1519,FALSE)*WindSpeedStep*$AE$3:$AE$1003)/AH1519</f>
        <v>1978.7857635578646</v>
      </c>
      <c r="Y1519" s="1">
        <f t="shared" si="444"/>
        <v>15</v>
      </c>
      <c r="Z1519" s="99">
        <f>IF(L1519&lt;'Power Curve'!$P$28,'Power Curve'!$Q$28,IF(L1519&gt;'Power Curve'!$P$29,'Power Curve'!$Q$29,INDEX(ReferenceTurbulence,Y1519)+(L1519-INDEX(ReferenceTurbulenceWindSpeed,Y1519))*(INDEX(ReferenceTurbulence,Y1519+1)-INDEX(ReferenceTurbulence,Y1519))/(INDEX(ReferenceTurbulenceWindSpeed,Y1519+1)-INDEX(ReferenceTurbulenceWindSpeed,Y1519))))</f>
        <v>0.12316219565803821</v>
      </c>
      <c r="AA1519" s="100">
        <f t="shared" si="450"/>
        <v>1.8537206440505627</v>
      </c>
      <c r="AB1519" s="29">
        <f t="shared" si="451"/>
        <v>1.7274954447840591</v>
      </c>
      <c r="AG1519" s="40">
        <f t="array" ref="AG1519">SUM(_xlfn.NORM.DIST($AD$3:$AD$1003,$F1519,$AA1519,FALSE)*WindSpeedStep)</f>
        <v>0.99999999999999845</v>
      </c>
      <c r="AH1519" s="40">
        <f t="array" ref="AH1519">SUM(_xlfn.NORM.DIST($AD$3:$AD$1003,$F1519,$AB1519,FALSE)*WindSpeedStep)</f>
        <v>0.999999999999999</v>
      </c>
      <c r="AJ1519" s="47">
        <f t="shared" si="445"/>
        <v>15</v>
      </c>
      <c r="AK1519" s="83" t="b">
        <f>COUNTIF('Power Curve'!$D$2:$D$31,AJ1519)&gt;0</f>
        <v>1</v>
      </c>
      <c r="AL1519" s="83" t="b">
        <f t="shared" si="446"/>
        <v>0</v>
      </c>
      <c r="AM1519" s="83" t="b">
        <f t="shared" si="452"/>
        <v>1</v>
      </c>
      <c r="AN1519" s="47" t="str">
        <f t="shared" si="447"/>
        <v>Inner</v>
      </c>
      <c r="AO1519" s="48" t="str">
        <f t="shared" si="448"/>
        <v>1.6-1.7</v>
      </c>
      <c r="AP1519" s="49" t="str">
        <f t="shared" si="453"/>
        <v>0-1</v>
      </c>
      <c r="AQ1519" s="49" t="str">
        <f t="shared" si="454"/>
        <v>Mar</v>
      </c>
      <c r="AR1519" s="48" t="str">
        <f t="shared" si="455"/>
        <v>285-295</v>
      </c>
      <c r="AS1519" s="49" t="str">
        <f t="shared" si="449"/>
        <v>Inner-TI</v>
      </c>
    </row>
    <row r="1520" spans="5:45" x14ac:dyDescent="0.3">
      <c r="E1520" s="15">
        <v>40970.048611111109</v>
      </c>
      <c r="F1520" s="21">
        <v>14.61</v>
      </c>
      <c r="G1520" s="21">
        <v>1981.7800445556691</v>
      </c>
      <c r="H1520" s="42">
        <v>1.1992788861076813</v>
      </c>
      <c r="I1520" s="35">
        <v>293.3</v>
      </c>
      <c r="J1520" s="43">
        <v>0.14647501711156743</v>
      </c>
      <c r="K1520" s="44">
        <v>0.14267367251784968</v>
      </c>
      <c r="L1520" s="26">
        <f t="shared" si="437"/>
        <v>14.507021308581255</v>
      </c>
      <c r="M1520" s="26">
        <f t="shared" si="438"/>
        <v>1.6001568838919493</v>
      </c>
      <c r="N1520" s="96">
        <f t="shared" si="439"/>
        <v>15</v>
      </c>
      <c r="O1520" s="26">
        <f t="shared" si="440"/>
        <v>0.52866098131179962</v>
      </c>
      <c r="P1520" s="3">
        <f>IF(L1520&gt;'Power Curve'!$C$37,0,INDEX(Ci,$N1520,1)*POWER(1-O1520,3)+INDEX(Ci,$N1520,2)*3*O1520*POWER(1-O1520,2)+INDEX(Ci,$N1520,3)*3*POWER(O1520,2)*(1-O1520)+INDEX(Ci,$N1520,4)*POWER(O1520,3))</f>
        <v>1977.4707347086824</v>
      </c>
      <c r="Q1520" s="3">
        <f>MAX(0,MIN(P1520-V1520+W1520,'Power Curve'!$C$39))</f>
        <v>1966.2223291663067</v>
      </c>
      <c r="R1520" s="3">
        <f t="shared" si="441"/>
        <v>1981.7800445556691</v>
      </c>
      <c r="S1520" s="3">
        <f t="shared" si="442"/>
        <v>-15.557715389362329</v>
      </c>
      <c r="T1520" s="3">
        <f t="shared" si="443"/>
        <v>15.557715389362329</v>
      </c>
      <c r="V1520" s="37">
        <f t="array" ref="V1520">SUM(_xlfn.NORM.DIST($AD$3:$AD$1003,$L1520,$AA1520,FALSE)*WindSpeedStep*$AE$3:$AE$1003)/AG1520</f>
        <v>1973.4353423605423</v>
      </c>
      <c r="W1520" s="37">
        <f t="array" ref="W1520">SUM(_xlfn.NORM.DIST($AD$3:$AD$1003,$L1520,$AB1520,FALSE)*WindSpeedStep*$AE$3:$AE$1003)/AH1520</f>
        <v>1962.1869368181667</v>
      </c>
      <c r="Y1520" s="1">
        <f t="shared" si="444"/>
        <v>14</v>
      </c>
      <c r="Z1520" s="99">
        <f>IF(L1520&lt;'Power Curve'!$P$28,'Power Curve'!$Q$28,IF(L1520&gt;'Power Curve'!$P$29,'Power Curve'!$Q$29,INDEX(ReferenceTurbulence,Y1520)+(L1520-INDEX(ReferenceTurbulenceWindSpeed,Y1520))*(INDEX(ReferenceTurbulence,Y1520+1)-INDEX(ReferenceTurbulence,Y1520))/(INDEX(ReferenceTurbulenceWindSpeed,Y1520+1)-INDEX(ReferenceTurbulenceWindSpeed,Y1520))))</f>
        <v>0.12205966611344968</v>
      </c>
      <c r="AA1520" s="100">
        <f t="shared" si="450"/>
        <v>1.7707221772261277</v>
      </c>
      <c r="AB1520" s="29">
        <f t="shared" si="451"/>
        <v>2.1249161944123127</v>
      </c>
      <c r="AG1520" s="40">
        <f t="array" ref="AG1520">SUM(_xlfn.NORM.DIST($AD$3:$AD$1003,$F1520,$AA1520,FALSE)*WindSpeedStep)</f>
        <v>0.99999999999999989</v>
      </c>
      <c r="AH1520" s="40">
        <f t="array" ref="AH1520">SUM(_xlfn.NORM.DIST($AD$3:$AD$1003,$F1520,$AB1520,FALSE)*WindSpeedStep)</f>
        <v>0.99999999999739397</v>
      </c>
      <c r="AJ1520" s="47">
        <f t="shared" si="445"/>
        <v>15</v>
      </c>
      <c r="AK1520" s="83" t="b">
        <f>COUNTIF('Power Curve'!$D$2:$D$31,AJ1520)&gt;0</f>
        <v>1</v>
      </c>
      <c r="AL1520" s="83" t="b">
        <f t="shared" si="446"/>
        <v>0</v>
      </c>
      <c r="AM1520" s="83" t="b">
        <f t="shared" si="452"/>
        <v>1</v>
      </c>
      <c r="AN1520" s="47" t="str">
        <f t="shared" si="447"/>
        <v>Outer</v>
      </c>
      <c r="AO1520" s="48" t="str">
        <f t="shared" si="448"/>
        <v>1.6-1.7</v>
      </c>
      <c r="AP1520" s="49" t="str">
        <f t="shared" si="453"/>
        <v>1-2</v>
      </c>
      <c r="AQ1520" s="49" t="str">
        <f t="shared" si="454"/>
        <v>Mar</v>
      </c>
      <c r="AR1520" s="48" t="str">
        <f t="shared" si="455"/>
        <v>285-295</v>
      </c>
      <c r="AS1520" s="49" t="str">
        <f t="shared" si="449"/>
        <v>HWS-HTI</v>
      </c>
    </row>
    <row r="1521" spans="5:45" x14ac:dyDescent="0.3">
      <c r="E1521" s="15">
        <v>40970.055555555555</v>
      </c>
      <c r="F1521" s="21">
        <v>14.8</v>
      </c>
      <c r="G1521" s="21">
        <v>1981.6100158691411</v>
      </c>
      <c r="H1521" s="42">
        <v>1.1997231134670128</v>
      </c>
      <c r="I1521" s="35">
        <v>294.2</v>
      </c>
      <c r="J1521" s="43">
        <v>0.15135135135135136</v>
      </c>
      <c r="K1521" s="44">
        <v>0.14994295970585877</v>
      </c>
      <c r="L1521" s="26">
        <f t="shared" si="437"/>
        <v>14.697496354152698</v>
      </c>
      <c r="M1521" s="26">
        <f t="shared" si="438"/>
        <v>1.6295954161965092</v>
      </c>
      <c r="N1521" s="96">
        <f t="shared" si="439"/>
        <v>15</v>
      </c>
      <c r="O1521" s="26">
        <f t="shared" si="440"/>
        <v>0.71062936020422873</v>
      </c>
      <c r="P1521" s="3">
        <f>IF(L1521&gt;'Power Curve'!$C$37,0,INDEX(Ci,$N1521,1)*POWER(1-O1521,3)+INDEX(Ci,$N1521,2)*3*O1521*POWER(1-O1521,2)+INDEX(Ci,$N1521,3)*3*POWER(O1521,2)*(1-O1521)+INDEX(Ci,$N1521,4)*POWER(O1521,3))</f>
        <v>1978.0676365468462</v>
      </c>
      <c r="Q1521" s="3">
        <f>MAX(0,MIN(P1521-V1521+W1521,'Power Curve'!$C$39))</f>
        <v>1965.4592726020189</v>
      </c>
      <c r="R1521" s="3">
        <f t="shared" si="441"/>
        <v>1981.6100158691411</v>
      </c>
      <c r="S1521" s="3">
        <f t="shared" si="442"/>
        <v>-16.150743267122152</v>
      </c>
      <c r="T1521" s="3">
        <f t="shared" si="443"/>
        <v>16.150743267122152</v>
      </c>
      <c r="V1521" s="37">
        <f t="array" ref="V1521">SUM(_xlfn.NORM.DIST($AD$3:$AD$1003,$L1521,$AA1521,FALSE)*WindSpeedStep*$AE$3:$AE$1003)/AG1521</f>
        <v>1974.8746632266696</v>
      </c>
      <c r="W1521" s="37">
        <f t="array" ref="W1521">SUM(_xlfn.NORM.DIST($AD$3:$AD$1003,$L1521,$AB1521,FALSE)*WindSpeedStep*$AE$3:$AE$1003)/AH1521</f>
        <v>1962.2662992818423</v>
      </c>
      <c r="Y1521" s="1">
        <f t="shared" si="444"/>
        <v>14</v>
      </c>
      <c r="Z1521" s="99">
        <f>IF(L1521&lt;'Power Curve'!$P$28,'Power Curve'!$Q$28,IF(L1521&gt;'Power Curve'!$P$29,'Power Curve'!$Q$29,INDEX(ReferenceTurbulence,Y1521)+(L1521-INDEX(ReferenceTurbulenceWindSpeed,Y1521))*(INDEX(ReferenceTurbulence,Y1521+1)-INDEX(ReferenceTurbulence,Y1521))/(INDEX(ReferenceTurbulenceWindSpeed,Y1521+1)-INDEX(ReferenceTurbulenceWindSpeed,Y1521))))</f>
        <v>0.12252932414561121</v>
      </c>
      <c r="AA1521" s="100">
        <f t="shared" si="450"/>
        <v>1.800874294906915</v>
      </c>
      <c r="AB1521" s="29">
        <f t="shared" si="451"/>
        <v>2.2244859346825705</v>
      </c>
      <c r="AG1521" s="40">
        <f t="array" ref="AG1521">SUM(_xlfn.NORM.DIST($AD$3:$AD$1003,$F1521,$AA1521,FALSE)*WindSpeedStep)</f>
        <v>0.99999999999999911</v>
      </c>
      <c r="AH1521" s="40">
        <f t="array" ref="AH1521">SUM(_xlfn.NORM.DIST($AD$3:$AD$1003,$F1521,$AB1521,FALSE)*WindSpeedStep)</f>
        <v>0.9999999999877428</v>
      </c>
      <c r="AJ1521" s="47">
        <f t="shared" si="445"/>
        <v>15</v>
      </c>
      <c r="AK1521" s="83" t="b">
        <f>COUNTIF('Power Curve'!$D$2:$D$31,AJ1521)&gt;0</f>
        <v>1</v>
      </c>
      <c r="AL1521" s="83" t="b">
        <f t="shared" si="446"/>
        <v>0</v>
      </c>
      <c r="AM1521" s="83" t="b">
        <f t="shared" si="452"/>
        <v>1</v>
      </c>
      <c r="AN1521" s="47" t="str">
        <f t="shared" si="447"/>
        <v>Outer</v>
      </c>
      <c r="AO1521" s="48" t="str">
        <f t="shared" si="448"/>
        <v>1.6-1.7</v>
      </c>
      <c r="AP1521" s="49" t="str">
        <f t="shared" si="453"/>
        <v>1-2</v>
      </c>
      <c r="AQ1521" s="49" t="str">
        <f t="shared" si="454"/>
        <v>Mar</v>
      </c>
      <c r="AR1521" s="48" t="str">
        <f t="shared" si="455"/>
        <v>285-295</v>
      </c>
      <c r="AS1521" s="49" t="str">
        <f t="shared" si="449"/>
        <v>HWS-HTI</v>
      </c>
    </row>
    <row r="1522" spans="5:45" x14ac:dyDescent="0.3">
      <c r="E1522" s="15">
        <v>40970.0625</v>
      </c>
      <c r="F1522" s="21">
        <v>15.84</v>
      </c>
      <c r="G1522" s="21">
        <v>1981.180053710943</v>
      </c>
      <c r="H1522" s="42">
        <v>1.1994565371452517</v>
      </c>
      <c r="I1522" s="35">
        <v>295.2</v>
      </c>
      <c r="J1522" s="43">
        <v>0.15467171717171718</v>
      </c>
      <c r="K1522" s="44">
        <v>0.17458997479314861</v>
      </c>
      <c r="L1522" s="26">
        <f t="shared" si="437"/>
        <v>15.729128227968577</v>
      </c>
      <c r="M1522" s="26">
        <f t="shared" si="438"/>
        <v>1.7890374478423368</v>
      </c>
      <c r="N1522" s="96">
        <f t="shared" si="439"/>
        <v>16</v>
      </c>
      <c r="O1522" s="26">
        <f t="shared" si="440"/>
        <v>0.73052942410076382</v>
      </c>
      <c r="P1522" s="3">
        <f>IF(L1522&gt;'Power Curve'!$C$37,0,INDEX(Ci,$N1522,1)*POWER(1-O1522,3)+INDEX(Ci,$N1522,2)*3*O1522*POWER(1-O1522,2)+INDEX(Ci,$N1522,3)*3*POWER(O1522,2)*(1-O1522)+INDEX(Ci,$N1522,4)*POWER(O1522,3))</f>
        <v>1981.5594381014407</v>
      </c>
      <c r="Q1522" s="3">
        <f>MAX(0,MIN(P1522-V1522+W1522,'Power Curve'!$C$39))</f>
        <v>1973.3642169681584</v>
      </c>
      <c r="R1522" s="3">
        <f t="shared" si="441"/>
        <v>1981.180053710943</v>
      </c>
      <c r="S1522" s="3">
        <f t="shared" si="442"/>
        <v>-7.8158367427845405</v>
      </c>
      <c r="T1522" s="3">
        <f t="shared" si="443"/>
        <v>7.8158367427845405</v>
      </c>
      <c r="V1522" s="37">
        <f t="array" ref="V1522">SUM(_xlfn.NORM.DIST($AD$3:$AD$1003,$L1522,$AA1522,FALSE)*WindSpeedStep*$AE$3:$AE$1003)/AG1522</f>
        <v>1980.340396536923</v>
      </c>
      <c r="W1522" s="37">
        <f t="array" ref="W1522">SUM(_xlfn.NORM.DIST($AD$3:$AD$1003,$L1522,$AB1522,FALSE)*WindSpeedStep*$AE$3:$AE$1003)/AH1522</f>
        <v>1972.1451754036407</v>
      </c>
      <c r="Y1522" s="1">
        <f t="shared" si="444"/>
        <v>15</v>
      </c>
      <c r="Z1522" s="99">
        <f>IF(L1522&lt;'Power Curve'!$P$28,'Power Curve'!$Q$28,IF(L1522&gt;'Power Curve'!$P$29,'Power Curve'!$Q$29,INDEX(ReferenceTurbulence,Y1522)+(L1522-INDEX(ReferenceTurbulenceWindSpeed,Y1522))*(INDEX(ReferenceTurbulence,Y1522+1)-INDEX(ReferenceTurbulence,Y1522))/(INDEX(ReferenceTurbulenceWindSpeed,Y1522+1)-INDEX(ReferenceTurbulenceWindSpeed,Y1522))))</f>
        <v>0.12163638543471032</v>
      </c>
      <c r="AA1522" s="100">
        <f t="shared" si="450"/>
        <v>1.9132343036891679</v>
      </c>
      <c r="AB1522" s="29">
        <f t="shared" si="451"/>
        <v>2.4328512726340286</v>
      </c>
      <c r="AG1522" s="40">
        <f t="array" ref="AG1522">SUM(_xlfn.NORM.DIST($AD$3:$AD$1003,$F1522,$AA1522,FALSE)*WindSpeedStep)</f>
        <v>0.99999999999999589</v>
      </c>
      <c r="AH1522" s="40">
        <f t="array" ref="AH1522">SUM(_xlfn.NORM.DIST($AD$3:$AD$1003,$F1522,$AB1522,FALSE)*WindSpeedStep)</f>
        <v>0.99999999996752331</v>
      </c>
      <c r="AJ1522" s="47">
        <f t="shared" si="445"/>
        <v>16</v>
      </c>
      <c r="AK1522" s="83" t="b">
        <f>COUNTIF('Power Curve'!$D$2:$D$31,AJ1522)&gt;0</f>
        <v>1</v>
      </c>
      <c r="AL1522" s="83" t="b">
        <f t="shared" si="446"/>
        <v>0</v>
      </c>
      <c r="AM1522" s="83" t="b">
        <f t="shared" si="452"/>
        <v>1</v>
      </c>
      <c r="AN1522" s="47" t="str">
        <f t="shared" si="447"/>
        <v>Outer</v>
      </c>
      <c r="AO1522" s="48" t="str">
        <f t="shared" si="448"/>
        <v>1.7-1.8</v>
      </c>
      <c r="AP1522" s="49" t="str">
        <f t="shared" si="453"/>
        <v>1-2</v>
      </c>
      <c r="AQ1522" s="49" t="str">
        <f t="shared" si="454"/>
        <v>Mar</v>
      </c>
      <c r="AR1522" s="48" t="str">
        <f t="shared" si="455"/>
        <v>295-305</v>
      </c>
      <c r="AS1522" s="49" t="str">
        <f t="shared" si="449"/>
        <v>HWS-HTI</v>
      </c>
    </row>
    <row r="1523" spans="5:45" x14ac:dyDescent="0.3">
      <c r="E1523" s="15">
        <v>40970.069444444445</v>
      </c>
      <c r="F1523" s="21">
        <v>13.01</v>
      </c>
      <c r="G1523" s="21">
        <v>1978.6999664306691</v>
      </c>
      <c r="H1523" s="42">
        <v>1.2009911040654946</v>
      </c>
      <c r="I1523" s="35">
        <v>297.8</v>
      </c>
      <c r="J1523" s="43">
        <v>0.13604919292851653</v>
      </c>
      <c r="K1523" s="44">
        <v>0.14536508814148058</v>
      </c>
      <c r="L1523" s="26">
        <f t="shared" si="437"/>
        <v>12.924443842138762</v>
      </c>
      <c r="M1523" s="26">
        <f t="shared" si="438"/>
        <v>1.3555644348886411</v>
      </c>
      <c r="N1523" s="96">
        <f t="shared" si="439"/>
        <v>13</v>
      </c>
      <c r="O1523" s="26">
        <f t="shared" si="440"/>
        <v>0.93263417896888889</v>
      </c>
      <c r="P1523" s="3">
        <f>IF(L1523&gt;'Power Curve'!$C$37,0,INDEX(Ci,$N1523,1)*POWER(1-O1523,3)+INDEX(Ci,$N1523,2)*3*O1523*POWER(1-O1523,2)+INDEX(Ci,$N1523,3)*3*POWER(O1523,2)*(1-O1523)+INDEX(Ci,$N1523,4)*POWER(O1523,3))</f>
        <v>1951.3555256896962</v>
      </c>
      <c r="Q1523" s="3">
        <f>MAX(0,MIN(P1523-V1523+W1523,'Power Curve'!$C$39))</f>
        <v>1936.6803795050844</v>
      </c>
      <c r="R1523" s="3">
        <f t="shared" si="441"/>
        <v>1978.6999664306691</v>
      </c>
      <c r="S1523" s="3">
        <f t="shared" si="442"/>
        <v>-42.01958692558469</v>
      </c>
      <c r="T1523" s="3">
        <f t="shared" si="443"/>
        <v>42.01958692558469</v>
      </c>
      <c r="V1523" s="37">
        <f t="array" ref="V1523">SUM(_xlfn.NORM.DIST($AD$3:$AD$1003,$L1523,$AA1523,FALSE)*WindSpeedStep*$AE$3:$AE$1003)/AG1523</f>
        <v>1942.0642562483481</v>
      </c>
      <c r="W1523" s="37">
        <f t="array" ref="W1523">SUM(_xlfn.NORM.DIST($AD$3:$AD$1003,$L1523,$AB1523,FALSE)*WindSpeedStep*$AE$3:$AE$1003)/AH1523</f>
        <v>1927.3891100637363</v>
      </c>
      <c r="Y1523" s="1">
        <f t="shared" si="444"/>
        <v>12</v>
      </c>
      <c r="Z1523" s="99">
        <f>IF(L1523&lt;'Power Curve'!$P$28,'Power Curve'!$Q$28,IF(L1523&gt;'Power Curve'!$P$29,'Power Curve'!$Q$29,INDEX(ReferenceTurbulence,Y1523)+(L1523-INDEX(ReferenceTurbulenceWindSpeed,Y1523))*(INDEX(ReferenceTurbulence,Y1523+1)-INDEX(ReferenceTurbulence,Y1523))/(INDEX(ReferenceTurbulenceWindSpeed,Y1523+1)-INDEX(ReferenceTurbulenceWindSpeed,Y1523))))</f>
        <v>0.1215364544675796</v>
      </c>
      <c r="AA1523" s="100">
        <f t="shared" si="450"/>
        <v>1.5707910805388872</v>
      </c>
      <c r="AB1523" s="29">
        <f t="shared" si="451"/>
        <v>1.7583601537729139</v>
      </c>
      <c r="AG1523" s="40">
        <f t="array" ref="AG1523">SUM(_xlfn.NORM.DIST($AD$3:$AD$1003,$F1523,$AA1523,FALSE)*WindSpeedStep)</f>
        <v>1.0000000000000036</v>
      </c>
      <c r="AH1523" s="40">
        <f t="array" ref="AH1523">SUM(_xlfn.NORM.DIST($AD$3:$AD$1003,$F1523,$AB1523,FALSE)*WindSpeedStep)</f>
        <v>0.99999999999994726</v>
      </c>
      <c r="AJ1523" s="47">
        <f t="shared" si="445"/>
        <v>13</v>
      </c>
      <c r="AK1523" s="83" t="b">
        <f>COUNTIF('Power Curve'!$D$2:$D$31,AJ1523)&gt;0</f>
        <v>1</v>
      </c>
      <c r="AL1523" s="83" t="b">
        <f t="shared" si="446"/>
        <v>0</v>
      </c>
      <c r="AM1523" s="83" t="b">
        <f t="shared" si="452"/>
        <v>1</v>
      </c>
      <c r="AN1523" s="47" t="str">
        <f t="shared" si="447"/>
        <v>Inner</v>
      </c>
      <c r="AO1523" s="48" t="str">
        <f t="shared" si="448"/>
        <v>1.3-1.4</v>
      </c>
      <c r="AP1523" s="49" t="str">
        <f t="shared" si="453"/>
        <v>1-2</v>
      </c>
      <c r="AQ1523" s="49" t="str">
        <f t="shared" si="454"/>
        <v>Mar</v>
      </c>
      <c r="AR1523" s="48" t="str">
        <f t="shared" si="455"/>
        <v>295-305</v>
      </c>
      <c r="AS1523" s="49" t="str">
        <f t="shared" si="449"/>
        <v>Inner-TI</v>
      </c>
    </row>
    <row r="1524" spans="5:45" x14ac:dyDescent="0.3">
      <c r="E1524" s="15">
        <v>40970.076388888891</v>
      </c>
      <c r="F1524" s="21">
        <v>14.08</v>
      </c>
      <c r="G1524" s="21">
        <v>1940.2900085449269</v>
      </c>
      <c r="H1524" s="42">
        <v>1.2009020923954188</v>
      </c>
      <c r="I1524" s="35">
        <v>294.39999999999998</v>
      </c>
      <c r="J1524" s="43">
        <v>0.11789772727272727</v>
      </c>
      <c r="K1524" s="44">
        <v>0.19473252965420104</v>
      </c>
      <c r="L1524" s="26">
        <f t="shared" si="437"/>
        <v>13.987061756660319</v>
      </c>
      <c r="M1524" s="26">
        <f t="shared" si="438"/>
        <v>1.5197954590115035</v>
      </c>
      <c r="N1524" s="96">
        <f t="shared" si="439"/>
        <v>15</v>
      </c>
      <c r="O1524" s="26">
        <f t="shared" si="440"/>
        <v>3.1922962592186896E-2</v>
      </c>
      <c r="P1524" s="3">
        <f>IF(L1524&gt;'Power Curve'!$C$37,0,INDEX(Ci,$N1524,1)*POWER(1-O1524,3)+INDEX(Ci,$N1524,2)*3*O1524*POWER(1-O1524,2)+INDEX(Ci,$N1524,3)*3*POWER(O1524,2)*(1-O1524)+INDEX(Ci,$N1524,4)*POWER(O1524,3))</f>
        <v>1975.0698705934199</v>
      </c>
      <c r="Q1524" s="3">
        <f>MAX(0,MIN(P1524-V1524+W1524,'Power Curve'!$C$39))</f>
        <v>1976.3866742081445</v>
      </c>
      <c r="R1524" s="3">
        <f t="shared" si="441"/>
        <v>1940.2900085449269</v>
      </c>
      <c r="S1524" s="3">
        <f t="shared" si="442"/>
        <v>36.096665663217664</v>
      </c>
      <c r="T1524" s="3">
        <f t="shared" si="443"/>
        <v>36.096665663217664</v>
      </c>
      <c r="V1524" s="37">
        <f t="array" ref="V1524">SUM(_xlfn.NORM.DIST($AD$3:$AD$1003,$L1524,$AA1524,FALSE)*WindSpeedStep*$AE$3:$AE$1003)/AG1524</f>
        <v>1968.0825246745271</v>
      </c>
      <c r="W1524" s="37">
        <f t="array" ref="W1524">SUM(_xlfn.NORM.DIST($AD$3:$AD$1003,$L1524,$AB1524,FALSE)*WindSpeedStep*$AE$3:$AE$1003)/AH1524</f>
        <v>1969.3993282892518</v>
      </c>
      <c r="Y1524" s="1">
        <f t="shared" si="444"/>
        <v>14</v>
      </c>
      <c r="Z1524" s="99">
        <f>IF(L1524&lt;'Power Curve'!$P$28,'Power Curve'!$Q$28,IF(L1524&gt;'Power Curve'!$P$29,'Power Curve'!$Q$29,INDEX(ReferenceTurbulence,Y1524)+(L1524-INDEX(ReferenceTurbulenceWindSpeed,Y1524))*(INDEX(ReferenceTurbulence,Y1524+1)-INDEX(ReferenceTurbulence,Y1524))/(INDEX(ReferenceTurbulenceWindSpeed,Y1524+1)-INDEX(ReferenceTurbulenceWindSpeed,Y1524))))</f>
        <v>0.12077759171243746</v>
      </c>
      <c r="AA1524" s="100">
        <f t="shared" si="450"/>
        <v>1.6893236341025684</v>
      </c>
      <c r="AB1524" s="29">
        <f t="shared" si="451"/>
        <v>1.6490427923335318</v>
      </c>
      <c r="AG1524" s="40">
        <f t="array" ref="AG1524">SUM(_xlfn.NORM.DIST($AD$3:$AD$1003,$F1524,$AA1524,FALSE)*WindSpeedStep)</f>
        <v>1.0000000000000011</v>
      </c>
      <c r="AH1524" s="40">
        <f t="array" ref="AH1524">SUM(_xlfn.NORM.DIST($AD$3:$AD$1003,$F1524,$AB1524,FALSE)*WindSpeedStep)</f>
        <v>1.0000000000000016</v>
      </c>
      <c r="AJ1524" s="47">
        <f t="shared" si="445"/>
        <v>14</v>
      </c>
      <c r="AK1524" s="83" t="b">
        <f>COUNTIF('Power Curve'!$D$2:$D$31,AJ1524)&gt;0</f>
        <v>1</v>
      </c>
      <c r="AL1524" s="83" t="b">
        <f t="shared" si="446"/>
        <v>0</v>
      </c>
      <c r="AM1524" s="83" t="b">
        <f t="shared" si="452"/>
        <v>1</v>
      </c>
      <c r="AN1524" s="47" t="str">
        <f t="shared" si="447"/>
        <v>Inner</v>
      </c>
      <c r="AO1524" s="48" t="str">
        <f t="shared" si="448"/>
        <v>1.5-1.6</v>
      </c>
      <c r="AP1524" s="49" t="str">
        <f t="shared" si="453"/>
        <v>1-2</v>
      </c>
      <c r="AQ1524" s="49" t="str">
        <f t="shared" si="454"/>
        <v>Mar</v>
      </c>
      <c r="AR1524" s="48" t="str">
        <f t="shared" si="455"/>
        <v>285-295</v>
      </c>
      <c r="AS1524" s="49" t="str">
        <f t="shared" si="449"/>
        <v>Inner-TI</v>
      </c>
    </row>
    <row r="1525" spans="5:45" x14ac:dyDescent="0.3">
      <c r="E1525" s="15">
        <v>40970.083333333336</v>
      </c>
      <c r="F1525" s="21">
        <v>14.72</v>
      </c>
      <c r="G1525" s="21">
        <v>1978.2000427246071</v>
      </c>
      <c r="H1525" s="42">
        <v>1.200768599626739</v>
      </c>
      <c r="I1525" s="35">
        <v>290.89999999999998</v>
      </c>
      <c r="J1525" s="43">
        <v>0.12432065217391304</v>
      </c>
      <c r="K1525" s="44">
        <v>0.13792578329584707</v>
      </c>
      <c r="L1525" s="26">
        <f t="shared" si="437"/>
        <v>14.622295444114426</v>
      </c>
      <c r="M1525" s="26">
        <f t="shared" si="438"/>
        <v>1.6179728731339658</v>
      </c>
      <c r="N1525" s="96">
        <f t="shared" si="439"/>
        <v>15</v>
      </c>
      <c r="O1525" s="26">
        <f t="shared" si="440"/>
        <v>0.638786943000202</v>
      </c>
      <c r="P1525" s="3">
        <f>IF(L1525&gt;'Power Curve'!$C$37,0,INDEX(Ci,$N1525,1)*POWER(1-O1525,3)+INDEX(Ci,$N1525,2)*3*O1525*POWER(1-O1525,2)+INDEX(Ci,$N1525,3)*3*POWER(O1525,2)*(1-O1525)+INDEX(Ci,$N1525,4)*POWER(O1525,3))</f>
        <v>1977.8374905503038</v>
      </c>
      <c r="Q1525" s="3">
        <f>MAX(0,MIN(P1525-V1525+W1525,'Power Curve'!$C$39))</f>
        <v>1977.1980659999472</v>
      </c>
      <c r="R1525" s="3">
        <f t="shared" si="441"/>
        <v>1978.2000427246071</v>
      </c>
      <c r="S1525" s="3">
        <f t="shared" si="442"/>
        <v>-1.0019767246599258</v>
      </c>
      <c r="T1525" s="3">
        <f t="shared" si="443"/>
        <v>1.0019767246599258</v>
      </c>
      <c r="V1525" s="37">
        <f t="array" ref="V1525">SUM(_xlfn.NORM.DIST($AD$3:$AD$1003,$L1525,$AA1525,FALSE)*WindSpeedStep*$AE$3:$AE$1003)/AG1525</f>
        <v>1974.333319079248</v>
      </c>
      <c r="W1525" s="37">
        <f t="array" ref="W1525">SUM(_xlfn.NORM.DIST($AD$3:$AD$1003,$L1525,$AB1525,FALSE)*WindSpeedStep*$AE$3:$AE$1003)/AH1525</f>
        <v>1973.6938945288914</v>
      </c>
      <c r="Y1525" s="1">
        <f t="shared" si="444"/>
        <v>14</v>
      </c>
      <c r="Z1525" s="99">
        <f>IF(L1525&lt;'Power Curve'!$P$28,'Power Curve'!$Q$28,IF(L1525&gt;'Power Curve'!$P$29,'Power Curve'!$Q$29,INDEX(ReferenceTurbulence,Y1525)+(L1525-INDEX(ReferenceTurbulenceWindSpeed,Y1525))*(INDEX(ReferenceTurbulence,Y1525+1)-INDEX(ReferenceTurbulence,Y1525))/(INDEX(ReferenceTurbulenceWindSpeed,Y1525+1)-INDEX(ReferenceTurbulenceWindSpeed,Y1525))))</f>
        <v>0.12234389979608883</v>
      </c>
      <c r="AA1525" s="100">
        <f t="shared" si="450"/>
        <v>1.7889486486035415</v>
      </c>
      <c r="AB1525" s="29">
        <f t="shared" si="451"/>
        <v>1.8178533058919428</v>
      </c>
      <c r="AG1525" s="40">
        <f t="array" ref="AG1525">SUM(_xlfn.NORM.DIST($AD$3:$AD$1003,$F1525,$AA1525,FALSE)*WindSpeedStep)</f>
        <v>0.99999999999999922</v>
      </c>
      <c r="AH1525" s="40">
        <f t="array" ref="AH1525">SUM(_xlfn.NORM.DIST($AD$3:$AD$1003,$F1525,$AB1525,FALSE)*WindSpeedStep)</f>
        <v>0.99999999999999989</v>
      </c>
      <c r="AJ1525" s="47">
        <f t="shared" si="445"/>
        <v>15</v>
      </c>
      <c r="AK1525" s="83" t="b">
        <f>COUNTIF('Power Curve'!$D$2:$D$31,AJ1525)&gt;0</f>
        <v>1</v>
      </c>
      <c r="AL1525" s="83" t="b">
        <f t="shared" si="446"/>
        <v>0</v>
      </c>
      <c r="AM1525" s="83" t="b">
        <f t="shared" si="452"/>
        <v>1</v>
      </c>
      <c r="AN1525" s="47" t="str">
        <f t="shared" si="447"/>
        <v>Inner</v>
      </c>
      <c r="AO1525" s="48" t="str">
        <f t="shared" si="448"/>
        <v>1.6-1.7</v>
      </c>
      <c r="AP1525" s="49" t="str">
        <f t="shared" si="453"/>
        <v>2-3</v>
      </c>
      <c r="AQ1525" s="49" t="str">
        <f t="shared" si="454"/>
        <v>Mar</v>
      </c>
      <c r="AR1525" s="48" t="str">
        <f t="shared" si="455"/>
        <v>285-295</v>
      </c>
      <c r="AS1525" s="49" t="str">
        <f t="shared" si="449"/>
        <v>Inner-TI</v>
      </c>
    </row>
    <row r="1526" spans="5:45" x14ac:dyDescent="0.3">
      <c r="E1526" s="15">
        <v>40970.090277777781</v>
      </c>
      <c r="F1526" s="21">
        <v>13.86</v>
      </c>
      <c r="G1526" s="21">
        <v>1979.129943847661</v>
      </c>
      <c r="H1526" s="42">
        <v>1.2012248287814427</v>
      </c>
      <c r="I1526" s="35">
        <v>292.5</v>
      </c>
      <c r="J1526" s="43">
        <v>0.12842712842712845</v>
      </c>
      <c r="K1526" s="44">
        <v>0.16725715332239932</v>
      </c>
      <c r="L1526" s="26">
        <f t="shared" si="437"/>
        <v>13.769747212483761</v>
      </c>
      <c r="M1526" s="26">
        <f t="shared" si="438"/>
        <v>1.4862087956782599</v>
      </c>
      <c r="N1526" s="96">
        <f t="shared" si="439"/>
        <v>14</v>
      </c>
      <c r="O1526" s="26">
        <f t="shared" si="440"/>
        <v>0.80918686321001898</v>
      </c>
      <c r="P1526" s="3">
        <f>IF(L1526&gt;'Power Curve'!$C$37,0,INDEX(Ci,$N1526,1)*POWER(1-O1526,3)+INDEX(Ci,$N1526,2)*3*O1526*POWER(1-O1526,2)+INDEX(Ci,$N1526,3)*3*POWER(O1526,2)*(1-O1526)+INDEX(Ci,$N1526,4)*POWER(O1526,3))</f>
        <v>1972.7458775151042</v>
      </c>
      <c r="Q1526" s="3">
        <f>MAX(0,MIN(P1526-V1526+W1526,'Power Curve'!$C$39))</f>
        <v>1968.274818311698</v>
      </c>
      <c r="R1526" s="3">
        <f t="shared" si="441"/>
        <v>1979.129943847661</v>
      </c>
      <c r="S1526" s="3">
        <f t="shared" si="442"/>
        <v>-10.855125535962998</v>
      </c>
      <c r="T1526" s="3">
        <f t="shared" si="443"/>
        <v>10.855125535962998</v>
      </c>
      <c r="V1526" s="37">
        <f t="array" ref="V1526">SUM(_xlfn.NORM.DIST($AD$3:$AD$1003,$L1526,$AA1526,FALSE)*WindSpeedStep*$AE$3:$AE$1003)/AG1526</f>
        <v>1964.6498075969664</v>
      </c>
      <c r="W1526" s="37">
        <f t="array" ref="W1526">SUM(_xlfn.NORM.DIST($AD$3:$AD$1003,$L1526,$AB1526,FALSE)*WindSpeedStep*$AE$3:$AE$1003)/AH1526</f>
        <v>1960.1787483935602</v>
      </c>
      <c r="Y1526" s="1">
        <f t="shared" si="444"/>
        <v>13</v>
      </c>
      <c r="Z1526" s="99">
        <f>IF(L1526&lt;'Power Curve'!$P$28,'Power Curve'!$Q$28,IF(L1526&gt;'Power Curve'!$P$29,'Power Curve'!$Q$29,INDEX(ReferenceTurbulence,Y1526)+(L1526-INDEX(ReferenceTurbulenceWindSpeed,Y1526))*(INDEX(ReferenceTurbulence,Y1526+1)-INDEX(ReferenceTurbulence,Y1526))/(INDEX(ReferenceTurbulenceWindSpeed,Y1526+1)-INDEX(ReferenceTurbulenceWindSpeed,Y1526))))</f>
        <v>0.12090164240639056</v>
      </c>
      <c r="AA1526" s="100">
        <f t="shared" si="450"/>
        <v>1.664785053510105</v>
      </c>
      <c r="AB1526" s="29">
        <f t="shared" si="451"/>
        <v>1.7684090936667458</v>
      </c>
      <c r="AG1526" s="40">
        <f t="array" ref="AG1526">SUM(_xlfn.NORM.DIST($AD$3:$AD$1003,$F1526,$AA1526,FALSE)*WindSpeedStep)</f>
        <v>1.0000000000000016</v>
      </c>
      <c r="AH1526" s="40">
        <f t="array" ref="AH1526">SUM(_xlfn.NORM.DIST($AD$3:$AD$1003,$F1526,$AB1526,FALSE)*WindSpeedStep)</f>
        <v>0.99999999999999978</v>
      </c>
      <c r="AJ1526" s="47">
        <f t="shared" si="445"/>
        <v>14</v>
      </c>
      <c r="AK1526" s="83" t="b">
        <f>COUNTIF('Power Curve'!$D$2:$D$31,AJ1526)&gt;0</f>
        <v>1</v>
      </c>
      <c r="AL1526" s="83" t="b">
        <f t="shared" si="446"/>
        <v>0</v>
      </c>
      <c r="AM1526" s="83" t="b">
        <f t="shared" si="452"/>
        <v>1</v>
      </c>
      <c r="AN1526" s="47" t="str">
        <f t="shared" si="447"/>
        <v>Inner</v>
      </c>
      <c r="AO1526" s="48" t="str">
        <f t="shared" si="448"/>
        <v>1.4-1.5</v>
      </c>
      <c r="AP1526" s="49" t="str">
        <f t="shared" si="453"/>
        <v>2-3</v>
      </c>
      <c r="AQ1526" s="49" t="str">
        <f t="shared" si="454"/>
        <v>Mar</v>
      </c>
      <c r="AR1526" s="48" t="str">
        <f t="shared" si="455"/>
        <v>285-295</v>
      </c>
      <c r="AS1526" s="49" t="str">
        <f t="shared" si="449"/>
        <v>Inner-TI</v>
      </c>
    </row>
    <row r="1527" spans="5:45" x14ac:dyDescent="0.3">
      <c r="E1527" s="15">
        <v>40970.097222222219</v>
      </c>
      <c r="F1527" s="21">
        <v>14.07</v>
      </c>
      <c r="G1527" s="21">
        <v>1975.019973754888</v>
      </c>
      <c r="H1527" s="42">
        <v>1.2010801289317581</v>
      </c>
      <c r="I1527" s="35">
        <v>289.39999999999998</v>
      </c>
      <c r="J1527" s="43">
        <v>0.11513859275053305</v>
      </c>
      <c r="K1527" s="44">
        <v>0.19864346731294014</v>
      </c>
      <c r="L1527" s="26">
        <f t="shared" si="437"/>
        <v>13.977818443735943</v>
      </c>
      <c r="M1527" s="26">
        <f t="shared" si="438"/>
        <v>1.518366875202485</v>
      </c>
      <c r="N1527" s="96">
        <f t="shared" si="439"/>
        <v>15</v>
      </c>
      <c r="O1527" s="26">
        <f t="shared" si="440"/>
        <v>2.3092458504903522E-2</v>
      </c>
      <c r="P1527" s="3">
        <f>IF(L1527&gt;'Power Curve'!$C$37,0,INDEX(Ci,$N1527,1)*POWER(1-O1527,3)+INDEX(Ci,$N1527,2)*3*O1527*POWER(1-O1527,2)+INDEX(Ci,$N1527,3)*3*POWER(O1527,2)*(1-O1527)+INDEX(Ci,$N1527,4)*POWER(O1527,3))</f>
        <v>1975.0089273449516</v>
      </c>
      <c r="Q1527" s="3">
        <f>MAX(0,MIN(P1527-V1527+W1527,'Power Curve'!$C$39))</f>
        <v>1977.5065329970291</v>
      </c>
      <c r="R1527" s="3">
        <f t="shared" si="441"/>
        <v>1975.019973754888</v>
      </c>
      <c r="S1527" s="3">
        <f t="shared" si="442"/>
        <v>2.4865592421410838</v>
      </c>
      <c r="T1527" s="3">
        <f t="shared" si="443"/>
        <v>2.4865592421410838</v>
      </c>
      <c r="V1527" s="37">
        <f t="array" ref="V1527">SUM(_xlfn.NORM.DIST($AD$3:$AD$1003,$L1527,$AA1527,FALSE)*WindSpeedStep*$AE$3:$AE$1003)/AG1527</f>
        <v>1967.9636451476647</v>
      </c>
      <c r="W1527" s="37">
        <f t="array" ref="W1527">SUM(_xlfn.NORM.DIST($AD$3:$AD$1003,$L1527,$AB1527,FALSE)*WindSpeedStep*$AE$3:$AE$1003)/AH1527</f>
        <v>1970.4612507997422</v>
      </c>
      <c r="Y1527" s="1">
        <f t="shared" si="444"/>
        <v>14</v>
      </c>
      <c r="Z1527" s="99">
        <f>IF(L1527&lt;'Power Curve'!$P$28,'Power Curve'!$Q$28,IF(L1527&gt;'Power Curve'!$P$29,'Power Curve'!$Q$29,INDEX(ReferenceTurbulence,Y1527)+(L1527-INDEX(ReferenceTurbulenceWindSpeed,Y1527))*(INDEX(ReferenceTurbulence,Y1527+1)-INDEX(ReferenceTurbulence,Y1527))/(INDEX(ReferenceTurbulenceWindSpeed,Y1527+1)-INDEX(ReferenceTurbulenceWindSpeed,Y1527))))</f>
        <v>0.1207548002956107</v>
      </c>
      <c r="AA1527" s="100">
        <f t="shared" si="450"/>
        <v>1.6878886747416377</v>
      </c>
      <c r="AB1527" s="29">
        <f t="shared" si="451"/>
        <v>1.6093863453342023</v>
      </c>
      <c r="AG1527" s="40">
        <f t="array" ref="AG1527">SUM(_xlfn.NORM.DIST($AD$3:$AD$1003,$F1527,$AA1527,FALSE)*WindSpeedStep)</f>
        <v>1.0000000000000007</v>
      </c>
      <c r="AH1527" s="40">
        <f t="array" ref="AH1527">SUM(_xlfn.NORM.DIST($AD$3:$AD$1003,$F1527,$AB1527,FALSE)*WindSpeedStep)</f>
        <v>1.0000000000000011</v>
      </c>
      <c r="AJ1527" s="47">
        <f t="shared" si="445"/>
        <v>14</v>
      </c>
      <c r="AK1527" s="83" t="b">
        <f>COUNTIF('Power Curve'!$D$2:$D$31,AJ1527)&gt;0</f>
        <v>1</v>
      </c>
      <c r="AL1527" s="83" t="b">
        <f t="shared" si="446"/>
        <v>0</v>
      </c>
      <c r="AM1527" s="83" t="b">
        <f t="shared" si="452"/>
        <v>1</v>
      </c>
      <c r="AN1527" s="47" t="str">
        <f t="shared" si="447"/>
        <v>Inner</v>
      </c>
      <c r="AO1527" s="48" t="str">
        <f t="shared" si="448"/>
        <v>1.5-1.6</v>
      </c>
      <c r="AP1527" s="49" t="str">
        <f t="shared" si="453"/>
        <v>2-3</v>
      </c>
      <c r="AQ1527" s="49" t="str">
        <f t="shared" si="454"/>
        <v>Mar</v>
      </c>
      <c r="AR1527" s="48" t="str">
        <f t="shared" si="455"/>
        <v>285-295</v>
      </c>
      <c r="AS1527" s="49" t="str">
        <f t="shared" si="449"/>
        <v>Inner-TI</v>
      </c>
    </row>
    <row r="1528" spans="5:45" x14ac:dyDescent="0.3">
      <c r="E1528" s="15">
        <v>40970.104166666664</v>
      </c>
      <c r="F1528" s="21">
        <v>15</v>
      </c>
      <c r="G1528" s="21">
        <v>1977.239974975588</v>
      </c>
      <c r="H1528" s="42">
        <v>1.2013918209879271</v>
      </c>
      <c r="I1528" s="35">
        <v>289.8</v>
      </c>
      <c r="J1528" s="43">
        <v>0.112</v>
      </c>
      <c r="K1528" s="44">
        <v>0.11791570821654811</v>
      </c>
      <c r="L1528" s="26">
        <f t="shared" si="437"/>
        <v>14.903014356165571</v>
      </c>
      <c r="M1528" s="26">
        <f t="shared" si="438"/>
        <v>1.6613588859112614</v>
      </c>
      <c r="N1528" s="96">
        <f t="shared" si="439"/>
        <v>15</v>
      </c>
      <c r="O1528" s="26">
        <f t="shared" si="440"/>
        <v>0.90696887306428176</v>
      </c>
      <c r="P1528" s="3">
        <f>IF(L1528&gt;'Power Curve'!$C$37,0,INDEX(Ci,$N1528,1)*POWER(1-O1528,3)+INDEX(Ci,$N1528,2)*3*O1528*POWER(1-O1528,2)+INDEX(Ci,$N1528,3)*3*POWER(O1528,2)*(1-O1528)+INDEX(Ci,$N1528,4)*POWER(O1528,3))</f>
        <v>1978.712128781543</v>
      </c>
      <c r="Q1528" s="3">
        <f>MAX(0,MIN(P1528-V1528+W1528,'Power Curve'!$C$39))</f>
        <v>1981.1047413699425</v>
      </c>
      <c r="R1528" s="3">
        <f t="shared" si="441"/>
        <v>1977.239974975588</v>
      </c>
      <c r="S1528" s="3">
        <f t="shared" si="442"/>
        <v>3.8647663943545467</v>
      </c>
      <c r="T1528" s="3">
        <f t="shared" si="443"/>
        <v>3.8647663943545467</v>
      </c>
      <c r="V1528" s="37">
        <f t="array" ref="V1528">SUM(_xlfn.NORM.DIST($AD$3:$AD$1003,$L1528,$AA1528,FALSE)*WindSpeedStep*$AE$3:$AE$1003)/AG1528</f>
        <v>1976.1964752866215</v>
      </c>
      <c r="W1528" s="37">
        <f t="array" ref="W1528">SUM(_xlfn.NORM.DIST($AD$3:$AD$1003,$L1528,$AB1528,FALSE)*WindSpeedStep*$AE$3:$AE$1003)/AH1528</f>
        <v>1978.5890878750211</v>
      </c>
      <c r="Y1528" s="1">
        <f t="shared" si="444"/>
        <v>14</v>
      </c>
      <c r="Z1528" s="99">
        <f>IF(L1528&lt;'Power Curve'!$P$28,'Power Curve'!$Q$28,IF(L1528&gt;'Power Curve'!$P$29,'Power Curve'!$Q$29,INDEX(ReferenceTurbulence,Y1528)+(L1528-INDEX(ReferenceTurbulenceWindSpeed,Y1528))*(INDEX(ReferenceTurbulence,Y1528+1)-INDEX(ReferenceTurbulence,Y1528))/(INDEX(ReferenceTurbulenceWindSpeed,Y1528+1)-INDEX(ReferenceTurbulenceWindSpeed,Y1528))))</f>
        <v>0.12303607388865266</v>
      </c>
      <c r="AA1528" s="100">
        <f t="shared" si="450"/>
        <v>1.8336083754888386</v>
      </c>
      <c r="AB1528" s="29">
        <f t="shared" si="451"/>
        <v>1.669137607890544</v>
      </c>
      <c r="AG1528" s="40">
        <f t="array" ref="AG1528">SUM(_xlfn.NORM.DIST($AD$3:$AD$1003,$F1528,$AA1528,FALSE)*WindSpeedStep)</f>
        <v>0.99999999999999889</v>
      </c>
      <c r="AH1528" s="40">
        <f t="array" ref="AH1528">SUM(_xlfn.NORM.DIST($AD$3:$AD$1003,$F1528,$AB1528,FALSE)*WindSpeedStep)</f>
        <v>0.99999999999999922</v>
      </c>
      <c r="AJ1528" s="47">
        <f t="shared" si="445"/>
        <v>15</v>
      </c>
      <c r="AK1528" s="83" t="b">
        <f>COUNTIF('Power Curve'!$D$2:$D$31,AJ1528)&gt;0</f>
        <v>1</v>
      </c>
      <c r="AL1528" s="83" t="b">
        <f t="shared" si="446"/>
        <v>0</v>
      </c>
      <c r="AM1528" s="83" t="b">
        <f t="shared" si="452"/>
        <v>1</v>
      </c>
      <c r="AN1528" s="47" t="str">
        <f t="shared" si="447"/>
        <v>Inner</v>
      </c>
      <c r="AO1528" s="48" t="str">
        <f t="shared" si="448"/>
        <v>1.6-1.7</v>
      </c>
      <c r="AP1528" s="49" t="str">
        <f t="shared" si="453"/>
        <v>2-3</v>
      </c>
      <c r="AQ1528" s="49" t="str">
        <f t="shared" si="454"/>
        <v>Mar</v>
      </c>
      <c r="AR1528" s="48" t="str">
        <f t="shared" si="455"/>
        <v>285-295</v>
      </c>
      <c r="AS1528" s="49" t="str">
        <f t="shared" si="449"/>
        <v>Inner-TI</v>
      </c>
    </row>
    <row r="1529" spans="5:45" x14ac:dyDescent="0.3">
      <c r="E1529" s="15">
        <v>40970.111111111109</v>
      </c>
      <c r="F1529" s="21">
        <v>14.85</v>
      </c>
      <c r="G1529" s="21">
        <v>1963.9399566650441</v>
      </c>
      <c r="H1529" s="42">
        <v>1.2017036737979303</v>
      </c>
      <c r="I1529" s="35">
        <v>289.60000000000002</v>
      </c>
      <c r="J1529" s="43">
        <v>0.17306397306397306</v>
      </c>
      <c r="K1529" s="44">
        <v>0.15622545453472919</v>
      </c>
      <c r="L1529" s="26">
        <f t="shared" si="437"/>
        <v>14.755260696901216</v>
      </c>
      <c r="M1529" s="26">
        <f t="shared" si="438"/>
        <v>1.6385230815762559</v>
      </c>
      <c r="N1529" s="96">
        <f t="shared" si="439"/>
        <v>15</v>
      </c>
      <c r="O1529" s="26">
        <f t="shared" si="440"/>
        <v>0.76581393189549496</v>
      </c>
      <c r="P1529" s="3">
        <f>IF(L1529&gt;'Power Curve'!$C$37,0,INDEX(Ci,$N1529,1)*POWER(1-O1529,3)+INDEX(Ci,$N1529,2)*3*O1529*POWER(1-O1529,2)+INDEX(Ci,$N1529,3)*3*POWER(O1529,2)*(1-O1529)+INDEX(Ci,$N1529,4)*POWER(O1529,3))</f>
        <v>1978.2438915485009</v>
      </c>
      <c r="Q1529" s="3">
        <f>MAX(0,MIN(P1529-V1529+W1529,'Power Curve'!$C$39))</f>
        <v>1951.7312819825834</v>
      </c>
      <c r="R1529" s="3">
        <f t="shared" si="441"/>
        <v>1963.9399566650441</v>
      </c>
      <c r="S1529" s="3">
        <f t="shared" si="442"/>
        <v>-12.208674682460696</v>
      </c>
      <c r="T1529" s="3">
        <f t="shared" si="443"/>
        <v>12.208674682460696</v>
      </c>
      <c r="V1529" s="37">
        <f t="array" ref="V1529">SUM(_xlfn.NORM.DIST($AD$3:$AD$1003,$L1529,$AA1529,FALSE)*WindSpeedStep*$AE$3:$AE$1003)/AG1529</f>
        <v>1975.2684994401102</v>
      </c>
      <c r="W1529" s="37">
        <f t="array" ref="W1529">SUM(_xlfn.NORM.DIST($AD$3:$AD$1003,$L1529,$AB1529,FALSE)*WindSpeedStep*$AE$3:$AE$1003)/AH1529</f>
        <v>1948.7558898741927</v>
      </c>
      <c r="Y1529" s="1">
        <f t="shared" si="444"/>
        <v>14</v>
      </c>
      <c r="Z1529" s="99">
        <f>IF(L1529&lt;'Power Curve'!$P$28,'Power Curve'!$Q$28,IF(L1529&gt;'Power Curve'!$P$29,'Power Curve'!$Q$29,INDEX(ReferenceTurbulence,Y1529)+(L1529-INDEX(ReferenceTurbulenceWindSpeed,Y1529))*(INDEX(ReferenceTurbulence,Y1529+1)-INDEX(ReferenceTurbulence,Y1529))/(INDEX(ReferenceTurbulenceWindSpeed,Y1529+1)-INDEX(ReferenceTurbulenceWindSpeed,Y1529))))</f>
        <v>0.12267175481133429</v>
      </c>
      <c r="AA1529" s="100">
        <f t="shared" si="450"/>
        <v>1.8100537223875834</v>
      </c>
      <c r="AB1529" s="29">
        <f t="shared" si="451"/>
        <v>2.5536040398004123</v>
      </c>
      <c r="AG1529" s="40">
        <f t="array" ref="AG1529">SUM(_xlfn.NORM.DIST($AD$3:$AD$1003,$F1529,$AA1529,FALSE)*WindSpeedStep)</f>
        <v>0.99999999999999878</v>
      </c>
      <c r="AH1529" s="40">
        <f t="array" ref="AH1529">SUM(_xlfn.NORM.DIST($AD$3:$AD$1003,$F1529,$AB1529,FALSE)*WindSpeedStep)</f>
        <v>0.99999999731471267</v>
      </c>
      <c r="AJ1529" s="47">
        <f t="shared" si="445"/>
        <v>15</v>
      </c>
      <c r="AK1529" s="83" t="b">
        <f>COUNTIF('Power Curve'!$D$2:$D$31,AJ1529)&gt;0</f>
        <v>1</v>
      </c>
      <c r="AL1529" s="83" t="b">
        <f t="shared" si="446"/>
        <v>0</v>
      </c>
      <c r="AM1529" s="83" t="b">
        <f t="shared" si="452"/>
        <v>1</v>
      </c>
      <c r="AN1529" s="47" t="str">
        <f t="shared" si="447"/>
        <v>Outer</v>
      </c>
      <c r="AO1529" s="48" t="str">
        <f t="shared" si="448"/>
        <v>1.6-1.7</v>
      </c>
      <c r="AP1529" s="49" t="str">
        <f t="shared" si="453"/>
        <v>2-3</v>
      </c>
      <c r="AQ1529" s="49" t="str">
        <f t="shared" si="454"/>
        <v>Mar</v>
      </c>
      <c r="AR1529" s="48" t="str">
        <f t="shared" si="455"/>
        <v>285-295</v>
      </c>
      <c r="AS1529" s="49" t="str">
        <f t="shared" si="449"/>
        <v>HWS-HTI</v>
      </c>
    </row>
    <row r="1530" spans="5:45" x14ac:dyDescent="0.3">
      <c r="E1530" s="15">
        <v>40970.125</v>
      </c>
      <c r="F1530" s="21">
        <v>16.62</v>
      </c>
      <c r="G1530" s="21">
        <v>1978.590026855469</v>
      </c>
      <c r="H1530" s="42">
        <v>1.2018929186550309</v>
      </c>
      <c r="I1530" s="35">
        <v>292.7</v>
      </c>
      <c r="J1530" s="43">
        <v>0.10409145607701564</v>
      </c>
      <c r="K1530" s="44">
        <v>0.18574891825885168</v>
      </c>
      <c r="L1530" s="26">
        <f t="shared" si="437"/>
        <v>16.514835367872589</v>
      </c>
      <c r="M1530" s="26">
        <f t="shared" si="438"/>
        <v>1.9104710191041012</v>
      </c>
      <c r="N1530" s="96">
        <f t="shared" si="439"/>
        <v>17</v>
      </c>
      <c r="O1530" s="26">
        <f t="shared" si="440"/>
        <v>0.52268648212627367</v>
      </c>
      <c r="P1530" s="3">
        <f>IF(L1530&gt;'Power Curve'!$C$37,0,INDEX(Ci,$N1530,1)*POWER(1-O1530,3)+INDEX(Ci,$N1530,2)*3*O1530*POWER(1-O1530,2)+INDEX(Ci,$N1530,3)*3*POWER(O1530,2)*(1-O1530)+INDEX(Ci,$N1530,4)*POWER(O1530,3))</f>
        <v>1984.2402186515112</v>
      </c>
      <c r="Q1530" s="3">
        <f>MAX(0,MIN(P1530-V1530+W1530,'Power Curve'!$C$39))</f>
        <v>1984.9861836176817</v>
      </c>
      <c r="R1530" s="3">
        <f t="shared" si="441"/>
        <v>1978.590026855469</v>
      </c>
      <c r="S1530" s="3">
        <f t="shared" si="442"/>
        <v>6.3961567622127404</v>
      </c>
      <c r="T1530" s="3">
        <f t="shared" si="443"/>
        <v>6.3961567622127404</v>
      </c>
      <c r="V1530" s="37">
        <f t="array" ref="V1530">SUM(_xlfn.NORM.DIST($AD$3:$AD$1003,$L1530,$AA1530,FALSE)*WindSpeedStep*$AE$3:$AE$1003)/AG1530</f>
        <v>1982.3926285203277</v>
      </c>
      <c r="W1530" s="37">
        <f t="array" ref="W1530">SUM(_xlfn.NORM.DIST($AD$3:$AD$1003,$L1530,$AB1530,FALSE)*WindSpeedStep*$AE$3:$AE$1003)/AH1530</f>
        <v>1983.1385934864982</v>
      </c>
      <c r="Y1530" s="1">
        <f t="shared" si="444"/>
        <v>16</v>
      </c>
      <c r="Z1530" s="99">
        <f>IF(L1530&lt;'Power Curve'!$P$28,'Power Curve'!$Q$28,IF(L1530&gt;'Power Curve'!$P$29,'Power Curve'!$Q$29,INDEX(ReferenceTurbulence,Y1530)+(L1530-INDEX(ReferenceTurbulenceWindSpeed,Y1530))*(INDEX(ReferenceTurbulence,Y1530+1)-INDEX(ReferenceTurbulence,Y1530))/(INDEX(ReferenceTurbulenceWindSpeed,Y1530+1)-INDEX(ReferenceTurbulenceWindSpeed,Y1530))))</f>
        <v>0.12103855419818678</v>
      </c>
      <c r="AA1530" s="100">
        <f t="shared" si="450"/>
        <v>1.9989317957483783</v>
      </c>
      <c r="AB1530" s="29">
        <f t="shared" si="451"/>
        <v>1.719053260314054</v>
      </c>
      <c r="AG1530" s="40">
        <f t="array" ref="AG1530">SUM(_xlfn.NORM.DIST($AD$3:$AD$1003,$F1530,$AA1530,FALSE)*WindSpeedStep)</f>
        <v>0.99999999999999301</v>
      </c>
      <c r="AH1530" s="40">
        <f t="array" ref="AH1530">SUM(_xlfn.NORM.DIST($AD$3:$AD$1003,$F1530,$AB1530,FALSE)*WindSpeedStep)</f>
        <v>0.99999999999999267</v>
      </c>
      <c r="AJ1530" s="47">
        <f t="shared" si="445"/>
        <v>17</v>
      </c>
      <c r="AK1530" s="83" t="b">
        <f>COUNTIF('Power Curve'!$D$2:$D$31,AJ1530)&gt;0</f>
        <v>1</v>
      </c>
      <c r="AL1530" s="83" t="b">
        <f t="shared" si="446"/>
        <v>0</v>
      </c>
      <c r="AM1530" s="83" t="b">
        <f t="shared" si="452"/>
        <v>1</v>
      </c>
      <c r="AN1530" s="47" t="str">
        <f t="shared" si="447"/>
        <v>Inner</v>
      </c>
      <c r="AO1530" s="48" t="str">
        <f t="shared" si="448"/>
        <v>1.9-2.0</v>
      </c>
      <c r="AP1530" s="49" t="str">
        <f t="shared" si="453"/>
        <v>3-4</v>
      </c>
      <c r="AQ1530" s="49" t="str">
        <f t="shared" si="454"/>
        <v>Mar</v>
      </c>
      <c r="AR1530" s="48" t="str">
        <f t="shared" si="455"/>
        <v>285-295</v>
      </c>
      <c r="AS1530" s="49" t="str">
        <f t="shared" si="449"/>
        <v>Inner-TI</v>
      </c>
    </row>
    <row r="1531" spans="5:45" x14ac:dyDescent="0.3">
      <c r="E1531" s="15">
        <v>40970.131944444445</v>
      </c>
      <c r="F1531" s="21">
        <v>16</v>
      </c>
      <c r="G1531" s="21">
        <v>1984.039978027349</v>
      </c>
      <c r="H1531" s="42">
        <v>1.202527947538474</v>
      </c>
      <c r="I1531" s="35">
        <v>291.7</v>
      </c>
      <c r="J1531" s="43">
        <v>0.13437499999999999</v>
      </c>
      <c r="K1531" s="44">
        <v>0.11015913319594228</v>
      </c>
      <c r="L1531" s="26">
        <f t="shared" si="437"/>
        <v>15.901558058863587</v>
      </c>
      <c r="M1531" s="26">
        <f t="shared" si="438"/>
        <v>1.8156870340484657</v>
      </c>
      <c r="N1531" s="96">
        <f t="shared" si="439"/>
        <v>16</v>
      </c>
      <c r="O1531" s="26">
        <f t="shared" si="440"/>
        <v>0.90338414647474263</v>
      </c>
      <c r="P1531" s="3">
        <f>IF(L1531&gt;'Power Curve'!$C$37,0,INDEX(Ci,$N1531,1)*POWER(1-O1531,3)+INDEX(Ci,$N1531,2)*3*O1531*POWER(1-O1531,2)+INDEX(Ci,$N1531,3)*3*POWER(O1531,2)*(1-O1531)+INDEX(Ci,$N1531,4)*POWER(O1531,3))</f>
        <v>1982.1057420473148</v>
      </c>
      <c r="Q1531" s="3">
        <f>MAX(0,MIN(P1531-V1531+W1531,'Power Curve'!$C$39))</f>
        <v>1980.1069526297972</v>
      </c>
      <c r="R1531" s="3">
        <f t="shared" si="441"/>
        <v>1984.039978027349</v>
      </c>
      <c r="S1531" s="3">
        <f t="shared" si="442"/>
        <v>-3.9330253975517735</v>
      </c>
      <c r="T1531" s="3">
        <f t="shared" si="443"/>
        <v>3.9330253975517735</v>
      </c>
      <c r="V1531" s="37">
        <f t="array" ref="V1531">SUM(_xlfn.NORM.DIST($AD$3:$AD$1003,$L1531,$AA1531,FALSE)*WindSpeedStep*$AE$3:$AE$1003)/AG1531</f>
        <v>1980.9172864858642</v>
      </c>
      <c r="W1531" s="37">
        <f t="array" ref="W1531">SUM(_xlfn.NORM.DIST($AD$3:$AD$1003,$L1531,$AB1531,FALSE)*WindSpeedStep*$AE$3:$AE$1003)/AH1531</f>
        <v>1978.9184970683466</v>
      </c>
      <c r="Y1531" s="1">
        <f t="shared" si="444"/>
        <v>15</v>
      </c>
      <c r="Z1531" s="99">
        <f>IF(L1531&lt;'Power Curve'!$P$28,'Power Curve'!$Q$28,IF(L1531&gt;'Power Curve'!$P$29,'Power Curve'!$Q$29,INDEX(ReferenceTurbulence,Y1531)+(L1531-INDEX(ReferenceTurbulenceWindSpeed,Y1531))*(INDEX(ReferenceTurbulence,Y1531+1)-INDEX(ReferenceTurbulence,Y1531))/(INDEX(ReferenceTurbulenceWindSpeed,Y1531+1)-INDEX(ReferenceTurbulenceWindSpeed,Y1531))))</f>
        <v>0.12124838288991911</v>
      </c>
      <c r="AA1531" s="100">
        <f t="shared" si="450"/>
        <v>1.9280382000673713</v>
      </c>
      <c r="AB1531" s="29">
        <f t="shared" si="451"/>
        <v>2.1367718641597944</v>
      </c>
      <c r="AG1531" s="40">
        <f t="array" ref="AG1531">SUM(_xlfn.NORM.DIST($AD$3:$AD$1003,$F1531,$AA1531,FALSE)*WindSpeedStep)</f>
        <v>0.99999999999999523</v>
      </c>
      <c r="AH1531" s="40">
        <f t="array" ref="AH1531">SUM(_xlfn.NORM.DIST($AD$3:$AD$1003,$F1531,$AB1531,FALSE)*WindSpeedStep)</f>
        <v>0.99999999999996547</v>
      </c>
      <c r="AJ1531" s="47">
        <f t="shared" si="445"/>
        <v>16</v>
      </c>
      <c r="AK1531" s="83" t="b">
        <f>COUNTIF('Power Curve'!$D$2:$D$31,AJ1531)&gt;0</f>
        <v>1</v>
      </c>
      <c r="AL1531" s="83" t="b">
        <f t="shared" si="446"/>
        <v>0</v>
      </c>
      <c r="AM1531" s="83" t="b">
        <f t="shared" si="452"/>
        <v>1</v>
      </c>
      <c r="AN1531" s="47" t="str">
        <f t="shared" si="447"/>
        <v>Inner</v>
      </c>
      <c r="AO1531" s="48" t="str">
        <f t="shared" si="448"/>
        <v>1.8-1.9</v>
      </c>
      <c r="AP1531" s="49" t="str">
        <f t="shared" si="453"/>
        <v>3-4</v>
      </c>
      <c r="AQ1531" s="49" t="str">
        <f t="shared" si="454"/>
        <v>Mar</v>
      </c>
      <c r="AR1531" s="48" t="str">
        <f t="shared" si="455"/>
        <v>285-295</v>
      </c>
      <c r="AS1531" s="49" t="str">
        <f t="shared" si="449"/>
        <v>Inner-TI</v>
      </c>
    </row>
    <row r="1532" spans="5:45" x14ac:dyDescent="0.3">
      <c r="E1532" s="15">
        <v>40970.138888888891</v>
      </c>
      <c r="F1532" s="21">
        <v>13.86</v>
      </c>
      <c r="G1532" s="21">
        <v>1982.1299743652371</v>
      </c>
      <c r="H1532" s="42">
        <v>1.2039330194247482</v>
      </c>
      <c r="I1532" s="35">
        <v>288.39999999999998</v>
      </c>
      <c r="J1532" s="43">
        <v>0.11255411255411256</v>
      </c>
      <c r="K1532" s="44">
        <v>0.21332334899336522</v>
      </c>
      <c r="L1532" s="26">
        <f t="shared" si="437"/>
        <v>13.780087522405283</v>
      </c>
      <c r="M1532" s="26">
        <f t="shared" si="438"/>
        <v>1.4878069239094442</v>
      </c>
      <c r="N1532" s="96">
        <f t="shared" si="439"/>
        <v>14</v>
      </c>
      <c r="O1532" s="26">
        <f t="shared" si="440"/>
        <v>0.81991592828891702</v>
      </c>
      <c r="P1532" s="3">
        <f>IF(L1532&gt;'Power Curve'!$C$37,0,INDEX(Ci,$N1532,1)*POWER(1-O1532,3)+INDEX(Ci,$N1532,2)*3*O1532*POWER(1-O1532,2)+INDEX(Ci,$N1532,3)*3*POWER(O1532,2)*(1-O1532)+INDEX(Ci,$N1532,4)*POWER(O1532,3))</f>
        <v>1972.9048033694903</v>
      </c>
      <c r="Q1532" s="3">
        <f>MAX(0,MIN(P1532-V1532+W1532,'Power Curve'!$C$39))</f>
        <v>1977.0592489618969</v>
      </c>
      <c r="R1532" s="3">
        <f t="shared" si="441"/>
        <v>1982.1299743652371</v>
      </c>
      <c r="S1532" s="3">
        <f t="shared" si="442"/>
        <v>-5.0707254033402478</v>
      </c>
      <c r="T1532" s="3">
        <f t="shared" si="443"/>
        <v>5.0707254033402478</v>
      </c>
      <c r="V1532" s="37">
        <f t="array" ref="V1532">SUM(_xlfn.NORM.DIST($AD$3:$AD$1003,$L1532,$AA1532,FALSE)*WindSpeedStep*$AE$3:$AE$1003)/AG1532</f>
        <v>1964.8325617708022</v>
      </c>
      <c r="W1532" s="37">
        <f t="array" ref="W1532">SUM(_xlfn.NORM.DIST($AD$3:$AD$1003,$L1532,$AB1532,FALSE)*WindSpeedStep*$AE$3:$AE$1003)/AH1532</f>
        <v>1968.9870073632087</v>
      </c>
      <c r="Y1532" s="1">
        <f t="shared" si="444"/>
        <v>13</v>
      </c>
      <c r="Z1532" s="99">
        <f>IF(L1532&lt;'Power Curve'!$P$28,'Power Curve'!$Q$28,IF(L1532&gt;'Power Curve'!$P$29,'Power Curve'!$Q$29,INDEX(ReferenceTurbulence,Y1532)+(L1532-INDEX(ReferenceTurbulenceWindSpeed,Y1532))*(INDEX(ReferenceTurbulence,Y1532+1)-INDEX(ReferenceTurbulence,Y1532))/(INDEX(ReferenceTurbulenceWindSpeed,Y1532+1)-INDEX(ReferenceTurbulenceWindSpeed,Y1532))))</f>
        <v>0.12089003447823431</v>
      </c>
      <c r="AA1532" s="100">
        <f t="shared" si="450"/>
        <v>1.6658752556966612</v>
      </c>
      <c r="AB1532" s="29">
        <f t="shared" si="451"/>
        <v>1.5510055220023264</v>
      </c>
      <c r="AG1532" s="40">
        <f t="array" ref="AG1532">SUM(_xlfn.NORM.DIST($AD$3:$AD$1003,$F1532,$AA1532,FALSE)*WindSpeedStep)</f>
        <v>1.000000000000002</v>
      </c>
      <c r="AH1532" s="40">
        <f t="array" ref="AH1532">SUM(_xlfn.NORM.DIST($AD$3:$AD$1003,$F1532,$AB1532,FALSE)*WindSpeedStep)</f>
        <v>1.0000000000000018</v>
      </c>
      <c r="AJ1532" s="47">
        <f t="shared" si="445"/>
        <v>14</v>
      </c>
      <c r="AK1532" s="83" t="b">
        <f>COUNTIF('Power Curve'!$D$2:$D$31,AJ1532)&gt;0</f>
        <v>1</v>
      </c>
      <c r="AL1532" s="83" t="b">
        <f t="shared" si="446"/>
        <v>0</v>
      </c>
      <c r="AM1532" s="83" t="b">
        <f t="shared" si="452"/>
        <v>1</v>
      </c>
      <c r="AN1532" s="47" t="str">
        <f t="shared" si="447"/>
        <v>Inner</v>
      </c>
      <c r="AO1532" s="48" t="str">
        <f t="shared" si="448"/>
        <v>1.4-1.5</v>
      </c>
      <c r="AP1532" s="49" t="str">
        <f t="shared" si="453"/>
        <v>3-4</v>
      </c>
      <c r="AQ1532" s="49" t="str">
        <f t="shared" si="454"/>
        <v>Mar</v>
      </c>
      <c r="AR1532" s="48" t="str">
        <f t="shared" si="455"/>
        <v>285-295</v>
      </c>
      <c r="AS1532" s="49" t="str">
        <f t="shared" si="449"/>
        <v>Inner-TI</v>
      </c>
    </row>
    <row r="1533" spans="5:45" x14ac:dyDescent="0.3">
      <c r="E1533" s="15">
        <v>40970.145833333336</v>
      </c>
      <c r="F1533" s="21">
        <v>14.36</v>
      </c>
      <c r="G1533" s="21">
        <v>1983.799987792971</v>
      </c>
      <c r="H1533" s="42">
        <v>1.2044694114367815</v>
      </c>
      <c r="I1533" s="35">
        <v>285</v>
      </c>
      <c r="J1533" s="43">
        <v>0.10933147632311979</v>
      </c>
      <c r="K1533" s="44">
        <v>0.19527214322043246</v>
      </c>
      <c r="L1533" s="26">
        <f t="shared" si="437"/>
        <v>14.279324684506236</v>
      </c>
      <c r="M1533" s="26">
        <f t="shared" si="438"/>
        <v>1.5649656366429361</v>
      </c>
      <c r="N1533" s="96">
        <f t="shared" si="439"/>
        <v>15</v>
      </c>
      <c r="O1533" s="26">
        <f t="shared" si="440"/>
        <v>0.31113334960600086</v>
      </c>
      <c r="P1533" s="3">
        <f>IF(L1533&gt;'Power Curve'!$C$37,0,INDEX(Ci,$N1533,1)*POWER(1-O1533,3)+INDEX(Ci,$N1533,2)*3*O1533*POWER(1-O1533,2)+INDEX(Ci,$N1533,3)*3*POWER(O1533,2)*(1-O1533)+INDEX(Ci,$N1533,4)*POWER(O1533,3))</f>
        <v>1976.6219586490006</v>
      </c>
      <c r="Q1533" s="3">
        <f>MAX(0,MIN(P1533-V1533+W1533,'Power Curve'!$C$39))</f>
        <v>1980.640692350916</v>
      </c>
      <c r="R1533" s="3">
        <f t="shared" si="441"/>
        <v>1983.799987792971</v>
      </c>
      <c r="S1533" s="3">
        <f t="shared" si="442"/>
        <v>-3.1592954420550541</v>
      </c>
      <c r="T1533" s="3">
        <f t="shared" si="443"/>
        <v>3.1592954420550541</v>
      </c>
      <c r="V1533" s="37">
        <f t="array" ref="V1533">SUM(_xlfn.NORM.DIST($AD$3:$AD$1003,$L1533,$AA1533,FALSE)*WindSpeedStep*$AE$3:$AE$1003)/AG1533</f>
        <v>1971.38345158219</v>
      </c>
      <c r="W1533" s="37">
        <f t="array" ref="W1533">SUM(_xlfn.NORM.DIST($AD$3:$AD$1003,$L1533,$AB1533,FALSE)*WindSpeedStep*$AE$3:$AE$1003)/AH1533</f>
        <v>1975.4021852841054</v>
      </c>
      <c r="Y1533" s="1">
        <f t="shared" si="444"/>
        <v>14</v>
      </c>
      <c r="Z1533" s="99">
        <f>IF(L1533&lt;'Power Curve'!$P$28,'Power Curve'!$Q$28,IF(L1533&gt;'Power Curve'!$P$29,'Power Curve'!$Q$29,INDEX(ReferenceTurbulence,Y1533)+(L1533-INDEX(ReferenceTurbulenceWindSpeed,Y1533))*(INDEX(ReferenceTurbulence,Y1533+1)-INDEX(ReferenceTurbulence,Y1533))/(INDEX(ReferenceTurbulenceWindSpeed,Y1533+1)-INDEX(ReferenceTurbulenceWindSpeed,Y1533))))</f>
        <v>0.12149823010973554</v>
      </c>
      <c r="AA1533" s="100">
        <f t="shared" si="450"/>
        <v>1.7349126763297655</v>
      </c>
      <c r="AB1533" s="29">
        <f t="shared" si="451"/>
        <v>1.5611796486542335</v>
      </c>
      <c r="AG1533" s="40">
        <f t="array" ref="AG1533">SUM(_xlfn.NORM.DIST($AD$3:$AD$1003,$F1533,$AA1533,FALSE)*WindSpeedStep)</f>
        <v>1</v>
      </c>
      <c r="AH1533" s="40">
        <f t="array" ref="AH1533">SUM(_xlfn.NORM.DIST($AD$3:$AD$1003,$F1533,$AB1533,FALSE)*WindSpeedStep)</f>
        <v>1.0000000000000013</v>
      </c>
      <c r="AJ1533" s="47">
        <f t="shared" si="445"/>
        <v>14</v>
      </c>
      <c r="AK1533" s="83" t="b">
        <f>COUNTIF('Power Curve'!$D$2:$D$31,AJ1533)&gt;0</f>
        <v>1</v>
      </c>
      <c r="AL1533" s="83" t="b">
        <f t="shared" si="446"/>
        <v>0</v>
      </c>
      <c r="AM1533" s="83" t="b">
        <f t="shared" si="452"/>
        <v>1</v>
      </c>
      <c r="AN1533" s="47" t="str">
        <f t="shared" si="447"/>
        <v>Inner</v>
      </c>
      <c r="AO1533" s="48" t="str">
        <f t="shared" si="448"/>
        <v>1.5-1.6</v>
      </c>
      <c r="AP1533" s="49" t="str">
        <f t="shared" si="453"/>
        <v>3-4</v>
      </c>
      <c r="AQ1533" s="49" t="str">
        <f t="shared" si="454"/>
        <v>Mar</v>
      </c>
      <c r="AR1533" s="48" t="str">
        <f t="shared" si="455"/>
        <v>285-295</v>
      </c>
      <c r="AS1533" s="49" t="str">
        <f t="shared" si="449"/>
        <v>Inner-TI</v>
      </c>
    </row>
    <row r="1534" spans="5:45" x14ac:dyDescent="0.3">
      <c r="E1534" s="15">
        <v>40970.152777777781</v>
      </c>
      <c r="F1534" s="21">
        <v>14.9</v>
      </c>
      <c r="G1534" s="21">
        <v>1984.239974975588</v>
      </c>
      <c r="H1534" s="42">
        <v>1.2043352686299393</v>
      </c>
      <c r="I1534" s="35">
        <v>287.60000000000002</v>
      </c>
      <c r="J1534" s="43">
        <v>0.11677852348993288</v>
      </c>
      <c r="K1534" s="44">
        <v>0.20362901081048193</v>
      </c>
      <c r="L1534" s="26">
        <f t="shared" si="437"/>
        <v>14.815740878261147</v>
      </c>
      <c r="M1534" s="26">
        <f t="shared" si="438"/>
        <v>1.6478704885681192</v>
      </c>
      <c r="N1534" s="96">
        <f t="shared" si="439"/>
        <v>15</v>
      </c>
      <c r="O1534" s="26">
        <f t="shared" si="440"/>
        <v>0.82359305211656852</v>
      </c>
      <c r="P1534" s="3">
        <f>IF(L1534&gt;'Power Curve'!$C$37,0,INDEX(Ci,$N1534,1)*POWER(1-O1534,3)+INDEX(Ci,$N1534,2)*3*O1534*POWER(1-O1534,2)+INDEX(Ci,$N1534,3)*3*POWER(O1534,2)*(1-O1534)+INDEX(Ci,$N1534,4)*POWER(O1534,3))</f>
        <v>1978.4311043631274</v>
      </c>
      <c r="Q1534" s="3">
        <f>MAX(0,MIN(P1534-V1534+W1534,'Power Curve'!$C$39))</f>
        <v>1979.9476195918451</v>
      </c>
      <c r="R1534" s="3">
        <f t="shared" si="441"/>
        <v>1984.239974975588</v>
      </c>
      <c r="S1534" s="3">
        <f t="shared" si="442"/>
        <v>-4.2923553837429154</v>
      </c>
      <c r="T1534" s="3">
        <f t="shared" si="443"/>
        <v>4.2923553837429154</v>
      </c>
      <c r="V1534" s="37">
        <f t="array" ref="V1534">SUM(_xlfn.NORM.DIST($AD$3:$AD$1003,$L1534,$AA1534,FALSE)*WindSpeedStep*$AE$3:$AE$1003)/AG1534</f>
        <v>1975.6616260810765</v>
      </c>
      <c r="W1534" s="37">
        <f t="array" ref="W1534">SUM(_xlfn.NORM.DIST($AD$3:$AD$1003,$L1534,$AB1534,FALSE)*WindSpeedStep*$AE$3:$AE$1003)/AH1534</f>
        <v>1977.1781413097942</v>
      </c>
      <c r="Y1534" s="1">
        <f t="shared" si="444"/>
        <v>14</v>
      </c>
      <c r="Z1534" s="99">
        <f>IF(L1534&lt;'Power Curve'!$P$28,'Power Curve'!$Q$28,IF(L1534&gt;'Power Curve'!$P$29,'Power Curve'!$Q$29,INDEX(ReferenceTurbulence,Y1534)+(L1534-INDEX(ReferenceTurbulenceWindSpeed,Y1534))*(INDEX(ReferenceTurbulence,Y1534+1)-INDEX(ReferenceTurbulence,Y1534))/(INDEX(ReferenceTurbulenceWindSpeed,Y1534+1)-INDEX(ReferenceTurbulenceWindSpeed,Y1534))))</f>
        <v>0.12282088197325232</v>
      </c>
      <c r="AA1534" s="100">
        <f t="shared" si="450"/>
        <v>1.819682361755202</v>
      </c>
      <c r="AB1534" s="29">
        <f t="shared" si="451"/>
        <v>1.7301603441727782</v>
      </c>
      <c r="AG1534" s="40">
        <f t="array" ref="AG1534">SUM(_xlfn.NORM.DIST($AD$3:$AD$1003,$F1534,$AA1534,FALSE)*WindSpeedStep)</f>
        <v>0.99999999999999922</v>
      </c>
      <c r="AH1534" s="40">
        <f t="array" ref="AH1534">SUM(_xlfn.NORM.DIST($AD$3:$AD$1003,$F1534,$AB1534,FALSE)*WindSpeedStep)</f>
        <v>0.99999999999999856</v>
      </c>
      <c r="AJ1534" s="47">
        <f t="shared" si="445"/>
        <v>15</v>
      </c>
      <c r="AK1534" s="83" t="b">
        <f>COUNTIF('Power Curve'!$D$2:$D$31,AJ1534)&gt;0</f>
        <v>1</v>
      </c>
      <c r="AL1534" s="83" t="b">
        <f t="shared" si="446"/>
        <v>0</v>
      </c>
      <c r="AM1534" s="83" t="b">
        <f t="shared" si="452"/>
        <v>1</v>
      </c>
      <c r="AN1534" s="47" t="str">
        <f t="shared" si="447"/>
        <v>Inner</v>
      </c>
      <c r="AO1534" s="48" t="str">
        <f t="shared" si="448"/>
        <v>1.6-1.7</v>
      </c>
      <c r="AP1534" s="49" t="str">
        <f t="shared" si="453"/>
        <v>3-4</v>
      </c>
      <c r="AQ1534" s="49" t="str">
        <f t="shared" si="454"/>
        <v>Mar</v>
      </c>
      <c r="AR1534" s="48" t="str">
        <f t="shared" si="455"/>
        <v>285-295</v>
      </c>
      <c r="AS1534" s="49" t="str">
        <f t="shared" si="449"/>
        <v>Inner-TI</v>
      </c>
    </row>
    <row r="1535" spans="5:45" x14ac:dyDescent="0.3">
      <c r="E1535" s="15">
        <v>40970.159722222219</v>
      </c>
      <c r="F1535" s="21">
        <v>13.26</v>
      </c>
      <c r="G1535" s="21">
        <v>1980.430053710943</v>
      </c>
      <c r="H1535" s="42">
        <v>1.2047582666314673</v>
      </c>
      <c r="I1535" s="35">
        <v>292.8</v>
      </c>
      <c r="J1535" s="43">
        <v>0.13423831070889894</v>
      </c>
      <c r="K1535" s="44">
        <v>0.16117326755202466</v>
      </c>
      <c r="L1535" s="26">
        <f t="shared" si="437"/>
        <v>13.18655851108419</v>
      </c>
      <c r="M1535" s="26">
        <f t="shared" si="438"/>
        <v>1.3960751019216875</v>
      </c>
      <c r="N1535" s="96">
        <f t="shared" si="439"/>
        <v>14</v>
      </c>
      <c r="O1535" s="26">
        <f t="shared" si="440"/>
        <v>0.20407255057510737</v>
      </c>
      <c r="P1535" s="3">
        <f>IF(L1535&gt;'Power Curve'!$C$37,0,INDEX(Ci,$N1535,1)*POWER(1-O1535,3)+INDEX(Ci,$N1535,2)*3*O1535*POWER(1-O1535,2)+INDEX(Ci,$N1535,3)*3*POWER(O1535,2)*(1-O1535)+INDEX(Ci,$N1535,4)*POWER(O1535,3))</f>
        <v>1958.7850242883703</v>
      </c>
      <c r="Q1535" s="3">
        <f>MAX(0,MIN(P1535-V1535+W1535,'Power Curve'!$C$39))</f>
        <v>1947.6599419843317</v>
      </c>
      <c r="R1535" s="3">
        <f t="shared" si="441"/>
        <v>1980.430053710943</v>
      </c>
      <c r="S1535" s="3">
        <f t="shared" si="442"/>
        <v>-32.770111726611276</v>
      </c>
      <c r="T1535" s="3">
        <f t="shared" si="443"/>
        <v>32.770111726611276</v>
      </c>
      <c r="V1535" s="37">
        <f t="array" ref="V1535">SUM(_xlfn.NORM.DIST($AD$3:$AD$1003,$L1535,$AA1535,FALSE)*WindSpeedStep*$AE$3:$AE$1003)/AG1535</f>
        <v>1950.8574708459009</v>
      </c>
      <c r="W1535" s="37">
        <f t="array" ref="W1535">SUM(_xlfn.NORM.DIST($AD$3:$AD$1003,$L1535,$AB1535,FALSE)*WindSpeedStep*$AE$3:$AE$1003)/AH1535</f>
        <v>1939.7323885418623</v>
      </c>
      <c r="Y1535" s="1">
        <f t="shared" si="444"/>
        <v>13</v>
      </c>
      <c r="Z1535" s="99">
        <f>IF(L1535&lt;'Power Curve'!$P$28,'Power Curve'!$Q$28,IF(L1535&gt;'Power Curve'!$P$29,'Power Curve'!$Q$29,INDEX(ReferenceTurbulence,Y1535)+(L1535-INDEX(ReferenceTurbulenceWindSpeed,Y1535))*(INDEX(ReferenceTurbulence,Y1535+1)-INDEX(ReferenceTurbulence,Y1535))/(INDEX(ReferenceTurbulenceWindSpeed,Y1535+1)-INDEX(ReferenceTurbulenceWindSpeed,Y1535))))</f>
        <v>0.1215563241904727</v>
      </c>
      <c r="AA1535" s="100">
        <f t="shared" si="450"/>
        <v>1.6029095813299867</v>
      </c>
      <c r="AB1535" s="29">
        <f t="shared" si="451"/>
        <v>1.7701413385919953</v>
      </c>
      <c r="AG1535" s="40">
        <f t="array" ref="AG1535">SUM(_xlfn.NORM.DIST($AD$3:$AD$1003,$F1535,$AA1535,FALSE)*WindSpeedStep)</f>
        <v>1.0000000000000027</v>
      </c>
      <c r="AH1535" s="40">
        <f t="array" ref="AH1535">SUM(_xlfn.NORM.DIST($AD$3:$AD$1003,$F1535,$AB1535,FALSE)*WindSpeedStep)</f>
        <v>0.99999999999997491</v>
      </c>
      <c r="AJ1535" s="47">
        <f t="shared" si="445"/>
        <v>13</v>
      </c>
      <c r="AK1535" s="83" t="b">
        <f>COUNTIF('Power Curve'!$D$2:$D$31,AJ1535)&gt;0</f>
        <v>1</v>
      </c>
      <c r="AL1535" s="83" t="b">
        <f t="shared" si="446"/>
        <v>0</v>
      </c>
      <c r="AM1535" s="83" t="b">
        <f t="shared" si="452"/>
        <v>1</v>
      </c>
      <c r="AN1535" s="47" t="str">
        <f t="shared" si="447"/>
        <v>Inner</v>
      </c>
      <c r="AO1535" s="48" t="str">
        <f t="shared" si="448"/>
        <v>1.3-1.4</v>
      </c>
      <c r="AP1535" s="49" t="str">
        <f t="shared" si="453"/>
        <v>3-4</v>
      </c>
      <c r="AQ1535" s="49" t="str">
        <f t="shared" si="454"/>
        <v>Mar</v>
      </c>
      <c r="AR1535" s="48" t="str">
        <f t="shared" si="455"/>
        <v>285-295</v>
      </c>
      <c r="AS1535" s="49" t="str">
        <f t="shared" si="449"/>
        <v>Inner-TI</v>
      </c>
    </row>
    <row r="1536" spans="5:45" x14ac:dyDescent="0.3">
      <c r="E1536" s="15">
        <v>40970.166666666664</v>
      </c>
      <c r="F1536" s="21">
        <v>14.59</v>
      </c>
      <c r="G1536" s="21">
        <v>1976.3800201415991</v>
      </c>
      <c r="H1536" s="42">
        <v>1.2044453310929881</v>
      </c>
      <c r="I1536" s="35">
        <v>296.10000000000002</v>
      </c>
      <c r="J1536" s="43">
        <v>0.16244002741603839</v>
      </c>
      <c r="K1536" s="44">
        <v>0.17437924924391857</v>
      </c>
      <c r="L1536" s="26">
        <f t="shared" si="437"/>
        <v>14.507935846577078</v>
      </c>
      <c r="M1536" s="26">
        <f t="shared" si="438"/>
        <v>1.6002982286872898</v>
      </c>
      <c r="N1536" s="96">
        <f t="shared" si="439"/>
        <v>15</v>
      </c>
      <c r="O1536" s="26">
        <f t="shared" si="440"/>
        <v>0.52953467579517055</v>
      </c>
      <c r="P1536" s="3">
        <f>IF(L1536&gt;'Power Curve'!$C$37,0,INDEX(Ci,$N1536,1)*POWER(1-O1536,3)+INDEX(Ci,$N1536,2)*3*O1536*POWER(1-O1536,2)+INDEX(Ci,$N1536,3)*3*POWER(O1536,2)*(1-O1536)+INDEX(Ci,$N1536,4)*POWER(O1536,3))</f>
        <v>1977.4737562601824</v>
      </c>
      <c r="Q1536" s="3">
        <f>MAX(0,MIN(P1536-V1536+W1536,'Power Curve'!$C$39))</f>
        <v>1955.7100387440998</v>
      </c>
      <c r="R1536" s="3">
        <f t="shared" si="441"/>
        <v>1976.3800201415991</v>
      </c>
      <c r="S1536" s="3">
        <f t="shared" si="442"/>
        <v>-20.669981397499214</v>
      </c>
      <c r="T1536" s="3">
        <f t="shared" si="443"/>
        <v>20.669981397499214</v>
      </c>
      <c r="V1536" s="37">
        <f t="array" ref="V1536">SUM(_xlfn.NORM.DIST($AD$3:$AD$1003,$L1536,$AA1536,FALSE)*WindSpeedStep*$AE$3:$AE$1003)/AG1536</f>
        <v>1973.4428116838362</v>
      </c>
      <c r="W1536" s="37">
        <f t="array" ref="W1536">SUM(_xlfn.NORM.DIST($AD$3:$AD$1003,$L1536,$AB1536,FALSE)*WindSpeedStep*$AE$3:$AE$1003)/AH1536</f>
        <v>1951.6790941677536</v>
      </c>
      <c r="Y1536" s="1">
        <f t="shared" si="444"/>
        <v>14</v>
      </c>
      <c r="Z1536" s="99">
        <f>IF(L1536&lt;'Power Curve'!$P$28,'Power Curve'!$Q$28,IF(L1536&gt;'Power Curve'!$P$29,'Power Curve'!$Q$29,INDEX(ReferenceTurbulence,Y1536)+(L1536-INDEX(ReferenceTurbulenceWindSpeed,Y1536))*(INDEX(ReferenceTurbulence,Y1536+1)-INDEX(ReferenceTurbulence,Y1536))/(INDEX(ReferenceTurbulenceWindSpeed,Y1536+1)-INDEX(ReferenceTurbulenceWindSpeed,Y1536))))</f>
        <v>0.12206192110761002</v>
      </c>
      <c r="AA1536" s="100">
        <f t="shared" si="450"/>
        <v>1.7708665207391587</v>
      </c>
      <c r="AB1536" s="29">
        <f t="shared" si="451"/>
        <v>2.3566694966681068</v>
      </c>
      <c r="AG1536" s="40">
        <f t="array" ref="AG1536">SUM(_xlfn.NORM.DIST($AD$3:$AD$1003,$F1536,$AA1536,FALSE)*WindSpeedStep)</f>
        <v>1</v>
      </c>
      <c r="AH1536" s="40">
        <f t="array" ref="AH1536">SUM(_xlfn.NORM.DIST($AD$3:$AD$1003,$F1536,$AB1536,FALSE)*WindSpeedStep)</f>
        <v>0.99999999973946119</v>
      </c>
      <c r="AJ1536" s="47">
        <f t="shared" si="445"/>
        <v>15</v>
      </c>
      <c r="AK1536" s="83" t="b">
        <f>COUNTIF('Power Curve'!$D$2:$D$31,AJ1536)&gt;0</f>
        <v>1</v>
      </c>
      <c r="AL1536" s="83" t="b">
        <f t="shared" si="446"/>
        <v>0</v>
      </c>
      <c r="AM1536" s="83" t="b">
        <f t="shared" si="452"/>
        <v>1</v>
      </c>
      <c r="AN1536" s="47" t="str">
        <f t="shared" si="447"/>
        <v>Outer</v>
      </c>
      <c r="AO1536" s="48" t="str">
        <f t="shared" si="448"/>
        <v>1.6-1.7</v>
      </c>
      <c r="AP1536" s="49" t="str">
        <f t="shared" si="453"/>
        <v>4-5</v>
      </c>
      <c r="AQ1536" s="49" t="str">
        <f t="shared" si="454"/>
        <v>Mar</v>
      </c>
      <c r="AR1536" s="48" t="str">
        <f t="shared" si="455"/>
        <v>295-305</v>
      </c>
      <c r="AS1536" s="49" t="str">
        <f t="shared" si="449"/>
        <v>HWS-HTI</v>
      </c>
    </row>
    <row r="1537" spans="5:45" x14ac:dyDescent="0.3">
      <c r="E1537" s="15">
        <v>40970.173611111109</v>
      </c>
      <c r="F1537" s="21">
        <v>16.100000000000001</v>
      </c>
      <c r="G1537" s="21">
        <v>1984.009948730469</v>
      </c>
      <c r="H1537" s="42">
        <v>1.2034523132606809</v>
      </c>
      <c r="I1537" s="35">
        <v>293.60000000000002</v>
      </c>
      <c r="J1537" s="43">
        <v>0.10993788819875776</v>
      </c>
      <c r="K1537" s="44">
        <v>0.17716070778856302</v>
      </c>
      <c r="L1537" s="26">
        <f t="shared" si="437"/>
        <v>16.005041643910793</v>
      </c>
      <c r="M1537" s="26">
        <f t="shared" si="438"/>
        <v>1.8316807557050976</v>
      </c>
      <c r="N1537" s="96">
        <f t="shared" si="439"/>
        <v>17</v>
      </c>
      <c r="O1537" s="26">
        <f t="shared" si="440"/>
        <v>7.1847761141514369E-3</v>
      </c>
      <c r="P1537" s="3">
        <f>IF(L1537&gt;'Power Curve'!$C$37,0,INDEX(Ci,$N1537,1)*POWER(1-O1537,3)+INDEX(Ci,$N1537,2)*3*O1537*POWER(1-O1537,2)+INDEX(Ci,$N1537,3)*3*POWER(O1537,2)*(1-O1537)+INDEX(Ci,$N1537,4)*POWER(O1537,3))</f>
        <v>1982.4247587991808</v>
      </c>
      <c r="Q1537" s="3">
        <f>MAX(0,MIN(P1537-V1537+W1537,'Power Curve'!$C$39))</f>
        <v>1983.3110938985749</v>
      </c>
      <c r="R1537" s="3">
        <f t="shared" si="441"/>
        <v>1984.009948730469</v>
      </c>
      <c r="S1537" s="3">
        <f t="shared" si="442"/>
        <v>-0.6988548318940957</v>
      </c>
      <c r="T1537" s="3">
        <f t="shared" si="443"/>
        <v>0.6988548318940957</v>
      </c>
      <c r="V1537" s="37">
        <f t="array" ref="V1537">SUM(_xlfn.NORM.DIST($AD$3:$AD$1003,$L1537,$AA1537,FALSE)*WindSpeedStep*$AE$3:$AE$1003)/AG1537</f>
        <v>1981.227029276821</v>
      </c>
      <c r="W1537" s="37">
        <f t="array" ref="W1537">SUM(_xlfn.NORM.DIST($AD$3:$AD$1003,$L1537,$AB1537,FALSE)*WindSpeedStep*$AE$3:$AE$1003)/AH1537</f>
        <v>1982.113364376215</v>
      </c>
      <c r="Y1537" s="1">
        <f t="shared" si="444"/>
        <v>16</v>
      </c>
      <c r="Z1537" s="99">
        <f>IF(L1537&lt;'Power Curve'!$P$28,'Power Curve'!$Q$28,IF(L1537&gt;'Power Curve'!$P$29,'Power Curve'!$Q$29,INDEX(ReferenceTurbulence,Y1537)+(L1537-INDEX(ReferenceTurbulenceWindSpeed,Y1537))*(INDEX(ReferenceTurbulence,Y1537+1)-INDEX(ReferenceTurbulence,Y1537))/(INDEX(ReferenceTurbulenceWindSpeed,Y1537+1)-INDEX(ReferenceTurbulenceWindSpeed,Y1537))))</f>
        <v>0.1210316085753258</v>
      </c>
      <c r="AA1537" s="100">
        <f t="shared" si="450"/>
        <v>1.9371159354776002</v>
      </c>
      <c r="AB1537" s="29">
        <f t="shared" si="451"/>
        <v>1.7595604788647268</v>
      </c>
      <c r="AG1537" s="40">
        <f t="array" ref="AG1537">SUM(_xlfn.NORM.DIST($AD$3:$AD$1003,$F1537,$AA1537,FALSE)*WindSpeedStep)</f>
        <v>0.99999999999999478</v>
      </c>
      <c r="AH1537" s="40">
        <f t="array" ref="AH1537">SUM(_xlfn.NORM.DIST($AD$3:$AD$1003,$F1537,$AB1537,FALSE)*WindSpeedStep)</f>
        <v>0.99999999999999456</v>
      </c>
      <c r="AJ1537" s="47">
        <f t="shared" si="445"/>
        <v>16</v>
      </c>
      <c r="AK1537" s="83" t="b">
        <f>COUNTIF('Power Curve'!$D$2:$D$31,AJ1537)&gt;0</f>
        <v>1</v>
      </c>
      <c r="AL1537" s="83" t="b">
        <f t="shared" si="446"/>
        <v>0</v>
      </c>
      <c r="AM1537" s="83" t="b">
        <f t="shared" si="452"/>
        <v>1</v>
      </c>
      <c r="AN1537" s="47" t="str">
        <f t="shared" si="447"/>
        <v>Inner</v>
      </c>
      <c r="AO1537" s="48" t="str">
        <f t="shared" si="448"/>
        <v>1.8-1.9</v>
      </c>
      <c r="AP1537" s="49" t="str">
        <f t="shared" si="453"/>
        <v>4-5</v>
      </c>
      <c r="AQ1537" s="49" t="str">
        <f t="shared" si="454"/>
        <v>Mar</v>
      </c>
      <c r="AR1537" s="48" t="str">
        <f t="shared" si="455"/>
        <v>285-295</v>
      </c>
      <c r="AS1537" s="49" t="str">
        <f t="shared" si="449"/>
        <v>Inner-TI</v>
      </c>
    </row>
    <row r="1538" spans="5:45" x14ac:dyDescent="0.3">
      <c r="E1538" s="15">
        <v>40970.180555555555</v>
      </c>
      <c r="F1538" s="21">
        <v>16.12</v>
      </c>
      <c r="G1538" s="21">
        <v>1978.5800018310549</v>
      </c>
      <c r="H1538" s="42">
        <v>1.2034628758360228</v>
      </c>
      <c r="I1538" s="35">
        <v>292.60000000000002</v>
      </c>
      <c r="J1538" s="43">
        <v>0.14392059553349873</v>
      </c>
      <c r="K1538" s="44">
        <v>0.16785322291857055</v>
      </c>
      <c r="L1538" s="26">
        <f t="shared" si="437"/>
        <v>16.024970566110355</v>
      </c>
      <c r="M1538" s="26">
        <f t="shared" si="438"/>
        <v>1.8347608348735092</v>
      </c>
      <c r="N1538" s="96">
        <f t="shared" si="439"/>
        <v>17</v>
      </c>
      <c r="O1538" s="26">
        <f t="shared" si="440"/>
        <v>2.7336835486358648E-2</v>
      </c>
      <c r="P1538" s="3">
        <f>IF(L1538&gt;'Power Curve'!$C$37,0,INDEX(Ci,$N1538,1)*POWER(1-O1538,3)+INDEX(Ci,$N1538,2)*3*O1538*POWER(1-O1538,2)+INDEX(Ci,$N1538,3)*3*POWER(O1538,2)*(1-O1538)+INDEX(Ci,$N1538,4)*POWER(O1538,3))</f>
        <v>1982.4871293151855</v>
      </c>
      <c r="Q1538" s="3">
        <f>MAX(0,MIN(P1538-V1538+W1538,'Power Curve'!$C$39))</f>
        <v>1978.6155053254749</v>
      </c>
      <c r="R1538" s="3">
        <f t="shared" si="441"/>
        <v>1978.5800018310549</v>
      </c>
      <c r="S1538" s="3">
        <f t="shared" si="442"/>
        <v>3.5503494420026982E-2</v>
      </c>
      <c r="T1538" s="3">
        <f t="shared" si="443"/>
        <v>3.5503494420026982E-2</v>
      </c>
      <c r="V1538" s="37">
        <f t="array" ref="V1538">SUM(_xlfn.NORM.DIST($AD$3:$AD$1003,$L1538,$AA1538,FALSE)*WindSpeedStep*$AE$3:$AE$1003)/AG1538</f>
        <v>1981.2797056865754</v>
      </c>
      <c r="W1538" s="37">
        <f t="array" ref="W1538">SUM(_xlfn.NORM.DIST($AD$3:$AD$1003,$L1538,$AB1538,FALSE)*WindSpeedStep*$AE$3:$AE$1003)/AH1538</f>
        <v>1977.4080816968649</v>
      </c>
      <c r="Y1538" s="1">
        <f t="shared" si="444"/>
        <v>16</v>
      </c>
      <c r="Z1538" s="99">
        <f>IF(L1538&lt;'Power Curve'!$P$28,'Power Curve'!$Q$28,IF(L1538&gt;'Power Curve'!$P$29,'Power Curve'!$Q$29,INDEX(ReferenceTurbulence,Y1538)+(L1538-INDEX(ReferenceTurbulenceWindSpeed,Y1538))*(INDEX(ReferenceTurbulence,Y1538+1)-INDEX(ReferenceTurbulence,Y1538))/(INDEX(ReferenceTurbulenceWindSpeed,Y1538+1)-INDEX(ReferenceTurbulenceWindSpeed,Y1538))))</f>
        <v>0.1210318800945131</v>
      </c>
      <c r="AA1538" s="100">
        <f t="shared" si="450"/>
        <v>1.9395323160755702</v>
      </c>
      <c r="AB1538" s="29">
        <f t="shared" si="451"/>
        <v>2.3063233072813905</v>
      </c>
      <c r="AG1538" s="40">
        <f t="array" ref="AG1538">SUM(_xlfn.NORM.DIST($AD$3:$AD$1003,$F1538,$AA1538,FALSE)*WindSpeedStep)</f>
        <v>0.99999999999999489</v>
      </c>
      <c r="AH1538" s="40">
        <f t="array" ref="AH1538">SUM(_xlfn.NORM.DIST($AD$3:$AD$1003,$F1538,$AB1538,FALSE)*WindSpeedStep)</f>
        <v>0.99999999999881772</v>
      </c>
      <c r="AJ1538" s="47">
        <f t="shared" si="445"/>
        <v>16</v>
      </c>
      <c r="AK1538" s="83" t="b">
        <f>COUNTIF('Power Curve'!$D$2:$D$31,AJ1538)&gt;0</f>
        <v>1</v>
      </c>
      <c r="AL1538" s="83" t="b">
        <f t="shared" si="446"/>
        <v>0</v>
      </c>
      <c r="AM1538" s="83" t="b">
        <f t="shared" si="452"/>
        <v>1</v>
      </c>
      <c r="AN1538" s="47" t="str">
        <f t="shared" si="447"/>
        <v>Outer</v>
      </c>
      <c r="AO1538" s="48" t="str">
        <f t="shared" si="448"/>
        <v>1.8-1.9</v>
      </c>
      <c r="AP1538" s="49" t="str">
        <f t="shared" si="453"/>
        <v>4-5</v>
      </c>
      <c r="AQ1538" s="49" t="str">
        <f t="shared" si="454"/>
        <v>Mar</v>
      </c>
      <c r="AR1538" s="48" t="str">
        <f t="shared" si="455"/>
        <v>285-295</v>
      </c>
      <c r="AS1538" s="49" t="str">
        <f t="shared" si="449"/>
        <v>HWS-HTI</v>
      </c>
    </row>
    <row r="1539" spans="5:45" x14ac:dyDescent="0.3">
      <c r="E1539" s="15">
        <v>40970.1875</v>
      </c>
      <c r="F1539" s="21">
        <v>15.42</v>
      </c>
      <c r="G1539" s="21">
        <v>1969.520004272458</v>
      </c>
      <c r="H1539" s="42">
        <v>1.2038750514760621</v>
      </c>
      <c r="I1539" s="35">
        <v>293.39999999999998</v>
      </c>
      <c r="J1539" s="43">
        <v>0.11738002594033722</v>
      </c>
      <c r="K1539" s="44">
        <v>0.18065687462937638</v>
      </c>
      <c r="L1539" s="26">
        <f t="shared" ref="L1539:L1602" si="456">F1539*(H1539/Ref_Density)^(1/3)</f>
        <v>15.330846982468831</v>
      </c>
      <c r="M1539" s="26">
        <f t="shared" ref="M1539:M1602" si="457">(L1539-CutInWindSpeed)/(RatedWindSpeed-CutInWindSpeed)</f>
        <v>1.7274817974590064</v>
      </c>
      <c r="N1539" s="96">
        <f t="shared" ref="N1539:N1602" si="458">COUNTIF(xa,"&lt;"&amp;L1539)</f>
        <v>16</v>
      </c>
      <c r="O1539" s="26">
        <f t="shared" ref="O1539:O1602" si="459">(L1539-INDEX(xa,$N1539))/(INDEX(xb,$N1539)-INDEX(xa,$N1539))</f>
        <v>0.33126675730884803</v>
      </c>
      <c r="P1539" s="3">
        <f>IF(L1539&gt;'Power Curve'!$C$37,0,INDEX(Ci,$N1539,1)*POWER(1-O1539,3)+INDEX(Ci,$N1539,2)*3*O1539*POWER(1-O1539,2)+INDEX(Ci,$N1539,3)*3*POWER(O1539,2)*(1-O1539)+INDEX(Ci,$N1539,4)*POWER(O1539,3))</f>
        <v>1980.227684540147</v>
      </c>
      <c r="Q1539" s="3">
        <f>MAX(0,MIN(P1539-V1539+W1539,'Power Curve'!$C$39))</f>
        <v>1981.1008703731582</v>
      </c>
      <c r="R1539" s="3">
        <f t="shared" ref="R1539:R1602" si="460">IF(AM1539,G1539,"")</f>
        <v>1969.520004272458</v>
      </c>
      <c r="S1539" s="3">
        <f t="shared" ref="S1539:S1602" si="461">IF(AM1539,Q1539-R1539,"")</f>
        <v>11.580866100700177</v>
      </c>
      <c r="T1539" s="3">
        <f t="shared" ref="T1539:T1602" si="462">IF(AM1539,ABS(S1539),"")</f>
        <v>11.580866100700177</v>
      </c>
      <c r="V1539" s="37">
        <f t="array" ref="V1539">SUM(_xlfn.NORM.DIST($AD$3:$AD$1003,$L1539,$AA1539,FALSE)*WindSpeedStep*$AE$3:$AE$1003)/AG1539</f>
        <v>1978.6562640874245</v>
      </c>
      <c r="W1539" s="37">
        <f t="array" ref="W1539">SUM(_xlfn.NORM.DIST($AD$3:$AD$1003,$L1539,$AB1539,FALSE)*WindSpeedStep*$AE$3:$AE$1003)/AH1539</f>
        <v>1979.5294499204356</v>
      </c>
      <c r="Y1539" s="1">
        <f t="shared" ref="Y1539:Y1602" si="463">COUNTIF(ReferenceTurbulenceWindSpeed,"&lt;"&amp;L1539)</f>
        <v>15</v>
      </c>
      <c r="Z1539" s="99">
        <f>IF(L1539&lt;'Power Curve'!$P$28,'Power Curve'!$Q$28,IF(L1539&gt;'Power Curve'!$P$29,'Power Curve'!$Q$29,INDEX(ReferenceTurbulence,Y1539)+(L1539-INDEX(ReferenceTurbulenceWindSpeed,Y1539))*(INDEX(ReferenceTurbulence,Y1539+1)-INDEX(ReferenceTurbulence,Y1539))/(INDEX(ReferenceTurbulenceWindSpeed,Y1539+1)-INDEX(ReferenceTurbulenceWindSpeed,Y1539))))</f>
        <v>0.12253260006297037</v>
      </c>
      <c r="AA1539" s="100">
        <f t="shared" si="450"/>
        <v>1.8785285419294493</v>
      </c>
      <c r="AB1539" s="29">
        <f t="shared" si="451"/>
        <v>1.799535216489532</v>
      </c>
      <c r="AG1539" s="40">
        <f t="array" ref="AG1539">SUM(_xlfn.NORM.DIST($AD$3:$AD$1003,$F1539,$AA1539,FALSE)*WindSpeedStep)</f>
        <v>0.99999999999999745</v>
      </c>
      <c r="AH1539" s="40">
        <f t="array" ref="AH1539">SUM(_xlfn.NORM.DIST($AD$3:$AD$1003,$F1539,$AB1539,FALSE)*WindSpeedStep)</f>
        <v>0.99999999999999722</v>
      </c>
      <c r="AJ1539" s="47">
        <f t="shared" ref="AJ1539:AJ1602" si="464">MROUND(L1539-Centre_First_Bin,Bin_Width)+Centre_First_Bin</f>
        <v>15</v>
      </c>
      <c r="AK1539" s="83" t="b">
        <f>COUNTIF('Power Curve'!$D$2:$D$31,AJ1539)&gt;0</f>
        <v>1</v>
      </c>
      <c r="AL1539" s="83" t="b">
        <f t="shared" ref="AL1539:AL1602" si="465">(G1539&lt;0)</f>
        <v>0</v>
      </c>
      <c r="AM1539" s="83" t="b">
        <f t="shared" si="452"/>
        <v>1</v>
      </c>
      <c r="AN1539" s="47" t="str">
        <f t="shared" ref="AN1539:AN1602" si="466">IF(AM1539,IF(AND(J1539&gt;=LowerTurbLimit,J1539&lt;=UpperTurbLimit,K1539&gt;=LowerShearLimit,K1539&lt;=UpperShearLimit),"Inner","Outer"),"")</f>
        <v>Inner</v>
      </c>
      <c r="AO1539" s="48" t="str">
        <f t="shared" ref="AO1539:AO1602" si="467">IF(M1539&lt;0,"&lt;0",TEXT(MROUND(M1539+0.05,0.1)-0.1,"0.0")&amp;"-"&amp;TEXT(MROUND(M1539+0.05,0.1),"0.0"))</f>
        <v>1.7-1.8</v>
      </c>
      <c r="AP1539" s="49" t="str">
        <f t="shared" si="453"/>
        <v>4-5</v>
      </c>
      <c r="AQ1539" s="49" t="str">
        <f t="shared" si="454"/>
        <v>Mar</v>
      </c>
      <c r="AR1539" s="48" t="str">
        <f t="shared" si="455"/>
        <v>285-295</v>
      </c>
      <c r="AS1539" s="49" t="str">
        <f t="shared" ref="AS1539:AS1602" si="468">IF(AM1539,IF(M1539&lt;0.5,IF(J1539&lt;=LowerTurbLimit,"LWS-LTI",IF(J1539&gt;=UpperTurbLimit,"LWS-HTI","Inner-TI")),IF(J1539&lt;=LowerTurbLimit,"HWS-LTI",IF(J1539&gt;=UpperTurbLimit,"HWS-HTI","Inner-TI"))),"")</f>
        <v>Inner-TI</v>
      </c>
    </row>
    <row r="1540" spans="5:45" x14ac:dyDescent="0.3">
      <c r="E1540" s="15">
        <v>40970.194444444445</v>
      </c>
      <c r="F1540" s="21">
        <v>13.19</v>
      </c>
      <c r="G1540" s="21">
        <v>1976.9399719238311</v>
      </c>
      <c r="H1540" s="42">
        <v>1.2046549114652207</v>
      </c>
      <c r="I1540" s="35">
        <v>293.7</v>
      </c>
      <c r="J1540" s="43">
        <v>0.14177407126611069</v>
      </c>
      <c r="K1540" s="44">
        <v>0.12344657288604682</v>
      </c>
      <c r="L1540" s="26">
        <f t="shared" si="456"/>
        <v>13.116571103380647</v>
      </c>
      <c r="M1540" s="26">
        <f t="shared" si="457"/>
        <v>1.385258322451117</v>
      </c>
      <c r="N1540" s="96">
        <f t="shared" si="458"/>
        <v>14</v>
      </c>
      <c r="O1540" s="26">
        <f t="shared" si="459"/>
        <v>0.1314538904330404</v>
      </c>
      <c r="P1540" s="3">
        <f>IF(L1540&gt;'Power Curve'!$C$37,0,INDEX(Ci,$N1540,1)*POWER(1-O1540,3)+INDEX(Ci,$N1540,2)*3*O1540*POWER(1-O1540,2)+INDEX(Ci,$N1540,3)*3*POWER(O1540,2)*(1-O1540)+INDEX(Ci,$N1540,4)*POWER(O1540,3))</f>
        <v>1956.7791230087842</v>
      </c>
      <c r="Q1540" s="3">
        <f>MAX(0,MIN(P1540-V1540+W1540,'Power Curve'!$C$39))</f>
        <v>1937.6997745029194</v>
      </c>
      <c r="R1540" s="3">
        <f t="shared" si="460"/>
        <v>1976.9399719238311</v>
      </c>
      <c r="S1540" s="3">
        <f t="shared" si="461"/>
        <v>-39.240197420911727</v>
      </c>
      <c r="T1540" s="3">
        <f t="shared" si="462"/>
        <v>39.240197420911727</v>
      </c>
      <c r="V1540" s="37">
        <f t="array" ref="V1540">SUM(_xlfn.NORM.DIST($AD$3:$AD$1003,$L1540,$AA1540,FALSE)*WindSpeedStep*$AE$3:$AE$1003)/AG1540</f>
        <v>1948.6405342248911</v>
      </c>
      <c r="W1540" s="37">
        <f t="array" ref="W1540">SUM(_xlfn.NORM.DIST($AD$3:$AD$1003,$L1540,$AB1540,FALSE)*WindSpeedStep*$AE$3:$AE$1003)/AH1540</f>
        <v>1929.5611857190263</v>
      </c>
      <c r="Y1540" s="1">
        <f t="shared" si="463"/>
        <v>13</v>
      </c>
      <c r="Z1540" s="99">
        <f>IF(L1540&lt;'Power Curve'!$P$28,'Power Curve'!$Q$28,IF(L1540&gt;'Power Curve'!$P$29,'Power Curve'!$Q$29,INDEX(ReferenceTurbulence,Y1540)+(L1540-INDEX(ReferenceTurbulenceWindSpeed,Y1540))*(INDEX(ReferenceTurbulence,Y1540+1)-INDEX(ReferenceTurbulence,Y1540))/(INDEX(ReferenceTurbulenceWindSpeed,Y1540+1)-INDEX(ReferenceTurbulenceWindSpeed,Y1540))))</f>
        <v>0.12163489135205981</v>
      </c>
      <c r="AA1540" s="100">
        <f t="shared" ref="AA1540:AA1603" si="469">Z1540*L1540</f>
        <v>1.5954327010712721</v>
      </c>
      <c r="AB1540" s="29">
        <f t="shared" ref="AB1540:AB1603" si="470">L1540*J1540</f>
        <v>1.8595896863776959</v>
      </c>
      <c r="AG1540" s="40">
        <f t="array" ref="AG1540">SUM(_xlfn.NORM.DIST($AD$3:$AD$1003,$F1540,$AA1540,FALSE)*WindSpeedStep)</f>
        <v>1.0000000000000027</v>
      </c>
      <c r="AH1540" s="40">
        <f t="array" ref="AH1540">SUM(_xlfn.NORM.DIST($AD$3:$AD$1003,$F1540,$AB1540,FALSE)*WindSpeedStep)</f>
        <v>0.99999999999946598</v>
      </c>
      <c r="AJ1540" s="47">
        <f t="shared" si="464"/>
        <v>13</v>
      </c>
      <c r="AK1540" s="83" t="b">
        <f>COUNTIF('Power Curve'!$D$2:$D$31,AJ1540)&gt;0</f>
        <v>1</v>
      </c>
      <c r="AL1540" s="83" t="b">
        <f t="shared" si="465"/>
        <v>0</v>
      </c>
      <c r="AM1540" s="83" t="b">
        <f t="shared" ref="AM1540:AM1603" si="471">AND(AK1540,NOT(AL1540))</f>
        <v>1</v>
      </c>
      <c r="AN1540" s="47" t="str">
        <f t="shared" si="466"/>
        <v>Outer</v>
      </c>
      <c r="AO1540" s="48" t="str">
        <f t="shared" si="467"/>
        <v>1.3-1.4</v>
      </c>
      <c r="AP1540" s="49" t="str">
        <f t="shared" ref="AP1540:AP1603" si="472">IF(AM1540,HOUR(E1540)&amp;"-"&amp;HOUR(E1540)+1,"")</f>
        <v>4-5</v>
      </c>
      <c r="AQ1540" s="49" t="str">
        <f t="shared" ref="AQ1540:AQ1603" si="473">IF(AM1540,TEXT(E1540,"mmm"),"")</f>
        <v>Mar</v>
      </c>
      <c r="AR1540" s="48" t="str">
        <f t="shared" ref="AR1540:AR1603" si="474">IF(AM1540,IF(OR(I1540&lt;5,I1540&gt;=355),"355-5",MROUND(I1540,10)-5&amp;"-"&amp;MROUND(I1540,10)+5),"")</f>
        <v>285-295</v>
      </c>
      <c r="AS1540" s="49" t="str">
        <f t="shared" si="468"/>
        <v>HWS-HTI</v>
      </c>
    </row>
    <row r="1541" spans="5:45" x14ac:dyDescent="0.3">
      <c r="E1541" s="15">
        <v>40970.201388888891</v>
      </c>
      <c r="F1541" s="21">
        <v>14.4</v>
      </c>
      <c r="G1541" s="21">
        <v>1976.850036621091</v>
      </c>
      <c r="H1541" s="42">
        <v>1.2042976329709669</v>
      </c>
      <c r="I1541" s="35">
        <v>294.8</v>
      </c>
      <c r="J1541" s="43">
        <v>0.15902777777777777</v>
      </c>
      <c r="K1541" s="44">
        <v>0.15079920451497503</v>
      </c>
      <c r="L1541" s="26">
        <f t="shared" si="456"/>
        <v>14.318419211539711</v>
      </c>
      <c r="M1541" s="26">
        <f t="shared" si="457"/>
        <v>1.5710078218202839</v>
      </c>
      <c r="N1541" s="96">
        <f t="shared" si="458"/>
        <v>15</v>
      </c>
      <c r="O1541" s="26">
        <f t="shared" si="459"/>
        <v>0.3484819045650252</v>
      </c>
      <c r="P1541" s="3">
        <f>IF(L1541&gt;'Power Curve'!$C$37,0,INDEX(Ci,$N1541,1)*POWER(1-O1541,3)+INDEX(Ci,$N1541,2)*3*O1541*POWER(1-O1541,2)+INDEX(Ci,$N1541,3)*3*POWER(O1541,2)*(1-O1541)+INDEX(Ci,$N1541,4)*POWER(O1541,3))</f>
        <v>1976.7845513566328</v>
      </c>
      <c r="Q1541" s="3">
        <f>MAX(0,MIN(P1541-V1541+W1541,'Power Curve'!$C$39))</f>
        <v>1955.267209663665</v>
      </c>
      <c r="R1541" s="3">
        <f t="shared" si="460"/>
        <v>1976.850036621091</v>
      </c>
      <c r="S1541" s="3">
        <f t="shared" si="461"/>
        <v>-21.58282695742605</v>
      </c>
      <c r="T1541" s="3">
        <f t="shared" si="462"/>
        <v>21.58282695742605</v>
      </c>
      <c r="V1541" s="37">
        <f t="array" ref="V1541">SUM(_xlfn.NORM.DIST($AD$3:$AD$1003,$L1541,$AA1541,FALSE)*WindSpeedStep*$AE$3:$AE$1003)/AG1541</f>
        <v>1971.7647015176894</v>
      </c>
      <c r="W1541" s="37">
        <f t="array" ref="W1541">SUM(_xlfn.NORM.DIST($AD$3:$AD$1003,$L1541,$AB1541,FALSE)*WindSpeedStep*$AE$3:$AE$1003)/AH1541</f>
        <v>1950.2473598247216</v>
      </c>
      <c r="Y1541" s="1">
        <f t="shared" si="463"/>
        <v>14</v>
      </c>
      <c r="Z1541" s="99">
        <f>IF(L1541&lt;'Power Curve'!$P$28,'Power Curve'!$Q$28,IF(L1541&gt;'Power Curve'!$P$29,'Power Curve'!$Q$29,INDEX(ReferenceTurbulence,Y1541)+(L1541-INDEX(ReferenceTurbulenceWindSpeed,Y1541))*(INDEX(ReferenceTurbulence,Y1541+1)-INDEX(ReferenceTurbulence,Y1541))/(INDEX(ReferenceTurbulenceWindSpeed,Y1541+1)-INDEX(ReferenceTurbulenceWindSpeed,Y1541))))</f>
        <v>0.12159462624698146</v>
      </c>
      <c r="AA1541" s="100">
        <f t="shared" si="469"/>
        <v>1.74104283247477</v>
      </c>
      <c r="AB1541" s="29">
        <f t="shared" si="470"/>
        <v>2.2770263885018012</v>
      </c>
      <c r="AG1541" s="40">
        <f t="array" ref="AG1541">SUM(_xlfn.NORM.DIST($AD$3:$AD$1003,$F1541,$AA1541,FALSE)*WindSpeedStep)</f>
        <v>1.0000000000000002</v>
      </c>
      <c r="AH1541" s="40">
        <f t="array" ref="AH1541">SUM(_xlfn.NORM.DIST($AD$3:$AD$1003,$F1541,$AB1541,FALSE)*WindSpeedStep)</f>
        <v>0.99999999988986876</v>
      </c>
      <c r="AJ1541" s="47">
        <f t="shared" si="464"/>
        <v>14</v>
      </c>
      <c r="AK1541" s="83" t="b">
        <f>COUNTIF('Power Curve'!$D$2:$D$31,AJ1541)&gt;0</f>
        <v>1</v>
      </c>
      <c r="AL1541" s="83" t="b">
        <f t="shared" si="465"/>
        <v>0</v>
      </c>
      <c r="AM1541" s="83" t="b">
        <f t="shared" si="471"/>
        <v>1</v>
      </c>
      <c r="AN1541" s="47" t="str">
        <f t="shared" si="466"/>
        <v>Outer</v>
      </c>
      <c r="AO1541" s="48" t="str">
        <f t="shared" si="467"/>
        <v>1.5-1.6</v>
      </c>
      <c r="AP1541" s="49" t="str">
        <f t="shared" si="472"/>
        <v>4-5</v>
      </c>
      <c r="AQ1541" s="49" t="str">
        <f t="shared" si="473"/>
        <v>Mar</v>
      </c>
      <c r="AR1541" s="48" t="str">
        <f t="shared" si="474"/>
        <v>285-295</v>
      </c>
      <c r="AS1541" s="49" t="str">
        <f t="shared" si="468"/>
        <v>HWS-HTI</v>
      </c>
    </row>
    <row r="1542" spans="5:45" x14ac:dyDescent="0.3">
      <c r="E1542" s="15">
        <v>40970.208333333336</v>
      </c>
      <c r="F1542" s="21">
        <v>14.93</v>
      </c>
      <c r="G1542" s="21">
        <v>1982.0999450683571</v>
      </c>
      <c r="H1542" s="42">
        <v>1.2042083464581459</v>
      </c>
      <c r="I1542" s="35">
        <v>298.8</v>
      </c>
      <c r="J1542" s="43">
        <v>0.13127930341594105</v>
      </c>
      <c r="K1542" s="44">
        <v>9.4098051247324455E-2</v>
      </c>
      <c r="L1542" s="26">
        <f t="shared" si="456"/>
        <v>14.845049696969197</v>
      </c>
      <c r="M1542" s="26">
        <f t="shared" si="457"/>
        <v>1.6524002609787618</v>
      </c>
      <c r="N1542" s="96">
        <f t="shared" si="458"/>
        <v>15</v>
      </c>
      <c r="O1542" s="26">
        <f t="shared" si="459"/>
        <v>0.85159293111150713</v>
      </c>
      <c r="P1542" s="3">
        <f>IF(L1542&gt;'Power Curve'!$C$37,0,INDEX(Ci,$N1542,1)*POWER(1-O1542,3)+INDEX(Ci,$N1542,2)*3*O1542*POWER(1-O1542,2)+INDEX(Ci,$N1542,3)*3*POWER(O1542,2)*(1-O1542)+INDEX(Ci,$N1542,4)*POWER(O1542,3))</f>
        <v>1978.5236986406421</v>
      </c>
      <c r="Q1542" s="3">
        <f>MAX(0,MIN(P1542-V1542+W1542,'Power Curve'!$C$39))</f>
        <v>1975.9296954655745</v>
      </c>
      <c r="R1542" s="3">
        <f t="shared" si="460"/>
        <v>1982.0999450683571</v>
      </c>
      <c r="S1542" s="3">
        <f t="shared" si="461"/>
        <v>-6.1702496027826328</v>
      </c>
      <c r="T1542" s="3">
        <f t="shared" si="462"/>
        <v>6.1702496027826328</v>
      </c>
      <c r="V1542" s="37">
        <f t="array" ref="V1542">SUM(_xlfn.NORM.DIST($AD$3:$AD$1003,$L1542,$AA1542,FALSE)*WindSpeedStep*$AE$3:$AE$1003)/AG1542</f>
        <v>1975.845392632433</v>
      </c>
      <c r="W1542" s="37">
        <f t="array" ref="W1542">SUM(_xlfn.NORM.DIST($AD$3:$AD$1003,$L1542,$AB1542,FALSE)*WindSpeedStep*$AE$3:$AE$1003)/AH1542</f>
        <v>1973.2513894573653</v>
      </c>
      <c r="Y1542" s="1">
        <f t="shared" si="463"/>
        <v>14</v>
      </c>
      <c r="Z1542" s="99">
        <f>IF(L1542&lt;'Power Curve'!$P$28,'Power Curve'!$Q$28,IF(L1542&gt;'Power Curve'!$P$29,'Power Curve'!$Q$29,INDEX(ReferenceTurbulence,Y1542)+(L1542-INDEX(ReferenceTurbulenceWindSpeed,Y1542))*(INDEX(ReferenceTurbulence,Y1542+1)-INDEX(ReferenceTurbulence,Y1542))/(INDEX(ReferenceTurbulenceWindSpeed,Y1542+1)-INDEX(ReferenceTurbulenceWindSpeed,Y1542))))</f>
        <v>0.12289314929876</v>
      </c>
      <c r="AA1542" s="100">
        <f t="shared" si="469"/>
        <v>1.8243549087571473</v>
      </c>
      <c r="AB1542" s="29">
        <f t="shared" si="470"/>
        <v>1.9488477833931428</v>
      </c>
      <c r="AG1542" s="40">
        <f t="array" ref="AG1542">SUM(_xlfn.NORM.DIST($AD$3:$AD$1003,$F1542,$AA1542,FALSE)*WindSpeedStep)</f>
        <v>0.99999999999999911</v>
      </c>
      <c r="AH1542" s="40">
        <f t="array" ref="AH1542">SUM(_xlfn.NORM.DIST($AD$3:$AD$1003,$F1542,$AB1542,FALSE)*WindSpeedStep)</f>
        <v>0.99999999999999167</v>
      </c>
      <c r="AJ1542" s="47">
        <f t="shared" si="464"/>
        <v>15</v>
      </c>
      <c r="AK1542" s="83" t="b">
        <f>COUNTIF('Power Curve'!$D$2:$D$31,AJ1542)&gt;0</f>
        <v>1</v>
      </c>
      <c r="AL1542" s="83" t="b">
        <f t="shared" si="465"/>
        <v>0</v>
      </c>
      <c r="AM1542" s="83" t="b">
        <f t="shared" si="471"/>
        <v>1</v>
      </c>
      <c r="AN1542" s="47" t="str">
        <f t="shared" si="466"/>
        <v>Outer</v>
      </c>
      <c r="AO1542" s="48" t="str">
        <f t="shared" si="467"/>
        <v>1.6-1.7</v>
      </c>
      <c r="AP1542" s="49" t="str">
        <f t="shared" si="472"/>
        <v>5-6</v>
      </c>
      <c r="AQ1542" s="49" t="str">
        <f t="shared" si="473"/>
        <v>Mar</v>
      </c>
      <c r="AR1542" s="48" t="str">
        <f t="shared" si="474"/>
        <v>295-305</v>
      </c>
      <c r="AS1542" s="49" t="str">
        <f t="shared" si="468"/>
        <v>Inner-TI</v>
      </c>
    </row>
    <row r="1543" spans="5:45" x14ac:dyDescent="0.3">
      <c r="E1543" s="15">
        <v>40970.215277777781</v>
      </c>
      <c r="F1543" s="21">
        <v>12.69</v>
      </c>
      <c r="G1543" s="21">
        <v>1951.309997558591</v>
      </c>
      <c r="H1543" s="42">
        <v>1.2056238028149246</v>
      </c>
      <c r="I1543" s="35">
        <v>300.10000000000002</v>
      </c>
      <c r="J1543" s="43">
        <v>0.1260835303388495</v>
      </c>
      <c r="K1543" s="44">
        <v>0.13288005324350613</v>
      </c>
      <c r="L1543" s="26">
        <f t="shared" si="456"/>
        <v>12.622736908065566</v>
      </c>
      <c r="M1543" s="26">
        <f t="shared" si="457"/>
        <v>1.3089346556512758</v>
      </c>
      <c r="N1543" s="96">
        <f t="shared" si="458"/>
        <v>13</v>
      </c>
      <c r="O1543" s="26">
        <f t="shared" si="459"/>
        <v>0.62203151672067036</v>
      </c>
      <c r="P1543" s="3">
        <f>IF(L1543&gt;'Power Curve'!$C$37,0,INDEX(Ci,$N1543,1)*POWER(1-O1543,3)+INDEX(Ci,$N1543,2)*3*O1543*POWER(1-O1543,2)+INDEX(Ci,$N1543,3)*3*POWER(O1543,2)*(1-O1543)+INDEX(Ci,$N1543,4)*POWER(O1543,3))</f>
        <v>1942.649082290663</v>
      </c>
      <c r="Q1543" s="3">
        <f>MAX(0,MIN(P1543-V1543+W1543,'Power Curve'!$C$39))</f>
        <v>1936.3500610098101</v>
      </c>
      <c r="R1543" s="3">
        <f t="shared" si="460"/>
        <v>1951.309997558591</v>
      </c>
      <c r="S1543" s="3">
        <f t="shared" si="461"/>
        <v>-14.959936548780888</v>
      </c>
      <c r="T1543" s="3">
        <f t="shared" si="462"/>
        <v>14.959936548780888</v>
      </c>
      <c r="V1543" s="37">
        <f t="array" ref="V1543">SUM(_xlfn.NORM.DIST($AD$3:$AD$1003,$L1543,$AA1543,FALSE)*WindSpeedStep*$AE$3:$AE$1003)/AG1543</f>
        <v>1930.1861239489979</v>
      </c>
      <c r="W1543" s="37">
        <f t="array" ref="W1543">SUM(_xlfn.NORM.DIST($AD$3:$AD$1003,$L1543,$AB1543,FALSE)*WindSpeedStep*$AE$3:$AE$1003)/AH1543</f>
        <v>1923.887102668145</v>
      </c>
      <c r="Y1543" s="1">
        <f t="shared" si="463"/>
        <v>12</v>
      </c>
      <c r="Z1543" s="99">
        <f>IF(L1543&lt;'Power Curve'!$P$28,'Power Curve'!$Q$28,IF(L1543&gt;'Power Curve'!$P$29,'Power Curve'!$Q$29,INDEX(ReferenceTurbulence,Y1543)+(L1543-INDEX(ReferenceTurbulenceWindSpeed,Y1543))*(INDEX(ReferenceTurbulence,Y1543+1)-INDEX(ReferenceTurbulence,Y1543))/(INDEX(ReferenceTurbulenceWindSpeed,Y1543+1)-INDEX(ReferenceTurbulenceWindSpeed,Y1543))))</f>
        <v>0.12042685263081823</v>
      </c>
      <c r="AA1543" s="100">
        <f t="shared" si="469"/>
        <v>1.5201164774252021</v>
      </c>
      <c r="AB1543" s="29">
        <f t="shared" si="470"/>
        <v>1.5915192319074001</v>
      </c>
      <c r="AG1543" s="40">
        <f t="array" ref="AG1543">SUM(_xlfn.NORM.DIST($AD$3:$AD$1003,$F1543,$AA1543,FALSE)*WindSpeedStep)</f>
        <v>1.0000000000000033</v>
      </c>
      <c r="AH1543" s="40">
        <f t="array" ref="AH1543">SUM(_xlfn.NORM.DIST($AD$3:$AD$1003,$F1543,$AB1543,FALSE)*WindSpeedStep)</f>
        <v>1.0000000000000022</v>
      </c>
      <c r="AJ1543" s="47">
        <f t="shared" si="464"/>
        <v>13</v>
      </c>
      <c r="AK1543" s="83" t="b">
        <f>COUNTIF('Power Curve'!$D$2:$D$31,AJ1543)&gt;0</f>
        <v>1</v>
      </c>
      <c r="AL1543" s="83" t="b">
        <f t="shared" si="465"/>
        <v>0</v>
      </c>
      <c r="AM1543" s="83" t="b">
        <f t="shared" si="471"/>
        <v>1</v>
      </c>
      <c r="AN1543" s="47" t="str">
        <f t="shared" si="466"/>
        <v>Inner</v>
      </c>
      <c r="AO1543" s="48" t="str">
        <f t="shared" si="467"/>
        <v>1.3-1.4</v>
      </c>
      <c r="AP1543" s="49" t="str">
        <f t="shared" si="472"/>
        <v>5-6</v>
      </c>
      <c r="AQ1543" s="49" t="str">
        <f t="shared" si="473"/>
        <v>Mar</v>
      </c>
      <c r="AR1543" s="48" t="str">
        <f t="shared" si="474"/>
        <v>295-305</v>
      </c>
      <c r="AS1543" s="49" t="str">
        <f t="shared" si="468"/>
        <v>Inner-TI</v>
      </c>
    </row>
    <row r="1544" spans="5:45" x14ac:dyDescent="0.3">
      <c r="E1544" s="15">
        <v>40970.222222222219</v>
      </c>
      <c r="F1544" s="21">
        <v>11.2</v>
      </c>
      <c r="G1544" s="21">
        <v>1844.779983520513</v>
      </c>
      <c r="H1544" s="42">
        <v>1.2064836571299016</v>
      </c>
      <c r="I1544" s="35">
        <v>298.5</v>
      </c>
      <c r="J1544" s="43">
        <v>0.20714285714285713</v>
      </c>
      <c r="K1544" s="44">
        <v>0.10720869972097953</v>
      </c>
      <c r="L1544" s="26">
        <f t="shared" si="456"/>
        <v>11.143282504694396</v>
      </c>
      <c r="M1544" s="26">
        <f t="shared" si="457"/>
        <v>1.080280208471055</v>
      </c>
      <c r="N1544" s="96">
        <f t="shared" si="458"/>
        <v>12</v>
      </c>
      <c r="O1544" s="26">
        <f t="shared" si="459"/>
        <v>0.15696692113106178</v>
      </c>
      <c r="P1544" s="3">
        <f>IF(L1544&gt;'Power Curve'!$C$37,0,INDEX(Ci,$N1544,1)*POWER(1-O1544,3)+INDEX(Ci,$N1544,2)*3*O1544*POWER(1-O1544,2)+INDEX(Ci,$N1544,3)*3*POWER(O1544,2)*(1-O1544)+INDEX(Ci,$N1544,4)*POWER(O1544,3))</f>
        <v>1804.5798291157298</v>
      </c>
      <c r="Q1544" s="3">
        <f>MAX(0,MIN(P1544-V1544+W1544,'Power Curve'!$C$39))</f>
        <v>1672.4249560100218</v>
      </c>
      <c r="R1544" s="3">
        <f t="shared" si="460"/>
        <v>1844.779983520513</v>
      </c>
      <c r="S1544" s="3">
        <f t="shared" si="461"/>
        <v>-172.35502751049125</v>
      </c>
      <c r="T1544" s="3">
        <f t="shared" si="462"/>
        <v>172.35502751049125</v>
      </c>
      <c r="V1544" s="37">
        <f t="array" ref="V1544">SUM(_xlfn.NORM.DIST($AD$3:$AD$1003,$L1544,$AA1544,FALSE)*WindSpeedStep*$AE$3:$AE$1003)/AG1544</f>
        <v>1788.8819564573123</v>
      </c>
      <c r="W1544" s="37">
        <f t="array" ref="W1544">SUM(_xlfn.NORM.DIST($AD$3:$AD$1003,$L1544,$AB1544,FALSE)*WindSpeedStep*$AE$3:$AE$1003)/AH1544</f>
        <v>1656.7270833516043</v>
      </c>
      <c r="Y1544" s="1">
        <f t="shared" si="463"/>
        <v>11</v>
      </c>
      <c r="Z1544" s="99">
        <f>IF(L1544&lt;'Power Curve'!$P$28,'Power Curve'!$Q$28,IF(L1544&gt;'Power Curve'!$P$29,'Power Curve'!$Q$29,INDEX(ReferenceTurbulence,Y1544)+(L1544-INDEX(ReferenceTurbulenceWindSpeed,Y1544))*(INDEX(ReferenceTurbulence,Y1544+1)-INDEX(ReferenceTurbulence,Y1544))/(INDEX(ReferenceTurbulenceWindSpeed,Y1544+1)-INDEX(ReferenceTurbulenceWindSpeed,Y1544))))</f>
        <v>0.1197136976832556</v>
      </c>
      <c r="AA1544" s="100">
        <f t="shared" si="469"/>
        <v>1.3340035529660961</v>
      </c>
      <c r="AB1544" s="29">
        <f t="shared" si="470"/>
        <v>2.3082513759724104</v>
      </c>
      <c r="AG1544" s="40">
        <f t="array" ref="AG1544">SUM(_xlfn.NORM.DIST($AD$3:$AD$1003,$F1544,$AA1544,FALSE)*WindSpeedStep)</f>
        <v>1.0000000000000033</v>
      </c>
      <c r="AH1544" s="40">
        <f t="array" ref="AH1544">SUM(_xlfn.NORM.DIST($AD$3:$AD$1003,$F1544,$AB1544,FALSE)*WindSpeedStep)</f>
        <v>0.99999945374955956</v>
      </c>
      <c r="AJ1544" s="47">
        <f t="shared" si="464"/>
        <v>11</v>
      </c>
      <c r="AK1544" s="83" t="b">
        <f>COUNTIF('Power Curve'!$D$2:$D$31,AJ1544)&gt;0</f>
        <v>1</v>
      </c>
      <c r="AL1544" s="83" t="b">
        <f t="shared" si="465"/>
        <v>0</v>
      </c>
      <c r="AM1544" s="83" t="b">
        <f t="shared" si="471"/>
        <v>1</v>
      </c>
      <c r="AN1544" s="47" t="str">
        <f t="shared" si="466"/>
        <v>Outer</v>
      </c>
      <c r="AO1544" s="48" t="str">
        <f t="shared" si="467"/>
        <v>1.0-1.1</v>
      </c>
      <c r="AP1544" s="49" t="str">
        <f t="shared" si="472"/>
        <v>5-6</v>
      </c>
      <c r="AQ1544" s="49" t="str">
        <f t="shared" si="473"/>
        <v>Mar</v>
      </c>
      <c r="AR1544" s="48" t="str">
        <f t="shared" si="474"/>
        <v>295-305</v>
      </c>
      <c r="AS1544" s="49" t="str">
        <f t="shared" si="468"/>
        <v>HWS-HTI</v>
      </c>
    </row>
    <row r="1545" spans="5:45" x14ac:dyDescent="0.3">
      <c r="E1545" s="15">
        <v>40970.229166666664</v>
      </c>
      <c r="F1545" s="21">
        <v>15.43</v>
      </c>
      <c r="G1545" s="21">
        <v>1977.409988403323</v>
      </c>
      <c r="H1545" s="42">
        <v>1.2056137993723994</v>
      </c>
      <c r="I1545" s="35">
        <v>297.5</v>
      </c>
      <c r="J1545" s="43">
        <v>0.18664938431626701</v>
      </c>
      <c r="K1545" s="44">
        <v>0.15047140573145232</v>
      </c>
      <c r="L1545" s="26">
        <f t="shared" si="456"/>
        <v>15.348171142926544</v>
      </c>
      <c r="M1545" s="26">
        <f t="shared" si="457"/>
        <v>1.7301593023035582</v>
      </c>
      <c r="N1545" s="96">
        <f t="shared" si="458"/>
        <v>16</v>
      </c>
      <c r="O1545" s="26">
        <f t="shared" si="459"/>
        <v>0.34863360694696904</v>
      </c>
      <c r="P1545" s="3">
        <f>IF(L1545&gt;'Power Curve'!$C$37,0,INDEX(Ci,$N1545,1)*POWER(1-O1545,3)+INDEX(Ci,$N1545,2)*3*O1545*POWER(1-O1545,2)+INDEX(Ci,$N1545,3)*3*POWER(O1545,2)*(1-O1545)+INDEX(Ci,$N1545,4)*POWER(O1545,3))</f>
        <v>1980.2876036768653</v>
      </c>
      <c r="Q1545" s="3">
        <f>MAX(0,MIN(P1545-V1545+W1545,'Power Curve'!$C$39))</f>
        <v>1951.3173620858313</v>
      </c>
      <c r="R1545" s="3">
        <f t="shared" si="460"/>
        <v>1977.409988403323</v>
      </c>
      <c r="S1545" s="3">
        <f t="shared" si="461"/>
        <v>-26.092626317491749</v>
      </c>
      <c r="T1545" s="3">
        <f t="shared" si="462"/>
        <v>26.092626317491749</v>
      </c>
      <c r="V1545" s="37">
        <f t="array" ref="V1545">SUM(_xlfn.NORM.DIST($AD$3:$AD$1003,$L1545,$AA1545,FALSE)*WindSpeedStep*$AE$3:$AE$1003)/AG1545</f>
        <v>1978.7418087601666</v>
      </c>
      <c r="W1545" s="37">
        <f t="array" ref="W1545">SUM(_xlfn.NORM.DIST($AD$3:$AD$1003,$L1545,$AB1545,FALSE)*WindSpeedStep*$AE$3:$AE$1003)/AH1545</f>
        <v>1949.7715671691326</v>
      </c>
      <c r="Y1545" s="1">
        <f t="shared" si="463"/>
        <v>15</v>
      </c>
      <c r="Z1545" s="99">
        <f>IF(L1545&lt;'Power Curve'!$P$28,'Power Curve'!$Q$28,IF(L1545&gt;'Power Curve'!$P$29,'Power Curve'!$Q$29,INDEX(ReferenceTurbulence,Y1545)+(L1545-INDEX(ReferenceTurbulenceWindSpeed,Y1545))*(INDEX(ReferenceTurbulence,Y1545+1)-INDEX(ReferenceTurbulence,Y1545))/(INDEX(ReferenceTurbulenceWindSpeed,Y1545+1)-INDEX(ReferenceTurbulenceWindSpeed,Y1545))))</f>
        <v>0.12249361714273509</v>
      </c>
      <c r="AA1545" s="100">
        <f t="shared" si="469"/>
        <v>1.8800529998228188</v>
      </c>
      <c r="AB1545" s="29">
        <f t="shared" si="470"/>
        <v>2.8647266942079357</v>
      </c>
      <c r="AG1545" s="40">
        <f t="array" ref="AG1545">SUM(_xlfn.NORM.DIST($AD$3:$AD$1003,$F1545,$AA1545,FALSE)*WindSpeedStep)</f>
        <v>0.99999999999999667</v>
      </c>
      <c r="AH1545" s="40">
        <f t="array" ref="AH1545">SUM(_xlfn.NORM.DIST($AD$3:$AD$1003,$F1545,$AB1545,FALSE)*WindSpeedStep)</f>
        <v>0.99999996740200647</v>
      </c>
      <c r="AJ1545" s="47">
        <f t="shared" si="464"/>
        <v>15</v>
      </c>
      <c r="AK1545" s="83" t="b">
        <f>COUNTIF('Power Curve'!$D$2:$D$31,AJ1545)&gt;0</f>
        <v>1</v>
      </c>
      <c r="AL1545" s="83" t="b">
        <f t="shared" si="465"/>
        <v>0</v>
      </c>
      <c r="AM1545" s="83" t="b">
        <f t="shared" si="471"/>
        <v>1</v>
      </c>
      <c r="AN1545" s="47" t="str">
        <f t="shared" si="466"/>
        <v>Outer</v>
      </c>
      <c r="AO1545" s="48" t="str">
        <f t="shared" si="467"/>
        <v>1.7-1.8</v>
      </c>
      <c r="AP1545" s="49" t="str">
        <f t="shared" si="472"/>
        <v>5-6</v>
      </c>
      <c r="AQ1545" s="49" t="str">
        <f t="shared" si="473"/>
        <v>Mar</v>
      </c>
      <c r="AR1545" s="48" t="str">
        <f t="shared" si="474"/>
        <v>295-305</v>
      </c>
      <c r="AS1545" s="49" t="str">
        <f t="shared" si="468"/>
        <v>HWS-HTI</v>
      </c>
    </row>
    <row r="1546" spans="5:45" x14ac:dyDescent="0.3">
      <c r="E1546" s="15">
        <v>40970.236111111109</v>
      </c>
      <c r="F1546" s="21">
        <v>15</v>
      </c>
      <c r="G1546" s="21">
        <v>1976.1899719238311</v>
      </c>
      <c r="H1546" s="42">
        <v>1.2058473892273116</v>
      </c>
      <c r="I1546" s="35">
        <v>295.89999999999998</v>
      </c>
      <c r="J1546" s="43">
        <v>0.12933333333333333</v>
      </c>
      <c r="K1546" s="44">
        <v>0.14685713667228048</v>
      </c>
      <c r="L1546" s="26">
        <f t="shared" si="456"/>
        <v>14.92141509159841</v>
      </c>
      <c r="M1546" s="26">
        <f t="shared" si="457"/>
        <v>1.664202778888644</v>
      </c>
      <c r="N1546" s="96">
        <f t="shared" si="458"/>
        <v>15</v>
      </c>
      <c r="O1546" s="26">
        <f t="shared" si="459"/>
        <v>0.92454782671197322</v>
      </c>
      <c r="P1546" s="3">
        <f>IF(L1546&gt;'Power Curve'!$C$37,0,INDEX(Ci,$N1546,1)*POWER(1-O1546,3)+INDEX(Ci,$N1546,2)*3*O1546*POWER(1-O1546,2)+INDEX(Ci,$N1546,3)*3*POWER(O1546,2)*(1-O1546)+INDEX(Ci,$N1546,4)*POWER(O1546,3))</f>
        <v>1978.7737583502042</v>
      </c>
      <c r="Q1546" s="3">
        <f>MAX(0,MIN(P1546-V1546+W1546,'Power Curve'!$C$39))</f>
        <v>1976.9872416470434</v>
      </c>
      <c r="R1546" s="3">
        <f t="shared" si="460"/>
        <v>1976.1899719238311</v>
      </c>
      <c r="S1546" s="3">
        <f t="shared" si="461"/>
        <v>0.79726972321236644</v>
      </c>
      <c r="T1546" s="3">
        <f t="shared" si="462"/>
        <v>0.79726972321236644</v>
      </c>
      <c r="V1546" s="37">
        <f t="array" ref="V1546">SUM(_xlfn.NORM.DIST($AD$3:$AD$1003,$L1546,$AA1546,FALSE)*WindSpeedStep*$AE$3:$AE$1003)/AG1546</f>
        <v>1976.3046090927398</v>
      </c>
      <c r="W1546" s="37">
        <f t="array" ref="W1546">SUM(_xlfn.NORM.DIST($AD$3:$AD$1003,$L1546,$AB1546,FALSE)*WindSpeedStep*$AE$3:$AE$1003)/AH1546</f>
        <v>1974.5180923895791</v>
      </c>
      <c r="Y1546" s="1">
        <f t="shared" si="463"/>
        <v>14</v>
      </c>
      <c r="Z1546" s="99">
        <f>IF(L1546&lt;'Power Curve'!$P$28,'Power Curve'!$Q$28,IF(L1546&gt;'Power Curve'!$P$29,'Power Curve'!$Q$29,INDEX(ReferenceTurbulence,Y1546)+(L1546-INDEX(ReferenceTurbulenceWindSpeed,Y1546))*(INDEX(ReferenceTurbulence,Y1546+1)-INDEX(ReferenceTurbulence,Y1546))/(INDEX(ReferenceTurbulenceWindSpeed,Y1546+1)-INDEX(ReferenceTurbulenceWindSpeed,Y1546))))</f>
        <v>0.12308144494063369</v>
      </c>
      <c r="AA1546" s="100">
        <f t="shared" si="469"/>
        <v>1.8365493300329103</v>
      </c>
      <c r="AB1546" s="29">
        <f t="shared" si="470"/>
        <v>1.9298363518467276</v>
      </c>
      <c r="AG1546" s="40">
        <f t="array" ref="AG1546">SUM(_xlfn.NORM.DIST($AD$3:$AD$1003,$F1546,$AA1546,FALSE)*WindSpeedStep)</f>
        <v>0.99999999999999811</v>
      </c>
      <c r="AH1546" s="40">
        <f t="array" ref="AH1546">SUM(_xlfn.NORM.DIST($AD$3:$AD$1003,$F1546,$AB1546,FALSE)*WindSpeedStep)</f>
        <v>0.99999999999999489</v>
      </c>
      <c r="AJ1546" s="47">
        <f t="shared" si="464"/>
        <v>15</v>
      </c>
      <c r="AK1546" s="83" t="b">
        <f>COUNTIF('Power Curve'!$D$2:$D$31,AJ1546)&gt;0</f>
        <v>1</v>
      </c>
      <c r="AL1546" s="83" t="b">
        <f t="shared" si="465"/>
        <v>0</v>
      </c>
      <c r="AM1546" s="83" t="b">
        <f t="shared" si="471"/>
        <v>1</v>
      </c>
      <c r="AN1546" s="47" t="str">
        <f t="shared" si="466"/>
        <v>Inner</v>
      </c>
      <c r="AO1546" s="48" t="str">
        <f t="shared" si="467"/>
        <v>1.6-1.7</v>
      </c>
      <c r="AP1546" s="49" t="str">
        <f t="shared" si="472"/>
        <v>5-6</v>
      </c>
      <c r="AQ1546" s="49" t="str">
        <f t="shared" si="473"/>
        <v>Mar</v>
      </c>
      <c r="AR1546" s="48" t="str">
        <f t="shared" si="474"/>
        <v>295-305</v>
      </c>
      <c r="AS1546" s="49" t="str">
        <f t="shared" si="468"/>
        <v>Inner-TI</v>
      </c>
    </row>
    <row r="1547" spans="5:45" x14ac:dyDescent="0.3">
      <c r="E1547" s="15">
        <v>40970.243055555555</v>
      </c>
      <c r="F1547" s="21">
        <v>14.74</v>
      </c>
      <c r="G1547" s="21">
        <v>1961.570007324219</v>
      </c>
      <c r="H1547" s="42">
        <v>1.2059467665981594</v>
      </c>
      <c r="I1547" s="35">
        <v>297.8</v>
      </c>
      <c r="J1547" s="43">
        <v>0.14382632293080055</v>
      </c>
      <c r="K1547" s="44">
        <v>0.16954984839127185</v>
      </c>
      <c r="L1547" s="26">
        <f t="shared" si="456"/>
        <v>14.663180019572088</v>
      </c>
      <c r="M1547" s="26">
        <f t="shared" si="457"/>
        <v>1.624291716065636</v>
      </c>
      <c r="N1547" s="96">
        <f t="shared" si="458"/>
        <v>15</v>
      </c>
      <c r="O1547" s="26">
        <f t="shared" si="459"/>
        <v>0.67784560234014957</v>
      </c>
      <c r="P1547" s="3">
        <f>IF(L1547&gt;'Power Curve'!$C$37,0,INDEX(Ci,$N1547,1)*POWER(1-O1547,3)+INDEX(Ci,$N1547,2)*3*O1547*POWER(1-O1547,2)+INDEX(Ci,$N1547,3)*3*POWER(O1547,2)*(1-O1547)+INDEX(Ci,$N1547,4)*POWER(O1547,3))</f>
        <v>1977.9630060759098</v>
      </c>
      <c r="Q1547" s="3">
        <f>MAX(0,MIN(P1547-V1547+W1547,'Power Curve'!$C$39))</f>
        <v>1969.2202239842995</v>
      </c>
      <c r="R1547" s="3">
        <f t="shared" si="460"/>
        <v>1961.570007324219</v>
      </c>
      <c r="S1547" s="3">
        <f t="shared" si="461"/>
        <v>7.6502166600805594</v>
      </c>
      <c r="T1547" s="3">
        <f t="shared" si="462"/>
        <v>7.6502166600805594</v>
      </c>
      <c r="V1547" s="37">
        <f t="array" ref="V1547">SUM(_xlfn.NORM.DIST($AD$3:$AD$1003,$L1547,$AA1547,FALSE)*WindSpeedStep*$AE$3:$AE$1003)/AG1547</f>
        <v>1974.631769796335</v>
      </c>
      <c r="W1547" s="37">
        <f t="array" ref="W1547">SUM(_xlfn.NORM.DIST($AD$3:$AD$1003,$L1547,$AB1547,FALSE)*WindSpeedStep*$AE$3:$AE$1003)/AH1547</f>
        <v>1965.8889877047247</v>
      </c>
      <c r="Y1547" s="1">
        <f t="shared" si="463"/>
        <v>14</v>
      </c>
      <c r="Z1547" s="99">
        <f>IF(L1547&lt;'Power Curve'!$P$28,'Power Curve'!$Q$28,IF(L1547&gt;'Power Curve'!$P$29,'Power Curve'!$Q$29,INDEX(ReferenceTurbulence,Y1547)+(L1547-INDEX(ReferenceTurbulenceWindSpeed,Y1547))*(INDEX(ReferenceTurbulence,Y1547+1)-INDEX(ReferenceTurbulence,Y1547))/(INDEX(ReferenceTurbulenceWindSpeed,Y1547+1)-INDEX(ReferenceTurbulenceWindSpeed,Y1547))))</f>
        <v>0.12244470969062173</v>
      </c>
      <c r="AA1547" s="100">
        <f t="shared" si="469"/>
        <v>1.7954288206378293</v>
      </c>
      <c r="AB1547" s="29">
        <f t="shared" si="470"/>
        <v>2.1089512646874375</v>
      </c>
      <c r="AG1547" s="40">
        <f t="array" ref="AG1547">SUM(_xlfn.NORM.DIST($AD$3:$AD$1003,$F1547,$AA1547,FALSE)*WindSpeedStep)</f>
        <v>0.99999999999999978</v>
      </c>
      <c r="AH1547" s="40">
        <f t="array" ref="AH1547">SUM(_xlfn.NORM.DIST($AD$3:$AD$1003,$F1547,$AB1547,FALSE)*WindSpeedStep)</f>
        <v>0.99999999999883726</v>
      </c>
      <c r="AJ1547" s="47">
        <f t="shared" si="464"/>
        <v>15</v>
      </c>
      <c r="AK1547" s="83" t="b">
        <f>COUNTIF('Power Curve'!$D$2:$D$31,AJ1547)&gt;0</f>
        <v>1</v>
      </c>
      <c r="AL1547" s="83" t="b">
        <f t="shared" si="465"/>
        <v>0</v>
      </c>
      <c r="AM1547" s="83" t="b">
        <f t="shared" si="471"/>
        <v>1</v>
      </c>
      <c r="AN1547" s="47" t="str">
        <f t="shared" si="466"/>
        <v>Outer</v>
      </c>
      <c r="AO1547" s="48" t="str">
        <f t="shared" si="467"/>
        <v>1.6-1.7</v>
      </c>
      <c r="AP1547" s="49" t="str">
        <f t="shared" si="472"/>
        <v>5-6</v>
      </c>
      <c r="AQ1547" s="49" t="str">
        <f t="shared" si="473"/>
        <v>Mar</v>
      </c>
      <c r="AR1547" s="48" t="str">
        <f t="shared" si="474"/>
        <v>295-305</v>
      </c>
      <c r="AS1547" s="49" t="str">
        <f t="shared" si="468"/>
        <v>HWS-HTI</v>
      </c>
    </row>
    <row r="1548" spans="5:45" x14ac:dyDescent="0.3">
      <c r="E1548" s="15">
        <v>40970.25</v>
      </c>
      <c r="F1548" s="21">
        <v>12.91</v>
      </c>
      <c r="G1548" s="21">
        <v>1975.4800262451149</v>
      </c>
      <c r="H1548" s="42">
        <v>1.2070850891552967</v>
      </c>
      <c r="I1548" s="35">
        <v>295.10000000000002</v>
      </c>
      <c r="J1548" s="43">
        <v>0.13323005422153369</v>
      </c>
      <c r="K1548" s="44">
        <v>0.13634915128036532</v>
      </c>
      <c r="L1548" s="26">
        <f t="shared" si="456"/>
        <v>12.846756951882814</v>
      </c>
      <c r="M1548" s="26">
        <f t="shared" si="457"/>
        <v>1.3435576755697007</v>
      </c>
      <c r="N1548" s="96">
        <f t="shared" si="458"/>
        <v>13</v>
      </c>
      <c r="O1548" s="26">
        <f t="shared" si="459"/>
        <v>0.85265671670271237</v>
      </c>
      <c r="P1548" s="3">
        <f>IF(L1548&gt;'Power Curve'!$C$37,0,INDEX(Ci,$N1548,1)*POWER(1-O1548,3)+INDEX(Ci,$N1548,2)*3*O1548*POWER(1-O1548,2)+INDEX(Ci,$N1548,3)*3*POWER(O1548,2)*(1-O1548)+INDEX(Ci,$N1548,4)*POWER(O1548,3))</f>
        <v>1949.1915423453777</v>
      </c>
      <c r="Q1548" s="3">
        <f>MAX(0,MIN(P1548-V1548+W1548,'Power Curve'!$C$39))</f>
        <v>1936.792759253678</v>
      </c>
      <c r="R1548" s="3">
        <f t="shared" si="460"/>
        <v>1975.4800262451149</v>
      </c>
      <c r="S1548" s="3">
        <f t="shared" si="461"/>
        <v>-38.6872669914369</v>
      </c>
      <c r="T1548" s="3">
        <f t="shared" si="462"/>
        <v>38.6872669914369</v>
      </c>
      <c r="V1548" s="37">
        <f t="array" ref="V1548">SUM(_xlfn.NORM.DIST($AD$3:$AD$1003,$L1548,$AA1548,FALSE)*WindSpeedStep*$AE$3:$AE$1003)/AG1548</f>
        <v>1939.3036434210858</v>
      </c>
      <c r="W1548" s="37">
        <f t="array" ref="W1548">SUM(_xlfn.NORM.DIST($AD$3:$AD$1003,$L1548,$AB1548,FALSE)*WindSpeedStep*$AE$3:$AE$1003)/AH1548</f>
        <v>1926.9048603293861</v>
      </c>
      <c r="Y1548" s="1">
        <f t="shared" si="463"/>
        <v>12</v>
      </c>
      <c r="Z1548" s="99">
        <f>IF(L1548&lt;'Power Curve'!$P$28,'Power Curve'!$Q$28,IF(L1548&gt;'Power Curve'!$P$29,'Power Curve'!$Q$29,INDEX(ReferenceTurbulence,Y1548)+(L1548-INDEX(ReferenceTurbulenceWindSpeed,Y1548))*(INDEX(ReferenceTurbulence,Y1548+1)-INDEX(ReferenceTurbulence,Y1548))/(INDEX(ReferenceTurbulenceWindSpeed,Y1548+1)-INDEX(ReferenceTurbulenceWindSpeed,Y1548))))</f>
        <v>0.1212507417232402</v>
      </c>
      <c r="AA1548" s="100">
        <f t="shared" si="469"/>
        <v>1.5576788091539835</v>
      </c>
      <c r="AB1548" s="29">
        <f t="shared" si="470"/>
        <v>1.7115741252702121</v>
      </c>
      <c r="AG1548" s="40">
        <f t="array" ref="AG1548">SUM(_xlfn.NORM.DIST($AD$3:$AD$1003,$F1548,$AA1548,FALSE)*WindSpeedStep)</f>
        <v>1.0000000000000031</v>
      </c>
      <c r="AH1548" s="40">
        <f t="array" ref="AH1548">SUM(_xlfn.NORM.DIST($AD$3:$AD$1003,$F1548,$AB1548,FALSE)*WindSpeedStep)</f>
        <v>0.99999999999998512</v>
      </c>
      <c r="AJ1548" s="47">
        <f t="shared" si="464"/>
        <v>13</v>
      </c>
      <c r="AK1548" s="83" t="b">
        <f>COUNTIF('Power Curve'!$D$2:$D$31,AJ1548)&gt;0</f>
        <v>1</v>
      </c>
      <c r="AL1548" s="83" t="b">
        <f t="shared" si="465"/>
        <v>0</v>
      </c>
      <c r="AM1548" s="83" t="b">
        <f t="shared" si="471"/>
        <v>1</v>
      </c>
      <c r="AN1548" s="47" t="str">
        <f t="shared" si="466"/>
        <v>Inner</v>
      </c>
      <c r="AO1548" s="48" t="str">
        <f t="shared" si="467"/>
        <v>1.3-1.4</v>
      </c>
      <c r="AP1548" s="49" t="str">
        <f t="shared" si="472"/>
        <v>6-7</v>
      </c>
      <c r="AQ1548" s="49" t="str">
        <f t="shared" si="473"/>
        <v>Mar</v>
      </c>
      <c r="AR1548" s="48" t="str">
        <f t="shared" si="474"/>
        <v>295-305</v>
      </c>
      <c r="AS1548" s="49" t="str">
        <f t="shared" si="468"/>
        <v>Inner-TI</v>
      </c>
    </row>
    <row r="1549" spans="5:45" x14ac:dyDescent="0.3">
      <c r="E1549" s="15">
        <v>40970.256944444445</v>
      </c>
      <c r="F1549" s="21">
        <v>10.35</v>
      </c>
      <c r="G1549" s="21">
        <v>1504.1899566650391</v>
      </c>
      <c r="H1549" s="42">
        <v>1.2085383178895874</v>
      </c>
      <c r="I1549" s="35">
        <v>293.89999999999998</v>
      </c>
      <c r="J1549" s="43">
        <v>0.1855072463768116</v>
      </c>
      <c r="K1549" s="44">
        <v>0.20713376154701185</v>
      </c>
      <c r="L1549" s="26">
        <f t="shared" si="456"/>
        <v>10.303429293366776</v>
      </c>
      <c r="M1549" s="26">
        <f t="shared" si="457"/>
        <v>0.95047818732659439</v>
      </c>
      <c r="N1549" s="96">
        <f t="shared" si="458"/>
        <v>11</v>
      </c>
      <c r="O1549" s="26">
        <f t="shared" si="459"/>
        <v>0.34307440109045695</v>
      </c>
      <c r="P1549" s="3">
        <f>IF(L1549&gt;'Power Curve'!$C$37,0,INDEX(Ci,$N1549,1)*POWER(1-O1549,3)+INDEX(Ci,$N1549,2)*3*O1549*POWER(1-O1549,2)+INDEX(Ci,$N1549,3)*3*POWER(O1549,2)*(1-O1549)+INDEX(Ci,$N1549,4)*POWER(O1549,3))</f>
        <v>1619.0219312945849</v>
      </c>
      <c r="Q1549" s="3">
        <f>MAX(0,MIN(P1549-V1549+W1549,'Power Curve'!$C$39))</f>
        <v>1542.1268686229798</v>
      </c>
      <c r="R1549" s="3">
        <f t="shared" si="460"/>
        <v>1504.1899566650391</v>
      </c>
      <c r="S1549" s="3">
        <f t="shared" si="461"/>
        <v>37.936911957940765</v>
      </c>
      <c r="T1549" s="3">
        <f t="shared" si="462"/>
        <v>37.936911957940765</v>
      </c>
      <c r="V1549" s="37">
        <f t="array" ref="V1549">SUM(_xlfn.NORM.DIST($AD$3:$AD$1003,$L1549,$AA1549,FALSE)*WindSpeedStep*$AE$3:$AE$1003)/AG1549</f>
        <v>1613.9132661106521</v>
      </c>
      <c r="W1549" s="37">
        <f t="array" ref="W1549">SUM(_xlfn.NORM.DIST($AD$3:$AD$1003,$L1549,$AB1549,FALSE)*WindSpeedStep*$AE$3:$AE$1003)/AH1549</f>
        <v>1537.0182034390471</v>
      </c>
      <c r="Y1549" s="1">
        <f t="shared" si="463"/>
        <v>10</v>
      </c>
      <c r="Z1549" s="99">
        <f>IF(L1549&lt;'Power Curve'!$P$28,'Power Curve'!$Q$28,IF(L1549&gt;'Power Curve'!$P$29,'Power Curve'!$Q$29,INDEX(ReferenceTurbulence,Y1549)+(L1549-INDEX(ReferenceTurbulenceWindSpeed,Y1549))*(INDEX(ReferenceTurbulence,Y1549+1)-INDEX(ReferenceTurbulence,Y1549))/(INDEX(ReferenceTurbulenceWindSpeed,Y1549+1)-INDEX(ReferenceTurbulenceWindSpeed,Y1549))))</f>
        <v>0.12001191945155117</v>
      </c>
      <c r="AA1549" s="100">
        <f t="shared" si="469"/>
        <v>1.2365343264302862</v>
      </c>
      <c r="AB1549" s="29">
        <f t="shared" si="470"/>
        <v>1.9113607964506483</v>
      </c>
      <c r="AG1549" s="40">
        <f t="array" ref="AG1549">SUM(_xlfn.NORM.DIST($AD$3:$AD$1003,$F1549,$AA1549,FALSE)*WindSpeedStep)</f>
        <v>1.0000000000000031</v>
      </c>
      <c r="AH1549" s="40">
        <f t="array" ref="AH1549">SUM(_xlfn.NORM.DIST($AD$3:$AD$1003,$F1549,$AB1549,FALSE)*WindSpeedStep)</f>
        <v>0.99999997362310622</v>
      </c>
      <c r="AJ1549" s="47">
        <f t="shared" si="464"/>
        <v>10</v>
      </c>
      <c r="AK1549" s="83" t="b">
        <f>COUNTIF('Power Curve'!$D$2:$D$31,AJ1549)&gt;0</f>
        <v>1</v>
      </c>
      <c r="AL1549" s="83" t="b">
        <f t="shared" si="465"/>
        <v>0</v>
      </c>
      <c r="AM1549" s="83" t="b">
        <f t="shared" si="471"/>
        <v>1</v>
      </c>
      <c r="AN1549" s="47" t="str">
        <f t="shared" si="466"/>
        <v>Outer</v>
      </c>
      <c r="AO1549" s="48" t="str">
        <f t="shared" si="467"/>
        <v>0.9-1.0</v>
      </c>
      <c r="AP1549" s="49" t="str">
        <f t="shared" si="472"/>
        <v>6-7</v>
      </c>
      <c r="AQ1549" s="49" t="str">
        <f t="shared" si="473"/>
        <v>Mar</v>
      </c>
      <c r="AR1549" s="48" t="str">
        <f t="shared" si="474"/>
        <v>285-295</v>
      </c>
      <c r="AS1549" s="49" t="str">
        <f t="shared" si="468"/>
        <v>HWS-HTI</v>
      </c>
    </row>
    <row r="1550" spans="5:45" x14ac:dyDescent="0.3">
      <c r="E1550" s="15">
        <v>40970.263888888891</v>
      </c>
      <c r="F1550" s="21">
        <v>11.75</v>
      </c>
      <c r="G1550" s="21">
        <v>1803.710006713872</v>
      </c>
      <c r="H1550" s="42">
        <v>1.2083495813528196</v>
      </c>
      <c r="I1550" s="35">
        <v>295.7</v>
      </c>
      <c r="J1550" s="43">
        <v>0.19914893617021276</v>
      </c>
      <c r="K1550" s="44">
        <v>0.19842637036680286</v>
      </c>
      <c r="L1550" s="26">
        <f t="shared" si="456"/>
        <v>11.696520931699666</v>
      </c>
      <c r="M1550" s="26">
        <f t="shared" si="457"/>
        <v>1.1657849907728914</v>
      </c>
      <c r="N1550" s="96">
        <f t="shared" si="458"/>
        <v>12</v>
      </c>
      <c r="O1550" s="26">
        <f t="shared" si="459"/>
        <v>0.68984859631935402</v>
      </c>
      <c r="P1550" s="3">
        <f>IF(L1550&gt;'Power Curve'!$C$37,0,INDEX(Ci,$N1550,1)*POWER(1-O1550,3)+INDEX(Ci,$N1550,2)*3*O1550*POWER(1-O1550,2)+INDEX(Ci,$N1550,3)*3*POWER(O1550,2)*(1-O1550)+INDEX(Ci,$N1550,4)*POWER(O1550,3))</f>
        <v>1888.1079105187937</v>
      </c>
      <c r="Q1550" s="3">
        <f>MAX(0,MIN(P1550-V1550+W1550,'Power Curve'!$C$39))</f>
        <v>1764.7826798446226</v>
      </c>
      <c r="R1550" s="3">
        <f t="shared" si="460"/>
        <v>1803.710006713872</v>
      </c>
      <c r="S1550" s="3">
        <f t="shared" si="461"/>
        <v>-38.927326869249328</v>
      </c>
      <c r="T1550" s="3">
        <f t="shared" si="462"/>
        <v>38.927326869249328</v>
      </c>
      <c r="V1550" s="37">
        <f t="array" ref="V1550">SUM(_xlfn.NORM.DIST($AD$3:$AD$1003,$L1550,$AA1550,FALSE)*WindSpeedStep*$AE$3:$AE$1003)/AG1550</f>
        <v>1863.4647007992978</v>
      </c>
      <c r="W1550" s="37">
        <f t="array" ref="W1550">SUM(_xlfn.NORM.DIST($AD$3:$AD$1003,$L1550,$AB1550,FALSE)*WindSpeedStep*$AE$3:$AE$1003)/AH1550</f>
        <v>1740.1394701251268</v>
      </c>
      <c r="Y1550" s="1">
        <f t="shared" si="463"/>
        <v>11</v>
      </c>
      <c r="Z1550" s="99">
        <f>IF(L1550&lt;'Power Curve'!$P$28,'Power Curve'!$Q$28,IF(L1550&gt;'Power Curve'!$P$29,'Power Curve'!$Q$29,INDEX(ReferenceTurbulence,Y1550)+(L1550-INDEX(ReferenceTurbulenceWindSpeed,Y1550))*(INDEX(ReferenceTurbulence,Y1550+1)-INDEX(ReferenceTurbulence,Y1550))/(INDEX(ReferenceTurbulenceWindSpeed,Y1550+1)-INDEX(ReferenceTurbulenceWindSpeed,Y1550))))</f>
        <v>0.11875985780491249</v>
      </c>
      <c r="AA1550" s="100">
        <f t="shared" si="469"/>
        <v>1.3890771626608349</v>
      </c>
      <c r="AB1550" s="29">
        <f t="shared" si="470"/>
        <v>2.3293497004406145</v>
      </c>
      <c r="AG1550" s="40">
        <f t="array" ref="AG1550">SUM(_xlfn.NORM.DIST($AD$3:$AD$1003,$F1550,$AA1550,FALSE)*WindSpeedStep)</f>
        <v>1.0000000000000031</v>
      </c>
      <c r="AH1550" s="40">
        <f t="array" ref="AH1550">SUM(_xlfn.NORM.DIST($AD$3:$AD$1003,$F1550,$AB1550,FALSE)*WindSpeedStep)</f>
        <v>0.99999979706142283</v>
      </c>
      <c r="AJ1550" s="47">
        <f t="shared" si="464"/>
        <v>12</v>
      </c>
      <c r="AK1550" s="83" t="b">
        <f>COUNTIF('Power Curve'!$D$2:$D$31,AJ1550)&gt;0</f>
        <v>1</v>
      </c>
      <c r="AL1550" s="83" t="b">
        <f t="shared" si="465"/>
        <v>0</v>
      </c>
      <c r="AM1550" s="83" t="b">
        <f t="shared" si="471"/>
        <v>1</v>
      </c>
      <c r="AN1550" s="47" t="str">
        <f t="shared" si="466"/>
        <v>Outer</v>
      </c>
      <c r="AO1550" s="48" t="str">
        <f t="shared" si="467"/>
        <v>1.1-1.2</v>
      </c>
      <c r="AP1550" s="49" t="str">
        <f t="shared" si="472"/>
        <v>6-7</v>
      </c>
      <c r="AQ1550" s="49" t="str">
        <f t="shared" si="473"/>
        <v>Mar</v>
      </c>
      <c r="AR1550" s="48" t="str">
        <f t="shared" si="474"/>
        <v>295-305</v>
      </c>
      <c r="AS1550" s="49" t="str">
        <f t="shared" si="468"/>
        <v>HWS-HTI</v>
      </c>
    </row>
    <row r="1551" spans="5:45" x14ac:dyDescent="0.3">
      <c r="E1551" s="15">
        <v>40970.270833333336</v>
      </c>
      <c r="F1551" s="21">
        <v>13.42</v>
      </c>
      <c r="G1551" s="21">
        <v>1955.2000274658251</v>
      </c>
      <c r="H1551" s="42">
        <v>1.2077312803165146</v>
      </c>
      <c r="I1551" s="35">
        <v>301.10000000000002</v>
      </c>
      <c r="J1551" s="43">
        <v>0.11549925484351714</v>
      </c>
      <c r="K1551" s="44">
        <v>0.14730336849121245</v>
      </c>
      <c r="L1551" s="26">
        <f t="shared" si="456"/>
        <v>13.356641143845934</v>
      </c>
      <c r="M1551" s="26">
        <f t="shared" si="457"/>
        <v>1.4223619210899401</v>
      </c>
      <c r="N1551" s="96">
        <f t="shared" si="458"/>
        <v>14</v>
      </c>
      <c r="O1551" s="26">
        <f t="shared" si="459"/>
        <v>0.38054962423542815</v>
      </c>
      <c r="P1551" s="3">
        <f>IF(L1551&gt;'Power Curve'!$C$37,0,INDEX(Ci,$N1551,1)*POWER(1-O1551,3)+INDEX(Ci,$N1551,2)*3*O1551*POWER(1-O1551,2)+INDEX(Ci,$N1551,3)*3*POWER(O1551,2)*(1-O1551)+INDEX(Ci,$N1551,4)*POWER(O1551,3))</f>
        <v>1963.5478079941552</v>
      </c>
      <c r="Q1551" s="3">
        <f>MAX(0,MIN(P1551-V1551+W1551,'Power Curve'!$C$39))</f>
        <v>1967.6023516620673</v>
      </c>
      <c r="R1551" s="3">
        <f t="shared" si="460"/>
        <v>1955.2000274658251</v>
      </c>
      <c r="S1551" s="3">
        <f t="shared" si="461"/>
        <v>12.402324196242262</v>
      </c>
      <c r="T1551" s="3">
        <f t="shared" si="462"/>
        <v>12.402324196242262</v>
      </c>
      <c r="V1551" s="37">
        <f t="array" ref="V1551">SUM(_xlfn.NORM.DIST($AD$3:$AD$1003,$L1551,$AA1551,FALSE)*WindSpeedStep*$AE$3:$AE$1003)/AG1551</f>
        <v>1955.682253754384</v>
      </c>
      <c r="W1551" s="37">
        <f t="array" ref="W1551">SUM(_xlfn.NORM.DIST($AD$3:$AD$1003,$L1551,$AB1551,FALSE)*WindSpeedStep*$AE$3:$AE$1003)/AH1551</f>
        <v>1959.7367974222961</v>
      </c>
      <c r="Y1551" s="1">
        <f t="shared" si="463"/>
        <v>13</v>
      </c>
      <c r="Z1551" s="99">
        <f>IF(L1551&lt;'Power Curve'!$P$28,'Power Curve'!$Q$28,IF(L1551&gt;'Power Curve'!$P$29,'Power Curve'!$Q$29,INDEX(ReferenceTurbulence,Y1551)+(L1551-INDEX(ReferenceTurbulenceWindSpeed,Y1551))*(INDEX(ReferenceTurbulence,Y1551+1)-INDEX(ReferenceTurbulence,Y1551))/(INDEX(ReferenceTurbulenceWindSpeed,Y1551+1)-INDEX(ReferenceTurbulenceWindSpeed,Y1551))))</f>
        <v>0.12136539113365828</v>
      </c>
      <c r="AA1551" s="100">
        <f t="shared" si="469"/>
        <v>1.6210339766547748</v>
      </c>
      <c r="AB1551" s="29">
        <f t="shared" si="470"/>
        <v>1.5426820993264678</v>
      </c>
      <c r="AG1551" s="40">
        <f t="array" ref="AG1551">SUM(_xlfn.NORM.DIST($AD$3:$AD$1003,$F1551,$AA1551,FALSE)*WindSpeedStep)</f>
        <v>1.0000000000000029</v>
      </c>
      <c r="AH1551" s="40">
        <f t="array" ref="AH1551">SUM(_xlfn.NORM.DIST($AD$3:$AD$1003,$F1551,$AB1551,FALSE)*WindSpeedStep)</f>
        <v>1.000000000000002</v>
      </c>
      <c r="AJ1551" s="47">
        <f t="shared" si="464"/>
        <v>13</v>
      </c>
      <c r="AK1551" s="83" t="b">
        <f>COUNTIF('Power Curve'!$D$2:$D$31,AJ1551)&gt;0</f>
        <v>1</v>
      </c>
      <c r="AL1551" s="83" t="b">
        <f t="shared" si="465"/>
        <v>0</v>
      </c>
      <c r="AM1551" s="83" t="b">
        <f t="shared" si="471"/>
        <v>1</v>
      </c>
      <c r="AN1551" s="47" t="str">
        <f t="shared" si="466"/>
        <v>Inner</v>
      </c>
      <c r="AO1551" s="48" t="str">
        <f t="shared" si="467"/>
        <v>1.4-1.5</v>
      </c>
      <c r="AP1551" s="49" t="str">
        <f t="shared" si="472"/>
        <v>6-7</v>
      </c>
      <c r="AQ1551" s="49" t="str">
        <f t="shared" si="473"/>
        <v>Mar</v>
      </c>
      <c r="AR1551" s="48" t="str">
        <f t="shared" si="474"/>
        <v>295-305</v>
      </c>
      <c r="AS1551" s="49" t="str">
        <f t="shared" si="468"/>
        <v>Inner-TI</v>
      </c>
    </row>
    <row r="1552" spans="5:45" x14ac:dyDescent="0.3">
      <c r="E1552" s="15">
        <v>40970.277777777781</v>
      </c>
      <c r="F1552" s="21">
        <v>13.2</v>
      </c>
      <c r="G1552" s="21">
        <v>1973.2800445556691</v>
      </c>
      <c r="H1552" s="42">
        <v>1.2075615855143325</v>
      </c>
      <c r="I1552" s="35">
        <v>304.10000000000002</v>
      </c>
      <c r="J1552" s="43">
        <v>0.14924242424242426</v>
      </c>
      <c r="K1552" s="44">
        <v>0.14597606267099947</v>
      </c>
      <c r="L1552" s="26">
        <f t="shared" si="456"/>
        <v>13.137064472431469</v>
      </c>
      <c r="M1552" s="26">
        <f t="shared" si="457"/>
        <v>1.3884256386999303</v>
      </c>
      <c r="N1552" s="96">
        <f t="shared" si="458"/>
        <v>14</v>
      </c>
      <c r="O1552" s="26">
        <f t="shared" si="459"/>
        <v>0.15271772990215471</v>
      </c>
      <c r="P1552" s="3">
        <f>IF(L1552&gt;'Power Curve'!$C$37,0,INDEX(Ci,$N1552,1)*POWER(1-O1552,3)+INDEX(Ci,$N1552,2)*3*O1552*POWER(1-O1552,2)+INDEX(Ci,$N1552,3)*3*POWER(O1552,2)*(1-O1552)+INDEX(Ci,$N1552,4)*POWER(O1552,3))</f>
        <v>1957.3668421605769</v>
      </c>
      <c r="Q1552" s="3">
        <f>MAX(0,MIN(P1552-V1552+W1552,'Power Curve'!$C$39))</f>
        <v>1930.5133581799764</v>
      </c>
      <c r="R1552" s="3">
        <f t="shared" si="460"/>
        <v>1973.2800445556691</v>
      </c>
      <c r="S1552" s="3">
        <f t="shared" si="461"/>
        <v>-42.766686375692643</v>
      </c>
      <c r="T1552" s="3">
        <f t="shared" si="462"/>
        <v>42.766686375692643</v>
      </c>
      <c r="V1552" s="37">
        <f t="array" ref="V1552">SUM(_xlfn.NORM.DIST($AD$3:$AD$1003,$L1552,$AA1552,FALSE)*WindSpeedStep*$AE$3:$AE$1003)/AG1552</f>
        <v>1949.3045692555013</v>
      </c>
      <c r="W1552" s="37">
        <f t="array" ref="W1552">SUM(_xlfn.NORM.DIST($AD$3:$AD$1003,$L1552,$AB1552,FALSE)*WindSpeedStep*$AE$3:$AE$1003)/AH1552</f>
        <v>1922.4510852749008</v>
      </c>
      <c r="Y1552" s="1">
        <f t="shared" si="463"/>
        <v>13</v>
      </c>
      <c r="Z1552" s="99">
        <f>IF(L1552&lt;'Power Curve'!$P$28,'Power Curve'!$Q$28,IF(L1552&gt;'Power Curve'!$P$29,'Power Curve'!$Q$29,INDEX(ReferenceTurbulence,Y1552)+(L1552-INDEX(ReferenceTurbulenceWindSpeed,Y1552))*(INDEX(ReferenceTurbulence,Y1552+1)-INDEX(ReferenceTurbulence,Y1552))/(INDEX(ReferenceTurbulenceWindSpeed,Y1552+1)-INDEX(ReferenceTurbulenceWindSpeed,Y1552))))</f>
        <v>0.12161188570160765</v>
      </c>
      <c r="AA1552" s="100">
        <f t="shared" si="469"/>
        <v>1.5976231830759864</v>
      </c>
      <c r="AB1552" s="29">
        <f t="shared" si="470"/>
        <v>1.9606073492946967</v>
      </c>
      <c r="AG1552" s="40">
        <f t="array" ref="AG1552">SUM(_xlfn.NORM.DIST($AD$3:$AD$1003,$F1552,$AA1552,FALSE)*WindSpeedStep)</f>
        <v>1.0000000000000036</v>
      </c>
      <c r="AH1552" s="40">
        <f t="array" ref="AH1552">SUM(_xlfn.NORM.DIST($AD$3:$AD$1003,$F1552,$AB1552,FALSE)*WindSpeedStep)</f>
        <v>0.99999999999304701</v>
      </c>
      <c r="AJ1552" s="47">
        <f t="shared" si="464"/>
        <v>13</v>
      </c>
      <c r="AK1552" s="83" t="b">
        <f>COUNTIF('Power Curve'!$D$2:$D$31,AJ1552)&gt;0</f>
        <v>1</v>
      </c>
      <c r="AL1552" s="83" t="b">
        <f t="shared" si="465"/>
        <v>0</v>
      </c>
      <c r="AM1552" s="83" t="b">
        <f t="shared" si="471"/>
        <v>1</v>
      </c>
      <c r="AN1552" s="47" t="str">
        <f t="shared" si="466"/>
        <v>Outer</v>
      </c>
      <c r="AO1552" s="48" t="str">
        <f t="shared" si="467"/>
        <v>1.3-1.4</v>
      </c>
      <c r="AP1552" s="49" t="str">
        <f t="shared" si="472"/>
        <v>6-7</v>
      </c>
      <c r="AQ1552" s="49" t="str">
        <f t="shared" si="473"/>
        <v>Mar</v>
      </c>
      <c r="AR1552" s="48" t="str">
        <f t="shared" si="474"/>
        <v>295-305</v>
      </c>
      <c r="AS1552" s="49" t="str">
        <f t="shared" si="468"/>
        <v>HWS-HTI</v>
      </c>
    </row>
    <row r="1553" spans="5:45" x14ac:dyDescent="0.3">
      <c r="E1553" s="15">
        <v>40970.284722222219</v>
      </c>
      <c r="F1553" s="21">
        <v>12.08</v>
      </c>
      <c r="G1553" s="21">
        <v>1759.450027465818</v>
      </c>
      <c r="H1553" s="42">
        <v>1.2074367870652722</v>
      </c>
      <c r="I1553" s="35">
        <v>301.3</v>
      </c>
      <c r="J1553" s="43">
        <v>0.11175496688741722</v>
      </c>
      <c r="K1553" s="44">
        <v>0.15537147901620421</v>
      </c>
      <c r="L1553" s="26">
        <f t="shared" si="456"/>
        <v>12.021990280578271</v>
      </c>
      <c r="M1553" s="26">
        <f t="shared" si="457"/>
        <v>1.216087327818471</v>
      </c>
      <c r="N1553" s="96">
        <f t="shared" si="458"/>
        <v>13</v>
      </c>
      <c r="O1553" s="26">
        <f t="shared" si="459"/>
        <v>3.5720755832539851E-3</v>
      </c>
      <c r="P1553" s="3">
        <f>IF(L1553&gt;'Power Curve'!$C$37,0,INDEX(Ci,$N1553,1)*POWER(1-O1553,3)+INDEX(Ci,$N1553,2)*3*O1553*POWER(1-O1553,2)+INDEX(Ci,$N1553,3)*3*POWER(O1553,2)*(1-O1553)+INDEX(Ci,$N1553,4)*POWER(O1553,3))</f>
        <v>1917.3417352053089</v>
      </c>
      <c r="Q1553" s="3">
        <f>MAX(0,MIN(P1553-V1553+W1553,'Power Curve'!$C$39))</f>
        <v>1926.2098072745068</v>
      </c>
      <c r="R1553" s="3">
        <f t="shared" si="460"/>
        <v>1759.450027465818</v>
      </c>
      <c r="S1553" s="3">
        <f t="shared" si="461"/>
        <v>166.75977980868879</v>
      </c>
      <c r="T1553" s="3">
        <f t="shared" si="462"/>
        <v>166.75977980868879</v>
      </c>
      <c r="V1553" s="37">
        <f t="array" ref="V1553">SUM(_xlfn.NORM.DIST($AD$3:$AD$1003,$L1553,$AA1553,FALSE)*WindSpeedStep*$AE$3:$AE$1003)/AG1553</f>
        <v>1894.6308345794</v>
      </c>
      <c r="W1553" s="37">
        <f t="array" ref="W1553">SUM(_xlfn.NORM.DIST($AD$3:$AD$1003,$L1553,$AB1553,FALSE)*WindSpeedStep*$AE$3:$AE$1003)/AH1553</f>
        <v>1903.498906648598</v>
      </c>
      <c r="Y1553" s="1">
        <f t="shared" si="463"/>
        <v>12</v>
      </c>
      <c r="Z1553" s="99">
        <f>IF(L1553&lt;'Power Curve'!$P$28,'Power Curve'!$Q$28,IF(L1553&gt;'Power Curve'!$P$29,'Power Curve'!$Q$29,INDEX(ReferenceTurbulence,Y1553)+(L1553-INDEX(ReferenceTurbulenceWindSpeed,Y1553))*(INDEX(ReferenceTurbulence,Y1553+1)-INDEX(ReferenceTurbulence,Y1553))/(INDEX(ReferenceTurbulenceWindSpeed,Y1553+1)-INDEX(ReferenceTurbulenceWindSpeed,Y1553))))</f>
        <v>0.11821745839420324</v>
      </c>
      <c r="AA1553" s="100">
        <f t="shared" si="469"/>
        <v>1.4212091358097774</v>
      </c>
      <c r="AB1553" s="29">
        <f t="shared" si="470"/>
        <v>1.3435171257268763</v>
      </c>
      <c r="AG1553" s="40">
        <f t="array" ref="AG1553">SUM(_xlfn.NORM.DIST($AD$3:$AD$1003,$F1553,$AA1553,FALSE)*WindSpeedStep)</f>
        <v>1.0000000000000042</v>
      </c>
      <c r="AH1553" s="40">
        <f t="array" ref="AH1553">SUM(_xlfn.NORM.DIST($AD$3:$AD$1003,$F1553,$AB1553,FALSE)*WindSpeedStep)</f>
        <v>1.0000000000000038</v>
      </c>
      <c r="AJ1553" s="47">
        <f t="shared" si="464"/>
        <v>12</v>
      </c>
      <c r="AK1553" s="83" t="b">
        <f>COUNTIF('Power Curve'!$D$2:$D$31,AJ1553)&gt;0</f>
        <v>1</v>
      </c>
      <c r="AL1553" s="83" t="b">
        <f t="shared" si="465"/>
        <v>0</v>
      </c>
      <c r="AM1553" s="83" t="b">
        <f t="shared" si="471"/>
        <v>1</v>
      </c>
      <c r="AN1553" s="47" t="str">
        <f t="shared" si="466"/>
        <v>Inner</v>
      </c>
      <c r="AO1553" s="48" t="str">
        <f t="shared" si="467"/>
        <v>1.2-1.3</v>
      </c>
      <c r="AP1553" s="49" t="str">
        <f t="shared" si="472"/>
        <v>6-7</v>
      </c>
      <c r="AQ1553" s="49" t="str">
        <f t="shared" si="473"/>
        <v>Mar</v>
      </c>
      <c r="AR1553" s="48" t="str">
        <f t="shared" si="474"/>
        <v>295-305</v>
      </c>
      <c r="AS1553" s="49" t="str">
        <f t="shared" si="468"/>
        <v>Inner-TI</v>
      </c>
    </row>
    <row r="1554" spans="5:45" x14ac:dyDescent="0.3">
      <c r="E1554" s="15">
        <v>40970.291666666664</v>
      </c>
      <c r="F1554" s="21">
        <v>10.78</v>
      </c>
      <c r="G1554" s="21">
        <v>1883.659957885742</v>
      </c>
      <c r="H1554" s="42">
        <v>1.20740156350711</v>
      </c>
      <c r="I1554" s="35">
        <v>299</v>
      </c>
      <c r="J1554" s="43">
        <v>0.14100185528756959</v>
      </c>
      <c r="K1554" s="44">
        <v>0.13531824701147349</v>
      </c>
      <c r="L1554" s="26">
        <f t="shared" si="456"/>
        <v>10.728128725415717</v>
      </c>
      <c r="M1554" s="26">
        <f t="shared" si="457"/>
        <v>1.0161168536022331</v>
      </c>
      <c r="N1554" s="96">
        <f t="shared" si="458"/>
        <v>11</v>
      </c>
      <c r="O1554" s="26">
        <f t="shared" si="459"/>
        <v>0.7552476447872859</v>
      </c>
      <c r="P1554" s="3">
        <f>IF(L1554&gt;'Power Curve'!$C$37,0,INDEX(Ci,$N1554,1)*POWER(1-O1554,3)+INDEX(Ci,$N1554,2)*3*O1554*POWER(1-O1554,2)+INDEX(Ci,$N1554,3)*3*POWER(O1554,2)*(1-O1554)+INDEX(Ci,$N1554,4)*POWER(O1554,3))</f>
        <v>1725.5849191983179</v>
      </c>
      <c r="Q1554" s="3">
        <f>MAX(0,MIN(P1554-V1554+W1554,'Power Curve'!$C$39))</f>
        <v>1694.4540806584018</v>
      </c>
      <c r="R1554" s="3">
        <f t="shared" si="460"/>
        <v>1883.659957885742</v>
      </c>
      <c r="S1554" s="3">
        <f t="shared" si="461"/>
        <v>-189.20587722734012</v>
      </c>
      <c r="T1554" s="3">
        <f t="shared" si="462"/>
        <v>189.20587722734012</v>
      </c>
      <c r="V1554" s="37">
        <f t="array" ref="V1554">SUM(_xlfn.NORM.DIST($AD$3:$AD$1003,$L1554,$AA1554,FALSE)*WindSpeedStep*$AE$3:$AE$1003)/AG1554</f>
        <v>1712.4090110937123</v>
      </c>
      <c r="W1554" s="37">
        <f t="array" ref="W1554">SUM(_xlfn.NORM.DIST($AD$3:$AD$1003,$L1554,$AB1554,FALSE)*WindSpeedStep*$AE$3:$AE$1003)/AH1554</f>
        <v>1681.2781725537961</v>
      </c>
      <c r="Y1554" s="1">
        <f t="shared" si="463"/>
        <v>10</v>
      </c>
      <c r="Z1554" s="99">
        <f>IF(L1554&lt;'Power Curve'!$P$28,'Power Curve'!$Q$28,IF(L1554&gt;'Power Curve'!$P$29,'Power Curve'!$Q$29,INDEX(ReferenceTurbulence,Y1554)+(L1554-INDEX(ReferenceTurbulenceWindSpeed,Y1554))*(INDEX(ReferenceTurbulence,Y1554+1)-INDEX(ReferenceTurbulence,Y1554))/(INDEX(ReferenceTurbulenceWindSpeed,Y1554+1)-INDEX(ReferenceTurbulenceWindSpeed,Y1554))))</f>
        <v>0.12000109232523443</v>
      </c>
      <c r="AA1554" s="100">
        <f t="shared" si="469"/>
        <v>1.2873871656556108</v>
      </c>
      <c r="AB1554" s="29">
        <f t="shared" si="470"/>
        <v>1.5126860540474854</v>
      </c>
      <c r="AG1554" s="40">
        <f t="array" ref="AG1554">SUM(_xlfn.NORM.DIST($AD$3:$AD$1003,$F1554,$AA1554,FALSE)*WindSpeedStep)</f>
        <v>1.0000000000000033</v>
      </c>
      <c r="AH1554" s="40">
        <f t="array" ref="AH1554">SUM(_xlfn.NORM.DIST($AD$3:$AD$1003,$F1554,$AB1554,FALSE)*WindSpeedStep)</f>
        <v>0.99999999999960221</v>
      </c>
      <c r="AJ1554" s="47">
        <f t="shared" si="464"/>
        <v>11</v>
      </c>
      <c r="AK1554" s="83" t="b">
        <f>COUNTIF('Power Curve'!$D$2:$D$31,AJ1554)&gt;0</f>
        <v>1</v>
      </c>
      <c r="AL1554" s="83" t="b">
        <f t="shared" si="465"/>
        <v>0</v>
      </c>
      <c r="AM1554" s="83" t="b">
        <f t="shared" si="471"/>
        <v>1</v>
      </c>
      <c r="AN1554" s="47" t="str">
        <f t="shared" si="466"/>
        <v>Outer</v>
      </c>
      <c r="AO1554" s="48" t="str">
        <f t="shared" si="467"/>
        <v>1.0-1.1</v>
      </c>
      <c r="AP1554" s="49" t="str">
        <f t="shared" si="472"/>
        <v>7-8</v>
      </c>
      <c r="AQ1554" s="49" t="str">
        <f t="shared" si="473"/>
        <v>Mar</v>
      </c>
      <c r="AR1554" s="48" t="str">
        <f t="shared" si="474"/>
        <v>295-305</v>
      </c>
      <c r="AS1554" s="49" t="str">
        <f t="shared" si="468"/>
        <v>HWS-HTI</v>
      </c>
    </row>
    <row r="1555" spans="5:45" x14ac:dyDescent="0.3">
      <c r="E1555" s="15">
        <v>40970.298611111109</v>
      </c>
      <c r="F1555" s="21">
        <v>13.79</v>
      </c>
      <c r="G1555" s="21">
        <v>1972.950012207031</v>
      </c>
      <c r="H1555" s="42">
        <v>1.2065520046949143</v>
      </c>
      <c r="I1555" s="35">
        <v>301.8</v>
      </c>
      <c r="J1555" s="43">
        <v>0.1457577955039884</v>
      </c>
      <c r="K1555" s="44">
        <v>0.20657332769666847</v>
      </c>
      <c r="L1555" s="26">
        <f t="shared" si="456"/>
        <v>13.720425662499443</v>
      </c>
      <c r="M1555" s="26">
        <f t="shared" si="457"/>
        <v>1.4785859911362351</v>
      </c>
      <c r="N1555" s="96">
        <f t="shared" si="458"/>
        <v>14</v>
      </c>
      <c r="O1555" s="26">
        <f t="shared" si="459"/>
        <v>0.75801101610388488</v>
      </c>
      <c r="P1555" s="3">
        <f>IF(L1555&gt;'Power Curve'!$C$37,0,INDEX(Ci,$N1555,1)*POWER(1-O1555,3)+INDEX(Ci,$N1555,2)*3*O1555*POWER(1-O1555,2)+INDEX(Ci,$N1555,3)*3*POWER(O1555,2)*(1-O1555)+INDEX(Ci,$N1555,4)*POWER(O1555,3))</f>
        <v>1971.9282756961854</v>
      </c>
      <c r="Q1555" s="3">
        <f>MAX(0,MIN(P1555-V1555+W1555,'Power Curve'!$C$39))</f>
        <v>1954.3774140358507</v>
      </c>
      <c r="R1555" s="3">
        <f t="shared" si="460"/>
        <v>1972.950012207031</v>
      </c>
      <c r="S1555" s="3">
        <f t="shared" si="461"/>
        <v>-18.572598171180289</v>
      </c>
      <c r="T1555" s="3">
        <f t="shared" si="462"/>
        <v>18.572598171180289</v>
      </c>
      <c r="V1555" s="37">
        <f t="array" ref="V1555">SUM(_xlfn.NORM.DIST($AD$3:$AD$1003,$L1555,$AA1555,FALSE)*WindSpeedStep*$AE$3:$AE$1003)/AG1555</f>
        <v>1963.753137223493</v>
      </c>
      <c r="W1555" s="37">
        <f t="array" ref="W1555">SUM(_xlfn.NORM.DIST($AD$3:$AD$1003,$L1555,$AB1555,FALSE)*WindSpeedStep*$AE$3:$AE$1003)/AH1555</f>
        <v>1946.2022755631583</v>
      </c>
      <c r="Y1555" s="1">
        <f t="shared" si="463"/>
        <v>13</v>
      </c>
      <c r="Z1555" s="99">
        <f>IF(L1555&lt;'Power Curve'!$P$28,'Power Curve'!$Q$28,IF(L1555&gt;'Power Curve'!$P$29,'Power Curve'!$Q$29,INDEX(ReferenceTurbulence,Y1555)+(L1555-INDEX(ReferenceTurbulenceWindSpeed,Y1555))*(INDEX(ReferenceTurbulence,Y1555+1)-INDEX(ReferenceTurbulence,Y1555))/(INDEX(ReferenceTurbulenceWindSpeed,Y1555+1)-INDEX(ReferenceTurbulenceWindSpeed,Y1555))))</f>
        <v>0.12095701028347723</v>
      </c>
      <c r="AA1555" s="100">
        <f t="shared" si="469"/>
        <v>1.6595816679526301</v>
      </c>
      <c r="AB1555" s="29">
        <f t="shared" si="470"/>
        <v>1.9998589979422683</v>
      </c>
      <c r="AG1555" s="40">
        <f t="array" ref="AG1555">SUM(_xlfn.NORM.DIST($AD$3:$AD$1003,$F1555,$AA1555,FALSE)*WindSpeedStep)</f>
        <v>1.0000000000000018</v>
      </c>
      <c r="AH1555" s="40">
        <f t="array" ref="AH1555">SUM(_xlfn.NORM.DIST($AD$3:$AD$1003,$F1555,$AB1555,FALSE)*WindSpeedStep)</f>
        <v>0.99999999999776323</v>
      </c>
      <c r="AJ1555" s="47">
        <f t="shared" si="464"/>
        <v>14</v>
      </c>
      <c r="AK1555" s="83" t="b">
        <f>COUNTIF('Power Curve'!$D$2:$D$31,AJ1555)&gt;0</f>
        <v>1</v>
      </c>
      <c r="AL1555" s="83" t="b">
        <f t="shared" si="465"/>
        <v>0</v>
      </c>
      <c r="AM1555" s="83" t="b">
        <f t="shared" si="471"/>
        <v>1</v>
      </c>
      <c r="AN1555" s="47" t="str">
        <f t="shared" si="466"/>
        <v>Outer</v>
      </c>
      <c r="AO1555" s="48" t="str">
        <f t="shared" si="467"/>
        <v>1.4-1.5</v>
      </c>
      <c r="AP1555" s="49" t="str">
        <f t="shared" si="472"/>
        <v>7-8</v>
      </c>
      <c r="AQ1555" s="49" t="str">
        <f t="shared" si="473"/>
        <v>Mar</v>
      </c>
      <c r="AR1555" s="48" t="str">
        <f t="shared" si="474"/>
        <v>295-305</v>
      </c>
      <c r="AS1555" s="49" t="str">
        <f t="shared" si="468"/>
        <v>HWS-HTI</v>
      </c>
    </row>
    <row r="1556" spans="5:45" x14ac:dyDescent="0.3">
      <c r="E1556" s="15">
        <v>40970.305555555555</v>
      </c>
      <c r="F1556" s="21">
        <v>12.9</v>
      </c>
      <c r="G1556" s="21">
        <v>1965.5599517822291</v>
      </c>
      <c r="H1556" s="42">
        <v>1.2066161489669891</v>
      </c>
      <c r="I1556" s="35">
        <v>302.89999999999998</v>
      </c>
      <c r="J1556" s="43">
        <v>0.12093023255813953</v>
      </c>
      <c r="K1556" s="44">
        <v>0.12036900876545371</v>
      </c>
      <c r="L1556" s="26">
        <f t="shared" si="456"/>
        <v>12.835143401691504</v>
      </c>
      <c r="M1556" s="26">
        <f t="shared" si="457"/>
        <v>1.341762763950429</v>
      </c>
      <c r="N1556" s="96">
        <f t="shared" si="458"/>
        <v>13</v>
      </c>
      <c r="O1556" s="26">
        <f t="shared" si="459"/>
        <v>0.84070074486316881</v>
      </c>
      <c r="P1556" s="3">
        <f>IF(L1556&gt;'Power Curve'!$C$37,0,INDEX(Ci,$N1556,1)*POWER(1-O1556,3)+INDEX(Ci,$N1556,2)*3*O1556*POWER(1-O1556,2)+INDEX(Ci,$N1556,3)*3*POWER(O1556,2)*(1-O1556)+INDEX(Ci,$N1556,4)*POWER(O1556,3))</f>
        <v>1948.8661378770482</v>
      </c>
      <c r="Q1556" s="3">
        <f>MAX(0,MIN(P1556-V1556+W1556,'Power Curve'!$C$39))</f>
        <v>1949.1383029295807</v>
      </c>
      <c r="R1556" s="3">
        <f t="shared" si="460"/>
        <v>1965.5599517822291</v>
      </c>
      <c r="S1556" s="3">
        <f t="shared" si="461"/>
        <v>-16.421648852648332</v>
      </c>
      <c r="T1556" s="3">
        <f t="shared" si="462"/>
        <v>16.421648852648332</v>
      </c>
      <c r="V1556" s="37">
        <f t="array" ref="V1556">SUM(_xlfn.NORM.DIST($AD$3:$AD$1003,$L1556,$AA1556,FALSE)*WindSpeedStep*$AE$3:$AE$1003)/AG1556</f>
        <v>1938.8743100170129</v>
      </c>
      <c r="W1556" s="37">
        <f t="array" ref="W1556">SUM(_xlfn.NORM.DIST($AD$3:$AD$1003,$L1556,$AB1556,FALSE)*WindSpeedStep*$AE$3:$AE$1003)/AH1556</f>
        <v>1939.1464750695454</v>
      </c>
      <c r="Y1556" s="1">
        <f t="shared" si="463"/>
        <v>12</v>
      </c>
      <c r="Z1556" s="99">
        <f>IF(L1556&lt;'Power Curve'!$P$28,'Power Curve'!$Q$28,IF(L1556&gt;'Power Curve'!$P$29,'Power Curve'!$Q$29,INDEX(ReferenceTurbulence,Y1556)+(L1556-INDEX(ReferenceTurbulenceWindSpeed,Y1556))*(INDEX(ReferenceTurbulence,Y1556+1)-INDEX(ReferenceTurbulence,Y1556))/(INDEX(ReferenceTurbulenceWindSpeed,Y1556+1)-INDEX(ReferenceTurbulenceWindSpeed,Y1556))))</f>
        <v>0.12120803002135909</v>
      </c>
      <c r="AA1556" s="100">
        <f t="shared" si="469"/>
        <v>1.5557224467606727</v>
      </c>
      <c r="AB1556" s="29">
        <f t="shared" si="470"/>
        <v>1.5521568764836238</v>
      </c>
      <c r="AG1556" s="40">
        <f t="array" ref="AG1556">SUM(_xlfn.NORM.DIST($AD$3:$AD$1003,$F1556,$AA1556,FALSE)*WindSpeedStep)</f>
        <v>1.0000000000000033</v>
      </c>
      <c r="AH1556" s="40">
        <f t="array" ref="AH1556">SUM(_xlfn.NORM.DIST($AD$3:$AD$1003,$F1556,$AB1556,FALSE)*WindSpeedStep)</f>
        <v>1.0000000000000033</v>
      </c>
      <c r="AJ1556" s="47">
        <f t="shared" si="464"/>
        <v>13</v>
      </c>
      <c r="AK1556" s="83" t="b">
        <f>COUNTIF('Power Curve'!$D$2:$D$31,AJ1556)&gt;0</f>
        <v>1</v>
      </c>
      <c r="AL1556" s="83" t="b">
        <f t="shared" si="465"/>
        <v>0</v>
      </c>
      <c r="AM1556" s="83" t="b">
        <f t="shared" si="471"/>
        <v>1</v>
      </c>
      <c r="AN1556" s="47" t="str">
        <f t="shared" si="466"/>
        <v>Inner</v>
      </c>
      <c r="AO1556" s="48" t="str">
        <f t="shared" si="467"/>
        <v>1.3-1.4</v>
      </c>
      <c r="AP1556" s="49" t="str">
        <f t="shared" si="472"/>
        <v>7-8</v>
      </c>
      <c r="AQ1556" s="49" t="str">
        <f t="shared" si="473"/>
        <v>Mar</v>
      </c>
      <c r="AR1556" s="48" t="str">
        <f t="shared" si="474"/>
        <v>295-305</v>
      </c>
      <c r="AS1556" s="49" t="str">
        <f t="shared" si="468"/>
        <v>Inner-TI</v>
      </c>
    </row>
    <row r="1557" spans="5:45" x14ac:dyDescent="0.3">
      <c r="E1557" s="15">
        <v>40970.319444444445</v>
      </c>
      <c r="F1557" s="21">
        <v>11.42</v>
      </c>
      <c r="G1557" s="21">
        <v>1715.4400329589871</v>
      </c>
      <c r="H1557" s="42">
        <v>1.2066006731701771</v>
      </c>
      <c r="I1557" s="35">
        <v>303.3</v>
      </c>
      <c r="J1557" s="43">
        <v>0.13485113835376533</v>
      </c>
      <c r="K1557" s="44">
        <v>0.16848870344323796</v>
      </c>
      <c r="L1557" s="26">
        <f t="shared" si="456"/>
        <v>11.362535735524487</v>
      </c>
      <c r="M1557" s="26">
        <f t="shared" si="457"/>
        <v>1.1141665020761133</v>
      </c>
      <c r="N1557" s="96">
        <f t="shared" si="458"/>
        <v>12</v>
      </c>
      <c r="O1557" s="26">
        <f t="shared" si="459"/>
        <v>0.36815259304403475</v>
      </c>
      <c r="P1557" s="3">
        <f>IF(L1557&gt;'Power Curve'!$C$37,0,INDEX(Ci,$N1557,1)*POWER(1-O1557,3)+INDEX(Ci,$N1557,2)*3*O1557*POWER(1-O1557,2)+INDEX(Ci,$N1557,3)*3*POWER(O1557,2)*(1-O1557)+INDEX(Ci,$N1557,4)*POWER(O1557,3))</f>
        <v>1841.0875597884371</v>
      </c>
      <c r="Q1557" s="3">
        <f>MAX(0,MIN(P1557-V1557+W1557,'Power Curve'!$C$39))</f>
        <v>1816.098117512314</v>
      </c>
      <c r="R1557" s="3">
        <f t="shared" si="460"/>
        <v>1715.4400329589871</v>
      </c>
      <c r="S1557" s="3">
        <f t="shared" si="461"/>
        <v>100.65808455332694</v>
      </c>
      <c r="T1557" s="3">
        <f t="shared" si="462"/>
        <v>100.65808455332694</v>
      </c>
      <c r="V1557" s="37">
        <f t="array" ref="V1557">SUM(_xlfn.NORM.DIST($AD$3:$AD$1003,$L1557,$AA1557,FALSE)*WindSpeedStep*$AE$3:$AE$1003)/AG1557</f>
        <v>1822.0327164406958</v>
      </c>
      <c r="W1557" s="37">
        <f t="array" ref="W1557">SUM(_xlfn.NORM.DIST($AD$3:$AD$1003,$L1557,$AB1557,FALSE)*WindSpeedStep*$AE$3:$AE$1003)/AH1557</f>
        <v>1797.0432741645727</v>
      </c>
      <c r="Y1557" s="1">
        <f t="shared" si="463"/>
        <v>11</v>
      </c>
      <c r="Z1557" s="99">
        <f>IF(L1557&lt;'Power Curve'!$P$28,'Power Curve'!$Q$28,IF(L1557&gt;'Power Curve'!$P$29,'Power Curve'!$Q$29,INDEX(ReferenceTurbulence,Y1557)+(L1557-INDEX(ReferenceTurbulenceWindSpeed,Y1557))*(INDEX(ReferenceTurbulence,Y1557+1)-INDEX(ReferenceTurbulence,Y1557))/(INDEX(ReferenceTurbulenceWindSpeed,Y1557+1)-INDEX(ReferenceTurbulenceWindSpeed,Y1557))))</f>
        <v>0.11933568259100441</v>
      </c>
      <c r="AA1557" s="100">
        <f t="shared" si="469"/>
        <v>1.355955957963495</v>
      </c>
      <c r="AB1557" s="29">
        <f t="shared" si="470"/>
        <v>1.5322508785208153</v>
      </c>
      <c r="AG1557" s="40">
        <f t="array" ref="AG1557">SUM(_xlfn.NORM.DIST($AD$3:$AD$1003,$F1557,$AA1557,FALSE)*WindSpeedStep)</f>
        <v>1.0000000000000029</v>
      </c>
      <c r="AH1557" s="40">
        <f t="array" ref="AH1557">SUM(_xlfn.NORM.DIST($AD$3:$AD$1003,$F1557,$AB1557,FALSE)*WindSpeedStep)</f>
        <v>0.99999999999996858</v>
      </c>
      <c r="AJ1557" s="47">
        <f t="shared" si="464"/>
        <v>11</v>
      </c>
      <c r="AK1557" s="83" t="b">
        <f>COUNTIF('Power Curve'!$D$2:$D$31,AJ1557)&gt;0</f>
        <v>1</v>
      </c>
      <c r="AL1557" s="83" t="b">
        <f t="shared" si="465"/>
        <v>0</v>
      </c>
      <c r="AM1557" s="83" t="b">
        <f t="shared" si="471"/>
        <v>1</v>
      </c>
      <c r="AN1557" s="47" t="str">
        <f t="shared" si="466"/>
        <v>Inner</v>
      </c>
      <c r="AO1557" s="48" t="str">
        <f t="shared" si="467"/>
        <v>1.1-1.2</v>
      </c>
      <c r="AP1557" s="49" t="str">
        <f t="shared" si="472"/>
        <v>7-8</v>
      </c>
      <c r="AQ1557" s="49" t="str">
        <f t="shared" si="473"/>
        <v>Mar</v>
      </c>
      <c r="AR1557" s="48" t="str">
        <f t="shared" si="474"/>
        <v>295-305</v>
      </c>
      <c r="AS1557" s="49" t="str">
        <f t="shared" si="468"/>
        <v>Inner-TI</v>
      </c>
    </row>
    <row r="1558" spans="5:45" x14ac:dyDescent="0.3">
      <c r="E1558" s="15">
        <v>40970.326388888891</v>
      </c>
      <c r="F1558" s="21">
        <v>12.52</v>
      </c>
      <c r="G1558" s="21">
        <v>1839.7999725341849</v>
      </c>
      <c r="H1558" s="42">
        <v>1.2061198268222517</v>
      </c>
      <c r="I1558" s="35">
        <v>308.3</v>
      </c>
      <c r="J1558" s="43">
        <v>0.1365814696485623</v>
      </c>
      <c r="K1558" s="44">
        <v>0.15581069676520393</v>
      </c>
      <c r="L1558" s="26">
        <f t="shared" si="456"/>
        <v>12.455345668979268</v>
      </c>
      <c r="M1558" s="26">
        <f t="shared" si="457"/>
        <v>1.2830638000514851</v>
      </c>
      <c r="N1558" s="96">
        <f t="shared" si="458"/>
        <v>13</v>
      </c>
      <c r="O1558" s="26">
        <f t="shared" si="459"/>
        <v>0.44970480286192177</v>
      </c>
      <c r="P1558" s="3">
        <f>IF(L1558&gt;'Power Curve'!$C$37,0,INDEX(Ci,$N1558,1)*POWER(1-O1558,3)+INDEX(Ci,$N1558,2)*3*O1558*POWER(1-O1558,2)+INDEX(Ci,$N1558,3)*3*POWER(O1558,2)*(1-O1558)+INDEX(Ci,$N1558,4)*POWER(O1558,3))</f>
        <v>1937.0861462992211</v>
      </c>
      <c r="Q1558" s="3">
        <f>MAX(0,MIN(P1558-V1558+W1558,'Power Curve'!$C$39))</f>
        <v>1916.3320533694375</v>
      </c>
      <c r="R1558" s="3">
        <f t="shared" si="460"/>
        <v>1839.7999725341849</v>
      </c>
      <c r="S1558" s="3">
        <f t="shared" si="461"/>
        <v>76.5320808352526</v>
      </c>
      <c r="T1558" s="3">
        <f t="shared" si="462"/>
        <v>76.5320808352526</v>
      </c>
      <c r="V1558" s="37">
        <f t="array" ref="V1558">SUM(_xlfn.NORM.DIST($AD$3:$AD$1003,$L1558,$AA1558,FALSE)*WindSpeedStep*$AE$3:$AE$1003)/AG1558</f>
        <v>1922.0855136319076</v>
      </c>
      <c r="W1558" s="37">
        <f t="array" ref="W1558">SUM(_xlfn.NORM.DIST($AD$3:$AD$1003,$L1558,$AB1558,FALSE)*WindSpeedStep*$AE$3:$AE$1003)/AH1558</f>
        <v>1901.331420702124</v>
      </c>
      <c r="Y1558" s="1">
        <f t="shared" si="463"/>
        <v>12</v>
      </c>
      <c r="Z1558" s="99">
        <f>IF(L1558&lt;'Power Curve'!$P$28,'Power Curve'!$Q$28,IF(L1558&gt;'Power Curve'!$P$29,'Power Curve'!$Q$29,INDEX(ReferenceTurbulence,Y1558)+(L1558-INDEX(ReferenceTurbulenceWindSpeed,Y1558))*(INDEX(ReferenceTurbulence,Y1558+1)-INDEX(ReferenceTurbulence,Y1558))/(INDEX(ReferenceTurbulenceWindSpeed,Y1558+1)-INDEX(ReferenceTurbulenceWindSpeed,Y1558))))</f>
        <v>0.119811229967327</v>
      </c>
      <c r="AA1558" s="100">
        <f t="shared" si="469"/>
        <v>1.4922902842686254</v>
      </c>
      <c r="AB1558" s="29">
        <f t="shared" si="470"/>
        <v>1.7011694164500437</v>
      </c>
      <c r="AG1558" s="40">
        <f t="array" ref="AG1558">SUM(_xlfn.NORM.DIST($AD$3:$AD$1003,$F1558,$AA1558,FALSE)*WindSpeedStep)</f>
        <v>1.0000000000000029</v>
      </c>
      <c r="AH1558" s="40">
        <f t="array" ref="AH1558">SUM(_xlfn.NORM.DIST($AD$3:$AD$1003,$F1558,$AB1558,FALSE)*WindSpeedStep)</f>
        <v>0.99999999999993006</v>
      </c>
      <c r="AJ1558" s="47">
        <f t="shared" si="464"/>
        <v>12</v>
      </c>
      <c r="AK1558" s="83" t="b">
        <f>COUNTIF('Power Curve'!$D$2:$D$31,AJ1558)&gt;0</f>
        <v>1</v>
      </c>
      <c r="AL1558" s="83" t="b">
        <f t="shared" si="465"/>
        <v>0</v>
      </c>
      <c r="AM1558" s="83" t="b">
        <f t="shared" si="471"/>
        <v>1</v>
      </c>
      <c r="AN1558" s="47" t="str">
        <f t="shared" si="466"/>
        <v>Inner</v>
      </c>
      <c r="AO1558" s="48" t="str">
        <f t="shared" si="467"/>
        <v>1.2-1.3</v>
      </c>
      <c r="AP1558" s="49" t="str">
        <f t="shared" si="472"/>
        <v>7-8</v>
      </c>
      <c r="AQ1558" s="49" t="str">
        <f t="shared" si="473"/>
        <v>Mar</v>
      </c>
      <c r="AR1558" s="48" t="str">
        <f t="shared" si="474"/>
        <v>305-315</v>
      </c>
      <c r="AS1558" s="49" t="str">
        <f t="shared" si="468"/>
        <v>Inner-TI</v>
      </c>
    </row>
    <row r="1559" spans="5:45" x14ac:dyDescent="0.3">
      <c r="E1559" s="15">
        <v>40970.333333333336</v>
      </c>
      <c r="F1559" s="21">
        <v>12.08</v>
      </c>
      <c r="G1559" s="21">
        <v>1900.630050659177</v>
      </c>
      <c r="H1559" s="42">
        <v>1.2058969749918671</v>
      </c>
      <c r="I1559" s="35">
        <v>300.89999999999998</v>
      </c>
      <c r="J1559" s="43">
        <v>0.12003311258278146</v>
      </c>
      <c r="K1559" s="44">
        <v>0.13481911934212554</v>
      </c>
      <c r="L1559" s="26">
        <f t="shared" si="456"/>
        <v>12.016877664972922</v>
      </c>
      <c r="M1559" s="26">
        <f t="shared" si="457"/>
        <v>1.2152971565957404</v>
      </c>
      <c r="N1559" s="96">
        <f t="shared" si="458"/>
        <v>12</v>
      </c>
      <c r="O1559" s="26">
        <f t="shared" si="459"/>
        <v>0.99841760445673544</v>
      </c>
      <c r="P1559" s="3">
        <f>IF(L1559&gt;'Power Curve'!$C$37,0,INDEX(Ci,$N1559,1)*POWER(1-O1559,3)+INDEX(Ci,$N1559,2)*3*O1559*POWER(1-O1559,2)+INDEX(Ci,$N1559,3)*3*POWER(O1559,2)*(1-O1559)+INDEX(Ci,$N1559,4)*POWER(O1559,3))</f>
        <v>1917.0457343693442</v>
      </c>
      <c r="Q1559" s="3">
        <f>MAX(0,MIN(P1559-V1559+W1559,'Power Curve'!$C$39))</f>
        <v>1914.4924120629344</v>
      </c>
      <c r="R1559" s="3">
        <f t="shared" si="460"/>
        <v>1900.630050659177</v>
      </c>
      <c r="S1559" s="3">
        <f t="shared" si="461"/>
        <v>13.862361403757404</v>
      </c>
      <c r="T1559" s="3">
        <f t="shared" si="462"/>
        <v>13.862361403757404</v>
      </c>
      <c r="V1559" s="37">
        <f t="array" ref="V1559">SUM(_xlfn.NORM.DIST($AD$3:$AD$1003,$L1559,$AA1559,FALSE)*WindSpeedStep*$AE$3:$AE$1003)/AG1559</f>
        <v>1894.2288926946458</v>
      </c>
      <c r="W1559" s="37">
        <f t="array" ref="W1559">SUM(_xlfn.NORM.DIST($AD$3:$AD$1003,$L1559,$AB1559,FALSE)*WindSpeedStep*$AE$3:$AE$1003)/AH1559</f>
        <v>1891.6755703882359</v>
      </c>
      <c r="Y1559" s="1">
        <f t="shared" si="463"/>
        <v>11</v>
      </c>
      <c r="Z1559" s="99">
        <f>IF(L1559&lt;'Power Curve'!$P$28,'Power Curve'!$Q$28,IF(L1559&gt;'Power Curve'!$P$29,'Power Curve'!$Q$29,INDEX(ReferenceTurbulence,Y1559)+(L1559-INDEX(ReferenceTurbulenceWindSpeed,Y1559))*(INDEX(ReferenceTurbulence,Y1559+1)-INDEX(ReferenceTurbulence,Y1559))/(INDEX(ReferenceTurbulenceWindSpeed,Y1559+1)-INDEX(ReferenceTurbulenceWindSpeed,Y1559))))</f>
        <v>0.11820752988881703</v>
      </c>
      <c r="AA1559" s="100">
        <f t="shared" si="469"/>
        <v>1.4204854257525443</v>
      </c>
      <c r="AB1559" s="29">
        <f t="shared" si="470"/>
        <v>1.4424232296532067</v>
      </c>
      <c r="AG1559" s="40">
        <f t="array" ref="AG1559">SUM(_xlfn.NORM.DIST($AD$3:$AD$1003,$F1559,$AA1559,FALSE)*WindSpeedStep)</f>
        <v>1.0000000000000031</v>
      </c>
      <c r="AH1559" s="40">
        <f t="array" ref="AH1559">SUM(_xlfn.NORM.DIST($AD$3:$AD$1003,$F1559,$AB1559,FALSE)*WindSpeedStep)</f>
        <v>1.000000000000004</v>
      </c>
      <c r="AJ1559" s="47">
        <f t="shared" si="464"/>
        <v>12</v>
      </c>
      <c r="AK1559" s="83" t="b">
        <f>COUNTIF('Power Curve'!$D$2:$D$31,AJ1559)&gt;0</f>
        <v>1</v>
      </c>
      <c r="AL1559" s="83" t="b">
        <f t="shared" si="465"/>
        <v>0</v>
      </c>
      <c r="AM1559" s="83" t="b">
        <f t="shared" si="471"/>
        <v>1</v>
      </c>
      <c r="AN1559" s="47" t="str">
        <f t="shared" si="466"/>
        <v>Inner</v>
      </c>
      <c r="AO1559" s="48" t="str">
        <f t="shared" si="467"/>
        <v>1.2-1.3</v>
      </c>
      <c r="AP1559" s="49" t="str">
        <f t="shared" si="472"/>
        <v>8-9</v>
      </c>
      <c r="AQ1559" s="49" t="str">
        <f t="shared" si="473"/>
        <v>Mar</v>
      </c>
      <c r="AR1559" s="48" t="str">
        <f t="shared" si="474"/>
        <v>295-305</v>
      </c>
      <c r="AS1559" s="49" t="str">
        <f t="shared" si="468"/>
        <v>Inner-TI</v>
      </c>
    </row>
    <row r="1560" spans="5:45" x14ac:dyDescent="0.3">
      <c r="E1560" s="15">
        <v>40970.340277777781</v>
      </c>
      <c r="F1560" s="21">
        <v>13.13</v>
      </c>
      <c r="G1560" s="21">
        <v>1936.029968261719</v>
      </c>
      <c r="H1560" s="42">
        <v>1.2053279818281466</v>
      </c>
      <c r="I1560" s="35">
        <v>302.5</v>
      </c>
      <c r="J1560" s="43">
        <v>0.12642802741812642</v>
      </c>
      <c r="K1560" s="44">
        <v>7.3469819214682403E-2</v>
      </c>
      <c r="L1560" s="26">
        <f t="shared" si="456"/>
        <v>13.059336409525502</v>
      </c>
      <c r="M1560" s="26">
        <f t="shared" si="457"/>
        <v>1.3764125160152059</v>
      </c>
      <c r="N1560" s="96">
        <f t="shared" si="458"/>
        <v>14</v>
      </c>
      <c r="O1560" s="26">
        <f t="shared" si="459"/>
        <v>7.2067396236719164E-2</v>
      </c>
      <c r="P1560" s="3">
        <f>IF(L1560&gt;'Power Curve'!$C$37,0,INDEX(Ci,$N1560,1)*POWER(1-O1560,3)+INDEX(Ci,$N1560,2)*3*O1560*POWER(1-O1560,2)+INDEX(Ci,$N1560,3)*3*POWER(O1560,2)*(1-O1560)+INDEX(Ci,$N1560,4)*POWER(O1560,3))</f>
        <v>1955.1422831522016</v>
      </c>
      <c r="Q1560" s="3">
        <f>MAX(0,MIN(P1560-V1560+W1560,'Power Curve'!$C$39))</f>
        <v>1950.8978458944725</v>
      </c>
      <c r="R1560" s="3">
        <f t="shared" si="460"/>
        <v>1936.029968261719</v>
      </c>
      <c r="S1560" s="3">
        <f t="shared" si="461"/>
        <v>14.867877632753562</v>
      </c>
      <c r="T1560" s="3">
        <f t="shared" si="462"/>
        <v>14.867877632753562</v>
      </c>
      <c r="V1560" s="37">
        <f t="array" ref="V1560">SUM(_xlfn.NORM.DIST($AD$3:$AD$1003,$L1560,$AA1560,FALSE)*WindSpeedStep*$AE$3:$AE$1003)/AG1560</f>
        <v>1946.7183019422853</v>
      </c>
      <c r="W1560" s="37">
        <f t="array" ref="W1560">SUM(_xlfn.NORM.DIST($AD$3:$AD$1003,$L1560,$AB1560,FALSE)*WindSpeedStep*$AE$3:$AE$1003)/AH1560</f>
        <v>1942.4738646845562</v>
      </c>
      <c r="Y1560" s="1">
        <f t="shared" si="463"/>
        <v>13</v>
      </c>
      <c r="Z1560" s="99">
        <f>IF(L1560&lt;'Power Curve'!$P$28,'Power Curve'!$Q$28,IF(L1560&gt;'Power Curve'!$P$29,'Power Curve'!$Q$29,INDEX(ReferenceTurbulence,Y1560)+(L1560-INDEX(ReferenceTurbulenceWindSpeed,Y1560))*(INDEX(ReferenceTurbulence,Y1560+1)-INDEX(ReferenceTurbulence,Y1560))/(INDEX(ReferenceTurbulenceWindSpeed,Y1560+1)-INDEX(ReferenceTurbulenceWindSpeed,Y1560))))</f>
        <v>0.12169914244505005</v>
      </c>
      <c r="AA1560" s="100">
        <f t="shared" si="469"/>
        <v>1.5893100419406725</v>
      </c>
      <c r="AB1560" s="29">
        <f t="shared" si="470"/>
        <v>1.6510661416460268</v>
      </c>
      <c r="AG1560" s="40">
        <f t="array" ref="AG1560">SUM(_xlfn.NORM.DIST($AD$3:$AD$1003,$F1560,$AA1560,FALSE)*WindSpeedStep)</f>
        <v>1.0000000000000033</v>
      </c>
      <c r="AH1560" s="40">
        <f t="array" ref="AH1560">SUM(_xlfn.NORM.DIST($AD$3:$AD$1003,$F1560,$AB1560,FALSE)*WindSpeedStep)</f>
        <v>1.0000000000000018</v>
      </c>
      <c r="AJ1560" s="47">
        <f t="shared" si="464"/>
        <v>13</v>
      </c>
      <c r="AK1560" s="83" t="b">
        <f>COUNTIF('Power Curve'!$D$2:$D$31,AJ1560)&gt;0</f>
        <v>1</v>
      </c>
      <c r="AL1560" s="83" t="b">
        <f t="shared" si="465"/>
        <v>0</v>
      </c>
      <c r="AM1560" s="83" t="b">
        <f t="shared" si="471"/>
        <v>1</v>
      </c>
      <c r="AN1560" s="47" t="str">
        <f t="shared" si="466"/>
        <v>Outer</v>
      </c>
      <c r="AO1560" s="48" t="str">
        <f t="shared" si="467"/>
        <v>1.3-1.4</v>
      </c>
      <c r="AP1560" s="49" t="str">
        <f t="shared" si="472"/>
        <v>8-9</v>
      </c>
      <c r="AQ1560" s="49" t="str">
        <f t="shared" si="473"/>
        <v>Mar</v>
      </c>
      <c r="AR1560" s="48" t="str">
        <f t="shared" si="474"/>
        <v>295-305</v>
      </c>
      <c r="AS1560" s="49" t="str">
        <f t="shared" si="468"/>
        <v>Inner-TI</v>
      </c>
    </row>
    <row r="1561" spans="5:45" x14ac:dyDescent="0.3">
      <c r="E1561" s="15">
        <v>40970.347222222219</v>
      </c>
      <c r="F1561" s="21">
        <v>12.16</v>
      </c>
      <c r="G1561" s="21">
        <v>1941.5799865722629</v>
      </c>
      <c r="H1561" s="42">
        <v>1.2049376733828716</v>
      </c>
      <c r="I1561" s="35">
        <v>305.5</v>
      </c>
      <c r="J1561" s="43">
        <v>0.14226973684210525</v>
      </c>
      <c r="K1561" s="44">
        <v>0.10515259192775675</v>
      </c>
      <c r="L1561" s="26">
        <f t="shared" si="456"/>
        <v>12.093251172118892</v>
      </c>
      <c r="M1561" s="26">
        <f t="shared" si="457"/>
        <v>1.2271009283212386</v>
      </c>
      <c r="N1561" s="96">
        <f t="shared" si="458"/>
        <v>13</v>
      </c>
      <c r="O1561" s="26">
        <f t="shared" si="459"/>
        <v>7.6934070708393226E-2</v>
      </c>
      <c r="P1561" s="3">
        <f>IF(L1561&gt;'Power Curve'!$C$37,0,INDEX(Ci,$N1561,1)*POWER(1-O1561,3)+INDEX(Ci,$N1561,2)*3*O1561*POWER(1-O1561,2)+INDEX(Ci,$N1561,3)*3*POWER(O1561,2)*(1-O1561)+INDEX(Ci,$N1561,4)*POWER(O1561,3))</f>
        <v>1921.2875038075022</v>
      </c>
      <c r="Q1561" s="3">
        <f>MAX(0,MIN(P1561-V1561+W1561,'Power Curve'!$C$39))</f>
        <v>1887.6567727691679</v>
      </c>
      <c r="R1561" s="3">
        <f t="shared" si="460"/>
        <v>1941.5799865722629</v>
      </c>
      <c r="S1561" s="3">
        <f t="shared" si="461"/>
        <v>-53.923213803094995</v>
      </c>
      <c r="T1561" s="3">
        <f t="shared" si="462"/>
        <v>53.923213803094995</v>
      </c>
      <c r="V1561" s="37">
        <f t="array" ref="V1561">SUM(_xlfn.NORM.DIST($AD$3:$AD$1003,$L1561,$AA1561,FALSE)*WindSpeedStep*$AE$3:$AE$1003)/AG1561</f>
        <v>1899.8859919731599</v>
      </c>
      <c r="W1561" s="37">
        <f t="array" ref="W1561">SUM(_xlfn.NORM.DIST($AD$3:$AD$1003,$L1561,$AB1561,FALSE)*WindSpeedStep*$AE$3:$AE$1003)/AH1561</f>
        <v>1866.2552609348256</v>
      </c>
      <c r="Y1561" s="1">
        <f t="shared" si="463"/>
        <v>12</v>
      </c>
      <c r="Z1561" s="99">
        <f>IF(L1561&lt;'Power Curve'!$P$28,'Power Curve'!$Q$28,IF(L1561&gt;'Power Curve'!$P$29,'Power Curve'!$Q$29,INDEX(ReferenceTurbulence,Y1561)+(L1561-INDEX(ReferenceTurbulenceWindSpeed,Y1561))*(INDEX(ReferenceTurbulence,Y1561+1)-INDEX(ReferenceTurbulence,Y1561))/(INDEX(ReferenceTurbulenceWindSpeed,Y1561+1)-INDEX(ReferenceTurbulenceWindSpeed,Y1561))))</f>
        <v>0.11847953793965892</v>
      </c>
      <c r="AA1561" s="100">
        <f t="shared" si="469"/>
        <v>1.432802811060885</v>
      </c>
      <c r="AB1561" s="29">
        <f t="shared" si="470"/>
        <v>1.7205036618228358</v>
      </c>
      <c r="AG1561" s="40">
        <f t="array" ref="AG1561">SUM(_xlfn.NORM.DIST($AD$3:$AD$1003,$F1561,$AA1561,FALSE)*WindSpeedStep)</f>
        <v>1.0000000000000036</v>
      </c>
      <c r="AH1561" s="40">
        <f t="array" ref="AH1561">SUM(_xlfn.NORM.DIST($AD$3:$AD$1003,$F1561,$AB1561,FALSE)*WindSpeedStep)</f>
        <v>0.99999999999936962</v>
      </c>
      <c r="AJ1561" s="47">
        <f t="shared" si="464"/>
        <v>12</v>
      </c>
      <c r="AK1561" s="83" t="b">
        <f>COUNTIF('Power Curve'!$D$2:$D$31,AJ1561)&gt;0</f>
        <v>1</v>
      </c>
      <c r="AL1561" s="83" t="b">
        <f t="shared" si="465"/>
        <v>0</v>
      </c>
      <c r="AM1561" s="83" t="b">
        <f t="shared" si="471"/>
        <v>1</v>
      </c>
      <c r="AN1561" s="47" t="str">
        <f t="shared" si="466"/>
        <v>Outer</v>
      </c>
      <c r="AO1561" s="48" t="str">
        <f t="shared" si="467"/>
        <v>1.2-1.3</v>
      </c>
      <c r="AP1561" s="49" t="str">
        <f t="shared" si="472"/>
        <v>8-9</v>
      </c>
      <c r="AQ1561" s="49" t="str">
        <f t="shared" si="473"/>
        <v>Mar</v>
      </c>
      <c r="AR1561" s="48" t="str">
        <f t="shared" si="474"/>
        <v>305-315</v>
      </c>
      <c r="AS1561" s="49" t="str">
        <f t="shared" si="468"/>
        <v>HWS-HTI</v>
      </c>
    </row>
    <row r="1562" spans="5:45" x14ac:dyDescent="0.3">
      <c r="E1562" s="15">
        <v>40970.354166666664</v>
      </c>
      <c r="F1562" s="21">
        <v>14.32</v>
      </c>
      <c r="G1562" s="21">
        <v>1967.3599548339871</v>
      </c>
      <c r="H1562" s="42">
        <v>1.2035502781283958</v>
      </c>
      <c r="I1562" s="35">
        <v>305.10000000000002</v>
      </c>
      <c r="J1562" s="43">
        <v>0.15432960893854747</v>
      </c>
      <c r="K1562" s="44">
        <v>9.0013533742814206E-2</v>
      </c>
      <c r="L1562" s="26">
        <f t="shared" si="456"/>
        <v>14.235926407744742</v>
      </c>
      <c r="M1562" s="26">
        <f t="shared" si="457"/>
        <v>1.5582582930716427</v>
      </c>
      <c r="N1562" s="96">
        <f t="shared" si="458"/>
        <v>15</v>
      </c>
      <c r="O1562" s="26">
        <f t="shared" si="459"/>
        <v>0.26967325153739619</v>
      </c>
      <c r="P1562" s="3">
        <f>IF(L1562&gt;'Power Curve'!$C$37,0,INDEX(Ci,$N1562,1)*POWER(1-O1562,3)+INDEX(Ci,$N1562,2)*3*O1562*POWER(1-O1562,2)+INDEX(Ci,$N1562,3)*3*POWER(O1562,2)*(1-O1562)+INDEX(Ci,$N1562,4)*POWER(O1562,3))</f>
        <v>1976.4310611738122</v>
      </c>
      <c r="Q1562" s="3">
        <f>MAX(0,MIN(P1562-V1562+W1562,'Power Curve'!$C$39))</f>
        <v>1957.4692277050838</v>
      </c>
      <c r="R1562" s="3">
        <f t="shared" si="460"/>
        <v>1967.3599548339871</v>
      </c>
      <c r="S1562" s="3">
        <f t="shared" si="461"/>
        <v>-9.8907271289033361</v>
      </c>
      <c r="T1562" s="3">
        <f t="shared" si="462"/>
        <v>9.8907271289033361</v>
      </c>
      <c r="V1562" s="37">
        <f t="array" ref="V1562">SUM(_xlfn.NORM.DIST($AD$3:$AD$1003,$L1562,$AA1562,FALSE)*WindSpeedStep*$AE$3:$AE$1003)/AG1562</f>
        <v>1970.9448980620436</v>
      </c>
      <c r="W1562" s="37">
        <f t="array" ref="W1562">SUM(_xlfn.NORM.DIST($AD$3:$AD$1003,$L1562,$AB1562,FALSE)*WindSpeedStep*$AE$3:$AE$1003)/AH1562</f>
        <v>1951.9830645933152</v>
      </c>
      <c r="Y1562" s="1">
        <f t="shared" si="463"/>
        <v>14</v>
      </c>
      <c r="Z1562" s="99">
        <f>IF(L1562&lt;'Power Curve'!$P$28,'Power Curve'!$Q$28,IF(L1562&gt;'Power Curve'!$P$29,'Power Curve'!$Q$29,INDEX(ReferenceTurbulence,Y1562)+(L1562-INDEX(ReferenceTurbulenceWindSpeed,Y1562))*(INDEX(ReferenceTurbulence,Y1562+1)-INDEX(ReferenceTurbulence,Y1562))/(INDEX(ReferenceTurbulenceWindSpeed,Y1562+1)-INDEX(ReferenceTurbulenceWindSpeed,Y1562))))</f>
        <v>0.12139122213290657</v>
      </c>
      <c r="AA1562" s="100">
        <f t="shared" si="469"/>
        <v>1.7281165048302527</v>
      </c>
      <c r="AB1562" s="29">
        <f t="shared" si="470"/>
        <v>2.1970249553851868</v>
      </c>
      <c r="AG1562" s="40">
        <f t="array" ref="AG1562">SUM(_xlfn.NORM.DIST($AD$3:$AD$1003,$F1562,$AA1562,FALSE)*WindSpeedStep)</f>
        <v>1.0000000000000013</v>
      </c>
      <c r="AH1562" s="40">
        <f t="array" ref="AH1562">SUM(_xlfn.NORM.DIST($AD$3:$AD$1003,$F1562,$AB1562,FALSE)*WindSpeedStep)</f>
        <v>0.99999999996949152</v>
      </c>
      <c r="AJ1562" s="47">
        <f t="shared" si="464"/>
        <v>14</v>
      </c>
      <c r="AK1562" s="83" t="b">
        <f>COUNTIF('Power Curve'!$D$2:$D$31,AJ1562)&gt;0</f>
        <v>1</v>
      </c>
      <c r="AL1562" s="83" t="b">
        <f t="shared" si="465"/>
        <v>0</v>
      </c>
      <c r="AM1562" s="83" t="b">
        <f t="shared" si="471"/>
        <v>1</v>
      </c>
      <c r="AN1562" s="47" t="str">
        <f t="shared" si="466"/>
        <v>Outer</v>
      </c>
      <c r="AO1562" s="48" t="str">
        <f t="shared" si="467"/>
        <v>1.5-1.6</v>
      </c>
      <c r="AP1562" s="49" t="str">
        <f t="shared" si="472"/>
        <v>8-9</v>
      </c>
      <c r="AQ1562" s="49" t="str">
        <f t="shared" si="473"/>
        <v>Mar</v>
      </c>
      <c r="AR1562" s="48" t="str">
        <f t="shared" si="474"/>
        <v>305-315</v>
      </c>
      <c r="AS1562" s="49" t="str">
        <f t="shared" si="468"/>
        <v>HWS-HTI</v>
      </c>
    </row>
    <row r="1563" spans="5:45" x14ac:dyDescent="0.3">
      <c r="E1563" s="15">
        <v>40970.361111111109</v>
      </c>
      <c r="F1563" s="21">
        <v>13.32</v>
      </c>
      <c r="G1563" s="21">
        <v>1980.5299987792969</v>
      </c>
      <c r="H1563" s="42">
        <v>1.2041037187561403</v>
      </c>
      <c r="I1563" s="35">
        <v>305.5</v>
      </c>
      <c r="J1563" s="43">
        <v>0.13813813813813813</v>
      </c>
      <c r="K1563" s="44">
        <v>9.7807230760273145E-2</v>
      </c>
      <c r="L1563" s="26">
        <f t="shared" si="456"/>
        <v>13.243826860587799</v>
      </c>
      <c r="M1563" s="26">
        <f t="shared" si="457"/>
        <v>1.40492610994656</v>
      </c>
      <c r="N1563" s="96">
        <f t="shared" si="458"/>
        <v>14</v>
      </c>
      <c r="O1563" s="26">
        <f t="shared" si="459"/>
        <v>0.26349396574046918</v>
      </c>
      <c r="P1563" s="3">
        <f>IF(L1563&gt;'Power Curve'!$C$37,0,INDEX(Ci,$N1563,1)*POWER(1-O1563,3)+INDEX(Ci,$N1563,2)*3*O1563*POWER(1-O1563,2)+INDEX(Ci,$N1563,3)*3*POWER(O1563,2)*(1-O1563)+INDEX(Ci,$N1563,4)*POWER(O1563,3))</f>
        <v>1960.4153395437302</v>
      </c>
      <c r="Q1563" s="3">
        <f>MAX(0,MIN(P1563-V1563+W1563,'Power Curve'!$C$39))</f>
        <v>1945.9229049664923</v>
      </c>
      <c r="R1563" s="3">
        <f t="shared" si="460"/>
        <v>1980.5299987792969</v>
      </c>
      <c r="S1563" s="3">
        <f t="shared" si="461"/>
        <v>-34.607093812804578</v>
      </c>
      <c r="T1563" s="3">
        <f t="shared" si="462"/>
        <v>34.607093812804578</v>
      </c>
      <c r="V1563" s="37">
        <f t="array" ref="V1563">SUM(_xlfn.NORM.DIST($AD$3:$AD$1003,$L1563,$AA1563,FALSE)*WindSpeedStep*$AE$3:$AE$1003)/AG1563</f>
        <v>1952.5677993020424</v>
      </c>
      <c r="W1563" s="37">
        <f t="array" ref="W1563">SUM(_xlfn.NORM.DIST($AD$3:$AD$1003,$L1563,$AB1563,FALSE)*WindSpeedStep*$AE$3:$AE$1003)/AH1563</f>
        <v>1938.0753647248046</v>
      </c>
      <c r="Y1563" s="1">
        <f t="shared" si="463"/>
        <v>13</v>
      </c>
      <c r="Z1563" s="99">
        <f>IF(L1563&lt;'Power Curve'!$P$28,'Power Curve'!$Q$28,IF(L1563&gt;'Power Curve'!$P$29,'Power Curve'!$Q$29,INDEX(ReferenceTurbulence,Y1563)+(L1563-INDEX(ReferenceTurbulenceWindSpeed,Y1563))*(INDEX(ReferenceTurbulence,Y1563+1)-INDEX(ReferenceTurbulence,Y1563))/(INDEX(ReferenceTurbulenceWindSpeed,Y1563+1)-INDEX(ReferenceTurbulenceWindSpeed,Y1563))))</f>
        <v>0.12149203531598922</v>
      </c>
      <c r="AA1563" s="100">
        <f t="shared" si="469"/>
        <v>1.6090194806653795</v>
      </c>
      <c r="AB1563" s="29">
        <f t="shared" si="470"/>
        <v>1.8294775843454616</v>
      </c>
      <c r="AG1563" s="40">
        <f t="array" ref="AG1563">SUM(_xlfn.NORM.DIST($AD$3:$AD$1003,$F1563,$AA1563,FALSE)*WindSpeedStep)</f>
        <v>1.0000000000000022</v>
      </c>
      <c r="AH1563" s="40">
        <f t="array" ref="AH1563">SUM(_xlfn.NORM.DIST($AD$3:$AD$1003,$F1563,$AB1563,FALSE)*WindSpeedStep)</f>
        <v>0.99999999999986766</v>
      </c>
      <c r="AJ1563" s="47">
        <f t="shared" si="464"/>
        <v>13</v>
      </c>
      <c r="AK1563" s="83" t="b">
        <f>COUNTIF('Power Curve'!$D$2:$D$31,AJ1563)&gt;0</f>
        <v>1</v>
      </c>
      <c r="AL1563" s="83" t="b">
        <f t="shared" si="465"/>
        <v>0</v>
      </c>
      <c r="AM1563" s="83" t="b">
        <f t="shared" si="471"/>
        <v>1</v>
      </c>
      <c r="AN1563" s="47" t="str">
        <f t="shared" si="466"/>
        <v>Outer</v>
      </c>
      <c r="AO1563" s="48" t="str">
        <f t="shared" si="467"/>
        <v>1.4-1.5</v>
      </c>
      <c r="AP1563" s="49" t="str">
        <f t="shared" si="472"/>
        <v>8-9</v>
      </c>
      <c r="AQ1563" s="49" t="str">
        <f t="shared" si="473"/>
        <v>Mar</v>
      </c>
      <c r="AR1563" s="48" t="str">
        <f t="shared" si="474"/>
        <v>305-315</v>
      </c>
      <c r="AS1563" s="49" t="str">
        <f t="shared" si="468"/>
        <v>Inner-TI</v>
      </c>
    </row>
    <row r="1564" spans="5:45" x14ac:dyDescent="0.3">
      <c r="E1564" s="15">
        <v>40970.368055555555</v>
      </c>
      <c r="F1564" s="21">
        <v>13.17</v>
      </c>
      <c r="G1564" s="21">
        <v>1960.559997558591</v>
      </c>
      <c r="H1564" s="42">
        <v>1.2042472153129506</v>
      </c>
      <c r="I1564" s="35">
        <v>306.8</v>
      </c>
      <c r="J1564" s="43">
        <v>0.14047076689445712</v>
      </c>
      <c r="K1564" s="44">
        <v>0.1474267221213591</v>
      </c>
      <c r="L1564" s="26">
        <f t="shared" si="456"/>
        <v>13.095204822821284</v>
      </c>
      <c r="M1564" s="26">
        <f t="shared" si="457"/>
        <v>1.3819560949147587</v>
      </c>
      <c r="N1564" s="96">
        <f t="shared" si="458"/>
        <v>14</v>
      </c>
      <c r="O1564" s="26">
        <f t="shared" si="459"/>
        <v>0.1092843214012405</v>
      </c>
      <c r="P1564" s="3">
        <f>IF(L1564&gt;'Power Curve'!$C$37,0,INDEX(Ci,$N1564,1)*POWER(1-O1564,3)+INDEX(Ci,$N1564,2)*3*O1564*POWER(1-O1564,2)+INDEX(Ci,$N1564,3)*3*POWER(O1564,2)*(1-O1564)+INDEX(Ci,$N1564,4)*POWER(O1564,3))</f>
        <v>1956.1669393996626</v>
      </c>
      <c r="Q1564" s="3">
        <f>MAX(0,MIN(P1564-V1564+W1564,'Power Curve'!$C$39))</f>
        <v>1938.2724165843504</v>
      </c>
      <c r="R1564" s="3">
        <f t="shared" si="460"/>
        <v>1960.559997558591</v>
      </c>
      <c r="S1564" s="3">
        <f t="shared" si="461"/>
        <v>-22.287580974240655</v>
      </c>
      <c r="T1564" s="3">
        <f t="shared" si="462"/>
        <v>22.287580974240655</v>
      </c>
      <c r="V1564" s="37">
        <f t="array" ref="V1564">SUM(_xlfn.NORM.DIST($AD$3:$AD$1003,$L1564,$AA1564,FALSE)*WindSpeedStep*$AE$3:$AE$1003)/AG1564</f>
        <v>1947.9347453592773</v>
      </c>
      <c r="W1564" s="37">
        <f t="array" ref="W1564">SUM(_xlfn.NORM.DIST($AD$3:$AD$1003,$L1564,$AB1564,FALSE)*WindSpeedStep*$AE$3:$AE$1003)/AH1564</f>
        <v>1930.040222543965</v>
      </c>
      <c r="Y1564" s="1">
        <f t="shared" si="463"/>
        <v>13</v>
      </c>
      <c r="Z1564" s="99">
        <f>IF(L1564&lt;'Power Curve'!$P$28,'Power Curve'!$Q$28,IF(L1564&gt;'Power Curve'!$P$29,'Power Curve'!$Q$29,INDEX(ReferenceTurbulence,Y1564)+(L1564-INDEX(ReferenceTurbulenceWindSpeed,Y1564))*(INDEX(ReferenceTurbulence,Y1564+1)-INDEX(ReferenceTurbulence,Y1564))/(INDEX(ReferenceTurbulenceWindSpeed,Y1564+1)-INDEX(ReferenceTurbulenceWindSpeed,Y1564))))</f>
        <v>0.12165887692421207</v>
      </c>
      <c r="AA1564" s="100">
        <f t="shared" si="469"/>
        <v>1.5931479118369629</v>
      </c>
      <c r="AB1564" s="29">
        <f t="shared" si="470"/>
        <v>1.8394934641016991</v>
      </c>
      <c r="AG1564" s="40">
        <f t="array" ref="AG1564">SUM(_xlfn.NORM.DIST($AD$3:$AD$1003,$F1564,$AA1564,FALSE)*WindSpeedStep)</f>
        <v>1.0000000000000031</v>
      </c>
      <c r="AH1564" s="40">
        <f t="array" ref="AH1564">SUM(_xlfn.NORM.DIST($AD$3:$AD$1003,$F1564,$AB1564,FALSE)*WindSpeedStep)</f>
        <v>0.99999999999967293</v>
      </c>
      <c r="AJ1564" s="47">
        <f t="shared" si="464"/>
        <v>13</v>
      </c>
      <c r="AK1564" s="83" t="b">
        <f>COUNTIF('Power Curve'!$D$2:$D$31,AJ1564)&gt;0</f>
        <v>1</v>
      </c>
      <c r="AL1564" s="83" t="b">
        <f t="shared" si="465"/>
        <v>0</v>
      </c>
      <c r="AM1564" s="83" t="b">
        <f t="shared" si="471"/>
        <v>1</v>
      </c>
      <c r="AN1564" s="47" t="str">
        <f t="shared" si="466"/>
        <v>Outer</v>
      </c>
      <c r="AO1564" s="48" t="str">
        <f t="shared" si="467"/>
        <v>1.3-1.4</v>
      </c>
      <c r="AP1564" s="49" t="str">
        <f t="shared" si="472"/>
        <v>8-9</v>
      </c>
      <c r="AQ1564" s="49" t="str">
        <f t="shared" si="473"/>
        <v>Mar</v>
      </c>
      <c r="AR1564" s="48" t="str">
        <f t="shared" si="474"/>
        <v>305-315</v>
      </c>
      <c r="AS1564" s="49" t="str">
        <f t="shared" si="468"/>
        <v>HWS-HTI</v>
      </c>
    </row>
    <row r="1565" spans="5:45" x14ac:dyDescent="0.3">
      <c r="E1565" s="15">
        <v>40970.375</v>
      </c>
      <c r="F1565" s="21">
        <v>14.35</v>
      </c>
      <c r="G1565" s="21">
        <v>1971.5399475097711</v>
      </c>
      <c r="H1565" s="42">
        <v>1.2037147355916096</v>
      </c>
      <c r="I1565" s="35">
        <v>304.10000000000002</v>
      </c>
      <c r="J1565" s="43">
        <v>0.12334494773519164</v>
      </c>
      <c r="K1565" s="44">
        <v>9.4367260841993844E-2</v>
      </c>
      <c r="L1565" s="26">
        <f t="shared" si="456"/>
        <v>14.266400020895972</v>
      </c>
      <c r="M1565" s="26">
        <f t="shared" si="457"/>
        <v>1.5629680882182866</v>
      </c>
      <c r="N1565" s="96">
        <f t="shared" si="458"/>
        <v>15</v>
      </c>
      <c r="O1565" s="26">
        <f t="shared" si="459"/>
        <v>0.29878590494292817</v>
      </c>
      <c r="P1565" s="3">
        <f>IF(L1565&gt;'Power Curve'!$C$37,0,INDEX(Ci,$N1565,1)*POWER(1-O1565,3)+INDEX(Ci,$N1565,2)*3*O1565*POWER(1-O1565,2)+INDEX(Ci,$N1565,3)*3*POWER(O1565,2)*(1-O1565)+INDEX(Ci,$N1565,4)*POWER(O1565,3))</f>
        <v>1976.5662981114203</v>
      </c>
      <c r="Q1565" s="3">
        <f>MAX(0,MIN(P1565-V1565+W1565,'Power Curve'!$C$39))</f>
        <v>1975.8046143631302</v>
      </c>
      <c r="R1565" s="3">
        <f t="shared" si="460"/>
        <v>1971.5399475097711</v>
      </c>
      <c r="S1565" s="3">
        <f t="shared" si="461"/>
        <v>4.264666853359131</v>
      </c>
      <c r="T1565" s="3">
        <f t="shared" si="462"/>
        <v>4.264666853359131</v>
      </c>
      <c r="V1565" s="37">
        <f t="array" ref="V1565">SUM(_xlfn.NORM.DIST($AD$3:$AD$1003,$L1565,$AA1565,FALSE)*WindSpeedStep*$AE$3:$AE$1003)/AG1565</f>
        <v>1971.2545591825897</v>
      </c>
      <c r="W1565" s="37">
        <f t="array" ref="W1565">SUM(_xlfn.NORM.DIST($AD$3:$AD$1003,$L1565,$AB1565,FALSE)*WindSpeedStep*$AE$3:$AE$1003)/AH1565</f>
        <v>1970.4928754342995</v>
      </c>
      <c r="Y1565" s="1">
        <f t="shared" si="463"/>
        <v>14</v>
      </c>
      <c r="Z1565" s="99">
        <f>IF(L1565&lt;'Power Curve'!$P$28,'Power Curve'!$Q$28,IF(L1565&gt;'Power Curve'!$P$29,'Power Curve'!$Q$29,INDEX(ReferenceTurbulence,Y1565)+(L1565-INDEX(ReferenceTurbulenceWindSpeed,Y1565))*(INDEX(ReferenceTurbulence,Y1565+1)-INDEX(ReferenceTurbulence,Y1565))/(INDEX(ReferenceTurbulenceWindSpeed,Y1565+1)-INDEX(ReferenceTurbulenceWindSpeed,Y1565))))</f>
        <v>0.12146636151477426</v>
      </c>
      <c r="AA1565" s="100">
        <f t="shared" si="469"/>
        <v>1.7328877024525331</v>
      </c>
      <c r="AB1565" s="29">
        <f t="shared" si="470"/>
        <v>1.7596883649467505</v>
      </c>
      <c r="AG1565" s="40">
        <f t="array" ref="AG1565">SUM(_xlfn.NORM.DIST($AD$3:$AD$1003,$F1565,$AA1565,FALSE)*WindSpeedStep)</f>
        <v>1.0000000000000007</v>
      </c>
      <c r="AH1565" s="40">
        <f t="array" ref="AH1565">SUM(_xlfn.NORM.DIST($AD$3:$AD$1003,$F1565,$AB1565,FALSE)*WindSpeedStep)</f>
        <v>1.0000000000000004</v>
      </c>
      <c r="AJ1565" s="47">
        <f t="shared" si="464"/>
        <v>14</v>
      </c>
      <c r="AK1565" s="83" t="b">
        <f>COUNTIF('Power Curve'!$D$2:$D$31,AJ1565)&gt;0</f>
        <v>1</v>
      </c>
      <c r="AL1565" s="83" t="b">
        <f t="shared" si="465"/>
        <v>0</v>
      </c>
      <c r="AM1565" s="83" t="b">
        <f t="shared" si="471"/>
        <v>1</v>
      </c>
      <c r="AN1565" s="47" t="str">
        <f t="shared" si="466"/>
        <v>Outer</v>
      </c>
      <c r="AO1565" s="48" t="str">
        <f t="shared" si="467"/>
        <v>1.5-1.6</v>
      </c>
      <c r="AP1565" s="49" t="str">
        <f t="shared" si="472"/>
        <v>9-10</v>
      </c>
      <c r="AQ1565" s="49" t="str">
        <f t="shared" si="473"/>
        <v>Mar</v>
      </c>
      <c r="AR1565" s="48" t="str">
        <f t="shared" si="474"/>
        <v>295-305</v>
      </c>
      <c r="AS1565" s="49" t="str">
        <f t="shared" si="468"/>
        <v>Inner-TI</v>
      </c>
    </row>
    <row r="1566" spans="5:45" x14ac:dyDescent="0.3">
      <c r="E1566" s="15">
        <v>40970.381944444445</v>
      </c>
      <c r="F1566" s="21">
        <v>14.9</v>
      </c>
      <c r="G1566" s="21">
        <v>1966.9900054931641</v>
      </c>
      <c r="H1566" s="42">
        <v>1.203459165113921</v>
      </c>
      <c r="I1566" s="35">
        <v>304.60000000000002</v>
      </c>
      <c r="J1566" s="43">
        <v>0.11543624161073825</v>
      </c>
      <c r="K1566" s="44">
        <v>0.10756118679324453</v>
      </c>
      <c r="L1566" s="26">
        <f t="shared" si="456"/>
        <v>14.812147396228523</v>
      </c>
      <c r="M1566" s="26">
        <f t="shared" si="457"/>
        <v>1.6473151043361014</v>
      </c>
      <c r="N1566" s="96">
        <f t="shared" si="458"/>
        <v>15</v>
      </c>
      <c r="O1566" s="26">
        <f t="shared" si="459"/>
        <v>0.82016005595639485</v>
      </c>
      <c r="P1566" s="3">
        <f>IF(L1566&gt;'Power Curve'!$C$37,0,INDEX(Ci,$N1566,1)*POWER(1-O1566,3)+INDEX(Ci,$N1566,2)*3*O1566*POWER(1-O1566,2)+INDEX(Ci,$N1566,3)*3*POWER(O1566,2)*(1-O1566)+INDEX(Ci,$N1566,4)*POWER(O1566,3))</f>
        <v>1978.4198510241085</v>
      </c>
      <c r="Q1566" s="3">
        <f>MAX(0,MIN(P1566-V1566+W1566,'Power Curve'!$C$39))</f>
        <v>1980.2344043783016</v>
      </c>
      <c r="R1566" s="3">
        <f t="shared" si="460"/>
        <v>1966.9900054931641</v>
      </c>
      <c r="S1566" s="3">
        <f t="shared" si="461"/>
        <v>13.244398885137571</v>
      </c>
      <c r="T1566" s="3">
        <f t="shared" si="462"/>
        <v>13.244398885137571</v>
      </c>
      <c r="V1566" s="37">
        <f t="array" ref="V1566">SUM(_xlfn.NORM.DIST($AD$3:$AD$1003,$L1566,$AA1566,FALSE)*WindSpeedStep*$AE$3:$AE$1003)/AG1566</f>
        <v>1975.6387975278087</v>
      </c>
      <c r="W1566" s="37">
        <f t="array" ref="W1566">SUM(_xlfn.NORM.DIST($AD$3:$AD$1003,$L1566,$AB1566,FALSE)*WindSpeedStep*$AE$3:$AE$1003)/AH1566</f>
        <v>1977.4533508820018</v>
      </c>
      <c r="Y1566" s="1">
        <f t="shared" si="463"/>
        <v>14</v>
      </c>
      <c r="Z1566" s="99">
        <f>IF(L1566&lt;'Power Curve'!$P$28,'Power Curve'!$Q$28,IF(L1566&gt;'Power Curve'!$P$29,'Power Curve'!$Q$29,INDEX(ReferenceTurbulence,Y1566)+(L1566-INDEX(ReferenceTurbulenceWindSpeed,Y1566))*(INDEX(ReferenceTurbulence,Y1566+1)-INDEX(ReferenceTurbulence,Y1566))/(INDEX(ReferenceTurbulenceWindSpeed,Y1566+1)-INDEX(ReferenceTurbulenceWindSpeed,Y1566))))</f>
        <v>0.1228120214545687</v>
      </c>
      <c r="AA1566" s="100">
        <f t="shared" si="469"/>
        <v>1.8191097638138511</v>
      </c>
      <c r="AB1566" s="29">
        <f t="shared" si="470"/>
        <v>1.7098586256049033</v>
      </c>
      <c r="AG1566" s="40">
        <f t="array" ref="AG1566">SUM(_xlfn.NORM.DIST($AD$3:$AD$1003,$F1566,$AA1566,FALSE)*WindSpeedStep)</f>
        <v>0.99999999999999856</v>
      </c>
      <c r="AH1566" s="40">
        <f t="array" ref="AH1566">SUM(_xlfn.NORM.DIST($AD$3:$AD$1003,$F1566,$AB1566,FALSE)*WindSpeedStep)</f>
        <v>0.99999999999999978</v>
      </c>
      <c r="AJ1566" s="47">
        <f t="shared" si="464"/>
        <v>15</v>
      </c>
      <c r="AK1566" s="83" t="b">
        <f>COUNTIF('Power Curve'!$D$2:$D$31,AJ1566)&gt;0</f>
        <v>1</v>
      </c>
      <c r="AL1566" s="83" t="b">
        <f t="shared" si="465"/>
        <v>0</v>
      </c>
      <c r="AM1566" s="83" t="b">
        <f t="shared" si="471"/>
        <v>1</v>
      </c>
      <c r="AN1566" s="47" t="str">
        <f t="shared" si="466"/>
        <v>Inner</v>
      </c>
      <c r="AO1566" s="48" t="str">
        <f t="shared" si="467"/>
        <v>1.6-1.7</v>
      </c>
      <c r="AP1566" s="49" t="str">
        <f t="shared" si="472"/>
        <v>9-10</v>
      </c>
      <c r="AQ1566" s="49" t="str">
        <f t="shared" si="473"/>
        <v>Mar</v>
      </c>
      <c r="AR1566" s="48" t="str">
        <f t="shared" si="474"/>
        <v>295-305</v>
      </c>
      <c r="AS1566" s="49" t="str">
        <f t="shared" si="468"/>
        <v>Inner-TI</v>
      </c>
    </row>
    <row r="1567" spans="5:45" x14ac:dyDescent="0.3">
      <c r="E1567" s="15">
        <v>40970.388888888891</v>
      </c>
      <c r="F1567" s="21">
        <v>12.12</v>
      </c>
      <c r="G1567" s="21">
        <v>1965.139953613286</v>
      </c>
      <c r="H1567" s="42">
        <v>1.2034358352707035</v>
      </c>
      <c r="I1567" s="35">
        <v>304.8</v>
      </c>
      <c r="J1567" s="43">
        <v>0.18976897689768976</v>
      </c>
      <c r="K1567" s="44">
        <v>9.753994472749386E-2</v>
      </c>
      <c r="L1567" s="26">
        <f t="shared" si="456"/>
        <v>12.04846083063069</v>
      </c>
      <c r="M1567" s="26">
        <f t="shared" si="457"/>
        <v>1.2201784366590007</v>
      </c>
      <c r="N1567" s="96">
        <f t="shared" si="458"/>
        <v>13</v>
      </c>
      <c r="O1567" s="26">
        <f t="shared" si="459"/>
        <v>3.0823100962277899E-2</v>
      </c>
      <c r="P1567" s="3">
        <f>IF(L1567&gt;'Power Curve'!$C$37,0,INDEX(Ci,$N1567,1)*POWER(1-O1567,3)+INDEX(Ci,$N1567,2)*3*O1567*POWER(1-O1567,2)+INDEX(Ci,$N1567,3)*3*POWER(O1567,2)*(1-O1567)+INDEX(Ci,$N1567,4)*POWER(O1567,3))</f>
        <v>1918.8455312639646</v>
      </c>
      <c r="Q1567" s="3">
        <f>MAX(0,MIN(P1567-V1567+W1567,'Power Curve'!$C$39))</f>
        <v>1813.7651502703657</v>
      </c>
      <c r="R1567" s="3">
        <f t="shared" si="460"/>
        <v>1965.139953613286</v>
      </c>
      <c r="S1567" s="3">
        <f t="shared" si="461"/>
        <v>-151.37480334292036</v>
      </c>
      <c r="T1567" s="3">
        <f t="shared" si="462"/>
        <v>151.37480334292036</v>
      </c>
      <c r="V1567" s="37">
        <f t="array" ref="V1567">SUM(_xlfn.NORM.DIST($AD$3:$AD$1003,$L1567,$AA1567,FALSE)*WindSpeedStep*$AE$3:$AE$1003)/AG1567</f>
        <v>1896.6206886039326</v>
      </c>
      <c r="W1567" s="37">
        <f t="array" ref="W1567">SUM(_xlfn.NORM.DIST($AD$3:$AD$1003,$L1567,$AB1567,FALSE)*WindSpeedStep*$AE$3:$AE$1003)/AH1567</f>
        <v>1791.5403076103337</v>
      </c>
      <c r="Y1567" s="1">
        <f t="shared" si="463"/>
        <v>12</v>
      </c>
      <c r="Z1567" s="99">
        <f>IF(L1567&lt;'Power Curve'!$P$28,'Power Curve'!$Q$28,IF(L1567&gt;'Power Curve'!$P$29,'Power Curve'!$Q$29,INDEX(ReferenceTurbulence,Y1567)+(L1567-INDEX(ReferenceTurbulenceWindSpeed,Y1567))*(INDEX(ReferenceTurbulence,Y1567+1)-INDEX(ReferenceTurbulence,Y1567))/(INDEX(ReferenceTurbulenceWindSpeed,Y1567+1)-INDEX(ReferenceTurbulenceWindSpeed,Y1567))))</f>
        <v>0.11831481038595801</v>
      </c>
      <c r="AA1567" s="100">
        <f t="shared" si="469"/>
        <v>1.4255113586187123</v>
      </c>
      <c r="AB1567" s="29">
        <f t="shared" si="470"/>
        <v>2.2864240850206752</v>
      </c>
      <c r="AG1567" s="40">
        <f t="array" ref="AG1567">SUM(_xlfn.NORM.DIST($AD$3:$AD$1003,$F1567,$AA1567,FALSE)*WindSpeedStep)</f>
        <v>1.0000000000000036</v>
      </c>
      <c r="AH1567" s="40">
        <f t="array" ref="AH1567">SUM(_xlfn.NORM.DIST($AD$3:$AD$1003,$F1567,$AB1567,FALSE)*WindSpeedStep)</f>
        <v>0.99999994900615152</v>
      </c>
      <c r="AJ1567" s="47">
        <f t="shared" si="464"/>
        <v>12</v>
      </c>
      <c r="AK1567" s="83" t="b">
        <f>COUNTIF('Power Curve'!$D$2:$D$31,AJ1567)&gt;0</f>
        <v>1</v>
      </c>
      <c r="AL1567" s="83" t="b">
        <f t="shared" si="465"/>
        <v>0</v>
      </c>
      <c r="AM1567" s="83" t="b">
        <f t="shared" si="471"/>
        <v>1</v>
      </c>
      <c r="AN1567" s="47" t="str">
        <f t="shared" si="466"/>
        <v>Outer</v>
      </c>
      <c r="AO1567" s="48" t="str">
        <f t="shared" si="467"/>
        <v>1.2-1.3</v>
      </c>
      <c r="AP1567" s="49" t="str">
        <f t="shared" si="472"/>
        <v>9-10</v>
      </c>
      <c r="AQ1567" s="49" t="str">
        <f t="shared" si="473"/>
        <v>Mar</v>
      </c>
      <c r="AR1567" s="48" t="str">
        <f t="shared" si="474"/>
        <v>295-305</v>
      </c>
      <c r="AS1567" s="49" t="str">
        <f t="shared" si="468"/>
        <v>HWS-HTI</v>
      </c>
    </row>
    <row r="1568" spans="5:45" x14ac:dyDescent="0.3">
      <c r="E1568" s="15">
        <v>40970.395833333336</v>
      </c>
      <c r="F1568" s="21">
        <v>13.64</v>
      </c>
      <c r="G1568" s="21">
        <v>1949.2199859619141</v>
      </c>
      <c r="H1568" s="42">
        <v>1.2029487576377011</v>
      </c>
      <c r="I1568" s="35">
        <v>303.3</v>
      </c>
      <c r="J1568" s="43">
        <v>0.14516129032258063</v>
      </c>
      <c r="K1568" s="44">
        <v>0.12151030157105801</v>
      </c>
      <c r="L1568" s="26">
        <f t="shared" si="456"/>
        <v>13.557659322599976</v>
      </c>
      <c r="M1568" s="26">
        <f t="shared" si="457"/>
        <v>1.4534299286145007</v>
      </c>
      <c r="N1568" s="96">
        <f t="shared" si="458"/>
        <v>14</v>
      </c>
      <c r="O1568" s="26">
        <f t="shared" si="459"/>
        <v>0.58912529926472401</v>
      </c>
      <c r="P1568" s="3">
        <f>IF(L1568&gt;'Power Curve'!$C$37,0,INDEX(Ci,$N1568,1)*POWER(1-O1568,3)+INDEX(Ci,$N1568,2)*3*O1568*POWER(1-O1568,2)+INDEX(Ci,$N1568,3)*3*POWER(O1568,2)*(1-O1568)+INDEX(Ci,$N1568,4)*POWER(O1568,3))</f>
        <v>1968.6148970064989</v>
      </c>
      <c r="Q1568" s="3">
        <f>MAX(0,MIN(P1568-V1568+W1568,'Power Curve'!$C$39))</f>
        <v>1950.1235537659174</v>
      </c>
      <c r="R1568" s="3">
        <f t="shared" si="460"/>
        <v>1949.2199859619141</v>
      </c>
      <c r="S1568" s="3">
        <f t="shared" si="461"/>
        <v>0.90356780400338721</v>
      </c>
      <c r="T1568" s="3">
        <f t="shared" si="462"/>
        <v>0.90356780400338721</v>
      </c>
      <c r="V1568" s="37">
        <f t="array" ref="V1568">SUM(_xlfn.NORM.DIST($AD$3:$AD$1003,$L1568,$AA1568,FALSE)*WindSpeedStep*$AE$3:$AE$1003)/AG1568</f>
        <v>1960.4800763177875</v>
      </c>
      <c r="W1568" s="37">
        <f t="array" ref="W1568">SUM(_xlfn.NORM.DIST($AD$3:$AD$1003,$L1568,$AB1568,FALSE)*WindSpeedStep*$AE$3:$AE$1003)/AH1568</f>
        <v>1941.988733077206</v>
      </c>
      <c r="Y1568" s="1">
        <f t="shared" si="463"/>
        <v>13</v>
      </c>
      <c r="Z1568" s="99">
        <f>IF(L1568&lt;'Power Curve'!$P$28,'Power Curve'!$Q$28,IF(L1568&gt;'Power Curve'!$P$29,'Power Curve'!$Q$29,INDEX(ReferenceTurbulence,Y1568)+(L1568-INDEX(ReferenceTurbulenceWindSpeed,Y1568))*(INDEX(ReferenceTurbulence,Y1568+1)-INDEX(ReferenceTurbulence,Y1568))/(INDEX(ReferenceTurbulenceWindSpeed,Y1568+1)-INDEX(ReferenceTurbulenceWindSpeed,Y1568))))</f>
        <v>0.12113973014334108</v>
      </c>
      <c r="AA1568" s="100">
        <f t="shared" si="469"/>
        <v>1.6423711917151136</v>
      </c>
      <c r="AB1568" s="29">
        <f t="shared" si="470"/>
        <v>1.9680473210225768</v>
      </c>
      <c r="AG1568" s="40">
        <f t="array" ref="AG1568">SUM(_xlfn.NORM.DIST($AD$3:$AD$1003,$F1568,$AA1568,FALSE)*WindSpeedStep)</f>
        <v>1.0000000000000022</v>
      </c>
      <c r="AH1568" s="40">
        <f t="array" ref="AH1568">SUM(_xlfn.NORM.DIST($AD$3:$AD$1003,$F1568,$AB1568,FALSE)*WindSpeedStep)</f>
        <v>0.99999999999826295</v>
      </c>
      <c r="AJ1568" s="47">
        <f t="shared" si="464"/>
        <v>14</v>
      </c>
      <c r="AK1568" s="83" t="b">
        <f>COUNTIF('Power Curve'!$D$2:$D$31,AJ1568)&gt;0</f>
        <v>1</v>
      </c>
      <c r="AL1568" s="83" t="b">
        <f t="shared" si="465"/>
        <v>0</v>
      </c>
      <c r="AM1568" s="83" t="b">
        <f t="shared" si="471"/>
        <v>1</v>
      </c>
      <c r="AN1568" s="47" t="str">
        <f t="shared" si="466"/>
        <v>Outer</v>
      </c>
      <c r="AO1568" s="48" t="str">
        <f t="shared" si="467"/>
        <v>1.4-1.5</v>
      </c>
      <c r="AP1568" s="49" t="str">
        <f t="shared" si="472"/>
        <v>9-10</v>
      </c>
      <c r="AQ1568" s="49" t="str">
        <f t="shared" si="473"/>
        <v>Mar</v>
      </c>
      <c r="AR1568" s="48" t="str">
        <f t="shared" si="474"/>
        <v>295-305</v>
      </c>
      <c r="AS1568" s="49" t="str">
        <f t="shared" si="468"/>
        <v>HWS-HTI</v>
      </c>
    </row>
    <row r="1569" spans="5:45" x14ac:dyDescent="0.3">
      <c r="E1569" s="15">
        <v>40970.402777777781</v>
      </c>
      <c r="F1569" s="21">
        <v>13.35</v>
      </c>
      <c r="G1569" s="21">
        <v>1914.1699981689451</v>
      </c>
      <c r="H1569" s="42">
        <v>1.2028266284238642</v>
      </c>
      <c r="I1569" s="35">
        <v>302.3</v>
      </c>
      <c r="J1569" s="43">
        <v>0.14756554307116104</v>
      </c>
      <c r="K1569" s="44">
        <v>0.10624648721640023</v>
      </c>
      <c r="L1569" s="26">
        <f t="shared" si="456"/>
        <v>13.268960893937834</v>
      </c>
      <c r="M1569" s="26">
        <f t="shared" si="457"/>
        <v>1.4088106558223681</v>
      </c>
      <c r="N1569" s="96">
        <f t="shared" si="458"/>
        <v>14</v>
      </c>
      <c r="O1569" s="26">
        <f t="shared" si="459"/>
        <v>0.28957294031225028</v>
      </c>
      <c r="P1569" s="3">
        <f>IF(L1569&gt;'Power Curve'!$C$37,0,INDEX(Ci,$N1569,1)*POWER(1-O1569,3)+INDEX(Ci,$N1569,2)*3*O1569*POWER(1-O1569,2)+INDEX(Ci,$N1569,3)*3*POWER(O1569,2)*(1-O1569)+INDEX(Ci,$N1569,4)*POWER(O1569,3))</f>
        <v>1961.1242869829794</v>
      </c>
      <c r="Q1569" s="3">
        <f>MAX(0,MIN(P1569-V1569+W1569,'Power Curve'!$C$39))</f>
        <v>1937.4955327729153</v>
      </c>
      <c r="R1569" s="3">
        <f t="shared" si="460"/>
        <v>1914.1699981689451</v>
      </c>
      <c r="S1569" s="3">
        <f t="shared" si="461"/>
        <v>23.325534603970254</v>
      </c>
      <c r="T1569" s="3">
        <f t="shared" si="462"/>
        <v>23.325534603970254</v>
      </c>
      <c r="V1569" s="37">
        <f t="array" ref="V1569">SUM(_xlfn.NORM.DIST($AD$3:$AD$1003,$L1569,$AA1569,FALSE)*WindSpeedStep*$AE$3:$AE$1003)/AG1569</f>
        <v>1953.2902301161996</v>
      </c>
      <c r="W1569" s="37">
        <f t="array" ref="W1569">SUM(_xlfn.NORM.DIST($AD$3:$AD$1003,$L1569,$AB1569,FALSE)*WindSpeedStep*$AE$3:$AE$1003)/AH1569</f>
        <v>1929.6614759061356</v>
      </c>
      <c r="Y1569" s="1">
        <f t="shared" si="463"/>
        <v>13</v>
      </c>
      <c r="Z1569" s="99">
        <f>IF(L1569&lt;'Power Curve'!$P$28,'Power Curve'!$Q$28,IF(L1569&gt;'Power Curve'!$P$29,'Power Curve'!$Q$29,INDEX(ReferenceTurbulence,Y1569)+(L1569-INDEX(ReferenceTurbulenceWindSpeed,Y1569))*(INDEX(ReferenceTurbulence,Y1569+1)-INDEX(ReferenceTurbulence,Y1569))/(INDEX(ReferenceTurbulenceWindSpeed,Y1569+1)-INDEX(ReferenceTurbulenceWindSpeed,Y1569))))</f>
        <v>0.12146382010236231</v>
      </c>
      <c r="AA1569" s="100">
        <f t="shared" si="469"/>
        <v>1.6116986789665457</v>
      </c>
      <c r="AB1569" s="29">
        <f t="shared" si="470"/>
        <v>1.9580414203039349</v>
      </c>
      <c r="AG1569" s="40">
        <f t="array" ref="AG1569">SUM(_xlfn.NORM.DIST($AD$3:$AD$1003,$F1569,$AA1569,FALSE)*WindSpeedStep)</f>
        <v>1.0000000000000027</v>
      </c>
      <c r="AH1569" s="40">
        <f t="array" ref="AH1569">SUM(_xlfn.NORM.DIST($AD$3:$AD$1003,$F1569,$AB1569,FALSE)*WindSpeedStep)</f>
        <v>0.99999999999616018</v>
      </c>
      <c r="AJ1569" s="47">
        <f t="shared" si="464"/>
        <v>13</v>
      </c>
      <c r="AK1569" s="83" t="b">
        <f>COUNTIF('Power Curve'!$D$2:$D$31,AJ1569)&gt;0</f>
        <v>1</v>
      </c>
      <c r="AL1569" s="83" t="b">
        <f t="shared" si="465"/>
        <v>0</v>
      </c>
      <c r="AM1569" s="83" t="b">
        <f t="shared" si="471"/>
        <v>1</v>
      </c>
      <c r="AN1569" s="47" t="str">
        <f t="shared" si="466"/>
        <v>Outer</v>
      </c>
      <c r="AO1569" s="48" t="str">
        <f t="shared" si="467"/>
        <v>1.4-1.5</v>
      </c>
      <c r="AP1569" s="49" t="str">
        <f t="shared" si="472"/>
        <v>9-10</v>
      </c>
      <c r="AQ1569" s="49" t="str">
        <f t="shared" si="473"/>
        <v>Mar</v>
      </c>
      <c r="AR1569" s="48" t="str">
        <f t="shared" si="474"/>
        <v>295-305</v>
      </c>
      <c r="AS1569" s="49" t="str">
        <f t="shared" si="468"/>
        <v>HWS-HTI</v>
      </c>
    </row>
    <row r="1570" spans="5:45" x14ac:dyDescent="0.3">
      <c r="E1570" s="15">
        <v>40970.409722222219</v>
      </c>
      <c r="F1570" s="21">
        <v>13.89</v>
      </c>
      <c r="G1570" s="21">
        <v>1939.369995117193</v>
      </c>
      <c r="H1570" s="42">
        <v>1.2022075720648839</v>
      </c>
      <c r="I1570" s="35">
        <v>298</v>
      </c>
      <c r="J1570" s="43">
        <v>0.15910727141828654</v>
      </c>
      <c r="K1570" s="44">
        <v>6.5144332357052984E-2</v>
      </c>
      <c r="L1570" s="26">
        <f t="shared" si="456"/>
        <v>13.803314053512736</v>
      </c>
      <c r="M1570" s="26">
        <f t="shared" si="457"/>
        <v>1.4913966591646759</v>
      </c>
      <c r="N1570" s="96">
        <f t="shared" si="458"/>
        <v>14</v>
      </c>
      <c r="O1570" s="26">
        <f t="shared" si="459"/>
        <v>0.84401568600413013</v>
      </c>
      <c r="P1570" s="3">
        <f>IF(L1570&gt;'Power Curve'!$C$37,0,INDEX(Ci,$N1570,1)*POWER(1-O1570,3)+INDEX(Ci,$N1570,2)*3*O1570*POWER(1-O1570,2)+INDEX(Ci,$N1570,3)*3*POWER(O1570,2)*(1-O1570)+INDEX(Ci,$N1570,4)*POWER(O1570,3))</f>
        <v>1973.2453042833508</v>
      </c>
      <c r="Q1570" s="3">
        <f>MAX(0,MIN(P1570-V1570+W1570,'Power Curve'!$C$39))</f>
        <v>1944.8463597968832</v>
      </c>
      <c r="R1570" s="3">
        <f t="shared" si="460"/>
        <v>1939.369995117193</v>
      </c>
      <c r="S1570" s="3">
        <f t="shared" si="461"/>
        <v>5.4763646796902776</v>
      </c>
      <c r="T1570" s="3">
        <f t="shared" si="462"/>
        <v>5.4763646796902776</v>
      </c>
      <c r="V1570" s="37">
        <f t="array" ref="V1570">SUM(_xlfn.NORM.DIST($AD$3:$AD$1003,$L1570,$AA1570,FALSE)*WindSpeedStep*$AE$3:$AE$1003)/AG1570</f>
        <v>1965.2366211530277</v>
      </c>
      <c r="W1570" s="37">
        <f t="array" ref="W1570">SUM(_xlfn.NORM.DIST($AD$3:$AD$1003,$L1570,$AB1570,FALSE)*WindSpeedStep*$AE$3:$AE$1003)/AH1570</f>
        <v>1936.8376766665601</v>
      </c>
      <c r="Y1570" s="1">
        <f t="shared" si="463"/>
        <v>13</v>
      </c>
      <c r="Z1570" s="99">
        <f>IF(L1570&lt;'Power Curve'!$P$28,'Power Curve'!$Q$28,IF(L1570&gt;'Power Curve'!$P$29,'Power Curve'!$Q$29,INDEX(ReferenceTurbulence,Y1570)+(L1570-INDEX(ReferenceTurbulenceWindSpeed,Y1570))*(INDEX(ReferenceTurbulence,Y1570+1)-INDEX(ReferenceTurbulence,Y1570))/(INDEX(ReferenceTurbulenceWindSpeed,Y1570+1)-INDEX(ReferenceTurbulenceWindSpeed,Y1570))))</f>
        <v>0.12086396060748376</v>
      </c>
      <c r="AA1570" s="100">
        <f t="shared" si="469"/>
        <v>1.6683232060164903</v>
      </c>
      <c r="AB1570" s="29">
        <f t="shared" si="470"/>
        <v>2.1962076355840998</v>
      </c>
      <c r="AG1570" s="40">
        <f t="array" ref="AG1570">SUM(_xlfn.NORM.DIST($AD$3:$AD$1003,$F1570,$AA1570,FALSE)*WindSpeedStep)</f>
        <v>1.0000000000000013</v>
      </c>
      <c r="AH1570" s="40">
        <f t="array" ref="AH1570">SUM(_xlfn.NORM.DIST($AD$3:$AD$1003,$F1570,$AB1570,FALSE)*WindSpeedStep)</f>
        <v>0.99999999989083044</v>
      </c>
      <c r="AJ1570" s="47">
        <f t="shared" si="464"/>
        <v>14</v>
      </c>
      <c r="AK1570" s="83" t="b">
        <f>COUNTIF('Power Curve'!$D$2:$D$31,AJ1570)&gt;0</f>
        <v>1</v>
      </c>
      <c r="AL1570" s="83" t="b">
        <f t="shared" si="465"/>
        <v>0</v>
      </c>
      <c r="AM1570" s="83" t="b">
        <f t="shared" si="471"/>
        <v>1</v>
      </c>
      <c r="AN1570" s="47" t="str">
        <f t="shared" si="466"/>
        <v>Outer</v>
      </c>
      <c r="AO1570" s="48" t="str">
        <f t="shared" si="467"/>
        <v>1.4-1.5</v>
      </c>
      <c r="AP1570" s="49" t="str">
        <f t="shared" si="472"/>
        <v>9-10</v>
      </c>
      <c r="AQ1570" s="49" t="str">
        <f t="shared" si="473"/>
        <v>Mar</v>
      </c>
      <c r="AR1570" s="48" t="str">
        <f t="shared" si="474"/>
        <v>295-305</v>
      </c>
      <c r="AS1570" s="49" t="str">
        <f t="shared" si="468"/>
        <v>HWS-HTI</v>
      </c>
    </row>
    <row r="1571" spans="5:45" x14ac:dyDescent="0.3">
      <c r="E1571" s="15">
        <v>40970.423611111109</v>
      </c>
      <c r="F1571" s="21">
        <v>16.329999999999998</v>
      </c>
      <c r="G1571" s="21">
        <v>1964.869979858398</v>
      </c>
      <c r="H1571" s="42">
        <v>1.2027488109332631</v>
      </c>
      <c r="I1571" s="35">
        <v>297.10000000000002</v>
      </c>
      <c r="J1571" s="43">
        <v>0.1518677281077771</v>
      </c>
      <c r="K1571" s="44">
        <v>0.11432270368099781</v>
      </c>
      <c r="L1571" s="26">
        <f t="shared" si="456"/>
        <v>16.230521236683575</v>
      </c>
      <c r="M1571" s="26">
        <f t="shared" si="457"/>
        <v>1.8665293536195726</v>
      </c>
      <c r="N1571" s="96">
        <f t="shared" si="458"/>
        <v>17</v>
      </c>
      <c r="O1571" s="26">
        <f t="shared" si="459"/>
        <v>0.23518898503610836</v>
      </c>
      <c r="P1571" s="3">
        <f>IF(L1571&gt;'Power Curve'!$C$37,0,INDEX(Ci,$N1571,1)*POWER(1-O1571,3)+INDEX(Ci,$N1571,2)*3*O1571*POWER(1-O1571,2)+INDEX(Ci,$N1571,3)*3*POWER(O1571,2)*(1-O1571)+INDEX(Ci,$N1571,4)*POWER(O1571,3))</f>
        <v>1983.2055249968923</v>
      </c>
      <c r="Q1571" s="3">
        <f>MAX(0,MIN(P1571-V1571+W1571,'Power Curve'!$C$39))</f>
        <v>1977.8600502854244</v>
      </c>
      <c r="R1571" s="3">
        <f t="shared" si="460"/>
        <v>1964.869979858398</v>
      </c>
      <c r="S1571" s="3">
        <f t="shared" si="461"/>
        <v>12.990070427026467</v>
      </c>
      <c r="T1571" s="3">
        <f t="shared" si="462"/>
        <v>12.990070427026467</v>
      </c>
      <c r="V1571" s="37">
        <f t="array" ref="V1571">SUM(_xlfn.NORM.DIST($AD$3:$AD$1003,$L1571,$AA1571,FALSE)*WindSpeedStep*$AE$3:$AE$1003)/AG1571</f>
        <v>1981.7860208202142</v>
      </c>
      <c r="W1571" s="37">
        <f t="array" ref="W1571">SUM(_xlfn.NORM.DIST($AD$3:$AD$1003,$L1571,$AB1571,FALSE)*WindSpeedStep*$AE$3:$AE$1003)/AH1571</f>
        <v>1976.4405461087463</v>
      </c>
      <c r="Y1571" s="1">
        <f t="shared" si="463"/>
        <v>16</v>
      </c>
      <c r="Z1571" s="99">
        <f>IF(L1571&lt;'Power Curve'!$P$28,'Power Curve'!$Q$28,IF(L1571&gt;'Power Curve'!$P$29,'Power Curve'!$Q$29,INDEX(ReferenceTurbulence,Y1571)+(L1571-INDEX(ReferenceTurbulenceWindSpeed,Y1571))*(INDEX(ReferenceTurbulence,Y1571+1)-INDEX(ReferenceTurbulence,Y1571))/(INDEX(ReferenceTurbulenceWindSpeed,Y1571+1)-INDEX(ReferenceTurbulenceWindSpeed,Y1571))))</f>
        <v>0.12103468059473411</v>
      </c>
      <c r="AA1571" s="100">
        <f t="shared" si="469"/>
        <v>1.9644559537680455</v>
      </c>
      <c r="AB1571" s="29">
        <f t="shared" si="470"/>
        <v>2.4648923862201633</v>
      </c>
      <c r="AG1571" s="40">
        <f t="array" ref="AG1571">SUM(_xlfn.NORM.DIST($AD$3:$AD$1003,$F1571,$AA1571,FALSE)*WindSpeedStep)</f>
        <v>0.99999999999999345</v>
      </c>
      <c r="AH1571" s="40">
        <f t="array" ref="AH1571">SUM(_xlfn.NORM.DIST($AD$3:$AD$1003,$F1571,$AB1571,FALSE)*WindSpeedStep)</f>
        <v>0.99999999998491318</v>
      </c>
      <c r="AJ1571" s="47">
        <f t="shared" si="464"/>
        <v>16</v>
      </c>
      <c r="AK1571" s="83" t="b">
        <f>COUNTIF('Power Curve'!$D$2:$D$31,AJ1571)&gt;0</f>
        <v>1</v>
      </c>
      <c r="AL1571" s="83" t="b">
        <f t="shared" si="465"/>
        <v>0</v>
      </c>
      <c r="AM1571" s="83" t="b">
        <f t="shared" si="471"/>
        <v>1</v>
      </c>
      <c r="AN1571" s="47" t="str">
        <f t="shared" si="466"/>
        <v>Outer</v>
      </c>
      <c r="AO1571" s="48" t="str">
        <f t="shared" si="467"/>
        <v>1.8-1.9</v>
      </c>
      <c r="AP1571" s="49" t="str">
        <f t="shared" si="472"/>
        <v>10-11</v>
      </c>
      <c r="AQ1571" s="49" t="str">
        <f t="shared" si="473"/>
        <v>Mar</v>
      </c>
      <c r="AR1571" s="48" t="str">
        <f t="shared" si="474"/>
        <v>295-305</v>
      </c>
      <c r="AS1571" s="49" t="str">
        <f t="shared" si="468"/>
        <v>HWS-HTI</v>
      </c>
    </row>
    <row r="1572" spans="5:45" x14ac:dyDescent="0.3">
      <c r="E1572" s="15">
        <v>40970.430555555555</v>
      </c>
      <c r="F1572" s="21">
        <v>16.05</v>
      </c>
      <c r="G1572" s="21">
        <v>1966.1300506591849</v>
      </c>
      <c r="H1572" s="42">
        <v>1.2031575092618543</v>
      </c>
      <c r="I1572" s="35">
        <v>295.10000000000002</v>
      </c>
      <c r="J1572" s="43">
        <v>0.11775700934579438</v>
      </c>
      <c r="K1572" s="44">
        <v>8.074090182673721E-2</v>
      </c>
      <c r="L1572" s="26">
        <f t="shared" si="456"/>
        <v>15.954033604895963</v>
      </c>
      <c r="M1572" s="26">
        <f t="shared" si="457"/>
        <v>1.8237972988468754</v>
      </c>
      <c r="N1572" s="96">
        <f t="shared" si="458"/>
        <v>16</v>
      </c>
      <c r="O1572" s="26">
        <f t="shared" si="459"/>
        <v>0.95598899967077844</v>
      </c>
      <c r="P1572" s="3">
        <f>IF(L1572&gt;'Power Curve'!$C$37,0,INDEX(Ci,$N1572,1)*POWER(1-O1572,3)+INDEX(Ci,$N1572,2)*3*O1572*POWER(1-O1572,2)+INDEX(Ci,$N1572,3)*3*POWER(O1572,2)*(1-O1572)+INDEX(Ci,$N1572,4)*POWER(O1572,3))</f>
        <v>1982.2682934900331</v>
      </c>
      <c r="Q1572" s="3">
        <f>MAX(0,MIN(P1572-V1572+W1572,'Power Curve'!$C$39))</f>
        <v>1982.6083516324572</v>
      </c>
      <c r="R1572" s="3">
        <f t="shared" si="460"/>
        <v>1966.1300506591849</v>
      </c>
      <c r="S1572" s="3">
        <f t="shared" si="461"/>
        <v>16.478300973272326</v>
      </c>
      <c r="T1572" s="3">
        <f t="shared" si="462"/>
        <v>16.478300973272326</v>
      </c>
      <c r="V1572" s="37">
        <f t="array" ref="V1572">SUM(_xlfn.NORM.DIST($AD$3:$AD$1003,$L1572,$AA1572,FALSE)*WindSpeedStep*$AE$3:$AE$1003)/AG1572</f>
        <v>1981.0782163170343</v>
      </c>
      <c r="W1572" s="37">
        <f t="array" ref="W1572">SUM(_xlfn.NORM.DIST($AD$3:$AD$1003,$L1572,$AB1572,FALSE)*WindSpeedStep*$AE$3:$AE$1003)/AH1572</f>
        <v>1981.4182744594584</v>
      </c>
      <c r="Y1572" s="1">
        <f t="shared" si="463"/>
        <v>15</v>
      </c>
      <c r="Z1572" s="99">
        <f>IF(L1572&lt;'Power Curve'!$P$28,'Power Curve'!$Q$28,IF(L1572&gt;'Power Curve'!$P$29,'Power Curve'!$Q$29,INDEX(ReferenceTurbulence,Y1572)+(L1572-INDEX(ReferenceTurbulenceWindSpeed,Y1572))*(INDEX(ReferenceTurbulence,Y1572+1)-INDEX(ReferenceTurbulence,Y1572))/(INDEX(ReferenceTurbulenceWindSpeed,Y1572+1)-INDEX(ReferenceTurbulenceWindSpeed,Y1572))))</f>
        <v>0.12113030213037659</v>
      </c>
      <c r="AA1572" s="100">
        <f t="shared" si="469"/>
        <v>1.9325169107592293</v>
      </c>
      <c r="AB1572" s="29">
        <f t="shared" si="470"/>
        <v>1.8786992843148516</v>
      </c>
      <c r="AG1572" s="40">
        <f t="array" ref="AG1572">SUM(_xlfn.NORM.DIST($AD$3:$AD$1003,$F1572,$AA1572,FALSE)*WindSpeedStep)</f>
        <v>0.99999999999999523</v>
      </c>
      <c r="AH1572" s="40">
        <f t="array" ref="AH1572">SUM(_xlfn.NORM.DIST($AD$3:$AD$1003,$F1572,$AB1572,FALSE)*WindSpeedStep)</f>
        <v>0.99999999999999545</v>
      </c>
      <c r="AJ1572" s="47">
        <f t="shared" si="464"/>
        <v>16</v>
      </c>
      <c r="AK1572" s="83" t="b">
        <f>COUNTIF('Power Curve'!$D$2:$D$31,AJ1572)&gt;0</f>
        <v>1</v>
      </c>
      <c r="AL1572" s="83" t="b">
        <f t="shared" si="465"/>
        <v>0</v>
      </c>
      <c r="AM1572" s="83" t="b">
        <f t="shared" si="471"/>
        <v>1</v>
      </c>
      <c r="AN1572" s="47" t="str">
        <f t="shared" si="466"/>
        <v>Outer</v>
      </c>
      <c r="AO1572" s="48" t="str">
        <f t="shared" si="467"/>
        <v>1.8-1.9</v>
      </c>
      <c r="AP1572" s="49" t="str">
        <f t="shared" si="472"/>
        <v>10-11</v>
      </c>
      <c r="AQ1572" s="49" t="str">
        <f t="shared" si="473"/>
        <v>Mar</v>
      </c>
      <c r="AR1572" s="48" t="str">
        <f t="shared" si="474"/>
        <v>295-305</v>
      </c>
      <c r="AS1572" s="49" t="str">
        <f t="shared" si="468"/>
        <v>Inner-TI</v>
      </c>
    </row>
    <row r="1573" spans="5:45" x14ac:dyDescent="0.3">
      <c r="E1573" s="15">
        <v>40970.4375</v>
      </c>
      <c r="F1573" s="21">
        <v>15.17</v>
      </c>
      <c r="G1573" s="21">
        <v>1969.9700012207011</v>
      </c>
      <c r="H1573" s="42">
        <v>1.2037094729228264</v>
      </c>
      <c r="I1573" s="35">
        <v>296.10000000000002</v>
      </c>
      <c r="J1573" s="43">
        <v>0.12590639419907712</v>
      </c>
      <c r="K1573" s="44">
        <v>0.12202122498407303</v>
      </c>
      <c r="L1573" s="26">
        <f t="shared" si="456"/>
        <v>15.08160090013234</v>
      </c>
      <c r="M1573" s="26">
        <f t="shared" si="457"/>
        <v>1.6889600119692865</v>
      </c>
      <c r="N1573" s="96">
        <f t="shared" si="458"/>
        <v>16</v>
      </c>
      <c r="O1573" s="26">
        <f t="shared" si="459"/>
        <v>8.1406497390663468E-2</v>
      </c>
      <c r="P1573" s="3">
        <f>IF(L1573&gt;'Power Curve'!$C$37,0,INDEX(Ci,$N1573,1)*POWER(1-O1573,3)+INDEX(Ci,$N1573,2)*3*O1573*POWER(1-O1573,2)+INDEX(Ci,$N1573,3)*3*POWER(O1573,2)*(1-O1573)+INDEX(Ci,$N1573,4)*POWER(O1573,3))</f>
        <v>1979.3460137777142</v>
      </c>
      <c r="Q1573" s="3">
        <f>MAX(0,MIN(P1573-V1573+W1573,'Power Curve'!$C$39))</f>
        <v>1978.6670311464741</v>
      </c>
      <c r="R1573" s="3">
        <f t="shared" si="460"/>
        <v>1969.9700012207011</v>
      </c>
      <c r="S1573" s="3">
        <f t="shared" si="461"/>
        <v>8.6970299257729948</v>
      </c>
      <c r="T1573" s="3">
        <f t="shared" si="462"/>
        <v>8.6970299257729948</v>
      </c>
      <c r="V1573" s="37">
        <f t="array" ref="V1573">SUM(_xlfn.NORM.DIST($AD$3:$AD$1003,$L1573,$AA1573,FALSE)*WindSpeedStep*$AE$3:$AE$1003)/AG1573</f>
        <v>1977.2720624695157</v>
      </c>
      <c r="W1573" s="37">
        <f t="array" ref="W1573">SUM(_xlfn.NORM.DIST($AD$3:$AD$1003,$L1573,$AB1573,FALSE)*WindSpeedStep*$AE$3:$AE$1003)/AH1573</f>
        <v>1976.5930798382756</v>
      </c>
      <c r="Y1573" s="1">
        <f t="shared" si="463"/>
        <v>15</v>
      </c>
      <c r="Z1573" s="99">
        <f>IF(L1573&lt;'Power Curve'!$P$28,'Power Curve'!$Q$28,IF(L1573&gt;'Power Curve'!$P$29,'Power Curve'!$Q$29,INDEX(ReferenceTurbulence,Y1573)+(L1573-INDEX(ReferenceTurbulenceWindSpeed,Y1573))*(INDEX(ReferenceTurbulence,Y1573+1)-INDEX(ReferenceTurbulence,Y1573))/(INDEX(ReferenceTurbulenceWindSpeed,Y1573+1)-INDEX(ReferenceTurbulenceWindSpeed,Y1573))))</f>
        <v>0.12309345495521164</v>
      </c>
      <c r="AA1573" s="100">
        <f t="shared" si="469"/>
        <v>1.8564463610529194</v>
      </c>
      <c r="AB1573" s="29">
        <f t="shared" si="470"/>
        <v>1.8988699880852187</v>
      </c>
      <c r="AG1573" s="40">
        <f t="array" ref="AG1573">SUM(_xlfn.NORM.DIST($AD$3:$AD$1003,$F1573,$AA1573,FALSE)*WindSpeedStep)</f>
        <v>0.999999999999998</v>
      </c>
      <c r="AH1573" s="40">
        <f t="array" ref="AH1573">SUM(_xlfn.NORM.DIST($AD$3:$AD$1003,$F1573,$AB1573,FALSE)*WindSpeedStep)</f>
        <v>0.99999999999999756</v>
      </c>
      <c r="AJ1573" s="47">
        <f t="shared" si="464"/>
        <v>15</v>
      </c>
      <c r="AK1573" s="83" t="b">
        <f>COUNTIF('Power Curve'!$D$2:$D$31,AJ1573)&gt;0</f>
        <v>1</v>
      </c>
      <c r="AL1573" s="83" t="b">
        <f t="shared" si="465"/>
        <v>0</v>
      </c>
      <c r="AM1573" s="83" t="b">
        <f t="shared" si="471"/>
        <v>1</v>
      </c>
      <c r="AN1573" s="47" t="str">
        <f t="shared" si="466"/>
        <v>Inner</v>
      </c>
      <c r="AO1573" s="48" t="str">
        <f t="shared" si="467"/>
        <v>1.6-1.7</v>
      </c>
      <c r="AP1573" s="49" t="str">
        <f t="shared" si="472"/>
        <v>10-11</v>
      </c>
      <c r="AQ1573" s="49" t="str">
        <f t="shared" si="473"/>
        <v>Mar</v>
      </c>
      <c r="AR1573" s="48" t="str">
        <f t="shared" si="474"/>
        <v>295-305</v>
      </c>
      <c r="AS1573" s="49" t="str">
        <f t="shared" si="468"/>
        <v>Inner-TI</v>
      </c>
    </row>
    <row r="1574" spans="5:45" x14ac:dyDescent="0.3">
      <c r="E1574" s="15">
        <v>40970.444444444445</v>
      </c>
      <c r="F1574" s="21">
        <v>14.79</v>
      </c>
      <c r="G1574" s="21">
        <v>1962.669998168943</v>
      </c>
      <c r="H1574" s="42">
        <v>1.2039515043803293</v>
      </c>
      <c r="I1574" s="35">
        <v>301.60000000000002</v>
      </c>
      <c r="J1574" s="43">
        <v>0.1250845165652468</v>
      </c>
      <c r="K1574" s="44">
        <v>0.10510732195862475</v>
      </c>
      <c r="L1574" s="26">
        <f t="shared" si="456"/>
        <v>14.704800687207873</v>
      </c>
      <c r="M1574" s="26">
        <f t="shared" si="457"/>
        <v>1.6307243244162861</v>
      </c>
      <c r="N1574" s="96">
        <f t="shared" si="458"/>
        <v>15</v>
      </c>
      <c r="O1574" s="26">
        <f t="shared" si="459"/>
        <v>0.71760747978389927</v>
      </c>
      <c r="P1574" s="3">
        <f>IF(L1574&gt;'Power Curve'!$C$37,0,INDEX(Ci,$N1574,1)*POWER(1-O1574,3)+INDEX(Ci,$N1574,2)*3*O1574*POWER(1-O1574,2)+INDEX(Ci,$N1574,3)*3*POWER(O1574,2)*(1-O1574)+INDEX(Ci,$N1574,4)*POWER(O1574,3))</f>
        <v>1978.089879903001</v>
      </c>
      <c r="Q1574" s="3">
        <f>MAX(0,MIN(P1574-V1574+W1574,'Power Curve'!$C$39))</f>
        <v>1977.3048084471218</v>
      </c>
      <c r="R1574" s="3">
        <f t="shared" si="460"/>
        <v>1962.669998168943</v>
      </c>
      <c r="S1574" s="3">
        <f t="shared" si="461"/>
        <v>14.634810278178747</v>
      </c>
      <c r="T1574" s="3">
        <f t="shared" si="462"/>
        <v>14.634810278178747</v>
      </c>
      <c r="V1574" s="37">
        <f t="array" ref="V1574">SUM(_xlfn.NORM.DIST($AD$3:$AD$1003,$L1574,$AA1574,FALSE)*WindSpeedStep*$AE$3:$AE$1003)/AG1574</f>
        <v>1974.9254910423244</v>
      </c>
      <c r="W1574" s="37">
        <f t="array" ref="W1574">SUM(_xlfn.NORM.DIST($AD$3:$AD$1003,$L1574,$AB1574,FALSE)*WindSpeedStep*$AE$3:$AE$1003)/AH1574</f>
        <v>1974.1404195864452</v>
      </c>
      <c r="Y1574" s="1">
        <f t="shared" si="463"/>
        <v>14</v>
      </c>
      <c r="Z1574" s="99">
        <f>IF(L1574&lt;'Power Curve'!$P$28,'Power Curve'!$Q$28,IF(L1574&gt;'Power Curve'!$P$29,'Power Curve'!$Q$29,INDEX(ReferenceTurbulence,Y1574)+(L1574-INDEX(ReferenceTurbulenceWindSpeed,Y1574))*(INDEX(ReferenceTurbulence,Y1574+1)-INDEX(ReferenceTurbulence,Y1574))/(INDEX(ReferenceTurbulenceWindSpeed,Y1574+1)-INDEX(ReferenceTurbulenceWindSpeed,Y1574))))</f>
        <v>0.12254733458198441</v>
      </c>
      <c r="AA1574" s="100">
        <f t="shared" si="469"/>
        <v>1.8020341297766576</v>
      </c>
      <c r="AB1574" s="29">
        <f t="shared" si="470"/>
        <v>1.8393428851477058</v>
      </c>
      <c r="AG1574" s="40">
        <f t="array" ref="AG1574">SUM(_xlfn.NORM.DIST($AD$3:$AD$1003,$F1574,$AA1574,FALSE)*WindSpeedStep)</f>
        <v>0.99999999999999878</v>
      </c>
      <c r="AH1574" s="40">
        <f t="array" ref="AH1574">SUM(_xlfn.NORM.DIST($AD$3:$AD$1003,$F1574,$AB1574,FALSE)*WindSpeedStep)</f>
        <v>0.99999999999999889</v>
      </c>
      <c r="AJ1574" s="47">
        <f t="shared" si="464"/>
        <v>15</v>
      </c>
      <c r="AK1574" s="83" t="b">
        <f>COUNTIF('Power Curve'!$D$2:$D$31,AJ1574)&gt;0</f>
        <v>1</v>
      </c>
      <c r="AL1574" s="83" t="b">
        <f t="shared" si="465"/>
        <v>0</v>
      </c>
      <c r="AM1574" s="83" t="b">
        <f t="shared" si="471"/>
        <v>1</v>
      </c>
      <c r="AN1574" s="47" t="str">
        <f t="shared" si="466"/>
        <v>Inner</v>
      </c>
      <c r="AO1574" s="48" t="str">
        <f t="shared" si="467"/>
        <v>1.6-1.7</v>
      </c>
      <c r="AP1574" s="49" t="str">
        <f t="shared" si="472"/>
        <v>10-11</v>
      </c>
      <c r="AQ1574" s="49" t="str">
        <f t="shared" si="473"/>
        <v>Mar</v>
      </c>
      <c r="AR1574" s="48" t="str">
        <f t="shared" si="474"/>
        <v>295-305</v>
      </c>
      <c r="AS1574" s="49" t="str">
        <f t="shared" si="468"/>
        <v>Inner-TI</v>
      </c>
    </row>
    <row r="1575" spans="5:45" x14ac:dyDescent="0.3">
      <c r="E1575" s="15">
        <v>40970.451388888891</v>
      </c>
      <c r="F1575" s="21">
        <v>13.18</v>
      </c>
      <c r="G1575" s="21">
        <v>1951.8599548339871</v>
      </c>
      <c r="H1575" s="42">
        <v>1.2043261319808838</v>
      </c>
      <c r="I1575" s="35">
        <v>297.60000000000002</v>
      </c>
      <c r="J1575" s="43">
        <v>0.11836115326251898</v>
      </c>
      <c r="K1575" s="44">
        <v>8.8198316579860631E-2</v>
      </c>
      <c r="L1575" s="26">
        <f t="shared" si="456"/>
        <v>13.105434293116154</v>
      </c>
      <c r="M1575" s="26">
        <f t="shared" si="457"/>
        <v>1.383537092524344</v>
      </c>
      <c r="N1575" s="96">
        <f t="shared" si="458"/>
        <v>14</v>
      </c>
      <c r="O1575" s="26">
        <f t="shared" si="459"/>
        <v>0.11989837971760471</v>
      </c>
      <c r="P1575" s="3">
        <f>IF(L1575&gt;'Power Curve'!$C$37,0,INDEX(Ci,$N1575,1)*POWER(1-O1575,3)+INDEX(Ci,$N1575,2)*3*O1575*POWER(1-O1575,2)+INDEX(Ci,$N1575,3)*3*POWER(O1575,2)*(1-O1575)+INDEX(Ci,$N1575,4)*POWER(O1575,3))</f>
        <v>1956.4599210487506</v>
      </c>
      <c r="Q1575" s="3">
        <f>MAX(0,MIN(P1575-V1575+W1575,'Power Curve'!$C$39))</f>
        <v>1959.1846512304473</v>
      </c>
      <c r="R1575" s="3">
        <f t="shared" si="460"/>
        <v>1951.8599548339871</v>
      </c>
      <c r="S1575" s="3">
        <f t="shared" si="461"/>
        <v>7.3246963964602401</v>
      </c>
      <c r="T1575" s="3">
        <f t="shared" si="462"/>
        <v>7.3246963964602401</v>
      </c>
      <c r="V1575" s="37">
        <f t="array" ref="V1575">SUM(_xlfn.NORM.DIST($AD$3:$AD$1003,$L1575,$AA1575,FALSE)*WindSpeedStep*$AE$3:$AE$1003)/AG1575</f>
        <v>1948.2743849543601</v>
      </c>
      <c r="W1575" s="37">
        <f t="array" ref="W1575">SUM(_xlfn.NORM.DIST($AD$3:$AD$1003,$L1575,$AB1575,FALSE)*WindSpeedStep*$AE$3:$AE$1003)/AH1575</f>
        <v>1950.9991151360568</v>
      </c>
      <c r="Y1575" s="1">
        <f t="shared" si="463"/>
        <v>13</v>
      </c>
      <c r="Z1575" s="99">
        <f>IF(L1575&lt;'Power Curve'!$P$28,'Power Curve'!$Q$28,IF(L1575&gt;'Power Curve'!$P$29,'Power Curve'!$Q$29,INDEX(ReferenceTurbulence,Y1575)+(L1575-INDEX(ReferenceTurbulenceWindSpeed,Y1575))*(INDEX(ReferenceTurbulence,Y1575+1)-INDEX(ReferenceTurbulence,Y1575))/(INDEX(ReferenceTurbulenceWindSpeed,Y1575+1)-INDEX(ReferenceTurbulenceWindSpeed,Y1575))))</f>
        <v>0.12164739342350846</v>
      </c>
      <c r="AA1575" s="100">
        <f t="shared" si="469"/>
        <v>1.5942419214406403</v>
      </c>
      <c r="AB1575" s="29">
        <f t="shared" si="470"/>
        <v>1.5511743169393932</v>
      </c>
      <c r="AG1575" s="40">
        <f t="array" ref="AG1575">SUM(_xlfn.NORM.DIST($AD$3:$AD$1003,$F1575,$AA1575,FALSE)*WindSpeedStep)</f>
        <v>1.0000000000000029</v>
      </c>
      <c r="AH1575" s="40">
        <f t="array" ref="AH1575">SUM(_xlfn.NORM.DIST($AD$3:$AD$1003,$F1575,$AB1575,FALSE)*WindSpeedStep)</f>
        <v>1.0000000000000029</v>
      </c>
      <c r="AJ1575" s="47">
        <f t="shared" si="464"/>
        <v>13</v>
      </c>
      <c r="AK1575" s="83" t="b">
        <f>COUNTIF('Power Curve'!$D$2:$D$31,AJ1575)&gt;0</f>
        <v>1</v>
      </c>
      <c r="AL1575" s="83" t="b">
        <f t="shared" si="465"/>
        <v>0</v>
      </c>
      <c r="AM1575" s="83" t="b">
        <f t="shared" si="471"/>
        <v>1</v>
      </c>
      <c r="AN1575" s="47" t="str">
        <f t="shared" si="466"/>
        <v>Outer</v>
      </c>
      <c r="AO1575" s="48" t="str">
        <f t="shared" si="467"/>
        <v>1.3-1.4</v>
      </c>
      <c r="AP1575" s="49" t="str">
        <f t="shared" si="472"/>
        <v>10-11</v>
      </c>
      <c r="AQ1575" s="49" t="str">
        <f t="shared" si="473"/>
        <v>Mar</v>
      </c>
      <c r="AR1575" s="48" t="str">
        <f t="shared" si="474"/>
        <v>295-305</v>
      </c>
      <c r="AS1575" s="49" t="str">
        <f t="shared" si="468"/>
        <v>Inner-TI</v>
      </c>
    </row>
    <row r="1576" spans="5:45" x14ac:dyDescent="0.3">
      <c r="E1576" s="15">
        <v>40970.458333333336</v>
      </c>
      <c r="F1576" s="21">
        <v>14.37</v>
      </c>
      <c r="G1576" s="21">
        <v>1919.8600158691429</v>
      </c>
      <c r="H1576" s="42">
        <v>1.2040164114892489</v>
      </c>
      <c r="I1576" s="35">
        <v>299.7</v>
      </c>
      <c r="J1576" s="43">
        <v>0.13430758524704245</v>
      </c>
      <c r="K1576" s="44">
        <v>7.2756114309648928E-2</v>
      </c>
      <c r="L1576" s="26">
        <f t="shared" si="456"/>
        <v>14.287476885282468</v>
      </c>
      <c r="M1576" s="26">
        <f t="shared" si="457"/>
        <v>1.5662255855521716</v>
      </c>
      <c r="N1576" s="96">
        <f t="shared" si="458"/>
        <v>15</v>
      </c>
      <c r="O1576" s="26">
        <f t="shared" si="459"/>
        <v>0.31892147090664724</v>
      </c>
      <c r="P1576" s="3">
        <f>IF(L1576&gt;'Power Curve'!$C$37,0,INDEX(Ci,$N1576,1)*POWER(1-O1576,3)+INDEX(Ci,$N1576,2)*3*O1576*POWER(1-O1576,2)+INDEX(Ci,$N1576,3)*3*POWER(O1576,2)*(1-O1576)+INDEX(Ci,$N1576,4)*POWER(O1576,3))</f>
        <v>1976.6565668023709</v>
      </c>
      <c r="Q1576" s="3">
        <f>MAX(0,MIN(P1576-V1576+W1576,'Power Curve'!$C$39))</f>
        <v>1970.807550411522</v>
      </c>
      <c r="R1576" s="3">
        <f t="shared" si="460"/>
        <v>1919.8600158691429</v>
      </c>
      <c r="S1576" s="3">
        <f t="shared" si="461"/>
        <v>50.947534542379117</v>
      </c>
      <c r="T1576" s="3">
        <f t="shared" si="462"/>
        <v>50.947534542379117</v>
      </c>
      <c r="V1576" s="37">
        <f t="array" ref="V1576">SUM(_xlfn.NORM.DIST($AD$3:$AD$1003,$L1576,$AA1576,FALSE)*WindSpeedStep*$AE$3:$AE$1003)/AG1576</f>
        <v>1971.4640142155749</v>
      </c>
      <c r="W1576" s="37">
        <f t="array" ref="W1576">SUM(_xlfn.NORM.DIST($AD$3:$AD$1003,$L1576,$AB1576,FALSE)*WindSpeedStep*$AE$3:$AE$1003)/AH1576</f>
        <v>1965.6149978247261</v>
      </c>
      <c r="Y1576" s="1">
        <f t="shared" si="463"/>
        <v>14</v>
      </c>
      <c r="Z1576" s="99">
        <f>IF(L1576&lt;'Power Curve'!$P$28,'Power Curve'!$Q$28,IF(L1576&gt;'Power Curve'!$P$29,'Power Curve'!$Q$29,INDEX(ReferenceTurbulence,Y1576)+(L1576-INDEX(ReferenceTurbulenceWindSpeed,Y1576))*(INDEX(ReferenceTurbulence,Y1576+1)-INDEX(ReferenceTurbulence,Y1576))/(INDEX(ReferenceTurbulenceWindSpeed,Y1576+1)-INDEX(ReferenceTurbulenceWindSpeed,Y1576))))</f>
        <v>0.12151833115007321</v>
      </c>
      <c r="AA1576" s="100">
        <f t="shared" si="469"/>
        <v>1.7361903474447715</v>
      </c>
      <c r="AB1576" s="29">
        <f t="shared" si="470"/>
        <v>1.9189165197352236</v>
      </c>
      <c r="AG1576" s="40">
        <f t="array" ref="AG1576">SUM(_xlfn.NORM.DIST($AD$3:$AD$1003,$F1576,$AA1576,FALSE)*WindSpeedStep)</f>
        <v>1.0000000000000007</v>
      </c>
      <c r="AH1576" s="40">
        <f t="array" ref="AH1576">SUM(_xlfn.NORM.DIST($AD$3:$AD$1003,$F1576,$AB1576,FALSE)*WindSpeedStep)</f>
        <v>0.99999999999997224</v>
      </c>
      <c r="AJ1576" s="47">
        <f t="shared" si="464"/>
        <v>14</v>
      </c>
      <c r="AK1576" s="83" t="b">
        <f>COUNTIF('Power Curve'!$D$2:$D$31,AJ1576)&gt;0</f>
        <v>1</v>
      </c>
      <c r="AL1576" s="83" t="b">
        <f t="shared" si="465"/>
        <v>0</v>
      </c>
      <c r="AM1576" s="83" t="b">
        <f t="shared" si="471"/>
        <v>1</v>
      </c>
      <c r="AN1576" s="47" t="str">
        <f t="shared" si="466"/>
        <v>Outer</v>
      </c>
      <c r="AO1576" s="48" t="str">
        <f t="shared" si="467"/>
        <v>1.5-1.6</v>
      </c>
      <c r="AP1576" s="49" t="str">
        <f t="shared" si="472"/>
        <v>11-12</v>
      </c>
      <c r="AQ1576" s="49" t="str">
        <f t="shared" si="473"/>
        <v>Mar</v>
      </c>
      <c r="AR1576" s="48" t="str">
        <f t="shared" si="474"/>
        <v>295-305</v>
      </c>
      <c r="AS1576" s="49" t="str">
        <f t="shared" si="468"/>
        <v>Inner-TI</v>
      </c>
    </row>
    <row r="1577" spans="5:45" x14ac:dyDescent="0.3">
      <c r="E1577" s="15">
        <v>40970.465277777781</v>
      </c>
      <c r="F1577" s="21">
        <v>14.78</v>
      </c>
      <c r="G1577" s="21">
        <v>1964.370056152346</v>
      </c>
      <c r="H1577" s="42">
        <v>1.2042818764786103</v>
      </c>
      <c r="I1577" s="35">
        <v>299.39999999999998</v>
      </c>
      <c r="J1577" s="43">
        <v>9.8782138024357244E-2</v>
      </c>
      <c r="K1577" s="44">
        <v>9.2335713534821617E-2</v>
      </c>
      <c r="L1577" s="26">
        <f t="shared" si="456"/>
        <v>14.696202291769501</v>
      </c>
      <c r="M1577" s="26">
        <f t="shared" si="457"/>
        <v>1.6293954146836727</v>
      </c>
      <c r="N1577" s="96">
        <f t="shared" si="458"/>
        <v>15</v>
      </c>
      <c r="O1577" s="26">
        <f t="shared" si="459"/>
        <v>0.70939309099452952</v>
      </c>
      <c r="P1577" s="3">
        <f>IF(L1577&gt;'Power Curve'!$C$37,0,INDEX(Ci,$N1577,1)*POWER(1-O1577,3)+INDEX(Ci,$N1577,2)*3*O1577*POWER(1-O1577,2)+INDEX(Ci,$N1577,3)*3*POWER(O1577,2)*(1-O1577)+INDEX(Ci,$N1577,4)*POWER(O1577,3))</f>
        <v>1978.0636956641379</v>
      </c>
      <c r="Q1577" s="3">
        <f>MAX(0,MIN(P1577-V1577+W1577,'Power Curve'!$C$39))</f>
        <v>1982.8345476095615</v>
      </c>
      <c r="R1577" s="3">
        <f t="shared" si="460"/>
        <v>1964.370056152346</v>
      </c>
      <c r="S1577" s="3">
        <f t="shared" si="461"/>
        <v>18.464491457215445</v>
      </c>
      <c r="T1577" s="3">
        <f t="shared" si="462"/>
        <v>18.464491457215445</v>
      </c>
      <c r="V1577" s="37">
        <f t="array" ref="V1577">SUM(_xlfn.NORM.DIST($AD$3:$AD$1003,$L1577,$AA1577,FALSE)*WindSpeedStep*$AE$3:$AE$1003)/AG1577</f>
        <v>1974.8656267830952</v>
      </c>
      <c r="W1577" s="37">
        <f t="array" ref="W1577">SUM(_xlfn.NORM.DIST($AD$3:$AD$1003,$L1577,$AB1577,FALSE)*WindSpeedStep*$AE$3:$AE$1003)/AH1577</f>
        <v>1979.6364787285188</v>
      </c>
      <c r="Y1577" s="1">
        <f t="shared" si="463"/>
        <v>14</v>
      </c>
      <c r="Z1577" s="99">
        <f>IF(L1577&lt;'Power Curve'!$P$28,'Power Curve'!$Q$28,IF(L1577&gt;'Power Curve'!$P$29,'Power Curve'!$Q$29,INDEX(ReferenceTurbulence,Y1577)+(L1577-INDEX(ReferenceTurbulenceWindSpeed,Y1577))*(INDEX(ReferenceTurbulence,Y1577+1)-INDEX(ReferenceTurbulence,Y1577))/(INDEX(ReferenceTurbulenceWindSpeed,Y1577+1)-INDEX(ReferenceTurbulenceWindSpeed,Y1577))))</f>
        <v>0.12252613335077212</v>
      </c>
      <c r="AA1577" s="100">
        <f t="shared" si="469"/>
        <v>1.8006688417512726</v>
      </c>
      <c r="AB1577" s="29">
        <f t="shared" si="470"/>
        <v>1.4517222832194501</v>
      </c>
      <c r="AG1577" s="40">
        <f t="array" ref="AG1577">SUM(_xlfn.NORM.DIST($AD$3:$AD$1003,$F1577,$AA1577,FALSE)*WindSpeedStep)</f>
        <v>0.99999999999999911</v>
      </c>
      <c r="AH1577" s="40">
        <f t="array" ref="AH1577">SUM(_xlfn.NORM.DIST($AD$3:$AD$1003,$F1577,$AB1577,FALSE)*WindSpeedStep)</f>
        <v>1.0000000000000002</v>
      </c>
      <c r="AJ1577" s="47">
        <f t="shared" si="464"/>
        <v>15</v>
      </c>
      <c r="AK1577" s="83" t="b">
        <f>COUNTIF('Power Curve'!$D$2:$D$31,AJ1577)&gt;0</f>
        <v>1</v>
      </c>
      <c r="AL1577" s="83" t="b">
        <f t="shared" si="465"/>
        <v>0</v>
      </c>
      <c r="AM1577" s="83" t="b">
        <f t="shared" si="471"/>
        <v>1</v>
      </c>
      <c r="AN1577" s="47" t="str">
        <f t="shared" si="466"/>
        <v>Outer</v>
      </c>
      <c r="AO1577" s="48" t="str">
        <f t="shared" si="467"/>
        <v>1.6-1.7</v>
      </c>
      <c r="AP1577" s="49" t="str">
        <f t="shared" si="472"/>
        <v>11-12</v>
      </c>
      <c r="AQ1577" s="49" t="str">
        <f t="shared" si="473"/>
        <v>Mar</v>
      </c>
      <c r="AR1577" s="48" t="str">
        <f t="shared" si="474"/>
        <v>295-305</v>
      </c>
      <c r="AS1577" s="49" t="str">
        <f t="shared" si="468"/>
        <v>HWS-LTI</v>
      </c>
    </row>
    <row r="1578" spans="5:45" x14ac:dyDescent="0.3">
      <c r="E1578" s="15">
        <v>40970.472222222219</v>
      </c>
      <c r="F1578" s="21">
        <v>15.15</v>
      </c>
      <c r="G1578" s="21">
        <v>1961.289978027346</v>
      </c>
      <c r="H1578" s="42">
        <v>1.2039825080880635</v>
      </c>
      <c r="I1578" s="35">
        <v>306.5</v>
      </c>
      <c r="J1578" s="43">
        <v>0.1042904290429043</v>
      </c>
      <c r="K1578" s="44">
        <v>0.10458121347792533</v>
      </c>
      <c r="L1578" s="26">
        <f t="shared" si="456"/>
        <v>15.062856165718722</v>
      </c>
      <c r="M1578" s="26">
        <f t="shared" si="457"/>
        <v>1.6860629528405158</v>
      </c>
      <c r="N1578" s="96">
        <f t="shared" si="458"/>
        <v>16</v>
      </c>
      <c r="O1578" s="26">
        <f t="shared" si="459"/>
        <v>6.2615573301590288E-2</v>
      </c>
      <c r="P1578" s="3">
        <f>IF(L1578&gt;'Power Curve'!$C$37,0,INDEX(Ci,$N1578,1)*POWER(1-O1578,3)+INDEX(Ci,$N1578,2)*3*O1578*POWER(1-O1578,2)+INDEX(Ci,$N1578,3)*3*POWER(O1578,2)*(1-O1578)+INDEX(Ci,$N1578,4)*POWER(O1578,3))</f>
        <v>1979.2782398681309</v>
      </c>
      <c r="Q1578" s="3">
        <f>MAX(0,MIN(P1578-V1578+W1578,'Power Curve'!$C$39))</f>
        <v>1982.3954510121548</v>
      </c>
      <c r="R1578" s="3">
        <f t="shared" si="460"/>
        <v>1961.289978027346</v>
      </c>
      <c r="S1578" s="3">
        <f t="shared" si="461"/>
        <v>21.105472984808785</v>
      </c>
      <c r="T1578" s="3">
        <f t="shared" si="462"/>
        <v>21.105472984808785</v>
      </c>
      <c r="V1578" s="37">
        <f t="array" ref="V1578">SUM(_xlfn.NORM.DIST($AD$3:$AD$1003,$L1578,$AA1578,FALSE)*WindSpeedStep*$AE$3:$AE$1003)/AG1578</f>
        <v>1977.1552069459722</v>
      </c>
      <c r="W1578" s="37">
        <f t="array" ref="W1578">SUM(_xlfn.NORM.DIST($AD$3:$AD$1003,$L1578,$AB1578,FALSE)*WindSpeedStep*$AE$3:$AE$1003)/AH1578</f>
        <v>1980.2724180899961</v>
      </c>
      <c r="Y1578" s="1">
        <f t="shared" si="463"/>
        <v>15</v>
      </c>
      <c r="Z1578" s="99">
        <f>IF(L1578&lt;'Power Curve'!$P$28,'Power Curve'!$Q$28,IF(L1578&gt;'Power Curve'!$P$29,'Power Curve'!$Q$29,INDEX(ReferenceTurbulence,Y1578)+(L1578-INDEX(ReferenceTurbulenceWindSpeed,Y1578))*(INDEX(ReferenceTurbulence,Y1578+1)-INDEX(ReferenceTurbulence,Y1578))/(INDEX(ReferenceTurbulenceWindSpeed,Y1578+1)-INDEX(ReferenceTurbulenceWindSpeed,Y1578))))</f>
        <v>0.12313563445870107</v>
      </c>
      <c r="AA1578" s="100">
        <f t="shared" si="469"/>
        <v>1.8547743507259322</v>
      </c>
      <c r="AB1578" s="29">
        <f t="shared" si="470"/>
        <v>1.570911732134362</v>
      </c>
      <c r="AG1578" s="40">
        <f t="array" ref="AG1578">SUM(_xlfn.NORM.DIST($AD$3:$AD$1003,$F1578,$AA1578,FALSE)*WindSpeedStep)</f>
        <v>0.999999999999998</v>
      </c>
      <c r="AH1578" s="40">
        <f t="array" ref="AH1578">SUM(_xlfn.NORM.DIST($AD$3:$AD$1003,$F1578,$AB1578,FALSE)*WindSpeedStep)</f>
        <v>0.99999999999999789</v>
      </c>
      <c r="AJ1578" s="47">
        <f t="shared" si="464"/>
        <v>15</v>
      </c>
      <c r="AK1578" s="83" t="b">
        <f>COUNTIF('Power Curve'!$D$2:$D$31,AJ1578)&gt;0</f>
        <v>1</v>
      </c>
      <c r="AL1578" s="83" t="b">
        <f t="shared" si="465"/>
        <v>0</v>
      </c>
      <c r="AM1578" s="83" t="b">
        <f t="shared" si="471"/>
        <v>1</v>
      </c>
      <c r="AN1578" s="47" t="str">
        <f t="shared" si="466"/>
        <v>Inner</v>
      </c>
      <c r="AO1578" s="48" t="str">
        <f t="shared" si="467"/>
        <v>1.6-1.7</v>
      </c>
      <c r="AP1578" s="49" t="str">
        <f t="shared" si="472"/>
        <v>11-12</v>
      </c>
      <c r="AQ1578" s="49" t="str">
        <f t="shared" si="473"/>
        <v>Mar</v>
      </c>
      <c r="AR1578" s="48" t="str">
        <f t="shared" si="474"/>
        <v>305-315</v>
      </c>
      <c r="AS1578" s="49" t="str">
        <f t="shared" si="468"/>
        <v>Inner-TI</v>
      </c>
    </row>
    <row r="1579" spans="5:45" x14ac:dyDescent="0.3">
      <c r="E1579" s="15">
        <v>40970.479166666664</v>
      </c>
      <c r="F1579" s="21">
        <v>14.9</v>
      </c>
      <c r="G1579" s="21">
        <v>1962.1899719238311</v>
      </c>
      <c r="H1579" s="42">
        <v>1.2042683984754983</v>
      </c>
      <c r="I1579" s="35">
        <v>308.7</v>
      </c>
      <c r="J1579" s="43">
        <v>0.10671140939597316</v>
      </c>
      <c r="K1579" s="44">
        <v>8.1650021328706981E-2</v>
      </c>
      <c r="L1579" s="26">
        <f t="shared" si="456"/>
        <v>14.815466660816973</v>
      </c>
      <c r="M1579" s="26">
        <f t="shared" si="457"/>
        <v>1.6478281073781607</v>
      </c>
      <c r="N1579" s="96">
        <f t="shared" si="458"/>
        <v>15</v>
      </c>
      <c r="O1579" s="26">
        <f t="shared" si="459"/>
        <v>0.82333108129708055</v>
      </c>
      <c r="P1579" s="3">
        <f>IF(L1579&gt;'Power Curve'!$C$37,0,INDEX(Ci,$N1579,1)*POWER(1-O1579,3)+INDEX(Ci,$N1579,2)*3*O1579*POWER(1-O1579,2)+INDEX(Ci,$N1579,3)*3*POWER(O1579,2)*(1-O1579)+INDEX(Ci,$N1579,4)*POWER(O1579,3))</f>
        <v>1978.4302449207009</v>
      </c>
      <c r="Q1579" s="3">
        <f>MAX(0,MIN(P1579-V1579+W1579,'Power Curve'!$C$39))</f>
        <v>1981.8265344849065</v>
      </c>
      <c r="R1579" s="3">
        <f t="shared" si="460"/>
        <v>1962.1899719238311</v>
      </c>
      <c r="S1579" s="3">
        <f t="shared" si="461"/>
        <v>19.63656256107538</v>
      </c>
      <c r="T1579" s="3">
        <f t="shared" si="462"/>
        <v>19.63656256107538</v>
      </c>
      <c r="V1579" s="37">
        <f t="array" ref="V1579">SUM(_xlfn.NORM.DIST($AD$3:$AD$1003,$L1579,$AA1579,FALSE)*WindSpeedStep*$AE$3:$AE$1003)/AG1579</f>
        <v>1975.6598863530151</v>
      </c>
      <c r="W1579" s="37">
        <f t="array" ref="W1579">SUM(_xlfn.NORM.DIST($AD$3:$AD$1003,$L1579,$AB1579,FALSE)*WindSpeedStep*$AE$3:$AE$1003)/AH1579</f>
        <v>1979.0561759172206</v>
      </c>
      <c r="Y1579" s="1">
        <f t="shared" si="463"/>
        <v>14</v>
      </c>
      <c r="Z1579" s="99">
        <f>IF(L1579&lt;'Power Curve'!$P$28,'Power Curve'!$Q$28,IF(L1579&gt;'Power Curve'!$P$29,'Power Curve'!$Q$29,INDEX(ReferenceTurbulence,Y1579)+(L1579-INDEX(ReferenceTurbulenceWindSpeed,Y1579))*(INDEX(ReferenceTurbulence,Y1579+1)-INDEX(ReferenceTurbulence,Y1579))/(INDEX(ReferenceTurbulenceWindSpeed,Y1579+1)-INDEX(ReferenceTurbulenceWindSpeed,Y1579))))</f>
        <v>0.12282020582995581</v>
      </c>
      <c r="AA1579" s="100">
        <f t="shared" si="469"/>
        <v>1.8196386647483889</v>
      </c>
      <c r="AB1579" s="29">
        <f t="shared" si="470"/>
        <v>1.5809793282348314</v>
      </c>
      <c r="AG1579" s="40">
        <f t="array" ref="AG1579">SUM(_xlfn.NORM.DIST($AD$3:$AD$1003,$F1579,$AA1579,FALSE)*WindSpeedStep)</f>
        <v>0.99999999999999944</v>
      </c>
      <c r="AH1579" s="40">
        <f t="array" ref="AH1579">SUM(_xlfn.NORM.DIST($AD$3:$AD$1003,$F1579,$AB1579,FALSE)*WindSpeedStep)</f>
        <v>0.99999999999999967</v>
      </c>
      <c r="AJ1579" s="47">
        <f t="shared" si="464"/>
        <v>15</v>
      </c>
      <c r="AK1579" s="83" t="b">
        <f>COUNTIF('Power Curve'!$D$2:$D$31,AJ1579)&gt;0</f>
        <v>1</v>
      </c>
      <c r="AL1579" s="83" t="b">
        <f t="shared" si="465"/>
        <v>0</v>
      </c>
      <c r="AM1579" s="83" t="b">
        <f t="shared" si="471"/>
        <v>1</v>
      </c>
      <c r="AN1579" s="47" t="str">
        <f t="shared" si="466"/>
        <v>Outer</v>
      </c>
      <c r="AO1579" s="48" t="str">
        <f t="shared" si="467"/>
        <v>1.6-1.7</v>
      </c>
      <c r="AP1579" s="49" t="str">
        <f t="shared" si="472"/>
        <v>11-12</v>
      </c>
      <c r="AQ1579" s="49" t="str">
        <f t="shared" si="473"/>
        <v>Mar</v>
      </c>
      <c r="AR1579" s="48" t="str">
        <f t="shared" si="474"/>
        <v>305-315</v>
      </c>
      <c r="AS1579" s="49" t="str">
        <f t="shared" si="468"/>
        <v>Inner-TI</v>
      </c>
    </row>
    <row r="1580" spans="5:45" x14ac:dyDescent="0.3">
      <c r="E1580" s="15">
        <v>40970.486111111109</v>
      </c>
      <c r="F1580" s="21">
        <v>14.02</v>
      </c>
      <c r="G1580" s="21">
        <v>1951.5599517822291</v>
      </c>
      <c r="H1580" s="42">
        <v>1.2041460404106274</v>
      </c>
      <c r="I1580" s="35">
        <v>306.8</v>
      </c>
      <c r="J1580" s="43">
        <v>0.13266761768901569</v>
      </c>
      <c r="K1580" s="44">
        <v>0.1237837719579</v>
      </c>
      <c r="L1580" s="26">
        <f t="shared" si="456"/>
        <v>13.939987084031348</v>
      </c>
      <c r="M1580" s="26">
        <f t="shared" si="457"/>
        <v>1.5125199166077363</v>
      </c>
      <c r="N1580" s="96">
        <f t="shared" si="458"/>
        <v>14</v>
      </c>
      <c r="O1580" s="26">
        <f t="shared" si="459"/>
        <v>0.9858270872187368</v>
      </c>
      <c r="P1580" s="3">
        <f>IF(L1580&gt;'Power Curve'!$C$37,0,INDEX(Ci,$N1580,1)*POWER(1-O1580,3)+INDEX(Ci,$N1580,2)*3*O1580*POWER(1-O1580,2)+INDEX(Ci,$N1580,3)*3*POWER(O1580,2)*(1-O1580)+INDEX(Ci,$N1580,4)*POWER(O1580,3))</f>
        <v>1974.7465564909162</v>
      </c>
      <c r="Q1580" s="3">
        <f>MAX(0,MIN(P1580-V1580+W1580,'Power Curve'!$C$39))</f>
        <v>1968.1076037986077</v>
      </c>
      <c r="R1580" s="3">
        <f t="shared" si="460"/>
        <v>1951.5599517822291</v>
      </c>
      <c r="S1580" s="3">
        <f t="shared" si="461"/>
        <v>16.547652016378606</v>
      </c>
      <c r="T1580" s="3">
        <f t="shared" si="462"/>
        <v>16.547652016378606</v>
      </c>
      <c r="V1580" s="37">
        <f t="array" ref="V1580">SUM(_xlfn.NORM.DIST($AD$3:$AD$1003,$L1580,$AA1580,FALSE)*WindSpeedStep*$AE$3:$AE$1003)/AG1580</f>
        <v>1967.4428640289743</v>
      </c>
      <c r="W1580" s="37">
        <f t="array" ref="W1580">SUM(_xlfn.NORM.DIST($AD$3:$AD$1003,$L1580,$AB1580,FALSE)*WindSpeedStep*$AE$3:$AE$1003)/AH1580</f>
        <v>1960.8039113366658</v>
      </c>
      <c r="Y1580" s="1">
        <f t="shared" si="463"/>
        <v>13</v>
      </c>
      <c r="Z1580" s="99">
        <f>IF(L1580&lt;'Power Curve'!$P$28,'Power Curve'!$Q$28,IF(L1580&gt;'Power Curve'!$P$29,'Power Curve'!$Q$29,INDEX(ReferenceTurbulence,Y1580)+(L1580-INDEX(ReferenceTurbulenceWindSpeed,Y1580))*(INDEX(ReferenceTurbulence,Y1580+1)-INDEX(ReferenceTurbulence,Y1580))/(INDEX(ReferenceTurbulenceWindSpeed,Y1580+1)-INDEX(ReferenceTurbulenceWindSpeed,Y1580))))</f>
        <v>0.12071053283489301</v>
      </c>
      <c r="AA1580" s="100">
        <f t="shared" si="469"/>
        <v>1.6827032686249506</v>
      </c>
      <c r="AB1580" s="29">
        <f t="shared" si="470"/>
        <v>1.8493848770540875</v>
      </c>
      <c r="AG1580" s="40">
        <f t="array" ref="AG1580">SUM(_xlfn.NORM.DIST($AD$3:$AD$1003,$F1580,$AA1580,FALSE)*WindSpeedStep)</f>
        <v>1.0000000000000011</v>
      </c>
      <c r="AH1580" s="40">
        <f t="array" ref="AH1580">SUM(_xlfn.NORM.DIST($AD$3:$AD$1003,$F1580,$AB1580,FALSE)*WindSpeedStep)</f>
        <v>0.99999999999998734</v>
      </c>
      <c r="AJ1580" s="47">
        <f t="shared" si="464"/>
        <v>14</v>
      </c>
      <c r="AK1580" s="83" t="b">
        <f>COUNTIF('Power Curve'!$D$2:$D$31,AJ1580)&gt;0</f>
        <v>1</v>
      </c>
      <c r="AL1580" s="83" t="b">
        <f t="shared" si="465"/>
        <v>0</v>
      </c>
      <c r="AM1580" s="83" t="b">
        <f t="shared" si="471"/>
        <v>1</v>
      </c>
      <c r="AN1580" s="47" t="str">
        <f t="shared" si="466"/>
        <v>Inner</v>
      </c>
      <c r="AO1580" s="48" t="str">
        <f t="shared" si="467"/>
        <v>1.5-1.6</v>
      </c>
      <c r="AP1580" s="49" t="str">
        <f t="shared" si="472"/>
        <v>11-12</v>
      </c>
      <c r="AQ1580" s="49" t="str">
        <f t="shared" si="473"/>
        <v>Mar</v>
      </c>
      <c r="AR1580" s="48" t="str">
        <f t="shared" si="474"/>
        <v>305-315</v>
      </c>
      <c r="AS1580" s="49" t="str">
        <f t="shared" si="468"/>
        <v>Inner-TI</v>
      </c>
    </row>
    <row r="1581" spans="5:45" x14ac:dyDescent="0.3">
      <c r="E1581" s="15">
        <v>40970.493055555555</v>
      </c>
      <c r="F1581" s="21">
        <v>13.85</v>
      </c>
      <c r="G1581" s="21">
        <v>1967.6699523925811</v>
      </c>
      <c r="H1581" s="42">
        <v>1.2046425577236604</v>
      </c>
      <c r="I1581" s="35">
        <v>306</v>
      </c>
      <c r="J1581" s="43">
        <v>0.15234657039711191</v>
      </c>
      <c r="K1581" s="44">
        <v>0.11454566085654559</v>
      </c>
      <c r="L1581" s="26">
        <f t="shared" si="456"/>
        <v>13.772849794509195</v>
      </c>
      <c r="M1581" s="26">
        <f t="shared" si="457"/>
        <v>1.4866883097317112</v>
      </c>
      <c r="N1581" s="96">
        <f t="shared" si="458"/>
        <v>14</v>
      </c>
      <c r="O1581" s="26">
        <f t="shared" si="459"/>
        <v>0.81240609016899212</v>
      </c>
      <c r="P1581" s="3">
        <f>IF(L1581&gt;'Power Curve'!$C$37,0,INDEX(Ci,$N1581,1)*POWER(1-O1581,3)+INDEX(Ci,$N1581,2)*3*O1581*POWER(1-O1581,2)+INDEX(Ci,$N1581,3)*3*POWER(O1581,2)*(1-O1581)+INDEX(Ci,$N1581,4)*POWER(O1581,3))</f>
        <v>1972.7940300300156</v>
      </c>
      <c r="Q1581" s="3">
        <f>MAX(0,MIN(P1581-V1581+W1581,'Power Curve'!$C$39))</f>
        <v>1950.1182979398593</v>
      </c>
      <c r="R1581" s="3">
        <f t="shared" si="460"/>
        <v>1967.6699523925811</v>
      </c>
      <c r="S1581" s="3">
        <f t="shared" si="461"/>
        <v>-17.551654452721777</v>
      </c>
      <c r="T1581" s="3">
        <f t="shared" si="462"/>
        <v>17.551654452721777</v>
      </c>
      <c r="V1581" s="37">
        <f t="array" ref="V1581">SUM(_xlfn.NORM.DIST($AD$3:$AD$1003,$L1581,$AA1581,FALSE)*WindSpeedStep*$AE$3:$AE$1003)/AG1581</f>
        <v>1964.7048299001722</v>
      </c>
      <c r="W1581" s="37">
        <f t="array" ref="W1581">SUM(_xlfn.NORM.DIST($AD$3:$AD$1003,$L1581,$AB1581,FALSE)*WindSpeedStep*$AE$3:$AE$1003)/AH1581</f>
        <v>1942.0290978100159</v>
      </c>
      <c r="Y1581" s="1">
        <f t="shared" si="463"/>
        <v>13</v>
      </c>
      <c r="Z1581" s="99">
        <f>IF(L1581&lt;'Power Curve'!$P$28,'Power Curve'!$Q$28,IF(L1581&gt;'Power Curve'!$P$29,'Power Curve'!$Q$29,INDEX(ReferenceTurbulence,Y1581)+(L1581-INDEX(ReferenceTurbulenceWindSpeed,Y1581))*(INDEX(ReferenceTurbulence,Y1581+1)-INDEX(ReferenceTurbulence,Y1581))/(INDEX(ReferenceTurbulenceWindSpeed,Y1581+1)-INDEX(ReferenceTurbulenceWindSpeed,Y1581))))</f>
        <v>0.12089815947894221</v>
      </c>
      <c r="AA1581" s="100">
        <f t="shared" si="469"/>
        <v>1.6651121909360891</v>
      </c>
      <c r="AB1581" s="29">
        <f t="shared" si="470"/>
        <v>2.0982464307880435</v>
      </c>
      <c r="AG1581" s="40">
        <f t="array" ref="AG1581">SUM(_xlfn.NORM.DIST($AD$3:$AD$1003,$F1581,$AA1581,FALSE)*WindSpeedStep)</f>
        <v>1.0000000000000018</v>
      </c>
      <c r="AH1581" s="40">
        <f t="array" ref="AH1581">SUM(_xlfn.NORM.DIST($AD$3:$AD$1003,$F1581,$AB1581,FALSE)*WindSpeedStep)</f>
        <v>0.99999999998266298</v>
      </c>
      <c r="AJ1581" s="47">
        <f t="shared" si="464"/>
        <v>14</v>
      </c>
      <c r="AK1581" s="83" t="b">
        <f>COUNTIF('Power Curve'!$D$2:$D$31,AJ1581)&gt;0</f>
        <v>1</v>
      </c>
      <c r="AL1581" s="83" t="b">
        <f t="shared" si="465"/>
        <v>0</v>
      </c>
      <c r="AM1581" s="83" t="b">
        <f t="shared" si="471"/>
        <v>1</v>
      </c>
      <c r="AN1581" s="47" t="str">
        <f t="shared" si="466"/>
        <v>Outer</v>
      </c>
      <c r="AO1581" s="48" t="str">
        <f t="shared" si="467"/>
        <v>1.4-1.5</v>
      </c>
      <c r="AP1581" s="49" t="str">
        <f t="shared" si="472"/>
        <v>11-12</v>
      </c>
      <c r="AQ1581" s="49" t="str">
        <f t="shared" si="473"/>
        <v>Mar</v>
      </c>
      <c r="AR1581" s="48" t="str">
        <f t="shared" si="474"/>
        <v>305-315</v>
      </c>
      <c r="AS1581" s="49" t="str">
        <f t="shared" si="468"/>
        <v>HWS-HTI</v>
      </c>
    </row>
    <row r="1582" spans="5:45" x14ac:dyDescent="0.3">
      <c r="E1582" s="15">
        <v>40970.5</v>
      </c>
      <c r="F1582" s="21">
        <v>13.09</v>
      </c>
      <c r="G1582" s="21">
        <v>1963.1700592041041</v>
      </c>
      <c r="H1582" s="42">
        <v>1.2050949758749268</v>
      </c>
      <c r="I1582" s="35">
        <v>311.2</v>
      </c>
      <c r="J1582" s="43">
        <v>0.15966386554621848</v>
      </c>
      <c r="K1582" s="44">
        <v>0.15493186220363239</v>
      </c>
      <c r="L1582" s="26">
        <f t="shared" si="456"/>
        <v>13.018712678236868</v>
      </c>
      <c r="M1582" s="26">
        <f t="shared" si="457"/>
        <v>1.3701339873907112</v>
      </c>
      <c r="N1582" s="96">
        <f t="shared" si="458"/>
        <v>14</v>
      </c>
      <c r="O1582" s="26">
        <f t="shared" si="459"/>
        <v>2.9916371746029752E-2</v>
      </c>
      <c r="P1582" s="3">
        <f>IF(L1582&gt;'Power Curve'!$C$37,0,INDEX(Ci,$N1582,1)*POWER(1-O1582,3)+INDEX(Ci,$N1582,2)*3*O1582*POWER(1-O1582,2)+INDEX(Ci,$N1582,3)*3*POWER(O1582,2)*(1-O1582)+INDEX(Ci,$N1582,4)*POWER(O1582,3))</f>
        <v>1953.9896869722754</v>
      </c>
      <c r="Q1582" s="3">
        <f>MAX(0,MIN(P1582-V1582+W1582,'Power Curve'!$C$39))</f>
        <v>1913.5558061030265</v>
      </c>
      <c r="R1582" s="3">
        <f t="shared" si="460"/>
        <v>1963.1700592041041</v>
      </c>
      <c r="S1582" s="3">
        <f t="shared" si="461"/>
        <v>-49.614253101077566</v>
      </c>
      <c r="T1582" s="3">
        <f t="shared" si="462"/>
        <v>49.614253101077566</v>
      </c>
      <c r="V1582" s="37">
        <f t="array" ref="V1582">SUM(_xlfn.NORM.DIST($AD$3:$AD$1003,$L1582,$AA1582,FALSE)*WindSpeedStep*$AE$3:$AE$1003)/AG1582</f>
        <v>1945.2913994468015</v>
      </c>
      <c r="W1582" s="37">
        <f t="array" ref="W1582">SUM(_xlfn.NORM.DIST($AD$3:$AD$1003,$L1582,$AB1582,FALSE)*WindSpeedStep*$AE$3:$AE$1003)/AH1582</f>
        <v>1904.8575185775526</v>
      </c>
      <c r="Y1582" s="1">
        <f t="shared" si="463"/>
        <v>13</v>
      </c>
      <c r="Z1582" s="99">
        <f>IF(L1582&lt;'Power Curve'!$P$28,'Power Curve'!$Q$28,IF(L1582&gt;'Power Curve'!$P$29,'Power Curve'!$Q$29,INDEX(ReferenceTurbulence,Y1582)+(L1582-INDEX(ReferenceTurbulenceWindSpeed,Y1582))*(INDEX(ReferenceTurbulence,Y1582+1)-INDEX(ReferenceTurbulence,Y1582))/(INDEX(ReferenceTurbulenceWindSpeed,Y1582+1)-INDEX(ReferenceTurbulenceWindSpeed,Y1582))))</f>
        <v>0.12174474623814874</v>
      </c>
      <c r="AA1582" s="100">
        <f t="shared" si="469"/>
        <v>1.5849598713593172</v>
      </c>
      <c r="AB1582" s="29">
        <f t="shared" si="470"/>
        <v>2.078617990642861</v>
      </c>
      <c r="AG1582" s="40">
        <f t="array" ref="AG1582">SUM(_xlfn.NORM.DIST($AD$3:$AD$1003,$F1582,$AA1582,FALSE)*WindSpeedStep)</f>
        <v>1.0000000000000033</v>
      </c>
      <c r="AH1582" s="40">
        <f t="array" ref="AH1582">SUM(_xlfn.NORM.DIST($AD$3:$AD$1003,$F1582,$AB1582,FALSE)*WindSpeedStep)</f>
        <v>0.99999999987099941</v>
      </c>
      <c r="AJ1582" s="47">
        <f t="shared" si="464"/>
        <v>13</v>
      </c>
      <c r="AK1582" s="83" t="b">
        <f>COUNTIF('Power Curve'!$D$2:$D$31,AJ1582)&gt;0</f>
        <v>1</v>
      </c>
      <c r="AL1582" s="83" t="b">
        <f t="shared" si="465"/>
        <v>0</v>
      </c>
      <c r="AM1582" s="83" t="b">
        <f t="shared" si="471"/>
        <v>1</v>
      </c>
      <c r="AN1582" s="47" t="str">
        <f t="shared" si="466"/>
        <v>Outer</v>
      </c>
      <c r="AO1582" s="48" t="str">
        <f t="shared" si="467"/>
        <v>1.3-1.4</v>
      </c>
      <c r="AP1582" s="49" t="str">
        <f t="shared" si="472"/>
        <v>12-13</v>
      </c>
      <c r="AQ1582" s="49" t="str">
        <f t="shared" si="473"/>
        <v>Mar</v>
      </c>
      <c r="AR1582" s="48" t="str">
        <f t="shared" si="474"/>
        <v>305-315</v>
      </c>
      <c r="AS1582" s="49" t="str">
        <f t="shared" si="468"/>
        <v>HWS-HTI</v>
      </c>
    </row>
    <row r="1583" spans="5:45" x14ac:dyDescent="0.3">
      <c r="E1583" s="15">
        <v>40970.506944444445</v>
      </c>
      <c r="F1583" s="21">
        <v>12.99</v>
      </c>
      <c r="G1583" s="21">
        <v>1967.8299713134791</v>
      </c>
      <c r="H1583" s="42">
        <v>1.2052377211238894</v>
      </c>
      <c r="I1583" s="35">
        <v>306.7</v>
      </c>
      <c r="J1583" s="43">
        <v>0.12702078521939952</v>
      </c>
      <c r="K1583" s="44">
        <v>0.11881311434508857</v>
      </c>
      <c r="L1583" s="26">
        <f t="shared" si="456"/>
        <v>12.919767353438189</v>
      </c>
      <c r="M1583" s="26">
        <f t="shared" si="457"/>
        <v>1.3548416684849336</v>
      </c>
      <c r="N1583" s="96">
        <f t="shared" si="458"/>
        <v>13</v>
      </c>
      <c r="O1583" s="26">
        <f t="shared" si="459"/>
        <v>0.92781980556101973</v>
      </c>
      <c r="P1583" s="3">
        <f>IF(L1583&gt;'Power Curve'!$C$37,0,INDEX(Ci,$N1583,1)*POWER(1-O1583,3)+INDEX(Ci,$N1583,2)*3*O1583*POWER(1-O1583,2)+INDEX(Ci,$N1583,3)*3*POWER(O1583,2)*(1-O1583)+INDEX(Ci,$N1583,4)*POWER(O1583,3))</f>
        <v>1951.2255305562792</v>
      </c>
      <c r="Q1583" s="3">
        <f>MAX(0,MIN(P1583-V1583+W1583,'Power Curve'!$C$39))</f>
        <v>1945.8923813020713</v>
      </c>
      <c r="R1583" s="3">
        <f t="shared" si="460"/>
        <v>1967.8299713134791</v>
      </c>
      <c r="S1583" s="3">
        <f t="shared" si="461"/>
        <v>-21.937590011407792</v>
      </c>
      <c r="T1583" s="3">
        <f t="shared" si="462"/>
        <v>21.937590011407792</v>
      </c>
      <c r="V1583" s="37">
        <f t="array" ref="V1583">SUM(_xlfn.NORM.DIST($AD$3:$AD$1003,$L1583,$AA1583,FALSE)*WindSpeedStep*$AE$3:$AE$1003)/AG1583</f>
        <v>1941.9034193907667</v>
      </c>
      <c r="W1583" s="37">
        <f t="array" ref="W1583">SUM(_xlfn.NORM.DIST($AD$3:$AD$1003,$L1583,$AB1583,FALSE)*WindSpeedStep*$AE$3:$AE$1003)/AH1583</f>
        <v>1936.5702701365587</v>
      </c>
      <c r="Y1583" s="1">
        <f t="shared" si="463"/>
        <v>12</v>
      </c>
      <c r="Z1583" s="99">
        <f>IF(L1583&lt;'Power Curve'!$P$28,'Power Curve'!$Q$28,IF(L1583&gt;'Power Curve'!$P$29,'Power Curve'!$Q$29,INDEX(ReferenceTurbulence,Y1583)+(L1583-INDEX(ReferenceTurbulenceWindSpeed,Y1583))*(INDEX(ReferenceTurbulence,Y1583+1)-INDEX(ReferenceTurbulence,Y1583))/(INDEX(ReferenceTurbulenceWindSpeed,Y1583+1)-INDEX(ReferenceTurbulenceWindSpeed,Y1583))))</f>
        <v>0.12151925552428157</v>
      </c>
      <c r="AA1583" s="100">
        <f t="shared" si="469"/>
        <v>1.5700005103367263</v>
      </c>
      <c r="AB1583" s="29">
        <f t="shared" si="470"/>
        <v>1.641078994085682</v>
      </c>
      <c r="AG1583" s="40">
        <f t="array" ref="AG1583">SUM(_xlfn.NORM.DIST($AD$3:$AD$1003,$F1583,$AA1583,FALSE)*WindSpeedStep)</f>
        <v>1.0000000000000031</v>
      </c>
      <c r="AH1583" s="40">
        <f t="array" ref="AH1583">SUM(_xlfn.NORM.DIST($AD$3:$AD$1003,$F1583,$AB1583,FALSE)*WindSpeedStep)</f>
        <v>1.0000000000000016</v>
      </c>
      <c r="AJ1583" s="47">
        <f t="shared" si="464"/>
        <v>13</v>
      </c>
      <c r="AK1583" s="83" t="b">
        <f>COUNTIF('Power Curve'!$D$2:$D$31,AJ1583)&gt;0</f>
        <v>1</v>
      </c>
      <c r="AL1583" s="83" t="b">
        <f t="shared" si="465"/>
        <v>0</v>
      </c>
      <c r="AM1583" s="83" t="b">
        <f t="shared" si="471"/>
        <v>1</v>
      </c>
      <c r="AN1583" s="47" t="str">
        <f t="shared" si="466"/>
        <v>Inner</v>
      </c>
      <c r="AO1583" s="48" t="str">
        <f t="shared" si="467"/>
        <v>1.3-1.4</v>
      </c>
      <c r="AP1583" s="49" t="str">
        <f t="shared" si="472"/>
        <v>12-13</v>
      </c>
      <c r="AQ1583" s="49" t="str">
        <f t="shared" si="473"/>
        <v>Mar</v>
      </c>
      <c r="AR1583" s="48" t="str">
        <f t="shared" si="474"/>
        <v>305-315</v>
      </c>
      <c r="AS1583" s="49" t="str">
        <f t="shared" si="468"/>
        <v>Inner-TI</v>
      </c>
    </row>
    <row r="1584" spans="5:45" x14ac:dyDescent="0.3">
      <c r="E1584" s="15">
        <v>40970.513888888891</v>
      </c>
      <c r="F1584" s="21">
        <v>12.73</v>
      </c>
      <c r="G1584" s="21">
        <v>1947.5900115966849</v>
      </c>
      <c r="H1584" s="42">
        <v>1.2063101941252716</v>
      </c>
      <c r="I1584" s="35">
        <v>307.3</v>
      </c>
      <c r="J1584" s="43">
        <v>0.16496465043205027</v>
      </c>
      <c r="K1584" s="44">
        <v>0.12912047117919029</v>
      </c>
      <c r="L1584" s="26">
        <f t="shared" si="456"/>
        <v>12.664927462019079</v>
      </c>
      <c r="M1584" s="26">
        <f t="shared" si="457"/>
        <v>1.3154553417694053</v>
      </c>
      <c r="N1584" s="96">
        <f t="shared" si="458"/>
        <v>13</v>
      </c>
      <c r="O1584" s="26">
        <f t="shared" si="459"/>
        <v>0.66546604506501816</v>
      </c>
      <c r="P1584" s="3">
        <f>IF(L1584&gt;'Power Curve'!$C$37,0,INDEX(Ci,$N1584,1)*POWER(1-O1584,3)+INDEX(Ci,$N1584,2)*3*O1584*POWER(1-O1584,2)+INDEX(Ci,$N1584,3)*3*POWER(O1584,2)*(1-O1584)+INDEX(Ci,$N1584,4)*POWER(O1584,3))</f>
        <v>1943.9402596518601</v>
      </c>
      <c r="Q1584" s="3">
        <f>MAX(0,MIN(P1584-V1584+W1584,'Power Curve'!$C$39))</f>
        <v>1889.3837074941869</v>
      </c>
      <c r="R1584" s="3">
        <f t="shared" si="460"/>
        <v>1947.5900115966849</v>
      </c>
      <c r="S1584" s="3">
        <f t="shared" si="461"/>
        <v>-58.206304102498052</v>
      </c>
      <c r="T1584" s="3">
        <f t="shared" si="462"/>
        <v>58.206304102498052</v>
      </c>
      <c r="V1584" s="37">
        <f t="array" ref="V1584">SUM(_xlfn.NORM.DIST($AD$3:$AD$1003,$L1584,$AA1584,FALSE)*WindSpeedStep*$AE$3:$AE$1003)/AG1584</f>
        <v>1932.0449266969117</v>
      </c>
      <c r="W1584" s="37">
        <f t="array" ref="W1584">SUM(_xlfn.NORM.DIST($AD$3:$AD$1003,$L1584,$AB1584,FALSE)*WindSpeedStep*$AE$3:$AE$1003)/AH1584</f>
        <v>1877.4883745392385</v>
      </c>
      <c r="Y1584" s="1">
        <f t="shared" si="463"/>
        <v>12</v>
      </c>
      <c r="Z1584" s="99">
        <f>IF(L1584&lt;'Power Curve'!$P$28,'Power Curve'!$Q$28,IF(L1584&gt;'Power Curve'!$P$29,'Power Curve'!$Q$29,INDEX(ReferenceTurbulence,Y1584)+(L1584-INDEX(ReferenceTurbulenceWindSpeed,Y1584))*(INDEX(ReferenceTurbulence,Y1584+1)-INDEX(ReferenceTurbulence,Y1584))/(INDEX(ReferenceTurbulenceWindSpeed,Y1584+1)-INDEX(ReferenceTurbulenceWindSpeed,Y1584))))</f>
        <v>0.12058201882315189</v>
      </c>
      <c r="AA1584" s="100">
        <f t="shared" si="469"/>
        <v>1.5271625216190379</v>
      </c>
      <c r="AB1584" s="29">
        <f t="shared" si="470"/>
        <v>2.0892653315192513</v>
      </c>
      <c r="AG1584" s="40">
        <f t="array" ref="AG1584">SUM(_xlfn.NORM.DIST($AD$3:$AD$1003,$F1584,$AA1584,FALSE)*WindSpeedStep)</f>
        <v>1.0000000000000031</v>
      </c>
      <c r="AH1584" s="40">
        <f t="array" ref="AH1584">SUM(_xlfn.NORM.DIST($AD$3:$AD$1003,$F1584,$AB1584,FALSE)*WindSpeedStep)</f>
        <v>0.99999999952492669</v>
      </c>
      <c r="AJ1584" s="47">
        <f t="shared" si="464"/>
        <v>13</v>
      </c>
      <c r="AK1584" s="83" t="b">
        <f>COUNTIF('Power Curve'!$D$2:$D$31,AJ1584)&gt;0</f>
        <v>1</v>
      </c>
      <c r="AL1584" s="83" t="b">
        <f t="shared" si="465"/>
        <v>0</v>
      </c>
      <c r="AM1584" s="83" t="b">
        <f t="shared" si="471"/>
        <v>1</v>
      </c>
      <c r="AN1584" s="47" t="str">
        <f t="shared" si="466"/>
        <v>Outer</v>
      </c>
      <c r="AO1584" s="48" t="str">
        <f t="shared" si="467"/>
        <v>1.3-1.4</v>
      </c>
      <c r="AP1584" s="49" t="str">
        <f t="shared" si="472"/>
        <v>12-13</v>
      </c>
      <c r="AQ1584" s="49" t="str">
        <f t="shared" si="473"/>
        <v>Mar</v>
      </c>
      <c r="AR1584" s="48" t="str">
        <f t="shared" si="474"/>
        <v>305-315</v>
      </c>
      <c r="AS1584" s="49" t="str">
        <f t="shared" si="468"/>
        <v>HWS-HTI</v>
      </c>
    </row>
    <row r="1585" spans="5:45" x14ac:dyDescent="0.3">
      <c r="E1585" s="15">
        <v>40970.520833333336</v>
      </c>
      <c r="F1585" s="21">
        <v>12.35</v>
      </c>
      <c r="G1585" s="21">
        <v>1889.160049438482</v>
      </c>
      <c r="H1585" s="42">
        <v>1.2067187334727589</v>
      </c>
      <c r="I1585" s="35">
        <v>308.60000000000002</v>
      </c>
      <c r="J1585" s="43">
        <v>0.11740890688259109</v>
      </c>
      <c r="K1585" s="44">
        <v>0.13450644885703375</v>
      </c>
      <c r="L1585" s="26">
        <f t="shared" si="456"/>
        <v>12.288256828170461</v>
      </c>
      <c r="M1585" s="26">
        <f t="shared" si="457"/>
        <v>1.2572396810802862</v>
      </c>
      <c r="N1585" s="96">
        <f t="shared" si="458"/>
        <v>13</v>
      </c>
      <c r="O1585" s="26">
        <f t="shared" si="459"/>
        <v>0.27768940339286846</v>
      </c>
      <c r="P1585" s="3">
        <f>IF(L1585&gt;'Power Curve'!$C$37,0,INDEX(Ci,$N1585,1)*POWER(1-O1585,3)+INDEX(Ci,$N1585,2)*3*O1585*POWER(1-O1585,2)+INDEX(Ci,$N1585,3)*3*POWER(O1585,2)*(1-O1585)+INDEX(Ci,$N1585,4)*POWER(O1585,3))</f>
        <v>1930.570906271576</v>
      </c>
      <c r="Q1585" s="3">
        <f>MAX(0,MIN(P1585-V1585+W1585,'Power Curve'!$C$39))</f>
        <v>1932.8095432317077</v>
      </c>
      <c r="R1585" s="3">
        <f t="shared" si="460"/>
        <v>1889.160049438482</v>
      </c>
      <c r="S1585" s="3">
        <f t="shared" si="461"/>
        <v>43.649493793225702</v>
      </c>
      <c r="T1585" s="3">
        <f t="shared" si="462"/>
        <v>43.649493793225702</v>
      </c>
      <c r="V1585" s="37">
        <f t="array" ref="V1585">SUM(_xlfn.NORM.DIST($AD$3:$AD$1003,$L1585,$AA1585,FALSE)*WindSpeedStep*$AE$3:$AE$1003)/AG1585</f>
        <v>1912.7113355915442</v>
      </c>
      <c r="W1585" s="37">
        <f t="array" ref="W1585">SUM(_xlfn.NORM.DIST($AD$3:$AD$1003,$L1585,$AB1585,FALSE)*WindSpeedStep*$AE$3:$AE$1003)/AH1585</f>
        <v>1914.949972551676</v>
      </c>
      <c r="Y1585" s="1">
        <f t="shared" si="463"/>
        <v>12</v>
      </c>
      <c r="Z1585" s="99">
        <f>IF(L1585&lt;'Power Curve'!$P$28,'Power Curve'!$Q$28,IF(L1585&gt;'Power Curve'!$P$29,'Power Curve'!$Q$29,INDEX(ReferenceTurbulence,Y1585)+(L1585-INDEX(ReferenceTurbulenceWindSpeed,Y1585))*(INDEX(ReferenceTurbulence,Y1585+1)-INDEX(ReferenceTurbulence,Y1585))/(INDEX(ReferenceTurbulenceWindSpeed,Y1585+1)-INDEX(ReferenceTurbulenceWindSpeed,Y1585))))</f>
        <v>0.11919671944825884</v>
      </c>
      <c r="AA1585" s="100">
        <f t="shared" si="469"/>
        <v>1.4647199016555854</v>
      </c>
      <c r="AB1585" s="29">
        <f t="shared" si="470"/>
        <v>1.4427508016880297</v>
      </c>
      <c r="AG1585" s="40">
        <f t="array" ref="AG1585">SUM(_xlfn.NORM.DIST($AD$3:$AD$1003,$F1585,$AA1585,FALSE)*WindSpeedStep)</f>
        <v>1.0000000000000036</v>
      </c>
      <c r="AH1585" s="40">
        <f t="array" ref="AH1585">SUM(_xlfn.NORM.DIST($AD$3:$AD$1003,$F1585,$AB1585,FALSE)*WindSpeedStep)</f>
        <v>1.0000000000000038</v>
      </c>
      <c r="AJ1585" s="47">
        <f t="shared" si="464"/>
        <v>12</v>
      </c>
      <c r="AK1585" s="83" t="b">
        <f>COUNTIF('Power Curve'!$D$2:$D$31,AJ1585)&gt;0</f>
        <v>1</v>
      </c>
      <c r="AL1585" s="83" t="b">
        <f t="shared" si="465"/>
        <v>0</v>
      </c>
      <c r="AM1585" s="83" t="b">
        <f t="shared" si="471"/>
        <v>1</v>
      </c>
      <c r="AN1585" s="47" t="str">
        <f t="shared" si="466"/>
        <v>Inner</v>
      </c>
      <c r="AO1585" s="48" t="str">
        <f t="shared" si="467"/>
        <v>1.2-1.3</v>
      </c>
      <c r="AP1585" s="49" t="str">
        <f t="shared" si="472"/>
        <v>12-13</v>
      </c>
      <c r="AQ1585" s="49" t="str">
        <f t="shared" si="473"/>
        <v>Mar</v>
      </c>
      <c r="AR1585" s="48" t="str">
        <f t="shared" si="474"/>
        <v>305-315</v>
      </c>
      <c r="AS1585" s="49" t="str">
        <f t="shared" si="468"/>
        <v>Inner-TI</v>
      </c>
    </row>
    <row r="1586" spans="5:45" x14ac:dyDescent="0.3">
      <c r="E1586" s="15">
        <v>40970.527777777781</v>
      </c>
      <c r="F1586" s="21">
        <v>14.47</v>
      </c>
      <c r="G1586" s="21">
        <v>1960.369949340823</v>
      </c>
      <c r="H1586" s="42">
        <v>1.2067534461854341</v>
      </c>
      <c r="I1586" s="35">
        <v>310.39999999999998</v>
      </c>
      <c r="J1586" s="43">
        <v>0.11610228058051139</v>
      </c>
      <c r="K1586" s="44">
        <v>0.1758338913738281</v>
      </c>
      <c r="L1586" s="26">
        <f t="shared" si="456"/>
        <v>14.397796054274057</v>
      </c>
      <c r="M1586" s="26">
        <f t="shared" si="457"/>
        <v>1.5832757687424575</v>
      </c>
      <c r="N1586" s="96">
        <f t="shared" si="458"/>
        <v>15</v>
      </c>
      <c r="O1586" s="26">
        <f t="shared" si="459"/>
        <v>0.42431375618965506</v>
      </c>
      <c r="P1586" s="3">
        <f>IF(L1586&gt;'Power Curve'!$C$37,0,INDEX(Ci,$N1586,1)*POWER(1-O1586,3)+INDEX(Ci,$N1586,2)*3*O1586*POWER(1-O1586,2)+INDEX(Ci,$N1586,3)*3*POWER(O1586,2)*(1-O1586)+INDEX(Ci,$N1586,4)*POWER(O1586,3))</f>
        <v>1977.090823559834</v>
      </c>
      <c r="Q1586" s="3">
        <f>MAX(0,MIN(P1586-V1586+W1586,'Power Curve'!$C$39))</f>
        <v>1978.9965269562285</v>
      </c>
      <c r="R1586" s="3">
        <f t="shared" si="460"/>
        <v>1960.369949340823</v>
      </c>
      <c r="S1586" s="3">
        <f t="shared" si="461"/>
        <v>18.626577615405495</v>
      </c>
      <c r="T1586" s="3">
        <f t="shared" si="462"/>
        <v>18.626577615405495</v>
      </c>
      <c r="V1586" s="37">
        <f t="array" ref="V1586">SUM(_xlfn.NORM.DIST($AD$3:$AD$1003,$L1586,$AA1586,FALSE)*WindSpeedStep*$AE$3:$AE$1003)/AG1586</f>
        <v>1972.5005636424792</v>
      </c>
      <c r="W1586" s="37">
        <f t="array" ref="W1586">SUM(_xlfn.NORM.DIST($AD$3:$AD$1003,$L1586,$AB1586,FALSE)*WindSpeedStep*$AE$3:$AE$1003)/AH1586</f>
        <v>1974.4062670388737</v>
      </c>
      <c r="Y1586" s="1">
        <f t="shared" si="463"/>
        <v>14</v>
      </c>
      <c r="Z1586" s="99">
        <f>IF(L1586&lt;'Power Curve'!$P$28,'Power Curve'!$Q$28,IF(L1586&gt;'Power Curve'!$P$29,'Power Curve'!$Q$29,INDEX(ReferenceTurbulence,Y1586)+(L1586-INDEX(ReferenceTurbulenceWindSpeed,Y1586))*(INDEX(ReferenceTurbulence,Y1586+1)-INDEX(ReferenceTurbulence,Y1586))/(INDEX(ReferenceTurbulenceWindSpeed,Y1586+1)-INDEX(ReferenceTurbulenceWindSpeed,Y1586))))</f>
        <v>0.12179034727514011</v>
      </c>
      <c r="AA1586" s="100">
        <f t="shared" si="469"/>
        <v>1.7535125814466794</v>
      </c>
      <c r="AB1586" s="29">
        <f t="shared" si="470"/>
        <v>1.6716169572343063</v>
      </c>
      <c r="AG1586" s="40">
        <f t="array" ref="AG1586">SUM(_xlfn.NORM.DIST($AD$3:$AD$1003,$F1586,$AA1586,FALSE)*WindSpeedStep)</f>
        <v>1.0000000000000009</v>
      </c>
      <c r="AH1586" s="40">
        <f t="array" ref="AH1586">SUM(_xlfn.NORM.DIST($AD$3:$AD$1003,$F1586,$AB1586,FALSE)*WindSpeedStep)</f>
        <v>1.0000000000000004</v>
      </c>
      <c r="AJ1586" s="47">
        <f t="shared" si="464"/>
        <v>14</v>
      </c>
      <c r="AK1586" s="83" t="b">
        <f>COUNTIF('Power Curve'!$D$2:$D$31,AJ1586)&gt;0</f>
        <v>1</v>
      </c>
      <c r="AL1586" s="83" t="b">
        <f t="shared" si="465"/>
        <v>0</v>
      </c>
      <c r="AM1586" s="83" t="b">
        <f t="shared" si="471"/>
        <v>1</v>
      </c>
      <c r="AN1586" s="47" t="str">
        <f t="shared" si="466"/>
        <v>Inner</v>
      </c>
      <c r="AO1586" s="48" t="str">
        <f t="shared" si="467"/>
        <v>1.5-1.6</v>
      </c>
      <c r="AP1586" s="49" t="str">
        <f t="shared" si="472"/>
        <v>12-13</v>
      </c>
      <c r="AQ1586" s="49" t="str">
        <f t="shared" si="473"/>
        <v>Mar</v>
      </c>
      <c r="AR1586" s="48" t="str">
        <f t="shared" si="474"/>
        <v>305-315</v>
      </c>
      <c r="AS1586" s="49" t="str">
        <f t="shared" si="468"/>
        <v>Inner-TI</v>
      </c>
    </row>
    <row r="1587" spans="5:45" x14ac:dyDescent="0.3">
      <c r="E1587" s="15">
        <v>40970.534722222219</v>
      </c>
      <c r="F1587" s="21">
        <v>12.86</v>
      </c>
      <c r="G1587" s="21">
        <v>1964.7600250244191</v>
      </c>
      <c r="H1587" s="42">
        <v>1.2064971382360175</v>
      </c>
      <c r="I1587" s="35">
        <v>310.2</v>
      </c>
      <c r="J1587" s="43">
        <v>0.12908242612752721</v>
      </c>
      <c r="K1587" s="44">
        <v>0.11871145356409811</v>
      </c>
      <c r="L1587" s="26">
        <f t="shared" si="456"/>
        <v>12.79492381760849</v>
      </c>
      <c r="M1587" s="26">
        <f t="shared" si="457"/>
        <v>1.3355466975793635</v>
      </c>
      <c r="N1587" s="96">
        <f t="shared" si="458"/>
        <v>13</v>
      </c>
      <c r="O1587" s="26">
        <f t="shared" si="459"/>
        <v>0.79929529977760994</v>
      </c>
      <c r="P1587" s="3">
        <f>IF(L1587&gt;'Power Curve'!$C$37,0,INDEX(Ci,$N1587,1)*POWER(1-O1587,3)+INDEX(Ci,$N1587,2)*3*O1587*POWER(1-O1587,2)+INDEX(Ci,$N1587,3)*3*POWER(O1587,2)*(1-O1587)+INDEX(Ci,$N1587,4)*POWER(O1587,3))</f>
        <v>1947.7320280236067</v>
      </c>
      <c r="Q1587" s="3">
        <f>MAX(0,MIN(P1587-V1587+W1587,'Power Curve'!$C$39))</f>
        <v>1939.3820371898703</v>
      </c>
      <c r="R1587" s="3">
        <f t="shared" si="460"/>
        <v>1964.7600250244191</v>
      </c>
      <c r="S1587" s="3">
        <f t="shared" si="461"/>
        <v>-25.377987834548776</v>
      </c>
      <c r="T1587" s="3">
        <f t="shared" si="462"/>
        <v>25.377987834548776</v>
      </c>
      <c r="V1587" s="37">
        <f t="array" ref="V1587">SUM(_xlfn.NORM.DIST($AD$3:$AD$1003,$L1587,$AA1587,FALSE)*WindSpeedStep*$AE$3:$AE$1003)/AG1587</f>
        <v>1937.3526894961346</v>
      </c>
      <c r="W1587" s="37">
        <f t="array" ref="W1587">SUM(_xlfn.NORM.DIST($AD$3:$AD$1003,$L1587,$AB1587,FALSE)*WindSpeedStep*$AE$3:$AE$1003)/AH1587</f>
        <v>1929.0026986623982</v>
      </c>
      <c r="Y1587" s="1">
        <f t="shared" si="463"/>
        <v>12</v>
      </c>
      <c r="Z1587" s="99">
        <f>IF(L1587&lt;'Power Curve'!$P$28,'Power Curve'!$Q$28,IF(L1587&gt;'Power Curve'!$P$29,'Power Curve'!$Q$29,INDEX(ReferenceTurbulence,Y1587)+(L1587-INDEX(ReferenceTurbulenceWindSpeed,Y1587))*(INDEX(ReferenceTurbulence,Y1587+1)-INDEX(ReferenceTurbulence,Y1587))/(INDEX(ReferenceTurbulenceWindSpeed,Y1587+1)-INDEX(ReferenceTurbulenceWindSpeed,Y1587))))</f>
        <v>0.12106011255797901</v>
      </c>
      <c r="AA1587" s="100">
        <f t="shared" si="469"/>
        <v>1.5489549175304502</v>
      </c>
      <c r="AB1587" s="29">
        <f t="shared" si="470"/>
        <v>1.6515998084937864</v>
      </c>
      <c r="AG1587" s="40">
        <f t="array" ref="AG1587">SUM(_xlfn.NORM.DIST($AD$3:$AD$1003,$F1587,$AA1587,FALSE)*WindSpeedStep)</f>
        <v>1.0000000000000031</v>
      </c>
      <c r="AH1587" s="40">
        <f t="array" ref="AH1587">SUM(_xlfn.NORM.DIST($AD$3:$AD$1003,$F1587,$AB1587,FALSE)*WindSpeedStep)</f>
        <v>1.0000000000000004</v>
      </c>
      <c r="AJ1587" s="47">
        <f t="shared" si="464"/>
        <v>13</v>
      </c>
      <c r="AK1587" s="83" t="b">
        <f>COUNTIF('Power Curve'!$D$2:$D$31,AJ1587)&gt;0</f>
        <v>1</v>
      </c>
      <c r="AL1587" s="83" t="b">
        <f t="shared" si="465"/>
        <v>0</v>
      </c>
      <c r="AM1587" s="83" t="b">
        <f t="shared" si="471"/>
        <v>1</v>
      </c>
      <c r="AN1587" s="47" t="str">
        <f t="shared" si="466"/>
        <v>Inner</v>
      </c>
      <c r="AO1587" s="48" t="str">
        <f t="shared" si="467"/>
        <v>1.3-1.4</v>
      </c>
      <c r="AP1587" s="49" t="str">
        <f t="shared" si="472"/>
        <v>12-13</v>
      </c>
      <c r="AQ1587" s="49" t="str">
        <f t="shared" si="473"/>
        <v>Mar</v>
      </c>
      <c r="AR1587" s="48" t="str">
        <f t="shared" si="474"/>
        <v>305-315</v>
      </c>
      <c r="AS1587" s="49" t="str">
        <f t="shared" si="468"/>
        <v>Inner-TI</v>
      </c>
    </row>
    <row r="1588" spans="5:45" x14ac:dyDescent="0.3">
      <c r="E1588" s="15">
        <v>40970.541666666664</v>
      </c>
      <c r="F1588" s="21">
        <v>13.18</v>
      </c>
      <c r="G1588" s="21">
        <v>1972.7799987792969</v>
      </c>
      <c r="H1588" s="42">
        <v>1.2060541918281305</v>
      </c>
      <c r="I1588" s="35">
        <v>307.8</v>
      </c>
      <c r="J1588" s="43">
        <v>0.13581183611532627</v>
      </c>
      <c r="K1588" s="44">
        <v>0.14885821612255104</v>
      </c>
      <c r="L1588" s="26">
        <f t="shared" si="456"/>
        <v>13.11169952613283</v>
      </c>
      <c r="M1588" s="26">
        <f t="shared" si="457"/>
        <v>1.384505404483549</v>
      </c>
      <c r="N1588" s="96">
        <f t="shared" si="458"/>
        <v>14</v>
      </c>
      <c r="O1588" s="26">
        <f t="shared" si="459"/>
        <v>0.1263991609592246</v>
      </c>
      <c r="P1588" s="3">
        <f>IF(L1588&gt;'Power Curve'!$C$37,0,INDEX(Ci,$N1588,1)*POWER(1-O1588,3)+INDEX(Ci,$N1588,2)*3*O1588*POWER(1-O1588,2)+INDEX(Ci,$N1588,3)*3*POWER(O1588,2)*(1-O1588)+INDEX(Ci,$N1588,4)*POWER(O1588,3))</f>
        <v>1956.6394699806849</v>
      </c>
      <c r="Q1588" s="3">
        <f>MAX(0,MIN(P1588-V1588+W1588,'Power Curve'!$C$39))</f>
        <v>1943.5910672649529</v>
      </c>
      <c r="R1588" s="3">
        <f t="shared" si="460"/>
        <v>1972.7799987792969</v>
      </c>
      <c r="S1588" s="3">
        <f t="shared" si="461"/>
        <v>-29.188931514343949</v>
      </c>
      <c r="T1588" s="3">
        <f t="shared" si="462"/>
        <v>29.188931514343949</v>
      </c>
      <c r="V1588" s="37">
        <f t="array" ref="V1588">SUM(_xlfn.NORM.DIST($AD$3:$AD$1003,$L1588,$AA1588,FALSE)*WindSpeedStep*$AE$3:$AE$1003)/AG1588</f>
        <v>1948.4808311014756</v>
      </c>
      <c r="W1588" s="37">
        <f t="array" ref="W1588">SUM(_xlfn.NORM.DIST($AD$3:$AD$1003,$L1588,$AB1588,FALSE)*WindSpeedStep*$AE$3:$AE$1003)/AH1588</f>
        <v>1935.4324283857436</v>
      </c>
      <c r="Y1588" s="1">
        <f t="shared" si="463"/>
        <v>13</v>
      </c>
      <c r="Z1588" s="99">
        <f>IF(L1588&lt;'Power Curve'!$P$28,'Power Curve'!$Q$28,IF(L1588&gt;'Power Curve'!$P$29,'Power Curve'!$Q$29,INDEX(ReferenceTurbulence,Y1588)+(L1588-INDEX(ReferenceTurbulenceWindSpeed,Y1588))*(INDEX(ReferenceTurbulence,Y1588+1)-INDEX(ReferenceTurbulence,Y1588))/(INDEX(ReferenceTurbulenceWindSpeed,Y1588+1)-INDEX(ReferenceTurbulenceWindSpeed,Y1588))))</f>
        <v>0.12164036013579352</v>
      </c>
      <c r="AA1588" s="100">
        <f t="shared" si="469"/>
        <v>1.5949118523511105</v>
      </c>
      <c r="AB1588" s="29">
        <f t="shared" si="470"/>
        <v>1.780723987236553</v>
      </c>
      <c r="AG1588" s="40">
        <f t="array" ref="AG1588">SUM(_xlfn.NORM.DIST($AD$3:$AD$1003,$F1588,$AA1588,FALSE)*WindSpeedStep)</f>
        <v>1.0000000000000033</v>
      </c>
      <c r="AH1588" s="40">
        <f t="array" ref="AH1588">SUM(_xlfn.NORM.DIST($AD$3:$AD$1003,$F1588,$AB1588,FALSE)*WindSpeedStep)</f>
        <v>0.99999999999994793</v>
      </c>
      <c r="AJ1588" s="47">
        <f t="shared" si="464"/>
        <v>13</v>
      </c>
      <c r="AK1588" s="83" t="b">
        <f>COUNTIF('Power Curve'!$D$2:$D$31,AJ1588)&gt;0</f>
        <v>1</v>
      </c>
      <c r="AL1588" s="83" t="b">
        <f t="shared" si="465"/>
        <v>0</v>
      </c>
      <c r="AM1588" s="83" t="b">
        <f t="shared" si="471"/>
        <v>1</v>
      </c>
      <c r="AN1588" s="47" t="str">
        <f t="shared" si="466"/>
        <v>Inner</v>
      </c>
      <c r="AO1588" s="48" t="str">
        <f t="shared" si="467"/>
        <v>1.3-1.4</v>
      </c>
      <c r="AP1588" s="49" t="str">
        <f t="shared" si="472"/>
        <v>13-14</v>
      </c>
      <c r="AQ1588" s="49" t="str">
        <f t="shared" si="473"/>
        <v>Mar</v>
      </c>
      <c r="AR1588" s="48" t="str">
        <f t="shared" si="474"/>
        <v>305-315</v>
      </c>
      <c r="AS1588" s="49" t="str">
        <f t="shared" si="468"/>
        <v>Inner-TI</v>
      </c>
    </row>
    <row r="1589" spans="5:45" x14ac:dyDescent="0.3">
      <c r="E1589" s="15">
        <v>40970.548611111109</v>
      </c>
      <c r="F1589" s="21">
        <v>13.65</v>
      </c>
      <c r="G1589" s="21">
        <v>1899.2500305175761</v>
      </c>
      <c r="H1589" s="42">
        <v>1.2060639794184489</v>
      </c>
      <c r="I1589" s="35">
        <v>316.89999999999998</v>
      </c>
      <c r="J1589" s="43">
        <v>0.13846153846153844</v>
      </c>
      <c r="K1589" s="44">
        <v>0.11566925054705417</v>
      </c>
      <c r="L1589" s="26">
        <f t="shared" si="456"/>
        <v>13.57930065855421</v>
      </c>
      <c r="M1589" s="26">
        <f t="shared" si="457"/>
        <v>1.4567746668487995</v>
      </c>
      <c r="N1589" s="96">
        <f t="shared" si="458"/>
        <v>14</v>
      </c>
      <c r="O1589" s="26">
        <f t="shared" si="459"/>
        <v>0.61158026469704496</v>
      </c>
      <c r="P1589" s="3">
        <f>IF(L1589&gt;'Power Curve'!$C$37,0,INDEX(Ci,$N1589,1)*POWER(1-O1589,3)+INDEX(Ci,$N1589,2)*3*O1589*POWER(1-O1589,2)+INDEX(Ci,$N1589,3)*3*POWER(O1589,2)*(1-O1589)+INDEX(Ci,$N1589,4)*POWER(O1589,3))</f>
        <v>1969.1035519494365</v>
      </c>
      <c r="Q1589" s="3">
        <f>MAX(0,MIN(P1589-V1589+W1589,'Power Curve'!$C$39))</f>
        <v>1956.5146808976683</v>
      </c>
      <c r="R1589" s="3">
        <f t="shared" si="460"/>
        <v>1899.2500305175761</v>
      </c>
      <c r="S1589" s="3">
        <f t="shared" si="461"/>
        <v>57.264650380092235</v>
      </c>
      <c r="T1589" s="3">
        <f t="shared" si="462"/>
        <v>57.264650380092235</v>
      </c>
      <c r="V1589" s="37">
        <f t="array" ref="V1589">SUM(_xlfn.NORM.DIST($AD$3:$AD$1003,$L1589,$AA1589,FALSE)*WindSpeedStep*$AE$3:$AE$1003)/AG1589</f>
        <v>1960.9447020325847</v>
      </c>
      <c r="W1589" s="37">
        <f t="array" ref="W1589">SUM(_xlfn.NORM.DIST($AD$3:$AD$1003,$L1589,$AB1589,FALSE)*WindSpeedStep*$AE$3:$AE$1003)/AH1589</f>
        <v>1948.3558309808166</v>
      </c>
      <c r="Y1589" s="1">
        <f t="shared" si="463"/>
        <v>13</v>
      </c>
      <c r="Z1589" s="99">
        <f>IF(L1589&lt;'Power Curve'!$P$28,'Power Curve'!$Q$28,IF(L1589&gt;'Power Curve'!$P$29,'Power Curve'!$Q$29,INDEX(ReferenceTurbulence,Y1589)+(L1589-INDEX(ReferenceTurbulenceWindSpeed,Y1589))*(INDEX(ReferenceTurbulence,Y1589+1)-INDEX(ReferenceTurbulence,Y1589))/(INDEX(ReferenceTurbulenceWindSpeed,Y1589+1)-INDEX(ReferenceTurbulenceWindSpeed,Y1589))))</f>
        <v>0.12111543579676262</v>
      </c>
      <c r="AA1589" s="100">
        <f t="shared" si="469"/>
        <v>1.6446629170760589</v>
      </c>
      <c r="AB1589" s="29">
        <f t="shared" si="470"/>
        <v>1.8802108604151981</v>
      </c>
      <c r="AG1589" s="40">
        <f t="array" ref="AG1589">SUM(_xlfn.NORM.DIST($AD$3:$AD$1003,$F1589,$AA1589,FALSE)*WindSpeedStep)</f>
        <v>1.000000000000002</v>
      </c>
      <c r="AH1589" s="40">
        <f t="array" ref="AH1589">SUM(_xlfn.NORM.DIST($AD$3:$AD$1003,$F1589,$AB1589,FALSE)*WindSpeedStep)</f>
        <v>0.99999999999984379</v>
      </c>
      <c r="AJ1589" s="47">
        <f t="shared" si="464"/>
        <v>14</v>
      </c>
      <c r="AK1589" s="83" t="b">
        <f>COUNTIF('Power Curve'!$D$2:$D$31,AJ1589)&gt;0</f>
        <v>1</v>
      </c>
      <c r="AL1589" s="83" t="b">
        <f t="shared" si="465"/>
        <v>0</v>
      </c>
      <c r="AM1589" s="83" t="b">
        <f t="shared" si="471"/>
        <v>1</v>
      </c>
      <c r="AN1589" s="47" t="str">
        <f t="shared" si="466"/>
        <v>Inner</v>
      </c>
      <c r="AO1589" s="48" t="str">
        <f t="shared" si="467"/>
        <v>1.4-1.5</v>
      </c>
      <c r="AP1589" s="49" t="str">
        <f t="shared" si="472"/>
        <v>13-14</v>
      </c>
      <c r="AQ1589" s="49" t="str">
        <f t="shared" si="473"/>
        <v>Mar</v>
      </c>
      <c r="AR1589" s="48" t="str">
        <f t="shared" si="474"/>
        <v>315-325</v>
      </c>
      <c r="AS1589" s="49" t="str">
        <f t="shared" si="468"/>
        <v>Inner-TI</v>
      </c>
    </row>
    <row r="1590" spans="5:45" x14ac:dyDescent="0.3">
      <c r="E1590" s="15">
        <v>40970.555555555555</v>
      </c>
      <c r="F1590" s="21">
        <v>12.3</v>
      </c>
      <c r="G1590" s="21">
        <v>1708.4699401855469</v>
      </c>
      <c r="H1590" s="42">
        <v>1.2057739017310971</v>
      </c>
      <c r="I1590" s="35">
        <v>319.89999999999998</v>
      </c>
      <c r="J1590" s="43">
        <v>0.14390243902439023</v>
      </c>
      <c r="K1590" s="44">
        <v>0.16151253967118256</v>
      </c>
      <c r="L1590" s="26">
        <f t="shared" si="456"/>
        <v>12.235311814369336</v>
      </c>
      <c r="M1590" s="26">
        <f t="shared" si="457"/>
        <v>1.2490568585248498</v>
      </c>
      <c r="N1590" s="96">
        <f t="shared" si="458"/>
        <v>13</v>
      </c>
      <c r="O1590" s="26">
        <f t="shared" si="459"/>
        <v>0.22318332354450676</v>
      </c>
      <c r="P1590" s="3">
        <f>IF(L1590&gt;'Power Curve'!$C$37,0,INDEX(Ci,$N1590,1)*POWER(1-O1590,3)+INDEX(Ci,$N1590,2)*3*O1590*POWER(1-O1590,2)+INDEX(Ci,$N1590,3)*3*POWER(O1590,2)*(1-O1590)+INDEX(Ci,$N1590,4)*POWER(O1590,3))</f>
        <v>1928.2498553741286</v>
      </c>
      <c r="Q1590" s="3">
        <f>MAX(0,MIN(P1590-V1590+W1590,'Power Curve'!$C$39))</f>
        <v>1894.4404728969082</v>
      </c>
      <c r="R1590" s="3">
        <f t="shared" si="460"/>
        <v>1708.4699401855469</v>
      </c>
      <c r="S1590" s="3">
        <f t="shared" si="461"/>
        <v>185.97053271136133</v>
      </c>
      <c r="T1590" s="3">
        <f t="shared" si="462"/>
        <v>185.97053271136133</v>
      </c>
      <c r="V1590" s="37">
        <f t="array" ref="V1590">SUM(_xlfn.NORM.DIST($AD$3:$AD$1003,$L1590,$AA1590,FALSE)*WindSpeedStep*$AE$3:$AE$1003)/AG1590</f>
        <v>1909.4420578721497</v>
      </c>
      <c r="W1590" s="37">
        <f t="array" ref="W1590">SUM(_xlfn.NORM.DIST($AD$3:$AD$1003,$L1590,$AB1590,FALSE)*WindSpeedStep*$AE$3:$AE$1003)/AH1590</f>
        <v>1875.6326753949293</v>
      </c>
      <c r="Y1590" s="1">
        <f t="shared" si="463"/>
        <v>12</v>
      </c>
      <c r="Z1590" s="99">
        <f>IF(L1590&lt;'Power Curve'!$P$28,'Power Curve'!$Q$28,IF(L1590&gt;'Power Curve'!$P$29,'Power Curve'!$Q$29,INDEX(ReferenceTurbulence,Y1590)+(L1590-INDEX(ReferenceTurbulenceWindSpeed,Y1590))*(INDEX(ReferenceTurbulence,Y1590+1)-INDEX(ReferenceTurbulence,Y1590))/(INDEX(ReferenceTurbulenceWindSpeed,Y1590+1)-INDEX(ReferenceTurbulenceWindSpeed,Y1590))))</f>
        <v>0.1190020010711637</v>
      </c>
      <c r="AA1590" s="100">
        <f t="shared" si="469"/>
        <v>1.4560265896396016</v>
      </c>
      <c r="AB1590" s="29">
        <f t="shared" si="470"/>
        <v>1.7606912123116847</v>
      </c>
      <c r="AG1590" s="40">
        <f t="array" ref="AG1590">SUM(_xlfn.NORM.DIST($AD$3:$AD$1003,$F1590,$AA1590,FALSE)*WindSpeedStep)</f>
        <v>1.0000000000000031</v>
      </c>
      <c r="AH1590" s="40">
        <f t="array" ref="AH1590">SUM(_xlfn.NORM.DIST($AD$3:$AD$1003,$F1590,$AB1590,FALSE)*WindSpeedStep)</f>
        <v>0.99999999999885536</v>
      </c>
      <c r="AJ1590" s="47">
        <f t="shared" si="464"/>
        <v>12</v>
      </c>
      <c r="AK1590" s="83" t="b">
        <f>COUNTIF('Power Curve'!$D$2:$D$31,AJ1590)&gt;0</f>
        <v>1</v>
      </c>
      <c r="AL1590" s="83" t="b">
        <f t="shared" si="465"/>
        <v>0</v>
      </c>
      <c r="AM1590" s="83" t="b">
        <f t="shared" si="471"/>
        <v>1</v>
      </c>
      <c r="AN1590" s="47" t="str">
        <f t="shared" si="466"/>
        <v>Outer</v>
      </c>
      <c r="AO1590" s="48" t="str">
        <f t="shared" si="467"/>
        <v>1.2-1.3</v>
      </c>
      <c r="AP1590" s="49" t="str">
        <f t="shared" si="472"/>
        <v>13-14</v>
      </c>
      <c r="AQ1590" s="49" t="str">
        <f t="shared" si="473"/>
        <v>Mar</v>
      </c>
      <c r="AR1590" s="48" t="str">
        <f t="shared" si="474"/>
        <v>315-325</v>
      </c>
      <c r="AS1590" s="49" t="str">
        <f t="shared" si="468"/>
        <v>HWS-HTI</v>
      </c>
    </row>
    <row r="1591" spans="5:45" x14ac:dyDescent="0.3">
      <c r="E1591" s="15">
        <v>40970.5625</v>
      </c>
      <c r="F1591" s="21">
        <v>12.48</v>
      </c>
      <c r="G1591" s="21">
        <v>1527.8500061035161</v>
      </c>
      <c r="H1591" s="42">
        <v>1.2059606236325098</v>
      </c>
      <c r="I1591" s="35">
        <v>324.89999999999998</v>
      </c>
      <c r="J1591" s="43">
        <v>0.12019230769230768</v>
      </c>
      <c r="K1591" s="44">
        <v>9.0906317112527224E-2</v>
      </c>
      <c r="L1591" s="26">
        <f t="shared" si="456"/>
        <v>12.415005939879897</v>
      </c>
      <c r="M1591" s="26">
        <f t="shared" si="457"/>
        <v>1.2768291648808452</v>
      </c>
      <c r="N1591" s="96">
        <f t="shared" si="458"/>
        <v>13</v>
      </c>
      <c r="O1591" s="26">
        <f t="shared" si="459"/>
        <v>0.40817567032432944</v>
      </c>
      <c r="P1591" s="3">
        <f>IF(L1591&gt;'Power Curve'!$C$37,0,INDEX(Ci,$N1591,1)*POWER(1-O1591,3)+INDEX(Ci,$N1591,2)*3*O1591*POWER(1-O1591,2)+INDEX(Ci,$N1591,3)*3*POWER(O1591,2)*(1-O1591)+INDEX(Ci,$N1591,4)*POWER(O1591,3))</f>
        <v>1935.6144100703148</v>
      </c>
      <c r="Q1591" s="3">
        <f>MAX(0,MIN(P1591-V1591+W1591,'Power Curve'!$C$39))</f>
        <v>1934.9811398969396</v>
      </c>
      <c r="R1591" s="3">
        <f t="shared" si="460"/>
        <v>1527.8500061035161</v>
      </c>
      <c r="S1591" s="3">
        <f t="shared" si="461"/>
        <v>407.13113379342349</v>
      </c>
      <c r="T1591" s="3">
        <f t="shared" si="462"/>
        <v>407.13113379342349</v>
      </c>
      <c r="V1591" s="37">
        <f t="array" ref="V1591">SUM(_xlfn.NORM.DIST($AD$3:$AD$1003,$L1591,$AA1591,FALSE)*WindSpeedStep*$AE$3:$AE$1003)/AG1591</f>
        <v>1919.9471331104851</v>
      </c>
      <c r="W1591" s="37">
        <f t="array" ref="W1591">SUM(_xlfn.NORM.DIST($AD$3:$AD$1003,$L1591,$AB1591,FALSE)*WindSpeedStep*$AE$3:$AE$1003)/AH1591</f>
        <v>1919.3138629371099</v>
      </c>
      <c r="Y1591" s="1">
        <f t="shared" si="463"/>
        <v>12</v>
      </c>
      <c r="Z1591" s="99">
        <f>IF(L1591&lt;'Power Curve'!$P$28,'Power Curve'!$Q$28,IF(L1591&gt;'Power Curve'!$P$29,'Power Curve'!$Q$29,INDEX(ReferenceTurbulence,Y1591)+(L1591-INDEX(ReferenceTurbulenceWindSpeed,Y1591))*(INDEX(ReferenceTurbulence,Y1591+1)-INDEX(ReferenceTurbulence,Y1591))/(INDEX(ReferenceTurbulenceWindSpeed,Y1591+1)-INDEX(ReferenceTurbulenceWindSpeed,Y1591))))</f>
        <v>0.11966287064094752</v>
      </c>
      <c r="AA1591" s="100">
        <f t="shared" si="469"/>
        <v>1.4856152497904433</v>
      </c>
      <c r="AB1591" s="29">
        <f t="shared" si="470"/>
        <v>1.4921882139278722</v>
      </c>
      <c r="AG1591" s="40">
        <f t="array" ref="AG1591">SUM(_xlfn.NORM.DIST($AD$3:$AD$1003,$F1591,$AA1591,FALSE)*WindSpeedStep)</f>
        <v>1.0000000000000033</v>
      </c>
      <c r="AH1591" s="40">
        <f t="array" ref="AH1591">SUM(_xlfn.NORM.DIST($AD$3:$AD$1003,$F1591,$AB1591,FALSE)*WindSpeedStep)</f>
        <v>1.0000000000000038</v>
      </c>
      <c r="AJ1591" s="47">
        <f t="shared" si="464"/>
        <v>12</v>
      </c>
      <c r="AK1591" s="83" t="b">
        <f>COUNTIF('Power Curve'!$D$2:$D$31,AJ1591)&gt;0</f>
        <v>1</v>
      </c>
      <c r="AL1591" s="83" t="b">
        <f t="shared" si="465"/>
        <v>0</v>
      </c>
      <c r="AM1591" s="83" t="b">
        <f t="shared" si="471"/>
        <v>1</v>
      </c>
      <c r="AN1591" s="47" t="str">
        <f t="shared" si="466"/>
        <v>Outer</v>
      </c>
      <c r="AO1591" s="48" t="str">
        <f t="shared" si="467"/>
        <v>1.2-1.3</v>
      </c>
      <c r="AP1591" s="49" t="str">
        <f t="shared" si="472"/>
        <v>13-14</v>
      </c>
      <c r="AQ1591" s="49" t="str">
        <f t="shared" si="473"/>
        <v>Mar</v>
      </c>
      <c r="AR1591" s="48" t="str">
        <f t="shared" si="474"/>
        <v>315-325</v>
      </c>
      <c r="AS1591" s="49" t="str">
        <f t="shared" si="468"/>
        <v>Inner-TI</v>
      </c>
    </row>
    <row r="1592" spans="5:45" x14ac:dyDescent="0.3">
      <c r="E1592" s="15">
        <v>40970.569444444445</v>
      </c>
      <c r="F1592" s="21">
        <v>13.33</v>
      </c>
      <c r="G1592" s="21">
        <v>1698.4100189209009</v>
      </c>
      <c r="H1592" s="42">
        <v>1.2059164005643936</v>
      </c>
      <c r="I1592" s="35">
        <v>324.8</v>
      </c>
      <c r="J1592" s="43">
        <v>0.13203300825206302</v>
      </c>
      <c r="K1592" s="44">
        <v>0.11123900866262554</v>
      </c>
      <c r="L1592" s="26">
        <f t="shared" si="456"/>
        <v>13.260417168840348</v>
      </c>
      <c r="M1592" s="26">
        <f t="shared" si="457"/>
        <v>1.4074901955671728</v>
      </c>
      <c r="N1592" s="96">
        <f t="shared" si="458"/>
        <v>14</v>
      </c>
      <c r="O1592" s="26">
        <f t="shared" si="459"/>
        <v>0.28070800461082207</v>
      </c>
      <c r="P1592" s="3">
        <f>IF(L1592&gt;'Power Curve'!$C$37,0,INDEX(Ci,$N1592,1)*POWER(1-O1592,3)+INDEX(Ci,$N1592,2)*3*O1592*POWER(1-O1592,2)+INDEX(Ci,$N1592,3)*3*POWER(O1592,2)*(1-O1592)+INDEX(Ci,$N1592,4)*POWER(O1592,3))</f>
        <v>1960.8838601799459</v>
      </c>
      <c r="Q1592" s="3">
        <f>MAX(0,MIN(P1592-V1592+W1592,'Power Curve'!$C$39))</f>
        <v>1952.1086457749188</v>
      </c>
      <c r="R1592" s="3">
        <f t="shared" si="460"/>
        <v>1698.4100189209009</v>
      </c>
      <c r="S1592" s="3">
        <f t="shared" si="461"/>
        <v>253.6986268540179</v>
      </c>
      <c r="T1592" s="3">
        <f t="shared" si="462"/>
        <v>253.6986268540179</v>
      </c>
      <c r="V1592" s="37">
        <f t="array" ref="V1592">SUM(_xlfn.NORM.DIST($AD$3:$AD$1003,$L1592,$AA1592,FALSE)*WindSpeedStep*$AE$3:$AE$1003)/AG1592</f>
        <v>1953.0465455511646</v>
      </c>
      <c r="W1592" s="37">
        <f t="array" ref="W1592">SUM(_xlfn.NORM.DIST($AD$3:$AD$1003,$L1592,$AB1592,FALSE)*WindSpeedStep*$AE$3:$AE$1003)/AH1592</f>
        <v>1944.2713311461375</v>
      </c>
      <c r="Y1592" s="1">
        <f t="shared" si="463"/>
        <v>13</v>
      </c>
      <c r="Z1592" s="99">
        <f>IF(L1592&lt;'Power Curve'!$P$28,'Power Curve'!$Q$28,IF(L1592&gt;'Power Curve'!$P$29,'Power Curve'!$Q$29,INDEX(ReferenceTurbulence,Y1592)+(L1592-INDEX(ReferenceTurbulenceWindSpeed,Y1592))*(INDEX(ReferenceTurbulence,Y1592+1)-INDEX(ReferenceTurbulence,Y1592))/(INDEX(ReferenceTurbulenceWindSpeed,Y1592+1)-INDEX(ReferenceTurbulenceWindSpeed,Y1592))))</f>
        <v>0.12147341120242325</v>
      </c>
      <c r="AA1592" s="100">
        <f t="shared" si="469"/>
        <v>1.6107881074662167</v>
      </c>
      <c r="AB1592" s="29">
        <f t="shared" si="470"/>
        <v>1.7508127694792959</v>
      </c>
      <c r="AG1592" s="40">
        <f t="array" ref="AG1592">SUM(_xlfn.NORM.DIST($AD$3:$AD$1003,$F1592,$AA1592,FALSE)*WindSpeedStep)</f>
        <v>1.0000000000000027</v>
      </c>
      <c r="AH1592" s="40">
        <f t="array" ref="AH1592">SUM(_xlfn.NORM.DIST($AD$3:$AD$1003,$F1592,$AB1592,FALSE)*WindSpeedStep)</f>
        <v>0.9999999999999919</v>
      </c>
      <c r="AJ1592" s="47">
        <f t="shared" si="464"/>
        <v>13</v>
      </c>
      <c r="AK1592" s="83" t="b">
        <f>COUNTIF('Power Curve'!$D$2:$D$31,AJ1592)&gt;0</f>
        <v>1</v>
      </c>
      <c r="AL1592" s="83" t="b">
        <f t="shared" si="465"/>
        <v>0</v>
      </c>
      <c r="AM1592" s="83" t="b">
        <f t="shared" si="471"/>
        <v>1</v>
      </c>
      <c r="AN1592" s="47" t="str">
        <f t="shared" si="466"/>
        <v>Inner</v>
      </c>
      <c r="AO1592" s="48" t="str">
        <f t="shared" si="467"/>
        <v>1.4-1.5</v>
      </c>
      <c r="AP1592" s="49" t="str">
        <f t="shared" si="472"/>
        <v>13-14</v>
      </c>
      <c r="AQ1592" s="49" t="str">
        <f t="shared" si="473"/>
        <v>Mar</v>
      </c>
      <c r="AR1592" s="48" t="str">
        <f t="shared" si="474"/>
        <v>315-325</v>
      </c>
      <c r="AS1592" s="49" t="str">
        <f t="shared" si="468"/>
        <v>Inner-TI</v>
      </c>
    </row>
    <row r="1593" spans="5:45" x14ac:dyDescent="0.3">
      <c r="E1593" s="15">
        <v>40970.576388888891</v>
      </c>
      <c r="F1593" s="21">
        <v>12.27</v>
      </c>
      <c r="G1593" s="21">
        <v>1901.360031127927</v>
      </c>
      <c r="H1593" s="42">
        <v>1.20693435041259</v>
      </c>
      <c r="I1593" s="35">
        <v>311.39999999999998</v>
      </c>
      <c r="J1593" s="43">
        <v>0.17685411572942136</v>
      </c>
      <c r="K1593" s="44">
        <v>0.10433685420763167</v>
      </c>
      <c r="L1593" s="26">
        <f t="shared" si="456"/>
        <v>12.209383889704833</v>
      </c>
      <c r="M1593" s="26">
        <f t="shared" si="457"/>
        <v>1.2450496141872185</v>
      </c>
      <c r="N1593" s="96">
        <f t="shared" si="458"/>
        <v>13</v>
      </c>
      <c r="O1593" s="26">
        <f t="shared" si="459"/>
        <v>0.1964909226817147</v>
      </c>
      <c r="P1593" s="3">
        <f>IF(L1593&gt;'Power Curve'!$C$37,0,INDEX(Ci,$N1593,1)*POWER(1-O1593,3)+INDEX(Ci,$N1593,2)*3*O1593*POWER(1-O1593,2)+INDEX(Ci,$N1593,3)*3*POWER(O1593,2)*(1-O1593)+INDEX(Ci,$N1593,4)*POWER(O1593,3))</f>
        <v>1927.0619235716817</v>
      </c>
      <c r="Q1593" s="3">
        <f>MAX(0,MIN(P1593-V1593+W1593,'Power Curve'!$C$39))</f>
        <v>1844.9160821688765</v>
      </c>
      <c r="R1593" s="3">
        <f t="shared" si="460"/>
        <v>1901.360031127927</v>
      </c>
      <c r="S1593" s="3">
        <f t="shared" si="461"/>
        <v>-56.443948959050431</v>
      </c>
      <c r="T1593" s="3">
        <f t="shared" si="462"/>
        <v>56.443948959050431</v>
      </c>
      <c r="V1593" s="37">
        <f t="array" ref="V1593">SUM(_xlfn.NORM.DIST($AD$3:$AD$1003,$L1593,$AA1593,FALSE)*WindSpeedStep*$AE$3:$AE$1003)/AG1593</f>
        <v>1907.7849651481527</v>
      </c>
      <c r="W1593" s="37">
        <f t="array" ref="W1593">SUM(_xlfn.NORM.DIST($AD$3:$AD$1003,$L1593,$AB1593,FALSE)*WindSpeedStep*$AE$3:$AE$1003)/AH1593</f>
        <v>1825.6391237453474</v>
      </c>
      <c r="Y1593" s="1">
        <f t="shared" si="463"/>
        <v>12</v>
      </c>
      <c r="Z1593" s="99">
        <f>IF(L1593&lt;'Power Curve'!$P$28,'Power Curve'!$Q$28,IF(L1593&gt;'Power Curve'!$P$29,'Power Curve'!$Q$29,INDEX(ReferenceTurbulence,Y1593)+(L1593-INDEX(ReferenceTurbulenceWindSpeed,Y1593))*(INDEX(ReferenceTurbulence,Y1593+1)-INDEX(ReferenceTurbulence,Y1593))/(INDEX(ReferenceTurbulenceWindSpeed,Y1593+1)-INDEX(ReferenceTurbulenceWindSpeed,Y1593))))</f>
        <v>0.11890664471841855</v>
      </c>
      <c r="AA1593" s="100">
        <f t="shared" si="469"/>
        <v>1.4517768724039157</v>
      </c>
      <c r="AB1593" s="29">
        <f t="shared" si="470"/>
        <v>2.1592797914147912</v>
      </c>
      <c r="AG1593" s="40">
        <f t="array" ref="AG1593">SUM(_xlfn.NORM.DIST($AD$3:$AD$1003,$F1593,$AA1593,FALSE)*WindSpeedStep)</f>
        <v>1.0000000000000027</v>
      </c>
      <c r="AH1593" s="40">
        <f t="array" ref="AH1593">SUM(_xlfn.NORM.DIST($AD$3:$AD$1003,$F1593,$AB1593,FALSE)*WindSpeedStep)</f>
        <v>0.99999999422083408</v>
      </c>
      <c r="AJ1593" s="47">
        <f t="shared" si="464"/>
        <v>12</v>
      </c>
      <c r="AK1593" s="83" t="b">
        <f>COUNTIF('Power Curve'!$D$2:$D$31,AJ1593)&gt;0</f>
        <v>1</v>
      </c>
      <c r="AL1593" s="83" t="b">
        <f t="shared" si="465"/>
        <v>0</v>
      </c>
      <c r="AM1593" s="83" t="b">
        <f t="shared" si="471"/>
        <v>1</v>
      </c>
      <c r="AN1593" s="47" t="str">
        <f t="shared" si="466"/>
        <v>Outer</v>
      </c>
      <c r="AO1593" s="48" t="str">
        <f t="shared" si="467"/>
        <v>1.2-1.3</v>
      </c>
      <c r="AP1593" s="49" t="str">
        <f t="shared" si="472"/>
        <v>13-14</v>
      </c>
      <c r="AQ1593" s="49" t="str">
        <f t="shared" si="473"/>
        <v>Mar</v>
      </c>
      <c r="AR1593" s="48" t="str">
        <f t="shared" si="474"/>
        <v>305-315</v>
      </c>
      <c r="AS1593" s="49" t="str">
        <f t="shared" si="468"/>
        <v>HWS-HTI</v>
      </c>
    </row>
    <row r="1594" spans="5:45" x14ac:dyDescent="0.3">
      <c r="E1594" s="15">
        <v>40970.583333333336</v>
      </c>
      <c r="F1594" s="21">
        <v>12.72</v>
      </c>
      <c r="G1594" s="21">
        <v>1938.630004882818</v>
      </c>
      <c r="H1594" s="42">
        <v>1.2079540202761005</v>
      </c>
      <c r="I1594" s="35">
        <v>315.60000000000002</v>
      </c>
      <c r="J1594" s="43">
        <v>0.13364779874213836</v>
      </c>
      <c r="K1594" s="44">
        <v>0.1375350225301229</v>
      </c>
      <c r="L1594" s="26">
        <f t="shared" si="456"/>
        <v>12.6607242389437</v>
      </c>
      <c r="M1594" s="26">
        <f t="shared" si="457"/>
        <v>1.3148057200936809</v>
      </c>
      <c r="N1594" s="96">
        <f t="shared" si="458"/>
        <v>13</v>
      </c>
      <c r="O1594" s="26">
        <f t="shared" si="459"/>
        <v>0.66113889136122184</v>
      </c>
      <c r="P1594" s="3">
        <f>IF(L1594&gt;'Power Curve'!$C$37,0,INDEX(Ci,$N1594,1)*POWER(1-O1594,3)+INDEX(Ci,$N1594,2)*3*O1594*POWER(1-O1594,2)+INDEX(Ci,$N1594,3)*3*POWER(O1594,2)*(1-O1594)+INDEX(Ci,$N1594,4)*POWER(O1594,3))</f>
        <v>1943.8132230895108</v>
      </c>
      <c r="Q1594" s="3">
        <f>MAX(0,MIN(P1594-V1594+W1594,'Power Curve'!$C$39))</f>
        <v>1929.0685575106838</v>
      </c>
      <c r="R1594" s="3">
        <f t="shared" si="460"/>
        <v>1938.630004882818</v>
      </c>
      <c r="S1594" s="3">
        <f t="shared" si="461"/>
        <v>-9.5614473721341255</v>
      </c>
      <c r="T1594" s="3">
        <f t="shared" si="462"/>
        <v>9.5614473721341255</v>
      </c>
      <c r="V1594" s="37">
        <f t="array" ref="V1594">SUM(_xlfn.NORM.DIST($AD$3:$AD$1003,$L1594,$AA1594,FALSE)*WindSpeedStep*$AE$3:$AE$1003)/AG1594</f>
        <v>1931.8628547710296</v>
      </c>
      <c r="W1594" s="37">
        <f t="array" ref="W1594">SUM(_xlfn.NORM.DIST($AD$3:$AD$1003,$L1594,$AB1594,FALSE)*WindSpeedStep*$AE$3:$AE$1003)/AH1594</f>
        <v>1917.1181891922026</v>
      </c>
      <c r="Y1594" s="1">
        <f t="shared" si="463"/>
        <v>12</v>
      </c>
      <c r="Z1594" s="99">
        <f>IF(L1594&lt;'Power Curve'!$P$28,'Power Curve'!$Q$28,IF(L1594&gt;'Power Curve'!$P$29,'Power Curve'!$Q$29,INDEX(ReferenceTurbulence,Y1594)+(L1594-INDEX(ReferenceTurbulenceWindSpeed,Y1594))*(INDEX(ReferenceTurbulence,Y1594+1)-INDEX(ReferenceTurbulence,Y1594))/(INDEX(ReferenceTurbulenceWindSpeed,Y1594+1)-INDEX(ReferenceTurbulenceWindSpeed,Y1594))))</f>
        <v>0.12056656043118923</v>
      </c>
      <c r="AA1594" s="100">
        <f t="shared" si="469"/>
        <v>1.526459974057228</v>
      </c>
      <c r="AB1594" s="29">
        <f t="shared" si="470"/>
        <v>1.6920779250160605</v>
      </c>
      <c r="AG1594" s="40">
        <f t="array" ref="AG1594">SUM(_xlfn.NORM.DIST($AD$3:$AD$1003,$F1594,$AA1594,FALSE)*WindSpeedStep)</f>
        <v>1.0000000000000038</v>
      </c>
      <c r="AH1594" s="40">
        <f t="array" ref="AH1594">SUM(_xlfn.NORM.DIST($AD$3:$AD$1003,$F1594,$AB1594,FALSE)*WindSpeedStep)</f>
        <v>0.99999999999998113</v>
      </c>
      <c r="AJ1594" s="47">
        <f t="shared" si="464"/>
        <v>13</v>
      </c>
      <c r="AK1594" s="83" t="b">
        <f>COUNTIF('Power Curve'!$D$2:$D$31,AJ1594)&gt;0</f>
        <v>1</v>
      </c>
      <c r="AL1594" s="83" t="b">
        <f t="shared" si="465"/>
        <v>0</v>
      </c>
      <c r="AM1594" s="83" t="b">
        <f t="shared" si="471"/>
        <v>1</v>
      </c>
      <c r="AN1594" s="47" t="str">
        <f t="shared" si="466"/>
        <v>Inner</v>
      </c>
      <c r="AO1594" s="48" t="str">
        <f t="shared" si="467"/>
        <v>1.3-1.4</v>
      </c>
      <c r="AP1594" s="49" t="str">
        <f t="shared" si="472"/>
        <v>14-15</v>
      </c>
      <c r="AQ1594" s="49" t="str">
        <f t="shared" si="473"/>
        <v>Mar</v>
      </c>
      <c r="AR1594" s="48" t="str">
        <f t="shared" si="474"/>
        <v>315-325</v>
      </c>
      <c r="AS1594" s="49" t="str">
        <f t="shared" si="468"/>
        <v>Inner-TI</v>
      </c>
    </row>
    <row r="1595" spans="5:45" x14ac:dyDescent="0.3">
      <c r="E1595" s="15">
        <v>40970.590277777781</v>
      </c>
      <c r="F1595" s="21">
        <v>12.59</v>
      </c>
      <c r="G1595" s="21">
        <v>1841.860046386716</v>
      </c>
      <c r="H1595" s="42">
        <v>1.2087623299122272</v>
      </c>
      <c r="I1595" s="35">
        <v>311.7</v>
      </c>
      <c r="J1595" s="43">
        <v>0.13820492454328834</v>
      </c>
      <c r="K1595" s="44">
        <v>0.11791202856539296</v>
      </c>
      <c r="L1595" s="26">
        <f t="shared" si="456"/>
        <v>12.534124559524388</v>
      </c>
      <c r="M1595" s="26">
        <f t="shared" si="457"/>
        <v>1.295239331535267</v>
      </c>
      <c r="N1595" s="96">
        <f t="shared" si="458"/>
        <v>13</v>
      </c>
      <c r="O1595" s="26">
        <f t="shared" si="459"/>
        <v>0.53080646268104592</v>
      </c>
      <c r="P1595" s="3">
        <f>IF(L1595&gt;'Power Curve'!$C$37,0,INDEX(Ci,$N1595,1)*POWER(1-O1595,3)+INDEX(Ci,$N1595,2)*3*O1595*POWER(1-O1595,2)+INDEX(Ci,$N1595,3)*3*POWER(O1595,2)*(1-O1595)+INDEX(Ci,$N1595,4)*POWER(O1595,3))</f>
        <v>1939.8031313107263</v>
      </c>
      <c r="Q1595" s="3">
        <f>MAX(0,MIN(P1595-V1595+W1595,'Power Curve'!$C$39))</f>
        <v>1917.9759115999916</v>
      </c>
      <c r="R1595" s="3">
        <f t="shared" si="460"/>
        <v>1841.860046386716</v>
      </c>
      <c r="S1595" s="3">
        <f t="shared" si="461"/>
        <v>76.115865213275583</v>
      </c>
      <c r="T1595" s="3">
        <f t="shared" si="462"/>
        <v>76.115865213275583</v>
      </c>
      <c r="V1595" s="37">
        <f t="array" ref="V1595">SUM(_xlfn.NORM.DIST($AD$3:$AD$1003,$L1595,$AA1595,FALSE)*WindSpeedStep*$AE$3:$AE$1003)/AG1595</f>
        <v>1926.0477877196668</v>
      </c>
      <c r="W1595" s="37">
        <f t="array" ref="W1595">SUM(_xlfn.NORM.DIST($AD$3:$AD$1003,$L1595,$AB1595,FALSE)*WindSpeedStep*$AE$3:$AE$1003)/AH1595</f>
        <v>1904.2205680089321</v>
      </c>
      <c r="Y1595" s="1">
        <f t="shared" si="463"/>
        <v>12</v>
      </c>
      <c r="Z1595" s="99">
        <f>IF(L1595&lt;'Power Curve'!$P$28,'Power Curve'!$Q$28,IF(L1595&gt;'Power Curve'!$P$29,'Power Curve'!$Q$29,INDEX(ReferenceTurbulence,Y1595)+(L1595-INDEX(ReferenceTurbulenceWindSpeed,Y1595))*(INDEX(ReferenceTurbulence,Y1595+1)-INDEX(ReferenceTurbulence,Y1595))/(INDEX(ReferenceTurbulenceWindSpeed,Y1595+1)-INDEX(ReferenceTurbulenceWindSpeed,Y1595))))</f>
        <v>0.12010095881268949</v>
      </c>
      <c r="AA1595" s="100">
        <f t="shared" si="469"/>
        <v>1.5053603774765583</v>
      </c>
      <c r="AB1595" s="29">
        <f t="shared" si="470"/>
        <v>1.7322777389652453</v>
      </c>
      <c r="AG1595" s="40">
        <f t="array" ref="AG1595">SUM(_xlfn.NORM.DIST($AD$3:$AD$1003,$F1595,$AA1595,FALSE)*WindSpeedStep)</f>
        <v>1.0000000000000033</v>
      </c>
      <c r="AH1595" s="40">
        <f t="array" ref="AH1595">SUM(_xlfn.NORM.DIST($AD$3:$AD$1003,$F1595,$AB1595,FALSE)*WindSpeedStep)</f>
        <v>0.99999999999985656</v>
      </c>
      <c r="AJ1595" s="47">
        <f t="shared" si="464"/>
        <v>13</v>
      </c>
      <c r="AK1595" s="83" t="b">
        <f>COUNTIF('Power Curve'!$D$2:$D$31,AJ1595)&gt;0</f>
        <v>1</v>
      </c>
      <c r="AL1595" s="83" t="b">
        <f t="shared" si="465"/>
        <v>0</v>
      </c>
      <c r="AM1595" s="83" t="b">
        <f t="shared" si="471"/>
        <v>1</v>
      </c>
      <c r="AN1595" s="47" t="str">
        <f t="shared" si="466"/>
        <v>Inner</v>
      </c>
      <c r="AO1595" s="48" t="str">
        <f t="shared" si="467"/>
        <v>1.2-1.3</v>
      </c>
      <c r="AP1595" s="49" t="str">
        <f t="shared" si="472"/>
        <v>14-15</v>
      </c>
      <c r="AQ1595" s="49" t="str">
        <f t="shared" si="473"/>
        <v>Mar</v>
      </c>
      <c r="AR1595" s="48" t="str">
        <f t="shared" si="474"/>
        <v>305-315</v>
      </c>
      <c r="AS1595" s="49" t="str">
        <f t="shared" si="468"/>
        <v>Inner-TI</v>
      </c>
    </row>
    <row r="1596" spans="5:45" x14ac:dyDescent="0.3">
      <c r="E1596" s="15">
        <v>40970.597222222219</v>
      </c>
      <c r="F1596" s="21">
        <v>12.85</v>
      </c>
      <c r="G1596" s="21">
        <v>1950.229980468748</v>
      </c>
      <c r="H1596" s="42">
        <v>1.2089844638543203</v>
      </c>
      <c r="I1596" s="35">
        <v>309.89999999999998</v>
      </c>
      <c r="J1596" s="43">
        <v>0.12529182879377432</v>
      </c>
      <c r="K1596" s="44">
        <v>0.12166212850328176</v>
      </c>
      <c r="L1596" s="26">
        <f t="shared" si="456"/>
        <v>12.793754264092358</v>
      </c>
      <c r="M1596" s="26">
        <f t="shared" si="457"/>
        <v>1.3353659393132964</v>
      </c>
      <c r="N1596" s="96">
        <f t="shared" si="458"/>
        <v>13</v>
      </c>
      <c r="O1596" s="26">
        <f t="shared" si="459"/>
        <v>0.79809126236670946</v>
      </c>
      <c r="P1596" s="3">
        <f>IF(L1596&gt;'Power Curve'!$C$37,0,INDEX(Ci,$N1596,1)*POWER(1-O1596,3)+INDEX(Ci,$N1596,2)*3*O1596*POWER(1-O1596,2)+INDEX(Ci,$N1596,3)*3*POWER(O1596,2)*(1-O1596)+INDEX(Ci,$N1596,4)*POWER(O1596,3))</f>
        <v>1947.6988504193928</v>
      </c>
      <c r="Q1596" s="3">
        <f>MAX(0,MIN(P1596-V1596+W1596,'Power Curve'!$C$39))</f>
        <v>1943.3652548798991</v>
      </c>
      <c r="R1596" s="3">
        <f t="shared" si="460"/>
        <v>1950.229980468748</v>
      </c>
      <c r="S1596" s="3">
        <f t="shared" si="461"/>
        <v>-6.8647255888488417</v>
      </c>
      <c r="T1596" s="3">
        <f t="shared" si="462"/>
        <v>6.8647255888488417</v>
      </c>
      <c r="V1596" s="37">
        <f t="array" ref="V1596">SUM(_xlfn.NORM.DIST($AD$3:$AD$1003,$L1596,$AA1596,FALSE)*WindSpeedStep*$AE$3:$AE$1003)/AG1596</f>
        <v>1937.307621824963</v>
      </c>
      <c r="W1596" s="37">
        <f t="array" ref="W1596">SUM(_xlfn.NORM.DIST($AD$3:$AD$1003,$L1596,$AB1596,FALSE)*WindSpeedStep*$AE$3:$AE$1003)/AH1596</f>
        <v>1932.9740262854693</v>
      </c>
      <c r="Y1596" s="1">
        <f t="shared" si="463"/>
        <v>12</v>
      </c>
      <c r="Z1596" s="99">
        <f>IF(L1596&lt;'Power Curve'!$P$28,'Power Curve'!$Q$28,IF(L1596&gt;'Power Curve'!$P$29,'Power Curve'!$Q$29,INDEX(ReferenceTurbulence,Y1596)+(L1596-INDEX(ReferenceTurbulenceWindSpeed,Y1596))*(INDEX(ReferenceTurbulence,Y1596+1)-INDEX(ReferenceTurbulence,Y1596))/(INDEX(ReferenceTurbulenceWindSpeed,Y1596+1)-INDEX(ReferenceTurbulenceWindSpeed,Y1596))))</f>
        <v>0.12105581123579139</v>
      </c>
      <c r="AA1596" s="100">
        <f t="shared" si="469"/>
        <v>1.5487583011910657</v>
      </c>
      <c r="AB1596" s="29">
        <f t="shared" si="470"/>
        <v>1.60295286888628</v>
      </c>
      <c r="AG1596" s="40">
        <f t="array" ref="AG1596">SUM(_xlfn.NORM.DIST($AD$3:$AD$1003,$F1596,$AA1596,FALSE)*WindSpeedStep)</f>
        <v>1.0000000000000031</v>
      </c>
      <c r="AH1596" s="40">
        <f t="array" ref="AH1596">SUM(_xlfn.NORM.DIST($AD$3:$AD$1003,$F1596,$AB1596,FALSE)*WindSpeedStep)</f>
        <v>1.0000000000000029</v>
      </c>
      <c r="AJ1596" s="47">
        <f t="shared" si="464"/>
        <v>13</v>
      </c>
      <c r="AK1596" s="83" t="b">
        <f>COUNTIF('Power Curve'!$D$2:$D$31,AJ1596)&gt;0</f>
        <v>1</v>
      </c>
      <c r="AL1596" s="83" t="b">
        <f t="shared" si="465"/>
        <v>0</v>
      </c>
      <c r="AM1596" s="83" t="b">
        <f t="shared" si="471"/>
        <v>1</v>
      </c>
      <c r="AN1596" s="47" t="str">
        <f t="shared" si="466"/>
        <v>Inner</v>
      </c>
      <c r="AO1596" s="48" t="str">
        <f t="shared" si="467"/>
        <v>1.3-1.4</v>
      </c>
      <c r="AP1596" s="49" t="str">
        <f t="shared" si="472"/>
        <v>14-15</v>
      </c>
      <c r="AQ1596" s="49" t="str">
        <f t="shared" si="473"/>
        <v>Mar</v>
      </c>
      <c r="AR1596" s="48" t="str">
        <f t="shared" si="474"/>
        <v>305-315</v>
      </c>
      <c r="AS1596" s="49" t="str">
        <f t="shared" si="468"/>
        <v>Inner-TI</v>
      </c>
    </row>
    <row r="1597" spans="5:45" x14ac:dyDescent="0.3">
      <c r="E1597" s="15">
        <v>40970.604166666664</v>
      </c>
      <c r="F1597" s="21">
        <v>12.05</v>
      </c>
      <c r="G1597" s="21">
        <v>1868.6399841308639</v>
      </c>
      <c r="H1597" s="42">
        <v>1.2093934548122531</v>
      </c>
      <c r="I1597" s="35">
        <v>309</v>
      </c>
      <c r="J1597" s="43">
        <v>0.12780082987551866</v>
      </c>
      <c r="K1597" s="44">
        <v>0.12194083667983478</v>
      </c>
      <c r="L1597" s="26">
        <f t="shared" si="456"/>
        <v>11.998608654114209</v>
      </c>
      <c r="M1597" s="26">
        <f t="shared" si="457"/>
        <v>1.2124736220759136</v>
      </c>
      <c r="N1597" s="96">
        <f t="shared" si="458"/>
        <v>12</v>
      </c>
      <c r="O1597" s="26">
        <f t="shared" si="459"/>
        <v>0.98082081320866221</v>
      </c>
      <c r="P1597" s="3">
        <f>IF(L1597&gt;'Power Curve'!$C$37,0,INDEX(Ci,$N1597,1)*POWER(1-O1597,3)+INDEX(Ci,$N1597,2)*3*O1597*POWER(1-O1597,2)+INDEX(Ci,$N1597,3)*3*POWER(O1597,2)*(1-O1597)+INDEX(Ci,$N1597,4)*POWER(O1597,3))</f>
        <v>1915.9440588810201</v>
      </c>
      <c r="Q1597" s="3">
        <f>MAX(0,MIN(P1597-V1597+W1597,'Power Curve'!$C$39))</f>
        <v>1902.3136778279709</v>
      </c>
      <c r="R1597" s="3">
        <f t="shared" si="460"/>
        <v>1868.6399841308639</v>
      </c>
      <c r="S1597" s="3">
        <f t="shared" si="461"/>
        <v>33.673693697106955</v>
      </c>
      <c r="T1597" s="3">
        <f t="shared" si="462"/>
        <v>33.673693697106955</v>
      </c>
      <c r="V1597" s="37">
        <f t="array" ref="V1597">SUM(_xlfn.NORM.DIST($AD$3:$AD$1003,$L1597,$AA1597,FALSE)*WindSpeedStep*$AE$3:$AE$1003)/AG1597</f>
        <v>1892.6842716279389</v>
      </c>
      <c r="W1597" s="37">
        <f t="array" ref="W1597">SUM(_xlfn.NORM.DIST($AD$3:$AD$1003,$L1597,$AB1597,FALSE)*WindSpeedStep*$AE$3:$AE$1003)/AH1597</f>
        <v>1879.0538905748897</v>
      </c>
      <c r="Y1597" s="1">
        <f t="shared" si="463"/>
        <v>11</v>
      </c>
      <c r="Z1597" s="99">
        <f>IF(L1597&lt;'Power Curve'!$P$28,'Power Curve'!$Q$28,IF(L1597&gt;'Power Curve'!$P$29,'Power Curve'!$Q$29,INDEX(ReferenceTurbulence,Y1597)+(L1597-INDEX(ReferenceTurbulenceWindSpeed,Y1597))*(INDEX(ReferenceTurbulence,Y1597+1)-INDEX(ReferenceTurbulence,Y1597))/(INDEX(ReferenceTurbulenceWindSpeed,Y1597+1)-INDEX(ReferenceTurbulenceWindSpeed,Y1597))))</f>
        <v>0.11823902754018092</v>
      </c>
      <c r="AA1597" s="100">
        <f t="shared" si="469"/>
        <v>1.4187038190976631</v>
      </c>
      <c r="AB1597" s="29">
        <f t="shared" si="470"/>
        <v>1.5334321433473759</v>
      </c>
      <c r="AG1597" s="40">
        <f t="array" ref="AG1597">SUM(_xlfn.NORM.DIST($AD$3:$AD$1003,$F1597,$AA1597,FALSE)*WindSpeedStep)</f>
        <v>1.0000000000000038</v>
      </c>
      <c r="AH1597" s="40">
        <f t="array" ref="AH1597">SUM(_xlfn.NORM.DIST($AD$3:$AD$1003,$F1597,$AB1597,FALSE)*WindSpeedStep)</f>
        <v>1.0000000000000024</v>
      </c>
      <c r="AJ1597" s="47">
        <f t="shared" si="464"/>
        <v>12</v>
      </c>
      <c r="AK1597" s="83" t="b">
        <f>COUNTIF('Power Curve'!$D$2:$D$31,AJ1597)&gt;0</f>
        <v>1</v>
      </c>
      <c r="AL1597" s="83" t="b">
        <f t="shared" si="465"/>
        <v>0</v>
      </c>
      <c r="AM1597" s="83" t="b">
        <f t="shared" si="471"/>
        <v>1</v>
      </c>
      <c r="AN1597" s="47" t="str">
        <f t="shared" si="466"/>
        <v>Inner</v>
      </c>
      <c r="AO1597" s="48" t="str">
        <f t="shared" si="467"/>
        <v>1.2-1.3</v>
      </c>
      <c r="AP1597" s="49" t="str">
        <f t="shared" si="472"/>
        <v>14-15</v>
      </c>
      <c r="AQ1597" s="49" t="str">
        <f t="shared" si="473"/>
        <v>Mar</v>
      </c>
      <c r="AR1597" s="48" t="str">
        <f t="shared" si="474"/>
        <v>305-315</v>
      </c>
      <c r="AS1597" s="49" t="str">
        <f t="shared" si="468"/>
        <v>Inner-TI</v>
      </c>
    </row>
    <row r="1598" spans="5:45" x14ac:dyDescent="0.3">
      <c r="E1598" s="15">
        <v>40970.611111111109</v>
      </c>
      <c r="F1598" s="21">
        <v>11.74</v>
      </c>
      <c r="G1598" s="21">
        <v>1962.070007324216</v>
      </c>
      <c r="H1598" s="42">
        <v>1.2088158391194213</v>
      </c>
      <c r="I1598" s="35">
        <v>307.60000000000002</v>
      </c>
      <c r="J1598" s="43">
        <v>0.10562180579216354</v>
      </c>
      <c r="K1598" s="44">
        <v>0.14331177172340856</v>
      </c>
      <c r="L1598" s="26">
        <f t="shared" si="456"/>
        <v>11.688069391568767</v>
      </c>
      <c r="M1598" s="26">
        <f t="shared" si="457"/>
        <v>1.1644787780014476</v>
      </c>
      <c r="N1598" s="96">
        <f t="shared" si="458"/>
        <v>12</v>
      </c>
      <c r="O1598" s="26">
        <f t="shared" si="459"/>
        <v>0.68170803586108397</v>
      </c>
      <c r="P1598" s="3">
        <f>IF(L1598&gt;'Power Curve'!$C$37,0,INDEX(Ci,$N1598,1)*POWER(1-O1598,3)+INDEX(Ci,$N1598,2)*3*O1598*POWER(1-O1598,2)+INDEX(Ci,$N1598,3)*3*POWER(O1598,2)*(1-O1598)+INDEX(Ci,$N1598,4)*POWER(O1598,3))</f>
        <v>1887.0985012329184</v>
      </c>
      <c r="Q1598" s="3">
        <f>MAX(0,MIN(P1598-V1598+W1598,'Power Curve'!$C$39))</f>
        <v>1907.0623200536093</v>
      </c>
      <c r="R1598" s="3">
        <f t="shared" si="460"/>
        <v>1962.070007324216</v>
      </c>
      <c r="S1598" s="3">
        <f t="shared" si="461"/>
        <v>-55.007687270606766</v>
      </c>
      <c r="T1598" s="3">
        <f t="shared" si="462"/>
        <v>55.007687270606766</v>
      </c>
      <c r="V1598" s="37">
        <f t="array" ref="V1598">SUM(_xlfn.NORM.DIST($AD$3:$AD$1003,$L1598,$AA1598,FALSE)*WindSpeedStep*$AE$3:$AE$1003)/AG1598</f>
        <v>1862.5408654637308</v>
      </c>
      <c r="W1598" s="37">
        <f t="array" ref="W1598">SUM(_xlfn.NORM.DIST($AD$3:$AD$1003,$L1598,$AB1598,FALSE)*WindSpeedStep*$AE$3:$AE$1003)/AH1598</f>
        <v>1882.5046842844217</v>
      </c>
      <c r="Y1598" s="1">
        <f t="shared" si="463"/>
        <v>11</v>
      </c>
      <c r="Z1598" s="99">
        <f>IF(L1598&lt;'Power Curve'!$P$28,'Power Curve'!$Q$28,IF(L1598&gt;'Power Curve'!$P$29,'Power Curve'!$Q$29,INDEX(ReferenceTurbulence,Y1598)+(L1598-INDEX(ReferenceTurbulenceWindSpeed,Y1598))*(INDEX(ReferenceTurbulence,Y1598+1)-INDEX(ReferenceTurbulence,Y1598))/(INDEX(ReferenceTurbulenceWindSpeed,Y1598+1)-INDEX(ReferenceTurbulenceWindSpeed,Y1598))))</f>
        <v>0.11877442912826382</v>
      </c>
      <c r="AA1598" s="100">
        <f t="shared" si="469"/>
        <v>1.3882437695951142</v>
      </c>
      <c r="AB1598" s="29">
        <f t="shared" si="470"/>
        <v>1.2345149953616075</v>
      </c>
      <c r="AG1598" s="40">
        <f t="array" ref="AG1598">SUM(_xlfn.NORM.DIST($AD$3:$AD$1003,$F1598,$AA1598,FALSE)*WindSpeedStep)</f>
        <v>1.0000000000000036</v>
      </c>
      <c r="AH1598" s="40">
        <f t="array" ref="AH1598">SUM(_xlfn.NORM.DIST($AD$3:$AD$1003,$F1598,$AB1598,FALSE)*WindSpeedStep)</f>
        <v>1.000000000000004</v>
      </c>
      <c r="AJ1598" s="47">
        <f t="shared" si="464"/>
        <v>12</v>
      </c>
      <c r="AK1598" s="83" t="b">
        <f>COUNTIF('Power Curve'!$D$2:$D$31,AJ1598)&gt;0</f>
        <v>1</v>
      </c>
      <c r="AL1598" s="83" t="b">
        <f t="shared" si="465"/>
        <v>0</v>
      </c>
      <c r="AM1598" s="83" t="b">
        <f t="shared" si="471"/>
        <v>1</v>
      </c>
      <c r="AN1598" s="47" t="str">
        <f t="shared" si="466"/>
        <v>Inner</v>
      </c>
      <c r="AO1598" s="48" t="str">
        <f t="shared" si="467"/>
        <v>1.1-1.2</v>
      </c>
      <c r="AP1598" s="49" t="str">
        <f t="shared" si="472"/>
        <v>14-15</v>
      </c>
      <c r="AQ1598" s="49" t="str">
        <f t="shared" si="473"/>
        <v>Mar</v>
      </c>
      <c r="AR1598" s="48" t="str">
        <f t="shared" si="474"/>
        <v>305-315</v>
      </c>
      <c r="AS1598" s="49" t="str">
        <f t="shared" si="468"/>
        <v>Inner-TI</v>
      </c>
    </row>
    <row r="1599" spans="5:45" x14ac:dyDescent="0.3">
      <c r="E1599" s="15">
        <v>40970.618055555555</v>
      </c>
      <c r="F1599" s="21">
        <v>10.5</v>
      </c>
      <c r="G1599" s="21">
        <v>1536.009948730474</v>
      </c>
      <c r="H1599" s="42">
        <v>1.2094912853018971</v>
      </c>
      <c r="I1599" s="35">
        <v>311.3</v>
      </c>
      <c r="J1599" s="43">
        <v>0.13523809523809524</v>
      </c>
      <c r="K1599" s="44">
        <v>0.12605094947026776</v>
      </c>
      <c r="L1599" s="26">
        <f t="shared" si="456"/>
        <v>10.455501066789992</v>
      </c>
      <c r="M1599" s="26">
        <f t="shared" si="457"/>
        <v>0.97398137012463681</v>
      </c>
      <c r="N1599" s="96">
        <f t="shared" si="458"/>
        <v>11</v>
      </c>
      <c r="O1599" s="26">
        <f t="shared" si="459"/>
        <v>0.49066093263861615</v>
      </c>
      <c r="P1599" s="3">
        <f>IF(L1599&gt;'Power Curve'!$C$37,0,INDEX(Ci,$N1599,1)*POWER(1-O1599,3)+INDEX(Ci,$N1599,2)*3*O1599*POWER(1-O1599,2)+INDEX(Ci,$N1599,3)*3*POWER(O1599,2)*(1-O1599)+INDEX(Ci,$N1599,4)*POWER(O1599,3))</f>
        <v>1659.5718532005324</v>
      </c>
      <c r="Q1599" s="3">
        <f>MAX(0,MIN(P1599-V1599+W1599,'Power Curve'!$C$39))</f>
        <v>1639.375597249769</v>
      </c>
      <c r="R1599" s="3">
        <f t="shared" si="460"/>
        <v>1536.009948730474</v>
      </c>
      <c r="S1599" s="3">
        <f t="shared" si="461"/>
        <v>103.36564851929506</v>
      </c>
      <c r="T1599" s="3">
        <f t="shared" si="462"/>
        <v>103.36564851929506</v>
      </c>
      <c r="V1599" s="37">
        <f t="array" ref="V1599">SUM(_xlfn.NORM.DIST($AD$3:$AD$1003,$L1599,$AA1599,FALSE)*WindSpeedStep*$AE$3:$AE$1003)/AG1599</f>
        <v>1651.6046910620746</v>
      </c>
      <c r="W1599" s="37">
        <f t="array" ref="W1599">SUM(_xlfn.NORM.DIST($AD$3:$AD$1003,$L1599,$AB1599,FALSE)*WindSpeedStep*$AE$3:$AE$1003)/AH1599</f>
        <v>1631.4084351113113</v>
      </c>
      <c r="Y1599" s="1">
        <f t="shared" si="463"/>
        <v>10</v>
      </c>
      <c r="Z1599" s="99">
        <f>IF(L1599&lt;'Power Curve'!$P$28,'Power Curve'!$Q$28,IF(L1599&gt;'Power Curve'!$P$29,'Power Curve'!$Q$29,INDEX(ReferenceTurbulence,Y1599)+(L1599-INDEX(ReferenceTurbulenceWindSpeed,Y1599))*(INDEX(ReferenceTurbulence,Y1599+1)-INDEX(ReferenceTurbulence,Y1599))/(INDEX(ReferenceTurbulenceWindSpeed,Y1599+1)-INDEX(ReferenceTurbulenceWindSpeed,Y1599))))</f>
        <v>0.12000804259141006</v>
      </c>
      <c r="AA1599" s="100">
        <f t="shared" si="469"/>
        <v>1.2547442173378667</v>
      </c>
      <c r="AB1599" s="29">
        <f t="shared" si="470"/>
        <v>1.4139820490325514</v>
      </c>
      <c r="AG1599" s="40">
        <f t="array" ref="AG1599">SUM(_xlfn.NORM.DIST($AD$3:$AD$1003,$F1599,$AA1599,FALSE)*WindSpeedStep)</f>
        <v>1.0000000000000038</v>
      </c>
      <c r="AH1599" s="40">
        <f t="array" ref="AH1599">SUM(_xlfn.NORM.DIST($AD$3:$AD$1003,$F1599,$AB1599,FALSE)*WindSpeedStep)</f>
        <v>0.9999999999999607</v>
      </c>
      <c r="AJ1599" s="47">
        <f t="shared" si="464"/>
        <v>10</v>
      </c>
      <c r="AK1599" s="83" t="b">
        <f>COUNTIF('Power Curve'!$D$2:$D$31,AJ1599)&gt;0</f>
        <v>1</v>
      </c>
      <c r="AL1599" s="83" t="b">
        <f t="shared" si="465"/>
        <v>0</v>
      </c>
      <c r="AM1599" s="83" t="b">
        <f t="shared" si="471"/>
        <v>1</v>
      </c>
      <c r="AN1599" s="47" t="str">
        <f t="shared" si="466"/>
        <v>Inner</v>
      </c>
      <c r="AO1599" s="48" t="str">
        <f t="shared" si="467"/>
        <v>0.9-1.0</v>
      </c>
      <c r="AP1599" s="49" t="str">
        <f t="shared" si="472"/>
        <v>14-15</v>
      </c>
      <c r="AQ1599" s="49" t="str">
        <f t="shared" si="473"/>
        <v>Mar</v>
      </c>
      <c r="AR1599" s="48" t="str">
        <f t="shared" si="474"/>
        <v>305-315</v>
      </c>
      <c r="AS1599" s="49" t="str">
        <f t="shared" si="468"/>
        <v>Inner-TI</v>
      </c>
    </row>
    <row r="1600" spans="5:45" x14ac:dyDescent="0.3">
      <c r="E1600" s="15">
        <v>40970.625</v>
      </c>
      <c r="F1600" s="21">
        <v>10.25</v>
      </c>
      <c r="G1600" s="21">
        <v>1549.2700500488331</v>
      </c>
      <c r="H1600" s="42">
        <v>1.2104786151371003</v>
      </c>
      <c r="I1600" s="35">
        <v>305.2</v>
      </c>
      <c r="J1600" s="43">
        <v>8.2926829268292687E-2</v>
      </c>
      <c r="K1600" s="44">
        <v>0.18542107494468224</v>
      </c>
      <c r="L1600" s="26">
        <f t="shared" si="456"/>
        <v>10.209337077123207</v>
      </c>
      <c r="M1600" s="26">
        <f t="shared" si="457"/>
        <v>0.93593593199239111</v>
      </c>
      <c r="N1600" s="96">
        <f t="shared" si="458"/>
        <v>11</v>
      </c>
      <c r="O1600" s="26">
        <f t="shared" si="459"/>
        <v>0.25175736355962736</v>
      </c>
      <c r="P1600" s="3">
        <f>IF(L1600&gt;'Power Curve'!$C$37,0,INDEX(Ci,$N1600,1)*POWER(1-O1600,3)+INDEX(Ci,$N1600,2)*3*O1600*POWER(1-O1600,2)+INDEX(Ci,$N1600,3)*3*POWER(O1600,2)*(1-O1600)+INDEX(Ci,$N1600,4)*POWER(O1600,3))</f>
        <v>1592.9840353121201</v>
      </c>
      <c r="Q1600" s="3">
        <f>MAX(0,MIN(P1600-V1600+W1600,'Power Curve'!$C$39))</f>
        <v>1633.6612368243661</v>
      </c>
      <c r="R1600" s="3">
        <f t="shared" si="460"/>
        <v>1549.2700500488331</v>
      </c>
      <c r="S1600" s="3">
        <f t="shared" si="461"/>
        <v>84.391186775533015</v>
      </c>
      <c r="T1600" s="3">
        <f t="shared" si="462"/>
        <v>84.391186775533015</v>
      </c>
      <c r="V1600" s="37">
        <f t="array" ref="V1600">SUM(_xlfn.NORM.DIST($AD$3:$AD$1003,$L1600,$AA1600,FALSE)*WindSpeedStep*$AE$3:$AE$1003)/AG1600</f>
        <v>1589.2749610028818</v>
      </c>
      <c r="W1600" s="37">
        <f t="array" ref="W1600">SUM(_xlfn.NORM.DIST($AD$3:$AD$1003,$L1600,$AB1600,FALSE)*WindSpeedStep*$AE$3:$AE$1003)/AH1600</f>
        <v>1629.9521625151278</v>
      </c>
      <c r="Y1600" s="1">
        <f t="shared" si="463"/>
        <v>10</v>
      </c>
      <c r="Z1600" s="99">
        <f>IF(L1600&lt;'Power Curve'!$P$28,'Power Curve'!$Q$28,IF(L1600&gt;'Power Curve'!$P$29,'Power Curve'!$Q$29,INDEX(ReferenceTurbulence,Y1600)+(L1600-INDEX(ReferenceTurbulenceWindSpeed,Y1600))*(INDEX(ReferenceTurbulence,Y1600+1)-INDEX(ReferenceTurbulence,Y1600))/(INDEX(ReferenceTurbulenceWindSpeed,Y1600+1)-INDEX(ReferenceTurbulenceWindSpeed,Y1600))))</f>
        <v>0.12001431820284164</v>
      </c>
      <c r="AA1600" s="100">
        <f t="shared" si="469"/>
        <v>1.2252666286139338</v>
      </c>
      <c r="AB1600" s="29">
        <f t="shared" si="470"/>
        <v>0.8466279527370465</v>
      </c>
      <c r="AG1600" s="40">
        <f t="array" ref="AG1600">SUM(_xlfn.NORM.DIST($AD$3:$AD$1003,$F1600,$AA1600,FALSE)*WindSpeedStep)</f>
        <v>1.0000000000000036</v>
      </c>
      <c r="AH1600" s="40">
        <f t="array" ref="AH1600">SUM(_xlfn.NORM.DIST($AD$3:$AD$1003,$F1600,$AB1600,FALSE)*WindSpeedStep)</f>
        <v>1.0000000000000036</v>
      </c>
      <c r="AJ1600" s="47">
        <f t="shared" si="464"/>
        <v>10</v>
      </c>
      <c r="AK1600" s="83" t="b">
        <f>COUNTIF('Power Curve'!$D$2:$D$31,AJ1600)&gt;0</f>
        <v>1</v>
      </c>
      <c r="AL1600" s="83" t="b">
        <f t="shared" si="465"/>
        <v>0</v>
      </c>
      <c r="AM1600" s="83" t="b">
        <f t="shared" si="471"/>
        <v>1</v>
      </c>
      <c r="AN1600" s="47" t="str">
        <f t="shared" si="466"/>
        <v>Outer</v>
      </c>
      <c r="AO1600" s="48" t="str">
        <f t="shared" si="467"/>
        <v>0.9-1.0</v>
      </c>
      <c r="AP1600" s="49" t="str">
        <f t="shared" si="472"/>
        <v>15-16</v>
      </c>
      <c r="AQ1600" s="49" t="str">
        <f t="shared" si="473"/>
        <v>Mar</v>
      </c>
      <c r="AR1600" s="48" t="str">
        <f t="shared" si="474"/>
        <v>305-315</v>
      </c>
      <c r="AS1600" s="49" t="str">
        <f t="shared" si="468"/>
        <v>HWS-LTI</v>
      </c>
    </row>
    <row r="1601" spans="5:45" x14ac:dyDescent="0.3">
      <c r="E1601" s="15">
        <v>40970.631944444445</v>
      </c>
      <c r="F1601" s="21">
        <v>9.6300000000000008</v>
      </c>
      <c r="G1601" s="21">
        <v>1435.909973144529</v>
      </c>
      <c r="H1601" s="42">
        <v>1.2112887785891</v>
      </c>
      <c r="I1601" s="35">
        <v>307.7</v>
      </c>
      <c r="J1601" s="43">
        <v>0.10488058151609553</v>
      </c>
      <c r="K1601" s="44">
        <v>0.16111062708339705</v>
      </c>
      <c r="L1601" s="26">
        <f t="shared" si="456"/>
        <v>9.5939361145700186</v>
      </c>
      <c r="M1601" s="26">
        <f t="shared" si="457"/>
        <v>0.84082372943573536</v>
      </c>
      <c r="N1601" s="96">
        <f t="shared" si="458"/>
        <v>10</v>
      </c>
      <c r="O1601" s="26">
        <f t="shared" si="459"/>
        <v>0.62160299500642013</v>
      </c>
      <c r="P1601" s="3">
        <f>IF(L1601&gt;'Power Curve'!$C$37,0,INDEX(Ci,$N1601,1)*POWER(1-O1601,3)+INDEX(Ci,$N1601,2)*3*O1601*POWER(1-O1601,2)+INDEX(Ci,$N1601,3)*3*POWER(O1601,2)*(1-O1601)+INDEX(Ci,$N1601,4)*POWER(O1601,3))</f>
        <v>1403.7607620218839</v>
      </c>
      <c r="Q1601" s="3">
        <f>MAX(0,MIN(P1601-V1601+W1601,'Power Curve'!$C$39))</f>
        <v>1409.8305293539229</v>
      </c>
      <c r="R1601" s="3">
        <f t="shared" si="460"/>
        <v>1435.909973144529</v>
      </c>
      <c r="S1601" s="3">
        <f t="shared" si="461"/>
        <v>-26.079443790606092</v>
      </c>
      <c r="T1601" s="3">
        <f t="shared" si="462"/>
        <v>26.079443790606092</v>
      </c>
      <c r="V1601" s="37">
        <f t="array" ref="V1601">SUM(_xlfn.NORM.DIST($AD$3:$AD$1003,$L1601,$AA1601,FALSE)*WindSpeedStep*$AE$3:$AE$1003)/AG1601</f>
        <v>1406.1850744432929</v>
      </c>
      <c r="W1601" s="37">
        <f t="array" ref="W1601">SUM(_xlfn.NORM.DIST($AD$3:$AD$1003,$L1601,$AB1601,FALSE)*WindSpeedStep*$AE$3:$AE$1003)/AH1601</f>
        <v>1412.2548417753319</v>
      </c>
      <c r="Y1601" s="1">
        <f t="shared" si="463"/>
        <v>9</v>
      </c>
      <c r="Z1601" s="99">
        <f>IF(L1601&lt;'Power Curve'!$P$28,'Power Curve'!$Q$28,IF(L1601&gt;'Power Curve'!$P$29,'Power Curve'!$Q$29,INDEX(ReferenceTurbulence,Y1601)+(L1601-INDEX(ReferenceTurbulenceWindSpeed,Y1601))*(INDEX(ReferenceTurbulence,Y1601+1)-INDEX(ReferenceTurbulence,Y1601))/(INDEX(ReferenceTurbulenceWindSpeed,Y1601+1)-INDEX(ReferenceTurbulenceWindSpeed,Y1601))))</f>
        <v>0.12021946964172592</v>
      </c>
      <c r="AA1601" s="100">
        <f t="shared" si="469"/>
        <v>1.1533779114702083</v>
      </c>
      <c r="AB1601" s="29">
        <f t="shared" si="470"/>
        <v>1.0062175987243736</v>
      </c>
      <c r="AG1601" s="40">
        <f t="array" ref="AG1601">SUM(_xlfn.NORM.DIST($AD$3:$AD$1003,$F1601,$AA1601,FALSE)*WindSpeedStep)</f>
        <v>1.0000000000000033</v>
      </c>
      <c r="AH1601" s="40">
        <f t="array" ref="AH1601">SUM(_xlfn.NORM.DIST($AD$3:$AD$1003,$F1601,$AB1601,FALSE)*WindSpeedStep)</f>
        <v>1.0000000000000033</v>
      </c>
      <c r="AJ1601" s="47">
        <f t="shared" si="464"/>
        <v>10</v>
      </c>
      <c r="AK1601" s="83" t="b">
        <f>COUNTIF('Power Curve'!$D$2:$D$31,AJ1601)&gt;0</f>
        <v>1</v>
      </c>
      <c r="AL1601" s="83" t="b">
        <f t="shared" si="465"/>
        <v>0</v>
      </c>
      <c r="AM1601" s="83" t="b">
        <f t="shared" si="471"/>
        <v>1</v>
      </c>
      <c r="AN1601" s="47" t="str">
        <f t="shared" si="466"/>
        <v>Inner</v>
      </c>
      <c r="AO1601" s="48" t="str">
        <f t="shared" si="467"/>
        <v>0.8-0.9</v>
      </c>
      <c r="AP1601" s="49" t="str">
        <f t="shared" si="472"/>
        <v>15-16</v>
      </c>
      <c r="AQ1601" s="49" t="str">
        <f t="shared" si="473"/>
        <v>Mar</v>
      </c>
      <c r="AR1601" s="48" t="str">
        <f t="shared" si="474"/>
        <v>305-315</v>
      </c>
      <c r="AS1601" s="49" t="str">
        <f t="shared" si="468"/>
        <v>Inner-TI</v>
      </c>
    </row>
    <row r="1602" spans="5:45" x14ac:dyDescent="0.3">
      <c r="E1602" s="15">
        <v>40970.638888888891</v>
      </c>
      <c r="F1602" s="21">
        <v>9.26</v>
      </c>
      <c r="G1602" s="21">
        <v>1432.2300109863331</v>
      </c>
      <c r="H1602" s="42">
        <v>1.2117345151363959</v>
      </c>
      <c r="I1602" s="35">
        <v>306.7</v>
      </c>
      <c r="J1602" s="43">
        <v>0.10259179265658747</v>
      </c>
      <c r="K1602" s="44">
        <v>0.16792324768960881</v>
      </c>
      <c r="L1602" s="26">
        <f t="shared" si="456"/>
        <v>9.226453202418984</v>
      </c>
      <c r="M1602" s="26">
        <f t="shared" si="457"/>
        <v>0.78402806075233122</v>
      </c>
      <c r="N1602" s="96">
        <f t="shared" si="458"/>
        <v>10</v>
      </c>
      <c r="O1602" s="26">
        <f t="shared" si="459"/>
        <v>0.23099247327363875</v>
      </c>
      <c r="P1602" s="3">
        <f>IF(L1602&gt;'Power Curve'!$C$37,0,INDEX(Ci,$N1602,1)*POWER(1-O1602,3)+INDEX(Ci,$N1602,2)*3*O1602*POWER(1-O1602,2)+INDEX(Ci,$N1602,3)*3*POWER(O1602,2)*(1-O1602)+INDEX(Ci,$N1602,4)*POWER(O1602,3))</f>
        <v>1272.8320227690467</v>
      </c>
      <c r="Q1602" s="3">
        <f>MAX(0,MIN(P1602-V1602+W1602,'Power Curve'!$C$39))</f>
        <v>1272.6265577847876</v>
      </c>
      <c r="R1602" s="3">
        <f t="shared" si="460"/>
        <v>1432.2300109863331</v>
      </c>
      <c r="S1602" s="3">
        <f t="shared" si="461"/>
        <v>-159.60345320154556</v>
      </c>
      <c r="T1602" s="3">
        <f t="shared" si="462"/>
        <v>159.60345320154556</v>
      </c>
      <c r="V1602" s="37">
        <f t="array" ref="V1602">SUM(_xlfn.NORM.DIST($AD$3:$AD$1003,$L1602,$AA1602,FALSE)*WindSpeedStep*$AE$3:$AE$1003)/AG1602</f>
        <v>1283.8400495444187</v>
      </c>
      <c r="W1602" s="37">
        <f t="array" ref="W1602">SUM(_xlfn.NORM.DIST($AD$3:$AD$1003,$L1602,$AB1602,FALSE)*WindSpeedStep*$AE$3:$AE$1003)/AH1602</f>
        <v>1283.6345845601595</v>
      </c>
      <c r="Y1602" s="1">
        <f t="shared" si="463"/>
        <v>9</v>
      </c>
      <c r="Z1602" s="99">
        <f>IF(L1602&lt;'Power Curve'!$P$28,'Power Curve'!$Q$28,IF(L1602&gt;'Power Curve'!$P$29,'Power Curve'!$Q$29,INDEX(ReferenceTurbulence,Y1602)+(L1602-INDEX(ReferenceTurbulenceWindSpeed,Y1602))*(INDEX(ReferenceTurbulence,Y1602+1)-INDEX(ReferenceTurbulence,Y1602))/(INDEX(ReferenceTurbulenceWindSpeed,Y1602+1)-INDEX(ReferenceTurbulenceWindSpeed,Y1602))))</f>
        <v>0.12042441603575402</v>
      </c>
      <c r="AA1602" s="100">
        <f t="shared" si="469"/>
        <v>1.1110902389825188</v>
      </c>
      <c r="AB1602" s="29">
        <f t="shared" si="470"/>
        <v>0.9465583738982758</v>
      </c>
      <c r="AG1602" s="40">
        <f t="array" ref="AG1602">SUM(_xlfn.NORM.DIST($AD$3:$AD$1003,$F1602,$AA1602,FALSE)*WindSpeedStep)</f>
        <v>1.000000000000004</v>
      </c>
      <c r="AH1602" s="40">
        <f t="array" ref="AH1602">SUM(_xlfn.NORM.DIST($AD$3:$AD$1003,$F1602,$AB1602,FALSE)*WindSpeedStep)</f>
        <v>1.0000000000000033</v>
      </c>
      <c r="AJ1602" s="47">
        <f t="shared" si="464"/>
        <v>9</v>
      </c>
      <c r="AK1602" s="83" t="b">
        <f>COUNTIF('Power Curve'!$D$2:$D$31,AJ1602)&gt;0</f>
        <v>1</v>
      </c>
      <c r="AL1602" s="83" t="b">
        <f t="shared" si="465"/>
        <v>0</v>
      </c>
      <c r="AM1602" s="83" t="b">
        <f t="shared" si="471"/>
        <v>1</v>
      </c>
      <c r="AN1602" s="47" t="str">
        <f t="shared" si="466"/>
        <v>Inner</v>
      </c>
      <c r="AO1602" s="48" t="str">
        <f t="shared" si="467"/>
        <v>0.7-0.8</v>
      </c>
      <c r="AP1602" s="49" t="str">
        <f t="shared" si="472"/>
        <v>15-16</v>
      </c>
      <c r="AQ1602" s="49" t="str">
        <f t="shared" si="473"/>
        <v>Mar</v>
      </c>
      <c r="AR1602" s="48" t="str">
        <f t="shared" si="474"/>
        <v>305-315</v>
      </c>
      <c r="AS1602" s="49" t="str">
        <f t="shared" si="468"/>
        <v>Inner-TI</v>
      </c>
    </row>
    <row r="1603" spans="5:45" x14ac:dyDescent="0.3">
      <c r="E1603" s="15">
        <v>40970.645833333336</v>
      </c>
      <c r="F1603" s="21">
        <v>9.39</v>
      </c>
      <c r="G1603" s="21">
        <v>1211.64001464844</v>
      </c>
      <c r="H1603" s="42">
        <v>1.2129476890440378</v>
      </c>
      <c r="I1603" s="35">
        <v>303.10000000000002</v>
      </c>
      <c r="J1603" s="43">
        <v>0.10969116080937166</v>
      </c>
      <c r="K1603" s="44">
        <v>0.16054186918311061</v>
      </c>
      <c r="L1603" s="26">
        <f t="shared" ref="L1603:L1666" si="475">F1603*(H1603/Ref_Density)^(1/3)</f>
        <v>9.359103566947617</v>
      </c>
      <c r="M1603" s="26">
        <f t="shared" ref="M1603:M1666" si="476">(L1603-CutInWindSpeed)/(RatedWindSpeed-CutInWindSpeed)</f>
        <v>0.80452960219925596</v>
      </c>
      <c r="N1603" s="96">
        <f t="shared" ref="N1603:N1666" si="477">COUNTIF(xa,"&lt;"&amp;L1603)</f>
        <v>10</v>
      </c>
      <c r="O1603" s="26">
        <f t="shared" ref="O1603:O1666" si="478">(L1603-INDEX(xa,$N1603))/(INDEX(xb,$N1603)-INDEX(xa,$N1603))</f>
        <v>0.37199121466621071</v>
      </c>
      <c r="P1603" s="3">
        <f>IF(L1603&gt;'Power Curve'!$C$37,0,INDEX(Ci,$N1603,1)*POWER(1-O1603,3)+INDEX(Ci,$N1603,2)*3*O1603*POWER(1-O1603,2)+INDEX(Ci,$N1603,3)*3*POWER(O1603,2)*(1-O1603)+INDEX(Ci,$N1603,4)*POWER(O1603,3))</f>
        <v>1320.1719140431421</v>
      </c>
      <c r="Q1603" s="3">
        <f>MAX(0,MIN(P1603-V1603+W1603,'Power Curve'!$C$39))</f>
        <v>1321.7244197625712</v>
      </c>
      <c r="R1603" s="3">
        <f t="shared" ref="R1603:R1666" si="479">IF(AM1603,G1603,"")</f>
        <v>1211.64001464844</v>
      </c>
      <c r="S1603" s="3">
        <f t="shared" ref="S1603:S1666" si="480">IF(AM1603,Q1603-R1603,"")</f>
        <v>110.08440511413119</v>
      </c>
      <c r="T1603" s="3">
        <f t="shared" ref="T1603:T1666" si="481">IF(AM1603,ABS(S1603),"")</f>
        <v>110.08440511413119</v>
      </c>
      <c r="V1603" s="37">
        <f t="array" ref="V1603">SUM(_xlfn.NORM.DIST($AD$3:$AD$1003,$L1603,$AA1603,FALSE)*WindSpeedStep*$AE$3:$AE$1003)/AG1603</f>
        <v>1328.7029500595779</v>
      </c>
      <c r="W1603" s="37">
        <f t="array" ref="W1603">SUM(_xlfn.NORM.DIST($AD$3:$AD$1003,$L1603,$AB1603,FALSE)*WindSpeedStep*$AE$3:$AE$1003)/AH1603</f>
        <v>1330.255455779007</v>
      </c>
      <c r="Y1603" s="1">
        <f t="shared" ref="Y1603:Y1666" si="482">COUNTIF(ReferenceTurbulenceWindSpeed,"&lt;"&amp;L1603)</f>
        <v>9</v>
      </c>
      <c r="Z1603" s="99">
        <f>IF(L1603&lt;'Power Curve'!$P$28,'Power Curve'!$Q$28,IF(L1603&gt;'Power Curve'!$P$29,'Power Curve'!$Q$29,INDEX(ReferenceTurbulence,Y1603)+(L1603-INDEX(ReferenceTurbulenceWindSpeed,Y1603))*(INDEX(ReferenceTurbulence,Y1603+1)-INDEX(ReferenceTurbulence,Y1603))/(INDEX(ReferenceTurbulenceWindSpeed,Y1603+1)-INDEX(ReferenceTurbulenceWindSpeed,Y1603))))</f>
        <v>0.12035043650370578</v>
      </c>
      <c r="AA1603" s="100">
        <f t="shared" si="469"/>
        <v>1.1263721995655354</v>
      </c>
      <c r="AB1603" s="29">
        <f t="shared" si="470"/>
        <v>1.0266109343936149</v>
      </c>
      <c r="AG1603" s="40">
        <f t="array" ref="AG1603">SUM(_xlfn.NORM.DIST($AD$3:$AD$1003,$F1603,$AA1603,FALSE)*WindSpeedStep)</f>
        <v>1.0000000000000029</v>
      </c>
      <c r="AH1603" s="40">
        <f t="array" ref="AH1603">SUM(_xlfn.NORM.DIST($AD$3:$AD$1003,$F1603,$AB1603,FALSE)*WindSpeedStep)</f>
        <v>1.0000000000000036</v>
      </c>
      <c r="AJ1603" s="47">
        <f t="shared" ref="AJ1603:AJ1666" si="483">MROUND(L1603-Centre_First_Bin,Bin_Width)+Centre_First_Bin</f>
        <v>9</v>
      </c>
      <c r="AK1603" s="83" t="b">
        <f>COUNTIF('Power Curve'!$D$2:$D$31,AJ1603)&gt;0</f>
        <v>1</v>
      </c>
      <c r="AL1603" s="83" t="b">
        <f t="shared" ref="AL1603:AL1666" si="484">(G1603&lt;0)</f>
        <v>0</v>
      </c>
      <c r="AM1603" s="83" t="b">
        <f t="shared" si="471"/>
        <v>1</v>
      </c>
      <c r="AN1603" s="47" t="str">
        <f t="shared" ref="AN1603:AN1666" si="485">IF(AM1603,IF(AND(J1603&gt;=LowerTurbLimit,J1603&lt;=UpperTurbLimit,K1603&gt;=LowerShearLimit,K1603&lt;=UpperShearLimit),"Inner","Outer"),"")</f>
        <v>Inner</v>
      </c>
      <c r="AO1603" s="48" t="str">
        <f t="shared" ref="AO1603:AO1666" si="486">IF(M1603&lt;0,"&lt;0",TEXT(MROUND(M1603+0.05,0.1)-0.1,"0.0")&amp;"-"&amp;TEXT(MROUND(M1603+0.05,0.1),"0.0"))</f>
        <v>0.8-0.9</v>
      </c>
      <c r="AP1603" s="49" t="str">
        <f t="shared" si="472"/>
        <v>15-16</v>
      </c>
      <c r="AQ1603" s="49" t="str">
        <f t="shared" si="473"/>
        <v>Mar</v>
      </c>
      <c r="AR1603" s="48" t="str">
        <f t="shared" si="474"/>
        <v>295-305</v>
      </c>
      <c r="AS1603" s="49" t="str">
        <f t="shared" ref="AS1603:AS1666" si="487">IF(AM1603,IF(M1603&lt;0.5,IF(J1603&lt;=LowerTurbLimit,"LWS-LTI",IF(J1603&gt;=UpperTurbLimit,"LWS-HTI","Inner-TI")),IF(J1603&lt;=LowerTurbLimit,"HWS-LTI",IF(J1603&gt;=UpperTurbLimit,"HWS-HTI","Inner-TI"))),"")</f>
        <v>Inner-TI</v>
      </c>
    </row>
    <row r="1604" spans="5:45" x14ac:dyDescent="0.3">
      <c r="E1604" s="15">
        <v>40970.652777777781</v>
      </c>
      <c r="F1604" s="21">
        <v>7.43</v>
      </c>
      <c r="G1604" s="21">
        <v>728.8900222778318</v>
      </c>
      <c r="H1604" s="42">
        <v>1.2139467554237429</v>
      </c>
      <c r="I1604" s="35">
        <v>300.39999999999998</v>
      </c>
      <c r="J1604" s="43">
        <v>0.16419919246298789</v>
      </c>
      <c r="K1604" s="44">
        <v>0.21575169532911717</v>
      </c>
      <c r="L1604" s="26">
        <f t="shared" si="475"/>
        <v>7.4075853439701751</v>
      </c>
      <c r="M1604" s="26">
        <f t="shared" si="476"/>
        <v>0.50291616996353217</v>
      </c>
      <c r="N1604" s="96">
        <f t="shared" si="477"/>
        <v>8</v>
      </c>
      <c r="O1604" s="26">
        <f t="shared" si="478"/>
        <v>0.39500381834523951</v>
      </c>
      <c r="P1604" s="3">
        <f>IF(L1604&gt;'Power Curve'!$C$37,0,INDEX(Ci,$N1604,1)*POWER(1-O1604,3)+INDEX(Ci,$N1604,2)*3*O1604*POWER(1-O1604,2)+INDEX(Ci,$N1604,3)*3*POWER(O1604,2)*(1-O1604)+INDEX(Ci,$N1604,4)*POWER(O1604,3))</f>
        <v>705.84032125548265</v>
      </c>
      <c r="Q1604" s="3">
        <f>MAX(0,MIN(P1604-V1604+W1604,'Power Curve'!$C$39))</f>
        <v>724.81776433572827</v>
      </c>
      <c r="R1604" s="3">
        <f t="shared" si="479"/>
        <v>728.8900222778318</v>
      </c>
      <c r="S1604" s="3">
        <f t="shared" si="480"/>
        <v>-4.0722579421035334</v>
      </c>
      <c r="T1604" s="3">
        <f t="shared" si="481"/>
        <v>4.0722579421035334</v>
      </c>
      <c r="V1604" s="37">
        <f t="array" ref="V1604">SUM(_xlfn.NORM.DIST($AD$3:$AD$1003,$L1604,$AA1604,FALSE)*WindSpeedStep*$AE$3:$AE$1003)/AG1604</f>
        <v>700.95601493804224</v>
      </c>
      <c r="W1604" s="37">
        <f t="array" ref="W1604">SUM(_xlfn.NORM.DIST($AD$3:$AD$1003,$L1604,$AB1604,FALSE)*WindSpeedStep*$AE$3:$AE$1003)/AH1604</f>
        <v>719.93345801828787</v>
      </c>
      <c r="Y1604" s="1">
        <f t="shared" si="482"/>
        <v>7</v>
      </c>
      <c r="Z1604" s="99">
        <f>IF(L1604&lt;'Power Curve'!$P$28,'Power Curve'!$Q$28,IF(L1604&gt;'Power Curve'!$P$29,'Power Curve'!$Q$29,INDEX(ReferenceTurbulence,Y1604)+(L1604-INDEX(ReferenceTurbulenceWindSpeed,Y1604))*(INDEX(ReferenceTurbulence,Y1604+1)-INDEX(ReferenceTurbulence,Y1604))/(INDEX(ReferenceTurbulenceWindSpeed,Y1604+1)-INDEX(ReferenceTurbulenceWindSpeed,Y1604))))</f>
        <v>0.11956322365455281</v>
      </c>
      <c r="AA1604" s="100">
        <f t="shared" ref="AA1604:AA1667" si="488">Z1604*L1604</f>
        <v>0.88567478322129356</v>
      </c>
      <c r="AB1604" s="29">
        <f t="shared" ref="AB1604:AB1667" si="489">L1604*J1604</f>
        <v>1.216319531580567</v>
      </c>
      <c r="AG1604" s="40">
        <f t="array" ref="AG1604">SUM(_xlfn.NORM.DIST($AD$3:$AD$1003,$F1604,$AA1604,FALSE)*WindSpeedStep)</f>
        <v>1.0000000000000029</v>
      </c>
      <c r="AH1604" s="40">
        <f t="array" ref="AH1604">SUM(_xlfn.NORM.DIST($AD$3:$AD$1003,$F1604,$AB1604,FALSE)*WindSpeedStep)</f>
        <v>0.99999999961606467</v>
      </c>
      <c r="AJ1604" s="47">
        <f t="shared" si="483"/>
        <v>7</v>
      </c>
      <c r="AK1604" s="83" t="b">
        <f>COUNTIF('Power Curve'!$D$2:$D$31,AJ1604)&gt;0</f>
        <v>1</v>
      </c>
      <c r="AL1604" s="83" t="b">
        <f t="shared" si="484"/>
        <v>0</v>
      </c>
      <c r="AM1604" s="83" t="b">
        <f t="shared" ref="AM1604:AM1667" si="490">AND(AK1604,NOT(AL1604))</f>
        <v>1</v>
      </c>
      <c r="AN1604" s="47" t="str">
        <f t="shared" si="485"/>
        <v>Outer</v>
      </c>
      <c r="AO1604" s="48" t="str">
        <f t="shared" si="486"/>
        <v>0.5-0.6</v>
      </c>
      <c r="AP1604" s="49" t="str">
        <f t="shared" ref="AP1604:AP1667" si="491">IF(AM1604,HOUR(E1604)&amp;"-"&amp;HOUR(E1604)+1,"")</f>
        <v>15-16</v>
      </c>
      <c r="AQ1604" s="49" t="str">
        <f t="shared" ref="AQ1604:AQ1667" si="492">IF(AM1604,TEXT(E1604,"mmm"),"")</f>
        <v>Mar</v>
      </c>
      <c r="AR1604" s="48" t="str">
        <f t="shared" ref="AR1604:AR1667" si="493">IF(AM1604,IF(OR(I1604&lt;5,I1604&gt;=355),"355-5",MROUND(I1604,10)-5&amp;"-"&amp;MROUND(I1604,10)+5),"")</f>
        <v>295-305</v>
      </c>
      <c r="AS1604" s="49" t="str">
        <f t="shared" si="487"/>
        <v>HWS-HTI</v>
      </c>
    </row>
    <row r="1605" spans="5:45" x14ac:dyDescent="0.3">
      <c r="E1605" s="15">
        <v>40970.659722222219</v>
      </c>
      <c r="F1605" s="21">
        <v>7.18</v>
      </c>
      <c r="G1605" s="21">
        <v>719.10002231597878</v>
      </c>
      <c r="H1605" s="42">
        <v>1.2145283617935494</v>
      </c>
      <c r="I1605" s="35">
        <v>296.7</v>
      </c>
      <c r="J1605" s="43">
        <v>0.1476323119777159</v>
      </c>
      <c r="K1605" s="44">
        <v>0.2127994138953721</v>
      </c>
      <c r="L1605" s="26">
        <f t="shared" si="475"/>
        <v>7.1594825514259224</v>
      </c>
      <c r="M1605" s="26">
        <f t="shared" si="476"/>
        <v>0.46457108359668825</v>
      </c>
      <c r="N1605" s="96">
        <f t="shared" si="477"/>
        <v>8</v>
      </c>
      <c r="O1605" s="26">
        <f t="shared" si="478"/>
        <v>0.14529303104685432</v>
      </c>
      <c r="P1605" s="3">
        <f>IF(L1605&gt;'Power Curve'!$C$37,0,INDEX(Ci,$N1605,1)*POWER(1-O1605,3)+INDEX(Ci,$N1605,2)*3*O1605*POWER(1-O1605,2)+INDEX(Ci,$N1605,3)*3*POWER(O1605,2)*(1-O1605)+INDEX(Ci,$N1605,4)*POWER(O1605,3))</f>
        <v>638.05406037840703</v>
      </c>
      <c r="Q1605" s="3">
        <f>MAX(0,MIN(P1605-V1605+W1605,'Power Curve'!$C$39))</f>
        <v>648.42380667186524</v>
      </c>
      <c r="R1605" s="3">
        <f t="shared" si="479"/>
        <v>719.10002231597878</v>
      </c>
      <c r="S1605" s="3">
        <f t="shared" si="480"/>
        <v>-70.67621564411354</v>
      </c>
      <c r="T1605" s="3">
        <f t="shared" si="481"/>
        <v>70.67621564411354</v>
      </c>
      <c r="V1605" s="37">
        <f t="array" ref="V1605">SUM(_xlfn.NORM.DIST($AD$3:$AD$1003,$L1605,$AA1605,FALSE)*WindSpeedStep*$AE$3:$AE$1003)/AG1605</f>
        <v>634.71220351683132</v>
      </c>
      <c r="W1605" s="37">
        <f t="array" ref="W1605">SUM(_xlfn.NORM.DIST($AD$3:$AD$1003,$L1605,$AB1605,FALSE)*WindSpeedStep*$AE$3:$AE$1003)/AH1605</f>
        <v>645.08194981028953</v>
      </c>
      <c r="Y1605" s="1">
        <f t="shared" si="482"/>
        <v>7</v>
      </c>
      <c r="Z1605" s="99">
        <f>IF(L1605&lt;'Power Curve'!$P$28,'Power Curve'!$Q$28,IF(L1605&gt;'Power Curve'!$P$29,'Power Curve'!$Q$29,INDEX(ReferenceTurbulence,Y1605)+(L1605-INDEX(ReferenceTurbulenceWindSpeed,Y1605))*(INDEX(ReferenceTurbulence,Y1605+1)-INDEX(ReferenceTurbulence,Y1605))/(INDEX(ReferenceTurbulenceWindSpeed,Y1605+1)-INDEX(ReferenceTurbulenceWindSpeed,Y1605))))</f>
        <v>0.1196321334457436</v>
      </c>
      <c r="AA1605" s="100">
        <f t="shared" si="488"/>
        <v>0.85650417199465878</v>
      </c>
      <c r="AB1605" s="29">
        <f t="shared" si="489"/>
        <v>1.0569709616311251</v>
      </c>
      <c r="AG1605" s="40">
        <f t="array" ref="AG1605">SUM(_xlfn.NORM.DIST($AD$3:$AD$1003,$F1605,$AA1605,FALSE)*WindSpeedStep)</f>
        <v>1.0000000000000038</v>
      </c>
      <c r="AH1605" s="40">
        <f t="array" ref="AH1605">SUM(_xlfn.NORM.DIST($AD$3:$AD$1003,$F1605,$AB1605,FALSE)*WindSpeedStep)</f>
        <v>0.99999999999612177</v>
      </c>
      <c r="AJ1605" s="47">
        <f t="shared" si="483"/>
        <v>7</v>
      </c>
      <c r="AK1605" s="83" t="b">
        <f>COUNTIF('Power Curve'!$D$2:$D$31,AJ1605)&gt;0</f>
        <v>1</v>
      </c>
      <c r="AL1605" s="83" t="b">
        <f t="shared" si="484"/>
        <v>0</v>
      </c>
      <c r="AM1605" s="83" t="b">
        <f t="shared" si="490"/>
        <v>1</v>
      </c>
      <c r="AN1605" s="47" t="str">
        <f t="shared" si="485"/>
        <v>Outer</v>
      </c>
      <c r="AO1605" s="48" t="str">
        <f t="shared" si="486"/>
        <v>0.4-0.5</v>
      </c>
      <c r="AP1605" s="49" t="str">
        <f t="shared" si="491"/>
        <v>15-16</v>
      </c>
      <c r="AQ1605" s="49" t="str">
        <f t="shared" si="492"/>
        <v>Mar</v>
      </c>
      <c r="AR1605" s="48" t="str">
        <f t="shared" si="493"/>
        <v>295-305</v>
      </c>
      <c r="AS1605" s="49" t="str">
        <f t="shared" si="487"/>
        <v>LWS-HTI</v>
      </c>
    </row>
    <row r="1606" spans="5:45" x14ac:dyDescent="0.3">
      <c r="E1606" s="15">
        <v>40970.666666666664</v>
      </c>
      <c r="F1606" s="21">
        <v>10.050000000000001</v>
      </c>
      <c r="G1606" s="21">
        <v>1657.960006713872</v>
      </c>
      <c r="H1606" s="42">
        <v>1.2140731669309013</v>
      </c>
      <c r="I1606" s="35">
        <v>295.89999999999998</v>
      </c>
      <c r="J1606" s="43">
        <v>0.13134328358208955</v>
      </c>
      <c r="K1606" s="44">
        <v>0.18285408558634461</v>
      </c>
      <c r="L1606" s="26">
        <f t="shared" si="475"/>
        <v>10.020029167160821</v>
      </c>
      <c r="M1606" s="26">
        <f t="shared" si="476"/>
        <v>0.9066777842585656</v>
      </c>
      <c r="N1606" s="96">
        <f t="shared" si="477"/>
        <v>11</v>
      </c>
      <c r="O1606" s="26">
        <f t="shared" si="478"/>
        <v>6.8032947140647684E-2</v>
      </c>
      <c r="P1606" s="3">
        <f>IF(L1606&gt;'Power Curve'!$C$37,0,INDEX(Ci,$N1606,1)*POWER(1-O1606,3)+INDEX(Ci,$N1606,2)*3*O1606*POWER(1-O1606,2)+INDEX(Ci,$N1606,3)*3*POWER(O1606,2)*(1-O1606)+INDEX(Ci,$N1606,4)*POWER(O1606,3))</f>
        <v>1539.1567426800204</v>
      </c>
      <c r="Q1606" s="3">
        <f>MAX(0,MIN(P1606-V1606+W1606,'Power Curve'!$C$39))</f>
        <v>1528.5581901415917</v>
      </c>
      <c r="R1606" s="3">
        <f t="shared" si="479"/>
        <v>1657.960006713872</v>
      </c>
      <c r="S1606" s="3">
        <f t="shared" si="480"/>
        <v>-129.40181657228027</v>
      </c>
      <c r="T1606" s="3">
        <f t="shared" si="481"/>
        <v>129.40181657228027</v>
      </c>
      <c r="V1606" s="37">
        <f t="array" ref="V1606">SUM(_xlfn.NORM.DIST($AD$3:$AD$1003,$L1606,$AA1606,FALSE)*WindSpeedStep*$AE$3:$AE$1003)/AG1606</f>
        <v>1536.794494740815</v>
      </c>
      <c r="W1606" s="37">
        <f t="array" ref="W1606">SUM(_xlfn.NORM.DIST($AD$3:$AD$1003,$L1606,$AB1606,FALSE)*WindSpeedStep*$AE$3:$AE$1003)/AH1606</f>
        <v>1526.1959422023863</v>
      </c>
      <c r="Y1606" s="1">
        <f t="shared" si="482"/>
        <v>10</v>
      </c>
      <c r="Z1606" s="99">
        <f>IF(L1606&lt;'Power Curve'!$P$28,'Power Curve'!$Q$28,IF(L1606&gt;'Power Curve'!$P$29,'Power Curve'!$Q$29,INDEX(ReferenceTurbulence,Y1606)+(L1606-INDEX(ReferenceTurbulenceWindSpeed,Y1606))*(INDEX(ReferenceTurbulence,Y1606+1)-INDEX(ReferenceTurbulence,Y1606))/(INDEX(ReferenceTurbulenceWindSpeed,Y1606+1)-INDEX(ReferenceTurbulenceWindSpeed,Y1606))))</f>
        <v>0.12001914434693144</v>
      </c>
      <c r="AA1606" s="100">
        <f t="shared" si="488"/>
        <v>1.2025953269739378</v>
      </c>
      <c r="AB1606" s="29">
        <f t="shared" si="489"/>
        <v>1.3160635324032124</v>
      </c>
      <c r="AG1606" s="40">
        <f t="array" ref="AG1606">SUM(_xlfn.NORM.DIST($AD$3:$AD$1003,$F1606,$AA1606,FALSE)*WindSpeedStep)</f>
        <v>1.0000000000000036</v>
      </c>
      <c r="AH1606" s="40">
        <f t="array" ref="AH1606">SUM(_xlfn.NORM.DIST($AD$3:$AD$1003,$F1606,$AB1606,FALSE)*WindSpeedStep)</f>
        <v>0.99999999999999556</v>
      </c>
      <c r="AJ1606" s="47">
        <f t="shared" si="483"/>
        <v>10</v>
      </c>
      <c r="AK1606" s="83" t="b">
        <f>COUNTIF('Power Curve'!$D$2:$D$31,AJ1606)&gt;0</f>
        <v>1</v>
      </c>
      <c r="AL1606" s="83" t="b">
        <f t="shared" si="484"/>
        <v>0</v>
      </c>
      <c r="AM1606" s="83" t="b">
        <f t="shared" si="490"/>
        <v>1</v>
      </c>
      <c r="AN1606" s="47" t="str">
        <f t="shared" si="485"/>
        <v>Inner</v>
      </c>
      <c r="AO1606" s="48" t="str">
        <f t="shared" si="486"/>
        <v>0.9-1.0</v>
      </c>
      <c r="AP1606" s="49" t="str">
        <f t="shared" si="491"/>
        <v>16-17</v>
      </c>
      <c r="AQ1606" s="49" t="str">
        <f t="shared" si="492"/>
        <v>Mar</v>
      </c>
      <c r="AR1606" s="48" t="str">
        <f t="shared" si="493"/>
        <v>295-305</v>
      </c>
      <c r="AS1606" s="49" t="str">
        <f t="shared" si="487"/>
        <v>Inner-TI</v>
      </c>
    </row>
    <row r="1607" spans="5:45" x14ac:dyDescent="0.3">
      <c r="E1607" s="15">
        <v>40970.673611111109</v>
      </c>
      <c r="F1607" s="21">
        <v>11.56</v>
      </c>
      <c r="G1607" s="21">
        <v>1938.0300140380909</v>
      </c>
      <c r="H1607" s="42">
        <v>1.2137522382587018</v>
      </c>
      <c r="I1607" s="35">
        <v>303.2</v>
      </c>
      <c r="J1607" s="43">
        <v>6.4878892733564009E-2</v>
      </c>
      <c r="K1607" s="44">
        <v>0.18752723562254947</v>
      </c>
      <c r="L1607" s="26">
        <f t="shared" si="475"/>
        <v>11.524510442977094</v>
      </c>
      <c r="M1607" s="26">
        <f t="shared" si="476"/>
        <v>1.1392002152512954</v>
      </c>
      <c r="N1607" s="96">
        <f t="shared" si="477"/>
        <v>12</v>
      </c>
      <c r="O1607" s="26">
        <f t="shared" si="478"/>
        <v>0.52416734045176805</v>
      </c>
      <c r="P1607" s="3">
        <f>IF(L1607&gt;'Power Curve'!$C$37,0,INDEX(Ci,$N1607,1)*POWER(1-O1607,3)+INDEX(Ci,$N1607,2)*3*O1607*POWER(1-O1607,2)+INDEX(Ci,$N1607,3)*3*POWER(O1607,2)*(1-O1607)+INDEX(Ci,$N1607,4)*POWER(O1607,3))</f>
        <v>1865.5589449749946</v>
      </c>
      <c r="Q1607" s="3">
        <f>MAX(0,MIN(P1607-V1607+W1607,'Power Curve'!$C$39))</f>
        <v>1946.1673579757751</v>
      </c>
      <c r="R1607" s="3">
        <f t="shared" si="479"/>
        <v>1938.0300140380909</v>
      </c>
      <c r="S1607" s="3">
        <f t="shared" si="480"/>
        <v>8.1373439376841361</v>
      </c>
      <c r="T1607" s="3">
        <f t="shared" si="481"/>
        <v>8.1373439376841361</v>
      </c>
      <c r="V1607" s="37">
        <f t="array" ref="V1607">SUM(_xlfn.NORM.DIST($AD$3:$AD$1003,$L1607,$AA1607,FALSE)*WindSpeedStep*$AE$3:$AE$1003)/AG1607</f>
        <v>1843.4212441109771</v>
      </c>
      <c r="W1607" s="37">
        <f t="array" ref="W1607">SUM(_xlfn.NORM.DIST($AD$3:$AD$1003,$L1607,$AB1607,FALSE)*WindSpeedStep*$AE$3:$AE$1003)/AH1607</f>
        <v>1924.0296571117576</v>
      </c>
      <c r="Y1607" s="1">
        <f t="shared" si="482"/>
        <v>11</v>
      </c>
      <c r="Z1607" s="99">
        <f>IF(L1607&lt;'Power Curve'!$P$28,'Power Curve'!$Q$28,IF(L1607&gt;'Power Curve'!$P$29,'Power Curve'!$Q$29,INDEX(ReferenceTurbulence,Y1607)+(L1607-INDEX(ReferenceTurbulenceWindSpeed,Y1607))*(INDEX(ReferenceTurbulence,Y1607+1)-INDEX(ReferenceTurbulence,Y1607))/(INDEX(ReferenceTurbulenceWindSpeed,Y1607+1)-INDEX(ReferenceTurbulenceWindSpeed,Y1607))))</f>
        <v>0.11905642155686481</v>
      </c>
      <c r="AA1607" s="100">
        <f t="shared" si="488"/>
        <v>1.3720669735355717</v>
      </c>
      <c r="AB1607" s="29">
        <f t="shared" si="489"/>
        <v>0.74769747683674914</v>
      </c>
      <c r="AG1607" s="40">
        <f t="array" ref="AG1607">SUM(_xlfn.NORM.DIST($AD$3:$AD$1003,$F1607,$AA1607,FALSE)*WindSpeedStep)</f>
        <v>1.0000000000000033</v>
      </c>
      <c r="AH1607" s="40">
        <f t="array" ref="AH1607">SUM(_xlfn.NORM.DIST($AD$3:$AD$1003,$F1607,$AB1607,FALSE)*WindSpeedStep)</f>
        <v>1.0000000000000036</v>
      </c>
      <c r="AJ1607" s="47">
        <f t="shared" si="483"/>
        <v>12</v>
      </c>
      <c r="AK1607" s="83" t="b">
        <f>COUNTIF('Power Curve'!$D$2:$D$31,AJ1607)&gt;0</f>
        <v>1</v>
      </c>
      <c r="AL1607" s="83" t="b">
        <f t="shared" si="484"/>
        <v>0</v>
      </c>
      <c r="AM1607" s="83" t="b">
        <f t="shared" si="490"/>
        <v>1</v>
      </c>
      <c r="AN1607" s="47" t="str">
        <f t="shared" si="485"/>
        <v>Outer</v>
      </c>
      <c r="AO1607" s="48" t="str">
        <f t="shared" si="486"/>
        <v>1.1-1.2</v>
      </c>
      <c r="AP1607" s="49" t="str">
        <f t="shared" si="491"/>
        <v>16-17</v>
      </c>
      <c r="AQ1607" s="49" t="str">
        <f t="shared" si="492"/>
        <v>Mar</v>
      </c>
      <c r="AR1607" s="48" t="str">
        <f t="shared" si="493"/>
        <v>295-305</v>
      </c>
      <c r="AS1607" s="49" t="str">
        <f t="shared" si="487"/>
        <v>HWS-LTI</v>
      </c>
    </row>
    <row r="1608" spans="5:45" x14ac:dyDescent="0.3">
      <c r="E1608" s="15">
        <v>40970.680555555555</v>
      </c>
      <c r="F1608" s="21">
        <v>11.17</v>
      </c>
      <c r="G1608" s="21">
        <v>1916.4300384521459</v>
      </c>
      <c r="H1608" s="42">
        <v>1.214610268445401</v>
      </c>
      <c r="I1608" s="35">
        <v>305.10000000000002</v>
      </c>
      <c r="J1608" s="43">
        <v>6.803939122649956E-2</v>
      </c>
      <c r="K1608" s="44">
        <v>0.17308852824683124</v>
      </c>
      <c r="L1608" s="26">
        <f t="shared" si="475"/>
        <v>11.138331168732597</v>
      </c>
      <c r="M1608" s="26">
        <f t="shared" si="476"/>
        <v>1.0795149635371328</v>
      </c>
      <c r="N1608" s="96">
        <f t="shared" si="477"/>
        <v>12</v>
      </c>
      <c r="O1608" s="26">
        <f t="shared" si="478"/>
        <v>0.15219777265374834</v>
      </c>
      <c r="P1608" s="3">
        <f>IF(L1608&gt;'Power Curve'!$C$37,0,INDEX(Ci,$N1608,1)*POWER(1-O1608,3)+INDEX(Ci,$N1608,2)*3*O1608*POWER(1-O1608,2)+INDEX(Ci,$N1608,3)*3*POWER(O1608,2)*(1-O1608)+INDEX(Ci,$N1608,4)*POWER(O1608,3))</f>
        <v>1803.7254824601089</v>
      </c>
      <c r="Q1608" s="3">
        <f>MAX(0,MIN(P1608-V1608+W1608,'Power Curve'!$C$39))</f>
        <v>1888.120373467769</v>
      </c>
      <c r="R1608" s="3">
        <f t="shared" si="479"/>
        <v>1916.4300384521459</v>
      </c>
      <c r="S1608" s="3">
        <f t="shared" si="480"/>
        <v>-28.309664984376923</v>
      </c>
      <c r="T1608" s="3">
        <f t="shared" si="481"/>
        <v>28.309664984376923</v>
      </c>
      <c r="V1608" s="37">
        <f t="array" ref="V1608">SUM(_xlfn.NORM.DIST($AD$3:$AD$1003,$L1608,$AA1608,FALSE)*WindSpeedStep*$AE$3:$AE$1003)/AG1608</f>
        <v>1788.0749471103845</v>
      </c>
      <c r="W1608" s="37">
        <f t="array" ref="W1608">SUM(_xlfn.NORM.DIST($AD$3:$AD$1003,$L1608,$AB1608,FALSE)*WindSpeedStep*$AE$3:$AE$1003)/AH1608</f>
        <v>1872.4698381180447</v>
      </c>
      <c r="Y1608" s="1">
        <f t="shared" si="482"/>
        <v>11</v>
      </c>
      <c r="Z1608" s="99">
        <f>IF(L1608&lt;'Power Curve'!$P$28,'Power Curve'!$Q$28,IF(L1608&gt;'Power Curve'!$P$29,'Power Curve'!$Q$29,INDEX(ReferenceTurbulence,Y1608)+(L1608-INDEX(ReferenceTurbulenceWindSpeed,Y1608))*(INDEX(ReferenceTurbulence,Y1608+1)-INDEX(ReferenceTurbulence,Y1608))/(INDEX(ReferenceTurbulenceWindSpeed,Y1608+1)-INDEX(ReferenceTurbulenceWindSpeed,Y1608))))</f>
        <v>0.11972223429506872</v>
      </c>
      <c r="AA1608" s="100">
        <f t="shared" si="488"/>
        <v>1.3335058938390705</v>
      </c>
      <c r="AB1608" s="29">
        <f t="shared" si="489"/>
        <v>0.75784527199971119</v>
      </c>
      <c r="AG1608" s="40">
        <f t="array" ref="AG1608">SUM(_xlfn.NORM.DIST($AD$3:$AD$1003,$F1608,$AA1608,FALSE)*WindSpeedStep)</f>
        <v>1.000000000000004</v>
      </c>
      <c r="AH1608" s="40">
        <f t="array" ref="AH1608">SUM(_xlfn.NORM.DIST($AD$3:$AD$1003,$F1608,$AB1608,FALSE)*WindSpeedStep)</f>
        <v>1.0000000000000038</v>
      </c>
      <c r="AJ1608" s="47">
        <f t="shared" si="483"/>
        <v>11</v>
      </c>
      <c r="AK1608" s="83" t="b">
        <f>COUNTIF('Power Curve'!$D$2:$D$31,AJ1608)&gt;0</f>
        <v>1</v>
      </c>
      <c r="AL1608" s="83" t="b">
        <f t="shared" si="484"/>
        <v>0</v>
      </c>
      <c r="AM1608" s="83" t="b">
        <f t="shared" si="490"/>
        <v>1</v>
      </c>
      <c r="AN1608" s="47" t="str">
        <f t="shared" si="485"/>
        <v>Outer</v>
      </c>
      <c r="AO1608" s="48" t="str">
        <f t="shared" si="486"/>
        <v>1.0-1.1</v>
      </c>
      <c r="AP1608" s="49" t="str">
        <f t="shared" si="491"/>
        <v>16-17</v>
      </c>
      <c r="AQ1608" s="49" t="str">
        <f t="shared" si="492"/>
        <v>Mar</v>
      </c>
      <c r="AR1608" s="48" t="str">
        <f t="shared" si="493"/>
        <v>305-315</v>
      </c>
      <c r="AS1608" s="49" t="str">
        <f t="shared" si="487"/>
        <v>HWS-LTI</v>
      </c>
    </row>
    <row r="1609" spans="5:45" x14ac:dyDescent="0.3">
      <c r="E1609" s="15">
        <v>40970.6875</v>
      </c>
      <c r="F1609" s="21">
        <v>10.64</v>
      </c>
      <c r="G1609" s="21">
        <v>1787.6999359130859</v>
      </c>
      <c r="H1609" s="42">
        <v>1.2152897657622059</v>
      </c>
      <c r="I1609" s="35">
        <v>305.89999999999998</v>
      </c>
      <c r="J1609" s="43">
        <v>6.6729323308270666E-2</v>
      </c>
      <c r="K1609" s="44">
        <v>0.17757284042839894</v>
      </c>
      <c r="L1609" s="26">
        <f t="shared" si="475"/>
        <v>10.61181194858897</v>
      </c>
      <c r="M1609" s="26">
        <f t="shared" si="476"/>
        <v>0.99813972078725688</v>
      </c>
      <c r="N1609" s="96">
        <f t="shared" si="477"/>
        <v>11</v>
      </c>
      <c r="O1609" s="26">
        <f t="shared" si="478"/>
        <v>0.64236154326898809</v>
      </c>
      <c r="P1609" s="3">
        <f>IF(L1609&gt;'Power Curve'!$C$37,0,INDEX(Ci,$N1609,1)*POWER(1-O1609,3)+INDEX(Ci,$N1609,2)*3*O1609*POWER(1-O1609,2)+INDEX(Ci,$N1609,3)*3*POWER(O1609,2)*(1-O1609)+INDEX(Ci,$N1609,4)*POWER(O1609,3))</f>
        <v>1698.6512027537237</v>
      </c>
      <c r="Q1609" s="3">
        <f>MAX(0,MIN(P1609-V1609+W1609,'Power Curve'!$C$39))</f>
        <v>1776.9531701779324</v>
      </c>
      <c r="R1609" s="3">
        <f t="shared" si="479"/>
        <v>1787.6999359130859</v>
      </c>
      <c r="S1609" s="3">
        <f t="shared" si="480"/>
        <v>-10.746765735153531</v>
      </c>
      <c r="T1609" s="3">
        <f t="shared" si="481"/>
        <v>10.746765735153531</v>
      </c>
      <c r="V1609" s="37">
        <f t="array" ref="V1609">SUM(_xlfn.NORM.DIST($AD$3:$AD$1003,$L1609,$AA1609,FALSE)*WindSpeedStep*$AE$3:$AE$1003)/AG1609</f>
        <v>1687.537275726211</v>
      </c>
      <c r="W1609" s="37">
        <f t="array" ref="W1609">SUM(_xlfn.NORM.DIST($AD$3:$AD$1003,$L1609,$AB1609,FALSE)*WindSpeedStep*$AE$3:$AE$1003)/AH1609</f>
        <v>1765.8392431504196</v>
      </c>
      <c r="Y1609" s="1">
        <f t="shared" si="482"/>
        <v>10</v>
      </c>
      <c r="Z1609" s="99">
        <f>IF(L1609&lt;'Power Curve'!$P$28,'Power Curve'!$Q$28,IF(L1609&gt;'Power Curve'!$P$29,'Power Curve'!$Q$29,INDEX(ReferenceTurbulence,Y1609)+(L1609-INDEX(ReferenceTurbulenceWindSpeed,Y1609))*(INDEX(ReferenceTurbulence,Y1609+1)-INDEX(ReferenceTurbulence,Y1609))/(INDEX(ReferenceTurbulenceWindSpeed,Y1609+1)-INDEX(ReferenceTurbulenceWindSpeed,Y1609))))</f>
        <v>0.12000405766104706</v>
      </c>
      <c r="AA1609" s="100">
        <f t="shared" si="488"/>
        <v>1.2734604929666591</v>
      </c>
      <c r="AB1609" s="29">
        <f t="shared" si="489"/>
        <v>0.70811903040396318</v>
      </c>
      <c r="AG1609" s="40">
        <f t="array" ref="AG1609">SUM(_xlfn.NORM.DIST($AD$3:$AD$1003,$F1609,$AA1609,FALSE)*WindSpeedStep)</f>
        <v>1.0000000000000033</v>
      </c>
      <c r="AH1609" s="40">
        <f t="array" ref="AH1609">SUM(_xlfn.NORM.DIST($AD$3:$AD$1003,$F1609,$AB1609,FALSE)*WindSpeedStep)</f>
        <v>1.0000000000000029</v>
      </c>
      <c r="AJ1609" s="47">
        <f t="shared" si="483"/>
        <v>11</v>
      </c>
      <c r="AK1609" s="83" t="b">
        <f>COUNTIF('Power Curve'!$D$2:$D$31,AJ1609)&gt;0</f>
        <v>1</v>
      </c>
      <c r="AL1609" s="83" t="b">
        <f t="shared" si="484"/>
        <v>0</v>
      </c>
      <c r="AM1609" s="83" t="b">
        <f t="shared" si="490"/>
        <v>1</v>
      </c>
      <c r="AN1609" s="47" t="str">
        <f t="shared" si="485"/>
        <v>Outer</v>
      </c>
      <c r="AO1609" s="48" t="str">
        <f t="shared" si="486"/>
        <v>0.9-1.0</v>
      </c>
      <c r="AP1609" s="49" t="str">
        <f t="shared" si="491"/>
        <v>16-17</v>
      </c>
      <c r="AQ1609" s="49" t="str">
        <f t="shared" si="492"/>
        <v>Mar</v>
      </c>
      <c r="AR1609" s="48" t="str">
        <f t="shared" si="493"/>
        <v>305-315</v>
      </c>
      <c r="AS1609" s="49" t="str">
        <f t="shared" si="487"/>
        <v>HWS-LTI</v>
      </c>
    </row>
    <row r="1610" spans="5:45" x14ac:dyDescent="0.3">
      <c r="E1610" s="15">
        <v>40970.694444444445</v>
      </c>
      <c r="F1610" s="21">
        <v>9.31</v>
      </c>
      <c r="G1610" s="21">
        <v>1245.2299575805689</v>
      </c>
      <c r="H1610" s="42">
        <v>1.2162388519099512</v>
      </c>
      <c r="I1610" s="35">
        <v>299.2</v>
      </c>
      <c r="J1610" s="43">
        <v>7.5187969924812026E-2</v>
      </c>
      <c r="K1610" s="44">
        <v>0.21107723040196041</v>
      </c>
      <c r="L1610" s="26">
        <f t="shared" si="475"/>
        <v>9.2877519679120208</v>
      </c>
      <c r="M1610" s="26">
        <f t="shared" si="476"/>
        <v>0.79350198256073712</v>
      </c>
      <c r="N1610" s="96">
        <f t="shared" si="477"/>
        <v>10</v>
      </c>
      <c r="O1610" s="26">
        <f t="shared" si="478"/>
        <v>0.2961490886674169</v>
      </c>
      <c r="P1610" s="3">
        <f>IF(L1610&gt;'Power Curve'!$C$37,0,INDEX(Ci,$N1610,1)*POWER(1-O1610,3)+INDEX(Ci,$N1610,2)*3*O1610*POWER(1-O1610,2)+INDEX(Ci,$N1610,3)*3*POWER(O1610,2)*(1-O1610)+INDEX(Ci,$N1610,4)*POWER(O1610,3))</f>
        <v>1294.6223534614546</v>
      </c>
      <c r="Q1610" s="3">
        <f>MAX(0,MIN(P1610-V1610+W1610,'Power Curve'!$C$39))</f>
        <v>1292.6640494704948</v>
      </c>
      <c r="R1610" s="3">
        <f t="shared" si="479"/>
        <v>1245.2299575805689</v>
      </c>
      <c r="S1610" s="3">
        <f t="shared" si="480"/>
        <v>47.434091889925867</v>
      </c>
      <c r="T1610" s="3">
        <f t="shared" si="481"/>
        <v>47.434091889925867</v>
      </c>
      <c r="V1610" s="37">
        <f t="array" ref="V1610">SUM(_xlfn.NORM.DIST($AD$3:$AD$1003,$L1610,$AA1610,FALSE)*WindSpeedStep*$AE$3:$AE$1003)/AG1610</f>
        <v>1304.6464382042946</v>
      </c>
      <c r="W1610" s="37">
        <f t="array" ref="W1610">SUM(_xlfn.NORM.DIST($AD$3:$AD$1003,$L1610,$AB1610,FALSE)*WindSpeedStep*$AE$3:$AE$1003)/AH1610</f>
        <v>1302.6881342133347</v>
      </c>
      <c r="Y1610" s="1">
        <f t="shared" si="482"/>
        <v>9</v>
      </c>
      <c r="Z1610" s="99">
        <f>IF(L1610&lt;'Power Curve'!$P$28,'Power Curve'!$Q$28,IF(L1610&gt;'Power Curve'!$P$29,'Power Curve'!$Q$29,INDEX(ReferenceTurbulence,Y1610)+(L1610-INDEX(ReferenceTurbulenceWindSpeed,Y1610))*(INDEX(ReferenceTurbulence,Y1610+1)-INDEX(ReferenceTurbulence,Y1610))/(INDEX(ReferenceTurbulenceWindSpeed,Y1610+1)-INDEX(ReferenceTurbulenceWindSpeed,Y1610))))</f>
        <v>0.1203902295184201</v>
      </c>
      <c r="AA1610" s="100">
        <f t="shared" si="488"/>
        <v>1.118154591127086</v>
      </c>
      <c r="AB1610" s="29">
        <f t="shared" si="489"/>
        <v>0.69832721563248268</v>
      </c>
      <c r="AG1610" s="40">
        <f t="array" ref="AG1610">SUM(_xlfn.NORM.DIST($AD$3:$AD$1003,$F1610,$AA1610,FALSE)*WindSpeedStep)</f>
        <v>1.0000000000000038</v>
      </c>
      <c r="AH1610" s="40">
        <f t="array" ref="AH1610">SUM(_xlfn.NORM.DIST($AD$3:$AD$1003,$F1610,$AB1610,FALSE)*WindSpeedStep)</f>
        <v>1.0000000000000038</v>
      </c>
      <c r="AJ1610" s="47">
        <f t="shared" si="483"/>
        <v>9</v>
      </c>
      <c r="AK1610" s="83" t="b">
        <f>COUNTIF('Power Curve'!$D$2:$D$31,AJ1610)&gt;0</f>
        <v>1</v>
      </c>
      <c r="AL1610" s="83" t="b">
        <f t="shared" si="484"/>
        <v>0</v>
      </c>
      <c r="AM1610" s="83" t="b">
        <f t="shared" si="490"/>
        <v>1</v>
      </c>
      <c r="AN1610" s="47" t="str">
        <f t="shared" si="485"/>
        <v>Outer</v>
      </c>
      <c r="AO1610" s="48" t="str">
        <f t="shared" si="486"/>
        <v>0.7-0.8</v>
      </c>
      <c r="AP1610" s="49" t="str">
        <f t="shared" si="491"/>
        <v>16-17</v>
      </c>
      <c r="AQ1610" s="49" t="str">
        <f t="shared" si="492"/>
        <v>Mar</v>
      </c>
      <c r="AR1610" s="48" t="str">
        <f t="shared" si="493"/>
        <v>295-305</v>
      </c>
      <c r="AS1610" s="49" t="str">
        <f t="shared" si="487"/>
        <v>HWS-LTI</v>
      </c>
    </row>
    <row r="1611" spans="5:45" x14ac:dyDescent="0.3">
      <c r="E1611" s="15">
        <v>40970.701388888891</v>
      </c>
      <c r="F1611" s="21">
        <v>8.15</v>
      </c>
      <c r="G1611" s="21">
        <v>940.59001922607399</v>
      </c>
      <c r="H1611" s="42">
        <v>1.2172787925990285</v>
      </c>
      <c r="I1611" s="35">
        <v>291.8</v>
      </c>
      <c r="J1611" s="43">
        <v>6.6257668711656448E-2</v>
      </c>
      <c r="K1611" s="44">
        <v>0.24508033458867728</v>
      </c>
      <c r="L1611" s="26">
        <f t="shared" si="475"/>
        <v>8.1328406755962543</v>
      </c>
      <c r="M1611" s="26">
        <f t="shared" si="476"/>
        <v>0.61500671938471907</v>
      </c>
      <c r="N1611" s="96">
        <f t="shared" si="477"/>
        <v>9</v>
      </c>
      <c r="O1611" s="26">
        <f t="shared" si="478"/>
        <v>0.12409890705176008</v>
      </c>
      <c r="P1611" s="3">
        <f>IF(L1611&gt;'Power Curve'!$C$37,0,INDEX(Ci,$N1611,1)*POWER(1-O1611,3)+INDEX(Ci,$N1611,2)*3*O1611*POWER(1-O1611,2)+INDEX(Ci,$N1611,3)*3*POWER(O1611,2)*(1-O1611)+INDEX(Ci,$N1611,4)*POWER(O1611,3))</f>
        <v>918.22254952876267</v>
      </c>
      <c r="Q1611" s="3">
        <f>MAX(0,MIN(P1611-V1611+W1611,'Power Curve'!$C$39))</f>
        <v>898.14558576788909</v>
      </c>
      <c r="R1611" s="3">
        <f t="shared" si="479"/>
        <v>940.59001922607399</v>
      </c>
      <c r="S1611" s="3">
        <f t="shared" si="480"/>
        <v>-42.444433458184903</v>
      </c>
      <c r="T1611" s="3">
        <f t="shared" si="481"/>
        <v>42.444433458184903</v>
      </c>
      <c r="V1611" s="37">
        <f t="array" ref="V1611">SUM(_xlfn.NORM.DIST($AD$3:$AD$1003,$L1611,$AA1611,FALSE)*WindSpeedStep*$AE$3:$AE$1003)/AG1611</f>
        <v>915.43955335240344</v>
      </c>
      <c r="W1611" s="37">
        <f t="array" ref="W1611">SUM(_xlfn.NORM.DIST($AD$3:$AD$1003,$L1611,$AB1611,FALSE)*WindSpeedStep*$AE$3:$AE$1003)/AH1611</f>
        <v>895.36258959152985</v>
      </c>
      <c r="Y1611" s="1">
        <f t="shared" si="482"/>
        <v>8</v>
      </c>
      <c r="Z1611" s="99">
        <f>IF(L1611&lt;'Power Curve'!$P$28,'Power Curve'!$Q$28,IF(L1611&gt;'Power Curve'!$P$29,'Power Curve'!$Q$29,INDEX(ReferenceTurbulence,Y1611)+(L1611-INDEX(ReferenceTurbulenceWindSpeed,Y1611))*(INDEX(ReferenceTurbulence,Y1611+1)-INDEX(ReferenceTurbulence,Y1611))/(INDEX(ReferenceTurbulenceWindSpeed,Y1611+1)-INDEX(ReferenceTurbulenceWindSpeed,Y1611))))</f>
        <v>0.11953890218197759</v>
      </c>
      <c r="AA1611" s="100">
        <f t="shared" si="488"/>
        <v>0.97219084598170913</v>
      </c>
      <c r="AB1611" s="29">
        <f t="shared" si="489"/>
        <v>0.53886306316834087</v>
      </c>
      <c r="AG1611" s="40">
        <f t="array" ref="AG1611">SUM(_xlfn.NORM.DIST($AD$3:$AD$1003,$F1611,$AA1611,FALSE)*WindSpeedStep)</f>
        <v>1.000000000000004</v>
      </c>
      <c r="AH1611" s="40">
        <f t="array" ref="AH1611">SUM(_xlfn.NORM.DIST($AD$3:$AD$1003,$F1611,$AB1611,FALSE)*WindSpeedStep)</f>
        <v>1.0000000000000038</v>
      </c>
      <c r="AJ1611" s="47">
        <f t="shared" si="483"/>
        <v>8</v>
      </c>
      <c r="AK1611" s="83" t="b">
        <f>COUNTIF('Power Curve'!$D$2:$D$31,AJ1611)&gt;0</f>
        <v>1</v>
      </c>
      <c r="AL1611" s="83" t="b">
        <f t="shared" si="484"/>
        <v>0</v>
      </c>
      <c r="AM1611" s="83" t="b">
        <f t="shared" si="490"/>
        <v>1</v>
      </c>
      <c r="AN1611" s="47" t="str">
        <f t="shared" si="485"/>
        <v>Outer</v>
      </c>
      <c r="AO1611" s="48" t="str">
        <f t="shared" si="486"/>
        <v>0.6-0.7</v>
      </c>
      <c r="AP1611" s="49" t="str">
        <f t="shared" si="491"/>
        <v>16-17</v>
      </c>
      <c r="AQ1611" s="49" t="str">
        <f t="shared" si="492"/>
        <v>Mar</v>
      </c>
      <c r="AR1611" s="48" t="str">
        <f t="shared" si="493"/>
        <v>285-295</v>
      </c>
      <c r="AS1611" s="49" t="str">
        <f t="shared" si="487"/>
        <v>HWS-LTI</v>
      </c>
    </row>
    <row r="1612" spans="5:45" x14ac:dyDescent="0.3">
      <c r="E1612" s="15">
        <v>40970.708333333336</v>
      </c>
      <c r="F1612" s="21">
        <v>8.24</v>
      </c>
      <c r="G1612" s="21">
        <v>1012.1999893188474</v>
      </c>
      <c r="H1612" s="42">
        <v>1.2179150549621862</v>
      </c>
      <c r="I1612" s="35">
        <v>299</v>
      </c>
      <c r="J1612" s="43">
        <v>6.4320388349514562E-2</v>
      </c>
      <c r="K1612" s="44">
        <v>0.23912542719275792</v>
      </c>
      <c r="L1612" s="26">
        <f t="shared" si="475"/>
        <v>8.2240835756577493</v>
      </c>
      <c r="M1612" s="26">
        <f t="shared" si="476"/>
        <v>0.62910860371798505</v>
      </c>
      <c r="N1612" s="96">
        <f t="shared" si="477"/>
        <v>9</v>
      </c>
      <c r="O1612" s="26">
        <f t="shared" si="478"/>
        <v>0.21530059875507265</v>
      </c>
      <c r="P1612" s="3">
        <f>IF(L1612&gt;'Power Curve'!$C$37,0,INDEX(Ci,$N1612,1)*POWER(1-O1612,3)+INDEX(Ci,$N1612,2)*3*O1612*POWER(1-O1612,2)+INDEX(Ci,$N1612,3)*3*POWER(O1612,2)*(1-O1612)+INDEX(Ci,$N1612,4)*POWER(O1612,3))</f>
        <v>946.22639605374081</v>
      </c>
      <c r="Q1612" s="3">
        <f>MAX(0,MIN(P1612-V1612+W1612,'Power Curve'!$C$39))</f>
        <v>924.74592382782191</v>
      </c>
      <c r="R1612" s="3">
        <f t="shared" si="479"/>
        <v>1012.1999893188474</v>
      </c>
      <c r="S1612" s="3">
        <f t="shared" si="480"/>
        <v>-87.454065491025517</v>
      </c>
      <c r="T1612" s="3">
        <f t="shared" si="481"/>
        <v>87.454065491025517</v>
      </c>
      <c r="V1612" s="37">
        <f t="array" ref="V1612">SUM(_xlfn.NORM.DIST($AD$3:$AD$1003,$L1612,$AA1612,FALSE)*WindSpeedStep*$AE$3:$AE$1003)/AG1612</f>
        <v>944.64502042203151</v>
      </c>
      <c r="W1612" s="37">
        <f t="array" ref="W1612">SUM(_xlfn.NORM.DIST($AD$3:$AD$1003,$L1612,$AB1612,FALSE)*WindSpeedStep*$AE$3:$AE$1003)/AH1612</f>
        <v>923.16454819611261</v>
      </c>
      <c r="Y1612" s="1">
        <f t="shared" si="482"/>
        <v>8</v>
      </c>
      <c r="Z1612" s="99">
        <f>IF(L1612&lt;'Power Curve'!$P$28,'Power Curve'!$Q$28,IF(L1612&gt;'Power Curve'!$P$29,'Power Curve'!$Q$29,INDEX(ReferenceTurbulence,Y1612)+(L1612-INDEX(ReferenceTurbulenceWindSpeed,Y1612))*(INDEX(ReferenceTurbulence,Y1612+1)-INDEX(ReferenceTurbulence,Y1612))/(INDEX(ReferenceTurbulenceWindSpeed,Y1612+1)-INDEX(ReferenceTurbulenceWindSpeed,Y1612))))</f>
        <v>0.11964372428149814</v>
      </c>
      <c r="AA1612" s="100">
        <f t="shared" si="488"/>
        <v>0.98395998779399307</v>
      </c>
      <c r="AB1612" s="29">
        <f t="shared" si="489"/>
        <v>0.52897624940517074</v>
      </c>
      <c r="AG1612" s="40">
        <f t="array" ref="AG1612">SUM(_xlfn.NORM.DIST($AD$3:$AD$1003,$F1612,$AA1612,FALSE)*WindSpeedStep)</f>
        <v>1.0000000000000038</v>
      </c>
      <c r="AH1612" s="40">
        <f t="array" ref="AH1612">SUM(_xlfn.NORM.DIST($AD$3:$AD$1003,$F1612,$AB1612,FALSE)*WindSpeedStep)</f>
        <v>1.0000000000000038</v>
      </c>
      <c r="AJ1612" s="47">
        <f t="shared" si="483"/>
        <v>8</v>
      </c>
      <c r="AK1612" s="83" t="b">
        <f>COUNTIF('Power Curve'!$D$2:$D$31,AJ1612)&gt;0</f>
        <v>1</v>
      </c>
      <c r="AL1612" s="83" t="b">
        <f t="shared" si="484"/>
        <v>0</v>
      </c>
      <c r="AM1612" s="83" t="b">
        <f t="shared" si="490"/>
        <v>1</v>
      </c>
      <c r="AN1612" s="47" t="str">
        <f t="shared" si="485"/>
        <v>Outer</v>
      </c>
      <c r="AO1612" s="48" t="str">
        <f t="shared" si="486"/>
        <v>0.6-0.7</v>
      </c>
      <c r="AP1612" s="49" t="str">
        <f t="shared" si="491"/>
        <v>17-18</v>
      </c>
      <c r="AQ1612" s="49" t="str">
        <f t="shared" si="492"/>
        <v>Mar</v>
      </c>
      <c r="AR1612" s="48" t="str">
        <f t="shared" si="493"/>
        <v>295-305</v>
      </c>
      <c r="AS1612" s="49" t="str">
        <f t="shared" si="487"/>
        <v>HWS-LTI</v>
      </c>
    </row>
    <row r="1613" spans="5:45" x14ac:dyDescent="0.3">
      <c r="E1613" s="15">
        <v>40970.715277777781</v>
      </c>
      <c r="F1613" s="21">
        <v>9.23</v>
      </c>
      <c r="G1613" s="21">
        <v>1360.7200622558589</v>
      </c>
      <c r="H1613" s="42">
        <v>1.2182299600814577</v>
      </c>
      <c r="I1613" s="35">
        <v>296.10000000000002</v>
      </c>
      <c r="J1613" s="43">
        <v>6.2838569880823397E-2</v>
      </c>
      <c r="K1613" s="44">
        <v>0.27382453400588741</v>
      </c>
      <c r="L1613" s="26">
        <f t="shared" si="475"/>
        <v>9.212965187254861</v>
      </c>
      <c r="M1613" s="26">
        <f t="shared" si="476"/>
        <v>0.78194344452902387</v>
      </c>
      <c r="N1613" s="96">
        <f t="shared" si="477"/>
        <v>10</v>
      </c>
      <c r="O1613" s="26">
        <f t="shared" si="478"/>
        <v>0.21665558721393433</v>
      </c>
      <c r="P1613" s="3">
        <f>IF(L1613&gt;'Power Curve'!$C$37,0,INDEX(Ci,$N1613,1)*POWER(1-O1613,3)+INDEX(Ci,$N1613,2)*3*O1613*POWER(1-O1613,2)+INDEX(Ci,$N1613,3)*3*POWER(O1613,2)*(1-O1613)+INDEX(Ci,$N1613,4)*POWER(O1613,3))</f>
        <v>1268.0677840211604</v>
      </c>
      <c r="Q1613" s="3">
        <f>MAX(0,MIN(P1613-V1613+W1613,'Power Curve'!$C$39))</f>
        <v>1259.637031608097</v>
      </c>
      <c r="R1613" s="3">
        <f t="shared" si="479"/>
        <v>1360.7200622558589</v>
      </c>
      <c r="S1613" s="3">
        <f t="shared" si="480"/>
        <v>-101.08303064776192</v>
      </c>
      <c r="T1613" s="3">
        <f t="shared" si="481"/>
        <v>101.08303064776192</v>
      </c>
      <c r="V1613" s="37">
        <f t="array" ref="V1613">SUM(_xlfn.NORM.DIST($AD$3:$AD$1003,$L1613,$AA1613,FALSE)*WindSpeedStep*$AE$3:$AE$1003)/AG1613</f>
        <v>1279.2472069926644</v>
      </c>
      <c r="W1613" s="37">
        <f t="array" ref="W1613">SUM(_xlfn.NORM.DIST($AD$3:$AD$1003,$L1613,$AB1613,FALSE)*WindSpeedStep*$AE$3:$AE$1003)/AH1613</f>
        <v>1270.816454579601</v>
      </c>
      <c r="Y1613" s="1">
        <f t="shared" si="482"/>
        <v>9</v>
      </c>
      <c r="Z1613" s="99">
        <f>IF(L1613&lt;'Power Curve'!$P$28,'Power Curve'!$Q$28,IF(L1613&gt;'Power Curve'!$P$29,'Power Curve'!$Q$29,INDEX(ReferenceTurbulence,Y1613)+(L1613-INDEX(ReferenceTurbulenceWindSpeed,Y1613))*(INDEX(ReferenceTurbulence,Y1613+1)-INDEX(ReferenceTurbulence,Y1613))/(INDEX(ReferenceTurbulenceWindSpeed,Y1613+1)-INDEX(ReferenceTurbulenceWindSpeed,Y1613))))</f>
        <v>0.12043193834489842</v>
      </c>
      <c r="AA1613" s="100">
        <f t="shared" si="488"/>
        <v>1.1095352554051729</v>
      </c>
      <c r="AB1613" s="29">
        <f t="shared" si="489"/>
        <v>0.57892955672890778</v>
      </c>
      <c r="AG1613" s="40">
        <f t="array" ref="AG1613">SUM(_xlfn.NORM.DIST($AD$3:$AD$1003,$F1613,$AA1613,FALSE)*WindSpeedStep)</f>
        <v>1.0000000000000031</v>
      </c>
      <c r="AH1613" s="40">
        <f t="array" ref="AH1613">SUM(_xlfn.NORM.DIST($AD$3:$AD$1003,$F1613,$AB1613,FALSE)*WindSpeedStep)</f>
        <v>1.0000000000000036</v>
      </c>
      <c r="AJ1613" s="47">
        <f t="shared" si="483"/>
        <v>9</v>
      </c>
      <c r="AK1613" s="83" t="b">
        <f>COUNTIF('Power Curve'!$D$2:$D$31,AJ1613)&gt;0</f>
        <v>1</v>
      </c>
      <c r="AL1613" s="83" t="b">
        <f t="shared" si="484"/>
        <v>0</v>
      </c>
      <c r="AM1613" s="83" t="b">
        <f t="shared" si="490"/>
        <v>1</v>
      </c>
      <c r="AN1613" s="47" t="str">
        <f t="shared" si="485"/>
        <v>Outer</v>
      </c>
      <c r="AO1613" s="48" t="str">
        <f t="shared" si="486"/>
        <v>0.7-0.8</v>
      </c>
      <c r="AP1613" s="49" t="str">
        <f t="shared" si="491"/>
        <v>17-18</v>
      </c>
      <c r="AQ1613" s="49" t="str">
        <f t="shared" si="492"/>
        <v>Mar</v>
      </c>
      <c r="AR1613" s="48" t="str">
        <f t="shared" si="493"/>
        <v>295-305</v>
      </c>
      <c r="AS1613" s="49" t="str">
        <f t="shared" si="487"/>
        <v>HWS-LTI</v>
      </c>
    </row>
    <row r="1614" spans="5:45" x14ac:dyDescent="0.3">
      <c r="E1614" s="15">
        <v>40970.722222222219</v>
      </c>
      <c r="F1614" s="21">
        <v>8.14</v>
      </c>
      <c r="G1614" s="21">
        <v>939.04997634887741</v>
      </c>
      <c r="H1614" s="42">
        <v>1.2189568703889617</v>
      </c>
      <c r="I1614" s="35">
        <v>298.2</v>
      </c>
      <c r="J1614" s="43">
        <v>8.230958230958231E-2</v>
      </c>
      <c r="K1614" s="44">
        <v>0.38826508642109331</v>
      </c>
      <c r="L1614" s="26">
        <f t="shared" si="475"/>
        <v>8.1265926022536661</v>
      </c>
      <c r="M1614" s="26">
        <f t="shared" si="476"/>
        <v>0.61404105950845955</v>
      </c>
      <c r="N1614" s="96">
        <f t="shared" si="477"/>
        <v>9</v>
      </c>
      <c r="O1614" s="26">
        <f t="shared" si="478"/>
        <v>0.11785365554894321</v>
      </c>
      <c r="P1614" s="3">
        <f>IF(L1614&gt;'Power Curve'!$C$37,0,INDEX(Ci,$N1614,1)*POWER(1-O1614,3)+INDEX(Ci,$N1614,2)*3*O1614*POWER(1-O1614,2)+INDEX(Ci,$N1614,3)*3*POWER(O1614,2)*(1-O1614)+INDEX(Ci,$N1614,4)*POWER(O1614,3))</f>
        <v>916.31865874345976</v>
      </c>
      <c r="Q1614" s="3">
        <f>MAX(0,MIN(P1614-V1614+W1614,'Power Curve'!$C$39))</f>
        <v>901.13431203180789</v>
      </c>
      <c r="R1614" s="3">
        <f t="shared" si="479"/>
        <v>939.04997634887741</v>
      </c>
      <c r="S1614" s="3">
        <f t="shared" si="480"/>
        <v>-37.915664317069513</v>
      </c>
      <c r="T1614" s="3">
        <f t="shared" si="481"/>
        <v>37.915664317069513</v>
      </c>
      <c r="V1614" s="37">
        <f t="array" ref="V1614">SUM(_xlfn.NORM.DIST($AD$3:$AD$1003,$L1614,$AA1614,FALSE)*WindSpeedStep*$AE$3:$AE$1003)/AG1614</f>
        <v>913.4563551434245</v>
      </c>
      <c r="W1614" s="37">
        <f t="array" ref="W1614">SUM(_xlfn.NORM.DIST($AD$3:$AD$1003,$L1614,$AB1614,FALSE)*WindSpeedStep*$AE$3:$AE$1003)/AH1614</f>
        <v>898.27200843177263</v>
      </c>
      <c r="Y1614" s="1">
        <f t="shared" si="482"/>
        <v>8</v>
      </c>
      <c r="Z1614" s="99">
        <f>IF(L1614&lt;'Power Curve'!$P$28,'Power Curve'!$Q$28,IF(L1614&gt;'Power Curve'!$P$29,'Power Curve'!$Q$29,INDEX(ReferenceTurbulence,Y1614)+(L1614-INDEX(ReferenceTurbulenceWindSpeed,Y1614))*(INDEX(ReferenceTurbulence,Y1614+1)-INDEX(ReferenceTurbulence,Y1614))/(INDEX(ReferenceTurbulenceWindSpeed,Y1614+1)-INDEX(ReferenceTurbulenceWindSpeed,Y1614))))</f>
        <v>0.11953172424084148</v>
      </c>
      <c r="AA1614" s="100">
        <f t="shared" si="488"/>
        <v>0.97138562595024758</v>
      </c>
      <c r="AB1614" s="29">
        <f t="shared" si="489"/>
        <v>0.66889644269164084</v>
      </c>
      <c r="AG1614" s="40">
        <f t="array" ref="AG1614">SUM(_xlfn.NORM.DIST($AD$3:$AD$1003,$F1614,$AA1614,FALSE)*WindSpeedStep)</f>
        <v>1.0000000000000036</v>
      </c>
      <c r="AH1614" s="40">
        <f t="array" ref="AH1614">SUM(_xlfn.NORM.DIST($AD$3:$AD$1003,$F1614,$AB1614,FALSE)*WindSpeedStep)</f>
        <v>1.0000000000000036</v>
      </c>
      <c r="AJ1614" s="47">
        <f t="shared" si="483"/>
        <v>8</v>
      </c>
      <c r="AK1614" s="83" t="b">
        <f>COUNTIF('Power Curve'!$D$2:$D$31,AJ1614)&gt;0</f>
        <v>1</v>
      </c>
      <c r="AL1614" s="83" t="b">
        <f t="shared" si="484"/>
        <v>0</v>
      </c>
      <c r="AM1614" s="83" t="b">
        <f t="shared" si="490"/>
        <v>1</v>
      </c>
      <c r="AN1614" s="47" t="str">
        <f t="shared" si="485"/>
        <v>Outer</v>
      </c>
      <c r="AO1614" s="48" t="str">
        <f t="shared" si="486"/>
        <v>0.6-0.7</v>
      </c>
      <c r="AP1614" s="49" t="str">
        <f t="shared" si="491"/>
        <v>17-18</v>
      </c>
      <c r="AQ1614" s="49" t="str">
        <f t="shared" si="492"/>
        <v>Mar</v>
      </c>
      <c r="AR1614" s="48" t="str">
        <f t="shared" si="493"/>
        <v>295-305</v>
      </c>
      <c r="AS1614" s="49" t="str">
        <f t="shared" si="487"/>
        <v>HWS-LTI</v>
      </c>
    </row>
    <row r="1615" spans="5:45" x14ac:dyDescent="0.3">
      <c r="E1615" s="15">
        <v>40970.729166666664</v>
      </c>
      <c r="F1615" s="21">
        <v>7.07</v>
      </c>
      <c r="G1615" s="21">
        <v>607.92000007629395</v>
      </c>
      <c r="H1615" s="42">
        <v>1.2194138345994623</v>
      </c>
      <c r="I1615" s="35">
        <v>295.7</v>
      </c>
      <c r="J1615" s="43">
        <v>9.7595473833097579E-2</v>
      </c>
      <c r="K1615" s="44">
        <v>0.25579390948761327</v>
      </c>
      <c r="L1615" s="26">
        <f t="shared" si="475"/>
        <v>7.0592369047948154</v>
      </c>
      <c r="M1615" s="26">
        <f t="shared" si="476"/>
        <v>0.4490777957600175</v>
      </c>
      <c r="N1615" s="96">
        <f t="shared" si="477"/>
        <v>8</v>
      </c>
      <c r="O1615" s="26">
        <f t="shared" si="478"/>
        <v>4.4397675993466286E-2</v>
      </c>
      <c r="P1615" s="3">
        <f>IF(L1615&gt;'Power Curve'!$C$37,0,INDEX(Ci,$N1615,1)*POWER(1-O1615,3)+INDEX(Ci,$N1615,2)*3*O1615*POWER(1-O1615,2)+INDEX(Ci,$N1615,3)*3*POWER(O1615,2)*(1-O1615)+INDEX(Ci,$N1615,4)*POWER(O1615,3))</f>
        <v>611.70454268963829</v>
      </c>
      <c r="Q1615" s="3">
        <f>MAX(0,MIN(P1615-V1615+W1615,'Power Curve'!$C$39))</f>
        <v>605.18033519915093</v>
      </c>
      <c r="R1615" s="3">
        <f t="shared" si="479"/>
        <v>607.92000007629395</v>
      </c>
      <c r="S1615" s="3">
        <f t="shared" si="480"/>
        <v>-2.7396648771430137</v>
      </c>
      <c r="T1615" s="3">
        <f t="shared" si="481"/>
        <v>2.7396648771430137</v>
      </c>
      <c r="V1615" s="37">
        <f t="array" ref="V1615">SUM(_xlfn.NORM.DIST($AD$3:$AD$1003,$L1615,$AA1615,FALSE)*WindSpeedStep*$AE$3:$AE$1003)/AG1615</f>
        <v>608.93632213201283</v>
      </c>
      <c r="W1615" s="37">
        <f t="array" ref="W1615">SUM(_xlfn.NORM.DIST($AD$3:$AD$1003,$L1615,$AB1615,FALSE)*WindSpeedStep*$AE$3:$AE$1003)/AH1615</f>
        <v>602.41211464152548</v>
      </c>
      <c r="Y1615" s="1">
        <f t="shared" si="482"/>
        <v>7</v>
      </c>
      <c r="Z1615" s="99">
        <f>IF(L1615&lt;'Power Curve'!$P$28,'Power Curve'!$Q$28,IF(L1615&gt;'Power Curve'!$P$29,'Power Curve'!$Q$29,INDEX(ReferenceTurbulence,Y1615)+(L1615-INDEX(ReferenceTurbulenceWindSpeed,Y1615))*(INDEX(ReferenceTurbulence,Y1615+1)-INDEX(ReferenceTurbulence,Y1615))/(INDEX(ReferenceTurbulenceWindSpeed,Y1615+1)-INDEX(ReferenceTurbulenceWindSpeed,Y1615))))</f>
        <v>0.11965997636724518</v>
      </c>
      <c r="AA1615" s="100">
        <f t="shared" si="488"/>
        <v>0.84470812119853267</v>
      </c>
      <c r="AB1615" s="29">
        <f t="shared" si="489"/>
        <v>0.68894957062353912</v>
      </c>
      <c r="AG1615" s="40">
        <f t="array" ref="AG1615">SUM(_xlfn.NORM.DIST($AD$3:$AD$1003,$F1615,$AA1615,FALSE)*WindSpeedStep)</f>
        <v>1.0000000000000029</v>
      </c>
      <c r="AH1615" s="40">
        <f t="array" ref="AH1615">SUM(_xlfn.NORM.DIST($AD$3:$AD$1003,$F1615,$AB1615,FALSE)*WindSpeedStep)</f>
        <v>1.0000000000000033</v>
      </c>
      <c r="AJ1615" s="47">
        <f t="shared" si="483"/>
        <v>7</v>
      </c>
      <c r="AK1615" s="83" t="b">
        <f>COUNTIF('Power Curve'!$D$2:$D$31,AJ1615)&gt;0</f>
        <v>1</v>
      </c>
      <c r="AL1615" s="83" t="b">
        <f t="shared" si="484"/>
        <v>0</v>
      </c>
      <c r="AM1615" s="83" t="b">
        <f t="shared" si="490"/>
        <v>1</v>
      </c>
      <c r="AN1615" s="47" t="str">
        <f t="shared" si="485"/>
        <v>Outer</v>
      </c>
      <c r="AO1615" s="48" t="str">
        <f t="shared" si="486"/>
        <v>0.4-0.5</v>
      </c>
      <c r="AP1615" s="49" t="str">
        <f t="shared" si="491"/>
        <v>17-18</v>
      </c>
      <c r="AQ1615" s="49" t="str">
        <f t="shared" si="492"/>
        <v>Mar</v>
      </c>
      <c r="AR1615" s="48" t="str">
        <f t="shared" si="493"/>
        <v>295-305</v>
      </c>
      <c r="AS1615" s="49" t="str">
        <f t="shared" si="487"/>
        <v>LWS-LTI</v>
      </c>
    </row>
    <row r="1616" spans="5:45" x14ac:dyDescent="0.3">
      <c r="E1616" s="15">
        <v>40970.736111111109</v>
      </c>
      <c r="F1616" s="21">
        <v>8.7200000000000006</v>
      </c>
      <c r="G1616" s="21">
        <v>1108.6299743652389</v>
      </c>
      <c r="H1616" s="42">
        <v>1.2187317132520017</v>
      </c>
      <c r="I1616" s="35">
        <v>295.60000000000002</v>
      </c>
      <c r="J1616" s="43">
        <v>9.5183486238532095E-2</v>
      </c>
      <c r="K1616" s="44">
        <v>0.20858819001356951</v>
      </c>
      <c r="L1616" s="26">
        <f t="shared" si="475"/>
        <v>8.7051012362905897</v>
      </c>
      <c r="M1616" s="26">
        <f t="shared" si="476"/>
        <v>0.70345143376756469</v>
      </c>
      <c r="N1616" s="96">
        <f t="shared" si="477"/>
        <v>9</v>
      </c>
      <c r="O1616" s="26">
        <f t="shared" si="478"/>
        <v>0.6961010156567512</v>
      </c>
      <c r="P1616" s="3">
        <f>IF(L1616&gt;'Power Curve'!$C$37,0,INDEX(Ci,$N1616,1)*POWER(1-O1616,3)+INDEX(Ci,$N1616,2)*3*O1616*POWER(1-O1616,2)+INDEX(Ci,$N1616,3)*3*POWER(O1616,2)*(1-O1616)+INDEX(Ci,$N1616,4)*POWER(O1616,3))</f>
        <v>1098.916093276229</v>
      </c>
      <c r="Q1616" s="3">
        <f>MAX(0,MIN(P1616-V1616+W1616,'Power Curve'!$C$39))</f>
        <v>1089.5237279627083</v>
      </c>
      <c r="R1616" s="3">
        <f t="shared" si="479"/>
        <v>1108.6299743652389</v>
      </c>
      <c r="S1616" s="3">
        <f t="shared" si="480"/>
        <v>-19.106246402530587</v>
      </c>
      <c r="T1616" s="3">
        <f t="shared" si="481"/>
        <v>19.106246402530587</v>
      </c>
      <c r="V1616" s="37">
        <f t="array" ref="V1616">SUM(_xlfn.NORM.DIST($AD$3:$AD$1003,$L1616,$AA1616,FALSE)*WindSpeedStep*$AE$3:$AE$1003)/AG1616</f>
        <v>1104.9586187653163</v>
      </c>
      <c r="W1616" s="37">
        <f t="array" ref="W1616">SUM(_xlfn.NORM.DIST($AD$3:$AD$1003,$L1616,$AB1616,FALSE)*WindSpeedStep*$AE$3:$AE$1003)/AH1616</f>
        <v>1095.5662534517955</v>
      </c>
      <c r="Y1616" s="1">
        <f t="shared" si="482"/>
        <v>8</v>
      </c>
      <c r="Z1616" s="99">
        <f>IF(L1616&lt;'Power Curve'!$P$28,'Power Curve'!$Q$28,IF(L1616&gt;'Power Curve'!$P$29,'Power Curve'!$Q$29,INDEX(ReferenceTurbulence,Y1616)+(L1616-INDEX(ReferenceTurbulenceWindSpeed,Y1616))*(INDEX(ReferenceTurbulence,Y1616+1)-INDEX(ReferenceTurbulence,Y1616))/(INDEX(ReferenceTurbulenceWindSpeed,Y1616+1)-INDEX(ReferenceTurbulenceWindSpeed,Y1616))))</f>
        <v>0.12019632926292699</v>
      </c>
      <c r="AA1616" s="100">
        <f t="shared" si="488"/>
        <v>1.0463212144642966</v>
      </c>
      <c r="AB1616" s="29">
        <f t="shared" si="489"/>
        <v>0.82858188372949404</v>
      </c>
      <c r="AG1616" s="40">
        <f t="array" ref="AG1616">SUM(_xlfn.NORM.DIST($AD$3:$AD$1003,$F1616,$AA1616,FALSE)*WindSpeedStep)</f>
        <v>1.0000000000000033</v>
      </c>
      <c r="AH1616" s="40">
        <f t="array" ref="AH1616">SUM(_xlfn.NORM.DIST($AD$3:$AD$1003,$F1616,$AB1616,FALSE)*WindSpeedStep)</f>
        <v>1.000000000000004</v>
      </c>
      <c r="AJ1616" s="47">
        <f t="shared" si="483"/>
        <v>9</v>
      </c>
      <c r="AK1616" s="83" t="b">
        <f>COUNTIF('Power Curve'!$D$2:$D$31,AJ1616)&gt;0</f>
        <v>1</v>
      </c>
      <c r="AL1616" s="83" t="b">
        <f t="shared" si="484"/>
        <v>0</v>
      </c>
      <c r="AM1616" s="83" t="b">
        <f t="shared" si="490"/>
        <v>1</v>
      </c>
      <c r="AN1616" s="47" t="str">
        <f t="shared" si="485"/>
        <v>Outer</v>
      </c>
      <c r="AO1616" s="48" t="str">
        <f t="shared" si="486"/>
        <v>0.7-0.8</v>
      </c>
      <c r="AP1616" s="49" t="str">
        <f t="shared" si="491"/>
        <v>17-18</v>
      </c>
      <c r="AQ1616" s="49" t="str">
        <f t="shared" si="492"/>
        <v>Mar</v>
      </c>
      <c r="AR1616" s="48" t="str">
        <f t="shared" si="493"/>
        <v>295-305</v>
      </c>
      <c r="AS1616" s="49" t="str">
        <f t="shared" si="487"/>
        <v>HWS-LTI</v>
      </c>
    </row>
    <row r="1617" spans="5:45" x14ac:dyDescent="0.3">
      <c r="E1617" s="15">
        <v>40970.743055555555</v>
      </c>
      <c r="F1617" s="21">
        <v>10.029999999999999</v>
      </c>
      <c r="G1617" s="21">
        <v>1610.839981079102</v>
      </c>
      <c r="H1617" s="42">
        <v>1.2183716347938287</v>
      </c>
      <c r="I1617" s="35">
        <v>303.3</v>
      </c>
      <c r="J1617" s="43">
        <v>5.0847457627118647E-2</v>
      </c>
      <c r="K1617" s="44">
        <v>0.21044281597260706</v>
      </c>
      <c r="L1617" s="26">
        <f t="shared" si="475"/>
        <v>10.011876795899477</v>
      </c>
      <c r="M1617" s="26">
        <f t="shared" si="476"/>
        <v>0.90541780900030622</v>
      </c>
      <c r="N1617" s="96">
        <f t="shared" si="477"/>
        <v>11</v>
      </c>
      <c r="O1617" s="26">
        <f t="shared" si="478"/>
        <v>6.0121023900256206E-2</v>
      </c>
      <c r="P1617" s="3">
        <f>IF(L1617&gt;'Power Curve'!$C$37,0,INDEX(Ci,$N1617,1)*POWER(1-O1617,3)+INDEX(Ci,$N1617,2)*3*O1617*POWER(1-O1617,2)+INDEX(Ci,$N1617,3)*3*POWER(O1617,2)*(1-O1617)+INDEX(Ci,$N1617,4)*POWER(O1617,3))</f>
        <v>1536.8106759346533</v>
      </c>
      <c r="Q1617" s="3">
        <f>MAX(0,MIN(P1617-V1617+W1617,'Power Curve'!$C$39))</f>
        <v>1589.1999928516184</v>
      </c>
      <c r="R1617" s="3">
        <f t="shared" si="479"/>
        <v>1610.839981079102</v>
      </c>
      <c r="S1617" s="3">
        <f t="shared" si="480"/>
        <v>-21.639988227483627</v>
      </c>
      <c r="T1617" s="3">
        <f t="shared" si="481"/>
        <v>21.639988227483627</v>
      </c>
      <c r="V1617" s="37">
        <f t="array" ref="V1617">SUM(_xlfn.NORM.DIST($AD$3:$AD$1003,$L1617,$AA1617,FALSE)*WindSpeedStep*$AE$3:$AE$1003)/AG1617</f>
        <v>1534.4509231635222</v>
      </c>
      <c r="W1617" s="37">
        <f t="array" ref="W1617">SUM(_xlfn.NORM.DIST($AD$3:$AD$1003,$L1617,$AB1617,FALSE)*WindSpeedStep*$AE$3:$AE$1003)/AH1617</f>
        <v>1586.8402400804873</v>
      </c>
      <c r="Y1617" s="1">
        <f t="shared" si="482"/>
        <v>10</v>
      </c>
      <c r="Z1617" s="99">
        <f>IF(L1617&lt;'Power Curve'!$P$28,'Power Curve'!$Q$28,IF(L1617&gt;'Power Curve'!$P$29,'Power Curve'!$Q$29,INDEX(ReferenceTurbulence,Y1617)+(L1617-INDEX(ReferenceTurbulenceWindSpeed,Y1617))*(INDEX(ReferenceTurbulence,Y1617+1)-INDEX(ReferenceTurbulence,Y1617))/(INDEX(ReferenceTurbulenceWindSpeed,Y1617+1)-INDEX(ReferenceTurbulenceWindSpeed,Y1617))))</f>
        <v>0.12001935218039379</v>
      </c>
      <c r="AA1617" s="100">
        <f t="shared" si="488"/>
        <v>1.2016189671537718</v>
      </c>
      <c r="AB1617" s="29">
        <f t="shared" si="489"/>
        <v>0.50907848114743104</v>
      </c>
      <c r="AG1617" s="40">
        <f t="array" ref="AG1617">SUM(_xlfn.NORM.DIST($AD$3:$AD$1003,$F1617,$AA1617,FALSE)*WindSpeedStep)</f>
        <v>1.0000000000000036</v>
      </c>
      <c r="AH1617" s="40">
        <f t="array" ref="AH1617">SUM(_xlfn.NORM.DIST($AD$3:$AD$1003,$F1617,$AB1617,FALSE)*WindSpeedStep)</f>
        <v>1.0000000000000033</v>
      </c>
      <c r="AJ1617" s="47">
        <f t="shared" si="483"/>
        <v>10</v>
      </c>
      <c r="AK1617" s="83" t="b">
        <f>COUNTIF('Power Curve'!$D$2:$D$31,AJ1617)&gt;0</f>
        <v>1</v>
      </c>
      <c r="AL1617" s="83" t="b">
        <f t="shared" si="484"/>
        <v>0</v>
      </c>
      <c r="AM1617" s="83" t="b">
        <f t="shared" si="490"/>
        <v>1</v>
      </c>
      <c r="AN1617" s="47" t="str">
        <f t="shared" si="485"/>
        <v>Outer</v>
      </c>
      <c r="AO1617" s="48" t="str">
        <f t="shared" si="486"/>
        <v>0.9-1.0</v>
      </c>
      <c r="AP1617" s="49" t="str">
        <f t="shared" si="491"/>
        <v>17-18</v>
      </c>
      <c r="AQ1617" s="49" t="str">
        <f t="shared" si="492"/>
        <v>Mar</v>
      </c>
      <c r="AR1617" s="48" t="str">
        <f t="shared" si="493"/>
        <v>295-305</v>
      </c>
      <c r="AS1617" s="49" t="str">
        <f t="shared" si="487"/>
        <v>HWS-LTI</v>
      </c>
    </row>
    <row r="1618" spans="5:45" x14ac:dyDescent="0.3">
      <c r="E1618" s="15">
        <v>40970.75</v>
      </c>
      <c r="F1618" s="21">
        <v>9.06</v>
      </c>
      <c r="G1618" s="21">
        <v>1245.6500473022511</v>
      </c>
      <c r="H1618" s="42">
        <v>1.2189568703889617</v>
      </c>
      <c r="I1618" s="35">
        <v>304.89999999999998</v>
      </c>
      <c r="J1618" s="43">
        <v>5.4083885209713023E-2</v>
      </c>
      <c r="K1618" s="44">
        <v>0.27721132018367572</v>
      </c>
      <c r="L1618" s="26">
        <f t="shared" si="475"/>
        <v>9.045077269830248</v>
      </c>
      <c r="M1618" s="26">
        <f t="shared" si="476"/>
        <v>0.75599582569096468</v>
      </c>
      <c r="N1618" s="96">
        <f t="shared" si="477"/>
        <v>10</v>
      </c>
      <c r="O1618" s="26">
        <f t="shared" si="478"/>
        <v>3.8201610581395033E-2</v>
      </c>
      <c r="P1618" s="3">
        <f>IF(L1618&gt;'Power Curve'!$C$37,0,INDEX(Ci,$N1618,1)*POWER(1-O1618,3)+INDEX(Ci,$N1618,2)*3*O1618*POWER(1-O1618,2)+INDEX(Ci,$N1618,3)*3*POWER(O1618,2)*(1-O1618)+INDEX(Ci,$N1618,4)*POWER(O1618,3))</f>
        <v>1210.2197963039782</v>
      </c>
      <c r="Q1618" s="3">
        <f>MAX(0,MIN(P1618-V1618+W1618,'Power Curve'!$C$39))</f>
        <v>1191.2253728015112</v>
      </c>
      <c r="R1618" s="3">
        <f t="shared" si="479"/>
        <v>1245.6500473022511</v>
      </c>
      <c r="S1618" s="3">
        <f t="shared" si="480"/>
        <v>-54.424674500739911</v>
      </c>
      <c r="T1618" s="3">
        <f t="shared" si="481"/>
        <v>54.424674500739911</v>
      </c>
      <c r="V1618" s="37">
        <f t="array" ref="V1618">SUM(_xlfn.NORM.DIST($AD$3:$AD$1003,$L1618,$AA1618,FALSE)*WindSpeedStep*$AE$3:$AE$1003)/AG1618</f>
        <v>1221.7672020361631</v>
      </c>
      <c r="W1618" s="37">
        <f t="array" ref="W1618">SUM(_xlfn.NORM.DIST($AD$3:$AD$1003,$L1618,$AB1618,FALSE)*WindSpeedStep*$AE$3:$AE$1003)/AH1618</f>
        <v>1202.7727785336961</v>
      </c>
      <c r="Y1618" s="1">
        <f t="shared" si="482"/>
        <v>9</v>
      </c>
      <c r="Z1618" s="99">
        <f>IF(L1618&lt;'Power Curve'!$P$28,'Power Curve'!$Q$28,IF(L1618&gt;'Power Curve'!$P$29,'Power Curve'!$Q$29,INDEX(ReferenceTurbulence,Y1618)+(L1618-INDEX(ReferenceTurbulenceWindSpeed,Y1618))*(INDEX(ReferenceTurbulence,Y1618+1)-INDEX(ReferenceTurbulence,Y1618))/(INDEX(ReferenceTurbulenceWindSpeed,Y1618+1)-INDEX(ReferenceTurbulenceWindSpeed,Y1618))))</f>
        <v>0.12052556997276286</v>
      </c>
      <c r="AA1618" s="100">
        <f t="shared" si="488"/>
        <v>1.0901630933939723</v>
      </c>
      <c r="AB1618" s="29">
        <f t="shared" si="489"/>
        <v>0.48919292077448362</v>
      </c>
      <c r="AG1618" s="40">
        <f t="array" ref="AG1618">SUM(_xlfn.NORM.DIST($AD$3:$AD$1003,$F1618,$AA1618,FALSE)*WindSpeedStep)</f>
        <v>1.0000000000000038</v>
      </c>
      <c r="AH1618" s="40">
        <f t="array" ref="AH1618">SUM(_xlfn.NORM.DIST($AD$3:$AD$1003,$F1618,$AB1618,FALSE)*WindSpeedStep)</f>
        <v>1.0000000000000042</v>
      </c>
      <c r="AJ1618" s="47">
        <f t="shared" si="483"/>
        <v>9</v>
      </c>
      <c r="AK1618" s="83" t="b">
        <f>COUNTIF('Power Curve'!$D$2:$D$31,AJ1618)&gt;0</f>
        <v>1</v>
      </c>
      <c r="AL1618" s="83" t="b">
        <f t="shared" si="484"/>
        <v>0</v>
      </c>
      <c r="AM1618" s="83" t="b">
        <f t="shared" si="490"/>
        <v>1</v>
      </c>
      <c r="AN1618" s="47" t="str">
        <f t="shared" si="485"/>
        <v>Outer</v>
      </c>
      <c r="AO1618" s="48" t="str">
        <f t="shared" si="486"/>
        <v>0.7-0.8</v>
      </c>
      <c r="AP1618" s="49" t="str">
        <f t="shared" si="491"/>
        <v>18-19</v>
      </c>
      <c r="AQ1618" s="49" t="str">
        <f t="shared" si="492"/>
        <v>Mar</v>
      </c>
      <c r="AR1618" s="48" t="str">
        <f t="shared" si="493"/>
        <v>295-305</v>
      </c>
      <c r="AS1618" s="49" t="str">
        <f t="shared" si="487"/>
        <v>HWS-LTI</v>
      </c>
    </row>
    <row r="1619" spans="5:45" x14ac:dyDescent="0.3">
      <c r="E1619" s="15">
        <v>40970.756944444445</v>
      </c>
      <c r="F1619" s="21">
        <v>8.3699999999999992</v>
      </c>
      <c r="G1619" s="21">
        <v>980.54999542236374</v>
      </c>
      <c r="H1619" s="42">
        <v>1.2193687746382049</v>
      </c>
      <c r="I1619" s="35">
        <v>306.7</v>
      </c>
      <c r="J1619" s="43">
        <v>3.4647550776583033E-2</v>
      </c>
      <c r="K1619" s="44">
        <v>0.28621345474023646</v>
      </c>
      <c r="L1619" s="26">
        <f t="shared" si="475"/>
        <v>8.3571548941425817</v>
      </c>
      <c r="M1619" s="26">
        <f t="shared" si="476"/>
        <v>0.64967520495581899</v>
      </c>
      <c r="N1619" s="96">
        <f t="shared" si="477"/>
        <v>9</v>
      </c>
      <c r="O1619" s="26">
        <f t="shared" si="478"/>
        <v>0.34831181776309955</v>
      </c>
      <c r="P1619" s="3">
        <f>IF(L1619&gt;'Power Curve'!$C$37,0,INDEX(Ci,$N1619,1)*POWER(1-O1619,3)+INDEX(Ci,$N1619,2)*3*O1619*POWER(1-O1619,2)+INDEX(Ci,$N1619,3)*3*POWER(O1619,2)*(1-O1619)+INDEX(Ci,$N1619,4)*POWER(O1619,3))</f>
        <v>987.69155534409936</v>
      </c>
      <c r="Q1619" s="3">
        <f>MAX(0,MIN(P1619-V1619+W1619,'Power Curve'!$C$39))</f>
        <v>958.74824855999179</v>
      </c>
      <c r="R1619" s="3">
        <f t="shared" si="479"/>
        <v>980.54999542236374</v>
      </c>
      <c r="S1619" s="3">
        <f t="shared" si="480"/>
        <v>-21.801746862371942</v>
      </c>
      <c r="T1619" s="3">
        <f t="shared" si="481"/>
        <v>21.801746862371942</v>
      </c>
      <c r="V1619" s="37">
        <f t="array" ref="V1619">SUM(_xlfn.NORM.DIST($AD$3:$AD$1003,$L1619,$AA1619,FALSE)*WindSpeedStep*$AE$3:$AE$1003)/AG1619</f>
        <v>988.01665879032714</v>
      </c>
      <c r="W1619" s="37">
        <f t="array" ref="W1619">SUM(_xlfn.NORM.DIST($AD$3:$AD$1003,$L1619,$AB1619,FALSE)*WindSpeedStep*$AE$3:$AE$1003)/AH1619</f>
        <v>959.07335200621958</v>
      </c>
      <c r="Y1619" s="1">
        <f t="shared" si="482"/>
        <v>8</v>
      </c>
      <c r="Z1619" s="99">
        <f>IF(L1619&lt;'Power Curve'!$P$28,'Power Curve'!$Q$28,IF(L1619&gt;'Power Curve'!$P$29,'Power Curve'!$Q$29,INDEX(ReferenceTurbulence,Y1619)+(L1619-INDEX(ReferenceTurbulenceWindSpeed,Y1619))*(INDEX(ReferenceTurbulence,Y1619+1)-INDEX(ReferenceTurbulence,Y1619))/(INDEX(ReferenceTurbulenceWindSpeed,Y1619+1)-INDEX(ReferenceTurbulenceWindSpeed,Y1619))))</f>
        <v>0.11979659990228778</v>
      </c>
      <c r="AA1619" s="100">
        <f t="shared" si="488"/>
        <v>1.0011587411750451</v>
      </c>
      <c r="AB1619" s="29">
        <f t="shared" si="489"/>
        <v>0.28955494854257452</v>
      </c>
      <c r="AG1619" s="40">
        <f t="array" ref="AG1619">SUM(_xlfn.NORM.DIST($AD$3:$AD$1003,$F1619,$AA1619,FALSE)*WindSpeedStep)</f>
        <v>1.0000000000000036</v>
      </c>
      <c r="AH1619" s="40">
        <f t="array" ref="AH1619">SUM(_xlfn.NORM.DIST($AD$3:$AD$1003,$F1619,$AB1619,FALSE)*WindSpeedStep)</f>
        <v>1.0000000000000031</v>
      </c>
      <c r="AJ1619" s="47">
        <f t="shared" si="483"/>
        <v>8</v>
      </c>
      <c r="AK1619" s="83" t="b">
        <f>COUNTIF('Power Curve'!$D$2:$D$31,AJ1619)&gt;0</f>
        <v>1</v>
      </c>
      <c r="AL1619" s="83" t="b">
        <f t="shared" si="484"/>
        <v>0</v>
      </c>
      <c r="AM1619" s="83" t="b">
        <f t="shared" si="490"/>
        <v>1</v>
      </c>
      <c r="AN1619" s="47" t="str">
        <f t="shared" si="485"/>
        <v>Outer</v>
      </c>
      <c r="AO1619" s="48" t="str">
        <f t="shared" si="486"/>
        <v>0.6-0.7</v>
      </c>
      <c r="AP1619" s="49" t="str">
        <f t="shared" si="491"/>
        <v>18-19</v>
      </c>
      <c r="AQ1619" s="49" t="str">
        <f t="shared" si="492"/>
        <v>Mar</v>
      </c>
      <c r="AR1619" s="48" t="str">
        <f t="shared" si="493"/>
        <v>305-315</v>
      </c>
      <c r="AS1619" s="49" t="str">
        <f t="shared" si="487"/>
        <v>HWS-LTI</v>
      </c>
    </row>
    <row r="1620" spans="5:45" x14ac:dyDescent="0.3">
      <c r="E1620" s="15">
        <v>40970.763888888891</v>
      </c>
      <c r="F1620" s="21">
        <v>8.93</v>
      </c>
      <c r="G1620" s="21">
        <v>1154.1300277710011</v>
      </c>
      <c r="H1620" s="42">
        <v>1.2192336147329665</v>
      </c>
      <c r="I1620" s="35">
        <v>305.8</v>
      </c>
      <c r="J1620" s="43">
        <v>4.1433370660694288E-2</v>
      </c>
      <c r="K1620" s="44">
        <v>0.32773773339639184</v>
      </c>
      <c r="L1620" s="26">
        <f t="shared" si="475"/>
        <v>8.9159660325033379</v>
      </c>
      <c r="M1620" s="26">
        <f t="shared" si="476"/>
        <v>0.73604126776172485</v>
      </c>
      <c r="N1620" s="96">
        <f t="shared" si="477"/>
        <v>9</v>
      </c>
      <c r="O1620" s="26">
        <f t="shared" si="478"/>
        <v>0.90687057824535411</v>
      </c>
      <c r="P1620" s="3">
        <f>IF(L1620&gt;'Power Curve'!$C$37,0,INDEX(Ci,$N1620,1)*POWER(1-O1620,3)+INDEX(Ci,$N1620,2)*3*O1620*POWER(1-O1620,2)+INDEX(Ci,$N1620,3)*3*POWER(O1620,2)*(1-O1620)+INDEX(Ci,$N1620,4)*POWER(O1620,3))</f>
        <v>1167.7062655512359</v>
      </c>
      <c r="Q1620" s="3">
        <f>MAX(0,MIN(P1620-V1620+W1620,'Power Curve'!$C$39))</f>
        <v>1139.0439132954477</v>
      </c>
      <c r="R1620" s="3">
        <f t="shared" si="479"/>
        <v>1154.1300277710011</v>
      </c>
      <c r="S1620" s="3">
        <f t="shared" si="480"/>
        <v>-15.086114475553359</v>
      </c>
      <c r="T1620" s="3">
        <f t="shared" si="481"/>
        <v>15.086114475553359</v>
      </c>
      <c r="V1620" s="37">
        <f t="array" ref="V1620">SUM(_xlfn.NORM.DIST($AD$3:$AD$1003,$L1620,$AA1620,FALSE)*WindSpeedStep*$AE$3:$AE$1003)/AG1620</f>
        <v>1177.3433626828241</v>
      </c>
      <c r="W1620" s="37">
        <f t="array" ref="W1620">SUM(_xlfn.NORM.DIST($AD$3:$AD$1003,$L1620,$AB1620,FALSE)*WindSpeedStep*$AE$3:$AE$1003)/AH1620</f>
        <v>1148.681010427036</v>
      </c>
      <c r="Y1620" s="1">
        <f t="shared" si="482"/>
        <v>8</v>
      </c>
      <c r="Z1620" s="99">
        <f>IF(L1620&lt;'Power Curve'!$P$28,'Power Curve'!$Q$28,IF(L1620&gt;'Power Curve'!$P$29,'Power Curve'!$Q$29,INDEX(ReferenceTurbulence,Y1620)+(L1620-INDEX(ReferenceTurbulenceWindSpeed,Y1620))*(INDEX(ReferenceTurbulence,Y1620+1)-INDEX(ReferenceTurbulence,Y1620))/(INDEX(ReferenceTurbulenceWindSpeed,Y1620+1)-INDEX(ReferenceTurbulenceWindSpeed,Y1620))))</f>
        <v>0.12043857595433088</v>
      </c>
      <c r="AA1620" s="100">
        <f t="shared" si="488"/>
        <v>1.0738262522118875</v>
      </c>
      <c r="AB1620" s="29">
        <f t="shared" si="489"/>
        <v>0.36941852542287068</v>
      </c>
      <c r="AG1620" s="40">
        <f t="array" ref="AG1620">SUM(_xlfn.NORM.DIST($AD$3:$AD$1003,$F1620,$AA1620,FALSE)*WindSpeedStep)</f>
        <v>1.0000000000000031</v>
      </c>
      <c r="AH1620" s="40">
        <f t="array" ref="AH1620">SUM(_xlfn.NORM.DIST($AD$3:$AD$1003,$F1620,$AB1620,FALSE)*WindSpeedStep)</f>
        <v>1.0000000000000033</v>
      </c>
      <c r="AJ1620" s="47">
        <f t="shared" si="483"/>
        <v>9</v>
      </c>
      <c r="AK1620" s="83" t="b">
        <f>COUNTIF('Power Curve'!$D$2:$D$31,AJ1620)&gt;0</f>
        <v>1</v>
      </c>
      <c r="AL1620" s="83" t="b">
        <f t="shared" si="484"/>
        <v>0</v>
      </c>
      <c r="AM1620" s="83" t="b">
        <f t="shared" si="490"/>
        <v>1</v>
      </c>
      <c r="AN1620" s="47" t="str">
        <f t="shared" si="485"/>
        <v>Outer</v>
      </c>
      <c r="AO1620" s="48" t="str">
        <f t="shared" si="486"/>
        <v>0.7-0.8</v>
      </c>
      <c r="AP1620" s="49" t="str">
        <f t="shared" si="491"/>
        <v>18-19</v>
      </c>
      <c r="AQ1620" s="49" t="str">
        <f t="shared" si="492"/>
        <v>Mar</v>
      </c>
      <c r="AR1620" s="48" t="str">
        <f t="shared" si="493"/>
        <v>305-315</v>
      </c>
      <c r="AS1620" s="49" t="str">
        <f t="shared" si="487"/>
        <v>HWS-LTI</v>
      </c>
    </row>
    <row r="1621" spans="5:45" x14ac:dyDescent="0.3">
      <c r="E1621" s="15">
        <v>40970.770833333336</v>
      </c>
      <c r="F1621" s="21">
        <v>7.17</v>
      </c>
      <c r="G1621" s="21">
        <v>621.87999510765121</v>
      </c>
      <c r="H1621" s="42">
        <v>1.2215412764559361</v>
      </c>
      <c r="I1621" s="35">
        <v>293.7</v>
      </c>
      <c r="J1621" s="43">
        <v>6.6945606694560664E-2</v>
      </c>
      <c r="K1621" s="44">
        <v>0.36809457628913095</v>
      </c>
      <c r="L1621" s="26">
        <f t="shared" si="475"/>
        <v>7.163245598885533</v>
      </c>
      <c r="M1621" s="26">
        <f t="shared" si="476"/>
        <v>0.46515267471205451</v>
      </c>
      <c r="N1621" s="96">
        <f t="shared" si="477"/>
        <v>8</v>
      </c>
      <c r="O1621" s="26">
        <f t="shared" si="478"/>
        <v>0.14908046743217013</v>
      </c>
      <c r="P1621" s="3">
        <f>IF(L1621&gt;'Power Curve'!$C$37,0,INDEX(Ci,$N1621,1)*POWER(1-O1621,3)+INDEX(Ci,$N1621,2)*3*O1621*POWER(1-O1621,2)+INDEX(Ci,$N1621,3)*3*POWER(O1621,2)*(1-O1621)+INDEX(Ci,$N1621,4)*POWER(O1621,3))</f>
        <v>639.05571808335344</v>
      </c>
      <c r="Q1621" s="3">
        <f>MAX(0,MIN(P1621-V1621+W1621,'Power Curve'!$C$39))</f>
        <v>625.36204836834611</v>
      </c>
      <c r="R1621" s="3">
        <f t="shared" si="479"/>
        <v>621.87999510765121</v>
      </c>
      <c r="S1621" s="3">
        <f t="shared" si="480"/>
        <v>3.4820532606948973</v>
      </c>
      <c r="T1621" s="3">
        <f t="shared" si="481"/>
        <v>3.4820532606948973</v>
      </c>
      <c r="V1621" s="37">
        <f t="array" ref="V1621">SUM(_xlfn.NORM.DIST($AD$3:$AD$1003,$L1621,$AA1621,FALSE)*WindSpeedStep*$AE$3:$AE$1003)/AG1621</f>
        <v>635.69077841226078</v>
      </c>
      <c r="W1621" s="37">
        <f t="array" ref="W1621">SUM(_xlfn.NORM.DIST($AD$3:$AD$1003,$L1621,$AB1621,FALSE)*WindSpeedStep*$AE$3:$AE$1003)/AH1621</f>
        <v>621.99710869725345</v>
      </c>
      <c r="Y1621" s="1">
        <f t="shared" si="482"/>
        <v>7</v>
      </c>
      <c r="Z1621" s="99">
        <f>IF(L1621&lt;'Power Curve'!$P$28,'Power Curve'!$Q$28,IF(L1621&gt;'Power Curve'!$P$29,'Power Curve'!$Q$29,INDEX(ReferenceTurbulence,Y1621)+(L1621-INDEX(ReferenceTurbulenceWindSpeed,Y1621))*(INDEX(ReferenceTurbulence,Y1621+1)-INDEX(ReferenceTurbulence,Y1621))/(INDEX(ReferenceTurbulenceWindSpeed,Y1621+1)-INDEX(ReferenceTurbulenceWindSpeed,Y1621))))</f>
        <v>0.11963108827083031</v>
      </c>
      <c r="AA1621" s="100">
        <f t="shared" si="488"/>
        <v>0.8569468665459119</v>
      </c>
      <c r="AB1621" s="29">
        <f t="shared" si="489"/>
        <v>0.47954782251953354</v>
      </c>
      <c r="AG1621" s="40">
        <f t="array" ref="AG1621">SUM(_xlfn.NORM.DIST($AD$3:$AD$1003,$F1621,$AA1621,FALSE)*WindSpeedStep)</f>
        <v>1.0000000000000033</v>
      </c>
      <c r="AH1621" s="40">
        <f t="array" ref="AH1621">SUM(_xlfn.NORM.DIST($AD$3:$AD$1003,$F1621,$AB1621,FALSE)*WindSpeedStep)</f>
        <v>1.0000000000000038</v>
      </c>
      <c r="AJ1621" s="47">
        <f t="shared" si="483"/>
        <v>7</v>
      </c>
      <c r="AK1621" s="83" t="b">
        <f>COUNTIF('Power Curve'!$D$2:$D$31,AJ1621)&gt;0</f>
        <v>1</v>
      </c>
      <c r="AL1621" s="83" t="b">
        <f t="shared" si="484"/>
        <v>0</v>
      </c>
      <c r="AM1621" s="83" t="b">
        <f t="shared" si="490"/>
        <v>1</v>
      </c>
      <c r="AN1621" s="47" t="str">
        <f t="shared" si="485"/>
        <v>Outer</v>
      </c>
      <c r="AO1621" s="48" t="str">
        <f t="shared" si="486"/>
        <v>0.4-0.5</v>
      </c>
      <c r="AP1621" s="49" t="str">
        <f t="shared" si="491"/>
        <v>18-19</v>
      </c>
      <c r="AQ1621" s="49" t="str">
        <f t="shared" si="492"/>
        <v>Mar</v>
      </c>
      <c r="AR1621" s="48" t="str">
        <f t="shared" si="493"/>
        <v>285-295</v>
      </c>
      <c r="AS1621" s="49" t="str">
        <f t="shared" si="487"/>
        <v>LWS-LTI</v>
      </c>
    </row>
    <row r="1622" spans="5:45" x14ac:dyDescent="0.3">
      <c r="E1622" s="15">
        <v>40970.777777777781</v>
      </c>
      <c r="F1622" s="21">
        <v>7.39</v>
      </c>
      <c r="G1622" s="21">
        <v>665.08999776840233</v>
      </c>
      <c r="H1622" s="42">
        <v>1.2222254419417808</v>
      </c>
      <c r="I1622" s="35">
        <v>292.60000000000002</v>
      </c>
      <c r="J1622" s="43">
        <v>7.1718538565629236E-2</v>
      </c>
      <c r="K1622" s="44">
        <v>0.32365099731734237</v>
      </c>
      <c r="L1622" s="26">
        <f t="shared" si="475"/>
        <v>7.3844164670223478</v>
      </c>
      <c r="M1622" s="26">
        <f t="shared" si="476"/>
        <v>0.49933534534452367</v>
      </c>
      <c r="N1622" s="96">
        <f t="shared" si="477"/>
        <v>8</v>
      </c>
      <c r="O1622" s="26">
        <f t="shared" si="478"/>
        <v>0.37168478011865674</v>
      </c>
      <c r="P1622" s="3">
        <f>IF(L1622&gt;'Power Curve'!$C$37,0,INDEX(Ci,$N1622,1)*POWER(1-O1622,3)+INDEX(Ci,$N1622,2)*3*O1622*POWER(1-O1622,2)+INDEX(Ci,$N1622,3)*3*POWER(O1622,2)*(1-O1622)+INDEX(Ci,$N1622,4)*POWER(O1622,3))</f>
        <v>699.37084669099806</v>
      </c>
      <c r="Q1622" s="3">
        <f>MAX(0,MIN(P1622-V1622+W1622,'Power Curve'!$C$39))</f>
        <v>685.92811967364696</v>
      </c>
      <c r="R1622" s="3">
        <f t="shared" si="479"/>
        <v>665.08999776840233</v>
      </c>
      <c r="S1622" s="3">
        <f t="shared" si="480"/>
        <v>20.838121905244634</v>
      </c>
      <c r="T1622" s="3">
        <f t="shared" si="481"/>
        <v>20.838121905244634</v>
      </c>
      <c r="V1622" s="37">
        <f t="array" ref="V1622">SUM(_xlfn.NORM.DIST($AD$3:$AD$1003,$L1622,$AA1622,FALSE)*WindSpeedStep*$AE$3:$AE$1003)/AG1622</f>
        <v>694.62020510268371</v>
      </c>
      <c r="W1622" s="37">
        <f t="array" ref="W1622">SUM(_xlfn.NORM.DIST($AD$3:$AD$1003,$L1622,$AB1622,FALSE)*WindSpeedStep*$AE$3:$AE$1003)/AH1622</f>
        <v>681.17747808533261</v>
      </c>
      <c r="Y1622" s="1">
        <f t="shared" si="482"/>
        <v>7</v>
      </c>
      <c r="Z1622" s="99">
        <f>IF(L1622&lt;'Power Curve'!$P$28,'Power Curve'!$Q$28,IF(L1622&gt;'Power Curve'!$P$29,'Power Curve'!$Q$29,INDEX(ReferenceTurbulence,Y1622)+(L1622-INDEX(ReferenceTurbulenceWindSpeed,Y1622))*(INDEX(ReferenceTurbulence,Y1622+1)-INDEX(ReferenceTurbulence,Y1622))/(INDEX(ReferenceTurbulenceWindSpeed,Y1622+1)-INDEX(ReferenceTurbulenceWindSpeed,Y1622))))</f>
        <v>0.11956965873920554</v>
      </c>
      <c r="AA1622" s="100">
        <f t="shared" si="488"/>
        <v>0.88295215695003193</v>
      </c>
      <c r="AB1622" s="29">
        <f t="shared" si="489"/>
        <v>0.52959955717480989</v>
      </c>
      <c r="AG1622" s="40">
        <f t="array" ref="AG1622">SUM(_xlfn.NORM.DIST($AD$3:$AD$1003,$F1622,$AA1622,FALSE)*WindSpeedStep)</f>
        <v>1.0000000000000036</v>
      </c>
      <c r="AH1622" s="40">
        <f t="array" ref="AH1622">SUM(_xlfn.NORM.DIST($AD$3:$AD$1003,$F1622,$AB1622,FALSE)*WindSpeedStep)</f>
        <v>1.0000000000000033</v>
      </c>
      <c r="AJ1622" s="47">
        <f t="shared" si="483"/>
        <v>7</v>
      </c>
      <c r="AK1622" s="83" t="b">
        <f>COUNTIF('Power Curve'!$D$2:$D$31,AJ1622)&gt;0</f>
        <v>1</v>
      </c>
      <c r="AL1622" s="83" t="b">
        <f t="shared" si="484"/>
        <v>0</v>
      </c>
      <c r="AM1622" s="83" t="b">
        <f t="shared" si="490"/>
        <v>1</v>
      </c>
      <c r="AN1622" s="47" t="str">
        <f t="shared" si="485"/>
        <v>Outer</v>
      </c>
      <c r="AO1622" s="48" t="str">
        <f t="shared" si="486"/>
        <v>0.4-0.5</v>
      </c>
      <c r="AP1622" s="49" t="str">
        <f t="shared" si="491"/>
        <v>18-19</v>
      </c>
      <c r="AQ1622" s="49" t="str">
        <f t="shared" si="492"/>
        <v>Mar</v>
      </c>
      <c r="AR1622" s="48" t="str">
        <f t="shared" si="493"/>
        <v>285-295</v>
      </c>
      <c r="AS1622" s="49" t="str">
        <f t="shared" si="487"/>
        <v>LWS-LTI</v>
      </c>
    </row>
    <row r="1623" spans="5:45" x14ac:dyDescent="0.3">
      <c r="E1623" s="15">
        <v>40970.784722222219</v>
      </c>
      <c r="F1623" s="21">
        <v>9.41</v>
      </c>
      <c r="G1623" s="21">
        <v>1370.5599670410161</v>
      </c>
      <c r="H1623" s="42">
        <v>1.2208635456232029</v>
      </c>
      <c r="I1623" s="35">
        <v>297.5</v>
      </c>
      <c r="J1623" s="43">
        <v>6.5887353878852278E-2</v>
      </c>
      <c r="K1623" s="44">
        <v>0.30013685522106182</v>
      </c>
      <c r="L1623" s="26">
        <f t="shared" si="475"/>
        <v>9.3993964817351969</v>
      </c>
      <c r="M1623" s="26">
        <f t="shared" si="476"/>
        <v>0.81075700206709922</v>
      </c>
      <c r="N1623" s="96">
        <f t="shared" si="477"/>
        <v>10</v>
      </c>
      <c r="O1623" s="26">
        <f t="shared" si="478"/>
        <v>0.41481997199586434</v>
      </c>
      <c r="P1623" s="3">
        <f>IF(L1623&gt;'Power Curve'!$C$37,0,INDEX(Ci,$N1623,1)*POWER(1-O1623,3)+INDEX(Ci,$N1623,2)*3*O1623*POWER(1-O1623,2)+INDEX(Ci,$N1623,3)*3*POWER(O1623,2)*(1-O1623)+INDEX(Ci,$N1623,4)*POWER(O1623,3))</f>
        <v>1334.6319871604287</v>
      </c>
      <c r="Q1623" s="3">
        <f>MAX(0,MIN(P1623-V1623+W1623,'Power Curve'!$C$39))</f>
        <v>1336.8052081265416</v>
      </c>
      <c r="R1623" s="3">
        <f t="shared" si="479"/>
        <v>1370.5599670410161</v>
      </c>
      <c r="S1623" s="3">
        <f t="shared" si="480"/>
        <v>-33.754758914474451</v>
      </c>
      <c r="T1623" s="3">
        <f t="shared" si="481"/>
        <v>33.754758914474451</v>
      </c>
      <c r="V1623" s="37">
        <f t="array" ref="V1623">SUM(_xlfn.NORM.DIST($AD$3:$AD$1003,$L1623,$AA1623,FALSE)*WindSpeedStep*$AE$3:$AE$1003)/AG1623</f>
        <v>1342.1971282950112</v>
      </c>
      <c r="W1623" s="37">
        <f t="array" ref="W1623">SUM(_xlfn.NORM.DIST($AD$3:$AD$1003,$L1623,$AB1623,FALSE)*WindSpeedStep*$AE$3:$AE$1003)/AH1623</f>
        <v>1344.3703492611241</v>
      </c>
      <c r="Y1623" s="1">
        <f t="shared" si="482"/>
        <v>9</v>
      </c>
      <c r="Z1623" s="99">
        <f>IF(L1623&lt;'Power Curve'!$P$28,'Power Curve'!$Q$28,IF(L1623&gt;'Power Curve'!$P$29,'Power Curve'!$Q$29,INDEX(ReferenceTurbulence,Y1623)+(L1623-INDEX(ReferenceTurbulenceWindSpeed,Y1623))*(INDEX(ReferenceTurbulence,Y1623+1)-INDEX(ReferenceTurbulence,Y1623))/(INDEX(ReferenceTurbulenceWindSpeed,Y1623+1)-INDEX(ReferenceTurbulenceWindSpeed,Y1623))))</f>
        <v>0.12032796501641332</v>
      </c>
      <c r="AA1623" s="100">
        <f t="shared" si="488"/>
        <v>1.1310102510296312</v>
      </c>
      <c r="AB1623" s="29">
        <f t="shared" si="489"/>
        <v>0.61930136223972598</v>
      </c>
      <c r="AG1623" s="40">
        <f t="array" ref="AG1623">SUM(_xlfn.NORM.DIST($AD$3:$AD$1003,$F1623,$AA1623,FALSE)*WindSpeedStep)</f>
        <v>1.0000000000000038</v>
      </c>
      <c r="AH1623" s="40">
        <f t="array" ref="AH1623">SUM(_xlfn.NORM.DIST($AD$3:$AD$1003,$F1623,$AB1623,FALSE)*WindSpeedStep)</f>
        <v>1.0000000000000036</v>
      </c>
      <c r="AJ1623" s="47">
        <f t="shared" si="483"/>
        <v>9</v>
      </c>
      <c r="AK1623" s="83" t="b">
        <f>COUNTIF('Power Curve'!$D$2:$D$31,AJ1623)&gt;0</f>
        <v>1</v>
      </c>
      <c r="AL1623" s="83" t="b">
        <f t="shared" si="484"/>
        <v>0</v>
      </c>
      <c r="AM1623" s="83" t="b">
        <f t="shared" si="490"/>
        <v>1</v>
      </c>
      <c r="AN1623" s="47" t="str">
        <f t="shared" si="485"/>
        <v>Outer</v>
      </c>
      <c r="AO1623" s="48" t="str">
        <f t="shared" si="486"/>
        <v>0.8-0.9</v>
      </c>
      <c r="AP1623" s="49" t="str">
        <f t="shared" si="491"/>
        <v>18-19</v>
      </c>
      <c r="AQ1623" s="49" t="str">
        <f t="shared" si="492"/>
        <v>Mar</v>
      </c>
      <c r="AR1623" s="48" t="str">
        <f t="shared" si="493"/>
        <v>295-305</v>
      </c>
      <c r="AS1623" s="49" t="str">
        <f t="shared" si="487"/>
        <v>HWS-LTI</v>
      </c>
    </row>
    <row r="1624" spans="5:45" x14ac:dyDescent="0.3">
      <c r="E1624" s="15">
        <v>40970.791666666664</v>
      </c>
      <c r="F1624" s="21">
        <v>9.68</v>
      </c>
      <c r="G1624" s="21">
        <v>1528.409957885747</v>
      </c>
      <c r="H1624" s="42">
        <v>1.2212700942798853</v>
      </c>
      <c r="I1624" s="35">
        <v>302.5</v>
      </c>
      <c r="J1624" s="43">
        <v>5.7851239669421496E-2</v>
      </c>
      <c r="K1624" s="44">
        <v>0.33188032036437448</v>
      </c>
      <c r="L1624" s="26">
        <f t="shared" si="475"/>
        <v>9.6701653892790471</v>
      </c>
      <c r="M1624" s="26">
        <f t="shared" si="476"/>
        <v>0.85260520957315955</v>
      </c>
      <c r="N1624" s="96">
        <f t="shared" si="477"/>
        <v>10</v>
      </c>
      <c r="O1624" s="26">
        <f t="shared" si="478"/>
        <v>0.70262977415953431</v>
      </c>
      <c r="P1624" s="3">
        <f>IF(L1624&gt;'Power Curve'!$C$37,0,INDEX(Ci,$N1624,1)*POWER(1-O1624,3)+INDEX(Ci,$N1624,2)*3*O1624*POWER(1-O1624,2)+INDEX(Ci,$N1624,3)*3*POWER(O1624,2)*(1-O1624)+INDEX(Ci,$N1624,4)*POWER(O1624,3))</f>
        <v>1430.0741423238749</v>
      </c>
      <c r="Q1624" s="3">
        <f>MAX(0,MIN(P1624-V1624+W1624,'Power Curve'!$C$39))</f>
        <v>1450.7754897974826</v>
      </c>
      <c r="R1624" s="3">
        <f t="shared" si="479"/>
        <v>1528.409957885747</v>
      </c>
      <c r="S1624" s="3">
        <f t="shared" si="480"/>
        <v>-77.634468088264384</v>
      </c>
      <c r="T1624" s="3">
        <f t="shared" si="481"/>
        <v>77.634468088264384</v>
      </c>
      <c r="V1624" s="37">
        <f t="array" ref="V1624">SUM(_xlfn.NORM.DIST($AD$3:$AD$1003,$L1624,$AA1624,FALSE)*WindSpeedStep*$AE$3:$AE$1003)/AG1624</f>
        <v>1430.6253039071414</v>
      </c>
      <c r="W1624" s="37">
        <f t="array" ref="W1624">SUM(_xlfn.NORM.DIST($AD$3:$AD$1003,$L1624,$AB1624,FALSE)*WindSpeedStep*$AE$3:$AE$1003)/AH1624</f>
        <v>1451.3266513807491</v>
      </c>
      <c r="Y1624" s="1">
        <f t="shared" si="482"/>
        <v>9</v>
      </c>
      <c r="Z1624" s="99">
        <f>IF(L1624&lt;'Power Curve'!$P$28,'Power Curve'!$Q$28,IF(L1624&gt;'Power Curve'!$P$29,'Power Curve'!$Q$29,INDEX(ReferenceTurbulence,Y1624)+(L1624-INDEX(ReferenceTurbulenceWindSpeed,Y1624))*(INDEX(ReferenceTurbulence,Y1624+1)-INDEX(ReferenceTurbulence,Y1624))/(INDEX(ReferenceTurbulenceWindSpeed,Y1624+1)-INDEX(ReferenceTurbulenceWindSpeed,Y1624))))</f>
        <v>0.12017695633170683</v>
      </c>
      <c r="AA1624" s="100">
        <f t="shared" si="488"/>
        <v>1.1621310437077708</v>
      </c>
      <c r="AB1624" s="29">
        <f t="shared" si="489"/>
        <v>0.55943105557812678</v>
      </c>
      <c r="AG1624" s="40">
        <f t="array" ref="AG1624">SUM(_xlfn.NORM.DIST($AD$3:$AD$1003,$F1624,$AA1624,FALSE)*WindSpeedStep)</f>
        <v>1.000000000000004</v>
      </c>
      <c r="AH1624" s="40">
        <f t="array" ref="AH1624">SUM(_xlfn.NORM.DIST($AD$3:$AD$1003,$F1624,$AB1624,FALSE)*WindSpeedStep)</f>
        <v>1.000000000000004</v>
      </c>
      <c r="AJ1624" s="47">
        <f t="shared" si="483"/>
        <v>10</v>
      </c>
      <c r="AK1624" s="83" t="b">
        <f>COUNTIF('Power Curve'!$D$2:$D$31,AJ1624)&gt;0</f>
        <v>1</v>
      </c>
      <c r="AL1624" s="83" t="b">
        <f t="shared" si="484"/>
        <v>0</v>
      </c>
      <c r="AM1624" s="83" t="b">
        <f t="shared" si="490"/>
        <v>1</v>
      </c>
      <c r="AN1624" s="47" t="str">
        <f t="shared" si="485"/>
        <v>Outer</v>
      </c>
      <c r="AO1624" s="48" t="str">
        <f t="shared" si="486"/>
        <v>0.8-0.9</v>
      </c>
      <c r="AP1624" s="49" t="str">
        <f t="shared" si="491"/>
        <v>19-20</v>
      </c>
      <c r="AQ1624" s="49" t="str">
        <f t="shared" si="492"/>
        <v>Mar</v>
      </c>
      <c r="AR1624" s="48" t="str">
        <f t="shared" si="493"/>
        <v>295-305</v>
      </c>
      <c r="AS1624" s="49" t="str">
        <f t="shared" si="487"/>
        <v>HWS-LTI</v>
      </c>
    </row>
    <row r="1625" spans="5:45" x14ac:dyDescent="0.3">
      <c r="E1625" s="15">
        <v>40970.798611111109</v>
      </c>
      <c r="F1625" s="21">
        <v>9.0500000000000007</v>
      </c>
      <c r="G1625" s="21">
        <v>1281.0599670410129</v>
      </c>
      <c r="H1625" s="42">
        <v>1.2219540275423191</v>
      </c>
      <c r="I1625" s="35">
        <v>301.39999999999998</v>
      </c>
      <c r="J1625" s="43">
        <v>8.1767955801104963E-2</v>
      </c>
      <c r="K1625" s="44">
        <v>0.42920492012674438</v>
      </c>
      <c r="L1625" s="26">
        <f t="shared" si="475"/>
        <v>9.0424928081380802</v>
      </c>
      <c r="M1625" s="26">
        <f t="shared" si="476"/>
        <v>0.75559638880522184</v>
      </c>
      <c r="N1625" s="96">
        <f t="shared" si="477"/>
        <v>10</v>
      </c>
      <c r="O1625" s="26">
        <f t="shared" si="478"/>
        <v>3.5454495282708373E-2</v>
      </c>
      <c r="P1625" s="3">
        <f>IF(L1625&gt;'Power Curve'!$C$37,0,INDEX(Ci,$N1625,1)*POWER(1-O1625,3)+INDEX(Ci,$N1625,2)*3*O1625*POWER(1-O1625,2)+INDEX(Ci,$N1625,3)*3*POWER(O1625,2)*(1-O1625)+INDEX(Ci,$N1625,4)*POWER(O1625,3))</f>
        <v>1209.3561748787065</v>
      </c>
      <c r="Q1625" s="3">
        <f>MAX(0,MIN(P1625-V1625+W1625,'Power Curve'!$C$39))</f>
        <v>1200.5704283531668</v>
      </c>
      <c r="R1625" s="3">
        <f t="shared" si="479"/>
        <v>1281.0599670410129</v>
      </c>
      <c r="S1625" s="3">
        <f t="shared" si="480"/>
        <v>-80.489538687846107</v>
      </c>
      <c r="T1625" s="3">
        <f t="shared" si="481"/>
        <v>80.489538687846107</v>
      </c>
      <c r="V1625" s="37">
        <f t="array" ref="V1625">SUM(_xlfn.NORM.DIST($AD$3:$AD$1003,$L1625,$AA1625,FALSE)*WindSpeedStep*$AE$3:$AE$1003)/AG1625</f>
        <v>1220.8792616290641</v>
      </c>
      <c r="W1625" s="37">
        <f t="array" ref="W1625">SUM(_xlfn.NORM.DIST($AD$3:$AD$1003,$L1625,$AB1625,FALSE)*WindSpeedStep*$AE$3:$AE$1003)/AH1625</f>
        <v>1212.0935151035244</v>
      </c>
      <c r="Y1625" s="1">
        <f t="shared" si="482"/>
        <v>9</v>
      </c>
      <c r="Z1625" s="99">
        <f>IF(L1625&lt;'Power Curve'!$P$28,'Power Curve'!$Q$28,IF(L1625&gt;'Power Curve'!$P$29,'Power Curve'!$Q$29,INDEX(ReferenceTurbulence,Y1625)+(L1625-INDEX(ReferenceTurbulenceWindSpeed,Y1625))*(INDEX(ReferenceTurbulence,Y1625+1)-INDEX(ReferenceTurbulence,Y1625))/(INDEX(ReferenceTurbulenceWindSpeed,Y1625+1)-INDEX(ReferenceTurbulenceWindSpeed,Y1625))))</f>
        <v>0.12052701133530462</v>
      </c>
      <c r="AA1625" s="100">
        <f t="shared" si="488"/>
        <v>1.089864633185869</v>
      </c>
      <c r="AB1625" s="29">
        <f t="shared" si="489"/>
        <v>0.73938615226764404</v>
      </c>
      <c r="AG1625" s="40">
        <f t="array" ref="AG1625">SUM(_xlfn.NORM.DIST($AD$3:$AD$1003,$F1625,$AA1625,FALSE)*WindSpeedStep)</f>
        <v>1.0000000000000031</v>
      </c>
      <c r="AH1625" s="40">
        <f t="array" ref="AH1625">SUM(_xlfn.NORM.DIST($AD$3:$AD$1003,$F1625,$AB1625,FALSE)*WindSpeedStep)</f>
        <v>1.0000000000000036</v>
      </c>
      <c r="AJ1625" s="47">
        <f t="shared" si="483"/>
        <v>9</v>
      </c>
      <c r="AK1625" s="83" t="b">
        <f>COUNTIF('Power Curve'!$D$2:$D$31,AJ1625)&gt;0</f>
        <v>1</v>
      </c>
      <c r="AL1625" s="83" t="b">
        <f t="shared" si="484"/>
        <v>0</v>
      </c>
      <c r="AM1625" s="83" t="b">
        <f t="shared" si="490"/>
        <v>1</v>
      </c>
      <c r="AN1625" s="47" t="str">
        <f t="shared" si="485"/>
        <v>Outer</v>
      </c>
      <c r="AO1625" s="48" t="str">
        <f t="shared" si="486"/>
        <v>0.7-0.8</v>
      </c>
      <c r="AP1625" s="49" t="str">
        <f t="shared" si="491"/>
        <v>19-20</v>
      </c>
      <c r="AQ1625" s="49" t="str">
        <f t="shared" si="492"/>
        <v>Mar</v>
      </c>
      <c r="AR1625" s="48" t="str">
        <f t="shared" si="493"/>
        <v>295-305</v>
      </c>
      <c r="AS1625" s="49" t="str">
        <f t="shared" si="487"/>
        <v>HWS-LTI</v>
      </c>
    </row>
    <row r="1626" spans="5:45" x14ac:dyDescent="0.3">
      <c r="E1626" s="15">
        <v>40970.805555555555</v>
      </c>
      <c r="F1626" s="21">
        <v>7.72</v>
      </c>
      <c r="G1626" s="21">
        <v>786.86997985839844</v>
      </c>
      <c r="H1626" s="42">
        <v>1.2221011445285412</v>
      </c>
      <c r="I1626" s="35">
        <v>305</v>
      </c>
      <c r="J1626" s="43">
        <v>6.7357512953367879E-2</v>
      </c>
      <c r="K1626" s="44">
        <v>0.47449265918106098</v>
      </c>
      <c r="L1626" s="26">
        <f t="shared" si="475"/>
        <v>7.7139056216971564</v>
      </c>
      <c r="M1626" s="26">
        <f t="shared" si="476"/>
        <v>0.55025895633407118</v>
      </c>
      <c r="N1626" s="96">
        <f t="shared" si="477"/>
        <v>8</v>
      </c>
      <c r="O1626" s="26">
        <f t="shared" si="478"/>
        <v>0.70330940786423357</v>
      </c>
      <c r="P1626" s="3">
        <f>IF(L1626&gt;'Power Curve'!$C$37,0,INDEX(Ci,$N1626,1)*POWER(1-O1626,3)+INDEX(Ci,$N1626,2)*3*O1626*POWER(1-O1626,2)+INDEX(Ci,$N1626,3)*3*POWER(O1626,2)*(1-O1626)+INDEX(Ci,$N1626,4)*POWER(O1626,3))</f>
        <v>793.55029267261216</v>
      </c>
      <c r="Q1626" s="3">
        <f>MAX(0,MIN(P1626-V1626+W1626,'Power Curve'!$C$39))</f>
        <v>777.4875992329878</v>
      </c>
      <c r="R1626" s="3">
        <f t="shared" si="479"/>
        <v>786.86997985839844</v>
      </c>
      <c r="S1626" s="3">
        <f t="shared" si="480"/>
        <v>-9.382380625410633</v>
      </c>
      <c r="T1626" s="3">
        <f t="shared" si="481"/>
        <v>9.382380625410633</v>
      </c>
      <c r="V1626" s="37">
        <f t="array" ref="V1626">SUM(_xlfn.NORM.DIST($AD$3:$AD$1003,$L1626,$AA1626,FALSE)*WindSpeedStep*$AE$3:$AE$1003)/AG1626</f>
        <v>787.69178956422638</v>
      </c>
      <c r="W1626" s="37">
        <f t="array" ref="W1626">SUM(_xlfn.NORM.DIST($AD$3:$AD$1003,$L1626,$AB1626,FALSE)*WindSpeedStep*$AE$3:$AE$1003)/AH1626</f>
        <v>771.62909612460203</v>
      </c>
      <c r="Y1626" s="1">
        <f t="shared" si="482"/>
        <v>7</v>
      </c>
      <c r="Z1626" s="99">
        <f>IF(L1626&lt;'Power Curve'!$P$28,'Power Curve'!$Q$28,IF(L1626&gt;'Power Curve'!$P$29,'Power Curve'!$Q$29,INDEX(ReferenceTurbulence,Y1626)+(L1626-INDEX(ReferenceTurbulenceWindSpeed,Y1626))*(INDEX(ReferenceTurbulence,Y1626+1)-INDEX(ReferenceTurbulence,Y1626))/(INDEX(ReferenceTurbulenceWindSpeed,Y1626+1)-INDEX(ReferenceTurbulenceWindSpeed,Y1626))))</f>
        <v>0.11947814413505525</v>
      </c>
      <c r="AA1626" s="100">
        <f t="shared" si="488"/>
        <v>0.92164312771334589</v>
      </c>
      <c r="AB1626" s="29">
        <f t="shared" si="489"/>
        <v>0.51958949783452346</v>
      </c>
      <c r="AG1626" s="40">
        <f t="array" ref="AG1626">SUM(_xlfn.NORM.DIST($AD$3:$AD$1003,$F1626,$AA1626,FALSE)*WindSpeedStep)</f>
        <v>1.0000000000000031</v>
      </c>
      <c r="AH1626" s="40">
        <f t="array" ref="AH1626">SUM(_xlfn.NORM.DIST($AD$3:$AD$1003,$F1626,$AB1626,FALSE)*WindSpeedStep)</f>
        <v>1.0000000000000036</v>
      </c>
      <c r="AJ1626" s="47">
        <f t="shared" si="483"/>
        <v>8</v>
      </c>
      <c r="AK1626" s="83" t="b">
        <f>COUNTIF('Power Curve'!$D$2:$D$31,AJ1626)&gt;0</f>
        <v>1</v>
      </c>
      <c r="AL1626" s="83" t="b">
        <f t="shared" si="484"/>
        <v>0</v>
      </c>
      <c r="AM1626" s="83" t="b">
        <f t="shared" si="490"/>
        <v>1</v>
      </c>
      <c r="AN1626" s="47" t="str">
        <f t="shared" si="485"/>
        <v>Outer</v>
      </c>
      <c r="AO1626" s="48" t="str">
        <f t="shared" si="486"/>
        <v>0.5-0.6</v>
      </c>
      <c r="AP1626" s="49" t="str">
        <f t="shared" si="491"/>
        <v>19-20</v>
      </c>
      <c r="AQ1626" s="49" t="str">
        <f t="shared" si="492"/>
        <v>Mar</v>
      </c>
      <c r="AR1626" s="48" t="str">
        <f t="shared" si="493"/>
        <v>305-315</v>
      </c>
      <c r="AS1626" s="49" t="str">
        <f t="shared" si="487"/>
        <v>HWS-LTI</v>
      </c>
    </row>
    <row r="1627" spans="5:45" x14ac:dyDescent="0.3">
      <c r="E1627" s="15">
        <v>40970.8125</v>
      </c>
      <c r="F1627" s="21">
        <v>8.51</v>
      </c>
      <c r="G1627" s="21">
        <v>966.08999633789108</v>
      </c>
      <c r="H1627" s="42">
        <v>1.2211916174380353</v>
      </c>
      <c r="I1627" s="35">
        <v>305.2</v>
      </c>
      <c r="J1627" s="43">
        <v>7.8730904817861352E-2</v>
      </c>
      <c r="K1627" s="44">
        <v>0.35220678731841165</v>
      </c>
      <c r="L1627" s="26">
        <f t="shared" si="475"/>
        <v>8.501171978408399</v>
      </c>
      <c r="M1627" s="26">
        <f t="shared" si="476"/>
        <v>0.67193350957965281</v>
      </c>
      <c r="N1627" s="96">
        <f t="shared" si="477"/>
        <v>9</v>
      </c>
      <c r="O1627" s="26">
        <f t="shared" si="478"/>
        <v>0.49226385907665637</v>
      </c>
      <c r="P1627" s="3">
        <f>IF(L1627&gt;'Power Curve'!$C$37,0,INDEX(Ci,$N1627,1)*POWER(1-O1627,3)+INDEX(Ci,$N1627,2)*3*O1627*POWER(1-O1627,2)+INDEX(Ci,$N1627,3)*3*POWER(O1627,2)*(1-O1627)+INDEX(Ci,$N1627,4)*POWER(O1627,3))</f>
        <v>1033.2948051533861</v>
      </c>
      <c r="Q1627" s="3">
        <f>MAX(0,MIN(P1627-V1627+W1627,'Power Curve'!$C$39))</f>
        <v>1015.7446927437269</v>
      </c>
      <c r="R1627" s="3">
        <f t="shared" si="479"/>
        <v>966.08999633789108</v>
      </c>
      <c r="S1627" s="3">
        <f t="shared" si="480"/>
        <v>49.654696405835807</v>
      </c>
      <c r="T1627" s="3">
        <f t="shared" si="481"/>
        <v>49.654696405835807</v>
      </c>
      <c r="V1627" s="37">
        <f t="array" ref="V1627">SUM(_xlfn.NORM.DIST($AD$3:$AD$1003,$L1627,$AA1627,FALSE)*WindSpeedStep*$AE$3:$AE$1003)/AG1627</f>
        <v>1035.8822858461338</v>
      </c>
      <c r="W1627" s="37">
        <f t="array" ref="W1627">SUM(_xlfn.NORM.DIST($AD$3:$AD$1003,$L1627,$AB1627,FALSE)*WindSpeedStep*$AE$3:$AE$1003)/AH1627</f>
        <v>1018.3321734364746</v>
      </c>
      <c r="Y1627" s="1">
        <f t="shared" si="482"/>
        <v>8</v>
      </c>
      <c r="Z1627" s="99">
        <f>IF(L1627&lt;'Power Curve'!$P$28,'Power Curve'!$Q$28,IF(L1627&gt;'Power Curve'!$P$29,'Power Curve'!$Q$29,INDEX(ReferenceTurbulence,Y1627)+(L1627-INDEX(ReferenceTurbulenceWindSpeed,Y1627))*(INDEX(ReferenceTurbulence,Y1627+1)-INDEX(ReferenceTurbulence,Y1627))/(INDEX(ReferenceTurbulenceWindSpeed,Y1627+1)-INDEX(ReferenceTurbulenceWindSpeed,Y1627))))</f>
        <v>0.11996205028943457</v>
      </c>
      <c r="AA1627" s="100">
        <f t="shared" si="488"/>
        <v>1.0198180203929603</v>
      </c>
      <c r="AB1627" s="29">
        <f t="shared" si="489"/>
        <v>0.66930496187234179</v>
      </c>
      <c r="AG1627" s="40">
        <f t="array" ref="AG1627">SUM(_xlfn.NORM.DIST($AD$3:$AD$1003,$F1627,$AA1627,FALSE)*WindSpeedStep)</f>
        <v>1.0000000000000036</v>
      </c>
      <c r="AH1627" s="40">
        <f t="array" ref="AH1627">SUM(_xlfn.NORM.DIST($AD$3:$AD$1003,$F1627,$AB1627,FALSE)*WindSpeedStep)</f>
        <v>1.0000000000000033</v>
      </c>
      <c r="AJ1627" s="47">
        <f t="shared" si="483"/>
        <v>9</v>
      </c>
      <c r="AK1627" s="83" t="b">
        <f>COUNTIF('Power Curve'!$D$2:$D$31,AJ1627)&gt;0</f>
        <v>1</v>
      </c>
      <c r="AL1627" s="83" t="b">
        <f t="shared" si="484"/>
        <v>0</v>
      </c>
      <c r="AM1627" s="83" t="b">
        <f t="shared" si="490"/>
        <v>1</v>
      </c>
      <c r="AN1627" s="47" t="str">
        <f t="shared" si="485"/>
        <v>Outer</v>
      </c>
      <c r="AO1627" s="48" t="str">
        <f t="shared" si="486"/>
        <v>0.6-0.7</v>
      </c>
      <c r="AP1627" s="49" t="str">
        <f t="shared" si="491"/>
        <v>19-20</v>
      </c>
      <c r="AQ1627" s="49" t="str">
        <f t="shared" si="492"/>
        <v>Mar</v>
      </c>
      <c r="AR1627" s="48" t="str">
        <f t="shared" si="493"/>
        <v>305-315</v>
      </c>
      <c r="AS1627" s="49" t="str">
        <f t="shared" si="487"/>
        <v>HWS-LTI</v>
      </c>
    </row>
    <row r="1628" spans="5:45" x14ac:dyDescent="0.3">
      <c r="E1628" s="15">
        <v>40970.819444444445</v>
      </c>
      <c r="F1628" s="21">
        <v>8.94</v>
      </c>
      <c r="G1628" s="21">
        <v>1176.2800521850641</v>
      </c>
      <c r="H1628" s="42">
        <v>1.2211916174380353</v>
      </c>
      <c r="I1628" s="35">
        <v>305.8</v>
      </c>
      <c r="J1628" s="43">
        <v>3.1319910514541395E-2</v>
      </c>
      <c r="K1628" s="44">
        <v>0.2370622921200678</v>
      </c>
      <c r="L1628" s="26">
        <f t="shared" si="475"/>
        <v>8.9307259091622893</v>
      </c>
      <c r="M1628" s="26">
        <f t="shared" si="476"/>
        <v>0.73832245427900489</v>
      </c>
      <c r="N1628" s="96">
        <f t="shared" si="477"/>
        <v>9</v>
      </c>
      <c r="O1628" s="26">
        <f t="shared" si="478"/>
        <v>0.92162378884827612</v>
      </c>
      <c r="P1628" s="3">
        <f>IF(L1628&gt;'Power Curve'!$C$37,0,INDEX(Ci,$N1628,1)*POWER(1-O1628,3)+INDEX(Ci,$N1628,2)*3*O1628*POWER(1-O1628,2)+INDEX(Ci,$N1628,3)*3*POWER(O1628,2)*(1-O1628)+INDEX(Ci,$N1628,4)*POWER(O1628,3))</f>
        <v>1172.5467074747139</v>
      </c>
      <c r="Q1628" s="3">
        <f>MAX(0,MIN(P1628-V1628+W1628,'Power Curve'!$C$39))</f>
        <v>1139.8600388155714</v>
      </c>
      <c r="R1628" s="3">
        <f t="shared" si="479"/>
        <v>1176.2800521850641</v>
      </c>
      <c r="S1628" s="3">
        <f t="shared" si="480"/>
        <v>-36.420013369492608</v>
      </c>
      <c r="T1628" s="3">
        <f t="shared" si="481"/>
        <v>36.420013369492608</v>
      </c>
      <c r="V1628" s="37">
        <f t="array" ref="V1628">SUM(_xlfn.NORM.DIST($AD$3:$AD$1003,$L1628,$AA1628,FALSE)*WindSpeedStep*$AE$3:$AE$1003)/AG1628</f>
        <v>1182.4248215837088</v>
      </c>
      <c r="W1628" s="37">
        <f t="array" ref="W1628">SUM(_xlfn.NORM.DIST($AD$3:$AD$1003,$L1628,$AB1628,FALSE)*WindSpeedStep*$AE$3:$AE$1003)/AH1628</f>
        <v>1149.7381529245663</v>
      </c>
      <c r="Y1628" s="1">
        <f t="shared" si="482"/>
        <v>8</v>
      </c>
      <c r="Z1628" s="99">
        <f>IF(L1628&lt;'Power Curve'!$P$28,'Power Curve'!$Q$28,IF(L1628&gt;'Power Curve'!$P$29,'Power Curve'!$Q$29,INDEX(ReferenceTurbulence,Y1628)+(L1628-INDEX(ReferenceTurbulenceWindSpeed,Y1628))*(INDEX(ReferenceTurbulence,Y1628+1)-INDEX(ReferenceTurbulence,Y1628))/(INDEX(ReferenceTurbulenceWindSpeed,Y1628+1)-INDEX(ReferenceTurbulenceWindSpeed,Y1628))))</f>
        <v>0.12045553246556642</v>
      </c>
      <c r="AA1628" s="100">
        <f t="shared" si="488"/>
        <v>1.0757553446921733</v>
      </c>
      <c r="AB1628" s="29">
        <f t="shared" si="489"/>
        <v>0.27970953630485923</v>
      </c>
      <c r="AG1628" s="40">
        <f t="array" ref="AG1628">SUM(_xlfn.NORM.DIST($AD$3:$AD$1003,$F1628,$AA1628,FALSE)*WindSpeedStep)</f>
        <v>1.0000000000000036</v>
      </c>
      <c r="AH1628" s="40">
        <f t="array" ref="AH1628">SUM(_xlfn.NORM.DIST($AD$3:$AD$1003,$F1628,$AB1628,FALSE)*WindSpeedStep)</f>
        <v>1.0000000000000038</v>
      </c>
      <c r="AJ1628" s="47">
        <f t="shared" si="483"/>
        <v>9</v>
      </c>
      <c r="AK1628" s="83" t="b">
        <f>COUNTIF('Power Curve'!$D$2:$D$31,AJ1628)&gt;0</f>
        <v>1</v>
      </c>
      <c r="AL1628" s="83" t="b">
        <f t="shared" si="484"/>
        <v>0</v>
      </c>
      <c r="AM1628" s="83" t="b">
        <f t="shared" si="490"/>
        <v>1</v>
      </c>
      <c r="AN1628" s="47" t="str">
        <f t="shared" si="485"/>
        <v>Outer</v>
      </c>
      <c r="AO1628" s="48" t="str">
        <f t="shared" si="486"/>
        <v>0.7-0.8</v>
      </c>
      <c r="AP1628" s="49" t="str">
        <f t="shared" si="491"/>
        <v>19-20</v>
      </c>
      <c r="AQ1628" s="49" t="str">
        <f t="shared" si="492"/>
        <v>Mar</v>
      </c>
      <c r="AR1628" s="48" t="str">
        <f t="shared" si="493"/>
        <v>305-315</v>
      </c>
      <c r="AS1628" s="49" t="str">
        <f t="shared" si="487"/>
        <v>HWS-LTI</v>
      </c>
    </row>
    <row r="1629" spans="5:45" x14ac:dyDescent="0.3">
      <c r="E1629" s="15">
        <v>40970.826388888891</v>
      </c>
      <c r="F1629" s="21">
        <v>8.14</v>
      </c>
      <c r="G1629" s="21">
        <v>992.39999389648415</v>
      </c>
      <c r="H1629" s="42">
        <v>1.2225081956721282</v>
      </c>
      <c r="I1629" s="35">
        <v>302.5</v>
      </c>
      <c r="J1629" s="43">
        <v>0.11916461916461915</v>
      </c>
      <c r="K1629" s="44">
        <v>0.30225701398574462</v>
      </c>
      <c r="L1629" s="26">
        <f t="shared" si="475"/>
        <v>8.1344769916429218</v>
      </c>
      <c r="M1629" s="26">
        <f t="shared" si="476"/>
        <v>0.61525961730452672</v>
      </c>
      <c r="N1629" s="96">
        <f t="shared" si="477"/>
        <v>9</v>
      </c>
      <c r="O1629" s="26">
        <f t="shared" si="478"/>
        <v>0.125734484083143</v>
      </c>
      <c r="P1629" s="3">
        <f>IF(L1629&gt;'Power Curve'!$C$37,0,INDEX(Ci,$N1629,1)*POWER(1-O1629,3)+INDEX(Ci,$N1629,2)*3*O1629*POWER(1-O1629,2)+INDEX(Ci,$N1629,3)*3*POWER(O1629,2)*(1-O1629)+INDEX(Ci,$N1629,4)*POWER(O1629,3))</f>
        <v>918.72146130094313</v>
      </c>
      <c r="Q1629" s="3">
        <f>MAX(0,MIN(P1629-V1629+W1629,'Power Curve'!$C$39))</f>
        <v>918.55141821178665</v>
      </c>
      <c r="R1629" s="3">
        <f t="shared" si="479"/>
        <v>992.39999389648415</v>
      </c>
      <c r="S1629" s="3">
        <f t="shared" si="480"/>
        <v>-73.848575684697494</v>
      </c>
      <c r="T1629" s="3">
        <f t="shared" si="481"/>
        <v>73.848575684697494</v>
      </c>
      <c r="V1629" s="37">
        <f t="array" ref="V1629">SUM(_xlfn.NORM.DIST($AD$3:$AD$1003,$L1629,$AA1629,FALSE)*WindSpeedStep*$AE$3:$AE$1003)/AG1629</f>
        <v>915.95929562386823</v>
      </c>
      <c r="W1629" s="37">
        <f t="array" ref="W1629">SUM(_xlfn.NORM.DIST($AD$3:$AD$1003,$L1629,$AB1629,FALSE)*WindSpeedStep*$AE$3:$AE$1003)/AH1629</f>
        <v>915.78925253471175</v>
      </c>
      <c r="Y1629" s="1">
        <f t="shared" si="482"/>
        <v>8</v>
      </c>
      <c r="Z1629" s="99">
        <f>IF(L1629&lt;'Power Curve'!$P$28,'Power Curve'!$Q$28,IF(L1629&gt;'Power Curve'!$P$29,'Power Curve'!$Q$29,INDEX(ReferenceTurbulence,Y1629)+(L1629-INDEX(ReferenceTurbulenceWindSpeed,Y1629))*(INDEX(ReferenceTurbulence,Y1629+1)-INDEX(ReferenceTurbulence,Y1629))/(INDEX(ReferenceTurbulenceWindSpeed,Y1629+1)-INDEX(ReferenceTurbulenceWindSpeed,Y1629))))</f>
        <v>0.119540782022309</v>
      </c>
      <c r="AA1629" s="100">
        <f t="shared" si="488"/>
        <v>0.97240174092347442</v>
      </c>
      <c r="AB1629" s="29">
        <f t="shared" si="489"/>
        <v>0.96934185281248564</v>
      </c>
      <c r="AG1629" s="40">
        <f t="array" ref="AG1629">SUM(_xlfn.NORM.DIST($AD$3:$AD$1003,$F1629,$AA1629,FALSE)*WindSpeedStep)</f>
        <v>1.0000000000000033</v>
      </c>
      <c r="AH1629" s="40">
        <f t="array" ref="AH1629">SUM(_xlfn.NORM.DIST($AD$3:$AD$1003,$F1629,$AB1629,FALSE)*WindSpeedStep)</f>
        <v>1.0000000000000031</v>
      </c>
      <c r="AJ1629" s="47">
        <f t="shared" si="483"/>
        <v>8</v>
      </c>
      <c r="AK1629" s="83" t="b">
        <f>COUNTIF('Power Curve'!$D$2:$D$31,AJ1629)&gt;0</f>
        <v>1</v>
      </c>
      <c r="AL1629" s="83" t="b">
        <f t="shared" si="484"/>
        <v>0</v>
      </c>
      <c r="AM1629" s="83" t="b">
        <f t="shared" si="490"/>
        <v>1</v>
      </c>
      <c r="AN1629" s="47" t="str">
        <f t="shared" si="485"/>
        <v>Outer</v>
      </c>
      <c r="AO1629" s="48" t="str">
        <f t="shared" si="486"/>
        <v>0.6-0.7</v>
      </c>
      <c r="AP1629" s="49" t="str">
        <f t="shared" si="491"/>
        <v>19-20</v>
      </c>
      <c r="AQ1629" s="49" t="str">
        <f t="shared" si="492"/>
        <v>Mar</v>
      </c>
      <c r="AR1629" s="48" t="str">
        <f t="shared" si="493"/>
        <v>295-305</v>
      </c>
      <c r="AS1629" s="49" t="str">
        <f t="shared" si="487"/>
        <v>Inner-TI</v>
      </c>
    </row>
    <row r="1630" spans="5:45" x14ac:dyDescent="0.3">
      <c r="E1630" s="15">
        <v>40970.833333333336</v>
      </c>
      <c r="F1630" s="21">
        <v>5.2</v>
      </c>
      <c r="G1630" s="21">
        <v>255.59000015258781</v>
      </c>
      <c r="H1630" s="42">
        <v>1.2232832173919244</v>
      </c>
      <c r="I1630" s="35">
        <v>307.5</v>
      </c>
      <c r="J1630" s="43">
        <v>0.24807692307692308</v>
      </c>
      <c r="K1630" s="44">
        <v>0.54354976561607571</v>
      </c>
      <c r="L1630" s="26">
        <f t="shared" si="475"/>
        <v>5.1975696753193308</v>
      </c>
      <c r="M1630" s="26">
        <f t="shared" si="476"/>
        <v>0.1613511242118614</v>
      </c>
      <c r="N1630" s="96">
        <f t="shared" si="477"/>
        <v>6</v>
      </c>
      <c r="O1630" s="26">
        <f t="shared" si="478"/>
        <v>0.16890446849483332</v>
      </c>
      <c r="P1630" s="3">
        <f>IF(L1630&gt;'Power Curve'!$C$37,0,INDEX(Ci,$N1630,1)*POWER(1-O1630,3)+INDEX(Ci,$N1630,2)*3*O1630*POWER(1-O1630,2)+INDEX(Ci,$N1630,3)*3*POWER(O1630,2)*(1-O1630)+INDEX(Ci,$N1630,4)*POWER(O1630,3))</f>
        <v>237.09569325924977</v>
      </c>
      <c r="Q1630" s="3">
        <f>MAX(0,MIN(P1630-V1630+W1630,'Power Curve'!$C$39))</f>
        <v>263.17754219416861</v>
      </c>
      <c r="R1630" s="3">
        <f t="shared" si="479"/>
        <v>255.59000015258781</v>
      </c>
      <c r="S1630" s="3">
        <f t="shared" si="480"/>
        <v>7.5875420415808037</v>
      </c>
      <c r="T1630" s="3">
        <f t="shared" si="481"/>
        <v>7.5875420415808037</v>
      </c>
      <c r="V1630" s="37">
        <f t="array" ref="V1630">SUM(_xlfn.NORM.DIST($AD$3:$AD$1003,$L1630,$AA1630,FALSE)*WindSpeedStep*$AE$3:$AE$1003)/AG1630</f>
        <v>221.17632426496502</v>
      </c>
      <c r="W1630" s="37">
        <f t="array" ref="W1630">SUM(_xlfn.NORM.DIST($AD$3:$AD$1003,$L1630,$AB1630,FALSE)*WindSpeedStep*$AE$3:$AE$1003)/AH1630</f>
        <v>247.25817319988383</v>
      </c>
      <c r="Y1630" s="1">
        <f t="shared" si="482"/>
        <v>5</v>
      </c>
      <c r="Z1630" s="99">
        <f>IF(L1630&lt;'Power Curve'!$P$28,'Power Curve'!$Q$28,IF(L1630&gt;'Power Curve'!$P$29,'Power Curve'!$Q$29,INDEX(ReferenceTurbulence,Y1630)+(L1630-INDEX(ReferenceTurbulenceWindSpeed,Y1630))*(INDEX(ReferenceTurbulence,Y1630+1)-INDEX(ReferenceTurbulence,Y1630))/(INDEX(ReferenceTurbulenceWindSpeed,Y1630+1)-INDEX(ReferenceTurbulenceWindSpeed,Y1630))))</f>
        <v>0.11841844656380247</v>
      </c>
      <c r="AA1630" s="100">
        <f t="shared" si="488"/>
        <v>0.61548812685844234</v>
      </c>
      <c r="AB1630" s="29">
        <f t="shared" si="489"/>
        <v>1.2893970925311418</v>
      </c>
      <c r="AG1630" s="40">
        <f t="array" ref="AG1630">SUM(_xlfn.NORM.DIST($AD$3:$AD$1003,$F1630,$AA1630,FALSE)*WindSpeedStep)</f>
        <v>1.0000000000000038</v>
      </c>
      <c r="AH1630" s="40">
        <f t="array" ref="AH1630">SUM(_xlfn.NORM.DIST($AD$3:$AD$1003,$F1630,$AB1630,FALSE)*WindSpeedStep)</f>
        <v>0.99997676342405517</v>
      </c>
      <c r="AJ1630" s="47">
        <f t="shared" si="483"/>
        <v>5</v>
      </c>
      <c r="AK1630" s="83" t="b">
        <f>COUNTIF('Power Curve'!$D$2:$D$31,AJ1630)&gt;0</f>
        <v>1</v>
      </c>
      <c r="AL1630" s="83" t="b">
        <f t="shared" si="484"/>
        <v>0</v>
      </c>
      <c r="AM1630" s="83" t="b">
        <f t="shared" si="490"/>
        <v>1</v>
      </c>
      <c r="AN1630" s="47" t="str">
        <f t="shared" si="485"/>
        <v>Outer</v>
      </c>
      <c r="AO1630" s="48" t="str">
        <f t="shared" si="486"/>
        <v>0.1-0.2</v>
      </c>
      <c r="AP1630" s="49" t="str">
        <f t="shared" si="491"/>
        <v>20-21</v>
      </c>
      <c r="AQ1630" s="49" t="str">
        <f t="shared" si="492"/>
        <v>Mar</v>
      </c>
      <c r="AR1630" s="48" t="str">
        <f t="shared" si="493"/>
        <v>305-315</v>
      </c>
      <c r="AS1630" s="49" t="str">
        <f t="shared" si="487"/>
        <v>LWS-HTI</v>
      </c>
    </row>
    <row r="1631" spans="5:45" x14ac:dyDescent="0.3">
      <c r="E1631" s="15">
        <v>40970.840277777781</v>
      </c>
      <c r="F1631" s="21">
        <v>5.62</v>
      </c>
      <c r="G1631" s="21">
        <v>301.090000152588</v>
      </c>
      <c r="H1631" s="42">
        <v>1.2227852489750093</v>
      </c>
      <c r="I1631" s="35">
        <v>307.60000000000002</v>
      </c>
      <c r="J1631" s="43">
        <v>0.19395017793594307</v>
      </c>
      <c r="K1631" s="44">
        <v>0.5966632652975814</v>
      </c>
      <c r="L1631" s="26">
        <f t="shared" si="475"/>
        <v>5.6166110450421227</v>
      </c>
      <c r="M1631" s="26">
        <f t="shared" si="476"/>
        <v>0.22611531871577872</v>
      </c>
      <c r="N1631" s="96">
        <f t="shared" si="477"/>
        <v>6</v>
      </c>
      <c r="O1631" s="26">
        <f t="shared" si="478"/>
        <v>0.58657044086381815</v>
      </c>
      <c r="P1631" s="3">
        <f>IF(L1631&gt;'Power Curve'!$C$37,0,INDEX(Ci,$N1631,1)*POWER(1-O1631,3)+INDEX(Ci,$N1631,2)*3*O1631*POWER(1-O1631,2)+INDEX(Ci,$N1631,3)*3*POWER(O1631,2)*(1-O1631)+INDEX(Ci,$N1631,4)*POWER(O1631,3))</f>
        <v>299.21269666306824</v>
      </c>
      <c r="Q1631" s="3">
        <f>MAX(0,MIN(P1631-V1631+W1631,'Power Curve'!$C$39))</f>
        <v>311.13931118540648</v>
      </c>
      <c r="R1631" s="3">
        <f t="shared" si="479"/>
        <v>301.090000152588</v>
      </c>
      <c r="S1631" s="3">
        <f t="shared" si="480"/>
        <v>10.04931103281848</v>
      </c>
      <c r="T1631" s="3">
        <f t="shared" si="481"/>
        <v>10.04931103281848</v>
      </c>
      <c r="V1631" s="37">
        <f t="array" ref="V1631">SUM(_xlfn.NORM.DIST($AD$3:$AD$1003,$L1631,$AA1631,FALSE)*WindSpeedStep*$AE$3:$AE$1003)/AG1631</f>
        <v>296.96966627364316</v>
      </c>
      <c r="W1631" s="37">
        <f t="array" ref="W1631">SUM(_xlfn.NORM.DIST($AD$3:$AD$1003,$L1631,$AB1631,FALSE)*WindSpeedStep*$AE$3:$AE$1003)/AH1631</f>
        <v>308.8962807959814</v>
      </c>
      <c r="Y1631" s="1">
        <f t="shared" si="482"/>
        <v>5</v>
      </c>
      <c r="Z1631" s="99">
        <f>IF(L1631&lt;'Power Curve'!$P$28,'Power Curve'!$Q$28,IF(L1631&gt;'Power Curve'!$P$29,'Power Curve'!$Q$29,INDEX(ReferenceTurbulence,Y1631)+(L1631-INDEX(ReferenceTurbulenceWindSpeed,Y1631))*(INDEX(ReferenceTurbulence,Y1631+1)-INDEX(ReferenceTurbulence,Y1631))/(INDEX(ReferenceTurbulenceWindSpeed,Y1631+1)-INDEX(ReferenceTurbulenceWindSpeed,Y1631))))</f>
        <v>0.12002031626693591</v>
      </c>
      <c r="AA1631" s="100">
        <f t="shared" si="488"/>
        <v>0.67410743397432094</v>
      </c>
      <c r="AB1631" s="29">
        <f t="shared" si="489"/>
        <v>1.0893427115829029</v>
      </c>
      <c r="AG1631" s="40">
        <f t="array" ref="AG1631">SUM(_xlfn.NORM.DIST($AD$3:$AD$1003,$F1631,$AA1631,FALSE)*WindSpeedStep)</f>
        <v>1.0000000000000036</v>
      </c>
      <c r="AH1631" s="40">
        <f t="array" ref="AH1631">SUM(_xlfn.NORM.DIST($AD$3:$AD$1003,$F1631,$AB1631,FALSE)*WindSpeedStep)</f>
        <v>0.99999990393700411</v>
      </c>
      <c r="AJ1631" s="47">
        <f t="shared" si="483"/>
        <v>6</v>
      </c>
      <c r="AK1631" s="83" t="b">
        <f>COUNTIF('Power Curve'!$D$2:$D$31,AJ1631)&gt;0</f>
        <v>1</v>
      </c>
      <c r="AL1631" s="83" t="b">
        <f t="shared" si="484"/>
        <v>0</v>
      </c>
      <c r="AM1631" s="83" t="b">
        <f t="shared" si="490"/>
        <v>1</v>
      </c>
      <c r="AN1631" s="47" t="str">
        <f t="shared" si="485"/>
        <v>Outer</v>
      </c>
      <c r="AO1631" s="48" t="str">
        <f t="shared" si="486"/>
        <v>0.2-0.3</v>
      </c>
      <c r="AP1631" s="49" t="str">
        <f t="shared" si="491"/>
        <v>20-21</v>
      </c>
      <c r="AQ1631" s="49" t="str">
        <f t="shared" si="492"/>
        <v>Mar</v>
      </c>
      <c r="AR1631" s="48" t="str">
        <f t="shared" si="493"/>
        <v>305-315</v>
      </c>
      <c r="AS1631" s="49" t="str">
        <f t="shared" si="487"/>
        <v>LWS-HTI</v>
      </c>
    </row>
    <row r="1632" spans="5:45" x14ac:dyDescent="0.3">
      <c r="E1632" s="15">
        <v>40970.847222222219</v>
      </c>
      <c r="F1632" s="21">
        <v>8.19</v>
      </c>
      <c r="G1632" s="21">
        <v>902.78000640869141</v>
      </c>
      <c r="H1632" s="42">
        <v>1.2218751227088949</v>
      </c>
      <c r="I1632" s="35">
        <v>304.7</v>
      </c>
      <c r="J1632" s="43">
        <v>0.10622710622710624</v>
      </c>
      <c r="K1632" s="44">
        <v>0.34465216904252721</v>
      </c>
      <c r="L1632" s="26">
        <f t="shared" si="475"/>
        <v>8.183030057798474</v>
      </c>
      <c r="M1632" s="26">
        <f t="shared" si="476"/>
        <v>0.62276365019354663</v>
      </c>
      <c r="N1632" s="96">
        <f t="shared" si="477"/>
        <v>9</v>
      </c>
      <c r="O1632" s="26">
        <f t="shared" si="478"/>
        <v>0.17426562204329984</v>
      </c>
      <c r="P1632" s="3">
        <f>IF(L1632&gt;'Power Curve'!$C$37,0,INDEX(Ci,$N1632,1)*POWER(1-O1632,3)+INDEX(Ci,$N1632,2)*3*O1632*POWER(1-O1632,2)+INDEX(Ci,$N1632,3)*3*POWER(O1632,2)*(1-O1632)+INDEX(Ci,$N1632,4)*POWER(O1632,3))</f>
        <v>933.58080844282529</v>
      </c>
      <c r="Q1632" s="3">
        <f>MAX(0,MIN(P1632-V1632+W1632,'Power Curve'!$C$39))</f>
        <v>927.63983047920772</v>
      </c>
      <c r="R1632" s="3">
        <f t="shared" si="479"/>
        <v>902.78000640869141</v>
      </c>
      <c r="S1632" s="3">
        <f t="shared" si="480"/>
        <v>24.859824070516311</v>
      </c>
      <c r="T1632" s="3">
        <f t="shared" si="481"/>
        <v>24.859824070516311</v>
      </c>
      <c r="V1632" s="37">
        <f t="array" ref="V1632">SUM(_xlfn.NORM.DIST($AD$3:$AD$1003,$L1632,$AA1632,FALSE)*WindSpeedStep*$AE$3:$AE$1003)/AG1632</f>
        <v>931.44848744690717</v>
      </c>
      <c r="W1632" s="37">
        <f t="array" ref="W1632">SUM(_xlfn.NORM.DIST($AD$3:$AD$1003,$L1632,$AB1632,FALSE)*WindSpeedStep*$AE$3:$AE$1003)/AH1632</f>
        <v>925.5075094832896</v>
      </c>
      <c r="Y1632" s="1">
        <f t="shared" si="482"/>
        <v>8</v>
      </c>
      <c r="Z1632" s="99">
        <f>IF(L1632&lt;'Power Curve'!$P$28,'Power Curve'!$Q$28,IF(L1632&gt;'Power Curve'!$P$29,'Power Curve'!$Q$29,INDEX(ReferenceTurbulence,Y1632)+(L1632-INDEX(ReferenceTurbulenceWindSpeed,Y1632))*(INDEX(ReferenceTurbulence,Y1632+1)-INDEX(ReferenceTurbulence,Y1632))/(INDEX(ReferenceTurbulenceWindSpeed,Y1632+1)-INDEX(ReferenceTurbulenceWindSpeed,Y1632))))</f>
        <v>0.11959656098515603</v>
      </c>
      <c r="AA1632" s="100">
        <f t="shared" si="488"/>
        <v>0.9786622533508601</v>
      </c>
      <c r="AB1632" s="29">
        <f t="shared" si="489"/>
        <v>0.8692596032093618</v>
      </c>
      <c r="AG1632" s="40">
        <f t="array" ref="AG1632">SUM(_xlfn.NORM.DIST($AD$3:$AD$1003,$F1632,$AA1632,FALSE)*WindSpeedStep)</f>
        <v>1.0000000000000033</v>
      </c>
      <c r="AH1632" s="40">
        <f t="array" ref="AH1632">SUM(_xlfn.NORM.DIST($AD$3:$AD$1003,$F1632,$AB1632,FALSE)*WindSpeedStep)</f>
        <v>1.0000000000000038</v>
      </c>
      <c r="AJ1632" s="47">
        <f t="shared" si="483"/>
        <v>8</v>
      </c>
      <c r="AK1632" s="83" t="b">
        <f>COUNTIF('Power Curve'!$D$2:$D$31,AJ1632)&gt;0</f>
        <v>1</v>
      </c>
      <c r="AL1632" s="83" t="b">
        <f t="shared" si="484"/>
        <v>0</v>
      </c>
      <c r="AM1632" s="83" t="b">
        <f t="shared" si="490"/>
        <v>1</v>
      </c>
      <c r="AN1632" s="47" t="str">
        <f t="shared" si="485"/>
        <v>Outer</v>
      </c>
      <c r="AO1632" s="48" t="str">
        <f t="shared" si="486"/>
        <v>0.6-0.7</v>
      </c>
      <c r="AP1632" s="49" t="str">
        <f t="shared" si="491"/>
        <v>20-21</v>
      </c>
      <c r="AQ1632" s="49" t="str">
        <f t="shared" si="492"/>
        <v>Mar</v>
      </c>
      <c r="AR1632" s="48" t="str">
        <f t="shared" si="493"/>
        <v>295-305</v>
      </c>
      <c r="AS1632" s="49" t="str">
        <f t="shared" si="487"/>
        <v>Inner-TI</v>
      </c>
    </row>
    <row r="1633" spans="5:45" x14ac:dyDescent="0.3">
      <c r="E1633" s="15">
        <v>40970.854166666664</v>
      </c>
      <c r="F1633" s="21">
        <v>7.47</v>
      </c>
      <c r="G1633" s="21">
        <v>703.5500049591069</v>
      </c>
      <c r="H1633" s="42">
        <v>1.2225590336933734</v>
      </c>
      <c r="I1633" s="35">
        <v>299.8</v>
      </c>
      <c r="J1633" s="43">
        <v>8.7014725568942436E-2</v>
      </c>
      <c r="K1633" s="44">
        <v>0.32930899470215302</v>
      </c>
      <c r="L1633" s="26">
        <f t="shared" si="475"/>
        <v>7.4650350631494176</v>
      </c>
      <c r="M1633" s="26">
        <f t="shared" si="476"/>
        <v>0.51179520925643351</v>
      </c>
      <c r="N1633" s="96">
        <f t="shared" si="477"/>
        <v>8</v>
      </c>
      <c r="O1633" s="26">
        <f t="shared" si="478"/>
        <v>0.45282587854539225</v>
      </c>
      <c r="P1633" s="3">
        <f>IF(L1633&gt;'Power Curve'!$C$37,0,INDEX(Ci,$N1633,1)*POWER(1-O1633,3)+INDEX(Ci,$N1633,2)*3*O1633*POWER(1-O1633,2)+INDEX(Ci,$N1633,3)*3*POWER(O1633,2)*(1-O1633)+INDEX(Ci,$N1633,4)*POWER(O1633,3))</f>
        <v>721.99267874539498</v>
      </c>
      <c r="Q1633" s="3">
        <f>MAX(0,MIN(P1633-V1633+W1633,'Power Curve'!$C$39))</f>
        <v>711.68385619776961</v>
      </c>
      <c r="R1633" s="3">
        <f t="shared" si="479"/>
        <v>703.5500049591069</v>
      </c>
      <c r="S1633" s="3">
        <f t="shared" si="480"/>
        <v>8.1338512386627144</v>
      </c>
      <c r="T1633" s="3">
        <f t="shared" si="481"/>
        <v>8.1338512386627144</v>
      </c>
      <c r="V1633" s="37">
        <f t="array" ref="V1633">SUM(_xlfn.NORM.DIST($AD$3:$AD$1003,$L1633,$AA1633,FALSE)*WindSpeedStep*$AE$3:$AE$1003)/AG1633</f>
        <v>716.80117853984893</v>
      </c>
      <c r="W1633" s="37">
        <f t="array" ref="W1633">SUM(_xlfn.NORM.DIST($AD$3:$AD$1003,$L1633,$AB1633,FALSE)*WindSpeedStep*$AE$3:$AE$1003)/AH1633</f>
        <v>706.49235599222357</v>
      </c>
      <c r="Y1633" s="1">
        <f t="shared" si="482"/>
        <v>7</v>
      </c>
      <c r="Z1633" s="99">
        <f>IF(L1633&lt;'Power Curve'!$P$28,'Power Curve'!$Q$28,IF(L1633&gt;'Power Curve'!$P$29,'Power Curve'!$Q$29,INDEX(ReferenceTurbulence,Y1633)+(L1633-INDEX(ReferenceTurbulenceWindSpeed,Y1633))*(INDEX(ReferenceTurbulence,Y1633+1)-INDEX(ReferenceTurbulence,Y1633))/(INDEX(ReferenceTurbulenceWindSpeed,Y1633+1)-INDEX(ReferenceTurbulenceWindSpeed,Y1633))))</f>
        <v>0.11954726717090339</v>
      </c>
      <c r="AA1633" s="100">
        <f t="shared" si="488"/>
        <v>0.89242454113448511</v>
      </c>
      <c r="AB1633" s="29">
        <f t="shared" si="489"/>
        <v>0.6495679773824794</v>
      </c>
      <c r="AG1633" s="40">
        <f t="array" ref="AG1633">SUM(_xlfn.NORM.DIST($AD$3:$AD$1003,$F1633,$AA1633,FALSE)*WindSpeedStep)</f>
        <v>1.0000000000000036</v>
      </c>
      <c r="AH1633" s="40">
        <f t="array" ref="AH1633">SUM(_xlfn.NORM.DIST($AD$3:$AD$1003,$F1633,$AB1633,FALSE)*WindSpeedStep)</f>
        <v>1.0000000000000036</v>
      </c>
      <c r="AJ1633" s="47">
        <f t="shared" si="483"/>
        <v>7</v>
      </c>
      <c r="AK1633" s="83" t="b">
        <f>COUNTIF('Power Curve'!$D$2:$D$31,AJ1633)&gt;0</f>
        <v>1</v>
      </c>
      <c r="AL1633" s="83" t="b">
        <f t="shared" si="484"/>
        <v>0</v>
      </c>
      <c r="AM1633" s="83" t="b">
        <f t="shared" si="490"/>
        <v>1</v>
      </c>
      <c r="AN1633" s="47" t="str">
        <f t="shared" si="485"/>
        <v>Outer</v>
      </c>
      <c r="AO1633" s="48" t="str">
        <f t="shared" si="486"/>
        <v>0.5-0.6</v>
      </c>
      <c r="AP1633" s="49" t="str">
        <f t="shared" si="491"/>
        <v>20-21</v>
      </c>
      <c r="AQ1633" s="49" t="str">
        <f t="shared" si="492"/>
        <v>Mar</v>
      </c>
      <c r="AR1633" s="48" t="str">
        <f t="shared" si="493"/>
        <v>295-305</v>
      </c>
      <c r="AS1633" s="49" t="str">
        <f t="shared" si="487"/>
        <v>HWS-LTI</v>
      </c>
    </row>
    <row r="1634" spans="5:45" x14ac:dyDescent="0.3">
      <c r="E1634" s="15">
        <v>40970.861111111109</v>
      </c>
      <c r="F1634" s="21">
        <v>5.44</v>
      </c>
      <c r="G1634" s="21">
        <v>270.38000106811501</v>
      </c>
      <c r="H1634" s="42">
        <v>1.2239228269211475</v>
      </c>
      <c r="I1634" s="35">
        <v>293.3</v>
      </c>
      <c r="J1634" s="43">
        <v>0.14705882352941177</v>
      </c>
      <c r="K1634" s="44">
        <v>0.42973308567628088</v>
      </c>
      <c r="L1634" s="26">
        <f t="shared" si="475"/>
        <v>5.4384050231425967</v>
      </c>
      <c r="M1634" s="26">
        <f t="shared" si="476"/>
        <v>0.19857300356988941</v>
      </c>
      <c r="N1634" s="96">
        <f t="shared" si="477"/>
        <v>6</v>
      </c>
      <c r="O1634" s="26">
        <f t="shared" si="478"/>
        <v>0.40894933517701648</v>
      </c>
      <c r="P1634" s="3">
        <f>IF(L1634&gt;'Power Curve'!$C$37,0,INDEX(Ci,$N1634,1)*POWER(1-O1634,3)+INDEX(Ci,$N1634,2)*3*O1634*POWER(1-O1634,2)+INDEX(Ci,$N1634,3)*3*POWER(O1634,2)*(1-O1634)+INDEX(Ci,$N1634,4)*POWER(O1634,3))</f>
        <v>272.50523354810974</v>
      </c>
      <c r="Q1634" s="3">
        <f>MAX(0,MIN(P1634-V1634+W1634,'Power Curve'!$C$39))</f>
        <v>274.4597606096815</v>
      </c>
      <c r="R1634" s="3">
        <f t="shared" si="479"/>
        <v>270.38000106811501</v>
      </c>
      <c r="S1634" s="3">
        <f t="shared" si="480"/>
        <v>4.0797595415664887</v>
      </c>
      <c r="T1634" s="3">
        <f t="shared" si="481"/>
        <v>4.0797595415664887</v>
      </c>
      <c r="V1634" s="37">
        <f t="array" ref="V1634">SUM(_xlfn.NORM.DIST($AD$3:$AD$1003,$L1634,$AA1634,FALSE)*WindSpeedStep*$AE$3:$AE$1003)/AG1634</f>
        <v>264.44658649556101</v>
      </c>
      <c r="W1634" s="37">
        <f t="array" ref="W1634">SUM(_xlfn.NORM.DIST($AD$3:$AD$1003,$L1634,$AB1634,FALSE)*WindSpeedStep*$AE$3:$AE$1003)/AH1634</f>
        <v>266.40111355713276</v>
      </c>
      <c r="Y1634" s="1">
        <f t="shared" si="482"/>
        <v>5</v>
      </c>
      <c r="Z1634" s="99">
        <f>IF(L1634&lt;'Power Curve'!$P$28,'Power Curve'!$Q$28,IF(L1634&gt;'Power Curve'!$P$29,'Power Curve'!$Q$29,INDEX(ReferenceTurbulence,Y1634)+(L1634-INDEX(ReferenceTurbulenceWindSpeed,Y1634))*(INDEX(ReferenceTurbulence,Y1634+1)-INDEX(ReferenceTurbulence,Y1634))/(INDEX(ReferenceTurbulenceWindSpeed,Y1634+1)-INDEX(ReferenceTurbulenceWindSpeed,Y1634))))</f>
        <v>0.11933908799683544</v>
      </c>
      <c r="AA1634" s="100">
        <f t="shared" si="488"/>
        <v>0.64901429561924628</v>
      </c>
      <c r="AB1634" s="29">
        <f t="shared" si="489"/>
        <v>0.79976544457979371</v>
      </c>
      <c r="AG1634" s="40">
        <f t="array" ref="AG1634">SUM(_xlfn.NORM.DIST($AD$3:$AD$1003,$F1634,$AA1634,FALSE)*WindSpeedStep)</f>
        <v>1.0000000000000033</v>
      </c>
      <c r="AH1634" s="40">
        <f t="array" ref="AH1634">SUM(_xlfn.NORM.DIST($AD$3:$AD$1003,$F1634,$AB1634,FALSE)*WindSpeedStep)</f>
        <v>0.99999999999677003</v>
      </c>
      <c r="AJ1634" s="47">
        <f t="shared" si="483"/>
        <v>5</v>
      </c>
      <c r="AK1634" s="83" t="b">
        <f>COUNTIF('Power Curve'!$D$2:$D$31,AJ1634)&gt;0</f>
        <v>1</v>
      </c>
      <c r="AL1634" s="83" t="b">
        <f t="shared" si="484"/>
        <v>0</v>
      </c>
      <c r="AM1634" s="83" t="b">
        <f t="shared" si="490"/>
        <v>1</v>
      </c>
      <c r="AN1634" s="47" t="str">
        <f t="shared" si="485"/>
        <v>Outer</v>
      </c>
      <c r="AO1634" s="48" t="str">
        <f t="shared" si="486"/>
        <v>0.1-0.2</v>
      </c>
      <c r="AP1634" s="49" t="str">
        <f t="shared" si="491"/>
        <v>20-21</v>
      </c>
      <c r="AQ1634" s="49" t="str">
        <f t="shared" si="492"/>
        <v>Mar</v>
      </c>
      <c r="AR1634" s="48" t="str">
        <f t="shared" si="493"/>
        <v>285-295</v>
      </c>
      <c r="AS1634" s="49" t="str">
        <f t="shared" si="487"/>
        <v>LWS-HTI</v>
      </c>
    </row>
    <row r="1635" spans="5:45" x14ac:dyDescent="0.3">
      <c r="E1635" s="15">
        <v>40970.868055555555</v>
      </c>
      <c r="F1635" s="21">
        <v>5.83</v>
      </c>
      <c r="G1635" s="21">
        <v>374.71001434326126</v>
      </c>
      <c r="H1635" s="42">
        <v>1.2238827583627634</v>
      </c>
      <c r="I1635" s="35">
        <v>300.7</v>
      </c>
      <c r="J1635" s="43">
        <v>0.12349914236706688</v>
      </c>
      <c r="K1635" s="44">
        <v>0.39819443679723615</v>
      </c>
      <c r="L1635" s="26">
        <f t="shared" si="475"/>
        <v>5.8282270748482921</v>
      </c>
      <c r="M1635" s="26">
        <f t="shared" si="476"/>
        <v>0.25882125828346358</v>
      </c>
      <c r="N1635" s="96">
        <f t="shared" si="477"/>
        <v>6</v>
      </c>
      <c r="O1635" s="26">
        <f t="shared" si="478"/>
        <v>0.79749189455304914</v>
      </c>
      <c r="P1635" s="3">
        <f>IF(L1635&gt;'Power Curve'!$C$37,0,INDEX(Ci,$N1635,1)*POWER(1-O1635,3)+INDEX(Ci,$N1635,2)*3*O1635*POWER(1-O1635,2)+INDEX(Ci,$N1635,3)*3*POWER(O1635,2)*(1-O1635)+INDEX(Ci,$N1635,4)*POWER(O1635,3))</f>
        <v>333.0067926707253</v>
      </c>
      <c r="Q1635" s="3">
        <f>MAX(0,MIN(P1635-V1635+W1635,'Power Curve'!$C$39))</f>
        <v>333.32941607502562</v>
      </c>
      <c r="R1635" s="3">
        <f t="shared" si="479"/>
        <v>374.71001434326126</v>
      </c>
      <c r="S1635" s="3">
        <f t="shared" si="480"/>
        <v>-41.380598268235644</v>
      </c>
      <c r="T1635" s="3">
        <f t="shared" si="481"/>
        <v>41.380598268235644</v>
      </c>
      <c r="V1635" s="37">
        <f t="array" ref="V1635">SUM(_xlfn.NORM.DIST($AD$3:$AD$1003,$L1635,$AA1635,FALSE)*WindSpeedStep*$AE$3:$AE$1003)/AG1635</f>
        <v>336.75135504419052</v>
      </c>
      <c r="W1635" s="37">
        <f t="array" ref="W1635">SUM(_xlfn.NORM.DIST($AD$3:$AD$1003,$L1635,$AB1635,FALSE)*WindSpeedStep*$AE$3:$AE$1003)/AH1635</f>
        <v>337.07397844849083</v>
      </c>
      <c r="Y1635" s="1">
        <f t="shared" si="482"/>
        <v>5</v>
      </c>
      <c r="Z1635" s="99">
        <f>IF(L1635&lt;'Power Curve'!$P$28,'Power Curve'!$Q$28,IF(L1635&gt;'Power Curve'!$P$29,'Power Curve'!$Q$29,INDEX(ReferenceTurbulence,Y1635)+(L1635-INDEX(ReferenceTurbulenceWindSpeed,Y1635))*(INDEX(ReferenceTurbulence,Y1635+1)-INDEX(ReferenceTurbulence,Y1635))/(INDEX(ReferenceTurbulenceWindSpeed,Y1635+1)-INDEX(ReferenceTurbulenceWindSpeed,Y1635))))</f>
        <v>0.12082926099491856</v>
      </c>
      <c r="AA1635" s="100">
        <f t="shared" si="488"/>
        <v>0.70422037036449503</v>
      </c>
      <c r="AB1635" s="29">
        <f t="shared" si="489"/>
        <v>0.71978104526428299</v>
      </c>
      <c r="AG1635" s="40">
        <f t="array" ref="AG1635">SUM(_xlfn.NORM.DIST($AD$3:$AD$1003,$F1635,$AA1635,FALSE)*WindSpeedStep)</f>
        <v>1.0000000000000036</v>
      </c>
      <c r="AH1635" s="40">
        <f t="array" ref="AH1635">SUM(_xlfn.NORM.DIST($AD$3:$AD$1003,$F1635,$AB1635,FALSE)*WindSpeedStep)</f>
        <v>1.0000000000000031</v>
      </c>
      <c r="AJ1635" s="47">
        <f t="shared" si="483"/>
        <v>6</v>
      </c>
      <c r="AK1635" s="83" t="b">
        <f>COUNTIF('Power Curve'!$D$2:$D$31,AJ1635)&gt;0</f>
        <v>1</v>
      </c>
      <c r="AL1635" s="83" t="b">
        <f t="shared" si="484"/>
        <v>0</v>
      </c>
      <c r="AM1635" s="83" t="b">
        <f t="shared" si="490"/>
        <v>1</v>
      </c>
      <c r="AN1635" s="47" t="str">
        <f t="shared" si="485"/>
        <v>Outer</v>
      </c>
      <c r="AO1635" s="48" t="str">
        <f t="shared" si="486"/>
        <v>0.2-0.3</v>
      </c>
      <c r="AP1635" s="49" t="str">
        <f t="shared" si="491"/>
        <v>20-21</v>
      </c>
      <c r="AQ1635" s="49" t="str">
        <f t="shared" si="492"/>
        <v>Mar</v>
      </c>
      <c r="AR1635" s="48" t="str">
        <f t="shared" si="493"/>
        <v>295-305</v>
      </c>
      <c r="AS1635" s="49" t="str">
        <f t="shared" si="487"/>
        <v>Inner-TI</v>
      </c>
    </row>
    <row r="1636" spans="5:45" x14ac:dyDescent="0.3">
      <c r="E1636" s="15">
        <v>40970.875</v>
      </c>
      <c r="F1636" s="21">
        <v>7.31</v>
      </c>
      <c r="G1636" s="21">
        <v>653.25997805595421</v>
      </c>
      <c r="H1636" s="42">
        <v>1.2232433485948564</v>
      </c>
      <c r="I1636" s="35">
        <v>302.7</v>
      </c>
      <c r="J1636" s="43">
        <v>9.4391244870041038E-2</v>
      </c>
      <c r="K1636" s="44">
        <v>0.33853930497683937</v>
      </c>
      <c r="L1636" s="26">
        <f t="shared" si="475"/>
        <v>7.3065041456524105</v>
      </c>
      <c r="M1636" s="26">
        <f t="shared" si="476"/>
        <v>0.48729374492022104</v>
      </c>
      <c r="N1636" s="96">
        <f t="shared" si="477"/>
        <v>8</v>
      </c>
      <c r="O1636" s="26">
        <f t="shared" si="478"/>
        <v>0.29326749625813081</v>
      </c>
      <c r="P1636" s="3">
        <f>IF(L1636&gt;'Power Curve'!$C$37,0,INDEX(Ci,$N1636,1)*POWER(1-O1636,3)+INDEX(Ci,$N1636,2)*3*O1636*POWER(1-O1636,2)+INDEX(Ci,$N1636,3)*3*POWER(O1636,2)*(1-O1636)+INDEX(Ci,$N1636,4)*POWER(O1636,3))</f>
        <v>677.8150085977569</v>
      </c>
      <c r="Q1636" s="3">
        <f>MAX(0,MIN(P1636-V1636+W1636,'Power Curve'!$C$39))</f>
        <v>669.92720530226916</v>
      </c>
      <c r="R1636" s="3">
        <f t="shared" si="479"/>
        <v>653.25997805595421</v>
      </c>
      <c r="S1636" s="3">
        <f t="shared" si="480"/>
        <v>16.667227246314951</v>
      </c>
      <c r="T1636" s="3">
        <f t="shared" si="481"/>
        <v>16.667227246314951</v>
      </c>
      <c r="V1636" s="37">
        <f t="array" ref="V1636">SUM(_xlfn.NORM.DIST($AD$3:$AD$1003,$L1636,$AA1636,FALSE)*WindSpeedStep*$AE$3:$AE$1003)/AG1636</f>
        <v>673.54179143877354</v>
      </c>
      <c r="W1636" s="37">
        <f t="array" ref="W1636">SUM(_xlfn.NORM.DIST($AD$3:$AD$1003,$L1636,$AB1636,FALSE)*WindSpeedStep*$AE$3:$AE$1003)/AH1636</f>
        <v>665.6539881432858</v>
      </c>
      <c r="Y1636" s="1">
        <f t="shared" si="482"/>
        <v>7</v>
      </c>
      <c r="Z1636" s="99">
        <f>IF(L1636&lt;'Power Curve'!$P$28,'Power Curve'!$Q$28,IF(L1636&gt;'Power Curve'!$P$29,'Power Curve'!$Q$29,INDEX(ReferenceTurbulence,Y1636)+(L1636-INDEX(ReferenceTurbulenceWindSpeed,Y1636))*(INDEX(ReferenceTurbulence,Y1636+1)-INDEX(ReferenceTurbulence,Y1636))/(INDEX(ReferenceTurbulenceWindSpeed,Y1636+1)-INDEX(ReferenceTurbulenceWindSpeed,Y1636))))</f>
        <v>0.11959129864797777</v>
      </c>
      <c r="AA1636" s="100">
        <f t="shared" si="488"/>
        <v>0.87379431935540508</v>
      </c>
      <c r="AB1636" s="29">
        <f t="shared" si="489"/>
        <v>0.68967002195624671</v>
      </c>
      <c r="AG1636" s="40">
        <f t="array" ref="AG1636">SUM(_xlfn.NORM.DIST($AD$3:$AD$1003,$F1636,$AA1636,FALSE)*WindSpeedStep)</f>
        <v>1.0000000000000038</v>
      </c>
      <c r="AH1636" s="40">
        <f t="array" ref="AH1636">SUM(_xlfn.NORM.DIST($AD$3:$AD$1003,$F1636,$AB1636,FALSE)*WindSpeedStep)</f>
        <v>1.0000000000000033</v>
      </c>
      <c r="AJ1636" s="47">
        <f t="shared" si="483"/>
        <v>7</v>
      </c>
      <c r="AK1636" s="83" t="b">
        <f>COUNTIF('Power Curve'!$D$2:$D$31,AJ1636)&gt;0</f>
        <v>1</v>
      </c>
      <c r="AL1636" s="83" t="b">
        <f t="shared" si="484"/>
        <v>0</v>
      </c>
      <c r="AM1636" s="83" t="b">
        <f t="shared" si="490"/>
        <v>1</v>
      </c>
      <c r="AN1636" s="47" t="str">
        <f t="shared" si="485"/>
        <v>Outer</v>
      </c>
      <c r="AO1636" s="48" t="str">
        <f t="shared" si="486"/>
        <v>0.4-0.5</v>
      </c>
      <c r="AP1636" s="49" t="str">
        <f t="shared" si="491"/>
        <v>21-22</v>
      </c>
      <c r="AQ1636" s="49" t="str">
        <f t="shared" si="492"/>
        <v>Mar</v>
      </c>
      <c r="AR1636" s="48" t="str">
        <f t="shared" si="493"/>
        <v>295-305</v>
      </c>
      <c r="AS1636" s="49" t="str">
        <f t="shared" si="487"/>
        <v>LWS-LTI</v>
      </c>
    </row>
    <row r="1637" spans="5:45" x14ac:dyDescent="0.3">
      <c r="E1637" s="15">
        <v>40970.881944444445</v>
      </c>
      <c r="F1637" s="21">
        <v>7.64</v>
      </c>
      <c r="G1637" s="21">
        <v>749.90998077392578</v>
      </c>
      <c r="H1637" s="42">
        <v>1.2238321861998775</v>
      </c>
      <c r="I1637" s="35">
        <v>299</v>
      </c>
      <c r="J1637" s="43">
        <v>6.8062827225130892E-2</v>
      </c>
      <c r="K1637" s="44">
        <v>0.41271594880935003</v>
      </c>
      <c r="L1637" s="26">
        <f t="shared" si="475"/>
        <v>7.6375714464946007</v>
      </c>
      <c r="M1637" s="26">
        <f t="shared" si="476"/>
        <v>0.53846126348721735</v>
      </c>
      <c r="N1637" s="96">
        <f t="shared" si="477"/>
        <v>8</v>
      </c>
      <c r="O1637" s="26">
        <f t="shared" si="478"/>
        <v>0.6264804983943687</v>
      </c>
      <c r="P1637" s="3">
        <f>IF(L1637&gt;'Power Curve'!$C$37,0,INDEX(Ci,$N1637,1)*POWER(1-O1637,3)+INDEX(Ci,$N1637,2)*3*O1637*POWER(1-O1637,2)+INDEX(Ci,$N1637,3)*3*POWER(O1637,2)*(1-O1637)+INDEX(Ci,$N1637,4)*POWER(O1637,3))</f>
        <v>771.35622482752194</v>
      </c>
      <c r="Q1637" s="3">
        <f>MAX(0,MIN(P1637-V1637+W1637,'Power Curve'!$C$39))</f>
        <v>755.94759722442973</v>
      </c>
      <c r="R1637" s="3">
        <f t="shared" si="479"/>
        <v>749.90998077392578</v>
      </c>
      <c r="S1637" s="3">
        <f t="shared" si="480"/>
        <v>6.0376164505039469</v>
      </c>
      <c r="T1637" s="3">
        <f t="shared" si="481"/>
        <v>6.0376164505039469</v>
      </c>
      <c r="V1637" s="37">
        <f t="array" ref="V1637">SUM(_xlfn.NORM.DIST($AD$3:$AD$1003,$L1637,$AA1637,FALSE)*WindSpeedStep*$AE$3:$AE$1003)/AG1637</f>
        <v>765.55613849797112</v>
      </c>
      <c r="W1637" s="37">
        <f t="array" ref="W1637">SUM(_xlfn.NORM.DIST($AD$3:$AD$1003,$L1637,$AB1637,FALSE)*WindSpeedStep*$AE$3:$AE$1003)/AH1637</f>
        <v>750.14751089487891</v>
      </c>
      <c r="Y1637" s="1">
        <f t="shared" si="482"/>
        <v>7</v>
      </c>
      <c r="Z1637" s="99">
        <f>IF(L1637&lt;'Power Curve'!$P$28,'Power Curve'!$Q$28,IF(L1637&gt;'Power Curve'!$P$29,'Power Curve'!$Q$29,INDEX(ReferenceTurbulence,Y1637)+(L1637-INDEX(ReferenceTurbulenceWindSpeed,Y1637))*(INDEX(ReferenceTurbulence,Y1637+1)-INDEX(ReferenceTurbulence,Y1637))/(INDEX(ReferenceTurbulenceWindSpeed,Y1637+1)-INDEX(ReferenceTurbulenceWindSpeed,Y1637))))</f>
        <v>0.11949934571856016</v>
      </c>
      <c r="AA1637" s="100">
        <f t="shared" si="488"/>
        <v>0.91268479073486186</v>
      </c>
      <c r="AB1637" s="29">
        <f t="shared" si="489"/>
        <v>0.51983470578235502</v>
      </c>
      <c r="AG1637" s="40">
        <f t="array" ref="AG1637">SUM(_xlfn.NORM.DIST($AD$3:$AD$1003,$F1637,$AA1637,FALSE)*WindSpeedStep)</f>
        <v>1.0000000000000038</v>
      </c>
      <c r="AH1637" s="40">
        <f t="array" ref="AH1637">SUM(_xlfn.NORM.DIST($AD$3:$AD$1003,$F1637,$AB1637,FALSE)*WindSpeedStep)</f>
        <v>1.0000000000000036</v>
      </c>
      <c r="AJ1637" s="47">
        <f t="shared" si="483"/>
        <v>8</v>
      </c>
      <c r="AK1637" s="83" t="b">
        <f>COUNTIF('Power Curve'!$D$2:$D$31,AJ1637)&gt;0</f>
        <v>1</v>
      </c>
      <c r="AL1637" s="83" t="b">
        <f t="shared" si="484"/>
        <v>0</v>
      </c>
      <c r="AM1637" s="83" t="b">
        <f t="shared" si="490"/>
        <v>1</v>
      </c>
      <c r="AN1637" s="47" t="str">
        <f t="shared" si="485"/>
        <v>Outer</v>
      </c>
      <c r="AO1637" s="48" t="str">
        <f t="shared" si="486"/>
        <v>0.5-0.6</v>
      </c>
      <c r="AP1637" s="49" t="str">
        <f t="shared" si="491"/>
        <v>21-22</v>
      </c>
      <c r="AQ1637" s="49" t="str">
        <f t="shared" si="492"/>
        <v>Mar</v>
      </c>
      <c r="AR1637" s="48" t="str">
        <f t="shared" si="493"/>
        <v>295-305</v>
      </c>
      <c r="AS1637" s="49" t="str">
        <f t="shared" si="487"/>
        <v>HWS-LTI</v>
      </c>
    </row>
    <row r="1638" spans="5:45" x14ac:dyDescent="0.3">
      <c r="E1638" s="15">
        <v>40970.888888888891</v>
      </c>
      <c r="F1638" s="21">
        <v>5.95</v>
      </c>
      <c r="G1638" s="21">
        <v>348.1199874877932</v>
      </c>
      <c r="H1638" s="42">
        <v>1.2255208874325942</v>
      </c>
      <c r="I1638" s="35">
        <v>298.3</v>
      </c>
      <c r="J1638" s="43">
        <v>7.3949579831932774E-2</v>
      </c>
      <c r="K1638" s="44">
        <v>0.57286871787192373</v>
      </c>
      <c r="L1638" s="26">
        <f t="shared" si="475"/>
        <v>5.9508432220521517</v>
      </c>
      <c r="M1638" s="26">
        <f t="shared" si="476"/>
        <v>0.27777197909674517</v>
      </c>
      <c r="N1638" s="96">
        <f t="shared" si="477"/>
        <v>6</v>
      </c>
      <c r="O1638" s="26">
        <f t="shared" si="478"/>
        <v>0.91970558525360513</v>
      </c>
      <c r="P1638" s="3">
        <f>IF(L1638&gt;'Power Curve'!$C$37,0,INDEX(Ci,$N1638,1)*POWER(1-O1638,3)+INDEX(Ci,$N1638,2)*3*O1638*POWER(1-O1638,2)+INDEX(Ci,$N1638,3)*3*POWER(O1638,2)*(1-O1638)+INDEX(Ci,$N1638,4)*POWER(O1638,3))</f>
        <v>354.23485241325415</v>
      </c>
      <c r="Q1638" s="3">
        <f>MAX(0,MIN(P1638-V1638+W1638,'Power Curve'!$C$39))</f>
        <v>347.44857159440448</v>
      </c>
      <c r="R1638" s="3">
        <f t="shared" si="479"/>
        <v>348.1199874877932</v>
      </c>
      <c r="S1638" s="3">
        <f t="shared" si="480"/>
        <v>-0.67141589338871199</v>
      </c>
      <c r="T1638" s="3">
        <f t="shared" si="481"/>
        <v>0.67141589338871199</v>
      </c>
      <c r="V1638" s="37">
        <f t="array" ref="V1638">SUM(_xlfn.NORM.DIST($AD$3:$AD$1003,$L1638,$AA1638,FALSE)*WindSpeedStep*$AE$3:$AE$1003)/AG1638</f>
        <v>360.58283291759182</v>
      </c>
      <c r="W1638" s="37">
        <f t="array" ref="W1638">SUM(_xlfn.NORM.DIST($AD$3:$AD$1003,$L1638,$AB1638,FALSE)*WindSpeedStep*$AE$3:$AE$1003)/AH1638</f>
        <v>353.79655209874215</v>
      </c>
      <c r="Y1638" s="1">
        <f t="shared" si="482"/>
        <v>5</v>
      </c>
      <c r="Z1638" s="99">
        <f>IF(L1638&lt;'Power Curve'!$P$28,'Power Curve'!$Q$28,IF(L1638&gt;'Power Curve'!$P$29,'Power Curve'!$Q$29,INDEX(ReferenceTurbulence,Y1638)+(L1638-INDEX(ReferenceTurbulenceWindSpeed,Y1638))*(INDEX(ReferenceTurbulence,Y1638+1)-INDEX(ReferenceTurbulence,Y1638))/(INDEX(ReferenceTurbulenceWindSpeed,Y1638+1)-INDEX(ReferenceTurbulenceWindSpeed,Y1638))))</f>
        <v>0.12129798581664857</v>
      </c>
      <c r="AA1638" s="100">
        <f t="shared" si="488"/>
        <v>0.72182529674558116</v>
      </c>
      <c r="AB1638" s="29">
        <f t="shared" si="489"/>
        <v>0.44006235591646164</v>
      </c>
      <c r="AG1638" s="40">
        <f t="array" ref="AG1638">SUM(_xlfn.NORM.DIST($AD$3:$AD$1003,$F1638,$AA1638,FALSE)*WindSpeedStep)</f>
        <v>1.0000000000000033</v>
      </c>
      <c r="AH1638" s="40">
        <f t="array" ref="AH1638">SUM(_xlfn.NORM.DIST($AD$3:$AD$1003,$F1638,$AB1638,FALSE)*WindSpeedStep)</f>
        <v>1.0000000000000038</v>
      </c>
      <c r="AJ1638" s="47">
        <f t="shared" si="483"/>
        <v>6</v>
      </c>
      <c r="AK1638" s="83" t="b">
        <f>COUNTIF('Power Curve'!$D$2:$D$31,AJ1638)&gt;0</f>
        <v>1</v>
      </c>
      <c r="AL1638" s="83" t="b">
        <f t="shared" si="484"/>
        <v>0</v>
      </c>
      <c r="AM1638" s="83" t="b">
        <f t="shared" si="490"/>
        <v>1</v>
      </c>
      <c r="AN1638" s="47" t="str">
        <f t="shared" si="485"/>
        <v>Outer</v>
      </c>
      <c r="AO1638" s="48" t="str">
        <f t="shared" si="486"/>
        <v>0.2-0.3</v>
      </c>
      <c r="AP1638" s="49" t="str">
        <f t="shared" si="491"/>
        <v>21-22</v>
      </c>
      <c r="AQ1638" s="49" t="str">
        <f t="shared" si="492"/>
        <v>Mar</v>
      </c>
      <c r="AR1638" s="48" t="str">
        <f t="shared" si="493"/>
        <v>295-305</v>
      </c>
      <c r="AS1638" s="49" t="str">
        <f t="shared" si="487"/>
        <v>LWS-LTI</v>
      </c>
    </row>
    <row r="1639" spans="5:45" x14ac:dyDescent="0.3">
      <c r="E1639" s="15">
        <v>40970.895833333336</v>
      </c>
      <c r="F1639" s="21">
        <v>6.18</v>
      </c>
      <c r="G1639" s="21">
        <v>323.74999999999989</v>
      </c>
      <c r="H1639" s="42">
        <v>1.2245174117245294</v>
      </c>
      <c r="I1639" s="35">
        <v>299.89999999999998</v>
      </c>
      <c r="J1639" s="43">
        <v>0.10841423948220066</v>
      </c>
      <c r="K1639" s="44">
        <v>0.57324993428441373</v>
      </c>
      <c r="L1639" s="26">
        <f t="shared" si="475"/>
        <v>6.17918835720653</v>
      </c>
      <c r="M1639" s="26">
        <f t="shared" si="476"/>
        <v>0.3130634558236004</v>
      </c>
      <c r="N1639" s="96">
        <f t="shared" si="477"/>
        <v>7</v>
      </c>
      <c r="O1639" s="26">
        <f t="shared" si="478"/>
        <v>0.1502316153546483</v>
      </c>
      <c r="P1639" s="3">
        <f>IF(L1639&gt;'Power Curve'!$C$37,0,INDEX(Ci,$N1639,1)*POWER(1-O1639,3)+INDEX(Ci,$N1639,2)*3*O1639*POWER(1-O1639,2)+INDEX(Ci,$N1639,3)*3*POWER(O1639,2)*(1-O1639)+INDEX(Ci,$N1639,4)*POWER(O1639,3))</f>
        <v>398.40065359177942</v>
      </c>
      <c r="Q1639" s="3">
        <f>MAX(0,MIN(P1639-V1639+W1639,'Power Curve'!$C$39))</f>
        <v>395.86274583460289</v>
      </c>
      <c r="R1639" s="3">
        <f t="shared" si="479"/>
        <v>323.74999999999989</v>
      </c>
      <c r="S1639" s="3">
        <f t="shared" si="480"/>
        <v>72.112745834603004</v>
      </c>
      <c r="T1639" s="3">
        <f t="shared" si="481"/>
        <v>72.112745834603004</v>
      </c>
      <c r="V1639" s="37">
        <f t="array" ref="V1639">SUM(_xlfn.NORM.DIST($AD$3:$AD$1003,$L1639,$AA1639,FALSE)*WindSpeedStep*$AE$3:$AE$1003)/AG1639</f>
        <v>406.63328511809192</v>
      </c>
      <c r="W1639" s="37">
        <f t="array" ref="W1639">SUM(_xlfn.NORM.DIST($AD$3:$AD$1003,$L1639,$AB1639,FALSE)*WindSpeedStep*$AE$3:$AE$1003)/AH1639</f>
        <v>404.09537736091539</v>
      </c>
      <c r="Y1639" s="1">
        <f t="shared" si="482"/>
        <v>6</v>
      </c>
      <c r="Z1639" s="99">
        <f>IF(L1639&lt;'Power Curve'!$P$28,'Power Curve'!$Q$28,IF(L1639&gt;'Power Curve'!$P$29,'Power Curve'!$Q$29,INDEX(ReferenceTurbulence,Y1639)+(L1639-INDEX(ReferenceTurbulenceWindSpeed,Y1639))*(INDEX(ReferenceTurbulence,Y1639+1)-INDEX(ReferenceTurbulence,Y1639))/(INDEX(ReferenceTurbulenceWindSpeed,Y1639+1)-INDEX(ReferenceTurbulenceWindSpeed,Y1639))))</f>
        <v>0.12131543375089827</v>
      </c>
      <c r="AA1639" s="100">
        <f t="shared" si="488"/>
        <v>0.74963091578301078</v>
      </c>
      <c r="AB1639" s="29">
        <f t="shared" si="489"/>
        <v>0.66991200636381487</v>
      </c>
      <c r="AG1639" s="40">
        <f t="array" ref="AG1639">SUM(_xlfn.NORM.DIST($AD$3:$AD$1003,$F1639,$AA1639,FALSE)*WindSpeedStep)</f>
        <v>1.0000000000000033</v>
      </c>
      <c r="AH1639" s="40">
        <f t="array" ref="AH1639">SUM(_xlfn.NORM.DIST($AD$3:$AD$1003,$F1639,$AB1639,FALSE)*WindSpeedStep)</f>
        <v>1.0000000000000033</v>
      </c>
      <c r="AJ1639" s="47">
        <f t="shared" si="483"/>
        <v>6</v>
      </c>
      <c r="AK1639" s="83" t="b">
        <f>COUNTIF('Power Curve'!$D$2:$D$31,AJ1639)&gt;0</f>
        <v>1</v>
      </c>
      <c r="AL1639" s="83" t="b">
        <f t="shared" si="484"/>
        <v>0</v>
      </c>
      <c r="AM1639" s="83" t="b">
        <f t="shared" si="490"/>
        <v>1</v>
      </c>
      <c r="AN1639" s="47" t="str">
        <f t="shared" si="485"/>
        <v>Outer</v>
      </c>
      <c r="AO1639" s="48" t="str">
        <f t="shared" si="486"/>
        <v>0.3-0.4</v>
      </c>
      <c r="AP1639" s="49" t="str">
        <f t="shared" si="491"/>
        <v>21-22</v>
      </c>
      <c r="AQ1639" s="49" t="str">
        <f t="shared" si="492"/>
        <v>Mar</v>
      </c>
      <c r="AR1639" s="48" t="str">
        <f t="shared" si="493"/>
        <v>295-305</v>
      </c>
      <c r="AS1639" s="49" t="str">
        <f t="shared" si="487"/>
        <v>Inner-TI</v>
      </c>
    </row>
    <row r="1640" spans="5:45" x14ac:dyDescent="0.3">
      <c r="E1640" s="15">
        <v>40970.902777777781</v>
      </c>
      <c r="F1640" s="21">
        <v>6.39</v>
      </c>
      <c r="G1640" s="21">
        <v>452.45998764038097</v>
      </c>
      <c r="H1640" s="42">
        <v>1.2249711379153725</v>
      </c>
      <c r="I1640" s="35">
        <v>300.10000000000002</v>
      </c>
      <c r="J1640" s="43">
        <v>0.11424100156494522</v>
      </c>
      <c r="K1640" s="44">
        <v>0.47513512212158526</v>
      </c>
      <c r="L1640" s="26">
        <f t="shared" si="475"/>
        <v>6.3899498149199383</v>
      </c>
      <c r="M1640" s="26">
        <f t="shared" si="476"/>
        <v>0.34563731851956775</v>
      </c>
      <c r="N1640" s="96">
        <f t="shared" si="477"/>
        <v>7</v>
      </c>
      <c r="O1640" s="26">
        <f t="shared" si="478"/>
        <v>0.36448038449898107</v>
      </c>
      <c r="P1640" s="3">
        <f>IF(L1640&gt;'Power Curve'!$C$37,0,INDEX(Ci,$N1640,1)*POWER(1-O1640,3)+INDEX(Ci,$N1640,2)*3*O1640*POWER(1-O1640,2)+INDEX(Ci,$N1640,3)*3*POWER(O1640,2)*(1-O1640)+INDEX(Ci,$N1640,4)*POWER(O1640,3))</f>
        <v>444.80324668906002</v>
      </c>
      <c r="Q1640" s="3">
        <f>MAX(0,MIN(P1640-V1640+W1640,'Power Curve'!$C$39))</f>
        <v>443.22690510414714</v>
      </c>
      <c r="R1640" s="3">
        <f t="shared" si="479"/>
        <v>452.45998764038097</v>
      </c>
      <c r="S1640" s="3">
        <f t="shared" si="480"/>
        <v>-9.2330825362338373</v>
      </c>
      <c r="T1640" s="3">
        <f t="shared" si="481"/>
        <v>9.2330825362338373</v>
      </c>
      <c r="V1640" s="37">
        <f t="array" ref="V1640">SUM(_xlfn.NORM.DIST($AD$3:$AD$1003,$L1640,$AA1640,FALSE)*WindSpeedStep*$AE$3:$AE$1003)/AG1640</f>
        <v>451.32081587752441</v>
      </c>
      <c r="W1640" s="37">
        <f t="array" ref="W1640">SUM(_xlfn.NORM.DIST($AD$3:$AD$1003,$L1640,$AB1640,FALSE)*WindSpeedStep*$AE$3:$AE$1003)/AH1640</f>
        <v>449.74447429261153</v>
      </c>
      <c r="Y1640" s="1">
        <f t="shared" si="482"/>
        <v>6</v>
      </c>
      <c r="Z1640" s="99">
        <f>IF(L1640&lt;'Power Curve'!$P$28,'Power Curve'!$Q$28,IF(L1640&gt;'Power Curve'!$P$29,'Power Curve'!$Q$29,INDEX(ReferenceTurbulence,Y1640)+(L1640-INDEX(ReferenceTurbulenceWindSpeed,Y1640))*(INDEX(ReferenceTurbulence,Y1640+1)-INDEX(ReferenceTurbulence,Y1640))/(INDEX(ReferenceTurbulenceWindSpeed,Y1640+1)-INDEX(ReferenceTurbulenceWindSpeed,Y1640))))</f>
        <v>0.12090113880168352</v>
      </c>
      <c r="AA1640" s="100">
        <f t="shared" si="488"/>
        <v>0.77255220950942738</v>
      </c>
      <c r="AB1640" s="29">
        <f t="shared" si="489"/>
        <v>0.72999426680619006</v>
      </c>
      <c r="AG1640" s="40">
        <f t="array" ref="AG1640">SUM(_xlfn.NORM.DIST($AD$3:$AD$1003,$F1640,$AA1640,FALSE)*WindSpeedStep)</f>
        <v>1.0000000000000038</v>
      </c>
      <c r="AH1640" s="40">
        <f t="array" ref="AH1640">SUM(_xlfn.NORM.DIST($AD$3:$AD$1003,$F1640,$AB1640,FALSE)*WindSpeedStep)</f>
        <v>1.0000000000000031</v>
      </c>
      <c r="AJ1640" s="47">
        <f t="shared" si="483"/>
        <v>6</v>
      </c>
      <c r="AK1640" s="83" t="b">
        <f>COUNTIF('Power Curve'!$D$2:$D$31,AJ1640)&gt;0</f>
        <v>1</v>
      </c>
      <c r="AL1640" s="83" t="b">
        <f t="shared" si="484"/>
        <v>0</v>
      </c>
      <c r="AM1640" s="83" t="b">
        <f t="shared" si="490"/>
        <v>1</v>
      </c>
      <c r="AN1640" s="47" t="str">
        <f t="shared" si="485"/>
        <v>Outer</v>
      </c>
      <c r="AO1640" s="48" t="str">
        <f t="shared" si="486"/>
        <v>0.3-0.4</v>
      </c>
      <c r="AP1640" s="49" t="str">
        <f t="shared" si="491"/>
        <v>21-22</v>
      </c>
      <c r="AQ1640" s="49" t="str">
        <f t="shared" si="492"/>
        <v>Mar</v>
      </c>
      <c r="AR1640" s="48" t="str">
        <f t="shared" si="493"/>
        <v>295-305</v>
      </c>
      <c r="AS1640" s="49" t="str">
        <f t="shared" si="487"/>
        <v>Inner-TI</v>
      </c>
    </row>
    <row r="1641" spans="5:45" x14ac:dyDescent="0.3">
      <c r="E1641" s="15">
        <v>40970.909722222219</v>
      </c>
      <c r="F1641" s="21">
        <v>5.73</v>
      </c>
      <c r="G1641" s="21">
        <v>311.00000381469704</v>
      </c>
      <c r="H1641" s="42">
        <v>1.2255208874325942</v>
      </c>
      <c r="I1641" s="35">
        <v>299.60000000000002</v>
      </c>
      <c r="J1641" s="43">
        <v>0.10820244328097731</v>
      </c>
      <c r="K1641" s="44">
        <v>0.61470713407823474</v>
      </c>
      <c r="L1641" s="26">
        <f t="shared" si="475"/>
        <v>5.7308120440939216</v>
      </c>
      <c r="M1641" s="26">
        <f t="shared" si="476"/>
        <v>0.24376545125525842</v>
      </c>
      <c r="N1641" s="96">
        <f t="shared" si="477"/>
        <v>6</v>
      </c>
      <c r="O1641" s="26">
        <f t="shared" si="478"/>
        <v>0.70039660400859938</v>
      </c>
      <c r="P1641" s="3">
        <f>IF(L1641&gt;'Power Curve'!$C$37,0,INDEX(Ci,$N1641,1)*POWER(1-O1641,3)+INDEX(Ci,$N1641,2)*3*O1641*POWER(1-O1641,2)+INDEX(Ci,$N1641,3)*3*POWER(O1641,2)*(1-O1641)+INDEX(Ci,$N1641,4)*POWER(O1641,3))</f>
        <v>317.07455703005661</v>
      </c>
      <c r="Q1641" s="3">
        <f>MAX(0,MIN(P1641-V1641+W1641,'Power Curve'!$C$39))</f>
        <v>316.02357497000429</v>
      </c>
      <c r="R1641" s="3">
        <f t="shared" si="479"/>
        <v>311.00000381469704</v>
      </c>
      <c r="S1641" s="3">
        <f t="shared" si="480"/>
        <v>5.023571155307252</v>
      </c>
      <c r="T1641" s="3">
        <f t="shared" si="481"/>
        <v>5.023571155307252</v>
      </c>
      <c r="V1641" s="37">
        <f t="array" ref="V1641">SUM(_xlfn.NORM.DIST($AD$3:$AD$1003,$L1641,$AA1641,FALSE)*WindSpeedStep*$AE$3:$AE$1003)/AG1641</f>
        <v>318.24756461762581</v>
      </c>
      <c r="W1641" s="37">
        <f t="array" ref="W1641">SUM(_xlfn.NORM.DIST($AD$3:$AD$1003,$L1641,$AB1641,FALSE)*WindSpeedStep*$AE$3:$AE$1003)/AH1641</f>
        <v>317.19658255757349</v>
      </c>
      <c r="Y1641" s="1">
        <f t="shared" si="482"/>
        <v>5</v>
      </c>
      <c r="Z1641" s="99">
        <f>IF(L1641&lt;'Power Curve'!$P$28,'Power Curve'!$Q$28,IF(L1641&gt;'Power Curve'!$P$29,'Power Curve'!$Q$29,INDEX(ReferenceTurbulence,Y1641)+(L1641-INDEX(ReferenceTurbulenceWindSpeed,Y1641))*(INDEX(ReferenceTurbulence,Y1641+1)-INDEX(ReferenceTurbulence,Y1641))/(INDEX(ReferenceTurbulenceWindSpeed,Y1641+1)-INDEX(ReferenceTurbulenceWindSpeed,Y1641))))</f>
        <v>0.12045687249662192</v>
      </c>
      <c r="AA1641" s="100">
        <f t="shared" si="488"/>
        <v>0.69031569569752671</v>
      </c>
      <c r="AB1641" s="29">
        <f t="shared" si="489"/>
        <v>0.62008786515501413</v>
      </c>
      <c r="AG1641" s="40">
        <f t="array" ref="AG1641">SUM(_xlfn.NORM.DIST($AD$3:$AD$1003,$F1641,$AA1641,FALSE)*WindSpeedStep)</f>
        <v>1.0000000000000038</v>
      </c>
      <c r="AH1641" s="40">
        <f t="array" ref="AH1641">SUM(_xlfn.NORM.DIST($AD$3:$AD$1003,$F1641,$AB1641,FALSE)*WindSpeedStep)</f>
        <v>1.0000000000000036</v>
      </c>
      <c r="AJ1641" s="47">
        <f t="shared" si="483"/>
        <v>6</v>
      </c>
      <c r="AK1641" s="83" t="b">
        <f>COUNTIF('Power Curve'!$D$2:$D$31,AJ1641)&gt;0</f>
        <v>1</v>
      </c>
      <c r="AL1641" s="83" t="b">
        <f t="shared" si="484"/>
        <v>0</v>
      </c>
      <c r="AM1641" s="83" t="b">
        <f t="shared" si="490"/>
        <v>1</v>
      </c>
      <c r="AN1641" s="47" t="str">
        <f t="shared" si="485"/>
        <v>Outer</v>
      </c>
      <c r="AO1641" s="48" t="str">
        <f t="shared" si="486"/>
        <v>0.2-0.3</v>
      </c>
      <c r="AP1641" s="49" t="str">
        <f t="shared" si="491"/>
        <v>21-22</v>
      </c>
      <c r="AQ1641" s="49" t="str">
        <f t="shared" si="492"/>
        <v>Mar</v>
      </c>
      <c r="AR1641" s="48" t="str">
        <f t="shared" si="493"/>
        <v>295-305</v>
      </c>
      <c r="AS1641" s="49" t="str">
        <f t="shared" si="487"/>
        <v>Inner-TI</v>
      </c>
    </row>
    <row r="1642" spans="5:45" x14ac:dyDescent="0.3">
      <c r="E1642" s="15">
        <v>40970.916666666664</v>
      </c>
      <c r="F1642" s="21">
        <v>6.27</v>
      </c>
      <c r="G1642" s="21">
        <v>463.10000228881819</v>
      </c>
      <c r="H1642" s="42">
        <v>1.2255257189756694</v>
      </c>
      <c r="I1642" s="35">
        <v>299.3</v>
      </c>
      <c r="J1642" s="43">
        <v>0.12280701754385966</v>
      </c>
      <c r="K1642" s="44">
        <v>0.43156998126271123</v>
      </c>
      <c r="L1642" s="26">
        <f t="shared" si="475"/>
        <v>6.270896812666928</v>
      </c>
      <c r="M1642" s="26">
        <f t="shared" si="476"/>
        <v>0.32723729324452178</v>
      </c>
      <c r="N1642" s="96">
        <f t="shared" si="477"/>
        <v>7</v>
      </c>
      <c r="O1642" s="26">
        <f t="shared" si="478"/>
        <v>0.24345750169880093</v>
      </c>
      <c r="P1642" s="3">
        <f>IF(L1642&gt;'Power Curve'!$C$37,0,INDEX(Ci,$N1642,1)*POWER(1-O1642,3)+INDEX(Ci,$N1642,2)*3*O1642*POWER(1-O1642,2)+INDEX(Ci,$N1642,3)*3*POWER(O1642,2)*(1-O1642)+INDEX(Ci,$N1642,4)*POWER(O1642,3))</f>
        <v>418.00595836006727</v>
      </c>
      <c r="Q1642" s="3">
        <f>MAX(0,MIN(P1642-V1642+W1642,'Power Curve'!$C$39))</f>
        <v>418.37202083399131</v>
      </c>
      <c r="R1642" s="3">
        <f t="shared" si="479"/>
        <v>463.10000228881819</v>
      </c>
      <c r="S1642" s="3">
        <f t="shared" si="480"/>
        <v>-44.727981454826875</v>
      </c>
      <c r="T1642" s="3">
        <f t="shared" si="481"/>
        <v>44.727981454826875</v>
      </c>
      <c r="V1642" s="37">
        <f t="array" ref="V1642">SUM(_xlfn.NORM.DIST($AD$3:$AD$1003,$L1642,$AA1642,FALSE)*WindSpeedStep*$AE$3:$AE$1003)/AG1642</f>
        <v>425.80058301250989</v>
      </c>
      <c r="W1642" s="37">
        <f t="array" ref="W1642">SUM(_xlfn.NORM.DIST($AD$3:$AD$1003,$L1642,$AB1642,FALSE)*WindSpeedStep*$AE$3:$AE$1003)/AH1642</f>
        <v>426.16664548643394</v>
      </c>
      <c r="Y1642" s="1">
        <f t="shared" si="482"/>
        <v>6</v>
      </c>
      <c r="Z1642" s="99">
        <f>IF(L1642&lt;'Power Curve'!$P$28,'Power Curve'!$Q$28,IF(L1642&gt;'Power Curve'!$P$29,'Power Curve'!$Q$29,INDEX(ReferenceTurbulence,Y1642)+(L1642-INDEX(ReferenceTurbulenceWindSpeed,Y1642))*(INDEX(ReferenceTurbulence,Y1642+1)-INDEX(ReferenceTurbulence,Y1642))/(INDEX(ReferenceTurbulenceWindSpeed,Y1642+1)-INDEX(ReferenceTurbulenceWindSpeed,Y1642))))</f>
        <v>0.12113516193882344</v>
      </c>
      <c r="AA1642" s="100">
        <f t="shared" si="488"/>
        <v>0.75962610090406013</v>
      </c>
      <c r="AB1642" s="29">
        <f t="shared" si="489"/>
        <v>0.77011013488892099</v>
      </c>
      <c r="AG1642" s="40">
        <f t="array" ref="AG1642">SUM(_xlfn.NORM.DIST($AD$3:$AD$1003,$F1642,$AA1642,FALSE)*WindSpeedStep)</f>
        <v>1.000000000000004</v>
      </c>
      <c r="AH1642" s="40">
        <f t="array" ref="AH1642">SUM(_xlfn.NORM.DIST($AD$3:$AD$1003,$F1642,$AB1642,FALSE)*WindSpeedStep)</f>
        <v>1.0000000000000031</v>
      </c>
      <c r="AJ1642" s="47">
        <f t="shared" si="483"/>
        <v>6</v>
      </c>
      <c r="AK1642" s="83" t="b">
        <f>COUNTIF('Power Curve'!$D$2:$D$31,AJ1642)&gt;0</f>
        <v>1</v>
      </c>
      <c r="AL1642" s="83" t="b">
        <f t="shared" si="484"/>
        <v>0</v>
      </c>
      <c r="AM1642" s="83" t="b">
        <f t="shared" si="490"/>
        <v>1</v>
      </c>
      <c r="AN1642" s="47" t="str">
        <f t="shared" si="485"/>
        <v>Outer</v>
      </c>
      <c r="AO1642" s="48" t="str">
        <f t="shared" si="486"/>
        <v>0.3-0.4</v>
      </c>
      <c r="AP1642" s="49" t="str">
        <f t="shared" si="491"/>
        <v>22-23</v>
      </c>
      <c r="AQ1642" s="49" t="str">
        <f t="shared" si="492"/>
        <v>Mar</v>
      </c>
      <c r="AR1642" s="48" t="str">
        <f t="shared" si="493"/>
        <v>295-305</v>
      </c>
      <c r="AS1642" s="49" t="str">
        <f t="shared" si="487"/>
        <v>Inner-TI</v>
      </c>
    </row>
    <row r="1643" spans="5:45" x14ac:dyDescent="0.3">
      <c r="E1643" s="15">
        <v>40970.923611111109</v>
      </c>
      <c r="F1643" s="21">
        <v>7.41</v>
      </c>
      <c r="G1643" s="21">
        <v>693.11997556686447</v>
      </c>
      <c r="H1643" s="42">
        <v>1.2250264496872101</v>
      </c>
      <c r="I1643" s="35">
        <v>301.5</v>
      </c>
      <c r="J1643" s="43">
        <v>8.6369770580296892E-2</v>
      </c>
      <c r="K1643" s="44">
        <v>0.36864897270062713</v>
      </c>
      <c r="L1643" s="26">
        <f t="shared" si="475"/>
        <v>7.4100533308222181</v>
      </c>
      <c r="M1643" s="26">
        <f t="shared" si="476"/>
        <v>0.50329760528726775</v>
      </c>
      <c r="N1643" s="96">
        <f t="shared" si="477"/>
        <v>8</v>
      </c>
      <c r="O1643" s="26">
        <f t="shared" si="478"/>
        <v>0.39748780062349537</v>
      </c>
      <c r="P1643" s="3">
        <f>IF(L1643&gt;'Power Curve'!$C$37,0,INDEX(Ci,$N1643,1)*POWER(1-O1643,3)+INDEX(Ci,$N1643,2)*3*O1643*POWER(1-O1643,2)+INDEX(Ci,$N1643,3)*3*POWER(O1643,2)*(1-O1643)+INDEX(Ci,$N1643,4)*POWER(O1643,3))</f>
        <v>706.53100370243578</v>
      </c>
      <c r="Q1643" s="3">
        <f>MAX(0,MIN(P1643-V1643+W1643,'Power Curve'!$C$39))</f>
        <v>696.2556769284206</v>
      </c>
      <c r="R1643" s="3">
        <f t="shared" si="479"/>
        <v>693.11997556686447</v>
      </c>
      <c r="S1643" s="3">
        <f t="shared" si="480"/>
        <v>3.13570136155613</v>
      </c>
      <c r="T1643" s="3">
        <f t="shared" si="481"/>
        <v>3.13570136155613</v>
      </c>
      <c r="V1643" s="37">
        <f t="array" ref="V1643">SUM(_xlfn.NORM.DIST($AD$3:$AD$1003,$L1643,$AA1643,FALSE)*WindSpeedStep*$AE$3:$AE$1003)/AG1643</f>
        <v>701.63275335067954</v>
      </c>
      <c r="W1643" s="37">
        <f t="array" ref="W1643">SUM(_xlfn.NORM.DIST($AD$3:$AD$1003,$L1643,$AB1643,FALSE)*WindSpeedStep*$AE$3:$AE$1003)/AH1643</f>
        <v>691.35742657666435</v>
      </c>
      <c r="Y1643" s="1">
        <f t="shared" si="482"/>
        <v>7</v>
      </c>
      <c r="Z1643" s="99">
        <f>IF(L1643&lt;'Power Curve'!$P$28,'Power Curve'!$Q$28,IF(L1643&gt;'Power Curve'!$P$29,'Power Curve'!$Q$29,INDEX(ReferenceTurbulence,Y1643)+(L1643-INDEX(ReferenceTurbulenceWindSpeed,Y1643))*(INDEX(ReferenceTurbulence,Y1643+1)-INDEX(ReferenceTurbulence,Y1643))/(INDEX(ReferenceTurbulenceWindSpeed,Y1643+1)-INDEX(ReferenceTurbulenceWindSpeed,Y1643))))</f>
        <v>0.11956253817875913</v>
      </c>
      <c r="AA1643" s="100">
        <f t="shared" si="488"/>
        <v>0.88596478427307268</v>
      </c>
      <c r="AB1643" s="29">
        <f t="shared" si="489"/>
        <v>0.64000460617087984</v>
      </c>
      <c r="AG1643" s="40">
        <f t="array" ref="AG1643">SUM(_xlfn.NORM.DIST($AD$3:$AD$1003,$F1643,$AA1643,FALSE)*WindSpeedStep)</f>
        <v>1.0000000000000038</v>
      </c>
      <c r="AH1643" s="40">
        <f t="array" ref="AH1643">SUM(_xlfn.NORM.DIST($AD$3:$AD$1003,$F1643,$AB1643,FALSE)*WindSpeedStep)</f>
        <v>1.0000000000000036</v>
      </c>
      <c r="AJ1643" s="47">
        <f t="shared" si="483"/>
        <v>7</v>
      </c>
      <c r="AK1643" s="83" t="b">
        <f>COUNTIF('Power Curve'!$D$2:$D$31,AJ1643)&gt;0</f>
        <v>1</v>
      </c>
      <c r="AL1643" s="83" t="b">
        <f t="shared" si="484"/>
        <v>0</v>
      </c>
      <c r="AM1643" s="83" t="b">
        <f t="shared" si="490"/>
        <v>1</v>
      </c>
      <c r="AN1643" s="47" t="str">
        <f t="shared" si="485"/>
        <v>Outer</v>
      </c>
      <c r="AO1643" s="48" t="str">
        <f t="shared" si="486"/>
        <v>0.5-0.6</v>
      </c>
      <c r="AP1643" s="49" t="str">
        <f t="shared" si="491"/>
        <v>22-23</v>
      </c>
      <c r="AQ1643" s="49" t="str">
        <f t="shared" si="492"/>
        <v>Mar</v>
      </c>
      <c r="AR1643" s="48" t="str">
        <f t="shared" si="493"/>
        <v>295-305</v>
      </c>
      <c r="AS1643" s="49" t="str">
        <f t="shared" si="487"/>
        <v>HWS-LTI</v>
      </c>
    </row>
    <row r="1644" spans="5:45" x14ac:dyDescent="0.3">
      <c r="E1644" s="15">
        <v>40970.930555555555</v>
      </c>
      <c r="F1644" s="21">
        <v>6.94</v>
      </c>
      <c r="G1644" s="21">
        <v>568.09997367858864</v>
      </c>
      <c r="H1644" s="42">
        <v>1.2253441194275629</v>
      </c>
      <c r="I1644" s="35">
        <v>299.7</v>
      </c>
      <c r="J1644" s="43">
        <v>9.3659942363112383E-2</v>
      </c>
      <c r="K1644" s="44">
        <v>0.40445487331177038</v>
      </c>
      <c r="L1644" s="26">
        <f t="shared" si="475"/>
        <v>6.9406497864590753</v>
      </c>
      <c r="M1644" s="26">
        <f t="shared" si="476"/>
        <v>0.43074977434619954</v>
      </c>
      <c r="N1644" s="96">
        <f t="shared" si="477"/>
        <v>7</v>
      </c>
      <c r="O1644" s="26">
        <f t="shared" si="478"/>
        <v>0.92429237455703372</v>
      </c>
      <c r="P1644" s="3">
        <f>IF(L1644&gt;'Power Curve'!$C$37,0,INDEX(Ci,$N1644,1)*POWER(1-O1644,3)+INDEX(Ci,$N1644,2)*3*O1644*POWER(1-O1644,2)+INDEX(Ci,$N1644,3)*3*POWER(O1644,2)*(1-O1644)+INDEX(Ci,$N1644,4)*POWER(O1644,3))</f>
        <v>581.20923355022444</v>
      </c>
      <c r="Q1644" s="3">
        <f>MAX(0,MIN(P1644-V1644+W1644,'Power Curve'!$C$39))</f>
        <v>573.83058633251085</v>
      </c>
      <c r="R1644" s="3">
        <f t="shared" si="479"/>
        <v>568.09997367858864</v>
      </c>
      <c r="S1644" s="3">
        <f t="shared" si="480"/>
        <v>5.7306126539222078</v>
      </c>
      <c r="T1644" s="3">
        <f t="shared" si="481"/>
        <v>5.7306126539222078</v>
      </c>
      <c r="V1644" s="37">
        <f t="array" ref="V1644">SUM(_xlfn.NORM.DIST($AD$3:$AD$1003,$L1644,$AA1644,FALSE)*WindSpeedStep*$AE$3:$AE$1003)/AG1644</f>
        <v>579.20753831406807</v>
      </c>
      <c r="W1644" s="37">
        <f t="array" ref="W1644">SUM(_xlfn.NORM.DIST($AD$3:$AD$1003,$L1644,$AB1644,FALSE)*WindSpeedStep*$AE$3:$AE$1003)/AH1644</f>
        <v>571.82889109635448</v>
      </c>
      <c r="Y1644" s="1">
        <f t="shared" si="482"/>
        <v>6</v>
      </c>
      <c r="Z1644" s="99">
        <f>IF(L1644&lt;'Power Curve'!$P$28,'Power Curve'!$Q$28,IF(L1644&gt;'Power Curve'!$P$29,'Power Curve'!$Q$29,INDEX(ReferenceTurbulence,Y1644)+(L1644-INDEX(ReferenceTurbulenceWindSpeed,Y1644))*(INDEX(ReferenceTurbulence,Y1644+1)-INDEX(ReferenceTurbulence,Y1644))/(INDEX(ReferenceTurbulenceWindSpeed,Y1644+1)-INDEX(ReferenceTurbulenceWindSpeed,Y1644))))</f>
        <v>0.11981862485811606</v>
      </c>
      <c r="AA1644" s="100">
        <f t="shared" si="488"/>
        <v>0.83161911303530334</v>
      </c>
      <c r="AB1644" s="29">
        <f t="shared" si="489"/>
        <v>0.65006085896230525</v>
      </c>
      <c r="AG1644" s="40">
        <f t="array" ref="AG1644">SUM(_xlfn.NORM.DIST($AD$3:$AD$1003,$F1644,$AA1644,FALSE)*WindSpeedStep)</f>
        <v>1.0000000000000038</v>
      </c>
      <c r="AH1644" s="40">
        <f t="array" ref="AH1644">SUM(_xlfn.NORM.DIST($AD$3:$AD$1003,$F1644,$AB1644,FALSE)*WindSpeedStep)</f>
        <v>1.0000000000000038</v>
      </c>
      <c r="AJ1644" s="47">
        <f t="shared" si="483"/>
        <v>7</v>
      </c>
      <c r="AK1644" s="83" t="b">
        <f>COUNTIF('Power Curve'!$D$2:$D$31,AJ1644)&gt;0</f>
        <v>1</v>
      </c>
      <c r="AL1644" s="83" t="b">
        <f t="shared" si="484"/>
        <v>0</v>
      </c>
      <c r="AM1644" s="83" t="b">
        <f t="shared" si="490"/>
        <v>1</v>
      </c>
      <c r="AN1644" s="47" t="str">
        <f t="shared" si="485"/>
        <v>Outer</v>
      </c>
      <c r="AO1644" s="48" t="str">
        <f t="shared" si="486"/>
        <v>0.4-0.5</v>
      </c>
      <c r="AP1644" s="49" t="str">
        <f t="shared" si="491"/>
        <v>22-23</v>
      </c>
      <c r="AQ1644" s="49" t="str">
        <f t="shared" si="492"/>
        <v>Mar</v>
      </c>
      <c r="AR1644" s="48" t="str">
        <f t="shared" si="493"/>
        <v>295-305</v>
      </c>
      <c r="AS1644" s="49" t="str">
        <f t="shared" si="487"/>
        <v>LWS-LTI</v>
      </c>
    </row>
    <row r="1645" spans="5:45" x14ac:dyDescent="0.3">
      <c r="E1645" s="15">
        <v>40970.9375</v>
      </c>
      <c r="F1645" s="21">
        <v>5.56</v>
      </c>
      <c r="G1645" s="21">
        <v>296.25000762939493</v>
      </c>
      <c r="H1645" s="42">
        <v>1.2262118518707457</v>
      </c>
      <c r="I1645" s="35">
        <v>296.10000000000002</v>
      </c>
      <c r="J1645" s="43">
        <v>9.7122302158273388E-2</v>
      </c>
      <c r="K1645" s="44">
        <v>0.67367871621895792</v>
      </c>
      <c r="L1645" s="26">
        <f t="shared" si="475"/>
        <v>5.5618328369421803</v>
      </c>
      <c r="M1645" s="26">
        <f t="shared" si="476"/>
        <v>0.21764917007201209</v>
      </c>
      <c r="N1645" s="96">
        <f t="shared" si="477"/>
        <v>6</v>
      </c>
      <c r="O1645" s="26">
        <f t="shared" si="478"/>
        <v>0.53197202838290214</v>
      </c>
      <c r="P1645" s="3">
        <f>IF(L1645&gt;'Power Curve'!$C$37,0,INDEX(Ci,$N1645,1)*POWER(1-O1645,3)+INDEX(Ci,$N1645,2)*3*O1645*POWER(1-O1645,2)+INDEX(Ci,$N1645,3)*3*POWER(O1645,2)*(1-O1645)+INDEX(Ci,$N1645,4)*POWER(O1645,3))</f>
        <v>290.88536694924761</v>
      </c>
      <c r="Q1645" s="3">
        <f>MAX(0,MIN(P1645-V1645+W1645,'Power Curve'!$C$39))</f>
        <v>290.17797027631934</v>
      </c>
      <c r="R1645" s="3">
        <f t="shared" si="479"/>
        <v>296.25000762939493</v>
      </c>
      <c r="S1645" s="3">
        <f t="shared" si="480"/>
        <v>-6.0720373530755865</v>
      </c>
      <c r="T1645" s="3">
        <f t="shared" si="481"/>
        <v>6.0720373530755865</v>
      </c>
      <c r="V1645" s="37">
        <f t="array" ref="V1645">SUM(_xlfn.NORM.DIST($AD$3:$AD$1003,$L1645,$AA1645,FALSE)*WindSpeedStep*$AE$3:$AE$1003)/AG1645</f>
        <v>286.89717092062926</v>
      </c>
      <c r="W1645" s="37">
        <f t="array" ref="W1645">SUM(_xlfn.NORM.DIST($AD$3:$AD$1003,$L1645,$AB1645,FALSE)*WindSpeedStep*$AE$3:$AE$1003)/AH1645</f>
        <v>286.189774247701</v>
      </c>
      <c r="Y1645" s="1">
        <f t="shared" si="482"/>
        <v>5</v>
      </c>
      <c r="Z1645" s="99">
        <f>IF(L1645&lt;'Power Curve'!$P$28,'Power Curve'!$Q$28,IF(L1645&gt;'Power Curve'!$P$29,'Power Curve'!$Q$29,INDEX(ReferenceTurbulence,Y1645)+(L1645-INDEX(ReferenceTurbulenceWindSpeed,Y1645))*(INDEX(ReferenceTurbulence,Y1645+1)-INDEX(ReferenceTurbulence,Y1645))/(INDEX(ReferenceTurbulenceWindSpeed,Y1645+1)-INDEX(ReferenceTurbulenceWindSpeed,Y1645))))</f>
        <v>0.11981091557696277</v>
      </c>
      <c r="AA1645" s="100">
        <f t="shared" si="488"/>
        <v>0.66636828448005891</v>
      </c>
      <c r="AB1645" s="29">
        <f t="shared" si="489"/>
        <v>0.54017800934330529</v>
      </c>
      <c r="AG1645" s="40">
        <f t="array" ref="AG1645">SUM(_xlfn.NORM.DIST($AD$3:$AD$1003,$F1645,$AA1645,FALSE)*WindSpeedStep)</f>
        <v>1.0000000000000033</v>
      </c>
      <c r="AH1645" s="40">
        <f t="array" ref="AH1645">SUM(_xlfn.NORM.DIST($AD$3:$AD$1003,$F1645,$AB1645,FALSE)*WindSpeedStep)</f>
        <v>1.0000000000000033</v>
      </c>
      <c r="AJ1645" s="47">
        <f t="shared" si="483"/>
        <v>6</v>
      </c>
      <c r="AK1645" s="83" t="b">
        <f>COUNTIF('Power Curve'!$D$2:$D$31,AJ1645)&gt;0</f>
        <v>1</v>
      </c>
      <c r="AL1645" s="83" t="b">
        <f t="shared" si="484"/>
        <v>0</v>
      </c>
      <c r="AM1645" s="83" t="b">
        <f t="shared" si="490"/>
        <v>1</v>
      </c>
      <c r="AN1645" s="47" t="str">
        <f t="shared" si="485"/>
        <v>Outer</v>
      </c>
      <c r="AO1645" s="48" t="str">
        <f t="shared" si="486"/>
        <v>0.2-0.3</v>
      </c>
      <c r="AP1645" s="49" t="str">
        <f t="shared" si="491"/>
        <v>22-23</v>
      </c>
      <c r="AQ1645" s="49" t="str">
        <f t="shared" si="492"/>
        <v>Mar</v>
      </c>
      <c r="AR1645" s="48" t="str">
        <f t="shared" si="493"/>
        <v>295-305</v>
      </c>
      <c r="AS1645" s="49" t="str">
        <f t="shared" si="487"/>
        <v>LWS-LTI</v>
      </c>
    </row>
    <row r="1646" spans="5:45" x14ac:dyDescent="0.3">
      <c r="E1646" s="15">
        <v>40970.944444444445</v>
      </c>
      <c r="F1646" s="21">
        <v>6.13</v>
      </c>
      <c r="G1646" s="21">
        <v>379.15999603271524</v>
      </c>
      <c r="H1646" s="42">
        <v>1.2255759447156807</v>
      </c>
      <c r="I1646" s="35">
        <v>293.5</v>
      </c>
      <c r="J1646" s="43">
        <v>0.14681892332789559</v>
      </c>
      <c r="K1646" s="44">
        <v>0.59242090009823845</v>
      </c>
      <c r="L1646" s="26">
        <f t="shared" si="475"/>
        <v>6.1309605409378038</v>
      </c>
      <c r="M1646" s="26">
        <f t="shared" si="476"/>
        <v>0.30560969135305843</v>
      </c>
      <c r="N1646" s="96">
        <f t="shared" si="477"/>
        <v>7</v>
      </c>
      <c r="O1646" s="26">
        <f t="shared" si="478"/>
        <v>0.10120580965850434</v>
      </c>
      <c r="P1646" s="3">
        <f>IF(L1646&gt;'Power Curve'!$C$37,0,INDEX(Ci,$N1646,1)*POWER(1-O1646,3)+INDEX(Ci,$N1646,2)*3*O1646*POWER(1-O1646,2)+INDEX(Ci,$N1646,3)*3*POWER(O1646,2)*(1-O1646)+INDEX(Ci,$N1646,4)*POWER(O1646,3))</f>
        <v>388.49836366278731</v>
      </c>
      <c r="Q1646" s="3">
        <f>MAX(0,MIN(P1646-V1646+W1646,'Power Curve'!$C$39))</f>
        <v>393.68736259674102</v>
      </c>
      <c r="R1646" s="3">
        <f t="shared" si="479"/>
        <v>379.15999603271524</v>
      </c>
      <c r="S1646" s="3">
        <f t="shared" si="480"/>
        <v>14.527366564025783</v>
      </c>
      <c r="T1646" s="3">
        <f t="shared" si="481"/>
        <v>14.527366564025783</v>
      </c>
      <c r="V1646" s="37">
        <f t="array" ref="V1646">SUM(_xlfn.NORM.DIST($AD$3:$AD$1003,$L1646,$AA1646,FALSE)*WindSpeedStep*$AE$3:$AE$1003)/AG1646</f>
        <v>396.7197240263942</v>
      </c>
      <c r="W1646" s="37">
        <f t="array" ref="W1646">SUM(_xlfn.NORM.DIST($AD$3:$AD$1003,$L1646,$AB1646,FALSE)*WindSpeedStep*$AE$3:$AE$1003)/AH1646</f>
        <v>401.90872296034792</v>
      </c>
      <c r="Y1646" s="1">
        <f t="shared" si="482"/>
        <v>6</v>
      </c>
      <c r="Z1646" s="99">
        <f>IF(L1646&lt;'Power Curve'!$P$28,'Power Curve'!$Q$28,IF(L1646&gt;'Power Curve'!$P$29,'Power Curve'!$Q$29,INDEX(ReferenceTurbulence,Y1646)+(L1646-INDEX(ReferenceTurbulenceWindSpeed,Y1646))*(INDEX(ReferenceTurbulence,Y1646+1)-INDEX(ReferenceTurbulence,Y1646))/(INDEX(ReferenceTurbulenceWindSpeed,Y1646+1)-INDEX(ReferenceTurbulenceWindSpeed,Y1646))))</f>
        <v>0.12141023543289725</v>
      </c>
      <c r="AA1646" s="100">
        <f t="shared" si="488"/>
        <v>0.74436136270506181</v>
      </c>
      <c r="AB1646" s="29">
        <f t="shared" si="489"/>
        <v>0.90014102558630071</v>
      </c>
      <c r="AG1646" s="40">
        <f t="array" ref="AG1646">SUM(_xlfn.NORM.DIST($AD$3:$AD$1003,$F1646,$AA1646,FALSE)*WindSpeedStep)</f>
        <v>1.0000000000000038</v>
      </c>
      <c r="AH1646" s="40">
        <f t="array" ref="AH1646">SUM(_xlfn.NORM.DIST($AD$3:$AD$1003,$F1646,$AB1646,FALSE)*WindSpeedStep)</f>
        <v>0.99999999999677336</v>
      </c>
      <c r="AJ1646" s="47">
        <f t="shared" si="483"/>
        <v>6</v>
      </c>
      <c r="AK1646" s="83" t="b">
        <f>COUNTIF('Power Curve'!$D$2:$D$31,AJ1646)&gt;0</f>
        <v>1</v>
      </c>
      <c r="AL1646" s="83" t="b">
        <f t="shared" si="484"/>
        <v>0</v>
      </c>
      <c r="AM1646" s="83" t="b">
        <f t="shared" si="490"/>
        <v>1</v>
      </c>
      <c r="AN1646" s="47" t="str">
        <f t="shared" si="485"/>
        <v>Outer</v>
      </c>
      <c r="AO1646" s="48" t="str">
        <f t="shared" si="486"/>
        <v>0.3-0.4</v>
      </c>
      <c r="AP1646" s="49" t="str">
        <f t="shared" si="491"/>
        <v>22-23</v>
      </c>
      <c r="AQ1646" s="49" t="str">
        <f t="shared" si="492"/>
        <v>Mar</v>
      </c>
      <c r="AR1646" s="48" t="str">
        <f t="shared" si="493"/>
        <v>285-295</v>
      </c>
      <c r="AS1646" s="49" t="str">
        <f t="shared" si="487"/>
        <v>LWS-HTI</v>
      </c>
    </row>
    <row r="1647" spans="5:45" x14ac:dyDescent="0.3">
      <c r="E1647" s="15">
        <v>40970.951388888891</v>
      </c>
      <c r="F1647" s="21">
        <v>6.3</v>
      </c>
      <c r="G1647" s="21">
        <v>509.03997421264694</v>
      </c>
      <c r="H1647" s="42">
        <v>1.2251674943472544</v>
      </c>
      <c r="I1647" s="35">
        <v>297.3</v>
      </c>
      <c r="J1647" s="43">
        <v>0.17142857142857146</v>
      </c>
      <c r="K1647" s="44">
        <v>0.32862737458737273</v>
      </c>
      <c r="L1647" s="26">
        <f t="shared" si="475"/>
        <v>6.3002871200811352</v>
      </c>
      <c r="M1647" s="26">
        <f t="shared" si="476"/>
        <v>0.33177965999738634</v>
      </c>
      <c r="N1647" s="96">
        <f t="shared" si="477"/>
        <v>7</v>
      </c>
      <c r="O1647" s="26">
        <f t="shared" si="478"/>
        <v>0.2733341084398202</v>
      </c>
      <c r="P1647" s="3">
        <f>IF(L1647&gt;'Power Curve'!$C$37,0,INDEX(Ci,$N1647,1)*POWER(1-O1647,3)+INDEX(Ci,$N1647,2)*3*O1647*POWER(1-O1647,2)+INDEX(Ci,$N1647,3)*3*POWER(O1647,2)*(1-O1647)+INDEX(Ci,$N1647,4)*POWER(O1647,3))</f>
        <v>424.48828212165427</v>
      </c>
      <c r="Q1647" s="3">
        <f>MAX(0,MIN(P1647-V1647+W1647,'Power Curve'!$C$39))</f>
        <v>437.37056609438963</v>
      </c>
      <c r="R1647" s="3">
        <f t="shared" si="479"/>
        <v>509.03997421264694</v>
      </c>
      <c r="S1647" s="3">
        <f t="shared" si="480"/>
        <v>-71.669408118257309</v>
      </c>
      <c r="T1647" s="3">
        <f t="shared" si="481"/>
        <v>71.669408118257309</v>
      </c>
      <c r="V1647" s="37">
        <f t="array" ref="V1647">SUM(_xlfn.NORM.DIST($AD$3:$AD$1003,$L1647,$AA1647,FALSE)*WindSpeedStep*$AE$3:$AE$1003)/AG1647</f>
        <v>432.03284901687846</v>
      </c>
      <c r="W1647" s="37">
        <f t="array" ref="W1647">SUM(_xlfn.NORM.DIST($AD$3:$AD$1003,$L1647,$AB1647,FALSE)*WindSpeedStep*$AE$3:$AE$1003)/AH1647</f>
        <v>444.91513298961382</v>
      </c>
      <c r="Y1647" s="1">
        <f t="shared" si="482"/>
        <v>6</v>
      </c>
      <c r="Z1647" s="99">
        <f>IF(L1647&lt;'Power Curve'!$P$28,'Power Curve'!$Q$28,IF(L1647&gt;'Power Curve'!$P$29,'Power Curve'!$Q$29,INDEX(ReferenceTurbulence,Y1647)+(L1647-INDEX(ReferenceTurbulenceWindSpeed,Y1647))*(INDEX(ReferenceTurbulence,Y1647+1)-INDEX(ReferenceTurbulence,Y1647))/(INDEX(ReferenceTurbulenceWindSpeed,Y1647+1)-INDEX(ReferenceTurbulenceWindSpeed,Y1647))))</f>
        <v>0.12107738925092464</v>
      </c>
      <c r="AA1647" s="100">
        <f t="shared" si="488"/>
        <v>0.76282231603065054</v>
      </c>
      <c r="AB1647" s="29">
        <f t="shared" si="489"/>
        <v>1.0800492205853376</v>
      </c>
      <c r="AG1647" s="40">
        <f t="array" ref="AG1647">SUM(_xlfn.NORM.DIST($AD$3:$AD$1003,$F1647,$AA1647,FALSE)*WindSpeedStep)</f>
        <v>1.0000000000000036</v>
      </c>
      <c r="AH1647" s="40">
        <f t="array" ref="AH1647">SUM(_xlfn.NORM.DIST($AD$3:$AD$1003,$F1647,$AB1647,FALSE)*WindSpeedStep)</f>
        <v>0.99999999796666417</v>
      </c>
      <c r="AJ1647" s="47">
        <f t="shared" si="483"/>
        <v>6</v>
      </c>
      <c r="AK1647" s="83" t="b">
        <f>COUNTIF('Power Curve'!$D$2:$D$31,AJ1647)&gt;0</f>
        <v>1</v>
      </c>
      <c r="AL1647" s="83" t="b">
        <f t="shared" si="484"/>
        <v>0</v>
      </c>
      <c r="AM1647" s="83" t="b">
        <f t="shared" si="490"/>
        <v>1</v>
      </c>
      <c r="AN1647" s="47" t="str">
        <f t="shared" si="485"/>
        <v>Outer</v>
      </c>
      <c r="AO1647" s="48" t="str">
        <f t="shared" si="486"/>
        <v>0.3-0.4</v>
      </c>
      <c r="AP1647" s="49" t="str">
        <f t="shared" si="491"/>
        <v>22-23</v>
      </c>
      <c r="AQ1647" s="49" t="str">
        <f t="shared" si="492"/>
        <v>Mar</v>
      </c>
      <c r="AR1647" s="48" t="str">
        <f t="shared" si="493"/>
        <v>295-305</v>
      </c>
      <c r="AS1647" s="49" t="str">
        <f t="shared" si="487"/>
        <v>LWS-HTI</v>
      </c>
    </row>
    <row r="1648" spans="5:45" x14ac:dyDescent="0.3">
      <c r="E1648" s="15">
        <v>40970.958333333336</v>
      </c>
      <c r="F1648" s="21">
        <v>6.41</v>
      </c>
      <c r="G1648" s="21">
        <v>488.38999938964866</v>
      </c>
      <c r="H1648" s="42">
        <v>1.2255353734651806</v>
      </c>
      <c r="I1648" s="35">
        <v>303.39999999999998</v>
      </c>
      <c r="J1648" s="43">
        <v>8.4243369734789394E-2</v>
      </c>
      <c r="K1648" s="44">
        <v>0.4630233978620838</v>
      </c>
      <c r="L1648" s="26">
        <f t="shared" si="475"/>
        <v>6.4109336718631837</v>
      </c>
      <c r="M1648" s="26">
        <f t="shared" si="476"/>
        <v>0.34888044125328194</v>
      </c>
      <c r="N1648" s="96">
        <f t="shared" si="477"/>
        <v>7</v>
      </c>
      <c r="O1648" s="26">
        <f t="shared" si="478"/>
        <v>0.38581144555144548</v>
      </c>
      <c r="P1648" s="3">
        <f>IF(L1648&gt;'Power Curve'!$C$37,0,INDEX(Ci,$N1648,1)*POWER(1-O1648,3)+INDEX(Ci,$N1648,2)*3*O1648*POWER(1-O1648,2)+INDEX(Ci,$N1648,3)*3*POWER(O1648,2)*(1-O1648)+INDEX(Ci,$N1648,4)*POWER(O1648,3))</f>
        <v>449.6663119493798</v>
      </c>
      <c r="Q1648" s="3">
        <f>MAX(0,MIN(P1648-V1648+W1648,'Power Curve'!$C$39))</f>
        <v>441.30705661240557</v>
      </c>
      <c r="R1648" s="3">
        <f t="shared" si="479"/>
        <v>488.38999938964866</v>
      </c>
      <c r="S1648" s="3">
        <f t="shared" si="480"/>
        <v>-47.08294277724309</v>
      </c>
      <c r="T1648" s="3">
        <f t="shared" si="481"/>
        <v>47.08294277724309</v>
      </c>
      <c r="V1648" s="37">
        <f t="array" ref="V1648">SUM(_xlfn.NORM.DIST($AD$3:$AD$1003,$L1648,$AA1648,FALSE)*WindSpeedStep*$AE$3:$AE$1003)/AG1648</f>
        <v>455.89529527000917</v>
      </c>
      <c r="W1648" s="37">
        <f t="array" ref="W1648">SUM(_xlfn.NORM.DIST($AD$3:$AD$1003,$L1648,$AB1648,FALSE)*WindSpeedStep*$AE$3:$AE$1003)/AH1648</f>
        <v>447.53603993303494</v>
      </c>
      <c r="Y1648" s="1">
        <f t="shared" si="482"/>
        <v>6</v>
      </c>
      <c r="Z1648" s="99">
        <f>IF(L1648&lt;'Power Curve'!$P$28,'Power Curve'!$Q$28,IF(L1648&gt;'Power Curve'!$P$29,'Power Curve'!$Q$29,INDEX(ReferenceTurbulence,Y1648)+(L1648-INDEX(ReferenceTurbulenceWindSpeed,Y1648))*(INDEX(ReferenceTurbulence,Y1648+1)-INDEX(ReferenceTurbulence,Y1648))/(INDEX(ReferenceTurbulenceWindSpeed,Y1648+1)-INDEX(ReferenceTurbulenceWindSpeed,Y1648))))</f>
        <v>0.12085989071941579</v>
      </c>
      <c r="AA1648" s="100">
        <f t="shared" si="488"/>
        <v>0.77482474299080739</v>
      </c>
      <c r="AB1648" s="29">
        <f t="shared" si="489"/>
        <v>0.54007865566398117</v>
      </c>
      <c r="AG1648" s="40">
        <f t="array" ref="AG1648">SUM(_xlfn.NORM.DIST($AD$3:$AD$1003,$F1648,$AA1648,FALSE)*WindSpeedStep)</f>
        <v>1.0000000000000033</v>
      </c>
      <c r="AH1648" s="40">
        <f t="array" ref="AH1648">SUM(_xlfn.NORM.DIST($AD$3:$AD$1003,$F1648,$AB1648,FALSE)*WindSpeedStep)</f>
        <v>1.0000000000000033</v>
      </c>
      <c r="AJ1648" s="47">
        <f t="shared" si="483"/>
        <v>6</v>
      </c>
      <c r="AK1648" s="83" t="b">
        <f>COUNTIF('Power Curve'!$D$2:$D$31,AJ1648)&gt;0</f>
        <v>1</v>
      </c>
      <c r="AL1648" s="83" t="b">
        <f t="shared" si="484"/>
        <v>0</v>
      </c>
      <c r="AM1648" s="83" t="b">
        <f t="shared" si="490"/>
        <v>1</v>
      </c>
      <c r="AN1648" s="47" t="str">
        <f t="shared" si="485"/>
        <v>Outer</v>
      </c>
      <c r="AO1648" s="48" t="str">
        <f t="shared" si="486"/>
        <v>0.3-0.4</v>
      </c>
      <c r="AP1648" s="49" t="str">
        <f t="shared" si="491"/>
        <v>23-24</v>
      </c>
      <c r="AQ1648" s="49" t="str">
        <f t="shared" si="492"/>
        <v>Mar</v>
      </c>
      <c r="AR1648" s="48" t="str">
        <f t="shared" si="493"/>
        <v>295-305</v>
      </c>
      <c r="AS1648" s="49" t="str">
        <f t="shared" si="487"/>
        <v>LWS-LTI</v>
      </c>
    </row>
    <row r="1649" spans="5:45" x14ac:dyDescent="0.3">
      <c r="E1649" s="15">
        <v>40970.965277777781</v>
      </c>
      <c r="F1649" s="21">
        <v>7.56</v>
      </c>
      <c r="G1649" s="21">
        <v>722.78000259399391</v>
      </c>
      <c r="H1649" s="42">
        <v>1.2252177717684007</v>
      </c>
      <c r="I1649" s="35">
        <v>303.7</v>
      </c>
      <c r="J1649" s="43">
        <v>6.084656084656085E-2</v>
      </c>
      <c r="K1649" s="44">
        <v>0.44735406066856537</v>
      </c>
      <c r="L1649" s="26">
        <f t="shared" si="475"/>
        <v>7.5604479610937911</v>
      </c>
      <c r="M1649" s="26">
        <f t="shared" si="476"/>
        <v>0.526541580204819</v>
      </c>
      <c r="N1649" s="96">
        <f t="shared" si="477"/>
        <v>8</v>
      </c>
      <c r="O1649" s="26">
        <f t="shared" si="478"/>
        <v>0.54885716307783194</v>
      </c>
      <c r="P1649" s="3">
        <f>IF(L1649&gt;'Power Curve'!$C$37,0,INDEX(Ci,$N1649,1)*POWER(1-O1649,3)+INDEX(Ci,$N1649,2)*3*O1649*POWER(1-O1649,2)+INDEX(Ci,$N1649,3)*3*POWER(O1649,2)*(1-O1649)+INDEX(Ci,$N1649,4)*POWER(O1649,3))</f>
        <v>749.14295866946895</v>
      </c>
      <c r="Q1649" s="3">
        <f>MAX(0,MIN(P1649-V1649+W1649,'Power Curve'!$C$39))</f>
        <v>732.92299648535709</v>
      </c>
      <c r="R1649" s="3">
        <f t="shared" si="479"/>
        <v>722.78000259399391</v>
      </c>
      <c r="S1649" s="3">
        <f t="shared" si="480"/>
        <v>10.142993891363176</v>
      </c>
      <c r="T1649" s="3">
        <f t="shared" si="481"/>
        <v>10.142993891363176</v>
      </c>
      <c r="V1649" s="37">
        <f t="array" ref="V1649">SUM(_xlfn.NORM.DIST($AD$3:$AD$1003,$L1649,$AA1649,FALSE)*WindSpeedStep*$AE$3:$AE$1003)/AG1649</f>
        <v>743.5448575933782</v>
      </c>
      <c r="W1649" s="37">
        <f t="array" ref="W1649">SUM(_xlfn.NORM.DIST($AD$3:$AD$1003,$L1649,$AB1649,FALSE)*WindSpeedStep*$AE$3:$AE$1003)/AH1649</f>
        <v>727.32489540926633</v>
      </c>
      <c r="Y1649" s="1">
        <f t="shared" si="482"/>
        <v>7</v>
      </c>
      <c r="Z1649" s="99">
        <f>IF(L1649&lt;'Power Curve'!$P$28,'Power Curve'!$Q$28,IF(L1649&gt;'Power Curve'!$P$29,'Power Curve'!$Q$29,INDEX(ReferenceTurbulence,Y1649)+(L1649-INDEX(ReferenceTurbulenceWindSpeed,Y1649))*(INDEX(ReferenceTurbulence,Y1649+1)-INDEX(ReferenceTurbulence,Y1649))/(INDEX(ReferenceTurbulenceWindSpeed,Y1649+1)-INDEX(ReferenceTurbulenceWindSpeed,Y1649))))</f>
        <v>0.11952076653055657</v>
      </c>
      <c r="AA1649" s="100">
        <f t="shared" si="488"/>
        <v>0.9036305356243135</v>
      </c>
      <c r="AB1649" s="29">
        <f t="shared" si="489"/>
        <v>0.46002725689195029</v>
      </c>
      <c r="AG1649" s="40">
        <f t="array" ref="AG1649">SUM(_xlfn.NORM.DIST($AD$3:$AD$1003,$F1649,$AA1649,FALSE)*WindSpeedStep)</f>
        <v>1.0000000000000038</v>
      </c>
      <c r="AH1649" s="40">
        <f t="array" ref="AH1649">SUM(_xlfn.NORM.DIST($AD$3:$AD$1003,$F1649,$AB1649,FALSE)*WindSpeedStep)</f>
        <v>1.0000000000000036</v>
      </c>
      <c r="AJ1649" s="47">
        <f t="shared" si="483"/>
        <v>8</v>
      </c>
      <c r="AK1649" s="83" t="b">
        <f>COUNTIF('Power Curve'!$D$2:$D$31,AJ1649)&gt;0</f>
        <v>1</v>
      </c>
      <c r="AL1649" s="83" t="b">
        <f t="shared" si="484"/>
        <v>0</v>
      </c>
      <c r="AM1649" s="83" t="b">
        <f t="shared" si="490"/>
        <v>1</v>
      </c>
      <c r="AN1649" s="47" t="str">
        <f t="shared" si="485"/>
        <v>Outer</v>
      </c>
      <c r="AO1649" s="48" t="str">
        <f t="shared" si="486"/>
        <v>0.5-0.6</v>
      </c>
      <c r="AP1649" s="49" t="str">
        <f t="shared" si="491"/>
        <v>23-24</v>
      </c>
      <c r="AQ1649" s="49" t="str">
        <f t="shared" si="492"/>
        <v>Mar</v>
      </c>
      <c r="AR1649" s="48" t="str">
        <f t="shared" si="493"/>
        <v>295-305</v>
      </c>
      <c r="AS1649" s="49" t="str">
        <f t="shared" si="487"/>
        <v>HWS-LTI</v>
      </c>
    </row>
    <row r="1650" spans="5:45" x14ac:dyDescent="0.3">
      <c r="E1650" s="15">
        <v>40970.972222222219</v>
      </c>
      <c r="F1650" s="21">
        <v>6.95</v>
      </c>
      <c r="G1650" s="21">
        <v>565.64002704620384</v>
      </c>
      <c r="H1650" s="42">
        <v>1.2256309479164498</v>
      </c>
      <c r="I1650" s="35">
        <v>300.7</v>
      </c>
      <c r="J1650" s="43">
        <v>6.3309352517985612E-2</v>
      </c>
      <c r="K1650" s="44">
        <v>0.5409608642171968</v>
      </c>
      <c r="L1650" s="26">
        <f t="shared" si="475"/>
        <v>6.9511930164283617</v>
      </c>
      <c r="M1650" s="26">
        <f t="shared" si="476"/>
        <v>0.43237926452489506</v>
      </c>
      <c r="N1650" s="96">
        <f t="shared" si="477"/>
        <v>7</v>
      </c>
      <c r="O1650" s="26">
        <f t="shared" si="478"/>
        <v>0.93501005542825288</v>
      </c>
      <c r="P1650" s="3">
        <f>IF(L1650&gt;'Power Curve'!$C$37,0,INDEX(Ci,$N1650,1)*POWER(1-O1650,3)+INDEX(Ci,$N1650,2)*3*O1650*POWER(1-O1650,2)+INDEX(Ci,$N1650,3)*3*POWER(O1650,2)*(1-O1650)+INDEX(Ci,$N1650,4)*POWER(O1650,3))</f>
        <v>583.91529900458318</v>
      </c>
      <c r="Q1650" s="3">
        <f>MAX(0,MIN(P1650-V1650+W1650,'Power Curve'!$C$39))</f>
        <v>570.00094142430726</v>
      </c>
      <c r="R1650" s="3">
        <f t="shared" si="479"/>
        <v>565.64002704620384</v>
      </c>
      <c r="S1650" s="3">
        <f t="shared" si="480"/>
        <v>4.3609143781034163</v>
      </c>
      <c r="T1650" s="3">
        <f t="shared" si="481"/>
        <v>4.3609143781034163</v>
      </c>
      <c r="V1650" s="37">
        <f t="array" ref="V1650">SUM(_xlfn.NORM.DIST($AD$3:$AD$1003,$L1650,$AA1650,FALSE)*WindSpeedStep*$AE$3:$AE$1003)/AG1650</f>
        <v>581.81708270661829</v>
      </c>
      <c r="W1650" s="37">
        <f t="array" ref="W1650">SUM(_xlfn.NORM.DIST($AD$3:$AD$1003,$L1650,$AB1650,FALSE)*WindSpeedStep*$AE$3:$AE$1003)/AH1650</f>
        <v>567.90272512634238</v>
      </c>
      <c r="Y1650" s="1">
        <f t="shared" si="482"/>
        <v>6</v>
      </c>
      <c r="Z1650" s="99">
        <f>IF(L1650&lt;'Power Curve'!$P$28,'Power Curve'!$Q$28,IF(L1650&gt;'Power Curve'!$P$29,'Power Curve'!$Q$29,INDEX(ReferenceTurbulence,Y1650)+(L1650-INDEX(ReferenceTurbulenceWindSpeed,Y1650))*(INDEX(ReferenceTurbulence,Y1650+1)-INDEX(ReferenceTurbulence,Y1650))/(INDEX(ReferenceTurbulenceWindSpeed,Y1650+1)-INDEX(ReferenceTurbulenceWindSpeed,Y1650))))</f>
        <v>0.11979789997334787</v>
      </c>
      <c r="AA1650" s="100">
        <f t="shared" si="488"/>
        <v>0.83273832567751915</v>
      </c>
      <c r="AB1650" s="29">
        <f t="shared" si="489"/>
        <v>0.44007552909762293</v>
      </c>
      <c r="AG1650" s="40">
        <f t="array" ref="AG1650">SUM(_xlfn.NORM.DIST($AD$3:$AD$1003,$F1650,$AA1650,FALSE)*WindSpeedStep)</f>
        <v>1.0000000000000031</v>
      </c>
      <c r="AH1650" s="40">
        <f t="array" ref="AH1650">SUM(_xlfn.NORM.DIST($AD$3:$AD$1003,$F1650,$AB1650,FALSE)*WindSpeedStep)</f>
        <v>1.0000000000000036</v>
      </c>
      <c r="AJ1650" s="47">
        <f t="shared" si="483"/>
        <v>7</v>
      </c>
      <c r="AK1650" s="83" t="b">
        <f>COUNTIF('Power Curve'!$D$2:$D$31,AJ1650)&gt;0</f>
        <v>1</v>
      </c>
      <c r="AL1650" s="83" t="b">
        <f t="shared" si="484"/>
        <v>0</v>
      </c>
      <c r="AM1650" s="83" t="b">
        <f t="shared" si="490"/>
        <v>1</v>
      </c>
      <c r="AN1650" s="47" t="str">
        <f t="shared" si="485"/>
        <v>Outer</v>
      </c>
      <c r="AO1650" s="48" t="str">
        <f t="shared" si="486"/>
        <v>0.4-0.5</v>
      </c>
      <c r="AP1650" s="49" t="str">
        <f t="shared" si="491"/>
        <v>23-24</v>
      </c>
      <c r="AQ1650" s="49" t="str">
        <f t="shared" si="492"/>
        <v>Mar</v>
      </c>
      <c r="AR1650" s="48" t="str">
        <f t="shared" si="493"/>
        <v>295-305</v>
      </c>
      <c r="AS1650" s="49" t="str">
        <f t="shared" si="487"/>
        <v>LWS-LTI</v>
      </c>
    </row>
    <row r="1651" spans="5:45" x14ac:dyDescent="0.3">
      <c r="E1651" s="15">
        <v>40970.979166666664</v>
      </c>
      <c r="F1651" s="21">
        <v>7.27</v>
      </c>
      <c r="G1651" s="21">
        <v>628.57001972198486</v>
      </c>
      <c r="H1651" s="42">
        <v>1.2248146776669775</v>
      </c>
      <c r="I1651" s="35">
        <v>305.60000000000002</v>
      </c>
      <c r="J1651" s="43">
        <v>7.8404401650618974E-2</v>
      </c>
      <c r="K1651" s="44">
        <v>0.47522362699101256</v>
      </c>
      <c r="L1651" s="26">
        <f t="shared" si="475"/>
        <v>7.2696333710726835</v>
      </c>
      <c r="M1651" s="26">
        <f t="shared" si="476"/>
        <v>0.48159524785304314</v>
      </c>
      <c r="N1651" s="96">
        <f t="shared" si="477"/>
        <v>8</v>
      </c>
      <c r="O1651" s="26">
        <f t="shared" si="478"/>
        <v>0.25615775616134123</v>
      </c>
      <c r="P1651" s="3">
        <f>IF(L1651&gt;'Power Curve'!$C$37,0,INDEX(Ci,$N1651,1)*POWER(1-O1651,3)+INDEX(Ci,$N1651,2)*3*O1651*POWER(1-O1651,2)+INDEX(Ci,$N1651,3)*3*POWER(O1651,2)*(1-O1651)+INDEX(Ci,$N1651,4)*POWER(O1651,3))</f>
        <v>667.72682187509611</v>
      </c>
      <c r="Q1651" s="3">
        <f>MAX(0,MIN(P1651-V1651+W1651,'Power Curve'!$C$39))</f>
        <v>656.05064234765575</v>
      </c>
      <c r="R1651" s="3">
        <f t="shared" si="479"/>
        <v>628.57001972198486</v>
      </c>
      <c r="S1651" s="3">
        <f t="shared" si="480"/>
        <v>27.48062262567089</v>
      </c>
      <c r="T1651" s="3">
        <f t="shared" si="481"/>
        <v>27.48062262567089</v>
      </c>
      <c r="V1651" s="37">
        <f t="array" ref="V1651">SUM(_xlfn.NORM.DIST($AD$3:$AD$1003,$L1651,$AA1651,FALSE)*WindSpeedStep*$AE$3:$AE$1003)/AG1651</f>
        <v>663.68835132451875</v>
      </c>
      <c r="W1651" s="37">
        <f t="array" ref="W1651">SUM(_xlfn.NORM.DIST($AD$3:$AD$1003,$L1651,$AB1651,FALSE)*WindSpeedStep*$AE$3:$AE$1003)/AH1651</f>
        <v>652.01217179707839</v>
      </c>
      <c r="Y1651" s="1">
        <f t="shared" si="482"/>
        <v>7</v>
      </c>
      <c r="Z1651" s="99">
        <f>IF(L1651&lt;'Power Curve'!$P$28,'Power Curve'!$Q$28,IF(L1651&gt;'Power Curve'!$P$29,'Power Curve'!$Q$29,INDEX(ReferenceTurbulence,Y1651)+(L1651-INDEX(ReferenceTurbulenceWindSpeed,Y1651))*(INDEX(ReferenceTurbulence,Y1651+1)-INDEX(ReferenceTurbulence,Y1651))/(INDEX(ReferenceTurbulenceWindSpeed,Y1651+1)-INDEX(ReferenceTurbulenceWindSpeed,Y1651))))</f>
        <v>0.11960153939275647</v>
      </c>
      <c r="AA1651" s="100">
        <f t="shared" si="488"/>
        <v>0.86945934200124664</v>
      </c>
      <c r="AB1651" s="29">
        <f t="shared" si="489"/>
        <v>0.56997125467832588</v>
      </c>
      <c r="AG1651" s="40">
        <f t="array" ref="AG1651">SUM(_xlfn.NORM.DIST($AD$3:$AD$1003,$F1651,$AA1651,FALSE)*WindSpeedStep)</f>
        <v>1.0000000000000033</v>
      </c>
      <c r="AH1651" s="40">
        <f t="array" ref="AH1651">SUM(_xlfn.NORM.DIST($AD$3:$AD$1003,$F1651,$AB1651,FALSE)*WindSpeedStep)</f>
        <v>1.0000000000000033</v>
      </c>
      <c r="AJ1651" s="47">
        <f t="shared" si="483"/>
        <v>7</v>
      </c>
      <c r="AK1651" s="83" t="b">
        <f>COUNTIF('Power Curve'!$D$2:$D$31,AJ1651)&gt;0</f>
        <v>1</v>
      </c>
      <c r="AL1651" s="83" t="b">
        <f t="shared" si="484"/>
        <v>0</v>
      </c>
      <c r="AM1651" s="83" t="b">
        <f t="shared" si="490"/>
        <v>1</v>
      </c>
      <c r="AN1651" s="47" t="str">
        <f t="shared" si="485"/>
        <v>Outer</v>
      </c>
      <c r="AO1651" s="48" t="str">
        <f t="shared" si="486"/>
        <v>0.4-0.5</v>
      </c>
      <c r="AP1651" s="49" t="str">
        <f t="shared" si="491"/>
        <v>23-24</v>
      </c>
      <c r="AQ1651" s="49" t="str">
        <f t="shared" si="492"/>
        <v>Mar</v>
      </c>
      <c r="AR1651" s="48" t="str">
        <f t="shared" si="493"/>
        <v>305-315</v>
      </c>
      <c r="AS1651" s="49" t="str">
        <f t="shared" si="487"/>
        <v>LWS-LTI</v>
      </c>
    </row>
    <row r="1652" spans="5:45" x14ac:dyDescent="0.3">
      <c r="E1652" s="15">
        <v>40970.986111111109</v>
      </c>
      <c r="F1652" s="21">
        <v>8.11</v>
      </c>
      <c r="G1652" s="21">
        <v>808.48000717163109</v>
      </c>
      <c r="H1652" s="42">
        <v>1.2244069490537717</v>
      </c>
      <c r="I1652" s="35">
        <v>309.60000000000002</v>
      </c>
      <c r="J1652" s="43">
        <v>4.4389642416769425E-2</v>
      </c>
      <c r="K1652" s="44">
        <v>0.51425303132893074</v>
      </c>
      <c r="L1652" s="26">
        <f t="shared" si="475"/>
        <v>8.108691042303116</v>
      </c>
      <c r="M1652" s="26">
        <f t="shared" si="476"/>
        <v>0.61127431571099655</v>
      </c>
      <c r="N1652" s="96">
        <f t="shared" si="477"/>
        <v>9</v>
      </c>
      <c r="O1652" s="26">
        <f t="shared" si="478"/>
        <v>9.9960180544114569E-2</v>
      </c>
      <c r="P1652" s="3">
        <f>IF(L1652&gt;'Power Curve'!$C$37,0,INDEX(Ci,$N1652,1)*POWER(1-O1652,3)+INDEX(Ci,$N1652,2)*3*O1652*POWER(1-O1652,2)+INDEX(Ci,$N1652,3)*3*POWER(O1652,2)*(1-O1652)+INDEX(Ci,$N1652,4)*POWER(O1652,3))</f>
        <v>910.8738700362311</v>
      </c>
      <c r="Q1652" s="3">
        <f>MAX(0,MIN(P1652-V1652+W1652,'Power Curve'!$C$39))</f>
        <v>886.74145198391454</v>
      </c>
      <c r="R1652" s="3">
        <f t="shared" si="479"/>
        <v>808.48000717163109</v>
      </c>
      <c r="S1652" s="3">
        <f t="shared" si="480"/>
        <v>78.261444812283457</v>
      </c>
      <c r="T1652" s="3">
        <f t="shared" si="481"/>
        <v>78.261444812283457</v>
      </c>
      <c r="V1652" s="37">
        <f t="array" ref="V1652">SUM(_xlfn.NORM.DIST($AD$3:$AD$1003,$L1652,$AA1652,FALSE)*WindSpeedStep*$AE$3:$AE$1003)/AG1652</f>
        <v>907.78634090155958</v>
      </c>
      <c r="W1652" s="37">
        <f t="array" ref="W1652">SUM(_xlfn.NORM.DIST($AD$3:$AD$1003,$L1652,$AB1652,FALSE)*WindSpeedStep*$AE$3:$AE$1003)/AH1652</f>
        <v>883.65392284924303</v>
      </c>
      <c r="Y1652" s="1">
        <f t="shared" si="482"/>
        <v>8</v>
      </c>
      <c r="Z1652" s="99">
        <f>IF(L1652&lt;'Power Curve'!$P$28,'Power Curve'!$Q$28,IF(L1652&gt;'Power Curve'!$P$29,'Power Curve'!$Q$29,INDEX(ReferenceTurbulence,Y1652)+(L1652-INDEX(ReferenceTurbulenceWindSpeed,Y1652))*(INDEX(ReferenceTurbulence,Y1652+1)-INDEX(ReferenceTurbulence,Y1652))/(INDEX(ReferenceTurbulenceWindSpeed,Y1652+1)-INDEX(ReferenceTurbulenceWindSpeed,Y1652))))</f>
        <v>0.11951115848616418</v>
      </c>
      <c r="AA1652" s="100">
        <f t="shared" si="488"/>
        <v>0.9690790602720275</v>
      </c>
      <c r="AB1652" s="29">
        <f t="shared" si="489"/>
        <v>0.3599418958358967</v>
      </c>
      <c r="AG1652" s="40">
        <f t="array" ref="AG1652">SUM(_xlfn.NORM.DIST($AD$3:$AD$1003,$F1652,$AA1652,FALSE)*WindSpeedStep)</f>
        <v>1.0000000000000038</v>
      </c>
      <c r="AH1652" s="40">
        <f t="array" ref="AH1652">SUM(_xlfn.NORM.DIST($AD$3:$AD$1003,$F1652,$AB1652,FALSE)*WindSpeedStep)</f>
        <v>1.0000000000000042</v>
      </c>
      <c r="AJ1652" s="47">
        <f t="shared" si="483"/>
        <v>8</v>
      </c>
      <c r="AK1652" s="83" t="b">
        <f>COUNTIF('Power Curve'!$D$2:$D$31,AJ1652)&gt;0</f>
        <v>1</v>
      </c>
      <c r="AL1652" s="83" t="b">
        <f t="shared" si="484"/>
        <v>0</v>
      </c>
      <c r="AM1652" s="83" t="b">
        <f t="shared" si="490"/>
        <v>1</v>
      </c>
      <c r="AN1652" s="47" t="str">
        <f t="shared" si="485"/>
        <v>Outer</v>
      </c>
      <c r="AO1652" s="48" t="str">
        <f t="shared" si="486"/>
        <v>0.6-0.7</v>
      </c>
      <c r="AP1652" s="49" t="str">
        <f t="shared" si="491"/>
        <v>23-24</v>
      </c>
      <c r="AQ1652" s="49" t="str">
        <f t="shared" si="492"/>
        <v>Mar</v>
      </c>
      <c r="AR1652" s="48" t="str">
        <f t="shared" si="493"/>
        <v>305-315</v>
      </c>
      <c r="AS1652" s="49" t="str">
        <f t="shared" si="487"/>
        <v>HWS-LTI</v>
      </c>
    </row>
    <row r="1653" spans="5:45" x14ac:dyDescent="0.3">
      <c r="E1653" s="15">
        <v>40970.993055555555</v>
      </c>
      <c r="F1653" s="21">
        <v>7.41</v>
      </c>
      <c r="G1653" s="21">
        <v>657.94999742507957</v>
      </c>
      <c r="H1653" s="42">
        <v>1.2244069490537717</v>
      </c>
      <c r="I1653" s="35">
        <v>311.5</v>
      </c>
      <c r="J1653" s="43">
        <v>8.5020242914979755E-2</v>
      </c>
      <c r="K1653" s="44">
        <v>0.55399858556486192</v>
      </c>
      <c r="L1653" s="26">
        <f t="shared" si="475"/>
        <v>7.4088040226222063</v>
      </c>
      <c r="M1653" s="26">
        <f t="shared" si="476"/>
        <v>0.50310452067771139</v>
      </c>
      <c r="N1653" s="96">
        <f t="shared" si="477"/>
        <v>8</v>
      </c>
      <c r="O1653" s="26">
        <f t="shared" si="478"/>
        <v>0.39623039545282351</v>
      </c>
      <c r="P1653" s="3">
        <f>IF(L1653&gt;'Power Curve'!$C$37,0,INDEX(Ci,$N1653,1)*POWER(1-O1653,3)+INDEX(Ci,$N1653,2)*3*O1653*POWER(1-O1653,2)+INDEX(Ci,$N1653,3)*3*POWER(O1653,2)*(1-O1653)+INDEX(Ci,$N1653,4)*POWER(O1653,3))</f>
        <v>706.18133974610862</v>
      </c>
      <c r="Q1653" s="3">
        <f>MAX(0,MIN(P1653-V1653+W1653,'Power Curve'!$C$39))</f>
        <v>695.57813744780503</v>
      </c>
      <c r="R1653" s="3">
        <f t="shared" si="479"/>
        <v>657.94999742507957</v>
      </c>
      <c r="S1653" s="3">
        <f t="shared" si="480"/>
        <v>37.628140022725461</v>
      </c>
      <c r="T1653" s="3">
        <f t="shared" si="481"/>
        <v>37.628140022725461</v>
      </c>
      <c r="V1653" s="37">
        <f t="array" ref="V1653">SUM(_xlfn.NORM.DIST($AD$3:$AD$1003,$L1653,$AA1653,FALSE)*WindSpeedStep*$AE$3:$AE$1003)/AG1653</f>
        <v>701.29014046592897</v>
      </c>
      <c r="W1653" s="37">
        <f t="array" ref="W1653">SUM(_xlfn.NORM.DIST($AD$3:$AD$1003,$L1653,$AB1653,FALSE)*WindSpeedStep*$AE$3:$AE$1003)/AH1653</f>
        <v>690.68693816762539</v>
      </c>
      <c r="Y1653" s="1">
        <f t="shared" si="482"/>
        <v>7</v>
      </c>
      <c r="Z1653" s="99">
        <f>IF(L1653&lt;'Power Curve'!$P$28,'Power Curve'!$Q$28,IF(L1653&gt;'Power Curve'!$P$29,'Power Curve'!$Q$29,INDEX(ReferenceTurbulence,Y1653)+(L1653-INDEX(ReferenceTurbulenceWindSpeed,Y1653))*(INDEX(ReferenceTurbulence,Y1653+1)-INDEX(ReferenceTurbulence,Y1653))/(INDEX(ReferenceTurbulenceWindSpeed,Y1653+1)-INDEX(ReferenceTurbulenceWindSpeed,Y1653))))</f>
        <v>0.11956288517028757</v>
      </c>
      <c r="AA1653" s="100">
        <f t="shared" si="488"/>
        <v>0.88581798460594352</v>
      </c>
      <c r="AB1653" s="29">
        <f t="shared" si="489"/>
        <v>0.62989831771281912</v>
      </c>
      <c r="AG1653" s="40">
        <f t="array" ref="AG1653">SUM(_xlfn.NORM.DIST($AD$3:$AD$1003,$F1653,$AA1653,FALSE)*WindSpeedStep)</f>
        <v>1.0000000000000033</v>
      </c>
      <c r="AH1653" s="40">
        <f t="array" ref="AH1653">SUM(_xlfn.NORM.DIST($AD$3:$AD$1003,$F1653,$AB1653,FALSE)*WindSpeedStep)</f>
        <v>1.0000000000000036</v>
      </c>
      <c r="AJ1653" s="47">
        <f t="shared" si="483"/>
        <v>7</v>
      </c>
      <c r="AK1653" s="83" t="b">
        <f>COUNTIF('Power Curve'!$D$2:$D$31,AJ1653)&gt;0</f>
        <v>1</v>
      </c>
      <c r="AL1653" s="83" t="b">
        <f t="shared" si="484"/>
        <v>0</v>
      </c>
      <c r="AM1653" s="83" t="b">
        <f t="shared" si="490"/>
        <v>1</v>
      </c>
      <c r="AN1653" s="47" t="str">
        <f t="shared" si="485"/>
        <v>Outer</v>
      </c>
      <c r="AO1653" s="48" t="str">
        <f t="shared" si="486"/>
        <v>0.5-0.6</v>
      </c>
      <c r="AP1653" s="49" t="str">
        <f t="shared" si="491"/>
        <v>23-24</v>
      </c>
      <c r="AQ1653" s="49" t="str">
        <f t="shared" si="492"/>
        <v>Mar</v>
      </c>
      <c r="AR1653" s="48" t="str">
        <f t="shared" si="493"/>
        <v>305-315</v>
      </c>
      <c r="AS1653" s="49" t="str">
        <f t="shared" si="487"/>
        <v>HWS-LTI</v>
      </c>
    </row>
    <row r="1654" spans="5:45" x14ac:dyDescent="0.3">
      <c r="E1654" s="15">
        <v>40971</v>
      </c>
      <c r="F1654" s="21">
        <v>6.34</v>
      </c>
      <c r="G1654" s="21">
        <v>417.63000869750982</v>
      </c>
      <c r="H1654" s="42">
        <v>1.2259533975212686</v>
      </c>
      <c r="I1654" s="35">
        <v>306.7</v>
      </c>
      <c r="J1654" s="43">
        <v>9.4637223974763401E-2</v>
      </c>
      <c r="K1654" s="44">
        <v>0.49099129951362652</v>
      </c>
      <c r="L1654" s="26">
        <f t="shared" si="475"/>
        <v>6.3416443463510586</v>
      </c>
      <c r="M1654" s="26">
        <f t="shared" si="476"/>
        <v>0.33817155263571869</v>
      </c>
      <c r="N1654" s="96">
        <f t="shared" si="477"/>
        <v>7</v>
      </c>
      <c r="O1654" s="26">
        <f t="shared" si="478"/>
        <v>0.31537564164843696</v>
      </c>
      <c r="P1654" s="3">
        <f>IF(L1654&gt;'Power Curve'!$C$37,0,INDEX(Ci,$N1654,1)*POWER(1-O1654,3)+INDEX(Ci,$N1654,2)*3*O1654*POWER(1-O1654,2)+INDEX(Ci,$N1654,3)*3*POWER(O1654,2)*(1-O1654)+INDEX(Ci,$N1654,4)*POWER(O1654,3))</f>
        <v>433.76145363028445</v>
      </c>
      <c r="Q1654" s="3">
        <f>MAX(0,MIN(P1654-V1654+W1654,'Power Curve'!$C$39))</f>
        <v>427.89023847187127</v>
      </c>
      <c r="R1654" s="3">
        <f t="shared" si="479"/>
        <v>417.63000869750982</v>
      </c>
      <c r="S1654" s="3">
        <f t="shared" si="480"/>
        <v>10.260229774361449</v>
      </c>
      <c r="T1654" s="3">
        <f t="shared" si="481"/>
        <v>10.260229774361449</v>
      </c>
      <c r="V1654" s="37">
        <f t="array" ref="V1654">SUM(_xlfn.NORM.DIST($AD$3:$AD$1003,$L1654,$AA1654,FALSE)*WindSpeedStep*$AE$3:$AE$1003)/AG1654</f>
        <v>440.87772289762273</v>
      </c>
      <c r="W1654" s="37">
        <f t="array" ref="W1654">SUM(_xlfn.NORM.DIST($AD$3:$AD$1003,$L1654,$AB1654,FALSE)*WindSpeedStep*$AE$3:$AE$1003)/AH1654</f>
        <v>435.00650773920955</v>
      </c>
      <c r="Y1654" s="1">
        <f t="shared" si="482"/>
        <v>6</v>
      </c>
      <c r="Z1654" s="99">
        <f>IF(L1654&lt;'Power Curve'!$P$28,'Power Curve'!$Q$28,IF(L1654&gt;'Power Curve'!$P$29,'Power Curve'!$Q$29,INDEX(ReferenceTurbulence,Y1654)+(L1654-INDEX(ReferenceTurbulenceWindSpeed,Y1654))*(INDEX(ReferenceTurbulence,Y1654+1)-INDEX(ReferenceTurbulence,Y1654))/(INDEX(ReferenceTurbulenceWindSpeed,Y1654+1)-INDEX(ReferenceTurbulenceWindSpeed,Y1654))))</f>
        <v>0.12099609312523328</v>
      </c>
      <c r="AA1654" s="100">
        <f t="shared" si="488"/>
        <v>0.76731418989820177</v>
      </c>
      <c r="AB1654" s="29">
        <f t="shared" si="489"/>
        <v>0.60015561637391723</v>
      </c>
      <c r="AG1654" s="40">
        <f t="array" ref="AG1654">SUM(_xlfn.NORM.DIST($AD$3:$AD$1003,$F1654,$AA1654,FALSE)*WindSpeedStep)</f>
        <v>1.0000000000000036</v>
      </c>
      <c r="AH1654" s="40">
        <f t="array" ref="AH1654">SUM(_xlfn.NORM.DIST($AD$3:$AD$1003,$F1654,$AB1654,FALSE)*WindSpeedStep)</f>
        <v>1.000000000000004</v>
      </c>
      <c r="AJ1654" s="47">
        <f t="shared" si="483"/>
        <v>6</v>
      </c>
      <c r="AK1654" s="83" t="b">
        <f>COUNTIF('Power Curve'!$D$2:$D$31,AJ1654)&gt;0</f>
        <v>1</v>
      </c>
      <c r="AL1654" s="83" t="b">
        <f t="shared" si="484"/>
        <v>0</v>
      </c>
      <c r="AM1654" s="83" t="b">
        <f t="shared" si="490"/>
        <v>1</v>
      </c>
      <c r="AN1654" s="47" t="str">
        <f t="shared" si="485"/>
        <v>Outer</v>
      </c>
      <c r="AO1654" s="48" t="str">
        <f t="shared" si="486"/>
        <v>0.3-0.4</v>
      </c>
      <c r="AP1654" s="49" t="str">
        <f t="shared" si="491"/>
        <v>0-1</v>
      </c>
      <c r="AQ1654" s="49" t="str">
        <f t="shared" si="492"/>
        <v>Mar</v>
      </c>
      <c r="AR1654" s="48" t="str">
        <f t="shared" si="493"/>
        <v>305-315</v>
      </c>
      <c r="AS1654" s="49" t="str">
        <f t="shared" si="487"/>
        <v>LWS-LTI</v>
      </c>
    </row>
    <row r="1655" spans="5:45" x14ac:dyDescent="0.3">
      <c r="E1655" s="15">
        <v>40971.006944444445</v>
      </c>
      <c r="F1655" s="21">
        <v>6.72</v>
      </c>
      <c r="G1655" s="21">
        <v>533.58997535705612</v>
      </c>
      <c r="H1655" s="42">
        <v>1.2258124890797353</v>
      </c>
      <c r="I1655" s="35">
        <v>301.2</v>
      </c>
      <c r="J1655" s="43">
        <v>0.10267857142857142</v>
      </c>
      <c r="K1655" s="44">
        <v>0.44730331387946842</v>
      </c>
      <c r="L1655" s="26">
        <f t="shared" si="475"/>
        <v>6.7214853659727911</v>
      </c>
      <c r="M1655" s="26">
        <f t="shared" si="476"/>
        <v>0.39687720666606385</v>
      </c>
      <c r="N1655" s="96">
        <f t="shared" si="477"/>
        <v>7</v>
      </c>
      <c r="O1655" s="26">
        <f t="shared" si="478"/>
        <v>0.70150160513055082</v>
      </c>
      <c r="P1655" s="3">
        <f>IF(L1655&gt;'Power Curve'!$C$37,0,INDEX(Ci,$N1655,1)*POWER(1-O1655,3)+INDEX(Ci,$N1655,2)*3*O1655*POWER(1-O1655,2)+INDEX(Ci,$N1655,3)*3*POWER(O1655,2)*(1-O1655)+INDEX(Ci,$N1655,4)*POWER(O1655,3))</f>
        <v>525.32594379056059</v>
      </c>
      <c r="Q1655" s="3">
        <f>MAX(0,MIN(P1655-V1655+W1655,'Power Curve'!$C$39))</f>
        <v>520.53542440208787</v>
      </c>
      <c r="R1655" s="3">
        <f t="shared" si="479"/>
        <v>533.58997535705612</v>
      </c>
      <c r="S1655" s="3">
        <f t="shared" si="480"/>
        <v>-13.054550954968249</v>
      </c>
      <c r="T1655" s="3">
        <f t="shared" si="481"/>
        <v>13.054550954968249</v>
      </c>
      <c r="V1655" s="37">
        <f t="array" ref="V1655">SUM(_xlfn.NORM.DIST($AD$3:$AD$1003,$L1655,$AA1655,FALSE)*WindSpeedStep*$AE$3:$AE$1003)/AG1655</f>
        <v>526.34224854482852</v>
      </c>
      <c r="W1655" s="37">
        <f t="array" ref="W1655">SUM(_xlfn.NORM.DIST($AD$3:$AD$1003,$L1655,$AB1655,FALSE)*WindSpeedStep*$AE$3:$AE$1003)/AH1655</f>
        <v>521.5517291563558</v>
      </c>
      <c r="Y1655" s="1">
        <f t="shared" si="482"/>
        <v>6</v>
      </c>
      <c r="Z1655" s="99">
        <f>IF(L1655&lt;'Power Curve'!$P$28,'Power Curve'!$Q$28,IF(L1655&gt;'Power Curve'!$P$29,'Power Curve'!$Q$29,INDEX(ReferenceTurbulence,Y1655)+(L1655-INDEX(ReferenceTurbulenceWindSpeed,Y1655))*(INDEX(ReferenceTurbulence,Y1655+1)-INDEX(ReferenceTurbulence,Y1655))/(INDEX(ReferenceTurbulenceWindSpeed,Y1655+1)-INDEX(ReferenceTurbulenceWindSpeed,Y1655))))</f>
        <v>0.12024943755717468</v>
      </c>
      <c r="AA1655" s="100">
        <f t="shared" si="488"/>
        <v>0.80825483480700855</v>
      </c>
      <c r="AB1655" s="29">
        <f t="shared" si="489"/>
        <v>0.69015251525613475</v>
      </c>
      <c r="AG1655" s="40">
        <f t="array" ref="AG1655">SUM(_xlfn.NORM.DIST($AD$3:$AD$1003,$F1655,$AA1655,FALSE)*WindSpeedStep)</f>
        <v>1.0000000000000031</v>
      </c>
      <c r="AH1655" s="40">
        <f t="array" ref="AH1655">SUM(_xlfn.NORM.DIST($AD$3:$AD$1003,$F1655,$AB1655,FALSE)*WindSpeedStep)</f>
        <v>1.0000000000000042</v>
      </c>
      <c r="AJ1655" s="47">
        <f t="shared" si="483"/>
        <v>7</v>
      </c>
      <c r="AK1655" s="83" t="b">
        <f>COUNTIF('Power Curve'!$D$2:$D$31,AJ1655)&gt;0</f>
        <v>1</v>
      </c>
      <c r="AL1655" s="83" t="b">
        <f t="shared" si="484"/>
        <v>0</v>
      </c>
      <c r="AM1655" s="83" t="b">
        <f t="shared" si="490"/>
        <v>1</v>
      </c>
      <c r="AN1655" s="47" t="str">
        <f t="shared" si="485"/>
        <v>Outer</v>
      </c>
      <c r="AO1655" s="48" t="str">
        <f t="shared" si="486"/>
        <v>0.3-0.4</v>
      </c>
      <c r="AP1655" s="49" t="str">
        <f t="shared" si="491"/>
        <v>0-1</v>
      </c>
      <c r="AQ1655" s="49" t="str">
        <f t="shared" si="492"/>
        <v>Mar</v>
      </c>
      <c r="AR1655" s="48" t="str">
        <f t="shared" si="493"/>
        <v>295-305</v>
      </c>
      <c r="AS1655" s="49" t="str">
        <f t="shared" si="487"/>
        <v>Inner-TI</v>
      </c>
    </row>
    <row r="1656" spans="5:45" x14ac:dyDescent="0.3">
      <c r="E1656" s="15">
        <v>40971.013888888891</v>
      </c>
      <c r="F1656" s="21">
        <v>6.2</v>
      </c>
      <c r="G1656" s="21">
        <v>373.94998931884771</v>
      </c>
      <c r="H1656" s="42">
        <v>1.2258626232272263</v>
      </c>
      <c r="I1656" s="35">
        <v>299.3</v>
      </c>
      <c r="J1656" s="43">
        <v>6.1290322580645158E-2</v>
      </c>
      <c r="K1656" s="44">
        <v>0.6485484030664761</v>
      </c>
      <c r="L1656" s="26">
        <f t="shared" si="475"/>
        <v>6.2014549684668143</v>
      </c>
      <c r="M1656" s="26">
        <f t="shared" si="476"/>
        <v>0.31650483237207372</v>
      </c>
      <c r="N1656" s="96">
        <f t="shared" si="477"/>
        <v>7</v>
      </c>
      <c r="O1656" s="26">
        <f t="shared" si="478"/>
        <v>0.17286665549570798</v>
      </c>
      <c r="P1656" s="3">
        <f>IF(L1656&gt;'Power Curve'!$C$37,0,INDEX(Ci,$N1656,1)*POWER(1-O1656,3)+INDEX(Ci,$N1656,2)*3*O1656*POWER(1-O1656,2)+INDEX(Ci,$N1656,3)*3*POWER(O1656,2)*(1-O1656)+INDEX(Ci,$N1656,4)*POWER(O1656,3))</f>
        <v>403.07019855386091</v>
      </c>
      <c r="Q1656" s="3">
        <f>MAX(0,MIN(P1656-V1656+W1656,'Power Curve'!$C$39))</f>
        <v>391.57118983112048</v>
      </c>
      <c r="R1656" s="3">
        <f t="shared" si="479"/>
        <v>373.94998931884771</v>
      </c>
      <c r="S1656" s="3">
        <f t="shared" si="480"/>
        <v>17.621200512272765</v>
      </c>
      <c r="T1656" s="3">
        <f t="shared" si="481"/>
        <v>17.621200512272765</v>
      </c>
      <c r="V1656" s="37">
        <f t="array" ref="V1656">SUM(_xlfn.NORM.DIST($AD$3:$AD$1003,$L1656,$AA1656,FALSE)*WindSpeedStep*$AE$3:$AE$1003)/AG1656</f>
        <v>411.24860538345126</v>
      </c>
      <c r="W1656" s="37">
        <f t="array" ref="W1656">SUM(_xlfn.NORM.DIST($AD$3:$AD$1003,$L1656,$AB1656,FALSE)*WindSpeedStep*$AE$3:$AE$1003)/AH1656</f>
        <v>399.74959666071084</v>
      </c>
      <c r="Y1656" s="1">
        <f t="shared" si="482"/>
        <v>6</v>
      </c>
      <c r="Z1656" s="99">
        <f>IF(L1656&lt;'Power Curve'!$P$28,'Power Curve'!$Q$28,IF(L1656&gt;'Power Curve'!$P$29,'Power Curve'!$Q$29,INDEX(ReferenceTurbulence,Y1656)+(L1656-INDEX(ReferenceTurbulenceWindSpeed,Y1656))*(INDEX(ReferenceTurbulence,Y1656+1)-INDEX(ReferenceTurbulence,Y1656))/(INDEX(ReferenceTurbulenceWindSpeed,Y1656+1)-INDEX(ReferenceTurbulenceWindSpeed,Y1656))))</f>
        <v>0.12127166415145942</v>
      </c>
      <c r="AA1656" s="100">
        <f t="shared" si="488"/>
        <v>0.75206076418630685</v>
      </c>
      <c r="AB1656" s="29">
        <f t="shared" si="489"/>
        <v>0.3800891754866757</v>
      </c>
      <c r="AG1656" s="40">
        <f t="array" ref="AG1656">SUM(_xlfn.NORM.DIST($AD$3:$AD$1003,$F1656,$AA1656,FALSE)*WindSpeedStep)</f>
        <v>1.0000000000000038</v>
      </c>
      <c r="AH1656" s="40">
        <f t="array" ref="AH1656">SUM(_xlfn.NORM.DIST($AD$3:$AD$1003,$F1656,$AB1656,FALSE)*WindSpeedStep)</f>
        <v>1.0000000000000038</v>
      </c>
      <c r="AJ1656" s="47">
        <f t="shared" si="483"/>
        <v>6</v>
      </c>
      <c r="AK1656" s="83" t="b">
        <f>COUNTIF('Power Curve'!$D$2:$D$31,AJ1656)&gt;0</f>
        <v>1</v>
      </c>
      <c r="AL1656" s="83" t="b">
        <f t="shared" si="484"/>
        <v>0</v>
      </c>
      <c r="AM1656" s="83" t="b">
        <f t="shared" si="490"/>
        <v>1</v>
      </c>
      <c r="AN1656" s="47" t="str">
        <f t="shared" si="485"/>
        <v>Outer</v>
      </c>
      <c r="AO1656" s="48" t="str">
        <f t="shared" si="486"/>
        <v>0.3-0.4</v>
      </c>
      <c r="AP1656" s="49" t="str">
        <f t="shared" si="491"/>
        <v>0-1</v>
      </c>
      <c r="AQ1656" s="49" t="str">
        <f t="shared" si="492"/>
        <v>Mar</v>
      </c>
      <c r="AR1656" s="48" t="str">
        <f t="shared" si="493"/>
        <v>295-305</v>
      </c>
      <c r="AS1656" s="49" t="str">
        <f t="shared" si="487"/>
        <v>LWS-LTI</v>
      </c>
    </row>
    <row r="1657" spans="5:45" x14ac:dyDescent="0.3">
      <c r="E1657" s="15">
        <v>40971.020833333336</v>
      </c>
      <c r="F1657" s="21">
        <v>6.83</v>
      </c>
      <c r="G1657" s="21">
        <v>490.09002685546898</v>
      </c>
      <c r="H1657" s="42">
        <v>1.2250462580123445</v>
      </c>
      <c r="I1657" s="35">
        <v>304.89999999999998</v>
      </c>
      <c r="J1657" s="43">
        <v>7.0278184480234263E-2</v>
      </c>
      <c r="K1657" s="44">
        <v>0.48346795771103107</v>
      </c>
      <c r="L1657" s="26">
        <f t="shared" si="475"/>
        <v>6.830085969591174</v>
      </c>
      <c r="M1657" s="26">
        <f t="shared" si="476"/>
        <v>0.41366178003798798</v>
      </c>
      <c r="N1657" s="96">
        <f t="shared" si="477"/>
        <v>7</v>
      </c>
      <c r="O1657" s="26">
        <f t="shared" si="478"/>
        <v>0.81189914131199592</v>
      </c>
      <c r="P1657" s="3">
        <f>IF(L1657&gt;'Power Curve'!$C$37,0,INDEX(Ci,$N1657,1)*POWER(1-O1657,3)+INDEX(Ci,$N1657,2)*3*O1657*POWER(1-O1657,2)+INDEX(Ci,$N1657,3)*3*POWER(O1657,2)*(1-O1657)+INDEX(Ci,$N1657,4)*POWER(O1657,3))</f>
        <v>552.89145705284568</v>
      </c>
      <c r="Q1657" s="3">
        <f>MAX(0,MIN(P1657-V1657+W1657,'Power Curve'!$C$39))</f>
        <v>540.49136119685727</v>
      </c>
      <c r="R1657" s="3">
        <f t="shared" si="479"/>
        <v>490.09002685546898</v>
      </c>
      <c r="S1657" s="3">
        <f t="shared" si="480"/>
        <v>50.401334341388292</v>
      </c>
      <c r="T1657" s="3">
        <f t="shared" si="481"/>
        <v>50.401334341388292</v>
      </c>
      <c r="V1657" s="37">
        <f t="array" ref="V1657">SUM(_xlfn.NORM.DIST($AD$3:$AD$1003,$L1657,$AA1657,FALSE)*WindSpeedStep*$AE$3:$AE$1003)/AG1657</f>
        <v>552.20966366330435</v>
      </c>
      <c r="W1657" s="37">
        <f t="array" ref="W1657">SUM(_xlfn.NORM.DIST($AD$3:$AD$1003,$L1657,$AB1657,FALSE)*WindSpeedStep*$AE$3:$AE$1003)/AH1657</f>
        <v>539.80956780731594</v>
      </c>
      <c r="Y1657" s="1">
        <f t="shared" si="482"/>
        <v>6</v>
      </c>
      <c r="Z1657" s="99">
        <f>IF(L1657&lt;'Power Curve'!$P$28,'Power Curve'!$Q$28,IF(L1657&gt;'Power Curve'!$P$29,'Power Curve'!$Q$29,INDEX(ReferenceTurbulence,Y1657)+(L1657-INDEX(ReferenceTurbulenceWindSpeed,Y1657))*(INDEX(ReferenceTurbulence,Y1657+1)-INDEX(ReferenceTurbulence,Y1657))/(INDEX(ReferenceTurbulenceWindSpeed,Y1657+1)-INDEX(ReferenceTurbulenceWindSpeed,Y1657))))</f>
        <v>0.12003596075715203</v>
      </c>
      <c r="AA1657" s="100">
        <f t="shared" si="488"/>
        <v>0.81985593141382085</v>
      </c>
      <c r="AB1657" s="29">
        <f t="shared" si="489"/>
        <v>0.48000604178678824</v>
      </c>
      <c r="AG1657" s="40">
        <f t="array" ref="AG1657">SUM(_xlfn.NORM.DIST($AD$3:$AD$1003,$F1657,$AA1657,FALSE)*WindSpeedStep)</f>
        <v>1.0000000000000033</v>
      </c>
      <c r="AH1657" s="40">
        <f t="array" ref="AH1657">SUM(_xlfn.NORM.DIST($AD$3:$AD$1003,$F1657,$AB1657,FALSE)*WindSpeedStep)</f>
        <v>1.0000000000000038</v>
      </c>
      <c r="AJ1657" s="47">
        <f t="shared" si="483"/>
        <v>7</v>
      </c>
      <c r="AK1657" s="83" t="b">
        <f>COUNTIF('Power Curve'!$D$2:$D$31,AJ1657)&gt;0</f>
        <v>1</v>
      </c>
      <c r="AL1657" s="83" t="b">
        <f t="shared" si="484"/>
        <v>0</v>
      </c>
      <c r="AM1657" s="83" t="b">
        <f t="shared" si="490"/>
        <v>1</v>
      </c>
      <c r="AN1657" s="47" t="str">
        <f t="shared" si="485"/>
        <v>Outer</v>
      </c>
      <c r="AO1657" s="48" t="str">
        <f t="shared" si="486"/>
        <v>0.4-0.5</v>
      </c>
      <c r="AP1657" s="49" t="str">
        <f t="shared" si="491"/>
        <v>0-1</v>
      </c>
      <c r="AQ1657" s="49" t="str">
        <f t="shared" si="492"/>
        <v>Mar</v>
      </c>
      <c r="AR1657" s="48" t="str">
        <f t="shared" si="493"/>
        <v>295-305</v>
      </c>
      <c r="AS1657" s="49" t="str">
        <f t="shared" si="487"/>
        <v>LWS-LTI</v>
      </c>
    </row>
    <row r="1658" spans="5:45" x14ac:dyDescent="0.3">
      <c r="E1658" s="15">
        <v>40971.027777777781</v>
      </c>
      <c r="F1658" s="21">
        <v>7.5</v>
      </c>
      <c r="G1658" s="21">
        <v>661.56997314095474</v>
      </c>
      <c r="H1658" s="42">
        <v>1.2240447524019329</v>
      </c>
      <c r="I1658" s="35">
        <v>308.3</v>
      </c>
      <c r="J1658" s="43">
        <v>5.6000000000000001E-2</v>
      </c>
      <c r="K1658" s="44">
        <v>0.54055791006395937</v>
      </c>
      <c r="L1658" s="26">
        <f t="shared" si="475"/>
        <v>7.4980500081541646</v>
      </c>
      <c r="M1658" s="26">
        <f t="shared" si="476"/>
        <v>0.51689777543322424</v>
      </c>
      <c r="N1658" s="96">
        <f t="shared" si="477"/>
        <v>8</v>
      </c>
      <c r="O1658" s="26">
        <f t="shared" si="478"/>
        <v>0.48605479880544045</v>
      </c>
      <c r="P1658" s="3">
        <f>IF(L1658&gt;'Power Curve'!$C$37,0,INDEX(Ci,$N1658,1)*POWER(1-O1658,3)+INDEX(Ci,$N1658,2)*3*O1658*POWER(1-O1658,2)+INDEX(Ci,$N1658,3)*3*POWER(O1658,2)*(1-O1658)+INDEX(Ci,$N1658,4)*POWER(O1658,3))</f>
        <v>731.3431972410151</v>
      </c>
      <c r="Q1658" s="3">
        <f>MAX(0,MIN(P1658-V1658+W1658,'Power Curve'!$C$39))</f>
        <v>714.71210200092594</v>
      </c>
      <c r="R1658" s="3">
        <f t="shared" si="479"/>
        <v>661.56997314095474</v>
      </c>
      <c r="S1658" s="3">
        <f t="shared" si="480"/>
        <v>53.142128859971194</v>
      </c>
      <c r="T1658" s="3">
        <f t="shared" si="481"/>
        <v>53.142128859971194</v>
      </c>
      <c r="V1658" s="37">
        <f t="array" ref="V1658">SUM(_xlfn.NORM.DIST($AD$3:$AD$1003,$L1658,$AA1658,FALSE)*WindSpeedStep*$AE$3:$AE$1003)/AG1658</f>
        <v>725.99440073703204</v>
      </c>
      <c r="W1658" s="37">
        <f t="array" ref="W1658">SUM(_xlfn.NORM.DIST($AD$3:$AD$1003,$L1658,$AB1658,FALSE)*WindSpeedStep*$AE$3:$AE$1003)/AH1658</f>
        <v>709.36330549694287</v>
      </c>
      <c r="Y1658" s="1">
        <f t="shared" si="482"/>
        <v>7</v>
      </c>
      <c r="Z1658" s="99">
        <f>IF(L1658&lt;'Power Curve'!$P$28,'Power Curve'!$Q$28,IF(L1658&gt;'Power Curve'!$P$29,'Power Curve'!$Q$29,INDEX(ReferenceTurbulence,Y1658)+(L1658-INDEX(ReferenceTurbulenceWindSpeed,Y1658))*(INDEX(ReferenceTurbulence,Y1658+1)-INDEX(ReferenceTurbulence,Y1658))/(INDEX(ReferenceTurbulenceWindSpeed,Y1658+1)-INDEX(ReferenceTurbulenceWindSpeed,Y1658))))</f>
        <v>0.1195380973709865</v>
      </c>
      <c r="AA1658" s="100">
        <f t="shared" si="488"/>
        <v>0.89630263196725868</v>
      </c>
      <c r="AB1658" s="29">
        <f t="shared" si="489"/>
        <v>0.41989080045663324</v>
      </c>
      <c r="AG1658" s="40">
        <f t="array" ref="AG1658">SUM(_xlfn.NORM.DIST($AD$3:$AD$1003,$F1658,$AA1658,FALSE)*WindSpeedStep)</f>
        <v>1.0000000000000038</v>
      </c>
      <c r="AH1658" s="40">
        <f t="array" ref="AH1658">SUM(_xlfn.NORM.DIST($AD$3:$AD$1003,$F1658,$AB1658,FALSE)*WindSpeedStep)</f>
        <v>1.0000000000000033</v>
      </c>
      <c r="AJ1658" s="47">
        <f t="shared" si="483"/>
        <v>7</v>
      </c>
      <c r="AK1658" s="83" t="b">
        <f>COUNTIF('Power Curve'!$D$2:$D$31,AJ1658)&gt;0</f>
        <v>1</v>
      </c>
      <c r="AL1658" s="83" t="b">
        <f t="shared" si="484"/>
        <v>0</v>
      </c>
      <c r="AM1658" s="83" t="b">
        <f t="shared" si="490"/>
        <v>1</v>
      </c>
      <c r="AN1658" s="47" t="str">
        <f t="shared" si="485"/>
        <v>Outer</v>
      </c>
      <c r="AO1658" s="48" t="str">
        <f t="shared" si="486"/>
        <v>0.5-0.6</v>
      </c>
      <c r="AP1658" s="49" t="str">
        <f t="shared" si="491"/>
        <v>0-1</v>
      </c>
      <c r="AQ1658" s="49" t="str">
        <f t="shared" si="492"/>
        <v>Mar</v>
      </c>
      <c r="AR1658" s="48" t="str">
        <f t="shared" si="493"/>
        <v>305-315</v>
      </c>
      <c r="AS1658" s="49" t="str">
        <f t="shared" si="487"/>
        <v>HWS-LTI</v>
      </c>
    </row>
    <row r="1659" spans="5:45" x14ac:dyDescent="0.3">
      <c r="E1659" s="15">
        <v>40971.034722222219</v>
      </c>
      <c r="F1659" s="21">
        <v>7.31</v>
      </c>
      <c r="G1659" s="21">
        <v>637.52001953125</v>
      </c>
      <c r="H1659" s="42">
        <v>1.2247290766383687</v>
      </c>
      <c r="I1659" s="35">
        <v>307.39999999999998</v>
      </c>
      <c r="J1659" s="43">
        <v>5.6087551299589603E-2</v>
      </c>
      <c r="K1659" s="44">
        <v>0.61870325654929192</v>
      </c>
      <c r="L1659" s="26">
        <f t="shared" si="475"/>
        <v>7.3094610623696603</v>
      </c>
      <c r="M1659" s="26">
        <f t="shared" si="476"/>
        <v>0.48775074593072876</v>
      </c>
      <c r="N1659" s="96">
        <f t="shared" si="477"/>
        <v>8</v>
      </c>
      <c r="O1659" s="26">
        <f t="shared" si="478"/>
        <v>0.29624357723597194</v>
      </c>
      <c r="P1659" s="3">
        <f>IF(L1659&gt;'Power Curve'!$C$37,0,INDEX(Ci,$N1659,1)*POWER(1-O1659,3)+INDEX(Ci,$N1659,2)*3*O1659*POWER(1-O1659,2)+INDEX(Ci,$N1659,3)*3*POWER(O1659,2)*(1-O1659)+INDEX(Ci,$N1659,4)*POWER(O1659,3))</f>
        <v>678.62726899601262</v>
      </c>
      <c r="Q1659" s="3">
        <f>MAX(0,MIN(P1659-V1659+W1659,'Power Curve'!$C$39))</f>
        <v>662.71388283739998</v>
      </c>
      <c r="R1659" s="3">
        <f t="shared" si="479"/>
        <v>637.52001953125</v>
      </c>
      <c r="S1659" s="3">
        <f t="shared" si="480"/>
        <v>25.193863306149979</v>
      </c>
      <c r="T1659" s="3">
        <f t="shared" si="481"/>
        <v>25.193863306149979</v>
      </c>
      <c r="V1659" s="37">
        <f t="array" ref="V1659">SUM(_xlfn.NORM.DIST($AD$3:$AD$1003,$L1659,$AA1659,FALSE)*WindSpeedStep*$AE$3:$AE$1003)/AG1659</f>
        <v>674.33537761127491</v>
      </c>
      <c r="W1659" s="37">
        <f t="array" ref="W1659">SUM(_xlfn.NORM.DIST($AD$3:$AD$1003,$L1659,$AB1659,FALSE)*WindSpeedStep*$AE$3:$AE$1003)/AH1659</f>
        <v>658.42199145266227</v>
      </c>
      <c r="Y1659" s="1">
        <f t="shared" si="482"/>
        <v>7</v>
      </c>
      <c r="Z1659" s="99">
        <f>IF(L1659&lt;'Power Curve'!$P$28,'Power Curve'!$Q$28,IF(L1659&gt;'Power Curve'!$P$29,'Power Curve'!$Q$29,INDEX(ReferenceTurbulence,Y1659)+(L1659-INDEX(ReferenceTurbulenceWindSpeed,Y1659))*(INDEX(ReferenceTurbulence,Y1659+1)-INDEX(ReferenceTurbulence,Y1659))/(INDEX(ReferenceTurbulenceWindSpeed,Y1659+1)-INDEX(ReferenceTurbulenceWindSpeed,Y1659))))</f>
        <v>0.11959047737341062</v>
      </c>
      <c r="AA1659" s="100">
        <f t="shared" si="488"/>
        <v>0.8741419377911448</v>
      </c>
      <c r="AB1659" s="29">
        <f t="shared" si="489"/>
        <v>0.40996977230801102</v>
      </c>
      <c r="AG1659" s="40">
        <f t="array" ref="AG1659">SUM(_xlfn.NORM.DIST($AD$3:$AD$1003,$F1659,$AA1659,FALSE)*WindSpeedStep)</f>
        <v>1.0000000000000042</v>
      </c>
      <c r="AH1659" s="40">
        <f t="array" ref="AH1659">SUM(_xlfn.NORM.DIST($AD$3:$AD$1003,$F1659,$AB1659,FALSE)*WindSpeedStep)</f>
        <v>1.000000000000004</v>
      </c>
      <c r="AJ1659" s="47">
        <f t="shared" si="483"/>
        <v>7</v>
      </c>
      <c r="AK1659" s="83" t="b">
        <f>COUNTIF('Power Curve'!$D$2:$D$31,AJ1659)&gt;0</f>
        <v>1</v>
      </c>
      <c r="AL1659" s="83" t="b">
        <f t="shared" si="484"/>
        <v>0</v>
      </c>
      <c r="AM1659" s="83" t="b">
        <f t="shared" si="490"/>
        <v>1</v>
      </c>
      <c r="AN1659" s="47" t="str">
        <f t="shared" si="485"/>
        <v>Outer</v>
      </c>
      <c r="AO1659" s="48" t="str">
        <f t="shared" si="486"/>
        <v>0.4-0.5</v>
      </c>
      <c r="AP1659" s="49" t="str">
        <f t="shared" si="491"/>
        <v>0-1</v>
      </c>
      <c r="AQ1659" s="49" t="str">
        <f t="shared" si="492"/>
        <v>Mar</v>
      </c>
      <c r="AR1659" s="48" t="str">
        <f t="shared" si="493"/>
        <v>305-315</v>
      </c>
      <c r="AS1659" s="49" t="str">
        <f t="shared" si="487"/>
        <v>LWS-LTI</v>
      </c>
    </row>
    <row r="1660" spans="5:45" x14ac:dyDescent="0.3">
      <c r="E1660" s="15">
        <v>40971.041666666664</v>
      </c>
      <c r="F1660" s="21">
        <v>7.52</v>
      </c>
      <c r="G1660" s="21">
        <v>640.23001956939697</v>
      </c>
      <c r="H1660" s="42">
        <v>1.2239142199980608</v>
      </c>
      <c r="I1660" s="35">
        <v>310</v>
      </c>
      <c r="J1660" s="43">
        <v>5.8510638297872342E-2</v>
      </c>
      <c r="K1660" s="44">
        <v>0.63898078954545823</v>
      </c>
      <c r="L1660" s="26">
        <f t="shared" si="475"/>
        <v>7.5177775566871849</v>
      </c>
      <c r="M1660" s="26">
        <f t="shared" si="476"/>
        <v>0.51994673165232785</v>
      </c>
      <c r="N1660" s="96">
        <f t="shared" si="477"/>
        <v>8</v>
      </c>
      <c r="O1660" s="26">
        <f t="shared" si="478"/>
        <v>0.50591020480522975</v>
      </c>
      <c r="P1660" s="3">
        <f>IF(L1660&gt;'Power Curve'!$C$37,0,INDEX(Ci,$N1660,1)*POWER(1-O1660,3)+INDEX(Ci,$N1660,2)*3*O1660*POWER(1-O1660,2)+INDEX(Ci,$N1660,3)*3*POWER(O1660,2)*(1-O1660)+INDEX(Ci,$N1660,4)*POWER(O1660,3))</f>
        <v>736.95312221439713</v>
      </c>
      <c r="Q1660" s="3">
        <f>MAX(0,MIN(P1660-V1660+W1660,'Power Curve'!$C$39))</f>
        <v>720.596090364524</v>
      </c>
      <c r="R1660" s="3">
        <f t="shared" si="479"/>
        <v>640.23001956939697</v>
      </c>
      <c r="S1660" s="3">
        <f t="shared" si="480"/>
        <v>80.36607079512703</v>
      </c>
      <c r="T1660" s="3">
        <f t="shared" si="481"/>
        <v>80.36607079512703</v>
      </c>
      <c r="V1660" s="37">
        <f t="array" ref="V1660">SUM(_xlfn.NORM.DIST($AD$3:$AD$1003,$L1660,$AA1660,FALSE)*WindSpeedStep*$AE$3:$AE$1003)/AG1660</f>
        <v>731.51825390600413</v>
      </c>
      <c r="W1660" s="37">
        <f t="array" ref="W1660">SUM(_xlfn.NORM.DIST($AD$3:$AD$1003,$L1660,$AB1660,FALSE)*WindSpeedStep*$AE$3:$AE$1003)/AH1660</f>
        <v>715.16122205613101</v>
      </c>
      <c r="Y1660" s="1">
        <f t="shared" si="482"/>
        <v>7</v>
      </c>
      <c r="Z1660" s="99">
        <f>IF(L1660&lt;'Power Curve'!$P$28,'Power Curve'!$Q$28,IF(L1660&gt;'Power Curve'!$P$29,'Power Curve'!$Q$29,INDEX(ReferenceTurbulence,Y1660)+(L1660-INDEX(ReferenceTurbulenceWindSpeed,Y1660))*(INDEX(ReferenceTurbulence,Y1660+1)-INDEX(ReferenceTurbulence,Y1660))/(INDEX(ReferenceTurbulenceWindSpeed,Y1660+1)-INDEX(ReferenceTurbulenceWindSpeed,Y1660))))</f>
        <v>0.11953261810476713</v>
      </c>
      <c r="AA1660" s="100">
        <f t="shared" si="488"/>
        <v>0.89861963368007858</v>
      </c>
      <c r="AB1660" s="29">
        <f t="shared" si="489"/>
        <v>0.43986996342318635</v>
      </c>
      <c r="AG1660" s="40">
        <f t="array" ref="AG1660">SUM(_xlfn.NORM.DIST($AD$3:$AD$1003,$F1660,$AA1660,FALSE)*WindSpeedStep)</f>
        <v>1.000000000000004</v>
      </c>
      <c r="AH1660" s="40">
        <f t="array" ref="AH1660">SUM(_xlfn.NORM.DIST($AD$3:$AD$1003,$F1660,$AB1660,FALSE)*WindSpeedStep)</f>
        <v>1.0000000000000038</v>
      </c>
      <c r="AJ1660" s="47">
        <f t="shared" si="483"/>
        <v>8</v>
      </c>
      <c r="AK1660" s="83" t="b">
        <f>COUNTIF('Power Curve'!$D$2:$D$31,AJ1660)&gt;0</f>
        <v>1</v>
      </c>
      <c r="AL1660" s="83" t="b">
        <f t="shared" si="484"/>
        <v>0</v>
      </c>
      <c r="AM1660" s="83" t="b">
        <f t="shared" si="490"/>
        <v>1</v>
      </c>
      <c r="AN1660" s="47" t="str">
        <f t="shared" si="485"/>
        <v>Outer</v>
      </c>
      <c r="AO1660" s="48" t="str">
        <f t="shared" si="486"/>
        <v>0.5-0.6</v>
      </c>
      <c r="AP1660" s="49" t="str">
        <f t="shared" si="491"/>
        <v>1-2</v>
      </c>
      <c r="AQ1660" s="49" t="str">
        <f t="shared" si="492"/>
        <v>Mar</v>
      </c>
      <c r="AR1660" s="48" t="str">
        <f t="shared" si="493"/>
        <v>305-315</v>
      </c>
      <c r="AS1660" s="49" t="str">
        <f t="shared" si="487"/>
        <v>HWS-LTI</v>
      </c>
    </row>
    <row r="1661" spans="5:45" x14ac:dyDescent="0.3">
      <c r="E1661" s="15">
        <v>40971.048611111109</v>
      </c>
      <c r="F1661" s="21">
        <v>7.18</v>
      </c>
      <c r="G1661" s="21">
        <v>606.1600050926213</v>
      </c>
      <c r="H1661" s="42">
        <v>1.2235976244780036</v>
      </c>
      <c r="I1661" s="35">
        <v>316.39999999999998</v>
      </c>
      <c r="J1661" s="43">
        <v>6.4066852367688026E-2</v>
      </c>
      <c r="K1661" s="44">
        <v>0.57560847927565406</v>
      </c>
      <c r="L1661" s="26">
        <f t="shared" si="475"/>
        <v>7.1772590745488118</v>
      </c>
      <c r="M1661" s="26">
        <f t="shared" si="476"/>
        <v>0.46731850254937018</v>
      </c>
      <c r="N1661" s="96">
        <f t="shared" si="477"/>
        <v>8</v>
      </c>
      <c r="O1661" s="26">
        <f t="shared" si="478"/>
        <v>0.16318476672190893</v>
      </c>
      <c r="P1661" s="3">
        <f>IF(L1661&gt;'Power Curve'!$C$37,0,INDEX(Ci,$N1661,1)*POWER(1-O1661,3)+INDEX(Ci,$N1661,2)*3*O1661*POWER(1-O1661,2)+INDEX(Ci,$N1661,3)*3*POWER(O1661,2)*(1-O1661)+INDEX(Ci,$N1661,4)*POWER(O1661,3))</f>
        <v>642.79356997960531</v>
      </c>
      <c r="Q1661" s="3">
        <f>MAX(0,MIN(P1661-V1661+W1661,'Power Curve'!$C$39))</f>
        <v>628.54232036274379</v>
      </c>
      <c r="R1661" s="3">
        <f t="shared" si="479"/>
        <v>606.1600050926213</v>
      </c>
      <c r="S1661" s="3">
        <f t="shared" si="480"/>
        <v>22.38231527012249</v>
      </c>
      <c r="T1661" s="3">
        <f t="shared" si="481"/>
        <v>22.38231527012249</v>
      </c>
      <c r="V1661" s="37">
        <f t="array" ref="V1661">SUM(_xlfn.NORM.DIST($AD$3:$AD$1003,$L1661,$AA1661,FALSE)*WindSpeedStep*$AE$3:$AE$1003)/AG1661</f>
        <v>639.34198641340845</v>
      </c>
      <c r="W1661" s="37">
        <f t="array" ref="W1661">SUM(_xlfn.NORM.DIST($AD$3:$AD$1003,$L1661,$AB1661,FALSE)*WindSpeedStep*$AE$3:$AE$1003)/AH1661</f>
        <v>625.09073679654693</v>
      </c>
      <c r="Y1661" s="1">
        <f t="shared" si="482"/>
        <v>7</v>
      </c>
      <c r="Z1661" s="99">
        <f>IF(L1661&lt;'Power Curve'!$P$28,'Power Curve'!$Q$28,IF(L1661&gt;'Power Curve'!$P$29,'Power Curve'!$Q$29,INDEX(ReferenceTurbulence,Y1661)+(L1661-INDEX(ReferenceTurbulenceWindSpeed,Y1661))*(INDEX(ReferenceTurbulence,Y1661+1)-INDEX(ReferenceTurbulence,Y1661))/(INDEX(ReferenceTurbulenceWindSpeed,Y1661+1)-INDEX(ReferenceTurbulenceWindSpeed,Y1661))))</f>
        <v>0.11962719607085984</v>
      </c>
      <c r="AA1661" s="100">
        <f t="shared" si="488"/>
        <v>0.85859537856240875</v>
      </c>
      <c r="AB1661" s="29">
        <f t="shared" si="489"/>
        <v>0.45982439753376791</v>
      </c>
      <c r="AG1661" s="40">
        <f t="array" ref="AG1661">SUM(_xlfn.NORM.DIST($AD$3:$AD$1003,$F1661,$AA1661,FALSE)*WindSpeedStep)</f>
        <v>1.0000000000000038</v>
      </c>
      <c r="AH1661" s="40">
        <f t="array" ref="AH1661">SUM(_xlfn.NORM.DIST($AD$3:$AD$1003,$F1661,$AB1661,FALSE)*WindSpeedStep)</f>
        <v>1.0000000000000033</v>
      </c>
      <c r="AJ1661" s="47">
        <f t="shared" si="483"/>
        <v>7</v>
      </c>
      <c r="AK1661" s="83" t="b">
        <f>COUNTIF('Power Curve'!$D$2:$D$31,AJ1661)&gt;0</f>
        <v>1</v>
      </c>
      <c r="AL1661" s="83" t="b">
        <f t="shared" si="484"/>
        <v>0</v>
      </c>
      <c r="AM1661" s="83" t="b">
        <f t="shared" si="490"/>
        <v>1</v>
      </c>
      <c r="AN1661" s="47" t="str">
        <f t="shared" si="485"/>
        <v>Outer</v>
      </c>
      <c r="AO1661" s="48" t="str">
        <f t="shared" si="486"/>
        <v>0.4-0.5</v>
      </c>
      <c r="AP1661" s="49" t="str">
        <f t="shared" si="491"/>
        <v>1-2</v>
      </c>
      <c r="AQ1661" s="49" t="str">
        <f t="shared" si="492"/>
        <v>Mar</v>
      </c>
      <c r="AR1661" s="48" t="str">
        <f t="shared" si="493"/>
        <v>315-325</v>
      </c>
      <c r="AS1661" s="49" t="str">
        <f t="shared" si="487"/>
        <v>LWS-LTI</v>
      </c>
    </row>
    <row r="1662" spans="5:45" x14ac:dyDescent="0.3">
      <c r="E1662" s="15">
        <v>40971.055555555555</v>
      </c>
      <c r="F1662" s="21">
        <v>6.93</v>
      </c>
      <c r="G1662" s="21">
        <v>476.46001434326126</v>
      </c>
      <c r="H1662" s="42">
        <v>1.2245479038708176</v>
      </c>
      <c r="I1662" s="35">
        <v>313.10000000000002</v>
      </c>
      <c r="J1662" s="43">
        <v>8.9466089466089471E-2</v>
      </c>
      <c r="K1662" s="44">
        <v>0.60879855575432695</v>
      </c>
      <c r="L1662" s="26">
        <f t="shared" si="475"/>
        <v>6.9291473709722071</v>
      </c>
      <c r="M1662" s="26">
        <f t="shared" si="476"/>
        <v>0.4289720389537508</v>
      </c>
      <c r="N1662" s="96">
        <f t="shared" si="477"/>
        <v>7</v>
      </c>
      <c r="O1662" s="26">
        <f t="shared" si="478"/>
        <v>0.91259963724640436</v>
      </c>
      <c r="P1662" s="3">
        <f>IF(L1662&gt;'Power Curve'!$C$37,0,INDEX(Ci,$N1662,1)*POWER(1-O1662,3)+INDEX(Ci,$N1662,2)*3*O1662*POWER(1-O1662,2)+INDEX(Ci,$N1662,3)*3*POWER(O1662,2)*(1-O1662)+INDEX(Ci,$N1662,4)*POWER(O1662,3))</f>
        <v>578.25745883716866</v>
      </c>
      <c r="Q1662" s="3">
        <f>MAX(0,MIN(P1662-V1662+W1662,'Power Curve'!$C$39))</f>
        <v>569.85679888661912</v>
      </c>
      <c r="R1662" s="3">
        <f t="shared" si="479"/>
        <v>476.46001434326126</v>
      </c>
      <c r="S1662" s="3">
        <f t="shared" si="480"/>
        <v>93.396784543357853</v>
      </c>
      <c r="T1662" s="3">
        <f t="shared" si="481"/>
        <v>93.396784543357853</v>
      </c>
      <c r="V1662" s="37">
        <f t="array" ref="V1662">SUM(_xlfn.NORM.DIST($AD$3:$AD$1003,$L1662,$AA1662,FALSE)*WindSpeedStep*$AE$3:$AE$1003)/AG1662</f>
        <v>576.36756178797975</v>
      </c>
      <c r="W1662" s="37">
        <f t="array" ref="W1662">SUM(_xlfn.NORM.DIST($AD$3:$AD$1003,$L1662,$AB1662,FALSE)*WindSpeedStep*$AE$3:$AE$1003)/AH1662</f>
        <v>567.96690183743021</v>
      </c>
      <c r="Y1662" s="1">
        <f t="shared" si="482"/>
        <v>6</v>
      </c>
      <c r="Z1662" s="99">
        <f>IF(L1662&lt;'Power Curve'!$P$28,'Power Curve'!$Q$28,IF(L1662&gt;'Power Curve'!$P$29,'Power Curve'!$Q$29,INDEX(ReferenceTurbulence,Y1662)+(L1662-INDEX(ReferenceTurbulenceWindSpeed,Y1662))*(INDEX(ReferenceTurbulence,Y1662+1)-INDEX(ReferenceTurbulence,Y1662))/(INDEX(ReferenceTurbulenceWindSpeed,Y1662+1)-INDEX(ReferenceTurbulenceWindSpeed,Y1662))))</f>
        <v>0.11984123521909799</v>
      </c>
      <c r="AA1662" s="100">
        <f t="shared" si="488"/>
        <v>0.83039757995247476</v>
      </c>
      <c r="AB1662" s="29">
        <f t="shared" si="489"/>
        <v>0.61992371861511808</v>
      </c>
      <c r="AG1662" s="40">
        <f t="array" ref="AG1662">SUM(_xlfn.NORM.DIST($AD$3:$AD$1003,$F1662,$AA1662,FALSE)*WindSpeedStep)</f>
        <v>1.0000000000000038</v>
      </c>
      <c r="AH1662" s="40">
        <f t="array" ref="AH1662">SUM(_xlfn.NORM.DIST($AD$3:$AD$1003,$F1662,$AB1662,FALSE)*WindSpeedStep)</f>
        <v>1.0000000000000038</v>
      </c>
      <c r="AJ1662" s="47">
        <f t="shared" si="483"/>
        <v>7</v>
      </c>
      <c r="AK1662" s="83" t="b">
        <f>COUNTIF('Power Curve'!$D$2:$D$31,AJ1662)&gt;0</f>
        <v>1</v>
      </c>
      <c r="AL1662" s="83" t="b">
        <f t="shared" si="484"/>
        <v>0</v>
      </c>
      <c r="AM1662" s="83" t="b">
        <f t="shared" si="490"/>
        <v>1</v>
      </c>
      <c r="AN1662" s="47" t="str">
        <f t="shared" si="485"/>
        <v>Outer</v>
      </c>
      <c r="AO1662" s="48" t="str">
        <f t="shared" si="486"/>
        <v>0.4-0.5</v>
      </c>
      <c r="AP1662" s="49" t="str">
        <f t="shared" si="491"/>
        <v>1-2</v>
      </c>
      <c r="AQ1662" s="49" t="str">
        <f t="shared" si="492"/>
        <v>Mar</v>
      </c>
      <c r="AR1662" s="48" t="str">
        <f t="shared" si="493"/>
        <v>305-315</v>
      </c>
      <c r="AS1662" s="49" t="str">
        <f t="shared" si="487"/>
        <v>LWS-LTI</v>
      </c>
    </row>
    <row r="1663" spans="5:45" x14ac:dyDescent="0.3">
      <c r="E1663" s="15">
        <v>40971.0625</v>
      </c>
      <c r="F1663" s="21">
        <v>7.25</v>
      </c>
      <c r="G1663" s="21">
        <v>585.91000247001625</v>
      </c>
      <c r="H1663" s="42">
        <v>1.224276245199744</v>
      </c>
      <c r="I1663" s="35">
        <v>314</v>
      </c>
      <c r="J1663" s="43">
        <v>6.0689655172413794E-2</v>
      </c>
      <c r="K1663" s="44">
        <v>0.60844970426156098</v>
      </c>
      <c r="L1663" s="26">
        <f t="shared" si="475"/>
        <v>7.2485719031212046</v>
      </c>
      <c r="M1663" s="26">
        <f t="shared" si="476"/>
        <v>0.47834013008782117</v>
      </c>
      <c r="N1663" s="96">
        <f t="shared" si="477"/>
        <v>8</v>
      </c>
      <c r="O1663" s="26">
        <f t="shared" si="478"/>
        <v>0.23495978539329584</v>
      </c>
      <c r="P1663" s="3">
        <f>IF(L1663&gt;'Power Curve'!$C$37,0,INDEX(Ci,$N1663,1)*POWER(1-O1663,3)+INDEX(Ci,$N1663,2)*3*O1663*POWER(1-O1663,2)+INDEX(Ci,$N1663,3)*3*POWER(O1663,2)*(1-O1663)+INDEX(Ci,$N1663,4)*POWER(O1663,3))</f>
        <v>661.99826797532057</v>
      </c>
      <c r="Q1663" s="3">
        <f>MAX(0,MIN(P1663-V1663+W1663,'Power Curve'!$C$39))</f>
        <v>646.98483682894812</v>
      </c>
      <c r="R1663" s="3">
        <f t="shared" si="479"/>
        <v>585.91000247001625</v>
      </c>
      <c r="S1663" s="3">
        <f t="shared" si="480"/>
        <v>61.074834358931867</v>
      </c>
      <c r="T1663" s="3">
        <f t="shared" si="481"/>
        <v>61.074834358931867</v>
      </c>
      <c r="V1663" s="37">
        <f t="array" ref="V1663">SUM(_xlfn.NORM.DIST($AD$3:$AD$1003,$L1663,$AA1663,FALSE)*WindSpeedStep*$AE$3:$AE$1003)/AG1663</f>
        <v>658.09467771674883</v>
      </c>
      <c r="W1663" s="37">
        <f t="array" ref="W1663">SUM(_xlfn.NORM.DIST($AD$3:$AD$1003,$L1663,$AB1663,FALSE)*WindSpeedStep*$AE$3:$AE$1003)/AH1663</f>
        <v>643.08124657037638</v>
      </c>
      <c r="Y1663" s="1">
        <f t="shared" si="482"/>
        <v>7</v>
      </c>
      <c r="Z1663" s="99">
        <f>IF(L1663&lt;'Power Curve'!$P$28,'Power Curve'!$Q$28,IF(L1663&gt;'Power Curve'!$P$29,'Power Curve'!$Q$29,INDEX(ReferenceTurbulence,Y1663)+(L1663-INDEX(ReferenceTurbulenceWindSpeed,Y1663))*(INDEX(ReferenceTurbulence,Y1663+1)-INDEX(ReferenceTurbulence,Y1663))/(INDEX(ReferenceTurbulenceWindSpeed,Y1663+1)-INDEX(ReferenceTurbulenceWindSpeed,Y1663))))</f>
        <v>0.1196073891510112</v>
      </c>
      <c r="AA1663" s="100">
        <f t="shared" si="488"/>
        <v>0.86698276040570377</v>
      </c>
      <c r="AB1663" s="29">
        <f t="shared" si="489"/>
        <v>0.43991332929287313</v>
      </c>
      <c r="AG1663" s="40">
        <f t="array" ref="AG1663">SUM(_xlfn.NORM.DIST($AD$3:$AD$1003,$F1663,$AA1663,FALSE)*WindSpeedStep)</f>
        <v>1.0000000000000031</v>
      </c>
      <c r="AH1663" s="40">
        <f t="array" ref="AH1663">SUM(_xlfn.NORM.DIST($AD$3:$AD$1003,$F1663,$AB1663,FALSE)*WindSpeedStep)</f>
        <v>1.0000000000000036</v>
      </c>
      <c r="AJ1663" s="47">
        <f t="shared" si="483"/>
        <v>7</v>
      </c>
      <c r="AK1663" s="83" t="b">
        <f>COUNTIF('Power Curve'!$D$2:$D$31,AJ1663)&gt;0</f>
        <v>1</v>
      </c>
      <c r="AL1663" s="83" t="b">
        <f t="shared" si="484"/>
        <v>0</v>
      </c>
      <c r="AM1663" s="83" t="b">
        <f t="shared" si="490"/>
        <v>1</v>
      </c>
      <c r="AN1663" s="47" t="str">
        <f t="shared" si="485"/>
        <v>Outer</v>
      </c>
      <c r="AO1663" s="48" t="str">
        <f t="shared" si="486"/>
        <v>0.4-0.5</v>
      </c>
      <c r="AP1663" s="49" t="str">
        <f t="shared" si="491"/>
        <v>1-2</v>
      </c>
      <c r="AQ1663" s="49" t="str">
        <f t="shared" si="492"/>
        <v>Mar</v>
      </c>
      <c r="AR1663" s="48" t="str">
        <f t="shared" si="493"/>
        <v>305-315</v>
      </c>
      <c r="AS1663" s="49" t="str">
        <f t="shared" si="487"/>
        <v>LWS-LTI</v>
      </c>
    </row>
    <row r="1664" spans="5:45" x14ac:dyDescent="0.3">
      <c r="E1664" s="15">
        <v>40971.069444444445</v>
      </c>
      <c r="F1664" s="21">
        <v>6.92</v>
      </c>
      <c r="G1664" s="21">
        <v>529.36000061035156</v>
      </c>
      <c r="H1664" s="42">
        <v>1.226139654914012</v>
      </c>
      <c r="I1664" s="35">
        <v>313.7</v>
      </c>
      <c r="J1664" s="43">
        <v>4.1907514450867052E-2</v>
      </c>
      <c r="K1664" s="44">
        <v>0.64166654126727041</v>
      </c>
      <c r="L1664" s="26">
        <f t="shared" si="475"/>
        <v>6.9221452973092692</v>
      </c>
      <c r="M1664" s="26">
        <f t="shared" si="476"/>
        <v>0.42788984589740114</v>
      </c>
      <c r="N1664" s="96">
        <f t="shared" si="477"/>
        <v>7</v>
      </c>
      <c r="O1664" s="26">
        <f t="shared" si="478"/>
        <v>0.90548170553337581</v>
      </c>
      <c r="P1664" s="3">
        <f>IF(L1664&gt;'Power Curve'!$C$37,0,INDEX(Ci,$N1664,1)*POWER(1-O1664,3)+INDEX(Ci,$N1664,2)*3*O1664*POWER(1-O1664,2)+INDEX(Ci,$N1664,3)*3*POWER(O1664,2)*(1-O1664)+INDEX(Ci,$N1664,4)*POWER(O1664,3))</f>
        <v>576.46091464133076</v>
      </c>
      <c r="Q1664" s="3">
        <f>MAX(0,MIN(P1664-V1664+W1664,'Power Curve'!$C$39))</f>
        <v>559.22095892612549</v>
      </c>
      <c r="R1664" s="3">
        <f t="shared" si="479"/>
        <v>529.36000061035156</v>
      </c>
      <c r="S1664" s="3">
        <f t="shared" si="480"/>
        <v>29.860958315773928</v>
      </c>
      <c r="T1664" s="3">
        <f t="shared" si="481"/>
        <v>29.860958315773928</v>
      </c>
      <c r="V1664" s="37">
        <f t="array" ref="V1664">SUM(_xlfn.NORM.DIST($AD$3:$AD$1003,$L1664,$AA1664,FALSE)*WindSpeedStep*$AE$3:$AE$1003)/AG1664</f>
        <v>574.64229349038806</v>
      </c>
      <c r="W1664" s="37">
        <f t="array" ref="W1664">SUM(_xlfn.NORM.DIST($AD$3:$AD$1003,$L1664,$AB1664,FALSE)*WindSpeedStep*$AE$3:$AE$1003)/AH1664</f>
        <v>557.40233777518279</v>
      </c>
      <c r="Y1664" s="1">
        <f t="shared" si="482"/>
        <v>6</v>
      </c>
      <c r="Z1664" s="99">
        <f>IF(L1664&lt;'Power Curve'!$P$28,'Power Curve'!$Q$28,IF(L1664&gt;'Power Curve'!$P$29,'Power Curve'!$Q$29,INDEX(ReferenceTurbulence,Y1664)+(L1664-INDEX(ReferenceTurbulenceWindSpeed,Y1664))*(INDEX(ReferenceTurbulence,Y1664+1)-INDEX(ReferenceTurbulence,Y1664))/(INDEX(ReferenceTurbulenceWindSpeed,Y1664+1)-INDEX(ReferenceTurbulenceWindSpeed,Y1664))))</f>
        <v>0.11985499923356277</v>
      </c>
      <c r="AA1664" s="100">
        <f t="shared" si="488"/>
        <v>0.82965371930361265</v>
      </c>
      <c r="AB1664" s="29">
        <f t="shared" si="489"/>
        <v>0.29008990407798962</v>
      </c>
      <c r="AG1664" s="40">
        <f t="array" ref="AG1664">SUM(_xlfn.NORM.DIST($AD$3:$AD$1003,$F1664,$AA1664,FALSE)*WindSpeedStep)</f>
        <v>1.0000000000000038</v>
      </c>
      <c r="AH1664" s="40">
        <f t="array" ref="AH1664">SUM(_xlfn.NORM.DIST($AD$3:$AD$1003,$F1664,$AB1664,FALSE)*WindSpeedStep)</f>
        <v>1.0000000000000036</v>
      </c>
      <c r="AJ1664" s="47">
        <f t="shared" si="483"/>
        <v>7</v>
      </c>
      <c r="AK1664" s="83" t="b">
        <f>COUNTIF('Power Curve'!$D$2:$D$31,AJ1664)&gt;0</f>
        <v>1</v>
      </c>
      <c r="AL1664" s="83" t="b">
        <f t="shared" si="484"/>
        <v>0</v>
      </c>
      <c r="AM1664" s="83" t="b">
        <f t="shared" si="490"/>
        <v>1</v>
      </c>
      <c r="AN1664" s="47" t="str">
        <f t="shared" si="485"/>
        <v>Outer</v>
      </c>
      <c r="AO1664" s="48" t="str">
        <f t="shared" si="486"/>
        <v>0.4-0.5</v>
      </c>
      <c r="AP1664" s="49" t="str">
        <f t="shared" si="491"/>
        <v>1-2</v>
      </c>
      <c r="AQ1664" s="49" t="str">
        <f t="shared" si="492"/>
        <v>Mar</v>
      </c>
      <c r="AR1664" s="48" t="str">
        <f t="shared" si="493"/>
        <v>305-315</v>
      </c>
      <c r="AS1664" s="49" t="str">
        <f t="shared" si="487"/>
        <v>LWS-LTI</v>
      </c>
    </row>
    <row r="1665" spans="5:45" x14ac:dyDescent="0.3">
      <c r="E1665" s="15">
        <v>40971.076388888891</v>
      </c>
      <c r="F1665" s="21">
        <v>7.43</v>
      </c>
      <c r="G1665" s="21">
        <v>596.00000286102272</v>
      </c>
      <c r="H1665" s="42">
        <v>1.2254089533207042</v>
      </c>
      <c r="I1665" s="35">
        <v>316</v>
      </c>
      <c r="J1665" s="43">
        <v>6.4602960969044415E-2</v>
      </c>
      <c r="K1665" s="44">
        <v>0.66027568284214733</v>
      </c>
      <c r="L1665" s="26">
        <f t="shared" si="475"/>
        <v>7.4308267170365259</v>
      </c>
      <c r="M1665" s="26">
        <f t="shared" si="476"/>
        <v>0.50650819909135547</v>
      </c>
      <c r="N1665" s="96">
        <f t="shared" si="477"/>
        <v>8</v>
      </c>
      <c r="O1665" s="26">
        <f t="shared" si="478"/>
        <v>0.41839582254954039</v>
      </c>
      <c r="P1665" s="3">
        <f>IF(L1665&gt;'Power Curve'!$C$37,0,INDEX(Ci,$N1665,1)*POWER(1-O1665,3)+INDEX(Ci,$N1665,2)*3*O1665*POWER(1-O1665,2)+INDEX(Ci,$N1665,3)*3*POWER(O1665,2)*(1-O1665)+INDEX(Ci,$N1665,4)*POWER(O1665,3))</f>
        <v>712.3561411634447</v>
      </c>
      <c r="Q1665" s="3">
        <f>MAX(0,MIN(P1665-V1665+W1665,'Power Curve'!$C$39))</f>
        <v>697.40336568183977</v>
      </c>
      <c r="R1665" s="3">
        <f t="shared" si="479"/>
        <v>596.00000286102272</v>
      </c>
      <c r="S1665" s="3">
        <f t="shared" si="480"/>
        <v>101.40336282081705</v>
      </c>
      <c r="T1665" s="3">
        <f t="shared" si="481"/>
        <v>101.40336282081705</v>
      </c>
      <c r="V1665" s="37">
        <f t="array" ref="V1665">SUM(_xlfn.NORM.DIST($AD$3:$AD$1003,$L1665,$AA1665,FALSE)*WindSpeedStep*$AE$3:$AE$1003)/AG1665</f>
        <v>707.34300504202554</v>
      </c>
      <c r="W1665" s="37">
        <f t="array" ref="W1665">SUM(_xlfn.NORM.DIST($AD$3:$AD$1003,$L1665,$AB1665,FALSE)*WindSpeedStep*$AE$3:$AE$1003)/AH1665</f>
        <v>692.39022956042061</v>
      </c>
      <c r="Y1665" s="1">
        <f t="shared" si="482"/>
        <v>7</v>
      </c>
      <c r="Z1665" s="99">
        <f>IF(L1665&lt;'Power Curve'!$P$28,'Power Curve'!$Q$28,IF(L1665&gt;'Power Curve'!$P$29,'Power Curve'!$Q$29,INDEX(ReferenceTurbulence,Y1665)+(L1665-INDEX(ReferenceTurbulenceWindSpeed,Y1665))*(INDEX(ReferenceTurbulence,Y1665+1)-INDEX(ReferenceTurbulence,Y1665))/(INDEX(ReferenceTurbulenceWindSpeed,Y1665+1)-INDEX(ReferenceTurbulenceWindSpeed,Y1665))))</f>
        <v>0.11955676843432508</v>
      </c>
      <c r="AA1665" s="100">
        <f t="shared" si="488"/>
        <v>0.88840562908433196</v>
      </c>
      <c r="AB1665" s="29">
        <f t="shared" si="489"/>
        <v>0.48005340836844312</v>
      </c>
      <c r="AG1665" s="40">
        <f t="array" ref="AG1665">SUM(_xlfn.NORM.DIST($AD$3:$AD$1003,$F1665,$AA1665,FALSE)*WindSpeedStep)</f>
        <v>1.0000000000000036</v>
      </c>
      <c r="AH1665" s="40">
        <f t="array" ref="AH1665">SUM(_xlfn.NORM.DIST($AD$3:$AD$1003,$F1665,$AB1665,FALSE)*WindSpeedStep)</f>
        <v>1.0000000000000036</v>
      </c>
      <c r="AJ1665" s="47">
        <f t="shared" si="483"/>
        <v>7</v>
      </c>
      <c r="AK1665" s="83" t="b">
        <f>COUNTIF('Power Curve'!$D$2:$D$31,AJ1665)&gt;0</f>
        <v>1</v>
      </c>
      <c r="AL1665" s="83" t="b">
        <f t="shared" si="484"/>
        <v>0</v>
      </c>
      <c r="AM1665" s="83" t="b">
        <f t="shared" si="490"/>
        <v>1</v>
      </c>
      <c r="AN1665" s="47" t="str">
        <f t="shared" si="485"/>
        <v>Outer</v>
      </c>
      <c r="AO1665" s="48" t="str">
        <f t="shared" si="486"/>
        <v>0.5-0.6</v>
      </c>
      <c r="AP1665" s="49" t="str">
        <f t="shared" si="491"/>
        <v>1-2</v>
      </c>
      <c r="AQ1665" s="49" t="str">
        <f t="shared" si="492"/>
        <v>Mar</v>
      </c>
      <c r="AR1665" s="48" t="str">
        <f t="shared" si="493"/>
        <v>315-325</v>
      </c>
      <c r="AS1665" s="49" t="str">
        <f t="shared" si="487"/>
        <v>HWS-LTI</v>
      </c>
    </row>
    <row r="1666" spans="5:45" x14ac:dyDescent="0.3">
      <c r="E1666" s="15">
        <v>40971.083333333336</v>
      </c>
      <c r="F1666" s="21">
        <v>7.52</v>
      </c>
      <c r="G1666" s="21">
        <v>665.71998977661133</v>
      </c>
      <c r="H1666" s="42">
        <v>1.2245479038708176</v>
      </c>
      <c r="I1666" s="35">
        <v>316.60000000000002</v>
      </c>
      <c r="J1666" s="43">
        <v>5.5851063829787238E-2</v>
      </c>
      <c r="K1666" s="44">
        <v>0.63839537319880135</v>
      </c>
      <c r="L1666" s="26">
        <f t="shared" si="475"/>
        <v>7.519074780622077</v>
      </c>
      <c r="M1666" s="26">
        <f t="shared" si="476"/>
        <v>0.52014722179317019</v>
      </c>
      <c r="N1666" s="96">
        <f t="shared" si="477"/>
        <v>8</v>
      </c>
      <c r="O1666" s="26">
        <f t="shared" si="478"/>
        <v>0.50721583626049205</v>
      </c>
      <c r="P1666" s="3">
        <f>IF(L1666&gt;'Power Curve'!$C$37,0,INDEX(Ci,$N1666,1)*POWER(1-O1666,3)+INDEX(Ci,$N1666,2)*3*O1666*POWER(1-O1666,2)+INDEX(Ci,$N1666,3)*3*POWER(O1666,2)*(1-O1666)+INDEX(Ci,$N1666,4)*POWER(O1666,3))</f>
        <v>737.32259449051332</v>
      </c>
      <c r="Q1666" s="3">
        <f>MAX(0,MIN(P1666-V1666+W1666,'Power Curve'!$C$39))</f>
        <v>720.56420273873937</v>
      </c>
      <c r="R1666" s="3">
        <f t="shared" si="479"/>
        <v>665.71998977661133</v>
      </c>
      <c r="S1666" s="3">
        <f t="shared" si="480"/>
        <v>54.84421296212804</v>
      </c>
      <c r="T1666" s="3">
        <f t="shared" si="481"/>
        <v>54.84421296212804</v>
      </c>
      <c r="V1666" s="37">
        <f t="array" ref="V1666">SUM(_xlfn.NORM.DIST($AD$3:$AD$1003,$L1666,$AA1666,FALSE)*WindSpeedStep*$AE$3:$AE$1003)/AG1666</f>
        <v>731.882289478134</v>
      </c>
      <c r="W1666" s="37">
        <f t="array" ref="W1666">SUM(_xlfn.NORM.DIST($AD$3:$AD$1003,$L1666,$AB1666,FALSE)*WindSpeedStep*$AE$3:$AE$1003)/AH1666</f>
        <v>715.12389772636004</v>
      </c>
      <c r="Y1666" s="1">
        <f t="shared" si="482"/>
        <v>7</v>
      </c>
      <c r="Z1666" s="99">
        <f>IF(L1666&lt;'Power Curve'!$P$28,'Power Curve'!$Q$28,IF(L1666&gt;'Power Curve'!$P$29,'Power Curve'!$Q$29,INDEX(ReferenceTurbulence,Y1666)+(L1666-INDEX(ReferenceTurbulenceWindSpeed,Y1666))*(INDEX(ReferenceTurbulence,Y1666+1)-INDEX(ReferenceTurbulence,Y1666))/(INDEX(ReferenceTurbulenceWindSpeed,Y1666+1)-INDEX(ReferenceTurbulenceWindSpeed,Y1666))))</f>
        <v>0.11953225780479</v>
      </c>
      <c r="AA1666" s="100">
        <f t="shared" si="488"/>
        <v>0.89877198513081291</v>
      </c>
      <c r="AB1666" s="29">
        <f t="shared" si="489"/>
        <v>0.41994832551346711</v>
      </c>
      <c r="AG1666" s="40">
        <f t="array" ref="AG1666">SUM(_xlfn.NORM.DIST($AD$3:$AD$1003,$F1666,$AA1666,FALSE)*WindSpeedStep)</f>
        <v>1.0000000000000038</v>
      </c>
      <c r="AH1666" s="40">
        <f t="array" ref="AH1666">SUM(_xlfn.NORM.DIST($AD$3:$AD$1003,$F1666,$AB1666,FALSE)*WindSpeedStep)</f>
        <v>1.000000000000004</v>
      </c>
      <c r="AJ1666" s="47">
        <f t="shared" si="483"/>
        <v>8</v>
      </c>
      <c r="AK1666" s="83" t="b">
        <f>COUNTIF('Power Curve'!$D$2:$D$31,AJ1666)&gt;0</f>
        <v>1</v>
      </c>
      <c r="AL1666" s="83" t="b">
        <f t="shared" si="484"/>
        <v>0</v>
      </c>
      <c r="AM1666" s="83" t="b">
        <f t="shared" si="490"/>
        <v>1</v>
      </c>
      <c r="AN1666" s="47" t="str">
        <f t="shared" si="485"/>
        <v>Outer</v>
      </c>
      <c r="AO1666" s="48" t="str">
        <f t="shared" si="486"/>
        <v>0.5-0.6</v>
      </c>
      <c r="AP1666" s="49" t="str">
        <f t="shared" si="491"/>
        <v>2-3</v>
      </c>
      <c r="AQ1666" s="49" t="str">
        <f t="shared" si="492"/>
        <v>Mar</v>
      </c>
      <c r="AR1666" s="48" t="str">
        <f t="shared" si="493"/>
        <v>315-325</v>
      </c>
      <c r="AS1666" s="49" t="str">
        <f t="shared" si="487"/>
        <v>HWS-LTI</v>
      </c>
    </row>
    <row r="1667" spans="5:45" x14ac:dyDescent="0.3">
      <c r="E1667" s="15">
        <v>40971.090277777781</v>
      </c>
      <c r="F1667" s="21">
        <v>6.47</v>
      </c>
      <c r="G1667" s="21">
        <v>429.44001007080078</v>
      </c>
      <c r="H1667" s="42">
        <v>1.2266391753976988</v>
      </c>
      <c r="I1667" s="35">
        <v>317.60000000000002</v>
      </c>
      <c r="J1667" s="43">
        <v>0.15146831530139104</v>
      </c>
      <c r="K1667" s="44">
        <v>0.50320290489096331</v>
      </c>
      <c r="L1667" s="26">
        <f t="shared" ref="L1667:L1730" si="494">F1667*(H1667/Ref_Density)^(1/3)</f>
        <v>6.4728845545407676</v>
      </c>
      <c r="M1667" s="26">
        <f t="shared" ref="M1667:M1730" si="495">(L1667-CutInWindSpeed)/(RatedWindSpeed-CutInWindSpeed)</f>
        <v>0.35845514987471139</v>
      </c>
      <c r="N1667" s="96">
        <f t="shared" ref="N1667:N1730" si="496">COUNTIF(xa,"&lt;"&amp;L1667)</f>
        <v>7</v>
      </c>
      <c r="O1667" s="26">
        <f t="shared" ref="O1667:O1730" si="497">(L1667-INDEX(xa,$N1667))/(INDEX(xb,$N1667)-INDEX(xa,$N1667))</f>
        <v>0.44878738292195697</v>
      </c>
      <c r="P1667" s="3">
        <f>IF(L1667&gt;'Power Curve'!$C$37,0,INDEX(Ci,$N1667,1)*POWER(1-O1667,3)+INDEX(Ci,$N1667,2)*3*O1667*POWER(1-O1667,2)+INDEX(Ci,$N1667,3)*3*POWER(O1667,2)*(1-O1667)+INDEX(Ci,$N1667,4)*POWER(O1667,3))</f>
        <v>464.24103505547322</v>
      </c>
      <c r="Q1667" s="3">
        <f>MAX(0,MIN(P1667-V1667+W1667,'Power Curve'!$C$39))</f>
        <v>472.53693199290569</v>
      </c>
      <c r="R1667" s="3">
        <f t="shared" ref="R1667:R1730" si="498">IF(AM1667,G1667,"")</f>
        <v>429.44001007080078</v>
      </c>
      <c r="S1667" s="3">
        <f t="shared" ref="S1667:S1730" si="499">IF(AM1667,Q1667-R1667,"")</f>
        <v>43.096921922104912</v>
      </c>
      <c r="T1667" s="3">
        <f t="shared" ref="T1667:T1730" si="500">IF(AM1667,ABS(S1667),"")</f>
        <v>43.096921922104912</v>
      </c>
      <c r="V1667" s="37">
        <f t="array" ref="V1667">SUM(_xlfn.NORM.DIST($AD$3:$AD$1003,$L1667,$AA1667,FALSE)*WindSpeedStep*$AE$3:$AE$1003)/AG1667</f>
        <v>469.53608156795553</v>
      </c>
      <c r="W1667" s="37">
        <f t="array" ref="W1667">SUM(_xlfn.NORM.DIST($AD$3:$AD$1003,$L1667,$AB1667,FALSE)*WindSpeedStep*$AE$3:$AE$1003)/AH1667</f>
        <v>477.83197850538801</v>
      </c>
      <c r="Y1667" s="1">
        <f t="shared" ref="Y1667:Y1730" si="501">COUNTIF(ReferenceTurbulenceWindSpeed,"&lt;"&amp;L1667)</f>
        <v>6</v>
      </c>
      <c r="Z1667" s="99">
        <f>IF(L1667&lt;'Power Curve'!$P$28,'Power Curve'!$Q$28,IF(L1667&gt;'Power Curve'!$P$29,'Power Curve'!$Q$29,INDEX(ReferenceTurbulence,Y1667)+(L1667-INDEX(ReferenceTurbulenceWindSpeed,Y1667))*(INDEX(ReferenceTurbulence,Y1667+1)-INDEX(ReferenceTurbulence,Y1667))/(INDEX(ReferenceTurbulenceWindSpeed,Y1667+1)-INDEX(ReferenceTurbulenceWindSpeed,Y1667))))</f>
        <v>0.1207381135307819</v>
      </c>
      <c r="AA1667" s="100">
        <f t="shared" si="488"/>
        <v>0.7815238702177878</v>
      </c>
      <c r="AB1667" s="29">
        <f t="shared" si="489"/>
        <v>0.98043691861668514</v>
      </c>
      <c r="AG1667" s="40">
        <f t="array" ref="AG1667">SUM(_xlfn.NORM.DIST($AD$3:$AD$1003,$F1667,$AA1667,FALSE)*WindSpeedStep)</f>
        <v>1.0000000000000036</v>
      </c>
      <c r="AH1667" s="40">
        <f t="array" ref="AH1667">SUM(_xlfn.NORM.DIST($AD$3:$AD$1003,$F1667,$AB1667,FALSE)*WindSpeedStep)</f>
        <v>0.99999999998564193</v>
      </c>
      <c r="AJ1667" s="47">
        <f t="shared" ref="AJ1667:AJ1730" si="502">MROUND(L1667-Centre_First_Bin,Bin_Width)+Centre_First_Bin</f>
        <v>6</v>
      </c>
      <c r="AK1667" s="83" t="b">
        <f>COUNTIF('Power Curve'!$D$2:$D$31,AJ1667)&gt;0</f>
        <v>1</v>
      </c>
      <c r="AL1667" s="83" t="b">
        <f t="shared" ref="AL1667:AL1730" si="503">(G1667&lt;0)</f>
        <v>0</v>
      </c>
      <c r="AM1667" s="83" t="b">
        <f t="shared" si="490"/>
        <v>1</v>
      </c>
      <c r="AN1667" s="47" t="str">
        <f t="shared" ref="AN1667:AN1730" si="504">IF(AM1667,IF(AND(J1667&gt;=LowerTurbLimit,J1667&lt;=UpperTurbLimit,K1667&gt;=LowerShearLimit,K1667&lt;=UpperShearLimit),"Inner","Outer"),"")</f>
        <v>Outer</v>
      </c>
      <c r="AO1667" s="48" t="str">
        <f t="shared" ref="AO1667:AO1730" si="505">IF(M1667&lt;0,"&lt;0",TEXT(MROUND(M1667+0.05,0.1)-0.1,"0.0")&amp;"-"&amp;TEXT(MROUND(M1667+0.05,0.1),"0.0"))</f>
        <v>0.3-0.4</v>
      </c>
      <c r="AP1667" s="49" t="str">
        <f t="shared" si="491"/>
        <v>2-3</v>
      </c>
      <c r="AQ1667" s="49" t="str">
        <f t="shared" si="492"/>
        <v>Mar</v>
      </c>
      <c r="AR1667" s="48" t="str">
        <f t="shared" si="493"/>
        <v>315-325</v>
      </c>
      <c r="AS1667" s="49" t="str">
        <f t="shared" ref="AS1667:AS1730" si="506">IF(AM1667,IF(M1667&lt;0.5,IF(J1667&lt;=LowerTurbLimit,"LWS-LTI",IF(J1667&gt;=UpperTurbLimit,"LWS-HTI","Inner-TI")),IF(J1667&lt;=LowerTurbLimit,"HWS-LTI",IF(J1667&gt;=UpperTurbLimit,"HWS-HTI","Inner-TI"))),"")</f>
        <v>LWS-HTI</v>
      </c>
    </row>
    <row r="1668" spans="5:45" x14ac:dyDescent="0.3">
      <c r="E1668" s="15">
        <v>40971.097222222219</v>
      </c>
      <c r="F1668" s="21">
        <v>6.22</v>
      </c>
      <c r="G1668" s="21">
        <v>419.15999221801752</v>
      </c>
      <c r="H1668" s="42">
        <v>1.2271391019653688</v>
      </c>
      <c r="I1668" s="35">
        <v>318</v>
      </c>
      <c r="J1668" s="43">
        <v>0.12218649517684887</v>
      </c>
      <c r="K1668" s="44">
        <v>0.43988674065314676</v>
      </c>
      <c r="L1668" s="26">
        <f t="shared" si="494"/>
        <v>6.2236183611379712</v>
      </c>
      <c r="M1668" s="26">
        <f t="shared" si="495"/>
        <v>0.31993025615486409</v>
      </c>
      <c r="N1668" s="96">
        <f t="shared" si="496"/>
        <v>7</v>
      </c>
      <c r="O1668" s="26">
        <f t="shared" si="497"/>
        <v>0.19539676916722579</v>
      </c>
      <c r="P1668" s="3">
        <f>IF(L1668&gt;'Power Curve'!$C$37,0,INDEX(Ci,$N1668,1)*POWER(1-O1668,3)+INDEX(Ci,$N1668,2)*3*O1668*POWER(1-O1668,2)+INDEX(Ci,$N1668,3)*3*POWER(O1668,2)*(1-O1668)+INDEX(Ci,$N1668,4)*POWER(O1668,3))</f>
        <v>407.77699991180276</v>
      </c>
      <c r="Q1668" s="3">
        <f>MAX(0,MIN(P1668-V1668+W1668,'Power Curve'!$C$39))</f>
        <v>407.97794581296176</v>
      </c>
      <c r="R1668" s="3">
        <f t="shared" si="498"/>
        <v>419.15999221801752</v>
      </c>
      <c r="S1668" s="3">
        <f t="shared" si="499"/>
        <v>-11.182046405055758</v>
      </c>
      <c r="T1668" s="3">
        <f t="shared" si="500"/>
        <v>11.182046405055758</v>
      </c>
      <c r="V1668" s="37">
        <f t="array" ref="V1668">SUM(_xlfn.NORM.DIST($AD$3:$AD$1003,$L1668,$AA1668,FALSE)*WindSpeedStep*$AE$3:$AE$1003)/AG1668</f>
        <v>415.86686901943654</v>
      </c>
      <c r="W1668" s="37">
        <f t="array" ref="W1668">SUM(_xlfn.NORM.DIST($AD$3:$AD$1003,$L1668,$AB1668,FALSE)*WindSpeedStep*$AE$3:$AE$1003)/AH1668</f>
        <v>416.06781492059554</v>
      </c>
      <c r="Y1668" s="1">
        <f t="shared" si="501"/>
        <v>6</v>
      </c>
      <c r="Z1668" s="99">
        <f>IF(L1668&lt;'Power Curve'!$P$28,'Power Curve'!$Q$28,IF(L1668&gt;'Power Curve'!$P$29,'Power Curve'!$Q$29,INDEX(ReferenceTurbulence,Y1668)+(L1668-INDEX(ReferenceTurbulenceWindSpeed,Y1668))*(INDEX(ReferenceTurbulence,Y1668+1)-INDEX(ReferenceTurbulence,Y1668))/(INDEX(ReferenceTurbulenceWindSpeed,Y1668+1)-INDEX(ReferenceTurbulenceWindSpeed,Y1668))))</f>
        <v>0.12122809744936529</v>
      </c>
      <c r="AA1668" s="100">
        <f t="shared" ref="AA1668:AA1731" si="507">Z1668*L1668</f>
        <v>0.75447741317169303</v>
      </c>
      <c r="AB1668" s="29">
        <f t="shared" ref="AB1668:AB1731" si="508">L1668*J1668</f>
        <v>0.76044211486573277</v>
      </c>
      <c r="AG1668" s="40">
        <f t="array" ref="AG1668">SUM(_xlfn.NORM.DIST($AD$3:$AD$1003,$F1668,$AA1668,FALSE)*WindSpeedStep)</f>
        <v>1.0000000000000031</v>
      </c>
      <c r="AH1668" s="40">
        <f t="array" ref="AH1668">SUM(_xlfn.NORM.DIST($AD$3:$AD$1003,$F1668,$AB1668,FALSE)*WindSpeedStep)</f>
        <v>1.0000000000000036</v>
      </c>
      <c r="AJ1668" s="47">
        <f t="shared" si="502"/>
        <v>6</v>
      </c>
      <c r="AK1668" s="83" t="b">
        <f>COUNTIF('Power Curve'!$D$2:$D$31,AJ1668)&gt;0</f>
        <v>1</v>
      </c>
      <c r="AL1668" s="83" t="b">
        <f t="shared" si="503"/>
        <v>0</v>
      </c>
      <c r="AM1668" s="83" t="b">
        <f t="shared" ref="AM1668:AM1731" si="509">AND(AK1668,NOT(AL1668))</f>
        <v>1</v>
      </c>
      <c r="AN1668" s="47" t="str">
        <f t="shared" si="504"/>
        <v>Outer</v>
      </c>
      <c r="AO1668" s="48" t="str">
        <f t="shared" si="505"/>
        <v>0.3-0.4</v>
      </c>
      <c r="AP1668" s="49" t="str">
        <f t="shared" ref="AP1668:AP1731" si="510">IF(AM1668,HOUR(E1668)&amp;"-"&amp;HOUR(E1668)+1,"")</f>
        <v>2-3</v>
      </c>
      <c r="AQ1668" s="49" t="str">
        <f t="shared" ref="AQ1668:AQ1731" si="511">IF(AM1668,TEXT(E1668,"mmm"),"")</f>
        <v>Mar</v>
      </c>
      <c r="AR1668" s="48" t="str">
        <f t="shared" ref="AR1668:AR1731" si="512">IF(AM1668,IF(OR(I1668&lt;5,I1668&gt;=355),"355-5",MROUND(I1668,10)-5&amp;"-"&amp;MROUND(I1668,10)+5),"")</f>
        <v>315-325</v>
      </c>
      <c r="AS1668" s="49" t="str">
        <f t="shared" si="506"/>
        <v>Inner-TI</v>
      </c>
    </row>
    <row r="1669" spans="5:45" x14ac:dyDescent="0.3">
      <c r="E1669" s="15">
        <v>40971.104166666664</v>
      </c>
      <c r="F1669" s="21">
        <v>6.57</v>
      </c>
      <c r="G1669" s="21">
        <v>490.34000396728567</v>
      </c>
      <c r="H1669" s="42">
        <v>1.2270936372574397</v>
      </c>
      <c r="I1669" s="35">
        <v>322</v>
      </c>
      <c r="J1669" s="43">
        <v>9.7412480974124804E-2</v>
      </c>
      <c r="K1669" s="44">
        <v>0.42950264189637066</v>
      </c>
      <c r="L1669" s="26">
        <f t="shared" si="494"/>
        <v>6.5737407803853518</v>
      </c>
      <c r="M1669" s="26">
        <f t="shared" si="495"/>
        <v>0.37404280469707579</v>
      </c>
      <c r="N1669" s="96">
        <f t="shared" si="496"/>
        <v>7</v>
      </c>
      <c r="O1669" s="26">
        <f t="shared" si="497"/>
        <v>0.55131240093131162</v>
      </c>
      <c r="P1669" s="3">
        <f>IF(L1669&gt;'Power Curve'!$C$37,0,INDEX(Ci,$N1669,1)*POWER(1-O1669,3)+INDEX(Ci,$N1669,2)*3*O1669*POWER(1-O1669,2)+INDEX(Ci,$N1669,3)*3*POWER(O1669,2)*(1-O1669)+INDEX(Ci,$N1669,4)*POWER(O1669,3))</f>
        <v>488.58477867594831</v>
      </c>
      <c r="Q1669" s="3">
        <f>MAX(0,MIN(P1669-V1669+W1669,'Power Curve'!$C$39))</f>
        <v>482.70772162700678</v>
      </c>
      <c r="R1669" s="3">
        <f t="shared" si="498"/>
        <v>490.34000396728567</v>
      </c>
      <c r="S1669" s="3">
        <f t="shared" si="499"/>
        <v>-7.6322823402788913</v>
      </c>
      <c r="T1669" s="3">
        <f t="shared" si="500"/>
        <v>7.6322823402788913</v>
      </c>
      <c r="V1669" s="37">
        <f t="array" ref="V1669">SUM(_xlfn.NORM.DIST($AD$3:$AD$1003,$L1669,$AA1669,FALSE)*WindSpeedStep*$AE$3:$AE$1003)/AG1669</f>
        <v>492.18060170251653</v>
      </c>
      <c r="W1669" s="37">
        <f t="array" ref="W1669">SUM(_xlfn.NORM.DIST($AD$3:$AD$1003,$L1669,$AB1669,FALSE)*WindSpeedStep*$AE$3:$AE$1003)/AH1669</f>
        <v>486.30354465357499</v>
      </c>
      <c r="Y1669" s="1">
        <f t="shared" si="501"/>
        <v>6</v>
      </c>
      <c r="Z1669" s="99">
        <f>IF(L1669&lt;'Power Curve'!$P$28,'Power Curve'!$Q$28,IF(L1669&gt;'Power Curve'!$P$29,'Power Curve'!$Q$29,INDEX(ReferenceTurbulence,Y1669)+(L1669-INDEX(ReferenceTurbulenceWindSpeed,Y1669))*(INDEX(ReferenceTurbulence,Y1669+1)-INDEX(ReferenceTurbulence,Y1669))/(INDEX(ReferenceTurbulenceWindSpeed,Y1669+1)-INDEX(ReferenceTurbulenceWindSpeed,Y1669))))</f>
        <v>0.12053985989647134</v>
      </c>
      <c r="AA1669" s="100">
        <f t="shared" si="507"/>
        <v>0.79239779266337051</v>
      </c>
      <c r="AB1669" s="29">
        <f t="shared" si="508"/>
        <v>0.64036439869811645</v>
      </c>
      <c r="AG1669" s="40">
        <f t="array" ref="AG1669">SUM(_xlfn.NORM.DIST($AD$3:$AD$1003,$F1669,$AA1669,FALSE)*WindSpeedStep)</f>
        <v>1.0000000000000036</v>
      </c>
      <c r="AH1669" s="40">
        <f t="array" ref="AH1669">SUM(_xlfn.NORM.DIST($AD$3:$AD$1003,$F1669,$AB1669,FALSE)*WindSpeedStep)</f>
        <v>1.0000000000000033</v>
      </c>
      <c r="AJ1669" s="47">
        <f t="shared" si="502"/>
        <v>7</v>
      </c>
      <c r="AK1669" s="83" t="b">
        <f>COUNTIF('Power Curve'!$D$2:$D$31,AJ1669)&gt;0</f>
        <v>1</v>
      </c>
      <c r="AL1669" s="83" t="b">
        <f t="shared" si="503"/>
        <v>0</v>
      </c>
      <c r="AM1669" s="83" t="b">
        <f t="shared" si="509"/>
        <v>1</v>
      </c>
      <c r="AN1669" s="47" t="str">
        <f t="shared" si="504"/>
        <v>Outer</v>
      </c>
      <c r="AO1669" s="48" t="str">
        <f t="shared" si="505"/>
        <v>0.3-0.4</v>
      </c>
      <c r="AP1669" s="49" t="str">
        <f t="shared" si="510"/>
        <v>2-3</v>
      </c>
      <c r="AQ1669" s="49" t="str">
        <f t="shared" si="511"/>
        <v>Mar</v>
      </c>
      <c r="AR1669" s="48" t="str">
        <f t="shared" si="512"/>
        <v>315-325</v>
      </c>
      <c r="AS1669" s="49" t="str">
        <f t="shared" si="506"/>
        <v>LWS-LTI</v>
      </c>
    </row>
    <row r="1670" spans="5:45" x14ac:dyDescent="0.3">
      <c r="E1670" s="15">
        <v>40971.111111111109</v>
      </c>
      <c r="F1670" s="21">
        <v>5.09</v>
      </c>
      <c r="G1670" s="21">
        <v>249.16000747680704</v>
      </c>
      <c r="H1670" s="42">
        <v>1.2276892124354133</v>
      </c>
      <c r="I1670" s="35">
        <v>325.39999999999998</v>
      </c>
      <c r="J1670" s="43">
        <v>0.1787819253438114</v>
      </c>
      <c r="K1670" s="44">
        <v>0.50888948480843366</v>
      </c>
      <c r="L1670" s="26">
        <f t="shared" si="494"/>
        <v>5.0937219284673168</v>
      </c>
      <c r="M1670" s="26">
        <f t="shared" si="495"/>
        <v>0.14530112017439226</v>
      </c>
      <c r="N1670" s="96">
        <f t="shared" si="496"/>
        <v>6</v>
      </c>
      <c r="O1670" s="26">
        <f t="shared" si="497"/>
        <v>6.5397575617007028E-2</v>
      </c>
      <c r="P1670" s="3">
        <f>IF(L1670&gt;'Power Curve'!$C$37,0,INDEX(Ci,$N1670,1)*POWER(1-O1670,3)+INDEX(Ci,$N1670,2)*3*O1670*POWER(1-O1670,2)+INDEX(Ci,$N1670,3)*3*POWER(O1670,2)*(1-O1670)+INDEX(Ci,$N1670,4)*POWER(O1670,3))</f>
        <v>221.52283050365139</v>
      </c>
      <c r="Q1670" s="3">
        <f>MAX(0,MIN(P1670-V1670+W1670,'Power Curve'!$C$39))</f>
        <v>228.55516605049658</v>
      </c>
      <c r="R1670" s="3">
        <f t="shared" si="498"/>
        <v>249.16000747680704</v>
      </c>
      <c r="S1670" s="3">
        <f t="shared" si="499"/>
        <v>-20.604841426310458</v>
      </c>
      <c r="T1670" s="3">
        <f t="shared" si="500"/>
        <v>20.604841426310458</v>
      </c>
      <c r="V1670" s="37">
        <f t="array" ref="V1670">SUM(_xlfn.NORM.DIST($AD$3:$AD$1003,$L1670,$AA1670,FALSE)*WindSpeedStep*$AE$3:$AE$1003)/AG1670</f>
        <v>202.55188722843116</v>
      </c>
      <c r="W1670" s="37">
        <f t="array" ref="W1670">SUM(_xlfn.NORM.DIST($AD$3:$AD$1003,$L1670,$AB1670,FALSE)*WindSpeedStep*$AE$3:$AE$1003)/AH1670</f>
        <v>209.58422277527634</v>
      </c>
      <c r="Y1670" s="1">
        <f t="shared" si="501"/>
        <v>5</v>
      </c>
      <c r="Z1670" s="99">
        <f>IF(L1670&lt;'Power Curve'!$P$28,'Power Curve'!$Q$28,IF(L1670&gt;'Power Curve'!$P$29,'Power Curve'!$Q$29,INDEX(ReferenceTurbulence,Y1670)+(L1670-INDEX(ReferenceTurbulenceWindSpeed,Y1670))*(INDEX(ReferenceTurbulence,Y1670+1)-INDEX(ReferenceTurbulence,Y1670))/(INDEX(ReferenceTurbulenceWindSpeed,Y1670+1)-INDEX(ReferenceTurbulenceWindSpeed,Y1670))))</f>
        <v>0.118021467717702</v>
      </c>
      <c r="AA1670" s="100">
        <f t="shared" si="507"/>
        <v>0.6011685381435562</v>
      </c>
      <c r="AB1670" s="29">
        <f t="shared" si="508"/>
        <v>0.91066541353737884</v>
      </c>
      <c r="AG1670" s="40">
        <f t="array" ref="AG1670">SUM(_xlfn.NORM.DIST($AD$3:$AD$1003,$F1670,$AA1670,FALSE)*WindSpeedStep)</f>
        <v>1.0000000000000038</v>
      </c>
      <c r="AH1670" s="40">
        <f t="array" ref="AH1670">SUM(_xlfn.NORM.DIST($AD$3:$AD$1003,$F1670,$AB1670,FALSE)*WindSpeedStep)</f>
        <v>0.99999999183898325</v>
      </c>
      <c r="AJ1670" s="47">
        <f t="shared" si="502"/>
        <v>5</v>
      </c>
      <c r="AK1670" s="83" t="b">
        <f>COUNTIF('Power Curve'!$D$2:$D$31,AJ1670)&gt;0</f>
        <v>1</v>
      </c>
      <c r="AL1670" s="83" t="b">
        <f t="shared" si="503"/>
        <v>0</v>
      </c>
      <c r="AM1670" s="83" t="b">
        <f t="shared" si="509"/>
        <v>1</v>
      </c>
      <c r="AN1670" s="47" t="str">
        <f t="shared" si="504"/>
        <v>Outer</v>
      </c>
      <c r="AO1670" s="48" t="str">
        <f t="shared" si="505"/>
        <v>0.1-0.2</v>
      </c>
      <c r="AP1670" s="49" t="str">
        <f t="shared" si="510"/>
        <v>2-3</v>
      </c>
      <c r="AQ1670" s="49" t="str">
        <f t="shared" si="511"/>
        <v>Mar</v>
      </c>
      <c r="AR1670" s="48" t="str">
        <f t="shared" si="512"/>
        <v>325-335</v>
      </c>
      <c r="AS1670" s="49" t="str">
        <f t="shared" si="506"/>
        <v>LWS-HTI</v>
      </c>
    </row>
    <row r="1671" spans="5:45" x14ac:dyDescent="0.3">
      <c r="E1671" s="15">
        <v>40971.118055555555</v>
      </c>
      <c r="F1671" s="21">
        <v>4.8099999999999996</v>
      </c>
      <c r="G1671" s="21">
        <v>164.45999908447308</v>
      </c>
      <c r="H1671" s="42">
        <v>1.2283720211079361</v>
      </c>
      <c r="I1671" s="35">
        <v>325.60000000000002</v>
      </c>
      <c r="J1671" s="43">
        <v>0.17463617463617465</v>
      </c>
      <c r="K1671" s="44">
        <v>0.64811502768269791</v>
      </c>
      <c r="L1671" s="26">
        <f t="shared" si="494"/>
        <v>4.8144094046275887</v>
      </c>
      <c r="M1671" s="26">
        <f t="shared" si="495"/>
        <v>0.10213246922877586</v>
      </c>
      <c r="N1671" s="96">
        <f t="shared" si="496"/>
        <v>5</v>
      </c>
      <c r="O1671" s="26">
        <f t="shared" si="497"/>
        <v>0.7556388228361024</v>
      </c>
      <c r="P1671" s="3">
        <f>IF(L1671&gt;'Power Curve'!$C$37,0,INDEX(Ci,$N1671,1)*POWER(1-O1671,3)+INDEX(Ci,$N1671,2)*3*O1671*POWER(1-O1671,2)+INDEX(Ci,$N1671,3)*3*POWER(O1671,2)*(1-O1671)+INDEX(Ci,$N1671,4)*POWER(O1671,3))</f>
        <v>175.75273615359652</v>
      </c>
      <c r="Q1671" s="3">
        <f>MAX(0,MIN(P1671-V1671+W1671,'Power Curve'!$C$39))</f>
        <v>185.02193913614315</v>
      </c>
      <c r="R1671" s="3">
        <f t="shared" si="498"/>
        <v>164.45999908447308</v>
      </c>
      <c r="S1671" s="3">
        <f t="shared" si="499"/>
        <v>20.561940051670064</v>
      </c>
      <c r="T1671" s="3">
        <f t="shared" si="500"/>
        <v>20.561940051670064</v>
      </c>
      <c r="V1671" s="37">
        <f t="array" ref="V1671">SUM(_xlfn.NORM.DIST($AD$3:$AD$1003,$L1671,$AA1671,FALSE)*WindSpeedStep*$AE$3:$AE$1003)/AG1671</f>
        <v>152.27641957696949</v>
      </c>
      <c r="W1671" s="37">
        <f t="array" ref="W1671">SUM(_xlfn.NORM.DIST($AD$3:$AD$1003,$L1671,$AB1671,FALSE)*WindSpeedStep*$AE$3:$AE$1003)/AH1671</f>
        <v>161.54562255951612</v>
      </c>
      <c r="Y1671" s="1">
        <f t="shared" si="501"/>
        <v>4</v>
      </c>
      <c r="Z1671" s="99">
        <f>IF(L1671&lt;'Power Curve'!$P$28,'Power Curve'!$Q$28,IF(L1671&gt;'Power Curve'!$P$29,'Power Curve'!$Q$29,INDEX(ReferenceTurbulence,Y1671)+(L1671-INDEX(ReferenceTurbulenceWindSpeed,Y1671))*(INDEX(ReferenceTurbulence,Y1671+1)-INDEX(ReferenceTurbulence,Y1671))/(INDEX(ReferenceTurbulenceWindSpeed,Y1671+1)-INDEX(ReferenceTurbulenceWindSpeed,Y1671))))</f>
        <v>0.11761470495466581</v>
      </c>
      <c r="AA1671" s="100">
        <f t="shared" si="507"/>
        <v>0.56624534165624207</v>
      </c>
      <c r="AB1671" s="29">
        <f t="shared" si="508"/>
        <v>0.84077004155658519</v>
      </c>
      <c r="AG1671" s="40">
        <f t="array" ref="AG1671">SUM(_xlfn.NORM.DIST($AD$3:$AD$1003,$F1671,$AA1671,FALSE)*WindSpeedStep)</f>
        <v>1.0000000000000033</v>
      </c>
      <c r="AH1671" s="40">
        <f t="array" ref="AH1671">SUM(_xlfn.NORM.DIST($AD$3:$AD$1003,$F1671,$AB1671,FALSE)*WindSpeedStep)</f>
        <v>0.99999999634870329</v>
      </c>
      <c r="AJ1671" s="47">
        <f t="shared" si="502"/>
        <v>5</v>
      </c>
      <c r="AK1671" s="83" t="b">
        <f>COUNTIF('Power Curve'!$D$2:$D$31,AJ1671)&gt;0</f>
        <v>1</v>
      </c>
      <c r="AL1671" s="83" t="b">
        <f t="shared" si="503"/>
        <v>0</v>
      </c>
      <c r="AM1671" s="83" t="b">
        <f t="shared" si="509"/>
        <v>1</v>
      </c>
      <c r="AN1671" s="47" t="str">
        <f t="shared" si="504"/>
        <v>Outer</v>
      </c>
      <c r="AO1671" s="48" t="str">
        <f t="shared" si="505"/>
        <v>0.1-0.2</v>
      </c>
      <c r="AP1671" s="49" t="str">
        <f t="shared" si="510"/>
        <v>2-3</v>
      </c>
      <c r="AQ1671" s="49" t="str">
        <f t="shared" si="511"/>
        <v>Mar</v>
      </c>
      <c r="AR1671" s="48" t="str">
        <f t="shared" si="512"/>
        <v>325-335</v>
      </c>
      <c r="AS1671" s="49" t="str">
        <f t="shared" si="506"/>
        <v>LWS-HTI</v>
      </c>
    </row>
    <row r="1672" spans="5:45" x14ac:dyDescent="0.3">
      <c r="E1672" s="15">
        <v>40971.125</v>
      </c>
      <c r="F1672" s="21">
        <v>5.56</v>
      </c>
      <c r="G1672" s="21">
        <v>221.68999099731423</v>
      </c>
      <c r="H1672" s="42">
        <v>1.227738966543402</v>
      </c>
      <c r="I1672" s="35">
        <v>330.9</v>
      </c>
      <c r="J1672" s="43">
        <v>0.18165467625899281</v>
      </c>
      <c r="K1672" s="44">
        <v>0.63124143715049408</v>
      </c>
      <c r="L1672" s="26">
        <f t="shared" si="494"/>
        <v>5.5641407668539591</v>
      </c>
      <c r="M1672" s="26">
        <f t="shared" si="495"/>
        <v>0.21800586807967356</v>
      </c>
      <c r="N1672" s="96">
        <f t="shared" si="496"/>
        <v>6</v>
      </c>
      <c r="O1672" s="26">
        <f t="shared" si="497"/>
        <v>0.53427238309823777</v>
      </c>
      <c r="P1672" s="3">
        <f>IF(L1672&gt;'Power Curve'!$C$37,0,INDEX(Ci,$N1672,1)*POWER(1-O1672,3)+INDEX(Ci,$N1672,2)*3*O1672*POWER(1-O1672,2)+INDEX(Ci,$N1672,3)*3*POWER(O1672,2)*(1-O1672)+INDEX(Ci,$N1672,4)*POWER(O1672,3))</f>
        <v>291.23366127222664</v>
      </c>
      <c r="Q1672" s="3">
        <f>MAX(0,MIN(P1672-V1672+W1672,'Power Curve'!$C$39))</f>
        <v>299.72488227071506</v>
      </c>
      <c r="R1672" s="3">
        <f t="shared" si="498"/>
        <v>221.68999099731423</v>
      </c>
      <c r="S1672" s="3">
        <f t="shared" si="499"/>
        <v>78.034891273400831</v>
      </c>
      <c r="T1672" s="3">
        <f t="shared" si="500"/>
        <v>78.034891273400831</v>
      </c>
      <c r="V1672" s="37">
        <f t="array" ref="V1672">SUM(_xlfn.NORM.DIST($AD$3:$AD$1003,$L1672,$AA1672,FALSE)*WindSpeedStep*$AE$3:$AE$1003)/AG1672</f>
        <v>287.32001988975071</v>
      </c>
      <c r="W1672" s="37">
        <f t="array" ref="W1672">SUM(_xlfn.NORM.DIST($AD$3:$AD$1003,$L1672,$AB1672,FALSE)*WindSpeedStep*$AE$3:$AE$1003)/AH1672</f>
        <v>295.81124088823913</v>
      </c>
      <c r="Y1672" s="1">
        <f t="shared" si="501"/>
        <v>5</v>
      </c>
      <c r="Z1672" s="99">
        <f>IF(L1672&lt;'Power Curve'!$P$28,'Power Curve'!$Q$28,IF(L1672&gt;'Power Curve'!$P$29,'Power Curve'!$Q$29,INDEX(ReferenceTurbulence,Y1672)+(L1672-INDEX(ReferenceTurbulenceWindSpeed,Y1672))*(INDEX(ReferenceTurbulence,Y1672+1)-INDEX(ReferenceTurbulence,Y1672))/(INDEX(ReferenceTurbulenceWindSpeed,Y1672+1)-INDEX(ReferenceTurbulenceWindSpeed,Y1672))))</f>
        <v>0.11981973810206353</v>
      </c>
      <c r="AA1672" s="100">
        <f t="shared" si="507"/>
        <v>0.66669388944745633</v>
      </c>
      <c r="AB1672" s="29">
        <f t="shared" si="508"/>
        <v>1.0107521896623199</v>
      </c>
      <c r="AG1672" s="40">
        <f t="array" ref="AG1672">SUM(_xlfn.NORM.DIST($AD$3:$AD$1003,$F1672,$AA1672,FALSE)*WindSpeedStep)</f>
        <v>1.0000000000000031</v>
      </c>
      <c r="AH1672" s="40">
        <f t="array" ref="AH1672">SUM(_xlfn.NORM.DIST($AD$3:$AD$1003,$F1672,$AB1672,FALSE)*WindSpeedStep)</f>
        <v>0.99999998592596018</v>
      </c>
      <c r="AJ1672" s="47">
        <f t="shared" si="502"/>
        <v>6</v>
      </c>
      <c r="AK1672" s="83" t="b">
        <f>COUNTIF('Power Curve'!$D$2:$D$31,AJ1672)&gt;0</f>
        <v>1</v>
      </c>
      <c r="AL1672" s="83" t="b">
        <f t="shared" si="503"/>
        <v>0</v>
      </c>
      <c r="AM1672" s="83" t="b">
        <f t="shared" si="509"/>
        <v>1</v>
      </c>
      <c r="AN1672" s="47" t="str">
        <f t="shared" si="504"/>
        <v>Outer</v>
      </c>
      <c r="AO1672" s="48" t="str">
        <f t="shared" si="505"/>
        <v>0.2-0.3</v>
      </c>
      <c r="AP1672" s="49" t="str">
        <f t="shared" si="510"/>
        <v>3-4</v>
      </c>
      <c r="AQ1672" s="49" t="str">
        <f t="shared" si="511"/>
        <v>Mar</v>
      </c>
      <c r="AR1672" s="48" t="str">
        <f t="shared" si="512"/>
        <v>325-335</v>
      </c>
      <c r="AS1672" s="49" t="str">
        <f t="shared" si="506"/>
        <v>LWS-HTI</v>
      </c>
    </row>
    <row r="1673" spans="5:45" x14ac:dyDescent="0.3">
      <c r="E1673" s="15">
        <v>40971.131944444445</v>
      </c>
      <c r="F1673" s="21">
        <v>5.39</v>
      </c>
      <c r="G1673" s="21">
        <v>229.62000656127981</v>
      </c>
      <c r="H1673" s="42">
        <v>1.2274206405721377</v>
      </c>
      <c r="I1673" s="35">
        <v>331.6</v>
      </c>
      <c r="J1673" s="43">
        <v>0.12059369202226346</v>
      </c>
      <c r="K1673" s="44">
        <v>0.62201963232747626</v>
      </c>
      <c r="L1673" s="26">
        <f t="shared" si="494"/>
        <v>5.3935479369173667</v>
      </c>
      <c r="M1673" s="26">
        <f t="shared" si="495"/>
        <v>0.19164019629338683</v>
      </c>
      <c r="N1673" s="96">
        <f t="shared" si="496"/>
        <v>6</v>
      </c>
      <c r="O1673" s="26">
        <f t="shared" si="497"/>
        <v>0.36423948099652348</v>
      </c>
      <c r="P1673" s="3">
        <f>IF(L1673&gt;'Power Curve'!$C$37,0,INDEX(Ci,$N1673,1)*POWER(1-O1673,3)+INDEX(Ci,$N1673,2)*3*O1673*POWER(1-O1673,2)+INDEX(Ci,$N1673,3)*3*POWER(O1673,2)*(1-O1673)+INDEX(Ci,$N1673,4)*POWER(O1673,3))</f>
        <v>265.90770234282513</v>
      </c>
      <c r="Q1673" s="3">
        <f>MAX(0,MIN(P1673-V1673+W1673,'Power Curve'!$C$39))</f>
        <v>265.9413902948823</v>
      </c>
      <c r="R1673" s="3">
        <f t="shared" si="498"/>
        <v>229.62000656127981</v>
      </c>
      <c r="S1673" s="3">
        <f t="shared" si="499"/>
        <v>36.321383733602488</v>
      </c>
      <c r="T1673" s="3">
        <f t="shared" si="500"/>
        <v>36.321383733602488</v>
      </c>
      <c r="V1673" s="37">
        <f t="array" ref="V1673">SUM(_xlfn.NORM.DIST($AD$3:$AD$1003,$L1673,$AA1673,FALSE)*WindSpeedStep*$AE$3:$AE$1003)/AG1673</f>
        <v>256.35127820509098</v>
      </c>
      <c r="W1673" s="37">
        <f t="array" ref="W1673">SUM(_xlfn.NORM.DIST($AD$3:$AD$1003,$L1673,$AB1673,FALSE)*WindSpeedStep*$AE$3:$AE$1003)/AH1673</f>
        <v>256.38496615714814</v>
      </c>
      <c r="Y1673" s="1">
        <f t="shared" si="501"/>
        <v>5</v>
      </c>
      <c r="Z1673" s="99">
        <f>IF(L1673&lt;'Power Curve'!$P$28,'Power Curve'!$Q$28,IF(L1673&gt;'Power Curve'!$P$29,'Power Curve'!$Q$29,INDEX(ReferenceTurbulence,Y1673)+(L1673-INDEX(ReferenceTurbulenceWindSpeed,Y1673))*(INDEX(ReferenceTurbulence,Y1673+1)-INDEX(ReferenceTurbulence,Y1673))/(INDEX(ReferenceTurbulenceWindSpeed,Y1673+1)-INDEX(ReferenceTurbulenceWindSpeed,Y1673))))</f>
        <v>0.11916761278558703</v>
      </c>
      <c r="AA1673" s="100">
        <f t="shared" si="507"/>
        <v>0.64273623208707054</v>
      </c>
      <c r="AB1673" s="29">
        <f t="shared" si="508"/>
        <v>0.65042785881192733</v>
      </c>
      <c r="AG1673" s="40">
        <f t="array" ref="AG1673">SUM(_xlfn.NORM.DIST($AD$3:$AD$1003,$F1673,$AA1673,FALSE)*WindSpeedStep)</f>
        <v>1.0000000000000031</v>
      </c>
      <c r="AH1673" s="40">
        <f t="array" ref="AH1673">SUM(_xlfn.NORM.DIST($AD$3:$AD$1003,$F1673,$AB1673,FALSE)*WindSpeedStep)</f>
        <v>1.0000000000000036</v>
      </c>
      <c r="AJ1673" s="47">
        <f t="shared" si="502"/>
        <v>5</v>
      </c>
      <c r="AK1673" s="83" t="b">
        <f>COUNTIF('Power Curve'!$D$2:$D$31,AJ1673)&gt;0</f>
        <v>1</v>
      </c>
      <c r="AL1673" s="83" t="b">
        <f t="shared" si="503"/>
        <v>0</v>
      </c>
      <c r="AM1673" s="83" t="b">
        <f t="shared" si="509"/>
        <v>1</v>
      </c>
      <c r="AN1673" s="47" t="str">
        <f t="shared" si="504"/>
        <v>Outer</v>
      </c>
      <c r="AO1673" s="48" t="str">
        <f t="shared" si="505"/>
        <v>0.1-0.2</v>
      </c>
      <c r="AP1673" s="49" t="str">
        <f t="shared" si="510"/>
        <v>3-4</v>
      </c>
      <c r="AQ1673" s="49" t="str">
        <f t="shared" si="511"/>
        <v>Mar</v>
      </c>
      <c r="AR1673" s="48" t="str">
        <f t="shared" si="512"/>
        <v>325-335</v>
      </c>
      <c r="AS1673" s="49" t="str">
        <f t="shared" si="506"/>
        <v>Inner-TI</v>
      </c>
    </row>
    <row r="1674" spans="5:45" x14ac:dyDescent="0.3">
      <c r="E1674" s="15">
        <v>40971.138888888891</v>
      </c>
      <c r="F1674" s="21">
        <v>5.97</v>
      </c>
      <c r="G1674" s="21">
        <v>391.47000122070301</v>
      </c>
      <c r="H1674" s="42">
        <v>1.2275115740045184</v>
      </c>
      <c r="I1674" s="35">
        <v>335.3</v>
      </c>
      <c r="J1674" s="43">
        <v>0.15242881072026801</v>
      </c>
      <c r="K1674" s="44">
        <v>0.61388966167787462</v>
      </c>
      <c r="L1674" s="26">
        <f t="shared" si="494"/>
        <v>5.9740772411360474</v>
      </c>
      <c r="M1674" s="26">
        <f t="shared" si="495"/>
        <v>0.28136287164287388</v>
      </c>
      <c r="N1674" s="96">
        <f t="shared" si="496"/>
        <v>6</v>
      </c>
      <c r="O1674" s="26">
        <f t="shared" si="497"/>
        <v>0.94286334454389764</v>
      </c>
      <c r="P1674" s="3">
        <f>IF(L1674&gt;'Power Curve'!$C$37,0,INDEX(Ci,$N1674,1)*POWER(1-O1674,3)+INDEX(Ci,$N1674,2)*3*O1674*POWER(1-O1674,2)+INDEX(Ci,$N1674,3)*3*POWER(O1674,2)*(1-O1674)+INDEX(Ci,$N1674,4)*POWER(O1674,3))</f>
        <v>358.42883918342432</v>
      </c>
      <c r="Q1674" s="3">
        <f>MAX(0,MIN(P1674-V1674+W1674,'Power Curve'!$C$39))</f>
        <v>363.91189989007597</v>
      </c>
      <c r="R1674" s="3">
        <f t="shared" si="498"/>
        <v>391.47000122070301</v>
      </c>
      <c r="S1674" s="3">
        <f t="shared" si="499"/>
        <v>-27.558101330627039</v>
      </c>
      <c r="T1674" s="3">
        <f t="shared" si="500"/>
        <v>27.558101330627039</v>
      </c>
      <c r="V1674" s="37">
        <f t="array" ref="V1674">SUM(_xlfn.NORM.DIST($AD$3:$AD$1003,$L1674,$AA1674,FALSE)*WindSpeedStep*$AE$3:$AE$1003)/AG1674</f>
        <v>365.17249929266075</v>
      </c>
      <c r="W1674" s="37">
        <f t="array" ref="W1674">SUM(_xlfn.NORM.DIST($AD$3:$AD$1003,$L1674,$AB1674,FALSE)*WindSpeedStep*$AE$3:$AE$1003)/AH1674</f>
        <v>370.6555599993124</v>
      </c>
      <c r="Y1674" s="1">
        <f t="shared" si="501"/>
        <v>5</v>
      </c>
      <c r="Z1674" s="99">
        <f>IF(L1674&lt;'Power Curve'!$P$28,'Power Curve'!$Q$28,IF(L1674&gt;'Power Curve'!$P$29,'Power Curve'!$Q$29,INDEX(ReferenceTurbulence,Y1674)+(L1674-INDEX(ReferenceTurbulenceWindSpeed,Y1674))*(INDEX(ReferenceTurbulence,Y1674+1)-INDEX(ReferenceTurbulence,Y1674))/(INDEX(ReferenceTurbulenceWindSpeed,Y1674+1)-INDEX(ReferenceTurbulenceWindSpeed,Y1674))))</f>
        <v>0.12138680251576621</v>
      </c>
      <c r="AA1674" s="100">
        <f t="shared" si="507"/>
        <v>0.7251741342837148</v>
      </c>
      <c r="AB1674" s="29">
        <f t="shared" si="508"/>
        <v>0.91062148901738749</v>
      </c>
      <c r="AG1674" s="40">
        <f t="array" ref="AG1674">SUM(_xlfn.NORM.DIST($AD$3:$AD$1003,$F1674,$AA1674,FALSE)*WindSpeedStep)</f>
        <v>1.0000000000000036</v>
      </c>
      <c r="AH1674" s="40">
        <f t="array" ref="AH1674">SUM(_xlfn.NORM.DIST($AD$3:$AD$1003,$F1674,$AB1674,FALSE)*WindSpeedStep)</f>
        <v>0.9999999999813225</v>
      </c>
      <c r="AJ1674" s="47">
        <f t="shared" si="502"/>
        <v>6</v>
      </c>
      <c r="AK1674" s="83" t="b">
        <f>COUNTIF('Power Curve'!$D$2:$D$31,AJ1674)&gt;0</f>
        <v>1</v>
      </c>
      <c r="AL1674" s="83" t="b">
        <f t="shared" si="503"/>
        <v>0</v>
      </c>
      <c r="AM1674" s="83" t="b">
        <f t="shared" si="509"/>
        <v>1</v>
      </c>
      <c r="AN1674" s="47" t="str">
        <f t="shared" si="504"/>
        <v>Outer</v>
      </c>
      <c r="AO1674" s="48" t="str">
        <f t="shared" si="505"/>
        <v>0.2-0.3</v>
      </c>
      <c r="AP1674" s="49" t="str">
        <f t="shared" si="510"/>
        <v>3-4</v>
      </c>
      <c r="AQ1674" s="49" t="str">
        <f t="shared" si="511"/>
        <v>Mar</v>
      </c>
      <c r="AR1674" s="48" t="str">
        <f t="shared" si="512"/>
        <v>335-345</v>
      </c>
      <c r="AS1674" s="49" t="str">
        <f t="shared" si="506"/>
        <v>LWS-HTI</v>
      </c>
    </row>
    <row r="1675" spans="5:45" x14ac:dyDescent="0.3">
      <c r="E1675" s="15">
        <v>40971.145833333336</v>
      </c>
      <c r="F1675" s="21">
        <v>6.02</v>
      </c>
      <c r="G1675" s="21">
        <v>337.4099845886235</v>
      </c>
      <c r="H1675" s="42">
        <v>1.2266891322273783</v>
      </c>
      <c r="I1675" s="35">
        <v>330.2</v>
      </c>
      <c r="J1675" s="43">
        <v>0.14285714285714288</v>
      </c>
      <c r="K1675" s="44">
        <v>0.66884918911672453</v>
      </c>
      <c r="L1675" s="26">
        <f t="shared" si="494"/>
        <v>6.0227656886599874</v>
      </c>
      <c r="M1675" s="26">
        <f t="shared" si="495"/>
        <v>0.28888782815879066</v>
      </c>
      <c r="N1675" s="96">
        <f t="shared" si="496"/>
        <v>6</v>
      </c>
      <c r="O1675" s="26">
        <f t="shared" si="497"/>
        <v>0.99139198454828481</v>
      </c>
      <c r="P1675" s="3">
        <f>IF(L1675&gt;'Power Curve'!$C$37,0,INDEX(Ci,$N1675,1)*POWER(1-O1675,3)+INDEX(Ci,$N1675,2)*3*O1675*POWER(1-O1675,2)+INDEX(Ci,$N1675,3)*3*POWER(O1675,2)*(1-O1675)+INDEX(Ci,$N1675,4)*POWER(O1675,3))</f>
        <v>367.41482588150672</v>
      </c>
      <c r="Q1675" s="3">
        <f>MAX(0,MIN(P1675-V1675+W1675,'Power Curve'!$C$39))</f>
        <v>371.22840187442989</v>
      </c>
      <c r="R1675" s="3">
        <f t="shared" si="498"/>
        <v>337.4099845886235</v>
      </c>
      <c r="S1675" s="3">
        <f t="shared" si="499"/>
        <v>33.81841728580639</v>
      </c>
      <c r="T1675" s="3">
        <f t="shared" si="500"/>
        <v>33.81841728580639</v>
      </c>
      <c r="V1675" s="37">
        <f t="array" ref="V1675">SUM(_xlfn.NORM.DIST($AD$3:$AD$1003,$L1675,$AA1675,FALSE)*WindSpeedStep*$AE$3:$AE$1003)/AG1675</f>
        <v>374.87108067630822</v>
      </c>
      <c r="W1675" s="37">
        <f t="array" ref="W1675">SUM(_xlfn.NORM.DIST($AD$3:$AD$1003,$L1675,$AB1675,FALSE)*WindSpeedStep*$AE$3:$AE$1003)/AH1675</f>
        <v>378.6846566692314</v>
      </c>
      <c r="Y1675" s="1">
        <f t="shared" si="501"/>
        <v>5</v>
      </c>
      <c r="Z1675" s="99">
        <f>IF(L1675&lt;'Power Curve'!$P$28,'Power Curve'!$Q$28,IF(L1675&gt;'Power Curve'!$P$29,'Power Curve'!$Q$29,INDEX(ReferenceTurbulence,Y1675)+(L1675-INDEX(ReferenceTurbulenceWindSpeed,Y1675))*(INDEX(ReferenceTurbulence,Y1675+1)-INDEX(ReferenceTurbulence,Y1675))/(INDEX(ReferenceTurbulenceWindSpeed,Y1675+1)-INDEX(ReferenceTurbulenceWindSpeed,Y1675))))</f>
        <v>0.12157292387422014</v>
      </c>
      <c r="AA1675" s="100">
        <f t="shared" si="507"/>
        <v>0.73220523457972564</v>
      </c>
      <c r="AB1675" s="29">
        <f t="shared" si="508"/>
        <v>0.86039509837999828</v>
      </c>
      <c r="AG1675" s="40">
        <f t="array" ref="AG1675">SUM(_xlfn.NORM.DIST($AD$3:$AD$1003,$F1675,$AA1675,FALSE)*WindSpeedStep)</f>
        <v>1.0000000000000036</v>
      </c>
      <c r="AH1675" s="40">
        <f t="array" ref="AH1675">SUM(_xlfn.NORM.DIST($AD$3:$AD$1003,$F1675,$AB1675,FALSE)*WindSpeedStep)</f>
        <v>0.99999999999916434</v>
      </c>
      <c r="AJ1675" s="47">
        <f t="shared" si="502"/>
        <v>6</v>
      </c>
      <c r="AK1675" s="83" t="b">
        <f>COUNTIF('Power Curve'!$D$2:$D$31,AJ1675)&gt;0</f>
        <v>1</v>
      </c>
      <c r="AL1675" s="83" t="b">
        <f t="shared" si="503"/>
        <v>0</v>
      </c>
      <c r="AM1675" s="83" t="b">
        <f t="shared" si="509"/>
        <v>1</v>
      </c>
      <c r="AN1675" s="47" t="str">
        <f t="shared" si="504"/>
        <v>Outer</v>
      </c>
      <c r="AO1675" s="48" t="str">
        <f t="shared" si="505"/>
        <v>0.2-0.3</v>
      </c>
      <c r="AP1675" s="49" t="str">
        <f t="shared" si="510"/>
        <v>3-4</v>
      </c>
      <c r="AQ1675" s="49" t="str">
        <f t="shared" si="511"/>
        <v>Mar</v>
      </c>
      <c r="AR1675" s="48" t="str">
        <f t="shared" si="512"/>
        <v>325-335</v>
      </c>
      <c r="AS1675" s="49" t="str">
        <f t="shared" si="506"/>
        <v>LWS-HTI</v>
      </c>
    </row>
    <row r="1676" spans="5:45" x14ac:dyDescent="0.3">
      <c r="E1676" s="15">
        <v>40971.152777777781</v>
      </c>
      <c r="F1676" s="21">
        <v>6.96</v>
      </c>
      <c r="G1676" s="21">
        <v>484.17002105712874</v>
      </c>
      <c r="H1676" s="42">
        <v>1.2252373757259967</v>
      </c>
      <c r="I1676" s="35">
        <v>339.1</v>
      </c>
      <c r="J1676" s="43">
        <v>7.3275862068965525E-2</v>
      </c>
      <c r="K1676" s="44">
        <v>0.75553939769729306</v>
      </c>
      <c r="L1676" s="26">
        <f t="shared" si="494"/>
        <v>6.9604495315237163</v>
      </c>
      <c r="M1676" s="26">
        <f t="shared" si="495"/>
        <v>0.43380988877199639</v>
      </c>
      <c r="N1676" s="96">
        <f t="shared" si="496"/>
        <v>7</v>
      </c>
      <c r="O1676" s="26">
        <f t="shared" si="497"/>
        <v>0.94441973112162558</v>
      </c>
      <c r="P1676" s="3">
        <f>IF(L1676&gt;'Power Curve'!$C$37,0,INDEX(Ci,$N1676,1)*POWER(1-O1676,3)+INDEX(Ci,$N1676,2)*3*O1676*POWER(1-O1676,2)+INDEX(Ci,$N1676,3)*3*POWER(O1676,2)*(1-O1676)+INDEX(Ci,$N1676,4)*POWER(O1676,3))</f>
        <v>586.29130757251994</v>
      </c>
      <c r="Q1676" s="3">
        <f>MAX(0,MIN(P1676-V1676+W1676,'Power Curve'!$C$39))</f>
        <v>574.24778972982199</v>
      </c>
      <c r="R1676" s="3">
        <f t="shared" si="498"/>
        <v>484.17002105712874</v>
      </c>
      <c r="S1676" s="3">
        <f t="shared" si="499"/>
        <v>90.077768672693253</v>
      </c>
      <c r="T1676" s="3">
        <f t="shared" si="500"/>
        <v>90.077768672693253</v>
      </c>
      <c r="V1676" s="37">
        <f t="array" ref="V1676">SUM(_xlfn.NORM.DIST($AD$3:$AD$1003,$L1676,$AA1676,FALSE)*WindSpeedStep*$AE$3:$AE$1003)/AG1676</f>
        <v>584.1131977642699</v>
      </c>
      <c r="W1676" s="37">
        <f t="array" ref="W1676">SUM(_xlfn.NORM.DIST($AD$3:$AD$1003,$L1676,$AB1676,FALSE)*WindSpeedStep*$AE$3:$AE$1003)/AH1676</f>
        <v>572.06967992157195</v>
      </c>
      <c r="Y1676" s="1">
        <f t="shared" si="501"/>
        <v>6</v>
      </c>
      <c r="Z1676" s="99">
        <f>IF(L1676&lt;'Power Curve'!$P$28,'Power Curve'!$Q$28,IF(L1676&gt;'Power Curve'!$P$29,'Power Curve'!$Q$29,INDEX(ReferenceTurbulence,Y1676)+(L1676-INDEX(ReferenceTurbulenceWindSpeed,Y1676))*(INDEX(ReferenceTurbulence,Y1676+1)-INDEX(ReferenceTurbulence,Y1676))/(INDEX(ReferenceTurbulenceWindSpeed,Y1676+1)-INDEX(ReferenceTurbulenceWindSpeed,Y1676))))</f>
        <v>0.11977970439103913</v>
      </c>
      <c r="AA1676" s="100">
        <f t="shared" si="507"/>
        <v>0.83372058731465759</v>
      </c>
      <c r="AB1676" s="29">
        <f t="shared" si="508"/>
        <v>0.51003293980992759</v>
      </c>
      <c r="AG1676" s="40">
        <f t="array" ref="AG1676">SUM(_xlfn.NORM.DIST($AD$3:$AD$1003,$F1676,$AA1676,FALSE)*WindSpeedStep)</f>
        <v>1.000000000000004</v>
      </c>
      <c r="AH1676" s="40">
        <f t="array" ref="AH1676">SUM(_xlfn.NORM.DIST($AD$3:$AD$1003,$F1676,$AB1676,FALSE)*WindSpeedStep)</f>
        <v>1.0000000000000038</v>
      </c>
      <c r="AJ1676" s="47">
        <f t="shared" si="502"/>
        <v>7</v>
      </c>
      <c r="AK1676" s="83" t="b">
        <f>COUNTIF('Power Curve'!$D$2:$D$31,AJ1676)&gt;0</f>
        <v>1</v>
      </c>
      <c r="AL1676" s="83" t="b">
        <f t="shared" si="503"/>
        <v>0</v>
      </c>
      <c r="AM1676" s="83" t="b">
        <f t="shared" si="509"/>
        <v>1</v>
      </c>
      <c r="AN1676" s="47" t="str">
        <f t="shared" si="504"/>
        <v>Outer</v>
      </c>
      <c r="AO1676" s="48" t="str">
        <f t="shared" si="505"/>
        <v>0.4-0.5</v>
      </c>
      <c r="AP1676" s="49" t="str">
        <f t="shared" si="510"/>
        <v>3-4</v>
      </c>
      <c r="AQ1676" s="49" t="str">
        <f t="shared" si="511"/>
        <v>Mar</v>
      </c>
      <c r="AR1676" s="48" t="str">
        <f t="shared" si="512"/>
        <v>335-345</v>
      </c>
      <c r="AS1676" s="49" t="str">
        <f t="shared" si="506"/>
        <v>LWS-LTI</v>
      </c>
    </row>
    <row r="1677" spans="5:45" x14ac:dyDescent="0.3">
      <c r="E1677" s="15">
        <v>40971.159722222219</v>
      </c>
      <c r="F1677" s="21">
        <v>6.25</v>
      </c>
      <c r="G1677" s="21">
        <v>353.76999282836903</v>
      </c>
      <c r="H1677" s="42">
        <v>1.2256906800312883</v>
      </c>
      <c r="I1677" s="35">
        <v>339.5</v>
      </c>
      <c r="J1677" s="43">
        <v>7.3599999999999999E-2</v>
      </c>
      <c r="K1677" s="44">
        <v>0.8830686570891042</v>
      </c>
      <c r="L1677" s="26">
        <f t="shared" si="494"/>
        <v>6.2511744052133125</v>
      </c>
      <c r="M1677" s="26">
        <f t="shared" si="495"/>
        <v>0.32418913159581286</v>
      </c>
      <c r="N1677" s="96">
        <f t="shared" si="496"/>
        <v>7</v>
      </c>
      <c r="O1677" s="26">
        <f t="shared" si="497"/>
        <v>0.22340876239255669</v>
      </c>
      <c r="P1677" s="3">
        <f>IF(L1677&gt;'Power Curve'!$C$37,0,INDEX(Ci,$N1677,1)*POWER(1-O1677,3)+INDEX(Ci,$N1677,2)*3*O1677*POWER(1-O1677,2)+INDEX(Ci,$N1677,3)*3*POWER(O1677,2)*(1-O1677)+INDEX(Ci,$N1677,4)*POWER(O1677,3))</f>
        <v>413.70840479760335</v>
      </c>
      <c r="Q1677" s="3">
        <f>MAX(0,MIN(P1677-V1677+W1677,'Power Curve'!$C$39))</f>
        <v>404.06956306512632</v>
      </c>
      <c r="R1677" s="3">
        <f t="shared" si="498"/>
        <v>353.76999282836903</v>
      </c>
      <c r="S1677" s="3">
        <f t="shared" si="499"/>
        <v>50.29957023675729</v>
      </c>
      <c r="T1677" s="3">
        <f t="shared" si="500"/>
        <v>50.29957023675729</v>
      </c>
      <c r="V1677" s="37">
        <f t="array" ref="V1677">SUM(_xlfn.NORM.DIST($AD$3:$AD$1003,$L1677,$AA1677,FALSE)*WindSpeedStep*$AE$3:$AE$1003)/AG1677</f>
        <v>421.64301072643252</v>
      </c>
      <c r="W1677" s="37">
        <f t="array" ref="W1677">SUM(_xlfn.NORM.DIST($AD$3:$AD$1003,$L1677,$AB1677,FALSE)*WindSpeedStep*$AE$3:$AE$1003)/AH1677</f>
        <v>412.00416899395549</v>
      </c>
      <c r="Y1677" s="1">
        <f t="shared" si="501"/>
        <v>6</v>
      </c>
      <c r="Z1677" s="99">
        <f>IF(L1677&lt;'Power Curve'!$P$28,'Power Curve'!$Q$28,IF(L1677&gt;'Power Curve'!$P$29,'Power Curve'!$Q$29,INDEX(ReferenceTurbulence,Y1677)+(L1677-INDEX(ReferenceTurbulenceWindSpeed,Y1677))*(INDEX(ReferenceTurbulence,Y1677+1)-INDEX(ReferenceTurbulence,Y1677))/(INDEX(ReferenceTurbulenceWindSpeed,Y1677+1)-INDEX(ReferenceTurbulenceWindSpeed,Y1677))))</f>
        <v>0.12117393038293574</v>
      </c>
      <c r="AA1677" s="100">
        <f t="shared" si="507"/>
        <v>0.7574793721889076</v>
      </c>
      <c r="AB1677" s="29">
        <f t="shared" si="508"/>
        <v>0.46008643622369977</v>
      </c>
      <c r="AG1677" s="40">
        <f t="array" ref="AG1677">SUM(_xlfn.NORM.DIST($AD$3:$AD$1003,$F1677,$AA1677,FALSE)*WindSpeedStep)</f>
        <v>1.0000000000000029</v>
      </c>
      <c r="AH1677" s="40">
        <f t="array" ref="AH1677">SUM(_xlfn.NORM.DIST($AD$3:$AD$1003,$F1677,$AB1677,FALSE)*WindSpeedStep)</f>
        <v>1.0000000000000036</v>
      </c>
      <c r="AJ1677" s="47">
        <f t="shared" si="502"/>
        <v>6</v>
      </c>
      <c r="AK1677" s="83" t="b">
        <f>COUNTIF('Power Curve'!$D$2:$D$31,AJ1677)&gt;0</f>
        <v>1</v>
      </c>
      <c r="AL1677" s="83" t="b">
        <f t="shared" si="503"/>
        <v>0</v>
      </c>
      <c r="AM1677" s="83" t="b">
        <f t="shared" si="509"/>
        <v>1</v>
      </c>
      <c r="AN1677" s="47" t="str">
        <f t="shared" si="504"/>
        <v>Outer</v>
      </c>
      <c r="AO1677" s="48" t="str">
        <f t="shared" si="505"/>
        <v>0.3-0.4</v>
      </c>
      <c r="AP1677" s="49" t="str">
        <f t="shared" si="510"/>
        <v>3-4</v>
      </c>
      <c r="AQ1677" s="49" t="str">
        <f t="shared" si="511"/>
        <v>Mar</v>
      </c>
      <c r="AR1677" s="48" t="str">
        <f t="shared" si="512"/>
        <v>335-345</v>
      </c>
      <c r="AS1677" s="49" t="str">
        <f t="shared" si="506"/>
        <v>LWS-LTI</v>
      </c>
    </row>
    <row r="1678" spans="5:45" x14ac:dyDescent="0.3">
      <c r="E1678" s="15">
        <v>40971.166666666664</v>
      </c>
      <c r="F1678" s="21">
        <v>5.64</v>
      </c>
      <c r="G1678" s="21">
        <v>230.08999252319296</v>
      </c>
      <c r="H1678" s="42">
        <v>1.2258720967664949</v>
      </c>
      <c r="I1678" s="35">
        <v>336.1</v>
      </c>
      <c r="J1678" s="43">
        <v>0.10283687943262411</v>
      </c>
      <c r="K1678" s="44">
        <v>0.90722962888893532</v>
      </c>
      <c r="L1678" s="26">
        <f t="shared" si="494"/>
        <v>5.6413380840840208</v>
      </c>
      <c r="M1678" s="26">
        <f t="shared" si="495"/>
        <v>0.22993696230928559</v>
      </c>
      <c r="N1678" s="96">
        <f t="shared" si="496"/>
        <v>6</v>
      </c>
      <c r="O1678" s="26">
        <f t="shared" si="497"/>
        <v>0.61121631965156709</v>
      </c>
      <c r="P1678" s="3">
        <f>IF(L1678&gt;'Power Curve'!$C$37,0,INDEX(Ci,$N1678,1)*POWER(1-O1678,3)+INDEX(Ci,$N1678,2)*3*O1678*POWER(1-O1678,2)+INDEX(Ci,$N1678,3)*3*POWER(O1678,2)*(1-O1678)+INDEX(Ci,$N1678,4)*POWER(O1678,3))</f>
        <v>303.01758944642802</v>
      </c>
      <c r="Q1678" s="3">
        <f>MAX(0,MIN(P1678-V1678+W1678,'Power Curve'!$C$39))</f>
        <v>302.02216829394831</v>
      </c>
      <c r="R1678" s="3">
        <f t="shared" si="498"/>
        <v>230.08999252319296</v>
      </c>
      <c r="S1678" s="3">
        <f t="shared" si="499"/>
        <v>71.93217577075535</v>
      </c>
      <c r="T1678" s="3">
        <f t="shared" si="500"/>
        <v>71.93217577075535</v>
      </c>
      <c r="V1678" s="37">
        <f t="array" ref="V1678">SUM(_xlfn.NORM.DIST($AD$3:$AD$1003,$L1678,$AA1678,FALSE)*WindSpeedStep*$AE$3:$AE$1003)/AG1678</f>
        <v>301.54293660504936</v>
      </c>
      <c r="W1678" s="37">
        <f t="array" ref="W1678">SUM(_xlfn.NORM.DIST($AD$3:$AD$1003,$L1678,$AB1678,FALSE)*WindSpeedStep*$AE$3:$AE$1003)/AH1678</f>
        <v>300.54751545256966</v>
      </c>
      <c r="Y1678" s="1">
        <f t="shared" si="501"/>
        <v>5</v>
      </c>
      <c r="Z1678" s="99">
        <f>IF(L1678&lt;'Power Curve'!$P$28,'Power Curve'!$Q$28,IF(L1678&gt;'Power Curve'!$P$29,'Power Curve'!$Q$29,INDEX(ReferenceTurbulence,Y1678)+(L1678-INDEX(ReferenceTurbulenceWindSpeed,Y1678))*(INDEX(ReferenceTurbulence,Y1678+1)-INDEX(ReferenceTurbulence,Y1678))/(INDEX(ReferenceTurbulenceWindSpeed,Y1678+1)-INDEX(ReferenceTurbulenceWindSpeed,Y1678))))</f>
        <v>0.12011484033437014</v>
      </c>
      <c r="AA1678" s="100">
        <f t="shared" si="507"/>
        <v>0.67760842324195369</v>
      </c>
      <c r="AB1678" s="29">
        <f t="shared" si="508"/>
        <v>0.5801376043916191</v>
      </c>
      <c r="AG1678" s="40">
        <f t="array" ref="AG1678">SUM(_xlfn.NORM.DIST($AD$3:$AD$1003,$F1678,$AA1678,FALSE)*WindSpeedStep)</f>
        <v>1.000000000000004</v>
      </c>
      <c r="AH1678" s="40">
        <f t="array" ref="AH1678">SUM(_xlfn.NORM.DIST($AD$3:$AD$1003,$F1678,$AB1678,FALSE)*WindSpeedStep)</f>
        <v>1.0000000000000038</v>
      </c>
      <c r="AJ1678" s="47">
        <f t="shared" si="502"/>
        <v>6</v>
      </c>
      <c r="AK1678" s="83" t="b">
        <f>COUNTIF('Power Curve'!$D$2:$D$31,AJ1678)&gt;0</f>
        <v>1</v>
      </c>
      <c r="AL1678" s="83" t="b">
        <f t="shared" si="503"/>
        <v>0</v>
      </c>
      <c r="AM1678" s="83" t="b">
        <f t="shared" si="509"/>
        <v>1</v>
      </c>
      <c r="AN1678" s="47" t="str">
        <f t="shared" si="504"/>
        <v>Outer</v>
      </c>
      <c r="AO1678" s="48" t="str">
        <f t="shared" si="505"/>
        <v>0.2-0.3</v>
      </c>
      <c r="AP1678" s="49" t="str">
        <f t="shared" si="510"/>
        <v>4-5</v>
      </c>
      <c r="AQ1678" s="49" t="str">
        <f t="shared" si="511"/>
        <v>Mar</v>
      </c>
      <c r="AR1678" s="48" t="str">
        <f t="shared" si="512"/>
        <v>335-345</v>
      </c>
      <c r="AS1678" s="49" t="str">
        <f t="shared" si="506"/>
        <v>Inner-TI</v>
      </c>
    </row>
    <row r="1679" spans="5:45" x14ac:dyDescent="0.3">
      <c r="E1679" s="15">
        <v>40971.173611111109</v>
      </c>
      <c r="F1679" s="21">
        <v>4.84</v>
      </c>
      <c r="G1679" s="21">
        <v>146.37999725341768</v>
      </c>
      <c r="H1679" s="42">
        <v>1.2280574576702896</v>
      </c>
      <c r="I1679" s="35">
        <v>340.5</v>
      </c>
      <c r="J1679" s="43">
        <v>0.15702479338842976</v>
      </c>
      <c r="K1679" s="44">
        <v>1.1512197716480266</v>
      </c>
      <c r="L1679" s="26">
        <f t="shared" si="494"/>
        <v>4.8440233471360257</v>
      </c>
      <c r="M1679" s="26">
        <f t="shared" si="495"/>
        <v>0.10670939950635919</v>
      </c>
      <c r="N1679" s="96">
        <f t="shared" si="496"/>
        <v>5</v>
      </c>
      <c r="O1679" s="26">
        <f t="shared" si="497"/>
        <v>0.78950176960048812</v>
      </c>
      <c r="P1679" s="3">
        <f>IF(L1679&gt;'Power Curve'!$C$37,0,INDEX(Ci,$N1679,1)*POWER(1-O1679,3)+INDEX(Ci,$N1679,2)*3*O1679*POWER(1-O1679,2)+INDEX(Ci,$N1679,3)*3*POWER(O1679,2)*(1-O1679)+INDEX(Ci,$N1679,4)*POWER(O1679,3))</f>
        <v>180.91748689206116</v>
      </c>
      <c r="Q1679" s="3">
        <f>MAX(0,MIN(P1679-V1679+W1679,'Power Curve'!$C$39))</f>
        <v>186.17121776332289</v>
      </c>
      <c r="R1679" s="3">
        <f t="shared" si="498"/>
        <v>146.37999725341768</v>
      </c>
      <c r="S1679" s="3">
        <f t="shared" si="499"/>
        <v>39.791220509905202</v>
      </c>
      <c r="T1679" s="3">
        <f t="shared" si="500"/>
        <v>39.791220509905202</v>
      </c>
      <c r="V1679" s="37">
        <f t="array" ref="V1679">SUM(_xlfn.NORM.DIST($AD$3:$AD$1003,$L1679,$AA1679,FALSE)*WindSpeedStep*$AE$3:$AE$1003)/AG1679</f>
        <v>157.60548337440838</v>
      </c>
      <c r="W1679" s="37">
        <f t="array" ref="W1679">SUM(_xlfn.NORM.DIST($AD$3:$AD$1003,$L1679,$AB1679,FALSE)*WindSpeedStep*$AE$3:$AE$1003)/AH1679</f>
        <v>162.8592142456701</v>
      </c>
      <c r="Y1679" s="1">
        <f t="shared" si="501"/>
        <v>4</v>
      </c>
      <c r="Z1679" s="99">
        <f>IF(L1679&lt;'Power Curve'!$P$28,'Power Curve'!$Q$28,IF(L1679&gt;'Power Curve'!$P$29,'Power Curve'!$Q$29,INDEX(ReferenceTurbulence,Y1679)+(L1679-INDEX(ReferenceTurbulenceWindSpeed,Y1679))*(INDEX(ReferenceTurbulence,Y1679+1)-INDEX(ReferenceTurbulence,Y1679))/(INDEX(ReferenceTurbulenceWindSpeed,Y1679+1)-INDEX(ReferenceTurbulenceWindSpeed,Y1679))))</f>
        <v>0.11763631529762295</v>
      </c>
      <c r="AA1679" s="100">
        <f t="shared" si="507"/>
        <v>0.5698330577727404</v>
      </c>
      <c r="AB1679" s="29">
        <f t="shared" si="508"/>
        <v>0.76063176525276444</v>
      </c>
      <c r="AG1679" s="40">
        <f t="array" ref="AG1679">SUM(_xlfn.NORM.DIST($AD$3:$AD$1003,$F1679,$AA1679,FALSE)*WindSpeedStep)</f>
        <v>1.0000000000000038</v>
      </c>
      <c r="AH1679" s="40">
        <f t="array" ref="AH1679">SUM(_xlfn.NORM.DIST($AD$3:$AD$1003,$F1679,$AB1679,FALSE)*WindSpeedStep)</f>
        <v>0.99999999993764321</v>
      </c>
      <c r="AJ1679" s="47">
        <f t="shared" si="502"/>
        <v>5</v>
      </c>
      <c r="AK1679" s="83" t="b">
        <f>COUNTIF('Power Curve'!$D$2:$D$31,AJ1679)&gt;0</f>
        <v>1</v>
      </c>
      <c r="AL1679" s="83" t="b">
        <f t="shared" si="503"/>
        <v>0</v>
      </c>
      <c r="AM1679" s="83" t="b">
        <f t="shared" si="509"/>
        <v>1</v>
      </c>
      <c r="AN1679" s="47" t="str">
        <f t="shared" si="504"/>
        <v>Outer</v>
      </c>
      <c r="AO1679" s="48" t="str">
        <f t="shared" si="505"/>
        <v>0.1-0.2</v>
      </c>
      <c r="AP1679" s="49" t="str">
        <f t="shared" si="510"/>
        <v>4-5</v>
      </c>
      <c r="AQ1679" s="49" t="str">
        <f t="shared" si="511"/>
        <v>Mar</v>
      </c>
      <c r="AR1679" s="48" t="str">
        <f t="shared" si="512"/>
        <v>335-345</v>
      </c>
      <c r="AS1679" s="49" t="str">
        <f t="shared" si="506"/>
        <v>LWS-HTI</v>
      </c>
    </row>
    <row r="1680" spans="5:45" x14ac:dyDescent="0.3">
      <c r="E1680" s="15">
        <v>40971.180555555555</v>
      </c>
      <c r="F1680" s="21">
        <v>5.48</v>
      </c>
      <c r="G1680" s="21">
        <v>255.4700012207031</v>
      </c>
      <c r="H1680" s="42">
        <v>1.226239729696825</v>
      </c>
      <c r="I1680" s="35">
        <v>347.5</v>
      </c>
      <c r="J1680" s="43">
        <v>0.11496350364963503</v>
      </c>
      <c r="K1680" s="44">
        <v>0.76215326979434539</v>
      </c>
      <c r="L1680" s="26">
        <f t="shared" si="494"/>
        <v>5.4818480076798854</v>
      </c>
      <c r="M1680" s="26">
        <f t="shared" si="495"/>
        <v>0.20528725687205118</v>
      </c>
      <c r="N1680" s="96">
        <f t="shared" si="496"/>
        <v>6</v>
      </c>
      <c r="O1680" s="26">
        <f t="shared" si="497"/>
        <v>0.45224972910084482</v>
      </c>
      <c r="P1680" s="3">
        <f>IF(L1680&gt;'Power Curve'!$C$37,0,INDEX(Ci,$N1680,1)*POWER(1-O1680,3)+INDEX(Ci,$N1680,2)*3*O1680*POWER(1-O1680,2)+INDEX(Ci,$N1680,3)*3*POWER(O1680,2)*(1-O1680)+INDEX(Ci,$N1680,4)*POWER(O1680,3))</f>
        <v>278.92764498778962</v>
      </c>
      <c r="Q1680" s="3">
        <f>MAX(0,MIN(P1680-V1680+W1680,'Power Curve'!$C$39))</f>
        <v>278.78779922470966</v>
      </c>
      <c r="R1680" s="3">
        <f t="shared" si="498"/>
        <v>255.4700012207031</v>
      </c>
      <c r="S1680" s="3">
        <f t="shared" si="499"/>
        <v>23.317798004006562</v>
      </c>
      <c r="T1680" s="3">
        <f t="shared" si="500"/>
        <v>23.317798004006562</v>
      </c>
      <c r="V1680" s="37">
        <f t="array" ref="V1680">SUM(_xlfn.NORM.DIST($AD$3:$AD$1003,$L1680,$AA1680,FALSE)*WindSpeedStep*$AE$3:$AE$1003)/AG1680</f>
        <v>272.31540100989997</v>
      </c>
      <c r="W1680" s="37">
        <f t="array" ref="W1680">SUM(_xlfn.NORM.DIST($AD$3:$AD$1003,$L1680,$AB1680,FALSE)*WindSpeedStep*$AE$3:$AE$1003)/AH1680</f>
        <v>272.17555524682001</v>
      </c>
      <c r="Y1680" s="1">
        <f t="shared" si="501"/>
        <v>5</v>
      </c>
      <c r="Z1680" s="99">
        <f>IF(L1680&lt;'Power Curve'!$P$28,'Power Curve'!$Q$28,IF(L1680&gt;'Power Curve'!$P$29,'Power Curve'!$Q$29,INDEX(ReferenceTurbulence,Y1680)+(L1680-INDEX(ReferenceTurbulenceWindSpeed,Y1680))*(INDEX(ReferenceTurbulence,Y1680+1)-INDEX(ReferenceTurbulence,Y1680))/(INDEX(ReferenceTurbulenceWindSpeed,Y1680+1)-INDEX(ReferenceTurbulenceWindSpeed,Y1680))))</f>
        <v>0.11950515752068702</v>
      </c>
      <c r="AA1680" s="100">
        <f t="shared" si="507"/>
        <v>0.655109109662249</v>
      </c>
      <c r="AB1680" s="29">
        <f t="shared" si="508"/>
        <v>0.63021245343765109</v>
      </c>
      <c r="AG1680" s="40">
        <f t="array" ref="AG1680">SUM(_xlfn.NORM.DIST($AD$3:$AD$1003,$F1680,$AA1680,FALSE)*WindSpeedStep)</f>
        <v>1.0000000000000033</v>
      </c>
      <c r="AH1680" s="40">
        <f t="array" ref="AH1680">SUM(_xlfn.NORM.DIST($AD$3:$AD$1003,$F1680,$AB1680,FALSE)*WindSpeedStep)</f>
        <v>1.0000000000000036</v>
      </c>
      <c r="AJ1680" s="47">
        <f t="shared" si="502"/>
        <v>5</v>
      </c>
      <c r="AK1680" s="83" t="b">
        <f>COUNTIF('Power Curve'!$D$2:$D$31,AJ1680)&gt;0</f>
        <v>1</v>
      </c>
      <c r="AL1680" s="83" t="b">
        <f t="shared" si="503"/>
        <v>0</v>
      </c>
      <c r="AM1680" s="83" t="b">
        <f t="shared" si="509"/>
        <v>1</v>
      </c>
      <c r="AN1680" s="47" t="str">
        <f t="shared" si="504"/>
        <v>Outer</v>
      </c>
      <c r="AO1680" s="48" t="str">
        <f t="shared" si="505"/>
        <v>0.2-0.3</v>
      </c>
      <c r="AP1680" s="49" t="str">
        <f t="shared" si="510"/>
        <v>4-5</v>
      </c>
      <c r="AQ1680" s="49" t="str">
        <f t="shared" si="511"/>
        <v>Mar</v>
      </c>
      <c r="AR1680" s="48" t="str">
        <f t="shared" si="512"/>
        <v>345-355</v>
      </c>
      <c r="AS1680" s="49" t="str">
        <f t="shared" si="506"/>
        <v>Inner-TI</v>
      </c>
    </row>
    <row r="1681" spans="5:45" x14ac:dyDescent="0.3">
      <c r="E1681" s="15">
        <v>40971.1875</v>
      </c>
      <c r="F1681" s="21">
        <v>5.18</v>
      </c>
      <c r="G1681" s="21">
        <v>195.700000762939</v>
      </c>
      <c r="H1681" s="42">
        <v>1.2265120456107477</v>
      </c>
      <c r="I1681" s="35">
        <v>357.4</v>
      </c>
      <c r="J1681" s="43">
        <v>6.7567567567567571E-2</v>
      </c>
      <c r="K1681" s="44">
        <v>0.66671696000871494</v>
      </c>
      <c r="L1681" s="26">
        <f t="shared" si="494"/>
        <v>5.1821303880007807</v>
      </c>
      <c r="M1681" s="26">
        <f t="shared" si="495"/>
        <v>0.15896493258700606</v>
      </c>
      <c r="N1681" s="96">
        <f t="shared" si="496"/>
        <v>6</v>
      </c>
      <c r="O1681" s="26">
        <f t="shared" si="497"/>
        <v>0.15351585673353588</v>
      </c>
      <c r="P1681" s="3">
        <f>IF(L1681&gt;'Power Curve'!$C$37,0,INDEX(Ci,$N1681,1)*POWER(1-O1681,3)+INDEX(Ci,$N1681,2)*3*O1681*POWER(1-O1681,2)+INDEX(Ci,$N1681,3)*3*POWER(O1681,2)*(1-O1681)+INDEX(Ci,$N1681,4)*POWER(O1681,3))</f>
        <v>234.80226729046871</v>
      </c>
      <c r="Q1681" s="3">
        <f>MAX(0,MIN(P1681-V1681+W1681,'Power Curve'!$C$39))</f>
        <v>238.91106451458899</v>
      </c>
      <c r="R1681" s="3">
        <f t="shared" si="498"/>
        <v>195.700000762939</v>
      </c>
      <c r="S1681" s="3">
        <f t="shared" si="499"/>
        <v>43.211063751649988</v>
      </c>
      <c r="T1681" s="3">
        <f t="shared" si="500"/>
        <v>43.211063751649988</v>
      </c>
      <c r="V1681" s="37">
        <f t="array" ref="V1681">SUM(_xlfn.NORM.DIST($AD$3:$AD$1003,$L1681,$AA1681,FALSE)*WindSpeedStep*$AE$3:$AE$1003)/AG1681</f>
        <v>218.40933899668542</v>
      </c>
      <c r="W1681" s="37">
        <f t="array" ref="W1681">SUM(_xlfn.NORM.DIST($AD$3:$AD$1003,$L1681,$AB1681,FALSE)*WindSpeedStep*$AE$3:$AE$1003)/AH1681</f>
        <v>222.5181362208057</v>
      </c>
      <c r="Y1681" s="1">
        <f t="shared" si="501"/>
        <v>5</v>
      </c>
      <c r="Z1681" s="99">
        <f>IF(L1681&lt;'Power Curve'!$P$28,'Power Curve'!$Q$28,IF(L1681&gt;'Power Curve'!$P$29,'Power Curve'!$Q$29,INDEX(ReferenceTurbulence,Y1681)+(L1681-INDEX(ReferenceTurbulenceWindSpeed,Y1681))*(INDEX(ReferenceTurbulence,Y1681+1)-INDEX(ReferenceTurbulence,Y1681))/(INDEX(ReferenceTurbulenceWindSpeed,Y1681+1)-INDEX(ReferenceTurbulenceWindSpeed,Y1681))))</f>
        <v>0.11835942679062371</v>
      </c>
      <c r="AA1681" s="100">
        <f t="shared" si="507"/>
        <v>0.61335398227804483</v>
      </c>
      <c r="AB1681" s="29">
        <f t="shared" si="508"/>
        <v>0.35014394513518793</v>
      </c>
      <c r="AG1681" s="40">
        <f t="array" ref="AG1681">SUM(_xlfn.NORM.DIST($AD$3:$AD$1003,$F1681,$AA1681,FALSE)*WindSpeedStep)</f>
        <v>1.0000000000000036</v>
      </c>
      <c r="AH1681" s="40">
        <f t="array" ref="AH1681">SUM(_xlfn.NORM.DIST($AD$3:$AD$1003,$F1681,$AB1681,FALSE)*WindSpeedStep)</f>
        <v>1.0000000000000031</v>
      </c>
      <c r="AJ1681" s="47">
        <f t="shared" si="502"/>
        <v>5</v>
      </c>
      <c r="AK1681" s="83" t="b">
        <f>COUNTIF('Power Curve'!$D$2:$D$31,AJ1681)&gt;0</f>
        <v>1</v>
      </c>
      <c r="AL1681" s="83" t="b">
        <f t="shared" si="503"/>
        <v>0</v>
      </c>
      <c r="AM1681" s="83" t="b">
        <f t="shared" si="509"/>
        <v>1</v>
      </c>
      <c r="AN1681" s="47" t="str">
        <f t="shared" si="504"/>
        <v>Outer</v>
      </c>
      <c r="AO1681" s="48" t="str">
        <f t="shared" si="505"/>
        <v>0.1-0.2</v>
      </c>
      <c r="AP1681" s="49" t="str">
        <f t="shared" si="510"/>
        <v>4-5</v>
      </c>
      <c r="AQ1681" s="49" t="str">
        <f t="shared" si="511"/>
        <v>Mar</v>
      </c>
      <c r="AR1681" s="48" t="str">
        <f t="shared" si="512"/>
        <v>355-5</v>
      </c>
      <c r="AS1681" s="49" t="str">
        <f t="shared" si="506"/>
        <v>LWS-LTI</v>
      </c>
    </row>
    <row r="1682" spans="5:45" x14ac:dyDescent="0.3">
      <c r="E1682" s="15">
        <v>40976.486111111109</v>
      </c>
      <c r="F1682" s="21">
        <v>4.5999999999999996</v>
      </c>
      <c r="G1682" s="21">
        <v>309.0199928283688</v>
      </c>
      <c r="H1682" s="42">
        <v>1.2095980732085088</v>
      </c>
      <c r="I1682" s="35">
        <v>201.8</v>
      </c>
      <c r="J1682" s="43">
        <v>0.22826086956521741</v>
      </c>
      <c r="K1682" s="44">
        <v>6.4528655109943852E-3</v>
      </c>
      <c r="L1682" s="26">
        <f t="shared" si="494"/>
        <v>4.5806400319871052</v>
      </c>
      <c r="M1682" s="26">
        <f t="shared" si="495"/>
        <v>6.6002659112981144E-2</v>
      </c>
      <c r="N1682" s="96">
        <f t="shared" si="496"/>
        <v>5</v>
      </c>
      <c r="O1682" s="26">
        <f t="shared" si="497"/>
        <v>0.48832825388320955</v>
      </c>
      <c r="P1682" s="3">
        <f>IF(L1682&gt;'Power Curve'!$C$37,0,INDEX(Ci,$N1682,1)*POWER(1-O1682,3)+INDEX(Ci,$N1682,2)*3*O1682*POWER(1-O1682,2)+INDEX(Ci,$N1682,3)*3*POWER(O1682,2)*(1-O1682)+INDEX(Ci,$N1682,4)*POWER(O1682,3))</f>
        <v>134.9531707240416</v>
      </c>
      <c r="Q1682" s="3">
        <f>MAX(0,MIN(P1682-V1682+W1682,'Power Curve'!$C$39))</f>
        <v>163.97250048477898</v>
      </c>
      <c r="R1682" s="3">
        <f t="shared" si="498"/>
        <v>309.0199928283688</v>
      </c>
      <c r="S1682" s="3">
        <f t="shared" si="499"/>
        <v>-145.04749234358982</v>
      </c>
      <c r="T1682" s="3">
        <f t="shared" si="500"/>
        <v>145.04749234358982</v>
      </c>
      <c r="V1682" s="37">
        <f t="array" ref="V1682">SUM(_xlfn.NORM.DIST($AD$3:$AD$1003,$L1682,$AA1682,FALSE)*WindSpeedStep*$AE$3:$AE$1003)/AG1682</f>
        <v>110.79769431902736</v>
      </c>
      <c r="W1682" s="37">
        <f t="array" ref="W1682">SUM(_xlfn.NORM.DIST($AD$3:$AD$1003,$L1682,$AB1682,FALSE)*WindSpeedStep*$AE$3:$AE$1003)/AH1682</f>
        <v>139.81702407976474</v>
      </c>
      <c r="Y1682" s="1">
        <f t="shared" si="501"/>
        <v>4</v>
      </c>
      <c r="Z1682" s="99">
        <f>IF(L1682&lt;'Power Curve'!$P$28,'Power Curve'!$Q$28,IF(L1682&gt;'Power Curve'!$P$29,'Power Curve'!$Q$29,INDEX(ReferenceTurbulence,Y1682)+(L1682-INDEX(ReferenceTurbulenceWindSpeed,Y1682))*(INDEX(ReferenceTurbulence,Y1682+1)-INDEX(ReferenceTurbulence,Y1682))/(INDEX(ReferenceTurbulenceWindSpeed,Y1682+1)-INDEX(ReferenceTurbulenceWindSpeed,Y1682))))</f>
        <v>0.11744411516189515</v>
      </c>
      <c r="AA1682" s="100">
        <f t="shared" si="507"/>
        <v>0.5379692154318807</v>
      </c>
      <c r="AB1682" s="29">
        <f t="shared" si="508"/>
        <v>1.0455808768666219</v>
      </c>
      <c r="AG1682" s="40">
        <f t="array" ref="AG1682">SUM(_xlfn.NORM.DIST($AD$3:$AD$1003,$F1682,$AA1682,FALSE)*WindSpeedStep)</f>
        <v>1.0000000000000031</v>
      </c>
      <c r="AH1682" s="40">
        <f t="array" ref="AH1682">SUM(_xlfn.NORM.DIST($AD$3:$AD$1003,$F1682,$AB1682,FALSE)*WindSpeedStep)</f>
        <v>0.99999568609732747</v>
      </c>
      <c r="AJ1682" s="47">
        <f t="shared" si="502"/>
        <v>5</v>
      </c>
      <c r="AK1682" s="83" t="b">
        <f>COUNTIF('Power Curve'!$D$2:$D$31,AJ1682)&gt;0</f>
        <v>1</v>
      </c>
      <c r="AL1682" s="83" t="b">
        <f t="shared" si="503"/>
        <v>0</v>
      </c>
      <c r="AM1682" s="83" t="b">
        <f t="shared" si="509"/>
        <v>1</v>
      </c>
      <c r="AN1682" s="47" t="str">
        <f t="shared" si="504"/>
        <v>Outer</v>
      </c>
      <c r="AO1682" s="48" t="str">
        <f t="shared" si="505"/>
        <v>0.0-0.1</v>
      </c>
      <c r="AP1682" s="49" t="str">
        <f t="shared" si="510"/>
        <v>11-12</v>
      </c>
      <c r="AQ1682" s="49" t="str">
        <f t="shared" si="511"/>
        <v>Mar</v>
      </c>
      <c r="AR1682" s="48" t="str">
        <f t="shared" si="512"/>
        <v>195-205</v>
      </c>
      <c r="AS1682" s="49" t="str">
        <f t="shared" si="506"/>
        <v>LWS-HTI</v>
      </c>
    </row>
    <row r="1683" spans="5:45" x14ac:dyDescent="0.3">
      <c r="E1683" s="15">
        <v>40976.493055555555</v>
      </c>
      <c r="F1683" s="21">
        <v>5.83</v>
      </c>
      <c r="G1683" s="21">
        <v>394.86000061035139</v>
      </c>
      <c r="H1683" s="42">
        <v>1.2100118083912648</v>
      </c>
      <c r="I1683" s="35">
        <v>202.4</v>
      </c>
      <c r="J1683" s="43">
        <v>0.13379073756432247</v>
      </c>
      <c r="K1683" s="44">
        <v>0.14770038125149826</v>
      </c>
      <c r="L1683" s="26">
        <f t="shared" si="494"/>
        <v>5.8061251764745947</v>
      </c>
      <c r="M1683" s="26">
        <f t="shared" si="495"/>
        <v>0.25540533864257736</v>
      </c>
      <c r="N1683" s="96">
        <f t="shared" si="496"/>
        <v>6</v>
      </c>
      <c r="O1683" s="26">
        <f t="shared" si="497"/>
        <v>0.77546254007294735</v>
      </c>
      <c r="P1683" s="3">
        <f>IF(L1683&gt;'Power Curve'!$C$37,0,INDEX(Ci,$N1683,1)*POWER(1-O1683,3)+INDEX(Ci,$N1683,2)*3*O1683*POWER(1-O1683,2)+INDEX(Ci,$N1683,3)*3*POWER(O1683,2)*(1-O1683)+INDEX(Ci,$N1683,4)*POWER(O1683,3))</f>
        <v>329.32662121009446</v>
      </c>
      <c r="Q1683" s="3">
        <f>MAX(0,MIN(P1683-V1683+W1683,'Power Curve'!$C$39))</f>
        <v>330.93948100887025</v>
      </c>
      <c r="R1683" s="3">
        <f t="shared" si="498"/>
        <v>394.86000061035139</v>
      </c>
      <c r="S1683" s="3">
        <f t="shared" si="499"/>
        <v>-63.920519601481146</v>
      </c>
      <c r="T1683" s="3">
        <f t="shared" si="500"/>
        <v>63.920519601481146</v>
      </c>
      <c r="V1683" s="37">
        <f t="array" ref="V1683">SUM(_xlfn.NORM.DIST($AD$3:$AD$1003,$L1683,$AA1683,FALSE)*WindSpeedStep*$AE$3:$AE$1003)/AG1683</f>
        <v>332.52169226086596</v>
      </c>
      <c r="W1683" s="37">
        <f t="array" ref="W1683">SUM(_xlfn.NORM.DIST($AD$3:$AD$1003,$L1683,$AB1683,FALSE)*WindSpeedStep*$AE$3:$AE$1003)/AH1683</f>
        <v>334.13455205964175</v>
      </c>
      <c r="Y1683" s="1">
        <f t="shared" si="501"/>
        <v>5</v>
      </c>
      <c r="Z1683" s="99">
        <f>IF(L1683&lt;'Power Curve'!$P$28,'Power Curve'!$Q$28,IF(L1683&gt;'Power Curve'!$P$29,'Power Curve'!$Q$29,INDEX(ReferenceTurbulence,Y1683)+(L1683-INDEX(ReferenceTurbulenceWindSpeed,Y1683))*(INDEX(ReferenceTurbulence,Y1683+1)-INDEX(ReferenceTurbulence,Y1683))/(INDEX(ReferenceTurbulenceWindSpeed,Y1683+1)-INDEX(ReferenceTurbulenceWindSpeed,Y1683))))</f>
        <v>0.12074477205433978</v>
      </c>
      <c r="AA1683" s="100">
        <f t="shared" si="507"/>
        <v>0.70105926095238824</v>
      </c>
      <c r="AB1683" s="29">
        <f t="shared" si="508"/>
        <v>0.77680576975131799</v>
      </c>
      <c r="AG1683" s="40">
        <f t="array" ref="AG1683">SUM(_xlfn.NORM.DIST($AD$3:$AD$1003,$F1683,$AA1683,FALSE)*WindSpeedStep)</f>
        <v>1.0000000000000036</v>
      </c>
      <c r="AH1683" s="40">
        <f t="array" ref="AH1683">SUM(_xlfn.NORM.DIST($AD$3:$AD$1003,$F1683,$AB1683,FALSE)*WindSpeedStep)</f>
        <v>0.99999999999998535</v>
      </c>
      <c r="AJ1683" s="47">
        <f t="shared" si="502"/>
        <v>6</v>
      </c>
      <c r="AK1683" s="83" t="b">
        <f>COUNTIF('Power Curve'!$D$2:$D$31,AJ1683)&gt;0</f>
        <v>1</v>
      </c>
      <c r="AL1683" s="83" t="b">
        <f t="shared" si="503"/>
        <v>0</v>
      </c>
      <c r="AM1683" s="83" t="b">
        <f t="shared" si="509"/>
        <v>1</v>
      </c>
      <c r="AN1683" s="47" t="str">
        <f t="shared" si="504"/>
        <v>Inner</v>
      </c>
      <c r="AO1683" s="48" t="str">
        <f t="shared" si="505"/>
        <v>0.2-0.3</v>
      </c>
      <c r="AP1683" s="49" t="str">
        <f t="shared" si="510"/>
        <v>11-12</v>
      </c>
      <c r="AQ1683" s="49" t="str">
        <f t="shared" si="511"/>
        <v>Mar</v>
      </c>
      <c r="AR1683" s="48" t="str">
        <f t="shared" si="512"/>
        <v>195-205</v>
      </c>
      <c r="AS1683" s="49" t="str">
        <f t="shared" si="506"/>
        <v>Inner-TI</v>
      </c>
    </row>
    <row r="1684" spans="5:45" x14ac:dyDescent="0.3">
      <c r="E1684" s="15">
        <v>40977.604166666664</v>
      </c>
      <c r="F1684" s="21">
        <v>12.58</v>
      </c>
      <c r="G1684" s="21">
        <v>1962.2200012207011</v>
      </c>
      <c r="H1684" s="42">
        <v>1.1673639679625218</v>
      </c>
      <c r="I1684" s="35">
        <v>201.9</v>
      </c>
      <c r="J1684" s="43">
        <v>0.12241653418124007</v>
      </c>
      <c r="K1684" s="44">
        <v>0.24398646166080734</v>
      </c>
      <c r="L1684" s="26">
        <f t="shared" si="494"/>
        <v>12.379526664533778</v>
      </c>
      <c r="M1684" s="26">
        <f t="shared" si="495"/>
        <v>1.2713457285058301</v>
      </c>
      <c r="N1684" s="96">
        <f t="shared" si="496"/>
        <v>13</v>
      </c>
      <c r="O1684" s="26">
        <f t="shared" si="497"/>
        <v>0.37165030039541413</v>
      </c>
      <c r="P1684" s="3">
        <f>IF(L1684&gt;'Power Curve'!$C$37,0,INDEX(Ci,$N1684,1)*POWER(1-O1684,3)+INDEX(Ci,$N1684,2)*3*O1684*POWER(1-O1684,2)+INDEX(Ci,$N1684,3)*3*POWER(O1684,2)*(1-O1684)+INDEX(Ci,$N1684,4)*POWER(O1684,3))</f>
        <v>1934.2697944026502</v>
      </c>
      <c r="Q1684" s="3">
        <f>MAX(0,MIN(P1684-V1684+W1684,'Power Curve'!$C$39))</f>
        <v>1930.7401760975763</v>
      </c>
      <c r="R1684" s="3">
        <f t="shared" si="498"/>
        <v>1962.2200012207011</v>
      </c>
      <c r="S1684" s="3">
        <f t="shared" si="499"/>
        <v>-31.479825123124783</v>
      </c>
      <c r="T1684" s="3">
        <f t="shared" si="500"/>
        <v>31.479825123124783</v>
      </c>
      <c r="V1684" s="37">
        <f t="array" ref="V1684">SUM(_xlfn.NORM.DIST($AD$3:$AD$1003,$L1684,$AA1684,FALSE)*WindSpeedStep*$AE$3:$AE$1003)/AG1684</f>
        <v>1918.0024144705817</v>
      </c>
      <c r="W1684" s="37">
        <f t="array" ref="W1684">SUM(_xlfn.NORM.DIST($AD$3:$AD$1003,$L1684,$AB1684,FALSE)*WindSpeedStep*$AE$3:$AE$1003)/AH1684</f>
        <v>1914.4727961655078</v>
      </c>
      <c r="Y1684" s="1">
        <f t="shared" si="501"/>
        <v>12</v>
      </c>
      <c r="Z1684" s="99">
        <f>IF(L1684&lt;'Power Curve'!$P$28,'Power Curve'!$Q$28,IF(L1684&gt;'Power Curve'!$P$29,'Power Curve'!$Q$29,INDEX(ReferenceTurbulence,Y1684)+(L1684-INDEX(ReferenceTurbulenceWindSpeed,Y1684))*(INDEX(ReferenceTurbulence,Y1684+1)-INDEX(ReferenceTurbulence,Y1684))/(INDEX(ReferenceTurbulenceWindSpeed,Y1684+1)-INDEX(ReferenceTurbulenceWindSpeed,Y1684))))</f>
        <v>0.11953238683482635</v>
      </c>
      <c r="AA1684" s="100">
        <f t="shared" si="507"/>
        <v>1.479754370097099</v>
      </c>
      <c r="AB1684" s="29">
        <f t="shared" si="508"/>
        <v>1.5154587490764722</v>
      </c>
      <c r="AG1684" s="40">
        <f t="array" ref="AG1684">SUM(_xlfn.NORM.DIST($AD$3:$AD$1003,$F1684,$AA1684,FALSE)*WindSpeedStep)</f>
        <v>1.0000000000000038</v>
      </c>
      <c r="AH1684" s="40">
        <f t="array" ref="AH1684">SUM(_xlfn.NORM.DIST($AD$3:$AD$1003,$F1684,$AB1684,FALSE)*WindSpeedStep)</f>
        <v>1.0000000000000038</v>
      </c>
      <c r="AJ1684" s="47">
        <f t="shared" si="502"/>
        <v>12</v>
      </c>
      <c r="AK1684" s="83" t="b">
        <f>COUNTIF('Power Curve'!$D$2:$D$31,AJ1684)&gt;0</f>
        <v>1</v>
      </c>
      <c r="AL1684" s="83" t="b">
        <f t="shared" si="503"/>
        <v>0</v>
      </c>
      <c r="AM1684" s="83" t="b">
        <f t="shared" si="509"/>
        <v>1</v>
      </c>
      <c r="AN1684" s="47" t="str">
        <f t="shared" si="504"/>
        <v>Inner</v>
      </c>
      <c r="AO1684" s="48" t="str">
        <f t="shared" si="505"/>
        <v>1.2-1.3</v>
      </c>
      <c r="AP1684" s="49" t="str">
        <f t="shared" si="510"/>
        <v>14-15</v>
      </c>
      <c r="AQ1684" s="49" t="str">
        <f t="shared" si="511"/>
        <v>Mar</v>
      </c>
      <c r="AR1684" s="48" t="str">
        <f t="shared" si="512"/>
        <v>195-205</v>
      </c>
      <c r="AS1684" s="49" t="str">
        <f t="shared" si="506"/>
        <v>Inner-TI</v>
      </c>
    </row>
    <row r="1685" spans="5:45" x14ac:dyDescent="0.3">
      <c r="E1685" s="15">
        <v>40977.611111111109</v>
      </c>
      <c r="F1685" s="21">
        <v>13.1</v>
      </c>
      <c r="G1685" s="21">
        <v>1990.560012817383</v>
      </c>
      <c r="H1685" s="42">
        <v>1.1669400735383826</v>
      </c>
      <c r="I1685" s="35">
        <v>204.3</v>
      </c>
      <c r="J1685" s="43">
        <v>9.3129770992366412E-2</v>
      </c>
      <c r="K1685" s="44">
        <v>0.3043099363153014</v>
      </c>
      <c r="L1685" s="26">
        <f t="shared" si="494"/>
        <v>12.889679459291342</v>
      </c>
      <c r="M1685" s="26">
        <f t="shared" si="495"/>
        <v>1.3501914874538128</v>
      </c>
      <c r="N1685" s="96">
        <f t="shared" si="496"/>
        <v>13</v>
      </c>
      <c r="O1685" s="26">
        <f t="shared" si="497"/>
        <v>0.89684477990520872</v>
      </c>
      <c r="P1685" s="3">
        <f>IF(L1685&gt;'Power Curve'!$C$37,0,INDEX(Ci,$N1685,1)*POWER(1-O1685,3)+INDEX(Ci,$N1685,2)*3*O1685*POWER(1-O1685,2)+INDEX(Ci,$N1685,3)*3*POWER(O1685,2)*(1-O1685)+INDEX(Ci,$N1685,4)*POWER(O1685,3))</f>
        <v>1950.3888911803083</v>
      </c>
      <c r="Q1685" s="3">
        <f>MAX(0,MIN(P1685-V1685+W1685,'Power Curve'!$C$39))</f>
        <v>1972.4825494022139</v>
      </c>
      <c r="R1685" s="3">
        <f t="shared" si="498"/>
        <v>1990.560012817383</v>
      </c>
      <c r="S1685" s="3">
        <f t="shared" si="499"/>
        <v>-18.077463415169177</v>
      </c>
      <c r="T1685" s="3">
        <f t="shared" si="500"/>
        <v>18.077463415169177</v>
      </c>
      <c r="V1685" s="37">
        <f t="array" ref="V1685">SUM(_xlfn.NORM.DIST($AD$3:$AD$1003,$L1685,$AA1685,FALSE)*WindSpeedStep*$AE$3:$AE$1003)/AG1685</f>
        <v>1940.8524598326135</v>
      </c>
      <c r="W1685" s="37">
        <f t="array" ref="W1685">SUM(_xlfn.NORM.DIST($AD$3:$AD$1003,$L1685,$AB1685,FALSE)*WindSpeedStep*$AE$3:$AE$1003)/AH1685</f>
        <v>1962.946118054519</v>
      </c>
      <c r="Y1685" s="1">
        <f t="shared" si="501"/>
        <v>12</v>
      </c>
      <c r="Z1685" s="99">
        <f>IF(L1685&lt;'Power Curve'!$P$28,'Power Curve'!$Q$28,IF(L1685&gt;'Power Curve'!$P$29,'Power Curve'!$Q$29,INDEX(ReferenceTurbulence,Y1685)+(L1685-INDEX(ReferenceTurbulenceWindSpeed,Y1685))*(INDEX(ReferenceTurbulence,Y1685+1)-INDEX(ReferenceTurbulence,Y1685))/(INDEX(ReferenceTurbulenceWindSpeed,Y1685+1)-INDEX(ReferenceTurbulenceWindSpeed,Y1685))))</f>
        <v>0.1214085998553551</v>
      </c>
      <c r="AA1685" s="100">
        <f t="shared" si="507"/>
        <v>1.5649179357368923</v>
      </c>
      <c r="AB1685" s="29">
        <f t="shared" si="508"/>
        <v>1.2004128962088121</v>
      </c>
      <c r="AG1685" s="40">
        <f t="array" ref="AG1685">SUM(_xlfn.NORM.DIST($AD$3:$AD$1003,$F1685,$AA1685,FALSE)*WindSpeedStep)</f>
        <v>1.0000000000000031</v>
      </c>
      <c r="AH1685" s="40">
        <f t="array" ref="AH1685">SUM(_xlfn.NORM.DIST($AD$3:$AD$1003,$F1685,$AB1685,FALSE)*WindSpeedStep)</f>
        <v>1.0000000000000031</v>
      </c>
      <c r="AJ1685" s="47">
        <f t="shared" si="502"/>
        <v>13</v>
      </c>
      <c r="AK1685" s="83" t="b">
        <f>COUNTIF('Power Curve'!$D$2:$D$31,AJ1685)&gt;0</f>
        <v>1</v>
      </c>
      <c r="AL1685" s="83" t="b">
        <f t="shared" si="503"/>
        <v>0</v>
      </c>
      <c r="AM1685" s="83" t="b">
        <f t="shared" si="509"/>
        <v>1</v>
      </c>
      <c r="AN1685" s="47" t="str">
        <f t="shared" si="504"/>
        <v>Outer</v>
      </c>
      <c r="AO1685" s="48" t="str">
        <f t="shared" si="505"/>
        <v>1.3-1.4</v>
      </c>
      <c r="AP1685" s="49" t="str">
        <f t="shared" si="510"/>
        <v>14-15</v>
      </c>
      <c r="AQ1685" s="49" t="str">
        <f t="shared" si="511"/>
        <v>Mar</v>
      </c>
      <c r="AR1685" s="48" t="str">
        <f t="shared" si="512"/>
        <v>195-205</v>
      </c>
      <c r="AS1685" s="49" t="str">
        <f t="shared" si="506"/>
        <v>HWS-LTI</v>
      </c>
    </row>
    <row r="1686" spans="5:45" x14ac:dyDescent="0.3">
      <c r="E1686" s="15">
        <v>40977.805555555555</v>
      </c>
      <c r="F1686" s="21">
        <v>14.3</v>
      </c>
      <c r="G1686" s="21">
        <v>1964.930053710943</v>
      </c>
      <c r="H1686" s="42">
        <v>1.1750621326219239</v>
      </c>
      <c r="I1686" s="35">
        <v>267.5</v>
      </c>
      <c r="J1686" s="43">
        <v>0.10279720279720279</v>
      </c>
      <c r="K1686" s="44">
        <v>0.18528585948247298</v>
      </c>
      <c r="L1686" s="26">
        <f t="shared" si="494"/>
        <v>14.102981998452636</v>
      </c>
      <c r="M1686" s="26">
        <f t="shared" si="495"/>
        <v>1.5377113060586463</v>
      </c>
      <c r="N1686" s="96">
        <f t="shared" si="496"/>
        <v>15</v>
      </c>
      <c r="O1686" s="26">
        <f t="shared" si="497"/>
        <v>0.14266617526071726</v>
      </c>
      <c r="P1686" s="3">
        <f>IF(L1686&gt;'Power Curve'!$C$37,0,INDEX(Ci,$N1686,1)*POWER(1-O1686,3)+INDEX(Ci,$N1686,2)*3*O1686*POWER(1-O1686,2)+INDEX(Ci,$N1686,3)*3*POWER(O1686,2)*(1-O1686)+INDEX(Ci,$N1686,4)*POWER(O1686,3))</f>
        <v>1975.7665872964735</v>
      </c>
      <c r="Q1686" s="3">
        <f>MAX(0,MIN(P1686-V1686+W1686,'Power Curve'!$C$39))</f>
        <v>1982.0209860777975</v>
      </c>
      <c r="R1686" s="3">
        <f t="shared" si="498"/>
        <v>1964.930053710943</v>
      </c>
      <c r="S1686" s="3">
        <f t="shared" si="499"/>
        <v>17.090932366854531</v>
      </c>
      <c r="T1686" s="3">
        <f t="shared" si="500"/>
        <v>17.090932366854531</v>
      </c>
      <c r="V1686" s="37">
        <f t="array" ref="V1686">SUM(_xlfn.NORM.DIST($AD$3:$AD$1003,$L1686,$AA1686,FALSE)*WindSpeedStep*$AE$3:$AE$1003)/AG1686</f>
        <v>1969.4937137057791</v>
      </c>
      <c r="W1686" s="37">
        <f t="array" ref="W1686">SUM(_xlfn.NORM.DIST($AD$3:$AD$1003,$L1686,$AB1686,FALSE)*WindSpeedStep*$AE$3:$AE$1003)/AH1686</f>
        <v>1975.7481124871031</v>
      </c>
      <c r="Y1686" s="1">
        <f t="shared" si="501"/>
        <v>14</v>
      </c>
      <c r="Z1686" s="99">
        <f>IF(L1686&lt;'Power Curve'!$P$28,'Power Curve'!$Q$28,IF(L1686&gt;'Power Curve'!$P$29,'Power Curve'!$Q$29,INDEX(ReferenceTurbulence,Y1686)+(L1686-INDEX(ReferenceTurbulenceWindSpeed,Y1686))*(INDEX(ReferenceTurbulence,Y1686+1)-INDEX(ReferenceTurbulence,Y1686))/(INDEX(ReferenceTurbulenceWindSpeed,Y1686+1)-INDEX(ReferenceTurbulenceWindSpeed,Y1686))))</f>
        <v>0.12106341851187219</v>
      </c>
      <c r="AA1686" s="100">
        <f t="shared" si="507"/>
        <v>1.7073552119440711</v>
      </c>
      <c r="AB1686" s="29">
        <f t="shared" si="508"/>
        <v>1.449747100540236</v>
      </c>
      <c r="AG1686" s="40">
        <f t="array" ref="AG1686">SUM(_xlfn.NORM.DIST($AD$3:$AD$1003,$F1686,$AA1686,FALSE)*WindSpeedStep)</f>
        <v>1</v>
      </c>
      <c r="AH1686" s="40">
        <f t="array" ref="AH1686">SUM(_xlfn.NORM.DIST($AD$3:$AD$1003,$F1686,$AB1686,FALSE)*WindSpeedStep)</f>
        <v>1.0000000000000022</v>
      </c>
      <c r="AJ1686" s="47">
        <f t="shared" si="502"/>
        <v>14</v>
      </c>
      <c r="AK1686" s="83" t="b">
        <f>COUNTIF('Power Curve'!$D$2:$D$31,AJ1686)&gt;0</f>
        <v>1</v>
      </c>
      <c r="AL1686" s="83" t="b">
        <f t="shared" si="503"/>
        <v>0</v>
      </c>
      <c r="AM1686" s="83" t="b">
        <f t="shared" si="509"/>
        <v>1</v>
      </c>
      <c r="AN1686" s="47" t="str">
        <f t="shared" si="504"/>
        <v>Inner</v>
      </c>
      <c r="AO1686" s="48" t="str">
        <f t="shared" si="505"/>
        <v>1.5-1.6</v>
      </c>
      <c r="AP1686" s="49" t="str">
        <f t="shared" si="510"/>
        <v>19-20</v>
      </c>
      <c r="AQ1686" s="49" t="str">
        <f t="shared" si="511"/>
        <v>Mar</v>
      </c>
      <c r="AR1686" s="48" t="str">
        <f t="shared" si="512"/>
        <v>265-275</v>
      </c>
      <c r="AS1686" s="49" t="str">
        <f t="shared" si="506"/>
        <v>Inner-TI</v>
      </c>
    </row>
    <row r="1687" spans="5:45" x14ac:dyDescent="0.3">
      <c r="E1687" s="15">
        <v>40977.8125</v>
      </c>
      <c r="F1687" s="21">
        <v>11.81</v>
      </c>
      <c r="G1687" s="21">
        <v>1945.1499786376951</v>
      </c>
      <c r="H1687" s="42">
        <v>1.1770434103452045</v>
      </c>
      <c r="I1687" s="35">
        <v>265.2</v>
      </c>
      <c r="J1687" s="43">
        <v>0.12023708721422523</v>
      </c>
      <c r="K1687" s="44">
        <v>0.18127813346831143</v>
      </c>
      <c r="L1687" s="26">
        <f t="shared" si="494"/>
        <v>11.653830436554921</v>
      </c>
      <c r="M1687" s="26">
        <f t="shared" si="495"/>
        <v>1.1591870371320567</v>
      </c>
      <c r="N1687" s="96">
        <f t="shared" si="496"/>
        <v>12</v>
      </c>
      <c r="O1687" s="26">
        <f t="shared" si="497"/>
        <v>0.64872892448005004</v>
      </c>
      <c r="P1687" s="3">
        <f>IF(L1687&gt;'Power Curve'!$C$37,0,INDEX(Ci,$N1687,1)*POWER(1-O1687,3)+INDEX(Ci,$N1687,2)*3*O1687*POWER(1-O1687,2)+INDEX(Ci,$N1687,3)*3*POWER(O1687,2)*(1-O1687)+INDEX(Ci,$N1687,4)*POWER(O1687,3))</f>
        <v>1882.8983860457784</v>
      </c>
      <c r="Q1687" s="3">
        <f>MAX(0,MIN(P1687-V1687+W1687,'Power Curve'!$C$39))</f>
        <v>1880.7225328759807</v>
      </c>
      <c r="R1687" s="3">
        <f t="shared" si="498"/>
        <v>1945.1499786376951</v>
      </c>
      <c r="S1687" s="3">
        <f t="shared" si="499"/>
        <v>-64.427445761714353</v>
      </c>
      <c r="T1687" s="3">
        <f t="shared" si="500"/>
        <v>64.427445761714353</v>
      </c>
      <c r="V1687" s="37">
        <f t="array" ref="V1687">SUM(_xlfn.NORM.DIST($AD$3:$AD$1003,$L1687,$AA1687,FALSE)*WindSpeedStep*$AE$3:$AE$1003)/AG1687</f>
        <v>1858.7351479809122</v>
      </c>
      <c r="W1687" s="37">
        <f t="array" ref="W1687">SUM(_xlfn.NORM.DIST($AD$3:$AD$1003,$L1687,$AB1687,FALSE)*WindSpeedStep*$AE$3:$AE$1003)/AH1687</f>
        <v>1856.5592948111146</v>
      </c>
      <c r="Y1687" s="1">
        <f t="shared" si="501"/>
        <v>11</v>
      </c>
      <c r="Z1687" s="99">
        <f>IF(L1687&lt;'Power Curve'!$P$28,'Power Curve'!$Q$28,IF(L1687&gt;'Power Curve'!$P$29,'Power Curve'!$Q$29,INDEX(ReferenceTurbulence,Y1687)+(L1687-INDEX(ReferenceTurbulenceWindSpeed,Y1687))*(INDEX(ReferenceTurbulence,Y1687+1)-INDEX(ReferenceTurbulence,Y1687))/(INDEX(ReferenceTurbulenceWindSpeed,Y1687+1)-INDEX(ReferenceTurbulenceWindSpeed,Y1687))))</f>
        <v>0.11883346060382813</v>
      </c>
      <c r="AA1687" s="100">
        <f t="shared" si="507"/>
        <v>1.3848650000660423</v>
      </c>
      <c r="AB1687" s="29">
        <f t="shared" si="508"/>
        <v>1.4012226265798464</v>
      </c>
      <c r="AG1687" s="40">
        <f t="array" ref="AG1687">SUM(_xlfn.NORM.DIST($AD$3:$AD$1003,$F1687,$AA1687,FALSE)*WindSpeedStep)</f>
        <v>1.0000000000000033</v>
      </c>
      <c r="AH1687" s="40">
        <f t="array" ref="AH1687">SUM(_xlfn.NORM.DIST($AD$3:$AD$1003,$F1687,$AB1687,FALSE)*WindSpeedStep)</f>
        <v>1.0000000000000036</v>
      </c>
      <c r="AJ1687" s="47">
        <f t="shared" si="502"/>
        <v>12</v>
      </c>
      <c r="AK1687" s="83" t="b">
        <f>COUNTIF('Power Curve'!$D$2:$D$31,AJ1687)&gt;0</f>
        <v>1</v>
      </c>
      <c r="AL1687" s="83" t="b">
        <f t="shared" si="503"/>
        <v>0</v>
      </c>
      <c r="AM1687" s="83" t="b">
        <f t="shared" si="509"/>
        <v>1</v>
      </c>
      <c r="AN1687" s="47" t="str">
        <f t="shared" si="504"/>
        <v>Inner</v>
      </c>
      <c r="AO1687" s="48" t="str">
        <f t="shared" si="505"/>
        <v>1.1-1.2</v>
      </c>
      <c r="AP1687" s="49" t="str">
        <f t="shared" si="510"/>
        <v>19-20</v>
      </c>
      <c r="AQ1687" s="49" t="str">
        <f t="shared" si="511"/>
        <v>Mar</v>
      </c>
      <c r="AR1687" s="48" t="str">
        <f t="shared" si="512"/>
        <v>265-275</v>
      </c>
      <c r="AS1687" s="49" t="str">
        <f t="shared" si="506"/>
        <v>Inner-TI</v>
      </c>
    </row>
    <row r="1688" spans="5:45" x14ac:dyDescent="0.3">
      <c r="E1688" s="15">
        <v>40977.819444444445</v>
      </c>
      <c r="F1688" s="21">
        <v>11.62</v>
      </c>
      <c r="G1688" s="21">
        <v>1930.0100402832031</v>
      </c>
      <c r="H1688" s="42">
        <v>1.1777475699091489</v>
      </c>
      <c r="I1688" s="35">
        <v>265.2</v>
      </c>
      <c r="J1688" s="43">
        <v>0.10671256454388985</v>
      </c>
      <c r="K1688" s="44">
        <v>0.24120618629267274</v>
      </c>
      <c r="L1688" s="26">
        <f t="shared" si="494"/>
        <v>11.468629004456464</v>
      </c>
      <c r="M1688" s="26">
        <f t="shared" si="495"/>
        <v>1.1305635587896601</v>
      </c>
      <c r="N1688" s="96">
        <f t="shared" si="496"/>
        <v>12</v>
      </c>
      <c r="O1688" s="26">
        <f t="shared" si="497"/>
        <v>0.47034209419763978</v>
      </c>
      <c r="P1688" s="3">
        <f>IF(L1688&gt;'Power Curve'!$C$37,0,INDEX(Ci,$N1688,1)*POWER(1-O1688,3)+INDEX(Ci,$N1688,2)*3*O1688*POWER(1-O1688,2)+INDEX(Ci,$N1688,3)*3*POWER(O1688,2)*(1-O1688)+INDEX(Ci,$N1688,4)*POWER(O1688,3))</f>
        <v>1857.4238097764223</v>
      </c>
      <c r="Q1688" s="3">
        <f>MAX(0,MIN(P1688-V1688+W1688,'Power Curve'!$C$39))</f>
        <v>1877.2627804086462</v>
      </c>
      <c r="R1688" s="3">
        <f t="shared" si="498"/>
        <v>1930.0100402832031</v>
      </c>
      <c r="S1688" s="3">
        <f t="shared" si="499"/>
        <v>-52.747259874556903</v>
      </c>
      <c r="T1688" s="3">
        <f t="shared" si="500"/>
        <v>52.747259874556903</v>
      </c>
      <c r="V1688" s="37">
        <f t="array" ref="V1688">SUM(_xlfn.NORM.DIST($AD$3:$AD$1003,$L1688,$AA1688,FALSE)*WindSpeedStep*$AE$3:$AE$1003)/AG1688</f>
        <v>1836.3273659448114</v>
      </c>
      <c r="W1688" s="37">
        <f t="array" ref="W1688">SUM(_xlfn.NORM.DIST($AD$3:$AD$1003,$L1688,$AB1688,FALSE)*WindSpeedStep*$AE$3:$AE$1003)/AH1688</f>
        <v>1856.1663365770353</v>
      </c>
      <c r="Y1688" s="1">
        <f t="shared" si="501"/>
        <v>11</v>
      </c>
      <c r="Z1688" s="99">
        <f>IF(L1688&lt;'Power Curve'!$P$28,'Power Curve'!$Q$28,IF(L1688&gt;'Power Curve'!$P$29,'Power Curve'!$Q$29,INDEX(ReferenceTurbulence,Y1688)+(L1688-INDEX(ReferenceTurbulenceWindSpeed,Y1688))*(INDEX(ReferenceTurbulence,Y1688+1)-INDEX(ReferenceTurbulence,Y1688))/(INDEX(ReferenceTurbulenceWindSpeed,Y1688+1)-INDEX(ReferenceTurbulenceWindSpeed,Y1688))))</f>
        <v>0.11915276689717076</v>
      </c>
      <c r="AA1688" s="100">
        <f t="shared" si="507"/>
        <v>1.3665188783981326</v>
      </c>
      <c r="AB1688" s="29">
        <f t="shared" si="508"/>
        <v>1.2238468128679876</v>
      </c>
      <c r="AG1688" s="40">
        <f t="array" ref="AG1688">SUM(_xlfn.NORM.DIST($AD$3:$AD$1003,$F1688,$AA1688,FALSE)*WindSpeedStep)</f>
        <v>1.0000000000000031</v>
      </c>
      <c r="AH1688" s="40">
        <f t="array" ref="AH1688">SUM(_xlfn.NORM.DIST($AD$3:$AD$1003,$F1688,$AB1688,FALSE)*WindSpeedStep)</f>
        <v>1.0000000000000033</v>
      </c>
      <c r="AJ1688" s="47">
        <f t="shared" si="502"/>
        <v>11</v>
      </c>
      <c r="AK1688" s="83" t="b">
        <f>COUNTIF('Power Curve'!$D$2:$D$31,AJ1688)&gt;0</f>
        <v>1</v>
      </c>
      <c r="AL1688" s="83" t="b">
        <f t="shared" si="503"/>
        <v>0</v>
      </c>
      <c r="AM1688" s="83" t="b">
        <f t="shared" si="509"/>
        <v>1</v>
      </c>
      <c r="AN1688" s="47" t="str">
        <f t="shared" si="504"/>
        <v>Inner</v>
      </c>
      <c r="AO1688" s="48" t="str">
        <f t="shared" si="505"/>
        <v>1.1-1.2</v>
      </c>
      <c r="AP1688" s="49" t="str">
        <f t="shared" si="510"/>
        <v>19-20</v>
      </c>
      <c r="AQ1688" s="49" t="str">
        <f t="shared" si="511"/>
        <v>Mar</v>
      </c>
      <c r="AR1688" s="48" t="str">
        <f t="shared" si="512"/>
        <v>265-275</v>
      </c>
      <c r="AS1688" s="49" t="str">
        <f t="shared" si="506"/>
        <v>Inner-TI</v>
      </c>
    </row>
    <row r="1689" spans="5:45" x14ac:dyDescent="0.3">
      <c r="E1689" s="15">
        <v>40977.826388888891</v>
      </c>
      <c r="F1689" s="21">
        <v>11.66</v>
      </c>
      <c r="G1689" s="21">
        <v>1945.8999786376951</v>
      </c>
      <c r="H1689" s="42">
        <v>1.1787102760134551</v>
      </c>
      <c r="I1689" s="35">
        <v>266.39999999999998</v>
      </c>
      <c r="J1689" s="43">
        <v>0.11406518010291596</v>
      </c>
      <c r="K1689" s="44">
        <v>0.24311463025574764</v>
      </c>
      <c r="L1689" s="26">
        <f t="shared" si="494"/>
        <v>11.511242705373332</v>
      </c>
      <c r="M1689" s="26">
        <f t="shared" si="495"/>
        <v>1.1371496436350241</v>
      </c>
      <c r="N1689" s="96">
        <f t="shared" si="496"/>
        <v>12</v>
      </c>
      <c r="O1689" s="26">
        <f t="shared" si="497"/>
        <v>0.51138779750041774</v>
      </c>
      <c r="P1689" s="3">
        <f>IF(L1689&gt;'Power Curve'!$C$37,0,INDEX(Ci,$N1689,1)*POWER(1-O1689,3)+INDEX(Ci,$N1689,2)*3*O1689*POWER(1-O1689,2)+INDEX(Ci,$N1689,3)*3*POWER(O1689,2)*(1-O1689)+INDEX(Ci,$N1689,4)*POWER(O1689,3))</f>
        <v>1863.659720580524</v>
      </c>
      <c r="Q1689" s="3">
        <f>MAX(0,MIN(P1689-V1689+W1689,'Power Curve'!$C$39))</f>
        <v>1871.6212339426256</v>
      </c>
      <c r="R1689" s="3">
        <f t="shared" si="498"/>
        <v>1945.8999786376951</v>
      </c>
      <c r="S1689" s="3">
        <f t="shared" si="499"/>
        <v>-74.278744695069463</v>
      </c>
      <c r="T1689" s="3">
        <f t="shared" si="500"/>
        <v>74.278744695069463</v>
      </c>
      <c r="V1689" s="37">
        <f t="array" ref="V1689">SUM(_xlfn.NORM.DIST($AD$3:$AD$1003,$L1689,$AA1689,FALSE)*WindSpeedStep*$AE$3:$AE$1003)/AG1689</f>
        <v>1841.7635802410966</v>
      </c>
      <c r="W1689" s="37">
        <f t="array" ref="W1689">SUM(_xlfn.NORM.DIST($AD$3:$AD$1003,$L1689,$AB1689,FALSE)*WindSpeedStep*$AE$3:$AE$1003)/AH1689</f>
        <v>1849.7250936031983</v>
      </c>
      <c r="Y1689" s="1">
        <f t="shared" si="501"/>
        <v>11</v>
      </c>
      <c r="Z1689" s="99">
        <f>IF(L1689&lt;'Power Curve'!$P$28,'Power Curve'!$Q$28,IF(L1689&gt;'Power Curve'!$P$29,'Power Curve'!$Q$29,INDEX(ReferenceTurbulence,Y1689)+(L1689-INDEX(ReferenceTurbulenceWindSpeed,Y1689))*(INDEX(ReferenceTurbulence,Y1689+1)-INDEX(ReferenceTurbulence,Y1689))/(INDEX(ReferenceTurbulenceWindSpeed,Y1689+1)-INDEX(ReferenceTurbulenceWindSpeed,Y1689))))</f>
        <v>0.11907929649939251</v>
      </c>
      <c r="AA1689" s="100">
        <f t="shared" si="507"/>
        <v>1.3707506831896203</v>
      </c>
      <c r="AB1689" s="29">
        <f t="shared" si="508"/>
        <v>1.3130319723967867</v>
      </c>
      <c r="AG1689" s="40">
        <f t="array" ref="AG1689">SUM(_xlfn.NORM.DIST($AD$3:$AD$1003,$F1689,$AA1689,FALSE)*WindSpeedStep)</f>
        <v>1.0000000000000036</v>
      </c>
      <c r="AH1689" s="40">
        <f t="array" ref="AH1689">SUM(_xlfn.NORM.DIST($AD$3:$AD$1003,$F1689,$AB1689,FALSE)*WindSpeedStep)</f>
        <v>1.0000000000000036</v>
      </c>
      <c r="AJ1689" s="47">
        <f t="shared" si="502"/>
        <v>12</v>
      </c>
      <c r="AK1689" s="83" t="b">
        <f>COUNTIF('Power Curve'!$D$2:$D$31,AJ1689)&gt;0</f>
        <v>1</v>
      </c>
      <c r="AL1689" s="83" t="b">
        <f t="shared" si="503"/>
        <v>0</v>
      </c>
      <c r="AM1689" s="83" t="b">
        <f t="shared" si="509"/>
        <v>1</v>
      </c>
      <c r="AN1689" s="47" t="str">
        <f t="shared" si="504"/>
        <v>Inner</v>
      </c>
      <c r="AO1689" s="48" t="str">
        <f t="shared" si="505"/>
        <v>1.1-1.2</v>
      </c>
      <c r="AP1689" s="49" t="str">
        <f t="shared" si="510"/>
        <v>19-20</v>
      </c>
      <c r="AQ1689" s="49" t="str">
        <f t="shared" si="511"/>
        <v>Mar</v>
      </c>
      <c r="AR1689" s="48" t="str">
        <f t="shared" si="512"/>
        <v>265-275</v>
      </c>
      <c r="AS1689" s="49" t="str">
        <f t="shared" si="506"/>
        <v>Inner-TI</v>
      </c>
    </row>
    <row r="1690" spans="5:45" x14ac:dyDescent="0.3">
      <c r="E1690" s="15">
        <v>40977.833333333336</v>
      </c>
      <c r="F1690" s="21">
        <v>12.55</v>
      </c>
      <c r="G1690" s="21">
        <v>1935.0800323486351</v>
      </c>
      <c r="H1690" s="42">
        <v>1.1783923929832465</v>
      </c>
      <c r="I1690" s="35">
        <v>273.8</v>
      </c>
      <c r="J1690" s="43">
        <v>0.14023904382470118</v>
      </c>
      <c r="K1690" s="44">
        <v>0.19114973946128097</v>
      </c>
      <c r="L1690" s="26">
        <f t="shared" si="494"/>
        <v>12.388774262516693</v>
      </c>
      <c r="M1690" s="26">
        <f t="shared" si="495"/>
        <v>1.2727749745844585</v>
      </c>
      <c r="N1690" s="96">
        <f t="shared" si="496"/>
        <v>13</v>
      </c>
      <c r="O1690" s="26">
        <f t="shared" si="497"/>
        <v>0.38117056071597344</v>
      </c>
      <c r="P1690" s="3">
        <f>IF(L1690&gt;'Power Curve'!$C$37,0,INDEX(Ci,$N1690,1)*POWER(1-O1690,3)+INDEX(Ci,$N1690,2)*3*O1690*POWER(1-O1690,2)+INDEX(Ci,$N1690,3)*3*POWER(O1690,2)*(1-O1690)+INDEX(Ci,$N1690,4)*POWER(O1690,3))</f>
        <v>1934.6249934307839</v>
      </c>
      <c r="Q1690" s="3">
        <f>MAX(0,MIN(P1690-V1690+W1690,'Power Curve'!$C$39))</f>
        <v>1908.1599135136009</v>
      </c>
      <c r="R1690" s="3">
        <f t="shared" si="498"/>
        <v>1935.0800323486351</v>
      </c>
      <c r="S1690" s="3">
        <f t="shared" si="499"/>
        <v>-26.920118835034145</v>
      </c>
      <c r="T1690" s="3">
        <f t="shared" si="500"/>
        <v>26.920118835034145</v>
      </c>
      <c r="V1690" s="37">
        <f t="array" ref="V1690">SUM(_xlfn.NORM.DIST($AD$3:$AD$1003,$L1690,$AA1690,FALSE)*WindSpeedStep*$AE$3:$AE$1003)/AG1690</f>
        <v>1918.5151796000666</v>
      </c>
      <c r="W1690" s="37">
        <f t="array" ref="W1690">SUM(_xlfn.NORM.DIST($AD$3:$AD$1003,$L1690,$AB1690,FALSE)*WindSpeedStep*$AE$3:$AE$1003)/AH1690</f>
        <v>1892.0500996828837</v>
      </c>
      <c r="Y1690" s="1">
        <f t="shared" si="501"/>
        <v>12</v>
      </c>
      <c r="Z1690" s="99">
        <f>IF(L1690&lt;'Power Curve'!$P$28,'Power Curve'!$Q$28,IF(L1690&gt;'Power Curve'!$P$29,'Power Curve'!$Q$29,INDEX(ReferenceTurbulence,Y1690)+(L1690-INDEX(ReferenceTurbulenceWindSpeed,Y1690))*(INDEX(ReferenceTurbulence,Y1690+1)-INDEX(ReferenceTurbulence,Y1690))/(INDEX(ReferenceTurbulenceWindSpeed,Y1690+1)-INDEX(ReferenceTurbulenceWindSpeed,Y1690))))</f>
        <v>0.11956639716256043</v>
      </c>
      <c r="AA1690" s="100">
        <f t="shared" si="507"/>
        <v>1.4812811038293776</v>
      </c>
      <c r="AB1690" s="29">
        <f t="shared" si="508"/>
        <v>1.7373898567354085</v>
      </c>
      <c r="AG1690" s="40">
        <f t="array" ref="AG1690">SUM(_xlfn.NORM.DIST($AD$3:$AD$1003,$F1690,$AA1690,FALSE)*WindSpeedStep)</f>
        <v>1.000000000000004</v>
      </c>
      <c r="AH1690" s="40">
        <f t="array" ref="AH1690">SUM(_xlfn.NORM.DIST($AD$3:$AD$1003,$F1690,$AB1690,FALSE)*WindSpeedStep)</f>
        <v>0.99999999999979938</v>
      </c>
      <c r="AJ1690" s="47">
        <f t="shared" si="502"/>
        <v>12</v>
      </c>
      <c r="AK1690" s="83" t="b">
        <f>COUNTIF('Power Curve'!$D$2:$D$31,AJ1690)&gt;0</f>
        <v>1</v>
      </c>
      <c r="AL1690" s="83" t="b">
        <f t="shared" si="503"/>
        <v>0</v>
      </c>
      <c r="AM1690" s="83" t="b">
        <f t="shared" si="509"/>
        <v>1</v>
      </c>
      <c r="AN1690" s="47" t="str">
        <f t="shared" si="504"/>
        <v>Outer</v>
      </c>
      <c r="AO1690" s="48" t="str">
        <f t="shared" si="505"/>
        <v>1.2-1.3</v>
      </c>
      <c r="AP1690" s="49" t="str">
        <f t="shared" si="510"/>
        <v>20-21</v>
      </c>
      <c r="AQ1690" s="49" t="str">
        <f t="shared" si="511"/>
        <v>Mar</v>
      </c>
      <c r="AR1690" s="48" t="str">
        <f t="shared" si="512"/>
        <v>265-275</v>
      </c>
      <c r="AS1690" s="49" t="str">
        <f t="shared" si="506"/>
        <v>HWS-HTI</v>
      </c>
    </row>
    <row r="1691" spans="5:45" x14ac:dyDescent="0.3">
      <c r="E1691" s="15">
        <v>40977.840277777781</v>
      </c>
      <c r="F1691" s="21">
        <v>10.16</v>
      </c>
      <c r="G1691" s="21">
        <v>1557.5800018310549</v>
      </c>
      <c r="H1691" s="42">
        <v>1.1798032972045609</v>
      </c>
      <c r="I1691" s="35">
        <v>271</v>
      </c>
      <c r="J1691" s="43">
        <v>0.12795275590551181</v>
      </c>
      <c r="K1691" s="44">
        <v>0.18409040033159674</v>
      </c>
      <c r="L1691" s="26">
        <f t="shared" si="494"/>
        <v>10.033479020036236</v>
      </c>
      <c r="M1691" s="26">
        <f t="shared" si="495"/>
        <v>0.9087565023771339</v>
      </c>
      <c r="N1691" s="96">
        <f t="shared" si="496"/>
        <v>11</v>
      </c>
      <c r="O1691" s="26">
        <f t="shared" si="497"/>
        <v>8.1086106783832268E-2</v>
      </c>
      <c r="P1691" s="3">
        <f>IF(L1691&gt;'Power Curve'!$C$37,0,INDEX(Ci,$N1691,1)*POWER(1-O1691,3)+INDEX(Ci,$N1691,2)*3*O1691*POWER(1-O1691,2)+INDEX(Ci,$N1691,3)*3*POWER(O1691,2)*(1-O1691)+INDEX(Ci,$N1691,4)*POWER(O1691,3))</f>
        <v>1543.0238951234062</v>
      </c>
      <c r="Q1691" s="3">
        <f>MAX(0,MIN(P1691-V1691+W1691,'Power Curve'!$C$39))</f>
        <v>1535.5057888990784</v>
      </c>
      <c r="R1691" s="3">
        <f t="shared" si="498"/>
        <v>1557.5800018310549</v>
      </c>
      <c r="S1691" s="3">
        <f t="shared" si="499"/>
        <v>-22.07421293197649</v>
      </c>
      <c r="T1691" s="3">
        <f t="shared" si="500"/>
        <v>22.07421293197649</v>
      </c>
      <c r="V1691" s="37">
        <f t="array" ref="V1691">SUM(_xlfn.NORM.DIST($AD$3:$AD$1003,$L1691,$AA1691,FALSE)*WindSpeedStep*$AE$3:$AE$1003)/AG1691</f>
        <v>1540.6463290818822</v>
      </c>
      <c r="W1691" s="37">
        <f t="array" ref="W1691">SUM(_xlfn.NORM.DIST($AD$3:$AD$1003,$L1691,$AB1691,FALSE)*WindSpeedStep*$AE$3:$AE$1003)/AH1691</f>
        <v>1533.1282228575544</v>
      </c>
      <c r="Y1691" s="1">
        <f t="shared" si="501"/>
        <v>10</v>
      </c>
      <c r="Z1691" s="99">
        <f>IF(L1691&lt;'Power Curve'!$P$28,'Power Curve'!$Q$28,IF(L1691&gt;'Power Curve'!$P$29,'Power Curve'!$Q$29,INDEX(ReferenceTurbulence,Y1691)+(L1691-INDEX(ReferenceTurbulenceWindSpeed,Y1691))*(INDEX(ReferenceTurbulence,Y1691+1)-INDEX(ReferenceTurbulence,Y1691))/(INDEX(ReferenceTurbulenceWindSpeed,Y1691+1)-INDEX(ReferenceTurbulenceWindSpeed,Y1691))))</f>
        <v>0.12001880146148107</v>
      </c>
      <c r="AA1691" s="100">
        <f t="shared" si="507"/>
        <v>1.2042061264736645</v>
      </c>
      <c r="AB1691" s="29">
        <f t="shared" si="508"/>
        <v>1.2838112919337703</v>
      </c>
      <c r="AG1691" s="40">
        <f t="array" ref="AG1691">SUM(_xlfn.NORM.DIST($AD$3:$AD$1003,$F1691,$AA1691,FALSE)*WindSpeedStep)</f>
        <v>1.0000000000000036</v>
      </c>
      <c r="AH1691" s="40">
        <f t="array" ref="AH1691">SUM(_xlfn.NORM.DIST($AD$3:$AD$1003,$F1691,$AB1691,FALSE)*WindSpeedStep)</f>
        <v>1.0000000000000024</v>
      </c>
      <c r="AJ1691" s="47">
        <f t="shared" si="502"/>
        <v>10</v>
      </c>
      <c r="AK1691" s="83" t="b">
        <f>COUNTIF('Power Curve'!$D$2:$D$31,AJ1691)&gt;0</f>
        <v>1</v>
      </c>
      <c r="AL1691" s="83" t="b">
        <f t="shared" si="503"/>
        <v>0</v>
      </c>
      <c r="AM1691" s="83" t="b">
        <f t="shared" si="509"/>
        <v>1</v>
      </c>
      <c r="AN1691" s="47" t="str">
        <f t="shared" si="504"/>
        <v>Inner</v>
      </c>
      <c r="AO1691" s="48" t="str">
        <f t="shared" si="505"/>
        <v>0.9-1.0</v>
      </c>
      <c r="AP1691" s="49" t="str">
        <f t="shared" si="510"/>
        <v>20-21</v>
      </c>
      <c r="AQ1691" s="49" t="str">
        <f t="shared" si="511"/>
        <v>Mar</v>
      </c>
      <c r="AR1691" s="48" t="str">
        <f t="shared" si="512"/>
        <v>265-275</v>
      </c>
      <c r="AS1691" s="49" t="str">
        <f t="shared" si="506"/>
        <v>Inner-TI</v>
      </c>
    </row>
    <row r="1692" spans="5:45" x14ac:dyDescent="0.3">
      <c r="E1692" s="15">
        <v>40977.847222222219</v>
      </c>
      <c r="F1692" s="21">
        <v>10.4</v>
      </c>
      <c r="G1692" s="21">
        <v>1423.3899688720751</v>
      </c>
      <c r="H1692" s="42">
        <v>1.1803800648750344</v>
      </c>
      <c r="I1692" s="35">
        <v>272.3</v>
      </c>
      <c r="J1692" s="43">
        <v>0.14134615384615384</v>
      </c>
      <c r="K1692" s="44">
        <v>0.23476486695266111</v>
      </c>
      <c r="L1692" s="26">
        <f t="shared" si="494"/>
        <v>10.272163699654941</v>
      </c>
      <c r="M1692" s="26">
        <f t="shared" si="495"/>
        <v>0.94564598903129671</v>
      </c>
      <c r="N1692" s="96">
        <f t="shared" si="496"/>
        <v>11</v>
      </c>
      <c r="O1692" s="26">
        <f t="shared" si="497"/>
        <v>0.31273096240455578</v>
      </c>
      <c r="P1692" s="3">
        <f>IF(L1692&gt;'Power Curve'!$C$37,0,INDEX(Ci,$N1692,1)*POWER(1-O1692,3)+INDEX(Ci,$N1692,2)*3*O1692*POWER(1-O1692,2)+INDEX(Ci,$N1692,3)*3*POWER(O1692,2)*(1-O1692)+INDEX(Ci,$N1692,4)*POWER(O1692,3))</f>
        <v>1610.4386505303958</v>
      </c>
      <c r="Q1692" s="3">
        <f>MAX(0,MIN(P1692-V1692+W1692,'Power Curve'!$C$39))</f>
        <v>1585.3234557119224</v>
      </c>
      <c r="R1692" s="3">
        <f t="shared" si="498"/>
        <v>1423.3899688720751</v>
      </c>
      <c r="S1692" s="3">
        <f t="shared" si="499"/>
        <v>161.93348683984732</v>
      </c>
      <c r="T1692" s="3">
        <f t="shared" si="500"/>
        <v>161.93348683984732</v>
      </c>
      <c r="V1692" s="37">
        <f t="array" ref="V1692">SUM(_xlfn.NORM.DIST($AD$3:$AD$1003,$L1692,$AA1692,FALSE)*WindSpeedStep*$AE$3:$AE$1003)/AG1692</f>
        <v>1605.8362153652231</v>
      </c>
      <c r="W1692" s="37">
        <f t="array" ref="W1692">SUM(_xlfn.NORM.DIST($AD$3:$AD$1003,$L1692,$AB1692,FALSE)*WindSpeedStep*$AE$3:$AE$1003)/AH1692</f>
        <v>1580.7210205467497</v>
      </c>
      <c r="Y1692" s="1">
        <f t="shared" si="501"/>
        <v>10</v>
      </c>
      <c r="Z1692" s="99">
        <f>IF(L1692&lt;'Power Curve'!$P$28,'Power Curve'!$Q$28,IF(L1692&gt;'Power Curve'!$P$29,'Power Curve'!$Q$29,INDEX(ReferenceTurbulence,Y1692)+(L1692-INDEX(ReferenceTurbulenceWindSpeed,Y1692))*(INDEX(ReferenceTurbulence,Y1692+1)-INDEX(ReferenceTurbulence,Y1692))/(INDEX(ReferenceTurbulenceWindSpeed,Y1692+1)-INDEX(ReferenceTurbulenceWindSpeed,Y1692))))</f>
        <v>0.12001271652474445</v>
      </c>
      <c r="AA1692" s="100">
        <f t="shared" si="507"/>
        <v>1.2327902701824587</v>
      </c>
      <c r="AB1692" s="29">
        <f t="shared" si="508"/>
        <v>1.4519308306243042</v>
      </c>
      <c r="AG1692" s="40">
        <f t="array" ref="AG1692">SUM(_xlfn.NORM.DIST($AD$3:$AD$1003,$F1692,$AA1692,FALSE)*WindSpeedStep)</f>
        <v>1.0000000000000038</v>
      </c>
      <c r="AH1692" s="40">
        <f t="array" ref="AH1692">SUM(_xlfn.NORM.DIST($AD$3:$AD$1003,$F1692,$AB1692,FALSE)*WindSpeedStep)</f>
        <v>0.9999999999996998</v>
      </c>
      <c r="AJ1692" s="47">
        <f t="shared" si="502"/>
        <v>10</v>
      </c>
      <c r="AK1692" s="83" t="b">
        <f>COUNTIF('Power Curve'!$D$2:$D$31,AJ1692)&gt;0</f>
        <v>1</v>
      </c>
      <c r="AL1692" s="83" t="b">
        <f t="shared" si="503"/>
        <v>0</v>
      </c>
      <c r="AM1692" s="83" t="b">
        <f t="shared" si="509"/>
        <v>1</v>
      </c>
      <c r="AN1692" s="47" t="str">
        <f t="shared" si="504"/>
        <v>Outer</v>
      </c>
      <c r="AO1692" s="48" t="str">
        <f t="shared" si="505"/>
        <v>0.9-1.0</v>
      </c>
      <c r="AP1692" s="49" t="str">
        <f t="shared" si="510"/>
        <v>20-21</v>
      </c>
      <c r="AQ1692" s="49" t="str">
        <f t="shared" si="511"/>
        <v>Mar</v>
      </c>
      <c r="AR1692" s="48" t="str">
        <f t="shared" si="512"/>
        <v>265-275</v>
      </c>
      <c r="AS1692" s="49" t="str">
        <f t="shared" si="506"/>
        <v>HWS-HTI</v>
      </c>
    </row>
    <row r="1693" spans="5:45" x14ac:dyDescent="0.3">
      <c r="E1693" s="15">
        <v>40977.854166666664</v>
      </c>
      <c r="F1693" s="21">
        <v>7.46</v>
      </c>
      <c r="G1693" s="21">
        <v>803.89002609252952</v>
      </c>
      <c r="H1693" s="42">
        <v>1.1818799253162251</v>
      </c>
      <c r="I1693" s="35">
        <v>268.3</v>
      </c>
      <c r="J1693" s="43">
        <v>0.20375335120643431</v>
      </c>
      <c r="K1693" s="44">
        <v>0.1185081490002553</v>
      </c>
      <c r="L1693" s="26">
        <f t="shared" si="494"/>
        <v>7.3714215836874493</v>
      </c>
      <c r="M1693" s="26">
        <f t="shared" si="495"/>
        <v>0.49732694423507279</v>
      </c>
      <c r="N1693" s="96">
        <f t="shared" si="496"/>
        <v>8</v>
      </c>
      <c r="O1693" s="26">
        <f t="shared" si="497"/>
        <v>0.35860567482068079</v>
      </c>
      <c r="P1693" s="3">
        <f>IF(L1693&gt;'Power Curve'!$C$37,0,INDEX(Ci,$N1693,1)*POWER(1-O1693,3)+INDEX(Ci,$N1693,2)*3*O1693*POWER(1-O1693,2)+INDEX(Ci,$N1693,3)*3*POWER(O1693,2)*(1-O1693)+INDEX(Ci,$N1693,4)*POWER(O1693,3))</f>
        <v>695.75390190746475</v>
      </c>
      <c r="Q1693" s="3">
        <f>MAX(0,MIN(P1693-V1693+W1693,'Power Curve'!$C$39))</f>
        <v>733.60195323646462</v>
      </c>
      <c r="R1693" s="3">
        <f t="shared" si="498"/>
        <v>803.89002609252952</v>
      </c>
      <c r="S1693" s="3">
        <f t="shared" si="499"/>
        <v>-70.2880728560649</v>
      </c>
      <c r="T1693" s="3">
        <f t="shared" si="500"/>
        <v>70.2880728560649</v>
      </c>
      <c r="V1693" s="37">
        <f t="array" ref="V1693">SUM(_xlfn.NORM.DIST($AD$3:$AD$1003,$L1693,$AA1693,FALSE)*WindSpeedStep*$AE$3:$AE$1003)/AG1693</f>
        <v>691.08022128077766</v>
      </c>
      <c r="W1693" s="37">
        <f t="array" ref="W1693">SUM(_xlfn.NORM.DIST($AD$3:$AD$1003,$L1693,$AB1693,FALSE)*WindSpeedStep*$AE$3:$AE$1003)/AH1693</f>
        <v>728.92827260977754</v>
      </c>
      <c r="Y1693" s="1">
        <f t="shared" si="501"/>
        <v>7</v>
      </c>
      <c r="Z1693" s="99">
        <f>IF(L1693&lt;'Power Curve'!$P$28,'Power Curve'!$Q$28,IF(L1693&gt;'Power Curve'!$P$29,'Power Curve'!$Q$29,INDEX(ReferenceTurbulence,Y1693)+(L1693-INDEX(ReferenceTurbulenceWindSpeed,Y1693))*(INDEX(ReferenceTurbulence,Y1693+1)-INDEX(ReferenceTurbulence,Y1693))/(INDEX(ReferenceTurbulenceWindSpeed,Y1693+1)-INDEX(ReferenceTurbulenceWindSpeed,Y1693))))</f>
        <v>0.1195732680282747</v>
      </c>
      <c r="AA1693" s="100">
        <f t="shared" si="507"/>
        <v>0.88142496877566856</v>
      </c>
      <c r="AB1693" s="29">
        <f t="shared" si="508"/>
        <v>1.5019518508317591</v>
      </c>
      <c r="AG1693" s="40">
        <f t="array" ref="AG1693">SUM(_xlfn.NORM.DIST($AD$3:$AD$1003,$F1693,$AA1693,FALSE)*WindSpeedStep)</f>
        <v>1.0000000000000033</v>
      </c>
      <c r="AH1693" s="40">
        <f t="array" ref="AH1693">SUM(_xlfn.NORM.DIST($AD$3:$AD$1003,$F1693,$AB1693,FALSE)*WindSpeedStep)</f>
        <v>0.99999971495470674</v>
      </c>
      <c r="AJ1693" s="47">
        <f t="shared" si="502"/>
        <v>7</v>
      </c>
      <c r="AK1693" s="83" t="b">
        <f>COUNTIF('Power Curve'!$D$2:$D$31,AJ1693)&gt;0</f>
        <v>1</v>
      </c>
      <c r="AL1693" s="83" t="b">
        <f t="shared" si="503"/>
        <v>0</v>
      </c>
      <c r="AM1693" s="83" t="b">
        <f t="shared" si="509"/>
        <v>1</v>
      </c>
      <c r="AN1693" s="47" t="str">
        <f t="shared" si="504"/>
        <v>Outer</v>
      </c>
      <c r="AO1693" s="48" t="str">
        <f t="shared" si="505"/>
        <v>0.4-0.5</v>
      </c>
      <c r="AP1693" s="49" t="str">
        <f t="shared" si="510"/>
        <v>20-21</v>
      </c>
      <c r="AQ1693" s="49" t="str">
        <f t="shared" si="511"/>
        <v>Mar</v>
      </c>
      <c r="AR1693" s="48" t="str">
        <f t="shared" si="512"/>
        <v>265-275</v>
      </c>
      <c r="AS1693" s="49" t="str">
        <f t="shared" si="506"/>
        <v>LWS-HTI</v>
      </c>
    </row>
    <row r="1694" spans="5:45" x14ac:dyDescent="0.3">
      <c r="E1694" s="15">
        <v>40978.381944444445</v>
      </c>
      <c r="F1694" s="21">
        <v>11.92</v>
      </c>
      <c r="G1694" s="21">
        <v>1294.409980773926</v>
      </c>
      <c r="H1694" s="42">
        <v>1.1786098037698651</v>
      </c>
      <c r="I1694" s="35">
        <v>209.9</v>
      </c>
      <c r="J1694" s="43">
        <v>0.11828859060402684</v>
      </c>
      <c r="K1694" s="44">
        <v>0.27484675742290582</v>
      </c>
      <c r="L1694" s="26">
        <f t="shared" si="494"/>
        <v>11.767591275246458</v>
      </c>
      <c r="M1694" s="26">
        <f t="shared" si="495"/>
        <v>1.1767691414689658</v>
      </c>
      <c r="N1694" s="96">
        <f t="shared" si="496"/>
        <v>12</v>
      </c>
      <c r="O1694" s="26">
        <f t="shared" si="497"/>
        <v>0.75830386239771874</v>
      </c>
      <c r="P1694" s="3">
        <f>IF(L1694&gt;'Power Curve'!$C$37,0,INDEX(Ci,$N1694,1)*POWER(1-O1694,3)+INDEX(Ci,$N1694,2)*3*O1694*POWER(1-O1694,2)+INDEX(Ci,$N1694,3)*3*POWER(O1694,2)*(1-O1694)+INDEX(Ci,$N1694,4)*POWER(O1694,3))</f>
        <v>1896.1452995609357</v>
      </c>
      <c r="Q1694" s="3">
        <f>MAX(0,MIN(P1694-V1694+W1694,'Power Curve'!$C$39))</f>
        <v>1896.6706786263335</v>
      </c>
      <c r="R1694" s="3">
        <f t="shared" si="498"/>
        <v>1294.409980773926</v>
      </c>
      <c r="S1694" s="3">
        <f t="shared" si="499"/>
        <v>602.26069785240747</v>
      </c>
      <c r="T1694" s="3">
        <f t="shared" si="500"/>
        <v>602.26069785240747</v>
      </c>
      <c r="V1694" s="37">
        <f t="array" ref="V1694">SUM(_xlfn.NORM.DIST($AD$3:$AD$1003,$L1694,$AA1694,FALSE)*WindSpeedStep*$AE$3:$AE$1003)/AG1694</f>
        <v>1870.994387296357</v>
      </c>
      <c r="W1694" s="37">
        <f t="array" ref="W1694">SUM(_xlfn.NORM.DIST($AD$3:$AD$1003,$L1694,$AB1694,FALSE)*WindSpeedStep*$AE$3:$AE$1003)/AH1694</f>
        <v>1871.5197663617548</v>
      </c>
      <c r="Y1694" s="1">
        <f t="shared" si="501"/>
        <v>11</v>
      </c>
      <c r="Z1694" s="99">
        <f>IF(L1694&lt;'Power Curve'!$P$28,'Power Curve'!$Q$28,IF(L1694&gt;'Power Curve'!$P$29,'Power Curve'!$Q$29,INDEX(ReferenceTurbulence,Y1694)+(L1694-INDEX(ReferenceTurbulenceWindSpeed,Y1694))*(INDEX(ReferenceTurbulence,Y1694+1)-INDEX(ReferenceTurbulence,Y1694))/(INDEX(ReferenceTurbulenceWindSpeed,Y1694+1)-INDEX(ReferenceTurbulenceWindSpeed,Y1694))))</f>
        <v>0.11863732523209498</v>
      </c>
      <c r="AA1694" s="100">
        <f t="shared" si="507"/>
        <v>1.3960755533197775</v>
      </c>
      <c r="AB1694" s="29">
        <f t="shared" si="508"/>
        <v>1.3919717867531465</v>
      </c>
      <c r="AG1694" s="40">
        <f t="array" ref="AG1694">SUM(_xlfn.NORM.DIST($AD$3:$AD$1003,$F1694,$AA1694,FALSE)*WindSpeedStep)</f>
        <v>1.000000000000004</v>
      </c>
      <c r="AH1694" s="40">
        <f t="array" ref="AH1694">SUM(_xlfn.NORM.DIST($AD$3:$AD$1003,$F1694,$AB1694,FALSE)*WindSpeedStep)</f>
        <v>1.0000000000000036</v>
      </c>
      <c r="AJ1694" s="47">
        <f t="shared" si="502"/>
        <v>12</v>
      </c>
      <c r="AK1694" s="83" t="b">
        <f>COUNTIF('Power Curve'!$D$2:$D$31,AJ1694)&gt;0</f>
        <v>1</v>
      </c>
      <c r="AL1694" s="83" t="b">
        <f t="shared" si="503"/>
        <v>0</v>
      </c>
      <c r="AM1694" s="83" t="b">
        <f t="shared" si="509"/>
        <v>1</v>
      </c>
      <c r="AN1694" s="47" t="str">
        <f t="shared" si="504"/>
        <v>Inner</v>
      </c>
      <c r="AO1694" s="48" t="str">
        <f t="shared" si="505"/>
        <v>1.1-1.2</v>
      </c>
      <c r="AP1694" s="49" t="str">
        <f t="shared" si="510"/>
        <v>9-10</v>
      </c>
      <c r="AQ1694" s="49" t="str">
        <f t="shared" si="511"/>
        <v>Mar</v>
      </c>
      <c r="AR1694" s="48" t="str">
        <f t="shared" si="512"/>
        <v>205-215</v>
      </c>
      <c r="AS1694" s="49" t="str">
        <f t="shared" si="506"/>
        <v>Inner-TI</v>
      </c>
    </row>
    <row r="1695" spans="5:45" x14ac:dyDescent="0.3">
      <c r="E1695" s="15">
        <v>40978.388888888891</v>
      </c>
      <c r="F1695" s="21">
        <v>12.76</v>
      </c>
      <c r="G1695" s="21">
        <v>1795.4200286865259</v>
      </c>
      <c r="H1695" s="42">
        <v>1.1770264491912599</v>
      </c>
      <c r="I1695" s="35">
        <v>208.9</v>
      </c>
      <c r="J1695" s="43">
        <v>7.9937304075235111E-2</v>
      </c>
      <c r="K1695" s="44">
        <v>0.27670266406265881</v>
      </c>
      <c r="L1695" s="26">
        <f t="shared" si="494"/>
        <v>12.591207629066796</v>
      </c>
      <c r="M1695" s="26">
        <f t="shared" si="495"/>
        <v>1.3040617039448714</v>
      </c>
      <c r="N1695" s="96">
        <f t="shared" si="496"/>
        <v>13</v>
      </c>
      <c r="O1695" s="26">
        <f t="shared" si="497"/>
        <v>0.58957260746202922</v>
      </c>
      <c r="P1695" s="3">
        <f>IF(L1695&gt;'Power Curve'!$C$37,0,INDEX(Ci,$N1695,1)*POWER(1-O1695,3)+INDEX(Ci,$N1695,2)*3*O1695*POWER(1-O1695,2)+INDEX(Ci,$N1695,3)*3*POWER(O1695,2)*(1-O1695)+INDEX(Ci,$N1695,4)*POWER(O1695,3))</f>
        <v>1941.6589300215585</v>
      </c>
      <c r="Q1695" s="3">
        <f>MAX(0,MIN(P1695-V1695+W1695,'Power Curve'!$C$39))</f>
        <v>1976.3227850806627</v>
      </c>
      <c r="R1695" s="3">
        <f t="shared" si="498"/>
        <v>1795.4200286865259</v>
      </c>
      <c r="S1695" s="3">
        <f t="shared" si="499"/>
        <v>180.90275639413676</v>
      </c>
      <c r="T1695" s="3">
        <f t="shared" si="500"/>
        <v>180.90275639413676</v>
      </c>
      <c r="V1695" s="37">
        <f t="array" ref="V1695">SUM(_xlfn.NORM.DIST($AD$3:$AD$1003,$L1695,$AA1695,FALSE)*WindSpeedStep*$AE$3:$AE$1003)/AG1695</f>
        <v>1928.7508182515978</v>
      </c>
      <c r="W1695" s="37">
        <f t="array" ref="W1695">SUM(_xlfn.NORM.DIST($AD$3:$AD$1003,$L1695,$AB1695,FALSE)*WindSpeedStep*$AE$3:$AE$1003)/AH1695</f>
        <v>1963.414673310702</v>
      </c>
      <c r="Y1695" s="1">
        <f t="shared" si="501"/>
        <v>12</v>
      </c>
      <c r="Z1695" s="99">
        <f>IF(L1695&lt;'Power Curve'!$P$28,'Power Curve'!$Q$28,IF(L1695&gt;'Power Curve'!$P$29,'Power Curve'!$Q$29,INDEX(ReferenceTurbulence,Y1695)+(L1695-INDEX(ReferenceTurbulenceWindSpeed,Y1695))*(INDEX(ReferenceTurbulence,Y1695+1)-INDEX(ReferenceTurbulence,Y1695))/(INDEX(ReferenceTurbulenceWindSpeed,Y1695+1)-INDEX(ReferenceTurbulenceWindSpeed,Y1695))))</f>
        <v>0.12031089591276578</v>
      </c>
      <c r="AA1695" s="100">
        <f t="shared" si="507"/>
        <v>1.5148594704766776</v>
      </c>
      <c r="AB1695" s="29">
        <f t="shared" si="508"/>
        <v>1.0065071929191325</v>
      </c>
      <c r="AG1695" s="40">
        <f t="array" ref="AG1695">SUM(_xlfn.NORM.DIST($AD$3:$AD$1003,$F1695,$AA1695,FALSE)*WindSpeedStep)</f>
        <v>1.0000000000000029</v>
      </c>
      <c r="AH1695" s="40">
        <f t="array" ref="AH1695">SUM(_xlfn.NORM.DIST($AD$3:$AD$1003,$F1695,$AB1695,FALSE)*WindSpeedStep)</f>
        <v>1.0000000000000031</v>
      </c>
      <c r="AJ1695" s="47">
        <f t="shared" si="502"/>
        <v>13</v>
      </c>
      <c r="AK1695" s="83" t="b">
        <f>COUNTIF('Power Curve'!$D$2:$D$31,AJ1695)&gt;0</f>
        <v>1</v>
      </c>
      <c r="AL1695" s="83" t="b">
        <f t="shared" si="503"/>
        <v>0</v>
      </c>
      <c r="AM1695" s="83" t="b">
        <f t="shared" si="509"/>
        <v>1</v>
      </c>
      <c r="AN1695" s="47" t="str">
        <f t="shared" si="504"/>
        <v>Outer</v>
      </c>
      <c r="AO1695" s="48" t="str">
        <f t="shared" si="505"/>
        <v>1.3-1.4</v>
      </c>
      <c r="AP1695" s="49" t="str">
        <f t="shared" si="510"/>
        <v>9-10</v>
      </c>
      <c r="AQ1695" s="49" t="str">
        <f t="shared" si="511"/>
        <v>Mar</v>
      </c>
      <c r="AR1695" s="48" t="str">
        <f t="shared" si="512"/>
        <v>205-215</v>
      </c>
      <c r="AS1695" s="49" t="str">
        <f t="shared" si="506"/>
        <v>HWS-LTI</v>
      </c>
    </row>
    <row r="1696" spans="5:45" x14ac:dyDescent="0.3">
      <c r="E1696" s="15">
        <v>40978.423611111109</v>
      </c>
      <c r="F1696" s="21">
        <v>12.93</v>
      </c>
      <c r="G1696" s="21">
        <v>1895.009948730474</v>
      </c>
      <c r="H1696" s="42">
        <v>1.1743634731997081</v>
      </c>
      <c r="I1696" s="35">
        <v>208.7</v>
      </c>
      <c r="J1696" s="43">
        <v>0.10595514307811292</v>
      </c>
      <c r="K1696" s="44">
        <v>0.16796164224819912</v>
      </c>
      <c r="L1696" s="26">
        <f t="shared" si="494"/>
        <v>12.749329348152724</v>
      </c>
      <c r="M1696" s="26">
        <f t="shared" si="495"/>
        <v>1.3284999253475682</v>
      </c>
      <c r="N1696" s="96">
        <f t="shared" si="496"/>
        <v>13</v>
      </c>
      <c r="O1696" s="26">
        <f t="shared" si="497"/>
        <v>0.75235649261940163</v>
      </c>
      <c r="P1696" s="3">
        <f>IF(L1696&gt;'Power Curve'!$C$37,0,INDEX(Ci,$N1696,1)*POWER(1-O1696,3)+INDEX(Ci,$N1696,2)*3*O1696*POWER(1-O1696,2)+INDEX(Ci,$N1696,3)*3*POWER(O1696,2)*(1-O1696)+INDEX(Ci,$N1696,4)*POWER(O1696,3))</f>
        <v>1946.4281495458272</v>
      </c>
      <c r="Q1696" s="3">
        <f>MAX(0,MIN(P1696-V1696+W1696,'Power Curve'!$C$39))</f>
        <v>1960.4716564386501</v>
      </c>
      <c r="R1696" s="3">
        <f t="shared" si="498"/>
        <v>1895.009948730474</v>
      </c>
      <c r="S1696" s="3">
        <f t="shared" si="499"/>
        <v>65.461707708176164</v>
      </c>
      <c r="T1696" s="3">
        <f t="shared" si="500"/>
        <v>65.461707708176164</v>
      </c>
      <c r="V1696" s="37">
        <f t="array" ref="V1696">SUM(_xlfn.NORM.DIST($AD$3:$AD$1003,$L1696,$AA1696,FALSE)*WindSpeedStep*$AE$3:$AE$1003)/AG1696</f>
        <v>1935.5605464885978</v>
      </c>
      <c r="W1696" s="37">
        <f t="array" ref="W1696">SUM(_xlfn.NORM.DIST($AD$3:$AD$1003,$L1696,$AB1696,FALSE)*WindSpeedStep*$AE$3:$AE$1003)/AH1696</f>
        <v>1949.6040533814207</v>
      </c>
      <c r="Y1696" s="1">
        <f t="shared" si="501"/>
        <v>12</v>
      </c>
      <c r="Z1696" s="99">
        <f>IF(L1696&lt;'Power Curve'!$P$28,'Power Curve'!$Q$28,IF(L1696&gt;'Power Curve'!$P$29,'Power Curve'!$Q$29,INDEX(ReferenceTurbulence,Y1696)+(L1696-INDEX(ReferenceTurbulenceWindSpeed,Y1696))*(INDEX(ReferenceTurbulence,Y1696+1)-INDEX(ReferenceTurbulence,Y1696))/(INDEX(ReferenceTurbulenceWindSpeed,Y1696+1)-INDEX(ReferenceTurbulenceWindSpeed,Y1696))))</f>
        <v>0.12089242762488428</v>
      </c>
      <c r="AA1696" s="100">
        <f t="shared" si="507"/>
        <v>1.5412973754873662</v>
      </c>
      <c r="AB1696" s="29">
        <f t="shared" si="508"/>
        <v>1.350857015233506</v>
      </c>
      <c r="AG1696" s="40">
        <f t="array" ref="AG1696">SUM(_xlfn.NORM.DIST($AD$3:$AD$1003,$F1696,$AA1696,FALSE)*WindSpeedStep)</f>
        <v>1.0000000000000029</v>
      </c>
      <c r="AH1696" s="40">
        <f t="array" ref="AH1696">SUM(_xlfn.NORM.DIST($AD$3:$AD$1003,$F1696,$AB1696,FALSE)*WindSpeedStep)</f>
        <v>1.0000000000000033</v>
      </c>
      <c r="AJ1696" s="47">
        <f t="shared" si="502"/>
        <v>13</v>
      </c>
      <c r="AK1696" s="83" t="b">
        <f>COUNTIF('Power Curve'!$D$2:$D$31,AJ1696)&gt;0</f>
        <v>1</v>
      </c>
      <c r="AL1696" s="83" t="b">
        <f t="shared" si="503"/>
        <v>0</v>
      </c>
      <c r="AM1696" s="83" t="b">
        <f t="shared" si="509"/>
        <v>1</v>
      </c>
      <c r="AN1696" s="47" t="str">
        <f t="shared" si="504"/>
        <v>Inner</v>
      </c>
      <c r="AO1696" s="48" t="str">
        <f t="shared" si="505"/>
        <v>1.3-1.4</v>
      </c>
      <c r="AP1696" s="49" t="str">
        <f t="shared" si="510"/>
        <v>10-11</v>
      </c>
      <c r="AQ1696" s="49" t="str">
        <f t="shared" si="511"/>
        <v>Mar</v>
      </c>
      <c r="AR1696" s="48" t="str">
        <f t="shared" si="512"/>
        <v>205-215</v>
      </c>
      <c r="AS1696" s="49" t="str">
        <f t="shared" si="506"/>
        <v>Inner-TI</v>
      </c>
    </row>
    <row r="1697" spans="5:45" x14ac:dyDescent="0.3">
      <c r="E1697" s="15">
        <v>40978.430555555555</v>
      </c>
      <c r="F1697" s="21">
        <v>12.13</v>
      </c>
      <c r="G1697" s="21">
        <v>1731.3399810790991</v>
      </c>
      <c r="H1697" s="42">
        <v>1.1732749400946243</v>
      </c>
      <c r="I1697" s="35">
        <v>204.7</v>
      </c>
      <c r="J1697" s="43">
        <v>0.11459192085737839</v>
      </c>
      <c r="K1697" s="44">
        <v>0.17942503821591893</v>
      </c>
      <c r="L1697" s="26">
        <f t="shared" si="494"/>
        <v>11.956811139869547</v>
      </c>
      <c r="M1697" s="26">
        <f t="shared" si="495"/>
        <v>1.2060136815117819</v>
      </c>
      <c r="N1697" s="96">
        <f t="shared" si="496"/>
        <v>12</v>
      </c>
      <c r="O1697" s="26">
        <f t="shared" si="497"/>
        <v>0.94056126448214228</v>
      </c>
      <c r="P1697" s="3">
        <f>IF(L1697&gt;'Power Curve'!$C$37,0,INDEX(Ci,$N1697,1)*POWER(1-O1697,3)+INDEX(Ci,$N1697,2)*3*O1697*POWER(1-O1697,2)+INDEX(Ci,$N1697,3)*3*POWER(O1697,2)*(1-O1697)+INDEX(Ci,$N1697,4)*POWER(O1697,3))</f>
        <v>1913.1510924572281</v>
      </c>
      <c r="Q1697" s="3">
        <f>MAX(0,MIN(P1697-V1697+W1697,'Power Curve'!$C$39))</f>
        <v>1918.4095533434545</v>
      </c>
      <c r="R1697" s="3">
        <f t="shared" si="498"/>
        <v>1731.3399810790991</v>
      </c>
      <c r="S1697" s="3">
        <f t="shared" si="499"/>
        <v>187.06957226435543</v>
      </c>
      <c r="T1697" s="3">
        <f t="shared" si="500"/>
        <v>187.06957226435543</v>
      </c>
      <c r="V1697" s="37">
        <f t="array" ref="V1697">SUM(_xlfn.NORM.DIST($AD$3:$AD$1003,$L1697,$AA1697,FALSE)*WindSpeedStep*$AE$3:$AE$1003)/AG1697</f>
        <v>1889.0599097582253</v>
      </c>
      <c r="W1697" s="37">
        <f t="array" ref="W1697">SUM(_xlfn.NORM.DIST($AD$3:$AD$1003,$L1697,$AB1697,FALSE)*WindSpeedStep*$AE$3:$AE$1003)/AH1697</f>
        <v>1894.3183706444518</v>
      </c>
      <c r="Y1697" s="1">
        <f t="shared" si="501"/>
        <v>11</v>
      </c>
      <c r="Z1697" s="99">
        <f>IF(L1697&lt;'Power Curve'!$P$28,'Power Curve'!$Q$28,IF(L1697&gt;'Power Curve'!$P$29,'Power Curve'!$Q$29,INDEX(ReferenceTurbulence,Y1697)+(L1697-INDEX(ReferenceTurbulenceWindSpeed,Y1697))*(INDEX(ReferenceTurbulence,Y1697+1)-INDEX(ReferenceTurbulence,Y1697))/(INDEX(ReferenceTurbulenceWindSpeed,Y1697+1)-INDEX(ReferenceTurbulenceWindSpeed,Y1697))))</f>
        <v>0.11831109074829535</v>
      </c>
      <c r="AA1697" s="100">
        <f t="shared" si="507"/>
        <v>1.4146233678293347</v>
      </c>
      <c r="AB1697" s="29">
        <f t="shared" si="508"/>
        <v>1.3701539558465514</v>
      </c>
      <c r="AG1697" s="40">
        <f t="array" ref="AG1697">SUM(_xlfn.NORM.DIST($AD$3:$AD$1003,$F1697,$AA1697,FALSE)*WindSpeedStep)</f>
        <v>1.0000000000000033</v>
      </c>
      <c r="AH1697" s="40">
        <f t="array" ref="AH1697">SUM(_xlfn.NORM.DIST($AD$3:$AD$1003,$F1697,$AB1697,FALSE)*WindSpeedStep)</f>
        <v>1.0000000000000038</v>
      </c>
      <c r="AJ1697" s="47">
        <f t="shared" si="502"/>
        <v>12</v>
      </c>
      <c r="AK1697" s="83" t="b">
        <f>COUNTIF('Power Curve'!$D$2:$D$31,AJ1697)&gt;0</f>
        <v>1</v>
      </c>
      <c r="AL1697" s="83" t="b">
        <f t="shared" si="503"/>
        <v>0</v>
      </c>
      <c r="AM1697" s="83" t="b">
        <f t="shared" si="509"/>
        <v>1</v>
      </c>
      <c r="AN1697" s="47" t="str">
        <f t="shared" si="504"/>
        <v>Inner</v>
      </c>
      <c r="AO1697" s="48" t="str">
        <f t="shared" si="505"/>
        <v>1.2-1.3</v>
      </c>
      <c r="AP1697" s="49" t="str">
        <f t="shared" si="510"/>
        <v>10-11</v>
      </c>
      <c r="AQ1697" s="49" t="str">
        <f t="shared" si="511"/>
        <v>Mar</v>
      </c>
      <c r="AR1697" s="48" t="str">
        <f t="shared" si="512"/>
        <v>195-205</v>
      </c>
      <c r="AS1697" s="49" t="str">
        <f t="shared" si="506"/>
        <v>Inner-TI</v>
      </c>
    </row>
    <row r="1698" spans="5:45" x14ac:dyDescent="0.3">
      <c r="E1698" s="15">
        <v>40978.451388888891</v>
      </c>
      <c r="F1698" s="21">
        <v>10.75</v>
      </c>
      <c r="G1698" s="21">
        <v>1772.799942016602</v>
      </c>
      <c r="H1698" s="42">
        <v>1.1712913727273173</v>
      </c>
      <c r="I1698" s="35">
        <v>202.5</v>
      </c>
      <c r="J1698" s="43">
        <v>0.15813953488372093</v>
      </c>
      <c r="K1698" s="44">
        <v>0.169864180091922</v>
      </c>
      <c r="L1698" s="26">
        <f t="shared" si="494"/>
        <v>10.590539462683235</v>
      </c>
      <c r="M1698" s="26">
        <f t="shared" si="495"/>
        <v>0.99485198951697151</v>
      </c>
      <c r="N1698" s="96">
        <f t="shared" si="496"/>
        <v>11</v>
      </c>
      <c r="O1698" s="26">
        <f t="shared" si="497"/>
        <v>0.62171647323684476</v>
      </c>
      <c r="P1698" s="3">
        <f>IF(L1698&gt;'Power Curve'!$C$37,0,INDEX(Ci,$N1698,1)*POWER(1-O1698,3)+INDEX(Ci,$N1698,2)*3*O1698*POWER(1-O1698,2)+INDEX(Ci,$N1698,3)*3*POWER(O1698,2)*(1-O1698)+INDEX(Ci,$N1698,4)*POWER(O1698,3))</f>
        <v>1693.5145356994065</v>
      </c>
      <c r="Q1698" s="3">
        <f>MAX(0,MIN(P1698-V1698+W1698,'Power Curve'!$C$39))</f>
        <v>1640.5701842908225</v>
      </c>
      <c r="R1698" s="3">
        <f t="shared" si="498"/>
        <v>1772.799942016602</v>
      </c>
      <c r="S1698" s="3">
        <f t="shared" si="499"/>
        <v>-132.22975772577956</v>
      </c>
      <c r="T1698" s="3">
        <f t="shared" si="500"/>
        <v>132.22975772577956</v>
      </c>
      <c r="V1698" s="37">
        <f t="array" ref="V1698">SUM(_xlfn.NORM.DIST($AD$3:$AD$1003,$L1698,$AA1698,FALSE)*WindSpeedStep*$AE$3:$AE$1003)/AG1698</f>
        <v>1682.8161991945506</v>
      </c>
      <c r="W1698" s="37">
        <f t="array" ref="W1698">SUM(_xlfn.NORM.DIST($AD$3:$AD$1003,$L1698,$AB1698,FALSE)*WindSpeedStep*$AE$3:$AE$1003)/AH1698</f>
        <v>1629.8718477859666</v>
      </c>
      <c r="Y1698" s="1">
        <f t="shared" si="501"/>
        <v>10</v>
      </c>
      <c r="Z1698" s="99">
        <f>IF(L1698&lt;'Power Curve'!$P$28,'Power Curve'!$Q$28,IF(L1698&gt;'Power Curve'!$P$29,'Power Curve'!$Q$29,INDEX(ReferenceTurbulence,Y1698)+(L1698-INDEX(ReferenceTurbulenceWindSpeed,Y1698))*(INDEX(ReferenceTurbulence,Y1698+1)-INDEX(ReferenceTurbulence,Y1698))/(INDEX(ReferenceTurbulenceWindSpeed,Y1698+1)-INDEX(ReferenceTurbulenceWindSpeed,Y1698))))</f>
        <v>0.12000459997373833</v>
      </c>
      <c r="AA1698" s="100">
        <f t="shared" si="507"/>
        <v>1.2709134517253913</v>
      </c>
      <c r="AB1698" s="29">
        <f t="shared" si="508"/>
        <v>1.6747829847964186</v>
      </c>
      <c r="AG1698" s="40">
        <f t="array" ref="AG1698">SUM(_xlfn.NORM.DIST($AD$3:$AD$1003,$F1698,$AA1698,FALSE)*WindSpeedStep)</f>
        <v>1.0000000000000042</v>
      </c>
      <c r="AH1698" s="40">
        <f t="array" ref="AH1698">SUM(_xlfn.NORM.DIST($AD$3:$AD$1003,$F1698,$AB1698,FALSE)*WindSpeedStep)</f>
        <v>0.99999999994391298</v>
      </c>
      <c r="AJ1698" s="47">
        <f t="shared" si="502"/>
        <v>11</v>
      </c>
      <c r="AK1698" s="83" t="b">
        <f>COUNTIF('Power Curve'!$D$2:$D$31,AJ1698)&gt;0</f>
        <v>1</v>
      </c>
      <c r="AL1698" s="83" t="b">
        <f t="shared" si="503"/>
        <v>0</v>
      </c>
      <c r="AM1698" s="83" t="b">
        <f t="shared" si="509"/>
        <v>1</v>
      </c>
      <c r="AN1698" s="47" t="str">
        <f t="shared" si="504"/>
        <v>Outer</v>
      </c>
      <c r="AO1698" s="48" t="str">
        <f t="shared" si="505"/>
        <v>0.9-1.0</v>
      </c>
      <c r="AP1698" s="49" t="str">
        <f t="shared" si="510"/>
        <v>10-11</v>
      </c>
      <c r="AQ1698" s="49" t="str">
        <f t="shared" si="511"/>
        <v>Mar</v>
      </c>
      <c r="AR1698" s="48" t="str">
        <f t="shared" si="512"/>
        <v>195-205</v>
      </c>
      <c r="AS1698" s="49" t="str">
        <f t="shared" si="506"/>
        <v>HWS-HTI</v>
      </c>
    </row>
    <row r="1699" spans="5:45" x14ac:dyDescent="0.3">
      <c r="E1699" s="15">
        <v>40978.458333333336</v>
      </c>
      <c r="F1699" s="21">
        <v>10.75</v>
      </c>
      <c r="G1699" s="21">
        <v>1522.7000427246139</v>
      </c>
      <c r="H1699" s="42">
        <v>1.1709742074490266</v>
      </c>
      <c r="I1699" s="35">
        <v>202</v>
      </c>
      <c r="J1699" s="43">
        <v>0.13581395348837208</v>
      </c>
      <c r="K1699" s="44">
        <v>0.11245966158209372</v>
      </c>
      <c r="L1699" s="26">
        <f t="shared" si="494"/>
        <v>10.589583465254076</v>
      </c>
      <c r="M1699" s="26">
        <f t="shared" si="495"/>
        <v>0.99470423703256106</v>
      </c>
      <c r="N1699" s="96">
        <f t="shared" si="496"/>
        <v>11</v>
      </c>
      <c r="O1699" s="26">
        <f t="shared" si="497"/>
        <v>0.62078867222839673</v>
      </c>
      <c r="P1699" s="3">
        <f>IF(L1699&gt;'Power Curve'!$C$37,0,INDEX(Ci,$N1699,1)*POWER(1-O1699,3)+INDEX(Ci,$N1699,2)*3*O1699*POWER(1-O1699,2)+INDEX(Ci,$N1699,3)*3*POWER(O1699,2)*(1-O1699)+INDEX(Ci,$N1699,4)*POWER(O1699,3))</f>
        <v>1693.282254870478</v>
      </c>
      <c r="Q1699" s="3">
        <f>MAX(0,MIN(P1699-V1699+W1699,'Power Curve'!$C$39))</f>
        <v>1670.9191521196387</v>
      </c>
      <c r="R1699" s="3">
        <f t="shared" si="498"/>
        <v>1522.7000427246139</v>
      </c>
      <c r="S1699" s="3">
        <f t="shared" si="499"/>
        <v>148.21910939502482</v>
      </c>
      <c r="T1699" s="3">
        <f t="shared" si="500"/>
        <v>148.21910939502482</v>
      </c>
      <c r="V1699" s="37">
        <f t="array" ref="V1699">SUM(_xlfn.NORM.DIST($AD$3:$AD$1003,$L1699,$AA1699,FALSE)*WindSpeedStep*$AE$3:$AE$1003)/AG1699</f>
        <v>1682.6027787623048</v>
      </c>
      <c r="W1699" s="37">
        <f t="array" ref="W1699">SUM(_xlfn.NORM.DIST($AD$3:$AD$1003,$L1699,$AB1699,FALSE)*WindSpeedStep*$AE$3:$AE$1003)/AH1699</f>
        <v>1660.2396760114655</v>
      </c>
      <c r="Y1699" s="1">
        <f t="shared" si="501"/>
        <v>10</v>
      </c>
      <c r="Z1699" s="99">
        <f>IF(L1699&lt;'Power Curve'!$P$28,'Power Curve'!$Q$28,IF(L1699&gt;'Power Curve'!$P$29,'Power Curve'!$Q$29,INDEX(ReferenceTurbulence,Y1699)+(L1699-INDEX(ReferenceTurbulenceWindSpeed,Y1699))*(INDEX(ReferenceTurbulence,Y1699+1)-INDEX(ReferenceTurbulence,Y1699))/(INDEX(ReferenceTurbulenceWindSpeed,Y1699+1)-INDEX(ReferenceTurbulenceWindSpeed,Y1699))))</f>
        <v>0.12000462434557436</v>
      </c>
      <c r="AA1699" s="100">
        <f t="shared" si="507"/>
        <v>1.270798985723921</v>
      </c>
      <c r="AB1699" s="29">
        <f t="shared" si="508"/>
        <v>1.4382131962112512</v>
      </c>
      <c r="AG1699" s="40">
        <f t="array" ref="AG1699">SUM(_xlfn.NORM.DIST($AD$3:$AD$1003,$F1699,$AA1699,FALSE)*WindSpeedStep)</f>
        <v>1.0000000000000038</v>
      </c>
      <c r="AH1699" s="40">
        <f t="array" ref="AH1699">SUM(_xlfn.NORM.DIST($AD$3:$AD$1003,$F1699,$AB1699,FALSE)*WindSpeedStep)</f>
        <v>0.99999999999997391</v>
      </c>
      <c r="AJ1699" s="47">
        <f t="shared" si="502"/>
        <v>11</v>
      </c>
      <c r="AK1699" s="83" t="b">
        <f>COUNTIF('Power Curve'!$D$2:$D$31,AJ1699)&gt;0</f>
        <v>1</v>
      </c>
      <c r="AL1699" s="83" t="b">
        <f t="shared" si="503"/>
        <v>0</v>
      </c>
      <c r="AM1699" s="83" t="b">
        <f t="shared" si="509"/>
        <v>1</v>
      </c>
      <c r="AN1699" s="47" t="str">
        <f t="shared" si="504"/>
        <v>Inner</v>
      </c>
      <c r="AO1699" s="48" t="str">
        <f t="shared" si="505"/>
        <v>0.9-1.0</v>
      </c>
      <c r="AP1699" s="49" t="str">
        <f t="shared" si="510"/>
        <v>11-12</v>
      </c>
      <c r="AQ1699" s="49" t="str">
        <f t="shared" si="511"/>
        <v>Mar</v>
      </c>
      <c r="AR1699" s="48" t="str">
        <f t="shared" si="512"/>
        <v>195-205</v>
      </c>
      <c r="AS1699" s="49" t="str">
        <f t="shared" si="506"/>
        <v>Inner-TI</v>
      </c>
    </row>
    <row r="1700" spans="5:45" x14ac:dyDescent="0.3">
      <c r="E1700" s="15">
        <v>40978.465277777781</v>
      </c>
      <c r="F1700" s="21">
        <v>11.55</v>
      </c>
      <c r="G1700" s="21">
        <v>1472.449951171873</v>
      </c>
      <c r="H1700" s="42">
        <v>1.1710835266769601</v>
      </c>
      <c r="I1700" s="35">
        <v>205.3</v>
      </c>
      <c r="J1700" s="43">
        <v>0.10216450216450215</v>
      </c>
      <c r="K1700" s="44">
        <v>0.22563927166923584</v>
      </c>
      <c r="L1700" s="26">
        <f t="shared" si="494"/>
        <v>11.377999542414925</v>
      </c>
      <c r="M1700" s="26">
        <f t="shared" si="495"/>
        <v>1.1165564832798447</v>
      </c>
      <c r="N1700" s="96">
        <f t="shared" si="496"/>
        <v>12</v>
      </c>
      <c r="O1700" s="26">
        <f t="shared" si="497"/>
        <v>0.38304739954757161</v>
      </c>
      <c r="P1700" s="3">
        <f>IF(L1700&gt;'Power Curve'!$C$37,0,INDEX(Ci,$N1700,1)*POWER(1-O1700,3)+INDEX(Ci,$N1700,2)*3*O1700*POWER(1-O1700,2)+INDEX(Ci,$N1700,3)*3*POWER(O1700,2)*(1-O1700)+INDEX(Ci,$N1700,4)*POWER(O1700,3))</f>
        <v>1843.5341770596708</v>
      </c>
      <c r="Q1700" s="3">
        <f>MAX(0,MIN(P1700-V1700+W1700,'Power Curve'!$C$39))</f>
        <v>1871.2031554228536</v>
      </c>
      <c r="R1700" s="3">
        <f t="shared" si="498"/>
        <v>1472.449951171873</v>
      </c>
      <c r="S1700" s="3">
        <f t="shared" si="499"/>
        <v>398.75320425098062</v>
      </c>
      <c r="T1700" s="3">
        <f t="shared" si="500"/>
        <v>398.75320425098062</v>
      </c>
      <c r="V1700" s="37">
        <f t="array" ref="V1700">SUM(_xlfn.NORM.DIST($AD$3:$AD$1003,$L1700,$AA1700,FALSE)*WindSpeedStep*$AE$3:$AE$1003)/AG1700</f>
        <v>1824.1850756683673</v>
      </c>
      <c r="W1700" s="37">
        <f t="array" ref="W1700">SUM(_xlfn.NORM.DIST($AD$3:$AD$1003,$L1700,$AB1700,FALSE)*WindSpeedStep*$AE$3:$AE$1003)/AH1700</f>
        <v>1851.85405403155</v>
      </c>
      <c r="Y1700" s="1">
        <f t="shared" si="501"/>
        <v>11</v>
      </c>
      <c r="Z1700" s="99">
        <f>IF(L1700&lt;'Power Curve'!$P$28,'Power Curve'!$Q$28,IF(L1700&gt;'Power Curve'!$P$29,'Power Curve'!$Q$29,INDEX(ReferenceTurbulence,Y1700)+(L1700-INDEX(ReferenceTurbulenceWindSpeed,Y1700))*(INDEX(ReferenceTurbulence,Y1700+1)-INDEX(ReferenceTurbulence,Y1700))/(INDEX(ReferenceTurbulenceWindSpeed,Y1700+1)-INDEX(ReferenceTurbulenceWindSpeed,Y1700))))</f>
        <v>0.11930902139944015</v>
      </c>
      <c r="AA1700" s="100">
        <f t="shared" si="507"/>
        <v>1.3574979908888025</v>
      </c>
      <c r="AB1700" s="29">
        <f t="shared" si="508"/>
        <v>1.1624276588787541</v>
      </c>
      <c r="AG1700" s="40">
        <f t="array" ref="AG1700">SUM(_xlfn.NORM.DIST($AD$3:$AD$1003,$F1700,$AA1700,FALSE)*WindSpeedStep)</f>
        <v>1.0000000000000033</v>
      </c>
      <c r="AH1700" s="40">
        <f t="array" ref="AH1700">SUM(_xlfn.NORM.DIST($AD$3:$AD$1003,$F1700,$AB1700,FALSE)*WindSpeedStep)</f>
        <v>1.0000000000000031</v>
      </c>
      <c r="AJ1700" s="47">
        <f t="shared" si="502"/>
        <v>11</v>
      </c>
      <c r="AK1700" s="83" t="b">
        <f>COUNTIF('Power Curve'!$D$2:$D$31,AJ1700)&gt;0</f>
        <v>1</v>
      </c>
      <c r="AL1700" s="83" t="b">
        <f t="shared" si="503"/>
        <v>0</v>
      </c>
      <c r="AM1700" s="83" t="b">
        <f t="shared" si="509"/>
        <v>1</v>
      </c>
      <c r="AN1700" s="47" t="str">
        <f t="shared" si="504"/>
        <v>Inner</v>
      </c>
      <c r="AO1700" s="48" t="str">
        <f t="shared" si="505"/>
        <v>1.1-1.2</v>
      </c>
      <c r="AP1700" s="49" t="str">
        <f t="shared" si="510"/>
        <v>11-12</v>
      </c>
      <c r="AQ1700" s="49" t="str">
        <f t="shared" si="511"/>
        <v>Mar</v>
      </c>
      <c r="AR1700" s="48" t="str">
        <f t="shared" si="512"/>
        <v>205-215</v>
      </c>
      <c r="AS1700" s="49" t="str">
        <f t="shared" si="506"/>
        <v>Inner-TI</v>
      </c>
    </row>
    <row r="1701" spans="5:45" x14ac:dyDescent="0.3">
      <c r="E1701" s="15">
        <v>40978.472222222219</v>
      </c>
      <c r="F1701" s="21">
        <v>10.86</v>
      </c>
      <c r="G1701" s="21">
        <v>1729.360031127932</v>
      </c>
      <c r="H1701" s="42">
        <v>1.1715530186394867</v>
      </c>
      <c r="I1701" s="35">
        <v>202.5</v>
      </c>
      <c r="J1701" s="43">
        <v>0.1141804788213628</v>
      </c>
      <c r="K1701" s="44">
        <v>0.16075941711256311</v>
      </c>
      <c r="L1701" s="26">
        <f t="shared" si="494"/>
        <v>10.699704363488546</v>
      </c>
      <c r="M1701" s="26">
        <f t="shared" si="495"/>
        <v>1.0117237768381924</v>
      </c>
      <c r="N1701" s="96">
        <f t="shared" si="496"/>
        <v>11</v>
      </c>
      <c r="O1701" s="26">
        <f t="shared" si="497"/>
        <v>0.72766163790469529</v>
      </c>
      <c r="P1701" s="3">
        <f>IF(L1701&gt;'Power Curve'!$C$37,0,INDEX(Ci,$N1701,1)*POWER(1-O1701,3)+INDEX(Ci,$N1701,2)*3*O1701*POWER(1-O1701,2)+INDEX(Ci,$N1701,3)*3*POWER(O1701,2)*(1-O1701)+INDEX(Ci,$N1701,4)*POWER(O1701,3))</f>
        <v>1719.1919760568496</v>
      </c>
      <c r="Q1701" s="3">
        <f>MAX(0,MIN(P1701-V1701+W1701,'Power Curve'!$C$39))</f>
        <v>1727.9341502661102</v>
      </c>
      <c r="R1701" s="3">
        <f t="shared" si="498"/>
        <v>1729.360031127932</v>
      </c>
      <c r="S1701" s="3">
        <f t="shared" si="499"/>
        <v>-1.4258808618217245</v>
      </c>
      <c r="T1701" s="3">
        <f t="shared" si="500"/>
        <v>1.4258808618217245</v>
      </c>
      <c r="V1701" s="37">
        <f t="array" ref="V1701">SUM(_xlfn.NORM.DIST($AD$3:$AD$1003,$L1701,$AA1701,FALSE)*WindSpeedStep*$AE$3:$AE$1003)/AG1701</f>
        <v>1706.4781109997887</v>
      </c>
      <c r="W1701" s="37">
        <f t="array" ref="W1701">SUM(_xlfn.NORM.DIST($AD$3:$AD$1003,$L1701,$AB1701,FALSE)*WindSpeedStep*$AE$3:$AE$1003)/AH1701</f>
        <v>1715.2202852090493</v>
      </c>
      <c r="Y1701" s="1">
        <f t="shared" si="501"/>
        <v>10</v>
      </c>
      <c r="Z1701" s="99">
        <f>IF(L1701&lt;'Power Curve'!$P$28,'Power Curve'!$Q$28,IF(L1701&gt;'Power Curve'!$P$29,'Power Curve'!$Q$29,INDEX(ReferenceTurbulence,Y1701)+(L1701-INDEX(ReferenceTurbulenceWindSpeed,Y1701))*(INDEX(ReferenceTurbulence,Y1701+1)-INDEX(ReferenceTurbulence,Y1701))/(INDEX(ReferenceTurbulenceWindSpeed,Y1701+1)-INDEX(ReferenceTurbulenceWindSpeed,Y1701))))</f>
        <v>0.1200018169651417</v>
      </c>
      <c r="AA1701" s="100">
        <f t="shared" si="507"/>
        <v>1.2839839646084805</v>
      </c>
      <c r="AB1701" s="29">
        <f t="shared" si="508"/>
        <v>1.221697367470147</v>
      </c>
      <c r="AG1701" s="40">
        <f t="array" ref="AG1701">SUM(_xlfn.NORM.DIST($AD$3:$AD$1003,$F1701,$AA1701,FALSE)*WindSpeedStep)</f>
        <v>1.0000000000000036</v>
      </c>
      <c r="AH1701" s="40">
        <f t="array" ref="AH1701">SUM(_xlfn.NORM.DIST($AD$3:$AD$1003,$F1701,$AB1701,FALSE)*WindSpeedStep)</f>
        <v>1.0000000000000029</v>
      </c>
      <c r="AJ1701" s="47">
        <f t="shared" si="502"/>
        <v>11</v>
      </c>
      <c r="AK1701" s="83" t="b">
        <f>COUNTIF('Power Curve'!$D$2:$D$31,AJ1701)&gt;0</f>
        <v>1</v>
      </c>
      <c r="AL1701" s="83" t="b">
        <f t="shared" si="503"/>
        <v>0</v>
      </c>
      <c r="AM1701" s="83" t="b">
        <f t="shared" si="509"/>
        <v>1</v>
      </c>
      <c r="AN1701" s="47" t="str">
        <f t="shared" si="504"/>
        <v>Inner</v>
      </c>
      <c r="AO1701" s="48" t="str">
        <f t="shared" si="505"/>
        <v>1.0-1.1</v>
      </c>
      <c r="AP1701" s="49" t="str">
        <f t="shared" si="510"/>
        <v>11-12</v>
      </c>
      <c r="AQ1701" s="49" t="str">
        <f t="shared" si="511"/>
        <v>Mar</v>
      </c>
      <c r="AR1701" s="48" t="str">
        <f t="shared" si="512"/>
        <v>195-205</v>
      </c>
      <c r="AS1701" s="49" t="str">
        <f t="shared" si="506"/>
        <v>Inner-TI</v>
      </c>
    </row>
    <row r="1702" spans="5:45" x14ac:dyDescent="0.3">
      <c r="E1702" s="15">
        <v>40978.486111111109</v>
      </c>
      <c r="F1702" s="21">
        <v>11.33</v>
      </c>
      <c r="G1702" s="21">
        <v>1726.050033569338</v>
      </c>
      <c r="H1702" s="42">
        <v>1.1691094747028838</v>
      </c>
      <c r="I1702" s="35">
        <v>203.5</v>
      </c>
      <c r="J1702" s="43">
        <v>9.8852603706972644E-2</v>
      </c>
      <c r="K1702" s="44">
        <v>0.26885533138309425</v>
      </c>
      <c r="L1702" s="26">
        <f t="shared" si="494"/>
        <v>11.155000831932758</v>
      </c>
      <c r="M1702" s="26">
        <f t="shared" si="495"/>
        <v>1.082091313720706</v>
      </c>
      <c r="N1702" s="96">
        <f t="shared" si="496"/>
        <v>12</v>
      </c>
      <c r="O1702" s="26">
        <f t="shared" si="497"/>
        <v>0.16825406523452777</v>
      </c>
      <c r="P1702" s="3">
        <f>IF(L1702&gt;'Power Curve'!$C$37,0,INDEX(Ci,$N1702,1)*POWER(1-O1702,3)+INDEX(Ci,$N1702,2)*3*O1702*POWER(1-O1702,2)+INDEX(Ci,$N1702,3)*3*POWER(O1702,2)*(1-O1702)+INDEX(Ci,$N1702,4)*POWER(O1702,3))</f>
        <v>1806.5979702316399</v>
      </c>
      <c r="Q1702" s="3">
        <f>MAX(0,MIN(P1702-V1702+W1702,'Power Curve'!$C$39))</f>
        <v>1840.7395792125972</v>
      </c>
      <c r="R1702" s="3">
        <f t="shared" si="498"/>
        <v>1726.050033569338</v>
      </c>
      <c r="S1702" s="3">
        <f t="shared" si="499"/>
        <v>114.68954564325918</v>
      </c>
      <c r="T1702" s="3">
        <f t="shared" si="500"/>
        <v>114.68954564325918</v>
      </c>
      <c r="V1702" s="37">
        <f t="array" ref="V1702">SUM(_xlfn.NORM.DIST($AD$3:$AD$1003,$L1702,$AA1702,FALSE)*WindSpeedStep*$AE$3:$AE$1003)/AG1702</f>
        <v>1790.7814102271541</v>
      </c>
      <c r="W1702" s="37">
        <f t="array" ref="W1702">SUM(_xlfn.NORM.DIST($AD$3:$AD$1003,$L1702,$AB1702,FALSE)*WindSpeedStep*$AE$3:$AE$1003)/AH1702</f>
        <v>1824.9230192081113</v>
      </c>
      <c r="Y1702" s="1">
        <f t="shared" si="501"/>
        <v>11</v>
      </c>
      <c r="Z1702" s="99">
        <f>IF(L1702&lt;'Power Curve'!$P$28,'Power Curve'!$Q$28,IF(L1702&gt;'Power Curve'!$P$29,'Power Curve'!$Q$29,INDEX(ReferenceTurbulence,Y1702)+(L1702-INDEX(ReferenceTurbulenceWindSpeed,Y1702))*(INDEX(ReferenceTurbulence,Y1702+1)-INDEX(ReferenceTurbulence,Y1702))/(INDEX(ReferenceTurbulenceWindSpeed,Y1702+1)-INDEX(ReferenceTurbulenceWindSpeed,Y1702))))</f>
        <v>0.11969349408335758</v>
      </c>
      <c r="AA1702" s="100">
        <f t="shared" si="507"/>
        <v>1.3351810260767925</v>
      </c>
      <c r="AB1702" s="29">
        <f t="shared" si="508"/>
        <v>1.102700876589999</v>
      </c>
      <c r="AG1702" s="40">
        <f t="array" ref="AG1702">SUM(_xlfn.NORM.DIST($AD$3:$AD$1003,$F1702,$AA1702,FALSE)*WindSpeedStep)</f>
        <v>1.0000000000000033</v>
      </c>
      <c r="AH1702" s="40">
        <f t="array" ref="AH1702">SUM(_xlfn.NORM.DIST($AD$3:$AD$1003,$F1702,$AB1702,FALSE)*WindSpeedStep)</f>
        <v>1.0000000000000036</v>
      </c>
      <c r="AJ1702" s="47">
        <f t="shared" si="502"/>
        <v>11</v>
      </c>
      <c r="AK1702" s="83" t="b">
        <f>COUNTIF('Power Curve'!$D$2:$D$31,AJ1702)&gt;0</f>
        <v>1</v>
      </c>
      <c r="AL1702" s="83" t="b">
        <f t="shared" si="503"/>
        <v>0</v>
      </c>
      <c r="AM1702" s="83" t="b">
        <f t="shared" si="509"/>
        <v>1</v>
      </c>
      <c r="AN1702" s="47" t="str">
        <f t="shared" si="504"/>
        <v>Outer</v>
      </c>
      <c r="AO1702" s="48" t="str">
        <f t="shared" si="505"/>
        <v>1.0-1.1</v>
      </c>
      <c r="AP1702" s="49" t="str">
        <f t="shared" si="510"/>
        <v>11-12</v>
      </c>
      <c r="AQ1702" s="49" t="str">
        <f t="shared" si="511"/>
        <v>Mar</v>
      </c>
      <c r="AR1702" s="48" t="str">
        <f t="shared" si="512"/>
        <v>195-205</v>
      </c>
      <c r="AS1702" s="49" t="str">
        <f t="shared" si="506"/>
        <v>HWS-LTI</v>
      </c>
    </row>
    <row r="1703" spans="5:45" x14ac:dyDescent="0.3">
      <c r="E1703" s="15">
        <v>40978.493055555555</v>
      </c>
      <c r="F1703" s="21">
        <v>10.79</v>
      </c>
      <c r="G1703" s="21">
        <v>1707.9299621582011</v>
      </c>
      <c r="H1703" s="42">
        <v>1.1687691353091514</v>
      </c>
      <c r="I1703" s="35">
        <v>200.5</v>
      </c>
      <c r="J1703" s="43">
        <v>0.11399443929564412</v>
      </c>
      <c r="K1703" s="44">
        <v>0.18447110019653856</v>
      </c>
      <c r="L1703" s="26">
        <f t="shared" si="494"/>
        <v>10.622310527225064</v>
      </c>
      <c r="M1703" s="26">
        <f t="shared" si="495"/>
        <v>0.99976230995847037</v>
      </c>
      <c r="N1703" s="96">
        <f t="shared" si="496"/>
        <v>11</v>
      </c>
      <c r="O1703" s="26">
        <f t="shared" si="497"/>
        <v>0.65255047427313018</v>
      </c>
      <c r="P1703" s="3">
        <f>IF(L1703&gt;'Power Curve'!$C$37,0,INDEX(Ci,$N1703,1)*POWER(1-O1703,3)+INDEX(Ci,$N1703,2)*3*O1703*POWER(1-O1703,2)+INDEX(Ci,$N1703,3)*3*POWER(O1703,2)*(1-O1703)+INDEX(Ci,$N1703,4)*POWER(O1703,3))</f>
        <v>1701.1633994479926</v>
      </c>
      <c r="Q1703" s="3">
        <f>MAX(0,MIN(P1703-V1703+W1703,'Power Curve'!$C$39))</f>
        <v>1709.9253506844402</v>
      </c>
      <c r="R1703" s="3">
        <f t="shared" si="498"/>
        <v>1707.9299621582011</v>
      </c>
      <c r="S1703" s="3">
        <f t="shared" si="499"/>
        <v>1.9953885262391395</v>
      </c>
      <c r="T1703" s="3">
        <f t="shared" si="500"/>
        <v>1.9953885262391395</v>
      </c>
      <c r="V1703" s="37">
        <f t="array" ref="V1703">SUM(_xlfn.NORM.DIST($AD$3:$AD$1003,$L1703,$AA1703,FALSE)*WindSpeedStep*$AE$3:$AE$1003)/AG1703</f>
        <v>1689.847598691724</v>
      </c>
      <c r="W1703" s="37">
        <f t="array" ref="W1703">SUM(_xlfn.NORM.DIST($AD$3:$AD$1003,$L1703,$AB1703,FALSE)*WindSpeedStep*$AE$3:$AE$1003)/AH1703</f>
        <v>1698.6095499281716</v>
      </c>
      <c r="Y1703" s="1">
        <f t="shared" si="501"/>
        <v>10</v>
      </c>
      <c r="Z1703" s="99">
        <f>IF(L1703&lt;'Power Curve'!$P$28,'Power Curve'!$Q$28,IF(L1703&gt;'Power Curve'!$P$29,'Power Curve'!$Q$29,INDEX(ReferenceTurbulence,Y1703)+(L1703-INDEX(ReferenceTurbulenceWindSpeed,Y1703))*(INDEX(ReferenceTurbulence,Y1703+1)-INDEX(ReferenceTurbulence,Y1703))/(INDEX(ReferenceTurbulenceWindSpeed,Y1703+1)-INDEX(ReferenceTurbulenceWindSpeed,Y1703))))</f>
        <v>0.12000379001426334</v>
      </c>
      <c r="AA1703" s="100">
        <f t="shared" si="507"/>
        <v>1.2747175219754154</v>
      </c>
      <c r="AB1703" s="29">
        <f t="shared" si="508"/>
        <v>1.2108843325752392</v>
      </c>
      <c r="AG1703" s="40">
        <f t="array" ref="AG1703">SUM(_xlfn.NORM.DIST($AD$3:$AD$1003,$F1703,$AA1703,FALSE)*WindSpeedStep)</f>
        <v>1.0000000000000031</v>
      </c>
      <c r="AH1703" s="40">
        <f t="array" ref="AH1703">SUM(_xlfn.NORM.DIST($AD$3:$AD$1003,$F1703,$AB1703,FALSE)*WindSpeedStep)</f>
        <v>1.0000000000000033</v>
      </c>
      <c r="AJ1703" s="47">
        <f t="shared" si="502"/>
        <v>11</v>
      </c>
      <c r="AK1703" s="83" t="b">
        <f>COUNTIF('Power Curve'!$D$2:$D$31,AJ1703)&gt;0</f>
        <v>1</v>
      </c>
      <c r="AL1703" s="83" t="b">
        <f t="shared" si="503"/>
        <v>0</v>
      </c>
      <c r="AM1703" s="83" t="b">
        <f t="shared" si="509"/>
        <v>1</v>
      </c>
      <c r="AN1703" s="47" t="str">
        <f t="shared" si="504"/>
        <v>Inner</v>
      </c>
      <c r="AO1703" s="48" t="str">
        <f t="shared" si="505"/>
        <v>0.9-1.0</v>
      </c>
      <c r="AP1703" s="49" t="str">
        <f t="shared" si="510"/>
        <v>11-12</v>
      </c>
      <c r="AQ1703" s="49" t="str">
        <f t="shared" si="511"/>
        <v>Mar</v>
      </c>
      <c r="AR1703" s="48" t="str">
        <f t="shared" si="512"/>
        <v>195-205</v>
      </c>
      <c r="AS1703" s="49" t="str">
        <f t="shared" si="506"/>
        <v>Inner-TI</v>
      </c>
    </row>
    <row r="1704" spans="5:45" x14ac:dyDescent="0.3">
      <c r="E1704" s="15">
        <v>40978.618055555555</v>
      </c>
      <c r="F1704" s="21">
        <v>11.82</v>
      </c>
      <c r="G1704" s="21">
        <v>1896.9299621582061</v>
      </c>
      <c r="H1704" s="42">
        <v>1.1771217694989129</v>
      </c>
      <c r="I1704" s="35">
        <v>265.2</v>
      </c>
      <c r="J1704" s="43">
        <v>0.18527918781725888</v>
      </c>
      <c r="K1704" s="44">
        <v>0.12396904126690471</v>
      </c>
      <c r="L1704" s="26">
        <f t="shared" si="494"/>
        <v>11.663957024394776</v>
      </c>
      <c r="M1704" s="26">
        <f t="shared" si="495"/>
        <v>1.1607521339265694</v>
      </c>
      <c r="N1704" s="96">
        <f t="shared" si="496"/>
        <v>12</v>
      </c>
      <c r="O1704" s="26">
        <f t="shared" si="497"/>
        <v>0.6584828982256079</v>
      </c>
      <c r="P1704" s="3">
        <f>IF(L1704&gt;'Power Curve'!$C$37,0,INDEX(Ci,$N1704,1)*POWER(1-O1704,3)+INDEX(Ci,$N1704,2)*3*O1704*POWER(1-O1704,2)+INDEX(Ci,$N1704,3)*3*POWER(O1704,2)*(1-O1704)+INDEX(Ci,$N1704,4)*POWER(O1704,3))</f>
        <v>1884.1588498384535</v>
      </c>
      <c r="Q1704" s="3">
        <f>MAX(0,MIN(P1704-V1704+W1704,'Power Curve'!$C$39))</f>
        <v>1781.3134693510078</v>
      </c>
      <c r="R1704" s="3">
        <f t="shared" si="498"/>
        <v>1896.9299621582061</v>
      </c>
      <c r="S1704" s="3">
        <f t="shared" si="499"/>
        <v>-115.61649280719826</v>
      </c>
      <c r="T1704" s="3">
        <f t="shared" si="500"/>
        <v>115.61649280719826</v>
      </c>
      <c r="V1704" s="37">
        <f t="array" ref="V1704">SUM(_xlfn.NORM.DIST($AD$3:$AD$1003,$L1704,$AA1704,FALSE)*WindSpeedStep*$AE$3:$AE$1003)/AG1704</f>
        <v>1859.8713306455272</v>
      </c>
      <c r="W1704" s="37">
        <f t="array" ref="W1704">SUM(_xlfn.NORM.DIST($AD$3:$AD$1003,$L1704,$AB1704,FALSE)*WindSpeedStep*$AE$3:$AE$1003)/AH1704</f>
        <v>1757.0259501580815</v>
      </c>
      <c r="Y1704" s="1">
        <f t="shared" si="501"/>
        <v>11</v>
      </c>
      <c r="Z1704" s="99">
        <f>IF(L1704&lt;'Power Curve'!$P$28,'Power Curve'!$Q$28,IF(L1704&gt;'Power Curve'!$P$29,'Power Curve'!$Q$29,INDEX(ReferenceTurbulence,Y1704)+(L1704-INDEX(ReferenceTurbulenceWindSpeed,Y1704))*(INDEX(ReferenceTurbulence,Y1704+1)-INDEX(ReferenceTurbulence,Y1704))/(INDEX(ReferenceTurbulenceWindSpeed,Y1704+1)-INDEX(ReferenceTurbulenceWindSpeed,Y1704))))</f>
        <v>0.11881600132616103</v>
      </c>
      <c r="AA1704" s="100">
        <f t="shared" si="507"/>
        <v>1.385864733278775</v>
      </c>
      <c r="AB1704" s="29">
        <f t="shared" si="508"/>
        <v>2.1610884842152758</v>
      </c>
      <c r="AG1704" s="40">
        <f t="array" ref="AG1704">SUM(_xlfn.NORM.DIST($AD$3:$AD$1003,$F1704,$AA1704,FALSE)*WindSpeedStep)</f>
        <v>1.0000000000000036</v>
      </c>
      <c r="AH1704" s="40">
        <f t="array" ref="AH1704">SUM(_xlfn.NORM.DIST($AD$3:$AD$1003,$F1704,$AB1704,FALSE)*WindSpeedStep)</f>
        <v>0.99999998025219772</v>
      </c>
      <c r="AJ1704" s="47">
        <f t="shared" si="502"/>
        <v>12</v>
      </c>
      <c r="AK1704" s="83" t="b">
        <f>COUNTIF('Power Curve'!$D$2:$D$31,AJ1704)&gt;0</f>
        <v>1</v>
      </c>
      <c r="AL1704" s="83" t="b">
        <f t="shared" si="503"/>
        <v>0</v>
      </c>
      <c r="AM1704" s="83" t="b">
        <f t="shared" si="509"/>
        <v>1</v>
      </c>
      <c r="AN1704" s="47" t="str">
        <f t="shared" si="504"/>
        <v>Outer</v>
      </c>
      <c r="AO1704" s="48" t="str">
        <f t="shared" si="505"/>
        <v>1.1-1.2</v>
      </c>
      <c r="AP1704" s="49" t="str">
        <f t="shared" si="510"/>
        <v>14-15</v>
      </c>
      <c r="AQ1704" s="49" t="str">
        <f t="shared" si="511"/>
        <v>Mar</v>
      </c>
      <c r="AR1704" s="48" t="str">
        <f t="shared" si="512"/>
        <v>265-275</v>
      </c>
      <c r="AS1704" s="49" t="str">
        <f t="shared" si="506"/>
        <v>HWS-HTI</v>
      </c>
    </row>
    <row r="1705" spans="5:45" x14ac:dyDescent="0.3">
      <c r="E1705" s="15">
        <v>40978.638888888891</v>
      </c>
      <c r="F1705" s="21">
        <v>13.01</v>
      </c>
      <c r="G1705" s="21">
        <v>1951.529968261719</v>
      </c>
      <c r="H1705" s="42">
        <v>1.1778556090987011</v>
      </c>
      <c r="I1705" s="35">
        <v>271.8</v>
      </c>
      <c r="J1705" s="43">
        <v>0.14296694850115296</v>
      </c>
      <c r="K1705" s="44">
        <v>0.12511971835747079</v>
      </c>
      <c r="L1705" s="26">
        <f t="shared" si="494"/>
        <v>12.840914427110167</v>
      </c>
      <c r="M1705" s="26">
        <f t="shared" si="495"/>
        <v>1.342654694532244</v>
      </c>
      <c r="N1705" s="96">
        <f t="shared" si="496"/>
        <v>13</v>
      </c>
      <c r="O1705" s="26">
        <f t="shared" si="497"/>
        <v>0.84664192703866448</v>
      </c>
      <c r="P1705" s="3">
        <f>IF(L1705&gt;'Power Curve'!$C$37,0,INDEX(Ci,$N1705,1)*POWER(1-O1705,3)+INDEX(Ci,$N1705,2)*3*O1705*POWER(1-O1705,2)+INDEX(Ci,$N1705,3)*3*POWER(O1705,2)*(1-O1705)+INDEX(Ci,$N1705,4)*POWER(O1705,3))</f>
        <v>1949.0279353535043</v>
      </c>
      <c r="Q1705" s="3">
        <f>MAX(0,MIN(P1705-V1705+W1705,'Power Curve'!$C$39))</f>
        <v>1925.5487812153274</v>
      </c>
      <c r="R1705" s="3">
        <f t="shared" si="498"/>
        <v>1951.529968261719</v>
      </c>
      <c r="S1705" s="3">
        <f t="shared" si="499"/>
        <v>-25.981187046391597</v>
      </c>
      <c r="T1705" s="3">
        <f t="shared" si="500"/>
        <v>25.981187046391597</v>
      </c>
      <c r="V1705" s="37">
        <f t="array" ref="V1705">SUM(_xlfn.NORM.DIST($AD$3:$AD$1003,$L1705,$AA1705,FALSE)*WindSpeedStep*$AE$3:$AE$1003)/AG1705</f>
        <v>1939.0882098136149</v>
      </c>
      <c r="W1705" s="37">
        <f t="array" ref="W1705">SUM(_xlfn.NORM.DIST($AD$3:$AD$1003,$L1705,$AB1705,FALSE)*WindSpeedStep*$AE$3:$AE$1003)/AH1705</f>
        <v>1915.609055675438</v>
      </c>
      <c r="Y1705" s="1">
        <f t="shared" si="501"/>
        <v>12</v>
      </c>
      <c r="Z1705" s="99">
        <f>IF(L1705&lt;'Power Curve'!$P$28,'Power Curve'!$Q$28,IF(L1705&gt;'Power Curve'!$P$29,'Power Curve'!$Q$29,INDEX(ReferenceTurbulence,Y1705)+(L1705-INDEX(ReferenceTurbulenceWindSpeed,Y1705))*(INDEX(ReferenceTurbulence,Y1705+1)-INDEX(ReferenceTurbulence,Y1705))/(INDEX(ReferenceTurbulenceWindSpeed,Y1705+1)-INDEX(ReferenceTurbulenceWindSpeed,Y1705))))</f>
        <v>0.12122925439402463</v>
      </c>
      <c r="AA1705" s="100">
        <f t="shared" si="507"/>
        <v>1.5566944817360395</v>
      </c>
      <c r="AB1705" s="29">
        <f t="shared" si="508"/>
        <v>1.8358263516083715</v>
      </c>
      <c r="AG1705" s="40">
        <f t="array" ref="AG1705">SUM(_xlfn.NORM.DIST($AD$3:$AD$1003,$F1705,$AA1705,FALSE)*WindSpeedStep)</f>
        <v>1.0000000000000033</v>
      </c>
      <c r="AH1705" s="40">
        <f t="array" ref="AH1705">SUM(_xlfn.NORM.DIST($AD$3:$AD$1003,$F1705,$AB1705,FALSE)*WindSpeedStep)</f>
        <v>0.99999999999944245</v>
      </c>
      <c r="AJ1705" s="47">
        <f t="shared" si="502"/>
        <v>13</v>
      </c>
      <c r="AK1705" s="83" t="b">
        <f>COUNTIF('Power Curve'!$D$2:$D$31,AJ1705)&gt;0</f>
        <v>1</v>
      </c>
      <c r="AL1705" s="83" t="b">
        <f t="shared" si="503"/>
        <v>0</v>
      </c>
      <c r="AM1705" s="83" t="b">
        <f t="shared" si="509"/>
        <v>1</v>
      </c>
      <c r="AN1705" s="47" t="str">
        <f t="shared" si="504"/>
        <v>Outer</v>
      </c>
      <c r="AO1705" s="48" t="str">
        <f t="shared" si="505"/>
        <v>1.3-1.4</v>
      </c>
      <c r="AP1705" s="49" t="str">
        <f t="shared" si="510"/>
        <v>15-16</v>
      </c>
      <c r="AQ1705" s="49" t="str">
        <f t="shared" si="511"/>
        <v>Mar</v>
      </c>
      <c r="AR1705" s="48" t="str">
        <f t="shared" si="512"/>
        <v>265-275</v>
      </c>
      <c r="AS1705" s="49" t="str">
        <f t="shared" si="506"/>
        <v>HWS-HTI</v>
      </c>
    </row>
    <row r="1706" spans="5:45" x14ac:dyDescent="0.3">
      <c r="E1706" s="15">
        <v>40978.645833333336</v>
      </c>
      <c r="F1706" s="21">
        <v>11.58</v>
      </c>
      <c r="G1706" s="21">
        <v>1614.5800476074269</v>
      </c>
      <c r="H1706" s="42">
        <v>1.1791695531317208</v>
      </c>
      <c r="I1706" s="35">
        <v>281.3</v>
      </c>
      <c r="J1706" s="43">
        <v>0.11053540587219343</v>
      </c>
      <c r="K1706" s="44">
        <v>0.12762551772531661</v>
      </c>
      <c r="L1706" s="26">
        <f t="shared" si="494"/>
        <v>11.433747982539208</v>
      </c>
      <c r="M1706" s="26">
        <f t="shared" si="495"/>
        <v>1.1251725844105935</v>
      </c>
      <c r="N1706" s="96">
        <f t="shared" si="496"/>
        <v>12</v>
      </c>
      <c r="O1706" s="26">
        <f t="shared" si="497"/>
        <v>0.43674454116401829</v>
      </c>
      <c r="P1706" s="3">
        <f>IF(L1706&gt;'Power Curve'!$C$37,0,INDEX(Ci,$N1706,1)*POWER(1-O1706,3)+INDEX(Ci,$N1706,2)*3*O1706*POWER(1-O1706,2)+INDEX(Ci,$N1706,3)*3*POWER(O1706,2)*(1-O1706)+INDEX(Ci,$N1706,4)*POWER(O1706,3))</f>
        <v>1852.1737692956992</v>
      </c>
      <c r="Q1706" s="3">
        <f>MAX(0,MIN(P1706-V1706+W1706,'Power Curve'!$C$39))</f>
        <v>1866.1006030168239</v>
      </c>
      <c r="R1706" s="3">
        <f t="shared" si="498"/>
        <v>1614.5800476074269</v>
      </c>
      <c r="S1706" s="3">
        <f t="shared" si="499"/>
        <v>251.52055540939705</v>
      </c>
      <c r="T1706" s="3">
        <f t="shared" si="500"/>
        <v>251.52055540939705</v>
      </c>
      <c r="V1706" s="37">
        <f t="array" ref="V1706">SUM(_xlfn.NORM.DIST($AD$3:$AD$1003,$L1706,$AA1706,FALSE)*WindSpeedStep*$AE$3:$AE$1003)/AG1706</f>
        <v>1831.748653732694</v>
      </c>
      <c r="W1706" s="37">
        <f t="array" ref="W1706">SUM(_xlfn.NORM.DIST($AD$3:$AD$1003,$L1706,$AB1706,FALSE)*WindSpeedStep*$AE$3:$AE$1003)/AH1706</f>
        <v>1845.6754874538187</v>
      </c>
      <c r="Y1706" s="1">
        <f t="shared" si="501"/>
        <v>11</v>
      </c>
      <c r="Z1706" s="99">
        <f>IF(L1706&lt;'Power Curve'!$P$28,'Power Curve'!$Q$28,IF(L1706&gt;'Power Curve'!$P$29,'Power Curve'!$Q$29,INDEX(ReferenceTurbulence,Y1706)+(L1706-INDEX(ReferenceTurbulenceWindSpeed,Y1706))*(INDEX(ReferenceTurbulence,Y1706+1)-INDEX(ReferenceTurbulence,Y1706))/(INDEX(ReferenceTurbulenceWindSpeed,Y1706+1)-INDEX(ReferenceTurbulenceWindSpeed,Y1706))))</f>
        <v>0.11921290536203145</v>
      </c>
      <c r="AA1706" s="100">
        <f t="shared" si="507"/>
        <v>1.3630503161757646</v>
      </c>
      <c r="AB1706" s="29">
        <f t="shared" si="508"/>
        <v>1.2638339738903441</v>
      </c>
      <c r="AG1706" s="40">
        <f t="array" ref="AG1706">SUM(_xlfn.NORM.DIST($AD$3:$AD$1003,$F1706,$AA1706,FALSE)*WindSpeedStep)</f>
        <v>1.0000000000000038</v>
      </c>
      <c r="AH1706" s="40">
        <f t="array" ref="AH1706">SUM(_xlfn.NORM.DIST($AD$3:$AD$1003,$F1706,$AB1706,FALSE)*WindSpeedStep)</f>
        <v>1.000000000000004</v>
      </c>
      <c r="AJ1706" s="47">
        <f t="shared" si="502"/>
        <v>11</v>
      </c>
      <c r="AK1706" s="83" t="b">
        <f>COUNTIF('Power Curve'!$D$2:$D$31,AJ1706)&gt;0</f>
        <v>1</v>
      </c>
      <c r="AL1706" s="83" t="b">
        <f t="shared" si="503"/>
        <v>0</v>
      </c>
      <c r="AM1706" s="83" t="b">
        <f t="shared" si="509"/>
        <v>1</v>
      </c>
      <c r="AN1706" s="47" t="str">
        <f t="shared" si="504"/>
        <v>Inner</v>
      </c>
      <c r="AO1706" s="48" t="str">
        <f t="shared" si="505"/>
        <v>1.1-1.2</v>
      </c>
      <c r="AP1706" s="49" t="str">
        <f t="shared" si="510"/>
        <v>15-16</v>
      </c>
      <c r="AQ1706" s="49" t="str">
        <f t="shared" si="511"/>
        <v>Mar</v>
      </c>
      <c r="AR1706" s="48" t="str">
        <f t="shared" si="512"/>
        <v>275-285</v>
      </c>
      <c r="AS1706" s="49" t="str">
        <f t="shared" si="506"/>
        <v>Inner-TI</v>
      </c>
    </row>
    <row r="1707" spans="5:45" x14ac:dyDescent="0.3">
      <c r="E1707" s="15">
        <v>40978.652777777781</v>
      </c>
      <c r="F1707" s="21">
        <v>12.1</v>
      </c>
      <c r="G1707" s="21">
        <v>1791.059997558599</v>
      </c>
      <c r="H1707" s="42">
        <v>1.1801822507932489</v>
      </c>
      <c r="I1707" s="35">
        <v>271.7</v>
      </c>
      <c r="J1707" s="43">
        <v>0.14214876033057852</v>
      </c>
      <c r="K1707" s="44">
        <v>0.14410622756894825</v>
      </c>
      <c r="L1707" s="26">
        <f t="shared" si="494"/>
        <v>11.95059972601779</v>
      </c>
      <c r="M1707" s="26">
        <f t="shared" si="495"/>
        <v>1.2050536874780051</v>
      </c>
      <c r="N1707" s="96">
        <f t="shared" si="496"/>
        <v>12</v>
      </c>
      <c r="O1707" s="26">
        <f t="shared" si="497"/>
        <v>0.9345784034641017</v>
      </c>
      <c r="P1707" s="3">
        <f>IF(L1707&gt;'Power Curve'!$C$37,0,INDEX(Ci,$N1707,1)*POWER(1-O1707,3)+INDEX(Ci,$N1707,2)*3*O1707*POWER(1-O1707,2)+INDEX(Ci,$N1707,3)*3*POWER(O1707,2)*(1-O1707)+INDEX(Ci,$N1707,4)*POWER(O1707,3))</f>
        <v>1912.7043690904493</v>
      </c>
      <c r="Q1707" s="3">
        <f>MAX(0,MIN(P1707-V1707+W1707,'Power Curve'!$C$39))</f>
        <v>1877.6993184903115</v>
      </c>
      <c r="R1707" s="3">
        <f t="shared" si="498"/>
        <v>1791.059997558599</v>
      </c>
      <c r="S1707" s="3">
        <f t="shared" si="499"/>
        <v>86.639320931712518</v>
      </c>
      <c r="T1707" s="3">
        <f t="shared" si="500"/>
        <v>86.639320931712518</v>
      </c>
      <c r="V1707" s="37">
        <f t="array" ref="V1707">SUM(_xlfn.NORM.DIST($AD$3:$AD$1003,$L1707,$AA1707,FALSE)*WindSpeedStep*$AE$3:$AE$1003)/AG1707</f>
        <v>1888.510411188849</v>
      </c>
      <c r="W1707" s="37">
        <f t="array" ref="W1707">SUM(_xlfn.NORM.DIST($AD$3:$AD$1003,$L1707,$AB1707,FALSE)*WindSpeedStep*$AE$3:$AE$1003)/AH1707</f>
        <v>1853.5053605887113</v>
      </c>
      <c r="Y1707" s="1">
        <f t="shared" si="501"/>
        <v>11</v>
      </c>
      <c r="Z1707" s="99">
        <f>IF(L1707&lt;'Power Curve'!$P$28,'Power Curve'!$Q$28,IF(L1707&gt;'Power Curve'!$P$29,'Power Curve'!$Q$29,INDEX(ReferenceTurbulence,Y1707)+(L1707-INDEX(ReferenceTurbulenceWindSpeed,Y1707))*(INDEX(ReferenceTurbulence,Y1707+1)-INDEX(ReferenceTurbulence,Y1707))/(INDEX(ReferenceTurbulenceWindSpeed,Y1707+1)-INDEX(ReferenceTurbulenceWindSpeed,Y1707))))</f>
        <v>0.11832179986382943</v>
      </c>
      <c r="AA1707" s="100">
        <f t="shared" si="507"/>
        <v>1.4140164690346118</v>
      </c>
      <c r="AB1707" s="29">
        <f t="shared" si="508"/>
        <v>1.6987629362603802</v>
      </c>
      <c r="AG1707" s="40">
        <f t="array" ref="AG1707">SUM(_xlfn.NORM.DIST($AD$3:$AD$1003,$F1707,$AA1707,FALSE)*WindSpeedStep)</f>
        <v>1.0000000000000038</v>
      </c>
      <c r="AH1707" s="40">
        <f t="array" ref="AH1707">SUM(_xlfn.NORM.DIST($AD$3:$AD$1003,$F1707,$AB1707,FALSE)*WindSpeedStep)</f>
        <v>0.99999999999957978</v>
      </c>
      <c r="AJ1707" s="47">
        <f t="shared" si="502"/>
        <v>12</v>
      </c>
      <c r="AK1707" s="83" t="b">
        <f>COUNTIF('Power Curve'!$D$2:$D$31,AJ1707)&gt;0</f>
        <v>1</v>
      </c>
      <c r="AL1707" s="83" t="b">
        <f t="shared" si="503"/>
        <v>0</v>
      </c>
      <c r="AM1707" s="83" t="b">
        <f t="shared" si="509"/>
        <v>1</v>
      </c>
      <c r="AN1707" s="47" t="str">
        <f t="shared" si="504"/>
        <v>Outer</v>
      </c>
      <c r="AO1707" s="48" t="str">
        <f t="shared" si="505"/>
        <v>1.2-1.3</v>
      </c>
      <c r="AP1707" s="49" t="str">
        <f t="shared" si="510"/>
        <v>15-16</v>
      </c>
      <c r="AQ1707" s="49" t="str">
        <f t="shared" si="511"/>
        <v>Mar</v>
      </c>
      <c r="AR1707" s="48" t="str">
        <f t="shared" si="512"/>
        <v>265-275</v>
      </c>
      <c r="AS1707" s="49" t="str">
        <f t="shared" si="506"/>
        <v>HWS-HTI</v>
      </c>
    </row>
    <row r="1708" spans="5:45" x14ac:dyDescent="0.3">
      <c r="E1708" s="15">
        <v>40978.659722222219</v>
      </c>
      <c r="F1708" s="21">
        <v>11.44</v>
      </c>
      <c r="G1708" s="21">
        <v>1837.090042114263</v>
      </c>
      <c r="H1708" s="42">
        <v>1.1806591970224098</v>
      </c>
      <c r="I1708" s="35">
        <v>276.60000000000002</v>
      </c>
      <c r="J1708" s="43">
        <v>0.11625874125874126</v>
      </c>
      <c r="K1708" s="44">
        <v>0.10396952228150835</v>
      </c>
      <c r="L1708" s="26">
        <f t="shared" si="494"/>
        <v>11.300270678708168</v>
      </c>
      <c r="M1708" s="26">
        <f t="shared" si="495"/>
        <v>1.1045432368287771</v>
      </c>
      <c r="N1708" s="96">
        <f t="shared" si="496"/>
        <v>12</v>
      </c>
      <c r="O1708" s="26">
        <f t="shared" si="497"/>
        <v>0.30817861769749205</v>
      </c>
      <c r="P1708" s="3">
        <f>IF(L1708&gt;'Power Curve'!$C$37,0,INDEX(Ci,$N1708,1)*POWER(1-O1708,3)+INDEX(Ci,$N1708,2)*3*O1708*POWER(1-O1708,2)+INDEX(Ci,$N1708,3)*3*POWER(O1708,2)*(1-O1708)+INDEX(Ci,$N1708,4)*POWER(O1708,3))</f>
        <v>1831.0386108704959</v>
      </c>
      <c r="Q1708" s="3">
        <f>MAX(0,MIN(P1708-V1708+W1708,'Power Curve'!$C$39))</f>
        <v>1836.2126694213687</v>
      </c>
      <c r="R1708" s="3">
        <f t="shared" si="498"/>
        <v>1837.090042114263</v>
      </c>
      <c r="S1708" s="3">
        <f t="shared" si="499"/>
        <v>-0.87737269289436881</v>
      </c>
      <c r="T1708" s="3">
        <f t="shared" si="500"/>
        <v>0.87737269289436881</v>
      </c>
      <c r="V1708" s="37">
        <f t="array" ref="V1708">SUM(_xlfn.NORM.DIST($AD$3:$AD$1003,$L1708,$AA1708,FALSE)*WindSpeedStep*$AE$3:$AE$1003)/AG1708</f>
        <v>1813.1232232088196</v>
      </c>
      <c r="W1708" s="37">
        <f t="array" ref="W1708">SUM(_xlfn.NORM.DIST($AD$3:$AD$1003,$L1708,$AB1708,FALSE)*WindSpeedStep*$AE$3:$AE$1003)/AH1708</f>
        <v>1818.2972817596924</v>
      </c>
      <c r="Y1708" s="1">
        <f t="shared" si="501"/>
        <v>11</v>
      </c>
      <c r="Z1708" s="99">
        <f>IF(L1708&lt;'Power Curve'!$P$28,'Power Curve'!$Q$28,IF(L1708&gt;'Power Curve'!$P$29,'Power Curve'!$Q$29,INDEX(ReferenceTurbulence,Y1708)+(L1708-INDEX(ReferenceTurbulenceWindSpeed,Y1708))*(INDEX(ReferenceTurbulence,Y1708+1)-INDEX(ReferenceTurbulence,Y1708))/(INDEX(ReferenceTurbulenceWindSpeed,Y1708+1)-INDEX(ReferenceTurbulenceWindSpeed,Y1708))))</f>
        <v>0.11944303394499511</v>
      </c>
      <c r="AA1708" s="100">
        <f t="shared" si="507"/>
        <v>1.3497386142645726</v>
      </c>
      <c r="AB1708" s="29">
        <f t="shared" si="508"/>
        <v>1.3137552449896734</v>
      </c>
      <c r="AG1708" s="40">
        <f t="array" ref="AG1708">SUM(_xlfn.NORM.DIST($AD$3:$AD$1003,$F1708,$AA1708,FALSE)*WindSpeedStep)</f>
        <v>1.0000000000000033</v>
      </c>
      <c r="AH1708" s="40">
        <f t="array" ref="AH1708">SUM(_xlfn.NORM.DIST($AD$3:$AD$1003,$F1708,$AB1708,FALSE)*WindSpeedStep)</f>
        <v>1.0000000000000033</v>
      </c>
      <c r="AJ1708" s="47">
        <f t="shared" si="502"/>
        <v>11</v>
      </c>
      <c r="AK1708" s="83" t="b">
        <f>COUNTIF('Power Curve'!$D$2:$D$31,AJ1708)&gt;0</f>
        <v>1</v>
      </c>
      <c r="AL1708" s="83" t="b">
        <f t="shared" si="503"/>
        <v>0</v>
      </c>
      <c r="AM1708" s="83" t="b">
        <f t="shared" si="509"/>
        <v>1</v>
      </c>
      <c r="AN1708" s="47" t="str">
        <f t="shared" si="504"/>
        <v>Inner</v>
      </c>
      <c r="AO1708" s="48" t="str">
        <f t="shared" si="505"/>
        <v>1.1-1.2</v>
      </c>
      <c r="AP1708" s="49" t="str">
        <f t="shared" si="510"/>
        <v>15-16</v>
      </c>
      <c r="AQ1708" s="49" t="str">
        <f t="shared" si="511"/>
        <v>Mar</v>
      </c>
      <c r="AR1708" s="48" t="str">
        <f t="shared" si="512"/>
        <v>275-285</v>
      </c>
      <c r="AS1708" s="49" t="str">
        <f t="shared" si="506"/>
        <v>Inner-TI</v>
      </c>
    </row>
    <row r="1709" spans="5:45" x14ac:dyDescent="0.3">
      <c r="E1709" s="15">
        <v>40978.666666666664</v>
      </c>
      <c r="F1709" s="21">
        <v>10.35</v>
      </c>
      <c r="G1709" s="21">
        <v>1597.669982910156</v>
      </c>
      <c r="H1709" s="42">
        <v>1.1806321565762599</v>
      </c>
      <c r="I1709" s="35">
        <v>279.7</v>
      </c>
      <c r="J1709" s="43">
        <v>0.11787439613526571</v>
      </c>
      <c r="K1709" s="44">
        <v>0.13370459026392872</v>
      </c>
      <c r="L1709" s="26">
        <f t="shared" si="494"/>
        <v>10.223505999063946</v>
      </c>
      <c r="M1709" s="26">
        <f t="shared" si="495"/>
        <v>0.93812578455298168</v>
      </c>
      <c r="N1709" s="96">
        <f t="shared" si="496"/>
        <v>11</v>
      </c>
      <c r="O1709" s="26">
        <f t="shared" si="497"/>
        <v>0.26550838387021819</v>
      </c>
      <c r="P1709" s="3">
        <f>IF(L1709&gt;'Power Curve'!$C$37,0,INDEX(Ci,$N1709,1)*POWER(1-O1709,3)+INDEX(Ci,$N1709,2)*3*O1709*POWER(1-O1709,2)+INDEX(Ci,$N1709,3)*3*POWER(O1709,2)*(1-O1709)+INDEX(Ci,$N1709,4)*POWER(O1709,3))</f>
        <v>1596.9428258869318</v>
      </c>
      <c r="Q1709" s="3">
        <f>MAX(0,MIN(P1709-V1709+W1709,'Power Curve'!$C$39))</f>
        <v>1599.3736758006196</v>
      </c>
      <c r="R1709" s="3">
        <f t="shared" si="498"/>
        <v>1597.669982910156</v>
      </c>
      <c r="S1709" s="3">
        <f t="shared" si="499"/>
        <v>1.7036928904635715</v>
      </c>
      <c r="T1709" s="3">
        <f t="shared" si="500"/>
        <v>1.7036928904635715</v>
      </c>
      <c r="V1709" s="37">
        <f t="array" ref="V1709">SUM(_xlfn.NORM.DIST($AD$3:$AD$1003,$L1709,$AA1709,FALSE)*WindSpeedStep*$AE$3:$AE$1003)/AG1709</f>
        <v>1593.0481786451435</v>
      </c>
      <c r="W1709" s="37">
        <f t="array" ref="W1709">SUM(_xlfn.NORM.DIST($AD$3:$AD$1003,$L1709,$AB1709,FALSE)*WindSpeedStep*$AE$3:$AE$1003)/AH1709</f>
        <v>1595.4790285588313</v>
      </c>
      <c r="Y1709" s="1">
        <f t="shared" si="501"/>
        <v>10</v>
      </c>
      <c r="Z1709" s="99">
        <f>IF(L1709&lt;'Power Curve'!$P$28,'Power Curve'!$Q$28,IF(L1709&gt;'Power Curve'!$P$29,'Power Curve'!$Q$29,INDEX(ReferenceTurbulence,Y1709)+(L1709-INDEX(ReferenceTurbulenceWindSpeed,Y1709))*(INDEX(ReferenceTurbulence,Y1709+1)-INDEX(ReferenceTurbulence,Y1709))/(INDEX(ReferenceTurbulenceWindSpeed,Y1709+1)-INDEX(ReferenceTurbulenceWindSpeed,Y1709))))</f>
        <v>0.12001395698571714</v>
      </c>
      <c r="AA1709" s="100">
        <f t="shared" si="507"/>
        <v>1.2269634092148816</v>
      </c>
      <c r="AB1709" s="29">
        <f t="shared" si="508"/>
        <v>1.2050895960249288</v>
      </c>
      <c r="AG1709" s="40">
        <f t="array" ref="AG1709">SUM(_xlfn.NORM.DIST($AD$3:$AD$1003,$F1709,$AA1709,FALSE)*WindSpeedStep)</f>
        <v>1.0000000000000036</v>
      </c>
      <c r="AH1709" s="40">
        <f t="array" ref="AH1709">SUM(_xlfn.NORM.DIST($AD$3:$AD$1003,$F1709,$AB1709,FALSE)*WindSpeedStep)</f>
        <v>1.000000000000004</v>
      </c>
      <c r="AJ1709" s="47">
        <f t="shared" si="502"/>
        <v>10</v>
      </c>
      <c r="AK1709" s="83" t="b">
        <f>COUNTIF('Power Curve'!$D$2:$D$31,AJ1709)&gt;0</f>
        <v>1</v>
      </c>
      <c r="AL1709" s="83" t="b">
        <f t="shared" si="503"/>
        <v>0</v>
      </c>
      <c r="AM1709" s="83" t="b">
        <f t="shared" si="509"/>
        <v>1</v>
      </c>
      <c r="AN1709" s="47" t="str">
        <f t="shared" si="504"/>
        <v>Inner</v>
      </c>
      <c r="AO1709" s="48" t="str">
        <f t="shared" si="505"/>
        <v>0.9-1.0</v>
      </c>
      <c r="AP1709" s="49" t="str">
        <f t="shared" si="510"/>
        <v>16-17</v>
      </c>
      <c r="AQ1709" s="49" t="str">
        <f t="shared" si="511"/>
        <v>Mar</v>
      </c>
      <c r="AR1709" s="48" t="str">
        <f t="shared" si="512"/>
        <v>275-285</v>
      </c>
      <c r="AS1709" s="49" t="str">
        <f t="shared" si="506"/>
        <v>Inner-TI</v>
      </c>
    </row>
    <row r="1710" spans="5:45" x14ac:dyDescent="0.3">
      <c r="E1710" s="15">
        <v>40978.673611111109</v>
      </c>
      <c r="F1710" s="21">
        <v>9.51</v>
      </c>
      <c r="G1710" s="21">
        <v>1390.2700500488331</v>
      </c>
      <c r="H1710" s="42">
        <v>1.1811527366402643</v>
      </c>
      <c r="I1710" s="35">
        <v>276.5</v>
      </c>
      <c r="J1710" s="43">
        <v>0.16614090431125134</v>
      </c>
      <c r="K1710" s="44">
        <v>0.11979486074474716</v>
      </c>
      <c r="L1710" s="26">
        <f t="shared" si="494"/>
        <v>9.3951526517090649</v>
      </c>
      <c r="M1710" s="26">
        <f t="shared" si="495"/>
        <v>0.81010110445623618</v>
      </c>
      <c r="N1710" s="96">
        <f t="shared" si="496"/>
        <v>10</v>
      </c>
      <c r="O1710" s="26">
        <f t="shared" si="497"/>
        <v>0.41030905568971682</v>
      </c>
      <c r="P1710" s="3">
        <f>IF(L1710&gt;'Power Curve'!$C$37,0,INDEX(Ci,$N1710,1)*POWER(1-O1710,3)+INDEX(Ci,$N1710,2)*3*O1710*POWER(1-O1710,2)+INDEX(Ci,$N1710,3)*3*POWER(O1710,2)*(1-O1710)+INDEX(Ci,$N1710,4)*POWER(O1710,3))</f>
        <v>1333.1090873918426</v>
      </c>
      <c r="Q1710" s="3">
        <f>MAX(0,MIN(P1710-V1710+W1710,'Power Curve'!$C$39))</f>
        <v>1317.9903152640809</v>
      </c>
      <c r="R1710" s="3">
        <f t="shared" si="498"/>
        <v>1390.2700500488331</v>
      </c>
      <c r="S1710" s="3">
        <f t="shared" si="499"/>
        <v>-72.279734784752236</v>
      </c>
      <c r="T1710" s="3">
        <f t="shared" si="500"/>
        <v>72.279734784752236</v>
      </c>
      <c r="V1710" s="37">
        <f t="array" ref="V1710">SUM(_xlfn.NORM.DIST($AD$3:$AD$1003,$L1710,$AA1710,FALSE)*WindSpeedStep*$AE$3:$AE$1003)/AG1710</f>
        <v>1340.7792358306631</v>
      </c>
      <c r="W1710" s="37">
        <f t="array" ref="W1710">SUM(_xlfn.NORM.DIST($AD$3:$AD$1003,$L1710,$AB1710,FALSE)*WindSpeedStep*$AE$3:$AE$1003)/AH1710</f>
        <v>1325.6604637029013</v>
      </c>
      <c r="Y1710" s="1">
        <f t="shared" si="501"/>
        <v>9</v>
      </c>
      <c r="Z1710" s="99">
        <f>IF(L1710&lt;'Power Curve'!$P$28,'Power Curve'!$Q$28,IF(L1710&gt;'Power Curve'!$P$29,'Power Curve'!$Q$29,INDEX(ReferenceTurbulence,Y1710)+(L1710-INDEX(ReferenceTurbulenceWindSpeed,Y1710))*(INDEX(ReferenceTurbulence,Y1710+1)-INDEX(ReferenceTurbulence,Y1710))/(INDEX(ReferenceTurbulenceWindSpeed,Y1710+1)-INDEX(ReferenceTurbulenceWindSpeed,Y1710))))</f>
        <v>0.12033033181397579</v>
      </c>
      <c r="AA1710" s="100">
        <f t="shared" si="507"/>
        <v>1.1305218360231062</v>
      </c>
      <c r="AB1710" s="29">
        <f t="shared" si="508"/>
        <v>1.560919157697195</v>
      </c>
      <c r="AG1710" s="40">
        <f t="array" ref="AG1710">SUM(_xlfn.NORM.DIST($AD$3:$AD$1003,$F1710,$AA1710,FALSE)*WindSpeedStep)</f>
        <v>1.0000000000000038</v>
      </c>
      <c r="AH1710" s="40">
        <f t="array" ref="AH1710">SUM(_xlfn.NORM.DIST($AD$3:$AD$1003,$F1710,$AB1710,FALSE)*WindSpeedStep)</f>
        <v>0.9999999995484129</v>
      </c>
      <c r="AJ1710" s="47">
        <f t="shared" si="502"/>
        <v>9</v>
      </c>
      <c r="AK1710" s="83" t="b">
        <f>COUNTIF('Power Curve'!$D$2:$D$31,AJ1710)&gt;0</f>
        <v>1</v>
      </c>
      <c r="AL1710" s="83" t="b">
        <f t="shared" si="503"/>
        <v>0</v>
      </c>
      <c r="AM1710" s="83" t="b">
        <f t="shared" si="509"/>
        <v>1</v>
      </c>
      <c r="AN1710" s="47" t="str">
        <f t="shared" si="504"/>
        <v>Outer</v>
      </c>
      <c r="AO1710" s="48" t="str">
        <f t="shared" si="505"/>
        <v>0.8-0.9</v>
      </c>
      <c r="AP1710" s="49" t="str">
        <f t="shared" si="510"/>
        <v>16-17</v>
      </c>
      <c r="AQ1710" s="49" t="str">
        <f t="shared" si="511"/>
        <v>Mar</v>
      </c>
      <c r="AR1710" s="48" t="str">
        <f t="shared" si="512"/>
        <v>275-285</v>
      </c>
      <c r="AS1710" s="49" t="str">
        <f t="shared" si="506"/>
        <v>HWS-HTI</v>
      </c>
    </row>
    <row r="1711" spans="5:45" x14ac:dyDescent="0.3">
      <c r="E1711" s="15">
        <v>40978.680555555555</v>
      </c>
      <c r="F1711" s="21">
        <v>11</v>
      </c>
      <c r="G1711" s="21">
        <v>1703.650024414063</v>
      </c>
      <c r="H1711" s="42">
        <v>1.1818041075311454</v>
      </c>
      <c r="I1711" s="35">
        <v>271.5</v>
      </c>
      <c r="J1711" s="43">
        <v>0.19454545454545455</v>
      </c>
      <c r="K1711" s="44">
        <v>8.2098925413125245E-2</v>
      </c>
      <c r="L1711" s="26">
        <f t="shared" si="494"/>
        <v>10.869155964875915</v>
      </c>
      <c r="M1711" s="26">
        <f t="shared" si="495"/>
        <v>1.0379130680733553</v>
      </c>
      <c r="N1711" s="96">
        <f t="shared" si="496"/>
        <v>11</v>
      </c>
      <c r="O1711" s="26">
        <f t="shared" si="497"/>
        <v>0.89211539254358863</v>
      </c>
      <c r="P1711" s="3">
        <f>IF(L1711&gt;'Power Curve'!$C$37,0,INDEX(Ci,$N1711,1)*POWER(1-O1711,3)+INDEX(Ci,$N1711,2)*3*O1711*POWER(1-O1711,2)+INDEX(Ci,$N1711,3)*3*POWER(O1711,2)*(1-O1711)+INDEX(Ci,$N1711,4)*POWER(O1711,3))</f>
        <v>1755.2980235223918</v>
      </c>
      <c r="Q1711" s="3">
        <f>MAX(0,MIN(P1711-V1711+W1711,'Power Curve'!$C$39))</f>
        <v>1646.3746277324706</v>
      </c>
      <c r="R1711" s="3">
        <f t="shared" si="498"/>
        <v>1703.650024414063</v>
      </c>
      <c r="S1711" s="3">
        <f t="shared" si="499"/>
        <v>-57.275396681592383</v>
      </c>
      <c r="T1711" s="3">
        <f t="shared" si="500"/>
        <v>57.275396681592383</v>
      </c>
      <c r="V1711" s="37">
        <f t="array" ref="V1711">SUM(_xlfn.NORM.DIST($AD$3:$AD$1003,$L1711,$AA1711,FALSE)*WindSpeedStep*$AE$3:$AE$1003)/AG1711</f>
        <v>1740.4385866579742</v>
      </c>
      <c r="W1711" s="37">
        <f t="array" ref="W1711">SUM(_xlfn.NORM.DIST($AD$3:$AD$1003,$L1711,$AB1711,FALSE)*WindSpeedStep*$AE$3:$AE$1003)/AH1711</f>
        <v>1631.515190868053</v>
      </c>
      <c r="Y1711" s="1">
        <f t="shared" si="501"/>
        <v>10</v>
      </c>
      <c r="Z1711" s="99">
        <f>IF(L1711&lt;'Power Curve'!$P$28,'Power Curve'!$Q$28,IF(L1711&gt;'Power Curve'!$P$29,'Power Curve'!$Q$29,INDEX(ReferenceTurbulence,Y1711)+(L1711-INDEX(ReferenceTurbulenceWindSpeed,Y1711))*(INDEX(ReferenceTurbulence,Y1711+1)-INDEX(ReferenceTurbulence,Y1711))/(INDEX(ReferenceTurbulenceWindSpeed,Y1711+1)-INDEX(ReferenceTurbulenceWindSpeed,Y1711))))</f>
        <v>0.11999749703025518</v>
      </c>
      <c r="AA1711" s="100">
        <f t="shared" si="507"/>
        <v>1.3042715106165781</v>
      </c>
      <c r="AB1711" s="29">
        <f t="shared" si="508"/>
        <v>2.1145448877122237</v>
      </c>
      <c r="AG1711" s="40">
        <f t="array" ref="AG1711">SUM(_xlfn.NORM.DIST($AD$3:$AD$1003,$F1711,$AA1711,FALSE)*WindSpeedStep)</f>
        <v>1.000000000000004</v>
      </c>
      <c r="AH1711" s="40">
        <f t="array" ref="AH1711">SUM(_xlfn.NORM.DIST($AD$3:$AD$1003,$F1711,$AB1711,FALSE)*WindSpeedStep)</f>
        <v>0.99999991348427753</v>
      </c>
      <c r="AJ1711" s="47">
        <f t="shared" si="502"/>
        <v>11</v>
      </c>
      <c r="AK1711" s="83" t="b">
        <f>COUNTIF('Power Curve'!$D$2:$D$31,AJ1711)&gt;0</f>
        <v>1</v>
      </c>
      <c r="AL1711" s="83" t="b">
        <f t="shared" si="503"/>
        <v>0</v>
      </c>
      <c r="AM1711" s="83" t="b">
        <f t="shared" si="509"/>
        <v>1</v>
      </c>
      <c r="AN1711" s="47" t="str">
        <f t="shared" si="504"/>
        <v>Outer</v>
      </c>
      <c r="AO1711" s="48" t="str">
        <f t="shared" si="505"/>
        <v>1.0-1.1</v>
      </c>
      <c r="AP1711" s="49" t="str">
        <f t="shared" si="510"/>
        <v>16-17</v>
      </c>
      <c r="AQ1711" s="49" t="str">
        <f t="shared" si="511"/>
        <v>Mar</v>
      </c>
      <c r="AR1711" s="48" t="str">
        <f t="shared" si="512"/>
        <v>265-275</v>
      </c>
      <c r="AS1711" s="49" t="str">
        <f t="shared" si="506"/>
        <v>HWS-HTI</v>
      </c>
    </row>
    <row r="1712" spans="5:45" x14ac:dyDescent="0.3">
      <c r="E1712" s="15">
        <v>40978.6875</v>
      </c>
      <c r="F1712" s="21">
        <v>12.35</v>
      </c>
      <c r="G1712" s="21">
        <v>1903.6699523925831</v>
      </c>
      <c r="H1712" s="42">
        <v>1.1821358352271303</v>
      </c>
      <c r="I1712" s="35">
        <v>274.7</v>
      </c>
      <c r="J1712" s="43">
        <v>0.15384615384615385</v>
      </c>
      <c r="K1712" s="44">
        <v>0.1603558682615934</v>
      </c>
      <c r="L1712" s="26">
        <f t="shared" si="494"/>
        <v>12.204239513429121</v>
      </c>
      <c r="M1712" s="26">
        <f t="shared" si="495"/>
        <v>1.2442545342505003</v>
      </c>
      <c r="N1712" s="96">
        <f t="shared" si="496"/>
        <v>13</v>
      </c>
      <c r="O1712" s="26">
        <f t="shared" si="497"/>
        <v>0.19119486618983708</v>
      </c>
      <c r="P1712" s="3">
        <f>IF(L1712&gt;'Power Curve'!$C$37,0,INDEX(Ci,$N1712,1)*POWER(1-O1712,3)+INDEX(Ci,$N1712,2)*3*O1712*POWER(1-O1712,2)+INDEX(Ci,$N1712,3)*3*POWER(O1712,2)*(1-O1712)+INDEX(Ci,$N1712,4)*POWER(O1712,3))</f>
        <v>1926.8220503713671</v>
      </c>
      <c r="Q1712" s="3">
        <f>MAX(0,MIN(P1712-V1712+W1712,'Power Curve'!$C$39))</f>
        <v>1878.2354241270339</v>
      </c>
      <c r="R1712" s="3">
        <f t="shared" si="498"/>
        <v>1903.6699523925831</v>
      </c>
      <c r="S1712" s="3">
        <f t="shared" si="499"/>
        <v>-25.434528265549261</v>
      </c>
      <c r="T1712" s="3">
        <f t="shared" si="500"/>
        <v>25.434528265549261</v>
      </c>
      <c r="V1712" s="37">
        <f t="array" ref="V1712">SUM(_xlfn.NORM.DIST($AD$3:$AD$1003,$L1712,$AA1712,FALSE)*WindSpeedStep*$AE$3:$AE$1003)/AG1712</f>
        <v>1907.4516967545269</v>
      </c>
      <c r="W1712" s="37">
        <f t="array" ref="W1712">SUM(_xlfn.NORM.DIST($AD$3:$AD$1003,$L1712,$AB1712,FALSE)*WindSpeedStep*$AE$3:$AE$1003)/AH1712</f>
        <v>1858.8650705101936</v>
      </c>
      <c r="Y1712" s="1">
        <f t="shared" si="501"/>
        <v>12</v>
      </c>
      <c r="Z1712" s="99">
        <f>IF(L1712&lt;'Power Curve'!$P$28,'Power Curve'!$Q$28,IF(L1712&gt;'Power Curve'!$P$29,'Power Curve'!$Q$29,INDEX(ReferenceTurbulence,Y1712)+(L1712-INDEX(ReferenceTurbulenceWindSpeed,Y1712))*(INDEX(ReferenceTurbulence,Y1712+1)-INDEX(ReferenceTurbulence,Y1712))/(INDEX(ReferenceTurbulenceWindSpeed,Y1712+1)-INDEX(ReferenceTurbulenceWindSpeed,Y1712))))</f>
        <v>0.11888772500289375</v>
      </c>
      <c r="AA1712" s="100">
        <f t="shared" si="507"/>
        <v>1.4509342711420112</v>
      </c>
      <c r="AB1712" s="29">
        <f t="shared" si="508"/>
        <v>1.8775753097583263</v>
      </c>
      <c r="AG1712" s="40">
        <f t="array" ref="AG1712">SUM(_xlfn.NORM.DIST($AD$3:$AD$1003,$F1712,$AA1712,FALSE)*WindSpeedStep)</f>
        <v>1.0000000000000031</v>
      </c>
      <c r="AH1712" s="40">
        <f t="array" ref="AH1712">SUM(_xlfn.NORM.DIST($AD$3:$AD$1003,$F1712,$AB1712,FALSE)*WindSpeedStep)</f>
        <v>0.99999999998013278</v>
      </c>
      <c r="AJ1712" s="47">
        <f t="shared" si="502"/>
        <v>12</v>
      </c>
      <c r="AK1712" s="83" t="b">
        <f>COUNTIF('Power Curve'!$D$2:$D$31,AJ1712)&gt;0</f>
        <v>1</v>
      </c>
      <c r="AL1712" s="83" t="b">
        <f t="shared" si="503"/>
        <v>0</v>
      </c>
      <c r="AM1712" s="83" t="b">
        <f t="shared" si="509"/>
        <v>1</v>
      </c>
      <c r="AN1712" s="47" t="str">
        <f t="shared" si="504"/>
        <v>Outer</v>
      </c>
      <c r="AO1712" s="48" t="str">
        <f t="shared" si="505"/>
        <v>1.2-1.3</v>
      </c>
      <c r="AP1712" s="49" t="str">
        <f t="shared" si="510"/>
        <v>16-17</v>
      </c>
      <c r="AQ1712" s="49" t="str">
        <f t="shared" si="511"/>
        <v>Mar</v>
      </c>
      <c r="AR1712" s="48" t="str">
        <f t="shared" si="512"/>
        <v>265-275</v>
      </c>
      <c r="AS1712" s="49" t="str">
        <f t="shared" si="506"/>
        <v>HWS-HTI</v>
      </c>
    </row>
    <row r="1713" spans="5:45" x14ac:dyDescent="0.3">
      <c r="E1713" s="15">
        <v>40978.694444444445</v>
      </c>
      <c r="F1713" s="21">
        <v>11.04</v>
      </c>
      <c r="G1713" s="21">
        <v>1809.089965820313</v>
      </c>
      <c r="H1713" s="42">
        <v>1.1832396558295595</v>
      </c>
      <c r="I1713" s="35">
        <v>267.7</v>
      </c>
      <c r="J1713" s="43">
        <v>0.15489130434782611</v>
      </c>
      <c r="K1713" s="44">
        <v>0.14650064376081928</v>
      </c>
      <c r="L1713" s="26">
        <f t="shared" si="494"/>
        <v>10.91309533913153</v>
      </c>
      <c r="M1713" s="26">
        <f t="shared" si="495"/>
        <v>1.0447040400066363</v>
      </c>
      <c r="N1713" s="96">
        <f t="shared" si="496"/>
        <v>11</v>
      </c>
      <c r="O1713" s="26">
        <f t="shared" si="497"/>
        <v>0.93475880820716006</v>
      </c>
      <c r="P1713" s="3">
        <f>IF(L1713&gt;'Power Curve'!$C$37,0,INDEX(Ci,$N1713,1)*POWER(1-O1713,3)+INDEX(Ci,$N1713,2)*3*O1713*POWER(1-O1713,2)+INDEX(Ci,$N1713,3)*3*POWER(O1713,2)*(1-O1713)+INDEX(Ci,$N1713,4)*POWER(O1713,3))</f>
        <v>1763.8174997105236</v>
      </c>
      <c r="Q1713" s="3">
        <f>MAX(0,MIN(P1713-V1713+W1713,'Power Curve'!$C$39))</f>
        <v>1710.2808240833097</v>
      </c>
      <c r="R1713" s="3">
        <f t="shared" si="498"/>
        <v>1809.089965820313</v>
      </c>
      <c r="S1713" s="3">
        <f t="shared" si="499"/>
        <v>-98.809141737003301</v>
      </c>
      <c r="T1713" s="3">
        <f t="shared" si="500"/>
        <v>98.809141737003301</v>
      </c>
      <c r="V1713" s="37">
        <f t="array" ref="V1713">SUM(_xlfn.NORM.DIST($AD$3:$AD$1003,$L1713,$AA1713,FALSE)*WindSpeedStep*$AE$3:$AE$1003)/AG1713</f>
        <v>1748.7011227183609</v>
      </c>
      <c r="W1713" s="37">
        <f t="array" ref="W1713">SUM(_xlfn.NORM.DIST($AD$3:$AD$1003,$L1713,$AB1713,FALSE)*WindSpeedStep*$AE$3:$AE$1003)/AH1713</f>
        <v>1695.1644470911469</v>
      </c>
      <c r="Y1713" s="1">
        <f t="shared" si="501"/>
        <v>10</v>
      </c>
      <c r="Z1713" s="99">
        <f>IF(L1713&lt;'Power Curve'!$P$28,'Power Curve'!$Q$28,IF(L1713&gt;'Power Curve'!$P$29,'Power Curve'!$Q$29,INDEX(ReferenceTurbulence,Y1713)+(L1713-INDEX(ReferenceTurbulenceWindSpeed,Y1713))*(INDEX(ReferenceTurbulence,Y1713+1)-INDEX(ReferenceTurbulence,Y1713))/(INDEX(ReferenceTurbulenceWindSpeed,Y1713+1)-INDEX(ReferenceTurbulenceWindSpeed,Y1713))))</f>
        <v>0.11999637685650535</v>
      </c>
      <c r="AA1713" s="100">
        <f t="shared" si="507"/>
        <v>1.3095319009853992</v>
      </c>
      <c r="AB1713" s="29">
        <f t="shared" si="508"/>
        <v>1.6903435715502644</v>
      </c>
      <c r="AG1713" s="40">
        <f t="array" ref="AG1713">SUM(_xlfn.NORM.DIST($AD$3:$AD$1003,$F1713,$AA1713,FALSE)*WindSpeedStep)</f>
        <v>1.0000000000000038</v>
      </c>
      <c r="AH1713" s="40">
        <f t="array" ref="AH1713">SUM(_xlfn.NORM.DIST($AD$3:$AD$1003,$F1713,$AB1713,FALSE)*WindSpeedStep)</f>
        <v>0.99999999997341438</v>
      </c>
      <c r="AJ1713" s="47">
        <f t="shared" si="502"/>
        <v>11</v>
      </c>
      <c r="AK1713" s="83" t="b">
        <f>COUNTIF('Power Curve'!$D$2:$D$31,AJ1713)&gt;0</f>
        <v>1</v>
      </c>
      <c r="AL1713" s="83" t="b">
        <f t="shared" si="503"/>
        <v>0</v>
      </c>
      <c r="AM1713" s="83" t="b">
        <f t="shared" si="509"/>
        <v>1</v>
      </c>
      <c r="AN1713" s="47" t="str">
        <f t="shared" si="504"/>
        <v>Outer</v>
      </c>
      <c r="AO1713" s="48" t="str">
        <f t="shared" si="505"/>
        <v>1.0-1.1</v>
      </c>
      <c r="AP1713" s="49" t="str">
        <f t="shared" si="510"/>
        <v>16-17</v>
      </c>
      <c r="AQ1713" s="49" t="str">
        <f t="shared" si="511"/>
        <v>Mar</v>
      </c>
      <c r="AR1713" s="48" t="str">
        <f t="shared" si="512"/>
        <v>265-275</v>
      </c>
      <c r="AS1713" s="49" t="str">
        <f t="shared" si="506"/>
        <v>HWS-HTI</v>
      </c>
    </row>
    <row r="1714" spans="5:45" x14ac:dyDescent="0.3">
      <c r="E1714" s="15">
        <v>40978.701388888891</v>
      </c>
      <c r="F1714" s="21">
        <v>10.58</v>
      </c>
      <c r="G1714" s="21">
        <v>1717.9800567626951</v>
      </c>
      <c r="H1714" s="42">
        <v>1.1839960516303107</v>
      </c>
      <c r="I1714" s="35">
        <v>270.10000000000002</v>
      </c>
      <c r="J1714" s="43">
        <v>0.15689981096408318</v>
      </c>
      <c r="K1714" s="44">
        <v>0.12077001729540687</v>
      </c>
      <c r="L1714" s="26">
        <f t="shared" si="494"/>
        <v>10.460611094773759</v>
      </c>
      <c r="M1714" s="26">
        <f t="shared" si="495"/>
        <v>0.97477114142211052</v>
      </c>
      <c r="N1714" s="96">
        <f t="shared" si="496"/>
        <v>11</v>
      </c>
      <c r="O1714" s="26">
        <f t="shared" si="497"/>
        <v>0.49562024421407391</v>
      </c>
      <c r="P1714" s="3">
        <f>IF(L1714&gt;'Power Curve'!$C$37,0,INDEX(Ci,$N1714,1)*POWER(1-O1714,3)+INDEX(Ci,$N1714,2)*3*O1714*POWER(1-O1714,2)+INDEX(Ci,$N1714,3)*3*POWER(O1714,2)*(1-O1714)+INDEX(Ci,$N1714,4)*POWER(O1714,3))</f>
        <v>1660.8950314024135</v>
      </c>
      <c r="Q1714" s="3">
        <f>MAX(0,MIN(P1714-V1714+W1714,'Power Curve'!$C$39))</f>
        <v>1612.5923787786917</v>
      </c>
      <c r="R1714" s="3">
        <f t="shared" si="498"/>
        <v>1717.9800567626951</v>
      </c>
      <c r="S1714" s="3">
        <f t="shared" si="499"/>
        <v>-105.3876779840034</v>
      </c>
      <c r="T1714" s="3">
        <f t="shared" si="500"/>
        <v>105.3876779840034</v>
      </c>
      <c r="V1714" s="37">
        <f t="array" ref="V1714">SUM(_xlfn.NORM.DIST($AD$3:$AD$1003,$L1714,$AA1714,FALSE)*WindSpeedStep*$AE$3:$AE$1003)/AG1714</f>
        <v>1652.8247101656875</v>
      </c>
      <c r="W1714" s="37">
        <f t="array" ref="W1714">SUM(_xlfn.NORM.DIST($AD$3:$AD$1003,$L1714,$AB1714,FALSE)*WindSpeedStep*$AE$3:$AE$1003)/AH1714</f>
        <v>1604.5220575419658</v>
      </c>
      <c r="Y1714" s="1">
        <f t="shared" si="501"/>
        <v>10</v>
      </c>
      <c r="Z1714" s="99">
        <f>IF(L1714&lt;'Power Curve'!$P$28,'Power Curve'!$Q$28,IF(L1714&gt;'Power Curve'!$P$29,'Power Curve'!$Q$29,INDEX(ReferenceTurbulence,Y1714)+(L1714-INDEX(ReferenceTurbulenceWindSpeed,Y1714))*(INDEX(ReferenceTurbulence,Y1714+1)-INDEX(ReferenceTurbulence,Y1714))/(INDEX(ReferenceTurbulenceWindSpeed,Y1714+1)-INDEX(ReferenceTurbulenceWindSpeed,Y1714))))</f>
        <v>0.12000791231829386</v>
      </c>
      <c r="AA1714" s="100">
        <f t="shared" si="507"/>
        <v>1.2553560990573811</v>
      </c>
      <c r="AB1714" s="29">
        <f t="shared" si="508"/>
        <v>1.6412679033387938</v>
      </c>
      <c r="AG1714" s="40">
        <f t="array" ref="AG1714">SUM(_xlfn.NORM.DIST($AD$3:$AD$1003,$F1714,$AA1714,FALSE)*WindSpeedStep)</f>
        <v>1.0000000000000033</v>
      </c>
      <c r="AH1714" s="40">
        <f t="array" ref="AH1714">SUM(_xlfn.NORM.DIST($AD$3:$AD$1003,$F1714,$AB1714,FALSE)*WindSpeedStep)</f>
        <v>0.99999999995343847</v>
      </c>
      <c r="AJ1714" s="47">
        <f t="shared" si="502"/>
        <v>10</v>
      </c>
      <c r="AK1714" s="83" t="b">
        <f>COUNTIF('Power Curve'!$D$2:$D$31,AJ1714)&gt;0</f>
        <v>1</v>
      </c>
      <c r="AL1714" s="83" t="b">
        <f t="shared" si="503"/>
        <v>0</v>
      </c>
      <c r="AM1714" s="83" t="b">
        <f t="shared" si="509"/>
        <v>1</v>
      </c>
      <c r="AN1714" s="47" t="str">
        <f t="shared" si="504"/>
        <v>Outer</v>
      </c>
      <c r="AO1714" s="48" t="str">
        <f t="shared" si="505"/>
        <v>0.9-1.0</v>
      </c>
      <c r="AP1714" s="49" t="str">
        <f t="shared" si="510"/>
        <v>16-17</v>
      </c>
      <c r="AQ1714" s="49" t="str">
        <f t="shared" si="511"/>
        <v>Mar</v>
      </c>
      <c r="AR1714" s="48" t="str">
        <f t="shared" si="512"/>
        <v>265-275</v>
      </c>
      <c r="AS1714" s="49" t="str">
        <f t="shared" si="506"/>
        <v>HWS-HTI</v>
      </c>
    </row>
    <row r="1715" spans="5:45" x14ac:dyDescent="0.3">
      <c r="E1715" s="15">
        <v>40978.708333333336</v>
      </c>
      <c r="F1715" s="21">
        <v>9.35</v>
      </c>
      <c r="G1715" s="21">
        <v>1360.8700332641629</v>
      </c>
      <c r="H1715" s="42">
        <v>1.1850149151303089</v>
      </c>
      <c r="I1715" s="35">
        <v>274.39999999999998</v>
      </c>
      <c r="J1715" s="43">
        <v>0.1229946524064171</v>
      </c>
      <c r="K1715" s="44">
        <v>0.1801139126871269</v>
      </c>
      <c r="L1715" s="26">
        <f t="shared" si="494"/>
        <v>9.2471418600374271</v>
      </c>
      <c r="M1715" s="26">
        <f t="shared" si="495"/>
        <v>0.78722555947879869</v>
      </c>
      <c r="N1715" s="96">
        <f t="shared" si="496"/>
        <v>10</v>
      </c>
      <c r="O1715" s="26">
        <f t="shared" si="497"/>
        <v>0.25298317564123507</v>
      </c>
      <c r="P1715" s="3">
        <f>IF(L1715&gt;'Power Curve'!$C$37,0,INDEX(Ci,$N1715,1)*POWER(1-O1715,3)+INDEX(Ci,$N1715,2)*3*O1715*POWER(1-O1715,2)+INDEX(Ci,$N1715,3)*3*POWER(O1715,2)*(1-O1715)+INDEX(Ci,$N1715,4)*POWER(O1715,3))</f>
        <v>1280.1630915092769</v>
      </c>
      <c r="Q1715" s="3">
        <f>MAX(0,MIN(P1715-V1715+W1715,'Power Curve'!$C$39))</f>
        <v>1279.9731621697272</v>
      </c>
      <c r="R1715" s="3">
        <f t="shared" si="498"/>
        <v>1360.8700332641629</v>
      </c>
      <c r="S1715" s="3">
        <f t="shared" si="499"/>
        <v>-80.89687109443571</v>
      </c>
      <c r="T1715" s="3">
        <f t="shared" si="500"/>
        <v>80.89687109443571</v>
      </c>
      <c r="V1715" s="37">
        <f t="array" ref="V1715">SUM(_xlfn.NORM.DIST($AD$3:$AD$1003,$L1715,$AA1715,FALSE)*WindSpeedStep*$AE$3:$AE$1003)/AG1715</f>
        <v>1290.8750360546146</v>
      </c>
      <c r="W1715" s="37">
        <f t="array" ref="W1715">SUM(_xlfn.NORM.DIST($AD$3:$AD$1003,$L1715,$AB1715,FALSE)*WindSpeedStep*$AE$3:$AE$1003)/AH1715</f>
        <v>1290.6851067150649</v>
      </c>
      <c r="Y1715" s="1">
        <f t="shared" si="501"/>
        <v>9</v>
      </c>
      <c r="Z1715" s="99">
        <f>IF(L1715&lt;'Power Curve'!$P$28,'Power Curve'!$Q$28,IF(L1715&gt;'Power Curve'!$P$29,'Power Curve'!$Q$29,INDEX(ReferenceTurbulence,Y1715)+(L1715-INDEX(ReferenceTurbulenceWindSpeed,Y1715))*(INDEX(ReferenceTurbulence,Y1715+1)-INDEX(ReferenceTurbulence,Y1715))/(INDEX(ReferenceTurbulenceWindSpeed,Y1715+1)-INDEX(ReferenceTurbulenceWindSpeed,Y1715))))</f>
        <v>0.12041287790531045</v>
      </c>
      <c r="AA1715" s="100">
        <f t="shared" si="507"/>
        <v>1.1134749637657722</v>
      </c>
      <c r="AB1715" s="29">
        <f t="shared" si="508"/>
        <v>1.1373489988281327</v>
      </c>
      <c r="AG1715" s="40">
        <f t="array" ref="AG1715">SUM(_xlfn.NORM.DIST($AD$3:$AD$1003,$F1715,$AA1715,FALSE)*WindSpeedStep)</f>
        <v>1.0000000000000031</v>
      </c>
      <c r="AH1715" s="40">
        <f t="array" ref="AH1715">SUM(_xlfn.NORM.DIST($AD$3:$AD$1003,$F1715,$AB1715,FALSE)*WindSpeedStep)</f>
        <v>1.000000000000004</v>
      </c>
      <c r="AJ1715" s="47">
        <f t="shared" si="502"/>
        <v>9</v>
      </c>
      <c r="AK1715" s="83" t="b">
        <f>COUNTIF('Power Curve'!$D$2:$D$31,AJ1715)&gt;0</f>
        <v>1</v>
      </c>
      <c r="AL1715" s="83" t="b">
        <f t="shared" si="503"/>
        <v>0</v>
      </c>
      <c r="AM1715" s="83" t="b">
        <f t="shared" si="509"/>
        <v>1</v>
      </c>
      <c r="AN1715" s="47" t="str">
        <f t="shared" si="504"/>
        <v>Inner</v>
      </c>
      <c r="AO1715" s="48" t="str">
        <f t="shared" si="505"/>
        <v>0.7-0.8</v>
      </c>
      <c r="AP1715" s="49" t="str">
        <f t="shared" si="510"/>
        <v>17-18</v>
      </c>
      <c r="AQ1715" s="49" t="str">
        <f t="shared" si="511"/>
        <v>Mar</v>
      </c>
      <c r="AR1715" s="48" t="str">
        <f t="shared" si="512"/>
        <v>265-275</v>
      </c>
      <c r="AS1715" s="49" t="str">
        <f t="shared" si="506"/>
        <v>Inner-TI</v>
      </c>
    </row>
    <row r="1716" spans="5:45" x14ac:dyDescent="0.3">
      <c r="E1716" s="15">
        <v>40978.715277777781</v>
      </c>
      <c r="F1716" s="21">
        <v>10.119999999999999</v>
      </c>
      <c r="G1716" s="21">
        <v>1592.790039062503</v>
      </c>
      <c r="H1716" s="42">
        <v>1.1853643097570883</v>
      </c>
      <c r="I1716" s="35">
        <v>270.60000000000002</v>
      </c>
      <c r="J1716" s="43">
        <v>0.19762845849802374</v>
      </c>
      <c r="K1716" s="44">
        <v>0.13319242304678794</v>
      </c>
      <c r="L1716" s="26">
        <f t="shared" si="494"/>
        <v>10.009654758827773</v>
      </c>
      <c r="M1716" s="26">
        <f t="shared" si="495"/>
        <v>0.90507438600796086</v>
      </c>
      <c r="N1716" s="96">
        <f t="shared" si="496"/>
        <v>11</v>
      </c>
      <c r="O1716" s="26">
        <f t="shared" si="497"/>
        <v>5.7964524130430385E-2</v>
      </c>
      <c r="P1716" s="3">
        <f>IF(L1716&gt;'Power Curve'!$C$37,0,INDEX(Ci,$N1716,1)*POWER(1-O1716,3)+INDEX(Ci,$N1716,2)*3*O1716*POWER(1-O1716,2)+INDEX(Ci,$N1716,3)*3*POWER(O1716,2)*(1-O1716)+INDEX(Ci,$N1716,4)*POWER(O1716,3))</f>
        <v>1536.1709715853965</v>
      </c>
      <c r="Q1716" s="3">
        <f>MAX(0,MIN(P1716-V1716+W1716,'Power Curve'!$C$39))</f>
        <v>1463.3096224076005</v>
      </c>
      <c r="R1716" s="3">
        <f t="shared" si="498"/>
        <v>1592.790039062503</v>
      </c>
      <c r="S1716" s="3">
        <f t="shared" si="499"/>
        <v>-129.48041665490246</v>
      </c>
      <c r="T1716" s="3">
        <f t="shared" si="500"/>
        <v>129.48041665490246</v>
      </c>
      <c r="V1716" s="37">
        <f t="array" ref="V1716">SUM(_xlfn.NORM.DIST($AD$3:$AD$1003,$L1716,$AA1716,FALSE)*WindSpeedStep*$AE$3:$AE$1003)/AG1716</f>
        <v>1533.8109979131391</v>
      </c>
      <c r="W1716" s="37">
        <f t="array" ref="W1716">SUM(_xlfn.NORM.DIST($AD$3:$AD$1003,$L1716,$AB1716,FALSE)*WindSpeedStep*$AE$3:$AE$1003)/AH1716</f>
        <v>1460.9496487353431</v>
      </c>
      <c r="Y1716" s="1">
        <f t="shared" si="501"/>
        <v>10</v>
      </c>
      <c r="Z1716" s="99">
        <f>IF(L1716&lt;'Power Curve'!$P$28,'Power Curve'!$Q$28,IF(L1716&gt;'Power Curve'!$P$29,'Power Curve'!$Q$29,INDEX(ReferenceTurbulence,Y1716)+(L1716-INDEX(ReferenceTurbulenceWindSpeed,Y1716))*(INDEX(ReferenceTurbulence,Y1716+1)-INDEX(ReferenceTurbulence,Y1716))/(INDEX(ReferenceTurbulenceWindSpeed,Y1716+1)-INDEX(ReferenceTurbulenceWindSpeed,Y1716))))</f>
        <v>0.12001940882816453</v>
      </c>
      <c r="AA1716" s="100">
        <f t="shared" si="507"/>
        <v>1.2013528467285333</v>
      </c>
      <c r="AB1716" s="29">
        <f t="shared" si="508"/>
        <v>1.9781926400845404</v>
      </c>
      <c r="AG1716" s="40">
        <f t="array" ref="AG1716">SUM(_xlfn.NORM.DIST($AD$3:$AD$1003,$F1716,$AA1716,FALSE)*WindSpeedStep)</f>
        <v>1.0000000000000033</v>
      </c>
      <c r="AH1716" s="40">
        <f t="array" ref="AH1716">SUM(_xlfn.NORM.DIST($AD$3:$AD$1003,$F1716,$AB1716,FALSE)*WindSpeedStep)</f>
        <v>0.99999986379834993</v>
      </c>
      <c r="AJ1716" s="47">
        <f t="shared" si="502"/>
        <v>10</v>
      </c>
      <c r="AK1716" s="83" t="b">
        <f>COUNTIF('Power Curve'!$D$2:$D$31,AJ1716)&gt;0</f>
        <v>1</v>
      </c>
      <c r="AL1716" s="83" t="b">
        <f t="shared" si="503"/>
        <v>0</v>
      </c>
      <c r="AM1716" s="83" t="b">
        <f t="shared" si="509"/>
        <v>1</v>
      </c>
      <c r="AN1716" s="47" t="str">
        <f t="shared" si="504"/>
        <v>Outer</v>
      </c>
      <c r="AO1716" s="48" t="str">
        <f t="shared" si="505"/>
        <v>0.9-1.0</v>
      </c>
      <c r="AP1716" s="49" t="str">
        <f t="shared" si="510"/>
        <v>17-18</v>
      </c>
      <c r="AQ1716" s="49" t="str">
        <f t="shared" si="511"/>
        <v>Mar</v>
      </c>
      <c r="AR1716" s="48" t="str">
        <f t="shared" si="512"/>
        <v>265-275</v>
      </c>
      <c r="AS1716" s="49" t="str">
        <f t="shared" si="506"/>
        <v>HWS-HTI</v>
      </c>
    </row>
    <row r="1717" spans="5:45" x14ac:dyDescent="0.3">
      <c r="E1717" s="15">
        <v>40978.722222222219</v>
      </c>
      <c r="F1717" s="21">
        <v>10.76</v>
      </c>
      <c r="G1717" s="21">
        <v>1576.1200103759741</v>
      </c>
      <c r="H1717" s="42">
        <v>1.1858013422310469</v>
      </c>
      <c r="I1717" s="35">
        <v>271.8</v>
      </c>
      <c r="J1717" s="43">
        <v>0.11524163568773234</v>
      </c>
      <c r="K1717" s="44">
        <v>0.21663798815294438</v>
      </c>
      <c r="L1717" s="26">
        <f t="shared" si="494"/>
        <v>10.643984193915299</v>
      </c>
      <c r="M1717" s="26">
        <f t="shared" si="495"/>
        <v>1.0031120450122386</v>
      </c>
      <c r="N1717" s="96">
        <f t="shared" si="496"/>
        <v>11</v>
      </c>
      <c r="O1717" s="26">
        <f t="shared" si="497"/>
        <v>0.67358489256613308</v>
      </c>
      <c r="P1717" s="3">
        <f>IF(L1717&gt;'Power Curve'!$C$37,0,INDEX(Ci,$N1717,1)*POWER(1-O1717,3)+INDEX(Ci,$N1717,2)*3*O1717*POWER(1-O1717,2)+INDEX(Ci,$N1717,3)*3*POWER(O1717,2)*(1-O1717)+INDEX(Ci,$N1717,4)*POWER(O1717,3))</f>
        <v>1706.3006065709792</v>
      </c>
      <c r="Q1717" s="3">
        <f>MAX(0,MIN(P1717-V1717+W1717,'Power Curve'!$C$39))</f>
        <v>1713.2987112486489</v>
      </c>
      <c r="R1717" s="3">
        <f t="shared" si="498"/>
        <v>1576.1200103759741</v>
      </c>
      <c r="S1717" s="3">
        <f t="shared" si="499"/>
        <v>137.17870087267488</v>
      </c>
      <c r="T1717" s="3">
        <f t="shared" si="500"/>
        <v>137.17870087267488</v>
      </c>
      <c r="V1717" s="37">
        <f t="array" ref="V1717">SUM(_xlfn.NORM.DIST($AD$3:$AD$1003,$L1717,$AA1717,FALSE)*WindSpeedStep*$AE$3:$AE$1003)/AG1717</f>
        <v>1694.5760136904537</v>
      </c>
      <c r="W1717" s="37">
        <f t="array" ref="W1717">SUM(_xlfn.NORM.DIST($AD$3:$AD$1003,$L1717,$AB1717,FALSE)*WindSpeedStep*$AE$3:$AE$1003)/AH1717</f>
        <v>1701.5741183681234</v>
      </c>
      <c r="Y1717" s="1">
        <f t="shared" si="501"/>
        <v>10</v>
      </c>
      <c r="Z1717" s="99">
        <f>IF(L1717&lt;'Power Curve'!$P$28,'Power Curve'!$Q$28,IF(L1717&gt;'Power Curve'!$P$29,'Power Curve'!$Q$29,INDEX(ReferenceTurbulence,Y1717)+(L1717-INDEX(ReferenceTurbulenceWindSpeed,Y1717))*(INDEX(ReferenceTurbulence,Y1717+1)-INDEX(ReferenceTurbulence,Y1717))/(INDEX(ReferenceTurbulenceWindSpeed,Y1717+1)-INDEX(ReferenceTurbulenceWindSpeed,Y1717))))</f>
        <v>0.12000323747402124</v>
      </c>
      <c r="AA1717" s="100">
        <f t="shared" si="507"/>
        <v>1.2773125628921462</v>
      </c>
      <c r="AB1717" s="29">
        <f t="shared" si="508"/>
        <v>1.2266301487411684</v>
      </c>
      <c r="AG1717" s="40">
        <f t="array" ref="AG1717">SUM(_xlfn.NORM.DIST($AD$3:$AD$1003,$F1717,$AA1717,FALSE)*WindSpeedStep)</f>
        <v>1.0000000000000033</v>
      </c>
      <c r="AH1717" s="40">
        <f t="array" ref="AH1717">SUM(_xlfn.NORM.DIST($AD$3:$AD$1003,$F1717,$AB1717,FALSE)*WindSpeedStep)</f>
        <v>1.0000000000000036</v>
      </c>
      <c r="AJ1717" s="47">
        <f t="shared" si="502"/>
        <v>11</v>
      </c>
      <c r="AK1717" s="83" t="b">
        <f>COUNTIF('Power Curve'!$D$2:$D$31,AJ1717)&gt;0</f>
        <v>1</v>
      </c>
      <c r="AL1717" s="83" t="b">
        <f t="shared" si="503"/>
        <v>0</v>
      </c>
      <c r="AM1717" s="83" t="b">
        <f t="shared" si="509"/>
        <v>1</v>
      </c>
      <c r="AN1717" s="47" t="str">
        <f t="shared" si="504"/>
        <v>Inner</v>
      </c>
      <c r="AO1717" s="48" t="str">
        <f t="shared" si="505"/>
        <v>1.0-1.1</v>
      </c>
      <c r="AP1717" s="49" t="str">
        <f t="shared" si="510"/>
        <v>17-18</v>
      </c>
      <c r="AQ1717" s="49" t="str">
        <f t="shared" si="511"/>
        <v>Mar</v>
      </c>
      <c r="AR1717" s="48" t="str">
        <f t="shared" si="512"/>
        <v>265-275</v>
      </c>
      <c r="AS1717" s="49" t="str">
        <f t="shared" si="506"/>
        <v>Inner-TI</v>
      </c>
    </row>
    <row r="1718" spans="5:45" x14ac:dyDescent="0.3">
      <c r="E1718" s="15">
        <v>40978.729166666664</v>
      </c>
      <c r="F1718" s="21">
        <v>10.64</v>
      </c>
      <c r="G1718" s="21">
        <v>1635.9300231933589</v>
      </c>
      <c r="H1718" s="42">
        <v>1.1861512008269073</v>
      </c>
      <c r="I1718" s="35">
        <v>270.7</v>
      </c>
      <c r="J1718" s="43">
        <v>0.11560150375939848</v>
      </c>
      <c r="K1718" s="44">
        <v>0.14178742946497541</v>
      </c>
      <c r="L1718" s="26">
        <f t="shared" si="494"/>
        <v>10.526313074029501</v>
      </c>
      <c r="M1718" s="26">
        <f t="shared" si="495"/>
        <v>0.98492559411165304</v>
      </c>
      <c r="N1718" s="96">
        <f t="shared" si="496"/>
        <v>11</v>
      </c>
      <c r="O1718" s="26">
        <f t="shared" si="497"/>
        <v>0.55938439331239498</v>
      </c>
      <c r="P1718" s="3">
        <f>IF(L1718&gt;'Power Curve'!$C$37,0,INDEX(Ci,$N1718,1)*POWER(1-O1718,3)+INDEX(Ci,$N1718,2)*3*O1718*POWER(1-O1718,2)+INDEX(Ci,$N1718,3)*3*POWER(O1718,2)*(1-O1718)+INDEX(Ci,$N1718,4)*POWER(O1718,3))</f>
        <v>1677.6459186174247</v>
      </c>
      <c r="Q1718" s="3">
        <f>MAX(0,MIN(P1718-V1718+W1718,'Power Curve'!$C$39))</f>
        <v>1683.7833935194374</v>
      </c>
      <c r="R1718" s="3">
        <f t="shared" si="498"/>
        <v>1635.9300231933589</v>
      </c>
      <c r="S1718" s="3">
        <f t="shared" si="499"/>
        <v>47.853370326078448</v>
      </c>
      <c r="T1718" s="3">
        <f t="shared" si="500"/>
        <v>47.853370326078448</v>
      </c>
      <c r="V1718" s="37">
        <f t="array" ref="V1718">SUM(_xlfn.NORM.DIST($AD$3:$AD$1003,$L1718,$AA1718,FALSE)*WindSpeedStep*$AE$3:$AE$1003)/AG1718</f>
        <v>1668.2387095666609</v>
      </c>
      <c r="W1718" s="37">
        <f t="array" ref="W1718">SUM(_xlfn.NORM.DIST($AD$3:$AD$1003,$L1718,$AB1718,FALSE)*WindSpeedStep*$AE$3:$AE$1003)/AH1718</f>
        <v>1674.3761844686735</v>
      </c>
      <c r="Y1718" s="1">
        <f t="shared" si="501"/>
        <v>10</v>
      </c>
      <c r="Z1718" s="99">
        <f>IF(L1718&lt;'Power Curve'!$P$28,'Power Curve'!$Q$28,IF(L1718&gt;'Power Curve'!$P$29,'Power Curve'!$Q$29,INDEX(ReferenceTurbulence,Y1718)+(L1718-INDEX(ReferenceTurbulenceWindSpeed,Y1718))*(INDEX(ReferenceTurbulence,Y1718+1)-INDEX(ReferenceTurbulence,Y1718))/(INDEX(ReferenceTurbulenceWindSpeed,Y1718+1)-INDEX(ReferenceTurbulenceWindSpeed,Y1718))))</f>
        <v>0.12000623733694238</v>
      </c>
      <c r="AA1718" s="100">
        <f t="shared" si="507"/>
        <v>1.2632232250449438</v>
      </c>
      <c r="AB1718" s="29">
        <f t="shared" si="508"/>
        <v>1.2168576204000268</v>
      </c>
      <c r="AG1718" s="40">
        <f t="array" ref="AG1718">SUM(_xlfn.NORM.DIST($AD$3:$AD$1003,$F1718,$AA1718,FALSE)*WindSpeedStep)</f>
        <v>1.0000000000000036</v>
      </c>
      <c r="AH1718" s="40">
        <f t="array" ref="AH1718">SUM(_xlfn.NORM.DIST($AD$3:$AD$1003,$F1718,$AB1718,FALSE)*WindSpeedStep)</f>
        <v>1.0000000000000029</v>
      </c>
      <c r="AJ1718" s="47">
        <f t="shared" si="502"/>
        <v>11</v>
      </c>
      <c r="AK1718" s="83" t="b">
        <f>COUNTIF('Power Curve'!$D$2:$D$31,AJ1718)&gt;0</f>
        <v>1</v>
      </c>
      <c r="AL1718" s="83" t="b">
        <f t="shared" si="503"/>
        <v>0</v>
      </c>
      <c r="AM1718" s="83" t="b">
        <f t="shared" si="509"/>
        <v>1</v>
      </c>
      <c r="AN1718" s="47" t="str">
        <f t="shared" si="504"/>
        <v>Inner</v>
      </c>
      <c r="AO1718" s="48" t="str">
        <f t="shared" si="505"/>
        <v>0.9-1.0</v>
      </c>
      <c r="AP1718" s="49" t="str">
        <f t="shared" si="510"/>
        <v>17-18</v>
      </c>
      <c r="AQ1718" s="49" t="str">
        <f t="shared" si="511"/>
        <v>Mar</v>
      </c>
      <c r="AR1718" s="48" t="str">
        <f t="shared" si="512"/>
        <v>265-275</v>
      </c>
      <c r="AS1718" s="49" t="str">
        <f t="shared" si="506"/>
        <v>Inner-TI</v>
      </c>
    </row>
    <row r="1719" spans="5:45" x14ac:dyDescent="0.3">
      <c r="E1719" s="15">
        <v>40978.736111111109</v>
      </c>
      <c r="F1719" s="21">
        <v>11.76</v>
      </c>
      <c r="G1719" s="21">
        <v>1881.840026855474</v>
      </c>
      <c r="H1719" s="42">
        <v>1.1860487186789994</v>
      </c>
      <c r="I1719" s="35">
        <v>270.2</v>
      </c>
      <c r="J1719" s="43">
        <v>0.13860544217687074</v>
      </c>
      <c r="K1719" s="44">
        <v>0.13937989949991228</v>
      </c>
      <c r="L1719" s="26">
        <f t="shared" si="494"/>
        <v>11.634010954676796</v>
      </c>
      <c r="M1719" s="26">
        <f t="shared" si="495"/>
        <v>1.1561238723181126</v>
      </c>
      <c r="N1719" s="96">
        <f t="shared" si="496"/>
        <v>12</v>
      </c>
      <c r="O1719" s="26">
        <f t="shared" si="497"/>
        <v>0.62963871275750349</v>
      </c>
      <c r="P1719" s="3">
        <f>IF(L1719&gt;'Power Curve'!$C$37,0,INDEX(Ci,$N1719,1)*POWER(1-O1719,3)+INDEX(Ci,$N1719,2)*3*O1719*POWER(1-O1719,2)+INDEX(Ci,$N1719,3)*3*POWER(O1719,2)*(1-O1719)+INDEX(Ci,$N1719,4)*POWER(O1719,3))</f>
        <v>1880.3882569551415</v>
      </c>
      <c r="Q1719" s="3">
        <f>MAX(0,MIN(P1719-V1719+W1719,'Power Curve'!$C$39))</f>
        <v>1849.487460474842</v>
      </c>
      <c r="R1719" s="3">
        <f t="shared" si="498"/>
        <v>1881.840026855474</v>
      </c>
      <c r="S1719" s="3">
        <f t="shared" si="499"/>
        <v>-32.35256638063197</v>
      </c>
      <c r="T1719" s="3">
        <f t="shared" si="500"/>
        <v>32.35256638063197</v>
      </c>
      <c r="V1719" s="37">
        <f t="array" ref="V1719">SUM(_xlfn.NORM.DIST($AD$3:$AD$1003,$L1719,$AA1719,FALSE)*WindSpeedStep*$AE$3:$AE$1003)/AG1719</f>
        <v>1856.4854475435691</v>
      </c>
      <c r="W1719" s="37">
        <f t="array" ref="W1719">SUM(_xlfn.NORM.DIST($AD$3:$AD$1003,$L1719,$AB1719,FALSE)*WindSpeedStep*$AE$3:$AE$1003)/AH1719</f>
        <v>1825.5846510632696</v>
      </c>
      <c r="Y1719" s="1">
        <f t="shared" si="501"/>
        <v>11</v>
      </c>
      <c r="Z1719" s="99">
        <f>IF(L1719&lt;'Power Curve'!$P$28,'Power Curve'!$Q$28,IF(L1719&gt;'Power Curve'!$P$29,'Power Curve'!$Q$29,INDEX(ReferenceTurbulence,Y1719)+(L1719-INDEX(ReferenceTurbulenceWindSpeed,Y1719))*(INDEX(ReferenceTurbulence,Y1719+1)-INDEX(ReferenceTurbulence,Y1719))/(INDEX(ReferenceTurbulenceWindSpeed,Y1719+1)-INDEX(ReferenceTurbulenceWindSpeed,Y1719))))</f>
        <v>0.11886763142649819</v>
      </c>
      <c r="AA1719" s="100">
        <f t="shared" si="507"/>
        <v>1.3829073261723637</v>
      </c>
      <c r="AB1719" s="29">
        <f t="shared" si="508"/>
        <v>1.6125372326635354</v>
      </c>
      <c r="AG1719" s="40">
        <f t="array" ref="AG1719">SUM(_xlfn.NORM.DIST($AD$3:$AD$1003,$F1719,$AA1719,FALSE)*WindSpeedStep)</f>
        <v>1.000000000000004</v>
      </c>
      <c r="AH1719" s="40">
        <f t="array" ref="AH1719">SUM(_xlfn.NORM.DIST($AD$3:$AD$1003,$F1719,$AB1719,FALSE)*WindSpeedStep)</f>
        <v>0.99999999999988409</v>
      </c>
      <c r="AJ1719" s="47">
        <f t="shared" si="502"/>
        <v>12</v>
      </c>
      <c r="AK1719" s="83" t="b">
        <f>COUNTIF('Power Curve'!$D$2:$D$31,AJ1719)&gt;0</f>
        <v>1</v>
      </c>
      <c r="AL1719" s="83" t="b">
        <f t="shared" si="503"/>
        <v>0</v>
      </c>
      <c r="AM1719" s="83" t="b">
        <f t="shared" si="509"/>
        <v>1</v>
      </c>
      <c r="AN1719" s="47" t="str">
        <f t="shared" si="504"/>
        <v>Inner</v>
      </c>
      <c r="AO1719" s="48" t="str">
        <f t="shared" si="505"/>
        <v>1.1-1.2</v>
      </c>
      <c r="AP1719" s="49" t="str">
        <f t="shared" si="510"/>
        <v>17-18</v>
      </c>
      <c r="AQ1719" s="49" t="str">
        <f t="shared" si="511"/>
        <v>Mar</v>
      </c>
      <c r="AR1719" s="48" t="str">
        <f t="shared" si="512"/>
        <v>265-275</v>
      </c>
      <c r="AS1719" s="49" t="str">
        <f t="shared" si="506"/>
        <v>Inner-TI</v>
      </c>
    </row>
    <row r="1720" spans="5:45" x14ac:dyDescent="0.3">
      <c r="E1720" s="15">
        <v>40978.743055555555</v>
      </c>
      <c r="F1720" s="21">
        <v>12.55</v>
      </c>
      <c r="G1720" s="21">
        <v>1957.999954223633</v>
      </c>
      <c r="H1720" s="42">
        <v>1.186179981554335</v>
      </c>
      <c r="I1720" s="35">
        <v>268.5</v>
      </c>
      <c r="J1720" s="43">
        <v>0.13306772908366532</v>
      </c>
      <c r="K1720" s="44">
        <v>0.14075051279941761</v>
      </c>
      <c r="L1720" s="26">
        <f t="shared" si="494"/>
        <v>12.416005407503697</v>
      </c>
      <c r="M1720" s="26">
        <f t="shared" si="495"/>
        <v>1.276983635823967</v>
      </c>
      <c r="N1720" s="96">
        <f t="shared" si="496"/>
        <v>13</v>
      </c>
      <c r="O1720" s="26">
        <f t="shared" si="497"/>
        <v>0.40920460691717453</v>
      </c>
      <c r="P1720" s="3">
        <f>IF(L1720&gt;'Power Curve'!$C$37,0,INDEX(Ci,$N1720,1)*POWER(1-O1720,3)+INDEX(Ci,$N1720,2)*3*O1720*POWER(1-O1720,2)+INDEX(Ci,$N1720,3)*3*POWER(O1720,2)*(1-O1720)+INDEX(Ci,$N1720,4)*POWER(O1720,3))</f>
        <v>1935.6515902516749</v>
      </c>
      <c r="Q1720" s="3">
        <f>MAX(0,MIN(P1720-V1720+W1720,'Power Curve'!$C$39))</f>
        <v>1918.9727804549632</v>
      </c>
      <c r="R1720" s="3">
        <f t="shared" si="498"/>
        <v>1957.999954223633</v>
      </c>
      <c r="S1720" s="3">
        <f t="shared" si="499"/>
        <v>-39.027173768669854</v>
      </c>
      <c r="T1720" s="3">
        <f t="shared" si="500"/>
        <v>39.027173768669854</v>
      </c>
      <c r="V1720" s="37">
        <f t="array" ref="V1720">SUM(_xlfn.NORM.DIST($AD$3:$AD$1003,$L1720,$AA1720,FALSE)*WindSpeedStep*$AE$3:$AE$1003)/AG1720</f>
        <v>1920.0010399189005</v>
      </c>
      <c r="W1720" s="37">
        <f t="array" ref="W1720">SUM(_xlfn.NORM.DIST($AD$3:$AD$1003,$L1720,$AB1720,FALSE)*WindSpeedStep*$AE$3:$AE$1003)/AH1720</f>
        <v>1903.3222301221888</v>
      </c>
      <c r="Y1720" s="1">
        <f t="shared" si="501"/>
        <v>12</v>
      </c>
      <c r="Z1720" s="99">
        <f>IF(L1720&lt;'Power Curve'!$P$28,'Power Curve'!$Q$28,IF(L1720&gt;'Power Curve'!$P$29,'Power Curve'!$Q$29,INDEX(ReferenceTurbulence,Y1720)+(L1720-INDEX(ReferenceTurbulenceWindSpeed,Y1720))*(INDEX(ReferenceTurbulence,Y1720+1)-INDEX(ReferenceTurbulence,Y1720))/(INDEX(ReferenceTurbulenceWindSpeed,Y1720+1)-INDEX(ReferenceTurbulenceWindSpeed,Y1720))))</f>
        <v>0.11966654643021818</v>
      </c>
      <c r="AA1720" s="100">
        <f t="shared" si="507"/>
        <v>1.485780487574881</v>
      </c>
      <c r="AB1720" s="29">
        <f t="shared" si="508"/>
        <v>1.6521696438670255</v>
      </c>
      <c r="AG1720" s="40">
        <f t="array" ref="AG1720">SUM(_xlfn.NORM.DIST($AD$3:$AD$1003,$F1720,$AA1720,FALSE)*WindSpeedStep)</f>
        <v>1.0000000000000033</v>
      </c>
      <c r="AH1720" s="40">
        <f t="array" ref="AH1720">SUM(_xlfn.NORM.DIST($AD$3:$AD$1003,$F1720,$AB1720,FALSE)*WindSpeedStep)</f>
        <v>0.99999999999999145</v>
      </c>
      <c r="AJ1720" s="47">
        <f t="shared" si="502"/>
        <v>12</v>
      </c>
      <c r="AK1720" s="83" t="b">
        <f>COUNTIF('Power Curve'!$D$2:$D$31,AJ1720)&gt;0</f>
        <v>1</v>
      </c>
      <c r="AL1720" s="83" t="b">
        <f t="shared" si="503"/>
        <v>0</v>
      </c>
      <c r="AM1720" s="83" t="b">
        <f t="shared" si="509"/>
        <v>1</v>
      </c>
      <c r="AN1720" s="47" t="str">
        <f t="shared" si="504"/>
        <v>Inner</v>
      </c>
      <c r="AO1720" s="48" t="str">
        <f t="shared" si="505"/>
        <v>1.2-1.3</v>
      </c>
      <c r="AP1720" s="49" t="str">
        <f t="shared" si="510"/>
        <v>17-18</v>
      </c>
      <c r="AQ1720" s="49" t="str">
        <f t="shared" si="511"/>
        <v>Mar</v>
      </c>
      <c r="AR1720" s="48" t="str">
        <f t="shared" si="512"/>
        <v>265-275</v>
      </c>
      <c r="AS1720" s="49" t="str">
        <f t="shared" si="506"/>
        <v>Inner-TI</v>
      </c>
    </row>
    <row r="1721" spans="5:45" x14ac:dyDescent="0.3">
      <c r="E1721" s="15">
        <v>40978.75</v>
      </c>
      <c r="F1721" s="21">
        <v>11.88</v>
      </c>
      <c r="G1721" s="21">
        <v>1936.7400360107449</v>
      </c>
      <c r="H1721" s="42">
        <v>1.1860049708427924</v>
      </c>
      <c r="I1721" s="35">
        <v>270.7</v>
      </c>
      <c r="J1721" s="43">
        <v>0.14393939393939392</v>
      </c>
      <c r="K1721" s="44">
        <v>0.15437557944463706</v>
      </c>
      <c r="L1721" s="26">
        <f t="shared" si="494"/>
        <v>11.75258084922087</v>
      </c>
      <c r="M1721" s="26">
        <f t="shared" si="495"/>
        <v>1.1744492317394064</v>
      </c>
      <c r="N1721" s="96">
        <f t="shared" si="496"/>
        <v>12</v>
      </c>
      <c r="O1721" s="26">
        <f t="shared" si="497"/>
        <v>0.74384575432828548</v>
      </c>
      <c r="P1721" s="3">
        <f>IF(L1721&gt;'Power Curve'!$C$37,0,INDEX(Ci,$N1721,1)*POWER(1-O1721,3)+INDEX(Ci,$N1721,2)*3*O1721*POWER(1-O1721,2)+INDEX(Ci,$N1721,3)*3*POWER(O1721,2)*(1-O1721)+INDEX(Ci,$N1721,4)*POWER(O1721,3))</f>
        <v>1894.516797838296</v>
      </c>
      <c r="Q1721" s="3">
        <f>MAX(0,MIN(P1721-V1721+W1721,'Power Curve'!$C$39))</f>
        <v>1855.6897828546082</v>
      </c>
      <c r="R1721" s="3">
        <f t="shared" si="498"/>
        <v>1936.7400360107449</v>
      </c>
      <c r="S1721" s="3">
        <f t="shared" si="499"/>
        <v>-81.050253156136705</v>
      </c>
      <c r="T1721" s="3">
        <f t="shared" si="500"/>
        <v>81.050253156136705</v>
      </c>
      <c r="V1721" s="37">
        <f t="array" ref="V1721">SUM(_xlfn.NORM.DIST($AD$3:$AD$1003,$L1721,$AA1721,FALSE)*WindSpeedStep*$AE$3:$AE$1003)/AG1721</f>
        <v>1869.4392500425899</v>
      </c>
      <c r="W1721" s="37">
        <f t="array" ref="W1721">SUM(_xlfn.NORM.DIST($AD$3:$AD$1003,$L1721,$AB1721,FALSE)*WindSpeedStep*$AE$3:$AE$1003)/AH1721</f>
        <v>1830.6122350589021</v>
      </c>
      <c r="Y1721" s="1">
        <f t="shared" si="501"/>
        <v>11</v>
      </c>
      <c r="Z1721" s="99">
        <f>IF(L1721&lt;'Power Curve'!$P$28,'Power Curve'!$Q$28,IF(L1721&gt;'Power Curve'!$P$29,'Power Curve'!$Q$29,INDEX(ReferenceTurbulence,Y1721)+(L1721-INDEX(ReferenceTurbulenceWindSpeed,Y1721))*(INDEX(ReferenceTurbulence,Y1721+1)-INDEX(ReferenceTurbulence,Y1721))/(INDEX(ReferenceTurbulenceWindSpeed,Y1721+1)-INDEX(ReferenceTurbulenceWindSpeed,Y1721))))</f>
        <v>0.11866320474847569</v>
      </c>
      <c r="AA1721" s="100">
        <f t="shared" si="507"/>
        <v>1.3945989076341103</v>
      </c>
      <c r="AB1721" s="29">
        <f t="shared" si="508"/>
        <v>1.6916593646605795</v>
      </c>
      <c r="AG1721" s="40">
        <f t="array" ref="AG1721">SUM(_xlfn.NORM.DIST($AD$3:$AD$1003,$F1721,$AA1721,FALSE)*WindSpeedStep)</f>
        <v>1.0000000000000033</v>
      </c>
      <c r="AH1721" s="40">
        <f t="array" ref="AH1721">SUM(_xlfn.NORM.DIST($AD$3:$AD$1003,$F1721,$AB1721,FALSE)*WindSpeedStep)</f>
        <v>0.99999999999913003</v>
      </c>
      <c r="AJ1721" s="47">
        <f t="shared" si="502"/>
        <v>12</v>
      </c>
      <c r="AK1721" s="83" t="b">
        <f>COUNTIF('Power Curve'!$D$2:$D$31,AJ1721)&gt;0</f>
        <v>1</v>
      </c>
      <c r="AL1721" s="83" t="b">
        <f t="shared" si="503"/>
        <v>0</v>
      </c>
      <c r="AM1721" s="83" t="b">
        <f t="shared" si="509"/>
        <v>1</v>
      </c>
      <c r="AN1721" s="47" t="str">
        <f t="shared" si="504"/>
        <v>Outer</v>
      </c>
      <c r="AO1721" s="48" t="str">
        <f t="shared" si="505"/>
        <v>1.1-1.2</v>
      </c>
      <c r="AP1721" s="49" t="str">
        <f t="shared" si="510"/>
        <v>18-19</v>
      </c>
      <c r="AQ1721" s="49" t="str">
        <f t="shared" si="511"/>
        <v>Mar</v>
      </c>
      <c r="AR1721" s="48" t="str">
        <f t="shared" si="512"/>
        <v>265-275</v>
      </c>
      <c r="AS1721" s="49" t="str">
        <f t="shared" si="506"/>
        <v>HWS-HTI</v>
      </c>
    </row>
    <row r="1722" spans="5:45" x14ac:dyDescent="0.3">
      <c r="E1722" s="15">
        <v>40978.756944444445</v>
      </c>
      <c r="F1722" s="21">
        <v>11.58</v>
      </c>
      <c r="G1722" s="21">
        <v>1718.9399566650391</v>
      </c>
      <c r="H1722" s="42">
        <v>1.1861074572780923</v>
      </c>
      <c r="I1722" s="35">
        <v>277.60000000000002</v>
      </c>
      <c r="J1722" s="43">
        <v>0.13385146804835923</v>
      </c>
      <c r="K1722" s="44">
        <v>0.1737487034321126</v>
      </c>
      <c r="L1722" s="26">
        <f t="shared" si="494"/>
        <v>11.456128472282479</v>
      </c>
      <c r="M1722" s="26">
        <f t="shared" si="495"/>
        <v>1.128631561245709</v>
      </c>
      <c r="N1722" s="96">
        <f t="shared" si="496"/>
        <v>12</v>
      </c>
      <c r="O1722" s="26">
        <f t="shared" si="497"/>
        <v>0.45830152687538039</v>
      </c>
      <c r="P1722" s="3">
        <f>IF(L1722&gt;'Power Curve'!$C$37,0,INDEX(Ci,$N1722,1)*POWER(1-O1722,3)+INDEX(Ci,$N1722,2)*3*O1722*POWER(1-O1722,2)+INDEX(Ci,$N1722,3)*3*POWER(O1722,2)*(1-O1722)+INDEX(Ci,$N1722,4)*POWER(O1722,3))</f>
        <v>1855.5568588596045</v>
      </c>
      <c r="Q1722" s="3">
        <f>MAX(0,MIN(P1722-V1722+W1722,'Power Curve'!$C$39))</f>
        <v>1832.0643457385966</v>
      </c>
      <c r="R1722" s="3">
        <f t="shared" si="498"/>
        <v>1718.9399566650391</v>
      </c>
      <c r="S1722" s="3">
        <f t="shared" si="499"/>
        <v>113.1243890735575</v>
      </c>
      <c r="T1722" s="3">
        <f t="shared" si="500"/>
        <v>113.1243890735575</v>
      </c>
      <c r="V1722" s="37">
        <f t="array" ref="V1722">SUM(_xlfn.NORM.DIST($AD$3:$AD$1003,$L1722,$AA1722,FALSE)*WindSpeedStep*$AE$3:$AE$1003)/AG1722</f>
        <v>1834.6999179450211</v>
      </c>
      <c r="W1722" s="37">
        <f t="array" ref="W1722">SUM(_xlfn.NORM.DIST($AD$3:$AD$1003,$L1722,$AB1722,FALSE)*WindSpeedStep*$AE$3:$AE$1003)/AH1722</f>
        <v>1811.2074048240131</v>
      </c>
      <c r="Y1722" s="1">
        <f t="shared" si="501"/>
        <v>11</v>
      </c>
      <c r="Z1722" s="99">
        <f>IF(L1722&lt;'Power Curve'!$P$28,'Power Curve'!$Q$28,IF(L1722&gt;'Power Curve'!$P$29,'Power Curve'!$Q$29,INDEX(ReferenceTurbulence,Y1722)+(L1722-INDEX(ReferenceTurbulenceWindSpeed,Y1722))*(INDEX(ReferenceTurbulence,Y1722+1)-INDEX(ReferenceTurbulence,Y1722))/(INDEX(ReferenceTurbulenceWindSpeed,Y1722+1)-INDEX(ReferenceTurbulenceWindSpeed,Y1722))))</f>
        <v>0.11917431909872805</v>
      </c>
      <c r="AA1722" s="100">
        <f t="shared" si="507"/>
        <v>1.3652763101918162</v>
      </c>
      <c r="AB1722" s="29">
        <f t="shared" si="508"/>
        <v>1.5334196141656169</v>
      </c>
      <c r="AG1722" s="40">
        <f t="array" ref="AG1722">SUM(_xlfn.NORM.DIST($AD$3:$AD$1003,$F1722,$AA1722,FALSE)*WindSpeedStep)</f>
        <v>1.0000000000000038</v>
      </c>
      <c r="AH1722" s="40">
        <f t="array" ref="AH1722">SUM(_xlfn.NORM.DIST($AD$3:$AD$1003,$F1722,$AB1722,FALSE)*WindSpeedStep)</f>
        <v>0.99999999999998679</v>
      </c>
      <c r="AJ1722" s="47">
        <f t="shared" si="502"/>
        <v>11</v>
      </c>
      <c r="AK1722" s="83" t="b">
        <f>COUNTIF('Power Curve'!$D$2:$D$31,AJ1722)&gt;0</f>
        <v>1</v>
      </c>
      <c r="AL1722" s="83" t="b">
        <f t="shared" si="503"/>
        <v>0</v>
      </c>
      <c r="AM1722" s="83" t="b">
        <f t="shared" si="509"/>
        <v>1</v>
      </c>
      <c r="AN1722" s="47" t="str">
        <f t="shared" si="504"/>
        <v>Inner</v>
      </c>
      <c r="AO1722" s="48" t="str">
        <f t="shared" si="505"/>
        <v>1.1-1.2</v>
      </c>
      <c r="AP1722" s="49" t="str">
        <f t="shared" si="510"/>
        <v>18-19</v>
      </c>
      <c r="AQ1722" s="49" t="str">
        <f t="shared" si="511"/>
        <v>Mar</v>
      </c>
      <c r="AR1722" s="48" t="str">
        <f t="shared" si="512"/>
        <v>275-285</v>
      </c>
      <c r="AS1722" s="49" t="str">
        <f t="shared" si="506"/>
        <v>Inner-TI</v>
      </c>
    </row>
    <row r="1723" spans="5:45" x14ac:dyDescent="0.3">
      <c r="E1723" s="15">
        <v>40978.763888888891</v>
      </c>
      <c r="F1723" s="21">
        <v>12.32</v>
      </c>
      <c r="G1723" s="21">
        <v>1878.6199645996089</v>
      </c>
      <c r="H1723" s="42">
        <v>1.1857139099574057</v>
      </c>
      <c r="I1723" s="35">
        <v>283.10000000000002</v>
      </c>
      <c r="J1723" s="43">
        <v>0.1112012987012987</v>
      </c>
      <c r="K1723" s="44">
        <v>0.16818190980609865</v>
      </c>
      <c r="L1723" s="26">
        <f t="shared" si="494"/>
        <v>12.186864520470413</v>
      </c>
      <c r="M1723" s="26">
        <f t="shared" si="495"/>
        <v>1.241569173079057</v>
      </c>
      <c r="N1723" s="96">
        <f t="shared" si="496"/>
        <v>13</v>
      </c>
      <c r="O1723" s="26">
        <f t="shared" si="497"/>
        <v>0.1733075773673359</v>
      </c>
      <c r="P1723" s="3">
        <f>IF(L1723&gt;'Power Curve'!$C$37,0,INDEX(Ci,$N1723,1)*POWER(1-O1723,3)+INDEX(Ci,$N1723,2)*3*O1723*POWER(1-O1723,2)+INDEX(Ci,$N1723,3)*3*POWER(O1723,2)*(1-O1723)+INDEX(Ci,$N1723,4)*POWER(O1723,3))</f>
        <v>1926.0014306861619</v>
      </c>
      <c r="Q1723" s="3">
        <f>MAX(0,MIN(P1723-V1723+W1723,'Power Curve'!$C$39))</f>
        <v>1935.7773771378047</v>
      </c>
      <c r="R1723" s="3">
        <f t="shared" si="498"/>
        <v>1878.6199645996089</v>
      </c>
      <c r="S1723" s="3">
        <f t="shared" si="499"/>
        <v>57.157412538195786</v>
      </c>
      <c r="T1723" s="3">
        <f t="shared" si="500"/>
        <v>57.157412538195786</v>
      </c>
      <c r="V1723" s="37">
        <f t="array" ref="V1723">SUM(_xlfn.NORM.DIST($AD$3:$AD$1003,$L1723,$AA1723,FALSE)*WindSpeedStep*$AE$3:$AE$1003)/AG1723</f>
        <v>1906.3149736945875</v>
      </c>
      <c r="W1723" s="37">
        <f t="array" ref="W1723">SUM(_xlfn.NORM.DIST($AD$3:$AD$1003,$L1723,$AB1723,FALSE)*WindSpeedStep*$AE$3:$AE$1003)/AH1723</f>
        <v>1916.0909201462302</v>
      </c>
      <c r="Y1723" s="1">
        <f t="shared" si="501"/>
        <v>12</v>
      </c>
      <c r="Z1723" s="99">
        <f>IF(L1723&lt;'Power Curve'!$P$28,'Power Curve'!$Q$28,IF(L1723&gt;'Power Curve'!$P$29,'Power Curve'!$Q$29,INDEX(ReferenceTurbulence,Y1723)+(L1723-INDEX(ReferenceTurbulenceWindSpeed,Y1723))*(INDEX(ReferenceTurbulence,Y1723+1)-INDEX(ReferenceTurbulence,Y1723))/(INDEX(ReferenceTurbulenceWindSpeed,Y1723+1)-INDEX(ReferenceTurbulenceWindSpeed,Y1723))))</f>
        <v>0.11882382417091612</v>
      </c>
      <c r="AA1723" s="100">
        <f t="shared" si="507"/>
        <v>1.4480898469751524</v>
      </c>
      <c r="AB1723" s="29">
        <f t="shared" si="508"/>
        <v>1.3551951617730897</v>
      </c>
      <c r="AG1723" s="40">
        <f t="array" ref="AG1723">SUM(_xlfn.NORM.DIST($AD$3:$AD$1003,$F1723,$AA1723,FALSE)*WindSpeedStep)</f>
        <v>1.0000000000000033</v>
      </c>
      <c r="AH1723" s="40">
        <f t="array" ref="AH1723">SUM(_xlfn.NORM.DIST($AD$3:$AD$1003,$F1723,$AB1723,FALSE)*WindSpeedStep)</f>
        <v>1.0000000000000033</v>
      </c>
      <c r="AJ1723" s="47">
        <f t="shared" si="502"/>
        <v>12</v>
      </c>
      <c r="AK1723" s="83" t="b">
        <f>COUNTIF('Power Curve'!$D$2:$D$31,AJ1723)&gt;0</f>
        <v>1</v>
      </c>
      <c r="AL1723" s="83" t="b">
        <f t="shared" si="503"/>
        <v>0</v>
      </c>
      <c r="AM1723" s="83" t="b">
        <f t="shared" si="509"/>
        <v>1</v>
      </c>
      <c r="AN1723" s="47" t="str">
        <f t="shared" si="504"/>
        <v>Inner</v>
      </c>
      <c r="AO1723" s="48" t="str">
        <f t="shared" si="505"/>
        <v>1.2-1.3</v>
      </c>
      <c r="AP1723" s="49" t="str">
        <f t="shared" si="510"/>
        <v>18-19</v>
      </c>
      <c r="AQ1723" s="49" t="str">
        <f t="shared" si="511"/>
        <v>Mar</v>
      </c>
      <c r="AR1723" s="48" t="str">
        <f t="shared" si="512"/>
        <v>275-285</v>
      </c>
      <c r="AS1723" s="49" t="str">
        <f t="shared" si="506"/>
        <v>Inner-TI</v>
      </c>
    </row>
    <row r="1724" spans="5:45" x14ac:dyDescent="0.3">
      <c r="E1724" s="15">
        <v>40978.770833333336</v>
      </c>
      <c r="F1724" s="21">
        <v>13.74</v>
      </c>
      <c r="G1724" s="21">
        <v>1967.320022583013</v>
      </c>
      <c r="H1724" s="42">
        <v>1.1854079985076222</v>
      </c>
      <c r="I1724" s="35">
        <v>287.89999999999998</v>
      </c>
      <c r="J1724" s="43">
        <v>0.14556040756914118</v>
      </c>
      <c r="K1724" s="44">
        <v>0.16190511932051818</v>
      </c>
      <c r="L1724" s="26">
        <f t="shared" si="494"/>
        <v>13.590350398945475</v>
      </c>
      <c r="M1724" s="26">
        <f t="shared" si="495"/>
        <v>1.4584824398459884</v>
      </c>
      <c r="N1724" s="96">
        <f t="shared" si="496"/>
        <v>14</v>
      </c>
      <c r="O1724" s="26">
        <f t="shared" si="497"/>
        <v>0.62304543205301044</v>
      </c>
      <c r="P1724" s="3">
        <f>IF(L1724&gt;'Power Curve'!$C$37,0,INDEX(Ci,$N1724,1)*POWER(1-O1724,3)+INDEX(Ci,$N1724,2)*3*O1724*POWER(1-O1724,2)+INDEX(Ci,$N1724,3)*3*POWER(O1724,2)*(1-O1724)+INDEX(Ci,$N1724,4)*POWER(O1724,3))</f>
        <v>1969.3478720988901</v>
      </c>
      <c r="Q1724" s="3">
        <f>MAX(0,MIN(P1724-V1724+W1724,'Power Curve'!$C$39))</f>
        <v>1950.7985325634315</v>
      </c>
      <c r="R1724" s="3">
        <f t="shared" si="498"/>
        <v>1967.320022583013</v>
      </c>
      <c r="S1724" s="3">
        <f t="shared" si="499"/>
        <v>-16.521490019581506</v>
      </c>
      <c r="T1724" s="3">
        <f t="shared" si="500"/>
        <v>16.521490019581506</v>
      </c>
      <c r="V1724" s="37">
        <f t="array" ref="V1724">SUM(_xlfn.NORM.DIST($AD$3:$AD$1003,$L1724,$AA1724,FALSE)*WindSpeedStep*$AE$3:$AE$1003)/AG1724</f>
        <v>1961.1783113795384</v>
      </c>
      <c r="W1724" s="37">
        <f t="array" ref="W1724">SUM(_xlfn.NORM.DIST($AD$3:$AD$1003,$L1724,$AB1724,FALSE)*WindSpeedStep*$AE$3:$AE$1003)/AH1724</f>
        <v>1942.6289718440798</v>
      </c>
      <c r="Y1724" s="1">
        <f t="shared" si="501"/>
        <v>13</v>
      </c>
      <c r="Z1724" s="99">
        <f>IF(L1724&lt;'Power Curve'!$P$28,'Power Curve'!$Q$28,IF(L1724&gt;'Power Curve'!$P$29,'Power Curve'!$Q$29,INDEX(ReferenceTurbulence,Y1724)+(L1724-INDEX(ReferenceTurbulenceWindSpeed,Y1724))*(INDEX(ReferenceTurbulence,Y1724+1)-INDEX(ReferenceTurbulence,Y1724))/(INDEX(ReferenceTurbulenceWindSpeed,Y1724+1)-INDEX(ReferenceTurbulenceWindSpeed,Y1724))))</f>
        <v>0.12110303146907994</v>
      </c>
      <c r="AA1724" s="100">
        <f t="shared" si="507"/>
        <v>1.6458326320393171</v>
      </c>
      <c r="AB1724" s="29">
        <f t="shared" si="508"/>
        <v>1.9782169430779437</v>
      </c>
      <c r="AG1724" s="40">
        <f t="array" ref="AG1724">SUM(_xlfn.NORM.DIST($AD$3:$AD$1003,$F1724,$AA1724,FALSE)*WindSpeedStep)</f>
        <v>1.0000000000000018</v>
      </c>
      <c r="AH1724" s="40">
        <f t="array" ref="AH1724">SUM(_xlfn.NORM.DIST($AD$3:$AD$1003,$F1724,$AB1724,FALSE)*WindSpeedStep)</f>
        <v>0.99999999999843581</v>
      </c>
      <c r="AJ1724" s="47">
        <f t="shared" si="502"/>
        <v>14</v>
      </c>
      <c r="AK1724" s="83" t="b">
        <f>COUNTIF('Power Curve'!$D$2:$D$31,AJ1724)&gt;0</f>
        <v>1</v>
      </c>
      <c r="AL1724" s="83" t="b">
        <f t="shared" si="503"/>
        <v>0</v>
      </c>
      <c r="AM1724" s="83" t="b">
        <f t="shared" si="509"/>
        <v>1</v>
      </c>
      <c r="AN1724" s="47" t="str">
        <f t="shared" si="504"/>
        <v>Outer</v>
      </c>
      <c r="AO1724" s="48" t="str">
        <f t="shared" si="505"/>
        <v>1.4-1.5</v>
      </c>
      <c r="AP1724" s="49" t="str">
        <f t="shared" si="510"/>
        <v>18-19</v>
      </c>
      <c r="AQ1724" s="49" t="str">
        <f t="shared" si="511"/>
        <v>Mar</v>
      </c>
      <c r="AR1724" s="48" t="str">
        <f t="shared" si="512"/>
        <v>285-295</v>
      </c>
      <c r="AS1724" s="49" t="str">
        <f t="shared" si="506"/>
        <v>HWS-HTI</v>
      </c>
    </row>
    <row r="1725" spans="5:45" x14ac:dyDescent="0.3">
      <c r="E1725" s="15">
        <v>40978.777777777781</v>
      </c>
      <c r="F1725" s="21">
        <v>14.5</v>
      </c>
      <c r="G1725" s="21">
        <v>1972.630004882813</v>
      </c>
      <c r="H1725" s="42">
        <v>1.1853643097570883</v>
      </c>
      <c r="I1725" s="35">
        <v>288.3</v>
      </c>
      <c r="J1725" s="43">
        <v>0.12206896551724138</v>
      </c>
      <c r="K1725" s="44">
        <v>0.18656956487310225</v>
      </c>
      <c r="L1725" s="26">
        <f t="shared" si="494"/>
        <v>14.341896640612918</v>
      </c>
      <c r="M1725" s="26">
        <f t="shared" si="495"/>
        <v>1.5746363341649121</v>
      </c>
      <c r="N1725" s="96">
        <f t="shared" si="496"/>
        <v>15</v>
      </c>
      <c r="O1725" s="26">
        <f t="shared" si="497"/>
        <v>0.37091082535197972</v>
      </c>
      <c r="P1725" s="3">
        <f>IF(L1725&gt;'Power Curve'!$C$37,0,INDEX(Ci,$N1725,1)*POWER(1-O1725,3)+INDEX(Ci,$N1725,2)*3*O1725*POWER(1-O1725,2)+INDEX(Ci,$N1725,3)*3*POWER(O1725,2)*(1-O1725)+INDEX(Ci,$N1725,4)*POWER(O1725,3))</f>
        <v>1976.878279173937</v>
      </c>
      <c r="Q1725" s="3">
        <f>MAX(0,MIN(P1725-V1725+W1725,'Power Curve'!$C$39))</f>
        <v>1976.7204822275478</v>
      </c>
      <c r="R1725" s="3">
        <f t="shared" si="498"/>
        <v>1972.630004882813</v>
      </c>
      <c r="S1725" s="3">
        <f t="shared" si="499"/>
        <v>4.0904773447348362</v>
      </c>
      <c r="T1725" s="3">
        <f t="shared" si="500"/>
        <v>4.0904773447348362</v>
      </c>
      <c r="V1725" s="37">
        <f t="array" ref="V1725">SUM(_xlfn.NORM.DIST($AD$3:$AD$1003,$L1725,$AA1725,FALSE)*WindSpeedStep*$AE$3:$AE$1003)/AG1725</f>
        <v>1971.9875746815567</v>
      </c>
      <c r="W1725" s="37">
        <f t="array" ref="W1725">SUM(_xlfn.NORM.DIST($AD$3:$AD$1003,$L1725,$AB1725,FALSE)*WindSpeedStep*$AE$3:$AE$1003)/AH1725</f>
        <v>1971.8297777351675</v>
      </c>
      <c r="Y1725" s="1">
        <f t="shared" si="501"/>
        <v>14</v>
      </c>
      <c r="Z1725" s="99">
        <f>IF(L1725&lt;'Power Curve'!$P$28,'Power Curve'!$Q$28,IF(L1725&gt;'Power Curve'!$P$29,'Power Curve'!$Q$29,INDEX(ReferenceTurbulence,Y1725)+(L1725-INDEX(ReferenceTurbulenceWindSpeed,Y1725))*(INDEX(ReferenceTurbulence,Y1725+1)-INDEX(ReferenceTurbulence,Y1725))/(INDEX(ReferenceTurbulenceWindSpeed,Y1725+1)-INDEX(ReferenceTurbulenceWindSpeed,Y1725))))</f>
        <v>0.12165251500141464</v>
      </c>
      <c r="AA1725" s="100">
        <f t="shared" si="507"/>
        <v>1.7447277962209011</v>
      </c>
      <c r="AB1725" s="29">
        <f t="shared" si="508"/>
        <v>1.7507004864748181</v>
      </c>
      <c r="AG1725" s="40">
        <f t="array" ref="AG1725">SUM(_xlfn.NORM.DIST($AD$3:$AD$1003,$F1725,$AA1725,FALSE)*WindSpeedStep)</f>
        <v>1</v>
      </c>
      <c r="AH1725" s="40">
        <f t="array" ref="AH1725">SUM(_xlfn.NORM.DIST($AD$3:$AD$1003,$F1725,$AB1725,FALSE)*WindSpeedStep)</f>
        <v>1.0000000000000011</v>
      </c>
      <c r="AJ1725" s="47">
        <f t="shared" si="502"/>
        <v>14</v>
      </c>
      <c r="AK1725" s="83" t="b">
        <f>COUNTIF('Power Curve'!$D$2:$D$31,AJ1725)&gt;0</f>
        <v>1</v>
      </c>
      <c r="AL1725" s="83" t="b">
        <f t="shared" si="503"/>
        <v>0</v>
      </c>
      <c r="AM1725" s="83" t="b">
        <f t="shared" si="509"/>
        <v>1</v>
      </c>
      <c r="AN1725" s="47" t="str">
        <f t="shared" si="504"/>
        <v>Inner</v>
      </c>
      <c r="AO1725" s="48" t="str">
        <f t="shared" si="505"/>
        <v>1.5-1.6</v>
      </c>
      <c r="AP1725" s="49" t="str">
        <f t="shared" si="510"/>
        <v>18-19</v>
      </c>
      <c r="AQ1725" s="49" t="str">
        <f t="shared" si="511"/>
        <v>Mar</v>
      </c>
      <c r="AR1725" s="48" t="str">
        <f t="shared" si="512"/>
        <v>285-295</v>
      </c>
      <c r="AS1725" s="49" t="str">
        <f t="shared" si="506"/>
        <v>Inner-TI</v>
      </c>
    </row>
    <row r="1726" spans="5:45" x14ac:dyDescent="0.3">
      <c r="E1726" s="15">
        <v>40978.784722222219</v>
      </c>
      <c r="F1726" s="21">
        <v>15.29</v>
      </c>
      <c r="G1726" s="21">
        <v>1973.8800506591849</v>
      </c>
      <c r="H1726" s="42">
        <v>1.1850870106932416</v>
      </c>
      <c r="I1726" s="35">
        <v>286.7</v>
      </c>
      <c r="J1726" s="43">
        <v>0.14323086984957489</v>
      </c>
      <c r="K1726" s="44">
        <v>0.16956542983392073</v>
      </c>
      <c r="L1726" s="26">
        <f t="shared" si="494"/>
        <v>15.122103349418172</v>
      </c>
      <c r="M1726" s="26">
        <f t="shared" si="495"/>
        <v>1.6952197960692856</v>
      </c>
      <c r="N1726" s="96">
        <f t="shared" si="496"/>
        <v>16</v>
      </c>
      <c r="O1726" s="26">
        <f t="shared" si="497"/>
        <v>0.12200875043718762</v>
      </c>
      <c r="P1726" s="3">
        <f>IF(L1726&gt;'Power Curve'!$C$37,0,INDEX(Ci,$N1726,1)*POWER(1-O1726,3)+INDEX(Ci,$N1726,2)*3*O1726*POWER(1-O1726,2)+INDEX(Ci,$N1726,3)*3*POWER(O1726,2)*(1-O1726)+INDEX(Ci,$N1726,4)*POWER(O1726,3))</f>
        <v>1979.4917597148383</v>
      </c>
      <c r="Q1726" s="3">
        <f>MAX(0,MIN(P1726-V1726+W1726,'Power Curve'!$C$39))</f>
        <v>1973.2683774419422</v>
      </c>
      <c r="R1726" s="3">
        <f t="shared" si="498"/>
        <v>1973.8800506591849</v>
      </c>
      <c r="S1726" s="3">
        <f t="shared" si="499"/>
        <v>-0.61167321724269641</v>
      </c>
      <c r="T1726" s="3">
        <f t="shared" si="500"/>
        <v>0.61167321724269641</v>
      </c>
      <c r="V1726" s="37">
        <f t="array" ref="V1726">SUM(_xlfn.NORM.DIST($AD$3:$AD$1003,$L1726,$AA1726,FALSE)*WindSpeedStep*$AE$3:$AE$1003)/AG1726</f>
        <v>1977.5180387907699</v>
      </c>
      <c r="W1726" s="37">
        <f t="array" ref="W1726">SUM(_xlfn.NORM.DIST($AD$3:$AD$1003,$L1726,$AB1726,FALSE)*WindSpeedStep*$AE$3:$AE$1003)/AH1726</f>
        <v>1971.2946565178738</v>
      </c>
      <c r="Y1726" s="1">
        <f t="shared" si="501"/>
        <v>15</v>
      </c>
      <c r="Z1726" s="99">
        <f>IF(L1726&lt;'Power Curve'!$P$28,'Power Curve'!$Q$28,IF(L1726&gt;'Power Curve'!$P$29,'Power Curve'!$Q$29,INDEX(ReferenceTurbulence,Y1726)+(L1726-INDEX(ReferenceTurbulenceWindSpeed,Y1726))*(INDEX(ReferenceTurbulence,Y1726+1)-INDEX(ReferenceTurbulence,Y1726))/(INDEX(ReferenceTurbulenceWindSpeed,Y1726+1)-INDEX(ReferenceTurbulenceWindSpeed,Y1726))))</f>
        <v>0.12300231612319162</v>
      </c>
      <c r="AA1726" s="100">
        <f t="shared" si="507"/>
        <v>1.8600537366327088</v>
      </c>
      <c r="AB1726" s="29">
        <f t="shared" si="508"/>
        <v>2.1659520166923349</v>
      </c>
      <c r="AG1726" s="40">
        <f t="array" ref="AG1726">SUM(_xlfn.NORM.DIST($AD$3:$AD$1003,$F1726,$AA1726,FALSE)*WindSpeedStep)</f>
        <v>0.99999999999999767</v>
      </c>
      <c r="AH1726" s="40">
        <f t="array" ref="AH1726">SUM(_xlfn.NORM.DIST($AD$3:$AD$1003,$F1726,$AB1726,FALSE)*WindSpeedStep)</f>
        <v>0.99999999999929234</v>
      </c>
      <c r="AJ1726" s="47">
        <f t="shared" si="502"/>
        <v>15</v>
      </c>
      <c r="AK1726" s="83" t="b">
        <f>COUNTIF('Power Curve'!$D$2:$D$31,AJ1726)&gt;0</f>
        <v>1</v>
      </c>
      <c r="AL1726" s="83" t="b">
        <f t="shared" si="503"/>
        <v>0</v>
      </c>
      <c r="AM1726" s="83" t="b">
        <f t="shared" si="509"/>
        <v>1</v>
      </c>
      <c r="AN1726" s="47" t="str">
        <f t="shared" si="504"/>
        <v>Outer</v>
      </c>
      <c r="AO1726" s="48" t="str">
        <f t="shared" si="505"/>
        <v>1.6-1.7</v>
      </c>
      <c r="AP1726" s="49" t="str">
        <f t="shared" si="510"/>
        <v>18-19</v>
      </c>
      <c r="AQ1726" s="49" t="str">
        <f t="shared" si="511"/>
        <v>Mar</v>
      </c>
      <c r="AR1726" s="48" t="str">
        <f t="shared" si="512"/>
        <v>285-295</v>
      </c>
      <c r="AS1726" s="49" t="str">
        <f t="shared" si="506"/>
        <v>HWS-HTI</v>
      </c>
    </row>
    <row r="1727" spans="5:45" x14ac:dyDescent="0.3">
      <c r="E1727" s="15">
        <v>40978.791666666664</v>
      </c>
      <c r="F1727" s="21">
        <v>14.28</v>
      </c>
      <c r="G1727" s="21">
        <v>1961.570007324219</v>
      </c>
      <c r="H1727" s="42">
        <v>1.1855978937220055</v>
      </c>
      <c r="I1727" s="35">
        <v>287.5</v>
      </c>
      <c r="J1727" s="43">
        <v>0.12044817927170869</v>
      </c>
      <c r="K1727" s="44">
        <v>0.1531614302409976</v>
      </c>
      <c r="L1727" s="26">
        <f t="shared" si="494"/>
        <v>14.125223151563471</v>
      </c>
      <c r="M1727" s="26">
        <f t="shared" si="495"/>
        <v>1.5411487479680561</v>
      </c>
      <c r="N1727" s="96">
        <f t="shared" si="496"/>
        <v>15</v>
      </c>
      <c r="O1727" s="26">
        <f t="shared" si="497"/>
        <v>0.16391403250172784</v>
      </c>
      <c r="P1727" s="3">
        <f>IF(L1727&gt;'Power Curve'!$C$37,0,INDEX(Ci,$N1727,1)*POWER(1-O1727,3)+INDEX(Ci,$N1727,2)*3*O1727*POWER(1-O1727,2)+INDEX(Ci,$N1727,3)*3*POWER(O1727,2)*(1-O1727)+INDEX(Ci,$N1727,4)*POWER(O1727,3))</f>
        <v>1975.8869879745951</v>
      </c>
      <c r="Q1727" s="3">
        <f>MAX(0,MIN(P1727-V1727+W1727,'Power Curve'!$C$39))</f>
        <v>1976.1748780319103</v>
      </c>
      <c r="R1727" s="3">
        <f t="shared" si="498"/>
        <v>1961.570007324219</v>
      </c>
      <c r="S1727" s="3">
        <f t="shared" si="499"/>
        <v>14.604870707691362</v>
      </c>
      <c r="T1727" s="3">
        <f t="shared" si="500"/>
        <v>14.604870707691362</v>
      </c>
      <c r="V1727" s="37">
        <f t="array" ref="V1727">SUM(_xlfn.NORM.DIST($AD$3:$AD$1003,$L1727,$AA1727,FALSE)*WindSpeedStep*$AE$3:$AE$1003)/AG1727</f>
        <v>1969.7483838938654</v>
      </c>
      <c r="W1727" s="37">
        <f t="array" ref="W1727">SUM(_xlfn.NORM.DIST($AD$3:$AD$1003,$L1727,$AB1727,FALSE)*WindSpeedStep*$AE$3:$AE$1003)/AH1727</f>
        <v>1970.0362739511806</v>
      </c>
      <c r="Y1727" s="1">
        <f t="shared" si="501"/>
        <v>14</v>
      </c>
      <c r="Z1727" s="99">
        <f>IF(L1727&lt;'Power Curve'!$P$28,'Power Curve'!$Q$28,IF(L1727&gt;'Power Curve'!$P$29,'Power Curve'!$Q$29,INDEX(ReferenceTurbulence,Y1727)+(L1727-INDEX(ReferenceTurbulenceWindSpeed,Y1727))*(INDEX(ReferenceTurbulence,Y1727+1)-INDEX(ReferenceTurbulence,Y1727))/(INDEX(ReferenceTurbulenceWindSpeed,Y1727+1)-INDEX(ReferenceTurbulenceWindSpeed,Y1727))))</f>
        <v>0.12111825895657034</v>
      </c>
      <c r="AA1727" s="100">
        <f t="shared" si="507"/>
        <v>1.7108224354904071</v>
      </c>
      <c r="AB1727" s="29">
        <f t="shared" si="508"/>
        <v>1.701357410412407</v>
      </c>
      <c r="AG1727" s="40">
        <f t="array" ref="AG1727">SUM(_xlfn.NORM.DIST($AD$3:$AD$1003,$F1727,$AA1727,FALSE)*WindSpeedStep)</f>
        <v>1.0000000000000007</v>
      </c>
      <c r="AH1727" s="40">
        <f t="array" ref="AH1727">SUM(_xlfn.NORM.DIST($AD$3:$AD$1003,$F1727,$AB1727,FALSE)*WindSpeedStep)</f>
        <v>1.0000000000000007</v>
      </c>
      <c r="AJ1727" s="47">
        <f t="shared" si="502"/>
        <v>14</v>
      </c>
      <c r="AK1727" s="83" t="b">
        <f>COUNTIF('Power Curve'!$D$2:$D$31,AJ1727)&gt;0</f>
        <v>1</v>
      </c>
      <c r="AL1727" s="83" t="b">
        <f t="shared" si="503"/>
        <v>0</v>
      </c>
      <c r="AM1727" s="83" t="b">
        <f t="shared" si="509"/>
        <v>1</v>
      </c>
      <c r="AN1727" s="47" t="str">
        <f t="shared" si="504"/>
        <v>Inner</v>
      </c>
      <c r="AO1727" s="48" t="str">
        <f t="shared" si="505"/>
        <v>1.5-1.6</v>
      </c>
      <c r="AP1727" s="49" t="str">
        <f t="shared" si="510"/>
        <v>19-20</v>
      </c>
      <c r="AQ1727" s="49" t="str">
        <f t="shared" si="511"/>
        <v>Mar</v>
      </c>
      <c r="AR1727" s="48" t="str">
        <f t="shared" si="512"/>
        <v>285-295</v>
      </c>
      <c r="AS1727" s="49" t="str">
        <f t="shared" si="506"/>
        <v>Inner-TI</v>
      </c>
    </row>
    <row r="1728" spans="5:45" x14ac:dyDescent="0.3">
      <c r="E1728" s="15">
        <v>40978.798611111109</v>
      </c>
      <c r="F1728" s="21">
        <v>11.88</v>
      </c>
      <c r="G1728" s="21">
        <v>1882.4700622558589</v>
      </c>
      <c r="H1728" s="42">
        <v>1.1866333750961915</v>
      </c>
      <c r="I1728" s="35">
        <v>287.8</v>
      </c>
      <c r="J1728" s="43">
        <v>0.12626262626262624</v>
      </c>
      <c r="K1728" s="44">
        <v>0.14167396679051308</v>
      </c>
      <c r="L1728" s="26">
        <f t="shared" si="494"/>
        <v>11.754656182793289</v>
      </c>
      <c r="M1728" s="26">
        <f t="shared" si="495"/>
        <v>1.174769981233027</v>
      </c>
      <c r="N1728" s="96">
        <f t="shared" si="496"/>
        <v>12</v>
      </c>
      <c r="O1728" s="26">
        <f t="shared" si="497"/>
        <v>0.74584472471187135</v>
      </c>
      <c r="P1728" s="3">
        <f>IF(L1728&gt;'Power Curve'!$C$37,0,INDEX(Ci,$N1728,1)*POWER(1-O1728,3)+INDEX(Ci,$N1728,2)*3*O1728*POWER(1-O1728,2)+INDEX(Ci,$N1728,3)*3*POWER(O1728,2)*(1-O1728)+INDEX(Ci,$N1728,4)*POWER(O1728,3))</f>
        <v>1894.7442106897613</v>
      </c>
      <c r="Q1728" s="3">
        <f>MAX(0,MIN(P1728-V1728+W1728,'Power Curve'!$C$39))</f>
        <v>1883.1733451401624</v>
      </c>
      <c r="R1728" s="3">
        <f t="shared" si="498"/>
        <v>1882.4700622558589</v>
      </c>
      <c r="S1728" s="3">
        <f t="shared" si="499"/>
        <v>0.7032828843034622</v>
      </c>
      <c r="T1728" s="3">
        <f t="shared" si="500"/>
        <v>0.7032828843034622</v>
      </c>
      <c r="V1728" s="37">
        <f t="array" ref="V1728">SUM(_xlfn.NORM.DIST($AD$3:$AD$1003,$L1728,$AA1728,FALSE)*WindSpeedStep*$AE$3:$AE$1003)/AG1728</f>
        <v>1869.6553726521779</v>
      </c>
      <c r="W1728" s="37">
        <f t="array" ref="W1728">SUM(_xlfn.NORM.DIST($AD$3:$AD$1003,$L1728,$AB1728,FALSE)*WindSpeedStep*$AE$3:$AE$1003)/AH1728</f>
        <v>1858.084507102579</v>
      </c>
      <c r="Y1728" s="1">
        <f t="shared" si="501"/>
        <v>11</v>
      </c>
      <c r="Z1728" s="99">
        <f>IF(L1728&lt;'Power Curve'!$P$28,'Power Curve'!$Q$28,IF(L1728&gt;'Power Curve'!$P$29,'Power Curve'!$Q$29,INDEX(ReferenceTurbulence,Y1728)+(L1728-INDEX(ReferenceTurbulenceWindSpeed,Y1728))*(INDEX(ReferenceTurbulence,Y1728+1)-INDEX(ReferenceTurbulence,Y1728))/(INDEX(ReferenceTurbulenceWindSpeed,Y1728+1)-INDEX(ReferenceTurbulenceWindSpeed,Y1728))))</f>
        <v>0.11865962666021282</v>
      </c>
      <c r="AA1728" s="100">
        <f t="shared" si="507"/>
        <v>1.3948031141694139</v>
      </c>
      <c r="AB1728" s="29">
        <f t="shared" si="508"/>
        <v>1.4841737604536978</v>
      </c>
      <c r="AG1728" s="40">
        <f t="array" ref="AG1728">SUM(_xlfn.NORM.DIST($AD$3:$AD$1003,$F1728,$AA1728,FALSE)*WindSpeedStep)</f>
        <v>1.0000000000000036</v>
      </c>
      <c r="AH1728" s="40">
        <f t="array" ref="AH1728">SUM(_xlfn.NORM.DIST($AD$3:$AD$1003,$F1728,$AB1728,FALSE)*WindSpeedStep)</f>
        <v>1.0000000000000022</v>
      </c>
      <c r="AJ1728" s="47">
        <f t="shared" si="502"/>
        <v>12</v>
      </c>
      <c r="AK1728" s="83" t="b">
        <f>COUNTIF('Power Curve'!$D$2:$D$31,AJ1728)&gt;0</f>
        <v>1</v>
      </c>
      <c r="AL1728" s="83" t="b">
        <f t="shared" si="503"/>
        <v>0</v>
      </c>
      <c r="AM1728" s="83" t="b">
        <f t="shared" si="509"/>
        <v>1</v>
      </c>
      <c r="AN1728" s="47" t="str">
        <f t="shared" si="504"/>
        <v>Inner</v>
      </c>
      <c r="AO1728" s="48" t="str">
        <f t="shared" si="505"/>
        <v>1.1-1.2</v>
      </c>
      <c r="AP1728" s="49" t="str">
        <f t="shared" si="510"/>
        <v>19-20</v>
      </c>
      <c r="AQ1728" s="49" t="str">
        <f t="shared" si="511"/>
        <v>Mar</v>
      </c>
      <c r="AR1728" s="48" t="str">
        <f t="shared" si="512"/>
        <v>285-295</v>
      </c>
      <c r="AS1728" s="49" t="str">
        <f t="shared" si="506"/>
        <v>Inner-TI</v>
      </c>
    </row>
    <row r="1729" spans="5:45" x14ac:dyDescent="0.3">
      <c r="E1729" s="15">
        <v>40978.805555555555</v>
      </c>
      <c r="F1729" s="21">
        <v>13.73</v>
      </c>
      <c r="G1729" s="21">
        <v>1933.979980468748</v>
      </c>
      <c r="H1729" s="42">
        <v>1.1864872755311191</v>
      </c>
      <c r="I1729" s="35">
        <v>291.2</v>
      </c>
      <c r="J1729" s="43">
        <v>0.14420975965040059</v>
      </c>
      <c r="K1729" s="44">
        <v>0.14695228460725807</v>
      </c>
      <c r="L1729" s="26">
        <f t="shared" si="494"/>
        <v>13.5845795922842</v>
      </c>
      <c r="M1729" s="26">
        <f t="shared" si="495"/>
        <v>1.4575905430738332</v>
      </c>
      <c r="N1729" s="96">
        <f t="shared" si="496"/>
        <v>14</v>
      </c>
      <c r="O1729" s="26">
        <f t="shared" si="497"/>
        <v>0.61705766566143616</v>
      </c>
      <c r="P1729" s="3">
        <f>IF(L1729&gt;'Power Curve'!$C$37,0,INDEX(Ci,$N1729,1)*POWER(1-O1729,3)+INDEX(Ci,$N1729,2)*3*O1729*POWER(1-O1729,2)+INDEX(Ci,$N1729,3)*3*POWER(O1729,2)*(1-O1729)+INDEX(Ci,$N1729,4)*POWER(O1729,3))</f>
        <v>1969.2207198714891</v>
      </c>
      <c r="Q1729" s="3">
        <f>MAX(0,MIN(P1729-V1729+W1729,'Power Curve'!$C$39))</f>
        <v>1951.8065846968029</v>
      </c>
      <c r="R1729" s="3">
        <f t="shared" si="498"/>
        <v>1933.979980468748</v>
      </c>
      <c r="S1729" s="3">
        <f t="shared" si="499"/>
        <v>17.826604228054975</v>
      </c>
      <c r="T1729" s="3">
        <f t="shared" si="500"/>
        <v>17.826604228054975</v>
      </c>
      <c r="V1729" s="37">
        <f t="array" ref="V1729">SUM(_xlfn.NORM.DIST($AD$3:$AD$1003,$L1729,$AA1729,FALSE)*WindSpeedStep*$AE$3:$AE$1003)/AG1729</f>
        <v>1961.0566101316904</v>
      </c>
      <c r="W1729" s="37">
        <f t="array" ref="W1729">SUM(_xlfn.NORM.DIST($AD$3:$AD$1003,$L1729,$AB1729,FALSE)*WindSpeedStep*$AE$3:$AE$1003)/AH1729</f>
        <v>1943.6424749570042</v>
      </c>
      <c r="Y1729" s="1">
        <f t="shared" si="501"/>
        <v>13</v>
      </c>
      <c r="Z1729" s="99">
        <f>IF(L1729&lt;'Power Curve'!$P$28,'Power Curve'!$Q$28,IF(L1729&gt;'Power Curve'!$P$29,'Power Curve'!$Q$29,INDEX(ReferenceTurbulence,Y1729)+(L1729-INDEX(ReferenceTurbulenceWindSpeed,Y1729))*(INDEX(ReferenceTurbulence,Y1729+1)-INDEX(ReferenceTurbulence,Y1729))/(INDEX(ReferenceTurbulenceWindSpeed,Y1729+1)-INDEX(ReferenceTurbulenceWindSpeed,Y1729))))</f>
        <v>0.12110950971872972</v>
      </c>
      <c r="AA1729" s="100">
        <f t="shared" si="507"/>
        <v>1.6452217741566006</v>
      </c>
      <c r="AB1729" s="29">
        <f t="shared" si="508"/>
        <v>1.9590289579550413</v>
      </c>
      <c r="AG1729" s="40">
        <f t="array" ref="AG1729">SUM(_xlfn.NORM.DIST($AD$3:$AD$1003,$F1729,$AA1729,FALSE)*WindSpeedStep)</f>
        <v>1.0000000000000016</v>
      </c>
      <c r="AH1729" s="40">
        <f t="array" ref="AH1729">SUM(_xlfn.NORM.DIST($AD$3:$AD$1003,$F1729,$AB1729,FALSE)*WindSpeedStep)</f>
        <v>0.99999999999900391</v>
      </c>
      <c r="AJ1729" s="47">
        <f t="shared" si="502"/>
        <v>14</v>
      </c>
      <c r="AK1729" s="83" t="b">
        <f>COUNTIF('Power Curve'!$D$2:$D$31,AJ1729)&gt;0</f>
        <v>1</v>
      </c>
      <c r="AL1729" s="83" t="b">
        <f t="shared" si="503"/>
        <v>0</v>
      </c>
      <c r="AM1729" s="83" t="b">
        <f t="shared" si="509"/>
        <v>1</v>
      </c>
      <c r="AN1729" s="47" t="str">
        <f t="shared" si="504"/>
        <v>Outer</v>
      </c>
      <c r="AO1729" s="48" t="str">
        <f t="shared" si="505"/>
        <v>1.4-1.5</v>
      </c>
      <c r="AP1729" s="49" t="str">
        <f t="shared" si="510"/>
        <v>19-20</v>
      </c>
      <c r="AQ1729" s="49" t="str">
        <f t="shared" si="511"/>
        <v>Mar</v>
      </c>
      <c r="AR1729" s="48" t="str">
        <f t="shared" si="512"/>
        <v>285-295</v>
      </c>
      <c r="AS1729" s="49" t="str">
        <f t="shared" si="506"/>
        <v>HWS-HTI</v>
      </c>
    </row>
    <row r="1730" spans="5:45" x14ac:dyDescent="0.3">
      <c r="E1730" s="15">
        <v>40978.8125</v>
      </c>
      <c r="F1730" s="21">
        <v>13.33</v>
      </c>
      <c r="G1730" s="21">
        <v>1961.2299499511769</v>
      </c>
      <c r="H1730" s="42">
        <v>1.1875527365147167</v>
      </c>
      <c r="I1730" s="35">
        <v>291.10000000000002</v>
      </c>
      <c r="J1730" s="43">
        <v>0.14478619654913727</v>
      </c>
      <c r="K1730" s="44">
        <v>0.15798458587025691</v>
      </c>
      <c r="L1730" s="26">
        <f t="shared" si="494"/>
        <v>13.192762820609474</v>
      </c>
      <c r="M1730" s="26">
        <f t="shared" si="495"/>
        <v>1.3970339979589064</v>
      </c>
      <c r="N1730" s="96">
        <f t="shared" si="496"/>
        <v>14</v>
      </c>
      <c r="O1730" s="26">
        <f t="shared" si="497"/>
        <v>0.21051011784065382</v>
      </c>
      <c r="P1730" s="3">
        <f>IF(L1730&gt;'Power Curve'!$C$37,0,INDEX(Ci,$N1730,1)*POWER(1-O1730,3)+INDEX(Ci,$N1730,2)*3*O1730*POWER(1-O1730,2)+INDEX(Ci,$N1730,3)*3*POWER(O1730,2)*(1-O1730)+INDEX(Ci,$N1730,4)*POWER(O1730,3))</f>
        <v>1958.9623910260545</v>
      </c>
      <c r="Q1730" s="3">
        <f>MAX(0,MIN(P1730-V1730+W1730,'Power Curve'!$C$39))</f>
        <v>1937.434926632083</v>
      </c>
      <c r="R1730" s="3">
        <f t="shared" si="498"/>
        <v>1961.2299499511769</v>
      </c>
      <c r="S1730" s="3">
        <f t="shared" si="499"/>
        <v>-23.795023319093843</v>
      </c>
      <c r="T1730" s="3">
        <f t="shared" si="500"/>
        <v>23.795023319093843</v>
      </c>
      <c r="V1730" s="37">
        <f t="array" ref="V1730">SUM(_xlfn.NORM.DIST($AD$3:$AD$1003,$L1730,$AA1730,FALSE)*WindSpeedStep*$AE$3:$AE$1003)/AG1730</f>
        <v>1951.0471736224256</v>
      </c>
      <c r="W1730" s="37">
        <f t="array" ref="W1730">SUM(_xlfn.NORM.DIST($AD$3:$AD$1003,$L1730,$AB1730,FALSE)*WindSpeedStep*$AE$3:$AE$1003)/AH1730</f>
        <v>1929.5197092284541</v>
      </c>
      <c r="Y1730" s="1">
        <f t="shared" si="501"/>
        <v>13</v>
      </c>
      <c r="Z1730" s="99">
        <f>IF(L1730&lt;'Power Curve'!$P$28,'Power Curve'!$Q$28,IF(L1730&gt;'Power Curve'!$P$29,'Power Curve'!$Q$29,INDEX(ReferenceTurbulence,Y1730)+(L1730-INDEX(ReferenceTurbulenceWindSpeed,Y1730))*(INDEX(ReferenceTurbulence,Y1730+1)-INDEX(ReferenceTurbulence,Y1730))/(INDEX(ReferenceTurbulenceWindSpeed,Y1730+1)-INDEX(ReferenceTurbulenceWindSpeed,Y1730))))</f>
        <v>0.12154935929485784</v>
      </c>
      <c r="AA1730" s="100">
        <f t="shared" si="507"/>
        <v>1.6035718681741031</v>
      </c>
      <c r="AB1730" s="29">
        <f t="shared" si="508"/>
        <v>1.910129950770914</v>
      </c>
      <c r="AG1730" s="40">
        <f t="array" ref="AG1730">SUM(_xlfn.NORM.DIST($AD$3:$AD$1003,$F1730,$AA1730,FALSE)*WindSpeedStep)</f>
        <v>1.0000000000000031</v>
      </c>
      <c r="AH1730" s="40">
        <f t="array" ref="AH1730">SUM(_xlfn.NORM.DIST($AD$3:$AD$1003,$F1730,$AB1730,FALSE)*WindSpeedStep)</f>
        <v>0.99999999999877176</v>
      </c>
      <c r="AJ1730" s="47">
        <f t="shared" si="502"/>
        <v>13</v>
      </c>
      <c r="AK1730" s="83" t="b">
        <f>COUNTIF('Power Curve'!$D$2:$D$31,AJ1730)&gt;0</f>
        <v>1</v>
      </c>
      <c r="AL1730" s="83" t="b">
        <f t="shared" si="503"/>
        <v>0</v>
      </c>
      <c r="AM1730" s="83" t="b">
        <f t="shared" si="509"/>
        <v>1</v>
      </c>
      <c r="AN1730" s="47" t="str">
        <f t="shared" si="504"/>
        <v>Outer</v>
      </c>
      <c r="AO1730" s="48" t="str">
        <f t="shared" si="505"/>
        <v>1.3-1.4</v>
      </c>
      <c r="AP1730" s="49" t="str">
        <f t="shared" si="510"/>
        <v>19-20</v>
      </c>
      <c r="AQ1730" s="49" t="str">
        <f t="shared" si="511"/>
        <v>Mar</v>
      </c>
      <c r="AR1730" s="48" t="str">
        <f t="shared" si="512"/>
        <v>285-295</v>
      </c>
      <c r="AS1730" s="49" t="str">
        <f t="shared" si="506"/>
        <v>HWS-HTI</v>
      </c>
    </row>
    <row r="1731" spans="5:45" x14ac:dyDescent="0.3">
      <c r="E1731" s="15">
        <v>40978.819444444445</v>
      </c>
      <c r="F1731" s="21">
        <v>12.9</v>
      </c>
      <c r="G1731" s="21">
        <v>1883.3300476074239</v>
      </c>
      <c r="H1731" s="42">
        <v>1.1886195353539599</v>
      </c>
      <c r="I1731" s="35">
        <v>292</v>
      </c>
      <c r="J1731" s="43">
        <v>0.14186046511627906</v>
      </c>
      <c r="K1731" s="44">
        <v>0.11228879924668947</v>
      </c>
      <c r="L1731" s="26">
        <f t="shared" ref="L1731:L1794" si="513">F1731*(H1731/Ref_Density)^(1/3)</f>
        <v>12.771011676866966</v>
      </c>
      <c r="M1731" s="26">
        <f t="shared" ref="M1731:M1794" si="514">(L1731-CutInWindSpeed)/(RatedWindSpeed-CutInWindSpeed)</f>
        <v>1.3318509991450693</v>
      </c>
      <c r="N1731" s="96">
        <f t="shared" ref="N1731:N1794" si="515">COUNTIF(xa,"&lt;"&amp;L1731)</f>
        <v>13</v>
      </c>
      <c r="O1731" s="26">
        <f t="shared" ref="O1731:O1794" si="516">(L1731-INDEX(xa,$N1731))/(INDEX(xb,$N1731)-INDEX(xa,$N1731))</f>
        <v>0.77467811755345317</v>
      </c>
      <c r="P1731" s="3">
        <f>IF(L1731&gt;'Power Curve'!$C$37,0,INDEX(Ci,$N1731,1)*POWER(1-O1731,3)+INDEX(Ci,$N1731,2)*3*O1731*POWER(1-O1731,2)+INDEX(Ci,$N1731,3)*3*POWER(O1731,2)*(1-O1731)+INDEX(Ci,$N1731,4)*POWER(O1731,3))</f>
        <v>1947.051030674435</v>
      </c>
      <c r="Q1731" s="3">
        <f>MAX(0,MIN(P1731-V1731+W1731,'Power Curve'!$C$39))</f>
        <v>1923.9084680693404</v>
      </c>
      <c r="R1731" s="3">
        <f t="shared" ref="R1731:R1794" si="517">IF(AM1731,G1731,"")</f>
        <v>1883.3300476074239</v>
      </c>
      <c r="S1731" s="3">
        <f t="shared" ref="S1731:S1794" si="518">IF(AM1731,Q1731-R1731,"")</f>
        <v>40.578420461916494</v>
      </c>
      <c r="T1731" s="3">
        <f t="shared" ref="T1731:T1794" si="519">IF(AM1731,ABS(S1731),"")</f>
        <v>40.578420461916494</v>
      </c>
      <c r="V1731" s="37">
        <f t="array" ref="V1731">SUM(_xlfn.NORM.DIST($AD$3:$AD$1003,$L1731,$AA1731,FALSE)*WindSpeedStep*$AE$3:$AE$1003)/AG1731</f>
        <v>1936.4218665852879</v>
      </c>
      <c r="W1731" s="37">
        <f t="array" ref="W1731">SUM(_xlfn.NORM.DIST($AD$3:$AD$1003,$L1731,$AB1731,FALSE)*WindSpeedStep*$AE$3:$AE$1003)/AH1731</f>
        <v>1913.2793039801934</v>
      </c>
      <c r="Y1731" s="1">
        <f t="shared" ref="Y1731:Y1794" si="520">COUNTIF(ReferenceTurbulenceWindSpeed,"&lt;"&amp;L1731)</f>
        <v>12</v>
      </c>
      <c r="Z1731" s="99">
        <f>IF(L1731&lt;'Power Curve'!$P$28,'Power Curve'!$Q$28,IF(L1731&gt;'Power Curve'!$P$29,'Power Curve'!$Q$29,INDEX(ReferenceTurbulence,Y1731)+(L1731-INDEX(ReferenceTurbulenceWindSpeed,Y1731))*(INDEX(ReferenceTurbulence,Y1731+1)-INDEX(ReferenceTurbulence,Y1731))/(INDEX(ReferenceTurbulenceWindSpeed,Y1731+1)-INDEX(ReferenceTurbulenceWindSpeed,Y1731))))</f>
        <v>0.12097216974894415</v>
      </c>
      <c r="AA1731" s="100">
        <f t="shared" si="507"/>
        <v>1.5449369924396985</v>
      </c>
      <c r="AB1731" s="29">
        <f t="shared" si="508"/>
        <v>1.8117016564857786</v>
      </c>
      <c r="AG1731" s="40">
        <f t="array" ref="AG1731">SUM(_xlfn.NORM.DIST($AD$3:$AD$1003,$F1731,$AA1731,FALSE)*WindSpeedStep)</f>
        <v>1.0000000000000029</v>
      </c>
      <c r="AH1731" s="40">
        <f t="array" ref="AH1731">SUM(_xlfn.NORM.DIST($AD$3:$AD$1003,$F1731,$AB1731,FALSE)*WindSpeedStep)</f>
        <v>0.9999999999995659</v>
      </c>
      <c r="AJ1731" s="47">
        <f t="shared" ref="AJ1731:AJ1794" si="521">MROUND(L1731-Centre_First_Bin,Bin_Width)+Centre_First_Bin</f>
        <v>13</v>
      </c>
      <c r="AK1731" s="83" t="b">
        <f>COUNTIF('Power Curve'!$D$2:$D$31,AJ1731)&gt;0</f>
        <v>1</v>
      </c>
      <c r="AL1731" s="83" t="b">
        <f t="shared" ref="AL1731:AL1794" si="522">(G1731&lt;0)</f>
        <v>0</v>
      </c>
      <c r="AM1731" s="83" t="b">
        <f t="shared" si="509"/>
        <v>1</v>
      </c>
      <c r="AN1731" s="47" t="str">
        <f t="shared" ref="AN1731:AN1794" si="523">IF(AM1731,IF(AND(J1731&gt;=LowerTurbLimit,J1731&lt;=UpperTurbLimit,K1731&gt;=LowerShearLimit,K1731&lt;=UpperShearLimit),"Inner","Outer"),"")</f>
        <v>Outer</v>
      </c>
      <c r="AO1731" s="48" t="str">
        <f t="shared" ref="AO1731:AO1794" si="524">IF(M1731&lt;0,"&lt;0",TEXT(MROUND(M1731+0.05,0.1)-0.1,"0.0")&amp;"-"&amp;TEXT(MROUND(M1731+0.05,0.1),"0.0"))</f>
        <v>1.3-1.4</v>
      </c>
      <c r="AP1731" s="49" t="str">
        <f t="shared" si="510"/>
        <v>19-20</v>
      </c>
      <c r="AQ1731" s="49" t="str">
        <f t="shared" si="511"/>
        <v>Mar</v>
      </c>
      <c r="AR1731" s="48" t="str">
        <f t="shared" si="512"/>
        <v>285-295</v>
      </c>
      <c r="AS1731" s="49" t="str">
        <f t="shared" ref="AS1731:AS1794" si="525">IF(AM1731,IF(M1731&lt;0.5,IF(J1731&lt;=LowerTurbLimit,"LWS-LTI",IF(J1731&gt;=UpperTurbLimit,"LWS-HTI","Inner-TI")),IF(J1731&lt;=LowerTurbLimit,"HWS-LTI",IF(J1731&gt;=UpperTurbLimit,"HWS-HTI","Inner-TI"))),"")</f>
        <v>HWS-HTI</v>
      </c>
    </row>
    <row r="1732" spans="5:45" x14ac:dyDescent="0.3">
      <c r="E1732" s="15">
        <v>40978.826388888891</v>
      </c>
      <c r="F1732" s="21">
        <v>13.51</v>
      </c>
      <c r="G1732" s="21">
        <v>1974.0899963378929</v>
      </c>
      <c r="H1732" s="42">
        <v>1.1899514139040672</v>
      </c>
      <c r="I1732" s="35">
        <v>297.10000000000002</v>
      </c>
      <c r="J1732" s="43">
        <v>0.14211695040710584</v>
      </c>
      <c r="K1732" s="44">
        <v>0.12591030616638368</v>
      </c>
      <c r="L1732" s="26">
        <f t="shared" si="513"/>
        <v>13.379906007869549</v>
      </c>
      <c r="M1732" s="26">
        <f t="shared" si="514"/>
        <v>1.4259575808209333</v>
      </c>
      <c r="N1732" s="96">
        <f t="shared" si="515"/>
        <v>14</v>
      </c>
      <c r="O1732" s="26">
        <f t="shared" si="516"/>
        <v>0.40468915603432831</v>
      </c>
      <c r="P1732" s="3">
        <f>IF(L1732&gt;'Power Curve'!$C$37,0,INDEX(Ci,$N1732,1)*POWER(1-O1732,3)+INDEX(Ci,$N1732,2)*3*O1732*POWER(1-O1732,2)+INDEX(Ci,$N1732,3)*3*POWER(O1732,2)*(1-O1732)+INDEX(Ci,$N1732,4)*POWER(O1732,3))</f>
        <v>1964.1740883410318</v>
      </c>
      <c r="Q1732" s="3">
        <f>MAX(0,MIN(P1732-V1732+W1732,'Power Curve'!$C$39))</f>
        <v>1946.9328431608487</v>
      </c>
      <c r="R1732" s="3">
        <f t="shared" si="517"/>
        <v>1974.0899963378929</v>
      </c>
      <c r="S1732" s="3">
        <f t="shared" si="518"/>
        <v>-27.157153177044165</v>
      </c>
      <c r="T1732" s="3">
        <f t="shared" si="519"/>
        <v>27.157153177044165</v>
      </c>
      <c r="V1732" s="37">
        <f t="array" ref="V1732">SUM(_xlfn.NORM.DIST($AD$3:$AD$1003,$L1732,$AA1732,FALSE)*WindSpeedStep*$AE$3:$AE$1003)/AG1732</f>
        <v>1956.2848112758568</v>
      </c>
      <c r="W1732" s="37">
        <f t="array" ref="W1732">SUM(_xlfn.NORM.DIST($AD$3:$AD$1003,$L1732,$AB1732,FALSE)*WindSpeedStep*$AE$3:$AE$1003)/AH1732</f>
        <v>1939.0435660956737</v>
      </c>
      <c r="Y1732" s="1">
        <f t="shared" si="520"/>
        <v>13</v>
      </c>
      <c r="Z1732" s="99">
        <f>IF(L1732&lt;'Power Curve'!$P$28,'Power Curve'!$Q$28,IF(L1732&gt;'Power Curve'!$P$29,'Power Curve'!$Q$29,INDEX(ReferenceTurbulence,Y1732)+(L1732-INDEX(ReferenceTurbulenceWindSpeed,Y1732))*(INDEX(ReferenceTurbulence,Y1732+1)-INDEX(ReferenceTurbulence,Y1732))/(INDEX(ReferenceTurbulenceWindSpeed,Y1732+1)-INDEX(ReferenceTurbulenceWindSpeed,Y1732))))</f>
        <v>0.12133927423076073</v>
      </c>
      <c r="AA1732" s="100">
        <f t="shared" ref="AA1732:AA1795" si="526">Z1732*L1732</f>
        <v>1.6235080842706862</v>
      </c>
      <c r="AB1732" s="29">
        <f t="shared" ref="AB1732:AB1795" si="527">L1732*J1732</f>
        <v>1.9015114385721341</v>
      </c>
      <c r="AG1732" s="40">
        <f t="array" ref="AG1732">SUM(_xlfn.NORM.DIST($AD$3:$AD$1003,$F1732,$AA1732,FALSE)*WindSpeedStep)</f>
        <v>1.0000000000000022</v>
      </c>
      <c r="AH1732" s="40">
        <f t="array" ref="AH1732">SUM(_xlfn.NORM.DIST($AD$3:$AD$1003,$F1732,$AB1732,FALSE)*WindSpeedStep)</f>
        <v>0.99999999999950706</v>
      </c>
      <c r="AJ1732" s="47">
        <f t="shared" si="521"/>
        <v>13</v>
      </c>
      <c r="AK1732" s="83" t="b">
        <f>COUNTIF('Power Curve'!$D$2:$D$31,AJ1732)&gt;0</f>
        <v>1</v>
      </c>
      <c r="AL1732" s="83" t="b">
        <f t="shared" si="522"/>
        <v>0</v>
      </c>
      <c r="AM1732" s="83" t="b">
        <f t="shared" ref="AM1732:AM1795" si="528">AND(AK1732,NOT(AL1732))</f>
        <v>1</v>
      </c>
      <c r="AN1732" s="47" t="str">
        <f t="shared" si="523"/>
        <v>Outer</v>
      </c>
      <c r="AO1732" s="48" t="str">
        <f t="shared" si="524"/>
        <v>1.4-1.5</v>
      </c>
      <c r="AP1732" s="49" t="str">
        <f t="shared" ref="AP1732:AP1795" si="529">IF(AM1732,HOUR(E1732)&amp;"-"&amp;HOUR(E1732)+1,"")</f>
        <v>19-20</v>
      </c>
      <c r="AQ1732" s="49" t="str">
        <f t="shared" ref="AQ1732:AQ1795" si="530">IF(AM1732,TEXT(E1732,"mmm"),"")</f>
        <v>Mar</v>
      </c>
      <c r="AR1732" s="48" t="str">
        <f t="shared" ref="AR1732:AR1795" si="531">IF(AM1732,IF(OR(I1732&lt;5,I1732&gt;=355),"355-5",MROUND(I1732,10)-5&amp;"-"&amp;MROUND(I1732,10)+5),"")</f>
        <v>295-305</v>
      </c>
      <c r="AS1732" s="49" t="str">
        <f t="shared" si="525"/>
        <v>HWS-HTI</v>
      </c>
    </row>
    <row r="1733" spans="5:45" x14ac:dyDescent="0.3">
      <c r="E1733" s="15">
        <v>40978.833333333336</v>
      </c>
      <c r="F1733" s="21">
        <v>13.59</v>
      </c>
      <c r="G1733" s="21">
        <v>1974.8900451660129</v>
      </c>
      <c r="H1733" s="42">
        <v>1.1903472430180644</v>
      </c>
      <c r="I1733" s="35">
        <v>296.10000000000002</v>
      </c>
      <c r="J1733" s="43">
        <v>0.11846946284032378</v>
      </c>
      <c r="K1733" s="44">
        <v>0.16016120177573862</v>
      </c>
      <c r="L1733" s="26">
        <f t="shared" si="513"/>
        <v>13.460627848518342</v>
      </c>
      <c r="M1733" s="26">
        <f t="shared" si="514"/>
        <v>1.4384334015064928</v>
      </c>
      <c r="N1733" s="96">
        <f t="shared" si="515"/>
        <v>14</v>
      </c>
      <c r="O1733" s="26">
        <f t="shared" si="516"/>
        <v>0.48844582176121271</v>
      </c>
      <c r="P1733" s="3">
        <f>IF(L1733&gt;'Power Curve'!$C$37,0,INDEX(Ci,$N1733,1)*POWER(1-O1733,3)+INDEX(Ci,$N1733,2)*3*O1733*POWER(1-O1733,2)+INDEX(Ci,$N1733,3)*3*POWER(O1733,2)*(1-O1733)+INDEX(Ci,$N1733,4)*POWER(O1733,3))</f>
        <v>1966.2750677857234</v>
      </c>
      <c r="Q1733" s="3">
        <f>MAX(0,MIN(P1733-V1733+W1733,'Power Curve'!$C$39))</f>
        <v>1968.1164322026068</v>
      </c>
      <c r="R1733" s="3">
        <f t="shared" si="517"/>
        <v>1974.8900451660129</v>
      </c>
      <c r="S1733" s="3">
        <f t="shared" si="518"/>
        <v>-6.7736129634060944</v>
      </c>
      <c r="T1733" s="3">
        <f t="shared" si="519"/>
        <v>6.7736129634060944</v>
      </c>
      <c r="V1733" s="37">
        <f t="array" ref="V1733">SUM(_xlfn.NORM.DIST($AD$3:$AD$1003,$L1733,$AA1733,FALSE)*WindSpeedStep*$AE$3:$AE$1003)/AG1733</f>
        <v>1958.2767609786815</v>
      </c>
      <c r="W1733" s="37">
        <f t="array" ref="W1733">SUM(_xlfn.NORM.DIST($AD$3:$AD$1003,$L1733,$AB1733,FALSE)*WindSpeedStep*$AE$3:$AE$1003)/AH1733</f>
        <v>1960.1181253955649</v>
      </c>
      <c r="Y1733" s="1">
        <f t="shared" si="520"/>
        <v>13</v>
      </c>
      <c r="Z1733" s="99">
        <f>IF(L1733&lt;'Power Curve'!$P$28,'Power Curve'!$Q$28,IF(L1733&gt;'Power Curve'!$P$29,'Power Curve'!$Q$29,INDEX(ReferenceTurbulence,Y1733)+(L1733-INDEX(ReferenceTurbulenceWindSpeed,Y1733))*(INDEX(ReferenceTurbulence,Y1733+1)-INDEX(ReferenceTurbulence,Y1733))/(INDEX(ReferenceTurbulenceWindSpeed,Y1733+1)-INDEX(ReferenceTurbulenceWindSpeed,Y1733))))</f>
        <v>0.12124865670246582</v>
      </c>
      <c r="AA1733" s="100">
        <f t="shared" si="526"/>
        <v>1.6320830450046515</v>
      </c>
      <c r="AB1733" s="29">
        <f t="shared" si="527"/>
        <v>1.5946733507074713</v>
      </c>
      <c r="AG1733" s="40">
        <f t="array" ref="AG1733">SUM(_xlfn.NORM.DIST($AD$3:$AD$1003,$F1733,$AA1733,FALSE)*WindSpeedStep)</f>
        <v>1.0000000000000027</v>
      </c>
      <c r="AH1733" s="40">
        <f t="array" ref="AH1733">SUM(_xlfn.NORM.DIST($AD$3:$AD$1003,$F1733,$AB1733,FALSE)*WindSpeedStep)</f>
        <v>1.0000000000000029</v>
      </c>
      <c r="AJ1733" s="47">
        <f t="shared" si="521"/>
        <v>13</v>
      </c>
      <c r="AK1733" s="83" t="b">
        <f>COUNTIF('Power Curve'!$D$2:$D$31,AJ1733)&gt;0</f>
        <v>1</v>
      </c>
      <c r="AL1733" s="83" t="b">
        <f t="shared" si="522"/>
        <v>0</v>
      </c>
      <c r="AM1733" s="83" t="b">
        <f t="shared" si="528"/>
        <v>1</v>
      </c>
      <c r="AN1733" s="47" t="str">
        <f t="shared" si="523"/>
        <v>Inner</v>
      </c>
      <c r="AO1733" s="48" t="str">
        <f t="shared" si="524"/>
        <v>1.4-1.5</v>
      </c>
      <c r="AP1733" s="49" t="str">
        <f t="shared" si="529"/>
        <v>20-21</v>
      </c>
      <c r="AQ1733" s="49" t="str">
        <f t="shared" si="530"/>
        <v>Mar</v>
      </c>
      <c r="AR1733" s="48" t="str">
        <f t="shared" si="531"/>
        <v>295-305</v>
      </c>
      <c r="AS1733" s="49" t="str">
        <f t="shared" si="525"/>
        <v>Inner-TI</v>
      </c>
    </row>
    <row r="1734" spans="5:45" x14ac:dyDescent="0.3">
      <c r="E1734" s="15">
        <v>40978.840277777781</v>
      </c>
      <c r="F1734" s="21">
        <v>14.55</v>
      </c>
      <c r="G1734" s="21">
        <v>1976.029968261721</v>
      </c>
      <c r="H1734" s="42">
        <v>1.1902592582366673</v>
      </c>
      <c r="I1734" s="35">
        <v>297.39999999999998</v>
      </c>
      <c r="J1734" s="43">
        <v>0.12646048109965635</v>
      </c>
      <c r="K1734" s="44">
        <v>0.15057442348633607</v>
      </c>
      <c r="L1734" s="26">
        <f t="shared" si="513"/>
        <v>14.411133892003223</v>
      </c>
      <c r="M1734" s="26">
        <f t="shared" si="514"/>
        <v>1.585337174559083</v>
      </c>
      <c r="N1734" s="96">
        <f t="shared" si="515"/>
        <v>15</v>
      </c>
      <c r="O1734" s="26">
        <f t="shared" si="516"/>
        <v>0.43705592250453995</v>
      </c>
      <c r="P1734" s="3">
        <f>IF(L1734&gt;'Power Curve'!$C$37,0,INDEX(Ci,$N1734,1)*POWER(1-O1734,3)+INDEX(Ci,$N1734,2)*3*O1734*POWER(1-O1734,2)+INDEX(Ci,$N1734,3)*3*POWER(O1734,2)*(1-O1734)+INDEX(Ci,$N1734,4)*POWER(O1734,3))</f>
        <v>1977.1395229606146</v>
      </c>
      <c r="Q1734" s="3">
        <f>MAX(0,MIN(P1734-V1734+W1734,'Power Curve'!$C$39))</f>
        <v>1975.3601688951069</v>
      </c>
      <c r="R1734" s="3">
        <f t="shared" si="517"/>
        <v>1976.029968261721</v>
      </c>
      <c r="S1734" s="3">
        <f t="shared" si="518"/>
        <v>-0.66979936661414285</v>
      </c>
      <c r="T1734" s="3">
        <f t="shared" si="519"/>
        <v>0.66979936661414285</v>
      </c>
      <c r="V1734" s="37">
        <f t="array" ref="V1734">SUM(_xlfn.NORM.DIST($AD$3:$AD$1003,$L1734,$AA1734,FALSE)*WindSpeedStep*$AE$3:$AE$1003)/AG1734</f>
        <v>1972.619396816385</v>
      </c>
      <c r="W1734" s="37">
        <f t="array" ref="W1734">SUM(_xlfn.NORM.DIST($AD$3:$AD$1003,$L1734,$AB1734,FALSE)*WindSpeedStep*$AE$3:$AE$1003)/AH1734</f>
        <v>1970.8400427508773</v>
      </c>
      <c r="Y1734" s="1">
        <f t="shared" si="520"/>
        <v>14</v>
      </c>
      <c r="Z1734" s="99">
        <f>IF(L1734&lt;'Power Curve'!$P$28,'Power Curve'!$Q$28,IF(L1734&gt;'Power Curve'!$P$29,'Power Curve'!$Q$29,INDEX(ReferenceTurbulence,Y1734)+(L1734-INDEX(ReferenceTurbulenceWindSpeed,Y1734))*(INDEX(ReferenceTurbulence,Y1734+1)-INDEX(ReferenceTurbulence,Y1734))/(INDEX(ReferenceTurbulenceWindSpeed,Y1734+1)-INDEX(ReferenceTurbulenceWindSpeed,Y1734))))</f>
        <v>0.12182323464157899</v>
      </c>
      <c r="AA1734" s="100">
        <f t="shared" si="526"/>
        <v>1.7556109455767199</v>
      </c>
      <c r="AB1734" s="29">
        <f t="shared" si="527"/>
        <v>1.8224389251742907</v>
      </c>
      <c r="AG1734" s="40">
        <f t="array" ref="AG1734">SUM(_xlfn.NORM.DIST($AD$3:$AD$1003,$F1734,$AA1734,FALSE)*WindSpeedStep)</f>
        <v>1.0000000000000004</v>
      </c>
      <c r="AH1734" s="40">
        <f t="array" ref="AH1734">SUM(_xlfn.NORM.DIST($AD$3:$AD$1003,$F1734,$AB1734,FALSE)*WindSpeedStep)</f>
        <v>0.99999999999999956</v>
      </c>
      <c r="AJ1734" s="47">
        <f t="shared" si="521"/>
        <v>14</v>
      </c>
      <c r="AK1734" s="83" t="b">
        <f>COUNTIF('Power Curve'!$D$2:$D$31,AJ1734)&gt;0</f>
        <v>1</v>
      </c>
      <c r="AL1734" s="83" t="b">
        <f t="shared" si="522"/>
        <v>0</v>
      </c>
      <c r="AM1734" s="83" t="b">
        <f t="shared" si="528"/>
        <v>1</v>
      </c>
      <c r="AN1734" s="47" t="str">
        <f t="shared" si="523"/>
        <v>Inner</v>
      </c>
      <c r="AO1734" s="48" t="str">
        <f t="shared" si="524"/>
        <v>1.5-1.6</v>
      </c>
      <c r="AP1734" s="49" t="str">
        <f t="shared" si="529"/>
        <v>20-21</v>
      </c>
      <c r="AQ1734" s="49" t="str">
        <f t="shared" si="530"/>
        <v>Mar</v>
      </c>
      <c r="AR1734" s="48" t="str">
        <f t="shared" si="531"/>
        <v>295-305</v>
      </c>
      <c r="AS1734" s="49" t="str">
        <f t="shared" si="525"/>
        <v>Inner-TI</v>
      </c>
    </row>
    <row r="1735" spans="5:45" x14ac:dyDescent="0.3">
      <c r="E1735" s="15">
        <v>40978.847222222219</v>
      </c>
      <c r="F1735" s="21">
        <v>14.94</v>
      </c>
      <c r="G1735" s="21">
        <v>1967.979980468753</v>
      </c>
      <c r="H1735" s="42">
        <v>1.1903171762325155</v>
      </c>
      <c r="I1735" s="35">
        <v>294.89999999999998</v>
      </c>
      <c r="J1735" s="43">
        <v>0.11981258366800536</v>
      </c>
      <c r="K1735" s="44">
        <v>0.21314621364552092</v>
      </c>
      <c r="L1735" s="26">
        <f t="shared" si="513"/>
        <v>14.79765171770868</v>
      </c>
      <c r="M1735" s="26">
        <f t="shared" si="514"/>
        <v>1.6450747504928844</v>
      </c>
      <c r="N1735" s="96">
        <f t="shared" si="515"/>
        <v>15</v>
      </c>
      <c r="O1735" s="26">
        <f t="shared" si="516"/>
        <v>0.8063117583314322</v>
      </c>
      <c r="P1735" s="3">
        <f>IF(L1735&gt;'Power Curve'!$C$37,0,INDEX(Ci,$N1735,1)*POWER(1-O1735,3)+INDEX(Ci,$N1735,2)*3*O1735*POWER(1-O1735,2)+INDEX(Ci,$N1735,3)*3*POWER(O1735,2)*(1-O1735)+INDEX(Ci,$N1735,4)*POWER(O1735,3))</f>
        <v>1978.3746484667618</v>
      </c>
      <c r="Q1735" s="3">
        <f>MAX(0,MIN(P1735-V1735+W1735,'Power Curve'!$C$39))</f>
        <v>1979.1667992012078</v>
      </c>
      <c r="R1735" s="3">
        <f t="shared" si="517"/>
        <v>1967.979980468753</v>
      </c>
      <c r="S1735" s="3">
        <f t="shared" si="518"/>
        <v>11.186818732454867</v>
      </c>
      <c r="T1735" s="3">
        <f t="shared" si="519"/>
        <v>11.186818732454867</v>
      </c>
      <c r="V1735" s="37">
        <f t="array" ref="V1735">SUM(_xlfn.NORM.DIST($AD$3:$AD$1003,$L1735,$AA1735,FALSE)*WindSpeedStep*$AE$3:$AE$1003)/AG1735</f>
        <v>1975.5460401179225</v>
      </c>
      <c r="W1735" s="37">
        <f t="array" ref="W1735">SUM(_xlfn.NORM.DIST($AD$3:$AD$1003,$L1735,$AB1735,FALSE)*WindSpeedStep*$AE$3:$AE$1003)/AH1735</f>
        <v>1976.3381908523686</v>
      </c>
      <c r="Y1735" s="1">
        <f t="shared" si="520"/>
        <v>14</v>
      </c>
      <c r="Z1735" s="99">
        <f>IF(L1735&lt;'Power Curve'!$P$28,'Power Curve'!$Q$28,IF(L1735&gt;'Power Curve'!$P$29,'Power Curve'!$Q$29,INDEX(ReferenceTurbulence,Y1735)+(L1735-INDEX(ReferenceTurbulenceWindSpeed,Y1735))*(INDEX(ReferenceTurbulence,Y1735+1)-INDEX(ReferenceTurbulence,Y1735))/(INDEX(ReferenceTurbulenceWindSpeed,Y1735+1)-INDEX(ReferenceTurbulenceWindSpeed,Y1735))))</f>
        <v>0.12277627917752632</v>
      </c>
      <c r="AA1735" s="100">
        <f t="shared" si="526"/>
        <v>1.8168006184652028</v>
      </c>
      <c r="AB1735" s="29">
        <f t="shared" si="527"/>
        <v>1.7729448845179745</v>
      </c>
      <c r="AG1735" s="40">
        <f t="array" ref="AG1735">SUM(_xlfn.NORM.DIST($AD$3:$AD$1003,$F1735,$AA1735,FALSE)*WindSpeedStep)</f>
        <v>0.99999999999999922</v>
      </c>
      <c r="AH1735" s="40">
        <f t="array" ref="AH1735">SUM(_xlfn.NORM.DIST($AD$3:$AD$1003,$F1735,$AB1735,FALSE)*WindSpeedStep)</f>
        <v>0.99999999999999922</v>
      </c>
      <c r="AJ1735" s="47">
        <f t="shared" si="521"/>
        <v>15</v>
      </c>
      <c r="AK1735" s="83" t="b">
        <f>COUNTIF('Power Curve'!$D$2:$D$31,AJ1735)&gt;0</f>
        <v>1</v>
      </c>
      <c r="AL1735" s="83" t="b">
        <f t="shared" si="522"/>
        <v>0</v>
      </c>
      <c r="AM1735" s="83" t="b">
        <f t="shared" si="528"/>
        <v>1</v>
      </c>
      <c r="AN1735" s="47" t="str">
        <f t="shared" si="523"/>
        <v>Inner</v>
      </c>
      <c r="AO1735" s="48" t="str">
        <f t="shared" si="524"/>
        <v>1.6-1.7</v>
      </c>
      <c r="AP1735" s="49" t="str">
        <f t="shared" si="529"/>
        <v>20-21</v>
      </c>
      <c r="AQ1735" s="49" t="str">
        <f t="shared" si="530"/>
        <v>Mar</v>
      </c>
      <c r="AR1735" s="48" t="str">
        <f t="shared" si="531"/>
        <v>285-295</v>
      </c>
      <c r="AS1735" s="49" t="str">
        <f t="shared" si="525"/>
        <v>Inner-TI</v>
      </c>
    </row>
    <row r="1736" spans="5:45" x14ac:dyDescent="0.3">
      <c r="E1736" s="15">
        <v>40978.854166666664</v>
      </c>
      <c r="F1736" s="21">
        <v>14.41</v>
      </c>
      <c r="G1736" s="21">
        <v>1969.059997558591</v>
      </c>
      <c r="H1736" s="42">
        <v>1.1903750685536212</v>
      </c>
      <c r="I1736" s="35">
        <v>297.60000000000002</v>
      </c>
      <c r="J1736" s="43">
        <v>0.12144344205412907</v>
      </c>
      <c r="K1736" s="44">
        <v>0.13692220189191495</v>
      </c>
      <c r="L1736" s="26">
        <f t="shared" si="513"/>
        <v>14.272932941876924</v>
      </c>
      <c r="M1736" s="26">
        <f t="shared" si="514"/>
        <v>1.5639777722152841</v>
      </c>
      <c r="N1736" s="96">
        <f t="shared" si="515"/>
        <v>15</v>
      </c>
      <c r="O1736" s="26">
        <f t="shared" si="516"/>
        <v>0.30502706391873891</v>
      </c>
      <c r="P1736" s="3">
        <f>IF(L1736&gt;'Power Curve'!$C$37,0,INDEX(Ci,$N1736,1)*POWER(1-O1736,3)+INDEX(Ci,$N1736,2)*3*O1736*POWER(1-O1736,2)+INDEX(Ci,$N1736,3)*3*POWER(O1736,2)*(1-O1736)+INDEX(Ci,$N1736,4)*POWER(O1736,3))</f>
        <v>1976.5945551767968</v>
      </c>
      <c r="Q1736" s="3">
        <f>MAX(0,MIN(P1736-V1736+W1736,'Power Curve'!$C$39))</f>
        <v>1976.6099221282398</v>
      </c>
      <c r="R1736" s="3">
        <f t="shared" si="517"/>
        <v>1969.059997558591</v>
      </c>
      <c r="S1736" s="3">
        <f t="shared" si="518"/>
        <v>7.5499245696487378</v>
      </c>
      <c r="T1736" s="3">
        <f t="shared" si="519"/>
        <v>7.5499245696487378</v>
      </c>
      <c r="V1736" s="37">
        <f t="array" ref="V1736">SUM(_xlfn.NORM.DIST($AD$3:$AD$1003,$L1736,$AA1736,FALSE)*WindSpeedStep*$AE$3:$AE$1003)/AG1736</f>
        <v>1971.3198890345645</v>
      </c>
      <c r="W1736" s="37">
        <f t="array" ref="W1736">SUM(_xlfn.NORM.DIST($AD$3:$AD$1003,$L1736,$AB1736,FALSE)*WindSpeedStep*$AE$3:$AE$1003)/AH1736</f>
        <v>1971.3352559860075</v>
      </c>
      <c r="Y1736" s="1">
        <f t="shared" si="520"/>
        <v>14</v>
      </c>
      <c r="Z1736" s="99">
        <f>IF(L1736&lt;'Power Curve'!$P$28,'Power Curve'!$Q$28,IF(L1736&gt;'Power Curve'!$P$29,'Power Curve'!$Q$29,INDEX(ReferenceTurbulence,Y1736)+(L1736-INDEX(ReferenceTurbulenceWindSpeed,Y1736))*(INDEX(ReferenceTurbulence,Y1736+1)-INDEX(ReferenceTurbulence,Y1736))/(INDEX(ReferenceTurbulenceWindSpeed,Y1736+1)-INDEX(ReferenceTurbulenceWindSpeed,Y1736))))</f>
        <v>0.12148246986536147</v>
      </c>
      <c r="AA1736" s="100">
        <f t="shared" si="526"/>
        <v>1.7339111460018886</v>
      </c>
      <c r="AB1736" s="29">
        <f t="shared" si="527"/>
        <v>1.7333541046693002</v>
      </c>
      <c r="AG1736" s="40">
        <f t="array" ref="AG1736">SUM(_xlfn.NORM.DIST($AD$3:$AD$1003,$F1736,$AA1736,FALSE)*WindSpeedStep)</f>
        <v>1.0000000000000004</v>
      </c>
      <c r="AH1736" s="40">
        <f t="array" ref="AH1736">SUM(_xlfn.NORM.DIST($AD$3:$AD$1003,$F1736,$AB1736,FALSE)*WindSpeedStep)</f>
        <v>1.0000000000000002</v>
      </c>
      <c r="AJ1736" s="47">
        <f t="shared" si="521"/>
        <v>14</v>
      </c>
      <c r="AK1736" s="83" t="b">
        <f>COUNTIF('Power Curve'!$D$2:$D$31,AJ1736)&gt;0</f>
        <v>1</v>
      </c>
      <c r="AL1736" s="83" t="b">
        <f t="shared" si="522"/>
        <v>0</v>
      </c>
      <c r="AM1736" s="83" t="b">
        <f t="shared" si="528"/>
        <v>1</v>
      </c>
      <c r="AN1736" s="47" t="str">
        <f t="shared" si="523"/>
        <v>Inner</v>
      </c>
      <c r="AO1736" s="48" t="str">
        <f t="shared" si="524"/>
        <v>1.5-1.6</v>
      </c>
      <c r="AP1736" s="49" t="str">
        <f t="shared" si="529"/>
        <v>20-21</v>
      </c>
      <c r="AQ1736" s="49" t="str">
        <f t="shared" si="530"/>
        <v>Mar</v>
      </c>
      <c r="AR1736" s="48" t="str">
        <f t="shared" si="531"/>
        <v>295-305</v>
      </c>
      <c r="AS1736" s="49" t="str">
        <f t="shared" si="525"/>
        <v>Inner-TI</v>
      </c>
    </row>
    <row r="1737" spans="5:45" x14ac:dyDescent="0.3">
      <c r="E1737" s="15">
        <v>40978.861111111109</v>
      </c>
      <c r="F1737" s="21">
        <v>14.94</v>
      </c>
      <c r="G1737" s="21">
        <v>1977.300048828123</v>
      </c>
      <c r="H1737" s="42">
        <v>1.1903750685536212</v>
      </c>
      <c r="I1737" s="35">
        <v>296.7</v>
      </c>
      <c r="J1737" s="43">
        <v>9.2369477911646583E-2</v>
      </c>
      <c r="K1737" s="44">
        <v>0.1797915465282714</v>
      </c>
      <c r="L1737" s="26">
        <f t="shared" si="513"/>
        <v>14.797891613576768</v>
      </c>
      <c r="M1737" s="26">
        <f t="shared" si="514"/>
        <v>1.6451118271726208</v>
      </c>
      <c r="N1737" s="96">
        <f t="shared" si="515"/>
        <v>15</v>
      </c>
      <c r="O1737" s="26">
        <f t="shared" si="516"/>
        <v>0.80654094038563762</v>
      </c>
      <c r="P1737" s="3">
        <f>IF(L1737&gt;'Power Curve'!$C$37,0,INDEX(Ci,$N1737,1)*POWER(1-O1737,3)+INDEX(Ci,$N1737,2)*3*O1737*POWER(1-O1737,2)+INDEX(Ci,$N1737,3)*3*POWER(O1737,2)*(1-O1737)+INDEX(Ci,$N1737,4)*POWER(O1737,3))</f>
        <v>1978.3753941798213</v>
      </c>
      <c r="Q1737" s="3">
        <f>MAX(0,MIN(P1737-V1737+W1737,'Power Curve'!$C$39))</f>
        <v>1983.3863638722019</v>
      </c>
      <c r="R1737" s="3">
        <f t="shared" si="517"/>
        <v>1977.300048828123</v>
      </c>
      <c r="S1737" s="3">
        <f t="shared" si="518"/>
        <v>6.0863150440789013</v>
      </c>
      <c r="T1737" s="3">
        <f t="shared" si="519"/>
        <v>6.0863150440789013</v>
      </c>
      <c r="V1737" s="37">
        <f t="array" ref="V1737">SUM(_xlfn.NORM.DIST($AD$3:$AD$1003,$L1737,$AA1737,FALSE)*WindSpeedStep*$AE$3:$AE$1003)/AG1737</f>
        <v>1975.5475839901271</v>
      </c>
      <c r="W1737" s="37">
        <f t="array" ref="W1737">SUM(_xlfn.NORM.DIST($AD$3:$AD$1003,$L1737,$AB1737,FALSE)*WindSpeedStep*$AE$3:$AE$1003)/AH1737</f>
        <v>1980.5585536825076</v>
      </c>
      <c r="Y1737" s="1">
        <f t="shared" si="520"/>
        <v>14</v>
      </c>
      <c r="Z1737" s="99">
        <f>IF(L1737&lt;'Power Curve'!$P$28,'Power Curve'!$Q$28,IF(L1737&gt;'Power Curve'!$P$29,'Power Curve'!$Q$29,INDEX(ReferenceTurbulence,Y1737)+(L1737-INDEX(ReferenceTurbulenceWindSpeed,Y1737))*(INDEX(ReferenceTurbulence,Y1737+1)-INDEX(ReferenceTurbulence,Y1737))/(INDEX(ReferenceTurbulenceWindSpeed,Y1737+1)-INDEX(ReferenceTurbulenceWindSpeed,Y1737))))</f>
        <v>0.12277687069344374</v>
      </c>
      <c r="AA1737" s="100">
        <f t="shared" si="526"/>
        <v>1.8168388251757104</v>
      </c>
      <c r="AB1737" s="29">
        <f t="shared" si="527"/>
        <v>1.3668735225392195</v>
      </c>
      <c r="AG1737" s="40">
        <f t="array" ref="AG1737">SUM(_xlfn.NORM.DIST($AD$3:$AD$1003,$F1737,$AA1737,FALSE)*WindSpeedStep)</f>
        <v>0.99999999999999878</v>
      </c>
      <c r="AH1737" s="40">
        <f t="array" ref="AH1737">SUM(_xlfn.NORM.DIST($AD$3:$AD$1003,$F1737,$AB1737,FALSE)*WindSpeedStep)</f>
        <v>0.99999999999999978</v>
      </c>
      <c r="AJ1737" s="47">
        <f t="shared" si="521"/>
        <v>15</v>
      </c>
      <c r="AK1737" s="83" t="b">
        <f>COUNTIF('Power Curve'!$D$2:$D$31,AJ1737)&gt;0</f>
        <v>1</v>
      </c>
      <c r="AL1737" s="83" t="b">
        <f t="shared" si="522"/>
        <v>0</v>
      </c>
      <c r="AM1737" s="83" t="b">
        <f t="shared" si="528"/>
        <v>1</v>
      </c>
      <c r="AN1737" s="47" t="str">
        <f t="shared" si="523"/>
        <v>Outer</v>
      </c>
      <c r="AO1737" s="48" t="str">
        <f t="shared" si="524"/>
        <v>1.6-1.7</v>
      </c>
      <c r="AP1737" s="49" t="str">
        <f t="shared" si="529"/>
        <v>20-21</v>
      </c>
      <c r="AQ1737" s="49" t="str">
        <f t="shared" si="530"/>
        <v>Mar</v>
      </c>
      <c r="AR1737" s="48" t="str">
        <f t="shared" si="531"/>
        <v>295-305</v>
      </c>
      <c r="AS1737" s="49" t="str">
        <f t="shared" si="525"/>
        <v>HWS-LTI</v>
      </c>
    </row>
    <row r="1738" spans="5:45" x14ac:dyDescent="0.3">
      <c r="E1738" s="15">
        <v>40978.868055555555</v>
      </c>
      <c r="F1738" s="21">
        <v>14.82</v>
      </c>
      <c r="G1738" s="21">
        <v>1980.8399963378911</v>
      </c>
      <c r="H1738" s="42">
        <v>1.190564848761942</v>
      </c>
      <c r="I1738" s="35">
        <v>295.8</v>
      </c>
      <c r="J1738" s="43">
        <v>0.11133603238866396</v>
      </c>
      <c r="K1738" s="44">
        <v>9.358047854947936E-2</v>
      </c>
      <c r="L1738" s="26">
        <f t="shared" si="513"/>
        <v>14.679813092395321</v>
      </c>
      <c r="M1738" s="26">
        <f t="shared" si="514"/>
        <v>1.6268624110885028</v>
      </c>
      <c r="N1738" s="96">
        <f t="shared" si="515"/>
        <v>15</v>
      </c>
      <c r="O1738" s="26">
        <f t="shared" si="516"/>
        <v>0.69373583766500779</v>
      </c>
      <c r="P1738" s="3">
        <f>IF(L1738&gt;'Power Curve'!$C$37,0,INDEX(Ci,$N1738,1)*POWER(1-O1738,3)+INDEX(Ci,$N1738,2)*3*O1738*POWER(1-O1738,2)+INDEX(Ci,$N1738,3)*3*POWER(O1738,2)*(1-O1738)+INDEX(Ci,$N1738,4)*POWER(O1738,3))</f>
        <v>1978.0137637526891</v>
      </c>
      <c r="Q1738" s="3">
        <f>MAX(0,MIN(P1738-V1738+W1738,'Power Curve'!$C$39))</f>
        <v>1980.8356570275014</v>
      </c>
      <c r="R1738" s="3">
        <f t="shared" si="517"/>
        <v>1980.8399963378911</v>
      </c>
      <c r="S1738" s="3">
        <f t="shared" si="518"/>
        <v>-4.3393103896960383E-3</v>
      </c>
      <c r="T1738" s="3">
        <f t="shared" si="519"/>
        <v>4.3393103896960383E-3</v>
      </c>
      <c r="V1738" s="37">
        <f t="array" ref="V1738">SUM(_xlfn.NORM.DIST($AD$3:$AD$1003,$L1738,$AA1738,FALSE)*WindSpeedStep*$AE$3:$AE$1003)/AG1738</f>
        <v>1974.7503511106061</v>
      </c>
      <c r="W1738" s="37">
        <f t="array" ref="W1738">SUM(_xlfn.NORM.DIST($AD$3:$AD$1003,$L1738,$AB1738,FALSE)*WindSpeedStep*$AE$3:$AE$1003)/AH1738</f>
        <v>1977.5722443854183</v>
      </c>
      <c r="Y1738" s="1">
        <f t="shared" si="520"/>
        <v>14</v>
      </c>
      <c r="Z1738" s="99">
        <f>IF(L1738&lt;'Power Curve'!$P$28,'Power Curve'!$Q$28,IF(L1738&gt;'Power Curve'!$P$29,'Power Curve'!$Q$29,INDEX(ReferenceTurbulence,Y1738)+(L1738-INDEX(ReferenceTurbulenceWindSpeed,Y1738))*(INDEX(ReferenceTurbulence,Y1738+1)-INDEX(ReferenceTurbulence,Y1738))/(INDEX(ReferenceTurbulenceWindSpeed,Y1738+1)-INDEX(ReferenceTurbulenceWindSpeed,Y1738))))</f>
        <v>0.12248572218245508</v>
      </c>
      <c r="AA1738" s="100">
        <f t="shared" si="526"/>
        <v>1.7980675081255002</v>
      </c>
      <c r="AB1738" s="29">
        <f t="shared" si="527"/>
        <v>1.6343921459144588</v>
      </c>
      <c r="AG1738" s="40">
        <f t="array" ref="AG1738">SUM(_xlfn.NORM.DIST($AD$3:$AD$1003,$F1738,$AA1738,FALSE)*WindSpeedStep)</f>
        <v>0.99999999999999956</v>
      </c>
      <c r="AH1738" s="40">
        <f t="array" ref="AH1738">SUM(_xlfn.NORM.DIST($AD$3:$AD$1003,$F1738,$AB1738,FALSE)*WindSpeedStep)</f>
        <v>1.0000000000000004</v>
      </c>
      <c r="AJ1738" s="47">
        <f t="shared" si="521"/>
        <v>15</v>
      </c>
      <c r="AK1738" s="83" t="b">
        <f>COUNTIF('Power Curve'!$D$2:$D$31,AJ1738)&gt;0</f>
        <v>1</v>
      </c>
      <c r="AL1738" s="83" t="b">
        <f t="shared" si="522"/>
        <v>0</v>
      </c>
      <c r="AM1738" s="83" t="b">
        <f t="shared" si="528"/>
        <v>1</v>
      </c>
      <c r="AN1738" s="47" t="str">
        <f t="shared" si="523"/>
        <v>Outer</v>
      </c>
      <c r="AO1738" s="48" t="str">
        <f t="shared" si="524"/>
        <v>1.6-1.7</v>
      </c>
      <c r="AP1738" s="49" t="str">
        <f t="shared" si="529"/>
        <v>20-21</v>
      </c>
      <c r="AQ1738" s="49" t="str">
        <f t="shared" si="530"/>
        <v>Mar</v>
      </c>
      <c r="AR1738" s="48" t="str">
        <f t="shared" si="531"/>
        <v>295-305</v>
      </c>
      <c r="AS1738" s="49" t="str">
        <f t="shared" si="525"/>
        <v>Inner-TI</v>
      </c>
    </row>
    <row r="1739" spans="5:45" x14ac:dyDescent="0.3">
      <c r="E1739" s="15">
        <v>40978.875</v>
      </c>
      <c r="F1739" s="21">
        <v>14.08</v>
      </c>
      <c r="G1739" s="21">
        <v>1983.029968261721</v>
      </c>
      <c r="H1739" s="42">
        <v>1.1913706000819833</v>
      </c>
      <c r="I1739" s="35">
        <v>298</v>
      </c>
      <c r="J1739" s="43">
        <v>0.13423295454545453</v>
      </c>
      <c r="K1739" s="44">
        <v>0.10733314549746793</v>
      </c>
      <c r="L1739" s="26">
        <f t="shared" si="513"/>
        <v>13.949958580265061</v>
      </c>
      <c r="M1739" s="26">
        <f t="shared" si="514"/>
        <v>1.5140610434945698</v>
      </c>
      <c r="N1739" s="96">
        <f t="shared" si="515"/>
        <v>14</v>
      </c>
      <c r="O1739" s="26">
        <f t="shared" si="516"/>
        <v>0.9961734726595467</v>
      </c>
      <c r="P1739" s="3">
        <f>IF(L1739&gt;'Power Curve'!$C$37,0,INDEX(Ci,$N1739,1)*POWER(1-O1739,3)+INDEX(Ci,$N1739,2)*3*O1739*POWER(1-O1739,2)+INDEX(Ci,$N1739,3)*3*POWER(O1739,2)*(1-O1739)+INDEX(Ci,$N1739,4)*POWER(O1739,3))</f>
        <v>1974.8197731662433</v>
      </c>
      <c r="Q1739" s="3">
        <f>MAX(0,MIN(P1739-V1739+W1739,'Power Curve'!$C$39))</f>
        <v>1967.2365291289955</v>
      </c>
      <c r="R1739" s="3">
        <f t="shared" si="517"/>
        <v>1983.029968261721</v>
      </c>
      <c r="S1739" s="3">
        <f t="shared" si="518"/>
        <v>-15.793439132725553</v>
      </c>
      <c r="T1739" s="3">
        <f t="shared" si="519"/>
        <v>15.793439132725553</v>
      </c>
      <c r="V1739" s="37">
        <f t="array" ref="V1739">SUM(_xlfn.NORM.DIST($AD$3:$AD$1003,$L1739,$AA1739,FALSE)*WindSpeedStep*$AE$3:$AE$1003)/AG1739</f>
        <v>1967.5929581053138</v>
      </c>
      <c r="W1739" s="37">
        <f t="array" ref="W1739">SUM(_xlfn.NORM.DIST($AD$3:$AD$1003,$L1739,$AB1739,FALSE)*WindSpeedStep*$AE$3:$AE$1003)/AH1739</f>
        <v>1960.0097140680659</v>
      </c>
      <c r="Y1739" s="1">
        <f t="shared" si="520"/>
        <v>13</v>
      </c>
      <c r="Z1739" s="99">
        <f>IF(L1739&lt;'Power Curve'!$P$28,'Power Curve'!$Q$28,IF(L1739&gt;'Power Curve'!$P$29,'Power Curve'!$Q$29,INDEX(ReferenceTurbulence,Y1739)+(L1739-INDEX(ReferenceTurbulenceWindSpeed,Y1739))*(INDEX(ReferenceTurbulence,Y1739+1)-INDEX(ReferenceTurbulence,Y1739))/(INDEX(ReferenceTurbulenceWindSpeed,Y1739+1)-INDEX(ReferenceTurbulenceWindSpeed,Y1739))))</f>
        <v>0.12069933893328176</v>
      </c>
      <c r="AA1739" s="100">
        <f t="shared" si="526"/>
        <v>1.6837507787846546</v>
      </c>
      <c r="AB1739" s="29">
        <f t="shared" si="527"/>
        <v>1.8725441560156935</v>
      </c>
      <c r="AG1739" s="40">
        <f t="array" ref="AG1739">SUM(_xlfn.NORM.DIST($AD$3:$AD$1003,$F1739,$AA1739,FALSE)*WindSpeedStep)</f>
        <v>1.0000000000000013</v>
      </c>
      <c r="AH1739" s="40">
        <f t="array" ref="AH1739">SUM(_xlfn.NORM.DIST($AD$3:$AD$1003,$F1739,$AB1739,FALSE)*WindSpeedStep)</f>
        <v>0.99999999999997824</v>
      </c>
      <c r="AJ1739" s="47">
        <f t="shared" si="521"/>
        <v>14</v>
      </c>
      <c r="AK1739" s="83" t="b">
        <f>COUNTIF('Power Curve'!$D$2:$D$31,AJ1739)&gt;0</f>
        <v>1</v>
      </c>
      <c r="AL1739" s="83" t="b">
        <f t="shared" si="522"/>
        <v>0</v>
      </c>
      <c r="AM1739" s="83" t="b">
        <f t="shared" si="528"/>
        <v>1</v>
      </c>
      <c r="AN1739" s="47" t="str">
        <f t="shared" si="523"/>
        <v>Inner</v>
      </c>
      <c r="AO1739" s="48" t="str">
        <f t="shared" si="524"/>
        <v>1.5-1.6</v>
      </c>
      <c r="AP1739" s="49" t="str">
        <f t="shared" si="529"/>
        <v>21-22</v>
      </c>
      <c r="AQ1739" s="49" t="str">
        <f t="shared" si="530"/>
        <v>Mar</v>
      </c>
      <c r="AR1739" s="48" t="str">
        <f t="shared" si="531"/>
        <v>295-305</v>
      </c>
      <c r="AS1739" s="49" t="str">
        <f t="shared" si="525"/>
        <v>Inner-TI</v>
      </c>
    </row>
    <row r="1740" spans="5:45" x14ac:dyDescent="0.3">
      <c r="E1740" s="15">
        <v>40978.881944444445</v>
      </c>
      <c r="F1740" s="21">
        <v>14.52</v>
      </c>
      <c r="G1740" s="21">
        <v>1975.3399963378911</v>
      </c>
      <c r="H1740" s="42">
        <v>1.1916788457387704</v>
      </c>
      <c r="I1740" s="35">
        <v>295.10000000000002</v>
      </c>
      <c r="J1740" s="43">
        <v>0.11639118457300275</v>
      </c>
      <c r="K1740" s="44">
        <v>0.13913577848075587</v>
      </c>
      <c r="L1740" s="26">
        <f t="shared" si="513"/>
        <v>14.387135375854697</v>
      </c>
      <c r="M1740" s="26">
        <f t="shared" si="514"/>
        <v>1.5816281265271988</v>
      </c>
      <c r="N1740" s="96">
        <f t="shared" si="515"/>
        <v>15</v>
      </c>
      <c r="O1740" s="26">
        <f t="shared" si="516"/>
        <v>0.41412918653096592</v>
      </c>
      <c r="P1740" s="3">
        <f>IF(L1740&gt;'Power Curve'!$C$37,0,INDEX(Ci,$N1740,1)*POWER(1-O1740,3)+INDEX(Ci,$N1740,2)*3*O1740*POWER(1-O1740,2)+INDEX(Ci,$N1740,3)*3*POWER(O1740,2)*(1-O1740)+INDEX(Ci,$N1740,4)*POWER(O1740,3))</f>
        <v>1977.0513673943067</v>
      </c>
      <c r="Q1740" s="3">
        <f>MAX(0,MIN(P1740-V1740+W1740,'Power Curve'!$C$39))</f>
        <v>1978.8728540696709</v>
      </c>
      <c r="R1740" s="3">
        <f t="shared" si="517"/>
        <v>1975.3399963378911</v>
      </c>
      <c r="S1740" s="3">
        <f t="shared" si="518"/>
        <v>3.5328577317798135</v>
      </c>
      <c r="T1740" s="3">
        <f t="shared" si="519"/>
        <v>3.5328577317798135</v>
      </c>
      <c r="V1740" s="37">
        <f t="array" ref="V1740">SUM(_xlfn.NORM.DIST($AD$3:$AD$1003,$L1740,$AA1740,FALSE)*WindSpeedStep*$AE$3:$AE$1003)/AG1740</f>
        <v>1972.4046085388086</v>
      </c>
      <c r="W1740" s="37">
        <f t="array" ref="W1740">SUM(_xlfn.NORM.DIST($AD$3:$AD$1003,$L1740,$AB1740,FALSE)*WindSpeedStep*$AE$3:$AE$1003)/AH1740</f>
        <v>1974.2260952141728</v>
      </c>
      <c r="Y1740" s="1">
        <f t="shared" si="520"/>
        <v>14</v>
      </c>
      <c r="Z1740" s="99">
        <f>IF(L1740&lt;'Power Curve'!$P$28,'Power Curve'!$Q$28,IF(L1740&gt;'Power Curve'!$P$29,'Power Curve'!$Q$29,INDEX(ReferenceTurbulence,Y1740)+(L1740-INDEX(ReferenceTurbulenceWindSpeed,Y1740))*(INDEX(ReferenceTurbulence,Y1740+1)-INDEX(ReferenceTurbulence,Y1740))/(INDEX(ReferenceTurbulenceWindSpeed,Y1740+1)-INDEX(ReferenceTurbulenceWindSpeed,Y1740))))</f>
        <v>0.12176406103258837</v>
      </c>
      <c r="AA1740" s="100">
        <f t="shared" si="526"/>
        <v>1.7518360299896827</v>
      </c>
      <c r="AB1740" s="29">
        <f t="shared" si="527"/>
        <v>1.6745357290078813</v>
      </c>
      <c r="AG1740" s="40">
        <f t="array" ref="AG1740">SUM(_xlfn.NORM.DIST($AD$3:$AD$1003,$F1740,$AA1740,FALSE)*WindSpeedStep)</f>
        <v>1.0000000000000004</v>
      </c>
      <c r="AH1740" s="40">
        <f t="array" ref="AH1740">SUM(_xlfn.NORM.DIST($AD$3:$AD$1003,$F1740,$AB1740,FALSE)*WindSpeedStep)</f>
        <v>1.0000000000000004</v>
      </c>
      <c r="AJ1740" s="47">
        <f t="shared" si="521"/>
        <v>14</v>
      </c>
      <c r="AK1740" s="83" t="b">
        <f>COUNTIF('Power Curve'!$D$2:$D$31,AJ1740)&gt;0</f>
        <v>1</v>
      </c>
      <c r="AL1740" s="83" t="b">
        <f t="shared" si="522"/>
        <v>0</v>
      </c>
      <c r="AM1740" s="83" t="b">
        <f t="shared" si="528"/>
        <v>1</v>
      </c>
      <c r="AN1740" s="47" t="str">
        <f t="shared" si="523"/>
        <v>Inner</v>
      </c>
      <c r="AO1740" s="48" t="str">
        <f t="shared" si="524"/>
        <v>1.5-1.6</v>
      </c>
      <c r="AP1740" s="49" t="str">
        <f t="shared" si="529"/>
        <v>21-22</v>
      </c>
      <c r="AQ1740" s="49" t="str">
        <f t="shared" si="530"/>
        <v>Mar</v>
      </c>
      <c r="AR1740" s="48" t="str">
        <f t="shared" si="531"/>
        <v>295-305</v>
      </c>
      <c r="AS1740" s="49" t="str">
        <f t="shared" si="525"/>
        <v>Inner-TI</v>
      </c>
    </row>
    <row r="1741" spans="5:45" x14ac:dyDescent="0.3">
      <c r="E1741" s="15">
        <v>40978.888888888891</v>
      </c>
      <c r="F1741" s="21">
        <v>14.33</v>
      </c>
      <c r="G1741" s="21">
        <v>1976.8900451660211</v>
      </c>
      <c r="H1741" s="42">
        <v>1.1923533194870182</v>
      </c>
      <c r="I1741" s="35">
        <v>293.5</v>
      </c>
      <c r="J1741" s="43">
        <v>9.6999302163293777E-2</v>
      </c>
      <c r="K1741" s="44">
        <v>0.12580077863706879</v>
      </c>
      <c r="L1741" s="26">
        <f t="shared" si="513"/>
        <v>14.201552246081299</v>
      </c>
      <c r="M1741" s="26">
        <f t="shared" si="514"/>
        <v>1.5529456555787071</v>
      </c>
      <c r="N1741" s="96">
        <f t="shared" si="515"/>
        <v>15</v>
      </c>
      <c r="O1741" s="26">
        <f t="shared" si="516"/>
        <v>0.23683424916352916</v>
      </c>
      <c r="P1741" s="3">
        <f>IF(L1741&gt;'Power Curve'!$C$37,0,INDEX(Ci,$N1741,1)*POWER(1-O1741,3)+INDEX(Ci,$N1741,2)*3*O1741*POWER(1-O1741,2)+INDEX(Ci,$N1741,3)*3*POWER(O1741,2)*(1-O1741)+INDEX(Ci,$N1741,4)*POWER(O1741,3))</f>
        <v>1976.2713738634829</v>
      </c>
      <c r="Q1741" s="3">
        <f>MAX(0,MIN(P1741-V1741+W1741,'Power Curve'!$C$39))</f>
        <v>1983.3148686354177</v>
      </c>
      <c r="R1741" s="3">
        <f t="shared" si="517"/>
        <v>1976.8900451660211</v>
      </c>
      <c r="S1741" s="3">
        <f t="shared" si="518"/>
        <v>6.4248234693966424</v>
      </c>
      <c r="T1741" s="3">
        <f t="shared" si="519"/>
        <v>6.4248234693966424</v>
      </c>
      <c r="V1741" s="37">
        <f t="array" ref="V1741">SUM(_xlfn.NORM.DIST($AD$3:$AD$1003,$L1741,$AA1741,FALSE)*WindSpeedStep*$AE$3:$AE$1003)/AG1741</f>
        <v>1970.5856436055342</v>
      </c>
      <c r="W1741" s="37">
        <f t="array" ref="W1741">SUM(_xlfn.NORM.DIST($AD$3:$AD$1003,$L1741,$AB1741,FALSE)*WindSpeedStep*$AE$3:$AE$1003)/AH1741</f>
        <v>1977.629138377469</v>
      </c>
      <c r="Y1741" s="1">
        <f t="shared" si="520"/>
        <v>14</v>
      </c>
      <c r="Z1741" s="99">
        <f>IF(L1741&lt;'Power Curve'!$P$28,'Power Curve'!$Q$28,IF(L1741&gt;'Power Curve'!$P$29,'Power Curve'!$Q$29,INDEX(ReferenceTurbulence,Y1741)+(L1741-INDEX(ReferenceTurbulenceWindSpeed,Y1741))*(INDEX(ReferenceTurbulence,Y1741+1)-INDEX(ReferenceTurbulence,Y1741))/(INDEX(ReferenceTurbulenceWindSpeed,Y1741+1)-INDEX(ReferenceTurbulenceWindSpeed,Y1741))))</f>
        <v>0.12130646509255191</v>
      </c>
      <c r="AA1741" s="100">
        <f t="shared" si="526"/>
        <v>1.7227401017993134</v>
      </c>
      <c r="AB1741" s="29">
        <f t="shared" si="527"/>
        <v>1.3775406575054434</v>
      </c>
      <c r="AG1741" s="40">
        <f t="array" ref="AG1741">SUM(_xlfn.NORM.DIST($AD$3:$AD$1003,$F1741,$AA1741,FALSE)*WindSpeedStep)</f>
        <v>1.0000000000000011</v>
      </c>
      <c r="AH1741" s="40">
        <f t="array" ref="AH1741">SUM(_xlfn.NORM.DIST($AD$3:$AD$1003,$F1741,$AB1741,FALSE)*WindSpeedStep)</f>
        <v>1.0000000000000016</v>
      </c>
      <c r="AJ1741" s="47">
        <f t="shared" si="521"/>
        <v>14</v>
      </c>
      <c r="AK1741" s="83" t="b">
        <f>COUNTIF('Power Curve'!$D$2:$D$31,AJ1741)&gt;0</f>
        <v>1</v>
      </c>
      <c r="AL1741" s="83" t="b">
        <f t="shared" si="522"/>
        <v>0</v>
      </c>
      <c r="AM1741" s="83" t="b">
        <f t="shared" si="528"/>
        <v>1</v>
      </c>
      <c r="AN1741" s="47" t="str">
        <f t="shared" si="523"/>
        <v>Outer</v>
      </c>
      <c r="AO1741" s="48" t="str">
        <f t="shared" si="524"/>
        <v>1.5-1.6</v>
      </c>
      <c r="AP1741" s="49" t="str">
        <f t="shared" si="529"/>
        <v>21-22</v>
      </c>
      <c r="AQ1741" s="49" t="str">
        <f t="shared" si="530"/>
        <v>Mar</v>
      </c>
      <c r="AR1741" s="48" t="str">
        <f t="shared" si="531"/>
        <v>285-295</v>
      </c>
      <c r="AS1741" s="49" t="str">
        <f t="shared" si="525"/>
        <v>HWS-LTI</v>
      </c>
    </row>
    <row r="1742" spans="5:45" x14ac:dyDescent="0.3">
      <c r="E1742" s="15">
        <v>40978.895833333336</v>
      </c>
      <c r="F1742" s="21">
        <v>14.74</v>
      </c>
      <c r="G1742" s="21">
        <v>1982.639999389648</v>
      </c>
      <c r="H1742" s="42">
        <v>1.1929266929562619</v>
      </c>
      <c r="I1742" s="35">
        <v>295.2</v>
      </c>
      <c r="J1742" s="43">
        <v>0.10854816824966079</v>
      </c>
      <c r="K1742" s="44">
        <v>0.13852647123354569</v>
      </c>
      <c r="L1742" s="26">
        <f t="shared" si="513"/>
        <v>14.610218336291764</v>
      </c>
      <c r="M1742" s="26">
        <f t="shared" si="514"/>
        <v>1.6161063171884535</v>
      </c>
      <c r="N1742" s="96">
        <f t="shared" si="515"/>
        <v>15</v>
      </c>
      <c r="O1742" s="26">
        <f t="shared" si="516"/>
        <v>0.62724920205568191</v>
      </c>
      <c r="P1742" s="3">
        <f>IF(L1742&gt;'Power Curve'!$C$37,0,INDEX(Ci,$N1742,1)*POWER(1-O1742,3)+INDEX(Ci,$N1742,2)*3*O1742*POWER(1-O1742,2)+INDEX(Ci,$N1742,3)*3*POWER(O1742,2)*(1-O1742)+INDEX(Ci,$N1742,4)*POWER(O1742,3))</f>
        <v>1977.8001076478699</v>
      </c>
      <c r="Q1742" s="3">
        <f>MAX(0,MIN(P1742-V1742+W1742,'Power Curve'!$C$39))</f>
        <v>1981.3036314339245</v>
      </c>
      <c r="R1742" s="3">
        <f t="shared" si="517"/>
        <v>1982.639999389648</v>
      </c>
      <c r="S1742" s="3">
        <f t="shared" si="518"/>
        <v>-1.3363679557235173</v>
      </c>
      <c r="T1742" s="3">
        <f t="shared" si="519"/>
        <v>1.3363679557235173</v>
      </c>
      <c r="V1742" s="37">
        <f t="array" ref="V1742">SUM(_xlfn.NORM.DIST($AD$3:$AD$1003,$L1742,$AA1742,FALSE)*WindSpeedStep*$AE$3:$AE$1003)/AG1742</f>
        <v>1974.2432178163069</v>
      </c>
      <c r="W1742" s="37">
        <f t="array" ref="W1742">SUM(_xlfn.NORM.DIST($AD$3:$AD$1003,$L1742,$AB1742,FALSE)*WindSpeedStep*$AE$3:$AE$1003)/AH1742</f>
        <v>1977.7467416023615</v>
      </c>
      <c r="Y1742" s="1">
        <f t="shared" si="520"/>
        <v>14</v>
      </c>
      <c r="Z1742" s="99">
        <f>IF(L1742&lt;'Power Curve'!$P$28,'Power Curve'!$Q$28,IF(L1742&gt;'Power Curve'!$P$29,'Power Curve'!$Q$29,INDEX(ReferenceTurbulence,Y1742)+(L1742-INDEX(ReferenceTurbulenceWindSpeed,Y1742))*(INDEX(ReferenceTurbulence,Y1742+1)-INDEX(ReferenceTurbulence,Y1742))/(INDEX(ReferenceTurbulenceWindSpeed,Y1742+1)-INDEX(ReferenceTurbulenceWindSpeed,Y1742))))</f>
        <v>0.12231412103595163</v>
      </c>
      <c r="AA1742" s="100">
        <f t="shared" si="526"/>
        <v>1.7870360139468706</v>
      </c>
      <c r="AB1742" s="29">
        <f t="shared" si="527"/>
        <v>1.5859124381320775</v>
      </c>
      <c r="AG1742" s="40">
        <f t="array" ref="AG1742">SUM(_xlfn.NORM.DIST($AD$3:$AD$1003,$F1742,$AA1742,FALSE)*WindSpeedStep)</f>
        <v>0.999999999999999</v>
      </c>
      <c r="AH1742" s="40">
        <f t="array" ref="AH1742">SUM(_xlfn.NORM.DIST($AD$3:$AD$1003,$F1742,$AB1742,FALSE)*WindSpeedStep)</f>
        <v>0.99999999999999978</v>
      </c>
      <c r="AJ1742" s="47">
        <f t="shared" si="521"/>
        <v>15</v>
      </c>
      <c r="AK1742" s="83" t="b">
        <f>COUNTIF('Power Curve'!$D$2:$D$31,AJ1742)&gt;0</f>
        <v>1</v>
      </c>
      <c r="AL1742" s="83" t="b">
        <f t="shared" si="522"/>
        <v>0</v>
      </c>
      <c r="AM1742" s="83" t="b">
        <f t="shared" si="528"/>
        <v>1</v>
      </c>
      <c r="AN1742" s="47" t="str">
        <f t="shared" si="523"/>
        <v>Inner</v>
      </c>
      <c r="AO1742" s="48" t="str">
        <f t="shared" si="524"/>
        <v>1.6-1.7</v>
      </c>
      <c r="AP1742" s="49" t="str">
        <f t="shared" si="529"/>
        <v>21-22</v>
      </c>
      <c r="AQ1742" s="49" t="str">
        <f t="shared" si="530"/>
        <v>Mar</v>
      </c>
      <c r="AR1742" s="48" t="str">
        <f t="shared" si="531"/>
        <v>295-305</v>
      </c>
      <c r="AS1742" s="49" t="str">
        <f t="shared" si="525"/>
        <v>Inner-TI</v>
      </c>
    </row>
    <row r="1743" spans="5:45" x14ac:dyDescent="0.3">
      <c r="E1743" s="15">
        <v>40978.902777777781</v>
      </c>
      <c r="F1743" s="21">
        <v>13.83</v>
      </c>
      <c r="G1743" s="21">
        <v>1977.259994506838</v>
      </c>
      <c r="H1743" s="42">
        <v>1.1937917900935655</v>
      </c>
      <c r="I1743" s="35">
        <v>298.2</v>
      </c>
      <c r="J1743" s="43">
        <v>0.10339840925524223</v>
      </c>
      <c r="K1743" s="44">
        <v>0.17198824510170499</v>
      </c>
      <c r="L1743" s="26">
        <f t="shared" si="513"/>
        <v>13.711543521750601</v>
      </c>
      <c r="M1743" s="26">
        <f t="shared" si="514"/>
        <v>1.4772132276512129</v>
      </c>
      <c r="N1743" s="96">
        <f t="shared" si="515"/>
        <v>14</v>
      </c>
      <c r="O1743" s="26">
        <f t="shared" si="516"/>
        <v>0.74879494164794402</v>
      </c>
      <c r="P1743" s="3">
        <f>IF(L1743&gt;'Power Curve'!$C$37,0,INDEX(Ci,$N1743,1)*POWER(1-O1743,3)+INDEX(Ci,$N1743,2)*3*O1743*POWER(1-O1743,2)+INDEX(Ci,$N1743,3)*3*POWER(O1743,2)*(1-O1743)+INDEX(Ci,$N1743,4)*POWER(O1743,3))</f>
        <v>1971.7709592905176</v>
      </c>
      <c r="Q1743" s="3">
        <f>MAX(0,MIN(P1743-V1743+W1743,'Power Curve'!$C$39))</f>
        <v>1980.0259697108618</v>
      </c>
      <c r="R1743" s="3">
        <f t="shared" si="517"/>
        <v>1977.259994506838</v>
      </c>
      <c r="S1743" s="3">
        <f t="shared" si="518"/>
        <v>2.765975204023789</v>
      </c>
      <c r="T1743" s="3">
        <f t="shared" si="519"/>
        <v>2.765975204023789</v>
      </c>
      <c r="V1743" s="37">
        <f t="array" ref="V1743">SUM(_xlfn.NORM.DIST($AD$3:$AD$1003,$L1743,$AA1743,FALSE)*WindSpeedStep*$AE$3:$AE$1003)/AG1743</f>
        <v>1963.5871790551473</v>
      </c>
      <c r="W1743" s="37">
        <f t="array" ref="W1743">SUM(_xlfn.NORM.DIST($AD$3:$AD$1003,$L1743,$AB1743,FALSE)*WindSpeedStep*$AE$3:$AE$1003)/AH1743</f>
        <v>1971.8421894754915</v>
      </c>
      <c r="Y1743" s="1">
        <f t="shared" si="520"/>
        <v>13</v>
      </c>
      <c r="Z1743" s="99">
        <f>IF(L1743&lt;'Power Curve'!$P$28,'Power Curve'!$Q$28,IF(L1743&gt;'Power Curve'!$P$29,'Power Curve'!$Q$29,INDEX(ReferenceTurbulence,Y1743)+(L1743-INDEX(ReferenceTurbulenceWindSpeed,Y1743))*(INDEX(ReferenceTurbulence,Y1743+1)-INDEX(ReferenceTurbulence,Y1743))/(INDEX(ReferenceTurbulenceWindSpeed,Y1743+1)-INDEX(ReferenceTurbulenceWindSpeed,Y1743))))</f>
        <v>0.12096698128555249</v>
      </c>
      <c r="AA1743" s="100">
        <f t="shared" si="526"/>
        <v>1.6586440285916433</v>
      </c>
      <c r="AB1743" s="29">
        <f t="shared" si="527"/>
        <v>1.417751788583034</v>
      </c>
      <c r="AG1743" s="40">
        <f t="array" ref="AG1743">SUM(_xlfn.NORM.DIST($AD$3:$AD$1003,$F1743,$AA1743,FALSE)*WindSpeedStep)</f>
        <v>1.0000000000000022</v>
      </c>
      <c r="AH1743" s="40">
        <f t="array" ref="AH1743">SUM(_xlfn.NORM.DIST($AD$3:$AD$1003,$F1743,$AB1743,FALSE)*WindSpeedStep)</f>
        <v>1.0000000000000022</v>
      </c>
      <c r="AJ1743" s="47">
        <f t="shared" si="521"/>
        <v>14</v>
      </c>
      <c r="AK1743" s="83" t="b">
        <f>COUNTIF('Power Curve'!$D$2:$D$31,AJ1743)&gt;0</f>
        <v>1</v>
      </c>
      <c r="AL1743" s="83" t="b">
        <f t="shared" si="522"/>
        <v>0</v>
      </c>
      <c r="AM1743" s="83" t="b">
        <f t="shared" si="528"/>
        <v>1</v>
      </c>
      <c r="AN1743" s="47" t="str">
        <f t="shared" si="523"/>
        <v>Inner</v>
      </c>
      <c r="AO1743" s="48" t="str">
        <f t="shared" si="524"/>
        <v>1.4-1.5</v>
      </c>
      <c r="AP1743" s="49" t="str">
        <f t="shared" si="529"/>
        <v>21-22</v>
      </c>
      <c r="AQ1743" s="49" t="str">
        <f t="shared" si="530"/>
        <v>Mar</v>
      </c>
      <c r="AR1743" s="48" t="str">
        <f t="shared" si="531"/>
        <v>295-305</v>
      </c>
      <c r="AS1743" s="49" t="str">
        <f t="shared" si="525"/>
        <v>Inner-TI</v>
      </c>
    </row>
    <row r="1744" spans="5:45" x14ac:dyDescent="0.3">
      <c r="E1744" s="15">
        <v>40978.909722222219</v>
      </c>
      <c r="F1744" s="21">
        <v>14.33</v>
      </c>
      <c r="G1744" s="21">
        <v>1980.0399475097711</v>
      </c>
      <c r="H1744" s="42">
        <v>1.1940568521656474</v>
      </c>
      <c r="I1744" s="35">
        <v>298.5</v>
      </c>
      <c r="J1744" s="43">
        <v>0.1374738311235171</v>
      </c>
      <c r="K1744" s="44">
        <v>0.14960299795039544</v>
      </c>
      <c r="L1744" s="26">
        <f t="shared" si="513"/>
        <v>14.208312349690271</v>
      </c>
      <c r="M1744" s="26">
        <f t="shared" si="514"/>
        <v>1.5539904513832066</v>
      </c>
      <c r="N1744" s="96">
        <f t="shared" si="515"/>
        <v>15</v>
      </c>
      <c r="O1744" s="26">
        <f t="shared" si="516"/>
        <v>0.24329244473019249</v>
      </c>
      <c r="P1744" s="3">
        <f>IF(L1744&gt;'Power Curve'!$C$37,0,INDEX(Ci,$N1744,1)*POWER(1-O1744,3)+INDEX(Ci,$N1744,2)*3*O1744*POWER(1-O1744,2)+INDEX(Ci,$N1744,3)*3*POWER(O1744,2)*(1-O1744)+INDEX(Ci,$N1744,4)*POWER(O1744,3))</f>
        <v>1976.3034011016721</v>
      </c>
      <c r="Q1744" s="3">
        <f>MAX(0,MIN(P1744-V1744+W1744,'Power Curve'!$C$39))</f>
        <v>1968.2799940463026</v>
      </c>
      <c r="R1744" s="3">
        <f t="shared" si="517"/>
        <v>1980.0399475097711</v>
      </c>
      <c r="S1744" s="3">
        <f t="shared" si="518"/>
        <v>-11.759953463468491</v>
      </c>
      <c r="T1744" s="3">
        <f t="shared" si="519"/>
        <v>11.759953463468491</v>
      </c>
      <c r="V1744" s="37">
        <f t="array" ref="V1744">SUM(_xlfn.NORM.DIST($AD$3:$AD$1003,$L1744,$AA1744,FALSE)*WindSpeedStep*$AE$3:$AE$1003)/AG1744</f>
        <v>1970.6571451344751</v>
      </c>
      <c r="W1744" s="37">
        <f t="array" ref="W1744">SUM(_xlfn.NORM.DIST($AD$3:$AD$1003,$L1744,$AB1744,FALSE)*WindSpeedStep*$AE$3:$AE$1003)/AH1744</f>
        <v>1962.6337380791056</v>
      </c>
      <c r="Y1744" s="1">
        <f t="shared" si="520"/>
        <v>14</v>
      </c>
      <c r="Z1744" s="99">
        <f>IF(L1744&lt;'Power Curve'!$P$28,'Power Curve'!$Q$28,IF(L1744&gt;'Power Curve'!$P$29,'Power Curve'!$Q$29,INDEX(ReferenceTurbulence,Y1744)+(L1744-INDEX(ReferenceTurbulenceWindSpeed,Y1744))*(INDEX(ReferenceTurbulence,Y1744+1)-INDEX(ReferenceTurbulence,Y1744))/(INDEX(ReferenceTurbulenceWindSpeed,Y1744+1)-INDEX(ReferenceTurbulenceWindSpeed,Y1744))))</f>
        <v>0.12132313361177274</v>
      </c>
      <c r="AA1744" s="100">
        <f t="shared" si="526"/>
        <v>1.7237969775992734</v>
      </c>
      <c r="AB1744" s="29">
        <f t="shared" si="527"/>
        <v>1.9532711325115029</v>
      </c>
      <c r="AG1744" s="40">
        <f t="array" ref="AG1744">SUM(_xlfn.NORM.DIST($AD$3:$AD$1003,$F1744,$AA1744,FALSE)*WindSpeedStep)</f>
        <v>1.0000000000000004</v>
      </c>
      <c r="AH1744" s="40">
        <f t="array" ref="AH1744">SUM(_xlfn.NORM.DIST($AD$3:$AD$1003,$F1744,$AB1744,FALSE)*WindSpeedStep)</f>
        <v>0.99999999999991041</v>
      </c>
      <c r="AJ1744" s="47">
        <f t="shared" si="521"/>
        <v>14</v>
      </c>
      <c r="AK1744" s="83" t="b">
        <f>COUNTIF('Power Curve'!$D$2:$D$31,AJ1744)&gt;0</f>
        <v>1</v>
      </c>
      <c r="AL1744" s="83" t="b">
        <f t="shared" si="522"/>
        <v>0</v>
      </c>
      <c r="AM1744" s="83" t="b">
        <f t="shared" si="528"/>
        <v>1</v>
      </c>
      <c r="AN1744" s="47" t="str">
        <f t="shared" si="523"/>
        <v>Inner</v>
      </c>
      <c r="AO1744" s="48" t="str">
        <f t="shared" si="524"/>
        <v>1.5-1.6</v>
      </c>
      <c r="AP1744" s="49" t="str">
        <f t="shared" si="529"/>
        <v>21-22</v>
      </c>
      <c r="AQ1744" s="49" t="str">
        <f t="shared" si="530"/>
        <v>Mar</v>
      </c>
      <c r="AR1744" s="48" t="str">
        <f t="shared" si="531"/>
        <v>295-305</v>
      </c>
      <c r="AS1744" s="49" t="str">
        <f t="shared" si="525"/>
        <v>Inner-TI</v>
      </c>
    </row>
    <row r="1745" spans="5:45" x14ac:dyDescent="0.3">
      <c r="E1745" s="15">
        <v>40978.916666666664</v>
      </c>
      <c r="F1745" s="21">
        <v>14.36</v>
      </c>
      <c r="G1745" s="21">
        <v>1976.6800231933571</v>
      </c>
      <c r="H1745" s="42">
        <v>1.1946443850397659</v>
      </c>
      <c r="I1745" s="35">
        <v>300.10000000000002</v>
      </c>
      <c r="J1745" s="43">
        <v>0.10376044568245125</v>
      </c>
      <c r="K1745" s="44">
        <v>0.14596372322797352</v>
      </c>
      <c r="L1745" s="26">
        <f t="shared" si="513"/>
        <v>14.240392480064195</v>
      </c>
      <c r="M1745" s="26">
        <f t="shared" si="514"/>
        <v>1.5589485389453541</v>
      </c>
      <c r="N1745" s="96">
        <f t="shared" si="515"/>
        <v>15</v>
      </c>
      <c r="O1745" s="26">
        <f t="shared" si="516"/>
        <v>0.27393986786789237</v>
      </c>
      <c r="P1745" s="3">
        <f>IF(L1745&gt;'Power Curve'!$C$37,0,INDEX(Ci,$N1745,1)*POWER(1-O1745,3)+INDEX(Ci,$N1745,2)*3*O1745*POWER(1-O1745,2)+INDEX(Ci,$N1745,3)*3*POWER(O1745,2)*(1-O1745)+INDEX(Ci,$N1745,4)*POWER(O1745,3))</f>
        <v>1976.4512426280551</v>
      </c>
      <c r="Q1745" s="3">
        <f>MAX(0,MIN(P1745-V1745+W1745,'Power Curve'!$C$39))</f>
        <v>1981.9649361564079</v>
      </c>
      <c r="R1745" s="3">
        <f t="shared" si="517"/>
        <v>1976.6800231933571</v>
      </c>
      <c r="S1745" s="3">
        <f t="shared" si="518"/>
        <v>5.2849129630508287</v>
      </c>
      <c r="T1745" s="3">
        <f t="shared" si="519"/>
        <v>5.2849129630508287</v>
      </c>
      <c r="V1745" s="37">
        <f t="array" ref="V1745">SUM(_xlfn.NORM.DIST($AD$3:$AD$1003,$L1745,$AA1745,FALSE)*WindSpeedStep*$AE$3:$AE$1003)/AG1745</f>
        <v>1970.9907928945031</v>
      </c>
      <c r="W1745" s="37">
        <f t="array" ref="W1745">SUM(_xlfn.NORM.DIST($AD$3:$AD$1003,$L1745,$AB1745,FALSE)*WindSpeedStep*$AE$3:$AE$1003)/AH1745</f>
        <v>1976.504486422856</v>
      </c>
      <c r="Y1745" s="1">
        <f t="shared" si="520"/>
        <v>14</v>
      </c>
      <c r="Z1745" s="99">
        <f>IF(L1745&lt;'Power Curve'!$P$28,'Power Curve'!$Q$28,IF(L1745&gt;'Power Curve'!$P$29,'Power Curve'!$Q$29,INDEX(ReferenceTurbulence,Y1745)+(L1745-INDEX(ReferenceTurbulenceWindSpeed,Y1745))*(INDEX(ReferenceTurbulence,Y1745+1)-INDEX(ReferenceTurbulence,Y1745))/(INDEX(ReferenceTurbulenceWindSpeed,Y1745+1)-INDEX(ReferenceTurbulenceWindSpeed,Y1745))))</f>
        <v>0.12140223421446693</v>
      </c>
      <c r="AA1745" s="100">
        <f t="shared" si="526"/>
        <v>1.7288154631706869</v>
      </c>
      <c r="AB1745" s="29">
        <f t="shared" si="527"/>
        <v>1.4775894704244881</v>
      </c>
      <c r="AG1745" s="40">
        <f t="array" ref="AG1745">SUM(_xlfn.NORM.DIST($AD$3:$AD$1003,$F1745,$AA1745,FALSE)*WindSpeedStep)</f>
        <v>1</v>
      </c>
      <c r="AH1745" s="40">
        <f t="array" ref="AH1745">SUM(_xlfn.NORM.DIST($AD$3:$AD$1003,$F1745,$AB1745,FALSE)*WindSpeedStep)</f>
        <v>1.0000000000000004</v>
      </c>
      <c r="AJ1745" s="47">
        <f t="shared" si="521"/>
        <v>14</v>
      </c>
      <c r="AK1745" s="83" t="b">
        <f>COUNTIF('Power Curve'!$D$2:$D$31,AJ1745)&gt;0</f>
        <v>1</v>
      </c>
      <c r="AL1745" s="83" t="b">
        <f t="shared" si="522"/>
        <v>0</v>
      </c>
      <c r="AM1745" s="83" t="b">
        <f t="shared" si="528"/>
        <v>1</v>
      </c>
      <c r="AN1745" s="47" t="str">
        <f t="shared" si="523"/>
        <v>Inner</v>
      </c>
      <c r="AO1745" s="48" t="str">
        <f t="shared" si="524"/>
        <v>1.5-1.6</v>
      </c>
      <c r="AP1745" s="49" t="str">
        <f t="shared" si="529"/>
        <v>22-23</v>
      </c>
      <c r="AQ1745" s="49" t="str">
        <f t="shared" si="530"/>
        <v>Mar</v>
      </c>
      <c r="AR1745" s="48" t="str">
        <f t="shared" si="531"/>
        <v>295-305</v>
      </c>
      <c r="AS1745" s="49" t="str">
        <f t="shared" si="525"/>
        <v>Inner-TI</v>
      </c>
    </row>
    <row r="1746" spans="5:45" x14ac:dyDescent="0.3">
      <c r="E1746" s="15">
        <v>40978.923611111109</v>
      </c>
      <c r="F1746" s="21">
        <v>13.44</v>
      </c>
      <c r="G1746" s="21">
        <v>1976.489974975588</v>
      </c>
      <c r="H1746" s="42">
        <v>1.1952321789330163</v>
      </c>
      <c r="I1746" s="35">
        <v>300.5</v>
      </c>
      <c r="J1746" s="43">
        <v>0.15327380952380953</v>
      </c>
      <c r="K1746" s="44">
        <v>0.16146779629296956</v>
      </c>
      <c r="L1746" s="26">
        <f t="shared" si="513"/>
        <v>13.330240907365981</v>
      </c>
      <c r="M1746" s="26">
        <f t="shared" si="514"/>
        <v>1.4182816794386963</v>
      </c>
      <c r="N1746" s="96">
        <f t="shared" si="515"/>
        <v>14</v>
      </c>
      <c r="O1746" s="26">
        <f t="shared" si="516"/>
        <v>0.35315684225486582</v>
      </c>
      <c r="P1746" s="3">
        <f>IF(L1746&gt;'Power Curve'!$C$37,0,INDEX(Ci,$N1746,1)*POWER(1-O1746,3)+INDEX(Ci,$N1746,2)*3*O1746*POWER(1-O1746,2)+INDEX(Ci,$N1746,3)*3*POWER(O1746,2)*(1-O1746)+INDEX(Ci,$N1746,4)*POWER(O1746,3))</f>
        <v>1962.8277325166141</v>
      </c>
      <c r="Q1746" s="3">
        <f>MAX(0,MIN(P1746-V1746+W1746,'Power Curve'!$C$39))</f>
        <v>1933.9853199002957</v>
      </c>
      <c r="R1746" s="3">
        <f t="shared" si="517"/>
        <v>1976.489974975588</v>
      </c>
      <c r="S1746" s="3">
        <f t="shared" si="518"/>
        <v>-42.504655075292249</v>
      </c>
      <c r="T1746" s="3">
        <f t="shared" si="519"/>
        <v>42.504655075292249</v>
      </c>
      <c r="V1746" s="37">
        <f t="array" ref="V1746">SUM(_xlfn.NORM.DIST($AD$3:$AD$1003,$L1746,$AA1746,FALSE)*WindSpeedStep*$AE$3:$AE$1003)/AG1746</f>
        <v>1954.9824610127025</v>
      </c>
      <c r="W1746" s="37">
        <f t="array" ref="W1746">SUM(_xlfn.NORM.DIST($AD$3:$AD$1003,$L1746,$AB1746,FALSE)*WindSpeedStep*$AE$3:$AE$1003)/AH1746</f>
        <v>1926.1400483963841</v>
      </c>
      <c r="Y1746" s="1">
        <f t="shared" si="520"/>
        <v>13</v>
      </c>
      <c r="Z1746" s="99">
        <f>IF(L1746&lt;'Power Curve'!$P$28,'Power Curve'!$Q$28,IF(L1746&gt;'Power Curve'!$P$29,'Power Curve'!$Q$29,INDEX(ReferenceTurbulence,Y1746)+(L1746-INDEX(ReferenceTurbulenceWindSpeed,Y1746))*(INDEX(ReferenceTurbulence,Y1746+1)-INDEX(ReferenceTurbulence,Y1746))/(INDEX(ReferenceTurbulenceWindSpeed,Y1746+1)-INDEX(ReferenceTurbulenceWindSpeed,Y1746))))</f>
        <v>0.12139502777421289</v>
      </c>
      <c r="AA1746" s="100">
        <f t="shared" si="526"/>
        <v>1.6182249651866421</v>
      </c>
      <c r="AB1746" s="29">
        <f t="shared" si="527"/>
        <v>2.0431768057421076</v>
      </c>
      <c r="AG1746" s="40">
        <f t="array" ref="AG1746">SUM(_xlfn.NORM.DIST($AD$3:$AD$1003,$F1746,$AA1746,FALSE)*WindSpeedStep)</f>
        <v>1.0000000000000018</v>
      </c>
      <c r="AH1746" s="40">
        <f t="array" ref="AH1746">SUM(_xlfn.NORM.DIST($AD$3:$AD$1003,$F1746,$AB1746,FALSE)*WindSpeedStep)</f>
        <v>0.99999999997987266</v>
      </c>
      <c r="AJ1746" s="47">
        <f t="shared" si="521"/>
        <v>13</v>
      </c>
      <c r="AK1746" s="83" t="b">
        <f>COUNTIF('Power Curve'!$D$2:$D$31,AJ1746)&gt;0</f>
        <v>1</v>
      </c>
      <c r="AL1746" s="83" t="b">
        <f t="shared" si="522"/>
        <v>0</v>
      </c>
      <c r="AM1746" s="83" t="b">
        <f t="shared" si="528"/>
        <v>1</v>
      </c>
      <c r="AN1746" s="47" t="str">
        <f t="shared" si="523"/>
        <v>Outer</v>
      </c>
      <c r="AO1746" s="48" t="str">
        <f t="shared" si="524"/>
        <v>1.4-1.5</v>
      </c>
      <c r="AP1746" s="49" t="str">
        <f t="shared" si="529"/>
        <v>22-23</v>
      </c>
      <c r="AQ1746" s="49" t="str">
        <f t="shared" si="530"/>
        <v>Mar</v>
      </c>
      <c r="AR1746" s="48" t="str">
        <f t="shared" si="531"/>
        <v>295-305</v>
      </c>
      <c r="AS1746" s="49" t="str">
        <f t="shared" si="525"/>
        <v>HWS-HTI</v>
      </c>
    </row>
    <row r="1747" spans="5:45" x14ac:dyDescent="0.3">
      <c r="E1747" s="15">
        <v>40978.930555555555</v>
      </c>
      <c r="F1747" s="21">
        <v>12.54</v>
      </c>
      <c r="G1747" s="21">
        <v>1798.9299621582031</v>
      </c>
      <c r="H1747" s="42">
        <v>1.196142731385619</v>
      </c>
      <c r="I1747" s="35">
        <v>301</v>
      </c>
      <c r="J1747" s="43">
        <v>0.11881977671451356</v>
      </c>
      <c r="K1747" s="44">
        <v>0.15330541502578648</v>
      </c>
      <c r="L1747" s="26">
        <f t="shared" si="513"/>
        <v>12.440748449056036</v>
      </c>
      <c r="M1747" s="26">
        <f t="shared" si="514"/>
        <v>1.2808077526570476</v>
      </c>
      <c r="N1747" s="96">
        <f t="shared" si="515"/>
        <v>13</v>
      </c>
      <c r="O1747" s="26">
        <f t="shared" si="516"/>
        <v>0.43467718878501571</v>
      </c>
      <c r="P1747" s="3">
        <f>IF(L1747&gt;'Power Curve'!$C$37,0,INDEX(Ci,$N1747,1)*POWER(1-O1747,3)+INDEX(Ci,$N1747,2)*3*O1747*POWER(1-O1747,2)+INDEX(Ci,$N1747,3)*3*POWER(O1747,2)*(1-O1747)+INDEX(Ci,$N1747,4)*POWER(O1747,3))</f>
        <v>1936.5603159745579</v>
      </c>
      <c r="Q1747" s="3">
        <f>MAX(0,MIN(P1747-V1747+W1747,'Power Curve'!$C$39))</f>
        <v>1937.6636241117974</v>
      </c>
      <c r="R1747" s="3">
        <f t="shared" si="517"/>
        <v>1798.9299621582031</v>
      </c>
      <c r="S1747" s="3">
        <f t="shared" si="518"/>
        <v>138.73366195359426</v>
      </c>
      <c r="T1747" s="3">
        <f t="shared" si="519"/>
        <v>138.73366195359426</v>
      </c>
      <c r="V1747" s="37">
        <f t="array" ref="V1747">SUM(_xlfn.NORM.DIST($AD$3:$AD$1003,$L1747,$AA1747,FALSE)*WindSpeedStep*$AE$3:$AE$1003)/AG1747</f>
        <v>1921.3205111260525</v>
      </c>
      <c r="W1747" s="37">
        <f t="array" ref="W1747">SUM(_xlfn.NORM.DIST($AD$3:$AD$1003,$L1747,$AB1747,FALSE)*WindSpeedStep*$AE$3:$AE$1003)/AH1747</f>
        <v>1922.423819263292</v>
      </c>
      <c r="Y1747" s="1">
        <f t="shared" si="520"/>
        <v>12</v>
      </c>
      <c r="Z1747" s="99">
        <f>IF(L1747&lt;'Power Curve'!$P$28,'Power Curve'!$Q$28,IF(L1747&gt;'Power Curve'!$P$29,'Power Curve'!$Q$29,INDEX(ReferenceTurbulence,Y1747)+(L1747-INDEX(ReferenceTurbulenceWindSpeed,Y1747))*(INDEX(ReferenceTurbulence,Y1747+1)-INDEX(ReferenceTurbulence,Y1747))/(INDEX(ReferenceTurbulenceWindSpeed,Y1747+1)-INDEX(ReferenceTurbulenceWindSpeed,Y1747))))</f>
        <v>0.11975754508239658</v>
      </c>
      <c r="AA1747" s="100">
        <f t="shared" si="526"/>
        <v>1.4898734932465836</v>
      </c>
      <c r="AB1747" s="29">
        <f t="shared" si="527"/>
        <v>1.4782069528782691</v>
      </c>
      <c r="AG1747" s="40">
        <f t="array" ref="AG1747">SUM(_xlfn.NORM.DIST($AD$3:$AD$1003,$F1747,$AA1747,FALSE)*WindSpeedStep)</f>
        <v>1.0000000000000033</v>
      </c>
      <c r="AH1747" s="40">
        <f t="array" ref="AH1747">SUM(_xlfn.NORM.DIST($AD$3:$AD$1003,$F1747,$AB1747,FALSE)*WindSpeedStep)</f>
        <v>1.0000000000000031</v>
      </c>
      <c r="AJ1747" s="47">
        <f t="shared" si="521"/>
        <v>12</v>
      </c>
      <c r="AK1747" s="83" t="b">
        <f>COUNTIF('Power Curve'!$D$2:$D$31,AJ1747)&gt;0</f>
        <v>1</v>
      </c>
      <c r="AL1747" s="83" t="b">
        <f t="shared" si="522"/>
        <v>0</v>
      </c>
      <c r="AM1747" s="83" t="b">
        <f t="shared" si="528"/>
        <v>1</v>
      </c>
      <c r="AN1747" s="47" t="str">
        <f t="shared" si="523"/>
        <v>Inner</v>
      </c>
      <c r="AO1747" s="48" t="str">
        <f t="shared" si="524"/>
        <v>1.2-1.3</v>
      </c>
      <c r="AP1747" s="49" t="str">
        <f t="shared" si="529"/>
        <v>22-23</v>
      </c>
      <c r="AQ1747" s="49" t="str">
        <f t="shared" si="530"/>
        <v>Mar</v>
      </c>
      <c r="AR1747" s="48" t="str">
        <f t="shared" si="531"/>
        <v>295-305</v>
      </c>
      <c r="AS1747" s="49" t="str">
        <f t="shared" si="525"/>
        <v>Inner-TI</v>
      </c>
    </row>
    <row r="1748" spans="5:45" x14ac:dyDescent="0.3">
      <c r="E1748" s="15">
        <v>40978.9375</v>
      </c>
      <c r="F1748" s="21">
        <v>12.37</v>
      </c>
      <c r="G1748" s="21">
        <v>1964.239944458013</v>
      </c>
      <c r="H1748" s="42">
        <v>1.1965981604158331</v>
      </c>
      <c r="I1748" s="35">
        <v>299.60000000000002</v>
      </c>
      <c r="J1748" s="43">
        <v>0.12126111560226355</v>
      </c>
      <c r="K1748" s="44">
        <v>0.16309584698005972</v>
      </c>
      <c r="L1748" s="26">
        <f t="shared" si="513"/>
        <v>12.273651292209063</v>
      </c>
      <c r="M1748" s="26">
        <f t="shared" si="514"/>
        <v>1.2549823484153426</v>
      </c>
      <c r="N1748" s="96">
        <f t="shared" si="515"/>
        <v>13</v>
      </c>
      <c r="O1748" s="26">
        <f t="shared" si="516"/>
        <v>0.26265322808218922</v>
      </c>
      <c r="P1748" s="3">
        <f>IF(L1748&gt;'Power Curve'!$C$37,0,INDEX(Ci,$N1748,1)*POWER(1-O1748,3)+INDEX(Ci,$N1748,2)*3*O1748*POWER(1-O1748,2)+INDEX(Ci,$N1748,3)*3*POWER(O1748,2)*(1-O1748)+INDEX(Ci,$N1748,4)*POWER(O1748,3))</f>
        <v>1929.9442109736565</v>
      </c>
      <c r="Q1748" s="3">
        <f>MAX(0,MIN(P1748-V1748+W1748,'Power Curve'!$C$39))</f>
        <v>1927.2450154024048</v>
      </c>
      <c r="R1748" s="3">
        <f t="shared" si="517"/>
        <v>1964.239944458013</v>
      </c>
      <c r="S1748" s="3">
        <f t="shared" si="518"/>
        <v>-36.994929055608281</v>
      </c>
      <c r="T1748" s="3">
        <f t="shared" si="519"/>
        <v>36.994929055608281</v>
      </c>
      <c r="V1748" s="37">
        <f t="array" ref="V1748">SUM(_xlfn.NORM.DIST($AD$3:$AD$1003,$L1748,$AA1748,FALSE)*WindSpeedStep*$AE$3:$AE$1003)/AG1748</f>
        <v>1911.8245558325475</v>
      </c>
      <c r="W1748" s="37">
        <f t="array" ref="W1748">SUM(_xlfn.NORM.DIST($AD$3:$AD$1003,$L1748,$AB1748,FALSE)*WindSpeedStep*$AE$3:$AE$1003)/AH1748</f>
        <v>1909.1253602612958</v>
      </c>
      <c r="Y1748" s="1">
        <f t="shared" si="520"/>
        <v>12</v>
      </c>
      <c r="Z1748" s="99">
        <f>IF(L1748&lt;'Power Curve'!$P$28,'Power Curve'!$Q$28,IF(L1748&gt;'Power Curve'!$P$29,'Power Curve'!$Q$29,INDEX(ReferenceTurbulence,Y1748)+(L1748-INDEX(ReferenceTurbulenceWindSpeed,Y1748))*(INDEX(ReferenceTurbulence,Y1748+1)-INDEX(ReferenceTurbulence,Y1748))/(INDEX(ReferenceTurbulenceWindSpeed,Y1748+1)-INDEX(ReferenceTurbulenceWindSpeed,Y1748))))</f>
        <v>0.11914300397904222</v>
      </c>
      <c r="AA1748" s="100">
        <f t="shared" si="526"/>
        <v>1.462319684745041</v>
      </c>
      <c r="AB1748" s="29">
        <f t="shared" si="527"/>
        <v>1.4883166482064345</v>
      </c>
      <c r="AG1748" s="40">
        <f t="array" ref="AG1748">SUM(_xlfn.NORM.DIST($AD$3:$AD$1003,$F1748,$AA1748,FALSE)*WindSpeedStep)</f>
        <v>1.0000000000000027</v>
      </c>
      <c r="AH1748" s="40">
        <f t="array" ref="AH1748">SUM(_xlfn.NORM.DIST($AD$3:$AD$1003,$F1748,$AB1748,FALSE)*WindSpeedStep)</f>
        <v>1.0000000000000031</v>
      </c>
      <c r="AJ1748" s="47">
        <f t="shared" si="521"/>
        <v>12</v>
      </c>
      <c r="AK1748" s="83" t="b">
        <f>COUNTIF('Power Curve'!$D$2:$D$31,AJ1748)&gt;0</f>
        <v>1</v>
      </c>
      <c r="AL1748" s="83" t="b">
        <f t="shared" si="522"/>
        <v>0</v>
      </c>
      <c r="AM1748" s="83" t="b">
        <f t="shared" si="528"/>
        <v>1</v>
      </c>
      <c r="AN1748" s="47" t="str">
        <f t="shared" si="523"/>
        <v>Inner</v>
      </c>
      <c r="AO1748" s="48" t="str">
        <f t="shared" si="524"/>
        <v>1.2-1.3</v>
      </c>
      <c r="AP1748" s="49" t="str">
        <f t="shared" si="529"/>
        <v>22-23</v>
      </c>
      <c r="AQ1748" s="49" t="str">
        <f t="shared" si="530"/>
        <v>Mar</v>
      </c>
      <c r="AR1748" s="48" t="str">
        <f t="shared" si="531"/>
        <v>295-305</v>
      </c>
      <c r="AS1748" s="49" t="str">
        <f t="shared" si="525"/>
        <v>Inner-TI</v>
      </c>
    </row>
    <row r="1749" spans="5:45" x14ac:dyDescent="0.3">
      <c r="E1749" s="15">
        <v>40978.944444444445</v>
      </c>
      <c r="F1749" s="21">
        <v>13.45</v>
      </c>
      <c r="G1749" s="21">
        <v>1967.340042114263</v>
      </c>
      <c r="H1749" s="42">
        <v>1.196376624753831</v>
      </c>
      <c r="I1749" s="35">
        <v>301.3</v>
      </c>
      <c r="J1749" s="43">
        <v>0.14200743494423793</v>
      </c>
      <c r="K1749" s="44">
        <v>0.11233394304583169</v>
      </c>
      <c r="L1749" s="26">
        <f t="shared" si="513"/>
        <v>13.344415658261267</v>
      </c>
      <c r="M1749" s="26">
        <f t="shared" si="514"/>
        <v>1.4204724328830023</v>
      </c>
      <c r="N1749" s="96">
        <f t="shared" si="515"/>
        <v>14</v>
      </c>
      <c r="O1749" s="26">
        <f t="shared" si="516"/>
        <v>0.3678645082713502</v>
      </c>
      <c r="P1749" s="3">
        <f>IF(L1749&gt;'Power Curve'!$C$37,0,INDEX(Ci,$N1749,1)*POWER(1-O1749,3)+INDEX(Ci,$N1749,2)*3*O1749*POWER(1-O1749,2)+INDEX(Ci,$N1749,3)*3*POWER(O1749,2)*(1-O1749)+INDEX(Ci,$N1749,4)*POWER(O1749,3))</f>
        <v>1963.2155282182634</v>
      </c>
      <c r="Q1749" s="3">
        <f>MAX(0,MIN(P1749-V1749+W1749,'Power Curve'!$C$39))</f>
        <v>1945.7875467592362</v>
      </c>
      <c r="R1749" s="3">
        <f t="shared" si="517"/>
        <v>1967.340042114263</v>
      </c>
      <c r="S1749" s="3">
        <f t="shared" si="518"/>
        <v>-21.552495355026849</v>
      </c>
      <c r="T1749" s="3">
        <f t="shared" si="519"/>
        <v>21.552495355026849</v>
      </c>
      <c r="V1749" s="37">
        <f t="array" ref="V1749">SUM(_xlfn.NORM.DIST($AD$3:$AD$1003,$L1749,$AA1749,FALSE)*WindSpeedStep*$AE$3:$AE$1003)/AG1749</f>
        <v>1955.3603328764827</v>
      </c>
      <c r="W1749" s="37">
        <f t="array" ref="W1749">SUM(_xlfn.NORM.DIST($AD$3:$AD$1003,$L1749,$AB1749,FALSE)*WindSpeedStep*$AE$3:$AE$1003)/AH1749</f>
        <v>1937.9323514174555</v>
      </c>
      <c r="Y1749" s="1">
        <f t="shared" si="520"/>
        <v>13</v>
      </c>
      <c r="Z1749" s="99">
        <f>IF(L1749&lt;'Power Curve'!$P$28,'Power Curve'!$Q$28,IF(L1749&gt;'Power Curve'!$P$29,'Power Curve'!$Q$29,INDEX(ReferenceTurbulence,Y1749)+(L1749-INDEX(ReferenceTurbulenceWindSpeed,Y1749))*(INDEX(ReferenceTurbulence,Y1749+1)-INDEX(ReferenceTurbulence,Y1749))/(INDEX(ReferenceTurbulenceWindSpeed,Y1749+1)-INDEX(ReferenceTurbulenceWindSpeed,Y1749))))</f>
        <v>0.12137911534109685</v>
      </c>
      <c r="AA1749" s="100">
        <f t="shared" si="526"/>
        <v>1.6197333673436334</v>
      </c>
      <c r="AB1749" s="29">
        <f t="shared" si="527"/>
        <v>1.8950062384594069</v>
      </c>
      <c r="AG1749" s="40">
        <f t="array" ref="AG1749">SUM(_xlfn.NORM.DIST($AD$3:$AD$1003,$F1749,$AA1749,FALSE)*WindSpeedStep)</f>
        <v>1.0000000000000024</v>
      </c>
      <c r="AH1749" s="40">
        <f t="array" ref="AH1749">SUM(_xlfn.NORM.DIST($AD$3:$AD$1003,$F1749,$AB1749,FALSE)*WindSpeedStep)</f>
        <v>0.99999999999948208</v>
      </c>
      <c r="AJ1749" s="47">
        <f t="shared" si="521"/>
        <v>13</v>
      </c>
      <c r="AK1749" s="83" t="b">
        <f>COUNTIF('Power Curve'!$D$2:$D$31,AJ1749)&gt;0</f>
        <v>1</v>
      </c>
      <c r="AL1749" s="83" t="b">
        <f t="shared" si="522"/>
        <v>0</v>
      </c>
      <c r="AM1749" s="83" t="b">
        <f t="shared" si="528"/>
        <v>1</v>
      </c>
      <c r="AN1749" s="47" t="str">
        <f t="shared" si="523"/>
        <v>Outer</v>
      </c>
      <c r="AO1749" s="48" t="str">
        <f t="shared" si="524"/>
        <v>1.4-1.5</v>
      </c>
      <c r="AP1749" s="49" t="str">
        <f t="shared" si="529"/>
        <v>22-23</v>
      </c>
      <c r="AQ1749" s="49" t="str">
        <f t="shared" si="530"/>
        <v>Mar</v>
      </c>
      <c r="AR1749" s="48" t="str">
        <f t="shared" si="531"/>
        <v>295-305</v>
      </c>
      <c r="AS1749" s="49" t="str">
        <f t="shared" si="525"/>
        <v>HWS-HTI</v>
      </c>
    </row>
    <row r="1750" spans="5:45" x14ac:dyDescent="0.3">
      <c r="E1750" s="15">
        <v>40978.951388888891</v>
      </c>
      <c r="F1750" s="21">
        <v>11.1</v>
      </c>
      <c r="G1750" s="21">
        <v>1776.699966430662</v>
      </c>
      <c r="H1750" s="42">
        <v>1.1975536803971671</v>
      </c>
      <c r="I1750" s="35">
        <v>299.10000000000002</v>
      </c>
      <c r="J1750" s="43">
        <v>0.16216216216216217</v>
      </c>
      <c r="K1750" s="44">
        <v>0.1328294119592287</v>
      </c>
      <c r="L1750" s="26">
        <f t="shared" si="513"/>
        <v>11.016473966367077</v>
      </c>
      <c r="M1750" s="26">
        <f t="shared" si="514"/>
        <v>1.0606815400951357</v>
      </c>
      <c r="N1750" s="96">
        <f t="shared" si="515"/>
        <v>12</v>
      </c>
      <c r="O1750" s="26">
        <f t="shared" si="516"/>
        <v>3.4824381796213923E-2</v>
      </c>
      <c r="P1750" s="3">
        <f>IF(L1750&gt;'Power Curve'!$C$37,0,INDEX(Ci,$N1750,1)*POWER(1-O1750,3)+INDEX(Ci,$N1750,2)*3*O1750*POWER(1-O1750,2)+INDEX(Ci,$N1750,3)*3*POWER(O1750,2)*(1-O1750)+INDEX(Ci,$N1750,4)*POWER(O1750,3))</f>
        <v>1782.4703301243478</v>
      </c>
      <c r="Q1750" s="3">
        <f>MAX(0,MIN(P1750-V1750+W1750,'Power Curve'!$C$39))</f>
        <v>1716.9516768516746</v>
      </c>
      <c r="R1750" s="3">
        <f t="shared" si="517"/>
        <v>1776.699966430662</v>
      </c>
      <c r="S1750" s="3">
        <f t="shared" si="518"/>
        <v>-59.748289578987396</v>
      </c>
      <c r="T1750" s="3">
        <f t="shared" si="519"/>
        <v>59.748289578987396</v>
      </c>
      <c r="V1750" s="37">
        <f t="array" ref="V1750">SUM(_xlfn.NORM.DIST($AD$3:$AD$1003,$L1750,$AA1750,FALSE)*WindSpeedStep*$AE$3:$AE$1003)/AG1750</f>
        <v>1767.3730314728473</v>
      </c>
      <c r="W1750" s="37">
        <f t="array" ref="W1750">SUM(_xlfn.NORM.DIST($AD$3:$AD$1003,$L1750,$AB1750,FALSE)*WindSpeedStep*$AE$3:$AE$1003)/AH1750</f>
        <v>1701.8543782001741</v>
      </c>
      <c r="Y1750" s="1">
        <f t="shared" si="520"/>
        <v>11</v>
      </c>
      <c r="Z1750" s="99">
        <f>IF(L1750&lt;'Power Curve'!$P$28,'Power Curve'!$Q$28,IF(L1750&gt;'Power Curve'!$P$29,'Power Curve'!$Q$29,INDEX(ReferenceTurbulence,Y1750)+(L1750-INDEX(ReferenceTurbulenceWindSpeed,Y1750))*(INDEX(ReferenceTurbulence,Y1750+1)-INDEX(ReferenceTurbulence,Y1750))/(INDEX(ReferenceTurbulenceWindSpeed,Y1750+1)-INDEX(ReferenceTurbulenceWindSpeed,Y1750))))</f>
        <v>0.11993232862945676</v>
      </c>
      <c r="AA1750" s="100">
        <f t="shared" si="526"/>
        <v>1.3212313760721912</v>
      </c>
      <c r="AB1750" s="29">
        <f t="shared" si="527"/>
        <v>1.7864552377892557</v>
      </c>
      <c r="AG1750" s="40">
        <f t="array" ref="AG1750">SUM(_xlfn.NORM.DIST($AD$3:$AD$1003,$F1750,$AA1750,FALSE)*WindSpeedStep)</f>
        <v>1.0000000000000036</v>
      </c>
      <c r="AH1750" s="40">
        <f t="array" ref="AH1750">SUM(_xlfn.NORM.DIST($AD$3:$AD$1003,$F1750,$AB1750,FALSE)*WindSpeedStep)</f>
        <v>0.99999999978430809</v>
      </c>
      <c r="AJ1750" s="47">
        <f t="shared" si="521"/>
        <v>11</v>
      </c>
      <c r="AK1750" s="83" t="b">
        <f>COUNTIF('Power Curve'!$D$2:$D$31,AJ1750)&gt;0</f>
        <v>1</v>
      </c>
      <c r="AL1750" s="83" t="b">
        <f t="shared" si="522"/>
        <v>0</v>
      </c>
      <c r="AM1750" s="83" t="b">
        <f t="shared" si="528"/>
        <v>1</v>
      </c>
      <c r="AN1750" s="47" t="str">
        <f t="shared" si="523"/>
        <v>Outer</v>
      </c>
      <c r="AO1750" s="48" t="str">
        <f t="shared" si="524"/>
        <v>1.0-1.1</v>
      </c>
      <c r="AP1750" s="49" t="str">
        <f t="shared" si="529"/>
        <v>22-23</v>
      </c>
      <c r="AQ1750" s="49" t="str">
        <f t="shared" si="530"/>
        <v>Mar</v>
      </c>
      <c r="AR1750" s="48" t="str">
        <f t="shared" si="531"/>
        <v>295-305</v>
      </c>
      <c r="AS1750" s="49" t="str">
        <f t="shared" si="525"/>
        <v>HWS-HTI</v>
      </c>
    </row>
    <row r="1751" spans="5:45" x14ac:dyDescent="0.3">
      <c r="E1751" s="15">
        <v>40978.958333333336</v>
      </c>
      <c r="F1751" s="21">
        <v>11.54</v>
      </c>
      <c r="G1751" s="21">
        <v>1934.760009765628</v>
      </c>
      <c r="H1751" s="42">
        <v>1.1978199116480348</v>
      </c>
      <c r="I1751" s="35">
        <v>297.60000000000002</v>
      </c>
      <c r="J1751" s="43">
        <v>0.11091854419410746</v>
      </c>
      <c r="K1751" s="44">
        <v>0.17549319033897495</v>
      </c>
      <c r="L1751" s="26">
        <f t="shared" si="513"/>
        <v>11.454011689021828</v>
      </c>
      <c r="M1751" s="26">
        <f t="shared" si="514"/>
        <v>1.1283044055691556</v>
      </c>
      <c r="N1751" s="96">
        <f t="shared" si="515"/>
        <v>12</v>
      </c>
      <c r="O1751" s="26">
        <f t="shared" si="516"/>
        <v>0.45626263197060551</v>
      </c>
      <c r="P1751" s="3">
        <f>IF(L1751&gt;'Power Curve'!$C$37,0,INDEX(Ci,$N1751,1)*POWER(1-O1751,3)+INDEX(Ci,$N1751,2)*3*O1751*POWER(1-O1751,2)+INDEX(Ci,$N1751,3)*3*POWER(O1751,2)*(1-O1751)+INDEX(Ci,$N1751,4)*POWER(O1751,3))</f>
        <v>1855.2390879043182</v>
      </c>
      <c r="Q1751" s="3">
        <f>MAX(0,MIN(P1751-V1751+W1751,'Power Curve'!$C$39))</f>
        <v>1868.4583761809124</v>
      </c>
      <c r="R1751" s="3">
        <f t="shared" si="517"/>
        <v>1934.760009765628</v>
      </c>
      <c r="S1751" s="3">
        <f t="shared" si="518"/>
        <v>-66.301633584715546</v>
      </c>
      <c r="T1751" s="3">
        <f t="shared" si="519"/>
        <v>66.301633584715546</v>
      </c>
      <c r="V1751" s="37">
        <f t="array" ref="V1751">SUM(_xlfn.NORM.DIST($AD$3:$AD$1003,$L1751,$AA1751,FALSE)*WindSpeedStep*$AE$3:$AE$1003)/AG1751</f>
        <v>1834.4228496569135</v>
      </c>
      <c r="W1751" s="37">
        <f t="array" ref="W1751">SUM(_xlfn.NORM.DIST($AD$3:$AD$1003,$L1751,$AB1751,FALSE)*WindSpeedStep*$AE$3:$AE$1003)/AH1751</f>
        <v>1847.6421379335077</v>
      </c>
      <c r="Y1751" s="1">
        <f t="shared" si="520"/>
        <v>11</v>
      </c>
      <c r="Z1751" s="99">
        <f>IF(L1751&lt;'Power Curve'!$P$28,'Power Curve'!$Q$28,IF(L1751&gt;'Power Curve'!$P$29,'Power Curve'!$Q$29,INDEX(ReferenceTurbulence,Y1751)+(L1751-INDEX(ReferenceTurbulenceWindSpeed,Y1751))*(INDEX(ReferenceTurbulence,Y1751+1)-INDEX(ReferenceTurbulence,Y1751))/(INDEX(ReferenceTurbulenceWindSpeed,Y1751+1)-INDEX(ReferenceTurbulenceWindSpeed,Y1751))))</f>
        <v>0.11917796865051128</v>
      </c>
      <c r="AA1751" s="100">
        <f t="shared" si="526"/>
        <v>1.365065845996833</v>
      </c>
      <c r="AB1751" s="29">
        <f t="shared" si="527"/>
        <v>1.270462301728591</v>
      </c>
      <c r="AG1751" s="40">
        <f t="array" ref="AG1751">SUM(_xlfn.NORM.DIST($AD$3:$AD$1003,$F1751,$AA1751,FALSE)*WindSpeedStep)</f>
        <v>1.0000000000000031</v>
      </c>
      <c r="AH1751" s="40">
        <f t="array" ref="AH1751">SUM(_xlfn.NORM.DIST($AD$3:$AD$1003,$F1751,$AB1751,FALSE)*WindSpeedStep)</f>
        <v>1.0000000000000029</v>
      </c>
      <c r="AJ1751" s="47">
        <f t="shared" si="521"/>
        <v>11</v>
      </c>
      <c r="AK1751" s="83" t="b">
        <f>COUNTIF('Power Curve'!$D$2:$D$31,AJ1751)&gt;0</f>
        <v>1</v>
      </c>
      <c r="AL1751" s="83" t="b">
        <f t="shared" si="522"/>
        <v>0</v>
      </c>
      <c r="AM1751" s="83" t="b">
        <f t="shared" si="528"/>
        <v>1</v>
      </c>
      <c r="AN1751" s="47" t="str">
        <f t="shared" si="523"/>
        <v>Inner</v>
      </c>
      <c r="AO1751" s="48" t="str">
        <f t="shared" si="524"/>
        <v>1.1-1.2</v>
      </c>
      <c r="AP1751" s="49" t="str">
        <f t="shared" si="529"/>
        <v>23-24</v>
      </c>
      <c r="AQ1751" s="49" t="str">
        <f t="shared" si="530"/>
        <v>Mar</v>
      </c>
      <c r="AR1751" s="48" t="str">
        <f t="shared" si="531"/>
        <v>295-305</v>
      </c>
      <c r="AS1751" s="49" t="str">
        <f t="shared" si="525"/>
        <v>Inner-TI</v>
      </c>
    </row>
    <row r="1752" spans="5:45" x14ac:dyDescent="0.3">
      <c r="E1752" s="15">
        <v>40978.965277777781</v>
      </c>
      <c r="F1752" s="21">
        <v>11.85</v>
      </c>
      <c r="G1752" s="21">
        <v>1937.910034179688</v>
      </c>
      <c r="H1752" s="42">
        <v>1.1981869955426181</v>
      </c>
      <c r="I1752" s="35">
        <v>299</v>
      </c>
      <c r="J1752" s="43">
        <v>0.11898734177215189</v>
      </c>
      <c r="K1752" s="44">
        <v>0.17197914588256724</v>
      </c>
      <c r="L1752" s="26">
        <f t="shared" si="513"/>
        <v>11.762903152062547</v>
      </c>
      <c r="M1752" s="26">
        <f t="shared" si="514"/>
        <v>1.1760445769183536</v>
      </c>
      <c r="N1752" s="96">
        <f t="shared" si="515"/>
        <v>12</v>
      </c>
      <c r="O1752" s="26">
        <f t="shared" si="516"/>
        <v>0.75378824162051683</v>
      </c>
      <c r="P1752" s="3">
        <f>IF(L1752&gt;'Power Curve'!$C$37,0,INDEX(Ci,$N1752,1)*POWER(1-O1752,3)+INDEX(Ci,$N1752,2)*3*O1752*POWER(1-O1752,2)+INDEX(Ci,$N1752,3)*3*POWER(O1752,2)*(1-O1752)+INDEX(Ci,$N1752,4)*POWER(O1752,3))</f>
        <v>1895.6407613857059</v>
      </c>
      <c r="Q1752" s="3">
        <f>MAX(0,MIN(P1752-V1752+W1752,'Power Curve'!$C$39))</f>
        <v>1895.1246360889211</v>
      </c>
      <c r="R1752" s="3">
        <f t="shared" si="517"/>
        <v>1937.910034179688</v>
      </c>
      <c r="S1752" s="3">
        <f t="shared" si="518"/>
        <v>-42.785398090766876</v>
      </c>
      <c r="T1752" s="3">
        <f t="shared" si="519"/>
        <v>42.785398090766876</v>
      </c>
      <c r="V1752" s="37">
        <f t="array" ref="V1752">SUM(_xlfn.NORM.DIST($AD$3:$AD$1003,$L1752,$AA1752,FALSE)*WindSpeedStep*$AE$3:$AE$1003)/AG1752</f>
        <v>1870.5106781029165</v>
      </c>
      <c r="W1752" s="37">
        <f t="array" ref="W1752">SUM(_xlfn.NORM.DIST($AD$3:$AD$1003,$L1752,$AB1752,FALSE)*WindSpeedStep*$AE$3:$AE$1003)/AH1752</f>
        <v>1869.9945528061317</v>
      </c>
      <c r="Y1752" s="1">
        <f t="shared" si="520"/>
        <v>11</v>
      </c>
      <c r="Z1752" s="99">
        <f>IF(L1752&lt;'Power Curve'!$P$28,'Power Curve'!$Q$28,IF(L1752&gt;'Power Curve'!$P$29,'Power Curve'!$Q$29,INDEX(ReferenceTurbulence,Y1752)+(L1752-INDEX(ReferenceTurbulenceWindSpeed,Y1752))*(INDEX(ReferenceTurbulence,Y1752+1)-INDEX(ReferenceTurbulence,Y1752))/(INDEX(ReferenceTurbulenceWindSpeed,Y1752+1)-INDEX(ReferenceTurbulenceWindSpeed,Y1752))))</f>
        <v>0.11864540803804106</v>
      </c>
      <c r="AA1752" s="100">
        <f t="shared" si="526"/>
        <v>1.3956144441884204</v>
      </c>
      <c r="AB1752" s="29">
        <f t="shared" si="527"/>
        <v>1.3996365775871891</v>
      </c>
      <c r="AG1752" s="40">
        <f t="array" ref="AG1752">SUM(_xlfn.NORM.DIST($AD$3:$AD$1003,$F1752,$AA1752,FALSE)*WindSpeedStep)</f>
        <v>1.0000000000000031</v>
      </c>
      <c r="AH1752" s="40">
        <f t="array" ref="AH1752">SUM(_xlfn.NORM.DIST($AD$3:$AD$1003,$F1752,$AB1752,FALSE)*WindSpeedStep)</f>
        <v>1.0000000000000038</v>
      </c>
      <c r="AJ1752" s="47">
        <f t="shared" si="521"/>
        <v>12</v>
      </c>
      <c r="AK1752" s="83" t="b">
        <f>COUNTIF('Power Curve'!$D$2:$D$31,AJ1752)&gt;0</f>
        <v>1</v>
      </c>
      <c r="AL1752" s="83" t="b">
        <f t="shared" si="522"/>
        <v>0</v>
      </c>
      <c r="AM1752" s="83" t="b">
        <f t="shared" si="528"/>
        <v>1</v>
      </c>
      <c r="AN1752" s="47" t="str">
        <f t="shared" si="523"/>
        <v>Inner</v>
      </c>
      <c r="AO1752" s="48" t="str">
        <f t="shared" si="524"/>
        <v>1.1-1.2</v>
      </c>
      <c r="AP1752" s="49" t="str">
        <f t="shared" si="529"/>
        <v>23-24</v>
      </c>
      <c r="AQ1752" s="49" t="str">
        <f t="shared" si="530"/>
        <v>Mar</v>
      </c>
      <c r="AR1752" s="48" t="str">
        <f t="shared" si="531"/>
        <v>295-305</v>
      </c>
      <c r="AS1752" s="49" t="str">
        <f t="shared" si="525"/>
        <v>Inner-TI</v>
      </c>
    </row>
    <row r="1753" spans="5:45" x14ac:dyDescent="0.3">
      <c r="E1753" s="15">
        <v>40978.972222222219</v>
      </c>
      <c r="F1753" s="21">
        <v>13.15</v>
      </c>
      <c r="G1753" s="21">
        <v>1952.009948730471</v>
      </c>
      <c r="H1753" s="42">
        <v>1.1975214096317073</v>
      </c>
      <c r="I1753" s="35">
        <v>304.7</v>
      </c>
      <c r="J1753" s="43">
        <v>0.1079847908745247</v>
      </c>
      <c r="K1753" s="44">
        <v>0.13995989178286258</v>
      </c>
      <c r="L1753" s="26">
        <f t="shared" si="513"/>
        <v>13.050930756225696</v>
      </c>
      <c r="M1753" s="26">
        <f t="shared" si="514"/>
        <v>1.3751133952014276</v>
      </c>
      <c r="N1753" s="96">
        <f t="shared" si="515"/>
        <v>14</v>
      </c>
      <c r="O1753" s="26">
        <f t="shared" si="516"/>
        <v>6.3345723291834674E-2</v>
      </c>
      <c r="P1753" s="3">
        <f>IF(L1753&gt;'Power Curve'!$C$37,0,INDEX(Ci,$N1753,1)*POWER(1-O1753,3)+INDEX(Ci,$N1753,2)*3*O1753*POWER(1-O1753,2)+INDEX(Ci,$N1753,3)*3*POWER(O1753,2)*(1-O1753)+INDEX(Ci,$N1753,4)*POWER(O1753,3))</f>
        <v>1954.9029746348933</v>
      </c>
      <c r="Q1753" s="3">
        <f>MAX(0,MIN(P1753-V1753+W1753,'Power Curve'!$C$39))</f>
        <v>1965.8014206707874</v>
      </c>
      <c r="R1753" s="3">
        <f t="shared" si="517"/>
        <v>1952.009948730471</v>
      </c>
      <c r="S1753" s="3">
        <f t="shared" si="518"/>
        <v>13.791471940316342</v>
      </c>
      <c r="T1753" s="3">
        <f t="shared" si="519"/>
        <v>13.791471940316342</v>
      </c>
      <c r="V1753" s="37">
        <f t="array" ref="V1753">SUM(_xlfn.NORM.DIST($AD$3:$AD$1003,$L1753,$AA1753,FALSE)*WindSpeedStep*$AE$3:$AE$1003)/AG1753</f>
        <v>1946.4273948971213</v>
      </c>
      <c r="W1753" s="37">
        <f t="array" ref="W1753">SUM(_xlfn.NORM.DIST($AD$3:$AD$1003,$L1753,$AB1753,FALSE)*WindSpeedStep*$AE$3:$AE$1003)/AH1753</f>
        <v>1957.3258409330153</v>
      </c>
      <c r="Y1753" s="1">
        <f t="shared" si="520"/>
        <v>13</v>
      </c>
      <c r="Z1753" s="99">
        <f>IF(L1753&lt;'Power Curve'!$P$28,'Power Curve'!$Q$28,IF(L1753&gt;'Power Curve'!$P$29,'Power Curve'!$Q$29,INDEX(ReferenceTurbulence,Y1753)+(L1753-INDEX(ReferenceTurbulenceWindSpeed,Y1753))*(INDEX(ReferenceTurbulence,Y1753+1)-INDEX(ReferenceTurbulence,Y1753))/(INDEX(ReferenceTurbulenceWindSpeed,Y1753+1)-INDEX(ReferenceTurbulenceWindSpeed,Y1753))))</f>
        <v>0.12170857854709641</v>
      </c>
      <c r="AA1753" s="100">
        <f t="shared" si="526"/>
        <v>1.5884102310568116</v>
      </c>
      <c r="AB1753" s="29">
        <f t="shared" si="527"/>
        <v>1.4093020284289344</v>
      </c>
      <c r="AG1753" s="40">
        <f t="array" ref="AG1753">SUM(_xlfn.NORM.DIST($AD$3:$AD$1003,$F1753,$AA1753,FALSE)*WindSpeedStep)</f>
        <v>1.0000000000000029</v>
      </c>
      <c r="AH1753" s="40">
        <f t="array" ref="AH1753">SUM(_xlfn.NORM.DIST($AD$3:$AD$1003,$F1753,$AB1753,FALSE)*WindSpeedStep)</f>
        <v>1.0000000000000033</v>
      </c>
      <c r="AJ1753" s="47">
        <f t="shared" si="521"/>
        <v>13</v>
      </c>
      <c r="AK1753" s="83" t="b">
        <f>COUNTIF('Power Curve'!$D$2:$D$31,AJ1753)&gt;0</f>
        <v>1</v>
      </c>
      <c r="AL1753" s="83" t="b">
        <f t="shared" si="522"/>
        <v>0</v>
      </c>
      <c r="AM1753" s="83" t="b">
        <f t="shared" si="528"/>
        <v>1</v>
      </c>
      <c r="AN1753" s="47" t="str">
        <f t="shared" si="523"/>
        <v>Inner</v>
      </c>
      <c r="AO1753" s="48" t="str">
        <f t="shared" si="524"/>
        <v>1.3-1.4</v>
      </c>
      <c r="AP1753" s="49" t="str">
        <f t="shared" si="529"/>
        <v>23-24</v>
      </c>
      <c r="AQ1753" s="49" t="str">
        <f t="shared" si="530"/>
        <v>Mar</v>
      </c>
      <c r="AR1753" s="48" t="str">
        <f t="shared" si="531"/>
        <v>295-305</v>
      </c>
      <c r="AS1753" s="49" t="str">
        <f t="shared" si="525"/>
        <v>Inner-TI</v>
      </c>
    </row>
    <row r="1754" spans="5:45" x14ac:dyDescent="0.3">
      <c r="E1754" s="15">
        <v>40978.979166666664</v>
      </c>
      <c r="F1754" s="21">
        <v>10.72</v>
      </c>
      <c r="G1754" s="21">
        <v>1801.5400085449269</v>
      </c>
      <c r="H1754" s="42">
        <v>1.198477134671954</v>
      </c>
      <c r="I1754" s="35">
        <v>303.5</v>
      </c>
      <c r="J1754" s="43">
        <v>0.13899253731343283</v>
      </c>
      <c r="K1754" s="44">
        <v>0.13566262741136081</v>
      </c>
      <c r="L1754" s="26">
        <f t="shared" si="513"/>
        <v>10.642067437968729</v>
      </c>
      <c r="M1754" s="26">
        <f t="shared" si="514"/>
        <v>1.0028158042018804</v>
      </c>
      <c r="N1754" s="96">
        <f t="shared" si="515"/>
        <v>11</v>
      </c>
      <c r="O1754" s="26">
        <f t="shared" si="516"/>
        <v>0.67172466988567947</v>
      </c>
      <c r="P1754" s="3">
        <f>IF(L1754&gt;'Power Curve'!$C$37,0,INDEX(Ci,$N1754,1)*POWER(1-O1754,3)+INDEX(Ci,$N1754,2)*3*O1754*POWER(1-O1754,2)+INDEX(Ci,$N1754,3)*3*POWER(O1754,2)*(1-O1754)+INDEX(Ci,$N1754,4)*POWER(O1754,3))</f>
        <v>1705.8489888178337</v>
      </c>
      <c r="Q1754" s="3">
        <f>MAX(0,MIN(P1754-V1754+W1754,'Power Curve'!$C$39))</f>
        <v>1678.4848502196519</v>
      </c>
      <c r="R1754" s="3">
        <f t="shared" si="517"/>
        <v>1801.5400085449269</v>
      </c>
      <c r="S1754" s="3">
        <f t="shared" si="518"/>
        <v>-123.05515832527499</v>
      </c>
      <c r="T1754" s="3">
        <f t="shared" si="519"/>
        <v>123.05515832527499</v>
      </c>
      <c r="V1754" s="37">
        <f t="array" ref="V1754">SUM(_xlfn.NORM.DIST($AD$3:$AD$1003,$L1754,$AA1754,FALSE)*WindSpeedStep*$AE$3:$AE$1003)/AG1754</f>
        <v>1694.1600784919826</v>
      </c>
      <c r="W1754" s="37">
        <f t="array" ref="W1754">SUM(_xlfn.NORM.DIST($AD$3:$AD$1003,$L1754,$AB1754,FALSE)*WindSpeedStep*$AE$3:$AE$1003)/AH1754</f>
        <v>1666.7959398938008</v>
      </c>
      <c r="Y1754" s="1">
        <f t="shared" si="520"/>
        <v>10</v>
      </c>
      <c r="Z1754" s="99">
        <f>IF(L1754&lt;'Power Curve'!$P$28,'Power Curve'!$Q$28,IF(L1754&gt;'Power Curve'!$P$29,'Power Curve'!$Q$29,INDEX(ReferenceTurbulence,Y1754)+(L1754-INDEX(ReferenceTurbulenceWindSpeed,Y1754))*(INDEX(ReferenceTurbulence,Y1754+1)-INDEX(ReferenceTurbulence,Y1754))/(INDEX(ReferenceTurbulenceWindSpeed,Y1754+1)-INDEX(ReferenceTurbulenceWindSpeed,Y1754))))</f>
        <v>0.12000328633907069</v>
      </c>
      <c r="AA1754" s="100">
        <f t="shared" si="526"/>
        <v>1.2770830659982617</v>
      </c>
      <c r="AB1754" s="29">
        <f t="shared" si="527"/>
        <v>1.4791679554639372</v>
      </c>
      <c r="AG1754" s="40">
        <f t="array" ref="AG1754">SUM(_xlfn.NORM.DIST($AD$3:$AD$1003,$F1754,$AA1754,FALSE)*WindSpeedStep)</f>
        <v>1.0000000000000033</v>
      </c>
      <c r="AH1754" s="40">
        <f t="array" ref="AH1754">SUM(_xlfn.NORM.DIST($AD$3:$AD$1003,$F1754,$AB1754,FALSE)*WindSpeedStep)</f>
        <v>0.99999999999983968</v>
      </c>
      <c r="AJ1754" s="47">
        <f t="shared" si="521"/>
        <v>11</v>
      </c>
      <c r="AK1754" s="83" t="b">
        <f>COUNTIF('Power Curve'!$D$2:$D$31,AJ1754)&gt;0</f>
        <v>1</v>
      </c>
      <c r="AL1754" s="83" t="b">
        <f t="shared" si="522"/>
        <v>0</v>
      </c>
      <c r="AM1754" s="83" t="b">
        <f t="shared" si="528"/>
        <v>1</v>
      </c>
      <c r="AN1754" s="47" t="str">
        <f t="shared" si="523"/>
        <v>Inner</v>
      </c>
      <c r="AO1754" s="48" t="str">
        <f t="shared" si="524"/>
        <v>1.0-1.1</v>
      </c>
      <c r="AP1754" s="49" t="str">
        <f t="shared" si="529"/>
        <v>23-24</v>
      </c>
      <c r="AQ1754" s="49" t="str">
        <f t="shared" si="530"/>
        <v>Mar</v>
      </c>
      <c r="AR1754" s="48" t="str">
        <f t="shared" si="531"/>
        <v>295-305</v>
      </c>
      <c r="AS1754" s="49" t="str">
        <f t="shared" si="525"/>
        <v>Inner-TI</v>
      </c>
    </row>
    <row r="1755" spans="5:45" x14ac:dyDescent="0.3">
      <c r="E1755" s="15">
        <v>40978.986111111109</v>
      </c>
      <c r="F1755" s="21">
        <v>8.42</v>
      </c>
      <c r="G1755" s="21">
        <v>1021.4099731445313</v>
      </c>
      <c r="H1755" s="42">
        <v>1.1990779276033574</v>
      </c>
      <c r="I1755" s="35">
        <v>304.60000000000002</v>
      </c>
      <c r="J1755" s="43">
        <v>0.18408551068883611</v>
      </c>
      <c r="K1755" s="44">
        <v>0.15557850520484182</v>
      </c>
      <c r="L1755" s="26">
        <f t="shared" si="513"/>
        <v>8.3601845552807408</v>
      </c>
      <c r="M1755" s="26">
        <f t="shared" si="514"/>
        <v>0.65014344885107567</v>
      </c>
      <c r="N1755" s="96">
        <f t="shared" si="515"/>
        <v>9</v>
      </c>
      <c r="O1755" s="26">
        <f t="shared" si="516"/>
        <v>0.35134011060453335</v>
      </c>
      <c r="P1755" s="3">
        <f>IF(L1755&gt;'Power Curve'!$C$37,0,INDEX(Ci,$N1755,1)*POWER(1-O1755,3)+INDEX(Ci,$N1755,2)*3*O1755*POWER(1-O1755,2)+INDEX(Ci,$N1755,3)*3*POWER(O1755,2)*(1-O1755)+INDEX(Ci,$N1755,4)*POWER(O1755,3))</f>
        <v>988.64353685296533</v>
      </c>
      <c r="Q1755" s="3">
        <f>MAX(0,MIN(P1755-V1755+W1755,'Power Curve'!$C$39))</f>
        <v>1012.4184059180948</v>
      </c>
      <c r="R1755" s="3">
        <f t="shared" si="517"/>
        <v>1021.4099731445313</v>
      </c>
      <c r="S1755" s="3">
        <f t="shared" si="518"/>
        <v>-8.991567226436473</v>
      </c>
      <c r="T1755" s="3">
        <f t="shared" si="519"/>
        <v>8.991567226436473</v>
      </c>
      <c r="V1755" s="37">
        <f t="array" ref="V1755">SUM(_xlfn.NORM.DIST($AD$3:$AD$1003,$L1755,$AA1755,FALSE)*WindSpeedStep*$AE$3:$AE$1003)/AG1755</f>
        <v>989.0141883393037</v>
      </c>
      <c r="W1755" s="37">
        <f t="array" ref="W1755">SUM(_xlfn.NORM.DIST($AD$3:$AD$1003,$L1755,$AB1755,FALSE)*WindSpeedStep*$AE$3:$AE$1003)/AH1755</f>
        <v>1012.7890574044332</v>
      </c>
      <c r="Y1755" s="1">
        <f t="shared" si="520"/>
        <v>8</v>
      </c>
      <c r="Z1755" s="99">
        <f>IF(L1755&lt;'Power Curve'!$P$28,'Power Curve'!$Q$28,IF(L1755&gt;'Power Curve'!$P$29,'Power Curve'!$Q$29,INDEX(ReferenceTurbulence,Y1755)+(L1755-INDEX(ReferenceTurbulenceWindSpeed,Y1755))*(INDEX(ReferenceTurbulence,Y1755+1)-INDEX(ReferenceTurbulence,Y1755))/(INDEX(ReferenceTurbulenceWindSpeed,Y1755+1)-INDEX(ReferenceTurbulenceWindSpeed,Y1755))))</f>
        <v>0.11980008045190997</v>
      </c>
      <c r="AA1755" s="100">
        <f t="shared" si="526"/>
        <v>1.0015507823154479</v>
      </c>
      <c r="AB1755" s="29">
        <f t="shared" si="527"/>
        <v>1.5389888433117753</v>
      </c>
      <c r="AG1755" s="40">
        <f t="array" ref="AG1755">SUM(_xlfn.NORM.DIST($AD$3:$AD$1003,$F1755,$AA1755,FALSE)*WindSpeedStep)</f>
        <v>1.0000000000000036</v>
      </c>
      <c r="AH1755" s="40">
        <f t="array" ref="AH1755">SUM(_xlfn.NORM.DIST($AD$3:$AD$1003,$F1755,$AB1755,FALSE)*WindSpeedStep)</f>
        <v>0.99999998149765734</v>
      </c>
      <c r="AJ1755" s="47">
        <f t="shared" si="521"/>
        <v>8</v>
      </c>
      <c r="AK1755" s="83" t="b">
        <f>COUNTIF('Power Curve'!$D$2:$D$31,AJ1755)&gt;0</f>
        <v>1</v>
      </c>
      <c r="AL1755" s="83" t="b">
        <f t="shared" si="522"/>
        <v>0</v>
      </c>
      <c r="AM1755" s="83" t="b">
        <f t="shared" si="528"/>
        <v>1</v>
      </c>
      <c r="AN1755" s="47" t="str">
        <f t="shared" si="523"/>
        <v>Outer</v>
      </c>
      <c r="AO1755" s="48" t="str">
        <f t="shared" si="524"/>
        <v>0.6-0.7</v>
      </c>
      <c r="AP1755" s="49" t="str">
        <f t="shared" si="529"/>
        <v>23-24</v>
      </c>
      <c r="AQ1755" s="49" t="str">
        <f t="shared" si="530"/>
        <v>Mar</v>
      </c>
      <c r="AR1755" s="48" t="str">
        <f t="shared" si="531"/>
        <v>295-305</v>
      </c>
      <c r="AS1755" s="49" t="str">
        <f t="shared" si="525"/>
        <v>HWS-HTI</v>
      </c>
    </row>
    <row r="1756" spans="5:45" x14ac:dyDescent="0.3">
      <c r="E1756" s="15">
        <v>40978.993055555555</v>
      </c>
      <c r="F1756" s="21">
        <v>6.85</v>
      </c>
      <c r="G1756" s="21">
        <v>853.61000823974632</v>
      </c>
      <c r="H1756" s="42">
        <v>1.199578255411164</v>
      </c>
      <c r="I1756" s="35">
        <v>303.7</v>
      </c>
      <c r="J1756" s="43">
        <v>0.16934306569343066</v>
      </c>
      <c r="K1756" s="44">
        <v>0.1072860483915615</v>
      </c>
      <c r="L1756" s="26">
        <f t="shared" si="513"/>
        <v>6.8022836363131942</v>
      </c>
      <c r="M1756" s="26">
        <f t="shared" si="514"/>
        <v>0.40936483980683858</v>
      </c>
      <c r="N1756" s="96">
        <f t="shared" si="515"/>
        <v>7</v>
      </c>
      <c r="O1756" s="26">
        <f t="shared" si="516"/>
        <v>0.78363678372170331</v>
      </c>
      <c r="P1756" s="3">
        <f>IF(L1756&gt;'Power Curve'!$C$37,0,INDEX(Ci,$N1756,1)*POWER(1-O1756,3)+INDEX(Ci,$N1756,2)*3*O1756*POWER(1-O1756,2)+INDEX(Ci,$N1756,3)*3*POWER(O1756,2)*(1-O1756)+INDEX(Ci,$N1756,4)*POWER(O1756,3))</f>
        <v>545.80287391158504</v>
      </c>
      <c r="Q1756" s="3">
        <f>MAX(0,MIN(P1756-V1756+W1756,'Power Curve'!$C$39))</f>
        <v>562.47706750481836</v>
      </c>
      <c r="R1756" s="3">
        <f t="shared" si="517"/>
        <v>853.61000823974632</v>
      </c>
      <c r="S1756" s="3">
        <f t="shared" si="518"/>
        <v>-291.13294073492796</v>
      </c>
      <c r="T1756" s="3">
        <f t="shared" si="519"/>
        <v>291.13294073492796</v>
      </c>
      <c r="V1756" s="37">
        <f t="array" ref="V1756">SUM(_xlfn.NORM.DIST($AD$3:$AD$1003,$L1756,$AA1756,FALSE)*WindSpeedStep*$AE$3:$AE$1003)/AG1756</f>
        <v>545.52615528726358</v>
      </c>
      <c r="W1756" s="37">
        <f t="array" ref="W1756">SUM(_xlfn.NORM.DIST($AD$3:$AD$1003,$L1756,$AB1756,FALSE)*WindSpeedStep*$AE$3:$AE$1003)/AH1756</f>
        <v>562.2003488804969</v>
      </c>
      <c r="Y1756" s="1">
        <f t="shared" si="520"/>
        <v>6</v>
      </c>
      <c r="Z1756" s="99">
        <f>IF(L1756&lt;'Power Curve'!$P$28,'Power Curve'!$Q$28,IF(L1756&gt;'Power Curve'!$P$29,'Power Curve'!$Q$29,INDEX(ReferenceTurbulence,Y1756)+(L1756-INDEX(ReferenceTurbulenceWindSpeed,Y1756))*(INDEX(ReferenceTurbulence,Y1756+1)-INDEX(ReferenceTurbulence,Y1756))/(INDEX(ReferenceTurbulenceWindSpeed,Y1756+1)-INDEX(ReferenceTurbulenceWindSpeed,Y1756))))</f>
        <v>0.12009061195561316</v>
      </c>
      <c r="AA1756" s="100">
        <f t="shared" si="526"/>
        <v>0.81689040458050499</v>
      </c>
      <c r="AB1756" s="29">
        <f t="shared" si="527"/>
        <v>1.1519195646895337</v>
      </c>
      <c r="AG1756" s="40">
        <f t="array" ref="AG1756">SUM(_xlfn.NORM.DIST($AD$3:$AD$1003,$F1756,$AA1756,FALSE)*WindSpeedStep)</f>
        <v>1.0000000000000036</v>
      </c>
      <c r="AH1756" s="40">
        <f t="array" ref="AH1756">SUM(_xlfn.NORM.DIST($AD$3:$AD$1003,$F1756,$AB1756,FALSE)*WindSpeedStep)</f>
        <v>0.99999999896285507</v>
      </c>
      <c r="AJ1756" s="47">
        <f t="shared" si="521"/>
        <v>7</v>
      </c>
      <c r="AK1756" s="83" t="b">
        <f>COUNTIF('Power Curve'!$D$2:$D$31,AJ1756)&gt;0</f>
        <v>1</v>
      </c>
      <c r="AL1756" s="83" t="b">
        <f t="shared" si="522"/>
        <v>0</v>
      </c>
      <c r="AM1756" s="83" t="b">
        <f t="shared" si="528"/>
        <v>1</v>
      </c>
      <c r="AN1756" s="47" t="str">
        <f t="shared" si="523"/>
        <v>Outer</v>
      </c>
      <c r="AO1756" s="48" t="str">
        <f t="shared" si="524"/>
        <v>0.4-0.5</v>
      </c>
      <c r="AP1756" s="49" t="str">
        <f t="shared" si="529"/>
        <v>23-24</v>
      </c>
      <c r="AQ1756" s="49" t="str">
        <f t="shared" si="530"/>
        <v>Mar</v>
      </c>
      <c r="AR1756" s="48" t="str">
        <f t="shared" si="531"/>
        <v>295-305</v>
      </c>
      <c r="AS1756" s="49" t="str">
        <f t="shared" si="525"/>
        <v>LWS-HTI</v>
      </c>
    </row>
    <row r="1757" spans="5:45" x14ac:dyDescent="0.3">
      <c r="E1757" s="15">
        <v>40979</v>
      </c>
      <c r="F1757" s="21">
        <v>8.83</v>
      </c>
      <c r="G1757" s="21">
        <v>1344.709960937498</v>
      </c>
      <c r="H1757" s="42">
        <v>1.199711591140479</v>
      </c>
      <c r="I1757" s="35">
        <v>306.60000000000002</v>
      </c>
      <c r="J1757" s="43">
        <v>0.14609286523216308</v>
      </c>
      <c r="K1757" s="44">
        <v>0.12899532283910822</v>
      </c>
      <c r="L1757" s="26">
        <f t="shared" si="513"/>
        <v>8.7688160360570855</v>
      </c>
      <c r="M1757" s="26">
        <f t="shared" si="514"/>
        <v>0.71329876146121274</v>
      </c>
      <c r="N1757" s="96">
        <f t="shared" si="515"/>
        <v>9</v>
      </c>
      <c r="O1757" s="26">
        <f t="shared" si="516"/>
        <v>0.75978703967972583</v>
      </c>
      <c r="P1757" s="3">
        <f>IF(L1757&gt;'Power Curve'!$C$37,0,INDEX(Ci,$N1757,1)*POWER(1-O1757,3)+INDEX(Ci,$N1757,2)*3*O1757*POWER(1-O1757,2)+INDEX(Ci,$N1757,3)*3*POWER(O1757,2)*(1-O1757)+INDEX(Ci,$N1757,4)*POWER(O1757,3))</f>
        <v>1119.6193740546219</v>
      </c>
      <c r="Q1757" s="3">
        <f>MAX(0,MIN(P1757-V1757+W1757,'Power Curve'!$C$39))</f>
        <v>1125.950588648604</v>
      </c>
      <c r="R1757" s="3">
        <f t="shared" si="517"/>
        <v>1344.709960937498</v>
      </c>
      <c r="S1757" s="3">
        <f t="shared" si="518"/>
        <v>-218.75937228889393</v>
      </c>
      <c r="T1757" s="3">
        <f t="shared" si="519"/>
        <v>218.75937228889393</v>
      </c>
      <c r="V1757" s="37">
        <f t="array" ref="V1757">SUM(_xlfn.NORM.DIST($AD$3:$AD$1003,$L1757,$AA1757,FALSE)*WindSpeedStep*$AE$3:$AE$1003)/AG1757</f>
        <v>1126.7644023698535</v>
      </c>
      <c r="W1757" s="37">
        <f t="array" ref="W1757">SUM(_xlfn.NORM.DIST($AD$3:$AD$1003,$L1757,$AB1757,FALSE)*WindSpeedStep*$AE$3:$AE$1003)/AH1757</f>
        <v>1133.0956169638357</v>
      </c>
      <c r="Y1757" s="1">
        <f t="shared" si="520"/>
        <v>8</v>
      </c>
      <c r="Z1757" s="99">
        <f>IF(L1757&lt;'Power Curve'!$P$28,'Power Curve'!$Q$28,IF(L1757&gt;'Power Curve'!$P$29,'Power Curve'!$Q$29,INDEX(ReferenceTurbulence,Y1757)+(L1757-INDEX(ReferenceTurbulenceWindSpeed,Y1757))*(INDEX(ReferenceTurbulence,Y1757+1)-INDEX(ReferenceTurbulence,Y1757))/(INDEX(ReferenceTurbulenceWindSpeed,Y1757+1)-INDEX(ReferenceTurbulenceWindSpeed,Y1757))))</f>
        <v>0.1202695264002117</v>
      </c>
      <c r="AA1757" s="100">
        <f t="shared" si="526"/>
        <v>1.0546213517471674</v>
      </c>
      <c r="AB1757" s="29">
        <f t="shared" si="527"/>
        <v>1.2810614594013183</v>
      </c>
      <c r="AG1757" s="40">
        <f t="array" ref="AG1757">SUM(_xlfn.NORM.DIST($AD$3:$AD$1003,$F1757,$AA1757,FALSE)*WindSpeedStep)</f>
        <v>1.0000000000000033</v>
      </c>
      <c r="AH1757" s="40">
        <f t="array" ref="AH1757">SUM(_xlfn.NORM.DIST($AD$3:$AD$1003,$F1757,$AB1757,FALSE)*WindSpeedStep)</f>
        <v>0.99999999999795086</v>
      </c>
      <c r="AJ1757" s="47">
        <f t="shared" si="521"/>
        <v>9</v>
      </c>
      <c r="AK1757" s="83" t="b">
        <f>COUNTIF('Power Curve'!$D$2:$D$31,AJ1757)&gt;0</f>
        <v>1</v>
      </c>
      <c r="AL1757" s="83" t="b">
        <f t="shared" si="522"/>
        <v>0</v>
      </c>
      <c r="AM1757" s="83" t="b">
        <f t="shared" si="528"/>
        <v>1</v>
      </c>
      <c r="AN1757" s="47" t="str">
        <f t="shared" si="523"/>
        <v>Outer</v>
      </c>
      <c r="AO1757" s="48" t="str">
        <f t="shared" si="524"/>
        <v>0.7-0.8</v>
      </c>
      <c r="AP1757" s="49" t="str">
        <f t="shared" si="529"/>
        <v>0-1</v>
      </c>
      <c r="AQ1757" s="49" t="str">
        <f t="shared" si="530"/>
        <v>Mar</v>
      </c>
      <c r="AR1757" s="48" t="str">
        <f t="shared" si="531"/>
        <v>305-315</v>
      </c>
      <c r="AS1757" s="49" t="str">
        <f t="shared" si="525"/>
        <v>HWS-HTI</v>
      </c>
    </row>
    <row r="1758" spans="5:45" x14ac:dyDescent="0.3">
      <c r="E1758" s="15">
        <v>40979.006944444445</v>
      </c>
      <c r="F1758" s="21">
        <v>10.29</v>
      </c>
      <c r="G1758" s="21">
        <v>1324.16004180908</v>
      </c>
      <c r="H1758" s="42">
        <v>1.199344477961058</v>
      </c>
      <c r="I1758" s="35">
        <v>301.3</v>
      </c>
      <c r="J1758" s="43">
        <v>0.14868804664723034</v>
      </c>
      <c r="K1758" s="44">
        <v>0.19903544383947114</v>
      </c>
      <c r="L1758" s="26">
        <f t="shared" si="513"/>
        <v>10.217657130492286</v>
      </c>
      <c r="M1758" s="26">
        <f t="shared" si="514"/>
        <v>0.9372218230609376</v>
      </c>
      <c r="N1758" s="96">
        <f t="shared" si="515"/>
        <v>11</v>
      </c>
      <c r="O1758" s="26">
        <f t="shared" si="516"/>
        <v>0.25983202325088151</v>
      </c>
      <c r="P1758" s="3">
        <f>IF(L1758&gt;'Power Curve'!$C$37,0,INDEX(Ci,$N1758,1)*POWER(1-O1758,3)+INDEX(Ci,$N1758,2)*3*O1758*POWER(1-O1758,2)+INDEX(Ci,$N1758,3)*3*POWER(O1758,2)*(1-O1758)+INDEX(Ci,$N1758,4)*POWER(O1758,3))</f>
        <v>1595.3101465472776</v>
      </c>
      <c r="Q1758" s="3">
        <f>MAX(0,MIN(P1758-V1758+W1758,'Power Curve'!$C$39))</f>
        <v>1562.9694872666519</v>
      </c>
      <c r="R1758" s="3">
        <f t="shared" si="517"/>
        <v>1324.16004180908</v>
      </c>
      <c r="S1758" s="3">
        <f t="shared" si="518"/>
        <v>238.80944545757188</v>
      </c>
      <c r="T1758" s="3">
        <f t="shared" si="519"/>
        <v>238.80944545757188</v>
      </c>
      <c r="V1758" s="37">
        <f t="array" ref="V1758">SUM(_xlfn.NORM.DIST($AD$3:$AD$1003,$L1758,$AA1758,FALSE)*WindSpeedStep*$AE$3:$AE$1003)/AG1758</f>
        <v>1591.4932943768169</v>
      </c>
      <c r="W1758" s="37">
        <f t="array" ref="W1758">SUM(_xlfn.NORM.DIST($AD$3:$AD$1003,$L1758,$AB1758,FALSE)*WindSpeedStep*$AE$3:$AE$1003)/AH1758</f>
        <v>1559.1526350961913</v>
      </c>
      <c r="Y1758" s="1">
        <f t="shared" si="520"/>
        <v>10</v>
      </c>
      <c r="Z1758" s="99">
        <f>IF(L1758&lt;'Power Curve'!$P$28,'Power Curve'!$Q$28,IF(L1758&gt;'Power Curve'!$P$29,'Power Curve'!$Q$29,INDEX(ReferenceTurbulence,Y1758)+(L1758-INDEX(ReferenceTurbulenceWindSpeed,Y1758))*(INDEX(ReferenceTurbulence,Y1758+1)-INDEX(ReferenceTurbulence,Y1758))/(INDEX(ReferenceTurbulenceWindSpeed,Y1758+1)-INDEX(ReferenceTurbulenceWindSpeed,Y1758))))</f>
        <v>0.12001410609455519</v>
      </c>
      <c r="AA1758" s="100">
        <f t="shared" si="526"/>
        <v>1.2262629868966897</v>
      </c>
      <c r="AB1758" s="29">
        <f t="shared" si="527"/>
        <v>1.5192434800440429</v>
      </c>
      <c r="AG1758" s="40">
        <f t="array" ref="AG1758">SUM(_xlfn.NORM.DIST($AD$3:$AD$1003,$F1758,$AA1758,FALSE)*WindSpeedStep)</f>
        <v>1.0000000000000036</v>
      </c>
      <c r="AH1758" s="40">
        <f t="array" ref="AH1758">SUM(_xlfn.NORM.DIST($AD$3:$AD$1003,$F1758,$AB1758,FALSE)*WindSpeedStep)</f>
        <v>0.99999999999502942</v>
      </c>
      <c r="AJ1758" s="47">
        <f t="shared" si="521"/>
        <v>10</v>
      </c>
      <c r="AK1758" s="83" t="b">
        <f>COUNTIF('Power Curve'!$D$2:$D$31,AJ1758)&gt;0</f>
        <v>1</v>
      </c>
      <c r="AL1758" s="83" t="b">
        <f t="shared" si="522"/>
        <v>0</v>
      </c>
      <c r="AM1758" s="83" t="b">
        <f t="shared" si="528"/>
        <v>1</v>
      </c>
      <c r="AN1758" s="47" t="str">
        <f t="shared" si="523"/>
        <v>Outer</v>
      </c>
      <c r="AO1758" s="48" t="str">
        <f t="shared" si="524"/>
        <v>0.9-1.0</v>
      </c>
      <c r="AP1758" s="49" t="str">
        <f t="shared" si="529"/>
        <v>0-1</v>
      </c>
      <c r="AQ1758" s="49" t="str">
        <f t="shared" si="530"/>
        <v>Mar</v>
      </c>
      <c r="AR1758" s="48" t="str">
        <f t="shared" si="531"/>
        <v>295-305</v>
      </c>
      <c r="AS1758" s="49" t="str">
        <f t="shared" si="525"/>
        <v>HWS-HTI</v>
      </c>
    </row>
    <row r="1759" spans="5:45" x14ac:dyDescent="0.3">
      <c r="E1759" s="15">
        <v>40979.013888888891</v>
      </c>
      <c r="F1759" s="21">
        <v>12.07</v>
      </c>
      <c r="G1759" s="21">
        <v>1817.3099822998049</v>
      </c>
      <c r="H1759" s="42">
        <v>1.1989002931772932</v>
      </c>
      <c r="I1759" s="35">
        <v>297.3</v>
      </c>
      <c r="J1759" s="43">
        <v>0.13090306545153274</v>
      </c>
      <c r="K1759" s="44">
        <v>0.20149587929600371</v>
      </c>
      <c r="L1759" s="26">
        <f t="shared" si="513"/>
        <v>11.983663235465224</v>
      </c>
      <c r="M1759" s="26">
        <f t="shared" si="514"/>
        <v>1.2101637594459644</v>
      </c>
      <c r="N1759" s="96">
        <f t="shared" si="515"/>
        <v>12</v>
      </c>
      <c r="O1759" s="26">
        <f t="shared" si="516"/>
        <v>0.96642532052900154</v>
      </c>
      <c r="P1759" s="3">
        <f>IF(L1759&gt;'Power Curve'!$C$37,0,INDEX(Ci,$N1759,1)*POWER(1-O1759,3)+INDEX(Ci,$N1759,2)*3*O1759*POWER(1-O1759,2)+INDEX(Ci,$N1759,3)*3*POWER(O1759,2)*(1-O1759)+INDEX(Ci,$N1759,4)*POWER(O1759,3))</f>
        <v>1914.9884692949859</v>
      </c>
      <c r="Q1759" s="3">
        <f>MAX(0,MIN(P1759-V1759+W1759,'Power Curve'!$C$39))</f>
        <v>1896.8112788434232</v>
      </c>
      <c r="R1759" s="3">
        <f t="shared" si="517"/>
        <v>1817.3099822998049</v>
      </c>
      <c r="S1759" s="3">
        <f t="shared" si="518"/>
        <v>79.501296543618309</v>
      </c>
      <c r="T1759" s="3">
        <f t="shared" si="519"/>
        <v>79.501296543618309</v>
      </c>
      <c r="V1759" s="37">
        <f t="array" ref="V1759">SUM(_xlfn.NORM.DIST($AD$3:$AD$1003,$L1759,$AA1759,FALSE)*WindSpeedStep*$AE$3:$AE$1003)/AG1759</f>
        <v>1891.4028761278976</v>
      </c>
      <c r="W1759" s="37">
        <f t="array" ref="W1759">SUM(_xlfn.NORM.DIST($AD$3:$AD$1003,$L1759,$AB1759,FALSE)*WindSpeedStep*$AE$3:$AE$1003)/AH1759</f>
        <v>1873.2256856763349</v>
      </c>
      <c r="Y1759" s="1">
        <f t="shared" si="520"/>
        <v>11</v>
      </c>
      <c r="Z1759" s="99">
        <f>IF(L1759&lt;'Power Curve'!$P$28,'Power Curve'!$Q$28,IF(L1759&gt;'Power Curve'!$P$29,'Power Curve'!$Q$29,INDEX(ReferenceTurbulence,Y1759)+(L1759-INDEX(ReferenceTurbulenceWindSpeed,Y1759))*(INDEX(ReferenceTurbulence,Y1759+1)-INDEX(ReferenceTurbulence,Y1759))/(INDEX(ReferenceTurbulenceWindSpeed,Y1759+1)-INDEX(ReferenceTurbulenceWindSpeed,Y1759))))</f>
        <v>0.11826479497716665</v>
      </c>
      <c r="AA1759" s="100">
        <f t="shared" si="526"/>
        <v>1.4172454756177042</v>
      </c>
      <c r="AB1759" s="29">
        <f t="shared" si="527"/>
        <v>1.5686982528612308</v>
      </c>
      <c r="AG1759" s="40">
        <f t="array" ref="AG1759">SUM(_xlfn.NORM.DIST($AD$3:$AD$1003,$F1759,$AA1759,FALSE)*WindSpeedStep)</f>
        <v>1.0000000000000036</v>
      </c>
      <c r="AH1759" s="40">
        <f t="array" ref="AH1759">SUM(_xlfn.NORM.DIST($AD$3:$AD$1003,$F1759,$AB1759,FALSE)*WindSpeedStep)</f>
        <v>0.99999999999999756</v>
      </c>
      <c r="AJ1759" s="47">
        <f t="shared" si="521"/>
        <v>12</v>
      </c>
      <c r="AK1759" s="83" t="b">
        <f>COUNTIF('Power Curve'!$D$2:$D$31,AJ1759)&gt;0</f>
        <v>1</v>
      </c>
      <c r="AL1759" s="83" t="b">
        <f t="shared" si="522"/>
        <v>0</v>
      </c>
      <c r="AM1759" s="83" t="b">
        <f t="shared" si="528"/>
        <v>1</v>
      </c>
      <c r="AN1759" s="47" t="str">
        <f t="shared" si="523"/>
        <v>Inner</v>
      </c>
      <c r="AO1759" s="48" t="str">
        <f t="shared" si="524"/>
        <v>1.2-1.3</v>
      </c>
      <c r="AP1759" s="49" t="str">
        <f t="shared" si="529"/>
        <v>0-1</v>
      </c>
      <c r="AQ1759" s="49" t="str">
        <f t="shared" si="530"/>
        <v>Mar</v>
      </c>
      <c r="AR1759" s="48" t="str">
        <f t="shared" si="531"/>
        <v>295-305</v>
      </c>
      <c r="AS1759" s="49" t="str">
        <f t="shared" si="525"/>
        <v>Inner-TI</v>
      </c>
    </row>
    <row r="1760" spans="5:45" x14ac:dyDescent="0.3">
      <c r="E1760" s="15">
        <v>40979.020833333336</v>
      </c>
      <c r="F1760" s="21">
        <v>11.55</v>
      </c>
      <c r="G1760" s="21">
        <v>1891.269973754883</v>
      </c>
      <c r="H1760" s="42">
        <v>1.1989564126239203</v>
      </c>
      <c r="I1760" s="35">
        <v>301.10000000000002</v>
      </c>
      <c r="J1760" s="43">
        <v>0.15670995670995672</v>
      </c>
      <c r="K1760" s="44">
        <v>0.1842673761742093</v>
      </c>
      <c r="L1760" s="26">
        <f t="shared" si="513"/>
        <v>11.467561720988307</v>
      </c>
      <c r="M1760" s="26">
        <f t="shared" si="514"/>
        <v>1.1303986066891831</v>
      </c>
      <c r="N1760" s="96">
        <f t="shared" si="515"/>
        <v>12</v>
      </c>
      <c r="O1760" s="26">
        <f t="shared" si="516"/>
        <v>0.46931408208812203</v>
      </c>
      <c r="P1760" s="3">
        <f>IF(L1760&gt;'Power Curve'!$C$37,0,INDEX(Ci,$N1760,1)*POWER(1-O1760,3)+INDEX(Ci,$N1760,2)*3*O1760*POWER(1-O1760,2)+INDEX(Ci,$N1760,3)*3*POWER(O1760,2)*(1-O1760)+INDEX(Ci,$N1760,4)*POWER(O1760,3))</f>
        <v>1857.2650599056956</v>
      </c>
      <c r="Q1760" s="3">
        <f>MAX(0,MIN(P1760-V1760+W1760,'Power Curve'!$C$39))</f>
        <v>1797.6378498939941</v>
      </c>
      <c r="R1760" s="3">
        <f t="shared" si="517"/>
        <v>1891.269973754883</v>
      </c>
      <c r="S1760" s="3">
        <f t="shared" si="518"/>
        <v>-93.632123860888896</v>
      </c>
      <c r="T1760" s="3">
        <f t="shared" si="519"/>
        <v>93.632123860888896</v>
      </c>
      <c r="V1760" s="37">
        <f t="array" ref="V1760">SUM(_xlfn.NORM.DIST($AD$3:$AD$1003,$L1760,$AA1760,FALSE)*WindSpeedStep*$AE$3:$AE$1003)/AG1760</f>
        <v>1836.1889999512516</v>
      </c>
      <c r="W1760" s="37">
        <f t="array" ref="W1760">SUM(_xlfn.NORM.DIST($AD$3:$AD$1003,$L1760,$AB1760,FALSE)*WindSpeedStep*$AE$3:$AE$1003)/AH1760</f>
        <v>1776.5617899395502</v>
      </c>
      <c r="Y1760" s="1">
        <f t="shared" si="520"/>
        <v>11</v>
      </c>
      <c r="Z1760" s="99">
        <f>IF(L1760&lt;'Power Curve'!$P$28,'Power Curve'!$Q$28,IF(L1760&gt;'Power Curve'!$P$29,'Power Curve'!$Q$29,INDEX(ReferenceTurbulence,Y1760)+(L1760-INDEX(ReferenceTurbulenceWindSpeed,Y1760))*(INDEX(ReferenceTurbulence,Y1760+1)-INDEX(ReferenceTurbulence,Y1760))/(INDEX(ReferenceTurbulenceWindSpeed,Y1760+1)-INDEX(ReferenceTurbulenceWindSpeed,Y1760))))</f>
        <v>0.11915460700350419</v>
      </c>
      <c r="AA1760" s="100">
        <f t="shared" si="526"/>
        <v>1.3664128101527899</v>
      </c>
      <c r="AB1760" s="29">
        <f t="shared" si="527"/>
        <v>1.7970811008648344</v>
      </c>
      <c r="AG1760" s="40">
        <f t="array" ref="AG1760">SUM(_xlfn.NORM.DIST($AD$3:$AD$1003,$F1760,$AA1760,FALSE)*WindSpeedStep)</f>
        <v>1.0000000000000033</v>
      </c>
      <c r="AH1760" s="40">
        <f t="array" ref="AH1760">SUM(_xlfn.NORM.DIST($AD$3:$AD$1003,$F1760,$AB1760,FALSE)*WindSpeedStep)</f>
        <v>0.99999999994615885</v>
      </c>
      <c r="AJ1760" s="47">
        <f t="shared" si="521"/>
        <v>11</v>
      </c>
      <c r="AK1760" s="83" t="b">
        <f>COUNTIF('Power Curve'!$D$2:$D$31,AJ1760)&gt;0</f>
        <v>1</v>
      </c>
      <c r="AL1760" s="83" t="b">
        <f t="shared" si="522"/>
        <v>0</v>
      </c>
      <c r="AM1760" s="83" t="b">
        <f t="shared" si="528"/>
        <v>1</v>
      </c>
      <c r="AN1760" s="47" t="str">
        <f t="shared" si="523"/>
        <v>Outer</v>
      </c>
      <c r="AO1760" s="48" t="str">
        <f t="shared" si="524"/>
        <v>1.1-1.2</v>
      </c>
      <c r="AP1760" s="49" t="str">
        <f t="shared" si="529"/>
        <v>0-1</v>
      </c>
      <c r="AQ1760" s="49" t="str">
        <f t="shared" si="530"/>
        <v>Mar</v>
      </c>
      <c r="AR1760" s="48" t="str">
        <f t="shared" si="531"/>
        <v>295-305</v>
      </c>
      <c r="AS1760" s="49" t="str">
        <f t="shared" si="525"/>
        <v>HWS-HTI</v>
      </c>
    </row>
    <row r="1761" spans="5:45" x14ac:dyDescent="0.3">
      <c r="E1761" s="15">
        <v>40979.027777777781</v>
      </c>
      <c r="F1761" s="21">
        <v>11.86</v>
      </c>
      <c r="G1761" s="21">
        <v>1982.249938964841</v>
      </c>
      <c r="H1761" s="42">
        <v>1.1986901063412136</v>
      </c>
      <c r="I1761" s="35">
        <v>298</v>
      </c>
      <c r="J1761" s="43">
        <v>0.14165261382799327</v>
      </c>
      <c r="K1761" s="44">
        <v>0.15513834886198472</v>
      </c>
      <c r="L1761" s="26">
        <f t="shared" si="513"/>
        <v>11.774477199817831</v>
      </c>
      <c r="M1761" s="26">
        <f t="shared" si="514"/>
        <v>1.1778333833087984</v>
      </c>
      <c r="N1761" s="96">
        <f t="shared" si="515"/>
        <v>12</v>
      </c>
      <c r="O1761" s="26">
        <f t="shared" si="516"/>
        <v>0.76493641509416843</v>
      </c>
      <c r="P1761" s="3">
        <f>IF(L1761&gt;'Power Curve'!$C$37,0,INDEX(Ci,$N1761,1)*POWER(1-O1761,3)+INDEX(Ci,$N1761,2)*3*O1761*POWER(1-O1761,2)+INDEX(Ci,$N1761,3)*3*POWER(O1761,2)*(1-O1761)+INDEX(Ci,$N1761,4)*POWER(O1761,3))</f>
        <v>1896.8795811318514</v>
      </c>
      <c r="Q1761" s="3">
        <f>MAX(0,MIN(P1761-V1761+W1761,'Power Curve'!$C$39))</f>
        <v>1861.683307373524</v>
      </c>
      <c r="R1761" s="3">
        <f t="shared" si="517"/>
        <v>1982.249938964841</v>
      </c>
      <c r="S1761" s="3">
        <f t="shared" si="518"/>
        <v>-120.56663159131699</v>
      </c>
      <c r="T1761" s="3">
        <f t="shared" si="519"/>
        <v>120.56663159131699</v>
      </c>
      <c r="V1761" s="37">
        <f t="array" ref="V1761">SUM(_xlfn.NORM.DIST($AD$3:$AD$1003,$L1761,$AA1761,FALSE)*WindSpeedStep*$AE$3:$AE$1003)/AG1761</f>
        <v>1871.7015827439932</v>
      </c>
      <c r="W1761" s="37">
        <f t="array" ref="W1761">SUM(_xlfn.NORM.DIST($AD$3:$AD$1003,$L1761,$AB1761,FALSE)*WindSpeedStep*$AE$3:$AE$1003)/AH1761</f>
        <v>1836.5053089856658</v>
      </c>
      <c r="Y1761" s="1">
        <f t="shared" si="520"/>
        <v>11</v>
      </c>
      <c r="Z1761" s="99">
        <f>IF(L1761&lt;'Power Curve'!$P$28,'Power Curve'!$Q$28,IF(L1761&gt;'Power Curve'!$P$29,'Power Curve'!$Q$29,INDEX(ReferenceTurbulence,Y1761)+(L1761-INDEX(ReferenceTurbulenceWindSpeed,Y1761))*(INDEX(ReferenceTurbulence,Y1761+1)-INDEX(ReferenceTurbulence,Y1761))/(INDEX(ReferenceTurbulenceWindSpeed,Y1761+1)-INDEX(ReferenceTurbulenceWindSpeed,Y1761))))</f>
        <v>0.11862545319079265</v>
      </c>
      <c r="AA1761" s="100">
        <f t="shared" si="526"/>
        <v>1.3967526939130455</v>
      </c>
      <c r="AB1761" s="29">
        <f t="shared" si="527"/>
        <v>1.6678854718123066</v>
      </c>
      <c r="AG1761" s="40">
        <f t="array" ref="AG1761">SUM(_xlfn.NORM.DIST($AD$3:$AD$1003,$F1761,$AA1761,FALSE)*WindSpeedStep)</f>
        <v>1.0000000000000036</v>
      </c>
      <c r="AH1761" s="40">
        <f t="array" ref="AH1761">SUM(_xlfn.NORM.DIST($AD$3:$AD$1003,$F1761,$AB1761,FALSE)*WindSpeedStep)</f>
        <v>0.99999999999954248</v>
      </c>
      <c r="AJ1761" s="47">
        <f t="shared" si="521"/>
        <v>12</v>
      </c>
      <c r="AK1761" s="83" t="b">
        <f>COUNTIF('Power Curve'!$D$2:$D$31,AJ1761)&gt;0</f>
        <v>1</v>
      </c>
      <c r="AL1761" s="83" t="b">
        <f t="shared" si="522"/>
        <v>0</v>
      </c>
      <c r="AM1761" s="83" t="b">
        <f t="shared" si="528"/>
        <v>1</v>
      </c>
      <c r="AN1761" s="47" t="str">
        <f t="shared" si="523"/>
        <v>Outer</v>
      </c>
      <c r="AO1761" s="48" t="str">
        <f t="shared" si="524"/>
        <v>1.1-1.2</v>
      </c>
      <c r="AP1761" s="49" t="str">
        <f t="shared" si="529"/>
        <v>0-1</v>
      </c>
      <c r="AQ1761" s="49" t="str">
        <f t="shared" si="530"/>
        <v>Mar</v>
      </c>
      <c r="AR1761" s="48" t="str">
        <f t="shared" si="531"/>
        <v>295-305</v>
      </c>
      <c r="AS1761" s="49" t="str">
        <f t="shared" si="525"/>
        <v>HWS-HTI</v>
      </c>
    </row>
    <row r="1762" spans="5:45" x14ac:dyDescent="0.3">
      <c r="E1762" s="15">
        <v>40979.034722222219</v>
      </c>
      <c r="F1762" s="21">
        <v>12.96</v>
      </c>
      <c r="G1762" s="21">
        <v>1985.020019531253</v>
      </c>
      <c r="H1762" s="42">
        <v>1.1985126345326094</v>
      </c>
      <c r="I1762" s="35">
        <v>294.5</v>
      </c>
      <c r="J1762" s="43">
        <v>0.13966049382716048</v>
      </c>
      <c r="K1762" s="44">
        <v>0.18207408058947039</v>
      </c>
      <c r="L1762" s="26">
        <f t="shared" si="513"/>
        <v>12.865910052395627</v>
      </c>
      <c r="M1762" s="26">
        <f t="shared" si="514"/>
        <v>1.3465178489955025</v>
      </c>
      <c r="N1762" s="96">
        <f t="shared" si="515"/>
        <v>13</v>
      </c>
      <c r="O1762" s="26">
        <f t="shared" si="516"/>
        <v>0.87237453998662895</v>
      </c>
      <c r="P1762" s="3">
        <f>IF(L1762&gt;'Power Curve'!$C$37,0,INDEX(Ci,$N1762,1)*POWER(1-O1762,3)+INDEX(Ci,$N1762,2)*3*O1762*POWER(1-O1762,2)+INDEX(Ci,$N1762,3)*3*POWER(O1762,2)*(1-O1762)+INDEX(Ci,$N1762,4)*POWER(O1762,3))</f>
        <v>1949.7266890619183</v>
      </c>
      <c r="Q1762" s="3">
        <f>MAX(0,MIN(P1762-V1762+W1762,'Power Curve'!$C$39))</f>
        <v>1930.3844095302695</v>
      </c>
      <c r="R1762" s="3">
        <f t="shared" si="517"/>
        <v>1985.020019531253</v>
      </c>
      <c r="S1762" s="3">
        <f t="shared" si="518"/>
        <v>-54.635610000983434</v>
      </c>
      <c r="T1762" s="3">
        <f t="shared" si="519"/>
        <v>54.635610000983434</v>
      </c>
      <c r="V1762" s="37">
        <f t="array" ref="V1762">SUM(_xlfn.NORM.DIST($AD$3:$AD$1003,$L1762,$AA1762,FALSE)*WindSpeedStep*$AE$3:$AE$1003)/AG1762</f>
        <v>1940.0020786070804</v>
      </c>
      <c r="W1762" s="37">
        <f t="array" ref="W1762">SUM(_xlfn.NORM.DIST($AD$3:$AD$1003,$L1762,$AB1762,FALSE)*WindSpeedStep*$AE$3:$AE$1003)/AH1762</f>
        <v>1920.6597990754317</v>
      </c>
      <c r="Y1762" s="1">
        <f t="shared" si="520"/>
        <v>12</v>
      </c>
      <c r="Z1762" s="99">
        <f>IF(L1762&lt;'Power Curve'!$P$28,'Power Curve'!$Q$28,IF(L1762&gt;'Power Curve'!$P$29,'Power Curve'!$Q$29,INDEX(ReferenceTurbulence,Y1762)+(L1762-INDEX(ReferenceTurbulenceWindSpeed,Y1762))*(INDEX(ReferenceTurbulence,Y1762+1)-INDEX(ReferenceTurbulence,Y1762))/(INDEX(ReferenceTurbulenceWindSpeed,Y1762+1)-INDEX(ReferenceTurbulenceWindSpeed,Y1762))))</f>
        <v>0.12132118198532425</v>
      </c>
      <c r="AA1762" s="100">
        <f t="shared" si="526"/>
        <v>1.5609074148735025</v>
      </c>
      <c r="AB1762" s="29">
        <f t="shared" si="527"/>
        <v>1.7968593514534013</v>
      </c>
      <c r="AG1762" s="40">
        <f t="array" ref="AG1762">SUM(_xlfn.NORM.DIST($AD$3:$AD$1003,$F1762,$AA1762,FALSE)*WindSpeedStep)</f>
        <v>1.0000000000000033</v>
      </c>
      <c r="AH1762" s="40">
        <f t="array" ref="AH1762">SUM(_xlfn.NORM.DIST($AD$3:$AD$1003,$F1762,$AB1762,FALSE)*WindSpeedStep)</f>
        <v>0.99999999999978118</v>
      </c>
      <c r="AJ1762" s="47">
        <f t="shared" si="521"/>
        <v>13</v>
      </c>
      <c r="AK1762" s="83" t="b">
        <f>COUNTIF('Power Curve'!$D$2:$D$31,AJ1762)&gt;0</f>
        <v>1</v>
      </c>
      <c r="AL1762" s="83" t="b">
        <f t="shared" si="522"/>
        <v>0</v>
      </c>
      <c r="AM1762" s="83" t="b">
        <f t="shared" si="528"/>
        <v>1</v>
      </c>
      <c r="AN1762" s="47" t="str">
        <f t="shared" si="523"/>
        <v>Inner</v>
      </c>
      <c r="AO1762" s="48" t="str">
        <f t="shared" si="524"/>
        <v>1.3-1.4</v>
      </c>
      <c r="AP1762" s="49" t="str">
        <f t="shared" si="529"/>
        <v>0-1</v>
      </c>
      <c r="AQ1762" s="49" t="str">
        <f t="shared" si="530"/>
        <v>Mar</v>
      </c>
      <c r="AR1762" s="48" t="str">
        <f t="shared" si="531"/>
        <v>285-295</v>
      </c>
      <c r="AS1762" s="49" t="str">
        <f t="shared" si="525"/>
        <v>Inner-TI</v>
      </c>
    </row>
    <row r="1763" spans="5:45" x14ac:dyDescent="0.3">
      <c r="E1763" s="15">
        <v>40979.041666666664</v>
      </c>
      <c r="F1763" s="21">
        <v>12.75</v>
      </c>
      <c r="G1763" s="21">
        <v>1961.570007324219</v>
      </c>
      <c r="H1763" s="42">
        <v>1.199190080321304</v>
      </c>
      <c r="I1763" s="35">
        <v>291.39999999999998</v>
      </c>
      <c r="J1763" s="43">
        <v>0.12</v>
      </c>
      <c r="K1763" s="44">
        <v>0.24465646988158873</v>
      </c>
      <c r="L1763" s="26">
        <f t="shared" si="513"/>
        <v>12.659819033037531</v>
      </c>
      <c r="M1763" s="26">
        <f t="shared" si="514"/>
        <v>1.3146658176028787</v>
      </c>
      <c r="N1763" s="96">
        <f t="shared" si="515"/>
        <v>13</v>
      </c>
      <c r="O1763" s="26">
        <f t="shared" si="516"/>
        <v>0.6602069957612654</v>
      </c>
      <c r="P1763" s="3">
        <f>IF(L1763&gt;'Power Curve'!$C$37,0,INDEX(Ci,$N1763,1)*POWER(1-O1763,3)+INDEX(Ci,$N1763,2)*3*O1763*POWER(1-O1763,2)+INDEX(Ci,$N1763,3)*3*POWER(O1763,2)*(1-O1763)+INDEX(Ci,$N1763,4)*POWER(O1763,3))</f>
        <v>1943.785820388315</v>
      </c>
      <c r="Q1763" s="3">
        <f>MAX(0,MIN(P1763-V1763+W1763,'Power Curve'!$C$39))</f>
        <v>1944.3860101259856</v>
      </c>
      <c r="R1763" s="3">
        <f t="shared" si="517"/>
        <v>1961.570007324219</v>
      </c>
      <c r="S1763" s="3">
        <f t="shared" si="518"/>
        <v>-17.183997198233328</v>
      </c>
      <c r="T1763" s="3">
        <f t="shared" si="519"/>
        <v>17.183997198233328</v>
      </c>
      <c r="V1763" s="37">
        <f t="array" ref="V1763">SUM(_xlfn.NORM.DIST($AD$3:$AD$1003,$L1763,$AA1763,FALSE)*WindSpeedStep*$AE$3:$AE$1003)/AG1763</f>
        <v>1931.8235546477626</v>
      </c>
      <c r="W1763" s="37">
        <f t="array" ref="W1763">SUM(_xlfn.NORM.DIST($AD$3:$AD$1003,$L1763,$AB1763,FALSE)*WindSpeedStep*$AE$3:$AE$1003)/AH1763</f>
        <v>1932.4237443854333</v>
      </c>
      <c r="Y1763" s="1">
        <f t="shared" si="520"/>
        <v>12</v>
      </c>
      <c r="Z1763" s="99">
        <f>IF(L1763&lt;'Power Curve'!$P$28,'Power Curve'!$Q$28,IF(L1763&gt;'Power Curve'!$P$29,'Power Curve'!$Q$29,INDEX(ReferenceTurbulence,Y1763)+(L1763-INDEX(ReferenceTurbulenceWindSpeed,Y1763))*(INDEX(ReferenceTurbulence,Y1763+1)-INDEX(ReferenceTurbulence,Y1763))/(INDEX(ReferenceTurbulenceWindSpeed,Y1763+1)-INDEX(ReferenceTurbulenceWindSpeed,Y1763))))</f>
        <v>0.12056323131268812</v>
      </c>
      <c r="AA1763" s="100">
        <f t="shared" si="526"/>
        <v>1.5263086904568754</v>
      </c>
      <c r="AB1763" s="29">
        <f t="shared" si="527"/>
        <v>1.5191782839645036</v>
      </c>
      <c r="AG1763" s="40">
        <f t="array" ref="AG1763">SUM(_xlfn.NORM.DIST($AD$3:$AD$1003,$F1763,$AA1763,FALSE)*WindSpeedStep)</f>
        <v>1.0000000000000031</v>
      </c>
      <c r="AH1763" s="40">
        <f t="array" ref="AH1763">SUM(_xlfn.NORM.DIST($AD$3:$AD$1003,$F1763,$AB1763,FALSE)*WindSpeedStep)</f>
        <v>1.0000000000000031</v>
      </c>
      <c r="AJ1763" s="47">
        <f t="shared" si="521"/>
        <v>13</v>
      </c>
      <c r="AK1763" s="83" t="b">
        <f>COUNTIF('Power Curve'!$D$2:$D$31,AJ1763)&gt;0</f>
        <v>1</v>
      </c>
      <c r="AL1763" s="83" t="b">
        <f t="shared" si="522"/>
        <v>0</v>
      </c>
      <c r="AM1763" s="83" t="b">
        <f t="shared" si="528"/>
        <v>1</v>
      </c>
      <c r="AN1763" s="47" t="str">
        <f t="shared" si="523"/>
        <v>Inner</v>
      </c>
      <c r="AO1763" s="48" t="str">
        <f t="shared" si="524"/>
        <v>1.3-1.4</v>
      </c>
      <c r="AP1763" s="49" t="str">
        <f t="shared" si="529"/>
        <v>1-2</v>
      </c>
      <c r="AQ1763" s="49" t="str">
        <f t="shared" si="530"/>
        <v>Mar</v>
      </c>
      <c r="AR1763" s="48" t="str">
        <f t="shared" si="531"/>
        <v>285-295</v>
      </c>
      <c r="AS1763" s="49" t="str">
        <f t="shared" si="525"/>
        <v>Inner-TI</v>
      </c>
    </row>
    <row r="1764" spans="5:45" x14ac:dyDescent="0.3">
      <c r="E1764" s="15">
        <v>40979.048611111109</v>
      </c>
      <c r="F1764" s="21">
        <v>13.36</v>
      </c>
      <c r="G1764" s="21">
        <v>1986.2999725341849</v>
      </c>
      <c r="H1764" s="42">
        <v>1.1990125081987557</v>
      </c>
      <c r="I1764" s="35">
        <v>288.39999999999998</v>
      </c>
      <c r="J1764" s="43">
        <v>0.11452095808383234</v>
      </c>
      <c r="K1764" s="44">
        <v>0.16929131889943658</v>
      </c>
      <c r="L1764" s="26">
        <f t="shared" si="513"/>
        <v>13.264849689579107</v>
      </c>
      <c r="M1764" s="26">
        <f t="shared" si="514"/>
        <v>1.4081752559359315</v>
      </c>
      <c r="N1764" s="96">
        <f t="shared" si="515"/>
        <v>14</v>
      </c>
      <c r="O1764" s="26">
        <f t="shared" si="516"/>
        <v>0.28530717077031192</v>
      </c>
      <c r="P1764" s="3">
        <f>IF(L1764&gt;'Power Curve'!$C$37,0,INDEX(Ci,$N1764,1)*POWER(1-O1764,3)+INDEX(Ci,$N1764,2)*3*O1764*POWER(1-O1764,2)+INDEX(Ci,$N1764,3)*3*POWER(O1764,2)*(1-O1764)+INDEX(Ci,$N1764,4)*POWER(O1764,3))</f>
        <v>1961.008671198339</v>
      </c>
      <c r="Q1764" s="3">
        <f>MAX(0,MIN(P1764-V1764+W1764,'Power Curve'!$C$39))</f>
        <v>1966.0669957064097</v>
      </c>
      <c r="R1764" s="3">
        <f t="shared" si="517"/>
        <v>1986.2999725341849</v>
      </c>
      <c r="S1764" s="3">
        <f t="shared" si="518"/>
        <v>-20.232976827775246</v>
      </c>
      <c r="T1764" s="3">
        <f t="shared" si="519"/>
        <v>20.232976827775246</v>
      </c>
      <c r="V1764" s="37">
        <f t="array" ref="V1764">SUM(_xlfn.NORM.DIST($AD$3:$AD$1003,$L1764,$AA1764,FALSE)*WindSpeedStep*$AE$3:$AE$1003)/AG1764</f>
        <v>1953.1732114851616</v>
      </c>
      <c r="W1764" s="37">
        <f t="array" ref="W1764">SUM(_xlfn.NORM.DIST($AD$3:$AD$1003,$L1764,$AB1764,FALSE)*WindSpeedStep*$AE$3:$AE$1003)/AH1764</f>
        <v>1958.2315359932322</v>
      </c>
      <c r="Y1764" s="1">
        <f t="shared" si="520"/>
        <v>13</v>
      </c>
      <c r="Z1764" s="99">
        <f>IF(L1764&lt;'Power Curve'!$P$28,'Power Curve'!$Q$28,IF(L1764&gt;'Power Curve'!$P$29,'Power Curve'!$Q$29,INDEX(ReferenceTurbulence,Y1764)+(L1764-INDEX(ReferenceTurbulenceWindSpeed,Y1764))*(INDEX(ReferenceTurbulence,Y1764+1)-INDEX(ReferenceTurbulence,Y1764))/(INDEX(ReferenceTurbulenceWindSpeed,Y1764+1)-INDEX(ReferenceTurbulenceWindSpeed,Y1764))))</f>
        <v>0.12146843529912082</v>
      </c>
      <c r="AA1764" s="100">
        <f t="shared" si="526"/>
        <v>1.6112605362712027</v>
      </c>
      <c r="AB1764" s="29">
        <f t="shared" si="527"/>
        <v>1.5191032952886252</v>
      </c>
      <c r="AG1764" s="40">
        <f t="array" ref="AG1764">SUM(_xlfn.NORM.DIST($AD$3:$AD$1003,$F1764,$AA1764,FALSE)*WindSpeedStep)</f>
        <v>1.0000000000000031</v>
      </c>
      <c r="AH1764" s="40">
        <f t="array" ref="AH1764">SUM(_xlfn.NORM.DIST($AD$3:$AD$1003,$F1764,$AB1764,FALSE)*WindSpeedStep)</f>
        <v>1.0000000000000029</v>
      </c>
      <c r="AJ1764" s="47">
        <f t="shared" si="521"/>
        <v>13</v>
      </c>
      <c r="AK1764" s="83" t="b">
        <f>COUNTIF('Power Curve'!$D$2:$D$31,AJ1764)&gt;0</f>
        <v>1</v>
      </c>
      <c r="AL1764" s="83" t="b">
        <f t="shared" si="522"/>
        <v>0</v>
      </c>
      <c r="AM1764" s="83" t="b">
        <f t="shared" si="528"/>
        <v>1</v>
      </c>
      <c r="AN1764" s="47" t="str">
        <f t="shared" si="523"/>
        <v>Inner</v>
      </c>
      <c r="AO1764" s="48" t="str">
        <f t="shared" si="524"/>
        <v>1.4-1.5</v>
      </c>
      <c r="AP1764" s="49" t="str">
        <f t="shared" si="529"/>
        <v>1-2</v>
      </c>
      <c r="AQ1764" s="49" t="str">
        <f t="shared" si="530"/>
        <v>Mar</v>
      </c>
      <c r="AR1764" s="48" t="str">
        <f t="shared" si="531"/>
        <v>285-295</v>
      </c>
      <c r="AS1764" s="49" t="str">
        <f t="shared" si="525"/>
        <v>Inner-TI</v>
      </c>
    </row>
    <row r="1765" spans="5:45" x14ac:dyDescent="0.3">
      <c r="E1765" s="15">
        <v>40979.055555555555</v>
      </c>
      <c r="F1765" s="21">
        <v>13.15</v>
      </c>
      <c r="G1765" s="21">
        <v>1980.919982910159</v>
      </c>
      <c r="H1765" s="42">
        <v>1.1992905133077141</v>
      </c>
      <c r="I1765" s="35">
        <v>290.5</v>
      </c>
      <c r="J1765" s="43">
        <v>0.10950570342205322</v>
      </c>
      <c r="K1765" s="44">
        <v>0.20850047167447255</v>
      </c>
      <c r="L1765" s="26">
        <f t="shared" si="513"/>
        <v>13.057354326653861</v>
      </c>
      <c r="M1765" s="26">
        <f t="shared" si="514"/>
        <v>1.376106178717992</v>
      </c>
      <c r="N1765" s="96">
        <f t="shared" si="515"/>
        <v>14</v>
      </c>
      <c r="O1765" s="26">
        <f t="shared" si="516"/>
        <v>7.0010794811520768E-2</v>
      </c>
      <c r="P1765" s="3">
        <f>IF(L1765&gt;'Power Curve'!$C$37,0,INDEX(Ci,$N1765,1)*POWER(1-O1765,3)+INDEX(Ci,$N1765,2)*3*O1765*POWER(1-O1765,2)+INDEX(Ci,$N1765,3)*3*POWER(O1765,2)*(1-O1765)+INDEX(Ci,$N1765,4)*POWER(O1765,3))</f>
        <v>1955.0858201834617</v>
      </c>
      <c r="Q1765" s="3">
        <f>MAX(0,MIN(P1765-V1765+W1765,'Power Curve'!$C$39))</f>
        <v>1964.8457461603255</v>
      </c>
      <c r="R1765" s="3">
        <f t="shared" si="517"/>
        <v>1980.919982910159</v>
      </c>
      <c r="S1765" s="3">
        <f t="shared" si="518"/>
        <v>-16.074236749833517</v>
      </c>
      <c r="T1765" s="3">
        <f t="shared" si="519"/>
        <v>16.074236749833517</v>
      </c>
      <c r="V1765" s="37">
        <f t="array" ref="V1765">SUM(_xlfn.NORM.DIST($AD$3:$AD$1003,$L1765,$AA1765,FALSE)*WindSpeedStep*$AE$3:$AE$1003)/AG1765</f>
        <v>1946.6499068709395</v>
      </c>
      <c r="W1765" s="37">
        <f t="array" ref="W1765">SUM(_xlfn.NORM.DIST($AD$3:$AD$1003,$L1765,$AB1765,FALSE)*WindSpeedStep*$AE$3:$AE$1003)/AH1765</f>
        <v>1956.4098328478033</v>
      </c>
      <c r="Y1765" s="1">
        <f t="shared" si="520"/>
        <v>13</v>
      </c>
      <c r="Z1765" s="99">
        <f>IF(L1765&lt;'Power Curve'!$P$28,'Power Curve'!$Q$28,IF(L1765&gt;'Power Curve'!$P$29,'Power Curve'!$Q$29,INDEX(ReferenceTurbulence,Y1765)+(L1765-INDEX(ReferenceTurbulenceWindSpeed,Y1765))*(INDEX(ReferenceTurbulence,Y1765+1)-INDEX(ReferenceTurbulence,Y1765))/(INDEX(ReferenceTurbulenceWindSpeed,Y1765+1)-INDEX(ReferenceTurbulenceWindSpeed,Y1765))))</f>
        <v>0.1217013675113922</v>
      </c>
      <c r="AA1765" s="100">
        <f t="shared" si="526"/>
        <v>1.5890978776345686</v>
      </c>
      <c r="AB1765" s="29">
        <f t="shared" si="527"/>
        <v>1.4298547703712212</v>
      </c>
      <c r="AG1765" s="40">
        <f t="array" ref="AG1765">SUM(_xlfn.NORM.DIST($AD$3:$AD$1003,$F1765,$AA1765,FALSE)*WindSpeedStep)</f>
        <v>1.0000000000000029</v>
      </c>
      <c r="AH1765" s="40">
        <f t="array" ref="AH1765">SUM(_xlfn.NORM.DIST($AD$3:$AD$1003,$F1765,$AB1765,FALSE)*WindSpeedStep)</f>
        <v>1.0000000000000029</v>
      </c>
      <c r="AJ1765" s="47">
        <f t="shared" si="521"/>
        <v>13</v>
      </c>
      <c r="AK1765" s="83" t="b">
        <f>COUNTIF('Power Curve'!$D$2:$D$31,AJ1765)&gt;0</f>
        <v>1</v>
      </c>
      <c r="AL1765" s="83" t="b">
        <f t="shared" si="522"/>
        <v>0</v>
      </c>
      <c r="AM1765" s="83" t="b">
        <f t="shared" si="528"/>
        <v>1</v>
      </c>
      <c r="AN1765" s="47" t="str">
        <f t="shared" si="523"/>
        <v>Inner</v>
      </c>
      <c r="AO1765" s="48" t="str">
        <f t="shared" si="524"/>
        <v>1.3-1.4</v>
      </c>
      <c r="AP1765" s="49" t="str">
        <f t="shared" si="529"/>
        <v>1-2</v>
      </c>
      <c r="AQ1765" s="49" t="str">
        <f t="shared" si="530"/>
        <v>Mar</v>
      </c>
      <c r="AR1765" s="48" t="str">
        <f t="shared" si="531"/>
        <v>285-295</v>
      </c>
      <c r="AS1765" s="49" t="str">
        <f t="shared" si="525"/>
        <v>Inner-TI</v>
      </c>
    </row>
    <row r="1766" spans="5:45" x14ac:dyDescent="0.3">
      <c r="E1766" s="15">
        <v>40979.0625</v>
      </c>
      <c r="F1766" s="21">
        <v>12.93</v>
      </c>
      <c r="G1766" s="21">
        <v>1979.3500213623049</v>
      </c>
      <c r="H1766" s="42">
        <v>1.1996457793579827</v>
      </c>
      <c r="I1766" s="35">
        <v>292.10000000000002</v>
      </c>
      <c r="J1766" s="43">
        <v>0.10982211910286156</v>
      </c>
      <c r="K1766" s="44">
        <v>0.14341715218110249</v>
      </c>
      <c r="L1766" s="26">
        <f t="shared" si="513"/>
        <v>12.840171924126183</v>
      </c>
      <c r="M1766" s="26">
        <f t="shared" si="514"/>
        <v>1.3425399383025514</v>
      </c>
      <c r="N1766" s="96">
        <f t="shared" si="515"/>
        <v>13</v>
      </c>
      <c r="O1766" s="26">
        <f t="shared" si="516"/>
        <v>0.84587753160220847</v>
      </c>
      <c r="P1766" s="3">
        <f>IF(L1766&gt;'Power Curve'!$C$37,0,INDEX(Ci,$N1766,1)*POWER(1-O1766,3)+INDEX(Ci,$N1766,2)*3*O1766*POWER(1-O1766,2)+INDEX(Ci,$N1766,3)*3*POWER(O1766,2)*(1-O1766)+INDEX(Ci,$N1766,4)*POWER(O1766,3))</f>
        <v>1949.0071294482543</v>
      </c>
      <c r="Q1766" s="3">
        <f>MAX(0,MIN(P1766-V1766+W1766,'Power Curve'!$C$39))</f>
        <v>1959.4372922821251</v>
      </c>
      <c r="R1766" s="3">
        <f t="shared" si="517"/>
        <v>1979.3500213623049</v>
      </c>
      <c r="S1766" s="3">
        <f t="shared" si="518"/>
        <v>-19.912729080179815</v>
      </c>
      <c r="T1766" s="3">
        <f t="shared" si="519"/>
        <v>19.912729080179815</v>
      </c>
      <c r="V1766" s="37">
        <f t="array" ref="V1766">SUM(_xlfn.NORM.DIST($AD$3:$AD$1003,$L1766,$AA1766,FALSE)*WindSpeedStep*$AE$3:$AE$1003)/AG1766</f>
        <v>1939.0607509051324</v>
      </c>
      <c r="W1766" s="37">
        <f t="array" ref="W1766">SUM(_xlfn.NORM.DIST($AD$3:$AD$1003,$L1766,$AB1766,FALSE)*WindSpeedStep*$AE$3:$AE$1003)/AH1766</f>
        <v>1949.4909137390032</v>
      </c>
      <c r="Y1766" s="1">
        <f t="shared" si="520"/>
        <v>12</v>
      </c>
      <c r="Z1766" s="99">
        <f>IF(L1766&lt;'Power Curve'!$P$28,'Power Curve'!$Q$28,IF(L1766&gt;'Power Curve'!$P$29,'Power Curve'!$Q$29,INDEX(ReferenceTurbulence,Y1766)+(L1766-INDEX(ReferenceTurbulenceWindSpeed,Y1766))*(INDEX(ReferenceTurbulence,Y1766+1)-INDEX(ReferenceTurbulence,Y1766))/(INDEX(ReferenceTurbulenceWindSpeed,Y1766+1)-INDEX(ReferenceTurbulenceWindSpeed,Y1766))))</f>
        <v>0.12122652365574259</v>
      </c>
      <c r="AA1766" s="100">
        <f t="shared" si="526"/>
        <v>1.5565694055038846</v>
      </c>
      <c r="AB1766" s="29">
        <f t="shared" si="527"/>
        <v>1.4101348903526048</v>
      </c>
      <c r="AG1766" s="40">
        <f t="array" ref="AG1766">SUM(_xlfn.NORM.DIST($AD$3:$AD$1003,$F1766,$AA1766,FALSE)*WindSpeedStep)</f>
        <v>1.0000000000000027</v>
      </c>
      <c r="AH1766" s="40">
        <f t="array" ref="AH1766">SUM(_xlfn.NORM.DIST($AD$3:$AD$1003,$F1766,$AB1766,FALSE)*WindSpeedStep)</f>
        <v>1.0000000000000038</v>
      </c>
      <c r="AJ1766" s="47">
        <f t="shared" si="521"/>
        <v>13</v>
      </c>
      <c r="AK1766" s="83" t="b">
        <f>COUNTIF('Power Curve'!$D$2:$D$31,AJ1766)&gt;0</f>
        <v>1</v>
      </c>
      <c r="AL1766" s="83" t="b">
        <f t="shared" si="522"/>
        <v>0</v>
      </c>
      <c r="AM1766" s="83" t="b">
        <f t="shared" si="528"/>
        <v>1</v>
      </c>
      <c r="AN1766" s="47" t="str">
        <f t="shared" si="523"/>
        <v>Inner</v>
      </c>
      <c r="AO1766" s="48" t="str">
        <f t="shared" si="524"/>
        <v>1.3-1.4</v>
      </c>
      <c r="AP1766" s="49" t="str">
        <f t="shared" si="529"/>
        <v>1-2</v>
      </c>
      <c r="AQ1766" s="49" t="str">
        <f t="shared" si="530"/>
        <v>Mar</v>
      </c>
      <c r="AR1766" s="48" t="str">
        <f t="shared" si="531"/>
        <v>285-295</v>
      </c>
      <c r="AS1766" s="49" t="str">
        <f t="shared" si="525"/>
        <v>Inner-TI</v>
      </c>
    </row>
    <row r="1767" spans="5:45" x14ac:dyDescent="0.3">
      <c r="E1767" s="15">
        <v>40979.069444444445</v>
      </c>
      <c r="F1767" s="21">
        <v>13.77</v>
      </c>
      <c r="G1767" s="21">
        <v>1989.999938964841</v>
      </c>
      <c r="H1767" s="42">
        <v>1.199956810916613</v>
      </c>
      <c r="I1767" s="35">
        <v>291.60000000000002</v>
      </c>
      <c r="J1767" s="43">
        <v>9.4408133623819904E-2</v>
      </c>
      <c r="K1767" s="44">
        <v>0.1798125246839376</v>
      </c>
      <c r="L1767" s="26">
        <f t="shared" si="513"/>
        <v>13.675517902771295</v>
      </c>
      <c r="M1767" s="26">
        <f t="shared" si="514"/>
        <v>1.4716453521065065</v>
      </c>
      <c r="N1767" s="96">
        <f t="shared" si="515"/>
        <v>14</v>
      </c>
      <c r="O1767" s="26">
        <f t="shared" si="516"/>
        <v>0.71141490048186229</v>
      </c>
      <c r="P1767" s="3">
        <f>IF(L1767&gt;'Power Curve'!$C$37,0,INDEX(Ci,$N1767,1)*POWER(1-O1767,3)+INDEX(Ci,$N1767,2)*3*O1767*POWER(1-O1767,2)+INDEX(Ci,$N1767,3)*3*POWER(O1767,2)*(1-O1767)+INDEX(Ci,$N1767,4)*POWER(O1767,3))</f>
        <v>1971.1030096548366</v>
      </c>
      <c r="Q1767" s="3">
        <f>MAX(0,MIN(P1767-V1767+W1767,'Power Curve'!$C$39))</f>
        <v>1982.5534181086407</v>
      </c>
      <c r="R1767" s="3">
        <f t="shared" si="517"/>
        <v>1989.999938964841</v>
      </c>
      <c r="S1767" s="3">
        <f t="shared" si="518"/>
        <v>-7.4465208562003227</v>
      </c>
      <c r="T1767" s="3">
        <f t="shared" si="519"/>
        <v>7.4465208562003227</v>
      </c>
      <c r="V1767" s="37">
        <f t="array" ref="V1767">SUM(_xlfn.NORM.DIST($AD$3:$AD$1003,$L1767,$AA1767,FALSE)*WindSpeedStep*$AE$3:$AE$1003)/AG1767</f>
        <v>1962.8996247053742</v>
      </c>
      <c r="W1767" s="37">
        <f t="array" ref="W1767">SUM(_xlfn.NORM.DIST($AD$3:$AD$1003,$L1767,$AB1767,FALSE)*WindSpeedStep*$AE$3:$AE$1003)/AH1767</f>
        <v>1974.3500331591783</v>
      </c>
      <c r="Y1767" s="1">
        <f t="shared" si="520"/>
        <v>13</v>
      </c>
      <c r="Z1767" s="99">
        <f>IF(L1767&lt;'Power Curve'!$P$28,'Power Curve'!$Q$28,IF(L1767&gt;'Power Curve'!$P$29,'Power Curve'!$Q$29,INDEX(ReferenceTurbulence,Y1767)+(L1767-INDEX(ReferenceTurbulenceWindSpeed,Y1767))*(INDEX(ReferenceTurbulence,Y1767+1)-INDEX(ReferenceTurbulence,Y1767))/(INDEX(ReferenceTurbulenceWindSpeed,Y1767+1)-INDEX(ReferenceTurbulenceWindSpeed,Y1767))))</f>
        <v>0.12100742328391328</v>
      </c>
      <c r="AA1767" s="100">
        <f t="shared" si="526"/>
        <v>1.6548391834873801</v>
      </c>
      <c r="AB1767" s="29">
        <f t="shared" si="527"/>
        <v>1.2910801215397738</v>
      </c>
      <c r="AG1767" s="40">
        <f t="array" ref="AG1767">SUM(_xlfn.NORM.DIST($AD$3:$AD$1003,$F1767,$AA1767,FALSE)*WindSpeedStep)</f>
        <v>1.0000000000000029</v>
      </c>
      <c r="AH1767" s="40">
        <f t="array" ref="AH1767">SUM(_xlfn.NORM.DIST($AD$3:$AD$1003,$F1767,$AB1767,FALSE)*WindSpeedStep)</f>
        <v>1.0000000000000027</v>
      </c>
      <c r="AJ1767" s="47">
        <f t="shared" si="521"/>
        <v>14</v>
      </c>
      <c r="AK1767" s="83" t="b">
        <f>COUNTIF('Power Curve'!$D$2:$D$31,AJ1767)&gt;0</f>
        <v>1</v>
      </c>
      <c r="AL1767" s="83" t="b">
        <f t="shared" si="522"/>
        <v>0</v>
      </c>
      <c r="AM1767" s="83" t="b">
        <f t="shared" si="528"/>
        <v>1</v>
      </c>
      <c r="AN1767" s="47" t="str">
        <f t="shared" si="523"/>
        <v>Outer</v>
      </c>
      <c r="AO1767" s="48" t="str">
        <f t="shared" si="524"/>
        <v>1.4-1.5</v>
      </c>
      <c r="AP1767" s="49" t="str">
        <f t="shared" si="529"/>
        <v>1-2</v>
      </c>
      <c r="AQ1767" s="49" t="str">
        <f t="shared" si="530"/>
        <v>Mar</v>
      </c>
      <c r="AR1767" s="48" t="str">
        <f t="shared" si="531"/>
        <v>285-295</v>
      </c>
      <c r="AS1767" s="49" t="str">
        <f t="shared" si="525"/>
        <v>HWS-LTI</v>
      </c>
    </row>
    <row r="1768" spans="5:45" x14ac:dyDescent="0.3">
      <c r="E1768" s="15">
        <v>40979.076388888891</v>
      </c>
      <c r="F1768" s="21">
        <v>12.77</v>
      </c>
      <c r="G1768" s="21">
        <v>1971.7500152587891</v>
      </c>
      <c r="H1768" s="42">
        <v>1.2008575915080342</v>
      </c>
      <c r="I1768" s="35">
        <v>292.39999999999998</v>
      </c>
      <c r="J1768" s="43">
        <v>0.10415035238841035</v>
      </c>
      <c r="K1768" s="44">
        <v>0.16701358036803327</v>
      </c>
      <c r="L1768" s="26">
        <f t="shared" si="513"/>
        <v>12.685552012975227</v>
      </c>
      <c r="M1768" s="26">
        <f t="shared" si="514"/>
        <v>1.3186429326045619</v>
      </c>
      <c r="N1768" s="96">
        <f t="shared" si="515"/>
        <v>13</v>
      </c>
      <c r="O1768" s="26">
        <f t="shared" si="516"/>
        <v>0.68669870401709732</v>
      </c>
      <c r="P1768" s="3">
        <f>IF(L1768&gt;'Power Curve'!$C$37,0,INDEX(Ci,$N1768,1)*POWER(1-O1768,3)+INDEX(Ci,$N1768,2)*3*O1768*POWER(1-O1768,2)+INDEX(Ci,$N1768,3)*3*POWER(O1768,2)*(1-O1768)+INDEX(Ci,$N1768,4)*POWER(O1768,3))</f>
        <v>1944.5588864645993</v>
      </c>
      <c r="Q1768" s="3">
        <f>MAX(0,MIN(P1768-V1768+W1768,'Power Curve'!$C$39))</f>
        <v>1960.481475047761</v>
      </c>
      <c r="R1768" s="3">
        <f t="shared" si="517"/>
        <v>1971.7500152587891</v>
      </c>
      <c r="S1768" s="3">
        <f t="shared" si="518"/>
        <v>-11.268540211028039</v>
      </c>
      <c r="T1768" s="3">
        <f t="shared" si="519"/>
        <v>11.268540211028039</v>
      </c>
      <c r="V1768" s="37">
        <f t="array" ref="V1768">SUM(_xlfn.NORM.DIST($AD$3:$AD$1003,$L1768,$AA1768,FALSE)*WindSpeedStep*$AE$3:$AE$1003)/AG1768</f>
        <v>1932.9285294538467</v>
      </c>
      <c r="W1768" s="37">
        <f t="array" ref="W1768">SUM(_xlfn.NORM.DIST($AD$3:$AD$1003,$L1768,$AB1768,FALSE)*WindSpeedStep*$AE$3:$AE$1003)/AH1768</f>
        <v>1948.8511180370085</v>
      </c>
      <c r="Y1768" s="1">
        <f t="shared" si="520"/>
        <v>12</v>
      </c>
      <c r="Z1768" s="99">
        <f>IF(L1768&lt;'Power Curve'!$P$28,'Power Curve'!$Q$28,IF(L1768&gt;'Power Curve'!$P$29,'Power Curve'!$Q$29,INDEX(ReferenceTurbulence,Y1768)+(L1768-INDEX(ReferenceTurbulenceWindSpeed,Y1768))*(INDEX(ReferenceTurbulence,Y1768+1)-INDEX(ReferenceTurbulence,Y1768))/(INDEX(ReferenceTurbulenceWindSpeed,Y1768+1)-INDEX(ReferenceTurbulenceWindSpeed,Y1768))))</f>
        <v>0.12065787070800704</v>
      </c>
      <c r="AA1768" s="100">
        <f t="shared" si="526"/>
        <v>1.5306116946412636</v>
      </c>
      <c r="AB1768" s="29">
        <f t="shared" si="527"/>
        <v>1.3212047123928781</v>
      </c>
      <c r="AG1768" s="40">
        <f t="array" ref="AG1768">SUM(_xlfn.NORM.DIST($AD$3:$AD$1003,$F1768,$AA1768,FALSE)*WindSpeedStep)</f>
        <v>1.0000000000000031</v>
      </c>
      <c r="AH1768" s="40">
        <f t="array" ref="AH1768">SUM(_xlfn.NORM.DIST($AD$3:$AD$1003,$F1768,$AB1768,FALSE)*WindSpeedStep)</f>
        <v>1.0000000000000031</v>
      </c>
      <c r="AJ1768" s="47">
        <f t="shared" si="521"/>
        <v>13</v>
      </c>
      <c r="AK1768" s="83" t="b">
        <f>COUNTIF('Power Curve'!$D$2:$D$31,AJ1768)&gt;0</f>
        <v>1</v>
      </c>
      <c r="AL1768" s="83" t="b">
        <f t="shared" si="522"/>
        <v>0</v>
      </c>
      <c r="AM1768" s="83" t="b">
        <f t="shared" si="528"/>
        <v>1</v>
      </c>
      <c r="AN1768" s="47" t="str">
        <f t="shared" si="523"/>
        <v>Inner</v>
      </c>
      <c r="AO1768" s="48" t="str">
        <f t="shared" si="524"/>
        <v>1.3-1.4</v>
      </c>
      <c r="AP1768" s="49" t="str">
        <f t="shared" si="529"/>
        <v>1-2</v>
      </c>
      <c r="AQ1768" s="49" t="str">
        <f t="shared" si="530"/>
        <v>Mar</v>
      </c>
      <c r="AR1768" s="48" t="str">
        <f t="shared" si="531"/>
        <v>285-295</v>
      </c>
      <c r="AS1768" s="49" t="str">
        <f t="shared" si="525"/>
        <v>Inner-TI</v>
      </c>
    </row>
    <row r="1769" spans="5:45" x14ac:dyDescent="0.3">
      <c r="E1769" s="15">
        <v>40979.083333333336</v>
      </c>
      <c r="F1769" s="21">
        <v>10.8</v>
      </c>
      <c r="G1769" s="21">
        <v>1860.330032348633</v>
      </c>
      <c r="H1769" s="42">
        <v>1.2023049931479284</v>
      </c>
      <c r="I1769" s="35">
        <v>293.3</v>
      </c>
      <c r="J1769" s="43">
        <v>0.1</v>
      </c>
      <c r="K1769" s="44">
        <v>0.24859737461191436</v>
      </c>
      <c r="L1769" s="26">
        <f t="shared" si="513"/>
        <v>10.732888298252108</v>
      </c>
      <c r="M1769" s="26">
        <f t="shared" si="514"/>
        <v>1.0168524609269598</v>
      </c>
      <c r="N1769" s="96">
        <f t="shared" si="515"/>
        <v>11</v>
      </c>
      <c r="O1769" s="26">
        <f t="shared" si="516"/>
        <v>0.75986683762472951</v>
      </c>
      <c r="P1769" s="3">
        <f>IF(L1769&gt;'Power Curve'!$C$37,0,INDEX(Ci,$N1769,1)*POWER(1-O1769,3)+INDEX(Ci,$N1769,2)*3*O1769*POWER(1-O1769,2)+INDEX(Ci,$N1769,3)*3*POWER(O1769,2)*(1-O1769)+INDEX(Ci,$N1769,4)*POWER(O1769,3))</f>
        <v>1726.6428400033583</v>
      </c>
      <c r="Q1769" s="3">
        <f>MAX(0,MIN(P1769-V1769+W1769,'Power Curve'!$C$39))</f>
        <v>1757.3140951383386</v>
      </c>
      <c r="R1769" s="3">
        <f t="shared" si="517"/>
        <v>1860.330032348633</v>
      </c>
      <c r="S1769" s="3">
        <f t="shared" si="518"/>
        <v>-103.0159372102944</v>
      </c>
      <c r="T1769" s="3">
        <f t="shared" si="519"/>
        <v>103.0159372102944</v>
      </c>
      <c r="V1769" s="37">
        <f t="array" ref="V1769">SUM(_xlfn.NORM.DIST($AD$3:$AD$1003,$L1769,$AA1769,FALSE)*WindSpeedStep*$AE$3:$AE$1003)/AG1769</f>
        <v>1713.3928496531005</v>
      </c>
      <c r="W1769" s="37">
        <f t="array" ref="W1769">SUM(_xlfn.NORM.DIST($AD$3:$AD$1003,$L1769,$AB1769,FALSE)*WindSpeedStep*$AE$3:$AE$1003)/AH1769</f>
        <v>1744.0641047880808</v>
      </c>
      <c r="Y1769" s="1">
        <f t="shared" si="520"/>
        <v>10</v>
      </c>
      <c r="Z1769" s="99">
        <f>IF(L1769&lt;'Power Curve'!$P$28,'Power Curve'!$Q$28,IF(L1769&gt;'Power Curve'!$P$29,'Power Curve'!$Q$29,INDEX(ReferenceTurbulence,Y1769)+(L1769-INDEX(ReferenceTurbulenceWindSpeed,Y1769))*(INDEX(ReferenceTurbulence,Y1769+1)-INDEX(ReferenceTurbulence,Y1769))/(INDEX(ReferenceTurbulenceWindSpeed,Y1769+1)-INDEX(ReferenceTurbulenceWindSpeed,Y1769))))</f>
        <v>0.1200009709864889</v>
      </c>
      <c r="AA1769" s="100">
        <f t="shared" si="526"/>
        <v>1.2879570172797774</v>
      </c>
      <c r="AB1769" s="29">
        <f t="shared" si="527"/>
        <v>1.0732888298252108</v>
      </c>
      <c r="AG1769" s="40">
        <f t="array" ref="AG1769">SUM(_xlfn.NORM.DIST($AD$3:$AD$1003,$F1769,$AA1769,FALSE)*WindSpeedStep)</f>
        <v>1.0000000000000033</v>
      </c>
      <c r="AH1769" s="40">
        <f t="array" ref="AH1769">SUM(_xlfn.NORM.DIST($AD$3:$AD$1003,$F1769,$AB1769,FALSE)*WindSpeedStep)</f>
        <v>1.0000000000000036</v>
      </c>
      <c r="AJ1769" s="47">
        <f t="shared" si="521"/>
        <v>11</v>
      </c>
      <c r="AK1769" s="83" t="b">
        <f>COUNTIF('Power Curve'!$D$2:$D$31,AJ1769)&gt;0</f>
        <v>1</v>
      </c>
      <c r="AL1769" s="83" t="b">
        <f t="shared" si="522"/>
        <v>0</v>
      </c>
      <c r="AM1769" s="83" t="b">
        <f t="shared" si="528"/>
        <v>1</v>
      </c>
      <c r="AN1769" s="47" t="str">
        <f t="shared" si="523"/>
        <v>Inner</v>
      </c>
      <c r="AO1769" s="48" t="str">
        <f t="shared" si="524"/>
        <v>1.0-1.1</v>
      </c>
      <c r="AP1769" s="49" t="str">
        <f t="shared" si="529"/>
        <v>2-3</v>
      </c>
      <c r="AQ1769" s="49" t="str">
        <f t="shared" si="530"/>
        <v>Mar</v>
      </c>
      <c r="AR1769" s="48" t="str">
        <f t="shared" si="531"/>
        <v>285-295</v>
      </c>
      <c r="AS1769" s="49" t="str">
        <f t="shared" si="525"/>
        <v>HWS-LTI</v>
      </c>
    </row>
    <row r="1770" spans="5:45" x14ac:dyDescent="0.3">
      <c r="E1770" s="15">
        <v>40979.090277777781</v>
      </c>
      <c r="F1770" s="21">
        <v>11.16</v>
      </c>
      <c r="G1770" s="21">
        <v>1957.669982910159</v>
      </c>
      <c r="H1770" s="42">
        <v>1.2020821214156627</v>
      </c>
      <c r="I1770" s="35">
        <v>290.89999999999998</v>
      </c>
      <c r="J1770" s="43">
        <v>0.1093189964157706</v>
      </c>
      <c r="K1770" s="44">
        <v>0.23492425484912213</v>
      </c>
      <c r="L1770" s="26">
        <f t="shared" si="513"/>
        <v>11.089965906437122</v>
      </c>
      <c r="M1770" s="26">
        <f t="shared" si="514"/>
        <v>1.0720399563400886</v>
      </c>
      <c r="N1770" s="96">
        <f t="shared" si="515"/>
        <v>12</v>
      </c>
      <c r="O1770" s="26">
        <f t="shared" si="516"/>
        <v>0.10561214024848492</v>
      </c>
      <c r="P1770" s="3">
        <f>IF(L1770&gt;'Power Curve'!$C$37,0,INDEX(Ci,$N1770,1)*POWER(1-O1770,3)+INDEX(Ci,$N1770,2)*3*O1770*POWER(1-O1770,2)+INDEX(Ci,$N1770,3)*3*POWER(O1770,2)*(1-O1770)+INDEX(Ci,$N1770,4)*POWER(O1770,3))</f>
        <v>1795.3352881858984</v>
      </c>
      <c r="Q1770" s="3">
        <f>MAX(0,MIN(P1770-V1770+W1770,'Power Curve'!$C$39))</f>
        <v>1812.4125203006749</v>
      </c>
      <c r="R1770" s="3">
        <f t="shared" si="517"/>
        <v>1957.669982910159</v>
      </c>
      <c r="S1770" s="3">
        <f t="shared" si="518"/>
        <v>-145.25746260948404</v>
      </c>
      <c r="T1770" s="3">
        <f t="shared" si="519"/>
        <v>145.25746260948404</v>
      </c>
      <c r="V1770" s="37">
        <f t="array" ref="V1770">SUM(_xlfn.NORM.DIST($AD$3:$AD$1003,$L1770,$AA1770,FALSE)*WindSpeedStep*$AE$3:$AE$1003)/AG1770</f>
        <v>1780.0525926383268</v>
      </c>
      <c r="W1770" s="37">
        <f t="array" ref="W1770">SUM(_xlfn.NORM.DIST($AD$3:$AD$1003,$L1770,$AB1770,FALSE)*WindSpeedStep*$AE$3:$AE$1003)/AH1770</f>
        <v>1797.1298247531033</v>
      </c>
      <c r="Y1770" s="1">
        <f t="shared" si="520"/>
        <v>11</v>
      </c>
      <c r="Z1770" s="99">
        <f>IF(L1770&lt;'Power Curve'!$P$28,'Power Curve'!$Q$28,IF(L1770&gt;'Power Curve'!$P$29,'Power Curve'!$Q$29,INDEX(ReferenceTurbulence,Y1770)+(L1770-INDEX(ReferenceTurbulenceWindSpeed,Y1770))*(INDEX(ReferenceTurbulence,Y1770+1)-INDEX(ReferenceTurbulence,Y1770))/(INDEX(ReferenceTurbulenceWindSpeed,Y1770+1)-INDEX(ReferenceTurbulenceWindSpeed,Y1770))))</f>
        <v>0.11980562097548003</v>
      </c>
      <c r="AA1770" s="100">
        <f t="shared" si="526"/>
        <v>1.3286402520176017</v>
      </c>
      <c r="AB1770" s="29">
        <f t="shared" si="527"/>
        <v>1.2123439431768179</v>
      </c>
      <c r="AG1770" s="40">
        <f t="array" ref="AG1770">SUM(_xlfn.NORM.DIST($AD$3:$AD$1003,$F1770,$AA1770,FALSE)*WindSpeedStep)</f>
        <v>1.000000000000004</v>
      </c>
      <c r="AH1770" s="40">
        <f t="array" ref="AH1770">SUM(_xlfn.NORM.DIST($AD$3:$AD$1003,$F1770,$AB1770,FALSE)*WindSpeedStep)</f>
        <v>1.0000000000000036</v>
      </c>
      <c r="AJ1770" s="47">
        <f t="shared" si="521"/>
        <v>11</v>
      </c>
      <c r="AK1770" s="83" t="b">
        <f>COUNTIF('Power Curve'!$D$2:$D$31,AJ1770)&gt;0</f>
        <v>1</v>
      </c>
      <c r="AL1770" s="83" t="b">
        <f t="shared" si="522"/>
        <v>0</v>
      </c>
      <c r="AM1770" s="83" t="b">
        <f t="shared" si="528"/>
        <v>1</v>
      </c>
      <c r="AN1770" s="47" t="str">
        <f t="shared" si="523"/>
        <v>Inner</v>
      </c>
      <c r="AO1770" s="48" t="str">
        <f t="shared" si="524"/>
        <v>1.0-1.1</v>
      </c>
      <c r="AP1770" s="49" t="str">
        <f t="shared" si="529"/>
        <v>2-3</v>
      </c>
      <c r="AQ1770" s="49" t="str">
        <f t="shared" si="530"/>
        <v>Mar</v>
      </c>
      <c r="AR1770" s="48" t="str">
        <f t="shared" si="531"/>
        <v>285-295</v>
      </c>
      <c r="AS1770" s="49" t="str">
        <f t="shared" si="525"/>
        <v>Inner-TI</v>
      </c>
    </row>
    <row r="1771" spans="5:45" x14ac:dyDescent="0.3">
      <c r="E1771" s="15">
        <v>40979.097222222219</v>
      </c>
      <c r="F1771" s="21">
        <v>12.3</v>
      </c>
      <c r="G1771" s="21">
        <v>1964.3300476074269</v>
      </c>
      <c r="H1771" s="42">
        <v>1.2015030403613036</v>
      </c>
      <c r="I1771" s="35">
        <v>287.10000000000002</v>
      </c>
      <c r="J1771" s="43">
        <v>0.12926829268292683</v>
      </c>
      <c r="K1771" s="44">
        <v>0.18564981002864744</v>
      </c>
      <c r="L1771" s="26">
        <f t="shared" si="513"/>
        <v>12.220848865592854</v>
      </c>
      <c r="M1771" s="26">
        <f t="shared" si="514"/>
        <v>1.2468215631689759</v>
      </c>
      <c r="N1771" s="96">
        <f t="shared" si="515"/>
        <v>13</v>
      </c>
      <c r="O1771" s="26">
        <f t="shared" si="516"/>
        <v>0.20829393955426387</v>
      </c>
      <c r="P1771" s="3">
        <f>IF(L1771&gt;'Power Curve'!$C$37,0,INDEX(Ci,$N1771,1)*POWER(1-O1771,3)+INDEX(Ci,$N1771,2)*3*O1771*POWER(1-O1771,2)+INDEX(Ci,$N1771,3)*3*POWER(O1771,2)*(1-O1771)+INDEX(Ci,$N1771,4)*POWER(O1771,3))</f>
        <v>1927.5915075090879</v>
      </c>
      <c r="Q1771" s="3">
        <f>MAX(0,MIN(P1771-V1771+W1771,'Power Curve'!$C$39))</f>
        <v>1913.8999243180883</v>
      </c>
      <c r="R1771" s="3">
        <f t="shared" si="517"/>
        <v>1964.3300476074269</v>
      </c>
      <c r="S1771" s="3">
        <f t="shared" si="518"/>
        <v>-50.430123289338553</v>
      </c>
      <c r="T1771" s="3">
        <f t="shared" si="519"/>
        <v>50.430123289338553</v>
      </c>
      <c r="V1771" s="37">
        <f t="array" ref="V1771">SUM(_xlfn.NORM.DIST($AD$3:$AD$1003,$L1771,$AA1771,FALSE)*WindSpeedStep*$AE$3:$AE$1003)/AG1771</f>
        <v>1908.5223393259255</v>
      </c>
      <c r="W1771" s="37">
        <f t="array" ref="W1771">SUM(_xlfn.NORM.DIST($AD$3:$AD$1003,$L1771,$AB1771,FALSE)*WindSpeedStep*$AE$3:$AE$1003)/AH1771</f>
        <v>1894.8307561349259</v>
      </c>
      <c r="Y1771" s="1">
        <f t="shared" si="520"/>
        <v>12</v>
      </c>
      <c r="Z1771" s="99">
        <f>IF(L1771&lt;'Power Curve'!$P$28,'Power Curve'!$Q$28,IF(L1771&gt;'Power Curve'!$P$29,'Power Curve'!$Q$29,INDEX(ReferenceTurbulence,Y1771)+(L1771-INDEX(ReferenceTurbulenceWindSpeed,Y1771))*(INDEX(ReferenceTurbulence,Y1771+1)-INDEX(ReferenceTurbulence,Y1771))/(INDEX(ReferenceTurbulenceWindSpeed,Y1771+1)-INDEX(ReferenceTurbulenceWindSpeed,Y1771))))</f>
        <v>0.1189488100015694</v>
      </c>
      <c r="AA1771" s="100">
        <f t="shared" si="526"/>
        <v>1.4536554297712994</v>
      </c>
      <c r="AB1771" s="29">
        <f t="shared" si="527"/>
        <v>1.5797682679912715</v>
      </c>
      <c r="AG1771" s="40">
        <f t="array" ref="AG1771">SUM(_xlfn.NORM.DIST($AD$3:$AD$1003,$F1771,$AA1771,FALSE)*WindSpeedStep)</f>
        <v>1.0000000000000036</v>
      </c>
      <c r="AH1771" s="40">
        <f t="array" ref="AH1771">SUM(_xlfn.NORM.DIST($AD$3:$AD$1003,$F1771,$AB1771,FALSE)*WindSpeedStep)</f>
        <v>1.0000000000000011</v>
      </c>
      <c r="AJ1771" s="47">
        <f t="shared" si="521"/>
        <v>12</v>
      </c>
      <c r="AK1771" s="83" t="b">
        <f>COUNTIF('Power Curve'!$D$2:$D$31,AJ1771)&gt;0</f>
        <v>1</v>
      </c>
      <c r="AL1771" s="83" t="b">
        <f t="shared" si="522"/>
        <v>0</v>
      </c>
      <c r="AM1771" s="83" t="b">
        <f t="shared" si="528"/>
        <v>1</v>
      </c>
      <c r="AN1771" s="47" t="str">
        <f t="shared" si="523"/>
        <v>Inner</v>
      </c>
      <c r="AO1771" s="48" t="str">
        <f t="shared" si="524"/>
        <v>1.2-1.3</v>
      </c>
      <c r="AP1771" s="49" t="str">
        <f t="shared" si="529"/>
        <v>2-3</v>
      </c>
      <c r="AQ1771" s="49" t="str">
        <f t="shared" si="530"/>
        <v>Mar</v>
      </c>
      <c r="AR1771" s="48" t="str">
        <f t="shared" si="531"/>
        <v>285-295</v>
      </c>
      <c r="AS1771" s="49" t="str">
        <f t="shared" si="525"/>
        <v>Inner-TI</v>
      </c>
    </row>
    <row r="1772" spans="5:45" x14ac:dyDescent="0.3">
      <c r="E1772" s="15">
        <v>40979.104166666664</v>
      </c>
      <c r="F1772" s="21">
        <v>11.3</v>
      </c>
      <c r="G1772" s="21">
        <v>1772.4699401855439</v>
      </c>
      <c r="H1772" s="42">
        <v>1.201469589454514</v>
      </c>
      <c r="I1772" s="35">
        <v>289.3</v>
      </c>
      <c r="J1772" s="43">
        <v>0.16371681415929204</v>
      </c>
      <c r="K1772" s="44">
        <v>0.15352280948284214</v>
      </c>
      <c r="L1772" s="26">
        <f t="shared" si="513"/>
        <v>11.227179723700608</v>
      </c>
      <c r="M1772" s="26">
        <f t="shared" si="514"/>
        <v>1.0932467941178388</v>
      </c>
      <c r="N1772" s="96">
        <f t="shared" si="515"/>
        <v>12</v>
      </c>
      <c r="O1772" s="26">
        <f t="shared" si="516"/>
        <v>0.23777708981307866</v>
      </c>
      <c r="P1772" s="3">
        <f>IF(L1772&gt;'Power Curve'!$C$37,0,INDEX(Ci,$N1772,1)*POWER(1-O1772,3)+INDEX(Ci,$N1772,2)*3*O1772*POWER(1-O1772,2)+INDEX(Ci,$N1772,3)*3*POWER(O1772,2)*(1-O1772)+INDEX(Ci,$N1772,4)*POWER(O1772,3))</f>
        <v>1818.8907539958616</v>
      </c>
      <c r="Q1772" s="3">
        <f>MAX(0,MIN(P1772-V1772+W1772,'Power Curve'!$C$39))</f>
        <v>1749.0476076773605</v>
      </c>
      <c r="R1772" s="3">
        <f t="shared" si="517"/>
        <v>1772.4699401855439</v>
      </c>
      <c r="S1772" s="3">
        <f t="shared" si="518"/>
        <v>-23.422332508183445</v>
      </c>
      <c r="T1772" s="3">
        <f t="shared" si="519"/>
        <v>23.422332508183445</v>
      </c>
      <c r="V1772" s="37">
        <f t="array" ref="V1772">SUM(_xlfn.NORM.DIST($AD$3:$AD$1003,$L1772,$AA1772,FALSE)*WindSpeedStep*$AE$3:$AE$1003)/AG1772</f>
        <v>1802.1585515538486</v>
      </c>
      <c r="W1772" s="37">
        <f t="array" ref="W1772">SUM(_xlfn.NORM.DIST($AD$3:$AD$1003,$L1772,$AB1772,FALSE)*WindSpeedStep*$AE$3:$AE$1003)/AH1772</f>
        <v>1732.3154052353475</v>
      </c>
      <c r="Y1772" s="1">
        <f t="shared" si="520"/>
        <v>11</v>
      </c>
      <c r="Z1772" s="99">
        <f>IF(L1772&lt;'Power Curve'!$P$28,'Power Curve'!$Q$28,IF(L1772&gt;'Power Curve'!$P$29,'Power Curve'!$Q$29,INDEX(ReferenceTurbulence,Y1772)+(L1772-INDEX(ReferenceTurbulenceWindSpeed,Y1772))*(INDEX(ReferenceTurbulence,Y1772+1)-INDEX(ReferenceTurbulence,Y1772))/(INDEX(ReferenceTurbulenceWindSpeed,Y1772+1)-INDEX(ReferenceTurbulenceWindSpeed,Y1772))))</f>
        <v>0.11956905025953381</v>
      </c>
      <c r="AA1772" s="100">
        <f t="shared" si="526"/>
        <v>1.3424232166559769</v>
      </c>
      <c r="AB1772" s="29">
        <f t="shared" si="527"/>
        <v>1.8380780963580643</v>
      </c>
      <c r="AG1772" s="40">
        <f t="array" ref="AG1772">SUM(_xlfn.NORM.DIST($AD$3:$AD$1003,$F1772,$AA1772,FALSE)*WindSpeedStep)</f>
        <v>1.0000000000000036</v>
      </c>
      <c r="AH1772" s="40">
        <f t="array" ref="AH1772">SUM(_xlfn.NORM.DIST($AD$3:$AD$1003,$F1772,$AB1772,FALSE)*WindSpeedStep)</f>
        <v>0.99999999967062592</v>
      </c>
      <c r="AJ1772" s="47">
        <f t="shared" si="521"/>
        <v>11</v>
      </c>
      <c r="AK1772" s="83" t="b">
        <f>COUNTIF('Power Curve'!$D$2:$D$31,AJ1772)&gt;0</f>
        <v>1</v>
      </c>
      <c r="AL1772" s="83" t="b">
        <f t="shared" si="522"/>
        <v>0</v>
      </c>
      <c r="AM1772" s="83" t="b">
        <f t="shared" si="528"/>
        <v>1</v>
      </c>
      <c r="AN1772" s="47" t="str">
        <f t="shared" si="523"/>
        <v>Outer</v>
      </c>
      <c r="AO1772" s="48" t="str">
        <f t="shared" si="524"/>
        <v>1.0-1.1</v>
      </c>
      <c r="AP1772" s="49" t="str">
        <f t="shared" si="529"/>
        <v>2-3</v>
      </c>
      <c r="AQ1772" s="49" t="str">
        <f t="shared" si="530"/>
        <v>Mar</v>
      </c>
      <c r="AR1772" s="48" t="str">
        <f t="shared" si="531"/>
        <v>285-295</v>
      </c>
      <c r="AS1772" s="49" t="str">
        <f t="shared" si="525"/>
        <v>HWS-HTI</v>
      </c>
    </row>
    <row r="1773" spans="5:45" x14ac:dyDescent="0.3">
      <c r="E1773" s="15">
        <v>40979.111111111109</v>
      </c>
      <c r="F1773" s="21">
        <v>8.8800000000000008</v>
      </c>
      <c r="G1773" s="21">
        <v>1027.4399871826172</v>
      </c>
      <c r="H1773" s="42">
        <v>1.2023821021793146</v>
      </c>
      <c r="I1773" s="35">
        <v>296.3</v>
      </c>
      <c r="J1773" s="43">
        <v>0.161036036036036</v>
      </c>
      <c r="K1773" s="44">
        <v>0.19768420442103582</v>
      </c>
      <c r="L1773" s="26">
        <f t="shared" si="513"/>
        <v>8.8250079213909132</v>
      </c>
      <c r="M1773" s="26">
        <f t="shared" si="514"/>
        <v>0.72198339847857762</v>
      </c>
      <c r="N1773" s="96">
        <f t="shared" si="515"/>
        <v>9</v>
      </c>
      <c r="O1773" s="26">
        <f t="shared" si="516"/>
        <v>0.8159535468708573</v>
      </c>
      <c r="P1773" s="3">
        <f>IF(L1773&gt;'Power Curve'!$C$37,0,INDEX(Ci,$N1773,1)*POWER(1-O1773,3)+INDEX(Ci,$N1773,2)*3*O1773*POWER(1-O1773,2)+INDEX(Ci,$N1773,3)*3*POWER(O1773,2)*(1-O1773)+INDEX(Ci,$N1773,4)*POWER(O1773,3))</f>
        <v>1137.9417726222255</v>
      </c>
      <c r="Q1773" s="3">
        <f>MAX(0,MIN(P1773-V1773+W1773,'Power Curve'!$C$39))</f>
        <v>1145.023049555844</v>
      </c>
      <c r="R1773" s="3">
        <f t="shared" si="517"/>
        <v>1027.4399871826172</v>
      </c>
      <c r="S1773" s="3">
        <f t="shared" si="518"/>
        <v>117.58306237322677</v>
      </c>
      <c r="T1773" s="3">
        <f t="shared" si="519"/>
        <v>117.58306237322677</v>
      </c>
      <c r="V1773" s="37">
        <f t="array" ref="V1773">SUM(_xlfn.NORM.DIST($AD$3:$AD$1003,$L1773,$AA1773,FALSE)*WindSpeedStep*$AE$3:$AE$1003)/AG1773</f>
        <v>1146.0526104050996</v>
      </c>
      <c r="W1773" s="37">
        <f t="array" ref="W1773">SUM(_xlfn.NORM.DIST($AD$3:$AD$1003,$L1773,$AB1773,FALSE)*WindSpeedStep*$AE$3:$AE$1003)/AH1773</f>
        <v>1153.1338873387181</v>
      </c>
      <c r="Y1773" s="1">
        <f t="shared" si="520"/>
        <v>8</v>
      </c>
      <c r="Z1773" s="99">
        <f>IF(L1773&lt;'Power Curve'!$P$28,'Power Curve'!$Q$28,IF(L1773&gt;'Power Curve'!$P$29,'Power Curve'!$Q$29,INDEX(ReferenceTurbulence,Y1773)+(L1773-INDEX(ReferenceTurbulenceWindSpeed,Y1773))*(INDEX(ReferenceTurbulence,Y1773+1)-INDEX(ReferenceTurbulence,Y1773))/(INDEX(ReferenceTurbulenceWindSpeed,Y1773+1)-INDEX(ReferenceTurbulenceWindSpeed,Y1773))))</f>
        <v>0.12033408102739628</v>
      </c>
      <c r="AA1773" s="100">
        <f t="shared" si="526"/>
        <v>1.0619492182800681</v>
      </c>
      <c r="AB1773" s="29">
        <f t="shared" si="527"/>
        <v>1.4211442936474104</v>
      </c>
      <c r="AG1773" s="40">
        <f t="array" ref="AG1773">SUM(_xlfn.NORM.DIST($AD$3:$AD$1003,$F1773,$AA1773,FALSE)*WindSpeedStep)</f>
        <v>1.0000000000000036</v>
      </c>
      <c r="AH1773" s="40">
        <f t="array" ref="AH1773">SUM(_xlfn.NORM.DIST($AD$3:$AD$1003,$F1773,$AB1773,FALSE)*WindSpeedStep)</f>
        <v>0.99999999983603804</v>
      </c>
      <c r="AJ1773" s="47">
        <f t="shared" si="521"/>
        <v>9</v>
      </c>
      <c r="AK1773" s="83" t="b">
        <f>COUNTIF('Power Curve'!$D$2:$D$31,AJ1773)&gt;0</f>
        <v>1</v>
      </c>
      <c r="AL1773" s="83" t="b">
        <f t="shared" si="522"/>
        <v>0</v>
      </c>
      <c r="AM1773" s="83" t="b">
        <f t="shared" si="528"/>
        <v>1</v>
      </c>
      <c r="AN1773" s="47" t="str">
        <f t="shared" si="523"/>
        <v>Outer</v>
      </c>
      <c r="AO1773" s="48" t="str">
        <f t="shared" si="524"/>
        <v>0.7-0.8</v>
      </c>
      <c r="AP1773" s="49" t="str">
        <f t="shared" si="529"/>
        <v>2-3</v>
      </c>
      <c r="AQ1773" s="49" t="str">
        <f t="shared" si="530"/>
        <v>Mar</v>
      </c>
      <c r="AR1773" s="48" t="str">
        <f t="shared" si="531"/>
        <v>295-305</v>
      </c>
      <c r="AS1773" s="49" t="str">
        <f t="shared" si="525"/>
        <v>HWS-HTI</v>
      </c>
    </row>
    <row r="1774" spans="5:45" x14ac:dyDescent="0.3">
      <c r="E1774" s="15">
        <v>40979.118055555555</v>
      </c>
      <c r="F1774" s="21">
        <v>10.56</v>
      </c>
      <c r="G1774" s="21">
        <v>1801.169982910154</v>
      </c>
      <c r="H1774" s="42">
        <v>1.2020594016687995</v>
      </c>
      <c r="I1774" s="35">
        <v>286.7</v>
      </c>
      <c r="J1774" s="43">
        <v>0.21685606060606061</v>
      </c>
      <c r="K1774" s="44">
        <v>0.23893404992118353</v>
      </c>
      <c r="L1774" s="26">
        <f t="shared" si="513"/>
        <v>10.493665068212911</v>
      </c>
      <c r="M1774" s="26">
        <f t="shared" si="514"/>
        <v>0.97987973956924979</v>
      </c>
      <c r="N1774" s="96">
        <f t="shared" si="515"/>
        <v>11</v>
      </c>
      <c r="O1774" s="26">
        <f t="shared" si="516"/>
        <v>0.52769931572061224</v>
      </c>
      <c r="P1774" s="3">
        <f>IF(L1774&gt;'Power Curve'!$C$37,0,INDEX(Ci,$N1774,1)*POWER(1-O1774,3)+INDEX(Ci,$N1774,2)*3*O1774*POWER(1-O1774,2)+INDEX(Ci,$N1774,3)*3*POWER(O1774,2)*(1-O1774)+INDEX(Ci,$N1774,4)*POWER(O1774,3))</f>
        <v>1669.3842884533242</v>
      </c>
      <c r="Q1774" s="3">
        <f>MAX(0,MIN(P1774-V1774+W1774,'Power Curve'!$C$39))</f>
        <v>1547.1731420960487</v>
      </c>
      <c r="R1774" s="3">
        <f t="shared" si="517"/>
        <v>1801.169982910154</v>
      </c>
      <c r="S1774" s="3">
        <f t="shared" si="518"/>
        <v>-253.99684081410533</v>
      </c>
      <c r="T1774" s="3">
        <f t="shared" si="519"/>
        <v>253.99684081410533</v>
      </c>
      <c r="V1774" s="37">
        <f t="array" ref="V1774">SUM(_xlfn.NORM.DIST($AD$3:$AD$1003,$L1774,$AA1774,FALSE)*WindSpeedStep*$AE$3:$AE$1003)/AG1774</f>
        <v>1660.6425850251383</v>
      </c>
      <c r="W1774" s="37">
        <f t="array" ref="W1774">SUM(_xlfn.NORM.DIST($AD$3:$AD$1003,$L1774,$AB1774,FALSE)*WindSpeedStep*$AE$3:$AE$1003)/AH1774</f>
        <v>1538.4314386678627</v>
      </c>
      <c r="Y1774" s="1">
        <f t="shared" si="520"/>
        <v>10</v>
      </c>
      <c r="Z1774" s="99">
        <f>IF(L1774&lt;'Power Curve'!$P$28,'Power Curve'!$Q$28,IF(L1774&gt;'Power Curve'!$P$29,'Power Curve'!$Q$29,INDEX(ReferenceTurbulence,Y1774)+(L1774-INDEX(ReferenceTurbulenceWindSpeed,Y1774))*(INDEX(ReferenceTurbulence,Y1774+1)-INDEX(ReferenceTurbulence,Y1774))/(INDEX(ReferenceTurbulenceWindSpeed,Y1774+1)-INDEX(ReferenceTurbulenceWindSpeed,Y1774))))</f>
        <v>0.12000706965282579</v>
      </c>
      <c r="AA1774" s="100">
        <f t="shared" si="526"/>
        <v>1.2593139947544516</v>
      </c>
      <c r="AB1774" s="29">
        <f t="shared" si="527"/>
        <v>2.27561486801208</v>
      </c>
      <c r="AG1774" s="40">
        <f t="array" ref="AG1774">SUM(_xlfn.NORM.DIST($AD$3:$AD$1003,$F1774,$AA1774,FALSE)*WindSpeedStep)</f>
        <v>1.0000000000000038</v>
      </c>
      <c r="AH1774" s="40">
        <f t="array" ref="AH1774">SUM(_xlfn.NORM.DIST($AD$3:$AD$1003,$F1774,$AB1774,FALSE)*WindSpeedStep)</f>
        <v>0.99999844070886179</v>
      </c>
      <c r="AJ1774" s="47">
        <f t="shared" si="521"/>
        <v>10</v>
      </c>
      <c r="AK1774" s="83" t="b">
        <f>COUNTIF('Power Curve'!$D$2:$D$31,AJ1774)&gt;0</f>
        <v>1</v>
      </c>
      <c r="AL1774" s="83" t="b">
        <f t="shared" si="522"/>
        <v>0</v>
      </c>
      <c r="AM1774" s="83" t="b">
        <f t="shared" si="528"/>
        <v>1</v>
      </c>
      <c r="AN1774" s="47" t="str">
        <f t="shared" si="523"/>
        <v>Outer</v>
      </c>
      <c r="AO1774" s="48" t="str">
        <f t="shared" si="524"/>
        <v>0.9-1.0</v>
      </c>
      <c r="AP1774" s="49" t="str">
        <f t="shared" si="529"/>
        <v>2-3</v>
      </c>
      <c r="AQ1774" s="49" t="str">
        <f t="shared" si="530"/>
        <v>Mar</v>
      </c>
      <c r="AR1774" s="48" t="str">
        <f t="shared" si="531"/>
        <v>285-295</v>
      </c>
      <c r="AS1774" s="49" t="str">
        <f t="shared" si="525"/>
        <v>HWS-HTI</v>
      </c>
    </row>
    <row r="1775" spans="5:45" x14ac:dyDescent="0.3">
      <c r="E1775" s="15">
        <v>40979.125</v>
      </c>
      <c r="F1775" s="21">
        <v>14.43</v>
      </c>
      <c r="G1775" s="21">
        <v>1992.129959106443</v>
      </c>
      <c r="H1775" s="42">
        <v>1.2001688278397278</v>
      </c>
      <c r="I1775" s="35">
        <v>285.2</v>
      </c>
      <c r="J1775" s="43">
        <v>0.14622314622314622</v>
      </c>
      <c r="K1775" s="44">
        <v>0.22535288008423665</v>
      </c>
      <c r="L1775" s="26">
        <f t="shared" si="513"/>
        <v>14.331833333171433</v>
      </c>
      <c r="M1775" s="26">
        <f t="shared" si="514"/>
        <v>1.573081017559957</v>
      </c>
      <c r="N1775" s="96">
        <f t="shared" si="515"/>
        <v>15</v>
      </c>
      <c r="O1775" s="26">
        <f t="shared" si="516"/>
        <v>0.36129694792289574</v>
      </c>
      <c r="P1775" s="3">
        <f>IF(L1775&gt;'Power Curve'!$C$37,0,INDEX(Ci,$N1775,1)*POWER(1-O1775,3)+INDEX(Ci,$N1775,2)*3*O1775*POWER(1-O1775,2)+INDEX(Ci,$N1775,3)*3*POWER(O1775,2)*(1-O1775)+INDEX(Ci,$N1775,4)*POWER(O1775,3))</f>
        <v>1976.8384473658211</v>
      </c>
      <c r="Q1775" s="3">
        <f>MAX(0,MIN(P1775-V1775+W1775,'Power Curve'!$C$39))</f>
        <v>1964.3743272159199</v>
      </c>
      <c r="R1775" s="3">
        <f t="shared" si="517"/>
        <v>1992.129959106443</v>
      </c>
      <c r="S1775" s="3">
        <f t="shared" si="518"/>
        <v>-27.755631890523091</v>
      </c>
      <c r="T1775" s="3">
        <f t="shared" si="519"/>
        <v>27.755631890523091</v>
      </c>
      <c r="V1775" s="37">
        <f t="array" ref="V1775">SUM(_xlfn.NORM.DIST($AD$3:$AD$1003,$L1775,$AA1775,FALSE)*WindSpeedStep*$AE$3:$AE$1003)/AG1775</f>
        <v>1971.8925919839478</v>
      </c>
      <c r="W1775" s="37">
        <f t="array" ref="W1775">SUM(_xlfn.NORM.DIST($AD$3:$AD$1003,$L1775,$AB1775,FALSE)*WindSpeedStep*$AE$3:$AE$1003)/AH1775</f>
        <v>1959.4284718340466</v>
      </c>
      <c r="Y1775" s="1">
        <f t="shared" si="520"/>
        <v>14</v>
      </c>
      <c r="Z1775" s="99">
        <f>IF(L1775&lt;'Power Curve'!$P$28,'Power Curve'!$Q$28,IF(L1775&gt;'Power Curve'!$P$29,'Power Curve'!$Q$29,INDEX(ReferenceTurbulence,Y1775)+(L1775-INDEX(ReferenceTurbulenceWindSpeed,Y1775))*(INDEX(ReferenceTurbulence,Y1775+1)-INDEX(ReferenceTurbulence,Y1775))/(INDEX(ReferenceTurbulenceWindSpeed,Y1775+1)-INDEX(ReferenceTurbulenceWindSpeed,Y1775))))</f>
        <v>0.12162770170812562</v>
      </c>
      <c r="AA1775" s="100">
        <f t="shared" si="526"/>
        <v>1.7431479495775468</v>
      </c>
      <c r="AB1775" s="29">
        <f t="shared" si="527"/>
        <v>2.0956457611220878</v>
      </c>
      <c r="AG1775" s="40">
        <f t="array" ref="AG1775">SUM(_xlfn.NORM.DIST($AD$3:$AD$1003,$F1775,$AA1775,FALSE)*WindSpeedStep)</f>
        <v>1.0000000000000002</v>
      </c>
      <c r="AH1775" s="40">
        <f t="array" ref="AH1775">SUM(_xlfn.NORM.DIST($AD$3:$AD$1003,$F1775,$AB1775,FALSE)*WindSpeedStep)</f>
        <v>0.9999999999975806</v>
      </c>
      <c r="AJ1775" s="47">
        <f t="shared" si="521"/>
        <v>14</v>
      </c>
      <c r="AK1775" s="83" t="b">
        <f>COUNTIF('Power Curve'!$D$2:$D$31,AJ1775)&gt;0</f>
        <v>1</v>
      </c>
      <c r="AL1775" s="83" t="b">
        <f t="shared" si="522"/>
        <v>0</v>
      </c>
      <c r="AM1775" s="83" t="b">
        <f t="shared" si="528"/>
        <v>1</v>
      </c>
      <c r="AN1775" s="47" t="str">
        <f t="shared" si="523"/>
        <v>Outer</v>
      </c>
      <c r="AO1775" s="48" t="str">
        <f t="shared" si="524"/>
        <v>1.5-1.6</v>
      </c>
      <c r="AP1775" s="49" t="str">
        <f t="shared" si="529"/>
        <v>3-4</v>
      </c>
      <c r="AQ1775" s="49" t="str">
        <f t="shared" si="530"/>
        <v>Mar</v>
      </c>
      <c r="AR1775" s="48" t="str">
        <f t="shared" si="531"/>
        <v>285-295</v>
      </c>
      <c r="AS1775" s="49" t="str">
        <f t="shared" si="525"/>
        <v>HWS-HTI</v>
      </c>
    </row>
    <row r="1776" spans="5:45" x14ac:dyDescent="0.3">
      <c r="E1776" s="15">
        <v>40979.131944444445</v>
      </c>
      <c r="F1776" s="21">
        <v>14.5</v>
      </c>
      <c r="G1776" s="21">
        <v>1989.8999938964871</v>
      </c>
      <c r="H1776" s="42">
        <v>1.1994140881058912</v>
      </c>
      <c r="I1776" s="35">
        <v>289.39999999999998</v>
      </c>
      <c r="J1776" s="43">
        <v>0.12482758620689656</v>
      </c>
      <c r="K1776" s="44">
        <v>0.21081433180197584</v>
      </c>
      <c r="L1776" s="26">
        <f t="shared" si="513"/>
        <v>14.398337674427623</v>
      </c>
      <c r="M1776" s="26">
        <f t="shared" si="514"/>
        <v>1.5833594778831468</v>
      </c>
      <c r="N1776" s="96">
        <f t="shared" si="515"/>
        <v>15</v>
      </c>
      <c r="O1776" s="26">
        <f t="shared" si="516"/>
        <v>0.4248311874417342</v>
      </c>
      <c r="P1776" s="3">
        <f>IF(L1776&gt;'Power Curve'!$C$37,0,INDEX(Ci,$N1776,1)*POWER(1-O1776,3)+INDEX(Ci,$N1776,2)*3*O1776*POWER(1-O1776,2)+INDEX(Ci,$N1776,3)*3*POWER(O1776,2)*(1-O1776)+INDEX(Ci,$N1776,4)*POWER(O1776,3))</f>
        <v>1977.0928153603206</v>
      </c>
      <c r="Q1776" s="3">
        <f>MAX(0,MIN(P1776-V1776+W1776,'Power Curve'!$C$39))</f>
        <v>1975.9433273505738</v>
      </c>
      <c r="R1776" s="3">
        <f t="shared" si="517"/>
        <v>1989.8999938964871</v>
      </c>
      <c r="S1776" s="3">
        <f t="shared" si="518"/>
        <v>-13.956666545913322</v>
      </c>
      <c r="T1776" s="3">
        <f t="shared" si="519"/>
        <v>13.956666545913322</v>
      </c>
      <c r="V1776" s="37">
        <f t="array" ref="V1776">SUM(_xlfn.NORM.DIST($AD$3:$AD$1003,$L1776,$AA1776,FALSE)*WindSpeedStep*$AE$3:$AE$1003)/AG1776</f>
        <v>1972.5054154855691</v>
      </c>
      <c r="W1776" s="37">
        <f t="array" ref="W1776">SUM(_xlfn.NORM.DIST($AD$3:$AD$1003,$L1776,$AB1776,FALSE)*WindSpeedStep*$AE$3:$AE$1003)/AH1776</f>
        <v>1971.3559274758222</v>
      </c>
      <c r="Y1776" s="1">
        <f t="shared" si="520"/>
        <v>14</v>
      </c>
      <c r="Z1776" s="99">
        <f>IF(L1776&lt;'Power Curve'!$P$28,'Power Curve'!$Q$28,IF(L1776&gt;'Power Curve'!$P$29,'Power Curve'!$Q$29,INDEX(ReferenceTurbulence,Y1776)+(L1776-INDEX(ReferenceTurbulenceWindSpeed,Y1776))*(INDEX(ReferenceTurbulence,Y1776+1)-INDEX(ReferenceTurbulence,Y1776))/(INDEX(ReferenceTurbulenceWindSpeed,Y1776+1)-INDEX(ReferenceTurbulenceWindSpeed,Y1776))))</f>
        <v>0.12179168275850875</v>
      </c>
      <c r="AA1776" s="100">
        <f t="shared" si="526"/>
        <v>1.7535977742937738</v>
      </c>
      <c r="AB1776" s="29">
        <f t="shared" si="527"/>
        <v>1.7973097372906206</v>
      </c>
      <c r="AG1776" s="40">
        <f t="array" ref="AG1776">SUM(_xlfn.NORM.DIST($AD$3:$AD$1003,$F1776,$AA1776,FALSE)*WindSpeedStep)</f>
        <v>0.99999999999999989</v>
      </c>
      <c r="AH1776" s="40">
        <f t="array" ref="AH1776">SUM(_xlfn.NORM.DIST($AD$3:$AD$1003,$F1776,$AB1776,FALSE)*WindSpeedStep)</f>
        <v>1</v>
      </c>
      <c r="AJ1776" s="47">
        <f t="shared" si="521"/>
        <v>14</v>
      </c>
      <c r="AK1776" s="83" t="b">
        <f>COUNTIF('Power Curve'!$D$2:$D$31,AJ1776)&gt;0</f>
        <v>1</v>
      </c>
      <c r="AL1776" s="83" t="b">
        <f t="shared" si="522"/>
        <v>0</v>
      </c>
      <c r="AM1776" s="83" t="b">
        <f t="shared" si="528"/>
        <v>1</v>
      </c>
      <c r="AN1776" s="47" t="str">
        <f t="shared" si="523"/>
        <v>Inner</v>
      </c>
      <c r="AO1776" s="48" t="str">
        <f t="shared" si="524"/>
        <v>1.5-1.6</v>
      </c>
      <c r="AP1776" s="49" t="str">
        <f t="shared" si="529"/>
        <v>3-4</v>
      </c>
      <c r="AQ1776" s="49" t="str">
        <f t="shared" si="530"/>
        <v>Mar</v>
      </c>
      <c r="AR1776" s="48" t="str">
        <f t="shared" si="531"/>
        <v>285-295</v>
      </c>
      <c r="AS1776" s="49" t="str">
        <f t="shared" si="525"/>
        <v>Inner-TI</v>
      </c>
    </row>
    <row r="1777" spans="5:45" x14ac:dyDescent="0.3">
      <c r="E1777" s="15">
        <v>40979.138888888891</v>
      </c>
      <c r="F1777" s="21">
        <v>12.31</v>
      </c>
      <c r="G1777" s="21">
        <v>1938.2200622558589</v>
      </c>
      <c r="H1777" s="42">
        <v>1.2010914675278381</v>
      </c>
      <c r="I1777" s="35">
        <v>287.89999999999998</v>
      </c>
      <c r="J1777" s="43">
        <v>0.10235580828594638</v>
      </c>
      <c r="K1777" s="44">
        <v>0.21657446723215934</v>
      </c>
      <c r="L1777" s="26">
        <f t="shared" si="513"/>
        <v>12.229387810738542</v>
      </c>
      <c r="M1777" s="26">
        <f t="shared" si="514"/>
        <v>1.2481412846672124</v>
      </c>
      <c r="N1777" s="96">
        <f t="shared" si="515"/>
        <v>13</v>
      </c>
      <c r="O1777" s="26">
        <f t="shared" si="516"/>
        <v>0.21708465264539431</v>
      </c>
      <c r="P1777" s="3">
        <f>IF(L1777&gt;'Power Curve'!$C$37,0,INDEX(Ci,$N1777,1)*POWER(1-O1777,3)+INDEX(Ci,$N1777,2)*3*O1777*POWER(1-O1777,2)+INDEX(Ci,$N1777,3)*3*POWER(O1777,2)*(1-O1777)+INDEX(Ci,$N1777,4)*POWER(O1777,3))</f>
        <v>1927.9814952021804</v>
      </c>
      <c r="Q1777" s="3">
        <f>MAX(0,MIN(P1777-V1777+W1777,'Power Curve'!$C$39))</f>
        <v>1948.261941131497</v>
      </c>
      <c r="R1777" s="3">
        <f t="shared" si="517"/>
        <v>1938.2200622558589</v>
      </c>
      <c r="S1777" s="3">
        <f t="shared" si="518"/>
        <v>10.041878875638076</v>
      </c>
      <c r="T1777" s="3">
        <f t="shared" si="519"/>
        <v>10.041878875638076</v>
      </c>
      <c r="V1777" s="37">
        <f t="array" ref="V1777">SUM(_xlfn.NORM.DIST($AD$3:$AD$1003,$L1777,$AA1777,FALSE)*WindSpeedStep*$AE$3:$AE$1003)/AG1777</f>
        <v>1909.0667473918438</v>
      </c>
      <c r="W1777" s="37">
        <f t="array" ref="W1777">SUM(_xlfn.NORM.DIST($AD$3:$AD$1003,$L1777,$AB1777,FALSE)*WindSpeedStep*$AE$3:$AE$1003)/AH1777</f>
        <v>1929.3471933211604</v>
      </c>
      <c r="Y1777" s="1">
        <f t="shared" si="520"/>
        <v>12</v>
      </c>
      <c r="Z1777" s="99">
        <f>IF(L1777&lt;'Power Curve'!$P$28,'Power Curve'!$Q$28,IF(L1777&gt;'Power Curve'!$P$29,'Power Curve'!$Q$29,INDEX(ReferenceTurbulence,Y1777)+(L1777-INDEX(ReferenceTurbulenceWindSpeed,Y1777))*(INDEX(ReferenceTurbulence,Y1777+1)-INDEX(ReferenceTurbulence,Y1777))/(INDEX(ReferenceTurbulenceWindSpeed,Y1777+1)-INDEX(ReferenceTurbulenceWindSpeed,Y1777))))</f>
        <v>0.11898021408330443</v>
      </c>
      <c r="AA1777" s="100">
        <f t="shared" si="526"/>
        <v>1.4550551798294256</v>
      </c>
      <c r="AB1777" s="29">
        <f t="shared" si="527"/>
        <v>1.2517488742104437</v>
      </c>
      <c r="AG1777" s="40">
        <f t="array" ref="AG1777">SUM(_xlfn.NORM.DIST($AD$3:$AD$1003,$F1777,$AA1777,FALSE)*WindSpeedStep)</f>
        <v>1.0000000000000036</v>
      </c>
      <c r="AH1777" s="40">
        <f t="array" ref="AH1777">SUM(_xlfn.NORM.DIST($AD$3:$AD$1003,$F1777,$AB1777,FALSE)*WindSpeedStep)</f>
        <v>1.0000000000000031</v>
      </c>
      <c r="AJ1777" s="47">
        <f t="shared" si="521"/>
        <v>12</v>
      </c>
      <c r="AK1777" s="83" t="b">
        <f>COUNTIF('Power Curve'!$D$2:$D$31,AJ1777)&gt;0</f>
        <v>1</v>
      </c>
      <c r="AL1777" s="83" t="b">
        <f t="shared" si="522"/>
        <v>0</v>
      </c>
      <c r="AM1777" s="83" t="b">
        <f t="shared" si="528"/>
        <v>1</v>
      </c>
      <c r="AN1777" s="47" t="str">
        <f t="shared" si="523"/>
        <v>Inner</v>
      </c>
      <c r="AO1777" s="48" t="str">
        <f t="shared" si="524"/>
        <v>1.2-1.3</v>
      </c>
      <c r="AP1777" s="49" t="str">
        <f t="shared" si="529"/>
        <v>3-4</v>
      </c>
      <c r="AQ1777" s="49" t="str">
        <f t="shared" si="530"/>
        <v>Mar</v>
      </c>
      <c r="AR1777" s="48" t="str">
        <f t="shared" si="531"/>
        <v>285-295</v>
      </c>
      <c r="AS1777" s="49" t="str">
        <f t="shared" si="525"/>
        <v>Inner-TI</v>
      </c>
    </row>
    <row r="1778" spans="5:45" x14ac:dyDescent="0.3">
      <c r="E1778" s="15">
        <v>40979.145833333336</v>
      </c>
      <c r="F1778" s="21">
        <v>12.84</v>
      </c>
      <c r="G1778" s="21">
        <v>1978.5100402832011</v>
      </c>
      <c r="H1778" s="42">
        <v>1.200680230175452</v>
      </c>
      <c r="I1778" s="35">
        <v>285.7</v>
      </c>
      <c r="J1778" s="43">
        <v>0.11370716510903427</v>
      </c>
      <c r="K1778" s="44">
        <v>0.26582655157524077</v>
      </c>
      <c r="L1778" s="26">
        <f t="shared" si="513"/>
        <v>12.754461115513825</v>
      </c>
      <c r="M1778" s="26">
        <f t="shared" si="514"/>
        <v>1.3292930565358874</v>
      </c>
      <c r="N1778" s="96">
        <f t="shared" si="515"/>
        <v>13</v>
      </c>
      <c r="O1778" s="26">
        <f t="shared" si="516"/>
        <v>0.75763956842703251</v>
      </c>
      <c r="P1778" s="3">
        <f>IF(L1778&gt;'Power Curve'!$C$37,0,INDEX(Ci,$N1778,1)*POWER(1-O1778,3)+INDEX(Ci,$N1778,2)*3*O1778*POWER(1-O1778,2)+INDEX(Ci,$N1778,3)*3*POWER(O1778,2)*(1-O1778)+INDEX(Ci,$N1778,4)*POWER(O1778,3))</f>
        <v>1946.5760783102455</v>
      </c>
      <c r="Q1778" s="3">
        <f>MAX(0,MIN(P1778-V1778+W1778,'Power Curve'!$C$39))</f>
        <v>1953.6531902312456</v>
      </c>
      <c r="R1778" s="3">
        <f t="shared" si="517"/>
        <v>1978.5100402832011</v>
      </c>
      <c r="S1778" s="3">
        <f t="shared" si="518"/>
        <v>-24.856850051955462</v>
      </c>
      <c r="T1778" s="3">
        <f t="shared" si="519"/>
        <v>24.856850051955462</v>
      </c>
      <c r="V1778" s="37">
        <f t="array" ref="V1778">SUM(_xlfn.NORM.DIST($AD$3:$AD$1003,$L1778,$AA1778,FALSE)*WindSpeedStep*$AE$3:$AE$1003)/AG1778</f>
        <v>1935.7659073147313</v>
      </c>
      <c r="W1778" s="37">
        <f t="array" ref="W1778">SUM(_xlfn.NORM.DIST($AD$3:$AD$1003,$L1778,$AB1778,FALSE)*WindSpeedStep*$AE$3:$AE$1003)/AH1778</f>
        <v>1942.8430192357314</v>
      </c>
      <c r="Y1778" s="1">
        <f t="shared" si="520"/>
        <v>12</v>
      </c>
      <c r="Z1778" s="99">
        <f>IF(L1778&lt;'Power Curve'!$P$28,'Power Curve'!$Q$28,IF(L1778&gt;'Power Curve'!$P$29,'Power Curve'!$Q$29,INDEX(ReferenceTurbulence,Y1778)+(L1778-INDEX(ReferenceTurbulenceWindSpeed,Y1778))*(INDEX(ReferenceTurbulence,Y1778+1)-INDEX(ReferenceTurbulence,Y1778))/(INDEX(ReferenceTurbulenceWindSpeed,Y1778+1)-INDEX(ReferenceTurbulenceWindSpeed,Y1778))))</f>
        <v>0.12091130096800846</v>
      </c>
      <c r="AA1778" s="100">
        <f t="shared" si="526"/>
        <v>1.5421584866226532</v>
      </c>
      <c r="AB1778" s="29">
        <f t="shared" si="527"/>
        <v>1.4502736159384879</v>
      </c>
      <c r="AG1778" s="40">
        <f t="array" ref="AG1778">SUM(_xlfn.NORM.DIST($AD$3:$AD$1003,$F1778,$AA1778,FALSE)*WindSpeedStep)</f>
        <v>1.0000000000000029</v>
      </c>
      <c r="AH1778" s="40">
        <f t="array" ref="AH1778">SUM(_xlfn.NORM.DIST($AD$3:$AD$1003,$F1778,$AB1778,FALSE)*WindSpeedStep)</f>
        <v>1.0000000000000033</v>
      </c>
      <c r="AJ1778" s="47">
        <f t="shared" si="521"/>
        <v>13</v>
      </c>
      <c r="AK1778" s="83" t="b">
        <f>COUNTIF('Power Curve'!$D$2:$D$31,AJ1778)&gt;0</f>
        <v>1</v>
      </c>
      <c r="AL1778" s="83" t="b">
        <f t="shared" si="522"/>
        <v>0</v>
      </c>
      <c r="AM1778" s="83" t="b">
        <f t="shared" si="528"/>
        <v>1</v>
      </c>
      <c r="AN1778" s="47" t="str">
        <f t="shared" si="523"/>
        <v>Inner</v>
      </c>
      <c r="AO1778" s="48" t="str">
        <f t="shared" si="524"/>
        <v>1.3-1.4</v>
      </c>
      <c r="AP1778" s="49" t="str">
        <f t="shared" si="529"/>
        <v>3-4</v>
      </c>
      <c r="AQ1778" s="49" t="str">
        <f t="shared" si="530"/>
        <v>Mar</v>
      </c>
      <c r="AR1778" s="48" t="str">
        <f t="shared" si="531"/>
        <v>285-295</v>
      </c>
      <c r="AS1778" s="49" t="str">
        <f t="shared" si="525"/>
        <v>Inner-TI</v>
      </c>
    </row>
    <row r="1779" spans="5:45" x14ac:dyDescent="0.3">
      <c r="E1779" s="15">
        <v>40979.152777777781</v>
      </c>
      <c r="F1779" s="21">
        <v>12.99</v>
      </c>
      <c r="G1779" s="21">
        <v>1973.5500183105469</v>
      </c>
      <c r="H1779" s="42">
        <v>1.2008580097919788</v>
      </c>
      <c r="I1779" s="35">
        <v>285.39999999999998</v>
      </c>
      <c r="J1779" s="43">
        <v>0.1031562740569669</v>
      </c>
      <c r="K1779" s="44">
        <v>0.24123978071224247</v>
      </c>
      <c r="L1779" s="26">
        <f t="shared" si="513"/>
        <v>12.904098651626974</v>
      </c>
      <c r="M1779" s="26">
        <f t="shared" si="514"/>
        <v>1.3524200201107011</v>
      </c>
      <c r="N1779" s="96">
        <f t="shared" si="515"/>
        <v>13</v>
      </c>
      <c r="O1779" s="26">
        <f t="shared" si="516"/>
        <v>0.91168911731055946</v>
      </c>
      <c r="P1779" s="3">
        <f>IF(L1779&gt;'Power Curve'!$C$37,0,INDEX(Ci,$N1779,1)*POWER(1-O1779,3)+INDEX(Ci,$N1779,2)*3*O1779*POWER(1-O1779,2)+INDEX(Ci,$N1779,3)*3*POWER(O1779,2)*(1-O1779)+INDEX(Ci,$N1779,4)*POWER(O1779,3))</f>
        <v>1950.7899535889978</v>
      </c>
      <c r="Q1779" s="3">
        <f>MAX(0,MIN(P1779-V1779+W1779,'Power Curve'!$C$39))</f>
        <v>1966.1631695971566</v>
      </c>
      <c r="R1779" s="3">
        <f t="shared" si="517"/>
        <v>1973.5500183105469</v>
      </c>
      <c r="S1779" s="3">
        <f t="shared" si="518"/>
        <v>-7.3868487133902363</v>
      </c>
      <c r="T1779" s="3">
        <f t="shared" si="519"/>
        <v>7.3868487133902363</v>
      </c>
      <c r="V1779" s="37">
        <f t="array" ref="V1779">SUM(_xlfn.NORM.DIST($AD$3:$AD$1003,$L1779,$AA1779,FALSE)*WindSpeedStep*$AE$3:$AE$1003)/AG1779</f>
        <v>1941.3596283252459</v>
      </c>
      <c r="W1779" s="37">
        <f t="array" ref="W1779">SUM(_xlfn.NORM.DIST($AD$3:$AD$1003,$L1779,$AB1779,FALSE)*WindSpeedStep*$AE$3:$AE$1003)/AH1779</f>
        <v>1956.7328443334047</v>
      </c>
      <c r="Y1779" s="1">
        <f t="shared" si="520"/>
        <v>12</v>
      </c>
      <c r="Z1779" s="99">
        <f>IF(L1779&lt;'Power Curve'!$P$28,'Power Curve'!$Q$28,IF(L1779&gt;'Power Curve'!$P$29,'Power Curve'!$Q$29,INDEX(ReferenceTurbulence,Y1779)+(L1779-INDEX(ReferenceTurbulenceWindSpeed,Y1779))*(INDEX(ReferenceTurbulence,Y1779+1)-INDEX(ReferenceTurbulence,Y1779))/(INDEX(ReferenceTurbulenceWindSpeed,Y1779+1)-INDEX(ReferenceTurbulenceWindSpeed,Y1779))))</f>
        <v>0.12146162999982089</v>
      </c>
      <c r="AA1779" s="100">
        <f t="shared" si="526"/>
        <v>1.5673528559051033</v>
      </c>
      <c r="AB1779" s="29">
        <f t="shared" si="527"/>
        <v>1.3311387369653691</v>
      </c>
      <c r="AG1779" s="40">
        <f t="array" ref="AG1779">SUM(_xlfn.NORM.DIST($AD$3:$AD$1003,$F1779,$AA1779,FALSE)*WindSpeedStep)</f>
        <v>1.0000000000000036</v>
      </c>
      <c r="AH1779" s="40">
        <f t="array" ref="AH1779">SUM(_xlfn.NORM.DIST($AD$3:$AD$1003,$F1779,$AB1779,FALSE)*WindSpeedStep)</f>
        <v>1.0000000000000031</v>
      </c>
      <c r="AJ1779" s="47">
        <f t="shared" si="521"/>
        <v>13</v>
      </c>
      <c r="AK1779" s="83" t="b">
        <f>COUNTIF('Power Curve'!$D$2:$D$31,AJ1779)&gt;0</f>
        <v>1</v>
      </c>
      <c r="AL1779" s="83" t="b">
        <f t="shared" si="522"/>
        <v>0</v>
      </c>
      <c r="AM1779" s="83" t="b">
        <f t="shared" si="528"/>
        <v>1</v>
      </c>
      <c r="AN1779" s="47" t="str">
        <f t="shared" si="523"/>
        <v>Inner</v>
      </c>
      <c r="AO1779" s="48" t="str">
        <f t="shared" si="524"/>
        <v>1.3-1.4</v>
      </c>
      <c r="AP1779" s="49" t="str">
        <f t="shared" si="529"/>
        <v>3-4</v>
      </c>
      <c r="AQ1779" s="49" t="str">
        <f t="shared" si="530"/>
        <v>Mar</v>
      </c>
      <c r="AR1779" s="48" t="str">
        <f t="shared" si="531"/>
        <v>285-295</v>
      </c>
      <c r="AS1779" s="49" t="str">
        <f t="shared" si="525"/>
        <v>Inner-TI</v>
      </c>
    </row>
    <row r="1780" spans="5:45" x14ac:dyDescent="0.3">
      <c r="E1780" s="15">
        <v>40979.159722222219</v>
      </c>
      <c r="F1780" s="21">
        <v>12.79</v>
      </c>
      <c r="G1780" s="21">
        <v>1974.160018920898</v>
      </c>
      <c r="H1780" s="42">
        <v>1.201135926008817</v>
      </c>
      <c r="I1780" s="35">
        <v>280.8</v>
      </c>
      <c r="J1780" s="43">
        <v>8.9132134480062547E-2</v>
      </c>
      <c r="K1780" s="44">
        <v>0.19628723426964401</v>
      </c>
      <c r="L1780" s="26">
        <f t="shared" si="513"/>
        <v>12.706401296952729</v>
      </c>
      <c r="M1780" s="26">
        <f t="shared" si="514"/>
        <v>1.3218652566526137</v>
      </c>
      <c r="N1780" s="96">
        <f t="shared" si="515"/>
        <v>13</v>
      </c>
      <c r="O1780" s="26">
        <f t="shared" si="516"/>
        <v>0.70816272216859888</v>
      </c>
      <c r="P1780" s="3">
        <f>IF(L1780&gt;'Power Curve'!$C$37,0,INDEX(Ci,$N1780,1)*POWER(1-O1780,3)+INDEX(Ci,$N1780,2)*3*O1780*POWER(1-O1780,2)+INDEX(Ci,$N1780,3)*3*POWER(O1780,2)*(1-O1780)+INDEX(Ci,$N1780,4)*POWER(O1780,3))</f>
        <v>1945.1767709447063</v>
      </c>
      <c r="Q1780" s="3">
        <f>MAX(0,MIN(P1780-V1780+W1780,'Power Curve'!$C$39))</f>
        <v>1972.2085000753882</v>
      </c>
      <c r="R1780" s="3">
        <f t="shared" si="517"/>
        <v>1974.160018920898</v>
      </c>
      <c r="S1780" s="3">
        <f t="shared" si="518"/>
        <v>-1.9515188455097814</v>
      </c>
      <c r="T1780" s="3">
        <f t="shared" si="519"/>
        <v>1.9515188455097814</v>
      </c>
      <c r="V1780" s="37">
        <f t="array" ref="V1780">SUM(_xlfn.NORM.DIST($AD$3:$AD$1003,$L1780,$AA1780,FALSE)*WindSpeedStep*$AE$3:$AE$1003)/AG1780</f>
        <v>1933.8054380714202</v>
      </c>
      <c r="W1780" s="37">
        <f t="array" ref="W1780">SUM(_xlfn.NORM.DIST($AD$3:$AD$1003,$L1780,$AB1780,FALSE)*WindSpeedStep*$AE$3:$AE$1003)/AH1780</f>
        <v>1960.8371672021021</v>
      </c>
      <c r="Y1780" s="1">
        <f t="shared" si="520"/>
        <v>12</v>
      </c>
      <c r="Z1780" s="99">
        <f>IF(L1780&lt;'Power Curve'!$P$28,'Power Curve'!$Q$28,IF(L1780&gt;'Power Curve'!$P$29,'Power Curve'!$Q$29,INDEX(ReferenceTurbulence,Y1780)+(L1780-INDEX(ReferenceTurbulenceWindSpeed,Y1780))*(INDEX(ReferenceTurbulence,Y1780+1)-INDEX(ReferenceTurbulence,Y1780))/(INDEX(ReferenceTurbulenceWindSpeed,Y1780+1)-INDEX(ReferenceTurbulenceWindSpeed,Y1780))))</f>
        <v>0.12073454910410576</v>
      </c>
      <c r="AA1780" s="100">
        <f t="shared" si="526"/>
        <v>1.5341016313234124</v>
      </c>
      <c r="AB1780" s="29">
        <f t="shared" si="527"/>
        <v>1.1325486691576319</v>
      </c>
      <c r="AG1780" s="40">
        <f t="array" ref="AG1780">SUM(_xlfn.NORM.DIST($AD$3:$AD$1003,$F1780,$AA1780,FALSE)*WindSpeedStep)</f>
        <v>1.0000000000000029</v>
      </c>
      <c r="AH1780" s="40">
        <f t="array" ref="AH1780">SUM(_xlfn.NORM.DIST($AD$3:$AD$1003,$F1780,$AB1780,FALSE)*WindSpeedStep)</f>
        <v>1.0000000000000033</v>
      </c>
      <c r="AJ1780" s="47">
        <f t="shared" si="521"/>
        <v>13</v>
      </c>
      <c r="AK1780" s="83" t="b">
        <f>COUNTIF('Power Curve'!$D$2:$D$31,AJ1780)&gt;0</f>
        <v>1</v>
      </c>
      <c r="AL1780" s="83" t="b">
        <f t="shared" si="522"/>
        <v>0</v>
      </c>
      <c r="AM1780" s="83" t="b">
        <f t="shared" si="528"/>
        <v>1</v>
      </c>
      <c r="AN1780" s="47" t="str">
        <f t="shared" si="523"/>
        <v>Outer</v>
      </c>
      <c r="AO1780" s="48" t="str">
        <f t="shared" si="524"/>
        <v>1.3-1.4</v>
      </c>
      <c r="AP1780" s="49" t="str">
        <f t="shared" si="529"/>
        <v>3-4</v>
      </c>
      <c r="AQ1780" s="49" t="str">
        <f t="shared" si="530"/>
        <v>Mar</v>
      </c>
      <c r="AR1780" s="48" t="str">
        <f t="shared" si="531"/>
        <v>275-285</v>
      </c>
      <c r="AS1780" s="49" t="str">
        <f t="shared" si="525"/>
        <v>HWS-LTI</v>
      </c>
    </row>
    <row r="1781" spans="5:45" x14ac:dyDescent="0.3">
      <c r="E1781" s="15">
        <v>40979.166666666664</v>
      </c>
      <c r="F1781" s="21">
        <v>11.62</v>
      </c>
      <c r="G1781" s="21">
        <v>1899.5099792480489</v>
      </c>
      <c r="H1781" s="42">
        <v>1.2014138216522416</v>
      </c>
      <c r="I1781" s="35">
        <v>278.89999999999998</v>
      </c>
      <c r="J1781" s="43">
        <v>0.1179001721170396</v>
      </c>
      <c r="K1781" s="44">
        <v>0.21661605927426161</v>
      </c>
      <c r="L1781" s="26">
        <f t="shared" si="513"/>
        <v>11.544938926512938</v>
      </c>
      <c r="M1781" s="26">
        <f t="shared" si="514"/>
        <v>1.1423575032346052</v>
      </c>
      <c r="N1781" s="96">
        <f t="shared" si="515"/>
        <v>12</v>
      </c>
      <c r="O1781" s="26">
        <f t="shared" si="516"/>
        <v>0.54384414523747915</v>
      </c>
      <c r="P1781" s="3">
        <f>IF(L1781&gt;'Power Curve'!$C$37,0,INDEX(Ci,$N1781,1)*POWER(1-O1781,3)+INDEX(Ci,$N1781,2)*3*O1781*POWER(1-O1781,2)+INDEX(Ci,$N1781,3)*3*POWER(O1781,2)*(1-O1781)+INDEX(Ci,$N1781,4)*POWER(O1781,3))</f>
        <v>1868.4420689538206</v>
      </c>
      <c r="Q1781" s="3">
        <f>MAX(0,MIN(P1781-V1781+W1781,'Power Curve'!$C$39))</f>
        <v>1870.2143310120216</v>
      </c>
      <c r="R1781" s="3">
        <f t="shared" si="517"/>
        <v>1899.5099792480489</v>
      </c>
      <c r="S1781" s="3">
        <f t="shared" si="518"/>
        <v>-29.295648236027318</v>
      </c>
      <c r="T1781" s="3">
        <f t="shared" si="519"/>
        <v>29.295648236027318</v>
      </c>
      <c r="V1781" s="37">
        <f t="array" ref="V1781">SUM(_xlfn.NORM.DIST($AD$3:$AD$1003,$L1781,$AA1781,FALSE)*WindSpeedStep*$AE$3:$AE$1003)/AG1781</f>
        <v>1845.9415429110804</v>
      </c>
      <c r="W1781" s="37">
        <f t="array" ref="W1781">SUM(_xlfn.NORM.DIST($AD$3:$AD$1003,$L1781,$AB1781,FALSE)*WindSpeedStep*$AE$3:$AE$1003)/AH1781</f>
        <v>1847.7138049692815</v>
      </c>
      <c r="Y1781" s="1">
        <f t="shared" si="520"/>
        <v>11</v>
      </c>
      <c r="Z1781" s="99">
        <f>IF(L1781&lt;'Power Curve'!$P$28,'Power Curve'!$Q$28,IF(L1781&gt;'Power Curve'!$P$29,'Power Curve'!$Q$29,INDEX(ReferenceTurbulence,Y1781)+(L1781-INDEX(ReferenceTurbulenceWindSpeed,Y1781))*(INDEX(ReferenceTurbulence,Y1781+1)-INDEX(ReferenceTurbulence,Y1781))/(INDEX(ReferenceTurbulenceWindSpeed,Y1781+1)-INDEX(ReferenceTurbulenceWindSpeed,Y1781))))</f>
        <v>0.11902120075277851</v>
      </c>
      <c r="AA1781" s="100">
        <f t="shared" si="526"/>
        <v>1.3740924936510637</v>
      </c>
      <c r="AB1781" s="29">
        <f t="shared" si="527"/>
        <v>1.3611502865165857</v>
      </c>
      <c r="AG1781" s="40">
        <f t="array" ref="AG1781">SUM(_xlfn.NORM.DIST($AD$3:$AD$1003,$F1781,$AA1781,FALSE)*WindSpeedStep)</f>
        <v>1.0000000000000042</v>
      </c>
      <c r="AH1781" s="40">
        <f t="array" ref="AH1781">SUM(_xlfn.NORM.DIST($AD$3:$AD$1003,$F1781,$AB1781,FALSE)*WindSpeedStep)</f>
        <v>1.0000000000000038</v>
      </c>
      <c r="AJ1781" s="47">
        <f t="shared" si="521"/>
        <v>12</v>
      </c>
      <c r="AK1781" s="83" t="b">
        <f>COUNTIF('Power Curve'!$D$2:$D$31,AJ1781)&gt;0</f>
        <v>1</v>
      </c>
      <c r="AL1781" s="83" t="b">
        <f t="shared" si="522"/>
        <v>0</v>
      </c>
      <c r="AM1781" s="83" t="b">
        <f t="shared" si="528"/>
        <v>1</v>
      </c>
      <c r="AN1781" s="47" t="str">
        <f t="shared" si="523"/>
        <v>Inner</v>
      </c>
      <c r="AO1781" s="48" t="str">
        <f t="shared" si="524"/>
        <v>1.1-1.2</v>
      </c>
      <c r="AP1781" s="49" t="str">
        <f t="shared" si="529"/>
        <v>4-5</v>
      </c>
      <c r="AQ1781" s="49" t="str">
        <f t="shared" si="530"/>
        <v>Mar</v>
      </c>
      <c r="AR1781" s="48" t="str">
        <f t="shared" si="531"/>
        <v>275-285</v>
      </c>
      <c r="AS1781" s="49" t="str">
        <f t="shared" si="525"/>
        <v>Inner-TI</v>
      </c>
    </row>
    <row r="1782" spans="5:45" x14ac:dyDescent="0.3">
      <c r="E1782" s="15">
        <v>40979.173611111109</v>
      </c>
      <c r="F1782" s="21">
        <v>11.97</v>
      </c>
      <c r="G1782" s="21">
        <v>1826.460021972661</v>
      </c>
      <c r="H1782" s="42">
        <v>1.2011915189588454</v>
      </c>
      <c r="I1782" s="35">
        <v>278</v>
      </c>
      <c r="J1782" s="43">
        <v>8.1871345029239762E-2</v>
      </c>
      <c r="K1782" s="44">
        <v>0.28555538447986956</v>
      </c>
      <c r="L1782" s="26">
        <f t="shared" si="513"/>
        <v>11.891944488010722</v>
      </c>
      <c r="M1782" s="26">
        <f t="shared" si="514"/>
        <v>1.1959883313641773</v>
      </c>
      <c r="N1782" s="96">
        <f t="shared" si="515"/>
        <v>12</v>
      </c>
      <c r="O1782" s="26">
        <f t="shared" si="516"/>
        <v>0.8780814213998448</v>
      </c>
      <c r="P1782" s="3">
        <f>IF(L1782&gt;'Power Curve'!$C$37,0,INDEX(Ci,$N1782,1)*POWER(1-O1782,3)+INDEX(Ci,$N1782,2)*3*O1782*POWER(1-O1782,2)+INDEX(Ci,$N1782,3)*3*POWER(O1782,2)*(1-O1782)+INDEX(Ci,$N1782,4)*POWER(O1782,3))</f>
        <v>1908.0960649063386</v>
      </c>
      <c r="Q1782" s="3">
        <f>MAX(0,MIN(P1782-V1782+W1782,'Power Curve'!$C$39))</f>
        <v>1956.7688623278159</v>
      </c>
      <c r="R1782" s="3">
        <f t="shared" si="517"/>
        <v>1826.460021972661</v>
      </c>
      <c r="S1782" s="3">
        <f t="shared" si="518"/>
        <v>130.30884035515487</v>
      </c>
      <c r="T1782" s="3">
        <f t="shared" si="519"/>
        <v>130.30884035515487</v>
      </c>
      <c r="V1782" s="37">
        <f t="array" ref="V1782">SUM(_xlfn.NORM.DIST($AD$3:$AD$1003,$L1782,$AA1782,FALSE)*WindSpeedStep*$AE$3:$AE$1003)/AG1782</f>
        <v>1883.1793505688611</v>
      </c>
      <c r="W1782" s="37">
        <f t="array" ref="W1782">SUM(_xlfn.NORM.DIST($AD$3:$AD$1003,$L1782,$AB1782,FALSE)*WindSpeedStep*$AE$3:$AE$1003)/AH1782</f>
        <v>1931.8521479903384</v>
      </c>
      <c r="Y1782" s="1">
        <f t="shared" si="520"/>
        <v>11</v>
      </c>
      <c r="Z1782" s="99">
        <f>IF(L1782&lt;'Power Curve'!$P$28,'Power Curve'!$Q$28,IF(L1782&gt;'Power Curve'!$P$29,'Power Curve'!$Q$29,INDEX(ReferenceTurbulence,Y1782)+(L1782-INDEX(ReferenceTurbulenceWindSpeed,Y1782))*(INDEX(ReferenceTurbulence,Y1782+1)-INDEX(ReferenceTurbulence,Y1782))/(INDEX(ReferenceTurbulenceWindSpeed,Y1782+1)-INDEX(ReferenceTurbulenceWindSpeed,Y1782))))</f>
        <v>0.1184229275193824</v>
      </c>
      <c r="AA1782" s="100">
        <f t="shared" si="526"/>
        <v>1.4082788801682127</v>
      </c>
      <c r="AB1782" s="29">
        <f t="shared" si="527"/>
        <v>0.97360949024649179</v>
      </c>
      <c r="AG1782" s="40">
        <f t="array" ref="AG1782">SUM(_xlfn.NORM.DIST($AD$3:$AD$1003,$F1782,$AA1782,FALSE)*WindSpeedStep)</f>
        <v>1.000000000000004</v>
      </c>
      <c r="AH1782" s="40">
        <f t="array" ref="AH1782">SUM(_xlfn.NORM.DIST($AD$3:$AD$1003,$F1782,$AB1782,FALSE)*WindSpeedStep)</f>
        <v>1.000000000000004</v>
      </c>
      <c r="AJ1782" s="47">
        <f t="shared" si="521"/>
        <v>12</v>
      </c>
      <c r="AK1782" s="83" t="b">
        <f>COUNTIF('Power Curve'!$D$2:$D$31,AJ1782)&gt;0</f>
        <v>1</v>
      </c>
      <c r="AL1782" s="83" t="b">
        <f t="shared" si="522"/>
        <v>0</v>
      </c>
      <c r="AM1782" s="83" t="b">
        <f t="shared" si="528"/>
        <v>1</v>
      </c>
      <c r="AN1782" s="47" t="str">
        <f t="shared" si="523"/>
        <v>Outer</v>
      </c>
      <c r="AO1782" s="48" t="str">
        <f t="shared" si="524"/>
        <v>1.1-1.2</v>
      </c>
      <c r="AP1782" s="49" t="str">
        <f t="shared" si="529"/>
        <v>4-5</v>
      </c>
      <c r="AQ1782" s="49" t="str">
        <f t="shared" si="530"/>
        <v>Mar</v>
      </c>
      <c r="AR1782" s="48" t="str">
        <f t="shared" si="531"/>
        <v>275-285</v>
      </c>
      <c r="AS1782" s="49" t="str">
        <f t="shared" si="525"/>
        <v>HWS-LTI</v>
      </c>
    </row>
    <row r="1783" spans="5:45" x14ac:dyDescent="0.3">
      <c r="E1783" s="15">
        <v>40979.180555555555</v>
      </c>
      <c r="F1783" s="21">
        <v>10.61</v>
      </c>
      <c r="G1783" s="21">
        <v>1523.2099914550761</v>
      </c>
      <c r="H1783" s="42">
        <v>1.201647220964855</v>
      </c>
      <c r="I1783" s="35">
        <v>278.8</v>
      </c>
      <c r="J1783" s="43">
        <v>0.12818096135721019</v>
      </c>
      <c r="K1783" s="44">
        <v>0.23407125199530021</v>
      </c>
      <c r="L1783" s="26">
        <f t="shared" si="513"/>
        <v>10.542145755555909</v>
      </c>
      <c r="M1783" s="26">
        <f t="shared" si="514"/>
        <v>0.98737258607947054</v>
      </c>
      <c r="N1783" s="96">
        <f t="shared" si="515"/>
        <v>11</v>
      </c>
      <c r="O1783" s="26">
        <f t="shared" si="516"/>
        <v>0.57475010187874542</v>
      </c>
      <c r="P1783" s="3">
        <f>IF(L1783&gt;'Power Curve'!$C$37,0,INDEX(Ci,$N1783,1)*POWER(1-O1783,3)+INDEX(Ci,$N1783,2)*3*O1783*POWER(1-O1783,2)+INDEX(Ci,$N1783,3)*3*POWER(O1783,2)*(1-O1783)+INDEX(Ci,$N1783,4)*POWER(O1783,3))</f>
        <v>1681.6062357674209</v>
      </c>
      <c r="Q1783" s="3">
        <f>MAX(0,MIN(P1783-V1783+W1783,'Power Curve'!$C$39))</f>
        <v>1670.2204318754725</v>
      </c>
      <c r="R1783" s="3">
        <f t="shared" si="517"/>
        <v>1523.2099914550761</v>
      </c>
      <c r="S1783" s="3">
        <f t="shared" si="518"/>
        <v>147.01044042039644</v>
      </c>
      <c r="T1783" s="3">
        <f t="shared" si="519"/>
        <v>147.01044042039644</v>
      </c>
      <c r="V1783" s="37">
        <f t="array" ref="V1783">SUM(_xlfn.NORM.DIST($AD$3:$AD$1003,$L1783,$AA1783,FALSE)*WindSpeedStep*$AE$3:$AE$1003)/AG1783</f>
        <v>1671.8773611120823</v>
      </c>
      <c r="W1783" s="37">
        <f t="array" ref="W1783">SUM(_xlfn.NORM.DIST($AD$3:$AD$1003,$L1783,$AB1783,FALSE)*WindSpeedStep*$AE$3:$AE$1003)/AH1783</f>
        <v>1660.4915572201339</v>
      </c>
      <c r="Y1783" s="1">
        <f t="shared" si="520"/>
        <v>10</v>
      </c>
      <c r="Z1783" s="99">
        <f>IF(L1783&lt;'Power Curve'!$P$28,'Power Curve'!$Q$28,IF(L1783&gt;'Power Curve'!$P$29,'Power Curve'!$Q$29,INDEX(ReferenceTurbulence,Y1783)+(L1783-INDEX(ReferenceTurbulenceWindSpeed,Y1783))*(INDEX(ReferenceTurbulence,Y1783+1)-INDEX(ReferenceTurbulence,Y1783))/(INDEX(ReferenceTurbulenceWindSpeed,Y1783+1)-INDEX(ReferenceTurbulenceWindSpeed,Y1783))))</f>
        <v>0.12000583370456173</v>
      </c>
      <c r="AA1783" s="100">
        <f t="shared" si="526"/>
        <v>1.2651189904304938</v>
      </c>
      <c r="AB1783" s="29">
        <f t="shared" si="527"/>
        <v>1.3513023777149893</v>
      </c>
      <c r="AG1783" s="40">
        <f t="array" ref="AG1783">SUM(_xlfn.NORM.DIST($AD$3:$AD$1003,$F1783,$AA1783,FALSE)*WindSpeedStep)</f>
        <v>1.000000000000004</v>
      </c>
      <c r="AH1783" s="40">
        <f t="array" ref="AH1783">SUM(_xlfn.NORM.DIST($AD$3:$AD$1003,$F1783,$AB1783,FALSE)*WindSpeedStep)</f>
        <v>1.000000000000002</v>
      </c>
      <c r="AJ1783" s="47">
        <f t="shared" si="521"/>
        <v>11</v>
      </c>
      <c r="AK1783" s="83" t="b">
        <f>COUNTIF('Power Curve'!$D$2:$D$31,AJ1783)&gt;0</f>
        <v>1</v>
      </c>
      <c r="AL1783" s="83" t="b">
        <f t="shared" si="522"/>
        <v>0</v>
      </c>
      <c r="AM1783" s="83" t="b">
        <f t="shared" si="528"/>
        <v>1</v>
      </c>
      <c r="AN1783" s="47" t="str">
        <f t="shared" si="523"/>
        <v>Inner</v>
      </c>
      <c r="AO1783" s="48" t="str">
        <f t="shared" si="524"/>
        <v>0.9-1.0</v>
      </c>
      <c r="AP1783" s="49" t="str">
        <f t="shared" si="529"/>
        <v>4-5</v>
      </c>
      <c r="AQ1783" s="49" t="str">
        <f t="shared" si="530"/>
        <v>Mar</v>
      </c>
      <c r="AR1783" s="48" t="str">
        <f t="shared" si="531"/>
        <v>275-285</v>
      </c>
      <c r="AS1783" s="49" t="str">
        <f t="shared" si="525"/>
        <v>Inner-TI</v>
      </c>
    </row>
    <row r="1784" spans="5:45" x14ac:dyDescent="0.3">
      <c r="E1784" s="15">
        <v>40979.1875</v>
      </c>
      <c r="F1784" s="21">
        <v>9.14</v>
      </c>
      <c r="G1784" s="21">
        <v>1360.379943847656</v>
      </c>
      <c r="H1784" s="42">
        <v>1.2020140389178653</v>
      </c>
      <c r="I1784" s="35">
        <v>280.8</v>
      </c>
      <c r="J1784" s="43">
        <v>0.12363238512035009</v>
      </c>
      <c r="K1784" s="44">
        <v>0.16377132803378561</v>
      </c>
      <c r="L1784" s="26">
        <f t="shared" si="513"/>
        <v>9.0824708535134917</v>
      </c>
      <c r="M1784" s="26">
        <f t="shared" si="514"/>
        <v>0.76177512459040786</v>
      </c>
      <c r="N1784" s="96">
        <f t="shared" si="515"/>
        <v>10</v>
      </c>
      <c r="O1784" s="26">
        <f t="shared" si="516"/>
        <v>7.7948566831614066E-2</v>
      </c>
      <c r="P1784" s="3">
        <f>IF(L1784&gt;'Power Curve'!$C$37,0,INDEX(Ci,$N1784,1)*POWER(1-O1784,3)+INDEX(Ci,$N1784,2)*3*O1784*POWER(1-O1784,2)+INDEX(Ci,$N1784,3)*3*POWER(O1784,2)*(1-O1784)+INDEX(Ci,$N1784,4)*POWER(O1784,3))</f>
        <v>1222.820543804655</v>
      </c>
      <c r="Q1784" s="3">
        <f>MAX(0,MIN(P1784-V1784+W1784,'Power Curve'!$C$39))</f>
        <v>1223.0556617278437</v>
      </c>
      <c r="R1784" s="3">
        <f t="shared" si="517"/>
        <v>1360.379943847656</v>
      </c>
      <c r="S1784" s="3">
        <f t="shared" si="518"/>
        <v>-137.32428211981232</v>
      </c>
      <c r="T1784" s="3">
        <f t="shared" si="519"/>
        <v>137.32428211981232</v>
      </c>
      <c r="V1784" s="37">
        <f t="array" ref="V1784">SUM(_xlfn.NORM.DIST($AD$3:$AD$1003,$L1784,$AA1784,FALSE)*WindSpeedStep*$AE$3:$AE$1003)/AG1784</f>
        <v>1234.6073597666689</v>
      </c>
      <c r="W1784" s="37">
        <f t="array" ref="W1784">SUM(_xlfn.NORM.DIST($AD$3:$AD$1003,$L1784,$AB1784,FALSE)*WindSpeedStep*$AE$3:$AE$1003)/AH1784</f>
        <v>1234.8424776898576</v>
      </c>
      <c r="Y1784" s="1">
        <f t="shared" si="520"/>
        <v>9</v>
      </c>
      <c r="Z1784" s="99">
        <f>IF(L1784&lt;'Power Curve'!$P$28,'Power Curve'!$Q$28,IF(L1784&gt;'Power Curve'!$P$29,'Power Curve'!$Q$29,INDEX(ReferenceTurbulence,Y1784)+(L1784-INDEX(ReferenceTurbulenceWindSpeed,Y1784))*(INDEX(ReferenceTurbulence,Y1784+1)-INDEX(ReferenceTurbulence,Y1784))/(INDEX(ReferenceTurbulenceWindSpeed,Y1784+1)-INDEX(ReferenceTurbulenceWindSpeed,Y1784))))</f>
        <v>0.12050471545168917</v>
      </c>
      <c r="AA1784" s="100">
        <f t="shared" si="526"/>
        <v>1.0944805658009038</v>
      </c>
      <c r="AB1784" s="29">
        <f t="shared" si="527"/>
        <v>1.1228875344059348</v>
      </c>
      <c r="AG1784" s="40">
        <f t="array" ref="AG1784">SUM(_xlfn.NORM.DIST($AD$3:$AD$1003,$F1784,$AA1784,FALSE)*WindSpeedStep)</f>
        <v>1.0000000000000036</v>
      </c>
      <c r="AH1784" s="40">
        <f t="array" ref="AH1784">SUM(_xlfn.NORM.DIST($AD$3:$AD$1003,$F1784,$AB1784,FALSE)*WindSpeedStep)</f>
        <v>1.0000000000000031</v>
      </c>
      <c r="AJ1784" s="47">
        <f t="shared" si="521"/>
        <v>9</v>
      </c>
      <c r="AK1784" s="83" t="b">
        <f>COUNTIF('Power Curve'!$D$2:$D$31,AJ1784)&gt;0</f>
        <v>1</v>
      </c>
      <c r="AL1784" s="83" t="b">
        <f t="shared" si="522"/>
        <v>0</v>
      </c>
      <c r="AM1784" s="83" t="b">
        <f t="shared" si="528"/>
        <v>1</v>
      </c>
      <c r="AN1784" s="47" t="str">
        <f t="shared" si="523"/>
        <v>Inner</v>
      </c>
      <c r="AO1784" s="48" t="str">
        <f t="shared" si="524"/>
        <v>0.7-0.8</v>
      </c>
      <c r="AP1784" s="49" t="str">
        <f t="shared" si="529"/>
        <v>4-5</v>
      </c>
      <c r="AQ1784" s="49" t="str">
        <f t="shared" si="530"/>
        <v>Mar</v>
      </c>
      <c r="AR1784" s="48" t="str">
        <f t="shared" si="531"/>
        <v>275-285</v>
      </c>
      <c r="AS1784" s="49" t="str">
        <f t="shared" si="525"/>
        <v>Inner-TI</v>
      </c>
    </row>
    <row r="1785" spans="5:45" x14ac:dyDescent="0.3">
      <c r="E1785" s="15">
        <v>40979.194444444445</v>
      </c>
      <c r="F1785" s="21">
        <v>9.58</v>
      </c>
      <c r="G1785" s="21">
        <v>1506.39001464844</v>
      </c>
      <c r="H1785" s="42">
        <v>1.2012915333708214</v>
      </c>
      <c r="I1785" s="35">
        <v>279.89999999999998</v>
      </c>
      <c r="J1785" s="43">
        <v>0.10438413361169102</v>
      </c>
      <c r="K1785" s="44">
        <v>0.22343500651203288</v>
      </c>
      <c r="L1785" s="26">
        <f t="shared" si="513"/>
        <v>9.5177936510009875</v>
      </c>
      <c r="M1785" s="26">
        <f t="shared" si="514"/>
        <v>0.82905566623984051</v>
      </c>
      <c r="N1785" s="96">
        <f t="shared" si="515"/>
        <v>10</v>
      </c>
      <c r="O1785" s="26">
        <f t="shared" si="516"/>
        <v>0.54066849046952714</v>
      </c>
      <c r="P1785" s="3">
        <f>IF(L1785&gt;'Power Curve'!$C$37,0,INDEX(Ci,$N1785,1)*POWER(1-O1785,3)+INDEX(Ci,$N1785,2)*3*O1785*POWER(1-O1785,2)+INDEX(Ci,$N1785,3)*3*POWER(O1785,2)*(1-O1785)+INDEX(Ci,$N1785,4)*POWER(O1785,3))</f>
        <v>1376.9427723098922</v>
      </c>
      <c r="Q1785" s="3">
        <f>MAX(0,MIN(P1785-V1785+W1785,'Power Curve'!$C$39))</f>
        <v>1381.7811305491789</v>
      </c>
      <c r="R1785" s="3">
        <f t="shared" si="517"/>
        <v>1506.39001464844</v>
      </c>
      <c r="S1785" s="3">
        <f t="shared" si="518"/>
        <v>-124.6088840992611</v>
      </c>
      <c r="T1785" s="3">
        <f t="shared" si="519"/>
        <v>124.6088840992611</v>
      </c>
      <c r="V1785" s="37">
        <f t="array" ref="V1785">SUM(_xlfn.NORM.DIST($AD$3:$AD$1003,$L1785,$AA1785,FALSE)*WindSpeedStep*$AE$3:$AE$1003)/AG1785</f>
        <v>1381.3942718461974</v>
      </c>
      <c r="W1785" s="37">
        <f t="array" ref="W1785">SUM(_xlfn.NORM.DIST($AD$3:$AD$1003,$L1785,$AB1785,FALSE)*WindSpeedStep*$AE$3:$AE$1003)/AH1785</f>
        <v>1386.2326300854841</v>
      </c>
      <c r="Y1785" s="1">
        <f t="shared" si="520"/>
        <v>9</v>
      </c>
      <c r="Z1785" s="99">
        <f>IF(L1785&lt;'Power Curve'!$P$28,'Power Curve'!$Q$28,IF(L1785&gt;'Power Curve'!$P$29,'Power Curve'!$Q$29,INDEX(ReferenceTurbulence,Y1785)+(L1785-INDEX(ReferenceTurbulenceWindSpeed,Y1785))*(INDEX(ReferenceTurbulence,Y1785+1)-INDEX(ReferenceTurbulence,Y1785))/(INDEX(ReferenceTurbulenceWindSpeed,Y1785+1)-INDEX(ReferenceTurbulenceWindSpeed,Y1785))))</f>
        <v>0.1202619345368949</v>
      </c>
      <c r="AA1785" s="100">
        <f t="shared" si="526"/>
        <v>1.1446282769923548</v>
      </c>
      <c r="AB1785" s="29">
        <f t="shared" si="527"/>
        <v>0.99350664415459156</v>
      </c>
      <c r="AG1785" s="40">
        <f t="array" ref="AG1785">SUM(_xlfn.NORM.DIST($AD$3:$AD$1003,$F1785,$AA1785,FALSE)*WindSpeedStep)</f>
        <v>1.0000000000000033</v>
      </c>
      <c r="AH1785" s="40">
        <f t="array" ref="AH1785">SUM(_xlfn.NORM.DIST($AD$3:$AD$1003,$F1785,$AB1785,FALSE)*WindSpeedStep)</f>
        <v>1.0000000000000036</v>
      </c>
      <c r="AJ1785" s="47">
        <f t="shared" si="521"/>
        <v>10</v>
      </c>
      <c r="AK1785" s="83" t="b">
        <f>COUNTIF('Power Curve'!$D$2:$D$31,AJ1785)&gt;0</f>
        <v>1</v>
      </c>
      <c r="AL1785" s="83" t="b">
        <f t="shared" si="522"/>
        <v>0</v>
      </c>
      <c r="AM1785" s="83" t="b">
        <f t="shared" si="528"/>
        <v>1</v>
      </c>
      <c r="AN1785" s="47" t="str">
        <f t="shared" si="523"/>
        <v>Inner</v>
      </c>
      <c r="AO1785" s="48" t="str">
        <f t="shared" si="524"/>
        <v>0.8-0.9</v>
      </c>
      <c r="AP1785" s="49" t="str">
        <f t="shared" si="529"/>
        <v>4-5</v>
      </c>
      <c r="AQ1785" s="49" t="str">
        <f t="shared" si="530"/>
        <v>Mar</v>
      </c>
      <c r="AR1785" s="48" t="str">
        <f t="shared" si="531"/>
        <v>275-285</v>
      </c>
      <c r="AS1785" s="49" t="str">
        <f t="shared" si="525"/>
        <v>Inner-TI</v>
      </c>
    </row>
    <row r="1786" spans="5:45" x14ac:dyDescent="0.3">
      <c r="E1786" s="15">
        <v>40979.201388888891</v>
      </c>
      <c r="F1786" s="21">
        <v>9.99</v>
      </c>
      <c r="G1786" s="21">
        <v>1634.1699523925761</v>
      </c>
      <c r="H1786" s="42">
        <v>1.2006139157226605</v>
      </c>
      <c r="I1786" s="35">
        <v>279.3</v>
      </c>
      <c r="J1786" s="43">
        <v>0.1131131131131131</v>
      </c>
      <c r="K1786" s="44">
        <v>0.25197207309303732</v>
      </c>
      <c r="L1786" s="26">
        <f t="shared" si="513"/>
        <v>9.9232648536870283</v>
      </c>
      <c r="M1786" s="26">
        <f t="shared" si="514"/>
        <v>0.89172254768371273</v>
      </c>
      <c r="N1786" s="96">
        <f t="shared" si="515"/>
        <v>10</v>
      </c>
      <c r="O1786" s="26">
        <f t="shared" si="516"/>
        <v>0.97165810329734315</v>
      </c>
      <c r="P1786" s="3">
        <f>IF(L1786&gt;'Power Curve'!$C$37,0,INDEX(Ci,$N1786,1)*POWER(1-O1786,3)+INDEX(Ci,$N1786,2)*3*O1786*POWER(1-O1786,2)+INDEX(Ci,$N1786,3)*3*POWER(O1786,2)*(1-O1786)+INDEX(Ci,$N1786,4)*POWER(O1786,3))</f>
        <v>1511.1566343316404</v>
      </c>
      <c r="Q1786" s="3">
        <f>MAX(0,MIN(P1786-V1786+W1786,'Power Curve'!$C$39))</f>
        <v>1516.7535492763232</v>
      </c>
      <c r="R1786" s="3">
        <f t="shared" si="517"/>
        <v>1634.1699523925761</v>
      </c>
      <c r="S1786" s="3">
        <f t="shared" si="518"/>
        <v>-117.41640311625292</v>
      </c>
      <c r="T1786" s="3">
        <f t="shared" si="519"/>
        <v>117.41640311625292</v>
      </c>
      <c r="V1786" s="37">
        <f t="array" ref="V1786">SUM(_xlfn.NORM.DIST($AD$3:$AD$1003,$L1786,$AA1786,FALSE)*WindSpeedStep*$AE$3:$AE$1003)/AG1786</f>
        <v>1508.5445897325374</v>
      </c>
      <c r="W1786" s="37">
        <f t="array" ref="W1786">SUM(_xlfn.NORM.DIST($AD$3:$AD$1003,$L1786,$AB1786,FALSE)*WindSpeedStep*$AE$3:$AE$1003)/AH1786</f>
        <v>1514.1415046772202</v>
      </c>
      <c r="Y1786" s="1">
        <f t="shared" si="520"/>
        <v>9</v>
      </c>
      <c r="Z1786" s="99">
        <f>IF(L1786&lt;'Power Curve'!$P$28,'Power Curve'!$Q$28,IF(L1786&gt;'Power Curve'!$P$29,'Power Curve'!$Q$29,INDEX(ReferenceTurbulence,Y1786)+(L1786-INDEX(ReferenceTurbulenceWindSpeed,Y1786))*(INDEX(ReferenceTurbulence,Y1786+1)-INDEX(ReferenceTurbulence,Y1786))/(INDEX(ReferenceTurbulenceWindSpeed,Y1786+1)-INDEX(ReferenceTurbulenceWindSpeed,Y1786))))</f>
        <v>0.1200358019518821</v>
      </c>
      <c r="AA1786" s="100">
        <f t="shared" si="526"/>
        <v>1.1911470546932483</v>
      </c>
      <c r="AB1786" s="29">
        <f t="shared" si="527"/>
        <v>1.1224513798464806</v>
      </c>
      <c r="AG1786" s="40">
        <f t="array" ref="AG1786">SUM(_xlfn.NORM.DIST($AD$3:$AD$1003,$F1786,$AA1786,FALSE)*WindSpeedStep)</f>
        <v>1.0000000000000036</v>
      </c>
      <c r="AH1786" s="40">
        <f t="array" ref="AH1786">SUM(_xlfn.NORM.DIST($AD$3:$AD$1003,$F1786,$AB1786,FALSE)*WindSpeedStep)</f>
        <v>1.0000000000000042</v>
      </c>
      <c r="AJ1786" s="47">
        <f t="shared" si="521"/>
        <v>10</v>
      </c>
      <c r="AK1786" s="83" t="b">
        <f>COUNTIF('Power Curve'!$D$2:$D$31,AJ1786)&gt;0</f>
        <v>1</v>
      </c>
      <c r="AL1786" s="83" t="b">
        <f t="shared" si="522"/>
        <v>0</v>
      </c>
      <c r="AM1786" s="83" t="b">
        <f t="shared" si="528"/>
        <v>1</v>
      </c>
      <c r="AN1786" s="47" t="str">
        <f t="shared" si="523"/>
        <v>Inner</v>
      </c>
      <c r="AO1786" s="48" t="str">
        <f t="shared" si="524"/>
        <v>0.8-0.9</v>
      </c>
      <c r="AP1786" s="49" t="str">
        <f t="shared" si="529"/>
        <v>4-5</v>
      </c>
      <c r="AQ1786" s="49" t="str">
        <f t="shared" si="530"/>
        <v>Mar</v>
      </c>
      <c r="AR1786" s="48" t="str">
        <f t="shared" si="531"/>
        <v>275-285</v>
      </c>
      <c r="AS1786" s="49" t="str">
        <f t="shared" si="525"/>
        <v>Inner-TI</v>
      </c>
    </row>
    <row r="1787" spans="5:45" x14ac:dyDescent="0.3">
      <c r="E1787" s="15">
        <v>40979.208333333336</v>
      </c>
      <c r="F1787" s="21">
        <v>9.9</v>
      </c>
      <c r="G1787" s="21">
        <v>1606.639999389648</v>
      </c>
      <c r="H1787" s="42">
        <v>1.2000812373016789</v>
      </c>
      <c r="I1787" s="35">
        <v>279.39999999999998</v>
      </c>
      <c r="J1787" s="43">
        <v>0.12828282828282828</v>
      </c>
      <c r="K1787" s="44">
        <v>0.22635831960005479</v>
      </c>
      <c r="L1787" s="26">
        <f t="shared" si="513"/>
        <v>9.8324115200491882</v>
      </c>
      <c r="M1787" s="26">
        <f t="shared" si="514"/>
        <v>0.87768087209702106</v>
      </c>
      <c r="N1787" s="96">
        <f t="shared" si="515"/>
        <v>10</v>
      </c>
      <c r="O1787" s="26">
        <f t="shared" si="516"/>
        <v>0.87508689718136035</v>
      </c>
      <c r="P1787" s="3">
        <f>IF(L1787&gt;'Power Curve'!$C$37,0,INDEX(Ci,$N1787,1)*POWER(1-O1787,3)+INDEX(Ci,$N1787,2)*3*O1787*POWER(1-O1787,2)+INDEX(Ci,$N1787,3)*3*POWER(O1787,2)*(1-O1787)+INDEX(Ci,$N1787,4)*POWER(O1787,3))</f>
        <v>1483.4165277704819</v>
      </c>
      <c r="Q1787" s="3">
        <f>MAX(0,MIN(P1787-V1787+W1787,'Power Curve'!$C$39))</f>
        <v>1477.4439906855837</v>
      </c>
      <c r="R1787" s="3">
        <f t="shared" si="517"/>
        <v>1606.639999389648</v>
      </c>
      <c r="S1787" s="3">
        <f t="shared" si="518"/>
        <v>-129.1960087040643</v>
      </c>
      <c r="T1787" s="3">
        <f t="shared" si="519"/>
        <v>129.1960087040643</v>
      </c>
      <c r="V1787" s="37">
        <f t="array" ref="V1787">SUM(_xlfn.NORM.DIST($AD$3:$AD$1003,$L1787,$AA1787,FALSE)*WindSpeedStep*$AE$3:$AE$1003)/AG1787</f>
        <v>1481.1949797768868</v>
      </c>
      <c r="W1787" s="37">
        <f t="array" ref="W1787">SUM(_xlfn.NORM.DIST($AD$3:$AD$1003,$L1787,$AB1787,FALSE)*WindSpeedStep*$AE$3:$AE$1003)/AH1787</f>
        <v>1475.2224426919886</v>
      </c>
      <c r="Y1787" s="1">
        <f t="shared" si="520"/>
        <v>9</v>
      </c>
      <c r="Z1787" s="99">
        <f>IF(L1787&lt;'Power Curve'!$P$28,'Power Curve'!$Q$28,IF(L1787&gt;'Power Curve'!$P$29,'Power Curve'!$Q$29,INDEX(ReferenceTurbulence,Y1787)+(L1787-INDEX(ReferenceTurbulenceWindSpeed,Y1787))*(INDEX(ReferenceTurbulence,Y1787+1)-INDEX(ReferenceTurbulence,Y1787))/(INDEX(ReferenceTurbulenceWindSpeed,Y1787+1)-INDEX(ReferenceTurbulenceWindSpeed,Y1787))))</f>
        <v>0.12008647114628224</v>
      </c>
      <c r="AA1787" s="100">
        <f t="shared" si="526"/>
        <v>1.1807396023007599</v>
      </c>
      <c r="AB1787" s="29">
        <f t="shared" si="527"/>
        <v>1.2613295586325726</v>
      </c>
      <c r="AG1787" s="40">
        <f t="array" ref="AG1787">SUM(_xlfn.NORM.DIST($AD$3:$AD$1003,$F1787,$AA1787,FALSE)*WindSpeedStep)</f>
        <v>1.0000000000000038</v>
      </c>
      <c r="AH1787" s="40">
        <f t="array" ref="AH1787">SUM(_xlfn.NORM.DIST($AD$3:$AD$1003,$F1787,$AB1787,FALSE)*WindSpeedStep)</f>
        <v>1.0000000000000016</v>
      </c>
      <c r="AJ1787" s="47">
        <f t="shared" si="521"/>
        <v>10</v>
      </c>
      <c r="AK1787" s="83" t="b">
        <f>COUNTIF('Power Curve'!$D$2:$D$31,AJ1787)&gt;0</f>
        <v>1</v>
      </c>
      <c r="AL1787" s="83" t="b">
        <f t="shared" si="522"/>
        <v>0</v>
      </c>
      <c r="AM1787" s="83" t="b">
        <f t="shared" si="528"/>
        <v>1</v>
      </c>
      <c r="AN1787" s="47" t="str">
        <f t="shared" si="523"/>
        <v>Inner</v>
      </c>
      <c r="AO1787" s="48" t="str">
        <f t="shared" si="524"/>
        <v>0.8-0.9</v>
      </c>
      <c r="AP1787" s="49" t="str">
        <f t="shared" si="529"/>
        <v>5-6</v>
      </c>
      <c r="AQ1787" s="49" t="str">
        <f t="shared" si="530"/>
        <v>Mar</v>
      </c>
      <c r="AR1787" s="48" t="str">
        <f t="shared" si="531"/>
        <v>275-285</v>
      </c>
      <c r="AS1787" s="49" t="str">
        <f t="shared" si="525"/>
        <v>Inner-TI</v>
      </c>
    </row>
    <row r="1788" spans="5:45" x14ac:dyDescent="0.3">
      <c r="E1788" s="15">
        <v>40979.215277777781</v>
      </c>
      <c r="F1788" s="21">
        <v>8.8699999999999992</v>
      </c>
      <c r="G1788" s="21">
        <v>1115.5800247192394</v>
      </c>
      <c r="H1788" s="42">
        <v>1.1996820375144202</v>
      </c>
      <c r="I1788" s="35">
        <v>275.8</v>
      </c>
      <c r="J1788" s="43">
        <v>0.12288613303269449</v>
      </c>
      <c r="K1788" s="44">
        <v>0.23134194842169192</v>
      </c>
      <c r="L1788" s="26">
        <f t="shared" si="513"/>
        <v>8.8084665417342745</v>
      </c>
      <c r="M1788" s="26">
        <f t="shared" si="514"/>
        <v>0.7194268749301882</v>
      </c>
      <c r="N1788" s="96">
        <f t="shared" si="515"/>
        <v>9</v>
      </c>
      <c r="O1788" s="26">
        <f t="shared" si="516"/>
        <v>0.79941963785683579</v>
      </c>
      <c r="P1788" s="3">
        <f>IF(L1788&gt;'Power Curve'!$C$37,0,INDEX(Ci,$N1788,1)*POWER(1-O1788,3)+INDEX(Ci,$N1788,2)*3*O1788*POWER(1-O1788,2)+INDEX(Ci,$N1788,3)*3*POWER(O1788,2)*(1-O1788)+INDEX(Ci,$N1788,4)*POWER(O1788,3))</f>
        <v>1132.5424511934148</v>
      </c>
      <c r="Q1788" s="3">
        <f>MAX(0,MIN(P1788-V1788+W1788,'Power Curve'!$C$39))</f>
        <v>1133.2487921232353</v>
      </c>
      <c r="R1788" s="3">
        <f t="shared" si="517"/>
        <v>1115.5800247192394</v>
      </c>
      <c r="S1788" s="3">
        <f t="shared" si="518"/>
        <v>17.668767403995844</v>
      </c>
      <c r="T1788" s="3">
        <f t="shared" si="519"/>
        <v>17.668767403995844</v>
      </c>
      <c r="V1788" s="37">
        <f t="array" ref="V1788">SUM(_xlfn.NORM.DIST($AD$3:$AD$1003,$L1788,$AA1788,FALSE)*WindSpeedStep*$AE$3:$AE$1003)/AG1788</f>
        <v>1140.3701733080425</v>
      </c>
      <c r="W1788" s="37">
        <f t="array" ref="W1788">SUM(_xlfn.NORM.DIST($AD$3:$AD$1003,$L1788,$AB1788,FALSE)*WindSpeedStep*$AE$3:$AE$1003)/AH1788</f>
        <v>1141.076514237863</v>
      </c>
      <c r="Y1788" s="1">
        <f t="shared" si="520"/>
        <v>8</v>
      </c>
      <c r="Z1788" s="99">
        <f>IF(L1788&lt;'Power Curve'!$P$28,'Power Curve'!$Q$28,IF(L1788&gt;'Power Curve'!$P$29,'Power Curve'!$Q$29,INDEX(ReferenceTurbulence,Y1788)+(L1788-INDEX(ReferenceTurbulenceWindSpeed,Y1788))*(INDEX(ReferenceTurbulence,Y1788+1)-INDEX(ReferenceTurbulence,Y1788))/(INDEX(ReferenceTurbulenceWindSpeed,Y1788+1)-INDEX(ReferenceTurbulenceWindSpeed,Y1788))))</f>
        <v>0.12031507788147033</v>
      </c>
      <c r="AA1788" s="100">
        <f t="shared" si="526"/>
        <v>1.059791337985085</v>
      </c>
      <c r="AB1788" s="29">
        <f t="shared" si="527"/>
        <v>1.0824383912615965</v>
      </c>
      <c r="AG1788" s="40">
        <f t="array" ref="AG1788">SUM(_xlfn.NORM.DIST($AD$3:$AD$1003,$F1788,$AA1788,FALSE)*WindSpeedStep)</f>
        <v>1.0000000000000038</v>
      </c>
      <c r="AH1788" s="40">
        <f t="array" ref="AH1788">SUM(_xlfn.NORM.DIST($AD$3:$AD$1003,$F1788,$AB1788,FALSE)*WindSpeedStep)</f>
        <v>1.0000000000000036</v>
      </c>
      <c r="AJ1788" s="47">
        <f t="shared" si="521"/>
        <v>9</v>
      </c>
      <c r="AK1788" s="83" t="b">
        <f>COUNTIF('Power Curve'!$D$2:$D$31,AJ1788)&gt;0</f>
        <v>1</v>
      </c>
      <c r="AL1788" s="83" t="b">
        <f t="shared" si="522"/>
        <v>0</v>
      </c>
      <c r="AM1788" s="83" t="b">
        <f t="shared" si="528"/>
        <v>1</v>
      </c>
      <c r="AN1788" s="47" t="str">
        <f t="shared" si="523"/>
        <v>Inner</v>
      </c>
      <c r="AO1788" s="48" t="str">
        <f t="shared" si="524"/>
        <v>0.7-0.8</v>
      </c>
      <c r="AP1788" s="49" t="str">
        <f t="shared" si="529"/>
        <v>5-6</v>
      </c>
      <c r="AQ1788" s="49" t="str">
        <f t="shared" si="530"/>
        <v>Mar</v>
      </c>
      <c r="AR1788" s="48" t="str">
        <f t="shared" si="531"/>
        <v>275-285</v>
      </c>
      <c r="AS1788" s="49" t="str">
        <f t="shared" si="525"/>
        <v>Inner-TI</v>
      </c>
    </row>
    <row r="1789" spans="5:45" x14ac:dyDescent="0.3">
      <c r="E1789" s="15">
        <v>40979.222222222219</v>
      </c>
      <c r="F1789" s="21">
        <v>9.6999999999999993</v>
      </c>
      <c r="G1789" s="21">
        <v>1675.819946289068</v>
      </c>
      <c r="H1789" s="42">
        <v>1.1995490302828349</v>
      </c>
      <c r="I1789" s="35">
        <v>279.2</v>
      </c>
      <c r="J1789" s="43">
        <v>0.11855670103092783</v>
      </c>
      <c r="K1789" s="44">
        <v>0.22160111135620916</v>
      </c>
      <c r="L1789" s="26">
        <f t="shared" si="513"/>
        <v>9.6323526175828516</v>
      </c>
      <c r="M1789" s="26">
        <f t="shared" si="514"/>
        <v>0.84676112381502866</v>
      </c>
      <c r="N1789" s="96">
        <f t="shared" si="515"/>
        <v>10</v>
      </c>
      <c r="O1789" s="26">
        <f t="shared" si="516"/>
        <v>0.6624372482160612</v>
      </c>
      <c r="P1789" s="3">
        <f>IF(L1789&gt;'Power Curve'!$C$37,0,INDEX(Ci,$N1789,1)*POWER(1-O1789,3)+INDEX(Ci,$N1789,2)*3*O1789*POWER(1-O1789,2)+INDEX(Ci,$N1789,3)*3*POWER(O1789,2)*(1-O1789)+INDEX(Ci,$N1789,4)*POWER(O1789,3))</f>
        <v>1417.1006165367257</v>
      </c>
      <c r="Q1789" s="3">
        <f>MAX(0,MIN(P1789-V1789+W1789,'Power Curve'!$C$39))</f>
        <v>1417.8870676498448</v>
      </c>
      <c r="R1789" s="3">
        <f t="shared" si="517"/>
        <v>1675.819946289068</v>
      </c>
      <c r="S1789" s="3">
        <f t="shared" si="518"/>
        <v>-257.93287863922319</v>
      </c>
      <c r="T1789" s="3">
        <f t="shared" si="519"/>
        <v>257.93287863922319</v>
      </c>
      <c r="V1789" s="37">
        <f t="array" ref="V1789">SUM(_xlfn.NORM.DIST($AD$3:$AD$1003,$L1789,$AA1789,FALSE)*WindSpeedStep*$AE$3:$AE$1003)/AG1789</f>
        <v>1418.5519959092182</v>
      </c>
      <c r="W1789" s="37">
        <f t="array" ref="W1789">SUM(_xlfn.NORM.DIST($AD$3:$AD$1003,$L1789,$AB1789,FALSE)*WindSpeedStep*$AE$3:$AE$1003)/AH1789</f>
        <v>1419.3384470223373</v>
      </c>
      <c r="Y1789" s="1">
        <f t="shared" si="520"/>
        <v>9</v>
      </c>
      <c r="Z1789" s="99">
        <f>IF(L1789&lt;'Power Curve'!$P$28,'Power Curve'!$Q$28,IF(L1789&gt;'Power Curve'!$P$29,'Power Curve'!$Q$29,INDEX(ReferenceTurbulence,Y1789)+(L1789-INDEX(ReferenceTurbulenceWindSpeed,Y1789))*(INDEX(ReferenceTurbulence,Y1789+1)-INDEX(ReferenceTurbulence,Y1789))/(INDEX(ReferenceTurbulenceWindSpeed,Y1789+1)-INDEX(ReferenceTurbulenceWindSpeed,Y1789))))</f>
        <v>0.12019804463527442</v>
      </c>
      <c r="AA1789" s="100">
        <f t="shared" si="526"/>
        <v>1.1577899498709261</v>
      </c>
      <c r="AB1789" s="29">
        <f t="shared" si="527"/>
        <v>1.1419799495072454</v>
      </c>
      <c r="AG1789" s="40">
        <f t="array" ref="AG1789">SUM(_xlfn.NORM.DIST($AD$3:$AD$1003,$F1789,$AA1789,FALSE)*WindSpeedStep)</f>
        <v>1.0000000000000033</v>
      </c>
      <c r="AH1789" s="40">
        <f t="array" ref="AH1789">SUM(_xlfn.NORM.DIST($AD$3:$AD$1003,$F1789,$AB1789,FALSE)*WindSpeedStep)</f>
        <v>1.0000000000000033</v>
      </c>
      <c r="AJ1789" s="47">
        <f t="shared" si="521"/>
        <v>10</v>
      </c>
      <c r="AK1789" s="83" t="b">
        <f>COUNTIF('Power Curve'!$D$2:$D$31,AJ1789)&gt;0</f>
        <v>1</v>
      </c>
      <c r="AL1789" s="83" t="b">
        <f t="shared" si="522"/>
        <v>0</v>
      </c>
      <c r="AM1789" s="83" t="b">
        <f t="shared" si="528"/>
        <v>1</v>
      </c>
      <c r="AN1789" s="47" t="str">
        <f t="shared" si="523"/>
        <v>Inner</v>
      </c>
      <c r="AO1789" s="48" t="str">
        <f t="shared" si="524"/>
        <v>0.8-0.9</v>
      </c>
      <c r="AP1789" s="49" t="str">
        <f t="shared" si="529"/>
        <v>5-6</v>
      </c>
      <c r="AQ1789" s="49" t="str">
        <f t="shared" si="530"/>
        <v>Mar</v>
      </c>
      <c r="AR1789" s="48" t="str">
        <f t="shared" si="531"/>
        <v>275-285</v>
      </c>
      <c r="AS1789" s="49" t="str">
        <f t="shared" si="525"/>
        <v>Inner-TI</v>
      </c>
    </row>
    <row r="1790" spans="5:45" x14ac:dyDescent="0.3">
      <c r="E1790" s="15">
        <v>40979.229166666664</v>
      </c>
      <c r="F1790" s="21">
        <v>11</v>
      </c>
      <c r="G1790" s="21">
        <v>1833.3000183105469</v>
      </c>
      <c r="H1790" s="42">
        <v>1.1992387947399241</v>
      </c>
      <c r="I1790" s="35">
        <v>284.89999999999998</v>
      </c>
      <c r="J1790" s="43">
        <v>9.0909090909090912E-2</v>
      </c>
      <c r="K1790" s="44">
        <v>0.24647018401518569</v>
      </c>
      <c r="L1790" s="26">
        <f t="shared" si="513"/>
        <v>10.922344707431007</v>
      </c>
      <c r="M1790" s="26">
        <f t="shared" si="514"/>
        <v>1.0461335596933965</v>
      </c>
      <c r="N1790" s="96">
        <f t="shared" si="515"/>
        <v>11</v>
      </c>
      <c r="O1790" s="26">
        <f t="shared" si="516"/>
        <v>0.94373537338820945</v>
      </c>
      <c r="P1790" s="3">
        <f>IF(L1790&gt;'Power Curve'!$C$37,0,INDEX(Ci,$N1790,1)*POWER(1-O1790,3)+INDEX(Ci,$N1790,2)*3*O1790*POWER(1-O1790,2)+INDEX(Ci,$N1790,3)*3*POWER(O1790,2)*(1-O1790)+INDEX(Ci,$N1790,4)*POWER(O1790,3))</f>
        <v>1765.5631032941742</v>
      </c>
      <c r="Q1790" s="3">
        <f>MAX(0,MIN(P1790-V1790+W1790,'Power Curve'!$C$39))</f>
        <v>1812.5045211256563</v>
      </c>
      <c r="R1790" s="3">
        <f t="shared" si="517"/>
        <v>1833.3000183105469</v>
      </c>
      <c r="S1790" s="3">
        <f t="shared" si="518"/>
        <v>-20.795497184890564</v>
      </c>
      <c r="T1790" s="3">
        <f t="shared" si="519"/>
        <v>20.795497184890564</v>
      </c>
      <c r="V1790" s="37">
        <f t="array" ref="V1790">SUM(_xlfn.NORM.DIST($AD$3:$AD$1003,$L1790,$AA1790,FALSE)*WindSpeedStep*$AE$3:$AE$1003)/AG1790</f>
        <v>1750.4122345288051</v>
      </c>
      <c r="W1790" s="37">
        <f t="array" ref="W1790">SUM(_xlfn.NORM.DIST($AD$3:$AD$1003,$L1790,$AB1790,FALSE)*WindSpeedStep*$AE$3:$AE$1003)/AH1790</f>
        <v>1797.3536523602872</v>
      </c>
      <c r="Y1790" s="1">
        <f t="shared" si="520"/>
        <v>10</v>
      </c>
      <c r="Z1790" s="99">
        <f>IF(L1790&lt;'Power Curve'!$P$28,'Power Curve'!$Q$28,IF(L1790&gt;'Power Curve'!$P$29,'Power Curve'!$Q$29,INDEX(ReferenceTurbulence,Y1790)+(L1790-INDEX(ReferenceTurbulenceWindSpeed,Y1790))*(INDEX(ReferenceTurbulence,Y1790+1)-INDEX(ReferenceTurbulence,Y1790))/(INDEX(ReferenceTurbulenceWindSpeed,Y1790+1)-INDEX(ReferenceTurbulenceWindSpeed,Y1790))))</f>
        <v>0.11999614105661638</v>
      </c>
      <c r="AA1790" s="100">
        <f t="shared" si="526"/>
        <v>1.3106392161818785</v>
      </c>
      <c r="AB1790" s="29">
        <f t="shared" si="527"/>
        <v>0.99294042794827342</v>
      </c>
      <c r="AG1790" s="40">
        <f t="array" ref="AG1790">SUM(_xlfn.NORM.DIST($AD$3:$AD$1003,$F1790,$AA1790,FALSE)*WindSpeedStep)</f>
        <v>1.000000000000004</v>
      </c>
      <c r="AH1790" s="40">
        <f t="array" ref="AH1790">SUM(_xlfn.NORM.DIST($AD$3:$AD$1003,$F1790,$AB1790,FALSE)*WindSpeedStep)</f>
        <v>1.0000000000000036</v>
      </c>
      <c r="AJ1790" s="47">
        <f t="shared" si="521"/>
        <v>11</v>
      </c>
      <c r="AK1790" s="83" t="b">
        <f>COUNTIF('Power Curve'!$D$2:$D$31,AJ1790)&gt;0</f>
        <v>1</v>
      </c>
      <c r="AL1790" s="83" t="b">
        <f t="shared" si="522"/>
        <v>0</v>
      </c>
      <c r="AM1790" s="83" t="b">
        <f t="shared" si="528"/>
        <v>1</v>
      </c>
      <c r="AN1790" s="47" t="str">
        <f t="shared" si="523"/>
        <v>Outer</v>
      </c>
      <c r="AO1790" s="48" t="str">
        <f t="shared" si="524"/>
        <v>1.0-1.1</v>
      </c>
      <c r="AP1790" s="49" t="str">
        <f t="shared" si="529"/>
        <v>5-6</v>
      </c>
      <c r="AQ1790" s="49" t="str">
        <f t="shared" si="530"/>
        <v>Mar</v>
      </c>
      <c r="AR1790" s="48" t="str">
        <f t="shared" si="531"/>
        <v>275-285</v>
      </c>
      <c r="AS1790" s="49" t="str">
        <f t="shared" si="525"/>
        <v>HWS-LTI</v>
      </c>
    </row>
    <row r="1791" spans="5:45" x14ac:dyDescent="0.3">
      <c r="E1791" s="15">
        <v>40979.236111111109</v>
      </c>
      <c r="F1791" s="21">
        <v>10.47</v>
      </c>
      <c r="G1791" s="21">
        <v>1632.5899963378961</v>
      </c>
      <c r="H1791" s="42">
        <v>1.1988401561854158</v>
      </c>
      <c r="I1791" s="35">
        <v>287.7</v>
      </c>
      <c r="J1791" s="43">
        <v>0.10506208213944604</v>
      </c>
      <c r="K1791" s="44">
        <v>0.2792304519594348</v>
      </c>
      <c r="L1791" s="26">
        <f t="shared" si="513"/>
        <v>10.394934233139054</v>
      </c>
      <c r="M1791" s="26">
        <f t="shared" si="514"/>
        <v>0.9646205707418678</v>
      </c>
      <c r="N1791" s="96">
        <f t="shared" si="515"/>
        <v>11</v>
      </c>
      <c r="O1791" s="26">
        <f t="shared" si="516"/>
        <v>0.43188047191156564</v>
      </c>
      <c r="P1791" s="3">
        <f>IF(L1791&gt;'Power Curve'!$C$37,0,INDEX(Ci,$N1791,1)*POWER(1-O1791,3)+INDEX(Ci,$N1791,2)*3*O1791*POWER(1-O1791,2)+INDEX(Ci,$N1791,3)*3*POWER(O1791,2)*(1-O1791)+INDEX(Ci,$N1791,4)*POWER(O1791,3))</f>
        <v>1643.6818728466749</v>
      </c>
      <c r="Q1791" s="3">
        <f>MAX(0,MIN(P1791-V1791+W1791,'Power Curve'!$C$39))</f>
        <v>1663.046035589301</v>
      </c>
      <c r="R1791" s="3">
        <f t="shared" si="517"/>
        <v>1632.5899963378961</v>
      </c>
      <c r="S1791" s="3">
        <f t="shared" si="518"/>
        <v>30.456039251404945</v>
      </c>
      <c r="T1791" s="3">
        <f t="shared" si="519"/>
        <v>30.456039251404945</v>
      </c>
      <c r="V1791" s="37">
        <f t="array" ref="V1791">SUM(_xlfn.NORM.DIST($AD$3:$AD$1003,$L1791,$AA1791,FALSE)*WindSpeedStep*$AE$3:$AE$1003)/AG1791</f>
        <v>1636.9127720495931</v>
      </c>
      <c r="W1791" s="37">
        <f t="array" ref="W1791">SUM(_xlfn.NORM.DIST($AD$3:$AD$1003,$L1791,$AB1791,FALSE)*WindSpeedStep*$AE$3:$AE$1003)/AH1791</f>
        <v>1656.2769347922192</v>
      </c>
      <c r="Y1791" s="1">
        <f t="shared" si="520"/>
        <v>10</v>
      </c>
      <c r="Z1791" s="99">
        <f>IF(L1791&lt;'Power Curve'!$P$28,'Power Curve'!$Q$28,IF(L1791&gt;'Power Curve'!$P$29,'Power Curve'!$Q$29,INDEX(ReferenceTurbulence,Y1791)+(L1791-INDEX(ReferenceTurbulenceWindSpeed,Y1791))*(INDEX(ReferenceTurbulence,Y1791+1)-INDEX(ReferenceTurbulence,Y1791))/(INDEX(ReferenceTurbulenceWindSpeed,Y1791+1)-INDEX(ReferenceTurbulenceWindSpeed,Y1791))))</f>
        <v>0.12000958665930621</v>
      </c>
      <c r="AA1791" s="100">
        <f t="shared" si="526"/>
        <v>1.24749176066969</v>
      </c>
      <c r="AB1791" s="29">
        <f t="shared" si="527"/>
        <v>1.0921134342361949</v>
      </c>
      <c r="AG1791" s="40">
        <f t="array" ref="AG1791">SUM(_xlfn.NORM.DIST($AD$3:$AD$1003,$F1791,$AA1791,FALSE)*WindSpeedStep)</f>
        <v>1.0000000000000042</v>
      </c>
      <c r="AH1791" s="40">
        <f t="array" ref="AH1791">SUM(_xlfn.NORM.DIST($AD$3:$AD$1003,$F1791,$AB1791,FALSE)*WindSpeedStep)</f>
        <v>1.0000000000000029</v>
      </c>
      <c r="AJ1791" s="47">
        <f t="shared" si="521"/>
        <v>10</v>
      </c>
      <c r="AK1791" s="83" t="b">
        <f>COUNTIF('Power Curve'!$D$2:$D$31,AJ1791)&gt;0</f>
        <v>1</v>
      </c>
      <c r="AL1791" s="83" t="b">
        <f t="shared" si="522"/>
        <v>0</v>
      </c>
      <c r="AM1791" s="83" t="b">
        <f t="shared" si="528"/>
        <v>1</v>
      </c>
      <c r="AN1791" s="47" t="str">
        <f t="shared" si="523"/>
        <v>Inner</v>
      </c>
      <c r="AO1791" s="48" t="str">
        <f t="shared" si="524"/>
        <v>0.9-1.0</v>
      </c>
      <c r="AP1791" s="49" t="str">
        <f t="shared" si="529"/>
        <v>5-6</v>
      </c>
      <c r="AQ1791" s="49" t="str">
        <f t="shared" si="530"/>
        <v>Mar</v>
      </c>
      <c r="AR1791" s="48" t="str">
        <f t="shared" si="531"/>
        <v>285-295</v>
      </c>
      <c r="AS1791" s="49" t="str">
        <f t="shared" si="525"/>
        <v>Inner-TI</v>
      </c>
    </row>
    <row r="1792" spans="5:45" x14ac:dyDescent="0.3">
      <c r="E1792" s="15">
        <v>40979.243055555555</v>
      </c>
      <c r="F1792" s="21">
        <v>9.33</v>
      </c>
      <c r="G1792" s="21">
        <v>1477.109970092778</v>
      </c>
      <c r="H1792" s="42">
        <v>1.1986630674955732</v>
      </c>
      <c r="I1792" s="35">
        <v>285.8</v>
      </c>
      <c r="J1792" s="43">
        <v>9.8606645230439452E-2</v>
      </c>
      <c r="K1792" s="44">
        <v>0.26465267797038222</v>
      </c>
      <c r="L1792" s="26">
        <f t="shared" si="513"/>
        <v>9.2626514554808139</v>
      </c>
      <c r="M1792" s="26">
        <f t="shared" si="514"/>
        <v>0.78962261745099138</v>
      </c>
      <c r="N1792" s="96">
        <f t="shared" si="515"/>
        <v>10</v>
      </c>
      <c r="O1792" s="26">
        <f t="shared" si="516"/>
        <v>0.26946887053394281</v>
      </c>
      <c r="P1792" s="3">
        <f>IF(L1792&gt;'Power Curve'!$C$37,0,INDEX(Ci,$N1792,1)*POWER(1-O1792,3)+INDEX(Ci,$N1792,2)*3*O1792*POWER(1-O1792,2)+INDEX(Ci,$N1792,3)*3*POWER(O1792,2)*(1-O1792)+INDEX(Ci,$N1792,4)*POWER(O1792,3))</f>
        <v>1285.6755260507216</v>
      </c>
      <c r="Q1792" s="3">
        <f>MAX(0,MIN(P1792-V1792+W1792,'Power Curve'!$C$39))</f>
        <v>1285.8957929697474</v>
      </c>
      <c r="R1792" s="3">
        <f t="shared" si="517"/>
        <v>1477.109970092778</v>
      </c>
      <c r="S1792" s="3">
        <f t="shared" si="518"/>
        <v>-191.21417712303059</v>
      </c>
      <c r="T1792" s="3">
        <f t="shared" si="519"/>
        <v>191.21417712303059</v>
      </c>
      <c r="V1792" s="37">
        <f t="array" ref="V1792">SUM(_xlfn.NORM.DIST($AD$3:$AD$1003,$L1792,$AA1792,FALSE)*WindSpeedStep*$AE$3:$AE$1003)/AG1792</f>
        <v>1296.1406803384111</v>
      </c>
      <c r="W1792" s="37">
        <f t="array" ref="W1792">SUM(_xlfn.NORM.DIST($AD$3:$AD$1003,$L1792,$AB1792,FALSE)*WindSpeedStep*$AE$3:$AE$1003)/AH1792</f>
        <v>1296.3609472574369</v>
      </c>
      <c r="Y1792" s="1">
        <f t="shared" si="520"/>
        <v>9</v>
      </c>
      <c r="Z1792" s="99">
        <f>IF(L1792&lt;'Power Curve'!$P$28,'Power Curve'!$Q$28,IF(L1792&gt;'Power Curve'!$P$29,'Power Curve'!$Q$29,INDEX(ReferenceTurbulence,Y1792)+(L1792-INDEX(ReferenceTurbulenceWindSpeed,Y1792))*(INDEX(ReferenceTurbulence,Y1792+1)-INDEX(ReferenceTurbulence,Y1792))/(INDEX(ReferenceTurbulenceWindSpeed,Y1792+1)-INDEX(ReferenceTurbulenceWindSpeed,Y1792))))</f>
        <v>0.12040422815438638</v>
      </c>
      <c r="AA1792" s="100">
        <f t="shared" si="526"/>
        <v>1.115262399160271</v>
      </c>
      <c r="AB1792" s="29">
        <f t="shared" si="527"/>
        <v>0.91335898596381027</v>
      </c>
      <c r="AG1792" s="40">
        <f t="array" ref="AG1792">SUM(_xlfn.NORM.DIST($AD$3:$AD$1003,$F1792,$AA1792,FALSE)*WindSpeedStep)</f>
        <v>1.0000000000000038</v>
      </c>
      <c r="AH1792" s="40">
        <f t="array" ref="AH1792">SUM(_xlfn.NORM.DIST($AD$3:$AD$1003,$F1792,$AB1792,FALSE)*WindSpeedStep)</f>
        <v>1.0000000000000036</v>
      </c>
      <c r="AJ1792" s="47">
        <f t="shared" si="521"/>
        <v>9</v>
      </c>
      <c r="AK1792" s="83" t="b">
        <f>COUNTIF('Power Curve'!$D$2:$D$31,AJ1792)&gt;0</f>
        <v>1</v>
      </c>
      <c r="AL1792" s="83" t="b">
        <f t="shared" si="522"/>
        <v>0</v>
      </c>
      <c r="AM1792" s="83" t="b">
        <f t="shared" si="528"/>
        <v>1</v>
      </c>
      <c r="AN1792" s="47" t="str">
        <f t="shared" si="523"/>
        <v>Outer</v>
      </c>
      <c r="AO1792" s="48" t="str">
        <f t="shared" si="524"/>
        <v>0.7-0.8</v>
      </c>
      <c r="AP1792" s="49" t="str">
        <f t="shared" si="529"/>
        <v>5-6</v>
      </c>
      <c r="AQ1792" s="49" t="str">
        <f t="shared" si="530"/>
        <v>Mar</v>
      </c>
      <c r="AR1792" s="48" t="str">
        <f t="shared" si="531"/>
        <v>285-295</v>
      </c>
      <c r="AS1792" s="49" t="str">
        <f t="shared" si="525"/>
        <v>HWS-LTI</v>
      </c>
    </row>
    <row r="1793" spans="5:45" x14ac:dyDescent="0.3">
      <c r="E1793" s="15">
        <v>40979.25</v>
      </c>
      <c r="F1793" s="21">
        <v>9.2200000000000006</v>
      </c>
      <c r="G1793" s="21">
        <v>1235.2399520874069</v>
      </c>
      <c r="H1793" s="42">
        <v>1.1984417815104698</v>
      </c>
      <c r="I1793" s="35">
        <v>287.60000000000002</v>
      </c>
      <c r="J1793" s="43">
        <v>0.1019522776572668</v>
      </c>
      <c r="K1793" s="44">
        <v>0.25841435932387263</v>
      </c>
      <c r="L1793" s="26">
        <f t="shared" si="513"/>
        <v>9.1528821805513481</v>
      </c>
      <c r="M1793" s="26">
        <f t="shared" si="514"/>
        <v>0.77265742216063427</v>
      </c>
      <c r="N1793" s="96">
        <f t="shared" si="515"/>
        <v>10</v>
      </c>
      <c r="O1793" s="26">
        <f t="shared" si="516"/>
        <v>0.1527912446289717</v>
      </c>
      <c r="P1793" s="3">
        <f>IF(L1793&gt;'Power Curve'!$C$37,0,INDEX(Ci,$N1793,1)*POWER(1-O1793,3)+INDEX(Ci,$N1793,2)*3*O1793*POWER(1-O1793,2)+INDEX(Ci,$N1793,3)*3*POWER(O1793,2)*(1-O1793)+INDEX(Ci,$N1793,4)*POWER(O1793,3))</f>
        <v>1247.0217829108574</v>
      </c>
      <c r="Q1793" s="3">
        <f>MAX(0,MIN(P1793-V1793+W1793,'Power Curve'!$C$39))</f>
        <v>1245.5261408152919</v>
      </c>
      <c r="R1793" s="3">
        <f t="shared" si="517"/>
        <v>1235.2399520874069</v>
      </c>
      <c r="S1793" s="3">
        <f t="shared" si="518"/>
        <v>10.286188727885019</v>
      </c>
      <c r="T1793" s="3">
        <f t="shared" si="519"/>
        <v>10.286188727885019</v>
      </c>
      <c r="V1793" s="37">
        <f t="array" ref="V1793">SUM(_xlfn.NORM.DIST($AD$3:$AD$1003,$L1793,$AA1793,FALSE)*WindSpeedStep*$AE$3:$AE$1003)/AG1793</f>
        <v>1258.7344884268678</v>
      </c>
      <c r="W1793" s="37">
        <f t="array" ref="W1793">SUM(_xlfn.NORM.DIST($AD$3:$AD$1003,$L1793,$AB1793,FALSE)*WindSpeedStep*$AE$3:$AE$1003)/AH1793</f>
        <v>1257.2388463313023</v>
      </c>
      <c r="Y1793" s="1">
        <f t="shared" si="520"/>
        <v>9</v>
      </c>
      <c r="Z1793" s="99">
        <f>IF(L1793&lt;'Power Curve'!$P$28,'Power Curve'!$Q$28,IF(L1793&gt;'Power Curve'!$P$29,'Power Curve'!$Q$29,INDEX(ReferenceTurbulence,Y1793)+(L1793-INDEX(ReferenceTurbulenceWindSpeed,Y1793))*(INDEX(ReferenceTurbulence,Y1793+1)-INDEX(ReferenceTurbulence,Y1793))/(INDEX(ReferenceTurbulenceWindSpeed,Y1793+1)-INDEX(ReferenceTurbulenceWindSpeed,Y1793))))</f>
        <v>0.1204654468296717</v>
      </c>
      <c r="AA1793" s="100">
        <f t="shared" si="526"/>
        <v>1.1026060416594579</v>
      </c>
      <c r="AB1793" s="29">
        <f t="shared" si="527"/>
        <v>0.93315718543582071</v>
      </c>
      <c r="AG1793" s="40">
        <f t="array" ref="AG1793">SUM(_xlfn.NORM.DIST($AD$3:$AD$1003,$F1793,$AA1793,FALSE)*WindSpeedStep)</f>
        <v>1.0000000000000038</v>
      </c>
      <c r="AH1793" s="40">
        <f t="array" ref="AH1793">SUM(_xlfn.NORM.DIST($AD$3:$AD$1003,$F1793,$AB1793,FALSE)*WindSpeedStep)</f>
        <v>1.0000000000000038</v>
      </c>
      <c r="AJ1793" s="47">
        <f t="shared" si="521"/>
        <v>9</v>
      </c>
      <c r="AK1793" s="83" t="b">
        <f>COUNTIF('Power Curve'!$D$2:$D$31,AJ1793)&gt;0</f>
        <v>1</v>
      </c>
      <c r="AL1793" s="83" t="b">
        <f t="shared" si="522"/>
        <v>0</v>
      </c>
      <c r="AM1793" s="83" t="b">
        <f t="shared" si="528"/>
        <v>1</v>
      </c>
      <c r="AN1793" s="47" t="str">
        <f t="shared" si="523"/>
        <v>Inner</v>
      </c>
      <c r="AO1793" s="48" t="str">
        <f t="shared" si="524"/>
        <v>0.7-0.8</v>
      </c>
      <c r="AP1793" s="49" t="str">
        <f t="shared" si="529"/>
        <v>6-7</v>
      </c>
      <c r="AQ1793" s="49" t="str">
        <f t="shared" si="530"/>
        <v>Mar</v>
      </c>
      <c r="AR1793" s="48" t="str">
        <f t="shared" si="531"/>
        <v>285-295</v>
      </c>
      <c r="AS1793" s="49" t="str">
        <f t="shared" si="525"/>
        <v>Inner-TI</v>
      </c>
    </row>
    <row r="1794" spans="5:45" x14ac:dyDescent="0.3">
      <c r="E1794" s="15">
        <v>40979.256944444445</v>
      </c>
      <c r="F1794" s="21">
        <v>7.01</v>
      </c>
      <c r="G1794" s="21">
        <v>596.97002935409546</v>
      </c>
      <c r="H1794" s="42">
        <v>1.1993390072597307</v>
      </c>
      <c r="I1794" s="35">
        <v>272.39999999999998</v>
      </c>
      <c r="J1794" s="43">
        <v>0.14693295292439373</v>
      </c>
      <c r="K1794" s="44">
        <v>0.16465845183476896</v>
      </c>
      <c r="L1794" s="26">
        <f t="shared" si="513"/>
        <v>6.9607062759720382</v>
      </c>
      <c r="M1794" s="26">
        <f t="shared" si="514"/>
        <v>0.43384956945412073</v>
      </c>
      <c r="N1794" s="96">
        <f t="shared" si="515"/>
        <v>7</v>
      </c>
      <c r="O1794" s="26">
        <f t="shared" si="516"/>
        <v>0.94468072372736289</v>
      </c>
      <c r="P1794" s="3">
        <f>IF(L1794&gt;'Power Curve'!$C$37,0,INDEX(Ci,$N1794,1)*POWER(1-O1794,3)+INDEX(Ci,$N1794,2)*3*O1794*POWER(1-O1794,2)+INDEX(Ci,$N1794,3)*3*POWER(O1794,2)*(1-O1794)+INDEX(Ci,$N1794,4)*POWER(O1794,3))</f>
        <v>586.35721135608208</v>
      </c>
      <c r="Q1794" s="3">
        <f>MAX(0,MIN(P1794-V1794+W1794,'Power Curve'!$C$39))</f>
        <v>595.59867017572276</v>
      </c>
      <c r="R1794" s="3">
        <f t="shared" si="517"/>
        <v>596.97002935409546</v>
      </c>
      <c r="S1794" s="3">
        <f t="shared" si="518"/>
        <v>-1.3713591783726997</v>
      </c>
      <c r="T1794" s="3">
        <f t="shared" si="519"/>
        <v>1.3713591783726997</v>
      </c>
      <c r="V1794" s="37">
        <f t="array" ref="V1794">SUM(_xlfn.NORM.DIST($AD$3:$AD$1003,$L1794,$AA1794,FALSE)*WindSpeedStep*$AE$3:$AE$1003)/AG1794</f>
        <v>584.17695148516907</v>
      </c>
      <c r="W1794" s="37">
        <f t="array" ref="W1794">SUM(_xlfn.NORM.DIST($AD$3:$AD$1003,$L1794,$AB1794,FALSE)*WindSpeedStep*$AE$3:$AE$1003)/AH1794</f>
        <v>593.41841030480975</v>
      </c>
      <c r="Y1794" s="1">
        <f t="shared" si="520"/>
        <v>6</v>
      </c>
      <c r="Z1794" s="99">
        <f>IF(L1794&lt;'Power Curve'!$P$28,'Power Curve'!$Q$28,IF(L1794&gt;'Power Curve'!$P$29,'Power Curve'!$Q$29,INDEX(ReferenceTurbulence,Y1794)+(L1794-INDEX(ReferenceTurbulenceWindSpeed,Y1794))*(INDEX(ReferenceTurbulence,Y1794+1)-INDEX(ReferenceTurbulence,Y1794))/(INDEX(ReferenceTurbulenceWindSpeed,Y1794+1)-INDEX(ReferenceTurbulenceWindSpeed,Y1794))))</f>
        <v>0.11977919970707399</v>
      </c>
      <c r="AA1794" s="100">
        <f t="shared" si="526"/>
        <v>0.83374782713193796</v>
      </c>
      <c r="AB1794" s="29">
        <f t="shared" si="527"/>
        <v>1.0227571275679315</v>
      </c>
      <c r="AG1794" s="40">
        <f t="array" ref="AG1794">SUM(_xlfn.NORM.DIST($AD$3:$AD$1003,$F1794,$AA1794,FALSE)*WindSpeedStep)</f>
        <v>1.000000000000004</v>
      </c>
      <c r="AH1794" s="40">
        <f t="array" ref="AH1794">SUM(_xlfn.NORM.DIST($AD$3:$AD$1003,$F1794,$AB1794,FALSE)*WindSpeedStep)</f>
        <v>0.99999999999750488</v>
      </c>
      <c r="AJ1794" s="47">
        <f t="shared" si="521"/>
        <v>7</v>
      </c>
      <c r="AK1794" s="83" t="b">
        <f>COUNTIF('Power Curve'!$D$2:$D$31,AJ1794)&gt;0</f>
        <v>1</v>
      </c>
      <c r="AL1794" s="83" t="b">
        <f t="shared" si="522"/>
        <v>0</v>
      </c>
      <c r="AM1794" s="83" t="b">
        <f t="shared" si="528"/>
        <v>1</v>
      </c>
      <c r="AN1794" s="47" t="str">
        <f t="shared" si="523"/>
        <v>Outer</v>
      </c>
      <c r="AO1794" s="48" t="str">
        <f t="shared" si="524"/>
        <v>0.4-0.5</v>
      </c>
      <c r="AP1794" s="49" t="str">
        <f t="shared" si="529"/>
        <v>6-7</v>
      </c>
      <c r="AQ1794" s="49" t="str">
        <f t="shared" si="530"/>
        <v>Mar</v>
      </c>
      <c r="AR1794" s="48" t="str">
        <f t="shared" si="531"/>
        <v>265-275</v>
      </c>
      <c r="AS1794" s="49" t="str">
        <f t="shared" si="525"/>
        <v>LWS-HTI</v>
      </c>
    </row>
    <row r="1795" spans="5:45" x14ac:dyDescent="0.3">
      <c r="E1795" s="15">
        <v>40979.263888888891</v>
      </c>
      <c r="F1795" s="21">
        <v>8.51</v>
      </c>
      <c r="G1795" s="21">
        <v>1116.0799865722706</v>
      </c>
      <c r="H1795" s="42">
        <v>1.1978226151902636</v>
      </c>
      <c r="I1795" s="35">
        <v>274.89999999999998</v>
      </c>
      <c r="J1795" s="43">
        <v>0.14571092831962398</v>
      </c>
      <c r="K1795" s="44">
        <v>0.23002087464937715</v>
      </c>
      <c r="L1795" s="26">
        <f t="shared" ref="L1795:L1858" si="532">F1795*(H1795/Ref_Density)^(1/3)</f>
        <v>8.4465955639418642</v>
      </c>
      <c r="M1795" s="26">
        <f t="shared" ref="M1795:M1858" si="533">(L1795-CutInWindSpeed)/(RatedWindSpeed-CutInWindSpeed)</f>
        <v>0.66349854879242709</v>
      </c>
      <c r="N1795" s="96">
        <f t="shared" ref="N1795:N1858" si="534">COUNTIF(xa,"&lt;"&amp;L1795)</f>
        <v>9</v>
      </c>
      <c r="O1795" s="26">
        <f t="shared" ref="O1795:O1858" si="535">(L1795-INDEX(xa,$N1795))/(INDEX(xb,$N1795)-INDEX(xa,$N1795))</f>
        <v>0.43771209315191634</v>
      </c>
      <c r="P1795" s="3">
        <f>IF(L1795&gt;'Power Curve'!$C$37,0,INDEX(Ci,$N1795,1)*POWER(1-O1795,3)+INDEX(Ci,$N1795,2)*3*O1795*POWER(1-O1795,2)+INDEX(Ci,$N1795,3)*3*POWER(O1795,2)*(1-O1795)+INDEX(Ci,$N1795,4)*POWER(O1795,3))</f>
        <v>1015.9319654422086</v>
      </c>
      <c r="Q1795" s="3">
        <f>MAX(0,MIN(P1795-V1795+W1795,'Power Curve'!$C$39))</f>
        <v>1026.1421010969289</v>
      </c>
      <c r="R1795" s="3">
        <f t="shared" ref="R1795:R1858" si="536">IF(AM1795,G1795,"")</f>
        <v>1116.0799865722706</v>
      </c>
      <c r="S1795" s="3">
        <f t="shared" ref="S1795:S1858" si="537">IF(AM1795,Q1795-R1795,"")</f>
        <v>-89.937885475341773</v>
      </c>
      <c r="T1795" s="3">
        <f t="shared" ref="T1795:T1858" si="538">IF(AM1795,ABS(S1795),"")</f>
        <v>89.937885475341773</v>
      </c>
      <c r="V1795" s="37">
        <f t="array" ref="V1795">SUM(_xlfn.NORM.DIST($AD$3:$AD$1003,$L1795,$AA1795,FALSE)*WindSpeedStep*$AE$3:$AE$1003)/AG1795</f>
        <v>1017.6397713743216</v>
      </c>
      <c r="W1795" s="37">
        <f t="array" ref="W1795">SUM(_xlfn.NORM.DIST($AD$3:$AD$1003,$L1795,$AB1795,FALSE)*WindSpeedStep*$AE$3:$AE$1003)/AH1795</f>
        <v>1027.849907029042</v>
      </c>
      <c r="Y1795" s="1">
        <f t="shared" ref="Y1795:Y1858" si="539">COUNTIF(ReferenceTurbulenceWindSpeed,"&lt;"&amp;L1795)</f>
        <v>8</v>
      </c>
      <c r="Z1795" s="99">
        <f>IF(L1795&lt;'Power Curve'!$P$28,'Power Curve'!$Q$28,IF(L1795&gt;'Power Curve'!$P$29,'Power Curve'!$Q$29,INDEX(ReferenceTurbulence,Y1795)+(L1795-INDEX(ReferenceTurbulenceWindSpeed,Y1795))*(INDEX(ReferenceTurbulence,Y1795+1)-INDEX(ReferenceTurbulence,Y1795))/(INDEX(ReferenceTurbulenceWindSpeed,Y1795+1)-INDEX(ReferenceTurbulenceWindSpeed,Y1795))))</f>
        <v>0.11989935155512395</v>
      </c>
      <c r="AA1795" s="100">
        <f t="shared" si="526"/>
        <v>1.012741330965016</v>
      </c>
      <c r="AB1795" s="29">
        <f t="shared" si="527"/>
        <v>1.2307612807623869</v>
      </c>
      <c r="AG1795" s="40">
        <f t="array" ref="AG1795">SUM(_xlfn.NORM.DIST($AD$3:$AD$1003,$F1795,$AA1795,FALSE)*WindSpeedStep)</f>
        <v>1.0000000000000031</v>
      </c>
      <c r="AH1795" s="40">
        <f t="array" ref="AH1795">SUM(_xlfn.NORM.DIST($AD$3:$AD$1003,$F1795,$AB1795,FALSE)*WindSpeedStep)</f>
        <v>0.99999999999826461</v>
      </c>
      <c r="AJ1795" s="47">
        <f t="shared" ref="AJ1795:AJ1858" si="540">MROUND(L1795-Centre_First_Bin,Bin_Width)+Centre_First_Bin</f>
        <v>8</v>
      </c>
      <c r="AK1795" s="83" t="b">
        <f>COUNTIF('Power Curve'!$D$2:$D$31,AJ1795)&gt;0</f>
        <v>1</v>
      </c>
      <c r="AL1795" s="83" t="b">
        <f t="shared" ref="AL1795:AL1858" si="541">(G1795&lt;0)</f>
        <v>0</v>
      </c>
      <c r="AM1795" s="83" t="b">
        <f t="shared" si="528"/>
        <v>1</v>
      </c>
      <c r="AN1795" s="47" t="str">
        <f t="shared" ref="AN1795:AN1858" si="542">IF(AM1795,IF(AND(J1795&gt;=LowerTurbLimit,J1795&lt;=UpperTurbLimit,K1795&gt;=LowerShearLimit,K1795&lt;=UpperShearLimit),"Inner","Outer"),"")</f>
        <v>Outer</v>
      </c>
      <c r="AO1795" s="48" t="str">
        <f t="shared" ref="AO1795:AO1858" si="543">IF(M1795&lt;0,"&lt;0",TEXT(MROUND(M1795+0.05,0.1)-0.1,"0.0")&amp;"-"&amp;TEXT(MROUND(M1795+0.05,0.1),"0.0"))</f>
        <v>0.6-0.7</v>
      </c>
      <c r="AP1795" s="49" t="str">
        <f t="shared" si="529"/>
        <v>6-7</v>
      </c>
      <c r="AQ1795" s="49" t="str">
        <f t="shared" si="530"/>
        <v>Mar</v>
      </c>
      <c r="AR1795" s="48" t="str">
        <f t="shared" si="531"/>
        <v>265-275</v>
      </c>
      <c r="AS1795" s="49" t="str">
        <f t="shared" ref="AS1795:AS1858" si="544">IF(AM1795,IF(M1795&lt;0.5,IF(J1795&lt;=LowerTurbLimit,"LWS-LTI",IF(J1795&gt;=UpperTurbLimit,"LWS-HTI","Inner-TI")),IF(J1795&lt;=LowerTurbLimit,"HWS-LTI",IF(J1795&gt;=UpperTurbLimit,"HWS-HTI","Inner-TI"))),"")</f>
        <v>HWS-HTI</v>
      </c>
    </row>
    <row r="1796" spans="5:45" x14ac:dyDescent="0.3">
      <c r="E1796" s="15">
        <v>40979.270833333336</v>
      </c>
      <c r="F1796" s="21">
        <v>8.93</v>
      </c>
      <c r="G1796" s="21">
        <v>1114.7699737548851</v>
      </c>
      <c r="H1796" s="42">
        <v>1.197557452948798</v>
      </c>
      <c r="I1796" s="35">
        <v>282.3</v>
      </c>
      <c r="J1796" s="43">
        <v>8.2866741321388576E-2</v>
      </c>
      <c r="K1796" s="44">
        <v>0.21229654178167326</v>
      </c>
      <c r="L1796" s="26">
        <f t="shared" si="532"/>
        <v>8.8628122362675459</v>
      </c>
      <c r="M1796" s="26">
        <f t="shared" si="533"/>
        <v>0.72782617720798382</v>
      </c>
      <c r="N1796" s="96">
        <f t="shared" si="534"/>
        <v>9</v>
      </c>
      <c r="O1796" s="26">
        <f t="shared" si="535"/>
        <v>0.85374078804918341</v>
      </c>
      <c r="P1796" s="3">
        <f>IF(L1796&gt;'Power Curve'!$C$37,0,INDEX(Ci,$N1796,1)*POWER(1-O1796,3)+INDEX(Ci,$N1796,2)*3*O1796*POWER(1-O1796,2)+INDEX(Ci,$N1796,3)*3*POWER(O1796,2)*(1-O1796)+INDEX(Ci,$N1796,4)*POWER(O1796,3))</f>
        <v>1150.2980526502406</v>
      </c>
      <c r="Q1796" s="3">
        <f>MAX(0,MIN(P1796-V1796+W1796,'Power Curve'!$C$39))</f>
        <v>1137.9474656418063</v>
      </c>
      <c r="R1796" s="3">
        <f t="shared" si="536"/>
        <v>1114.7699737548851</v>
      </c>
      <c r="S1796" s="3">
        <f t="shared" si="537"/>
        <v>23.177491886921189</v>
      </c>
      <c r="T1796" s="3">
        <f t="shared" si="538"/>
        <v>23.177491886921189</v>
      </c>
      <c r="V1796" s="37">
        <f t="array" ref="V1796">SUM(_xlfn.NORM.DIST($AD$3:$AD$1003,$L1796,$AA1796,FALSE)*WindSpeedStep*$AE$3:$AE$1003)/AG1796</f>
        <v>1159.0505140689595</v>
      </c>
      <c r="W1796" s="37">
        <f t="array" ref="W1796">SUM(_xlfn.NORM.DIST($AD$3:$AD$1003,$L1796,$AB1796,FALSE)*WindSpeedStep*$AE$3:$AE$1003)/AH1796</f>
        <v>1146.6999270605252</v>
      </c>
      <c r="Y1796" s="1">
        <f t="shared" si="539"/>
        <v>8</v>
      </c>
      <c r="Z1796" s="99">
        <f>IF(L1796&lt;'Power Curve'!$P$28,'Power Curve'!$Q$28,IF(L1796&gt;'Power Curve'!$P$29,'Power Curve'!$Q$29,INDEX(ReferenceTurbulence,Y1796)+(L1796-INDEX(ReferenceTurbulenceWindSpeed,Y1796))*(INDEX(ReferenceTurbulence,Y1796+1)-INDEX(ReferenceTurbulence,Y1796))/(INDEX(ReferenceTurbulenceWindSpeed,Y1796+1)-INDEX(ReferenceTurbulenceWindSpeed,Y1796))))</f>
        <v>0.1203775115590172</v>
      </c>
      <c r="AA1796" s="100">
        <f t="shared" ref="AA1796:AA1859" si="545">Z1796*L1796</f>
        <v>1.0668832824166956</v>
      </c>
      <c r="AB1796" s="29">
        <f t="shared" ref="AB1796:AB1859" si="546">L1796*J1796</f>
        <v>0.73443236896282016</v>
      </c>
      <c r="AG1796" s="40">
        <f t="array" ref="AG1796">SUM(_xlfn.NORM.DIST($AD$3:$AD$1003,$F1796,$AA1796,FALSE)*WindSpeedStep)</f>
        <v>1.000000000000004</v>
      </c>
      <c r="AH1796" s="40">
        <f t="array" ref="AH1796">SUM(_xlfn.NORM.DIST($AD$3:$AD$1003,$F1796,$AB1796,FALSE)*WindSpeedStep)</f>
        <v>1.0000000000000042</v>
      </c>
      <c r="AJ1796" s="47">
        <f t="shared" si="540"/>
        <v>9</v>
      </c>
      <c r="AK1796" s="83" t="b">
        <f>COUNTIF('Power Curve'!$D$2:$D$31,AJ1796)&gt;0</f>
        <v>1</v>
      </c>
      <c r="AL1796" s="83" t="b">
        <f t="shared" si="541"/>
        <v>0</v>
      </c>
      <c r="AM1796" s="83" t="b">
        <f t="shared" ref="AM1796:AM1859" si="547">AND(AK1796,NOT(AL1796))</f>
        <v>1</v>
      </c>
      <c r="AN1796" s="47" t="str">
        <f t="shared" si="542"/>
        <v>Outer</v>
      </c>
      <c r="AO1796" s="48" t="str">
        <f t="shared" si="543"/>
        <v>0.7-0.8</v>
      </c>
      <c r="AP1796" s="49" t="str">
        <f t="shared" ref="AP1796:AP1859" si="548">IF(AM1796,HOUR(E1796)&amp;"-"&amp;HOUR(E1796)+1,"")</f>
        <v>6-7</v>
      </c>
      <c r="AQ1796" s="49" t="str">
        <f t="shared" ref="AQ1796:AQ1859" si="549">IF(AM1796,TEXT(E1796,"mmm"),"")</f>
        <v>Mar</v>
      </c>
      <c r="AR1796" s="48" t="str">
        <f t="shared" ref="AR1796:AR1859" si="550">IF(AM1796,IF(OR(I1796&lt;5,I1796&gt;=355),"355-5",MROUND(I1796,10)-5&amp;"-"&amp;MROUND(I1796,10)+5),"")</f>
        <v>275-285</v>
      </c>
      <c r="AS1796" s="49" t="str">
        <f t="shared" si="544"/>
        <v>HWS-LTI</v>
      </c>
    </row>
    <row r="1797" spans="5:45" x14ac:dyDescent="0.3">
      <c r="E1797" s="15">
        <v>40979.277777777781</v>
      </c>
      <c r="F1797" s="21">
        <v>7.51</v>
      </c>
      <c r="G1797" s="21">
        <v>736.86000251769997</v>
      </c>
      <c r="H1797" s="42">
        <v>1.1979552398228233</v>
      </c>
      <c r="I1797" s="35">
        <v>273</v>
      </c>
      <c r="J1797" s="43">
        <v>0.19573901464713717</v>
      </c>
      <c r="K1797" s="44">
        <v>0.20262814672905696</v>
      </c>
      <c r="L1797" s="26">
        <f t="shared" si="532"/>
        <v>7.4543212413682562</v>
      </c>
      <c r="M1797" s="26">
        <f t="shared" si="533"/>
        <v>0.51013935356329654</v>
      </c>
      <c r="N1797" s="96">
        <f t="shared" si="534"/>
        <v>8</v>
      </c>
      <c r="O1797" s="26">
        <f t="shared" si="535"/>
        <v>0.44204261873395262</v>
      </c>
      <c r="P1797" s="3">
        <f>IF(L1797&gt;'Power Curve'!$C$37,0,INDEX(Ci,$N1797,1)*POWER(1-O1797,3)+INDEX(Ci,$N1797,2)*3*O1797*POWER(1-O1797,2)+INDEX(Ci,$N1797,3)*3*POWER(O1797,2)*(1-O1797)+INDEX(Ci,$N1797,4)*POWER(O1797,3))</f>
        <v>718.96878842863578</v>
      </c>
      <c r="Q1797" s="3">
        <f>MAX(0,MIN(P1797-V1797+W1797,'Power Curve'!$C$39))</f>
        <v>753.47932374717311</v>
      </c>
      <c r="R1797" s="3">
        <f t="shared" si="536"/>
        <v>736.86000251769997</v>
      </c>
      <c r="S1797" s="3">
        <f t="shared" si="537"/>
        <v>16.619321229473144</v>
      </c>
      <c r="T1797" s="3">
        <f t="shared" si="538"/>
        <v>16.619321229473144</v>
      </c>
      <c r="V1797" s="37">
        <f t="array" ref="V1797">SUM(_xlfn.NORM.DIST($AD$3:$AD$1003,$L1797,$AA1797,FALSE)*WindSpeedStep*$AE$3:$AE$1003)/AG1797</f>
        <v>713.83158373567449</v>
      </c>
      <c r="W1797" s="37">
        <f t="array" ref="W1797">SUM(_xlfn.NORM.DIST($AD$3:$AD$1003,$L1797,$AB1797,FALSE)*WindSpeedStep*$AE$3:$AE$1003)/AH1797</f>
        <v>748.34211905421182</v>
      </c>
      <c r="Y1797" s="1">
        <f t="shared" si="539"/>
        <v>7</v>
      </c>
      <c r="Z1797" s="99">
        <f>IF(L1797&lt;'Power Curve'!$P$28,'Power Curve'!$Q$28,IF(L1797&gt;'Power Curve'!$P$29,'Power Curve'!$Q$29,INDEX(ReferenceTurbulence,Y1797)+(L1797-INDEX(ReferenceTurbulenceWindSpeed,Y1797))*(INDEX(ReferenceTurbulence,Y1797+1)-INDEX(ReferenceTurbulence,Y1797))/(INDEX(ReferenceTurbulenceWindSpeed,Y1797+1)-INDEX(ReferenceTurbulenceWindSpeed,Y1797))))</f>
        <v>0.11955024290210828</v>
      </c>
      <c r="AA1797" s="100">
        <f t="shared" si="545"/>
        <v>0.89116591507592036</v>
      </c>
      <c r="AB1797" s="29">
        <f t="shared" si="546"/>
        <v>1.4591014946486469</v>
      </c>
      <c r="AG1797" s="40">
        <f t="array" ref="AG1797">SUM(_xlfn.NORM.DIST($AD$3:$AD$1003,$F1797,$AA1797,FALSE)*WindSpeedStep)</f>
        <v>1.0000000000000038</v>
      </c>
      <c r="AH1797" s="40">
        <f t="array" ref="AH1797">SUM(_xlfn.NORM.DIST($AD$3:$AD$1003,$F1797,$AB1797,FALSE)*WindSpeedStep)</f>
        <v>0.99999989040756176</v>
      </c>
      <c r="AJ1797" s="47">
        <f t="shared" si="540"/>
        <v>7</v>
      </c>
      <c r="AK1797" s="83" t="b">
        <f>COUNTIF('Power Curve'!$D$2:$D$31,AJ1797)&gt;0</f>
        <v>1</v>
      </c>
      <c r="AL1797" s="83" t="b">
        <f t="shared" si="541"/>
        <v>0</v>
      </c>
      <c r="AM1797" s="83" t="b">
        <f t="shared" si="547"/>
        <v>1</v>
      </c>
      <c r="AN1797" s="47" t="str">
        <f t="shared" si="542"/>
        <v>Outer</v>
      </c>
      <c r="AO1797" s="48" t="str">
        <f t="shared" si="543"/>
        <v>0.5-0.6</v>
      </c>
      <c r="AP1797" s="49" t="str">
        <f t="shared" si="548"/>
        <v>6-7</v>
      </c>
      <c r="AQ1797" s="49" t="str">
        <f t="shared" si="549"/>
        <v>Mar</v>
      </c>
      <c r="AR1797" s="48" t="str">
        <f t="shared" si="550"/>
        <v>265-275</v>
      </c>
      <c r="AS1797" s="49" t="str">
        <f t="shared" si="544"/>
        <v>HWS-HTI</v>
      </c>
    </row>
    <row r="1798" spans="5:45" x14ac:dyDescent="0.3">
      <c r="E1798" s="15">
        <v>40979.368055555555</v>
      </c>
      <c r="F1798" s="21">
        <v>5.77</v>
      </c>
      <c r="G1798" s="21">
        <v>188.22000503540079</v>
      </c>
      <c r="H1798" s="42">
        <v>1.1965124413738819</v>
      </c>
      <c r="I1798" s="35">
        <v>207.5</v>
      </c>
      <c r="J1798" s="43">
        <v>0.12824956672443674</v>
      </c>
      <c r="K1798" s="44">
        <v>0.11371015793777602</v>
      </c>
      <c r="L1798" s="26">
        <f t="shared" si="532"/>
        <v>5.724921330823479</v>
      </c>
      <c r="M1798" s="26">
        <f t="shared" si="533"/>
        <v>0.2428550225301277</v>
      </c>
      <c r="N1798" s="96">
        <f t="shared" si="534"/>
        <v>6</v>
      </c>
      <c r="O1798" s="26">
        <f t="shared" si="535"/>
        <v>0.69452522551517304</v>
      </c>
      <c r="P1798" s="3">
        <f>IF(L1798&gt;'Power Curve'!$C$37,0,INDEX(Ci,$N1798,1)*POWER(1-O1798,3)+INDEX(Ci,$N1798,2)*3*O1798*POWER(1-O1798,2)+INDEX(Ci,$N1798,3)*3*POWER(O1798,2)*(1-O1798)+INDEX(Ci,$N1798,4)*POWER(O1798,3))</f>
        <v>316.13359734382743</v>
      </c>
      <c r="Q1798" s="3">
        <f>MAX(0,MIN(P1798-V1798+W1798,'Power Curve'!$C$39))</f>
        <v>316.91331343778336</v>
      </c>
      <c r="R1798" s="3">
        <f t="shared" si="536"/>
        <v>188.22000503540079</v>
      </c>
      <c r="S1798" s="3">
        <f t="shared" si="537"/>
        <v>128.69330840238257</v>
      </c>
      <c r="T1798" s="3">
        <f t="shared" si="538"/>
        <v>128.69330840238257</v>
      </c>
      <c r="V1798" s="37">
        <f t="array" ref="V1798">SUM(_xlfn.NORM.DIST($AD$3:$AD$1003,$L1798,$AA1798,FALSE)*WindSpeedStep*$AE$3:$AE$1003)/AG1798</f>
        <v>317.13969774666015</v>
      </c>
      <c r="W1798" s="37">
        <f t="array" ref="W1798">SUM(_xlfn.NORM.DIST($AD$3:$AD$1003,$L1798,$AB1798,FALSE)*WindSpeedStep*$AE$3:$AE$1003)/AH1798</f>
        <v>317.91941384061607</v>
      </c>
      <c r="Y1798" s="1">
        <f t="shared" si="539"/>
        <v>5</v>
      </c>
      <c r="Z1798" s="99">
        <f>IF(L1798&lt;'Power Curve'!$P$28,'Power Curve'!$Q$28,IF(L1798&gt;'Power Curve'!$P$29,'Power Curve'!$Q$29,INDEX(ReferenceTurbulence,Y1798)+(L1798-INDEX(ReferenceTurbulenceWindSpeed,Y1798))*(INDEX(ReferenceTurbulence,Y1798+1)-INDEX(ReferenceTurbulence,Y1798))/(INDEX(ReferenceTurbulenceWindSpeed,Y1798+1)-INDEX(ReferenceTurbulenceWindSpeed,Y1798))))</f>
        <v>0.12043435406336075</v>
      </c>
      <c r="AA1798" s="100">
        <f t="shared" si="545"/>
        <v>0.68947720254128131</v>
      </c>
      <c r="AB1798" s="29">
        <f t="shared" si="546"/>
        <v>0.73421868020959691</v>
      </c>
      <c r="AG1798" s="40">
        <f t="array" ref="AG1798">SUM(_xlfn.NORM.DIST($AD$3:$AD$1003,$F1798,$AA1798,FALSE)*WindSpeedStep)</f>
        <v>1.000000000000004</v>
      </c>
      <c r="AH1798" s="40">
        <f t="array" ref="AH1798">SUM(_xlfn.NORM.DIST($AD$3:$AD$1003,$F1798,$AB1798,FALSE)*WindSpeedStep)</f>
        <v>1.0000000000000027</v>
      </c>
      <c r="AJ1798" s="47">
        <f t="shared" si="540"/>
        <v>6</v>
      </c>
      <c r="AK1798" s="83" t="b">
        <f>COUNTIF('Power Curve'!$D$2:$D$31,AJ1798)&gt;0</f>
        <v>1</v>
      </c>
      <c r="AL1798" s="83" t="b">
        <f t="shared" si="541"/>
        <v>0</v>
      </c>
      <c r="AM1798" s="83" t="b">
        <f t="shared" si="547"/>
        <v>1</v>
      </c>
      <c r="AN1798" s="47" t="str">
        <f t="shared" si="542"/>
        <v>Inner</v>
      </c>
      <c r="AO1798" s="48" t="str">
        <f t="shared" si="543"/>
        <v>0.2-0.3</v>
      </c>
      <c r="AP1798" s="49" t="str">
        <f t="shared" si="548"/>
        <v>8-9</v>
      </c>
      <c r="AQ1798" s="49" t="str">
        <f t="shared" si="549"/>
        <v>Mar</v>
      </c>
      <c r="AR1798" s="48" t="str">
        <f t="shared" si="550"/>
        <v>205-215</v>
      </c>
      <c r="AS1798" s="49" t="str">
        <f t="shared" si="544"/>
        <v>Inner-TI</v>
      </c>
    </row>
    <row r="1799" spans="5:45" x14ac:dyDescent="0.3">
      <c r="E1799" s="15">
        <v>40979.375</v>
      </c>
      <c r="F1799" s="21">
        <v>6.4</v>
      </c>
      <c r="G1799" s="21">
        <v>284.00001525878884</v>
      </c>
      <c r="H1799" s="42">
        <v>1.1963233971186513</v>
      </c>
      <c r="I1799" s="35">
        <v>208</v>
      </c>
      <c r="J1799" s="43">
        <v>0.10781249999999999</v>
      </c>
      <c r="K1799" s="44">
        <v>0.24465211777225038</v>
      </c>
      <c r="L1799" s="26">
        <f t="shared" si="532"/>
        <v>6.3496649538246537</v>
      </c>
      <c r="M1799" s="26">
        <f t="shared" si="533"/>
        <v>0.33941116337583038</v>
      </c>
      <c r="N1799" s="96">
        <f t="shared" si="534"/>
        <v>7</v>
      </c>
      <c r="O1799" s="26">
        <f t="shared" si="535"/>
        <v>0.32352896008555021</v>
      </c>
      <c r="P1799" s="3">
        <f>IF(L1799&gt;'Power Curve'!$C$37,0,INDEX(Ci,$N1799,1)*POWER(1-O1799,3)+INDEX(Ci,$N1799,2)*3*O1799*POWER(1-O1799,2)+INDEX(Ci,$N1799,3)*3*POWER(O1799,2)*(1-O1799)+INDEX(Ci,$N1799,4)*POWER(O1799,3))</f>
        <v>435.57952581126619</v>
      </c>
      <c r="Q1799" s="3">
        <f>MAX(0,MIN(P1799-V1799+W1799,'Power Curve'!$C$39))</f>
        <v>432.57770401592489</v>
      </c>
      <c r="R1799" s="3">
        <f t="shared" si="536"/>
        <v>284.00001525878884</v>
      </c>
      <c r="S1799" s="3">
        <f t="shared" si="537"/>
        <v>148.57768875713606</v>
      </c>
      <c r="T1799" s="3">
        <f t="shared" si="538"/>
        <v>148.57768875713606</v>
      </c>
      <c r="V1799" s="37">
        <f t="array" ref="V1799">SUM(_xlfn.NORM.DIST($AD$3:$AD$1003,$L1799,$AA1799,FALSE)*WindSpeedStep*$AE$3:$AE$1003)/AG1799</f>
        <v>442.60327967575552</v>
      </c>
      <c r="W1799" s="37">
        <f t="array" ref="W1799">SUM(_xlfn.NORM.DIST($AD$3:$AD$1003,$L1799,$AB1799,FALSE)*WindSpeedStep*$AE$3:$AE$1003)/AH1799</f>
        <v>439.60145788041422</v>
      </c>
      <c r="Y1799" s="1">
        <f t="shared" si="539"/>
        <v>6</v>
      </c>
      <c r="Z1799" s="99">
        <f>IF(L1799&lt;'Power Curve'!$P$28,'Power Curve'!$Q$28,IF(L1799&gt;'Power Curve'!$P$29,'Power Curve'!$Q$29,INDEX(ReferenceTurbulence,Y1799)+(L1799-INDEX(ReferenceTurbulenceWindSpeed,Y1799))*(INDEX(ReferenceTurbulence,Y1799+1)-INDEX(ReferenceTurbulence,Y1799))/(INDEX(ReferenceTurbulenceWindSpeed,Y1799+1)-INDEX(ReferenceTurbulenceWindSpeed,Y1799))))</f>
        <v>0.12098032697329072</v>
      </c>
      <c r="AA1799" s="100">
        <f t="shared" si="545"/>
        <v>0.76818454228455157</v>
      </c>
      <c r="AB1799" s="29">
        <f t="shared" si="546"/>
        <v>0.68457325283422044</v>
      </c>
      <c r="AG1799" s="40">
        <f t="array" ref="AG1799">SUM(_xlfn.NORM.DIST($AD$3:$AD$1003,$F1799,$AA1799,FALSE)*WindSpeedStep)</f>
        <v>1.0000000000000036</v>
      </c>
      <c r="AH1799" s="40">
        <f t="array" ref="AH1799">SUM(_xlfn.NORM.DIST($AD$3:$AD$1003,$F1799,$AB1799,FALSE)*WindSpeedStep)</f>
        <v>1.0000000000000033</v>
      </c>
      <c r="AJ1799" s="47">
        <f t="shared" si="540"/>
        <v>6</v>
      </c>
      <c r="AK1799" s="83" t="b">
        <f>COUNTIF('Power Curve'!$D$2:$D$31,AJ1799)&gt;0</f>
        <v>1</v>
      </c>
      <c r="AL1799" s="83" t="b">
        <f t="shared" si="541"/>
        <v>0</v>
      </c>
      <c r="AM1799" s="83" t="b">
        <f t="shared" si="547"/>
        <v>1</v>
      </c>
      <c r="AN1799" s="47" t="str">
        <f t="shared" si="542"/>
        <v>Inner</v>
      </c>
      <c r="AO1799" s="48" t="str">
        <f t="shared" si="543"/>
        <v>0.3-0.4</v>
      </c>
      <c r="AP1799" s="49" t="str">
        <f t="shared" si="548"/>
        <v>9-10</v>
      </c>
      <c r="AQ1799" s="49" t="str">
        <f t="shared" si="549"/>
        <v>Mar</v>
      </c>
      <c r="AR1799" s="48" t="str">
        <f t="shared" si="550"/>
        <v>205-215</v>
      </c>
      <c r="AS1799" s="49" t="str">
        <f t="shared" si="544"/>
        <v>Inner-TI</v>
      </c>
    </row>
    <row r="1800" spans="5:45" x14ac:dyDescent="0.3">
      <c r="E1800" s="15">
        <v>40979.381944444445</v>
      </c>
      <c r="F1800" s="21">
        <v>6.97</v>
      </c>
      <c r="G1800" s="21">
        <v>383.7599983215332</v>
      </c>
      <c r="H1800" s="42">
        <v>1.1967088448645824</v>
      </c>
      <c r="I1800" s="35">
        <v>203.3</v>
      </c>
      <c r="J1800" s="43">
        <v>7.7474892395982792E-2</v>
      </c>
      <c r="K1800" s="44">
        <v>0.19070228035705106</v>
      </c>
      <c r="L1800" s="26">
        <f t="shared" si="532"/>
        <v>6.91592458482776</v>
      </c>
      <c r="M1800" s="26">
        <f t="shared" si="533"/>
        <v>0.42692841473042131</v>
      </c>
      <c r="N1800" s="96">
        <f t="shared" si="534"/>
        <v>7</v>
      </c>
      <c r="O1800" s="26">
        <f t="shared" si="535"/>
        <v>0.89915806359796813</v>
      </c>
      <c r="P1800" s="3">
        <f>IF(L1800&gt;'Power Curve'!$C$37,0,INDEX(Ci,$N1800,1)*POWER(1-O1800,3)+INDEX(Ci,$N1800,2)*3*O1800*POWER(1-O1800,2)+INDEX(Ci,$N1800,3)*3*POWER(O1800,2)*(1-O1800)+INDEX(Ci,$N1800,4)*POWER(O1800,3))</f>
        <v>574.8651176985087</v>
      </c>
      <c r="Q1800" s="3">
        <f>MAX(0,MIN(P1800-V1800+W1800,'Power Curve'!$C$39))</f>
        <v>563.7624268887605</v>
      </c>
      <c r="R1800" s="3">
        <f t="shared" si="536"/>
        <v>383.7599983215332</v>
      </c>
      <c r="S1800" s="3">
        <f t="shared" si="537"/>
        <v>180.0024285672273</v>
      </c>
      <c r="T1800" s="3">
        <f t="shared" si="538"/>
        <v>180.0024285672273</v>
      </c>
      <c r="V1800" s="37">
        <f t="array" ref="V1800">SUM(_xlfn.NORM.DIST($AD$3:$AD$1003,$L1800,$AA1800,FALSE)*WindSpeedStep*$AE$3:$AE$1003)/AG1800</f>
        <v>573.11180811737268</v>
      </c>
      <c r="W1800" s="37">
        <f t="array" ref="W1800">SUM(_xlfn.NORM.DIST($AD$3:$AD$1003,$L1800,$AB1800,FALSE)*WindSpeedStep*$AE$3:$AE$1003)/AH1800</f>
        <v>562.00911730762448</v>
      </c>
      <c r="Y1800" s="1">
        <f t="shared" si="539"/>
        <v>6</v>
      </c>
      <c r="Z1800" s="99">
        <f>IF(L1800&lt;'Power Curve'!$P$28,'Power Curve'!$Q$28,IF(L1800&gt;'Power Curve'!$P$29,'Power Curve'!$Q$29,INDEX(ReferenceTurbulence,Y1800)+(L1800-INDEX(ReferenceTurbulenceWindSpeed,Y1800))*(INDEX(ReferenceTurbulence,Y1800+1)-INDEX(ReferenceTurbulence,Y1800))/(INDEX(ReferenceTurbulenceWindSpeed,Y1800+1)-INDEX(ReferenceTurbulenceWindSpeed,Y1800))))</f>
        <v>0.11986722732208316</v>
      </c>
      <c r="AA1800" s="100">
        <f t="shared" si="545"/>
        <v>0.82899270435193273</v>
      </c>
      <c r="AB1800" s="29">
        <f t="shared" si="546"/>
        <v>0.53581051302826266</v>
      </c>
      <c r="AG1800" s="40">
        <f t="array" ref="AG1800">SUM(_xlfn.NORM.DIST($AD$3:$AD$1003,$F1800,$AA1800,FALSE)*WindSpeedStep)</f>
        <v>1.0000000000000033</v>
      </c>
      <c r="AH1800" s="40">
        <f t="array" ref="AH1800">SUM(_xlfn.NORM.DIST($AD$3:$AD$1003,$F1800,$AB1800,FALSE)*WindSpeedStep)</f>
        <v>1.0000000000000033</v>
      </c>
      <c r="AJ1800" s="47">
        <f t="shared" si="540"/>
        <v>7</v>
      </c>
      <c r="AK1800" s="83" t="b">
        <f>COUNTIF('Power Curve'!$D$2:$D$31,AJ1800)&gt;0</f>
        <v>1</v>
      </c>
      <c r="AL1800" s="83" t="b">
        <f t="shared" si="541"/>
        <v>0</v>
      </c>
      <c r="AM1800" s="83" t="b">
        <f t="shared" si="547"/>
        <v>1</v>
      </c>
      <c r="AN1800" s="47" t="str">
        <f t="shared" si="542"/>
        <v>Outer</v>
      </c>
      <c r="AO1800" s="48" t="str">
        <f t="shared" si="543"/>
        <v>0.4-0.5</v>
      </c>
      <c r="AP1800" s="49" t="str">
        <f t="shared" si="548"/>
        <v>9-10</v>
      </c>
      <c r="AQ1800" s="49" t="str">
        <f t="shared" si="549"/>
        <v>Mar</v>
      </c>
      <c r="AR1800" s="48" t="str">
        <f t="shared" si="550"/>
        <v>195-205</v>
      </c>
      <c r="AS1800" s="49" t="str">
        <f t="shared" si="544"/>
        <v>LWS-LTI</v>
      </c>
    </row>
    <row r="1801" spans="5:45" x14ac:dyDescent="0.3">
      <c r="E1801" s="15">
        <v>40979.388888888891</v>
      </c>
      <c r="F1801" s="21">
        <v>7.62</v>
      </c>
      <c r="G1801" s="21">
        <v>395.60001373291072</v>
      </c>
      <c r="H1801" s="42">
        <v>1.1967408003751754</v>
      </c>
      <c r="I1801" s="35">
        <v>206.9</v>
      </c>
      <c r="J1801" s="43">
        <v>8.6614173228346455E-2</v>
      </c>
      <c r="K1801" s="44">
        <v>0.2213406672142671</v>
      </c>
      <c r="L1801" s="26">
        <f t="shared" si="532"/>
        <v>7.5609489822189246</v>
      </c>
      <c r="M1801" s="26">
        <f t="shared" si="533"/>
        <v>0.52661901463478988</v>
      </c>
      <c r="N1801" s="96">
        <f t="shared" si="534"/>
        <v>8</v>
      </c>
      <c r="O1801" s="26">
        <f t="shared" si="535"/>
        <v>0.54936143140277593</v>
      </c>
      <c r="P1801" s="3">
        <f>IF(L1801&gt;'Power Curve'!$C$37,0,INDEX(Ci,$N1801,1)*POWER(1-O1801,3)+INDEX(Ci,$N1801,2)*3*O1801*POWER(1-O1801,2)+INDEX(Ci,$N1801,3)*3*POWER(O1801,2)*(1-O1801)+INDEX(Ci,$N1801,4)*POWER(O1801,3))</f>
        <v>749.28652689445312</v>
      </c>
      <c r="Q1801" s="3">
        <f>MAX(0,MIN(P1801-V1801+W1801,'Power Curve'!$C$39))</f>
        <v>738.49230684276699</v>
      </c>
      <c r="R1801" s="3">
        <f t="shared" si="536"/>
        <v>395.60001373291072</v>
      </c>
      <c r="S1801" s="3">
        <f t="shared" si="537"/>
        <v>342.89229310985627</v>
      </c>
      <c r="T1801" s="3">
        <f t="shared" si="538"/>
        <v>342.89229310985627</v>
      </c>
      <c r="V1801" s="37">
        <f t="array" ref="V1801">SUM(_xlfn.NORM.DIST($AD$3:$AD$1003,$L1801,$AA1801,FALSE)*WindSpeedStep*$AE$3:$AE$1003)/AG1801</f>
        <v>743.68670981579669</v>
      </c>
      <c r="W1801" s="37">
        <f t="array" ref="W1801">SUM(_xlfn.NORM.DIST($AD$3:$AD$1003,$L1801,$AB1801,FALSE)*WindSpeedStep*$AE$3:$AE$1003)/AH1801</f>
        <v>732.89248976411056</v>
      </c>
      <c r="Y1801" s="1">
        <f t="shared" si="539"/>
        <v>7</v>
      </c>
      <c r="Z1801" s="99">
        <f>IF(L1801&lt;'Power Curve'!$P$28,'Power Curve'!$Q$28,IF(L1801&gt;'Power Curve'!$P$29,'Power Curve'!$Q$29,INDEX(ReferenceTurbulence,Y1801)+(L1801-INDEX(ReferenceTurbulenceWindSpeed,Y1801))*(INDEX(ReferenceTurbulence,Y1801+1)-INDEX(ReferenceTurbulence,Y1801))/(INDEX(ReferenceTurbulenceWindSpeed,Y1801+1)-INDEX(ReferenceTurbulenceWindSpeed,Y1801))))</f>
        <v>0.11952062737347269</v>
      </c>
      <c r="AA1801" s="100">
        <f t="shared" si="545"/>
        <v>0.9036893658936257</v>
      </c>
      <c r="AB1801" s="29">
        <f t="shared" si="546"/>
        <v>0.65488534491659978</v>
      </c>
      <c r="AG1801" s="40">
        <f t="array" ref="AG1801">SUM(_xlfn.NORM.DIST($AD$3:$AD$1003,$F1801,$AA1801,FALSE)*WindSpeedStep)</f>
        <v>1.000000000000004</v>
      </c>
      <c r="AH1801" s="40">
        <f t="array" ref="AH1801">SUM(_xlfn.NORM.DIST($AD$3:$AD$1003,$F1801,$AB1801,FALSE)*WindSpeedStep)</f>
        <v>1.0000000000000036</v>
      </c>
      <c r="AJ1801" s="47">
        <f t="shared" si="540"/>
        <v>8</v>
      </c>
      <c r="AK1801" s="83" t="b">
        <f>COUNTIF('Power Curve'!$D$2:$D$31,AJ1801)&gt;0</f>
        <v>1</v>
      </c>
      <c r="AL1801" s="83" t="b">
        <f t="shared" si="541"/>
        <v>0</v>
      </c>
      <c r="AM1801" s="83" t="b">
        <f t="shared" si="547"/>
        <v>1</v>
      </c>
      <c r="AN1801" s="47" t="str">
        <f t="shared" si="542"/>
        <v>Outer</v>
      </c>
      <c r="AO1801" s="48" t="str">
        <f t="shared" si="543"/>
        <v>0.5-0.6</v>
      </c>
      <c r="AP1801" s="49" t="str">
        <f t="shared" si="548"/>
        <v>9-10</v>
      </c>
      <c r="AQ1801" s="49" t="str">
        <f t="shared" si="549"/>
        <v>Mar</v>
      </c>
      <c r="AR1801" s="48" t="str">
        <f t="shared" si="550"/>
        <v>205-215</v>
      </c>
      <c r="AS1801" s="49" t="str">
        <f t="shared" si="544"/>
        <v>HWS-LTI</v>
      </c>
    </row>
    <row r="1802" spans="5:45" x14ac:dyDescent="0.3">
      <c r="E1802" s="15">
        <v>40979.395833333336</v>
      </c>
      <c r="F1802" s="21">
        <v>8.19</v>
      </c>
      <c r="G1802" s="21">
        <v>643.1699781417849</v>
      </c>
      <c r="H1802" s="42">
        <v>1.1969055243049573</v>
      </c>
      <c r="I1802" s="35">
        <v>204.1</v>
      </c>
      <c r="J1802" s="43">
        <v>9.8901098901098911E-2</v>
      </c>
      <c r="K1802" s="44">
        <v>0.22402710011232907</v>
      </c>
      <c r="L1802" s="26">
        <f t="shared" si="532"/>
        <v>8.126904618518461</v>
      </c>
      <c r="M1802" s="26">
        <f t="shared" si="533"/>
        <v>0.61408928262799289</v>
      </c>
      <c r="N1802" s="96">
        <f t="shared" si="534"/>
        <v>9</v>
      </c>
      <c r="O1802" s="26">
        <f t="shared" si="535"/>
        <v>0.11816553089671349</v>
      </c>
      <c r="P1802" s="3">
        <f>IF(L1802&gt;'Power Curve'!$C$37,0,INDEX(Ci,$N1802,1)*POWER(1-O1802,3)+INDEX(Ci,$N1802,2)*3*O1802*POWER(1-O1802,2)+INDEX(Ci,$N1802,3)*3*POWER(O1802,2)*(1-O1802)+INDEX(Ci,$N1802,4)*POWER(O1802,3))</f>
        <v>916.41369215955478</v>
      </c>
      <c r="Q1802" s="3">
        <f>MAX(0,MIN(P1802-V1802+W1802,'Power Curve'!$C$39))</f>
        <v>907.47646254502342</v>
      </c>
      <c r="R1802" s="3">
        <f t="shared" si="536"/>
        <v>643.1699781417849</v>
      </c>
      <c r="S1802" s="3">
        <f t="shared" si="537"/>
        <v>264.30648440323853</v>
      </c>
      <c r="T1802" s="3">
        <f t="shared" si="538"/>
        <v>264.30648440323853</v>
      </c>
      <c r="V1802" s="37">
        <f t="array" ref="V1802">SUM(_xlfn.NORM.DIST($AD$3:$AD$1003,$L1802,$AA1802,FALSE)*WindSpeedStep*$AE$3:$AE$1003)/AG1802</f>
        <v>913.55534035261155</v>
      </c>
      <c r="W1802" s="37">
        <f t="array" ref="W1802">SUM(_xlfn.NORM.DIST($AD$3:$AD$1003,$L1802,$AB1802,FALSE)*WindSpeedStep*$AE$3:$AE$1003)/AH1802</f>
        <v>904.61811073808019</v>
      </c>
      <c r="Y1802" s="1">
        <f t="shared" si="539"/>
        <v>8</v>
      </c>
      <c r="Z1802" s="99">
        <f>IF(L1802&lt;'Power Curve'!$P$28,'Power Curve'!$Q$28,IF(L1802&gt;'Power Curve'!$P$29,'Power Curve'!$Q$29,INDEX(ReferenceTurbulence,Y1802)+(L1802-INDEX(ReferenceTurbulenceWindSpeed,Y1802))*(INDEX(ReferenceTurbulence,Y1802+1)-INDEX(ReferenceTurbulence,Y1802))/(INDEX(ReferenceTurbulenceWindSpeed,Y1802+1)-INDEX(ReferenceTurbulenceWindSpeed,Y1802))))</f>
        <v>0.11953208269284091</v>
      </c>
      <c r="AA1802" s="100">
        <f t="shared" si="545"/>
        <v>0.97142583489757939</v>
      </c>
      <c r="AB1802" s="29">
        <f t="shared" si="546"/>
        <v>0.80375979743589188</v>
      </c>
      <c r="AG1802" s="40">
        <f t="array" ref="AG1802">SUM(_xlfn.NORM.DIST($AD$3:$AD$1003,$F1802,$AA1802,FALSE)*WindSpeedStep)</f>
        <v>1.0000000000000038</v>
      </c>
      <c r="AH1802" s="40">
        <f t="array" ref="AH1802">SUM(_xlfn.NORM.DIST($AD$3:$AD$1003,$F1802,$AB1802,FALSE)*WindSpeedStep)</f>
        <v>1.0000000000000033</v>
      </c>
      <c r="AJ1802" s="47">
        <f t="shared" si="540"/>
        <v>8</v>
      </c>
      <c r="AK1802" s="83" t="b">
        <f>COUNTIF('Power Curve'!$D$2:$D$31,AJ1802)&gt;0</f>
        <v>1</v>
      </c>
      <c r="AL1802" s="83" t="b">
        <f t="shared" si="541"/>
        <v>0</v>
      </c>
      <c r="AM1802" s="83" t="b">
        <f t="shared" si="547"/>
        <v>1</v>
      </c>
      <c r="AN1802" s="47" t="str">
        <f t="shared" si="542"/>
        <v>Outer</v>
      </c>
      <c r="AO1802" s="48" t="str">
        <f t="shared" si="543"/>
        <v>0.6-0.7</v>
      </c>
      <c r="AP1802" s="49" t="str">
        <f t="shared" si="548"/>
        <v>9-10</v>
      </c>
      <c r="AQ1802" s="49" t="str">
        <f t="shared" si="549"/>
        <v>Mar</v>
      </c>
      <c r="AR1802" s="48" t="str">
        <f t="shared" si="550"/>
        <v>195-205</v>
      </c>
      <c r="AS1802" s="49" t="str">
        <f t="shared" si="544"/>
        <v>HWS-LTI</v>
      </c>
    </row>
    <row r="1803" spans="5:45" x14ac:dyDescent="0.3">
      <c r="E1803" s="15">
        <v>40979.402777777781</v>
      </c>
      <c r="F1803" s="21">
        <v>8.6</v>
      </c>
      <c r="G1803" s="21">
        <v>887.46001434326217</v>
      </c>
      <c r="H1803" s="42">
        <v>1.1964065720345491</v>
      </c>
      <c r="I1803" s="35">
        <v>201.4</v>
      </c>
      <c r="J1803" s="43">
        <v>7.441860465116279E-2</v>
      </c>
      <c r="K1803" s="44">
        <v>0.10232747524176711</v>
      </c>
      <c r="L1803" s="26">
        <f t="shared" si="532"/>
        <v>8.5325600158793939</v>
      </c>
      <c r="M1803" s="26">
        <f t="shared" si="533"/>
        <v>0.67678463195263594</v>
      </c>
      <c r="N1803" s="96">
        <f t="shared" si="534"/>
        <v>9</v>
      </c>
      <c r="O1803" s="26">
        <f t="shared" si="535"/>
        <v>0.52363772065572034</v>
      </c>
      <c r="P1803" s="3">
        <f>IF(L1803&gt;'Power Curve'!$C$37,0,INDEX(Ci,$N1803,1)*POWER(1-O1803,3)+INDEX(Ci,$N1803,2)*3*O1803*POWER(1-O1803,2)+INDEX(Ci,$N1803,3)*3*POWER(O1803,2)*(1-O1803)+INDEX(Ci,$N1803,4)*POWER(O1803,3))</f>
        <v>1043.32196219759</v>
      </c>
      <c r="Q1803" s="3">
        <f>MAX(0,MIN(P1803-V1803+W1803,'Power Curve'!$C$39))</f>
        <v>1024.0732431428701</v>
      </c>
      <c r="R1803" s="3">
        <f t="shared" si="536"/>
        <v>887.46001434326217</v>
      </c>
      <c r="S1803" s="3">
        <f t="shared" si="537"/>
        <v>136.6132287996079</v>
      </c>
      <c r="T1803" s="3">
        <f t="shared" si="538"/>
        <v>136.6132287996079</v>
      </c>
      <c r="V1803" s="37">
        <f t="array" ref="V1803">SUM(_xlfn.NORM.DIST($AD$3:$AD$1003,$L1803,$AA1803,FALSE)*WindSpeedStep*$AE$3:$AE$1003)/AG1803</f>
        <v>1046.4261719190129</v>
      </c>
      <c r="W1803" s="37">
        <f t="array" ref="W1803">SUM(_xlfn.NORM.DIST($AD$3:$AD$1003,$L1803,$AB1803,FALSE)*WindSpeedStep*$AE$3:$AE$1003)/AH1803</f>
        <v>1027.1774528642929</v>
      </c>
      <c r="Y1803" s="1">
        <f t="shared" si="539"/>
        <v>8</v>
      </c>
      <c r="Z1803" s="99">
        <f>IF(L1803&lt;'Power Curve'!$P$28,'Power Curve'!$Q$28,IF(L1803&gt;'Power Curve'!$P$29,'Power Curve'!$Q$29,INDEX(ReferenceTurbulence,Y1803)+(L1803-INDEX(ReferenceTurbulenceWindSpeed,Y1803))*(INDEX(ReferenceTurbulence,Y1803+1)-INDEX(ReferenceTurbulence,Y1803))/(INDEX(ReferenceTurbulenceWindSpeed,Y1803+1)-INDEX(ReferenceTurbulenceWindSpeed,Y1803))))</f>
        <v>0.119998109642933</v>
      </c>
      <c r="AA1803" s="100">
        <f t="shared" si="545"/>
        <v>1.0238910723204018</v>
      </c>
      <c r="AB1803" s="29">
        <f t="shared" si="546"/>
        <v>0.63498121048404788</v>
      </c>
      <c r="AG1803" s="40">
        <f t="array" ref="AG1803">SUM(_xlfn.NORM.DIST($AD$3:$AD$1003,$F1803,$AA1803,FALSE)*WindSpeedStep)</f>
        <v>1.0000000000000038</v>
      </c>
      <c r="AH1803" s="40">
        <f t="array" ref="AH1803">SUM(_xlfn.NORM.DIST($AD$3:$AD$1003,$F1803,$AB1803,FALSE)*WindSpeedStep)</f>
        <v>1.0000000000000038</v>
      </c>
      <c r="AJ1803" s="47">
        <f t="shared" si="540"/>
        <v>9</v>
      </c>
      <c r="AK1803" s="83" t="b">
        <f>COUNTIF('Power Curve'!$D$2:$D$31,AJ1803)&gt;0</f>
        <v>1</v>
      </c>
      <c r="AL1803" s="83" t="b">
        <f t="shared" si="541"/>
        <v>0</v>
      </c>
      <c r="AM1803" s="83" t="b">
        <f t="shared" si="547"/>
        <v>1</v>
      </c>
      <c r="AN1803" s="47" t="str">
        <f t="shared" si="542"/>
        <v>Outer</v>
      </c>
      <c r="AO1803" s="48" t="str">
        <f t="shared" si="543"/>
        <v>0.6-0.7</v>
      </c>
      <c r="AP1803" s="49" t="str">
        <f t="shared" si="548"/>
        <v>9-10</v>
      </c>
      <c r="AQ1803" s="49" t="str">
        <f t="shared" si="549"/>
        <v>Mar</v>
      </c>
      <c r="AR1803" s="48" t="str">
        <f t="shared" si="550"/>
        <v>195-205</v>
      </c>
      <c r="AS1803" s="49" t="str">
        <f t="shared" si="544"/>
        <v>HWS-LTI</v>
      </c>
    </row>
    <row r="1804" spans="5:45" x14ac:dyDescent="0.3">
      <c r="E1804" s="15">
        <v>40979.423611111109</v>
      </c>
      <c r="F1804" s="21">
        <v>10.59</v>
      </c>
      <c r="G1804" s="21">
        <v>1375.4000396728541</v>
      </c>
      <c r="H1804" s="42">
        <v>1.1950116260260553</v>
      </c>
      <c r="I1804" s="35">
        <v>203.1</v>
      </c>
      <c r="J1804" s="43">
        <v>9.442870632672333E-2</v>
      </c>
      <c r="K1804" s="44">
        <v>0.1362412366095957</v>
      </c>
      <c r="L1804" s="26">
        <f t="shared" si="532"/>
        <v>10.502869613590025</v>
      </c>
      <c r="M1804" s="26">
        <f t="shared" si="533"/>
        <v>0.9813023317288686</v>
      </c>
      <c r="N1804" s="96">
        <f t="shared" si="534"/>
        <v>11</v>
      </c>
      <c r="O1804" s="26">
        <f t="shared" si="535"/>
        <v>0.53663237999747415</v>
      </c>
      <c r="P1804" s="3">
        <f>IF(L1804&gt;'Power Curve'!$C$37,0,INDEX(Ci,$N1804,1)*POWER(1-O1804,3)+INDEX(Ci,$N1804,2)*3*O1804*POWER(1-O1804,2)+INDEX(Ci,$N1804,3)*3*POWER(O1804,2)*(1-O1804)+INDEX(Ci,$N1804,4)*POWER(O1804,3))</f>
        <v>1671.7262183476512</v>
      </c>
      <c r="Q1804" s="3">
        <f>MAX(0,MIN(P1804-V1804+W1804,'Power Curve'!$C$39))</f>
        <v>1707.242700987993</v>
      </c>
      <c r="R1804" s="3">
        <f t="shared" si="536"/>
        <v>1375.4000396728541</v>
      </c>
      <c r="S1804" s="3">
        <f t="shared" si="537"/>
        <v>331.84266131513891</v>
      </c>
      <c r="T1804" s="3">
        <f t="shared" si="538"/>
        <v>331.84266131513891</v>
      </c>
      <c r="V1804" s="37">
        <f t="array" ref="V1804">SUM(_xlfn.NORM.DIST($AD$3:$AD$1003,$L1804,$AA1804,FALSE)*WindSpeedStep*$AE$3:$AE$1003)/AG1804</f>
        <v>1662.7968470747833</v>
      </c>
      <c r="W1804" s="37">
        <f t="array" ref="W1804">SUM(_xlfn.NORM.DIST($AD$3:$AD$1003,$L1804,$AB1804,FALSE)*WindSpeedStep*$AE$3:$AE$1003)/AH1804</f>
        <v>1698.3133297151251</v>
      </c>
      <c r="Y1804" s="1">
        <f t="shared" si="539"/>
        <v>10</v>
      </c>
      <c r="Z1804" s="99">
        <f>IF(L1804&lt;'Power Curve'!$P$28,'Power Curve'!$Q$28,IF(L1804&gt;'Power Curve'!$P$29,'Power Curve'!$Q$29,INDEX(ReferenceTurbulence,Y1804)+(L1804-INDEX(ReferenceTurbulenceWindSpeed,Y1804))*(INDEX(ReferenceTurbulence,Y1804+1)-INDEX(ReferenceTurbulence,Y1804))/(INDEX(ReferenceTurbulenceWindSpeed,Y1804+1)-INDEX(ReferenceTurbulenceWindSpeed,Y1804))))</f>
        <v>0.12000683499563539</v>
      </c>
      <c r="AA1804" s="100">
        <f t="shared" si="545"/>
        <v>1.2604161406987711</v>
      </c>
      <c r="AB1804" s="29">
        <f t="shared" si="546"/>
        <v>0.99177239032955866</v>
      </c>
      <c r="AG1804" s="40">
        <f t="array" ref="AG1804">SUM(_xlfn.NORM.DIST($AD$3:$AD$1003,$F1804,$AA1804,FALSE)*WindSpeedStep)</f>
        <v>1.0000000000000036</v>
      </c>
      <c r="AH1804" s="40">
        <f t="array" ref="AH1804">SUM(_xlfn.NORM.DIST($AD$3:$AD$1003,$F1804,$AB1804,FALSE)*WindSpeedStep)</f>
        <v>1.0000000000000036</v>
      </c>
      <c r="AJ1804" s="47">
        <f t="shared" si="540"/>
        <v>11</v>
      </c>
      <c r="AK1804" s="83" t="b">
        <f>COUNTIF('Power Curve'!$D$2:$D$31,AJ1804)&gt;0</f>
        <v>1</v>
      </c>
      <c r="AL1804" s="83" t="b">
        <f t="shared" si="541"/>
        <v>0</v>
      </c>
      <c r="AM1804" s="83" t="b">
        <f t="shared" si="547"/>
        <v>1</v>
      </c>
      <c r="AN1804" s="47" t="str">
        <f t="shared" si="542"/>
        <v>Outer</v>
      </c>
      <c r="AO1804" s="48" t="str">
        <f t="shared" si="543"/>
        <v>0.9-1.0</v>
      </c>
      <c r="AP1804" s="49" t="str">
        <f t="shared" si="548"/>
        <v>10-11</v>
      </c>
      <c r="AQ1804" s="49" t="str">
        <f t="shared" si="549"/>
        <v>Mar</v>
      </c>
      <c r="AR1804" s="48" t="str">
        <f t="shared" si="550"/>
        <v>195-205</v>
      </c>
      <c r="AS1804" s="49" t="str">
        <f t="shared" si="544"/>
        <v>HWS-LTI</v>
      </c>
    </row>
    <row r="1805" spans="5:45" x14ac:dyDescent="0.3">
      <c r="E1805" s="15">
        <v>40979.430555555555</v>
      </c>
      <c r="F1805" s="21">
        <v>10.82</v>
      </c>
      <c r="G1805" s="21">
        <v>1783.9500427246089</v>
      </c>
      <c r="H1805" s="42">
        <v>1.1939840722969699</v>
      </c>
      <c r="I1805" s="35">
        <v>201.6</v>
      </c>
      <c r="J1805" s="43">
        <v>0.10258780036968577</v>
      </c>
      <c r="K1805" s="44">
        <v>0.18018623744637019</v>
      </c>
      <c r="L1805" s="26">
        <f t="shared" si="532"/>
        <v>10.727900635638772</v>
      </c>
      <c r="M1805" s="26">
        <f t="shared" si="533"/>
        <v>1.0160816015919407</v>
      </c>
      <c r="N1805" s="96">
        <f t="shared" si="534"/>
        <v>11</v>
      </c>
      <c r="O1805" s="26">
        <f t="shared" si="535"/>
        <v>0.75502628234570246</v>
      </c>
      <c r="P1805" s="3">
        <f>IF(L1805&gt;'Power Curve'!$C$37,0,INDEX(Ci,$N1805,1)*POWER(1-O1805,3)+INDEX(Ci,$N1805,2)*3*O1805*POWER(1-O1805,2)+INDEX(Ci,$N1805,3)*3*POWER(O1805,2)*(1-O1805)+INDEX(Ci,$N1805,4)*POWER(O1805,3))</f>
        <v>1725.5341296860454</v>
      </c>
      <c r="Q1805" s="3">
        <f>MAX(0,MIN(P1805-V1805+W1805,'Power Curve'!$C$39))</f>
        <v>1752.1504313260655</v>
      </c>
      <c r="R1805" s="3">
        <f t="shared" si="536"/>
        <v>1783.9500427246089</v>
      </c>
      <c r="S1805" s="3">
        <f t="shared" si="537"/>
        <v>-31.799611398543448</v>
      </c>
      <c r="T1805" s="3">
        <f t="shared" si="538"/>
        <v>31.799611398543448</v>
      </c>
      <c r="V1805" s="37">
        <f t="array" ref="V1805">SUM(_xlfn.NORM.DIST($AD$3:$AD$1003,$L1805,$AA1805,FALSE)*WindSpeedStep*$AE$3:$AE$1003)/AG1805</f>
        <v>1712.3617965258236</v>
      </c>
      <c r="W1805" s="37">
        <f t="array" ref="W1805">SUM(_xlfn.NORM.DIST($AD$3:$AD$1003,$L1805,$AB1805,FALSE)*WindSpeedStep*$AE$3:$AE$1003)/AH1805</f>
        <v>1738.9780981658437</v>
      </c>
      <c r="Y1805" s="1">
        <f t="shared" si="539"/>
        <v>10</v>
      </c>
      <c r="Z1805" s="99">
        <f>IF(L1805&lt;'Power Curve'!$P$28,'Power Curve'!$Q$28,IF(L1805&gt;'Power Curve'!$P$29,'Power Curve'!$Q$29,INDEX(ReferenceTurbulence,Y1805)+(L1805-INDEX(ReferenceTurbulenceWindSpeed,Y1805))*(INDEX(ReferenceTurbulence,Y1805+1)-INDEX(ReferenceTurbulence,Y1805))/(INDEX(ReferenceTurbulenceWindSpeed,Y1805+1)-INDEX(ReferenceTurbulenceWindSpeed,Y1805))))</f>
        <v>0.12000109814006873</v>
      </c>
      <c r="AA1805" s="100">
        <f t="shared" si="545"/>
        <v>1.287359857014194</v>
      </c>
      <c r="AB1805" s="29">
        <f t="shared" si="546"/>
        <v>1.1005517287947355</v>
      </c>
      <c r="AG1805" s="40">
        <f t="array" ref="AG1805">SUM(_xlfn.NORM.DIST($AD$3:$AD$1003,$F1805,$AA1805,FALSE)*WindSpeedStep)</f>
        <v>1.0000000000000042</v>
      </c>
      <c r="AH1805" s="40">
        <f t="array" ref="AH1805">SUM(_xlfn.NORM.DIST($AD$3:$AD$1003,$F1805,$AB1805,FALSE)*WindSpeedStep)</f>
        <v>1.0000000000000031</v>
      </c>
      <c r="AJ1805" s="47">
        <f t="shared" si="540"/>
        <v>11</v>
      </c>
      <c r="AK1805" s="83" t="b">
        <f>COUNTIF('Power Curve'!$D$2:$D$31,AJ1805)&gt;0</f>
        <v>1</v>
      </c>
      <c r="AL1805" s="83" t="b">
        <f t="shared" si="541"/>
        <v>0</v>
      </c>
      <c r="AM1805" s="83" t="b">
        <f t="shared" si="547"/>
        <v>1</v>
      </c>
      <c r="AN1805" s="47" t="str">
        <f t="shared" si="542"/>
        <v>Inner</v>
      </c>
      <c r="AO1805" s="48" t="str">
        <f t="shared" si="543"/>
        <v>1.0-1.1</v>
      </c>
      <c r="AP1805" s="49" t="str">
        <f t="shared" si="548"/>
        <v>10-11</v>
      </c>
      <c r="AQ1805" s="49" t="str">
        <f t="shared" si="549"/>
        <v>Mar</v>
      </c>
      <c r="AR1805" s="48" t="str">
        <f t="shared" si="550"/>
        <v>195-205</v>
      </c>
      <c r="AS1805" s="49" t="str">
        <f t="shared" si="544"/>
        <v>Inner-TI</v>
      </c>
    </row>
    <row r="1806" spans="5:45" x14ac:dyDescent="0.3">
      <c r="E1806" s="15">
        <v>40979.4375</v>
      </c>
      <c r="F1806" s="21">
        <v>11.53</v>
      </c>
      <c r="G1806" s="21">
        <v>1911.1099548339889</v>
      </c>
      <c r="H1806" s="42">
        <v>1.193032578635391</v>
      </c>
      <c r="I1806" s="35">
        <v>201.7</v>
      </c>
      <c r="J1806" s="43">
        <v>9.4535993061578505E-2</v>
      </c>
      <c r="K1806" s="44">
        <v>0.16597204880057748</v>
      </c>
      <c r="L1806" s="26">
        <f t="shared" si="532"/>
        <v>11.428819632767018</v>
      </c>
      <c r="M1806" s="26">
        <f t="shared" si="533"/>
        <v>1.1244108920663731</v>
      </c>
      <c r="N1806" s="96">
        <f t="shared" si="534"/>
        <v>12</v>
      </c>
      <c r="O1806" s="26">
        <f t="shared" si="535"/>
        <v>0.43199753308517935</v>
      </c>
      <c r="P1806" s="3">
        <f>IF(L1806&gt;'Power Curve'!$C$37,0,INDEX(Ci,$N1806,1)*POWER(1-O1806,3)+INDEX(Ci,$N1806,2)*3*O1806*POWER(1-O1806,2)+INDEX(Ci,$N1806,3)*3*POWER(O1806,2)*(1-O1806)+INDEX(Ci,$N1806,4)*POWER(O1806,3))</f>
        <v>1851.4219812668725</v>
      </c>
      <c r="Q1806" s="3">
        <f>MAX(0,MIN(P1806-V1806+W1806,'Power Curve'!$C$39))</f>
        <v>1890.8176147951795</v>
      </c>
      <c r="R1806" s="3">
        <f t="shared" si="536"/>
        <v>1911.1099548339889</v>
      </c>
      <c r="S1806" s="3">
        <f t="shared" si="537"/>
        <v>-20.292340038809471</v>
      </c>
      <c r="T1806" s="3">
        <f t="shared" si="538"/>
        <v>20.292340038809471</v>
      </c>
      <c r="V1806" s="37">
        <f t="array" ref="V1806">SUM(_xlfn.NORM.DIST($AD$3:$AD$1003,$L1806,$AA1806,FALSE)*WindSpeedStep*$AE$3:$AE$1003)/AG1806</f>
        <v>1831.0922542454375</v>
      </c>
      <c r="W1806" s="37">
        <f t="array" ref="W1806">SUM(_xlfn.NORM.DIST($AD$3:$AD$1003,$L1806,$AB1806,FALSE)*WindSpeedStep*$AE$3:$AE$1003)/AH1806</f>
        <v>1870.4878877737444</v>
      </c>
      <c r="Y1806" s="1">
        <f t="shared" si="539"/>
        <v>11</v>
      </c>
      <c r="Z1806" s="99">
        <f>IF(L1806&lt;'Power Curve'!$P$28,'Power Curve'!$Q$28,IF(L1806&gt;'Power Curve'!$P$29,'Power Curve'!$Q$29,INDEX(ReferenceTurbulence,Y1806)+(L1806-INDEX(ReferenceTurbulenceWindSpeed,Y1806))*(INDEX(ReferenceTurbulence,Y1806+1)-INDEX(ReferenceTurbulence,Y1806))/(INDEX(ReferenceTurbulenceWindSpeed,Y1806+1)-INDEX(ReferenceTurbulenceWindSpeed,Y1806))))</f>
        <v>0.11922140234329247</v>
      </c>
      <c r="AA1806" s="100">
        <f t="shared" si="545"/>
        <v>1.3625599037470368</v>
      </c>
      <c r="AB1806" s="29">
        <f t="shared" si="546"/>
        <v>1.080434813505295</v>
      </c>
      <c r="AG1806" s="40">
        <f t="array" ref="AG1806">SUM(_xlfn.NORM.DIST($AD$3:$AD$1003,$F1806,$AA1806,FALSE)*WindSpeedStep)</f>
        <v>1.0000000000000036</v>
      </c>
      <c r="AH1806" s="40">
        <f t="array" ref="AH1806">SUM(_xlfn.NORM.DIST($AD$3:$AD$1003,$F1806,$AB1806,FALSE)*WindSpeedStep)</f>
        <v>1.0000000000000036</v>
      </c>
      <c r="AJ1806" s="47">
        <f t="shared" si="540"/>
        <v>11</v>
      </c>
      <c r="AK1806" s="83" t="b">
        <f>COUNTIF('Power Curve'!$D$2:$D$31,AJ1806)&gt;0</f>
        <v>1</v>
      </c>
      <c r="AL1806" s="83" t="b">
        <f t="shared" si="541"/>
        <v>0</v>
      </c>
      <c r="AM1806" s="83" t="b">
        <f t="shared" si="547"/>
        <v>1</v>
      </c>
      <c r="AN1806" s="47" t="str">
        <f t="shared" si="542"/>
        <v>Outer</v>
      </c>
      <c r="AO1806" s="48" t="str">
        <f t="shared" si="543"/>
        <v>1.1-1.2</v>
      </c>
      <c r="AP1806" s="49" t="str">
        <f t="shared" si="548"/>
        <v>10-11</v>
      </c>
      <c r="AQ1806" s="49" t="str">
        <f t="shared" si="549"/>
        <v>Mar</v>
      </c>
      <c r="AR1806" s="48" t="str">
        <f t="shared" si="550"/>
        <v>195-205</v>
      </c>
      <c r="AS1806" s="49" t="str">
        <f t="shared" si="544"/>
        <v>HWS-LTI</v>
      </c>
    </row>
    <row r="1807" spans="5:45" x14ac:dyDescent="0.3">
      <c r="E1807" s="15">
        <v>40979.444444444445</v>
      </c>
      <c r="F1807" s="21">
        <v>12.99</v>
      </c>
      <c r="G1807" s="21">
        <v>1963.2299957275391</v>
      </c>
      <c r="H1807" s="42">
        <v>1.1928431908458521</v>
      </c>
      <c r="I1807" s="35">
        <v>202.5</v>
      </c>
      <c r="J1807" s="43">
        <v>0.10623556581986142</v>
      </c>
      <c r="K1807" s="44">
        <v>0.21269777144366067</v>
      </c>
      <c r="L1807" s="26">
        <f t="shared" si="532"/>
        <v>12.875326178710433</v>
      </c>
      <c r="M1807" s="26">
        <f t="shared" si="533"/>
        <v>1.3479731416710892</v>
      </c>
      <c r="N1807" s="96">
        <f t="shared" si="534"/>
        <v>13</v>
      </c>
      <c r="O1807" s="26">
        <f t="shared" si="535"/>
        <v>0.88206829764065287</v>
      </c>
      <c r="P1807" s="3">
        <f>IF(L1807&gt;'Power Curve'!$C$37,0,INDEX(Ci,$N1807,1)*POWER(1-O1807,3)+INDEX(Ci,$N1807,2)*3*O1807*POWER(1-O1807,2)+INDEX(Ci,$N1807,3)*3*POWER(O1807,2)*(1-O1807)+INDEX(Ci,$N1807,4)*POWER(O1807,3))</f>
        <v>1949.9892242668923</v>
      </c>
      <c r="Q1807" s="3">
        <f>MAX(0,MIN(P1807-V1807+W1807,'Power Curve'!$C$39))</f>
        <v>1963.2085249143756</v>
      </c>
      <c r="R1807" s="3">
        <f t="shared" si="536"/>
        <v>1963.2299957275391</v>
      </c>
      <c r="S1807" s="3">
        <f t="shared" si="537"/>
        <v>-2.1470813163432467E-2</v>
      </c>
      <c r="T1807" s="3">
        <f t="shared" si="538"/>
        <v>2.1470813163432467E-2</v>
      </c>
      <c r="V1807" s="37">
        <f t="array" ref="V1807">SUM(_xlfn.NORM.DIST($AD$3:$AD$1003,$L1807,$AA1807,FALSE)*WindSpeedStep*$AE$3:$AE$1003)/AG1807</f>
        <v>1940.3411056310929</v>
      </c>
      <c r="W1807" s="37">
        <f t="array" ref="W1807">SUM(_xlfn.NORM.DIST($AD$3:$AD$1003,$L1807,$AB1807,FALSE)*WindSpeedStep*$AE$3:$AE$1003)/AH1807</f>
        <v>1953.5604062785762</v>
      </c>
      <c r="Y1807" s="1">
        <f t="shared" si="539"/>
        <v>12</v>
      </c>
      <c r="Z1807" s="99">
        <f>IF(L1807&lt;'Power Curve'!$P$28,'Power Curve'!$Q$28,IF(L1807&gt;'Power Curve'!$P$29,'Power Curve'!$Q$29,INDEX(ReferenceTurbulence,Y1807)+(L1807-INDEX(ReferenceTurbulenceWindSpeed,Y1807))*(INDEX(ReferenceTurbulence,Y1807+1)-INDEX(ReferenceTurbulence,Y1807))/(INDEX(ReferenceTurbulenceWindSpeed,Y1807+1)-INDEX(ReferenceTurbulenceWindSpeed,Y1807))))</f>
        <v>0.12135581211766172</v>
      </c>
      <c r="AA1807" s="100">
        <f t="shared" si="545"/>
        <v>1.5624956646971946</v>
      </c>
      <c r="AB1807" s="29">
        <f t="shared" si="546"/>
        <v>1.367817561710577</v>
      </c>
      <c r="AG1807" s="40">
        <f t="array" ref="AG1807">SUM(_xlfn.NORM.DIST($AD$3:$AD$1003,$F1807,$AA1807,FALSE)*WindSpeedStep)</f>
        <v>1.0000000000000029</v>
      </c>
      <c r="AH1807" s="40">
        <f t="array" ref="AH1807">SUM(_xlfn.NORM.DIST($AD$3:$AD$1003,$F1807,$AB1807,FALSE)*WindSpeedStep)</f>
        <v>1.0000000000000033</v>
      </c>
      <c r="AJ1807" s="47">
        <f t="shared" si="540"/>
        <v>13</v>
      </c>
      <c r="AK1807" s="83" t="b">
        <f>COUNTIF('Power Curve'!$D$2:$D$31,AJ1807)&gt;0</f>
        <v>1</v>
      </c>
      <c r="AL1807" s="83" t="b">
        <f t="shared" si="541"/>
        <v>0</v>
      </c>
      <c r="AM1807" s="83" t="b">
        <f t="shared" si="547"/>
        <v>1</v>
      </c>
      <c r="AN1807" s="47" t="str">
        <f t="shared" si="542"/>
        <v>Inner</v>
      </c>
      <c r="AO1807" s="48" t="str">
        <f t="shared" si="543"/>
        <v>1.3-1.4</v>
      </c>
      <c r="AP1807" s="49" t="str">
        <f t="shared" si="548"/>
        <v>10-11</v>
      </c>
      <c r="AQ1807" s="49" t="str">
        <f t="shared" si="549"/>
        <v>Mar</v>
      </c>
      <c r="AR1807" s="48" t="str">
        <f t="shared" si="550"/>
        <v>195-205</v>
      </c>
      <c r="AS1807" s="49" t="str">
        <f t="shared" si="544"/>
        <v>Inner-TI</v>
      </c>
    </row>
    <row r="1808" spans="5:45" x14ac:dyDescent="0.3">
      <c r="E1808" s="15">
        <v>40979.451388888891</v>
      </c>
      <c r="F1808" s="21">
        <v>14.72</v>
      </c>
      <c r="G1808" s="21">
        <v>1976.9800262451149</v>
      </c>
      <c r="H1808" s="42">
        <v>1.1919361249956708</v>
      </c>
      <c r="I1808" s="35">
        <v>206.6</v>
      </c>
      <c r="J1808" s="43">
        <v>0.10529891304347826</v>
      </c>
      <c r="K1808" s="44">
        <v>0.20647157411353836</v>
      </c>
      <c r="L1808" s="26">
        <f t="shared" si="532"/>
        <v>14.586354847728918</v>
      </c>
      <c r="M1808" s="26">
        <f t="shared" si="533"/>
        <v>1.6124181381052081</v>
      </c>
      <c r="N1808" s="96">
        <f t="shared" si="534"/>
        <v>15</v>
      </c>
      <c r="O1808" s="26">
        <f t="shared" si="535"/>
        <v>0.60445146329955535</v>
      </c>
      <c r="P1808" s="3">
        <f>IF(L1808&gt;'Power Curve'!$C$37,0,INDEX(Ci,$N1808,1)*POWER(1-O1808,3)+INDEX(Ci,$N1808,2)*3*O1808*POWER(1-O1808,2)+INDEX(Ci,$N1808,3)*3*POWER(O1808,2)*(1-O1808)+INDEX(Ci,$N1808,4)*POWER(O1808,3))</f>
        <v>1977.7256805132436</v>
      </c>
      <c r="Q1808" s="3">
        <f>MAX(0,MIN(P1808-V1808+W1808,'Power Curve'!$C$39))</f>
        <v>1981.886663325874</v>
      </c>
      <c r="R1808" s="3">
        <f t="shared" si="536"/>
        <v>1976.9800262451149</v>
      </c>
      <c r="S1808" s="3">
        <f t="shared" si="537"/>
        <v>4.9066370807590829</v>
      </c>
      <c r="T1808" s="3">
        <f t="shared" si="538"/>
        <v>4.9066370807590829</v>
      </c>
      <c r="V1808" s="37">
        <f t="array" ref="V1808">SUM(_xlfn.NORM.DIST($AD$3:$AD$1003,$L1808,$AA1808,FALSE)*WindSpeedStep*$AE$3:$AE$1003)/AG1808</f>
        <v>1974.0625168338177</v>
      </c>
      <c r="W1808" s="37">
        <f t="array" ref="W1808">SUM(_xlfn.NORM.DIST($AD$3:$AD$1003,$L1808,$AB1808,FALSE)*WindSpeedStep*$AE$3:$AE$1003)/AH1808</f>
        <v>1978.2234996464481</v>
      </c>
      <c r="Y1808" s="1">
        <f t="shared" si="539"/>
        <v>14</v>
      </c>
      <c r="Z1808" s="99">
        <f>IF(L1808&lt;'Power Curve'!$P$28,'Power Curve'!$Q$28,IF(L1808&gt;'Power Curve'!$P$29,'Power Curve'!$Q$29,INDEX(ReferenceTurbulence,Y1808)+(L1808-INDEX(ReferenceTurbulenceWindSpeed,Y1808))*(INDEX(ReferenceTurbulence,Y1808+1)-INDEX(ReferenceTurbulence,Y1808))/(INDEX(ReferenceTurbulenceWindSpeed,Y1808+1)-INDEX(ReferenceTurbulenceWindSpeed,Y1808))))</f>
        <v>0.12225528036711067</v>
      </c>
      <c r="AA1808" s="100">
        <f t="shared" si="545"/>
        <v>1.7832589014432627</v>
      </c>
      <c r="AB1808" s="29">
        <f t="shared" si="546"/>
        <v>1.5359273107323248</v>
      </c>
      <c r="AG1808" s="40">
        <f t="array" ref="AG1808">SUM(_xlfn.NORM.DIST($AD$3:$AD$1003,$F1808,$AA1808,FALSE)*WindSpeedStep)</f>
        <v>0.99999999999999967</v>
      </c>
      <c r="AH1808" s="40">
        <f t="array" ref="AH1808">SUM(_xlfn.NORM.DIST($AD$3:$AD$1003,$F1808,$AB1808,FALSE)*WindSpeedStep)</f>
        <v>1.0000000000000007</v>
      </c>
      <c r="AJ1808" s="47">
        <f t="shared" si="540"/>
        <v>15</v>
      </c>
      <c r="AK1808" s="83" t="b">
        <f>COUNTIF('Power Curve'!$D$2:$D$31,AJ1808)&gt;0</f>
        <v>1</v>
      </c>
      <c r="AL1808" s="83" t="b">
        <f t="shared" si="541"/>
        <v>0</v>
      </c>
      <c r="AM1808" s="83" t="b">
        <f t="shared" si="547"/>
        <v>1</v>
      </c>
      <c r="AN1808" s="47" t="str">
        <f t="shared" si="542"/>
        <v>Inner</v>
      </c>
      <c r="AO1808" s="48" t="str">
        <f t="shared" si="543"/>
        <v>1.6-1.7</v>
      </c>
      <c r="AP1808" s="49" t="str">
        <f t="shared" si="548"/>
        <v>10-11</v>
      </c>
      <c r="AQ1808" s="49" t="str">
        <f t="shared" si="549"/>
        <v>Mar</v>
      </c>
      <c r="AR1808" s="48" t="str">
        <f t="shared" si="550"/>
        <v>205-215</v>
      </c>
      <c r="AS1808" s="49" t="str">
        <f t="shared" si="544"/>
        <v>Inner-TI</v>
      </c>
    </row>
    <row r="1809" spans="5:45" x14ac:dyDescent="0.3">
      <c r="E1809" s="15">
        <v>40979.458333333336</v>
      </c>
      <c r="F1809" s="21">
        <v>13.77</v>
      </c>
      <c r="G1809" s="21">
        <v>1978.399963378911</v>
      </c>
      <c r="H1809" s="42">
        <v>1.1917466367559673</v>
      </c>
      <c r="I1809" s="35">
        <v>202.4</v>
      </c>
      <c r="J1809" s="43">
        <v>8.1336238198983307E-2</v>
      </c>
      <c r="K1809" s="44">
        <v>0.13856055066410591</v>
      </c>
      <c r="L1809" s="26">
        <f t="shared" si="532"/>
        <v>13.644256935081328</v>
      </c>
      <c r="M1809" s="26">
        <f t="shared" si="533"/>
        <v>1.4668138687778007</v>
      </c>
      <c r="N1809" s="96">
        <f t="shared" si="534"/>
        <v>14</v>
      </c>
      <c r="O1809" s="26">
        <f t="shared" si="535"/>
        <v>0.67897864283383236</v>
      </c>
      <c r="P1809" s="3">
        <f>IF(L1809&gt;'Power Curve'!$C$37,0,INDEX(Ci,$N1809,1)*POWER(1-O1809,3)+INDEX(Ci,$N1809,2)*3*O1809*POWER(1-O1809,2)+INDEX(Ci,$N1809,3)*3*POWER(O1809,2)*(1-O1809)+INDEX(Ci,$N1809,4)*POWER(O1809,3))</f>
        <v>1970.4862924411532</v>
      </c>
      <c r="Q1809" s="3">
        <f>MAX(0,MIN(P1809-V1809+W1809,'Power Curve'!$C$39))</f>
        <v>1985.1194297512261</v>
      </c>
      <c r="R1809" s="3">
        <f t="shared" si="536"/>
        <v>1978.399963378911</v>
      </c>
      <c r="S1809" s="3">
        <f t="shared" si="537"/>
        <v>6.7194663723150825</v>
      </c>
      <c r="T1809" s="3">
        <f t="shared" si="538"/>
        <v>6.7194663723150825</v>
      </c>
      <c r="V1809" s="37">
        <f t="array" ref="V1809">SUM(_xlfn.NORM.DIST($AD$3:$AD$1003,$L1809,$AA1809,FALSE)*WindSpeedStep*$AE$3:$AE$1003)/AG1809</f>
        <v>1962.283790310069</v>
      </c>
      <c r="W1809" s="37">
        <f t="array" ref="W1809">SUM(_xlfn.NORM.DIST($AD$3:$AD$1003,$L1809,$AB1809,FALSE)*WindSpeedStep*$AE$3:$AE$1003)/AH1809</f>
        <v>1976.9169276201419</v>
      </c>
      <c r="Y1809" s="1">
        <f t="shared" si="539"/>
        <v>13</v>
      </c>
      <c r="Z1809" s="99">
        <f>IF(L1809&lt;'Power Curve'!$P$28,'Power Curve'!$Q$28,IF(L1809&gt;'Power Curve'!$P$29,'Power Curve'!$Q$29,INDEX(ReferenceTurbulence,Y1809)+(L1809-INDEX(ReferenceTurbulenceWindSpeed,Y1809))*(INDEX(ReferenceTurbulence,Y1809+1)-INDEX(ReferenceTurbulence,Y1809))/(INDEX(ReferenceTurbulenceWindSpeed,Y1809+1)-INDEX(ReferenceTurbulenceWindSpeed,Y1809))))</f>
        <v>0.1210425165325484</v>
      </c>
      <c r="AA1809" s="100">
        <f t="shared" si="545"/>
        <v>1.6515351956389197</v>
      </c>
      <c r="AB1809" s="29">
        <f t="shared" si="546"/>
        <v>1.1097725321199048</v>
      </c>
      <c r="AG1809" s="40">
        <f t="array" ref="AG1809">SUM(_xlfn.NORM.DIST($AD$3:$AD$1003,$F1809,$AA1809,FALSE)*WindSpeedStep)</f>
        <v>1.0000000000000022</v>
      </c>
      <c r="AH1809" s="40">
        <f t="array" ref="AH1809">SUM(_xlfn.NORM.DIST($AD$3:$AD$1003,$F1809,$AB1809,FALSE)*WindSpeedStep)</f>
        <v>1.0000000000000038</v>
      </c>
      <c r="AJ1809" s="47">
        <f t="shared" si="540"/>
        <v>14</v>
      </c>
      <c r="AK1809" s="83" t="b">
        <f>COUNTIF('Power Curve'!$D$2:$D$31,AJ1809)&gt;0</f>
        <v>1</v>
      </c>
      <c r="AL1809" s="83" t="b">
        <f t="shared" si="541"/>
        <v>0</v>
      </c>
      <c r="AM1809" s="83" t="b">
        <f t="shared" si="547"/>
        <v>1</v>
      </c>
      <c r="AN1809" s="47" t="str">
        <f t="shared" si="542"/>
        <v>Outer</v>
      </c>
      <c r="AO1809" s="48" t="str">
        <f t="shared" si="543"/>
        <v>1.4-1.5</v>
      </c>
      <c r="AP1809" s="49" t="str">
        <f t="shared" si="548"/>
        <v>11-12</v>
      </c>
      <c r="AQ1809" s="49" t="str">
        <f t="shared" si="549"/>
        <v>Mar</v>
      </c>
      <c r="AR1809" s="48" t="str">
        <f t="shared" si="550"/>
        <v>195-205</v>
      </c>
      <c r="AS1809" s="49" t="str">
        <f t="shared" si="544"/>
        <v>HWS-LTI</v>
      </c>
    </row>
    <row r="1810" spans="5:45" x14ac:dyDescent="0.3">
      <c r="E1810" s="15">
        <v>40979.479166666664</v>
      </c>
      <c r="F1810" s="21">
        <v>13.69</v>
      </c>
      <c r="G1810" s="21">
        <v>1976.009948730466</v>
      </c>
      <c r="H1810" s="42">
        <v>1.1906503255080811</v>
      </c>
      <c r="I1810" s="35">
        <v>201.7</v>
      </c>
      <c r="J1810" s="43">
        <v>0.10810810810810811</v>
      </c>
      <c r="K1810" s="44">
        <v>0.17781841189019185</v>
      </c>
      <c r="L1810" s="26">
        <f t="shared" si="532"/>
        <v>13.560826625809909</v>
      </c>
      <c r="M1810" s="26">
        <f t="shared" si="533"/>
        <v>1.4539194455356506</v>
      </c>
      <c r="N1810" s="96">
        <f t="shared" si="534"/>
        <v>14</v>
      </c>
      <c r="O1810" s="26">
        <f t="shared" si="535"/>
        <v>0.59241168067126615</v>
      </c>
      <c r="P1810" s="3">
        <f>IF(L1810&gt;'Power Curve'!$C$37,0,INDEX(Ci,$N1810,1)*POWER(1-O1810,3)+INDEX(Ci,$N1810,2)*3*O1810*POWER(1-O1810,2)+INDEX(Ci,$N1810,3)*3*POWER(O1810,2)*(1-O1810)+INDEX(Ci,$N1810,4)*POWER(O1810,3))</f>
        <v>1968.6872340311397</v>
      </c>
      <c r="Q1810" s="3">
        <f>MAX(0,MIN(P1810-V1810+W1810,'Power Curve'!$C$39))</f>
        <v>1975.9435961206452</v>
      </c>
      <c r="R1810" s="3">
        <f t="shared" si="536"/>
        <v>1976.009948730466</v>
      </c>
      <c r="S1810" s="3">
        <f t="shared" si="537"/>
        <v>-6.6352609820796715E-2</v>
      </c>
      <c r="T1810" s="3">
        <f t="shared" si="538"/>
        <v>6.6352609820796715E-2</v>
      </c>
      <c r="V1810" s="37">
        <f t="array" ref="V1810">SUM(_xlfn.NORM.DIST($AD$3:$AD$1003,$L1810,$AA1810,FALSE)*WindSpeedStep*$AE$3:$AE$1003)/AG1810</f>
        <v>1960.5486682227722</v>
      </c>
      <c r="W1810" s="37">
        <f t="array" ref="W1810">SUM(_xlfn.NORM.DIST($AD$3:$AD$1003,$L1810,$AB1810,FALSE)*WindSpeedStep*$AE$3:$AE$1003)/AH1810</f>
        <v>1967.8050303122777</v>
      </c>
      <c r="Y1810" s="1">
        <f t="shared" si="539"/>
        <v>13</v>
      </c>
      <c r="Z1810" s="99">
        <f>IF(L1810&lt;'Power Curve'!$P$28,'Power Curve'!$Q$28,IF(L1810&gt;'Power Curve'!$P$29,'Power Curve'!$Q$29,INDEX(ReferenceTurbulence,Y1810)+(L1810-INDEX(ReferenceTurbulenceWindSpeed,Y1810))*(INDEX(ReferenceTurbulence,Y1810+1)-INDEX(ReferenceTurbulence,Y1810))/(INDEX(ReferenceTurbulenceWindSpeed,Y1810+1)-INDEX(ReferenceTurbulenceWindSpeed,Y1810))))</f>
        <v>0.12113617456054046</v>
      </c>
      <c r="AA1810" s="100">
        <f t="shared" si="545"/>
        <v>1.642706661329334</v>
      </c>
      <c r="AB1810" s="29">
        <f t="shared" si="546"/>
        <v>1.4660353108983686</v>
      </c>
      <c r="AG1810" s="40">
        <f t="array" ref="AG1810">SUM(_xlfn.NORM.DIST($AD$3:$AD$1003,$F1810,$AA1810,FALSE)*WindSpeedStep)</f>
        <v>1.0000000000000024</v>
      </c>
      <c r="AH1810" s="40">
        <f t="array" ref="AH1810">SUM(_xlfn.NORM.DIST($AD$3:$AD$1003,$F1810,$AB1810,FALSE)*WindSpeedStep)</f>
        <v>1.0000000000000036</v>
      </c>
      <c r="AJ1810" s="47">
        <f t="shared" si="540"/>
        <v>14</v>
      </c>
      <c r="AK1810" s="83" t="b">
        <f>COUNTIF('Power Curve'!$D$2:$D$31,AJ1810)&gt;0</f>
        <v>1</v>
      </c>
      <c r="AL1810" s="83" t="b">
        <f t="shared" si="541"/>
        <v>0</v>
      </c>
      <c r="AM1810" s="83" t="b">
        <f t="shared" si="547"/>
        <v>1</v>
      </c>
      <c r="AN1810" s="47" t="str">
        <f t="shared" si="542"/>
        <v>Inner</v>
      </c>
      <c r="AO1810" s="48" t="str">
        <f t="shared" si="543"/>
        <v>1.4-1.5</v>
      </c>
      <c r="AP1810" s="49" t="str">
        <f t="shared" si="548"/>
        <v>11-12</v>
      </c>
      <c r="AQ1810" s="49" t="str">
        <f t="shared" si="549"/>
        <v>Mar</v>
      </c>
      <c r="AR1810" s="48" t="str">
        <f t="shared" si="550"/>
        <v>195-205</v>
      </c>
      <c r="AS1810" s="49" t="str">
        <f t="shared" si="544"/>
        <v>Inner-TI</v>
      </c>
    </row>
    <row r="1811" spans="5:45" x14ac:dyDescent="0.3">
      <c r="E1811" s="15">
        <v>40979.486111111109</v>
      </c>
      <c r="F1811" s="21">
        <v>14.21</v>
      </c>
      <c r="G1811" s="21">
        <v>1975.090042114263</v>
      </c>
      <c r="H1811" s="42">
        <v>1.1900074257642863</v>
      </c>
      <c r="I1811" s="35">
        <v>202.6</v>
      </c>
      <c r="J1811" s="43">
        <v>8.7262491203377895E-2</v>
      </c>
      <c r="K1811" s="44">
        <v>0.15184191172300943</v>
      </c>
      <c r="L1811" s="26">
        <f t="shared" si="532"/>
        <v>14.073386194355784</v>
      </c>
      <c r="M1811" s="26">
        <f t="shared" si="533"/>
        <v>1.5331371791310442</v>
      </c>
      <c r="N1811" s="96">
        <f t="shared" si="534"/>
        <v>15</v>
      </c>
      <c r="O1811" s="26">
        <f t="shared" si="535"/>
        <v>0.11439212772149744</v>
      </c>
      <c r="P1811" s="3">
        <f>IF(L1811&gt;'Power Curve'!$C$37,0,INDEX(Ci,$N1811,1)*POWER(1-O1811,3)+INDEX(Ci,$N1811,2)*3*O1811*POWER(1-O1811,2)+INDEX(Ci,$N1811,3)*3*POWER(O1811,2)*(1-O1811)+INDEX(Ci,$N1811,4)*POWER(O1811,3))</f>
        <v>1975.6000476195857</v>
      </c>
      <c r="Q1811" s="3">
        <f>MAX(0,MIN(P1811-V1811+W1811,'Power Curve'!$C$39))</f>
        <v>1984.8924492107287</v>
      </c>
      <c r="R1811" s="3">
        <f t="shared" si="536"/>
        <v>1975.090042114263</v>
      </c>
      <c r="S1811" s="3">
        <f t="shared" si="537"/>
        <v>9.8024070964656858</v>
      </c>
      <c r="T1811" s="3">
        <f t="shared" si="538"/>
        <v>9.8024070964656858</v>
      </c>
      <c r="V1811" s="37">
        <f t="array" ref="V1811">SUM(_xlfn.NORM.DIST($AD$3:$AD$1003,$L1811,$AA1811,FALSE)*WindSpeedStep*$AE$3:$AE$1003)/AG1811</f>
        <v>1969.1470217577489</v>
      </c>
      <c r="W1811" s="37">
        <f t="array" ref="W1811">SUM(_xlfn.NORM.DIST($AD$3:$AD$1003,$L1811,$AB1811,FALSE)*WindSpeedStep*$AE$3:$AE$1003)/AH1811</f>
        <v>1978.439423348892</v>
      </c>
      <c r="Y1811" s="1">
        <f t="shared" si="539"/>
        <v>14</v>
      </c>
      <c r="Z1811" s="99">
        <f>IF(L1811&lt;'Power Curve'!$P$28,'Power Curve'!$Q$28,IF(L1811&gt;'Power Curve'!$P$29,'Power Curve'!$Q$29,INDEX(ReferenceTurbulence,Y1811)+(L1811-INDEX(ReferenceTurbulenceWindSpeed,Y1811))*(INDEX(ReferenceTurbulence,Y1811+1)-INDEX(ReferenceTurbulence,Y1811))/(INDEX(ReferenceTurbulenceWindSpeed,Y1811+1)-INDEX(ReferenceTurbulenceWindSpeed,Y1811))))</f>
        <v>0.12099044356089808</v>
      </c>
      <c r="AA1811" s="100">
        <f t="shared" si="545"/>
        <v>1.7027452380589256</v>
      </c>
      <c r="AB1811" s="29">
        <f t="shared" si="546"/>
        <v>1.2280787389867116</v>
      </c>
      <c r="AG1811" s="40">
        <f t="array" ref="AG1811">SUM(_xlfn.NORM.DIST($AD$3:$AD$1003,$F1811,$AA1811,FALSE)*WindSpeedStep)</f>
        <v>1.0000000000000004</v>
      </c>
      <c r="AH1811" s="40">
        <f t="array" ref="AH1811">SUM(_xlfn.NORM.DIST($AD$3:$AD$1003,$F1811,$AB1811,FALSE)*WindSpeedStep)</f>
        <v>1.000000000000002</v>
      </c>
      <c r="AJ1811" s="47">
        <f t="shared" si="540"/>
        <v>14</v>
      </c>
      <c r="AK1811" s="83" t="b">
        <f>COUNTIF('Power Curve'!$D$2:$D$31,AJ1811)&gt;0</f>
        <v>1</v>
      </c>
      <c r="AL1811" s="83" t="b">
        <f t="shared" si="541"/>
        <v>0</v>
      </c>
      <c r="AM1811" s="83" t="b">
        <f t="shared" si="547"/>
        <v>1</v>
      </c>
      <c r="AN1811" s="47" t="str">
        <f t="shared" si="542"/>
        <v>Outer</v>
      </c>
      <c r="AO1811" s="48" t="str">
        <f t="shared" si="543"/>
        <v>1.5-1.6</v>
      </c>
      <c r="AP1811" s="49" t="str">
        <f t="shared" si="548"/>
        <v>11-12</v>
      </c>
      <c r="AQ1811" s="49" t="str">
        <f t="shared" si="549"/>
        <v>Mar</v>
      </c>
      <c r="AR1811" s="48" t="str">
        <f t="shared" si="550"/>
        <v>195-205</v>
      </c>
      <c r="AS1811" s="49" t="str">
        <f t="shared" si="544"/>
        <v>HWS-LTI</v>
      </c>
    </row>
    <row r="1812" spans="5:45" x14ac:dyDescent="0.3">
      <c r="E1812" s="15">
        <v>40979.493055555555</v>
      </c>
      <c r="F1812" s="21">
        <v>14.78</v>
      </c>
      <c r="G1812" s="21">
        <v>1975.0999450683571</v>
      </c>
      <c r="H1812" s="42">
        <v>1.1892470253418042</v>
      </c>
      <c r="I1812" s="35">
        <v>202.8</v>
      </c>
      <c r="J1812" s="43">
        <v>8.8633288227334239E-2</v>
      </c>
      <c r="K1812" s="44">
        <v>0.12950734403938016</v>
      </c>
      <c r="L1812" s="26">
        <f t="shared" si="532"/>
        <v>14.634787780232244</v>
      </c>
      <c r="M1812" s="26">
        <f t="shared" si="533"/>
        <v>1.6199036039510162</v>
      </c>
      <c r="N1812" s="96">
        <f t="shared" si="534"/>
        <v>15</v>
      </c>
      <c r="O1812" s="26">
        <f t="shared" si="535"/>
        <v>0.6507213680327244</v>
      </c>
      <c r="P1812" s="3">
        <f>IF(L1812&gt;'Power Curve'!$C$37,0,INDEX(Ci,$N1812,1)*POWER(1-O1812,3)+INDEX(Ci,$N1812,2)*3*O1812*POWER(1-O1812,2)+INDEX(Ci,$N1812,3)*3*POWER(O1812,2)*(1-O1812)+INDEX(Ci,$N1812,4)*POWER(O1812,3))</f>
        <v>1977.8759918678475</v>
      </c>
      <c r="Q1812" s="3">
        <f>MAX(0,MIN(P1812-V1812+W1812,'Power Curve'!$C$39))</f>
        <v>1983.8255586390953</v>
      </c>
      <c r="R1812" s="3">
        <f t="shared" si="536"/>
        <v>1975.0999450683571</v>
      </c>
      <c r="S1812" s="3">
        <f t="shared" si="537"/>
        <v>8.7256135707382327</v>
      </c>
      <c r="T1812" s="3">
        <f t="shared" si="538"/>
        <v>8.7256135707382327</v>
      </c>
      <c r="V1812" s="37">
        <f t="array" ref="V1812">SUM(_xlfn.NORM.DIST($AD$3:$AD$1003,$L1812,$AA1812,FALSE)*WindSpeedStep*$AE$3:$AE$1003)/AG1812</f>
        <v>1974.4255784805514</v>
      </c>
      <c r="W1812" s="37">
        <f t="array" ref="W1812">SUM(_xlfn.NORM.DIST($AD$3:$AD$1003,$L1812,$AB1812,FALSE)*WindSpeedStep*$AE$3:$AE$1003)/AH1812</f>
        <v>1980.3751452517993</v>
      </c>
      <c r="Y1812" s="1">
        <f t="shared" si="539"/>
        <v>14</v>
      </c>
      <c r="Z1812" s="99">
        <f>IF(L1812&lt;'Power Curve'!$P$28,'Power Curve'!$Q$28,IF(L1812&gt;'Power Curve'!$P$29,'Power Curve'!$Q$29,INDEX(ReferenceTurbulence,Y1812)+(L1812-INDEX(ReferenceTurbulenceWindSpeed,Y1812))*(INDEX(ReferenceTurbulence,Y1812+1)-INDEX(ReferenceTurbulence,Y1812))/(INDEX(ReferenceTurbulenceWindSpeed,Y1812+1)-INDEX(ReferenceTurbulenceWindSpeed,Y1812))))</f>
        <v>0.12237470239272605</v>
      </c>
      <c r="AA1812" s="100">
        <f t="shared" si="545"/>
        <v>1.7909277991866248</v>
      </c>
      <c r="AB1812" s="29">
        <f t="shared" si="546"/>
        <v>1.2971293634711936</v>
      </c>
      <c r="AG1812" s="40">
        <f t="array" ref="AG1812">SUM(_xlfn.NORM.DIST($AD$3:$AD$1003,$F1812,$AA1812,FALSE)*WindSpeedStep)</f>
        <v>0.99999999999999989</v>
      </c>
      <c r="AH1812" s="40">
        <f t="array" ref="AH1812">SUM(_xlfn.NORM.DIST($AD$3:$AD$1003,$F1812,$AB1812,FALSE)*WindSpeedStep)</f>
        <v>1.0000000000000011</v>
      </c>
      <c r="AJ1812" s="47">
        <f t="shared" si="540"/>
        <v>15</v>
      </c>
      <c r="AK1812" s="83" t="b">
        <f>COUNTIF('Power Curve'!$D$2:$D$31,AJ1812)&gt;0</f>
        <v>1</v>
      </c>
      <c r="AL1812" s="83" t="b">
        <f t="shared" si="541"/>
        <v>0</v>
      </c>
      <c r="AM1812" s="83" t="b">
        <f t="shared" si="547"/>
        <v>1</v>
      </c>
      <c r="AN1812" s="47" t="str">
        <f t="shared" si="542"/>
        <v>Outer</v>
      </c>
      <c r="AO1812" s="48" t="str">
        <f t="shared" si="543"/>
        <v>1.6-1.7</v>
      </c>
      <c r="AP1812" s="49" t="str">
        <f t="shared" si="548"/>
        <v>11-12</v>
      </c>
      <c r="AQ1812" s="49" t="str">
        <f t="shared" si="549"/>
        <v>Mar</v>
      </c>
      <c r="AR1812" s="48" t="str">
        <f t="shared" si="550"/>
        <v>195-205</v>
      </c>
      <c r="AS1812" s="49" t="str">
        <f t="shared" si="544"/>
        <v>HWS-LTI</v>
      </c>
    </row>
    <row r="1813" spans="5:45" x14ac:dyDescent="0.3">
      <c r="E1813" s="15">
        <v>40979.5</v>
      </c>
      <c r="F1813" s="21">
        <v>14.39</v>
      </c>
      <c r="G1813" s="21">
        <v>1976.1899719238311</v>
      </c>
      <c r="H1813" s="42">
        <v>1.1876986879965628</v>
      </c>
      <c r="I1813" s="35">
        <v>203.9</v>
      </c>
      <c r="J1813" s="43">
        <v>0.10076441973592772</v>
      </c>
      <c r="K1813" s="44">
        <v>0.1304098978242294</v>
      </c>
      <c r="L1813" s="26">
        <f t="shared" si="532"/>
        <v>14.242433158786412</v>
      </c>
      <c r="M1813" s="26">
        <f t="shared" si="533"/>
        <v>1.5592639324201634</v>
      </c>
      <c r="N1813" s="96">
        <f t="shared" si="534"/>
        <v>15</v>
      </c>
      <c r="O1813" s="26">
        <f t="shared" si="535"/>
        <v>0.27588940933043976</v>
      </c>
      <c r="P1813" s="3">
        <f>IF(L1813&gt;'Power Curve'!$C$37,0,INDEX(Ci,$N1813,1)*POWER(1-O1813,3)+INDEX(Ci,$N1813,2)*3*O1813*POWER(1-O1813,2)+INDEX(Ci,$N1813,3)*3*POWER(O1813,2)*(1-O1813)+INDEX(Ci,$N1813,4)*POWER(O1813,3))</f>
        <v>1976.4604220410436</v>
      </c>
      <c r="Q1813" s="3">
        <f>MAX(0,MIN(P1813-V1813+W1813,'Power Curve'!$C$39))</f>
        <v>1982.6074563610814</v>
      </c>
      <c r="R1813" s="3">
        <f t="shared" si="536"/>
        <v>1976.1899719238311</v>
      </c>
      <c r="S1813" s="3">
        <f t="shared" si="537"/>
        <v>6.417484437250323</v>
      </c>
      <c r="T1813" s="3">
        <f t="shared" si="538"/>
        <v>6.417484437250323</v>
      </c>
      <c r="V1813" s="37">
        <f t="array" ref="V1813">SUM(_xlfn.NORM.DIST($AD$3:$AD$1003,$L1813,$AA1813,FALSE)*WindSpeedStep*$AE$3:$AE$1003)/AG1813</f>
        <v>1971.0117045582272</v>
      </c>
      <c r="W1813" s="37">
        <f t="array" ref="W1813">SUM(_xlfn.NORM.DIST($AD$3:$AD$1003,$L1813,$AB1813,FALSE)*WindSpeedStep*$AE$3:$AE$1003)/AH1813</f>
        <v>1977.158738878265</v>
      </c>
      <c r="Y1813" s="1">
        <f t="shared" si="539"/>
        <v>14</v>
      </c>
      <c r="Z1813" s="99">
        <f>IF(L1813&lt;'Power Curve'!$P$28,'Power Curve'!$Q$28,IF(L1813&gt;'Power Curve'!$P$29,'Power Curve'!$Q$29,INDEX(ReferenceTurbulence,Y1813)+(L1813-INDEX(ReferenceTurbulenceWindSpeed,Y1813))*(INDEX(ReferenceTurbulence,Y1813+1)-INDEX(ReferenceTurbulence,Y1813))/(INDEX(ReferenceTurbulenceWindSpeed,Y1813+1)-INDEX(ReferenceTurbulenceWindSpeed,Y1813))))</f>
        <v>0.12140726595576445</v>
      </c>
      <c r="AA1813" s="100">
        <f t="shared" si="545"/>
        <v>1.7291348703659803</v>
      </c>
      <c r="AB1813" s="29">
        <f t="shared" si="546"/>
        <v>1.4351305128728489</v>
      </c>
      <c r="AG1813" s="40">
        <f t="array" ref="AG1813">SUM(_xlfn.NORM.DIST($AD$3:$AD$1003,$F1813,$AA1813,FALSE)*WindSpeedStep)</f>
        <v>1.0000000000000002</v>
      </c>
      <c r="AH1813" s="40">
        <f t="array" ref="AH1813">SUM(_xlfn.NORM.DIST($AD$3:$AD$1003,$F1813,$AB1813,FALSE)*WindSpeedStep)</f>
        <v>1.0000000000000013</v>
      </c>
      <c r="AJ1813" s="47">
        <f t="shared" si="540"/>
        <v>14</v>
      </c>
      <c r="AK1813" s="83" t="b">
        <f>COUNTIF('Power Curve'!$D$2:$D$31,AJ1813)&gt;0</f>
        <v>1</v>
      </c>
      <c r="AL1813" s="83" t="b">
        <f t="shared" si="541"/>
        <v>0</v>
      </c>
      <c r="AM1813" s="83" t="b">
        <f t="shared" si="547"/>
        <v>1</v>
      </c>
      <c r="AN1813" s="47" t="str">
        <f t="shared" si="542"/>
        <v>Inner</v>
      </c>
      <c r="AO1813" s="48" t="str">
        <f t="shared" si="543"/>
        <v>1.5-1.6</v>
      </c>
      <c r="AP1813" s="49" t="str">
        <f t="shared" si="548"/>
        <v>12-13</v>
      </c>
      <c r="AQ1813" s="49" t="str">
        <f t="shared" si="549"/>
        <v>Mar</v>
      </c>
      <c r="AR1813" s="48" t="str">
        <f t="shared" si="550"/>
        <v>195-205</v>
      </c>
      <c r="AS1813" s="49" t="str">
        <f t="shared" si="544"/>
        <v>Inner-TI</v>
      </c>
    </row>
    <row r="1814" spans="5:45" x14ac:dyDescent="0.3">
      <c r="E1814" s="15">
        <v>40979.506944444445</v>
      </c>
      <c r="F1814" s="21">
        <v>14.71</v>
      </c>
      <c r="G1814" s="21">
        <v>1976.3499908447291</v>
      </c>
      <c r="H1814" s="42">
        <v>1.1855424153977911</v>
      </c>
      <c r="I1814" s="35">
        <v>205.3</v>
      </c>
      <c r="J1814" s="43">
        <v>9.3813732154996582E-2</v>
      </c>
      <c r="K1814" s="44">
        <v>0.21121811975247498</v>
      </c>
      <c r="L1814" s="26">
        <f t="shared" si="532"/>
        <v>14.550335543176418</v>
      </c>
      <c r="M1814" s="26">
        <f t="shared" si="533"/>
        <v>1.6068512384755196</v>
      </c>
      <c r="N1814" s="96">
        <f t="shared" si="534"/>
        <v>15</v>
      </c>
      <c r="O1814" s="26">
        <f t="shared" si="535"/>
        <v>0.57004079055978829</v>
      </c>
      <c r="P1814" s="3">
        <f>IF(L1814&gt;'Power Curve'!$C$37,0,INDEX(Ci,$N1814,1)*POWER(1-O1814,3)+INDEX(Ci,$N1814,2)*3*O1814*POWER(1-O1814,2)+INDEX(Ci,$N1814,3)*3*POWER(O1814,2)*(1-O1814)+INDEX(Ci,$N1814,4)*POWER(O1814,3))</f>
        <v>1977.6115747038971</v>
      </c>
      <c r="Q1814" s="3">
        <f>MAX(0,MIN(P1814-V1814+W1814,'Power Curve'!$C$39))</f>
        <v>1983.4829917167456</v>
      </c>
      <c r="R1814" s="3">
        <f t="shared" si="536"/>
        <v>1976.3499908447291</v>
      </c>
      <c r="S1814" s="3">
        <f t="shared" si="537"/>
        <v>7.1330008720165097</v>
      </c>
      <c r="T1814" s="3">
        <f t="shared" si="538"/>
        <v>7.1330008720165097</v>
      </c>
      <c r="V1814" s="37">
        <f t="array" ref="V1814">SUM(_xlfn.NORM.DIST($AD$3:$AD$1003,$L1814,$AA1814,FALSE)*WindSpeedStep*$AE$3:$AE$1003)/AG1814</f>
        <v>1973.7829014580213</v>
      </c>
      <c r="W1814" s="37">
        <f t="array" ref="W1814">SUM(_xlfn.NORM.DIST($AD$3:$AD$1003,$L1814,$AB1814,FALSE)*WindSpeedStep*$AE$3:$AE$1003)/AH1814</f>
        <v>1979.6543184708698</v>
      </c>
      <c r="Y1814" s="1">
        <f t="shared" si="539"/>
        <v>14</v>
      </c>
      <c r="Z1814" s="99">
        <f>IF(L1814&lt;'Power Curve'!$P$28,'Power Curve'!$Q$28,IF(L1814&gt;'Power Curve'!$P$29,'Power Curve'!$Q$29,INDEX(ReferenceTurbulence,Y1814)+(L1814-INDEX(ReferenceTurbulenceWindSpeed,Y1814))*(INDEX(ReferenceTurbulence,Y1814+1)-INDEX(ReferenceTurbulence,Y1814))/(INDEX(ReferenceTurbulenceWindSpeed,Y1814+1)-INDEX(ReferenceTurbulenceWindSpeed,Y1814))))</f>
        <v>0.12216646686587117</v>
      </c>
      <c r="AA1814" s="100">
        <f t="shared" si="545"/>
        <v>1.7775630850227695</v>
      </c>
      <c r="AB1814" s="29">
        <f t="shared" si="546"/>
        <v>1.3650212814128793</v>
      </c>
      <c r="AG1814" s="40">
        <f t="array" ref="AG1814">SUM(_xlfn.NORM.DIST($AD$3:$AD$1003,$F1814,$AA1814,FALSE)*WindSpeedStep)</f>
        <v>0.99999999999999978</v>
      </c>
      <c r="AH1814" s="40">
        <f t="array" ref="AH1814">SUM(_xlfn.NORM.DIST($AD$3:$AD$1003,$F1814,$AB1814,FALSE)*WindSpeedStep)</f>
        <v>1.0000000000000004</v>
      </c>
      <c r="AJ1814" s="47">
        <f t="shared" si="540"/>
        <v>15</v>
      </c>
      <c r="AK1814" s="83" t="b">
        <f>COUNTIF('Power Curve'!$D$2:$D$31,AJ1814)&gt;0</f>
        <v>1</v>
      </c>
      <c r="AL1814" s="83" t="b">
        <f t="shared" si="541"/>
        <v>0</v>
      </c>
      <c r="AM1814" s="83" t="b">
        <f t="shared" si="547"/>
        <v>1</v>
      </c>
      <c r="AN1814" s="47" t="str">
        <f t="shared" si="542"/>
        <v>Outer</v>
      </c>
      <c r="AO1814" s="48" t="str">
        <f t="shared" si="543"/>
        <v>1.6-1.7</v>
      </c>
      <c r="AP1814" s="49" t="str">
        <f t="shared" si="548"/>
        <v>12-13</v>
      </c>
      <c r="AQ1814" s="49" t="str">
        <f t="shared" si="549"/>
        <v>Mar</v>
      </c>
      <c r="AR1814" s="48" t="str">
        <f t="shared" si="550"/>
        <v>205-215</v>
      </c>
      <c r="AS1814" s="49" t="str">
        <f t="shared" si="544"/>
        <v>HWS-LTI</v>
      </c>
    </row>
    <row r="1815" spans="5:45" x14ac:dyDescent="0.3">
      <c r="E1815" s="15">
        <v>40979.513888888891</v>
      </c>
      <c r="F1815" s="21">
        <v>14.82</v>
      </c>
      <c r="G1815" s="21">
        <v>1981.7600250244141</v>
      </c>
      <c r="H1815" s="42">
        <v>1.1854115416910596</v>
      </c>
      <c r="I1815" s="35">
        <v>208.2</v>
      </c>
      <c r="J1815" s="43">
        <v>9.7165991902834009E-2</v>
      </c>
      <c r="K1815" s="44">
        <v>0.24011396778317698</v>
      </c>
      <c r="L1815" s="26">
        <f t="shared" si="532"/>
        <v>14.658602153027996</v>
      </c>
      <c r="M1815" s="26">
        <f t="shared" si="533"/>
        <v>1.6235841920341287</v>
      </c>
      <c r="N1815" s="96">
        <f t="shared" si="534"/>
        <v>15</v>
      </c>
      <c r="O1815" s="26">
        <f t="shared" si="535"/>
        <v>0.67347218454510305</v>
      </c>
      <c r="P1815" s="3">
        <f>IF(L1815&gt;'Power Curve'!$C$37,0,INDEX(Ci,$N1815,1)*POWER(1-O1815,3)+INDEX(Ci,$N1815,2)*3*O1815*POWER(1-O1815,2)+INDEX(Ci,$N1815,3)*3*POWER(O1815,2)*(1-O1815)+INDEX(Ci,$N1815,4)*POWER(O1815,3))</f>
        <v>1977.9490132265105</v>
      </c>
      <c r="Q1815" s="3">
        <f>MAX(0,MIN(P1815-V1815+W1815,'Power Curve'!$C$39))</f>
        <v>1983.0330913267026</v>
      </c>
      <c r="R1815" s="3">
        <f t="shared" si="536"/>
        <v>1981.7600250244141</v>
      </c>
      <c r="S1815" s="3">
        <f t="shared" si="537"/>
        <v>1.2730663022884983</v>
      </c>
      <c r="T1815" s="3">
        <f t="shared" si="538"/>
        <v>1.2730663022884983</v>
      </c>
      <c r="V1815" s="37">
        <f t="array" ref="V1815">SUM(_xlfn.NORM.DIST($AD$3:$AD$1003,$L1815,$AA1815,FALSE)*WindSpeedStep*$AE$3:$AE$1003)/AG1815</f>
        <v>1974.5988484532684</v>
      </c>
      <c r="W1815" s="37">
        <f t="array" ref="W1815">SUM(_xlfn.NORM.DIST($AD$3:$AD$1003,$L1815,$AB1815,FALSE)*WindSpeedStep*$AE$3:$AE$1003)/AH1815</f>
        <v>1979.6829265534604</v>
      </c>
      <c r="Y1815" s="1">
        <f t="shared" si="539"/>
        <v>14</v>
      </c>
      <c r="Z1815" s="99">
        <f>IF(L1815&lt;'Power Curve'!$P$28,'Power Curve'!$Q$28,IF(L1815&gt;'Power Curve'!$P$29,'Power Curve'!$Q$29,INDEX(ReferenceTurbulence,Y1815)+(L1815-INDEX(ReferenceTurbulenceWindSpeed,Y1815))*(INDEX(ReferenceTurbulence,Y1815+1)-INDEX(ReferenceTurbulence,Y1815))/(INDEX(ReferenceTurbulenceWindSpeed,Y1815+1)-INDEX(ReferenceTurbulenceWindSpeed,Y1815))))</f>
        <v>0.12243342195586283</v>
      </c>
      <c r="AA1815" s="100">
        <f t="shared" si="545"/>
        <v>1.7947028226847961</v>
      </c>
      <c r="AB1815" s="29">
        <f t="shared" si="546"/>
        <v>1.4243176181079833</v>
      </c>
      <c r="AG1815" s="40">
        <f t="array" ref="AG1815">SUM(_xlfn.NORM.DIST($AD$3:$AD$1003,$F1815,$AA1815,FALSE)*WindSpeedStep)</f>
        <v>0.99999999999999933</v>
      </c>
      <c r="AH1815" s="40">
        <f t="array" ref="AH1815">SUM(_xlfn.NORM.DIST($AD$3:$AD$1003,$F1815,$AB1815,FALSE)*WindSpeedStep)</f>
        <v>0.99999999999999944</v>
      </c>
      <c r="AJ1815" s="47">
        <f t="shared" si="540"/>
        <v>15</v>
      </c>
      <c r="AK1815" s="83" t="b">
        <f>COUNTIF('Power Curve'!$D$2:$D$31,AJ1815)&gt;0</f>
        <v>1</v>
      </c>
      <c r="AL1815" s="83" t="b">
        <f t="shared" si="541"/>
        <v>0</v>
      </c>
      <c r="AM1815" s="83" t="b">
        <f t="shared" si="547"/>
        <v>1</v>
      </c>
      <c r="AN1815" s="47" t="str">
        <f t="shared" si="542"/>
        <v>Outer</v>
      </c>
      <c r="AO1815" s="48" t="str">
        <f t="shared" si="543"/>
        <v>1.6-1.7</v>
      </c>
      <c r="AP1815" s="49" t="str">
        <f t="shared" si="548"/>
        <v>12-13</v>
      </c>
      <c r="AQ1815" s="49" t="str">
        <f t="shared" si="549"/>
        <v>Mar</v>
      </c>
      <c r="AR1815" s="48" t="str">
        <f t="shared" si="550"/>
        <v>205-215</v>
      </c>
      <c r="AS1815" s="49" t="str">
        <f t="shared" si="544"/>
        <v>HWS-LTI</v>
      </c>
    </row>
    <row r="1816" spans="5:45" x14ac:dyDescent="0.3">
      <c r="E1816" s="15">
        <v>40979.611111111109</v>
      </c>
      <c r="F1816" s="21">
        <v>19.53</v>
      </c>
      <c r="G1816" s="21">
        <v>1970.070007324219</v>
      </c>
      <c r="H1816" s="42">
        <v>1.1601999266773739</v>
      </c>
      <c r="I1816" s="35">
        <v>271.3</v>
      </c>
      <c r="J1816" s="43">
        <v>0.13517665130568357</v>
      </c>
      <c r="K1816" s="44">
        <v>0.12449247607208755</v>
      </c>
      <c r="L1816" s="26">
        <f t="shared" si="532"/>
        <v>19.179376808160594</v>
      </c>
      <c r="M1816" s="26">
        <f t="shared" si="533"/>
        <v>2.3222844880623534</v>
      </c>
      <c r="N1816" s="96">
        <f t="shared" si="534"/>
        <v>21</v>
      </c>
      <c r="O1816" s="26">
        <f t="shared" si="535"/>
        <v>0.13129961778154609</v>
      </c>
      <c r="P1816" s="3">
        <f>IF(L1816&gt;'Power Curve'!$C$37,0,INDEX(Ci,$N1816,1)*POWER(1-O1816,3)+INDEX(Ci,$N1816,2)*3*O1816*POWER(1-O1816,2)+INDEX(Ci,$N1816,3)*3*POWER(O1816,2)*(1-O1816)+INDEX(Ci,$N1816,4)*POWER(O1816,3))</f>
        <v>1989.1598615208572</v>
      </c>
      <c r="Q1816" s="3">
        <f>MAX(0,MIN(P1816-V1816+W1816,'Power Curve'!$C$39))</f>
        <v>1988.936104046682</v>
      </c>
      <c r="R1816" s="3">
        <f t="shared" si="536"/>
        <v>1970.070007324219</v>
      </c>
      <c r="S1816" s="3">
        <f t="shared" si="537"/>
        <v>18.866096722462999</v>
      </c>
      <c r="T1816" s="3">
        <f t="shared" si="538"/>
        <v>18.866096722462999</v>
      </c>
      <c r="V1816" s="37">
        <f t="array" ref="V1816">SUM(_xlfn.NORM.DIST($AD$3:$AD$1003,$L1816,$AA1816,FALSE)*WindSpeedStep*$AE$3:$AE$1003)/AG1816</f>
        <v>1985.8692128121552</v>
      </c>
      <c r="W1816" s="37">
        <f t="array" ref="W1816">SUM(_xlfn.NORM.DIST($AD$3:$AD$1003,$L1816,$AB1816,FALSE)*WindSpeedStep*$AE$3:$AE$1003)/AH1816</f>
        <v>1985.6454553379799</v>
      </c>
      <c r="Y1816" s="1">
        <f t="shared" si="539"/>
        <v>19</v>
      </c>
      <c r="Z1816" s="99">
        <f>IF(L1816&lt;'Power Curve'!$P$28,'Power Curve'!$Q$28,IF(L1816&gt;'Power Curve'!$P$29,'Power Curve'!$Q$29,INDEX(ReferenceTurbulence,Y1816)+(L1816-INDEX(ReferenceTurbulenceWindSpeed,Y1816))*(INDEX(ReferenceTurbulence,Y1816+1)-INDEX(ReferenceTurbulence,Y1816))/(INDEX(ReferenceTurbulenceWindSpeed,Y1816+1)-INDEX(ReferenceTurbulenceWindSpeed,Y1816))))</f>
        <v>0.12287535678995945</v>
      </c>
      <c r="AA1816" s="100">
        <f t="shared" si="545"/>
        <v>2.3566727683118067</v>
      </c>
      <c r="AB1816" s="29">
        <f t="shared" si="546"/>
        <v>2.592603931057039</v>
      </c>
      <c r="AG1816" s="40">
        <f t="array" ref="AG1816">SUM(_xlfn.NORM.DIST($AD$3:$AD$1003,$F1816,$AA1816,FALSE)*WindSpeedStep)</f>
        <v>0.99999999999998745</v>
      </c>
      <c r="AH1816" s="40">
        <f t="array" ref="AH1816">SUM(_xlfn.NORM.DIST($AD$3:$AD$1003,$F1816,$AB1816,FALSE)*WindSpeedStep)</f>
        <v>0.99999999999996581</v>
      </c>
      <c r="AJ1816" s="47">
        <f t="shared" si="540"/>
        <v>19</v>
      </c>
      <c r="AK1816" s="83" t="b">
        <f>COUNTIF('Power Curve'!$D$2:$D$31,AJ1816)&gt;0</f>
        <v>1</v>
      </c>
      <c r="AL1816" s="83" t="b">
        <f t="shared" si="541"/>
        <v>0</v>
      </c>
      <c r="AM1816" s="83" t="b">
        <f t="shared" si="547"/>
        <v>1</v>
      </c>
      <c r="AN1816" s="47" t="str">
        <f t="shared" si="542"/>
        <v>Inner</v>
      </c>
      <c r="AO1816" s="48" t="str">
        <f t="shared" si="543"/>
        <v>2.3-2.4</v>
      </c>
      <c r="AP1816" s="49" t="str">
        <f t="shared" si="548"/>
        <v>14-15</v>
      </c>
      <c r="AQ1816" s="49" t="str">
        <f t="shared" si="549"/>
        <v>Mar</v>
      </c>
      <c r="AR1816" s="48" t="str">
        <f t="shared" si="550"/>
        <v>265-275</v>
      </c>
      <c r="AS1816" s="49" t="str">
        <f t="shared" si="544"/>
        <v>Inner-TI</v>
      </c>
    </row>
    <row r="1817" spans="5:45" x14ac:dyDescent="0.3">
      <c r="E1817" s="15">
        <v>40979.618055555555</v>
      </c>
      <c r="F1817" s="21">
        <v>18.45</v>
      </c>
      <c r="G1817" s="21">
        <v>1972.230041503911</v>
      </c>
      <c r="H1817" s="42">
        <v>1.1599488003939007</v>
      </c>
      <c r="I1817" s="35">
        <v>273.89999999999998</v>
      </c>
      <c r="J1817" s="43">
        <v>0.15555555555555556</v>
      </c>
      <c r="K1817" s="44">
        <v>0.11954983425855123</v>
      </c>
      <c r="L1817" s="26">
        <f t="shared" si="532"/>
        <v>18.117458740531191</v>
      </c>
      <c r="M1817" s="26">
        <f t="shared" si="533"/>
        <v>2.1581616275326856</v>
      </c>
      <c r="N1817" s="96">
        <f t="shared" si="534"/>
        <v>19</v>
      </c>
      <c r="O1817" s="26">
        <f t="shared" si="535"/>
        <v>0.35092490725726466</v>
      </c>
      <c r="P1817" s="3">
        <f>IF(L1817&gt;'Power Curve'!$C$37,0,INDEX(Ci,$N1817,1)*POWER(1-O1817,3)+INDEX(Ci,$N1817,2)*3*O1817*POWER(1-O1817,2)+INDEX(Ci,$N1817,3)*3*POWER(O1817,2)*(1-O1817)+INDEX(Ci,$N1817,4)*POWER(O1817,3))</f>
        <v>1982.6459289473066</v>
      </c>
      <c r="Q1817" s="3">
        <f>MAX(0,MIN(P1817-V1817+W1817,'Power Curve'!$C$39))</f>
        <v>1980.4732299256275</v>
      </c>
      <c r="R1817" s="3">
        <f t="shared" si="536"/>
        <v>1972.230041503911</v>
      </c>
      <c r="S1817" s="3">
        <f t="shared" si="537"/>
        <v>8.2431884217164679</v>
      </c>
      <c r="T1817" s="3">
        <f t="shared" si="538"/>
        <v>8.2431884217164679</v>
      </c>
      <c r="V1817" s="37">
        <f t="array" ref="V1817">SUM(_xlfn.NORM.DIST($AD$3:$AD$1003,$L1817,$AA1817,FALSE)*WindSpeedStep*$AE$3:$AE$1003)/AG1817</f>
        <v>1984.7704940073429</v>
      </c>
      <c r="W1817" s="37">
        <f t="array" ref="W1817">SUM(_xlfn.NORM.DIST($AD$3:$AD$1003,$L1817,$AB1817,FALSE)*WindSpeedStep*$AE$3:$AE$1003)/AH1817</f>
        <v>1982.5977949856638</v>
      </c>
      <c r="Y1817" s="1">
        <f t="shared" si="539"/>
        <v>18</v>
      </c>
      <c r="Z1817" s="99">
        <f>IF(L1817&lt;'Power Curve'!$P$28,'Power Curve'!$Q$28,IF(L1817&gt;'Power Curve'!$P$29,'Power Curve'!$Q$29,INDEX(ReferenceTurbulence,Y1817)+(L1817-INDEX(ReferenceTurbulenceWindSpeed,Y1817))*(INDEX(ReferenceTurbulence,Y1817+1)-INDEX(ReferenceTurbulence,Y1817))/(INDEX(ReferenceTurbulenceWindSpeed,Y1817+1)-INDEX(ReferenceTurbulenceWindSpeed,Y1817))))</f>
        <v>0.11942554287827366</v>
      </c>
      <c r="AA1817" s="100">
        <f t="shared" si="545"/>
        <v>2.1636873456626615</v>
      </c>
      <c r="AB1817" s="29">
        <f t="shared" si="546"/>
        <v>2.8182713596381852</v>
      </c>
      <c r="AG1817" s="40">
        <f t="array" ref="AG1817">SUM(_xlfn.NORM.DIST($AD$3:$AD$1003,$F1817,$AA1817,FALSE)*WindSpeedStep)</f>
        <v>0.99999999999998823</v>
      </c>
      <c r="AH1817" s="40">
        <f t="array" ref="AH1817">SUM(_xlfn.NORM.DIST($AD$3:$AD$1003,$F1817,$AB1817,FALSE)*WindSpeedStep)</f>
        <v>0.99999999997391165</v>
      </c>
      <c r="AJ1817" s="47">
        <f t="shared" si="540"/>
        <v>18</v>
      </c>
      <c r="AK1817" s="83" t="b">
        <f>COUNTIF('Power Curve'!$D$2:$D$31,AJ1817)&gt;0</f>
        <v>1</v>
      </c>
      <c r="AL1817" s="83" t="b">
        <f t="shared" si="541"/>
        <v>0</v>
      </c>
      <c r="AM1817" s="83" t="b">
        <f t="shared" si="547"/>
        <v>1</v>
      </c>
      <c r="AN1817" s="47" t="str">
        <f t="shared" si="542"/>
        <v>Outer</v>
      </c>
      <c r="AO1817" s="48" t="str">
        <f t="shared" si="543"/>
        <v>2.1-2.2</v>
      </c>
      <c r="AP1817" s="49" t="str">
        <f t="shared" si="548"/>
        <v>14-15</v>
      </c>
      <c r="AQ1817" s="49" t="str">
        <f t="shared" si="549"/>
        <v>Mar</v>
      </c>
      <c r="AR1817" s="48" t="str">
        <f t="shared" si="550"/>
        <v>265-275</v>
      </c>
      <c r="AS1817" s="49" t="str">
        <f t="shared" si="544"/>
        <v>HWS-HTI</v>
      </c>
    </row>
    <row r="1818" spans="5:45" x14ac:dyDescent="0.3">
      <c r="E1818" s="15">
        <v>40979.631944444445</v>
      </c>
      <c r="F1818" s="21">
        <v>13.44</v>
      </c>
      <c r="G1818" s="21">
        <v>1937.9899597167969</v>
      </c>
      <c r="H1818" s="42">
        <v>1.1616875890893821</v>
      </c>
      <c r="I1818" s="35">
        <v>279.39999999999998</v>
      </c>
      <c r="J1818" s="43">
        <v>0.11235119047619048</v>
      </c>
      <c r="K1818" s="44">
        <v>0.13702673522415806</v>
      </c>
      <c r="L1818" s="26">
        <f t="shared" si="532"/>
        <v>13.204349846337887</v>
      </c>
      <c r="M1818" s="26">
        <f t="shared" si="533"/>
        <v>1.3988248101369338</v>
      </c>
      <c r="N1818" s="96">
        <f t="shared" si="534"/>
        <v>14</v>
      </c>
      <c r="O1818" s="26">
        <f t="shared" si="535"/>
        <v>0.2225327703582789</v>
      </c>
      <c r="P1818" s="3">
        <f>IF(L1818&gt;'Power Curve'!$C$37,0,INDEX(Ci,$N1818,1)*POWER(1-O1818,3)+INDEX(Ci,$N1818,2)*3*O1818*POWER(1-O1818,2)+INDEX(Ci,$N1818,3)*3*POWER(O1818,2)*(1-O1818)+INDEX(Ci,$N1818,4)*POWER(O1818,3))</f>
        <v>1959.2932423643508</v>
      </c>
      <c r="Q1818" s="3">
        <f>MAX(0,MIN(P1818-V1818+W1818,'Power Curve'!$C$39))</f>
        <v>1966.1264441254493</v>
      </c>
      <c r="R1818" s="3">
        <f t="shared" si="536"/>
        <v>1937.9899597167969</v>
      </c>
      <c r="S1818" s="3">
        <f t="shared" si="537"/>
        <v>28.13648440865245</v>
      </c>
      <c r="T1818" s="3">
        <f t="shared" si="538"/>
        <v>28.13648440865245</v>
      </c>
      <c r="V1818" s="37">
        <f t="array" ref="V1818">SUM(_xlfn.NORM.DIST($AD$3:$AD$1003,$L1818,$AA1818,FALSE)*WindSpeedStep*$AE$3:$AE$1003)/AG1818</f>
        <v>1951.3985558018421</v>
      </c>
      <c r="W1818" s="37">
        <f t="array" ref="W1818">SUM(_xlfn.NORM.DIST($AD$3:$AD$1003,$L1818,$AB1818,FALSE)*WindSpeedStep*$AE$3:$AE$1003)/AH1818</f>
        <v>1958.2317575629406</v>
      </c>
      <c r="Y1818" s="1">
        <f t="shared" si="539"/>
        <v>13</v>
      </c>
      <c r="Z1818" s="99">
        <f>IF(L1818&lt;'Power Curve'!$P$28,'Power Curve'!$Q$28,IF(L1818&gt;'Power Curve'!$P$29,'Power Curve'!$Q$29,INDEX(ReferenceTurbulence,Y1818)+(L1818-INDEX(ReferenceTurbulenceWindSpeed,Y1818))*(INDEX(ReferenceTurbulence,Y1818+1)-INDEX(ReferenceTurbulence,Y1818))/(INDEX(ReferenceTurbulenceWindSpeed,Y1818+1)-INDEX(ReferenceTurbulenceWindSpeed,Y1818))))</f>
        <v>0.12153635181604716</v>
      </c>
      <c r="AA1818" s="100">
        <f t="shared" si="545"/>
        <v>1.6048085084266897</v>
      </c>
      <c r="AB1818" s="29">
        <f t="shared" si="546"/>
        <v>1.4835244247001644</v>
      </c>
      <c r="AG1818" s="40">
        <f t="array" ref="AG1818">SUM(_xlfn.NORM.DIST($AD$3:$AD$1003,$F1818,$AA1818,FALSE)*WindSpeedStep)</f>
        <v>1.0000000000000018</v>
      </c>
      <c r="AH1818" s="40">
        <f t="array" ref="AH1818">SUM(_xlfn.NORM.DIST($AD$3:$AD$1003,$F1818,$AB1818,FALSE)*WindSpeedStep)</f>
        <v>1.0000000000000033</v>
      </c>
      <c r="AJ1818" s="47">
        <f t="shared" si="540"/>
        <v>13</v>
      </c>
      <c r="AK1818" s="83" t="b">
        <f>COUNTIF('Power Curve'!$D$2:$D$31,AJ1818)&gt;0</f>
        <v>1</v>
      </c>
      <c r="AL1818" s="83" t="b">
        <f t="shared" si="541"/>
        <v>0</v>
      </c>
      <c r="AM1818" s="83" t="b">
        <f t="shared" si="547"/>
        <v>1</v>
      </c>
      <c r="AN1818" s="47" t="str">
        <f t="shared" si="542"/>
        <v>Inner</v>
      </c>
      <c r="AO1818" s="48" t="str">
        <f t="shared" si="543"/>
        <v>1.3-1.4</v>
      </c>
      <c r="AP1818" s="49" t="str">
        <f t="shared" si="548"/>
        <v>15-16</v>
      </c>
      <c r="AQ1818" s="49" t="str">
        <f t="shared" si="549"/>
        <v>Mar</v>
      </c>
      <c r="AR1818" s="48" t="str">
        <f t="shared" si="550"/>
        <v>275-285</v>
      </c>
      <c r="AS1818" s="49" t="str">
        <f t="shared" si="544"/>
        <v>Inner-TI</v>
      </c>
    </row>
    <row r="1819" spans="5:45" x14ac:dyDescent="0.3">
      <c r="E1819" s="15">
        <v>40979.638888888891</v>
      </c>
      <c r="F1819" s="21">
        <v>17.649999999999999</v>
      </c>
      <c r="G1819" s="21">
        <v>1975.1499938964871</v>
      </c>
      <c r="H1819" s="42">
        <v>1.1606606055575386</v>
      </c>
      <c r="I1819" s="35">
        <v>280.60000000000002</v>
      </c>
      <c r="J1819" s="43">
        <v>0.11784702549575073</v>
      </c>
      <c r="K1819" s="44">
        <v>0.12000842643370196</v>
      </c>
      <c r="L1819" s="26">
        <f t="shared" si="532"/>
        <v>17.33542239727748</v>
      </c>
      <c r="M1819" s="26">
        <f t="shared" si="533"/>
        <v>2.0372953897263306</v>
      </c>
      <c r="N1819" s="96">
        <f t="shared" si="534"/>
        <v>18</v>
      </c>
      <c r="O1819" s="26">
        <f t="shared" si="535"/>
        <v>0.37501748151860459</v>
      </c>
      <c r="P1819" s="3">
        <f>IF(L1819&gt;'Power Curve'!$C$37,0,INDEX(Ci,$N1819,1)*POWER(1-O1819,3)+INDEX(Ci,$N1819,2)*3*O1819*POWER(1-O1819,2)+INDEX(Ci,$N1819,3)*3*POWER(O1819,2)*(1-O1819)+INDEX(Ci,$N1819,4)*POWER(O1819,3))</f>
        <v>1983.5189059942766</v>
      </c>
      <c r="Q1819" s="3">
        <f>MAX(0,MIN(P1819-V1819+W1819,'Power Curve'!$C$39))</f>
        <v>1983.5912582212</v>
      </c>
      <c r="R1819" s="3">
        <f t="shared" si="536"/>
        <v>1975.1499938964871</v>
      </c>
      <c r="S1819" s="3">
        <f t="shared" si="537"/>
        <v>8.4412643247128472</v>
      </c>
      <c r="T1819" s="3">
        <f t="shared" si="538"/>
        <v>8.4412643247128472</v>
      </c>
      <c r="V1819" s="37">
        <f t="array" ref="V1819">SUM(_xlfn.NORM.DIST($AD$3:$AD$1003,$L1819,$AA1819,FALSE)*WindSpeedStep*$AE$3:$AE$1003)/AG1819</f>
        <v>1983.7773072762343</v>
      </c>
      <c r="W1819" s="37">
        <f t="array" ref="W1819">SUM(_xlfn.NORM.DIST($AD$3:$AD$1003,$L1819,$AB1819,FALSE)*WindSpeedStep*$AE$3:$AE$1003)/AH1819</f>
        <v>1983.8496595031577</v>
      </c>
      <c r="Y1819" s="1">
        <f t="shared" si="539"/>
        <v>17</v>
      </c>
      <c r="Z1819" s="99">
        <f>IF(L1819&lt;'Power Curve'!$P$28,'Power Curve'!$Q$28,IF(L1819&gt;'Power Curve'!$P$29,'Power Curve'!$Q$29,INDEX(ReferenceTurbulence,Y1819)+(L1819-INDEX(ReferenceTurbulenceWindSpeed,Y1819))*(INDEX(ReferenceTurbulence,Y1819+1)-INDEX(ReferenceTurbulence,Y1819))/(INDEX(ReferenceTurbulenceWindSpeed,Y1819+1)-INDEX(ReferenceTurbulenceWindSpeed,Y1819))))</f>
        <v>0.12015409115579033</v>
      </c>
      <c r="AA1819" s="100">
        <f t="shared" si="545"/>
        <v>2.0829219229466078</v>
      </c>
      <c r="AB1819" s="29">
        <f t="shared" si="546"/>
        <v>2.0429279652315673</v>
      </c>
      <c r="AG1819" s="40">
        <f t="array" ref="AG1819">SUM(_xlfn.NORM.DIST($AD$3:$AD$1003,$F1819,$AA1819,FALSE)*WindSpeedStep)</f>
        <v>0.99999999999998956</v>
      </c>
      <c r="AH1819" s="40">
        <f t="array" ref="AH1819">SUM(_xlfn.NORM.DIST($AD$3:$AD$1003,$F1819,$AB1819,FALSE)*WindSpeedStep)</f>
        <v>0.99999999999998956</v>
      </c>
      <c r="AJ1819" s="47">
        <f t="shared" si="540"/>
        <v>17</v>
      </c>
      <c r="AK1819" s="83" t="b">
        <f>COUNTIF('Power Curve'!$D$2:$D$31,AJ1819)&gt;0</f>
        <v>1</v>
      </c>
      <c r="AL1819" s="83" t="b">
        <f t="shared" si="541"/>
        <v>0</v>
      </c>
      <c r="AM1819" s="83" t="b">
        <f t="shared" si="547"/>
        <v>1</v>
      </c>
      <c r="AN1819" s="47" t="str">
        <f t="shared" si="542"/>
        <v>Inner</v>
      </c>
      <c r="AO1819" s="48" t="str">
        <f t="shared" si="543"/>
        <v>2.0-2.1</v>
      </c>
      <c r="AP1819" s="49" t="str">
        <f t="shared" si="548"/>
        <v>15-16</v>
      </c>
      <c r="AQ1819" s="49" t="str">
        <f t="shared" si="549"/>
        <v>Mar</v>
      </c>
      <c r="AR1819" s="48" t="str">
        <f t="shared" si="550"/>
        <v>275-285</v>
      </c>
      <c r="AS1819" s="49" t="str">
        <f t="shared" si="544"/>
        <v>Inner-TI</v>
      </c>
    </row>
    <row r="1820" spans="5:45" x14ac:dyDescent="0.3">
      <c r="E1820" s="15">
        <v>40979.652777777781</v>
      </c>
      <c r="F1820" s="21">
        <v>20.5</v>
      </c>
      <c r="G1820" s="21">
        <v>1973.8999481201149</v>
      </c>
      <c r="H1820" s="42">
        <v>1.1603669504177454</v>
      </c>
      <c r="I1820" s="35">
        <v>278.60000000000002</v>
      </c>
      <c r="J1820" s="43">
        <v>0.12146341463414635</v>
      </c>
      <c r="K1820" s="44">
        <v>0.12219680376625794</v>
      </c>
      <c r="L1820" s="26">
        <f t="shared" si="532"/>
        <v>20.132928370706438</v>
      </c>
      <c r="M1820" s="26">
        <f t="shared" si="533"/>
        <v>2.4696589559032893</v>
      </c>
      <c r="N1820" s="96">
        <f t="shared" si="534"/>
        <v>22</v>
      </c>
      <c r="O1820" s="26">
        <f t="shared" si="535"/>
        <v>0.17317640275565974</v>
      </c>
      <c r="P1820" s="3">
        <f>IF(L1820&gt;'Power Curve'!$C$37,0,INDEX(Ci,$N1820,1)*POWER(1-O1820,3)+INDEX(Ci,$N1820,2)*3*O1820*POWER(1-O1820,2)+INDEX(Ci,$N1820,3)*3*POWER(O1820,2)*(1-O1820)+INDEX(Ci,$N1820,4)*POWER(O1820,3))</f>
        <v>1983.3964959585571</v>
      </c>
      <c r="Q1820" s="3">
        <f>MAX(0,MIN(P1820-V1820+W1820,'Power Curve'!$C$39))</f>
        <v>1983.4027099918151</v>
      </c>
      <c r="R1820" s="3">
        <f t="shared" si="536"/>
        <v>1973.8999481201149</v>
      </c>
      <c r="S1820" s="3">
        <f t="shared" si="537"/>
        <v>9.5027618717001587</v>
      </c>
      <c r="T1820" s="3">
        <f t="shared" si="538"/>
        <v>9.5027618717001587</v>
      </c>
      <c r="V1820" s="37">
        <f t="array" ref="V1820">SUM(_xlfn.NORM.DIST($AD$3:$AD$1003,$L1820,$AA1820,FALSE)*WindSpeedStep*$AE$3:$AE$1003)/AG1820</f>
        <v>1986.7778171122989</v>
      </c>
      <c r="W1820" s="37">
        <f t="array" ref="W1820">SUM(_xlfn.NORM.DIST($AD$3:$AD$1003,$L1820,$AB1820,FALSE)*WindSpeedStep*$AE$3:$AE$1003)/AH1820</f>
        <v>1986.7840311455568</v>
      </c>
      <c r="Y1820" s="1">
        <f t="shared" si="539"/>
        <v>20</v>
      </c>
      <c r="Z1820" s="99">
        <f>IF(L1820&lt;'Power Curve'!$P$28,'Power Curve'!$Q$28,IF(L1820&gt;'Power Curve'!$P$29,'Power Curve'!$Q$29,INDEX(ReferenceTurbulence,Y1820)+(L1820-INDEX(ReferenceTurbulenceWindSpeed,Y1820))*(INDEX(ReferenceTurbulence,Y1820+1)-INDEX(ReferenceTurbulence,Y1820))/(INDEX(ReferenceTurbulenceWindSpeed,Y1820+1)-INDEX(ReferenceTurbulenceWindSpeed,Y1820))))</f>
        <v>0.12219009787616034</v>
      </c>
      <c r="AA1820" s="100">
        <f t="shared" si="545"/>
        <v>2.4600444881503449</v>
      </c>
      <c r="AB1820" s="29">
        <f t="shared" si="546"/>
        <v>2.4454142264906844</v>
      </c>
      <c r="AG1820" s="40">
        <f t="array" ref="AG1820">SUM(_xlfn.NORM.DIST($AD$3:$AD$1003,$F1820,$AA1820,FALSE)*WindSpeedStep)</f>
        <v>0.99999999999998612</v>
      </c>
      <c r="AH1820" s="40">
        <f t="array" ref="AH1820">SUM(_xlfn.NORM.DIST($AD$3:$AD$1003,$F1820,$AB1820,FALSE)*WindSpeedStep)</f>
        <v>0.99999999999998634</v>
      </c>
      <c r="AJ1820" s="47">
        <f t="shared" si="540"/>
        <v>20</v>
      </c>
      <c r="AK1820" s="83" t="b">
        <f>COUNTIF('Power Curve'!$D$2:$D$31,AJ1820)&gt;0</f>
        <v>1</v>
      </c>
      <c r="AL1820" s="83" t="b">
        <f t="shared" si="541"/>
        <v>0</v>
      </c>
      <c r="AM1820" s="83" t="b">
        <f t="shared" si="547"/>
        <v>1</v>
      </c>
      <c r="AN1820" s="47" t="str">
        <f t="shared" si="542"/>
        <v>Inner</v>
      </c>
      <c r="AO1820" s="48" t="str">
        <f t="shared" si="543"/>
        <v>2.4-2.5</v>
      </c>
      <c r="AP1820" s="49" t="str">
        <f t="shared" si="548"/>
        <v>15-16</v>
      </c>
      <c r="AQ1820" s="49" t="str">
        <f t="shared" si="549"/>
        <v>Mar</v>
      </c>
      <c r="AR1820" s="48" t="str">
        <f t="shared" si="550"/>
        <v>275-285</v>
      </c>
      <c r="AS1820" s="49" t="str">
        <f t="shared" si="544"/>
        <v>Inner-TI</v>
      </c>
    </row>
    <row r="1821" spans="5:45" x14ac:dyDescent="0.3">
      <c r="E1821" s="15">
        <v>40979.659722222219</v>
      </c>
      <c r="F1821" s="21">
        <v>20.81</v>
      </c>
      <c r="G1821" s="21">
        <v>1970.6900177001951</v>
      </c>
      <c r="H1821" s="42">
        <v>1.160639197823278</v>
      </c>
      <c r="I1821" s="35">
        <v>276.8</v>
      </c>
      <c r="J1821" s="43">
        <v>0.12974531475252285</v>
      </c>
      <c r="K1821" s="44">
        <v>0.1182828535501502</v>
      </c>
      <c r="L1821" s="26">
        <f t="shared" si="532"/>
        <v>20.438975758017161</v>
      </c>
      <c r="M1821" s="26">
        <f t="shared" si="533"/>
        <v>2.5169595661803115</v>
      </c>
      <c r="N1821" s="96">
        <f t="shared" si="534"/>
        <v>22</v>
      </c>
      <c r="O1821" s="26">
        <f t="shared" si="535"/>
        <v>0.46501757614251338</v>
      </c>
      <c r="P1821" s="3">
        <f>IF(L1821&gt;'Power Curve'!$C$37,0,INDEX(Ci,$N1821,1)*POWER(1-O1821,3)+INDEX(Ci,$N1821,2)*3*O1821*POWER(1-O1821,2)+INDEX(Ci,$N1821,3)*3*POWER(O1821,2)*(1-O1821)+INDEX(Ci,$N1821,4)*POWER(O1821,3))</f>
        <v>1985.8255200714823</v>
      </c>
      <c r="Q1821" s="3">
        <f>MAX(0,MIN(P1821-V1821+W1821,'Power Curve'!$C$39))</f>
        <v>1985.74534317496</v>
      </c>
      <c r="R1821" s="3">
        <f t="shared" si="536"/>
        <v>1970.6900177001951</v>
      </c>
      <c r="S1821" s="3">
        <f t="shared" si="537"/>
        <v>15.055325474764913</v>
      </c>
      <c r="T1821" s="3">
        <f t="shared" si="538"/>
        <v>15.055325474764913</v>
      </c>
      <c r="V1821" s="37">
        <f t="array" ref="V1821">SUM(_xlfn.NORM.DIST($AD$3:$AD$1003,$L1821,$AA1821,FALSE)*WindSpeedStep*$AE$3:$AE$1003)/AG1821</f>
        <v>1987.0387642277992</v>
      </c>
      <c r="W1821" s="37">
        <f t="array" ref="W1821">SUM(_xlfn.NORM.DIST($AD$3:$AD$1003,$L1821,$AB1821,FALSE)*WindSpeedStep*$AE$3:$AE$1003)/AH1821</f>
        <v>1986.9585873312769</v>
      </c>
      <c r="Y1821" s="1">
        <f t="shared" si="539"/>
        <v>20</v>
      </c>
      <c r="Z1821" s="99">
        <f>IF(L1821&lt;'Power Curve'!$P$28,'Power Curve'!$Q$28,IF(L1821&gt;'Power Curve'!$P$29,'Power Curve'!$Q$29,INDEX(ReferenceTurbulence,Y1821)+(L1821-INDEX(ReferenceTurbulenceWindSpeed,Y1821))*(INDEX(ReferenceTurbulence,Y1821+1)-INDEX(ReferenceTurbulence,Y1821))/(INDEX(ReferenceTurbulenceWindSpeed,Y1821+1)-INDEX(ReferenceTurbulenceWindSpeed,Y1821))))</f>
        <v>0.12219009787616034</v>
      </c>
      <c r="AA1821" s="100">
        <f t="shared" si="545"/>
        <v>2.4974404483605852</v>
      </c>
      <c r="AB1821" s="29">
        <f t="shared" si="546"/>
        <v>2.6518613429431208</v>
      </c>
      <c r="AG1821" s="40">
        <f t="array" ref="AG1821">SUM(_xlfn.NORM.DIST($AD$3:$AD$1003,$F1821,$AA1821,FALSE)*WindSpeedStep)</f>
        <v>0.99999999999998601</v>
      </c>
      <c r="AH1821" s="40">
        <f t="array" ref="AH1821">SUM(_xlfn.NORM.DIST($AD$3:$AD$1003,$F1821,$AB1821,FALSE)*WindSpeedStep)</f>
        <v>0.99999999999998479</v>
      </c>
      <c r="AJ1821" s="47">
        <f t="shared" si="540"/>
        <v>20</v>
      </c>
      <c r="AK1821" s="83" t="b">
        <f>COUNTIF('Power Curve'!$D$2:$D$31,AJ1821)&gt;0</f>
        <v>1</v>
      </c>
      <c r="AL1821" s="83" t="b">
        <f t="shared" si="541"/>
        <v>0</v>
      </c>
      <c r="AM1821" s="83" t="b">
        <f t="shared" si="547"/>
        <v>1</v>
      </c>
      <c r="AN1821" s="47" t="str">
        <f t="shared" si="542"/>
        <v>Inner</v>
      </c>
      <c r="AO1821" s="48" t="str">
        <f t="shared" si="543"/>
        <v>2.5-2.6</v>
      </c>
      <c r="AP1821" s="49" t="str">
        <f t="shared" si="548"/>
        <v>15-16</v>
      </c>
      <c r="AQ1821" s="49" t="str">
        <f t="shared" si="549"/>
        <v>Mar</v>
      </c>
      <c r="AR1821" s="48" t="str">
        <f t="shared" si="550"/>
        <v>275-285</v>
      </c>
      <c r="AS1821" s="49" t="str">
        <f t="shared" si="544"/>
        <v>Inner-TI</v>
      </c>
    </row>
    <row r="1822" spans="5:45" x14ac:dyDescent="0.3">
      <c r="E1822" s="15">
        <v>40979.666666666664</v>
      </c>
      <c r="F1822" s="21">
        <v>20.440000000000001</v>
      </c>
      <c r="G1822" s="21">
        <v>1970.1799468994191</v>
      </c>
      <c r="H1822" s="42">
        <v>1.1611425656632841</v>
      </c>
      <c r="I1822" s="35">
        <v>277.8</v>
      </c>
      <c r="J1822" s="43">
        <v>0.12866927592954988</v>
      </c>
      <c r="K1822" s="44">
        <v>0.15022490741155331</v>
      </c>
      <c r="L1822" s="26">
        <f t="shared" si="532"/>
        <v>20.078474368126646</v>
      </c>
      <c r="M1822" s="26">
        <f t="shared" si="533"/>
        <v>2.4612429142677641</v>
      </c>
      <c r="N1822" s="96">
        <f t="shared" si="534"/>
        <v>22</v>
      </c>
      <c r="O1822" s="26">
        <f t="shared" si="535"/>
        <v>0.12125006498116807</v>
      </c>
      <c r="P1822" s="3">
        <f>IF(L1822&gt;'Power Curve'!$C$37,0,INDEX(Ci,$N1822,1)*POWER(1-O1822,3)+INDEX(Ci,$N1822,2)*3*O1822*POWER(1-O1822,2)+INDEX(Ci,$N1822,3)*3*POWER(O1822,2)*(1-O1822)+INDEX(Ci,$N1822,4)*POWER(O1822,3))</f>
        <v>1983.1388056315493</v>
      </c>
      <c r="Q1822" s="3">
        <f>MAX(0,MIN(P1822-V1822+W1822,'Power Curve'!$C$39))</f>
        <v>1983.0700640477901</v>
      </c>
      <c r="R1822" s="3">
        <f t="shared" si="536"/>
        <v>1970.1799468994191</v>
      </c>
      <c r="S1822" s="3">
        <f t="shared" si="537"/>
        <v>12.890117148371019</v>
      </c>
      <c r="T1822" s="3">
        <f t="shared" si="538"/>
        <v>12.890117148371019</v>
      </c>
      <c r="V1822" s="37">
        <f t="array" ref="V1822">SUM(_xlfn.NORM.DIST($AD$3:$AD$1003,$L1822,$AA1822,FALSE)*WindSpeedStep*$AE$3:$AE$1003)/AG1822</f>
        <v>1986.7298731437261</v>
      </c>
      <c r="W1822" s="37">
        <f t="array" ref="W1822">SUM(_xlfn.NORM.DIST($AD$3:$AD$1003,$L1822,$AB1822,FALSE)*WindSpeedStep*$AE$3:$AE$1003)/AH1822</f>
        <v>1986.6611315599669</v>
      </c>
      <c r="Y1822" s="1">
        <f t="shared" si="539"/>
        <v>20</v>
      </c>
      <c r="Z1822" s="99">
        <f>IF(L1822&lt;'Power Curve'!$P$28,'Power Curve'!$Q$28,IF(L1822&gt;'Power Curve'!$P$29,'Power Curve'!$Q$29,INDEX(ReferenceTurbulence,Y1822)+(L1822-INDEX(ReferenceTurbulenceWindSpeed,Y1822))*(INDEX(ReferenceTurbulence,Y1822+1)-INDEX(ReferenceTurbulence,Y1822))/(INDEX(ReferenceTurbulenceWindSpeed,Y1822+1)-INDEX(ReferenceTurbulenceWindSpeed,Y1822))))</f>
        <v>0.12219009787616034</v>
      </c>
      <c r="AA1822" s="100">
        <f t="shared" si="545"/>
        <v>2.4533907482453712</v>
      </c>
      <c r="AB1822" s="29">
        <f t="shared" si="546"/>
        <v>2.5834827587168823</v>
      </c>
      <c r="AG1822" s="40">
        <f t="array" ref="AG1822">SUM(_xlfn.NORM.DIST($AD$3:$AD$1003,$F1822,$AA1822,FALSE)*WindSpeedStep)</f>
        <v>0.99999999999998679</v>
      </c>
      <c r="AH1822" s="40">
        <f t="array" ref="AH1822">SUM(_xlfn.NORM.DIST($AD$3:$AD$1003,$F1822,$AB1822,FALSE)*WindSpeedStep)</f>
        <v>0.99999999999998535</v>
      </c>
      <c r="AJ1822" s="47">
        <f t="shared" si="540"/>
        <v>20</v>
      </c>
      <c r="AK1822" s="83" t="b">
        <f>COUNTIF('Power Curve'!$D$2:$D$31,AJ1822)&gt;0</f>
        <v>1</v>
      </c>
      <c r="AL1822" s="83" t="b">
        <f t="shared" si="541"/>
        <v>0</v>
      </c>
      <c r="AM1822" s="83" t="b">
        <f t="shared" si="547"/>
        <v>1</v>
      </c>
      <c r="AN1822" s="47" t="str">
        <f t="shared" si="542"/>
        <v>Inner</v>
      </c>
      <c r="AO1822" s="48" t="str">
        <f t="shared" si="543"/>
        <v>2.4-2.5</v>
      </c>
      <c r="AP1822" s="49" t="str">
        <f t="shared" si="548"/>
        <v>16-17</v>
      </c>
      <c r="AQ1822" s="49" t="str">
        <f t="shared" si="549"/>
        <v>Mar</v>
      </c>
      <c r="AR1822" s="48" t="str">
        <f t="shared" si="550"/>
        <v>275-285</v>
      </c>
      <c r="AS1822" s="49" t="str">
        <f t="shared" si="544"/>
        <v>Inner-TI</v>
      </c>
    </row>
    <row r="1823" spans="5:45" x14ac:dyDescent="0.3">
      <c r="E1823" s="15">
        <v>40979.673611111109</v>
      </c>
      <c r="F1823" s="21">
        <v>20.64</v>
      </c>
      <c r="G1823" s="21">
        <v>1977.6699981689451</v>
      </c>
      <c r="H1823" s="42">
        <v>1.161688372683582</v>
      </c>
      <c r="I1823" s="35">
        <v>276.89999999999998</v>
      </c>
      <c r="J1823" s="43">
        <v>0.10852713178294575</v>
      </c>
      <c r="K1823" s="44">
        <v>0.12216269305019246</v>
      </c>
      <c r="L1823" s="26">
        <f t="shared" si="532"/>
        <v>20.278113251993087</v>
      </c>
      <c r="M1823" s="26">
        <f t="shared" si="533"/>
        <v>2.4920977473211794</v>
      </c>
      <c r="N1823" s="96">
        <f t="shared" si="534"/>
        <v>22</v>
      </c>
      <c r="O1823" s="26">
        <f t="shared" si="535"/>
        <v>0.31162204179556602</v>
      </c>
      <c r="P1823" s="3">
        <f>IF(L1823&gt;'Power Curve'!$C$37,0,INDEX(Ci,$N1823,1)*POWER(1-O1823,3)+INDEX(Ci,$N1823,2)*3*O1823*POWER(1-O1823,2)+INDEX(Ci,$N1823,3)*3*POWER(O1823,2)*(1-O1823)+INDEX(Ci,$N1823,4)*POWER(O1823,3))</f>
        <v>1984.3945593708031</v>
      </c>
      <c r="Q1823" s="3">
        <f>MAX(0,MIN(P1823-V1823+W1823,'Power Curve'!$C$39))</f>
        <v>1984.4830368675021</v>
      </c>
      <c r="R1823" s="3">
        <f t="shared" si="536"/>
        <v>1977.6699981689451</v>
      </c>
      <c r="S1823" s="3">
        <f t="shared" si="537"/>
        <v>6.8130386985569658</v>
      </c>
      <c r="T1823" s="3">
        <f t="shared" si="538"/>
        <v>6.8130386985569658</v>
      </c>
      <c r="V1823" s="37">
        <f t="array" ref="V1823">SUM(_xlfn.NORM.DIST($AD$3:$AD$1003,$L1823,$AA1823,FALSE)*WindSpeedStep*$AE$3:$AE$1003)/AG1823</f>
        <v>1986.9034311570065</v>
      </c>
      <c r="W1823" s="37">
        <f t="array" ref="W1823">SUM(_xlfn.NORM.DIST($AD$3:$AD$1003,$L1823,$AB1823,FALSE)*WindSpeedStep*$AE$3:$AE$1003)/AH1823</f>
        <v>1986.9919086537054</v>
      </c>
      <c r="Y1823" s="1">
        <f t="shared" si="539"/>
        <v>20</v>
      </c>
      <c r="Z1823" s="99">
        <f>IF(L1823&lt;'Power Curve'!$P$28,'Power Curve'!$Q$28,IF(L1823&gt;'Power Curve'!$P$29,'Power Curve'!$Q$29,INDEX(ReferenceTurbulence,Y1823)+(L1823-INDEX(ReferenceTurbulenceWindSpeed,Y1823))*(INDEX(ReferenceTurbulence,Y1823+1)-INDEX(ReferenceTurbulence,Y1823))/(INDEX(ReferenceTurbulenceWindSpeed,Y1823+1)-INDEX(ReferenceTurbulenceWindSpeed,Y1823))))</f>
        <v>0.12219009787616034</v>
      </c>
      <c r="AA1823" s="100">
        <f t="shared" si="545"/>
        <v>2.4777846430048993</v>
      </c>
      <c r="AB1823" s="29">
        <f t="shared" si="546"/>
        <v>2.2007254692085523</v>
      </c>
      <c r="AG1823" s="40">
        <f t="array" ref="AG1823">SUM(_xlfn.NORM.DIST($AD$3:$AD$1003,$F1823,$AA1823,FALSE)*WindSpeedStep)</f>
        <v>0.99999999999998612</v>
      </c>
      <c r="AH1823" s="40">
        <f t="array" ref="AH1823">SUM(_xlfn.NORM.DIST($AD$3:$AD$1003,$F1823,$AB1823,FALSE)*WindSpeedStep)</f>
        <v>0.99999999999998579</v>
      </c>
      <c r="AJ1823" s="47">
        <f t="shared" si="540"/>
        <v>20</v>
      </c>
      <c r="AK1823" s="83" t="b">
        <f>COUNTIF('Power Curve'!$D$2:$D$31,AJ1823)&gt;0</f>
        <v>1</v>
      </c>
      <c r="AL1823" s="83" t="b">
        <f t="shared" si="541"/>
        <v>0</v>
      </c>
      <c r="AM1823" s="83" t="b">
        <f t="shared" si="547"/>
        <v>1</v>
      </c>
      <c r="AN1823" s="47" t="str">
        <f t="shared" si="542"/>
        <v>Inner</v>
      </c>
      <c r="AO1823" s="48" t="str">
        <f t="shared" si="543"/>
        <v>2.4-2.5</v>
      </c>
      <c r="AP1823" s="49" t="str">
        <f t="shared" si="548"/>
        <v>16-17</v>
      </c>
      <c r="AQ1823" s="49" t="str">
        <f t="shared" si="549"/>
        <v>Mar</v>
      </c>
      <c r="AR1823" s="48" t="str">
        <f t="shared" si="550"/>
        <v>275-285</v>
      </c>
      <c r="AS1823" s="49" t="str">
        <f t="shared" si="544"/>
        <v>Inner-TI</v>
      </c>
    </row>
    <row r="1824" spans="5:45" x14ac:dyDescent="0.3">
      <c r="E1824" s="15">
        <v>40979.680555555555</v>
      </c>
      <c r="F1824" s="21">
        <v>19.899999999999999</v>
      </c>
      <c r="G1824" s="21">
        <v>1966.8200225830051</v>
      </c>
      <c r="H1824" s="42">
        <v>1.1628442134118724</v>
      </c>
      <c r="I1824" s="35">
        <v>277.60000000000002</v>
      </c>
      <c r="J1824" s="43">
        <v>0.12361809045226131</v>
      </c>
      <c r="K1824" s="44">
        <v>0.1274738596395959</v>
      </c>
      <c r="L1824" s="26">
        <f t="shared" si="532"/>
        <v>19.557569948652286</v>
      </c>
      <c r="M1824" s="26">
        <f t="shared" si="533"/>
        <v>2.380735457061081</v>
      </c>
      <c r="N1824" s="96">
        <f t="shared" si="534"/>
        <v>21</v>
      </c>
      <c r="O1824" s="26">
        <f t="shared" si="535"/>
        <v>0.55689522272819736</v>
      </c>
      <c r="P1824" s="3">
        <f>IF(L1824&gt;'Power Curve'!$C$37,0,INDEX(Ci,$N1824,1)*POWER(1-O1824,3)+INDEX(Ci,$N1824,2)*3*O1824*POWER(1-O1824,2)+INDEX(Ci,$N1824,3)*3*POWER(O1824,2)*(1-O1824)+INDEX(Ci,$N1824,4)*POWER(O1824,3))</f>
        <v>1985.6104464187313</v>
      </c>
      <c r="Q1824" s="3">
        <f>MAX(0,MIN(P1824-V1824+W1824,'Power Curve'!$C$39))</f>
        <v>1985.5996583720296</v>
      </c>
      <c r="R1824" s="3">
        <f t="shared" si="536"/>
        <v>1966.8200225830051</v>
      </c>
      <c r="S1824" s="3">
        <f t="shared" si="537"/>
        <v>18.779635789024496</v>
      </c>
      <c r="T1824" s="3">
        <f t="shared" si="538"/>
        <v>18.779635789024496</v>
      </c>
      <c r="V1824" s="37">
        <f t="array" ref="V1824">SUM(_xlfn.NORM.DIST($AD$3:$AD$1003,$L1824,$AA1824,FALSE)*WindSpeedStep*$AE$3:$AE$1003)/AG1824</f>
        <v>1986.2460215243268</v>
      </c>
      <c r="W1824" s="37">
        <f t="array" ref="W1824">SUM(_xlfn.NORM.DIST($AD$3:$AD$1003,$L1824,$AB1824,FALSE)*WindSpeedStep*$AE$3:$AE$1003)/AH1824</f>
        <v>1986.2352334776251</v>
      </c>
      <c r="Y1824" s="1">
        <f t="shared" si="539"/>
        <v>19</v>
      </c>
      <c r="Z1824" s="99">
        <f>IF(L1824&lt;'Power Curve'!$P$28,'Power Curve'!$Q$28,IF(L1824&gt;'Power Curve'!$P$29,'Power Curve'!$Q$29,INDEX(ReferenceTurbulence,Y1824)+(L1824-INDEX(ReferenceTurbulenceWindSpeed,Y1824))*(INDEX(ReferenceTurbulence,Y1824+1)-INDEX(ReferenceTurbulence,Y1824))/(INDEX(ReferenceTurbulenceWindSpeed,Y1824+1)-INDEX(ReferenceTurbulenceWindSpeed,Y1824))))</f>
        <v>0.12253963323333038</v>
      </c>
      <c r="AA1824" s="100">
        <f t="shared" si="545"/>
        <v>2.3965774484430553</v>
      </c>
      <c r="AB1824" s="29">
        <f t="shared" si="546"/>
        <v>2.4176694509389258</v>
      </c>
      <c r="AG1824" s="40">
        <f t="array" ref="AG1824">SUM(_xlfn.NORM.DIST($AD$3:$AD$1003,$F1824,$AA1824,FALSE)*WindSpeedStep)</f>
        <v>0.99999999999998646</v>
      </c>
      <c r="AH1824" s="40">
        <f t="array" ref="AH1824">SUM(_xlfn.NORM.DIST($AD$3:$AD$1003,$F1824,$AB1824,FALSE)*WindSpeedStep)</f>
        <v>0.9999999999999869</v>
      </c>
      <c r="AJ1824" s="47">
        <f t="shared" si="540"/>
        <v>20</v>
      </c>
      <c r="AK1824" s="83" t="b">
        <f>COUNTIF('Power Curve'!$D$2:$D$31,AJ1824)&gt;0</f>
        <v>1</v>
      </c>
      <c r="AL1824" s="83" t="b">
        <f t="shared" si="541"/>
        <v>0</v>
      </c>
      <c r="AM1824" s="83" t="b">
        <f t="shared" si="547"/>
        <v>1</v>
      </c>
      <c r="AN1824" s="47" t="str">
        <f t="shared" si="542"/>
        <v>Inner</v>
      </c>
      <c r="AO1824" s="48" t="str">
        <f t="shared" si="543"/>
        <v>2.3-2.4</v>
      </c>
      <c r="AP1824" s="49" t="str">
        <f t="shared" si="548"/>
        <v>16-17</v>
      </c>
      <c r="AQ1824" s="49" t="str">
        <f t="shared" si="549"/>
        <v>Mar</v>
      </c>
      <c r="AR1824" s="48" t="str">
        <f t="shared" si="550"/>
        <v>275-285</v>
      </c>
      <c r="AS1824" s="49" t="str">
        <f t="shared" si="544"/>
        <v>Inner-TI</v>
      </c>
    </row>
    <row r="1825" spans="5:45" x14ac:dyDescent="0.3">
      <c r="E1825" s="15">
        <v>40979.6875</v>
      </c>
      <c r="F1825" s="21">
        <v>20.04</v>
      </c>
      <c r="G1825" s="21">
        <v>1973.389999389648</v>
      </c>
      <c r="H1825" s="42">
        <v>1.1635178382271718</v>
      </c>
      <c r="I1825" s="35">
        <v>277</v>
      </c>
      <c r="J1825" s="43">
        <v>0.11576846307385229</v>
      </c>
      <c r="K1825" s="44">
        <v>0.11236352116850491</v>
      </c>
      <c r="L1825" s="26">
        <f t="shared" si="532"/>
        <v>19.69896323327221</v>
      </c>
      <c r="M1825" s="26">
        <f t="shared" si="533"/>
        <v>2.4025882449916143</v>
      </c>
      <c r="N1825" s="96">
        <f t="shared" si="534"/>
        <v>21</v>
      </c>
      <c r="O1825" s="26">
        <f t="shared" si="535"/>
        <v>0.7160106430263401</v>
      </c>
      <c r="P1825" s="3">
        <f>IF(L1825&gt;'Power Curve'!$C$37,0,INDEX(Ci,$N1825,1)*POWER(1-O1825,3)+INDEX(Ci,$N1825,2)*3*O1825*POWER(1-O1825,2)+INDEX(Ci,$N1825,3)*3*POWER(O1825,2)*(1-O1825)+INDEX(Ci,$N1825,4)*POWER(O1825,3))</f>
        <v>1984.1657981848962</v>
      </c>
      <c r="Q1825" s="3">
        <f>MAX(0,MIN(P1825-V1825+W1825,'Power Curve'!$C$39))</f>
        <v>1984.214839171244</v>
      </c>
      <c r="R1825" s="3">
        <f t="shared" si="536"/>
        <v>1973.389999389648</v>
      </c>
      <c r="S1825" s="3">
        <f t="shared" si="537"/>
        <v>10.824839781595983</v>
      </c>
      <c r="T1825" s="3">
        <f t="shared" si="538"/>
        <v>10.824839781595983</v>
      </c>
      <c r="V1825" s="37">
        <f t="array" ref="V1825">SUM(_xlfn.NORM.DIST($AD$3:$AD$1003,$L1825,$AA1825,FALSE)*WindSpeedStep*$AE$3:$AE$1003)/AG1825</f>
        <v>1986.3815474870353</v>
      </c>
      <c r="W1825" s="37">
        <f t="array" ref="W1825">SUM(_xlfn.NORM.DIST($AD$3:$AD$1003,$L1825,$AB1825,FALSE)*WindSpeedStep*$AE$3:$AE$1003)/AH1825</f>
        <v>1986.4305884733831</v>
      </c>
      <c r="Y1825" s="1">
        <f t="shared" si="539"/>
        <v>19</v>
      </c>
      <c r="Z1825" s="99">
        <f>IF(L1825&lt;'Power Curve'!$P$28,'Power Curve'!$Q$28,IF(L1825&gt;'Power Curve'!$P$29,'Power Curve'!$Q$29,INDEX(ReferenceTurbulence,Y1825)+(L1825-INDEX(ReferenceTurbulenceWindSpeed,Y1825))*(INDEX(ReferenceTurbulence,Y1825+1)-INDEX(ReferenceTurbulence,Y1825))/(INDEX(ReferenceTurbulenceWindSpeed,Y1825+1)-INDEX(ReferenceTurbulenceWindSpeed,Y1825))))</f>
        <v>0.12241411785160147</v>
      </c>
      <c r="AA1825" s="100">
        <f t="shared" si="545"/>
        <v>2.4114312067921486</v>
      </c>
      <c r="AB1825" s="29">
        <f t="shared" si="546"/>
        <v>2.2805186976642475</v>
      </c>
      <c r="AG1825" s="40">
        <f t="array" ref="AG1825">SUM(_xlfn.NORM.DIST($AD$3:$AD$1003,$F1825,$AA1825,FALSE)*WindSpeedStep)</f>
        <v>0.99999999999998734</v>
      </c>
      <c r="AH1825" s="40">
        <f t="array" ref="AH1825">SUM(_xlfn.NORM.DIST($AD$3:$AD$1003,$F1825,$AB1825,FALSE)*WindSpeedStep)</f>
        <v>0.99999999999998679</v>
      </c>
      <c r="AJ1825" s="47">
        <f t="shared" si="540"/>
        <v>20</v>
      </c>
      <c r="AK1825" s="83" t="b">
        <f>COUNTIF('Power Curve'!$D$2:$D$31,AJ1825)&gt;0</f>
        <v>1</v>
      </c>
      <c r="AL1825" s="83" t="b">
        <f t="shared" si="541"/>
        <v>0</v>
      </c>
      <c r="AM1825" s="83" t="b">
        <f t="shared" si="547"/>
        <v>1</v>
      </c>
      <c r="AN1825" s="47" t="str">
        <f t="shared" si="542"/>
        <v>Inner</v>
      </c>
      <c r="AO1825" s="48" t="str">
        <f t="shared" si="543"/>
        <v>2.4-2.5</v>
      </c>
      <c r="AP1825" s="49" t="str">
        <f t="shared" si="548"/>
        <v>16-17</v>
      </c>
      <c r="AQ1825" s="49" t="str">
        <f t="shared" si="549"/>
        <v>Mar</v>
      </c>
      <c r="AR1825" s="48" t="str">
        <f t="shared" si="550"/>
        <v>275-285</v>
      </c>
      <c r="AS1825" s="49" t="str">
        <f t="shared" si="544"/>
        <v>Inner-TI</v>
      </c>
    </row>
    <row r="1826" spans="5:45" x14ac:dyDescent="0.3">
      <c r="E1826" s="15">
        <v>40979.694444444445</v>
      </c>
      <c r="F1826" s="21">
        <v>16.22</v>
      </c>
      <c r="G1826" s="21">
        <v>1966.1300506591849</v>
      </c>
      <c r="H1826" s="42">
        <v>1.1650342685982378</v>
      </c>
      <c r="I1826" s="35">
        <v>273.60000000000002</v>
      </c>
      <c r="J1826" s="43">
        <v>0.13378545006165229</v>
      </c>
      <c r="K1826" s="44">
        <v>9.2058384376020569E-2</v>
      </c>
      <c r="L1826" s="26">
        <f t="shared" si="532"/>
        <v>15.950894905507903</v>
      </c>
      <c r="M1826" s="26">
        <f t="shared" si="533"/>
        <v>1.8233122027386028</v>
      </c>
      <c r="N1826" s="96">
        <f t="shared" si="534"/>
        <v>16</v>
      </c>
      <c r="O1826" s="26">
        <f t="shared" si="535"/>
        <v>0.95284256608372198</v>
      </c>
      <c r="P1826" s="3">
        <f>IF(L1826&gt;'Power Curve'!$C$37,0,INDEX(Ci,$N1826,1)*POWER(1-O1826,3)+INDEX(Ci,$N1826,2)*3*O1826*POWER(1-O1826,2)+INDEX(Ci,$N1826,3)*3*POWER(O1826,2)*(1-O1826)+INDEX(Ci,$N1826,4)*POWER(O1826,3))</f>
        <v>1982.2586198350423</v>
      </c>
      <c r="Q1826" s="3">
        <f>MAX(0,MIN(P1826-V1826+W1826,'Power Curve'!$C$39))</f>
        <v>1980.4256315524806</v>
      </c>
      <c r="R1826" s="3">
        <f t="shared" si="536"/>
        <v>1966.1300506591849</v>
      </c>
      <c r="S1826" s="3">
        <f t="shared" si="537"/>
        <v>14.295580893295664</v>
      </c>
      <c r="T1826" s="3">
        <f t="shared" si="538"/>
        <v>14.295580893295664</v>
      </c>
      <c r="V1826" s="37">
        <f t="array" ref="V1826">SUM(_xlfn.NORM.DIST($AD$3:$AD$1003,$L1826,$AA1826,FALSE)*WindSpeedStep*$AE$3:$AE$1003)/AG1826</f>
        <v>1981.0687682296621</v>
      </c>
      <c r="W1826" s="37">
        <f t="array" ref="W1826">SUM(_xlfn.NORM.DIST($AD$3:$AD$1003,$L1826,$AB1826,FALSE)*WindSpeedStep*$AE$3:$AE$1003)/AH1826</f>
        <v>1979.2357799471004</v>
      </c>
      <c r="Y1826" s="1">
        <f t="shared" si="539"/>
        <v>15</v>
      </c>
      <c r="Z1826" s="99">
        <f>IF(L1826&lt;'Power Curve'!$P$28,'Power Curve'!$Q$28,IF(L1826&gt;'Power Curve'!$P$29,'Power Curve'!$Q$29,INDEX(ReferenceTurbulence,Y1826)+(L1826-INDEX(ReferenceTurbulenceWindSpeed,Y1826))*(INDEX(ReferenceTurbulence,Y1826+1)-INDEX(ReferenceTurbulence,Y1826))/(INDEX(ReferenceTurbulenceWindSpeed,Y1826+1)-INDEX(ReferenceTurbulenceWindSpeed,Y1826))))</f>
        <v>0.12113736484883766</v>
      </c>
      <c r="AA1826" s="100">
        <f t="shared" si="545"/>
        <v>1.9322493758339769</v>
      </c>
      <c r="AB1826" s="29">
        <f t="shared" si="546"/>
        <v>2.1339976538194918</v>
      </c>
      <c r="AG1826" s="40">
        <f t="array" ref="AG1826">SUM(_xlfn.NORM.DIST($AD$3:$AD$1003,$F1826,$AA1826,FALSE)*WindSpeedStep)</f>
        <v>0.99999999999999412</v>
      </c>
      <c r="AH1826" s="40">
        <f t="array" ref="AH1826">SUM(_xlfn.NORM.DIST($AD$3:$AD$1003,$F1826,$AB1826,FALSE)*WindSpeedStep)</f>
        <v>0.99999999999998246</v>
      </c>
      <c r="AJ1826" s="47">
        <f t="shared" si="540"/>
        <v>16</v>
      </c>
      <c r="AK1826" s="83" t="b">
        <f>COUNTIF('Power Curve'!$D$2:$D$31,AJ1826)&gt;0</f>
        <v>1</v>
      </c>
      <c r="AL1826" s="83" t="b">
        <f t="shared" si="541"/>
        <v>0</v>
      </c>
      <c r="AM1826" s="83" t="b">
        <f t="shared" si="547"/>
        <v>1</v>
      </c>
      <c r="AN1826" s="47" t="str">
        <f t="shared" si="542"/>
        <v>Outer</v>
      </c>
      <c r="AO1826" s="48" t="str">
        <f t="shared" si="543"/>
        <v>1.8-1.9</v>
      </c>
      <c r="AP1826" s="49" t="str">
        <f t="shared" si="548"/>
        <v>16-17</v>
      </c>
      <c r="AQ1826" s="49" t="str">
        <f t="shared" si="549"/>
        <v>Mar</v>
      </c>
      <c r="AR1826" s="48" t="str">
        <f t="shared" si="550"/>
        <v>265-275</v>
      </c>
      <c r="AS1826" s="49" t="str">
        <f t="shared" si="544"/>
        <v>Inner-TI</v>
      </c>
    </row>
    <row r="1827" spans="5:45" x14ac:dyDescent="0.3">
      <c r="E1827" s="15">
        <v>40979.701388888891</v>
      </c>
      <c r="F1827" s="21">
        <v>17.600000000000001</v>
      </c>
      <c r="G1827" s="21">
        <v>1961.5699615478541</v>
      </c>
      <c r="H1827" s="42">
        <v>1.1654987953755322</v>
      </c>
      <c r="I1827" s="35">
        <v>270.60000000000002</v>
      </c>
      <c r="J1827" s="43">
        <v>0.11704545454545454</v>
      </c>
      <c r="K1827" s="44">
        <v>0.13703500642705532</v>
      </c>
      <c r="L1827" s="26">
        <f t="shared" si="532"/>
        <v>17.310299468449966</v>
      </c>
      <c r="M1827" s="26">
        <f t="shared" si="533"/>
        <v>2.0334125600902748</v>
      </c>
      <c r="N1827" s="96">
        <f t="shared" si="534"/>
        <v>18</v>
      </c>
      <c r="O1827" s="26">
        <f t="shared" si="535"/>
        <v>0.34798748945067642</v>
      </c>
      <c r="P1827" s="3">
        <f>IF(L1827&gt;'Power Curve'!$C$37,0,INDEX(Ci,$N1827,1)*POWER(1-O1827,3)+INDEX(Ci,$N1827,2)*3*O1827*POWER(1-O1827,2)+INDEX(Ci,$N1827,3)*3*POWER(O1827,2)*(1-O1827)+INDEX(Ci,$N1827,4)*POWER(O1827,3))</f>
        <v>1983.7142008543119</v>
      </c>
      <c r="Q1827" s="3">
        <f>MAX(0,MIN(P1827-V1827+W1827,'Power Curve'!$C$39))</f>
        <v>1983.813424670509</v>
      </c>
      <c r="R1827" s="3">
        <f t="shared" si="536"/>
        <v>1961.5699615478541</v>
      </c>
      <c r="S1827" s="3">
        <f t="shared" si="537"/>
        <v>22.24346312265493</v>
      </c>
      <c r="T1827" s="3">
        <f t="shared" si="538"/>
        <v>22.24346312265493</v>
      </c>
      <c r="V1827" s="37">
        <f t="array" ref="V1827">SUM(_xlfn.NORM.DIST($AD$3:$AD$1003,$L1827,$AA1827,FALSE)*WindSpeedStep*$AE$3:$AE$1003)/AG1827</f>
        <v>1983.740258778796</v>
      </c>
      <c r="W1827" s="37">
        <f t="array" ref="W1827">SUM(_xlfn.NORM.DIST($AD$3:$AD$1003,$L1827,$AB1827,FALSE)*WindSpeedStep*$AE$3:$AE$1003)/AH1827</f>
        <v>1983.8394825949931</v>
      </c>
      <c r="Y1827" s="1">
        <f t="shared" si="539"/>
        <v>17</v>
      </c>
      <c r="Z1827" s="99">
        <f>IF(L1827&lt;'Power Curve'!$P$28,'Power Curve'!$Q$28,IF(L1827&gt;'Power Curve'!$P$29,'Power Curve'!$Q$29,INDEX(ReferenceTurbulence,Y1827)+(L1827-INDEX(ReferenceTurbulenceWindSpeed,Y1827))*(INDEX(ReferenceTurbulence,Y1827+1)-INDEX(ReferenceTurbulence,Y1827))/(INDEX(ReferenceTurbulenceWindSpeed,Y1827+1)-INDEX(ReferenceTurbulenceWindSpeed,Y1827))))</f>
        <v>0.12021830379283781</v>
      </c>
      <c r="AA1827" s="100">
        <f t="shared" si="545"/>
        <v>2.081014840243117</v>
      </c>
      <c r="AB1827" s="29">
        <f t="shared" si="546"/>
        <v>2.0260918696026664</v>
      </c>
      <c r="AG1827" s="40">
        <f t="array" ref="AG1827">SUM(_xlfn.NORM.DIST($AD$3:$AD$1003,$F1827,$AA1827,FALSE)*WindSpeedStep)</f>
        <v>0.99999999999998967</v>
      </c>
      <c r="AH1827" s="40">
        <f t="array" ref="AH1827">SUM(_xlfn.NORM.DIST($AD$3:$AD$1003,$F1827,$AB1827,FALSE)*WindSpeedStep)</f>
        <v>0.9999999999999899</v>
      </c>
      <c r="AJ1827" s="47">
        <f t="shared" si="540"/>
        <v>17</v>
      </c>
      <c r="AK1827" s="83" t="b">
        <f>COUNTIF('Power Curve'!$D$2:$D$31,AJ1827)&gt;0</f>
        <v>1</v>
      </c>
      <c r="AL1827" s="83" t="b">
        <f t="shared" si="541"/>
        <v>0</v>
      </c>
      <c r="AM1827" s="83" t="b">
        <f t="shared" si="547"/>
        <v>1</v>
      </c>
      <c r="AN1827" s="47" t="str">
        <f t="shared" si="542"/>
        <v>Inner</v>
      </c>
      <c r="AO1827" s="48" t="str">
        <f t="shared" si="543"/>
        <v>2.0-2.1</v>
      </c>
      <c r="AP1827" s="49" t="str">
        <f t="shared" si="548"/>
        <v>16-17</v>
      </c>
      <c r="AQ1827" s="49" t="str">
        <f t="shared" si="549"/>
        <v>Mar</v>
      </c>
      <c r="AR1827" s="48" t="str">
        <f t="shared" si="550"/>
        <v>265-275</v>
      </c>
      <c r="AS1827" s="49" t="str">
        <f t="shared" si="544"/>
        <v>Inner-TI</v>
      </c>
    </row>
    <row r="1828" spans="5:45" x14ac:dyDescent="0.3">
      <c r="E1828" s="15">
        <v>40979.715277777781</v>
      </c>
      <c r="F1828" s="21">
        <v>18.62</v>
      </c>
      <c r="G1828" s="21">
        <v>1979.0899505615209</v>
      </c>
      <c r="H1828" s="42">
        <v>1.1658393864061818</v>
      </c>
      <c r="I1828" s="35">
        <v>275.2</v>
      </c>
      <c r="J1828" s="43">
        <v>0.12943071965628355</v>
      </c>
      <c r="K1828" s="44">
        <v>0.15506181909459529</v>
      </c>
      <c r="L1828" s="26">
        <f t="shared" si="532"/>
        <v>18.315293737045966</v>
      </c>
      <c r="M1828" s="26">
        <f t="shared" si="533"/>
        <v>2.188737663980926</v>
      </c>
      <c r="N1828" s="96">
        <f t="shared" si="534"/>
        <v>19</v>
      </c>
      <c r="O1828" s="26">
        <f t="shared" si="535"/>
        <v>0.69606889950938999</v>
      </c>
      <c r="P1828" s="3">
        <f>IF(L1828&gt;'Power Curve'!$C$37,0,INDEX(Ci,$N1828,1)*POWER(1-O1828,3)+INDEX(Ci,$N1828,2)*3*O1828*POWER(1-O1828,2)+INDEX(Ci,$N1828,3)*3*POWER(O1828,2)*(1-O1828)+INDEX(Ci,$N1828,4)*POWER(O1828,3))</f>
        <v>1987.367777167794</v>
      </c>
      <c r="Q1828" s="3">
        <f>MAX(0,MIN(P1828-V1828+W1828,'Power Curve'!$C$39))</f>
        <v>1987.1622853588324</v>
      </c>
      <c r="R1828" s="3">
        <f t="shared" si="536"/>
        <v>1979.0899505615209</v>
      </c>
      <c r="S1828" s="3">
        <f t="shared" si="537"/>
        <v>8.0723347973114414</v>
      </c>
      <c r="T1828" s="3">
        <f t="shared" si="538"/>
        <v>8.0723347973114414</v>
      </c>
      <c r="V1828" s="37">
        <f t="array" ref="V1828">SUM(_xlfn.NORM.DIST($AD$3:$AD$1003,$L1828,$AA1828,FALSE)*WindSpeedStep*$AE$3:$AE$1003)/AG1828</f>
        <v>1984.9825005604262</v>
      </c>
      <c r="W1828" s="37">
        <f t="array" ref="W1828">SUM(_xlfn.NORM.DIST($AD$3:$AD$1003,$L1828,$AB1828,FALSE)*WindSpeedStep*$AE$3:$AE$1003)/AH1828</f>
        <v>1984.7770087514646</v>
      </c>
      <c r="Y1828" s="1">
        <f t="shared" si="539"/>
        <v>18</v>
      </c>
      <c r="Z1828" s="99">
        <f>IF(L1828&lt;'Power Curve'!$P$28,'Power Curve'!$Q$28,IF(L1828&gt;'Power Curve'!$P$29,'Power Curve'!$Q$29,INDEX(ReferenceTurbulence,Y1828)+(L1828-INDEX(ReferenceTurbulenceWindSpeed,Y1828))*(INDEX(ReferenceTurbulence,Y1828+1)-INDEX(ReferenceTurbulence,Y1828))/(INDEX(ReferenceTurbulenceWindSpeed,Y1828+1)-INDEX(ReferenceTurbulenceWindSpeed,Y1828))))</f>
        <v>0.12016925083962671</v>
      </c>
      <c r="AA1828" s="100">
        <f t="shared" si="545"/>
        <v>2.2009351272885209</v>
      </c>
      <c r="AB1828" s="29">
        <f t="shared" si="546"/>
        <v>2.3705616491020822</v>
      </c>
      <c r="AG1828" s="40">
        <f t="array" ref="AG1828">SUM(_xlfn.NORM.DIST($AD$3:$AD$1003,$F1828,$AA1828,FALSE)*WindSpeedStep)</f>
        <v>0.99999999999998868</v>
      </c>
      <c r="AH1828" s="40">
        <f t="array" ref="AH1828">SUM(_xlfn.NORM.DIST($AD$3:$AD$1003,$F1828,$AB1828,FALSE)*WindSpeedStep)</f>
        <v>0.99999999999998657</v>
      </c>
      <c r="AJ1828" s="47">
        <f t="shared" si="540"/>
        <v>18</v>
      </c>
      <c r="AK1828" s="83" t="b">
        <f>COUNTIF('Power Curve'!$D$2:$D$31,AJ1828)&gt;0</f>
        <v>1</v>
      </c>
      <c r="AL1828" s="83" t="b">
        <f t="shared" si="541"/>
        <v>0</v>
      </c>
      <c r="AM1828" s="83" t="b">
        <f t="shared" si="547"/>
        <v>1</v>
      </c>
      <c r="AN1828" s="47" t="str">
        <f t="shared" si="542"/>
        <v>Inner</v>
      </c>
      <c r="AO1828" s="48" t="str">
        <f t="shared" si="543"/>
        <v>2.1-2.2</v>
      </c>
      <c r="AP1828" s="49" t="str">
        <f t="shared" si="548"/>
        <v>17-18</v>
      </c>
      <c r="AQ1828" s="49" t="str">
        <f t="shared" si="549"/>
        <v>Mar</v>
      </c>
      <c r="AR1828" s="48" t="str">
        <f t="shared" si="550"/>
        <v>275-285</v>
      </c>
      <c r="AS1828" s="49" t="str">
        <f t="shared" si="544"/>
        <v>Inner-TI</v>
      </c>
    </row>
    <row r="1829" spans="5:45" x14ac:dyDescent="0.3">
      <c r="E1829" s="15">
        <v>40979.722222222219</v>
      </c>
      <c r="F1829" s="21">
        <v>18.600000000000001</v>
      </c>
      <c r="G1829" s="21">
        <v>1983.7599945068409</v>
      </c>
      <c r="H1829" s="42">
        <v>1.1657970937893851</v>
      </c>
      <c r="I1829" s="35">
        <v>276</v>
      </c>
      <c r="J1829" s="43">
        <v>0.12311827956989246</v>
      </c>
      <c r="K1829" s="44">
        <v>0.13895904875949325</v>
      </c>
      <c r="L1829" s="26">
        <f t="shared" si="532"/>
        <v>18.295399789659349</v>
      </c>
      <c r="M1829" s="26">
        <f t="shared" si="533"/>
        <v>2.1856629902825992</v>
      </c>
      <c r="N1829" s="96">
        <f t="shared" si="534"/>
        <v>19</v>
      </c>
      <c r="O1829" s="26">
        <f t="shared" si="535"/>
        <v>0.66136181257516358</v>
      </c>
      <c r="P1829" s="3">
        <f>IF(L1829&gt;'Power Curve'!$C$37,0,INDEX(Ci,$N1829,1)*POWER(1-O1829,3)+INDEX(Ci,$N1829,2)*3*O1829*POWER(1-O1829,2)+INDEX(Ci,$N1829,3)*3*POWER(O1829,2)*(1-O1829)+INDEX(Ci,$N1829,4)*POWER(O1829,3))</f>
        <v>1986.9356971385878</v>
      </c>
      <c r="Q1829" s="3">
        <f>MAX(0,MIN(P1829-V1829+W1829,'Power Curve'!$C$39))</f>
        <v>1986.882637868039</v>
      </c>
      <c r="R1829" s="3">
        <f t="shared" si="536"/>
        <v>1983.7599945068409</v>
      </c>
      <c r="S1829" s="3">
        <f t="shared" si="537"/>
        <v>3.1226433611980156</v>
      </c>
      <c r="T1829" s="3">
        <f t="shared" si="538"/>
        <v>3.1226433611980156</v>
      </c>
      <c r="V1829" s="37">
        <f t="array" ref="V1829">SUM(_xlfn.NORM.DIST($AD$3:$AD$1003,$L1829,$AA1829,FALSE)*WindSpeedStep*$AE$3:$AE$1003)/AG1829</f>
        <v>1984.9613562459299</v>
      </c>
      <c r="W1829" s="37">
        <f t="array" ref="W1829">SUM(_xlfn.NORM.DIST($AD$3:$AD$1003,$L1829,$AB1829,FALSE)*WindSpeedStep*$AE$3:$AE$1003)/AH1829</f>
        <v>1984.9082969753811</v>
      </c>
      <c r="Y1829" s="1">
        <f t="shared" si="539"/>
        <v>18</v>
      </c>
      <c r="Z1829" s="99">
        <f>IF(L1829&lt;'Power Curve'!$P$28,'Power Curve'!$Q$28,IF(L1829&gt;'Power Curve'!$P$29,'Power Curve'!$Q$29,INDEX(ReferenceTurbulence,Y1829)+(L1829-INDEX(ReferenceTurbulenceWindSpeed,Y1829))*(INDEX(ReferenceTurbulence,Y1829+1)-INDEX(ReferenceTurbulence,Y1829))/(INDEX(ReferenceTurbulenceWindSpeed,Y1829+1)-INDEX(ReferenceTurbulenceWindSpeed,Y1829))))</f>
        <v>0.12009446484465711</v>
      </c>
      <c r="AA1829" s="100">
        <f t="shared" si="545"/>
        <v>2.1971762468581919</v>
      </c>
      <c r="AB1829" s="29">
        <f t="shared" si="546"/>
        <v>2.2524981461462317</v>
      </c>
      <c r="AG1829" s="40">
        <f t="array" ref="AG1829">SUM(_xlfn.NORM.DIST($AD$3:$AD$1003,$F1829,$AA1829,FALSE)*WindSpeedStep)</f>
        <v>0.99999999999998701</v>
      </c>
      <c r="AH1829" s="40">
        <f t="array" ref="AH1829">SUM(_xlfn.NORM.DIST($AD$3:$AD$1003,$F1829,$AB1829,FALSE)*WindSpeedStep)</f>
        <v>0.99999999999998823</v>
      </c>
      <c r="AJ1829" s="47">
        <f t="shared" si="540"/>
        <v>18</v>
      </c>
      <c r="AK1829" s="83" t="b">
        <f>COUNTIF('Power Curve'!$D$2:$D$31,AJ1829)&gt;0</f>
        <v>1</v>
      </c>
      <c r="AL1829" s="83" t="b">
        <f t="shared" si="541"/>
        <v>0</v>
      </c>
      <c r="AM1829" s="83" t="b">
        <f t="shared" si="547"/>
        <v>1</v>
      </c>
      <c r="AN1829" s="47" t="str">
        <f t="shared" si="542"/>
        <v>Inner</v>
      </c>
      <c r="AO1829" s="48" t="str">
        <f t="shared" si="543"/>
        <v>2.1-2.2</v>
      </c>
      <c r="AP1829" s="49" t="str">
        <f t="shared" si="548"/>
        <v>17-18</v>
      </c>
      <c r="AQ1829" s="49" t="str">
        <f t="shared" si="549"/>
        <v>Mar</v>
      </c>
      <c r="AR1829" s="48" t="str">
        <f t="shared" si="550"/>
        <v>275-285</v>
      </c>
      <c r="AS1829" s="49" t="str">
        <f t="shared" si="544"/>
        <v>Inner-TI</v>
      </c>
    </row>
    <row r="1830" spans="5:45" x14ac:dyDescent="0.3">
      <c r="E1830" s="15">
        <v>40979.729166666664</v>
      </c>
      <c r="F1830" s="21">
        <v>17.87</v>
      </c>
      <c r="G1830" s="21">
        <v>1981.4999847412159</v>
      </c>
      <c r="H1830" s="42">
        <v>1.166324579050674</v>
      </c>
      <c r="I1830" s="35">
        <v>275.60000000000002</v>
      </c>
      <c r="J1830" s="43">
        <v>0.15165081141578063</v>
      </c>
      <c r="K1830" s="44">
        <v>0.13287943406116651</v>
      </c>
      <c r="L1830" s="26">
        <f t="shared" si="532"/>
        <v>17.580005189734727</v>
      </c>
      <c r="M1830" s="26">
        <f t="shared" si="533"/>
        <v>2.0750964487327273</v>
      </c>
      <c r="N1830" s="96">
        <f t="shared" si="534"/>
        <v>18</v>
      </c>
      <c r="O1830" s="26">
        <f t="shared" si="535"/>
        <v>0.63816637572041501</v>
      </c>
      <c r="P1830" s="3">
        <f>IF(L1830&gt;'Power Curve'!$C$37,0,INDEX(Ci,$N1830,1)*POWER(1-O1830,3)+INDEX(Ci,$N1830,2)*3*O1830*POWER(1-O1830,2)+INDEX(Ci,$N1830,3)*3*POWER(O1830,2)*(1-O1830)+INDEX(Ci,$N1830,4)*POWER(O1830,3))</f>
        <v>1981.5069838842837</v>
      </c>
      <c r="Q1830" s="3">
        <f>MAX(0,MIN(P1830-V1830+W1830,'Power Curve'!$C$39))</f>
        <v>1979.1414125150343</v>
      </c>
      <c r="R1830" s="3">
        <f t="shared" si="536"/>
        <v>1981.4999847412159</v>
      </c>
      <c r="S1830" s="3">
        <f t="shared" si="537"/>
        <v>-2.35857222618165</v>
      </c>
      <c r="T1830" s="3">
        <f t="shared" si="538"/>
        <v>2.35857222618165</v>
      </c>
      <c r="V1830" s="37">
        <f t="array" ref="V1830">SUM(_xlfn.NORM.DIST($AD$3:$AD$1003,$L1830,$AA1830,FALSE)*WindSpeedStep*$AE$3:$AE$1003)/AG1830</f>
        <v>1984.1204955548353</v>
      </c>
      <c r="W1830" s="37">
        <f t="array" ref="W1830">SUM(_xlfn.NORM.DIST($AD$3:$AD$1003,$L1830,$AB1830,FALSE)*WindSpeedStep*$AE$3:$AE$1003)/AH1830</f>
        <v>1981.7549241855859</v>
      </c>
      <c r="Y1830" s="1">
        <f t="shared" si="539"/>
        <v>17</v>
      </c>
      <c r="Z1830" s="99">
        <f>IF(L1830&lt;'Power Curve'!$P$28,'Power Curve'!$Q$28,IF(L1830&gt;'Power Curve'!$P$29,'Power Curve'!$Q$29,INDEX(ReferenceTurbulence,Y1830)+(L1830-INDEX(ReferenceTurbulenceWindSpeed,Y1830))*(INDEX(ReferenceTurbulence,Y1830+1)-INDEX(ReferenceTurbulence,Y1830))/(INDEX(ReferenceTurbulenceWindSpeed,Y1830+1)-INDEX(ReferenceTurbulenceWindSpeed,Y1830))))</f>
        <v>0.11952895281352367</v>
      </c>
      <c r="AA1830" s="100">
        <f t="shared" si="545"/>
        <v>2.1013196107853034</v>
      </c>
      <c r="AB1830" s="29">
        <f t="shared" si="546"/>
        <v>2.6660220517169058</v>
      </c>
      <c r="AG1830" s="40">
        <f t="array" ref="AG1830">SUM(_xlfn.NORM.DIST($AD$3:$AD$1003,$F1830,$AA1830,FALSE)*WindSpeedStep)</f>
        <v>0.99999999999998945</v>
      </c>
      <c r="AH1830" s="40">
        <f t="array" ref="AH1830">SUM(_xlfn.NORM.DIST($AD$3:$AD$1003,$F1830,$AB1830,FALSE)*WindSpeedStep)</f>
        <v>0.99999999999102862</v>
      </c>
      <c r="AJ1830" s="47">
        <f t="shared" si="540"/>
        <v>18</v>
      </c>
      <c r="AK1830" s="83" t="b">
        <f>COUNTIF('Power Curve'!$D$2:$D$31,AJ1830)&gt;0</f>
        <v>1</v>
      </c>
      <c r="AL1830" s="83" t="b">
        <f t="shared" si="541"/>
        <v>0</v>
      </c>
      <c r="AM1830" s="83" t="b">
        <f t="shared" si="547"/>
        <v>1</v>
      </c>
      <c r="AN1830" s="47" t="str">
        <f t="shared" si="542"/>
        <v>Outer</v>
      </c>
      <c r="AO1830" s="48" t="str">
        <f t="shared" si="543"/>
        <v>2.0-2.1</v>
      </c>
      <c r="AP1830" s="49" t="str">
        <f t="shared" si="548"/>
        <v>17-18</v>
      </c>
      <c r="AQ1830" s="49" t="str">
        <f t="shared" si="549"/>
        <v>Mar</v>
      </c>
      <c r="AR1830" s="48" t="str">
        <f t="shared" si="550"/>
        <v>275-285</v>
      </c>
      <c r="AS1830" s="49" t="str">
        <f t="shared" si="544"/>
        <v>HWS-HTI</v>
      </c>
    </row>
    <row r="1831" spans="5:45" x14ac:dyDescent="0.3">
      <c r="E1831" s="15">
        <v>40979.736111111109</v>
      </c>
      <c r="F1831" s="21">
        <v>17.32</v>
      </c>
      <c r="G1831" s="21">
        <v>1990.6499938964871</v>
      </c>
      <c r="H1831" s="42">
        <v>1.1671487451109264</v>
      </c>
      <c r="I1831" s="35">
        <v>277.7</v>
      </c>
      <c r="J1831" s="43">
        <v>0.13048498845265588</v>
      </c>
      <c r="K1831" s="44">
        <v>0.13621052126352892</v>
      </c>
      <c r="L1831" s="26">
        <f t="shared" si="532"/>
        <v>17.042943094946406</v>
      </c>
      <c r="M1831" s="26">
        <f t="shared" si="533"/>
        <v>1.9920917707207166</v>
      </c>
      <c r="N1831" s="96">
        <f t="shared" si="534"/>
        <v>18</v>
      </c>
      <c r="O1831" s="26">
        <f t="shared" si="535"/>
        <v>6.0336288242129506E-2</v>
      </c>
      <c r="P1831" s="3">
        <f>IF(L1831&gt;'Power Curve'!$C$37,0,INDEX(Ci,$N1831,1)*POWER(1-O1831,3)+INDEX(Ci,$N1831,2)*3*O1831*POWER(1-O1831,2)+INDEX(Ci,$N1831,3)*3*POWER(O1831,2)*(1-O1831)+INDEX(Ci,$N1831,4)*POWER(O1831,3))</f>
        <v>1985.1154701728647</v>
      </c>
      <c r="Q1831" s="3">
        <f>MAX(0,MIN(P1831-V1831+W1831,'Power Curve'!$C$39))</f>
        <v>1984.5424966625046</v>
      </c>
      <c r="R1831" s="3">
        <f t="shared" si="536"/>
        <v>1990.6499938964871</v>
      </c>
      <c r="S1831" s="3">
        <f t="shared" si="537"/>
        <v>-6.1074972339824853</v>
      </c>
      <c r="T1831" s="3">
        <f t="shared" si="538"/>
        <v>6.1074972339824853</v>
      </c>
      <c r="V1831" s="37">
        <f t="array" ref="V1831">SUM(_xlfn.NORM.DIST($AD$3:$AD$1003,$L1831,$AA1831,FALSE)*WindSpeedStep*$AE$3:$AE$1003)/AG1831</f>
        <v>1983.3206649788438</v>
      </c>
      <c r="W1831" s="37">
        <f t="array" ref="W1831">SUM(_xlfn.NORM.DIST($AD$3:$AD$1003,$L1831,$AB1831,FALSE)*WindSpeedStep*$AE$3:$AE$1003)/AH1831</f>
        <v>1982.7476914684837</v>
      </c>
      <c r="Y1831" s="1">
        <f t="shared" si="539"/>
        <v>17</v>
      </c>
      <c r="Z1831" s="99">
        <f>IF(L1831&lt;'Power Curve'!$P$28,'Power Curve'!$Q$28,IF(L1831&gt;'Power Curve'!$P$29,'Power Curve'!$Q$29,INDEX(ReferenceTurbulence,Y1831)+(L1831-INDEX(ReferenceTurbulenceWindSpeed,Y1831))*(INDEX(ReferenceTurbulence,Y1831+1)-INDEX(ReferenceTurbulence,Y1831))/(INDEX(ReferenceTurbulenceWindSpeed,Y1831+1)-INDEX(ReferenceTurbulenceWindSpeed,Y1831))))</f>
        <v>0.12090164998595013</v>
      </c>
      <c r="AA1831" s="100">
        <f t="shared" si="545"/>
        <v>2.0605199407956758</v>
      </c>
      <c r="AB1831" s="29">
        <f t="shared" si="546"/>
        <v>2.2238482329433529</v>
      </c>
      <c r="AG1831" s="40">
        <f t="array" ref="AG1831">SUM(_xlfn.NORM.DIST($AD$3:$AD$1003,$F1831,$AA1831,FALSE)*WindSpeedStep)</f>
        <v>0.99999999999999045</v>
      </c>
      <c r="AH1831" s="40">
        <f t="array" ref="AH1831">SUM(_xlfn.NORM.DIST($AD$3:$AD$1003,$F1831,$AB1831,FALSE)*WindSpeedStep)</f>
        <v>0.99999999999998812</v>
      </c>
      <c r="AJ1831" s="47">
        <f t="shared" si="540"/>
        <v>17</v>
      </c>
      <c r="AK1831" s="83" t="b">
        <f>COUNTIF('Power Curve'!$D$2:$D$31,AJ1831)&gt;0</f>
        <v>1</v>
      </c>
      <c r="AL1831" s="83" t="b">
        <f t="shared" si="541"/>
        <v>0</v>
      </c>
      <c r="AM1831" s="83" t="b">
        <f t="shared" si="547"/>
        <v>1</v>
      </c>
      <c r="AN1831" s="47" t="str">
        <f t="shared" si="542"/>
        <v>Inner</v>
      </c>
      <c r="AO1831" s="48" t="str">
        <f t="shared" si="543"/>
        <v>1.9-2.0</v>
      </c>
      <c r="AP1831" s="49" t="str">
        <f t="shared" si="548"/>
        <v>17-18</v>
      </c>
      <c r="AQ1831" s="49" t="str">
        <f t="shared" si="549"/>
        <v>Mar</v>
      </c>
      <c r="AR1831" s="48" t="str">
        <f t="shared" si="550"/>
        <v>275-285</v>
      </c>
      <c r="AS1831" s="49" t="str">
        <f t="shared" si="544"/>
        <v>Inner-TI</v>
      </c>
    </row>
    <row r="1832" spans="5:45" x14ac:dyDescent="0.3">
      <c r="E1832" s="15">
        <v>40979.743055555555</v>
      </c>
      <c r="F1832" s="21">
        <v>18.66</v>
      </c>
      <c r="G1832" s="21">
        <v>1987.0099639892551</v>
      </c>
      <c r="H1832" s="42">
        <v>1.1674682836124242</v>
      </c>
      <c r="I1832" s="35">
        <v>280.7</v>
      </c>
      <c r="J1832" s="43">
        <v>0.14255091103965703</v>
      </c>
      <c r="K1832" s="44">
        <v>0.13736581033831827</v>
      </c>
      <c r="L1832" s="26">
        <f t="shared" si="532"/>
        <v>18.363183476489642</v>
      </c>
      <c r="M1832" s="26">
        <f t="shared" si="533"/>
        <v>2.1961391775883388</v>
      </c>
      <c r="N1832" s="96">
        <f t="shared" si="534"/>
        <v>19</v>
      </c>
      <c r="O1832" s="26">
        <f t="shared" si="535"/>
        <v>0.77961759489034033</v>
      </c>
      <c r="P1832" s="3">
        <f>IF(L1832&gt;'Power Curve'!$C$37,0,INDEX(Ci,$N1832,1)*POWER(1-O1832,3)+INDEX(Ci,$N1832,2)*3*O1832*POWER(1-O1832,2)+INDEX(Ci,$N1832,3)*3*POWER(O1832,2)*(1-O1832)+INDEX(Ci,$N1832,4)*POWER(O1832,3))</f>
        <v>1988.2880681644729</v>
      </c>
      <c r="Q1832" s="3">
        <f>MAX(0,MIN(P1832-V1832+W1832,'Power Curve'!$C$39))</f>
        <v>1987.5104958458123</v>
      </c>
      <c r="R1832" s="3">
        <f t="shared" si="536"/>
        <v>1987.0099639892551</v>
      </c>
      <c r="S1832" s="3">
        <f t="shared" si="537"/>
        <v>0.50053185655724519</v>
      </c>
      <c r="T1832" s="3">
        <f t="shared" si="538"/>
        <v>0.50053185655724519</v>
      </c>
      <c r="V1832" s="37">
        <f t="array" ref="V1832">SUM(_xlfn.NORM.DIST($AD$3:$AD$1003,$L1832,$AA1832,FALSE)*WindSpeedStep*$AE$3:$AE$1003)/AG1832</f>
        <v>1985.0332427506696</v>
      </c>
      <c r="W1832" s="37">
        <f t="array" ref="W1832">SUM(_xlfn.NORM.DIST($AD$3:$AD$1003,$L1832,$AB1832,FALSE)*WindSpeedStep*$AE$3:$AE$1003)/AH1832</f>
        <v>1984.2556704320091</v>
      </c>
      <c r="Y1832" s="1">
        <f t="shared" si="539"/>
        <v>18</v>
      </c>
      <c r="Z1832" s="99">
        <f>IF(L1832&lt;'Power Curve'!$P$28,'Power Curve'!$Q$28,IF(L1832&gt;'Power Curve'!$P$29,'Power Curve'!$Q$29,INDEX(ReferenceTurbulence,Y1832)+(L1832-INDEX(ReferenceTurbulenceWindSpeed,Y1832))*(INDEX(ReferenceTurbulence,Y1832+1)-INDEX(ReferenceTurbulence,Y1832))/(INDEX(ReferenceTurbulenceWindSpeed,Y1832+1)-INDEX(ReferenceTurbulenceWindSpeed,Y1832))))</f>
        <v>0.12034927955607641</v>
      </c>
      <c r="AA1832" s="100">
        <f t="shared" si="545"/>
        <v>2.2099959017515749</v>
      </c>
      <c r="AB1832" s="29">
        <f t="shared" si="546"/>
        <v>2.6176885341619749</v>
      </c>
      <c r="AG1832" s="40">
        <f t="array" ref="AG1832">SUM(_xlfn.NORM.DIST($AD$3:$AD$1003,$F1832,$AA1832,FALSE)*WindSpeedStep)</f>
        <v>0.99999999999998757</v>
      </c>
      <c r="AH1832" s="40">
        <f t="array" ref="AH1832">SUM(_xlfn.NORM.DIST($AD$3:$AD$1003,$F1832,$AB1832,FALSE)*WindSpeedStep)</f>
        <v>0.99999999999954803</v>
      </c>
      <c r="AJ1832" s="47">
        <f t="shared" si="540"/>
        <v>18</v>
      </c>
      <c r="AK1832" s="83" t="b">
        <f>COUNTIF('Power Curve'!$D$2:$D$31,AJ1832)&gt;0</f>
        <v>1</v>
      </c>
      <c r="AL1832" s="83" t="b">
        <f t="shared" si="541"/>
        <v>0</v>
      </c>
      <c r="AM1832" s="83" t="b">
        <f t="shared" si="547"/>
        <v>1</v>
      </c>
      <c r="AN1832" s="47" t="str">
        <f t="shared" si="542"/>
        <v>Outer</v>
      </c>
      <c r="AO1832" s="48" t="str">
        <f t="shared" si="543"/>
        <v>2.1-2.2</v>
      </c>
      <c r="AP1832" s="49" t="str">
        <f t="shared" si="548"/>
        <v>17-18</v>
      </c>
      <c r="AQ1832" s="49" t="str">
        <f t="shared" si="549"/>
        <v>Mar</v>
      </c>
      <c r="AR1832" s="48" t="str">
        <f t="shared" si="550"/>
        <v>275-285</v>
      </c>
      <c r="AS1832" s="49" t="str">
        <f t="shared" si="544"/>
        <v>HWS-HTI</v>
      </c>
    </row>
    <row r="1833" spans="5:45" x14ac:dyDescent="0.3">
      <c r="E1833" s="15">
        <v>40979.763888888891</v>
      </c>
      <c r="F1833" s="21">
        <v>20.75</v>
      </c>
      <c r="G1833" s="21">
        <v>1984.9900207519531</v>
      </c>
      <c r="H1833" s="42">
        <v>1.1682320006097873</v>
      </c>
      <c r="I1833" s="35">
        <v>287.10000000000002</v>
      </c>
      <c r="J1833" s="43">
        <v>0.13156626506024097</v>
      </c>
      <c r="K1833" s="44">
        <v>0.11876452439909048</v>
      </c>
      <c r="L1833" s="26">
        <f t="shared" si="532"/>
        <v>20.424390453128996</v>
      </c>
      <c r="M1833" s="26">
        <f t="shared" si="533"/>
        <v>2.5147053602929526</v>
      </c>
      <c r="N1833" s="96">
        <f t="shared" si="534"/>
        <v>22</v>
      </c>
      <c r="O1833" s="26">
        <f t="shared" si="535"/>
        <v>0.45110929700257291</v>
      </c>
      <c r="P1833" s="3">
        <f>IF(L1833&gt;'Power Curve'!$C$37,0,INDEX(Ci,$N1833,1)*POWER(1-O1833,3)+INDEX(Ci,$N1833,2)*3*O1833*POWER(1-O1833,2)+INDEX(Ci,$N1833,3)*3*POWER(O1833,2)*(1-O1833)+INDEX(Ci,$N1833,4)*POWER(O1833,3))</f>
        <v>1985.6888037407564</v>
      </c>
      <c r="Q1833" s="3">
        <f>MAX(0,MIN(P1833-V1833+W1833,'Power Curve'!$C$39))</f>
        <v>1985.5841827935114</v>
      </c>
      <c r="R1833" s="3">
        <f t="shared" si="536"/>
        <v>1984.9900207519531</v>
      </c>
      <c r="S1833" s="3">
        <f t="shared" si="537"/>
        <v>0.5941620415583202</v>
      </c>
      <c r="T1833" s="3">
        <f t="shared" si="538"/>
        <v>0.5941620415583202</v>
      </c>
      <c r="V1833" s="37">
        <f t="array" ref="V1833">SUM(_xlfn.NORM.DIST($AD$3:$AD$1003,$L1833,$AA1833,FALSE)*WindSpeedStep*$AE$3:$AE$1003)/AG1833</f>
        <v>1987.026663237084</v>
      </c>
      <c r="W1833" s="37">
        <f t="array" ref="W1833">SUM(_xlfn.NORM.DIST($AD$3:$AD$1003,$L1833,$AB1833,FALSE)*WindSpeedStep*$AE$3:$AE$1003)/AH1833</f>
        <v>1986.9220422898391</v>
      </c>
      <c r="Y1833" s="1">
        <f t="shared" si="539"/>
        <v>20</v>
      </c>
      <c r="Z1833" s="99">
        <f>IF(L1833&lt;'Power Curve'!$P$28,'Power Curve'!$Q$28,IF(L1833&gt;'Power Curve'!$P$29,'Power Curve'!$Q$29,INDEX(ReferenceTurbulence,Y1833)+(L1833-INDEX(ReferenceTurbulenceWindSpeed,Y1833))*(INDEX(ReferenceTurbulence,Y1833+1)-INDEX(ReferenceTurbulence,Y1833))/(INDEX(ReferenceTurbulenceWindSpeed,Y1833+1)-INDEX(ReferenceTurbulenceWindSpeed,Y1833))))</f>
        <v>0.12219009787616034</v>
      </c>
      <c r="AA1833" s="100">
        <f t="shared" si="545"/>
        <v>2.4956582685287469</v>
      </c>
      <c r="AB1833" s="29">
        <f t="shared" si="546"/>
        <v>2.6871607680502247</v>
      </c>
      <c r="AG1833" s="40">
        <f t="array" ref="AG1833">SUM(_xlfn.NORM.DIST($AD$3:$AD$1003,$F1833,$AA1833,FALSE)*WindSpeedStep)</f>
        <v>0.99999999999998601</v>
      </c>
      <c r="AH1833" s="40">
        <f t="array" ref="AH1833">SUM(_xlfn.NORM.DIST($AD$3:$AD$1003,$F1833,$AB1833,FALSE)*WindSpeedStep)</f>
        <v>0.99999999999998113</v>
      </c>
      <c r="AJ1833" s="47">
        <f t="shared" si="540"/>
        <v>20</v>
      </c>
      <c r="AK1833" s="83" t="b">
        <f>COUNTIF('Power Curve'!$D$2:$D$31,AJ1833)&gt;0</f>
        <v>1</v>
      </c>
      <c r="AL1833" s="83" t="b">
        <f t="shared" si="541"/>
        <v>0</v>
      </c>
      <c r="AM1833" s="83" t="b">
        <f t="shared" si="547"/>
        <v>1</v>
      </c>
      <c r="AN1833" s="47" t="str">
        <f t="shared" si="542"/>
        <v>Inner</v>
      </c>
      <c r="AO1833" s="48" t="str">
        <f t="shared" si="543"/>
        <v>2.5-2.6</v>
      </c>
      <c r="AP1833" s="49" t="str">
        <f t="shared" si="548"/>
        <v>18-19</v>
      </c>
      <c r="AQ1833" s="49" t="str">
        <f t="shared" si="549"/>
        <v>Mar</v>
      </c>
      <c r="AR1833" s="48" t="str">
        <f t="shared" si="550"/>
        <v>285-295</v>
      </c>
      <c r="AS1833" s="49" t="str">
        <f t="shared" si="544"/>
        <v>Inner-TI</v>
      </c>
    </row>
    <row r="1834" spans="5:45" x14ac:dyDescent="0.3">
      <c r="E1834" s="15">
        <v>40979.770833333336</v>
      </c>
      <c r="F1834" s="21">
        <v>20.38</v>
      </c>
      <c r="G1834" s="21">
        <v>1980.0399932861351</v>
      </c>
      <c r="H1834" s="42">
        <v>1.1685717512648757</v>
      </c>
      <c r="I1834" s="35">
        <v>284.60000000000002</v>
      </c>
      <c r="J1834" s="43">
        <v>0.14131501472031405</v>
      </c>
      <c r="K1834" s="44">
        <v>0.13710678440148175</v>
      </c>
      <c r="L1834" s="26">
        <f t="shared" si="532"/>
        <v>20.062140980890653</v>
      </c>
      <c r="M1834" s="26">
        <f t="shared" si="533"/>
        <v>2.4587185366184658</v>
      </c>
      <c r="N1834" s="96">
        <f t="shared" si="534"/>
        <v>22</v>
      </c>
      <c r="O1834" s="26">
        <f t="shared" si="535"/>
        <v>0.10567484658698453</v>
      </c>
      <c r="P1834" s="3">
        <f>IF(L1834&gt;'Power Curve'!$C$37,0,INDEX(Ci,$N1834,1)*POWER(1-O1834,3)+INDEX(Ci,$N1834,2)*3*O1834*POWER(1-O1834,2)+INDEX(Ci,$N1834,3)*3*POWER(O1834,2)*(1-O1834)+INDEX(Ci,$N1834,4)*POWER(O1834,3))</f>
        <v>1983.076776273791</v>
      </c>
      <c r="Q1834" s="3">
        <f>MAX(0,MIN(P1834-V1834+W1834,'Power Curve'!$C$39))</f>
        <v>1982.7680059451882</v>
      </c>
      <c r="R1834" s="3">
        <f t="shared" si="536"/>
        <v>1980.0399932861351</v>
      </c>
      <c r="S1834" s="3">
        <f t="shared" si="537"/>
        <v>2.7280126590530926</v>
      </c>
      <c r="T1834" s="3">
        <f t="shared" si="538"/>
        <v>2.7280126590530926</v>
      </c>
      <c r="V1834" s="37">
        <f t="array" ref="V1834">SUM(_xlfn.NORM.DIST($AD$3:$AD$1003,$L1834,$AA1834,FALSE)*WindSpeedStep*$AE$3:$AE$1003)/AG1834</f>
        <v>1986.7154053181869</v>
      </c>
      <c r="W1834" s="37">
        <f t="array" ref="W1834">SUM(_xlfn.NORM.DIST($AD$3:$AD$1003,$L1834,$AB1834,FALSE)*WindSpeedStep*$AE$3:$AE$1003)/AH1834</f>
        <v>1986.4066349895841</v>
      </c>
      <c r="Y1834" s="1">
        <f t="shared" si="539"/>
        <v>20</v>
      </c>
      <c r="Z1834" s="99">
        <f>IF(L1834&lt;'Power Curve'!$P$28,'Power Curve'!$Q$28,IF(L1834&gt;'Power Curve'!$P$29,'Power Curve'!$Q$29,INDEX(ReferenceTurbulence,Y1834)+(L1834-INDEX(ReferenceTurbulenceWindSpeed,Y1834))*(INDEX(ReferenceTurbulence,Y1834+1)-INDEX(ReferenceTurbulence,Y1834))/(INDEX(ReferenceTurbulenceWindSpeed,Y1834+1)-INDEX(ReferenceTurbulenceWindSpeed,Y1834))))</f>
        <v>0.12219009787616034</v>
      </c>
      <c r="AA1834" s="100">
        <f t="shared" si="545"/>
        <v>2.4513949700603561</v>
      </c>
      <c r="AB1834" s="29">
        <f t="shared" si="546"/>
        <v>2.8350817480355786</v>
      </c>
      <c r="AG1834" s="40">
        <f t="array" ref="AG1834">SUM(_xlfn.NORM.DIST($AD$3:$AD$1003,$F1834,$AA1834,FALSE)*WindSpeedStep)</f>
        <v>0.99999999999998601</v>
      </c>
      <c r="AH1834" s="40">
        <f t="array" ref="AH1834">SUM(_xlfn.NORM.DIST($AD$3:$AD$1003,$F1834,$AB1834,FALSE)*WindSpeedStep)</f>
        <v>0.99999999999969946</v>
      </c>
      <c r="AJ1834" s="47">
        <f t="shared" si="540"/>
        <v>20</v>
      </c>
      <c r="AK1834" s="83" t="b">
        <f>COUNTIF('Power Curve'!$D$2:$D$31,AJ1834)&gt;0</f>
        <v>1</v>
      </c>
      <c r="AL1834" s="83" t="b">
        <f t="shared" si="541"/>
        <v>0</v>
      </c>
      <c r="AM1834" s="83" t="b">
        <f t="shared" si="547"/>
        <v>1</v>
      </c>
      <c r="AN1834" s="47" t="str">
        <f t="shared" si="542"/>
        <v>Outer</v>
      </c>
      <c r="AO1834" s="48" t="str">
        <f t="shared" si="543"/>
        <v>2.4-2.5</v>
      </c>
      <c r="AP1834" s="49" t="str">
        <f t="shared" si="548"/>
        <v>18-19</v>
      </c>
      <c r="AQ1834" s="49" t="str">
        <f t="shared" si="549"/>
        <v>Mar</v>
      </c>
      <c r="AR1834" s="48" t="str">
        <f t="shared" si="550"/>
        <v>275-285</v>
      </c>
      <c r="AS1834" s="49" t="str">
        <f t="shared" si="544"/>
        <v>HWS-HTI</v>
      </c>
    </row>
    <row r="1835" spans="5:45" x14ac:dyDescent="0.3">
      <c r="E1835" s="15">
        <v>40979.798611111109</v>
      </c>
      <c r="F1835" s="21">
        <v>19.41</v>
      </c>
      <c r="G1835" s="21">
        <v>1989.5899963378929</v>
      </c>
      <c r="H1835" s="42">
        <v>1.1696111734807253</v>
      </c>
      <c r="I1835" s="35">
        <v>289.3</v>
      </c>
      <c r="J1835" s="43">
        <v>0.1226172076249356</v>
      </c>
      <c r="K1835" s="44">
        <v>0.15297225604611722</v>
      </c>
      <c r="L1835" s="26">
        <f t="shared" si="532"/>
        <v>19.112933202449948</v>
      </c>
      <c r="M1835" s="26">
        <f t="shared" si="533"/>
        <v>2.3120154146135135</v>
      </c>
      <c r="N1835" s="96">
        <f t="shared" si="534"/>
        <v>21</v>
      </c>
      <c r="O1835" s="26">
        <f t="shared" si="535"/>
        <v>5.6528016872829503E-2</v>
      </c>
      <c r="P1835" s="3">
        <f>IF(L1835&gt;'Power Curve'!$C$37,0,INDEX(Ci,$N1835,1)*POWER(1-O1835,3)+INDEX(Ci,$N1835,2)*3*O1835*POWER(1-O1835,2)+INDEX(Ci,$N1835,3)*3*POWER(O1835,2)*(1-O1835)+INDEX(Ci,$N1835,4)*POWER(O1835,3))</f>
        <v>1989.4104450112006</v>
      </c>
      <c r="Q1835" s="3">
        <f>MAX(0,MIN(P1835-V1835+W1835,'Power Curve'!$C$39))</f>
        <v>1989.4141099924616</v>
      </c>
      <c r="R1835" s="3">
        <f t="shared" si="536"/>
        <v>1989.5899963378929</v>
      </c>
      <c r="S1835" s="3">
        <f t="shared" si="537"/>
        <v>-0.17588634543130865</v>
      </c>
      <c r="T1835" s="3">
        <f t="shared" si="538"/>
        <v>0.17588634543130865</v>
      </c>
      <c r="V1835" s="37">
        <f t="array" ref="V1835">SUM(_xlfn.NORM.DIST($AD$3:$AD$1003,$L1835,$AA1835,FALSE)*WindSpeedStep*$AE$3:$AE$1003)/AG1835</f>
        <v>1985.8008187900616</v>
      </c>
      <c r="W1835" s="37">
        <f t="array" ref="W1835">SUM(_xlfn.NORM.DIST($AD$3:$AD$1003,$L1835,$AB1835,FALSE)*WindSpeedStep*$AE$3:$AE$1003)/AH1835</f>
        <v>1985.8044837713226</v>
      </c>
      <c r="Y1835" s="1">
        <f t="shared" si="539"/>
        <v>19</v>
      </c>
      <c r="Z1835" s="99">
        <f>IF(L1835&lt;'Power Curve'!$P$28,'Power Curve'!$Q$28,IF(L1835&gt;'Power Curve'!$P$29,'Power Curve'!$Q$29,INDEX(ReferenceTurbulence,Y1835)+(L1835-INDEX(ReferenceTurbulenceWindSpeed,Y1835))*(INDEX(ReferenceTurbulence,Y1835+1)-INDEX(ReferenceTurbulence,Y1835))/(INDEX(ReferenceTurbulenceWindSpeed,Y1835+1)-INDEX(ReferenceTurbulenceWindSpeed,Y1835))))</f>
        <v>0.12293433904330078</v>
      </c>
      <c r="AA1835" s="100">
        <f t="shared" si="545"/>
        <v>2.3496358104219426</v>
      </c>
      <c r="AB1835" s="29">
        <f t="shared" si="546"/>
        <v>2.3435744988063303</v>
      </c>
      <c r="AG1835" s="40">
        <f t="array" ref="AG1835">SUM(_xlfn.NORM.DIST($AD$3:$AD$1003,$F1835,$AA1835,FALSE)*WindSpeedStep)</f>
        <v>0.99999999999998679</v>
      </c>
      <c r="AH1835" s="40">
        <f t="array" ref="AH1835">SUM(_xlfn.NORM.DIST($AD$3:$AD$1003,$F1835,$AB1835,FALSE)*WindSpeedStep)</f>
        <v>0.99999999999998734</v>
      </c>
      <c r="AJ1835" s="47">
        <f t="shared" si="540"/>
        <v>19</v>
      </c>
      <c r="AK1835" s="83" t="b">
        <f>COUNTIF('Power Curve'!$D$2:$D$31,AJ1835)&gt;0</f>
        <v>1</v>
      </c>
      <c r="AL1835" s="83" t="b">
        <f t="shared" si="541"/>
        <v>0</v>
      </c>
      <c r="AM1835" s="83" t="b">
        <f t="shared" si="547"/>
        <v>1</v>
      </c>
      <c r="AN1835" s="47" t="str">
        <f t="shared" si="542"/>
        <v>Inner</v>
      </c>
      <c r="AO1835" s="48" t="str">
        <f t="shared" si="543"/>
        <v>2.3-2.4</v>
      </c>
      <c r="AP1835" s="49" t="str">
        <f t="shared" si="548"/>
        <v>19-20</v>
      </c>
      <c r="AQ1835" s="49" t="str">
        <f t="shared" si="549"/>
        <v>Mar</v>
      </c>
      <c r="AR1835" s="48" t="str">
        <f t="shared" si="550"/>
        <v>285-295</v>
      </c>
      <c r="AS1835" s="49" t="str">
        <f t="shared" si="544"/>
        <v>Inner-TI</v>
      </c>
    </row>
    <row r="1836" spans="5:45" x14ac:dyDescent="0.3">
      <c r="E1836" s="15">
        <v>40979.8125</v>
      </c>
      <c r="F1836" s="21">
        <v>16.940000000000001</v>
      </c>
      <c r="G1836" s="21">
        <v>1989.3100128173851</v>
      </c>
      <c r="H1836" s="42">
        <v>1.1727616964433121</v>
      </c>
      <c r="I1836" s="35">
        <v>286.2</v>
      </c>
      <c r="J1836" s="43">
        <v>0.11983471074380163</v>
      </c>
      <c r="K1836" s="44">
        <v>6.3580184339489879E-2</v>
      </c>
      <c r="L1836" s="26">
        <f t="shared" si="532"/>
        <v>16.69570006487044</v>
      </c>
      <c r="M1836" s="26">
        <f t="shared" si="533"/>
        <v>1.9384242410568877</v>
      </c>
      <c r="N1836" s="96">
        <f t="shared" si="534"/>
        <v>17</v>
      </c>
      <c r="O1836" s="26">
        <f t="shared" si="535"/>
        <v>0.7055762578873126</v>
      </c>
      <c r="P1836" s="3">
        <f>IF(L1836&gt;'Power Curve'!$C$37,0,INDEX(Ci,$N1836,1)*POWER(1-O1836,3)+INDEX(Ci,$N1836,2)*3*O1836*POWER(1-O1836,2)+INDEX(Ci,$N1836,3)*3*POWER(O1836,2)*(1-O1836)+INDEX(Ci,$N1836,4)*POWER(O1836,3))</f>
        <v>1984.7764634795876</v>
      </c>
      <c r="Q1836" s="3">
        <f>MAX(0,MIN(P1836-V1836+W1836,'Power Curve'!$C$39))</f>
        <v>1984.8465641760497</v>
      </c>
      <c r="R1836" s="3">
        <f t="shared" si="536"/>
        <v>1989.3100128173851</v>
      </c>
      <c r="S1836" s="3">
        <f t="shared" si="537"/>
        <v>-4.4634486413353898</v>
      </c>
      <c r="T1836" s="3">
        <f t="shared" si="538"/>
        <v>4.4634486413353898</v>
      </c>
      <c r="V1836" s="37">
        <f t="array" ref="V1836">SUM(_xlfn.NORM.DIST($AD$3:$AD$1003,$L1836,$AA1836,FALSE)*WindSpeedStep*$AE$3:$AE$1003)/AG1836</f>
        <v>1982.7335913460474</v>
      </c>
      <c r="W1836" s="37">
        <f t="array" ref="W1836">SUM(_xlfn.NORM.DIST($AD$3:$AD$1003,$L1836,$AB1836,FALSE)*WindSpeedStep*$AE$3:$AE$1003)/AH1836</f>
        <v>1982.8036920425095</v>
      </c>
      <c r="Y1836" s="1">
        <f t="shared" si="539"/>
        <v>16</v>
      </c>
      <c r="Z1836" s="99">
        <f>IF(L1836&lt;'Power Curve'!$P$28,'Power Curve'!$Q$28,IF(L1836&gt;'Power Curve'!$P$29,'Power Curve'!$Q$29,INDEX(ReferenceTurbulence,Y1836)+(L1836-INDEX(ReferenceTurbulenceWindSpeed,Y1836))*(INDEX(ReferenceTurbulence,Y1836+1)-INDEX(ReferenceTurbulence,Y1836))/(INDEX(ReferenceTurbulenceWindSpeed,Y1836+1)-INDEX(ReferenceTurbulenceWindSpeed,Y1836))))</f>
        <v>0.12104101836735005</v>
      </c>
      <c r="AA1836" s="100">
        <f t="shared" si="545"/>
        <v>2.0208645382077504</v>
      </c>
      <c r="AB1836" s="29">
        <f t="shared" si="546"/>
        <v>2.0007243879390191</v>
      </c>
      <c r="AG1836" s="40">
        <f t="array" ref="AG1836">SUM(_xlfn.NORM.DIST($AD$3:$AD$1003,$F1836,$AA1836,FALSE)*WindSpeedStep)</f>
        <v>0.99999999999999289</v>
      </c>
      <c r="AH1836" s="40">
        <f t="array" ref="AH1836">SUM(_xlfn.NORM.DIST($AD$3:$AD$1003,$F1836,$AB1836,FALSE)*WindSpeedStep)</f>
        <v>0.99999999999999223</v>
      </c>
      <c r="AJ1836" s="47">
        <f t="shared" si="540"/>
        <v>17</v>
      </c>
      <c r="AK1836" s="83" t="b">
        <f>COUNTIF('Power Curve'!$D$2:$D$31,AJ1836)&gt;0</f>
        <v>1</v>
      </c>
      <c r="AL1836" s="83" t="b">
        <f t="shared" si="541"/>
        <v>0</v>
      </c>
      <c r="AM1836" s="83" t="b">
        <f t="shared" si="547"/>
        <v>1</v>
      </c>
      <c r="AN1836" s="47" t="str">
        <f t="shared" si="542"/>
        <v>Outer</v>
      </c>
      <c r="AO1836" s="48" t="str">
        <f t="shared" si="543"/>
        <v>1.9-2.0</v>
      </c>
      <c r="AP1836" s="49" t="str">
        <f t="shared" si="548"/>
        <v>19-20</v>
      </c>
      <c r="AQ1836" s="49" t="str">
        <f t="shared" si="549"/>
        <v>Mar</v>
      </c>
      <c r="AR1836" s="48" t="str">
        <f t="shared" si="550"/>
        <v>285-295</v>
      </c>
      <c r="AS1836" s="49" t="str">
        <f t="shared" si="544"/>
        <v>Inner-TI</v>
      </c>
    </row>
    <row r="1837" spans="5:45" x14ac:dyDescent="0.3">
      <c r="E1837" s="15">
        <v>40979.819444444445</v>
      </c>
      <c r="F1837" s="21">
        <v>17.010000000000002</v>
      </c>
      <c r="G1837" s="21">
        <v>1977.2400207519531</v>
      </c>
      <c r="H1837" s="42">
        <v>1.176682312843184</v>
      </c>
      <c r="I1837" s="35">
        <v>285</v>
      </c>
      <c r="J1837" s="43">
        <v>0.11287477954144619</v>
      </c>
      <c r="K1837" s="44">
        <v>0.15578900066745707</v>
      </c>
      <c r="L1837" s="26">
        <f t="shared" si="532"/>
        <v>16.783351587790555</v>
      </c>
      <c r="M1837" s="26">
        <f t="shared" si="533"/>
        <v>1.9519710664758629</v>
      </c>
      <c r="N1837" s="96">
        <f t="shared" si="534"/>
        <v>17</v>
      </c>
      <c r="O1837" s="26">
        <f t="shared" si="535"/>
        <v>0.79420918425748166</v>
      </c>
      <c r="P1837" s="3">
        <f>IF(L1837&gt;'Power Curve'!$C$37,0,INDEX(Ci,$N1837,1)*POWER(1-O1837,3)+INDEX(Ci,$N1837,2)*3*O1837*POWER(1-O1837,2)+INDEX(Ci,$N1837,3)*3*POWER(O1837,2)*(1-O1837)+INDEX(Ci,$N1837,4)*POWER(O1837,3))</f>
        <v>1984.9683853555525</v>
      </c>
      <c r="Q1837" s="3">
        <f>MAX(0,MIN(P1837-V1837+W1837,'Power Curve'!$C$39))</f>
        <v>1985.3304741579343</v>
      </c>
      <c r="R1837" s="3">
        <f t="shared" si="536"/>
        <v>1977.2400207519531</v>
      </c>
      <c r="S1837" s="3">
        <f t="shared" si="537"/>
        <v>8.0904534059811795</v>
      </c>
      <c r="T1837" s="3">
        <f t="shared" si="538"/>
        <v>8.0904534059811795</v>
      </c>
      <c r="V1837" s="37">
        <f t="array" ref="V1837">SUM(_xlfn.NORM.DIST($AD$3:$AD$1003,$L1837,$AA1837,FALSE)*WindSpeedStep*$AE$3:$AE$1003)/AG1837</f>
        <v>1982.8884803418794</v>
      </c>
      <c r="W1837" s="37">
        <f t="array" ref="W1837">SUM(_xlfn.NORM.DIST($AD$3:$AD$1003,$L1837,$AB1837,FALSE)*WindSpeedStep*$AE$3:$AE$1003)/AH1837</f>
        <v>1983.2505691442611</v>
      </c>
      <c r="Y1837" s="1">
        <f t="shared" si="539"/>
        <v>16</v>
      </c>
      <c r="Z1837" s="99">
        <f>IF(L1837&lt;'Power Curve'!$P$28,'Power Curve'!$Q$28,IF(L1837&gt;'Power Curve'!$P$29,'Power Curve'!$Q$29,INDEX(ReferenceTurbulence,Y1837)+(L1837-INDEX(ReferenceTurbulenceWindSpeed,Y1837))*(INDEX(ReferenceTurbulence,Y1837+1)-INDEX(ReferenceTurbulence,Y1837))/(INDEX(ReferenceTurbulenceWindSpeed,Y1837+1)-INDEX(ReferenceTurbulenceWindSpeed,Y1837))))</f>
        <v>0.12104221256491032</v>
      </c>
      <c r="AA1837" s="100">
        <f t="shared" si="545"/>
        <v>2.0314940104409698</v>
      </c>
      <c r="AB1837" s="29">
        <f t="shared" si="546"/>
        <v>1.8944171104384397</v>
      </c>
      <c r="AG1837" s="40">
        <f t="array" ref="AG1837">SUM(_xlfn.NORM.DIST($AD$3:$AD$1003,$F1837,$AA1837,FALSE)*WindSpeedStep)</f>
        <v>0.99999999999999156</v>
      </c>
      <c r="AH1837" s="40">
        <f t="array" ref="AH1837">SUM(_xlfn.NORM.DIST($AD$3:$AD$1003,$F1837,$AB1837,FALSE)*WindSpeedStep)</f>
        <v>0.99999999999999134</v>
      </c>
      <c r="AJ1837" s="47">
        <f t="shared" si="540"/>
        <v>17</v>
      </c>
      <c r="AK1837" s="83" t="b">
        <f>COUNTIF('Power Curve'!$D$2:$D$31,AJ1837)&gt;0</f>
        <v>1</v>
      </c>
      <c r="AL1837" s="83" t="b">
        <f t="shared" si="541"/>
        <v>0</v>
      </c>
      <c r="AM1837" s="83" t="b">
        <f t="shared" si="547"/>
        <v>1</v>
      </c>
      <c r="AN1837" s="47" t="str">
        <f t="shared" si="542"/>
        <v>Inner</v>
      </c>
      <c r="AO1837" s="48" t="str">
        <f t="shared" si="543"/>
        <v>1.9-2.0</v>
      </c>
      <c r="AP1837" s="49" t="str">
        <f t="shared" si="548"/>
        <v>19-20</v>
      </c>
      <c r="AQ1837" s="49" t="str">
        <f t="shared" si="549"/>
        <v>Mar</v>
      </c>
      <c r="AR1837" s="48" t="str">
        <f t="shared" si="550"/>
        <v>285-295</v>
      </c>
      <c r="AS1837" s="49" t="str">
        <f t="shared" si="544"/>
        <v>Inner-TI</v>
      </c>
    </row>
    <row r="1838" spans="5:45" x14ac:dyDescent="0.3">
      <c r="E1838" s="15">
        <v>40979.826388888891</v>
      </c>
      <c r="F1838" s="21">
        <v>16.41</v>
      </c>
      <c r="G1838" s="21">
        <v>1978.170043945318</v>
      </c>
      <c r="H1838" s="42">
        <v>1.1770696767917561</v>
      </c>
      <c r="I1838" s="35">
        <v>283</v>
      </c>
      <c r="J1838" s="43">
        <v>9.4454600853138337E-2</v>
      </c>
      <c r="K1838" s="44">
        <v>0.13172640204611452</v>
      </c>
      <c r="L1838" s="26">
        <f t="shared" si="532"/>
        <v>16.193122776843371</v>
      </c>
      <c r="M1838" s="26">
        <f t="shared" si="533"/>
        <v>1.8607493010943525</v>
      </c>
      <c r="N1838" s="96">
        <f t="shared" si="534"/>
        <v>17</v>
      </c>
      <c r="O1838" s="26">
        <f t="shared" si="535"/>
        <v>0.19737178771946171</v>
      </c>
      <c r="P1838" s="3">
        <f>IF(L1838&gt;'Power Curve'!$C$37,0,INDEX(Ci,$N1838,1)*POWER(1-O1838,3)+INDEX(Ci,$N1838,2)*3*O1838*POWER(1-O1838,2)+INDEX(Ci,$N1838,3)*3*POWER(O1838,2)*(1-O1838)+INDEX(Ci,$N1838,4)*POWER(O1838,3))</f>
        <v>1983.0677047419979</v>
      </c>
      <c r="Q1838" s="3">
        <f>MAX(0,MIN(P1838-V1838+W1838,'Power Curve'!$C$39))</f>
        <v>1984.3020328766472</v>
      </c>
      <c r="R1838" s="3">
        <f t="shared" si="536"/>
        <v>1978.170043945318</v>
      </c>
      <c r="S1838" s="3">
        <f t="shared" si="537"/>
        <v>6.1319889313292606</v>
      </c>
      <c r="T1838" s="3">
        <f t="shared" si="538"/>
        <v>6.1319889313292606</v>
      </c>
      <c r="V1838" s="37">
        <f t="array" ref="V1838">SUM(_xlfn.NORM.DIST($AD$3:$AD$1003,$L1838,$AA1838,FALSE)*WindSpeedStep*$AE$3:$AE$1003)/AG1838</f>
        <v>1981.6986061540301</v>
      </c>
      <c r="W1838" s="37">
        <f t="array" ref="W1838">SUM(_xlfn.NORM.DIST($AD$3:$AD$1003,$L1838,$AB1838,FALSE)*WindSpeedStep*$AE$3:$AE$1003)/AH1838</f>
        <v>1982.9329342886795</v>
      </c>
      <c r="Y1838" s="1">
        <f t="shared" si="539"/>
        <v>16</v>
      </c>
      <c r="Z1838" s="99">
        <f>IF(L1838&lt;'Power Curve'!$P$28,'Power Curve'!$Q$28,IF(L1838&gt;'Power Curve'!$P$29,'Power Curve'!$Q$29,INDEX(ReferenceTurbulence,Y1838)+(L1838-INDEX(ReferenceTurbulenceWindSpeed,Y1838))*(INDEX(ReferenceTurbulence,Y1838+1)-INDEX(ReferenceTurbulence,Y1838))/(INDEX(ReferenceTurbulenceWindSpeed,Y1838+1)-INDEX(ReferenceTurbulenceWindSpeed,Y1838))))</f>
        <v>0.12103417106394662</v>
      </c>
      <c r="AA1838" s="100">
        <f t="shared" si="545"/>
        <v>1.9599211922319508</v>
      </c>
      <c r="AB1838" s="29">
        <f t="shared" si="546"/>
        <v>1.5295149484526036</v>
      </c>
      <c r="AG1838" s="40">
        <f t="array" ref="AG1838">SUM(_xlfn.NORM.DIST($AD$3:$AD$1003,$F1838,$AA1838,FALSE)*WindSpeedStep)</f>
        <v>0.99999999999999456</v>
      </c>
      <c r="AH1838" s="40">
        <f t="array" ref="AH1838">SUM(_xlfn.NORM.DIST($AD$3:$AD$1003,$F1838,$AB1838,FALSE)*WindSpeedStep)</f>
        <v>0.99999999999999367</v>
      </c>
      <c r="AJ1838" s="47">
        <f t="shared" si="540"/>
        <v>16</v>
      </c>
      <c r="AK1838" s="83" t="b">
        <f>COUNTIF('Power Curve'!$D$2:$D$31,AJ1838)&gt;0</f>
        <v>1</v>
      </c>
      <c r="AL1838" s="83" t="b">
        <f t="shared" si="541"/>
        <v>0</v>
      </c>
      <c r="AM1838" s="83" t="b">
        <f t="shared" si="547"/>
        <v>1</v>
      </c>
      <c r="AN1838" s="47" t="str">
        <f t="shared" si="542"/>
        <v>Outer</v>
      </c>
      <c r="AO1838" s="48" t="str">
        <f t="shared" si="543"/>
        <v>1.8-1.9</v>
      </c>
      <c r="AP1838" s="49" t="str">
        <f t="shared" si="548"/>
        <v>19-20</v>
      </c>
      <c r="AQ1838" s="49" t="str">
        <f t="shared" si="549"/>
        <v>Mar</v>
      </c>
      <c r="AR1838" s="48" t="str">
        <f t="shared" si="550"/>
        <v>275-285</v>
      </c>
      <c r="AS1838" s="49" t="str">
        <f t="shared" si="544"/>
        <v>HWS-LTI</v>
      </c>
    </row>
    <row r="1839" spans="5:45" x14ac:dyDescent="0.3">
      <c r="E1839" s="15">
        <v>40979.833333333336</v>
      </c>
      <c r="F1839" s="21">
        <v>14.92</v>
      </c>
      <c r="G1839" s="21">
        <v>1964.8700256347629</v>
      </c>
      <c r="H1839" s="42">
        <v>1.1774743729998591</v>
      </c>
      <c r="I1839" s="35">
        <v>281.3</v>
      </c>
      <c r="J1839" s="43">
        <v>9.7855227882037529E-2</v>
      </c>
      <c r="K1839" s="44">
        <v>0.15139833821212936</v>
      </c>
      <c r="L1839" s="26">
        <f t="shared" si="532"/>
        <v>14.724501981838301</v>
      </c>
      <c r="M1839" s="26">
        <f t="shared" si="533"/>
        <v>1.6337692230101128</v>
      </c>
      <c r="N1839" s="96">
        <f t="shared" si="534"/>
        <v>15</v>
      </c>
      <c r="O1839" s="26">
        <f t="shared" si="535"/>
        <v>0.73642890930620619</v>
      </c>
      <c r="P1839" s="3">
        <f>IF(L1839&gt;'Power Curve'!$C$37,0,INDEX(Ci,$N1839,1)*POWER(1-O1839,3)+INDEX(Ci,$N1839,2)*3*O1839*POWER(1-O1839,2)+INDEX(Ci,$N1839,3)*3*POWER(O1839,2)*(1-O1839)+INDEX(Ci,$N1839,4)*POWER(O1839,3))</f>
        <v>1978.1499012003187</v>
      </c>
      <c r="Q1839" s="3">
        <f>MAX(0,MIN(P1839-V1839+W1839,'Power Curve'!$C$39))</f>
        <v>1982.9295422046482</v>
      </c>
      <c r="R1839" s="3">
        <f t="shared" si="536"/>
        <v>1964.8700256347629</v>
      </c>
      <c r="S1839" s="3">
        <f t="shared" si="537"/>
        <v>18.059516569885318</v>
      </c>
      <c r="T1839" s="3">
        <f t="shared" si="538"/>
        <v>18.059516569885318</v>
      </c>
      <c r="V1839" s="37">
        <f t="array" ref="V1839">SUM(_xlfn.NORM.DIST($AD$3:$AD$1003,$L1839,$AA1839,FALSE)*WindSpeedStep*$AE$3:$AE$1003)/AG1839</f>
        <v>1975.0610868754675</v>
      </c>
      <c r="W1839" s="37">
        <f t="array" ref="W1839">SUM(_xlfn.NORM.DIST($AD$3:$AD$1003,$L1839,$AB1839,FALSE)*WindSpeedStep*$AE$3:$AE$1003)/AH1839</f>
        <v>1979.840727879797</v>
      </c>
      <c r="Y1839" s="1">
        <f t="shared" si="539"/>
        <v>14</v>
      </c>
      <c r="Z1839" s="99">
        <f>IF(L1839&lt;'Power Curve'!$P$28,'Power Curve'!$Q$28,IF(L1839&gt;'Power Curve'!$P$29,'Power Curve'!$Q$29,INDEX(ReferenceTurbulence,Y1839)+(L1839-INDEX(ReferenceTurbulenceWindSpeed,Y1839))*(INDEX(ReferenceTurbulence,Y1839+1)-INDEX(ReferenceTurbulence,Y1839))/(INDEX(ReferenceTurbulenceWindSpeed,Y1839+1)-INDEX(ReferenceTurbulenceWindSpeed,Y1839))))</f>
        <v>0.12259591244812641</v>
      </c>
      <c r="AA1839" s="100">
        <f t="shared" si="545"/>
        <v>1.8051637558077123</v>
      </c>
      <c r="AB1839" s="29">
        <f t="shared" si="546"/>
        <v>1.4408694968823001</v>
      </c>
      <c r="AG1839" s="40">
        <f t="array" ref="AG1839">SUM(_xlfn.NORM.DIST($AD$3:$AD$1003,$F1839,$AA1839,FALSE)*WindSpeedStep)</f>
        <v>0.99999999999999878</v>
      </c>
      <c r="AH1839" s="40">
        <f t="array" ref="AH1839">SUM(_xlfn.NORM.DIST($AD$3:$AD$1003,$F1839,$AB1839,FALSE)*WindSpeedStep)</f>
        <v>1</v>
      </c>
      <c r="AJ1839" s="47">
        <f t="shared" si="540"/>
        <v>15</v>
      </c>
      <c r="AK1839" s="83" t="b">
        <f>COUNTIF('Power Curve'!$D$2:$D$31,AJ1839)&gt;0</f>
        <v>1</v>
      </c>
      <c r="AL1839" s="83" t="b">
        <f t="shared" si="541"/>
        <v>0</v>
      </c>
      <c r="AM1839" s="83" t="b">
        <f t="shared" si="547"/>
        <v>1</v>
      </c>
      <c r="AN1839" s="47" t="str">
        <f t="shared" si="542"/>
        <v>Outer</v>
      </c>
      <c r="AO1839" s="48" t="str">
        <f t="shared" si="543"/>
        <v>1.6-1.7</v>
      </c>
      <c r="AP1839" s="49" t="str">
        <f t="shared" si="548"/>
        <v>20-21</v>
      </c>
      <c r="AQ1839" s="49" t="str">
        <f t="shared" si="549"/>
        <v>Mar</v>
      </c>
      <c r="AR1839" s="48" t="str">
        <f t="shared" si="550"/>
        <v>275-285</v>
      </c>
      <c r="AS1839" s="49" t="str">
        <f t="shared" si="544"/>
        <v>HWS-LTI</v>
      </c>
    </row>
    <row r="1840" spans="5:45" x14ac:dyDescent="0.3">
      <c r="E1840" s="15">
        <v>40979.840277777781</v>
      </c>
      <c r="F1840" s="21">
        <v>14.23</v>
      </c>
      <c r="G1840" s="21">
        <v>1975.1900482177709</v>
      </c>
      <c r="H1840" s="42">
        <v>1.1776466883881924</v>
      </c>
      <c r="I1840" s="35">
        <v>281.5</v>
      </c>
      <c r="J1840" s="43">
        <v>0.13352073085031621</v>
      </c>
      <c r="K1840" s="44">
        <v>0.16874802972944061</v>
      </c>
      <c r="L1840" s="26">
        <f t="shared" si="532"/>
        <v>14.044228135703726</v>
      </c>
      <c r="M1840" s="26">
        <f t="shared" si="533"/>
        <v>1.5286307071730421</v>
      </c>
      <c r="N1840" s="96">
        <f t="shared" si="534"/>
        <v>15</v>
      </c>
      <c r="O1840" s="26">
        <f t="shared" si="535"/>
        <v>8.6536275797969325E-2</v>
      </c>
      <c r="P1840" s="3">
        <f>IF(L1840&gt;'Power Curve'!$C$37,0,INDEX(Ci,$N1840,1)*POWER(1-O1840,3)+INDEX(Ci,$N1840,2)*3*O1840*POWER(1-O1840,2)+INDEX(Ci,$N1840,3)*3*POWER(O1840,2)*(1-O1840)+INDEX(Ci,$N1840,4)*POWER(O1840,3))</f>
        <v>1975.4285908340316</v>
      </c>
      <c r="Q1840" s="3">
        <f>MAX(0,MIN(P1840-V1840+W1840,'Power Curve'!$C$39))</f>
        <v>1968.8036141901423</v>
      </c>
      <c r="R1840" s="3">
        <f t="shared" si="536"/>
        <v>1975.1900482177709</v>
      </c>
      <c r="S1840" s="3">
        <f t="shared" si="537"/>
        <v>-6.3864340276286384</v>
      </c>
      <c r="T1840" s="3">
        <f t="shared" si="538"/>
        <v>6.3864340276286384</v>
      </c>
      <c r="V1840" s="37">
        <f t="array" ref="V1840">SUM(_xlfn.NORM.DIST($AD$3:$AD$1003,$L1840,$AA1840,FALSE)*WindSpeedStep*$AE$3:$AE$1003)/AG1840</f>
        <v>1968.7965066337927</v>
      </c>
      <c r="W1840" s="37">
        <f t="array" ref="W1840">SUM(_xlfn.NORM.DIST($AD$3:$AD$1003,$L1840,$AB1840,FALSE)*WindSpeedStep*$AE$3:$AE$1003)/AH1840</f>
        <v>1962.1715299899033</v>
      </c>
      <c r="Y1840" s="1">
        <f t="shared" si="539"/>
        <v>14</v>
      </c>
      <c r="Z1840" s="99">
        <f>IF(L1840&lt;'Power Curve'!$P$28,'Power Curve'!$Q$28,IF(L1840&gt;'Power Curve'!$P$29,'Power Curve'!$Q$29,INDEX(ReferenceTurbulence,Y1840)+(L1840-INDEX(ReferenceTurbulenceWindSpeed,Y1840))*(INDEX(ReferenceTurbulence,Y1840+1)-INDEX(ReferenceTurbulence,Y1840))/(INDEX(ReferenceTurbulenceWindSpeed,Y1840+1)-INDEX(ReferenceTurbulenceWindSpeed,Y1840))))</f>
        <v>0.12091854796739873</v>
      </c>
      <c r="AA1840" s="100">
        <f t="shared" si="545"/>
        <v>1.6982076734921818</v>
      </c>
      <c r="AB1840" s="29">
        <f t="shared" si="546"/>
        <v>1.8751956049077354</v>
      </c>
      <c r="AG1840" s="40">
        <f t="array" ref="AG1840">SUM(_xlfn.NORM.DIST($AD$3:$AD$1003,$F1840,$AA1840,FALSE)*WindSpeedStep)</f>
        <v>1.0000000000000011</v>
      </c>
      <c r="AH1840" s="40">
        <f t="array" ref="AH1840">SUM(_xlfn.NORM.DIST($AD$3:$AD$1003,$F1840,$AB1840,FALSE)*WindSpeedStep)</f>
        <v>0.99999999999998768</v>
      </c>
      <c r="AJ1840" s="47">
        <f t="shared" si="540"/>
        <v>14</v>
      </c>
      <c r="AK1840" s="83" t="b">
        <f>COUNTIF('Power Curve'!$D$2:$D$31,AJ1840)&gt;0</f>
        <v>1</v>
      </c>
      <c r="AL1840" s="83" t="b">
        <f t="shared" si="541"/>
        <v>0</v>
      </c>
      <c r="AM1840" s="83" t="b">
        <f t="shared" si="547"/>
        <v>1</v>
      </c>
      <c r="AN1840" s="47" t="str">
        <f t="shared" si="542"/>
        <v>Inner</v>
      </c>
      <c r="AO1840" s="48" t="str">
        <f t="shared" si="543"/>
        <v>1.5-1.6</v>
      </c>
      <c r="AP1840" s="49" t="str">
        <f t="shared" si="548"/>
        <v>20-21</v>
      </c>
      <c r="AQ1840" s="49" t="str">
        <f t="shared" si="549"/>
        <v>Mar</v>
      </c>
      <c r="AR1840" s="48" t="str">
        <f t="shared" si="550"/>
        <v>275-285</v>
      </c>
      <c r="AS1840" s="49" t="str">
        <f t="shared" si="544"/>
        <v>Inner-TI</v>
      </c>
    </row>
    <row r="1841" spans="5:45" x14ac:dyDescent="0.3">
      <c r="E1841" s="15">
        <v>40979.847222222219</v>
      </c>
      <c r="F1841" s="21">
        <v>17.84</v>
      </c>
      <c r="G1841" s="21">
        <v>1984.570007324221</v>
      </c>
      <c r="H1841" s="42">
        <v>1.17468867887827</v>
      </c>
      <c r="I1841" s="35">
        <v>288.2</v>
      </c>
      <c r="J1841" s="43">
        <v>0.17713004484304934</v>
      </c>
      <c r="K1841" s="44">
        <v>0.12489241346289054</v>
      </c>
      <c r="L1841" s="26">
        <f t="shared" si="532"/>
        <v>17.592345604362261</v>
      </c>
      <c r="M1841" s="26">
        <f t="shared" si="533"/>
        <v>2.0770036995937229</v>
      </c>
      <c r="N1841" s="96">
        <f t="shared" si="534"/>
        <v>18</v>
      </c>
      <c r="O1841" s="26">
        <f t="shared" si="535"/>
        <v>0.65144354223978529</v>
      </c>
      <c r="P1841" s="3">
        <f>IF(L1841&gt;'Power Curve'!$C$37,0,INDEX(Ci,$N1841,1)*POWER(1-O1841,3)+INDEX(Ci,$N1841,2)*3*O1841*POWER(1-O1841,2)+INDEX(Ci,$N1841,3)*3*POWER(O1841,2)*(1-O1841)+INDEX(Ci,$N1841,4)*POWER(O1841,3))</f>
        <v>1981.4117784415203</v>
      </c>
      <c r="Q1841" s="3">
        <f>MAX(0,MIN(P1841-V1841+W1841,'Power Curve'!$C$39))</f>
        <v>1973.6704980817287</v>
      </c>
      <c r="R1841" s="3">
        <f t="shared" si="536"/>
        <v>1984.570007324221</v>
      </c>
      <c r="S1841" s="3">
        <f t="shared" si="537"/>
        <v>-10.899509242492286</v>
      </c>
      <c r="T1841" s="3">
        <f t="shared" si="538"/>
        <v>10.899509242492286</v>
      </c>
      <c r="V1841" s="37">
        <f t="array" ref="V1841">SUM(_xlfn.NORM.DIST($AD$3:$AD$1003,$L1841,$AA1841,FALSE)*WindSpeedStep*$AE$3:$AE$1003)/AG1841</f>
        <v>1984.1370542662967</v>
      </c>
      <c r="W1841" s="37">
        <f t="array" ref="W1841">SUM(_xlfn.NORM.DIST($AD$3:$AD$1003,$L1841,$AB1841,FALSE)*WindSpeedStep*$AE$3:$AE$1003)/AH1841</f>
        <v>1976.3957739065052</v>
      </c>
      <c r="Y1841" s="1">
        <f t="shared" si="539"/>
        <v>17</v>
      </c>
      <c r="Z1841" s="99">
        <f>IF(L1841&lt;'Power Curve'!$P$28,'Power Curve'!$Q$28,IF(L1841&gt;'Power Curve'!$P$29,'Power Curve'!$Q$29,INDEX(ReferenceTurbulence,Y1841)+(L1841-INDEX(ReferenceTurbulenceWindSpeed,Y1841))*(INDEX(ReferenceTurbulence,Y1841+1)-INDEX(ReferenceTurbulence,Y1841))/(INDEX(ReferenceTurbulenceWindSpeed,Y1841+1)-INDEX(ReferenceTurbulenceWindSpeed,Y1841))))</f>
        <v>0.11949741148444801</v>
      </c>
      <c r="AA1841" s="100">
        <f t="shared" si="545"/>
        <v>2.1022397616610973</v>
      </c>
      <c r="AB1841" s="29">
        <f t="shared" si="546"/>
        <v>3.1161329657951091</v>
      </c>
      <c r="AG1841" s="40">
        <f t="array" ref="AG1841">SUM(_xlfn.NORM.DIST($AD$3:$AD$1003,$F1841,$AA1841,FALSE)*WindSpeedStep)</f>
        <v>0.99999999999998912</v>
      </c>
      <c r="AH1841" s="40">
        <f t="array" ref="AH1841">SUM(_xlfn.NORM.DIST($AD$3:$AD$1003,$F1841,$AB1841,FALSE)*WindSpeedStep)</f>
        <v>0.99999999530337524</v>
      </c>
      <c r="AJ1841" s="47">
        <f t="shared" si="540"/>
        <v>18</v>
      </c>
      <c r="AK1841" s="83" t="b">
        <f>COUNTIF('Power Curve'!$D$2:$D$31,AJ1841)&gt;0</f>
        <v>1</v>
      </c>
      <c r="AL1841" s="83" t="b">
        <f t="shared" si="541"/>
        <v>0</v>
      </c>
      <c r="AM1841" s="83" t="b">
        <f t="shared" si="547"/>
        <v>1</v>
      </c>
      <c r="AN1841" s="47" t="str">
        <f t="shared" si="542"/>
        <v>Outer</v>
      </c>
      <c r="AO1841" s="48" t="str">
        <f t="shared" si="543"/>
        <v>2.0-2.1</v>
      </c>
      <c r="AP1841" s="49" t="str">
        <f t="shared" si="548"/>
        <v>20-21</v>
      </c>
      <c r="AQ1841" s="49" t="str">
        <f t="shared" si="549"/>
        <v>Mar</v>
      </c>
      <c r="AR1841" s="48" t="str">
        <f t="shared" si="550"/>
        <v>285-295</v>
      </c>
      <c r="AS1841" s="49" t="str">
        <f t="shared" si="544"/>
        <v>HWS-HTI</v>
      </c>
    </row>
    <row r="1842" spans="5:45" x14ac:dyDescent="0.3">
      <c r="E1842" s="15">
        <v>40979.861111111109</v>
      </c>
      <c r="F1842" s="21">
        <v>18.55</v>
      </c>
      <c r="G1842" s="21">
        <v>1975.1499938964871</v>
      </c>
      <c r="H1842" s="42">
        <v>1.1735565134402619</v>
      </c>
      <c r="I1842" s="35">
        <v>284.2</v>
      </c>
      <c r="J1842" s="43">
        <v>0.16226415094339622</v>
      </c>
      <c r="K1842" s="44">
        <v>0.13094222612025994</v>
      </c>
      <c r="L1842" s="26">
        <f t="shared" si="532"/>
        <v>18.286610744980834</v>
      </c>
      <c r="M1842" s="26">
        <f t="shared" si="533"/>
        <v>2.1843046150953485</v>
      </c>
      <c r="N1842" s="96">
        <f t="shared" si="534"/>
        <v>19</v>
      </c>
      <c r="O1842" s="26">
        <f t="shared" si="535"/>
        <v>0.64602839825582947</v>
      </c>
      <c r="P1842" s="3">
        <f>IF(L1842&gt;'Power Curve'!$C$37,0,INDEX(Ci,$N1842,1)*POWER(1-O1842,3)+INDEX(Ci,$N1842,2)*3*O1842*POWER(1-O1842,2)+INDEX(Ci,$N1842,3)*3*POWER(O1842,2)*(1-O1842)+INDEX(Ci,$N1842,4)*POWER(O1842,3))</f>
        <v>1986.7374515650986</v>
      </c>
      <c r="Q1842" s="3">
        <f>MAX(0,MIN(P1842-V1842+W1842,'Power Curve'!$C$39))</f>
        <v>1983.892393650241</v>
      </c>
      <c r="R1842" s="3">
        <f t="shared" si="536"/>
        <v>1975.1499938964871</v>
      </c>
      <c r="S1842" s="3">
        <f t="shared" si="537"/>
        <v>8.7423997537539435</v>
      </c>
      <c r="T1842" s="3">
        <f t="shared" si="538"/>
        <v>8.7423997537539435</v>
      </c>
      <c r="V1842" s="37">
        <f t="array" ref="V1842">SUM(_xlfn.NORM.DIST($AD$3:$AD$1003,$L1842,$AA1842,FALSE)*WindSpeedStep*$AE$3:$AE$1003)/AG1842</f>
        <v>1984.9520025163677</v>
      </c>
      <c r="W1842" s="37">
        <f t="array" ref="W1842">SUM(_xlfn.NORM.DIST($AD$3:$AD$1003,$L1842,$AB1842,FALSE)*WindSpeedStep*$AE$3:$AE$1003)/AH1842</f>
        <v>1982.1069446015101</v>
      </c>
      <c r="Y1842" s="1">
        <f t="shared" si="539"/>
        <v>18</v>
      </c>
      <c r="Z1842" s="99">
        <f>IF(L1842&lt;'Power Curve'!$P$28,'Power Curve'!$Q$28,IF(L1842&gt;'Power Curve'!$P$29,'Power Curve'!$Q$29,INDEX(ReferenceTurbulence,Y1842)+(L1842-INDEX(ReferenceTurbulenceWindSpeed,Y1842))*(INDEX(ReferenceTurbulence,Y1842+1)-INDEX(ReferenceTurbulence,Y1842))/(INDEX(ReferenceTurbulenceWindSpeed,Y1842+1)-INDEX(ReferenceTurbulenceWindSpeed,Y1842))))</f>
        <v>0.12006142477280303</v>
      </c>
      <c r="AA1842" s="100">
        <f t="shared" si="545"/>
        <v>2.1955165403080481</v>
      </c>
      <c r="AB1842" s="29">
        <f t="shared" si="546"/>
        <v>2.9672613661667011</v>
      </c>
      <c r="AG1842" s="40">
        <f t="array" ref="AG1842">SUM(_xlfn.NORM.DIST($AD$3:$AD$1003,$F1842,$AA1842,FALSE)*WindSpeedStep)</f>
        <v>0.99999999999998879</v>
      </c>
      <c r="AH1842" s="40">
        <f t="array" ref="AH1842">SUM(_xlfn.NORM.DIST($AD$3:$AD$1003,$F1842,$AB1842,FALSE)*WindSpeedStep)</f>
        <v>0.9999999998179554</v>
      </c>
      <c r="AJ1842" s="47">
        <f t="shared" si="540"/>
        <v>18</v>
      </c>
      <c r="AK1842" s="83" t="b">
        <f>COUNTIF('Power Curve'!$D$2:$D$31,AJ1842)&gt;0</f>
        <v>1</v>
      </c>
      <c r="AL1842" s="83" t="b">
        <f t="shared" si="541"/>
        <v>0</v>
      </c>
      <c r="AM1842" s="83" t="b">
        <f t="shared" si="547"/>
        <v>1</v>
      </c>
      <c r="AN1842" s="47" t="str">
        <f t="shared" si="542"/>
        <v>Outer</v>
      </c>
      <c r="AO1842" s="48" t="str">
        <f t="shared" si="543"/>
        <v>2.1-2.2</v>
      </c>
      <c r="AP1842" s="49" t="str">
        <f t="shared" si="548"/>
        <v>20-21</v>
      </c>
      <c r="AQ1842" s="49" t="str">
        <f t="shared" si="549"/>
        <v>Mar</v>
      </c>
      <c r="AR1842" s="48" t="str">
        <f t="shared" si="550"/>
        <v>275-285</v>
      </c>
      <c r="AS1842" s="49" t="str">
        <f t="shared" si="544"/>
        <v>HWS-HTI</v>
      </c>
    </row>
    <row r="1843" spans="5:45" x14ac:dyDescent="0.3">
      <c r="E1843" s="15">
        <v>40979.868055555555</v>
      </c>
      <c r="F1843" s="21">
        <v>21.79</v>
      </c>
      <c r="G1843" s="21">
        <v>1982.809936523438</v>
      </c>
      <c r="H1843" s="42">
        <v>1.1721510984448775</v>
      </c>
      <c r="I1843" s="35">
        <v>284.60000000000002</v>
      </c>
      <c r="J1843" s="43">
        <v>0.13217072051399725</v>
      </c>
      <c r="K1843" s="44">
        <v>0.13938757865450616</v>
      </c>
      <c r="L1843" s="26">
        <f t="shared" si="532"/>
        <v>21.472028106420851</v>
      </c>
      <c r="M1843" s="26">
        <f t="shared" si="533"/>
        <v>2.676621136752698</v>
      </c>
      <c r="N1843" s="96">
        <f t="shared" si="534"/>
        <v>23</v>
      </c>
      <c r="O1843" s="26">
        <f t="shared" si="535"/>
        <v>0.47202810642085069</v>
      </c>
      <c r="P1843" s="3">
        <f>IF(L1843&gt;'Power Curve'!$C$37,0,INDEX(Ci,$N1843,1)*POWER(1-O1843,3)+INDEX(Ci,$N1843,2)*3*O1843*POWER(1-O1843,2)+INDEX(Ci,$N1843,3)*3*POWER(O1843,2)*(1-O1843)+INDEX(Ci,$N1843,4)*POWER(O1843,3))</f>
        <v>1989.4713307698571</v>
      </c>
      <c r="Q1843" s="3">
        <f>MAX(0,MIN(P1843-V1843+W1843,'Power Curve'!$C$39))</f>
        <v>1989.3597650980159</v>
      </c>
      <c r="R1843" s="3" t="str">
        <f t="shared" si="536"/>
        <v/>
      </c>
      <c r="S1843" s="3" t="str">
        <f t="shared" si="537"/>
        <v/>
      </c>
      <c r="T1843" s="3" t="str">
        <f t="shared" si="538"/>
        <v/>
      </c>
      <c r="V1843" s="37">
        <f t="array" ref="V1843">SUM(_xlfn.NORM.DIST($AD$3:$AD$1003,$L1843,$AA1843,FALSE)*WindSpeedStep*$AE$3:$AE$1003)/AG1843</f>
        <v>1987.8048575415705</v>
      </c>
      <c r="W1843" s="37">
        <f t="array" ref="W1843">SUM(_xlfn.NORM.DIST($AD$3:$AD$1003,$L1843,$AB1843,FALSE)*WindSpeedStep*$AE$3:$AE$1003)/AH1843</f>
        <v>1987.6932918697294</v>
      </c>
      <c r="Y1843" s="1">
        <f t="shared" si="539"/>
        <v>21</v>
      </c>
      <c r="Z1843" s="99">
        <f>IF(L1843&lt;'Power Curve'!$P$28,'Power Curve'!$Q$28,IF(L1843&gt;'Power Curve'!$P$29,'Power Curve'!$Q$29,INDEX(ReferenceTurbulence,Y1843)+(L1843-INDEX(ReferenceTurbulenceWindSpeed,Y1843))*(INDEX(ReferenceTurbulence,Y1843+1)-INDEX(ReferenceTurbulence,Y1843))/(INDEX(ReferenceTurbulenceWindSpeed,Y1843+1)-INDEX(ReferenceTurbulenceWindSpeed,Y1843))))</f>
        <v>0.12219009787616034</v>
      </c>
      <c r="AA1843" s="100">
        <f t="shared" si="545"/>
        <v>2.6236692159232295</v>
      </c>
      <c r="AB1843" s="29">
        <f t="shared" si="546"/>
        <v>2.8379734257224438</v>
      </c>
      <c r="AG1843" s="40">
        <f t="array" ref="AG1843">SUM(_xlfn.NORM.DIST($AD$3:$AD$1003,$F1843,$AA1843,FALSE)*WindSpeedStep)</f>
        <v>0.99999999999998512</v>
      </c>
      <c r="AH1843" s="40">
        <f t="array" ref="AH1843">SUM(_xlfn.NORM.DIST($AD$3:$AD$1003,$F1843,$AB1843,FALSE)*WindSpeedStep)</f>
        <v>0.99999999999997924</v>
      </c>
      <c r="AJ1843" s="47">
        <f t="shared" si="540"/>
        <v>21</v>
      </c>
      <c r="AK1843" s="83" t="b">
        <f>COUNTIF('Power Curve'!$D$2:$D$31,AJ1843)&gt;0</f>
        <v>0</v>
      </c>
      <c r="AL1843" s="83" t="b">
        <f t="shared" si="541"/>
        <v>0</v>
      </c>
      <c r="AM1843" s="83" t="b">
        <f t="shared" si="547"/>
        <v>0</v>
      </c>
      <c r="AN1843" s="47" t="str">
        <f t="shared" si="542"/>
        <v/>
      </c>
      <c r="AO1843" s="48" t="str">
        <f t="shared" si="543"/>
        <v>2.6-2.7</v>
      </c>
      <c r="AP1843" s="49" t="str">
        <f t="shared" si="548"/>
        <v/>
      </c>
      <c r="AQ1843" s="49" t="str">
        <f t="shared" si="549"/>
        <v/>
      </c>
      <c r="AR1843" s="48" t="str">
        <f t="shared" si="550"/>
        <v/>
      </c>
      <c r="AS1843" s="49" t="str">
        <f t="shared" si="544"/>
        <v/>
      </c>
    </row>
    <row r="1844" spans="5:45" x14ac:dyDescent="0.3">
      <c r="E1844" s="15">
        <v>40979.895833333336</v>
      </c>
      <c r="F1844" s="21">
        <v>20.39</v>
      </c>
      <c r="G1844" s="21">
        <v>1992.4099884033251</v>
      </c>
      <c r="H1844" s="42">
        <v>1.1739171266045914</v>
      </c>
      <c r="I1844" s="35">
        <v>288.10000000000002</v>
      </c>
      <c r="J1844" s="43">
        <v>0.12751348700343307</v>
      </c>
      <c r="K1844" s="44">
        <v>0.16955421333114348</v>
      </c>
      <c r="L1844" s="26">
        <f t="shared" si="532"/>
        <v>20.102543433037727</v>
      </c>
      <c r="M1844" s="26">
        <f t="shared" si="533"/>
        <v>2.4649628658383214</v>
      </c>
      <c r="N1844" s="96">
        <f t="shared" si="534"/>
        <v>22</v>
      </c>
      <c r="O1844" s="26">
        <f t="shared" si="535"/>
        <v>0.1442018836772799</v>
      </c>
      <c r="P1844" s="3">
        <f>IF(L1844&gt;'Power Curve'!$C$37,0,INDEX(Ci,$N1844,1)*POWER(1-O1844,3)+INDEX(Ci,$N1844,2)*3*O1844*POWER(1-O1844,2)+INDEX(Ci,$N1844,3)*3*POWER(O1844,2)*(1-O1844)+INDEX(Ci,$N1844,4)*POWER(O1844,3))</f>
        <v>1983.2433895304744</v>
      </c>
      <c r="Q1844" s="3">
        <f>MAX(0,MIN(P1844-V1844+W1844,'Power Curve'!$C$39))</f>
        <v>1983.1890440300808</v>
      </c>
      <c r="R1844" s="3">
        <f t="shared" si="536"/>
        <v>1992.4099884033251</v>
      </c>
      <c r="S1844" s="3">
        <f t="shared" si="537"/>
        <v>-9.2209443732442651</v>
      </c>
      <c r="T1844" s="3">
        <f t="shared" si="538"/>
        <v>9.2209443732442651</v>
      </c>
      <c r="V1844" s="37">
        <f t="array" ref="V1844">SUM(_xlfn.NORM.DIST($AD$3:$AD$1003,$L1844,$AA1844,FALSE)*WindSpeedStep*$AE$3:$AE$1003)/AG1844</f>
        <v>1986.751119968925</v>
      </c>
      <c r="W1844" s="37">
        <f t="array" ref="W1844">SUM(_xlfn.NORM.DIST($AD$3:$AD$1003,$L1844,$AB1844,FALSE)*WindSpeedStep*$AE$3:$AE$1003)/AH1844</f>
        <v>1986.6967744685314</v>
      </c>
      <c r="Y1844" s="1">
        <f t="shared" si="539"/>
        <v>20</v>
      </c>
      <c r="Z1844" s="99">
        <f>IF(L1844&lt;'Power Curve'!$P$28,'Power Curve'!$Q$28,IF(L1844&gt;'Power Curve'!$P$29,'Power Curve'!$Q$29,INDEX(ReferenceTurbulence,Y1844)+(L1844-INDEX(ReferenceTurbulenceWindSpeed,Y1844))*(INDEX(ReferenceTurbulence,Y1844+1)-INDEX(ReferenceTurbulence,Y1844))/(INDEX(ReferenceTurbulenceWindSpeed,Y1844+1)-INDEX(ReferenceTurbulenceWindSpeed,Y1844))))</f>
        <v>0.12219009787616034</v>
      </c>
      <c r="AA1844" s="100">
        <f t="shared" si="545"/>
        <v>2.456331749642644</v>
      </c>
      <c r="AB1844" s="29">
        <f t="shared" si="546"/>
        <v>2.563345410784605</v>
      </c>
      <c r="AG1844" s="40">
        <f t="array" ref="AG1844">SUM(_xlfn.NORM.DIST($AD$3:$AD$1003,$F1844,$AA1844,FALSE)*WindSpeedStep)</f>
        <v>0.99999999999998646</v>
      </c>
      <c r="AH1844" s="40">
        <f t="array" ref="AH1844">SUM(_xlfn.NORM.DIST($AD$3:$AD$1003,$F1844,$AB1844,FALSE)*WindSpeedStep)</f>
        <v>0.99999999999998623</v>
      </c>
      <c r="AJ1844" s="47">
        <f t="shared" si="540"/>
        <v>20</v>
      </c>
      <c r="AK1844" s="83" t="b">
        <f>COUNTIF('Power Curve'!$D$2:$D$31,AJ1844)&gt;0</f>
        <v>1</v>
      </c>
      <c r="AL1844" s="83" t="b">
        <f t="shared" si="541"/>
        <v>0</v>
      </c>
      <c r="AM1844" s="83" t="b">
        <f t="shared" si="547"/>
        <v>1</v>
      </c>
      <c r="AN1844" s="47" t="str">
        <f t="shared" si="542"/>
        <v>Inner</v>
      </c>
      <c r="AO1844" s="48" t="str">
        <f t="shared" si="543"/>
        <v>2.4-2.5</v>
      </c>
      <c r="AP1844" s="49" t="str">
        <f t="shared" si="548"/>
        <v>21-22</v>
      </c>
      <c r="AQ1844" s="49" t="str">
        <f t="shared" si="549"/>
        <v>Mar</v>
      </c>
      <c r="AR1844" s="48" t="str">
        <f t="shared" si="550"/>
        <v>285-295</v>
      </c>
      <c r="AS1844" s="49" t="str">
        <f t="shared" si="544"/>
        <v>Inner-TI</v>
      </c>
    </row>
    <row r="1845" spans="5:45" x14ac:dyDescent="0.3">
      <c r="E1845" s="15">
        <v>40979.902777777781</v>
      </c>
      <c r="F1845" s="21">
        <v>21.26</v>
      </c>
      <c r="G1845" s="21">
        <v>1984.6900177001951</v>
      </c>
      <c r="H1845" s="42">
        <v>1.1792362620077679</v>
      </c>
      <c r="I1845" s="35">
        <v>290.2</v>
      </c>
      <c r="J1845" s="43">
        <v>0.11053621825023519</v>
      </c>
      <c r="K1845" s="44">
        <v>0.14059919335890844</v>
      </c>
      <c r="L1845" s="26">
        <f t="shared" si="532"/>
        <v>20.991888251507319</v>
      </c>
      <c r="M1845" s="26">
        <f t="shared" si="533"/>
        <v>2.6024139744067143</v>
      </c>
      <c r="N1845" s="96">
        <f t="shared" si="534"/>
        <v>22</v>
      </c>
      <c r="O1845" s="26">
        <f t="shared" si="535"/>
        <v>0.99226478546631258</v>
      </c>
      <c r="P1845" s="3">
        <f>IF(L1845&gt;'Power Curve'!$C$37,0,INDEX(Ci,$N1845,1)*POWER(1-O1845,3)+INDEX(Ci,$N1845,2)*3*O1845*POWER(1-O1845,2)+INDEX(Ci,$N1845,3)*3*POWER(O1845,2)*(1-O1845)+INDEX(Ci,$N1845,4)*POWER(O1845,3))</f>
        <v>1989.4701521588831</v>
      </c>
      <c r="Q1845" s="3">
        <f>MAX(0,MIN(P1845-V1845+W1845,'Power Curve'!$C$39))</f>
        <v>1989.4713307698573</v>
      </c>
      <c r="R1845" s="3" t="str">
        <f t="shared" si="536"/>
        <v/>
      </c>
      <c r="S1845" s="3" t="str">
        <f t="shared" si="537"/>
        <v/>
      </c>
      <c r="T1845" s="3" t="str">
        <f t="shared" si="538"/>
        <v/>
      </c>
      <c r="V1845" s="37">
        <f t="array" ref="V1845">SUM(_xlfn.NORM.DIST($AD$3:$AD$1003,$L1845,$AA1845,FALSE)*WindSpeedStep*$AE$3:$AE$1003)/AG1845</f>
        <v>1987.4716017899757</v>
      </c>
      <c r="W1845" s="37">
        <f t="array" ref="W1845">SUM(_xlfn.NORM.DIST($AD$3:$AD$1003,$L1845,$AB1845,FALSE)*WindSpeedStep*$AE$3:$AE$1003)/AH1845</f>
        <v>1987.5668319522704</v>
      </c>
      <c r="Y1845" s="1">
        <f t="shared" si="539"/>
        <v>20</v>
      </c>
      <c r="Z1845" s="99">
        <f>IF(L1845&lt;'Power Curve'!$P$28,'Power Curve'!$Q$28,IF(L1845&gt;'Power Curve'!$P$29,'Power Curve'!$Q$29,INDEX(ReferenceTurbulence,Y1845)+(L1845-INDEX(ReferenceTurbulenceWindSpeed,Y1845))*(INDEX(ReferenceTurbulence,Y1845+1)-INDEX(ReferenceTurbulence,Y1845))/(INDEX(ReferenceTurbulenceWindSpeed,Y1845+1)-INDEX(ReferenceTurbulenceWindSpeed,Y1845))))</f>
        <v>0.12219009787616034</v>
      </c>
      <c r="AA1845" s="100">
        <f t="shared" si="545"/>
        <v>2.5650008800570996</v>
      </c>
      <c r="AB1845" s="29">
        <f t="shared" si="546"/>
        <v>2.3203639412531607</v>
      </c>
      <c r="AG1845" s="40">
        <f t="array" ref="AG1845">SUM(_xlfn.NORM.DIST($AD$3:$AD$1003,$F1845,$AA1845,FALSE)*WindSpeedStep)</f>
        <v>0.99999999999998623</v>
      </c>
      <c r="AH1845" s="40">
        <f t="array" ref="AH1845">SUM(_xlfn.NORM.DIST($AD$3:$AD$1003,$F1845,$AB1845,FALSE)*WindSpeedStep)</f>
        <v>0.99999999999998568</v>
      </c>
      <c r="AJ1845" s="47">
        <f t="shared" si="540"/>
        <v>21</v>
      </c>
      <c r="AK1845" s="83" t="b">
        <f>COUNTIF('Power Curve'!$D$2:$D$31,AJ1845)&gt;0</f>
        <v>0</v>
      </c>
      <c r="AL1845" s="83" t="b">
        <f t="shared" si="541"/>
        <v>0</v>
      </c>
      <c r="AM1845" s="83" t="b">
        <f t="shared" si="547"/>
        <v>0</v>
      </c>
      <c r="AN1845" s="47" t="str">
        <f t="shared" si="542"/>
        <v/>
      </c>
      <c r="AO1845" s="48" t="str">
        <f t="shared" si="543"/>
        <v>2.6-2.7</v>
      </c>
      <c r="AP1845" s="49" t="str">
        <f t="shared" si="548"/>
        <v/>
      </c>
      <c r="AQ1845" s="49" t="str">
        <f t="shared" si="549"/>
        <v/>
      </c>
      <c r="AR1845" s="48" t="str">
        <f t="shared" si="550"/>
        <v/>
      </c>
      <c r="AS1845" s="49" t="str">
        <f t="shared" si="544"/>
        <v/>
      </c>
    </row>
    <row r="1846" spans="5:45" x14ac:dyDescent="0.3">
      <c r="E1846" s="15">
        <v>40979.909722222219</v>
      </c>
      <c r="F1846" s="21">
        <v>17.649999999999999</v>
      </c>
      <c r="G1846" s="21">
        <v>1988.4100189209009</v>
      </c>
      <c r="H1846" s="42">
        <v>1.1792862038801333</v>
      </c>
      <c r="I1846" s="35">
        <v>288.39999999999998</v>
      </c>
      <c r="J1846" s="43">
        <v>0.11104815864022663</v>
      </c>
      <c r="K1846" s="44">
        <v>0.14795720233070642</v>
      </c>
      <c r="L1846" s="26">
        <f t="shared" si="532"/>
        <v>17.42766030169679</v>
      </c>
      <c r="M1846" s="26">
        <f t="shared" si="533"/>
        <v>2.0515510551905729</v>
      </c>
      <c r="N1846" s="96">
        <f t="shared" si="534"/>
        <v>18</v>
      </c>
      <c r="O1846" s="26">
        <f t="shared" si="535"/>
        <v>0.47425709812277123</v>
      </c>
      <c r="P1846" s="3">
        <f>IF(L1846&gt;'Power Curve'!$C$37,0,INDEX(Ci,$N1846,1)*POWER(1-O1846,3)+INDEX(Ci,$N1846,2)*3*O1846*POWER(1-O1846,2)+INDEX(Ci,$N1846,3)*3*POWER(O1846,2)*(1-O1846)+INDEX(Ci,$N1846,4)*POWER(O1846,3))</f>
        <v>1982.7622951304838</v>
      </c>
      <c r="Q1846" s="3">
        <f>MAX(0,MIN(P1846-V1846+W1846,'Power Curve'!$C$39))</f>
        <v>1982.9656594550468</v>
      </c>
      <c r="R1846" s="3">
        <f t="shared" si="536"/>
        <v>1988.4100189209009</v>
      </c>
      <c r="S1846" s="3">
        <f t="shared" si="537"/>
        <v>-5.444359465854177</v>
      </c>
      <c r="T1846" s="3">
        <f t="shared" si="538"/>
        <v>5.444359465854177</v>
      </c>
      <c r="V1846" s="37">
        <f t="array" ref="V1846">SUM(_xlfn.NORM.DIST($AD$3:$AD$1003,$L1846,$AA1846,FALSE)*WindSpeedStep*$AE$3:$AE$1003)/AG1846</f>
        <v>1983.9102964572487</v>
      </c>
      <c r="W1846" s="37">
        <f t="array" ref="W1846">SUM(_xlfn.NORM.DIST($AD$3:$AD$1003,$L1846,$AB1846,FALSE)*WindSpeedStep*$AE$3:$AE$1003)/AH1846</f>
        <v>1984.1136607818116</v>
      </c>
      <c r="Y1846" s="1">
        <f t="shared" si="539"/>
        <v>17</v>
      </c>
      <c r="Z1846" s="99">
        <f>IF(L1846&lt;'Power Curve'!$P$28,'Power Curve'!$Q$28,IF(L1846&gt;'Power Curve'!$P$29,'Power Curve'!$Q$29,INDEX(ReferenceTurbulence,Y1846)+(L1846-INDEX(ReferenceTurbulenceWindSpeed,Y1846))*(INDEX(ReferenceTurbulence,Y1846+1)-INDEX(ReferenceTurbulence,Y1846))/(INDEX(ReferenceTurbulenceWindSpeed,Y1846+1)-INDEX(ReferenceTurbulenceWindSpeed,Y1846))))</f>
        <v>0.11991833683275095</v>
      </c>
      <c r="AA1846" s="100">
        <f t="shared" si="545"/>
        <v>2.0898960382656377</v>
      </c>
      <c r="AB1846" s="29">
        <f t="shared" si="546"/>
        <v>1.9353095859108049</v>
      </c>
      <c r="AG1846" s="40">
        <f t="array" ref="AG1846">SUM(_xlfn.NORM.DIST($AD$3:$AD$1003,$F1846,$AA1846,FALSE)*WindSpeedStep)</f>
        <v>0.99999999999999112</v>
      </c>
      <c r="AH1846" s="40">
        <f t="array" ref="AH1846">SUM(_xlfn.NORM.DIST($AD$3:$AD$1003,$F1846,$AB1846,FALSE)*WindSpeedStep)</f>
        <v>0.99999999999998934</v>
      </c>
      <c r="AJ1846" s="47">
        <f t="shared" si="540"/>
        <v>17</v>
      </c>
      <c r="AK1846" s="83" t="b">
        <f>COUNTIF('Power Curve'!$D$2:$D$31,AJ1846)&gt;0</f>
        <v>1</v>
      </c>
      <c r="AL1846" s="83" t="b">
        <f t="shared" si="541"/>
        <v>0</v>
      </c>
      <c r="AM1846" s="83" t="b">
        <f t="shared" si="547"/>
        <v>1</v>
      </c>
      <c r="AN1846" s="47" t="str">
        <f t="shared" si="542"/>
        <v>Inner</v>
      </c>
      <c r="AO1846" s="48" t="str">
        <f t="shared" si="543"/>
        <v>2.0-2.1</v>
      </c>
      <c r="AP1846" s="49" t="str">
        <f t="shared" si="548"/>
        <v>21-22</v>
      </c>
      <c r="AQ1846" s="49" t="str">
        <f t="shared" si="549"/>
        <v>Mar</v>
      </c>
      <c r="AR1846" s="48" t="str">
        <f t="shared" si="550"/>
        <v>285-295</v>
      </c>
      <c r="AS1846" s="49" t="str">
        <f t="shared" si="544"/>
        <v>Inner-TI</v>
      </c>
    </row>
    <row r="1847" spans="5:45" x14ac:dyDescent="0.3">
      <c r="E1847" s="15">
        <v>40979.916666666664</v>
      </c>
      <c r="F1847" s="21">
        <v>19.91</v>
      </c>
      <c r="G1847" s="21">
        <v>1984.9599914550831</v>
      </c>
      <c r="H1847" s="42">
        <v>1.1762522074836268</v>
      </c>
      <c r="I1847" s="35">
        <v>283.7</v>
      </c>
      <c r="J1847" s="43">
        <v>0.12656956303365144</v>
      </c>
      <c r="K1847" s="44">
        <v>0.11112107750205477</v>
      </c>
      <c r="L1847" s="26">
        <f t="shared" si="532"/>
        <v>19.642316937053213</v>
      </c>
      <c r="M1847" s="26">
        <f t="shared" si="533"/>
        <v>2.393833377307117</v>
      </c>
      <c r="N1847" s="96">
        <f t="shared" si="534"/>
        <v>21</v>
      </c>
      <c r="O1847" s="26">
        <f t="shared" si="535"/>
        <v>0.65226433954773266</v>
      </c>
      <c r="P1847" s="3">
        <f>IF(L1847&gt;'Power Curve'!$C$37,0,INDEX(Ci,$N1847,1)*POWER(1-O1847,3)+INDEX(Ci,$N1847,2)*3*O1847*POWER(1-O1847,2)+INDEX(Ci,$N1847,3)*3*POWER(O1847,2)*(1-O1847)+INDEX(Ci,$N1847,4)*POWER(O1847,3))</f>
        <v>1984.7104469125384</v>
      </c>
      <c r="Q1847" s="3">
        <f>MAX(0,MIN(P1847-V1847+W1847,'Power Curve'!$C$39))</f>
        <v>1984.6658997374175</v>
      </c>
      <c r="R1847" s="3">
        <f t="shared" si="536"/>
        <v>1984.9599914550831</v>
      </c>
      <c r="S1847" s="3">
        <f t="shared" si="537"/>
        <v>-0.29409171766565123</v>
      </c>
      <c r="T1847" s="3">
        <f t="shared" si="538"/>
        <v>0.29409171766565123</v>
      </c>
      <c r="V1847" s="37">
        <f t="array" ref="V1847">SUM(_xlfn.NORM.DIST($AD$3:$AD$1003,$L1847,$AA1847,FALSE)*WindSpeedStep*$AE$3:$AE$1003)/AG1847</f>
        <v>1986.3275997792309</v>
      </c>
      <c r="W1847" s="37">
        <f t="array" ref="W1847">SUM(_xlfn.NORM.DIST($AD$3:$AD$1003,$L1847,$AB1847,FALSE)*WindSpeedStep*$AE$3:$AE$1003)/AH1847</f>
        <v>1986.28305260411</v>
      </c>
      <c r="Y1847" s="1">
        <f t="shared" si="539"/>
        <v>19</v>
      </c>
      <c r="Z1847" s="99">
        <f>IF(L1847&lt;'Power Curve'!$P$28,'Power Curve'!$Q$28,IF(L1847&gt;'Power Curve'!$P$29,'Power Curve'!$Q$29,INDEX(ReferenceTurbulence,Y1847)+(L1847-INDEX(ReferenceTurbulenceWindSpeed,Y1847))*(INDEX(ReferenceTurbulence,Y1847+1)-INDEX(ReferenceTurbulence,Y1847))/(INDEX(ReferenceTurbulenceWindSpeed,Y1847+1)-INDEX(ReferenceTurbulenceWindSpeed,Y1847))))</f>
        <v>0.12246440299429809</v>
      </c>
      <c r="AA1847" s="100">
        <f t="shared" si="545"/>
        <v>2.4054846171210116</v>
      </c>
      <c r="AB1847" s="29">
        <f t="shared" si="546"/>
        <v>2.4861194716913158</v>
      </c>
      <c r="AG1847" s="40">
        <f t="array" ref="AG1847">SUM(_xlfn.NORM.DIST($AD$3:$AD$1003,$F1847,$AA1847,FALSE)*WindSpeedStep)</f>
        <v>0.99999999999998723</v>
      </c>
      <c r="AH1847" s="40">
        <f t="array" ref="AH1847">SUM(_xlfn.NORM.DIST($AD$3:$AD$1003,$F1847,$AB1847,FALSE)*WindSpeedStep)</f>
        <v>0.99999999999998612</v>
      </c>
      <c r="AJ1847" s="47">
        <f t="shared" si="540"/>
        <v>20</v>
      </c>
      <c r="AK1847" s="83" t="b">
        <f>COUNTIF('Power Curve'!$D$2:$D$31,AJ1847)&gt;0</f>
        <v>1</v>
      </c>
      <c r="AL1847" s="83" t="b">
        <f t="shared" si="541"/>
        <v>0</v>
      </c>
      <c r="AM1847" s="83" t="b">
        <f t="shared" si="547"/>
        <v>1</v>
      </c>
      <c r="AN1847" s="47" t="str">
        <f t="shared" si="542"/>
        <v>Inner</v>
      </c>
      <c r="AO1847" s="48" t="str">
        <f t="shared" si="543"/>
        <v>2.3-2.4</v>
      </c>
      <c r="AP1847" s="49" t="str">
        <f t="shared" si="548"/>
        <v>22-23</v>
      </c>
      <c r="AQ1847" s="49" t="str">
        <f t="shared" si="549"/>
        <v>Mar</v>
      </c>
      <c r="AR1847" s="48" t="str">
        <f t="shared" si="550"/>
        <v>275-285</v>
      </c>
      <c r="AS1847" s="49" t="str">
        <f t="shared" si="544"/>
        <v>Inner-TI</v>
      </c>
    </row>
    <row r="1848" spans="5:45" x14ac:dyDescent="0.3">
      <c r="E1848" s="15">
        <v>40979.923611111109</v>
      </c>
      <c r="F1848" s="21">
        <v>20.74</v>
      </c>
      <c r="G1848" s="21">
        <v>1989.3499450683589</v>
      </c>
      <c r="H1848" s="42">
        <v>1.1755901064430725</v>
      </c>
      <c r="I1848" s="35">
        <v>291.89999999999998</v>
      </c>
      <c r="J1848" s="43">
        <v>0.15718418514946964</v>
      </c>
      <c r="K1848" s="44">
        <v>0.13630229937524127</v>
      </c>
      <c r="L1848" s="26">
        <f t="shared" si="532"/>
        <v>20.457318024019148</v>
      </c>
      <c r="M1848" s="26">
        <f t="shared" si="533"/>
        <v>2.5197944225186752</v>
      </c>
      <c r="N1848" s="96">
        <f t="shared" si="534"/>
        <v>22</v>
      </c>
      <c r="O1848" s="26">
        <f t="shared" si="535"/>
        <v>0.48250842447038661</v>
      </c>
      <c r="P1848" s="3">
        <f>IF(L1848&gt;'Power Curve'!$C$37,0,INDEX(Ci,$N1848,1)*POWER(1-O1848,3)+INDEX(Ci,$N1848,2)*3*O1848*POWER(1-O1848,2)+INDEX(Ci,$N1848,3)*3*POWER(O1848,2)*(1-O1848)+INDEX(Ci,$N1848,4)*POWER(O1848,3))</f>
        <v>1985.998187372302</v>
      </c>
      <c r="Q1848" s="3">
        <f>MAX(0,MIN(P1848-V1848+W1848,'Power Curve'!$C$39))</f>
        <v>1985.144755769772</v>
      </c>
      <c r="R1848" s="3">
        <f t="shared" si="536"/>
        <v>1989.3499450683589</v>
      </c>
      <c r="S1848" s="3">
        <f t="shared" si="537"/>
        <v>-4.2051892985869017</v>
      </c>
      <c r="T1848" s="3">
        <f t="shared" si="538"/>
        <v>4.2051892985869017</v>
      </c>
      <c r="V1848" s="37">
        <f t="array" ref="V1848">SUM(_xlfn.NORM.DIST($AD$3:$AD$1003,$L1848,$AA1848,FALSE)*WindSpeedStep*$AE$3:$AE$1003)/AG1848</f>
        <v>1987.053933752469</v>
      </c>
      <c r="W1848" s="37">
        <f t="array" ref="W1848">SUM(_xlfn.NORM.DIST($AD$3:$AD$1003,$L1848,$AB1848,FALSE)*WindSpeedStep*$AE$3:$AE$1003)/AH1848</f>
        <v>1986.200502149939</v>
      </c>
      <c r="Y1848" s="1">
        <f t="shared" si="539"/>
        <v>20</v>
      </c>
      <c r="Z1848" s="99">
        <f>IF(L1848&lt;'Power Curve'!$P$28,'Power Curve'!$Q$28,IF(L1848&gt;'Power Curve'!$P$29,'Power Curve'!$Q$29,INDEX(ReferenceTurbulence,Y1848)+(L1848-INDEX(ReferenceTurbulenceWindSpeed,Y1848))*(INDEX(ReferenceTurbulence,Y1848+1)-INDEX(ReferenceTurbulence,Y1848))/(INDEX(ReferenceTurbulenceWindSpeed,Y1848+1)-INDEX(ReferenceTurbulenceWindSpeed,Y1848))))</f>
        <v>0.12219009787616034</v>
      </c>
      <c r="AA1848" s="100">
        <f t="shared" si="545"/>
        <v>2.4996816916386386</v>
      </c>
      <c r="AB1848" s="29">
        <f t="shared" si="546"/>
        <v>3.2155668639490083</v>
      </c>
      <c r="AG1848" s="40">
        <f t="array" ref="AG1848">SUM(_xlfn.NORM.DIST($AD$3:$AD$1003,$F1848,$AA1848,FALSE)*WindSpeedStep)</f>
        <v>0.99999999999998579</v>
      </c>
      <c r="AH1848" s="40">
        <f t="array" ref="AH1848">SUM(_xlfn.NORM.DIST($AD$3:$AD$1003,$F1848,$AB1848,FALSE)*WindSpeedStep)</f>
        <v>0.99999999994956623</v>
      </c>
      <c r="AJ1848" s="47">
        <f t="shared" si="540"/>
        <v>20</v>
      </c>
      <c r="AK1848" s="83" t="b">
        <f>COUNTIF('Power Curve'!$D$2:$D$31,AJ1848)&gt;0</f>
        <v>1</v>
      </c>
      <c r="AL1848" s="83" t="b">
        <f t="shared" si="541"/>
        <v>0</v>
      </c>
      <c r="AM1848" s="83" t="b">
        <f t="shared" si="547"/>
        <v>1</v>
      </c>
      <c r="AN1848" s="47" t="str">
        <f t="shared" si="542"/>
        <v>Outer</v>
      </c>
      <c r="AO1848" s="48" t="str">
        <f t="shared" si="543"/>
        <v>2.5-2.6</v>
      </c>
      <c r="AP1848" s="49" t="str">
        <f t="shared" si="548"/>
        <v>22-23</v>
      </c>
      <c r="AQ1848" s="49" t="str">
        <f t="shared" si="549"/>
        <v>Mar</v>
      </c>
      <c r="AR1848" s="48" t="str">
        <f t="shared" si="550"/>
        <v>285-295</v>
      </c>
      <c r="AS1848" s="49" t="str">
        <f t="shared" si="544"/>
        <v>HWS-HTI</v>
      </c>
    </row>
    <row r="1849" spans="5:45" x14ac:dyDescent="0.3">
      <c r="E1849" s="15">
        <v>40979.930555555555</v>
      </c>
      <c r="F1849" s="21">
        <v>19.440000000000001</v>
      </c>
      <c r="G1849" s="21">
        <v>1993.4199371337891</v>
      </c>
      <c r="H1849" s="42">
        <v>1.1767856152933103</v>
      </c>
      <c r="I1849" s="35">
        <v>294.60000000000002</v>
      </c>
      <c r="J1849" s="43">
        <v>0.13991769547325103</v>
      </c>
      <c r="K1849" s="44">
        <v>0.1325596143334716</v>
      </c>
      <c r="L1849" s="26">
        <f t="shared" si="532"/>
        <v>19.181534534181854</v>
      </c>
      <c r="M1849" s="26">
        <f t="shared" si="533"/>
        <v>2.3226179715745405</v>
      </c>
      <c r="N1849" s="96">
        <f t="shared" si="534"/>
        <v>21</v>
      </c>
      <c r="O1849" s="26">
        <f t="shared" si="535"/>
        <v>0.13372779167738449</v>
      </c>
      <c r="P1849" s="3">
        <f>IF(L1849&gt;'Power Curve'!$C$37,0,INDEX(Ci,$N1849,1)*POWER(1-O1849,3)+INDEX(Ci,$N1849,2)*3*O1849*POWER(1-O1849,2)+INDEX(Ci,$N1849,3)*3*POWER(O1849,2)*(1-O1849)+INDEX(Ci,$N1849,4)*POWER(O1849,3))</f>
        <v>1989.1488079533956</v>
      </c>
      <c r="Q1849" s="3">
        <f>MAX(0,MIN(P1849-V1849+W1849,'Power Curve'!$C$39))</f>
        <v>1988.7786965185173</v>
      </c>
      <c r="R1849" s="3">
        <f t="shared" si="536"/>
        <v>1993.4199371337891</v>
      </c>
      <c r="S1849" s="3">
        <f t="shared" si="537"/>
        <v>-4.6412406152717267</v>
      </c>
      <c r="T1849" s="3">
        <f t="shared" si="538"/>
        <v>4.6412406152717267</v>
      </c>
      <c r="V1849" s="37">
        <f t="array" ref="V1849">SUM(_xlfn.NORM.DIST($AD$3:$AD$1003,$L1849,$AA1849,FALSE)*WindSpeedStep*$AE$3:$AE$1003)/AG1849</f>
        <v>1985.8714226438194</v>
      </c>
      <c r="W1849" s="37">
        <f t="array" ref="W1849">SUM(_xlfn.NORM.DIST($AD$3:$AD$1003,$L1849,$AB1849,FALSE)*WindSpeedStep*$AE$3:$AE$1003)/AH1849</f>
        <v>1985.5013112089412</v>
      </c>
      <c r="Y1849" s="1">
        <f t="shared" si="539"/>
        <v>19</v>
      </c>
      <c r="Z1849" s="99">
        <f>IF(L1849&lt;'Power Curve'!$P$28,'Power Curve'!$Q$28,IF(L1849&gt;'Power Curve'!$P$29,'Power Curve'!$Q$29,INDEX(ReferenceTurbulence,Y1849)+(L1849-INDEX(ReferenceTurbulenceWindSpeed,Y1849))*(INDEX(ReferenceTurbulence,Y1849+1)-INDEX(ReferenceTurbulence,Y1849))/(INDEX(ReferenceTurbulenceWindSpeed,Y1849+1)-INDEX(ReferenceTurbulenceWindSpeed,Y1849))))</f>
        <v>0.12287344136797917</v>
      </c>
      <c r="AA1849" s="100">
        <f t="shared" si="545"/>
        <v>2.3569011589336619</v>
      </c>
      <c r="AB1849" s="29">
        <f t="shared" si="546"/>
        <v>2.6838361076633048</v>
      </c>
      <c r="AG1849" s="40">
        <f t="array" ref="AG1849">SUM(_xlfn.NORM.DIST($AD$3:$AD$1003,$F1849,$AA1849,FALSE)*WindSpeedStep)</f>
        <v>0.99999999999998745</v>
      </c>
      <c r="AH1849" s="40">
        <f t="array" ref="AH1849">SUM(_xlfn.NORM.DIST($AD$3:$AD$1003,$F1849,$AB1849,FALSE)*WindSpeedStep)</f>
        <v>0.99999999999979727</v>
      </c>
      <c r="AJ1849" s="47">
        <f t="shared" si="540"/>
        <v>19</v>
      </c>
      <c r="AK1849" s="83" t="b">
        <f>COUNTIF('Power Curve'!$D$2:$D$31,AJ1849)&gt;0</f>
        <v>1</v>
      </c>
      <c r="AL1849" s="83" t="b">
        <f t="shared" si="541"/>
        <v>0</v>
      </c>
      <c r="AM1849" s="83" t="b">
        <f t="shared" si="547"/>
        <v>1</v>
      </c>
      <c r="AN1849" s="47" t="str">
        <f t="shared" si="542"/>
        <v>Inner</v>
      </c>
      <c r="AO1849" s="48" t="str">
        <f t="shared" si="543"/>
        <v>2.3-2.4</v>
      </c>
      <c r="AP1849" s="49" t="str">
        <f t="shared" si="548"/>
        <v>22-23</v>
      </c>
      <c r="AQ1849" s="49" t="str">
        <f t="shared" si="549"/>
        <v>Mar</v>
      </c>
      <c r="AR1849" s="48" t="str">
        <f t="shared" si="550"/>
        <v>285-295</v>
      </c>
      <c r="AS1849" s="49" t="str">
        <f t="shared" si="544"/>
        <v>Inner-TI</v>
      </c>
    </row>
    <row r="1850" spans="5:45" x14ac:dyDescent="0.3">
      <c r="E1850" s="15">
        <v>40979.9375</v>
      </c>
      <c r="F1850" s="21">
        <v>18.93</v>
      </c>
      <c r="G1850" s="21">
        <v>1983.240051269529</v>
      </c>
      <c r="H1850" s="42">
        <v>1.1776466883881924</v>
      </c>
      <c r="I1850" s="35">
        <v>294.3</v>
      </c>
      <c r="J1850" s="43">
        <v>0.14157422081352353</v>
      </c>
      <c r="K1850" s="44">
        <v>9.4071731379864881E-2</v>
      </c>
      <c r="L1850" s="26">
        <f t="shared" si="532"/>
        <v>18.682869895212335</v>
      </c>
      <c r="M1850" s="26">
        <f t="shared" si="533"/>
        <v>2.2455477441365859</v>
      </c>
      <c r="N1850" s="96">
        <f t="shared" si="534"/>
        <v>20</v>
      </c>
      <c r="O1850" s="26">
        <f t="shared" si="535"/>
        <v>0.33734422956336385</v>
      </c>
      <c r="P1850" s="3">
        <f>IF(L1850&gt;'Power Curve'!$C$37,0,INDEX(Ci,$N1850,1)*POWER(1-O1850,3)+INDEX(Ci,$N1850,2)*3*O1850*POWER(1-O1850,2)+INDEX(Ci,$N1850,3)*3*POWER(O1850,2)*(1-O1850)+INDEX(Ci,$N1850,4)*POWER(O1850,3))</f>
        <v>1989.4713307698573</v>
      </c>
      <c r="Q1850" s="3">
        <f>MAX(0,MIN(P1850-V1850+W1850,'Power Curve'!$C$39))</f>
        <v>1988.8921499578398</v>
      </c>
      <c r="R1850" s="3">
        <f t="shared" si="536"/>
        <v>1983.240051269529</v>
      </c>
      <c r="S1850" s="3">
        <f t="shared" si="537"/>
        <v>5.6520986883108435</v>
      </c>
      <c r="T1850" s="3">
        <f t="shared" si="538"/>
        <v>5.6520986883108435</v>
      </c>
      <c r="V1850" s="37">
        <f t="array" ref="V1850">SUM(_xlfn.NORM.DIST($AD$3:$AD$1003,$L1850,$AA1850,FALSE)*WindSpeedStep*$AE$3:$AE$1003)/AG1850</f>
        <v>1985.3662945360184</v>
      </c>
      <c r="W1850" s="37">
        <f t="array" ref="W1850">SUM(_xlfn.NORM.DIST($AD$3:$AD$1003,$L1850,$AB1850,FALSE)*WindSpeedStep*$AE$3:$AE$1003)/AH1850</f>
        <v>1984.7871137240008</v>
      </c>
      <c r="Y1850" s="1">
        <f t="shared" si="539"/>
        <v>18</v>
      </c>
      <c r="Z1850" s="99">
        <f>IF(L1850&lt;'Power Curve'!$P$28,'Power Curve'!$Q$28,IF(L1850&gt;'Power Curve'!$P$29,'Power Curve'!$Q$29,INDEX(ReferenceTurbulence,Y1850)+(L1850-INDEX(ReferenceTurbulenceWindSpeed,Y1850))*(INDEX(ReferenceTurbulence,Y1850+1)-INDEX(ReferenceTurbulence,Y1850))/(INDEX(ReferenceTurbulenceWindSpeed,Y1850+1)-INDEX(ReferenceTurbulenceWindSpeed,Y1850))))</f>
        <v>0.12155105547504411</v>
      </c>
      <c r="AA1850" s="100">
        <f t="shared" si="545"/>
        <v>2.2709225550659862</v>
      </c>
      <c r="AB1850" s="29">
        <f t="shared" si="546"/>
        <v>2.6450127479751222</v>
      </c>
      <c r="AG1850" s="40">
        <f t="array" ref="AG1850">SUM(_xlfn.NORM.DIST($AD$3:$AD$1003,$F1850,$AA1850,FALSE)*WindSpeedStep)</f>
        <v>0.99999999999998723</v>
      </c>
      <c r="AH1850" s="40">
        <f t="array" ref="AH1850">SUM(_xlfn.NORM.DIST($AD$3:$AD$1003,$F1850,$AB1850,FALSE)*WindSpeedStep)</f>
        <v>0.99999999999963007</v>
      </c>
      <c r="AJ1850" s="47">
        <f t="shared" si="540"/>
        <v>19</v>
      </c>
      <c r="AK1850" s="83" t="b">
        <f>COUNTIF('Power Curve'!$D$2:$D$31,AJ1850)&gt;0</f>
        <v>1</v>
      </c>
      <c r="AL1850" s="83" t="b">
        <f t="shared" si="541"/>
        <v>0</v>
      </c>
      <c r="AM1850" s="83" t="b">
        <f t="shared" si="547"/>
        <v>1</v>
      </c>
      <c r="AN1850" s="47" t="str">
        <f t="shared" si="542"/>
        <v>Outer</v>
      </c>
      <c r="AO1850" s="48" t="str">
        <f t="shared" si="543"/>
        <v>2.2-2.3</v>
      </c>
      <c r="AP1850" s="49" t="str">
        <f t="shared" si="548"/>
        <v>22-23</v>
      </c>
      <c r="AQ1850" s="49" t="str">
        <f t="shared" si="549"/>
        <v>Mar</v>
      </c>
      <c r="AR1850" s="48" t="str">
        <f t="shared" si="550"/>
        <v>285-295</v>
      </c>
      <c r="AS1850" s="49" t="str">
        <f t="shared" si="544"/>
        <v>HWS-HTI</v>
      </c>
    </row>
    <row r="1851" spans="5:45" x14ac:dyDescent="0.3">
      <c r="E1851" s="15">
        <v>40979.944444444445</v>
      </c>
      <c r="F1851" s="21">
        <v>20.81</v>
      </c>
      <c r="G1851" s="21">
        <v>1984.7699432373049</v>
      </c>
      <c r="H1851" s="42">
        <v>1.1784058844739089</v>
      </c>
      <c r="I1851" s="35">
        <v>291.10000000000002</v>
      </c>
      <c r="J1851" s="43">
        <v>0.16338298894762135</v>
      </c>
      <c r="K1851" s="44">
        <v>0.1056338112291044</v>
      </c>
      <c r="L1851" s="26">
        <f t="shared" si="532"/>
        <v>20.542739147025138</v>
      </c>
      <c r="M1851" s="26">
        <f t="shared" si="533"/>
        <v>2.5329965324410506</v>
      </c>
      <c r="N1851" s="96">
        <f t="shared" si="534"/>
        <v>22</v>
      </c>
      <c r="O1851" s="26">
        <f t="shared" si="535"/>
        <v>0.56396444011929814</v>
      </c>
      <c r="P1851" s="3">
        <f>IF(L1851&gt;'Power Curve'!$C$37,0,INDEX(Ci,$N1851,1)*POWER(1-O1851,3)+INDEX(Ci,$N1851,2)*3*O1851*POWER(1-O1851,2)+INDEX(Ci,$N1851,3)*3*POWER(O1851,2)*(1-O1851)+INDEX(Ci,$N1851,4)*POWER(O1851,3))</f>
        <v>1986.8010877166867</v>
      </c>
      <c r="Q1851" s="3">
        <f>MAX(0,MIN(P1851-V1851+W1851,'Power Curve'!$C$39))</f>
        <v>1985.6111859522362</v>
      </c>
      <c r="R1851" s="3" t="str">
        <f t="shared" si="536"/>
        <v/>
      </c>
      <c r="S1851" s="3" t="str">
        <f t="shared" si="537"/>
        <v/>
      </c>
      <c r="T1851" s="3" t="str">
        <f t="shared" si="538"/>
        <v/>
      </c>
      <c r="V1851" s="37">
        <f t="array" ref="V1851">SUM(_xlfn.NORM.DIST($AD$3:$AD$1003,$L1851,$AA1851,FALSE)*WindSpeedStep*$AE$3:$AE$1003)/AG1851</f>
        <v>1987.1238626810439</v>
      </c>
      <c r="W1851" s="37">
        <f t="array" ref="W1851">SUM(_xlfn.NORM.DIST($AD$3:$AD$1003,$L1851,$AB1851,FALSE)*WindSpeedStep*$AE$3:$AE$1003)/AH1851</f>
        <v>1985.9339609165934</v>
      </c>
      <c r="Y1851" s="1">
        <f t="shared" si="539"/>
        <v>20</v>
      </c>
      <c r="Z1851" s="99">
        <f>IF(L1851&lt;'Power Curve'!$P$28,'Power Curve'!$Q$28,IF(L1851&gt;'Power Curve'!$P$29,'Power Curve'!$Q$29,INDEX(ReferenceTurbulence,Y1851)+(L1851-INDEX(ReferenceTurbulenceWindSpeed,Y1851))*(INDEX(ReferenceTurbulence,Y1851+1)-INDEX(ReferenceTurbulence,Y1851))/(INDEX(ReferenceTurbulenceWindSpeed,Y1851+1)-INDEX(ReferenceTurbulenceWindSpeed,Y1851))))</f>
        <v>0.12219009787616034</v>
      </c>
      <c r="AA1851" s="100">
        <f t="shared" si="545"/>
        <v>2.5101193070194321</v>
      </c>
      <c r="AB1851" s="29">
        <f t="shared" si="546"/>
        <v>3.3563341230122767</v>
      </c>
      <c r="AG1851" s="40">
        <f t="array" ref="AG1851">SUM(_xlfn.NORM.DIST($AD$3:$AD$1003,$F1851,$AA1851,FALSE)*WindSpeedStep)</f>
        <v>0.99999999999998601</v>
      </c>
      <c r="AH1851" s="40">
        <f t="array" ref="AH1851">SUM(_xlfn.NORM.DIST($AD$3:$AD$1003,$F1851,$AB1851,FALSE)*WindSpeedStep)</f>
        <v>0.99999999974392573</v>
      </c>
      <c r="AJ1851" s="47">
        <f t="shared" si="540"/>
        <v>21</v>
      </c>
      <c r="AK1851" s="83" t="b">
        <f>COUNTIF('Power Curve'!$D$2:$D$31,AJ1851)&gt;0</f>
        <v>0</v>
      </c>
      <c r="AL1851" s="83" t="b">
        <f t="shared" si="541"/>
        <v>0</v>
      </c>
      <c r="AM1851" s="83" t="b">
        <f t="shared" si="547"/>
        <v>0</v>
      </c>
      <c r="AN1851" s="47" t="str">
        <f t="shared" si="542"/>
        <v/>
      </c>
      <c r="AO1851" s="48" t="str">
        <f t="shared" si="543"/>
        <v>2.5-2.6</v>
      </c>
      <c r="AP1851" s="49" t="str">
        <f t="shared" si="548"/>
        <v/>
      </c>
      <c r="AQ1851" s="49" t="str">
        <f t="shared" si="549"/>
        <v/>
      </c>
      <c r="AR1851" s="48" t="str">
        <f t="shared" si="550"/>
        <v/>
      </c>
      <c r="AS1851" s="49" t="str">
        <f t="shared" si="544"/>
        <v/>
      </c>
    </row>
    <row r="1852" spans="5:45" x14ac:dyDescent="0.3">
      <c r="E1852" s="15">
        <v>40979.951388888891</v>
      </c>
      <c r="F1852" s="21">
        <v>19.850000000000001</v>
      </c>
      <c r="G1852" s="21">
        <v>1990.299987792974</v>
      </c>
      <c r="H1852" s="42">
        <v>1.1787512049040652</v>
      </c>
      <c r="I1852" s="35">
        <v>288.2</v>
      </c>
      <c r="J1852" s="43">
        <v>0.14005037783375313</v>
      </c>
      <c r="K1852" s="44">
        <v>0.12720166203546893</v>
      </c>
      <c r="L1852" s="26">
        <f t="shared" si="532"/>
        <v>19.596982197212277</v>
      </c>
      <c r="M1852" s="26">
        <f t="shared" si="533"/>
        <v>2.3868267471245526</v>
      </c>
      <c r="N1852" s="96">
        <f t="shared" si="534"/>
        <v>21</v>
      </c>
      <c r="O1852" s="26">
        <f t="shared" si="535"/>
        <v>0.60124737503426373</v>
      </c>
      <c r="P1852" s="3">
        <f>IF(L1852&gt;'Power Curve'!$C$37,0,INDEX(Ci,$N1852,1)*POWER(1-O1852,3)+INDEX(Ci,$N1852,2)*3*O1852*POWER(1-O1852,2)+INDEX(Ci,$N1852,3)*3*POWER(O1852,2)*(1-O1852)+INDEX(Ci,$N1852,4)*POWER(O1852,3))</f>
        <v>1985.1826233230402</v>
      </c>
      <c r="Q1852" s="3">
        <f>MAX(0,MIN(P1852-V1852+W1852,'Power Curve'!$C$39))</f>
        <v>1984.8654914616352</v>
      </c>
      <c r="R1852" s="3">
        <f t="shared" si="536"/>
        <v>1990.299987792974</v>
      </c>
      <c r="S1852" s="3">
        <f t="shared" si="537"/>
        <v>-5.434496331338778</v>
      </c>
      <c r="T1852" s="3">
        <f t="shared" si="538"/>
        <v>5.434496331338778</v>
      </c>
      <c r="V1852" s="37">
        <f t="array" ref="V1852">SUM(_xlfn.NORM.DIST($AD$3:$AD$1003,$L1852,$AA1852,FALSE)*WindSpeedStep*$AE$3:$AE$1003)/AG1852</f>
        <v>1986.2840895569764</v>
      </c>
      <c r="W1852" s="37">
        <f t="array" ref="W1852">SUM(_xlfn.NORM.DIST($AD$3:$AD$1003,$L1852,$AB1852,FALSE)*WindSpeedStep*$AE$3:$AE$1003)/AH1852</f>
        <v>1985.9669576955714</v>
      </c>
      <c r="Y1852" s="1">
        <f t="shared" si="539"/>
        <v>19</v>
      </c>
      <c r="Z1852" s="99">
        <f>IF(L1852&lt;'Power Curve'!$P$28,'Power Curve'!$Q$28,IF(L1852&gt;'Power Curve'!$P$29,'Power Curve'!$Q$29,INDEX(ReferenceTurbulence,Y1852)+(L1852-INDEX(ReferenceTurbulenceWindSpeed,Y1852))*(INDEX(ReferenceTurbulence,Y1852+1)-INDEX(ReferenceTurbulence,Y1852))/(INDEX(ReferenceTurbulenceWindSpeed,Y1852+1)-INDEX(ReferenceTurbulenceWindSpeed,Y1852))))</f>
        <v>0.12250464682335978</v>
      </c>
      <c r="AA1852" s="100">
        <f t="shared" si="545"/>
        <v>2.4007213828731593</v>
      </c>
      <c r="AB1852" s="29">
        <f t="shared" si="546"/>
        <v>2.744564761120913</v>
      </c>
      <c r="AG1852" s="40">
        <f t="array" ref="AG1852">SUM(_xlfn.NORM.DIST($AD$3:$AD$1003,$F1852,$AA1852,FALSE)*WindSpeedStep)</f>
        <v>0.99999999999998701</v>
      </c>
      <c r="AH1852" s="40">
        <f t="array" ref="AH1852">SUM(_xlfn.NORM.DIST($AD$3:$AD$1003,$F1852,$AB1852,FALSE)*WindSpeedStep)</f>
        <v>0.99999999999978062</v>
      </c>
      <c r="AJ1852" s="47">
        <f t="shared" si="540"/>
        <v>20</v>
      </c>
      <c r="AK1852" s="83" t="b">
        <f>COUNTIF('Power Curve'!$D$2:$D$31,AJ1852)&gt;0</f>
        <v>1</v>
      </c>
      <c r="AL1852" s="83" t="b">
        <f t="shared" si="541"/>
        <v>0</v>
      </c>
      <c r="AM1852" s="83" t="b">
        <f t="shared" si="547"/>
        <v>1</v>
      </c>
      <c r="AN1852" s="47" t="str">
        <f t="shared" si="542"/>
        <v>Outer</v>
      </c>
      <c r="AO1852" s="48" t="str">
        <f t="shared" si="543"/>
        <v>2.3-2.4</v>
      </c>
      <c r="AP1852" s="49" t="str">
        <f t="shared" si="548"/>
        <v>22-23</v>
      </c>
      <c r="AQ1852" s="49" t="str">
        <f t="shared" si="549"/>
        <v>Mar</v>
      </c>
      <c r="AR1852" s="48" t="str">
        <f t="shared" si="550"/>
        <v>285-295</v>
      </c>
      <c r="AS1852" s="49" t="str">
        <f t="shared" si="544"/>
        <v>HWS-HTI</v>
      </c>
    </row>
    <row r="1853" spans="5:45" x14ac:dyDescent="0.3">
      <c r="E1853" s="15">
        <v>40979.958333333336</v>
      </c>
      <c r="F1853" s="21">
        <v>17.149999999999999</v>
      </c>
      <c r="G1853" s="21">
        <v>1987.6099700927709</v>
      </c>
      <c r="H1853" s="42">
        <v>1.1799511113744947</v>
      </c>
      <c r="I1853" s="35">
        <v>289.2</v>
      </c>
      <c r="J1853" s="43">
        <v>0.12244897959183675</v>
      </c>
      <c r="K1853" s="44">
        <v>0.11930049136108778</v>
      </c>
      <c r="L1853" s="26">
        <f t="shared" si="532"/>
        <v>16.937140858235413</v>
      </c>
      <c r="M1853" s="26">
        <f t="shared" si="533"/>
        <v>1.9757396939750886</v>
      </c>
      <c r="N1853" s="96">
        <f t="shared" si="534"/>
        <v>17</v>
      </c>
      <c r="O1853" s="26">
        <f t="shared" si="535"/>
        <v>0.9497203793827963</v>
      </c>
      <c r="P1853" s="3">
        <f>IF(L1853&gt;'Power Curve'!$C$37,0,INDEX(Ci,$N1853,1)*POWER(1-O1853,3)+INDEX(Ci,$N1853,2)*3*O1853*POWER(1-O1853,2)+INDEX(Ci,$N1853,3)*3*POWER(O1853,2)*(1-O1853)+INDEX(Ci,$N1853,4)*POWER(O1853,3))</f>
        <v>1985.1571358624406</v>
      </c>
      <c r="Q1853" s="3">
        <f>MAX(0,MIN(P1853-V1853+W1853,'Power Curve'!$C$39))</f>
        <v>1985.0847282753689</v>
      </c>
      <c r="R1853" s="3">
        <f t="shared" si="536"/>
        <v>1987.6099700927709</v>
      </c>
      <c r="S1853" s="3">
        <f t="shared" si="537"/>
        <v>-2.5252418174020477</v>
      </c>
      <c r="T1853" s="3">
        <f t="shared" si="538"/>
        <v>2.5252418174020477</v>
      </c>
      <c r="V1853" s="37">
        <f t="array" ref="V1853">SUM(_xlfn.NORM.DIST($AD$3:$AD$1003,$L1853,$AA1853,FALSE)*WindSpeedStep*$AE$3:$AE$1003)/AG1853</f>
        <v>1983.1461388329201</v>
      </c>
      <c r="W1853" s="37">
        <f t="array" ref="W1853">SUM(_xlfn.NORM.DIST($AD$3:$AD$1003,$L1853,$AB1853,FALSE)*WindSpeedStep*$AE$3:$AE$1003)/AH1853</f>
        <v>1983.0737312458484</v>
      </c>
      <c r="Y1853" s="1">
        <f t="shared" si="539"/>
        <v>16</v>
      </c>
      <c r="Z1853" s="99">
        <f>IF(L1853&lt;'Power Curve'!$P$28,'Power Curve'!$Q$28,IF(L1853&gt;'Power Curve'!$P$29,'Power Curve'!$Q$29,INDEX(ReferenceTurbulence,Y1853)+(L1853-INDEX(ReferenceTurbulenceWindSpeed,Y1853))*(INDEX(ReferenceTurbulence,Y1853+1)-INDEX(ReferenceTurbulence,Y1853))/(INDEX(ReferenceTurbulenceWindSpeed,Y1853+1)-INDEX(ReferenceTurbulenceWindSpeed,Y1853))))</f>
        <v>0.12104430784820309</v>
      </c>
      <c r="AA1853" s="100">
        <f t="shared" si="545"/>
        <v>2.0501444921126262</v>
      </c>
      <c r="AB1853" s="29">
        <f t="shared" si="546"/>
        <v>2.0739356152941322</v>
      </c>
      <c r="AG1853" s="40">
        <f t="array" ref="AG1853">SUM(_xlfn.NORM.DIST($AD$3:$AD$1003,$F1853,$AA1853,FALSE)*WindSpeedStep)</f>
        <v>0.99999999999999112</v>
      </c>
      <c r="AH1853" s="40">
        <f t="array" ref="AH1853">SUM(_xlfn.NORM.DIST($AD$3:$AD$1003,$F1853,$AB1853,FALSE)*WindSpeedStep)</f>
        <v>0.99999999999999167</v>
      </c>
      <c r="AJ1853" s="47">
        <f t="shared" si="540"/>
        <v>17</v>
      </c>
      <c r="AK1853" s="83" t="b">
        <f>COUNTIF('Power Curve'!$D$2:$D$31,AJ1853)&gt;0</f>
        <v>1</v>
      </c>
      <c r="AL1853" s="83" t="b">
        <f t="shared" si="541"/>
        <v>0</v>
      </c>
      <c r="AM1853" s="83" t="b">
        <f t="shared" si="547"/>
        <v>1</v>
      </c>
      <c r="AN1853" s="47" t="str">
        <f t="shared" si="542"/>
        <v>Inner</v>
      </c>
      <c r="AO1853" s="48" t="str">
        <f t="shared" si="543"/>
        <v>1.9-2.0</v>
      </c>
      <c r="AP1853" s="49" t="str">
        <f t="shared" si="548"/>
        <v>23-24</v>
      </c>
      <c r="AQ1853" s="49" t="str">
        <f t="shared" si="549"/>
        <v>Mar</v>
      </c>
      <c r="AR1853" s="48" t="str">
        <f t="shared" si="550"/>
        <v>285-295</v>
      </c>
      <c r="AS1853" s="49" t="str">
        <f t="shared" si="544"/>
        <v>Inner-TI</v>
      </c>
    </row>
    <row r="1854" spans="5:45" x14ac:dyDescent="0.3">
      <c r="E1854" s="15">
        <v>40979.965277777781</v>
      </c>
      <c r="F1854" s="21">
        <v>17.8</v>
      </c>
      <c r="G1854" s="21">
        <v>1983.9700164794949</v>
      </c>
      <c r="H1854" s="42">
        <v>1.1811198084131762</v>
      </c>
      <c r="I1854" s="35">
        <v>289.5</v>
      </c>
      <c r="J1854" s="43">
        <v>0.10280898876404494</v>
      </c>
      <c r="K1854" s="44">
        <v>0.12952655335579785</v>
      </c>
      <c r="L1854" s="26">
        <f t="shared" si="532"/>
        <v>17.584875198357413</v>
      </c>
      <c r="M1854" s="26">
        <f t="shared" si="533"/>
        <v>2.0758491242642241</v>
      </c>
      <c r="N1854" s="96">
        <f t="shared" si="534"/>
        <v>18</v>
      </c>
      <c r="O1854" s="26">
        <f t="shared" si="535"/>
        <v>0.64340606315278781</v>
      </c>
      <c r="P1854" s="3">
        <f>IF(L1854&gt;'Power Curve'!$C$37,0,INDEX(Ci,$N1854,1)*POWER(1-O1854,3)+INDEX(Ci,$N1854,2)*3*O1854*POWER(1-O1854,2)+INDEX(Ci,$N1854,3)*3*POWER(O1854,2)*(1-O1854)+INDEX(Ci,$N1854,4)*POWER(O1854,3))</f>
        <v>1981.469221780151</v>
      </c>
      <c r="Q1854" s="3">
        <f>MAX(0,MIN(P1854-V1854+W1854,'Power Curve'!$C$39))</f>
        <v>1981.7168931397878</v>
      </c>
      <c r="R1854" s="3">
        <f t="shared" si="536"/>
        <v>1983.9700164794949</v>
      </c>
      <c r="S1854" s="3">
        <f t="shared" si="537"/>
        <v>-2.2531233397071446</v>
      </c>
      <c r="T1854" s="3">
        <f t="shared" si="538"/>
        <v>2.2531233397071446</v>
      </c>
      <c r="V1854" s="37">
        <f t="array" ref="V1854">SUM(_xlfn.NORM.DIST($AD$3:$AD$1003,$L1854,$AA1854,FALSE)*WindSpeedStep*$AE$3:$AE$1003)/AG1854</f>
        <v>1984.1270381617608</v>
      </c>
      <c r="W1854" s="37">
        <f t="array" ref="W1854">SUM(_xlfn.NORM.DIST($AD$3:$AD$1003,$L1854,$AB1854,FALSE)*WindSpeedStep*$AE$3:$AE$1003)/AH1854</f>
        <v>1984.3747095213976</v>
      </c>
      <c r="Y1854" s="1">
        <f t="shared" si="539"/>
        <v>17</v>
      </c>
      <c r="Z1854" s="99">
        <f>IF(L1854&lt;'Power Curve'!$P$28,'Power Curve'!$Q$28,IF(L1854&gt;'Power Curve'!$P$29,'Power Curve'!$Q$29,INDEX(ReferenceTurbulence,Y1854)+(L1854-INDEX(ReferenceTurbulenceWindSpeed,Y1854))*(INDEX(ReferenceTurbulence,Y1854+1)-INDEX(ReferenceTurbulence,Y1854))/(INDEX(ReferenceTurbulenceWindSpeed,Y1854+1)-INDEX(ReferenceTurbulenceWindSpeed,Y1854))))</f>
        <v>0.11951650537563721</v>
      </c>
      <c r="AA1854" s="100">
        <f t="shared" si="545"/>
        <v>2.1016828311743931</v>
      </c>
      <c r="AB1854" s="29">
        <f t="shared" si="546"/>
        <v>1.8078832366850599</v>
      </c>
      <c r="AG1854" s="40">
        <f t="array" ref="AG1854">SUM(_xlfn.NORM.DIST($AD$3:$AD$1003,$F1854,$AA1854,FALSE)*WindSpeedStep)</f>
        <v>0.99999999999998956</v>
      </c>
      <c r="AH1854" s="40">
        <f t="array" ref="AH1854">SUM(_xlfn.NORM.DIST($AD$3:$AD$1003,$F1854,$AB1854,FALSE)*WindSpeedStep)</f>
        <v>0.99999999999998923</v>
      </c>
      <c r="AJ1854" s="47">
        <f t="shared" si="540"/>
        <v>18</v>
      </c>
      <c r="AK1854" s="83" t="b">
        <f>COUNTIF('Power Curve'!$D$2:$D$31,AJ1854)&gt;0</f>
        <v>1</v>
      </c>
      <c r="AL1854" s="83" t="b">
        <f t="shared" si="541"/>
        <v>0</v>
      </c>
      <c r="AM1854" s="83" t="b">
        <f t="shared" si="547"/>
        <v>1</v>
      </c>
      <c r="AN1854" s="47" t="str">
        <f t="shared" si="542"/>
        <v>Inner</v>
      </c>
      <c r="AO1854" s="48" t="str">
        <f t="shared" si="543"/>
        <v>2.0-2.1</v>
      </c>
      <c r="AP1854" s="49" t="str">
        <f t="shared" si="548"/>
        <v>23-24</v>
      </c>
      <c r="AQ1854" s="49" t="str">
        <f t="shared" si="549"/>
        <v>Mar</v>
      </c>
      <c r="AR1854" s="48" t="str">
        <f t="shared" si="550"/>
        <v>285-295</v>
      </c>
      <c r="AS1854" s="49" t="str">
        <f t="shared" si="544"/>
        <v>Inner-TI</v>
      </c>
    </row>
    <row r="1855" spans="5:45" x14ac:dyDescent="0.3">
      <c r="E1855" s="15">
        <v>40979.972222222219</v>
      </c>
      <c r="F1855" s="21">
        <v>17.84</v>
      </c>
      <c r="G1855" s="21">
        <v>1987.139953613279</v>
      </c>
      <c r="H1855" s="42">
        <v>1.1816399727652398</v>
      </c>
      <c r="I1855" s="35">
        <v>290.10000000000002</v>
      </c>
      <c r="J1855" s="43">
        <v>0.10930493273542601</v>
      </c>
      <c r="K1855" s="44">
        <v>0.10961198117653678</v>
      </c>
      <c r="L1855" s="26">
        <f t="shared" si="532"/>
        <v>17.626978648796541</v>
      </c>
      <c r="M1855" s="26">
        <f t="shared" si="533"/>
        <v>2.0823563482534202</v>
      </c>
      <c r="N1855" s="96">
        <f t="shared" si="534"/>
        <v>18</v>
      </c>
      <c r="O1855" s="26">
        <f t="shared" si="535"/>
        <v>0.68870555586781235</v>
      </c>
      <c r="P1855" s="3">
        <f>IF(L1855&gt;'Power Curve'!$C$37,0,INDEX(Ci,$N1855,1)*POWER(1-O1855,3)+INDEX(Ci,$N1855,2)*3*O1855*POWER(1-O1855,2)+INDEX(Ci,$N1855,3)*3*POWER(O1855,2)*(1-O1855)+INDEX(Ci,$N1855,4)*POWER(O1855,3))</f>
        <v>1981.1539879626976</v>
      </c>
      <c r="Q1855" s="3">
        <f>MAX(0,MIN(P1855-V1855+W1855,'Power Curve'!$C$39))</f>
        <v>1981.3327832432551</v>
      </c>
      <c r="R1855" s="3">
        <f t="shared" si="536"/>
        <v>1987.139953613279</v>
      </c>
      <c r="S1855" s="3">
        <f t="shared" si="537"/>
        <v>-5.8071703700238686</v>
      </c>
      <c r="T1855" s="3">
        <f t="shared" si="538"/>
        <v>5.8071703700238686</v>
      </c>
      <c r="V1855" s="37">
        <f t="array" ref="V1855">SUM(_xlfn.NORM.DIST($AD$3:$AD$1003,$L1855,$AA1855,FALSE)*WindSpeedStep*$AE$3:$AE$1003)/AG1855</f>
        <v>1984.183178352496</v>
      </c>
      <c r="W1855" s="37">
        <f t="array" ref="W1855">SUM(_xlfn.NORM.DIST($AD$3:$AD$1003,$L1855,$AB1855,FALSE)*WindSpeedStep*$AE$3:$AE$1003)/AH1855</f>
        <v>1984.3619736330536</v>
      </c>
      <c r="Y1855" s="1">
        <f t="shared" si="539"/>
        <v>17</v>
      </c>
      <c r="Z1855" s="99">
        <f>IF(L1855&lt;'Power Curve'!$P$28,'Power Curve'!$Q$28,IF(L1855&gt;'Power Curve'!$P$29,'Power Curve'!$Q$29,INDEX(ReferenceTurbulence,Y1855)+(L1855-INDEX(ReferenceTurbulenceWindSpeed,Y1855))*(INDEX(ReferenceTurbulence,Y1855+1)-INDEX(ReferenceTurbulence,Y1855))/(INDEX(ReferenceTurbulenceWindSpeed,Y1855+1)-INDEX(ReferenceTurbulenceWindSpeed,Y1855))))</f>
        <v>0.11940889158585752</v>
      </c>
      <c r="AA1855" s="100">
        <f t="shared" si="545"/>
        <v>2.1048179824603714</v>
      </c>
      <c r="AB1855" s="29">
        <f t="shared" si="546"/>
        <v>1.9267157155354964</v>
      </c>
      <c r="AG1855" s="40">
        <f t="array" ref="AG1855">SUM(_xlfn.NORM.DIST($AD$3:$AD$1003,$F1855,$AA1855,FALSE)*WindSpeedStep)</f>
        <v>0.99999999999998912</v>
      </c>
      <c r="AH1855" s="40">
        <f t="array" ref="AH1855">SUM(_xlfn.NORM.DIST($AD$3:$AD$1003,$F1855,$AB1855,FALSE)*WindSpeedStep)</f>
        <v>0.9999999999999899</v>
      </c>
      <c r="AJ1855" s="47">
        <f t="shared" si="540"/>
        <v>18</v>
      </c>
      <c r="AK1855" s="83" t="b">
        <f>COUNTIF('Power Curve'!$D$2:$D$31,AJ1855)&gt;0</f>
        <v>1</v>
      </c>
      <c r="AL1855" s="83" t="b">
        <f t="shared" si="541"/>
        <v>0</v>
      </c>
      <c r="AM1855" s="83" t="b">
        <f t="shared" si="547"/>
        <v>1</v>
      </c>
      <c r="AN1855" s="47" t="str">
        <f t="shared" si="542"/>
        <v>Inner</v>
      </c>
      <c r="AO1855" s="48" t="str">
        <f t="shared" si="543"/>
        <v>2.0-2.1</v>
      </c>
      <c r="AP1855" s="49" t="str">
        <f t="shared" si="548"/>
        <v>23-24</v>
      </c>
      <c r="AQ1855" s="49" t="str">
        <f t="shared" si="549"/>
        <v>Mar</v>
      </c>
      <c r="AR1855" s="48" t="str">
        <f t="shared" si="550"/>
        <v>285-295</v>
      </c>
      <c r="AS1855" s="49" t="str">
        <f t="shared" si="544"/>
        <v>Inner-TI</v>
      </c>
    </row>
    <row r="1856" spans="5:45" x14ac:dyDescent="0.3">
      <c r="E1856" s="15">
        <v>40979.979166666664</v>
      </c>
      <c r="F1856" s="21">
        <v>16.04</v>
      </c>
      <c r="G1856" s="21">
        <v>1989.3600158691411</v>
      </c>
      <c r="H1856" s="42">
        <v>1.1826106200737232</v>
      </c>
      <c r="I1856" s="35">
        <v>289</v>
      </c>
      <c r="J1856" s="43">
        <v>0.15024937655860351</v>
      </c>
      <c r="K1856" s="44">
        <v>0.13337933612033759</v>
      </c>
      <c r="L1856" s="26">
        <f t="shared" si="532"/>
        <v>15.852810174010969</v>
      </c>
      <c r="M1856" s="26">
        <f t="shared" si="533"/>
        <v>1.808152891301801</v>
      </c>
      <c r="N1856" s="96">
        <f t="shared" si="534"/>
        <v>16</v>
      </c>
      <c r="O1856" s="26">
        <f t="shared" si="535"/>
        <v>0.85451613994257447</v>
      </c>
      <c r="P1856" s="3">
        <f>IF(L1856&gt;'Power Curve'!$C$37,0,INDEX(Ci,$N1856,1)*POWER(1-O1856,3)+INDEX(Ci,$N1856,2)*3*O1856*POWER(1-O1856,2)+INDEX(Ci,$N1856,3)*3*POWER(O1856,2)*(1-O1856)+INDEX(Ci,$N1856,4)*POWER(O1856,3))</f>
        <v>1981.9531821809455</v>
      </c>
      <c r="Q1856" s="3">
        <f>MAX(0,MIN(P1856-V1856+W1856,'Power Curve'!$C$39))</f>
        <v>1975.7945895808543</v>
      </c>
      <c r="R1856" s="3">
        <f t="shared" si="536"/>
        <v>1989.3600158691411</v>
      </c>
      <c r="S1856" s="3">
        <f t="shared" si="537"/>
        <v>-13.565426288286744</v>
      </c>
      <c r="T1856" s="3">
        <f t="shared" si="538"/>
        <v>13.565426288286744</v>
      </c>
      <c r="V1856" s="37">
        <f t="array" ref="V1856">SUM(_xlfn.NORM.DIST($AD$3:$AD$1003,$L1856,$AA1856,FALSE)*WindSpeedStep*$AE$3:$AE$1003)/AG1856</f>
        <v>1980.761933117426</v>
      </c>
      <c r="W1856" s="37">
        <f t="array" ref="W1856">SUM(_xlfn.NORM.DIST($AD$3:$AD$1003,$L1856,$AB1856,FALSE)*WindSpeedStep*$AE$3:$AE$1003)/AH1856</f>
        <v>1974.6033405173348</v>
      </c>
      <c r="Y1856" s="1">
        <f t="shared" si="539"/>
        <v>15</v>
      </c>
      <c r="Z1856" s="99">
        <f>IF(L1856&lt;'Power Curve'!$P$28,'Power Curve'!$Q$28,IF(L1856&gt;'Power Curve'!$P$29,'Power Curve'!$Q$29,INDEX(ReferenceTurbulence,Y1856)+(L1856-INDEX(ReferenceTurbulenceWindSpeed,Y1856))*(INDEX(ReferenceTurbulence,Y1856+1)-INDEX(ReferenceTurbulence,Y1856))/(INDEX(ReferenceTurbulenceWindSpeed,Y1856+1)-INDEX(ReferenceTurbulenceWindSpeed,Y1856))))</f>
        <v>0.12135807564596851</v>
      </c>
      <c r="AA1856" s="100">
        <f t="shared" si="545"/>
        <v>1.9238665362988023</v>
      </c>
      <c r="AB1856" s="29">
        <f t="shared" si="546"/>
        <v>2.3818748453470349</v>
      </c>
      <c r="AG1856" s="40">
        <f t="array" ref="AG1856">SUM(_xlfn.NORM.DIST($AD$3:$AD$1003,$F1856,$AA1856,FALSE)*WindSpeedStep)</f>
        <v>0.99999999999999489</v>
      </c>
      <c r="AH1856" s="40">
        <f t="array" ref="AH1856">SUM(_xlfn.NORM.DIST($AD$3:$AD$1003,$F1856,$AB1856,FALSE)*WindSpeedStep)</f>
        <v>0.99999999999288613</v>
      </c>
      <c r="AJ1856" s="47">
        <f t="shared" si="540"/>
        <v>16</v>
      </c>
      <c r="AK1856" s="83" t="b">
        <f>COUNTIF('Power Curve'!$D$2:$D$31,AJ1856)&gt;0</f>
        <v>1</v>
      </c>
      <c r="AL1856" s="83" t="b">
        <f t="shared" si="541"/>
        <v>0</v>
      </c>
      <c r="AM1856" s="83" t="b">
        <f t="shared" si="547"/>
        <v>1</v>
      </c>
      <c r="AN1856" s="47" t="str">
        <f t="shared" si="542"/>
        <v>Outer</v>
      </c>
      <c r="AO1856" s="48" t="str">
        <f t="shared" si="543"/>
        <v>1.8-1.9</v>
      </c>
      <c r="AP1856" s="49" t="str">
        <f t="shared" si="548"/>
        <v>23-24</v>
      </c>
      <c r="AQ1856" s="49" t="str">
        <f t="shared" si="549"/>
        <v>Mar</v>
      </c>
      <c r="AR1856" s="48" t="str">
        <f t="shared" si="550"/>
        <v>285-295</v>
      </c>
      <c r="AS1856" s="49" t="str">
        <f t="shared" si="544"/>
        <v>HWS-HTI</v>
      </c>
    </row>
    <row r="1857" spans="5:45" x14ac:dyDescent="0.3">
      <c r="E1857" s="15">
        <v>40979.986111111109</v>
      </c>
      <c r="F1857" s="21">
        <v>16.28</v>
      </c>
      <c r="G1857" s="21">
        <v>1986.9600372314451</v>
      </c>
      <c r="H1857" s="42">
        <v>1.1839148262279202</v>
      </c>
      <c r="I1857" s="35">
        <v>291.39999999999998</v>
      </c>
      <c r="J1857" s="43">
        <v>0.12285012285012284</v>
      </c>
      <c r="K1857" s="44">
        <v>0.17451049252459888</v>
      </c>
      <c r="L1857" s="26">
        <f t="shared" si="532"/>
        <v>16.095921948223673</v>
      </c>
      <c r="M1857" s="26">
        <f t="shared" si="533"/>
        <v>1.8457265996965586</v>
      </c>
      <c r="N1857" s="96">
        <f t="shared" si="534"/>
        <v>17</v>
      </c>
      <c r="O1857" s="26">
        <f t="shared" si="535"/>
        <v>9.9082635413221487E-2</v>
      </c>
      <c r="P1857" s="3">
        <f>IF(L1857&gt;'Power Curve'!$C$37,0,INDEX(Ci,$N1857,1)*POWER(1-O1857,3)+INDEX(Ci,$N1857,2)*3*O1857*POWER(1-O1857,2)+INDEX(Ci,$N1857,3)*3*POWER(O1857,2)*(1-O1857)+INDEX(Ci,$N1857,4)*POWER(O1857,3))</f>
        <v>1982.7218866597593</v>
      </c>
      <c r="Q1857" s="3">
        <f>MAX(0,MIN(P1857-V1857+W1857,'Power Curve'!$C$39))</f>
        <v>1982.5376568145953</v>
      </c>
      <c r="R1857" s="3">
        <f t="shared" si="536"/>
        <v>1986.9600372314451</v>
      </c>
      <c r="S1857" s="3">
        <f t="shared" si="537"/>
        <v>-4.4223804168498191</v>
      </c>
      <c r="T1857" s="3">
        <f t="shared" si="538"/>
        <v>4.4223804168498191</v>
      </c>
      <c r="V1857" s="37">
        <f t="array" ref="V1857">SUM(_xlfn.NORM.DIST($AD$3:$AD$1003,$L1857,$AA1857,FALSE)*WindSpeedStep*$AE$3:$AE$1003)/AG1857</f>
        <v>1981.4618614114752</v>
      </c>
      <c r="W1857" s="37">
        <f t="array" ref="W1857">SUM(_xlfn.NORM.DIST($AD$3:$AD$1003,$L1857,$AB1857,FALSE)*WindSpeedStep*$AE$3:$AE$1003)/AH1857</f>
        <v>1981.2776315663111</v>
      </c>
      <c r="Y1857" s="1">
        <f t="shared" si="539"/>
        <v>16</v>
      </c>
      <c r="Z1857" s="99">
        <f>IF(L1857&lt;'Power Curve'!$P$28,'Power Curve'!$Q$28,IF(L1857&gt;'Power Curve'!$P$29,'Power Curve'!$Q$29,INDEX(ReferenceTurbulence,Y1857)+(L1857-INDEX(ReferenceTurbulenceWindSpeed,Y1857))*(INDEX(ReferenceTurbulence,Y1857+1)-INDEX(ReferenceTurbulence,Y1857))/(INDEX(ReferenceTurbulenceWindSpeed,Y1857+1)-INDEX(ReferenceTurbulenceWindSpeed,Y1857))))</f>
        <v>0.12103284676302717</v>
      </c>
      <c r="AA1857" s="100">
        <f t="shared" si="545"/>
        <v>1.9481352546690014</v>
      </c>
      <c r="AB1857" s="29">
        <f t="shared" si="546"/>
        <v>1.9773859887252667</v>
      </c>
      <c r="AG1857" s="40">
        <f t="array" ref="AG1857">SUM(_xlfn.NORM.DIST($AD$3:$AD$1003,$F1857,$AA1857,FALSE)*WindSpeedStep)</f>
        <v>0.99999999999999389</v>
      </c>
      <c r="AH1857" s="40">
        <f t="array" ref="AH1857">SUM(_xlfn.NORM.DIST($AD$3:$AD$1003,$F1857,$AB1857,FALSE)*WindSpeedStep)</f>
        <v>0.99999999999999412</v>
      </c>
      <c r="AJ1857" s="47">
        <f t="shared" si="540"/>
        <v>16</v>
      </c>
      <c r="AK1857" s="83" t="b">
        <f>COUNTIF('Power Curve'!$D$2:$D$31,AJ1857)&gt;0</f>
        <v>1</v>
      </c>
      <c r="AL1857" s="83" t="b">
        <f t="shared" si="541"/>
        <v>0</v>
      </c>
      <c r="AM1857" s="83" t="b">
        <f t="shared" si="547"/>
        <v>1</v>
      </c>
      <c r="AN1857" s="47" t="str">
        <f t="shared" si="542"/>
        <v>Inner</v>
      </c>
      <c r="AO1857" s="48" t="str">
        <f t="shared" si="543"/>
        <v>1.8-1.9</v>
      </c>
      <c r="AP1857" s="49" t="str">
        <f t="shared" si="548"/>
        <v>23-24</v>
      </c>
      <c r="AQ1857" s="49" t="str">
        <f t="shared" si="549"/>
        <v>Mar</v>
      </c>
      <c r="AR1857" s="48" t="str">
        <f t="shared" si="550"/>
        <v>285-295</v>
      </c>
      <c r="AS1857" s="49" t="str">
        <f t="shared" si="544"/>
        <v>Inner-TI</v>
      </c>
    </row>
    <row r="1858" spans="5:45" x14ac:dyDescent="0.3">
      <c r="E1858" s="15">
        <v>40979.993055555555</v>
      </c>
      <c r="F1858" s="21">
        <v>17.3</v>
      </c>
      <c r="G1858" s="21">
        <v>1990.019958496091</v>
      </c>
      <c r="H1858" s="42">
        <v>1.1833336752237895</v>
      </c>
      <c r="I1858" s="35">
        <v>288.5</v>
      </c>
      <c r="J1858" s="43">
        <v>0.12832369942196534</v>
      </c>
      <c r="K1858" s="44">
        <v>0.15511564593922494</v>
      </c>
      <c r="L1858" s="26">
        <f t="shared" si="532"/>
        <v>17.101589654141627</v>
      </c>
      <c r="M1858" s="26">
        <f t="shared" si="533"/>
        <v>2.0011557854961968</v>
      </c>
      <c r="N1858" s="96">
        <f t="shared" si="534"/>
        <v>18</v>
      </c>
      <c r="O1858" s="26">
        <f t="shared" si="535"/>
        <v>0.12343466505725677</v>
      </c>
      <c r="P1858" s="3">
        <f>IF(L1858&gt;'Power Curve'!$C$37,0,INDEX(Ci,$N1858,1)*POWER(1-O1858,3)+INDEX(Ci,$N1858,2)*3*O1858*POWER(1-O1858,2)+INDEX(Ci,$N1858,3)*3*POWER(O1858,2)*(1-O1858)+INDEX(Ci,$N1858,4)*POWER(O1858,3))</f>
        <v>1984.9512734939312</v>
      </c>
      <c r="Q1858" s="3">
        <f>MAX(0,MIN(P1858-V1858+W1858,'Power Curve'!$C$39))</f>
        <v>1984.5463298811046</v>
      </c>
      <c r="R1858" s="3">
        <f t="shared" si="536"/>
        <v>1990.019958496091</v>
      </c>
      <c r="S1858" s="3">
        <f t="shared" si="537"/>
        <v>-5.47362861498641</v>
      </c>
      <c r="T1858" s="3">
        <f t="shared" si="538"/>
        <v>5.47362861498641</v>
      </c>
      <c r="V1858" s="37">
        <f t="array" ref="V1858">SUM(_xlfn.NORM.DIST($AD$3:$AD$1003,$L1858,$AA1858,FALSE)*WindSpeedStep*$AE$3:$AE$1003)/AG1858</f>
        <v>1983.4170245675348</v>
      </c>
      <c r="W1858" s="37">
        <f t="array" ref="W1858">SUM(_xlfn.NORM.DIST($AD$3:$AD$1003,$L1858,$AB1858,FALSE)*WindSpeedStep*$AE$3:$AE$1003)/AH1858</f>
        <v>1983.0120809547082</v>
      </c>
      <c r="Y1858" s="1">
        <f t="shared" si="539"/>
        <v>17</v>
      </c>
      <c r="Z1858" s="99">
        <f>IF(L1858&lt;'Power Curve'!$P$28,'Power Curve'!$Q$28,IF(L1858&gt;'Power Curve'!$P$29,'Power Curve'!$Q$29,INDEX(ReferenceTurbulence,Y1858)+(L1858-INDEX(ReferenceTurbulenceWindSpeed,Y1858))*(INDEX(ReferenceTurbulence,Y1858+1)-INDEX(ReferenceTurbulence,Y1858))/(INDEX(ReferenceTurbulenceWindSpeed,Y1858+1)-INDEX(ReferenceTurbulenceWindSpeed,Y1858))))</f>
        <v>0.12075175304337861</v>
      </c>
      <c r="AA1858" s="100">
        <f t="shared" si="545"/>
        <v>2.0650469305661083</v>
      </c>
      <c r="AB1858" s="29">
        <f t="shared" si="546"/>
        <v>2.1945392504158621</v>
      </c>
      <c r="AG1858" s="40">
        <f t="array" ref="AG1858">SUM(_xlfn.NORM.DIST($AD$3:$AD$1003,$F1858,$AA1858,FALSE)*WindSpeedStep)</f>
        <v>0.99999999999999145</v>
      </c>
      <c r="AH1858" s="40">
        <f t="array" ref="AH1858">SUM(_xlfn.NORM.DIST($AD$3:$AD$1003,$F1858,$AB1858,FALSE)*WindSpeedStep)</f>
        <v>0.99999999999998945</v>
      </c>
      <c r="AJ1858" s="47">
        <f t="shared" si="540"/>
        <v>17</v>
      </c>
      <c r="AK1858" s="83" t="b">
        <f>COUNTIF('Power Curve'!$D$2:$D$31,AJ1858)&gt;0</f>
        <v>1</v>
      </c>
      <c r="AL1858" s="83" t="b">
        <f t="shared" si="541"/>
        <v>0</v>
      </c>
      <c r="AM1858" s="83" t="b">
        <f t="shared" si="547"/>
        <v>1</v>
      </c>
      <c r="AN1858" s="47" t="str">
        <f t="shared" si="542"/>
        <v>Inner</v>
      </c>
      <c r="AO1858" s="48" t="str">
        <f t="shared" si="543"/>
        <v>2.0-2.1</v>
      </c>
      <c r="AP1858" s="49" t="str">
        <f t="shared" si="548"/>
        <v>23-24</v>
      </c>
      <c r="AQ1858" s="49" t="str">
        <f t="shared" si="549"/>
        <v>Mar</v>
      </c>
      <c r="AR1858" s="48" t="str">
        <f t="shared" si="550"/>
        <v>285-295</v>
      </c>
      <c r="AS1858" s="49" t="str">
        <f t="shared" si="544"/>
        <v>Inner-TI</v>
      </c>
    </row>
    <row r="1859" spans="5:45" x14ac:dyDescent="0.3">
      <c r="E1859" s="15">
        <v>40980</v>
      </c>
      <c r="F1859" s="21">
        <v>16.82</v>
      </c>
      <c r="G1859" s="21">
        <v>1981.7999420165991</v>
      </c>
      <c r="H1859" s="42">
        <v>1.1830293201448929</v>
      </c>
      <c r="I1859" s="35">
        <v>289.7</v>
      </c>
      <c r="J1859" s="43">
        <v>0.11771700356718193</v>
      </c>
      <c r="K1859" s="44">
        <v>0.18598248195137967</v>
      </c>
      <c r="L1859" s="26">
        <f t="shared" ref="L1859:L1922" si="551">F1859*(H1859/Ref_Density)^(1/3)</f>
        <v>16.625669054832919</v>
      </c>
      <c r="M1859" s="26">
        <f t="shared" ref="M1859:M1922" si="552">(L1859-CutInWindSpeed)/(RatedWindSpeed-CutInWindSpeed)</f>
        <v>1.9276007227050453</v>
      </c>
      <c r="N1859" s="96">
        <f t="shared" ref="N1859:N1922" si="553">COUNTIF(xa,"&lt;"&amp;L1859)</f>
        <v>17</v>
      </c>
      <c r="O1859" s="26">
        <f t="shared" ref="O1859:O1922" si="554">(L1859-INDEX(xa,$N1859))/(INDEX(xb,$N1859)-INDEX(xa,$N1859))</f>
        <v>0.63476113512052135</v>
      </c>
      <c r="P1859" s="3">
        <f>IF(L1859&gt;'Power Curve'!$C$37,0,INDEX(Ci,$N1859,1)*POWER(1-O1859,3)+INDEX(Ci,$N1859,2)*3*O1859*POWER(1-O1859,2)+INDEX(Ci,$N1859,3)*3*POWER(O1859,2)*(1-O1859)+INDEX(Ci,$N1859,4)*POWER(O1859,3))</f>
        <v>1984.588056980228</v>
      </c>
      <c r="Q1859" s="3">
        <f>MAX(0,MIN(P1859-V1859+W1859,'Power Curve'!$C$39))</f>
        <v>1984.7808748361124</v>
      </c>
      <c r="R1859" s="3">
        <f t="shared" ref="R1859:R1922" si="555">IF(AM1859,G1859,"")</f>
        <v>1981.7999420165991</v>
      </c>
      <c r="S1859" s="3">
        <f t="shared" ref="S1859:S1922" si="556">IF(AM1859,Q1859-R1859,"")</f>
        <v>2.9809328195133276</v>
      </c>
      <c r="T1859" s="3">
        <f t="shared" ref="T1859:T1922" si="557">IF(AM1859,ABS(S1859),"")</f>
        <v>2.9809328195133276</v>
      </c>
      <c r="V1859" s="37">
        <f t="array" ref="V1859">SUM(_xlfn.NORM.DIST($AD$3:$AD$1003,$L1859,$AA1859,FALSE)*WindSpeedStep*$AE$3:$AE$1003)/AG1859</f>
        <v>1982.6051713983336</v>
      </c>
      <c r="W1859" s="37">
        <f t="array" ref="W1859">SUM(_xlfn.NORM.DIST($AD$3:$AD$1003,$L1859,$AB1859,FALSE)*WindSpeedStep*$AE$3:$AE$1003)/AH1859</f>
        <v>1982.797989254218</v>
      </c>
      <c r="Y1859" s="1">
        <f t="shared" ref="Y1859:Y1922" si="558">COUNTIF(ReferenceTurbulenceWindSpeed,"&lt;"&amp;L1859)</f>
        <v>16</v>
      </c>
      <c r="Z1859" s="99">
        <f>IF(L1859&lt;'Power Curve'!$P$28,'Power Curve'!$Q$28,IF(L1859&gt;'Power Curve'!$P$29,'Power Curve'!$Q$29,INDEX(ReferenceTurbulence,Y1859)+(L1859-INDEX(ReferenceTurbulenceWindSpeed,Y1859))*(INDEX(ReferenceTurbulence,Y1859+1)-INDEX(ReferenceTurbulence,Y1859))/(INDEX(ReferenceTurbulenceWindSpeed,Y1859+1)-INDEX(ReferenceTurbulenceWindSpeed,Y1859))))</f>
        <v>0.12104006423833388</v>
      </c>
      <c r="AA1859" s="100">
        <f t="shared" si="545"/>
        <v>2.0123720504022562</v>
      </c>
      <c r="AB1859" s="29">
        <f t="shared" si="546"/>
        <v>1.9571239434345529</v>
      </c>
      <c r="AG1859" s="40">
        <f t="array" ref="AG1859">SUM(_xlfn.NORM.DIST($AD$3:$AD$1003,$F1859,$AA1859,FALSE)*WindSpeedStep)</f>
        <v>0.99999999999999212</v>
      </c>
      <c r="AH1859" s="40">
        <f t="array" ref="AH1859">SUM(_xlfn.NORM.DIST($AD$3:$AD$1003,$F1859,$AB1859,FALSE)*WindSpeedStep)</f>
        <v>0.99999999999999201</v>
      </c>
      <c r="AJ1859" s="47">
        <f t="shared" ref="AJ1859:AJ1922" si="559">MROUND(L1859-Centre_First_Bin,Bin_Width)+Centre_First_Bin</f>
        <v>17</v>
      </c>
      <c r="AK1859" s="83" t="b">
        <f>COUNTIF('Power Curve'!$D$2:$D$31,AJ1859)&gt;0</f>
        <v>1</v>
      </c>
      <c r="AL1859" s="83" t="b">
        <f t="shared" ref="AL1859:AL1922" si="560">(G1859&lt;0)</f>
        <v>0</v>
      </c>
      <c r="AM1859" s="83" t="b">
        <f t="shared" si="547"/>
        <v>1</v>
      </c>
      <c r="AN1859" s="47" t="str">
        <f t="shared" ref="AN1859:AN1922" si="561">IF(AM1859,IF(AND(J1859&gt;=LowerTurbLimit,J1859&lt;=UpperTurbLimit,K1859&gt;=LowerShearLimit,K1859&lt;=UpperShearLimit),"Inner","Outer"),"")</f>
        <v>Inner</v>
      </c>
      <c r="AO1859" s="48" t="str">
        <f t="shared" ref="AO1859:AO1922" si="562">IF(M1859&lt;0,"&lt;0",TEXT(MROUND(M1859+0.05,0.1)-0.1,"0.0")&amp;"-"&amp;TEXT(MROUND(M1859+0.05,0.1),"0.0"))</f>
        <v>1.9-2.0</v>
      </c>
      <c r="AP1859" s="49" t="str">
        <f t="shared" si="548"/>
        <v>0-1</v>
      </c>
      <c r="AQ1859" s="49" t="str">
        <f t="shared" si="549"/>
        <v>Mar</v>
      </c>
      <c r="AR1859" s="48" t="str">
        <f t="shared" si="550"/>
        <v>285-295</v>
      </c>
      <c r="AS1859" s="49" t="str">
        <f t="shared" ref="AS1859:AS1922" si="563">IF(AM1859,IF(M1859&lt;0.5,IF(J1859&lt;=LowerTurbLimit,"LWS-LTI",IF(J1859&gt;=UpperTurbLimit,"LWS-HTI","Inner-TI")),IF(J1859&lt;=LowerTurbLimit,"HWS-LTI",IF(J1859&gt;=UpperTurbLimit,"HWS-HTI","Inner-TI"))),"")</f>
        <v>Inner-TI</v>
      </c>
    </row>
    <row r="1860" spans="5:45" x14ac:dyDescent="0.3">
      <c r="E1860" s="15">
        <v>40980.006944444445</v>
      </c>
      <c r="F1860" s="21">
        <v>17.48</v>
      </c>
      <c r="G1860" s="21">
        <v>1989.4199676513649</v>
      </c>
      <c r="H1860" s="42">
        <v>1.1817974421256245</v>
      </c>
      <c r="I1860" s="35">
        <v>287</v>
      </c>
      <c r="J1860" s="43">
        <v>0.12871853546910755</v>
      </c>
      <c r="K1860" s="44">
        <v>0.13571378109576193</v>
      </c>
      <c r="L1860" s="26">
        <f t="shared" si="551"/>
        <v>17.27204446156199</v>
      </c>
      <c r="M1860" s="26">
        <f t="shared" si="552"/>
        <v>2.0275001254576739</v>
      </c>
      <c r="N1860" s="96">
        <f t="shared" si="553"/>
        <v>18</v>
      </c>
      <c r="O1860" s="26">
        <f t="shared" si="554"/>
        <v>0.30682857283550558</v>
      </c>
      <c r="P1860" s="3">
        <f>IF(L1860&gt;'Power Curve'!$C$37,0,INDEX(Ci,$N1860,1)*POWER(1-O1860,3)+INDEX(Ci,$N1860,2)*3*O1860*POWER(1-O1860,2)+INDEX(Ci,$N1860,3)*3*POWER(O1860,2)*(1-O1860)+INDEX(Ci,$N1860,4)*POWER(O1860,3))</f>
        <v>1983.9978068492917</v>
      </c>
      <c r="Q1860" s="3">
        <f>MAX(0,MIN(P1860-V1860+W1860,'Power Curve'!$C$39))</f>
        <v>1983.6031463883182</v>
      </c>
      <c r="R1860" s="3">
        <f t="shared" si="555"/>
        <v>1989.4199676513649</v>
      </c>
      <c r="S1860" s="3">
        <f t="shared" si="556"/>
        <v>-5.8168212630466769</v>
      </c>
      <c r="T1860" s="3">
        <f t="shared" si="557"/>
        <v>5.8168212630466769</v>
      </c>
      <c r="V1860" s="37">
        <f t="array" ref="V1860">SUM(_xlfn.NORM.DIST($AD$3:$AD$1003,$L1860,$AA1860,FALSE)*WindSpeedStep*$AE$3:$AE$1003)/AG1860</f>
        <v>1983.6831250054561</v>
      </c>
      <c r="W1860" s="37">
        <f t="array" ref="W1860">SUM(_xlfn.NORM.DIST($AD$3:$AD$1003,$L1860,$AB1860,FALSE)*WindSpeedStep*$AE$3:$AE$1003)/AH1860</f>
        <v>1983.2884645444826</v>
      </c>
      <c r="Y1860" s="1">
        <f t="shared" si="558"/>
        <v>17</v>
      </c>
      <c r="Z1860" s="99">
        <f>IF(L1860&lt;'Power Curve'!$P$28,'Power Curve'!$Q$28,IF(L1860&gt;'Power Curve'!$P$29,'Power Curve'!$Q$29,INDEX(ReferenceTurbulence,Y1860)+(L1860-INDEX(ReferenceTurbulenceWindSpeed,Y1860))*(INDEX(ReferenceTurbulence,Y1860+1)-INDEX(ReferenceTurbulence,Y1860))/(INDEX(ReferenceTurbulenceWindSpeed,Y1860+1)-INDEX(ReferenceTurbulenceWindSpeed,Y1860))))</f>
        <v>0.1203160812012527</v>
      </c>
      <c r="AA1860" s="100">
        <f t="shared" ref="AA1860:AA1923" si="564">Z1860*L1860</f>
        <v>2.0781047039489393</v>
      </c>
      <c r="AB1860" s="29">
        <f t="shared" ref="AB1860:AB1923" si="565">L1860*J1860</f>
        <v>2.2232322676495695</v>
      </c>
      <c r="AG1860" s="40">
        <f t="array" ref="AG1860">SUM(_xlfn.NORM.DIST($AD$3:$AD$1003,$F1860,$AA1860,FALSE)*WindSpeedStep)</f>
        <v>0.99999999999999045</v>
      </c>
      <c r="AH1860" s="40">
        <f t="array" ref="AH1860">SUM(_xlfn.NORM.DIST($AD$3:$AD$1003,$F1860,$AB1860,FALSE)*WindSpeedStep)</f>
        <v>0.99999999999998934</v>
      </c>
      <c r="AJ1860" s="47">
        <f t="shared" si="559"/>
        <v>17</v>
      </c>
      <c r="AK1860" s="83" t="b">
        <f>COUNTIF('Power Curve'!$D$2:$D$31,AJ1860)&gt;0</f>
        <v>1</v>
      </c>
      <c r="AL1860" s="83" t="b">
        <f t="shared" si="560"/>
        <v>0</v>
      </c>
      <c r="AM1860" s="83" t="b">
        <f t="shared" ref="AM1860:AM1923" si="566">AND(AK1860,NOT(AL1860))</f>
        <v>1</v>
      </c>
      <c r="AN1860" s="47" t="str">
        <f t="shared" si="561"/>
        <v>Inner</v>
      </c>
      <c r="AO1860" s="48" t="str">
        <f t="shared" si="562"/>
        <v>2.0-2.1</v>
      </c>
      <c r="AP1860" s="49" t="str">
        <f t="shared" ref="AP1860:AP1923" si="567">IF(AM1860,HOUR(E1860)&amp;"-"&amp;HOUR(E1860)+1,"")</f>
        <v>0-1</v>
      </c>
      <c r="AQ1860" s="49" t="str">
        <f t="shared" ref="AQ1860:AQ1923" si="568">IF(AM1860,TEXT(E1860,"mmm"),"")</f>
        <v>Mar</v>
      </c>
      <c r="AR1860" s="48" t="str">
        <f t="shared" ref="AR1860:AR1923" si="569">IF(AM1860,IF(OR(I1860&lt;5,I1860&gt;=355),"355-5",MROUND(I1860,10)-5&amp;"-"&amp;MROUND(I1860,10)+5),"")</f>
        <v>285-295</v>
      </c>
      <c r="AS1860" s="49" t="str">
        <f t="shared" si="563"/>
        <v>Inner-TI</v>
      </c>
    </row>
    <row r="1861" spans="5:45" x14ac:dyDescent="0.3">
      <c r="E1861" s="15">
        <v>40980.013888888891</v>
      </c>
      <c r="F1861" s="21">
        <v>19.34</v>
      </c>
      <c r="G1861" s="21">
        <v>1988.7999420165991</v>
      </c>
      <c r="H1861" s="42">
        <v>1.1801180754312846</v>
      </c>
      <c r="I1861" s="35">
        <v>288</v>
      </c>
      <c r="J1861" s="43">
        <v>0.10341261633919338</v>
      </c>
      <c r="K1861" s="44">
        <v>0.13416814339420099</v>
      </c>
      <c r="L1861" s="26">
        <f t="shared" si="551"/>
        <v>19.100860272659968</v>
      </c>
      <c r="M1861" s="26">
        <f t="shared" si="552"/>
        <v>2.3101495043964202</v>
      </c>
      <c r="N1861" s="96">
        <f t="shared" si="553"/>
        <v>21</v>
      </c>
      <c r="O1861" s="26">
        <f t="shared" si="554"/>
        <v>4.2941874483348894E-2</v>
      </c>
      <c r="P1861" s="3">
        <f>IF(L1861&gt;'Power Curve'!$C$37,0,INDEX(Ci,$N1861,1)*POWER(1-O1861,3)+INDEX(Ci,$N1861,2)*3*O1861*POWER(1-O1861,2)+INDEX(Ci,$N1861,3)*3*POWER(O1861,2)*(1-O1861)+INDEX(Ci,$N1861,4)*POWER(O1861,3))</f>
        <v>1989.4358642368129</v>
      </c>
      <c r="Q1861" s="3">
        <f>MAX(0,MIN(P1861-V1861+W1861,'Power Curve'!$C$39))</f>
        <v>1989.4713307698573</v>
      </c>
      <c r="R1861" s="3">
        <f t="shared" si="555"/>
        <v>1988.7999420165991</v>
      </c>
      <c r="S1861" s="3">
        <f t="shared" si="556"/>
        <v>0.6713887532582703</v>
      </c>
      <c r="T1861" s="3">
        <f t="shared" si="557"/>
        <v>0.6713887532582703</v>
      </c>
      <c r="V1861" s="37">
        <f t="array" ref="V1861">SUM(_xlfn.NORM.DIST($AD$3:$AD$1003,$L1861,$AA1861,FALSE)*WindSpeedStep*$AE$3:$AE$1003)/AG1861</f>
        <v>1985.7883190466946</v>
      </c>
      <c r="W1861" s="37">
        <f t="array" ref="W1861">SUM(_xlfn.NORM.DIST($AD$3:$AD$1003,$L1861,$AB1861,FALSE)*WindSpeedStep*$AE$3:$AE$1003)/AH1861</f>
        <v>1985.8968471399473</v>
      </c>
      <c r="Y1861" s="1">
        <f t="shared" si="558"/>
        <v>19</v>
      </c>
      <c r="Z1861" s="99">
        <f>IF(L1861&lt;'Power Curve'!$P$28,'Power Curve'!$Q$28,IF(L1861&gt;'Power Curve'!$P$29,'Power Curve'!$Q$29,INDEX(ReferenceTurbulence,Y1861)+(L1861-INDEX(ReferenceTurbulenceWindSpeed,Y1861))*(INDEX(ReferenceTurbulence,Y1861+1)-INDEX(ReferenceTurbulence,Y1861))/(INDEX(ReferenceTurbulenceWindSpeed,Y1861+1)-INDEX(ReferenceTurbulenceWindSpeed,Y1861))))</f>
        <v>0.12294505623114496</v>
      </c>
      <c r="AA1861" s="100">
        <f t="shared" si="564"/>
        <v>2.3483563402854228</v>
      </c>
      <c r="AB1861" s="29">
        <f t="shared" si="565"/>
        <v>1.9752699351251259</v>
      </c>
      <c r="AG1861" s="40">
        <f t="array" ref="AG1861">SUM(_xlfn.NORM.DIST($AD$3:$AD$1003,$F1861,$AA1861,FALSE)*WindSpeedStep)</f>
        <v>0.99999999999998679</v>
      </c>
      <c r="AH1861" s="40">
        <f t="array" ref="AH1861">SUM(_xlfn.NORM.DIST($AD$3:$AD$1003,$F1861,$AB1861,FALSE)*WindSpeedStep)</f>
        <v>0.99999999999998612</v>
      </c>
      <c r="AJ1861" s="47">
        <f t="shared" si="559"/>
        <v>19</v>
      </c>
      <c r="AK1861" s="83" t="b">
        <f>COUNTIF('Power Curve'!$D$2:$D$31,AJ1861)&gt;0</f>
        <v>1</v>
      </c>
      <c r="AL1861" s="83" t="b">
        <f t="shared" si="560"/>
        <v>0</v>
      </c>
      <c r="AM1861" s="83" t="b">
        <f t="shared" si="566"/>
        <v>1</v>
      </c>
      <c r="AN1861" s="47" t="str">
        <f t="shared" si="561"/>
        <v>Inner</v>
      </c>
      <c r="AO1861" s="48" t="str">
        <f t="shared" si="562"/>
        <v>2.3-2.4</v>
      </c>
      <c r="AP1861" s="49" t="str">
        <f t="shared" si="567"/>
        <v>0-1</v>
      </c>
      <c r="AQ1861" s="49" t="str">
        <f t="shared" si="568"/>
        <v>Mar</v>
      </c>
      <c r="AR1861" s="48" t="str">
        <f t="shared" si="569"/>
        <v>285-295</v>
      </c>
      <c r="AS1861" s="49" t="str">
        <f t="shared" si="563"/>
        <v>Inner-TI</v>
      </c>
    </row>
    <row r="1862" spans="5:45" x14ac:dyDescent="0.3">
      <c r="E1862" s="15">
        <v>40980.055555555555</v>
      </c>
      <c r="F1862" s="21">
        <v>22.42</v>
      </c>
      <c r="G1862" s="21">
        <v>1979.950012207031</v>
      </c>
      <c r="H1862" s="42">
        <v>1.1774491273281926</v>
      </c>
      <c r="I1862" s="35">
        <v>291</v>
      </c>
      <c r="J1862" s="43">
        <v>0.15031222123104371</v>
      </c>
      <c r="K1862" s="44">
        <v>8.8501902410017902E-2</v>
      </c>
      <c r="L1862" s="26">
        <f t="shared" si="551"/>
        <v>22.126070715581548</v>
      </c>
      <c r="M1862" s="26">
        <f t="shared" si="552"/>
        <v>2.7777055303569727</v>
      </c>
      <c r="N1862" s="96">
        <f t="shared" si="553"/>
        <v>24</v>
      </c>
      <c r="O1862" s="26">
        <f t="shared" si="554"/>
        <v>0.12607071558154814</v>
      </c>
      <c r="P1862" s="3">
        <f>IF(L1862&gt;'Power Curve'!$C$37,0,INDEX(Ci,$N1862,1)*POWER(1-O1862,3)+INDEX(Ci,$N1862,2)*3*O1862*POWER(1-O1862,2)+INDEX(Ci,$N1862,3)*3*POWER(O1862,2)*(1-O1862)+INDEX(Ci,$N1862,4)*POWER(O1862,3))</f>
        <v>1989.4713307698573</v>
      </c>
      <c r="Q1862" s="3">
        <f>MAX(0,MIN(P1862-V1862+W1862,'Power Curve'!$C$39))</f>
        <v>1989.0551302944077</v>
      </c>
      <c r="R1862" s="3" t="str">
        <f t="shared" si="555"/>
        <v/>
      </c>
      <c r="S1862" s="3" t="str">
        <f t="shared" si="556"/>
        <v/>
      </c>
      <c r="T1862" s="3" t="str">
        <f t="shared" si="557"/>
        <v/>
      </c>
      <c r="V1862" s="37">
        <f t="array" ref="V1862">SUM(_xlfn.NORM.DIST($AD$3:$AD$1003,$L1862,$AA1862,FALSE)*WindSpeedStep*$AE$3:$AE$1003)/AG1862</f>
        <v>1988.193486523928</v>
      </c>
      <c r="W1862" s="37">
        <f t="array" ref="W1862">SUM(_xlfn.NORM.DIST($AD$3:$AD$1003,$L1862,$AB1862,FALSE)*WindSpeedStep*$AE$3:$AE$1003)/AH1862</f>
        <v>1987.7772860484783</v>
      </c>
      <c r="Y1862" s="1">
        <f t="shared" si="558"/>
        <v>22</v>
      </c>
      <c r="Z1862" s="99">
        <f>IF(L1862&lt;'Power Curve'!$P$28,'Power Curve'!$Q$28,IF(L1862&gt;'Power Curve'!$P$29,'Power Curve'!$Q$29,INDEX(ReferenceTurbulence,Y1862)+(L1862-INDEX(ReferenceTurbulenceWindSpeed,Y1862))*(INDEX(ReferenceTurbulence,Y1862+1)-INDEX(ReferenceTurbulence,Y1862))/(INDEX(ReferenceTurbulenceWindSpeed,Y1862+1)-INDEX(ReferenceTurbulenceWindSpeed,Y1862))))</f>
        <v>0.12219009787616034</v>
      </c>
      <c r="AA1862" s="100">
        <f t="shared" si="564"/>
        <v>2.7035867463517542</v>
      </c>
      <c r="AB1862" s="29">
        <f t="shared" si="565"/>
        <v>3.3258188363742112</v>
      </c>
      <c r="AG1862" s="40">
        <f t="array" ref="AG1862">SUM(_xlfn.NORM.DIST($AD$3:$AD$1003,$F1862,$AA1862,FALSE)*WindSpeedStep)</f>
        <v>0.99999999999998657</v>
      </c>
      <c r="AH1862" s="40">
        <f t="array" ref="AH1862">SUM(_xlfn.NORM.DIST($AD$3:$AD$1003,$F1862,$AB1862,FALSE)*WindSpeedStep)</f>
        <v>0.99999999999291789</v>
      </c>
      <c r="AJ1862" s="47">
        <f t="shared" si="559"/>
        <v>22</v>
      </c>
      <c r="AK1862" s="83" t="b">
        <f>COUNTIF('Power Curve'!$D$2:$D$31,AJ1862)&gt;0</f>
        <v>0</v>
      </c>
      <c r="AL1862" s="83" t="b">
        <f t="shared" si="560"/>
        <v>0</v>
      </c>
      <c r="AM1862" s="83" t="b">
        <f t="shared" si="566"/>
        <v>0</v>
      </c>
      <c r="AN1862" s="47" t="str">
        <f t="shared" si="561"/>
        <v/>
      </c>
      <c r="AO1862" s="48" t="str">
        <f t="shared" si="562"/>
        <v>2.7-2.8</v>
      </c>
      <c r="AP1862" s="49" t="str">
        <f t="shared" si="567"/>
        <v/>
      </c>
      <c r="AQ1862" s="49" t="str">
        <f t="shared" si="568"/>
        <v/>
      </c>
      <c r="AR1862" s="48" t="str">
        <f t="shared" si="569"/>
        <v/>
      </c>
      <c r="AS1862" s="49" t="str">
        <f t="shared" si="563"/>
        <v/>
      </c>
    </row>
    <row r="1863" spans="5:45" x14ac:dyDescent="0.3">
      <c r="E1863" s="15">
        <v>40980.069444444445</v>
      </c>
      <c r="F1863" s="21">
        <v>21.7</v>
      </c>
      <c r="G1863" s="21">
        <v>1978.2499694824269</v>
      </c>
      <c r="H1863" s="42">
        <v>1.1790201184833826</v>
      </c>
      <c r="I1863" s="35">
        <v>291.10000000000002</v>
      </c>
      <c r="J1863" s="43">
        <v>0.12995391705069123</v>
      </c>
      <c r="K1863" s="44">
        <v>0.12438947867930648</v>
      </c>
      <c r="L1863" s="26">
        <f t="shared" si="551"/>
        <v>21.425030206585252</v>
      </c>
      <c r="M1863" s="26">
        <f t="shared" si="552"/>
        <v>2.6693574598316299</v>
      </c>
      <c r="N1863" s="96">
        <f t="shared" si="553"/>
        <v>23</v>
      </c>
      <c r="O1863" s="26">
        <f t="shared" si="554"/>
        <v>0.42503020658525159</v>
      </c>
      <c r="P1863" s="3">
        <f>IF(L1863&gt;'Power Curve'!$C$37,0,INDEX(Ci,$N1863,1)*POWER(1-O1863,3)+INDEX(Ci,$N1863,2)*3*O1863*POWER(1-O1863,2)+INDEX(Ci,$N1863,3)*3*POWER(O1863,2)*(1-O1863)+INDEX(Ci,$N1863,4)*POWER(O1863,3))</f>
        <v>1989.4713307698576</v>
      </c>
      <c r="Q1863" s="3">
        <f>MAX(0,MIN(P1863-V1863+W1863,'Power Curve'!$C$39))</f>
        <v>1989.3874227155852</v>
      </c>
      <c r="R1863" s="3" t="str">
        <f t="shared" si="555"/>
        <v/>
      </c>
      <c r="S1863" s="3" t="str">
        <f t="shared" si="556"/>
        <v/>
      </c>
      <c r="T1863" s="3" t="str">
        <f t="shared" si="557"/>
        <v/>
      </c>
      <c r="V1863" s="37">
        <f t="array" ref="V1863">SUM(_xlfn.NORM.DIST($AD$3:$AD$1003,$L1863,$AA1863,FALSE)*WindSpeedStep*$AE$3:$AE$1003)/AG1863</f>
        <v>1987.7740289311821</v>
      </c>
      <c r="W1863" s="37">
        <f t="array" ref="W1863">SUM(_xlfn.NORM.DIST($AD$3:$AD$1003,$L1863,$AB1863,FALSE)*WindSpeedStep*$AE$3:$AE$1003)/AH1863</f>
        <v>1987.6901208769098</v>
      </c>
      <c r="Y1863" s="1">
        <f t="shared" si="558"/>
        <v>21</v>
      </c>
      <c r="Z1863" s="99">
        <f>IF(L1863&lt;'Power Curve'!$P$28,'Power Curve'!$Q$28,IF(L1863&gt;'Power Curve'!$P$29,'Power Curve'!$Q$29,INDEX(ReferenceTurbulence,Y1863)+(L1863-INDEX(ReferenceTurbulenceWindSpeed,Y1863))*(INDEX(ReferenceTurbulence,Y1863+1)-INDEX(ReferenceTurbulence,Y1863))/(INDEX(ReferenceTurbulenceWindSpeed,Y1863+1)-INDEX(ReferenceTurbulenceWindSpeed,Y1863))))</f>
        <v>0.12219009787616034</v>
      </c>
      <c r="AA1863" s="100">
        <f t="shared" si="564"/>
        <v>2.6179265379423438</v>
      </c>
      <c r="AB1863" s="29">
        <f t="shared" si="565"/>
        <v>2.784266598275134</v>
      </c>
      <c r="AG1863" s="40">
        <f t="array" ref="AG1863">SUM(_xlfn.NORM.DIST($AD$3:$AD$1003,$F1863,$AA1863,FALSE)*WindSpeedStep)</f>
        <v>0.99999999999998657</v>
      </c>
      <c r="AH1863" s="40">
        <f t="array" ref="AH1863">SUM(_xlfn.NORM.DIST($AD$3:$AD$1003,$F1863,$AB1863,FALSE)*WindSpeedStep)</f>
        <v>0.9999999999999829</v>
      </c>
      <c r="AJ1863" s="47">
        <f t="shared" si="559"/>
        <v>21</v>
      </c>
      <c r="AK1863" s="83" t="b">
        <f>COUNTIF('Power Curve'!$D$2:$D$31,AJ1863)&gt;0</f>
        <v>0</v>
      </c>
      <c r="AL1863" s="83" t="b">
        <f t="shared" si="560"/>
        <v>0</v>
      </c>
      <c r="AM1863" s="83" t="b">
        <f t="shared" si="566"/>
        <v>0</v>
      </c>
      <c r="AN1863" s="47" t="str">
        <f t="shared" si="561"/>
        <v/>
      </c>
      <c r="AO1863" s="48" t="str">
        <f t="shared" si="562"/>
        <v>2.6-2.7</v>
      </c>
      <c r="AP1863" s="49" t="str">
        <f t="shared" si="567"/>
        <v/>
      </c>
      <c r="AQ1863" s="49" t="str">
        <f t="shared" si="568"/>
        <v/>
      </c>
      <c r="AR1863" s="48" t="str">
        <f t="shared" si="569"/>
        <v/>
      </c>
      <c r="AS1863" s="49" t="str">
        <f t="shared" si="563"/>
        <v/>
      </c>
    </row>
    <row r="1864" spans="5:45" x14ac:dyDescent="0.3">
      <c r="E1864" s="15">
        <v>40980.076388888891</v>
      </c>
      <c r="F1864" s="21">
        <v>22.7</v>
      </c>
      <c r="G1864" s="21">
        <v>1982.190002441406</v>
      </c>
      <c r="H1864" s="42">
        <v>1.1806647998071862</v>
      </c>
      <c r="I1864" s="35">
        <v>292.3</v>
      </c>
      <c r="J1864" s="43">
        <v>0.12819383259911896</v>
      </c>
      <c r="K1864" s="44">
        <v>0.16093381196004278</v>
      </c>
      <c r="L1864" s="26">
        <f t="shared" si="551"/>
        <v>22.422775364457983</v>
      </c>
      <c r="M1864" s="26">
        <f t="shared" si="552"/>
        <v>2.8235621902919137</v>
      </c>
      <c r="N1864" s="96">
        <f t="shared" si="553"/>
        <v>24</v>
      </c>
      <c r="O1864" s="26">
        <f t="shared" si="554"/>
        <v>0.42277536445798347</v>
      </c>
      <c r="P1864" s="3">
        <f>IF(L1864&gt;'Power Curve'!$C$37,0,INDEX(Ci,$N1864,1)*POWER(1-O1864,3)+INDEX(Ci,$N1864,2)*3*O1864*POWER(1-O1864,2)+INDEX(Ci,$N1864,3)*3*POWER(O1864,2)*(1-O1864)+INDEX(Ci,$N1864,4)*POWER(O1864,3))</f>
        <v>1989.4713307698573</v>
      </c>
      <c r="Q1864" s="3">
        <f>MAX(0,MIN(P1864-V1864+W1864,'Power Curve'!$C$39))</f>
        <v>1989.4060600176495</v>
      </c>
      <c r="R1864" s="3" t="str">
        <f t="shared" si="555"/>
        <v/>
      </c>
      <c r="S1864" s="3" t="str">
        <f t="shared" si="556"/>
        <v/>
      </c>
      <c r="T1864" s="3" t="str">
        <f t="shared" si="557"/>
        <v/>
      </c>
      <c r="V1864" s="37">
        <f t="array" ref="V1864">SUM(_xlfn.NORM.DIST($AD$3:$AD$1003,$L1864,$AA1864,FALSE)*WindSpeedStep*$AE$3:$AE$1003)/AG1864</f>
        <v>1988.3453968391252</v>
      </c>
      <c r="W1864" s="37">
        <f t="array" ref="W1864">SUM(_xlfn.NORM.DIST($AD$3:$AD$1003,$L1864,$AB1864,FALSE)*WindSpeedStep*$AE$3:$AE$1003)/AH1864</f>
        <v>1988.2801260869173</v>
      </c>
      <c r="Y1864" s="1">
        <f t="shared" si="558"/>
        <v>22</v>
      </c>
      <c r="Z1864" s="99">
        <f>IF(L1864&lt;'Power Curve'!$P$28,'Power Curve'!$Q$28,IF(L1864&gt;'Power Curve'!$P$29,'Power Curve'!$Q$29,INDEX(ReferenceTurbulence,Y1864)+(L1864-INDEX(ReferenceTurbulenceWindSpeed,Y1864))*(INDEX(ReferenceTurbulence,Y1864+1)-INDEX(ReferenceTurbulence,Y1864))/(INDEX(ReferenceTurbulenceWindSpeed,Y1864+1)-INDEX(ReferenceTurbulenceWindSpeed,Y1864))))</f>
        <v>0.12219009787616034</v>
      </c>
      <c r="AA1864" s="100">
        <f t="shared" si="564"/>
        <v>2.7398411164382779</v>
      </c>
      <c r="AB1864" s="29">
        <f t="shared" si="565"/>
        <v>2.8744615114789753</v>
      </c>
      <c r="AG1864" s="40">
        <f t="array" ref="AG1864">SUM(_xlfn.NORM.DIST($AD$3:$AD$1003,$F1864,$AA1864,FALSE)*WindSpeedStep)</f>
        <v>0.99999999999998623</v>
      </c>
      <c r="AH1864" s="40">
        <f t="array" ref="AH1864">SUM(_xlfn.NORM.DIST($AD$3:$AD$1003,$F1864,$AB1864,FALSE)*WindSpeedStep)</f>
        <v>0.99999999999998501</v>
      </c>
      <c r="AJ1864" s="47">
        <f t="shared" si="559"/>
        <v>22</v>
      </c>
      <c r="AK1864" s="83" t="b">
        <f>COUNTIF('Power Curve'!$D$2:$D$31,AJ1864)&gt;0</f>
        <v>0</v>
      </c>
      <c r="AL1864" s="83" t="b">
        <f t="shared" si="560"/>
        <v>0</v>
      </c>
      <c r="AM1864" s="83" t="b">
        <f t="shared" si="566"/>
        <v>0</v>
      </c>
      <c r="AN1864" s="47" t="str">
        <f t="shared" si="561"/>
        <v/>
      </c>
      <c r="AO1864" s="48" t="str">
        <f t="shared" si="562"/>
        <v>2.8-2.9</v>
      </c>
      <c r="AP1864" s="49" t="str">
        <f t="shared" si="567"/>
        <v/>
      </c>
      <c r="AQ1864" s="49" t="str">
        <f t="shared" si="568"/>
        <v/>
      </c>
      <c r="AR1864" s="48" t="str">
        <f t="shared" si="569"/>
        <v/>
      </c>
      <c r="AS1864" s="49" t="str">
        <f t="shared" si="563"/>
        <v/>
      </c>
    </row>
    <row r="1865" spans="5:45" x14ac:dyDescent="0.3">
      <c r="E1865" s="15">
        <v>40980.083333333336</v>
      </c>
      <c r="F1865" s="21">
        <v>18.399999999999999</v>
      </c>
      <c r="G1865" s="21">
        <v>1984.600036621091</v>
      </c>
      <c r="H1865" s="42">
        <v>1.1843629750210292</v>
      </c>
      <c r="I1865" s="35">
        <v>293.3</v>
      </c>
      <c r="J1865" s="43">
        <v>0.11793478260869565</v>
      </c>
      <c r="K1865" s="44">
        <v>0.1078364147792617</v>
      </c>
      <c r="L1865" s="26">
        <f t="shared" si="551"/>
        <v>18.194246214209336</v>
      </c>
      <c r="M1865" s="26">
        <f t="shared" si="552"/>
        <v>2.1700293791201855</v>
      </c>
      <c r="N1865" s="96">
        <f t="shared" si="553"/>
        <v>19</v>
      </c>
      <c r="O1865" s="26">
        <f t="shared" si="554"/>
        <v>0.48488874422809441</v>
      </c>
      <c r="P1865" s="3">
        <f>IF(L1865&gt;'Power Curve'!$C$37,0,INDEX(Ci,$N1865,1)*POWER(1-O1865,3)+INDEX(Ci,$N1865,2)*3*O1865*POWER(1-O1865,2)+INDEX(Ci,$N1865,3)*3*POWER(O1865,2)*(1-O1865)+INDEX(Ci,$N1865,4)*POWER(O1865,3))</f>
        <v>1984.4958350869501</v>
      </c>
      <c r="Q1865" s="3">
        <f>MAX(0,MIN(P1865-V1865+W1865,'Power Curve'!$C$39))</f>
        <v>1984.5229074003973</v>
      </c>
      <c r="R1865" s="3">
        <f t="shared" si="555"/>
        <v>1984.600036621091</v>
      </c>
      <c r="S1865" s="3">
        <f t="shared" si="556"/>
        <v>-7.712922069367778E-2</v>
      </c>
      <c r="T1865" s="3">
        <f t="shared" si="557"/>
        <v>7.712922069367778E-2</v>
      </c>
      <c r="V1865" s="37">
        <f t="array" ref="V1865">SUM(_xlfn.NORM.DIST($AD$3:$AD$1003,$L1865,$AA1865,FALSE)*WindSpeedStep*$AE$3:$AE$1003)/AG1865</f>
        <v>1984.853244788668</v>
      </c>
      <c r="W1865" s="37">
        <f t="array" ref="W1865">SUM(_xlfn.NORM.DIST($AD$3:$AD$1003,$L1865,$AB1865,FALSE)*WindSpeedStep*$AE$3:$AE$1003)/AH1865</f>
        <v>1984.8803171021152</v>
      </c>
      <c r="Y1865" s="1">
        <f t="shared" si="558"/>
        <v>18</v>
      </c>
      <c r="Z1865" s="99">
        <f>IF(L1865&lt;'Power Curve'!$P$28,'Power Curve'!$Q$28,IF(L1865&gt;'Power Curve'!$P$29,'Power Curve'!$Q$29,INDEX(ReferenceTurbulence,Y1865)+(L1865-INDEX(ReferenceTurbulenceWindSpeed,Y1865))*(INDEX(ReferenceTurbulence,Y1865+1)-INDEX(ReferenceTurbulence,Y1865))/(INDEX(ReferenceTurbulenceWindSpeed,Y1865+1)-INDEX(ReferenceTurbulenceWindSpeed,Y1865))))</f>
        <v>0.11971420492752013</v>
      </c>
      <c r="AA1865" s="100">
        <f t="shared" si="564"/>
        <v>2.1781097197896138</v>
      </c>
      <c r="AB1865" s="29">
        <f t="shared" si="565"/>
        <v>2.1457344720018621</v>
      </c>
      <c r="AG1865" s="40">
        <f t="array" ref="AG1865">SUM(_xlfn.NORM.DIST($AD$3:$AD$1003,$F1865,$AA1865,FALSE)*WindSpeedStep)</f>
        <v>0.99999999999998834</v>
      </c>
      <c r="AH1865" s="40">
        <f t="array" ref="AH1865">SUM(_xlfn.NORM.DIST($AD$3:$AD$1003,$F1865,$AB1865,FALSE)*WindSpeedStep)</f>
        <v>0.99999999999998856</v>
      </c>
      <c r="AJ1865" s="47">
        <f t="shared" si="559"/>
        <v>18</v>
      </c>
      <c r="AK1865" s="83" t="b">
        <f>COUNTIF('Power Curve'!$D$2:$D$31,AJ1865)&gt;0</f>
        <v>1</v>
      </c>
      <c r="AL1865" s="83" t="b">
        <f t="shared" si="560"/>
        <v>0</v>
      </c>
      <c r="AM1865" s="83" t="b">
        <f t="shared" si="566"/>
        <v>1</v>
      </c>
      <c r="AN1865" s="47" t="str">
        <f t="shared" si="561"/>
        <v>Inner</v>
      </c>
      <c r="AO1865" s="48" t="str">
        <f t="shared" si="562"/>
        <v>2.1-2.2</v>
      </c>
      <c r="AP1865" s="49" t="str">
        <f t="shared" si="567"/>
        <v>2-3</v>
      </c>
      <c r="AQ1865" s="49" t="str">
        <f t="shared" si="568"/>
        <v>Mar</v>
      </c>
      <c r="AR1865" s="48" t="str">
        <f t="shared" si="569"/>
        <v>285-295</v>
      </c>
      <c r="AS1865" s="49" t="str">
        <f t="shared" si="563"/>
        <v>Inner-TI</v>
      </c>
    </row>
    <row r="1866" spans="5:45" x14ac:dyDescent="0.3">
      <c r="E1866" s="15">
        <v>40980.090277777781</v>
      </c>
      <c r="F1866" s="21">
        <v>18.41</v>
      </c>
      <c r="G1866" s="21">
        <v>1987.7799377441411</v>
      </c>
      <c r="H1866" s="42">
        <v>1.1853224679081316</v>
      </c>
      <c r="I1866" s="35">
        <v>294</v>
      </c>
      <c r="J1866" s="43">
        <v>0.13199348180336773</v>
      </c>
      <c r="K1866" s="44">
        <v>0.12630433774434491</v>
      </c>
      <c r="L1866" s="26">
        <f t="shared" si="551"/>
        <v>18.20904899486435</v>
      </c>
      <c r="M1866" s="26">
        <f t="shared" si="552"/>
        <v>2.1723171965883612</v>
      </c>
      <c r="N1866" s="96">
        <f t="shared" si="553"/>
        <v>19</v>
      </c>
      <c r="O1866" s="26">
        <f t="shared" si="554"/>
        <v>0.51071375447254064</v>
      </c>
      <c r="P1866" s="3">
        <f>IF(L1866&gt;'Power Curve'!$C$37,0,INDEX(Ci,$N1866,1)*POWER(1-O1866,3)+INDEX(Ci,$N1866,2)*3*O1866*POWER(1-O1866,2)+INDEX(Ci,$N1866,3)*3*POWER(O1866,2)*(1-O1866)+INDEX(Ci,$N1866,4)*POWER(O1866,3))</f>
        <v>1984.8645102717169</v>
      </c>
      <c r="Q1866" s="3">
        <f>MAX(0,MIN(P1866-V1866+W1866,'Power Curve'!$C$39))</f>
        <v>1984.5469053232764</v>
      </c>
      <c r="R1866" s="3">
        <f t="shared" si="555"/>
        <v>1987.7799377441411</v>
      </c>
      <c r="S1866" s="3">
        <f t="shared" si="556"/>
        <v>-3.2330324208646744</v>
      </c>
      <c r="T1866" s="3">
        <f t="shared" si="557"/>
        <v>3.2330324208646744</v>
      </c>
      <c r="V1866" s="37">
        <f t="array" ref="V1866">SUM(_xlfn.NORM.DIST($AD$3:$AD$1003,$L1866,$AA1866,FALSE)*WindSpeedStep*$AE$3:$AE$1003)/AG1866</f>
        <v>1984.869128957818</v>
      </c>
      <c r="W1866" s="37">
        <f t="array" ref="W1866">SUM(_xlfn.NORM.DIST($AD$3:$AD$1003,$L1866,$AB1866,FALSE)*WindSpeedStep*$AE$3:$AE$1003)/AH1866</f>
        <v>1984.5515240093775</v>
      </c>
      <c r="Y1866" s="1">
        <f t="shared" si="558"/>
        <v>18</v>
      </c>
      <c r="Z1866" s="99">
        <f>IF(L1866&lt;'Power Curve'!$P$28,'Power Curve'!$Q$28,IF(L1866&gt;'Power Curve'!$P$29,'Power Curve'!$Q$29,INDEX(ReferenceTurbulence,Y1866)+(L1866-INDEX(ReferenceTurbulenceWindSpeed,Y1866))*(INDEX(ReferenceTurbulence,Y1866+1)-INDEX(ReferenceTurbulence,Y1866))/(INDEX(ReferenceTurbulenceWindSpeed,Y1866+1)-INDEX(ReferenceTurbulenceWindSpeed,Y1866))))</f>
        <v>0.11976985203757265</v>
      </c>
      <c r="AA1866" s="100">
        <f t="shared" si="564"/>
        <v>2.1808951038598141</v>
      </c>
      <c r="AB1866" s="29">
        <f t="shared" si="565"/>
        <v>2.4034757771602591</v>
      </c>
      <c r="AG1866" s="40">
        <f t="array" ref="AG1866">SUM(_xlfn.NORM.DIST($AD$3:$AD$1003,$F1866,$AA1866,FALSE)*WindSpeedStep)</f>
        <v>0.99999999999998868</v>
      </c>
      <c r="AH1866" s="40">
        <f t="array" ref="AH1866">SUM(_xlfn.NORM.DIST($AD$3:$AD$1003,$F1866,$AB1866,FALSE)*WindSpeedStep)</f>
        <v>0.99999999999998079</v>
      </c>
      <c r="AJ1866" s="47">
        <f t="shared" si="559"/>
        <v>18</v>
      </c>
      <c r="AK1866" s="83" t="b">
        <f>COUNTIF('Power Curve'!$D$2:$D$31,AJ1866)&gt;0</f>
        <v>1</v>
      </c>
      <c r="AL1866" s="83" t="b">
        <f t="shared" si="560"/>
        <v>0</v>
      </c>
      <c r="AM1866" s="83" t="b">
        <f t="shared" si="566"/>
        <v>1</v>
      </c>
      <c r="AN1866" s="47" t="str">
        <f t="shared" si="561"/>
        <v>Inner</v>
      </c>
      <c r="AO1866" s="48" t="str">
        <f t="shared" si="562"/>
        <v>2.1-2.2</v>
      </c>
      <c r="AP1866" s="49" t="str">
        <f t="shared" si="567"/>
        <v>2-3</v>
      </c>
      <c r="AQ1866" s="49" t="str">
        <f t="shared" si="568"/>
        <v>Mar</v>
      </c>
      <c r="AR1866" s="48" t="str">
        <f t="shared" si="569"/>
        <v>285-295</v>
      </c>
      <c r="AS1866" s="49" t="str">
        <f t="shared" si="563"/>
        <v>Inner-TI</v>
      </c>
    </row>
    <row r="1867" spans="5:45" x14ac:dyDescent="0.3">
      <c r="E1867" s="15">
        <v>40980.097222222219</v>
      </c>
      <c r="F1867" s="21">
        <v>17.559999999999999</v>
      </c>
      <c r="G1867" s="21">
        <v>1986.7499694824269</v>
      </c>
      <c r="H1867" s="42">
        <v>1.1847989155604579</v>
      </c>
      <c r="I1867" s="35">
        <v>291.5</v>
      </c>
      <c r="J1867" s="43">
        <v>0.11275626423690206</v>
      </c>
      <c r="K1867" s="44">
        <v>0.13051566378820675</v>
      </c>
      <c r="L1867" s="26">
        <f t="shared" si="551"/>
        <v>17.365769464329208</v>
      </c>
      <c r="M1867" s="26">
        <f t="shared" si="552"/>
        <v>2.0419856267653653</v>
      </c>
      <c r="N1867" s="96">
        <f t="shared" si="553"/>
        <v>18</v>
      </c>
      <c r="O1867" s="26">
        <f t="shared" si="554"/>
        <v>0.40766817234071728</v>
      </c>
      <c r="P1867" s="3">
        <f>IF(L1867&gt;'Power Curve'!$C$37,0,INDEX(Ci,$N1867,1)*POWER(1-O1867,3)+INDEX(Ci,$N1867,2)*3*O1867*POWER(1-O1867,2)+INDEX(Ci,$N1867,3)*3*POWER(O1867,2)*(1-O1867)+INDEX(Ci,$N1867,4)*POWER(O1867,3))</f>
        <v>1983.2754898060389</v>
      </c>
      <c r="Q1867" s="3">
        <f>MAX(0,MIN(P1867-V1867+W1867,'Power Curve'!$C$39))</f>
        <v>1983.4641843099409</v>
      </c>
      <c r="R1867" s="3">
        <f t="shared" si="555"/>
        <v>1986.7499694824269</v>
      </c>
      <c r="S1867" s="3">
        <f t="shared" si="556"/>
        <v>-3.2857851724859302</v>
      </c>
      <c r="T1867" s="3">
        <f t="shared" si="557"/>
        <v>3.2857851724859302</v>
      </c>
      <c r="V1867" s="37">
        <f t="array" ref="V1867">SUM(_xlfn.NORM.DIST($AD$3:$AD$1003,$L1867,$AA1867,FALSE)*WindSpeedStep*$AE$3:$AE$1003)/AG1867</f>
        <v>1983.8215772713581</v>
      </c>
      <c r="W1867" s="37">
        <f t="array" ref="W1867">SUM(_xlfn.NORM.DIST($AD$3:$AD$1003,$L1867,$AB1867,FALSE)*WindSpeedStep*$AE$3:$AE$1003)/AH1867</f>
        <v>1984.0102717752602</v>
      </c>
      <c r="Y1867" s="1">
        <f t="shared" si="558"/>
        <v>17</v>
      </c>
      <c r="Z1867" s="99">
        <f>IF(L1867&lt;'Power Curve'!$P$28,'Power Curve'!$Q$28,IF(L1867&gt;'Power Curve'!$P$29,'Power Curve'!$Q$29,INDEX(ReferenceTurbulence,Y1867)+(L1867-INDEX(ReferenceTurbulenceWindSpeed,Y1867))*(INDEX(ReferenceTurbulence,Y1867+1)-INDEX(ReferenceTurbulence,Y1867))/(INDEX(ReferenceTurbulenceWindSpeed,Y1867+1)-INDEX(ReferenceTurbulenceWindSpeed,Y1867))))</f>
        <v>0.1200765259477118</v>
      </c>
      <c r="AA1867" s="100">
        <f t="shared" si="564"/>
        <v>2.0852212676855073</v>
      </c>
      <c r="AB1867" s="29">
        <f t="shared" si="565"/>
        <v>1.9580992903970293</v>
      </c>
      <c r="AG1867" s="40">
        <f t="array" ref="AG1867">SUM(_xlfn.NORM.DIST($AD$3:$AD$1003,$F1867,$AA1867,FALSE)*WindSpeedStep)</f>
        <v>0.99999999999999045</v>
      </c>
      <c r="AH1867" s="40">
        <f t="array" ref="AH1867">SUM(_xlfn.NORM.DIST($AD$3:$AD$1003,$F1867,$AB1867,FALSE)*WindSpeedStep)</f>
        <v>0.99999999999998967</v>
      </c>
      <c r="AJ1867" s="47">
        <f t="shared" si="559"/>
        <v>17</v>
      </c>
      <c r="AK1867" s="83" t="b">
        <f>COUNTIF('Power Curve'!$D$2:$D$31,AJ1867)&gt;0</f>
        <v>1</v>
      </c>
      <c r="AL1867" s="83" t="b">
        <f t="shared" si="560"/>
        <v>0</v>
      </c>
      <c r="AM1867" s="83" t="b">
        <f t="shared" si="566"/>
        <v>1</v>
      </c>
      <c r="AN1867" s="47" t="str">
        <f t="shared" si="561"/>
        <v>Inner</v>
      </c>
      <c r="AO1867" s="48" t="str">
        <f t="shared" si="562"/>
        <v>2.0-2.1</v>
      </c>
      <c r="AP1867" s="49" t="str">
        <f t="shared" si="567"/>
        <v>2-3</v>
      </c>
      <c r="AQ1867" s="49" t="str">
        <f t="shared" si="568"/>
        <v>Mar</v>
      </c>
      <c r="AR1867" s="48" t="str">
        <f t="shared" si="569"/>
        <v>285-295</v>
      </c>
      <c r="AS1867" s="49" t="str">
        <f t="shared" si="563"/>
        <v>Inner-TI</v>
      </c>
    </row>
    <row r="1868" spans="5:45" x14ac:dyDescent="0.3">
      <c r="E1868" s="15">
        <v>40980.104166666664</v>
      </c>
      <c r="F1868" s="21">
        <v>19.12</v>
      </c>
      <c r="G1868" s="21">
        <v>1980.1899566650441</v>
      </c>
      <c r="H1868" s="42">
        <v>1.1837376453019637</v>
      </c>
      <c r="I1868" s="35">
        <v>289.8</v>
      </c>
      <c r="J1868" s="43">
        <v>0.14801255230125523</v>
      </c>
      <c r="K1868" s="44">
        <v>0.10619895464267361</v>
      </c>
      <c r="L1868" s="26">
        <f t="shared" si="551"/>
        <v>18.902866977144459</v>
      </c>
      <c r="M1868" s="26">
        <f t="shared" si="552"/>
        <v>2.279549002327327</v>
      </c>
      <c r="N1868" s="96">
        <f t="shared" si="553"/>
        <v>20</v>
      </c>
      <c r="O1868" s="26">
        <f t="shared" si="554"/>
        <v>0.72115231448023331</v>
      </c>
      <c r="P1868" s="3">
        <f>IF(L1868&gt;'Power Curve'!$C$37,0,INDEX(Ci,$N1868,1)*POWER(1-O1868,3)+INDEX(Ci,$N1868,2)*3*O1868*POWER(1-O1868,2)+INDEX(Ci,$N1868,3)*3*POWER(O1868,2)*(1-O1868)+INDEX(Ci,$N1868,4)*POWER(O1868,3))</f>
        <v>1989.4713307698573</v>
      </c>
      <c r="Q1868" s="3">
        <f>MAX(0,MIN(P1868-V1868+W1868,'Power Curve'!$C$39))</f>
        <v>1988.6267630132334</v>
      </c>
      <c r="R1868" s="3">
        <f t="shared" si="555"/>
        <v>1980.1899566650441</v>
      </c>
      <c r="S1868" s="3">
        <f t="shared" si="556"/>
        <v>8.4368063481892932</v>
      </c>
      <c r="T1868" s="3">
        <f t="shared" si="557"/>
        <v>8.4368063481892932</v>
      </c>
      <c r="V1868" s="37">
        <f t="array" ref="V1868">SUM(_xlfn.NORM.DIST($AD$3:$AD$1003,$L1868,$AA1868,FALSE)*WindSpeedStep*$AE$3:$AE$1003)/AG1868</f>
        <v>1985.5896140031984</v>
      </c>
      <c r="W1868" s="37">
        <f t="array" ref="W1868">SUM(_xlfn.NORM.DIST($AD$3:$AD$1003,$L1868,$AB1868,FALSE)*WindSpeedStep*$AE$3:$AE$1003)/AH1868</f>
        <v>1984.7450462465745</v>
      </c>
      <c r="Y1868" s="1">
        <f t="shared" si="558"/>
        <v>18</v>
      </c>
      <c r="Z1868" s="99">
        <f>IF(L1868&lt;'Power Curve'!$P$28,'Power Curve'!$Q$28,IF(L1868&gt;'Power Curve'!$P$29,'Power Curve'!$Q$29,INDEX(ReferenceTurbulence,Y1868)+(L1868-INDEX(ReferenceTurbulenceWindSpeed,Y1868))*(INDEX(ReferenceTurbulence,Y1868+1)-INDEX(ReferenceTurbulence,Y1868))/(INDEX(ReferenceTurbulenceWindSpeed,Y1868+1)-INDEX(ReferenceTurbulenceWindSpeed,Y1868))))</f>
        <v>0.12237807589200629</v>
      </c>
      <c r="AA1868" s="100">
        <f t="shared" si="564"/>
        <v>2.3132964895054839</v>
      </c>
      <c r="AB1868" s="29">
        <f t="shared" si="565"/>
        <v>2.7978615870982648</v>
      </c>
      <c r="AG1868" s="40">
        <f t="array" ref="AG1868">SUM(_xlfn.NORM.DIST($AD$3:$AD$1003,$F1868,$AA1868,FALSE)*WindSpeedStep)</f>
        <v>0.99999999999998768</v>
      </c>
      <c r="AH1868" s="40">
        <f t="array" ref="AH1868">SUM(_xlfn.NORM.DIST($AD$3:$AD$1003,$F1868,$AB1868,FALSE)*WindSpeedStep)</f>
        <v>0.99999999999634726</v>
      </c>
      <c r="AJ1868" s="47">
        <f t="shared" si="559"/>
        <v>19</v>
      </c>
      <c r="AK1868" s="83" t="b">
        <f>COUNTIF('Power Curve'!$D$2:$D$31,AJ1868)&gt;0</f>
        <v>1</v>
      </c>
      <c r="AL1868" s="83" t="b">
        <f t="shared" si="560"/>
        <v>0</v>
      </c>
      <c r="AM1868" s="83" t="b">
        <f t="shared" si="566"/>
        <v>1</v>
      </c>
      <c r="AN1868" s="47" t="str">
        <f t="shared" si="561"/>
        <v>Outer</v>
      </c>
      <c r="AO1868" s="48" t="str">
        <f t="shared" si="562"/>
        <v>2.2-2.3</v>
      </c>
      <c r="AP1868" s="49" t="str">
        <f t="shared" si="567"/>
        <v>2-3</v>
      </c>
      <c r="AQ1868" s="49" t="str">
        <f t="shared" si="568"/>
        <v>Mar</v>
      </c>
      <c r="AR1868" s="48" t="str">
        <f t="shared" si="569"/>
        <v>285-295</v>
      </c>
      <c r="AS1868" s="49" t="str">
        <f t="shared" si="563"/>
        <v>HWS-HTI</v>
      </c>
    </row>
    <row r="1869" spans="5:45" x14ac:dyDescent="0.3">
      <c r="E1869" s="15">
        <v>40980.111111111109</v>
      </c>
      <c r="F1869" s="21">
        <v>20.87</v>
      </c>
      <c r="G1869" s="21">
        <v>1974.889999389648</v>
      </c>
      <c r="H1869" s="42">
        <v>1.1821562008772175</v>
      </c>
      <c r="I1869" s="35">
        <v>290.89999999999998</v>
      </c>
      <c r="J1869" s="43">
        <v>0.12697652132247245</v>
      </c>
      <c r="K1869" s="44">
        <v>0.17019254043908139</v>
      </c>
      <c r="L1869" s="26">
        <f t="shared" si="551"/>
        <v>20.623800914569717</v>
      </c>
      <c r="M1869" s="26">
        <f t="shared" si="552"/>
        <v>2.5455248899241347</v>
      </c>
      <c r="N1869" s="96">
        <f t="shared" si="553"/>
        <v>22</v>
      </c>
      <c r="O1869" s="26">
        <f t="shared" si="554"/>
        <v>0.64126345438274512</v>
      </c>
      <c r="P1869" s="3">
        <f>IF(L1869&gt;'Power Curve'!$C$37,0,INDEX(Ci,$N1869,1)*POWER(1-O1869,3)+INDEX(Ci,$N1869,2)*3*O1869*POWER(1-O1869,2)+INDEX(Ci,$N1869,3)*3*POWER(O1869,2)*(1-O1869)+INDEX(Ci,$N1869,4)*POWER(O1869,3))</f>
        <v>1987.532602166802</v>
      </c>
      <c r="Q1869" s="3">
        <f>MAX(0,MIN(P1869-V1869+W1869,'Power Curve'!$C$39))</f>
        <v>1987.4852178316814</v>
      </c>
      <c r="R1869" s="3" t="str">
        <f t="shared" si="555"/>
        <v/>
      </c>
      <c r="S1869" s="3" t="str">
        <f t="shared" si="556"/>
        <v/>
      </c>
      <c r="T1869" s="3" t="str">
        <f t="shared" si="557"/>
        <v/>
      </c>
      <c r="V1869" s="37">
        <f t="array" ref="V1869">SUM(_xlfn.NORM.DIST($AD$3:$AD$1003,$L1869,$AA1869,FALSE)*WindSpeedStep*$AE$3:$AE$1003)/AG1869</f>
        <v>1987.1891210311601</v>
      </c>
      <c r="W1869" s="37">
        <f t="array" ref="W1869">SUM(_xlfn.NORM.DIST($AD$3:$AD$1003,$L1869,$AB1869,FALSE)*WindSpeedStep*$AE$3:$AE$1003)/AH1869</f>
        <v>1987.1417366960395</v>
      </c>
      <c r="Y1869" s="1">
        <f t="shared" si="558"/>
        <v>20</v>
      </c>
      <c r="Z1869" s="99">
        <f>IF(L1869&lt;'Power Curve'!$P$28,'Power Curve'!$Q$28,IF(L1869&gt;'Power Curve'!$P$29,'Power Curve'!$Q$29,INDEX(ReferenceTurbulence,Y1869)+(L1869-INDEX(ReferenceTurbulenceWindSpeed,Y1869))*(INDEX(ReferenceTurbulence,Y1869+1)-INDEX(ReferenceTurbulence,Y1869))/(INDEX(ReferenceTurbulenceWindSpeed,Y1869+1)-INDEX(ReferenceTurbulenceWindSpeed,Y1869))))</f>
        <v>0.12219009787616034</v>
      </c>
      <c r="AA1869" s="100">
        <f t="shared" si="564"/>
        <v>2.5200242523297187</v>
      </c>
      <c r="AB1869" s="29">
        <f t="shared" si="565"/>
        <v>2.6187384965792884</v>
      </c>
      <c r="AG1869" s="40">
        <f t="array" ref="AG1869">SUM(_xlfn.NORM.DIST($AD$3:$AD$1003,$F1869,$AA1869,FALSE)*WindSpeedStep)</f>
        <v>0.99999999999998646</v>
      </c>
      <c r="AH1869" s="40">
        <f t="array" ref="AH1869">SUM(_xlfn.NORM.DIST($AD$3:$AD$1003,$F1869,$AB1869,FALSE)*WindSpeedStep)</f>
        <v>0.99999999999998623</v>
      </c>
      <c r="AJ1869" s="47">
        <f t="shared" si="559"/>
        <v>21</v>
      </c>
      <c r="AK1869" s="83" t="b">
        <f>COUNTIF('Power Curve'!$D$2:$D$31,AJ1869)&gt;0</f>
        <v>0</v>
      </c>
      <c r="AL1869" s="83" t="b">
        <f t="shared" si="560"/>
        <v>0</v>
      </c>
      <c r="AM1869" s="83" t="b">
        <f t="shared" si="566"/>
        <v>0</v>
      </c>
      <c r="AN1869" s="47" t="str">
        <f t="shared" si="561"/>
        <v/>
      </c>
      <c r="AO1869" s="48" t="str">
        <f t="shared" si="562"/>
        <v>2.5-2.6</v>
      </c>
      <c r="AP1869" s="49" t="str">
        <f t="shared" si="567"/>
        <v/>
      </c>
      <c r="AQ1869" s="49" t="str">
        <f t="shared" si="568"/>
        <v/>
      </c>
      <c r="AR1869" s="48" t="str">
        <f t="shared" si="569"/>
        <v/>
      </c>
      <c r="AS1869" s="49" t="str">
        <f t="shared" si="563"/>
        <v/>
      </c>
    </row>
    <row r="1870" spans="5:45" x14ac:dyDescent="0.3">
      <c r="E1870" s="15">
        <v>40980.125</v>
      </c>
      <c r="F1870" s="21">
        <v>21.31</v>
      </c>
      <c r="G1870" s="21">
        <v>1979.980041503911</v>
      </c>
      <c r="H1870" s="42">
        <v>1.1810440743576589</v>
      </c>
      <c r="I1870" s="35">
        <v>294.5</v>
      </c>
      <c r="J1870" s="43">
        <v>0.14969497888315345</v>
      </c>
      <c r="K1870" s="44">
        <v>0.12880003580389429</v>
      </c>
      <c r="L1870" s="26">
        <f t="shared" si="551"/>
        <v>21.052004546551821</v>
      </c>
      <c r="M1870" s="26">
        <f t="shared" si="552"/>
        <v>2.6117051415955115</v>
      </c>
      <c r="N1870" s="96">
        <f t="shared" si="553"/>
        <v>23</v>
      </c>
      <c r="O1870" s="26">
        <f t="shared" si="554"/>
        <v>5.2004546551820852E-2</v>
      </c>
      <c r="P1870" s="3">
        <f>IF(L1870&gt;'Power Curve'!$C$37,0,INDEX(Ci,$N1870,1)*POWER(1-O1870,3)+INDEX(Ci,$N1870,2)*3*O1870*POWER(1-O1870,2)+INDEX(Ci,$N1870,3)*3*POWER(O1870,2)*(1-O1870)+INDEX(Ci,$N1870,4)*POWER(O1870,3))</f>
        <v>1989.4713307698578</v>
      </c>
      <c r="Q1870" s="3">
        <f>MAX(0,MIN(P1870-V1870+W1870,'Power Curve'!$C$39))</f>
        <v>1989.004688063301</v>
      </c>
      <c r="R1870" s="3" t="str">
        <f t="shared" si="555"/>
        <v/>
      </c>
      <c r="S1870" s="3" t="str">
        <f t="shared" si="556"/>
        <v/>
      </c>
      <c r="T1870" s="3" t="str">
        <f t="shared" si="557"/>
        <v/>
      </c>
      <c r="V1870" s="37">
        <f t="array" ref="V1870">SUM(_xlfn.NORM.DIST($AD$3:$AD$1003,$L1870,$AA1870,FALSE)*WindSpeedStep*$AE$3:$AE$1003)/AG1870</f>
        <v>1987.5155364405168</v>
      </c>
      <c r="W1870" s="37">
        <f t="array" ref="W1870">SUM(_xlfn.NORM.DIST($AD$3:$AD$1003,$L1870,$AB1870,FALSE)*WindSpeedStep*$AE$3:$AE$1003)/AH1870</f>
        <v>1987.0488937339601</v>
      </c>
      <c r="Y1870" s="1">
        <f t="shared" si="558"/>
        <v>21</v>
      </c>
      <c r="Z1870" s="99">
        <f>IF(L1870&lt;'Power Curve'!$P$28,'Power Curve'!$Q$28,IF(L1870&gt;'Power Curve'!$P$29,'Power Curve'!$Q$29,INDEX(ReferenceTurbulence,Y1870)+(L1870-INDEX(ReferenceTurbulenceWindSpeed,Y1870))*(INDEX(ReferenceTurbulence,Y1870+1)-INDEX(ReferenceTurbulence,Y1870))/(INDEX(ReferenceTurbulenceWindSpeed,Y1870+1)-INDEX(ReferenceTurbulenceWindSpeed,Y1870))))</f>
        <v>0.12219009787616034</v>
      </c>
      <c r="AA1870" s="100">
        <f t="shared" si="564"/>
        <v>2.5723464960325395</v>
      </c>
      <c r="AB1870" s="29">
        <f t="shared" si="565"/>
        <v>3.1513793760441251</v>
      </c>
      <c r="AG1870" s="40">
        <f t="array" ref="AG1870">SUM(_xlfn.NORM.DIST($AD$3:$AD$1003,$F1870,$AA1870,FALSE)*WindSpeedStep)</f>
        <v>0.99999999999998657</v>
      </c>
      <c r="AH1870" s="40">
        <f t="array" ref="AH1870">SUM(_xlfn.NORM.DIST($AD$3:$AD$1003,$F1870,$AB1870,FALSE)*WindSpeedStep)</f>
        <v>0.9999999999939061</v>
      </c>
      <c r="AJ1870" s="47">
        <f t="shared" si="559"/>
        <v>21</v>
      </c>
      <c r="AK1870" s="83" t="b">
        <f>COUNTIF('Power Curve'!$D$2:$D$31,AJ1870)&gt;0</f>
        <v>0</v>
      </c>
      <c r="AL1870" s="83" t="b">
        <f t="shared" si="560"/>
        <v>0</v>
      </c>
      <c r="AM1870" s="83" t="b">
        <f t="shared" si="566"/>
        <v>0</v>
      </c>
      <c r="AN1870" s="47" t="str">
        <f t="shared" si="561"/>
        <v/>
      </c>
      <c r="AO1870" s="48" t="str">
        <f t="shared" si="562"/>
        <v>2.6-2.7</v>
      </c>
      <c r="AP1870" s="49" t="str">
        <f t="shared" si="567"/>
        <v/>
      </c>
      <c r="AQ1870" s="49" t="str">
        <f t="shared" si="568"/>
        <v/>
      </c>
      <c r="AR1870" s="48" t="str">
        <f t="shared" si="569"/>
        <v/>
      </c>
      <c r="AS1870" s="49" t="str">
        <f t="shared" si="563"/>
        <v/>
      </c>
    </row>
    <row r="1871" spans="5:45" x14ac:dyDescent="0.3">
      <c r="E1871" s="15">
        <v>40980.138888888891</v>
      </c>
      <c r="F1871" s="21">
        <v>20.68</v>
      </c>
      <c r="G1871" s="21">
        <v>1988.8399963378929</v>
      </c>
      <c r="H1871" s="42">
        <v>1.1814070665152725</v>
      </c>
      <c r="I1871" s="35">
        <v>292.60000000000002</v>
      </c>
      <c r="J1871" s="43">
        <v>0.12765957446808512</v>
      </c>
      <c r="K1871" s="44">
        <v>0.12438885499322998</v>
      </c>
      <c r="L1871" s="26">
        <f t="shared" si="551"/>
        <v>20.431724608477531</v>
      </c>
      <c r="M1871" s="26">
        <f t="shared" si="552"/>
        <v>2.515838877644303</v>
      </c>
      <c r="N1871" s="96">
        <f t="shared" si="553"/>
        <v>22</v>
      </c>
      <c r="O1871" s="26">
        <f t="shared" si="554"/>
        <v>0.45810301298076089</v>
      </c>
      <c r="P1871" s="3">
        <f>IF(L1871&gt;'Power Curve'!$C$37,0,INDEX(Ci,$N1871,1)*POWER(1-O1871,3)+INDEX(Ci,$N1871,2)*3*O1871*POWER(1-O1871,2)+INDEX(Ci,$N1871,3)*3*POWER(O1871,2)*(1-O1871)+INDEX(Ci,$N1871,4)*POWER(O1871,3))</f>
        <v>1985.757470652175</v>
      </c>
      <c r="Q1871" s="3">
        <f>MAX(0,MIN(P1871-V1871+W1871,'Power Curve'!$C$39))</f>
        <v>1985.7024860324414</v>
      </c>
      <c r="R1871" s="3">
        <f t="shared" si="555"/>
        <v>1988.8399963378929</v>
      </c>
      <c r="S1871" s="3">
        <f t="shared" si="556"/>
        <v>-3.1375103054515421</v>
      </c>
      <c r="T1871" s="3">
        <f t="shared" si="557"/>
        <v>3.1375103054515421</v>
      </c>
      <c r="V1871" s="37">
        <f t="array" ref="V1871">SUM(_xlfn.NORM.DIST($AD$3:$AD$1003,$L1871,$AA1871,FALSE)*WindSpeedStep*$AE$3:$AE$1003)/AG1871</f>
        <v>1987.0327524309125</v>
      </c>
      <c r="W1871" s="37">
        <f t="array" ref="W1871">SUM(_xlfn.NORM.DIST($AD$3:$AD$1003,$L1871,$AB1871,FALSE)*WindSpeedStep*$AE$3:$AE$1003)/AH1871</f>
        <v>1986.9777678111789</v>
      </c>
      <c r="Y1871" s="1">
        <f t="shared" si="558"/>
        <v>20</v>
      </c>
      <c r="Z1871" s="99">
        <f>IF(L1871&lt;'Power Curve'!$P$28,'Power Curve'!$Q$28,IF(L1871&gt;'Power Curve'!$P$29,'Power Curve'!$Q$29,INDEX(ReferenceTurbulence,Y1871)+(L1871-INDEX(ReferenceTurbulenceWindSpeed,Y1871))*(INDEX(ReferenceTurbulence,Y1871+1)-INDEX(ReferenceTurbulence,Y1871))/(INDEX(ReferenceTurbulenceWindSpeed,Y1871+1)-INDEX(ReferenceTurbulenceWindSpeed,Y1871))))</f>
        <v>0.12219009787616034</v>
      </c>
      <c r="AA1871" s="100">
        <f t="shared" si="564"/>
        <v>2.4965544296886231</v>
      </c>
      <c r="AB1871" s="29">
        <f t="shared" si="565"/>
        <v>2.6083052691673445</v>
      </c>
      <c r="AG1871" s="40">
        <f t="array" ref="AG1871">SUM(_xlfn.NORM.DIST($AD$3:$AD$1003,$F1871,$AA1871,FALSE)*WindSpeedStep)</f>
        <v>0.99999999999998601</v>
      </c>
      <c r="AH1871" s="40">
        <f t="array" ref="AH1871">SUM(_xlfn.NORM.DIST($AD$3:$AD$1003,$F1871,$AB1871,FALSE)*WindSpeedStep)</f>
        <v>0.99999999999998523</v>
      </c>
      <c r="AJ1871" s="47">
        <f t="shared" si="559"/>
        <v>20</v>
      </c>
      <c r="AK1871" s="83" t="b">
        <f>COUNTIF('Power Curve'!$D$2:$D$31,AJ1871)&gt;0</f>
        <v>1</v>
      </c>
      <c r="AL1871" s="83" t="b">
        <f t="shared" si="560"/>
        <v>0</v>
      </c>
      <c r="AM1871" s="83" t="b">
        <f t="shared" si="566"/>
        <v>1</v>
      </c>
      <c r="AN1871" s="47" t="str">
        <f t="shared" si="561"/>
        <v>Inner</v>
      </c>
      <c r="AO1871" s="48" t="str">
        <f t="shared" si="562"/>
        <v>2.5-2.6</v>
      </c>
      <c r="AP1871" s="49" t="str">
        <f t="shared" si="567"/>
        <v>3-4</v>
      </c>
      <c r="AQ1871" s="49" t="str">
        <f t="shared" si="568"/>
        <v>Mar</v>
      </c>
      <c r="AR1871" s="48" t="str">
        <f t="shared" si="569"/>
        <v>285-295</v>
      </c>
      <c r="AS1871" s="49" t="str">
        <f t="shared" si="563"/>
        <v>Inner-TI</v>
      </c>
    </row>
    <row r="1872" spans="5:45" x14ac:dyDescent="0.3">
      <c r="E1872" s="15">
        <v>40980.145833333336</v>
      </c>
      <c r="F1872" s="21">
        <v>19.52</v>
      </c>
      <c r="G1872" s="21">
        <v>1983.820007324221</v>
      </c>
      <c r="H1872" s="42">
        <v>1.1817974421256245</v>
      </c>
      <c r="I1872" s="35">
        <v>292.60000000000002</v>
      </c>
      <c r="J1872" s="43">
        <v>0.11834016393442623</v>
      </c>
      <c r="K1872" s="44">
        <v>0.12398286603267329</v>
      </c>
      <c r="L1872" s="26">
        <f t="shared" si="551"/>
        <v>19.287775050897597</v>
      </c>
      <c r="M1872" s="26">
        <f t="shared" si="552"/>
        <v>2.3390377859077338</v>
      </c>
      <c r="N1872" s="96">
        <f t="shared" si="553"/>
        <v>21</v>
      </c>
      <c r="O1872" s="26">
        <f t="shared" si="554"/>
        <v>0.25328442065985796</v>
      </c>
      <c r="P1872" s="3">
        <f>IF(L1872&gt;'Power Curve'!$C$37,0,INDEX(Ci,$N1872,1)*POWER(1-O1872,3)+INDEX(Ci,$N1872,2)*3*O1872*POWER(1-O1872,2)+INDEX(Ci,$N1872,3)*3*POWER(O1872,2)*(1-O1872)+INDEX(Ci,$N1872,4)*POWER(O1872,3))</f>
        <v>1988.4155731975577</v>
      </c>
      <c r="Q1872" s="3">
        <f>MAX(0,MIN(P1872-V1872+W1872,'Power Curve'!$C$39))</f>
        <v>1988.4556644077015</v>
      </c>
      <c r="R1872" s="3">
        <f t="shared" si="555"/>
        <v>1983.820007324221</v>
      </c>
      <c r="S1872" s="3">
        <f t="shared" si="556"/>
        <v>4.6356570834805098</v>
      </c>
      <c r="T1872" s="3">
        <f t="shared" si="557"/>
        <v>4.6356570834805098</v>
      </c>
      <c r="V1872" s="37">
        <f t="array" ref="V1872">SUM(_xlfn.NORM.DIST($AD$3:$AD$1003,$L1872,$AA1872,FALSE)*WindSpeedStep*$AE$3:$AE$1003)/AG1872</f>
        <v>1985.9793657312568</v>
      </c>
      <c r="W1872" s="37">
        <f t="array" ref="W1872">SUM(_xlfn.NORM.DIST($AD$3:$AD$1003,$L1872,$AB1872,FALSE)*WindSpeedStep*$AE$3:$AE$1003)/AH1872</f>
        <v>1986.0194569414007</v>
      </c>
      <c r="Y1872" s="1">
        <f t="shared" si="558"/>
        <v>19</v>
      </c>
      <c r="Z1872" s="99">
        <f>IF(L1872&lt;'Power Curve'!$P$28,'Power Curve'!$Q$28,IF(L1872&gt;'Power Curve'!$P$29,'Power Curve'!$Q$29,INDEX(ReferenceTurbulence,Y1872)+(L1872-INDEX(ReferenceTurbulenceWindSpeed,Y1872))*(INDEX(ReferenceTurbulence,Y1872+1)-INDEX(ReferenceTurbulence,Y1872))/(INDEX(ReferenceTurbulenceWindSpeed,Y1872+1)-INDEX(ReferenceTurbulenceWindSpeed,Y1872))))</f>
        <v>0.12277913123828314</v>
      </c>
      <c r="AA1872" s="100">
        <f t="shared" si="564"/>
        <v>2.3681362642686392</v>
      </c>
      <c r="AB1872" s="29">
        <f t="shared" si="565"/>
        <v>2.2825184614535576</v>
      </c>
      <c r="AG1872" s="40">
        <f t="array" ref="AG1872">SUM(_xlfn.NORM.DIST($AD$3:$AD$1003,$F1872,$AA1872,FALSE)*WindSpeedStep)</f>
        <v>0.99999999999998634</v>
      </c>
      <c r="AH1872" s="40">
        <f t="array" ref="AH1872">SUM(_xlfn.NORM.DIST($AD$3:$AD$1003,$F1872,$AB1872,FALSE)*WindSpeedStep)</f>
        <v>0.99999999999998646</v>
      </c>
      <c r="AJ1872" s="47">
        <f t="shared" si="559"/>
        <v>19</v>
      </c>
      <c r="AK1872" s="83" t="b">
        <f>COUNTIF('Power Curve'!$D$2:$D$31,AJ1872)&gt;0</f>
        <v>1</v>
      </c>
      <c r="AL1872" s="83" t="b">
        <f t="shared" si="560"/>
        <v>0</v>
      </c>
      <c r="AM1872" s="83" t="b">
        <f t="shared" si="566"/>
        <v>1</v>
      </c>
      <c r="AN1872" s="47" t="str">
        <f t="shared" si="561"/>
        <v>Inner</v>
      </c>
      <c r="AO1872" s="48" t="str">
        <f t="shared" si="562"/>
        <v>2.3-2.4</v>
      </c>
      <c r="AP1872" s="49" t="str">
        <f t="shared" si="567"/>
        <v>3-4</v>
      </c>
      <c r="AQ1872" s="49" t="str">
        <f t="shared" si="568"/>
        <v>Mar</v>
      </c>
      <c r="AR1872" s="48" t="str">
        <f t="shared" si="569"/>
        <v>285-295</v>
      </c>
      <c r="AS1872" s="49" t="str">
        <f t="shared" si="563"/>
        <v>Inner-TI</v>
      </c>
    </row>
    <row r="1873" spans="5:45" x14ac:dyDescent="0.3">
      <c r="E1873" s="15">
        <v>40980.229166666664</v>
      </c>
      <c r="F1873" s="21">
        <v>22.27</v>
      </c>
      <c r="G1873" s="21">
        <v>1991.9000396728491</v>
      </c>
      <c r="H1873" s="42">
        <v>1.1839709026803036</v>
      </c>
      <c r="I1873" s="35">
        <v>296.60000000000002</v>
      </c>
      <c r="J1873" s="43">
        <v>0.13022002694207455</v>
      </c>
      <c r="K1873" s="44">
        <v>0.14037575413387096</v>
      </c>
      <c r="L1873" s="26">
        <f t="shared" si="551"/>
        <v>22.018540611562578</v>
      </c>
      <c r="M1873" s="26">
        <f t="shared" si="552"/>
        <v>2.7610864061489786</v>
      </c>
      <c r="N1873" s="96">
        <f t="shared" si="553"/>
        <v>24</v>
      </c>
      <c r="O1873" s="26">
        <f t="shared" si="554"/>
        <v>1.8540611562578135E-2</v>
      </c>
      <c r="P1873" s="3">
        <f>IF(L1873&gt;'Power Curve'!$C$37,0,INDEX(Ci,$N1873,1)*POWER(1-O1873,3)+INDEX(Ci,$N1873,2)*3*O1873*POWER(1-O1873,2)+INDEX(Ci,$N1873,3)*3*POWER(O1873,2)*(1-O1873)+INDEX(Ci,$N1873,4)*POWER(O1873,3))</f>
        <v>1989.4713307698573</v>
      </c>
      <c r="Q1873" s="3">
        <f>MAX(0,MIN(P1873-V1873+W1873,'Power Curve'!$C$39))</f>
        <v>1989.3827638227801</v>
      </c>
      <c r="R1873" s="3" t="str">
        <f t="shared" si="555"/>
        <v/>
      </c>
      <c r="S1873" s="3" t="str">
        <f t="shared" si="556"/>
        <v/>
      </c>
      <c r="T1873" s="3" t="str">
        <f t="shared" si="557"/>
        <v/>
      </c>
      <c r="V1873" s="37">
        <f t="array" ref="V1873">SUM(_xlfn.NORM.DIST($AD$3:$AD$1003,$L1873,$AA1873,FALSE)*WindSpeedStep*$AE$3:$AE$1003)/AG1873</f>
        <v>1988.1347287050103</v>
      </c>
      <c r="W1873" s="37">
        <f t="array" ref="W1873">SUM(_xlfn.NORM.DIST($AD$3:$AD$1003,$L1873,$AB1873,FALSE)*WindSpeedStep*$AE$3:$AE$1003)/AH1873</f>
        <v>1988.0461617579331</v>
      </c>
      <c r="Y1873" s="1">
        <f t="shared" si="558"/>
        <v>22</v>
      </c>
      <c r="Z1873" s="99">
        <f>IF(L1873&lt;'Power Curve'!$P$28,'Power Curve'!$Q$28,IF(L1873&gt;'Power Curve'!$P$29,'Power Curve'!$Q$29,INDEX(ReferenceTurbulence,Y1873)+(L1873-INDEX(ReferenceTurbulenceWindSpeed,Y1873))*(INDEX(ReferenceTurbulence,Y1873+1)-INDEX(ReferenceTurbulence,Y1873))/(INDEX(ReferenceTurbulenceWindSpeed,Y1873+1)-INDEX(ReferenceTurbulenceWindSpeed,Y1873))))</f>
        <v>0.12219009787616034</v>
      </c>
      <c r="AA1873" s="100">
        <f t="shared" si="564"/>
        <v>2.6904476324170425</v>
      </c>
      <c r="AB1873" s="29">
        <f t="shared" si="565"/>
        <v>2.8672549516628414</v>
      </c>
      <c r="AG1873" s="40">
        <f t="array" ref="AG1873">SUM(_xlfn.NORM.DIST($AD$3:$AD$1003,$F1873,$AA1873,FALSE)*WindSpeedStep)</f>
        <v>0.99999999999998601</v>
      </c>
      <c r="AH1873" s="40">
        <f t="array" ref="AH1873">SUM(_xlfn.NORM.DIST($AD$3:$AD$1003,$F1873,$AB1873,FALSE)*WindSpeedStep)</f>
        <v>0.99999999999998246</v>
      </c>
      <c r="AJ1873" s="47">
        <f t="shared" si="559"/>
        <v>22</v>
      </c>
      <c r="AK1873" s="83" t="b">
        <f>COUNTIF('Power Curve'!$D$2:$D$31,AJ1873)&gt;0</f>
        <v>0</v>
      </c>
      <c r="AL1873" s="83" t="b">
        <f t="shared" si="560"/>
        <v>0</v>
      </c>
      <c r="AM1873" s="83" t="b">
        <f t="shared" si="566"/>
        <v>0</v>
      </c>
      <c r="AN1873" s="47" t="str">
        <f t="shared" si="561"/>
        <v/>
      </c>
      <c r="AO1873" s="48" t="str">
        <f t="shared" si="562"/>
        <v>2.7-2.8</v>
      </c>
      <c r="AP1873" s="49" t="str">
        <f t="shared" si="567"/>
        <v/>
      </c>
      <c r="AQ1873" s="49" t="str">
        <f t="shared" si="568"/>
        <v/>
      </c>
      <c r="AR1873" s="48" t="str">
        <f t="shared" si="569"/>
        <v/>
      </c>
      <c r="AS1873" s="49" t="str">
        <f t="shared" si="563"/>
        <v/>
      </c>
    </row>
    <row r="1874" spans="5:45" x14ac:dyDescent="0.3">
      <c r="E1874" s="15">
        <v>40980.256944444445</v>
      </c>
      <c r="F1874" s="21">
        <v>18.3</v>
      </c>
      <c r="G1874" s="21">
        <v>1994.1999664306691</v>
      </c>
      <c r="H1874" s="42">
        <v>1.1860961228563347</v>
      </c>
      <c r="I1874" s="35">
        <v>298.39999999999998</v>
      </c>
      <c r="J1874" s="43">
        <v>0.17650273224043714</v>
      </c>
      <c r="K1874" s="44">
        <v>0.12646800579091552</v>
      </c>
      <c r="L1874" s="26">
        <f t="shared" si="551"/>
        <v>18.104186808793365</v>
      </c>
      <c r="M1874" s="26">
        <f t="shared" si="552"/>
        <v>2.1561104076994746</v>
      </c>
      <c r="N1874" s="96">
        <f t="shared" si="553"/>
        <v>19</v>
      </c>
      <c r="O1874" s="26">
        <f t="shared" si="554"/>
        <v>0.32777062421539216</v>
      </c>
      <c r="P1874" s="3">
        <f>IF(L1874&gt;'Power Curve'!$C$37,0,INDEX(Ci,$N1874,1)*POWER(1-O1874,3)+INDEX(Ci,$N1874,2)*3*O1874*POWER(1-O1874,2)+INDEX(Ci,$N1874,3)*3*POWER(O1874,2)*(1-O1874)+INDEX(Ci,$N1874,4)*POWER(O1874,3))</f>
        <v>1982.3494928820803</v>
      </c>
      <c r="Q1874" s="3">
        <f>MAX(0,MIN(P1874-V1874+W1874,'Power Curve'!$C$39))</f>
        <v>1976.3881301916699</v>
      </c>
      <c r="R1874" s="3">
        <f t="shared" si="555"/>
        <v>1994.1999664306691</v>
      </c>
      <c r="S1874" s="3">
        <f t="shared" si="556"/>
        <v>-17.811836238999149</v>
      </c>
      <c r="T1874" s="3">
        <f t="shared" si="557"/>
        <v>17.811836238999149</v>
      </c>
      <c r="V1874" s="37">
        <f t="array" ref="V1874">SUM(_xlfn.NORM.DIST($AD$3:$AD$1003,$L1874,$AA1874,FALSE)*WindSpeedStep*$AE$3:$AE$1003)/AG1874</f>
        <v>1984.756130502235</v>
      </c>
      <c r="W1874" s="37">
        <f t="array" ref="W1874">SUM(_xlfn.NORM.DIST($AD$3:$AD$1003,$L1874,$AB1874,FALSE)*WindSpeedStep*$AE$3:$AE$1003)/AH1874</f>
        <v>1978.7947678118246</v>
      </c>
      <c r="Y1874" s="1">
        <f t="shared" si="558"/>
        <v>18</v>
      </c>
      <c r="Z1874" s="99">
        <f>IF(L1874&lt;'Power Curve'!$P$28,'Power Curve'!$Q$28,IF(L1874&gt;'Power Curve'!$P$29,'Power Curve'!$Q$29,INDEX(ReferenceTurbulence,Y1874)+(L1874-INDEX(ReferenceTurbulenceWindSpeed,Y1874))*(INDEX(ReferenceTurbulence,Y1874+1)-INDEX(ReferenceTurbulence,Y1874))/(INDEX(ReferenceTurbulenceWindSpeed,Y1874+1)-INDEX(ReferenceTurbulenceWindSpeed,Y1874))))</f>
        <v>0.11937565058687</v>
      </c>
      <c r="AA1874" s="100">
        <f t="shared" si="564"/>
        <v>2.1611990786459376</v>
      </c>
      <c r="AB1874" s="29">
        <f t="shared" si="565"/>
        <v>3.1954384367433093</v>
      </c>
      <c r="AG1874" s="40">
        <f t="array" ref="AG1874">SUM(_xlfn.NORM.DIST($AD$3:$AD$1003,$F1874,$AA1874,FALSE)*WindSpeedStep)</f>
        <v>0.99999999999998901</v>
      </c>
      <c r="AH1874" s="40">
        <f t="array" ref="AH1874">SUM(_xlfn.NORM.DIST($AD$3:$AD$1003,$F1874,$AB1874,FALSE)*WindSpeedStep)</f>
        <v>0.99999999534367279</v>
      </c>
      <c r="AJ1874" s="47">
        <f t="shared" si="559"/>
        <v>18</v>
      </c>
      <c r="AK1874" s="83" t="b">
        <f>COUNTIF('Power Curve'!$D$2:$D$31,AJ1874)&gt;0</f>
        <v>1</v>
      </c>
      <c r="AL1874" s="83" t="b">
        <f t="shared" si="560"/>
        <v>0</v>
      </c>
      <c r="AM1874" s="83" t="b">
        <f t="shared" si="566"/>
        <v>1</v>
      </c>
      <c r="AN1874" s="47" t="str">
        <f t="shared" si="561"/>
        <v>Outer</v>
      </c>
      <c r="AO1874" s="48" t="str">
        <f t="shared" si="562"/>
        <v>2.1-2.2</v>
      </c>
      <c r="AP1874" s="49" t="str">
        <f t="shared" si="567"/>
        <v>6-7</v>
      </c>
      <c r="AQ1874" s="49" t="str">
        <f t="shared" si="568"/>
        <v>Mar</v>
      </c>
      <c r="AR1874" s="48" t="str">
        <f t="shared" si="569"/>
        <v>295-305</v>
      </c>
      <c r="AS1874" s="49" t="str">
        <f t="shared" si="563"/>
        <v>HWS-HTI</v>
      </c>
    </row>
    <row r="1875" spans="5:45" x14ac:dyDescent="0.3">
      <c r="E1875" s="15">
        <v>40980.284722222219</v>
      </c>
      <c r="F1875" s="21">
        <v>22</v>
      </c>
      <c r="G1875" s="21">
        <v>1990.3600158691429</v>
      </c>
      <c r="H1875" s="42">
        <v>1.1850626858413402</v>
      </c>
      <c r="I1875" s="35">
        <v>298.3</v>
      </c>
      <c r="J1875" s="43">
        <v>0.11909090909090909</v>
      </c>
      <c r="K1875" s="44">
        <v>0.10343907287630268</v>
      </c>
      <c r="L1875" s="26">
        <f t="shared" si="551"/>
        <v>21.758273214845083</v>
      </c>
      <c r="M1875" s="26">
        <f t="shared" si="552"/>
        <v>2.7208612409935888</v>
      </c>
      <c r="N1875" s="96">
        <f t="shared" si="553"/>
        <v>23</v>
      </c>
      <c r="O1875" s="26">
        <f t="shared" si="554"/>
        <v>0.75827321484508303</v>
      </c>
      <c r="P1875" s="3">
        <f>IF(L1875&gt;'Power Curve'!$C$37,0,INDEX(Ci,$N1875,1)*POWER(1-O1875,3)+INDEX(Ci,$N1875,2)*3*O1875*POWER(1-O1875,2)+INDEX(Ci,$N1875,3)*3*POWER(O1875,2)*(1-O1875)+INDEX(Ci,$N1875,4)*POWER(O1875,3))</f>
        <v>1989.4713307698573</v>
      </c>
      <c r="Q1875" s="3">
        <f>MAX(0,MIN(P1875-V1875+W1875,'Power Curve'!$C$39))</f>
        <v>1989.4713307698573</v>
      </c>
      <c r="R1875" s="3" t="str">
        <f t="shared" si="555"/>
        <v/>
      </c>
      <c r="S1875" s="3" t="str">
        <f t="shared" si="556"/>
        <v/>
      </c>
      <c r="T1875" s="3" t="str">
        <f t="shared" si="557"/>
        <v/>
      </c>
      <c r="V1875" s="37">
        <f t="array" ref="V1875">SUM(_xlfn.NORM.DIST($AD$3:$AD$1003,$L1875,$AA1875,FALSE)*WindSpeedStep*$AE$3:$AE$1003)/AG1875</f>
        <v>1987.9841875647119</v>
      </c>
      <c r="W1875" s="37">
        <f t="array" ref="W1875">SUM(_xlfn.NORM.DIST($AD$3:$AD$1003,$L1875,$AB1875,FALSE)*WindSpeedStep*$AE$3:$AE$1003)/AH1875</f>
        <v>1988.0151261030182</v>
      </c>
      <c r="Y1875" s="1">
        <f t="shared" si="558"/>
        <v>21</v>
      </c>
      <c r="Z1875" s="99">
        <f>IF(L1875&lt;'Power Curve'!$P$28,'Power Curve'!$Q$28,IF(L1875&gt;'Power Curve'!$P$29,'Power Curve'!$Q$29,INDEX(ReferenceTurbulence,Y1875)+(L1875-INDEX(ReferenceTurbulenceWindSpeed,Y1875))*(INDEX(ReferenceTurbulence,Y1875+1)-INDEX(ReferenceTurbulence,Y1875))/(INDEX(ReferenceTurbulenceWindSpeed,Y1875+1)-INDEX(ReferenceTurbulenceWindSpeed,Y1875))))</f>
        <v>0.12219009787616034</v>
      </c>
      <c r="AA1875" s="100">
        <f t="shared" si="564"/>
        <v>2.6586455337381585</v>
      </c>
      <c r="AB1875" s="29">
        <f t="shared" si="565"/>
        <v>2.591212537404278</v>
      </c>
      <c r="AG1875" s="40">
        <f t="array" ref="AG1875">SUM(_xlfn.NORM.DIST($AD$3:$AD$1003,$F1875,$AA1875,FALSE)*WindSpeedStep)</f>
        <v>0.99999999999998579</v>
      </c>
      <c r="AH1875" s="40">
        <f t="array" ref="AH1875">SUM(_xlfn.NORM.DIST($AD$3:$AD$1003,$F1875,$AB1875,FALSE)*WindSpeedStep)</f>
        <v>0.99999999999998601</v>
      </c>
      <c r="AJ1875" s="47">
        <f t="shared" si="559"/>
        <v>22</v>
      </c>
      <c r="AK1875" s="83" t="b">
        <f>COUNTIF('Power Curve'!$D$2:$D$31,AJ1875)&gt;0</f>
        <v>0</v>
      </c>
      <c r="AL1875" s="83" t="b">
        <f t="shared" si="560"/>
        <v>0</v>
      </c>
      <c r="AM1875" s="83" t="b">
        <f t="shared" si="566"/>
        <v>0</v>
      </c>
      <c r="AN1875" s="47" t="str">
        <f t="shared" si="561"/>
        <v/>
      </c>
      <c r="AO1875" s="48" t="str">
        <f t="shared" si="562"/>
        <v>2.7-2.8</v>
      </c>
      <c r="AP1875" s="49" t="str">
        <f t="shared" si="567"/>
        <v/>
      </c>
      <c r="AQ1875" s="49" t="str">
        <f t="shared" si="568"/>
        <v/>
      </c>
      <c r="AR1875" s="48" t="str">
        <f t="shared" si="569"/>
        <v/>
      </c>
      <c r="AS1875" s="49" t="str">
        <f t="shared" si="563"/>
        <v/>
      </c>
    </row>
    <row r="1876" spans="5:45" x14ac:dyDescent="0.3">
      <c r="E1876" s="15">
        <v>40980.291666666664</v>
      </c>
      <c r="F1876" s="21">
        <v>23.01</v>
      </c>
      <c r="G1876" s="21">
        <v>1986.8000183105469</v>
      </c>
      <c r="H1876" s="42">
        <v>1.184393756236122</v>
      </c>
      <c r="I1876" s="35">
        <v>298.5</v>
      </c>
      <c r="J1876" s="43">
        <v>0.151238591916558</v>
      </c>
      <c r="K1876" s="44">
        <v>0.12828014837742988</v>
      </c>
      <c r="L1876" s="26">
        <f t="shared" si="551"/>
        <v>22.752893055109016</v>
      </c>
      <c r="M1876" s="26">
        <f t="shared" si="552"/>
        <v>2.8745829435427224</v>
      </c>
      <c r="N1876" s="96">
        <f t="shared" si="553"/>
        <v>24</v>
      </c>
      <c r="O1876" s="26">
        <f t="shared" si="554"/>
        <v>0.75289305510901627</v>
      </c>
      <c r="P1876" s="3">
        <f>IF(L1876&gt;'Power Curve'!$C$37,0,INDEX(Ci,$N1876,1)*POWER(1-O1876,3)+INDEX(Ci,$N1876,2)*3*O1876*POWER(1-O1876,2)+INDEX(Ci,$N1876,3)*3*POWER(O1876,2)*(1-O1876)+INDEX(Ci,$N1876,4)*POWER(O1876,3))</f>
        <v>1989.4713307698571</v>
      </c>
      <c r="Q1876" s="3">
        <f>MAX(0,MIN(P1876-V1876+W1876,'Power Curve'!$C$39))</f>
        <v>1989.0675059146574</v>
      </c>
      <c r="R1876" s="3" t="str">
        <f t="shared" si="555"/>
        <v/>
      </c>
      <c r="S1876" s="3" t="str">
        <f t="shared" si="556"/>
        <v/>
      </c>
      <c r="T1876" s="3" t="str">
        <f t="shared" si="557"/>
        <v/>
      </c>
      <c r="V1876" s="37">
        <f t="array" ref="V1876">SUM(_xlfn.NORM.DIST($AD$3:$AD$1003,$L1876,$AA1876,FALSE)*WindSpeedStep*$AE$3:$AE$1003)/AG1876</f>
        <v>1988.4973301998891</v>
      </c>
      <c r="W1876" s="37">
        <f t="array" ref="W1876">SUM(_xlfn.NORM.DIST($AD$3:$AD$1003,$L1876,$AB1876,FALSE)*WindSpeedStep*$AE$3:$AE$1003)/AH1876</f>
        <v>1988.0935053446894</v>
      </c>
      <c r="Y1876" s="1">
        <f t="shared" si="558"/>
        <v>22</v>
      </c>
      <c r="Z1876" s="99">
        <f>IF(L1876&lt;'Power Curve'!$P$28,'Power Curve'!$Q$28,IF(L1876&gt;'Power Curve'!$P$29,'Power Curve'!$Q$29,INDEX(ReferenceTurbulence,Y1876)+(L1876-INDEX(ReferenceTurbulenceWindSpeed,Y1876))*(INDEX(ReferenceTurbulence,Y1876+1)-INDEX(ReferenceTurbulence,Y1876))/(INDEX(ReferenceTurbulenceWindSpeed,Y1876+1)-INDEX(ReferenceTurbulenceWindSpeed,Y1876))))</f>
        <v>0.12219009787616034</v>
      </c>
      <c r="AA1876" s="100">
        <f t="shared" si="564"/>
        <v>2.7801782293695796</v>
      </c>
      <c r="AB1876" s="29">
        <f t="shared" si="565"/>
        <v>3.4411155076827193</v>
      </c>
      <c r="AG1876" s="40">
        <f t="array" ref="AG1876">SUM(_xlfn.NORM.DIST($AD$3:$AD$1003,$F1876,$AA1876,FALSE)*WindSpeedStep)</f>
        <v>0.99999999999998523</v>
      </c>
      <c r="AH1876" s="40">
        <f t="array" ref="AH1876">SUM(_xlfn.NORM.DIST($AD$3:$AD$1003,$F1876,$AB1876,FALSE)*WindSpeedStep)</f>
        <v>0.99999999998967448</v>
      </c>
      <c r="AJ1876" s="47">
        <f t="shared" si="559"/>
        <v>23</v>
      </c>
      <c r="AK1876" s="83" t="b">
        <f>COUNTIF('Power Curve'!$D$2:$D$31,AJ1876)&gt;0</f>
        <v>0</v>
      </c>
      <c r="AL1876" s="83" t="b">
        <f t="shared" si="560"/>
        <v>0</v>
      </c>
      <c r="AM1876" s="83" t="b">
        <f t="shared" si="566"/>
        <v>0</v>
      </c>
      <c r="AN1876" s="47" t="str">
        <f t="shared" si="561"/>
        <v/>
      </c>
      <c r="AO1876" s="48" t="str">
        <f t="shared" si="562"/>
        <v>2.8-2.9</v>
      </c>
      <c r="AP1876" s="49" t="str">
        <f t="shared" si="567"/>
        <v/>
      </c>
      <c r="AQ1876" s="49" t="str">
        <f t="shared" si="568"/>
        <v/>
      </c>
      <c r="AR1876" s="48" t="str">
        <f t="shared" si="569"/>
        <v/>
      </c>
      <c r="AS1876" s="49" t="str">
        <f t="shared" si="563"/>
        <v/>
      </c>
    </row>
    <row r="1877" spans="5:45" x14ac:dyDescent="0.3">
      <c r="E1877" s="15">
        <v>40980.298611111109</v>
      </c>
      <c r="F1877" s="21">
        <v>20.27</v>
      </c>
      <c r="G1877" s="21">
        <v>1989.790039062498</v>
      </c>
      <c r="H1877" s="42">
        <v>1.1855725949187781</v>
      </c>
      <c r="I1877" s="35">
        <v>300.39999999999998</v>
      </c>
      <c r="J1877" s="43">
        <v>0.11642821904292057</v>
      </c>
      <c r="K1877" s="44">
        <v>9.6245830385704445E-2</v>
      </c>
      <c r="L1877" s="26">
        <f t="shared" si="551"/>
        <v>20.050156634438423</v>
      </c>
      <c r="M1877" s="26">
        <f t="shared" si="552"/>
        <v>2.4568663172417775</v>
      </c>
      <c r="N1877" s="96">
        <f t="shared" si="553"/>
        <v>22</v>
      </c>
      <c r="O1877" s="26">
        <f t="shared" si="554"/>
        <v>9.424679369090623E-2</v>
      </c>
      <c r="P1877" s="3">
        <f>IF(L1877&gt;'Power Curve'!$C$37,0,INDEX(Ci,$N1877,1)*POWER(1-O1877,3)+INDEX(Ci,$N1877,2)*3*O1877*POWER(1-O1877,2)+INDEX(Ci,$N1877,3)*3*POWER(O1877,2)*(1-O1877)+INDEX(Ci,$N1877,4)*POWER(O1877,3))</f>
        <v>1983.0360652478525</v>
      </c>
      <c r="Q1877" s="3">
        <f>MAX(0,MIN(P1877-V1877+W1877,'Power Curve'!$C$39))</f>
        <v>1983.0789527094664</v>
      </c>
      <c r="R1877" s="3">
        <f t="shared" si="555"/>
        <v>1989.790039062498</v>
      </c>
      <c r="S1877" s="3">
        <f t="shared" si="556"/>
        <v>-6.7110863530315328</v>
      </c>
      <c r="T1877" s="3">
        <f t="shared" si="557"/>
        <v>6.7110863530315328</v>
      </c>
      <c r="V1877" s="37">
        <f t="array" ref="V1877">SUM(_xlfn.NORM.DIST($AD$3:$AD$1003,$L1877,$AA1877,FALSE)*WindSpeedStep*$AE$3:$AE$1003)/AG1877</f>
        <v>1986.704764360449</v>
      </c>
      <c r="W1877" s="37">
        <f t="array" ref="W1877">SUM(_xlfn.NORM.DIST($AD$3:$AD$1003,$L1877,$AB1877,FALSE)*WindSpeedStep*$AE$3:$AE$1003)/AH1877</f>
        <v>1986.7476518220628</v>
      </c>
      <c r="Y1877" s="1">
        <f t="shared" si="558"/>
        <v>20</v>
      </c>
      <c r="Z1877" s="99">
        <f>IF(L1877&lt;'Power Curve'!$P$28,'Power Curve'!$Q$28,IF(L1877&gt;'Power Curve'!$P$29,'Power Curve'!$Q$29,INDEX(ReferenceTurbulence,Y1877)+(L1877-INDEX(ReferenceTurbulenceWindSpeed,Y1877))*(INDEX(ReferenceTurbulence,Y1877+1)-INDEX(ReferenceTurbulence,Y1877))/(INDEX(ReferenceTurbulenceWindSpeed,Y1877+1)-INDEX(ReferenceTurbulenceWindSpeed,Y1877))))</f>
        <v>0.12219009787616034</v>
      </c>
      <c r="AA1877" s="100">
        <f t="shared" si="564"/>
        <v>2.4499306015943763</v>
      </c>
      <c r="AB1877" s="29">
        <f t="shared" si="565"/>
        <v>2.334404028479264</v>
      </c>
      <c r="AG1877" s="40">
        <f t="array" ref="AG1877">SUM(_xlfn.NORM.DIST($AD$3:$AD$1003,$F1877,$AA1877,FALSE)*WindSpeedStep)</f>
        <v>0.99999999999998679</v>
      </c>
      <c r="AH1877" s="40">
        <f t="array" ref="AH1877">SUM(_xlfn.NORM.DIST($AD$3:$AD$1003,$F1877,$AB1877,FALSE)*WindSpeedStep)</f>
        <v>0.99999999999998601</v>
      </c>
      <c r="AJ1877" s="47">
        <f t="shared" si="559"/>
        <v>20</v>
      </c>
      <c r="AK1877" s="83" t="b">
        <f>COUNTIF('Power Curve'!$D$2:$D$31,AJ1877)&gt;0</f>
        <v>1</v>
      </c>
      <c r="AL1877" s="83" t="b">
        <f t="shared" si="560"/>
        <v>0</v>
      </c>
      <c r="AM1877" s="83" t="b">
        <f t="shared" si="566"/>
        <v>1</v>
      </c>
      <c r="AN1877" s="47" t="str">
        <f t="shared" si="561"/>
        <v>Outer</v>
      </c>
      <c r="AO1877" s="48" t="str">
        <f t="shared" si="562"/>
        <v>2.4-2.5</v>
      </c>
      <c r="AP1877" s="49" t="str">
        <f t="shared" si="567"/>
        <v>7-8</v>
      </c>
      <c r="AQ1877" s="49" t="str">
        <f t="shared" si="568"/>
        <v>Mar</v>
      </c>
      <c r="AR1877" s="48" t="str">
        <f t="shared" si="569"/>
        <v>295-305</v>
      </c>
      <c r="AS1877" s="49" t="str">
        <f t="shared" si="563"/>
        <v>Inner-TI</v>
      </c>
    </row>
    <row r="1878" spans="5:45" x14ac:dyDescent="0.3">
      <c r="E1878" s="15">
        <v>40980.305555555555</v>
      </c>
      <c r="F1878" s="21">
        <v>18.32</v>
      </c>
      <c r="G1878" s="21">
        <v>1993.7800140380909</v>
      </c>
      <c r="H1878" s="42">
        <v>1.1874945431836539</v>
      </c>
      <c r="I1878" s="35">
        <v>301.39999999999998</v>
      </c>
      <c r="J1878" s="43">
        <v>0.17849344978165937</v>
      </c>
      <c r="K1878" s="44">
        <v>9.7827580951732912E-2</v>
      </c>
      <c r="L1878" s="26">
        <f t="shared" si="551"/>
        <v>18.131092795375881</v>
      </c>
      <c r="M1878" s="26">
        <f t="shared" si="552"/>
        <v>2.1602688146593949</v>
      </c>
      <c r="N1878" s="96">
        <f t="shared" si="553"/>
        <v>19</v>
      </c>
      <c r="O1878" s="26">
        <f t="shared" si="554"/>
        <v>0.37471095220674555</v>
      </c>
      <c r="P1878" s="3">
        <f>IF(L1878&gt;'Power Curve'!$C$37,0,INDEX(Ci,$N1878,1)*POWER(1-O1878,3)+INDEX(Ci,$N1878,2)*3*O1878*POWER(1-O1878,2)+INDEX(Ci,$N1878,3)*3*POWER(O1878,2)*(1-O1878)+INDEX(Ci,$N1878,4)*POWER(O1878,3))</f>
        <v>1982.9599467690348</v>
      </c>
      <c r="Q1878" s="3">
        <f>MAX(0,MIN(P1878-V1878+W1878,'Power Curve'!$C$39))</f>
        <v>1976.5864091309593</v>
      </c>
      <c r="R1878" s="3">
        <f t="shared" si="555"/>
        <v>1993.7800140380909</v>
      </c>
      <c r="S1878" s="3">
        <f t="shared" si="556"/>
        <v>-17.193604907131657</v>
      </c>
      <c r="T1878" s="3">
        <f t="shared" si="557"/>
        <v>17.193604907131657</v>
      </c>
      <c r="V1878" s="37">
        <f t="array" ref="V1878">SUM(_xlfn.NORM.DIST($AD$3:$AD$1003,$L1878,$AA1878,FALSE)*WindSpeedStep*$AE$3:$AE$1003)/AG1878</f>
        <v>1984.7852305846818</v>
      </c>
      <c r="W1878" s="37">
        <f t="array" ref="W1878">SUM(_xlfn.NORM.DIST($AD$3:$AD$1003,$L1878,$AB1878,FALSE)*WindSpeedStep*$AE$3:$AE$1003)/AH1878</f>
        <v>1978.4116929466063</v>
      </c>
      <c r="Y1878" s="1">
        <f t="shared" si="558"/>
        <v>18</v>
      </c>
      <c r="Z1878" s="99">
        <f>IF(L1878&lt;'Power Curve'!$P$28,'Power Curve'!$Q$28,IF(L1878&gt;'Power Curve'!$P$29,'Power Curve'!$Q$29,INDEX(ReferenceTurbulence,Y1878)+(L1878-INDEX(ReferenceTurbulenceWindSpeed,Y1878))*(INDEX(ReferenceTurbulence,Y1878+1)-INDEX(ReferenceTurbulence,Y1878))/(INDEX(ReferenceTurbulenceWindSpeed,Y1878+1)-INDEX(ReferenceTurbulenceWindSpeed,Y1878))))</f>
        <v>0.11947679647501917</v>
      </c>
      <c r="AA1878" s="100">
        <f t="shared" si="564"/>
        <v>2.1662448837828108</v>
      </c>
      <c r="AB1878" s="29">
        <f t="shared" si="565"/>
        <v>3.2362813013580309</v>
      </c>
      <c r="AG1878" s="40">
        <f t="array" ref="AG1878">SUM(_xlfn.NORM.DIST($AD$3:$AD$1003,$F1878,$AA1878,FALSE)*WindSpeedStep)</f>
        <v>0.99999999999998834</v>
      </c>
      <c r="AH1878" s="40">
        <f t="array" ref="AH1878">SUM(_xlfn.NORM.DIST($AD$3:$AD$1003,$F1878,$AB1878,FALSE)*WindSpeedStep)</f>
        <v>0.99999999312581278</v>
      </c>
      <c r="AJ1878" s="47">
        <f t="shared" si="559"/>
        <v>18</v>
      </c>
      <c r="AK1878" s="83" t="b">
        <f>COUNTIF('Power Curve'!$D$2:$D$31,AJ1878)&gt;0</f>
        <v>1</v>
      </c>
      <c r="AL1878" s="83" t="b">
        <f t="shared" si="560"/>
        <v>0</v>
      </c>
      <c r="AM1878" s="83" t="b">
        <f t="shared" si="566"/>
        <v>1</v>
      </c>
      <c r="AN1878" s="47" t="str">
        <f t="shared" si="561"/>
        <v>Outer</v>
      </c>
      <c r="AO1878" s="48" t="str">
        <f t="shared" si="562"/>
        <v>2.1-2.2</v>
      </c>
      <c r="AP1878" s="49" t="str">
        <f t="shared" si="567"/>
        <v>7-8</v>
      </c>
      <c r="AQ1878" s="49" t="str">
        <f t="shared" si="568"/>
        <v>Mar</v>
      </c>
      <c r="AR1878" s="48" t="str">
        <f t="shared" si="569"/>
        <v>295-305</v>
      </c>
      <c r="AS1878" s="49" t="str">
        <f t="shared" si="563"/>
        <v>HWS-HTI</v>
      </c>
    </row>
    <row r="1879" spans="5:45" x14ac:dyDescent="0.3">
      <c r="E1879" s="15">
        <v>40980.3125</v>
      </c>
      <c r="F1879" s="21">
        <v>18.34</v>
      </c>
      <c r="G1879" s="21">
        <v>1995.060043334958</v>
      </c>
      <c r="H1879" s="42">
        <v>1.1879173500481648</v>
      </c>
      <c r="I1879" s="35">
        <v>302.5</v>
      </c>
      <c r="J1879" s="43">
        <v>0.15049073064340238</v>
      </c>
      <c r="K1879" s="44">
        <v>8.7708589449158408E-2</v>
      </c>
      <c r="L1879" s="26">
        <f t="shared" si="551"/>
        <v>18.153040514014432</v>
      </c>
      <c r="M1879" s="26">
        <f t="shared" si="552"/>
        <v>2.1636609053252038</v>
      </c>
      <c r="N1879" s="96">
        <f t="shared" si="553"/>
        <v>19</v>
      </c>
      <c r="O1879" s="26">
        <f t="shared" si="554"/>
        <v>0.41300105944351001</v>
      </c>
      <c r="P1879" s="3">
        <f>IF(L1879&gt;'Power Curve'!$C$37,0,INDEX(Ci,$N1879,1)*POWER(1-O1879,3)+INDEX(Ci,$N1879,2)*3*O1879*POWER(1-O1879,2)+INDEX(Ci,$N1879,3)*3*POWER(O1879,2)*(1-O1879)+INDEX(Ci,$N1879,4)*POWER(O1879,3))</f>
        <v>1983.4817970220151</v>
      </c>
      <c r="Q1879" s="3">
        <f>MAX(0,MIN(P1879-V1879+W1879,'Power Curve'!$C$39))</f>
        <v>1981.9145662545397</v>
      </c>
      <c r="R1879" s="3">
        <f t="shared" si="555"/>
        <v>1995.060043334958</v>
      </c>
      <c r="S1879" s="3">
        <f t="shared" si="556"/>
        <v>-13.145477080418232</v>
      </c>
      <c r="T1879" s="3">
        <f t="shared" si="557"/>
        <v>13.145477080418232</v>
      </c>
      <c r="V1879" s="37">
        <f t="array" ref="V1879">SUM(_xlfn.NORM.DIST($AD$3:$AD$1003,$L1879,$AA1879,FALSE)*WindSpeedStep*$AE$3:$AE$1003)/AG1879</f>
        <v>1984.8089132755988</v>
      </c>
      <c r="W1879" s="37">
        <f t="array" ref="W1879">SUM(_xlfn.NORM.DIST($AD$3:$AD$1003,$L1879,$AB1879,FALSE)*WindSpeedStep*$AE$3:$AE$1003)/AH1879</f>
        <v>1983.2416825081234</v>
      </c>
      <c r="Y1879" s="1">
        <f t="shared" si="558"/>
        <v>18</v>
      </c>
      <c r="Z1879" s="99">
        <f>IF(L1879&lt;'Power Curve'!$P$28,'Power Curve'!$Q$28,IF(L1879&gt;'Power Curve'!$P$29,'Power Curve'!$Q$29,INDEX(ReferenceTurbulence,Y1879)+(L1879-INDEX(ReferenceTurbulenceWindSpeed,Y1879))*(INDEX(ReferenceTurbulence,Y1879+1)-INDEX(ReferenceTurbulence,Y1879))/(INDEX(ReferenceTurbulenceWindSpeed,Y1879+1)-INDEX(ReferenceTurbulenceWindSpeed,Y1879))))</f>
        <v>0.11955930307583593</v>
      </c>
      <c r="AA1879" s="100">
        <f t="shared" si="564"/>
        <v>2.1703648725629798</v>
      </c>
      <c r="AB1879" s="29">
        <f t="shared" si="565"/>
        <v>2.7318643303533166</v>
      </c>
      <c r="AG1879" s="40">
        <f t="array" ref="AG1879">SUM(_xlfn.NORM.DIST($AD$3:$AD$1003,$F1879,$AA1879,FALSE)*WindSpeedStep)</f>
        <v>0.99999999999998845</v>
      </c>
      <c r="AH1879" s="40">
        <f t="array" ref="AH1879">SUM(_xlfn.NORM.DIST($AD$3:$AD$1003,$F1879,$AB1879,FALSE)*WindSpeedStep)</f>
        <v>0.99999999999162448</v>
      </c>
      <c r="AJ1879" s="47">
        <f t="shared" si="559"/>
        <v>18</v>
      </c>
      <c r="AK1879" s="83" t="b">
        <f>COUNTIF('Power Curve'!$D$2:$D$31,AJ1879)&gt;0</f>
        <v>1</v>
      </c>
      <c r="AL1879" s="83" t="b">
        <f t="shared" si="560"/>
        <v>0</v>
      </c>
      <c r="AM1879" s="83" t="b">
        <f t="shared" si="566"/>
        <v>1</v>
      </c>
      <c r="AN1879" s="47" t="str">
        <f t="shared" si="561"/>
        <v>Outer</v>
      </c>
      <c r="AO1879" s="48" t="str">
        <f t="shared" si="562"/>
        <v>2.1-2.2</v>
      </c>
      <c r="AP1879" s="49" t="str">
        <f t="shared" si="567"/>
        <v>7-8</v>
      </c>
      <c r="AQ1879" s="49" t="str">
        <f t="shared" si="568"/>
        <v>Mar</v>
      </c>
      <c r="AR1879" s="48" t="str">
        <f t="shared" si="569"/>
        <v>295-305</v>
      </c>
      <c r="AS1879" s="49" t="str">
        <f t="shared" si="563"/>
        <v>HWS-HTI</v>
      </c>
    </row>
    <row r="1880" spans="5:45" x14ac:dyDescent="0.3">
      <c r="E1880" s="15">
        <v>40980.319444444445</v>
      </c>
      <c r="F1880" s="21">
        <v>19.78</v>
      </c>
      <c r="G1880" s="21">
        <v>1995.7199859619191</v>
      </c>
      <c r="H1880" s="42">
        <v>1.1870428529005346</v>
      </c>
      <c r="I1880" s="35">
        <v>299.89999999999998</v>
      </c>
      <c r="J1880" s="43">
        <v>0.12537917087967643</v>
      </c>
      <c r="K1880" s="44">
        <v>0.13028766747232912</v>
      </c>
      <c r="L1880" s="26">
        <f t="shared" si="551"/>
        <v>19.573555586547897</v>
      </c>
      <c r="M1880" s="26">
        <f t="shared" si="552"/>
        <v>2.3832060889288256</v>
      </c>
      <c r="N1880" s="96">
        <f t="shared" si="553"/>
        <v>21</v>
      </c>
      <c r="O1880" s="26">
        <f t="shared" si="554"/>
        <v>0.57488448932831437</v>
      </c>
      <c r="P1880" s="3">
        <f>IF(L1880&gt;'Power Curve'!$C$37,0,INDEX(Ci,$N1880,1)*POWER(1-O1880,3)+INDEX(Ci,$N1880,2)*3*O1880*POWER(1-O1880,2)+INDEX(Ci,$N1880,3)*3*POWER(O1880,2)*(1-O1880)+INDEX(Ci,$N1880,4)*POWER(O1880,3))</f>
        <v>1985.4354622571182</v>
      </c>
      <c r="Q1880" s="3">
        <f>MAX(0,MIN(P1880-V1880+W1880,'Power Curve'!$C$39))</f>
        <v>1985.4051709846428</v>
      </c>
      <c r="R1880" s="3">
        <f t="shared" si="555"/>
        <v>1995.7199859619191</v>
      </c>
      <c r="S1880" s="3">
        <f t="shared" si="556"/>
        <v>-10.314814977276228</v>
      </c>
      <c r="T1880" s="3">
        <f t="shared" si="557"/>
        <v>10.314814977276228</v>
      </c>
      <c r="V1880" s="37">
        <f t="array" ref="V1880">SUM(_xlfn.NORM.DIST($AD$3:$AD$1003,$L1880,$AA1880,FALSE)*WindSpeedStep*$AE$3:$AE$1003)/AG1880</f>
        <v>1986.2614890709046</v>
      </c>
      <c r="W1880" s="37">
        <f t="array" ref="W1880">SUM(_xlfn.NORM.DIST($AD$3:$AD$1003,$L1880,$AB1880,FALSE)*WindSpeedStep*$AE$3:$AE$1003)/AH1880</f>
        <v>1986.2311977984293</v>
      </c>
      <c r="Y1880" s="1">
        <f t="shared" si="558"/>
        <v>19</v>
      </c>
      <c r="Z1880" s="99">
        <f>IF(L1880&lt;'Power Curve'!$P$28,'Power Curve'!$Q$28,IF(L1880&gt;'Power Curve'!$P$29,'Power Curve'!$Q$29,INDEX(ReferenceTurbulence,Y1880)+(L1880-INDEX(ReferenceTurbulenceWindSpeed,Y1880))*(INDEX(ReferenceTurbulence,Y1880+1)-INDEX(ReferenceTurbulence,Y1880))/(INDEX(ReferenceTurbulenceWindSpeed,Y1880+1)-INDEX(ReferenceTurbulenceWindSpeed,Y1880))))</f>
        <v>0.12252544271892199</v>
      </c>
      <c r="AA1880" s="100">
        <f t="shared" si="564"/>
        <v>2.3982585638252099</v>
      </c>
      <c r="AB1880" s="29">
        <f t="shared" si="565"/>
        <v>2.4541161706086339</v>
      </c>
      <c r="AG1880" s="40">
        <f t="array" ref="AG1880">SUM(_xlfn.NORM.DIST($AD$3:$AD$1003,$F1880,$AA1880,FALSE)*WindSpeedStep)</f>
        <v>0.99999999999998646</v>
      </c>
      <c r="AH1880" s="40">
        <f t="array" ref="AH1880">SUM(_xlfn.NORM.DIST($AD$3:$AD$1003,$F1880,$AB1880,FALSE)*WindSpeedStep)</f>
        <v>0.99999999999998668</v>
      </c>
      <c r="AJ1880" s="47">
        <f t="shared" si="559"/>
        <v>20</v>
      </c>
      <c r="AK1880" s="83" t="b">
        <f>COUNTIF('Power Curve'!$D$2:$D$31,AJ1880)&gt;0</f>
        <v>1</v>
      </c>
      <c r="AL1880" s="83" t="b">
        <f t="shared" si="560"/>
        <v>0</v>
      </c>
      <c r="AM1880" s="83" t="b">
        <f t="shared" si="566"/>
        <v>1</v>
      </c>
      <c r="AN1880" s="47" t="str">
        <f t="shared" si="561"/>
        <v>Inner</v>
      </c>
      <c r="AO1880" s="48" t="str">
        <f t="shared" si="562"/>
        <v>2.3-2.4</v>
      </c>
      <c r="AP1880" s="49" t="str">
        <f t="shared" si="567"/>
        <v>7-8</v>
      </c>
      <c r="AQ1880" s="49" t="str">
        <f t="shared" si="568"/>
        <v>Mar</v>
      </c>
      <c r="AR1880" s="48" t="str">
        <f t="shared" si="569"/>
        <v>295-305</v>
      </c>
      <c r="AS1880" s="49" t="str">
        <f t="shared" si="563"/>
        <v>Inner-TI</v>
      </c>
    </row>
    <row r="1881" spans="5:45" x14ac:dyDescent="0.3">
      <c r="E1881" s="15">
        <v>40980.326388888891</v>
      </c>
      <c r="F1881" s="21">
        <v>19.010000000000002</v>
      </c>
      <c r="G1881" s="21">
        <v>1998.219970703123</v>
      </c>
      <c r="H1881" s="42">
        <v>1.1864899684905441</v>
      </c>
      <c r="I1881" s="35">
        <v>299.7</v>
      </c>
      <c r="J1881" s="43">
        <v>0.13729615991583374</v>
      </c>
      <c r="K1881" s="44">
        <v>0.13473830026939868</v>
      </c>
      <c r="L1881" s="26">
        <f t="shared" si="551"/>
        <v>18.808671043432895</v>
      </c>
      <c r="M1881" s="26">
        <f t="shared" si="552"/>
        <v>2.2649907171241033</v>
      </c>
      <c r="N1881" s="96">
        <f t="shared" si="553"/>
        <v>20</v>
      </c>
      <c r="O1881" s="26">
        <f t="shared" si="554"/>
        <v>0.55681758509529489</v>
      </c>
      <c r="P1881" s="3">
        <f>IF(L1881&gt;'Power Curve'!$C$37,0,INDEX(Ci,$N1881,1)*POWER(1-O1881,3)+INDEX(Ci,$N1881,2)*3*O1881*POWER(1-O1881,2)+INDEX(Ci,$N1881,3)*3*POWER(O1881,2)*(1-O1881)+INDEX(Ci,$N1881,4)*POWER(O1881,3))</f>
        <v>1989.4713307698576</v>
      </c>
      <c r="Q1881" s="3">
        <f>MAX(0,MIN(P1881-V1881+W1881,'Power Curve'!$C$39))</f>
        <v>1989.1152626628723</v>
      </c>
      <c r="R1881" s="3">
        <f t="shared" si="555"/>
        <v>1998.219970703123</v>
      </c>
      <c r="S1881" s="3">
        <f t="shared" si="556"/>
        <v>-9.1047080402506708</v>
      </c>
      <c r="T1881" s="3">
        <f t="shared" si="557"/>
        <v>9.1047080402506708</v>
      </c>
      <c r="V1881" s="37">
        <f t="array" ref="V1881">SUM(_xlfn.NORM.DIST($AD$3:$AD$1003,$L1881,$AA1881,FALSE)*WindSpeedStep*$AE$3:$AE$1003)/AG1881</f>
        <v>1985.4946021710664</v>
      </c>
      <c r="W1881" s="37">
        <f t="array" ref="W1881">SUM(_xlfn.NORM.DIST($AD$3:$AD$1003,$L1881,$AB1881,FALSE)*WindSpeedStep*$AE$3:$AE$1003)/AH1881</f>
        <v>1985.1385340640811</v>
      </c>
      <c r="Y1881" s="1">
        <f t="shared" si="558"/>
        <v>18</v>
      </c>
      <c r="Z1881" s="99">
        <f>IF(L1881&lt;'Power Curve'!$P$28,'Power Curve'!$Q$28,IF(L1881&gt;'Power Curve'!$P$29,'Power Curve'!$Q$29,INDEX(ReferenceTurbulence,Y1881)+(L1881-INDEX(ReferenceTurbulenceWindSpeed,Y1881))*(INDEX(ReferenceTurbulence,Y1881+1)-INDEX(ReferenceTurbulence,Y1881))/(INDEX(ReferenceTurbulenceWindSpeed,Y1881+1)-INDEX(ReferenceTurbulenceWindSpeed,Y1881))))</f>
        <v>0.12202397137530041</v>
      </c>
      <c r="AA1881" s="100">
        <f t="shared" si="564"/>
        <v>2.2951087370112973</v>
      </c>
      <c r="AB1881" s="29">
        <f t="shared" si="565"/>
        <v>2.5823583073834744</v>
      </c>
      <c r="AG1881" s="40">
        <f t="array" ref="AG1881">SUM(_xlfn.NORM.DIST($AD$3:$AD$1003,$F1881,$AA1881,FALSE)*WindSpeedStep)</f>
        <v>0.99999999999998712</v>
      </c>
      <c r="AH1881" s="40">
        <f t="array" ref="AH1881">SUM(_xlfn.NORM.DIST($AD$3:$AD$1003,$F1881,$AB1881,FALSE)*WindSpeedStep)</f>
        <v>0.99999999999990974</v>
      </c>
      <c r="AJ1881" s="47">
        <f t="shared" si="559"/>
        <v>19</v>
      </c>
      <c r="AK1881" s="83" t="b">
        <f>COUNTIF('Power Curve'!$D$2:$D$31,AJ1881)&gt;0</f>
        <v>1</v>
      </c>
      <c r="AL1881" s="83" t="b">
        <f t="shared" si="560"/>
        <v>0</v>
      </c>
      <c r="AM1881" s="83" t="b">
        <f t="shared" si="566"/>
        <v>1</v>
      </c>
      <c r="AN1881" s="47" t="str">
        <f t="shared" si="561"/>
        <v>Inner</v>
      </c>
      <c r="AO1881" s="48" t="str">
        <f t="shared" si="562"/>
        <v>2.2-2.3</v>
      </c>
      <c r="AP1881" s="49" t="str">
        <f t="shared" si="567"/>
        <v>7-8</v>
      </c>
      <c r="AQ1881" s="49" t="str">
        <f t="shared" si="568"/>
        <v>Mar</v>
      </c>
      <c r="AR1881" s="48" t="str">
        <f t="shared" si="569"/>
        <v>295-305</v>
      </c>
      <c r="AS1881" s="49" t="str">
        <f t="shared" si="563"/>
        <v>Inner-TI</v>
      </c>
    </row>
    <row r="1882" spans="5:45" x14ac:dyDescent="0.3">
      <c r="E1882" s="15">
        <v>40980.333333333336</v>
      </c>
      <c r="F1882" s="21">
        <v>18.09</v>
      </c>
      <c r="G1882" s="21">
        <v>1990.430038452148</v>
      </c>
      <c r="H1882" s="42">
        <v>1.1862430905211361</v>
      </c>
      <c r="I1882" s="35">
        <v>298.8</v>
      </c>
      <c r="J1882" s="43">
        <v>0.13101160862354894</v>
      </c>
      <c r="K1882" s="44">
        <v>0.128610894259932</v>
      </c>
      <c r="L1882" s="26">
        <f t="shared" si="551"/>
        <v>17.897172989685053</v>
      </c>
      <c r="M1882" s="26">
        <f t="shared" si="552"/>
        <v>2.1241157546307368</v>
      </c>
      <c r="N1882" s="96">
        <f t="shared" si="553"/>
        <v>18</v>
      </c>
      <c r="O1882" s="26">
        <f t="shared" si="554"/>
        <v>0.9794101524997576</v>
      </c>
      <c r="P1882" s="3">
        <f>IF(L1882&gt;'Power Curve'!$C$37,0,INDEX(Ci,$N1882,1)*POWER(1-O1882,3)+INDEX(Ci,$N1882,2)*3*O1882*POWER(1-O1882,2)+INDEX(Ci,$N1882,3)*3*POWER(O1882,2)*(1-O1882)+INDEX(Ci,$N1882,4)*POWER(O1882,3))</f>
        <v>1979.9583115519729</v>
      </c>
      <c r="Q1882" s="3">
        <f>MAX(0,MIN(P1882-V1882+W1882,'Power Curve'!$C$39))</f>
        <v>1979.5856524247117</v>
      </c>
      <c r="R1882" s="3">
        <f t="shared" si="555"/>
        <v>1990.430038452148</v>
      </c>
      <c r="S1882" s="3">
        <f t="shared" si="556"/>
        <v>-10.844386027436258</v>
      </c>
      <c r="T1882" s="3">
        <f t="shared" si="557"/>
        <v>10.844386027436258</v>
      </c>
      <c r="V1882" s="37">
        <f t="array" ref="V1882">SUM(_xlfn.NORM.DIST($AD$3:$AD$1003,$L1882,$AA1882,FALSE)*WindSpeedStep*$AE$3:$AE$1003)/AG1882</f>
        <v>1984.5273509930039</v>
      </c>
      <c r="W1882" s="37">
        <f t="array" ref="W1882">SUM(_xlfn.NORM.DIST($AD$3:$AD$1003,$L1882,$AB1882,FALSE)*WindSpeedStep*$AE$3:$AE$1003)/AH1882</f>
        <v>1984.1546918657427</v>
      </c>
      <c r="Y1882" s="1">
        <f t="shared" si="558"/>
        <v>17</v>
      </c>
      <c r="Z1882" s="99">
        <f>IF(L1882&lt;'Power Curve'!$P$28,'Power Curve'!$Q$28,IF(L1882&gt;'Power Curve'!$P$29,'Power Curve'!$Q$29,INDEX(ReferenceTurbulence,Y1882)+(L1882-INDEX(ReferenceTurbulenceWindSpeed,Y1882))*(INDEX(ReferenceTurbulence,Y1882+1)-INDEX(ReferenceTurbulence,Y1882))/(INDEX(ReferenceTurbulenceWindSpeed,Y1882+1)-INDEX(ReferenceTurbulenceWindSpeed,Y1882))))</f>
        <v>0.1187182917253526</v>
      </c>
      <c r="AA1882" s="100">
        <f t="shared" si="564"/>
        <v>2.1247218040485309</v>
      </c>
      <c r="AB1882" s="29">
        <f t="shared" si="565"/>
        <v>2.3447374231925693</v>
      </c>
      <c r="AG1882" s="40">
        <f t="array" ref="AG1882">SUM(_xlfn.NORM.DIST($AD$3:$AD$1003,$F1882,$AA1882,FALSE)*WindSpeedStep)</f>
        <v>0.99999999999998856</v>
      </c>
      <c r="AH1882" s="40">
        <f t="array" ref="AH1882">SUM(_xlfn.NORM.DIST($AD$3:$AD$1003,$F1882,$AB1882,FALSE)*WindSpeedStep)</f>
        <v>0.99999999999998412</v>
      </c>
      <c r="AJ1882" s="47">
        <f t="shared" si="559"/>
        <v>18</v>
      </c>
      <c r="AK1882" s="83" t="b">
        <f>COUNTIF('Power Curve'!$D$2:$D$31,AJ1882)&gt;0</f>
        <v>1</v>
      </c>
      <c r="AL1882" s="83" t="b">
        <f t="shared" si="560"/>
        <v>0</v>
      </c>
      <c r="AM1882" s="83" t="b">
        <f t="shared" si="566"/>
        <v>1</v>
      </c>
      <c r="AN1882" s="47" t="str">
        <f t="shared" si="561"/>
        <v>Inner</v>
      </c>
      <c r="AO1882" s="48" t="str">
        <f t="shared" si="562"/>
        <v>2.1-2.2</v>
      </c>
      <c r="AP1882" s="49" t="str">
        <f t="shared" si="567"/>
        <v>8-9</v>
      </c>
      <c r="AQ1882" s="49" t="str">
        <f t="shared" si="568"/>
        <v>Mar</v>
      </c>
      <c r="AR1882" s="48" t="str">
        <f t="shared" si="569"/>
        <v>295-305</v>
      </c>
      <c r="AS1882" s="49" t="str">
        <f t="shared" si="563"/>
        <v>Inner-TI</v>
      </c>
    </row>
    <row r="1883" spans="5:45" x14ac:dyDescent="0.3">
      <c r="E1883" s="15">
        <v>40980.347222222219</v>
      </c>
      <c r="F1883" s="21">
        <v>17.98</v>
      </c>
      <c r="G1883" s="21">
        <v>1984.4699401855469</v>
      </c>
      <c r="H1883" s="42">
        <v>1.1860250794281095</v>
      </c>
      <c r="I1883" s="35">
        <v>298.3</v>
      </c>
      <c r="J1883" s="43">
        <v>0.14627363737486096</v>
      </c>
      <c r="K1883" s="44">
        <v>8.5847591008175933E-2</v>
      </c>
      <c r="L1883" s="26">
        <f t="shared" si="551"/>
        <v>17.787255716851767</v>
      </c>
      <c r="M1883" s="26">
        <f t="shared" si="552"/>
        <v>2.107127685787261</v>
      </c>
      <c r="N1883" s="96">
        <f t="shared" si="553"/>
        <v>18</v>
      </c>
      <c r="O1883" s="26">
        <f t="shared" si="554"/>
        <v>0.86114913949405381</v>
      </c>
      <c r="P1883" s="3">
        <f>IF(L1883&gt;'Power Curve'!$C$37,0,INDEX(Ci,$N1883,1)*POWER(1-O1883,3)+INDEX(Ci,$N1883,2)*3*O1883*POWER(1-O1883,2)+INDEX(Ci,$N1883,3)*3*POWER(O1883,2)*(1-O1883)+INDEX(Ci,$N1883,4)*POWER(O1883,3))</f>
        <v>1980.2256522243847</v>
      </c>
      <c r="Q1883" s="3">
        <f>MAX(0,MIN(P1883-V1883+W1883,'Power Curve'!$C$39))</f>
        <v>1978.7307354152144</v>
      </c>
      <c r="R1883" s="3">
        <f t="shared" si="555"/>
        <v>1984.4699401855469</v>
      </c>
      <c r="S1883" s="3">
        <f t="shared" si="556"/>
        <v>-5.7392047703324351</v>
      </c>
      <c r="T1883" s="3">
        <f t="shared" si="557"/>
        <v>5.7392047703324351</v>
      </c>
      <c r="V1883" s="37">
        <f t="array" ref="V1883">SUM(_xlfn.NORM.DIST($AD$3:$AD$1003,$L1883,$AA1883,FALSE)*WindSpeedStep*$AE$3:$AE$1003)/AG1883</f>
        <v>1984.3904525623898</v>
      </c>
      <c r="W1883" s="37">
        <f t="array" ref="W1883">SUM(_xlfn.NORM.DIST($AD$3:$AD$1003,$L1883,$AB1883,FALSE)*WindSpeedStep*$AE$3:$AE$1003)/AH1883</f>
        <v>1982.8955357532195</v>
      </c>
      <c r="Y1883" s="1">
        <f t="shared" si="558"/>
        <v>17</v>
      </c>
      <c r="Z1883" s="99">
        <f>IF(L1883&lt;'Power Curve'!$P$28,'Power Curve'!$Q$28,IF(L1883&gt;'Power Curve'!$P$29,'Power Curve'!$Q$29,INDEX(ReferenceTurbulence,Y1883)+(L1883-INDEX(ReferenceTurbulenceWindSpeed,Y1883))*(INDEX(ReferenceTurbulence,Y1883+1)-INDEX(ReferenceTurbulence,Y1883))/(INDEX(ReferenceTurbulenceWindSpeed,Y1883+1)-INDEX(ReferenceTurbulenceWindSpeed,Y1883))))</f>
        <v>0.11899923340990502</v>
      </c>
      <c r="AA1883" s="100">
        <f t="shared" si="564"/>
        <v>2.1166697947713109</v>
      </c>
      <c r="AB1883" s="29">
        <f t="shared" si="565"/>
        <v>2.6018065926206981</v>
      </c>
      <c r="AG1883" s="40">
        <f t="array" ref="AG1883">SUM(_xlfn.NORM.DIST($AD$3:$AD$1003,$F1883,$AA1883,FALSE)*WindSpeedStep)</f>
        <v>0.99999999999998868</v>
      </c>
      <c r="AH1883" s="40">
        <f t="array" ref="AH1883">SUM(_xlfn.NORM.DIST($AD$3:$AD$1003,$F1883,$AB1883,FALSE)*WindSpeedStep)</f>
        <v>0.99999999999788836</v>
      </c>
      <c r="AJ1883" s="47">
        <f t="shared" si="559"/>
        <v>18</v>
      </c>
      <c r="AK1883" s="83" t="b">
        <f>COUNTIF('Power Curve'!$D$2:$D$31,AJ1883)&gt;0</f>
        <v>1</v>
      </c>
      <c r="AL1883" s="83" t="b">
        <f t="shared" si="560"/>
        <v>0</v>
      </c>
      <c r="AM1883" s="83" t="b">
        <f t="shared" si="566"/>
        <v>1</v>
      </c>
      <c r="AN1883" s="47" t="str">
        <f t="shared" si="561"/>
        <v>Outer</v>
      </c>
      <c r="AO1883" s="48" t="str">
        <f t="shared" si="562"/>
        <v>2.1-2.2</v>
      </c>
      <c r="AP1883" s="49" t="str">
        <f t="shared" si="567"/>
        <v>8-9</v>
      </c>
      <c r="AQ1883" s="49" t="str">
        <f t="shared" si="568"/>
        <v>Mar</v>
      </c>
      <c r="AR1883" s="48" t="str">
        <f t="shared" si="569"/>
        <v>295-305</v>
      </c>
      <c r="AS1883" s="49" t="str">
        <f t="shared" si="563"/>
        <v>HWS-HTI</v>
      </c>
    </row>
    <row r="1884" spans="5:45" x14ac:dyDescent="0.3">
      <c r="E1884" s="15">
        <v>40980.354166666664</v>
      </c>
      <c r="F1884" s="21">
        <v>18.68</v>
      </c>
      <c r="G1884" s="21">
        <v>1994.580017089846</v>
      </c>
      <c r="H1884" s="42">
        <v>1.1845294042058061</v>
      </c>
      <c r="I1884" s="35">
        <v>298.89999999999998</v>
      </c>
      <c r="J1884" s="43">
        <v>0.17505353319057818</v>
      </c>
      <c r="K1884" s="44">
        <v>0.11934361904064457</v>
      </c>
      <c r="L1884" s="26">
        <f t="shared" si="551"/>
        <v>18.471980337844212</v>
      </c>
      <c r="M1884" s="26">
        <f t="shared" si="552"/>
        <v>2.2129540832260433</v>
      </c>
      <c r="N1884" s="96">
        <f t="shared" si="553"/>
        <v>19</v>
      </c>
      <c r="O1884" s="26">
        <f t="shared" si="554"/>
        <v>0.96942518067616856</v>
      </c>
      <c r="P1884" s="3">
        <f>IF(L1884&gt;'Power Curve'!$C$37,0,INDEX(Ci,$N1884,1)*POWER(1-O1884,3)+INDEX(Ci,$N1884,2)*3*O1884*POWER(1-O1884,2)+INDEX(Ci,$N1884,3)*3*POWER(O1884,2)*(1-O1884)+INDEX(Ci,$N1884,4)*POWER(O1884,3))</f>
        <v>1989.445177717909</v>
      </c>
      <c r="Q1884" s="3">
        <f>MAX(0,MIN(P1884-V1884+W1884,'Power Curve'!$C$39))</f>
        <v>1984.7079631845909</v>
      </c>
      <c r="R1884" s="3">
        <f t="shared" si="555"/>
        <v>1994.580017089846</v>
      </c>
      <c r="S1884" s="3">
        <f t="shared" si="556"/>
        <v>-9.872053905255143</v>
      </c>
      <c r="T1884" s="3">
        <f t="shared" si="557"/>
        <v>9.872053905255143</v>
      </c>
      <c r="V1884" s="37">
        <f t="array" ref="V1884">SUM(_xlfn.NORM.DIST($AD$3:$AD$1003,$L1884,$AA1884,FALSE)*WindSpeedStep*$AE$3:$AE$1003)/AG1884</f>
        <v>1985.1476974000809</v>
      </c>
      <c r="W1884" s="37">
        <f t="array" ref="W1884">SUM(_xlfn.NORM.DIST($AD$3:$AD$1003,$L1884,$AB1884,FALSE)*WindSpeedStep*$AE$3:$AE$1003)/AH1884</f>
        <v>1980.4104828667628</v>
      </c>
      <c r="Y1884" s="1">
        <f t="shared" si="558"/>
        <v>18</v>
      </c>
      <c r="Z1884" s="99">
        <f>IF(L1884&lt;'Power Curve'!$P$28,'Power Curve'!$Q$28,IF(L1884&gt;'Power Curve'!$P$29,'Power Curve'!$Q$29,INDEX(ReferenceTurbulence,Y1884)+(L1884-INDEX(ReferenceTurbulenceWindSpeed,Y1884))*(INDEX(ReferenceTurbulence,Y1884+1)-INDEX(ReferenceTurbulence,Y1884))/(INDEX(ReferenceTurbulenceWindSpeed,Y1884+1)-INDEX(ReferenceTurbulenceWindSpeed,Y1884))))</f>
        <v>0.12075827237021471</v>
      </c>
      <c r="AA1884" s="100">
        <f t="shared" si="564"/>
        <v>2.2306444328546418</v>
      </c>
      <c r="AB1884" s="29">
        <f t="shared" si="565"/>
        <v>3.2335854231665193</v>
      </c>
      <c r="AG1884" s="40">
        <f t="array" ref="AG1884">SUM(_xlfn.NORM.DIST($AD$3:$AD$1003,$F1884,$AA1884,FALSE)*WindSpeedStep)</f>
        <v>0.99999999999998812</v>
      </c>
      <c r="AH1884" s="40">
        <f t="array" ref="AH1884">SUM(_xlfn.NORM.DIST($AD$3:$AD$1003,$F1884,$AB1884,FALSE)*WindSpeedStep)</f>
        <v>0.99999999653396821</v>
      </c>
      <c r="AJ1884" s="47">
        <f t="shared" si="559"/>
        <v>18</v>
      </c>
      <c r="AK1884" s="83" t="b">
        <f>COUNTIF('Power Curve'!$D$2:$D$31,AJ1884)&gt;0</f>
        <v>1</v>
      </c>
      <c r="AL1884" s="83" t="b">
        <f t="shared" si="560"/>
        <v>0</v>
      </c>
      <c r="AM1884" s="83" t="b">
        <f t="shared" si="566"/>
        <v>1</v>
      </c>
      <c r="AN1884" s="47" t="str">
        <f t="shared" si="561"/>
        <v>Outer</v>
      </c>
      <c r="AO1884" s="48" t="str">
        <f t="shared" si="562"/>
        <v>2.2-2.3</v>
      </c>
      <c r="AP1884" s="49" t="str">
        <f t="shared" si="567"/>
        <v>8-9</v>
      </c>
      <c r="AQ1884" s="49" t="str">
        <f t="shared" si="568"/>
        <v>Mar</v>
      </c>
      <c r="AR1884" s="48" t="str">
        <f t="shared" si="569"/>
        <v>295-305</v>
      </c>
      <c r="AS1884" s="49" t="str">
        <f t="shared" si="563"/>
        <v>HWS-HTI</v>
      </c>
    </row>
    <row r="1885" spans="5:45" x14ac:dyDescent="0.3">
      <c r="E1885" s="15">
        <v>40980.388888888891</v>
      </c>
      <c r="F1885" s="21">
        <v>20.02</v>
      </c>
      <c r="G1885" s="21">
        <v>1990.1499481201149</v>
      </c>
      <c r="H1885" s="42">
        <v>1.184051140179242</v>
      </c>
      <c r="I1885" s="35">
        <v>301.39999999999998</v>
      </c>
      <c r="J1885" s="43">
        <v>0.1058941058941059</v>
      </c>
      <c r="K1885" s="44">
        <v>0.10266674895447035</v>
      </c>
      <c r="L1885" s="26">
        <f t="shared" si="551"/>
        <v>19.794393386493621</v>
      </c>
      <c r="M1885" s="26">
        <f t="shared" si="552"/>
        <v>2.4173372827986896</v>
      </c>
      <c r="N1885" s="96">
        <f t="shared" si="553"/>
        <v>21</v>
      </c>
      <c r="O1885" s="26">
        <f t="shared" si="554"/>
        <v>0.82340194509388831</v>
      </c>
      <c r="P1885" s="3">
        <f>IF(L1885&gt;'Power Curve'!$C$37,0,INDEX(Ci,$N1885,1)*POWER(1-O1885,3)+INDEX(Ci,$N1885,2)*3*O1885*POWER(1-O1885,2)+INDEX(Ci,$N1885,3)*3*POWER(O1885,2)*(1-O1885)+INDEX(Ci,$N1885,4)*POWER(O1885,3))</f>
        <v>1983.4160486003411</v>
      </c>
      <c r="Q1885" s="3">
        <f>MAX(0,MIN(P1885-V1885+W1885,'Power Curve'!$C$39))</f>
        <v>1983.5059229693759</v>
      </c>
      <c r="R1885" s="3">
        <f t="shared" si="555"/>
        <v>1990.1499481201149</v>
      </c>
      <c r="S1885" s="3">
        <f t="shared" si="556"/>
        <v>-6.6440251507390258</v>
      </c>
      <c r="T1885" s="3">
        <f t="shared" si="557"/>
        <v>6.6440251507390258</v>
      </c>
      <c r="V1885" s="37">
        <f t="array" ref="V1885">SUM(_xlfn.NORM.DIST($AD$3:$AD$1003,$L1885,$AA1885,FALSE)*WindSpeedStep*$AE$3:$AE$1003)/AG1885</f>
        <v>1986.4713763733923</v>
      </c>
      <c r="W1885" s="37">
        <f t="array" ref="W1885">SUM(_xlfn.NORM.DIST($AD$3:$AD$1003,$L1885,$AB1885,FALSE)*WindSpeedStep*$AE$3:$AE$1003)/AH1885</f>
        <v>1986.5612507424271</v>
      </c>
      <c r="Y1885" s="1">
        <f t="shared" si="558"/>
        <v>19</v>
      </c>
      <c r="Z1885" s="99">
        <f>IF(L1885&lt;'Power Curve'!$P$28,'Power Curve'!$Q$28,IF(L1885&gt;'Power Curve'!$P$29,'Power Curve'!$Q$29,INDEX(ReferenceTurbulence,Y1885)+(L1885-INDEX(ReferenceTurbulenceWindSpeed,Y1885))*(INDEX(ReferenceTurbulence,Y1885+1)-INDEX(ReferenceTurbulence,Y1885))/(INDEX(ReferenceTurbulenceWindSpeed,Y1885+1)-INDEX(ReferenceTurbulenceWindSpeed,Y1885))))</f>
        <v>0.12232940412462193</v>
      </c>
      <c r="AA1885" s="100">
        <f t="shared" si="564"/>
        <v>2.4214363479781218</v>
      </c>
      <c r="AB1885" s="29">
        <f t="shared" si="565"/>
        <v>2.096109589378945</v>
      </c>
      <c r="AG1885" s="40">
        <f t="array" ref="AG1885">SUM(_xlfn.NORM.DIST($AD$3:$AD$1003,$F1885,$AA1885,FALSE)*WindSpeedStep)</f>
        <v>0.99999999999998668</v>
      </c>
      <c r="AH1885" s="40">
        <f t="array" ref="AH1885">SUM(_xlfn.NORM.DIST($AD$3:$AD$1003,$F1885,$AB1885,FALSE)*WindSpeedStep)</f>
        <v>0.99999999999998623</v>
      </c>
      <c r="AJ1885" s="47">
        <f t="shared" si="559"/>
        <v>20</v>
      </c>
      <c r="AK1885" s="83" t="b">
        <f>COUNTIF('Power Curve'!$D$2:$D$31,AJ1885)&gt;0</f>
        <v>1</v>
      </c>
      <c r="AL1885" s="83" t="b">
        <f t="shared" si="560"/>
        <v>0</v>
      </c>
      <c r="AM1885" s="83" t="b">
        <f t="shared" si="566"/>
        <v>1</v>
      </c>
      <c r="AN1885" s="47" t="str">
        <f t="shared" si="561"/>
        <v>Inner</v>
      </c>
      <c r="AO1885" s="48" t="str">
        <f t="shared" si="562"/>
        <v>2.4-2.5</v>
      </c>
      <c r="AP1885" s="49" t="str">
        <f t="shared" si="567"/>
        <v>9-10</v>
      </c>
      <c r="AQ1885" s="49" t="str">
        <f t="shared" si="568"/>
        <v>Mar</v>
      </c>
      <c r="AR1885" s="48" t="str">
        <f t="shared" si="569"/>
        <v>295-305</v>
      </c>
      <c r="AS1885" s="49" t="str">
        <f t="shared" si="563"/>
        <v>Inner-TI</v>
      </c>
    </row>
    <row r="1886" spans="5:45" x14ac:dyDescent="0.3">
      <c r="E1886" s="15">
        <v>40980.395833333336</v>
      </c>
      <c r="F1886" s="21">
        <v>19.149999999999999</v>
      </c>
      <c r="G1886" s="21">
        <v>1991.979965209958</v>
      </c>
      <c r="H1886" s="42">
        <v>1.1835175588742102</v>
      </c>
      <c r="I1886" s="35">
        <v>299.89999999999998</v>
      </c>
      <c r="J1886" s="43">
        <v>0.13315926892950392</v>
      </c>
      <c r="K1886" s="44">
        <v>6.0170315103631251E-2</v>
      </c>
      <c r="L1886" s="26">
        <f t="shared" si="551"/>
        <v>18.93135287118066</v>
      </c>
      <c r="M1886" s="26">
        <f t="shared" si="552"/>
        <v>2.283951589077172</v>
      </c>
      <c r="N1886" s="96">
        <f t="shared" si="553"/>
        <v>20</v>
      </c>
      <c r="O1886" s="26">
        <f t="shared" si="554"/>
        <v>0.77084895745912752</v>
      </c>
      <c r="P1886" s="3">
        <f>IF(L1886&gt;'Power Curve'!$C$37,0,INDEX(Ci,$N1886,1)*POWER(1-O1886,3)+INDEX(Ci,$N1886,2)*3*O1886*POWER(1-O1886,2)+INDEX(Ci,$N1886,3)*3*POWER(O1886,2)*(1-O1886)+INDEX(Ci,$N1886,4)*POWER(O1886,3))</f>
        <v>1989.4713307698571</v>
      </c>
      <c r="Q1886" s="3">
        <f>MAX(0,MIN(P1886-V1886+W1886,'Power Curve'!$C$39))</f>
        <v>1989.269872920949</v>
      </c>
      <c r="R1886" s="3">
        <f t="shared" si="555"/>
        <v>1991.979965209958</v>
      </c>
      <c r="S1886" s="3">
        <f t="shared" si="556"/>
        <v>-2.710092289009026</v>
      </c>
      <c r="T1886" s="3">
        <f t="shared" si="557"/>
        <v>2.710092289009026</v>
      </c>
      <c r="V1886" s="37">
        <f t="array" ref="V1886">SUM(_xlfn.NORM.DIST($AD$3:$AD$1003,$L1886,$AA1886,FALSE)*WindSpeedStep*$AE$3:$AE$1003)/AG1886</f>
        <v>1985.6181628712534</v>
      </c>
      <c r="W1886" s="37">
        <f t="array" ref="W1886">SUM(_xlfn.NORM.DIST($AD$3:$AD$1003,$L1886,$AB1886,FALSE)*WindSpeedStep*$AE$3:$AE$1003)/AH1886</f>
        <v>1985.4167050223452</v>
      </c>
      <c r="Y1886" s="1">
        <f t="shared" si="558"/>
        <v>18</v>
      </c>
      <c r="Z1886" s="99">
        <f>IF(L1886&lt;'Power Curve'!$P$28,'Power Curve'!$Q$28,IF(L1886&gt;'Power Curve'!$P$29,'Power Curve'!$Q$29,INDEX(ReferenceTurbulence,Y1886)+(L1886-INDEX(ReferenceTurbulenceWindSpeed,Y1886))*(INDEX(ReferenceTurbulence,Y1886+1)-INDEX(ReferenceTurbulence,Y1886))/(INDEX(ReferenceTurbulenceWindSpeed,Y1886+1)-INDEX(ReferenceTurbulenceWindSpeed,Y1886))))</f>
        <v>0.12248516102130191</v>
      </c>
      <c r="AA1886" s="100">
        <f t="shared" si="564"/>
        <v>2.3188098047776493</v>
      </c>
      <c r="AB1886" s="29">
        <f t="shared" si="565"/>
        <v>2.5208851081728816</v>
      </c>
      <c r="AG1886" s="40">
        <f t="array" ref="AG1886">SUM(_xlfn.NORM.DIST($AD$3:$AD$1003,$F1886,$AA1886,FALSE)*WindSpeedStep)</f>
        <v>0.99999999999998757</v>
      </c>
      <c r="AH1886" s="40">
        <f t="array" ref="AH1886">SUM(_xlfn.NORM.DIST($AD$3:$AD$1003,$F1886,$AB1886,FALSE)*WindSpeedStep)</f>
        <v>0.99999999999997491</v>
      </c>
      <c r="AJ1886" s="47">
        <f t="shared" si="559"/>
        <v>19</v>
      </c>
      <c r="AK1886" s="83" t="b">
        <f>COUNTIF('Power Curve'!$D$2:$D$31,AJ1886)&gt;0</f>
        <v>1</v>
      </c>
      <c r="AL1886" s="83" t="b">
        <f t="shared" si="560"/>
        <v>0</v>
      </c>
      <c r="AM1886" s="83" t="b">
        <f t="shared" si="566"/>
        <v>1</v>
      </c>
      <c r="AN1886" s="47" t="str">
        <f t="shared" si="561"/>
        <v>Outer</v>
      </c>
      <c r="AO1886" s="48" t="str">
        <f t="shared" si="562"/>
        <v>2.2-2.3</v>
      </c>
      <c r="AP1886" s="49" t="str">
        <f t="shared" si="567"/>
        <v>9-10</v>
      </c>
      <c r="AQ1886" s="49" t="str">
        <f t="shared" si="568"/>
        <v>Mar</v>
      </c>
      <c r="AR1886" s="48" t="str">
        <f t="shared" si="569"/>
        <v>295-305</v>
      </c>
      <c r="AS1886" s="49" t="str">
        <f t="shared" si="563"/>
        <v>Inner-TI</v>
      </c>
    </row>
    <row r="1887" spans="5:45" x14ac:dyDescent="0.3">
      <c r="E1887" s="15">
        <v>40980.4375</v>
      </c>
      <c r="F1887" s="21">
        <v>18.68</v>
      </c>
      <c r="G1887" s="21">
        <v>1990.710021972656</v>
      </c>
      <c r="H1887" s="42">
        <v>1.1854904977685115</v>
      </c>
      <c r="I1887" s="35">
        <v>298.3</v>
      </c>
      <c r="J1887" s="43">
        <v>0.14614561027837258</v>
      </c>
      <c r="K1887" s="44">
        <v>9.2739987268346535E-2</v>
      </c>
      <c r="L1887" s="26">
        <f t="shared" si="551"/>
        <v>18.476974867594411</v>
      </c>
      <c r="M1887" s="26">
        <f t="shared" si="552"/>
        <v>2.2137260038992013</v>
      </c>
      <c r="N1887" s="96">
        <f t="shared" si="553"/>
        <v>19</v>
      </c>
      <c r="O1887" s="26">
        <f t="shared" si="554"/>
        <v>0.9781386639717139</v>
      </c>
      <c r="P1887" s="3">
        <f>IF(L1887&gt;'Power Curve'!$C$37,0,INDEX(Ci,$N1887,1)*POWER(1-O1887,3)+INDEX(Ci,$N1887,2)*3*O1887*POWER(1-O1887,2)+INDEX(Ci,$N1887,3)*3*POWER(O1887,2)*(1-O1887)+INDEX(Ci,$N1887,4)*POWER(O1887,3))</f>
        <v>1989.4578809744953</v>
      </c>
      <c r="Q1887" s="3">
        <f>MAX(0,MIN(P1887-V1887+W1887,'Power Curve'!$C$39))</f>
        <v>1988.5074465428786</v>
      </c>
      <c r="R1887" s="3">
        <f t="shared" si="555"/>
        <v>1990.710021972656</v>
      </c>
      <c r="S1887" s="3">
        <f t="shared" si="556"/>
        <v>-2.2025754297774256</v>
      </c>
      <c r="T1887" s="3">
        <f t="shared" si="557"/>
        <v>2.2025754297774256</v>
      </c>
      <c r="V1887" s="37">
        <f t="array" ref="V1887">SUM(_xlfn.NORM.DIST($AD$3:$AD$1003,$L1887,$AA1887,FALSE)*WindSpeedStep*$AE$3:$AE$1003)/AG1887</f>
        <v>1985.1529243011923</v>
      </c>
      <c r="W1887" s="37">
        <f t="array" ref="W1887">SUM(_xlfn.NORM.DIST($AD$3:$AD$1003,$L1887,$AB1887,FALSE)*WindSpeedStep*$AE$3:$AE$1003)/AH1887</f>
        <v>1984.2024898695756</v>
      </c>
      <c r="Y1887" s="1">
        <f t="shared" si="558"/>
        <v>18</v>
      </c>
      <c r="Z1887" s="99">
        <f>IF(L1887&lt;'Power Curve'!$P$28,'Power Curve'!$Q$28,IF(L1887&gt;'Power Curve'!$P$29,'Power Curve'!$Q$29,INDEX(ReferenceTurbulence,Y1887)+(L1887-INDEX(ReferenceTurbulenceWindSpeed,Y1887))*(INDEX(ReferenceTurbulence,Y1887+1)-INDEX(ReferenceTurbulence,Y1887))/(INDEX(ReferenceTurbulenceWindSpeed,Y1887+1)-INDEX(ReferenceTurbulenceWindSpeed,Y1887))))</f>
        <v>0.12077704797414665</v>
      </c>
      <c r="AA1887" s="100">
        <f t="shared" si="564"/>
        <v>2.231594480000552</v>
      </c>
      <c r="AB1887" s="29">
        <f t="shared" si="565"/>
        <v>2.7003287681227377</v>
      </c>
      <c r="AG1887" s="40">
        <f t="array" ref="AG1887">SUM(_xlfn.NORM.DIST($AD$3:$AD$1003,$F1887,$AA1887,FALSE)*WindSpeedStep)</f>
        <v>0.99999999999998757</v>
      </c>
      <c r="AH1887" s="40">
        <f t="array" ref="AH1887">SUM(_xlfn.NORM.DIST($AD$3:$AD$1003,$F1887,$AB1887,FALSE)*WindSpeedStep)</f>
        <v>0.99999999999798028</v>
      </c>
      <c r="AJ1887" s="47">
        <f t="shared" si="559"/>
        <v>18</v>
      </c>
      <c r="AK1887" s="83" t="b">
        <f>COUNTIF('Power Curve'!$D$2:$D$31,AJ1887)&gt;0</f>
        <v>1</v>
      </c>
      <c r="AL1887" s="83" t="b">
        <f t="shared" si="560"/>
        <v>0</v>
      </c>
      <c r="AM1887" s="83" t="b">
        <f t="shared" si="566"/>
        <v>1</v>
      </c>
      <c r="AN1887" s="47" t="str">
        <f t="shared" si="561"/>
        <v>Outer</v>
      </c>
      <c r="AO1887" s="48" t="str">
        <f t="shared" si="562"/>
        <v>2.2-2.3</v>
      </c>
      <c r="AP1887" s="49" t="str">
        <f t="shared" si="567"/>
        <v>10-11</v>
      </c>
      <c r="AQ1887" s="49" t="str">
        <f t="shared" si="568"/>
        <v>Mar</v>
      </c>
      <c r="AR1887" s="48" t="str">
        <f t="shared" si="569"/>
        <v>295-305</v>
      </c>
      <c r="AS1887" s="49" t="str">
        <f t="shared" si="563"/>
        <v>HWS-HTI</v>
      </c>
    </row>
    <row r="1888" spans="5:45" x14ac:dyDescent="0.3">
      <c r="E1888" s="15">
        <v>40980.444444444445</v>
      </c>
      <c r="F1888" s="21">
        <v>17.63</v>
      </c>
      <c r="G1888" s="21">
        <v>1992.1499938964871</v>
      </c>
      <c r="H1888" s="42">
        <v>1.1864630159777072</v>
      </c>
      <c r="I1888" s="35">
        <v>297</v>
      </c>
      <c r="J1888" s="43">
        <v>0.15598411798071471</v>
      </c>
      <c r="K1888" s="44">
        <v>0.13219325101345289</v>
      </c>
      <c r="L1888" s="26">
        <f t="shared" si="551"/>
        <v>17.443154108676939</v>
      </c>
      <c r="M1888" s="26">
        <f t="shared" si="552"/>
        <v>2.0539456730048768</v>
      </c>
      <c r="N1888" s="96">
        <f t="shared" si="553"/>
        <v>18</v>
      </c>
      <c r="O1888" s="26">
        <f t="shared" si="554"/>
        <v>0.49092702871290184</v>
      </c>
      <c r="P1888" s="3">
        <f>IF(L1888&gt;'Power Curve'!$C$37,0,INDEX(Ci,$N1888,1)*POWER(1-O1888,3)+INDEX(Ci,$N1888,2)*3*O1888*POWER(1-O1888,2)+INDEX(Ci,$N1888,3)*3*POWER(O1888,2)*(1-O1888)+INDEX(Ci,$N1888,4)*POWER(O1888,3))</f>
        <v>1982.6319797299168</v>
      </c>
      <c r="Q1888" s="3">
        <f>MAX(0,MIN(P1888-V1888+W1888,'Power Curve'!$C$39))</f>
        <v>1979.3773578904204</v>
      </c>
      <c r="R1888" s="3">
        <f t="shared" si="555"/>
        <v>1992.1499938964871</v>
      </c>
      <c r="S1888" s="3">
        <f t="shared" si="556"/>
        <v>-12.772636006066705</v>
      </c>
      <c r="T1888" s="3">
        <f t="shared" si="557"/>
        <v>12.772636006066705</v>
      </c>
      <c r="V1888" s="37">
        <f t="array" ref="V1888">SUM(_xlfn.NORM.DIST($AD$3:$AD$1003,$L1888,$AA1888,FALSE)*WindSpeedStep*$AE$3:$AE$1003)/AG1888</f>
        <v>1983.932190437911</v>
      </c>
      <c r="W1888" s="37">
        <f t="array" ref="W1888">SUM(_xlfn.NORM.DIST($AD$3:$AD$1003,$L1888,$AB1888,FALSE)*WindSpeedStep*$AE$3:$AE$1003)/AH1888</f>
        <v>1980.6775685984146</v>
      </c>
      <c r="Y1888" s="1">
        <f t="shared" si="558"/>
        <v>17</v>
      </c>
      <c r="Z1888" s="99">
        <f>IF(L1888&lt;'Power Curve'!$P$28,'Power Curve'!$Q$28,IF(L1888&gt;'Power Curve'!$P$29,'Power Curve'!$Q$29,INDEX(ReferenceTurbulence,Y1888)+(L1888-INDEX(ReferenceTurbulenceWindSpeed,Y1888))*(INDEX(ReferenceTurbulence,Y1888+1)-INDEX(ReferenceTurbulence,Y1888))/(INDEX(ReferenceTurbulenceWindSpeed,Y1888+1)-INDEX(ReferenceTurbulenceWindSpeed,Y1888))))</f>
        <v>0.119878735629765</v>
      </c>
      <c r="AA1888" s="100">
        <f t="shared" si="564"/>
        <v>2.0910632599433319</v>
      </c>
      <c r="AB1888" s="29">
        <f t="shared" si="565"/>
        <v>2.7208550084436522</v>
      </c>
      <c r="AG1888" s="40">
        <f t="array" ref="AG1888">SUM(_xlfn.NORM.DIST($AD$3:$AD$1003,$F1888,$AA1888,FALSE)*WindSpeedStep)</f>
        <v>0.9999999999999899</v>
      </c>
      <c r="AH1888" s="40">
        <f t="array" ref="AH1888">SUM(_xlfn.NORM.DIST($AD$3:$AD$1003,$F1888,$AB1888,FALSE)*WindSpeedStep)</f>
        <v>0.99999999995938116</v>
      </c>
      <c r="AJ1888" s="47">
        <f t="shared" si="559"/>
        <v>17</v>
      </c>
      <c r="AK1888" s="83" t="b">
        <f>COUNTIF('Power Curve'!$D$2:$D$31,AJ1888)&gt;0</f>
        <v>1</v>
      </c>
      <c r="AL1888" s="83" t="b">
        <f t="shared" si="560"/>
        <v>0</v>
      </c>
      <c r="AM1888" s="83" t="b">
        <f t="shared" si="566"/>
        <v>1</v>
      </c>
      <c r="AN1888" s="47" t="str">
        <f t="shared" si="561"/>
        <v>Outer</v>
      </c>
      <c r="AO1888" s="48" t="str">
        <f t="shared" si="562"/>
        <v>2.0-2.1</v>
      </c>
      <c r="AP1888" s="49" t="str">
        <f t="shared" si="567"/>
        <v>10-11</v>
      </c>
      <c r="AQ1888" s="49" t="str">
        <f t="shared" si="568"/>
        <v>Mar</v>
      </c>
      <c r="AR1888" s="48" t="str">
        <f t="shared" si="569"/>
        <v>295-305</v>
      </c>
      <c r="AS1888" s="49" t="str">
        <f t="shared" si="563"/>
        <v>HWS-HTI</v>
      </c>
    </row>
    <row r="1889" spans="5:45" x14ac:dyDescent="0.3">
      <c r="E1889" s="15">
        <v>40980.451388888891</v>
      </c>
      <c r="F1889" s="21">
        <v>18.899999999999999</v>
      </c>
      <c r="G1889" s="21">
        <v>1996.5400543212891</v>
      </c>
      <c r="H1889" s="42">
        <v>1.1870295131548361</v>
      </c>
      <c r="I1889" s="35">
        <v>295.10000000000002</v>
      </c>
      <c r="J1889" s="43">
        <v>0.11375661375661376</v>
      </c>
      <c r="K1889" s="44">
        <v>9.0599466961765115E-2</v>
      </c>
      <c r="L1889" s="26">
        <f t="shared" si="551"/>
        <v>18.702670111713864</v>
      </c>
      <c r="M1889" s="26">
        <f t="shared" si="552"/>
        <v>2.2486079314244738</v>
      </c>
      <c r="N1889" s="96">
        <f t="shared" si="553"/>
        <v>20</v>
      </c>
      <c r="O1889" s="26">
        <f t="shared" si="554"/>
        <v>0.3718877930945208</v>
      </c>
      <c r="P1889" s="3">
        <f>IF(L1889&gt;'Power Curve'!$C$37,0,INDEX(Ci,$N1889,1)*POWER(1-O1889,3)+INDEX(Ci,$N1889,2)*3*O1889*POWER(1-O1889,2)+INDEX(Ci,$N1889,3)*3*POWER(O1889,2)*(1-O1889)+INDEX(Ci,$N1889,4)*POWER(O1889,3))</f>
        <v>1989.4713307698573</v>
      </c>
      <c r="Q1889" s="3">
        <f>MAX(0,MIN(P1889-V1889+W1889,'Power Curve'!$C$39))</f>
        <v>1989.4713307698573</v>
      </c>
      <c r="R1889" s="3">
        <f t="shared" si="555"/>
        <v>1996.5400543212891</v>
      </c>
      <c r="S1889" s="3">
        <f t="shared" si="556"/>
        <v>-7.0687235514317308</v>
      </c>
      <c r="T1889" s="3">
        <f t="shared" si="557"/>
        <v>7.0687235514317308</v>
      </c>
      <c r="V1889" s="37">
        <f t="array" ref="V1889">SUM(_xlfn.NORM.DIST($AD$3:$AD$1003,$L1889,$AA1889,FALSE)*WindSpeedStep*$AE$3:$AE$1003)/AG1889</f>
        <v>1985.3865946181679</v>
      </c>
      <c r="W1889" s="37">
        <f t="array" ref="W1889">SUM(_xlfn.NORM.DIST($AD$3:$AD$1003,$L1889,$AB1889,FALSE)*WindSpeedStep*$AE$3:$AE$1003)/AH1889</f>
        <v>1985.4623867312901</v>
      </c>
      <c r="Y1889" s="1">
        <f t="shared" si="558"/>
        <v>18</v>
      </c>
      <c r="Z1889" s="99">
        <f>IF(L1889&lt;'Power Curve'!$P$28,'Power Curve'!$Q$28,IF(L1889&gt;'Power Curve'!$P$29,'Power Curve'!$Q$29,INDEX(ReferenceTurbulence,Y1889)+(L1889-INDEX(ReferenceTurbulenceWindSpeed,Y1889))*(INDEX(ReferenceTurbulence,Y1889+1)-INDEX(ReferenceTurbulence,Y1889))/(INDEX(ReferenceTurbulenceWindSpeed,Y1889+1)-INDEX(ReferenceTurbulenceWindSpeed,Y1889))))</f>
        <v>0.12162548911372341</v>
      </c>
      <c r="AA1889" s="100">
        <f t="shared" si="564"/>
        <v>2.2747214000698146</v>
      </c>
      <c r="AB1889" s="29">
        <f t="shared" si="565"/>
        <v>2.1275524201155984</v>
      </c>
      <c r="AG1889" s="40">
        <f t="array" ref="AG1889">SUM(_xlfn.NORM.DIST($AD$3:$AD$1003,$F1889,$AA1889,FALSE)*WindSpeedStep)</f>
        <v>0.99999999999998768</v>
      </c>
      <c r="AH1889" s="40">
        <f t="array" ref="AH1889">SUM(_xlfn.NORM.DIST($AD$3:$AD$1003,$F1889,$AB1889,FALSE)*WindSpeedStep)</f>
        <v>0.99999999999998712</v>
      </c>
      <c r="AJ1889" s="47">
        <f t="shared" si="559"/>
        <v>19</v>
      </c>
      <c r="AK1889" s="83" t="b">
        <f>COUNTIF('Power Curve'!$D$2:$D$31,AJ1889)&gt;0</f>
        <v>1</v>
      </c>
      <c r="AL1889" s="83" t="b">
        <f t="shared" si="560"/>
        <v>0</v>
      </c>
      <c r="AM1889" s="83" t="b">
        <f t="shared" si="566"/>
        <v>1</v>
      </c>
      <c r="AN1889" s="47" t="str">
        <f t="shared" si="561"/>
        <v>Outer</v>
      </c>
      <c r="AO1889" s="48" t="str">
        <f t="shared" si="562"/>
        <v>2.2-2.3</v>
      </c>
      <c r="AP1889" s="49" t="str">
        <f t="shared" si="567"/>
        <v>10-11</v>
      </c>
      <c r="AQ1889" s="49" t="str">
        <f t="shared" si="568"/>
        <v>Mar</v>
      </c>
      <c r="AR1889" s="48" t="str">
        <f t="shared" si="569"/>
        <v>295-305</v>
      </c>
      <c r="AS1889" s="49" t="str">
        <f t="shared" si="563"/>
        <v>Inner-TI</v>
      </c>
    </row>
    <row r="1890" spans="5:45" x14ac:dyDescent="0.3">
      <c r="E1890" s="15">
        <v>40980.458333333336</v>
      </c>
      <c r="F1890" s="21">
        <v>17.510000000000002</v>
      </c>
      <c r="G1890" s="21">
        <v>1996.159973144536</v>
      </c>
      <c r="H1890" s="42">
        <v>1.1877856339374899</v>
      </c>
      <c r="I1890" s="35">
        <v>294</v>
      </c>
      <c r="J1890" s="43">
        <v>0.12906910336950311</v>
      </c>
      <c r="K1890" s="44">
        <v>0.11721514768766482</v>
      </c>
      <c r="L1890" s="26">
        <f t="shared" si="551"/>
        <v>17.330861007901568</v>
      </c>
      <c r="M1890" s="26">
        <f t="shared" si="552"/>
        <v>2.0365904122942813</v>
      </c>
      <c r="N1890" s="96">
        <f t="shared" si="553"/>
        <v>18</v>
      </c>
      <c r="O1890" s="26">
        <f t="shared" si="554"/>
        <v>0.37010984039538503</v>
      </c>
      <c r="P1890" s="3">
        <f>IF(L1890&gt;'Power Curve'!$C$37,0,INDEX(Ci,$N1890,1)*POWER(1-O1890,3)+INDEX(Ci,$N1890,2)*3*O1890*POWER(1-O1890,2)+INDEX(Ci,$N1890,3)*3*POWER(O1890,2)*(1-O1890)+INDEX(Ci,$N1890,4)*POWER(O1890,3))</f>
        <v>1983.5548253218392</v>
      </c>
      <c r="Q1890" s="3">
        <f>MAX(0,MIN(P1890-V1890+W1890,'Power Curve'!$C$39))</f>
        <v>1983.1522034252221</v>
      </c>
      <c r="R1890" s="3">
        <f t="shared" si="555"/>
        <v>1996.159973144536</v>
      </c>
      <c r="S1890" s="3">
        <f t="shared" si="556"/>
        <v>-13.007769719313956</v>
      </c>
      <c r="T1890" s="3">
        <f t="shared" si="557"/>
        <v>13.007769719313956</v>
      </c>
      <c r="V1890" s="37">
        <f t="array" ref="V1890">SUM(_xlfn.NORM.DIST($AD$3:$AD$1003,$L1890,$AA1890,FALSE)*WindSpeedStep*$AE$3:$AE$1003)/AG1890</f>
        <v>1983.770607878284</v>
      </c>
      <c r="W1890" s="37">
        <f t="array" ref="W1890">SUM(_xlfn.NORM.DIST($AD$3:$AD$1003,$L1890,$AB1890,FALSE)*WindSpeedStep*$AE$3:$AE$1003)/AH1890</f>
        <v>1983.3679859816668</v>
      </c>
      <c r="Y1890" s="1">
        <f t="shared" si="558"/>
        <v>17</v>
      </c>
      <c r="Z1890" s="99">
        <f>IF(L1890&lt;'Power Curve'!$P$28,'Power Curve'!$Q$28,IF(L1890&gt;'Power Curve'!$P$29,'Power Curve'!$Q$29,INDEX(ReferenceTurbulence,Y1890)+(L1890-INDEX(ReferenceTurbulenceWindSpeed,Y1890))*(INDEX(ReferenceTurbulence,Y1890+1)-INDEX(ReferenceTurbulence,Y1890))/(INDEX(ReferenceTurbulenceWindSpeed,Y1890+1)-INDEX(ReferenceTurbulenceWindSpeed,Y1890))))</f>
        <v>0.12016574978215665</v>
      </c>
      <c r="AA1890" s="100">
        <f t="shared" si="564"/>
        <v>2.0825759073848351</v>
      </c>
      <c r="AB1890" s="29">
        <f t="shared" si="565"/>
        <v>2.2368786909113383</v>
      </c>
      <c r="AG1890" s="40">
        <f t="array" ref="AG1890">SUM(_xlfn.NORM.DIST($AD$3:$AD$1003,$F1890,$AA1890,FALSE)*WindSpeedStep)</f>
        <v>0.99999999999998979</v>
      </c>
      <c r="AH1890" s="40">
        <f t="array" ref="AH1890">SUM(_xlfn.NORM.DIST($AD$3:$AD$1003,$F1890,$AB1890,FALSE)*WindSpeedStep)</f>
        <v>0.99999999999998879</v>
      </c>
      <c r="AJ1890" s="47">
        <f t="shared" si="559"/>
        <v>17</v>
      </c>
      <c r="AK1890" s="83" t="b">
        <f>COUNTIF('Power Curve'!$D$2:$D$31,AJ1890)&gt;0</f>
        <v>1</v>
      </c>
      <c r="AL1890" s="83" t="b">
        <f t="shared" si="560"/>
        <v>0</v>
      </c>
      <c r="AM1890" s="83" t="b">
        <f t="shared" si="566"/>
        <v>1</v>
      </c>
      <c r="AN1890" s="47" t="str">
        <f t="shared" si="561"/>
        <v>Inner</v>
      </c>
      <c r="AO1890" s="48" t="str">
        <f t="shared" si="562"/>
        <v>2.0-2.1</v>
      </c>
      <c r="AP1890" s="49" t="str">
        <f t="shared" si="567"/>
        <v>11-12</v>
      </c>
      <c r="AQ1890" s="49" t="str">
        <f t="shared" si="568"/>
        <v>Mar</v>
      </c>
      <c r="AR1890" s="48" t="str">
        <f t="shared" si="569"/>
        <v>285-295</v>
      </c>
      <c r="AS1890" s="49" t="str">
        <f t="shared" si="563"/>
        <v>Inner-TI</v>
      </c>
    </row>
    <row r="1891" spans="5:45" x14ac:dyDescent="0.3">
      <c r="E1891" s="15">
        <v>40980.465277777781</v>
      </c>
      <c r="F1891" s="21">
        <v>18.79</v>
      </c>
      <c r="G1891" s="21">
        <v>1995.859970092778</v>
      </c>
      <c r="H1891" s="42">
        <v>1.1881785358292924</v>
      </c>
      <c r="I1891" s="35">
        <v>294.60000000000002</v>
      </c>
      <c r="J1891" s="43">
        <v>9.3134646088344875E-2</v>
      </c>
      <c r="K1891" s="44">
        <v>0.12656039539866404</v>
      </c>
      <c r="L1891" s="26">
        <f t="shared" si="551"/>
        <v>18.599816148933957</v>
      </c>
      <c r="M1891" s="26">
        <f t="shared" si="552"/>
        <v>2.2327115199188907</v>
      </c>
      <c r="N1891" s="96">
        <f t="shared" si="553"/>
        <v>20</v>
      </c>
      <c r="O1891" s="26">
        <f t="shared" si="554"/>
        <v>0.19244821992397015</v>
      </c>
      <c r="P1891" s="3">
        <f>IF(L1891&gt;'Power Curve'!$C$37,0,INDEX(Ci,$N1891,1)*POWER(1-O1891,3)+INDEX(Ci,$N1891,2)*3*O1891*POWER(1-O1891,2)+INDEX(Ci,$N1891,3)*3*POWER(O1891,2)*(1-O1891)+INDEX(Ci,$N1891,4)*POWER(O1891,3))</f>
        <v>1989.4713307698573</v>
      </c>
      <c r="Q1891" s="3">
        <f>MAX(0,MIN(P1891-V1891+W1891,'Power Curve'!$C$39))</f>
        <v>1989.4713307698573</v>
      </c>
      <c r="R1891" s="3">
        <f t="shared" si="555"/>
        <v>1995.859970092778</v>
      </c>
      <c r="S1891" s="3">
        <f t="shared" si="556"/>
        <v>-6.3886393229206533</v>
      </c>
      <c r="T1891" s="3">
        <f t="shared" si="557"/>
        <v>6.3886393229206533</v>
      </c>
      <c r="V1891" s="37">
        <f t="array" ref="V1891">SUM(_xlfn.NORM.DIST($AD$3:$AD$1003,$L1891,$AA1891,FALSE)*WindSpeedStep*$AE$3:$AE$1003)/AG1891</f>
        <v>1985.2807224195478</v>
      </c>
      <c r="W1891" s="37">
        <f t="array" ref="W1891">SUM(_xlfn.NORM.DIST($AD$3:$AD$1003,$L1891,$AB1891,FALSE)*WindSpeedStep*$AE$3:$AE$1003)/AH1891</f>
        <v>1985.4097423187543</v>
      </c>
      <c r="Y1891" s="1">
        <f t="shared" si="558"/>
        <v>18</v>
      </c>
      <c r="Z1891" s="99">
        <f>IF(L1891&lt;'Power Curve'!$P$28,'Power Curve'!$Q$28,IF(L1891&gt;'Power Curve'!$P$29,'Power Curve'!$Q$29,INDEX(ReferenceTurbulence,Y1891)+(L1891-INDEX(ReferenceTurbulenceWindSpeed,Y1891))*(INDEX(ReferenceTurbulence,Y1891+1)-INDEX(ReferenceTurbulence,Y1891))/(INDEX(ReferenceTurbulenceWindSpeed,Y1891+1)-INDEX(ReferenceTurbulenceWindSpeed,Y1891))))</f>
        <v>0.12123883704344414</v>
      </c>
      <c r="AA1891" s="100">
        <f t="shared" si="564"/>
        <v>2.2550200791186246</v>
      </c>
      <c r="AB1891" s="29">
        <f t="shared" si="565"/>
        <v>1.7322872943392458</v>
      </c>
      <c r="AG1891" s="40">
        <f t="array" ref="AG1891">SUM(_xlfn.NORM.DIST($AD$3:$AD$1003,$F1891,$AA1891,FALSE)*WindSpeedStep)</f>
        <v>0.99999999999998834</v>
      </c>
      <c r="AH1891" s="40">
        <f t="array" ref="AH1891">SUM(_xlfn.NORM.DIST($AD$3:$AD$1003,$F1891,$AB1891,FALSE)*WindSpeedStep)</f>
        <v>0.99999999999998734</v>
      </c>
      <c r="AJ1891" s="47">
        <f t="shared" si="559"/>
        <v>19</v>
      </c>
      <c r="AK1891" s="83" t="b">
        <f>COUNTIF('Power Curve'!$D$2:$D$31,AJ1891)&gt;0</f>
        <v>1</v>
      </c>
      <c r="AL1891" s="83" t="b">
        <f t="shared" si="560"/>
        <v>0</v>
      </c>
      <c r="AM1891" s="83" t="b">
        <f t="shared" si="566"/>
        <v>1</v>
      </c>
      <c r="AN1891" s="47" t="str">
        <f t="shared" si="561"/>
        <v>Outer</v>
      </c>
      <c r="AO1891" s="48" t="str">
        <f t="shared" si="562"/>
        <v>2.2-2.3</v>
      </c>
      <c r="AP1891" s="49" t="str">
        <f t="shared" si="567"/>
        <v>11-12</v>
      </c>
      <c r="AQ1891" s="49" t="str">
        <f t="shared" si="568"/>
        <v>Mar</v>
      </c>
      <c r="AR1891" s="48" t="str">
        <f t="shared" si="569"/>
        <v>285-295</v>
      </c>
      <c r="AS1891" s="49" t="str">
        <f t="shared" si="563"/>
        <v>HWS-LTI</v>
      </c>
    </row>
    <row r="1892" spans="5:45" x14ac:dyDescent="0.3">
      <c r="E1892" s="15">
        <v>40980.472222222219</v>
      </c>
      <c r="F1892" s="21">
        <v>17.190000000000001</v>
      </c>
      <c r="G1892" s="21">
        <v>1997.9399871826149</v>
      </c>
      <c r="H1892" s="42">
        <v>1.1896792112858439</v>
      </c>
      <c r="I1892" s="35">
        <v>295.5</v>
      </c>
      <c r="J1892" s="43">
        <v>0.11867364746945898</v>
      </c>
      <c r="K1892" s="44">
        <v>0.10725394337045058</v>
      </c>
      <c r="L1892" s="26">
        <f t="shared" si="551"/>
        <v>17.023171377787705</v>
      </c>
      <c r="M1892" s="26">
        <f t="shared" si="552"/>
        <v>1.989035988098133</v>
      </c>
      <c r="N1892" s="96">
        <f t="shared" si="553"/>
        <v>18</v>
      </c>
      <c r="O1892" s="26">
        <f t="shared" si="554"/>
        <v>3.9063714425667986E-2</v>
      </c>
      <c r="P1892" s="3">
        <f>IF(L1892&gt;'Power Curve'!$C$37,0,INDEX(Ci,$N1892,1)*POWER(1-O1892,3)+INDEX(Ci,$N1892,2)*3*O1892*POWER(1-O1892,2)+INDEX(Ci,$N1892,3)*3*POWER(O1892,2)*(1-O1892)+INDEX(Ci,$N1892,4)*POWER(O1892,3))</f>
        <v>1985.1469026958257</v>
      </c>
      <c r="Q1892" s="3">
        <f>MAX(0,MIN(P1892-V1892+W1892,'Power Curve'!$C$39))</f>
        <v>1985.2445296225783</v>
      </c>
      <c r="R1892" s="3">
        <f t="shared" si="555"/>
        <v>1997.9399871826149</v>
      </c>
      <c r="S1892" s="3">
        <f t="shared" si="556"/>
        <v>-12.69545756003663</v>
      </c>
      <c r="T1892" s="3">
        <f t="shared" si="557"/>
        <v>12.69545756003663</v>
      </c>
      <c r="V1892" s="37">
        <f t="array" ref="V1892">SUM(_xlfn.NORM.DIST($AD$3:$AD$1003,$L1892,$AA1892,FALSE)*WindSpeedStep*$AE$3:$AE$1003)/AG1892</f>
        <v>1983.2875720991251</v>
      </c>
      <c r="W1892" s="37">
        <f t="array" ref="W1892">SUM(_xlfn.NORM.DIST($AD$3:$AD$1003,$L1892,$AB1892,FALSE)*WindSpeedStep*$AE$3:$AE$1003)/AH1892</f>
        <v>1983.3851990258777</v>
      </c>
      <c r="Y1892" s="1">
        <f t="shared" si="558"/>
        <v>17</v>
      </c>
      <c r="Z1892" s="99">
        <f>IF(L1892&lt;'Power Curve'!$P$28,'Power Curve'!$Q$28,IF(L1892&gt;'Power Curve'!$P$29,'Power Curve'!$Q$29,INDEX(ReferenceTurbulence,Y1892)+(L1892-INDEX(ReferenceTurbulenceWindSpeed,Y1892))*(INDEX(ReferenceTurbulence,Y1892+1)-INDEX(ReferenceTurbulence,Y1892))/(INDEX(ReferenceTurbulenceWindSpeed,Y1892+1)-INDEX(ReferenceTurbulenceWindSpeed,Y1892))))</f>
        <v>0.12095218526017845</v>
      </c>
      <c r="AA1892" s="100">
        <f t="shared" si="564"/>
        <v>2.0589897782019455</v>
      </c>
      <c r="AB1892" s="29">
        <f t="shared" si="565"/>
        <v>2.0202018388997622</v>
      </c>
      <c r="AG1892" s="40">
        <f t="array" ref="AG1892">SUM(_xlfn.NORM.DIST($AD$3:$AD$1003,$F1892,$AA1892,FALSE)*WindSpeedStep)</f>
        <v>0.99999999999999079</v>
      </c>
      <c r="AH1892" s="40">
        <f t="array" ref="AH1892">SUM(_xlfn.NORM.DIST($AD$3:$AD$1003,$F1892,$AB1892,FALSE)*WindSpeedStep)</f>
        <v>0.99999999999999145</v>
      </c>
      <c r="AJ1892" s="47">
        <f t="shared" si="559"/>
        <v>17</v>
      </c>
      <c r="AK1892" s="83" t="b">
        <f>COUNTIF('Power Curve'!$D$2:$D$31,AJ1892)&gt;0</f>
        <v>1</v>
      </c>
      <c r="AL1892" s="83" t="b">
        <f t="shared" si="560"/>
        <v>0</v>
      </c>
      <c r="AM1892" s="83" t="b">
        <f t="shared" si="566"/>
        <v>1</v>
      </c>
      <c r="AN1892" s="47" t="str">
        <f t="shared" si="561"/>
        <v>Inner</v>
      </c>
      <c r="AO1892" s="48" t="str">
        <f t="shared" si="562"/>
        <v>1.9-2.0</v>
      </c>
      <c r="AP1892" s="49" t="str">
        <f t="shared" si="567"/>
        <v>11-12</v>
      </c>
      <c r="AQ1892" s="49" t="str">
        <f t="shared" si="568"/>
        <v>Mar</v>
      </c>
      <c r="AR1892" s="48" t="str">
        <f t="shared" si="569"/>
        <v>295-305</v>
      </c>
      <c r="AS1892" s="49" t="str">
        <f t="shared" si="563"/>
        <v>Inner-TI</v>
      </c>
    </row>
    <row r="1893" spans="5:45" x14ac:dyDescent="0.3">
      <c r="E1893" s="15">
        <v>40980.479166666664</v>
      </c>
      <c r="F1893" s="21">
        <v>16.48</v>
      </c>
      <c r="G1893" s="21">
        <v>1993.569946289063</v>
      </c>
      <c r="H1893" s="42">
        <v>1.1899120658356057</v>
      </c>
      <c r="I1893" s="35">
        <v>294.39999999999998</v>
      </c>
      <c r="J1893" s="43">
        <v>0.12075242718446602</v>
      </c>
      <c r="K1893" s="44">
        <v>0.11322684974619443</v>
      </c>
      <c r="L1893" s="26">
        <f t="shared" si="551"/>
        <v>16.321126613798238</v>
      </c>
      <c r="M1893" s="26">
        <f t="shared" si="552"/>
        <v>1.8805327067262998</v>
      </c>
      <c r="N1893" s="96">
        <f t="shared" si="553"/>
        <v>17</v>
      </c>
      <c r="O1893" s="26">
        <f t="shared" si="554"/>
        <v>0.326808838873267</v>
      </c>
      <c r="P1893" s="3">
        <f>IF(L1893&gt;'Power Curve'!$C$37,0,INDEX(Ci,$N1893,1)*POWER(1-O1893,3)+INDEX(Ci,$N1893,2)*3*O1893*POWER(1-O1893,2)+INDEX(Ci,$N1893,3)*3*POWER(O1893,2)*(1-O1893)+INDEX(Ci,$N1893,4)*POWER(O1893,3))</f>
        <v>1983.5436093306814</v>
      </c>
      <c r="Q1893" s="3">
        <f>MAX(0,MIN(P1893-V1893+W1893,'Power Curve'!$C$39))</f>
        <v>1983.5664451132536</v>
      </c>
      <c r="R1893" s="3">
        <f t="shared" si="555"/>
        <v>1993.569946289063</v>
      </c>
      <c r="S1893" s="3">
        <f t="shared" si="556"/>
        <v>-10.003501175809333</v>
      </c>
      <c r="T1893" s="3">
        <f t="shared" si="557"/>
        <v>10.003501175809333</v>
      </c>
      <c r="V1893" s="37">
        <f t="array" ref="V1893">SUM(_xlfn.NORM.DIST($AD$3:$AD$1003,$L1893,$AA1893,FALSE)*WindSpeedStep*$AE$3:$AE$1003)/AG1893</f>
        <v>1981.9899656876655</v>
      </c>
      <c r="W1893" s="37">
        <f t="array" ref="W1893">SUM(_xlfn.NORM.DIST($AD$3:$AD$1003,$L1893,$AB1893,FALSE)*WindSpeedStep*$AE$3:$AE$1003)/AH1893</f>
        <v>1982.0128014702377</v>
      </c>
      <c r="Y1893" s="1">
        <f t="shared" si="558"/>
        <v>16</v>
      </c>
      <c r="Z1893" s="99">
        <f>IF(L1893&lt;'Power Curve'!$P$28,'Power Curve'!$Q$28,IF(L1893&gt;'Power Curve'!$P$29,'Power Curve'!$Q$29,INDEX(ReferenceTurbulence,Y1893)+(L1893-INDEX(ReferenceTurbulenceWindSpeed,Y1893))*(INDEX(ReferenceTurbulence,Y1893+1)-INDEX(ReferenceTurbulence,Y1893))/(INDEX(ReferenceTurbulenceWindSpeed,Y1893+1)-INDEX(ReferenceTurbulenceWindSpeed,Y1893))))</f>
        <v>0.12103591503672317</v>
      </c>
      <c r="AA1893" s="100">
        <f t="shared" si="564"/>
        <v>1.9754424941312849</v>
      </c>
      <c r="AB1893" s="29">
        <f t="shared" si="565"/>
        <v>1.9708156530011223</v>
      </c>
      <c r="AG1893" s="40">
        <f t="array" ref="AG1893">SUM(_xlfn.NORM.DIST($AD$3:$AD$1003,$F1893,$AA1893,FALSE)*WindSpeedStep)</f>
        <v>0.99999999999999323</v>
      </c>
      <c r="AH1893" s="40">
        <f t="array" ref="AH1893">SUM(_xlfn.NORM.DIST($AD$3:$AD$1003,$F1893,$AB1893,FALSE)*WindSpeedStep)</f>
        <v>0.99999999999999323</v>
      </c>
      <c r="AJ1893" s="47">
        <f t="shared" si="559"/>
        <v>16</v>
      </c>
      <c r="AK1893" s="83" t="b">
        <f>COUNTIF('Power Curve'!$D$2:$D$31,AJ1893)&gt;0</f>
        <v>1</v>
      </c>
      <c r="AL1893" s="83" t="b">
        <f t="shared" si="560"/>
        <v>0</v>
      </c>
      <c r="AM1893" s="83" t="b">
        <f t="shared" si="566"/>
        <v>1</v>
      </c>
      <c r="AN1893" s="47" t="str">
        <f t="shared" si="561"/>
        <v>Inner</v>
      </c>
      <c r="AO1893" s="48" t="str">
        <f t="shared" si="562"/>
        <v>1.8-1.9</v>
      </c>
      <c r="AP1893" s="49" t="str">
        <f t="shared" si="567"/>
        <v>11-12</v>
      </c>
      <c r="AQ1893" s="49" t="str">
        <f t="shared" si="568"/>
        <v>Mar</v>
      </c>
      <c r="AR1893" s="48" t="str">
        <f t="shared" si="569"/>
        <v>285-295</v>
      </c>
      <c r="AS1893" s="49" t="str">
        <f t="shared" si="563"/>
        <v>Inner-TI</v>
      </c>
    </row>
    <row r="1894" spans="5:45" x14ac:dyDescent="0.3">
      <c r="E1894" s="15">
        <v>40980.486111111109</v>
      </c>
      <c r="F1894" s="21">
        <v>17.440000000000001</v>
      </c>
      <c r="G1894" s="21">
        <v>1991.6099395751951</v>
      </c>
      <c r="H1894" s="42">
        <v>1.1898105319948813</v>
      </c>
      <c r="I1894" s="35">
        <v>297.10000000000002</v>
      </c>
      <c r="J1894" s="43">
        <v>0.1238532110091743</v>
      </c>
      <c r="K1894" s="44">
        <v>0.10844801671188475</v>
      </c>
      <c r="L1894" s="26">
        <f t="shared" si="551"/>
        <v>17.271380576415105</v>
      </c>
      <c r="M1894" s="26">
        <f t="shared" si="552"/>
        <v>2.0273975198681358</v>
      </c>
      <c r="N1894" s="96">
        <f t="shared" si="553"/>
        <v>18</v>
      </c>
      <c r="O1894" s="26">
        <f t="shared" si="554"/>
        <v>0.30611429265036</v>
      </c>
      <c r="P1894" s="3">
        <f>IF(L1894&gt;'Power Curve'!$C$37,0,INDEX(Ci,$N1894,1)*POWER(1-O1894,3)+INDEX(Ci,$N1894,2)*3*O1894*POWER(1-O1894,2)+INDEX(Ci,$N1894,3)*3*POWER(O1894,2)*(1-O1894)+INDEX(Ci,$N1894,4)*POWER(O1894,3))</f>
        <v>1984.0025603311246</v>
      </c>
      <c r="Q1894" s="3">
        <f>MAX(0,MIN(P1894-V1894+W1894,'Power Curve'!$C$39))</f>
        <v>1983.8599660199716</v>
      </c>
      <c r="R1894" s="3">
        <f t="shared" si="555"/>
        <v>1991.6099395751951</v>
      </c>
      <c r="S1894" s="3">
        <f t="shared" si="556"/>
        <v>-7.7499735552235052</v>
      </c>
      <c r="T1894" s="3">
        <f t="shared" si="557"/>
        <v>7.7499735552235052</v>
      </c>
      <c r="V1894" s="37">
        <f t="array" ref="V1894">SUM(_xlfn.NORM.DIST($AD$3:$AD$1003,$L1894,$AA1894,FALSE)*WindSpeedStep*$AE$3:$AE$1003)/AG1894</f>
        <v>1983.682125642292</v>
      </c>
      <c r="W1894" s="37">
        <f t="array" ref="W1894">SUM(_xlfn.NORM.DIST($AD$3:$AD$1003,$L1894,$AB1894,FALSE)*WindSpeedStep*$AE$3:$AE$1003)/AH1894</f>
        <v>1983.539531331139</v>
      </c>
      <c r="Y1894" s="1">
        <f t="shared" si="558"/>
        <v>17</v>
      </c>
      <c r="Z1894" s="99">
        <f>IF(L1894&lt;'Power Curve'!$P$28,'Power Curve'!$Q$28,IF(L1894&gt;'Power Curve'!$P$29,'Power Curve'!$Q$29,INDEX(ReferenceTurbulence,Y1894)+(L1894-INDEX(ReferenceTurbulenceWindSpeed,Y1894))*(INDEX(ReferenceTurbulence,Y1894+1)-INDEX(ReferenceTurbulence,Y1894))/(INDEX(ReferenceTurbulenceWindSpeed,Y1894+1)-INDEX(ReferenceTurbulenceWindSpeed,Y1894))))</f>
        <v>0.12031777805022564</v>
      </c>
      <c r="AA1894" s="100">
        <f t="shared" si="564"/>
        <v>2.0780541348140908</v>
      </c>
      <c r="AB1894" s="29">
        <f t="shared" si="565"/>
        <v>2.1391159429504945</v>
      </c>
      <c r="AG1894" s="40">
        <f t="array" ref="AG1894">SUM(_xlfn.NORM.DIST($AD$3:$AD$1003,$F1894,$AA1894,FALSE)*WindSpeedStep)</f>
        <v>0.99999999999999079</v>
      </c>
      <c r="AH1894" s="40">
        <f t="array" ref="AH1894">SUM(_xlfn.NORM.DIST($AD$3:$AD$1003,$F1894,$AB1894,FALSE)*WindSpeedStep)</f>
        <v>0.99999999999998967</v>
      </c>
      <c r="AJ1894" s="47">
        <f t="shared" si="559"/>
        <v>17</v>
      </c>
      <c r="AK1894" s="83" t="b">
        <f>COUNTIF('Power Curve'!$D$2:$D$31,AJ1894)&gt;0</f>
        <v>1</v>
      </c>
      <c r="AL1894" s="83" t="b">
        <f t="shared" si="560"/>
        <v>0</v>
      </c>
      <c r="AM1894" s="83" t="b">
        <f t="shared" si="566"/>
        <v>1</v>
      </c>
      <c r="AN1894" s="47" t="str">
        <f t="shared" si="561"/>
        <v>Inner</v>
      </c>
      <c r="AO1894" s="48" t="str">
        <f t="shared" si="562"/>
        <v>2.0-2.1</v>
      </c>
      <c r="AP1894" s="49" t="str">
        <f t="shared" si="567"/>
        <v>11-12</v>
      </c>
      <c r="AQ1894" s="49" t="str">
        <f t="shared" si="568"/>
        <v>Mar</v>
      </c>
      <c r="AR1894" s="48" t="str">
        <f t="shared" si="569"/>
        <v>295-305</v>
      </c>
      <c r="AS1894" s="49" t="str">
        <f t="shared" si="563"/>
        <v>Inner-TI</v>
      </c>
    </row>
    <row r="1895" spans="5:45" x14ac:dyDescent="0.3">
      <c r="E1895" s="15">
        <v>40980.493055555555</v>
      </c>
      <c r="F1895" s="21">
        <v>15.66</v>
      </c>
      <c r="G1895" s="21">
        <v>1994.5400085449269</v>
      </c>
      <c r="H1895" s="42">
        <v>1.1909635727586871</v>
      </c>
      <c r="I1895" s="35">
        <v>297.39999999999998</v>
      </c>
      <c r="J1895" s="43">
        <v>0.11494252873563218</v>
      </c>
      <c r="K1895" s="44">
        <v>7.0189233390513098E-2</v>
      </c>
      <c r="L1895" s="26">
        <f t="shared" si="551"/>
        <v>15.5135987405724</v>
      </c>
      <c r="M1895" s="26">
        <f t="shared" si="552"/>
        <v>1.7557266707887733</v>
      </c>
      <c r="N1895" s="96">
        <f t="shared" si="553"/>
        <v>16</v>
      </c>
      <c r="O1895" s="26">
        <f t="shared" si="554"/>
        <v>0.51446884157919215</v>
      </c>
      <c r="P1895" s="3">
        <f>IF(L1895&gt;'Power Curve'!$C$37,0,INDEX(Ci,$N1895,1)*POWER(1-O1895,3)+INDEX(Ci,$N1895,2)*3*O1895*POWER(1-O1895,2)+INDEX(Ci,$N1895,3)*3*POWER(O1895,2)*(1-O1895)+INDEX(Ci,$N1895,4)*POWER(O1895,3))</f>
        <v>1980.8507138392438</v>
      </c>
      <c r="Q1895" s="3">
        <f>MAX(0,MIN(P1895-V1895+W1895,'Power Curve'!$C$39))</f>
        <v>1981.843416372888</v>
      </c>
      <c r="R1895" s="3">
        <f t="shared" si="555"/>
        <v>1994.5400085449269</v>
      </c>
      <c r="S1895" s="3">
        <f t="shared" si="556"/>
        <v>-12.696592172038891</v>
      </c>
      <c r="T1895" s="3">
        <f t="shared" si="557"/>
        <v>12.696592172038891</v>
      </c>
      <c r="V1895" s="37">
        <f t="array" ref="V1895">SUM(_xlfn.NORM.DIST($AD$3:$AD$1003,$L1895,$AA1895,FALSE)*WindSpeedStep*$AE$3:$AE$1003)/AG1895</f>
        <v>1979.4983172392749</v>
      </c>
      <c r="W1895" s="37">
        <f t="array" ref="W1895">SUM(_xlfn.NORM.DIST($AD$3:$AD$1003,$L1895,$AB1895,FALSE)*WindSpeedStep*$AE$3:$AE$1003)/AH1895</f>
        <v>1980.4910197729191</v>
      </c>
      <c r="Y1895" s="1">
        <f t="shared" si="558"/>
        <v>15</v>
      </c>
      <c r="Z1895" s="99">
        <f>IF(L1895&lt;'Power Curve'!$P$28,'Power Curve'!$Q$28,IF(L1895&gt;'Power Curve'!$P$29,'Power Curve'!$Q$29,INDEX(ReferenceTurbulence,Y1895)+(L1895-INDEX(ReferenceTurbulenceWindSpeed,Y1895))*(INDEX(ReferenceTurbulence,Y1895+1)-INDEX(ReferenceTurbulence,Y1895))/(INDEX(ReferenceTurbulenceWindSpeed,Y1895+1)-INDEX(ReferenceTurbulenceWindSpeed,Y1895))))</f>
        <v>0.12212137106134578</v>
      </c>
      <c r="AA1895" s="100">
        <f t="shared" si="564"/>
        <v>1.8945419482942687</v>
      </c>
      <c r="AB1895" s="29">
        <f t="shared" si="565"/>
        <v>1.7831722690313103</v>
      </c>
      <c r="AG1895" s="40">
        <f t="array" ref="AG1895">SUM(_xlfn.NORM.DIST($AD$3:$AD$1003,$F1895,$AA1895,FALSE)*WindSpeedStep)</f>
        <v>0.99999999999999667</v>
      </c>
      <c r="AH1895" s="40">
        <f t="array" ref="AH1895">SUM(_xlfn.NORM.DIST($AD$3:$AD$1003,$F1895,$AB1895,FALSE)*WindSpeedStep)</f>
        <v>0.99999999999999711</v>
      </c>
      <c r="AJ1895" s="47">
        <f t="shared" si="559"/>
        <v>16</v>
      </c>
      <c r="AK1895" s="83" t="b">
        <f>COUNTIF('Power Curve'!$D$2:$D$31,AJ1895)&gt;0</f>
        <v>1</v>
      </c>
      <c r="AL1895" s="83" t="b">
        <f t="shared" si="560"/>
        <v>0</v>
      </c>
      <c r="AM1895" s="83" t="b">
        <f t="shared" si="566"/>
        <v>1</v>
      </c>
      <c r="AN1895" s="47" t="str">
        <f t="shared" si="561"/>
        <v>Outer</v>
      </c>
      <c r="AO1895" s="48" t="str">
        <f t="shared" si="562"/>
        <v>1.7-1.8</v>
      </c>
      <c r="AP1895" s="49" t="str">
        <f t="shared" si="567"/>
        <v>11-12</v>
      </c>
      <c r="AQ1895" s="49" t="str">
        <f t="shared" si="568"/>
        <v>Mar</v>
      </c>
      <c r="AR1895" s="48" t="str">
        <f t="shared" si="569"/>
        <v>295-305</v>
      </c>
      <c r="AS1895" s="49" t="str">
        <f t="shared" si="563"/>
        <v>Inner-TI</v>
      </c>
    </row>
    <row r="1896" spans="5:45" x14ac:dyDescent="0.3">
      <c r="E1896" s="15">
        <v>40980.5</v>
      </c>
      <c r="F1896" s="21">
        <v>13.2</v>
      </c>
      <c r="G1896" s="21">
        <v>1974.270019531248</v>
      </c>
      <c r="H1896" s="42">
        <v>1.1916487874061115</v>
      </c>
      <c r="I1896" s="35">
        <v>295.8</v>
      </c>
      <c r="J1896" s="43">
        <v>0.13636363636363638</v>
      </c>
      <c r="K1896" s="44">
        <v>0.11881636494013935</v>
      </c>
      <c r="L1896" s="26">
        <f t="shared" si="551"/>
        <v>13.079104009195957</v>
      </c>
      <c r="M1896" s="26">
        <f t="shared" si="552"/>
        <v>1.3794676622667079</v>
      </c>
      <c r="N1896" s="96">
        <f t="shared" si="553"/>
        <v>14</v>
      </c>
      <c r="O1896" s="26">
        <f t="shared" si="554"/>
        <v>9.2578180239089952E-2</v>
      </c>
      <c r="P1896" s="3">
        <f>IF(L1896&gt;'Power Curve'!$C$37,0,INDEX(Ci,$N1896,1)*POWER(1-O1896,3)+INDEX(Ci,$N1896,2)*3*O1896*POWER(1-O1896,2)+INDEX(Ci,$N1896,3)*3*POWER(O1896,2)*(1-O1896)+INDEX(Ci,$N1896,4)*POWER(O1896,3))</f>
        <v>1955.706385063186</v>
      </c>
      <c r="Q1896" s="3">
        <f>MAX(0,MIN(P1896-V1896+W1896,'Power Curve'!$C$39))</f>
        <v>1941.9144992143074</v>
      </c>
      <c r="R1896" s="3">
        <f t="shared" si="555"/>
        <v>1974.270019531248</v>
      </c>
      <c r="S1896" s="3">
        <f t="shared" si="556"/>
        <v>-32.355520316940556</v>
      </c>
      <c r="T1896" s="3">
        <f t="shared" si="557"/>
        <v>32.355520316940556</v>
      </c>
      <c r="V1896" s="37">
        <f t="array" ref="V1896">SUM(_xlfn.NORM.DIST($AD$3:$AD$1003,$L1896,$AA1896,FALSE)*WindSpeedStep*$AE$3:$AE$1003)/AG1896</f>
        <v>1947.3936539508541</v>
      </c>
      <c r="W1896" s="37">
        <f t="array" ref="W1896">SUM(_xlfn.NORM.DIST($AD$3:$AD$1003,$L1896,$AB1896,FALSE)*WindSpeedStep*$AE$3:$AE$1003)/AH1896</f>
        <v>1933.6017681019755</v>
      </c>
      <c r="Y1896" s="1">
        <f t="shared" si="558"/>
        <v>13</v>
      </c>
      <c r="Z1896" s="99">
        <f>IF(L1896&lt;'Power Curve'!$P$28,'Power Curve'!$Q$28,IF(L1896&gt;'Power Curve'!$P$29,'Power Curve'!$Q$29,INDEX(ReferenceTurbulence,Y1896)+(L1896-INDEX(ReferenceTurbulenceWindSpeed,Y1896))*(INDEX(ReferenceTurbulence,Y1896+1)-INDEX(ReferenceTurbulence,Y1896))/(INDEX(ReferenceTurbulenceWindSpeed,Y1896+1)-INDEX(ReferenceTurbulenceWindSpeed,Y1896))))</f>
        <v>0.12167695153602143</v>
      </c>
      <c r="AA1896" s="100">
        <f t="shared" si="564"/>
        <v>1.59142550466152</v>
      </c>
      <c r="AB1896" s="29">
        <f t="shared" si="565"/>
        <v>1.7835141830721761</v>
      </c>
      <c r="AG1896" s="40">
        <f t="array" ref="AG1896">SUM(_xlfn.NORM.DIST($AD$3:$AD$1003,$F1896,$AA1896,FALSE)*WindSpeedStep)</f>
        <v>1.0000000000000029</v>
      </c>
      <c r="AH1896" s="40">
        <f t="array" ref="AH1896">SUM(_xlfn.NORM.DIST($AD$3:$AD$1003,$F1896,$AB1896,FALSE)*WindSpeedStep)</f>
        <v>0.99999999999994849</v>
      </c>
      <c r="AJ1896" s="47">
        <f t="shared" si="559"/>
        <v>13</v>
      </c>
      <c r="AK1896" s="83" t="b">
        <f>COUNTIF('Power Curve'!$D$2:$D$31,AJ1896)&gt;0</f>
        <v>1</v>
      </c>
      <c r="AL1896" s="83" t="b">
        <f t="shared" si="560"/>
        <v>0</v>
      </c>
      <c r="AM1896" s="83" t="b">
        <f t="shared" si="566"/>
        <v>1</v>
      </c>
      <c r="AN1896" s="47" t="str">
        <f t="shared" si="561"/>
        <v>Inner</v>
      </c>
      <c r="AO1896" s="48" t="str">
        <f t="shared" si="562"/>
        <v>1.3-1.4</v>
      </c>
      <c r="AP1896" s="49" t="str">
        <f t="shared" si="567"/>
        <v>12-13</v>
      </c>
      <c r="AQ1896" s="49" t="str">
        <f t="shared" si="568"/>
        <v>Mar</v>
      </c>
      <c r="AR1896" s="48" t="str">
        <f t="shared" si="569"/>
        <v>295-305</v>
      </c>
      <c r="AS1896" s="49" t="str">
        <f t="shared" si="563"/>
        <v>Inner-TI</v>
      </c>
    </row>
    <row r="1897" spans="5:45" x14ac:dyDescent="0.3">
      <c r="E1897" s="15">
        <v>40980.506944444445</v>
      </c>
      <c r="F1897" s="21">
        <v>12.26</v>
      </c>
      <c r="G1897" s="21">
        <v>1911.06994628906</v>
      </c>
      <c r="H1897" s="42">
        <v>1.1914868713625193</v>
      </c>
      <c r="I1897" s="35">
        <v>293.3</v>
      </c>
      <c r="J1897" s="43">
        <v>0.12887438825448613</v>
      </c>
      <c r="K1897" s="44">
        <v>0.12723504732971441</v>
      </c>
      <c r="L1897" s="26">
        <f t="shared" si="551"/>
        <v>12.147163051447727</v>
      </c>
      <c r="M1897" s="26">
        <f t="shared" si="552"/>
        <v>1.2354331830607508</v>
      </c>
      <c r="N1897" s="96">
        <f t="shared" si="553"/>
        <v>13</v>
      </c>
      <c r="O1897" s="26">
        <f t="shared" si="554"/>
        <v>0.13243552379159712</v>
      </c>
      <c r="P1897" s="3">
        <f>IF(L1897&gt;'Power Curve'!$C$37,0,INDEX(Ci,$N1897,1)*POWER(1-O1897,3)+INDEX(Ci,$N1897,2)*3*O1897*POWER(1-O1897,2)+INDEX(Ci,$N1897,3)*3*POWER(O1897,2)*(1-O1897)+INDEX(Ci,$N1897,4)*POWER(O1897,3))</f>
        <v>1924.0640388671482</v>
      </c>
      <c r="Q1897" s="3">
        <f>MAX(0,MIN(P1897-V1897+W1897,'Power Curve'!$C$39))</f>
        <v>1910.19137839267</v>
      </c>
      <c r="R1897" s="3">
        <f t="shared" si="555"/>
        <v>1911.06994628906</v>
      </c>
      <c r="S1897" s="3">
        <f t="shared" si="556"/>
        <v>-0.87856789638999544</v>
      </c>
      <c r="T1897" s="3">
        <f t="shared" si="557"/>
        <v>0.87856789638999544</v>
      </c>
      <c r="V1897" s="37">
        <f t="array" ref="V1897">SUM(_xlfn.NORM.DIST($AD$3:$AD$1003,$L1897,$AA1897,FALSE)*WindSpeedStep*$AE$3:$AE$1003)/AG1897</f>
        <v>1903.6521204890946</v>
      </c>
      <c r="W1897" s="37">
        <f t="array" ref="W1897">SUM(_xlfn.NORM.DIST($AD$3:$AD$1003,$L1897,$AB1897,FALSE)*WindSpeedStep*$AE$3:$AE$1003)/AH1897</f>
        <v>1889.7794600146165</v>
      </c>
      <c r="Y1897" s="1">
        <f t="shared" si="558"/>
        <v>12</v>
      </c>
      <c r="Z1897" s="99">
        <f>IF(L1897&lt;'Power Curve'!$P$28,'Power Curve'!$Q$28,IF(L1897&gt;'Power Curve'!$P$29,'Power Curve'!$Q$29,INDEX(ReferenceTurbulence,Y1897)+(L1897-INDEX(ReferenceTurbulenceWindSpeed,Y1897))*(INDEX(ReferenceTurbulence,Y1897+1)-INDEX(ReferenceTurbulence,Y1897))/(INDEX(ReferenceTurbulenceWindSpeed,Y1897+1)-INDEX(ReferenceTurbulenceWindSpeed,Y1897))))</f>
        <v>0.1186778122037566</v>
      </c>
      <c r="AA1897" s="100">
        <f t="shared" si="564"/>
        <v>1.4415987354281243</v>
      </c>
      <c r="AB1897" s="29">
        <f t="shared" si="565"/>
        <v>1.5654582072828229</v>
      </c>
      <c r="AG1897" s="40">
        <f t="array" ref="AG1897">SUM(_xlfn.NORM.DIST($AD$3:$AD$1003,$F1897,$AA1897,FALSE)*WindSpeedStep)</f>
        <v>1.0000000000000042</v>
      </c>
      <c r="AH1897" s="40">
        <f t="array" ref="AH1897">SUM(_xlfn.NORM.DIST($AD$3:$AD$1003,$F1897,$AB1897,FALSE)*WindSpeedStep)</f>
        <v>1.000000000000002</v>
      </c>
      <c r="AJ1897" s="47">
        <f t="shared" si="559"/>
        <v>12</v>
      </c>
      <c r="AK1897" s="83" t="b">
        <f>COUNTIF('Power Curve'!$D$2:$D$31,AJ1897)&gt;0</f>
        <v>1</v>
      </c>
      <c r="AL1897" s="83" t="b">
        <f t="shared" si="560"/>
        <v>0</v>
      </c>
      <c r="AM1897" s="83" t="b">
        <f t="shared" si="566"/>
        <v>1</v>
      </c>
      <c r="AN1897" s="47" t="str">
        <f t="shared" si="561"/>
        <v>Inner</v>
      </c>
      <c r="AO1897" s="48" t="str">
        <f t="shared" si="562"/>
        <v>1.2-1.3</v>
      </c>
      <c r="AP1897" s="49" t="str">
        <f t="shared" si="567"/>
        <v>12-13</v>
      </c>
      <c r="AQ1897" s="49" t="str">
        <f t="shared" si="568"/>
        <v>Mar</v>
      </c>
      <c r="AR1897" s="48" t="str">
        <f t="shared" si="569"/>
        <v>285-295</v>
      </c>
      <c r="AS1897" s="49" t="str">
        <f t="shared" si="563"/>
        <v>Inner-TI</v>
      </c>
    </row>
    <row r="1898" spans="5:45" x14ac:dyDescent="0.3">
      <c r="E1898" s="15">
        <v>40980.513888888891</v>
      </c>
      <c r="F1898" s="21">
        <v>13.16</v>
      </c>
      <c r="G1898" s="21">
        <v>1940.4800567626951</v>
      </c>
      <c r="H1898" s="42">
        <v>1.1903477407309855</v>
      </c>
      <c r="I1898" s="35">
        <v>290.10000000000002</v>
      </c>
      <c r="J1898" s="43">
        <v>0.15881458966565348</v>
      </c>
      <c r="K1898" s="44">
        <v>0.11996842668511186</v>
      </c>
      <c r="L1898" s="26">
        <f t="shared" si="551"/>
        <v>13.034723118145285</v>
      </c>
      <c r="M1898" s="26">
        <f t="shared" si="552"/>
        <v>1.3726084524894864</v>
      </c>
      <c r="N1898" s="96">
        <f t="shared" si="553"/>
        <v>14</v>
      </c>
      <c r="O1898" s="26">
        <f t="shared" si="554"/>
        <v>4.6528741493444346E-2</v>
      </c>
      <c r="P1898" s="3">
        <f>IF(L1898&gt;'Power Curve'!$C$37,0,INDEX(Ci,$N1898,1)*POWER(1-O1898,3)+INDEX(Ci,$N1898,2)*3*O1898*POWER(1-O1898,2)+INDEX(Ci,$N1898,3)*3*POWER(O1898,2)*(1-O1898)+INDEX(Ci,$N1898,4)*POWER(O1898,3))</f>
        <v>1954.4426814236028</v>
      </c>
      <c r="Q1898" s="3">
        <f>MAX(0,MIN(P1898-V1898+W1898,'Power Curve'!$C$39))</f>
        <v>1915.2707951898644</v>
      </c>
      <c r="R1898" s="3">
        <f t="shared" si="555"/>
        <v>1940.4800567626951</v>
      </c>
      <c r="S1898" s="3">
        <f t="shared" si="556"/>
        <v>-25.209261572830655</v>
      </c>
      <c r="T1898" s="3">
        <f t="shared" si="557"/>
        <v>25.209261572830655</v>
      </c>
      <c r="V1898" s="37">
        <f t="array" ref="V1898">SUM(_xlfn.NORM.DIST($AD$3:$AD$1003,$L1898,$AA1898,FALSE)*WindSpeedStep*$AE$3:$AE$1003)/AG1898</f>
        <v>1945.8601082351468</v>
      </c>
      <c r="W1898" s="37">
        <f t="array" ref="W1898">SUM(_xlfn.NORM.DIST($AD$3:$AD$1003,$L1898,$AB1898,FALSE)*WindSpeedStep*$AE$3:$AE$1003)/AH1898</f>
        <v>1906.6882220014083</v>
      </c>
      <c r="Y1898" s="1">
        <f t="shared" si="558"/>
        <v>13</v>
      </c>
      <c r="Z1898" s="99">
        <f>IF(L1898&lt;'Power Curve'!$P$28,'Power Curve'!$Q$28,IF(L1898&gt;'Power Curve'!$P$29,'Power Curve'!$Q$29,INDEX(ReferenceTurbulence,Y1898)+(L1898-INDEX(ReferenceTurbulenceWindSpeed,Y1898))*(INDEX(ReferenceTurbulence,Y1898+1)-INDEX(ReferenceTurbulence,Y1898))/(INDEX(ReferenceTurbulenceWindSpeed,Y1898+1)-INDEX(ReferenceTurbulenceWindSpeed,Y1898))))</f>
        <v>0.12172677307896711</v>
      </c>
      <c r="AA1898" s="100">
        <f t="shared" si="564"/>
        <v>1.5866747831496377</v>
      </c>
      <c r="AB1898" s="29">
        <f t="shared" si="565"/>
        <v>2.0701042034136505</v>
      </c>
      <c r="AG1898" s="40">
        <f t="array" ref="AG1898">SUM(_xlfn.NORM.DIST($AD$3:$AD$1003,$F1898,$AA1898,FALSE)*WindSpeedStep)</f>
        <v>1.0000000000000033</v>
      </c>
      <c r="AH1898" s="40">
        <f t="array" ref="AH1898">SUM(_xlfn.NORM.DIST($AD$3:$AD$1003,$F1898,$AB1898,FALSE)*WindSpeedStep)</f>
        <v>0.99999999991257449</v>
      </c>
      <c r="AJ1898" s="47">
        <f t="shared" si="559"/>
        <v>13</v>
      </c>
      <c r="AK1898" s="83" t="b">
        <f>COUNTIF('Power Curve'!$D$2:$D$31,AJ1898)&gt;0</f>
        <v>1</v>
      </c>
      <c r="AL1898" s="83" t="b">
        <f t="shared" si="560"/>
        <v>0</v>
      </c>
      <c r="AM1898" s="83" t="b">
        <f t="shared" si="566"/>
        <v>1</v>
      </c>
      <c r="AN1898" s="47" t="str">
        <f t="shared" si="561"/>
        <v>Outer</v>
      </c>
      <c r="AO1898" s="48" t="str">
        <f t="shared" si="562"/>
        <v>1.3-1.4</v>
      </c>
      <c r="AP1898" s="49" t="str">
        <f t="shared" si="567"/>
        <v>12-13</v>
      </c>
      <c r="AQ1898" s="49" t="str">
        <f t="shared" si="568"/>
        <v>Mar</v>
      </c>
      <c r="AR1898" s="48" t="str">
        <f t="shared" si="569"/>
        <v>285-295</v>
      </c>
      <c r="AS1898" s="49" t="str">
        <f t="shared" si="563"/>
        <v>HWS-HTI</v>
      </c>
    </row>
    <row r="1899" spans="5:45" x14ac:dyDescent="0.3">
      <c r="E1899" s="15">
        <v>40980.520833333336</v>
      </c>
      <c r="F1899" s="21">
        <v>13.78</v>
      </c>
      <c r="G1899" s="21">
        <v>1986.4499664306691</v>
      </c>
      <c r="H1899" s="42">
        <v>1.1902602050689401</v>
      </c>
      <c r="I1899" s="35">
        <v>293.3</v>
      </c>
      <c r="J1899" s="43">
        <v>0.14005805515239478</v>
      </c>
      <c r="K1899" s="44">
        <v>0.10989273108326968</v>
      </c>
      <c r="L1899" s="26">
        <f t="shared" si="551"/>
        <v>13.648486439104522</v>
      </c>
      <c r="M1899" s="26">
        <f t="shared" si="552"/>
        <v>1.4674675522587288</v>
      </c>
      <c r="N1899" s="96">
        <f t="shared" si="553"/>
        <v>14</v>
      </c>
      <c r="O1899" s="26">
        <f t="shared" si="554"/>
        <v>0.68336715964432482</v>
      </c>
      <c r="P1899" s="3">
        <f>IF(L1899&gt;'Power Curve'!$C$37,0,INDEX(Ci,$N1899,1)*POWER(1-O1899,3)+INDEX(Ci,$N1899,2)*3*O1899*POWER(1-O1899,2)+INDEX(Ci,$N1899,3)*3*POWER(O1899,2)*(1-O1899)+INDEX(Ci,$N1899,4)*POWER(O1899,3))</f>
        <v>1970.5716708842247</v>
      </c>
      <c r="Q1899" s="3">
        <f>MAX(0,MIN(P1899-V1899+W1899,'Power Curve'!$C$39))</f>
        <v>1957.1411929835829</v>
      </c>
      <c r="R1899" s="3">
        <f t="shared" si="555"/>
        <v>1986.4499664306691</v>
      </c>
      <c r="S1899" s="3">
        <f t="shared" si="556"/>
        <v>-29.308773447086196</v>
      </c>
      <c r="T1899" s="3">
        <f t="shared" si="557"/>
        <v>29.308773447086196</v>
      </c>
      <c r="V1899" s="37">
        <f t="array" ref="V1899">SUM(_xlfn.NORM.DIST($AD$3:$AD$1003,$L1899,$AA1899,FALSE)*WindSpeedStep*$AE$3:$AE$1003)/AG1899</f>
        <v>1962.3681754030476</v>
      </c>
      <c r="W1899" s="37">
        <f t="array" ref="W1899">SUM(_xlfn.NORM.DIST($AD$3:$AD$1003,$L1899,$AB1899,FALSE)*WindSpeedStep*$AE$3:$AE$1003)/AH1899</f>
        <v>1948.9376975024059</v>
      </c>
      <c r="Y1899" s="1">
        <f t="shared" si="558"/>
        <v>13</v>
      </c>
      <c r="Z1899" s="99">
        <f>IF(L1899&lt;'Power Curve'!$P$28,'Power Curve'!$Q$28,IF(L1899&gt;'Power Curve'!$P$29,'Power Curve'!$Q$29,INDEX(ReferenceTurbulence,Y1899)+(L1899-INDEX(ReferenceTurbulenceWindSpeed,Y1899))*(INDEX(ReferenceTurbulence,Y1899+1)-INDEX(ReferenceTurbulence,Y1899))/(INDEX(ReferenceTurbulenceWindSpeed,Y1899+1)-INDEX(ReferenceTurbulenceWindSpeed,Y1899))))</f>
        <v>0.12103776853377365</v>
      </c>
      <c r="AA1899" s="100">
        <f t="shared" si="564"/>
        <v>1.6519823424526816</v>
      </c>
      <c r="AB1899" s="29">
        <f t="shared" si="565"/>
        <v>1.9115804664348133</v>
      </c>
      <c r="AG1899" s="40">
        <f t="array" ref="AG1899">SUM(_xlfn.NORM.DIST($AD$3:$AD$1003,$F1899,$AA1899,FALSE)*WindSpeedStep)</f>
        <v>1.000000000000002</v>
      </c>
      <c r="AH1899" s="40">
        <f t="array" ref="AH1899">SUM(_xlfn.NORM.DIST($AD$3:$AD$1003,$F1899,$AB1899,FALSE)*WindSpeedStep)</f>
        <v>0.99999999999977041</v>
      </c>
      <c r="AJ1899" s="47">
        <f t="shared" si="559"/>
        <v>14</v>
      </c>
      <c r="AK1899" s="83" t="b">
        <f>COUNTIF('Power Curve'!$D$2:$D$31,AJ1899)&gt;0</f>
        <v>1</v>
      </c>
      <c r="AL1899" s="83" t="b">
        <f t="shared" si="560"/>
        <v>0</v>
      </c>
      <c r="AM1899" s="83" t="b">
        <f t="shared" si="566"/>
        <v>1</v>
      </c>
      <c r="AN1899" s="47" t="str">
        <f t="shared" si="561"/>
        <v>Outer</v>
      </c>
      <c r="AO1899" s="48" t="str">
        <f t="shared" si="562"/>
        <v>1.4-1.5</v>
      </c>
      <c r="AP1899" s="49" t="str">
        <f t="shared" si="567"/>
        <v>12-13</v>
      </c>
      <c r="AQ1899" s="49" t="str">
        <f t="shared" si="568"/>
        <v>Mar</v>
      </c>
      <c r="AR1899" s="48" t="str">
        <f t="shared" si="569"/>
        <v>285-295</v>
      </c>
      <c r="AS1899" s="49" t="str">
        <f t="shared" si="563"/>
        <v>HWS-HTI</v>
      </c>
    </row>
    <row r="1900" spans="5:45" x14ac:dyDescent="0.3">
      <c r="E1900" s="15">
        <v>40980.527777777781</v>
      </c>
      <c r="F1900" s="21">
        <v>13.97</v>
      </c>
      <c r="G1900" s="21">
        <v>1988.900024414063</v>
      </c>
      <c r="H1900" s="42">
        <v>1.1907856096312313</v>
      </c>
      <c r="I1900" s="35">
        <v>295.8</v>
      </c>
      <c r="J1900" s="43">
        <v>0.13385826771653545</v>
      </c>
      <c r="K1900" s="44">
        <v>0.12994378114113594</v>
      </c>
      <c r="L1900" s="26">
        <f t="shared" si="551"/>
        <v>13.838708745359341</v>
      </c>
      <c r="M1900" s="26">
        <f t="shared" si="552"/>
        <v>1.4968670228871794</v>
      </c>
      <c r="N1900" s="96">
        <f t="shared" si="553"/>
        <v>14</v>
      </c>
      <c r="O1900" s="26">
        <f t="shared" si="554"/>
        <v>0.88074107964821668</v>
      </c>
      <c r="P1900" s="3">
        <f>IF(L1900&gt;'Power Curve'!$C$37,0,INDEX(Ci,$N1900,1)*POWER(1-O1900,3)+INDEX(Ci,$N1900,2)*3*O1900*POWER(1-O1900,2)+INDEX(Ci,$N1900,3)*3*POWER(O1900,2)*(1-O1900)+INDEX(Ci,$N1900,4)*POWER(O1900,3))</f>
        <v>1973.7187764764835</v>
      </c>
      <c r="Q1900" s="3">
        <f>MAX(0,MIN(P1900-V1900+W1900,'Power Curve'!$C$39))</f>
        <v>1965.9169051954268</v>
      </c>
      <c r="R1900" s="3">
        <f t="shared" si="555"/>
        <v>1988.900024414063</v>
      </c>
      <c r="S1900" s="3">
        <f t="shared" si="556"/>
        <v>-22.983119218636148</v>
      </c>
      <c r="T1900" s="3">
        <f t="shared" si="557"/>
        <v>22.983119218636148</v>
      </c>
      <c r="V1900" s="37">
        <f t="array" ref="V1900">SUM(_xlfn.NORM.DIST($AD$3:$AD$1003,$L1900,$AA1900,FALSE)*WindSpeedStep*$AE$3:$AE$1003)/AG1900</f>
        <v>1965.8355749960997</v>
      </c>
      <c r="W1900" s="37">
        <f t="array" ref="W1900">SUM(_xlfn.NORM.DIST($AD$3:$AD$1003,$L1900,$AB1900,FALSE)*WindSpeedStep*$AE$3:$AE$1003)/AH1900</f>
        <v>1958.033703715043</v>
      </c>
      <c r="Y1900" s="1">
        <f t="shared" si="558"/>
        <v>13</v>
      </c>
      <c r="Z1900" s="99">
        <f>IF(L1900&lt;'Power Curve'!$P$28,'Power Curve'!$Q$28,IF(L1900&gt;'Power Curve'!$P$29,'Power Curve'!$Q$29,INDEX(ReferenceTurbulence,Y1900)+(L1900-INDEX(ReferenceTurbulenceWindSpeed,Y1900))*(INDEX(ReferenceTurbulence,Y1900+1)-INDEX(ReferenceTurbulence,Y1900))/(INDEX(ReferenceTurbulenceWindSpeed,Y1900+1)-INDEX(ReferenceTurbulenceWindSpeed,Y1900))))</f>
        <v>0.120824226881591</v>
      </c>
      <c r="AA1900" s="100">
        <f t="shared" si="564"/>
        <v>1.6720512851975546</v>
      </c>
      <c r="AB1900" s="29">
        <f t="shared" si="565"/>
        <v>1.8524255800874709</v>
      </c>
      <c r="AG1900" s="40">
        <f t="array" ref="AG1900">SUM(_xlfn.NORM.DIST($AD$3:$AD$1003,$F1900,$AA1900,FALSE)*WindSpeedStep)</f>
        <v>1.0000000000000018</v>
      </c>
      <c r="AH1900" s="40">
        <f t="array" ref="AH1900">SUM(_xlfn.NORM.DIST($AD$3:$AD$1003,$F1900,$AB1900,FALSE)*WindSpeedStep)</f>
        <v>0.99999999999998201</v>
      </c>
      <c r="AJ1900" s="47">
        <f t="shared" si="559"/>
        <v>14</v>
      </c>
      <c r="AK1900" s="83" t="b">
        <f>COUNTIF('Power Curve'!$D$2:$D$31,AJ1900)&gt;0</f>
        <v>1</v>
      </c>
      <c r="AL1900" s="83" t="b">
        <f t="shared" si="560"/>
        <v>0</v>
      </c>
      <c r="AM1900" s="83" t="b">
        <f t="shared" si="566"/>
        <v>1</v>
      </c>
      <c r="AN1900" s="47" t="str">
        <f t="shared" si="561"/>
        <v>Inner</v>
      </c>
      <c r="AO1900" s="48" t="str">
        <f t="shared" si="562"/>
        <v>1.4-1.5</v>
      </c>
      <c r="AP1900" s="49" t="str">
        <f t="shared" si="567"/>
        <v>12-13</v>
      </c>
      <c r="AQ1900" s="49" t="str">
        <f t="shared" si="568"/>
        <v>Mar</v>
      </c>
      <c r="AR1900" s="48" t="str">
        <f t="shared" si="569"/>
        <v>295-305</v>
      </c>
      <c r="AS1900" s="49" t="str">
        <f t="shared" si="563"/>
        <v>Inner-TI</v>
      </c>
    </row>
    <row r="1901" spans="5:45" x14ac:dyDescent="0.3">
      <c r="E1901" s="15">
        <v>40980.534722222219</v>
      </c>
      <c r="F1901" s="21">
        <v>14.28</v>
      </c>
      <c r="G1901" s="21">
        <v>1983.479980468753</v>
      </c>
      <c r="H1901" s="42">
        <v>1.1906980100818962</v>
      </c>
      <c r="I1901" s="35">
        <v>297</v>
      </c>
      <c r="J1901" s="43">
        <v>0.13725490196078433</v>
      </c>
      <c r="K1901" s="44">
        <v>0.15888976892317394</v>
      </c>
      <c r="L1901" s="26">
        <f t="shared" si="551"/>
        <v>14.145448454217735</v>
      </c>
      <c r="M1901" s="26">
        <f t="shared" si="552"/>
        <v>1.5442746336911479</v>
      </c>
      <c r="N1901" s="96">
        <f t="shared" si="553"/>
        <v>15</v>
      </c>
      <c r="O1901" s="26">
        <f t="shared" si="554"/>
        <v>0.18323606770882686</v>
      </c>
      <c r="P1901" s="3">
        <f>IF(L1901&gt;'Power Curve'!$C$37,0,INDEX(Ci,$N1901,1)*POWER(1-O1901,3)+INDEX(Ci,$N1901,2)*3*O1901*POWER(1-O1901,2)+INDEX(Ci,$N1901,3)*3*POWER(O1901,2)*(1-O1901)+INDEX(Ci,$N1901,4)*POWER(O1901,3))</f>
        <v>1975.9930763448847</v>
      </c>
      <c r="Q1901" s="3">
        <f>MAX(0,MIN(P1901-V1901+W1901,'Power Curve'!$C$39))</f>
        <v>1967.7177488957875</v>
      </c>
      <c r="R1901" s="3">
        <f t="shared" si="555"/>
        <v>1983.479980468753</v>
      </c>
      <c r="S1901" s="3">
        <f t="shared" si="556"/>
        <v>-15.762231572965447</v>
      </c>
      <c r="T1901" s="3">
        <f t="shared" si="557"/>
        <v>15.762231572965447</v>
      </c>
      <c r="V1901" s="37">
        <f t="array" ref="V1901">SUM(_xlfn.NORM.DIST($AD$3:$AD$1003,$L1901,$AA1901,FALSE)*WindSpeedStep*$AE$3:$AE$1003)/AG1901</f>
        <v>1969.9757014591607</v>
      </c>
      <c r="W1901" s="37">
        <f t="array" ref="W1901">SUM(_xlfn.NORM.DIST($AD$3:$AD$1003,$L1901,$AB1901,FALSE)*WindSpeedStep*$AE$3:$AE$1003)/AH1901</f>
        <v>1961.7003740100636</v>
      </c>
      <c r="Y1901" s="1">
        <f t="shared" si="558"/>
        <v>14</v>
      </c>
      <c r="Z1901" s="99">
        <f>IF(L1901&lt;'Power Curve'!$P$28,'Power Curve'!$Q$28,IF(L1901&gt;'Power Curve'!$P$29,'Power Curve'!$Q$29,INDEX(ReferenceTurbulence,Y1901)+(L1901-INDEX(ReferenceTurbulenceWindSpeed,Y1901))*(INDEX(ReferenceTurbulence,Y1901+1)-INDEX(ReferenceTurbulence,Y1901))/(INDEX(ReferenceTurbulenceWindSpeed,Y1901+1)-INDEX(ReferenceTurbulenceWindSpeed,Y1901))))</f>
        <v>0.12116812887950945</v>
      </c>
      <c r="AA1901" s="100">
        <f t="shared" si="564"/>
        <v>1.7139775213591124</v>
      </c>
      <c r="AB1901" s="29">
        <f t="shared" si="565"/>
        <v>1.9415321407749835</v>
      </c>
      <c r="AG1901" s="40">
        <f t="array" ref="AG1901">SUM(_xlfn.NORM.DIST($AD$3:$AD$1003,$F1901,$AA1901,FALSE)*WindSpeedStep)</f>
        <v>1.0000000000000004</v>
      </c>
      <c r="AH1901" s="40">
        <f t="array" ref="AH1901">SUM(_xlfn.NORM.DIST($AD$3:$AD$1003,$F1901,$AB1901,FALSE)*WindSpeedStep)</f>
        <v>0.99999999999992262</v>
      </c>
      <c r="AJ1901" s="47">
        <f t="shared" si="559"/>
        <v>14</v>
      </c>
      <c r="AK1901" s="83" t="b">
        <f>COUNTIF('Power Curve'!$D$2:$D$31,AJ1901)&gt;0</f>
        <v>1</v>
      </c>
      <c r="AL1901" s="83" t="b">
        <f t="shared" si="560"/>
        <v>0</v>
      </c>
      <c r="AM1901" s="83" t="b">
        <f t="shared" si="566"/>
        <v>1</v>
      </c>
      <c r="AN1901" s="47" t="str">
        <f t="shared" si="561"/>
        <v>Inner</v>
      </c>
      <c r="AO1901" s="48" t="str">
        <f t="shared" si="562"/>
        <v>1.5-1.6</v>
      </c>
      <c r="AP1901" s="49" t="str">
        <f t="shared" si="567"/>
        <v>12-13</v>
      </c>
      <c r="AQ1901" s="49" t="str">
        <f t="shared" si="568"/>
        <v>Mar</v>
      </c>
      <c r="AR1901" s="48" t="str">
        <f t="shared" si="569"/>
        <v>295-305</v>
      </c>
      <c r="AS1901" s="49" t="str">
        <f t="shared" si="563"/>
        <v>Inner-TI</v>
      </c>
    </row>
    <row r="1902" spans="5:45" x14ac:dyDescent="0.3">
      <c r="E1902" s="15">
        <v>40980.541666666664</v>
      </c>
      <c r="F1902" s="21">
        <v>13.21</v>
      </c>
      <c r="G1902" s="21">
        <v>1985.069946289063</v>
      </c>
      <c r="H1902" s="42">
        <v>1.1905228496428413</v>
      </c>
      <c r="I1902" s="35">
        <v>300</v>
      </c>
      <c r="J1902" s="43">
        <v>0.13323239969719908</v>
      </c>
      <c r="K1902" s="44">
        <v>0.10331747917853827</v>
      </c>
      <c r="L1902" s="26">
        <f t="shared" si="551"/>
        <v>13.084888707036876</v>
      </c>
      <c r="M1902" s="26">
        <f t="shared" si="552"/>
        <v>1.3803617059654567</v>
      </c>
      <c r="N1902" s="96">
        <f t="shared" si="553"/>
        <v>14</v>
      </c>
      <c r="O1902" s="26">
        <f t="shared" si="554"/>
        <v>9.8580360064261782E-2</v>
      </c>
      <c r="P1902" s="3">
        <f>IF(L1902&gt;'Power Curve'!$C$37,0,INDEX(Ci,$N1902,1)*POWER(1-O1902,3)+INDEX(Ci,$N1902,2)*3*O1902*POWER(1-O1902,2)+INDEX(Ci,$N1902,3)*3*POWER(O1902,2)*(1-O1902)+INDEX(Ci,$N1902,4)*POWER(O1902,3))</f>
        <v>1955.8717568495688</v>
      </c>
      <c r="Q1902" s="3">
        <f>MAX(0,MIN(P1902-V1902+W1902,'Power Curve'!$C$39))</f>
        <v>1945.227401734114</v>
      </c>
      <c r="R1902" s="3">
        <f t="shared" si="555"/>
        <v>1985.069946289063</v>
      </c>
      <c r="S1902" s="3">
        <f t="shared" si="556"/>
        <v>-39.842544554948972</v>
      </c>
      <c r="T1902" s="3">
        <f t="shared" si="557"/>
        <v>39.842544554948972</v>
      </c>
      <c r="V1902" s="37">
        <f t="array" ref="V1902">SUM(_xlfn.NORM.DIST($AD$3:$AD$1003,$L1902,$AA1902,FALSE)*WindSpeedStep*$AE$3:$AE$1003)/AG1902</f>
        <v>1947.5889790650783</v>
      </c>
      <c r="W1902" s="37">
        <f t="array" ref="W1902">SUM(_xlfn.NORM.DIST($AD$3:$AD$1003,$L1902,$AB1902,FALSE)*WindSpeedStep*$AE$3:$AE$1003)/AH1902</f>
        <v>1936.9446239496235</v>
      </c>
      <c r="Y1902" s="1">
        <f t="shared" si="558"/>
        <v>13</v>
      </c>
      <c r="Z1902" s="99">
        <f>IF(L1902&lt;'Power Curve'!$P$28,'Power Curve'!$Q$28,IF(L1902&gt;'Power Curve'!$P$29,'Power Curve'!$Q$29,INDEX(ReferenceTurbulence,Y1902)+(L1902-INDEX(ReferenceTurbulenceWindSpeed,Y1902))*(INDEX(ReferenceTurbulence,Y1902+1)-INDEX(ReferenceTurbulence,Y1902))/(INDEX(ReferenceTurbulenceWindSpeed,Y1902+1)-INDEX(ReferenceTurbulenceWindSpeed,Y1902))))</f>
        <v>0.12167045769227278</v>
      </c>
      <c r="AA1902" s="100">
        <f t="shared" si="564"/>
        <v>1.5920443978376282</v>
      </c>
      <c r="AB1902" s="29">
        <f t="shared" si="565"/>
        <v>1.7433311222093035</v>
      </c>
      <c r="AG1902" s="40">
        <f t="array" ref="AG1902">SUM(_xlfn.NORM.DIST($AD$3:$AD$1003,$F1902,$AA1902,FALSE)*WindSpeedStep)</f>
        <v>1.0000000000000029</v>
      </c>
      <c r="AH1902" s="40">
        <f t="array" ref="AH1902">SUM(_xlfn.NORM.DIST($AD$3:$AD$1003,$F1902,$AB1902,FALSE)*WindSpeedStep)</f>
        <v>0.99999999999998912</v>
      </c>
      <c r="AJ1902" s="47">
        <f t="shared" si="559"/>
        <v>13</v>
      </c>
      <c r="AK1902" s="83" t="b">
        <f>COUNTIF('Power Curve'!$D$2:$D$31,AJ1902)&gt;0</f>
        <v>1</v>
      </c>
      <c r="AL1902" s="83" t="b">
        <f t="shared" si="560"/>
        <v>0</v>
      </c>
      <c r="AM1902" s="83" t="b">
        <f t="shared" si="566"/>
        <v>1</v>
      </c>
      <c r="AN1902" s="47" t="str">
        <f t="shared" si="561"/>
        <v>Inner</v>
      </c>
      <c r="AO1902" s="48" t="str">
        <f t="shared" si="562"/>
        <v>1.3-1.4</v>
      </c>
      <c r="AP1902" s="49" t="str">
        <f t="shared" si="567"/>
        <v>13-14</v>
      </c>
      <c r="AQ1902" s="49" t="str">
        <f t="shared" si="568"/>
        <v>Mar</v>
      </c>
      <c r="AR1902" s="48" t="str">
        <f t="shared" si="569"/>
        <v>295-305</v>
      </c>
      <c r="AS1902" s="49" t="str">
        <f t="shared" si="563"/>
        <v>Inner-TI</v>
      </c>
    </row>
    <row r="1903" spans="5:45" x14ac:dyDescent="0.3">
      <c r="E1903" s="15">
        <v>40980.548611111109</v>
      </c>
      <c r="F1903" s="21">
        <v>13.11</v>
      </c>
      <c r="G1903" s="21">
        <v>1982.0999450683571</v>
      </c>
      <c r="H1903" s="42">
        <v>1.1910621584763477</v>
      </c>
      <c r="I1903" s="35">
        <v>297.89999999999998</v>
      </c>
      <c r="J1903" s="43">
        <v>0.13043478260869565</v>
      </c>
      <c r="K1903" s="44">
        <v>9.4016298402896034E-2</v>
      </c>
      <c r="L1903" s="26">
        <f t="shared" si="551"/>
        <v>12.98779637476291</v>
      </c>
      <c r="M1903" s="26">
        <f t="shared" si="552"/>
        <v>1.3653557730276422</v>
      </c>
      <c r="N1903" s="96">
        <f t="shared" si="553"/>
        <v>13</v>
      </c>
      <c r="O1903" s="26">
        <f t="shared" si="554"/>
        <v>0.99785463985645151</v>
      </c>
      <c r="P1903" s="3">
        <f>IF(L1903&gt;'Power Curve'!$C$37,0,INDEX(Ci,$N1903,1)*POWER(1-O1903,3)+INDEX(Ci,$N1903,2)*3*O1903*POWER(1-O1903,2)+INDEX(Ci,$N1903,3)*3*POWER(O1903,2)*(1-O1903)+INDEX(Ci,$N1903,4)*POWER(O1903,3))</f>
        <v>1953.1207132510815</v>
      </c>
      <c r="Q1903" s="3">
        <f>MAX(0,MIN(P1903-V1903+W1903,'Power Curve'!$C$39))</f>
        <v>1944.8530145140971</v>
      </c>
      <c r="R1903" s="3">
        <f t="shared" si="555"/>
        <v>1982.0999450683571</v>
      </c>
      <c r="S1903" s="3">
        <f t="shared" si="556"/>
        <v>-37.246930554259961</v>
      </c>
      <c r="T1903" s="3">
        <f t="shared" si="557"/>
        <v>37.246930554259961</v>
      </c>
      <c r="V1903" s="37">
        <f t="array" ref="V1903">SUM(_xlfn.NORM.DIST($AD$3:$AD$1003,$L1903,$AA1903,FALSE)*WindSpeedStep*$AE$3:$AE$1003)/AG1903</f>
        <v>1944.1784731950486</v>
      </c>
      <c r="W1903" s="37">
        <f t="array" ref="W1903">SUM(_xlfn.NORM.DIST($AD$3:$AD$1003,$L1903,$AB1903,FALSE)*WindSpeedStep*$AE$3:$AE$1003)/AH1903</f>
        <v>1935.9107744580642</v>
      </c>
      <c r="Y1903" s="1">
        <f t="shared" si="558"/>
        <v>12</v>
      </c>
      <c r="Z1903" s="99">
        <f>IF(L1903&lt;'Power Curve'!$P$28,'Power Curve'!$Q$28,IF(L1903&gt;'Power Curve'!$P$29,'Power Curve'!$Q$29,INDEX(ReferenceTurbulence,Y1903)+(L1903-INDEX(ReferenceTurbulenceWindSpeed,Y1903))*(INDEX(ReferenceTurbulence,Y1903+1)-INDEX(ReferenceTurbulence,Y1903))/(INDEX(ReferenceTurbulenceWindSpeed,Y1903+1)-INDEX(ReferenceTurbulenceWindSpeed,Y1903))))</f>
        <v>0.12176944906804903</v>
      </c>
      <c r="AA1903" s="100">
        <f t="shared" si="564"/>
        <v>1.581516809162884</v>
      </c>
      <c r="AB1903" s="29">
        <f t="shared" si="565"/>
        <v>1.6940603967082055</v>
      </c>
      <c r="AG1903" s="40">
        <f t="array" ref="AG1903">SUM(_xlfn.NORM.DIST($AD$3:$AD$1003,$F1903,$AA1903,FALSE)*WindSpeedStep)</f>
        <v>1.0000000000000024</v>
      </c>
      <c r="AH1903" s="40">
        <f t="array" ref="AH1903">SUM(_xlfn.NORM.DIST($AD$3:$AD$1003,$F1903,$AB1903,FALSE)*WindSpeedStep)</f>
        <v>0.99999999999999911</v>
      </c>
      <c r="AJ1903" s="47">
        <f t="shared" si="559"/>
        <v>13</v>
      </c>
      <c r="AK1903" s="83" t="b">
        <f>COUNTIF('Power Curve'!$D$2:$D$31,AJ1903)&gt;0</f>
        <v>1</v>
      </c>
      <c r="AL1903" s="83" t="b">
        <f t="shared" si="560"/>
        <v>0</v>
      </c>
      <c r="AM1903" s="83" t="b">
        <f t="shared" si="566"/>
        <v>1</v>
      </c>
      <c r="AN1903" s="47" t="str">
        <f t="shared" si="561"/>
        <v>Outer</v>
      </c>
      <c r="AO1903" s="48" t="str">
        <f t="shared" si="562"/>
        <v>1.3-1.4</v>
      </c>
      <c r="AP1903" s="49" t="str">
        <f t="shared" si="567"/>
        <v>13-14</v>
      </c>
      <c r="AQ1903" s="49" t="str">
        <f t="shared" si="568"/>
        <v>Mar</v>
      </c>
      <c r="AR1903" s="48" t="str">
        <f t="shared" si="569"/>
        <v>295-305</v>
      </c>
      <c r="AS1903" s="49" t="str">
        <f t="shared" si="563"/>
        <v>Inner-TI</v>
      </c>
    </row>
    <row r="1904" spans="5:45" x14ac:dyDescent="0.3">
      <c r="E1904" s="15">
        <v>40980.555555555555</v>
      </c>
      <c r="F1904" s="21">
        <v>13.03</v>
      </c>
      <c r="G1904" s="21">
        <v>1987.1999664306691</v>
      </c>
      <c r="H1904" s="42">
        <v>1.1913689188927403</v>
      </c>
      <c r="I1904" s="35">
        <v>302.2</v>
      </c>
      <c r="J1904" s="43">
        <v>0.11665387567152725</v>
      </c>
      <c r="K1904" s="44">
        <v>0.10180003601538874</v>
      </c>
      <c r="L1904" s="26">
        <f t="shared" si="551"/>
        <v>12.909650198925773</v>
      </c>
      <c r="M1904" s="26">
        <f t="shared" si="552"/>
        <v>1.3532780296415854</v>
      </c>
      <c r="N1904" s="96">
        <f t="shared" si="553"/>
        <v>13</v>
      </c>
      <c r="O1904" s="26">
        <f t="shared" si="554"/>
        <v>0.91740435012713595</v>
      </c>
      <c r="P1904" s="3">
        <f>IF(L1904&gt;'Power Curve'!$C$37,0,INDEX(Ci,$N1904,1)*POWER(1-O1904,3)+INDEX(Ci,$N1904,2)*3*O1904*POWER(1-O1904,2)+INDEX(Ci,$N1904,3)*3*POWER(O1904,2)*(1-O1904)+INDEX(Ci,$N1904,4)*POWER(O1904,3))</f>
        <v>1950.9442966865458</v>
      </c>
      <c r="Q1904" s="3">
        <f>MAX(0,MIN(P1904-V1904+W1904,'Power Curve'!$C$39))</f>
        <v>1955.3786339269832</v>
      </c>
      <c r="R1904" s="3">
        <f t="shared" si="555"/>
        <v>1987.1999664306691</v>
      </c>
      <c r="S1904" s="3">
        <f t="shared" si="556"/>
        <v>-31.821332503685881</v>
      </c>
      <c r="T1904" s="3">
        <f t="shared" si="557"/>
        <v>31.821332503685881</v>
      </c>
      <c r="V1904" s="37">
        <f t="array" ref="V1904">SUM(_xlfn.NORM.DIST($AD$3:$AD$1003,$L1904,$AA1904,FALSE)*WindSpeedStep*$AE$3:$AE$1003)/AG1904</f>
        <v>1941.5531655392836</v>
      </c>
      <c r="W1904" s="37">
        <f t="array" ref="W1904">SUM(_xlfn.NORM.DIST($AD$3:$AD$1003,$L1904,$AB1904,FALSE)*WindSpeedStep*$AE$3:$AE$1003)/AH1904</f>
        <v>1945.9875027797209</v>
      </c>
      <c r="Y1904" s="1">
        <f t="shared" si="558"/>
        <v>12</v>
      </c>
      <c r="Z1904" s="99">
        <f>IF(L1904&lt;'Power Curve'!$P$28,'Power Curve'!$Q$28,IF(L1904&gt;'Power Curve'!$P$29,'Power Curve'!$Q$29,INDEX(ReferenceTurbulence,Y1904)+(L1904-INDEX(ReferenceTurbulenceWindSpeed,Y1904))*(INDEX(ReferenceTurbulence,Y1904+1)-INDEX(ReferenceTurbulence,Y1904))/(INDEX(ReferenceTurbulenceWindSpeed,Y1904+1)-INDEX(ReferenceTurbulenceWindSpeed,Y1904))))</f>
        <v>0.12148204718744217</v>
      </c>
      <c r="AA1904" s="100">
        <f t="shared" si="564"/>
        <v>1.5682907346392729</v>
      </c>
      <c r="AB1904" s="29">
        <f t="shared" si="565"/>
        <v>1.5059607292683941</v>
      </c>
      <c r="AG1904" s="40">
        <f t="array" ref="AG1904">SUM(_xlfn.NORM.DIST($AD$3:$AD$1003,$F1904,$AA1904,FALSE)*WindSpeedStep)</f>
        <v>1.0000000000000027</v>
      </c>
      <c r="AH1904" s="40">
        <f t="array" ref="AH1904">SUM(_xlfn.NORM.DIST($AD$3:$AD$1003,$F1904,$AB1904,FALSE)*WindSpeedStep)</f>
        <v>1.0000000000000029</v>
      </c>
      <c r="AJ1904" s="47">
        <f t="shared" si="559"/>
        <v>13</v>
      </c>
      <c r="AK1904" s="83" t="b">
        <f>COUNTIF('Power Curve'!$D$2:$D$31,AJ1904)&gt;0</f>
        <v>1</v>
      </c>
      <c r="AL1904" s="83" t="b">
        <f t="shared" si="560"/>
        <v>0</v>
      </c>
      <c r="AM1904" s="83" t="b">
        <f t="shared" si="566"/>
        <v>1</v>
      </c>
      <c r="AN1904" s="47" t="str">
        <f t="shared" si="561"/>
        <v>Inner</v>
      </c>
      <c r="AO1904" s="48" t="str">
        <f t="shared" si="562"/>
        <v>1.3-1.4</v>
      </c>
      <c r="AP1904" s="49" t="str">
        <f t="shared" si="567"/>
        <v>13-14</v>
      </c>
      <c r="AQ1904" s="49" t="str">
        <f t="shared" si="568"/>
        <v>Mar</v>
      </c>
      <c r="AR1904" s="48" t="str">
        <f t="shared" si="569"/>
        <v>295-305</v>
      </c>
      <c r="AS1904" s="49" t="str">
        <f t="shared" si="563"/>
        <v>Inner-TI</v>
      </c>
    </row>
    <row r="1905" spans="5:45" x14ac:dyDescent="0.3">
      <c r="E1905" s="15">
        <v>40980.5625</v>
      </c>
      <c r="F1905" s="21">
        <v>12.07</v>
      </c>
      <c r="G1905" s="21">
        <v>1970.649963378911</v>
      </c>
      <c r="H1905" s="42">
        <v>1.1917331991621234</v>
      </c>
      <c r="I1905" s="35">
        <v>301.2</v>
      </c>
      <c r="J1905" s="43">
        <v>0.10687655343827672</v>
      </c>
      <c r="K1905" s="44">
        <v>9.8555713104599998E-2</v>
      </c>
      <c r="L1905" s="26">
        <f t="shared" si="551"/>
        <v>11.959735819068714</v>
      </c>
      <c r="M1905" s="26">
        <f t="shared" si="552"/>
        <v>1.2064657001099497</v>
      </c>
      <c r="N1905" s="96">
        <f t="shared" si="553"/>
        <v>12</v>
      </c>
      <c r="O1905" s="26">
        <f t="shared" si="554"/>
        <v>0.9433783282921826</v>
      </c>
      <c r="P1905" s="3">
        <f>IF(L1905&gt;'Power Curve'!$C$37,0,INDEX(Ci,$N1905,1)*POWER(1-O1905,3)+INDEX(Ci,$N1905,2)*3*O1905*POWER(1-O1905,2)+INDEX(Ci,$N1905,3)*3*POWER(O1905,2)*(1-O1905)+INDEX(Ci,$N1905,4)*POWER(O1905,3))</f>
        <v>1913.3586334700021</v>
      </c>
      <c r="Q1905" s="3">
        <f>MAX(0,MIN(P1905-V1905+W1905,'Power Curve'!$C$39))</f>
        <v>1929.2447191011645</v>
      </c>
      <c r="R1905" s="3">
        <f t="shared" si="555"/>
        <v>1970.649963378911</v>
      </c>
      <c r="S1905" s="3">
        <f t="shared" si="556"/>
        <v>-41.405244277746533</v>
      </c>
      <c r="T1905" s="3">
        <f t="shared" si="557"/>
        <v>41.405244277746533</v>
      </c>
      <c r="V1905" s="37">
        <f t="array" ref="V1905">SUM(_xlfn.NORM.DIST($AD$3:$AD$1003,$L1905,$AA1905,FALSE)*WindSpeedStep*$AE$3:$AE$1003)/AG1905</f>
        <v>1889.317660365019</v>
      </c>
      <c r="W1905" s="37">
        <f t="array" ref="W1905">SUM(_xlfn.NORM.DIST($AD$3:$AD$1003,$L1905,$AB1905,FALSE)*WindSpeedStep*$AE$3:$AE$1003)/AH1905</f>
        <v>1905.2037459961814</v>
      </c>
      <c r="Y1905" s="1">
        <f t="shared" si="558"/>
        <v>11</v>
      </c>
      <c r="Z1905" s="99">
        <f>IF(L1905&lt;'Power Curve'!$P$28,'Power Curve'!$Q$28,IF(L1905&gt;'Power Curve'!$P$29,'Power Curve'!$Q$29,INDEX(ReferenceTurbulence,Y1905)+(L1905-INDEX(ReferenceTurbulenceWindSpeed,Y1905))*(INDEX(ReferenceTurbulence,Y1905+1)-INDEX(ReferenceTurbulence,Y1905))/(INDEX(ReferenceTurbulenceWindSpeed,Y1905+1)-INDEX(ReferenceTurbulenceWindSpeed,Y1905))))</f>
        <v>0.11830604830092482</v>
      </c>
      <c r="AA1905" s="100">
        <f t="shared" si="564"/>
        <v>1.4149090834770439</v>
      </c>
      <c r="AB1905" s="29">
        <f t="shared" si="565"/>
        <v>1.2782153443743696</v>
      </c>
      <c r="AG1905" s="40">
        <f t="array" ref="AG1905">SUM(_xlfn.NORM.DIST($AD$3:$AD$1003,$F1905,$AA1905,FALSE)*WindSpeedStep)</f>
        <v>1.000000000000004</v>
      </c>
      <c r="AH1905" s="40">
        <f t="array" ref="AH1905">SUM(_xlfn.NORM.DIST($AD$3:$AD$1003,$F1905,$AB1905,FALSE)*WindSpeedStep)</f>
        <v>1.0000000000000036</v>
      </c>
      <c r="AJ1905" s="47">
        <f t="shared" si="559"/>
        <v>12</v>
      </c>
      <c r="AK1905" s="83" t="b">
        <f>COUNTIF('Power Curve'!$D$2:$D$31,AJ1905)&gt;0</f>
        <v>1</v>
      </c>
      <c r="AL1905" s="83" t="b">
        <f t="shared" si="560"/>
        <v>0</v>
      </c>
      <c r="AM1905" s="83" t="b">
        <f t="shared" si="566"/>
        <v>1</v>
      </c>
      <c r="AN1905" s="47" t="str">
        <f t="shared" si="561"/>
        <v>Outer</v>
      </c>
      <c r="AO1905" s="48" t="str">
        <f t="shared" si="562"/>
        <v>1.2-1.3</v>
      </c>
      <c r="AP1905" s="49" t="str">
        <f t="shared" si="567"/>
        <v>13-14</v>
      </c>
      <c r="AQ1905" s="49" t="str">
        <f t="shared" si="568"/>
        <v>Mar</v>
      </c>
      <c r="AR1905" s="48" t="str">
        <f t="shared" si="569"/>
        <v>295-305</v>
      </c>
      <c r="AS1905" s="49" t="str">
        <f t="shared" si="563"/>
        <v>Inner-TI</v>
      </c>
    </row>
    <row r="1906" spans="5:45" x14ac:dyDescent="0.3">
      <c r="E1906" s="15">
        <v>40980.569444444445</v>
      </c>
      <c r="F1906" s="21">
        <v>12.21</v>
      </c>
      <c r="G1906" s="21">
        <v>1954.150024414068</v>
      </c>
      <c r="H1906" s="42">
        <v>1.1915139937648405</v>
      </c>
      <c r="I1906" s="35">
        <v>301.5</v>
      </c>
      <c r="J1906" s="43">
        <v>9.8280098280098274E-2</v>
      </c>
      <c r="K1906" s="44">
        <v>0.15263520843392248</v>
      </c>
      <c r="L1906" s="26">
        <f t="shared" si="551"/>
        <v>12.097715028783171</v>
      </c>
      <c r="M1906" s="26">
        <f t="shared" si="552"/>
        <v>1.2277908317583006</v>
      </c>
      <c r="N1906" s="96">
        <f t="shared" si="553"/>
        <v>13</v>
      </c>
      <c r="O1906" s="26">
        <f t="shared" si="554"/>
        <v>8.1529542695400928E-2</v>
      </c>
      <c r="P1906" s="3">
        <f>IF(L1906&gt;'Power Curve'!$C$37,0,INDEX(Ci,$N1906,1)*POWER(1-O1906,3)+INDEX(Ci,$N1906,2)*3*O1906*POWER(1-O1906,2)+INDEX(Ci,$N1906,3)*3*POWER(O1906,2)*(1-O1906)+INDEX(Ci,$N1906,4)*POWER(O1906,3))</f>
        <v>1921.5240144172622</v>
      </c>
      <c r="Q1906" s="3">
        <f>MAX(0,MIN(P1906-V1906+W1906,'Power Curve'!$C$39))</f>
        <v>1947.3778625118966</v>
      </c>
      <c r="R1906" s="3">
        <f t="shared" si="555"/>
        <v>1954.150024414068</v>
      </c>
      <c r="S1906" s="3">
        <f t="shared" si="556"/>
        <v>-6.7721619021713195</v>
      </c>
      <c r="T1906" s="3">
        <f t="shared" si="557"/>
        <v>6.7721619021713195</v>
      </c>
      <c r="V1906" s="37">
        <f t="array" ref="V1906">SUM(_xlfn.NORM.DIST($AD$3:$AD$1003,$L1906,$AA1906,FALSE)*WindSpeedStep*$AE$3:$AE$1003)/AG1906</f>
        <v>1900.2045462426381</v>
      </c>
      <c r="W1906" s="37">
        <f t="array" ref="W1906">SUM(_xlfn.NORM.DIST($AD$3:$AD$1003,$L1906,$AB1906,FALSE)*WindSpeedStep*$AE$3:$AE$1003)/AH1906</f>
        <v>1926.0583943372726</v>
      </c>
      <c r="Y1906" s="1">
        <f t="shared" si="558"/>
        <v>12</v>
      </c>
      <c r="Z1906" s="99">
        <f>IF(L1906&lt;'Power Curve'!$P$28,'Power Curve'!$Q$28,IF(L1906&gt;'Power Curve'!$P$29,'Power Curve'!$Q$29,INDEX(ReferenceTurbulence,Y1906)+(L1906-INDEX(ReferenceTurbulenceWindSpeed,Y1906))*(INDEX(ReferenceTurbulence,Y1906+1)-INDEX(ReferenceTurbulence,Y1906))/(INDEX(ReferenceTurbulenceWindSpeed,Y1906+1)-INDEX(ReferenceTurbulenceWindSpeed,Y1906))))</f>
        <v>0.11849595487607749</v>
      </c>
      <c r="AA1906" s="100">
        <f t="shared" si="564"/>
        <v>1.4335302941543351</v>
      </c>
      <c r="AB1906" s="29">
        <f t="shared" si="565"/>
        <v>1.188964621993432</v>
      </c>
      <c r="AG1906" s="40">
        <f t="array" ref="AG1906">SUM(_xlfn.NORM.DIST($AD$3:$AD$1003,$F1906,$AA1906,FALSE)*WindSpeedStep)</f>
        <v>1.0000000000000029</v>
      </c>
      <c r="AH1906" s="40">
        <f t="array" ref="AH1906">SUM(_xlfn.NORM.DIST($AD$3:$AD$1003,$F1906,$AB1906,FALSE)*WindSpeedStep)</f>
        <v>1.0000000000000033</v>
      </c>
      <c r="AJ1906" s="47">
        <f t="shared" si="559"/>
        <v>12</v>
      </c>
      <c r="AK1906" s="83" t="b">
        <f>COUNTIF('Power Curve'!$D$2:$D$31,AJ1906)&gt;0</f>
        <v>1</v>
      </c>
      <c r="AL1906" s="83" t="b">
        <f t="shared" si="560"/>
        <v>0</v>
      </c>
      <c r="AM1906" s="83" t="b">
        <f t="shared" si="566"/>
        <v>1</v>
      </c>
      <c r="AN1906" s="47" t="str">
        <f t="shared" si="561"/>
        <v>Outer</v>
      </c>
      <c r="AO1906" s="48" t="str">
        <f t="shared" si="562"/>
        <v>1.2-1.3</v>
      </c>
      <c r="AP1906" s="49" t="str">
        <f t="shared" si="567"/>
        <v>13-14</v>
      </c>
      <c r="AQ1906" s="49" t="str">
        <f t="shared" si="568"/>
        <v>Mar</v>
      </c>
      <c r="AR1906" s="48" t="str">
        <f t="shared" si="569"/>
        <v>295-305</v>
      </c>
      <c r="AS1906" s="49" t="str">
        <f t="shared" si="563"/>
        <v>HWS-LTI</v>
      </c>
    </row>
    <row r="1907" spans="5:45" x14ac:dyDescent="0.3">
      <c r="E1907" s="15">
        <v>40980.576388888891</v>
      </c>
      <c r="F1907" s="21">
        <v>10.79</v>
      </c>
      <c r="G1907" s="21">
        <v>1821.7199554443409</v>
      </c>
      <c r="H1907" s="42">
        <v>1.1910758242807935</v>
      </c>
      <c r="I1907" s="35">
        <v>302.7</v>
      </c>
      <c r="J1907" s="43">
        <v>0.16218721037998149</v>
      </c>
      <c r="K1907" s="44">
        <v>8.848898116041222E-2</v>
      </c>
      <c r="L1907" s="26">
        <f t="shared" si="551"/>
        <v>10.689462917364562</v>
      </c>
      <c r="M1907" s="26">
        <f t="shared" si="552"/>
        <v>1.0101409283256124</v>
      </c>
      <c r="N1907" s="96">
        <f t="shared" si="553"/>
        <v>11</v>
      </c>
      <c r="O1907" s="26">
        <f t="shared" si="554"/>
        <v>0.71772225548380564</v>
      </c>
      <c r="P1907" s="3">
        <f>IF(L1907&gt;'Power Curve'!$C$37,0,INDEX(Ci,$N1907,1)*POWER(1-O1907,3)+INDEX(Ci,$N1907,2)*3*O1907*POWER(1-O1907,2)+INDEX(Ci,$N1907,3)*3*POWER(O1907,2)*(1-O1907)+INDEX(Ci,$N1907,4)*POWER(O1907,3))</f>
        <v>1716.8576356788999</v>
      </c>
      <c r="Q1907" s="3">
        <f>MAX(0,MIN(P1907-V1907+W1907,'Power Curve'!$C$39))</f>
        <v>1656.321827498638</v>
      </c>
      <c r="R1907" s="3">
        <f t="shared" si="555"/>
        <v>1821.7199554443409</v>
      </c>
      <c r="S1907" s="3">
        <f t="shared" si="556"/>
        <v>-165.39812794570298</v>
      </c>
      <c r="T1907" s="3">
        <f t="shared" si="557"/>
        <v>165.39812794570298</v>
      </c>
      <c r="V1907" s="37">
        <f t="array" ref="V1907">SUM(_xlfn.NORM.DIST($AD$3:$AD$1003,$L1907,$AA1907,FALSE)*WindSpeedStep*$AE$3:$AE$1003)/AG1907</f>
        <v>1704.3179043030882</v>
      </c>
      <c r="W1907" s="37">
        <f t="array" ref="W1907">SUM(_xlfn.NORM.DIST($AD$3:$AD$1003,$L1907,$AB1907,FALSE)*WindSpeedStep*$AE$3:$AE$1003)/AH1907</f>
        <v>1643.7820961228263</v>
      </c>
      <c r="Y1907" s="1">
        <f t="shared" si="558"/>
        <v>10</v>
      </c>
      <c r="Z1907" s="99">
        <f>IF(L1907&lt;'Power Curve'!$P$28,'Power Curve'!$Q$28,IF(L1907&gt;'Power Curve'!$P$29,'Power Curve'!$Q$29,INDEX(ReferenceTurbulence,Y1907)+(L1907-INDEX(ReferenceTurbulenceWindSpeed,Y1907))*(INDEX(ReferenceTurbulence,Y1907+1)-INDEX(ReferenceTurbulence,Y1907))/(INDEX(ReferenceTurbulenceWindSpeed,Y1907+1)-INDEX(ReferenceTurbulenceWindSpeed,Y1907))))</f>
        <v>0.12000207805668664</v>
      </c>
      <c r="AA1907" s="100">
        <f t="shared" si="564"/>
        <v>1.2827577633936393</v>
      </c>
      <c r="AB1907" s="29">
        <f t="shared" si="565"/>
        <v>1.7336941710276168</v>
      </c>
      <c r="AG1907" s="40">
        <f t="array" ref="AG1907">SUM(_xlfn.NORM.DIST($AD$3:$AD$1003,$F1907,$AA1907,FALSE)*WindSpeedStep)</f>
        <v>1.0000000000000029</v>
      </c>
      <c r="AH1907" s="40">
        <f t="array" ref="AH1907">SUM(_xlfn.NORM.DIST($AD$3:$AD$1003,$F1907,$AB1907,FALSE)*WindSpeedStep)</f>
        <v>0.99999999979921173</v>
      </c>
      <c r="AJ1907" s="47">
        <f t="shared" si="559"/>
        <v>11</v>
      </c>
      <c r="AK1907" s="83" t="b">
        <f>COUNTIF('Power Curve'!$D$2:$D$31,AJ1907)&gt;0</f>
        <v>1</v>
      </c>
      <c r="AL1907" s="83" t="b">
        <f t="shared" si="560"/>
        <v>0</v>
      </c>
      <c r="AM1907" s="83" t="b">
        <f t="shared" si="566"/>
        <v>1</v>
      </c>
      <c r="AN1907" s="47" t="str">
        <f t="shared" si="561"/>
        <v>Outer</v>
      </c>
      <c r="AO1907" s="48" t="str">
        <f t="shared" si="562"/>
        <v>1.0-1.1</v>
      </c>
      <c r="AP1907" s="49" t="str">
        <f t="shared" si="567"/>
        <v>13-14</v>
      </c>
      <c r="AQ1907" s="49" t="str">
        <f t="shared" si="568"/>
        <v>Mar</v>
      </c>
      <c r="AR1907" s="48" t="str">
        <f t="shared" si="569"/>
        <v>295-305</v>
      </c>
      <c r="AS1907" s="49" t="str">
        <f t="shared" si="563"/>
        <v>HWS-HTI</v>
      </c>
    </row>
    <row r="1908" spans="5:45" x14ac:dyDescent="0.3">
      <c r="E1908" s="15">
        <v>40980.618055555555</v>
      </c>
      <c r="F1908" s="21">
        <v>11.02</v>
      </c>
      <c r="G1908" s="21">
        <v>1887.05004882813</v>
      </c>
      <c r="H1908" s="42">
        <v>1.1899818094519983</v>
      </c>
      <c r="I1908" s="35">
        <v>295.8</v>
      </c>
      <c r="J1908" s="43">
        <v>9.981851179673322E-2</v>
      </c>
      <c r="K1908" s="44">
        <v>0.16137646710032569</v>
      </c>
      <c r="L1908" s="26">
        <f t="shared" si="551"/>
        <v>10.913976286513321</v>
      </c>
      <c r="M1908" s="26">
        <f t="shared" si="552"/>
        <v>1.0448401932642961</v>
      </c>
      <c r="N1908" s="96">
        <f t="shared" si="553"/>
        <v>11</v>
      </c>
      <c r="O1908" s="26">
        <f t="shared" si="554"/>
        <v>0.93561377271259238</v>
      </c>
      <c r="P1908" s="3">
        <f>IF(L1908&gt;'Power Curve'!$C$37,0,INDEX(Ci,$N1908,1)*POWER(1-O1908,3)+INDEX(Ci,$N1908,2)*3*O1908*POWER(1-O1908,2)+INDEX(Ci,$N1908,3)*3*POWER(O1908,2)*(1-O1908)+INDEX(Ci,$N1908,4)*POWER(O1908,3))</f>
        <v>1763.9844846318267</v>
      </c>
      <c r="Q1908" s="3">
        <f>MAX(0,MIN(P1908-V1908+W1908,'Power Curve'!$C$39))</f>
        <v>1796.3558545922276</v>
      </c>
      <c r="R1908" s="3">
        <f t="shared" si="555"/>
        <v>1887.05004882813</v>
      </c>
      <c r="S1908" s="3">
        <f t="shared" si="556"/>
        <v>-90.694194235902387</v>
      </c>
      <c r="T1908" s="3">
        <f t="shared" si="557"/>
        <v>90.694194235902387</v>
      </c>
      <c r="V1908" s="37">
        <f t="array" ref="V1908">SUM(_xlfn.NORM.DIST($AD$3:$AD$1003,$L1908,$AA1908,FALSE)*WindSpeedStep*$AE$3:$AE$1003)/AG1908</f>
        <v>1748.8645169492524</v>
      </c>
      <c r="W1908" s="37">
        <f t="array" ref="W1908">SUM(_xlfn.NORM.DIST($AD$3:$AD$1003,$L1908,$AB1908,FALSE)*WindSpeedStep*$AE$3:$AE$1003)/AH1908</f>
        <v>1781.2358869096533</v>
      </c>
      <c r="Y1908" s="1">
        <f t="shared" si="558"/>
        <v>10</v>
      </c>
      <c r="Z1908" s="99">
        <f>IF(L1908&lt;'Power Curve'!$P$28,'Power Curve'!$Q$28,IF(L1908&gt;'Power Curve'!$P$29,'Power Curve'!$Q$29,INDEX(ReferenceTurbulence,Y1908)+(L1908-INDEX(ReferenceTurbulenceWindSpeed,Y1908))*(INDEX(ReferenceTurbulence,Y1908+1)-INDEX(ReferenceTurbulence,Y1908))/(INDEX(ReferenceTurbulenceWindSpeed,Y1908+1)-INDEX(ReferenceTurbulenceWindSpeed,Y1908))))</f>
        <v>0.11999635439796678</v>
      </c>
      <c r="AA1908" s="100">
        <f t="shared" si="564"/>
        <v>1.3096373663674581</v>
      </c>
      <c r="AB1908" s="29">
        <f t="shared" si="565"/>
        <v>1.0894168707045966</v>
      </c>
      <c r="AG1908" s="40">
        <f t="array" ref="AG1908">SUM(_xlfn.NORM.DIST($AD$3:$AD$1003,$F1908,$AA1908,FALSE)*WindSpeedStep)</f>
        <v>1.0000000000000033</v>
      </c>
      <c r="AH1908" s="40">
        <f t="array" ref="AH1908">SUM(_xlfn.NORM.DIST($AD$3:$AD$1003,$F1908,$AB1908,FALSE)*WindSpeedStep)</f>
        <v>1.0000000000000038</v>
      </c>
      <c r="AJ1908" s="47">
        <f t="shared" si="559"/>
        <v>11</v>
      </c>
      <c r="AK1908" s="83" t="b">
        <f>COUNTIF('Power Curve'!$D$2:$D$31,AJ1908)&gt;0</f>
        <v>1</v>
      </c>
      <c r="AL1908" s="83" t="b">
        <f t="shared" si="560"/>
        <v>0</v>
      </c>
      <c r="AM1908" s="83" t="b">
        <f t="shared" si="566"/>
        <v>1</v>
      </c>
      <c r="AN1908" s="47" t="str">
        <f t="shared" si="561"/>
        <v>Outer</v>
      </c>
      <c r="AO1908" s="48" t="str">
        <f t="shared" si="562"/>
        <v>1.0-1.1</v>
      </c>
      <c r="AP1908" s="49" t="str">
        <f t="shared" si="567"/>
        <v>14-15</v>
      </c>
      <c r="AQ1908" s="49" t="str">
        <f t="shared" si="568"/>
        <v>Mar</v>
      </c>
      <c r="AR1908" s="48" t="str">
        <f t="shared" si="569"/>
        <v>295-305</v>
      </c>
      <c r="AS1908" s="49" t="str">
        <f t="shared" si="563"/>
        <v>HWS-LTI</v>
      </c>
    </row>
    <row r="1909" spans="5:45" x14ac:dyDescent="0.3">
      <c r="E1909" s="15">
        <v>40980.645833333336</v>
      </c>
      <c r="F1909" s="21">
        <v>9.2200000000000006</v>
      </c>
      <c r="G1909" s="21">
        <v>1175.269950866704</v>
      </c>
      <c r="H1909" s="42">
        <v>1.192843664283888</v>
      </c>
      <c r="I1909" s="35">
        <v>296.5</v>
      </c>
      <c r="J1909" s="43">
        <v>0.14425162689804771</v>
      </c>
      <c r="K1909" s="44">
        <v>9.2533192518393981E-2</v>
      </c>
      <c r="L1909" s="26">
        <f t="shared" si="551"/>
        <v>9.1386083966944511</v>
      </c>
      <c r="M1909" s="26">
        <f t="shared" si="552"/>
        <v>0.77045136285287075</v>
      </c>
      <c r="N1909" s="96">
        <f t="shared" si="553"/>
        <v>10</v>
      </c>
      <c r="O1909" s="26">
        <f t="shared" si="554"/>
        <v>0.13761913736877904</v>
      </c>
      <c r="P1909" s="3">
        <f>IF(L1909&gt;'Power Curve'!$C$37,0,INDEX(Ci,$N1909,1)*POWER(1-O1909,3)+INDEX(Ci,$N1909,2)*3*O1909*POWER(1-O1909,2)+INDEX(Ci,$N1909,3)*3*POWER(O1909,2)*(1-O1909)+INDEX(Ci,$N1909,4)*POWER(O1909,3))</f>
        <v>1242.0710583717791</v>
      </c>
      <c r="Q1909" s="3">
        <f>MAX(0,MIN(P1909-V1909+W1909,'Power Curve'!$C$39))</f>
        <v>1241.2971238328548</v>
      </c>
      <c r="R1909" s="3">
        <f t="shared" si="555"/>
        <v>1175.269950866704</v>
      </c>
      <c r="S1909" s="3">
        <f t="shared" si="556"/>
        <v>66.027172966150829</v>
      </c>
      <c r="T1909" s="3">
        <f t="shared" si="557"/>
        <v>66.027172966150829</v>
      </c>
      <c r="V1909" s="37">
        <f t="array" ref="V1909">SUM(_xlfn.NORM.DIST($AD$3:$AD$1003,$L1909,$AA1909,FALSE)*WindSpeedStep*$AE$3:$AE$1003)/AG1909</f>
        <v>1253.8500863487677</v>
      </c>
      <c r="W1909" s="37">
        <f t="array" ref="W1909">SUM(_xlfn.NORM.DIST($AD$3:$AD$1003,$L1909,$AB1909,FALSE)*WindSpeedStep*$AE$3:$AE$1003)/AH1909</f>
        <v>1253.0761518098434</v>
      </c>
      <c r="Y1909" s="1">
        <f t="shared" si="558"/>
        <v>9</v>
      </c>
      <c r="Z1909" s="99">
        <f>IF(L1909&lt;'Power Curve'!$P$28,'Power Curve'!$Q$28,IF(L1909&gt;'Power Curve'!$P$29,'Power Curve'!$Q$29,INDEX(ReferenceTurbulence,Y1909)+(L1909-INDEX(ReferenceTurbulenceWindSpeed,Y1909))*(INDEX(ReferenceTurbulence,Y1909+1)-INDEX(ReferenceTurbulence,Y1909))/(INDEX(ReferenceTurbulenceWindSpeed,Y1909+1)-INDEX(ReferenceTurbulenceWindSpeed,Y1909))))</f>
        <v>0.12047340736452618</v>
      </c>
      <c r="AA1909" s="100">
        <f t="shared" si="564"/>
        <v>1.1009592921198501</v>
      </c>
      <c r="AB1909" s="29">
        <f t="shared" si="565"/>
        <v>1.318259128807334</v>
      </c>
      <c r="AG1909" s="40">
        <f t="array" ref="AG1909">SUM(_xlfn.NORM.DIST($AD$3:$AD$1003,$F1909,$AA1909,FALSE)*WindSpeedStep)</f>
        <v>1.0000000000000036</v>
      </c>
      <c r="AH1909" s="40">
        <f t="array" ref="AH1909">SUM(_xlfn.NORM.DIST($AD$3:$AD$1003,$F1909,$AB1909,FALSE)*WindSpeedStep)</f>
        <v>0.99999999999899813</v>
      </c>
      <c r="AJ1909" s="47">
        <f t="shared" si="559"/>
        <v>9</v>
      </c>
      <c r="AK1909" s="83" t="b">
        <f>COUNTIF('Power Curve'!$D$2:$D$31,AJ1909)&gt;0</f>
        <v>1</v>
      </c>
      <c r="AL1909" s="83" t="b">
        <f t="shared" si="560"/>
        <v>0</v>
      </c>
      <c r="AM1909" s="83" t="b">
        <f t="shared" si="566"/>
        <v>1</v>
      </c>
      <c r="AN1909" s="47" t="str">
        <f t="shared" si="561"/>
        <v>Outer</v>
      </c>
      <c r="AO1909" s="48" t="str">
        <f t="shared" si="562"/>
        <v>0.7-0.8</v>
      </c>
      <c r="AP1909" s="49" t="str">
        <f t="shared" si="567"/>
        <v>15-16</v>
      </c>
      <c r="AQ1909" s="49" t="str">
        <f t="shared" si="568"/>
        <v>Mar</v>
      </c>
      <c r="AR1909" s="48" t="str">
        <f t="shared" si="569"/>
        <v>295-305</v>
      </c>
      <c r="AS1909" s="49" t="str">
        <f t="shared" si="563"/>
        <v>HWS-HTI</v>
      </c>
    </row>
    <row r="1910" spans="5:45" x14ac:dyDescent="0.3">
      <c r="E1910" s="15">
        <v>40980.652777777781</v>
      </c>
      <c r="F1910" s="21">
        <v>8.19</v>
      </c>
      <c r="G1910" s="21">
        <v>844.25001144409157</v>
      </c>
      <c r="H1910" s="42">
        <v>1.1935907575084999</v>
      </c>
      <c r="I1910" s="35">
        <v>292.39999999999998</v>
      </c>
      <c r="J1910" s="43">
        <v>0.13797313797313795</v>
      </c>
      <c r="K1910" s="44">
        <v>0.12423959355035474</v>
      </c>
      <c r="L1910" s="26">
        <f t="shared" si="551"/>
        <v>8.1193953373217482</v>
      </c>
      <c r="M1910" s="26">
        <f t="shared" si="552"/>
        <v>0.61292869901227442</v>
      </c>
      <c r="N1910" s="96">
        <f t="shared" si="553"/>
        <v>9</v>
      </c>
      <c r="O1910" s="26">
        <f t="shared" si="554"/>
        <v>0.11065964114359836</v>
      </c>
      <c r="P1910" s="3">
        <f>IF(L1910&gt;'Power Curve'!$C$37,0,INDEX(Ci,$N1910,1)*POWER(1-O1910,3)+INDEX(Ci,$N1910,2)*3*O1910*POWER(1-O1910,2)+INDEX(Ci,$N1910,3)*3*POWER(O1910,2)*(1-O1910)+INDEX(Ci,$N1910,4)*POWER(O1910,3))</f>
        <v>914.12778947715481</v>
      </c>
      <c r="Q1910" s="3">
        <f>MAX(0,MIN(P1910-V1910+W1910,'Power Curve'!$C$39))</f>
        <v>922.5745729081217</v>
      </c>
      <c r="R1910" s="3">
        <f t="shared" si="555"/>
        <v>844.25001144409157</v>
      </c>
      <c r="S1910" s="3">
        <f t="shared" si="556"/>
        <v>78.324561464030126</v>
      </c>
      <c r="T1910" s="3">
        <f t="shared" si="557"/>
        <v>78.324561464030126</v>
      </c>
      <c r="V1910" s="37">
        <f t="array" ref="V1910">SUM(_xlfn.NORM.DIST($AD$3:$AD$1003,$L1910,$AA1910,FALSE)*WindSpeedStep*$AE$3:$AE$1003)/AG1910</f>
        <v>911.17458088480123</v>
      </c>
      <c r="W1910" s="37">
        <f t="array" ref="W1910">SUM(_xlfn.NORM.DIST($AD$3:$AD$1003,$L1910,$AB1910,FALSE)*WindSpeedStep*$AE$3:$AE$1003)/AH1910</f>
        <v>919.62136431576812</v>
      </c>
      <c r="Y1910" s="1">
        <f t="shared" si="558"/>
        <v>8</v>
      </c>
      <c r="Z1910" s="99">
        <f>IF(L1910&lt;'Power Curve'!$P$28,'Power Curve'!$Q$28,IF(L1910&gt;'Power Curve'!$P$29,'Power Curve'!$Q$29,INDEX(ReferenceTurbulence,Y1910)+(L1910-INDEX(ReferenceTurbulenceWindSpeed,Y1910))*(INDEX(ReferenceTurbulence,Y1910+1)-INDEX(ReferenceTurbulence,Y1910))/(INDEX(ReferenceTurbulenceWindSpeed,Y1910+1)-INDEX(ReferenceTurbulenceWindSpeed,Y1910))))</f>
        <v>0.11952345584493933</v>
      </c>
      <c r="AA1910" s="100">
        <f t="shared" si="564"/>
        <v>0.97045819008798229</v>
      </c>
      <c r="AB1910" s="29">
        <f t="shared" si="565"/>
        <v>1.1202584531347466</v>
      </c>
      <c r="AG1910" s="40">
        <f t="array" ref="AG1910">SUM(_xlfn.NORM.DIST($AD$3:$AD$1003,$F1910,$AA1910,FALSE)*WindSpeedStep)</f>
        <v>1.000000000000004</v>
      </c>
      <c r="AH1910" s="40">
        <f t="array" ref="AH1910">SUM(_xlfn.NORM.DIST($AD$3:$AD$1003,$F1910,$AB1910,FALSE)*WindSpeedStep)</f>
        <v>0.99999999999991052</v>
      </c>
      <c r="AJ1910" s="47">
        <f t="shared" si="559"/>
        <v>8</v>
      </c>
      <c r="AK1910" s="83" t="b">
        <f>COUNTIF('Power Curve'!$D$2:$D$31,AJ1910)&gt;0</f>
        <v>1</v>
      </c>
      <c r="AL1910" s="83" t="b">
        <f t="shared" si="560"/>
        <v>0</v>
      </c>
      <c r="AM1910" s="83" t="b">
        <f t="shared" si="566"/>
        <v>1</v>
      </c>
      <c r="AN1910" s="47" t="str">
        <f t="shared" si="561"/>
        <v>Inner</v>
      </c>
      <c r="AO1910" s="48" t="str">
        <f t="shared" si="562"/>
        <v>0.6-0.7</v>
      </c>
      <c r="AP1910" s="49" t="str">
        <f t="shared" si="567"/>
        <v>15-16</v>
      </c>
      <c r="AQ1910" s="49" t="str">
        <f t="shared" si="568"/>
        <v>Mar</v>
      </c>
      <c r="AR1910" s="48" t="str">
        <f t="shared" si="569"/>
        <v>285-295</v>
      </c>
      <c r="AS1910" s="49" t="str">
        <f t="shared" si="563"/>
        <v>Inner-TI</v>
      </c>
    </row>
    <row r="1911" spans="5:45" x14ac:dyDescent="0.3">
      <c r="E1911" s="15">
        <v>40980.659722222219</v>
      </c>
      <c r="F1911" s="21">
        <v>8.3800000000000008</v>
      </c>
      <c r="G1911" s="21">
        <v>1152.9500274658178</v>
      </c>
      <c r="H1911" s="42">
        <v>1.1935777152751617</v>
      </c>
      <c r="I1911" s="35">
        <v>291.7</v>
      </c>
      <c r="J1911" s="43">
        <v>0.14081145584725535</v>
      </c>
      <c r="K1911" s="44">
        <v>0.18922924878390421</v>
      </c>
      <c r="L1911" s="26">
        <f t="shared" si="551"/>
        <v>8.3077271186907495</v>
      </c>
      <c r="M1911" s="26">
        <f t="shared" si="552"/>
        <v>0.64203598292536401</v>
      </c>
      <c r="N1911" s="96">
        <f t="shared" si="553"/>
        <v>9</v>
      </c>
      <c r="O1911" s="26">
        <f t="shared" si="554"/>
        <v>0.29890636555475919</v>
      </c>
      <c r="P1911" s="3">
        <f>IF(L1911&gt;'Power Curve'!$C$37,0,INDEX(Ci,$N1911,1)*POWER(1-O1911,3)+INDEX(Ci,$N1911,2)*3*O1911*POWER(1-O1911,2)+INDEX(Ci,$N1911,3)*3*POWER(O1911,2)*(1-O1911)+INDEX(Ci,$N1911,4)*POWER(O1911,3))</f>
        <v>972.20867280903724</v>
      </c>
      <c r="Q1911" s="3">
        <f>MAX(0,MIN(P1911-V1911+W1911,'Power Curve'!$C$39))</f>
        <v>981.3893001660108</v>
      </c>
      <c r="R1911" s="3">
        <f t="shared" si="555"/>
        <v>1152.9500274658178</v>
      </c>
      <c r="S1911" s="3">
        <f t="shared" si="556"/>
        <v>-171.56072729980701</v>
      </c>
      <c r="T1911" s="3">
        <f t="shared" si="557"/>
        <v>171.56072729980701</v>
      </c>
      <c r="V1911" s="37">
        <f t="array" ref="V1911">SUM(_xlfn.NORM.DIST($AD$3:$AD$1003,$L1911,$AA1911,FALSE)*WindSpeedStep*$AE$3:$AE$1003)/AG1911</f>
        <v>971.80401992206737</v>
      </c>
      <c r="W1911" s="37">
        <f t="array" ref="W1911">SUM(_xlfn.NORM.DIST($AD$3:$AD$1003,$L1911,$AB1911,FALSE)*WindSpeedStep*$AE$3:$AE$1003)/AH1911</f>
        <v>980.98464727904093</v>
      </c>
      <c r="Y1911" s="1">
        <f t="shared" si="558"/>
        <v>8</v>
      </c>
      <c r="Z1911" s="99">
        <f>IF(L1911&lt;'Power Curve'!$P$28,'Power Curve'!$Q$28,IF(L1911&gt;'Power Curve'!$P$29,'Power Curve'!$Q$29,INDEX(ReferenceTurbulence,Y1911)+(L1911-INDEX(ReferenceTurbulenceWindSpeed,Y1911))*(INDEX(ReferenceTurbulence,Y1911+1)-INDEX(ReferenceTurbulence,Y1911))/(INDEX(ReferenceTurbulenceWindSpeed,Y1911+1)-INDEX(ReferenceTurbulenceWindSpeed,Y1911))))</f>
        <v>0.11973981605177447</v>
      </c>
      <c r="AA1911" s="100">
        <f t="shared" si="564"/>
        <v>0.99476571700036875</v>
      </c>
      <c r="AB1911" s="29">
        <f t="shared" si="565"/>
        <v>1.1698231503645684</v>
      </c>
      <c r="AG1911" s="40">
        <f t="array" ref="AG1911">SUM(_xlfn.NORM.DIST($AD$3:$AD$1003,$F1911,$AA1911,FALSE)*WindSpeedStep)</f>
        <v>1.0000000000000036</v>
      </c>
      <c r="AH1911" s="40">
        <f t="array" ref="AH1911">SUM(_xlfn.NORM.DIST($AD$3:$AD$1003,$F1911,$AB1911,FALSE)*WindSpeedStep)</f>
        <v>0.99999999999972056</v>
      </c>
      <c r="AJ1911" s="47">
        <f t="shared" si="559"/>
        <v>8</v>
      </c>
      <c r="AK1911" s="83" t="b">
        <f>COUNTIF('Power Curve'!$D$2:$D$31,AJ1911)&gt;0</f>
        <v>1</v>
      </c>
      <c r="AL1911" s="83" t="b">
        <f t="shared" si="560"/>
        <v>0</v>
      </c>
      <c r="AM1911" s="83" t="b">
        <f t="shared" si="566"/>
        <v>1</v>
      </c>
      <c r="AN1911" s="47" t="str">
        <f t="shared" si="561"/>
        <v>Outer</v>
      </c>
      <c r="AO1911" s="48" t="str">
        <f t="shared" si="562"/>
        <v>0.6-0.7</v>
      </c>
      <c r="AP1911" s="49" t="str">
        <f t="shared" si="567"/>
        <v>15-16</v>
      </c>
      <c r="AQ1911" s="49" t="str">
        <f t="shared" si="568"/>
        <v>Mar</v>
      </c>
      <c r="AR1911" s="48" t="str">
        <f t="shared" si="569"/>
        <v>285-295</v>
      </c>
      <c r="AS1911" s="49" t="str">
        <f t="shared" si="563"/>
        <v>HWS-HTI</v>
      </c>
    </row>
    <row r="1912" spans="5:45" x14ac:dyDescent="0.3">
      <c r="E1912" s="15">
        <v>40980.666666666664</v>
      </c>
      <c r="F1912" s="21">
        <v>9.01</v>
      </c>
      <c r="G1912" s="21">
        <v>1097.2699813842773</v>
      </c>
      <c r="H1912" s="42">
        <v>1.1937976812592479</v>
      </c>
      <c r="I1912" s="35">
        <v>290.5</v>
      </c>
      <c r="J1912" s="43">
        <v>0.16315205327413984</v>
      </c>
      <c r="K1912" s="44">
        <v>0.16553428601883538</v>
      </c>
      <c r="L1912" s="26">
        <f t="shared" si="551"/>
        <v>8.9328423968768345</v>
      </c>
      <c r="M1912" s="26">
        <f t="shared" si="552"/>
        <v>0.7386495642779547</v>
      </c>
      <c r="N1912" s="96">
        <f t="shared" si="553"/>
        <v>9</v>
      </c>
      <c r="O1912" s="26">
        <f t="shared" si="554"/>
        <v>0.92373932068588438</v>
      </c>
      <c r="P1912" s="3">
        <f>IF(L1912&gt;'Power Curve'!$C$37,0,INDEX(Ci,$N1912,1)*POWER(1-O1912,3)+INDEX(Ci,$N1912,2)*3*O1912*POWER(1-O1912,2)+INDEX(Ci,$N1912,3)*3*POWER(O1912,2)*(1-O1912)+INDEX(Ci,$N1912,4)*POWER(O1912,3))</f>
        <v>1173.2410141359178</v>
      </c>
      <c r="Q1912" s="3">
        <f>MAX(0,MIN(P1912-V1912+W1912,'Power Curve'!$C$39))</f>
        <v>1177.1121016914162</v>
      </c>
      <c r="R1912" s="3">
        <f t="shared" si="555"/>
        <v>1097.2699813842773</v>
      </c>
      <c r="S1912" s="3">
        <f t="shared" si="556"/>
        <v>79.842120307138885</v>
      </c>
      <c r="T1912" s="3">
        <f t="shared" si="557"/>
        <v>79.842120307138885</v>
      </c>
      <c r="V1912" s="37">
        <f t="array" ref="V1912">SUM(_xlfn.NORM.DIST($AD$3:$AD$1003,$L1912,$AA1912,FALSE)*WindSpeedStep*$AE$3:$AE$1003)/AG1912</f>
        <v>1183.1534994777421</v>
      </c>
      <c r="W1912" s="37">
        <f t="array" ref="W1912">SUM(_xlfn.NORM.DIST($AD$3:$AD$1003,$L1912,$AB1912,FALSE)*WindSpeedStep*$AE$3:$AE$1003)/AH1912</f>
        <v>1187.0245870332406</v>
      </c>
      <c r="Y1912" s="1">
        <f t="shared" si="558"/>
        <v>8</v>
      </c>
      <c r="Z1912" s="99">
        <f>IF(L1912&lt;'Power Curve'!$P$28,'Power Curve'!$Q$28,IF(L1912&gt;'Power Curve'!$P$29,'Power Curve'!$Q$29,INDEX(ReferenceTurbulence,Y1912)+(L1912-INDEX(ReferenceTurbulenceWindSpeed,Y1912))*(INDEX(ReferenceTurbulence,Y1912+1)-INDEX(ReferenceTurbulence,Y1912))/(INDEX(ReferenceTurbulenceWindSpeed,Y1912+1)-INDEX(ReferenceTurbulenceWindSpeed,Y1912))))</f>
        <v>0.12045796393898188</v>
      </c>
      <c r="AA1912" s="100">
        <f t="shared" si="564"/>
        <v>1.0760320073155982</v>
      </c>
      <c r="AB1912" s="29">
        <f t="shared" si="565"/>
        <v>1.4574115786247444</v>
      </c>
      <c r="AG1912" s="40">
        <f t="array" ref="AG1912">SUM(_xlfn.NORM.DIST($AD$3:$AD$1003,$F1912,$AA1912,FALSE)*WindSpeedStep)</f>
        <v>1.0000000000000036</v>
      </c>
      <c r="AH1912" s="40">
        <f t="array" ref="AH1912">SUM(_xlfn.NORM.DIST($AD$3:$AD$1003,$F1912,$AB1912,FALSE)*WindSpeedStep)</f>
        <v>0.99999999974778619</v>
      </c>
      <c r="AJ1912" s="47">
        <f t="shared" si="559"/>
        <v>9</v>
      </c>
      <c r="AK1912" s="83" t="b">
        <f>COUNTIF('Power Curve'!$D$2:$D$31,AJ1912)&gt;0</f>
        <v>1</v>
      </c>
      <c r="AL1912" s="83" t="b">
        <f t="shared" si="560"/>
        <v>0</v>
      </c>
      <c r="AM1912" s="83" t="b">
        <f t="shared" si="566"/>
        <v>1</v>
      </c>
      <c r="AN1912" s="47" t="str">
        <f t="shared" si="561"/>
        <v>Outer</v>
      </c>
      <c r="AO1912" s="48" t="str">
        <f t="shared" si="562"/>
        <v>0.7-0.8</v>
      </c>
      <c r="AP1912" s="49" t="str">
        <f t="shared" si="567"/>
        <v>16-17</v>
      </c>
      <c r="AQ1912" s="49" t="str">
        <f t="shared" si="568"/>
        <v>Mar</v>
      </c>
      <c r="AR1912" s="48" t="str">
        <f t="shared" si="569"/>
        <v>285-295</v>
      </c>
      <c r="AS1912" s="49" t="str">
        <f t="shared" si="563"/>
        <v>HWS-HTI</v>
      </c>
    </row>
    <row r="1913" spans="5:45" x14ac:dyDescent="0.3">
      <c r="E1913" s="15">
        <v>40980.673611111109</v>
      </c>
      <c r="F1913" s="21">
        <v>8.7799999999999994</v>
      </c>
      <c r="G1913" s="21">
        <v>1216.9299545288111</v>
      </c>
      <c r="H1913" s="42">
        <v>1.1940177278091819</v>
      </c>
      <c r="I1913" s="35">
        <v>288.5</v>
      </c>
      <c r="J1913" s="43">
        <v>0.12756264236902051</v>
      </c>
      <c r="K1913" s="44">
        <v>0.23520669321692692</v>
      </c>
      <c r="L1913" s="26">
        <f t="shared" si="551"/>
        <v>8.705346818622191</v>
      </c>
      <c r="M1913" s="26">
        <f t="shared" si="552"/>
        <v>0.70348938930856786</v>
      </c>
      <c r="N1913" s="96">
        <f t="shared" si="553"/>
        <v>9</v>
      </c>
      <c r="O1913" s="26">
        <f t="shared" si="554"/>
        <v>0.69634648707512325</v>
      </c>
      <c r="P1913" s="3">
        <f>IF(L1913&gt;'Power Curve'!$C$37,0,INDEX(Ci,$N1913,1)*POWER(1-O1913,3)+INDEX(Ci,$N1913,2)*3*O1913*POWER(1-O1913,2)+INDEX(Ci,$N1913,3)*3*POWER(O1913,2)*(1-O1913)+INDEX(Ci,$N1913,4)*POWER(O1913,3))</f>
        <v>1098.9957314227318</v>
      </c>
      <c r="Q1913" s="3">
        <f>MAX(0,MIN(P1913-V1913+W1913,'Power Curve'!$C$39))</f>
        <v>1101.3568135067371</v>
      </c>
      <c r="R1913" s="3">
        <f t="shared" si="555"/>
        <v>1216.9299545288111</v>
      </c>
      <c r="S1913" s="3">
        <f t="shared" si="556"/>
        <v>-115.57314102207397</v>
      </c>
      <c r="T1913" s="3">
        <f t="shared" si="557"/>
        <v>115.57314102207397</v>
      </c>
      <c r="V1913" s="37">
        <f t="array" ref="V1913">SUM(_xlfn.NORM.DIST($AD$3:$AD$1003,$L1913,$AA1913,FALSE)*WindSpeedStep*$AE$3:$AE$1003)/AG1913</f>
        <v>1105.0425067572803</v>
      </c>
      <c r="W1913" s="37">
        <f t="array" ref="W1913">SUM(_xlfn.NORM.DIST($AD$3:$AD$1003,$L1913,$AB1913,FALSE)*WindSpeedStep*$AE$3:$AE$1003)/AH1913</f>
        <v>1107.4035888412857</v>
      </c>
      <c r="Y1913" s="1">
        <f t="shared" si="558"/>
        <v>8</v>
      </c>
      <c r="Z1913" s="99">
        <f>IF(L1913&lt;'Power Curve'!$P$28,'Power Curve'!$Q$28,IF(L1913&gt;'Power Curve'!$P$29,'Power Curve'!$Q$29,INDEX(ReferenceTurbulence,Y1913)+(L1913-INDEX(ReferenceTurbulenceWindSpeed,Y1913))*(INDEX(ReferenceTurbulence,Y1913+1)-INDEX(ReferenceTurbulence,Y1913))/(INDEX(ReferenceTurbulenceWindSpeed,Y1913+1)-INDEX(ReferenceTurbulenceWindSpeed,Y1913))))</f>
        <v>0.12019661139398143</v>
      </c>
      <c r="AA1913" s="100">
        <f t="shared" si="564"/>
        <v>1.0463531886077639</v>
      </c>
      <c r="AB1913" s="29">
        <f t="shared" si="565"/>
        <v>1.1104770429221931</v>
      </c>
      <c r="AG1913" s="40">
        <f t="array" ref="AG1913">SUM(_xlfn.NORM.DIST($AD$3:$AD$1003,$F1913,$AA1913,FALSE)*WindSpeedStep)</f>
        <v>1.0000000000000033</v>
      </c>
      <c r="AH1913" s="40">
        <f t="array" ref="AH1913">SUM(_xlfn.NORM.DIST($AD$3:$AD$1003,$F1913,$AB1913,FALSE)*WindSpeedStep)</f>
        <v>1.0000000000000033</v>
      </c>
      <c r="AJ1913" s="47">
        <f t="shared" si="559"/>
        <v>9</v>
      </c>
      <c r="AK1913" s="83" t="b">
        <f>COUNTIF('Power Curve'!$D$2:$D$31,AJ1913)&gt;0</f>
        <v>1</v>
      </c>
      <c r="AL1913" s="83" t="b">
        <f t="shared" si="560"/>
        <v>0</v>
      </c>
      <c r="AM1913" s="83" t="b">
        <f t="shared" si="566"/>
        <v>1</v>
      </c>
      <c r="AN1913" s="47" t="str">
        <f t="shared" si="561"/>
        <v>Inner</v>
      </c>
      <c r="AO1913" s="48" t="str">
        <f t="shared" si="562"/>
        <v>0.7-0.8</v>
      </c>
      <c r="AP1913" s="49" t="str">
        <f t="shared" si="567"/>
        <v>16-17</v>
      </c>
      <c r="AQ1913" s="49" t="str">
        <f t="shared" si="568"/>
        <v>Mar</v>
      </c>
      <c r="AR1913" s="48" t="str">
        <f t="shared" si="569"/>
        <v>285-295</v>
      </c>
      <c r="AS1913" s="49" t="str">
        <f t="shared" si="563"/>
        <v>Inner-TI</v>
      </c>
    </row>
    <row r="1914" spans="5:45" x14ac:dyDescent="0.3">
      <c r="E1914" s="15">
        <v>40980.680555555555</v>
      </c>
      <c r="F1914" s="21">
        <v>9.08</v>
      </c>
      <c r="G1914" s="21">
        <v>1084.1599884033205</v>
      </c>
      <c r="H1914" s="42">
        <v>1.1939607614518721</v>
      </c>
      <c r="I1914" s="35">
        <v>286.2</v>
      </c>
      <c r="J1914" s="43">
        <v>0.14096916299559473</v>
      </c>
      <c r="K1914" s="44">
        <v>0.14327444189703487</v>
      </c>
      <c r="L1914" s="26">
        <f t="shared" si="551"/>
        <v>9.0026528503788921</v>
      </c>
      <c r="M1914" s="26">
        <f t="shared" si="552"/>
        <v>0.74943899490625965</v>
      </c>
      <c r="N1914" s="96">
        <f t="shared" si="553"/>
        <v>9</v>
      </c>
      <c r="O1914" s="26">
        <f t="shared" si="554"/>
        <v>0.99351824544246314</v>
      </c>
      <c r="P1914" s="3">
        <f>IF(L1914&gt;'Power Curve'!$C$37,0,INDEX(Ci,$N1914,1)*POWER(1-O1914,3)+INDEX(Ci,$N1914,2)*3*O1914*POWER(1-O1914,2)+INDEX(Ci,$N1914,3)*3*POWER(O1914,2)*(1-O1914)+INDEX(Ci,$N1914,4)*POWER(O1914,3))</f>
        <v>1196.1689053664577</v>
      </c>
      <c r="Q1914" s="3">
        <f>MAX(0,MIN(P1914-V1914+W1914,'Power Curve'!$C$39))</f>
        <v>1198.0532576082244</v>
      </c>
      <c r="R1914" s="3">
        <f t="shared" si="555"/>
        <v>1084.1599884033205</v>
      </c>
      <c r="S1914" s="3">
        <f t="shared" si="556"/>
        <v>113.89326920490385</v>
      </c>
      <c r="T1914" s="3">
        <f t="shared" si="557"/>
        <v>113.89326920490385</v>
      </c>
      <c r="V1914" s="37">
        <f t="array" ref="V1914">SUM(_xlfn.NORM.DIST($AD$3:$AD$1003,$L1914,$AA1914,FALSE)*WindSpeedStep*$AE$3:$AE$1003)/AG1914</f>
        <v>1207.1841189359195</v>
      </c>
      <c r="W1914" s="37">
        <f t="array" ref="W1914">SUM(_xlfn.NORM.DIST($AD$3:$AD$1003,$L1914,$AB1914,FALSE)*WindSpeedStep*$AE$3:$AE$1003)/AH1914</f>
        <v>1209.0684711776862</v>
      </c>
      <c r="Y1914" s="1">
        <f t="shared" si="558"/>
        <v>8</v>
      </c>
      <c r="Z1914" s="99">
        <f>IF(L1914&lt;'Power Curve'!$P$28,'Power Curve'!$Q$28,IF(L1914&gt;'Power Curve'!$P$29,'Power Curve'!$Q$29,INDEX(ReferenceTurbulence,Y1914)+(L1914-INDEX(ReferenceTurbulenceWindSpeed,Y1914))*(INDEX(ReferenceTurbulence,Y1914+1)-INDEX(ReferenceTurbulence,Y1914))/(INDEX(ReferenceTurbulenceWindSpeed,Y1914+1)-INDEX(ReferenceTurbulenceWindSpeed,Y1914))))</f>
        <v>0.12053816391398964</v>
      </c>
      <c r="AA1914" s="100">
        <f t="shared" si="564"/>
        <v>1.0851632449397168</v>
      </c>
      <c r="AB1914" s="29">
        <f t="shared" si="565"/>
        <v>1.2690964370578175</v>
      </c>
      <c r="AG1914" s="40">
        <f t="array" ref="AG1914">SUM(_xlfn.NORM.DIST($AD$3:$AD$1003,$F1914,$AA1914,FALSE)*WindSpeedStep)</f>
        <v>1.0000000000000036</v>
      </c>
      <c r="AH1914" s="40">
        <f t="array" ref="AH1914">SUM(_xlfn.NORM.DIST($AD$3:$AD$1003,$F1914,$AB1914,FALSE)*WindSpeedStep)</f>
        <v>0.99999999999969358</v>
      </c>
      <c r="AJ1914" s="47">
        <f t="shared" si="559"/>
        <v>9</v>
      </c>
      <c r="AK1914" s="83" t="b">
        <f>COUNTIF('Power Curve'!$D$2:$D$31,AJ1914)&gt;0</f>
        <v>1</v>
      </c>
      <c r="AL1914" s="83" t="b">
        <f t="shared" si="560"/>
        <v>0</v>
      </c>
      <c r="AM1914" s="83" t="b">
        <f t="shared" si="566"/>
        <v>1</v>
      </c>
      <c r="AN1914" s="47" t="str">
        <f t="shared" si="561"/>
        <v>Outer</v>
      </c>
      <c r="AO1914" s="48" t="str">
        <f t="shared" si="562"/>
        <v>0.7-0.8</v>
      </c>
      <c r="AP1914" s="49" t="str">
        <f t="shared" si="567"/>
        <v>16-17</v>
      </c>
      <c r="AQ1914" s="49" t="str">
        <f t="shared" si="568"/>
        <v>Mar</v>
      </c>
      <c r="AR1914" s="48" t="str">
        <f t="shared" si="569"/>
        <v>285-295</v>
      </c>
      <c r="AS1914" s="49" t="str">
        <f t="shared" si="563"/>
        <v>HWS-HTI</v>
      </c>
    </row>
    <row r="1915" spans="5:45" x14ac:dyDescent="0.3">
      <c r="E1915" s="15">
        <v>40980.6875</v>
      </c>
      <c r="F1915" s="21">
        <v>9.2200000000000006</v>
      </c>
      <c r="G1915" s="21">
        <v>1195.629989624028</v>
      </c>
      <c r="H1915" s="42">
        <v>1.194004788135119</v>
      </c>
      <c r="I1915" s="35">
        <v>288.8</v>
      </c>
      <c r="J1915" s="43">
        <v>0.13449023861171366</v>
      </c>
      <c r="K1915" s="44">
        <v>0.17163552160974302</v>
      </c>
      <c r="L1915" s="26">
        <f t="shared" si="551"/>
        <v>9.1415726340016494</v>
      </c>
      <c r="M1915" s="26">
        <f t="shared" si="552"/>
        <v>0.77090949528415342</v>
      </c>
      <c r="N1915" s="96">
        <f t="shared" si="553"/>
        <v>10</v>
      </c>
      <c r="O1915" s="26">
        <f t="shared" si="554"/>
        <v>0.14076992953575909</v>
      </c>
      <c r="P1915" s="3">
        <f>IF(L1915&gt;'Power Curve'!$C$37,0,INDEX(Ci,$N1915,1)*POWER(1-O1915,3)+INDEX(Ci,$N1915,2)*3*O1915*POWER(1-O1915,2)+INDEX(Ci,$N1915,3)*3*POWER(O1915,2)*(1-O1915)+INDEX(Ci,$N1915,4)*POWER(O1915,3))</f>
        <v>1243.0974507846302</v>
      </c>
      <c r="Q1915" s="3">
        <f>MAX(0,MIN(P1915-V1915+W1915,'Power Curve'!$C$39))</f>
        <v>1242.9829803820971</v>
      </c>
      <c r="R1915" s="3">
        <f t="shared" si="555"/>
        <v>1195.629989624028</v>
      </c>
      <c r="S1915" s="3">
        <f t="shared" si="556"/>
        <v>47.352990758069154</v>
      </c>
      <c r="T1915" s="3">
        <f t="shared" si="557"/>
        <v>47.352990758069154</v>
      </c>
      <c r="V1915" s="37">
        <f t="array" ref="V1915">SUM(_xlfn.NORM.DIST($AD$3:$AD$1003,$L1915,$AA1915,FALSE)*WindSpeedStep*$AE$3:$AE$1003)/AG1915</f>
        <v>1254.8647432506234</v>
      </c>
      <c r="W1915" s="37">
        <f t="array" ref="W1915">SUM(_xlfn.NORM.DIST($AD$3:$AD$1003,$L1915,$AB1915,FALSE)*WindSpeedStep*$AE$3:$AE$1003)/AH1915</f>
        <v>1254.7502728480904</v>
      </c>
      <c r="Y1915" s="1">
        <f t="shared" si="558"/>
        <v>9</v>
      </c>
      <c r="Z1915" s="99">
        <f>IF(L1915&lt;'Power Curve'!$P$28,'Power Curve'!$Q$28,IF(L1915&gt;'Power Curve'!$P$29,'Power Curve'!$Q$29,INDEX(ReferenceTurbulence,Y1915)+(L1915-INDEX(ReferenceTurbulenceWindSpeed,Y1915))*(INDEX(ReferenceTurbulence,Y1915+1)-INDEX(ReferenceTurbulence,Y1915))/(INDEX(ReferenceTurbulenceWindSpeed,Y1915+1)-INDEX(ReferenceTurbulenceWindSpeed,Y1915))))</f>
        <v>0.12047175419991073</v>
      </c>
      <c r="AA1915" s="100">
        <f t="shared" si="564"/>
        <v>1.1013012913640772</v>
      </c>
      <c r="AB1915" s="29">
        <f t="shared" si="565"/>
        <v>1.2294522848331937</v>
      </c>
      <c r="AG1915" s="40">
        <f t="array" ref="AG1915">SUM(_xlfn.NORM.DIST($AD$3:$AD$1003,$F1915,$AA1915,FALSE)*WindSpeedStep)</f>
        <v>1.0000000000000031</v>
      </c>
      <c r="AH1915" s="40">
        <f t="array" ref="AH1915">SUM(_xlfn.NORM.DIST($AD$3:$AD$1003,$F1915,$AB1915,FALSE)*WindSpeedStep)</f>
        <v>0.99999999999998057</v>
      </c>
      <c r="AJ1915" s="47">
        <f t="shared" si="559"/>
        <v>9</v>
      </c>
      <c r="AK1915" s="83" t="b">
        <f>COUNTIF('Power Curve'!$D$2:$D$31,AJ1915)&gt;0</f>
        <v>1</v>
      </c>
      <c r="AL1915" s="83" t="b">
        <f t="shared" si="560"/>
        <v>0</v>
      </c>
      <c r="AM1915" s="83" t="b">
        <f t="shared" si="566"/>
        <v>1</v>
      </c>
      <c r="AN1915" s="47" t="str">
        <f t="shared" si="561"/>
        <v>Inner</v>
      </c>
      <c r="AO1915" s="48" t="str">
        <f t="shared" si="562"/>
        <v>0.7-0.8</v>
      </c>
      <c r="AP1915" s="49" t="str">
        <f t="shared" si="567"/>
        <v>16-17</v>
      </c>
      <c r="AQ1915" s="49" t="str">
        <f t="shared" si="568"/>
        <v>Mar</v>
      </c>
      <c r="AR1915" s="48" t="str">
        <f t="shared" si="569"/>
        <v>285-295</v>
      </c>
      <c r="AS1915" s="49" t="str">
        <f t="shared" si="563"/>
        <v>Inner-TI</v>
      </c>
    </row>
    <row r="1916" spans="5:45" x14ac:dyDescent="0.3">
      <c r="E1916" s="15">
        <v>40980.694444444445</v>
      </c>
      <c r="F1916" s="21">
        <v>8.44</v>
      </c>
      <c r="G1916" s="21">
        <v>978.65999603271507</v>
      </c>
      <c r="H1916" s="42">
        <v>1.194004788135119</v>
      </c>
      <c r="I1916" s="35">
        <v>289.8</v>
      </c>
      <c r="J1916" s="43">
        <v>0.15521327014218012</v>
      </c>
      <c r="K1916" s="44">
        <v>0.18454569183295105</v>
      </c>
      <c r="L1916" s="26">
        <f t="shared" si="551"/>
        <v>8.3682074870904462</v>
      </c>
      <c r="M1916" s="26">
        <f t="shared" si="552"/>
        <v>0.65138341882482587</v>
      </c>
      <c r="N1916" s="96">
        <f t="shared" si="553"/>
        <v>9</v>
      </c>
      <c r="O1916" s="26">
        <f t="shared" si="554"/>
        <v>0.35935941898877261</v>
      </c>
      <c r="P1916" s="3">
        <f>IF(L1916&gt;'Power Curve'!$C$37,0,INDEX(Ci,$N1916,1)*POWER(1-O1916,3)+INDEX(Ci,$N1916,2)*3*O1916*POWER(1-O1916,2)+INDEX(Ci,$N1916,3)*3*POWER(O1916,2)*(1-O1916)+INDEX(Ci,$N1916,4)*POWER(O1916,3))</f>
        <v>991.16612046008242</v>
      </c>
      <c r="Q1916" s="3">
        <f>MAX(0,MIN(P1916-V1916+W1916,'Power Curve'!$C$39))</f>
        <v>1005.5795322540249</v>
      </c>
      <c r="R1916" s="3">
        <f t="shared" si="555"/>
        <v>978.65999603271507</v>
      </c>
      <c r="S1916" s="3">
        <f t="shared" si="556"/>
        <v>26.919536221309841</v>
      </c>
      <c r="T1916" s="3">
        <f t="shared" si="557"/>
        <v>26.919536221309841</v>
      </c>
      <c r="V1916" s="37">
        <f t="array" ref="V1916">SUM(_xlfn.NORM.DIST($AD$3:$AD$1003,$L1916,$AA1916,FALSE)*WindSpeedStep*$AE$3:$AE$1003)/AG1916</f>
        <v>991.65783859807198</v>
      </c>
      <c r="W1916" s="37">
        <f t="array" ref="W1916">SUM(_xlfn.NORM.DIST($AD$3:$AD$1003,$L1916,$AB1916,FALSE)*WindSpeedStep*$AE$3:$AE$1003)/AH1916</f>
        <v>1006.0712503920145</v>
      </c>
      <c r="Y1916" s="1">
        <f t="shared" si="558"/>
        <v>8</v>
      </c>
      <c r="Z1916" s="99">
        <f>IF(L1916&lt;'Power Curve'!$P$28,'Power Curve'!$Q$28,IF(L1916&gt;'Power Curve'!$P$29,'Power Curve'!$Q$29,INDEX(ReferenceTurbulence,Y1916)+(L1916-INDEX(ReferenceTurbulenceWindSpeed,Y1916))*(INDEX(ReferenceTurbulence,Y1916+1)-INDEX(ReferenceTurbulence,Y1916))/(INDEX(ReferenceTurbulenceWindSpeed,Y1916+1)-INDEX(ReferenceTurbulenceWindSpeed,Y1916))))</f>
        <v>0.11980929739433549</v>
      </c>
      <c r="AA1916" s="100">
        <f t="shared" si="564"/>
        <v>1.0025890594783242</v>
      </c>
      <c r="AB1916" s="29">
        <f t="shared" si="565"/>
        <v>1.2988568492995836</v>
      </c>
      <c r="AG1916" s="40">
        <f t="array" ref="AG1916">SUM(_xlfn.NORM.DIST($AD$3:$AD$1003,$F1916,$AA1916,FALSE)*WindSpeedStep)</f>
        <v>1.0000000000000036</v>
      </c>
      <c r="AH1916" s="40">
        <f t="array" ref="AH1916">SUM(_xlfn.NORM.DIST($AD$3:$AD$1003,$F1916,$AB1916,FALSE)*WindSpeedStep)</f>
        <v>0.9999999999688568</v>
      </c>
      <c r="AJ1916" s="47">
        <f t="shared" si="559"/>
        <v>8</v>
      </c>
      <c r="AK1916" s="83" t="b">
        <f>COUNTIF('Power Curve'!$D$2:$D$31,AJ1916)&gt;0</f>
        <v>1</v>
      </c>
      <c r="AL1916" s="83" t="b">
        <f t="shared" si="560"/>
        <v>0</v>
      </c>
      <c r="AM1916" s="83" t="b">
        <f t="shared" si="566"/>
        <v>1</v>
      </c>
      <c r="AN1916" s="47" t="str">
        <f t="shared" si="561"/>
        <v>Outer</v>
      </c>
      <c r="AO1916" s="48" t="str">
        <f t="shared" si="562"/>
        <v>0.6-0.7</v>
      </c>
      <c r="AP1916" s="49" t="str">
        <f t="shared" si="567"/>
        <v>16-17</v>
      </c>
      <c r="AQ1916" s="49" t="str">
        <f t="shared" si="568"/>
        <v>Mar</v>
      </c>
      <c r="AR1916" s="48" t="str">
        <f t="shared" si="569"/>
        <v>285-295</v>
      </c>
      <c r="AS1916" s="49" t="str">
        <f t="shared" si="563"/>
        <v>HWS-HTI</v>
      </c>
    </row>
    <row r="1917" spans="5:45" x14ac:dyDescent="0.3">
      <c r="E1917" s="15">
        <v>40980.701388888891</v>
      </c>
      <c r="F1917" s="21">
        <v>8.2200000000000006</v>
      </c>
      <c r="G1917" s="21">
        <v>848.47001266479469</v>
      </c>
      <c r="H1917" s="42">
        <v>1.1939167380153082</v>
      </c>
      <c r="I1917" s="35">
        <v>291</v>
      </c>
      <c r="J1917" s="43">
        <v>0.13260340632603407</v>
      </c>
      <c r="K1917" s="44">
        <v>0.17158504482718004</v>
      </c>
      <c r="L1917" s="26">
        <f t="shared" si="551"/>
        <v>8.1498785124758388</v>
      </c>
      <c r="M1917" s="26">
        <f t="shared" si="552"/>
        <v>0.61763997199728427</v>
      </c>
      <c r="N1917" s="96">
        <f t="shared" si="553"/>
        <v>9</v>
      </c>
      <c r="O1917" s="26">
        <f t="shared" si="554"/>
        <v>0.14112904907197124</v>
      </c>
      <c r="P1917" s="3">
        <f>IF(L1917&gt;'Power Curve'!$C$37,0,INDEX(Ci,$N1917,1)*POWER(1-O1917,3)+INDEX(Ci,$N1917,2)*3*O1917*POWER(1-O1917,2)+INDEX(Ci,$N1917,3)*3*POWER(O1917,2)*(1-O1917)+INDEX(Ci,$N1917,4)*POWER(O1917,3))</f>
        <v>923.42342000036956</v>
      </c>
      <c r="Q1917" s="3">
        <f>MAX(0,MIN(P1917-V1917+W1917,'Power Curve'!$C$39))</f>
        <v>929.3740346491594</v>
      </c>
      <c r="R1917" s="3">
        <f t="shared" si="555"/>
        <v>848.47001266479469</v>
      </c>
      <c r="S1917" s="3">
        <f t="shared" si="556"/>
        <v>80.904021984364704</v>
      </c>
      <c r="T1917" s="3">
        <f t="shared" si="557"/>
        <v>80.904021984364704</v>
      </c>
      <c r="V1917" s="37">
        <f t="array" ref="V1917">SUM(_xlfn.NORM.DIST($AD$3:$AD$1003,$L1917,$AA1917,FALSE)*WindSpeedStep*$AE$3:$AE$1003)/AG1917</f>
        <v>920.858564508413</v>
      </c>
      <c r="W1917" s="37">
        <f t="array" ref="W1917">SUM(_xlfn.NORM.DIST($AD$3:$AD$1003,$L1917,$AB1917,FALSE)*WindSpeedStep*$AE$3:$AE$1003)/AH1917</f>
        <v>926.80917915720283</v>
      </c>
      <c r="Y1917" s="1">
        <f t="shared" si="558"/>
        <v>8</v>
      </c>
      <c r="Z1917" s="99">
        <f>IF(L1917&lt;'Power Curve'!$P$28,'Power Curve'!$Q$28,IF(L1917&gt;'Power Curve'!$P$29,'Power Curve'!$Q$29,INDEX(ReferenceTurbulence,Y1917)+(L1917-INDEX(ReferenceTurbulenceWindSpeed,Y1917))*(INDEX(ReferenceTurbulence,Y1917+1)-INDEX(ReferenceTurbulence,Y1917))/(INDEX(ReferenceTurbulenceWindSpeed,Y1917+1)-INDEX(ReferenceTurbulenceWindSpeed,Y1917))))</f>
        <v>0.11955847567023588</v>
      </c>
      <c r="AA1917" s="100">
        <f t="shared" si="564"/>
        <v>0.9743870518492207</v>
      </c>
      <c r="AB1917" s="29">
        <f t="shared" si="565"/>
        <v>1.0807016518976478</v>
      </c>
      <c r="AG1917" s="40">
        <f t="array" ref="AG1917">SUM(_xlfn.NORM.DIST($AD$3:$AD$1003,$F1917,$AA1917,FALSE)*WindSpeedStep)</f>
        <v>1.0000000000000036</v>
      </c>
      <c r="AH1917" s="40">
        <f t="array" ref="AH1917">SUM(_xlfn.NORM.DIST($AD$3:$AD$1003,$F1917,$AB1917,FALSE)*WindSpeedStep)</f>
        <v>0.99999999999999434</v>
      </c>
      <c r="AJ1917" s="47">
        <f t="shared" si="559"/>
        <v>8</v>
      </c>
      <c r="AK1917" s="83" t="b">
        <f>COUNTIF('Power Curve'!$D$2:$D$31,AJ1917)&gt;0</f>
        <v>1</v>
      </c>
      <c r="AL1917" s="83" t="b">
        <f t="shared" si="560"/>
        <v>0</v>
      </c>
      <c r="AM1917" s="83" t="b">
        <f t="shared" si="566"/>
        <v>1</v>
      </c>
      <c r="AN1917" s="47" t="str">
        <f t="shared" si="561"/>
        <v>Inner</v>
      </c>
      <c r="AO1917" s="48" t="str">
        <f t="shared" si="562"/>
        <v>0.6-0.7</v>
      </c>
      <c r="AP1917" s="49" t="str">
        <f t="shared" si="567"/>
        <v>16-17</v>
      </c>
      <c r="AQ1917" s="49" t="str">
        <f t="shared" si="568"/>
        <v>Mar</v>
      </c>
      <c r="AR1917" s="48" t="str">
        <f t="shared" si="569"/>
        <v>285-295</v>
      </c>
      <c r="AS1917" s="49" t="str">
        <f t="shared" si="563"/>
        <v>Inner-TI</v>
      </c>
    </row>
    <row r="1918" spans="5:45" x14ac:dyDescent="0.3">
      <c r="E1918" s="15">
        <v>40980.708333333336</v>
      </c>
      <c r="F1918" s="21">
        <v>8.27</v>
      </c>
      <c r="G1918" s="21">
        <v>850.27998733520531</v>
      </c>
      <c r="H1918" s="42">
        <v>1.193740676204071</v>
      </c>
      <c r="I1918" s="35">
        <v>292.2</v>
      </c>
      <c r="J1918" s="43">
        <v>0.1233373639661427</v>
      </c>
      <c r="K1918" s="44">
        <v>0.190430563340341</v>
      </c>
      <c r="L1918" s="26">
        <f t="shared" si="551"/>
        <v>8.199048916857409</v>
      </c>
      <c r="M1918" s="26">
        <f t="shared" si="552"/>
        <v>0.62523941649917414</v>
      </c>
      <c r="N1918" s="96">
        <f t="shared" si="553"/>
        <v>9</v>
      </c>
      <c r="O1918" s="26">
        <f t="shared" si="554"/>
        <v>0.19027724644746905</v>
      </c>
      <c r="P1918" s="3">
        <f>IF(L1918&gt;'Power Curve'!$C$37,0,INDEX(Ci,$N1918,1)*POWER(1-O1918,3)+INDEX(Ci,$N1918,2)*3*O1918*POWER(1-O1918,2)+INDEX(Ci,$N1918,3)*3*POWER(O1918,2)*(1-O1918)+INDEX(Ci,$N1918,4)*POWER(O1918,3))</f>
        <v>938.50635814874124</v>
      </c>
      <c r="Q1918" s="3">
        <f>MAX(0,MIN(P1918-V1918+W1918,'Power Curve'!$C$39))</f>
        <v>940.19201053532424</v>
      </c>
      <c r="R1918" s="3">
        <f t="shared" si="555"/>
        <v>850.27998733520531</v>
      </c>
      <c r="S1918" s="3">
        <f t="shared" si="556"/>
        <v>89.912023200118938</v>
      </c>
      <c r="T1918" s="3">
        <f t="shared" si="557"/>
        <v>89.912023200118938</v>
      </c>
      <c r="V1918" s="37">
        <f t="array" ref="V1918">SUM(_xlfn.NORM.DIST($AD$3:$AD$1003,$L1918,$AA1918,FALSE)*WindSpeedStep*$AE$3:$AE$1003)/AG1918</f>
        <v>936.58696668703772</v>
      </c>
      <c r="W1918" s="37">
        <f t="array" ref="W1918">SUM(_xlfn.NORM.DIST($AD$3:$AD$1003,$L1918,$AB1918,FALSE)*WindSpeedStep*$AE$3:$AE$1003)/AH1918</f>
        <v>938.27261907362072</v>
      </c>
      <c r="Y1918" s="1">
        <f t="shared" si="558"/>
        <v>8</v>
      </c>
      <c r="Z1918" s="99">
        <f>IF(L1918&lt;'Power Curve'!$P$28,'Power Curve'!$Q$28,IF(L1918&gt;'Power Curve'!$P$29,'Power Curve'!$Q$29,INDEX(ReferenceTurbulence,Y1918)+(L1918-INDEX(ReferenceTurbulenceWindSpeed,Y1918))*(INDEX(ReferenceTurbulence,Y1918+1)-INDEX(ReferenceTurbulence,Y1918))/(INDEX(ReferenceTurbulenceWindSpeed,Y1918+1)-INDEX(ReferenceTurbulenceWindSpeed,Y1918))))</f>
        <v>0.11961496384650031</v>
      </c>
      <c r="AA1918" s="100">
        <f t="shared" si="564"/>
        <v>0.9807289397655865</v>
      </c>
      <c r="AB1918" s="29">
        <f t="shared" si="565"/>
        <v>1.0112490804346503</v>
      </c>
      <c r="AG1918" s="40">
        <f t="array" ref="AG1918">SUM(_xlfn.NORM.DIST($AD$3:$AD$1003,$F1918,$AA1918,FALSE)*WindSpeedStep)</f>
        <v>1.0000000000000038</v>
      </c>
      <c r="AH1918" s="40">
        <f t="array" ref="AH1918">SUM(_xlfn.NORM.DIST($AD$3:$AD$1003,$F1918,$AB1918,FALSE)*WindSpeedStep)</f>
        <v>1.0000000000000038</v>
      </c>
      <c r="AJ1918" s="47">
        <f t="shared" si="559"/>
        <v>8</v>
      </c>
      <c r="AK1918" s="83" t="b">
        <f>COUNTIF('Power Curve'!$D$2:$D$31,AJ1918)&gt;0</f>
        <v>1</v>
      </c>
      <c r="AL1918" s="83" t="b">
        <f t="shared" si="560"/>
        <v>0</v>
      </c>
      <c r="AM1918" s="83" t="b">
        <f t="shared" si="566"/>
        <v>1</v>
      </c>
      <c r="AN1918" s="47" t="str">
        <f t="shared" si="561"/>
        <v>Inner</v>
      </c>
      <c r="AO1918" s="48" t="str">
        <f t="shared" si="562"/>
        <v>0.6-0.7</v>
      </c>
      <c r="AP1918" s="49" t="str">
        <f t="shared" si="567"/>
        <v>17-18</v>
      </c>
      <c r="AQ1918" s="49" t="str">
        <f t="shared" si="568"/>
        <v>Mar</v>
      </c>
      <c r="AR1918" s="48" t="str">
        <f t="shared" si="569"/>
        <v>285-295</v>
      </c>
      <c r="AS1918" s="49" t="str">
        <f t="shared" si="563"/>
        <v>Inner-TI</v>
      </c>
    </row>
    <row r="1919" spans="5:45" x14ac:dyDescent="0.3">
      <c r="E1919" s="15">
        <v>40980.715277777781</v>
      </c>
      <c r="F1919" s="21">
        <v>7.35</v>
      </c>
      <c r="G1919" s="21">
        <v>456.08000564575229</v>
      </c>
      <c r="H1919" s="42">
        <v>1.1938287003560879</v>
      </c>
      <c r="I1919" s="35">
        <v>297.3</v>
      </c>
      <c r="J1919" s="43">
        <v>0.12244897959183675</v>
      </c>
      <c r="K1919" s="44">
        <v>0.21895029676412911</v>
      </c>
      <c r="L1919" s="26">
        <f t="shared" si="551"/>
        <v>7.2871210071114829</v>
      </c>
      <c r="M1919" s="26">
        <f t="shared" si="552"/>
        <v>0.48429801837562841</v>
      </c>
      <c r="N1919" s="96">
        <f t="shared" si="553"/>
        <v>8</v>
      </c>
      <c r="O1919" s="26">
        <f t="shared" si="554"/>
        <v>0.27375873242789145</v>
      </c>
      <c r="P1919" s="3">
        <f>IF(L1919&gt;'Power Curve'!$C$37,0,INDEX(Ci,$N1919,1)*POWER(1-O1919,3)+INDEX(Ci,$N1919,2)*3*O1919*POWER(1-O1919,2)+INDEX(Ci,$N1919,3)*3*POWER(O1919,2)*(1-O1919)+INDEX(Ci,$N1919,4)*POWER(O1919,3))</f>
        <v>672.50226157767634</v>
      </c>
      <c r="Q1919" s="3">
        <f>MAX(0,MIN(P1919-V1919+W1919,'Power Curve'!$C$39))</f>
        <v>673.51622342891778</v>
      </c>
      <c r="R1919" s="3">
        <f t="shared" si="555"/>
        <v>456.08000564575229</v>
      </c>
      <c r="S1919" s="3">
        <f t="shared" si="556"/>
        <v>217.43621778316549</v>
      </c>
      <c r="T1919" s="3">
        <f t="shared" si="557"/>
        <v>217.43621778316549</v>
      </c>
      <c r="V1919" s="37">
        <f t="array" ref="V1919">SUM(_xlfn.NORM.DIST($AD$3:$AD$1003,$L1919,$AA1919,FALSE)*WindSpeedStep*$AE$3:$AE$1003)/AG1919</f>
        <v>668.35209523495223</v>
      </c>
      <c r="W1919" s="37">
        <f t="array" ref="W1919">SUM(_xlfn.NORM.DIST($AD$3:$AD$1003,$L1919,$AB1919,FALSE)*WindSpeedStep*$AE$3:$AE$1003)/AH1919</f>
        <v>669.36605708619368</v>
      </c>
      <c r="Y1919" s="1">
        <f t="shared" si="558"/>
        <v>7</v>
      </c>
      <c r="Z1919" s="99">
        <f>IF(L1919&lt;'Power Curve'!$P$28,'Power Curve'!$Q$28,IF(L1919&gt;'Power Curve'!$P$29,'Power Curve'!$Q$29,INDEX(ReferenceTurbulence,Y1919)+(L1919-INDEX(ReferenceTurbulenceWindSpeed,Y1919))*(INDEX(ReferenceTurbulence,Y1919+1)-INDEX(ReferenceTurbulence,Y1919))/(INDEX(ReferenceTurbulenceWindSpeed,Y1919+1)-INDEX(ReferenceTurbulenceWindSpeed,Y1919))))</f>
        <v>0.11959668225537605</v>
      </c>
      <c r="AA1919" s="100">
        <f t="shared" si="564"/>
        <v>0.87151549564398789</v>
      </c>
      <c r="AB1919" s="29">
        <f t="shared" si="565"/>
        <v>0.89230053148303878</v>
      </c>
      <c r="AG1919" s="40">
        <f t="array" ref="AG1919">SUM(_xlfn.NORM.DIST($AD$3:$AD$1003,$F1919,$AA1919,FALSE)*WindSpeedStep)</f>
        <v>1.0000000000000033</v>
      </c>
      <c r="AH1919" s="40">
        <f t="array" ref="AH1919">SUM(_xlfn.NORM.DIST($AD$3:$AD$1003,$F1919,$AB1919,FALSE)*WindSpeedStep)</f>
        <v>1.000000000000004</v>
      </c>
      <c r="AJ1919" s="47">
        <f t="shared" si="559"/>
        <v>7</v>
      </c>
      <c r="AK1919" s="83" t="b">
        <f>COUNTIF('Power Curve'!$D$2:$D$31,AJ1919)&gt;0</f>
        <v>1</v>
      </c>
      <c r="AL1919" s="83" t="b">
        <f t="shared" si="560"/>
        <v>0</v>
      </c>
      <c r="AM1919" s="83" t="b">
        <f t="shared" si="566"/>
        <v>1</v>
      </c>
      <c r="AN1919" s="47" t="str">
        <f t="shared" si="561"/>
        <v>Inner</v>
      </c>
      <c r="AO1919" s="48" t="str">
        <f t="shared" si="562"/>
        <v>0.4-0.5</v>
      </c>
      <c r="AP1919" s="49" t="str">
        <f t="shared" si="567"/>
        <v>17-18</v>
      </c>
      <c r="AQ1919" s="49" t="str">
        <f t="shared" si="568"/>
        <v>Mar</v>
      </c>
      <c r="AR1919" s="48" t="str">
        <f t="shared" si="569"/>
        <v>295-305</v>
      </c>
      <c r="AS1919" s="49" t="str">
        <f t="shared" si="563"/>
        <v>Inner-TI</v>
      </c>
    </row>
    <row r="1920" spans="5:45" x14ac:dyDescent="0.3">
      <c r="E1920" s="15">
        <v>40980.722222222219</v>
      </c>
      <c r="F1920" s="21">
        <v>6.75</v>
      </c>
      <c r="G1920" s="21">
        <v>450.00001144409151</v>
      </c>
      <c r="H1920" s="42">
        <v>1.1939607614518721</v>
      </c>
      <c r="I1920" s="35">
        <v>291.10000000000002</v>
      </c>
      <c r="J1920" s="43">
        <v>0.15407407407407409</v>
      </c>
      <c r="K1920" s="44">
        <v>0.22352758608965173</v>
      </c>
      <c r="L1920" s="26">
        <f t="shared" si="551"/>
        <v>6.6925007422970841</v>
      </c>
      <c r="M1920" s="26">
        <f t="shared" si="552"/>
        <v>0.39239753964273838</v>
      </c>
      <c r="N1920" s="96">
        <f t="shared" si="553"/>
        <v>7</v>
      </c>
      <c r="O1920" s="26">
        <f t="shared" si="554"/>
        <v>0.6720373946719379</v>
      </c>
      <c r="P1920" s="3">
        <f>IF(L1920&gt;'Power Curve'!$C$37,0,INDEX(Ci,$N1920,1)*POWER(1-O1920,3)+INDEX(Ci,$N1920,2)*3*O1920*POWER(1-O1920,2)+INDEX(Ci,$N1920,3)*3*POWER(O1920,2)*(1-O1920)+INDEX(Ci,$N1920,4)*POWER(O1920,3))</f>
        <v>518.03658417634176</v>
      </c>
      <c r="Q1920" s="3">
        <f>MAX(0,MIN(P1920-V1920+W1920,'Power Curve'!$C$39))</f>
        <v>528.40858722756911</v>
      </c>
      <c r="R1920" s="3">
        <f t="shared" si="555"/>
        <v>450.00001144409151</v>
      </c>
      <c r="S1920" s="3">
        <f t="shared" si="556"/>
        <v>78.408575783477602</v>
      </c>
      <c r="T1920" s="3">
        <f t="shared" si="557"/>
        <v>78.408575783477602</v>
      </c>
      <c r="V1920" s="37">
        <f t="array" ref="V1920">SUM(_xlfn.NORM.DIST($AD$3:$AD$1003,$L1920,$AA1920,FALSE)*WindSpeedStep*$AE$3:$AE$1003)/AG1920</f>
        <v>519.54708794307192</v>
      </c>
      <c r="W1920" s="37">
        <f t="array" ref="W1920">SUM(_xlfn.NORM.DIST($AD$3:$AD$1003,$L1920,$AB1920,FALSE)*WindSpeedStep*$AE$3:$AE$1003)/AH1920</f>
        <v>529.91909099429927</v>
      </c>
      <c r="Y1920" s="1">
        <f t="shared" si="558"/>
        <v>6</v>
      </c>
      <c r="Z1920" s="99">
        <f>IF(L1920&lt;'Power Curve'!$P$28,'Power Curve'!$Q$28,IF(L1920&gt;'Power Curve'!$P$29,'Power Curve'!$Q$29,INDEX(ReferenceTurbulence,Y1920)+(L1920-INDEX(ReferenceTurbulenceWindSpeed,Y1920))*(INDEX(ReferenceTurbulence,Y1920+1)-INDEX(ReferenceTurbulence,Y1920))/(INDEX(ReferenceTurbulenceWindSpeed,Y1920+1)-INDEX(ReferenceTurbulenceWindSpeed,Y1920))))</f>
        <v>0.12030641279033172</v>
      </c>
      <c r="AA1920" s="100">
        <f t="shared" si="564"/>
        <v>0.80515075690239446</v>
      </c>
      <c r="AB1920" s="29">
        <f t="shared" si="565"/>
        <v>1.0311408551094767</v>
      </c>
      <c r="AG1920" s="40">
        <f t="array" ref="AG1920">SUM(_xlfn.NORM.DIST($AD$3:$AD$1003,$F1920,$AA1920,FALSE)*WindSpeedStep)</f>
        <v>1.0000000000000038</v>
      </c>
      <c r="AH1920" s="40">
        <f t="array" ref="AH1920">SUM(_xlfn.NORM.DIST($AD$3:$AD$1003,$F1920,$AB1920,FALSE)*WindSpeedStep)</f>
        <v>0.99999999997905564</v>
      </c>
      <c r="AJ1920" s="47">
        <f t="shared" si="559"/>
        <v>7</v>
      </c>
      <c r="AK1920" s="83" t="b">
        <f>COUNTIF('Power Curve'!$D$2:$D$31,AJ1920)&gt;0</f>
        <v>1</v>
      </c>
      <c r="AL1920" s="83" t="b">
        <f t="shared" si="560"/>
        <v>0</v>
      </c>
      <c r="AM1920" s="83" t="b">
        <f t="shared" si="566"/>
        <v>1</v>
      </c>
      <c r="AN1920" s="47" t="str">
        <f t="shared" si="561"/>
        <v>Outer</v>
      </c>
      <c r="AO1920" s="48" t="str">
        <f t="shared" si="562"/>
        <v>0.3-0.4</v>
      </c>
      <c r="AP1920" s="49" t="str">
        <f t="shared" si="567"/>
        <v>17-18</v>
      </c>
      <c r="AQ1920" s="49" t="str">
        <f t="shared" si="568"/>
        <v>Mar</v>
      </c>
      <c r="AR1920" s="48" t="str">
        <f t="shared" si="569"/>
        <v>285-295</v>
      </c>
      <c r="AS1920" s="49" t="str">
        <f t="shared" si="563"/>
        <v>LWS-HTI</v>
      </c>
    </row>
    <row r="1921" spans="5:45" x14ac:dyDescent="0.3">
      <c r="E1921" s="15">
        <v>40980.729166666664</v>
      </c>
      <c r="F1921" s="21">
        <v>7.12</v>
      </c>
      <c r="G1921" s="21">
        <v>865.81998443603493</v>
      </c>
      <c r="H1921" s="42">
        <v>1.1939607614518721</v>
      </c>
      <c r="I1921" s="35">
        <v>289.39999999999998</v>
      </c>
      <c r="J1921" s="43">
        <v>0.1558988764044944</v>
      </c>
      <c r="K1921" s="44">
        <v>0.20940744514259971</v>
      </c>
      <c r="L1921" s="26">
        <f t="shared" si="551"/>
        <v>7.0593489311341093</v>
      </c>
      <c r="M1921" s="26">
        <f t="shared" si="552"/>
        <v>0.44909510979188122</v>
      </c>
      <c r="N1921" s="96">
        <f t="shared" si="553"/>
        <v>8</v>
      </c>
      <c r="O1921" s="26">
        <f t="shared" si="554"/>
        <v>4.451042839377739E-2</v>
      </c>
      <c r="P1921" s="3">
        <f>IF(L1921&gt;'Power Curve'!$C$37,0,INDEX(Ci,$N1921,1)*POWER(1-O1921,3)+INDEX(Ci,$N1921,2)*3*O1921*POWER(1-O1921,2)+INDEX(Ci,$N1921,3)*3*POWER(O1921,2)*(1-O1921)+INDEX(Ci,$N1921,4)*POWER(O1921,3))</f>
        <v>611.73361839779182</v>
      </c>
      <c r="Q1921" s="3">
        <f>MAX(0,MIN(P1921-V1921+W1921,'Power Curve'!$C$39))</f>
        <v>624.94558879465819</v>
      </c>
      <c r="R1921" s="3">
        <f t="shared" si="555"/>
        <v>865.81998443603493</v>
      </c>
      <c r="S1921" s="3">
        <f t="shared" si="556"/>
        <v>-240.87439564137674</v>
      </c>
      <c r="T1921" s="3">
        <f t="shared" si="557"/>
        <v>240.87439564137674</v>
      </c>
      <c r="V1921" s="37">
        <f t="array" ref="V1921">SUM(_xlfn.NORM.DIST($AD$3:$AD$1003,$L1921,$AA1921,FALSE)*WindSpeedStep*$AE$3:$AE$1003)/AG1921</f>
        <v>608.96481309377828</v>
      </c>
      <c r="W1921" s="37">
        <f t="array" ref="W1921">SUM(_xlfn.NORM.DIST($AD$3:$AD$1003,$L1921,$AB1921,FALSE)*WindSpeedStep*$AE$3:$AE$1003)/AH1921</f>
        <v>622.17678349064465</v>
      </c>
      <c r="Y1921" s="1">
        <f t="shared" si="558"/>
        <v>7</v>
      </c>
      <c r="Z1921" s="99">
        <f>IF(L1921&lt;'Power Curve'!$P$28,'Power Curve'!$Q$28,IF(L1921&gt;'Power Curve'!$P$29,'Power Curve'!$Q$29,INDEX(ReferenceTurbulence,Y1921)+(L1921-INDEX(ReferenceTurbulenceWindSpeed,Y1921))*(INDEX(ReferenceTurbulence,Y1921+1)-INDEX(ReferenceTurbulence,Y1921))/(INDEX(ReferenceTurbulenceWindSpeed,Y1921+1)-INDEX(ReferenceTurbulenceWindSpeed,Y1921))))</f>
        <v>0.11965994525227235</v>
      </c>
      <c r="AA1921" s="100">
        <f t="shared" si="564"/>
        <v>0.84472130661619482</v>
      </c>
      <c r="AB1921" s="29">
        <f t="shared" si="565"/>
        <v>1.1005445665110762</v>
      </c>
      <c r="AG1921" s="40">
        <f t="array" ref="AG1921">SUM(_xlfn.NORM.DIST($AD$3:$AD$1003,$F1921,$AA1921,FALSE)*WindSpeedStep)</f>
        <v>1.000000000000004</v>
      </c>
      <c r="AH1921" s="40">
        <f t="array" ref="AH1921">SUM(_xlfn.NORM.DIST($AD$3:$AD$1003,$F1921,$AB1921,FALSE)*WindSpeedStep)</f>
        <v>0.9999999999641862</v>
      </c>
      <c r="AJ1921" s="47">
        <f t="shared" si="559"/>
        <v>7</v>
      </c>
      <c r="AK1921" s="83" t="b">
        <f>COUNTIF('Power Curve'!$D$2:$D$31,AJ1921)&gt;0</f>
        <v>1</v>
      </c>
      <c r="AL1921" s="83" t="b">
        <f t="shared" si="560"/>
        <v>0</v>
      </c>
      <c r="AM1921" s="83" t="b">
        <f t="shared" si="566"/>
        <v>1</v>
      </c>
      <c r="AN1921" s="47" t="str">
        <f t="shared" si="561"/>
        <v>Outer</v>
      </c>
      <c r="AO1921" s="48" t="str">
        <f t="shared" si="562"/>
        <v>0.4-0.5</v>
      </c>
      <c r="AP1921" s="49" t="str">
        <f t="shared" si="567"/>
        <v>17-18</v>
      </c>
      <c r="AQ1921" s="49" t="str">
        <f t="shared" si="568"/>
        <v>Mar</v>
      </c>
      <c r="AR1921" s="48" t="str">
        <f t="shared" si="569"/>
        <v>285-295</v>
      </c>
      <c r="AS1921" s="49" t="str">
        <f t="shared" si="563"/>
        <v>LWS-HTI</v>
      </c>
    </row>
    <row r="1922" spans="5:45" x14ac:dyDescent="0.3">
      <c r="E1922" s="15">
        <v>40980.736111111109</v>
      </c>
      <c r="F1922" s="21">
        <v>8.24</v>
      </c>
      <c r="G1922" s="21">
        <v>819.7499885559082</v>
      </c>
      <c r="H1922" s="42">
        <v>1.1933316180533824</v>
      </c>
      <c r="I1922" s="35">
        <v>288.3</v>
      </c>
      <c r="J1922" s="43">
        <v>0.12985436893203883</v>
      </c>
      <c r="K1922" s="44">
        <v>0.22147023040926314</v>
      </c>
      <c r="L1922" s="26">
        <f t="shared" si="551"/>
        <v>8.1683730670493713</v>
      </c>
      <c r="M1922" s="26">
        <f t="shared" si="552"/>
        <v>0.62049836502529465</v>
      </c>
      <c r="N1922" s="96">
        <f t="shared" si="553"/>
        <v>9</v>
      </c>
      <c r="O1922" s="26">
        <f t="shared" si="554"/>
        <v>0.15961525088349399</v>
      </c>
      <c r="P1922" s="3">
        <f>IF(L1922&gt;'Power Curve'!$C$37,0,INDEX(Ci,$N1922,1)*POWER(1-O1922,3)+INDEX(Ci,$N1922,2)*3*O1922*POWER(1-O1922,2)+INDEX(Ci,$N1922,3)*3*POWER(O1922,2)*(1-O1922)+INDEX(Ci,$N1922,4)*POWER(O1922,3))</f>
        <v>929.08393557810427</v>
      </c>
      <c r="Q1922" s="3">
        <f>MAX(0,MIN(P1922-V1922+W1922,'Power Curve'!$C$39))</f>
        <v>933.75977427051259</v>
      </c>
      <c r="R1922" s="3">
        <f t="shared" si="555"/>
        <v>819.7499885559082</v>
      </c>
      <c r="S1922" s="3">
        <f t="shared" si="556"/>
        <v>114.00978571460439</v>
      </c>
      <c r="T1922" s="3">
        <f t="shared" si="557"/>
        <v>114.00978571460439</v>
      </c>
      <c r="V1922" s="37">
        <f t="array" ref="V1922">SUM(_xlfn.NORM.DIST($AD$3:$AD$1003,$L1922,$AA1922,FALSE)*WindSpeedStep*$AE$3:$AE$1003)/AG1922</f>
        <v>926.75904493263317</v>
      </c>
      <c r="W1922" s="37">
        <f t="array" ref="W1922">SUM(_xlfn.NORM.DIST($AD$3:$AD$1003,$L1922,$AB1922,FALSE)*WindSpeedStep*$AE$3:$AE$1003)/AH1922</f>
        <v>931.43488362504149</v>
      </c>
      <c r="Y1922" s="1">
        <f t="shared" si="558"/>
        <v>8</v>
      </c>
      <c r="Z1922" s="99">
        <f>IF(L1922&lt;'Power Curve'!$P$28,'Power Curve'!$Q$28,IF(L1922&gt;'Power Curve'!$P$29,'Power Curve'!$Q$29,INDEX(ReferenceTurbulence,Y1922)+(L1922-INDEX(ReferenceTurbulenceWindSpeed,Y1922))*(INDEX(ReferenceTurbulence,Y1922+1)-INDEX(ReferenceTurbulence,Y1922))/(INDEX(ReferenceTurbulenceWindSpeed,Y1922+1)-INDEX(ReferenceTurbulenceWindSpeed,Y1922))))</f>
        <v>0.11957972267179752</v>
      </c>
      <c r="AA1922" s="100">
        <f t="shared" si="564"/>
        <v>0.976771786037544</v>
      </c>
      <c r="AB1922" s="29">
        <f t="shared" si="565"/>
        <v>1.0606989298231586</v>
      </c>
      <c r="AG1922" s="40">
        <f t="array" ref="AG1922">SUM(_xlfn.NORM.DIST($AD$3:$AD$1003,$F1922,$AA1922,FALSE)*WindSpeedStep)</f>
        <v>1.000000000000004</v>
      </c>
      <c r="AH1922" s="40">
        <f t="array" ref="AH1922">SUM(_xlfn.NORM.DIST($AD$3:$AD$1003,$F1922,$AB1922,FALSE)*WindSpeedStep)</f>
        <v>1.0000000000000013</v>
      </c>
      <c r="AJ1922" s="47">
        <f t="shared" si="559"/>
        <v>8</v>
      </c>
      <c r="AK1922" s="83" t="b">
        <f>COUNTIF('Power Curve'!$D$2:$D$31,AJ1922)&gt;0</f>
        <v>1</v>
      </c>
      <c r="AL1922" s="83" t="b">
        <f t="shared" si="560"/>
        <v>0</v>
      </c>
      <c r="AM1922" s="83" t="b">
        <f t="shared" si="566"/>
        <v>1</v>
      </c>
      <c r="AN1922" s="47" t="str">
        <f t="shared" si="561"/>
        <v>Inner</v>
      </c>
      <c r="AO1922" s="48" t="str">
        <f t="shared" si="562"/>
        <v>0.6-0.7</v>
      </c>
      <c r="AP1922" s="49" t="str">
        <f t="shared" si="567"/>
        <v>17-18</v>
      </c>
      <c r="AQ1922" s="49" t="str">
        <f t="shared" si="568"/>
        <v>Mar</v>
      </c>
      <c r="AR1922" s="48" t="str">
        <f t="shared" si="569"/>
        <v>285-295</v>
      </c>
      <c r="AS1922" s="49" t="str">
        <f t="shared" si="563"/>
        <v>Inner-TI</v>
      </c>
    </row>
    <row r="1923" spans="5:45" x14ac:dyDescent="0.3">
      <c r="E1923" s="15">
        <v>40980.743055555555</v>
      </c>
      <c r="F1923" s="21">
        <v>8.08</v>
      </c>
      <c r="G1923" s="21">
        <v>936.83000183105514</v>
      </c>
      <c r="H1923" s="42">
        <v>1.1931996611259836</v>
      </c>
      <c r="I1923" s="35">
        <v>287.3</v>
      </c>
      <c r="J1923" s="43">
        <v>0.14108910891089108</v>
      </c>
      <c r="K1923" s="44">
        <v>0.19431964601841967</v>
      </c>
      <c r="L1923" s="26">
        <f t="shared" ref="L1923:L1986" si="570">F1923*(H1923/Ref_Density)^(1/3)</f>
        <v>8.0094686342671455</v>
      </c>
      <c r="M1923" s="26">
        <f t="shared" ref="M1923:M1986" si="571">(L1923-CutInWindSpeed)/(RatedWindSpeed-CutInWindSpeed)</f>
        <v>0.59593917269769525</v>
      </c>
      <c r="N1923" s="96">
        <f t="shared" ref="N1923:N1986" si="572">COUNTIF(xa,"&lt;"&amp;L1923)</f>
        <v>9</v>
      </c>
      <c r="O1923" s="26">
        <f t="shared" ref="O1923:O1986" si="573">(L1923-INDEX(xa,$N1923))/(INDEX(xb,$N1923)-INDEX(xa,$N1923))</f>
        <v>7.8258468013011988E-4</v>
      </c>
      <c r="P1923" s="3">
        <f>IF(L1923&gt;'Power Curve'!$C$37,0,INDEX(Ci,$N1923,1)*POWER(1-O1923,3)+INDEX(Ci,$N1923,2)*3*O1923*POWER(1-O1923,2)+INDEX(Ci,$N1923,3)*3*POWER(O1923,2)*(1-O1923)+INDEX(Ci,$N1923,4)*POWER(O1923,3))</f>
        <v>880.97737799886193</v>
      </c>
      <c r="Q1923" s="3">
        <f>MAX(0,MIN(P1923-V1923+W1923,'Power Curve'!$C$39))</f>
        <v>890.96184557229469</v>
      </c>
      <c r="R1923" s="3">
        <f t="shared" ref="R1923:R1986" si="574">IF(AM1923,G1923,"")</f>
        <v>936.83000183105514</v>
      </c>
      <c r="S1923" s="3">
        <f t="shared" ref="S1923:S1986" si="575">IF(AM1923,Q1923-R1923,"")</f>
        <v>-45.86815625876045</v>
      </c>
      <c r="T1923" s="3">
        <f t="shared" ref="T1923:T1986" si="576">IF(AM1923,ABS(S1923),"")</f>
        <v>45.86815625876045</v>
      </c>
      <c r="V1923" s="37">
        <f t="array" ref="V1923">SUM(_xlfn.NORM.DIST($AD$3:$AD$1003,$L1923,$AA1923,FALSE)*WindSpeedStep*$AE$3:$AE$1003)/AG1923</f>
        <v>876.69083378436198</v>
      </c>
      <c r="W1923" s="37">
        <f t="array" ref="W1923">SUM(_xlfn.NORM.DIST($AD$3:$AD$1003,$L1923,$AB1923,FALSE)*WindSpeedStep*$AE$3:$AE$1003)/AH1923</f>
        <v>886.67530135779475</v>
      </c>
      <c r="Y1923" s="1">
        <f t="shared" ref="Y1923:Y1986" si="577">COUNTIF(ReferenceTurbulenceWindSpeed,"&lt;"&amp;L1923)</f>
        <v>8</v>
      </c>
      <c r="Z1923" s="99">
        <f>IF(L1923&lt;'Power Curve'!$P$28,'Power Curve'!$Q$28,IF(L1923&gt;'Power Curve'!$P$29,'Power Curve'!$Q$29,INDEX(ReferenceTurbulence,Y1923)+(L1923-INDEX(ReferenceTurbulenceWindSpeed,Y1923))*(INDEX(ReferenceTurbulence,Y1923+1)-INDEX(ReferenceTurbulence,Y1923))/(INDEX(ReferenceTurbulenceWindSpeed,Y1923+1)-INDEX(ReferenceTurbulenceWindSpeed,Y1923))))</f>
        <v>0.11939716933059366</v>
      </c>
      <c r="AA1923" s="100">
        <f t="shared" si="564"/>
        <v>0.95630788277367307</v>
      </c>
      <c r="AB1923" s="29">
        <f t="shared" si="565"/>
        <v>1.1300487924584832</v>
      </c>
      <c r="AG1923" s="40">
        <f t="array" ref="AG1923">SUM(_xlfn.NORM.DIST($AD$3:$AD$1003,$F1923,$AA1923,FALSE)*WindSpeedStep)</f>
        <v>1.0000000000000036</v>
      </c>
      <c r="AH1923" s="40">
        <f t="array" ref="AH1923">SUM(_xlfn.NORM.DIST($AD$3:$AD$1003,$F1923,$AB1923,FALSE)*WindSpeedStep)</f>
        <v>0.99999999999969491</v>
      </c>
      <c r="AJ1923" s="47">
        <f t="shared" ref="AJ1923:AJ1986" si="578">MROUND(L1923-Centre_First_Bin,Bin_Width)+Centre_First_Bin</f>
        <v>8</v>
      </c>
      <c r="AK1923" s="83" t="b">
        <f>COUNTIF('Power Curve'!$D$2:$D$31,AJ1923)&gt;0</f>
        <v>1</v>
      </c>
      <c r="AL1923" s="83" t="b">
        <f t="shared" ref="AL1923:AL1986" si="579">(G1923&lt;0)</f>
        <v>0</v>
      </c>
      <c r="AM1923" s="83" t="b">
        <f t="shared" si="566"/>
        <v>1</v>
      </c>
      <c r="AN1923" s="47" t="str">
        <f t="shared" ref="AN1923:AN1986" si="580">IF(AM1923,IF(AND(J1923&gt;=LowerTurbLimit,J1923&lt;=UpperTurbLimit,K1923&gt;=LowerShearLimit,K1923&lt;=UpperShearLimit),"Inner","Outer"),"")</f>
        <v>Outer</v>
      </c>
      <c r="AO1923" s="48" t="str">
        <f t="shared" ref="AO1923:AO1986" si="581">IF(M1923&lt;0,"&lt;0",TEXT(MROUND(M1923+0.05,0.1)-0.1,"0.0")&amp;"-"&amp;TEXT(MROUND(M1923+0.05,0.1),"0.0"))</f>
        <v>0.5-0.6</v>
      </c>
      <c r="AP1923" s="49" t="str">
        <f t="shared" si="567"/>
        <v>17-18</v>
      </c>
      <c r="AQ1923" s="49" t="str">
        <f t="shared" si="568"/>
        <v>Mar</v>
      </c>
      <c r="AR1923" s="48" t="str">
        <f t="shared" si="569"/>
        <v>285-295</v>
      </c>
      <c r="AS1923" s="49" t="str">
        <f t="shared" ref="AS1923:AS1986" si="582">IF(AM1923,IF(M1923&lt;0.5,IF(J1923&lt;=LowerTurbLimit,"LWS-LTI",IF(J1923&gt;=UpperTurbLimit,"LWS-HTI","Inner-TI")),IF(J1923&lt;=LowerTurbLimit,"HWS-LTI",IF(J1923&gt;=UpperTurbLimit,"HWS-HTI","Inner-TI"))),"")</f>
        <v>HWS-HTI</v>
      </c>
    </row>
    <row r="1924" spans="5:45" x14ac:dyDescent="0.3">
      <c r="E1924" s="15">
        <v>40980.75</v>
      </c>
      <c r="F1924" s="21">
        <v>7.65</v>
      </c>
      <c r="G1924" s="21">
        <v>872.58002471923874</v>
      </c>
      <c r="H1924" s="42">
        <v>1.1927907182383766</v>
      </c>
      <c r="I1924" s="35">
        <v>287.60000000000002</v>
      </c>
      <c r="J1924" s="43">
        <v>0.13464052287581699</v>
      </c>
      <c r="K1924" s="44">
        <v>0.22865487931932527</v>
      </c>
      <c r="L1924" s="26">
        <f t="shared" si="570"/>
        <v>7.5823557335040377</v>
      </c>
      <c r="M1924" s="26">
        <f t="shared" si="571"/>
        <v>0.52992749705227338</v>
      </c>
      <c r="N1924" s="96">
        <f t="shared" si="572"/>
        <v>8</v>
      </c>
      <c r="O1924" s="26">
        <f t="shared" si="573"/>
        <v>0.57090692334218185</v>
      </c>
      <c r="P1924" s="3">
        <f>IF(L1924&gt;'Power Curve'!$C$37,0,INDEX(Ci,$N1924,1)*POWER(1-O1924,3)+INDEX(Ci,$N1924,2)*3*O1924*POWER(1-O1924,2)+INDEX(Ci,$N1924,3)*3*POWER(O1924,2)*(1-O1924)+INDEX(Ci,$N1924,4)*POWER(O1924,3))</f>
        <v>755.42990204148975</v>
      </c>
      <c r="Q1924" s="3">
        <f>MAX(0,MIN(P1924-V1924+W1924,'Power Curve'!$C$39))</f>
        <v>761.72080634364295</v>
      </c>
      <c r="R1924" s="3">
        <f t="shared" si="574"/>
        <v>872.58002471923874</v>
      </c>
      <c r="S1924" s="3">
        <f t="shared" si="575"/>
        <v>-110.85921837559579</v>
      </c>
      <c r="T1924" s="3">
        <f t="shared" si="576"/>
        <v>110.85921837559579</v>
      </c>
      <c r="V1924" s="37">
        <f t="array" ref="V1924">SUM(_xlfn.NORM.DIST($AD$3:$AD$1003,$L1924,$AA1924,FALSE)*WindSpeedStep*$AE$3:$AE$1003)/AG1924</f>
        <v>749.76143235161885</v>
      </c>
      <c r="W1924" s="37">
        <f t="array" ref="W1924">SUM(_xlfn.NORM.DIST($AD$3:$AD$1003,$L1924,$AB1924,FALSE)*WindSpeedStep*$AE$3:$AE$1003)/AH1924</f>
        <v>756.05233665377204</v>
      </c>
      <c r="Y1924" s="1">
        <f t="shared" si="577"/>
        <v>7</v>
      </c>
      <c r="Z1924" s="99">
        <f>IF(L1924&lt;'Power Curve'!$P$28,'Power Curve'!$Q$28,IF(L1924&gt;'Power Curve'!$P$29,'Power Curve'!$Q$29,INDEX(ReferenceTurbulence,Y1924)+(L1924-INDEX(ReferenceTurbulenceWindSpeed,Y1924))*(INDEX(ReferenceTurbulence,Y1924+1)-INDEX(ReferenceTurbulence,Y1924))/(INDEX(ReferenceTurbulenceWindSpeed,Y1924+1)-INDEX(ReferenceTurbulenceWindSpeed,Y1924))))</f>
        <v>0.11951468171382895</v>
      </c>
      <c r="AA1924" s="100">
        <f t="shared" ref="AA1924:AA1987" si="583">Z1924*L1924</f>
        <v>0.90620283213076114</v>
      </c>
      <c r="AB1924" s="29">
        <f t="shared" ref="AB1924:AB1987" si="584">L1924*J1924</f>
        <v>1.0208923405894326</v>
      </c>
      <c r="AG1924" s="40">
        <f t="array" ref="AG1924">SUM(_xlfn.NORM.DIST($AD$3:$AD$1003,$F1924,$AA1924,FALSE)*WindSpeedStep)</f>
        <v>1.0000000000000036</v>
      </c>
      <c r="AH1924" s="40">
        <f t="array" ref="AH1924">SUM(_xlfn.NORM.DIST($AD$3:$AD$1003,$F1924,$AB1924,FALSE)*WindSpeedStep)</f>
        <v>0.99999999999998146</v>
      </c>
      <c r="AJ1924" s="47">
        <f t="shared" si="578"/>
        <v>8</v>
      </c>
      <c r="AK1924" s="83" t="b">
        <f>COUNTIF('Power Curve'!$D$2:$D$31,AJ1924)&gt;0</f>
        <v>1</v>
      </c>
      <c r="AL1924" s="83" t="b">
        <f t="shared" si="579"/>
        <v>0</v>
      </c>
      <c r="AM1924" s="83" t="b">
        <f t="shared" ref="AM1924:AM1987" si="585">AND(AK1924,NOT(AL1924))</f>
        <v>1</v>
      </c>
      <c r="AN1924" s="47" t="str">
        <f t="shared" si="580"/>
        <v>Inner</v>
      </c>
      <c r="AO1924" s="48" t="str">
        <f t="shared" si="581"/>
        <v>0.5-0.6</v>
      </c>
      <c r="AP1924" s="49" t="str">
        <f t="shared" ref="AP1924:AP1987" si="586">IF(AM1924,HOUR(E1924)&amp;"-"&amp;HOUR(E1924)+1,"")</f>
        <v>18-19</v>
      </c>
      <c r="AQ1924" s="49" t="str">
        <f t="shared" ref="AQ1924:AQ1987" si="587">IF(AM1924,TEXT(E1924,"mmm"),"")</f>
        <v>Mar</v>
      </c>
      <c r="AR1924" s="48" t="str">
        <f t="shared" ref="AR1924:AR1987" si="588">IF(AM1924,IF(OR(I1924&lt;5,I1924&gt;=355),"355-5",MROUND(I1924,10)-5&amp;"-"&amp;MROUND(I1924,10)+5),"")</f>
        <v>285-295</v>
      </c>
      <c r="AS1924" s="49" t="str">
        <f t="shared" si="582"/>
        <v>Inner-TI</v>
      </c>
    </row>
    <row r="1925" spans="5:45" x14ac:dyDescent="0.3">
      <c r="E1925" s="15">
        <v>40980.756944444445</v>
      </c>
      <c r="F1925" s="21">
        <v>7.14</v>
      </c>
      <c r="G1925" s="21">
        <v>650.7800048589711</v>
      </c>
      <c r="H1925" s="42">
        <v>1.1927027992666039</v>
      </c>
      <c r="I1925" s="35">
        <v>283.60000000000002</v>
      </c>
      <c r="J1925" s="43">
        <v>0.10084033613445378</v>
      </c>
      <c r="K1925" s="44">
        <v>0.30536897188674439</v>
      </c>
      <c r="L1925" s="26">
        <f t="shared" si="570"/>
        <v>7.0766914716442457</v>
      </c>
      <c r="M1925" s="26">
        <f t="shared" si="571"/>
        <v>0.45177545533278463</v>
      </c>
      <c r="N1925" s="96">
        <f t="shared" si="572"/>
        <v>8</v>
      </c>
      <c r="O1925" s="26">
        <f t="shared" si="573"/>
        <v>6.1965368743825529E-2</v>
      </c>
      <c r="P1925" s="3">
        <f>IF(L1925&gt;'Power Curve'!$C$37,0,INDEX(Ci,$N1925,1)*POWER(1-O1925,3)+INDEX(Ci,$N1925,2)*3*O1925*POWER(1-O1925,2)+INDEX(Ci,$N1925,3)*3*POWER(O1925,2)*(1-O1925)+INDEX(Ci,$N1925,4)*POWER(O1925,3))</f>
        <v>616.24499004443715</v>
      </c>
      <c r="Q1925" s="3">
        <f>MAX(0,MIN(P1925-V1925+W1925,'Power Curve'!$C$39))</f>
        <v>610.57498996836796</v>
      </c>
      <c r="R1925" s="3">
        <f t="shared" si="574"/>
        <v>650.7800048589711</v>
      </c>
      <c r="S1925" s="3">
        <f t="shared" si="575"/>
        <v>-40.205014890603138</v>
      </c>
      <c r="T1925" s="3">
        <f t="shared" si="576"/>
        <v>40.205014890603138</v>
      </c>
      <c r="V1925" s="37">
        <f t="array" ref="V1925">SUM(_xlfn.NORM.DIST($AD$3:$AD$1003,$L1925,$AA1925,FALSE)*WindSpeedStep*$AE$3:$AE$1003)/AG1925</f>
        <v>613.38388770899837</v>
      </c>
      <c r="W1925" s="37">
        <f t="array" ref="W1925">SUM(_xlfn.NORM.DIST($AD$3:$AD$1003,$L1925,$AB1925,FALSE)*WindSpeedStep*$AE$3:$AE$1003)/AH1925</f>
        <v>607.71388763292919</v>
      </c>
      <c r="Y1925" s="1">
        <f t="shared" si="577"/>
        <v>7</v>
      </c>
      <c r="Z1925" s="99">
        <f>IF(L1925&lt;'Power Curve'!$P$28,'Power Curve'!$Q$28,IF(L1925&gt;'Power Curve'!$P$29,'Power Curve'!$Q$29,INDEX(ReferenceTurbulence,Y1925)+(L1925-INDEX(ReferenceTurbulenceWindSpeed,Y1925))*(INDEX(ReferenceTurbulence,Y1925+1)-INDEX(ReferenceTurbulence,Y1925))/(INDEX(ReferenceTurbulenceWindSpeed,Y1925+1)-INDEX(ReferenceTurbulenceWindSpeed,Y1925))))</f>
        <v>0.11965512841473087</v>
      </c>
      <c r="AA1925" s="100">
        <f t="shared" si="583"/>
        <v>0.84676242679102298</v>
      </c>
      <c r="AB1925" s="29">
        <f t="shared" si="584"/>
        <v>0.71361594672042816</v>
      </c>
      <c r="AG1925" s="40">
        <f t="array" ref="AG1925">SUM(_xlfn.NORM.DIST($AD$3:$AD$1003,$F1925,$AA1925,FALSE)*WindSpeedStep)</f>
        <v>1.000000000000004</v>
      </c>
      <c r="AH1925" s="40">
        <f t="array" ref="AH1925">SUM(_xlfn.NORM.DIST($AD$3:$AD$1003,$F1925,$AB1925,FALSE)*WindSpeedStep)</f>
        <v>1.0000000000000038</v>
      </c>
      <c r="AJ1925" s="47">
        <f t="shared" si="578"/>
        <v>7</v>
      </c>
      <c r="AK1925" s="83" t="b">
        <f>COUNTIF('Power Curve'!$D$2:$D$31,AJ1925)&gt;0</f>
        <v>1</v>
      </c>
      <c r="AL1925" s="83" t="b">
        <f t="shared" si="579"/>
        <v>0</v>
      </c>
      <c r="AM1925" s="83" t="b">
        <f t="shared" si="585"/>
        <v>1</v>
      </c>
      <c r="AN1925" s="47" t="str">
        <f t="shared" si="580"/>
        <v>Outer</v>
      </c>
      <c r="AO1925" s="48" t="str">
        <f t="shared" si="581"/>
        <v>0.4-0.5</v>
      </c>
      <c r="AP1925" s="49" t="str">
        <f t="shared" si="586"/>
        <v>18-19</v>
      </c>
      <c r="AQ1925" s="49" t="str">
        <f t="shared" si="587"/>
        <v>Mar</v>
      </c>
      <c r="AR1925" s="48" t="str">
        <f t="shared" si="588"/>
        <v>275-285</v>
      </c>
      <c r="AS1925" s="49" t="str">
        <f t="shared" si="582"/>
        <v>Inner-TI</v>
      </c>
    </row>
    <row r="1926" spans="5:45" x14ac:dyDescent="0.3">
      <c r="E1926" s="15">
        <v>40980.763888888891</v>
      </c>
      <c r="F1926" s="21">
        <v>7.76</v>
      </c>
      <c r="G1926" s="21">
        <v>754.27002429962204</v>
      </c>
      <c r="H1926" s="42">
        <v>1.1915913641786291</v>
      </c>
      <c r="I1926" s="35">
        <v>281.89999999999998</v>
      </c>
      <c r="J1926" s="43">
        <v>0.1404639175257732</v>
      </c>
      <c r="K1926" s="44">
        <v>0.29264802163176357</v>
      </c>
      <c r="L1926" s="26">
        <f t="shared" si="570"/>
        <v>7.6888043046785528</v>
      </c>
      <c r="M1926" s="26">
        <f t="shared" si="571"/>
        <v>0.54637946687274963</v>
      </c>
      <c r="N1926" s="96">
        <f t="shared" si="572"/>
        <v>8</v>
      </c>
      <c r="O1926" s="26">
        <f t="shared" si="573"/>
        <v>0.67804540510689315</v>
      </c>
      <c r="P1926" s="3">
        <f>IF(L1926&gt;'Power Curve'!$C$37,0,INDEX(Ci,$N1926,1)*POWER(1-O1926,3)+INDEX(Ci,$N1926,2)*3*O1926*POWER(1-O1926,2)+INDEX(Ci,$N1926,3)*3*POWER(O1926,2)*(1-O1926)+INDEX(Ci,$N1926,4)*POWER(O1926,3))</f>
        <v>786.23080555795104</v>
      </c>
      <c r="Q1926" s="3">
        <f>MAX(0,MIN(P1926-V1926+W1926,'Power Curve'!$C$39))</f>
        <v>795.39837744333329</v>
      </c>
      <c r="R1926" s="3">
        <f t="shared" si="574"/>
        <v>754.27002429962204</v>
      </c>
      <c r="S1926" s="3">
        <f t="shared" si="575"/>
        <v>41.128353143711252</v>
      </c>
      <c r="T1926" s="3">
        <f t="shared" si="576"/>
        <v>41.128353143711252</v>
      </c>
      <c r="V1926" s="37">
        <f t="array" ref="V1926">SUM(_xlfn.NORM.DIST($AD$3:$AD$1003,$L1926,$AA1926,FALSE)*WindSpeedStep*$AE$3:$AE$1003)/AG1926</f>
        <v>780.37431779636086</v>
      </c>
      <c r="W1926" s="37">
        <f t="array" ref="W1926">SUM(_xlfn.NORM.DIST($AD$3:$AD$1003,$L1926,$AB1926,FALSE)*WindSpeedStep*$AE$3:$AE$1003)/AH1926</f>
        <v>789.5418896817431</v>
      </c>
      <c r="Y1926" s="1">
        <f t="shared" si="577"/>
        <v>7</v>
      </c>
      <c r="Z1926" s="99">
        <f>IF(L1926&lt;'Power Curve'!$P$28,'Power Curve'!$Q$28,IF(L1926&gt;'Power Curve'!$P$29,'Power Curve'!$Q$29,INDEX(ReferenceTurbulence,Y1926)+(L1926-INDEX(ReferenceTurbulenceWindSpeed,Y1926))*(INDEX(ReferenceTurbulence,Y1926+1)-INDEX(ReferenceTurbulence,Y1926))/(INDEX(ReferenceTurbulenceWindSpeed,Y1926+1)-INDEX(ReferenceTurbulenceWindSpeed,Y1926))))</f>
        <v>0.11948511594902247</v>
      </c>
      <c r="AA1926" s="100">
        <f t="shared" si="583"/>
        <v>0.91869767385386003</v>
      </c>
      <c r="AB1926" s="29">
        <f t="shared" si="584"/>
        <v>1.0799995737241781</v>
      </c>
      <c r="AG1926" s="40">
        <f t="array" ref="AG1926">SUM(_xlfn.NORM.DIST($AD$3:$AD$1003,$F1926,$AA1926,FALSE)*WindSpeedStep)</f>
        <v>1.0000000000000033</v>
      </c>
      <c r="AH1926" s="40">
        <f t="array" ref="AH1926">SUM(_xlfn.NORM.DIST($AD$3:$AD$1003,$F1926,$AB1926,FALSE)*WindSpeedStep)</f>
        <v>0.99999999999976896</v>
      </c>
      <c r="AJ1926" s="47">
        <f t="shared" si="578"/>
        <v>8</v>
      </c>
      <c r="AK1926" s="83" t="b">
        <f>COUNTIF('Power Curve'!$D$2:$D$31,AJ1926)&gt;0</f>
        <v>1</v>
      </c>
      <c r="AL1926" s="83" t="b">
        <f t="shared" si="579"/>
        <v>0</v>
      </c>
      <c r="AM1926" s="83" t="b">
        <f t="shared" si="585"/>
        <v>1</v>
      </c>
      <c r="AN1926" s="47" t="str">
        <f t="shared" si="580"/>
        <v>Outer</v>
      </c>
      <c r="AO1926" s="48" t="str">
        <f t="shared" si="581"/>
        <v>0.5-0.6</v>
      </c>
      <c r="AP1926" s="49" t="str">
        <f t="shared" si="586"/>
        <v>18-19</v>
      </c>
      <c r="AQ1926" s="49" t="str">
        <f t="shared" si="587"/>
        <v>Mar</v>
      </c>
      <c r="AR1926" s="48" t="str">
        <f t="shared" si="588"/>
        <v>275-285</v>
      </c>
      <c r="AS1926" s="49" t="str">
        <f t="shared" si="582"/>
        <v>HWS-HTI</v>
      </c>
    </row>
    <row r="1927" spans="5:45" x14ac:dyDescent="0.3">
      <c r="E1927" s="15">
        <v>40980.770833333336</v>
      </c>
      <c r="F1927" s="21">
        <v>8.35</v>
      </c>
      <c r="G1927" s="21">
        <v>1040.5700225830078</v>
      </c>
      <c r="H1927" s="42">
        <v>1.1901747683261734</v>
      </c>
      <c r="I1927" s="35">
        <v>280.7</v>
      </c>
      <c r="J1927" s="43">
        <v>0.12694610778443116</v>
      </c>
      <c r="K1927" s="44">
        <v>0.20034004796048943</v>
      </c>
      <c r="L1927" s="26">
        <f t="shared" si="570"/>
        <v>8.270111386525306</v>
      </c>
      <c r="M1927" s="26">
        <f t="shared" si="571"/>
        <v>0.63622235026188345</v>
      </c>
      <c r="N1927" s="96">
        <f t="shared" si="572"/>
        <v>9</v>
      </c>
      <c r="O1927" s="26">
        <f t="shared" si="573"/>
        <v>0.26130762191733609</v>
      </c>
      <c r="P1927" s="3">
        <f>IF(L1927&gt;'Power Curve'!$C$37,0,INDEX(Ci,$N1927,1)*POWER(1-O1927,3)+INDEX(Ci,$N1927,2)*3*O1927*POWER(1-O1927,2)+INDEX(Ci,$N1927,3)*3*POWER(O1927,2)*(1-O1927)+INDEX(Ci,$N1927,4)*POWER(O1927,3))</f>
        <v>960.48899310925697</v>
      </c>
      <c r="Q1927" s="3">
        <f>MAX(0,MIN(P1927-V1927+W1927,'Power Curve'!$C$39))</f>
        <v>963.73494053472837</v>
      </c>
      <c r="R1927" s="3">
        <f t="shared" si="574"/>
        <v>1040.5700225830078</v>
      </c>
      <c r="S1927" s="3">
        <f t="shared" si="575"/>
        <v>-76.835082048279446</v>
      </c>
      <c r="T1927" s="3">
        <f t="shared" si="576"/>
        <v>76.835082048279446</v>
      </c>
      <c r="V1927" s="37">
        <f t="array" ref="V1927">SUM(_xlfn.NORM.DIST($AD$3:$AD$1003,$L1927,$AA1927,FALSE)*WindSpeedStep*$AE$3:$AE$1003)/AG1927</f>
        <v>959.54606680408597</v>
      </c>
      <c r="W1927" s="37">
        <f t="array" ref="W1927">SUM(_xlfn.NORM.DIST($AD$3:$AD$1003,$L1927,$AB1927,FALSE)*WindSpeedStep*$AE$3:$AE$1003)/AH1927</f>
        <v>962.79201422955737</v>
      </c>
      <c r="Y1927" s="1">
        <f t="shared" si="577"/>
        <v>8</v>
      </c>
      <c r="Z1927" s="99">
        <f>IF(L1927&lt;'Power Curve'!$P$28,'Power Curve'!$Q$28,IF(L1927&gt;'Power Curve'!$P$29,'Power Curve'!$Q$29,INDEX(ReferenceTurbulence,Y1927)+(L1927-INDEX(ReferenceTurbulenceWindSpeed,Y1927))*(INDEX(ReferenceTurbulence,Y1927+1)-INDEX(ReferenceTurbulence,Y1927))/(INDEX(ReferenceTurbulenceWindSpeed,Y1927+1)-INDEX(ReferenceTurbulenceWindSpeed,Y1927))))</f>
        <v>0.11969660216863479</v>
      </c>
      <c r="AA1927" s="100">
        <f t="shared" si="583"/>
        <v>0.98990423252321613</v>
      </c>
      <c r="AB1927" s="29">
        <f t="shared" si="584"/>
        <v>1.0498584514630929</v>
      </c>
      <c r="AG1927" s="40">
        <f t="array" ref="AG1927">SUM(_xlfn.NORM.DIST($AD$3:$AD$1003,$F1927,$AA1927,FALSE)*WindSpeedStep)</f>
        <v>1.0000000000000038</v>
      </c>
      <c r="AH1927" s="40">
        <f t="array" ref="AH1927">SUM(_xlfn.NORM.DIST($AD$3:$AD$1003,$F1927,$AB1927,FALSE)*WindSpeedStep)</f>
        <v>1.0000000000000036</v>
      </c>
      <c r="AJ1927" s="47">
        <f t="shared" si="578"/>
        <v>8</v>
      </c>
      <c r="AK1927" s="83" t="b">
        <f>COUNTIF('Power Curve'!$D$2:$D$31,AJ1927)&gt;0</f>
        <v>1</v>
      </c>
      <c r="AL1927" s="83" t="b">
        <f t="shared" si="579"/>
        <v>0</v>
      </c>
      <c r="AM1927" s="83" t="b">
        <f t="shared" si="585"/>
        <v>1</v>
      </c>
      <c r="AN1927" s="47" t="str">
        <f t="shared" si="580"/>
        <v>Inner</v>
      </c>
      <c r="AO1927" s="48" t="str">
        <f t="shared" si="581"/>
        <v>0.6-0.7</v>
      </c>
      <c r="AP1927" s="49" t="str">
        <f t="shared" si="586"/>
        <v>18-19</v>
      </c>
      <c r="AQ1927" s="49" t="str">
        <f t="shared" si="587"/>
        <v>Mar</v>
      </c>
      <c r="AR1927" s="48" t="str">
        <f t="shared" si="588"/>
        <v>275-285</v>
      </c>
      <c r="AS1927" s="49" t="str">
        <f t="shared" si="582"/>
        <v>Inner-TI</v>
      </c>
    </row>
    <row r="1928" spans="5:45" x14ac:dyDescent="0.3">
      <c r="E1928" s="15">
        <v>40980.777777777781</v>
      </c>
      <c r="F1928" s="21">
        <v>9.9499999999999993</v>
      </c>
      <c r="G1928" s="21">
        <v>1440.600036621099</v>
      </c>
      <c r="H1928" s="42">
        <v>1.1889498137181627</v>
      </c>
      <c r="I1928" s="35">
        <v>284.2</v>
      </c>
      <c r="J1928" s="43">
        <v>0.15075376884422112</v>
      </c>
      <c r="K1928" s="44">
        <v>0.20547109525722226</v>
      </c>
      <c r="L1928" s="26">
        <f t="shared" si="570"/>
        <v>9.8514212998179342</v>
      </c>
      <c r="M1928" s="26">
        <f t="shared" si="571"/>
        <v>0.88061889483982125</v>
      </c>
      <c r="N1928" s="96">
        <f t="shared" si="572"/>
        <v>10</v>
      </c>
      <c r="O1928" s="26">
        <f t="shared" si="573"/>
        <v>0.89529306119054108</v>
      </c>
      <c r="P1928" s="3">
        <f>IF(L1928&gt;'Power Curve'!$C$37,0,INDEX(Ci,$N1928,1)*POWER(1-O1928,3)+INDEX(Ci,$N1928,2)*3*O1928*POWER(1-O1928,2)+INDEX(Ci,$N1928,3)*3*POWER(O1928,2)*(1-O1928)+INDEX(Ci,$N1928,4)*POWER(O1928,3))</f>
        <v>1489.3651678210269</v>
      </c>
      <c r="Q1928" s="3">
        <f>MAX(0,MIN(P1928-V1928+W1928,'Power Curve'!$C$39))</f>
        <v>1465.5429473273696</v>
      </c>
      <c r="R1928" s="3">
        <f t="shared" si="574"/>
        <v>1440.600036621099</v>
      </c>
      <c r="S1928" s="3">
        <f t="shared" si="575"/>
        <v>24.942910706270595</v>
      </c>
      <c r="T1928" s="3">
        <f t="shared" si="576"/>
        <v>24.942910706270595</v>
      </c>
      <c r="V1928" s="37">
        <f t="array" ref="V1928">SUM(_xlfn.NORM.DIST($AD$3:$AD$1003,$L1928,$AA1928,FALSE)*WindSpeedStep*$AE$3:$AE$1003)/AG1928</f>
        <v>1486.9782753794564</v>
      </c>
      <c r="W1928" s="37">
        <f t="array" ref="W1928">SUM(_xlfn.NORM.DIST($AD$3:$AD$1003,$L1928,$AB1928,FALSE)*WindSpeedStep*$AE$3:$AE$1003)/AH1928</f>
        <v>1463.156054885799</v>
      </c>
      <c r="Y1928" s="1">
        <f t="shared" si="577"/>
        <v>9</v>
      </c>
      <c r="Z1928" s="99">
        <f>IF(L1928&lt;'Power Curve'!$P$28,'Power Curve'!$Q$28,IF(L1928&gt;'Power Curve'!$P$29,'Power Curve'!$Q$29,INDEX(ReferenceTurbulence,Y1928)+(L1928-INDEX(ReferenceTurbulenceWindSpeed,Y1928))*(INDEX(ReferenceTurbulence,Y1928+1)-INDEX(ReferenceTurbulence,Y1928))/(INDEX(ReferenceTurbulenceWindSpeed,Y1928+1)-INDEX(ReferenceTurbulenceWindSpeed,Y1928))))</f>
        <v>0.12007586933137861</v>
      </c>
      <c r="AA1928" s="100">
        <f t="shared" si="583"/>
        <v>1.1829179767252982</v>
      </c>
      <c r="AB1928" s="29">
        <f t="shared" si="584"/>
        <v>1.4851388894197892</v>
      </c>
      <c r="AG1928" s="40">
        <f t="array" ref="AG1928">SUM(_xlfn.NORM.DIST($AD$3:$AD$1003,$F1928,$AA1928,FALSE)*WindSpeedStep)</f>
        <v>1.0000000000000036</v>
      </c>
      <c r="AH1928" s="40">
        <f t="array" ref="AH1928">SUM(_xlfn.NORM.DIST($AD$3:$AD$1003,$F1928,$AB1928,FALSE)*WindSpeedStep)</f>
        <v>0.99999999999178668</v>
      </c>
      <c r="AJ1928" s="47">
        <f t="shared" si="578"/>
        <v>10</v>
      </c>
      <c r="AK1928" s="83" t="b">
        <f>COUNTIF('Power Curve'!$D$2:$D$31,AJ1928)&gt;0</f>
        <v>1</v>
      </c>
      <c r="AL1928" s="83" t="b">
        <f t="shared" si="579"/>
        <v>0</v>
      </c>
      <c r="AM1928" s="83" t="b">
        <f t="shared" si="585"/>
        <v>1</v>
      </c>
      <c r="AN1928" s="47" t="str">
        <f t="shared" si="580"/>
        <v>Outer</v>
      </c>
      <c r="AO1928" s="48" t="str">
        <f t="shared" si="581"/>
        <v>0.8-0.9</v>
      </c>
      <c r="AP1928" s="49" t="str">
        <f t="shared" si="586"/>
        <v>18-19</v>
      </c>
      <c r="AQ1928" s="49" t="str">
        <f t="shared" si="587"/>
        <v>Mar</v>
      </c>
      <c r="AR1928" s="48" t="str">
        <f t="shared" si="588"/>
        <v>275-285</v>
      </c>
      <c r="AS1928" s="49" t="str">
        <f t="shared" si="582"/>
        <v>HWS-HTI</v>
      </c>
    </row>
    <row r="1929" spans="5:45" x14ac:dyDescent="0.3">
      <c r="E1929" s="15">
        <v>40980.784722222219</v>
      </c>
      <c r="F1929" s="21">
        <v>11.49</v>
      </c>
      <c r="G1929" s="21">
        <v>1871.57995605469</v>
      </c>
      <c r="H1929" s="42">
        <v>1.1873929918060884</v>
      </c>
      <c r="I1929" s="35">
        <v>286</v>
      </c>
      <c r="J1929" s="43">
        <v>0.15578764142732812</v>
      </c>
      <c r="K1929" s="44">
        <v>0.21457681874690757</v>
      </c>
      <c r="L1929" s="26">
        <f t="shared" si="570"/>
        <v>11.371196372651617</v>
      </c>
      <c r="M1929" s="26">
        <f t="shared" si="571"/>
        <v>1.1155050314623656</v>
      </c>
      <c r="N1929" s="96">
        <f t="shared" si="572"/>
        <v>12</v>
      </c>
      <c r="O1929" s="26">
        <f t="shared" si="573"/>
        <v>0.3764945566445842</v>
      </c>
      <c r="P1929" s="3">
        <f>IF(L1929&gt;'Power Curve'!$C$37,0,INDEX(Ci,$N1929,1)*POWER(1-O1929,3)+INDEX(Ci,$N1929,2)*3*O1929*POWER(1-O1929,2)+INDEX(Ci,$N1929,3)*3*POWER(O1929,2)*(1-O1929)+INDEX(Ci,$N1929,4)*POWER(O1929,3))</f>
        <v>1842.4603611823381</v>
      </c>
      <c r="Q1929" s="3">
        <f>MAX(0,MIN(P1929-V1929+W1929,'Power Curve'!$C$39))</f>
        <v>1784.3237678067171</v>
      </c>
      <c r="R1929" s="3">
        <f t="shared" si="574"/>
        <v>1871.57995605469</v>
      </c>
      <c r="S1929" s="3">
        <f t="shared" si="575"/>
        <v>-87.256188247972887</v>
      </c>
      <c r="T1929" s="3">
        <f t="shared" si="576"/>
        <v>87.256188247972887</v>
      </c>
      <c r="V1929" s="37">
        <f t="array" ref="V1929">SUM(_xlfn.NORM.DIST($AD$3:$AD$1003,$L1929,$AA1929,FALSE)*WindSpeedStep*$AE$3:$AE$1003)/AG1929</f>
        <v>1823.2410950669946</v>
      </c>
      <c r="W1929" s="37">
        <f t="array" ref="W1929">SUM(_xlfn.NORM.DIST($AD$3:$AD$1003,$L1929,$AB1929,FALSE)*WindSpeedStep*$AE$3:$AE$1003)/AH1929</f>
        <v>1765.1045016913736</v>
      </c>
      <c r="Y1929" s="1">
        <f t="shared" si="577"/>
        <v>11</v>
      </c>
      <c r="Z1929" s="99">
        <f>IF(L1929&lt;'Power Curve'!$P$28,'Power Curve'!$Q$28,IF(L1929&gt;'Power Curve'!$P$29,'Power Curve'!$Q$29,INDEX(ReferenceTurbulence,Y1929)+(L1929-INDEX(ReferenceTurbulenceWindSpeed,Y1929))*(INDEX(ReferenceTurbulence,Y1929+1)-INDEX(ReferenceTurbulence,Y1929))/(INDEX(ReferenceTurbulenceWindSpeed,Y1929+1)-INDEX(ReferenceTurbulenceWindSpeed,Y1929))))</f>
        <v>0.11932075076295257</v>
      </c>
      <c r="AA1929" s="100">
        <f t="shared" si="583"/>
        <v>1.3568196882577539</v>
      </c>
      <c r="AB1929" s="29">
        <f t="shared" si="584"/>
        <v>1.7714918631023844</v>
      </c>
      <c r="AG1929" s="40">
        <f t="array" ref="AG1929">SUM(_xlfn.NORM.DIST($AD$3:$AD$1003,$F1929,$AA1929,FALSE)*WindSpeedStep)</f>
        <v>1.0000000000000036</v>
      </c>
      <c r="AH1929" s="40">
        <f t="array" ref="AH1929">SUM(_xlfn.NORM.DIST($AD$3:$AD$1003,$F1929,$AB1929,FALSE)*WindSpeedStep)</f>
        <v>0.99999999996369393</v>
      </c>
      <c r="AJ1929" s="47">
        <f t="shared" si="578"/>
        <v>11</v>
      </c>
      <c r="AK1929" s="83" t="b">
        <f>COUNTIF('Power Curve'!$D$2:$D$31,AJ1929)&gt;0</f>
        <v>1</v>
      </c>
      <c r="AL1929" s="83" t="b">
        <f t="shared" si="579"/>
        <v>0</v>
      </c>
      <c r="AM1929" s="83" t="b">
        <f t="shared" si="585"/>
        <v>1</v>
      </c>
      <c r="AN1929" s="47" t="str">
        <f t="shared" si="580"/>
        <v>Outer</v>
      </c>
      <c r="AO1929" s="48" t="str">
        <f t="shared" si="581"/>
        <v>1.1-1.2</v>
      </c>
      <c r="AP1929" s="49" t="str">
        <f t="shared" si="586"/>
        <v>18-19</v>
      </c>
      <c r="AQ1929" s="49" t="str">
        <f t="shared" si="587"/>
        <v>Mar</v>
      </c>
      <c r="AR1929" s="48" t="str">
        <f t="shared" si="588"/>
        <v>285-295</v>
      </c>
      <c r="AS1929" s="49" t="str">
        <f t="shared" si="582"/>
        <v>HWS-HTI</v>
      </c>
    </row>
    <row r="1930" spans="5:45" x14ac:dyDescent="0.3">
      <c r="E1930" s="15">
        <v>40980.791666666664</v>
      </c>
      <c r="F1930" s="21">
        <v>11.94</v>
      </c>
      <c r="G1930" s="21">
        <v>1925.2899475097629</v>
      </c>
      <c r="H1930" s="42">
        <v>1.1867827311531256</v>
      </c>
      <c r="I1930" s="35">
        <v>286.5</v>
      </c>
      <c r="J1930" s="43">
        <v>0.12311557788944724</v>
      </c>
      <c r="K1930" s="44">
        <v>0.23254105863306451</v>
      </c>
      <c r="L1930" s="26">
        <f t="shared" si="570"/>
        <v>11.814518771242035</v>
      </c>
      <c r="M1930" s="26">
        <f t="shared" si="571"/>
        <v>1.1840219372496066</v>
      </c>
      <c r="N1930" s="96">
        <f t="shared" si="572"/>
        <v>12</v>
      </c>
      <c r="O1930" s="26">
        <f t="shared" si="573"/>
        <v>0.80350463200781097</v>
      </c>
      <c r="P1930" s="3">
        <f>IF(L1930&gt;'Power Curve'!$C$37,0,INDEX(Ci,$N1930,1)*POWER(1-O1930,3)+INDEX(Ci,$N1930,2)*3*O1930*POWER(1-O1930,2)+INDEX(Ci,$N1930,3)*3*POWER(O1930,2)*(1-O1930)+INDEX(Ci,$N1930,4)*POWER(O1930,3))</f>
        <v>1900.9860481925577</v>
      </c>
      <c r="Q1930" s="3">
        <f>MAX(0,MIN(P1930-V1930+W1930,'Power Curve'!$C$39))</f>
        <v>1894.1690016378382</v>
      </c>
      <c r="R1930" s="3">
        <f t="shared" si="574"/>
        <v>1925.2899475097629</v>
      </c>
      <c r="S1930" s="3">
        <f t="shared" si="575"/>
        <v>-31.120945871924732</v>
      </c>
      <c r="T1930" s="3">
        <f t="shared" si="576"/>
        <v>31.120945871924732</v>
      </c>
      <c r="V1930" s="37">
        <f t="array" ref="V1930">SUM(_xlfn.NORM.DIST($AD$3:$AD$1003,$L1930,$AA1930,FALSE)*WindSpeedStep*$AE$3:$AE$1003)/AG1930</f>
        <v>1875.7373814170489</v>
      </c>
      <c r="W1930" s="37">
        <f t="array" ref="W1930">SUM(_xlfn.NORM.DIST($AD$3:$AD$1003,$L1930,$AB1930,FALSE)*WindSpeedStep*$AE$3:$AE$1003)/AH1930</f>
        <v>1868.9203348623294</v>
      </c>
      <c r="Y1930" s="1">
        <f t="shared" si="577"/>
        <v>11</v>
      </c>
      <c r="Z1930" s="99">
        <f>IF(L1930&lt;'Power Curve'!$P$28,'Power Curve'!$Q$28,IF(L1930&gt;'Power Curve'!$P$29,'Power Curve'!$Q$29,INDEX(ReferenceTurbulence,Y1930)+(L1930-INDEX(ReferenceTurbulenceWindSpeed,Y1930))*(INDEX(ReferenceTurbulence,Y1930+1)-INDEX(ReferenceTurbulence,Y1930))/(INDEX(ReferenceTurbulenceWindSpeed,Y1930+1)-INDEX(ReferenceTurbulenceWindSpeed,Y1930))))</f>
        <v>0.11855641740847603</v>
      </c>
      <c r="AA1930" s="100">
        <f t="shared" si="583"/>
        <v>1.400687018923646</v>
      </c>
      <c r="AB1930" s="29">
        <f t="shared" si="584"/>
        <v>1.4545513060071853</v>
      </c>
      <c r="AG1930" s="40">
        <f t="array" ref="AG1930">SUM(_xlfn.NORM.DIST($AD$3:$AD$1003,$F1930,$AA1930,FALSE)*WindSpeedStep)</f>
        <v>1.000000000000004</v>
      </c>
      <c r="AH1930" s="40">
        <f t="array" ref="AH1930">SUM(_xlfn.NORM.DIST($AD$3:$AD$1003,$F1930,$AB1930,FALSE)*WindSpeedStep)</f>
        <v>1.0000000000000027</v>
      </c>
      <c r="AJ1930" s="47">
        <f t="shared" si="578"/>
        <v>12</v>
      </c>
      <c r="AK1930" s="83" t="b">
        <f>COUNTIF('Power Curve'!$D$2:$D$31,AJ1930)&gt;0</f>
        <v>1</v>
      </c>
      <c r="AL1930" s="83" t="b">
        <f t="shared" si="579"/>
        <v>0</v>
      </c>
      <c r="AM1930" s="83" t="b">
        <f t="shared" si="585"/>
        <v>1</v>
      </c>
      <c r="AN1930" s="47" t="str">
        <f t="shared" si="580"/>
        <v>Inner</v>
      </c>
      <c r="AO1930" s="48" t="str">
        <f t="shared" si="581"/>
        <v>1.1-1.2</v>
      </c>
      <c r="AP1930" s="49" t="str">
        <f t="shared" si="586"/>
        <v>19-20</v>
      </c>
      <c r="AQ1930" s="49" t="str">
        <f t="shared" si="587"/>
        <v>Mar</v>
      </c>
      <c r="AR1930" s="48" t="str">
        <f t="shared" si="588"/>
        <v>285-295</v>
      </c>
      <c r="AS1930" s="49" t="str">
        <f t="shared" si="582"/>
        <v>Inner-TI</v>
      </c>
    </row>
    <row r="1931" spans="5:45" x14ac:dyDescent="0.3">
      <c r="E1931" s="15">
        <v>40980.798611111109</v>
      </c>
      <c r="F1931" s="21">
        <v>11.72</v>
      </c>
      <c r="G1931" s="21">
        <v>1828.479980468753</v>
      </c>
      <c r="H1931" s="42">
        <v>1.1866084860543591</v>
      </c>
      <c r="I1931" s="35">
        <v>288.3</v>
      </c>
      <c r="J1931" s="43">
        <v>0.10153583617747439</v>
      </c>
      <c r="K1931" s="44">
        <v>0.18639711943834136</v>
      </c>
      <c r="L1931" s="26">
        <f t="shared" si="570"/>
        <v>11.596263238603086</v>
      </c>
      <c r="M1931" s="26">
        <f t="shared" si="571"/>
        <v>1.1502898411161491</v>
      </c>
      <c r="N1931" s="96">
        <f t="shared" si="572"/>
        <v>12</v>
      </c>
      <c r="O1931" s="26">
        <f t="shared" si="573"/>
        <v>0.59327994736086376</v>
      </c>
      <c r="P1931" s="3">
        <f>IF(L1931&gt;'Power Curve'!$C$37,0,INDEX(Ci,$N1931,1)*POWER(1-O1931,3)+INDEX(Ci,$N1931,2)*3*O1931*POWER(1-O1931,2)+INDEX(Ci,$N1931,3)*3*POWER(O1931,2)*(1-O1931)+INDEX(Ci,$N1931,4)*POWER(O1931,3))</f>
        <v>1875.4545713709051</v>
      </c>
      <c r="Q1931" s="3">
        <f>MAX(0,MIN(P1931-V1931+W1931,'Power Curve'!$C$39))</f>
        <v>1902.3826406697065</v>
      </c>
      <c r="R1931" s="3">
        <f t="shared" si="574"/>
        <v>1828.479980468753</v>
      </c>
      <c r="S1931" s="3">
        <f t="shared" si="575"/>
        <v>73.902660200953505</v>
      </c>
      <c r="T1931" s="3">
        <f t="shared" si="576"/>
        <v>73.902660200953505</v>
      </c>
      <c r="V1931" s="37">
        <f t="array" ref="V1931">SUM(_xlfn.NORM.DIST($AD$3:$AD$1003,$L1931,$AA1931,FALSE)*WindSpeedStep*$AE$3:$AE$1003)/AG1931</f>
        <v>1852.1044505278464</v>
      </c>
      <c r="W1931" s="37">
        <f t="array" ref="W1931">SUM(_xlfn.NORM.DIST($AD$3:$AD$1003,$L1931,$AB1931,FALSE)*WindSpeedStep*$AE$3:$AE$1003)/AH1931</f>
        <v>1879.0325198266478</v>
      </c>
      <c r="Y1931" s="1">
        <f t="shared" si="577"/>
        <v>11</v>
      </c>
      <c r="Z1931" s="99">
        <f>IF(L1931&lt;'Power Curve'!$P$28,'Power Curve'!$Q$28,IF(L1931&gt;'Power Curve'!$P$29,'Power Curve'!$Q$29,INDEX(ReferenceTurbulence,Y1931)+(L1931-INDEX(ReferenceTurbulenceWindSpeed,Y1931))*(INDEX(ReferenceTurbulence,Y1931+1)-INDEX(ReferenceTurbulence,Y1931))/(INDEX(ReferenceTurbulenceWindSpeed,Y1931+1)-INDEX(ReferenceTurbulenceWindSpeed,Y1931))))</f>
        <v>0.11893271236655938</v>
      </c>
      <c r="AA1931" s="100">
        <f t="shared" si="583"/>
        <v>1.3791750402836871</v>
      </c>
      <c r="AB1931" s="29">
        <f t="shared" si="584"/>
        <v>1.1774362844656716</v>
      </c>
      <c r="AG1931" s="40">
        <f t="array" ref="AG1931">SUM(_xlfn.NORM.DIST($AD$3:$AD$1003,$F1931,$AA1931,FALSE)*WindSpeedStep)</f>
        <v>1.0000000000000036</v>
      </c>
      <c r="AH1931" s="40">
        <f t="array" ref="AH1931">SUM(_xlfn.NORM.DIST($AD$3:$AD$1003,$F1931,$AB1931,FALSE)*WindSpeedStep)</f>
        <v>1.0000000000000033</v>
      </c>
      <c r="AJ1931" s="47">
        <f t="shared" si="578"/>
        <v>12</v>
      </c>
      <c r="AK1931" s="83" t="b">
        <f>COUNTIF('Power Curve'!$D$2:$D$31,AJ1931)&gt;0</f>
        <v>1</v>
      </c>
      <c r="AL1931" s="83" t="b">
        <f t="shared" si="579"/>
        <v>0</v>
      </c>
      <c r="AM1931" s="83" t="b">
        <f t="shared" si="585"/>
        <v>1</v>
      </c>
      <c r="AN1931" s="47" t="str">
        <f t="shared" si="580"/>
        <v>Inner</v>
      </c>
      <c r="AO1931" s="48" t="str">
        <f t="shared" si="581"/>
        <v>1.1-1.2</v>
      </c>
      <c r="AP1931" s="49" t="str">
        <f t="shared" si="586"/>
        <v>19-20</v>
      </c>
      <c r="AQ1931" s="49" t="str">
        <f t="shared" si="587"/>
        <v>Mar</v>
      </c>
      <c r="AR1931" s="48" t="str">
        <f t="shared" si="588"/>
        <v>285-295</v>
      </c>
      <c r="AS1931" s="49" t="str">
        <f t="shared" si="582"/>
        <v>Inner-TI</v>
      </c>
    </row>
    <row r="1932" spans="5:45" x14ac:dyDescent="0.3">
      <c r="E1932" s="15">
        <v>40980.805555555555</v>
      </c>
      <c r="F1932" s="21">
        <v>10.83</v>
      </c>
      <c r="G1932" s="21">
        <v>1872.9100646972661</v>
      </c>
      <c r="H1932" s="42">
        <v>1.1866084860543591</v>
      </c>
      <c r="I1932" s="35">
        <v>285.7</v>
      </c>
      <c r="J1932" s="43">
        <v>0.14496768236380425</v>
      </c>
      <c r="K1932" s="44">
        <v>0.20374487269383706</v>
      </c>
      <c r="L1932" s="26">
        <f t="shared" si="570"/>
        <v>10.715659630893466</v>
      </c>
      <c r="M1932" s="26">
        <f t="shared" si="571"/>
        <v>1.0141897148486989</v>
      </c>
      <c r="N1932" s="96">
        <f t="shared" si="572"/>
        <v>11</v>
      </c>
      <c r="O1932" s="26">
        <f t="shared" si="573"/>
        <v>0.74314631677183851</v>
      </c>
      <c r="P1932" s="3">
        <f>IF(L1932&gt;'Power Curve'!$C$37,0,INDEX(Ci,$N1932,1)*POWER(1-O1932,3)+INDEX(Ci,$N1932,2)*3*O1932*POWER(1-O1932,2)+INDEX(Ci,$N1932,3)*3*POWER(O1932,2)*(1-O1932)+INDEX(Ci,$N1932,4)*POWER(O1932,3))</f>
        <v>1722.7961940527684</v>
      </c>
      <c r="Q1932" s="3">
        <f>MAX(0,MIN(P1932-V1932+W1932,'Power Curve'!$C$39))</f>
        <v>1686.0682201101229</v>
      </c>
      <c r="R1932" s="3">
        <f t="shared" si="574"/>
        <v>1872.9100646972661</v>
      </c>
      <c r="S1932" s="3">
        <f t="shared" si="575"/>
        <v>-186.84184458714321</v>
      </c>
      <c r="T1932" s="3">
        <f t="shared" si="576"/>
        <v>186.84184458714321</v>
      </c>
      <c r="V1932" s="37">
        <f t="array" ref="V1932">SUM(_xlfn.NORM.DIST($AD$3:$AD$1003,$L1932,$AA1932,FALSE)*WindSpeedStep*$AE$3:$AE$1003)/AG1932</f>
        <v>1709.8189507845918</v>
      </c>
      <c r="W1932" s="37">
        <f t="array" ref="W1932">SUM(_xlfn.NORM.DIST($AD$3:$AD$1003,$L1932,$AB1932,FALSE)*WindSpeedStep*$AE$3:$AE$1003)/AH1932</f>
        <v>1673.0909768419463</v>
      </c>
      <c r="Y1932" s="1">
        <f t="shared" si="577"/>
        <v>10</v>
      </c>
      <c r="Z1932" s="99">
        <f>IF(L1932&lt;'Power Curve'!$P$28,'Power Curve'!$Q$28,IF(L1932&gt;'Power Curve'!$P$29,'Power Curve'!$Q$29,INDEX(ReferenceTurbulence,Y1932)+(L1932-INDEX(ReferenceTurbulenceWindSpeed,Y1932))*(INDEX(ReferenceTurbulence,Y1932+1)-INDEX(ReferenceTurbulence,Y1932))/(INDEX(ReferenceTurbulenceWindSpeed,Y1932+1)-INDEX(ReferenceTurbulenceWindSpeed,Y1932))))</f>
        <v>0.12000141020760313</v>
      </c>
      <c r="AA1932" s="100">
        <f t="shared" si="583"/>
        <v>1.2858942670119</v>
      </c>
      <c r="AB1932" s="29">
        <f t="shared" si="584"/>
        <v>1.553424341690004</v>
      </c>
      <c r="AG1932" s="40">
        <f t="array" ref="AG1932">SUM(_xlfn.NORM.DIST($AD$3:$AD$1003,$F1932,$AA1932,FALSE)*WindSpeedStep)</f>
        <v>1.0000000000000038</v>
      </c>
      <c r="AH1932" s="40">
        <f t="array" ref="AH1932">SUM(_xlfn.NORM.DIST($AD$3:$AD$1003,$F1932,$AB1932,FALSE)*WindSpeedStep)</f>
        <v>0.99999999999876876</v>
      </c>
      <c r="AJ1932" s="47">
        <f t="shared" si="578"/>
        <v>11</v>
      </c>
      <c r="AK1932" s="83" t="b">
        <f>COUNTIF('Power Curve'!$D$2:$D$31,AJ1932)&gt;0</f>
        <v>1</v>
      </c>
      <c r="AL1932" s="83" t="b">
        <f t="shared" si="579"/>
        <v>0</v>
      </c>
      <c r="AM1932" s="83" t="b">
        <f t="shared" si="585"/>
        <v>1</v>
      </c>
      <c r="AN1932" s="47" t="str">
        <f t="shared" si="580"/>
        <v>Outer</v>
      </c>
      <c r="AO1932" s="48" t="str">
        <f t="shared" si="581"/>
        <v>1.0-1.1</v>
      </c>
      <c r="AP1932" s="49" t="str">
        <f t="shared" si="586"/>
        <v>19-20</v>
      </c>
      <c r="AQ1932" s="49" t="str">
        <f t="shared" si="587"/>
        <v>Mar</v>
      </c>
      <c r="AR1932" s="48" t="str">
        <f t="shared" si="588"/>
        <v>285-295</v>
      </c>
      <c r="AS1932" s="49" t="str">
        <f t="shared" si="582"/>
        <v>HWS-HTI</v>
      </c>
    </row>
    <row r="1933" spans="5:45" x14ac:dyDescent="0.3">
      <c r="E1933" s="15">
        <v>40980.8125</v>
      </c>
      <c r="F1933" s="21">
        <v>13.31</v>
      </c>
      <c r="G1933" s="21">
        <v>1973.690002441406</v>
      </c>
      <c r="H1933" s="42">
        <v>1.184447505977078</v>
      </c>
      <c r="I1933" s="35">
        <v>284</v>
      </c>
      <c r="J1933" s="43">
        <v>0.12246431254695717</v>
      </c>
      <c r="K1933" s="44">
        <v>0.22974226989768026</v>
      </c>
      <c r="L1933" s="26">
        <f t="shared" si="570"/>
        <v>13.161477081075981</v>
      </c>
      <c r="M1933" s="26">
        <f t="shared" si="571"/>
        <v>1.3921986860619295</v>
      </c>
      <c r="N1933" s="96">
        <f t="shared" si="572"/>
        <v>14</v>
      </c>
      <c r="O1933" s="26">
        <f t="shared" si="573"/>
        <v>0.17804815702479532</v>
      </c>
      <c r="P1933" s="3">
        <f>IF(L1933&gt;'Power Curve'!$C$37,0,INDEX(Ci,$N1933,1)*POWER(1-O1933,3)+INDEX(Ci,$N1933,2)*3*O1933*POWER(1-O1933,2)+INDEX(Ci,$N1933,3)*3*POWER(O1933,2)*(1-O1933)+INDEX(Ci,$N1933,4)*POWER(O1933,3))</f>
        <v>1958.0668677930862</v>
      </c>
      <c r="Q1933" s="3">
        <f>MAX(0,MIN(P1933-V1933+W1933,'Power Curve'!$C$39))</f>
        <v>1957.3409246233036</v>
      </c>
      <c r="R1933" s="3">
        <f t="shared" si="574"/>
        <v>1973.690002441406</v>
      </c>
      <c r="S1933" s="3">
        <f t="shared" si="575"/>
        <v>-16.349077818102387</v>
      </c>
      <c r="T1933" s="3">
        <f t="shared" si="576"/>
        <v>16.349077818102387</v>
      </c>
      <c r="V1933" s="37">
        <f t="array" ref="V1933">SUM(_xlfn.NORM.DIST($AD$3:$AD$1003,$L1933,$AA1933,FALSE)*WindSpeedStep*$AE$3:$AE$1003)/AG1933</f>
        <v>1950.079396670297</v>
      </c>
      <c r="W1933" s="37">
        <f t="array" ref="W1933">SUM(_xlfn.NORM.DIST($AD$3:$AD$1003,$L1933,$AB1933,FALSE)*WindSpeedStep*$AE$3:$AE$1003)/AH1933</f>
        <v>1949.3534535005144</v>
      </c>
      <c r="Y1933" s="1">
        <f t="shared" si="577"/>
        <v>13</v>
      </c>
      <c r="Z1933" s="99">
        <f>IF(L1933&lt;'Power Curve'!$P$28,'Power Curve'!$Q$28,IF(L1933&gt;'Power Curve'!$P$29,'Power Curve'!$Q$29,INDEX(ReferenceTurbulence,Y1933)+(L1933-INDEX(ReferenceTurbulenceWindSpeed,Y1933))*(INDEX(ReferenceTurbulence,Y1933+1)-INDEX(ReferenceTurbulence,Y1933))/(INDEX(ReferenceTurbulenceWindSpeed,Y1933+1)-INDEX(ReferenceTurbulenceWindSpeed,Y1933))))</f>
        <v>0.12158448035211591</v>
      </c>
      <c r="AA1933" s="100">
        <f t="shared" si="583"/>
        <v>1.6002313515689066</v>
      </c>
      <c r="AB1933" s="29">
        <f t="shared" si="584"/>
        <v>1.6118112428365023</v>
      </c>
      <c r="AG1933" s="40">
        <f t="array" ref="AG1933">SUM(_xlfn.NORM.DIST($AD$3:$AD$1003,$F1933,$AA1933,FALSE)*WindSpeedStep)</f>
        <v>1.0000000000000031</v>
      </c>
      <c r="AH1933" s="40">
        <f t="array" ref="AH1933">SUM(_xlfn.NORM.DIST($AD$3:$AD$1003,$F1933,$AB1933,FALSE)*WindSpeedStep)</f>
        <v>1.0000000000000027</v>
      </c>
      <c r="AJ1933" s="47">
        <f t="shared" si="578"/>
        <v>13</v>
      </c>
      <c r="AK1933" s="83" t="b">
        <f>COUNTIF('Power Curve'!$D$2:$D$31,AJ1933)&gt;0</f>
        <v>1</v>
      </c>
      <c r="AL1933" s="83" t="b">
        <f t="shared" si="579"/>
        <v>0</v>
      </c>
      <c r="AM1933" s="83" t="b">
        <f t="shared" si="585"/>
        <v>1</v>
      </c>
      <c r="AN1933" s="47" t="str">
        <f t="shared" si="580"/>
        <v>Inner</v>
      </c>
      <c r="AO1933" s="48" t="str">
        <f t="shared" si="581"/>
        <v>1.3-1.4</v>
      </c>
      <c r="AP1933" s="49" t="str">
        <f t="shared" si="586"/>
        <v>19-20</v>
      </c>
      <c r="AQ1933" s="49" t="str">
        <f t="shared" si="587"/>
        <v>Mar</v>
      </c>
      <c r="AR1933" s="48" t="str">
        <f t="shared" si="588"/>
        <v>275-285</v>
      </c>
      <c r="AS1933" s="49" t="str">
        <f t="shared" si="582"/>
        <v>Inner-TI</v>
      </c>
    </row>
    <row r="1934" spans="5:45" x14ac:dyDescent="0.3">
      <c r="E1934" s="15">
        <v>40980.819444444445</v>
      </c>
      <c r="F1934" s="21">
        <v>14.64</v>
      </c>
      <c r="G1934" s="21">
        <v>1973.400024414063</v>
      </c>
      <c r="H1934" s="42">
        <v>1.1837810852280231</v>
      </c>
      <c r="I1934" s="35">
        <v>288.39999999999998</v>
      </c>
      <c r="J1934" s="43">
        <v>9.5628415300546443E-2</v>
      </c>
      <c r="K1934" s="44">
        <v>0.17485404093710039</v>
      </c>
      <c r="L1934" s="26">
        <f t="shared" si="570"/>
        <v>14.473920380697423</v>
      </c>
      <c r="M1934" s="26">
        <f t="shared" si="571"/>
        <v>1.5950410287840231</v>
      </c>
      <c r="N1934" s="96">
        <f t="shared" si="572"/>
        <v>15</v>
      </c>
      <c r="O1934" s="26">
        <f t="shared" si="573"/>
        <v>0.49703834975507555</v>
      </c>
      <c r="P1934" s="3">
        <f>IF(L1934&gt;'Power Curve'!$C$37,0,INDEX(Ci,$N1934,1)*POWER(1-O1934,3)+INDEX(Ci,$N1934,2)*3*O1934*POWER(1-O1934,2)+INDEX(Ci,$N1934,3)*3*POWER(O1934,2)*(1-O1934)+INDEX(Ci,$N1934,4)*POWER(O1934,3))</f>
        <v>1977.3597860506993</v>
      </c>
      <c r="Q1934" s="3">
        <f>MAX(0,MIN(P1934-V1934+W1934,'Power Curve'!$C$39))</f>
        <v>1983.3518565658696</v>
      </c>
      <c r="R1934" s="3">
        <f t="shared" si="574"/>
        <v>1973.400024414063</v>
      </c>
      <c r="S1934" s="3">
        <f t="shared" si="575"/>
        <v>9.9518321518066841</v>
      </c>
      <c r="T1934" s="3">
        <f t="shared" si="576"/>
        <v>9.9518321518066841</v>
      </c>
      <c r="V1934" s="37">
        <f t="array" ref="V1934">SUM(_xlfn.NORM.DIST($AD$3:$AD$1003,$L1934,$AA1934,FALSE)*WindSpeedStep*$AE$3:$AE$1003)/AG1934</f>
        <v>1973.1610986541154</v>
      </c>
      <c r="W1934" s="37">
        <f t="array" ref="W1934">SUM(_xlfn.NORM.DIST($AD$3:$AD$1003,$L1934,$AB1934,FALSE)*WindSpeedStep*$AE$3:$AE$1003)/AH1934</f>
        <v>1979.1531691692858</v>
      </c>
      <c r="Y1934" s="1">
        <f t="shared" si="577"/>
        <v>14</v>
      </c>
      <c r="Z1934" s="99">
        <f>IF(L1934&lt;'Power Curve'!$P$28,'Power Curve'!$Q$28,IF(L1934&gt;'Power Curve'!$P$29,'Power Curve'!$Q$29,INDEX(ReferenceTurbulence,Y1934)+(L1934-INDEX(ReferenceTurbulenceWindSpeed,Y1934))*(INDEX(ReferenceTurbulence,Y1934+1)-INDEX(ReferenceTurbulence,Y1934))/(INDEX(ReferenceTurbulenceWindSpeed,Y1934+1)-INDEX(ReferenceTurbulenceWindSpeed,Y1934))))</f>
        <v>0.12197804851044031</v>
      </c>
      <c r="AA1934" s="100">
        <f t="shared" si="583"/>
        <v>1.7655005623329609</v>
      </c>
      <c r="AB1934" s="29">
        <f t="shared" si="584"/>
        <v>1.3841180691923765</v>
      </c>
      <c r="AG1934" s="40">
        <f t="array" ref="AG1934">SUM(_xlfn.NORM.DIST($AD$3:$AD$1003,$F1934,$AA1934,FALSE)*WindSpeedStep)</f>
        <v>1</v>
      </c>
      <c r="AH1934" s="40">
        <f t="array" ref="AH1934">SUM(_xlfn.NORM.DIST($AD$3:$AD$1003,$F1934,$AB1934,FALSE)*WindSpeedStep)</f>
        <v>1.0000000000000011</v>
      </c>
      <c r="AJ1934" s="47">
        <f t="shared" si="578"/>
        <v>14</v>
      </c>
      <c r="AK1934" s="83" t="b">
        <f>COUNTIF('Power Curve'!$D$2:$D$31,AJ1934)&gt;0</f>
        <v>1</v>
      </c>
      <c r="AL1934" s="83" t="b">
        <f t="shared" si="579"/>
        <v>0</v>
      </c>
      <c r="AM1934" s="83" t="b">
        <f t="shared" si="585"/>
        <v>1</v>
      </c>
      <c r="AN1934" s="47" t="str">
        <f t="shared" si="580"/>
        <v>Outer</v>
      </c>
      <c r="AO1934" s="48" t="str">
        <f t="shared" si="581"/>
        <v>1.5-1.6</v>
      </c>
      <c r="AP1934" s="49" t="str">
        <f t="shared" si="586"/>
        <v>19-20</v>
      </c>
      <c r="AQ1934" s="49" t="str">
        <f t="shared" si="587"/>
        <v>Mar</v>
      </c>
      <c r="AR1934" s="48" t="str">
        <f t="shared" si="588"/>
        <v>285-295</v>
      </c>
      <c r="AS1934" s="49" t="str">
        <f t="shared" si="582"/>
        <v>HWS-LTI</v>
      </c>
    </row>
    <row r="1935" spans="5:45" x14ac:dyDescent="0.3">
      <c r="E1935" s="15">
        <v>40980.826388888891</v>
      </c>
      <c r="F1935" s="21">
        <v>13.11</v>
      </c>
      <c r="G1935" s="21">
        <v>1959.3600006103491</v>
      </c>
      <c r="H1935" s="42">
        <v>1.1853165381759032</v>
      </c>
      <c r="I1935" s="35">
        <v>287.8</v>
      </c>
      <c r="J1935" s="43">
        <v>0.14645308924485126</v>
      </c>
      <c r="K1935" s="44">
        <v>0.15743515259469537</v>
      </c>
      <c r="L1935" s="26">
        <f t="shared" si="570"/>
        <v>12.966878557568801</v>
      </c>
      <c r="M1935" s="26">
        <f t="shared" si="571"/>
        <v>1.3621228569500419</v>
      </c>
      <c r="N1935" s="96">
        <f t="shared" si="572"/>
        <v>13</v>
      </c>
      <c r="O1935" s="26">
        <f t="shared" si="573"/>
        <v>0.97632006780934222</v>
      </c>
      <c r="P1935" s="3">
        <f>IF(L1935&gt;'Power Curve'!$C$37,0,INDEX(Ci,$N1935,1)*POWER(1-O1935,3)+INDEX(Ci,$N1935,2)*3*O1935*POWER(1-O1935,2)+INDEX(Ci,$N1935,3)*3*POWER(O1935,2)*(1-O1935)+INDEX(Ci,$N1935,4)*POWER(O1935,3))</f>
        <v>1952.5365101652137</v>
      </c>
      <c r="Q1935" s="3">
        <f>MAX(0,MIN(P1935-V1935+W1935,'Power Curve'!$C$39))</f>
        <v>1926.8443182667143</v>
      </c>
      <c r="R1935" s="3">
        <f t="shared" si="574"/>
        <v>1959.3600006103491</v>
      </c>
      <c r="S1935" s="3">
        <f t="shared" si="575"/>
        <v>-32.515682343634808</v>
      </c>
      <c r="T1935" s="3">
        <f t="shared" si="576"/>
        <v>32.515682343634808</v>
      </c>
      <c r="V1935" s="37">
        <f t="array" ref="V1935">SUM(_xlfn.NORM.DIST($AD$3:$AD$1003,$L1935,$AA1935,FALSE)*WindSpeedStep*$AE$3:$AE$1003)/AG1935</f>
        <v>1943.4935249340133</v>
      </c>
      <c r="W1935" s="37">
        <f t="array" ref="W1935">SUM(_xlfn.NORM.DIST($AD$3:$AD$1003,$L1935,$AB1935,FALSE)*WindSpeedStep*$AE$3:$AE$1003)/AH1935</f>
        <v>1917.8013330355138</v>
      </c>
      <c r="Y1935" s="1">
        <f t="shared" si="577"/>
        <v>12</v>
      </c>
      <c r="Z1935" s="99">
        <f>IF(L1935&lt;'Power Curve'!$P$28,'Power Curve'!$Q$28,IF(L1935&gt;'Power Curve'!$P$29,'Power Curve'!$Q$29,INDEX(ReferenceTurbulence,Y1935)+(L1935-INDEX(ReferenceTurbulenceWindSpeed,Y1935))*(INDEX(ReferenceTurbulence,Y1935+1)-INDEX(ReferenceTurbulence,Y1935))/(INDEX(ReferenceTurbulenceWindSpeed,Y1935+1)-INDEX(ReferenceTurbulenceWindSpeed,Y1935))))</f>
        <v>0.12169251862410374</v>
      </c>
      <c r="AA1935" s="100">
        <f t="shared" si="583"/>
        <v>1.5779721103634328</v>
      </c>
      <c r="AB1935" s="29">
        <f t="shared" si="584"/>
        <v>1.8990394226187719</v>
      </c>
      <c r="AG1935" s="40">
        <f t="array" ref="AG1935">SUM(_xlfn.NORM.DIST($AD$3:$AD$1003,$F1935,$AA1935,FALSE)*WindSpeedStep)</f>
        <v>1.0000000000000031</v>
      </c>
      <c r="AH1935" s="40">
        <f t="array" ref="AH1935">SUM(_xlfn.NORM.DIST($AD$3:$AD$1003,$F1935,$AB1935,FALSE)*WindSpeedStep)</f>
        <v>0.99999999999790734</v>
      </c>
      <c r="AJ1935" s="47">
        <f t="shared" si="578"/>
        <v>13</v>
      </c>
      <c r="AK1935" s="83" t="b">
        <f>COUNTIF('Power Curve'!$D$2:$D$31,AJ1935)&gt;0</f>
        <v>1</v>
      </c>
      <c r="AL1935" s="83" t="b">
        <f t="shared" si="579"/>
        <v>0</v>
      </c>
      <c r="AM1935" s="83" t="b">
        <f t="shared" si="585"/>
        <v>1</v>
      </c>
      <c r="AN1935" s="47" t="str">
        <f t="shared" si="580"/>
        <v>Outer</v>
      </c>
      <c r="AO1935" s="48" t="str">
        <f t="shared" si="581"/>
        <v>1.3-1.4</v>
      </c>
      <c r="AP1935" s="49" t="str">
        <f t="shared" si="586"/>
        <v>19-20</v>
      </c>
      <c r="AQ1935" s="49" t="str">
        <f t="shared" si="587"/>
        <v>Mar</v>
      </c>
      <c r="AR1935" s="48" t="str">
        <f t="shared" si="588"/>
        <v>285-295</v>
      </c>
      <c r="AS1935" s="49" t="str">
        <f t="shared" si="582"/>
        <v>HWS-HTI</v>
      </c>
    </row>
    <row r="1936" spans="5:45" x14ac:dyDescent="0.3">
      <c r="E1936" s="15">
        <v>40980.833333333336</v>
      </c>
      <c r="F1936" s="21">
        <v>11.74</v>
      </c>
      <c r="G1936" s="21">
        <v>1802.5900573730489</v>
      </c>
      <c r="H1936" s="42">
        <v>1.1857080187532989</v>
      </c>
      <c r="I1936" s="35">
        <v>285</v>
      </c>
      <c r="J1936" s="43">
        <v>0.1635434412265758</v>
      </c>
      <c r="K1936" s="44">
        <v>0.18981149486456908</v>
      </c>
      <c r="L1936" s="26">
        <f t="shared" si="570"/>
        <v>11.613113028937567</v>
      </c>
      <c r="M1936" s="26">
        <f t="shared" si="571"/>
        <v>1.1528940305289854</v>
      </c>
      <c r="N1936" s="96">
        <f t="shared" si="572"/>
        <v>12</v>
      </c>
      <c r="O1936" s="26">
        <f t="shared" si="573"/>
        <v>0.60950973918608742</v>
      </c>
      <c r="P1936" s="3">
        <f>IF(L1936&gt;'Power Curve'!$C$37,0,INDEX(Ci,$N1936,1)*POWER(1-O1936,3)+INDEX(Ci,$N1936,2)*3*O1936*POWER(1-O1936,2)+INDEX(Ci,$N1936,3)*3*POWER(O1936,2)*(1-O1936)+INDEX(Ci,$N1936,4)*POWER(O1936,3))</f>
        <v>1877.6811480033005</v>
      </c>
      <c r="Q1936" s="3">
        <f>MAX(0,MIN(P1936-V1936+W1936,'Power Curve'!$C$39))</f>
        <v>1807.7709478324164</v>
      </c>
      <c r="R1936" s="3">
        <f t="shared" si="574"/>
        <v>1802.5900573730489</v>
      </c>
      <c r="S1936" s="3">
        <f t="shared" si="575"/>
        <v>5.180890459367447</v>
      </c>
      <c r="T1936" s="3">
        <f t="shared" si="576"/>
        <v>5.180890459367447</v>
      </c>
      <c r="V1936" s="37">
        <f t="array" ref="V1936">SUM(_xlfn.NORM.DIST($AD$3:$AD$1003,$L1936,$AA1936,FALSE)*WindSpeedStep*$AE$3:$AE$1003)/AG1936</f>
        <v>1854.0757425077011</v>
      </c>
      <c r="W1936" s="37">
        <f t="array" ref="W1936">SUM(_xlfn.NORM.DIST($AD$3:$AD$1003,$L1936,$AB1936,FALSE)*WindSpeedStep*$AE$3:$AE$1003)/AH1936</f>
        <v>1784.165542336817</v>
      </c>
      <c r="Y1936" s="1">
        <f t="shared" si="577"/>
        <v>11</v>
      </c>
      <c r="Z1936" s="99">
        <f>IF(L1936&lt;'Power Curve'!$P$28,'Power Curve'!$Q$28,IF(L1936&gt;'Power Curve'!$P$29,'Power Curve'!$Q$29,INDEX(ReferenceTurbulence,Y1936)+(L1936-INDEX(ReferenceTurbulenceWindSpeed,Y1936))*(INDEX(ReferenceTurbulence,Y1936+1)-INDEX(ReferenceTurbulence,Y1936))/(INDEX(ReferenceTurbulenceWindSpeed,Y1936+1)-INDEX(ReferenceTurbulenceWindSpeed,Y1936))))</f>
        <v>0.11890366159716552</v>
      </c>
      <c r="AA1936" s="100">
        <f t="shared" si="583"/>
        <v>1.3808416616824264</v>
      </c>
      <c r="AB1936" s="29">
        <f t="shared" si="584"/>
        <v>1.8992484681056327</v>
      </c>
      <c r="AG1936" s="40">
        <f t="array" ref="AG1936">SUM(_xlfn.NORM.DIST($AD$3:$AD$1003,$F1936,$AA1936,FALSE)*WindSpeedStep)</f>
        <v>1.000000000000004</v>
      </c>
      <c r="AH1936" s="40">
        <f t="array" ref="AH1936">SUM(_xlfn.NORM.DIST($AD$3:$AD$1003,$F1936,$AB1936,FALSE)*WindSpeedStep)</f>
        <v>0.9999999997324297</v>
      </c>
      <c r="AJ1936" s="47">
        <f t="shared" si="578"/>
        <v>12</v>
      </c>
      <c r="AK1936" s="83" t="b">
        <f>COUNTIF('Power Curve'!$D$2:$D$31,AJ1936)&gt;0</f>
        <v>1</v>
      </c>
      <c r="AL1936" s="83" t="b">
        <f t="shared" si="579"/>
        <v>0</v>
      </c>
      <c r="AM1936" s="83" t="b">
        <f t="shared" si="585"/>
        <v>1</v>
      </c>
      <c r="AN1936" s="47" t="str">
        <f t="shared" si="580"/>
        <v>Outer</v>
      </c>
      <c r="AO1936" s="48" t="str">
        <f t="shared" si="581"/>
        <v>1.1-1.2</v>
      </c>
      <c r="AP1936" s="49" t="str">
        <f t="shared" si="586"/>
        <v>20-21</v>
      </c>
      <c r="AQ1936" s="49" t="str">
        <f t="shared" si="587"/>
        <v>Mar</v>
      </c>
      <c r="AR1936" s="48" t="str">
        <f t="shared" si="588"/>
        <v>285-295</v>
      </c>
      <c r="AS1936" s="49" t="str">
        <f t="shared" si="582"/>
        <v>HWS-HTI</v>
      </c>
    </row>
    <row r="1937" spans="5:45" x14ac:dyDescent="0.3">
      <c r="E1937" s="15">
        <v>40980.840277777781</v>
      </c>
      <c r="F1937" s="21">
        <v>11.78</v>
      </c>
      <c r="G1937" s="21">
        <v>1891.999954223638</v>
      </c>
      <c r="H1937" s="42">
        <v>1.1854035114603951</v>
      </c>
      <c r="I1937" s="35">
        <v>282.5</v>
      </c>
      <c r="J1937" s="43">
        <v>0.11375212224108661</v>
      </c>
      <c r="K1937" s="44">
        <v>0.15493558422556417</v>
      </c>
      <c r="L1937" s="26">
        <f t="shared" si="570"/>
        <v>11.651683093241131</v>
      </c>
      <c r="M1937" s="26">
        <f t="shared" si="571"/>
        <v>1.158855158300778</v>
      </c>
      <c r="N1937" s="96">
        <f t="shared" si="572"/>
        <v>12</v>
      </c>
      <c r="O1937" s="26">
        <f t="shared" si="573"/>
        <v>0.64666059399828801</v>
      </c>
      <c r="P1937" s="3">
        <f>IF(L1937&gt;'Power Curve'!$C$37,0,INDEX(Ci,$N1937,1)*POWER(1-O1937,3)+INDEX(Ci,$N1937,2)*3*O1937*POWER(1-O1937,2)+INDEX(Ci,$N1937,3)*3*POWER(O1937,2)*(1-O1937)+INDEX(Ci,$N1937,4)*POWER(O1937,3))</f>
        <v>1882.6291706666143</v>
      </c>
      <c r="Q1937" s="3">
        <f>MAX(0,MIN(P1937-V1937+W1937,'Power Curve'!$C$39))</f>
        <v>1890.4808062652423</v>
      </c>
      <c r="R1937" s="3">
        <f t="shared" si="574"/>
        <v>1891.999954223638</v>
      </c>
      <c r="S1937" s="3">
        <f t="shared" si="575"/>
        <v>-1.5191479583957062</v>
      </c>
      <c r="T1937" s="3">
        <f t="shared" si="576"/>
        <v>1.5191479583957062</v>
      </c>
      <c r="V1937" s="37">
        <f t="array" ref="V1937">SUM(_xlfn.NORM.DIST($AD$3:$AD$1003,$L1937,$AA1937,FALSE)*WindSpeedStep*$AE$3:$AE$1003)/AG1937</f>
        <v>1858.4930695420121</v>
      </c>
      <c r="W1937" s="37">
        <f t="array" ref="W1937">SUM(_xlfn.NORM.DIST($AD$3:$AD$1003,$L1937,$AB1937,FALSE)*WindSpeedStep*$AE$3:$AE$1003)/AH1937</f>
        <v>1866.3447051406401</v>
      </c>
      <c r="Y1937" s="1">
        <f t="shared" si="577"/>
        <v>11</v>
      </c>
      <c r="Z1937" s="99">
        <f>IF(L1937&lt;'Power Curve'!$P$28,'Power Curve'!$Q$28,IF(L1937&gt;'Power Curve'!$P$29,'Power Curve'!$Q$29,INDEX(ReferenceTurbulence,Y1937)+(L1937-INDEX(ReferenceTurbulenceWindSpeed,Y1937))*(INDEX(ReferenceTurbulence,Y1937+1)-INDEX(ReferenceTurbulence,Y1937))/(INDEX(ReferenceTurbulenceWindSpeed,Y1937+1)-INDEX(ReferenceTurbulenceWindSpeed,Y1937))))</f>
        <v>0.11883716284428217</v>
      </c>
      <c r="AA1937" s="100">
        <f t="shared" si="583"/>
        <v>1.3846529611614655</v>
      </c>
      <c r="AB1937" s="29">
        <f t="shared" si="584"/>
        <v>1.3254036795367672</v>
      </c>
      <c r="AG1937" s="40">
        <f t="array" ref="AG1937">SUM(_xlfn.NORM.DIST($AD$3:$AD$1003,$F1937,$AA1937,FALSE)*WindSpeedStep)</f>
        <v>1.0000000000000036</v>
      </c>
      <c r="AH1937" s="40">
        <f t="array" ref="AH1937">SUM(_xlfn.NORM.DIST($AD$3:$AD$1003,$F1937,$AB1937,FALSE)*WindSpeedStep)</f>
        <v>1.0000000000000031</v>
      </c>
      <c r="AJ1937" s="47">
        <f t="shared" si="578"/>
        <v>12</v>
      </c>
      <c r="AK1937" s="83" t="b">
        <f>COUNTIF('Power Curve'!$D$2:$D$31,AJ1937)&gt;0</f>
        <v>1</v>
      </c>
      <c r="AL1937" s="83" t="b">
        <f t="shared" si="579"/>
        <v>0</v>
      </c>
      <c r="AM1937" s="83" t="b">
        <f t="shared" si="585"/>
        <v>1</v>
      </c>
      <c r="AN1937" s="47" t="str">
        <f t="shared" si="580"/>
        <v>Inner</v>
      </c>
      <c r="AO1937" s="48" t="str">
        <f t="shared" si="581"/>
        <v>1.1-1.2</v>
      </c>
      <c r="AP1937" s="49" t="str">
        <f t="shared" si="586"/>
        <v>20-21</v>
      </c>
      <c r="AQ1937" s="49" t="str">
        <f t="shared" si="587"/>
        <v>Mar</v>
      </c>
      <c r="AR1937" s="48" t="str">
        <f t="shared" si="588"/>
        <v>275-285</v>
      </c>
      <c r="AS1937" s="49" t="str">
        <f t="shared" si="582"/>
        <v>Inner-TI</v>
      </c>
    </row>
    <row r="1938" spans="5:45" x14ac:dyDescent="0.3">
      <c r="E1938" s="15">
        <v>40980.847222222219</v>
      </c>
      <c r="F1938" s="21">
        <v>11.61</v>
      </c>
      <c r="G1938" s="21">
        <v>1970.590026855466</v>
      </c>
      <c r="H1938" s="42">
        <v>1.1849535757112446</v>
      </c>
      <c r="I1938" s="35">
        <v>283.60000000000002</v>
      </c>
      <c r="J1938" s="43">
        <v>0.12575366063738158</v>
      </c>
      <c r="K1938" s="44">
        <v>0.15946823937609694</v>
      </c>
      <c r="L1938" s="26">
        <f t="shared" si="570"/>
        <v>11.482081771654641</v>
      </c>
      <c r="M1938" s="26">
        <f t="shared" si="571"/>
        <v>1.1326427273262061</v>
      </c>
      <c r="N1938" s="96">
        <f t="shared" si="572"/>
        <v>12</v>
      </c>
      <c r="O1938" s="26">
        <f t="shared" si="573"/>
        <v>0.48329985846446438</v>
      </c>
      <c r="P1938" s="3">
        <f>IF(L1938&gt;'Power Curve'!$C$37,0,INDEX(Ci,$N1938,1)*POWER(1-O1938,3)+INDEX(Ci,$N1938,2)*3*O1938*POWER(1-O1938,2)+INDEX(Ci,$N1938,3)*3*POWER(O1938,2)*(1-O1938)+INDEX(Ci,$N1938,4)*POWER(O1938,3))</f>
        <v>1859.414240736043</v>
      </c>
      <c r="Q1938" s="3">
        <f>MAX(0,MIN(P1938-V1938+W1938,'Power Curve'!$C$39))</f>
        <v>1848.8328288235114</v>
      </c>
      <c r="R1938" s="3">
        <f t="shared" si="574"/>
        <v>1970.590026855466</v>
      </c>
      <c r="S1938" s="3">
        <f t="shared" si="575"/>
        <v>-121.75719803195466</v>
      </c>
      <c r="T1938" s="3">
        <f t="shared" si="576"/>
        <v>121.75719803195466</v>
      </c>
      <c r="V1938" s="37">
        <f t="array" ref="V1938">SUM(_xlfn.NORM.DIST($AD$3:$AD$1003,$L1938,$AA1938,FALSE)*WindSpeedStep*$AE$3:$AE$1003)/AG1938</f>
        <v>1838.0621126051667</v>
      </c>
      <c r="W1938" s="37">
        <f t="array" ref="W1938">SUM(_xlfn.NORM.DIST($AD$3:$AD$1003,$L1938,$AB1938,FALSE)*WindSpeedStep*$AE$3:$AE$1003)/AH1938</f>
        <v>1827.4807006926351</v>
      </c>
      <c r="Y1938" s="1">
        <f t="shared" si="577"/>
        <v>11</v>
      </c>
      <c r="Z1938" s="99">
        <f>IF(L1938&lt;'Power Curve'!$P$28,'Power Curve'!$Q$28,IF(L1938&gt;'Power Curve'!$P$29,'Power Curve'!$Q$29,INDEX(ReferenceTurbulence,Y1938)+(L1938-INDEX(ReferenceTurbulenceWindSpeed,Y1938))*(INDEX(ReferenceTurbulence,Y1938+1)-INDEX(ReferenceTurbulence,Y1938))/(INDEX(ReferenceTurbulenceWindSpeed,Y1938+1)-INDEX(ReferenceTurbulenceWindSpeed,Y1938))))</f>
        <v>0.11912957294461554</v>
      </c>
      <c r="AA1938" s="100">
        <f t="shared" si="583"/>
        <v>1.367855497972372</v>
      </c>
      <c r="AB1938" s="29">
        <f t="shared" si="584"/>
        <v>1.4439138145233228</v>
      </c>
      <c r="AG1938" s="40">
        <f t="array" ref="AG1938">SUM(_xlfn.NORM.DIST($AD$3:$AD$1003,$F1938,$AA1938,FALSE)*WindSpeedStep)</f>
        <v>1.0000000000000031</v>
      </c>
      <c r="AH1938" s="40">
        <f t="array" ref="AH1938">SUM(_xlfn.NORM.DIST($AD$3:$AD$1003,$F1938,$AB1938,FALSE)*WindSpeedStep)</f>
        <v>1.0000000000000029</v>
      </c>
      <c r="AJ1938" s="47">
        <f t="shared" si="578"/>
        <v>11</v>
      </c>
      <c r="AK1938" s="83" t="b">
        <f>COUNTIF('Power Curve'!$D$2:$D$31,AJ1938)&gt;0</f>
        <v>1</v>
      </c>
      <c r="AL1938" s="83" t="b">
        <f t="shared" si="579"/>
        <v>0</v>
      </c>
      <c r="AM1938" s="83" t="b">
        <f t="shared" si="585"/>
        <v>1</v>
      </c>
      <c r="AN1938" s="47" t="str">
        <f t="shared" si="580"/>
        <v>Inner</v>
      </c>
      <c r="AO1938" s="48" t="str">
        <f t="shared" si="581"/>
        <v>1.1-1.2</v>
      </c>
      <c r="AP1938" s="49" t="str">
        <f t="shared" si="586"/>
        <v>20-21</v>
      </c>
      <c r="AQ1938" s="49" t="str">
        <f t="shared" si="587"/>
        <v>Mar</v>
      </c>
      <c r="AR1938" s="48" t="str">
        <f t="shared" si="588"/>
        <v>275-285</v>
      </c>
      <c r="AS1938" s="49" t="str">
        <f t="shared" si="582"/>
        <v>Inner-TI</v>
      </c>
    </row>
    <row r="1939" spans="5:45" x14ac:dyDescent="0.3">
      <c r="E1939" s="15">
        <v>40980.854166666664</v>
      </c>
      <c r="F1939" s="21">
        <v>13.63</v>
      </c>
      <c r="G1939" s="21">
        <v>1961.379943847661</v>
      </c>
      <c r="H1939" s="42">
        <v>1.183505293194677</v>
      </c>
      <c r="I1939" s="35">
        <v>280.5</v>
      </c>
      <c r="J1939" s="43">
        <v>0.15553925165077037</v>
      </c>
      <c r="K1939" s="44">
        <v>0.13713433888211327</v>
      </c>
      <c r="L1939" s="26">
        <f t="shared" si="570"/>
        <v>13.474331500262409</v>
      </c>
      <c r="M1939" s="26">
        <f t="shared" si="571"/>
        <v>1.440551345058352</v>
      </c>
      <c r="N1939" s="96">
        <f t="shared" si="572"/>
        <v>14</v>
      </c>
      <c r="O1939" s="26">
        <f t="shared" si="573"/>
        <v>0.50266467714335328</v>
      </c>
      <c r="P1939" s="3">
        <f>IF(L1939&gt;'Power Curve'!$C$37,0,INDEX(Ci,$N1939,1)*POWER(1-O1939,3)+INDEX(Ci,$N1939,2)*3*O1939*POWER(1-O1939,2)+INDEX(Ci,$N1939,3)*3*POWER(O1939,2)*(1-O1939)+INDEX(Ci,$N1939,4)*POWER(O1939,3))</f>
        <v>1966.6189817213883</v>
      </c>
      <c r="Q1939" s="3">
        <f>MAX(0,MIN(P1939-V1939+W1939,'Power Curve'!$C$39))</f>
        <v>1937.3032486155614</v>
      </c>
      <c r="R1939" s="3">
        <f t="shared" si="574"/>
        <v>1961.379943847661</v>
      </c>
      <c r="S1939" s="3">
        <f t="shared" si="575"/>
        <v>-24.07669523209961</v>
      </c>
      <c r="T1939" s="3">
        <f t="shared" si="576"/>
        <v>24.07669523209961</v>
      </c>
      <c r="V1939" s="37">
        <f t="array" ref="V1939">SUM(_xlfn.NORM.DIST($AD$3:$AD$1003,$L1939,$AA1939,FALSE)*WindSpeedStep*$AE$3:$AE$1003)/AG1939</f>
        <v>1958.6002268183938</v>
      </c>
      <c r="W1939" s="37">
        <f t="array" ref="W1939">SUM(_xlfn.NORM.DIST($AD$3:$AD$1003,$L1939,$AB1939,FALSE)*WindSpeedStep*$AE$3:$AE$1003)/AH1939</f>
        <v>1929.2844937125669</v>
      </c>
      <c r="Y1939" s="1">
        <f t="shared" si="577"/>
        <v>13</v>
      </c>
      <c r="Z1939" s="99">
        <f>IF(L1939&lt;'Power Curve'!$P$28,'Power Curve'!$Q$28,IF(L1939&gt;'Power Curve'!$P$29,'Power Curve'!$Q$29,INDEX(ReferenceTurbulence,Y1939)+(L1939-INDEX(ReferenceTurbulenceWindSpeed,Y1939))*(INDEX(ReferenceTurbulence,Y1939+1)-INDEX(ReferenceTurbulence,Y1939))/(INDEX(ReferenceTurbulenceWindSpeed,Y1939+1)-INDEX(ReferenceTurbulenceWindSpeed,Y1939))))</f>
        <v>0.12123327312052962</v>
      </c>
      <c r="AA1939" s="100">
        <f t="shared" si="583"/>
        <v>1.6335373108878681</v>
      </c>
      <c r="AB1939" s="29">
        <f t="shared" si="584"/>
        <v>2.0957874380452171</v>
      </c>
      <c r="AG1939" s="40">
        <f t="array" ref="AG1939">SUM(_xlfn.NORM.DIST($AD$3:$AD$1003,$F1939,$AA1939,FALSE)*WindSpeedStep)</f>
        <v>1.0000000000000024</v>
      </c>
      <c r="AH1939" s="40">
        <f t="array" ref="AH1939">SUM(_xlfn.NORM.DIST($AD$3:$AD$1003,$F1939,$AB1939,FALSE)*WindSpeedStep)</f>
        <v>0.99999999996667432</v>
      </c>
      <c r="AJ1939" s="47">
        <f t="shared" si="578"/>
        <v>13</v>
      </c>
      <c r="AK1939" s="83" t="b">
        <f>COUNTIF('Power Curve'!$D$2:$D$31,AJ1939)&gt;0</f>
        <v>1</v>
      </c>
      <c r="AL1939" s="83" t="b">
        <f t="shared" si="579"/>
        <v>0</v>
      </c>
      <c r="AM1939" s="83" t="b">
        <f t="shared" si="585"/>
        <v>1</v>
      </c>
      <c r="AN1939" s="47" t="str">
        <f t="shared" si="580"/>
        <v>Outer</v>
      </c>
      <c r="AO1939" s="48" t="str">
        <f t="shared" si="581"/>
        <v>1.4-1.5</v>
      </c>
      <c r="AP1939" s="49" t="str">
        <f t="shared" si="586"/>
        <v>20-21</v>
      </c>
      <c r="AQ1939" s="49" t="str">
        <f t="shared" si="587"/>
        <v>Mar</v>
      </c>
      <c r="AR1939" s="48" t="str">
        <f t="shared" si="588"/>
        <v>275-285</v>
      </c>
      <c r="AS1939" s="49" t="str">
        <f t="shared" si="582"/>
        <v>HWS-HTI</v>
      </c>
    </row>
    <row r="1940" spans="5:45" x14ac:dyDescent="0.3">
      <c r="E1940" s="15">
        <v>40980.861111111109</v>
      </c>
      <c r="F1940" s="21">
        <v>14.58</v>
      </c>
      <c r="G1940" s="21">
        <v>1979.0299987792969</v>
      </c>
      <c r="H1940" s="42">
        <v>1.181567848453916</v>
      </c>
      <c r="I1940" s="35">
        <v>280</v>
      </c>
      <c r="J1940" s="43">
        <v>0.1234567901234568</v>
      </c>
      <c r="K1940" s="44">
        <v>0.15361465455551077</v>
      </c>
      <c r="L1940" s="26">
        <f t="shared" si="570"/>
        <v>14.405612090204526</v>
      </c>
      <c r="M1940" s="26">
        <f t="shared" si="571"/>
        <v>1.5844837622911261</v>
      </c>
      <c r="N1940" s="96">
        <f t="shared" si="572"/>
        <v>15</v>
      </c>
      <c r="O1940" s="26">
        <f t="shared" si="573"/>
        <v>0.43178072585681293</v>
      </c>
      <c r="P1940" s="3">
        <f>IF(L1940&gt;'Power Curve'!$C$37,0,INDEX(Ci,$N1940,1)*POWER(1-O1940,3)+INDEX(Ci,$N1940,2)*3*O1940*POWER(1-O1940,2)+INDEX(Ci,$N1940,3)*3*POWER(O1940,2)*(1-O1940)+INDEX(Ci,$N1940,4)*POWER(O1940,3))</f>
        <v>1977.1194495044952</v>
      </c>
      <c r="Q1940" s="3">
        <f>MAX(0,MIN(P1940-V1940+W1940,'Power Curve'!$C$39))</f>
        <v>1976.5102312927913</v>
      </c>
      <c r="R1940" s="3">
        <f t="shared" si="574"/>
        <v>1979.0299987792969</v>
      </c>
      <c r="S1940" s="3">
        <f t="shared" si="575"/>
        <v>-2.5197674865055433</v>
      </c>
      <c r="T1940" s="3">
        <f t="shared" si="576"/>
        <v>2.5197674865055433</v>
      </c>
      <c r="V1940" s="37">
        <f t="array" ref="V1940">SUM(_xlfn.NORM.DIST($AD$3:$AD$1003,$L1940,$AA1940,FALSE)*WindSpeedStep*$AE$3:$AE$1003)/AG1940</f>
        <v>1972.5703637708311</v>
      </c>
      <c r="W1940" s="37">
        <f t="array" ref="W1940">SUM(_xlfn.NORM.DIST($AD$3:$AD$1003,$L1940,$AB1940,FALSE)*WindSpeedStep*$AE$3:$AE$1003)/AH1940</f>
        <v>1971.9611455591273</v>
      </c>
      <c r="Y1940" s="1">
        <f t="shared" si="577"/>
        <v>14</v>
      </c>
      <c r="Z1940" s="99">
        <f>IF(L1940&lt;'Power Curve'!$P$28,'Power Curve'!$Q$28,IF(L1940&gt;'Power Curve'!$P$29,'Power Curve'!$Q$29,INDEX(ReferenceTurbulence,Y1940)+(L1940-INDEX(ReferenceTurbulenceWindSpeed,Y1940))*(INDEX(ReferenceTurbulence,Y1940+1)-INDEX(ReferenceTurbulence,Y1940))/(INDEX(ReferenceTurbulenceWindSpeed,Y1940+1)-INDEX(ReferenceTurbulenceWindSpeed,Y1940))))</f>
        <v>0.12180961942726584</v>
      </c>
      <c r="AA1940" s="100">
        <f t="shared" si="583"/>
        <v>1.754742126324633</v>
      </c>
      <c r="AB1940" s="29">
        <f t="shared" si="584"/>
        <v>1.778470628420312</v>
      </c>
      <c r="AG1940" s="40">
        <f t="array" ref="AG1940">SUM(_xlfn.NORM.DIST($AD$3:$AD$1003,$F1940,$AA1940,FALSE)*WindSpeedStep)</f>
        <v>1.0000000000000002</v>
      </c>
      <c r="AH1940" s="40">
        <f t="array" ref="AH1940">SUM(_xlfn.NORM.DIST($AD$3:$AD$1003,$F1940,$AB1940,FALSE)*WindSpeedStep)</f>
        <v>0.99999999999999956</v>
      </c>
      <c r="AJ1940" s="47">
        <f t="shared" si="578"/>
        <v>14</v>
      </c>
      <c r="AK1940" s="83" t="b">
        <f>COUNTIF('Power Curve'!$D$2:$D$31,AJ1940)&gt;0</f>
        <v>1</v>
      </c>
      <c r="AL1940" s="83" t="b">
        <f t="shared" si="579"/>
        <v>0</v>
      </c>
      <c r="AM1940" s="83" t="b">
        <f t="shared" si="585"/>
        <v>1</v>
      </c>
      <c r="AN1940" s="47" t="str">
        <f t="shared" si="580"/>
        <v>Inner</v>
      </c>
      <c r="AO1940" s="48" t="str">
        <f t="shared" si="581"/>
        <v>1.5-1.6</v>
      </c>
      <c r="AP1940" s="49" t="str">
        <f t="shared" si="586"/>
        <v>20-21</v>
      </c>
      <c r="AQ1940" s="49" t="str">
        <f t="shared" si="587"/>
        <v>Mar</v>
      </c>
      <c r="AR1940" s="48" t="str">
        <f t="shared" si="588"/>
        <v>275-285</v>
      </c>
      <c r="AS1940" s="49" t="str">
        <f t="shared" si="582"/>
        <v>Inner-TI</v>
      </c>
    </row>
    <row r="1941" spans="5:45" x14ac:dyDescent="0.3">
      <c r="E1941" s="15">
        <v>40980.868055555555</v>
      </c>
      <c r="F1941" s="21">
        <v>15.47</v>
      </c>
      <c r="G1941" s="21">
        <v>1978.9999694824269</v>
      </c>
      <c r="H1941" s="42">
        <v>1.1804279607320491</v>
      </c>
      <c r="I1941" s="35">
        <v>283.2</v>
      </c>
      <c r="J1941" s="43">
        <v>0.14544279250161601</v>
      </c>
      <c r="K1941" s="44">
        <v>0.13401791872214441</v>
      </c>
      <c r="L1941" s="26">
        <f t="shared" si="570"/>
        <v>15.280050168678102</v>
      </c>
      <c r="M1941" s="26">
        <f t="shared" si="571"/>
        <v>1.7196309861400707</v>
      </c>
      <c r="N1941" s="96">
        <f t="shared" si="572"/>
        <v>16</v>
      </c>
      <c r="O1941" s="26">
        <f t="shared" si="573"/>
        <v>0.28034477298801758</v>
      </c>
      <c r="P1941" s="3">
        <f>IF(L1941&gt;'Power Curve'!$C$37,0,INDEX(Ci,$N1941,1)*POWER(1-O1941,3)+INDEX(Ci,$N1941,2)*3*O1941*POWER(1-O1941,2)+INDEX(Ci,$N1941,3)*3*POWER(O1941,2)*(1-O1941)+INDEX(Ci,$N1941,4)*POWER(O1941,3))</f>
        <v>1980.0509653873476</v>
      </c>
      <c r="Q1941" s="3">
        <f>MAX(0,MIN(P1941-V1941+W1941,'Power Curve'!$C$39))</f>
        <v>1973.5198865808532</v>
      </c>
      <c r="R1941" s="3">
        <f t="shared" si="574"/>
        <v>1978.9999694824269</v>
      </c>
      <c r="S1941" s="3">
        <f t="shared" si="575"/>
        <v>-5.4800829015737236</v>
      </c>
      <c r="T1941" s="3">
        <f t="shared" si="576"/>
        <v>5.4800829015737236</v>
      </c>
      <c r="V1941" s="37">
        <f t="array" ref="V1941">SUM(_xlfn.NORM.DIST($AD$3:$AD$1003,$L1941,$AA1941,FALSE)*WindSpeedStep*$AE$3:$AE$1003)/AG1941</f>
        <v>1978.397968679596</v>
      </c>
      <c r="W1941" s="37">
        <f t="array" ref="W1941">SUM(_xlfn.NORM.DIST($AD$3:$AD$1003,$L1941,$AB1941,FALSE)*WindSpeedStep*$AE$3:$AE$1003)/AH1941</f>
        <v>1971.8668898731016</v>
      </c>
      <c r="Y1941" s="1">
        <f t="shared" si="577"/>
        <v>15</v>
      </c>
      <c r="Z1941" s="99">
        <f>IF(L1941&lt;'Power Curve'!$P$28,'Power Curve'!$Q$28,IF(L1941&gt;'Power Curve'!$P$29,'Power Curve'!$Q$29,INDEX(ReferenceTurbulence,Y1941)+(L1941-INDEX(ReferenceTurbulenceWindSpeed,Y1941))*(INDEX(ReferenceTurbulence,Y1941+1)-INDEX(ReferenceTurbulence,Y1941))/(INDEX(ReferenceTurbulenceWindSpeed,Y1941+1)-INDEX(ReferenceTurbulenceWindSpeed,Y1941))))</f>
        <v>0.12264690333007784</v>
      </c>
      <c r="AA1941" s="100">
        <f t="shared" si="583"/>
        <v>1.8740508359166028</v>
      </c>
      <c r="AB1941" s="29">
        <f t="shared" si="584"/>
        <v>2.222373166097332</v>
      </c>
      <c r="AG1941" s="40">
        <f t="array" ref="AG1941">SUM(_xlfn.NORM.DIST($AD$3:$AD$1003,$F1941,$AA1941,FALSE)*WindSpeedStep)</f>
        <v>0.99999999999999645</v>
      </c>
      <c r="AH1941" s="40">
        <f t="array" ref="AH1941">SUM(_xlfn.NORM.DIST($AD$3:$AD$1003,$F1941,$AB1941,FALSE)*WindSpeedStep)</f>
        <v>0.99999999999856315</v>
      </c>
      <c r="AJ1941" s="47">
        <f t="shared" si="578"/>
        <v>15</v>
      </c>
      <c r="AK1941" s="83" t="b">
        <f>COUNTIF('Power Curve'!$D$2:$D$31,AJ1941)&gt;0</f>
        <v>1</v>
      </c>
      <c r="AL1941" s="83" t="b">
        <f t="shared" si="579"/>
        <v>0</v>
      </c>
      <c r="AM1941" s="83" t="b">
        <f t="shared" si="585"/>
        <v>1</v>
      </c>
      <c r="AN1941" s="47" t="str">
        <f t="shared" si="580"/>
        <v>Outer</v>
      </c>
      <c r="AO1941" s="48" t="str">
        <f t="shared" si="581"/>
        <v>1.7-1.8</v>
      </c>
      <c r="AP1941" s="49" t="str">
        <f t="shared" si="586"/>
        <v>20-21</v>
      </c>
      <c r="AQ1941" s="49" t="str">
        <f t="shared" si="587"/>
        <v>Mar</v>
      </c>
      <c r="AR1941" s="48" t="str">
        <f t="shared" si="588"/>
        <v>275-285</v>
      </c>
      <c r="AS1941" s="49" t="str">
        <f t="shared" si="582"/>
        <v>HWS-HTI</v>
      </c>
    </row>
    <row r="1942" spans="5:45" x14ac:dyDescent="0.3">
      <c r="E1942" s="15">
        <v>40980.875</v>
      </c>
      <c r="F1942" s="21">
        <v>16.75</v>
      </c>
      <c r="G1942" s="21">
        <v>1985.6500396728491</v>
      </c>
      <c r="H1942" s="42">
        <v>1.1795915188659698</v>
      </c>
      <c r="I1942" s="35">
        <v>285.39999999999998</v>
      </c>
      <c r="J1942" s="43">
        <v>0.13850746268656716</v>
      </c>
      <c r="K1942" s="44">
        <v>0.20226395010384346</v>
      </c>
      <c r="L1942" s="26">
        <f t="shared" si="570"/>
        <v>16.540424918742179</v>
      </c>
      <c r="M1942" s="26">
        <f t="shared" si="571"/>
        <v>1.9144259666809536</v>
      </c>
      <c r="N1942" s="96">
        <f t="shared" si="572"/>
        <v>17</v>
      </c>
      <c r="O1942" s="26">
        <f t="shared" si="573"/>
        <v>0.54856255024818368</v>
      </c>
      <c r="P1942" s="3">
        <f>IF(L1942&gt;'Power Curve'!$C$37,0,INDEX(Ci,$N1942,1)*POWER(1-O1942,3)+INDEX(Ci,$N1942,2)*3*O1942*POWER(1-O1942,2)+INDEX(Ci,$N1942,3)*3*POWER(O1942,2)*(1-O1942)+INDEX(Ci,$N1942,4)*POWER(O1942,3))</f>
        <v>1984.3250514178897</v>
      </c>
      <c r="Q1942" s="3">
        <f>MAX(0,MIN(P1942-V1942+W1942,'Power Curve'!$C$39))</f>
        <v>1982.4671422997089</v>
      </c>
      <c r="R1942" s="3">
        <f t="shared" si="574"/>
        <v>1985.6500396728491</v>
      </c>
      <c r="S1942" s="3">
        <f t="shared" si="575"/>
        <v>-3.182897373140122</v>
      </c>
      <c r="T1942" s="3">
        <f t="shared" si="576"/>
        <v>3.182897373140122</v>
      </c>
      <c r="V1942" s="37">
        <f t="array" ref="V1942">SUM(_xlfn.NORM.DIST($AD$3:$AD$1003,$L1942,$AA1942,FALSE)*WindSpeedStep*$AE$3:$AE$1003)/AG1942</f>
        <v>1982.4427683341282</v>
      </c>
      <c r="W1942" s="37">
        <f t="array" ref="W1942">SUM(_xlfn.NORM.DIST($AD$3:$AD$1003,$L1942,$AB1942,FALSE)*WindSpeedStep*$AE$3:$AE$1003)/AH1942</f>
        <v>1980.5848592159475</v>
      </c>
      <c r="Y1942" s="1">
        <f t="shared" si="577"/>
        <v>16</v>
      </c>
      <c r="Z1942" s="99">
        <f>IF(L1942&lt;'Power Curve'!$P$28,'Power Curve'!$Q$28,IF(L1942&gt;'Power Curve'!$P$29,'Power Curve'!$Q$29,INDEX(ReferenceTurbulence,Y1942)+(L1942-INDEX(ReferenceTurbulenceWindSpeed,Y1942))*(INDEX(ReferenceTurbulence,Y1942+1)-INDEX(ReferenceTurbulence,Y1942))/(INDEX(ReferenceTurbulenceWindSpeed,Y1942+1)-INDEX(ReferenceTurbulenceWindSpeed,Y1942))))</f>
        <v>0.12103890283992395</v>
      </c>
      <c r="AA1942" s="100">
        <f t="shared" si="583"/>
        <v>2.0020348846706915</v>
      </c>
      <c r="AB1942" s="29">
        <f t="shared" si="584"/>
        <v>2.2909722872526479</v>
      </c>
      <c r="AG1942" s="40">
        <f t="array" ref="AG1942">SUM(_xlfn.NORM.DIST($AD$3:$AD$1003,$F1942,$AA1942,FALSE)*WindSpeedStep)</f>
        <v>0.99999999999999245</v>
      </c>
      <c r="AH1942" s="40">
        <f t="array" ref="AH1942">SUM(_xlfn.NORM.DIST($AD$3:$AD$1003,$F1942,$AB1942,FALSE)*WindSpeedStep)</f>
        <v>0.99999999999988032</v>
      </c>
      <c r="AJ1942" s="47">
        <f t="shared" si="578"/>
        <v>17</v>
      </c>
      <c r="AK1942" s="83" t="b">
        <f>COUNTIF('Power Curve'!$D$2:$D$31,AJ1942)&gt;0</f>
        <v>1</v>
      </c>
      <c r="AL1942" s="83" t="b">
        <f t="shared" si="579"/>
        <v>0</v>
      </c>
      <c r="AM1942" s="83" t="b">
        <f t="shared" si="585"/>
        <v>1</v>
      </c>
      <c r="AN1942" s="47" t="str">
        <f t="shared" si="580"/>
        <v>Inner</v>
      </c>
      <c r="AO1942" s="48" t="str">
        <f t="shared" si="581"/>
        <v>1.9-2.0</v>
      </c>
      <c r="AP1942" s="49" t="str">
        <f t="shared" si="586"/>
        <v>21-22</v>
      </c>
      <c r="AQ1942" s="49" t="str">
        <f t="shared" si="587"/>
        <v>Mar</v>
      </c>
      <c r="AR1942" s="48" t="str">
        <f t="shared" si="588"/>
        <v>285-295</v>
      </c>
      <c r="AS1942" s="49" t="str">
        <f t="shared" si="582"/>
        <v>Inner-TI</v>
      </c>
    </row>
    <row r="1943" spans="5:45" x14ac:dyDescent="0.3">
      <c r="E1943" s="15">
        <v>40980.881944444445</v>
      </c>
      <c r="F1943" s="21">
        <v>17.21</v>
      </c>
      <c r="G1943" s="21">
        <v>1986.660034179688</v>
      </c>
      <c r="H1943" s="42">
        <v>1.1790310404601416</v>
      </c>
      <c r="I1943" s="35">
        <v>287.89999999999998</v>
      </c>
      <c r="J1943" s="43">
        <v>0.14061592097617662</v>
      </c>
      <c r="K1943" s="44">
        <v>0.16433536417754274</v>
      </c>
      <c r="L1943" s="26">
        <f t="shared" si="570"/>
        <v>16.991977346791096</v>
      </c>
      <c r="M1943" s="26">
        <f t="shared" si="571"/>
        <v>1.9842148500511616</v>
      </c>
      <c r="N1943" s="96">
        <f t="shared" si="572"/>
        <v>18</v>
      </c>
      <c r="O1943" s="26">
        <f t="shared" si="573"/>
        <v>5.501767242120684E-3</v>
      </c>
      <c r="P1943" s="3">
        <f>IF(L1943&gt;'Power Curve'!$C$37,0,INDEX(Ci,$N1943,1)*POWER(1-O1943,3)+INDEX(Ci,$N1943,2)*3*O1943*POWER(1-O1943,2)+INDEX(Ci,$N1943,3)*3*POWER(O1943,2)*(1-O1943)+INDEX(Ci,$N1943,4)*POWER(O1943,3))</f>
        <v>1985.1696978633029</v>
      </c>
      <c r="Q1943" s="3">
        <f>MAX(0,MIN(P1943-V1943+W1943,'Power Curve'!$C$39))</f>
        <v>1983.5583293299264</v>
      </c>
      <c r="R1943" s="3">
        <f t="shared" si="574"/>
        <v>1986.660034179688</v>
      </c>
      <c r="S1943" s="3">
        <f t="shared" si="575"/>
        <v>-3.1017048497615178</v>
      </c>
      <c r="T1943" s="3">
        <f t="shared" si="576"/>
        <v>3.1017048497615178</v>
      </c>
      <c r="V1943" s="37">
        <f t="array" ref="V1943">SUM(_xlfn.NORM.DIST($AD$3:$AD$1003,$L1943,$AA1943,FALSE)*WindSpeedStep*$AE$3:$AE$1003)/AG1943</f>
        <v>1983.2347134956835</v>
      </c>
      <c r="W1943" s="37">
        <f t="array" ref="W1943">SUM(_xlfn.NORM.DIST($AD$3:$AD$1003,$L1943,$AB1943,FALSE)*WindSpeedStep*$AE$3:$AE$1003)/AH1943</f>
        <v>1981.6233449623071</v>
      </c>
      <c r="Y1943" s="1">
        <f t="shared" si="577"/>
        <v>17</v>
      </c>
      <c r="Z1943" s="99">
        <f>IF(L1943&lt;'Power Curve'!$P$28,'Power Curve'!$Q$28,IF(L1943&gt;'Power Curve'!$P$29,'Power Curve'!$Q$29,INDEX(ReferenceTurbulence,Y1943)+(L1943-INDEX(ReferenceTurbulenceWindSpeed,Y1943))*(INDEX(ReferenceTurbulence,Y1943+1)-INDEX(ReferenceTurbulence,Y1943))/(INDEX(ReferenceTurbulenceWindSpeed,Y1943+1)-INDEX(ReferenceTurbulenceWindSpeed,Y1943))))</f>
        <v>0.12103191525520351</v>
      </c>
      <c r="AA1943" s="100">
        <f t="shared" si="583"/>
        <v>2.0565715622551579</v>
      </c>
      <c r="AB1943" s="29">
        <f t="shared" si="584"/>
        <v>2.3893425438253599</v>
      </c>
      <c r="AG1943" s="40">
        <f t="array" ref="AG1943">SUM(_xlfn.NORM.DIST($AD$3:$AD$1003,$F1943,$AA1943,FALSE)*WindSpeedStep)</f>
        <v>0.99999999999999112</v>
      </c>
      <c r="AH1943" s="40">
        <f t="array" ref="AH1943">SUM(_xlfn.NORM.DIST($AD$3:$AD$1003,$F1943,$AB1943,FALSE)*WindSpeedStep)</f>
        <v>0.99999999999973987</v>
      </c>
      <c r="AJ1943" s="47">
        <f t="shared" si="578"/>
        <v>17</v>
      </c>
      <c r="AK1943" s="83" t="b">
        <f>COUNTIF('Power Curve'!$D$2:$D$31,AJ1943)&gt;0</f>
        <v>1</v>
      </c>
      <c r="AL1943" s="83" t="b">
        <f t="shared" si="579"/>
        <v>0</v>
      </c>
      <c r="AM1943" s="83" t="b">
        <f t="shared" si="585"/>
        <v>1</v>
      </c>
      <c r="AN1943" s="47" t="str">
        <f t="shared" si="580"/>
        <v>Outer</v>
      </c>
      <c r="AO1943" s="48" t="str">
        <f t="shared" si="581"/>
        <v>1.9-2.0</v>
      </c>
      <c r="AP1943" s="49" t="str">
        <f t="shared" si="586"/>
        <v>21-22</v>
      </c>
      <c r="AQ1943" s="49" t="str">
        <f t="shared" si="587"/>
        <v>Mar</v>
      </c>
      <c r="AR1943" s="48" t="str">
        <f t="shared" si="588"/>
        <v>285-295</v>
      </c>
      <c r="AS1943" s="49" t="str">
        <f t="shared" si="582"/>
        <v>HWS-HTI</v>
      </c>
    </row>
    <row r="1944" spans="5:45" x14ac:dyDescent="0.3">
      <c r="E1944" s="15">
        <v>40980.888888888891</v>
      </c>
      <c r="F1944" s="21">
        <v>15.62</v>
      </c>
      <c r="G1944" s="21">
        <v>1985.350036621091</v>
      </c>
      <c r="H1944" s="42">
        <v>1.1796942931558876</v>
      </c>
      <c r="I1944" s="35">
        <v>285</v>
      </c>
      <c r="J1944" s="43">
        <v>0.12740076824583868</v>
      </c>
      <c r="K1944" s="44">
        <v>0.20622713900482301</v>
      </c>
      <c r="L1944" s="26">
        <f t="shared" si="570"/>
        <v>15.425011369149964</v>
      </c>
      <c r="M1944" s="26">
        <f t="shared" si="571"/>
        <v>1.7420352069669824</v>
      </c>
      <c r="N1944" s="96">
        <f t="shared" si="572"/>
        <v>16</v>
      </c>
      <c r="O1944" s="26">
        <f t="shared" si="573"/>
        <v>0.42566317835036588</v>
      </c>
      <c r="P1944" s="3">
        <f>IF(L1944&gt;'Power Curve'!$C$37,0,INDEX(Ci,$N1944,1)*POWER(1-O1944,3)+INDEX(Ci,$N1944,2)*3*O1944*POWER(1-O1944,2)+INDEX(Ci,$N1944,3)*3*POWER(O1944,2)*(1-O1944)+INDEX(Ci,$N1944,4)*POWER(O1944,3))</f>
        <v>1980.5512107460415</v>
      </c>
      <c r="Q1944" s="3">
        <f>MAX(0,MIN(P1944-V1944+W1944,'Power Curve'!$C$39))</f>
        <v>1979.5828991600688</v>
      </c>
      <c r="R1944" s="3">
        <f t="shared" si="574"/>
        <v>1985.350036621091</v>
      </c>
      <c r="S1944" s="3">
        <f t="shared" si="575"/>
        <v>-5.7671374610222301</v>
      </c>
      <c r="T1944" s="3">
        <f t="shared" si="576"/>
        <v>5.7671374610222301</v>
      </c>
      <c r="V1944" s="37">
        <f t="array" ref="V1944">SUM(_xlfn.NORM.DIST($AD$3:$AD$1003,$L1944,$AA1944,FALSE)*WindSpeedStep*$AE$3:$AE$1003)/AG1944</f>
        <v>1979.1063638518381</v>
      </c>
      <c r="W1944" s="37">
        <f t="array" ref="W1944">SUM(_xlfn.NORM.DIST($AD$3:$AD$1003,$L1944,$AB1944,FALSE)*WindSpeedStep*$AE$3:$AE$1003)/AH1944</f>
        <v>1978.1380522658653</v>
      </c>
      <c r="Y1944" s="1">
        <f t="shared" si="577"/>
        <v>15</v>
      </c>
      <c r="Z1944" s="99">
        <f>IF(L1944&lt;'Power Curve'!$P$28,'Power Curve'!$Q$28,IF(L1944&gt;'Power Curve'!$P$29,'Power Curve'!$Q$29,INDEX(ReferenceTurbulence,Y1944)+(L1944-INDEX(ReferenceTurbulenceWindSpeed,Y1944))*(INDEX(ReferenceTurbulence,Y1944+1)-INDEX(ReferenceTurbulence,Y1944))/(INDEX(ReferenceTurbulenceWindSpeed,Y1944+1)-INDEX(ReferenceTurbulenceWindSpeed,Y1944))))</f>
        <v>0.12232071084710013</v>
      </c>
      <c r="AA1944" s="100">
        <f t="shared" si="583"/>
        <v>1.8867983554990246</v>
      </c>
      <c r="AB1944" s="29">
        <f t="shared" si="584"/>
        <v>1.9651582986305014</v>
      </c>
      <c r="AG1944" s="40">
        <f t="array" ref="AG1944">SUM(_xlfn.NORM.DIST($AD$3:$AD$1003,$F1944,$AA1944,FALSE)*WindSpeedStep)</f>
        <v>0.99999999999999611</v>
      </c>
      <c r="AH1944" s="40">
        <f t="array" ref="AH1944">SUM(_xlfn.NORM.DIST($AD$3:$AD$1003,$F1944,$AB1944,FALSE)*WindSpeedStep)</f>
        <v>0.99999999999999534</v>
      </c>
      <c r="AJ1944" s="47">
        <f t="shared" si="578"/>
        <v>15</v>
      </c>
      <c r="AK1944" s="83" t="b">
        <f>COUNTIF('Power Curve'!$D$2:$D$31,AJ1944)&gt;0</f>
        <v>1</v>
      </c>
      <c r="AL1944" s="83" t="b">
        <f t="shared" si="579"/>
        <v>0</v>
      </c>
      <c r="AM1944" s="83" t="b">
        <f t="shared" si="585"/>
        <v>1</v>
      </c>
      <c r="AN1944" s="47" t="str">
        <f t="shared" si="580"/>
        <v>Inner</v>
      </c>
      <c r="AO1944" s="48" t="str">
        <f t="shared" si="581"/>
        <v>1.7-1.8</v>
      </c>
      <c r="AP1944" s="49" t="str">
        <f t="shared" si="586"/>
        <v>21-22</v>
      </c>
      <c r="AQ1944" s="49" t="str">
        <f t="shared" si="587"/>
        <v>Mar</v>
      </c>
      <c r="AR1944" s="48" t="str">
        <f t="shared" si="588"/>
        <v>285-295</v>
      </c>
      <c r="AS1944" s="49" t="str">
        <f t="shared" si="582"/>
        <v>Inner-TI</v>
      </c>
    </row>
    <row r="1945" spans="5:45" x14ac:dyDescent="0.3">
      <c r="E1945" s="15">
        <v>40980.895833333336</v>
      </c>
      <c r="F1945" s="21">
        <v>14.07</v>
      </c>
      <c r="G1945" s="21">
        <v>1981.480041503911</v>
      </c>
      <c r="H1945" s="42">
        <v>1.1798832881607564</v>
      </c>
      <c r="I1945" s="35">
        <v>285.39999999999998</v>
      </c>
      <c r="J1945" s="43">
        <v>0.12508884150675195</v>
      </c>
      <c r="K1945" s="44">
        <v>0.20282010040962564</v>
      </c>
      <c r="L1945" s="26">
        <f t="shared" si="570"/>
        <v>13.895102383583223</v>
      </c>
      <c r="M1945" s="26">
        <f t="shared" si="571"/>
        <v>1.5055828414640684</v>
      </c>
      <c r="N1945" s="96">
        <f t="shared" si="572"/>
        <v>14</v>
      </c>
      <c r="O1945" s="26">
        <f t="shared" si="573"/>
        <v>0.93925489781535942</v>
      </c>
      <c r="P1945" s="3">
        <f>IF(L1945&gt;'Power Curve'!$C$37,0,INDEX(Ci,$N1945,1)*POWER(1-O1945,3)+INDEX(Ci,$N1945,2)*3*O1945*POWER(1-O1945,2)+INDEX(Ci,$N1945,3)*3*POWER(O1945,2)*(1-O1945)+INDEX(Ci,$N1945,4)*POWER(O1945,3))</f>
        <v>1974.3533863576338</v>
      </c>
      <c r="Q1945" s="3">
        <f>MAX(0,MIN(P1945-V1945+W1945,'Power Curve'!$C$39))</f>
        <v>1972.0646924612624</v>
      </c>
      <c r="R1945" s="3">
        <f t="shared" si="574"/>
        <v>1981.480041503911</v>
      </c>
      <c r="S1945" s="3">
        <f t="shared" si="575"/>
        <v>-9.415349042648586</v>
      </c>
      <c r="T1945" s="3">
        <f t="shared" si="576"/>
        <v>9.415349042648586</v>
      </c>
      <c r="V1945" s="37">
        <f t="array" ref="V1945">SUM(_xlfn.NORM.DIST($AD$3:$AD$1003,$L1945,$AA1945,FALSE)*WindSpeedStep*$AE$3:$AE$1003)/AG1945</f>
        <v>1966.7494708956092</v>
      </c>
      <c r="W1945" s="37">
        <f t="array" ref="W1945">SUM(_xlfn.NORM.DIST($AD$3:$AD$1003,$L1945,$AB1945,FALSE)*WindSpeedStep*$AE$3:$AE$1003)/AH1945</f>
        <v>1964.4607769992379</v>
      </c>
      <c r="Y1945" s="1">
        <f t="shared" si="577"/>
        <v>13</v>
      </c>
      <c r="Z1945" s="99">
        <f>IF(L1945&lt;'Power Curve'!$P$28,'Power Curve'!$Q$28,IF(L1945&gt;'Power Curve'!$P$29,'Power Curve'!$Q$29,INDEX(ReferenceTurbulence,Y1945)+(L1945-INDEX(ReferenceTurbulenceWindSpeed,Y1945))*(INDEX(ReferenceTurbulence,Y1945+1)-INDEX(ReferenceTurbulence,Y1945))/(INDEX(ReferenceTurbulenceWindSpeed,Y1945+1)-INDEX(ReferenceTurbulenceWindSpeed,Y1945))))</f>
        <v>0.12076091994921269</v>
      </c>
      <c r="AA1945" s="100">
        <f t="shared" si="583"/>
        <v>1.6779853466300081</v>
      </c>
      <c r="AB1945" s="29">
        <f t="shared" si="584"/>
        <v>1.7381222597801331</v>
      </c>
      <c r="AG1945" s="40">
        <f t="array" ref="AG1945">SUM(_xlfn.NORM.DIST($AD$3:$AD$1003,$F1945,$AA1945,FALSE)*WindSpeedStep)</f>
        <v>1.0000000000000013</v>
      </c>
      <c r="AH1945" s="40">
        <f t="array" ref="AH1945">SUM(_xlfn.NORM.DIST($AD$3:$AD$1003,$F1945,$AB1945,FALSE)*WindSpeedStep)</f>
        <v>1.0000000000000004</v>
      </c>
      <c r="AJ1945" s="47">
        <f t="shared" si="578"/>
        <v>14</v>
      </c>
      <c r="AK1945" s="83" t="b">
        <f>COUNTIF('Power Curve'!$D$2:$D$31,AJ1945)&gt;0</f>
        <v>1</v>
      </c>
      <c r="AL1945" s="83" t="b">
        <f t="shared" si="579"/>
        <v>0</v>
      </c>
      <c r="AM1945" s="83" t="b">
        <f t="shared" si="585"/>
        <v>1</v>
      </c>
      <c r="AN1945" s="47" t="str">
        <f t="shared" si="580"/>
        <v>Inner</v>
      </c>
      <c r="AO1945" s="48" t="str">
        <f t="shared" si="581"/>
        <v>1.5-1.6</v>
      </c>
      <c r="AP1945" s="49" t="str">
        <f t="shared" si="586"/>
        <v>21-22</v>
      </c>
      <c r="AQ1945" s="49" t="str">
        <f t="shared" si="587"/>
        <v>Mar</v>
      </c>
      <c r="AR1945" s="48" t="str">
        <f t="shared" si="588"/>
        <v>285-295</v>
      </c>
      <c r="AS1945" s="49" t="str">
        <f t="shared" si="582"/>
        <v>Inner-TI</v>
      </c>
    </row>
    <row r="1946" spans="5:45" x14ac:dyDescent="0.3">
      <c r="E1946" s="15">
        <v>40980.902777777781</v>
      </c>
      <c r="F1946" s="21">
        <v>15.59</v>
      </c>
      <c r="G1946" s="21">
        <v>1979.650024414063</v>
      </c>
      <c r="H1946" s="42">
        <v>1.1794786821840484</v>
      </c>
      <c r="I1946" s="35">
        <v>289</v>
      </c>
      <c r="J1946" s="43">
        <v>0.1205901218729955</v>
      </c>
      <c r="K1946" s="44">
        <v>0.16684707254416634</v>
      </c>
      <c r="L1946" s="26">
        <f t="shared" si="570"/>
        <v>15.394447879418998</v>
      </c>
      <c r="M1946" s="26">
        <f t="shared" si="571"/>
        <v>1.7373115211052161</v>
      </c>
      <c r="N1946" s="96">
        <f t="shared" si="572"/>
        <v>16</v>
      </c>
      <c r="O1946" s="26">
        <f t="shared" si="573"/>
        <v>0.39502437586007749</v>
      </c>
      <c r="P1946" s="3">
        <f>IF(L1946&gt;'Power Curve'!$C$37,0,INDEX(Ci,$N1946,1)*POWER(1-O1946,3)+INDEX(Ci,$N1946,2)*3*O1946*POWER(1-O1946,2)+INDEX(Ci,$N1946,3)*3*POWER(O1946,2)*(1-O1946)+INDEX(Ci,$N1946,4)*POWER(O1946,3))</f>
        <v>1980.4467832957835</v>
      </c>
      <c r="Q1946" s="3">
        <f>MAX(0,MIN(P1946-V1946+W1946,'Power Curve'!$C$39))</f>
        <v>1980.7550210497789</v>
      </c>
      <c r="R1946" s="3">
        <f t="shared" si="574"/>
        <v>1979.650024414063</v>
      </c>
      <c r="S1946" s="3">
        <f t="shared" si="575"/>
        <v>1.1049966357159065</v>
      </c>
      <c r="T1946" s="3">
        <f t="shared" si="576"/>
        <v>1.1049966357159065</v>
      </c>
      <c r="V1946" s="37">
        <f t="array" ref="V1946">SUM(_xlfn.NORM.DIST($AD$3:$AD$1003,$L1946,$AA1946,FALSE)*WindSpeedStep*$AE$3:$AE$1003)/AG1946</f>
        <v>1978.9642061857062</v>
      </c>
      <c r="W1946" s="37">
        <f t="array" ref="W1946">SUM(_xlfn.NORM.DIST($AD$3:$AD$1003,$L1946,$AB1946,FALSE)*WindSpeedStep*$AE$3:$AE$1003)/AH1946</f>
        <v>1979.2724439397016</v>
      </c>
      <c r="Y1946" s="1">
        <f t="shared" si="577"/>
        <v>15</v>
      </c>
      <c r="Z1946" s="99">
        <f>IF(L1946&lt;'Power Curve'!$P$28,'Power Curve'!$Q$28,IF(L1946&gt;'Power Curve'!$P$29,'Power Curve'!$Q$29,INDEX(ReferenceTurbulence,Y1946)+(L1946-INDEX(ReferenceTurbulenceWindSpeed,Y1946))*(INDEX(ReferenceTurbulence,Y1946+1)-INDEX(ReferenceTurbulence,Y1946))/(INDEX(ReferenceTurbulenceWindSpeed,Y1946+1)-INDEX(ReferenceTurbulenceWindSpeed,Y1946))))</f>
        <v>0.12238948497818732</v>
      </c>
      <c r="AA1946" s="100">
        <f t="shared" si="583"/>
        <v>1.884118547485639</v>
      </c>
      <c r="AB1946" s="29">
        <f t="shared" si="584"/>
        <v>1.8564183459466141</v>
      </c>
      <c r="AG1946" s="40">
        <f t="array" ref="AG1946">SUM(_xlfn.NORM.DIST($AD$3:$AD$1003,$F1946,$AA1946,FALSE)*WindSpeedStep)</f>
        <v>0.99999999999999634</v>
      </c>
      <c r="AH1946" s="40">
        <f t="array" ref="AH1946">SUM(_xlfn.NORM.DIST($AD$3:$AD$1003,$F1946,$AB1946,FALSE)*WindSpeedStep)</f>
        <v>0.99999999999999667</v>
      </c>
      <c r="AJ1946" s="47">
        <f t="shared" si="578"/>
        <v>15</v>
      </c>
      <c r="AK1946" s="83" t="b">
        <f>COUNTIF('Power Curve'!$D$2:$D$31,AJ1946)&gt;0</f>
        <v>1</v>
      </c>
      <c r="AL1946" s="83" t="b">
        <f t="shared" si="579"/>
        <v>0</v>
      </c>
      <c r="AM1946" s="83" t="b">
        <f t="shared" si="585"/>
        <v>1</v>
      </c>
      <c r="AN1946" s="47" t="str">
        <f t="shared" si="580"/>
        <v>Inner</v>
      </c>
      <c r="AO1946" s="48" t="str">
        <f t="shared" si="581"/>
        <v>1.7-1.8</v>
      </c>
      <c r="AP1946" s="49" t="str">
        <f t="shared" si="586"/>
        <v>21-22</v>
      </c>
      <c r="AQ1946" s="49" t="str">
        <f t="shared" si="587"/>
        <v>Mar</v>
      </c>
      <c r="AR1946" s="48" t="str">
        <f t="shared" si="588"/>
        <v>285-295</v>
      </c>
      <c r="AS1946" s="49" t="str">
        <f t="shared" si="582"/>
        <v>Inner-TI</v>
      </c>
    </row>
    <row r="1947" spans="5:45" x14ac:dyDescent="0.3">
      <c r="E1947" s="15">
        <v>40980.909722222219</v>
      </c>
      <c r="F1947" s="21">
        <v>16.04</v>
      </c>
      <c r="G1947" s="21">
        <v>1974.290039062498</v>
      </c>
      <c r="H1947" s="42">
        <v>1.1796080393598671</v>
      </c>
      <c r="I1947" s="35">
        <v>291.3</v>
      </c>
      <c r="J1947" s="43">
        <v>0.11845386533665836</v>
      </c>
      <c r="K1947" s="44">
        <v>0.10928862689532352</v>
      </c>
      <c r="L1947" s="26">
        <f t="shared" si="570"/>
        <v>15.839382344033123</v>
      </c>
      <c r="M1947" s="26">
        <f t="shared" si="571"/>
        <v>1.8060775768930446</v>
      </c>
      <c r="N1947" s="96">
        <f t="shared" si="572"/>
        <v>16</v>
      </c>
      <c r="O1947" s="26">
        <f t="shared" si="573"/>
        <v>0.84105522189342963</v>
      </c>
      <c r="P1947" s="3">
        <f>IF(L1947&gt;'Power Curve'!$C$37,0,INDEX(Ci,$N1947,1)*POWER(1-O1947,3)+INDEX(Ci,$N1947,2)*3*O1947*POWER(1-O1947,2)+INDEX(Ci,$N1947,3)*3*POWER(O1947,2)*(1-O1947)+INDEX(Ci,$N1947,4)*POWER(O1947,3))</f>
        <v>1981.9108966772642</v>
      </c>
      <c r="Q1947" s="3">
        <f>MAX(0,MIN(P1947-V1947+W1947,'Power Curve'!$C$39))</f>
        <v>1982.2426036119082</v>
      </c>
      <c r="R1947" s="3">
        <f t="shared" si="574"/>
        <v>1974.290039062498</v>
      </c>
      <c r="S1947" s="3">
        <f t="shared" si="575"/>
        <v>7.9525645494102264</v>
      </c>
      <c r="T1947" s="3">
        <f t="shared" si="576"/>
        <v>7.9525645494102264</v>
      </c>
      <c r="V1947" s="37">
        <f t="array" ref="V1947">SUM(_xlfn.NORM.DIST($AD$3:$AD$1003,$L1947,$AA1947,FALSE)*WindSpeedStep*$AE$3:$AE$1003)/AG1947</f>
        <v>1980.7181093952754</v>
      </c>
      <c r="W1947" s="37">
        <f t="array" ref="W1947">SUM(_xlfn.NORM.DIST($AD$3:$AD$1003,$L1947,$AB1947,FALSE)*WindSpeedStep*$AE$3:$AE$1003)/AH1947</f>
        <v>1981.0498163299194</v>
      </c>
      <c r="Y1947" s="1">
        <f t="shared" si="577"/>
        <v>15</v>
      </c>
      <c r="Z1947" s="99">
        <f>IF(L1947&lt;'Power Curve'!$P$28,'Power Curve'!$Q$28,IF(L1947&gt;'Power Curve'!$P$29,'Power Curve'!$Q$29,INDEX(ReferenceTurbulence,Y1947)+(L1947-INDEX(ReferenceTurbulenceWindSpeed,Y1947))*(INDEX(ReferenceTurbulence,Y1947+1)-INDEX(ReferenceTurbulence,Y1947))/(INDEX(ReferenceTurbulenceWindSpeed,Y1947+1)-INDEX(ReferenceTurbulenceWindSpeed,Y1947))))</f>
        <v>0.12138829102213274</v>
      </c>
      <c r="AA1947" s="100">
        <f t="shared" si="583"/>
        <v>1.9227155535883236</v>
      </c>
      <c r="AB1947" s="29">
        <f t="shared" si="584"/>
        <v>1.8762360631959436</v>
      </c>
      <c r="AG1947" s="40">
        <f t="array" ref="AG1947">SUM(_xlfn.NORM.DIST($AD$3:$AD$1003,$F1947,$AA1947,FALSE)*WindSpeedStep)</f>
        <v>0.99999999999999523</v>
      </c>
      <c r="AH1947" s="40">
        <f t="array" ref="AH1947">SUM(_xlfn.NORM.DIST($AD$3:$AD$1003,$F1947,$AB1947,FALSE)*WindSpeedStep)</f>
        <v>0.99999999999999467</v>
      </c>
      <c r="AJ1947" s="47">
        <f t="shared" si="578"/>
        <v>16</v>
      </c>
      <c r="AK1947" s="83" t="b">
        <f>COUNTIF('Power Curve'!$D$2:$D$31,AJ1947)&gt;0</f>
        <v>1</v>
      </c>
      <c r="AL1947" s="83" t="b">
        <f t="shared" si="579"/>
        <v>0</v>
      </c>
      <c r="AM1947" s="83" t="b">
        <f t="shared" si="585"/>
        <v>1</v>
      </c>
      <c r="AN1947" s="47" t="str">
        <f t="shared" si="580"/>
        <v>Inner</v>
      </c>
      <c r="AO1947" s="48" t="str">
        <f t="shared" si="581"/>
        <v>1.8-1.9</v>
      </c>
      <c r="AP1947" s="49" t="str">
        <f t="shared" si="586"/>
        <v>21-22</v>
      </c>
      <c r="AQ1947" s="49" t="str">
        <f t="shared" si="587"/>
        <v>Mar</v>
      </c>
      <c r="AR1947" s="48" t="str">
        <f t="shared" si="588"/>
        <v>285-295</v>
      </c>
      <c r="AS1947" s="49" t="str">
        <f t="shared" si="582"/>
        <v>Inner-TI</v>
      </c>
    </row>
    <row r="1948" spans="5:45" x14ac:dyDescent="0.3">
      <c r="E1948" s="15">
        <v>40980.916666666664</v>
      </c>
      <c r="F1948" s="21">
        <v>16.72</v>
      </c>
      <c r="G1948" s="21">
        <v>1968.6899719238331</v>
      </c>
      <c r="H1948" s="42">
        <v>1.1800825917719957</v>
      </c>
      <c r="I1948" s="35">
        <v>289.39999999999998</v>
      </c>
      <c r="J1948" s="43">
        <v>0.14952153110047847</v>
      </c>
      <c r="K1948" s="44">
        <v>0.16629903513355274</v>
      </c>
      <c r="L1948" s="26">
        <f t="shared" si="570"/>
        <v>16.513091149731192</v>
      </c>
      <c r="M1948" s="26">
        <f t="shared" si="571"/>
        <v>1.910201444567722</v>
      </c>
      <c r="N1948" s="96">
        <f t="shared" si="572"/>
        <v>17</v>
      </c>
      <c r="O1948" s="26">
        <f t="shared" si="573"/>
        <v>0.52092273458430749</v>
      </c>
      <c r="P1948" s="3">
        <f>IF(L1948&gt;'Power Curve'!$C$37,0,INDEX(Ci,$N1948,1)*POWER(1-O1948,3)+INDEX(Ci,$N1948,2)*3*O1948*POWER(1-O1948,2)+INDEX(Ci,$N1948,3)*3*POWER(O1948,2)*(1-O1948)+INDEX(Ci,$N1948,4)*POWER(O1948,3))</f>
        <v>1984.2343514383883</v>
      </c>
      <c r="Q1948" s="3">
        <f>MAX(0,MIN(P1948-V1948+W1948,'Power Curve'!$C$39))</f>
        <v>1980.278327950281</v>
      </c>
      <c r="R1948" s="3">
        <f t="shared" si="574"/>
        <v>1968.6899719238331</v>
      </c>
      <c r="S1948" s="3">
        <f t="shared" si="575"/>
        <v>11.588356026447855</v>
      </c>
      <c r="T1948" s="3">
        <f t="shared" si="576"/>
        <v>11.588356026447855</v>
      </c>
      <c r="V1948" s="37">
        <f t="array" ref="V1948">SUM(_xlfn.NORM.DIST($AD$3:$AD$1003,$L1948,$AA1948,FALSE)*WindSpeedStep*$AE$3:$AE$1003)/AG1948</f>
        <v>1982.3891866761137</v>
      </c>
      <c r="W1948" s="37">
        <f t="array" ref="W1948">SUM(_xlfn.NORM.DIST($AD$3:$AD$1003,$L1948,$AB1948,FALSE)*WindSpeedStep*$AE$3:$AE$1003)/AH1948</f>
        <v>1978.4331631880063</v>
      </c>
      <c r="Y1948" s="1">
        <f t="shared" si="577"/>
        <v>16</v>
      </c>
      <c r="Z1948" s="99">
        <f>IF(L1948&lt;'Power Curve'!$P$28,'Power Curve'!$Q$28,IF(L1948&gt;'Power Curve'!$P$29,'Power Curve'!$Q$29,INDEX(ReferenceTurbulence,Y1948)+(L1948-INDEX(ReferenceTurbulenceWindSpeed,Y1948))*(INDEX(ReferenceTurbulence,Y1948+1)-INDEX(ReferenceTurbulence,Y1948))/(INDEX(ReferenceTurbulenceWindSpeed,Y1948+1)-INDEX(ReferenceTurbulenceWindSpeed,Y1948))))</f>
        <v>0.12103853043429792</v>
      </c>
      <c r="AA1948" s="100">
        <f t="shared" si="583"/>
        <v>1.9987202856910746</v>
      </c>
      <c r="AB1948" s="29">
        <f t="shared" si="584"/>
        <v>2.4690626719095681</v>
      </c>
      <c r="AG1948" s="40">
        <f t="array" ref="AG1948">SUM(_xlfn.NORM.DIST($AD$3:$AD$1003,$F1948,$AA1948,FALSE)*WindSpeedStep)</f>
        <v>0.99999999999999234</v>
      </c>
      <c r="AH1948" s="40">
        <f t="array" ref="AH1948">SUM(_xlfn.NORM.DIST($AD$3:$AD$1003,$F1948,$AB1948,FALSE)*WindSpeedStep)</f>
        <v>0.9999999999944833</v>
      </c>
      <c r="AJ1948" s="47">
        <f t="shared" si="578"/>
        <v>17</v>
      </c>
      <c r="AK1948" s="83" t="b">
        <f>COUNTIF('Power Curve'!$D$2:$D$31,AJ1948)&gt;0</f>
        <v>1</v>
      </c>
      <c r="AL1948" s="83" t="b">
        <f t="shared" si="579"/>
        <v>0</v>
      </c>
      <c r="AM1948" s="83" t="b">
        <f t="shared" si="585"/>
        <v>1</v>
      </c>
      <c r="AN1948" s="47" t="str">
        <f t="shared" si="580"/>
        <v>Outer</v>
      </c>
      <c r="AO1948" s="48" t="str">
        <f t="shared" si="581"/>
        <v>1.9-2.0</v>
      </c>
      <c r="AP1948" s="49" t="str">
        <f t="shared" si="586"/>
        <v>22-23</v>
      </c>
      <c r="AQ1948" s="49" t="str">
        <f t="shared" si="587"/>
        <v>Mar</v>
      </c>
      <c r="AR1948" s="48" t="str">
        <f t="shared" si="588"/>
        <v>285-295</v>
      </c>
      <c r="AS1948" s="49" t="str">
        <f t="shared" si="582"/>
        <v>HWS-HTI</v>
      </c>
    </row>
    <row r="1949" spans="5:45" x14ac:dyDescent="0.3">
      <c r="E1949" s="15">
        <v>40980.923611111109</v>
      </c>
      <c r="F1949" s="21">
        <v>16.88</v>
      </c>
      <c r="G1949" s="21">
        <v>1975.6400451660129</v>
      </c>
      <c r="H1949" s="42">
        <v>1.1804548346287769</v>
      </c>
      <c r="I1949" s="35">
        <v>288.2</v>
      </c>
      <c r="J1949" s="43">
        <v>0.10722748815165878</v>
      </c>
      <c r="K1949" s="44">
        <v>0.15015874809267366</v>
      </c>
      <c r="L1949" s="26">
        <f t="shared" si="570"/>
        <v>16.672863876940752</v>
      </c>
      <c r="M1949" s="26">
        <f t="shared" si="571"/>
        <v>1.9348948345980823</v>
      </c>
      <c r="N1949" s="96">
        <f t="shared" si="572"/>
        <v>17</v>
      </c>
      <c r="O1949" s="26">
        <f t="shared" si="573"/>
        <v>0.68248438114728116</v>
      </c>
      <c r="P1949" s="3">
        <f>IF(L1949&gt;'Power Curve'!$C$37,0,INDEX(Ci,$N1949,1)*POWER(1-O1949,3)+INDEX(Ci,$N1949,2)*3*O1949*POWER(1-O1949,2)+INDEX(Ci,$N1949,3)*3*POWER(O1949,2)*(1-O1949)+INDEX(Ci,$N1949,4)*POWER(O1949,3))</f>
        <v>1984.7181393917108</v>
      </c>
      <c r="Q1949" s="3">
        <f>MAX(0,MIN(P1949-V1949+W1949,'Power Curve'!$C$39))</f>
        <v>1985.2930769146083</v>
      </c>
      <c r="R1949" s="3">
        <f t="shared" si="574"/>
        <v>1975.6400451660129</v>
      </c>
      <c r="S1949" s="3">
        <f t="shared" si="575"/>
        <v>9.6530317485953674</v>
      </c>
      <c r="T1949" s="3">
        <f t="shared" si="576"/>
        <v>9.6530317485953674</v>
      </c>
      <c r="V1949" s="37">
        <f t="array" ref="V1949">SUM(_xlfn.NORM.DIST($AD$3:$AD$1003,$L1949,$AA1949,FALSE)*WindSpeedStep*$AE$3:$AE$1003)/AG1949</f>
        <v>1982.6921884506746</v>
      </c>
      <c r="W1949" s="37">
        <f t="array" ref="W1949">SUM(_xlfn.NORM.DIST($AD$3:$AD$1003,$L1949,$AB1949,FALSE)*WindSpeedStep*$AE$3:$AE$1003)/AH1949</f>
        <v>1983.2671259735721</v>
      </c>
      <c r="Y1949" s="1">
        <f t="shared" si="577"/>
        <v>16</v>
      </c>
      <c r="Z1949" s="99">
        <f>IF(L1949&lt;'Power Curve'!$P$28,'Power Curve'!$Q$28,IF(L1949&gt;'Power Curve'!$P$29,'Power Curve'!$Q$29,INDEX(ReferenceTurbulence,Y1949)+(L1949-INDEX(ReferenceTurbulenceWindSpeed,Y1949))*(INDEX(ReferenceTurbulence,Y1949+1)-INDEX(ReferenceTurbulence,Y1949))/(INDEX(ReferenceTurbulenceWindSpeed,Y1949+1)-INDEX(ReferenceTurbulenceWindSpeed,Y1949))))</f>
        <v>0.12104070723847285</v>
      </c>
      <c r="AA1949" s="100">
        <f t="shared" si="583"/>
        <v>2.0180952353556951</v>
      </c>
      <c r="AB1949" s="29">
        <f t="shared" si="584"/>
        <v>1.7877893138188843</v>
      </c>
      <c r="AG1949" s="40">
        <f t="array" ref="AG1949">SUM(_xlfn.NORM.DIST($AD$3:$AD$1003,$F1949,$AA1949,FALSE)*WindSpeedStep)</f>
        <v>0.99999999999999156</v>
      </c>
      <c r="AH1949" s="40">
        <f t="array" ref="AH1949">SUM(_xlfn.NORM.DIST($AD$3:$AD$1003,$F1949,$AB1949,FALSE)*WindSpeedStep)</f>
        <v>0.99999999999999267</v>
      </c>
      <c r="AJ1949" s="47">
        <f t="shared" si="578"/>
        <v>17</v>
      </c>
      <c r="AK1949" s="83" t="b">
        <f>COUNTIF('Power Curve'!$D$2:$D$31,AJ1949)&gt;0</f>
        <v>1</v>
      </c>
      <c r="AL1949" s="83" t="b">
        <f t="shared" si="579"/>
        <v>0</v>
      </c>
      <c r="AM1949" s="83" t="b">
        <f t="shared" si="585"/>
        <v>1</v>
      </c>
      <c r="AN1949" s="47" t="str">
        <f t="shared" si="580"/>
        <v>Inner</v>
      </c>
      <c r="AO1949" s="48" t="str">
        <f t="shared" si="581"/>
        <v>1.9-2.0</v>
      </c>
      <c r="AP1949" s="49" t="str">
        <f t="shared" si="586"/>
        <v>22-23</v>
      </c>
      <c r="AQ1949" s="49" t="str">
        <f t="shared" si="587"/>
        <v>Mar</v>
      </c>
      <c r="AR1949" s="48" t="str">
        <f t="shared" si="588"/>
        <v>285-295</v>
      </c>
      <c r="AS1949" s="49" t="str">
        <f t="shared" si="582"/>
        <v>Inner-TI</v>
      </c>
    </row>
    <row r="1950" spans="5:45" x14ac:dyDescent="0.3">
      <c r="E1950" s="15">
        <v>40980.930555555555</v>
      </c>
      <c r="F1950" s="21">
        <v>16.93</v>
      </c>
      <c r="G1950" s="21">
        <v>1978.140014648438</v>
      </c>
      <c r="H1950" s="42">
        <v>1.1807572937590041</v>
      </c>
      <c r="I1950" s="35">
        <v>289</v>
      </c>
      <c r="J1950" s="43">
        <v>0.12463083284111046</v>
      </c>
      <c r="K1950" s="44">
        <v>0.15588334246199317</v>
      </c>
      <c r="L1950" s="26">
        <f t="shared" si="570"/>
        <v>16.723678405901424</v>
      </c>
      <c r="M1950" s="26">
        <f t="shared" si="571"/>
        <v>1.942748383853639</v>
      </c>
      <c r="N1950" s="96">
        <f t="shared" si="572"/>
        <v>17</v>
      </c>
      <c r="O1950" s="26">
        <f t="shared" si="573"/>
        <v>0.73386786261868442</v>
      </c>
      <c r="P1950" s="3">
        <f>IF(L1950&gt;'Power Curve'!$C$37,0,INDEX(Ci,$N1950,1)*POWER(1-O1950,3)+INDEX(Ci,$N1950,2)*3*O1950*POWER(1-O1950,2)+INDEX(Ci,$N1950,3)*3*POWER(O1950,2)*(1-O1950)+INDEX(Ci,$N1950,4)*POWER(O1950,3))</f>
        <v>1984.8434521688621</v>
      </c>
      <c r="Q1950" s="3">
        <f>MAX(0,MIN(P1950-V1950+W1950,'Power Curve'!$C$39))</f>
        <v>1984.6103890840254</v>
      </c>
      <c r="R1950" s="3">
        <f t="shared" si="574"/>
        <v>1978.140014648438</v>
      </c>
      <c r="S1950" s="3">
        <f t="shared" si="575"/>
        <v>6.4703744355874733</v>
      </c>
      <c r="T1950" s="3">
        <f t="shared" si="576"/>
        <v>6.4703744355874733</v>
      </c>
      <c r="V1950" s="37">
        <f t="array" ref="V1950">SUM(_xlfn.NORM.DIST($AD$3:$AD$1003,$L1950,$AA1950,FALSE)*WindSpeedStep*$AE$3:$AE$1003)/AG1950</f>
        <v>1982.7837138528084</v>
      </c>
      <c r="W1950" s="37">
        <f t="array" ref="W1950">SUM(_xlfn.NORM.DIST($AD$3:$AD$1003,$L1950,$AB1950,FALSE)*WindSpeedStep*$AE$3:$AE$1003)/AH1950</f>
        <v>1982.5506507679718</v>
      </c>
      <c r="Y1950" s="1">
        <f t="shared" si="577"/>
        <v>16</v>
      </c>
      <c r="Z1950" s="99">
        <f>IF(L1950&lt;'Power Curve'!$P$28,'Power Curve'!$Q$28,IF(L1950&gt;'Power Curve'!$P$29,'Power Curve'!$Q$29,INDEX(ReferenceTurbulence,Y1950)+(L1950-INDEX(ReferenceTurbulenceWindSpeed,Y1950))*(INDEX(ReferenceTurbulence,Y1950+1)-INDEX(ReferenceTurbulence,Y1950))/(INDEX(ReferenceTurbulenceWindSpeed,Y1950+1)-INDEX(ReferenceTurbulenceWindSpeed,Y1950))))</f>
        <v>0.12104139955486952</v>
      </c>
      <c r="AA1950" s="100">
        <f t="shared" si="583"/>
        <v>2.0242574399558575</v>
      </c>
      <c r="AB1950" s="29">
        <f t="shared" si="584"/>
        <v>2.084285967894389</v>
      </c>
      <c r="AG1950" s="40">
        <f t="array" ref="AG1950">SUM(_xlfn.NORM.DIST($AD$3:$AD$1003,$F1950,$AA1950,FALSE)*WindSpeedStep)</f>
        <v>0.99999999999999178</v>
      </c>
      <c r="AH1950" s="40">
        <f t="array" ref="AH1950">SUM(_xlfn.NORM.DIST($AD$3:$AD$1003,$F1950,$AB1950,FALSE)*WindSpeedStep)</f>
        <v>0.99999999999999178</v>
      </c>
      <c r="AJ1950" s="47">
        <f t="shared" si="578"/>
        <v>17</v>
      </c>
      <c r="AK1950" s="83" t="b">
        <f>COUNTIF('Power Curve'!$D$2:$D$31,AJ1950)&gt;0</f>
        <v>1</v>
      </c>
      <c r="AL1950" s="83" t="b">
        <f t="shared" si="579"/>
        <v>0</v>
      </c>
      <c r="AM1950" s="83" t="b">
        <f t="shared" si="585"/>
        <v>1</v>
      </c>
      <c r="AN1950" s="47" t="str">
        <f t="shared" si="580"/>
        <v>Inner</v>
      </c>
      <c r="AO1950" s="48" t="str">
        <f t="shared" si="581"/>
        <v>1.9-2.0</v>
      </c>
      <c r="AP1950" s="49" t="str">
        <f t="shared" si="586"/>
        <v>22-23</v>
      </c>
      <c r="AQ1950" s="49" t="str">
        <f t="shared" si="587"/>
        <v>Mar</v>
      </c>
      <c r="AR1950" s="48" t="str">
        <f t="shared" si="588"/>
        <v>285-295</v>
      </c>
      <c r="AS1950" s="49" t="str">
        <f t="shared" si="582"/>
        <v>Inner-TI</v>
      </c>
    </row>
    <row r="1951" spans="5:45" x14ac:dyDescent="0.3">
      <c r="E1951" s="15">
        <v>40980.9375</v>
      </c>
      <c r="F1951" s="21">
        <v>16.79</v>
      </c>
      <c r="G1951" s="21">
        <v>1974.960006713867</v>
      </c>
      <c r="H1951" s="42">
        <v>1.1807572937590041</v>
      </c>
      <c r="I1951" s="35">
        <v>291.39999999999998</v>
      </c>
      <c r="J1951" s="43">
        <v>0.14294222751637881</v>
      </c>
      <c r="K1951" s="44">
        <v>0.10343124806883836</v>
      </c>
      <c r="L1951" s="26">
        <f t="shared" si="570"/>
        <v>16.585384550211746</v>
      </c>
      <c r="M1951" s="26">
        <f t="shared" si="571"/>
        <v>1.9213746226555311</v>
      </c>
      <c r="N1951" s="96">
        <f t="shared" si="572"/>
        <v>17</v>
      </c>
      <c r="O1951" s="26">
        <f t="shared" si="573"/>
        <v>0.59402557898875497</v>
      </c>
      <c r="P1951" s="3">
        <f>IF(L1951&gt;'Power Curve'!$C$37,0,INDEX(Ci,$N1951,1)*POWER(1-O1951,3)+INDEX(Ci,$N1951,2)*3*O1951*POWER(1-O1951,2)+INDEX(Ci,$N1951,3)*3*POWER(O1951,2)*(1-O1951)+INDEX(Ci,$N1951,4)*POWER(O1951,3))</f>
        <v>1984.4678540579994</v>
      </c>
      <c r="Q1951" s="3">
        <f>MAX(0,MIN(P1951-V1951+W1951,'Power Curve'!$C$39))</f>
        <v>1981.9593522477549</v>
      </c>
      <c r="R1951" s="3">
        <f t="shared" si="574"/>
        <v>1974.960006713867</v>
      </c>
      <c r="S1951" s="3">
        <f t="shared" si="575"/>
        <v>6.9993455338878903</v>
      </c>
      <c r="T1951" s="3">
        <f t="shared" si="576"/>
        <v>6.9993455338878903</v>
      </c>
      <c r="V1951" s="37">
        <f t="array" ref="V1951">SUM(_xlfn.NORM.DIST($AD$3:$AD$1003,$L1951,$AA1951,FALSE)*WindSpeedStep*$AE$3:$AE$1003)/AG1951</f>
        <v>1982.5292880827647</v>
      </c>
      <c r="W1951" s="37">
        <f t="array" ref="W1951">SUM(_xlfn.NORM.DIST($AD$3:$AD$1003,$L1951,$AB1951,FALSE)*WindSpeedStep*$AE$3:$AE$1003)/AH1951</f>
        <v>1980.0207862725201</v>
      </c>
      <c r="Y1951" s="1">
        <f t="shared" si="577"/>
        <v>16</v>
      </c>
      <c r="Z1951" s="99">
        <f>IF(L1951&lt;'Power Curve'!$P$28,'Power Curve'!$Q$28,IF(L1951&gt;'Power Curve'!$P$29,'Power Curve'!$Q$29,INDEX(ReferenceTurbulence,Y1951)+(L1951-INDEX(ReferenceTurbulenceWindSpeed,Y1951))*(INDEX(ReferenceTurbulence,Y1951+1)-INDEX(ReferenceTurbulence,Y1951))/(INDEX(ReferenceTurbulenceWindSpeed,Y1951+1)-INDEX(ReferenceTurbulenceWindSpeed,Y1951))))</f>
        <v>0.12103951538697874</v>
      </c>
      <c r="AA1951" s="100">
        <f t="shared" si="583"/>
        <v>2.0074869084643141</v>
      </c>
      <c r="AB1951" s="29">
        <f t="shared" si="584"/>
        <v>2.3707518118230015</v>
      </c>
      <c r="AG1951" s="40">
        <f t="array" ref="AG1951">SUM(_xlfn.NORM.DIST($AD$3:$AD$1003,$F1951,$AA1951,FALSE)*WindSpeedStep)</f>
        <v>0.99999999999999278</v>
      </c>
      <c r="AH1951" s="40">
        <f t="array" ref="AH1951">SUM(_xlfn.NORM.DIST($AD$3:$AD$1003,$F1951,$AB1951,FALSE)*WindSpeedStep)</f>
        <v>0.99999999999938527</v>
      </c>
      <c r="AJ1951" s="47">
        <f t="shared" si="578"/>
        <v>17</v>
      </c>
      <c r="AK1951" s="83" t="b">
        <f>COUNTIF('Power Curve'!$D$2:$D$31,AJ1951)&gt;0</f>
        <v>1</v>
      </c>
      <c r="AL1951" s="83" t="b">
        <f t="shared" si="579"/>
        <v>0</v>
      </c>
      <c r="AM1951" s="83" t="b">
        <f t="shared" si="585"/>
        <v>1</v>
      </c>
      <c r="AN1951" s="47" t="str">
        <f t="shared" si="580"/>
        <v>Outer</v>
      </c>
      <c r="AO1951" s="48" t="str">
        <f t="shared" si="581"/>
        <v>1.9-2.0</v>
      </c>
      <c r="AP1951" s="49" t="str">
        <f t="shared" si="586"/>
        <v>22-23</v>
      </c>
      <c r="AQ1951" s="49" t="str">
        <f t="shared" si="587"/>
        <v>Mar</v>
      </c>
      <c r="AR1951" s="48" t="str">
        <f t="shared" si="588"/>
        <v>285-295</v>
      </c>
      <c r="AS1951" s="49" t="str">
        <f t="shared" si="582"/>
        <v>HWS-HTI</v>
      </c>
    </row>
    <row r="1952" spans="5:45" x14ac:dyDescent="0.3">
      <c r="E1952" s="15">
        <v>40980.944444444445</v>
      </c>
      <c r="F1952" s="21">
        <v>17.47</v>
      </c>
      <c r="G1952" s="21">
        <v>1972.1399993896509</v>
      </c>
      <c r="H1952" s="42">
        <v>1.1809734309201523</v>
      </c>
      <c r="I1952" s="35">
        <v>291.39999999999998</v>
      </c>
      <c r="J1952" s="43">
        <v>0.13966800228963938</v>
      </c>
      <c r="K1952" s="44">
        <v>0.13004106427430762</v>
      </c>
      <c r="L1952" s="26">
        <f t="shared" si="570"/>
        <v>17.258150467641126</v>
      </c>
      <c r="M1952" s="26">
        <f t="shared" si="571"/>
        <v>2.0253527639088071</v>
      </c>
      <c r="N1952" s="96">
        <f t="shared" si="572"/>
        <v>18</v>
      </c>
      <c r="O1952" s="26">
        <f t="shared" si="573"/>
        <v>0.29187989594949387</v>
      </c>
      <c r="P1952" s="3">
        <f>IF(L1952&gt;'Power Curve'!$C$37,0,INDEX(Ci,$N1952,1)*POWER(1-O1952,3)+INDEX(Ci,$N1952,2)*3*O1952*POWER(1-O1952,2)+INDEX(Ci,$N1952,3)*3*POWER(O1952,2)*(1-O1952)+INDEX(Ci,$N1952,4)*POWER(O1952,3))</f>
        <v>1984.0959674190874</v>
      </c>
      <c r="Q1952" s="3">
        <f>MAX(0,MIN(P1952-V1952+W1952,'Power Curve'!$C$39))</f>
        <v>1982.8239751876504</v>
      </c>
      <c r="R1952" s="3">
        <f t="shared" si="574"/>
        <v>1972.1399993896509</v>
      </c>
      <c r="S1952" s="3">
        <f t="shared" si="575"/>
        <v>10.683975797999437</v>
      </c>
      <c r="T1952" s="3">
        <f t="shared" si="576"/>
        <v>10.683975797999437</v>
      </c>
      <c r="V1952" s="37">
        <f t="array" ref="V1952">SUM(_xlfn.NORM.DIST($AD$3:$AD$1003,$L1952,$AA1952,FALSE)*WindSpeedStep*$AE$3:$AE$1003)/AG1952</f>
        <v>1983.6621530730781</v>
      </c>
      <c r="W1952" s="37">
        <f t="array" ref="W1952">SUM(_xlfn.NORM.DIST($AD$3:$AD$1003,$L1952,$AB1952,FALSE)*WindSpeedStep*$AE$3:$AE$1003)/AH1952</f>
        <v>1982.3901608416411</v>
      </c>
      <c r="Y1952" s="1">
        <f t="shared" si="577"/>
        <v>17</v>
      </c>
      <c r="Z1952" s="99">
        <f>IF(L1952&lt;'Power Curve'!$P$28,'Power Curve'!$Q$28,IF(L1952&gt;'Power Curve'!$P$29,'Power Curve'!$Q$29,INDEX(ReferenceTurbulence,Y1952)+(L1952-INDEX(ReferenceTurbulenceWindSpeed,Y1952))*(INDEX(ReferenceTurbulence,Y1952+1)-INDEX(ReferenceTurbulence,Y1952))/(INDEX(ReferenceTurbulenceWindSpeed,Y1952+1)-INDEX(ReferenceTurbulenceWindSpeed,Y1952))))</f>
        <v>0.12035159338197438</v>
      </c>
      <c r="AA1952" s="100">
        <f t="shared" si="583"/>
        <v>2.0770459076064758</v>
      </c>
      <c r="AB1952" s="29">
        <f t="shared" si="584"/>
        <v>2.4104113990294418</v>
      </c>
      <c r="AG1952" s="40">
        <f t="array" ref="AG1952">SUM(_xlfn.NORM.DIST($AD$3:$AD$1003,$F1952,$AA1952,FALSE)*WindSpeedStep)</f>
        <v>0.99999999999999056</v>
      </c>
      <c r="AH1952" s="40">
        <f t="array" ref="AH1952">SUM(_xlfn.NORM.DIST($AD$3:$AD$1003,$F1952,$AB1952,FALSE)*WindSpeedStep)</f>
        <v>0.99999999999981026</v>
      </c>
      <c r="AJ1952" s="47">
        <f t="shared" si="578"/>
        <v>17</v>
      </c>
      <c r="AK1952" s="83" t="b">
        <f>COUNTIF('Power Curve'!$D$2:$D$31,AJ1952)&gt;0</f>
        <v>1</v>
      </c>
      <c r="AL1952" s="83" t="b">
        <f t="shared" si="579"/>
        <v>0</v>
      </c>
      <c r="AM1952" s="83" t="b">
        <f t="shared" si="585"/>
        <v>1</v>
      </c>
      <c r="AN1952" s="47" t="str">
        <f t="shared" si="580"/>
        <v>Inner</v>
      </c>
      <c r="AO1952" s="48" t="str">
        <f t="shared" si="581"/>
        <v>2.0-2.1</v>
      </c>
      <c r="AP1952" s="49" t="str">
        <f t="shared" si="586"/>
        <v>22-23</v>
      </c>
      <c r="AQ1952" s="49" t="str">
        <f t="shared" si="587"/>
        <v>Mar</v>
      </c>
      <c r="AR1952" s="48" t="str">
        <f t="shared" si="588"/>
        <v>285-295</v>
      </c>
      <c r="AS1952" s="49" t="str">
        <f t="shared" si="582"/>
        <v>Inner-TI</v>
      </c>
    </row>
    <row r="1953" spans="5:45" x14ac:dyDescent="0.3">
      <c r="E1953" s="15">
        <v>40980.958333333336</v>
      </c>
      <c r="F1953" s="21">
        <v>13.99</v>
      </c>
      <c r="G1953" s="21">
        <v>1969.7700042724609</v>
      </c>
      <c r="H1953" s="42">
        <v>1.1844015110746204</v>
      </c>
      <c r="I1953" s="35">
        <v>304.60000000000002</v>
      </c>
      <c r="J1953" s="43">
        <v>0.15225160829163686</v>
      </c>
      <c r="K1953" s="44">
        <v>0.1194589902796221</v>
      </c>
      <c r="L1953" s="26">
        <f t="shared" si="570"/>
        <v>13.833710063422425</v>
      </c>
      <c r="M1953" s="26">
        <f t="shared" si="571"/>
        <v>1.4960944604801789</v>
      </c>
      <c r="N1953" s="96">
        <f t="shared" si="572"/>
        <v>14</v>
      </c>
      <c r="O1953" s="26">
        <f t="shared" si="573"/>
        <v>0.87555446684677074</v>
      </c>
      <c r="P1953" s="3">
        <f>IF(L1953&gt;'Power Curve'!$C$37,0,INDEX(Ci,$N1953,1)*POWER(1-O1953,3)+INDEX(Ci,$N1953,2)*3*O1953*POWER(1-O1953,2)+INDEX(Ci,$N1953,3)*3*POWER(O1953,2)*(1-O1953)+INDEX(Ci,$N1953,4)*POWER(O1953,3))</f>
        <v>1973.6553235756178</v>
      </c>
      <c r="Q1953" s="3">
        <f>MAX(0,MIN(P1953-V1953+W1953,'Power Curve'!$C$39))</f>
        <v>1951.7297357919931</v>
      </c>
      <c r="R1953" s="3">
        <f t="shared" si="574"/>
        <v>1969.7700042724609</v>
      </c>
      <c r="S1953" s="3">
        <f t="shared" si="575"/>
        <v>-18.04026848046783</v>
      </c>
      <c r="T1953" s="3">
        <f t="shared" si="576"/>
        <v>18.04026848046783</v>
      </c>
      <c r="V1953" s="37">
        <f t="array" ref="V1953">SUM(_xlfn.NORM.DIST($AD$3:$AD$1003,$L1953,$AA1953,FALSE)*WindSpeedStep*$AE$3:$AE$1003)/AG1953</f>
        <v>1965.7521955190643</v>
      </c>
      <c r="W1953" s="37">
        <f t="array" ref="W1953">SUM(_xlfn.NORM.DIST($AD$3:$AD$1003,$L1953,$AB1953,FALSE)*WindSpeedStep*$AE$3:$AE$1003)/AH1953</f>
        <v>1943.8266077354397</v>
      </c>
      <c r="Y1953" s="1">
        <f t="shared" si="577"/>
        <v>13</v>
      </c>
      <c r="Z1953" s="99">
        <f>IF(L1953&lt;'Power Curve'!$P$28,'Power Curve'!$Q$28,IF(L1953&gt;'Power Curve'!$P$29,'Power Curve'!$Q$29,INDEX(ReferenceTurbulence,Y1953)+(L1953-INDEX(ReferenceTurbulenceWindSpeed,Y1953))*(INDEX(ReferenceTurbulence,Y1953+1)-INDEX(ReferenceTurbulence,Y1953))/(INDEX(ReferenceTurbulenceWindSpeed,Y1953+1)-INDEX(ReferenceTurbulenceWindSpeed,Y1953))))</f>
        <v>0.12082983835177323</v>
      </c>
      <c r="AA1953" s="100">
        <f t="shared" si="583"/>
        <v>1.6715249507686301</v>
      </c>
      <c r="AB1953" s="29">
        <f t="shared" si="584"/>
        <v>2.106204605796266</v>
      </c>
      <c r="AG1953" s="40">
        <f t="array" ref="AG1953">SUM(_xlfn.NORM.DIST($AD$3:$AD$1003,$F1953,$AA1953,FALSE)*WindSpeedStep)</f>
        <v>1.0000000000000011</v>
      </c>
      <c r="AH1953" s="40">
        <f t="array" ref="AH1953">SUM(_xlfn.NORM.DIST($AD$3:$AD$1003,$F1953,$AB1953,FALSE)*WindSpeedStep)</f>
        <v>0.99999999998691447</v>
      </c>
      <c r="AJ1953" s="47">
        <f t="shared" si="578"/>
        <v>14</v>
      </c>
      <c r="AK1953" s="83" t="b">
        <f>COUNTIF('Power Curve'!$D$2:$D$31,AJ1953)&gt;0</f>
        <v>1</v>
      </c>
      <c r="AL1953" s="83" t="b">
        <f t="shared" si="579"/>
        <v>0</v>
      </c>
      <c r="AM1953" s="83" t="b">
        <f t="shared" si="585"/>
        <v>1</v>
      </c>
      <c r="AN1953" s="47" t="str">
        <f t="shared" si="580"/>
        <v>Outer</v>
      </c>
      <c r="AO1953" s="48" t="str">
        <f t="shared" si="581"/>
        <v>1.4-1.5</v>
      </c>
      <c r="AP1953" s="49" t="str">
        <f t="shared" si="586"/>
        <v>23-24</v>
      </c>
      <c r="AQ1953" s="49" t="str">
        <f t="shared" si="587"/>
        <v>Mar</v>
      </c>
      <c r="AR1953" s="48" t="str">
        <f t="shared" si="588"/>
        <v>295-305</v>
      </c>
      <c r="AS1953" s="49" t="str">
        <f t="shared" si="582"/>
        <v>HWS-HTI</v>
      </c>
    </row>
    <row r="1954" spans="5:45" x14ac:dyDescent="0.3">
      <c r="E1954" s="15">
        <v>40980.965277777781</v>
      </c>
      <c r="F1954" s="21">
        <v>16.64</v>
      </c>
      <c r="G1954" s="21">
        <v>1986.2999725341849</v>
      </c>
      <c r="H1954" s="42">
        <v>1.18734898114883</v>
      </c>
      <c r="I1954" s="35">
        <v>304</v>
      </c>
      <c r="J1954" s="43">
        <v>0.12560096153846154</v>
      </c>
      <c r="K1954" s="44">
        <v>0.12158398083500634</v>
      </c>
      <c r="L1954" s="26">
        <f t="shared" si="570"/>
        <v>16.467743241341598</v>
      </c>
      <c r="M1954" s="26">
        <f t="shared" si="571"/>
        <v>1.9031927791435126</v>
      </c>
      <c r="N1954" s="96">
        <f t="shared" si="572"/>
        <v>17</v>
      </c>
      <c r="O1954" s="26">
        <f t="shared" si="573"/>
        <v>0.47506708152281713</v>
      </c>
      <c r="P1954" s="3">
        <f>IF(L1954&gt;'Power Curve'!$C$37,0,INDEX(Ci,$N1954,1)*POWER(1-O1954,3)+INDEX(Ci,$N1954,2)*3*O1954*POWER(1-O1954,2)+INDEX(Ci,$N1954,3)*3*POWER(O1954,2)*(1-O1954)+INDEX(Ci,$N1954,4)*POWER(O1954,3))</f>
        <v>1984.0784106733863</v>
      </c>
      <c r="Q1954" s="3">
        <f>MAX(0,MIN(P1954-V1954+W1954,'Power Curve'!$C$39))</f>
        <v>1983.7074343519712</v>
      </c>
      <c r="R1954" s="3">
        <f t="shared" si="574"/>
        <v>1986.2999725341849</v>
      </c>
      <c r="S1954" s="3">
        <f t="shared" si="575"/>
        <v>-2.5925381822137297</v>
      </c>
      <c r="T1954" s="3">
        <f t="shared" si="576"/>
        <v>2.5925381822137297</v>
      </c>
      <c r="V1954" s="37">
        <f t="array" ref="V1954">SUM(_xlfn.NORM.DIST($AD$3:$AD$1003,$L1954,$AA1954,FALSE)*WindSpeedStep*$AE$3:$AE$1003)/AG1954</f>
        <v>1982.298588480905</v>
      </c>
      <c r="W1954" s="37">
        <f t="array" ref="W1954">SUM(_xlfn.NORM.DIST($AD$3:$AD$1003,$L1954,$AB1954,FALSE)*WindSpeedStep*$AE$3:$AE$1003)/AH1954</f>
        <v>1981.9276121594899</v>
      </c>
      <c r="Y1954" s="1">
        <f t="shared" si="577"/>
        <v>16</v>
      </c>
      <c r="Z1954" s="99">
        <f>IF(L1954&lt;'Power Curve'!$P$28,'Power Curve'!$Q$28,IF(L1954&gt;'Power Curve'!$P$29,'Power Curve'!$Q$29,INDEX(ReferenceTurbulence,Y1954)+(L1954-INDEX(ReferenceTurbulenceWindSpeed,Y1954))*(INDEX(ReferenceTurbulence,Y1954+1)-INDEX(ReferenceTurbulence,Y1954))/(INDEX(ReferenceTurbulenceWindSpeed,Y1954+1)-INDEX(ReferenceTurbulenceWindSpeed,Y1954))))</f>
        <v>0.12103791259721126</v>
      </c>
      <c r="AA1954" s="100">
        <f t="shared" si="583"/>
        <v>1.9932212671188207</v>
      </c>
      <c r="AB1954" s="29">
        <f t="shared" si="584"/>
        <v>2.0683643854810061</v>
      </c>
      <c r="AG1954" s="40">
        <f t="array" ref="AG1954">SUM(_xlfn.NORM.DIST($AD$3:$AD$1003,$F1954,$AA1954,FALSE)*WindSpeedStep)</f>
        <v>0.99999999999999312</v>
      </c>
      <c r="AH1954" s="40">
        <f t="array" ref="AH1954">SUM(_xlfn.NORM.DIST($AD$3:$AD$1003,$F1954,$AB1954,FALSE)*WindSpeedStep)</f>
        <v>0.99999999999999234</v>
      </c>
      <c r="AJ1954" s="47">
        <f t="shared" si="578"/>
        <v>16</v>
      </c>
      <c r="AK1954" s="83" t="b">
        <f>COUNTIF('Power Curve'!$D$2:$D$31,AJ1954)&gt;0</f>
        <v>1</v>
      </c>
      <c r="AL1954" s="83" t="b">
        <f t="shared" si="579"/>
        <v>0</v>
      </c>
      <c r="AM1954" s="83" t="b">
        <f t="shared" si="585"/>
        <v>1</v>
      </c>
      <c r="AN1954" s="47" t="str">
        <f t="shared" si="580"/>
        <v>Inner</v>
      </c>
      <c r="AO1954" s="48" t="str">
        <f t="shared" si="581"/>
        <v>1.9-2.0</v>
      </c>
      <c r="AP1954" s="49" t="str">
        <f t="shared" si="586"/>
        <v>23-24</v>
      </c>
      <c r="AQ1954" s="49" t="str">
        <f t="shared" si="587"/>
        <v>Mar</v>
      </c>
      <c r="AR1954" s="48" t="str">
        <f t="shared" si="588"/>
        <v>295-305</v>
      </c>
      <c r="AS1954" s="49" t="str">
        <f t="shared" si="582"/>
        <v>Inner-TI</v>
      </c>
    </row>
    <row r="1955" spans="5:45" x14ac:dyDescent="0.3">
      <c r="E1955" s="15">
        <v>40980.972222222219</v>
      </c>
      <c r="F1955" s="21">
        <v>13.9</v>
      </c>
      <c r="G1955" s="21">
        <v>1984.0999908447291</v>
      </c>
      <c r="H1955" s="42">
        <v>1.1879897523205241</v>
      </c>
      <c r="I1955" s="35">
        <v>297.8</v>
      </c>
      <c r="J1955" s="43">
        <v>0.13812949640287769</v>
      </c>
      <c r="K1955" s="44">
        <v>0.12074351458989489</v>
      </c>
      <c r="L1955" s="26">
        <f t="shared" si="570"/>
        <v>13.758581755627365</v>
      </c>
      <c r="M1955" s="26">
        <f t="shared" si="571"/>
        <v>1.4844831383283636</v>
      </c>
      <c r="N1955" s="96">
        <f t="shared" si="572"/>
        <v>14</v>
      </c>
      <c r="O1955" s="26">
        <f t="shared" si="573"/>
        <v>0.79760162890301223</v>
      </c>
      <c r="P1955" s="3">
        <f>IF(L1955&gt;'Power Curve'!$C$37,0,INDEX(Ci,$N1955,1)*POWER(1-O1955,3)+INDEX(Ci,$N1955,2)*3*O1955*POWER(1-O1955,2)+INDEX(Ci,$N1955,3)*3*POWER(O1955,2)*(1-O1955)+INDEX(Ci,$N1955,4)*POWER(O1955,3))</f>
        <v>1972.5693104559177</v>
      </c>
      <c r="Q1955" s="3">
        <f>MAX(0,MIN(P1955-V1955+W1955,'Power Curve'!$C$39))</f>
        <v>1961.3385671606393</v>
      </c>
      <c r="R1955" s="3">
        <f t="shared" si="574"/>
        <v>1984.0999908447291</v>
      </c>
      <c r="S1955" s="3">
        <f t="shared" si="575"/>
        <v>-22.761423684089777</v>
      </c>
      <c r="T1955" s="3">
        <f t="shared" si="576"/>
        <v>22.761423684089777</v>
      </c>
      <c r="V1955" s="37">
        <f t="array" ref="V1955">SUM(_xlfn.NORM.DIST($AD$3:$AD$1003,$L1955,$AA1955,FALSE)*WindSpeedStep*$AE$3:$AE$1003)/AG1955</f>
        <v>1964.4504569021049</v>
      </c>
      <c r="W1955" s="37">
        <f t="array" ref="W1955">SUM(_xlfn.NORM.DIST($AD$3:$AD$1003,$L1955,$AB1955,FALSE)*WindSpeedStep*$AE$3:$AE$1003)/AH1955</f>
        <v>1953.2197136068264</v>
      </c>
      <c r="Y1955" s="1">
        <f t="shared" si="577"/>
        <v>13</v>
      </c>
      <c r="Z1955" s="99">
        <f>IF(L1955&lt;'Power Curve'!$P$28,'Power Curve'!$Q$28,IF(L1955&gt;'Power Curve'!$P$29,'Power Curve'!$Q$29,INDEX(ReferenceTurbulence,Y1955)+(L1955-INDEX(ReferenceTurbulenceWindSpeed,Y1955))*(INDEX(ReferenceTurbulence,Y1955+1)-INDEX(ReferenceTurbulence,Y1955))/(INDEX(ReferenceTurbulenceWindSpeed,Y1955+1)-INDEX(ReferenceTurbulenceWindSpeed,Y1955))))</f>
        <v>0.12091417663621583</v>
      </c>
      <c r="AA1955" s="100">
        <f t="shared" si="583"/>
        <v>1.6636075846637437</v>
      </c>
      <c r="AB1955" s="29">
        <f t="shared" si="584"/>
        <v>1.9004659691226287</v>
      </c>
      <c r="AG1955" s="40">
        <f t="array" ref="AG1955">SUM(_xlfn.NORM.DIST($AD$3:$AD$1003,$F1955,$AA1955,FALSE)*WindSpeedStep)</f>
        <v>1.0000000000000022</v>
      </c>
      <c r="AH1955" s="40">
        <f t="array" ref="AH1955">SUM(_xlfn.NORM.DIST($AD$3:$AD$1003,$F1955,$AB1955,FALSE)*WindSpeedStep)</f>
        <v>0.99999999999989608</v>
      </c>
      <c r="AJ1955" s="47">
        <f t="shared" si="578"/>
        <v>14</v>
      </c>
      <c r="AK1955" s="83" t="b">
        <f>COUNTIF('Power Curve'!$D$2:$D$31,AJ1955)&gt;0</f>
        <v>1</v>
      </c>
      <c r="AL1955" s="83" t="b">
        <f t="shared" si="579"/>
        <v>0</v>
      </c>
      <c r="AM1955" s="83" t="b">
        <f t="shared" si="585"/>
        <v>1</v>
      </c>
      <c r="AN1955" s="47" t="str">
        <f t="shared" si="580"/>
        <v>Inner</v>
      </c>
      <c r="AO1955" s="48" t="str">
        <f t="shared" si="581"/>
        <v>1.4-1.5</v>
      </c>
      <c r="AP1955" s="49" t="str">
        <f t="shared" si="586"/>
        <v>23-24</v>
      </c>
      <c r="AQ1955" s="49" t="str">
        <f t="shared" si="587"/>
        <v>Mar</v>
      </c>
      <c r="AR1955" s="48" t="str">
        <f t="shared" si="588"/>
        <v>295-305</v>
      </c>
      <c r="AS1955" s="49" t="str">
        <f t="shared" si="582"/>
        <v>Inner-TI</v>
      </c>
    </row>
    <row r="1956" spans="5:45" x14ac:dyDescent="0.3">
      <c r="E1956" s="15">
        <v>40980.979166666664</v>
      </c>
      <c r="F1956" s="21">
        <v>12.55</v>
      </c>
      <c r="G1956" s="21">
        <v>1917.8399963378961</v>
      </c>
      <c r="H1956" s="42">
        <v>1.1881790063982716</v>
      </c>
      <c r="I1956" s="35">
        <v>299.39999999999998</v>
      </c>
      <c r="J1956" s="43">
        <v>0.10517928286852589</v>
      </c>
      <c r="K1956" s="44">
        <v>0.19517129073517206</v>
      </c>
      <c r="L1956" s="26">
        <f t="shared" si="570"/>
        <v>12.422976236554822</v>
      </c>
      <c r="M1956" s="26">
        <f t="shared" si="571"/>
        <v>1.2780609999248413</v>
      </c>
      <c r="N1956" s="96">
        <f t="shared" si="572"/>
        <v>13</v>
      </c>
      <c r="O1956" s="26">
        <f t="shared" si="573"/>
        <v>0.41638096853447659</v>
      </c>
      <c r="P1956" s="3">
        <f>IF(L1956&gt;'Power Curve'!$C$37,0,INDEX(Ci,$N1956,1)*POWER(1-O1956,3)+INDEX(Ci,$N1956,2)*3*O1956*POWER(1-O1956,2)+INDEX(Ci,$N1956,3)*3*POWER(O1956,2)*(1-O1956)+INDEX(Ci,$N1956,4)*POWER(O1956,3))</f>
        <v>1935.9098708654042</v>
      </c>
      <c r="Q1956" s="3">
        <f>MAX(0,MIN(P1956-V1956+W1956,'Power Curve'!$C$39))</f>
        <v>1952.1746892177796</v>
      </c>
      <c r="R1956" s="3">
        <f t="shared" si="574"/>
        <v>1917.8399963378961</v>
      </c>
      <c r="S1956" s="3">
        <f t="shared" si="575"/>
        <v>34.334692879883505</v>
      </c>
      <c r="T1956" s="3">
        <f t="shared" si="576"/>
        <v>34.334692879883505</v>
      </c>
      <c r="V1956" s="37">
        <f t="array" ref="V1956">SUM(_xlfn.NORM.DIST($AD$3:$AD$1003,$L1956,$AA1956,FALSE)*WindSpeedStep*$AE$3:$AE$1003)/AG1956</f>
        <v>1920.3756952308288</v>
      </c>
      <c r="W1956" s="37">
        <f t="array" ref="W1956">SUM(_xlfn.NORM.DIST($AD$3:$AD$1003,$L1956,$AB1956,FALSE)*WindSpeedStep*$AE$3:$AE$1003)/AH1956</f>
        <v>1936.6405135832042</v>
      </c>
      <c r="Y1956" s="1">
        <f t="shared" si="577"/>
        <v>12</v>
      </c>
      <c r="Z1956" s="99">
        <f>IF(L1956&lt;'Power Curve'!$P$28,'Power Curve'!$Q$28,IF(L1956&gt;'Power Curve'!$P$29,'Power Curve'!$Q$29,INDEX(ReferenceTurbulence,Y1956)+(L1956-INDEX(ReferenceTurbulenceWindSpeed,Y1956))*(INDEX(ReferenceTurbulence,Y1956+1)-INDEX(ReferenceTurbulence,Y1956))/(INDEX(ReferenceTurbulenceWindSpeed,Y1956+1)-INDEX(ReferenceTurbulenceWindSpeed,Y1956))))</f>
        <v>0.11969218337735245</v>
      </c>
      <c r="AA1956" s="100">
        <f t="shared" si="583"/>
        <v>1.4869331497982117</v>
      </c>
      <c r="AB1956" s="29">
        <f t="shared" si="584"/>
        <v>1.3066397316535749</v>
      </c>
      <c r="AG1956" s="40">
        <f t="array" ref="AG1956">SUM(_xlfn.NORM.DIST($AD$3:$AD$1003,$F1956,$AA1956,FALSE)*WindSpeedStep)</f>
        <v>1.0000000000000033</v>
      </c>
      <c r="AH1956" s="40">
        <f t="array" ref="AH1956">SUM(_xlfn.NORM.DIST($AD$3:$AD$1003,$F1956,$AB1956,FALSE)*WindSpeedStep)</f>
        <v>1.0000000000000038</v>
      </c>
      <c r="AJ1956" s="47">
        <f t="shared" si="578"/>
        <v>12</v>
      </c>
      <c r="AK1956" s="83" t="b">
        <f>COUNTIF('Power Curve'!$D$2:$D$31,AJ1956)&gt;0</f>
        <v>1</v>
      </c>
      <c r="AL1956" s="83" t="b">
        <f t="shared" si="579"/>
        <v>0</v>
      </c>
      <c r="AM1956" s="83" t="b">
        <f t="shared" si="585"/>
        <v>1</v>
      </c>
      <c r="AN1956" s="47" t="str">
        <f t="shared" si="580"/>
        <v>Inner</v>
      </c>
      <c r="AO1956" s="48" t="str">
        <f t="shared" si="581"/>
        <v>1.2-1.3</v>
      </c>
      <c r="AP1956" s="49" t="str">
        <f t="shared" si="586"/>
        <v>23-24</v>
      </c>
      <c r="AQ1956" s="49" t="str">
        <f t="shared" si="587"/>
        <v>Mar</v>
      </c>
      <c r="AR1956" s="48" t="str">
        <f t="shared" si="588"/>
        <v>295-305</v>
      </c>
      <c r="AS1956" s="49" t="str">
        <f t="shared" si="582"/>
        <v>Inner-TI</v>
      </c>
    </row>
    <row r="1957" spans="5:45" x14ac:dyDescent="0.3">
      <c r="E1957" s="15">
        <v>40980.986111111109</v>
      </c>
      <c r="F1957" s="21">
        <v>12.94</v>
      </c>
      <c r="G1957" s="21">
        <v>1921.8000335693359</v>
      </c>
      <c r="H1957" s="42">
        <v>1.1875528788473197</v>
      </c>
      <c r="I1957" s="35">
        <v>299.3</v>
      </c>
      <c r="J1957" s="43">
        <v>0.14992272024729522</v>
      </c>
      <c r="K1957" s="44">
        <v>0.18320765007028761</v>
      </c>
      <c r="L1957" s="26">
        <f t="shared" si="570"/>
        <v>12.806778523551076</v>
      </c>
      <c r="M1957" s="26">
        <f t="shared" si="571"/>
        <v>1.3373788805973799</v>
      </c>
      <c r="N1957" s="96">
        <f t="shared" si="572"/>
        <v>13</v>
      </c>
      <c r="O1957" s="26">
        <f t="shared" si="573"/>
        <v>0.81149953776520489</v>
      </c>
      <c r="P1957" s="3">
        <f>IF(L1957&gt;'Power Curve'!$C$37,0,INDEX(Ci,$N1957,1)*POWER(1-O1957,3)+INDEX(Ci,$N1957,2)*3*O1957*POWER(1-O1957,2)+INDEX(Ci,$N1957,3)*3*POWER(O1957,2)*(1-O1957)+INDEX(Ci,$N1957,4)*POWER(O1957,3))</f>
        <v>1948.0676316307836</v>
      </c>
      <c r="Q1957" s="3">
        <f>MAX(0,MIN(P1957-V1957+W1957,'Power Curve'!$C$39))</f>
        <v>1915.722648935543</v>
      </c>
      <c r="R1957" s="3">
        <f t="shared" si="574"/>
        <v>1921.8000335693359</v>
      </c>
      <c r="S1957" s="3">
        <f t="shared" si="575"/>
        <v>-6.0773846337929172</v>
      </c>
      <c r="T1957" s="3">
        <f t="shared" si="576"/>
        <v>6.0773846337929172</v>
      </c>
      <c r="V1957" s="37">
        <f t="array" ref="V1957">SUM(_xlfn.NORM.DIST($AD$3:$AD$1003,$L1957,$AA1957,FALSE)*WindSpeedStep*$AE$3:$AE$1003)/AG1957</f>
        <v>1937.8068617190231</v>
      </c>
      <c r="W1957" s="37">
        <f t="array" ref="W1957">SUM(_xlfn.NORM.DIST($AD$3:$AD$1003,$L1957,$AB1957,FALSE)*WindSpeedStep*$AE$3:$AE$1003)/AH1957</f>
        <v>1905.4618790237826</v>
      </c>
      <c r="Y1957" s="1">
        <f t="shared" si="577"/>
        <v>12</v>
      </c>
      <c r="Z1957" s="99">
        <f>IF(L1957&lt;'Power Curve'!$P$28,'Power Curve'!$Q$28,IF(L1957&gt;'Power Curve'!$P$29,'Power Curve'!$Q$29,INDEX(ReferenceTurbulence,Y1957)+(L1957-INDEX(ReferenceTurbulenceWindSpeed,Y1957))*(INDEX(ReferenceTurbulence,Y1957+1)-INDEX(ReferenceTurbulence,Y1957))/(INDEX(ReferenceTurbulenceWindSpeed,Y1957+1)-INDEX(ReferenceTurbulenceWindSpeed,Y1957))))</f>
        <v>0.12110371116975294</v>
      </c>
      <c r="AA1957" s="100">
        <f t="shared" si="583"/>
        <v>1.5509484073311244</v>
      </c>
      <c r="AB1957" s="29">
        <f t="shared" si="584"/>
        <v>1.9200270738554164</v>
      </c>
      <c r="AG1957" s="40">
        <f t="array" ref="AG1957">SUM(_xlfn.NORM.DIST($AD$3:$AD$1003,$F1957,$AA1957,FALSE)*WindSpeedStep)</f>
        <v>1.0000000000000029</v>
      </c>
      <c r="AH1957" s="40">
        <f t="array" ref="AH1957">SUM(_xlfn.NORM.DIST($AD$3:$AD$1003,$F1957,$AB1957,FALSE)*WindSpeedStep)</f>
        <v>0.99999999999339684</v>
      </c>
      <c r="AJ1957" s="47">
        <f t="shared" si="578"/>
        <v>13</v>
      </c>
      <c r="AK1957" s="83" t="b">
        <f>COUNTIF('Power Curve'!$D$2:$D$31,AJ1957)&gt;0</f>
        <v>1</v>
      </c>
      <c r="AL1957" s="83" t="b">
        <f t="shared" si="579"/>
        <v>0</v>
      </c>
      <c r="AM1957" s="83" t="b">
        <f t="shared" si="585"/>
        <v>1</v>
      </c>
      <c r="AN1957" s="47" t="str">
        <f t="shared" si="580"/>
        <v>Outer</v>
      </c>
      <c r="AO1957" s="48" t="str">
        <f t="shared" si="581"/>
        <v>1.3-1.4</v>
      </c>
      <c r="AP1957" s="49" t="str">
        <f t="shared" si="586"/>
        <v>23-24</v>
      </c>
      <c r="AQ1957" s="49" t="str">
        <f t="shared" si="587"/>
        <v>Mar</v>
      </c>
      <c r="AR1957" s="48" t="str">
        <f t="shared" si="588"/>
        <v>295-305</v>
      </c>
      <c r="AS1957" s="49" t="str">
        <f t="shared" si="582"/>
        <v>HWS-HTI</v>
      </c>
    </row>
    <row r="1958" spans="5:45" x14ac:dyDescent="0.3">
      <c r="E1958" s="15">
        <v>40980.993055555555</v>
      </c>
      <c r="F1958" s="21">
        <v>13</v>
      </c>
      <c r="G1958" s="21">
        <v>1902.6499938964839</v>
      </c>
      <c r="H1958" s="42">
        <v>1.1867525507799155</v>
      </c>
      <c r="I1958" s="35">
        <v>298.8</v>
      </c>
      <c r="J1958" s="43">
        <v>0.12000000000000001</v>
      </c>
      <c r="K1958" s="44">
        <v>0.1358652812113916</v>
      </c>
      <c r="L1958" s="26">
        <f t="shared" si="570"/>
        <v>12.863269855398331</v>
      </c>
      <c r="M1958" s="26">
        <f t="shared" si="571"/>
        <v>1.3461097980386845</v>
      </c>
      <c r="N1958" s="96">
        <f t="shared" si="572"/>
        <v>13</v>
      </c>
      <c r="O1958" s="26">
        <f t="shared" si="573"/>
        <v>0.86965649766274589</v>
      </c>
      <c r="P1958" s="3">
        <f>IF(L1958&gt;'Power Curve'!$C$37,0,INDEX(Ci,$N1958,1)*POWER(1-O1958,3)+INDEX(Ci,$N1958,2)*3*O1958*POWER(1-O1958,2)+INDEX(Ci,$N1958,3)*3*POWER(O1958,2)*(1-O1958)+INDEX(Ci,$N1958,4)*POWER(O1958,3))</f>
        <v>1949.653017305669</v>
      </c>
      <c r="Q1958" s="3">
        <f>MAX(0,MIN(P1958-V1958+W1958,'Power Curve'!$C$39))</f>
        <v>1950.9126560930704</v>
      </c>
      <c r="R1958" s="3">
        <f t="shared" si="574"/>
        <v>1902.6499938964839</v>
      </c>
      <c r="S1958" s="3">
        <f t="shared" si="575"/>
        <v>48.262662196586462</v>
      </c>
      <c r="T1958" s="3">
        <f t="shared" si="576"/>
        <v>48.262662196586462</v>
      </c>
      <c r="V1958" s="37">
        <f t="array" ref="V1958">SUM(_xlfn.NORM.DIST($AD$3:$AD$1003,$L1958,$AA1958,FALSE)*WindSpeedStep*$AE$3:$AE$1003)/AG1958</f>
        <v>1939.9065074109144</v>
      </c>
      <c r="W1958" s="37">
        <f t="array" ref="W1958">SUM(_xlfn.NORM.DIST($AD$3:$AD$1003,$L1958,$AB1958,FALSE)*WindSpeedStep*$AE$3:$AE$1003)/AH1958</f>
        <v>1941.1661461983158</v>
      </c>
      <c r="Y1958" s="1">
        <f t="shared" si="577"/>
        <v>12</v>
      </c>
      <c r="Z1958" s="99">
        <f>IF(L1958&lt;'Power Curve'!$P$28,'Power Curve'!$Q$28,IF(L1958&gt;'Power Curve'!$P$29,'Power Curve'!$Q$29,INDEX(ReferenceTurbulence,Y1958)+(L1958-INDEX(ReferenceTurbulenceWindSpeed,Y1958))*(INDEX(ReferenceTurbulence,Y1958+1)-INDEX(ReferenceTurbulence,Y1958))/(INDEX(ReferenceTurbulenceWindSpeed,Y1958+1)-INDEX(ReferenceTurbulenceWindSpeed,Y1958))))</f>
        <v>0.12131147200816841</v>
      </c>
      <c r="AA1958" s="100">
        <f t="shared" si="583"/>
        <v>1.5604622009966711</v>
      </c>
      <c r="AB1958" s="29">
        <f t="shared" si="584"/>
        <v>1.5435923826477997</v>
      </c>
      <c r="AG1958" s="40">
        <f t="array" ref="AG1958">SUM(_xlfn.NORM.DIST($AD$3:$AD$1003,$F1958,$AA1958,FALSE)*WindSpeedStep)</f>
        <v>1.0000000000000029</v>
      </c>
      <c r="AH1958" s="40">
        <f t="array" ref="AH1958">SUM(_xlfn.NORM.DIST($AD$3:$AD$1003,$F1958,$AB1958,FALSE)*WindSpeedStep)</f>
        <v>1.0000000000000024</v>
      </c>
      <c r="AJ1958" s="47">
        <f t="shared" si="578"/>
        <v>13</v>
      </c>
      <c r="AK1958" s="83" t="b">
        <f>COUNTIF('Power Curve'!$D$2:$D$31,AJ1958)&gt;0</f>
        <v>1</v>
      </c>
      <c r="AL1958" s="83" t="b">
        <f t="shared" si="579"/>
        <v>0</v>
      </c>
      <c r="AM1958" s="83" t="b">
        <f t="shared" si="585"/>
        <v>1</v>
      </c>
      <c r="AN1958" s="47" t="str">
        <f t="shared" si="580"/>
        <v>Inner</v>
      </c>
      <c r="AO1958" s="48" t="str">
        <f t="shared" si="581"/>
        <v>1.3-1.4</v>
      </c>
      <c r="AP1958" s="49" t="str">
        <f t="shared" si="586"/>
        <v>23-24</v>
      </c>
      <c r="AQ1958" s="49" t="str">
        <f t="shared" si="587"/>
        <v>Mar</v>
      </c>
      <c r="AR1958" s="48" t="str">
        <f t="shared" si="588"/>
        <v>295-305</v>
      </c>
      <c r="AS1958" s="49" t="str">
        <f t="shared" si="582"/>
        <v>Inner-TI</v>
      </c>
    </row>
    <row r="1959" spans="5:45" x14ac:dyDescent="0.3">
      <c r="E1959" s="15">
        <v>40981</v>
      </c>
      <c r="F1959" s="21">
        <v>12.24</v>
      </c>
      <c r="G1959" s="21">
        <v>1913.3299407958959</v>
      </c>
      <c r="H1959" s="42">
        <v>1.1870290547299265</v>
      </c>
      <c r="I1959" s="35">
        <v>296.2</v>
      </c>
      <c r="J1959" s="43">
        <v>0.15441176470588233</v>
      </c>
      <c r="K1959" s="44">
        <v>0.10286101564579002</v>
      </c>
      <c r="L1959" s="26">
        <f t="shared" si="570"/>
        <v>12.112203846456612</v>
      </c>
      <c r="M1959" s="26">
        <f t="shared" si="571"/>
        <v>1.2300301252355899</v>
      </c>
      <c r="N1959" s="96">
        <f t="shared" si="572"/>
        <v>13</v>
      </c>
      <c r="O1959" s="26">
        <f t="shared" si="573"/>
        <v>9.6445558318390523E-2</v>
      </c>
      <c r="P1959" s="3">
        <f>IF(L1959&gt;'Power Curve'!$C$37,0,INDEX(Ci,$N1959,1)*POWER(1-O1959,3)+INDEX(Ci,$N1959,2)*3*O1959*POWER(1-O1959,2)+INDEX(Ci,$N1959,3)*3*POWER(O1959,2)*(1-O1959)+INDEX(Ci,$N1959,4)*POWER(O1959,3))</f>
        <v>1922.2833324968672</v>
      </c>
      <c r="Q1959" s="3">
        <f>MAX(0,MIN(P1959-V1959+W1959,'Power Curve'!$C$39))</f>
        <v>1871.163827864189</v>
      </c>
      <c r="R1959" s="3">
        <f t="shared" si="574"/>
        <v>1913.3299407958959</v>
      </c>
      <c r="S1959" s="3">
        <f t="shared" si="575"/>
        <v>-42.166112931706948</v>
      </c>
      <c r="T1959" s="3">
        <f t="shared" si="576"/>
        <v>42.166112931706948</v>
      </c>
      <c r="V1959" s="37">
        <f t="array" ref="V1959">SUM(_xlfn.NORM.DIST($AD$3:$AD$1003,$L1959,$AA1959,FALSE)*WindSpeedStep*$AE$3:$AE$1003)/AG1959</f>
        <v>1901.2300728941179</v>
      </c>
      <c r="W1959" s="37">
        <f t="array" ref="W1959">SUM(_xlfn.NORM.DIST($AD$3:$AD$1003,$L1959,$AB1959,FALSE)*WindSpeedStep*$AE$3:$AE$1003)/AH1959</f>
        <v>1850.1105682614398</v>
      </c>
      <c r="Y1959" s="1">
        <f t="shared" si="577"/>
        <v>12</v>
      </c>
      <c r="Z1959" s="99">
        <f>IF(L1959&lt;'Power Curve'!$P$28,'Power Curve'!$Q$28,IF(L1959&gt;'Power Curve'!$P$29,'Power Curve'!$Q$29,INDEX(ReferenceTurbulence,Y1959)+(L1959-INDEX(ReferenceTurbulenceWindSpeed,Y1959))*(INDEX(ReferenceTurbulence,Y1959+1)-INDEX(ReferenceTurbulence,Y1959))/(INDEX(ReferenceTurbulenceWindSpeed,Y1959+1)-INDEX(ReferenceTurbulenceWindSpeed,Y1959))))</f>
        <v>0.11854924108493556</v>
      </c>
      <c r="AA1959" s="100">
        <f t="shared" si="583"/>
        <v>1.4358925738634687</v>
      </c>
      <c r="AB1959" s="29">
        <f t="shared" si="584"/>
        <v>1.8702667704087415</v>
      </c>
      <c r="AG1959" s="40">
        <f t="array" ref="AG1959">SUM(_xlfn.NORM.DIST($AD$3:$AD$1003,$F1959,$AA1959,FALSE)*WindSpeedStep)</f>
        <v>1.0000000000000036</v>
      </c>
      <c r="AH1959" s="40">
        <f t="array" ref="AH1959">SUM(_xlfn.NORM.DIST($AD$3:$AD$1003,$F1959,$AB1959,FALSE)*WindSpeedStep)</f>
        <v>0.99999999997518774</v>
      </c>
      <c r="AJ1959" s="47">
        <f t="shared" si="578"/>
        <v>12</v>
      </c>
      <c r="AK1959" s="83" t="b">
        <f>COUNTIF('Power Curve'!$D$2:$D$31,AJ1959)&gt;0</f>
        <v>1</v>
      </c>
      <c r="AL1959" s="83" t="b">
        <f t="shared" si="579"/>
        <v>0</v>
      </c>
      <c r="AM1959" s="83" t="b">
        <f t="shared" si="585"/>
        <v>1</v>
      </c>
      <c r="AN1959" s="47" t="str">
        <f t="shared" si="580"/>
        <v>Outer</v>
      </c>
      <c r="AO1959" s="48" t="str">
        <f t="shared" si="581"/>
        <v>1.2-1.3</v>
      </c>
      <c r="AP1959" s="49" t="str">
        <f t="shared" si="586"/>
        <v>0-1</v>
      </c>
      <c r="AQ1959" s="49" t="str">
        <f t="shared" si="587"/>
        <v>Mar</v>
      </c>
      <c r="AR1959" s="48" t="str">
        <f t="shared" si="588"/>
        <v>295-305</v>
      </c>
      <c r="AS1959" s="49" t="str">
        <f t="shared" si="582"/>
        <v>HWS-HTI</v>
      </c>
    </row>
    <row r="1960" spans="5:45" x14ac:dyDescent="0.3">
      <c r="E1960" s="15">
        <v>40981.006944444445</v>
      </c>
      <c r="F1960" s="21">
        <v>11.41</v>
      </c>
      <c r="G1960" s="21">
        <v>1771.5600280761689</v>
      </c>
      <c r="H1960" s="42">
        <v>1.1865928874186129</v>
      </c>
      <c r="I1960" s="35">
        <v>289.3</v>
      </c>
      <c r="J1960" s="43">
        <v>0.12708150744960561</v>
      </c>
      <c r="K1960" s="44">
        <v>0.11353758977010305</v>
      </c>
      <c r="L1960" s="26">
        <f t="shared" si="570"/>
        <v>11.289486669971618</v>
      </c>
      <c r="M1960" s="26">
        <f t="shared" si="571"/>
        <v>1.1028765335154314</v>
      </c>
      <c r="N1960" s="96">
        <f t="shared" si="572"/>
        <v>12</v>
      </c>
      <c r="O1960" s="26">
        <f t="shared" si="573"/>
        <v>0.29779141326578806</v>
      </c>
      <c r="P1960" s="3">
        <f>IF(L1960&gt;'Power Curve'!$C$37,0,INDEX(Ci,$N1960,1)*POWER(1-O1960,3)+INDEX(Ci,$N1960,2)*3*O1960*POWER(1-O1960,2)+INDEX(Ci,$N1960,3)*3*POWER(O1960,2)*(1-O1960)+INDEX(Ci,$N1960,4)*POWER(O1960,3))</f>
        <v>1829.2684554214936</v>
      </c>
      <c r="Q1960" s="3">
        <f>MAX(0,MIN(P1960-V1960+W1960,'Power Curve'!$C$39))</f>
        <v>1816.9254390988119</v>
      </c>
      <c r="R1960" s="3">
        <f t="shared" si="574"/>
        <v>1771.5600280761689</v>
      </c>
      <c r="S1960" s="3">
        <f t="shared" si="575"/>
        <v>45.365411022643002</v>
      </c>
      <c r="T1960" s="3">
        <f t="shared" si="576"/>
        <v>45.365411022643002</v>
      </c>
      <c r="V1960" s="37">
        <f t="array" ref="V1960">SUM(_xlfn.NORM.DIST($AD$3:$AD$1003,$L1960,$AA1960,FALSE)*WindSpeedStep*$AE$3:$AE$1003)/AG1960</f>
        <v>1811.5401441705192</v>
      </c>
      <c r="W1960" s="37">
        <f t="array" ref="W1960">SUM(_xlfn.NORM.DIST($AD$3:$AD$1003,$L1960,$AB1960,FALSE)*WindSpeedStep*$AE$3:$AE$1003)/AH1960</f>
        <v>1799.1971278478375</v>
      </c>
      <c r="Y1960" s="1">
        <f t="shared" si="577"/>
        <v>11</v>
      </c>
      <c r="Z1960" s="99">
        <f>IF(L1960&lt;'Power Curve'!$P$28,'Power Curve'!$Q$28,IF(L1960&gt;'Power Curve'!$P$29,'Power Curve'!$Q$29,INDEX(ReferenceTurbulence,Y1960)+(L1960-INDEX(ReferenceTurbulenceWindSpeed,Y1960))*(INDEX(ReferenceTurbulence,Y1960+1)-INDEX(ReferenceTurbulence,Y1960))/(INDEX(ReferenceTurbulenceWindSpeed,Y1960+1)-INDEX(ReferenceTurbulenceWindSpeed,Y1960))))</f>
        <v>0.11946162668382021</v>
      </c>
      <c r="AA1960" s="100">
        <f t="shared" si="583"/>
        <v>1.348660442020114</v>
      </c>
      <c r="AB1960" s="29">
        <f t="shared" si="584"/>
        <v>1.4346849843522214</v>
      </c>
      <c r="AG1960" s="40">
        <f t="array" ref="AG1960">SUM(_xlfn.NORM.DIST($AD$3:$AD$1003,$F1960,$AA1960,FALSE)*WindSpeedStep)</f>
        <v>1.0000000000000036</v>
      </c>
      <c r="AH1960" s="40">
        <f t="array" ref="AH1960">SUM(_xlfn.NORM.DIST($AD$3:$AD$1003,$F1960,$AB1960,FALSE)*WindSpeedStep)</f>
        <v>1.0000000000000018</v>
      </c>
      <c r="AJ1960" s="47">
        <f t="shared" si="578"/>
        <v>11</v>
      </c>
      <c r="AK1960" s="83" t="b">
        <f>COUNTIF('Power Curve'!$D$2:$D$31,AJ1960)&gt;0</f>
        <v>1</v>
      </c>
      <c r="AL1960" s="83" t="b">
        <f t="shared" si="579"/>
        <v>0</v>
      </c>
      <c r="AM1960" s="83" t="b">
        <f t="shared" si="585"/>
        <v>1</v>
      </c>
      <c r="AN1960" s="47" t="str">
        <f t="shared" si="580"/>
        <v>Inner</v>
      </c>
      <c r="AO1960" s="48" t="str">
        <f t="shared" si="581"/>
        <v>1.1-1.2</v>
      </c>
      <c r="AP1960" s="49" t="str">
        <f t="shared" si="586"/>
        <v>0-1</v>
      </c>
      <c r="AQ1960" s="49" t="str">
        <f t="shared" si="587"/>
        <v>Mar</v>
      </c>
      <c r="AR1960" s="48" t="str">
        <f t="shared" si="588"/>
        <v>285-295</v>
      </c>
      <c r="AS1960" s="49" t="str">
        <f t="shared" si="582"/>
        <v>Inner-TI</v>
      </c>
    </row>
    <row r="1961" spans="5:45" x14ac:dyDescent="0.3">
      <c r="E1961" s="15">
        <v>40981.013888888891</v>
      </c>
      <c r="F1961" s="21">
        <v>12.15</v>
      </c>
      <c r="G1961" s="21">
        <v>1722.300003051763</v>
      </c>
      <c r="H1961" s="42">
        <v>1.1859678344929625</v>
      </c>
      <c r="I1961" s="35">
        <v>285.60000000000002</v>
      </c>
      <c r="J1961" s="43">
        <v>0.16954732510288065</v>
      </c>
      <c r="K1961" s="44">
        <v>0.17134356171774279</v>
      </c>
      <c r="L1961" s="26">
        <f t="shared" si="570"/>
        <v>12.01955950411463</v>
      </c>
      <c r="M1961" s="26">
        <f t="shared" si="571"/>
        <v>1.2157116434802138</v>
      </c>
      <c r="N1961" s="96">
        <f t="shared" si="572"/>
        <v>13</v>
      </c>
      <c r="O1961" s="26">
        <f t="shared" si="573"/>
        <v>1.0696284875108839E-3</v>
      </c>
      <c r="P1961" s="3">
        <f>IF(L1961&gt;'Power Curve'!$C$37,0,INDEX(Ci,$N1961,1)*POWER(1-O1961,3)+INDEX(Ci,$N1961,2)*3*O1961*POWER(1-O1961,2)+INDEX(Ci,$N1961,3)*3*POWER(O1961,2)*(1-O1961)+INDEX(Ci,$N1961,4)*POWER(O1961,3))</f>
        <v>1917.2013205175654</v>
      </c>
      <c r="Q1961" s="3">
        <f>MAX(0,MIN(P1961-V1961+W1961,'Power Curve'!$C$39))</f>
        <v>1841.6976130684413</v>
      </c>
      <c r="R1961" s="3">
        <f t="shared" si="574"/>
        <v>1722.300003051763</v>
      </c>
      <c r="S1961" s="3">
        <f t="shared" si="575"/>
        <v>119.3976100166783</v>
      </c>
      <c r="T1961" s="3">
        <f t="shared" si="576"/>
        <v>119.3976100166783</v>
      </c>
      <c r="V1961" s="37">
        <f t="array" ref="V1961">SUM(_xlfn.NORM.DIST($AD$3:$AD$1003,$L1961,$AA1961,FALSE)*WindSpeedStep*$AE$3:$AE$1003)/AG1961</f>
        <v>1894.4458265629478</v>
      </c>
      <c r="W1961" s="37">
        <f t="array" ref="W1961">SUM(_xlfn.NORM.DIST($AD$3:$AD$1003,$L1961,$AB1961,FALSE)*WindSpeedStep*$AE$3:$AE$1003)/AH1961</f>
        <v>1818.9421191138238</v>
      </c>
      <c r="Y1961" s="1">
        <f t="shared" si="577"/>
        <v>12</v>
      </c>
      <c r="Z1961" s="99">
        <f>IF(L1961&lt;'Power Curve'!$P$28,'Power Curve'!$Q$28,IF(L1961&gt;'Power Curve'!$P$29,'Power Curve'!$Q$29,INDEX(ReferenceTurbulence,Y1961)+(L1961-INDEX(ReferenceTurbulenceWindSpeed,Y1961))*(INDEX(ReferenceTurbulence,Y1961+1)-INDEX(ReferenceTurbulence,Y1961))/(INDEX(ReferenceTurbulenceWindSpeed,Y1961+1)-INDEX(ReferenceTurbulenceWindSpeed,Y1961))))</f>
        <v>0.11820851861283196</v>
      </c>
      <c r="AA1961" s="100">
        <f t="shared" si="583"/>
        <v>1.4208143233601755</v>
      </c>
      <c r="AB1961" s="29">
        <f t="shared" si="584"/>
        <v>2.0378841628375421</v>
      </c>
      <c r="AG1961" s="40">
        <f t="array" ref="AG1961">SUM(_xlfn.NORM.DIST($AD$3:$AD$1003,$F1961,$AA1961,FALSE)*WindSpeedStep)</f>
        <v>1.0000000000000031</v>
      </c>
      <c r="AH1961" s="40">
        <f t="array" ref="AH1961">SUM(_xlfn.NORM.DIST($AD$3:$AD$1003,$F1961,$AB1961,FALSE)*WindSpeedStep)</f>
        <v>0.99999999893259317</v>
      </c>
      <c r="AJ1961" s="47">
        <f t="shared" si="578"/>
        <v>12</v>
      </c>
      <c r="AK1961" s="83" t="b">
        <f>COUNTIF('Power Curve'!$D$2:$D$31,AJ1961)&gt;0</f>
        <v>1</v>
      </c>
      <c r="AL1961" s="83" t="b">
        <f t="shared" si="579"/>
        <v>0</v>
      </c>
      <c r="AM1961" s="83" t="b">
        <f t="shared" si="585"/>
        <v>1</v>
      </c>
      <c r="AN1961" s="47" t="str">
        <f t="shared" si="580"/>
        <v>Outer</v>
      </c>
      <c r="AO1961" s="48" t="str">
        <f t="shared" si="581"/>
        <v>1.2-1.3</v>
      </c>
      <c r="AP1961" s="49" t="str">
        <f t="shared" si="586"/>
        <v>0-1</v>
      </c>
      <c r="AQ1961" s="49" t="str">
        <f t="shared" si="587"/>
        <v>Mar</v>
      </c>
      <c r="AR1961" s="48" t="str">
        <f t="shared" si="588"/>
        <v>285-295</v>
      </c>
      <c r="AS1961" s="49" t="str">
        <f t="shared" si="582"/>
        <v>HWS-HTI</v>
      </c>
    </row>
    <row r="1962" spans="5:45" x14ac:dyDescent="0.3">
      <c r="E1962" s="15">
        <v>40981.020833333336</v>
      </c>
      <c r="F1962" s="21">
        <v>13.02</v>
      </c>
      <c r="G1962" s="21">
        <v>1962.2400207519511</v>
      </c>
      <c r="H1962" s="42">
        <v>1.1852125200632608</v>
      </c>
      <c r="I1962" s="35">
        <v>286.5</v>
      </c>
      <c r="J1962" s="43">
        <v>0.15975422427035332</v>
      </c>
      <c r="K1962" s="44">
        <v>0.15153440607009197</v>
      </c>
      <c r="L1962" s="26">
        <f t="shared" si="570"/>
        <v>12.877484372324382</v>
      </c>
      <c r="M1962" s="26">
        <f t="shared" si="571"/>
        <v>1.3483066974512345</v>
      </c>
      <c r="N1962" s="96">
        <f t="shared" si="572"/>
        <v>13</v>
      </c>
      <c r="O1962" s="26">
        <f t="shared" si="573"/>
        <v>0.88429012487242986</v>
      </c>
      <c r="P1962" s="3">
        <f>IF(L1962&gt;'Power Curve'!$C$37,0,INDEX(Ci,$N1962,1)*POWER(1-O1962,3)+INDEX(Ci,$N1962,2)*3*O1962*POWER(1-O1962,2)+INDEX(Ci,$N1962,3)*3*POWER(O1962,2)*(1-O1962)+INDEX(Ci,$N1962,4)*POWER(O1962,3))</f>
        <v>1950.0493557304417</v>
      </c>
      <c r="Q1962" s="3">
        <f>MAX(0,MIN(P1962-V1962+W1962,'Power Curve'!$C$39))</f>
        <v>1906.8166904227926</v>
      </c>
      <c r="R1962" s="3">
        <f t="shared" si="574"/>
        <v>1962.2400207519511</v>
      </c>
      <c r="S1962" s="3">
        <f t="shared" si="575"/>
        <v>-55.423330329158489</v>
      </c>
      <c r="T1962" s="3">
        <f t="shared" si="576"/>
        <v>55.423330329158489</v>
      </c>
      <c r="V1962" s="37">
        <f t="array" ref="V1962">SUM(_xlfn.NORM.DIST($AD$3:$AD$1003,$L1962,$AA1962,FALSE)*WindSpeedStep*$AE$3:$AE$1003)/AG1962</f>
        <v>1940.4184118846301</v>
      </c>
      <c r="W1962" s="37">
        <f t="array" ref="W1962">SUM(_xlfn.NORM.DIST($AD$3:$AD$1003,$L1962,$AB1962,FALSE)*WindSpeedStep*$AE$3:$AE$1003)/AH1962</f>
        <v>1897.185746576981</v>
      </c>
      <c r="Y1962" s="1">
        <f t="shared" si="577"/>
        <v>12</v>
      </c>
      <c r="Z1962" s="99">
        <f>IF(L1962&lt;'Power Curve'!$P$28,'Power Curve'!$Q$28,IF(L1962&gt;'Power Curve'!$P$29,'Power Curve'!$Q$29,INDEX(ReferenceTurbulence,Y1962)+(L1962-INDEX(ReferenceTurbulenceWindSpeed,Y1962))*(INDEX(ReferenceTurbulence,Y1962+1)-INDEX(ReferenceTurbulence,Y1962))/(INDEX(ReferenceTurbulenceWindSpeed,Y1962+1)-INDEX(ReferenceTurbulenceWindSpeed,Y1962))))</f>
        <v>0.12136374940821648</v>
      </c>
      <c r="AA1962" s="100">
        <f t="shared" si="583"/>
        <v>1.5628597863710001</v>
      </c>
      <c r="AB1962" s="29">
        <f t="shared" si="584"/>
        <v>2.0572325264542792</v>
      </c>
      <c r="AG1962" s="40">
        <f t="array" ref="AG1962">SUM(_xlfn.NORM.DIST($AD$3:$AD$1003,$F1962,$AA1962,FALSE)*WindSpeedStep)</f>
        <v>1.0000000000000027</v>
      </c>
      <c r="AH1962" s="40">
        <f t="array" ref="AH1962">SUM(_xlfn.NORM.DIST($AD$3:$AD$1003,$F1962,$AB1962,FALSE)*WindSpeedStep)</f>
        <v>0.99999999989498589</v>
      </c>
      <c r="AJ1962" s="47">
        <f t="shared" si="578"/>
        <v>13</v>
      </c>
      <c r="AK1962" s="83" t="b">
        <f>COUNTIF('Power Curve'!$D$2:$D$31,AJ1962)&gt;0</f>
        <v>1</v>
      </c>
      <c r="AL1962" s="83" t="b">
        <f t="shared" si="579"/>
        <v>0</v>
      </c>
      <c r="AM1962" s="83" t="b">
        <f t="shared" si="585"/>
        <v>1</v>
      </c>
      <c r="AN1962" s="47" t="str">
        <f t="shared" si="580"/>
        <v>Outer</v>
      </c>
      <c r="AO1962" s="48" t="str">
        <f t="shared" si="581"/>
        <v>1.3-1.4</v>
      </c>
      <c r="AP1962" s="49" t="str">
        <f t="shared" si="586"/>
        <v>0-1</v>
      </c>
      <c r="AQ1962" s="49" t="str">
        <f t="shared" si="587"/>
        <v>Mar</v>
      </c>
      <c r="AR1962" s="48" t="str">
        <f t="shared" si="588"/>
        <v>285-295</v>
      </c>
      <c r="AS1962" s="49" t="str">
        <f t="shared" si="582"/>
        <v>HWS-HTI</v>
      </c>
    </row>
    <row r="1963" spans="5:45" x14ac:dyDescent="0.3">
      <c r="E1963" s="15">
        <v>40981.027777777781</v>
      </c>
      <c r="F1963" s="21">
        <v>13.9</v>
      </c>
      <c r="G1963" s="21">
        <v>1944.800048828128</v>
      </c>
      <c r="H1963" s="42">
        <v>1.1848209445127085</v>
      </c>
      <c r="I1963" s="35">
        <v>290.5</v>
      </c>
      <c r="J1963" s="43">
        <v>0.13669064748201437</v>
      </c>
      <c r="K1963" s="44">
        <v>0.19066442360049421</v>
      </c>
      <c r="L1963" s="26">
        <f t="shared" si="570"/>
        <v>13.74633778831077</v>
      </c>
      <c r="M1963" s="26">
        <f t="shared" si="571"/>
        <v>1.482590793710179</v>
      </c>
      <c r="N1963" s="96">
        <f t="shared" si="572"/>
        <v>14</v>
      </c>
      <c r="O1963" s="26">
        <f t="shared" si="573"/>
        <v>0.78489733636626569</v>
      </c>
      <c r="P1963" s="3">
        <f>IF(L1963&gt;'Power Curve'!$C$37,0,INDEX(Ci,$N1963,1)*POWER(1-O1963,3)+INDEX(Ci,$N1963,2)*3*O1963*POWER(1-O1963,2)+INDEX(Ci,$N1963,3)*3*POWER(O1963,2)*(1-O1963)+INDEX(Ci,$N1963,4)*POWER(O1963,3))</f>
        <v>1972.3698738038224</v>
      </c>
      <c r="Q1963" s="3">
        <f>MAX(0,MIN(P1963-V1963+W1963,'Power Curve'!$C$39))</f>
        <v>1962.1358976789488</v>
      </c>
      <c r="R1963" s="3">
        <f t="shared" si="574"/>
        <v>1944.800048828128</v>
      </c>
      <c r="S1963" s="3">
        <f t="shared" si="575"/>
        <v>17.335848850820867</v>
      </c>
      <c r="T1963" s="3">
        <f t="shared" si="576"/>
        <v>17.335848850820867</v>
      </c>
      <c r="V1963" s="37">
        <f t="array" ref="V1963">SUM(_xlfn.NORM.DIST($AD$3:$AD$1003,$L1963,$AA1963,FALSE)*WindSpeedStep*$AE$3:$AE$1003)/AG1963</f>
        <v>1964.2294221327793</v>
      </c>
      <c r="W1963" s="37">
        <f t="array" ref="W1963">SUM(_xlfn.NORM.DIST($AD$3:$AD$1003,$L1963,$AB1963,FALSE)*WindSpeedStep*$AE$3:$AE$1003)/AH1963</f>
        <v>1953.9954460079057</v>
      </c>
      <c r="Y1963" s="1">
        <f t="shared" si="577"/>
        <v>13</v>
      </c>
      <c r="Z1963" s="99">
        <f>IF(L1963&lt;'Power Curve'!$P$28,'Power Curve'!$Q$28,IF(L1963&gt;'Power Curve'!$P$29,'Power Curve'!$Q$29,INDEX(ReferenceTurbulence,Y1963)+(L1963-INDEX(ReferenceTurbulenceWindSpeed,Y1963))*(INDEX(ReferenceTurbulence,Y1963+1)-INDEX(ReferenceTurbulence,Y1963))/(INDEX(ReferenceTurbulenceWindSpeed,Y1963+1)-INDEX(ReferenceTurbulenceWindSpeed,Y1963))))</f>
        <v>0.12092792159106119</v>
      </c>
      <c r="AA1963" s="100">
        <f t="shared" si="583"/>
        <v>1.6623160582290863</v>
      </c>
      <c r="AB1963" s="29">
        <f t="shared" si="584"/>
        <v>1.8789958127906805</v>
      </c>
      <c r="AG1963" s="40">
        <f t="array" ref="AG1963">SUM(_xlfn.NORM.DIST($AD$3:$AD$1003,$F1963,$AA1963,FALSE)*WindSpeedStep)</f>
        <v>1.0000000000000016</v>
      </c>
      <c r="AH1963" s="40">
        <f t="array" ref="AH1963">SUM(_xlfn.NORM.DIST($AD$3:$AD$1003,$F1963,$AB1963,FALSE)*WindSpeedStep)</f>
        <v>0.99999999999994482</v>
      </c>
      <c r="AJ1963" s="47">
        <f t="shared" si="578"/>
        <v>14</v>
      </c>
      <c r="AK1963" s="83" t="b">
        <f>COUNTIF('Power Curve'!$D$2:$D$31,AJ1963)&gt;0</f>
        <v>1</v>
      </c>
      <c r="AL1963" s="83" t="b">
        <f t="shared" si="579"/>
        <v>0</v>
      </c>
      <c r="AM1963" s="83" t="b">
        <f t="shared" si="585"/>
        <v>1</v>
      </c>
      <c r="AN1963" s="47" t="str">
        <f t="shared" si="580"/>
        <v>Inner</v>
      </c>
      <c r="AO1963" s="48" t="str">
        <f t="shared" si="581"/>
        <v>1.4-1.5</v>
      </c>
      <c r="AP1963" s="49" t="str">
        <f t="shared" si="586"/>
        <v>0-1</v>
      </c>
      <c r="AQ1963" s="49" t="str">
        <f t="shared" si="587"/>
        <v>Mar</v>
      </c>
      <c r="AR1963" s="48" t="str">
        <f t="shared" si="588"/>
        <v>285-295</v>
      </c>
      <c r="AS1963" s="49" t="str">
        <f t="shared" si="582"/>
        <v>Inner-TI</v>
      </c>
    </row>
    <row r="1964" spans="5:45" x14ac:dyDescent="0.3">
      <c r="E1964" s="15">
        <v>40981.034722222219</v>
      </c>
      <c r="F1964" s="21">
        <v>12.62</v>
      </c>
      <c r="G1964" s="21">
        <v>1802.690002441404</v>
      </c>
      <c r="H1964" s="42">
        <v>1.185401740081963</v>
      </c>
      <c r="I1964" s="35">
        <v>292.10000000000002</v>
      </c>
      <c r="J1964" s="43">
        <v>0.19968304278922347</v>
      </c>
      <c r="K1964" s="44">
        <v>0.19347276654503887</v>
      </c>
      <c r="L1964" s="26">
        <f t="shared" si="570"/>
        <v>12.482526943352402</v>
      </c>
      <c r="M1964" s="26">
        <f t="shared" si="571"/>
        <v>1.2872647536268578</v>
      </c>
      <c r="N1964" s="96">
        <f t="shared" si="572"/>
        <v>13</v>
      </c>
      <c r="O1964" s="26">
        <f t="shared" si="573"/>
        <v>0.47768750803086107</v>
      </c>
      <c r="P1964" s="3">
        <f>IF(L1964&gt;'Power Curve'!$C$37,0,INDEX(Ci,$N1964,1)*POWER(1-O1964,3)+INDEX(Ci,$N1964,2)*3*O1964*POWER(1-O1964,2)+INDEX(Ci,$N1964,3)*3*POWER(O1964,2)*(1-O1964)+INDEX(Ci,$N1964,4)*POWER(O1964,3))</f>
        <v>1938.0459062391376</v>
      </c>
      <c r="Q1964" s="3">
        <f>MAX(0,MIN(P1964-V1964+W1964,'Power Curve'!$C$39))</f>
        <v>1830.0586602392443</v>
      </c>
      <c r="R1964" s="3">
        <f t="shared" si="574"/>
        <v>1802.690002441404</v>
      </c>
      <c r="S1964" s="3">
        <f t="shared" si="575"/>
        <v>27.368657797840342</v>
      </c>
      <c r="T1964" s="3">
        <f t="shared" si="576"/>
        <v>27.368657797840342</v>
      </c>
      <c r="V1964" s="37">
        <f t="array" ref="V1964">SUM(_xlfn.NORM.DIST($AD$3:$AD$1003,$L1964,$AA1964,FALSE)*WindSpeedStep*$AE$3:$AE$1003)/AG1964</f>
        <v>1923.4839629392275</v>
      </c>
      <c r="W1964" s="37">
        <f t="array" ref="W1964">SUM(_xlfn.NORM.DIST($AD$3:$AD$1003,$L1964,$AB1964,FALSE)*WindSpeedStep*$AE$3:$AE$1003)/AH1964</f>
        <v>1815.4967169393342</v>
      </c>
      <c r="Y1964" s="1">
        <f t="shared" si="577"/>
        <v>12</v>
      </c>
      <c r="Z1964" s="99">
        <f>IF(L1964&lt;'Power Curve'!$P$28,'Power Curve'!$Q$28,IF(L1964&gt;'Power Curve'!$P$29,'Power Curve'!$Q$29,INDEX(ReferenceTurbulence,Y1964)+(L1964-INDEX(ReferenceTurbulenceWindSpeed,Y1964))*(INDEX(ReferenceTurbulence,Y1964+1)-INDEX(ReferenceTurbulence,Y1964))/(INDEX(ReferenceTurbulenceWindSpeed,Y1964+1)-INDEX(ReferenceTurbulenceWindSpeed,Y1964))))</f>
        <v>0.11991119582347344</v>
      </c>
      <c r="AA1964" s="100">
        <f t="shared" si="583"/>
        <v>1.4967947326761133</v>
      </c>
      <c r="AB1964" s="29">
        <f t="shared" si="584"/>
        <v>2.4925489617470724</v>
      </c>
      <c r="AG1964" s="40">
        <f t="array" ref="AG1964">SUM(_xlfn.NORM.DIST($AD$3:$AD$1003,$F1964,$AA1964,FALSE)*WindSpeedStep)</f>
        <v>1.0000000000000036</v>
      </c>
      <c r="AH1964" s="40">
        <f t="array" ref="AH1964">SUM(_xlfn.NORM.DIST($AD$3:$AD$1003,$F1964,$AB1964,FALSE)*WindSpeedStep)</f>
        <v>0.99999981471966926</v>
      </c>
      <c r="AJ1964" s="47">
        <f t="shared" si="578"/>
        <v>12</v>
      </c>
      <c r="AK1964" s="83" t="b">
        <f>COUNTIF('Power Curve'!$D$2:$D$31,AJ1964)&gt;0</f>
        <v>1</v>
      </c>
      <c r="AL1964" s="83" t="b">
        <f t="shared" si="579"/>
        <v>0</v>
      </c>
      <c r="AM1964" s="83" t="b">
        <f t="shared" si="585"/>
        <v>1</v>
      </c>
      <c r="AN1964" s="47" t="str">
        <f t="shared" si="580"/>
        <v>Outer</v>
      </c>
      <c r="AO1964" s="48" t="str">
        <f t="shared" si="581"/>
        <v>1.2-1.3</v>
      </c>
      <c r="AP1964" s="49" t="str">
        <f t="shared" si="586"/>
        <v>0-1</v>
      </c>
      <c r="AQ1964" s="49" t="str">
        <f t="shared" si="587"/>
        <v>Mar</v>
      </c>
      <c r="AR1964" s="48" t="str">
        <f t="shared" si="588"/>
        <v>285-295</v>
      </c>
      <c r="AS1964" s="49" t="str">
        <f t="shared" si="582"/>
        <v>HWS-HTI</v>
      </c>
    </row>
    <row r="1965" spans="5:45" x14ac:dyDescent="0.3">
      <c r="E1965" s="15">
        <v>40981.041666666664</v>
      </c>
      <c r="F1965" s="21">
        <v>13.23</v>
      </c>
      <c r="G1965" s="21">
        <v>1947.5900115966849</v>
      </c>
      <c r="H1965" s="42">
        <v>1.1854887962718474</v>
      </c>
      <c r="I1965" s="35">
        <v>285.5</v>
      </c>
      <c r="J1965" s="43">
        <v>0.13907785336356765</v>
      </c>
      <c r="K1965" s="44">
        <v>0.15931499110905281</v>
      </c>
      <c r="L1965" s="26">
        <f t="shared" si="570"/>
        <v>13.086202384775728</v>
      </c>
      <c r="M1965" s="26">
        <f t="shared" si="571"/>
        <v>1.3805647390947413</v>
      </c>
      <c r="N1965" s="96">
        <f t="shared" si="572"/>
        <v>14</v>
      </c>
      <c r="O1965" s="26">
        <f t="shared" si="573"/>
        <v>9.9943426941348265E-2</v>
      </c>
      <c r="P1965" s="3">
        <f>IF(L1965&gt;'Power Curve'!$C$37,0,INDEX(Ci,$N1965,1)*POWER(1-O1965,3)+INDEX(Ci,$N1965,2)*3*O1965*POWER(1-O1965,2)+INDEX(Ci,$N1965,3)*3*POWER(O1965,2)*(1-O1965)+INDEX(Ci,$N1965,4)*POWER(O1965,3))</f>
        <v>1955.9093279358017</v>
      </c>
      <c r="Q1965" s="3">
        <f>MAX(0,MIN(P1965-V1965+W1965,'Power Curve'!$C$39))</f>
        <v>1939.3908263781593</v>
      </c>
      <c r="R1965" s="3">
        <f t="shared" si="574"/>
        <v>1947.5900115966849</v>
      </c>
      <c r="S1965" s="3">
        <f t="shared" si="575"/>
        <v>-8.1991852185255993</v>
      </c>
      <c r="T1965" s="3">
        <f t="shared" si="576"/>
        <v>8.1991852185255993</v>
      </c>
      <c r="V1965" s="37">
        <f t="array" ref="V1965">SUM(_xlfn.NORM.DIST($AD$3:$AD$1003,$L1965,$AA1965,FALSE)*WindSpeedStep*$AE$3:$AE$1003)/AG1965</f>
        <v>1947.6331920611881</v>
      </c>
      <c r="W1965" s="37">
        <f t="array" ref="W1965">SUM(_xlfn.NORM.DIST($AD$3:$AD$1003,$L1965,$AB1965,FALSE)*WindSpeedStep*$AE$3:$AE$1003)/AH1965</f>
        <v>1931.1146905035457</v>
      </c>
      <c r="Y1965" s="1">
        <f t="shared" si="577"/>
        <v>13</v>
      </c>
      <c r="Z1965" s="99">
        <f>IF(L1965&lt;'Power Curve'!$P$28,'Power Curve'!$Q$28,IF(L1965&gt;'Power Curve'!$P$29,'Power Curve'!$Q$29,INDEX(ReferenceTurbulence,Y1965)+(L1965-INDEX(ReferenceTurbulenceWindSpeed,Y1965))*(INDEX(ReferenceTurbulence,Y1965+1)-INDEX(ReferenceTurbulence,Y1965))/(INDEX(ReferenceTurbulenceWindSpeed,Y1965+1)-INDEX(ReferenceTurbulenceWindSpeed,Y1965))))</f>
        <v>0.12166898297082547</v>
      </c>
      <c r="AA1965" s="100">
        <f t="shared" si="583"/>
        <v>1.5921849351060537</v>
      </c>
      <c r="AB1965" s="29">
        <f t="shared" si="584"/>
        <v>1.8200009363558081</v>
      </c>
      <c r="AG1965" s="40">
        <f t="array" ref="AG1965">SUM(_xlfn.NORM.DIST($AD$3:$AD$1003,$F1965,$AA1965,FALSE)*WindSpeedStep)</f>
        <v>1.0000000000000029</v>
      </c>
      <c r="AH1965" s="40">
        <f t="array" ref="AH1965">SUM(_xlfn.NORM.DIST($AD$3:$AD$1003,$F1965,$AB1965,FALSE)*WindSpeedStep)</f>
        <v>0.999999999999856</v>
      </c>
      <c r="AJ1965" s="47">
        <f t="shared" si="578"/>
        <v>13</v>
      </c>
      <c r="AK1965" s="83" t="b">
        <f>COUNTIF('Power Curve'!$D$2:$D$31,AJ1965)&gt;0</f>
        <v>1</v>
      </c>
      <c r="AL1965" s="83" t="b">
        <f t="shared" si="579"/>
        <v>0</v>
      </c>
      <c r="AM1965" s="83" t="b">
        <f t="shared" si="585"/>
        <v>1</v>
      </c>
      <c r="AN1965" s="47" t="str">
        <f t="shared" si="580"/>
        <v>Inner</v>
      </c>
      <c r="AO1965" s="48" t="str">
        <f t="shared" si="581"/>
        <v>1.3-1.4</v>
      </c>
      <c r="AP1965" s="49" t="str">
        <f t="shared" si="586"/>
        <v>1-2</v>
      </c>
      <c r="AQ1965" s="49" t="str">
        <f t="shared" si="587"/>
        <v>Mar</v>
      </c>
      <c r="AR1965" s="48" t="str">
        <f t="shared" si="588"/>
        <v>285-295</v>
      </c>
      <c r="AS1965" s="49" t="str">
        <f t="shared" si="582"/>
        <v>Inner-TI</v>
      </c>
    </row>
    <row r="1966" spans="5:45" x14ac:dyDescent="0.3">
      <c r="E1966" s="15">
        <v>40981.048611111109</v>
      </c>
      <c r="F1966" s="21">
        <v>13.2</v>
      </c>
      <c r="G1966" s="21">
        <v>1970.570007324216</v>
      </c>
      <c r="H1966" s="42">
        <v>1.1859242696138699</v>
      </c>
      <c r="I1966" s="35">
        <v>286.39999999999998</v>
      </c>
      <c r="J1966" s="43">
        <v>0.12954545454545455</v>
      </c>
      <c r="K1966" s="44">
        <v>0.12222958849008568</v>
      </c>
      <c r="L1966" s="26">
        <f t="shared" si="570"/>
        <v>13.058126974040508</v>
      </c>
      <c r="M1966" s="26">
        <f t="shared" si="571"/>
        <v>1.3762255938622887</v>
      </c>
      <c r="N1966" s="96">
        <f t="shared" si="572"/>
        <v>14</v>
      </c>
      <c r="O1966" s="26">
        <f t="shared" si="573"/>
        <v>7.0812490713992815E-2</v>
      </c>
      <c r="P1966" s="3">
        <f>IF(L1966&gt;'Power Curve'!$C$37,0,INDEX(Ci,$N1966,1)*POWER(1-O1966,3)+INDEX(Ci,$N1966,2)*3*O1966*POWER(1-O1966,2)+INDEX(Ci,$N1966,3)*3*POWER(O1966,2)*(1-O1966)+INDEX(Ci,$N1966,4)*POWER(O1966,3))</f>
        <v>1955.1078279839846</v>
      </c>
      <c r="Q1966" s="3">
        <f>MAX(0,MIN(P1966-V1966+W1966,'Power Curve'!$C$39))</f>
        <v>1947.9320029009923</v>
      </c>
      <c r="R1966" s="3">
        <f t="shared" si="574"/>
        <v>1970.570007324216</v>
      </c>
      <c r="S1966" s="3">
        <f t="shared" si="575"/>
        <v>-22.63800442322372</v>
      </c>
      <c r="T1966" s="3">
        <f t="shared" si="576"/>
        <v>22.63800442322372</v>
      </c>
      <c r="V1966" s="37">
        <f t="array" ref="V1966">SUM(_xlfn.NORM.DIST($AD$3:$AD$1003,$L1966,$AA1966,FALSE)*WindSpeedStep*$AE$3:$AE$1003)/AG1966</f>
        <v>1946.6765831402749</v>
      </c>
      <c r="W1966" s="37">
        <f t="array" ref="W1966">SUM(_xlfn.NORM.DIST($AD$3:$AD$1003,$L1966,$AB1966,FALSE)*WindSpeedStep*$AE$3:$AE$1003)/AH1966</f>
        <v>1939.5007580572826</v>
      </c>
      <c r="Y1966" s="1">
        <f t="shared" si="577"/>
        <v>13</v>
      </c>
      <c r="Z1966" s="99">
        <f>IF(L1966&lt;'Power Curve'!$P$28,'Power Curve'!$Q$28,IF(L1966&gt;'Power Curve'!$P$29,'Power Curve'!$Q$29,INDEX(ReferenceTurbulence,Y1966)+(L1966-INDEX(ReferenceTurbulenceWindSpeed,Y1966))*(INDEX(ReferenceTurbulence,Y1966+1)-INDEX(ReferenceTurbulence,Y1966))/(INDEX(ReferenceTurbulenceWindSpeed,Y1966+1)-INDEX(ReferenceTurbulenceWindSpeed,Y1966))))</f>
        <v>0.12170050014518921</v>
      </c>
      <c r="AA1966" s="100">
        <f t="shared" si="583"/>
        <v>1.5891805837001161</v>
      </c>
      <c r="AB1966" s="29">
        <f t="shared" si="584"/>
        <v>1.6916209943643385</v>
      </c>
      <c r="AG1966" s="40">
        <f t="array" ref="AG1966">SUM(_xlfn.NORM.DIST($AD$3:$AD$1003,$F1966,$AA1966,FALSE)*WindSpeedStep)</f>
        <v>1.0000000000000029</v>
      </c>
      <c r="AH1966" s="40">
        <f t="array" ref="AH1966">SUM(_xlfn.NORM.DIST($AD$3:$AD$1003,$F1966,$AB1966,FALSE)*WindSpeedStep)</f>
        <v>1</v>
      </c>
      <c r="AJ1966" s="47">
        <f t="shared" si="578"/>
        <v>13</v>
      </c>
      <c r="AK1966" s="83" t="b">
        <f>COUNTIF('Power Curve'!$D$2:$D$31,AJ1966)&gt;0</f>
        <v>1</v>
      </c>
      <c r="AL1966" s="83" t="b">
        <f t="shared" si="579"/>
        <v>0</v>
      </c>
      <c r="AM1966" s="83" t="b">
        <f t="shared" si="585"/>
        <v>1</v>
      </c>
      <c r="AN1966" s="47" t="str">
        <f t="shared" si="580"/>
        <v>Inner</v>
      </c>
      <c r="AO1966" s="48" t="str">
        <f t="shared" si="581"/>
        <v>1.3-1.4</v>
      </c>
      <c r="AP1966" s="49" t="str">
        <f t="shared" si="586"/>
        <v>1-2</v>
      </c>
      <c r="AQ1966" s="49" t="str">
        <f t="shared" si="587"/>
        <v>Mar</v>
      </c>
      <c r="AR1966" s="48" t="str">
        <f t="shared" si="588"/>
        <v>285-295</v>
      </c>
      <c r="AS1966" s="49" t="str">
        <f t="shared" si="582"/>
        <v>Inner-TI</v>
      </c>
    </row>
    <row r="1967" spans="5:45" x14ac:dyDescent="0.3">
      <c r="E1967" s="15">
        <v>40981.055555555555</v>
      </c>
      <c r="F1967" s="21">
        <v>13.01</v>
      </c>
      <c r="G1967" s="21">
        <v>1921.549972534177</v>
      </c>
      <c r="H1967" s="42">
        <v>1.1865344695846871</v>
      </c>
      <c r="I1967" s="35">
        <v>291.10000000000002</v>
      </c>
      <c r="J1967" s="43">
        <v>0.13528055342044581</v>
      </c>
      <c r="K1967" s="44">
        <v>0.13522934011084767</v>
      </c>
      <c r="L1967" s="26">
        <f t="shared" si="570"/>
        <v>12.872376092987272</v>
      </c>
      <c r="M1967" s="26">
        <f t="shared" si="571"/>
        <v>1.3475171964127381</v>
      </c>
      <c r="N1967" s="96">
        <f t="shared" si="572"/>
        <v>13</v>
      </c>
      <c r="O1967" s="26">
        <f t="shared" si="573"/>
        <v>0.87903122962533253</v>
      </c>
      <c r="P1967" s="3">
        <f>IF(L1967&gt;'Power Curve'!$C$37,0,INDEX(Ci,$N1967,1)*POWER(1-O1967,3)+INDEX(Ci,$N1967,2)*3*O1967*POWER(1-O1967,2)+INDEX(Ci,$N1967,3)*3*POWER(O1967,2)*(1-O1967)+INDEX(Ci,$N1967,4)*POWER(O1967,3))</f>
        <v>1949.9070049669115</v>
      </c>
      <c r="Q1967" s="3">
        <f>MAX(0,MIN(P1967-V1967+W1967,'Power Curve'!$C$39))</f>
        <v>1935.5226028203929</v>
      </c>
      <c r="R1967" s="3">
        <f t="shared" si="574"/>
        <v>1921.549972534177</v>
      </c>
      <c r="S1967" s="3">
        <f t="shared" si="575"/>
        <v>13.972630286215917</v>
      </c>
      <c r="T1967" s="3">
        <f t="shared" si="576"/>
        <v>13.972630286215917</v>
      </c>
      <c r="V1967" s="37">
        <f t="array" ref="V1967">SUM(_xlfn.NORM.DIST($AD$3:$AD$1003,$L1967,$AA1967,FALSE)*WindSpeedStep*$AE$3:$AE$1003)/AG1967</f>
        <v>1940.235193422224</v>
      </c>
      <c r="W1967" s="37">
        <f t="array" ref="W1967">SUM(_xlfn.NORM.DIST($AD$3:$AD$1003,$L1967,$AB1967,FALSE)*WindSpeedStep*$AE$3:$AE$1003)/AH1967</f>
        <v>1925.8507912757054</v>
      </c>
      <c r="Y1967" s="1">
        <f t="shared" si="577"/>
        <v>12</v>
      </c>
      <c r="Z1967" s="99">
        <f>IF(L1967&lt;'Power Curve'!$P$28,'Power Curve'!$Q$28,IF(L1967&gt;'Power Curve'!$P$29,'Power Curve'!$Q$29,INDEX(ReferenceTurbulence,Y1967)+(L1967-INDEX(ReferenceTurbulenceWindSpeed,Y1967))*(INDEX(ReferenceTurbulence,Y1967+1)-INDEX(ReferenceTurbulence,Y1967))/(INDEX(ReferenceTurbulenceWindSpeed,Y1967+1)-INDEX(ReferenceTurbulenceWindSpeed,Y1967))))</f>
        <v>0.12134496244810714</v>
      </c>
      <c r="AA1967" s="100">
        <f t="shared" si="583"/>
        <v>1.5619979936214525</v>
      </c>
      <c r="AB1967" s="29">
        <f t="shared" si="584"/>
        <v>1.7413821616954344</v>
      </c>
      <c r="AG1967" s="40">
        <f t="array" ref="AG1967">SUM(_xlfn.NORM.DIST($AD$3:$AD$1003,$F1967,$AA1967,FALSE)*WindSpeedStep)</f>
        <v>1.0000000000000033</v>
      </c>
      <c r="AH1967" s="40">
        <f t="array" ref="AH1967">SUM(_xlfn.NORM.DIST($AD$3:$AD$1003,$F1967,$AB1967,FALSE)*WindSpeedStep)</f>
        <v>0.99999999999997125</v>
      </c>
      <c r="AJ1967" s="47">
        <f t="shared" si="578"/>
        <v>13</v>
      </c>
      <c r="AK1967" s="83" t="b">
        <f>COUNTIF('Power Curve'!$D$2:$D$31,AJ1967)&gt;0</f>
        <v>1</v>
      </c>
      <c r="AL1967" s="83" t="b">
        <f t="shared" si="579"/>
        <v>0</v>
      </c>
      <c r="AM1967" s="83" t="b">
        <f t="shared" si="585"/>
        <v>1</v>
      </c>
      <c r="AN1967" s="47" t="str">
        <f t="shared" si="580"/>
        <v>Inner</v>
      </c>
      <c r="AO1967" s="48" t="str">
        <f t="shared" si="581"/>
        <v>1.3-1.4</v>
      </c>
      <c r="AP1967" s="49" t="str">
        <f t="shared" si="586"/>
        <v>1-2</v>
      </c>
      <c r="AQ1967" s="49" t="str">
        <f t="shared" si="587"/>
        <v>Mar</v>
      </c>
      <c r="AR1967" s="48" t="str">
        <f t="shared" si="588"/>
        <v>285-295</v>
      </c>
      <c r="AS1967" s="49" t="str">
        <f t="shared" si="582"/>
        <v>Inner-TI</v>
      </c>
    </row>
    <row r="1968" spans="5:45" x14ac:dyDescent="0.3">
      <c r="E1968" s="15">
        <v>40981.0625</v>
      </c>
      <c r="F1968" s="21">
        <v>11.68</v>
      </c>
      <c r="G1968" s="21">
        <v>1842.0599670410211</v>
      </c>
      <c r="H1968" s="42">
        <v>1.1867814147349454</v>
      </c>
      <c r="I1968" s="35">
        <v>288.5</v>
      </c>
      <c r="J1968" s="43">
        <v>0.16267123287671231</v>
      </c>
      <c r="K1968" s="44">
        <v>0.10504483582973635</v>
      </c>
      <c r="L1968" s="26">
        <f t="shared" si="570"/>
        <v>11.557246920080336</v>
      </c>
      <c r="M1968" s="26">
        <f t="shared" si="571"/>
        <v>1.1442597433162449</v>
      </c>
      <c r="N1968" s="96">
        <f t="shared" si="572"/>
        <v>12</v>
      </c>
      <c r="O1968" s="26">
        <f t="shared" si="573"/>
        <v>0.55569925853086533</v>
      </c>
      <c r="P1968" s="3">
        <f>IF(L1968&gt;'Power Curve'!$C$37,0,INDEX(Ci,$N1968,1)*POWER(1-O1968,3)+INDEX(Ci,$N1968,2)*3*O1968*POWER(1-O1968,2)+INDEX(Ci,$N1968,3)*3*POWER(O1968,2)*(1-O1968)+INDEX(Ci,$N1968,4)*POWER(O1968,3))</f>
        <v>1870.1544014952062</v>
      </c>
      <c r="Q1968" s="3">
        <f>MAX(0,MIN(P1968-V1968+W1968,'Power Curve'!$C$39))</f>
        <v>1801.4013870041995</v>
      </c>
      <c r="R1968" s="3">
        <f t="shared" si="574"/>
        <v>1842.0599670410211</v>
      </c>
      <c r="S1968" s="3">
        <f t="shared" si="575"/>
        <v>-40.658580036821604</v>
      </c>
      <c r="T1968" s="3">
        <f t="shared" si="576"/>
        <v>40.658580036821604</v>
      </c>
      <c r="V1968" s="37">
        <f t="array" ref="V1968">SUM(_xlfn.NORM.DIST($AD$3:$AD$1003,$L1968,$AA1968,FALSE)*WindSpeedStep*$AE$3:$AE$1003)/AG1968</f>
        <v>1847.4413906319876</v>
      </c>
      <c r="W1968" s="37">
        <f t="array" ref="W1968">SUM(_xlfn.NORM.DIST($AD$3:$AD$1003,$L1968,$AB1968,FALSE)*WindSpeedStep*$AE$3:$AE$1003)/AH1968</f>
        <v>1778.6883761409808</v>
      </c>
      <c r="Y1968" s="1">
        <f t="shared" si="577"/>
        <v>11</v>
      </c>
      <c r="Z1968" s="99">
        <f>IF(L1968&lt;'Power Curve'!$P$28,'Power Curve'!$Q$28,IF(L1968&gt;'Power Curve'!$P$29,'Power Curve'!$Q$29,INDEX(ReferenceTurbulence,Y1968)+(L1968-INDEX(ReferenceTurbulenceWindSpeed,Y1968))*(INDEX(ReferenceTurbulence,Y1968+1)-INDEX(ReferenceTurbulence,Y1968))/(INDEX(ReferenceTurbulenceWindSpeed,Y1968+1)-INDEX(ReferenceTurbulenceWindSpeed,Y1968))))</f>
        <v>0.11899998050755707</v>
      </c>
      <c r="AA1968" s="100">
        <f t="shared" si="583"/>
        <v>1.3753121582105841</v>
      </c>
      <c r="AB1968" s="29">
        <f t="shared" si="584"/>
        <v>1.8800316051500545</v>
      </c>
      <c r="AG1968" s="40">
        <f t="array" ref="AG1968">SUM(_xlfn.NORM.DIST($AD$3:$AD$1003,$F1968,$AA1968,FALSE)*WindSpeedStep)</f>
        <v>1.0000000000000036</v>
      </c>
      <c r="AH1968" s="40">
        <f t="array" ref="AH1968">SUM(_xlfn.NORM.DIST($AD$3:$AD$1003,$F1968,$AB1968,FALSE)*WindSpeedStep)</f>
        <v>0.99999999978120635</v>
      </c>
      <c r="AJ1968" s="47">
        <f t="shared" si="578"/>
        <v>12</v>
      </c>
      <c r="AK1968" s="83" t="b">
        <f>COUNTIF('Power Curve'!$D$2:$D$31,AJ1968)&gt;0</f>
        <v>1</v>
      </c>
      <c r="AL1968" s="83" t="b">
        <f t="shared" si="579"/>
        <v>0</v>
      </c>
      <c r="AM1968" s="83" t="b">
        <f t="shared" si="585"/>
        <v>1</v>
      </c>
      <c r="AN1968" s="47" t="str">
        <f t="shared" si="580"/>
        <v>Outer</v>
      </c>
      <c r="AO1968" s="48" t="str">
        <f t="shared" si="581"/>
        <v>1.1-1.2</v>
      </c>
      <c r="AP1968" s="49" t="str">
        <f t="shared" si="586"/>
        <v>1-2</v>
      </c>
      <c r="AQ1968" s="49" t="str">
        <f t="shared" si="587"/>
        <v>Mar</v>
      </c>
      <c r="AR1968" s="48" t="str">
        <f t="shared" si="588"/>
        <v>285-295</v>
      </c>
      <c r="AS1968" s="49" t="str">
        <f t="shared" si="582"/>
        <v>HWS-HTI</v>
      </c>
    </row>
    <row r="1969" spans="5:45" x14ac:dyDescent="0.3">
      <c r="E1969" s="15">
        <v>40981.069444444445</v>
      </c>
      <c r="F1969" s="21">
        <v>13.37</v>
      </c>
      <c r="G1969" s="21">
        <v>1887.500045776372</v>
      </c>
      <c r="H1969" s="42">
        <v>1.1865196436943968</v>
      </c>
      <c r="I1969" s="35">
        <v>292.2</v>
      </c>
      <c r="J1969" s="43">
        <v>0.11219147344801796</v>
      </c>
      <c r="K1969" s="44">
        <v>0.14777347943946303</v>
      </c>
      <c r="L1969" s="26">
        <f t="shared" si="570"/>
        <v>13.228512801045767</v>
      </c>
      <c r="M1969" s="26">
        <f t="shared" si="571"/>
        <v>1.4025592726782472</v>
      </c>
      <c r="N1969" s="96">
        <f t="shared" si="572"/>
        <v>14</v>
      </c>
      <c r="O1969" s="26">
        <f t="shared" si="573"/>
        <v>0.24760415753398685</v>
      </c>
      <c r="P1969" s="3">
        <f>IF(L1969&gt;'Power Curve'!$C$37,0,INDEX(Ci,$N1969,1)*POWER(1-O1969,3)+INDEX(Ci,$N1969,2)*3*O1969*POWER(1-O1969,2)+INDEX(Ci,$N1969,3)*3*POWER(O1969,2)*(1-O1969)+INDEX(Ci,$N1969,4)*POWER(O1969,3))</f>
        <v>1959.9811341532372</v>
      </c>
      <c r="Q1969" s="3">
        <f>MAX(0,MIN(P1969-V1969+W1969,'Power Curve'!$C$39))</f>
        <v>1966.7943643881531</v>
      </c>
      <c r="R1969" s="3">
        <f t="shared" si="574"/>
        <v>1887.500045776372</v>
      </c>
      <c r="S1969" s="3">
        <f t="shared" si="575"/>
        <v>79.294318611781136</v>
      </c>
      <c r="T1969" s="3">
        <f t="shared" si="576"/>
        <v>79.294318611781136</v>
      </c>
      <c r="V1969" s="37">
        <f t="array" ref="V1969">SUM(_xlfn.NORM.DIST($AD$3:$AD$1003,$L1969,$AA1969,FALSE)*WindSpeedStep*$AE$3:$AE$1003)/AG1969</f>
        <v>1952.1192937497462</v>
      </c>
      <c r="W1969" s="37">
        <f t="array" ref="W1969">SUM(_xlfn.NORM.DIST($AD$3:$AD$1003,$L1969,$AB1969,FALSE)*WindSpeedStep*$AE$3:$AE$1003)/AH1969</f>
        <v>1958.9325239846621</v>
      </c>
      <c r="Y1969" s="1">
        <f t="shared" si="577"/>
        <v>13</v>
      </c>
      <c r="Z1969" s="99">
        <f>IF(L1969&lt;'Power Curve'!$P$28,'Power Curve'!$Q$28,IF(L1969&gt;'Power Curve'!$P$29,'Power Curve'!$Q$29,INDEX(ReferenceTurbulence,Y1969)+(L1969-INDEX(ReferenceTurbulenceWindSpeed,Y1969))*(INDEX(ReferenceTurbulence,Y1969+1)-INDEX(ReferenceTurbulence,Y1969))/(INDEX(ReferenceTurbulenceWindSpeed,Y1969+1)-INDEX(ReferenceTurbulenceWindSpeed,Y1969))))</f>
        <v>0.12150922672555949</v>
      </c>
      <c r="AA1969" s="100">
        <f t="shared" si="583"/>
        <v>1.6073863611842361</v>
      </c>
      <c r="AB1969" s="29">
        <f t="shared" si="584"/>
        <v>1.4841263426752918</v>
      </c>
      <c r="AG1969" s="40">
        <f t="array" ref="AG1969">SUM(_xlfn.NORM.DIST($AD$3:$AD$1003,$F1969,$AA1969,FALSE)*WindSpeedStep)</f>
        <v>1.0000000000000027</v>
      </c>
      <c r="AH1969" s="40">
        <f t="array" ref="AH1969">SUM(_xlfn.NORM.DIST($AD$3:$AD$1003,$F1969,$AB1969,FALSE)*WindSpeedStep)</f>
        <v>1.0000000000000027</v>
      </c>
      <c r="AJ1969" s="47">
        <f t="shared" si="578"/>
        <v>13</v>
      </c>
      <c r="AK1969" s="83" t="b">
        <f>COUNTIF('Power Curve'!$D$2:$D$31,AJ1969)&gt;0</f>
        <v>1</v>
      </c>
      <c r="AL1969" s="83" t="b">
        <f t="shared" si="579"/>
        <v>0</v>
      </c>
      <c r="AM1969" s="83" t="b">
        <f t="shared" si="585"/>
        <v>1</v>
      </c>
      <c r="AN1969" s="47" t="str">
        <f t="shared" si="580"/>
        <v>Inner</v>
      </c>
      <c r="AO1969" s="48" t="str">
        <f t="shared" si="581"/>
        <v>1.4-1.5</v>
      </c>
      <c r="AP1969" s="49" t="str">
        <f t="shared" si="586"/>
        <v>1-2</v>
      </c>
      <c r="AQ1969" s="49" t="str">
        <f t="shared" si="587"/>
        <v>Mar</v>
      </c>
      <c r="AR1969" s="48" t="str">
        <f t="shared" si="588"/>
        <v>285-295</v>
      </c>
      <c r="AS1969" s="49" t="str">
        <f t="shared" si="582"/>
        <v>Inner-TI</v>
      </c>
    </row>
    <row r="1970" spans="5:45" x14ac:dyDescent="0.3">
      <c r="E1970" s="15">
        <v>40981.076388888891</v>
      </c>
      <c r="F1970" s="21">
        <v>13.02</v>
      </c>
      <c r="G1970" s="21">
        <v>1927.1499938964871</v>
      </c>
      <c r="H1970" s="42">
        <v>1.1859814868251568</v>
      </c>
      <c r="I1970" s="35">
        <v>289.5</v>
      </c>
      <c r="J1970" s="43">
        <v>0.15975422427035332</v>
      </c>
      <c r="K1970" s="44">
        <v>0.11153172771370226</v>
      </c>
      <c r="L1970" s="26">
        <f t="shared" si="570"/>
        <v>12.880268744046992</v>
      </c>
      <c r="M1970" s="26">
        <f t="shared" si="571"/>
        <v>1.3487370310766078</v>
      </c>
      <c r="N1970" s="96">
        <f t="shared" si="572"/>
        <v>13</v>
      </c>
      <c r="O1970" s="26">
        <f t="shared" si="573"/>
        <v>0.88715659286524562</v>
      </c>
      <c r="P1970" s="3">
        <f>IF(L1970&gt;'Power Curve'!$C$37,0,INDEX(Ci,$N1970,1)*POWER(1-O1970,3)+INDEX(Ci,$N1970,2)*3*O1970*POWER(1-O1970,2)+INDEX(Ci,$N1970,3)*3*POWER(O1970,2)*(1-O1970)+INDEX(Ci,$N1970,4)*POWER(O1970,3))</f>
        <v>1950.1269129928887</v>
      </c>
      <c r="Q1970" s="3">
        <f>MAX(0,MIN(P1970-V1970+W1970,'Power Curve'!$C$39))</f>
        <v>1906.950518541684</v>
      </c>
      <c r="R1970" s="3">
        <f t="shared" si="574"/>
        <v>1927.1499938964871</v>
      </c>
      <c r="S1970" s="3">
        <f t="shared" si="575"/>
        <v>-20.199475354803099</v>
      </c>
      <c r="T1970" s="3">
        <f t="shared" si="576"/>
        <v>20.199475354803099</v>
      </c>
      <c r="V1970" s="37">
        <f t="array" ref="V1970">SUM(_xlfn.NORM.DIST($AD$3:$AD$1003,$L1970,$AA1970,FALSE)*WindSpeedStep*$AE$3:$AE$1003)/AG1970</f>
        <v>1940.5179286867001</v>
      </c>
      <c r="W1970" s="37">
        <f t="array" ref="W1970">SUM(_xlfn.NORM.DIST($AD$3:$AD$1003,$L1970,$AB1970,FALSE)*WindSpeedStep*$AE$3:$AE$1003)/AH1970</f>
        <v>1897.3415342354954</v>
      </c>
      <c r="Y1970" s="1">
        <f t="shared" si="577"/>
        <v>12</v>
      </c>
      <c r="Z1970" s="99">
        <f>IF(L1970&lt;'Power Curve'!$P$28,'Power Curve'!$Q$28,IF(L1970&gt;'Power Curve'!$P$29,'Power Curve'!$Q$29,INDEX(ReferenceTurbulence,Y1970)+(L1970-INDEX(ReferenceTurbulenceWindSpeed,Y1970))*(INDEX(ReferenceTurbulence,Y1970+1)-INDEX(ReferenceTurbulence,Y1970))/(INDEX(ReferenceTurbulenceWindSpeed,Y1970+1)-INDEX(ReferenceTurbulenceWindSpeed,Y1970))))</f>
        <v>0.12137398962356694</v>
      </c>
      <c r="AA1970" s="100">
        <f t="shared" si="583"/>
        <v>1.5633296048887131</v>
      </c>
      <c r="AB1970" s="29">
        <f t="shared" si="584"/>
        <v>2.0576773415989051</v>
      </c>
      <c r="AG1970" s="40">
        <f t="array" ref="AG1970">SUM(_xlfn.NORM.DIST($AD$3:$AD$1003,$F1970,$AA1970,FALSE)*WindSpeedStep)</f>
        <v>1.0000000000000038</v>
      </c>
      <c r="AH1970" s="40">
        <f t="array" ref="AH1970">SUM(_xlfn.NORM.DIST($AD$3:$AD$1003,$F1970,$AB1970,FALSE)*WindSpeedStep)</f>
        <v>0.99999999989404398</v>
      </c>
      <c r="AJ1970" s="47">
        <f t="shared" si="578"/>
        <v>13</v>
      </c>
      <c r="AK1970" s="83" t="b">
        <f>COUNTIF('Power Curve'!$D$2:$D$31,AJ1970)&gt;0</f>
        <v>1</v>
      </c>
      <c r="AL1970" s="83" t="b">
        <f t="shared" si="579"/>
        <v>0</v>
      </c>
      <c r="AM1970" s="83" t="b">
        <f t="shared" si="585"/>
        <v>1</v>
      </c>
      <c r="AN1970" s="47" t="str">
        <f t="shared" si="580"/>
        <v>Outer</v>
      </c>
      <c r="AO1970" s="48" t="str">
        <f t="shared" si="581"/>
        <v>1.3-1.4</v>
      </c>
      <c r="AP1970" s="49" t="str">
        <f t="shared" si="586"/>
        <v>1-2</v>
      </c>
      <c r="AQ1970" s="49" t="str">
        <f t="shared" si="587"/>
        <v>Mar</v>
      </c>
      <c r="AR1970" s="48" t="str">
        <f t="shared" si="588"/>
        <v>285-295</v>
      </c>
      <c r="AS1970" s="49" t="str">
        <f t="shared" si="582"/>
        <v>HWS-HTI</v>
      </c>
    </row>
    <row r="1971" spans="5:45" x14ac:dyDescent="0.3">
      <c r="E1971" s="15">
        <v>40981.083333333336</v>
      </c>
      <c r="F1971" s="21">
        <v>15.16</v>
      </c>
      <c r="G1971" s="21">
        <v>1978.6400299072241</v>
      </c>
      <c r="H1971" s="42">
        <v>1.18567642778833</v>
      </c>
      <c r="I1971" s="35">
        <v>290.5</v>
      </c>
      <c r="J1971" s="43">
        <v>0.13786279683377309</v>
      </c>
      <c r="K1971" s="44">
        <v>0.15972975289044447</v>
      </c>
      <c r="L1971" s="26">
        <f t="shared" si="570"/>
        <v>14.99601618014897</v>
      </c>
      <c r="M1971" s="26">
        <f t="shared" si="571"/>
        <v>1.6757326176066893</v>
      </c>
      <c r="N1971" s="96">
        <f t="shared" si="572"/>
        <v>15</v>
      </c>
      <c r="O1971" s="26">
        <f t="shared" si="573"/>
        <v>0.99581721061698603</v>
      </c>
      <c r="P1971" s="3">
        <f>IF(L1971&gt;'Power Curve'!$C$37,0,INDEX(Ci,$N1971,1)*POWER(1-O1971,3)+INDEX(Ci,$N1971,2)*3*O1971*POWER(1-O1971,2)+INDEX(Ci,$N1971,3)*3*POWER(O1971,2)*(1-O1971)+INDEX(Ci,$N1971,4)*POWER(O1971,3))</f>
        <v>1979.0349652475034</v>
      </c>
      <c r="Q1971" s="3">
        <f>MAX(0,MIN(P1971-V1971+W1971,'Power Curve'!$C$39))</f>
        <v>1974.5141769386669</v>
      </c>
      <c r="R1971" s="3">
        <f t="shared" si="574"/>
        <v>1978.6400299072241</v>
      </c>
      <c r="S1971" s="3">
        <f t="shared" si="575"/>
        <v>-4.125852968557183</v>
      </c>
      <c r="T1971" s="3">
        <f t="shared" si="576"/>
        <v>4.125852968557183</v>
      </c>
      <c r="V1971" s="37">
        <f t="array" ref="V1971">SUM(_xlfn.NORM.DIST($AD$3:$AD$1003,$L1971,$AA1971,FALSE)*WindSpeedStep*$AE$3:$AE$1003)/AG1971</f>
        <v>1976.7274158572361</v>
      </c>
      <c r="W1971" s="37">
        <f t="array" ref="W1971">SUM(_xlfn.NORM.DIST($AD$3:$AD$1003,$L1971,$AB1971,FALSE)*WindSpeedStep*$AE$3:$AE$1003)/AH1971</f>
        <v>1972.2066275483996</v>
      </c>
      <c r="Y1971" s="1">
        <f t="shared" si="577"/>
        <v>14</v>
      </c>
      <c r="Z1971" s="99">
        <f>IF(L1971&lt;'Power Curve'!$P$28,'Power Curve'!$Q$28,IF(L1971&gt;'Power Curve'!$P$29,'Power Curve'!$Q$29,INDEX(ReferenceTurbulence,Y1971)+(L1971-INDEX(ReferenceTurbulenceWindSpeed,Y1971))*(INDEX(ReferenceTurbulence,Y1971+1)-INDEX(ReferenceTurbulence,Y1971))/(INDEX(ReferenceTurbulenceWindSpeed,Y1971+1)-INDEX(ReferenceTurbulenceWindSpeed,Y1971))))</f>
        <v>0.1232653902986235</v>
      </c>
      <c r="AA1971" s="100">
        <f t="shared" si="583"/>
        <v>1.8484897873705359</v>
      </c>
      <c r="AB1971" s="29">
        <f t="shared" si="584"/>
        <v>2.0673927319598513</v>
      </c>
      <c r="AG1971" s="40">
        <f t="array" ref="AG1971">SUM(_xlfn.NORM.DIST($AD$3:$AD$1003,$F1971,$AA1971,FALSE)*WindSpeedStep)</f>
        <v>0.999999999999998</v>
      </c>
      <c r="AH1971" s="40">
        <f t="array" ref="AH1971">SUM(_xlfn.NORM.DIST($AD$3:$AD$1003,$F1971,$AB1971,FALSE)*WindSpeedStep)</f>
        <v>0.99999999999990474</v>
      </c>
      <c r="AJ1971" s="47">
        <f t="shared" si="578"/>
        <v>15</v>
      </c>
      <c r="AK1971" s="83" t="b">
        <f>COUNTIF('Power Curve'!$D$2:$D$31,AJ1971)&gt;0</f>
        <v>1</v>
      </c>
      <c r="AL1971" s="83" t="b">
        <f t="shared" si="579"/>
        <v>0</v>
      </c>
      <c r="AM1971" s="83" t="b">
        <f t="shared" si="585"/>
        <v>1</v>
      </c>
      <c r="AN1971" s="47" t="str">
        <f t="shared" si="580"/>
        <v>Inner</v>
      </c>
      <c r="AO1971" s="48" t="str">
        <f t="shared" si="581"/>
        <v>1.6-1.7</v>
      </c>
      <c r="AP1971" s="49" t="str">
        <f t="shared" si="586"/>
        <v>2-3</v>
      </c>
      <c r="AQ1971" s="49" t="str">
        <f t="shared" si="587"/>
        <v>Mar</v>
      </c>
      <c r="AR1971" s="48" t="str">
        <f t="shared" si="588"/>
        <v>285-295</v>
      </c>
      <c r="AS1971" s="49" t="str">
        <f t="shared" si="582"/>
        <v>Inner-TI</v>
      </c>
    </row>
    <row r="1972" spans="5:45" x14ac:dyDescent="0.3">
      <c r="E1972" s="15">
        <v>40981.090277777781</v>
      </c>
      <c r="F1972" s="21">
        <v>14.08</v>
      </c>
      <c r="G1972" s="21">
        <v>1931.630004882818</v>
      </c>
      <c r="H1972" s="42">
        <v>1.18567642778833</v>
      </c>
      <c r="I1972" s="35">
        <v>289.2</v>
      </c>
      <c r="J1972" s="43">
        <v>0.16974431818181818</v>
      </c>
      <c r="K1972" s="44">
        <v>0.12186819795294053</v>
      </c>
      <c r="L1972" s="26">
        <f t="shared" si="570"/>
        <v>13.927698404782157</v>
      </c>
      <c r="M1972" s="26">
        <f t="shared" si="571"/>
        <v>1.5106206616162365</v>
      </c>
      <c r="N1972" s="96">
        <f t="shared" si="572"/>
        <v>14</v>
      </c>
      <c r="O1972" s="26">
        <f t="shared" si="573"/>
        <v>0.97307640175583421</v>
      </c>
      <c r="P1972" s="3">
        <f>IF(L1972&gt;'Power Curve'!$C$37,0,INDEX(Ci,$N1972,1)*POWER(1-O1972,3)+INDEX(Ci,$N1972,2)*3*O1972*POWER(1-O1972,2)+INDEX(Ci,$N1972,3)*3*POWER(O1972,2)*(1-O1972)+INDEX(Ci,$N1972,4)*POWER(O1972,3))</f>
        <v>1974.6491629283607</v>
      </c>
      <c r="Q1972" s="3">
        <f>MAX(0,MIN(P1972-V1972+W1972,'Power Curve'!$C$39))</f>
        <v>1938.0305750923833</v>
      </c>
      <c r="R1972" s="3">
        <f t="shared" si="574"/>
        <v>1931.630004882818</v>
      </c>
      <c r="S1972" s="3">
        <f t="shared" si="575"/>
        <v>6.4005702095653305</v>
      </c>
      <c r="T1972" s="3">
        <f t="shared" si="576"/>
        <v>6.4005702095653305</v>
      </c>
      <c r="V1972" s="37">
        <f t="array" ref="V1972">SUM(_xlfn.NORM.DIST($AD$3:$AD$1003,$L1972,$AA1972,FALSE)*WindSpeedStep*$AE$3:$AE$1003)/AG1972</f>
        <v>1967.2559366025916</v>
      </c>
      <c r="W1972" s="37">
        <f t="array" ref="W1972">SUM(_xlfn.NORM.DIST($AD$3:$AD$1003,$L1972,$AB1972,FALSE)*WindSpeedStep*$AE$3:$AE$1003)/AH1972</f>
        <v>1930.6373487666142</v>
      </c>
      <c r="Y1972" s="1">
        <f t="shared" si="577"/>
        <v>13</v>
      </c>
      <c r="Z1972" s="99">
        <f>IF(L1972&lt;'Power Curve'!$P$28,'Power Curve'!$Q$28,IF(L1972&gt;'Power Curve'!$P$29,'Power Curve'!$Q$29,INDEX(ReferenceTurbulence,Y1972)+(L1972-INDEX(ReferenceTurbulenceWindSpeed,Y1972))*(INDEX(ReferenceTurbulence,Y1972+1)-INDEX(ReferenceTurbulence,Y1972))/(INDEX(ReferenceTurbulenceWindSpeed,Y1972+1)-INDEX(ReferenceTurbulenceWindSpeed,Y1972))))</f>
        <v>0.12072432798290525</v>
      </c>
      <c r="AA1972" s="100">
        <f t="shared" si="583"/>
        <v>1.6814120302659075</v>
      </c>
      <c r="AB1972" s="29">
        <f t="shared" si="584"/>
        <v>2.3641476695617438</v>
      </c>
      <c r="AG1972" s="40">
        <f t="array" ref="AG1972">SUM(_xlfn.NORM.DIST($AD$3:$AD$1003,$F1972,$AA1972,FALSE)*WindSpeedStep)</f>
        <v>1.0000000000000018</v>
      </c>
      <c r="AH1972" s="40">
        <f t="array" ref="AH1972">SUM(_xlfn.NORM.DIST($AD$3:$AD$1003,$F1972,$AB1972,FALSE)*WindSpeedStep)</f>
        <v>0.9999999988651771</v>
      </c>
      <c r="AJ1972" s="47">
        <f t="shared" si="578"/>
        <v>14</v>
      </c>
      <c r="AK1972" s="83" t="b">
        <f>COUNTIF('Power Curve'!$D$2:$D$31,AJ1972)&gt;0</f>
        <v>1</v>
      </c>
      <c r="AL1972" s="83" t="b">
        <f t="shared" si="579"/>
        <v>0</v>
      </c>
      <c r="AM1972" s="83" t="b">
        <f t="shared" si="585"/>
        <v>1</v>
      </c>
      <c r="AN1972" s="47" t="str">
        <f t="shared" si="580"/>
        <v>Outer</v>
      </c>
      <c r="AO1972" s="48" t="str">
        <f t="shared" si="581"/>
        <v>1.5-1.6</v>
      </c>
      <c r="AP1972" s="49" t="str">
        <f t="shared" si="586"/>
        <v>2-3</v>
      </c>
      <c r="AQ1972" s="49" t="str">
        <f t="shared" si="587"/>
        <v>Mar</v>
      </c>
      <c r="AR1972" s="48" t="str">
        <f t="shared" si="588"/>
        <v>285-295</v>
      </c>
      <c r="AS1972" s="49" t="str">
        <f t="shared" si="582"/>
        <v>HWS-HTI</v>
      </c>
    </row>
    <row r="1973" spans="5:45" x14ac:dyDescent="0.3">
      <c r="E1973" s="15">
        <v>40981.097222222219</v>
      </c>
      <c r="F1973" s="21">
        <v>13.42</v>
      </c>
      <c r="G1973" s="21">
        <v>1913.069946289068</v>
      </c>
      <c r="H1973" s="42">
        <v>1.18567642778833</v>
      </c>
      <c r="I1973" s="35">
        <v>285.7</v>
      </c>
      <c r="J1973" s="43">
        <v>0.15797317436661701</v>
      </c>
      <c r="K1973" s="44">
        <v>0.13082979583119028</v>
      </c>
      <c r="L1973" s="26">
        <f t="shared" si="570"/>
        <v>13.274837542057993</v>
      </c>
      <c r="M1973" s="26">
        <f t="shared" si="571"/>
        <v>1.409718910733182</v>
      </c>
      <c r="N1973" s="96">
        <f t="shared" si="572"/>
        <v>14</v>
      </c>
      <c r="O1973" s="26">
        <f t="shared" si="573"/>
        <v>0.29567052738705696</v>
      </c>
      <c r="P1973" s="3">
        <f>IF(L1973&gt;'Power Curve'!$C$37,0,INDEX(Ci,$N1973,1)*POWER(1-O1973,3)+INDEX(Ci,$N1973,2)*3*O1973*POWER(1-O1973,2)+INDEX(Ci,$N1973,3)*3*POWER(O1973,2)*(1-O1973)+INDEX(Ci,$N1973,4)*POWER(O1973,3))</f>
        <v>1961.2892949499712</v>
      </c>
      <c r="Q1973" s="3">
        <f>MAX(0,MIN(P1973-V1973+W1973,'Power Curve'!$C$39))</f>
        <v>1926.6386068953677</v>
      </c>
      <c r="R1973" s="3">
        <f t="shared" si="574"/>
        <v>1913.069946289068</v>
      </c>
      <c r="S1973" s="3">
        <f t="shared" si="575"/>
        <v>13.568660606299773</v>
      </c>
      <c r="T1973" s="3">
        <f t="shared" si="576"/>
        <v>13.568660606299773</v>
      </c>
      <c r="V1973" s="37">
        <f t="array" ref="V1973">SUM(_xlfn.NORM.DIST($AD$3:$AD$1003,$L1973,$AA1973,FALSE)*WindSpeedStep*$AE$3:$AE$1003)/AG1973</f>
        <v>1953.4567250752971</v>
      </c>
      <c r="W1973" s="37">
        <f t="array" ref="W1973">SUM(_xlfn.NORM.DIST($AD$3:$AD$1003,$L1973,$AB1973,FALSE)*WindSpeedStep*$AE$3:$AE$1003)/AH1973</f>
        <v>1918.8060370206936</v>
      </c>
      <c r="Y1973" s="1">
        <f t="shared" si="577"/>
        <v>13</v>
      </c>
      <c r="Z1973" s="99">
        <f>IF(L1973&lt;'Power Curve'!$P$28,'Power Curve'!$Q$28,IF(L1973&gt;'Power Curve'!$P$29,'Power Curve'!$Q$29,INDEX(ReferenceTurbulence,Y1973)+(L1973-INDEX(ReferenceTurbulenceWindSpeed,Y1973))*(INDEX(ReferenceTurbulence,Y1973+1)-INDEX(ReferenceTurbulence,Y1973))/(INDEX(ReferenceTurbulenceWindSpeed,Y1973+1)-INDEX(ReferenceTurbulenceWindSpeed,Y1973))))</f>
        <v>0.12145722303615288</v>
      </c>
      <c r="AA1973" s="100">
        <f t="shared" si="583"/>
        <v>1.612324904114433</v>
      </c>
      <c r="AB1973" s="29">
        <f t="shared" si="584"/>
        <v>2.097068225720041</v>
      </c>
      <c r="AG1973" s="40">
        <f t="array" ref="AG1973">SUM(_xlfn.NORM.DIST($AD$3:$AD$1003,$F1973,$AA1973,FALSE)*WindSpeedStep)</f>
        <v>1.0000000000000027</v>
      </c>
      <c r="AH1973" s="40">
        <f t="array" ref="AH1973">SUM(_xlfn.NORM.DIST($AD$3:$AD$1003,$F1973,$AB1973,FALSE)*WindSpeedStep)</f>
        <v>0.99999999993357158</v>
      </c>
      <c r="AJ1973" s="47">
        <f t="shared" si="578"/>
        <v>13</v>
      </c>
      <c r="AK1973" s="83" t="b">
        <f>COUNTIF('Power Curve'!$D$2:$D$31,AJ1973)&gt;0</f>
        <v>1</v>
      </c>
      <c r="AL1973" s="83" t="b">
        <f t="shared" si="579"/>
        <v>0</v>
      </c>
      <c r="AM1973" s="83" t="b">
        <f t="shared" si="585"/>
        <v>1</v>
      </c>
      <c r="AN1973" s="47" t="str">
        <f t="shared" si="580"/>
        <v>Outer</v>
      </c>
      <c r="AO1973" s="48" t="str">
        <f t="shared" si="581"/>
        <v>1.4-1.5</v>
      </c>
      <c r="AP1973" s="49" t="str">
        <f t="shared" si="586"/>
        <v>2-3</v>
      </c>
      <c r="AQ1973" s="49" t="str">
        <f t="shared" si="587"/>
        <v>Mar</v>
      </c>
      <c r="AR1973" s="48" t="str">
        <f t="shared" si="588"/>
        <v>285-295</v>
      </c>
      <c r="AS1973" s="49" t="str">
        <f t="shared" si="582"/>
        <v>HWS-HTI</v>
      </c>
    </row>
    <row r="1974" spans="5:45" x14ac:dyDescent="0.3">
      <c r="E1974" s="15">
        <v>40981.104166666664</v>
      </c>
      <c r="F1974" s="21">
        <v>15.62</v>
      </c>
      <c r="G1974" s="21">
        <v>1981.7400054931641</v>
      </c>
      <c r="H1974" s="42">
        <v>1.1850799331916806</v>
      </c>
      <c r="I1974" s="35">
        <v>291.7</v>
      </c>
      <c r="J1974" s="43">
        <v>0.18309859154929578</v>
      </c>
      <c r="K1974" s="44">
        <v>0.1218934636702724</v>
      </c>
      <c r="L1974" s="26">
        <f t="shared" si="570"/>
        <v>15.448448927162165</v>
      </c>
      <c r="M1974" s="26">
        <f t="shared" si="571"/>
        <v>1.7456575571106048</v>
      </c>
      <c r="N1974" s="96">
        <f t="shared" si="572"/>
        <v>16</v>
      </c>
      <c r="O1974" s="26">
        <f t="shared" si="573"/>
        <v>0.44915848981877315</v>
      </c>
      <c r="P1974" s="3">
        <f>IF(L1974&gt;'Power Curve'!$C$37,0,INDEX(Ci,$N1974,1)*POWER(1-O1974,3)+INDEX(Ci,$N1974,2)*3*O1974*POWER(1-O1974,2)+INDEX(Ci,$N1974,3)*3*POWER(O1974,2)*(1-O1974)+INDEX(Ci,$N1974,4)*POWER(O1974,3))</f>
        <v>1980.6309106867384</v>
      </c>
      <c r="Q1974" s="3">
        <f>MAX(0,MIN(P1974-V1974+W1974,'Power Curve'!$C$39))</f>
        <v>1955.3210425958027</v>
      </c>
      <c r="R1974" s="3">
        <f t="shared" si="574"/>
        <v>1981.7400054931641</v>
      </c>
      <c r="S1974" s="3">
        <f t="shared" si="575"/>
        <v>-26.418962897361325</v>
      </c>
      <c r="T1974" s="3">
        <f t="shared" si="576"/>
        <v>26.418962897361325</v>
      </c>
      <c r="V1974" s="37">
        <f t="array" ref="V1974">SUM(_xlfn.NORM.DIST($AD$3:$AD$1003,$L1974,$AA1974,FALSE)*WindSpeedStep*$AE$3:$AE$1003)/AG1974</f>
        <v>1979.2129157160805</v>
      </c>
      <c r="W1974" s="37">
        <f t="array" ref="W1974">SUM(_xlfn.NORM.DIST($AD$3:$AD$1003,$L1974,$AB1974,FALSE)*WindSpeedStep*$AE$3:$AE$1003)/AH1974</f>
        <v>1953.9030476251448</v>
      </c>
      <c r="Y1974" s="1">
        <f t="shared" si="577"/>
        <v>15</v>
      </c>
      <c r="Z1974" s="99">
        <f>IF(L1974&lt;'Power Curve'!$P$28,'Power Curve'!$Q$28,IF(L1974&gt;'Power Curve'!$P$29,'Power Curve'!$Q$29,INDEX(ReferenceTurbulence,Y1974)+(L1974-INDEX(ReferenceTurbulenceWindSpeed,Y1974))*(INDEX(ReferenceTurbulence,Y1974+1)-INDEX(ReferenceTurbulence,Y1974))/(INDEX(ReferenceTurbulenceWindSpeed,Y1974+1)-INDEX(ReferenceTurbulenceWindSpeed,Y1974))))</f>
        <v>0.12226797152638501</v>
      </c>
      <c r="AA1974" s="100">
        <f t="shared" si="583"/>
        <v>1.8888505135530766</v>
      </c>
      <c r="AB1974" s="29">
        <f t="shared" si="584"/>
        <v>2.828589240184622</v>
      </c>
      <c r="AG1974" s="40">
        <f t="array" ref="AG1974">SUM(_xlfn.NORM.DIST($AD$3:$AD$1003,$F1974,$AA1974,FALSE)*WindSpeedStep)</f>
        <v>0.99999999999999634</v>
      </c>
      <c r="AH1974" s="40">
        <f t="array" ref="AH1974">SUM(_xlfn.NORM.DIST($AD$3:$AD$1003,$F1974,$AB1974,FALSE)*WindSpeedStep)</f>
        <v>0.99999998488958108</v>
      </c>
      <c r="AJ1974" s="47">
        <f t="shared" si="578"/>
        <v>15</v>
      </c>
      <c r="AK1974" s="83" t="b">
        <f>COUNTIF('Power Curve'!$D$2:$D$31,AJ1974)&gt;0</f>
        <v>1</v>
      </c>
      <c r="AL1974" s="83" t="b">
        <f t="shared" si="579"/>
        <v>0</v>
      </c>
      <c r="AM1974" s="83" t="b">
        <f t="shared" si="585"/>
        <v>1</v>
      </c>
      <c r="AN1974" s="47" t="str">
        <f t="shared" si="580"/>
        <v>Outer</v>
      </c>
      <c r="AO1974" s="48" t="str">
        <f t="shared" si="581"/>
        <v>1.7-1.8</v>
      </c>
      <c r="AP1974" s="49" t="str">
        <f t="shared" si="586"/>
        <v>2-3</v>
      </c>
      <c r="AQ1974" s="49" t="str">
        <f t="shared" si="587"/>
        <v>Mar</v>
      </c>
      <c r="AR1974" s="48" t="str">
        <f t="shared" si="588"/>
        <v>285-295</v>
      </c>
      <c r="AS1974" s="49" t="str">
        <f t="shared" si="582"/>
        <v>HWS-HTI</v>
      </c>
    </row>
    <row r="1975" spans="5:45" x14ac:dyDescent="0.3">
      <c r="E1975" s="15">
        <v>40981.111111111109</v>
      </c>
      <c r="F1975" s="21">
        <v>17.489999999999998</v>
      </c>
      <c r="G1975" s="21">
        <v>1980.7899475097711</v>
      </c>
      <c r="H1975" s="42">
        <v>1.1846728342027253</v>
      </c>
      <c r="I1975" s="35">
        <v>291.60000000000002</v>
      </c>
      <c r="J1975" s="43">
        <v>0.15437392795883365</v>
      </c>
      <c r="K1975" s="44">
        <v>0.15239515093733302</v>
      </c>
      <c r="L1975" s="26">
        <f t="shared" si="570"/>
        <v>17.295930168067439</v>
      </c>
      <c r="M1975" s="26">
        <f t="shared" si="571"/>
        <v>2.0311917383955698</v>
      </c>
      <c r="N1975" s="96">
        <f t="shared" si="572"/>
        <v>18</v>
      </c>
      <c r="O1975" s="26">
        <f t="shared" si="573"/>
        <v>0.33252742593547069</v>
      </c>
      <c r="P1975" s="3">
        <f>IF(L1975&gt;'Power Curve'!$C$37,0,INDEX(Ci,$N1975,1)*POWER(1-O1975,3)+INDEX(Ci,$N1975,2)*3*O1975*POWER(1-O1975,2)+INDEX(Ci,$N1975,3)*3*POWER(O1975,2)*(1-O1975)+INDEX(Ci,$N1975,4)*POWER(O1975,3))</f>
        <v>1983.8228543866412</v>
      </c>
      <c r="Q1975" s="3">
        <f>MAX(0,MIN(P1975-V1975+W1975,'Power Curve'!$C$39))</f>
        <v>1980.5804520971108</v>
      </c>
      <c r="R1975" s="3">
        <f t="shared" si="574"/>
        <v>1980.7899475097711</v>
      </c>
      <c r="S1975" s="3">
        <f t="shared" si="575"/>
        <v>-0.20949541266031702</v>
      </c>
      <c r="T1975" s="3">
        <f t="shared" si="576"/>
        <v>0.20949541266031702</v>
      </c>
      <c r="V1975" s="37">
        <f t="array" ref="V1975">SUM(_xlfn.NORM.DIST($AD$3:$AD$1003,$L1975,$AA1975,FALSE)*WindSpeedStep*$AE$3:$AE$1003)/AG1975</f>
        <v>1983.7189016167367</v>
      </c>
      <c r="W1975" s="37">
        <f t="array" ref="W1975">SUM(_xlfn.NORM.DIST($AD$3:$AD$1003,$L1975,$AB1975,FALSE)*WindSpeedStep*$AE$3:$AE$1003)/AH1975</f>
        <v>1980.4764993272063</v>
      </c>
      <c r="Y1975" s="1">
        <f t="shared" si="577"/>
        <v>17</v>
      </c>
      <c r="Z1975" s="99">
        <f>IF(L1975&lt;'Power Curve'!$P$28,'Power Curve'!$Q$28,IF(L1975&gt;'Power Curve'!$P$29,'Power Curve'!$Q$29,INDEX(ReferenceTurbulence,Y1975)+(L1975-INDEX(ReferenceTurbulenceWindSpeed,Y1975))*(INDEX(ReferenceTurbulence,Y1975+1)-INDEX(ReferenceTurbulence,Y1975))/(INDEX(ReferenceTurbulenceWindSpeed,Y1975+1)-INDEX(ReferenceTurbulenceWindSpeed,Y1975))))</f>
        <v>0.12025503082719054</v>
      </c>
      <c r="AA1975" s="100">
        <f t="shared" si="583"/>
        <v>2.0799226155458848</v>
      </c>
      <c r="AB1975" s="29">
        <f t="shared" si="584"/>
        <v>2.6700406777462602</v>
      </c>
      <c r="AG1975" s="40">
        <f t="array" ref="AG1975">SUM(_xlfn.NORM.DIST($AD$3:$AD$1003,$F1975,$AA1975,FALSE)*WindSpeedStep)</f>
        <v>0.99999999999999023</v>
      </c>
      <c r="AH1975" s="40">
        <f t="array" ref="AH1975">SUM(_xlfn.NORM.DIST($AD$3:$AD$1003,$F1975,$AB1975,FALSE)*WindSpeedStep)</f>
        <v>0.99999999997476219</v>
      </c>
      <c r="AJ1975" s="47">
        <f t="shared" si="578"/>
        <v>17</v>
      </c>
      <c r="AK1975" s="83" t="b">
        <f>COUNTIF('Power Curve'!$D$2:$D$31,AJ1975)&gt;0</f>
        <v>1</v>
      </c>
      <c r="AL1975" s="83" t="b">
        <f t="shared" si="579"/>
        <v>0</v>
      </c>
      <c r="AM1975" s="83" t="b">
        <f t="shared" si="585"/>
        <v>1</v>
      </c>
      <c r="AN1975" s="47" t="str">
        <f t="shared" si="580"/>
        <v>Outer</v>
      </c>
      <c r="AO1975" s="48" t="str">
        <f t="shared" si="581"/>
        <v>2.0-2.1</v>
      </c>
      <c r="AP1975" s="49" t="str">
        <f t="shared" si="586"/>
        <v>2-3</v>
      </c>
      <c r="AQ1975" s="49" t="str">
        <f t="shared" si="587"/>
        <v>Mar</v>
      </c>
      <c r="AR1975" s="48" t="str">
        <f t="shared" si="588"/>
        <v>285-295</v>
      </c>
      <c r="AS1975" s="49" t="str">
        <f t="shared" si="582"/>
        <v>HWS-HTI</v>
      </c>
    </row>
    <row r="1976" spans="5:45" x14ac:dyDescent="0.3">
      <c r="E1976" s="15">
        <v>40981.118055555555</v>
      </c>
      <c r="F1976" s="21">
        <v>18.47</v>
      </c>
      <c r="G1976" s="21">
        <v>1976.500000000003</v>
      </c>
      <c r="H1976" s="42">
        <v>1.1846139929681485</v>
      </c>
      <c r="I1976" s="35">
        <v>294.60000000000002</v>
      </c>
      <c r="J1976" s="43">
        <v>0.14510016242555498</v>
      </c>
      <c r="K1976" s="44">
        <v>0.14536150137226414</v>
      </c>
      <c r="L1976" s="26">
        <f t="shared" si="570"/>
        <v>18.264753637772067</v>
      </c>
      <c r="M1976" s="26">
        <f t="shared" si="571"/>
        <v>2.1809265287181061</v>
      </c>
      <c r="N1976" s="96">
        <f t="shared" si="572"/>
        <v>19</v>
      </c>
      <c r="O1976" s="26">
        <f t="shared" si="573"/>
        <v>0.60789637220373938</v>
      </c>
      <c r="P1976" s="3">
        <f>IF(L1976&gt;'Power Curve'!$C$37,0,INDEX(Ci,$N1976,1)*POWER(1-O1976,3)+INDEX(Ci,$N1976,2)*3*O1976*POWER(1-O1976,2)+INDEX(Ci,$N1976,3)*3*POWER(O1976,2)*(1-O1976)+INDEX(Ci,$N1976,4)*POWER(O1976,3))</f>
        <v>1986.2283232091565</v>
      </c>
      <c r="Q1976" s="3">
        <f>MAX(0,MIN(P1976-V1976+W1976,'Power Curve'!$C$39))</f>
        <v>1985.2186630550377</v>
      </c>
      <c r="R1976" s="3">
        <f t="shared" si="574"/>
        <v>1976.500000000003</v>
      </c>
      <c r="S1976" s="3">
        <f t="shared" si="575"/>
        <v>8.7186630550347672</v>
      </c>
      <c r="T1976" s="3">
        <f t="shared" si="576"/>
        <v>8.7186630550347672</v>
      </c>
      <c r="V1976" s="37">
        <f t="array" ref="V1976">SUM(_xlfn.NORM.DIST($AD$3:$AD$1003,$L1976,$AA1976,FALSE)*WindSpeedStep*$AE$3:$AE$1003)/AG1976</f>
        <v>1984.9287083904162</v>
      </c>
      <c r="W1976" s="37">
        <f t="array" ref="W1976">SUM(_xlfn.NORM.DIST($AD$3:$AD$1003,$L1976,$AB1976,FALSE)*WindSpeedStep*$AE$3:$AE$1003)/AH1976</f>
        <v>1983.9190482362974</v>
      </c>
      <c r="Y1976" s="1">
        <f t="shared" si="577"/>
        <v>18</v>
      </c>
      <c r="Z1976" s="99">
        <f>IF(L1976&lt;'Power Curve'!$P$28,'Power Curve'!$Q$28,IF(L1976&gt;'Power Curve'!$P$29,'Power Curve'!$Q$29,INDEX(ReferenceTurbulence,Y1976)+(L1976-INDEX(ReferenceTurbulenceWindSpeed,Y1976))*(INDEX(ReferenceTurbulence,Y1976+1)-INDEX(ReferenceTurbulence,Y1976))/(INDEX(ReferenceTurbulenceWindSpeed,Y1976+1)-INDEX(ReferenceTurbulenceWindSpeed,Y1976))))</f>
        <v>0.11997925880151547</v>
      </c>
      <c r="AA1976" s="100">
        <f t="shared" si="583"/>
        <v>2.1913916036521761</v>
      </c>
      <c r="AB1976" s="29">
        <f t="shared" si="584"/>
        <v>2.650218719503473</v>
      </c>
      <c r="AG1976" s="40">
        <f t="array" ref="AG1976">SUM(_xlfn.NORM.DIST($AD$3:$AD$1003,$F1976,$AA1976,FALSE)*WindSpeedStep)</f>
        <v>0.9999999999999879</v>
      </c>
      <c r="AH1976" s="40">
        <f t="array" ref="AH1976">SUM(_xlfn.NORM.DIST($AD$3:$AD$1003,$F1976,$AB1976,FALSE)*WindSpeedStep)</f>
        <v>0.99999999999860023</v>
      </c>
      <c r="AJ1976" s="47">
        <f t="shared" si="578"/>
        <v>18</v>
      </c>
      <c r="AK1976" s="83" t="b">
        <f>COUNTIF('Power Curve'!$D$2:$D$31,AJ1976)&gt;0</f>
        <v>1</v>
      </c>
      <c r="AL1976" s="83" t="b">
        <f t="shared" si="579"/>
        <v>0</v>
      </c>
      <c r="AM1976" s="83" t="b">
        <f t="shared" si="585"/>
        <v>1</v>
      </c>
      <c r="AN1976" s="47" t="str">
        <f t="shared" si="580"/>
        <v>Outer</v>
      </c>
      <c r="AO1976" s="48" t="str">
        <f t="shared" si="581"/>
        <v>2.1-2.2</v>
      </c>
      <c r="AP1976" s="49" t="str">
        <f t="shared" si="586"/>
        <v>2-3</v>
      </c>
      <c r="AQ1976" s="49" t="str">
        <f t="shared" si="587"/>
        <v>Mar</v>
      </c>
      <c r="AR1976" s="48" t="str">
        <f t="shared" si="588"/>
        <v>285-295</v>
      </c>
      <c r="AS1976" s="49" t="str">
        <f t="shared" si="582"/>
        <v>HWS-HTI</v>
      </c>
    </row>
    <row r="1977" spans="5:45" x14ac:dyDescent="0.3">
      <c r="E1977" s="15">
        <v>40981.125</v>
      </c>
      <c r="F1977" s="21">
        <v>16.670000000000002</v>
      </c>
      <c r="G1977" s="21">
        <v>1977.209945678708</v>
      </c>
      <c r="H1977" s="42">
        <v>1.1856027433737564</v>
      </c>
      <c r="I1977" s="35">
        <v>291.89999999999998</v>
      </c>
      <c r="J1977" s="43">
        <v>0.12417516496700658</v>
      </c>
      <c r="K1977" s="44">
        <v>0.15143652830118107</v>
      </c>
      <c r="L1977" s="26">
        <f t="shared" si="570"/>
        <v>16.489341105994999</v>
      </c>
      <c r="M1977" s="26">
        <f t="shared" si="571"/>
        <v>1.9065307987481341</v>
      </c>
      <c r="N1977" s="96">
        <f t="shared" si="572"/>
        <v>17</v>
      </c>
      <c r="O1977" s="26">
        <f t="shared" si="573"/>
        <v>0.49690676991388411</v>
      </c>
      <c r="P1977" s="3">
        <f>IF(L1977&gt;'Power Curve'!$C$37,0,INDEX(Ci,$N1977,1)*POWER(1-O1977,3)+INDEX(Ci,$N1977,2)*3*O1977*POWER(1-O1977,2)+INDEX(Ci,$N1977,3)*3*POWER(O1977,2)*(1-O1977)+INDEX(Ci,$N1977,4)*POWER(O1977,3))</f>
        <v>1984.1534631010788</v>
      </c>
      <c r="Q1977" s="3">
        <f>MAX(0,MIN(P1977-V1977+W1977,'Power Curve'!$C$39))</f>
        <v>1983.9117941556126</v>
      </c>
      <c r="R1977" s="3">
        <f t="shared" si="574"/>
        <v>1977.209945678708</v>
      </c>
      <c r="S1977" s="3">
        <f t="shared" si="575"/>
        <v>6.7018484769046154</v>
      </c>
      <c r="T1977" s="3">
        <f t="shared" si="576"/>
        <v>6.7018484769046154</v>
      </c>
      <c r="V1977" s="37">
        <f t="array" ref="V1977">SUM(_xlfn.NORM.DIST($AD$3:$AD$1003,$L1977,$AA1977,FALSE)*WindSpeedStep*$AE$3:$AE$1003)/AG1977</f>
        <v>1982.3420075891881</v>
      </c>
      <c r="W1977" s="37">
        <f t="array" ref="W1977">SUM(_xlfn.NORM.DIST($AD$3:$AD$1003,$L1977,$AB1977,FALSE)*WindSpeedStep*$AE$3:$AE$1003)/AH1977</f>
        <v>1982.1003386437219</v>
      </c>
      <c r="Y1977" s="1">
        <f t="shared" si="577"/>
        <v>16</v>
      </c>
      <c r="Z1977" s="99">
        <f>IF(L1977&lt;'Power Curve'!$P$28,'Power Curve'!$Q$28,IF(L1977&gt;'Power Curve'!$P$29,'Power Curve'!$Q$29,INDEX(ReferenceTurbulence,Y1977)+(L1977-INDEX(ReferenceTurbulenceWindSpeed,Y1977))*(INDEX(ReferenceTurbulence,Y1977+1)-INDEX(ReferenceTurbulence,Y1977))/(INDEX(ReferenceTurbulenceWindSpeed,Y1977+1)-INDEX(ReferenceTurbulenceWindSpeed,Y1977))))</f>
        <v>0.12103820685470294</v>
      </c>
      <c r="AA1977" s="100">
        <f t="shared" si="583"/>
        <v>1.9958402796851789</v>
      </c>
      <c r="AB1977" s="29">
        <f t="shared" si="584"/>
        <v>2.0475666520341718</v>
      </c>
      <c r="AG1977" s="40">
        <f t="array" ref="AG1977">SUM(_xlfn.NORM.DIST($AD$3:$AD$1003,$F1977,$AA1977,FALSE)*WindSpeedStep)</f>
        <v>0.99999999999999323</v>
      </c>
      <c r="AH1977" s="40">
        <f t="array" ref="AH1977">SUM(_xlfn.NORM.DIST($AD$3:$AD$1003,$F1977,$AB1977,FALSE)*WindSpeedStep)</f>
        <v>0.99999999999999234</v>
      </c>
      <c r="AJ1977" s="47">
        <f t="shared" si="578"/>
        <v>16</v>
      </c>
      <c r="AK1977" s="83" t="b">
        <f>COUNTIF('Power Curve'!$D$2:$D$31,AJ1977)&gt;0</f>
        <v>1</v>
      </c>
      <c r="AL1977" s="83" t="b">
        <f t="shared" si="579"/>
        <v>0</v>
      </c>
      <c r="AM1977" s="83" t="b">
        <f t="shared" si="585"/>
        <v>1</v>
      </c>
      <c r="AN1977" s="47" t="str">
        <f t="shared" si="580"/>
        <v>Inner</v>
      </c>
      <c r="AO1977" s="48" t="str">
        <f t="shared" si="581"/>
        <v>1.9-2.0</v>
      </c>
      <c r="AP1977" s="49" t="str">
        <f t="shared" si="586"/>
        <v>3-4</v>
      </c>
      <c r="AQ1977" s="49" t="str">
        <f t="shared" si="587"/>
        <v>Mar</v>
      </c>
      <c r="AR1977" s="48" t="str">
        <f t="shared" si="588"/>
        <v>285-295</v>
      </c>
      <c r="AS1977" s="49" t="str">
        <f t="shared" si="582"/>
        <v>Inner-TI</v>
      </c>
    </row>
    <row r="1978" spans="5:45" x14ac:dyDescent="0.3">
      <c r="E1978" s="15">
        <v>40981.131944444445</v>
      </c>
      <c r="F1978" s="21">
        <v>16.07</v>
      </c>
      <c r="G1978" s="21">
        <v>1978.139968872073</v>
      </c>
      <c r="H1978" s="42">
        <v>1.1854284222397298</v>
      </c>
      <c r="I1978" s="35">
        <v>293.5</v>
      </c>
      <c r="J1978" s="43">
        <v>0.1524579962663348</v>
      </c>
      <c r="K1978" s="44">
        <v>0.12998436445109371</v>
      </c>
      <c r="L1978" s="26">
        <f t="shared" si="570"/>
        <v>15.895064423447145</v>
      </c>
      <c r="M1978" s="26">
        <f t="shared" si="571"/>
        <v>1.8146834217621035</v>
      </c>
      <c r="N1978" s="96">
        <f t="shared" si="572"/>
        <v>16</v>
      </c>
      <c r="O1978" s="26">
        <f t="shared" si="573"/>
        <v>0.89687450982265804</v>
      </c>
      <c r="P1978" s="3">
        <f>IF(L1978&gt;'Power Curve'!$C$37,0,INDEX(Ci,$N1978,1)*POWER(1-O1978,3)+INDEX(Ci,$N1978,2)*3*O1978*POWER(1-O1978,2)+INDEX(Ci,$N1978,3)*3*POWER(O1978,2)*(1-O1978)+INDEX(Ci,$N1978,4)*POWER(O1978,3))</f>
        <v>1982.085506092382</v>
      </c>
      <c r="Q1978" s="3">
        <f>MAX(0,MIN(P1978-V1978+W1978,'Power Curve'!$C$39))</f>
        <v>1975.3622266393045</v>
      </c>
      <c r="R1978" s="3">
        <f t="shared" si="574"/>
        <v>1978.139968872073</v>
      </c>
      <c r="S1978" s="3">
        <f t="shared" si="575"/>
        <v>-2.7777422327685599</v>
      </c>
      <c r="T1978" s="3">
        <f t="shared" si="576"/>
        <v>2.7777422327685599</v>
      </c>
      <c r="V1978" s="37">
        <f t="array" ref="V1978">SUM(_xlfn.NORM.DIST($AD$3:$AD$1003,$L1978,$AA1978,FALSE)*WindSpeedStep*$AE$3:$AE$1003)/AG1978</f>
        <v>1980.8969243867132</v>
      </c>
      <c r="W1978" s="37">
        <f t="array" ref="W1978">SUM(_xlfn.NORM.DIST($AD$3:$AD$1003,$L1978,$AB1978,FALSE)*WindSpeedStep*$AE$3:$AE$1003)/AH1978</f>
        <v>1974.1736449336356</v>
      </c>
      <c r="Y1978" s="1">
        <f t="shared" si="577"/>
        <v>15</v>
      </c>
      <c r="Z1978" s="99">
        <f>IF(L1978&lt;'Power Curve'!$P$28,'Power Curve'!$Q$28,IF(L1978&gt;'Power Curve'!$P$29,'Power Curve'!$Q$29,INDEX(ReferenceTurbulence,Y1978)+(L1978-INDEX(ReferenceTurbulenceWindSpeed,Y1978))*(INDEX(ReferenceTurbulence,Y1978+1)-INDEX(ReferenceTurbulence,Y1978))/(INDEX(ReferenceTurbulenceWindSpeed,Y1978+1)-INDEX(ReferenceTurbulenceWindSpeed,Y1978))))</f>
        <v>0.12126299490370726</v>
      </c>
      <c r="AA1978" s="100">
        <f t="shared" si="583"/>
        <v>1.9274831161745698</v>
      </c>
      <c r="AB1978" s="29">
        <f t="shared" si="584"/>
        <v>2.4233296725230562</v>
      </c>
      <c r="AG1978" s="40">
        <f t="array" ref="AG1978">SUM(_xlfn.NORM.DIST($AD$3:$AD$1003,$F1978,$AA1978,FALSE)*WindSpeedStep)</f>
        <v>0.99999999999999478</v>
      </c>
      <c r="AH1978" s="40">
        <f t="array" ref="AH1978">SUM(_xlfn.NORM.DIST($AD$3:$AD$1003,$F1978,$AB1978,FALSE)*WindSpeedStep)</f>
        <v>0.99999999998558475</v>
      </c>
      <c r="AJ1978" s="47">
        <f t="shared" si="578"/>
        <v>16</v>
      </c>
      <c r="AK1978" s="83" t="b">
        <f>COUNTIF('Power Curve'!$D$2:$D$31,AJ1978)&gt;0</f>
        <v>1</v>
      </c>
      <c r="AL1978" s="83" t="b">
        <f t="shared" si="579"/>
        <v>0</v>
      </c>
      <c r="AM1978" s="83" t="b">
        <f t="shared" si="585"/>
        <v>1</v>
      </c>
      <c r="AN1978" s="47" t="str">
        <f t="shared" si="580"/>
        <v>Outer</v>
      </c>
      <c r="AO1978" s="48" t="str">
        <f t="shared" si="581"/>
        <v>1.8-1.9</v>
      </c>
      <c r="AP1978" s="49" t="str">
        <f t="shared" si="586"/>
        <v>3-4</v>
      </c>
      <c r="AQ1978" s="49" t="str">
        <f t="shared" si="587"/>
        <v>Mar</v>
      </c>
      <c r="AR1978" s="48" t="str">
        <f t="shared" si="588"/>
        <v>285-295</v>
      </c>
      <c r="AS1978" s="49" t="str">
        <f t="shared" si="582"/>
        <v>HWS-HTI</v>
      </c>
    </row>
    <row r="1979" spans="5:45" x14ac:dyDescent="0.3">
      <c r="E1979" s="15">
        <v>40981.138888888891</v>
      </c>
      <c r="F1979" s="21">
        <v>15.81</v>
      </c>
      <c r="G1979" s="21">
        <v>1981.7099761962941</v>
      </c>
      <c r="H1979" s="42">
        <v>1.1852541518403281</v>
      </c>
      <c r="I1979" s="35">
        <v>288.5</v>
      </c>
      <c r="J1979" s="43">
        <v>0.13345983554712207</v>
      </c>
      <c r="K1979" s="44">
        <v>0.14360124619785072</v>
      </c>
      <c r="L1979" s="26">
        <f t="shared" si="570"/>
        <v>15.637128394896857</v>
      </c>
      <c r="M1979" s="26">
        <f t="shared" si="571"/>
        <v>1.7748185770723064</v>
      </c>
      <c r="N1979" s="96">
        <f t="shared" si="572"/>
        <v>16</v>
      </c>
      <c r="O1979" s="26">
        <f t="shared" si="573"/>
        <v>0.63830289043474597</v>
      </c>
      <c r="P1979" s="3">
        <f>IF(L1979&gt;'Power Curve'!$C$37,0,INDEX(Ci,$N1979,1)*POWER(1-O1979,3)+INDEX(Ci,$N1979,2)*3*O1979*POWER(1-O1979,2)+INDEX(Ci,$N1979,3)*3*POWER(O1979,2)*(1-O1979)+INDEX(Ci,$N1979,4)*POWER(O1979,3))</f>
        <v>1981.2604004485415</v>
      </c>
      <c r="Q1979" s="3">
        <f>MAX(0,MIN(P1979-V1979+W1979,'Power Curve'!$C$39))</f>
        <v>1979.1446297327802</v>
      </c>
      <c r="R1979" s="3">
        <f t="shared" si="574"/>
        <v>1981.7099761962941</v>
      </c>
      <c r="S1979" s="3">
        <f t="shared" si="575"/>
        <v>-2.5653464635138334</v>
      </c>
      <c r="T1979" s="3">
        <f t="shared" si="576"/>
        <v>2.5653464635138334</v>
      </c>
      <c r="V1979" s="37">
        <f t="array" ref="V1979">SUM(_xlfn.NORM.DIST($AD$3:$AD$1003,$L1979,$AA1979,FALSE)*WindSpeedStep*$AE$3:$AE$1003)/AG1979</f>
        <v>1979.9989187539124</v>
      </c>
      <c r="W1979" s="37">
        <f t="array" ref="W1979">SUM(_xlfn.NORM.DIST($AD$3:$AD$1003,$L1979,$AB1979,FALSE)*WindSpeedStep*$AE$3:$AE$1003)/AH1979</f>
        <v>1977.8831480381511</v>
      </c>
      <c r="Y1979" s="1">
        <f t="shared" si="577"/>
        <v>15</v>
      </c>
      <c r="Z1979" s="99">
        <f>IF(L1979&lt;'Power Curve'!$P$28,'Power Curve'!$Q$28,IF(L1979&gt;'Power Curve'!$P$29,'Power Curve'!$Q$29,INDEX(ReferenceTurbulence,Y1979)+(L1979-INDEX(ReferenceTurbulenceWindSpeed,Y1979))*(INDEX(ReferenceTurbulence,Y1979+1)-INDEX(ReferenceTurbulence,Y1979))/(INDEX(ReferenceTurbulenceWindSpeed,Y1979+1)-INDEX(ReferenceTurbulenceWindSpeed,Y1979))))</f>
        <v>0.12184340396025727</v>
      </c>
      <c r="AA1979" s="100">
        <f t="shared" si="583"/>
        <v>1.9052809517978271</v>
      </c>
      <c r="AB1979" s="29">
        <f t="shared" si="584"/>
        <v>2.0869285840121674</v>
      </c>
      <c r="AG1979" s="40">
        <f t="array" ref="AG1979">SUM(_xlfn.NORM.DIST($AD$3:$AD$1003,$F1979,$AA1979,FALSE)*WindSpeedStep)</f>
        <v>0.99999999999999578</v>
      </c>
      <c r="AH1979" s="40">
        <f t="array" ref="AH1979">SUM(_xlfn.NORM.DIST($AD$3:$AD$1003,$F1979,$AB1979,FALSE)*WindSpeedStep)</f>
        <v>0.99999999999998135</v>
      </c>
      <c r="AJ1979" s="47">
        <f t="shared" si="578"/>
        <v>16</v>
      </c>
      <c r="AK1979" s="83" t="b">
        <f>COUNTIF('Power Curve'!$D$2:$D$31,AJ1979)&gt;0</f>
        <v>1</v>
      </c>
      <c r="AL1979" s="83" t="b">
        <f t="shared" si="579"/>
        <v>0</v>
      </c>
      <c r="AM1979" s="83" t="b">
        <f t="shared" si="585"/>
        <v>1</v>
      </c>
      <c r="AN1979" s="47" t="str">
        <f t="shared" si="580"/>
        <v>Inner</v>
      </c>
      <c r="AO1979" s="48" t="str">
        <f t="shared" si="581"/>
        <v>1.7-1.8</v>
      </c>
      <c r="AP1979" s="49" t="str">
        <f t="shared" si="586"/>
        <v>3-4</v>
      </c>
      <c r="AQ1979" s="49" t="str">
        <f t="shared" si="587"/>
        <v>Mar</v>
      </c>
      <c r="AR1979" s="48" t="str">
        <f t="shared" si="588"/>
        <v>285-295</v>
      </c>
      <c r="AS1979" s="49" t="str">
        <f t="shared" si="582"/>
        <v>Inner-TI</v>
      </c>
    </row>
    <row r="1980" spans="5:45" x14ac:dyDescent="0.3">
      <c r="E1980" s="15">
        <v>40981.145833333336</v>
      </c>
      <c r="F1980" s="21">
        <v>19.34</v>
      </c>
      <c r="G1980" s="21">
        <v>1979.7799987792969</v>
      </c>
      <c r="H1980" s="42">
        <v>1.1856162045510927</v>
      </c>
      <c r="I1980" s="35">
        <v>294.39999999999998</v>
      </c>
      <c r="J1980" s="43">
        <v>0.13236814891416754</v>
      </c>
      <c r="K1980" s="44">
        <v>9.2782434329581567E-2</v>
      </c>
      <c r="L1980" s="26">
        <f t="shared" si="570"/>
        <v>19.130477739422137</v>
      </c>
      <c r="M1980" s="26">
        <f t="shared" si="571"/>
        <v>2.3147269793587784</v>
      </c>
      <c r="N1980" s="96">
        <f t="shared" si="572"/>
        <v>21</v>
      </c>
      <c r="O1980" s="26">
        <f t="shared" si="573"/>
        <v>7.6271573872514084E-2</v>
      </c>
      <c r="P1980" s="3">
        <f>IF(L1980&gt;'Power Curve'!$C$37,0,INDEX(Ci,$N1980,1)*POWER(1-O1980,3)+INDEX(Ci,$N1980,2)*3*O1980*POWER(1-O1980,2)+INDEX(Ci,$N1980,3)*3*POWER(O1980,2)*(1-O1980)+INDEX(Ci,$N1980,4)*POWER(O1980,3))</f>
        <v>1989.3620025098762</v>
      </c>
      <c r="Q1980" s="3">
        <f>MAX(0,MIN(P1980-V1980+W1980,'Power Curve'!$C$39))</f>
        <v>1989.2037302910906</v>
      </c>
      <c r="R1980" s="3">
        <f t="shared" si="574"/>
        <v>1979.7799987792969</v>
      </c>
      <c r="S1980" s="3">
        <f t="shared" si="575"/>
        <v>9.423731511793676</v>
      </c>
      <c r="T1980" s="3">
        <f t="shared" si="576"/>
        <v>9.423731511793676</v>
      </c>
      <c r="V1980" s="37">
        <f t="array" ref="V1980">SUM(_xlfn.NORM.DIST($AD$3:$AD$1003,$L1980,$AA1980,FALSE)*WindSpeedStep*$AE$3:$AE$1003)/AG1980</f>
        <v>1985.8189437134379</v>
      </c>
      <c r="W1980" s="37">
        <f t="array" ref="W1980">SUM(_xlfn.NORM.DIST($AD$3:$AD$1003,$L1980,$AB1980,FALSE)*WindSpeedStep*$AE$3:$AE$1003)/AH1980</f>
        <v>1985.6606714946522</v>
      </c>
      <c r="Y1980" s="1">
        <f t="shared" si="577"/>
        <v>19</v>
      </c>
      <c r="Z1980" s="99">
        <f>IF(L1980&lt;'Power Curve'!$P$28,'Power Curve'!$Q$28,IF(L1980&gt;'Power Curve'!$P$29,'Power Curve'!$Q$29,INDEX(ReferenceTurbulence,Y1980)+(L1980-INDEX(ReferenceTurbulenceWindSpeed,Y1980))*(INDEX(ReferenceTurbulence,Y1980+1)-INDEX(ReferenceTurbulence,Y1980))/(INDEX(ReferenceTurbulenceWindSpeed,Y1980+1)-INDEX(ReferenceTurbulenceWindSpeed,Y1980))))</f>
        <v>0.12291876468797522</v>
      </c>
      <c r="AA1980" s="100">
        <f t="shared" si="583"/>
        <v>2.3514946916205779</v>
      </c>
      <c r="AB1980" s="29">
        <f t="shared" si="584"/>
        <v>2.5322659262109966</v>
      </c>
      <c r="AG1980" s="40">
        <f t="array" ref="AG1980">SUM(_xlfn.NORM.DIST($AD$3:$AD$1003,$F1980,$AA1980,FALSE)*WindSpeedStep)</f>
        <v>0.99999999999998757</v>
      </c>
      <c r="AH1980" s="40">
        <f t="array" ref="AH1980">SUM(_xlfn.NORM.DIST($AD$3:$AD$1003,$F1980,$AB1980,FALSE)*WindSpeedStep)</f>
        <v>0.9999999999999778</v>
      </c>
      <c r="AJ1980" s="47">
        <f t="shared" si="578"/>
        <v>19</v>
      </c>
      <c r="AK1980" s="83" t="b">
        <f>COUNTIF('Power Curve'!$D$2:$D$31,AJ1980)&gt;0</f>
        <v>1</v>
      </c>
      <c r="AL1980" s="83" t="b">
        <f t="shared" si="579"/>
        <v>0</v>
      </c>
      <c r="AM1980" s="83" t="b">
        <f t="shared" si="585"/>
        <v>1</v>
      </c>
      <c r="AN1980" s="47" t="str">
        <f t="shared" si="580"/>
        <v>Outer</v>
      </c>
      <c r="AO1980" s="48" t="str">
        <f t="shared" si="581"/>
        <v>2.3-2.4</v>
      </c>
      <c r="AP1980" s="49" t="str">
        <f t="shared" si="586"/>
        <v>3-4</v>
      </c>
      <c r="AQ1980" s="49" t="str">
        <f t="shared" si="587"/>
        <v>Mar</v>
      </c>
      <c r="AR1980" s="48" t="str">
        <f t="shared" si="588"/>
        <v>285-295</v>
      </c>
      <c r="AS1980" s="49" t="str">
        <f t="shared" si="582"/>
        <v>Inner-TI</v>
      </c>
    </row>
    <row r="1981" spans="5:45" x14ac:dyDescent="0.3">
      <c r="E1981" s="15">
        <v>40981.152777777781</v>
      </c>
      <c r="F1981" s="21">
        <v>18.170000000000002</v>
      </c>
      <c r="G1981" s="21">
        <v>1973.8399963378911</v>
      </c>
      <c r="H1981" s="42">
        <v>1.1873632265616634</v>
      </c>
      <c r="I1981" s="35">
        <v>290.8</v>
      </c>
      <c r="J1981" s="43">
        <v>0.13593835993395706</v>
      </c>
      <c r="K1981" s="44">
        <v>9.3980378653171631E-2</v>
      </c>
      <c r="L1981" s="26">
        <f t="shared" si="570"/>
        <v>17.981976642600337</v>
      </c>
      <c r="M1981" s="26">
        <f t="shared" si="571"/>
        <v>2.137222432560129</v>
      </c>
      <c r="N1981" s="96">
        <f t="shared" si="572"/>
        <v>19</v>
      </c>
      <c r="O1981" s="26">
        <f t="shared" si="573"/>
        <v>0.11456211512075729</v>
      </c>
      <c r="P1981" s="3">
        <f>IF(L1981&gt;'Power Curve'!$C$37,0,INDEX(Ci,$N1981,1)*POWER(1-O1981,3)+INDEX(Ci,$N1981,2)*3*O1981*POWER(1-O1981,2)+INDEX(Ci,$N1981,3)*3*POWER(O1981,2)*(1-O1981)+INDEX(Ci,$N1981,4)*POWER(O1981,3))</f>
        <v>1980.2979570992022</v>
      </c>
      <c r="Q1981" s="3">
        <f>MAX(0,MIN(P1981-V1981+W1981,'Power Curve'!$C$39))</f>
        <v>1979.7155153126864</v>
      </c>
      <c r="R1981" s="3">
        <f t="shared" si="574"/>
        <v>1973.8399963378911</v>
      </c>
      <c r="S1981" s="3">
        <f t="shared" si="575"/>
        <v>5.8755189747953409</v>
      </c>
      <c r="T1981" s="3">
        <f t="shared" si="576"/>
        <v>5.8755189747953409</v>
      </c>
      <c r="V1981" s="37">
        <f t="array" ref="V1981">SUM(_xlfn.NORM.DIST($AD$3:$AD$1003,$L1981,$AA1981,FALSE)*WindSpeedStep*$AE$3:$AE$1003)/AG1981</f>
        <v>1984.622999519924</v>
      </c>
      <c r="W1981" s="37">
        <f t="array" ref="W1981">SUM(_xlfn.NORM.DIST($AD$3:$AD$1003,$L1981,$AB1981,FALSE)*WindSpeedStep*$AE$3:$AE$1003)/AH1981</f>
        <v>1984.0405577334081</v>
      </c>
      <c r="Y1981" s="1">
        <f t="shared" si="577"/>
        <v>18</v>
      </c>
      <c r="Z1981" s="99">
        <f>IF(L1981&lt;'Power Curve'!$P$28,'Power Curve'!$Q$28,IF(L1981&gt;'Power Curve'!$P$29,'Power Curve'!$Q$29,INDEX(ReferenceTurbulence,Y1981)+(L1981-INDEX(ReferenceTurbulenceWindSpeed,Y1981))*(INDEX(ReferenceTurbulence,Y1981+1)-INDEX(ReferenceTurbulence,Y1981))/(INDEX(ReferenceTurbulenceWindSpeed,Y1981+1)-INDEX(ReferenceTurbulenceWindSpeed,Y1981))))</f>
        <v>0.11891623402682144</v>
      </c>
      <c r="AA1981" s="100">
        <f t="shared" si="583"/>
        <v>2.1383489426962985</v>
      </c>
      <c r="AB1981" s="29">
        <f t="shared" si="584"/>
        <v>2.4444404131658133</v>
      </c>
      <c r="AG1981" s="40">
        <f t="array" ref="AG1981">SUM(_xlfn.NORM.DIST($AD$3:$AD$1003,$F1981,$AA1981,FALSE)*WindSpeedStep)</f>
        <v>0.99999999999998879</v>
      </c>
      <c r="AH1981" s="40">
        <f t="array" ref="AH1981">SUM(_xlfn.NORM.DIST($AD$3:$AD$1003,$F1981,$AB1981,FALSE)*WindSpeedStep)</f>
        <v>0.9999999999999446</v>
      </c>
      <c r="AJ1981" s="47">
        <f t="shared" si="578"/>
        <v>18</v>
      </c>
      <c r="AK1981" s="83" t="b">
        <f>COUNTIF('Power Curve'!$D$2:$D$31,AJ1981)&gt;0</f>
        <v>1</v>
      </c>
      <c r="AL1981" s="83" t="b">
        <f t="shared" si="579"/>
        <v>0</v>
      </c>
      <c r="AM1981" s="83" t="b">
        <f t="shared" si="585"/>
        <v>1</v>
      </c>
      <c r="AN1981" s="47" t="str">
        <f t="shared" si="580"/>
        <v>Outer</v>
      </c>
      <c r="AO1981" s="48" t="str">
        <f t="shared" si="581"/>
        <v>2.1-2.2</v>
      </c>
      <c r="AP1981" s="49" t="str">
        <f t="shared" si="586"/>
        <v>3-4</v>
      </c>
      <c r="AQ1981" s="49" t="str">
        <f t="shared" si="587"/>
        <v>Mar</v>
      </c>
      <c r="AR1981" s="48" t="str">
        <f t="shared" si="588"/>
        <v>285-295</v>
      </c>
      <c r="AS1981" s="49" t="str">
        <f t="shared" si="582"/>
        <v>Inner-TI</v>
      </c>
    </row>
    <row r="1982" spans="5:45" x14ac:dyDescent="0.3">
      <c r="E1982" s="15">
        <v>40981.159722222219</v>
      </c>
      <c r="F1982" s="21">
        <v>18.079999999999998</v>
      </c>
      <c r="G1982" s="21">
        <v>1985.849975585943</v>
      </c>
      <c r="H1982" s="42">
        <v>1.187100844905816</v>
      </c>
      <c r="I1982" s="35">
        <v>290.2</v>
      </c>
      <c r="J1982" s="43">
        <v>0.14933628318584072</v>
      </c>
      <c r="K1982" s="44">
        <v>0.13039064538307374</v>
      </c>
      <c r="L1982" s="26">
        <f t="shared" si="570"/>
        <v>17.891589884276783</v>
      </c>
      <c r="M1982" s="26">
        <f t="shared" si="571"/>
        <v>2.1232528676923033</v>
      </c>
      <c r="N1982" s="96">
        <f t="shared" si="572"/>
        <v>18</v>
      </c>
      <c r="O1982" s="26">
        <f t="shared" si="573"/>
        <v>0.97340323762386638</v>
      </c>
      <c r="P1982" s="3">
        <f>IF(L1982&gt;'Power Curve'!$C$37,0,INDEX(Ci,$N1982,1)*POWER(1-O1982,3)+INDEX(Ci,$N1982,2)*3*O1982*POWER(1-O1982,2)+INDEX(Ci,$N1982,3)*3*POWER(O1982,2)*(1-O1982)+INDEX(Ci,$N1982,4)*POWER(O1982,3))</f>
        <v>1979.9626436999747</v>
      </c>
      <c r="Q1982" s="3">
        <f>MAX(0,MIN(P1982-V1982+W1982,'Power Curve'!$C$39))</f>
        <v>1978.2457131189688</v>
      </c>
      <c r="R1982" s="3">
        <f t="shared" si="574"/>
        <v>1985.849975585943</v>
      </c>
      <c r="S1982" s="3">
        <f t="shared" si="575"/>
        <v>-7.6042624669742054</v>
      </c>
      <c r="T1982" s="3">
        <f t="shared" si="576"/>
        <v>7.6042624669742054</v>
      </c>
      <c r="V1982" s="37">
        <f t="array" ref="V1982">SUM(_xlfn.NORM.DIST($AD$3:$AD$1003,$L1982,$AA1982,FALSE)*WindSpeedStep*$AE$3:$AE$1003)/AG1982</f>
        <v>1984.5204905772252</v>
      </c>
      <c r="W1982" s="37">
        <f t="array" ref="W1982">SUM(_xlfn.NORM.DIST($AD$3:$AD$1003,$L1982,$AB1982,FALSE)*WindSpeedStep*$AE$3:$AE$1003)/AH1982</f>
        <v>1982.8035599962193</v>
      </c>
      <c r="Y1982" s="1">
        <f t="shared" si="577"/>
        <v>17</v>
      </c>
      <c r="Z1982" s="99">
        <f>IF(L1982&lt;'Power Curve'!$P$28,'Power Curve'!$Q$28,IF(L1982&gt;'Power Curve'!$P$29,'Power Curve'!$Q$29,INDEX(ReferenceTurbulence,Y1982)+(L1982-INDEX(ReferenceTurbulenceWindSpeed,Y1982))*(INDEX(ReferenceTurbulence,Y1982+1)-INDEX(ReferenceTurbulence,Y1982))/(INDEX(ReferenceTurbulenceWindSpeed,Y1982+1)-INDEX(ReferenceTurbulenceWindSpeed,Y1982))))</f>
        <v>0.11873256179408705</v>
      </c>
      <c r="AA1982" s="100">
        <f t="shared" si="583"/>
        <v>2.1243143015293557</v>
      </c>
      <c r="AB1982" s="29">
        <f t="shared" si="584"/>
        <v>2.6718635336032808</v>
      </c>
      <c r="AG1982" s="40">
        <f t="array" ref="AG1982">SUM(_xlfn.NORM.DIST($AD$3:$AD$1003,$F1982,$AA1982,FALSE)*WindSpeedStep)</f>
        <v>0.99999999999998912</v>
      </c>
      <c r="AH1982" s="40">
        <f t="array" ref="AH1982">SUM(_xlfn.NORM.DIST($AD$3:$AD$1003,$F1982,$AB1982,FALSE)*WindSpeedStep)</f>
        <v>0.99999999999422307</v>
      </c>
      <c r="AJ1982" s="47">
        <f t="shared" si="578"/>
        <v>18</v>
      </c>
      <c r="AK1982" s="83" t="b">
        <f>COUNTIF('Power Curve'!$D$2:$D$31,AJ1982)&gt;0</f>
        <v>1</v>
      </c>
      <c r="AL1982" s="83" t="b">
        <f t="shared" si="579"/>
        <v>0</v>
      </c>
      <c r="AM1982" s="83" t="b">
        <f t="shared" si="585"/>
        <v>1</v>
      </c>
      <c r="AN1982" s="47" t="str">
        <f t="shared" si="580"/>
        <v>Outer</v>
      </c>
      <c r="AO1982" s="48" t="str">
        <f t="shared" si="581"/>
        <v>2.1-2.2</v>
      </c>
      <c r="AP1982" s="49" t="str">
        <f t="shared" si="586"/>
        <v>3-4</v>
      </c>
      <c r="AQ1982" s="49" t="str">
        <f t="shared" si="587"/>
        <v>Mar</v>
      </c>
      <c r="AR1982" s="48" t="str">
        <f t="shared" si="588"/>
        <v>285-295</v>
      </c>
      <c r="AS1982" s="49" t="str">
        <f t="shared" si="582"/>
        <v>HWS-HTI</v>
      </c>
    </row>
    <row r="1983" spans="5:45" x14ac:dyDescent="0.3">
      <c r="E1983" s="15">
        <v>40981.173611111109</v>
      </c>
      <c r="F1983" s="21">
        <v>20.149999999999999</v>
      </c>
      <c r="G1983" s="21">
        <v>1989.269958496091</v>
      </c>
      <c r="H1983" s="42">
        <v>1.1866926825428279</v>
      </c>
      <c r="I1983" s="35">
        <v>292.89999999999998</v>
      </c>
      <c r="J1983" s="43">
        <v>0.13349875930521093</v>
      </c>
      <c r="K1983" s="44">
        <v>9.6991807820719811E-2</v>
      </c>
      <c r="L1983" s="26">
        <f t="shared" si="570"/>
        <v>19.937732997584792</v>
      </c>
      <c r="M1983" s="26">
        <f t="shared" si="571"/>
        <v>2.4394908817594931</v>
      </c>
      <c r="N1983" s="96">
        <f t="shared" si="572"/>
        <v>21</v>
      </c>
      <c r="O1983" s="26">
        <f t="shared" si="573"/>
        <v>0.98470764306570258</v>
      </c>
      <c r="P1983" s="3">
        <f>IF(L1983&gt;'Power Curve'!$C$37,0,INDEX(Ci,$N1983,1)*POWER(1-O1983,3)+INDEX(Ci,$N1983,2)*3*O1983*POWER(1-O1983,2)+INDEX(Ci,$N1983,3)*3*POWER(O1983,2)*(1-O1983)+INDEX(Ci,$N1983,4)*POWER(O1983,3))</f>
        <v>1982.8758238248261</v>
      </c>
      <c r="Q1983" s="3">
        <f>MAX(0,MIN(P1983-V1983+W1983,'Power Curve'!$C$39))</f>
        <v>1982.7316706873655</v>
      </c>
      <c r="R1983" s="3">
        <f t="shared" si="574"/>
        <v>1989.269958496091</v>
      </c>
      <c r="S1983" s="3">
        <f t="shared" si="575"/>
        <v>-6.5382878087254994</v>
      </c>
      <c r="T1983" s="3">
        <f t="shared" si="576"/>
        <v>6.5382878087254994</v>
      </c>
      <c r="V1983" s="37">
        <f t="array" ref="V1983">SUM(_xlfn.NORM.DIST($AD$3:$AD$1003,$L1983,$AA1983,FALSE)*WindSpeedStep*$AE$3:$AE$1003)/AG1983</f>
        <v>1986.6037976284922</v>
      </c>
      <c r="W1983" s="37">
        <f t="array" ref="W1983">SUM(_xlfn.NORM.DIST($AD$3:$AD$1003,$L1983,$AB1983,FALSE)*WindSpeedStep*$AE$3:$AE$1003)/AH1983</f>
        <v>1986.4596444910317</v>
      </c>
      <c r="Y1983" s="1">
        <f t="shared" si="577"/>
        <v>19</v>
      </c>
      <c r="Z1983" s="99">
        <f>IF(L1983&lt;'Power Curve'!$P$28,'Power Curve'!$Q$28,IF(L1983&gt;'Power Curve'!$P$29,'Power Curve'!$Q$29,INDEX(ReferenceTurbulence,Y1983)+(L1983-INDEX(ReferenceTurbulenceWindSpeed,Y1983))*(INDEX(ReferenceTurbulence,Y1983+1)-INDEX(ReferenceTurbulence,Y1983))/(INDEX(ReferenceTurbulenceWindSpeed,Y1983+1)-INDEX(ReferenceTurbulenceWindSpeed,Y1983))))</f>
        <v>0.122202160981135</v>
      </c>
      <c r="AA1983" s="100">
        <f t="shared" si="583"/>
        <v>2.4364340573697438</v>
      </c>
      <c r="AB1983" s="29">
        <f t="shared" si="584"/>
        <v>2.6616626185361341</v>
      </c>
      <c r="AG1983" s="40">
        <f t="array" ref="AG1983">SUM(_xlfn.NORM.DIST($AD$3:$AD$1003,$F1983,$AA1983,FALSE)*WindSpeedStep)</f>
        <v>0.99999999999998712</v>
      </c>
      <c r="AH1983" s="40">
        <f t="array" ref="AH1983">SUM(_xlfn.NORM.DIST($AD$3:$AD$1003,$F1983,$AB1983,FALSE)*WindSpeedStep)</f>
        <v>0.99999999999997036</v>
      </c>
      <c r="AJ1983" s="47">
        <f t="shared" si="578"/>
        <v>20</v>
      </c>
      <c r="AK1983" s="83" t="b">
        <f>COUNTIF('Power Curve'!$D$2:$D$31,AJ1983)&gt;0</f>
        <v>1</v>
      </c>
      <c r="AL1983" s="83" t="b">
        <f t="shared" si="579"/>
        <v>0</v>
      </c>
      <c r="AM1983" s="83" t="b">
        <f t="shared" si="585"/>
        <v>1</v>
      </c>
      <c r="AN1983" s="47" t="str">
        <f t="shared" si="580"/>
        <v>Outer</v>
      </c>
      <c r="AO1983" s="48" t="str">
        <f t="shared" si="581"/>
        <v>2.4-2.5</v>
      </c>
      <c r="AP1983" s="49" t="str">
        <f t="shared" si="586"/>
        <v>4-5</v>
      </c>
      <c r="AQ1983" s="49" t="str">
        <f t="shared" si="587"/>
        <v>Mar</v>
      </c>
      <c r="AR1983" s="48" t="str">
        <f t="shared" si="588"/>
        <v>285-295</v>
      </c>
      <c r="AS1983" s="49" t="str">
        <f t="shared" si="582"/>
        <v>Inner-TI</v>
      </c>
    </row>
    <row r="1984" spans="5:45" x14ac:dyDescent="0.3">
      <c r="E1984" s="15">
        <v>40981.180555555555</v>
      </c>
      <c r="F1984" s="21">
        <v>19.71</v>
      </c>
      <c r="G1984" s="21">
        <v>1978.920043945318</v>
      </c>
      <c r="H1984" s="42">
        <v>1.1878883369444837</v>
      </c>
      <c r="I1984" s="35">
        <v>292</v>
      </c>
      <c r="J1984" s="43">
        <v>0.10603754439370877</v>
      </c>
      <c r="K1984" s="44">
        <v>0.11377256586968235</v>
      </c>
      <c r="L1984" s="26">
        <f t="shared" si="570"/>
        <v>19.508915792078657</v>
      </c>
      <c r="M1984" s="26">
        <f t="shared" si="571"/>
        <v>2.373215800322074</v>
      </c>
      <c r="N1984" s="96">
        <f t="shared" si="572"/>
        <v>21</v>
      </c>
      <c r="O1984" s="26">
        <f t="shared" si="573"/>
        <v>0.50214278810391622</v>
      </c>
      <c r="P1984" s="3">
        <f>IF(L1984&gt;'Power Curve'!$C$37,0,INDEX(Ci,$N1984,1)*POWER(1-O1984,3)+INDEX(Ci,$N1984,2)*3*O1984*POWER(1-O1984,2)+INDEX(Ci,$N1984,3)*3*POWER(O1984,2)*(1-O1984)+INDEX(Ci,$N1984,4)*POWER(O1984,3))</f>
        <v>1986.1500719307244</v>
      </c>
      <c r="Q1984" s="3">
        <f>MAX(0,MIN(P1984-V1984+W1984,'Power Curve'!$C$39))</f>
        <v>1986.2406306171815</v>
      </c>
      <c r="R1984" s="3">
        <f t="shared" si="574"/>
        <v>1978.920043945318</v>
      </c>
      <c r="S1984" s="3">
        <f t="shared" si="575"/>
        <v>7.3205866718635662</v>
      </c>
      <c r="T1984" s="3">
        <f t="shared" si="576"/>
        <v>7.3205866718635662</v>
      </c>
      <c r="V1984" s="37">
        <f t="array" ref="V1984">SUM(_xlfn.NORM.DIST($AD$3:$AD$1003,$L1984,$AA1984,FALSE)*WindSpeedStep*$AE$3:$AE$1003)/AG1984</f>
        <v>1986.1987163939361</v>
      </c>
      <c r="W1984" s="37">
        <f t="array" ref="W1984">SUM(_xlfn.NORM.DIST($AD$3:$AD$1003,$L1984,$AB1984,FALSE)*WindSpeedStep*$AE$3:$AE$1003)/AH1984</f>
        <v>1986.2892750803933</v>
      </c>
      <c r="Y1984" s="1">
        <f t="shared" si="577"/>
        <v>19</v>
      </c>
      <c r="Z1984" s="99">
        <f>IF(L1984&lt;'Power Curve'!$P$28,'Power Curve'!$Q$28,IF(L1984&gt;'Power Curve'!$P$29,'Power Curve'!$Q$29,INDEX(ReferenceTurbulence,Y1984)+(L1984-INDEX(ReferenceTurbulenceWindSpeed,Y1984))*(INDEX(ReferenceTurbulence,Y1984+1)-INDEX(ReferenceTurbulence,Y1984))/(INDEX(ReferenceTurbulenceWindSpeed,Y1984+1)-INDEX(ReferenceTurbulenceWindSpeed,Y1984))))</f>
        <v>0.12258282372184227</v>
      </c>
      <c r="AA1984" s="100">
        <f t="shared" si="583"/>
        <v>2.3914579855446427</v>
      </c>
      <c r="AB1984" s="29">
        <f t="shared" si="584"/>
        <v>2.0686775243756665</v>
      </c>
      <c r="AG1984" s="40">
        <f t="array" ref="AG1984">SUM(_xlfn.NORM.DIST($AD$3:$AD$1003,$F1984,$AA1984,FALSE)*WindSpeedStep)</f>
        <v>0.9999999999999869</v>
      </c>
      <c r="AH1984" s="40">
        <f t="array" ref="AH1984">SUM(_xlfn.NORM.DIST($AD$3:$AD$1003,$F1984,$AB1984,FALSE)*WindSpeedStep)</f>
        <v>0.9999999999999859</v>
      </c>
      <c r="AJ1984" s="47">
        <f t="shared" si="578"/>
        <v>20</v>
      </c>
      <c r="AK1984" s="83" t="b">
        <f>COUNTIF('Power Curve'!$D$2:$D$31,AJ1984)&gt;0</f>
        <v>1</v>
      </c>
      <c r="AL1984" s="83" t="b">
        <f t="shared" si="579"/>
        <v>0</v>
      </c>
      <c r="AM1984" s="83" t="b">
        <f t="shared" si="585"/>
        <v>1</v>
      </c>
      <c r="AN1984" s="47" t="str">
        <f t="shared" si="580"/>
        <v>Inner</v>
      </c>
      <c r="AO1984" s="48" t="str">
        <f t="shared" si="581"/>
        <v>2.3-2.4</v>
      </c>
      <c r="AP1984" s="49" t="str">
        <f t="shared" si="586"/>
        <v>4-5</v>
      </c>
      <c r="AQ1984" s="49" t="str">
        <f t="shared" si="587"/>
        <v>Mar</v>
      </c>
      <c r="AR1984" s="48" t="str">
        <f t="shared" si="588"/>
        <v>285-295</v>
      </c>
      <c r="AS1984" s="49" t="str">
        <f t="shared" si="582"/>
        <v>Inner-TI</v>
      </c>
    </row>
    <row r="1985" spans="5:45" x14ac:dyDescent="0.3">
      <c r="E1985" s="15">
        <v>40981.243055555555</v>
      </c>
      <c r="F1985" s="21">
        <v>18.760000000000002</v>
      </c>
      <c r="G1985" s="21">
        <v>1982.8999938964871</v>
      </c>
      <c r="H1985" s="42">
        <v>1.2001870587778127</v>
      </c>
      <c r="I1985" s="35">
        <v>298.8</v>
      </c>
      <c r="J1985" s="43">
        <v>0.10287846481876331</v>
      </c>
      <c r="K1985" s="44">
        <v>8.5427293335358354E-2</v>
      </c>
      <c r="L1985" s="26">
        <f t="shared" si="570"/>
        <v>18.632470873554819</v>
      </c>
      <c r="M1985" s="26">
        <f t="shared" si="571"/>
        <v>2.237758412874153</v>
      </c>
      <c r="N1985" s="96">
        <f t="shared" si="572"/>
        <v>20</v>
      </c>
      <c r="O1985" s="26">
        <f t="shared" si="573"/>
        <v>0.24941782702124798</v>
      </c>
      <c r="P1985" s="3">
        <f>IF(L1985&gt;'Power Curve'!$C$37,0,INDEX(Ci,$N1985,1)*POWER(1-O1985,3)+INDEX(Ci,$N1985,2)*3*O1985*POWER(1-O1985,2)+INDEX(Ci,$N1985,3)*3*POWER(O1985,2)*(1-O1985)+INDEX(Ci,$N1985,4)*POWER(O1985,3))</f>
        <v>1989.4713307698578</v>
      </c>
      <c r="Q1985" s="3">
        <f>MAX(0,MIN(P1985-V1985+W1985,'Power Curve'!$C$39))</f>
        <v>1989.4713307698573</v>
      </c>
      <c r="R1985" s="3">
        <f t="shared" si="574"/>
        <v>1982.8999938964871</v>
      </c>
      <c r="S1985" s="3">
        <f t="shared" si="575"/>
        <v>6.5713368733702282</v>
      </c>
      <c r="T1985" s="3">
        <f t="shared" si="576"/>
        <v>6.5713368733702282</v>
      </c>
      <c r="V1985" s="37">
        <f t="array" ref="V1985">SUM(_xlfn.NORM.DIST($AD$3:$AD$1003,$L1985,$AA1985,FALSE)*WindSpeedStep*$AE$3:$AE$1003)/AG1985</f>
        <v>1985.3144481413922</v>
      </c>
      <c r="W1985" s="37">
        <f t="array" ref="W1985">SUM(_xlfn.NORM.DIST($AD$3:$AD$1003,$L1985,$AB1985,FALSE)*WindSpeedStep*$AE$3:$AE$1003)/AH1985</f>
        <v>1985.4340362629205</v>
      </c>
      <c r="Y1985" s="1">
        <f t="shared" si="577"/>
        <v>18</v>
      </c>
      <c r="Z1985" s="99">
        <f>IF(L1985&lt;'Power Curve'!$P$28,'Power Curve'!$Q$28,IF(L1985&gt;'Power Curve'!$P$29,'Power Curve'!$Q$29,INDEX(ReferenceTurbulence,Y1985)+(L1985-INDEX(ReferenceTurbulenceWindSpeed,Y1985))*(INDEX(ReferenceTurbulence,Y1985+1)-INDEX(ReferenceTurbulence,Y1985))/(INDEX(ReferenceTurbulenceWindSpeed,Y1985+1)-INDEX(ReferenceTurbulenceWindSpeed,Y1985))))</f>
        <v>0.12136159378064515</v>
      </c>
      <c r="AA1985" s="100">
        <f t="shared" si="583"/>
        <v>2.2612663612860624</v>
      </c>
      <c r="AB1985" s="29">
        <f t="shared" si="584"/>
        <v>1.9168799992516417</v>
      </c>
      <c r="AG1985" s="40">
        <f t="array" ref="AG1985">SUM(_xlfn.NORM.DIST($AD$3:$AD$1003,$F1985,$AA1985,FALSE)*WindSpeedStep)</f>
        <v>0.99999999999998723</v>
      </c>
      <c r="AH1985" s="40">
        <f t="array" ref="AH1985">SUM(_xlfn.NORM.DIST($AD$3:$AD$1003,$F1985,$AB1985,FALSE)*WindSpeedStep)</f>
        <v>0.99999999999998779</v>
      </c>
      <c r="AJ1985" s="47">
        <f t="shared" si="578"/>
        <v>19</v>
      </c>
      <c r="AK1985" s="83" t="b">
        <f>COUNTIF('Power Curve'!$D$2:$D$31,AJ1985)&gt;0</f>
        <v>1</v>
      </c>
      <c r="AL1985" s="83" t="b">
        <f t="shared" si="579"/>
        <v>0</v>
      </c>
      <c r="AM1985" s="83" t="b">
        <f t="shared" si="585"/>
        <v>1</v>
      </c>
      <c r="AN1985" s="47" t="str">
        <f t="shared" si="580"/>
        <v>Outer</v>
      </c>
      <c r="AO1985" s="48" t="str">
        <f t="shared" si="581"/>
        <v>2.2-2.3</v>
      </c>
      <c r="AP1985" s="49" t="str">
        <f t="shared" si="586"/>
        <v>5-6</v>
      </c>
      <c r="AQ1985" s="49" t="str">
        <f t="shared" si="587"/>
        <v>Mar</v>
      </c>
      <c r="AR1985" s="48" t="str">
        <f t="shared" si="588"/>
        <v>295-305</v>
      </c>
      <c r="AS1985" s="49" t="str">
        <f t="shared" si="582"/>
        <v>Inner-TI</v>
      </c>
    </row>
    <row r="1986" spans="5:45" x14ac:dyDescent="0.3">
      <c r="E1986" s="15">
        <v>40981.25</v>
      </c>
      <c r="F1986" s="21">
        <v>17.18</v>
      </c>
      <c r="G1986" s="21">
        <v>1978.6999664306691</v>
      </c>
      <c r="H1986" s="42">
        <v>1.2011912797725961</v>
      </c>
      <c r="I1986" s="35">
        <v>297.7</v>
      </c>
      <c r="J1986" s="43">
        <v>0.13795110593713622</v>
      </c>
      <c r="K1986" s="44">
        <v>9.994346173020871E-2</v>
      </c>
      <c r="L1986" s="26">
        <f t="shared" si="570"/>
        <v>17.06796931858219</v>
      </c>
      <c r="M1986" s="26">
        <f t="shared" si="571"/>
        <v>1.9959596542576541</v>
      </c>
      <c r="N1986" s="96">
        <f t="shared" si="572"/>
        <v>18</v>
      </c>
      <c r="O1986" s="26">
        <f t="shared" si="573"/>
        <v>8.7262234297614774E-2</v>
      </c>
      <c r="P1986" s="3">
        <f>IF(L1986&gt;'Power Curve'!$C$37,0,INDEX(Ci,$N1986,1)*POWER(1-O1986,3)+INDEX(Ci,$N1986,2)*3*O1986*POWER(1-O1986,2)+INDEX(Ci,$N1986,3)*3*POWER(O1986,2)*(1-O1986)+INDEX(Ci,$N1986,4)*POWER(O1986,3))</f>
        <v>1985.0578952936985</v>
      </c>
      <c r="Q1986" s="3">
        <f>MAX(0,MIN(P1986-V1986+W1986,'Power Curve'!$C$39))</f>
        <v>1983.8193089382662</v>
      </c>
      <c r="R1986" s="3">
        <f t="shared" si="574"/>
        <v>1978.6999664306691</v>
      </c>
      <c r="S1986" s="3">
        <f t="shared" si="575"/>
        <v>5.119342507597139</v>
      </c>
      <c r="T1986" s="3">
        <f t="shared" si="576"/>
        <v>5.119342507597139</v>
      </c>
      <c r="V1986" s="37">
        <f t="array" ref="V1986">SUM(_xlfn.NORM.DIST($AD$3:$AD$1003,$L1986,$AA1986,FALSE)*WindSpeedStep*$AE$3:$AE$1003)/AG1986</f>
        <v>1983.3621083959488</v>
      </c>
      <c r="W1986" s="37">
        <f t="array" ref="W1986">SUM(_xlfn.NORM.DIST($AD$3:$AD$1003,$L1986,$AB1986,FALSE)*WindSpeedStep*$AE$3:$AE$1003)/AH1986</f>
        <v>1982.1235220405165</v>
      </c>
      <c r="Y1986" s="1">
        <f t="shared" si="577"/>
        <v>17</v>
      </c>
      <c r="Z1986" s="99">
        <f>IF(L1986&lt;'Power Curve'!$P$28,'Power Curve'!$Q$28,IF(L1986&gt;'Power Curve'!$P$29,'Power Curve'!$Q$29,INDEX(ReferenceTurbulence,Y1986)+(L1986-INDEX(ReferenceTurbulenceWindSpeed,Y1986))*(INDEX(ReferenceTurbulence,Y1986+1)-INDEX(ReferenceTurbulence,Y1986))/(INDEX(ReferenceTurbulenceWindSpeed,Y1986+1)-INDEX(ReferenceTurbulenceWindSpeed,Y1986))))</f>
        <v>0.12083768452133305</v>
      </c>
      <c r="AA1986" s="100">
        <f t="shared" si="583"/>
        <v>2.0624538919386266</v>
      </c>
      <c r="AB1986" s="29">
        <f t="shared" si="584"/>
        <v>2.3545452435995222</v>
      </c>
      <c r="AG1986" s="40">
        <f t="array" ref="AG1986">SUM(_xlfn.NORM.DIST($AD$3:$AD$1003,$F1986,$AA1986,FALSE)*WindSpeedStep)</f>
        <v>0.99999999999999079</v>
      </c>
      <c r="AH1986" s="40">
        <f t="array" ref="AH1986">SUM(_xlfn.NORM.DIST($AD$3:$AD$1003,$F1986,$AB1986,FALSE)*WindSpeedStep)</f>
        <v>0.99999999999986489</v>
      </c>
      <c r="AJ1986" s="47">
        <f t="shared" si="578"/>
        <v>17</v>
      </c>
      <c r="AK1986" s="83" t="b">
        <f>COUNTIF('Power Curve'!$D$2:$D$31,AJ1986)&gt;0</f>
        <v>1</v>
      </c>
      <c r="AL1986" s="83" t="b">
        <f t="shared" si="579"/>
        <v>0</v>
      </c>
      <c r="AM1986" s="83" t="b">
        <f t="shared" si="585"/>
        <v>1</v>
      </c>
      <c r="AN1986" s="47" t="str">
        <f t="shared" si="580"/>
        <v>Outer</v>
      </c>
      <c r="AO1986" s="48" t="str">
        <f t="shared" si="581"/>
        <v>1.9-2.0</v>
      </c>
      <c r="AP1986" s="49" t="str">
        <f t="shared" si="586"/>
        <v>6-7</v>
      </c>
      <c r="AQ1986" s="49" t="str">
        <f t="shared" si="587"/>
        <v>Mar</v>
      </c>
      <c r="AR1986" s="48" t="str">
        <f t="shared" si="588"/>
        <v>295-305</v>
      </c>
      <c r="AS1986" s="49" t="str">
        <f t="shared" si="582"/>
        <v>Inner-TI</v>
      </c>
    </row>
    <row r="1987" spans="5:45" x14ac:dyDescent="0.3">
      <c r="E1987" s="15">
        <v>40981.256944444445</v>
      </c>
      <c r="F1987" s="21">
        <v>17.559999999999999</v>
      </c>
      <c r="G1987" s="21">
        <v>1989.699951171873</v>
      </c>
      <c r="H1987" s="42">
        <v>1.2016489455770494</v>
      </c>
      <c r="I1987" s="35">
        <v>301.8</v>
      </c>
      <c r="J1987" s="43">
        <v>0.10990888382687927</v>
      </c>
      <c r="K1987" s="44">
        <v>0.12363727889840728</v>
      </c>
      <c r="L1987" s="26">
        <f t="shared" ref="L1987:L2050" si="589">F1987*(H1987/Ref_Density)^(1/3)</f>
        <v>17.447706694569415</v>
      </c>
      <c r="M1987" s="26">
        <f t="shared" ref="M1987:M2050" si="590">(L1987-CutInWindSpeed)/(RatedWindSpeed-CutInWindSpeed)</f>
        <v>2.0546492898301825</v>
      </c>
      <c r="N1987" s="96">
        <f t="shared" ref="N1987:N2050" si="591">COUNTIF(xa,"&lt;"&amp;L1987)</f>
        <v>18</v>
      </c>
      <c r="O1987" s="26">
        <f t="shared" ref="O1987:O2050" si="592">(L1987-INDEX(xa,$N1987))/(INDEX(xb,$N1987)-INDEX(xa,$N1987))</f>
        <v>0.49582519808666631</v>
      </c>
      <c r="P1987" s="3">
        <f>IF(L1987&gt;'Power Curve'!$C$37,0,INDEX(Ci,$N1987,1)*POWER(1-O1987,3)+INDEX(Ci,$N1987,2)*3*O1987*POWER(1-O1987,2)+INDEX(Ci,$N1987,3)*3*POWER(O1987,2)*(1-O1987)+INDEX(Ci,$N1987,4)*POWER(O1987,3))</f>
        <v>1982.5936458237304</v>
      </c>
      <c r="Q1987" s="3">
        <f>MAX(0,MIN(P1987-V1987+W1987,'Power Curve'!$C$39))</f>
        <v>1982.8091176127125</v>
      </c>
      <c r="R1987" s="3">
        <f t="shared" ref="R1987:R2050" si="593">IF(AM1987,G1987,"")</f>
        <v>1989.699951171873</v>
      </c>
      <c r="S1987" s="3">
        <f t="shared" ref="S1987:S2050" si="594">IF(AM1987,Q1987-R1987,"")</f>
        <v>-6.8908335591604555</v>
      </c>
      <c r="T1987" s="3">
        <f t="shared" ref="T1987:T2050" si="595">IF(AM1987,ABS(S1987),"")</f>
        <v>6.8908335591604555</v>
      </c>
      <c r="V1987" s="37">
        <f t="array" ref="V1987">SUM(_xlfn.NORM.DIST($AD$3:$AD$1003,$L1987,$AA1987,FALSE)*WindSpeedStep*$AE$3:$AE$1003)/AG1987</f>
        <v>1983.9386002738302</v>
      </c>
      <c r="W1987" s="37">
        <f t="array" ref="W1987">SUM(_xlfn.NORM.DIST($AD$3:$AD$1003,$L1987,$AB1987,FALSE)*WindSpeedStep*$AE$3:$AE$1003)/AH1987</f>
        <v>1984.1540720628122</v>
      </c>
      <c r="Y1987" s="1">
        <f t="shared" ref="Y1987:Y2050" si="596">COUNTIF(ReferenceTurbulenceWindSpeed,"&lt;"&amp;L1987)</f>
        <v>17</v>
      </c>
      <c r="Z1987" s="99">
        <f>IF(L1987&lt;'Power Curve'!$P$28,'Power Curve'!$Q$28,IF(L1987&gt;'Power Curve'!$P$29,'Power Curve'!$Q$29,INDEX(ReferenceTurbulence,Y1987)+(L1987-INDEX(ReferenceTurbulenceWindSpeed,Y1987))*(INDEX(ReferenceTurbulence,Y1987+1)-INDEX(ReferenceTurbulence,Y1987))/(INDEX(ReferenceTurbulenceWindSpeed,Y1987+1)-INDEX(ReferenceTurbulenceWindSpeed,Y1987))))</f>
        <v>0.11986709950455253</v>
      </c>
      <c r="AA1987" s="100">
        <f t="shared" si="583"/>
        <v>2.0914059944841994</v>
      </c>
      <c r="AB1987" s="29">
        <f t="shared" si="584"/>
        <v>1.9176579681388937</v>
      </c>
      <c r="AG1987" s="40">
        <f t="array" ref="AG1987">SUM(_xlfn.NORM.DIST($AD$3:$AD$1003,$F1987,$AA1987,FALSE)*WindSpeedStep)</f>
        <v>0.99999999999998967</v>
      </c>
      <c r="AH1987" s="40">
        <f t="array" ref="AH1987">SUM(_xlfn.NORM.DIST($AD$3:$AD$1003,$F1987,$AB1987,FALSE)*WindSpeedStep)</f>
        <v>0.99999999999999001</v>
      </c>
      <c r="AJ1987" s="47">
        <f t="shared" ref="AJ1987:AJ2050" si="597">MROUND(L1987-Centre_First_Bin,Bin_Width)+Centre_First_Bin</f>
        <v>17</v>
      </c>
      <c r="AK1987" s="83" t="b">
        <f>COUNTIF('Power Curve'!$D$2:$D$31,AJ1987)&gt;0</f>
        <v>1</v>
      </c>
      <c r="AL1987" s="83" t="b">
        <f t="shared" ref="AL1987:AL2050" si="598">(G1987&lt;0)</f>
        <v>0</v>
      </c>
      <c r="AM1987" s="83" t="b">
        <f t="shared" si="585"/>
        <v>1</v>
      </c>
      <c r="AN1987" s="47" t="str">
        <f t="shared" ref="AN1987:AN2050" si="599">IF(AM1987,IF(AND(J1987&gt;=LowerTurbLimit,J1987&lt;=UpperTurbLimit,K1987&gt;=LowerShearLimit,K1987&lt;=UpperShearLimit),"Inner","Outer"),"")</f>
        <v>Inner</v>
      </c>
      <c r="AO1987" s="48" t="str">
        <f t="shared" ref="AO1987:AO2050" si="600">IF(M1987&lt;0,"&lt;0",TEXT(MROUND(M1987+0.05,0.1)-0.1,"0.0")&amp;"-"&amp;TEXT(MROUND(M1987+0.05,0.1),"0.0"))</f>
        <v>2.0-2.1</v>
      </c>
      <c r="AP1987" s="49" t="str">
        <f t="shared" si="586"/>
        <v>6-7</v>
      </c>
      <c r="AQ1987" s="49" t="str">
        <f t="shared" si="587"/>
        <v>Mar</v>
      </c>
      <c r="AR1987" s="48" t="str">
        <f t="shared" si="588"/>
        <v>295-305</v>
      </c>
      <c r="AS1987" s="49" t="str">
        <f t="shared" ref="AS1987:AS2050" si="601">IF(AM1987,IF(M1987&lt;0.5,IF(J1987&lt;=LowerTurbLimit,"LWS-LTI",IF(J1987&gt;=UpperTurbLimit,"LWS-HTI","Inner-TI")),IF(J1987&lt;=LowerTurbLimit,"HWS-LTI",IF(J1987&gt;=UpperTurbLimit,"HWS-HTI","Inner-TI"))),"")</f>
        <v>Inner-TI</v>
      </c>
    </row>
    <row r="1988" spans="5:45" x14ac:dyDescent="0.3">
      <c r="E1988" s="15">
        <v>40981.263888888891</v>
      </c>
      <c r="F1988" s="21">
        <v>14.89</v>
      </c>
      <c r="G1988" s="21">
        <v>1986.680007934573</v>
      </c>
      <c r="H1988" s="42">
        <v>1.2028883778896302</v>
      </c>
      <c r="I1988" s="35">
        <v>303.60000000000002</v>
      </c>
      <c r="J1988" s="43">
        <v>0.12693082605775688</v>
      </c>
      <c r="K1988" s="44">
        <v>0.1114163758084642</v>
      </c>
      <c r="L1988" s="26">
        <f t="shared" si="589"/>
        <v>14.799865813987555</v>
      </c>
      <c r="M1988" s="26">
        <f t="shared" si="590"/>
        <v>1.6454169462101007</v>
      </c>
      <c r="N1988" s="96">
        <f t="shared" si="591"/>
        <v>15</v>
      </c>
      <c r="O1988" s="26">
        <f t="shared" si="592"/>
        <v>0.80842697247599338</v>
      </c>
      <c r="P1988" s="3">
        <f>IF(L1988&gt;'Power Curve'!$C$37,0,INDEX(Ci,$N1988,1)*POWER(1-O1988,3)+INDEX(Ci,$N1988,2)*3*O1988*POWER(1-O1988,2)+INDEX(Ci,$N1988,3)*3*POWER(O1988,2)*(1-O1988)+INDEX(Ci,$N1988,4)*POWER(O1988,3))</f>
        <v>1978.3815338558052</v>
      </c>
      <c r="Q1988" s="3">
        <f>MAX(0,MIN(P1988-V1988+W1988,'Power Curve'!$C$39))</f>
        <v>1977.1429714226244</v>
      </c>
      <c r="R1988" s="3">
        <f t="shared" si="593"/>
        <v>1986.680007934573</v>
      </c>
      <c r="S1988" s="3">
        <f t="shared" si="594"/>
        <v>-9.5370365119485996</v>
      </c>
      <c r="T1988" s="3">
        <f t="shared" si="595"/>
        <v>9.5370365119485996</v>
      </c>
      <c r="V1988" s="37">
        <f t="array" ref="V1988">SUM(_xlfn.NORM.DIST($AD$3:$AD$1003,$L1988,$AA1988,FALSE)*WindSpeedStep*$AE$3:$AE$1003)/AG1988</f>
        <v>1975.5602778666653</v>
      </c>
      <c r="W1988" s="37">
        <f t="array" ref="W1988">SUM(_xlfn.NORM.DIST($AD$3:$AD$1003,$L1988,$AB1988,FALSE)*WindSpeedStep*$AE$3:$AE$1003)/AH1988</f>
        <v>1974.3217154334845</v>
      </c>
      <c r="Y1988" s="1">
        <f t="shared" si="596"/>
        <v>14</v>
      </c>
      <c r="Z1988" s="99">
        <f>IF(L1988&lt;'Power Curve'!$P$28,'Power Curve'!$Q$28,IF(L1988&gt;'Power Curve'!$P$29,'Power Curve'!$Q$29,INDEX(ReferenceTurbulence,Y1988)+(L1988-INDEX(ReferenceTurbulenceWindSpeed,Y1988))*(INDEX(ReferenceTurbulence,Y1988+1)-INDEX(ReferenceTurbulence,Y1988))/(INDEX(ReferenceTurbulenceWindSpeed,Y1988+1)-INDEX(ReferenceTurbulenceWindSpeed,Y1988))))</f>
        <v>0.12278173851787313</v>
      </c>
      <c r="AA1988" s="100">
        <f t="shared" ref="AA1988:AA2051" si="602">Z1988*L1988</f>
        <v>1.8171532544726297</v>
      </c>
      <c r="AB1988" s="29">
        <f t="shared" ref="AB1988:AB2051" si="603">L1988*J1988</f>
        <v>1.8785591933133967</v>
      </c>
      <c r="AG1988" s="40">
        <f t="array" ref="AG1988">SUM(_xlfn.NORM.DIST($AD$3:$AD$1003,$F1988,$AA1988,FALSE)*WindSpeedStep)</f>
        <v>0.99999999999999867</v>
      </c>
      <c r="AH1988" s="40">
        <f t="array" ref="AH1988">SUM(_xlfn.NORM.DIST($AD$3:$AD$1003,$F1988,$AB1988,FALSE)*WindSpeedStep)</f>
        <v>0.999999999999998</v>
      </c>
      <c r="AJ1988" s="47">
        <f t="shared" si="597"/>
        <v>15</v>
      </c>
      <c r="AK1988" s="83" t="b">
        <f>COUNTIF('Power Curve'!$D$2:$D$31,AJ1988)&gt;0</f>
        <v>1</v>
      </c>
      <c r="AL1988" s="83" t="b">
        <f t="shared" si="598"/>
        <v>0</v>
      </c>
      <c r="AM1988" s="83" t="b">
        <f t="shared" ref="AM1988:AM2051" si="604">AND(AK1988,NOT(AL1988))</f>
        <v>1</v>
      </c>
      <c r="AN1988" s="47" t="str">
        <f t="shared" si="599"/>
        <v>Inner</v>
      </c>
      <c r="AO1988" s="48" t="str">
        <f t="shared" si="600"/>
        <v>1.6-1.7</v>
      </c>
      <c r="AP1988" s="49" t="str">
        <f t="shared" ref="AP1988:AP2051" si="605">IF(AM1988,HOUR(E1988)&amp;"-"&amp;HOUR(E1988)+1,"")</f>
        <v>6-7</v>
      </c>
      <c r="AQ1988" s="49" t="str">
        <f t="shared" ref="AQ1988:AQ2051" si="606">IF(AM1988,TEXT(E1988,"mmm"),"")</f>
        <v>Mar</v>
      </c>
      <c r="AR1988" s="48" t="str">
        <f t="shared" ref="AR1988:AR2051" si="607">IF(AM1988,IF(OR(I1988&lt;5,I1988&gt;=355),"355-5",MROUND(I1988,10)-5&amp;"-"&amp;MROUND(I1988,10)+5),"")</f>
        <v>295-305</v>
      </c>
      <c r="AS1988" s="49" t="str">
        <f t="shared" si="601"/>
        <v>Inner-TI</v>
      </c>
    </row>
    <row r="1989" spans="5:45" x14ac:dyDescent="0.3">
      <c r="E1989" s="15">
        <v>40981.270833333336</v>
      </c>
      <c r="F1989" s="21">
        <v>14.6</v>
      </c>
      <c r="G1989" s="21">
        <v>1985.4399719238311</v>
      </c>
      <c r="H1989" s="42">
        <v>1.202943825906335</v>
      </c>
      <c r="I1989" s="35">
        <v>296.89999999999998</v>
      </c>
      <c r="J1989" s="43">
        <v>0.10273972602739727</v>
      </c>
      <c r="K1989" s="44">
        <v>0.11045781702261079</v>
      </c>
      <c r="L1989" s="26">
        <f t="shared" si="589"/>
        <v>14.511844252841636</v>
      </c>
      <c r="M1989" s="26">
        <f t="shared" si="590"/>
        <v>1.6009022854745363</v>
      </c>
      <c r="N1989" s="96">
        <f t="shared" si="591"/>
        <v>15</v>
      </c>
      <c r="O1989" s="26">
        <f t="shared" si="592"/>
        <v>0.53326853158651988</v>
      </c>
      <c r="P1989" s="3">
        <f>IF(L1989&gt;'Power Curve'!$C$37,0,INDEX(Ci,$N1989,1)*POWER(1-O1989,3)+INDEX(Ci,$N1989,2)*3*O1989*POWER(1-O1989,2)+INDEX(Ci,$N1989,3)*3*POWER(O1989,2)*(1-O1989)+INDEX(Ci,$N1989,4)*POWER(O1989,3))</f>
        <v>1977.4866443632984</v>
      </c>
      <c r="Q1989" s="3">
        <f>MAX(0,MIN(P1989-V1989+W1989,'Power Curve'!$C$39))</f>
        <v>1982.3004964135023</v>
      </c>
      <c r="R1989" s="3">
        <f t="shared" si="593"/>
        <v>1985.4399719238311</v>
      </c>
      <c r="S1989" s="3">
        <f t="shared" si="594"/>
        <v>-3.1394755103287935</v>
      </c>
      <c r="T1989" s="3">
        <f t="shared" si="595"/>
        <v>3.1394755103287935</v>
      </c>
      <c r="V1989" s="37">
        <f t="array" ref="V1989">SUM(_xlfn.NORM.DIST($AD$3:$AD$1003,$L1989,$AA1989,FALSE)*WindSpeedStep*$AE$3:$AE$1003)/AG1989</f>
        <v>1973.474668427644</v>
      </c>
      <c r="W1989" s="37">
        <f t="array" ref="W1989">SUM(_xlfn.NORM.DIST($AD$3:$AD$1003,$L1989,$AB1989,FALSE)*WindSpeedStep*$AE$3:$AE$1003)/AH1989</f>
        <v>1978.2885204778479</v>
      </c>
      <c r="Y1989" s="1">
        <f t="shared" si="596"/>
        <v>14</v>
      </c>
      <c r="Z1989" s="99">
        <f>IF(L1989&lt;'Power Curve'!$P$28,'Power Curve'!$Q$28,IF(L1989&gt;'Power Curve'!$P$29,'Power Curve'!$Q$29,INDEX(ReferenceTurbulence,Y1989)+(L1989-INDEX(ReferenceTurbulenceWindSpeed,Y1989))*(INDEX(ReferenceTurbulence,Y1989+1)-INDEX(ReferenceTurbulence,Y1989))/(INDEX(ReferenceTurbulenceWindSpeed,Y1989+1)-INDEX(ReferenceTurbulenceWindSpeed,Y1989))))</f>
        <v>0.12207155814111009</v>
      </c>
      <c r="AA1989" s="100">
        <f t="shared" si="602"/>
        <v>1.7714834394454921</v>
      </c>
      <c r="AB1989" s="29">
        <f t="shared" si="603"/>
        <v>1.4909429026892091</v>
      </c>
      <c r="AG1989" s="40">
        <f t="array" ref="AG1989">SUM(_xlfn.NORM.DIST($AD$3:$AD$1003,$F1989,$AA1989,FALSE)*WindSpeedStep)</f>
        <v>1</v>
      </c>
      <c r="AH1989" s="40">
        <f t="array" ref="AH1989">SUM(_xlfn.NORM.DIST($AD$3:$AD$1003,$F1989,$AB1989,FALSE)*WindSpeedStep)</f>
        <v>1.0000000000000007</v>
      </c>
      <c r="AJ1989" s="47">
        <f t="shared" si="597"/>
        <v>15</v>
      </c>
      <c r="AK1989" s="83" t="b">
        <f>COUNTIF('Power Curve'!$D$2:$D$31,AJ1989)&gt;0</f>
        <v>1</v>
      </c>
      <c r="AL1989" s="83" t="b">
        <f t="shared" si="598"/>
        <v>0</v>
      </c>
      <c r="AM1989" s="83" t="b">
        <f t="shared" si="604"/>
        <v>1</v>
      </c>
      <c r="AN1989" s="47" t="str">
        <f t="shared" si="599"/>
        <v>Inner</v>
      </c>
      <c r="AO1989" s="48" t="str">
        <f t="shared" si="600"/>
        <v>1.6-1.7</v>
      </c>
      <c r="AP1989" s="49" t="str">
        <f t="shared" si="605"/>
        <v>6-7</v>
      </c>
      <c r="AQ1989" s="49" t="str">
        <f t="shared" si="606"/>
        <v>Mar</v>
      </c>
      <c r="AR1989" s="48" t="str">
        <f t="shared" si="607"/>
        <v>295-305</v>
      </c>
      <c r="AS1989" s="49" t="str">
        <f t="shared" si="601"/>
        <v>Inner-TI</v>
      </c>
    </row>
    <row r="1990" spans="5:45" x14ac:dyDescent="0.3">
      <c r="E1990" s="15">
        <v>40981.277777777781</v>
      </c>
      <c r="F1990" s="21">
        <v>17.91</v>
      </c>
      <c r="G1990" s="21">
        <v>1978.340026855466</v>
      </c>
      <c r="H1990" s="42">
        <v>1.2026540121371678</v>
      </c>
      <c r="I1990" s="35">
        <v>293.60000000000002</v>
      </c>
      <c r="J1990" s="43">
        <v>0.11501954215522055</v>
      </c>
      <c r="K1990" s="44">
        <v>0.16996355405102753</v>
      </c>
      <c r="L1990" s="26">
        <f t="shared" si="589"/>
        <v>17.800428532712413</v>
      </c>
      <c r="M1990" s="26">
        <f t="shared" si="590"/>
        <v>2.1091635869421461</v>
      </c>
      <c r="N1990" s="96">
        <f t="shared" si="591"/>
        <v>18</v>
      </c>
      <c r="O1990" s="26">
        <f t="shared" si="592"/>
        <v>0.87532189421823947</v>
      </c>
      <c r="P1990" s="3">
        <f>IF(L1990&gt;'Power Curve'!$C$37,0,INDEX(Ci,$N1990,1)*POWER(1-O1990,3)+INDEX(Ci,$N1990,2)*3*O1990*POWER(1-O1990,2)+INDEX(Ci,$N1990,3)*3*POWER(O1990,2)*(1-O1990)+INDEX(Ci,$N1990,4)*POWER(O1990,3))</f>
        <v>1980.1748929269957</v>
      </c>
      <c r="Q1990" s="3">
        <f>MAX(0,MIN(P1990-V1990+W1990,'Power Curve'!$C$39))</f>
        <v>1980.2471183471209</v>
      </c>
      <c r="R1990" s="3">
        <f t="shared" si="593"/>
        <v>1978.340026855466</v>
      </c>
      <c r="S1990" s="3">
        <f t="shared" si="594"/>
        <v>1.90709149165491</v>
      </c>
      <c r="T1990" s="3">
        <f t="shared" si="595"/>
        <v>1.90709149165491</v>
      </c>
      <c r="V1990" s="37">
        <f t="array" ref="V1990">SUM(_xlfn.NORM.DIST($AD$3:$AD$1003,$L1990,$AA1990,FALSE)*WindSpeedStep*$AE$3:$AE$1003)/AG1990</f>
        <v>1984.4070697072661</v>
      </c>
      <c r="W1990" s="37">
        <f t="array" ref="W1990">SUM(_xlfn.NORM.DIST($AD$3:$AD$1003,$L1990,$AB1990,FALSE)*WindSpeedStep*$AE$3:$AE$1003)/AH1990</f>
        <v>1984.4792951273914</v>
      </c>
      <c r="Y1990" s="1">
        <f t="shared" si="596"/>
        <v>17</v>
      </c>
      <c r="Z1990" s="99">
        <f>IF(L1990&lt;'Power Curve'!$P$28,'Power Curve'!$Q$28,IF(L1990&gt;'Power Curve'!$P$29,'Power Curve'!$Q$29,INDEX(ReferenceTurbulence,Y1990)+(L1990-INDEX(ReferenceTurbulenceWindSpeed,Y1990))*(INDEX(ReferenceTurbulence,Y1990+1)-INDEX(ReferenceTurbulence,Y1990))/(INDEX(ReferenceTurbulenceWindSpeed,Y1990+1)-INDEX(ReferenceTurbulenceWindSpeed,Y1990))))</f>
        <v>0.11896556451526458</v>
      </c>
      <c r="AA1990" s="100">
        <f t="shared" si="602"/>
        <v>2.1176380290077548</v>
      </c>
      <c r="AB1990" s="29">
        <f t="shared" si="603"/>
        <v>2.0473971399993061</v>
      </c>
      <c r="AG1990" s="40">
        <f t="array" ref="AG1990">SUM(_xlfn.NORM.DIST($AD$3:$AD$1003,$F1990,$AA1990,FALSE)*WindSpeedStep)</f>
        <v>0.99999999999998912</v>
      </c>
      <c r="AH1990" s="40">
        <f t="array" ref="AH1990">SUM(_xlfn.NORM.DIST($AD$3:$AD$1003,$F1990,$AB1990,FALSE)*WindSpeedStep)</f>
        <v>0.99999999999998901</v>
      </c>
      <c r="AJ1990" s="47">
        <f t="shared" si="597"/>
        <v>18</v>
      </c>
      <c r="AK1990" s="83" t="b">
        <f>COUNTIF('Power Curve'!$D$2:$D$31,AJ1990)&gt;0</f>
        <v>1</v>
      </c>
      <c r="AL1990" s="83" t="b">
        <f t="shared" si="598"/>
        <v>0</v>
      </c>
      <c r="AM1990" s="83" t="b">
        <f t="shared" si="604"/>
        <v>1</v>
      </c>
      <c r="AN1990" s="47" t="str">
        <f t="shared" si="599"/>
        <v>Inner</v>
      </c>
      <c r="AO1990" s="48" t="str">
        <f t="shared" si="600"/>
        <v>2.1-2.2</v>
      </c>
      <c r="AP1990" s="49" t="str">
        <f t="shared" si="605"/>
        <v>6-7</v>
      </c>
      <c r="AQ1990" s="49" t="str">
        <f t="shared" si="606"/>
        <v>Mar</v>
      </c>
      <c r="AR1990" s="48" t="str">
        <f t="shared" si="607"/>
        <v>285-295</v>
      </c>
      <c r="AS1990" s="49" t="str">
        <f t="shared" si="601"/>
        <v>Inner-TI</v>
      </c>
    </row>
    <row r="1991" spans="5:45" x14ac:dyDescent="0.3">
      <c r="E1991" s="15">
        <v>40981.284722222219</v>
      </c>
      <c r="F1991" s="21">
        <v>17.399999999999999</v>
      </c>
      <c r="G1991" s="21">
        <v>1981.109970092778</v>
      </c>
      <c r="H1991" s="42">
        <v>1.2025307083916783</v>
      </c>
      <c r="I1991" s="35">
        <v>295.60000000000002</v>
      </c>
      <c r="J1991" s="43">
        <v>0.12241379310344828</v>
      </c>
      <c r="K1991" s="44">
        <v>0.13260072777690496</v>
      </c>
      <c r="L1991" s="26">
        <f t="shared" si="589"/>
        <v>17.292957623147153</v>
      </c>
      <c r="M1991" s="26">
        <f t="shared" si="590"/>
        <v>2.0307323219959041</v>
      </c>
      <c r="N1991" s="96">
        <f t="shared" si="591"/>
        <v>18</v>
      </c>
      <c r="O1991" s="26">
        <f t="shared" si="592"/>
        <v>0.32932923729398922</v>
      </c>
      <c r="P1991" s="3">
        <f>IF(L1991&gt;'Power Curve'!$C$37,0,INDEX(Ci,$N1991,1)*POWER(1-O1991,3)+INDEX(Ci,$N1991,2)*3*O1991*POWER(1-O1991,2)+INDEX(Ci,$N1991,3)*3*POWER(O1991,2)*(1-O1991)+INDEX(Ci,$N1991,4)*POWER(O1991,3))</f>
        <v>1983.8450260340703</v>
      </c>
      <c r="Q1991" s="3">
        <f>MAX(0,MIN(P1991-V1991+W1991,'Power Curve'!$C$39))</f>
        <v>1983.7637183746253</v>
      </c>
      <c r="R1991" s="3">
        <f t="shared" si="593"/>
        <v>1981.109970092778</v>
      </c>
      <c r="S1991" s="3">
        <f t="shared" si="594"/>
        <v>2.6537482818473563</v>
      </c>
      <c r="T1991" s="3">
        <f t="shared" si="595"/>
        <v>2.6537482818473563</v>
      </c>
      <c r="V1991" s="37">
        <f t="array" ref="V1991">SUM(_xlfn.NORM.DIST($AD$3:$AD$1003,$L1991,$AA1991,FALSE)*WindSpeedStep*$AE$3:$AE$1003)/AG1991</f>
        <v>1983.7144681052935</v>
      </c>
      <c r="W1991" s="37">
        <f t="array" ref="W1991">SUM(_xlfn.NORM.DIST($AD$3:$AD$1003,$L1991,$AB1991,FALSE)*WindSpeedStep*$AE$3:$AE$1003)/AH1991</f>
        <v>1983.6331604458485</v>
      </c>
      <c r="Y1991" s="1">
        <f t="shared" si="596"/>
        <v>17</v>
      </c>
      <c r="Z1991" s="99">
        <f>IF(L1991&lt;'Power Curve'!$P$28,'Power Curve'!$Q$28,IF(L1991&gt;'Power Curve'!$P$29,'Power Curve'!$Q$29,INDEX(ReferenceTurbulence,Y1991)+(L1991-INDEX(ReferenceTurbulenceWindSpeed,Y1991))*(INDEX(ReferenceTurbulence,Y1991+1)-INDEX(ReferenceTurbulence,Y1991))/(INDEX(ReferenceTurbulenceWindSpeed,Y1991+1)-INDEX(ReferenceTurbulenceWindSpeed,Y1991))))</f>
        <v>0.12026262846635849</v>
      </c>
      <c r="AA1991" s="100">
        <f t="shared" si="602"/>
        <v>2.079696537717028</v>
      </c>
      <c r="AB1991" s="29">
        <f t="shared" si="603"/>
        <v>2.1168965366266344</v>
      </c>
      <c r="AG1991" s="40">
        <f t="array" ref="AG1991">SUM(_xlfn.NORM.DIST($AD$3:$AD$1003,$F1991,$AA1991,FALSE)*WindSpeedStep)</f>
        <v>0.99999999999999045</v>
      </c>
      <c r="AH1991" s="40">
        <f t="array" ref="AH1991">SUM(_xlfn.NORM.DIST($AD$3:$AD$1003,$F1991,$AB1991,FALSE)*WindSpeedStep)</f>
        <v>0.99999999999999045</v>
      </c>
      <c r="AJ1991" s="47">
        <f t="shared" si="597"/>
        <v>17</v>
      </c>
      <c r="AK1991" s="83" t="b">
        <f>COUNTIF('Power Curve'!$D$2:$D$31,AJ1991)&gt;0</f>
        <v>1</v>
      </c>
      <c r="AL1991" s="83" t="b">
        <f t="shared" si="598"/>
        <v>0</v>
      </c>
      <c r="AM1991" s="83" t="b">
        <f t="shared" si="604"/>
        <v>1</v>
      </c>
      <c r="AN1991" s="47" t="str">
        <f t="shared" si="599"/>
        <v>Inner</v>
      </c>
      <c r="AO1991" s="48" t="str">
        <f t="shared" si="600"/>
        <v>2.0-2.1</v>
      </c>
      <c r="AP1991" s="49" t="str">
        <f t="shared" si="605"/>
        <v>6-7</v>
      </c>
      <c r="AQ1991" s="49" t="str">
        <f t="shared" si="606"/>
        <v>Mar</v>
      </c>
      <c r="AR1991" s="48" t="str">
        <f t="shared" si="607"/>
        <v>295-305</v>
      </c>
      <c r="AS1991" s="49" t="str">
        <f t="shared" si="601"/>
        <v>Inner-TI</v>
      </c>
    </row>
    <row r="1992" spans="5:45" x14ac:dyDescent="0.3">
      <c r="E1992" s="15">
        <v>40981.298611111109</v>
      </c>
      <c r="F1992" s="21">
        <v>18.22</v>
      </c>
      <c r="G1992" s="21">
        <v>1967.0200347900441</v>
      </c>
      <c r="H1992" s="42">
        <v>1.2031674388915226</v>
      </c>
      <c r="I1992" s="35">
        <v>292.60000000000002</v>
      </c>
      <c r="J1992" s="43">
        <v>0.10482985729967069</v>
      </c>
      <c r="K1992" s="44">
        <v>0.1265698772455672</v>
      </c>
      <c r="L1992" s="26">
        <f t="shared" si="589"/>
        <v>18.111108532347963</v>
      </c>
      <c r="M1992" s="26">
        <f t="shared" si="590"/>
        <v>2.1571801823875654</v>
      </c>
      <c r="N1992" s="96">
        <f t="shared" si="591"/>
        <v>19</v>
      </c>
      <c r="O1992" s="26">
        <f t="shared" si="592"/>
        <v>0.33984630012201072</v>
      </c>
      <c r="P1992" s="3">
        <f>IF(L1992&gt;'Power Curve'!$C$37,0,INDEX(Ci,$N1992,1)*POWER(1-O1992,3)+INDEX(Ci,$N1992,2)*3*O1992*POWER(1-O1992,2)+INDEX(Ci,$N1992,3)*3*POWER(O1992,2)*(1-O1992)+INDEX(Ci,$N1992,4)*POWER(O1992,3))</f>
        <v>1982.5028671577895</v>
      </c>
      <c r="Q1992" s="3">
        <f>MAX(0,MIN(P1992-V1992+W1992,'Power Curve'!$C$39))</f>
        <v>1982.6437527567118</v>
      </c>
      <c r="R1992" s="3">
        <f t="shared" si="593"/>
        <v>1967.0200347900441</v>
      </c>
      <c r="S1992" s="3">
        <f t="shared" si="594"/>
        <v>15.623717966667755</v>
      </c>
      <c r="T1992" s="3">
        <f t="shared" si="595"/>
        <v>15.623717966667755</v>
      </c>
      <c r="V1992" s="37">
        <f t="array" ref="V1992">SUM(_xlfn.NORM.DIST($AD$3:$AD$1003,$L1992,$AA1992,FALSE)*WindSpeedStep*$AE$3:$AE$1003)/AG1992</f>
        <v>1984.7636237780036</v>
      </c>
      <c r="W1992" s="37">
        <f t="array" ref="W1992">SUM(_xlfn.NORM.DIST($AD$3:$AD$1003,$L1992,$AB1992,FALSE)*WindSpeedStep*$AE$3:$AE$1003)/AH1992</f>
        <v>1984.9045093769259</v>
      </c>
      <c r="Y1992" s="1">
        <f t="shared" si="596"/>
        <v>18</v>
      </c>
      <c r="Z1992" s="99">
        <f>IF(L1992&lt;'Power Curve'!$P$28,'Power Curve'!$Q$28,IF(L1992&gt;'Power Curve'!$P$29,'Power Curve'!$Q$29,INDEX(ReferenceTurbulence,Y1992)+(L1992-INDEX(ReferenceTurbulenceWindSpeed,Y1992))*(INDEX(ReferenceTurbulence,Y1992+1)-INDEX(ReferenceTurbulence,Y1992))/(INDEX(ReferenceTurbulenceWindSpeed,Y1992+1)-INDEX(ReferenceTurbulenceWindSpeed,Y1992))))</f>
        <v>0.11940167096245838</v>
      </c>
      <c r="AA1992" s="100">
        <f t="shared" si="602"/>
        <v>2.1624966217447841</v>
      </c>
      <c r="AB1992" s="29">
        <f t="shared" si="603"/>
        <v>1.8985849229848852</v>
      </c>
      <c r="AG1992" s="40">
        <f t="array" ref="AG1992">SUM(_xlfn.NORM.DIST($AD$3:$AD$1003,$F1992,$AA1992,FALSE)*WindSpeedStep)</f>
        <v>0.9999999999999889</v>
      </c>
      <c r="AH1992" s="40">
        <f t="array" ref="AH1992">SUM(_xlfn.NORM.DIST($AD$3:$AD$1003,$F1992,$AB1992,FALSE)*WindSpeedStep)</f>
        <v>0.99999999999998734</v>
      </c>
      <c r="AJ1992" s="47">
        <f t="shared" si="597"/>
        <v>18</v>
      </c>
      <c r="AK1992" s="83" t="b">
        <f>COUNTIF('Power Curve'!$D$2:$D$31,AJ1992)&gt;0</f>
        <v>1</v>
      </c>
      <c r="AL1992" s="83" t="b">
        <f t="shared" si="598"/>
        <v>0</v>
      </c>
      <c r="AM1992" s="83" t="b">
        <f t="shared" si="604"/>
        <v>1</v>
      </c>
      <c r="AN1992" s="47" t="str">
        <f t="shared" si="599"/>
        <v>Inner</v>
      </c>
      <c r="AO1992" s="48" t="str">
        <f t="shared" si="600"/>
        <v>2.1-2.2</v>
      </c>
      <c r="AP1992" s="49" t="str">
        <f t="shared" si="605"/>
        <v>7-8</v>
      </c>
      <c r="AQ1992" s="49" t="str">
        <f t="shared" si="606"/>
        <v>Mar</v>
      </c>
      <c r="AR1992" s="48" t="str">
        <f t="shared" si="607"/>
        <v>285-295</v>
      </c>
      <c r="AS1992" s="49" t="str">
        <f t="shared" si="601"/>
        <v>Inner-TI</v>
      </c>
    </row>
    <row r="1993" spans="5:45" x14ac:dyDescent="0.3">
      <c r="E1993" s="15">
        <v>40981.305555555555</v>
      </c>
      <c r="F1993" s="21">
        <v>18.940000000000001</v>
      </c>
      <c r="G1993" s="21">
        <v>1978.4399719238311</v>
      </c>
      <c r="H1993" s="42">
        <v>1.2033911328924471</v>
      </c>
      <c r="I1993" s="35">
        <v>292.5</v>
      </c>
      <c r="J1993" s="43">
        <v>9.9260823653643068E-2</v>
      </c>
      <c r="K1993" s="44">
        <v>0.10876536271631863</v>
      </c>
      <c r="L1993" s="26">
        <f t="shared" si="589"/>
        <v>18.827972160049637</v>
      </c>
      <c r="M1993" s="26">
        <f t="shared" si="590"/>
        <v>2.267973766915909</v>
      </c>
      <c r="N1993" s="96">
        <f t="shared" si="591"/>
        <v>20</v>
      </c>
      <c r="O1993" s="26">
        <f t="shared" si="592"/>
        <v>0.59049041630000298</v>
      </c>
      <c r="P1993" s="3">
        <f>IF(L1993&gt;'Power Curve'!$C$37,0,INDEX(Ci,$N1993,1)*POWER(1-O1993,3)+INDEX(Ci,$N1993,2)*3*O1993*POWER(1-O1993,2)+INDEX(Ci,$N1993,3)*3*POWER(O1993,2)*(1-O1993)+INDEX(Ci,$N1993,4)*POWER(O1993,3))</f>
        <v>1989.4713307698571</v>
      </c>
      <c r="Q1993" s="3">
        <f>MAX(0,MIN(P1993-V1993+W1993,'Power Curve'!$C$39))</f>
        <v>1989.4713307698573</v>
      </c>
      <c r="R1993" s="3">
        <f t="shared" si="593"/>
        <v>1978.4399719238311</v>
      </c>
      <c r="S1993" s="3">
        <f t="shared" si="594"/>
        <v>11.031358846026251</v>
      </c>
      <c r="T1993" s="3">
        <f t="shared" si="595"/>
        <v>11.031358846026251</v>
      </c>
      <c r="V1993" s="37">
        <f t="array" ref="V1993">SUM(_xlfn.NORM.DIST($AD$3:$AD$1003,$L1993,$AA1993,FALSE)*WindSpeedStep*$AE$3:$AE$1003)/AG1993</f>
        <v>1985.5141455877556</v>
      </c>
      <c r="W1993" s="37">
        <f t="array" ref="W1993">SUM(_xlfn.NORM.DIST($AD$3:$AD$1003,$L1993,$AB1993,FALSE)*WindSpeedStep*$AE$3:$AE$1003)/AH1993</f>
        <v>1985.6322149812031</v>
      </c>
      <c r="Y1993" s="1">
        <f t="shared" si="596"/>
        <v>18</v>
      </c>
      <c r="Z1993" s="99">
        <f>IF(L1993&lt;'Power Curve'!$P$28,'Power Curve'!$Q$28,IF(L1993&gt;'Power Curve'!$P$29,'Power Curve'!$Q$29,INDEX(ReferenceTurbulence,Y1993)+(L1993-INDEX(ReferenceTurbulenceWindSpeed,Y1993))*(INDEX(ReferenceTurbulence,Y1993+1)-INDEX(ReferenceTurbulence,Y1993))/(INDEX(ReferenceTurbulenceWindSpeed,Y1993+1)-INDEX(ReferenceTurbulenceWindSpeed,Y1993))))</f>
        <v>0.12209652878093517</v>
      </c>
      <c r="AA1993" s="100">
        <f t="shared" si="602"/>
        <v>2.2988300447261465</v>
      </c>
      <c r="AB1993" s="29">
        <f t="shared" si="603"/>
        <v>1.8688800243343882</v>
      </c>
      <c r="AG1993" s="40">
        <f t="array" ref="AG1993">SUM(_xlfn.NORM.DIST($AD$3:$AD$1003,$F1993,$AA1993,FALSE)*WindSpeedStep)</f>
        <v>0.99999999999998823</v>
      </c>
      <c r="AH1993" s="40">
        <f t="array" ref="AH1993">SUM(_xlfn.NORM.DIST($AD$3:$AD$1003,$F1993,$AB1993,FALSE)*WindSpeedStep)</f>
        <v>0.99999999999998679</v>
      </c>
      <c r="AJ1993" s="47">
        <f t="shared" si="597"/>
        <v>19</v>
      </c>
      <c r="AK1993" s="83" t="b">
        <f>COUNTIF('Power Curve'!$D$2:$D$31,AJ1993)&gt;0</f>
        <v>1</v>
      </c>
      <c r="AL1993" s="83" t="b">
        <f t="shared" si="598"/>
        <v>0</v>
      </c>
      <c r="AM1993" s="83" t="b">
        <f t="shared" si="604"/>
        <v>1</v>
      </c>
      <c r="AN1993" s="47" t="str">
        <f t="shared" si="599"/>
        <v>Outer</v>
      </c>
      <c r="AO1993" s="48" t="str">
        <f t="shared" si="600"/>
        <v>2.2-2.3</v>
      </c>
      <c r="AP1993" s="49" t="str">
        <f t="shared" si="605"/>
        <v>7-8</v>
      </c>
      <c r="AQ1993" s="49" t="str">
        <f t="shared" si="606"/>
        <v>Mar</v>
      </c>
      <c r="AR1993" s="48" t="str">
        <f t="shared" si="607"/>
        <v>285-295</v>
      </c>
      <c r="AS1993" s="49" t="str">
        <f t="shared" si="601"/>
        <v>HWS-LTI</v>
      </c>
    </row>
    <row r="1994" spans="5:45" x14ac:dyDescent="0.3">
      <c r="E1994" s="15">
        <v>40981.3125</v>
      </c>
      <c r="F1994" s="21">
        <v>19.059999999999999</v>
      </c>
      <c r="G1994" s="21">
        <v>1978.5299530029349</v>
      </c>
      <c r="H1994" s="42">
        <v>1.2032228226125441</v>
      </c>
      <c r="I1994" s="35">
        <v>294.10000000000002</v>
      </c>
      <c r="J1994" s="43">
        <v>9.1815320041972723E-2</v>
      </c>
      <c r="K1994" s="44">
        <v>0.14417851683125277</v>
      </c>
      <c r="L1994" s="26">
        <f t="shared" si="589"/>
        <v>18.946378990838866</v>
      </c>
      <c r="M1994" s="26">
        <f t="shared" si="590"/>
        <v>2.2862739243082424</v>
      </c>
      <c r="N1994" s="96">
        <f t="shared" si="591"/>
        <v>20</v>
      </c>
      <c r="O1994" s="26">
        <f t="shared" si="592"/>
        <v>0.79706360612218119</v>
      </c>
      <c r="P1994" s="3">
        <f>IF(L1994&gt;'Power Curve'!$C$37,0,INDEX(Ci,$N1994,1)*POWER(1-O1994,3)+INDEX(Ci,$N1994,2)*3*O1994*POWER(1-O1994,2)+INDEX(Ci,$N1994,3)*3*POWER(O1994,2)*(1-O1994)+INDEX(Ci,$N1994,4)*POWER(O1994,3))</f>
        <v>1989.4713307698573</v>
      </c>
      <c r="Q1994" s="3">
        <f>MAX(0,MIN(P1994-V1994+W1994,'Power Curve'!$C$39))</f>
        <v>1989.4713307698573</v>
      </c>
      <c r="R1994" s="3">
        <f t="shared" si="593"/>
        <v>1978.5299530029349</v>
      </c>
      <c r="S1994" s="3">
        <f t="shared" si="594"/>
        <v>10.941377766922415</v>
      </c>
      <c r="T1994" s="3">
        <f t="shared" si="595"/>
        <v>10.941377766922415</v>
      </c>
      <c r="V1994" s="37">
        <f t="array" ref="V1994">SUM(_xlfn.NORM.DIST($AD$3:$AD$1003,$L1994,$AA1994,FALSE)*WindSpeedStep*$AE$3:$AE$1003)/AG1994</f>
        <v>1985.6331872664578</v>
      </c>
      <c r="W1994" s="37">
        <f t="array" ref="W1994">SUM(_xlfn.NORM.DIST($AD$3:$AD$1003,$L1994,$AB1994,FALSE)*WindSpeedStep*$AE$3:$AE$1003)/AH1994</f>
        <v>1985.7500969690955</v>
      </c>
      <c r="Y1994" s="1">
        <f t="shared" si="596"/>
        <v>18</v>
      </c>
      <c r="Z1994" s="99">
        <f>IF(L1994&lt;'Power Curve'!$P$28,'Power Curve'!$Q$28,IF(L1994&gt;'Power Curve'!$P$29,'Power Curve'!$Q$29,INDEX(ReferenceTurbulence,Y1994)+(L1994-INDEX(ReferenceTurbulenceWindSpeed,Y1994))*(INDEX(ReferenceTurbulence,Y1994+1)-INDEX(ReferenceTurbulence,Y1994))/(INDEX(ReferenceTurbulenceWindSpeed,Y1994+1)-INDEX(ReferenceTurbulenceWindSpeed,Y1994))))</f>
        <v>0.12254164771483399</v>
      </c>
      <c r="AA1994" s="100">
        <f t="shared" si="602"/>
        <v>2.3217204997671081</v>
      </c>
      <c r="AB1994" s="29">
        <f t="shared" si="603"/>
        <v>1.7395678506803787</v>
      </c>
      <c r="AG1994" s="40">
        <f t="array" ref="AG1994">SUM(_xlfn.NORM.DIST($AD$3:$AD$1003,$F1994,$AA1994,FALSE)*WindSpeedStep)</f>
        <v>0.99999999999998745</v>
      </c>
      <c r="AH1994" s="40">
        <f t="array" ref="AH1994">SUM(_xlfn.NORM.DIST($AD$3:$AD$1003,$F1994,$AB1994,FALSE)*WindSpeedStep)</f>
        <v>0.99999999999998612</v>
      </c>
      <c r="AJ1994" s="47">
        <f t="shared" si="597"/>
        <v>19</v>
      </c>
      <c r="AK1994" s="83" t="b">
        <f>COUNTIF('Power Curve'!$D$2:$D$31,AJ1994)&gt;0</f>
        <v>1</v>
      </c>
      <c r="AL1994" s="83" t="b">
        <f t="shared" si="598"/>
        <v>0</v>
      </c>
      <c r="AM1994" s="83" t="b">
        <f t="shared" si="604"/>
        <v>1</v>
      </c>
      <c r="AN1994" s="47" t="str">
        <f t="shared" si="599"/>
        <v>Outer</v>
      </c>
      <c r="AO1994" s="48" t="str">
        <f t="shared" si="600"/>
        <v>2.2-2.3</v>
      </c>
      <c r="AP1994" s="49" t="str">
        <f t="shared" si="605"/>
        <v>7-8</v>
      </c>
      <c r="AQ1994" s="49" t="str">
        <f t="shared" si="606"/>
        <v>Mar</v>
      </c>
      <c r="AR1994" s="48" t="str">
        <f t="shared" si="607"/>
        <v>285-295</v>
      </c>
      <c r="AS1994" s="49" t="str">
        <f t="shared" si="601"/>
        <v>HWS-LTI</v>
      </c>
    </row>
    <row r="1995" spans="5:45" x14ac:dyDescent="0.3">
      <c r="E1995" s="15">
        <v>40981.319444444445</v>
      </c>
      <c r="F1995" s="21">
        <v>18.36</v>
      </c>
      <c r="G1995" s="21">
        <v>1979.860046386716</v>
      </c>
      <c r="H1995" s="42">
        <v>1.2025185077670464</v>
      </c>
      <c r="I1995" s="35">
        <v>298.5</v>
      </c>
      <c r="J1995" s="43">
        <v>0.1383442265795207</v>
      </c>
      <c r="K1995" s="44">
        <v>9.3690936409740327E-2</v>
      </c>
      <c r="L1995" s="26">
        <f t="shared" si="589"/>
        <v>18.246990126374296</v>
      </c>
      <c r="M1995" s="26">
        <f t="shared" si="590"/>
        <v>2.1781811207694854</v>
      </c>
      <c r="N1995" s="96">
        <f t="shared" si="591"/>
        <v>19</v>
      </c>
      <c r="O1995" s="26">
        <f t="shared" si="592"/>
        <v>0.57690605528180461</v>
      </c>
      <c r="P1995" s="3">
        <f>IF(L1995&gt;'Power Curve'!$C$37,0,INDEX(Ci,$N1995,1)*POWER(1-O1995,3)+INDEX(Ci,$N1995,2)*3*O1995*POWER(1-O1995,2)+INDEX(Ci,$N1995,3)*3*POWER(O1995,2)*(1-O1995)+INDEX(Ci,$N1995,4)*POWER(O1995,3))</f>
        <v>1985.801056336479</v>
      </c>
      <c r="Q1995" s="3">
        <f>MAX(0,MIN(P1995-V1995+W1995,'Power Curve'!$C$39))</f>
        <v>1985.2095400300868</v>
      </c>
      <c r="R1995" s="3">
        <f t="shared" si="593"/>
        <v>1979.860046386716</v>
      </c>
      <c r="S1995" s="3">
        <f t="shared" si="594"/>
        <v>5.3494936433708062</v>
      </c>
      <c r="T1995" s="3">
        <f t="shared" si="595"/>
        <v>5.3494936433708062</v>
      </c>
      <c r="V1995" s="37">
        <f t="array" ref="V1995">SUM(_xlfn.NORM.DIST($AD$3:$AD$1003,$L1995,$AA1995,FALSE)*WindSpeedStep*$AE$3:$AE$1003)/AG1995</f>
        <v>1984.9097424965773</v>
      </c>
      <c r="W1995" s="37">
        <f t="array" ref="W1995">SUM(_xlfn.NORM.DIST($AD$3:$AD$1003,$L1995,$AB1995,FALSE)*WindSpeedStep*$AE$3:$AE$1003)/AH1995</f>
        <v>1984.3182261901852</v>
      </c>
      <c r="Y1995" s="1">
        <f t="shared" si="596"/>
        <v>18</v>
      </c>
      <c r="Z1995" s="99">
        <f>IF(L1995&lt;'Power Curve'!$P$28,'Power Curve'!$Q$28,IF(L1995&gt;'Power Curve'!$P$29,'Power Curve'!$Q$29,INDEX(ReferenceTurbulence,Y1995)+(L1995-INDEX(ReferenceTurbulenceWindSpeed,Y1995))*(INDEX(ReferenceTurbulence,Y1995+1)-INDEX(ReferenceTurbulence,Y1995))/(INDEX(ReferenceTurbulenceWindSpeed,Y1995+1)-INDEX(ReferenceTurbulenceWindSpeed,Y1995))))</f>
        <v>0.11991248161304607</v>
      </c>
      <c r="AA1995" s="100">
        <f t="shared" si="602"/>
        <v>2.1880418680222911</v>
      </c>
      <c r="AB1995" s="29">
        <f t="shared" si="603"/>
        <v>2.5243657364374026</v>
      </c>
      <c r="AG1995" s="40">
        <f t="array" ref="AG1995">SUM(_xlfn.NORM.DIST($AD$3:$AD$1003,$F1995,$AA1995,FALSE)*WindSpeedStep)</f>
        <v>0.99999999999998868</v>
      </c>
      <c r="AH1995" s="40">
        <f t="array" ref="AH1995">SUM(_xlfn.NORM.DIST($AD$3:$AD$1003,$F1995,$AB1995,FALSE)*WindSpeedStep)</f>
        <v>0.99999999999983857</v>
      </c>
      <c r="AJ1995" s="47">
        <f t="shared" si="597"/>
        <v>18</v>
      </c>
      <c r="AK1995" s="83" t="b">
        <f>COUNTIF('Power Curve'!$D$2:$D$31,AJ1995)&gt;0</f>
        <v>1</v>
      </c>
      <c r="AL1995" s="83" t="b">
        <f t="shared" si="598"/>
        <v>0</v>
      </c>
      <c r="AM1995" s="83" t="b">
        <f t="shared" si="604"/>
        <v>1</v>
      </c>
      <c r="AN1995" s="47" t="str">
        <f t="shared" si="599"/>
        <v>Outer</v>
      </c>
      <c r="AO1995" s="48" t="str">
        <f t="shared" si="600"/>
        <v>2.1-2.2</v>
      </c>
      <c r="AP1995" s="49" t="str">
        <f t="shared" si="605"/>
        <v>7-8</v>
      </c>
      <c r="AQ1995" s="49" t="str">
        <f t="shared" si="606"/>
        <v>Mar</v>
      </c>
      <c r="AR1995" s="48" t="str">
        <f t="shared" si="607"/>
        <v>295-305</v>
      </c>
      <c r="AS1995" s="49" t="str">
        <f t="shared" si="601"/>
        <v>Inner-TI</v>
      </c>
    </row>
    <row r="1996" spans="5:45" x14ac:dyDescent="0.3">
      <c r="E1996" s="15">
        <v>40981.326388888891</v>
      </c>
      <c r="F1996" s="21">
        <v>18.41</v>
      </c>
      <c r="G1996" s="21">
        <v>1985.1700134277371</v>
      </c>
      <c r="H1996" s="42">
        <v>1.2031547136700229</v>
      </c>
      <c r="I1996" s="35">
        <v>297</v>
      </c>
      <c r="J1996" s="43">
        <v>0.12167300380228138</v>
      </c>
      <c r="K1996" s="44">
        <v>9.3904556409524817E-2</v>
      </c>
      <c r="L1996" s="26">
        <f t="shared" si="589"/>
        <v>18.299908484744403</v>
      </c>
      <c r="M1996" s="26">
        <f t="shared" si="590"/>
        <v>2.1863598236421322</v>
      </c>
      <c r="N1996" s="96">
        <f t="shared" si="591"/>
        <v>19</v>
      </c>
      <c r="O1996" s="26">
        <f t="shared" si="592"/>
        <v>0.66922770611734494</v>
      </c>
      <c r="P1996" s="3">
        <f>IF(L1996&gt;'Power Curve'!$C$37,0,INDEX(Ci,$N1996,1)*POWER(1-O1996,3)+INDEX(Ci,$N1996,2)*3*O1996*POWER(1-O1996,2)+INDEX(Ci,$N1996,3)*3*POWER(O1996,2)*(1-O1996)+INDEX(Ci,$N1996,4)*POWER(O1996,3))</f>
        <v>1987.035739279655</v>
      </c>
      <c r="Q1996" s="3">
        <f>MAX(0,MIN(P1996-V1996+W1996,'Power Curve'!$C$39))</f>
        <v>1987.0099307628734</v>
      </c>
      <c r="R1996" s="3">
        <f t="shared" si="593"/>
        <v>1985.1700134277371</v>
      </c>
      <c r="S1996" s="3">
        <f t="shared" si="594"/>
        <v>1.8399173351363061</v>
      </c>
      <c r="T1996" s="3">
        <f t="shared" si="595"/>
        <v>1.8399173351363061</v>
      </c>
      <c r="V1996" s="37">
        <f t="array" ref="V1996">SUM(_xlfn.NORM.DIST($AD$3:$AD$1003,$L1996,$AA1996,FALSE)*WindSpeedStep*$AE$3:$AE$1003)/AG1996</f>
        <v>1984.9661516960166</v>
      </c>
      <c r="W1996" s="37">
        <f t="array" ref="W1996">SUM(_xlfn.NORM.DIST($AD$3:$AD$1003,$L1996,$AB1996,FALSE)*WindSpeedStep*$AE$3:$AE$1003)/AH1996</f>
        <v>1984.940343179235</v>
      </c>
      <c r="Y1996" s="1">
        <f t="shared" si="596"/>
        <v>18</v>
      </c>
      <c r="Z1996" s="99">
        <f>IF(L1996&lt;'Power Curve'!$P$28,'Power Curve'!$Q$28,IF(L1996&gt;'Power Curve'!$P$29,'Power Curve'!$Q$29,INDEX(ReferenceTurbulence,Y1996)+(L1996-INDEX(ReferenceTurbulenceWindSpeed,Y1996))*(INDEX(ReferenceTurbulence,Y1996+1)-INDEX(ReferenceTurbulence,Y1996))/(INDEX(ReferenceTurbulenceWindSpeed,Y1996+1)-INDEX(ReferenceTurbulenceWindSpeed,Y1996))))</f>
        <v>0.12011141408260358</v>
      </c>
      <c r="AA1996" s="100">
        <f t="shared" si="602"/>
        <v>2.1980278856848856</v>
      </c>
      <c r="AB1996" s="29">
        <f t="shared" si="603"/>
        <v>2.2266048346457072</v>
      </c>
      <c r="AG1996" s="40">
        <f t="array" ref="AG1996">SUM(_xlfn.NORM.DIST($AD$3:$AD$1003,$F1996,$AA1996,FALSE)*WindSpeedStep)</f>
        <v>0.9999999999999879</v>
      </c>
      <c r="AH1996" s="40">
        <f t="array" ref="AH1996">SUM(_xlfn.NORM.DIST($AD$3:$AD$1003,$F1996,$AB1996,FALSE)*WindSpeedStep)</f>
        <v>0.99999999999998923</v>
      </c>
      <c r="AJ1996" s="47">
        <f t="shared" si="597"/>
        <v>18</v>
      </c>
      <c r="AK1996" s="83" t="b">
        <f>COUNTIF('Power Curve'!$D$2:$D$31,AJ1996)&gt;0</f>
        <v>1</v>
      </c>
      <c r="AL1996" s="83" t="b">
        <f t="shared" si="598"/>
        <v>0</v>
      </c>
      <c r="AM1996" s="83" t="b">
        <f t="shared" si="604"/>
        <v>1</v>
      </c>
      <c r="AN1996" s="47" t="str">
        <f t="shared" si="599"/>
        <v>Outer</v>
      </c>
      <c r="AO1996" s="48" t="str">
        <f t="shared" si="600"/>
        <v>2.1-2.2</v>
      </c>
      <c r="AP1996" s="49" t="str">
        <f t="shared" si="605"/>
        <v>7-8</v>
      </c>
      <c r="AQ1996" s="49" t="str">
        <f t="shared" si="606"/>
        <v>Mar</v>
      </c>
      <c r="AR1996" s="48" t="str">
        <f t="shared" si="607"/>
        <v>295-305</v>
      </c>
      <c r="AS1996" s="49" t="str">
        <f t="shared" si="601"/>
        <v>Inner-TI</v>
      </c>
    </row>
    <row r="1997" spans="5:45" x14ac:dyDescent="0.3">
      <c r="E1997" s="15">
        <v>40981.333333333336</v>
      </c>
      <c r="F1997" s="21">
        <v>18.25</v>
      </c>
      <c r="G1997" s="21">
        <v>1988.0000152587891</v>
      </c>
      <c r="H1997" s="42">
        <v>1.2033888245922224</v>
      </c>
      <c r="I1997" s="35">
        <v>297.8</v>
      </c>
      <c r="J1997" s="43">
        <v>0.12383561643835615</v>
      </c>
      <c r="K1997" s="44">
        <v>0.11625200391675186</v>
      </c>
      <c r="L1997" s="26">
        <f t="shared" si="589"/>
        <v>18.142041827902126</v>
      </c>
      <c r="M1997" s="26">
        <f t="shared" si="590"/>
        <v>2.1619610229314055</v>
      </c>
      <c r="N1997" s="96">
        <f t="shared" si="591"/>
        <v>19</v>
      </c>
      <c r="O1997" s="26">
        <f t="shared" si="592"/>
        <v>0.39381269286931991</v>
      </c>
      <c r="P1997" s="3">
        <f>IF(L1997&gt;'Power Curve'!$C$37,0,INDEX(Ci,$N1997,1)*POWER(1-O1997,3)+INDEX(Ci,$N1997,2)*3*O1997*POWER(1-O1997,2)+INDEX(Ci,$N1997,3)*3*POWER(O1997,2)*(1-O1997)+INDEX(Ci,$N1997,4)*POWER(O1997,3))</f>
        <v>1983.2180591303886</v>
      </c>
      <c r="Q1997" s="3">
        <f>MAX(0,MIN(P1997-V1997+W1997,'Power Curve'!$C$39))</f>
        <v>1983.1325127011901</v>
      </c>
      <c r="R1997" s="3">
        <f t="shared" si="593"/>
        <v>1988.0000152587891</v>
      </c>
      <c r="S1997" s="3">
        <f t="shared" si="594"/>
        <v>-4.8675025575989821</v>
      </c>
      <c r="T1997" s="3">
        <f t="shared" si="595"/>
        <v>4.8675025575989821</v>
      </c>
      <c r="V1997" s="37">
        <f t="array" ref="V1997">SUM(_xlfn.NORM.DIST($AD$3:$AD$1003,$L1997,$AA1997,FALSE)*WindSpeedStep*$AE$3:$AE$1003)/AG1997</f>
        <v>1984.7970512646182</v>
      </c>
      <c r="W1997" s="37">
        <f t="array" ref="W1997">SUM(_xlfn.NORM.DIST($AD$3:$AD$1003,$L1997,$AB1997,FALSE)*WindSpeedStep*$AE$3:$AE$1003)/AH1997</f>
        <v>1984.7115048354196</v>
      </c>
      <c r="Y1997" s="1">
        <f t="shared" si="596"/>
        <v>18</v>
      </c>
      <c r="Z1997" s="99">
        <f>IF(L1997&lt;'Power Curve'!$P$28,'Power Curve'!$Q$28,IF(L1997&gt;'Power Curve'!$P$29,'Power Curve'!$Q$29,INDEX(ReferenceTurbulence,Y1997)+(L1997-INDEX(ReferenceTurbulenceWindSpeed,Y1997))*(INDEX(ReferenceTurbulence,Y1997+1)-INDEX(ReferenceTurbulence,Y1997))/(INDEX(ReferenceTurbulenceWindSpeed,Y1997+1)-INDEX(ReferenceTurbulenceWindSpeed,Y1997))))</f>
        <v>0.11951795644571361</v>
      </c>
      <c r="AA1997" s="100">
        <f t="shared" si="602"/>
        <v>2.1682997650235207</v>
      </c>
      <c r="AB1997" s="29">
        <f t="shared" si="603"/>
        <v>2.2466309332087016</v>
      </c>
      <c r="AG1997" s="40">
        <f t="array" ref="AG1997">SUM(_xlfn.NORM.DIST($AD$3:$AD$1003,$F1997,$AA1997,FALSE)*WindSpeedStep)</f>
        <v>0.99999999999998834</v>
      </c>
      <c r="AH1997" s="40">
        <f t="array" ref="AH1997">SUM(_xlfn.NORM.DIST($AD$3:$AD$1003,$F1997,$AB1997,FALSE)*WindSpeedStep)</f>
        <v>0.99999999999998834</v>
      </c>
      <c r="AJ1997" s="47">
        <f t="shared" si="597"/>
        <v>18</v>
      </c>
      <c r="AK1997" s="83" t="b">
        <f>COUNTIF('Power Curve'!$D$2:$D$31,AJ1997)&gt;0</f>
        <v>1</v>
      </c>
      <c r="AL1997" s="83" t="b">
        <f t="shared" si="598"/>
        <v>0</v>
      </c>
      <c r="AM1997" s="83" t="b">
        <f t="shared" si="604"/>
        <v>1</v>
      </c>
      <c r="AN1997" s="47" t="str">
        <f t="shared" si="599"/>
        <v>Inner</v>
      </c>
      <c r="AO1997" s="48" t="str">
        <f t="shared" si="600"/>
        <v>2.1-2.2</v>
      </c>
      <c r="AP1997" s="49" t="str">
        <f t="shared" si="605"/>
        <v>8-9</v>
      </c>
      <c r="AQ1997" s="49" t="str">
        <f t="shared" si="606"/>
        <v>Mar</v>
      </c>
      <c r="AR1997" s="48" t="str">
        <f t="shared" si="607"/>
        <v>295-305</v>
      </c>
      <c r="AS1997" s="49" t="str">
        <f t="shared" si="601"/>
        <v>Inner-TI</v>
      </c>
    </row>
    <row r="1998" spans="5:45" x14ac:dyDescent="0.3">
      <c r="E1998" s="15">
        <v>40981.340277777781</v>
      </c>
      <c r="F1998" s="21">
        <v>17.39</v>
      </c>
      <c r="G1998" s="21">
        <v>1994.9900054931691</v>
      </c>
      <c r="H1998" s="42">
        <v>1.2039016535515845</v>
      </c>
      <c r="I1998" s="35">
        <v>296.2</v>
      </c>
      <c r="J1998" s="43">
        <v>0.10350776308223117</v>
      </c>
      <c r="K1998" s="44">
        <v>0.10084078602133267</v>
      </c>
      <c r="L1998" s="26">
        <f t="shared" si="589"/>
        <v>17.289584482894966</v>
      </c>
      <c r="M1998" s="26">
        <f t="shared" si="590"/>
        <v>2.0302109922963423</v>
      </c>
      <c r="N1998" s="96">
        <f t="shared" si="591"/>
        <v>18</v>
      </c>
      <c r="O1998" s="26">
        <f t="shared" si="592"/>
        <v>0.32570004442055489</v>
      </c>
      <c r="P1998" s="3">
        <f>IF(L1998&gt;'Power Curve'!$C$37,0,INDEX(Ci,$N1998,1)*POWER(1-O1998,3)+INDEX(Ci,$N1998,2)*3*O1998*POWER(1-O1998,2)+INDEX(Ci,$N1998,3)*3*POWER(O1998,2)*(1-O1998)+INDEX(Ci,$N1998,4)*POWER(O1998,3))</f>
        <v>1983.8700531270426</v>
      </c>
      <c r="Q1998" s="3">
        <f>MAX(0,MIN(P1998-V1998+W1998,'Power Curve'!$C$39))</f>
        <v>1984.2169263049493</v>
      </c>
      <c r="R1998" s="3">
        <f t="shared" si="593"/>
        <v>1994.9900054931691</v>
      </c>
      <c r="S1998" s="3">
        <f t="shared" si="594"/>
        <v>-10.773079188219754</v>
      </c>
      <c r="T1998" s="3">
        <f t="shared" si="595"/>
        <v>10.773079188219754</v>
      </c>
      <c r="V1998" s="37">
        <f t="array" ref="V1998">SUM(_xlfn.NORM.DIST($AD$3:$AD$1003,$L1998,$AA1998,FALSE)*WindSpeedStep*$AE$3:$AE$1003)/AG1998</f>
        <v>1983.7094306660031</v>
      </c>
      <c r="W1998" s="37">
        <f t="array" ref="W1998">SUM(_xlfn.NORM.DIST($AD$3:$AD$1003,$L1998,$AB1998,FALSE)*WindSpeedStep*$AE$3:$AE$1003)/AH1998</f>
        <v>1984.0563038439097</v>
      </c>
      <c r="Y1998" s="1">
        <f t="shared" si="596"/>
        <v>17</v>
      </c>
      <c r="Z1998" s="99">
        <f>IF(L1998&lt;'Power Curve'!$P$28,'Power Curve'!$Q$28,IF(L1998&gt;'Power Curve'!$P$29,'Power Curve'!$Q$29,INDEX(ReferenceTurbulence,Y1998)+(L1998-INDEX(ReferenceTurbulenceWindSpeed,Y1998))*(INDEX(ReferenceTurbulence,Y1998+1)-INDEX(ReferenceTurbulence,Y1998))/(INDEX(ReferenceTurbulenceWindSpeed,Y1998+1)-INDEX(ReferenceTurbulenceWindSpeed,Y1998))))</f>
        <v>0.12027125000217587</v>
      </c>
      <c r="AA1998" s="100">
        <f t="shared" si="602"/>
        <v>2.0794399377760011</v>
      </c>
      <c r="AB1998" s="29">
        <f t="shared" si="603"/>
        <v>1.7896062144457126</v>
      </c>
      <c r="AG1998" s="40">
        <f t="array" ref="AG1998">SUM(_xlfn.NORM.DIST($AD$3:$AD$1003,$F1998,$AA1998,FALSE)*WindSpeedStep)</f>
        <v>0.99999999999999101</v>
      </c>
      <c r="AH1998" s="40">
        <f t="array" ref="AH1998">SUM(_xlfn.NORM.DIST($AD$3:$AD$1003,$F1998,$AB1998,FALSE)*WindSpeedStep)</f>
        <v>0.99999999999999079</v>
      </c>
      <c r="AJ1998" s="47">
        <f t="shared" si="597"/>
        <v>17</v>
      </c>
      <c r="AK1998" s="83" t="b">
        <f>COUNTIF('Power Curve'!$D$2:$D$31,AJ1998)&gt;0</f>
        <v>1</v>
      </c>
      <c r="AL1998" s="83" t="b">
        <f t="shared" si="598"/>
        <v>0</v>
      </c>
      <c r="AM1998" s="83" t="b">
        <f t="shared" si="604"/>
        <v>1</v>
      </c>
      <c r="AN1998" s="47" t="str">
        <f t="shared" si="599"/>
        <v>Inner</v>
      </c>
      <c r="AO1998" s="48" t="str">
        <f t="shared" si="600"/>
        <v>2.0-2.1</v>
      </c>
      <c r="AP1998" s="49" t="str">
        <f t="shared" si="605"/>
        <v>8-9</v>
      </c>
      <c r="AQ1998" s="49" t="str">
        <f t="shared" si="606"/>
        <v>Mar</v>
      </c>
      <c r="AR1998" s="48" t="str">
        <f t="shared" si="607"/>
        <v>295-305</v>
      </c>
      <c r="AS1998" s="49" t="str">
        <f t="shared" si="601"/>
        <v>Inner-TI</v>
      </c>
    </row>
    <row r="1999" spans="5:45" x14ac:dyDescent="0.3">
      <c r="E1999" s="15">
        <v>40981.347222222219</v>
      </c>
      <c r="F1999" s="21">
        <v>15.9</v>
      </c>
      <c r="G1999" s="21">
        <v>1990.769958496091</v>
      </c>
      <c r="H1999" s="42">
        <v>1.2046827910702784</v>
      </c>
      <c r="I1999" s="35">
        <v>293.8</v>
      </c>
      <c r="J1999" s="43">
        <v>0.15283018867924528</v>
      </c>
      <c r="K1999" s="44">
        <v>0.15181467856458009</v>
      </c>
      <c r="L1999" s="26">
        <f t="shared" si="589"/>
        <v>15.811606474477674</v>
      </c>
      <c r="M1999" s="26">
        <f t="shared" si="590"/>
        <v>1.8017847267155203</v>
      </c>
      <c r="N1999" s="96">
        <f t="shared" si="591"/>
        <v>16</v>
      </c>
      <c r="O1999" s="26">
        <f t="shared" si="592"/>
        <v>0.81321090866884493</v>
      </c>
      <c r="P1999" s="3">
        <f>IF(L1999&gt;'Power Curve'!$C$37,0,INDEX(Ci,$N1999,1)*POWER(1-O1999,3)+INDEX(Ci,$N1999,2)*3*O1999*POWER(1-O1999,2)+INDEX(Ci,$N1999,3)*3*POWER(O1999,2)*(1-O1999)+INDEX(Ci,$N1999,4)*POWER(O1999,3))</f>
        <v>1981.8230695057655</v>
      </c>
      <c r="Q1999" s="3">
        <f>MAX(0,MIN(P1999-V1999+W1999,'Power Curve'!$C$39))</f>
        <v>1974.6475870098425</v>
      </c>
      <c r="R1999" s="3">
        <f t="shared" si="593"/>
        <v>1990.769958496091</v>
      </c>
      <c r="S1999" s="3">
        <f t="shared" si="594"/>
        <v>-16.122371486248539</v>
      </c>
      <c r="T1999" s="3">
        <f t="shared" si="595"/>
        <v>16.122371486248539</v>
      </c>
      <c r="V1999" s="37">
        <f t="array" ref="V1999">SUM(_xlfn.NORM.DIST($AD$3:$AD$1003,$L1999,$AA1999,FALSE)*WindSpeedStep*$AE$3:$AE$1003)/AG1999</f>
        <v>1980.6260007369556</v>
      </c>
      <c r="W1999" s="37">
        <f t="array" ref="W1999">SUM(_xlfn.NORM.DIST($AD$3:$AD$1003,$L1999,$AB1999,FALSE)*WindSpeedStep*$AE$3:$AE$1003)/AH1999</f>
        <v>1973.4505182410326</v>
      </c>
      <c r="Y1999" s="1">
        <f t="shared" si="596"/>
        <v>15</v>
      </c>
      <c r="Z1999" s="99">
        <f>IF(L1999&lt;'Power Curve'!$P$28,'Power Curve'!$Q$28,IF(L1999&gt;'Power Curve'!$P$29,'Power Curve'!$Q$29,INDEX(ReferenceTurbulence,Y1999)+(L1999-INDEX(ReferenceTurbulenceWindSpeed,Y1999))*(INDEX(ReferenceTurbulence,Y1999+1)-INDEX(ReferenceTurbulence,Y1999))/(INDEX(ReferenceTurbulenceWindSpeed,Y1999+1)-INDEX(ReferenceTurbulenceWindSpeed,Y1999))))</f>
        <v>0.12145079243511542</v>
      </c>
      <c r="AA1999" s="100">
        <f t="shared" si="602"/>
        <v>1.9203321359975152</v>
      </c>
      <c r="AB1999" s="29">
        <f t="shared" si="603"/>
        <v>2.416490800816399</v>
      </c>
      <c r="AG1999" s="40">
        <f t="array" ref="AG1999">SUM(_xlfn.NORM.DIST($AD$3:$AD$1003,$F1999,$AA1999,FALSE)*WindSpeedStep)</f>
        <v>0.99999999999999567</v>
      </c>
      <c r="AH1999" s="40">
        <f t="array" ref="AH1999">SUM(_xlfn.NORM.DIST($AD$3:$AD$1003,$F1999,$AB1999,FALSE)*WindSpeedStep)</f>
        <v>0.99999999997956857</v>
      </c>
      <c r="AJ1999" s="47">
        <f t="shared" si="597"/>
        <v>16</v>
      </c>
      <c r="AK1999" s="83" t="b">
        <f>COUNTIF('Power Curve'!$D$2:$D$31,AJ1999)&gt;0</f>
        <v>1</v>
      </c>
      <c r="AL1999" s="83" t="b">
        <f t="shared" si="598"/>
        <v>0</v>
      </c>
      <c r="AM1999" s="83" t="b">
        <f t="shared" si="604"/>
        <v>1</v>
      </c>
      <c r="AN1999" s="47" t="str">
        <f t="shared" si="599"/>
        <v>Outer</v>
      </c>
      <c r="AO1999" s="48" t="str">
        <f t="shared" si="600"/>
        <v>1.8-1.9</v>
      </c>
      <c r="AP1999" s="49" t="str">
        <f t="shared" si="605"/>
        <v>8-9</v>
      </c>
      <c r="AQ1999" s="49" t="str">
        <f t="shared" si="606"/>
        <v>Mar</v>
      </c>
      <c r="AR1999" s="48" t="str">
        <f t="shared" si="607"/>
        <v>285-295</v>
      </c>
      <c r="AS1999" s="49" t="str">
        <f t="shared" si="601"/>
        <v>HWS-HTI</v>
      </c>
    </row>
    <row r="2000" spans="5:45" x14ac:dyDescent="0.3">
      <c r="E2000" s="15">
        <v>40981.354166666664</v>
      </c>
      <c r="F2000" s="21">
        <v>14.74</v>
      </c>
      <c r="G2000" s="21">
        <v>1996.640014648443</v>
      </c>
      <c r="H2000" s="42">
        <v>1.2048374918451545</v>
      </c>
      <c r="I2000" s="35">
        <v>299.5</v>
      </c>
      <c r="J2000" s="43">
        <v>0.13297150610583447</v>
      </c>
      <c r="K2000" s="44">
        <v>0.11832284339952742</v>
      </c>
      <c r="L2000" s="26">
        <f t="shared" si="589"/>
        <v>14.658682727320588</v>
      </c>
      <c r="M2000" s="26">
        <f t="shared" si="590"/>
        <v>1.6235966450507866</v>
      </c>
      <c r="N2000" s="96">
        <f t="shared" si="591"/>
        <v>15</v>
      </c>
      <c r="O2000" s="26">
        <f t="shared" si="592"/>
        <v>0.67354916036815371</v>
      </c>
      <c r="P2000" s="3">
        <f>IF(L2000&gt;'Power Curve'!$C$37,0,INDEX(Ci,$N2000,1)*POWER(1-O2000,3)+INDEX(Ci,$N2000,2)*3*O2000*POWER(1-O2000,2)+INDEX(Ci,$N2000,3)*3*POWER(O2000,2)*(1-O2000)+INDEX(Ci,$N2000,4)*POWER(O2000,3))</f>
        <v>1977.9492596156601</v>
      </c>
      <c r="Q2000" s="3">
        <f>MAX(0,MIN(P2000-V2000+W2000,'Power Curve'!$C$39))</f>
        <v>1974.1879897995075</v>
      </c>
      <c r="R2000" s="3">
        <f t="shared" si="593"/>
        <v>1996.640014648443</v>
      </c>
      <c r="S2000" s="3">
        <f t="shared" si="594"/>
        <v>-22.45202484893548</v>
      </c>
      <c r="T2000" s="3">
        <f t="shared" si="595"/>
        <v>22.45202484893548</v>
      </c>
      <c r="V2000" s="37">
        <f t="array" ref="V2000">SUM(_xlfn.NORM.DIST($AD$3:$AD$1003,$L2000,$AA2000,FALSE)*WindSpeedStep*$AE$3:$AE$1003)/AG2000</f>
        <v>1974.5994289658922</v>
      </c>
      <c r="W2000" s="37">
        <f t="array" ref="W2000">SUM(_xlfn.NORM.DIST($AD$3:$AD$1003,$L2000,$AB2000,FALSE)*WindSpeedStep*$AE$3:$AE$1003)/AH2000</f>
        <v>1970.8381591497396</v>
      </c>
      <c r="Y2000" s="1">
        <f t="shared" si="596"/>
        <v>14</v>
      </c>
      <c r="Z2000" s="99">
        <f>IF(L2000&lt;'Power Curve'!$P$28,'Power Curve'!$Q$28,IF(L2000&gt;'Power Curve'!$P$29,'Power Curve'!$Q$29,INDEX(ReferenceTurbulence,Y2000)+(L2000-INDEX(ReferenceTurbulenceWindSpeed,Y2000))*(INDEX(ReferenceTurbulence,Y2000+1)-INDEX(ReferenceTurbulence,Y2000))/(INDEX(ReferenceTurbulenceWindSpeed,Y2000+1)-INDEX(ReferenceTurbulenceWindSpeed,Y2000))))</f>
        <v>0.12243362062946644</v>
      </c>
      <c r="AA2000" s="100">
        <f t="shared" si="602"/>
        <v>1.7947155999644815</v>
      </c>
      <c r="AB2000" s="29">
        <f t="shared" si="603"/>
        <v>1.9491871197794</v>
      </c>
      <c r="AG2000" s="40">
        <f t="array" ref="AG2000">SUM(_xlfn.NORM.DIST($AD$3:$AD$1003,$F2000,$AA2000,FALSE)*WindSpeedStep)</f>
        <v>0.99999999999999967</v>
      </c>
      <c r="AH2000" s="40">
        <f t="array" ref="AH2000">SUM(_xlfn.NORM.DIST($AD$3:$AD$1003,$F2000,$AB2000,FALSE)*WindSpeedStep)</f>
        <v>0.99999999999998335</v>
      </c>
      <c r="AJ2000" s="47">
        <f t="shared" si="597"/>
        <v>15</v>
      </c>
      <c r="AK2000" s="83" t="b">
        <f>COUNTIF('Power Curve'!$D$2:$D$31,AJ2000)&gt;0</f>
        <v>1</v>
      </c>
      <c r="AL2000" s="83" t="b">
        <f t="shared" si="598"/>
        <v>0</v>
      </c>
      <c r="AM2000" s="83" t="b">
        <f t="shared" si="604"/>
        <v>1</v>
      </c>
      <c r="AN2000" s="47" t="str">
        <f t="shared" si="599"/>
        <v>Inner</v>
      </c>
      <c r="AO2000" s="48" t="str">
        <f t="shared" si="600"/>
        <v>1.6-1.7</v>
      </c>
      <c r="AP2000" s="49" t="str">
        <f t="shared" si="605"/>
        <v>8-9</v>
      </c>
      <c r="AQ2000" s="49" t="str">
        <f t="shared" si="606"/>
        <v>Mar</v>
      </c>
      <c r="AR2000" s="48" t="str">
        <f t="shared" si="607"/>
        <v>295-305</v>
      </c>
      <c r="AS2000" s="49" t="str">
        <f t="shared" si="601"/>
        <v>Inner-TI</v>
      </c>
    </row>
    <row r="2001" spans="5:45" x14ac:dyDescent="0.3">
      <c r="E2001" s="15">
        <v>40981.361111111109</v>
      </c>
      <c r="F2001" s="21">
        <v>12.77</v>
      </c>
      <c r="G2001" s="21">
        <v>1991.0300445556641</v>
      </c>
      <c r="H2001" s="42">
        <v>1.2050022378644529</v>
      </c>
      <c r="I2001" s="35">
        <v>297</v>
      </c>
      <c r="J2001" s="43">
        <v>0.12137823022709476</v>
      </c>
      <c r="K2001" s="44">
        <v>7.6439206339116245E-2</v>
      </c>
      <c r="L2001" s="26">
        <f t="shared" si="589"/>
        <v>12.700129582286744</v>
      </c>
      <c r="M2001" s="26">
        <f t="shared" si="590"/>
        <v>1.3208959429336133</v>
      </c>
      <c r="N2001" s="96">
        <f t="shared" si="591"/>
        <v>13</v>
      </c>
      <c r="O2001" s="26">
        <f t="shared" si="592"/>
        <v>0.70170608809056501</v>
      </c>
      <c r="P2001" s="3">
        <f>IF(L2001&gt;'Power Curve'!$C$37,0,INDEX(Ci,$N2001,1)*POWER(1-O2001,3)+INDEX(Ci,$N2001,2)*3*O2001*POWER(1-O2001,2)+INDEX(Ci,$N2001,3)*3*POWER(O2001,2)*(1-O2001)+INDEX(Ci,$N2001,4)*POWER(O2001,3))</f>
        <v>1944.9916551677416</v>
      </c>
      <c r="Q2001" s="3">
        <f>MAX(0,MIN(P2001-V2001+W2001,'Power Curve'!$C$39))</f>
        <v>1944.2906285759093</v>
      </c>
      <c r="R2001" s="3">
        <f t="shared" si="593"/>
        <v>1991.0300445556641</v>
      </c>
      <c r="S2001" s="3">
        <f t="shared" si="594"/>
        <v>-46.739415979754767</v>
      </c>
      <c r="T2001" s="3">
        <f t="shared" si="595"/>
        <v>46.739415979754767</v>
      </c>
      <c r="V2001" s="37">
        <f t="array" ref="V2001">SUM(_xlfn.NORM.DIST($AD$3:$AD$1003,$L2001,$AA2001,FALSE)*WindSpeedStep*$AE$3:$AE$1003)/AG2001</f>
        <v>1933.5433615145821</v>
      </c>
      <c r="W2001" s="37">
        <f t="array" ref="W2001">SUM(_xlfn.NORM.DIST($AD$3:$AD$1003,$L2001,$AB2001,FALSE)*WindSpeedStep*$AE$3:$AE$1003)/AH2001</f>
        <v>1932.8423349227498</v>
      </c>
      <c r="Y2001" s="1">
        <f t="shared" si="596"/>
        <v>12</v>
      </c>
      <c r="Z2001" s="99">
        <f>IF(L2001&lt;'Power Curve'!$P$28,'Power Curve'!$Q$28,IF(L2001&gt;'Power Curve'!$P$29,'Power Curve'!$Q$29,INDEX(ReferenceTurbulence,Y2001)+(L2001-INDEX(ReferenceTurbulenceWindSpeed,Y2001))*(INDEX(ReferenceTurbulence,Y2001+1)-INDEX(ReferenceTurbulence,Y2001))/(INDEX(ReferenceTurbulenceWindSpeed,Y2001+1)-INDEX(ReferenceTurbulenceWindSpeed,Y2001))))</f>
        <v>0.12071148332295492</v>
      </c>
      <c r="AA2001" s="100">
        <f t="shared" si="602"/>
        <v>1.5330514802715727</v>
      </c>
      <c r="AB2001" s="29">
        <f t="shared" si="603"/>
        <v>1.5415192523527372</v>
      </c>
      <c r="AG2001" s="40">
        <f t="array" ref="AG2001">SUM(_xlfn.NORM.DIST($AD$3:$AD$1003,$F2001,$AA2001,FALSE)*WindSpeedStep)</f>
        <v>1.0000000000000029</v>
      </c>
      <c r="AH2001" s="40">
        <f t="array" ref="AH2001">SUM(_xlfn.NORM.DIST($AD$3:$AD$1003,$F2001,$AB2001,FALSE)*WindSpeedStep)</f>
        <v>1.0000000000000033</v>
      </c>
      <c r="AJ2001" s="47">
        <f t="shared" si="597"/>
        <v>13</v>
      </c>
      <c r="AK2001" s="83" t="b">
        <f>COUNTIF('Power Curve'!$D$2:$D$31,AJ2001)&gt;0</f>
        <v>1</v>
      </c>
      <c r="AL2001" s="83" t="b">
        <f t="shared" si="598"/>
        <v>0</v>
      </c>
      <c r="AM2001" s="83" t="b">
        <f t="shared" si="604"/>
        <v>1</v>
      </c>
      <c r="AN2001" s="47" t="str">
        <f t="shared" si="599"/>
        <v>Outer</v>
      </c>
      <c r="AO2001" s="48" t="str">
        <f t="shared" si="600"/>
        <v>1.3-1.4</v>
      </c>
      <c r="AP2001" s="49" t="str">
        <f t="shared" si="605"/>
        <v>8-9</v>
      </c>
      <c r="AQ2001" s="49" t="str">
        <f t="shared" si="606"/>
        <v>Mar</v>
      </c>
      <c r="AR2001" s="48" t="str">
        <f t="shared" si="607"/>
        <v>295-305</v>
      </c>
      <c r="AS2001" s="49" t="str">
        <f t="shared" si="601"/>
        <v>Inner-TI</v>
      </c>
    </row>
    <row r="2002" spans="5:45" x14ac:dyDescent="0.3">
      <c r="E2002" s="15">
        <v>40981.368055555555</v>
      </c>
      <c r="F2002" s="21">
        <v>15.38</v>
      </c>
      <c r="G2002" s="21">
        <v>1980.9900054931641</v>
      </c>
      <c r="H2002" s="42">
        <v>1.2050367910816591</v>
      </c>
      <c r="I2002" s="35">
        <v>296</v>
      </c>
      <c r="J2002" s="43">
        <v>0.11898569570871262</v>
      </c>
      <c r="K2002" s="44">
        <v>6.7282360084470527E-2</v>
      </c>
      <c r="L2002" s="26">
        <f t="shared" si="589"/>
        <v>15.295995298026471</v>
      </c>
      <c r="M2002" s="26">
        <f t="shared" si="590"/>
        <v>1.7220953572812565</v>
      </c>
      <c r="N2002" s="96">
        <f t="shared" si="591"/>
        <v>16</v>
      </c>
      <c r="O2002" s="26">
        <f t="shared" si="592"/>
        <v>0.29632919338919317</v>
      </c>
      <c r="P2002" s="3">
        <f>IF(L2002&gt;'Power Curve'!$C$37,0,INDEX(Ci,$N2002,1)*POWER(1-O2002,3)+INDEX(Ci,$N2002,2)*3*O2002*POWER(1-O2002,2)+INDEX(Ci,$N2002,3)*3*POWER(O2002,2)*(1-O2002)+INDEX(Ci,$N2002,4)*POWER(O2002,3))</f>
        <v>1980.1066023590367</v>
      </c>
      <c r="Q2002" s="3">
        <f>MAX(0,MIN(P2002-V2002+W2002,'Power Curve'!$C$39))</f>
        <v>1980.7588462563158</v>
      </c>
      <c r="R2002" s="3">
        <f t="shared" si="593"/>
        <v>1980.9900054931641</v>
      </c>
      <c r="S2002" s="3">
        <f t="shared" si="594"/>
        <v>-0.23115923684827067</v>
      </c>
      <c r="T2002" s="3">
        <f t="shared" si="595"/>
        <v>0.23115923684827067</v>
      </c>
      <c r="V2002" s="37">
        <f t="array" ref="V2002">SUM(_xlfn.NORM.DIST($AD$3:$AD$1003,$L2002,$AA2002,FALSE)*WindSpeedStep*$AE$3:$AE$1003)/AG2002</f>
        <v>1978.4802678593237</v>
      </c>
      <c r="W2002" s="37">
        <f t="array" ref="W2002">SUM(_xlfn.NORM.DIST($AD$3:$AD$1003,$L2002,$AB2002,FALSE)*WindSpeedStep*$AE$3:$AE$1003)/AH2002</f>
        <v>1979.1325117566028</v>
      </c>
      <c r="Y2002" s="1">
        <f t="shared" si="596"/>
        <v>15</v>
      </c>
      <c r="Z2002" s="99">
        <f>IF(L2002&lt;'Power Curve'!$P$28,'Power Curve'!$Q$28,IF(L2002&gt;'Power Curve'!$P$29,'Power Curve'!$Q$29,INDEX(ReferenceTurbulence,Y2002)+(L2002-INDEX(ReferenceTurbulenceWindSpeed,Y2002))*(INDEX(ReferenceTurbulence,Y2002+1)-INDEX(ReferenceTurbulence,Y2002))/(INDEX(ReferenceTurbulenceWindSpeed,Y2002+1)-INDEX(ReferenceTurbulenceWindSpeed,Y2002))))</f>
        <v>0.12261102351315707</v>
      </c>
      <c r="AA2002" s="100">
        <f t="shared" si="602"/>
        <v>1.8754576391434636</v>
      </c>
      <c r="AB2002" s="29">
        <f t="shared" si="603"/>
        <v>1.8200046420928766</v>
      </c>
      <c r="AG2002" s="40">
        <f t="array" ref="AG2002">SUM(_xlfn.NORM.DIST($AD$3:$AD$1003,$F2002,$AA2002,FALSE)*WindSpeedStep)</f>
        <v>0.99999999999999611</v>
      </c>
      <c r="AH2002" s="40">
        <f t="array" ref="AH2002">SUM(_xlfn.NORM.DIST($AD$3:$AD$1003,$F2002,$AB2002,FALSE)*WindSpeedStep)</f>
        <v>0.99999999999999745</v>
      </c>
      <c r="AJ2002" s="47">
        <f t="shared" si="597"/>
        <v>15</v>
      </c>
      <c r="AK2002" s="83" t="b">
        <f>COUNTIF('Power Curve'!$D$2:$D$31,AJ2002)&gt;0</f>
        <v>1</v>
      </c>
      <c r="AL2002" s="83" t="b">
        <f t="shared" si="598"/>
        <v>0</v>
      </c>
      <c r="AM2002" s="83" t="b">
        <f t="shared" si="604"/>
        <v>1</v>
      </c>
      <c r="AN2002" s="47" t="str">
        <f t="shared" si="599"/>
        <v>Outer</v>
      </c>
      <c r="AO2002" s="48" t="str">
        <f t="shared" si="600"/>
        <v>1.7-1.8</v>
      </c>
      <c r="AP2002" s="49" t="str">
        <f t="shared" si="605"/>
        <v>8-9</v>
      </c>
      <c r="AQ2002" s="49" t="str">
        <f t="shared" si="606"/>
        <v>Mar</v>
      </c>
      <c r="AR2002" s="48" t="str">
        <f t="shared" si="607"/>
        <v>295-305</v>
      </c>
      <c r="AS2002" s="49" t="str">
        <f t="shared" si="601"/>
        <v>Inner-TI</v>
      </c>
    </row>
    <row r="2003" spans="5:45" x14ac:dyDescent="0.3">
      <c r="E2003" s="15">
        <v>40981.375</v>
      </c>
      <c r="F2003" s="21">
        <v>14.14</v>
      </c>
      <c r="G2003" s="21">
        <v>1974.499938964841</v>
      </c>
      <c r="H2003" s="42">
        <v>1.2050124020097177</v>
      </c>
      <c r="I2003" s="35">
        <v>302.89999999999998</v>
      </c>
      <c r="J2003" s="43">
        <v>0.15205091937765203</v>
      </c>
      <c r="K2003" s="44">
        <v>9.3079816888450947E-2</v>
      </c>
      <c r="L2003" s="26">
        <f t="shared" si="589"/>
        <v>14.062673234794719</v>
      </c>
      <c r="M2003" s="26">
        <f t="shared" si="590"/>
        <v>1.5314814566968025</v>
      </c>
      <c r="N2003" s="96">
        <f t="shared" si="591"/>
        <v>15</v>
      </c>
      <c r="O2003" s="26">
        <f t="shared" si="592"/>
        <v>0.10415761181092907</v>
      </c>
      <c r="P2003" s="3">
        <f>IF(L2003&gt;'Power Curve'!$C$37,0,INDEX(Ci,$N2003,1)*POWER(1-O2003,3)+INDEX(Ci,$N2003,2)*3*O2003*POWER(1-O2003,2)+INDEX(Ci,$N2003,3)*3*POWER(O2003,2)*(1-O2003)+INDEX(Ci,$N2003,4)*POWER(O2003,3))</f>
        <v>1975.5379221880735</v>
      </c>
      <c r="Q2003" s="3">
        <f>MAX(0,MIN(P2003-V2003+W2003,'Power Curve'!$C$39))</f>
        <v>1956.3375353192898</v>
      </c>
      <c r="R2003" s="3">
        <f t="shared" si="593"/>
        <v>1974.499938964841</v>
      </c>
      <c r="S2003" s="3">
        <f t="shared" si="594"/>
        <v>-18.162403645551194</v>
      </c>
      <c r="T2003" s="3">
        <f t="shared" si="595"/>
        <v>18.162403645551194</v>
      </c>
      <c r="V2003" s="37">
        <f t="array" ref="V2003">SUM(_xlfn.NORM.DIST($AD$3:$AD$1003,$L2003,$AA2003,FALSE)*WindSpeedStep*$AE$3:$AE$1003)/AG2003</f>
        <v>1969.0192849967566</v>
      </c>
      <c r="W2003" s="37">
        <f t="array" ref="W2003">SUM(_xlfn.NORM.DIST($AD$3:$AD$1003,$L2003,$AB2003,FALSE)*WindSpeedStep*$AE$3:$AE$1003)/AH2003</f>
        <v>1949.8188981279729</v>
      </c>
      <c r="Y2003" s="1">
        <f t="shared" si="596"/>
        <v>14</v>
      </c>
      <c r="Z2003" s="99">
        <f>IF(L2003&lt;'Power Curve'!$P$28,'Power Curve'!$Q$28,IF(L2003&gt;'Power Curve'!$P$29,'Power Curve'!$Q$29,INDEX(ReferenceTurbulence,Y2003)+(L2003-INDEX(ReferenceTurbulenceWindSpeed,Y2003))*(INDEX(ReferenceTurbulence,Y2003+1)-INDEX(ReferenceTurbulence,Y2003))/(INDEX(ReferenceTurbulenceWindSpeed,Y2003+1)-INDEX(ReferenceTurbulenceWindSpeed,Y2003))))</f>
        <v>0.12096402840771631</v>
      </c>
      <c r="AA2003" s="100">
        <f t="shared" si="602"/>
        <v>1.7010776046621401</v>
      </c>
      <c r="AB2003" s="29">
        <f t="shared" si="603"/>
        <v>2.1382423942580369</v>
      </c>
      <c r="AG2003" s="40">
        <f t="array" ref="AG2003">SUM(_xlfn.NORM.DIST($AD$3:$AD$1003,$F2003,$AA2003,FALSE)*WindSpeedStep)</f>
        <v>1.0000000000000013</v>
      </c>
      <c r="AH2003" s="40">
        <f t="array" ref="AH2003">SUM(_xlfn.NORM.DIST($AD$3:$AD$1003,$F2003,$AB2003,FALSE)*WindSpeedStep)</f>
        <v>0.99999999998398315</v>
      </c>
      <c r="AJ2003" s="47">
        <f t="shared" si="597"/>
        <v>14</v>
      </c>
      <c r="AK2003" s="83" t="b">
        <f>COUNTIF('Power Curve'!$D$2:$D$31,AJ2003)&gt;0</f>
        <v>1</v>
      </c>
      <c r="AL2003" s="83" t="b">
        <f t="shared" si="598"/>
        <v>0</v>
      </c>
      <c r="AM2003" s="83" t="b">
        <f t="shared" si="604"/>
        <v>1</v>
      </c>
      <c r="AN2003" s="47" t="str">
        <f t="shared" si="599"/>
        <v>Outer</v>
      </c>
      <c r="AO2003" s="48" t="str">
        <f t="shared" si="600"/>
        <v>1.5-1.6</v>
      </c>
      <c r="AP2003" s="49" t="str">
        <f t="shared" si="605"/>
        <v>9-10</v>
      </c>
      <c r="AQ2003" s="49" t="str">
        <f t="shared" si="606"/>
        <v>Mar</v>
      </c>
      <c r="AR2003" s="48" t="str">
        <f t="shared" si="607"/>
        <v>295-305</v>
      </c>
      <c r="AS2003" s="49" t="str">
        <f t="shared" si="601"/>
        <v>HWS-HTI</v>
      </c>
    </row>
    <row r="2004" spans="5:45" x14ac:dyDescent="0.3">
      <c r="E2004" s="15">
        <v>40981.381944444445</v>
      </c>
      <c r="F2004" s="21">
        <v>13.33</v>
      </c>
      <c r="G2004" s="21">
        <v>1989.5100250244141</v>
      </c>
      <c r="H2004" s="42">
        <v>1.2056932613840103</v>
      </c>
      <c r="I2004" s="35">
        <v>298.7</v>
      </c>
      <c r="J2004" s="43">
        <v>0.12828207051762941</v>
      </c>
      <c r="K2004" s="44">
        <v>9.9548788813131658E-2</v>
      </c>
      <c r="L2004" s="26">
        <f t="shared" si="589"/>
        <v>13.25959922901767</v>
      </c>
      <c r="M2004" s="26">
        <f t="shared" si="590"/>
        <v>1.4073637803308836</v>
      </c>
      <c r="N2004" s="96">
        <f t="shared" si="591"/>
        <v>14</v>
      </c>
      <c r="O2004" s="26">
        <f t="shared" si="592"/>
        <v>0.27985931345410264</v>
      </c>
      <c r="P2004" s="3">
        <f>IF(L2004&gt;'Power Curve'!$C$37,0,INDEX(Ci,$N2004,1)*POWER(1-O2004,3)+INDEX(Ci,$N2004,2)*3*O2004*POWER(1-O2004,2)+INDEX(Ci,$N2004,3)*3*POWER(O2004,2)*(1-O2004)+INDEX(Ci,$N2004,4)*POWER(O2004,3))</f>
        <v>1960.8608110025359</v>
      </c>
      <c r="Q2004" s="3">
        <f>MAX(0,MIN(P2004-V2004+W2004,'Power Curve'!$C$39))</f>
        <v>1955.3404226122379</v>
      </c>
      <c r="R2004" s="3">
        <f t="shared" si="593"/>
        <v>1989.5100250244141</v>
      </c>
      <c r="S2004" s="3">
        <f t="shared" si="594"/>
        <v>-34.169602412176118</v>
      </c>
      <c r="T2004" s="3">
        <f t="shared" si="595"/>
        <v>34.169602412176118</v>
      </c>
      <c r="V2004" s="37">
        <f t="array" ref="V2004">SUM(_xlfn.NORM.DIST($AD$3:$AD$1003,$L2004,$AA2004,FALSE)*WindSpeedStep*$AE$3:$AE$1003)/AG2004</f>
        <v>1953.0231146589972</v>
      </c>
      <c r="W2004" s="37">
        <f t="array" ref="W2004">SUM(_xlfn.NORM.DIST($AD$3:$AD$1003,$L2004,$AB2004,FALSE)*WindSpeedStep*$AE$3:$AE$1003)/AH2004</f>
        <v>1947.5027262686992</v>
      </c>
      <c r="Y2004" s="1">
        <f t="shared" si="596"/>
        <v>13</v>
      </c>
      <c r="Z2004" s="99">
        <f>IF(L2004&lt;'Power Curve'!$P$28,'Power Curve'!$Q$28,IF(L2004&gt;'Power Curve'!$P$29,'Power Curve'!$Q$29,INDEX(ReferenceTurbulence,Y2004)+(L2004-INDEX(ReferenceTurbulenceWindSpeed,Y2004))*(INDEX(ReferenceTurbulence,Y2004+1)-INDEX(ReferenceTurbulence,Y2004))/(INDEX(ReferenceTurbulenceWindSpeed,Y2004+1)-INDEX(ReferenceTurbulenceWindSpeed,Y2004))))</f>
        <v>0.12147432941346042</v>
      </c>
      <c r="AA2004" s="100">
        <f t="shared" si="602"/>
        <v>1.6107009246361583</v>
      </c>
      <c r="AB2004" s="29">
        <f t="shared" si="603"/>
        <v>1.7009688433323493</v>
      </c>
      <c r="AG2004" s="40">
        <f t="array" ref="AG2004">SUM(_xlfn.NORM.DIST($AD$3:$AD$1003,$F2004,$AA2004,FALSE)*WindSpeedStep)</f>
        <v>1.0000000000000029</v>
      </c>
      <c r="AH2004" s="40">
        <f t="array" ref="AH2004">SUM(_xlfn.NORM.DIST($AD$3:$AD$1003,$F2004,$AB2004,FALSE)*WindSpeedStep)</f>
        <v>1.0000000000000007</v>
      </c>
      <c r="AJ2004" s="47">
        <f t="shared" si="597"/>
        <v>13</v>
      </c>
      <c r="AK2004" s="83" t="b">
        <f>COUNTIF('Power Curve'!$D$2:$D$31,AJ2004)&gt;0</f>
        <v>1</v>
      </c>
      <c r="AL2004" s="83" t="b">
        <f t="shared" si="598"/>
        <v>0</v>
      </c>
      <c r="AM2004" s="83" t="b">
        <f t="shared" si="604"/>
        <v>1</v>
      </c>
      <c r="AN2004" s="47" t="str">
        <f t="shared" si="599"/>
        <v>Outer</v>
      </c>
      <c r="AO2004" s="48" t="str">
        <f t="shared" si="600"/>
        <v>1.4-1.5</v>
      </c>
      <c r="AP2004" s="49" t="str">
        <f t="shared" si="605"/>
        <v>9-10</v>
      </c>
      <c r="AQ2004" s="49" t="str">
        <f t="shared" si="606"/>
        <v>Mar</v>
      </c>
      <c r="AR2004" s="48" t="str">
        <f t="shared" si="607"/>
        <v>295-305</v>
      </c>
      <c r="AS2004" s="49" t="str">
        <f t="shared" si="601"/>
        <v>Inner-TI</v>
      </c>
    </row>
    <row r="2005" spans="5:45" x14ac:dyDescent="0.3">
      <c r="E2005" s="15">
        <v>40981.388888888891</v>
      </c>
      <c r="F2005" s="21">
        <v>13.26</v>
      </c>
      <c r="G2005" s="21">
        <v>1978.2499694824269</v>
      </c>
      <c r="H2005" s="42">
        <v>1.2058821804763427</v>
      </c>
      <c r="I2005" s="35">
        <v>297.8</v>
      </c>
      <c r="J2005" s="43">
        <v>0.11010558069381599</v>
      </c>
      <c r="K2005" s="44">
        <v>0.12176770491888921</v>
      </c>
      <c r="L2005" s="26">
        <f t="shared" si="589"/>
        <v>13.190657797996924</v>
      </c>
      <c r="M2005" s="26">
        <f t="shared" si="590"/>
        <v>1.3967086599284286</v>
      </c>
      <c r="N2005" s="96">
        <f t="shared" si="591"/>
        <v>14</v>
      </c>
      <c r="O2005" s="26">
        <f t="shared" si="592"/>
        <v>0.20832595462175499</v>
      </c>
      <c r="P2005" s="3">
        <f>IF(L2005&gt;'Power Curve'!$C$37,0,INDEX(Ci,$N2005,1)*POWER(1-O2005,3)+INDEX(Ci,$N2005,2)*3*O2005*POWER(1-O2005,2)+INDEX(Ci,$N2005,3)*3*POWER(O2005,2)*(1-O2005)+INDEX(Ci,$N2005,4)*POWER(O2005,3))</f>
        <v>1958.9022285775736</v>
      </c>
      <c r="Q2005" s="3">
        <f>MAX(0,MIN(P2005-V2005+W2005,'Power Curve'!$C$39))</f>
        <v>1967.3347823344664</v>
      </c>
      <c r="R2005" s="3">
        <f t="shared" si="593"/>
        <v>1978.2499694824269</v>
      </c>
      <c r="S2005" s="3">
        <f t="shared" si="594"/>
        <v>-10.915187147960523</v>
      </c>
      <c r="T2005" s="3">
        <f t="shared" si="595"/>
        <v>10.915187147960523</v>
      </c>
      <c r="V2005" s="37">
        <f t="array" ref="V2005">SUM(_xlfn.NORM.DIST($AD$3:$AD$1003,$L2005,$AA2005,FALSE)*WindSpeedStep*$AE$3:$AE$1003)/AG2005</f>
        <v>1950.9829324851949</v>
      </c>
      <c r="W2005" s="37">
        <f t="array" ref="W2005">SUM(_xlfn.NORM.DIST($AD$3:$AD$1003,$L2005,$AB2005,FALSE)*WindSpeedStep*$AE$3:$AE$1003)/AH2005</f>
        <v>1959.4154862420876</v>
      </c>
      <c r="Y2005" s="1">
        <f t="shared" si="596"/>
        <v>13</v>
      </c>
      <c r="Z2005" s="99">
        <f>IF(L2005&lt;'Power Curve'!$P$28,'Power Curve'!$Q$28,IF(L2005&gt;'Power Curve'!$P$29,'Power Curve'!$Q$29,INDEX(ReferenceTurbulence,Y2005)+(L2005-INDEX(ReferenceTurbulenceWindSpeed,Y2005))*(INDEX(ReferenceTurbulence,Y2005+1)-INDEX(ReferenceTurbulence,Y2005))/(INDEX(ReferenceTurbulenceWindSpeed,Y2005+1)-INDEX(ReferenceTurbulenceWindSpeed,Y2005))))</f>
        <v>0.12155172237211948</v>
      </c>
      <c r="AA2005" s="100">
        <f t="shared" si="602"/>
        <v>1.6033471745677548</v>
      </c>
      <c r="AB2005" s="29">
        <f t="shared" si="603"/>
        <v>1.4523650365818634</v>
      </c>
      <c r="AG2005" s="40">
        <f t="array" ref="AG2005">SUM(_xlfn.NORM.DIST($AD$3:$AD$1003,$F2005,$AA2005,FALSE)*WindSpeedStep)</f>
        <v>1.0000000000000024</v>
      </c>
      <c r="AH2005" s="40">
        <f t="array" ref="AH2005">SUM(_xlfn.NORM.DIST($AD$3:$AD$1003,$F2005,$AB2005,FALSE)*WindSpeedStep)</f>
        <v>1.0000000000000031</v>
      </c>
      <c r="AJ2005" s="47">
        <f t="shared" si="597"/>
        <v>13</v>
      </c>
      <c r="AK2005" s="83" t="b">
        <f>COUNTIF('Power Curve'!$D$2:$D$31,AJ2005)&gt;0</f>
        <v>1</v>
      </c>
      <c r="AL2005" s="83" t="b">
        <f t="shared" si="598"/>
        <v>0</v>
      </c>
      <c r="AM2005" s="83" t="b">
        <f t="shared" si="604"/>
        <v>1</v>
      </c>
      <c r="AN2005" s="47" t="str">
        <f t="shared" si="599"/>
        <v>Inner</v>
      </c>
      <c r="AO2005" s="48" t="str">
        <f t="shared" si="600"/>
        <v>1.3-1.4</v>
      </c>
      <c r="AP2005" s="49" t="str">
        <f t="shared" si="605"/>
        <v>9-10</v>
      </c>
      <c r="AQ2005" s="49" t="str">
        <f t="shared" si="606"/>
        <v>Mar</v>
      </c>
      <c r="AR2005" s="48" t="str">
        <f t="shared" si="607"/>
        <v>295-305</v>
      </c>
      <c r="AS2005" s="49" t="str">
        <f t="shared" si="601"/>
        <v>Inner-TI</v>
      </c>
    </row>
    <row r="2006" spans="5:45" x14ac:dyDescent="0.3">
      <c r="E2006" s="15">
        <v>40981.395833333336</v>
      </c>
      <c r="F2006" s="21">
        <v>13.99</v>
      </c>
      <c r="G2006" s="21">
        <v>1979.630004882813</v>
      </c>
      <c r="H2006" s="42">
        <v>1.2047200567678964</v>
      </c>
      <c r="I2006" s="35">
        <v>298</v>
      </c>
      <c r="J2006" s="43">
        <v>0.11079342387419586</v>
      </c>
      <c r="K2006" s="44">
        <v>0.1093772755014159</v>
      </c>
      <c r="L2006" s="26">
        <f t="shared" si="589"/>
        <v>13.912368268485713</v>
      </c>
      <c r="M2006" s="26">
        <f t="shared" si="590"/>
        <v>1.5082513396337045</v>
      </c>
      <c r="N2006" s="96">
        <f t="shared" si="591"/>
        <v>14</v>
      </c>
      <c r="O2006" s="26">
        <f t="shared" si="592"/>
        <v>0.95716991237193405</v>
      </c>
      <c r="P2006" s="3">
        <f>IF(L2006&gt;'Power Curve'!$C$37,0,INDEX(Ci,$N2006,1)*POWER(1-O2006,3)+INDEX(Ci,$N2006,2)*3*O2006*POWER(1-O2006,2)+INDEX(Ci,$N2006,3)*3*POWER(O2006,2)*(1-O2006)+INDEX(Ci,$N2006,4)*POWER(O2006,3))</f>
        <v>1974.5167507357817</v>
      </c>
      <c r="Q2006" s="3">
        <f>MAX(0,MIN(P2006-V2006+W2006,'Power Curve'!$C$39))</f>
        <v>1978.9105916112392</v>
      </c>
      <c r="R2006" s="3">
        <f t="shared" si="593"/>
        <v>1979.630004882813</v>
      </c>
      <c r="S2006" s="3">
        <f t="shared" si="594"/>
        <v>-0.7194132715737851</v>
      </c>
      <c r="T2006" s="3">
        <f t="shared" si="595"/>
        <v>0.7194132715737851</v>
      </c>
      <c r="V2006" s="37">
        <f t="array" ref="V2006">SUM(_xlfn.NORM.DIST($AD$3:$AD$1003,$L2006,$AA2006,FALSE)*WindSpeedStep*$AE$3:$AE$1003)/AG2006</f>
        <v>1967.0196832928516</v>
      </c>
      <c r="W2006" s="37">
        <f t="array" ref="W2006">SUM(_xlfn.NORM.DIST($AD$3:$AD$1003,$L2006,$AB2006,FALSE)*WindSpeedStep*$AE$3:$AE$1003)/AH2006</f>
        <v>1971.4135241683091</v>
      </c>
      <c r="Y2006" s="1">
        <f t="shared" si="596"/>
        <v>13</v>
      </c>
      <c r="Z2006" s="99">
        <f>IF(L2006&lt;'Power Curve'!$P$28,'Power Curve'!$Q$28,IF(L2006&gt;'Power Curve'!$P$29,'Power Curve'!$Q$29,INDEX(ReferenceTurbulence,Y2006)+(L2006-INDEX(ReferenceTurbulenceWindSpeed,Y2006))*(INDEX(ReferenceTurbulence,Y2006+1)-INDEX(ReferenceTurbulence,Y2006))/(INDEX(ReferenceTurbulenceWindSpeed,Y2006+1)-INDEX(ReferenceTurbulenceWindSpeed,Y2006))))</f>
        <v>0.12074153744007871</v>
      </c>
      <c r="AA2006" s="100">
        <f t="shared" si="602"/>
        <v>1.6798007341695307</v>
      </c>
      <c r="AB2006" s="29">
        <f t="shared" si="603"/>
        <v>1.5413989146642497</v>
      </c>
      <c r="AG2006" s="40">
        <f t="array" ref="AG2006">SUM(_xlfn.NORM.DIST($AD$3:$AD$1003,$F2006,$AA2006,FALSE)*WindSpeedStep)</f>
        <v>1.0000000000000018</v>
      </c>
      <c r="AH2006" s="40">
        <f t="array" ref="AH2006">SUM(_xlfn.NORM.DIST($AD$3:$AD$1003,$F2006,$AB2006,FALSE)*WindSpeedStep)</f>
        <v>1.0000000000000018</v>
      </c>
      <c r="AJ2006" s="47">
        <f t="shared" si="597"/>
        <v>14</v>
      </c>
      <c r="AK2006" s="83" t="b">
        <f>COUNTIF('Power Curve'!$D$2:$D$31,AJ2006)&gt;0</f>
        <v>1</v>
      </c>
      <c r="AL2006" s="83" t="b">
        <f t="shared" si="598"/>
        <v>0</v>
      </c>
      <c r="AM2006" s="83" t="b">
        <f t="shared" si="604"/>
        <v>1</v>
      </c>
      <c r="AN2006" s="47" t="str">
        <f t="shared" si="599"/>
        <v>Inner</v>
      </c>
      <c r="AO2006" s="48" t="str">
        <f t="shared" si="600"/>
        <v>1.5-1.6</v>
      </c>
      <c r="AP2006" s="49" t="str">
        <f t="shared" si="605"/>
        <v>9-10</v>
      </c>
      <c r="AQ2006" s="49" t="str">
        <f t="shared" si="606"/>
        <v>Mar</v>
      </c>
      <c r="AR2006" s="48" t="str">
        <f t="shared" si="607"/>
        <v>295-305</v>
      </c>
      <c r="AS2006" s="49" t="str">
        <f t="shared" si="601"/>
        <v>Inner-TI</v>
      </c>
    </row>
    <row r="2007" spans="5:45" x14ac:dyDescent="0.3">
      <c r="E2007" s="15">
        <v>40981.402777777781</v>
      </c>
      <c r="F2007" s="21">
        <v>15.17</v>
      </c>
      <c r="G2007" s="21">
        <v>1979.950012207031</v>
      </c>
      <c r="H2007" s="42">
        <v>1.2045311905188585</v>
      </c>
      <c r="I2007" s="35">
        <v>300.10000000000002</v>
      </c>
      <c r="J2007" s="43">
        <v>8.3058668424522086E-2</v>
      </c>
      <c r="K2007" s="44">
        <v>0.108796288239529</v>
      </c>
      <c r="L2007" s="26">
        <f t="shared" si="589"/>
        <v>15.08503196002953</v>
      </c>
      <c r="M2007" s="26">
        <f t="shared" si="590"/>
        <v>1.689490293336692</v>
      </c>
      <c r="N2007" s="96">
        <f t="shared" si="591"/>
        <v>16</v>
      </c>
      <c r="O2007" s="26">
        <f t="shared" si="592"/>
        <v>8.4846011904474189E-2</v>
      </c>
      <c r="P2007" s="3">
        <f>IF(L2007&gt;'Power Curve'!$C$37,0,INDEX(Ci,$N2007,1)*POWER(1-O2007,3)+INDEX(Ci,$N2007,2)*3*O2007*POWER(1-O2007,2)+INDEX(Ci,$N2007,3)*3*POWER(O2007,2)*(1-O2007)+INDEX(Ci,$N2007,4)*POWER(O2007,3))</f>
        <v>1979.358397170801</v>
      </c>
      <c r="Q2007" s="3">
        <f>MAX(0,MIN(P2007-V2007+W2007,'Power Curve'!$C$39))</f>
        <v>1983.7058709053003</v>
      </c>
      <c r="R2007" s="3">
        <f t="shared" si="593"/>
        <v>1979.950012207031</v>
      </c>
      <c r="S2007" s="3">
        <f t="shared" si="594"/>
        <v>3.7558586982693214</v>
      </c>
      <c r="T2007" s="3">
        <f t="shared" si="595"/>
        <v>3.7558586982693214</v>
      </c>
      <c r="V2007" s="37">
        <f t="array" ref="V2007">SUM(_xlfn.NORM.DIST($AD$3:$AD$1003,$L2007,$AA2007,FALSE)*WindSpeedStep*$AE$3:$AE$1003)/AG2007</f>
        <v>1977.2932426646612</v>
      </c>
      <c r="W2007" s="37">
        <f t="array" ref="W2007">SUM(_xlfn.NORM.DIST($AD$3:$AD$1003,$L2007,$AB2007,FALSE)*WindSpeedStep*$AE$3:$AE$1003)/AH2007</f>
        <v>1981.6407163991605</v>
      </c>
      <c r="Y2007" s="1">
        <f t="shared" si="596"/>
        <v>15</v>
      </c>
      <c r="Z2007" s="99">
        <f>IF(L2007&lt;'Power Curve'!$P$28,'Power Curve'!$Q$28,IF(L2007&gt;'Power Curve'!$P$29,'Power Curve'!$Q$29,INDEX(ReferenceTurbulence,Y2007)+(L2007-INDEX(ReferenceTurbulenceWindSpeed,Y2007))*(INDEX(ReferenceTurbulence,Y2007+1)-INDEX(ReferenceTurbulence,Y2007))/(INDEX(ReferenceTurbulenceWindSpeed,Y2007+1)-INDEX(ReferenceTurbulenceWindSpeed,Y2007))))</f>
        <v>0.12308573436554028</v>
      </c>
      <c r="AA2007" s="100">
        <f t="shared" si="602"/>
        <v>1.8567522367278801</v>
      </c>
      <c r="AB2007" s="29">
        <f t="shared" si="603"/>
        <v>1.2529426677414113</v>
      </c>
      <c r="AG2007" s="40">
        <f t="array" ref="AG2007">SUM(_xlfn.NORM.DIST($AD$3:$AD$1003,$F2007,$AA2007,FALSE)*WindSpeedStep)</f>
        <v>0.99999999999999833</v>
      </c>
      <c r="AH2007" s="40">
        <f t="array" ref="AH2007">SUM(_xlfn.NORM.DIST($AD$3:$AD$1003,$F2007,$AB2007,FALSE)*WindSpeedStep)</f>
        <v>0.99999999999999922</v>
      </c>
      <c r="AJ2007" s="47">
        <f t="shared" si="597"/>
        <v>15</v>
      </c>
      <c r="AK2007" s="83" t="b">
        <f>COUNTIF('Power Curve'!$D$2:$D$31,AJ2007)&gt;0</f>
        <v>1</v>
      </c>
      <c r="AL2007" s="83" t="b">
        <f t="shared" si="598"/>
        <v>0</v>
      </c>
      <c r="AM2007" s="83" t="b">
        <f t="shared" si="604"/>
        <v>1</v>
      </c>
      <c r="AN2007" s="47" t="str">
        <f t="shared" si="599"/>
        <v>Outer</v>
      </c>
      <c r="AO2007" s="48" t="str">
        <f t="shared" si="600"/>
        <v>1.6-1.7</v>
      </c>
      <c r="AP2007" s="49" t="str">
        <f t="shared" si="605"/>
        <v>9-10</v>
      </c>
      <c r="AQ2007" s="49" t="str">
        <f t="shared" si="606"/>
        <v>Mar</v>
      </c>
      <c r="AR2007" s="48" t="str">
        <f t="shared" si="607"/>
        <v>295-305</v>
      </c>
      <c r="AS2007" s="49" t="str">
        <f t="shared" si="601"/>
        <v>HWS-LTI</v>
      </c>
    </row>
    <row r="2008" spans="5:45" x14ac:dyDescent="0.3">
      <c r="E2008" s="15">
        <v>40981.409722222219</v>
      </c>
      <c r="F2008" s="21">
        <v>15.14</v>
      </c>
      <c r="G2008" s="21">
        <v>1981.480041503911</v>
      </c>
      <c r="H2008" s="42">
        <v>1.2042736827237248</v>
      </c>
      <c r="I2008" s="35">
        <v>300.5</v>
      </c>
      <c r="J2008" s="43">
        <v>0.11228533685601057</v>
      </c>
      <c r="K2008" s="44">
        <v>9.8422348117095118E-2</v>
      </c>
      <c r="L2008" s="26">
        <f t="shared" si="589"/>
        <v>15.054127068750317</v>
      </c>
      <c r="M2008" s="26">
        <f t="shared" si="590"/>
        <v>1.6847138427651089</v>
      </c>
      <c r="N2008" s="96">
        <f t="shared" si="591"/>
        <v>16</v>
      </c>
      <c r="O2008" s="26">
        <f t="shared" si="592"/>
        <v>5.3864966604260787E-2</v>
      </c>
      <c r="P2008" s="3">
        <f>IF(L2008&gt;'Power Curve'!$C$37,0,INDEX(Ci,$N2008,1)*POWER(1-O2008,3)+INDEX(Ci,$N2008,2)*3*O2008*POWER(1-O2008,2)+INDEX(Ci,$N2008,3)*3*POWER(O2008,2)*(1-O2008)+INDEX(Ci,$N2008,4)*POWER(O2008,3))</f>
        <v>1979.2466093786743</v>
      </c>
      <c r="Q2008" s="3">
        <f>MAX(0,MIN(P2008-V2008+W2008,'Power Curve'!$C$39))</f>
        <v>1981.3525794614225</v>
      </c>
      <c r="R2008" s="3">
        <f t="shared" si="593"/>
        <v>1981.480041503911</v>
      </c>
      <c r="S2008" s="3">
        <f t="shared" si="594"/>
        <v>-0.12746204248855975</v>
      </c>
      <c r="T2008" s="3">
        <f t="shared" si="595"/>
        <v>0.12746204248855975</v>
      </c>
      <c r="V2008" s="37">
        <f t="array" ref="V2008">SUM(_xlfn.NORM.DIST($AD$3:$AD$1003,$L2008,$AA2008,FALSE)*WindSpeedStep*$AE$3:$AE$1003)/AG2008</f>
        <v>1977.1001232650208</v>
      </c>
      <c r="W2008" s="37">
        <f t="array" ref="W2008">SUM(_xlfn.NORM.DIST($AD$3:$AD$1003,$L2008,$AB2008,FALSE)*WindSpeedStep*$AE$3:$AE$1003)/AH2008</f>
        <v>1979.206093347769</v>
      </c>
      <c r="Y2008" s="1">
        <f t="shared" si="596"/>
        <v>15</v>
      </c>
      <c r="Z2008" s="99">
        <f>IF(L2008&lt;'Power Curve'!$P$28,'Power Curve'!$Q$28,IF(L2008&gt;'Power Curve'!$P$29,'Power Curve'!$Q$29,INDEX(ReferenceTurbulence,Y2008)+(L2008-INDEX(ReferenceTurbulenceWindSpeed,Y2008))*(INDEX(ReferenceTurbulence,Y2008+1)-INDEX(ReferenceTurbulence,Y2008))/(INDEX(ReferenceTurbulenceWindSpeed,Y2008+1)-INDEX(ReferenceTurbulenceWindSpeed,Y2008))))</f>
        <v>0.12315527672025112</v>
      </c>
      <c r="AA2008" s="100">
        <f t="shared" si="602"/>
        <v>1.8539951849337681</v>
      </c>
      <c r="AB2008" s="29">
        <f t="shared" si="603"/>
        <v>1.6903577289878162</v>
      </c>
      <c r="AG2008" s="40">
        <f t="array" ref="AG2008">SUM(_xlfn.NORM.DIST($AD$3:$AD$1003,$F2008,$AA2008,FALSE)*WindSpeedStep)</f>
        <v>0.99999999999999789</v>
      </c>
      <c r="AH2008" s="40">
        <f t="array" ref="AH2008">SUM(_xlfn.NORM.DIST($AD$3:$AD$1003,$F2008,$AB2008,FALSE)*WindSpeedStep)</f>
        <v>0.99999999999999889</v>
      </c>
      <c r="AJ2008" s="47">
        <f t="shared" si="597"/>
        <v>15</v>
      </c>
      <c r="AK2008" s="83" t="b">
        <f>COUNTIF('Power Curve'!$D$2:$D$31,AJ2008)&gt;0</f>
        <v>1</v>
      </c>
      <c r="AL2008" s="83" t="b">
        <f t="shared" si="598"/>
        <v>0</v>
      </c>
      <c r="AM2008" s="83" t="b">
        <f t="shared" si="604"/>
        <v>1</v>
      </c>
      <c r="AN2008" s="47" t="str">
        <f t="shared" si="599"/>
        <v>Outer</v>
      </c>
      <c r="AO2008" s="48" t="str">
        <f t="shared" si="600"/>
        <v>1.6-1.7</v>
      </c>
      <c r="AP2008" s="49" t="str">
        <f t="shared" si="605"/>
        <v>9-10</v>
      </c>
      <c r="AQ2008" s="49" t="str">
        <f t="shared" si="606"/>
        <v>Mar</v>
      </c>
      <c r="AR2008" s="48" t="str">
        <f t="shared" si="607"/>
        <v>295-305</v>
      </c>
      <c r="AS2008" s="49" t="str">
        <f t="shared" si="601"/>
        <v>Inner-TI</v>
      </c>
    </row>
    <row r="2009" spans="5:45" x14ac:dyDescent="0.3">
      <c r="E2009" s="15">
        <v>40981.416666666664</v>
      </c>
      <c r="F2009" s="21">
        <v>14.25</v>
      </c>
      <c r="G2009" s="21">
        <v>1987.0499725341849</v>
      </c>
      <c r="H2009" s="42">
        <v>1.2039272497751365</v>
      </c>
      <c r="I2009" s="35">
        <v>304.10000000000002</v>
      </c>
      <c r="J2009" s="43">
        <v>0.11789473684210526</v>
      </c>
      <c r="K2009" s="44">
        <v>9.1919834414405946E-2</v>
      </c>
      <c r="L2009" s="26">
        <f t="shared" si="589"/>
        <v>14.167816270529178</v>
      </c>
      <c r="M2009" s="26">
        <f t="shared" si="590"/>
        <v>1.5477316518065201</v>
      </c>
      <c r="N2009" s="96">
        <f t="shared" si="591"/>
        <v>15</v>
      </c>
      <c r="O2009" s="26">
        <f t="shared" si="592"/>
        <v>0.20460493133789562</v>
      </c>
      <c r="P2009" s="3">
        <f>IF(L2009&gt;'Power Curve'!$C$37,0,INDEX(Ci,$N2009,1)*POWER(1-O2009,3)+INDEX(Ci,$N2009,2)*3*O2009*POWER(1-O2009,2)+INDEX(Ci,$N2009,3)*3*POWER(O2009,2)*(1-O2009)+INDEX(Ci,$N2009,4)*POWER(O2009,3))</f>
        <v>1976.1067730958544</v>
      </c>
      <c r="Q2009" s="3">
        <f>MAX(0,MIN(P2009-V2009+W2009,'Power Curve'!$C$39))</f>
        <v>1977.4507118591534</v>
      </c>
      <c r="R2009" s="3">
        <f t="shared" si="593"/>
        <v>1987.0499725341849</v>
      </c>
      <c r="S2009" s="3">
        <f t="shared" si="594"/>
        <v>-9.5992606750314735</v>
      </c>
      <c r="T2009" s="3">
        <f t="shared" si="595"/>
        <v>9.5992606750314735</v>
      </c>
      <c r="V2009" s="37">
        <f t="array" ref="V2009">SUM(_xlfn.NORM.DIST($AD$3:$AD$1003,$L2009,$AA2009,FALSE)*WindSpeedStep*$AE$3:$AE$1003)/AG2009</f>
        <v>1970.2224610690753</v>
      </c>
      <c r="W2009" s="37">
        <f t="array" ref="W2009">SUM(_xlfn.NORM.DIST($AD$3:$AD$1003,$L2009,$AB2009,FALSE)*WindSpeedStep*$AE$3:$AE$1003)/AH2009</f>
        <v>1971.5663998323744</v>
      </c>
      <c r="Y2009" s="1">
        <f t="shared" si="596"/>
        <v>14</v>
      </c>
      <c r="Z2009" s="99">
        <f>IF(L2009&lt;'Power Curve'!$P$28,'Power Curve'!$Q$28,IF(L2009&gt;'Power Curve'!$P$29,'Power Curve'!$Q$29,INDEX(ReferenceTurbulence,Y2009)+(L2009-INDEX(ReferenceTurbulenceWindSpeed,Y2009))*(INDEX(ReferenceTurbulence,Y2009+1)-INDEX(ReferenceTurbulence,Y2009))/(INDEX(ReferenceTurbulenceWindSpeed,Y2009+1)-INDEX(ReferenceTurbulenceWindSpeed,Y2009))))</f>
        <v>0.12122328164012997</v>
      </c>
      <c r="AA2009" s="100">
        <f t="shared" si="602"/>
        <v>1.7174691819879744</v>
      </c>
      <c r="AB2009" s="29">
        <f t="shared" si="603"/>
        <v>1.6703109708413346</v>
      </c>
      <c r="AG2009" s="40">
        <f t="array" ref="AG2009">SUM(_xlfn.NORM.DIST($AD$3:$AD$1003,$F2009,$AA2009,FALSE)*WindSpeedStep)</f>
        <v>1.0000000000000013</v>
      </c>
      <c r="AH2009" s="40">
        <f t="array" ref="AH2009">SUM(_xlfn.NORM.DIST($AD$3:$AD$1003,$F2009,$AB2009,FALSE)*WindSpeedStep)</f>
        <v>1.0000000000000004</v>
      </c>
      <c r="AJ2009" s="47">
        <f t="shared" si="597"/>
        <v>14</v>
      </c>
      <c r="AK2009" s="83" t="b">
        <f>COUNTIF('Power Curve'!$D$2:$D$31,AJ2009)&gt;0</f>
        <v>1</v>
      </c>
      <c r="AL2009" s="83" t="b">
        <f t="shared" si="598"/>
        <v>0</v>
      </c>
      <c r="AM2009" s="83" t="b">
        <f t="shared" si="604"/>
        <v>1</v>
      </c>
      <c r="AN2009" s="47" t="str">
        <f t="shared" si="599"/>
        <v>Outer</v>
      </c>
      <c r="AO2009" s="48" t="str">
        <f t="shared" si="600"/>
        <v>1.5-1.6</v>
      </c>
      <c r="AP2009" s="49" t="str">
        <f t="shared" si="605"/>
        <v>10-11</v>
      </c>
      <c r="AQ2009" s="49" t="str">
        <f t="shared" si="606"/>
        <v>Mar</v>
      </c>
      <c r="AR2009" s="48" t="str">
        <f t="shared" si="607"/>
        <v>295-305</v>
      </c>
      <c r="AS2009" s="49" t="str">
        <f t="shared" si="601"/>
        <v>Inner-TI</v>
      </c>
    </row>
    <row r="2010" spans="5:45" x14ac:dyDescent="0.3">
      <c r="E2010" s="15">
        <v>40981.423611111109</v>
      </c>
      <c r="F2010" s="21">
        <v>14.98</v>
      </c>
      <c r="G2010" s="21">
        <v>1983.9399719238311</v>
      </c>
      <c r="H2010" s="42">
        <v>1.2042394145125996</v>
      </c>
      <c r="I2010" s="35">
        <v>307.60000000000002</v>
      </c>
      <c r="J2010" s="43">
        <v>0.14085447263017356</v>
      </c>
      <c r="K2010" s="44">
        <v>0.16999587944513386</v>
      </c>
      <c r="L2010" s="26">
        <f t="shared" si="589"/>
        <v>14.894893293379168</v>
      </c>
      <c r="M2010" s="26">
        <f t="shared" si="590"/>
        <v>1.6601037494787294</v>
      </c>
      <c r="N2010" s="96">
        <f t="shared" si="591"/>
        <v>15</v>
      </c>
      <c r="O2010" s="26">
        <f t="shared" si="592"/>
        <v>0.89921049912247808</v>
      </c>
      <c r="P2010" s="3">
        <f>IF(L2010&gt;'Power Curve'!$C$37,0,INDEX(Ci,$N2010,1)*POWER(1-O2010,3)+INDEX(Ci,$N2010,2)*3*O2010*POWER(1-O2010,2)+INDEX(Ci,$N2010,3)*3*POWER(O2010,2)*(1-O2010)+INDEX(Ci,$N2010,4)*POWER(O2010,3))</f>
        <v>1978.685231333654</v>
      </c>
      <c r="Q2010" s="3">
        <f>MAX(0,MIN(P2010-V2010+W2010,'Power Curve'!$C$39))</f>
        <v>1972.5587416451554</v>
      </c>
      <c r="R2010" s="3">
        <f t="shared" si="593"/>
        <v>1983.9399719238311</v>
      </c>
      <c r="S2010" s="3">
        <f t="shared" si="594"/>
        <v>-11.38123027867573</v>
      </c>
      <c r="T2010" s="3">
        <f t="shared" si="595"/>
        <v>11.38123027867573</v>
      </c>
      <c r="V2010" s="37">
        <f t="array" ref="V2010">SUM(_xlfn.NORM.DIST($AD$3:$AD$1003,$L2010,$AA2010,FALSE)*WindSpeedStep*$AE$3:$AE$1003)/AG2010</f>
        <v>1976.1482508818685</v>
      </c>
      <c r="W2010" s="37">
        <f t="array" ref="W2010">SUM(_xlfn.NORM.DIST($AD$3:$AD$1003,$L2010,$AB2010,FALSE)*WindSpeedStep*$AE$3:$AE$1003)/AH2010</f>
        <v>1970.0217611933699</v>
      </c>
      <c r="Y2010" s="1">
        <f t="shared" si="596"/>
        <v>14</v>
      </c>
      <c r="Z2010" s="99">
        <f>IF(L2010&lt;'Power Curve'!$P$28,'Power Curve'!$Q$28,IF(L2010&gt;'Power Curve'!$P$29,'Power Curve'!$Q$29,INDEX(ReferenceTurbulence,Y2010)+(L2010-INDEX(ReferenceTurbulenceWindSpeed,Y2010))*(INDEX(ReferenceTurbulence,Y2010+1)-INDEX(ReferenceTurbulence,Y2010))/(INDEX(ReferenceTurbulenceWindSpeed,Y2010+1)-INDEX(ReferenceTurbulenceWindSpeed,Y2010))))</f>
        <v>0.12301604962586338</v>
      </c>
      <c r="AA2010" s="100">
        <f t="shared" si="602"/>
        <v>1.8323109325502713</v>
      </c>
      <c r="AB2010" s="29">
        <f t="shared" si="603"/>
        <v>2.0980123397216319</v>
      </c>
      <c r="AG2010" s="40">
        <f t="array" ref="AG2010">SUM(_xlfn.NORM.DIST($AD$3:$AD$1003,$F2010,$AA2010,FALSE)*WindSpeedStep)</f>
        <v>0.99999999999999856</v>
      </c>
      <c r="AH2010" s="40">
        <f t="array" ref="AH2010">SUM(_xlfn.NORM.DIST($AD$3:$AD$1003,$F2010,$AB2010,FALSE)*WindSpeedStep)</f>
        <v>0.99999999999960854</v>
      </c>
      <c r="AJ2010" s="47">
        <f t="shared" si="597"/>
        <v>15</v>
      </c>
      <c r="AK2010" s="83" t="b">
        <f>COUNTIF('Power Curve'!$D$2:$D$31,AJ2010)&gt;0</f>
        <v>1</v>
      </c>
      <c r="AL2010" s="83" t="b">
        <f t="shared" si="598"/>
        <v>0</v>
      </c>
      <c r="AM2010" s="83" t="b">
        <f t="shared" si="604"/>
        <v>1</v>
      </c>
      <c r="AN2010" s="47" t="str">
        <f t="shared" si="599"/>
        <v>Outer</v>
      </c>
      <c r="AO2010" s="48" t="str">
        <f t="shared" si="600"/>
        <v>1.6-1.7</v>
      </c>
      <c r="AP2010" s="49" t="str">
        <f t="shared" si="605"/>
        <v>10-11</v>
      </c>
      <c r="AQ2010" s="49" t="str">
        <f t="shared" si="606"/>
        <v>Mar</v>
      </c>
      <c r="AR2010" s="48" t="str">
        <f t="shared" si="607"/>
        <v>305-315</v>
      </c>
      <c r="AS2010" s="49" t="str">
        <f t="shared" si="601"/>
        <v>HWS-HTI</v>
      </c>
    </row>
    <row r="2011" spans="5:45" x14ac:dyDescent="0.3">
      <c r="E2011" s="15">
        <v>40981.430555555555</v>
      </c>
      <c r="F2011" s="21">
        <v>13.46</v>
      </c>
      <c r="G2011" s="21">
        <v>1966.9299774169949</v>
      </c>
      <c r="H2011" s="42">
        <v>1.2043938662719966</v>
      </c>
      <c r="I2011" s="35">
        <v>309.89999999999998</v>
      </c>
      <c r="J2011" s="43">
        <v>0.13298662704309064</v>
      </c>
      <c r="K2011" s="44">
        <v>0.10370438836083808</v>
      </c>
      <c r="L2011" s="26">
        <f t="shared" si="589"/>
        <v>13.384101105105112</v>
      </c>
      <c r="M2011" s="26">
        <f t="shared" si="590"/>
        <v>1.4266059466219199</v>
      </c>
      <c r="N2011" s="96">
        <f t="shared" si="591"/>
        <v>14</v>
      </c>
      <c r="O2011" s="26">
        <f t="shared" si="592"/>
        <v>0.40904197249672231</v>
      </c>
      <c r="P2011" s="3">
        <f>IF(L2011&gt;'Power Curve'!$C$37,0,INDEX(Ci,$N2011,1)*POWER(1-O2011,3)+INDEX(Ci,$N2011,2)*3*O2011*POWER(1-O2011,2)+INDEX(Ci,$N2011,3)*3*POWER(O2011,2)*(1-O2011)+INDEX(Ci,$N2011,4)*POWER(O2011,3))</f>
        <v>1964.2861260015859</v>
      </c>
      <c r="Q2011" s="3">
        <f>MAX(0,MIN(P2011-V2011+W2011,'Power Curve'!$C$39))</f>
        <v>1955.1987740887598</v>
      </c>
      <c r="R2011" s="3">
        <f t="shared" si="593"/>
        <v>1966.9299774169949</v>
      </c>
      <c r="S2011" s="3">
        <f t="shared" si="594"/>
        <v>-11.731203328235097</v>
      </c>
      <c r="T2011" s="3">
        <f t="shared" si="595"/>
        <v>11.731203328235097</v>
      </c>
      <c r="V2011" s="37">
        <f t="array" ref="V2011">SUM(_xlfn.NORM.DIST($AD$3:$AD$1003,$L2011,$AA2011,FALSE)*WindSpeedStep*$AE$3:$AE$1003)/AG2011</f>
        <v>1956.3920778543936</v>
      </c>
      <c r="W2011" s="37">
        <f t="array" ref="W2011">SUM(_xlfn.NORM.DIST($AD$3:$AD$1003,$L2011,$AB2011,FALSE)*WindSpeedStep*$AE$3:$AE$1003)/AH2011</f>
        <v>1947.3047259415675</v>
      </c>
      <c r="Y2011" s="1">
        <f t="shared" si="596"/>
        <v>13</v>
      </c>
      <c r="Z2011" s="99">
        <f>IF(L2011&lt;'Power Curve'!$P$28,'Power Curve'!$Q$28,IF(L2011&gt;'Power Curve'!$P$29,'Power Curve'!$Q$29,INDEX(ReferenceTurbulence,Y2011)+(L2011-INDEX(ReferenceTurbulenceWindSpeed,Y2011))*(INDEX(ReferenceTurbulence,Y2011+1)-INDEX(ReferenceTurbulence,Y2011))/(INDEX(ReferenceTurbulenceWindSpeed,Y2011+1)-INDEX(ReferenceTurbulenceWindSpeed,Y2011))))</f>
        <v>0.12133456485670052</v>
      </c>
      <c r="AA2011" s="100">
        <f t="shared" si="602"/>
        <v>1.6239540835860133</v>
      </c>
      <c r="AB2011" s="29">
        <f t="shared" si="603"/>
        <v>1.7799064619716307</v>
      </c>
      <c r="AG2011" s="40">
        <f t="array" ref="AG2011">SUM(_xlfn.NORM.DIST($AD$3:$AD$1003,$F2011,$AA2011,FALSE)*WindSpeedStep)</f>
        <v>1.0000000000000031</v>
      </c>
      <c r="AH2011" s="40">
        <f t="array" ref="AH2011">SUM(_xlfn.NORM.DIST($AD$3:$AD$1003,$F2011,$AB2011,FALSE)*WindSpeedStep)</f>
        <v>0.99999999999998701</v>
      </c>
      <c r="AJ2011" s="47">
        <f t="shared" si="597"/>
        <v>13</v>
      </c>
      <c r="AK2011" s="83" t="b">
        <f>COUNTIF('Power Curve'!$D$2:$D$31,AJ2011)&gt;0</f>
        <v>1</v>
      </c>
      <c r="AL2011" s="83" t="b">
        <f t="shared" si="598"/>
        <v>0</v>
      </c>
      <c r="AM2011" s="83" t="b">
        <f t="shared" si="604"/>
        <v>1</v>
      </c>
      <c r="AN2011" s="47" t="str">
        <f t="shared" si="599"/>
        <v>Inner</v>
      </c>
      <c r="AO2011" s="48" t="str">
        <f t="shared" si="600"/>
        <v>1.4-1.5</v>
      </c>
      <c r="AP2011" s="49" t="str">
        <f t="shared" si="605"/>
        <v>10-11</v>
      </c>
      <c r="AQ2011" s="49" t="str">
        <f t="shared" si="606"/>
        <v>Mar</v>
      </c>
      <c r="AR2011" s="48" t="str">
        <f t="shared" si="607"/>
        <v>305-315</v>
      </c>
      <c r="AS2011" s="49" t="str">
        <f t="shared" si="601"/>
        <v>Inner-TI</v>
      </c>
    </row>
    <row r="2012" spans="5:45" x14ac:dyDescent="0.3">
      <c r="E2012" s="15">
        <v>40981.4375</v>
      </c>
      <c r="F2012" s="21">
        <v>12.49</v>
      </c>
      <c r="G2012" s="21">
        <v>1916.4000091552759</v>
      </c>
      <c r="H2012" s="42">
        <v>1.2041025423966678</v>
      </c>
      <c r="I2012" s="35">
        <v>304.3</v>
      </c>
      <c r="J2012" s="43">
        <v>9.1273018414731774E-2</v>
      </c>
      <c r="K2012" s="44">
        <v>6.6058468415918142E-2</v>
      </c>
      <c r="L2012" s="26">
        <f t="shared" si="589"/>
        <v>12.418569340895358</v>
      </c>
      <c r="M2012" s="26">
        <f t="shared" si="590"/>
        <v>1.2773798999946915</v>
      </c>
      <c r="N2012" s="96">
        <f t="shared" si="591"/>
        <v>13</v>
      </c>
      <c r="O2012" s="26">
        <f t="shared" si="592"/>
        <v>0.41184413702848399</v>
      </c>
      <c r="P2012" s="3">
        <f>IF(L2012&gt;'Power Curve'!$C$37,0,INDEX(Ci,$N2012,1)*POWER(1-O2012,3)+INDEX(Ci,$N2012,2)*3*O2012*POWER(1-O2012,2)+INDEX(Ci,$N2012,3)*3*POWER(O2012,2)*(1-O2012)+INDEX(Ci,$N2012,4)*POWER(O2012,3))</f>
        <v>1935.7467979839662</v>
      </c>
      <c r="Q2012" s="3">
        <f>MAX(0,MIN(P2012-V2012+W2012,'Power Curve'!$C$39))</f>
        <v>1965.3746771654021</v>
      </c>
      <c r="R2012" s="3">
        <f t="shared" si="593"/>
        <v>1916.4000091552759</v>
      </c>
      <c r="S2012" s="3">
        <f t="shared" si="594"/>
        <v>48.974668010126152</v>
      </c>
      <c r="T2012" s="3">
        <f t="shared" si="595"/>
        <v>48.974668010126152</v>
      </c>
      <c r="V2012" s="37">
        <f t="array" ref="V2012">SUM(_xlfn.NORM.DIST($AD$3:$AD$1003,$L2012,$AA2012,FALSE)*WindSpeedStep*$AE$3:$AE$1003)/AG2012</f>
        <v>1920.1391096754191</v>
      </c>
      <c r="W2012" s="37">
        <f t="array" ref="W2012">SUM(_xlfn.NORM.DIST($AD$3:$AD$1003,$L2012,$AB2012,FALSE)*WindSpeedStep*$AE$3:$AE$1003)/AH2012</f>
        <v>1949.7669888568551</v>
      </c>
      <c r="Y2012" s="1">
        <f t="shared" si="596"/>
        <v>12</v>
      </c>
      <c r="Z2012" s="99">
        <f>IF(L2012&lt;'Power Curve'!$P$28,'Power Curve'!$Q$28,IF(L2012&gt;'Power Curve'!$P$29,'Power Curve'!$Q$29,INDEX(ReferenceTurbulence,Y2012)+(L2012-INDEX(ReferenceTurbulenceWindSpeed,Y2012))*(INDEX(ReferenceTurbulence,Y2012+1)-INDEX(ReferenceTurbulence,Y2012))/(INDEX(ReferenceTurbulenceWindSpeed,Y2012+1)-INDEX(ReferenceTurbulenceWindSpeed,Y2012))))</f>
        <v>0.11967597592911074</v>
      </c>
      <c r="AA2012" s="100">
        <f t="shared" si="602"/>
        <v>1.4862044055149854</v>
      </c>
      <c r="AB2012" s="29">
        <f t="shared" si="603"/>
        <v>1.1334803081361655</v>
      </c>
      <c r="AG2012" s="40">
        <f t="array" ref="AG2012">SUM(_xlfn.NORM.DIST($AD$3:$AD$1003,$F2012,$AA2012,FALSE)*WindSpeedStep)</f>
        <v>1.0000000000000036</v>
      </c>
      <c r="AH2012" s="40">
        <f t="array" ref="AH2012">SUM(_xlfn.NORM.DIST($AD$3:$AD$1003,$F2012,$AB2012,FALSE)*WindSpeedStep)</f>
        <v>1.0000000000000033</v>
      </c>
      <c r="AJ2012" s="47">
        <f t="shared" si="597"/>
        <v>12</v>
      </c>
      <c r="AK2012" s="83" t="b">
        <f>COUNTIF('Power Curve'!$D$2:$D$31,AJ2012)&gt;0</f>
        <v>1</v>
      </c>
      <c r="AL2012" s="83" t="b">
        <f t="shared" si="598"/>
        <v>0</v>
      </c>
      <c r="AM2012" s="83" t="b">
        <f t="shared" si="604"/>
        <v>1</v>
      </c>
      <c r="AN2012" s="47" t="str">
        <f t="shared" si="599"/>
        <v>Outer</v>
      </c>
      <c r="AO2012" s="48" t="str">
        <f t="shared" si="600"/>
        <v>1.2-1.3</v>
      </c>
      <c r="AP2012" s="49" t="str">
        <f t="shared" si="605"/>
        <v>10-11</v>
      </c>
      <c r="AQ2012" s="49" t="str">
        <f t="shared" si="606"/>
        <v>Mar</v>
      </c>
      <c r="AR2012" s="48" t="str">
        <f t="shared" si="607"/>
        <v>295-305</v>
      </c>
      <c r="AS2012" s="49" t="str">
        <f t="shared" si="601"/>
        <v>HWS-LTI</v>
      </c>
    </row>
    <row r="2013" spans="5:45" x14ac:dyDescent="0.3">
      <c r="E2013" s="15">
        <v>40981.444444444445</v>
      </c>
      <c r="F2013" s="21">
        <v>13.3</v>
      </c>
      <c r="G2013" s="21">
        <v>1943.000061035159</v>
      </c>
      <c r="H2013" s="42">
        <v>1.2041025423966678</v>
      </c>
      <c r="I2013" s="35">
        <v>303.89999999999998</v>
      </c>
      <c r="J2013" s="43">
        <v>0.16466165413533834</v>
      </c>
      <c r="K2013" s="44">
        <v>0.13346079928770363</v>
      </c>
      <c r="L2013" s="26">
        <f t="shared" si="589"/>
        <v>13.223936928255265</v>
      </c>
      <c r="M2013" s="26">
        <f t="shared" si="590"/>
        <v>1.4018520567877841</v>
      </c>
      <c r="N2013" s="96">
        <f t="shared" si="591"/>
        <v>14</v>
      </c>
      <c r="O2013" s="26">
        <f t="shared" si="592"/>
        <v>0.24285624984701618</v>
      </c>
      <c r="P2013" s="3">
        <f>IF(L2013&gt;'Power Curve'!$C$37,0,INDEX(Ci,$N2013,1)*POWER(1-O2013,3)+INDEX(Ci,$N2013,2)*3*O2013*POWER(1-O2013,2)+INDEX(Ci,$N2013,3)*3*POWER(O2013,2)*(1-O2013)+INDEX(Ci,$N2013,4)*POWER(O2013,3))</f>
        <v>1959.8511070807001</v>
      </c>
      <c r="Q2013" s="3">
        <f>MAX(0,MIN(P2013-V2013+W2013,'Power Curve'!$C$39))</f>
        <v>1916.8215468886408</v>
      </c>
      <c r="R2013" s="3">
        <f t="shared" si="593"/>
        <v>1943.000061035159</v>
      </c>
      <c r="S2013" s="3">
        <f t="shared" si="594"/>
        <v>-26.178514146518182</v>
      </c>
      <c r="T2013" s="3">
        <f t="shared" si="595"/>
        <v>26.178514146518182</v>
      </c>
      <c r="V2013" s="37">
        <f t="array" ref="V2013">SUM(_xlfn.NORM.DIST($AD$3:$AD$1003,$L2013,$AA2013,FALSE)*WindSpeedStep*$AE$3:$AE$1003)/AG2013</f>
        <v>1951.9840390751833</v>
      </c>
      <c r="W2013" s="37">
        <f t="array" ref="W2013">SUM(_xlfn.NORM.DIST($AD$3:$AD$1003,$L2013,$AB2013,FALSE)*WindSpeedStep*$AE$3:$AE$1003)/AH2013</f>
        <v>1908.954478883124</v>
      </c>
      <c r="Y2013" s="1">
        <f t="shared" si="596"/>
        <v>13</v>
      </c>
      <c r="Z2013" s="99">
        <f>IF(L2013&lt;'Power Curve'!$P$28,'Power Curve'!$Q$28,IF(L2013&gt;'Power Curve'!$P$29,'Power Curve'!$Q$29,INDEX(ReferenceTurbulence,Y2013)+(L2013-INDEX(ReferenceTurbulenceWindSpeed,Y2013))*(INDEX(ReferenceTurbulence,Y2013+1)-INDEX(ReferenceTurbulence,Y2013))/(INDEX(ReferenceTurbulenceWindSpeed,Y2013+1)-INDEX(ReferenceTurbulenceWindSpeed,Y2013))))</f>
        <v>0.12151436355443671</v>
      </c>
      <c r="AA2013" s="100">
        <f t="shared" si="602"/>
        <v>1.6068982795209512</v>
      </c>
      <c r="AB2013" s="29">
        <f t="shared" si="603"/>
        <v>2.1774753287878967</v>
      </c>
      <c r="AG2013" s="40">
        <f t="array" ref="AG2013">SUM(_xlfn.NORM.DIST($AD$3:$AD$1003,$F2013,$AA2013,FALSE)*WindSpeedStep)</f>
        <v>1.0000000000000022</v>
      </c>
      <c r="AH2013" s="40">
        <f t="array" ref="AH2013">SUM(_xlfn.NORM.DIST($AD$3:$AD$1003,$F2013,$AB2013,FALSE)*WindSpeedStep)</f>
        <v>0.99999999956470798</v>
      </c>
      <c r="AJ2013" s="47">
        <f t="shared" si="597"/>
        <v>13</v>
      </c>
      <c r="AK2013" s="83" t="b">
        <f>COUNTIF('Power Curve'!$D$2:$D$31,AJ2013)&gt;0</f>
        <v>1</v>
      </c>
      <c r="AL2013" s="83" t="b">
        <f t="shared" si="598"/>
        <v>0</v>
      </c>
      <c r="AM2013" s="83" t="b">
        <f t="shared" si="604"/>
        <v>1</v>
      </c>
      <c r="AN2013" s="47" t="str">
        <f t="shared" si="599"/>
        <v>Outer</v>
      </c>
      <c r="AO2013" s="48" t="str">
        <f t="shared" si="600"/>
        <v>1.4-1.5</v>
      </c>
      <c r="AP2013" s="49" t="str">
        <f t="shared" si="605"/>
        <v>10-11</v>
      </c>
      <c r="AQ2013" s="49" t="str">
        <f t="shared" si="606"/>
        <v>Mar</v>
      </c>
      <c r="AR2013" s="48" t="str">
        <f t="shared" si="607"/>
        <v>295-305</v>
      </c>
      <c r="AS2013" s="49" t="str">
        <f t="shared" si="601"/>
        <v>HWS-HTI</v>
      </c>
    </row>
    <row r="2014" spans="5:45" x14ac:dyDescent="0.3">
      <c r="E2014" s="15">
        <v>40981.451388888891</v>
      </c>
      <c r="F2014" s="21">
        <v>13.77</v>
      </c>
      <c r="G2014" s="21">
        <v>1980.5800476074269</v>
      </c>
      <c r="H2014" s="42">
        <v>1.2033901880868658</v>
      </c>
      <c r="I2014" s="35">
        <v>302.8</v>
      </c>
      <c r="J2014" s="43">
        <v>0.13652868554829339</v>
      </c>
      <c r="K2014" s="44">
        <v>0.11827898500027595</v>
      </c>
      <c r="L2014" s="26">
        <f t="shared" si="589"/>
        <v>13.68854851074707</v>
      </c>
      <c r="M2014" s="26">
        <f t="shared" si="590"/>
        <v>1.4736592745743662</v>
      </c>
      <c r="N2014" s="96">
        <f t="shared" si="591"/>
        <v>14</v>
      </c>
      <c r="O2014" s="26">
        <f t="shared" si="592"/>
        <v>0.72493540828586001</v>
      </c>
      <c r="P2014" s="3">
        <f>IF(L2014&gt;'Power Curve'!$C$37,0,INDEX(Ci,$N2014,1)*POWER(1-O2014,3)+INDEX(Ci,$N2014,2)*3*O2014*POWER(1-O2014,2)+INDEX(Ci,$N2014,3)*3*POWER(O2014,2)*(1-O2014)+INDEX(Ci,$N2014,4)*POWER(O2014,3))</f>
        <v>1971.350040053253</v>
      </c>
      <c r="Q2014" s="3">
        <f>MAX(0,MIN(P2014-V2014+W2014,'Power Curve'!$C$39))</f>
        <v>1960.9251695434868</v>
      </c>
      <c r="R2014" s="3">
        <f t="shared" si="593"/>
        <v>1980.5800476074269</v>
      </c>
      <c r="S2014" s="3">
        <f t="shared" si="594"/>
        <v>-19.654878063940032</v>
      </c>
      <c r="T2014" s="3">
        <f t="shared" si="595"/>
        <v>19.654878063940032</v>
      </c>
      <c r="V2014" s="37">
        <f t="array" ref="V2014">SUM(_xlfn.NORM.DIST($AD$3:$AD$1003,$L2014,$AA2014,FALSE)*WindSpeedStep*$AE$3:$AE$1003)/AG2014</f>
        <v>1963.1510156335564</v>
      </c>
      <c r="W2014" s="37">
        <f t="array" ref="W2014">SUM(_xlfn.NORM.DIST($AD$3:$AD$1003,$L2014,$AB2014,FALSE)*WindSpeedStep*$AE$3:$AE$1003)/AH2014</f>
        <v>1952.7261451237903</v>
      </c>
      <c r="Y2014" s="1">
        <f t="shared" si="596"/>
        <v>13</v>
      </c>
      <c r="Z2014" s="99">
        <f>IF(L2014&lt;'Power Curve'!$P$28,'Power Curve'!$Q$28,IF(L2014&gt;'Power Curve'!$P$29,'Power Curve'!$Q$29,INDEX(ReferenceTurbulence,Y2014)+(L2014-INDEX(ReferenceTurbulenceWindSpeed,Y2014))*(INDEX(ReferenceTurbulence,Y2014+1)-INDEX(ReferenceTurbulence,Y2014))/(INDEX(ReferenceTurbulenceWindSpeed,Y2014+1)-INDEX(ReferenceTurbulenceWindSpeed,Y2014))))</f>
        <v>0.1209927952541576</v>
      </c>
      <c r="AA2014" s="100">
        <f t="shared" si="602"/>
        <v>1.6562157472874242</v>
      </c>
      <c r="AB2014" s="29">
        <f t="shared" si="603"/>
        <v>1.8688795352363465</v>
      </c>
      <c r="AG2014" s="40">
        <f t="array" ref="AG2014">SUM(_xlfn.NORM.DIST($AD$3:$AD$1003,$F2014,$AA2014,FALSE)*WindSpeedStep)</f>
        <v>1.0000000000000022</v>
      </c>
      <c r="AH2014" s="40">
        <f t="array" ref="AH2014">SUM(_xlfn.NORM.DIST($AD$3:$AD$1003,$F2014,$AB2014,FALSE)*WindSpeedStep)</f>
        <v>0.99999999999993128</v>
      </c>
      <c r="AJ2014" s="47">
        <f t="shared" si="597"/>
        <v>14</v>
      </c>
      <c r="AK2014" s="83" t="b">
        <f>COUNTIF('Power Curve'!$D$2:$D$31,AJ2014)&gt;0</f>
        <v>1</v>
      </c>
      <c r="AL2014" s="83" t="b">
        <f t="shared" si="598"/>
        <v>0</v>
      </c>
      <c r="AM2014" s="83" t="b">
        <f t="shared" si="604"/>
        <v>1</v>
      </c>
      <c r="AN2014" s="47" t="str">
        <f t="shared" si="599"/>
        <v>Inner</v>
      </c>
      <c r="AO2014" s="48" t="str">
        <f t="shared" si="600"/>
        <v>1.4-1.5</v>
      </c>
      <c r="AP2014" s="49" t="str">
        <f t="shared" si="605"/>
        <v>10-11</v>
      </c>
      <c r="AQ2014" s="49" t="str">
        <f t="shared" si="606"/>
        <v>Mar</v>
      </c>
      <c r="AR2014" s="48" t="str">
        <f t="shared" si="607"/>
        <v>295-305</v>
      </c>
      <c r="AS2014" s="49" t="str">
        <f t="shared" si="601"/>
        <v>Inner-TI</v>
      </c>
    </row>
    <row r="2015" spans="5:45" x14ac:dyDescent="0.3">
      <c r="E2015" s="15">
        <v>40981.458333333336</v>
      </c>
      <c r="F2015" s="21">
        <v>14.46</v>
      </c>
      <c r="G2015" s="21">
        <v>1975.330017089841</v>
      </c>
      <c r="H2015" s="42">
        <v>1.2030343258530825</v>
      </c>
      <c r="I2015" s="35">
        <v>299.89999999999998</v>
      </c>
      <c r="J2015" s="43">
        <v>0.16804979253112035</v>
      </c>
      <c r="K2015" s="44">
        <v>7.6571603745358582E-2</v>
      </c>
      <c r="L2015" s="26">
        <f t="shared" si="589"/>
        <v>14.373050001919303</v>
      </c>
      <c r="M2015" s="26">
        <f t="shared" si="590"/>
        <v>1.5794511865801579</v>
      </c>
      <c r="N2015" s="96">
        <f t="shared" si="591"/>
        <v>15</v>
      </c>
      <c r="O2015" s="26">
        <f t="shared" si="592"/>
        <v>0.40067286917754114</v>
      </c>
      <c r="P2015" s="3">
        <f>IF(L2015&gt;'Power Curve'!$C$37,0,INDEX(Ci,$N2015,1)*POWER(1-O2015,3)+INDEX(Ci,$N2015,2)*3*O2015*POWER(1-O2015,2)+INDEX(Ci,$N2015,3)*3*POWER(O2015,2)*(1-O2015)+INDEX(Ci,$N2015,4)*POWER(O2015,3))</f>
        <v>1976.9984814221471</v>
      </c>
      <c r="Q2015" s="3">
        <f>MAX(0,MIN(P2015-V2015+W2015,'Power Curve'!$C$39))</f>
        <v>1949.0903857627743</v>
      </c>
      <c r="R2015" s="3">
        <f t="shared" si="593"/>
        <v>1975.330017089841</v>
      </c>
      <c r="S2015" s="3">
        <f t="shared" si="594"/>
        <v>-26.239631327066718</v>
      </c>
      <c r="T2015" s="3">
        <f t="shared" si="595"/>
        <v>26.239631327066718</v>
      </c>
      <c r="V2015" s="37">
        <f t="array" ref="V2015">SUM(_xlfn.NORM.DIST($AD$3:$AD$1003,$L2015,$AA2015,FALSE)*WindSpeedStep*$AE$3:$AE$1003)/AG2015</f>
        <v>1972.2764847625454</v>
      </c>
      <c r="W2015" s="37">
        <f t="array" ref="W2015">SUM(_xlfn.NORM.DIST($AD$3:$AD$1003,$L2015,$AB2015,FALSE)*WindSpeedStep*$AE$3:$AE$1003)/AH2015</f>
        <v>1944.3683891031726</v>
      </c>
      <c r="Y2015" s="1">
        <f t="shared" si="596"/>
        <v>14</v>
      </c>
      <c r="Z2015" s="99">
        <f>IF(L2015&lt;'Power Curve'!$P$28,'Power Curve'!$Q$28,IF(L2015&gt;'Power Curve'!$P$29,'Power Curve'!$Q$29,INDEX(ReferenceTurbulence,Y2015)+(L2015-INDEX(ReferenceTurbulenceWindSpeed,Y2015))*(INDEX(ReferenceTurbulence,Y2015+1)-INDEX(ReferenceTurbulence,Y2015))/(INDEX(ReferenceTurbulenceWindSpeed,Y2015+1)-INDEX(ReferenceTurbulenceWindSpeed,Y2015))))</f>
        <v>0.12172933045155657</v>
      </c>
      <c r="AA2015" s="100">
        <f t="shared" si="602"/>
        <v>1.7496217532803806</v>
      </c>
      <c r="AB2015" s="29">
        <f t="shared" si="603"/>
        <v>2.4153880708619577</v>
      </c>
      <c r="AG2015" s="40">
        <f t="array" ref="AG2015">SUM(_xlfn.NORM.DIST($AD$3:$AD$1003,$F2015,$AA2015,FALSE)*WindSpeedStep)</f>
        <v>1.0000000000000004</v>
      </c>
      <c r="AH2015" s="40">
        <f t="array" ref="AH2015">SUM(_xlfn.NORM.DIST($AD$3:$AD$1003,$F2015,$AB2015,FALSE)*WindSpeedStep)</f>
        <v>0.99999999905939363</v>
      </c>
      <c r="AJ2015" s="47">
        <f t="shared" si="597"/>
        <v>14</v>
      </c>
      <c r="AK2015" s="83" t="b">
        <f>COUNTIF('Power Curve'!$D$2:$D$31,AJ2015)&gt;0</f>
        <v>1</v>
      </c>
      <c r="AL2015" s="83" t="b">
        <f t="shared" si="598"/>
        <v>0</v>
      </c>
      <c r="AM2015" s="83" t="b">
        <f t="shared" si="604"/>
        <v>1</v>
      </c>
      <c r="AN2015" s="47" t="str">
        <f t="shared" si="599"/>
        <v>Outer</v>
      </c>
      <c r="AO2015" s="48" t="str">
        <f t="shared" si="600"/>
        <v>1.5-1.6</v>
      </c>
      <c r="AP2015" s="49" t="str">
        <f t="shared" si="605"/>
        <v>11-12</v>
      </c>
      <c r="AQ2015" s="49" t="str">
        <f t="shared" si="606"/>
        <v>Mar</v>
      </c>
      <c r="AR2015" s="48" t="str">
        <f t="shared" si="607"/>
        <v>295-305</v>
      </c>
      <c r="AS2015" s="49" t="str">
        <f t="shared" si="601"/>
        <v>HWS-HTI</v>
      </c>
    </row>
    <row r="2016" spans="5:45" x14ac:dyDescent="0.3">
      <c r="E2016" s="15">
        <v>40981.465277777781</v>
      </c>
      <c r="F2016" s="21">
        <v>15.14</v>
      </c>
      <c r="G2016" s="21">
        <v>1972.8699798584009</v>
      </c>
      <c r="H2016" s="42">
        <v>1.2033012030577874</v>
      </c>
      <c r="I2016" s="35">
        <v>298</v>
      </c>
      <c r="J2016" s="43">
        <v>0.10766182298546895</v>
      </c>
      <c r="K2016" s="44">
        <v>7.7611205092039282E-2</v>
      </c>
      <c r="L2016" s="26">
        <f t="shared" si="589"/>
        <v>15.05007378885977</v>
      </c>
      <c r="M2016" s="26">
        <f t="shared" si="590"/>
        <v>1.6840873952919542</v>
      </c>
      <c r="N2016" s="96">
        <f t="shared" si="591"/>
        <v>16</v>
      </c>
      <c r="O2016" s="26">
        <f t="shared" si="592"/>
        <v>4.9801698859069175E-2</v>
      </c>
      <c r="P2016" s="3">
        <f>IF(L2016&gt;'Power Curve'!$C$37,0,INDEX(Ci,$N2016,1)*POWER(1-O2016,3)+INDEX(Ci,$N2016,2)*3*O2016*POWER(1-O2016,2)+INDEX(Ci,$N2016,3)*3*POWER(O2016,2)*(1-O2016)+INDEX(Ci,$N2016,4)*POWER(O2016,3))</f>
        <v>1979.2319070703313</v>
      </c>
      <c r="Q2016" s="3">
        <f>MAX(0,MIN(P2016-V2016+W2016,'Power Curve'!$C$39))</f>
        <v>1981.9964498646839</v>
      </c>
      <c r="R2016" s="3">
        <f t="shared" si="593"/>
        <v>1972.8699798584009</v>
      </c>
      <c r="S2016" s="3">
        <f t="shared" si="594"/>
        <v>9.1264700062829434</v>
      </c>
      <c r="T2016" s="3">
        <f t="shared" si="595"/>
        <v>9.1264700062829434</v>
      </c>
      <c r="V2016" s="37">
        <f t="array" ref="V2016">SUM(_xlfn.NORM.DIST($AD$3:$AD$1003,$L2016,$AA2016,FALSE)*WindSpeedStep*$AE$3:$AE$1003)/AG2016</f>
        <v>1977.0744002394981</v>
      </c>
      <c r="W2016" s="37">
        <f t="array" ref="W2016">SUM(_xlfn.NORM.DIST($AD$3:$AD$1003,$L2016,$AB2016,FALSE)*WindSpeedStep*$AE$3:$AE$1003)/AH2016</f>
        <v>1979.8389430338507</v>
      </c>
      <c r="Y2016" s="1">
        <f t="shared" si="596"/>
        <v>15</v>
      </c>
      <c r="Z2016" s="99">
        <f>IF(L2016&lt;'Power Curve'!$P$28,'Power Curve'!$Q$28,IF(L2016&gt;'Power Curve'!$P$29,'Power Curve'!$Q$29,INDEX(ReferenceTurbulence,Y2016)+(L2016-INDEX(ReferenceTurbulenceWindSpeed,Y2016))*(INDEX(ReferenceTurbulence,Y2016+1)-INDEX(ReferenceTurbulence,Y2016))/(INDEX(ReferenceTurbulenceWindSpeed,Y2016+1)-INDEX(ReferenceTurbulenceWindSpeed,Y2016))))</f>
        <v>0.12316439743274106</v>
      </c>
      <c r="AA2016" s="100">
        <f t="shared" si="602"/>
        <v>1.8536332695232038</v>
      </c>
      <c r="AB2016" s="29">
        <f t="shared" si="603"/>
        <v>1.6203183801744665</v>
      </c>
      <c r="AG2016" s="40">
        <f t="array" ref="AG2016">SUM(_xlfn.NORM.DIST($AD$3:$AD$1003,$F2016,$AA2016,FALSE)*WindSpeedStep)</f>
        <v>0.99999999999999778</v>
      </c>
      <c r="AH2016" s="40">
        <f t="array" ref="AH2016">SUM(_xlfn.NORM.DIST($AD$3:$AD$1003,$F2016,$AB2016,FALSE)*WindSpeedStep)</f>
        <v>0.999999999999999</v>
      </c>
      <c r="AJ2016" s="47">
        <f t="shared" si="597"/>
        <v>15</v>
      </c>
      <c r="AK2016" s="83" t="b">
        <f>COUNTIF('Power Curve'!$D$2:$D$31,AJ2016)&gt;0</f>
        <v>1</v>
      </c>
      <c r="AL2016" s="83" t="b">
        <f t="shared" si="598"/>
        <v>0</v>
      </c>
      <c r="AM2016" s="83" t="b">
        <f t="shared" si="604"/>
        <v>1</v>
      </c>
      <c r="AN2016" s="47" t="str">
        <f t="shared" si="599"/>
        <v>Outer</v>
      </c>
      <c r="AO2016" s="48" t="str">
        <f t="shared" si="600"/>
        <v>1.6-1.7</v>
      </c>
      <c r="AP2016" s="49" t="str">
        <f t="shared" si="605"/>
        <v>11-12</v>
      </c>
      <c r="AQ2016" s="49" t="str">
        <f t="shared" si="606"/>
        <v>Mar</v>
      </c>
      <c r="AR2016" s="48" t="str">
        <f t="shared" si="607"/>
        <v>295-305</v>
      </c>
      <c r="AS2016" s="49" t="str">
        <f t="shared" si="601"/>
        <v>Inner-TI</v>
      </c>
    </row>
    <row r="2017" spans="5:45" x14ac:dyDescent="0.3">
      <c r="E2017" s="15">
        <v>40981.472222222219</v>
      </c>
      <c r="F2017" s="21">
        <v>14.66</v>
      </c>
      <c r="G2017" s="21">
        <v>1974.979980468753</v>
      </c>
      <c r="H2017" s="42">
        <v>1.203000505075954</v>
      </c>
      <c r="I2017" s="35">
        <v>299.5</v>
      </c>
      <c r="J2017" s="43">
        <v>0.13506139154160982</v>
      </c>
      <c r="K2017" s="44">
        <v>0.10755224813348123</v>
      </c>
      <c r="L2017" s="26">
        <f t="shared" si="589"/>
        <v>14.571710820457577</v>
      </c>
      <c r="M2017" s="26">
        <f t="shared" si="590"/>
        <v>1.610154856484233</v>
      </c>
      <c r="N2017" s="96">
        <f t="shared" si="591"/>
        <v>15</v>
      </c>
      <c r="O2017" s="26">
        <f t="shared" si="592"/>
        <v>0.5904614422181691</v>
      </c>
      <c r="P2017" s="3">
        <f>IF(L2017&gt;'Power Curve'!$C$37,0,INDEX(Ci,$N2017,1)*POWER(1-O2017,3)+INDEX(Ci,$N2017,2)*3*O2017*POWER(1-O2017,2)+INDEX(Ci,$N2017,3)*3*POWER(O2017,2)*(1-O2017)+INDEX(Ci,$N2017,4)*POWER(O2017,3))</f>
        <v>1977.6795734744469</v>
      </c>
      <c r="Q2017" s="3">
        <f>MAX(0,MIN(P2017-V2017+W2017,'Power Curve'!$C$39))</f>
        <v>1972.7040948029783</v>
      </c>
      <c r="R2017" s="3">
        <f t="shared" si="593"/>
        <v>1974.979980468753</v>
      </c>
      <c r="S2017" s="3">
        <f t="shared" si="594"/>
        <v>-2.2758856657746946</v>
      </c>
      <c r="T2017" s="3">
        <f t="shared" si="595"/>
        <v>2.2758856657746946</v>
      </c>
      <c r="V2017" s="37">
        <f t="array" ref="V2017">SUM(_xlfn.NORM.DIST($AD$3:$AD$1003,$L2017,$AA2017,FALSE)*WindSpeedStep*$AE$3:$AE$1003)/AG2017</f>
        <v>1973.94984533449</v>
      </c>
      <c r="W2017" s="37">
        <f t="array" ref="W2017">SUM(_xlfn.NORM.DIST($AD$3:$AD$1003,$L2017,$AB2017,FALSE)*WindSpeedStep*$AE$3:$AE$1003)/AH2017</f>
        <v>1968.9743666630213</v>
      </c>
      <c r="Y2017" s="1">
        <f t="shared" si="596"/>
        <v>14</v>
      </c>
      <c r="Z2017" s="99">
        <f>IF(L2017&lt;'Power Curve'!$P$28,'Power Curve'!$Q$28,IF(L2017&gt;'Power Curve'!$P$29,'Power Curve'!$Q$29,INDEX(ReferenceTurbulence,Y2017)+(L2017-INDEX(ReferenceTurbulenceWindSpeed,Y2017))*(INDEX(ReferenceTurbulence,Y2017+1)-INDEX(ReferenceTurbulence,Y2017))/(INDEX(ReferenceTurbulenceWindSpeed,Y2017+1)-INDEX(ReferenceTurbulenceWindSpeed,Y2017))))</f>
        <v>0.12221917230366044</v>
      </c>
      <c r="AA2017" s="100">
        <f t="shared" si="602"/>
        <v>1.780942435524618</v>
      </c>
      <c r="AB2017" s="29">
        <f t="shared" si="603"/>
        <v>1.9680755405529331</v>
      </c>
      <c r="AG2017" s="40">
        <f t="array" ref="AG2017">SUM(_xlfn.NORM.DIST($AD$3:$AD$1003,$F2017,$AA2017,FALSE)*WindSpeedStep)</f>
        <v>1</v>
      </c>
      <c r="AH2017" s="40">
        <f t="array" ref="AH2017">SUM(_xlfn.NORM.DIST($AD$3:$AD$1003,$F2017,$AB2017,FALSE)*WindSpeedStep)</f>
        <v>0.99999999999996048</v>
      </c>
      <c r="AJ2017" s="47">
        <f t="shared" si="597"/>
        <v>15</v>
      </c>
      <c r="AK2017" s="83" t="b">
        <f>COUNTIF('Power Curve'!$D$2:$D$31,AJ2017)&gt;0</f>
        <v>1</v>
      </c>
      <c r="AL2017" s="83" t="b">
        <f t="shared" si="598"/>
        <v>0</v>
      </c>
      <c r="AM2017" s="83" t="b">
        <f t="shared" si="604"/>
        <v>1</v>
      </c>
      <c r="AN2017" s="47" t="str">
        <f t="shared" si="599"/>
        <v>Inner</v>
      </c>
      <c r="AO2017" s="48" t="str">
        <f t="shared" si="600"/>
        <v>1.6-1.7</v>
      </c>
      <c r="AP2017" s="49" t="str">
        <f t="shared" si="605"/>
        <v>11-12</v>
      </c>
      <c r="AQ2017" s="49" t="str">
        <f t="shared" si="606"/>
        <v>Mar</v>
      </c>
      <c r="AR2017" s="48" t="str">
        <f t="shared" si="607"/>
        <v>295-305</v>
      </c>
      <c r="AS2017" s="49" t="str">
        <f t="shared" si="601"/>
        <v>Inner-TI</v>
      </c>
    </row>
    <row r="2018" spans="5:45" x14ac:dyDescent="0.3">
      <c r="E2018" s="15">
        <v>40981.479166666664</v>
      </c>
      <c r="F2018" s="21">
        <v>15.59</v>
      </c>
      <c r="G2018" s="21">
        <v>1981.7800445556691</v>
      </c>
      <c r="H2018" s="42">
        <v>1.203000505075954</v>
      </c>
      <c r="I2018" s="35">
        <v>300.2</v>
      </c>
      <c r="J2018" s="43">
        <v>0.15137908915971776</v>
      </c>
      <c r="K2018" s="44">
        <v>0.11085507882934913</v>
      </c>
      <c r="L2018" s="26">
        <f t="shared" si="589"/>
        <v>15.496109937990015</v>
      </c>
      <c r="M2018" s="26">
        <f t="shared" si="590"/>
        <v>1.7530237199731167</v>
      </c>
      <c r="N2018" s="96">
        <f t="shared" si="591"/>
        <v>16</v>
      </c>
      <c r="O2018" s="26">
        <f t="shared" si="592"/>
        <v>0.49693694411492972</v>
      </c>
      <c r="P2018" s="3">
        <f>IF(L2018&gt;'Power Curve'!$C$37,0,INDEX(Ci,$N2018,1)*POWER(1-O2018,3)+INDEX(Ci,$N2018,2)*3*O2018*POWER(1-O2018,2)+INDEX(Ci,$N2018,3)*3*POWER(O2018,2)*(1-O2018)+INDEX(Ci,$N2018,4)*POWER(O2018,3))</f>
        <v>1980.7919618730734</v>
      </c>
      <c r="Q2018" s="3">
        <f>MAX(0,MIN(P2018-V2018+W2018,'Power Curve'!$C$39))</f>
        <v>1972.8248836163916</v>
      </c>
      <c r="R2018" s="3">
        <f t="shared" si="593"/>
        <v>1981.7800445556691</v>
      </c>
      <c r="S2018" s="3">
        <f t="shared" si="594"/>
        <v>-8.9551609392774481</v>
      </c>
      <c r="T2018" s="3">
        <f t="shared" si="595"/>
        <v>8.9551609392774481</v>
      </c>
      <c r="V2018" s="37">
        <f t="array" ref="V2018">SUM(_xlfn.NORM.DIST($AD$3:$AD$1003,$L2018,$AA2018,FALSE)*WindSpeedStep*$AE$3:$AE$1003)/AG2018</f>
        <v>1979.4232242106889</v>
      </c>
      <c r="W2018" s="37">
        <f t="array" ref="W2018">SUM(_xlfn.NORM.DIST($AD$3:$AD$1003,$L2018,$AB2018,FALSE)*WindSpeedStep*$AE$3:$AE$1003)/AH2018</f>
        <v>1971.4561459540071</v>
      </c>
      <c r="Y2018" s="1">
        <f t="shared" si="596"/>
        <v>15</v>
      </c>
      <c r="Z2018" s="99">
        <f>IF(L2018&lt;'Power Curve'!$P$28,'Power Curve'!$Q$28,IF(L2018&gt;'Power Curve'!$P$29,'Power Curve'!$Q$29,INDEX(ReferenceTurbulence,Y2018)+(L2018-INDEX(ReferenceTurbulenceWindSpeed,Y2018))*(INDEX(ReferenceTurbulence,Y2018+1)-INDEX(ReferenceTurbulence,Y2018))/(INDEX(ReferenceTurbulenceWindSpeed,Y2018+1)-INDEX(ReferenceTurbulenceWindSpeed,Y2018))))</f>
        <v>0.12216072446018689</v>
      </c>
      <c r="AA2018" s="100">
        <f t="shared" si="602"/>
        <v>1.893016016339562</v>
      </c>
      <c r="AB2018" s="29">
        <f t="shared" si="603"/>
        <v>2.3457870079317789</v>
      </c>
      <c r="AG2018" s="40">
        <f t="array" ref="AG2018">SUM(_xlfn.NORM.DIST($AD$3:$AD$1003,$F2018,$AA2018,FALSE)*WindSpeedStep)</f>
        <v>0.99999999999999634</v>
      </c>
      <c r="AH2018" s="40">
        <f t="array" ref="AH2018">SUM(_xlfn.NORM.DIST($AD$3:$AD$1003,$F2018,$AB2018,FALSE)*WindSpeedStep)</f>
        <v>0.99999999998701061</v>
      </c>
      <c r="AJ2018" s="47">
        <f t="shared" si="597"/>
        <v>15</v>
      </c>
      <c r="AK2018" s="83" t="b">
        <f>COUNTIF('Power Curve'!$D$2:$D$31,AJ2018)&gt;0</f>
        <v>1</v>
      </c>
      <c r="AL2018" s="83" t="b">
        <f t="shared" si="598"/>
        <v>0</v>
      </c>
      <c r="AM2018" s="83" t="b">
        <f t="shared" si="604"/>
        <v>1</v>
      </c>
      <c r="AN2018" s="47" t="str">
        <f t="shared" si="599"/>
        <v>Outer</v>
      </c>
      <c r="AO2018" s="48" t="str">
        <f t="shared" si="600"/>
        <v>1.7-1.8</v>
      </c>
      <c r="AP2018" s="49" t="str">
        <f t="shared" si="605"/>
        <v>11-12</v>
      </c>
      <c r="AQ2018" s="49" t="str">
        <f t="shared" si="606"/>
        <v>Mar</v>
      </c>
      <c r="AR2018" s="48" t="str">
        <f t="shared" si="607"/>
        <v>295-305</v>
      </c>
      <c r="AS2018" s="49" t="str">
        <f t="shared" si="601"/>
        <v>HWS-HTI</v>
      </c>
    </row>
    <row r="2019" spans="5:45" x14ac:dyDescent="0.3">
      <c r="E2019" s="15">
        <v>40981.486111111109</v>
      </c>
      <c r="F2019" s="21">
        <v>16.329999999999998</v>
      </c>
      <c r="G2019" s="21">
        <v>1985.399963378911</v>
      </c>
      <c r="H2019" s="42">
        <v>1.2025561183307065</v>
      </c>
      <c r="I2019" s="35">
        <v>306.39999999999998</v>
      </c>
      <c r="J2019" s="43">
        <v>0.13717085119412128</v>
      </c>
      <c r="K2019" s="44">
        <v>0.12203324596192623</v>
      </c>
      <c r="L2019" s="26">
        <f t="shared" si="589"/>
        <v>16.229654425485879</v>
      </c>
      <c r="M2019" s="26">
        <f t="shared" si="590"/>
        <v>1.8663953851547337</v>
      </c>
      <c r="N2019" s="96">
        <f t="shared" si="591"/>
        <v>17</v>
      </c>
      <c r="O2019" s="26">
        <f t="shared" si="592"/>
        <v>0.23431246845655912</v>
      </c>
      <c r="P2019" s="3">
        <f>IF(L2019&gt;'Power Curve'!$C$37,0,INDEX(Ci,$N2019,1)*POWER(1-O2019,3)+INDEX(Ci,$N2019,2)*3*O2019*POWER(1-O2019,2)+INDEX(Ci,$N2019,3)*3*POWER(O2019,2)*(1-O2019)+INDEX(Ci,$N2019,4)*POWER(O2019,3))</f>
        <v>1983.2023116733137</v>
      </c>
      <c r="Q2019" s="3">
        <f>MAX(0,MIN(P2019-V2019+W2019,'Power Curve'!$C$39))</f>
        <v>1981.1380416866518</v>
      </c>
      <c r="R2019" s="3">
        <f t="shared" si="593"/>
        <v>1985.399963378911</v>
      </c>
      <c r="S2019" s="3">
        <f t="shared" si="594"/>
        <v>-4.2619216922591932</v>
      </c>
      <c r="T2019" s="3">
        <f t="shared" si="595"/>
        <v>4.2619216922591932</v>
      </c>
      <c r="V2019" s="37">
        <f t="array" ref="V2019">SUM(_xlfn.NORM.DIST($AD$3:$AD$1003,$L2019,$AA2019,FALSE)*WindSpeedStep*$AE$3:$AE$1003)/AG2019</f>
        <v>1981.7840168141961</v>
      </c>
      <c r="W2019" s="37">
        <f t="array" ref="W2019">SUM(_xlfn.NORM.DIST($AD$3:$AD$1003,$L2019,$AB2019,FALSE)*WindSpeedStep*$AE$3:$AE$1003)/AH2019</f>
        <v>1979.7197468275342</v>
      </c>
      <c r="Y2019" s="1">
        <f t="shared" si="596"/>
        <v>16</v>
      </c>
      <c r="Z2019" s="99">
        <f>IF(L2019&lt;'Power Curve'!$P$28,'Power Curve'!$Q$28,IF(L2019&gt;'Power Curve'!$P$29,'Power Curve'!$Q$29,INDEX(ReferenceTurbulence,Y2019)+(L2019-INDEX(ReferenceTurbulenceWindSpeed,Y2019))*(INDEX(ReferenceTurbulence,Y2019+1)-INDEX(ReferenceTurbulence,Y2019))/(INDEX(ReferenceTurbulenceWindSpeed,Y2019+1)-INDEX(ReferenceTurbulenceWindSpeed,Y2019))))</f>
        <v>0.12103466878496991</v>
      </c>
      <c r="AA2019" s="100">
        <f t="shared" si="602"/>
        <v>1.9643508478832046</v>
      </c>
      <c r="AB2019" s="29">
        <f t="shared" si="603"/>
        <v>2.2262355121303354</v>
      </c>
      <c r="AG2019" s="40">
        <f t="array" ref="AG2019">SUM(_xlfn.NORM.DIST($AD$3:$AD$1003,$F2019,$AA2019,FALSE)*WindSpeedStep)</f>
        <v>0.99999999999999456</v>
      </c>
      <c r="AH2019" s="40">
        <f t="array" ref="AH2019">SUM(_xlfn.NORM.DIST($AD$3:$AD$1003,$F2019,$AB2019,FALSE)*WindSpeedStep)</f>
        <v>0.99999999999990097</v>
      </c>
      <c r="AJ2019" s="47">
        <f t="shared" si="597"/>
        <v>16</v>
      </c>
      <c r="AK2019" s="83" t="b">
        <f>COUNTIF('Power Curve'!$D$2:$D$31,AJ2019)&gt;0</f>
        <v>1</v>
      </c>
      <c r="AL2019" s="83" t="b">
        <f t="shared" si="598"/>
        <v>0</v>
      </c>
      <c r="AM2019" s="83" t="b">
        <f t="shared" si="604"/>
        <v>1</v>
      </c>
      <c r="AN2019" s="47" t="str">
        <f t="shared" si="599"/>
        <v>Inner</v>
      </c>
      <c r="AO2019" s="48" t="str">
        <f t="shared" si="600"/>
        <v>1.8-1.9</v>
      </c>
      <c r="AP2019" s="49" t="str">
        <f t="shared" si="605"/>
        <v>11-12</v>
      </c>
      <c r="AQ2019" s="49" t="str">
        <f t="shared" si="606"/>
        <v>Mar</v>
      </c>
      <c r="AR2019" s="48" t="str">
        <f t="shared" si="607"/>
        <v>305-315</v>
      </c>
      <c r="AS2019" s="49" t="str">
        <f t="shared" si="601"/>
        <v>Inner-TI</v>
      </c>
    </row>
    <row r="2020" spans="5:45" x14ac:dyDescent="0.3">
      <c r="E2020" s="15">
        <v>40981.493055555555</v>
      </c>
      <c r="F2020" s="21">
        <v>14.99</v>
      </c>
      <c r="G2020" s="21">
        <v>1985.309997558596</v>
      </c>
      <c r="H2020" s="42">
        <v>1.2024000426025165</v>
      </c>
      <c r="I2020" s="35">
        <v>302.39999999999998</v>
      </c>
      <c r="J2020" s="43">
        <v>0.10607071380920614</v>
      </c>
      <c r="K2020" s="44">
        <v>3.9155783851788764E-2</v>
      </c>
      <c r="L2020" s="26">
        <f t="shared" si="589"/>
        <v>14.897243995205647</v>
      </c>
      <c r="M2020" s="26">
        <f t="shared" si="590"/>
        <v>1.6604670580236864</v>
      </c>
      <c r="N2020" s="96">
        <f t="shared" si="591"/>
        <v>15</v>
      </c>
      <c r="O2020" s="26">
        <f t="shared" si="592"/>
        <v>0.90145621797420816</v>
      </c>
      <c r="P2020" s="3">
        <f>IF(L2020&gt;'Power Curve'!$C$37,0,INDEX(Ci,$N2020,1)*POWER(1-O2020,3)+INDEX(Ci,$N2020,2)*3*O2020*POWER(1-O2020,2)+INDEX(Ci,$N2020,3)*3*POWER(O2020,2)*(1-O2020)+INDEX(Ci,$N2020,4)*POWER(O2020,3))</f>
        <v>1978.6929987031488</v>
      </c>
      <c r="Q2020" s="3">
        <f>MAX(0,MIN(P2020-V2020+W2020,'Power Curve'!$C$39))</f>
        <v>1982.0102278266345</v>
      </c>
      <c r="R2020" s="3">
        <f t="shared" si="593"/>
        <v>1985.309997558596</v>
      </c>
      <c r="S2020" s="3">
        <f t="shared" si="594"/>
        <v>-3.2997697319615327</v>
      </c>
      <c r="T2020" s="3">
        <f t="shared" si="595"/>
        <v>3.2997697319615327</v>
      </c>
      <c r="V2020" s="37">
        <f t="array" ref="V2020">SUM(_xlfn.NORM.DIST($AD$3:$AD$1003,$L2020,$AA2020,FALSE)*WindSpeedStep*$AE$3:$AE$1003)/AG2020</f>
        <v>1976.1622415386648</v>
      </c>
      <c r="W2020" s="37">
        <f t="array" ref="W2020">SUM(_xlfn.NORM.DIST($AD$3:$AD$1003,$L2020,$AB2020,FALSE)*WindSpeedStep*$AE$3:$AE$1003)/AH2020</f>
        <v>1979.4794706621506</v>
      </c>
      <c r="Y2020" s="1">
        <f t="shared" si="596"/>
        <v>14</v>
      </c>
      <c r="Z2020" s="99">
        <f>IF(L2020&lt;'Power Curve'!$P$28,'Power Curve'!$Q$28,IF(L2020&gt;'Power Curve'!$P$29,'Power Curve'!$Q$29,INDEX(ReferenceTurbulence,Y2020)+(L2020-INDEX(ReferenceTurbulenceWindSpeed,Y2020))*(INDEX(ReferenceTurbulence,Y2020+1)-INDEX(ReferenceTurbulence,Y2020))/(INDEX(ReferenceTurbulenceWindSpeed,Y2020+1)-INDEX(ReferenceTurbulenceWindSpeed,Y2020))))</f>
        <v>0.12302184579717133</v>
      </c>
      <c r="AA2020" s="100">
        <f t="shared" si="602"/>
        <v>1.8326864535810257</v>
      </c>
      <c r="AB2020" s="29">
        <f t="shared" si="603"/>
        <v>1.5801613043613729</v>
      </c>
      <c r="AG2020" s="40">
        <f t="array" ref="AG2020">SUM(_xlfn.NORM.DIST($AD$3:$AD$1003,$F2020,$AA2020,FALSE)*WindSpeedStep)</f>
        <v>0.99999999999999822</v>
      </c>
      <c r="AH2020" s="40">
        <f t="array" ref="AH2020">SUM(_xlfn.NORM.DIST($AD$3:$AD$1003,$F2020,$AB2020,FALSE)*WindSpeedStep)</f>
        <v>0.99999999999999922</v>
      </c>
      <c r="AJ2020" s="47">
        <f t="shared" si="597"/>
        <v>15</v>
      </c>
      <c r="AK2020" s="83" t="b">
        <f>COUNTIF('Power Curve'!$D$2:$D$31,AJ2020)&gt;0</f>
        <v>1</v>
      </c>
      <c r="AL2020" s="83" t="b">
        <f t="shared" si="598"/>
        <v>0</v>
      </c>
      <c r="AM2020" s="83" t="b">
        <f t="shared" si="604"/>
        <v>1</v>
      </c>
      <c r="AN2020" s="47" t="str">
        <f t="shared" si="599"/>
        <v>Outer</v>
      </c>
      <c r="AO2020" s="48" t="str">
        <f t="shared" si="600"/>
        <v>1.6-1.7</v>
      </c>
      <c r="AP2020" s="49" t="str">
        <f t="shared" si="605"/>
        <v>11-12</v>
      </c>
      <c r="AQ2020" s="49" t="str">
        <f t="shared" si="606"/>
        <v>Mar</v>
      </c>
      <c r="AR2020" s="48" t="str">
        <f t="shared" si="607"/>
        <v>295-305</v>
      </c>
      <c r="AS2020" s="49" t="str">
        <f t="shared" si="601"/>
        <v>Inner-TI</v>
      </c>
    </row>
    <row r="2021" spans="5:45" x14ac:dyDescent="0.3">
      <c r="E2021" s="15">
        <v>40981.5</v>
      </c>
      <c r="F2021" s="21">
        <v>16.41</v>
      </c>
      <c r="G2021" s="21">
        <v>1981.150024414063</v>
      </c>
      <c r="H2021" s="42">
        <v>1.2029773514487372</v>
      </c>
      <c r="I2021" s="35">
        <v>303.3</v>
      </c>
      <c r="J2021" s="43">
        <v>0.13711151736745886</v>
      </c>
      <c r="K2021" s="44">
        <v>0.13549187236075666</v>
      </c>
      <c r="L2021" s="26">
        <f t="shared" si="589"/>
        <v>16.311066880146949</v>
      </c>
      <c r="M2021" s="26">
        <f t="shared" si="590"/>
        <v>1.8789779424621398</v>
      </c>
      <c r="N2021" s="96">
        <f t="shared" si="591"/>
        <v>17</v>
      </c>
      <c r="O2021" s="26">
        <f t="shared" si="592"/>
        <v>0.31663646990221295</v>
      </c>
      <c r="P2021" s="3">
        <f>IF(L2021&gt;'Power Curve'!$C$37,0,INDEX(Ci,$N2021,1)*POWER(1-O2021,3)+INDEX(Ci,$N2021,2)*3*O2021*POWER(1-O2021,2)+INDEX(Ci,$N2021,3)*3*POWER(O2021,2)*(1-O2021)+INDEX(Ci,$N2021,4)*POWER(O2021,3))</f>
        <v>1983.5060285229586</v>
      </c>
      <c r="Q2021" s="3">
        <f>MAX(0,MIN(P2021-V2021+W2021,'Power Curve'!$C$39))</f>
        <v>1981.5654484038687</v>
      </c>
      <c r="R2021" s="3">
        <f t="shared" si="593"/>
        <v>1981.150024414063</v>
      </c>
      <c r="S2021" s="3">
        <f t="shared" si="594"/>
        <v>0.41542398980573125</v>
      </c>
      <c r="T2021" s="3">
        <f t="shared" si="595"/>
        <v>0.41542398980573125</v>
      </c>
      <c r="V2021" s="37">
        <f t="array" ref="V2021">SUM(_xlfn.NORM.DIST($AD$3:$AD$1003,$L2021,$AA2021,FALSE)*WindSpeedStep*$AE$3:$AE$1003)/AG2021</f>
        <v>1981.9678476580796</v>
      </c>
      <c r="W2021" s="37">
        <f t="array" ref="W2021">SUM(_xlfn.NORM.DIST($AD$3:$AD$1003,$L2021,$AB2021,FALSE)*WindSpeedStep*$AE$3:$AE$1003)/AH2021</f>
        <v>1980.0272675389897</v>
      </c>
      <c r="Y2021" s="1">
        <f t="shared" si="596"/>
        <v>16</v>
      </c>
      <c r="Z2021" s="99">
        <f>IF(L2021&lt;'Power Curve'!$P$28,'Power Curve'!$Q$28,IF(L2021&gt;'Power Curve'!$P$29,'Power Curve'!$Q$29,INDEX(ReferenceTurbulence,Y2021)+(L2021-INDEX(ReferenceTurbulenceWindSpeed,Y2021))*(INDEX(ReferenceTurbulence,Y2021+1)-INDEX(ReferenceTurbulence,Y2021))/(INDEX(ReferenceTurbulenceWindSpeed,Y2021+1)-INDEX(ReferenceTurbulenceWindSpeed,Y2021))))</f>
        <v>0.12103577797910017</v>
      </c>
      <c r="AA2021" s="100">
        <f t="shared" si="602"/>
        <v>1.9742226695077203</v>
      </c>
      <c r="AB2021" s="29">
        <f t="shared" si="603"/>
        <v>2.2364351298190512</v>
      </c>
      <c r="AG2021" s="40">
        <f t="array" ref="AG2021">SUM(_xlfn.NORM.DIST($AD$3:$AD$1003,$F2021,$AA2021,FALSE)*WindSpeedStep)</f>
        <v>0.99999999999999345</v>
      </c>
      <c r="AH2021" s="40">
        <f t="array" ref="AH2021">SUM(_xlfn.NORM.DIST($AD$3:$AD$1003,$F2021,$AB2021,FALSE)*WindSpeedStep)</f>
        <v>0.99999999999990163</v>
      </c>
      <c r="AJ2021" s="47">
        <f t="shared" si="597"/>
        <v>16</v>
      </c>
      <c r="AK2021" s="83" t="b">
        <f>COUNTIF('Power Curve'!$D$2:$D$31,AJ2021)&gt;0</f>
        <v>1</v>
      </c>
      <c r="AL2021" s="83" t="b">
        <f t="shared" si="598"/>
        <v>0</v>
      </c>
      <c r="AM2021" s="83" t="b">
        <f t="shared" si="604"/>
        <v>1</v>
      </c>
      <c r="AN2021" s="47" t="str">
        <f t="shared" si="599"/>
        <v>Inner</v>
      </c>
      <c r="AO2021" s="48" t="str">
        <f t="shared" si="600"/>
        <v>1.8-1.9</v>
      </c>
      <c r="AP2021" s="49" t="str">
        <f t="shared" si="605"/>
        <v>12-13</v>
      </c>
      <c r="AQ2021" s="49" t="str">
        <f t="shared" si="606"/>
        <v>Mar</v>
      </c>
      <c r="AR2021" s="48" t="str">
        <f t="shared" si="607"/>
        <v>295-305</v>
      </c>
      <c r="AS2021" s="49" t="str">
        <f t="shared" si="601"/>
        <v>Inner-TI</v>
      </c>
    </row>
    <row r="2022" spans="5:45" x14ac:dyDescent="0.3">
      <c r="E2022" s="15">
        <v>40981.506944444445</v>
      </c>
      <c r="F2022" s="21">
        <v>16.22</v>
      </c>
      <c r="G2022" s="21">
        <v>1988.470031738281</v>
      </c>
      <c r="H2022" s="42">
        <v>1.2037776164967917</v>
      </c>
      <c r="I2022" s="35">
        <v>303.8</v>
      </c>
      <c r="J2022" s="43">
        <v>0.10850801479654748</v>
      </c>
      <c r="K2022" s="44">
        <v>0.13259821210527217</v>
      </c>
      <c r="L2022" s="26">
        <f t="shared" si="589"/>
        <v>16.125786596362659</v>
      </c>
      <c r="M2022" s="26">
        <f t="shared" si="590"/>
        <v>1.8503422773375129</v>
      </c>
      <c r="N2022" s="96">
        <f t="shared" si="591"/>
        <v>17</v>
      </c>
      <c r="O2022" s="26">
        <f t="shared" si="592"/>
        <v>0.12928166757363455</v>
      </c>
      <c r="P2022" s="3">
        <f>IF(L2022&gt;'Power Curve'!$C$37,0,INDEX(Ci,$N2022,1)*POWER(1-O2022,3)+INDEX(Ci,$N2022,2)*3*O2022*POWER(1-O2022,2)+INDEX(Ci,$N2022,3)*3*POWER(O2022,2)*(1-O2022)+INDEX(Ci,$N2022,4)*POWER(O2022,3))</f>
        <v>1982.8256868072226</v>
      </c>
      <c r="Q2022" s="3">
        <f>MAX(0,MIN(P2022-V2022+W2022,'Power Curve'!$C$39))</f>
        <v>1983.6965054052944</v>
      </c>
      <c r="R2022" s="3">
        <f t="shared" si="593"/>
        <v>1988.470031738281</v>
      </c>
      <c r="S2022" s="3">
        <f t="shared" si="594"/>
        <v>-4.7735263329866484</v>
      </c>
      <c r="T2022" s="3">
        <f t="shared" si="595"/>
        <v>4.7735263329866484</v>
      </c>
      <c r="V2022" s="37">
        <f t="array" ref="V2022">SUM(_xlfn.NORM.DIST($AD$3:$AD$1003,$L2022,$AA2022,FALSE)*WindSpeedStep*$AE$3:$AE$1003)/AG2022</f>
        <v>1981.5361215341479</v>
      </c>
      <c r="W2022" s="37">
        <f t="array" ref="W2022">SUM(_xlfn.NORM.DIST($AD$3:$AD$1003,$L2022,$AB2022,FALSE)*WindSpeedStep*$AE$3:$AE$1003)/AH2022</f>
        <v>1982.4069401322197</v>
      </c>
      <c r="Y2022" s="1">
        <f t="shared" si="596"/>
        <v>16</v>
      </c>
      <c r="Z2022" s="99">
        <f>IF(L2022&lt;'Power Curve'!$P$28,'Power Curve'!$Q$28,IF(L2022&gt;'Power Curve'!$P$29,'Power Curve'!$Q$29,INDEX(ReferenceTurbulence,Y2022)+(L2022-INDEX(ReferenceTurbulenceWindSpeed,Y2022))*(INDEX(ReferenceTurbulence,Y2022+1)-INDEX(ReferenceTurbulence,Y2022))/(INDEX(ReferenceTurbulenceWindSpeed,Y2022+1)-INDEX(ReferenceTurbulenceWindSpeed,Y2022))))</f>
        <v>0.12103325365030942</v>
      </c>
      <c r="AA2022" s="100">
        <f t="shared" si="602"/>
        <v>1.9517564194283215</v>
      </c>
      <c r="AB2022" s="29">
        <f t="shared" si="603"/>
        <v>1.7497770906040864</v>
      </c>
      <c r="AG2022" s="40">
        <f t="array" ref="AG2022">SUM(_xlfn.NORM.DIST($AD$3:$AD$1003,$F2022,$AA2022,FALSE)*WindSpeedStep)</f>
        <v>0.99999999999999423</v>
      </c>
      <c r="AH2022" s="40">
        <f t="array" ref="AH2022">SUM(_xlfn.NORM.DIST($AD$3:$AD$1003,$F2022,$AB2022,FALSE)*WindSpeedStep)</f>
        <v>0.99999999999999423</v>
      </c>
      <c r="AJ2022" s="47">
        <f t="shared" si="597"/>
        <v>16</v>
      </c>
      <c r="AK2022" s="83" t="b">
        <f>COUNTIF('Power Curve'!$D$2:$D$31,AJ2022)&gt;0</f>
        <v>1</v>
      </c>
      <c r="AL2022" s="83" t="b">
        <f t="shared" si="598"/>
        <v>0</v>
      </c>
      <c r="AM2022" s="83" t="b">
        <f t="shared" si="604"/>
        <v>1</v>
      </c>
      <c r="AN2022" s="47" t="str">
        <f t="shared" si="599"/>
        <v>Inner</v>
      </c>
      <c r="AO2022" s="48" t="str">
        <f t="shared" si="600"/>
        <v>1.8-1.9</v>
      </c>
      <c r="AP2022" s="49" t="str">
        <f t="shared" si="605"/>
        <v>12-13</v>
      </c>
      <c r="AQ2022" s="49" t="str">
        <f t="shared" si="606"/>
        <v>Mar</v>
      </c>
      <c r="AR2022" s="48" t="str">
        <f t="shared" si="607"/>
        <v>295-305</v>
      </c>
      <c r="AS2022" s="49" t="str">
        <f t="shared" si="601"/>
        <v>Inner-TI</v>
      </c>
    </row>
    <row r="2023" spans="5:45" x14ac:dyDescent="0.3">
      <c r="E2023" s="15">
        <v>40981.513888888891</v>
      </c>
      <c r="F2023" s="21">
        <v>13.72</v>
      </c>
      <c r="G2023" s="21">
        <v>1949.2999572753929</v>
      </c>
      <c r="H2023" s="42">
        <v>1.2032207063771705</v>
      </c>
      <c r="I2023" s="35">
        <v>305.8</v>
      </c>
      <c r="J2023" s="43">
        <v>0.14212827988338192</v>
      </c>
      <c r="K2023" s="44">
        <v>9.0004469719760241E-2</v>
      </c>
      <c r="L2023" s="26">
        <f t="shared" si="589"/>
        <v>13.638203953673701</v>
      </c>
      <c r="M2023" s="26">
        <f t="shared" si="590"/>
        <v>1.4658783609889838</v>
      </c>
      <c r="N2023" s="96">
        <f t="shared" si="591"/>
        <v>14</v>
      </c>
      <c r="O2023" s="26">
        <f t="shared" si="592"/>
        <v>0.67269809303052108</v>
      </c>
      <c r="P2023" s="3">
        <f>IF(L2023&gt;'Power Curve'!$C$37,0,INDEX(Ci,$N2023,1)*POWER(1-O2023,3)+INDEX(Ci,$N2023,2)*3*O2023*POWER(1-O2023,2)+INDEX(Ci,$N2023,3)*3*POWER(O2023,2)*(1-O2023)+INDEX(Ci,$N2023,4)*POWER(O2023,3))</f>
        <v>1970.3630744018269</v>
      </c>
      <c r="Q2023" s="3">
        <f>MAX(0,MIN(P2023-V2023+W2023,'Power Curve'!$C$39))</f>
        <v>1955.1601446447339</v>
      </c>
      <c r="R2023" s="3">
        <f t="shared" si="593"/>
        <v>1949.2999572753929</v>
      </c>
      <c r="S2023" s="3">
        <f t="shared" si="594"/>
        <v>5.8601873693410198</v>
      </c>
      <c r="T2023" s="3">
        <f t="shared" si="595"/>
        <v>5.8601873693410198</v>
      </c>
      <c r="V2023" s="37">
        <f t="array" ref="V2023">SUM(_xlfn.NORM.DIST($AD$3:$AD$1003,$L2023,$AA2023,FALSE)*WindSpeedStep*$AE$3:$AE$1003)/AG2023</f>
        <v>1962.1624377277651</v>
      </c>
      <c r="W2023" s="37">
        <f t="array" ref="W2023">SUM(_xlfn.NORM.DIST($AD$3:$AD$1003,$L2023,$AB2023,FALSE)*WindSpeedStep*$AE$3:$AE$1003)/AH2023</f>
        <v>1946.9595079706721</v>
      </c>
      <c r="Y2023" s="1">
        <f t="shared" si="596"/>
        <v>13</v>
      </c>
      <c r="Z2023" s="99">
        <f>IF(L2023&lt;'Power Curve'!$P$28,'Power Curve'!$Q$28,IF(L2023&gt;'Power Curve'!$P$29,'Power Curve'!$Q$29,INDEX(ReferenceTurbulence,Y2023)+(L2023-INDEX(ReferenceTurbulenceWindSpeed,Y2023))*(INDEX(ReferenceTurbulence,Y2023+1)-INDEX(ReferenceTurbulence,Y2023))/(INDEX(ReferenceTurbulenceWindSpeed,Y2023+1)-INDEX(ReferenceTurbulenceWindSpeed,Y2023))))</f>
        <v>0.1210493115487369</v>
      </c>
      <c r="AA2023" s="100">
        <f t="shared" si="602"/>
        <v>1.6508951993534631</v>
      </c>
      <c r="AB2023" s="29">
        <f t="shared" si="603"/>
        <v>1.9383744686343816</v>
      </c>
      <c r="AG2023" s="40">
        <f t="array" ref="AG2023">SUM(_xlfn.NORM.DIST($AD$3:$AD$1003,$F2023,$AA2023,FALSE)*WindSpeedStep)</f>
        <v>1.0000000000000029</v>
      </c>
      <c r="AH2023" s="40">
        <f t="array" ref="AH2023">SUM(_xlfn.NORM.DIST($AD$3:$AD$1003,$F2023,$AB2023,FALSE)*WindSpeedStep)</f>
        <v>0.99999999999939915</v>
      </c>
      <c r="AJ2023" s="47">
        <f t="shared" si="597"/>
        <v>14</v>
      </c>
      <c r="AK2023" s="83" t="b">
        <f>COUNTIF('Power Curve'!$D$2:$D$31,AJ2023)&gt;0</f>
        <v>1</v>
      </c>
      <c r="AL2023" s="83" t="b">
        <f t="shared" si="598"/>
        <v>0</v>
      </c>
      <c r="AM2023" s="83" t="b">
        <f t="shared" si="604"/>
        <v>1</v>
      </c>
      <c r="AN2023" s="47" t="str">
        <f t="shared" si="599"/>
        <v>Outer</v>
      </c>
      <c r="AO2023" s="48" t="str">
        <f t="shared" si="600"/>
        <v>1.4-1.5</v>
      </c>
      <c r="AP2023" s="49" t="str">
        <f t="shared" si="605"/>
        <v>12-13</v>
      </c>
      <c r="AQ2023" s="49" t="str">
        <f t="shared" si="606"/>
        <v>Mar</v>
      </c>
      <c r="AR2023" s="48" t="str">
        <f t="shared" si="607"/>
        <v>305-315</v>
      </c>
      <c r="AS2023" s="49" t="str">
        <f t="shared" si="601"/>
        <v>HWS-HTI</v>
      </c>
    </row>
    <row r="2024" spans="5:45" x14ac:dyDescent="0.3">
      <c r="E2024" s="15">
        <v>40981.520833333336</v>
      </c>
      <c r="F2024" s="21">
        <v>12.68</v>
      </c>
      <c r="G2024" s="21">
        <v>1895.309951782232</v>
      </c>
      <c r="H2024" s="42">
        <v>1.2032418513984784</v>
      </c>
      <c r="I2024" s="35">
        <v>301.2</v>
      </c>
      <c r="J2024" s="43">
        <v>0.17350157728706628</v>
      </c>
      <c r="K2024" s="44">
        <v>6.8003792434086247E-2</v>
      </c>
      <c r="L2024" s="26">
        <f t="shared" si="589"/>
        <v>12.604478071911442</v>
      </c>
      <c r="M2024" s="26">
        <f t="shared" si="590"/>
        <v>1.306112693664842</v>
      </c>
      <c r="N2024" s="96">
        <f t="shared" si="591"/>
        <v>13</v>
      </c>
      <c r="O2024" s="26">
        <f t="shared" si="592"/>
        <v>0.60323432488135798</v>
      </c>
      <c r="P2024" s="3">
        <f>IF(L2024&gt;'Power Curve'!$C$37,0,INDEX(Ci,$N2024,1)*POWER(1-O2024,3)+INDEX(Ci,$N2024,2)*3*O2024*POWER(1-O2024,2)+INDEX(Ci,$N2024,3)*3*POWER(O2024,2)*(1-O2024)+INDEX(Ci,$N2024,4)*POWER(O2024,3))</f>
        <v>1942.0784914410547</v>
      </c>
      <c r="Q2024" s="3">
        <f>MAX(0,MIN(P2024-V2024+W2024,'Power Curve'!$C$39))</f>
        <v>1874.4401037369801</v>
      </c>
      <c r="R2024" s="3">
        <f t="shared" si="593"/>
        <v>1895.309951782232</v>
      </c>
      <c r="S2024" s="3">
        <f t="shared" si="594"/>
        <v>-20.869848045251956</v>
      </c>
      <c r="T2024" s="3">
        <f t="shared" si="595"/>
        <v>20.869848045251956</v>
      </c>
      <c r="V2024" s="37">
        <f t="array" ref="V2024">SUM(_xlfn.NORM.DIST($AD$3:$AD$1003,$L2024,$AA2024,FALSE)*WindSpeedStep*$AE$3:$AE$1003)/AG2024</f>
        <v>1929.3598299002799</v>
      </c>
      <c r="W2024" s="37">
        <f t="array" ref="W2024">SUM(_xlfn.NORM.DIST($AD$3:$AD$1003,$L2024,$AB2024,FALSE)*WindSpeedStep*$AE$3:$AE$1003)/AH2024</f>
        <v>1861.7214421962053</v>
      </c>
      <c r="Y2024" s="1">
        <f t="shared" si="596"/>
        <v>12</v>
      </c>
      <c r="Z2024" s="99">
        <f>IF(L2024&lt;'Power Curve'!$P$28,'Power Curve'!$Q$28,IF(L2024&gt;'Power Curve'!$P$29,'Power Curve'!$Q$29,INDEX(ReferenceTurbulence,Y2024)+(L2024-INDEX(ReferenceTurbulenceWindSpeed,Y2024))*(INDEX(ReferenceTurbulence,Y2024+1)-INDEX(ReferenceTurbulence,Y2024))/(INDEX(ReferenceTurbulenceWindSpeed,Y2024+1)-INDEX(ReferenceTurbulenceWindSpeed,Y2024))))</f>
        <v>0.1203597012469895</v>
      </c>
      <c r="AA2024" s="100">
        <f t="shared" si="602"/>
        <v>1.5170712151094914</v>
      </c>
      <c r="AB2024" s="29">
        <f t="shared" si="603"/>
        <v>2.1868968263568753</v>
      </c>
      <c r="AG2024" s="40">
        <f t="array" ref="AG2024">SUM(_xlfn.NORM.DIST($AD$3:$AD$1003,$F2024,$AA2024,FALSE)*WindSpeedStep)</f>
        <v>1.0000000000000042</v>
      </c>
      <c r="AH2024" s="40">
        <f t="array" ref="AH2024">SUM(_xlfn.NORM.DIST($AD$3:$AD$1003,$F2024,$AB2024,FALSE)*WindSpeedStep)</f>
        <v>0.99999999708462006</v>
      </c>
      <c r="AJ2024" s="47">
        <f t="shared" si="597"/>
        <v>13</v>
      </c>
      <c r="AK2024" s="83" t="b">
        <f>COUNTIF('Power Curve'!$D$2:$D$31,AJ2024)&gt;0</f>
        <v>1</v>
      </c>
      <c r="AL2024" s="83" t="b">
        <f t="shared" si="598"/>
        <v>0</v>
      </c>
      <c r="AM2024" s="83" t="b">
        <f t="shared" si="604"/>
        <v>1</v>
      </c>
      <c r="AN2024" s="47" t="str">
        <f t="shared" si="599"/>
        <v>Outer</v>
      </c>
      <c r="AO2024" s="48" t="str">
        <f t="shared" si="600"/>
        <v>1.3-1.4</v>
      </c>
      <c r="AP2024" s="49" t="str">
        <f t="shared" si="605"/>
        <v>12-13</v>
      </c>
      <c r="AQ2024" s="49" t="str">
        <f t="shared" si="606"/>
        <v>Mar</v>
      </c>
      <c r="AR2024" s="48" t="str">
        <f t="shared" si="607"/>
        <v>295-305</v>
      </c>
      <c r="AS2024" s="49" t="str">
        <f t="shared" si="601"/>
        <v>HWS-HTI</v>
      </c>
    </row>
    <row r="2025" spans="5:45" x14ac:dyDescent="0.3">
      <c r="E2025" s="15">
        <v>40981.527777777781</v>
      </c>
      <c r="F2025" s="21">
        <v>14.71</v>
      </c>
      <c r="G2025" s="21">
        <v>1973.359970092778</v>
      </c>
      <c r="H2025" s="42">
        <v>1.2035422511944813</v>
      </c>
      <c r="I2025" s="35">
        <v>296.2</v>
      </c>
      <c r="J2025" s="43">
        <v>0.10061182868796736</v>
      </c>
      <c r="K2025" s="44">
        <v>0.11713061124383824</v>
      </c>
      <c r="L2025" s="26">
        <f t="shared" si="589"/>
        <v>14.623604183721184</v>
      </c>
      <c r="M2025" s="26">
        <f t="shared" si="590"/>
        <v>1.618175143059017</v>
      </c>
      <c r="N2025" s="96">
        <f t="shared" si="591"/>
        <v>15</v>
      </c>
      <c r="O2025" s="26">
        <f t="shared" si="592"/>
        <v>0.64003723394471701</v>
      </c>
      <c r="P2025" s="3">
        <f>IF(L2025&gt;'Power Curve'!$C$37,0,INDEX(Ci,$N2025,1)*POWER(1-O2025,3)+INDEX(Ci,$N2025,2)*3*O2025*POWER(1-O2025,2)+INDEX(Ci,$N2025,3)*3*POWER(O2025,2)*(1-O2025)+INDEX(Ci,$N2025,4)*POWER(O2025,3))</f>
        <v>1977.8415315884608</v>
      </c>
      <c r="Q2025" s="3">
        <f>MAX(0,MIN(P2025-V2025+W2025,'Power Curve'!$C$39))</f>
        <v>1982.6205069214075</v>
      </c>
      <c r="R2025" s="3">
        <f t="shared" si="593"/>
        <v>1973.359970092778</v>
      </c>
      <c r="S2025" s="3">
        <f t="shared" si="594"/>
        <v>9.2605368286294834</v>
      </c>
      <c r="T2025" s="3">
        <f t="shared" si="595"/>
        <v>9.2605368286294834</v>
      </c>
      <c r="V2025" s="37">
        <f t="array" ref="V2025">SUM(_xlfn.NORM.DIST($AD$3:$AD$1003,$L2025,$AA2025,FALSE)*WindSpeedStep*$AE$3:$AE$1003)/AG2025</f>
        <v>1974.3430291028467</v>
      </c>
      <c r="W2025" s="37">
        <f t="array" ref="W2025">SUM(_xlfn.NORM.DIST($AD$3:$AD$1003,$L2025,$AB2025,FALSE)*WindSpeedStep*$AE$3:$AE$1003)/AH2025</f>
        <v>1979.1220044357933</v>
      </c>
      <c r="Y2025" s="1">
        <f t="shared" si="596"/>
        <v>14</v>
      </c>
      <c r="Z2025" s="99">
        <f>IF(L2025&lt;'Power Curve'!$P$28,'Power Curve'!$Q$28,IF(L2025&gt;'Power Curve'!$P$29,'Power Curve'!$Q$29,INDEX(ReferenceTurbulence,Y2025)+(L2025-INDEX(ReferenceTurbulenceWindSpeed,Y2025))*(INDEX(ReferenceTurbulence,Y2025+1)-INDEX(ReferenceTurbulence,Y2025))/(INDEX(ReferenceTurbulenceWindSpeed,Y2025+1)-INDEX(ReferenceTurbulenceWindSpeed,Y2025))))</f>
        <v>0.12234712678084411</v>
      </c>
      <c r="AA2025" s="100">
        <f t="shared" si="602"/>
        <v>1.789155955058618</v>
      </c>
      <c r="AB2025" s="29">
        <f t="shared" si="603"/>
        <v>1.4713075589331985</v>
      </c>
      <c r="AG2025" s="40">
        <f t="array" ref="AG2025">SUM(_xlfn.NORM.DIST($AD$3:$AD$1003,$F2025,$AA2025,FALSE)*WindSpeedStep)</f>
        <v>0.99999999999999933</v>
      </c>
      <c r="AH2025" s="40">
        <f t="array" ref="AH2025">SUM(_xlfn.NORM.DIST($AD$3:$AD$1003,$F2025,$AB2025,FALSE)*WindSpeedStep)</f>
        <v>1</v>
      </c>
      <c r="AJ2025" s="47">
        <f t="shared" si="597"/>
        <v>15</v>
      </c>
      <c r="AK2025" s="83" t="b">
        <f>COUNTIF('Power Curve'!$D$2:$D$31,AJ2025)&gt;0</f>
        <v>1</v>
      </c>
      <c r="AL2025" s="83" t="b">
        <f t="shared" si="598"/>
        <v>0</v>
      </c>
      <c r="AM2025" s="83" t="b">
        <f t="shared" si="604"/>
        <v>1</v>
      </c>
      <c r="AN2025" s="47" t="str">
        <f t="shared" si="599"/>
        <v>Inner</v>
      </c>
      <c r="AO2025" s="48" t="str">
        <f t="shared" si="600"/>
        <v>1.6-1.7</v>
      </c>
      <c r="AP2025" s="49" t="str">
        <f t="shared" si="605"/>
        <v>12-13</v>
      </c>
      <c r="AQ2025" s="49" t="str">
        <f t="shared" si="606"/>
        <v>Mar</v>
      </c>
      <c r="AR2025" s="48" t="str">
        <f t="shared" si="607"/>
        <v>295-305</v>
      </c>
      <c r="AS2025" s="49" t="str">
        <f t="shared" si="601"/>
        <v>Inner-TI</v>
      </c>
    </row>
    <row r="2026" spans="5:45" x14ac:dyDescent="0.3">
      <c r="E2026" s="15">
        <v>40981.534722222219</v>
      </c>
      <c r="F2026" s="21">
        <v>13.88</v>
      </c>
      <c r="G2026" s="21">
        <v>1937.2599945068409</v>
      </c>
      <c r="H2026" s="42">
        <v>1.203463900690585</v>
      </c>
      <c r="I2026" s="35">
        <v>303.2</v>
      </c>
      <c r="J2026" s="43">
        <v>0.13112391930835735</v>
      </c>
      <c r="K2026" s="44">
        <v>6.9825871117362534E-2</v>
      </c>
      <c r="L2026" s="26">
        <f t="shared" si="589"/>
        <v>13.798179565521112</v>
      </c>
      <c r="M2026" s="26">
        <f t="shared" si="590"/>
        <v>1.4906031074941388</v>
      </c>
      <c r="N2026" s="96">
        <f t="shared" si="591"/>
        <v>14</v>
      </c>
      <c r="O2026" s="26">
        <f t="shared" si="592"/>
        <v>0.83868816137217572</v>
      </c>
      <c r="P2026" s="3">
        <f>IF(L2026&gt;'Power Curve'!$C$37,0,INDEX(Ci,$N2026,1)*POWER(1-O2026,3)+INDEX(Ci,$N2026,2)*3*O2026*POWER(1-O2026,2)+INDEX(Ci,$N2026,3)*3*POWER(O2026,2)*(1-O2026)+INDEX(Ci,$N2026,4)*POWER(O2026,3))</f>
        <v>1973.1720249984824</v>
      </c>
      <c r="Q2026" s="3">
        <f>MAX(0,MIN(P2026-V2026+W2026,'Power Curve'!$C$39))</f>
        <v>1967.0345685959792</v>
      </c>
      <c r="R2026" s="3">
        <f t="shared" si="593"/>
        <v>1937.2599945068409</v>
      </c>
      <c r="S2026" s="3">
        <f t="shared" si="594"/>
        <v>29.774574089138241</v>
      </c>
      <c r="T2026" s="3">
        <f t="shared" si="595"/>
        <v>29.774574089138241</v>
      </c>
      <c r="V2026" s="37">
        <f t="array" ref="V2026">SUM(_xlfn.NORM.DIST($AD$3:$AD$1003,$L2026,$AA2026,FALSE)*WindSpeedStep*$AE$3:$AE$1003)/AG2026</f>
        <v>1965.1480604085673</v>
      </c>
      <c r="W2026" s="37">
        <f t="array" ref="W2026">SUM(_xlfn.NORM.DIST($AD$3:$AD$1003,$L2026,$AB2026,FALSE)*WindSpeedStep*$AE$3:$AE$1003)/AH2026</f>
        <v>1959.0106040060641</v>
      </c>
      <c r="Y2026" s="1">
        <f t="shared" si="596"/>
        <v>13</v>
      </c>
      <c r="Z2026" s="99">
        <f>IF(L2026&lt;'Power Curve'!$P$28,'Power Curve'!$Q$28,IF(L2026&gt;'Power Curve'!$P$29,'Power Curve'!$Q$29,INDEX(ReferenceTurbulence,Y2026)+(L2026-INDEX(ReferenceTurbulenceWindSpeed,Y2026))*(INDEX(ReferenceTurbulence,Y2026+1)-INDEX(ReferenceTurbulence,Y2026))/(INDEX(ReferenceTurbulenceWindSpeed,Y2026+1)-INDEX(ReferenceTurbulenceWindSpeed,Y2026))))</f>
        <v>0.12086972453218026</v>
      </c>
      <c r="AA2026" s="100">
        <f t="shared" si="602"/>
        <v>1.6677821631300955</v>
      </c>
      <c r="AB2026" s="29">
        <f t="shared" si="603"/>
        <v>1.8092713839516155</v>
      </c>
      <c r="AG2026" s="40">
        <f t="array" ref="AG2026">SUM(_xlfn.NORM.DIST($AD$3:$AD$1003,$F2026,$AA2026,FALSE)*WindSpeedStep)</f>
        <v>1.0000000000000018</v>
      </c>
      <c r="AH2026" s="40">
        <f t="array" ref="AH2026">SUM(_xlfn.NORM.DIST($AD$3:$AD$1003,$F2026,$AB2026,FALSE)*WindSpeedStep)</f>
        <v>0.99999999999999478</v>
      </c>
      <c r="AJ2026" s="47">
        <f t="shared" si="597"/>
        <v>14</v>
      </c>
      <c r="AK2026" s="83" t="b">
        <f>COUNTIF('Power Curve'!$D$2:$D$31,AJ2026)&gt;0</f>
        <v>1</v>
      </c>
      <c r="AL2026" s="83" t="b">
        <f t="shared" si="598"/>
        <v>0</v>
      </c>
      <c r="AM2026" s="83" t="b">
        <f t="shared" si="604"/>
        <v>1</v>
      </c>
      <c r="AN2026" s="47" t="str">
        <f t="shared" si="599"/>
        <v>Outer</v>
      </c>
      <c r="AO2026" s="48" t="str">
        <f t="shared" si="600"/>
        <v>1.4-1.5</v>
      </c>
      <c r="AP2026" s="49" t="str">
        <f t="shared" si="605"/>
        <v>12-13</v>
      </c>
      <c r="AQ2026" s="49" t="str">
        <f t="shared" si="606"/>
        <v>Mar</v>
      </c>
      <c r="AR2026" s="48" t="str">
        <f t="shared" si="607"/>
        <v>295-305</v>
      </c>
      <c r="AS2026" s="49" t="str">
        <f t="shared" si="601"/>
        <v>Inner-TI</v>
      </c>
    </row>
    <row r="2027" spans="5:45" x14ac:dyDescent="0.3">
      <c r="E2027" s="15">
        <v>40981.541666666664</v>
      </c>
      <c r="F2027" s="21">
        <v>13.88</v>
      </c>
      <c r="G2027" s="21">
        <v>1975.279968261721</v>
      </c>
      <c r="H2027" s="42">
        <v>1.2033750711398592</v>
      </c>
      <c r="I2027" s="35">
        <v>299.8</v>
      </c>
      <c r="J2027" s="43">
        <v>0.12463976945244956</v>
      </c>
      <c r="K2027" s="44">
        <v>9.4280745914028297E-2</v>
      </c>
      <c r="L2027" s="26">
        <f t="shared" si="589"/>
        <v>13.797840068771002</v>
      </c>
      <c r="M2027" s="26">
        <f t="shared" si="590"/>
        <v>1.4905506371770147</v>
      </c>
      <c r="N2027" s="96">
        <f t="shared" si="591"/>
        <v>14</v>
      </c>
      <c r="O2027" s="26">
        <f t="shared" si="592"/>
        <v>0.83833590087383014</v>
      </c>
      <c r="P2027" s="3">
        <f>IF(L2027&gt;'Power Curve'!$C$37,0,INDEX(Ci,$N2027,1)*POWER(1-O2027,3)+INDEX(Ci,$N2027,2)*3*O2027*POWER(1-O2027,2)+INDEX(Ci,$N2027,3)*3*POWER(O2027,2)*(1-O2027)+INDEX(Ci,$N2027,4)*POWER(O2027,3))</f>
        <v>1973.1671394934328</v>
      </c>
      <c r="Q2027" s="3">
        <f>MAX(0,MIN(P2027-V2027+W2027,'Power Curve'!$C$39))</f>
        <v>1971.0490493360915</v>
      </c>
      <c r="R2027" s="3">
        <f t="shared" si="593"/>
        <v>1975.279968261721</v>
      </c>
      <c r="S2027" s="3">
        <f t="shared" si="594"/>
        <v>-4.2309189256295667</v>
      </c>
      <c r="T2027" s="3">
        <f t="shared" si="595"/>
        <v>4.2309189256295667</v>
      </c>
      <c r="V2027" s="37">
        <f t="array" ref="V2027">SUM(_xlfn.NORM.DIST($AD$3:$AD$1003,$L2027,$AA2027,FALSE)*WindSpeedStep*$AE$3:$AE$1003)/AG2027</f>
        <v>1965.1421895528474</v>
      </c>
      <c r="W2027" s="37">
        <f t="array" ref="W2027">SUM(_xlfn.NORM.DIST($AD$3:$AD$1003,$L2027,$AB2027,FALSE)*WindSpeedStep*$AE$3:$AE$1003)/AH2027</f>
        <v>1963.024099395506</v>
      </c>
      <c r="Y2027" s="1">
        <f t="shared" si="596"/>
        <v>13</v>
      </c>
      <c r="Z2027" s="99">
        <f>IF(L2027&lt;'Power Curve'!$P$28,'Power Curve'!$Q$28,IF(L2027&gt;'Power Curve'!$P$29,'Power Curve'!$Q$29,INDEX(ReferenceTurbulence,Y2027)+(L2027-INDEX(ReferenceTurbulenceWindSpeed,Y2027))*(INDEX(ReferenceTurbulence,Y2027+1)-INDEX(ReferenceTurbulence,Y2027))/(INDEX(ReferenceTurbulenceWindSpeed,Y2027+1)-INDEX(ReferenceTurbulenceWindSpeed,Y2027))))</f>
        <v>0.12087010564782519</v>
      </c>
      <c r="AA2027" s="100">
        <f t="shared" si="602"/>
        <v>1.6677463868241467</v>
      </c>
      <c r="AB2027" s="29">
        <f t="shared" si="603"/>
        <v>1.7197596051133885</v>
      </c>
      <c r="AG2027" s="40">
        <f t="array" ref="AG2027">SUM(_xlfn.NORM.DIST($AD$3:$AD$1003,$F2027,$AA2027,FALSE)*WindSpeedStep)</f>
        <v>1.0000000000000018</v>
      </c>
      <c r="AH2027" s="40">
        <f t="array" ref="AH2027">SUM(_xlfn.NORM.DIST($AD$3:$AD$1003,$F2027,$AB2027,FALSE)*WindSpeedStep)</f>
        <v>1.0000000000000013</v>
      </c>
      <c r="AJ2027" s="47">
        <f t="shared" si="597"/>
        <v>14</v>
      </c>
      <c r="AK2027" s="83" t="b">
        <f>COUNTIF('Power Curve'!$D$2:$D$31,AJ2027)&gt;0</f>
        <v>1</v>
      </c>
      <c r="AL2027" s="83" t="b">
        <f t="shared" si="598"/>
        <v>0</v>
      </c>
      <c r="AM2027" s="83" t="b">
        <f t="shared" si="604"/>
        <v>1</v>
      </c>
      <c r="AN2027" s="47" t="str">
        <f t="shared" si="599"/>
        <v>Outer</v>
      </c>
      <c r="AO2027" s="48" t="str">
        <f t="shared" si="600"/>
        <v>1.4-1.5</v>
      </c>
      <c r="AP2027" s="49" t="str">
        <f t="shared" si="605"/>
        <v>13-14</v>
      </c>
      <c r="AQ2027" s="49" t="str">
        <f t="shared" si="606"/>
        <v>Mar</v>
      </c>
      <c r="AR2027" s="48" t="str">
        <f t="shared" si="607"/>
        <v>295-305</v>
      </c>
      <c r="AS2027" s="49" t="str">
        <f t="shared" si="601"/>
        <v>Inner-TI</v>
      </c>
    </row>
    <row r="2028" spans="5:45" x14ac:dyDescent="0.3">
      <c r="E2028" s="15">
        <v>40981.548611111109</v>
      </c>
      <c r="F2028" s="21">
        <v>13.6</v>
      </c>
      <c r="G2028" s="21">
        <v>1980.3000183105439</v>
      </c>
      <c r="H2028" s="42">
        <v>1.203064269894546</v>
      </c>
      <c r="I2028" s="35">
        <v>300</v>
      </c>
      <c r="J2028" s="43">
        <v>0.13014705882352942</v>
      </c>
      <c r="K2028" s="44">
        <v>0.11319346445194897</v>
      </c>
      <c r="L2028" s="26">
        <f t="shared" si="589"/>
        <v>13.518333459125811</v>
      </c>
      <c r="M2028" s="26">
        <f t="shared" si="590"/>
        <v>1.4473519896445126</v>
      </c>
      <c r="N2028" s="96">
        <f t="shared" si="591"/>
        <v>14</v>
      </c>
      <c r="O2028" s="26">
        <f t="shared" si="592"/>
        <v>0.54832093733549758</v>
      </c>
      <c r="P2028" s="3">
        <f>IF(L2028&gt;'Power Curve'!$C$37,0,INDEX(Ci,$N2028,1)*POWER(1-O2028,3)+INDEX(Ci,$N2028,2)*3*O2028*POWER(1-O2028,2)+INDEX(Ci,$N2028,3)*3*POWER(O2028,2)*(1-O2028)+INDEX(Ci,$N2028,4)*POWER(O2028,3))</f>
        <v>1967.6944271161262</v>
      </c>
      <c r="Q2028" s="3">
        <f>MAX(0,MIN(P2028-V2028+W2028,'Power Curve'!$C$39))</f>
        <v>1961.3703202589302</v>
      </c>
      <c r="R2028" s="3">
        <f t="shared" si="593"/>
        <v>1980.3000183105439</v>
      </c>
      <c r="S2028" s="3">
        <f t="shared" si="594"/>
        <v>-18.929698051613741</v>
      </c>
      <c r="T2028" s="3">
        <f t="shared" si="595"/>
        <v>18.929698051613741</v>
      </c>
      <c r="V2028" s="37">
        <f t="array" ref="V2028">SUM(_xlfn.NORM.DIST($AD$3:$AD$1003,$L2028,$AA2028,FALSE)*WindSpeedStep*$AE$3:$AE$1003)/AG2028</f>
        <v>1959.6112044446486</v>
      </c>
      <c r="W2028" s="37">
        <f t="array" ref="W2028">SUM(_xlfn.NORM.DIST($AD$3:$AD$1003,$L2028,$AB2028,FALSE)*WindSpeedStep*$AE$3:$AE$1003)/AH2028</f>
        <v>1953.2870975874525</v>
      </c>
      <c r="Y2028" s="1">
        <f t="shared" si="596"/>
        <v>13</v>
      </c>
      <c r="Z2028" s="99">
        <f>IF(L2028&lt;'Power Curve'!$P$28,'Power Curve'!$Q$28,IF(L2028&gt;'Power Curve'!$P$29,'Power Curve'!$Q$29,INDEX(ReferenceTurbulence,Y2028)+(L2028-INDEX(ReferenceTurbulenceWindSpeed,Y2028))*(INDEX(ReferenceTurbulence,Y2028+1)-INDEX(ReferenceTurbulence,Y2028))/(INDEX(ReferenceTurbulenceWindSpeed,Y2028+1)-INDEX(ReferenceTurbulenceWindSpeed,Y2028))))</f>
        <v>0.12118387696305491</v>
      </c>
      <c r="AA2028" s="100">
        <f t="shared" si="602"/>
        <v>1.6382040586562507</v>
      </c>
      <c r="AB2028" s="29">
        <f t="shared" si="603"/>
        <v>1.759371339900933</v>
      </c>
      <c r="AG2028" s="40">
        <f t="array" ref="AG2028">SUM(_xlfn.NORM.DIST($AD$3:$AD$1003,$F2028,$AA2028,FALSE)*WindSpeedStep)</f>
        <v>1.0000000000000027</v>
      </c>
      <c r="AH2028" s="40">
        <f t="array" ref="AH2028">SUM(_xlfn.NORM.DIST($AD$3:$AD$1003,$F2028,$AB2028,FALSE)*WindSpeedStep)</f>
        <v>0.99999999999999811</v>
      </c>
      <c r="AJ2028" s="47">
        <f t="shared" si="597"/>
        <v>14</v>
      </c>
      <c r="AK2028" s="83" t="b">
        <f>COUNTIF('Power Curve'!$D$2:$D$31,AJ2028)&gt;0</f>
        <v>1</v>
      </c>
      <c r="AL2028" s="83" t="b">
        <f t="shared" si="598"/>
        <v>0</v>
      </c>
      <c r="AM2028" s="83" t="b">
        <f t="shared" si="604"/>
        <v>1</v>
      </c>
      <c r="AN2028" s="47" t="str">
        <f t="shared" si="599"/>
        <v>Inner</v>
      </c>
      <c r="AO2028" s="48" t="str">
        <f t="shared" si="600"/>
        <v>1.4-1.5</v>
      </c>
      <c r="AP2028" s="49" t="str">
        <f t="shared" si="605"/>
        <v>13-14</v>
      </c>
      <c r="AQ2028" s="49" t="str">
        <f t="shared" si="606"/>
        <v>Mar</v>
      </c>
      <c r="AR2028" s="48" t="str">
        <f t="shared" si="607"/>
        <v>295-305</v>
      </c>
      <c r="AS2028" s="49" t="str">
        <f t="shared" si="601"/>
        <v>Inner-TI</v>
      </c>
    </row>
    <row r="2029" spans="5:45" x14ac:dyDescent="0.3">
      <c r="E2029" s="15">
        <v>40981.555555555555</v>
      </c>
      <c r="F2029" s="21">
        <v>15.34</v>
      </c>
      <c r="G2029" s="21">
        <v>1979.560043334958</v>
      </c>
      <c r="H2029" s="42">
        <v>1.2023436808756833</v>
      </c>
      <c r="I2029" s="35">
        <v>296.60000000000002</v>
      </c>
      <c r="J2029" s="43">
        <v>0.12842242503259452</v>
      </c>
      <c r="K2029" s="44">
        <v>0.15204165775283673</v>
      </c>
      <c r="L2029" s="26">
        <f t="shared" si="589"/>
        <v>15.24484003979993</v>
      </c>
      <c r="M2029" s="26">
        <f t="shared" si="590"/>
        <v>1.7141891472192918</v>
      </c>
      <c r="N2029" s="96">
        <f t="shared" si="591"/>
        <v>16</v>
      </c>
      <c r="O2029" s="26">
        <f t="shared" si="592"/>
        <v>0.24504788137479011</v>
      </c>
      <c r="P2029" s="3">
        <f>IF(L2029&gt;'Power Curve'!$C$37,0,INDEX(Ci,$N2029,1)*POWER(1-O2029,3)+INDEX(Ci,$N2029,2)*3*O2029*POWER(1-O2029,2)+INDEX(Ci,$N2029,3)*3*POWER(O2029,2)*(1-O2029)+INDEX(Ci,$N2029,4)*POWER(O2029,3))</f>
        <v>1979.9275749645776</v>
      </c>
      <c r="Q2029" s="3">
        <f>MAX(0,MIN(P2029-V2029+W2029,'Power Curve'!$C$39))</f>
        <v>1978.6585724704353</v>
      </c>
      <c r="R2029" s="3">
        <f t="shared" si="593"/>
        <v>1979.560043334958</v>
      </c>
      <c r="S2029" s="3">
        <f t="shared" si="594"/>
        <v>-0.90147086452270742</v>
      </c>
      <c r="T2029" s="3">
        <f t="shared" si="595"/>
        <v>0.90147086452270742</v>
      </c>
      <c r="V2029" s="37">
        <f t="array" ref="V2029">SUM(_xlfn.NORM.DIST($AD$3:$AD$1003,$L2029,$AA2029,FALSE)*WindSpeedStep*$AE$3:$AE$1003)/AG2029</f>
        <v>1978.2121648356265</v>
      </c>
      <c r="W2029" s="37">
        <f t="array" ref="W2029">SUM(_xlfn.NORM.DIST($AD$3:$AD$1003,$L2029,$AB2029,FALSE)*WindSpeedStep*$AE$3:$AE$1003)/AH2029</f>
        <v>1976.9431623414841</v>
      </c>
      <c r="Y2029" s="1">
        <f t="shared" si="596"/>
        <v>15</v>
      </c>
      <c r="Z2029" s="99">
        <f>IF(L2029&lt;'Power Curve'!$P$28,'Power Curve'!$Q$28,IF(L2029&gt;'Power Curve'!$P$29,'Power Curve'!$Q$29,INDEX(ReferenceTurbulence,Y2029)+(L2029-INDEX(ReferenceTurbulenceWindSpeed,Y2029))*(INDEX(ReferenceTurbulence,Y2029+1)-INDEX(ReferenceTurbulence,Y2029))/(INDEX(ReferenceTurbulenceWindSpeed,Y2029+1)-INDEX(ReferenceTurbulenceWindSpeed,Y2029))))</f>
        <v>0.12272613335388664</v>
      </c>
      <c r="AA2029" s="100">
        <f t="shared" si="602"/>
        <v>1.8709402716831569</v>
      </c>
      <c r="AB2029" s="29">
        <f t="shared" si="603"/>
        <v>1.9577793271451018</v>
      </c>
      <c r="AG2029" s="40">
        <f t="array" ref="AG2029">SUM(_xlfn.NORM.DIST($AD$3:$AD$1003,$F2029,$AA2029,FALSE)*WindSpeedStep)</f>
        <v>0.99999999999999767</v>
      </c>
      <c r="AH2029" s="40">
        <f t="array" ref="AH2029">SUM(_xlfn.NORM.DIST($AD$3:$AD$1003,$F2029,$AB2029,FALSE)*WindSpeedStep)</f>
        <v>0.999999999999995</v>
      </c>
      <c r="AJ2029" s="47">
        <f t="shared" si="597"/>
        <v>15</v>
      </c>
      <c r="AK2029" s="83" t="b">
        <f>COUNTIF('Power Curve'!$D$2:$D$31,AJ2029)&gt;0</f>
        <v>1</v>
      </c>
      <c r="AL2029" s="83" t="b">
        <f t="shared" si="598"/>
        <v>0</v>
      </c>
      <c r="AM2029" s="83" t="b">
        <f t="shared" si="604"/>
        <v>1</v>
      </c>
      <c r="AN2029" s="47" t="str">
        <f t="shared" si="599"/>
        <v>Inner</v>
      </c>
      <c r="AO2029" s="48" t="str">
        <f t="shared" si="600"/>
        <v>1.7-1.8</v>
      </c>
      <c r="AP2029" s="49" t="str">
        <f t="shared" si="605"/>
        <v>13-14</v>
      </c>
      <c r="AQ2029" s="49" t="str">
        <f t="shared" si="606"/>
        <v>Mar</v>
      </c>
      <c r="AR2029" s="48" t="str">
        <f t="shared" si="607"/>
        <v>295-305</v>
      </c>
      <c r="AS2029" s="49" t="str">
        <f t="shared" si="601"/>
        <v>Inner-TI</v>
      </c>
    </row>
    <row r="2030" spans="5:45" x14ac:dyDescent="0.3">
      <c r="E2030" s="15">
        <v>40981.5625</v>
      </c>
      <c r="F2030" s="21">
        <v>13.88</v>
      </c>
      <c r="G2030" s="21">
        <v>1913.539978027349</v>
      </c>
      <c r="H2030" s="42">
        <v>1.2022214775611664</v>
      </c>
      <c r="I2030" s="35">
        <v>300.7</v>
      </c>
      <c r="J2030" s="43">
        <v>0.13832853025936598</v>
      </c>
      <c r="K2030" s="44">
        <v>8.9962499803754925E-2</v>
      </c>
      <c r="L2030" s="26">
        <f t="shared" si="589"/>
        <v>13.793429643180499</v>
      </c>
      <c r="M2030" s="26">
        <f t="shared" si="590"/>
        <v>1.4898689916846439</v>
      </c>
      <c r="N2030" s="96">
        <f t="shared" si="591"/>
        <v>14</v>
      </c>
      <c r="O2030" s="26">
        <f t="shared" si="592"/>
        <v>0.8337596605536387</v>
      </c>
      <c r="P2030" s="3">
        <f>IF(L2030&gt;'Power Curve'!$C$37,0,INDEX(Ci,$N2030,1)*POWER(1-O2030,3)+INDEX(Ci,$N2030,2)*3*O2030*POWER(1-O2030,2)+INDEX(Ci,$N2030,3)*3*POWER(O2030,2)*(1-O2030)+INDEX(Ci,$N2030,4)*POWER(O2030,3))</f>
        <v>1973.1032204701389</v>
      </c>
      <c r="Q2030" s="3">
        <f>MAX(0,MIN(P2030-V2030+W2030,'Power Curve'!$C$39))</f>
        <v>1961.9308666886691</v>
      </c>
      <c r="R2030" s="3">
        <f t="shared" si="593"/>
        <v>1913.539978027349</v>
      </c>
      <c r="S2030" s="3">
        <f t="shared" si="594"/>
        <v>48.390888661320105</v>
      </c>
      <c r="T2030" s="3">
        <f t="shared" si="595"/>
        <v>48.390888661320105</v>
      </c>
      <c r="V2030" s="37">
        <f t="array" ref="V2030">SUM(_xlfn.NORM.DIST($AD$3:$AD$1003,$L2030,$AA2030,FALSE)*WindSpeedStep*$AE$3:$AE$1003)/AG2030</f>
        <v>1965.0657496293948</v>
      </c>
      <c r="W2030" s="37">
        <f t="array" ref="W2030">SUM(_xlfn.NORM.DIST($AD$3:$AD$1003,$L2030,$AB2030,FALSE)*WindSpeedStep*$AE$3:$AE$1003)/AH2030</f>
        <v>1953.8933958479249</v>
      </c>
      <c r="Y2030" s="1">
        <f t="shared" si="596"/>
        <v>13</v>
      </c>
      <c r="Z2030" s="99">
        <f>IF(L2030&lt;'Power Curve'!$P$28,'Power Curve'!$Q$28,IF(L2030&gt;'Power Curve'!$P$29,'Power Curve'!$Q$29,INDEX(ReferenceTurbulence,Y2030)+(L2030-INDEX(ReferenceTurbulenceWindSpeed,Y2030))*(INDEX(ReferenceTurbulence,Y2030+1)-INDEX(ReferenceTurbulence,Y2030))/(INDEX(ReferenceTurbulenceWindSpeed,Y2030+1)-INDEX(ReferenceTurbulenceWindSpeed,Y2030))))</f>
        <v>0.1208750567473359</v>
      </c>
      <c r="AA2030" s="100">
        <f t="shared" si="602"/>
        <v>1.667281590859828</v>
      </c>
      <c r="AB2030" s="29">
        <f t="shared" si="603"/>
        <v>1.9080248497771293</v>
      </c>
      <c r="AG2030" s="40">
        <f t="array" ref="AG2030">SUM(_xlfn.NORM.DIST($AD$3:$AD$1003,$F2030,$AA2030,FALSE)*WindSpeedStep)</f>
        <v>1.0000000000000011</v>
      </c>
      <c r="AH2030" s="40">
        <f t="array" ref="AH2030">SUM(_xlfn.NORM.DIST($AD$3:$AD$1003,$F2030,$AB2030,FALSE)*WindSpeedStep)</f>
        <v>0.99999999999985967</v>
      </c>
      <c r="AJ2030" s="47">
        <f t="shared" si="597"/>
        <v>14</v>
      </c>
      <c r="AK2030" s="83" t="b">
        <f>COUNTIF('Power Curve'!$D$2:$D$31,AJ2030)&gt;0</f>
        <v>1</v>
      </c>
      <c r="AL2030" s="83" t="b">
        <f t="shared" si="598"/>
        <v>0</v>
      </c>
      <c r="AM2030" s="83" t="b">
        <f t="shared" si="604"/>
        <v>1</v>
      </c>
      <c r="AN2030" s="47" t="str">
        <f t="shared" si="599"/>
        <v>Outer</v>
      </c>
      <c r="AO2030" s="48" t="str">
        <f t="shared" si="600"/>
        <v>1.4-1.5</v>
      </c>
      <c r="AP2030" s="49" t="str">
        <f t="shared" si="605"/>
        <v>13-14</v>
      </c>
      <c r="AQ2030" s="49" t="str">
        <f t="shared" si="606"/>
        <v>Mar</v>
      </c>
      <c r="AR2030" s="48" t="str">
        <f t="shared" si="607"/>
        <v>295-305</v>
      </c>
      <c r="AS2030" s="49" t="str">
        <f t="shared" si="601"/>
        <v>Inner-TI</v>
      </c>
    </row>
    <row r="2031" spans="5:45" x14ac:dyDescent="0.3">
      <c r="E2031" s="15">
        <v>40981.569444444445</v>
      </c>
      <c r="F2031" s="21">
        <v>15.82</v>
      </c>
      <c r="G2031" s="21">
        <v>1977.209945678708</v>
      </c>
      <c r="H2031" s="42">
        <v>1.2022106538573285</v>
      </c>
      <c r="I2031" s="35">
        <v>301.8</v>
      </c>
      <c r="J2031" s="43">
        <v>0.10303413400758532</v>
      </c>
      <c r="K2031" s="44">
        <v>0.11693548292670272</v>
      </c>
      <c r="L2031" s="26">
        <f t="shared" si="589"/>
        <v>15.72128257150451</v>
      </c>
      <c r="M2031" s="26">
        <f t="shared" si="590"/>
        <v>1.7878248763447162</v>
      </c>
      <c r="N2031" s="96">
        <f t="shared" si="591"/>
        <v>16</v>
      </c>
      <c r="O2031" s="26">
        <f t="shared" si="592"/>
        <v>0.72266443483006382</v>
      </c>
      <c r="P2031" s="3">
        <f>IF(L2031&gt;'Power Curve'!$C$37,0,INDEX(Ci,$N2031,1)*POWER(1-O2031,3)+INDEX(Ci,$N2031,2)*3*O2031*POWER(1-O2031,2)+INDEX(Ci,$N2031,3)*3*POWER(O2031,2)*(1-O2031)+INDEX(Ci,$N2031,4)*POWER(O2031,3))</f>
        <v>1981.5341403365751</v>
      </c>
      <c r="Q2031" s="3">
        <f>MAX(0,MIN(P2031-V2031+W2031,'Power Curve'!$C$39))</f>
        <v>1983.1806129369154</v>
      </c>
      <c r="R2031" s="3">
        <f t="shared" si="593"/>
        <v>1977.209945678708</v>
      </c>
      <c r="S2031" s="3">
        <f t="shared" si="594"/>
        <v>5.9706672582074134</v>
      </c>
      <c r="T2031" s="3">
        <f t="shared" si="595"/>
        <v>5.9706672582074134</v>
      </c>
      <c r="V2031" s="37">
        <f t="array" ref="V2031">SUM(_xlfn.NORM.DIST($AD$3:$AD$1003,$L2031,$AA2031,FALSE)*WindSpeedStep*$AE$3:$AE$1003)/AG2031</f>
        <v>1980.3122469993691</v>
      </c>
      <c r="W2031" s="37">
        <f t="array" ref="W2031">SUM(_xlfn.NORM.DIST($AD$3:$AD$1003,$L2031,$AB2031,FALSE)*WindSpeedStep*$AE$3:$AE$1003)/AH2031</f>
        <v>1981.9587195997094</v>
      </c>
      <c r="Y2031" s="1">
        <f t="shared" si="596"/>
        <v>15</v>
      </c>
      <c r="Z2031" s="99">
        <f>IF(L2031&lt;'Power Curve'!$P$28,'Power Curve'!$Q$28,IF(L2031&gt;'Power Curve'!$P$29,'Power Curve'!$Q$29,INDEX(ReferenceTurbulence,Y2031)+(L2031-INDEX(ReferenceTurbulenceWindSpeed,Y2031))*(INDEX(ReferenceTurbulence,Y2031+1)-INDEX(ReferenceTurbulence,Y2031))/(INDEX(ReferenceTurbulenceWindSpeed,Y2031+1)-INDEX(ReferenceTurbulenceWindSpeed,Y2031))))</f>
        <v>0.12165403977362498</v>
      </c>
      <c r="AA2031" s="100">
        <f t="shared" si="602"/>
        <v>1.9125575352462068</v>
      </c>
      <c r="AB2031" s="29">
        <f t="shared" si="603"/>
        <v>1.6198287352435112</v>
      </c>
      <c r="AG2031" s="40">
        <f t="array" ref="AG2031">SUM(_xlfn.NORM.DIST($AD$3:$AD$1003,$F2031,$AA2031,FALSE)*WindSpeedStep)</f>
        <v>0.99999999999999478</v>
      </c>
      <c r="AH2031" s="40">
        <f t="array" ref="AH2031">SUM(_xlfn.NORM.DIST($AD$3:$AD$1003,$F2031,$AB2031,FALSE)*WindSpeedStep)</f>
        <v>0.99999999999999556</v>
      </c>
      <c r="AJ2031" s="47">
        <f t="shared" si="597"/>
        <v>16</v>
      </c>
      <c r="AK2031" s="83" t="b">
        <f>COUNTIF('Power Curve'!$D$2:$D$31,AJ2031)&gt;0</f>
        <v>1</v>
      </c>
      <c r="AL2031" s="83" t="b">
        <f t="shared" si="598"/>
        <v>0</v>
      </c>
      <c r="AM2031" s="83" t="b">
        <f t="shared" si="604"/>
        <v>1</v>
      </c>
      <c r="AN2031" s="47" t="str">
        <f t="shared" si="599"/>
        <v>Inner</v>
      </c>
      <c r="AO2031" s="48" t="str">
        <f t="shared" si="600"/>
        <v>1.7-1.8</v>
      </c>
      <c r="AP2031" s="49" t="str">
        <f t="shared" si="605"/>
        <v>13-14</v>
      </c>
      <c r="AQ2031" s="49" t="str">
        <f t="shared" si="606"/>
        <v>Mar</v>
      </c>
      <c r="AR2031" s="48" t="str">
        <f t="shared" si="607"/>
        <v>295-305</v>
      </c>
      <c r="AS2031" s="49" t="str">
        <f t="shared" si="601"/>
        <v>Inner-TI</v>
      </c>
    </row>
    <row r="2032" spans="5:45" x14ac:dyDescent="0.3">
      <c r="E2032" s="15">
        <v>40981.576388888891</v>
      </c>
      <c r="F2032" s="21">
        <v>16.55</v>
      </c>
      <c r="G2032" s="21">
        <v>1983.1599426269511</v>
      </c>
      <c r="H2032" s="42">
        <v>1.2029648641419792</v>
      </c>
      <c r="I2032" s="35">
        <v>300</v>
      </c>
      <c r="J2032" s="43">
        <v>0.10453172205438066</v>
      </c>
      <c r="K2032" s="44">
        <v>7.8535911841881065E-2</v>
      </c>
      <c r="L2032" s="26">
        <f t="shared" si="589"/>
        <v>16.450165923980435</v>
      </c>
      <c r="M2032" s="26">
        <f t="shared" si="590"/>
        <v>1.9004761480834613</v>
      </c>
      <c r="N2032" s="96">
        <f t="shared" si="591"/>
        <v>17</v>
      </c>
      <c r="O2032" s="26">
        <f t="shared" si="592"/>
        <v>0.45729295708601891</v>
      </c>
      <c r="P2032" s="3">
        <f>IF(L2032&gt;'Power Curve'!$C$37,0,INDEX(Ci,$N2032,1)*POWER(1-O2032,3)+INDEX(Ci,$N2032,2)*3*O2032*POWER(1-O2032,2)+INDEX(Ci,$N2032,3)*3*POWER(O2032,2)*(1-O2032)+INDEX(Ci,$N2032,4)*POWER(O2032,3))</f>
        <v>1984.016391904049</v>
      </c>
      <c r="Q2032" s="3">
        <f>MAX(0,MIN(P2032-V2032+W2032,'Power Curve'!$C$39))</f>
        <v>1984.7953328476995</v>
      </c>
      <c r="R2032" s="3">
        <f t="shared" si="593"/>
        <v>1983.1599426269511</v>
      </c>
      <c r="S2032" s="3">
        <f t="shared" si="594"/>
        <v>1.635390220748377</v>
      </c>
      <c r="T2032" s="3">
        <f t="shared" si="595"/>
        <v>1.635390220748377</v>
      </c>
      <c r="V2032" s="37">
        <f t="array" ref="V2032">SUM(_xlfn.NORM.DIST($AD$3:$AD$1003,$L2032,$AA2032,FALSE)*WindSpeedStep*$AE$3:$AE$1003)/AG2032</f>
        <v>1982.2628818226997</v>
      </c>
      <c r="W2032" s="37">
        <f t="array" ref="W2032">SUM(_xlfn.NORM.DIST($AD$3:$AD$1003,$L2032,$AB2032,FALSE)*WindSpeedStep*$AE$3:$AE$1003)/AH2032</f>
        <v>1983.0418227663502</v>
      </c>
      <c r="Y2032" s="1">
        <f t="shared" si="596"/>
        <v>16</v>
      </c>
      <c r="Z2032" s="99">
        <f>IF(L2032&lt;'Power Curve'!$P$28,'Power Curve'!$Q$28,IF(L2032&gt;'Power Curve'!$P$29,'Power Curve'!$Q$29,INDEX(ReferenceTurbulence,Y2032)+(L2032-INDEX(ReferenceTurbulenceWindSpeed,Y2032))*(INDEX(ReferenceTurbulence,Y2032+1)-INDEX(ReferenceTurbulence,Y2032))/(INDEX(ReferenceTurbulenceWindSpeed,Y2032+1)-INDEX(ReferenceTurbulenceWindSpeed,Y2032))))</f>
        <v>0.12103767311717932</v>
      </c>
      <c r="AA2032" s="100">
        <f t="shared" si="602"/>
        <v>1.9910898058301061</v>
      </c>
      <c r="AB2032" s="29">
        <f t="shared" si="603"/>
        <v>1.7195641721139669</v>
      </c>
      <c r="AG2032" s="40">
        <f t="array" ref="AG2032">SUM(_xlfn.NORM.DIST($AD$3:$AD$1003,$F2032,$AA2032,FALSE)*WindSpeedStep)</f>
        <v>0.99999999999999289</v>
      </c>
      <c r="AH2032" s="40">
        <f t="array" ref="AH2032">SUM(_xlfn.NORM.DIST($AD$3:$AD$1003,$F2032,$AB2032,FALSE)*WindSpeedStep)</f>
        <v>0.99999999999999312</v>
      </c>
      <c r="AJ2032" s="47">
        <f t="shared" si="597"/>
        <v>16</v>
      </c>
      <c r="AK2032" s="83" t="b">
        <f>COUNTIF('Power Curve'!$D$2:$D$31,AJ2032)&gt;0</f>
        <v>1</v>
      </c>
      <c r="AL2032" s="83" t="b">
        <f t="shared" si="598"/>
        <v>0</v>
      </c>
      <c r="AM2032" s="83" t="b">
        <f t="shared" si="604"/>
        <v>1</v>
      </c>
      <c r="AN2032" s="47" t="str">
        <f t="shared" si="599"/>
        <v>Outer</v>
      </c>
      <c r="AO2032" s="48" t="str">
        <f t="shared" si="600"/>
        <v>1.9-2.0</v>
      </c>
      <c r="AP2032" s="49" t="str">
        <f t="shared" si="605"/>
        <v>13-14</v>
      </c>
      <c r="AQ2032" s="49" t="str">
        <f t="shared" si="606"/>
        <v>Mar</v>
      </c>
      <c r="AR2032" s="48" t="str">
        <f t="shared" si="607"/>
        <v>295-305</v>
      </c>
      <c r="AS2032" s="49" t="str">
        <f t="shared" si="601"/>
        <v>Inner-TI</v>
      </c>
    </row>
    <row r="2033" spans="5:45" x14ac:dyDescent="0.3">
      <c r="E2033" s="15">
        <v>40981.583333333336</v>
      </c>
      <c r="F2033" s="21">
        <v>16.3</v>
      </c>
      <c r="G2033" s="21">
        <v>1987.700012207031</v>
      </c>
      <c r="H2033" s="42">
        <v>1.2041305405697413</v>
      </c>
      <c r="I2033" s="35">
        <v>301.2</v>
      </c>
      <c r="J2033" s="43">
        <v>0.10490797546012269</v>
      </c>
      <c r="K2033" s="44">
        <v>0.12488564833451449</v>
      </c>
      <c r="L2033" s="26">
        <f t="shared" si="589"/>
        <v>16.206905458486069</v>
      </c>
      <c r="M2033" s="26">
        <f t="shared" si="590"/>
        <v>1.8628794589718045</v>
      </c>
      <c r="N2033" s="96">
        <f t="shared" si="591"/>
        <v>17</v>
      </c>
      <c r="O2033" s="26">
        <f t="shared" si="592"/>
        <v>0.21130878922865562</v>
      </c>
      <c r="P2033" s="3">
        <f>IF(L2033&gt;'Power Curve'!$C$37,0,INDEX(Ci,$N2033,1)*POWER(1-O2033,3)+INDEX(Ci,$N2033,2)*3*O2033*POWER(1-O2033,2)+INDEX(Ci,$N2033,3)*3*POWER(O2033,2)*(1-O2033)+INDEX(Ci,$N2033,4)*POWER(O2033,3))</f>
        <v>1983.1182822986918</v>
      </c>
      <c r="Q2033" s="3">
        <f>MAX(0,MIN(P2033-V2033+W2033,'Power Curve'!$C$39))</f>
        <v>1984.0725835278604</v>
      </c>
      <c r="R2033" s="3">
        <f t="shared" si="593"/>
        <v>1987.700012207031</v>
      </c>
      <c r="S2033" s="3">
        <f t="shared" si="594"/>
        <v>-3.6274286791706345</v>
      </c>
      <c r="T2033" s="3">
        <f t="shared" si="595"/>
        <v>3.6274286791706345</v>
      </c>
      <c r="V2033" s="37">
        <f t="array" ref="V2033">SUM(_xlfn.NORM.DIST($AD$3:$AD$1003,$L2033,$AA2033,FALSE)*WindSpeedStep*$AE$3:$AE$1003)/AG2033</f>
        <v>1981.7310502101514</v>
      </c>
      <c r="W2033" s="37">
        <f t="array" ref="W2033">SUM(_xlfn.NORM.DIST($AD$3:$AD$1003,$L2033,$AB2033,FALSE)*WindSpeedStep*$AE$3:$AE$1003)/AH2033</f>
        <v>1982.6853514393199</v>
      </c>
      <c r="Y2033" s="1">
        <f t="shared" si="596"/>
        <v>16</v>
      </c>
      <c r="Z2033" s="99">
        <f>IF(L2033&lt;'Power Curve'!$P$28,'Power Curve'!$Q$28,IF(L2033&gt;'Power Curve'!$P$29,'Power Curve'!$Q$29,INDEX(ReferenceTurbulence,Y2033)+(L2033-INDEX(ReferenceTurbulenceWindSpeed,Y2033))*(INDEX(ReferenceTurbulence,Y2033+1)-INDEX(ReferenceTurbulence,Y2033))/(INDEX(ReferenceTurbulenceWindSpeed,Y2033+1)-INDEX(ReferenceTurbulenceWindSpeed,Y2033))))</f>
        <v>0.12103435884442371</v>
      </c>
      <c r="AA2033" s="100">
        <f t="shared" si="602"/>
        <v>1.9615924110200522</v>
      </c>
      <c r="AB2033" s="29">
        <f t="shared" si="603"/>
        <v>1.7002336401233851</v>
      </c>
      <c r="AG2033" s="40">
        <f t="array" ref="AG2033">SUM(_xlfn.NORM.DIST($AD$3:$AD$1003,$F2033,$AA2033,FALSE)*WindSpeedStep)</f>
        <v>0.99999999999999356</v>
      </c>
      <c r="AH2033" s="40">
        <f t="array" ref="AH2033">SUM(_xlfn.NORM.DIST($AD$3:$AD$1003,$F2033,$AB2033,FALSE)*WindSpeedStep)</f>
        <v>0.99999999999999345</v>
      </c>
      <c r="AJ2033" s="47">
        <f t="shared" si="597"/>
        <v>16</v>
      </c>
      <c r="AK2033" s="83" t="b">
        <f>COUNTIF('Power Curve'!$D$2:$D$31,AJ2033)&gt;0</f>
        <v>1</v>
      </c>
      <c r="AL2033" s="83" t="b">
        <f t="shared" si="598"/>
        <v>0</v>
      </c>
      <c r="AM2033" s="83" t="b">
        <f t="shared" si="604"/>
        <v>1</v>
      </c>
      <c r="AN2033" s="47" t="str">
        <f t="shared" si="599"/>
        <v>Inner</v>
      </c>
      <c r="AO2033" s="48" t="str">
        <f t="shared" si="600"/>
        <v>1.8-1.9</v>
      </c>
      <c r="AP2033" s="49" t="str">
        <f t="shared" si="605"/>
        <v>14-15</v>
      </c>
      <c r="AQ2033" s="49" t="str">
        <f t="shared" si="606"/>
        <v>Mar</v>
      </c>
      <c r="AR2033" s="48" t="str">
        <f t="shared" si="607"/>
        <v>295-305</v>
      </c>
      <c r="AS2033" s="49" t="str">
        <f t="shared" si="601"/>
        <v>Inner-TI</v>
      </c>
    </row>
    <row r="2034" spans="5:45" x14ac:dyDescent="0.3">
      <c r="E2034" s="15">
        <v>40981.590277777781</v>
      </c>
      <c r="F2034" s="21">
        <v>15.6</v>
      </c>
      <c r="G2034" s="21">
        <v>1979.7499694824269</v>
      </c>
      <c r="H2034" s="42">
        <v>1.2045411225720402</v>
      </c>
      <c r="I2034" s="35">
        <v>297.89999999999998</v>
      </c>
      <c r="J2034" s="43">
        <v>0.13269230769230769</v>
      </c>
      <c r="K2034" s="44">
        <v>0.10503118247390618</v>
      </c>
      <c r="L2034" s="26">
        <f t="shared" si="589"/>
        <v>15.512666142090094</v>
      </c>
      <c r="M2034" s="26">
        <f t="shared" si="590"/>
        <v>1.7555825346870277</v>
      </c>
      <c r="N2034" s="96">
        <f t="shared" si="591"/>
        <v>16</v>
      </c>
      <c r="O2034" s="26">
        <f t="shared" si="592"/>
        <v>0.51353394504238836</v>
      </c>
      <c r="P2034" s="3">
        <f>IF(L2034&gt;'Power Curve'!$C$37,0,INDEX(Ci,$N2034,1)*POWER(1-O2034,3)+INDEX(Ci,$N2034,2)*3*O2034*POWER(1-O2034,2)+INDEX(Ci,$N2034,3)*3*POWER(O2034,2)*(1-O2034)+INDEX(Ci,$N2034,4)*POWER(O2034,3))</f>
        <v>1980.8475855408071</v>
      </c>
      <c r="Q2034" s="3">
        <f>MAX(0,MIN(P2034-V2034+W2034,'Power Curve'!$C$39))</f>
        <v>1978.7665153240844</v>
      </c>
      <c r="R2034" s="3">
        <f t="shared" si="593"/>
        <v>1979.7499694824269</v>
      </c>
      <c r="S2034" s="3">
        <f t="shared" si="594"/>
        <v>-0.98345415834251071</v>
      </c>
      <c r="T2034" s="3">
        <f t="shared" si="595"/>
        <v>0.98345415834251071</v>
      </c>
      <c r="V2034" s="37">
        <f t="array" ref="V2034">SUM(_xlfn.NORM.DIST($AD$3:$AD$1003,$L2034,$AA2034,FALSE)*WindSpeedStep*$AE$3:$AE$1003)/AG2034</f>
        <v>1979.4943404177957</v>
      </c>
      <c r="W2034" s="37">
        <f t="array" ref="W2034">SUM(_xlfn.NORM.DIST($AD$3:$AD$1003,$L2034,$AB2034,FALSE)*WindSpeedStep*$AE$3:$AE$1003)/AH2034</f>
        <v>1977.4132702010729</v>
      </c>
      <c r="Y2034" s="1">
        <f t="shared" si="596"/>
        <v>15</v>
      </c>
      <c r="Z2034" s="99">
        <f>IF(L2034&lt;'Power Curve'!$P$28,'Power Curve'!$Q$28,IF(L2034&gt;'Power Curve'!$P$29,'Power Curve'!$Q$29,INDEX(ReferenceTurbulence,Y2034)+(L2034-INDEX(ReferenceTurbulenceWindSpeed,Y2034))*(INDEX(ReferenceTurbulence,Y2034+1)-INDEX(ReferenceTurbulence,Y2034))/(INDEX(ReferenceTurbulenceWindSpeed,Y2034+1)-INDEX(ReferenceTurbulenceWindSpeed,Y2034))))</f>
        <v>0.12212346959953099</v>
      </c>
      <c r="AA2034" s="100">
        <f t="shared" si="602"/>
        <v>1.8944606120112133</v>
      </c>
      <c r="AB2034" s="29">
        <f t="shared" si="603"/>
        <v>2.0584114688542625</v>
      </c>
      <c r="AG2034" s="40">
        <f t="array" ref="AG2034">SUM(_xlfn.NORM.DIST($AD$3:$AD$1003,$F2034,$AA2034,FALSE)*WindSpeedStep)</f>
        <v>0.99999999999999623</v>
      </c>
      <c r="AH2034" s="40">
        <f t="array" ref="AH2034">SUM(_xlfn.NORM.DIST($AD$3:$AD$1003,$F2034,$AB2034,FALSE)*WindSpeedStep)</f>
        <v>0.99999999999998224</v>
      </c>
      <c r="AJ2034" s="47">
        <f t="shared" si="597"/>
        <v>16</v>
      </c>
      <c r="AK2034" s="83" t="b">
        <f>COUNTIF('Power Curve'!$D$2:$D$31,AJ2034)&gt;0</f>
        <v>1</v>
      </c>
      <c r="AL2034" s="83" t="b">
        <f t="shared" si="598"/>
        <v>0</v>
      </c>
      <c r="AM2034" s="83" t="b">
        <f t="shared" si="604"/>
        <v>1</v>
      </c>
      <c r="AN2034" s="47" t="str">
        <f t="shared" si="599"/>
        <v>Inner</v>
      </c>
      <c r="AO2034" s="48" t="str">
        <f t="shared" si="600"/>
        <v>1.7-1.8</v>
      </c>
      <c r="AP2034" s="49" t="str">
        <f t="shared" si="605"/>
        <v>14-15</v>
      </c>
      <c r="AQ2034" s="49" t="str">
        <f t="shared" si="606"/>
        <v>Mar</v>
      </c>
      <c r="AR2034" s="48" t="str">
        <f t="shared" si="607"/>
        <v>295-305</v>
      </c>
      <c r="AS2034" s="49" t="str">
        <f t="shared" si="601"/>
        <v>Inner-TI</v>
      </c>
    </row>
    <row r="2035" spans="5:45" x14ac:dyDescent="0.3">
      <c r="E2035" s="15">
        <v>40981.604166666664</v>
      </c>
      <c r="F2035" s="21">
        <v>15.5</v>
      </c>
      <c r="G2035" s="21">
        <v>1981.180053710943</v>
      </c>
      <c r="H2035" s="42">
        <v>1.205218848427138</v>
      </c>
      <c r="I2035" s="35">
        <v>299.5</v>
      </c>
      <c r="J2035" s="43">
        <v>0.10967741935483871</v>
      </c>
      <c r="K2035" s="44">
        <v>0.13591036582031507</v>
      </c>
      <c r="L2035" s="26">
        <f t="shared" si="589"/>
        <v>15.416116143795062</v>
      </c>
      <c r="M2035" s="26">
        <f t="shared" si="590"/>
        <v>1.7406604212139145</v>
      </c>
      <c r="N2035" s="96">
        <f t="shared" si="591"/>
        <v>16</v>
      </c>
      <c r="O2035" s="26">
        <f t="shared" si="592"/>
        <v>0.41674603390271103</v>
      </c>
      <c r="P2035" s="3">
        <f>IF(L2035&gt;'Power Curve'!$C$37,0,INDEX(Ci,$N2035,1)*POWER(1-O2035,3)+INDEX(Ci,$N2035,2)*3*O2035*POWER(1-O2035,2)+INDEX(Ci,$N2035,3)*3*POWER(O2035,2)*(1-O2035)+INDEX(Ci,$N2035,4)*POWER(O2035,3))</f>
        <v>1980.5208759024354</v>
      </c>
      <c r="Q2035" s="3">
        <f>MAX(0,MIN(P2035-V2035+W2035,'Power Curve'!$C$39))</f>
        <v>1982.2279921527368</v>
      </c>
      <c r="R2035" s="3">
        <f t="shared" si="593"/>
        <v>1981.180053710943</v>
      </c>
      <c r="S2035" s="3">
        <f t="shared" si="594"/>
        <v>1.0479384417938036</v>
      </c>
      <c r="T2035" s="3">
        <f t="shared" si="595"/>
        <v>1.0479384417938036</v>
      </c>
      <c r="V2035" s="37">
        <f t="array" ref="V2035">SUM(_xlfn.NORM.DIST($AD$3:$AD$1003,$L2035,$AA2035,FALSE)*WindSpeedStep*$AE$3:$AE$1003)/AG2035</f>
        <v>1979.0653691110292</v>
      </c>
      <c r="W2035" s="37">
        <f t="array" ref="W2035">SUM(_xlfn.NORM.DIST($AD$3:$AD$1003,$L2035,$AB2035,FALSE)*WindSpeedStep*$AE$3:$AE$1003)/AH2035</f>
        <v>1980.7724853613306</v>
      </c>
      <c r="Y2035" s="1">
        <f t="shared" si="596"/>
        <v>15</v>
      </c>
      <c r="Z2035" s="99">
        <f>IF(L2035&lt;'Power Curve'!$P$28,'Power Curve'!$Q$28,IF(L2035&gt;'Power Curve'!$P$29,'Power Curve'!$Q$29,INDEX(ReferenceTurbulence,Y2035)+(L2035-INDEX(ReferenceTurbulenceWindSpeed,Y2035))*(INDEX(ReferenceTurbulence,Y2035+1)-INDEX(ReferenceTurbulence,Y2035))/(INDEX(ReferenceTurbulenceWindSpeed,Y2035+1)-INDEX(ReferenceTurbulenceWindSpeed,Y2035))))</f>
        <v>0.12234072693165046</v>
      </c>
      <c r="AA2035" s="100">
        <f t="shared" si="602"/>
        <v>1.88601885549464</v>
      </c>
      <c r="AB2035" s="29">
        <f t="shared" si="603"/>
        <v>1.6907998351259101</v>
      </c>
      <c r="AG2035" s="40">
        <f t="array" ref="AG2035">SUM(_xlfn.NORM.DIST($AD$3:$AD$1003,$F2035,$AA2035,FALSE)*WindSpeedStep)</f>
        <v>0.99999999999999722</v>
      </c>
      <c r="AH2035" s="40">
        <f t="array" ref="AH2035">SUM(_xlfn.NORM.DIST($AD$3:$AD$1003,$F2035,$AB2035,FALSE)*WindSpeedStep)</f>
        <v>0.99999999999999756</v>
      </c>
      <c r="AJ2035" s="47">
        <f t="shared" si="597"/>
        <v>15</v>
      </c>
      <c r="AK2035" s="83" t="b">
        <f>COUNTIF('Power Curve'!$D$2:$D$31,AJ2035)&gt;0</f>
        <v>1</v>
      </c>
      <c r="AL2035" s="83" t="b">
        <f t="shared" si="598"/>
        <v>0</v>
      </c>
      <c r="AM2035" s="83" t="b">
        <f t="shared" si="604"/>
        <v>1</v>
      </c>
      <c r="AN2035" s="47" t="str">
        <f t="shared" si="599"/>
        <v>Inner</v>
      </c>
      <c r="AO2035" s="48" t="str">
        <f t="shared" si="600"/>
        <v>1.7-1.8</v>
      </c>
      <c r="AP2035" s="49" t="str">
        <f t="shared" si="605"/>
        <v>14-15</v>
      </c>
      <c r="AQ2035" s="49" t="str">
        <f t="shared" si="606"/>
        <v>Mar</v>
      </c>
      <c r="AR2035" s="48" t="str">
        <f t="shared" si="607"/>
        <v>295-305</v>
      </c>
      <c r="AS2035" s="49" t="str">
        <f t="shared" si="601"/>
        <v>Inner-TI</v>
      </c>
    </row>
    <row r="2036" spans="5:45" x14ac:dyDescent="0.3">
      <c r="E2036" s="15">
        <v>40982.006944444445</v>
      </c>
      <c r="F2036" s="21">
        <v>9.06</v>
      </c>
      <c r="G2036" s="21">
        <v>1276.310043334958</v>
      </c>
      <c r="H2036" s="42">
        <v>1.2251669160073231</v>
      </c>
      <c r="I2036" s="35">
        <v>307.60000000000002</v>
      </c>
      <c r="J2036" s="43">
        <v>0.10154525386313466</v>
      </c>
      <c r="K2036" s="44">
        <v>0.2854119397684361</v>
      </c>
      <c r="L2036" s="26">
        <f t="shared" si="589"/>
        <v>9.060411480366195</v>
      </c>
      <c r="M2036" s="26">
        <f t="shared" si="590"/>
        <v>0.75836577736034538</v>
      </c>
      <c r="N2036" s="96">
        <f t="shared" si="591"/>
        <v>10</v>
      </c>
      <c r="O2036" s="26">
        <f t="shared" si="592"/>
        <v>5.4500882682909368E-2</v>
      </c>
      <c r="P2036" s="3">
        <f>IF(L2036&gt;'Power Curve'!$C$37,0,INDEX(Ci,$N2036,1)*POWER(1-O2036,3)+INDEX(Ci,$N2036,2)*3*O2036*POWER(1-O2036,2)+INDEX(Ci,$N2036,3)*3*POWER(O2036,2)*(1-O2036)+INDEX(Ci,$N2036,4)*POWER(O2036,3))</f>
        <v>1215.3636625029285</v>
      </c>
      <c r="Q2036" s="3">
        <f>MAX(0,MIN(P2036-V2036+W2036,'Power Curve'!$C$39))</f>
        <v>1212.3536173326559</v>
      </c>
      <c r="R2036" s="3">
        <f t="shared" si="593"/>
        <v>1276.310043334958</v>
      </c>
      <c r="S2036" s="3">
        <f t="shared" si="594"/>
        <v>-63.956426002302123</v>
      </c>
      <c r="T2036" s="3">
        <f t="shared" si="595"/>
        <v>63.956426002302123</v>
      </c>
      <c r="V2036" s="37">
        <f t="array" ref="V2036">SUM(_xlfn.NORM.DIST($AD$3:$AD$1003,$L2036,$AA2036,FALSE)*WindSpeedStep*$AE$3:$AE$1003)/AG2036</f>
        <v>1227.0343556089913</v>
      </c>
      <c r="W2036" s="37">
        <f t="array" ref="W2036">SUM(_xlfn.NORM.DIST($AD$3:$AD$1003,$L2036,$AB2036,FALSE)*WindSpeedStep*$AE$3:$AE$1003)/AH2036</f>
        <v>1224.0243104387187</v>
      </c>
      <c r="Y2036" s="1">
        <f t="shared" si="596"/>
        <v>9</v>
      </c>
      <c r="Z2036" s="99">
        <f>IF(L2036&lt;'Power Curve'!$P$28,'Power Curve'!$Q$28,IF(L2036&gt;'Power Curve'!$P$29,'Power Curve'!$Q$29,INDEX(ReferenceTurbulence,Y2036)+(L2036-INDEX(ReferenceTurbulenceWindSpeed,Y2036))*(INDEX(ReferenceTurbulence,Y2036+1)-INDEX(ReferenceTurbulence,Y2036))/(INDEX(ReferenceTurbulenceWindSpeed,Y2036+1)-INDEX(ReferenceTurbulenceWindSpeed,Y2036))))</f>
        <v>0.12051701803456193</v>
      </c>
      <c r="AA2036" s="100">
        <f t="shared" si="602"/>
        <v>1.0919337737798447</v>
      </c>
      <c r="AB2036" s="29">
        <f t="shared" si="603"/>
        <v>0.92004178387824498</v>
      </c>
      <c r="AG2036" s="40">
        <f t="array" ref="AG2036">SUM(_xlfn.NORM.DIST($AD$3:$AD$1003,$F2036,$AA2036,FALSE)*WindSpeedStep)</f>
        <v>1.0000000000000031</v>
      </c>
      <c r="AH2036" s="40">
        <f t="array" ref="AH2036">SUM(_xlfn.NORM.DIST($AD$3:$AD$1003,$F2036,$AB2036,FALSE)*WindSpeedStep)</f>
        <v>1.0000000000000036</v>
      </c>
      <c r="AJ2036" s="47">
        <f t="shared" si="597"/>
        <v>9</v>
      </c>
      <c r="AK2036" s="83" t="b">
        <f>COUNTIF('Power Curve'!$D$2:$D$31,AJ2036)&gt;0</f>
        <v>1</v>
      </c>
      <c r="AL2036" s="83" t="b">
        <f t="shared" si="598"/>
        <v>0</v>
      </c>
      <c r="AM2036" s="83" t="b">
        <f t="shared" si="604"/>
        <v>1</v>
      </c>
      <c r="AN2036" s="47" t="str">
        <f t="shared" si="599"/>
        <v>Inner</v>
      </c>
      <c r="AO2036" s="48" t="str">
        <f t="shared" si="600"/>
        <v>0.7-0.8</v>
      </c>
      <c r="AP2036" s="49" t="str">
        <f t="shared" si="605"/>
        <v>0-1</v>
      </c>
      <c r="AQ2036" s="49" t="str">
        <f t="shared" si="606"/>
        <v>Mar</v>
      </c>
      <c r="AR2036" s="48" t="str">
        <f t="shared" si="607"/>
        <v>305-315</v>
      </c>
      <c r="AS2036" s="49" t="str">
        <f t="shared" si="601"/>
        <v>Inner-TI</v>
      </c>
    </row>
    <row r="2037" spans="5:45" x14ac:dyDescent="0.3">
      <c r="E2037" s="15">
        <v>40982.013888888891</v>
      </c>
      <c r="F2037" s="21">
        <v>8.66</v>
      </c>
      <c r="G2037" s="21">
        <v>1048.3099822998045</v>
      </c>
      <c r="H2037" s="42">
        <v>1.2250752942792515</v>
      </c>
      <c r="I2037" s="35">
        <v>307.39999999999998</v>
      </c>
      <c r="J2037" s="43">
        <v>5.889145496535797E-2</v>
      </c>
      <c r="K2037" s="44">
        <v>0.28049359765844156</v>
      </c>
      <c r="L2037" s="26">
        <f t="shared" si="589"/>
        <v>8.6601774245168563</v>
      </c>
      <c r="M2037" s="26">
        <f t="shared" si="590"/>
        <v>0.69650831384244571</v>
      </c>
      <c r="N2037" s="96">
        <f t="shared" si="591"/>
        <v>9</v>
      </c>
      <c r="O2037" s="26">
        <f t="shared" si="592"/>
        <v>0.65119749298524099</v>
      </c>
      <c r="P2037" s="3">
        <f>IF(L2037&gt;'Power Curve'!$C$37,0,INDEX(Ci,$N2037,1)*POWER(1-O2037,3)+INDEX(Ci,$N2037,2)*3*O2037*POWER(1-O2037,2)+INDEX(Ci,$N2037,3)*3*POWER(O2037,2)*(1-O2037)+INDEX(Ci,$N2037,4)*POWER(O2037,3))</f>
        <v>1084.370568169024</v>
      </c>
      <c r="Q2037" s="3">
        <f>MAX(0,MIN(P2037-V2037+W2037,'Power Curve'!$C$39))</f>
        <v>1059.3874248922259</v>
      </c>
      <c r="R2037" s="3">
        <f t="shared" si="593"/>
        <v>1048.3099822998045</v>
      </c>
      <c r="S2037" s="3">
        <f t="shared" si="594"/>
        <v>11.077442592421448</v>
      </c>
      <c r="T2037" s="3">
        <f t="shared" si="595"/>
        <v>11.077442592421448</v>
      </c>
      <c r="V2037" s="37">
        <f t="array" ref="V2037">SUM(_xlfn.NORM.DIST($AD$3:$AD$1003,$L2037,$AA2037,FALSE)*WindSpeedStep*$AE$3:$AE$1003)/AG2037</f>
        <v>1089.6372472368714</v>
      </c>
      <c r="W2037" s="37">
        <f t="array" ref="W2037">SUM(_xlfn.NORM.DIST($AD$3:$AD$1003,$L2037,$AB2037,FALSE)*WindSpeedStep*$AE$3:$AE$1003)/AH2037</f>
        <v>1064.6541039600734</v>
      </c>
      <c r="Y2037" s="1">
        <f t="shared" si="596"/>
        <v>8</v>
      </c>
      <c r="Z2037" s="99">
        <f>IF(L2037&lt;'Power Curve'!$P$28,'Power Curve'!$Q$28,IF(L2037&gt;'Power Curve'!$P$29,'Power Curve'!$Q$29,INDEX(ReferenceTurbulence,Y2037)+(L2037-INDEX(ReferenceTurbulenceWindSpeed,Y2037))*(INDEX(ReferenceTurbulence,Y2037+1)-INDEX(ReferenceTurbulence,Y2037))/(INDEX(ReferenceTurbulenceWindSpeed,Y2037+1)-INDEX(ReferenceTurbulenceWindSpeed,Y2037))))</f>
        <v>0.12014471967724509</v>
      </c>
      <c r="AA2037" s="100">
        <f t="shared" si="602"/>
        <v>1.0404745890237841</v>
      </c>
      <c r="AB2037" s="29">
        <f t="shared" si="603"/>
        <v>0.51001044878794421</v>
      </c>
      <c r="AG2037" s="40">
        <f t="array" ref="AG2037">SUM(_xlfn.NORM.DIST($AD$3:$AD$1003,$F2037,$AA2037,FALSE)*WindSpeedStep)</f>
        <v>1.0000000000000038</v>
      </c>
      <c r="AH2037" s="40">
        <f t="array" ref="AH2037">SUM(_xlfn.NORM.DIST($AD$3:$AD$1003,$F2037,$AB2037,FALSE)*WindSpeedStep)</f>
        <v>1.0000000000000033</v>
      </c>
      <c r="AJ2037" s="47">
        <f t="shared" si="597"/>
        <v>9</v>
      </c>
      <c r="AK2037" s="83" t="b">
        <f>COUNTIF('Power Curve'!$D$2:$D$31,AJ2037)&gt;0</f>
        <v>1</v>
      </c>
      <c r="AL2037" s="83" t="b">
        <f t="shared" si="598"/>
        <v>0</v>
      </c>
      <c r="AM2037" s="83" t="b">
        <f t="shared" si="604"/>
        <v>1</v>
      </c>
      <c r="AN2037" s="47" t="str">
        <f t="shared" si="599"/>
        <v>Outer</v>
      </c>
      <c r="AO2037" s="48" t="str">
        <f t="shared" si="600"/>
        <v>0.6-0.7</v>
      </c>
      <c r="AP2037" s="49" t="str">
        <f t="shared" si="605"/>
        <v>0-1</v>
      </c>
      <c r="AQ2037" s="49" t="str">
        <f t="shared" si="606"/>
        <v>Mar</v>
      </c>
      <c r="AR2037" s="48" t="str">
        <f t="shared" si="607"/>
        <v>305-315</v>
      </c>
      <c r="AS2037" s="49" t="str">
        <f t="shared" si="601"/>
        <v>HWS-LTI</v>
      </c>
    </row>
    <row r="2038" spans="5:45" x14ac:dyDescent="0.3">
      <c r="E2038" s="15">
        <v>40982.020833333336</v>
      </c>
      <c r="F2038" s="21">
        <v>8.1300000000000008</v>
      </c>
      <c r="G2038" s="21">
        <v>753.92000961303711</v>
      </c>
      <c r="H2038" s="42">
        <v>1.2254925850440077</v>
      </c>
      <c r="I2038" s="35">
        <v>304.89999999999998</v>
      </c>
      <c r="J2038" s="43">
        <v>6.3960639606396058E-2</v>
      </c>
      <c r="K2038" s="44">
        <v>0.25657857203554074</v>
      </c>
      <c r="L2038" s="26">
        <f t="shared" si="589"/>
        <v>8.1310895727206827</v>
      </c>
      <c r="M2038" s="26">
        <f t="shared" si="590"/>
        <v>0.61473608079047981</v>
      </c>
      <c r="N2038" s="96">
        <f t="shared" si="591"/>
        <v>9</v>
      </c>
      <c r="O2038" s="26">
        <f t="shared" si="592"/>
        <v>0.12234859503306013</v>
      </c>
      <c r="P2038" s="3">
        <f>IF(L2038&gt;'Power Curve'!$C$37,0,INDEX(Ci,$N2038,1)*POWER(1-O2038,3)+INDEX(Ci,$N2038,2)*3*O2038*POWER(1-O2038,2)+INDEX(Ci,$N2038,3)*3*POWER(O2038,2)*(1-O2038)+INDEX(Ci,$N2038,4)*POWER(O2038,3))</f>
        <v>917.68877675842748</v>
      </c>
      <c r="Q2038" s="3">
        <f>MAX(0,MIN(P2038-V2038+W2038,'Power Curve'!$C$39))</f>
        <v>897.04945640775179</v>
      </c>
      <c r="R2038" s="3">
        <f t="shared" si="593"/>
        <v>753.92000961303711</v>
      </c>
      <c r="S2038" s="3">
        <f t="shared" si="594"/>
        <v>143.12944679471468</v>
      </c>
      <c r="T2038" s="3">
        <f t="shared" si="595"/>
        <v>143.12944679471468</v>
      </c>
      <c r="V2038" s="37">
        <f t="array" ref="V2038">SUM(_xlfn.NORM.DIST($AD$3:$AD$1003,$L2038,$AA2038,FALSE)*WindSpeedStep*$AE$3:$AE$1003)/AG2038</f>
        <v>914.8835167507126</v>
      </c>
      <c r="W2038" s="37">
        <f t="array" ref="W2038">SUM(_xlfn.NORM.DIST($AD$3:$AD$1003,$L2038,$AB2038,FALSE)*WindSpeedStep*$AE$3:$AE$1003)/AH2038</f>
        <v>894.24419640003691</v>
      </c>
      <c r="Y2038" s="1">
        <f t="shared" si="596"/>
        <v>8</v>
      </c>
      <c r="Z2038" s="99">
        <f>IF(L2038&lt;'Power Curve'!$P$28,'Power Curve'!$Q$28,IF(L2038&gt;'Power Curve'!$P$29,'Power Curve'!$Q$29,INDEX(ReferenceTurbulence,Y2038)+(L2038-INDEX(ReferenceTurbulenceWindSpeed,Y2038))*(INDEX(ReferenceTurbulence,Y2038+1)-INDEX(ReferenceTurbulence,Y2038))/(INDEX(ReferenceTurbulenceWindSpeed,Y2038+1)-INDEX(ReferenceTurbulenceWindSpeed,Y2038))))</f>
        <v>0.11953689047169908</v>
      </c>
      <c r="AA2038" s="100">
        <f t="shared" si="602"/>
        <v>0.97196516366988672</v>
      </c>
      <c r="AB2038" s="29">
        <f t="shared" si="603"/>
        <v>0.52006968976811252</v>
      </c>
      <c r="AG2038" s="40">
        <f t="array" ref="AG2038">SUM(_xlfn.NORM.DIST($AD$3:$AD$1003,$F2038,$AA2038,FALSE)*WindSpeedStep)</f>
        <v>1.0000000000000031</v>
      </c>
      <c r="AH2038" s="40">
        <f t="array" ref="AH2038">SUM(_xlfn.NORM.DIST($AD$3:$AD$1003,$F2038,$AB2038,FALSE)*WindSpeedStep)</f>
        <v>1.0000000000000036</v>
      </c>
      <c r="AJ2038" s="47">
        <f t="shared" si="597"/>
        <v>8</v>
      </c>
      <c r="AK2038" s="83" t="b">
        <f>COUNTIF('Power Curve'!$D$2:$D$31,AJ2038)&gt;0</f>
        <v>1</v>
      </c>
      <c r="AL2038" s="83" t="b">
        <f t="shared" si="598"/>
        <v>0</v>
      </c>
      <c r="AM2038" s="83" t="b">
        <f t="shared" si="604"/>
        <v>1</v>
      </c>
      <c r="AN2038" s="47" t="str">
        <f t="shared" si="599"/>
        <v>Outer</v>
      </c>
      <c r="AO2038" s="48" t="str">
        <f t="shared" si="600"/>
        <v>0.6-0.7</v>
      </c>
      <c r="AP2038" s="49" t="str">
        <f t="shared" si="605"/>
        <v>0-1</v>
      </c>
      <c r="AQ2038" s="49" t="str">
        <f t="shared" si="606"/>
        <v>Mar</v>
      </c>
      <c r="AR2038" s="48" t="str">
        <f t="shared" si="607"/>
        <v>295-305</v>
      </c>
      <c r="AS2038" s="49" t="str">
        <f t="shared" si="601"/>
        <v>HWS-LTI</v>
      </c>
    </row>
    <row r="2039" spans="5:45" x14ac:dyDescent="0.3">
      <c r="E2039" s="15">
        <v>40982.027777777781</v>
      </c>
      <c r="F2039" s="21">
        <v>9.31</v>
      </c>
      <c r="G2039" s="21">
        <v>1304.2500305175831</v>
      </c>
      <c r="H2039" s="42">
        <v>1.2256710816742087</v>
      </c>
      <c r="I2039" s="35">
        <v>297.3</v>
      </c>
      <c r="J2039" s="43">
        <v>7.4113856068743281E-2</v>
      </c>
      <c r="K2039" s="44">
        <v>0.18880286948029182</v>
      </c>
      <c r="L2039" s="26">
        <f t="shared" si="589"/>
        <v>9.311699763223336</v>
      </c>
      <c r="M2039" s="26">
        <f t="shared" si="590"/>
        <v>0.79720319152372809</v>
      </c>
      <c r="N2039" s="96">
        <f t="shared" si="591"/>
        <v>10</v>
      </c>
      <c r="O2039" s="26">
        <f t="shared" si="592"/>
        <v>0.32160404320162422</v>
      </c>
      <c r="P2039" s="3">
        <f>IF(L2039&gt;'Power Curve'!$C$37,0,INDEX(Ci,$N2039,1)*POWER(1-O2039,3)+INDEX(Ci,$N2039,2)*3*O2039*POWER(1-O2039,2)+INDEX(Ci,$N2039,3)*3*POWER(O2039,2)*(1-O2039)+INDEX(Ci,$N2039,4)*POWER(O2039,3))</f>
        <v>1303.1823004382334</v>
      </c>
      <c r="Q2039" s="3">
        <f>MAX(0,MIN(P2039-V2039+W2039,'Power Curve'!$C$39))</f>
        <v>1302.0944615483784</v>
      </c>
      <c r="R2039" s="3">
        <f t="shared" si="593"/>
        <v>1304.2500305175831</v>
      </c>
      <c r="S2039" s="3">
        <f t="shared" si="594"/>
        <v>-2.1555689692047508</v>
      </c>
      <c r="T2039" s="3">
        <f t="shared" si="595"/>
        <v>2.1555689692047508</v>
      </c>
      <c r="V2039" s="37">
        <f t="array" ref="V2039">SUM(_xlfn.NORM.DIST($AD$3:$AD$1003,$L2039,$AA2039,FALSE)*WindSpeedStep*$AE$3:$AE$1003)/AG2039</f>
        <v>1312.741695820773</v>
      </c>
      <c r="W2039" s="37">
        <f t="array" ref="W2039">SUM(_xlfn.NORM.DIST($AD$3:$AD$1003,$L2039,$AB2039,FALSE)*WindSpeedStep*$AE$3:$AE$1003)/AH2039</f>
        <v>1311.653856930918</v>
      </c>
      <c r="Y2039" s="1">
        <f t="shared" si="596"/>
        <v>9</v>
      </c>
      <c r="Z2039" s="99">
        <f>IF(L2039&lt;'Power Curve'!$P$28,'Power Curve'!$Q$28,IF(L2039&gt;'Power Curve'!$P$29,'Power Curve'!$Q$29,INDEX(ReferenceTurbulence,Y2039)+(L2039-INDEX(ReferenceTurbulenceWindSpeed,Y2039))*(INDEX(ReferenceTurbulence,Y2039+1)-INDEX(ReferenceTurbulence,Y2039))/(INDEX(ReferenceTurbulenceWindSpeed,Y2039+1)-INDEX(ReferenceTurbulenceWindSpeed,Y2039))))</f>
        <v>0.12037687375647392</v>
      </c>
      <c r="AA2039" s="100">
        <f t="shared" si="602"/>
        <v>1.1209133068557235</v>
      </c>
      <c r="AB2039" s="29">
        <f t="shared" si="603"/>
        <v>0.69012597600688519</v>
      </c>
      <c r="AG2039" s="40">
        <f t="array" ref="AG2039">SUM(_xlfn.NORM.DIST($AD$3:$AD$1003,$F2039,$AA2039,FALSE)*WindSpeedStep)</f>
        <v>1.000000000000004</v>
      </c>
      <c r="AH2039" s="40">
        <f t="array" ref="AH2039">SUM(_xlfn.NORM.DIST($AD$3:$AD$1003,$F2039,$AB2039,FALSE)*WindSpeedStep)</f>
        <v>1.0000000000000033</v>
      </c>
      <c r="AJ2039" s="47">
        <f t="shared" si="597"/>
        <v>9</v>
      </c>
      <c r="AK2039" s="83" t="b">
        <f>COUNTIF('Power Curve'!$D$2:$D$31,AJ2039)&gt;0</f>
        <v>1</v>
      </c>
      <c r="AL2039" s="83" t="b">
        <f t="shared" si="598"/>
        <v>0</v>
      </c>
      <c r="AM2039" s="83" t="b">
        <f t="shared" si="604"/>
        <v>1</v>
      </c>
      <c r="AN2039" s="47" t="str">
        <f t="shared" si="599"/>
        <v>Outer</v>
      </c>
      <c r="AO2039" s="48" t="str">
        <f t="shared" si="600"/>
        <v>0.7-0.8</v>
      </c>
      <c r="AP2039" s="49" t="str">
        <f t="shared" si="605"/>
        <v>0-1</v>
      </c>
      <c r="AQ2039" s="49" t="str">
        <f t="shared" si="606"/>
        <v>Mar</v>
      </c>
      <c r="AR2039" s="48" t="str">
        <f t="shared" si="607"/>
        <v>295-305</v>
      </c>
      <c r="AS2039" s="49" t="str">
        <f t="shared" si="601"/>
        <v>HWS-LTI</v>
      </c>
    </row>
    <row r="2040" spans="5:45" x14ac:dyDescent="0.3">
      <c r="E2040" s="15">
        <v>40982.034722222219</v>
      </c>
      <c r="F2040" s="21">
        <v>9.31</v>
      </c>
      <c r="G2040" s="21">
        <v>1424.100036621091</v>
      </c>
      <c r="H2040" s="42">
        <v>1.2257627925435561</v>
      </c>
      <c r="I2040" s="35">
        <v>300.89999999999998</v>
      </c>
      <c r="J2040" s="43">
        <v>6.2298603651987104E-2</v>
      </c>
      <c r="K2040" s="44">
        <v>0.31340593261434374</v>
      </c>
      <c r="L2040" s="26">
        <f t="shared" si="589"/>
        <v>9.311932006820129</v>
      </c>
      <c r="M2040" s="26">
        <f t="shared" si="590"/>
        <v>0.79723908552026823</v>
      </c>
      <c r="N2040" s="96">
        <f t="shared" si="591"/>
        <v>10</v>
      </c>
      <c r="O2040" s="26">
        <f t="shared" si="592"/>
        <v>0.32185090309500375</v>
      </c>
      <c r="P2040" s="3">
        <f>IF(L2040&gt;'Power Curve'!$C$37,0,INDEX(Ci,$N2040,1)*POWER(1-O2040,3)+INDEX(Ci,$N2040,2)*3*O2040*POWER(1-O2040,2)+INDEX(Ci,$N2040,3)*3*POWER(O2040,2)*(1-O2040)+INDEX(Ci,$N2040,4)*POWER(O2040,3))</f>
        <v>1303.2654087498706</v>
      </c>
      <c r="Q2040" s="3">
        <f>MAX(0,MIN(P2040-V2040+W2040,'Power Curve'!$C$39))</f>
        <v>1299.842958529742</v>
      </c>
      <c r="R2040" s="3">
        <f t="shared" si="593"/>
        <v>1424.100036621091</v>
      </c>
      <c r="S2040" s="3">
        <f t="shared" si="594"/>
        <v>-124.25707809134906</v>
      </c>
      <c r="T2040" s="3">
        <f t="shared" si="595"/>
        <v>124.25707809134906</v>
      </c>
      <c r="V2040" s="37">
        <f t="array" ref="V2040">SUM(_xlfn.NORM.DIST($AD$3:$AD$1003,$L2040,$AA2040,FALSE)*WindSpeedStep*$AE$3:$AE$1003)/AG2040</f>
        <v>1312.8201029610782</v>
      </c>
      <c r="W2040" s="37">
        <f t="array" ref="W2040">SUM(_xlfn.NORM.DIST($AD$3:$AD$1003,$L2040,$AB2040,FALSE)*WindSpeedStep*$AE$3:$AE$1003)/AH2040</f>
        <v>1309.3976527409495</v>
      </c>
      <c r="Y2040" s="1">
        <f t="shared" si="596"/>
        <v>9</v>
      </c>
      <c r="Z2040" s="99">
        <f>IF(L2040&lt;'Power Curve'!$P$28,'Power Curve'!$Q$28,IF(L2040&gt;'Power Curve'!$P$29,'Power Curve'!$Q$29,INDEX(ReferenceTurbulence,Y2040)+(L2040-INDEX(ReferenceTurbulenceWindSpeed,Y2040))*(INDEX(ReferenceTurbulence,Y2040+1)-INDEX(ReferenceTurbulence,Y2040))/(INDEX(ReferenceTurbulenceWindSpeed,Y2040+1)-INDEX(ReferenceTurbulenceWindSpeed,Y2040))))</f>
        <v>0.12037674423347809</v>
      </c>
      <c r="AA2040" s="100">
        <f t="shared" si="602"/>
        <v>1.120940057504525</v>
      </c>
      <c r="AB2040" s="29">
        <f t="shared" si="603"/>
        <v>0.58012036132714007</v>
      </c>
      <c r="AG2040" s="40">
        <f t="array" ref="AG2040">SUM(_xlfn.NORM.DIST($AD$3:$AD$1003,$F2040,$AA2040,FALSE)*WindSpeedStep)</f>
        <v>1.0000000000000036</v>
      </c>
      <c r="AH2040" s="40">
        <f t="array" ref="AH2040">SUM(_xlfn.NORM.DIST($AD$3:$AD$1003,$F2040,$AB2040,FALSE)*WindSpeedStep)</f>
        <v>1.0000000000000036</v>
      </c>
      <c r="AJ2040" s="47">
        <f t="shared" si="597"/>
        <v>9</v>
      </c>
      <c r="AK2040" s="83" t="b">
        <f>COUNTIF('Power Curve'!$D$2:$D$31,AJ2040)&gt;0</f>
        <v>1</v>
      </c>
      <c r="AL2040" s="83" t="b">
        <f t="shared" si="598"/>
        <v>0</v>
      </c>
      <c r="AM2040" s="83" t="b">
        <f t="shared" si="604"/>
        <v>1</v>
      </c>
      <c r="AN2040" s="47" t="str">
        <f t="shared" si="599"/>
        <v>Outer</v>
      </c>
      <c r="AO2040" s="48" t="str">
        <f t="shared" si="600"/>
        <v>0.7-0.8</v>
      </c>
      <c r="AP2040" s="49" t="str">
        <f t="shared" si="605"/>
        <v>0-1</v>
      </c>
      <c r="AQ2040" s="49" t="str">
        <f t="shared" si="606"/>
        <v>Mar</v>
      </c>
      <c r="AR2040" s="48" t="str">
        <f t="shared" si="607"/>
        <v>295-305</v>
      </c>
      <c r="AS2040" s="49" t="str">
        <f t="shared" si="601"/>
        <v>HWS-LTI</v>
      </c>
    </row>
    <row r="2041" spans="5:45" x14ac:dyDescent="0.3">
      <c r="E2041" s="15">
        <v>40982.041666666664</v>
      </c>
      <c r="F2041" s="21">
        <v>8.19</v>
      </c>
      <c r="G2041" s="21">
        <v>1049.3400115966801</v>
      </c>
      <c r="H2041" s="42">
        <v>1.2263639081040985</v>
      </c>
      <c r="I2041" s="35">
        <v>306.89999999999998</v>
      </c>
      <c r="J2041" s="43">
        <v>6.3492063492063502E-2</v>
      </c>
      <c r="K2041" s="44">
        <v>0.41009147567803228</v>
      </c>
      <c r="L2041" s="26">
        <f t="shared" si="589"/>
        <v>8.1930384392504561</v>
      </c>
      <c r="M2041" s="26">
        <f t="shared" si="590"/>
        <v>0.6243104778097659</v>
      </c>
      <c r="N2041" s="96">
        <f t="shared" si="591"/>
        <v>9</v>
      </c>
      <c r="O2041" s="26">
        <f t="shared" si="592"/>
        <v>0.18426948337407331</v>
      </c>
      <c r="P2041" s="3">
        <f>IF(L2041&gt;'Power Curve'!$C$37,0,INDEX(Ci,$N2041,1)*POWER(1-O2041,3)+INDEX(Ci,$N2041,2)*3*O2041*POWER(1-O2041,2)+INDEX(Ci,$N2041,3)*3*POWER(O2041,2)*(1-O2041)+INDEX(Ci,$N2041,4)*POWER(O2041,3))</f>
        <v>936.65691290922314</v>
      </c>
      <c r="Q2041" s="3">
        <f>MAX(0,MIN(P2041-V2041+W2041,'Power Curve'!$C$39))</f>
        <v>915.25982056968166</v>
      </c>
      <c r="R2041" s="3">
        <f t="shared" si="593"/>
        <v>1049.3400115966801</v>
      </c>
      <c r="S2041" s="3">
        <f t="shared" si="594"/>
        <v>-134.08019102699848</v>
      </c>
      <c r="T2041" s="3">
        <f t="shared" si="595"/>
        <v>134.08019102699848</v>
      </c>
      <c r="V2041" s="37">
        <f t="array" ref="V2041">SUM(_xlfn.NORM.DIST($AD$3:$AD$1003,$L2041,$AA2041,FALSE)*WindSpeedStep*$AE$3:$AE$1003)/AG2041</f>
        <v>934.65732320503798</v>
      </c>
      <c r="W2041" s="37">
        <f t="array" ref="W2041">SUM(_xlfn.NORM.DIST($AD$3:$AD$1003,$L2041,$AB2041,FALSE)*WindSpeedStep*$AE$3:$AE$1003)/AH2041</f>
        <v>913.26023086549651</v>
      </c>
      <c r="Y2041" s="1">
        <f t="shared" si="596"/>
        <v>8</v>
      </c>
      <c r="Z2041" s="99">
        <f>IF(L2041&lt;'Power Curve'!$P$28,'Power Curve'!$Q$28,IF(L2041&gt;'Power Curve'!$P$29,'Power Curve'!$Q$29,INDEX(ReferenceTurbulence,Y2041)+(L2041-INDEX(ReferenceTurbulenceWindSpeed,Y2041))*(INDEX(ReferenceTurbulence,Y2041+1)-INDEX(ReferenceTurbulence,Y2041))/(INDEX(ReferenceTurbulenceWindSpeed,Y2041+1)-INDEX(ReferenceTurbulenceWindSpeed,Y2041))))</f>
        <v>0.11960805886121972</v>
      </c>
      <c r="AA2041" s="100">
        <f t="shared" si="602"/>
        <v>0.97995342389410434</v>
      </c>
      <c r="AB2041" s="29">
        <f t="shared" si="603"/>
        <v>0.52019291677780677</v>
      </c>
      <c r="AG2041" s="40">
        <f t="array" ref="AG2041">SUM(_xlfn.NORM.DIST($AD$3:$AD$1003,$F2041,$AA2041,FALSE)*WindSpeedStep)</f>
        <v>1.0000000000000038</v>
      </c>
      <c r="AH2041" s="40">
        <f t="array" ref="AH2041">SUM(_xlfn.NORM.DIST($AD$3:$AD$1003,$F2041,$AB2041,FALSE)*WindSpeedStep)</f>
        <v>1.0000000000000038</v>
      </c>
      <c r="AJ2041" s="47">
        <f t="shared" si="597"/>
        <v>8</v>
      </c>
      <c r="AK2041" s="83" t="b">
        <f>COUNTIF('Power Curve'!$D$2:$D$31,AJ2041)&gt;0</f>
        <v>1</v>
      </c>
      <c r="AL2041" s="83" t="b">
        <f t="shared" si="598"/>
        <v>0</v>
      </c>
      <c r="AM2041" s="83" t="b">
        <f t="shared" si="604"/>
        <v>1</v>
      </c>
      <c r="AN2041" s="47" t="str">
        <f t="shared" si="599"/>
        <v>Outer</v>
      </c>
      <c r="AO2041" s="48" t="str">
        <f t="shared" si="600"/>
        <v>0.6-0.7</v>
      </c>
      <c r="AP2041" s="49" t="str">
        <f t="shared" si="605"/>
        <v>1-2</v>
      </c>
      <c r="AQ2041" s="49" t="str">
        <f t="shared" si="606"/>
        <v>Mar</v>
      </c>
      <c r="AR2041" s="48" t="str">
        <f t="shared" si="607"/>
        <v>305-315</v>
      </c>
      <c r="AS2041" s="49" t="str">
        <f t="shared" si="601"/>
        <v>HWS-LTI</v>
      </c>
    </row>
    <row r="2042" spans="5:45" x14ac:dyDescent="0.3">
      <c r="E2042" s="15">
        <v>40982.048611111109</v>
      </c>
      <c r="F2042" s="21">
        <v>7.94</v>
      </c>
      <c r="G2042" s="21">
        <v>841.08998489379928</v>
      </c>
      <c r="H2042" s="42">
        <v>1.2259968847262219</v>
      </c>
      <c r="I2042" s="35">
        <v>307.89999999999998</v>
      </c>
      <c r="J2042" s="43">
        <v>4.9118387909319897E-2</v>
      </c>
      <c r="K2042" s="44">
        <v>0.40882835132899203</v>
      </c>
      <c r="L2042" s="26">
        <f t="shared" si="589"/>
        <v>7.9421532295489996</v>
      </c>
      <c r="M2042" s="26">
        <f t="shared" si="590"/>
        <v>0.58553535990193262</v>
      </c>
      <c r="N2042" s="96">
        <f t="shared" si="591"/>
        <v>8</v>
      </c>
      <c r="O2042" s="26">
        <f t="shared" si="592"/>
        <v>0.93303632577262763</v>
      </c>
      <c r="P2042" s="3">
        <f>IF(L2042&gt;'Power Curve'!$C$37,0,INDEX(Ci,$N2042,1)*POWER(1-O2042,3)+INDEX(Ci,$N2042,2)*3*O2042*POWER(1-O2042,2)+INDEX(Ci,$N2042,3)*3*POWER(O2042,2)*(1-O2042)+INDEX(Ci,$N2042,4)*POWER(O2042,3))</f>
        <v>860.9006266839117</v>
      </c>
      <c r="Q2042" s="3">
        <f>MAX(0,MIN(P2042-V2042+W2042,'Power Curve'!$C$39))</f>
        <v>839.60990758138257</v>
      </c>
      <c r="R2042" s="3">
        <f t="shared" si="593"/>
        <v>841.08998489379928</v>
      </c>
      <c r="S2042" s="3">
        <f t="shared" si="594"/>
        <v>-1.4800773124167108</v>
      </c>
      <c r="T2042" s="3">
        <f t="shared" si="595"/>
        <v>1.4800773124167108</v>
      </c>
      <c r="V2042" s="37">
        <f t="array" ref="V2042">SUM(_xlfn.NORM.DIST($AD$3:$AD$1003,$L2042,$AA2042,FALSE)*WindSpeedStep*$AE$3:$AE$1003)/AG2042</f>
        <v>855.96336122101309</v>
      </c>
      <c r="W2042" s="37">
        <f t="array" ref="W2042">SUM(_xlfn.NORM.DIST($AD$3:$AD$1003,$L2042,$AB2042,FALSE)*WindSpeedStep*$AE$3:$AE$1003)/AH2042</f>
        <v>834.67264211848396</v>
      </c>
      <c r="Y2042" s="1">
        <f t="shared" si="596"/>
        <v>7</v>
      </c>
      <c r="Z2042" s="99">
        <f>IF(L2042&lt;'Power Curve'!$P$28,'Power Curve'!$Q$28,IF(L2042&gt;'Power Curve'!$P$29,'Power Curve'!$Q$29,INDEX(ReferenceTurbulence,Y2042)+(L2042-INDEX(ReferenceTurbulenceWindSpeed,Y2042))*(INDEX(ReferenceTurbulence,Y2042+1)-INDEX(ReferenceTurbulence,Y2042))/(INDEX(ReferenceTurbulenceWindSpeed,Y2042+1)-INDEX(ReferenceTurbulenceWindSpeed,Y2042))))</f>
        <v>0.11941474906063641</v>
      </c>
      <c r="AA2042" s="100">
        <f t="shared" si="602"/>
        <v>0.94841023490771681</v>
      </c>
      <c r="AB2042" s="29">
        <f t="shared" si="603"/>
        <v>0.39010576316424556</v>
      </c>
      <c r="AG2042" s="40">
        <f t="array" ref="AG2042">SUM(_xlfn.NORM.DIST($AD$3:$AD$1003,$F2042,$AA2042,FALSE)*WindSpeedStep)</f>
        <v>1.0000000000000036</v>
      </c>
      <c r="AH2042" s="40">
        <f t="array" ref="AH2042">SUM(_xlfn.NORM.DIST($AD$3:$AD$1003,$F2042,$AB2042,FALSE)*WindSpeedStep)</f>
        <v>1.0000000000000038</v>
      </c>
      <c r="AJ2042" s="47">
        <f t="shared" si="597"/>
        <v>8</v>
      </c>
      <c r="AK2042" s="83" t="b">
        <f>COUNTIF('Power Curve'!$D$2:$D$31,AJ2042)&gt;0</f>
        <v>1</v>
      </c>
      <c r="AL2042" s="83" t="b">
        <f t="shared" si="598"/>
        <v>0</v>
      </c>
      <c r="AM2042" s="83" t="b">
        <f t="shared" si="604"/>
        <v>1</v>
      </c>
      <c r="AN2042" s="47" t="str">
        <f t="shared" si="599"/>
        <v>Outer</v>
      </c>
      <c r="AO2042" s="48" t="str">
        <f t="shared" si="600"/>
        <v>0.5-0.6</v>
      </c>
      <c r="AP2042" s="49" t="str">
        <f t="shared" si="605"/>
        <v>1-2</v>
      </c>
      <c r="AQ2042" s="49" t="str">
        <f t="shared" si="606"/>
        <v>Mar</v>
      </c>
      <c r="AR2042" s="48" t="str">
        <f t="shared" si="607"/>
        <v>305-315</v>
      </c>
      <c r="AS2042" s="49" t="str">
        <f t="shared" si="601"/>
        <v>HWS-LTI</v>
      </c>
    </row>
    <row r="2043" spans="5:45" x14ac:dyDescent="0.3">
      <c r="E2043" s="15">
        <v>40982.055555555555</v>
      </c>
      <c r="F2043" s="21">
        <v>8.06</v>
      </c>
      <c r="G2043" s="21">
        <v>916.30001831054733</v>
      </c>
      <c r="H2043" s="42">
        <v>1.2265934082331933</v>
      </c>
      <c r="I2043" s="35">
        <v>307.89999999999998</v>
      </c>
      <c r="J2043" s="43">
        <v>5.831265508684863E-2</v>
      </c>
      <c r="K2043" s="44">
        <v>0.30097492464693726</v>
      </c>
      <c r="L2043" s="26">
        <f t="shared" si="589"/>
        <v>8.0634931444795086</v>
      </c>
      <c r="M2043" s="26">
        <f t="shared" si="590"/>
        <v>0.6042888349033313</v>
      </c>
      <c r="N2043" s="96">
        <f t="shared" si="591"/>
        <v>9</v>
      </c>
      <c r="O2043" s="26">
        <f t="shared" si="592"/>
        <v>5.4782695609196033E-2</v>
      </c>
      <c r="P2043" s="3">
        <f>IF(L2043&gt;'Power Curve'!$C$37,0,INDEX(Ci,$N2043,1)*POWER(1-O2043,3)+INDEX(Ci,$N2043,2)*3*O2043*POWER(1-O2043,2)+INDEX(Ci,$N2043,3)*3*POWER(O2043,2)*(1-O2043)+INDEX(Ci,$N2043,4)*POWER(O2043,3))</f>
        <v>897.1949879070512</v>
      </c>
      <c r="Q2043" s="3">
        <f>MAX(0,MIN(P2043-V2043+W2043,'Power Curve'!$C$39))</f>
        <v>876.05827030851026</v>
      </c>
      <c r="R2043" s="3">
        <f t="shared" si="593"/>
        <v>916.30001831054733</v>
      </c>
      <c r="S2043" s="3">
        <f t="shared" si="594"/>
        <v>-40.24174800203707</v>
      </c>
      <c r="T2043" s="3">
        <f t="shared" si="595"/>
        <v>40.24174800203707</v>
      </c>
      <c r="V2043" s="37">
        <f t="array" ref="V2043">SUM(_xlfn.NORM.DIST($AD$3:$AD$1003,$L2043,$AA2043,FALSE)*WindSpeedStep*$AE$3:$AE$1003)/AG2043</f>
        <v>893.55143590991202</v>
      </c>
      <c r="W2043" s="37">
        <f t="array" ref="W2043">SUM(_xlfn.NORM.DIST($AD$3:$AD$1003,$L2043,$AB2043,FALSE)*WindSpeedStep*$AE$3:$AE$1003)/AH2043</f>
        <v>872.41471831137108</v>
      </c>
      <c r="Y2043" s="1">
        <f t="shared" si="596"/>
        <v>8</v>
      </c>
      <c r="Z2043" s="99">
        <f>IF(L2043&lt;'Power Curve'!$P$28,'Power Curve'!$Q$28,IF(L2043&gt;'Power Curve'!$P$29,'Power Curve'!$Q$29,INDEX(ReferenceTurbulence,Y2043)+(L2043-INDEX(ReferenceTurbulenceWindSpeed,Y2043))*(INDEX(ReferenceTurbulence,Y2043+1)-INDEX(ReferenceTurbulence,Y2043))/(INDEX(ReferenceTurbulenceWindSpeed,Y2043+1)-INDEX(ReferenceTurbulenceWindSpeed,Y2043))))</f>
        <v>0.11945923402365156</v>
      </c>
      <c r="AA2043" s="100">
        <f t="shared" si="602"/>
        <v>0.96325871459448764</v>
      </c>
      <c r="AB2043" s="29">
        <f t="shared" si="603"/>
        <v>0.47020369452920208</v>
      </c>
      <c r="AG2043" s="40">
        <f t="array" ref="AG2043">SUM(_xlfn.NORM.DIST($AD$3:$AD$1003,$F2043,$AA2043,FALSE)*WindSpeedStep)</f>
        <v>1.000000000000004</v>
      </c>
      <c r="AH2043" s="40">
        <f t="array" ref="AH2043">SUM(_xlfn.NORM.DIST($AD$3:$AD$1003,$F2043,$AB2043,FALSE)*WindSpeedStep)</f>
        <v>1.0000000000000033</v>
      </c>
      <c r="AJ2043" s="47">
        <f t="shared" si="597"/>
        <v>8</v>
      </c>
      <c r="AK2043" s="83" t="b">
        <f>COUNTIF('Power Curve'!$D$2:$D$31,AJ2043)&gt;0</f>
        <v>1</v>
      </c>
      <c r="AL2043" s="83" t="b">
        <f t="shared" si="598"/>
        <v>0</v>
      </c>
      <c r="AM2043" s="83" t="b">
        <f t="shared" si="604"/>
        <v>1</v>
      </c>
      <c r="AN2043" s="47" t="str">
        <f t="shared" si="599"/>
        <v>Outer</v>
      </c>
      <c r="AO2043" s="48" t="str">
        <f t="shared" si="600"/>
        <v>0.6-0.7</v>
      </c>
      <c r="AP2043" s="49" t="str">
        <f t="shared" si="605"/>
        <v>1-2</v>
      </c>
      <c r="AQ2043" s="49" t="str">
        <f t="shared" si="606"/>
        <v>Mar</v>
      </c>
      <c r="AR2043" s="48" t="str">
        <f t="shared" si="607"/>
        <v>305-315</v>
      </c>
      <c r="AS2043" s="49" t="str">
        <f t="shared" si="601"/>
        <v>HWS-LTI</v>
      </c>
    </row>
    <row r="2044" spans="5:45" x14ac:dyDescent="0.3">
      <c r="E2044" s="15">
        <v>40982.0625</v>
      </c>
      <c r="F2044" s="21">
        <v>8.5399999999999991</v>
      </c>
      <c r="G2044" s="21">
        <v>982.74001312255905</v>
      </c>
      <c r="H2044" s="42">
        <v>1.2267770732570227</v>
      </c>
      <c r="I2044" s="35">
        <v>302.8</v>
      </c>
      <c r="J2044" s="43">
        <v>6.7915690866510545E-2</v>
      </c>
      <c r="K2044" s="44">
        <v>0.26703212694877526</v>
      </c>
      <c r="L2044" s="26">
        <f t="shared" si="589"/>
        <v>8.5441275844783302</v>
      </c>
      <c r="M2044" s="26">
        <f t="shared" si="590"/>
        <v>0.67857243696858105</v>
      </c>
      <c r="N2044" s="96">
        <f t="shared" si="591"/>
        <v>9</v>
      </c>
      <c r="O2044" s="26">
        <f t="shared" si="592"/>
        <v>0.53520006495216499</v>
      </c>
      <c r="P2044" s="3">
        <f>IF(L2044&gt;'Power Curve'!$C$37,0,INDEX(Ci,$N2044,1)*POWER(1-O2044,3)+INDEX(Ci,$N2044,2)*3*O2044*POWER(1-O2044,2)+INDEX(Ci,$N2044,3)*3*POWER(O2044,2)*(1-O2044)+INDEX(Ci,$N2044,4)*POWER(O2044,3))</f>
        <v>1047.0245918895976</v>
      </c>
      <c r="Q2044" s="3">
        <f>MAX(0,MIN(P2044-V2044+W2044,'Power Curve'!$C$39))</f>
        <v>1025.1951229860435</v>
      </c>
      <c r="R2044" s="3">
        <f t="shared" si="593"/>
        <v>982.74001312255905</v>
      </c>
      <c r="S2044" s="3">
        <f t="shared" si="594"/>
        <v>42.455109863484495</v>
      </c>
      <c r="T2044" s="3">
        <f t="shared" si="595"/>
        <v>42.455109863484495</v>
      </c>
      <c r="V2044" s="37">
        <f t="array" ref="V2044">SUM(_xlfn.NORM.DIST($AD$3:$AD$1003,$L2044,$AA2044,FALSE)*WindSpeedStep*$AE$3:$AE$1003)/AG2044</f>
        <v>1050.3210278366012</v>
      </c>
      <c r="W2044" s="37">
        <f t="array" ref="W2044">SUM(_xlfn.NORM.DIST($AD$3:$AD$1003,$L2044,$AB2044,FALSE)*WindSpeedStep*$AE$3:$AE$1003)/AH2044</f>
        <v>1028.4915589330471</v>
      </c>
      <c r="Y2044" s="1">
        <f t="shared" si="596"/>
        <v>8</v>
      </c>
      <c r="Z2044" s="99">
        <f>IF(L2044&lt;'Power Curve'!$P$28,'Power Curve'!$Q$28,IF(L2044&gt;'Power Curve'!$P$29,'Power Curve'!$Q$29,INDEX(ReferenceTurbulence,Y2044)+(L2044-INDEX(ReferenceTurbulenceWindSpeed,Y2044))*(INDEX(ReferenceTurbulence,Y2044+1)-INDEX(ReferenceTurbulence,Y2044))/(INDEX(ReferenceTurbulenceWindSpeed,Y2044+1)-INDEX(ReferenceTurbulenceWindSpeed,Y2044))))</f>
        <v>0.12001139875174115</v>
      </c>
      <c r="AA2044" s="100">
        <f t="shared" si="602"/>
        <v>1.0253927025265799</v>
      </c>
      <c r="AB2044" s="29">
        <f t="shared" si="603"/>
        <v>0.58028032775145577</v>
      </c>
      <c r="AG2044" s="40">
        <f t="array" ref="AG2044">SUM(_xlfn.NORM.DIST($AD$3:$AD$1003,$F2044,$AA2044,FALSE)*WindSpeedStep)</f>
        <v>1.0000000000000036</v>
      </c>
      <c r="AH2044" s="40">
        <f t="array" ref="AH2044">SUM(_xlfn.NORM.DIST($AD$3:$AD$1003,$F2044,$AB2044,FALSE)*WindSpeedStep)</f>
        <v>1.0000000000000038</v>
      </c>
      <c r="AJ2044" s="47">
        <f t="shared" si="597"/>
        <v>9</v>
      </c>
      <c r="AK2044" s="83" t="b">
        <f>COUNTIF('Power Curve'!$D$2:$D$31,AJ2044)&gt;0</f>
        <v>1</v>
      </c>
      <c r="AL2044" s="83" t="b">
        <f t="shared" si="598"/>
        <v>0</v>
      </c>
      <c r="AM2044" s="83" t="b">
        <f t="shared" si="604"/>
        <v>1</v>
      </c>
      <c r="AN2044" s="47" t="str">
        <f t="shared" si="599"/>
        <v>Outer</v>
      </c>
      <c r="AO2044" s="48" t="str">
        <f t="shared" si="600"/>
        <v>0.6-0.7</v>
      </c>
      <c r="AP2044" s="49" t="str">
        <f t="shared" si="605"/>
        <v>1-2</v>
      </c>
      <c r="AQ2044" s="49" t="str">
        <f t="shared" si="606"/>
        <v>Mar</v>
      </c>
      <c r="AR2044" s="48" t="str">
        <f t="shared" si="607"/>
        <v>295-305</v>
      </c>
      <c r="AS2044" s="49" t="str">
        <f t="shared" si="601"/>
        <v>HWS-LTI</v>
      </c>
    </row>
    <row r="2045" spans="5:45" x14ac:dyDescent="0.3">
      <c r="E2045" s="15">
        <v>40982.069444444445</v>
      </c>
      <c r="F2045" s="21">
        <v>8.44</v>
      </c>
      <c r="G2045" s="21">
        <v>1024.8699722290039</v>
      </c>
      <c r="H2045" s="42">
        <v>1.2269607911011542</v>
      </c>
      <c r="I2045" s="35">
        <v>300.3</v>
      </c>
      <c r="J2045" s="43">
        <v>9.8341232227488154E-2</v>
      </c>
      <c r="K2045" s="44">
        <v>0.30873068738830889</v>
      </c>
      <c r="L2045" s="26">
        <f t="shared" si="589"/>
        <v>8.4445007496599729</v>
      </c>
      <c r="M2045" s="26">
        <f t="shared" si="590"/>
        <v>0.66317478849236</v>
      </c>
      <c r="N2045" s="96">
        <f t="shared" si="591"/>
        <v>9</v>
      </c>
      <c r="O2045" s="26">
        <f t="shared" si="592"/>
        <v>0.43561822495851188</v>
      </c>
      <c r="P2045" s="3">
        <f>IF(L2045&gt;'Power Curve'!$C$37,0,INDEX(Ci,$N2045,1)*POWER(1-O2045,3)+INDEX(Ci,$N2045,2)*3*O2045*POWER(1-O2045,2)+INDEX(Ci,$N2045,3)*3*POWER(O2045,2)*(1-O2045)+INDEX(Ci,$N2045,4)*POWER(O2045,3))</f>
        <v>1015.2674232038353</v>
      </c>
      <c r="Q2045" s="3">
        <f>MAX(0,MIN(P2045-V2045+W2045,'Power Curve'!$C$39))</f>
        <v>1005.9373425950096</v>
      </c>
      <c r="R2045" s="3">
        <f t="shared" si="593"/>
        <v>1024.8699722290039</v>
      </c>
      <c r="S2045" s="3">
        <f t="shared" si="594"/>
        <v>-18.932629633994338</v>
      </c>
      <c r="T2045" s="3">
        <f t="shared" si="595"/>
        <v>18.932629633994338</v>
      </c>
      <c r="V2045" s="37">
        <f t="array" ref="V2045">SUM(_xlfn.NORM.DIST($AD$3:$AD$1003,$L2045,$AA2045,FALSE)*WindSpeedStep*$AE$3:$AE$1003)/AG2045</f>
        <v>1016.9419779540268</v>
      </c>
      <c r="W2045" s="37">
        <f t="array" ref="W2045">SUM(_xlfn.NORM.DIST($AD$3:$AD$1003,$L2045,$AB2045,FALSE)*WindSpeedStep*$AE$3:$AE$1003)/AH2045</f>
        <v>1007.6118973452011</v>
      </c>
      <c r="Y2045" s="1">
        <f t="shared" si="596"/>
        <v>8</v>
      </c>
      <c r="Z2045" s="99">
        <f>IF(L2045&lt;'Power Curve'!$P$28,'Power Curve'!$Q$28,IF(L2045&gt;'Power Curve'!$P$29,'Power Curve'!$Q$29,INDEX(ReferenceTurbulence,Y2045)+(L2045-INDEX(ReferenceTurbulenceWindSpeed,Y2045))*(INDEX(ReferenceTurbulence,Y2045+1)-INDEX(ReferenceTurbulence,Y2045))/(INDEX(ReferenceTurbulenceWindSpeed,Y2045+1)-INDEX(ReferenceTurbulenceWindSpeed,Y2045))))</f>
        <v>0.1198969449806838</v>
      </c>
      <c r="AA2045" s="100">
        <f t="shared" si="602"/>
        <v>1.0124698417713249</v>
      </c>
      <c r="AB2045" s="29">
        <f t="shared" si="603"/>
        <v>0.83044260926750924</v>
      </c>
      <c r="AG2045" s="40">
        <f t="array" ref="AG2045">SUM(_xlfn.NORM.DIST($AD$3:$AD$1003,$F2045,$AA2045,FALSE)*WindSpeedStep)</f>
        <v>1.0000000000000033</v>
      </c>
      <c r="AH2045" s="40">
        <f t="array" ref="AH2045">SUM(_xlfn.NORM.DIST($AD$3:$AD$1003,$F2045,$AB2045,FALSE)*WindSpeedStep)</f>
        <v>1.0000000000000036</v>
      </c>
      <c r="AJ2045" s="47">
        <f t="shared" si="597"/>
        <v>8</v>
      </c>
      <c r="AK2045" s="83" t="b">
        <f>COUNTIF('Power Curve'!$D$2:$D$31,AJ2045)&gt;0</f>
        <v>1</v>
      </c>
      <c r="AL2045" s="83" t="b">
        <f t="shared" si="598"/>
        <v>0</v>
      </c>
      <c r="AM2045" s="83" t="b">
        <f t="shared" si="604"/>
        <v>1</v>
      </c>
      <c r="AN2045" s="47" t="str">
        <f t="shared" si="599"/>
        <v>Outer</v>
      </c>
      <c r="AO2045" s="48" t="str">
        <f t="shared" si="600"/>
        <v>0.6-0.7</v>
      </c>
      <c r="AP2045" s="49" t="str">
        <f t="shared" si="605"/>
        <v>1-2</v>
      </c>
      <c r="AQ2045" s="49" t="str">
        <f t="shared" si="606"/>
        <v>Mar</v>
      </c>
      <c r="AR2045" s="48" t="str">
        <f t="shared" si="607"/>
        <v>295-305</v>
      </c>
      <c r="AS2045" s="49" t="str">
        <f t="shared" si="601"/>
        <v>HWS-LTI</v>
      </c>
    </row>
    <row r="2046" spans="5:45" x14ac:dyDescent="0.3">
      <c r="E2046" s="15">
        <v>40982.076388888891</v>
      </c>
      <c r="F2046" s="21">
        <v>8.93</v>
      </c>
      <c r="G2046" s="21">
        <v>1261.4100036621089</v>
      </c>
      <c r="H2046" s="42">
        <v>1.2265015974369666</v>
      </c>
      <c r="I2046" s="35">
        <v>302.8</v>
      </c>
      <c r="J2046" s="43">
        <v>6.0470324748040316E-2</v>
      </c>
      <c r="K2046" s="44">
        <v>0.33909111570645395</v>
      </c>
      <c r="L2046" s="26">
        <f t="shared" si="589"/>
        <v>8.9336472897529564</v>
      </c>
      <c r="M2046" s="26">
        <f t="shared" si="590"/>
        <v>0.73877396306659571</v>
      </c>
      <c r="N2046" s="96">
        <f t="shared" si="591"/>
        <v>9</v>
      </c>
      <c r="O2046" s="26">
        <f t="shared" si="592"/>
        <v>0.92454385004535011</v>
      </c>
      <c r="P2046" s="3">
        <f>IF(L2046&gt;'Power Curve'!$C$37,0,INDEX(Ci,$N2046,1)*POWER(1-O2046,3)+INDEX(Ci,$N2046,2)*3*O2046*POWER(1-O2046,2)+INDEX(Ci,$N2046,3)*3*POWER(O2046,2)*(1-O2046)+INDEX(Ci,$N2046,4)*POWER(O2046,3))</f>
        <v>1173.5050702570068</v>
      </c>
      <c r="Q2046" s="3">
        <f>MAX(0,MIN(P2046-V2046+W2046,'Power Curve'!$C$39))</f>
        <v>1153.5368805519299</v>
      </c>
      <c r="R2046" s="3">
        <f t="shared" si="593"/>
        <v>1261.4100036621089</v>
      </c>
      <c r="S2046" s="3">
        <f t="shared" si="594"/>
        <v>-107.87312311017899</v>
      </c>
      <c r="T2046" s="3">
        <f t="shared" si="595"/>
        <v>107.87312311017899</v>
      </c>
      <c r="V2046" s="37">
        <f t="array" ref="V2046">SUM(_xlfn.NORM.DIST($AD$3:$AD$1003,$L2046,$AA2046,FALSE)*WindSpeedStep*$AE$3:$AE$1003)/AG2046</f>
        <v>1183.4306139847142</v>
      </c>
      <c r="W2046" s="37">
        <f t="array" ref="W2046">SUM(_xlfn.NORM.DIST($AD$3:$AD$1003,$L2046,$AB2046,FALSE)*WindSpeedStep*$AE$3:$AE$1003)/AH2046</f>
        <v>1163.4624242796374</v>
      </c>
      <c r="Y2046" s="1">
        <f t="shared" si="596"/>
        <v>8</v>
      </c>
      <c r="Z2046" s="99">
        <f>IF(L2046&lt;'Power Curve'!$P$28,'Power Curve'!$Q$28,IF(L2046&gt;'Power Curve'!$P$29,'Power Curve'!$Q$29,INDEX(ReferenceTurbulence,Y2046)+(L2046-INDEX(ReferenceTurbulenceWindSpeed,Y2046))*(INDEX(ReferenceTurbulence,Y2046+1)-INDEX(ReferenceTurbulence,Y2046))/(INDEX(ReferenceTurbulenceWindSpeed,Y2046+1)-INDEX(ReferenceTurbulenceWindSpeed,Y2046))))</f>
        <v>0.12045888861981849</v>
      </c>
      <c r="AA2046" s="100">
        <f t="shared" si="602"/>
        <v>1.0761372238450946</v>
      </c>
      <c r="AB2046" s="29">
        <f t="shared" si="603"/>
        <v>0.54022055279581149</v>
      </c>
      <c r="AG2046" s="40">
        <f t="array" ref="AG2046">SUM(_xlfn.NORM.DIST($AD$3:$AD$1003,$F2046,$AA2046,FALSE)*WindSpeedStep)</f>
        <v>1.000000000000004</v>
      </c>
      <c r="AH2046" s="40">
        <f t="array" ref="AH2046">SUM(_xlfn.NORM.DIST($AD$3:$AD$1003,$F2046,$AB2046,FALSE)*WindSpeedStep)</f>
        <v>1.0000000000000036</v>
      </c>
      <c r="AJ2046" s="47">
        <f t="shared" si="597"/>
        <v>9</v>
      </c>
      <c r="AK2046" s="83" t="b">
        <f>COUNTIF('Power Curve'!$D$2:$D$31,AJ2046)&gt;0</f>
        <v>1</v>
      </c>
      <c r="AL2046" s="83" t="b">
        <f t="shared" si="598"/>
        <v>0</v>
      </c>
      <c r="AM2046" s="83" t="b">
        <f t="shared" si="604"/>
        <v>1</v>
      </c>
      <c r="AN2046" s="47" t="str">
        <f t="shared" si="599"/>
        <v>Outer</v>
      </c>
      <c r="AO2046" s="48" t="str">
        <f t="shared" si="600"/>
        <v>0.7-0.8</v>
      </c>
      <c r="AP2046" s="49" t="str">
        <f t="shared" si="605"/>
        <v>1-2</v>
      </c>
      <c r="AQ2046" s="49" t="str">
        <f t="shared" si="606"/>
        <v>Mar</v>
      </c>
      <c r="AR2046" s="48" t="str">
        <f t="shared" si="607"/>
        <v>295-305</v>
      </c>
      <c r="AS2046" s="49" t="str">
        <f t="shared" si="601"/>
        <v>HWS-LTI</v>
      </c>
    </row>
    <row r="2047" spans="5:45" x14ac:dyDescent="0.3">
      <c r="E2047" s="15">
        <v>40982.083333333336</v>
      </c>
      <c r="F2047" s="21">
        <v>8.6300000000000008</v>
      </c>
      <c r="G2047" s="21">
        <v>1080.3399963378909</v>
      </c>
      <c r="H2047" s="42">
        <v>1.2265521114985996</v>
      </c>
      <c r="I2047" s="35">
        <v>303.3</v>
      </c>
      <c r="J2047" s="43">
        <v>9.1541135573580526E-2</v>
      </c>
      <c r="K2047" s="44">
        <v>0.40909813800679729</v>
      </c>
      <c r="L2047" s="26">
        <f t="shared" si="589"/>
        <v>8.6336432840927753</v>
      </c>
      <c r="M2047" s="26">
        <f t="shared" si="590"/>
        <v>0.6924073769049871</v>
      </c>
      <c r="N2047" s="96">
        <f t="shared" si="591"/>
        <v>9</v>
      </c>
      <c r="O2047" s="26">
        <f t="shared" si="592"/>
        <v>0.62467533627015992</v>
      </c>
      <c r="P2047" s="3">
        <f>IF(L2047&gt;'Power Curve'!$C$37,0,INDEX(Ci,$N2047,1)*POWER(1-O2047,3)+INDEX(Ci,$N2047,2)*3*O2047*POWER(1-O2047,2)+INDEX(Ci,$N2047,3)*3*POWER(O2047,2)*(1-O2047)+INDEX(Ci,$N2047,4)*POWER(O2047,3))</f>
        <v>1075.8012936981002</v>
      </c>
      <c r="Q2047" s="3">
        <f>MAX(0,MIN(P2047-V2047+W2047,'Power Curve'!$C$39))</f>
        <v>1064.3338599208689</v>
      </c>
      <c r="R2047" s="3">
        <f t="shared" si="593"/>
        <v>1080.3399963378909</v>
      </c>
      <c r="S2047" s="3">
        <f t="shared" si="594"/>
        <v>-16.006136417021935</v>
      </c>
      <c r="T2047" s="3">
        <f t="shared" si="595"/>
        <v>16.006136417021935</v>
      </c>
      <c r="V2047" s="37">
        <f t="array" ref="V2047">SUM(_xlfn.NORM.DIST($AD$3:$AD$1003,$L2047,$AA2047,FALSE)*WindSpeedStep*$AE$3:$AE$1003)/AG2047</f>
        <v>1080.6121148867244</v>
      </c>
      <c r="W2047" s="37">
        <f t="array" ref="W2047">SUM(_xlfn.NORM.DIST($AD$3:$AD$1003,$L2047,$AB2047,FALSE)*WindSpeedStep*$AE$3:$AE$1003)/AH2047</f>
        <v>1069.1446811094931</v>
      </c>
      <c r="Y2047" s="1">
        <f t="shared" si="596"/>
        <v>8</v>
      </c>
      <c r="Z2047" s="99">
        <f>IF(L2047&lt;'Power Curve'!$P$28,'Power Curve'!$Q$28,IF(L2047&gt;'Power Curve'!$P$29,'Power Curve'!$Q$29,INDEX(ReferenceTurbulence,Y2047)+(L2047-INDEX(ReferenceTurbulenceWindSpeed,Y2047))*(INDEX(ReferenceTurbulence,Y2047+1)-INDEX(ReferenceTurbulence,Y2047))/(INDEX(ReferenceTurbulenceWindSpeed,Y2047+1)-INDEX(ReferenceTurbulenceWindSpeed,Y2047))))</f>
        <v>0.12011423660068406</v>
      </c>
      <c r="AA2047" s="100">
        <f t="shared" si="602"/>
        <v>1.0370234721514264</v>
      </c>
      <c r="AB2047" s="29">
        <f t="shared" si="603"/>
        <v>0.79033351036306976</v>
      </c>
      <c r="AG2047" s="40">
        <f t="array" ref="AG2047">SUM(_xlfn.NORM.DIST($AD$3:$AD$1003,$F2047,$AA2047,FALSE)*WindSpeedStep)</f>
        <v>1.0000000000000033</v>
      </c>
      <c r="AH2047" s="40">
        <f t="array" ref="AH2047">SUM(_xlfn.NORM.DIST($AD$3:$AD$1003,$F2047,$AB2047,FALSE)*WindSpeedStep)</f>
        <v>1.0000000000000033</v>
      </c>
      <c r="AJ2047" s="47">
        <f t="shared" si="597"/>
        <v>9</v>
      </c>
      <c r="AK2047" s="83" t="b">
        <f>COUNTIF('Power Curve'!$D$2:$D$31,AJ2047)&gt;0</f>
        <v>1</v>
      </c>
      <c r="AL2047" s="83" t="b">
        <f t="shared" si="598"/>
        <v>0</v>
      </c>
      <c r="AM2047" s="83" t="b">
        <f t="shared" si="604"/>
        <v>1</v>
      </c>
      <c r="AN2047" s="47" t="str">
        <f t="shared" si="599"/>
        <v>Outer</v>
      </c>
      <c r="AO2047" s="48" t="str">
        <f t="shared" si="600"/>
        <v>0.6-0.7</v>
      </c>
      <c r="AP2047" s="49" t="str">
        <f t="shared" si="605"/>
        <v>2-3</v>
      </c>
      <c r="AQ2047" s="49" t="str">
        <f t="shared" si="606"/>
        <v>Mar</v>
      </c>
      <c r="AR2047" s="48" t="str">
        <f t="shared" si="607"/>
        <v>295-305</v>
      </c>
      <c r="AS2047" s="49" t="str">
        <f t="shared" si="601"/>
        <v>HWS-LTI</v>
      </c>
    </row>
    <row r="2048" spans="5:45" x14ac:dyDescent="0.3">
      <c r="E2048" s="15">
        <v>40982.090277777781</v>
      </c>
      <c r="F2048" s="21">
        <v>8.7899999999999991</v>
      </c>
      <c r="G2048" s="21">
        <v>1158.340026855474</v>
      </c>
      <c r="H2048" s="42">
        <v>1.2266439054621578</v>
      </c>
      <c r="I2048" s="35">
        <v>305.10000000000002</v>
      </c>
      <c r="J2048" s="43">
        <v>8.4186575654152454E-2</v>
      </c>
      <c r="K2048" s="44">
        <v>0.40041342395247886</v>
      </c>
      <c r="L2048" s="26">
        <f t="shared" si="589"/>
        <v>8.7939301959366603</v>
      </c>
      <c r="M2048" s="26">
        <f t="shared" si="590"/>
        <v>0.71718023582809742</v>
      </c>
      <c r="N2048" s="96">
        <f t="shared" si="591"/>
        <v>9</v>
      </c>
      <c r="O2048" s="26">
        <f t="shared" si="592"/>
        <v>0.78488985716120641</v>
      </c>
      <c r="P2048" s="3">
        <f>IF(L2048&gt;'Power Curve'!$C$37,0,INDEX(Ci,$N2048,1)*POWER(1-O2048,3)+INDEX(Ci,$N2048,2)*3*O2048*POWER(1-O2048,2)+INDEX(Ci,$N2048,3)*3*POWER(O2048,2)*(1-O2048)+INDEX(Ci,$N2048,4)*POWER(O2048,3))</f>
        <v>1127.8014430645214</v>
      </c>
      <c r="Q2048" s="3">
        <f>MAX(0,MIN(P2048-V2048+W2048,'Power Curve'!$C$39))</f>
        <v>1114.8991125193884</v>
      </c>
      <c r="R2048" s="3">
        <f t="shared" si="593"/>
        <v>1158.340026855474</v>
      </c>
      <c r="S2048" s="3">
        <f t="shared" si="594"/>
        <v>-43.440914336085598</v>
      </c>
      <c r="T2048" s="3">
        <f t="shared" si="595"/>
        <v>43.440914336085598</v>
      </c>
      <c r="V2048" s="37">
        <f t="array" ref="V2048">SUM(_xlfn.NORM.DIST($AD$3:$AD$1003,$L2048,$AA2048,FALSE)*WindSpeedStep*$AE$3:$AE$1003)/AG2048</f>
        <v>1135.379448782867</v>
      </c>
      <c r="W2048" s="37">
        <f t="array" ref="W2048">SUM(_xlfn.NORM.DIST($AD$3:$AD$1003,$L2048,$AB2048,FALSE)*WindSpeedStep*$AE$3:$AE$1003)/AH2048</f>
        <v>1122.477118237734</v>
      </c>
      <c r="Y2048" s="1">
        <f t="shared" si="596"/>
        <v>8</v>
      </c>
      <c r="Z2048" s="99">
        <f>IF(L2048&lt;'Power Curve'!$P$28,'Power Curve'!$Q$28,IF(L2048&gt;'Power Curve'!$P$29,'Power Curve'!$Q$29,INDEX(ReferenceTurbulence,Y2048)+(L2048-INDEX(ReferenceTurbulenceWindSpeed,Y2048))*(INDEX(ReferenceTurbulence,Y2048+1)-INDEX(ReferenceTurbulence,Y2048))/(INDEX(ReferenceTurbulenceWindSpeed,Y2048+1)-INDEX(ReferenceTurbulenceWindSpeed,Y2048))))</f>
        <v>0.12029837816801497</v>
      </c>
      <c r="AA2048" s="100">
        <f t="shared" si="602"/>
        <v>1.0578955402939143</v>
      </c>
      <c r="AB2048" s="29">
        <f t="shared" si="603"/>
        <v>0.74033086973755735</v>
      </c>
      <c r="AG2048" s="40">
        <f t="array" ref="AG2048">SUM(_xlfn.NORM.DIST($AD$3:$AD$1003,$F2048,$AA2048,FALSE)*WindSpeedStep)</f>
        <v>1.0000000000000036</v>
      </c>
      <c r="AH2048" s="40">
        <f t="array" ref="AH2048">SUM(_xlfn.NORM.DIST($AD$3:$AD$1003,$F2048,$AB2048,FALSE)*WindSpeedStep)</f>
        <v>1.0000000000000033</v>
      </c>
      <c r="AJ2048" s="47">
        <f t="shared" si="597"/>
        <v>9</v>
      </c>
      <c r="AK2048" s="83" t="b">
        <f>COUNTIF('Power Curve'!$D$2:$D$31,AJ2048)&gt;0</f>
        <v>1</v>
      </c>
      <c r="AL2048" s="83" t="b">
        <f t="shared" si="598"/>
        <v>0</v>
      </c>
      <c r="AM2048" s="83" t="b">
        <f t="shared" si="604"/>
        <v>1</v>
      </c>
      <c r="AN2048" s="47" t="str">
        <f t="shared" si="599"/>
        <v>Outer</v>
      </c>
      <c r="AO2048" s="48" t="str">
        <f t="shared" si="600"/>
        <v>0.7-0.8</v>
      </c>
      <c r="AP2048" s="49" t="str">
        <f t="shared" si="605"/>
        <v>2-3</v>
      </c>
      <c r="AQ2048" s="49" t="str">
        <f t="shared" si="606"/>
        <v>Mar</v>
      </c>
      <c r="AR2048" s="48" t="str">
        <f t="shared" si="607"/>
        <v>305-315</v>
      </c>
      <c r="AS2048" s="49" t="str">
        <f t="shared" si="601"/>
        <v>HWS-LTI</v>
      </c>
    </row>
    <row r="2049" spans="5:45" x14ac:dyDescent="0.3">
      <c r="E2049" s="15">
        <v>40982.097222222219</v>
      </c>
      <c r="F2049" s="21">
        <v>8.5399999999999991</v>
      </c>
      <c r="G2049" s="21">
        <v>1093.1399841308589</v>
      </c>
      <c r="H2049" s="42">
        <v>1.2265062207626767</v>
      </c>
      <c r="I2049" s="35">
        <v>304.39999999999998</v>
      </c>
      <c r="J2049" s="43">
        <v>9.2505854800936788E-2</v>
      </c>
      <c r="K2049" s="44">
        <v>0.39455817660760273</v>
      </c>
      <c r="L2049" s="26">
        <f t="shared" si="589"/>
        <v>8.5434987365667041</v>
      </c>
      <c r="M2049" s="26">
        <f t="shared" si="590"/>
        <v>0.67847524649669788</v>
      </c>
      <c r="N2049" s="96">
        <f t="shared" si="591"/>
        <v>9</v>
      </c>
      <c r="O2049" s="26">
        <f t="shared" si="592"/>
        <v>0.53457150104937656</v>
      </c>
      <c r="P2049" s="3">
        <f>IF(L2049&gt;'Power Curve'!$C$37,0,INDEX(Ci,$N2049,1)*POWER(1-O2049,3)+INDEX(Ci,$N2049,2)*3*O2049*POWER(1-O2049,2)+INDEX(Ci,$N2049,3)*3*POWER(O2049,2)*(1-O2049)+INDEX(Ci,$N2049,4)*POWER(O2049,3))</f>
        <v>1046.8232071192169</v>
      </c>
      <c r="Q2049" s="3">
        <f>MAX(0,MIN(P2049-V2049+W2049,'Power Curve'!$C$39))</f>
        <v>1035.2674322000507</v>
      </c>
      <c r="R2049" s="3">
        <f t="shared" si="593"/>
        <v>1093.1399841308589</v>
      </c>
      <c r="S2049" s="3">
        <f t="shared" si="594"/>
        <v>-57.872551930808186</v>
      </c>
      <c r="T2049" s="3">
        <f t="shared" si="595"/>
        <v>57.872551930808186</v>
      </c>
      <c r="V2049" s="37">
        <f t="array" ref="V2049">SUM(_xlfn.NORM.DIST($AD$3:$AD$1003,$L2049,$AA2049,FALSE)*WindSpeedStep*$AE$3:$AE$1003)/AG2049</f>
        <v>1050.1091695396269</v>
      </c>
      <c r="W2049" s="37">
        <f t="array" ref="W2049">SUM(_xlfn.NORM.DIST($AD$3:$AD$1003,$L2049,$AB2049,FALSE)*WindSpeedStep*$AE$3:$AE$1003)/AH2049</f>
        <v>1038.5533946204607</v>
      </c>
      <c r="Y2049" s="1">
        <f t="shared" si="596"/>
        <v>8</v>
      </c>
      <c r="Z2049" s="99">
        <f>IF(L2049&lt;'Power Curve'!$P$28,'Power Curve'!$Q$28,IF(L2049&gt;'Power Curve'!$P$29,'Power Curve'!$Q$29,INDEX(ReferenceTurbulence,Y2049)+(L2049-INDEX(ReferenceTurbulenceWindSpeed,Y2049))*(INDEX(ReferenceTurbulence,Y2049+1)-INDEX(ReferenceTurbulence,Y2049))/(INDEX(ReferenceTurbulenceWindSpeed,Y2049+1)-INDEX(ReferenceTurbulenceWindSpeed,Y2049))))</f>
        <v>0.12001067631571236</v>
      </c>
      <c r="AA2049" s="100">
        <f t="shared" si="602"/>
        <v>1.0253110614778043</v>
      </c>
      <c r="AB2049" s="29">
        <f t="shared" si="603"/>
        <v>0.79032365361682644</v>
      </c>
      <c r="AG2049" s="40">
        <f t="array" ref="AG2049">SUM(_xlfn.NORM.DIST($AD$3:$AD$1003,$F2049,$AA2049,FALSE)*WindSpeedStep)</f>
        <v>1.0000000000000042</v>
      </c>
      <c r="AH2049" s="40">
        <f t="array" ref="AH2049">SUM(_xlfn.NORM.DIST($AD$3:$AD$1003,$F2049,$AB2049,FALSE)*WindSpeedStep)</f>
        <v>1.0000000000000036</v>
      </c>
      <c r="AJ2049" s="47">
        <f t="shared" si="597"/>
        <v>9</v>
      </c>
      <c r="AK2049" s="83" t="b">
        <f>COUNTIF('Power Curve'!$D$2:$D$31,AJ2049)&gt;0</f>
        <v>1</v>
      </c>
      <c r="AL2049" s="83" t="b">
        <f t="shared" si="598"/>
        <v>0</v>
      </c>
      <c r="AM2049" s="83" t="b">
        <f t="shared" si="604"/>
        <v>1</v>
      </c>
      <c r="AN2049" s="47" t="str">
        <f t="shared" si="599"/>
        <v>Outer</v>
      </c>
      <c r="AO2049" s="48" t="str">
        <f t="shared" si="600"/>
        <v>0.6-0.7</v>
      </c>
      <c r="AP2049" s="49" t="str">
        <f t="shared" si="605"/>
        <v>2-3</v>
      </c>
      <c r="AQ2049" s="49" t="str">
        <f t="shared" si="606"/>
        <v>Mar</v>
      </c>
      <c r="AR2049" s="48" t="str">
        <f t="shared" si="607"/>
        <v>295-305</v>
      </c>
      <c r="AS2049" s="49" t="str">
        <f t="shared" si="601"/>
        <v>HWS-LTI</v>
      </c>
    </row>
    <row r="2050" spans="5:45" x14ac:dyDescent="0.3">
      <c r="E2050" s="15">
        <v>40982.104166666664</v>
      </c>
      <c r="F2050" s="21">
        <v>8.17</v>
      </c>
      <c r="G2050" s="21">
        <v>1002.6999740600584</v>
      </c>
      <c r="H2050" s="42">
        <v>1.2265980078572707</v>
      </c>
      <c r="I2050" s="35">
        <v>302.7</v>
      </c>
      <c r="J2050" s="43">
        <v>0.11872705018359853</v>
      </c>
      <c r="K2050" s="44">
        <v>0.44078848949943872</v>
      </c>
      <c r="L2050" s="26">
        <f t="shared" si="589"/>
        <v>8.1735510343556506</v>
      </c>
      <c r="M2050" s="26">
        <f t="shared" si="590"/>
        <v>0.62129863656407047</v>
      </c>
      <c r="N2050" s="96">
        <f t="shared" si="591"/>
        <v>9</v>
      </c>
      <c r="O2050" s="26">
        <f t="shared" si="592"/>
        <v>0.16479087964582881</v>
      </c>
      <c r="P2050" s="3">
        <f>IF(L2050&gt;'Power Curve'!$C$37,0,INDEX(Ci,$N2050,1)*POWER(1-O2050,3)+INDEX(Ci,$N2050,2)*3*O2050*POWER(1-O2050,2)+INDEX(Ci,$N2050,3)*3*POWER(O2050,2)*(1-O2050)+INDEX(Ci,$N2050,4)*POWER(O2050,3))</f>
        <v>930.67148179649996</v>
      </c>
      <c r="Q2050" s="3">
        <f>MAX(0,MIN(P2050-V2050+W2050,'Power Curve'!$C$39))</f>
        <v>930.28338797236461</v>
      </c>
      <c r="R2050" s="3">
        <f t="shared" si="593"/>
        <v>1002.6999740600584</v>
      </c>
      <c r="S2050" s="3">
        <f t="shared" si="594"/>
        <v>-72.416586087693759</v>
      </c>
      <c r="T2050" s="3">
        <f t="shared" si="595"/>
        <v>72.416586087693759</v>
      </c>
      <c r="V2050" s="37">
        <f t="array" ref="V2050">SUM(_xlfn.NORM.DIST($AD$3:$AD$1003,$L2050,$AA2050,FALSE)*WindSpeedStep*$AE$3:$AE$1003)/AG2050</f>
        <v>928.41437713442633</v>
      </c>
      <c r="W2050" s="37">
        <f t="array" ref="W2050">SUM(_xlfn.NORM.DIST($AD$3:$AD$1003,$L2050,$AB2050,FALSE)*WindSpeedStep*$AE$3:$AE$1003)/AH2050</f>
        <v>928.02628331029098</v>
      </c>
      <c r="Y2050" s="1">
        <f t="shared" si="596"/>
        <v>8</v>
      </c>
      <c r="Z2050" s="99">
        <f>IF(L2050&lt;'Power Curve'!$P$28,'Power Curve'!$Q$28,IF(L2050&gt;'Power Curve'!$P$29,'Power Curve'!$Q$29,INDEX(ReferenceTurbulence,Y2050)+(L2050-INDEX(ReferenceTurbulenceWindSpeed,Y2050))*(INDEX(ReferenceTurbulence,Y2050+1)-INDEX(ReferenceTurbulence,Y2050))/(INDEX(ReferenceTurbulenceWindSpeed,Y2050+1)-INDEX(ReferenceTurbulenceWindSpeed,Y2050))))</f>
        <v>0.11958567124866133</v>
      </c>
      <c r="AA2050" s="100">
        <f t="shared" si="602"/>
        <v>0.97743958692861066</v>
      </c>
      <c r="AB2050" s="29">
        <f t="shared" si="603"/>
        <v>0.970421603834147</v>
      </c>
      <c r="AG2050" s="40">
        <f t="array" ref="AG2050">SUM(_xlfn.NORM.DIST($AD$3:$AD$1003,$F2050,$AA2050,FALSE)*WindSpeedStep)</f>
        <v>1.0000000000000038</v>
      </c>
      <c r="AH2050" s="40">
        <f t="array" ref="AH2050">SUM(_xlfn.NORM.DIST($AD$3:$AD$1003,$F2050,$AB2050,FALSE)*WindSpeedStep)</f>
        <v>1.0000000000000038</v>
      </c>
      <c r="AJ2050" s="47">
        <f t="shared" si="597"/>
        <v>8</v>
      </c>
      <c r="AK2050" s="83" t="b">
        <f>COUNTIF('Power Curve'!$D$2:$D$31,AJ2050)&gt;0</f>
        <v>1</v>
      </c>
      <c r="AL2050" s="83" t="b">
        <f t="shared" si="598"/>
        <v>0</v>
      </c>
      <c r="AM2050" s="83" t="b">
        <f t="shared" si="604"/>
        <v>1</v>
      </c>
      <c r="AN2050" s="47" t="str">
        <f t="shared" si="599"/>
        <v>Outer</v>
      </c>
      <c r="AO2050" s="48" t="str">
        <f t="shared" si="600"/>
        <v>0.6-0.7</v>
      </c>
      <c r="AP2050" s="49" t="str">
        <f t="shared" si="605"/>
        <v>2-3</v>
      </c>
      <c r="AQ2050" s="49" t="str">
        <f t="shared" si="606"/>
        <v>Mar</v>
      </c>
      <c r="AR2050" s="48" t="str">
        <f t="shared" si="607"/>
        <v>295-305</v>
      </c>
      <c r="AS2050" s="49" t="str">
        <f t="shared" si="601"/>
        <v>Inner-TI</v>
      </c>
    </row>
    <row r="2051" spans="5:45" x14ac:dyDescent="0.3">
      <c r="E2051" s="15">
        <v>40982.111111111109</v>
      </c>
      <c r="F2051" s="21">
        <v>8.68</v>
      </c>
      <c r="G2051" s="21">
        <v>1164.100021362302</v>
      </c>
      <c r="H2051" s="42">
        <v>1.2265062207626767</v>
      </c>
      <c r="I2051" s="35">
        <v>303.10000000000002</v>
      </c>
      <c r="J2051" s="43">
        <v>8.1797235023041467E-2</v>
      </c>
      <c r="K2051" s="44">
        <v>0.35672367454106296</v>
      </c>
      <c r="L2051" s="26">
        <f t="shared" ref="L2051:L2114" si="608">F2051*(H2051/Ref_Density)^(1/3)</f>
        <v>8.6835560929038635</v>
      </c>
      <c r="M2051" s="26">
        <f t="shared" ref="M2051:M2114" si="609">(L2051-CutInWindSpeed)/(RatedWindSpeed-CutInWindSpeed)</f>
        <v>0.70012156240465895</v>
      </c>
      <c r="N2051" s="96">
        <f t="shared" ref="N2051:N2114" si="610">COUNTIF(xa,"&lt;"&amp;L2051)</f>
        <v>9</v>
      </c>
      <c r="O2051" s="26">
        <f t="shared" ref="O2051:O2114" si="611">(L2051-INDEX(xa,$N2051))/(INDEX(xb,$N2051)-INDEX(xa,$N2051))</f>
        <v>0.6745656027804009</v>
      </c>
      <c r="P2051" s="3">
        <f>IF(L2051&gt;'Power Curve'!$C$37,0,INDEX(Ci,$N2051,1)*POWER(1-O2051,3)+INDEX(Ci,$N2051,2)*3*O2051*POWER(1-O2051,2)+INDEX(Ci,$N2051,3)*3*POWER(O2051,2)*(1-O2051)+INDEX(Ci,$N2051,4)*POWER(O2051,3))</f>
        <v>1091.9344980598744</v>
      </c>
      <c r="Q2051" s="3">
        <f>MAX(0,MIN(P2051-V2051+W2051,'Power Curve'!$C$39))</f>
        <v>1076.725462726964</v>
      </c>
      <c r="R2051" s="3">
        <f t="shared" ref="R2051:R2114" si="612">IF(AM2051,G2051,"")</f>
        <v>1164.100021362302</v>
      </c>
      <c r="S2051" s="3">
        <f t="shared" ref="S2051:S2114" si="613">IF(AM2051,Q2051-R2051,"")</f>
        <v>-87.374558635337962</v>
      </c>
      <c r="T2051" s="3">
        <f t="shared" ref="T2051:T2114" si="614">IF(AM2051,ABS(S2051),"")</f>
        <v>87.374558635337962</v>
      </c>
      <c r="V2051" s="37">
        <f t="array" ref="V2051">SUM(_xlfn.NORM.DIST($AD$3:$AD$1003,$L2051,$AA2051,FALSE)*WindSpeedStep*$AE$3:$AE$1003)/AG2051</f>
        <v>1097.6044668198858</v>
      </c>
      <c r="W2051" s="37">
        <f t="array" ref="W2051">SUM(_xlfn.NORM.DIST($AD$3:$AD$1003,$L2051,$AB2051,FALSE)*WindSpeedStep*$AE$3:$AE$1003)/AH2051</f>
        <v>1082.3954314869754</v>
      </c>
      <c r="Y2051" s="1">
        <f t="shared" ref="Y2051:Y2114" si="615">COUNTIF(ReferenceTurbulenceWindSpeed,"&lt;"&amp;L2051)</f>
        <v>8</v>
      </c>
      <c r="Z2051" s="99">
        <f>IF(L2051&lt;'Power Curve'!$P$28,'Power Curve'!$Q$28,IF(L2051&gt;'Power Curve'!$P$29,'Power Curve'!$Q$29,INDEX(ReferenceTurbulence,Y2051)+(L2051-INDEX(ReferenceTurbulenceWindSpeed,Y2051))*(INDEX(ReferenceTurbulence,Y2051+1)-INDEX(ReferenceTurbulence,Y2051))/(INDEX(ReferenceTurbulenceWindSpeed,Y2051+1)-INDEX(ReferenceTurbulenceWindSpeed,Y2051))))</f>
        <v>0.12017157766951266</v>
      </c>
      <c r="AA2051" s="100">
        <f t="shared" si="602"/>
        <v>1.0435166354659664</v>
      </c>
      <c r="AB2051" s="29">
        <f t="shared" si="603"/>
        <v>0.710290878567021</v>
      </c>
      <c r="AG2051" s="40">
        <f t="array" ref="AG2051">SUM(_xlfn.NORM.DIST($AD$3:$AD$1003,$F2051,$AA2051,FALSE)*WindSpeedStep)</f>
        <v>1.0000000000000036</v>
      </c>
      <c r="AH2051" s="40">
        <f t="array" ref="AH2051">SUM(_xlfn.NORM.DIST($AD$3:$AD$1003,$F2051,$AB2051,FALSE)*WindSpeedStep)</f>
        <v>1.0000000000000036</v>
      </c>
      <c r="AJ2051" s="47">
        <f t="shared" ref="AJ2051:AJ2114" si="616">MROUND(L2051-Centre_First_Bin,Bin_Width)+Centre_First_Bin</f>
        <v>9</v>
      </c>
      <c r="AK2051" s="83" t="b">
        <f>COUNTIF('Power Curve'!$D$2:$D$31,AJ2051)&gt;0</f>
        <v>1</v>
      </c>
      <c r="AL2051" s="83" t="b">
        <f t="shared" ref="AL2051:AL2114" si="617">(G2051&lt;0)</f>
        <v>0</v>
      </c>
      <c r="AM2051" s="83" t="b">
        <f t="shared" si="604"/>
        <v>1</v>
      </c>
      <c r="AN2051" s="47" t="str">
        <f t="shared" ref="AN2051:AN2114" si="618">IF(AM2051,IF(AND(J2051&gt;=LowerTurbLimit,J2051&lt;=UpperTurbLimit,K2051&gt;=LowerShearLimit,K2051&lt;=UpperShearLimit),"Inner","Outer"),"")</f>
        <v>Outer</v>
      </c>
      <c r="AO2051" s="48" t="str">
        <f t="shared" ref="AO2051:AO2114" si="619">IF(M2051&lt;0,"&lt;0",TEXT(MROUND(M2051+0.05,0.1)-0.1,"0.0")&amp;"-"&amp;TEXT(MROUND(M2051+0.05,0.1),"0.0"))</f>
        <v>0.7-0.8</v>
      </c>
      <c r="AP2051" s="49" t="str">
        <f t="shared" si="605"/>
        <v>2-3</v>
      </c>
      <c r="AQ2051" s="49" t="str">
        <f t="shared" si="606"/>
        <v>Mar</v>
      </c>
      <c r="AR2051" s="48" t="str">
        <f t="shared" si="607"/>
        <v>295-305</v>
      </c>
      <c r="AS2051" s="49" t="str">
        <f t="shared" ref="AS2051:AS2114" si="620">IF(AM2051,IF(M2051&lt;0.5,IF(J2051&lt;=LowerTurbLimit,"LWS-LTI",IF(J2051&gt;=UpperTurbLimit,"LWS-HTI","Inner-TI")),IF(J2051&lt;=LowerTurbLimit,"HWS-LTI",IF(J2051&gt;=UpperTurbLimit,"HWS-HTI","Inner-TI"))),"")</f>
        <v>HWS-LTI</v>
      </c>
    </row>
    <row r="2052" spans="5:45" x14ac:dyDescent="0.3">
      <c r="E2052" s="15">
        <v>40982.118055555555</v>
      </c>
      <c r="F2052" s="21">
        <v>7.9</v>
      </c>
      <c r="G2052" s="21">
        <v>909.75997161865212</v>
      </c>
      <c r="H2052" s="42">
        <v>1.2270616259487426</v>
      </c>
      <c r="I2052" s="35">
        <v>304.2</v>
      </c>
      <c r="J2052" s="43">
        <v>8.8607594936708847E-2</v>
      </c>
      <c r="K2052" s="44">
        <v>0.43711206697911298</v>
      </c>
      <c r="L2052" s="26">
        <f t="shared" si="608"/>
        <v>7.9044293107008032</v>
      </c>
      <c r="M2052" s="26">
        <f t="shared" si="609"/>
        <v>0.57970500663788416</v>
      </c>
      <c r="N2052" s="96">
        <f t="shared" si="610"/>
        <v>8</v>
      </c>
      <c r="O2052" s="26">
        <f t="shared" si="611"/>
        <v>0.8950679120399071</v>
      </c>
      <c r="P2052" s="3">
        <f>IF(L2052&gt;'Power Curve'!$C$37,0,INDEX(Ci,$N2052,1)*POWER(1-O2052,3)+INDEX(Ci,$N2052,2)*3*O2052*POWER(1-O2052,2)+INDEX(Ci,$N2052,3)*3*POWER(O2052,2)*(1-O2052)+INDEX(Ci,$N2052,4)*POWER(O2052,3))</f>
        <v>849.68500718794462</v>
      </c>
      <c r="Q2052" s="3">
        <f>MAX(0,MIN(P2052-V2052+W2052,'Power Curve'!$C$39))</f>
        <v>837.80724294891706</v>
      </c>
      <c r="R2052" s="3">
        <f t="shared" si="612"/>
        <v>909.75997161865212</v>
      </c>
      <c r="S2052" s="3">
        <f t="shared" si="613"/>
        <v>-71.952728669735052</v>
      </c>
      <c r="T2052" s="3">
        <f t="shared" si="614"/>
        <v>71.952728669735052</v>
      </c>
      <c r="V2052" s="37">
        <f t="array" ref="V2052">SUM(_xlfn.NORM.DIST($AD$3:$AD$1003,$L2052,$AA2052,FALSE)*WindSpeedStep*$AE$3:$AE$1003)/AG2052</f>
        <v>844.46488328189844</v>
      </c>
      <c r="W2052" s="37">
        <f t="array" ref="W2052">SUM(_xlfn.NORM.DIST($AD$3:$AD$1003,$L2052,$AB2052,FALSE)*WindSpeedStep*$AE$3:$AE$1003)/AH2052</f>
        <v>832.58711904287088</v>
      </c>
      <c r="Y2052" s="1">
        <f t="shared" si="615"/>
        <v>7</v>
      </c>
      <c r="Z2052" s="99">
        <f>IF(L2052&lt;'Power Curve'!$P$28,'Power Curve'!$Q$28,IF(L2052&gt;'Power Curve'!$P$29,'Power Curve'!$Q$29,INDEX(ReferenceTurbulence,Y2052)+(L2052-INDEX(ReferenceTurbulenceWindSpeed,Y2052))*(INDEX(ReferenceTurbulence,Y2052+1)-INDEX(ReferenceTurbulence,Y2052))/(INDEX(ReferenceTurbulenceWindSpeed,Y2052+1)-INDEX(ReferenceTurbulenceWindSpeed,Y2052))))</f>
        <v>0.11942522676362423</v>
      </c>
      <c r="AA2052" s="100">
        <f t="shared" ref="AA2052:AA2115" si="621">Z2052*L2052</f>
        <v>0.94398826286748139</v>
      </c>
      <c r="AB2052" s="29">
        <f t="shared" ref="AB2052:AB2115" si="622">L2052*J2052</f>
        <v>0.70039247056842546</v>
      </c>
      <c r="AG2052" s="40">
        <f t="array" ref="AG2052">SUM(_xlfn.NORM.DIST($AD$3:$AD$1003,$F2052,$AA2052,FALSE)*WindSpeedStep)</f>
        <v>1.000000000000004</v>
      </c>
      <c r="AH2052" s="40">
        <f t="array" ref="AH2052">SUM(_xlfn.NORM.DIST($AD$3:$AD$1003,$F2052,$AB2052,FALSE)*WindSpeedStep)</f>
        <v>1.0000000000000031</v>
      </c>
      <c r="AJ2052" s="47">
        <f t="shared" si="616"/>
        <v>8</v>
      </c>
      <c r="AK2052" s="83" t="b">
        <f>COUNTIF('Power Curve'!$D$2:$D$31,AJ2052)&gt;0</f>
        <v>1</v>
      </c>
      <c r="AL2052" s="83" t="b">
        <f t="shared" si="617"/>
        <v>0</v>
      </c>
      <c r="AM2052" s="83" t="b">
        <f t="shared" ref="AM2052:AM2115" si="623">AND(AK2052,NOT(AL2052))</f>
        <v>1</v>
      </c>
      <c r="AN2052" s="47" t="str">
        <f t="shared" si="618"/>
        <v>Outer</v>
      </c>
      <c r="AO2052" s="48" t="str">
        <f t="shared" si="619"/>
        <v>0.5-0.6</v>
      </c>
      <c r="AP2052" s="49" t="str">
        <f t="shared" ref="AP2052:AP2115" si="624">IF(AM2052,HOUR(E2052)&amp;"-"&amp;HOUR(E2052)+1,"")</f>
        <v>2-3</v>
      </c>
      <c r="AQ2052" s="49" t="str">
        <f t="shared" ref="AQ2052:AQ2115" si="625">IF(AM2052,TEXT(E2052,"mmm"),"")</f>
        <v>Mar</v>
      </c>
      <c r="AR2052" s="48" t="str">
        <f t="shared" ref="AR2052:AR2115" si="626">IF(AM2052,IF(OR(I2052&lt;5,I2052&gt;=355),"355-5",MROUND(I2052,10)-5&amp;"-"&amp;MROUND(I2052,10)+5),"")</f>
        <v>295-305</v>
      </c>
      <c r="AS2052" s="49" t="str">
        <f t="shared" si="620"/>
        <v>HWS-LTI</v>
      </c>
    </row>
    <row r="2053" spans="5:45" x14ac:dyDescent="0.3">
      <c r="E2053" s="15">
        <v>40982.125</v>
      </c>
      <c r="F2053" s="21">
        <v>7.55</v>
      </c>
      <c r="G2053" s="21">
        <v>650.17997837066673</v>
      </c>
      <c r="H2053" s="42">
        <v>1.2266484908302486</v>
      </c>
      <c r="I2053" s="35">
        <v>310.10000000000002</v>
      </c>
      <c r="J2053" s="43">
        <v>5.6953642384105961E-2</v>
      </c>
      <c r="K2053" s="44">
        <v>0.48390022195629057</v>
      </c>
      <c r="L2053" s="26">
        <f t="shared" si="608"/>
        <v>7.5533851774155458</v>
      </c>
      <c r="M2053" s="26">
        <f t="shared" si="609"/>
        <v>0.52545000421989996</v>
      </c>
      <c r="N2053" s="96">
        <f t="shared" si="610"/>
        <v>8</v>
      </c>
      <c r="O2053" s="26">
        <f t="shared" si="611"/>
        <v>0.54174860434406347</v>
      </c>
      <c r="P2053" s="3">
        <f>IF(L2053&gt;'Power Curve'!$C$37,0,INDEX(Ci,$N2053,1)*POWER(1-O2053,3)+INDEX(Ci,$N2053,2)*3*O2053*POWER(1-O2053,2)+INDEX(Ci,$N2053,3)*3*POWER(O2053,2)*(1-O2053)+INDEX(Ci,$N2053,4)*POWER(O2053,3))</f>
        <v>747.1201766852414</v>
      </c>
      <c r="Q2053" s="3">
        <f>MAX(0,MIN(P2053-V2053+W2053,'Power Curve'!$C$39))</f>
        <v>730.33621084564459</v>
      </c>
      <c r="R2053" s="3">
        <f t="shared" si="612"/>
        <v>650.17997837066673</v>
      </c>
      <c r="S2053" s="3">
        <f t="shared" si="613"/>
        <v>80.156232474977855</v>
      </c>
      <c r="T2053" s="3">
        <f t="shared" si="614"/>
        <v>80.156232474977855</v>
      </c>
      <c r="V2053" s="37">
        <f t="array" ref="V2053">SUM(_xlfn.NORM.DIST($AD$3:$AD$1003,$L2053,$AA2053,FALSE)*WindSpeedStep*$AE$3:$AE$1003)/AG2053</f>
        <v>741.5467810926616</v>
      </c>
      <c r="W2053" s="37">
        <f t="array" ref="W2053">SUM(_xlfn.NORM.DIST($AD$3:$AD$1003,$L2053,$AB2053,FALSE)*WindSpeedStep*$AE$3:$AE$1003)/AH2053</f>
        <v>724.76281525306479</v>
      </c>
      <c r="Y2053" s="1">
        <f t="shared" si="615"/>
        <v>7</v>
      </c>
      <c r="Z2053" s="99">
        <f>IF(L2053&lt;'Power Curve'!$P$28,'Power Curve'!$Q$28,IF(L2053&gt;'Power Curve'!$P$29,'Power Curve'!$Q$29,INDEX(ReferenceTurbulence,Y2053)+(L2053-INDEX(ReferenceTurbulenceWindSpeed,Y2053))*(INDEX(ReferenceTurbulence,Y2053+1)-INDEX(ReferenceTurbulence,Y2053))/(INDEX(ReferenceTurbulenceWindSpeed,Y2053+1)-INDEX(ReferenceTurbulenceWindSpeed,Y2053))))</f>
        <v>0.11952272819710415</v>
      </c>
      <c r="AA2053" s="100">
        <f t="shared" si="621"/>
        <v>0.90280120352827353</v>
      </c>
      <c r="AB2053" s="29">
        <f t="shared" si="622"/>
        <v>0.43019279818393175</v>
      </c>
      <c r="AG2053" s="40">
        <f t="array" ref="AG2053">SUM(_xlfn.NORM.DIST($AD$3:$AD$1003,$F2053,$AA2053,FALSE)*WindSpeedStep)</f>
        <v>1.0000000000000036</v>
      </c>
      <c r="AH2053" s="40">
        <f t="array" ref="AH2053">SUM(_xlfn.NORM.DIST($AD$3:$AD$1003,$F2053,$AB2053,FALSE)*WindSpeedStep)</f>
        <v>1.000000000000004</v>
      </c>
      <c r="AJ2053" s="47">
        <f t="shared" si="616"/>
        <v>8</v>
      </c>
      <c r="AK2053" s="83" t="b">
        <f>COUNTIF('Power Curve'!$D$2:$D$31,AJ2053)&gt;0</f>
        <v>1</v>
      </c>
      <c r="AL2053" s="83" t="b">
        <f t="shared" si="617"/>
        <v>0</v>
      </c>
      <c r="AM2053" s="83" t="b">
        <f t="shared" si="623"/>
        <v>1</v>
      </c>
      <c r="AN2053" s="47" t="str">
        <f t="shared" si="618"/>
        <v>Outer</v>
      </c>
      <c r="AO2053" s="48" t="str">
        <f t="shared" si="619"/>
        <v>0.5-0.6</v>
      </c>
      <c r="AP2053" s="49" t="str">
        <f t="shared" si="624"/>
        <v>3-4</v>
      </c>
      <c r="AQ2053" s="49" t="str">
        <f t="shared" si="625"/>
        <v>Mar</v>
      </c>
      <c r="AR2053" s="48" t="str">
        <f t="shared" si="626"/>
        <v>305-315</v>
      </c>
      <c r="AS2053" s="49" t="str">
        <f t="shared" si="620"/>
        <v>HWS-LTI</v>
      </c>
    </row>
    <row r="2054" spans="5:45" x14ac:dyDescent="0.3">
      <c r="E2054" s="15">
        <v>40982.131944444445</v>
      </c>
      <c r="F2054" s="21">
        <v>8.74</v>
      </c>
      <c r="G2054" s="21">
        <v>1101.090011596679</v>
      </c>
      <c r="H2054" s="42">
        <v>1.2266943800212322</v>
      </c>
      <c r="I2054" s="35">
        <v>307.89999999999998</v>
      </c>
      <c r="J2054" s="43">
        <v>4.3478260869565216E-2</v>
      </c>
      <c r="K2054" s="44">
        <v>0.33246930591805546</v>
      </c>
      <c r="L2054" s="26">
        <f t="shared" si="608"/>
        <v>8.744027771131119</v>
      </c>
      <c r="M2054" s="26">
        <f t="shared" si="609"/>
        <v>0.70946765520995658</v>
      </c>
      <c r="N2054" s="96">
        <f t="shared" si="610"/>
        <v>9</v>
      </c>
      <c r="O2054" s="26">
        <f t="shared" si="611"/>
        <v>0.73500996996674683</v>
      </c>
      <c r="P2054" s="3">
        <f>IF(L2054&gt;'Power Curve'!$C$37,0,INDEX(Ci,$N2054,1)*POWER(1-O2054,3)+INDEX(Ci,$N2054,2)*3*O2054*POWER(1-O2054,2)+INDEX(Ci,$N2054,3)*3*POWER(O2054,2)*(1-O2054)+INDEX(Ci,$N2054,4)*POWER(O2054,3))</f>
        <v>1111.5550842546627</v>
      </c>
      <c r="Q2054" s="3">
        <f>MAX(0,MIN(P2054-V2054+W2054,'Power Curve'!$C$39))</f>
        <v>1081.2038028450106</v>
      </c>
      <c r="R2054" s="3">
        <f t="shared" si="612"/>
        <v>1101.090011596679</v>
      </c>
      <c r="S2054" s="3">
        <f t="shared" si="613"/>
        <v>-19.886208751668391</v>
      </c>
      <c r="T2054" s="3">
        <f t="shared" si="614"/>
        <v>19.886208751668391</v>
      </c>
      <c r="V2054" s="37">
        <f t="array" ref="V2054">SUM(_xlfn.NORM.DIST($AD$3:$AD$1003,$L2054,$AA2054,FALSE)*WindSpeedStep*$AE$3:$AE$1003)/AG2054</f>
        <v>1118.2714901151094</v>
      </c>
      <c r="W2054" s="37">
        <f t="array" ref="W2054">SUM(_xlfn.NORM.DIST($AD$3:$AD$1003,$L2054,$AB2054,FALSE)*WindSpeedStep*$AE$3:$AE$1003)/AH2054</f>
        <v>1087.9202087054573</v>
      </c>
      <c r="Y2054" s="1">
        <f t="shared" si="615"/>
        <v>8</v>
      </c>
      <c r="Z2054" s="99">
        <f>IF(L2054&lt;'Power Curve'!$P$28,'Power Curve'!$Q$28,IF(L2054&gt;'Power Curve'!$P$29,'Power Curve'!$Q$29,INDEX(ReferenceTurbulence,Y2054)+(L2054-INDEX(ReferenceTurbulenceWindSpeed,Y2054))*(INDEX(ReferenceTurbulence,Y2054+1)-INDEX(ReferenceTurbulence,Y2054))/(INDEX(ReferenceTurbulenceWindSpeed,Y2054+1)-INDEX(ReferenceTurbulenceWindSpeed,Y2054))))</f>
        <v>0.1202410490285887</v>
      </c>
      <c r="AA2054" s="100">
        <f t="shared" si="621"/>
        <v>1.0513910719359181</v>
      </c>
      <c r="AB2054" s="29">
        <f t="shared" si="622"/>
        <v>0.38017512048396168</v>
      </c>
      <c r="AG2054" s="40">
        <f t="array" ref="AG2054">SUM(_xlfn.NORM.DIST($AD$3:$AD$1003,$F2054,$AA2054,FALSE)*WindSpeedStep)</f>
        <v>1.0000000000000033</v>
      </c>
      <c r="AH2054" s="40">
        <f t="array" ref="AH2054">SUM(_xlfn.NORM.DIST($AD$3:$AD$1003,$F2054,$AB2054,FALSE)*WindSpeedStep)</f>
        <v>1.0000000000000036</v>
      </c>
      <c r="AJ2054" s="47">
        <f t="shared" si="616"/>
        <v>9</v>
      </c>
      <c r="AK2054" s="83" t="b">
        <f>COUNTIF('Power Curve'!$D$2:$D$31,AJ2054)&gt;0</f>
        <v>1</v>
      </c>
      <c r="AL2054" s="83" t="b">
        <f t="shared" si="617"/>
        <v>0</v>
      </c>
      <c r="AM2054" s="83" t="b">
        <f t="shared" si="623"/>
        <v>1</v>
      </c>
      <c r="AN2054" s="47" t="str">
        <f t="shared" si="618"/>
        <v>Outer</v>
      </c>
      <c r="AO2054" s="48" t="str">
        <f t="shared" si="619"/>
        <v>0.7-0.8</v>
      </c>
      <c r="AP2054" s="49" t="str">
        <f t="shared" si="624"/>
        <v>3-4</v>
      </c>
      <c r="AQ2054" s="49" t="str">
        <f t="shared" si="625"/>
        <v>Mar</v>
      </c>
      <c r="AR2054" s="48" t="str">
        <f t="shared" si="626"/>
        <v>305-315</v>
      </c>
      <c r="AS2054" s="49" t="str">
        <f t="shared" si="620"/>
        <v>HWS-LTI</v>
      </c>
    </row>
    <row r="2055" spans="5:45" x14ac:dyDescent="0.3">
      <c r="E2055" s="15">
        <v>40982.138888888891</v>
      </c>
      <c r="F2055" s="21">
        <v>8.61</v>
      </c>
      <c r="G2055" s="21">
        <v>1111.5100097656259</v>
      </c>
      <c r="H2055" s="42">
        <v>1.2265567205596621</v>
      </c>
      <c r="I2055" s="35">
        <v>309.39999999999998</v>
      </c>
      <c r="J2055" s="43">
        <v>4.065040650406504E-2</v>
      </c>
      <c r="K2055" s="44">
        <v>0.38077501265974095</v>
      </c>
      <c r="L2055" s="26">
        <f t="shared" si="608"/>
        <v>8.6136456300389419</v>
      </c>
      <c r="M2055" s="26">
        <f t="shared" si="609"/>
        <v>0.68931667500693516</v>
      </c>
      <c r="N2055" s="96">
        <f t="shared" si="610"/>
        <v>9</v>
      </c>
      <c r="O2055" s="26">
        <f t="shared" si="611"/>
        <v>0.60468671382854522</v>
      </c>
      <c r="P2055" s="3">
        <f>IF(L2055&gt;'Power Curve'!$C$37,0,INDEX(Ci,$N2055,1)*POWER(1-O2055,3)+INDEX(Ci,$N2055,2)*3*O2055*POWER(1-O2055,2)+INDEX(Ci,$N2055,3)*3*POWER(O2055,2)*(1-O2055)+INDEX(Ci,$N2055,4)*POWER(O2055,3))</f>
        <v>1069.3544096827272</v>
      </c>
      <c r="Q2055" s="3">
        <f>MAX(0,MIN(P2055-V2055+W2055,'Power Curve'!$C$39))</f>
        <v>1038.2031279948367</v>
      </c>
      <c r="R2055" s="3">
        <f t="shared" si="612"/>
        <v>1111.5100097656259</v>
      </c>
      <c r="S2055" s="3">
        <f t="shared" si="613"/>
        <v>-73.306881770789232</v>
      </c>
      <c r="T2055" s="3">
        <f t="shared" si="614"/>
        <v>73.306881770789232</v>
      </c>
      <c r="V2055" s="37">
        <f t="array" ref="V2055">SUM(_xlfn.NORM.DIST($AD$3:$AD$1003,$L2055,$AA2055,FALSE)*WindSpeedStep*$AE$3:$AE$1003)/AG2055</f>
        <v>1073.8233967129895</v>
      </c>
      <c r="W2055" s="37">
        <f t="array" ref="W2055">SUM(_xlfn.NORM.DIST($AD$3:$AD$1003,$L2055,$AB2055,FALSE)*WindSpeedStep*$AE$3:$AE$1003)/AH2055</f>
        <v>1042.6721150250989</v>
      </c>
      <c r="Y2055" s="1">
        <f t="shared" si="615"/>
        <v>8</v>
      </c>
      <c r="Z2055" s="99">
        <f>IF(L2055&lt;'Power Curve'!$P$28,'Power Curve'!$Q$28,IF(L2055&gt;'Power Curve'!$P$29,'Power Curve'!$Q$29,INDEX(ReferenceTurbulence,Y2055)+(L2055-INDEX(ReferenceTurbulenceWindSpeed,Y2055))*(INDEX(ReferenceTurbulence,Y2055+1)-INDEX(ReferenceTurbulence,Y2055))/(INDEX(ReferenceTurbulenceWindSpeed,Y2055+1)-INDEX(ReferenceTurbulenceWindSpeed,Y2055))))</f>
        <v>0.12009126280127616</v>
      </c>
      <c r="AA2055" s="100">
        <f t="shared" si="621"/>
        <v>1.0344235810340705</v>
      </c>
      <c r="AB2055" s="29">
        <f t="shared" si="622"/>
        <v>0.35014819634304639</v>
      </c>
      <c r="AG2055" s="40">
        <f t="array" ref="AG2055">SUM(_xlfn.NORM.DIST($AD$3:$AD$1003,$F2055,$AA2055,FALSE)*WindSpeedStep)</f>
        <v>1.0000000000000036</v>
      </c>
      <c r="AH2055" s="40">
        <f t="array" ref="AH2055">SUM(_xlfn.NORM.DIST($AD$3:$AD$1003,$F2055,$AB2055,FALSE)*WindSpeedStep)</f>
        <v>1.0000000000000036</v>
      </c>
      <c r="AJ2055" s="47">
        <f t="shared" si="616"/>
        <v>9</v>
      </c>
      <c r="AK2055" s="83" t="b">
        <f>COUNTIF('Power Curve'!$D$2:$D$31,AJ2055)&gt;0</f>
        <v>1</v>
      </c>
      <c r="AL2055" s="83" t="b">
        <f t="shared" si="617"/>
        <v>0</v>
      </c>
      <c r="AM2055" s="83" t="b">
        <f t="shared" si="623"/>
        <v>1</v>
      </c>
      <c r="AN2055" s="47" t="str">
        <f t="shared" si="618"/>
        <v>Outer</v>
      </c>
      <c r="AO2055" s="48" t="str">
        <f t="shared" si="619"/>
        <v>0.6-0.7</v>
      </c>
      <c r="AP2055" s="49" t="str">
        <f t="shared" si="624"/>
        <v>3-4</v>
      </c>
      <c r="AQ2055" s="49" t="str">
        <f t="shared" si="625"/>
        <v>Mar</v>
      </c>
      <c r="AR2055" s="48" t="str">
        <f t="shared" si="626"/>
        <v>305-315</v>
      </c>
      <c r="AS2055" s="49" t="str">
        <f t="shared" si="620"/>
        <v>HWS-LTI</v>
      </c>
    </row>
    <row r="2056" spans="5:45" x14ac:dyDescent="0.3">
      <c r="E2056" s="15">
        <v>40982.145833333336</v>
      </c>
      <c r="F2056" s="21">
        <v>8.48</v>
      </c>
      <c r="G2056" s="21">
        <v>1022.9600067138672</v>
      </c>
      <c r="H2056" s="42">
        <v>1.2264649640194192</v>
      </c>
      <c r="I2056" s="35">
        <v>310.60000000000002</v>
      </c>
      <c r="J2056" s="43">
        <v>4.2452830188679243E-2</v>
      </c>
      <c r="K2056" s="44">
        <v>0.39268476785802242</v>
      </c>
      <c r="L2056" s="26">
        <f t="shared" si="608"/>
        <v>8.4833790329354404</v>
      </c>
      <c r="M2056" s="26">
        <f t="shared" si="609"/>
        <v>0.66918355249982886</v>
      </c>
      <c r="N2056" s="96">
        <f t="shared" si="610"/>
        <v>9</v>
      </c>
      <c r="O2056" s="26">
        <f t="shared" si="611"/>
        <v>0.47447894949547315</v>
      </c>
      <c r="P2056" s="3">
        <f>IF(L2056&gt;'Power Curve'!$C$37,0,INDEX(Ci,$N2056,1)*POWER(1-O2056,3)+INDEX(Ci,$N2056,2)*3*O2056*POWER(1-O2056,2)+INDEX(Ci,$N2056,3)*3*POWER(O2056,2)*(1-O2056)+INDEX(Ci,$N2056,4)*POWER(O2056,3))</f>
        <v>1027.6239098131214</v>
      </c>
      <c r="Q2056" s="3">
        <f>MAX(0,MIN(P2056-V2056+W2056,'Power Curve'!$C$39))</f>
        <v>998.0807435721191</v>
      </c>
      <c r="R2056" s="3">
        <f t="shared" si="612"/>
        <v>1022.9600067138672</v>
      </c>
      <c r="S2056" s="3">
        <f t="shared" si="613"/>
        <v>-24.879263141748083</v>
      </c>
      <c r="T2056" s="3">
        <f t="shared" si="614"/>
        <v>24.879263141748083</v>
      </c>
      <c r="V2056" s="37">
        <f t="array" ref="V2056">SUM(_xlfn.NORM.DIST($AD$3:$AD$1003,$L2056,$AA2056,FALSE)*WindSpeedStep*$AE$3:$AE$1003)/AG2056</f>
        <v>1029.9218556787907</v>
      </c>
      <c r="W2056" s="37">
        <f t="array" ref="W2056">SUM(_xlfn.NORM.DIST($AD$3:$AD$1003,$L2056,$AB2056,FALSE)*WindSpeedStep*$AE$3:$AE$1003)/AH2056</f>
        <v>1000.3786894377885</v>
      </c>
      <c r="Y2056" s="1">
        <f t="shared" si="615"/>
        <v>8</v>
      </c>
      <c r="Z2056" s="99">
        <f>IF(L2056&lt;'Power Curve'!$P$28,'Power Curve'!$Q$28,IF(L2056&gt;'Power Curve'!$P$29,'Power Curve'!$Q$29,INDEX(ReferenceTurbulence,Y2056)+(L2056-INDEX(ReferenceTurbulenceWindSpeed,Y2056))*(INDEX(ReferenceTurbulence,Y2056+1)-INDEX(ReferenceTurbulence,Y2056))/(INDEX(ReferenceTurbulenceWindSpeed,Y2056+1)-INDEX(ReferenceTurbulenceWindSpeed,Y2056))))</f>
        <v>0.11994160931375457</v>
      </c>
      <c r="AA2056" s="100">
        <f t="shared" si="621"/>
        <v>1.0175101336288397</v>
      </c>
      <c r="AB2056" s="29">
        <f t="shared" si="622"/>
        <v>0.3601434495114102</v>
      </c>
      <c r="AG2056" s="40">
        <f t="array" ref="AG2056">SUM(_xlfn.NORM.DIST($AD$3:$AD$1003,$F2056,$AA2056,FALSE)*WindSpeedStep)</f>
        <v>1.000000000000004</v>
      </c>
      <c r="AH2056" s="40">
        <f t="array" ref="AH2056">SUM(_xlfn.NORM.DIST($AD$3:$AD$1003,$F2056,$AB2056,FALSE)*WindSpeedStep)</f>
        <v>1.0000000000000036</v>
      </c>
      <c r="AJ2056" s="47">
        <f t="shared" si="616"/>
        <v>8</v>
      </c>
      <c r="AK2056" s="83" t="b">
        <f>COUNTIF('Power Curve'!$D$2:$D$31,AJ2056)&gt;0</f>
        <v>1</v>
      </c>
      <c r="AL2056" s="83" t="b">
        <f t="shared" si="617"/>
        <v>0</v>
      </c>
      <c r="AM2056" s="83" t="b">
        <f t="shared" si="623"/>
        <v>1</v>
      </c>
      <c r="AN2056" s="47" t="str">
        <f t="shared" si="618"/>
        <v>Outer</v>
      </c>
      <c r="AO2056" s="48" t="str">
        <f t="shared" si="619"/>
        <v>0.6-0.7</v>
      </c>
      <c r="AP2056" s="49" t="str">
        <f t="shared" si="624"/>
        <v>3-4</v>
      </c>
      <c r="AQ2056" s="49" t="str">
        <f t="shared" si="625"/>
        <v>Mar</v>
      </c>
      <c r="AR2056" s="48" t="str">
        <f t="shared" si="626"/>
        <v>305-315</v>
      </c>
      <c r="AS2056" s="49" t="str">
        <f t="shared" si="620"/>
        <v>HWS-LTI</v>
      </c>
    </row>
    <row r="2057" spans="5:45" x14ac:dyDescent="0.3">
      <c r="E2057" s="15">
        <v>40982.152777777781</v>
      </c>
      <c r="F2057" s="21">
        <v>7.73</v>
      </c>
      <c r="G2057" s="21">
        <v>803.30997467041061</v>
      </c>
      <c r="H2057" s="42">
        <v>1.2275712929593956</v>
      </c>
      <c r="I2057" s="35">
        <v>305.2</v>
      </c>
      <c r="J2057" s="43">
        <v>6.2095730918499348E-2</v>
      </c>
      <c r="K2057" s="44">
        <v>0.50711172057804499</v>
      </c>
      <c r="L2057" s="26">
        <f t="shared" si="608"/>
        <v>7.7354046813693644</v>
      </c>
      <c r="M2057" s="26">
        <f t="shared" si="609"/>
        <v>0.55358170531034356</v>
      </c>
      <c r="N2057" s="96">
        <f t="shared" si="610"/>
        <v>8</v>
      </c>
      <c r="O2057" s="26">
        <f t="shared" si="611"/>
        <v>0.72494780645648027</v>
      </c>
      <c r="P2057" s="3">
        <f>IF(L2057&gt;'Power Curve'!$C$37,0,INDEX(Ci,$N2057,1)*POWER(1-O2057,3)+INDEX(Ci,$N2057,2)*3*O2057*POWER(1-O2057,2)+INDEX(Ci,$N2057,3)*3*POWER(O2057,2)*(1-O2057)+INDEX(Ci,$N2057,4)*POWER(O2057,3))</f>
        <v>799.83505648908499</v>
      </c>
      <c r="Q2057" s="3">
        <f>MAX(0,MIN(P2057-V2057+W2057,'Power Curve'!$C$39))</f>
        <v>782.63644002753529</v>
      </c>
      <c r="R2057" s="3">
        <f t="shared" si="612"/>
        <v>803.30997467041061</v>
      </c>
      <c r="S2057" s="3">
        <f t="shared" si="613"/>
        <v>-20.673534642875325</v>
      </c>
      <c r="T2057" s="3">
        <f t="shared" si="614"/>
        <v>20.673534642875325</v>
      </c>
      <c r="V2057" s="37">
        <f t="array" ref="V2057">SUM(_xlfn.NORM.DIST($AD$3:$AD$1003,$L2057,$AA2057,FALSE)*WindSpeedStep*$AE$3:$AE$1003)/AG2057</f>
        <v>793.98918470195042</v>
      </c>
      <c r="W2057" s="37">
        <f t="array" ref="W2057">SUM(_xlfn.NORM.DIST($AD$3:$AD$1003,$L2057,$AB2057,FALSE)*WindSpeedStep*$AE$3:$AE$1003)/AH2057</f>
        <v>776.79056824040072</v>
      </c>
      <c r="Y2057" s="1">
        <f t="shared" si="615"/>
        <v>7</v>
      </c>
      <c r="Z2057" s="99">
        <f>IF(L2057&lt;'Power Curve'!$P$28,'Power Curve'!$Q$28,IF(L2057&gt;'Power Curve'!$P$29,'Power Curve'!$Q$29,INDEX(ReferenceTurbulence,Y2057)+(L2057-INDEX(ReferenceTurbulenceWindSpeed,Y2057))*(INDEX(ReferenceTurbulence,Y2057+1)-INDEX(ReferenceTurbulence,Y2057))/(INDEX(ReferenceTurbulenceWindSpeed,Y2057+1)-INDEX(ReferenceTurbulenceWindSpeed,Y2057))))</f>
        <v>0.11947217283703955</v>
      </c>
      <c r="AA2057" s="100">
        <f t="shared" si="621"/>
        <v>0.92416560505700551</v>
      </c>
      <c r="AB2057" s="29">
        <f t="shared" si="622"/>
        <v>0.48033560764001226</v>
      </c>
      <c r="AG2057" s="40">
        <f t="array" ref="AG2057">SUM(_xlfn.NORM.DIST($AD$3:$AD$1003,$F2057,$AA2057,FALSE)*WindSpeedStep)</f>
        <v>1.0000000000000033</v>
      </c>
      <c r="AH2057" s="40">
        <f t="array" ref="AH2057">SUM(_xlfn.NORM.DIST($AD$3:$AD$1003,$F2057,$AB2057,FALSE)*WindSpeedStep)</f>
        <v>1.000000000000004</v>
      </c>
      <c r="AJ2057" s="47">
        <f t="shared" si="616"/>
        <v>8</v>
      </c>
      <c r="AK2057" s="83" t="b">
        <f>COUNTIF('Power Curve'!$D$2:$D$31,AJ2057)&gt;0</f>
        <v>1</v>
      </c>
      <c r="AL2057" s="83" t="b">
        <f t="shared" si="617"/>
        <v>0</v>
      </c>
      <c r="AM2057" s="83" t="b">
        <f t="shared" si="623"/>
        <v>1</v>
      </c>
      <c r="AN2057" s="47" t="str">
        <f t="shared" si="618"/>
        <v>Outer</v>
      </c>
      <c r="AO2057" s="48" t="str">
        <f t="shared" si="619"/>
        <v>0.5-0.6</v>
      </c>
      <c r="AP2057" s="49" t="str">
        <f t="shared" si="624"/>
        <v>3-4</v>
      </c>
      <c r="AQ2057" s="49" t="str">
        <f t="shared" si="625"/>
        <v>Mar</v>
      </c>
      <c r="AR2057" s="48" t="str">
        <f t="shared" si="626"/>
        <v>305-315</v>
      </c>
      <c r="AS2057" s="49" t="str">
        <f t="shared" si="620"/>
        <v>HWS-LTI</v>
      </c>
    </row>
    <row r="2058" spans="5:45" x14ac:dyDescent="0.3">
      <c r="E2058" s="15">
        <v>40982.159722222219</v>
      </c>
      <c r="F2058" s="21">
        <v>7.9</v>
      </c>
      <c r="G2058" s="21">
        <v>805.66998672485374</v>
      </c>
      <c r="H2058" s="42">
        <v>1.2272038395068348</v>
      </c>
      <c r="I2058" s="35">
        <v>306.3</v>
      </c>
      <c r="J2058" s="43">
        <v>4.810126582278481E-2</v>
      </c>
      <c r="K2058" s="44">
        <v>0.55869583557854596</v>
      </c>
      <c r="L2058" s="26">
        <f t="shared" si="608"/>
        <v>7.9047346671633418</v>
      </c>
      <c r="M2058" s="26">
        <f t="shared" si="609"/>
        <v>0.57975220046351039</v>
      </c>
      <c r="N2058" s="96">
        <f t="shared" si="610"/>
        <v>8</v>
      </c>
      <c r="O2058" s="26">
        <f t="shared" si="611"/>
        <v>0.8953752475675939</v>
      </c>
      <c r="P2058" s="3">
        <f>IF(L2058&gt;'Power Curve'!$C$37,0,INDEX(Ci,$N2058,1)*POWER(1-O2058,3)+INDEX(Ci,$N2058,2)*3*O2058*POWER(1-O2058,2)+INDEX(Ci,$N2058,3)*3*POWER(O2058,2)*(1-O2058)+INDEX(Ci,$N2058,4)*POWER(O2058,3))</f>
        <v>849.77567856167514</v>
      </c>
      <c r="Q2058" s="3">
        <f>MAX(0,MIN(P2058-V2058+W2058,'Power Curve'!$C$39))</f>
        <v>828.76168881487104</v>
      </c>
      <c r="R2058" s="3">
        <f t="shared" si="612"/>
        <v>805.66998672485374</v>
      </c>
      <c r="S2058" s="3">
        <f t="shared" si="613"/>
        <v>23.091702090017293</v>
      </c>
      <c r="T2058" s="3">
        <f t="shared" si="614"/>
        <v>23.091702090017293</v>
      </c>
      <c r="V2058" s="37">
        <f t="array" ref="V2058">SUM(_xlfn.NORM.DIST($AD$3:$AD$1003,$L2058,$AA2058,FALSE)*WindSpeedStep*$AE$3:$AE$1003)/AG2058</f>
        <v>844.55761827459548</v>
      </c>
      <c r="W2058" s="37">
        <f t="array" ref="W2058">SUM(_xlfn.NORM.DIST($AD$3:$AD$1003,$L2058,$AB2058,FALSE)*WindSpeedStep*$AE$3:$AE$1003)/AH2058</f>
        <v>823.54362852779138</v>
      </c>
      <c r="Y2058" s="1">
        <f t="shared" si="615"/>
        <v>7</v>
      </c>
      <c r="Z2058" s="99">
        <f>IF(L2058&lt;'Power Curve'!$P$28,'Power Curve'!$Q$28,IF(L2058&gt;'Power Curve'!$P$29,'Power Curve'!$Q$29,INDEX(ReferenceTurbulence,Y2058)+(L2058-INDEX(ReferenceTurbulenceWindSpeed,Y2058))*(INDEX(ReferenceTurbulence,Y2058+1)-INDEX(ReferenceTurbulence,Y2058))/(INDEX(ReferenceTurbulenceWindSpeed,Y2058+1)-INDEX(ReferenceTurbulenceWindSpeed,Y2058))))</f>
        <v>0.11942514195180146</v>
      </c>
      <c r="AA2058" s="100">
        <f t="shared" si="621"/>
        <v>0.94402405971730818</v>
      </c>
      <c r="AB2058" s="29">
        <f t="shared" si="622"/>
        <v>0.38022774348380634</v>
      </c>
      <c r="AG2058" s="40">
        <f t="array" ref="AG2058">SUM(_xlfn.NORM.DIST($AD$3:$AD$1003,$F2058,$AA2058,FALSE)*WindSpeedStep)</f>
        <v>1.0000000000000038</v>
      </c>
      <c r="AH2058" s="40">
        <f t="array" ref="AH2058">SUM(_xlfn.NORM.DIST($AD$3:$AD$1003,$F2058,$AB2058,FALSE)*WindSpeedStep)</f>
        <v>1.0000000000000038</v>
      </c>
      <c r="AJ2058" s="47">
        <f t="shared" si="616"/>
        <v>8</v>
      </c>
      <c r="AK2058" s="83" t="b">
        <f>COUNTIF('Power Curve'!$D$2:$D$31,AJ2058)&gt;0</f>
        <v>1</v>
      </c>
      <c r="AL2058" s="83" t="b">
        <f t="shared" si="617"/>
        <v>0</v>
      </c>
      <c r="AM2058" s="83" t="b">
        <f t="shared" si="623"/>
        <v>1</v>
      </c>
      <c r="AN2058" s="47" t="str">
        <f t="shared" si="618"/>
        <v>Outer</v>
      </c>
      <c r="AO2058" s="48" t="str">
        <f t="shared" si="619"/>
        <v>0.5-0.6</v>
      </c>
      <c r="AP2058" s="49" t="str">
        <f t="shared" si="624"/>
        <v>3-4</v>
      </c>
      <c r="AQ2058" s="49" t="str">
        <f t="shared" si="625"/>
        <v>Mar</v>
      </c>
      <c r="AR2058" s="48" t="str">
        <f t="shared" si="626"/>
        <v>305-315</v>
      </c>
      <c r="AS2058" s="49" t="str">
        <f t="shared" si="620"/>
        <v>HWS-LTI</v>
      </c>
    </row>
    <row r="2059" spans="5:45" x14ac:dyDescent="0.3">
      <c r="E2059" s="15">
        <v>40982.166666666664</v>
      </c>
      <c r="F2059" s="21">
        <v>7.99</v>
      </c>
      <c r="G2059" s="21">
        <v>890.05999755859375</v>
      </c>
      <c r="H2059" s="42">
        <v>1.2271120105133726</v>
      </c>
      <c r="I2059" s="35">
        <v>307.7</v>
      </c>
      <c r="J2059" s="43">
        <v>4.3804755944931162E-2</v>
      </c>
      <c r="K2059" s="44">
        <v>0.48761983442656781</v>
      </c>
      <c r="L2059" s="26">
        <f t="shared" si="608"/>
        <v>7.9945891905560309</v>
      </c>
      <c r="M2059" s="26">
        <f t="shared" si="609"/>
        <v>0.59363950670706955</v>
      </c>
      <c r="N2059" s="96">
        <f t="shared" si="610"/>
        <v>8</v>
      </c>
      <c r="O2059" s="26">
        <f t="shared" si="611"/>
        <v>0.98581213281429059</v>
      </c>
      <c r="P2059" s="3">
        <f>IF(L2059&gt;'Power Curve'!$C$37,0,INDEX(Ci,$N2059,1)*POWER(1-O2059,3)+INDEX(Ci,$N2059,2)*3*O2059*POWER(1-O2059,2)+INDEX(Ci,$N2059,3)*3*POWER(O2059,2)*(1-O2059)+INDEX(Ci,$N2059,4)*POWER(O2059,3))</f>
        <v>876.53325766782143</v>
      </c>
      <c r="Q2059" s="3">
        <f>MAX(0,MIN(P2059-V2059+W2059,'Power Curve'!$C$39))</f>
        <v>853.83894987238216</v>
      </c>
      <c r="R2059" s="3">
        <f t="shared" si="612"/>
        <v>890.05999755859375</v>
      </c>
      <c r="S2059" s="3">
        <f t="shared" si="613"/>
        <v>-36.221047686211591</v>
      </c>
      <c r="T2059" s="3">
        <f t="shared" si="614"/>
        <v>36.221047686211591</v>
      </c>
      <c r="V2059" s="37">
        <f t="array" ref="V2059">SUM(_xlfn.NORM.DIST($AD$3:$AD$1003,$L2059,$AA2059,FALSE)*WindSpeedStep*$AE$3:$AE$1003)/AG2059</f>
        <v>872.08592541099858</v>
      </c>
      <c r="W2059" s="37">
        <f t="array" ref="W2059">SUM(_xlfn.NORM.DIST($AD$3:$AD$1003,$L2059,$AB2059,FALSE)*WindSpeedStep*$AE$3:$AE$1003)/AH2059</f>
        <v>849.39161761555931</v>
      </c>
      <c r="Y2059" s="1">
        <f t="shared" si="615"/>
        <v>7</v>
      </c>
      <c r="Z2059" s="99">
        <f>IF(L2059&lt;'Power Curve'!$P$28,'Power Curve'!$Q$28,IF(L2059&gt;'Power Curve'!$P$29,'Power Curve'!$Q$29,INDEX(ReferenceTurbulence,Y2059)+(L2059-INDEX(ReferenceTurbulenceWindSpeed,Y2059))*(INDEX(ReferenceTurbulence,Y2059+1)-INDEX(ReferenceTurbulence,Y2059))/(INDEX(ReferenceTurbulenceWindSpeed,Y2059+1)-INDEX(ReferenceTurbulenceWindSpeed,Y2059))))</f>
        <v>0.11940018513297229</v>
      </c>
      <c r="AA2059" s="100">
        <f t="shared" si="621"/>
        <v>0.95455542941444915</v>
      </c>
      <c r="AB2059" s="29">
        <f t="shared" si="622"/>
        <v>0.35020102837229172</v>
      </c>
      <c r="AG2059" s="40">
        <f t="array" ref="AG2059">SUM(_xlfn.NORM.DIST($AD$3:$AD$1003,$F2059,$AA2059,FALSE)*WindSpeedStep)</f>
        <v>1.0000000000000036</v>
      </c>
      <c r="AH2059" s="40">
        <f t="array" ref="AH2059">SUM(_xlfn.NORM.DIST($AD$3:$AD$1003,$F2059,$AB2059,FALSE)*WindSpeedStep)</f>
        <v>1.0000000000000038</v>
      </c>
      <c r="AJ2059" s="47">
        <f t="shared" si="616"/>
        <v>8</v>
      </c>
      <c r="AK2059" s="83" t="b">
        <f>COUNTIF('Power Curve'!$D$2:$D$31,AJ2059)&gt;0</f>
        <v>1</v>
      </c>
      <c r="AL2059" s="83" t="b">
        <f t="shared" si="617"/>
        <v>0</v>
      </c>
      <c r="AM2059" s="83" t="b">
        <f t="shared" si="623"/>
        <v>1</v>
      </c>
      <c r="AN2059" s="47" t="str">
        <f t="shared" si="618"/>
        <v>Outer</v>
      </c>
      <c r="AO2059" s="48" t="str">
        <f t="shared" si="619"/>
        <v>0.5-0.6</v>
      </c>
      <c r="AP2059" s="49" t="str">
        <f t="shared" si="624"/>
        <v>4-5</v>
      </c>
      <c r="AQ2059" s="49" t="str">
        <f t="shared" si="625"/>
        <v>Mar</v>
      </c>
      <c r="AR2059" s="48" t="str">
        <f t="shared" si="626"/>
        <v>305-315</v>
      </c>
      <c r="AS2059" s="49" t="str">
        <f t="shared" si="620"/>
        <v>HWS-LTI</v>
      </c>
    </row>
    <row r="2060" spans="5:45" x14ac:dyDescent="0.3">
      <c r="E2060" s="15">
        <v>40982.173611111109</v>
      </c>
      <c r="F2060" s="21">
        <v>7.62</v>
      </c>
      <c r="G2060" s="21">
        <v>747.08002853393577</v>
      </c>
      <c r="H2060" s="42">
        <v>1.2276675104512726</v>
      </c>
      <c r="I2060" s="35">
        <v>310.8</v>
      </c>
      <c r="J2060" s="43">
        <v>3.0183727034120734E-2</v>
      </c>
      <c r="K2060" s="44">
        <v>0.5724950969632725</v>
      </c>
      <c r="L2060" s="26">
        <f t="shared" si="608"/>
        <v>7.6255269914171135</v>
      </c>
      <c r="M2060" s="26">
        <f t="shared" si="609"/>
        <v>0.53659975412873062</v>
      </c>
      <c r="N2060" s="96">
        <f t="shared" si="610"/>
        <v>8</v>
      </c>
      <c r="O2060" s="26">
        <f t="shared" si="611"/>
        <v>0.61435798123470031</v>
      </c>
      <c r="P2060" s="3">
        <f>IF(L2060&gt;'Power Curve'!$C$37,0,INDEX(Ci,$N2060,1)*POWER(1-O2060,3)+INDEX(Ci,$N2060,2)*3*O2060*POWER(1-O2060,2)+INDEX(Ci,$N2060,3)*3*POWER(O2060,2)*(1-O2060)+INDEX(Ci,$N2060,4)*POWER(O2060,3))</f>
        <v>767.87258179429682</v>
      </c>
      <c r="Q2060" s="3">
        <f>MAX(0,MIN(P2060-V2060+W2060,'Power Curve'!$C$39))</f>
        <v>748.1167390562548</v>
      </c>
      <c r="R2060" s="3">
        <f t="shared" si="612"/>
        <v>747.08002853393577</v>
      </c>
      <c r="S2060" s="3">
        <f t="shared" si="613"/>
        <v>1.0367105223190265</v>
      </c>
      <c r="T2060" s="3">
        <f t="shared" si="614"/>
        <v>1.0367105223190265</v>
      </c>
      <c r="V2060" s="37">
        <f t="array" ref="V2060">SUM(_xlfn.NORM.DIST($AD$3:$AD$1003,$L2060,$AA2060,FALSE)*WindSpeedStep*$AE$3:$AE$1003)/AG2060</f>
        <v>762.09527303290315</v>
      </c>
      <c r="W2060" s="37">
        <f t="array" ref="W2060">SUM(_xlfn.NORM.DIST($AD$3:$AD$1003,$L2060,$AB2060,FALSE)*WindSpeedStep*$AE$3:$AE$1003)/AH2060</f>
        <v>742.33943029486113</v>
      </c>
      <c r="Y2060" s="1">
        <f t="shared" si="615"/>
        <v>7</v>
      </c>
      <c r="Z2060" s="99">
        <f>IF(L2060&lt;'Power Curve'!$P$28,'Power Curve'!$Q$28,IF(L2060&gt;'Power Curve'!$P$29,'Power Curve'!$Q$29,INDEX(ReferenceTurbulence,Y2060)+(L2060-INDEX(ReferenceTurbulenceWindSpeed,Y2060))*(INDEX(ReferenceTurbulence,Y2060+1)-INDEX(ReferenceTurbulence,Y2060))/(INDEX(ReferenceTurbulenceWindSpeed,Y2060+1)-INDEX(ReferenceTurbulenceWindSpeed,Y2060))))</f>
        <v>0.11950269102909007</v>
      </c>
      <c r="AA2060" s="100">
        <f t="shared" si="621"/>
        <v>0.91127099598930605</v>
      </c>
      <c r="AB2060" s="29">
        <f t="shared" si="622"/>
        <v>0.23016682520025408</v>
      </c>
      <c r="AG2060" s="40">
        <f t="array" ref="AG2060">SUM(_xlfn.NORM.DIST($AD$3:$AD$1003,$F2060,$AA2060,FALSE)*WindSpeedStep)</f>
        <v>1.0000000000000033</v>
      </c>
      <c r="AH2060" s="40">
        <f t="array" ref="AH2060">SUM(_xlfn.NORM.DIST($AD$3:$AD$1003,$F2060,$AB2060,FALSE)*WindSpeedStep)</f>
        <v>1.0000000000000038</v>
      </c>
      <c r="AJ2060" s="47">
        <f t="shared" si="616"/>
        <v>8</v>
      </c>
      <c r="AK2060" s="83" t="b">
        <f>COUNTIF('Power Curve'!$D$2:$D$31,AJ2060)&gt;0</f>
        <v>1</v>
      </c>
      <c r="AL2060" s="83" t="b">
        <f t="shared" si="617"/>
        <v>0</v>
      </c>
      <c r="AM2060" s="83" t="b">
        <f t="shared" si="623"/>
        <v>1</v>
      </c>
      <c r="AN2060" s="47" t="str">
        <f t="shared" si="618"/>
        <v>Outer</v>
      </c>
      <c r="AO2060" s="48" t="str">
        <f t="shared" si="619"/>
        <v>0.5-0.6</v>
      </c>
      <c r="AP2060" s="49" t="str">
        <f t="shared" si="624"/>
        <v>4-5</v>
      </c>
      <c r="AQ2060" s="49" t="str">
        <f t="shared" si="625"/>
        <v>Mar</v>
      </c>
      <c r="AR2060" s="48" t="str">
        <f t="shared" si="626"/>
        <v>305-315</v>
      </c>
      <c r="AS2060" s="49" t="str">
        <f t="shared" si="620"/>
        <v>HWS-LTI</v>
      </c>
    </row>
    <row r="2061" spans="5:45" x14ac:dyDescent="0.3">
      <c r="E2061" s="15">
        <v>40982.180555555555</v>
      </c>
      <c r="F2061" s="21">
        <v>7.68</v>
      </c>
      <c r="G2061" s="21">
        <v>747.739990234375</v>
      </c>
      <c r="H2061" s="42">
        <v>1.2278096280110962</v>
      </c>
      <c r="I2061" s="35">
        <v>310.2</v>
      </c>
      <c r="J2061" s="43">
        <v>2.8645833333333336E-2</v>
      </c>
      <c r="K2061" s="44">
        <v>0.46555034473929435</v>
      </c>
      <c r="L2061" s="26">
        <f t="shared" si="608"/>
        <v>7.6858670659168995</v>
      </c>
      <c r="M2061" s="26">
        <f t="shared" si="609"/>
        <v>0.5459255071537128</v>
      </c>
      <c r="N2061" s="96">
        <f t="shared" si="610"/>
        <v>8</v>
      </c>
      <c r="O2061" s="26">
        <f t="shared" si="611"/>
        <v>0.67508912962069545</v>
      </c>
      <c r="P2061" s="3">
        <f>IF(L2061&gt;'Power Curve'!$C$37,0,INDEX(Ci,$N2061,1)*POWER(1-O2061,3)+INDEX(Ci,$N2061,2)*3*O2061*POWER(1-O2061,2)+INDEX(Ci,$N2061,3)*3*POWER(O2061,2)*(1-O2061)+INDEX(Ci,$N2061,4)*POWER(O2061,3))</f>
        <v>785.37564096405276</v>
      </c>
      <c r="Q2061" s="3">
        <f>MAX(0,MIN(P2061-V2061+W2061,'Power Curve'!$C$39))</f>
        <v>764.90719492354333</v>
      </c>
      <c r="R2061" s="3">
        <f t="shared" si="612"/>
        <v>747.739990234375</v>
      </c>
      <c r="S2061" s="3">
        <f t="shared" si="613"/>
        <v>17.167204689168329</v>
      </c>
      <c r="T2061" s="3">
        <f t="shared" si="614"/>
        <v>17.167204689168329</v>
      </c>
      <c r="V2061" s="37">
        <f t="array" ref="V2061">SUM(_xlfn.NORM.DIST($AD$3:$AD$1003,$L2061,$AA2061,FALSE)*WindSpeedStep*$AE$3:$AE$1003)/AG2061</f>
        <v>779.5205294838612</v>
      </c>
      <c r="W2061" s="37">
        <f t="array" ref="W2061">SUM(_xlfn.NORM.DIST($AD$3:$AD$1003,$L2061,$AB2061,FALSE)*WindSpeedStep*$AE$3:$AE$1003)/AH2061</f>
        <v>759.05208344335176</v>
      </c>
      <c r="Y2061" s="1">
        <f t="shared" si="615"/>
        <v>7</v>
      </c>
      <c r="Z2061" s="99">
        <f>IF(L2061&lt;'Power Curve'!$P$28,'Power Curve'!$Q$28,IF(L2061&gt;'Power Curve'!$P$29,'Power Curve'!$Q$29,INDEX(ReferenceTurbulence,Y2061)+(L2061-INDEX(ReferenceTurbulenceWindSpeed,Y2061))*(INDEX(ReferenceTurbulence,Y2061+1)-INDEX(ReferenceTurbulence,Y2061))/(INDEX(ReferenceTurbulenceWindSpeed,Y2061+1)-INDEX(ReferenceTurbulenceWindSpeed,Y2061))))</f>
        <v>0.11948593175809769</v>
      </c>
      <c r="AA2061" s="100">
        <f t="shared" si="621"/>
        <v>0.91835298773995711</v>
      </c>
      <c r="AB2061" s="29">
        <f t="shared" si="622"/>
        <v>0.2201680669924112</v>
      </c>
      <c r="AG2061" s="40">
        <f t="array" ref="AG2061">SUM(_xlfn.NORM.DIST($AD$3:$AD$1003,$F2061,$AA2061,FALSE)*WindSpeedStep)</f>
        <v>1.0000000000000033</v>
      </c>
      <c r="AH2061" s="40">
        <f t="array" ref="AH2061">SUM(_xlfn.NORM.DIST($AD$3:$AD$1003,$F2061,$AB2061,FALSE)*WindSpeedStep)</f>
        <v>1.0000000000000036</v>
      </c>
      <c r="AJ2061" s="47">
        <f t="shared" si="616"/>
        <v>8</v>
      </c>
      <c r="AK2061" s="83" t="b">
        <f>COUNTIF('Power Curve'!$D$2:$D$31,AJ2061)&gt;0</f>
        <v>1</v>
      </c>
      <c r="AL2061" s="83" t="b">
        <f t="shared" si="617"/>
        <v>0</v>
      </c>
      <c r="AM2061" s="83" t="b">
        <f t="shared" si="623"/>
        <v>1</v>
      </c>
      <c r="AN2061" s="47" t="str">
        <f t="shared" si="618"/>
        <v>Outer</v>
      </c>
      <c r="AO2061" s="48" t="str">
        <f t="shared" si="619"/>
        <v>0.5-0.6</v>
      </c>
      <c r="AP2061" s="49" t="str">
        <f t="shared" si="624"/>
        <v>4-5</v>
      </c>
      <c r="AQ2061" s="49" t="str">
        <f t="shared" si="625"/>
        <v>Mar</v>
      </c>
      <c r="AR2061" s="48" t="str">
        <f t="shared" si="626"/>
        <v>305-315</v>
      </c>
      <c r="AS2061" s="49" t="str">
        <f t="shared" si="620"/>
        <v>HWS-LTI</v>
      </c>
    </row>
    <row r="2062" spans="5:45" x14ac:dyDescent="0.3">
      <c r="E2062" s="15">
        <v>40982.1875</v>
      </c>
      <c r="F2062" s="21">
        <v>7.39</v>
      </c>
      <c r="G2062" s="21">
        <v>670.75</v>
      </c>
      <c r="H2062" s="42">
        <v>1.2284531094021003</v>
      </c>
      <c r="I2062" s="35">
        <v>312.10000000000002</v>
      </c>
      <c r="J2062" s="43">
        <v>4.0595399188092018E-2</v>
      </c>
      <c r="K2062" s="44">
        <v>0.47263076791644337</v>
      </c>
      <c r="L2062" s="26">
        <f t="shared" si="608"/>
        <v>7.3969372893190011</v>
      </c>
      <c r="M2062" s="26">
        <f t="shared" si="609"/>
        <v>0.50127047879234021</v>
      </c>
      <c r="N2062" s="96">
        <f t="shared" si="610"/>
        <v>8</v>
      </c>
      <c r="O2062" s="26">
        <f t="shared" si="611"/>
        <v>0.38428675191130718</v>
      </c>
      <c r="P2062" s="3">
        <f>IF(L2062&gt;'Power Curve'!$C$37,0,INDEX(Ci,$N2062,1)*POWER(1-O2062,3)+INDEX(Ci,$N2062,2)*3*O2062*POWER(1-O2062,2)+INDEX(Ci,$N2062,3)*3*POWER(O2062,2)*(1-O2062)+INDEX(Ci,$N2062,4)*POWER(O2062,3))</f>
        <v>702.86378314379931</v>
      </c>
      <c r="Q2062" s="3">
        <f>MAX(0,MIN(P2062-V2062+W2062,'Power Curve'!$C$39))</f>
        <v>684.84471799768903</v>
      </c>
      <c r="R2062" s="3">
        <f t="shared" si="612"/>
        <v>670.75</v>
      </c>
      <c r="S2062" s="3">
        <f t="shared" si="613"/>
        <v>14.094717997689031</v>
      </c>
      <c r="T2062" s="3">
        <f t="shared" si="614"/>
        <v>14.094717997689031</v>
      </c>
      <c r="V2062" s="37">
        <f t="array" ref="V2062">SUM(_xlfn.NORM.DIST($AD$3:$AD$1003,$L2062,$AA2062,FALSE)*WindSpeedStep*$AE$3:$AE$1003)/AG2062</f>
        <v>698.04030584517488</v>
      </c>
      <c r="W2062" s="37">
        <f t="array" ref="W2062">SUM(_xlfn.NORM.DIST($AD$3:$AD$1003,$L2062,$AB2062,FALSE)*WindSpeedStep*$AE$3:$AE$1003)/AH2062</f>
        <v>680.02124069906461</v>
      </c>
      <c r="Y2062" s="1">
        <f t="shared" si="615"/>
        <v>7</v>
      </c>
      <c r="Z2062" s="99">
        <f>IF(L2062&lt;'Power Curve'!$P$28,'Power Curve'!$Q$28,IF(L2062&gt;'Power Curve'!$P$29,'Power Curve'!$Q$29,INDEX(ReferenceTurbulence,Y2062)+(L2062-INDEX(ReferenceTurbulenceWindSpeed,Y2062))*(INDEX(ReferenceTurbulence,Y2062+1)-INDEX(ReferenceTurbulence,Y2062))/(INDEX(ReferenceTurbulenceWindSpeed,Y2062+1)-INDEX(ReferenceTurbulenceWindSpeed,Y2062))))</f>
        <v>0.11956618111913866</v>
      </c>
      <c r="AA2062" s="100">
        <f t="shared" si="621"/>
        <v>0.88442354366162623</v>
      </c>
      <c r="AB2062" s="29">
        <f t="shared" si="622"/>
        <v>0.30028162202918818</v>
      </c>
      <c r="AG2062" s="40">
        <f t="array" ref="AG2062">SUM(_xlfn.NORM.DIST($AD$3:$AD$1003,$F2062,$AA2062,FALSE)*WindSpeedStep)</f>
        <v>1.0000000000000033</v>
      </c>
      <c r="AH2062" s="40">
        <f t="array" ref="AH2062">SUM(_xlfn.NORM.DIST($AD$3:$AD$1003,$F2062,$AB2062,FALSE)*WindSpeedStep)</f>
        <v>1.0000000000000033</v>
      </c>
      <c r="AJ2062" s="47">
        <f t="shared" si="616"/>
        <v>7</v>
      </c>
      <c r="AK2062" s="83" t="b">
        <f>COUNTIF('Power Curve'!$D$2:$D$31,AJ2062)&gt;0</f>
        <v>1</v>
      </c>
      <c r="AL2062" s="83" t="b">
        <f t="shared" si="617"/>
        <v>0</v>
      </c>
      <c r="AM2062" s="83" t="b">
        <f t="shared" si="623"/>
        <v>1</v>
      </c>
      <c r="AN2062" s="47" t="str">
        <f t="shared" si="618"/>
        <v>Outer</v>
      </c>
      <c r="AO2062" s="48" t="str">
        <f t="shared" si="619"/>
        <v>0.5-0.6</v>
      </c>
      <c r="AP2062" s="49" t="str">
        <f t="shared" si="624"/>
        <v>4-5</v>
      </c>
      <c r="AQ2062" s="49" t="str">
        <f t="shared" si="625"/>
        <v>Mar</v>
      </c>
      <c r="AR2062" s="48" t="str">
        <f t="shared" si="626"/>
        <v>305-315</v>
      </c>
      <c r="AS2062" s="49" t="str">
        <f t="shared" si="620"/>
        <v>HWS-LTI</v>
      </c>
    </row>
    <row r="2063" spans="5:45" x14ac:dyDescent="0.3">
      <c r="E2063" s="15">
        <v>40982.194444444445</v>
      </c>
      <c r="F2063" s="21">
        <v>6.65</v>
      </c>
      <c r="G2063" s="21">
        <v>508.89999389648415</v>
      </c>
      <c r="H2063" s="42">
        <v>1.2294656582990955</v>
      </c>
      <c r="I2063" s="35">
        <v>307.89999999999998</v>
      </c>
      <c r="J2063" s="43">
        <v>4.9624060150375938E-2</v>
      </c>
      <c r="K2063" s="44">
        <v>0.49843386306879861</v>
      </c>
      <c r="L2063" s="26">
        <f t="shared" si="608"/>
        <v>6.6580709156141662</v>
      </c>
      <c r="M2063" s="26">
        <f t="shared" si="609"/>
        <v>0.38707629894160245</v>
      </c>
      <c r="N2063" s="96">
        <f t="shared" si="610"/>
        <v>7</v>
      </c>
      <c r="O2063" s="26">
        <f t="shared" si="611"/>
        <v>0.63703788352460822</v>
      </c>
      <c r="P2063" s="3">
        <f>IF(L2063&gt;'Power Curve'!$C$37,0,INDEX(Ci,$N2063,1)*POWER(1-O2063,3)+INDEX(Ci,$N2063,2)*3*O2063*POWER(1-O2063,2)+INDEX(Ci,$N2063,3)*3*POWER(O2063,2)*(1-O2063)+INDEX(Ci,$N2063,4)*POWER(O2063,3))</f>
        <v>509.4246617931185</v>
      </c>
      <c r="Q2063" s="3">
        <f>MAX(0,MIN(P2063-V2063+W2063,'Power Curve'!$C$39))</f>
        <v>494.30131964243117</v>
      </c>
      <c r="R2063" s="3">
        <f t="shared" si="612"/>
        <v>508.89999389648415</v>
      </c>
      <c r="S2063" s="3">
        <f t="shared" si="613"/>
        <v>-14.59867425405298</v>
      </c>
      <c r="T2063" s="3">
        <f t="shared" si="614"/>
        <v>14.59867425405298</v>
      </c>
      <c r="V2063" s="37">
        <f t="array" ref="V2063">SUM(_xlfn.NORM.DIST($AD$3:$AD$1003,$L2063,$AA2063,FALSE)*WindSpeedStep*$AE$3:$AE$1003)/AG2063</f>
        <v>511.53464886617292</v>
      </c>
      <c r="W2063" s="37">
        <f t="array" ref="W2063">SUM(_xlfn.NORM.DIST($AD$3:$AD$1003,$L2063,$AB2063,FALSE)*WindSpeedStep*$AE$3:$AE$1003)/AH2063</f>
        <v>496.41130671548558</v>
      </c>
      <c r="Y2063" s="1">
        <f t="shared" si="615"/>
        <v>6</v>
      </c>
      <c r="Z2063" s="99">
        <f>IF(L2063&lt;'Power Curve'!$P$28,'Power Curve'!$Q$28,IF(L2063&gt;'Power Curve'!$P$29,'Power Curve'!$Q$29,INDEX(ReferenceTurbulence,Y2063)+(L2063-INDEX(ReferenceTurbulenceWindSpeed,Y2063))*(INDEX(ReferenceTurbulence,Y2063+1)-INDEX(ReferenceTurbulence,Y2063))/(INDEX(ReferenceTurbulenceWindSpeed,Y2063+1)-INDEX(ReferenceTurbulenceWindSpeed,Y2063))))</f>
        <v>0.12037409168879742</v>
      </c>
      <c r="AA2063" s="100">
        <f t="shared" si="621"/>
        <v>0.80145923886665504</v>
      </c>
      <c r="AB2063" s="29">
        <f t="shared" si="622"/>
        <v>0.33040051160190598</v>
      </c>
      <c r="AG2063" s="40">
        <f t="array" ref="AG2063">SUM(_xlfn.NORM.DIST($AD$3:$AD$1003,$F2063,$AA2063,FALSE)*WindSpeedStep)</f>
        <v>1.0000000000000036</v>
      </c>
      <c r="AH2063" s="40">
        <f t="array" ref="AH2063">SUM(_xlfn.NORM.DIST($AD$3:$AD$1003,$F2063,$AB2063,FALSE)*WindSpeedStep)</f>
        <v>1.0000000000000036</v>
      </c>
      <c r="AJ2063" s="47">
        <f t="shared" si="616"/>
        <v>7</v>
      </c>
      <c r="AK2063" s="83" t="b">
        <f>COUNTIF('Power Curve'!$D$2:$D$31,AJ2063)&gt;0</f>
        <v>1</v>
      </c>
      <c r="AL2063" s="83" t="b">
        <f t="shared" si="617"/>
        <v>0</v>
      </c>
      <c r="AM2063" s="83" t="b">
        <f t="shared" si="623"/>
        <v>1</v>
      </c>
      <c r="AN2063" s="47" t="str">
        <f t="shared" si="618"/>
        <v>Outer</v>
      </c>
      <c r="AO2063" s="48" t="str">
        <f t="shared" si="619"/>
        <v>0.3-0.4</v>
      </c>
      <c r="AP2063" s="49" t="str">
        <f t="shared" si="624"/>
        <v>4-5</v>
      </c>
      <c r="AQ2063" s="49" t="str">
        <f t="shared" si="625"/>
        <v>Mar</v>
      </c>
      <c r="AR2063" s="48" t="str">
        <f t="shared" si="626"/>
        <v>305-315</v>
      </c>
      <c r="AS2063" s="49" t="str">
        <f t="shared" si="620"/>
        <v>LWS-LTI</v>
      </c>
    </row>
    <row r="2064" spans="5:45" x14ac:dyDescent="0.3">
      <c r="E2064" s="15">
        <v>40982.201388888891</v>
      </c>
      <c r="F2064" s="21">
        <v>6.34</v>
      </c>
      <c r="G2064" s="21">
        <v>466.98001480102499</v>
      </c>
      <c r="H2064" s="42">
        <v>1.2297881841839489</v>
      </c>
      <c r="I2064" s="35">
        <v>303.39999999999998</v>
      </c>
      <c r="J2064" s="43">
        <v>8.5173501577287078E-2</v>
      </c>
      <c r="K2064" s="44">
        <v>0.5694418851695916</v>
      </c>
      <c r="L2064" s="26">
        <f t="shared" si="608"/>
        <v>6.348249692767812</v>
      </c>
      <c r="M2064" s="26">
        <f t="shared" si="609"/>
        <v>0.33919243021728868</v>
      </c>
      <c r="N2064" s="96">
        <f t="shared" si="610"/>
        <v>7</v>
      </c>
      <c r="O2064" s="26">
        <f t="shared" si="611"/>
        <v>0.32209028176772159</v>
      </c>
      <c r="P2064" s="3">
        <f>IF(L2064&gt;'Power Curve'!$C$37,0,INDEX(Ci,$N2064,1)*POWER(1-O2064,3)+INDEX(Ci,$N2064,2)*3*O2064*POWER(1-O2064,2)+INDEX(Ci,$N2064,3)*3*POWER(O2064,2)*(1-O2064)+INDEX(Ci,$N2064,4)*POWER(O2064,3))</f>
        <v>435.25826849534553</v>
      </c>
      <c r="Q2064" s="3">
        <f>MAX(0,MIN(P2064-V2064+W2064,'Power Curve'!$C$39))</f>
        <v>427.36199830869981</v>
      </c>
      <c r="R2064" s="3">
        <f t="shared" si="612"/>
        <v>466.98001480102499</v>
      </c>
      <c r="S2064" s="3">
        <f t="shared" si="613"/>
        <v>-39.618016492325182</v>
      </c>
      <c r="T2064" s="3">
        <f t="shared" si="614"/>
        <v>39.618016492325182</v>
      </c>
      <c r="V2064" s="37">
        <f t="array" ref="V2064">SUM(_xlfn.NORM.DIST($AD$3:$AD$1003,$L2064,$AA2064,FALSE)*WindSpeedStep*$AE$3:$AE$1003)/AG2064</f>
        <v>442.29855740314582</v>
      </c>
      <c r="W2064" s="37">
        <f t="array" ref="W2064">SUM(_xlfn.NORM.DIST($AD$3:$AD$1003,$L2064,$AB2064,FALSE)*WindSpeedStep*$AE$3:$AE$1003)/AH2064</f>
        <v>434.4022872165001</v>
      </c>
      <c r="Y2064" s="1">
        <f t="shared" si="615"/>
        <v>6</v>
      </c>
      <c r="Z2064" s="99">
        <f>IF(L2064&lt;'Power Curve'!$P$28,'Power Curve'!$Q$28,IF(L2064&gt;'Power Curve'!$P$29,'Power Curve'!$Q$29,INDEX(ReferenceTurbulence,Y2064)+(L2064-INDEX(ReferenceTurbulenceWindSpeed,Y2064))*(INDEX(ReferenceTurbulence,Y2064+1)-INDEX(ReferenceTurbulence,Y2064))/(INDEX(ReferenceTurbulenceWindSpeed,Y2064+1)-INDEX(ReferenceTurbulenceWindSpeed,Y2064))))</f>
        <v>0.12098310895968441</v>
      </c>
      <c r="AA2064" s="100">
        <f t="shared" si="621"/>
        <v>0.76803098428341121</v>
      </c>
      <c r="AB2064" s="29">
        <f t="shared" si="622"/>
        <v>0.54070265521997141</v>
      </c>
      <c r="AG2064" s="40">
        <f t="array" ref="AG2064">SUM(_xlfn.NORM.DIST($AD$3:$AD$1003,$F2064,$AA2064,FALSE)*WindSpeedStep)</f>
        <v>1.0000000000000038</v>
      </c>
      <c r="AH2064" s="40">
        <f t="array" ref="AH2064">SUM(_xlfn.NORM.DIST($AD$3:$AD$1003,$F2064,$AB2064,FALSE)*WindSpeedStep)</f>
        <v>1.000000000000004</v>
      </c>
      <c r="AJ2064" s="47">
        <f t="shared" si="616"/>
        <v>6</v>
      </c>
      <c r="AK2064" s="83" t="b">
        <f>COUNTIF('Power Curve'!$D$2:$D$31,AJ2064)&gt;0</f>
        <v>1</v>
      </c>
      <c r="AL2064" s="83" t="b">
        <f t="shared" si="617"/>
        <v>0</v>
      </c>
      <c r="AM2064" s="83" t="b">
        <f t="shared" si="623"/>
        <v>1</v>
      </c>
      <c r="AN2064" s="47" t="str">
        <f t="shared" si="618"/>
        <v>Outer</v>
      </c>
      <c r="AO2064" s="48" t="str">
        <f t="shared" si="619"/>
        <v>0.3-0.4</v>
      </c>
      <c r="AP2064" s="49" t="str">
        <f t="shared" si="624"/>
        <v>4-5</v>
      </c>
      <c r="AQ2064" s="49" t="str">
        <f t="shared" si="625"/>
        <v>Mar</v>
      </c>
      <c r="AR2064" s="48" t="str">
        <f t="shared" si="626"/>
        <v>295-305</v>
      </c>
      <c r="AS2064" s="49" t="str">
        <f t="shared" si="620"/>
        <v>LWS-LTI</v>
      </c>
    </row>
    <row r="2065" spans="5:45" x14ac:dyDescent="0.3">
      <c r="E2065" s="15">
        <v>40982.208333333336</v>
      </c>
      <c r="F2065" s="21">
        <v>6.54</v>
      </c>
      <c r="G2065" s="21">
        <v>498.30002975463867</v>
      </c>
      <c r="H2065" s="42">
        <v>1.2296038635887332</v>
      </c>
      <c r="I2065" s="35">
        <v>302.39999999999998</v>
      </c>
      <c r="J2065" s="43">
        <v>9.7859327217125383E-2</v>
      </c>
      <c r="K2065" s="44">
        <v>0.48902385465487208</v>
      </c>
      <c r="L2065" s="26">
        <f t="shared" si="608"/>
        <v>6.5481827556417063</v>
      </c>
      <c r="M2065" s="26">
        <f t="shared" si="609"/>
        <v>0.3700927295846152</v>
      </c>
      <c r="N2065" s="96">
        <f t="shared" si="610"/>
        <v>7</v>
      </c>
      <c r="O2065" s="26">
        <f t="shared" si="611"/>
        <v>0.52533148676183195</v>
      </c>
      <c r="P2065" s="3">
        <f>IF(L2065&gt;'Power Curve'!$C$37,0,INDEX(Ci,$N2065,1)*POWER(1-O2065,3)+INDEX(Ci,$N2065,2)*3*O2065*POWER(1-O2065,2)+INDEX(Ci,$N2065,3)*3*POWER(O2065,2)*(1-O2065)+INDEX(Ci,$N2065,4)*POWER(O2065,3))</f>
        <v>482.3505187887306</v>
      </c>
      <c r="Q2065" s="3">
        <f>MAX(0,MIN(P2065-V2065+W2065,'Power Curve'!$C$39))</f>
        <v>476.63326280109214</v>
      </c>
      <c r="R2065" s="3">
        <f t="shared" si="612"/>
        <v>498.30002975463867</v>
      </c>
      <c r="S2065" s="3">
        <f t="shared" si="613"/>
        <v>-21.666766953546528</v>
      </c>
      <c r="T2065" s="3">
        <f t="shared" si="614"/>
        <v>21.666766953546528</v>
      </c>
      <c r="V2065" s="37">
        <f t="array" ref="V2065">SUM(_xlfn.NORM.DIST($AD$3:$AD$1003,$L2065,$AA2065,FALSE)*WindSpeedStep*$AE$3:$AE$1003)/AG2065</f>
        <v>486.39067824146218</v>
      </c>
      <c r="W2065" s="37">
        <f t="array" ref="W2065">SUM(_xlfn.NORM.DIST($AD$3:$AD$1003,$L2065,$AB2065,FALSE)*WindSpeedStep*$AE$3:$AE$1003)/AH2065</f>
        <v>480.67342225382373</v>
      </c>
      <c r="Y2065" s="1">
        <f t="shared" si="615"/>
        <v>6</v>
      </c>
      <c r="Z2065" s="99">
        <f>IF(L2065&lt;'Power Curve'!$P$28,'Power Curve'!$Q$28,IF(L2065&gt;'Power Curve'!$P$29,'Power Curve'!$Q$29,INDEX(ReferenceTurbulence,Y2065)+(L2065-INDEX(ReferenceTurbulenceWindSpeed,Y2065))*(INDEX(ReferenceTurbulence,Y2065+1)-INDEX(ReferenceTurbulence,Y2065))/(INDEX(ReferenceTurbulenceWindSpeed,Y2065+1)-INDEX(ReferenceTurbulenceWindSpeed,Y2065))))</f>
        <v>0.12059009944538164</v>
      </c>
      <c r="AA2065" s="100">
        <f t="shared" si="621"/>
        <v>0.78964600968936649</v>
      </c>
      <c r="AB2065" s="29">
        <f t="shared" si="622"/>
        <v>0.64080075896187949</v>
      </c>
      <c r="AG2065" s="40">
        <f t="array" ref="AG2065">SUM(_xlfn.NORM.DIST($AD$3:$AD$1003,$F2065,$AA2065,FALSE)*WindSpeedStep)</f>
        <v>1.0000000000000036</v>
      </c>
      <c r="AH2065" s="40">
        <f t="array" ref="AH2065">SUM(_xlfn.NORM.DIST($AD$3:$AD$1003,$F2065,$AB2065,FALSE)*WindSpeedStep)</f>
        <v>1.0000000000000033</v>
      </c>
      <c r="AJ2065" s="47">
        <f t="shared" si="616"/>
        <v>7</v>
      </c>
      <c r="AK2065" s="83" t="b">
        <f>COUNTIF('Power Curve'!$D$2:$D$31,AJ2065)&gt;0</f>
        <v>1</v>
      </c>
      <c r="AL2065" s="83" t="b">
        <f t="shared" si="617"/>
        <v>0</v>
      </c>
      <c r="AM2065" s="83" t="b">
        <f t="shared" si="623"/>
        <v>1</v>
      </c>
      <c r="AN2065" s="47" t="str">
        <f t="shared" si="618"/>
        <v>Outer</v>
      </c>
      <c r="AO2065" s="48" t="str">
        <f t="shared" si="619"/>
        <v>0.3-0.4</v>
      </c>
      <c r="AP2065" s="49" t="str">
        <f t="shared" si="624"/>
        <v>5-6</v>
      </c>
      <c r="AQ2065" s="49" t="str">
        <f t="shared" si="625"/>
        <v>Mar</v>
      </c>
      <c r="AR2065" s="48" t="str">
        <f t="shared" si="626"/>
        <v>295-305</v>
      </c>
      <c r="AS2065" s="49" t="str">
        <f t="shared" si="620"/>
        <v>LWS-LTI</v>
      </c>
    </row>
    <row r="2066" spans="5:45" x14ac:dyDescent="0.3">
      <c r="E2066" s="15">
        <v>40982.215277777781</v>
      </c>
      <c r="F2066" s="21">
        <v>7.11</v>
      </c>
      <c r="G2066" s="21">
        <v>627.32999038696289</v>
      </c>
      <c r="H2066" s="42">
        <v>1.2297420999534145</v>
      </c>
      <c r="I2066" s="35">
        <v>302.7</v>
      </c>
      <c r="J2066" s="43">
        <v>8.4388185654008435E-2</v>
      </c>
      <c r="K2066" s="44">
        <v>0.40790665150315736</v>
      </c>
      <c r="L2066" s="26">
        <f t="shared" si="608"/>
        <v>7.1191626986508227</v>
      </c>
      <c r="M2066" s="26">
        <f t="shared" si="609"/>
        <v>0.45833952037603698</v>
      </c>
      <c r="N2066" s="96">
        <f t="shared" si="610"/>
        <v>8</v>
      </c>
      <c r="O2066" s="26">
        <f t="shared" si="611"/>
        <v>0.10471185871511088</v>
      </c>
      <c r="P2066" s="3">
        <f>IF(L2066&gt;'Power Curve'!$C$37,0,INDEX(Ci,$N2066,1)*POWER(1-O2066,3)+INDEX(Ci,$N2066,2)*3*O2066*POWER(1-O2066,2)+INDEX(Ci,$N2066,3)*3*POWER(O2066,2)*(1-O2066)+INDEX(Ci,$N2066,4)*POWER(O2066,3))</f>
        <v>627.37758323966659</v>
      </c>
      <c r="Q2066" s="3">
        <f>MAX(0,MIN(P2066-V2066+W2066,'Power Curve'!$C$39))</f>
        <v>617.42848362852726</v>
      </c>
      <c r="R2066" s="3">
        <f t="shared" si="612"/>
        <v>627.32999038696289</v>
      </c>
      <c r="S2066" s="3">
        <f t="shared" si="613"/>
        <v>-9.9015067584356302</v>
      </c>
      <c r="T2066" s="3">
        <f t="shared" si="614"/>
        <v>9.9015067584356302</v>
      </c>
      <c r="V2066" s="37">
        <f t="array" ref="V2066">SUM(_xlfn.NORM.DIST($AD$3:$AD$1003,$L2066,$AA2066,FALSE)*WindSpeedStep*$AE$3:$AE$1003)/AG2066</f>
        <v>624.27710516510706</v>
      </c>
      <c r="W2066" s="37">
        <f t="array" ref="W2066">SUM(_xlfn.NORM.DIST($AD$3:$AD$1003,$L2066,$AB2066,FALSE)*WindSpeedStep*$AE$3:$AE$1003)/AH2066</f>
        <v>614.32800555396773</v>
      </c>
      <c r="Y2066" s="1">
        <f t="shared" si="615"/>
        <v>7</v>
      </c>
      <c r="Z2066" s="99">
        <f>IF(L2066&lt;'Power Curve'!$P$28,'Power Curve'!$Q$28,IF(L2066&gt;'Power Curve'!$P$29,'Power Curve'!$Q$29,INDEX(ReferenceTurbulence,Y2066)+(L2066-INDEX(ReferenceTurbulenceWindSpeed,Y2066))*(INDEX(ReferenceTurbulence,Y2066+1)-INDEX(ReferenceTurbulence,Y2066))/(INDEX(ReferenceTurbulenceWindSpeed,Y2066+1)-INDEX(ReferenceTurbulenceWindSpeed,Y2066))))</f>
        <v>0.1196433321614335</v>
      </c>
      <c r="AA2066" s="100">
        <f t="shared" si="621"/>
        <v>0.85176034746596763</v>
      </c>
      <c r="AB2066" s="29">
        <f t="shared" si="622"/>
        <v>0.60077322351483731</v>
      </c>
      <c r="AG2066" s="40">
        <f t="array" ref="AG2066">SUM(_xlfn.NORM.DIST($AD$3:$AD$1003,$F2066,$AA2066,FALSE)*WindSpeedStep)</f>
        <v>1.0000000000000031</v>
      </c>
      <c r="AH2066" s="40">
        <f t="array" ref="AH2066">SUM(_xlfn.NORM.DIST($AD$3:$AD$1003,$F2066,$AB2066,FALSE)*WindSpeedStep)</f>
        <v>1.0000000000000036</v>
      </c>
      <c r="AJ2066" s="47">
        <f t="shared" si="616"/>
        <v>7</v>
      </c>
      <c r="AK2066" s="83" t="b">
        <f>COUNTIF('Power Curve'!$D$2:$D$31,AJ2066)&gt;0</f>
        <v>1</v>
      </c>
      <c r="AL2066" s="83" t="b">
        <f t="shared" si="617"/>
        <v>0</v>
      </c>
      <c r="AM2066" s="83" t="b">
        <f t="shared" si="623"/>
        <v>1</v>
      </c>
      <c r="AN2066" s="47" t="str">
        <f t="shared" si="618"/>
        <v>Outer</v>
      </c>
      <c r="AO2066" s="48" t="str">
        <f t="shared" si="619"/>
        <v>0.4-0.5</v>
      </c>
      <c r="AP2066" s="49" t="str">
        <f t="shared" si="624"/>
        <v>5-6</v>
      </c>
      <c r="AQ2066" s="49" t="str">
        <f t="shared" si="625"/>
        <v>Mar</v>
      </c>
      <c r="AR2066" s="48" t="str">
        <f t="shared" si="626"/>
        <v>295-305</v>
      </c>
      <c r="AS2066" s="49" t="str">
        <f t="shared" si="620"/>
        <v>LWS-LTI</v>
      </c>
    </row>
    <row r="2067" spans="5:45" x14ac:dyDescent="0.3">
      <c r="E2067" s="15">
        <v>40982.222222222219</v>
      </c>
      <c r="F2067" s="21">
        <v>7.3</v>
      </c>
      <c r="G2067" s="21">
        <v>699.52000236511208</v>
      </c>
      <c r="H2067" s="42">
        <v>1.2298342740663681</v>
      </c>
      <c r="I2067" s="35">
        <v>303.60000000000002</v>
      </c>
      <c r="J2067" s="43">
        <v>0.10273972602739727</v>
      </c>
      <c r="K2067" s="44">
        <v>0.43744547909892073</v>
      </c>
      <c r="L2067" s="26">
        <f t="shared" si="608"/>
        <v>7.3095901713592468</v>
      </c>
      <c r="M2067" s="26">
        <f t="shared" si="609"/>
        <v>0.48777070014126245</v>
      </c>
      <c r="N2067" s="96">
        <f t="shared" si="610"/>
        <v>8</v>
      </c>
      <c r="O2067" s="26">
        <f t="shared" si="611"/>
        <v>0.29637352300202452</v>
      </c>
      <c r="P2067" s="3">
        <f>IF(L2067&gt;'Power Curve'!$C$37,0,INDEX(Ci,$N2067,1)*POWER(1-O2067,3)+INDEX(Ci,$N2067,2)*3*O2067*POWER(1-O2067,2)+INDEX(Ci,$N2067,3)*3*POWER(O2067,2)*(1-O2067)+INDEX(Ci,$N2067,4)*POWER(O2067,3))</f>
        <v>678.6627457806602</v>
      </c>
      <c r="Q2067" s="3">
        <f>MAX(0,MIN(P2067-V2067+W2067,'Power Curve'!$C$39))</f>
        <v>673.14755103252753</v>
      </c>
      <c r="R2067" s="3">
        <f t="shared" si="612"/>
        <v>699.52000236511208</v>
      </c>
      <c r="S2067" s="3">
        <f t="shared" si="613"/>
        <v>-26.372451332584546</v>
      </c>
      <c r="T2067" s="3">
        <f t="shared" si="614"/>
        <v>26.372451332584546</v>
      </c>
      <c r="V2067" s="37">
        <f t="array" ref="V2067">SUM(_xlfn.NORM.DIST($AD$3:$AD$1003,$L2067,$AA2067,FALSE)*WindSpeedStep*$AE$3:$AE$1003)/AG2067</f>
        <v>674.37003969763134</v>
      </c>
      <c r="W2067" s="37">
        <f t="array" ref="W2067">SUM(_xlfn.NORM.DIST($AD$3:$AD$1003,$L2067,$AB2067,FALSE)*WindSpeedStep*$AE$3:$AE$1003)/AH2067</f>
        <v>668.85484494949867</v>
      </c>
      <c r="Y2067" s="1">
        <f t="shared" si="615"/>
        <v>7</v>
      </c>
      <c r="Z2067" s="99">
        <f>IF(L2067&lt;'Power Curve'!$P$28,'Power Curve'!$Q$28,IF(L2067&gt;'Power Curve'!$P$29,'Power Curve'!$Q$29,INDEX(ReferenceTurbulence,Y2067)+(L2067-INDEX(ReferenceTurbulenceWindSpeed,Y2067))*(INDEX(ReferenceTurbulence,Y2067+1)-INDEX(ReferenceTurbulence,Y2067))/(INDEX(ReferenceTurbulenceWindSpeed,Y2067+1)-INDEX(ReferenceTurbulenceWindSpeed,Y2067))))</f>
        <v>0.11959044151378397</v>
      </c>
      <c r="AA2067" s="100">
        <f t="shared" si="621"/>
        <v>0.87415711587766809</v>
      </c>
      <c r="AB2067" s="29">
        <f t="shared" si="622"/>
        <v>0.75098529157800487</v>
      </c>
      <c r="AG2067" s="40">
        <f t="array" ref="AG2067">SUM(_xlfn.NORM.DIST($AD$3:$AD$1003,$F2067,$AA2067,FALSE)*WindSpeedStep)</f>
        <v>1.0000000000000031</v>
      </c>
      <c r="AH2067" s="40">
        <f t="array" ref="AH2067">SUM(_xlfn.NORM.DIST($AD$3:$AD$1003,$F2067,$AB2067,FALSE)*WindSpeedStep)</f>
        <v>1.0000000000000033</v>
      </c>
      <c r="AJ2067" s="47">
        <f t="shared" si="616"/>
        <v>7</v>
      </c>
      <c r="AK2067" s="83" t="b">
        <f>COUNTIF('Power Curve'!$D$2:$D$31,AJ2067)&gt;0</f>
        <v>1</v>
      </c>
      <c r="AL2067" s="83" t="b">
        <f t="shared" si="617"/>
        <v>0</v>
      </c>
      <c r="AM2067" s="83" t="b">
        <f t="shared" si="623"/>
        <v>1</v>
      </c>
      <c r="AN2067" s="47" t="str">
        <f t="shared" si="618"/>
        <v>Outer</v>
      </c>
      <c r="AO2067" s="48" t="str">
        <f t="shared" si="619"/>
        <v>0.4-0.5</v>
      </c>
      <c r="AP2067" s="49" t="str">
        <f t="shared" si="624"/>
        <v>5-6</v>
      </c>
      <c r="AQ2067" s="49" t="str">
        <f t="shared" si="625"/>
        <v>Mar</v>
      </c>
      <c r="AR2067" s="48" t="str">
        <f t="shared" si="626"/>
        <v>295-305</v>
      </c>
      <c r="AS2067" s="49" t="str">
        <f t="shared" si="620"/>
        <v>Inner-TI</v>
      </c>
    </row>
    <row r="2068" spans="5:45" x14ac:dyDescent="0.3">
      <c r="E2068" s="15">
        <v>40982.229166666664</v>
      </c>
      <c r="F2068" s="21">
        <v>7.53</v>
      </c>
      <c r="G2068" s="21">
        <v>665.39999771118187</v>
      </c>
      <c r="H2068" s="42">
        <v>1.2296076767831761</v>
      </c>
      <c r="I2068" s="35">
        <v>301.60000000000002</v>
      </c>
      <c r="J2068" s="43">
        <v>7.8353253652058433E-2</v>
      </c>
      <c r="K2068" s="44">
        <v>0.48873737872874207</v>
      </c>
      <c r="L2068" s="26">
        <f t="shared" si="608"/>
        <v>7.5394292232956079</v>
      </c>
      <c r="M2068" s="26">
        <f t="shared" si="609"/>
        <v>0.52329306652253293</v>
      </c>
      <c r="N2068" s="96">
        <f t="shared" si="610"/>
        <v>8</v>
      </c>
      <c r="O2068" s="26">
        <f t="shared" si="611"/>
        <v>0.52770219940419061</v>
      </c>
      <c r="P2068" s="3">
        <f>IF(L2068&gt;'Power Curve'!$C$37,0,INDEX(Ci,$N2068,1)*POWER(1-O2068,3)+INDEX(Ci,$N2068,2)*3*O2068*POWER(1-O2068,2)+INDEX(Ci,$N2068,3)*3*POWER(O2068,2)*(1-O2068)+INDEX(Ci,$N2068,4)*POWER(O2068,3))</f>
        <v>743.12911017348245</v>
      </c>
      <c r="Q2068" s="3">
        <f>MAX(0,MIN(P2068-V2068+W2068,'Power Curve'!$C$39))</f>
        <v>730.42083513046225</v>
      </c>
      <c r="R2068" s="3">
        <f t="shared" si="612"/>
        <v>665.39999771118187</v>
      </c>
      <c r="S2068" s="3">
        <f t="shared" si="613"/>
        <v>65.020837419280383</v>
      </c>
      <c r="T2068" s="3">
        <f t="shared" si="614"/>
        <v>65.020837419280383</v>
      </c>
      <c r="V2068" s="37">
        <f t="array" ref="V2068">SUM(_xlfn.NORM.DIST($AD$3:$AD$1003,$L2068,$AA2068,FALSE)*WindSpeedStep*$AE$3:$AE$1003)/AG2068</f>
        <v>737.60729627641217</v>
      </c>
      <c r="W2068" s="37">
        <f t="array" ref="W2068">SUM(_xlfn.NORM.DIST($AD$3:$AD$1003,$L2068,$AB2068,FALSE)*WindSpeedStep*$AE$3:$AE$1003)/AH2068</f>
        <v>724.89902123339198</v>
      </c>
      <c r="Y2068" s="1">
        <f t="shared" si="615"/>
        <v>7</v>
      </c>
      <c r="Z2068" s="99">
        <f>IF(L2068&lt;'Power Curve'!$P$28,'Power Curve'!$Q$28,IF(L2068&gt;'Power Curve'!$P$29,'Power Curve'!$Q$29,INDEX(ReferenceTurbulence,Y2068)+(L2068-INDEX(ReferenceTurbulenceWindSpeed,Y2068))*(INDEX(ReferenceTurbulence,Y2068+1)-INDEX(ReferenceTurbulence,Y2068))/(INDEX(ReferenceTurbulenceWindSpeed,Y2068+1)-INDEX(ReferenceTurbulenceWindSpeed,Y2068))))</f>
        <v>0.11952660442064203</v>
      </c>
      <c r="AA2068" s="100">
        <f t="shared" si="621"/>
        <v>0.90116237433028257</v>
      </c>
      <c r="AB2068" s="29">
        <f t="shared" si="622"/>
        <v>0.59073881032462272</v>
      </c>
      <c r="AG2068" s="40">
        <f t="array" ref="AG2068">SUM(_xlfn.NORM.DIST($AD$3:$AD$1003,$F2068,$AA2068,FALSE)*WindSpeedStep)</f>
        <v>1.0000000000000036</v>
      </c>
      <c r="AH2068" s="40">
        <f t="array" ref="AH2068">SUM(_xlfn.NORM.DIST($AD$3:$AD$1003,$F2068,$AB2068,FALSE)*WindSpeedStep)</f>
        <v>1.0000000000000031</v>
      </c>
      <c r="AJ2068" s="47">
        <f t="shared" si="616"/>
        <v>8</v>
      </c>
      <c r="AK2068" s="83" t="b">
        <f>COUNTIF('Power Curve'!$D$2:$D$31,AJ2068)&gt;0</f>
        <v>1</v>
      </c>
      <c r="AL2068" s="83" t="b">
        <f t="shared" si="617"/>
        <v>0</v>
      </c>
      <c r="AM2068" s="83" t="b">
        <f t="shared" si="623"/>
        <v>1</v>
      </c>
      <c r="AN2068" s="47" t="str">
        <f t="shared" si="618"/>
        <v>Outer</v>
      </c>
      <c r="AO2068" s="48" t="str">
        <f t="shared" si="619"/>
        <v>0.5-0.6</v>
      </c>
      <c r="AP2068" s="49" t="str">
        <f t="shared" si="624"/>
        <v>5-6</v>
      </c>
      <c r="AQ2068" s="49" t="str">
        <f t="shared" si="625"/>
        <v>Mar</v>
      </c>
      <c r="AR2068" s="48" t="str">
        <f t="shared" si="626"/>
        <v>295-305</v>
      </c>
      <c r="AS2068" s="49" t="str">
        <f t="shared" si="620"/>
        <v>HWS-LTI</v>
      </c>
    </row>
    <row r="2069" spans="5:45" x14ac:dyDescent="0.3">
      <c r="E2069" s="15">
        <v>40982.236111111109</v>
      </c>
      <c r="F2069" s="21">
        <v>7.19</v>
      </c>
      <c r="G2069" s="21">
        <v>627.66999512910888</v>
      </c>
      <c r="H2069" s="42">
        <v>1.2289171463354371</v>
      </c>
      <c r="I2069" s="35">
        <v>301.2</v>
      </c>
      <c r="J2069" s="43">
        <v>9.5966620305980521E-2</v>
      </c>
      <c r="K2069" s="44">
        <v>0.45567205164754593</v>
      </c>
      <c r="L2069" s="26">
        <f t="shared" si="608"/>
        <v>7.1976555960101436</v>
      </c>
      <c r="M2069" s="26">
        <f t="shared" si="609"/>
        <v>0.47047085069103184</v>
      </c>
      <c r="N2069" s="96">
        <f t="shared" si="610"/>
        <v>8</v>
      </c>
      <c r="O2069" s="26">
        <f t="shared" si="611"/>
        <v>0.18371348137291033</v>
      </c>
      <c r="P2069" s="3">
        <f>IF(L2069&gt;'Power Curve'!$C$37,0,INDEX(Ci,$N2069,1)*POWER(1-O2069,3)+INDEX(Ci,$N2069,2)*3*O2069*POWER(1-O2069,2)+INDEX(Ci,$N2069,3)*3*POWER(O2069,2)*(1-O2069)+INDEX(Ci,$N2069,4)*POWER(O2069,3))</f>
        <v>648.25545722865104</v>
      </c>
      <c r="Q2069" s="3">
        <f>MAX(0,MIN(P2069-V2069+W2069,'Power Curve'!$C$39))</f>
        <v>641.03705038497651</v>
      </c>
      <c r="R2069" s="3">
        <f t="shared" si="612"/>
        <v>627.66999512910888</v>
      </c>
      <c r="S2069" s="3">
        <f t="shared" si="613"/>
        <v>13.367055255867626</v>
      </c>
      <c r="T2069" s="3">
        <f t="shared" si="614"/>
        <v>13.367055255867626</v>
      </c>
      <c r="V2069" s="37">
        <f t="array" ref="V2069">SUM(_xlfn.NORM.DIST($AD$3:$AD$1003,$L2069,$AA2069,FALSE)*WindSpeedStep*$AE$3:$AE$1003)/AG2069</f>
        <v>644.67611368092957</v>
      </c>
      <c r="W2069" s="37">
        <f t="array" ref="W2069">SUM(_xlfn.NORM.DIST($AD$3:$AD$1003,$L2069,$AB2069,FALSE)*WindSpeedStep*$AE$3:$AE$1003)/AH2069</f>
        <v>637.45770683725505</v>
      </c>
      <c r="Y2069" s="1">
        <f t="shared" si="615"/>
        <v>7</v>
      </c>
      <c r="Z2069" s="99">
        <f>IF(L2069&lt;'Power Curve'!$P$28,'Power Curve'!$Q$28,IF(L2069&gt;'Power Curve'!$P$29,'Power Curve'!$Q$29,INDEX(ReferenceTurbulence,Y2069)+(L2069-INDEX(ReferenceTurbulenceWindSpeed,Y2069))*(INDEX(ReferenceTurbulence,Y2069+1)-INDEX(ReferenceTurbulence,Y2069))/(INDEX(ReferenceTurbulenceWindSpeed,Y2069+1)-INDEX(ReferenceTurbulenceWindSpeed,Y2069))))</f>
        <v>0.11962153099945735</v>
      </c>
      <c r="AA2069" s="100">
        <f t="shared" si="621"/>
        <v>0.86099458200154511</v>
      </c>
      <c r="AB2069" s="29">
        <f t="shared" si="622"/>
        <v>0.69073468167552132</v>
      </c>
      <c r="AG2069" s="40">
        <f t="array" ref="AG2069">SUM(_xlfn.NORM.DIST($AD$3:$AD$1003,$F2069,$AA2069,FALSE)*WindSpeedStep)</f>
        <v>1.0000000000000036</v>
      </c>
      <c r="AH2069" s="40">
        <f t="array" ref="AH2069">SUM(_xlfn.NORM.DIST($AD$3:$AD$1003,$F2069,$AB2069,FALSE)*WindSpeedStep)</f>
        <v>1.0000000000000033</v>
      </c>
      <c r="AJ2069" s="47">
        <f t="shared" si="616"/>
        <v>7</v>
      </c>
      <c r="AK2069" s="83" t="b">
        <f>COUNTIF('Power Curve'!$D$2:$D$31,AJ2069)&gt;0</f>
        <v>1</v>
      </c>
      <c r="AL2069" s="83" t="b">
        <f t="shared" si="617"/>
        <v>0</v>
      </c>
      <c r="AM2069" s="83" t="b">
        <f t="shared" si="623"/>
        <v>1</v>
      </c>
      <c r="AN2069" s="47" t="str">
        <f t="shared" si="618"/>
        <v>Outer</v>
      </c>
      <c r="AO2069" s="48" t="str">
        <f t="shared" si="619"/>
        <v>0.4-0.5</v>
      </c>
      <c r="AP2069" s="49" t="str">
        <f t="shared" si="624"/>
        <v>5-6</v>
      </c>
      <c r="AQ2069" s="49" t="str">
        <f t="shared" si="625"/>
        <v>Mar</v>
      </c>
      <c r="AR2069" s="48" t="str">
        <f t="shared" si="626"/>
        <v>295-305</v>
      </c>
      <c r="AS2069" s="49" t="str">
        <f t="shared" si="620"/>
        <v>LWS-LTI</v>
      </c>
    </row>
    <row r="2070" spans="5:45" x14ac:dyDescent="0.3">
      <c r="E2070" s="15">
        <v>40982.243055555555</v>
      </c>
      <c r="F2070" s="21">
        <v>6.62</v>
      </c>
      <c r="G2070" s="21">
        <v>456.09000778198248</v>
      </c>
      <c r="H2070" s="42">
        <v>1.2291012122344938</v>
      </c>
      <c r="I2070" s="35">
        <v>303.10000000000002</v>
      </c>
      <c r="J2070" s="43">
        <v>7.7039274924471296E-2</v>
      </c>
      <c r="K2070" s="44">
        <v>0.50527124283001701</v>
      </c>
      <c r="L2070" s="26">
        <f t="shared" si="608"/>
        <v>6.6273795326372511</v>
      </c>
      <c r="M2070" s="26">
        <f t="shared" si="609"/>
        <v>0.38233284676640061</v>
      </c>
      <c r="N2070" s="96">
        <f t="shared" si="610"/>
        <v>7</v>
      </c>
      <c r="O2070" s="26">
        <f t="shared" si="611"/>
        <v>0.60583867330144303</v>
      </c>
      <c r="P2070" s="3">
        <f>IF(L2070&gt;'Power Curve'!$C$37,0,INDEX(Ci,$N2070,1)*POWER(1-O2070,3)+INDEX(Ci,$N2070,2)*3*O2070*POWER(1-O2070,2)+INDEX(Ci,$N2070,3)*3*POWER(O2070,2)*(1-O2070)+INDEX(Ci,$N2070,4)*POWER(O2070,3))</f>
        <v>501.79564135297352</v>
      </c>
      <c r="Q2070" s="3">
        <f>MAX(0,MIN(P2070-V2070+W2070,'Power Curve'!$C$39))</f>
        <v>491.2053386039247</v>
      </c>
      <c r="R2070" s="3">
        <f t="shared" si="612"/>
        <v>456.09000778198248</v>
      </c>
      <c r="S2070" s="3">
        <f t="shared" si="613"/>
        <v>35.115330821942223</v>
      </c>
      <c r="T2070" s="3">
        <f t="shared" si="614"/>
        <v>35.115330821942223</v>
      </c>
      <c r="V2070" s="37">
        <f t="array" ref="V2070">SUM(_xlfn.NORM.DIST($AD$3:$AD$1003,$L2070,$AA2070,FALSE)*WindSpeedStep*$AE$3:$AE$1003)/AG2070</f>
        <v>504.44638440589176</v>
      </c>
      <c r="W2070" s="37">
        <f t="array" ref="W2070">SUM(_xlfn.NORM.DIST($AD$3:$AD$1003,$L2070,$AB2070,FALSE)*WindSpeedStep*$AE$3:$AE$1003)/AH2070</f>
        <v>493.85608165684295</v>
      </c>
      <c r="Y2070" s="1">
        <f t="shared" si="615"/>
        <v>6</v>
      </c>
      <c r="Z2070" s="99">
        <f>IF(L2070&lt;'Power Curve'!$P$28,'Power Curve'!$Q$28,IF(L2070&gt;'Power Curve'!$P$29,'Power Curve'!$Q$29,INDEX(ReferenceTurbulence,Y2070)+(L2070-INDEX(ReferenceTurbulenceWindSpeed,Y2070))*(INDEX(ReferenceTurbulence,Y2070+1)-INDEX(ReferenceTurbulence,Y2070))/(INDEX(ReferenceTurbulenceWindSpeed,Y2070+1)-INDEX(ReferenceTurbulenceWindSpeed,Y2070))))</f>
        <v>0.12043442190804009</v>
      </c>
      <c r="AA2070" s="100">
        <f t="shared" si="621"/>
        <v>0.79816462277834421</v>
      </c>
      <c r="AB2070" s="29">
        <f t="shared" si="622"/>
        <v>0.51056851384365531</v>
      </c>
      <c r="AG2070" s="40">
        <f t="array" ref="AG2070">SUM(_xlfn.NORM.DIST($AD$3:$AD$1003,$F2070,$AA2070,FALSE)*WindSpeedStep)</f>
        <v>1.0000000000000038</v>
      </c>
      <c r="AH2070" s="40">
        <f t="array" ref="AH2070">SUM(_xlfn.NORM.DIST($AD$3:$AD$1003,$F2070,$AB2070,FALSE)*WindSpeedStep)</f>
        <v>1.0000000000000033</v>
      </c>
      <c r="AJ2070" s="47">
        <f t="shared" si="616"/>
        <v>7</v>
      </c>
      <c r="AK2070" s="83" t="b">
        <f>COUNTIF('Power Curve'!$D$2:$D$31,AJ2070)&gt;0</f>
        <v>1</v>
      </c>
      <c r="AL2070" s="83" t="b">
        <f t="shared" si="617"/>
        <v>0</v>
      </c>
      <c r="AM2070" s="83" t="b">
        <f t="shared" si="623"/>
        <v>1</v>
      </c>
      <c r="AN2070" s="47" t="str">
        <f t="shared" si="618"/>
        <v>Outer</v>
      </c>
      <c r="AO2070" s="48" t="str">
        <f t="shared" si="619"/>
        <v>0.3-0.4</v>
      </c>
      <c r="AP2070" s="49" t="str">
        <f t="shared" si="624"/>
        <v>5-6</v>
      </c>
      <c r="AQ2070" s="49" t="str">
        <f t="shared" si="625"/>
        <v>Mar</v>
      </c>
      <c r="AR2070" s="48" t="str">
        <f t="shared" si="626"/>
        <v>295-305</v>
      </c>
      <c r="AS2070" s="49" t="str">
        <f t="shared" si="620"/>
        <v>LWS-LTI</v>
      </c>
    </row>
    <row r="2071" spans="5:45" x14ac:dyDescent="0.3">
      <c r="E2071" s="15">
        <v>40982.25</v>
      </c>
      <c r="F2071" s="21">
        <v>6.72</v>
      </c>
      <c r="G2071" s="21">
        <v>424.38999176025374</v>
      </c>
      <c r="H2071" s="42">
        <v>1.2282273888453914</v>
      </c>
      <c r="I2071" s="35">
        <v>303</v>
      </c>
      <c r="J2071" s="43">
        <v>7.5892857142857151E-2</v>
      </c>
      <c r="K2071" s="44">
        <v>0.42714956707439522</v>
      </c>
      <c r="L2071" s="26">
        <f t="shared" si="608"/>
        <v>6.7258963358908854</v>
      </c>
      <c r="M2071" s="26">
        <f t="shared" si="609"/>
        <v>0.39755893628601846</v>
      </c>
      <c r="N2071" s="96">
        <f t="shared" si="610"/>
        <v>7</v>
      </c>
      <c r="O2071" s="26">
        <f t="shared" si="611"/>
        <v>0.70598556005256241</v>
      </c>
      <c r="P2071" s="3">
        <f>IF(L2071&gt;'Power Curve'!$C$37,0,INDEX(Ci,$N2071,1)*POWER(1-O2071,3)+INDEX(Ci,$N2071,2)*3*O2071*POWER(1-O2071,2)+INDEX(Ci,$N2071,3)*3*POWER(O2071,2)*(1-O2071)+INDEX(Ci,$N2071,4)*POWER(O2071,3))</f>
        <v>526.43816124627017</v>
      </c>
      <c r="Q2071" s="3">
        <f>MAX(0,MIN(P2071-V2071+W2071,'Power Curve'!$C$39))</f>
        <v>515.36849834232339</v>
      </c>
      <c r="R2071" s="3">
        <f t="shared" si="612"/>
        <v>424.38999176025374</v>
      </c>
      <c r="S2071" s="3">
        <f t="shared" si="613"/>
        <v>90.978506582069656</v>
      </c>
      <c r="T2071" s="3">
        <f t="shared" si="614"/>
        <v>90.978506582069656</v>
      </c>
      <c r="V2071" s="37">
        <f t="array" ref="V2071">SUM(_xlfn.NORM.DIST($AD$3:$AD$1003,$L2071,$AA2071,FALSE)*WindSpeedStep*$AE$3:$AE$1003)/AG2071</f>
        <v>527.38036305179151</v>
      </c>
      <c r="W2071" s="37">
        <f t="array" ref="W2071">SUM(_xlfn.NORM.DIST($AD$3:$AD$1003,$L2071,$AB2071,FALSE)*WindSpeedStep*$AE$3:$AE$1003)/AH2071</f>
        <v>516.31070014784473</v>
      </c>
      <c r="Y2071" s="1">
        <f t="shared" si="615"/>
        <v>6</v>
      </c>
      <c r="Z2071" s="99">
        <f>IF(L2071&lt;'Power Curve'!$P$28,'Power Curve'!$Q$28,IF(L2071&gt;'Power Curve'!$P$29,'Power Curve'!$Q$29,INDEX(ReferenceTurbulence,Y2071)+(L2071-INDEX(ReferenceTurbulenceWindSpeed,Y2071))*(INDEX(ReferenceTurbulence,Y2071+1)-INDEX(ReferenceTurbulence,Y2071))/(INDEX(ReferenceTurbulenceWindSpeed,Y2071+1)-INDEX(ReferenceTurbulenceWindSpeed,Y2071))))</f>
        <v>0.12024076688950124</v>
      </c>
      <c r="AA2071" s="100">
        <f t="shared" si="621"/>
        <v>0.80872693344680646</v>
      </c>
      <c r="AB2071" s="29">
        <f t="shared" si="622"/>
        <v>0.51044748977743337</v>
      </c>
      <c r="AG2071" s="40">
        <f t="array" ref="AG2071">SUM(_xlfn.NORM.DIST($AD$3:$AD$1003,$F2071,$AA2071,FALSE)*WindSpeedStep)</f>
        <v>1.0000000000000042</v>
      </c>
      <c r="AH2071" s="40">
        <f t="array" ref="AH2071">SUM(_xlfn.NORM.DIST($AD$3:$AD$1003,$F2071,$AB2071,FALSE)*WindSpeedStep)</f>
        <v>1.0000000000000038</v>
      </c>
      <c r="AJ2071" s="47">
        <f t="shared" si="616"/>
        <v>7</v>
      </c>
      <c r="AK2071" s="83" t="b">
        <f>COUNTIF('Power Curve'!$D$2:$D$31,AJ2071)&gt;0</f>
        <v>1</v>
      </c>
      <c r="AL2071" s="83" t="b">
        <f t="shared" si="617"/>
        <v>0</v>
      </c>
      <c r="AM2071" s="83" t="b">
        <f t="shared" si="623"/>
        <v>1</v>
      </c>
      <c r="AN2071" s="47" t="str">
        <f t="shared" si="618"/>
        <v>Outer</v>
      </c>
      <c r="AO2071" s="48" t="str">
        <f t="shared" si="619"/>
        <v>0.3-0.4</v>
      </c>
      <c r="AP2071" s="49" t="str">
        <f t="shared" si="624"/>
        <v>6-7</v>
      </c>
      <c r="AQ2071" s="49" t="str">
        <f t="shared" si="625"/>
        <v>Mar</v>
      </c>
      <c r="AR2071" s="48" t="str">
        <f t="shared" si="626"/>
        <v>295-305</v>
      </c>
      <c r="AS2071" s="49" t="str">
        <f t="shared" si="620"/>
        <v>LWS-LTI</v>
      </c>
    </row>
    <row r="2072" spans="5:45" x14ac:dyDescent="0.3">
      <c r="E2072" s="15">
        <v>40982.256944444445</v>
      </c>
      <c r="F2072" s="21">
        <v>6.26</v>
      </c>
      <c r="G2072" s="21">
        <v>480.49001312255905</v>
      </c>
      <c r="H2072" s="42">
        <v>1.2292432055411511</v>
      </c>
      <c r="I2072" s="35">
        <v>300.7</v>
      </c>
      <c r="J2072" s="43">
        <v>0.11182108626198083</v>
      </c>
      <c r="K2072" s="44">
        <v>0.3868849443048426</v>
      </c>
      <c r="L2072" s="26">
        <f t="shared" si="608"/>
        <v>6.267219552702354</v>
      </c>
      <c r="M2072" s="26">
        <f t="shared" si="609"/>
        <v>0.32666896086305619</v>
      </c>
      <c r="N2072" s="96">
        <f t="shared" si="610"/>
        <v>7</v>
      </c>
      <c r="O2072" s="26">
        <f t="shared" si="611"/>
        <v>0.2397193968774487</v>
      </c>
      <c r="P2072" s="3">
        <f>IF(L2072&gt;'Power Curve'!$C$37,0,INDEX(Ci,$N2072,1)*POWER(1-O2072,3)+INDEX(Ci,$N2072,2)*3*O2072*POWER(1-O2072,2)+INDEX(Ci,$N2072,3)*3*POWER(O2072,2)*(1-O2072)+INDEX(Ci,$N2072,4)*POWER(O2072,3))</f>
        <v>417.20143175957583</v>
      </c>
      <c r="Q2072" s="3">
        <f>MAX(0,MIN(P2072-V2072+W2072,'Power Curve'!$C$39))</f>
        <v>415.20029367614507</v>
      </c>
      <c r="R2072" s="3">
        <f t="shared" si="612"/>
        <v>480.49001312255905</v>
      </c>
      <c r="S2072" s="3">
        <f t="shared" si="613"/>
        <v>-65.289719446413983</v>
      </c>
      <c r="T2072" s="3">
        <f t="shared" si="614"/>
        <v>65.289719446413983</v>
      </c>
      <c r="V2072" s="37">
        <f t="array" ref="V2072">SUM(_xlfn.NORM.DIST($AD$3:$AD$1003,$L2072,$AA2072,FALSE)*WindSpeedStep*$AE$3:$AE$1003)/AG2072</f>
        <v>425.02390711545354</v>
      </c>
      <c r="W2072" s="37">
        <f t="array" ref="W2072">SUM(_xlfn.NORM.DIST($AD$3:$AD$1003,$L2072,$AB2072,FALSE)*WindSpeedStep*$AE$3:$AE$1003)/AH2072</f>
        <v>423.02276903202278</v>
      </c>
      <c r="Y2072" s="1">
        <f t="shared" si="615"/>
        <v>6</v>
      </c>
      <c r="Z2072" s="99">
        <f>IF(L2072&lt;'Power Curve'!$P$28,'Power Curve'!$Q$28,IF(L2072&gt;'Power Curve'!$P$29,'Power Curve'!$Q$29,INDEX(ReferenceTurbulence,Y2072)+(L2072-INDEX(ReferenceTurbulenceWindSpeed,Y2072))*(INDEX(ReferenceTurbulence,Y2072+1)-INDEX(ReferenceTurbulence,Y2072))/(INDEX(ReferenceTurbulenceWindSpeed,Y2072+1)-INDEX(ReferenceTurbulenceWindSpeed,Y2072))))</f>
        <v>0.12114239034883162</v>
      </c>
      <c r="AA2072" s="100">
        <f t="shared" si="621"/>
        <v>0.75922595745529842</v>
      </c>
      <c r="AB2072" s="29">
        <f t="shared" si="622"/>
        <v>0.70080729822550281</v>
      </c>
      <c r="AG2072" s="40">
        <f t="array" ref="AG2072">SUM(_xlfn.NORM.DIST($AD$3:$AD$1003,$F2072,$AA2072,FALSE)*WindSpeedStep)</f>
        <v>1.0000000000000038</v>
      </c>
      <c r="AH2072" s="40">
        <f t="array" ref="AH2072">SUM(_xlfn.NORM.DIST($AD$3:$AD$1003,$F2072,$AB2072,FALSE)*WindSpeedStep)</f>
        <v>1.0000000000000036</v>
      </c>
      <c r="AJ2072" s="47">
        <f t="shared" si="616"/>
        <v>6</v>
      </c>
      <c r="AK2072" s="83" t="b">
        <f>COUNTIF('Power Curve'!$D$2:$D$31,AJ2072)&gt;0</f>
        <v>1</v>
      </c>
      <c r="AL2072" s="83" t="b">
        <f t="shared" si="617"/>
        <v>0</v>
      </c>
      <c r="AM2072" s="83" t="b">
        <f t="shared" si="623"/>
        <v>1</v>
      </c>
      <c r="AN2072" s="47" t="str">
        <f t="shared" si="618"/>
        <v>Outer</v>
      </c>
      <c r="AO2072" s="48" t="str">
        <f t="shared" si="619"/>
        <v>0.3-0.4</v>
      </c>
      <c r="AP2072" s="49" t="str">
        <f t="shared" si="624"/>
        <v>6-7</v>
      </c>
      <c r="AQ2072" s="49" t="str">
        <f t="shared" si="625"/>
        <v>Mar</v>
      </c>
      <c r="AR2072" s="48" t="str">
        <f t="shared" si="626"/>
        <v>295-305</v>
      </c>
      <c r="AS2072" s="49" t="str">
        <f t="shared" si="620"/>
        <v>Inner-TI</v>
      </c>
    </row>
    <row r="2073" spans="5:45" x14ac:dyDescent="0.3">
      <c r="E2073" s="15">
        <v>40982.263888888891</v>
      </c>
      <c r="F2073" s="21">
        <v>6.78</v>
      </c>
      <c r="G2073" s="21">
        <v>537.16999053955078</v>
      </c>
      <c r="H2073" s="42">
        <v>1.229063098123923</v>
      </c>
      <c r="I2073" s="35">
        <v>301.5</v>
      </c>
      <c r="J2073" s="43">
        <v>7.0796460176991149E-2</v>
      </c>
      <c r="K2073" s="44">
        <v>0.39689728333064528</v>
      </c>
      <c r="L2073" s="26">
        <f t="shared" si="608"/>
        <v>6.7874877290583289</v>
      </c>
      <c r="M2073" s="26">
        <f t="shared" si="609"/>
        <v>0.4070780846448126</v>
      </c>
      <c r="N2073" s="96">
        <f t="shared" si="610"/>
        <v>7</v>
      </c>
      <c r="O2073" s="26">
        <f t="shared" si="611"/>
        <v>0.76859605971020417</v>
      </c>
      <c r="P2073" s="3">
        <f>IF(L2073&gt;'Power Curve'!$C$37,0,INDEX(Ci,$N2073,1)*POWER(1-O2073,3)+INDEX(Ci,$N2073,2)*3*O2073*POWER(1-O2073,2)+INDEX(Ci,$N2073,3)*3*POWER(O2073,2)*(1-O2073)+INDEX(Ci,$N2073,4)*POWER(O2073,3))</f>
        <v>542.03825333818645</v>
      </c>
      <c r="Q2073" s="3">
        <f>MAX(0,MIN(P2073-V2073+W2073,'Power Curve'!$C$39))</f>
        <v>529.82525585054736</v>
      </c>
      <c r="R2073" s="3">
        <f t="shared" si="612"/>
        <v>537.16999053955078</v>
      </c>
      <c r="S2073" s="3">
        <f t="shared" si="613"/>
        <v>-7.3447346890034169</v>
      </c>
      <c r="T2073" s="3">
        <f t="shared" si="614"/>
        <v>7.3447346890034169</v>
      </c>
      <c r="V2073" s="37">
        <f t="array" ref="V2073">SUM(_xlfn.NORM.DIST($AD$3:$AD$1003,$L2073,$AA2073,FALSE)*WindSpeedStep*$AE$3:$AE$1003)/AG2073</f>
        <v>541.98653206494862</v>
      </c>
      <c r="W2073" s="37">
        <f t="array" ref="W2073">SUM(_xlfn.NORM.DIST($AD$3:$AD$1003,$L2073,$AB2073,FALSE)*WindSpeedStep*$AE$3:$AE$1003)/AH2073</f>
        <v>529.77353457730953</v>
      </c>
      <c r="Y2073" s="1">
        <f t="shared" si="615"/>
        <v>6</v>
      </c>
      <c r="Z2073" s="99">
        <f>IF(L2073&lt;'Power Curve'!$P$28,'Power Curve'!$Q$28,IF(L2073&gt;'Power Curve'!$P$29,'Power Curve'!$Q$29,INDEX(ReferenceTurbulence,Y2073)+(L2073-INDEX(ReferenceTurbulenceWindSpeed,Y2073))*(INDEX(ReferenceTurbulence,Y2073+1)-INDEX(ReferenceTurbulence,Y2073))/(INDEX(ReferenceTurbulenceWindSpeed,Y2073+1)-INDEX(ReferenceTurbulenceWindSpeed,Y2073))))</f>
        <v>0.12011969635136201</v>
      </c>
      <c r="AA2073" s="100">
        <f t="shared" si="621"/>
        <v>0.81531096500308209</v>
      </c>
      <c r="AB2073" s="29">
        <f t="shared" si="622"/>
        <v>0.48053010471209406</v>
      </c>
      <c r="AG2073" s="40">
        <f t="array" ref="AG2073">SUM(_xlfn.NORM.DIST($AD$3:$AD$1003,$F2073,$AA2073,FALSE)*WindSpeedStep)</f>
        <v>1.0000000000000036</v>
      </c>
      <c r="AH2073" s="40">
        <f t="array" ref="AH2073">SUM(_xlfn.NORM.DIST($AD$3:$AD$1003,$F2073,$AB2073,FALSE)*WindSpeedStep)</f>
        <v>1.0000000000000036</v>
      </c>
      <c r="AJ2073" s="47">
        <f t="shared" si="616"/>
        <v>7</v>
      </c>
      <c r="AK2073" s="83" t="b">
        <f>COUNTIF('Power Curve'!$D$2:$D$31,AJ2073)&gt;0</f>
        <v>1</v>
      </c>
      <c r="AL2073" s="83" t="b">
        <f t="shared" si="617"/>
        <v>0</v>
      </c>
      <c r="AM2073" s="83" t="b">
        <f t="shared" si="623"/>
        <v>1</v>
      </c>
      <c r="AN2073" s="47" t="str">
        <f t="shared" si="618"/>
        <v>Outer</v>
      </c>
      <c r="AO2073" s="48" t="str">
        <f t="shared" si="619"/>
        <v>0.4-0.5</v>
      </c>
      <c r="AP2073" s="49" t="str">
        <f t="shared" si="624"/>
        <v>6-7</v>
      </c>
      <c r="AQ2073" s="49" t="str">
        <f t="shared" si="625"/>
        <v>Mar</v>
      </c>
      <c r="AR2073" s="48" t="str">
        <f t="shared" si="626"/>
        <v>295-305</v>
      </c>
      <c r="AS2073" s="49" t="str">
        <f t="shared" si="620"/>
        <v>LWS-LTI</v>
      </c>
    </row>
    <row r="2074" spans="5:45" x14ac:dyDescent="0.3">
      <c r="E2074" s="15">
        <v>40982.270833333336</v>
      </c>
      <c r="F2074" s="21">
        <v>7.01</v>
      </c>
      <c r="G2074" s="21">
        <v>544.90001296997116</v>
      </c>
      <c r="H2074" s="42">
        <v>1.2283735425363074</v>
      </c>
      <c r="I2074" s="35">
        <v>304.10000000000002</v>
      </c>
      <c r="J2074" s="43">
        <v>0.11126961483594865</v>
      </c>
      <c r="K2074" s="44">
        <v>0.44913185319665172</v>
      </c>
      <c r="L2074" s="26">
        <f t="shared" si="608"/>
        <v>7.0164290769169853</v>
      </c>
      <c r="M2074" s="26">
        <f t="shared" si="609"/>
        <v>0.4424617079670532</v>
      </c>
      <c r="N2074" s="96">
        <f t="shared" si="610"/>
        <v>8</v>
      </c>
      <c r="O2074" s="26">
        <f t="shared" si="611"/>
        <v>1.3124035856594363E-3</v>
      </c>
      <c r="P2074" s="3">
        <f>IF(L2074&gt;'Power Curve'!$C$37,0,INDEX(Ci,$N2074,1)*POWER(1-O2074,3)+INDEX(Ci,$N2074,2)*3*O2074*POWER(1-O2074,2)+INDEX(Ci,$N2074,3)*3*POWER(O2074,2)*(1-O2074)+INDEX(Ci,$N2074,4)*POWER(O2074,3))</f>
        <v>600.65716223635695</v>
      </c>
      <c r="Q2074" s="3">
        <f>MAX(0,MIN(P2074-V2074+W2074,'Power Curve'!$C$39))</f>
        <v>598.06463199585232</v>
      </c>
      <c r="R2074" s="3">
        <f t="shared" si="612"/>
        <v>544.90001296997116</v>
      </c>
      <c r="S2074" s="3">
        <f t="shared" si="613"/>
        <v>53.164619025881166</v>
      </c>
      <c r="T2074" s="3">
        <f t="shared" si="614"/>
        <v>53.164619025881166</v>
      </c>
      <c r="V2074" s="37">
        <f t="array" ref="V2074">SUM(_xlfn.NORM.DIST($AD$3:$AD$1003,$L2074,$AA2074,FALSE)*WindSpeedStep*$AE$3:$AE$1003)/AG2074</f>
        <v>598.10050548452853</v>
      </c>
      <c r="W2074" s="37">
        <f t="array" ref="W2074">SUM(_xlfn.NORM.DIST($AD$3:$AD$1003,$L2074,$AB2074,FALSE)*WindSpeedStep*$AE$3:$AE$1003)/AH2074</f>
        <v>595.5079752440239</v>
      </c>
      <c r="Y2074" s="1">
        <f t="shared" si="615"/>
        <v>7</v>
      </c>
      <c r="Z2074" s="99">
        <f>IF(L2074&lt;'Power Curve'!$P$28,'Power Curve'!$Q$28,IF(L2074&gt;'Power Curve'!$P$29,'Power Curve'!$Q$29,INDEX(ReferenceTurbulence,Y2074)+(L2074-INDEX(ReferenceTurbulenceWindSpeed,Y2074))*(INDEX(ReferenceTurbulence,Y2074+1)-INDEX(ReferenceTurbulence,Y2074))/(INDEX(ReferenceTurbulenceWindSpeed,Y2074+1)-INDEX(ReferenceTurbulenceWindSpeed,Y2074))))</f>
        <v>0.11967186611040422</v>
      </c>
      <c r="AA2074" s="100">
        <f t="shared" si="621"/>
        <v>0.83966916106595646</v>
      </c>
      <c r="AB2074" s="29">
        <f t="shared" si="622"/>
        <v>0.78071536091230365</v>
      </c>
      <c r="AG2074" s="40">
        <f t="array" ref="AG2074">SUM(_xlfn.NORM.DIST($AD$3:$AD$1003,$F2074,$AA2074,FALSE)*WindSpeedStep)</f>
        <v>1.000000000000004</v>
      </c>
      <c r="AH2074" s="40">
        <f t="array" ref="AH2074">SUM(_xlfn.NORM.DIST($AD$3:$AD$1003,$F2074,$AB2074,FALSE)*WindSpeedStep)</f>
        <v>1.0000000000000038</v>
      </c>
      <c r="AJ2074" s="47">
        <f t="shared" si="616"/>
        <v>7</v>
      </c>
      <c r="AK2074" s="83" t="b">
        <f>COUNTIF('Power Curve'!$D$2:$D$31,AJ2074)&gt;0</f>
        <v>1</v>
      </c>
      <c r="AL2074" s="83" t="b">
        <f t="shared" si="617"/>
        <v>0</v>
      </c>
      <c r="AM2074" s="83" t="b">
        <f t="shared" si="623"/>
        <v>1</v>
      </c>
      <c r="AN2074" s="47" t="str">
        <f t="shared" si="618"/>
        <v>Outer</v>
      </c>
      <c r="AO2074" s="48" t="str">
        <f t="shared" si="619"/>
        <v>0.4-0.5</v>
      </c>
      <c r="AP2074" s="49" t="str">
        <f t="shared" si="624"/>
        <v>6-7</v>
      </c>
      <c r="AQ2074" s="49" t="str">
        <f t="shared" si="625"/>
        <v>Mar</v>
      </c>
      <c r="AR2074" s="48" t="str">
        <f t="shared" si="626"/>
        <v>295-305</v>
      </c>
      <c r="AS2074" s="49" t="str">
        <f t="shared" si="620"/>
        <v>Inner-TI</v>
      </c>
    </row>
    <row r="2075" spans="5:45" x14ac:dyDescent="0.3">
      <c r="E2075" s="15">
        <v>40982.277777777781</v>
      </c>
      <c r="F2075" s="21">
        <v>7.42</v>
      </c>
      <c r="G2075" s="21">
        <v>605.19998025894165</v>
      </c>
      <c r="H2075" s="42">
        <v>1.2272260017658194</v>
      </c>
      <c r="I2075" s="35">
        <v>308.10000000000002</v>
      </c>
      <c r="J2075" s="43">
        <v>2.6954177897574125E-2</v>
      </c>
      <c r="K2075" s="44">
        <v>0.53534442984943698</v>
      </c>
      <c r="L2075" s="26">
        <f t="shared" si="608"/>
        <v>7.4244916839836002</v>
      </c>
      <c r="M2075" s="26">
        <f t="shared" si="609"/>
        <v>0.50552909931154177</v>
      </c>
      <c r="N2075" s="96">
        <f t="shared" si="610"/>
        <v>8</v>
      </c>
      <c r="O2075" s="26">
        <f t="shared" si="611"/>
        <v>0.41201973111185447</v>
      </c>
      <c r="P2075" s="3">
        <f>IF(L2075&gt;'Power Curve'!$C$37,0,INDEX(Ci,$N2075,1)*POWER(1-O2075,3)+INDEX(Ci,$N2075,2)*3*O2075*POWER(1-O2075,2)+INDEX(Ci,$N2075,3)*3*POWER(O2075,2)*(1-O2075)+INDEX(Ci,$N2075,4)*POWER(O2075,3))</f>
        <v>710.57753539368173</v>
      </c>
      <c r="Q2075" s="3">
        <f>MAX(0,MIN(P2075-V2075+W2075,'Power Curve'!$C$39))</f>
        <v>691.80277058654247</v>
      </c>
      <c r="R2075" s="3">
        <f t="shared" si="612"/>
        <v>605.19998025894165</v>
      </c>
      <c r="S2075" s="3">
        <f t="shared" si="613"/>
        <v>86.602790327600815</v>
      </c>
      <c r="T2075" s="3">
        <f t="shared" si="614"/>
        <v>86.602790327600815</v>
      </c>
      <c r="V2075" s="37">
        <f t="array" ref="V2075">SUM(_xlfn.NORM.DIST($AD$3:$AD$1003,$L2075,$AA2075,FALSE)*WindSpeedStep*$AE$3:$AE$1003)/AG2075</f>
        <v>705.59894784943083</v>
      </c>
      <c r="W2075" s="37">
        <f t="array" ref="W2075">SUM(_xlfn.NORM.DIST($AD$3:$AD$1003,$L2075,$AB2075,FALSE)*WindSpeedStep*$AE$3:$AE$1003)/AH2075</f>
        <v>686.82418304229157</v>
      </c>
      <c r="Y2075" s="1">
        <f t="shared" si="615"/>
        <v>7</v>
      </c>
      <c r="Z2075" s="99">
        <f>IF(L2075&lt;'Power Curve'!$P$28,'Power Curve'!$Q$28,IF(L2075&gt;'Power Curve'!$P$29,'Power Curve'!$Q$29,INDEX(ReferenceTurbulence,Y2075)+(L2075-INDEX(ReferenceTurbulenceWindSpeed,Y2075))*(INDEX(ReferenceTurbulence,Y2075+1)-INDEX(ReferenceTurbulence,Y2075))/(INDEX(ReferenceTurbulenceWindSpeed,Y2075+1)-INDEX(ReferenceTurbulenceWindSpeed,Y2075))))</f>
        <v>0.11955852797036411</v>
      </c>
      <c r="AA2075" s="100">
        <f t="shared" si="621"/>
        <v>0.88766129666528892</v>
      </c>
      <c r="AB2075" s="29">
        <f t="shared" si="622"/>
        <v>0.20012106964915366</v>
      </c>
      <c r="AG2075" s="40">
        <f t="array" ref="AG2075">SUM(_xlfn.NORM.DIST($AD$3:$AD$1003,$F2075,$AA2075,FALSE)*WindSpeedStep)</f>
        <v>1.0000000000000033</v>
      </c>
      <c r="AH2075" s="40">
        <f t="array" ref="AH2075">SUM(_xlfn.NORM.DIST($AD$3:$AD$1003,$F2075,$AB2075,FALSE)*WindSpeedStep)</f>
        <v>1.0000000000000036</v>
      </c>
      <c r="AJ2075" s="47">
        <f t="shared" si="616"/>
        <v>7</v>
      </c>
      <c r="AK2075" s="83" t="b">
        <f>COUNTIF('Power Curve'!$D$2:$D$31,AJ2075)&gt;0</f>
        <v>1</v>
      </c>
      <c r="AL2075" s="83" t="b">
        <f t="shared" si="617"/>
        <v>0</v>
      </c>
      <c r="AM2075" s="83" t="b">
        <f t="shared" si="623"/>
        <v>1</v>
      </c>
      <c r="AN2075" s="47" t="str">
        <f t="shared" si="618"/>
        <v>Outer</v>
      </c>
      <c r="AO2075" s="48" t="str">
        <f t="shared" si="619"/>
        <v>0.5-0.6</v>
      </c>
      <c r="AP2075" s="49" t="str">
        <f t="shared" si="624"/>
        <v>6-7</v>
      </c>
      <c r="AQ2075" s="49" t="str">
        <f t="shared" si="625"/>
        <v>Mar</v>
      </c>
      <c r="AR2075" s="48" t="str">
        <f t="shared" si="626"/>
        <v>305-315</v>
      </c>
      <c r="AS2075" s="49" t="str">
        <f t="shared" si="620"/>
        <v>HWS-LTI</v>
      </c>
    </row>
    <row r="2076" spans="5:45" x14ac:dyDescent="0.3">
      <c r="E2076" s="15">
        <v>40982.284722222219</v>
      </c>
      <c r="F2076" s="21">
        <v>7</v>
      </c>
      <c r="G2076" s="21">
        <v>490.50999832153349</v>
      </c>
      <c r="H2076" s="42">
        <v>1.2273635944018866</v>
      </c>
      <c r="I2076" s="35">
        <v>307.60000000000002</v>
      </c>
      <c r="J2076" s="43">
        <v>0.03</v>
      </c>
      <c r="K2076" s="44">
        <v>0.62173495194976136</v>
      </c>
      <c r="L2076" s="26">
        <f t="shared" si="608"/>
        <v>7.0044991921369029</v>
      </c>
      <c r="M2076" s="26">
        <f t="shared" si="609"/>
        <v>0.44061790581735688</v>
      </c>
      <c r="N2076" s="96">
        <f t="shared" si="610"/>
        <v>7</v>
      </c>
      <c r="O2076" s="26">
        <f t="shared" si="611"/>
        <v>0.98919824836093018</v>
      </c>
      <c r="P2076" s="3">
        <f>IF(L2076&gt;'Power Curve'!$C$37,0,INDEX(Ci,$N2076,1)*POWER(1-O2076,3)+INDEX(Ci,$N2076,2)*3*O2076*POWER(1-O2076,2)+INDEX(Ci,$N2076,3)*3*POWER(O2076,2)*(1-O2076)+INDEX(Ci,$N2076,4)*POWER(O2076,3))</f>
        <v>597.59679100096764</v>
      </c>
      <c r="Q2076" s="3">
        <f>MAX(0,MIN(P2076-V2076+W2076,'Power Curve'!$C$39))</f>
        <v>578.30368227326812</v>
      </c>
      <c r="R2076" s="3">
        <f t="shared" si="612"/>
        <v>490.50999832153349</v>
      </c>
      <c r="S2076" s="3">
        <f t="shared" si="613"/>
        <v>87.793683951734636</v>
      </c>
      <c r="T2076" s="3">
        <f t="shared" si="614"/>
        <v>87.793683951734636</v>
      </c>
      <c r="V2076" s="37">
        <f t="array" ref="V2076">SUM(_xlfn.NORM.DIST($AD$3:$AD$1003,$L2076,$AA2076,FALSE)*WindSpeedStep*$AE$3:$AE$1003)/AG2076</f>
        <v>595.10459708088683</v>
      </c>
      <c r="W2076" s="37">
        <f t="array" ref="W2076">SUM(_xlfn.NORM.DIST($AD$3:$AD$1003,$L2076,$AB2076,FALSE)*WindSpeedStep*$AE$3:$AE$1003)/AH2076</f>
        <v>575.81148835318731</v>
      </c>
      <c r="Y2076" s="1">
        <f t="shared" si="615"/>
        <v>6</v>
      </c>
      <c r="Z2076" s="99">
        <f>IF(L2076&lt;'Power Curve'!$P$28,'Power Curve'!$Q$28,IF(L2076&gt;'Power Curve'!$P$29,'Power Curve'!$Q$29,INDEX(ReferenceTurbulence,Y2076)+(L2076-INDEX(ReferenceTurbulenceWindSpeed,Y2076))*(INDEX(ReferenceTurbulence,Y2076+1)-INDEX(ReferenceTurbulence,Y2076))/(INDEX(ReferenceTurbulenceWindSpeed,Y2076+1)-INDEX(ReferenceTurbulenceWindSpeed,Y2076))))</f>
        <v>0.11969311573244538</v>
      </c>
      <c r="AA2076" s="100">
        <f t="shared" si="621"/>
        <v>0.83839033245226247</v>
      </c>
      <c r="AB2076" s="29">
        <f t="shared" si="622"/>
        <v>0.21013497576410708</v>
      </c>
      <c r="AG2076" s="40">
        <f t="array" ref="AG2076">SUM(_xlfn.NORM.DIST($AD$3:$AD$1003,$F2076,$AA2076,FALSE)*WindSpeedStep)</f>
        <v>1.0000000000000036</v>
      </c>
      <c r="AH2076" s="40">
        <f t="array" ref="AH2076">SUM(_xlfn.NORM.DIST($AD$3:$AD$1003,$F2076,$AB2076,FALSE)*WindSpeedStep)</f>
        <v>1.0000000000000036</v>
      </c>
      <c r="AJ2076" s="47">
        <f t="shared" si="616"/>
        <v>7</v>
      </c>
      <c r="AK2076" s="83" t="b">
        <f>COUNTIF('Power Curve'!$D$2:$D$31,AJ2076)&gt;0</f>
        <v>1</v>
      </c>
      <c r="AL2076" s="83" t="b">
        <f t="shared" si="617"/>
        <v>0</v>
      </c>
      <c r="AM2076" s="83" t="b">
        <f t="shared" si="623"/>
        <v>1</v>
      </c>
      <c r="AN2076" s="47" t="str">
        <f t="shared" si="618"/>
        <v>Outer</v>
      </c>
      <c r="AO2076" s="48" t="str">
        <f t="shared" si="619"/>
        <v>0.4-0.5</v>
      </c>
      <c r="AP2076" s="49" t="str">
        <f t="shared" si="624"/>
        <v>6-7</v>
      </c>
      <c r="AQ2076" s="49" t="str">
        <f t="shared" si="625"/>
        <v>Mar</v>
      </c>
      <c r="AR2076" s="48" t="str">
        <f t="shared" si="626"/>
        <v>305-315</v>
      </c>
      <c r="AS2076" s="49" t="str">
        <f t="shared" si="620"/>
        <v>LWS-LTI</v>
      </c>
    </row>
    <row r="2077" spans="5:45" x14ac:dyDescent="0.3">
      <c r="E2077" s="15">
        <v>40982.291666666664</v>
      </c>
      <c r="F2077" s="21">
        <v>6.31</v>
      </c>
      <c r="G2077" s="21">
        <v>472.50002288818331</v>
      </c>
      <c r="H2077" s="42">
        <v>1.2271342912078622</v>
      </c>
      <c r="I2077" s="35">
        <v>314.5</v>
      </c>
      <c r="J2077" s="43">
        <v>0.11093502377179081</v>
      </c>
      <c r="K2077" s="44">
        <v>0.47903071374413753</v>
      </c>
      <c r="L2077" s="26">
        <f t="shared" si="608"/>
        <v>6.3136624663335299</v>
      </c>
      <c r="M2077" s="26">
        <f t="shared" si="609"/>
        <v>0.33384686287718879</v>
      </c>
      <c r="N2077" s="96">
        <f t="shared" si="610"/>
        <v>7</v>
      </c>
      <c r="O2077" s="26">
        <f t="shared" si="611"/>
        <v>0.28693076649364474</v>
      </c>
      <c r="P2077" s="3">
        <f>IF(L2077&gt;'Power Curve'!$C$37,0,INDEX(Ci,$N2077,1)*POWER(1-O2077,3)+INDEX(Ci,$N2077,2)*3*O2077*POWER(1-O2077,2)+INDEX(Ci,$N2077,3)*3*POWER(O2077,2)*(1-O2077)+INDEX(Ci,$N2077,4)*POWER(O2077,3))</f>
        <v>427.4683686195749</v>
      </c>
      <c r="Q2077" s="3">
        <f>MAX(0,MIN(P2077-V2077+W2077,'Power Curve'!$C$39))</f>
        <v>425.21460767693247</v>
      </c>
      <c r="R2077" s="3">
        <f t="shared" si="612"/>
        <v>472.50002288818331</v>
      </c>
      <c r="S2077" s="3">
        <f t="shared" si="613"/>
        <v>-47.285415211250836</v>
      </c>
      <c r="T2077" s="3">
        <f t="shared" si="614"/>
        <v>47.285415211250836</v>
      </c>
      <c r="V2077" s="37">
        <f t="array" ref="V2077">SUM(_xlfn.NORM.DIST($AD$3:$AD$1003,$L2077,$AA2077,FALSE)*WindSpeedStep*$AE$3:$AE$1003)/AG2077</f>
        <v>434.88373712686325</v>
      </c>
      <c r="W2077" s="37">
        <f t="array" ref="W2077">SUM(_xlfn.NORM.DIST($AD$3:$AD$1003,$L2077,$AB2077,FALSE)*WindSpeedStep*$AE$3:$AE$1003)/AH2077</f>
        <v>432.62997618422082</v>
      </c>
      <c r="Y2077" s="1">
        <f t="shared" si="615"/>
        <v>6</v>
      </c>
      <c r="Z2077" s="99">
        <f>IF(L2077&lt;'Power Curve'!$P$28,'Power Curve'!$Q$28,IF(L2077&gt;'Power Curve'!$P$29,'Power Curve'!$Q$29,INDEX(ReferenceTurbulence,Y2077)+(L2077-INDEX(ReferenceTurbulenceWindSpeed,Y2077))*(INDEX(ReferenceTurbulence,Y2077+1)-INDEX(ReferenceTurbulence,Y2077))/(INDEX(ReferenceTurbulenceWindSpeed,Y2077+1)-INDEX(ReferenceTurbulenceWindSpeed,Y2077))))</f>
        <v>0.12105109725970155</v>
      </c>
      <c r="AA2077" s="100">
        <f t="shared" si="621"/>
        <v>0.76427576927706731</v>
      </c>
      <c r="AB2077" s="29">
        <f t="shared" si="622"/>
        <v>0.70040629578977354</v>
      </c>
      <c r="AG2077" s="40">
        <f t="array" ref="AG2077">SUM(_xlfn.NORM.DIST($AD$3:$AD$1003,$F2077,$AA2077,FALSE)*WindSpeedStep)</f>
        <v>1.000000000000004</v>
      </c>
      <c r="AH2077" s="40">
        <f t="array" ref="AH2077">SUM(_xlfn.NORM.DIST($AD$3:$AD$1003,$F2077,$AB2077,FALSE)*WindSpeedStep)</f>
        <v>1.0000000000000033</v>
      </c>
      <c r="AJ2077" s="47">
        <f t="shared" si="616"/>
        <v>6</v>
      </c>
      <c r="AK2077" s="83" t="b">
        <f>COUNTIF('Power Curve'!$D$2:$D$31,AJ2077)&gt;0</f>
        <v>1</v>
      </c>
      <c r="AL2077" s="83" t="b">
        <f t="shared" si="617"/>
        <v>0</v>
      </c>
      <c r="AM2077" s="83" t="b">
        <f t="shared" si="623"/>
        <v>1</v>
      </c>
      <c r="AN2077" s="47" t="str">
        <f t="shared" si="618"/>
        <v>Outer</v>
      </c>
      <c r="AO2077" s="48" t="str">
        <f t="shared" si="619"/>
        <v>0.3-0.4</v>
      </c>
      <c r="AP2077" s="49" t="str">
        <f t="shared" si="624"/>
        <v>7-8</v>
      </c>
      <c r="AQ2077" s="49" t="str">
        <f t="shared" si="625"/>
        <v>Mar</v>
      </c>
      <c r="AR2077" s="48" t="str">
        <f t="shared" si="626"/>
        <v>305-315</v>
      </c>
      <c r="AS2077" s="49" t="str">
        <f t="shared" si="620"/>
        <v>Inner-TI</v>
      </c>
    </row>
    <row r="2078" spans="5:45" x14ac:dyDescent="0.3">
      <c r="E2078" s="15">
        <v>40982.298611111109</v>
      </c>
      <c r="F2078" s="21">
        <v>6</v>
      </c>
      <c r="G2078" s="21">
        <v>344.24999618530313</v>
      </c>
      <c r="H2078" s="42">
        <v>1.2268088777124477</v>
      </c>
      <c r="I2078" s="35">
        <v>314.7</v>
      </c>
      <c r="J2078" s="43">
        <v>9.9999999999999992E-2</v>
      </c>
      <c r="K2078" s="44">
        <v>0.40448215099150736</v>
      </c>
      <c r="L2078" s="26">
        <f t="shared" si="608"/>
        <v>6.0029518172922405</v>
      </c>
      <c r="M2078" s="26">
        <f t="shared" si="609"/>
        <v>0.28582553046731157</v>
      </c>
      <c r="N2078" s="96">
        <f t="shared" si="610"/>
        <v>6</v>
      </c>
      <c r="O2078" s="26">
        <f t="shared" si="611"/>
        <v>0.97164314720394684</v>
      </c>
      <c r="P2078" s="3">
        <f>IF(L2078&gt;'Power Curve'!$C$37,0,INDEX(Ci,$N2078,1)*POWER(1-O2078,3)+INDEX(Ci,$N2078,2)*3*O2078*POWER(1-O2078,2)+INDEX(Ci,$N2078,3)*3*POWER(O2078,2)*(1-O2078)+INDEX(Ci,$N2078,4)*POWER(O2078,3))</f>
        <v>363.72486835985103</v>
      </c>
      <c r="Q2078" s="3">
        <f>MAX(0,MIN(P2078-V2078+W2078,'Power Curve'!$C$39))</f>
        <v>360.37660264592108</v>
      </c>
      <c r="R2078" s="3">
        <f t="shared" si="612"/>
        <v>344.24999618530313</v>
      </c>
      <c r="S2078" s="3">
        <f t="shared" si="613"/>
        <v>16.12660646061795</v>
      </c>
      <c r="T2078" s="3">
        <f t="shared" si="614"/>
        <v>16.12660646061795</v>
      </c>
      <c r="V2078" s="37">
        <f t="array" ref="V2078">SUM(_xlfn.NORM.DIST($AD$3:$AD$1003,$L2078,$AA2078,FALSE)*WindSpeedStep*$AE$3:$AE$1003)/AG2078</f>
        <v>370.91088310935658</v>
      </c>
      <c r="W2078" s="37">
        <f t="array" ref="W2078">SUM(_xlfn.NORM.DIST($AD$3:$AD$1003,$L2078,$AB2078,FALSE)*WindSpeedStep*$AE$3:$AE$1003)/AH2078</f>
        <v>367.56261739542663</v>
      </c>
      <c r="Y2078" s="1">
        <f t="shared" si="615"/>
        <v>5</v>
      </c>
      <c r="Z2078" s="99">
        <f>IF(L2078&lt;'Power Curve'!$P$28,'Power Curve'!$Q$28,IF(L2078&gt;'Power Curve'!$P$29,'Power Curve'!$Q$29,INDEX(ReferenceTurbulence,Y2078)+(L2078-INDEX(ReferenceTurbulenceWindSpeed,Y2078))*(INDEX(ReferenceTurbulence,Y2078+1)-INDEX(ReferenceTurbulence,Y2078))/(INDEX(ReferenceTurbulenceWindSpeed,Y2078+1)-INDEX(ReferenceTurbulenceWindSpeed,Y2078))))</f>
        <v>0.1214971813758917</v>
      </c>
      <c r="AA2078" s="100">
        <f t="shared" si="621"/>
        <v>0.72934172573629408</v>
      </c>
      <c r="AB2078" s="29">
        <f t="shared" si="622"/>
        <v>0.60029518172922403</v>
      </c>
      <c r="AG2078" s="40">
        <f t="array" ref="AG2078">SUM(_xlfn.NORM.DIST($AD$3:$AD$1003,$F2078,$AA2078,FALSE)*WindSpeedStep)</f>
        <v>1.000000000000004</v>
      </c>
      <c r="AH2078" s="40">
        <f t="array" ref="AH2078">SUM(_xlfn.NORM.DIST($AD$3:$AD$1003,$F2078,$AB2078,FALSE)*WindSpeedStep)</f>
        <v>1.0000000000000036</v>
      </c>
      <c r="AJ2078" s="47">
        <f t="shared" si="616"/>
        <v>6</v>
      </c>
      <c r="AK2078" s="83" t="b">
        <f>COUNTIF('Power Curve'!$D$2:$D$31,AJ2078)&gt;0</f>
        <v>1</v>
      </c>
      <c r="AL2078" s="83" t="b">
        <f t="shared" si="617"/>
        <v>0</v>
      </c>
      <c r="AM2078" s="83" t="b">
        <f t="shared" si="623"/>
        <v>1</v>
      </c>
      <c r="AN2078" s="47" t="str">
        <f t="shared" si="618"/>
        <v>Outer</v>
      </c>
      <c r="AO2078" s="48" t="str">
        <f t="shared" si="619"/>
        <v>0.2-0.3</v>
      </c>
      <c r="AP2078" s="49" t="str">
        <f t="shared" si="624"/>
        <v>7-8</v>
      </c>
      <c r="AQ2078" s="49" t="str">
        <f t="shared" si="625"/>
        <v>Mar</v>
      </c>
      <c r="AR2078" s="48" t="str">
        <f t="shared" si="626"/>
        <v>305-315</v>
      </c>
      <c r="AS2078" s="49" t="str">
        <f t="shared" si="620"/>
        <v>LWS-LTI</v>
      </c>
    </row>
    <row r="2079" spans="5:45" x14ac:dyDescent="0.3">
      <c r="E2079" s="15">
        <v>40982.305555555555</v>
      </c>
      <c r="F2079" s="21">
        <v>5.69</v>
      </c>
      <c r="G2079" s="21">
        <v>290.37000274658169</v>
      </c>
      <c r="H2079" s="42">
        <v>1.2271342912078622</v>
      </c>
      <c r="I2079" s="35">
        <v>307.39999999999998</v>
      </c>
      <c r="J2079" s="43">
        <v>9.8418277680140595E-2</v>
      </c>
      <c r="K2079" s="44">
        <v>0.47991431958597947</v>
      </c>
      <c r="L2079" s="26">
        <f t="shared" si="608"/>
        <v>5.6933026043483022</v>
      </c>
      <c r="M2079" s="26">
        <f t="shared" si="609"/>
        <v>0.23796824642790379</v>
      </c>
      <c r="N2079" s="96">
        <f t="shared" si="610"/>
        <v>6</v>
      </c>
      <c r="O2079" s="26">
        <f t="shared" si="611"/>
        <v>0.66301027951578428</v>
      </c>
      <c r="P2079" s="3">
        <f>IF(L2079&gt;'Power Curve'!$C$37,0,INDEX(Ci,$N2079,1)*POWER(1-O2079,3)+INDEX(Ci,$N2079,2)*3*O2079*POWER(1-O2079,2)+INDEX(Ci,$N2079,3)*3*POWER(O2079,2)*(1-O2079)+INDEX(Ci,$N2079,4)*POWER(O2079,3))</f>
        <v>311.12205431274515</v>
      </c>
      <c r="Q2079" s="3">
        <f>MAX(0,MIN(P2079-V2079+W2079,'Power Curve'!$C$39))</f>
        <v>309.59129945528866</v>
      </c>
      <c r="R2079" s="3">
        <f t="shared" si="612"/>
        <v>290.37000274658169</v>
      </c>
      <c r="S2079" s="3">
        <f t="shared" si="613"/>
        <v>19.221296708706973</v>
      </c>
      <c r="T2079" s="3">
        <f t="shared" si="614"/>
        <v>19.221296708706973</v>
      </c>
      <c r="V2079" s="37">
        <f t="array" ref="V2079">SUM(_xlfn.NORM.DIST($AD$3:$AD$1003,$L2079,$AA2079,FALSE)*WindSpeedStep*$AE$3:$AE$1003)/AG2079</f>
        <v>311.21324059415286</v>
      </c>
      <c r="W2079" s="37">
        <f t="array" ref="W2079">SUM(_xlfn.NORM.DIST($AD$3:$AD$1003,$L2079,$AB2079,FALSE)*WindSpeedStep*$AE$3:$AE$1003)/AH2079</f>
        <v>309.68248573669638</v>
      </c>
      <c r="Y2079" s="1">
        <f t="shared" si="615"/>
        <v>5</v>
      </c>
      <c r="Z2079" s="99">
        <f>IF(L2079&lt;'Power Curve'!$P$28,'Power Curve'!$Q$28,IF(L2079&gt;'Power Curve'!$P$29,'Power Curve'!$Q$29,INDEX(ReferenceTurbulence,Y2079)+(L2079-INDEX(ReferenceTurbulenceWindSpeed,Y2079))*(INDEX(ReferenceTurbulence,Y2079+1)-INDEX(ReferenceTurbulence,Y2079))/(INDEX(ReferenceTurbulenceWindSpeed,Y2079+1)-INDEX(ReferenceTurbulenceWindSpeed,Y2079))))</f>
        <v>0.12031348513811418</v>
      </c>
      <c r="AA2079" s="100">
        <f t="shared" si="621"/>
        <v>0.68498107827504628</v>
      </c>
      <c r="AB2079" s="29">
        <f t="shared" si="622"/>
        <v>0.56032503663181887</v>
      </c>
      <c r="AG2079" s="40">
        <f t="array" ref="AG2079">SUM(_xlfn.NORM.DIST($AD$3:$AD$1003,$F2079,$AA2079,FALSE)*WindSpeedStep)</f>
        <v>1.0000000000000038</v>
      </c>
      <c r="AH2079" s="40">
        <f t="array" ref="AH2079">SUM(_xlfn.NORM.DIST($AD$3:$AD$1003,$F2079,$AB2079,FALSE)*WindSpeedStep)</f>
        <v>1.0000000000000038</v>
      </c>
      <c r="AJ2079" s="47">
        <f t="shared" si="616"/>
        <v>6</v>
      </c>
      <c r="AK2079" s="83" t="b">
        <f>COUNTIF('Power Curve'!$D$2:$D$31,AJ2079)&gt;0</f>
        <v>1</v>
      </c>
      <c r="AL2079" s="83" t="b">
        <f t="shared" si="617"/>
        <v>0</v>
      </c>
      <c r="AM2079" s="83" t="b">
        <f t="shared" si="623"/>
        <v>1</v>
      </c>
      <c r="AN2079" s="47" t="str">
        <f t="shared" si="618"/>
        <v>Outer</v>
      </c>
      <c r="AO2079" s="48" t="str">
        <f t="shared" si="619"/>
        <v>0.2-0.3</v>
      </c>
      <c r="AP2079" s="49" t="str">
        <f t="shared" si="624"/>
        <v>7-8</v>
      </c>
      <c r="AQ2079" s="49" t="str">
        <f t="shared" si="625"/>
        <v>Mar</v>
      </c>
      <c r="AR2079" s="48" t="str">
        <f t="shared" si="626"/>
        <v>305-315</v>
      </c>
      <c r="AS2079" s="49" t="str">
        <f t="shared" si="620"/>
        <v>LWS-LTI</v>
      </c>
    </row>
    <row r="2080" spans="5:45" x14ac:dyDescent="0.3">
      <c r="E2080" s="15">
        <v>40982.3125</v>
      </c>
      <c r="F2080" s="21">
        <v>5.57</v>
      </c>
      <c r="G2080" s="21">
        <v>263.50999450683634</v>
      </c>
      <c r="H2080" s="42">
        <v>1.2258517789511056</v>
      </c>
      <c r="I2080" s="35">
        <v>310</v>
      </c>
      <c r="J2080" s="43">
        <v>7.899461400359066E-2</v>
      </c>
      <c r="K2080" s="44">
        <v>0.45185713603134159</v>
      </c>
      <c r="L2080" s="26">
        <f t="shared" si="608"/>
        <v>5.5712906964733024</v>
      </c>
      <c r="M2080" s="26">
        <f t="shared" si="609"/>
        <v>0.21911091275071118</v>
      </c>
      <c r="N2080" s="96">
        <f t="shared" si="610"/>
        <v>6</v>
      </c>
      <c r="O2080" s="26">
        <f t="shared" si="611"/>
        <v>0.54139884488125545</v>
      </c>
      <c r="P2080" s="3">
        <f>IF(L2080&gt;'Power Curve'!$C$37,0,INDEX(Ci,$N2080,1)*POWER(1-O2080,3)+INDEX(Ci,$N2080,2)*3*O2080*POWER(1-O2080,2)+INDEX(Ci,$N2080,3)*3*POWER(O2080,2)*(1-O2080)+INDEX(Ci,$N2080,4)*POWER(O2080,3))</f>
        <v>292.31400861756879</v>
      </c>
      <c r="Q2080" s="3">
        <f>MAX(0,MIN(P2080-V2080+W2080,'Power Curve'!$C$39))</f>
        <v>291.36269132256461</v>
      </c>
      <c r="R2080" s="3">
        <f t="shared" si="612"/>
        <v>263.50999450683634</v>
      </c>
      <c r="S2080" s="3">
        <f t="shared" si="613"/>
        <v>27.852696815728279</v>
      </c>
      <c r="T2080" s="3">
        <f t="shared" si="614"/>
        <v>27.852696815728279</v>
      </c>
      <c r="V2080" s="37">
        <f t="array" ref="V2080">SUM(_xlfn.NORM.DIST($AD$3:$AD$1003,$L2080,$AA2080,FALSE)*WindSpeedStep*$AE$3:$AE$1003)/AG2080</f>
        <v>288.63081734152695</v>
      </c>
      <c r="W2080" s="37">
        <f t="array" ref="W2080">SUM(_xlfn.NORM.DIST($AD$3:$AD$1003,$L2080,$AB2080,FALSE)*WindSpeedStep*$AE$3:$AE$1003)/AH2080</f>
        <v>287.67950004652278</v>
      </c>
      <c r="Y2080" s="1">
        <f t="shared" si="615"/>
        <v>5</v>
      </c>
      <c r="Z2080" s="99">
        <f>IF(L2080&lt;'Power Curve'!$P$28,'Power Curve'!$Q$28,IF(L2080&gt;'Power Curve'!$P$29,'Power Curve'!$Q$29,INDEX(ReferenceTurbulence,Y2080)+(L2080-INDEX(ReferenceTurbulenceWindSpeed,Y2080))*(INDEX(ReferenceTurbulence,Y2080+1)-INDEX(ReferenceTurbulence,Y2080))/(INDEX(ReferenceTurbulenceWindSpeed,Y2080+1)-INDEX(ReferenceTurbulenceWindSpeed,Y2080))))</f>
        <v>0.11984707014244021</v>
      </c>
      <c r="AA2080" s="100">
        <f t="shared" si="621"/>
        <v>0.66770286688416047</v>
      </c>
      <c r="AB2080" s="29">
        <f t="shared" si="622"/>
        <v>0.44010195806970431</v>
      </c>
      <c r="AG2080" s="40">
        <f t="array" ref="AG2080">SUM(_xlfn.NORM.DIST($AD$3:$AD$1003,$F2080,$AA2080,FALSE)*WindSpeedStep)</f>
        <v>1.0000000000000038</v>
      </c>
      <c r="AH2080" s="40">
        <f t="array" ref="AH2080">SUM(_xlfn.NORM.DIST($AD$3:$AD$1003,$F2080,$AB2080,FALSE)*WindSpeedStep)</f>
        <v>1.0000000000000038</v>
      </c>
      <c r="AJ2080" s="47">
        <f t="shared" si="616"/>
        <v>6</v>
      </c>
      <c r="AK2080" s="83" t="b">
        <f>COUNTIF('Power Curve'!$D$2:$D$31,AJ2080)&gt;0</f>
        <v>1</v>
      </c>
      <c r="AL2080" s="83" t="b">
        <f t="shared" si="617"/>
        <v>0</v>
      </c>
      <c r="AM2080" s="83" t="b">
        <f t="shared" si="623"/>
        <v>1</v>
      </c>
      <c r="AN2080" s="47" t="str">
        <f t="shared" si="618"/>
        <v>Outer</v>
      </c>
      <c r="AO2080" s="48" t="str">
        <f t="shared" si="619"/>
        <v>0.2-0.3</v>
      </c>
      <c r="AP2080" s="49" t="str">
        <f t="shared" si="624"/>
        <v>7-8</v>
      </c>
      <c r="AQ2080" s="49" t="str">
        <f t="shared" si="625"/>
        <v>Mar</v>
      </c>
      <c r="AR2080" s="48" t="str">
        <f t="shared" si="626"/>
        <v>305-315</v>
      </c>
      <c r="AS2080" s="49" t="str">
        <f t="shared" si="620"/>
        <v>LWS-LTI</v>
      </c>
    </row>
    <row r="2081" spans="5:45" x14ac:dyDescent="0.3">
      <c r="E2081" s="15">
        <v>40982.319444444445</v>
      </c>
      <c r="F2081" s="21">
        <v>5.78</v>
      </c>
      <c r="G2081" s="21">
        <v>259.91998672485403</v>
      </c>
      <c r="H2081" s="42">
        <v>1.2255773040600872</v>
      </c>
      <c r="I2081" s="35">
        <v>308.2</v>
      </c>
      <c r="J2081" s="43">
        <v>3.8062283737024222E-2</v>
      </c>
      <c r="K2081" s="44">
        <v>0.37782740620396282</v>
      </c>
      <c r="L2081" s="26">
        <f t="shared" si="608"/>
        <v>5.7809078349456815</v>
      </c>
      <c r="M2081" s="26">
        <f t="shared" si="609"/>
        <v>0.2515079172191732</v>
      </c>
      <c r="N2081" s="96">
        <f t="shared" si="610"/>
        <v>6</v>
      </c>
      <c r="O2081" s="26">
        <f t="shared" si="611"/>
        <v>0.75032796809213831</v>
      </c>
      <c r="P2081" s="3">
        <f>IF(L2081&gt;'Power Curve'!$C$37,0,INDEX(Ci,$N2081,1)*POWER(1-O2081,3)+INDEX(Ci,$N2081,2)*3*O2081*POWER(1-O2081,2)+INDEX(Ci,$N2081,3)*3*POWER(O2081,2)*(1-O2081)+INDEX(Ci,$N2081,4)*POWER(O2081,3))</f>
        <v>325.17633243430873</v>
      </c>
      <c r="Q2081" s="3">
        <f>MAX(0,MIN(P2081-V2081+W2081,'Power Curve'!$C$39))</f>
        <v>317.08637643784567</v>
      </c>
      <c r="R2081" s="3">
        <f t="shared" si="612"/>
        <v>259.91998672485403</v>
      </c>
      <c r="S2081" s="3">
        <f t="shared" si="613"/>
        <v>57.166389712991645</v>
      </c>
      <c r="T2081" s="3">
        <f t="shared" si="614"/>
        <v>57.166389712991645</v>
      </c>
      <c r="V2081" s="37">
        <f t="array" ref="V2081">SUM(_xlfn.NORM.DIST($AD$3:$AD$1003,$L2081,$AA2081,FALSE)*WindSpeedStep*$AE$3:$AE$1003)/AG2081</f>
        <v>327.71888467317859</v>
      </c>
      <c r="W2081" s="37">
        <f t="array" ref="W2081">SUM(_xlfn.NORM.DIST($AD$3:$AD$1003,$L2081,$AB2081,FALSE)*WindSpeedStep*$AE$3:$AE$1003)/AH2081</f>
        <v>319.62892867671553</v>
      </c>
      <c r="Y2081" s="1">
        <f t="shared" si="615"/>
        <v>5</v>
      </c>
      <c r="Z2081" s="99">
        <f>IF(L2081&lt;'Power Curve'!$P$28,'Power Curve'!$Q$28,IF(L2081&gt;'Power Curve'!$P$29,'Power Curve'!$Q$29,INDEX(ReferenceTurbulence,Y2081)+(L2081-INDEX(ReferenceTurbulenceWindSpeed,Y2081))*(INDEX(ReferenceTurbulence,Y2081+1)-INDEX(ReferenceTurbulence,Y2081))/(INDEX(ReferenceTurbulenceWindSpeed,Y2081+1)-INDEX(ReferenceTurbulenceWindSpeed,Y2081))))</f>
        <v>0.12064837370728528</v>
      </c>
      <c r="AA2081" s="100">
        <f t="shared" si="621"/>
        <v>0.69745712883790001</v>
      </c>
      <c r="AB2081" s="29">
        <f t="shared" si="622"/>
        <v>0.22003455427128893</v>
      </c>
      <c r="AG2081" s="40">
        <f t="array" ref="AG2081">SUM(_xlfn.NORM.DIST($AD$3:$AD$1003,$F2081,$AA2081,FALSE)*WindSpeedStep)</f>
        <v>1.0000000000000036</v>
      </c>
      <c r="AH2081" s="40">
        <f t="array" ref="AH2081">SUM(_xlfn.NORM.DIST($AD$3:$AD$1003,$F2081,$AB2081,FALSE)*WindSpeedStep)</f>
        <v>1.0000000000000038</v>
      </c>
      <c r="AJ2081" s="47">
        <f t="shared" si="616"/>
        <v>6</v>
      </c>
      <c r="AK2081" s="83" t="b">
        <f>COUNTIF('Power Curve'!$D$2:$D$31,AJ2081)&gt;0</f>
        <v>1</v>
      </c>
      <c r="AL2081" s="83" t="b">
        <f t="shared" si="617"/>
        <v>0</v>
      </c>
      <c r="AM2081" s="83" t="b">
        <f t="shared" si="623"/>
        <v>1</v>
      </c>
      <c r="AN2081" s="47" t="str">
        <f t="shared" si="618"/>
        <v>Outer</v>
      </c>
      <c r="AO2081" s="48" t="str">
        <f t="shared" si="619"/>
        <v>0.2-0.3</v>
      </c>
      <c r="AP2081" s="49" t="str">
        <f t="shared" si="624"/>
        <v>7-8</v>
      </c>
      <c r="AQ2081" s="49" t="str">
        <f t="shared" si="625"/>
        <v>Mar</v>
      </c>
      <c r="AR2081" s="48" t="str">
        <f t="shared" si="626"/>
        <v>305-315</v>
      </c>
      <c r="AS2081" s="49" t="str">
        <f t="shared" si="620"/>
        <v>LWS-LTI</v>
      </c>
    </row>
    <row r="2082" spans="5:45" x14ac:dyDescent="0.3">
      <c r="E2082" s="15">
        <v>40982.326388888891</v>
      </c>
      <c r="F2082" s="21">
        <v>5.05</v>
      </c>
      <c r="G2082" s="21">
        <v>163.15999221801729</v>
      </c>
      <c r="H2082" s="42">
        <v>1.2259938069016985</v>
      </c>
      <c r="I2082" s="35">
        <v>300.8</v>
      </c>
      <c r="J2082" s="43">
        <v>9.7029702970297033E-2</v>
      </c>
      <c r="K2082" s="44">
        <v>0.39474875241459245</v>
      </c>
      <c r="L2082" s="26">
        <f t="shared" si="608"/>
        <v>5.0513652702811047</v>
      </c>
      <c r="M2082" s="26">
        <f t="shared" si="609"/>
        <v>0.138754762111649</v>
      </c>
      <c r="N2082" s="96">
        <f t="shared" si="610"/>
        <v>6</v>
      </c>
      <c r="O2082" s="26">
        <f t="shared" si="611"/>
        <v>2.3179942452653726E-2</v>
      </c>
      <c r="P2082" s="3">
        <f>IF(L2082&gt;'Power Curve'!$C$37,0,INDEX(Ci,$N2082,1)*POWER(1-O2082,3)+INDEX(Ci,$N2082,2)*3*O2082*POWER(1-O2082,2)+INDEX(Ci,$N2082,3)*3*POWER(O2082,2)*(1-O2082)+INDEX(Ci,$N2082,4)*POWER(O2082,3))</f>
        <v>215.0483885201817</v>
      </c>
      <c r="Q2082" s="3">
        <f>MAX(0,MIN(P2082-V2082+W2082,'Power Curve'!$C$39))</f>
        <v>215.52161352906856</v>
      </c>
      <c r="R2082" s="3">
        <f t="shared" si="612"/>
        <v>163.15999221801729</v>
      </c>
      <c r="S2082" s="3">
        <f t="shared" si="613"/>
        <v>52.361621311051266</v>
      </c>
      <c r="T2082" s="3">
        <f t="shared" si="614"/>
        <v>52.361621311051266</v>
      </c>
      <c r="V2082" s="37">
        <f t="array" ref="V2082">SUM(_xlfn.NORM.DIST($AD$3:$AD$1003,$L2082,$AA2082,FALSE)*WindSpeedStep*$AE$3:$AE$1003)/AG2082</f>
        <v>194.94193985697461</v>
      </c>
      <c r="W2082" s="37">
        <f t="array" ref="W2082">SUM(_xlfn.NORM.DIST($AD$3:$AD$1003,$L2082,$AB2082,FALSE)*WindSpeedStep*$AE$3:$AE$1003)/AH2082</f>
        <v>195.41516486586147</v>
      </c>
      <c r="Y2082" s="1">
        <f t="shared" si="615"/>
        <v>5</v>
      </c>
      <c r="Z2082" s="99">
        <f>IF(L2082&lt;'Power Curve'!$P$28,'Power Curve'!$Q$28,IF(L2082&gt;'Power Curve'!$P$29,'Power Curve'!$Q$29,INDEX(ReferenceTurbulence,Y2082)+(L2082-INDEX(ReferenceTurbulenceWindSpeed,Y2082))*(INDEX(ReferenceTurbulence,Y2082+1)-INDEX(ReferenceTurbulence,Y2082))/(INDEX(ReferenceTurbulenceWindSpeed,Y2082+1)-INDEX(ReferenceTurbulenceWindSpeed,Y2082))))</f>
        <v>0.11785955089426436</v>
      </c>
      <c r="AA2082" s="100">
        <f t="shared" si="621"/>
        <v>0.59535164215821534</v>
      </c>
      <c r="AB2082" s="29">
        <f t="shared" si="622"/>
        <v>0.49013247176984975</v>
      </c>
      <c r="AG2082" s="40">
        <f t="array" ref="AG2082">SUM(_xlfn.NORM.DIST($AD$3:$AD$1003,$F2082,$AA2082,FALSE)*WindSpeedStep)</f>
        <v>1.0000000000000033</v>
      </c>
      <c r="AH2082" s="40">
        <f t="array" ref="AH2082">SUM(_xlfn.NORM.DIST($AD$3:$AD$1003,$F2082,$AB2082,FALSE)*WindSpeedStep)</f>
        <v>1.0000000000000036</v>
      </c>
      <c r="AJ2082" s="47">
        <f t="shared" si="616"/>
        <v>5</v>
      </c>
      <c r="AK2082" s="83" t="b">
        <f>COUNTIF('Power Curve'!$D$2:$D$31,AJ2082)&gt;0</f>
        <v>1</v>
      </c>
      <c r="AL2082" s="83" t="b">
        <f t="shared" si="617"/>
        <v>0</v>
      </c>
      <c r="AM2082" s="83" t="b">
        <f t="shared" si="623"/>
        <v>1</v>
      </c>
      <c r="AN2082" s="47" t="str">
        <f t="shared" si="618"/>
        <v>Outer</v>
      </c>
      <c r="AO2082" s="48" t="str">
        <f t="shared" si="619"/>
        <v>0.1-0.2</v>
      </c>
      <c r="AP2082" s="49" t="str">
        <f t="shared" si="624"/>
        <v>7-8</v>
      </c>
      <c r="AQ2082" s="49" t="str">
        <f t="shared" si="625"/>
        <v>Mar</v>
      </c>
      <c r="AR2082" s="48" t="str">
        <f t="shared" si="626"/>
        <v>295-305</v>
      </c>
      <c r="AS2082" s="49" t="str">
        <f t="shared" si="620"/>
        <v>LWS-LTI</v>
      </c>
    </row>
    <row r="2083" spans="5:45" x14ac:dyDescent="0.3">
      <c r="E2083" s="15">
        <v>40982.333333333336</v>
      </c>
      <c r="F2083" s="21">
        <v>4.3600000000000003</v>
      </c>
      <c r="G2083" s="21">
        <v>71.399997711181697</v>
      </c>
      <c r="H2083" s="42">
        <v>1.2257650780225671</v>
      </c>
      <c r="I2083" s="35">
        <v>295.89999999999998</v>
      </c>
      <c r="J2083" s="43">
        <v>9.8623853211009166E-2</v>
      </c>
      <c r="K2083" s="44">
        <v>0.39132830200233321</v>
      </c>
      <c r="L2083" s="26">
        <f t="shared" si="608"/>
        <v>4.3609074955020031</v>
      </c>
      <c r="M2083" s="26">
        <f t="shared" si="609"/>
        <v>3.2042287273860916E-2</v>
      </c>
      <c r="N2083" s="96">
        <f t="shared" si="610"/>
        <v>5</v>
      </c>
      <c r="O2083" s="26">
        <f t="shared" si="611"/>
        <v>0.23706852433931005</v>
      </c>
      <c r="P2083" s="3">
        <f>IF(L2083&gt;'Power Curve'!$C$37,0,INDEX(Ci,$N2083,1)*POWER(1-O2083,3)+INDEX(Ci,$N2083,2)*3*O2083*POWER(1-O2083,2)+INDEX(Ci,$N2083,3)*3*POWER(O2083,2)*(1-O2083)+INDEX(Ci,$N2083,4)*POWER(O2083,3))</f>
        <v>100.78885146340532</v>
      </c>
      <c r="Q2083" s="3">
        <f>MAX(0,MIN(P2083-V2083+W2083,'Power Curve'!$C$39))</f>
        <v>94.884650693867215</v>
      </c>
      <c r="R2083" s="3">
        <f t="shared" si="612"/>
        <v>71.399997711181697</v>
      </c>
      <c r="S2083" s="3">
        <f t="shared" si="613"/>
        <v>23.484652982685517</v>
      </c>
      <c r="T2083" s="3">
        <f t="shared" si="614"/>
        <v>23.484652982685517</v>
      </c>
      <c r="V2083" s="37">
        <f t="array" ref="V2083">SUM(_xlfn.NORM.DIST($AD$3:$AD$1003,$L2083,$AA2083,FALSE)*WindSpeedStep*$AE$3:$AE$1003)/AG2083</f>
        <v>74.454478146778072</v>
      </c>
      <c r="W2083" s="37">
        <f t="array" ref="W2083">SUM(_xlfn.NORM.DIST($AD$3:$AD$1003,$L2083,$AB2083,FALSE)*WindSpeedStep*$AE$3:$AE$1003)/AH2083</f>
        <v>68.550277377239965</v>
      </c>
      <c r="Y2083" s="1">
        <f t="shared" si="615"/>
        <v>4</v>
      </c>
      <c r="Z2083" s="99">
        <f>IF(L2083&lt;'Power Curve'!$P$28,'Power Curve'!$Q$28,IF(L2083&gt;'Power Curve'!$P$29,'Power Curve'!$Q$29,INDEX(ReferenceTurbulence,Y2083)+(L2083-INDEX(ReferenceTurbulenceWindSpeed,Y2083))*(INDEX(ReferenceTurbulence,Y2083+1)-INDEX(ReferenceTurbulence,Y2083))/(INDEX(ReferenceTurbulenceWindSpeed,Y2083+1)-INDEX(ReferenceTurbulenceWindSpeed,Y2083))))</f>
        <v>0.11728376854573849</v>
      </c>
      <c r="AA2083" s="100">
        <f t="shared" si="621"/>
        <v>0.51146366535183307</v>
      </c>
      <c r="AB2083" s="29">
        <f t="shared" si="622"/>
        <v>0.43008950070317914</v>
      </c>
      <c r="AG2083" s="40">
        <f t="array" ref="AG2083">SUM(_xlfn.NORM.DIST($AD$3:$AD$1003,$F2083,$AA2083,FALSE)*WindSpeedStep)</f>
        <v>1.0000000000000029</v>
      </c>
      <c r="AH2083" s="40">
        <f t="array" ref="AH2083">SUM(_xlfn.NORM.DIST($AD$3:$AD$1003,$F2083,$AB2083,FALSE)*WindSpeedStep)</f>
        <v>1.0000000000000027</v>
      </c>
      <c r="AJ2083" s="47">
        <f t="shared" si="616"/>
        <v>4</v>
      </c>
      <c r="AK2083" s="83" t="b">
        <f>COUNTIF('Power Curve'!$D$2:$D$31,AJ2083)&gt;0</f>
        <v>1</v>
      </c>
      <c r="AL2083" s="83" t="b">
        <f t="shared" si="617"/>
        <v>0</v>
      </c>
      <c r="AM2083" s="83" t="b">
        <f t="shared" si="623"/>
        <v>1</v>
      </c>
      <c r="AN2083" s="47" t="str">
        <f t="shared" si="618"/>
        <v>Outer</v>
      </c>
      <c r="AO2083" s="48" t="str">
        <f t="shared" si="619"/>
        <v>0.0-0.1</v>
      </c>
      <c r="AP2083" s="49" t="str">
        <f t="shared" si="624"/>
        <v>8-9</v>
      </c>
      <c r="AQ2083" s="49" t="str">
        <f t="shared" si="625"/>
        <v>Mar</v>
      </c>
      <c r="AR2083" s="48" t="str">
        <f t="shared" si="626"/>
        <v>295-305</v>
      </c>
      <c r="AS2083" s="49" t="str">
        <f t="shared" si="620"/>
        <v>LWS-LTI</v>
      </c>
    </row>
    <row r="2084" spans="5:45" x14ac:dyDescent="0.3">
      <c r="E2084" s="15">
        <v>40982.340277777781</v>
      </c>
      <c r="F2084" s="21">
        <v>3.91</v>
      </c>
      <c r="G2084" s="21">
        <v>51.75</v>
      </c>
      <c r="H2084" s="42">
        <v>1.2249423541507447</v>
      </c>
      <c r="I2084" s="35">
        <v>305.7</v>
      </c>
      <c r="J2084" s="43">
        <v>0.15601023017902813</v>
      </c>
      <c r="K2084" s="44">
        <v>0.38606073801313517</v>
      </c>
      <c r="L2084" s="26">
        <f t="shared" si="608"/>
        <v>3.9099386669915055</v>
      </c>
      <c r="M2084" s="26">
        <f t="shared" si="609"/>
        <v>-3.7656398906404875E-2</v>
      </c>
      <c r="N2084" s="96">
        <f t="shared" si="610"/>
        <v>4</v>
      </c>
      <c r="O2084" s="26">
        <f t="shared" si="611"/>
        <v>0.82641112056122878</v>
      </c>
      <c r="P2084" s="3">
        <f>IF(L2084&gt;'Power Curve'!$C$37,0,INDEX(Ci,$N2084,1)*POWER(1-O2084,3)+INDEX(Ci,$N2084,2)*3*O2084*POWER(1-O2084,2)+INDEX(Ci,$N2084,3)*3*POWER(O2084,2)*(1-O2084)+INDEX(Ci,$N2084,4)*POWER(O2084,3))</f>
        <v>57.219973705780482</v>
      </c>
      <c r="Q2084" s="3">
        <f>MAX(0,MIN(P2084-V2084+W2084,'Power Curve'!$C$39))</f>
        <v>69.445517471813531</v>
      </c>
      <c r="R2084" s="3">
        <f t="shared" si="612"/>
        <v>51.75</v>
      </c>
      <c r="S2084" s="3">
        <f t="shared" si="613"/>
        <v>17.695517471813531</v>
      </c>
      <c r="T2084" s="3">
        <f t="shared" si="614"/>
        <v>17.695517471813531</v>
      </c>
      <c r="V2084" s="37">
        <f t="array" ref="V2084">SUM(_xlfn.NORM.DIST($AD$3:$AD$1003,$L2084,$AA2084,FALSE)*WindSpeedStep*$AE$3:$AE$1003)/AG2084</f>
        <v>20.284130765139739</v>
      </c>
      <c r="W2084" s="37">
        <f t="array" ref="W2084">SUM(_xlfn.NORM.DIST($AD$3:$AD$1003,$L2084,$AB2084,FALSE)*WindSpeedStep*$AE$3:$AE$1003)/AH2084</f>
        <v>32.509674531172799</v>
      </c>
      <c r="Y2084" s="1">
        <f t="shared" si="615"/>
        <v>3</v>
      </c>
      <c r="Z2084" s="99">
        <f>IF(L2084&lt;'Power Curve'!$P$28,'Power Curve'!$Q$28,IF(L2084&gt;'Power Curve'!$P$29,'Power Curve'!$Q$29,INDEX(ReferenceTurbulence,Y2084)+(L2084-INDEX(ReferenceTurbulenceWindSpeed,Y2084))*(INDEX(ReferenceTurbulence,Y2084+1)-INDEX(ReferenceTurbulence,Y2084))/(INDEX(ReferenceTurbulenceWindSpeed,Y2084+1)-INDEX(ReferenceTurbulenceWindSpeed,Y2084))))</f>
        <v>0.11713247834199569</v>
      </c>
      <c r="AA2084" s="100">
        <f t="shared" si="621"/>
        <v>0.45798080622991405</v>
      </c>
      <c r="AB2084" s="29">
        <f t="shared" si="622"/>
        <v>0.60999043142322718</v>
      </c>
      <c r="AG2084" s="40">
        <f t="array" ref="AG2084">SUM(_xlfn.NORM.DIST($AD$3:$AD$1003,$F2084,$AA2084,FALSE)*WindSpeedStep)</f>
        <v>1.0000000000000016</v>
      </c>
      <c r="AH2084" s="40">
        <f t="array" ref="AH2084">SUM(_xlfn.NORM.DIST($AD$3:$AD$1003,$F2084,$AB2084,FALSE)*WindSpeedStep)</f>
        <v>0.99999999995960698</v>
      </c>
      <c r="AJ2084" s="47">
        <f t="shared" si="616"/>
        <v>4</v>
      </c>
      <c r="AK2084" s="83" t="b">
        <f>COUNTIF('Power Curve'!$D$2:$D$31,AJ2084)&gt;0</f>
        <v>1</v>
      </c>
      <c r="AL2084" s="83" t="b">
        <f t="shared" si="617"/>
        <v>0</v>
      </c>
      <c r="AM2084" s="83" t="b">
        <f t="shared" si="623"/>
        <v>1</v>
      </c>
      <c r="AN2084" s="47" t="str">
        <f t="shared" si="618"/>
        <v>Outer</v>
      </c>
      <c r="AO2084" s="48" t="str">
        <f t="shared" si="619"/>
        <v>&lt;0</v>
      </c>
      <c r="AP2084" s="49" t="str">
        <f t="shared" si="624"/>
        <v>8-9</v>
      </c>
      <c r="AQ2084" s="49" t="str">
        <f t="shared" si="625"/>
        <v>Mar</v>
      </c>
      <c r="AR2084" s="48" t="str">
        <f t="shared" si="626"/>
        <v>305-315</v>
      </c>
      <c r="AS2084" s="49" t="str">
        <f t="shared" si="620"/>
        <v>LWS-HTI</v>
      </c>
    </row>
    <row r="2085" spans="5:45" x14ac:dyDescent="0.3">
      <c r="E2085" s="15">
        <v>40982.347222222219</v>
      </c>
      <c r="F2085" s="21">
        <v>3.52</v>
      </c>
      <c r="G2085" s="21">
        <v>45.440000534057702</v>
      </c>
      <c r="H2085" s="42">
        <v>1.2239786459674409</v>
      </c>
      <c r="I2085" s="35">
        <v>311.39999999999998</v>
      </c>
      <c r="J2085" s="43">
        <v>0.24431818181818182</v>
      </c>
      <c r="K2085" s="44">
        <v>0.34695396627715497</v>
      </c>
      <c r="L2085" s="26">
        <f t="shared" si="608"/>
        <v>3.5190214514763696</v>
      </c>
      <c r="M2085" s="26">
        <f t="shared" si="609"/>
        <v>-9.8073914717075925E-2</v>
      </c>
      <c r="N2085" s="96">
        <f t="shared" si="610"/>
        <v>4</v>
      </c>
      <c r="O2085" s="26">
        <f t="shared" si="611"/>
        <v>0.54789783075216969</v>
      </c>
      <c r="P2085" s="3">
        <f>IF(L2085&gt;'Power Curve'!$C$37,0,INDEX(Ci,$N2085,1)*POWER(1-O2085,3)+INDEX(Ci,$N2085,2)*3*O2085*POWER(1-O2085,2)+INDEX(Ci,$N2085,3)*3*POWER(O2085,2)*(1-O2085)+INDEX(Ci,$N2085,4)*POWER(O2085,3))</f>
        <v>28.216738614984067</v>
      </c>
      <c r="Q2085" s="3">
        <f>MAX(0,MIN(P2085-V2085+W2085,'Power Curve'!$C$39))</f>
        <v>51.580914557536374</v>
      </c>
      <c r="R2085" s="3">
        <f t="shared" si="612"/>
        <v>45.440000534057702</v>
      </c>
      <c r="S2085" s="3">
        <f t="shared" si="613"/>
        <v>6.1409140234786719</v>
      </c>
      <c r="T2085" s="3">
        <f t="shared" si="614"/>
        <v>6.1409140234786719</v>
      </c>
      <c r="V2085" s="37">
        <f t="array" ref="V2085">SUM(_xlfn.NORM.DIST($AD$3:$AD$1003,$L2085,$AA2085,FALSE)*WindSpeedStep*$AE$3:$AE$1003)/AG2085</f>
        <v>2.6229066994233898</v>
      </c>
      <c r="W2085" s="37">
        <f t="array" ref="W2085">SUM(_xlfn.NORM.DIST($AD$3:$AD$1003,$L2085,$AB2085,FALSE)*WindSpeedStep*$AE$3:$AE$1003)/AH2085</f>
        <v>25.987082641975693</v>
      </c>
      <c r="Y2085" s="1">
        <f t="shared" si="615"/>
        <v>3</v>
      </c>
      <c r="Z2085" s="99">
        <f>IF(L2085&lt;'Power Curve'!$P$28,'Power Curve'!$Q$28,IF(L2085&gt;'Power Curve'!$P$29,'Power Curve'!$Q$29,INDEX(ReferenceTurbulence,Y2085)+(L2085-INDEX(ReferenceTurbulenceWindSpeed,Y2085))*(INDEX(ReferenceTurbulence,Y2085+1)-INDEX(ReferenceTurbulence,Y2085))/(INDEX(ReferenceTurbulenceWindSpeed,Y2085+1)-INDEX(ReferenceTurbulenceWindSpeed,Y2085))))</f>
        <v>0.11713247834199569</v>
      </c>
      <c r="AA2085" s="100">
        <f t="shared" si="621"/>
        <v>0.4121917039500741</v>
      </c>
      <c r="AB2085" s="29">
        <f t="shared" si="622"/>
        <v>0.85976092280388572</v>
      </c>
      <c r="AG2085" s="40">
        <f t="array" ref="AG2085">SUM(_xlfn.NORM.DIST($AD$3:$AD$1003,$F2085,$AA2085,FALSE)*WindSpeedStep)</f>
        <v>1.0000000000000002</v>
      </c>
      <c r="AH2085" s="40">
        <f t="array" ref="AH2085">SUM(_xlfn.NORM.DIST($AD$3:$AD$1003,$F2085,$AB2085,FALSE)*WindSpeedStep)</f>
        <v>0.99998371112963558</v>
      </c>
      <c r="AJ2085" s="47">
        <f t="shared" si="616"/>
        <v>4</v>
      </c>
      <c r="AK2085" s="83" t="b">
        <f>COUNTIF('Power Curve'!$D$2:$D$31,AJ2085)&gt;0</f>
        <v>1</v>
      </c>
      <c r="AL2085" s="83" t="b">
        <f t="shared" si="617"/>
        <v>0</v>
      </c>
      <c r="AM2085" s="83" t="b">
        <f t="shared" si="623"/>
        <v>1</v>
      </c>
      <c r="AN2085" s="47" t="str">
        <f t="shared" si="618"/>
        <v>Outer</v>
      </c>
      <c r="AO2085" s="48" t="str">
        <f t="shared" si="619"/>
        <v>&lt;0</v>
      </c>
      <c r="AP2085" s="49" t="str">
        <f t="shared" si="624"/>
        <v>8-9</v>
      </c>
      <c r="AQ2085" s="49" t="str">
        <f t="shared" si="625"/>
        <v>Mar</v>
      </c>
      <c r="AR2085" s="48" t="str">
        <f t="shared" si="626"/>
        <v>305-315</v>
      </c>
      <c r="AS2085" s="49" t="str">
        <f t="shared" si="620"/>
        <v>LWS-HTI</v>
      </c>
    </row>
    <row r="2086" spans="5:45" x14ac:dyDescent="0.3">
      <c r="E2086" s="15">
        <v>40982.361111111109</v>
      </c>
      <c r="F2086" s="21">
        <v>3.57</v>
      </c>
      <c r="G2086" s="21">
        <v>16.630000591278051</v>
      </c>
      <c r="H2086" s="42">
        <v>1.2232546664550035</v>
      </c>
      <c r="I2086" s="35">
        <v>304.39999999999998</v>
      </c>
      <c r="J2086" s="43">
        <v>0.18767507002801123</v>
      </c>
      <c r="K2086" s="44">
        <v>0.20958139703719161</v>
      </c>
      <c r="L2086" s="26">
        <f t="shared" si="608"/>
        <v>3.5683037272774571</v>
      </c>
      <c r="M2086" s="26">
        <f t="shared" si="609"/>
        <v>-9.0457180126673184E-2</v>
      </c>
      <c r="N2086" s="96">
        <f t="shared" si="610"/>
        <v>4</v>
      </c>
      <c r="O2086" s="26">
        <f t="shared" si="611"/>
        <v>0.58300953271328948</v>
      </c>
      <c r="P2086" s="3">
        <f>IF(L2086&gt;'Power Curve'!$C$37,0,INDEX(Ci,$N2086,1)*POWER(1-O2086,3)+INDEX(Ci,$N2086,2)*3*O2086*POWER(1-O2086,2)+INDEX(Ci,$N2086,3)*3*POWER(O2086,2)*(1-O2086)+INDEX(Ci,$N2086,4)*POWER(O2086,3))</f>
        <v>31.511502528832459</v>
      </c>
      <c r="Q2086" s="3">
        <f>MAX(0,MIN(P2086-V2086+W2086,'Power Curve'!$C$39))</f>
        <v>44.218178007319082</v>
      </c>
      <c r="R2086" s="3">
        <f t="shared" si="612"/>
        <v>16.630000591278051</v>
      </c>
      <c r="S2086" s="3">
        <f t="shared" si="613"/>
        <v>27.588177416041031</v>
      </c>
      <c r="T2086" s="3">
        <f t="shared" si="614"/>
        <v>27.588177416041031</v>
      </c>
      <c r="V2086" s="37">
        <f t="array" ref="V2086">SUM(_xlfn.NORM.DIST($AD$3:$AD$1003,$L2086,$AA2086,FALSE)*WindSpeedStep*$AE$3:$AE$1003)/AG2086</f>
        <v>3.6401733441798481</v>
      </c>
      <c r="W2086" s="37">
        <f t="array" ref="W2086">SUM(_xlfn.NORM.DIST($AD$3:$AD$1003,$L2086,$AB2086,FALSE)*WindSpeedStep*$AE$3:$AE$1003)/AH2086</f>
        <v>16.346848822666477</v>
      </c>
      <c r="Y2086" s="1">
        <f t="shared" si="615"/>
        <v>3</v>
      </c>
      <c r="Z2086" s="99">
        <f>IF(L2086&lt;'Power Curve'!$P$28,'Power Curve'!$Q$28,IF(L2086&gt;'Power Curve'!$P$29,'Power Curve'!$Q$29,INDEX(ReferenceTurbulence,Y2086)+(L2086-INDEX(ReferenceTurbulenceWindSpeed,Y2086))*(INDEX(ReferenceTurbulence,Y2086+1)-INDEX(ReferenceTurbulence,Y2086))/(INDEX(ReferenceTurbulenceWindSpeed,Y2086+1)-INDEX(ReferenceTurbulenceWindSpeed,Y2086))))</f>
        <v>0.11713247834199569</v>
      </c>
      <c r="AA2086" s="100">
        <f t="shared" si="621"/>
        <v>0.41796425905298928</v>
      </c>
      <c r="AB2086" s="29">
        <f t="shared" si="622"/>
        <v>0.66968165189801021</v>
      </c>
      <c r="AG2086" s="40">
        <f t="array" ref="AG2086">SUM(_xlfn.NORM.DIST($AD$3:$AD$1003,$F2086,$AA2086,FALSE)*WindSpeedStep)</f>
        <v>0.99999999999999944</v>
      </c>
      <c r="AH2086" s="40">
        <f t="array" ref="AH2086">SUM(_xlfn.NORM.DIST($AD$3:$AD$1003,$F2086,$AB2086,FALSE)*WindSpeedStep)</f>
        <v>0.99999996858570961</v>
      </c>
      <c r="AJ2086" s="47">
        <f t="shared" si="616"/>
        <v>4</v>
      </c>
      <c r="AK2086" s="83" t="b">
        <f>COUNTIF('Power Curve'!$D$2:$D$31,AJ2086)&gt;0</f>
        <v>1</v>
      </c>
      <c r="AL2086" s="83" t="b">
        <f t="shared" si="617"/>
        <v>0</v>
      </c>
      <c r="AM2086" s="83" t="b">
        <f t="shared" si="623"/>
        <v>1</v>
      </c>
      <c r="AN2086" s="47" t="str">
        <f t="shared" si="618"/>
        <v>Outer</v>
      </c>
      <c r="AO2086" s="48" t="str">
        <f t="shared" si="619"/>
        <v>&lt;0</v>
      </c>
      <c r="AP2086" s="49" t="str">
        <f t="shared" si="624"/>
        <v>8-9</v>
      </c>
      <c r="AQ2086" s="49" t="str">
        <f t="shared" si="625"/>
        <v>Mar</v>
      </c>
      <c r="AR2086" s="48" t="str">
        <f t="shared" si="626"/>
        <v>295-305</v>
      </c>
      <c r="AS2086" s="49" t="str">
        <f t="shared" si="620"/>
        <v>LWS-HTI</v>
      </c>
    </row>
    <row r="2087" spans="5:45" x14ac:dyDescent="0.3">
      <c r="E2087" s="15">
        <v>40982.368055555555</v>
      </c>
      <c r="F2087" s="21">
        <v>4.4800000000000004</v>
      </c>
      <c r="G2087" s="21">
        <v>71.210000991821303</v>
      </c>
      <c r="H2087" s="42">
        <v>1.2230724923607172</v>
      </c>
      <c r="I2087" s="35">
        <v>308.5</v>
      </c>
      <c r="J2087" s="43">
        <v>0.11160714285714285</v>
      </c>
      <c r="K2087" s="44">
        <v>0.12902452416273782</v>
      </c>
      <c r="L2087" s="26">
        <f t="shared" si="608"/>
        <v>4.4776490429122546</v>
      </c>
      <c r="M2087" s="26">
        <f t="shared" si="609"/>
        <v>5.0085069751799612E-2</v>
      </c>
      <c r="N2087" s="96">
        <f t="shared" si="610"/>
        <v>5</v>
      </c>
      <c r="O2087" s="26">
        <f t="shared" si="611"/>
        <v>0.37056013235533486</v>
      </c>
      <c r="P2087" s="3">
        <f>IF(L2087&gt;'Power Curve'!$C$37,0,INDEX(Ci,$N2087,1)*POWER(1-O2087,3)+INDEX(Ci,$N2087,2)*3*O2087*POWER(1-O2087,2)+INDEX(Ci,$N2087,3)*3*POWER(O2087,2)*(1-O2087)+INDEX(Ci,$N2087,4)*POWER(O2087,3))</f>
        <v>118.07895462335486</v>
      </c>
      <c r="Q2087" s="3">
        <f>MAX(0,MIN(P2087-V2087+W2087,'Power Curve'!$C$39))</f>
        <v>116.58572390548532</v>
      </c>
      <c r="R2087" s="3">
        <f t="shared" si="612"/>
        <v>71.210000991821303</v>
      </c>
      <c r="S2087" s="3">
        <f t="shared" si="613"/>
        <v>45.375722913664021</v>
      </c>
      <c r="T2087" s="3">
        <f t="shared" si="614"/>
        <v>45.375722913664021</v>
      </c>
      <c r="V2087" s="37">
        <f t="array" ref="V2087">SUM(_xlfn.NORM.DIST($AD$3:$AD$1003,$L2087,$AA2087,FALSE)*WindSpeedStep*$AE$3:$AE$1003)/AG2087</f>
        <v>93.271499337020828</v>
      </c>
      <c r="W2087" s="37">
        <f t="array" ref="W2087">SUM(_xlfn.NORM.DIST($AD$3:$AD$1003,$L2087,$AB2087,FALSE)*WindSpeedStep*$AE$3:$AE$1003)/AH2087</f>
        <v>91.778268619151291</v>
      </c>
      <c r="Y2087" s="1">
        <f t="shared" si="615"/>
        <v>4</v>
      </c>
      <c r="Z2087" s="99">
        <f>IF(L2087&lt;'Power Curve'!$P$28,'Power Curve'!$Q$28,IF(L2087&gt;'Power Curve'!$P$29,'Power Curve'!$Q$29,INDEX(ReferenceTurbulence,Y2087)+(L2087-INDEX(ReferenceTurbulenceWindSpeed,Y2087))*(INDEX(ReferenceTurbulence,Y2087+1)-INDEX(ReferenceTurbulence,Y2087))/(INDEX(ReferenceTurbulenceWindSpeed,Y2087+1)-INDEX(ReferenceTurbulenceWindSpeed,Y2087))))</f>
        <v>0.11736895898859034</v>
      </c>
      <c r="AA2087" s="100">
        <f t="shared" si="621"/>
        <v>0.5255370068828692</v>
      </c>
      <c r="AB2087" s="29">
        <f t="shared" si="622"/>
        <v>0.49973761639645697</v>
      </c>
      <c r="AG2087" s="40">
        <f t="array" ref="AG2087">SUM(_xlfn.NORM.DIST($AD$3:$AD$1003,$F2087,$AA2087,FALSE)*WindSpeedStep)</f>
        <v>1.0000000000000033</v>
      </c>
      <c r="AH2087" s="40">
        <f t="array" ref="AH2087">SUM(_xlfn.NORM.DIST($AD$3:$AD$1003,$F2087,$AB2087,FALSE)*WindSpeedStep)</f>
        <v>1.0000000000000029</v>
      </c>
      <c r="AJ2087" s="47">
        <f t="shared" si="616"/>
        <v>4</v>
      </c>
      <c r="AK2087" s="83" t="b">
        <f>COUNTIF('Power Curve'!$D$2:$D$31,AJ2087)&gt;0</f>
        <v>1</v>
      </c>
      <c r="AL2087" s="83" t="b">
        <f t="shared" si="617"/>
        <v>0</v>
      </c>
      <c r="AM2087" s="83" t="b">
        <f t="shared" si="623"/>
        <v>1</v>
      </c>
      <c r="AN2087" s="47" t="str">
        <f t="shared" si="618"/>
        <v>Inner</v>
      </c>
      <c r="AO2087" s="48" t="str">
        <f t="shared" si="619"/>
        <v>0.0-0.1</v>
      </c>
      <c r="AP2087" s="49" t="str">
        <f t="shared" si="624"/>
        <v>8-9</v>
      </c>
      <c r="AQ2087" s="49" t="str">
        <f t="shared" si="625"/>
        <v>Mar</v>
      </c>
      <c r="AR2087" s="48" t="str">
        <f t="shared" si="626"/>
        <v>305-315</v>
      </c>
      <c r="AS2087" s="49" t="str">
        <f t="shared" si="620"/>
        <v>Inner-TI</v>
      </c>
    </row>
    <row r="2088" spans="5:45" x14ac:dyDescent="0.3">
      <c r="E2088" s="15">
        <v>40982.520833333336</v>
      </c>
      <c r="F2088" s="21">
        <v>3.61</v>
      </c>
      <c r="G2088" s="21">
        <v>40.579999923705998</v>
      </c>
      <c r="H2088" s="42">
        <v>1.2143991837011752</v>
      </c>
      <c r="I2088" s="35">
        <v>267.10000000000002</v>
      </c>
      <c r="J2088" s="43">
        <v>0.17451523545706371</v>
      </c>
      <c r="K2088" s="44">
        <v>1.3498798470649486E-2</v>
      </c>
      <c r="L2088" s="26">
        <f t="shared" si="608"/>
        <v>3.5995564978740671</v>
      </c>
      <c r="M2088" s="26">
        <f t="shared" si="609"/>
        <v>-8.5626963685169741E-2</v>
      </c>
      <c r="N2088" s="96">
        <f t="shared" si="610"/>
        <v>4</v>
      </c>
      <c r="O2088" s="26">
        <f t="shared" si="611"/>
        <v>0.60527591446636586</v>
      </c>
      <c r="P2088" s="3">
        <f>IF(L2088&gt;'Power Curve'!$C$37,0,INDEX(Ci,$N2088,1)*POWER(1-O2088,3)+INDEX(Ci,$N2088,2)*3*O2088*POWER(1-O2088,2)+INDEX(Ci,$N2088,3)*3*POWER(O2088,2)*(1-O2088)+INDEX(Ci,$N2088,4)*POWER(O2088,3))</f>
        <v>33.665324968933426</v>
      </c>
      <c r="Q2088" s="3">
        <f>MAX(0,MIN(P2088-V2088+W2088,'Power Curve'!$C$39))</f>
        <v>44.420359560520524</v>
      </c>
      <c r="R2088" s="3">
        <f t="shared" si="612"/>
        <v>40.579999923705998</v>
      </c>
      <c r="S2088" s="3">
        <f t="shared" si="613"/>
        <v>3.8403596368145259</v>
      </c>
      <c r="T2088" s="3">
        <f t="shared" si="614"/>
        <v>3.8403596368145259</v>
      </c>
      <c r="V2088" s="37">
        <f t="array" ref="V2088">SUM(_xlfn.NORM.DIST($AD$3:$AD$1003,$L2088,$AA2088,FALSE)*WindSpeedStep*$AE$3:$AE$1003)/AG2088</f>
        <v>4.426017356888182</v>
      </c>
      <c r="W2088" s="37">
        <f t="array" ref="W2088">SUM(_xlfn.NORM.DIST($AD$3:$AD$1003,$L2088,$AB2088,FALSE)*WindSpeedStep*$AE$3:$AE$1003)/AH2088</f>
        <v>15.181051948475281</v>
      </c>
      <c r="Y2088" s="1">
        <f t="shared" si="615"/>
        <v>3</v>
      </c>
      <c r="Z2088" s="99">
        <f>IF(L2088&lt;'Power Curve'!$P$28,'Power Curve'!$Q$28,IF(L2088&gt;'Power Curve'!$P$29,'Power Curve'!$Q$29,INDEX(ReferenceTurbulence,Y2088)+(L2088-INDEX(ReferenceTurbulenceWindSpeed,Y2088))*(INDEX(ReferenceTurbulence,Y2088+1)-INDEX(ReferenceTurbulence,Y2088))/(INDEX(ReferenceTurbulenceWindSpeed,Y2088+1)-INDEX(ReferenceTurbulenceWindSpeed,Y2088))))</f>
        <v>0.11713247834199569</v>
      </c>
      <c r="AA2088" s="100">
        <f t="shared" si="621"/>
        <v>0.42162497352802403</v>
      </c>
      <c r="AB2088" s="29">
        <f t="shared" si="622"/>
        <v>0.62817744976749645</v>
      </c>
      <c r="AG2088" s="40">
        <f t="array" ref="AG2088">SUM(_xlfn.NORM.DIST($AD$3:$AD$1003,$F2088,$AA2088,FALSE)*WindSpeedStep)</f>
        <v>1.0000000000000004</v>
      </c>
      <c r="AH2088" s="40">
        <f t="array" ref="AH2088">SUM(_xlfn.NORM.DIST($AD$3:$AD$1003,$F2088,$AB2088,FALSE)*WindSpeedStep)</f>
        <v>0.99999999726986555</v>
      </c>
      <c r="AJ2088" s="47">
        <f t="shared" si="616"/>
        <v>4</v>
      </c>
      <c r="AK2088" s="83" t="b">
        <f>COUNTIF('Power Curve'!$D$2:$D$31,AJ2088)&gt;0</f>
        <v>1</v>
      </c>
      <c r="AL2088" s="83" t="b">
        <f t="shared" si="617"/>
        <v>0</v>
      </c>
      <c r="AM2088" s="83" t="b">
        <f t="shared" si="623"/>
        <v>1</v>
      </c>
      <c r="AN2088" s="47" t="str">
        <f t="shared" si="618"/>
        <v>Outer</v>
      </c>
      <c r="AO2088" s="48" t="str">
        <f t="shared" si="619"/>
        <v>&lt;0</v>
      </c>
      <c r="AP2088" s="49" t="str">
        <f t="shared" si="624"/>
        <v>12-13</v>
      </c>
      <c r="AQ2088" s="49" t="str">
        <f t="shared" si="625"/>
        <v>Mar</v>
      </c>
      <c r="AR2088" s="48" t="str">
        <f t="shared" si="626"/>
        <v>265-275</v>
      </c>
      <c r="AS2088" s="49" t="str">
        <f t="shared" si="620"/>
        <v>LWS-HTI</v>
      </c>
    </row>
    <row r="2089" spans="5:45" x14ac:dyDescent="0.3">
      <c r="E2089" s="15">
        <v>40983.513888888891</v>
      </c>
      <c r="F2089" s="21">
        <v>9.43</v>
      </c>
      <c r="G2089" s="21">
        <v>619.57001113891602</v>
      </c>
      <c r="H2089" s="42">
        <v>1.1812719960584455</v>
      </c>
      <c r="I2089" s="35">
        <v>207.7</v>
      </c>
      <c r="J2089" s="43">
        <v>7.5291622481442208E-2</v>
      </c>
      <c r="K2089" s="44">
        <v>0.28274697274240962</v>
      </c>
      <c r="L2089" s="26">
        <f t="shared" si="608"/>
        <v>9.3164323051213369</v>
      </c>
      <c r="M2089" s="26">
        <f t="shared" si="609"/>
        <v>0.79793462112979019</v>
      </c>
      <c r="N2089" s="96">
        <f t="shared" si="610"/>
        <v>10</v>
      </c>
      <c r="O2089" s="26">
        <f t="shared" si="611"/>
        <v>0.32663442855772101</v>
      </c>
      <c r="P2089" s="3">
        <f>IF(L2089&gt;'Power Curve'!$C$37,0,INDEX(Ci,$N2089,1)*POWER(1-O2089,3)+INDEX(Ci,$N2089,2)*3*O2089*POWER(1-O2089,2)+INDEX(Ci,$N2089,3)*3*POWER(O2089,2)*(1-O2089)+INDEX(Ci,$N2089,4)*POWER(O2089,3))</f>
        <v>1304.8761543538478</v>
      </c>
      <c r="Q2089" s="3">
        <f>MAX(0,MIN(P2089-V2089+W2089,'Power Curve'!$C$39))</f>
        <v>1304.1976342858395</v>
      </c>
      <c r="R2089" s="3">
        <f t="shared" si="612"/>
        <v>619.57001113891602</v>
      </c>
      <c r="S2089" s="3">
        <f t="shared" si="613"/>
        <v>684.6276231469235</v>
      </c>
      <c r="T2089" s="3">
        <f t="shared" si="614"/>
        <v>684.6276231469235</v>
      </c>
      <c r="V2089" s="37">
        <f t="array" ref="V2089">SUM(_xlfn.NORM.DIST($AD$3:$AD$1003,$L2089,$AA2089,FALSE)*WindSpeedStep*$AE$3:$AE$1003)/AG2089</f>
        <v>1314.3390467761633</v>
      </c>
      <c r="W2089" s="37">
        <f t="array" ref="W2089">SUM(_xlfn.NORM.DIST($AD$3:$AD$1003,$L2089,$AB2089,FALSE)*WindSpeedStep*$AE$3:$AE$1003)/AH2089</f>
        <v>1313.660526708155</v>
      </c>
      <c r="Y2089" s="1">
        <f t="shared" si="615"/>
        <v>9</v>
      </c>
      <c r="Z2089" s="99">
        <f>IF(L2089&lt;'Power Curve'!$P$28,'Power Curve'!$Q$28,IF(L2089&gt;'Power Curve'!$P$29,'Power Curve'!$Q$29,INDEX(ReferenceTurbulence,Y2089)+(L2089-INDEX(ReferenceTurbulenceWindSpeed,Y2089))*(INDEX(ReferenceTurbulence,Y2089+1)-INDEX(ReferenceTurbulence,Y2089))/(INDEX(ReferenceTurbulenceWindSpeed,Y2089+1)-INDEX(ReferenceTurbulenceWindSpeed,Y2089))))</f>
        <v>0.12037423440273934</v>
      </c>
      <c r="AA2089" s="100">
        <f t="shared" si="621"/>
        <v>1.121458406093929</v>
      </c>
      <c r="AB2089" s="29">
        <f t="shared" si="622"/>
        <v>0.70144930399110805</v>
      </c>
      <c r="AG2089" s="40">
        <f t="array" ref="AG2089">SUM(_xlfn.NORM.DIST($AD$3:$AD$1003,$F2089,$AA2089,FALSE)*WindSpeedStep)</f>
        <v>1.0000000000000033</v>
      </c>
      <c r="AH2089" s="40">
        <f t="array" ref="AH2089">SUM(_xlfn.NORM.DIST($AD$3:$AD$1003,$F2089,$AB2089,FALSE)*WindSpeedStep)</f>
        <v>1.0000000000000036</v>
      </c>
      <c r="AJ2089" s="47">
        <f t="shared" si="616"/>
        <v>9</v>
      </c>
      <c r="AK2089" s="83" t="b">
        <f>COUNTIF('Power Curve'!$D$2:$D$31,AJ2089)&gt;0</f>
        <v>1</v>
      </c>
      <c r="AL2089" s="83" t="b">
        <f t="shared" si="617"/>
        <v>0</v>
      </c>
      <c r="AM2089" s="83" t="b">
        <f t="shared" si="623"/>
        <v>1</v>
      </c>
      <c r="AN2089" s="47" t="str">
        <f t="shared" si="618"/>
        <v>Outer</v>
      </c>
      <c r="AO2089" s="48" t="str">
        <f t="shared" si="619"/>
        <v>0.7-0.8</v>
      </c>
      <c r="AP2089" s="49" t="str">
        <f t="shared" si="624"/>
        <v>12-13</v>
      </c>
      <c r="AQ2089" s="49" t="str">
        <f t="shared" si="625"/>
        <v>Mar</v>
      </c>
      <c r="AR2089" s="48" t="str">
        <f t="shared" si="626"/>
        <v>205-215</v>
      </c>
      <c r="AS2089" s="49" t="str">
        <f t="shared" si="620"/>
        <v>HWS-LTI</v>
      </c>
    </row>
    <row r="2090" spans="5:45" x14ac:dyDescent="0.3">
      <c r="E2090" s="15">
        <v>40983.520833333336</v>
      </c>
      <c r="F2090" s="21">
        <v>8.3800000000000008</v>
      </c>
      <c r="G2090" s="21">
        <v>617.29998970031738</v>
      </c>
      <c r="H2090" s="42">
        <v>1.1804755854252624</v>
      </c>
      <c r="I2090" s="35">
        <v>206.7</v>
      </c>
      <c r="J2090" s="43">
        <v>0.1097852028639618</v>
      </c>
      <c r="K2090" s="44">
        <v>0.25114179386214425</v>
      </c>
      <c r="L2090" s="26">
        <f t="shared" si="608"/>
        <v>8.2772167044936253</v>
      </c>
      <c r="M2090" s="26">
        <f t="shared" si="609"/>
        <v>0.63732050005844609</v>
      </c>
      <c r="N2090" s="96">
        <f t="shared" si="610"/>
        <v>9</v>
      </c>
      <c r="O2090" s="26">
        <f t="shared" si="611"/>
        <v>0.26840973088541942</v>
      </c>
      <c r="P2090" s="3">
        <f>IF(L2090&gt;'Power Curve'!$C$37,0,INDEX(Ci,$N2090,1)*POWER(1-O2090,3)+INDEX(Ci,$N2090,2)*3*O2090*POWER(1-O2090,2)+INDEX(Ci,$N2090,3)*3*POWER(O2090,2)*(1-O2090)+INDEX(Ci,$N2090,4)*POWER(O2090,3))</f>
        <v>962.69844145229024</v>
      </c>
      <c r="Q2090" s="3">
        <f>MAX(0,MIN(P2090-V2090+W2090,'Power Curve'!$C$39))</f>
        <v>958.26977904704154</v>
      </c>
      <c r="R2090" s="3">
        <f t="shared" si="612"/>
        <v>617.29998970031738</v>
      </c>
      <c r="S2090" s="3">
        <f t="shared" si="613"/>
        <v>340.96978934672416</v>
      </c>
      <c r="T2090" s="3">
        <f t="shared" si="614"/>
        <v>340.96978934672416</v>
      </c>
      <c r="V2090" s="37">
        <f t="array" ref="V2090">SUM(_xlfn.NORM.DIST($AD$3:$AD$1003,$L2090,$AA2090,FALSE)*WindSpeedStep*$AE$3:$AE$1003)/AG2090</f>
        <v>961.85605167228152</v>
      </c>
      <c r="W2090" s="37">
        <f t="array" ref="W2090">SUM(_xlfn.NORM.DIST($AD$3:$AD$1003,$L2090,$AB2090,FALSE)*WindSpeedStep*$AE$3:$AE$1003)/AH2090</f>
        <v>957.42738926703282</v>
      </c>
      <c r="Y2090" s="1">
        <f t="shared" si="615"/>
        <v>8</v>
      </c>
      <c r="Z2090" s="99">
        <f>IF(L2090&lt;'Power Curve'!$P$28,'Power Curve'!$Q$28,IF(L2090&gt;'Power Curve'!$P$29,'Power Curve'!$Q$29,INDEX(ReferenceTurbulence,Y2090)+(L2090-INDEX(ReferenceTurbulenceWindSpeed,Y2090))*(INDEX(ReferenceTurbulence,Y2090+1)-INDEX(ReferenceTurbulence,Y2090))/(INDEX(ReferenceTurbulenceWindSpeed,Y2090+1)-INDEX(ReferenceTurbulenceWindSpeed,Y2090))))</f>
        <v>0.11970476493359182</v>
      </c>
      <c r="AA2090" s="100">
        <f t="shared" si="621"/>
        <v>0.99082227991580896</v>
      </c>
      <c r="AB2090" s="29">
        <f t="shared" si="622"/>
        <v>0.90871591505180604</v>
      </c>
      <c r="AG2090" s="40">
        <f t="array" ref="AG2090">SUM(_xlfn.NORM.DIST($AD$3:$AD$1003,$F2090,$AA2090,FALSE)*WindSpeedStep)</f>
        <v>1.0000000000000036</v>
      </c>
      <c r="AH2090" s="40">
        <f t="array" ref="AH2090">SUM(_xlfn.NORM.DIST($AD$3:$AD$1003,$F2090,$AB2090,FALSE)*WindSpeedStep)</f>
        <v>1.0000000000000038</v>
      </c>
      <c r="AJ2090" s="47">
        <f t="shared" si="616"/>
        <v>8</v>
      </c>
      <c r="AK2090" s="83" t="b">
        <f>COUNTIF('Power Curve'!$D$2:$D$31,AJ2090)&gt;0</f>
        <v>1</v>
      </c>
      <c r="AL2090" s="83" t="b">
        <f t="shared" si="617"/>
        <v>0</v>
      </c>
      <c r="AM2090" s="83" t="b">
        <f t="shared" si="623"/>
        <v>1</v>
      </c>
      <c r="AN2090" s="47" t="str">
        <f t="shared" si="618"/>
        <v>Inner</v>
      </c>
      <c r="AO2090" s="48" t="str">
        <f t="shared" si="619"/>
        <v>0.6-0.7</v>
      </c>
      <c r="AP2090" s="49" t="str">
        <f t="shared" si="624"/>
        <v>12-13</v>
      </c>
      <c r="AQ2090" s="49" t="str">
        <f t="shared" si="625"/>
        <v>Mar</v>
      </c>
      <c r="AR2090" s="48" t="str">
        <f t="shared" si="626"/>
        <v>205-215</v>
      </c>
      <c r="AS2090" s="49" t="str">
        <f t="shared" si="620"/>
        <v>Inner-TI</v>
      </c>
    </row>
    <row r="2091" spans="5:45" x14ac:dyDescent="0.3">
      <c r="E2091" s="15">
        <v>40983.527777777781</v>
      </c>
      <c r="F2091" s="21">
        <v>7.75</v>
      </c>
      <c r="G2091" s="21">
        <v>653.87002182006813</v>
      </c>
      <c r="H2091" s="42">
        <v>1.1795626713487903</v>
      </c>
      <c r="I2091" s="35">
        <v>201.5</v>
      </c>
      <c r="J2091" s="43">
        <v>8.9032258064516118E-2</v>
      </c>
      <c r="K2091" s="44">
        <v>0.1980692479362566</v>
      </c>
      <c r="L2091" s="26">
        <f t="shared" si="608"/>
        <v>7.6529700382999613</v>
      </c>
      <c r="M2091" s="26">
        <f t="shared" si="609"/>
        <v>0.54084116548932404</v>
      </c>
      <c r="N2091" s="96">
        <f t="shared" si="610"/>
        <v>8</v>
      </c>
      <c r="O2091" s="26">
        <f t="shared" si="611"/>
        <v>0.64197889099032146</v>
      </c>
      <c r="P2091" s="3">
        <f>IF(L2091&gt;'Power Curve'!$C$37,0,INDEX(Ci,$N2091,1)*POWER(1-O2091,3)+INDEX(Ci,$N2091,2)*3*O2091*POWER(1-O2091,2)+INDEX(Ci,$N2091,3)*3*POWER(O2091,2)*(1-O2091)+INDEX(Ci,$N2091,4)*POWER(O2091,3))</f>
        <v>775.81748418572374</v>
      </c>
      <c r="Q2091" s="3">
        <f>MAX(0,MIN(P2091-V2091+W2091,'Power Curve'!$C$39))</f>
        <v>765.27632061102179</v>
      </c>
      <c r="R2091" s="3">
        <f t="shared" si="612"/>
        <v>653.87002182006813</v>
      </c>
      <c r="S2091" s="3">
        <f t="shared" si="613"/>
        <v>111.40629879095366</v>
      </c>
      <c r="T2091" s="3">
        <f t="shared" si="614"/>
        <v>111.40629879095366</v>
      </c>
      <c r="V2091" s="37">
        <f t="array" ref="V2091">SUM(_xlfn.NORM.DIST($AD$3:$AD$1003,$L2091,$AA2091,FALSE)*WindSpeedStep*$AE$3:$AE$1003)/AG2091</f>
        <v>769.99340238582909</v>
      </c>
      <c r="W2091" s="37">
        <f t="array" ref="W2091">SUM(_xlfn.NORM.DIST($AD$3:$AD$1003,$L2091,$AB2091,FALSE)*WindSpeedStep*$AE$3:$AE$1003)/AH2091</f>
        <v>759.45223881112713</v>
      </c>
      <c r="Y2091" s="1">
        <f t="shared" si="615"/>
        <v>7</v>
      </c>
      <c r="Z2091" s="99">
        <f>IF(L2091&lt;'Power Curve'!$P$28,'Power Curve'!$Q$28,IF(L2091&gt;'Power Curve'!$P$29,'Power Curve'!$Q$29,INDEX(ReferenceTurbulence,Y2091)+(L2091-INDEX(ReferenceTurbulenceWindSpeed,Y2091))*(INDEX(ReferenceTurbulence,Y2091+1)-INDEX(ReferenceTurbulence,Y2091))/(INDEX(ReferenceTurbulenceWindSpeed,Y2091+1)-INDEX(ReferenceTurbulenceWindSpeed,Y2091))))</f>
        <v>0.11949506880682105</v>
      </c>
      <c r="AA2091" s="100">
        <f t="shared" si="621"/>
        <v>0.91449218130319376</v>
      </c>
      <c r="AB2091" s="29">
        <f t="shared" si="622"/>
        <v>0.68136120340993189</v>
      </c>
      <c r="AG2091" s="40">
        <f t="array" ref="AG2091">SUM(_xlfn.NORM.DIST($AD$3:$AD$1003,$F2091,$AA2091,FALSE)*WindSpeedStep)</f>
        <v>1.0000000000000038</v>
      </c>
      <c r="AH2091" s="40">
        <f t="array" ref="AH2091">SUM(_xlfn.NORM.DIST($AD$3:$AD$1003,$F2091,$AB2091,FALSE)*WindSpeedStep)</f>
        <v>1.0000000000000031</v>
      </c>
      <c r="AJ2091" s="47">
        <f t="shared" si="616"/>
        <v>8</v>
      </c>
      <c r="AK2091" s="83" t="b">
        <f>COUNTIF('Power Curve'!$D$2:$D$31,AJ2091)&gt;0</f>
        <v>1</v>
      </c>
      <c r="AL2091" s="83" t="b">
        <f t="shared" si="617"/>
        <v>0</v>
      </c>
      <c r="AM2091" s="83" t="b">
        <f t="shared" si="623"/>
        <v>1</v>
      </c>
      <c r="AN2091" s="47" t="str">
        <f t="shared" si="618"/>
        <v>Outer</v>
      </c>
      <c r="AO2091" s="48" t="str">
        <f t="shared" si="619"/>
        <v>0.5-0.6</v>
      </c>
      <c r="AP2091" s="49" t="str">
        <f t="shared" si="624"/>
        <v>12-13</v>
      </c>
      <c r="AQ2091" s="49" t="str">
        <f t="shared" si="625"/>
        <v>Mar</v>
      </c>
      <c r="AR2091" s="48" t="str">
        <f t="shared" si="626"/>
        <v>195-205</v>
      </c>
      <c r="AS2091" s="49" t="str">
        <f t="shared" si="620"/>
        <v>HWS-LTI</v>
      </c>
    </row>
    <row r="2092" spans="5:45" x14ac:dyDescent="0.3">
      <c r="E2092" s="15">
        <v>40983.534722222219</v>
      </c>
      <c r="F2092" s="21">
        <v>7.2</v>
      </c>
      <c r="G2092" s="21">
        <v>613.31998777389549</v>
      </c>
      <c r="H2092" s="42">
        <v>1.1796906990130196</v>
      </c>
      <c r="I2092" s="35">
        <v>201.9</v>
      </c>
      <c r="J2092" s="43">
        <v>0.10972222222222222</v>
      </c>
      <c r="K2092" s="44">
        <v>0.18961938367142786</v>
      </c>
      <c r="L2092" s="26">
        <f t="shared" si="608"/>
        <v>7.110113256712161</v>
      </c>
      <c r="M2092" s="26">
        <f t="shared" si="609"/>
        <v>0.45694089995281933</v>
      </c>
      <c r="N2092" s="96">
        <f t="shared" si="610"/>
        <v>8</v>
      </c>
      <c r="O2092" s="26">
        <f t="shared" si="611"/>
        <v>9.5603765863994772E-2</v>
      </c>
      <c r="P2092" s="3">
        <f>IF(L2092&gt;'Power Curve'!$C$37,0,INDEX(Ci,$N2092,1)*POWER(1-O2092,3)+INDEX(Ci,$N2092,2)*3*O2092*POWER(1-O2092,2)+INDEX(Ci,$N2092,3)*3*POWER(O2092,2)*(1-O2092)+INDEX(Ci,$N2092,4)*POWER(O2092,3))</f>
        <v>624.99562917594028</v>
      </c>
      <c r="Q2092" s="3">
        <f>MAX(0,MIN(P2092-V2092+W2092,'Power Curve'!$C$39))</f>
        <v>621.85770712211581</v>
      </c>
      <c r="R2092" s="3">
        <f t="shared" si="612"/>
        <v>613.31998777389549</v>
      </c>
      <c r="S2092" s="3">
        <f t="shared" si="613"/>
        <v>8.5377193482203211</v>
      </c>
      <c r="T2092" s="3">
        <f t="shared" si="614"/>
        <v>8.5377193482203211</v>
      </c>
      <c r="V2092" s="37">
        <f t="array" ref="V2092">SUM(_xlfn.NORM.DIST($AD$3:$AD$1003,$L2092,$AA2092,FALSE)*WindSpeedStep*$AE$3:$AE$1003)/AG2092</f>
        <v>621.94758812728503</v>
      </c>
      <c r="W2092" s="37">
        <f t="array" ref="W2092">SUM(_xlfn.NORM.DIST($AD$3:$AD$1003,$L2092,$AB2092,FALSE)*WindSpeedStep*$AE$3:$AE$1003)/AH2092</f>
        <v>618.80966607346056</v>
      </c>
      <c r="Y2092" s="1">
        <f t="shared" si="615"/>
        <v>7</v>
      </c>
      <c r="Z2092" s="99">
        <f>IF(L2092&lt;'Power Curve'!$P$28,'Power Curve'!$Q$28,IF(L2092&gt;'Power Curve'!$P$29,'Power Curve'!$Q$29,INDEX(ReferenceTurbulence,Y2092)+(L2092-INDEX(ReferenceTurbulenceWindSpeed,Y2092))*(INDEX(ReferenceTurbulence,Y2092+1)-INDEX(ReferenceTurbulence,Y2092))/(INDEX(ReferenceTurbulenceWindSpeed,Y2092+1)-INDEX(ReferenceTurbulenceWindSpeed,Y2092))))</f>
        <v>0.11964584561623177</v>
      </c>
      <c r="AA2092" s="100">
        <f t="shared" si="621"/>
        <v>0.85069551302650614</v>
      </c>
      <c r="AB2092" s="29">
        <f t="shared" si="622"/>
        <v>0.78013742677813991</v>
      </c>
      <c r="AG2092" s="40">
        <f t="array" ref="AG2092">SUM(_xlfn.NORM.DIST($AD$3:$AD$1003,$F2092,$AA2092,FALSE)*WindSpeedStep)</f>
        <v>1.0000000000000031</v>
      </c>
      <c r="AH2092" s="40">
        <f t="array" ref="AH2092">SUM(_xlfn.NORM.DIST($AD$3:$AD$1003,$F2092,$AB2092,FALSE)*WindSpeedStep)</f>
        <v>1.000000000000004</v>
      </c>
      <c r="AJ2092" s="47">
        <f t="shared" si="616"/>
        <v>7</v>
      </c>
      <c r="AK2092" s="83" t="b">
        <f>COUNTIF('Power Curve'!$D$2:$D$31,AJ2092)&gt;0</f>
        <v>1</v>
      </c>
      <c r="AL2092" s="83" t="b">
        <f t="shared" si="617"/>
        <v>0</v>
      </c>
      <c r="AM2092" s="83" t="b">
        <f t="shared" si="623"/>
        <v>1</v>
      </c>
      <c r="AN2092" s="47" t="str">
        <f t="shared" si="618"/>
        <v>Inner</v>
      </c>
      <c r="AO2092" s="48" t="str">
        <f t="shared" si="619"/>
        <v>0.4-0.5</v>
      </c>
      <c r="AP2092" s="49" t="str">
        <f t="shared" si="624"/>
        <v>12-13</v>
      </c>
      <c r="AQ2092" s="49" t="str">
        <f t="shared" si="625"/>
        <v>Mar</v>
      </c>
      <c r="AR2092" s="48" t="str">
        <f t="shared" si="626"/>
        <v>195-205</v>
      </c>
      <c r="AS2092" s="49" t="str">
        <f t="shared" si="620"/>
        <v>Inner-TI</v>
      </c>
    </row>
    <row r="2093" spans="5:45" x14ac:dyDescent="0.3">
      <c r="E2093" s="15">
        <v>40983.548611111109</v>
      </c>
      <c r="F2093" s="21">
        <v>8.0299999999999994</v>
      </c>
      <c r="G2093" s="21">
        <v>445.15998840332037</v>
      </c>
      <c r="H2093" s="42">
        <v>1.1787359200180856</v>
      </c>
      <c r="I2093" s="35">
        <v>207.7</v>
      </c>
      <c r="J2093" s="43">
        <v>0.11083437110834372</v>
      </c>
      <c r="K2093" s="44">
        <v>0.23229131342252049</v>
      </c>
      <c r="L2093" s="26">
        <f t="shared" si="608"/>
        <v>7.9276114287742372</v>
      </c>
      <c r="M2093" s="26">
        <f t="shared" si="609"/>
        <v>0.58328787771553903</v>
      </c>
      <c r="N2093" s="96">
        <f t="shared" si="610"/>
        <v>8</v>
      </c>
      <c r="O2093" s="26">
        <f t="shared" si="611"/>
        <v>0.91840027720999606</v>
      </c>
      <c r="P2093" s="3">
        <f>IF(L2093&gt;'Power Curve'!$C$37,0,INDEX(Ci,$N2093,1)*POWER(1-O2093,3)+INDEX(Ci,$N2093,2)*3*O2093*POWER(1-O2093,2)+INDEX(Ci,$N2093,3)*3*POWER(O2093,2)*(1-O2093)+INDEX(Ci,$N2093,4)*POWER(O2093,3))</f>
        <v>856.57395703678208</v>
      </c>
      <c r="Q2093" s="3">
        <f>MAX(0,MIN(P2093-V2093+W2093,'Power Curve'!$C$39))</f>
        <v>852.89956676006364</v>
      </c>
      <c r="R2093" s="3">
        <f t="shared" si="612"/>
        <v>445.15998840332037</v>
      </c>
      <c r="S2093" s="3">
        <f t="shared" si="613"/>
        <v>407.73957835674327</v>
      </c>
      <c r="T2093" s="3">
        <f t="shared" si="614"/>
        <v>407.73957835674327</v>
      </c>
      <c r="V2093" s="37">
        <f t="array" ref="V2093">SUM(_xlfn.NORM.DIST($AD$3:$AD$1003,$L2093,$AA2093,FALSE)*WindSpeedStep*$AE$3:$AE$1003)/AG2093</f>
        <v>851.52092746858807</v>
      </c>
      <c r="W2093" s="37">
        <f t="array" ref="W2093">SUM(_xlfn.NORM.DIST($AD$3:$AD$1003,$L2093,$AB2093,FALSE)*WindSpeedStep*$AE$3:$AE$1003)/AH2093</f>
        <v>847.84653719186963</v>
      </c>
      <c r="Y2093" s="1">
        <f t="shared" si="615"/>
        <v>7</v>
      </c>
      <c r="Z2093" s="99">
        <f>IF(L2093&lt;'Power Curve'!$P$28,'Power Curve'!$Q$28,IF(L2093&gt;'Power Curve'!$P$29,'Power Curve'!$Q$29,INDEX(ReferenceTurbulence,Y2093)+(L2093-INDEX(ReferenceTurbulenceWindSpeed,Y2093))*(INDEX(ReferenceTurbulence,Y2093+1)-INDEX(ReferenceTurbulence,Y2093))/(INDEX(ReferenceTurbulenceWindSpeed,Y2093+1)-INDEX(ReferenceTurbulenceWindSpeed,Y2093))))</f>
        <v>0.1194187880012894</v>
      </c>
      <c r="AA2093" s="100">
        <f t="shared" si="621"/>
        <v>0.9467057485693896</v>
      </c>
      <c r="AB2093" s="29">
        <f t="shared" si="622"/>
        <v>0.87865182709951084</v>
      </c>
      <c r="AG2093" s="40">
        <f t="array" ref="AG2093">SUM(_xlfn.NORM.DIST($AD$3:$AD$1003,$F2093,$AA2093,FALSE)*WindSpeedStep)</f>
        <v>1.0000000000000033</v>
      </c>
      <c r="AH2093" s="40">
        <f t="array" ref="AH2093">SUM(_xlfn.NORM.DIST($AD$3:$AD$1003,$F2093,$AB2093,FALSE)*WindSpeedStep)</f>
        <v>1.000000000000004</v>
      </c>
      <c r="AJ2093" s="47">
        <f t="shared" si="616"/>
        <v>8</v>
      </c>
      <c r="AK2093" s="83" t="b">
        <f>COUNTIF('Power Curve'!$D$2:$D$31,AJ2093)&gt;0</f>
        <v>1</v>
      </c>
      <c r="AL2093" s="83" t="b">
        <f t="shared" si="617"/>
        <v>0</v>
      </c>
      <c r="AM2093" s="83" t="b">
        <f t="shared" si="623"/>
        <v>1</v>
      </c>
      <c r="AN2093" s="47" t="str">
        <f t="shared" si="618"/>
        <v>Inner</v>
      </c>
      <c r="AO2093" s="48" t="str">
        <f t="shared" si="619"/>
        <v>0.5-0.6</v>
      </c>
      <c r="AP2093" s="49" t="str">
        <f t="shared" si="624"/>
        <v>13-14</v>
      </c>
      <c r="AQ2093" s="49" t="str">
        <f t="shared" si="625"/>
        <v>Mar</v>
      </c>
      <c r="AR2093" s="48" t="str">
        <f t="shared" si="626"/>
        <v>205-215</v>
      </c>
      <c r="AS2093" s="49" t="str">
        <f t="shared" si="620"/>
        <v>Inner-TI</v>
      </c>
    </row>
    <row r="2094" spans="5:45" x14ac:dyDescent="0.3">
      <c r="E2094" s="15">
        <v>40983.5625</v>
      </c>
      <c r="F2094" s="21">
        <v>7.66</v>
      </c>
      <c r="G2094" s="21">
        <v>395.9999885559082</v>
      </c>
      <c r="H2094" s="42">
        <v>1.1787359200180856</v>
      </c>
      <c r="I2094" s="35">
        <v>207.4</v>
      </c>
      <c r="J2094" s="43">
        <v>0.10443864229765014</v>
      </c>
      <c r="K2094" s="44">
        <v>0.18840895310300926</v>
      </c>
      <c r="L2094" s="26">
        <f t="shared" si="608"/>
        <v>7.5623292085193849</v>
      </c>
      <c r="M2094" s="26">
        <f t="shared" si="609"/>
        <v>0.52683233305879562</v>
      </c>
      <c r="N2094" s="96">
        <f t="shared" si="610"/>
        <v>8</v>
      </c>
      <c r="O2094" s="26">
        <f t="shared" si="611"/>
        <v>0.55075060317550562</v>
      </c>
      <c r="P2094" s="3">
        <f>IF(L2094&gt;'Power Curve'!$C$37,0,INDEX(Ci,$N2094,1)*POWER(1-O2094,3)+INDEX(Ci,$N2094,2)*3*O2094*POWER(1-O2094,2)+INDEX(Ci,$N2094,3)*3*POWER(O2094,2)*(1-O2094)+INDEX(Ci,$N2094,4)*POWER(O2094,3))</f>
        <v>749.68208411931812</v>
      </c>
      <c r="Q2094" s="3">
        <f>MAX(0,MIN(P2094-V2094+W2094,'Power Curve'!$C$39))</f>
        <v>744.2001099054246</v>
      </c>
      <c r="R2094" s="3">
        <f t="shared" si="612"/>
        <v>395.9999885559082</v>
      </c>
      <c r="S2094" s="3">
        <f t="shared" si="613"/>
        <v>348.20012134951639</v>
      </c>
      <c r="T2094" s="3">
        <f t="shared" si="614"/>
        <v>348.20012134951639</v>
      </c>
      <c r="V2094" s="37">
        <f t="array" ref="V2094">SUM(_xlfn.NORM.DIST($AD$3:$AD$1003,$L2094,$AA2094,FALSE)*WindSpeedStep*$AE$3:$AE$1003)/AG2094</f>
        <v>744.07756504303336</v>
      </c>
      <c r="W2094" s="37">
        <f t="array" ref="W2094">SUM(_xlfn.NORM.DIST($AD$3:$AD$1003,$L2094,$AB2094,FALSE)*WindSpeedStep*$AE$3:$AE$1003)/AH2094</f>
        <v>738.59559082913984</v>
      </c>
      <c r="Y2094" s="1">
        <f t="shared" si="615"/>
        <v>7</v>
      </c>
      <c r="Z2094" s="99">
        <f>IF(L2094&lt;'Power Curve'!$P$28,'Power Curve'!$Q$28,IF(L2094&gt;'Power Curve'!$P$29,'Power Curve'!$Q$29,INDEX(ReferenceTurbulence,Y2094)+(L2094-INDEX(ReferenceTurbulenceWindSpeed,Y2094))*(INDEX(ReferenceTurbulence,Y2094+1)-INDEX(ReferenceTurbulence,Y2094))/(INDEX(ReferenceTurbulenceWindSpeed,Y2094+1)-INDEX(ReferenceTurbulenceWindSpeed,Y2094))))</f>
        <v>0.11952024401984258</v>
      </c>
      <c r="AA2094" s="100">
        <f t="shared" si="621"/>
        <v>0.90385143236061993</v>
      </c>
      <c r="AB2094" s="29">
        <f t="shared" si="622"/>
        <v>0.78979939514562769</v>
      </c>
      <c r="AG2094" s="40">
        <f t="array" ref="AG2094">SUM(_xlfn.NORM.DIST($AD$3:$AD$1003,$F2094,$AA2094,FALSE)*WindSpeedStep)</f>
        <v>1.0000000000000038</v>
      </c>
      <c r="AH2094" s="40">
        <f t="array" ref="AH2094">SUM(_xlfn.NORM.DIST($AD$3:$AD$1003,$F2094,$AB2094,FALSE)*WindSpeedStep)</f>
        <v>1.0000000000000033</v>
      </c>
      <c r="AJ2094" s="47">
        <f t="shared" si="616"/>
        <v>8</v>
      </c>
      <c r="AK2094" s="83" t="b">
        <f>COUNTIF('Power Curve'!$D$2:$D$31,AJ2094)&gt;0</f>
        <v>1</v>
      </c>
      <c r="AL2094" s="83" t="b">
        <f t="shared" si="617"/>
        <v>0</v>
      </c>
      <c r="AM2094" s="83" t="b">
        <f t="shared" si="623"/>
        <v>1</v>
      </c>
      <c r="AN2094" s="47" t="str">
        <f t="shared" si="618"/>
        <v>Inner</v>
      </c>
      <c r="AO2094" s="48" t="str">
        <f t="shared" si="619"/>
        <v>0.5-0.6</v>
      </c>
      <c r="AP2094" s="49" t="str">
        <f t="shared" si="624"/>
        <v>13-14</v>
      </c>
      <c r="AQ2094" s="49" t="str">
        <f t="shared" si="625"/>
        <v>Mar</v>
      </c>
      <c r="AR2094" s="48" t="str">
        <f t="shared" si="626"/>
        <v>205-215</v>
      </c>
      <c r="AS2094" s="49" t="str">
        <f t="shared" si="620"/>
        <v>Inner-TI</v>
      </c>
    </row>
    <row r="2095" spans="5:45" x14ac:dyDescent="0.3">
      <c r="E2095" s="15">
        <v>40983.569444444445</v>
      </c>
      <c r="F2095" s="21">
        <v>7.6</v>
      </c>
      <c r="G2095" s="21">
        <v>617.27001953125</v>
      </c>
      <c r="H2095" s="42">
        <v>1.1786506804913428</v>
      </c>
      <c r="I2095" s="35">
        <v>202.8</v>
      </c>
      <c r="J2095" s="43">
        <v>9.4736842105263161E-2</v>
      </c>
      <c r="K2095" s="44">
        <v>0.20786308738148418</v>
      </c>
      <c r="L2095" s="26">
        <f t="shared" si="608"/>
        <v>7.5029133890520425</v>
      </c>
      <c r="M2095" s="26">
        <f t="shared" si="609"/>
        <v>0.51764942662848734</v>
      </c>
      <c r="N2095" s="96">
        <f t="shared" si="610"/>
        <v>8</v>
      </c>
      <c r="O2095" s="26">
        <f t="shared" si="611"/>
        <v>0.49094970006990091</v>
      </c>
      <c r="P2095" s="3">
        <f>IF(L2095&gt;'Power Curve'!$C$37,0,INDEX(Ci,$N2095,1)*POWER(1-O2095,3)+INDEX(Ci,$N2095,2)*3*O2095*POWER(1-O2095,2)+INDEX(Ci,$N2095,3)*3*POWER(O2095,2)*(1-O2095)+INDEX(Ci,$N2095,4)*POWER(O2095,3))</f>
        <v>732.72464762683558</v>
      </c>
      <c r="Q2095" s="3">
        <f>MAX(0,MIN(P2095-V2095+W2095,'Power Curve'!$C$39))</f>
        <v>724.37970244795088</v>
      </c>
      <c r="R2095" s="3">
        <f t="shared" si="612"/>
        <v>617.27001953125</v>
      </c>
      <c r="S2095" s="3">
        <f t="shared" si="613"/>
        <v>107.10968291670088</v>
      </c>
      <c r="T2095" s="3">
        <f t="shared" si="614"/>
        <v>107.10968291670088</v>
      </c>
      <c r="V2095" s="37">
        <f t="array" ref="V2095">SUM(_xlfn.NORM.DIST($AD$3:$AD$1003,$L2095,$AA2095,FALSE)*WindSpeedStep*$AE$3:$AE$1003)/AG2095</f>
        <v>727.35405300370064</v>
      </c>
      <c r="W2095" s="37">
        <f t="array" ref="W2095">SUM(_xlfn.NORM.DIST($AD$3:$AD$1003,$L2095,$AB2095,FALSE)*WindSpeedStep*$AE$3:$AE$1003)/AH2095</f>
        <v>719.00910782481594</v>
      </c>
      <c r="Y2095" s="1">
        <f t="shared" si="615"/>
        <v>7</v>
      </c>
      <c r="Z2095" s="99">
        <f>IF(L2095&lt;'Power Curve'!$P$28,'Power Curve'!$Q$28,IF(L2095&gt;'Power Curve'!$P$29,'Power Curve'!$Q$29,INDEX(ReferenceTurbulence,Y2095)+(L2095-INDEX(ReferenceTurbulenceWindSpeed,Y2095))*(INDEX(ReferenceTurbulence,Y2095+1)-INDEX(ReferenceTurbulence,Y2095))/(INDEX(ReferenceTurbulenceWindSpeed,Y2095+1)-INDEX(ReferenceTurbulenceWindSpeed,Y2095))))</f>
        <v>0.11953674658182883</v>
      </c>
      <c r="AA2095" s="100">
        <f t="shared" si="621"/>
        <v>0.89687385641252459</v>
      </c>
      <c r="AB2095" s="29">
        <f t="shared" si="622"/>
        <v>0.71080232106808827</v>
      </c>
      <c r="AG2095" s="40">
        <f t="array" ref="AG2095">SUM(_xlfn.NORM.DIST($AD$3:$AD$1003,$F2095,$AA2095,FALSE)*WindSpeedStep)</f>
        <v>1.0000000000000038</v>
      </c>
      <c r="AH2095" s="40">
        <f t="array" ref="AH2095">SUM(_xlfn.NORM.DIST($AD$3:$AD$1003,$F2095,$AB2095,FALSE)*WindSpeedStep)</f>
        <v>1.0000000000000038</v>
      </c>
      <c r="AJ2095" s="47">
        <f t="shared" si="616"/>
        <v>8</v>
      </c>
      <c r="AK2095" s="83" t="b">
        <f>COUNTIF('Power Curve'!$D$2:$D$31,AJ2095)&gt;0</f>
        <v>1</v>
      </c>
      <c r="AL2095" s="83" t="b">
        <f t="shared" si="617"/>
        <v>0</v>
      </c>
      <c r="AM2095" s="83" t="b">
        <f t="shared" si="623"/>
        <v>1</v>
      </c>
      <c r="AN2095" s="47" t="str">
        <f t="shared" si="618"/>
        <v>Outer</v>
      </c>
      <c r="AO2095" s="48" t="str">
        <f t="shared" si="619"/>
        <v>0.5-0.6</v>
      </c>
      <c r="AP2095" s="49" t="str">
        <f t="shared" si="624"/>
        <v>13-14</v>
      </c>
      <c r="AQ2095" s="49" t="str">
        <f t="shared" si="625"/>
        <v>Mar</v>
      </c>
      <c r="AR2095" s="48" t="str">
        <f t="shared" si="626"/>
        <v>195-205</v>
      </c>
      <c r="AS2095" s="49" t="str">
        <f t="shared" si="620"/>
        <v>HWS-LTI</v>
      </c>
    </row>
    <row r="2096" spans="5:45" x14ac:dyDescent="0.3">
      <c r="E2096" s="15">
        <v>40983.576388888891</v>
      </c>
      <c r="F2096" s="21">
        <v>7.32</v>
      </c>
      <c r="G2096" s="21">
        <v>477.86999130249018</v>
      </c>
      <c r="H2096" s="42">
        <v>1.1784210025935551</v>
      </c>
      <c r="I2096" s="35">
        <v>202.8</v>
      </c>
      <c r="J2096" s="43">
        <v>0.10655737704918032</v>
      </c>
      <c r="K2096" s="44">
        <v>0.20970887224050852</v>
      </c>
      <c r="L2096" s="26">
        <f t="shared" si="608"/>
        <v>7.2260208367524443</v>
      </c>
      <c r="M2096" s="26">
        <f t="shared" si="609"/>
        <v>0.47485479008536913</v>
      </c>
      <c r="N2096" s="96">
        <f t="shared" si="610"/>
        <v>8</v>
      </c>
      <c r="O2096" s="26">
        <f t="shared" si="611"/>
        <v>0.21226256187713227</v>
      </c>
      <c r="P2096" s="3">
        <f>IF(L2096&gt;'Power Curve'!$C$37,0,INDEX(Ci,$N2096,1)*POWER(1-O2096,3)+INDEX(Ci,$N2096,2)*3*O2096*POWER(1-O2096,2)+INDEX(Ci,$N2096,3)*3*POWER(O2096,2)*(1-O2096)+INDEX(Ci,$N2096,4)*POWER(O2096,3))</f>
        <v>655.8927478684833</v>
      </c>
      <c r="Q2096" s="3">
        <f>MAX(0,MIN(P2096-V2096+W2096,'Power Curve'!$C$39))</f>
        <v>651.66200413943739</v>
      </c>
      <c r="R2096" s="3">
        <f t="shared" si="612"/>
        <v>477.86999130249018</v>
      </c>
      <c r="S2096" s="3">
        <f t="shared" si="613"/>
        <v>173.79201283694721</v>
      </c>
      <c r="T2096" s="3">
        <f t="shared" si="614"/>
        <v>173.79201283694721</v>
      </c>
      <c r="V2096" s="37">
        <f t="array" ref="V2096">SUM(_xlfn.NORM.DIST($AD$3:$AD$1003,$L2096,$AA2096,FALSE)*WindSpeedStep*$AE$3:$AE$1003)/AG2096</f>
        <v>652.13337922288906</v>
      </c>
      <c r="W2096" s="37">
        <f t="array" ref="W2096">SUM(_xlfn.NORM.DIST($AD$3:$AD$1003,$L2096,$AB2096,FALSE)*WindSpeedStep*$AE$3:$AE$1003)/AH2096</f>
        <v>647.90263549384315</v>
      </c>
      <c r="Y2096" s="1">
        <f t="shared" si="615"/>
        <v>7</v>
      </c>
      <c r="Z2096" s="99">
        <f>IF(L2096&lt;'Power Curve'!$P$28,'Power Curve'!$Q$28,IF(L2096&gt;'Power Curve'!$P$29,'Power Curve'!$Q$29,INDEX(ReferenceTurbulence,Y2096)+(L2096-INDEX(ReferenceTurbulenceWindSpeed,Y2096))*(INDEX(ReferenceTurbulence,Y2096+1)-INDEX(ReferenceTurbulence,Y2096))/(INDEX(ReferenceTurbulenceWindSpeed,Y2096+1)-INDEX(ReferenceTurbulenceWindSpeed,Y2096))))</f>
        <v>0.1196136526406667</v>
      </c>
      <c r="AA2096" s="100">
        <f t="shared" si="621"/>
        <v>0.86433074634152662</v>
      </c>
      <c r="AB2096" s="29">
        <f t="shared" si="622"/>
        <v>0.76998582686706374</v>
      </c>
      <c r="AG2096" s="40">
        <f t="array" ref="AG2096">SUM(_xlfn.NORM.DIST($AD$3:$AD$1003,$F2096,$AA2096,FALSE)*WindSpeedStep)</f>
        <v>1.0000000000000033</v>
      </c>
      <c r="AH2096" s="40">
        <f t="array" ref="AH2096">SUM(_xlfn.NORM.DIST($AD$3:$AD$1003,$F2096,$AB2096,FALSE)*WindSpeedStep)</f>
        <v>1.0000000000000036</v>
      </c>
      <c r="AJ2096" s="47">
        <f t="shared" si="616"/>
        <v>7</v>
      </c>
      <c r="AK2096" s="83" t="b">
        <f>COUNTIF('Power Curve'!$D$2:$D$31,AJ2096)&gt;0</f>
        <v>1</v>
      </c>
      <c r="AL2096" s="83" t="b">
        <f t="shared" si="617"/>
        <v>0</v>
      </c>
      <c r="AM2096" s="83" t="b">
        <f t="shared" si="623"/>
        <v>1</v>
      </c>
      <c r="AN2096" s="47" t="str">
        <f t="shared" si="618"/>
        <v>Inner</v>
      </c>
      <c r="AO2096" s="48" t="str">
        <f t="shared" si="619"/>
        <v>0.4-0.5</v>
      </c>
      <c r="AP2096" s="49" t="str">
        <f t="shared" si="624"/>
        <v>13-14</v>
      </c>
      <c r="AQ2096" s="49" t="str">
        <f t="shared" si="625"/>
        <v>Mar</v>
      </c>
      <c r="AR2096" s="48" t="str">
        <f t="shared" si="626"/>
        <v>195-205</v>
      </c>
      <c r="AS2096" s="49" t="str">
        <f t="shared" si="620"/>
        <v>Inner-TI</v>
      </c>
    </row>
    <row r="2097" spans="5:45" x14ac:dyDescent="0.3">
      <c r="E2097" s="15">
        <v>40983.645833333336</v>
      </c>
      <c r="F2097" s="21">
        <v>8.32</v>
      </c>
      <c r="G2097" s="21">
        <v>436.21999740600597</v>
      </c>
      <c r="H2097" s="42">
        <v>1.1762934666197946</v>
      </c>
      <c r="I2097" s="35">
        <v>209.1</v>
      </c>
      <c r="J2097" s="43">
        <v>7.3317307692307682E-2</v>
      </c>
      <c r="K2097" s="44">
        <v>0.26258046180544503</v>
      </c>
      <c r="L2097" s="26">
        <f t="shared" si="608"/>
        <v>8.2082364485467636</v>
      </c>
      <c r="M2097" s="26">
        <f t="shared" si="609"/>
        <v>0.62665937913850467</v>
      </c>
      <c r="N2097" s="96">
        <f t="shared" si="610"/>
        <v>9</v>
      </c>
      <c r="O2097" s="26">
        <f t="shared" si="611"/>
        <v>0.19946062873893722</v>
      </c>
      <c r="P2097" s="3">
        <f>IF(L2097&gt;'Power Curve'!$C$37,0,INDEX(Ci,$N2097,1)*POWER(1-O2097,3)+INDEX(Ci,$N2097,2)*3*O2097*POWER(1-O2097,2)+INDEX(Ci,$N2097,3)*3*POWER(O2097,2)*(1-O2097)+INDEX(Ci,$N2097,4)*POWER(O2097,3))</f>
        <v>941.33642570789004</v>
      </c>
      <c r="Q2097" s="3">
        <f>MAX(0,MIN(P2097-V2097+W2097,'Power Curve'!$C$39))</f>
        <v>922.65781380373767</v>
      </c>
      <c r="R2097" s="3">
        <f t="shared" si="612"/>
        <v>436.21999740600597</v>
      </c>
      <c r="S2097" s="3">
        <f t="shared" si="613"/>
        <v>486.43781639773169</v>
      </c>
      <c r="T2097" s="3">
        <f t="shared" si="614"/>
        <v>486.43781639773169</v>
      </c>
      <c r="V2097" s="37">
        <f t="array" ref="V2097">SUM(_xlfn.NORM.DIST($AD$3:$AD$1003,$L2097,$AA2097,FALSE)*WindSpeedStep*$AE$3:$AE$1003)/AG2097</f>
        <v>939.54033578691326</v>
      </c>
      <c r="W2097" s="37">
        <f t="array" ref="W2097">SUM(_xlfn.NORM.DIST($AD$3:$AD$1003,$L2097,$AB2097,FALSE)*WindSpeedStep*$AE$3:$AE$1003)/AH2097</f>
        <v>920.86172388276088</v>
      </c>
      <c r="Y2097" s="1">
        <f t="shared" si="615"/>
        <v>8</v>
      </c>
      <c r="Z2097" s="99">
        <f>IF(L2097&lt;'Power Curve'!$P$28,'Power Curve'!$Q$28,IF(L2097&gt;'Power Curve'!$P$29,'Power Curve'!$Q$29,INDEX(ReferenceTurbulence,Y2097)+(L2097-INDEX(ReferenceTurbulenceWindSpeed,Y2097))*(INDEX(ReferenceTurbulence,Y2097+1)-INDEX(ReferenceTurbulence,Y2097))/(INDEX(ReferenceTurbulenceWindSpeed,Y2097+1)-INDEX(ReferenceTurbulenceWindSpeed,Y2097))))</f>
        <v>0.11962551871006163</v>
      </c>
      <c r="AA2097" s="100">
        <f t="shared" si="621"/>
        <v>0.98191454285224078</v>
      </c>
      <c r="AB2097" s="29">
        <f t="shared" si="622"/>
        <v>0.60180579730931794</v>
      </c>
      <c r="AG2097" s="40">
        <f t="array" ref="AG2097">SUM(_xlfn.NORM.DIST($AD$3:$AD$1003,$F2097,$AA2097,FALSE)*WindSpeedStep)</f>
        <v>1.0000000000000038</v>
      </c>
      <c r="AH2097" s="40">
        <f t="array" ref="AH2097">SUM(_xlfn.NORM.DIST($AD$3:$AD$1003,$F2097,$AB2097,FALSE)*WindSpeedStep)</f>
        <v>1.0000000000000038</v>
      </c>
      <c r="AJ2097" s="47">
        <f t="shared" si="616"/>
        <v>8</v>
      </c>
      <c r="AK2097" s="83" t="b">
        <f>COUNTIF('Power Curve'!$D$2:$D$31,AJ2097)&gt;0</f>
        <v>1</v>
      </c>
      <c r="AL2097" s="83" t="b">
        <f t="shared" si="617"/>
        <v>0</v>
      </c>
      <c r="AM2097" s="83" t="b">
        <f t="shared" si="623"/>
        <v>1</v>
      </c>
      <c r="AN2097" s="47" t="str">
        <f t="shared" si="618"/>
        <v>Outer</v>
      </c>
      <c r="AO2097" s="48" t="str">
        <f t="shared" si="619"/>
        <v>0.6-0.7</v>
      </c>
      <c r="AP2097" s="49" t="str">
        <f t="shared" si="624"/>
        <v>15-16</v>
      </c>
      <c r="AQ2097" s="49" t="str">
        <f t="shared" si="625"/>
        <v>Mar</v>
      </c>
      <c r="AR2097" s="48" t="str">
        <f t="shared" si="626"/>
        <v>205-215</v>
      </c>
      <c r="AS2097" s="49" t="str">
        <f t="shared" si="620"/>
        <v>HWS-LTI</v>
      </c>
    </row>
    <row r="2098" spans="5:45" x14ac:dyDescent="0.3">
      <c r="E2098" s="15">
        <v>40983.770833333336</v>
      </c>
      <c r="F2098" s="21">
        <v>10.58</v>
      </c>
      <c r="G2098" s="21">
        <v>996.61001205444313</v>
      </c>
      <c r="H2098" s="42">
        <v>1.1746917854316445</v>
      </c>
      <c r="I2098" s="35">
        <v>210</v>
      </c>
      <c r="J2098" s="43">
        <v>8.4120982986767484E-2</v>
      </c>
      <c r="K2098" s="44">
        <v>0.294113613826328</v>
      </c>
      <c r="L2098" s="26">
        <f t="shared" si="608"/>
        <v>10.43313792430955</v>
      </c>
      <c r="M2098" s="26">
        <f t="shared" si="609"/>
        <v>0.97052507436491198</v>
      </c>
      <c r="N2098" s="96">
        <f t="shared" si="610"/>
        <v>11</v>
      </c>
      <c r="O2098" s="26">
        <f t="shared" si="611"/>
        <v>0.46895737412206995</v>
      </c>
      <c r="P2098" s="3">
        <f>IF(L2098&gt;'Power Curve'!$C$37,0,INDEX(Ci,$N2098,1)*POWER(1-O2098,3)+INDEX(Ci,$N2098,2)*3*O2098*POWER(1-O2098,2)+INDEX(Ci,$N2098,3)*3*POWER(O2098,2)*(1-O2098)+INDEX(Ci,$N2098,4)*POWER(O2098,3))</f>
        <v>1653.7484720960047</v>
      </c>
      <c r="Q2098" s="3">
        <f>MAX(0,MIN(P2098-V2098+W2098,'Power Curve'!$C$39))</f>
        <v>1701.4592601900083</v>
      </c>
      <c r="R2098" s="3">
        <f t="shared" si="612"/>
        <v>996.61001205444313</v>
      </c>
      <c r="S2098" s="3">
        <f t="shared" si="613"/>
        <v>704.84924813556518</v>
      </c>
      <c r="T2098" s="3">
        <f t="shared" si="614"/>
        <v>704.84924813556518</v>
      </c>
      <c r="V2098" s="37">
        <f t="array" ref="V2098">SUM(_xlfn.NORM.DIST($AD$3:$AD$1003,$L2098,$AA2098,FALSE)*WindSpeedStep*$AE$3:$AE$1003)/AG2098</f>
        <v>1646.2296559194476</v>
      </c>
      <c r="W2098" s="37">
        <f t="array" ref="W2098">SUM(_xlfn.NORM.DIST($AD$3:$AD$1003,$L2098,$AB2098,FALSE)*WindSpeedStep*$AE$3:$AE$1003)/AH2098</f>
        <v>1693.9404440134513</v>
      </c>
      <c r="Y2098" s="1">
        <f t="shared" si="615"/>
        <v>10</v>
      </c>
      <c r="Z2098" s="99">
        <f>IF(L2098&lt;'Power Curve'!$P$28,'Power Curve'!$Q$28,IF(L2098&gt;'Power Curve'!$P$29,'Power Curve'!$Q$29,INDEX(ReferenceTurbulence,Y2098)+(L2098-INDEX(ReferenceTurbulenceWindSpeed,Y2098))*(INDEX(ReferenceTurbulence,Y2098+1)-INDEX(ReferenceTurbulence,Y2098))/(INDEX(ReferenceTurbulenceWindSpeed,Y2098+1)-INDEX(ReferenceTurbulenceWindSpeed,Y2098))))</f>
        <v>0.12000861270888656</v>
      </c>
      <c r="AA2098" s="100">
        <f t="shared" si="621"/>
        <v>1.2520664084968613</v>
      </c>
      <c r="AB2098" s="29">
        <f t="shared" si="622"/>
        <v>0.87764581782944229</v>
      </c>
      <c r="AG2098" s="40">
        <f t="array" ref="AG2098">SUM(_xlfn.NORM.DIST($AD$3:$AD$1003,$F2098,$AA2098,FALSE)*WindSpeedStep)</f>
        <v>1.0000000000000036</v>
      </c>
      <c r="AH2098" s="40">
        <f t="array" ref="AH2098">SUM(_xlfn.NORM.DIST($AD$3:$AD$1003,$F2098,$AB2098,FALSE)*WindSpeedStep)</f>
        <v>1.0000000000000033</v>
      </c>
      <c r="AJ2098" s="47">
        <f t="shared" si="616"/>
        <v>10</v>
      </c>
      <c r="AK2098" s="83" t="b">
        <f>COUNTIF('Power Curve'!$D$2:$D$31,AJ2098)&gt;0</f>
        <v>1</v>
      </c>
      <c r="AL2098" s="83" t="b">
        <f t="shared" si="617"/>
        <v>0</v>
      </c>
      <c r="AM2098" s="83" t="b">
        <f t="shared" si="623"/>
        <v>1</v>
      </c>
      <c r="AN2098" s="47" t="str">
        <f t="shared" si="618"/>
        <v>Outer</v>
      </c>
      <c r="AO2098" s="48" t="str">
        <f t="shared" si="619"/>
        <v>0.9-1.0</v>
      </c>
      <c r="AP2098" s="49" t="str">
        <f t="shared" si="624"/>
        <v>18-19</v>
      </c>
      <c r="AQ2098" s="49" t="str">
        <f t="shared" si="625"/>
        <v>Mar</v>
      </c>
      <c r="AR2098" s="48" t="str">
        <f t="shared" si="626"/>
        <v>205-215</v>
      </c>
      <c r="AS2098" s="49" t="str">
        <f t="shared" si="620"/>
        <v>HWS-LTI</v>
      </c>
    </row>
    <row r="2099" spans="5:45" x14ac:dyDescent="0.3">
      <c r="E2099" s="15">
        <v>40984.430555555555</v>
      </c>
      <c r="F2099" s="21">
        <v>18.55</v>
      </c>
      <c r="G2099" s="21">
        <v>1963.0200500488311</v>
      </c>
      <c r="H2099" s="42">
        <v>1.1661023699024424</v>
      </c>
      <c r="I2099" s="35">
        <v>271.7</v>
      </c>
      <c r="J2099" s="43">
        <v>0.15471698113207547</v>
      </c>
      <c r="K2099" s="44">
        <v>0.18383560455530989</v>
      </c>
      <c r="L2099" s="26">
        <f t="shared" si="608"/>
        <v>18.247811122569036</v>
      </c>
      <c r="M2099" s="26">
        <f t="shared" si="609"/>
        <v>2.1783080083779294</v>
      </c>
      <c r="N2099" s="96">
        <f t="shared" si="610"/>
        <v>19</v>
      </c>
      <c r="O2099" s="26">
        <f t="shared" si="611"/>
        <v>0.57833836963097607</v>
      </c>
      <c r="P2099" s="3">
        <f>IF(L2099&gt;'Power Curve'!$C$37,0,INDEX(Ci,$N2099,1)*POWER(1-O2099,3)+INDEX(Ci,$N2099,2)*3*O2099*POWER(1-O2099,2)+INDEX(Ci,$N2099,3)*3*POWER(O2099,2)*(1-O2099)+INDEX(Ci,$N2099,4)*POWER(O2099,3))</f>
        <v>1985.8210159142454</v>
      </c>
      <c r="Q2099" s="3">
        <f>MAX(0,MIN(P2099-V2099+W2099,'Power Curve'!$C$39))</f>
        <v>1983.90321934496</v>
      </c>
      <c r="R2099" s="3">
        <f t="shared" si="612"/>
        <v>1963.0200500488311</v>
      </c>
      <c r="S2099" s="3">
        <f t="shared" si="613"/>
        <v>20.883169296128926</v>
      </c>
      <c r="T2099" s="3">
        <f t="shared" si="614"/>
        <v>20.883169296128926</v>
      </c>
      <c r="V2099" s="37">
        <f t="array" ref="V2099">SUM(_xlfn.NORM.DIST($AD$3:$AD$1003,$L2099,$AA2099,FALSE)*WindSpeedStep*$AE$3:$AE$1003)/AG2099</f>
        <v>1984.9106197484655</v>
      </c>
      <c r="W2099" s="37">
        <f t="array" ref="W2099">SUM(_xlfn.NORM.DIST($AD$3:$AD$1003,$L2099,$AB2099,FALSE)*WindSpeedStep*$AE$3:$AE$1003)/AH2099</f>
        <v>1982.99282317918</v>
      </c>
      <c r="Y2099" s="1">
        <f t="shared" si="615"/>
        <v>18</v>
      </c>
      <c r="Z2099" s="99">
        <f>IF(L2099&lt;'Power Curve'!$P$28,'Power Curve'!$Q$28,IF(L2099&gt;'Power Curve'!$P$29,'Power Curve'!$Q$29,INDEX(ReferenceTurbulence,Y2099)+(L2099-INDEX(ReferenceTurbulenceWindSpeed,Y2099))*(INDEX(ReferenceTurbulence,Y2099+1)-INDEX(ReferenceTurbulence,Y2099))/(INDEX(ReferenceTurbulenceWindSpeed,Y2099+1)-INDEX(ReferenceTurbulenceWindSpeed,Y2099))))</f>
        <v>0.11991556792950689</v>
      </c>
      <c r="AA2099" s="100">
        <f t="shared" si="621"/>
        <v>2.1881966342332384</v>
      </c>
      <c r="AB2099" s="29">
        <f t="shared" si="622"/>
        <v>2.8232462491521906</v>
      </c>
      <c r="AG2099" s="40">
        <f t="array" ref="AG2099">SUM(_xlfn.NORM.DIST($AD$3:$AD$1003,$F2099,$AA2099,FALSE)*WindSpeedStep)</f>
        <v>0.99999999999998823</v>
      </c>
      <c r="AH2099" s="40">
        <f t="array" ref="AH2099">SUM(_xlfn.NORM.DIST($AD$3:$AD$1003,$F2099,$AB2099,FALSE)*WindSpeedStep)</f>
        <v>0.99999999997777511</v>
      </c>
      <c r="AJ2099" s="47">
        <f t="shared" si="616"/>
        <v>18</v>
      </c>
      <c r="AK2099" s="83" t="b">
        <f>COUNTIF('Power Curve'!$D$2:$D$31,AJ2099)&gt;0</f>
        <v>1</v>
      </c>
      <c r="AL2099" s="83" t="b">
        <f t="shared" si="617"/>
        <v>0</v>
      </c>
      <c r="AM2099" s="83" t="b">
        <f t="shared" si="623"/>
        <v>1</v>
      </c>
      <c r="AN2099" s="47" t="str">
        <f t="shared" si="618"/>
        <v>Outer</v>
      </c>
      <c r="AO2099" s="48" t="str">
        <f t="shared" si="619"/>
        <v>2.1-2.2</v>
      </c>
      <c r="AP2099" s="49" t="str">
        <f t="shared" si="624"/>
        <v>10-11</v>
      </c>
      <c r="AQ2099" s="49" t="str">
        <f t="shared" si="625"/>
        <v>Mar</v>
      </c>
      <c r="AR2099" s="48" t="str">
        <f t="shared" si="626"/>
        <v>265-275</v>
      </c>
      <c r="AS2099" s="49" t="str">
        <f t="shared" si="620"/>
        <v>HWS-HTI</v>
      </c>
    </row>
    <row r="2100" spans="5:45" x14ac:dyDescent="0.3">
      <c r="E2100" s="15">
        <v>40984.4375</v>
      </c>
      <c r="F2100" s="21">
        <v>18.059999999999999</v>
      </c>
      <c r="G2100" s="21">
        <v>1969.4299468994191</v>
      </c>
      <c r="H2100" s="42">
        <v>1.1669049172235011</v>
      </c>
      <c r="I2100" s="35">
        <v>277.2</v>
      </c>
      <c r="J2100" s="43">
        <v>0.16002214839424145</v>
      </c>
      <c r="K2100" s="44">
        <v>0.1614087413357895</v>
      </c>
      <c r="L2100" s="26">
        <f t="shared" si="608"/>
        <v>17.769868189804445</v>
      </c>
      <c r="M2100" s="26">
        <f t="shared" si="609"/>
        <v>2.1044403874320179</v>
      </c>
      <c r="N2100" s="96">
        <f t="shared" si="610"/>
        <v>18</v>
      </c>
      <c r="O2100" s="26">
        <f t="shared" si="611"/>
        <v>0.84244173792488264</v>
      </c>
      <c r="P2100" s="3">
        <f>IF(L2100&gt;'Power Curve'!$C$37,0,INDEX(Ci,$N2100,1)*POWER(1-O2100,3)+INDEX(Ci,$N2100,2)*3*O2100*POWER(1-O2100,2)+INDEX(Ci,$N2100,3)*3*POWER(O2100,2)*(1-O2100)+INDEX(Ci,$N2100,4)*POWER(O2100,3))</f>
        <v>1980.2995785253715</v>
      </c>
      <c r="Q2100" s="3">
        <f>MAX(0,MIN(P2100-V2100+W2100,'Power Curve'!$C$39))</f>
        <v>1976.9423198459199</v>
      </c>
      <c r="R2100" s="3">
        <f t="shared" si="612"/>
        <v>1969.4299468994191</v>
      </c>
      <c r="S2100" s="3">
        <f t="shared" si="613"/>
        <v>7.5123729465008182</v>
      </c>
      <c r="T2100" s="3">
        <f t="shared" si="614"/>
        <v>7.5123729465008182</v>
      </c>
      <c r="V2100" s="37">
        <f t="array" ref="V2100">SUM(_xlfn.NORM.DIST($AD$3:$AD$1003,$L2100,$AA2100,FALSE)*WindSpeedStep*$AE$3:$AE$1003)/AG2100</f>
        <v>1984.3684265403151</v>
      </c>
      <c r="W2100" s="37">
        <f t="array" ref="W2100">SUM(_xlfn.NORM.DIST($AD$3:$AD$1003,$L2100,$AB2100,FALSE)*WindSpeedStep*$AE$3:$AE$1003)/AH2100</f>
        <v>1981.0111678608635</v>
      </c>
      <c r="Y2100" s="1">
        <f t="shared" si="615"/>
        <v>17</v>
      </c>
      <c r="Z2100" s="99">
        <f>IF(L2100&lt;'Power Curve'!$P$28,'Power Curve'!$Q$28,IF(L2100&gt;'Power Curve'!$P$29,'Power Curve'!$Q$29,INDEX(ReferenceTurbulence,Y2100)+(L2100-INDEX(ReferenceTurbulenceWindSpeed,Y2100))*(INDEX(ReferenceTurbulence,Y2100+1)-INDEX(ReferenceTurbulence,Y2100))/(INDEX(ReferenceTurbulenceWindSpeed,Y2100+1)-INDEX(ReferenceTurbulenceWindSpeed,Y2100))))</f>
        <v>0.11904367484311165</v>
      </c>
      <c r="AA2100" s="100">
        <f t="shared" si="621"/>
        <v>2.1153904107920334</v>
      </c>
      <c r="AB2100" s="29">
        <f t="shared" si="622"/>
        <v>2.8435724844149974</v>
      </c>
      <c r="AG2100" s="40">
        <f t="array" ref="AG2100">SUM(_xlfn.NORM.DIST($AD$3:$AD$1003,$F2100,$AA2100,FALSE)*WindSpeedStep)</f>
        <v>0.99999999999998901</v>
      </c>
      <c r="AH2100" s="40">
        <f t="array" ref="AH2100">SUM(_xlfn.NORM.DIST($AD$3:$AD$1003,$F2100,$AB2100,FALSE)*WindSpeedStep)</f>
        <v>0.99999999990490551</v>
      </c>
      <c r="AJ2100" s="47">
        <f t="shared" si="616"/>
        <v>18</v>
      </c>
      <c r="AK2100" s="83" t="b">
        <f>COUNTIF('Power Curve'!$D$2:$D$31,AJ2100)&gt;0</f>
        <v>1</v>
      </c>
      <c r="AL2100" s="83" t="b">
        <f t="shared" si="617"/>
        <v>0</v>
      </c>
      <c r="AM2100" s="83" t="b">
        <f t="shared" si="623"/>
        <v>1</v>
      </c>
      <c r="AN2100" s="47" t="str">
        <f t="shared" si="618"/>
        <v>Outer</v>
      </c>
      <c r="AO2100" s="48" t="str">
        <f t="shared" si="619"/>
        <v>2.1-2.2</v>
      </c>
      <c r="AP2100" s="49" t="str">
        <f t="shared" si="624"/>
        <v>10-11</v>
      </c>
      <c r="AQ2100" s="49" t="str">
        <f t="shared" si="625"/>
        <v>Mar</v>
      </c>
      <c r="AR2100" s="48" t="str">
        <f t="shared" si="626"/>
        <v>275-285</v>
      </c>
      <c r="AS2100" s="49" t="str">
        <f t="shared" si="620"/>
        <v>HWS-HTI</v>
      </c>
    </row>
    <row r="2101" spans="5:45" x14ac:dyDescent="0.3">
      <c r="E2101" s="15">
        <v>40984.444444444445</v>
      </c>
      <c r="F2101" s="21">
        <v>16.62</v>
      </c>
      <c r="G2101" s="21">
        <v>1961.739974975588</v>
      </c>
      <c r="H2101" s="42">
        <v>1.1675975511751766</v>
      </c>
      <c r="I2101" s="35">
        <v>266.2</v>
      </c>
      <c r="J2101" s="43">
        <v>0.16004813477737664</v>
      </c>
      <c r="K2101" s="44">
        <v>0.12508508030624868</v>
      </c>
      <c r="L2101" s="26">
        <f t="shared" si="608"/>
        <v>16.356236506519284</v>
      </c>
      <c r="M2101" s="26">
        <f t="shared" si="609"/>
        <v>1.8859590538258755</v>
      </c>
      <c r="N2101" s="96">
        <f t="shared" si="610"/>
        <v>17</v>
      </c>
      <c r="O2101" s="26">
        <f t="shared" si="611"/>
        <v>0.36231184478504258</v>
      </c>
      <c r="P2101" s="3">
        <f>IF(L2101&gt;'Power Curve'!$C$37,0,INDEX(Ci,$N2101,1)*POWER(1-O2101,3)+INDEX(Ci,$N2101,2)*3*O2101*POWER(1-O2101,2)+INDEX(Ci,$N2101,3)*3*POWER(O2101,2)*(1-O2101)+INDEX(Ci,$N2101,4)*POWER(O2101,3))</f>
        <v>1983.6743392795242</v>
      </c>
      <c r="Q2101" s="3">
        <f>MAX(0,MIN(P2101-V2101+W2101,'Power Curve'!$C$39))</f>
        <v>1976.3575735204786</v>
      </c>
      <c r="R2101" s="3">
        <f t="shared" si="612"/>
        <v>1961.739974975588</v>
      </c>
      <c r="S2101" s="3">
        <f t="shared" si="613"/>
        <v>14.617598544890598</v>
      </c>
      <c r="T2101" s="3">
        <f t="shared" si="614"/>
        <v>14.617598544890598</v>
      </c>
      <c r="V2101" s="37">
        <f t="array" ref="V2101">SUM(_xlfn.NORM.DIST($AD$3:$AD$1003,$L2101,$AA2101,FALSE)*WindSpeedStep*$AE$3:$AE$1003)/AG2101</f>
        <v>1982.0661757554426</v>
      </c>
      <c r="W2101" s="37">
        <f t="array" ref="W2101">SUM(_xlfn.NORM.DIST($AD$3:$AD$1003,$L2101,$AB2101,FALSE)*WindSpeedStep*$AE$3:$AE$1003)/AH2101</f>
        <v>1974.7494099963969</v>
      </c>
      <c r="Y2101" s="1">
        <f t="shared" si="615"/>
        <v>16</v>
      </c>
      <c r="Z2101" s="99">
        <f>IF(L2101&lt;'Power Curve'!$P$28,'Power Curve'!$Q$28,IF(L2101&gt;'Power Curve'!$P$29,'Power Curve'!$Q$29,INDEX(ReferenceTurbulence,Y2101)+(L2101-INDEX(ReferenceTurbulenceWindSpeed,Y2101))*(INDEX(ReferenceTurbulence,Y2101+1)-INDEX(ReferenceTurbulence,Y2101))/(INDEX(ReferenceTurbulenceWindSpeed,Y2101+1)-INDEX(ReferenceTurbulenceWindSpeed,Y2101))))</f>
        <v>0.12103639338720508</v>
      </c>
      <c r="AA2101" s="100">
        <f t="shared" si="621"/>
        <v>1.9796998761372331</v>
      </c>
      <c r="AB2101" s="29">
        <f t="shared" si="622"/>
        <v>2.6177851448460467</v>
      </c>
      <c r="AG2101" s="40">
        <f t="array" ref="AG2101">SUM(_xlfn.NORM.DIST($AD$3:$AD$1003,$F2101,$AA2101,FALSE)*WindSpeedStep)</f>
        <v>0.99999999999999345</v>
      </c>
      <c r="AH2101" s="40">
        <f t="array" ref="AH2101">SUM(_xlfn.NORM.DIST($AD$3:$AD$1003,$F2101,$AB2101,FALSE)*WindSpeedStep)</f>
        <v>0.99999999990446686</v>
      </c>
      <c r="AJ2101" s="47">
        <f t="shared" si="616"/>
        <v>16</v>
      </c>
      <c r="AK2101" s="83" t="b">
        <f>COUNTIF('Power Curve'!$D$2:$D$31,AJ2101)&gt;0</f>
        <v>1</v>
      </c>
      <c r="AL2101" s="83" t="b">
        <f t="shared" si="617"/>
        <v>0</v>
      </c>
      <c r="AM2101" s="83" t="b">
        <f t="shared" si="623"/>
        <v>1</v>
      </c>
      <c r="AN2101" s="47" t="str">
        <f t="shared" si="618"/>
        <v>Outer</v>
      </c>
      <c r="AO2101" s="48" t="str">
        <f t="shared" si="619"/>
        <v>1.8-1.9</v>
      </c>
      <c r="AP2101" s="49" t="str">
        <f t="shared" si="624"/>
        <v>10-11</v>
      </c>
      <c r="AQ2101" s="49" t="str">
        <f t="shared" si="625"/>
        <v>Mar</v>
      </c>
      <c r="AR2101" s="48" t="str">
        <f t="shared" si="626"/>
        <v>265-275</v>
      </c>
      <c r="AS2101" s="49" t="str">
        <f t="shared" si="620"/>
        <v>HWS-HTI</v>
      </c>
    </row>
    <row r="2102" spans="5:45" x14ac:dyDescent="0.3">
      <c r="E2102" s="15">
        <v>40984.472222222219</v>
      </c>
      <c r="F2102" s="21">
        <v>17.170000000000002</v>
      </c>
      <c r="G2102" s="21">
        <v>1972.929992675781</v>
      </c>
      <c r="H2102" s="42">
        <v>1.170116476896409</v>
      </c>
      <c r="I2102" s="35">
        <v>277.2</v>
      </c>
      <c r="J2102" s="43">
        <v>0.1118229470005824</v>
      </c>
      <c r="K2102" s="44">
        <v>9.2589003299378123E-2</v>
      </c>
      <c r="L2102" s="26">
        <f t="shared" si="608"/>
        <v>16.909650466909021</v>
      </c>
      <c r="M2102" s="26">
        <f t="shared" si="609"/>
        <v>1.9714909653781267</v>
      </c>
      <c r="N2102" s="96">
        <f t="shared" si="610"/>
        <v>17</v>
      </c>
      <c r="O2102" s="26">
        <f t="shared" si="611"/>
        <v>0.92192218775822088</v>
      </c>
      <c r="P2102" s="3">
        <f>IF(L2102&gt;'Power Curve'!$C$37,0,INDEX(Ci,$N2102,1)*POWER(1-O2102,3)+INDEX(Ci,$N2102,2)*3*O2102*POWER(1-O2102,2)+INDEX(Ci,$N2102,3)*3*POWER(O2102,2)*(1-O2102)+INDEX(Ci,$N2102,4)*POWER(O2102,3))</f>
        <v>1985.1391655410389</v>
      </c>
      <c r="Q2102" s="3">
        <f>MAX(0,MIN(P2102-V2102+W2102,'Power Curve'!$C$39))</f>
        <v>1985.4947823865734</v>
      </c>
      <c r="R2102" s="3">
        <f t="shared" si="612"/>
        <v>1972.929992675781</v>
      </c>
      <c r="S2102" s="3">
        <f t="shared" si="613"/>
        <v>12.564789710792411</v>
      </c>
      <c r="T2102" s="3">
        <f t="shared" si="614"/>
        <v>12.564789710792411</v>
      </c>
      <c r="V2102" s="37">
        <f t="array" ref="V2102">SUM(_xlfn.NORM.DIST($AD$3:$AD$1003,$L2102,$AA2102,FALSE)*WindSpeedStep*$AE$3:$AE$1003)/AG2102</f>
        <v>1983.1013049903786</v>
      </c>
      <c r="W2102" s="37">
        <f t="array" ref="W2102">SUM(_xlfn.NORM.DIST($AD$3:$AD$1003,$L2102,$AB2102,FALSE)*WindSpeedStep*$AE$3:$AE$1003)/AH2102</f>
        <v>1983.4569218359131</v>
      </c>
      <c r="Y2102" s="1">
        <f t="shared" si="615"/>
        <v>16</v>
      </c>
      <c r="Z2102" s="99">
        <f>IF(L2102&lt;'Power Curve'!$P$28,'Power Curve'!$Q$28,IF(L2102&gt;'Power Curve'!$P$29,'Power Curve'!$Q$29,INDEX(ReferenceTurbulence,Y2102)+(L2102-INDEX(ReferenceTurbulenceWindSpeed,Y2102))*(INDEX(ReferenceTurbulence,Y2102+1)-INDEX(ReferenceTurbulence,Y2102))/(INDEX(ReferenceTurbulenceWindSpeed,Y2102+1)-INDEX(ReferenceTurbulenceWindSpeed,Y2102))))</f>
        <v>0.12104393330869528</v>
      </c>
      <c r="AA2102" s="100">
        <f t="shared" si="621"/>
        <v>2.0468106033898836</v>
      </c>
      <c r="AB2102" s="29">
        <f t="shared" si="622"/>
        <v>1.8908869479595409</v>
      </c>
      <c r="AG2102" s="40">
        <f t="array" ref="AG2102">SUM(_xlfn.NORM.DIST($AD$3:$AD$1003,$F2102,$AA2102,FALSE)*WindSpeedStep)</f>
        <v>0.99999999999999167</v>
      </c>
      <c r="AH2102" s="40">
        <f t="array" ref="AH2102">SUM(_xlfn.NORM.DIST($AD$3:$AD$1003,$F2102,$AB2102,FALSE)*WindSpeedStep)</f>
        <v>0.99999999999999079</v>
      </c>
      <c r="AJ2102" s="47">
        <f t="shared" si="616"/>
        <v>17</v>
      </c>
      <c r="AK2102" s="83" t="b">
        <f>COUNTIF('Power Curve'!$D$2:$D$31,AJ2102)&gt;0</f>
        <v>1</v>
      </c>
      <c r="AL2102" s="83" t="b">
        <f t="shared" si="617"/>
        <v>0</v>
      </c>
      <c r="AM2102" s="83" t="b">
        <f t="shared" si="623"/>
        <v>1</v>
      </c>
      <c r="AN2102" s="47" t="str">
        <f t="shared" si="618"/>
        <v>Outer</v>
      </c>
      <c r="AO2102" s="48" t="str">
        <f t="shared" si="619"/>
        <v>1.9-2.0</v>
      </c>
      <c r="AP2102" s="49" t="str">
        <f t="shared" si="624"/>
        <v>11-12</v>
      </c>
      <c r="AQ2102" s="49" t="str">
        <f t="shared" si="625"/>
        <v>Mar</v>
      </c>
      <c r="AR2102" s="48" t="str">
        <f t="shared" si="626"/>
        <v>275-285</v>
      </c>
      <c r="AS2102" s="49" t="str">
        <f t="shared" si="620"/>
        <v>Inner-TI</v>
      </c>
    </row>
    <row r="2103" spans="5:45" x14ac:dyDescent="0.3">
      <c r="E2103" s="15">
        <v>40984.479166666664</v>
      </c>
      <c r="F2103" s="21">
        <v>15.55</v>
      </c>
      <c r="G2103" s="21">
        <v>1978.429992675781</v>
      </c>
      <c r="H2103" s="42">
        <v>1.1710698203835357</v>
      </c>
      <c r="I2103" s="35">
        <v>274.89999999999998</v>
      </c>
      <c r="J2103" s="43">
        <v>0.12218649517684886</v>
      </c>
      <c r="K2103" s="44">
        <v>0.13921211874335079</v>
      </c>
      <c r="L2103" s="26">
        <f t="shared" si="608"/>
        <v>15.318372522130407</v>
      </c>
      <c r="M2103" s="26">
        <f t="shared" si="609"/>
        <v>1.7255538294012858</v>
      </c>
      <c r="N2103" s="96">
        <f t="shared" si="610"/>
        <v>16</v>
      </c>
      <c r="O2103" s="26">
        <f t="shared" si="611"/>
        <v>0.31876155813669049</v>
      </c>
      <c r="P2103" s="3">
        <f>IF(L2103&gt;'Power Curve'!$C$37,0,INDEX(Ci,$N2103,1)*POWER(1-O2103,3)+INDEX(Ci,$N2103,2)*3*O2103*POWER(1-O2103,2)+INDEX(Ci,$N2103,3)*3*POWER(O2103,2)*(1-O2103)+INDEX(Ci,$N2103,4)*POWER(O2103,3))</f>
        <v>1980.1844284964345</v>
      </c>
      <c r="Q2103" s="3">
        <f>MAX(0,MIN(P2103-V2103+W2103,'Power Curve'!$C$39))</f>
        <v>1980.2547028263537</v>
      </c>
      <c r="R2103" s="3">
        <f t="shared" si="612"/>
        <v>1978.429992675781</v>
      </c>
      <c r="S2103" s="3">
        <f t="shared" si="613"/>
        <v>1.8247101505726278</v>
      </c>
      <c r="T2103" s="3">
        <f t="shared" si="614"/>
        <v>1.8247101505726278</v>
      </c>
      <c r="V2103" s="37">
        <f t="array" ref="V2103">SUM(_xlfn.NORM.DIST($AD$3:$AD$1003,$L2103,$AA2103,FALSE)*WindSpeedStep*$AE$3:$AE$1003)/AG2103</f>
        <v>1978.5938748672606</v>
      </c>
      <c r="W2103" s="37">
        <f t="array" ref="W2103">SUM(_xlfn.NORM.DIST($AD$3:$AD$1003,$L2103,$AB2103,FALSE)*WindSpeedStep*$AE$3:$AE$1003)/AH2103</f>
        <v>1978.6641491971798</v>
      </c>
      <c r="Y2103" s="1">
        <f t="shared" si="615"/>
        <v>15</v>
      </c>
      <c r="Z2103" s="99">
        <f>IF(L2103&lt;'Power Curve'!$P$28,'Power Curve'!$Q$28,IF(L2103&gt;'Power Curve'!$P$29,'Power Curve'!$Q$29,INDEX(ReferenceTurbulence,Y2103)+(L2103-INDEX(ReferenceTurbulenceWindSpeed,Y2103))*(INDEX(ReferenceTurbulence,Y2103+1)-INDEX(ReferenceTurbulence,Y2103))/(INDEX(ReferenceTurbulenceWindSpeed,Y2103+1)-INDEX(ReferenceTurbulenceWindSpeed,Y2103))))</f>
        <v>0.12256067016157851</v>
      </c>
      <c r="AA2103" s="100">
        <f t="shared" si="621"/>
        <v>1.8774300020970123</v>
      </c>
      <c r="AB2103" s="29">
        <f t="shared" si="622"/>
        <v>1.8716982502924611</v>
      </c>
      <c r="AG2103" s="40">
        <f t="array" ref="AG2103">SUM(_xlfn.NORM.DIST($AD$3:$AD$1003,$F2103,$AA2103,FALSE)*WindSpeedStep)</f>
        <v>0.99999999999999645</v>
      </c>
      <c r="AH2103" s="40">
        <f t="array" ref="AH2103">SUM(_xlfn.NORM.DIST($AD$3:$AD$1003,$F2103,$AB2103,FALSE)*WindSpeedStep)</f>
        <v>0.999999999999996</v>
      </c>
      <c r="AJ2103" s="47">
        <f t="shared" si="616"/>
        <v>15</v>
      </c>
      <c r="AK2103" s="83" t="b">
        <f>COUNTIF('Power Curve'!$D$2:$D$31,AJ2103)&gt;0</f>
        <v>1</v>
      </c>
      <c r="AL2103" s="83" t="b">
        <f t="shared" si="617"/>
        <v>0</v>
      </c>
      <c r="AM2103" s="83" t="b">
        <f t="shared" si="623"/>
        <v>1</v>
      </c>
      <c r="AN2103" s="47" t="str">
        <f t="shared" si="618"/>
        <v>Inner</v>
      </c>
      <c r="AO2103" s="48" t="str">
        <f t="shared" si="619"/>
        <v>1.7-1.8</v>
      </c>
      <c r="AP2103" s="49" t="str">
        <f t="shared" si="624"/>
        <v>11-12</v>
      </c>
      <c r="AQ2103" s="49" t="str">
        <f t="shared" si="625"/>
        <v>Mar</v>
      </c>
      <c r="AR2103" s="48" t="str">
        <f t="shared" si="626"/>
        <v>265-275</v>
      </c>
      <c r="AS2103" s="49" t="str">
        <f t="shared" si="620"/>
        <v>Inner-TI</v>
      </c>
    </row>
    <row r="2104" spans="5:45" x14ac:dyDescent="0.3">
      <c r="E2104" s="15">
        <v>40984.506944444445</v>
      </c>
      <c r="F2104" s="21">
        <v>14.71</v>
      </c>
      <c r="G2104" s="21">
        <v>1976.080017089841</v>
      </c>
      <c r="H2104" s="42">
        <v>1.1719148669060087</v>
      </c>
      <c r="I2104" s="35">
        <v>268.10000000000002</v>
      </c>
      <c r="J2104" s="43">
        <v>0.13392250169952413</v>
      </c>
      <c r="K2104" s="44">
        <v>0.10249081391743065</v>
      </c>
      <c r="L2104" s="26">
        <f t="shared" si="608"/>
        <v>14.494369587893726</v>
      </c>
      <c r="M2104" s="26">
        <f t="shared" si="609"/>
        <v>1.5982015196758614</v>
      </c>
      <c r="N2104" s="96">
        <f t="shared" si="610"/>
        <v>15</v>
      </c>
      <c r="O2104" s="26">
        <f t="shared" si="611"/>
        <v>0.51657428986724518</v>
      </c>
      <c r="P2104" s="3">
        <f>IF(L2104&gt;'Power Curve'!$C$37,0,INDEX(Ci,$N2104,1)*POWER(1-O2104,3)+INDEX(Ci,$N2104,2)*3*O2104*POWER(1-O2104,2)+INDEX(Ci,$N2104,3)*3*POWER(O2104,2)*(1-O2104)+INDEX(Ci,$N2104,4)*POWER(O2104,3))</f>
        <v>1977.4287007908142</v>
      </c>
      <c r="Q2104" s="3">
        <f>MAX(0,MIN(P2104-V2104+W2104,'Power Curve'!$C$39))</f>
        <v>1972.6634079469127</v>
      </c>
      <c r="R2104" s="3">
        <f t="shared" si="612"/>
        <v>1976.080017089841</v>
      </c>
      <c r="S2104" s="3">
        <f t="shared" si="613"/>
        <v>-3.416609142928337</v>
      </c>
      <c r="T2104" s="3">
        <f t="shared" si="614"/>
        <v>3.416609142928337</v>
      </c>
      <c r="V2104" s="37">
        <f t="array" ref="V2104">SUM(_xlfn.NORM.DIST($AD$3:$AD$1003,$L2104,$AA2104,FALSE)*WindSpeedStep*$AE$3:$AE$1003)/AG2104</f>
        <v>1973.3314214883405</v>
      </c>
      <c r="W2104" s="37">
        <f t="array" ref="W2104">SUM(_xlfn.NORM.DIST($AD$3:$AD$1003,$L2104,$AB2104,FALSE)*WindSpeedStep*$AE$3:$AE$1003)/AH2104</f>
        <v>1968.566128644439</v>
      </c>
      <c r="Y2104" s="1">
        <f t="shared" si="615"/>
        <v>14</v>
      </c>
      <c r="Z2104" s="99">
        <f>IF(L2104&lt;'Power Curve'!$P$28,'Power Curve'!$Q$28,IF(L2104&gt;'Power Curve'!$P$29,'Power Curve'!$Q$29,INDEX(ReferenceTurbulence,Y2104)+(L2104-INDEX(ReferenceTurbulenceWindSpeed,Y2104))*(INDEX(ReferenceTurbulence,Y2104+1)-INDEX(ReferenceTurbulence,Y2104))/(INDEX(ReferenceTurbulenceWindSpeed,Y2104+1)-INDEX(ReferenceTurbulenceWindSpeed,Y2104))))</f>
        <v>0.12202847051917255</v>
      </c>
      <c r="AA2104" s="100">
        <f t="shared" si="621"/>
        <v>1.7687257519502808</v>
      </c>
      <c r="AB2104" s="29">
        <f t="shared" si="622"/>
        <v>1.9411222357682283</v>
      </c>
      <c r="AG2104" s="40">
        <f t="array" ref="AG2104">SUM(_xlfn.NORM.DIST($AD$3:$AD$1003,$F2104,$AA2104,FALSE)*WindSpeedStep)</f>
        <v>1</v>
      </c>
      <c r="AH2104" s="40">
        <f t="array" ref="AH2104">SUM(_xlfn.NORM.DIST($AD$3:$AD$1003,$F2104,$AB2104,FALSE)*WindSpeedStep)</f>
        <v>0.99999999999998535</v>
      </c>
      <c r="AJ2104" s="47">
        <f t="shared" si="616"/>
        <v>14</v>
      </c>
      <c r="AK2104" s="83" t="b">
        <f>COUNTIF('Power Curve'!$D$2:$D$31,AJ2104)&gt;0</f>
        <v>1</v>
      </c>
      <c r="AL2104" s="83" t="b">
        <f t="shared" si="617"/>
        <v>0</v>
      </c>
      <c r="AM2104" s="83" t="b">
        <f t="shared" si="623"/>
        <v>1</v>
      </c>
      <c r="AN2104" s="47" t="str">
        <f t="shared" si="618"/>
        <v>Inner</v>
      </c>
      <c r="AO2104" s="48" t="str">
        <f t="shared" si="619"/>
        <v>1.5-1.6</v>
      </c>
      <c r="AP2104" s="49" t="str">
        <f t="shared" si="624"/>
        <v>12-13</v>
      </c>
      <c r="AQ2104" s="49" t="str">
        <f t="shared" si="625"/>
        <v>Mar</v>
      </c>
      <c r="AR2104" s="48" t="str">
        <f t="shared" si="626"/>
        <v>265-275</v>
      </c>
      <c r="AS2104" s="49" t="str">
        <f t="shared" si="620"/>
        <v>Inner-TI</v>
      </c>
    </row>
    <row r="2105" spans="5:45" x14ac:dyDescent="0.3">
      <c r="E2105" s="15">
        <v>40984.513888888891</v>
      </c>
      <c r="F2105" s="21">
        <v>13.8</v>
      </c>
      <c r="G2105" s="21">
        <v>1967.3599548339871</v>
      </c>
      <c r="H2105" s="42">
        <v>1.172358791033592</v>
      </c>
      <c r="I2105" s="35">
        <v>266.10000000000002</v>
      </c>
      <c r="J2105" s="43">
        <v>0.12246376811594202</v>
      </c>
      <c r="K2105" s="44">
        <v>0.19111426819160737</v>
      </c>
      <c r="L2105" s="26">
        <f t="shared" si="608"/>
        <v>13.599425794127125</v>
      </c>
      <c r="M2105" s="26">
        <f t="shared" si="609"/>
        <v>1.4598850714265723</v>
      </c>
      <c r="N2105" s="96">
        <f t="shared" si="610"/>
        <v>14</v>
      </c>
      <c r="O2105" s="26">
        <f t="shared" si="611"/>
        <v>0.63246202655159267</v>
      </c>
      <c r="P2105" s="3">
        <f>IF(L2105&gt;'Power Curve'!$C$37,0,INDEX(Ci,$N2105,1)*POWER(1-O2105,3)+INDEX(Ci,$N2105,2)*3*O2105*POWER(1-O2105,2)+INDEX(Ci,$N2105,3)*3*POWER(O2105,2)*(1-O2105)+INDEX(Ci,$N2105,4)*POWER(O2105,3))</f>
        <v>1969.545835787045</v>
      </c>
      <c r="Q2105" s="3">
        <f>MAX(0,MIN(P2105-V2105+W2105,'Power Curve'!$C$39))</f>
        <v>1968.6858590855957</v>
      </c>
      <c r="R2105" s="3">
        <f t="shared" si="612"/>
        <v>1967.3599548339871</v>
      </c>
      <c r="S2105" s="3">
        <f t="shared" si="613"/>
        <v>1.3259042516085628</v>
      </c>
      <c r="T2105" s="3">
        <f t="shared" si="614"/>
        <v>1.3259042516085628</v>
      </c>
      <c r="V2105" s="37">
        <f t="array" ref="V2105">SUM(_xlfn.NORM.DIST($AD$3:$AD$1003,$L2105,$AA2105,FALSE)*WindSpeedStep*$AE$3:$AE$1003)/AG2105</f>
        <v>1961.3683719399116</v>
      </c>
      <c r="W2105" s="37">
        <f t="array" ref="W2105">SUM(_xlfn.NORM.DIST($AD$3:$AD$1003,$L2105,$AB2105,FALSE)*WindSpeedStep*$AE$3:$AE$1003)/AH2105</f>
        <v>1960.5083952384623</v>
      </c>
      <c r="Y2105" s="1">
        <f t="shared" si="615"/>
        <v>13</v>
      </c>
      <c r="Z2105" s="99">
        <f>IF(L2105&lt;'Power Curve'!$P$28,'Power Curve'!$Q$28,IF(L2105&gt;'Power Curve'!$P$29,'Power Curve'!$Q$29,INDEX(ReferenceTurbulence,Y2105)+(L2105-INDEX(ReferenceTurbulenceWindSpeed,Y2105))*(INDEX(ReferenceTurbulence,Y2105+1)-INDEX(ReferenceTurbulence,Y2105))/(INDEX(ReferenceTurbulenceWindSpeed,Y2105+1)-INDEX(ReferenceTurbulenceWindSpeed,Y2105))))</f>
        <v>0.12109284352151765</v>
      </c>
      <c r="AA2105" s="100">
        <f t="shared" si="621"/>
        <v>1.6467931396707269</v>
      </c>
      <c r="AB2105" s="29">
        <f t="shared" si="622"/>
        <v>1.6654369269619449</v>
      </c>
      <c r="AG2105" s="40">
        <f t="array" ref="AG2105">SUM(_xlfn.NORM.DIST($AD$3:$AD$1003,$F2105,$AA2105,FALSE)*WindSpeedStep)</f>
        <v>1.0000000000000018</v>
      </c>
      <c r="AH2105" s="40">
        <f t="array" ref="AH2105">SUM(_xlfn.NORM.DIST($AD$3:$AD$1003,$F2105,$AB2105,FALSE)*WindSpeedStep)</f>
        <v>1.0000000000000024</v>
      </c>
      <c r="AJ2105" s="47">
        <f t="shared" si="616"/>
        <v>14</v>
      </c>
      <c r="AK2105" s="83" t="b">
        <f>COUNTIF('Power Curve'!$D$2:$D$31,AJ2105)&gt;0</f>
        <v>1</v>
      </c>
      <c r="AL2105" s="83" t="b">
        <f t="shared" si="617"/>
        <v>0</v>
      </c>
      <c r="AM2105" s="83" t="b">
        <f t="shared" si="623"/>
        <v>1</v>
      </c>
      <c r="AN2105" s="47" t="str">
        <f t="shared" si="618"/>
        <v>Inner</v>
      </c>
      <c r="AO2105" s="48" t="str">
        <f t="shared" si="619"/>
        <v>1.4-1.5</v>
      </c>
      <c r="AP2105" s="49" t="str">
        <f t="shared" si="624"/>
        <v>12-13</v>
      </c>
      <c r="AQ2105" s="49" t="str">
        <f t="shared" si="625"/>
        <v>Mar</v>
      </c>
      <c r="AR2105" s="48" t="str">
        <f t="shared" si="626"/>
        <v>265-275</v>
      </c>
      <c r="AS2105" s="49" t="str">
        <f t="shared" si="620"/>
        <v>Inner-TI</v>
      </c>
    </row>
    <row r="2106" spans="5:45" x14ac:dyDescent="0.3">
      <c r="E2106" s="15">
        <v>40984.520833333336</v>
      </c>
      <c r="F2106" s="21">
        <v>14.58</v>
      </c>
      <c r="G2106" s="21">
        <v>1932.909973144529</v>
      </c>
      <c r="H2106" s="42">
        <v>1.1722979565377318</v>
      </c>
      <c r="I2106" s="35">
        <v>272.89999999999998</v>
      </c>
      <c r="J2106" s="43">
        <v>0.18175582990397804</v>
      </c>
      <c r="K2106" s="44">
        <v>0.14288187786570661</v>
      </c>
      <c r="L2106" s="26">
        <f t="shared" si="608"/>
        <v>14.367840463580951</v>
      </c>
      <c r="M2106" s="26">
        <f t="shared" si="609"/>
        <v>1.5786460356366034</v>
      </c>
      <c r="N2106" s="96">
        <f t="shared" si="610"/>
        <v>15</v>
      </c>
      <c r="O2106" s="26">
        <f t="shared" si="611"/>
        <v>0.39569599022017465</v>
      </c>
      <c r="P2106" s="3">
        <f>IF(L2106&gt;'Power Curve'!$C$37,0,INDEX(Ci,$N2106,1)*POWER(1-O2106,3)+INDEX(Ci,$N2106,2)*3*O2106*POWER(1-O2106,2)+INDEX(Ci,$N2106,3)*3*POWER(O2106,2)*(1-O2106)+INDEX(Ci,$N2106,4)*POWER(O2106,3))</f>
        <v>1976.9786967876987</v>
      </c>
      <c r="Q2106" s="3">
        <f>MAX(0,MIN(P2106-V2106+W2106,'Power Curve'!$C$39))</f>
        <v>1937.0088367290591</v>
      </c>
      <c r="R2106" s="3">
        <f t="shared" si="612"/>
        <v>1932.909973144529</v>
      </c>
      <c r="S2106" s="3">
        <f t="shared" si="613"/>
        <v>4.098863584530136</v>
      </c>
      <c r="T2106" s="3">
        <f t="shared" si="614"/>
        <v>4.098863584530136</v>
      </c>
      <c r="V2106" s="37">
        <f t="array" ref="V2106">SUM(_xlfn.NORM.DIST($AD$3:$AD$1003,$L2106,$AA2106,FALSE)*WindSpeedStep*$AE$3:$AE$1003)/AG2106</f>
        <v>1972.2287063801116</v>
      </c>
      <c r="W2106" s="37">
        <f t="array" ref="W2106">SUM(_xlfn.NORM.DIST($AD$3:$AD$1003,$L2106,$AB2106,FALSE)*WindSpeedStep*$AE$3:$AE$1003)/AH2106</f>
        <v>1932.258846321472</v>
      </c>
      <c r="Y2106" s="1">
        <f t="shared" si="615"/>
        <v>14</v>
      </c>
      <c r="Z2106" s="99">
        <f>IF(L2106&lt;'Power Curve'!$P$28,'Power Curve'!$Q$28,IF(L2106&gt;'Power Curve'!$P$29,'Power Curve'!$Q$29,INDEX(ReferenceTurbulence,Y2106)+(L2106-INDEX(ReferenceTurbulenceWindSpeed,Y2106))*(INDEX(ReferenceTurbulence,Y2106+1)-INDEX(ReferenceTurbulence,Y2106))/(INDEX(ReferenceTurbulenceWindSpeed,Y2106+1)-INDEX(ReferenceTurbulenceWindSpeed,Y2106))))</f>
        <v>0.1217164851913435</v>
      </c>
      <c r="AA2106" s="100">
        <f t="shared" si="621"/>
        <v>1.7488030410170365</v>
      </c>
      <c r="AB2106" s="29">
        <f t="shared" si="622"/>
        <v>2.6114387673861121</v>
      </c>
      <c r="AG2106" s="40">
        <f t="array" ref="AG2106">SUM(_xlfn.NORM.DIST($AD$3:$AD$1003,$F2106,$AA2106,FALSE)*WindSpeedStep)</f>
        <v>1</v>
      </c>
      <c r="AH2106" s="40">
        <f t="array" ref="AH2106">SUM(_xlfn.NORM.DIST($AD$3:$AD$1003,$F2106,$AB2106,FALSE)*WindSpeedStep)</f>
        <v>0.99999998944308355</v>
      </c>
      <c r="AJ2106" s="47">
        <f t="shared" si="616"/>
        <v>14</v>
      </c>
      <c r="AK2106" s="83" t="b">
        <f>COUNTIF('Power Curve'!$D$2:$D$31,AJ2106)&gt;0</f>
        <v>1</v>
      </c>
      <c r="AL2106" s="83" t="b">
        <f t="shared" si="617"/>
        <v>0</v>
      </c>
      <c r="AM2106" s="83" t="b">
        <f t="shared" si="623"/>
        <v>1</v>
      </c>
      <c r="AN2106" s="47" t="str">
        <f t="shared" si="618"/>
        <v>Outer</v>
      </c>
      <c r="AO2106" s="48" t="str">
        <f t="shared" si="619"/>
        <v>1.5-1.6</v>
      </c>
      <c r="AP2106" s="49" t="str">
        <f t="shared" si="624"/>
        <v>12-13</v>
      </c>
      <c r="AQ2106" s="49" t="str">
        <f t="shared" si="625"/>
        <v>Mar</v>
      </c>
      <c r="AR2106" s="48" t="str">
        <f t="shared" si="626"/>
        <v>265-275</v>
      </c>
      <c r="AS2106" s="49" t="str">
        <f t="shared" si="620"/>
        <v>HWS-HTI</v>
      </c>
    </row>
    <row r="2107" spans="5:45" x14ac:dyDescent="0.3">
      <c r="E2107" s="15">
        <v>40984.527777777781</v>
      </c>
      <c r="F2107" s="21">
        <v>13.83</v>
      </c>
      <c r="G2107" s="21">
        <v>1951.6300354003929</v>
      </c>
      <c r="H2107" s="42">
        <v>1.1728698830931865</v>
      </c>
      <c r="I2107" s="35">
        <v>270.3</v>
      </c>
      <c r="J2107" s="43">
        <v>0.14895155459146783</v>
      </c>
      <c r="K2107" s="44">
        <v>0.11775883223401128</v>
      </c>
      <c r="L2107" s="26">
        <f t="shared" si="608"/>
        <v>13.630970003570102</v>
      </c>
      <c r="M2107" s="26">
        <f t="shared" si="609"/>
        <v>1.4647603306812582</v>
      </c>
      <c r="N2107" s="96">
        <f t="shared" si="610"/>
        <v>14</v>
      </c>
      <c r="O2107" s="26">
        <f t="shared" si="611"/>
        <v>0.6651921747332884</v>
      </c>
      <c r="P2107" s="3">
        <f>IF(L2107&gt;'Power Curve'!$C$37,0,INDEX(Ci,$N2107,1)*POWER(1-O2107,3)+INDEX(Ci,$N2107,2)*3*O2107*POWER(1-O2107,2)+INDEX(Ci,$N2107,3)*3*POWER(O2107,2)*(1-O2107)+INDEX(Ci,$N2107,4)*POWER(O2107,3))</f>
        <v>1970.214243282524</v>
      </c>
      <c r="Q2107" s="3">
        <f>MAX(0,MIN(P2107-V2107+W2107,'Power Curve'!$C$39))</f>
        <v>1949.0360973599581</v>
      </c>
      <c r="R2107" s="3">
        <f t="shared" si="612"/>
        <v>1951.6300354003929</v>
      </c>
      <c r="S2107" s="3">
        <f t="shared" si="613"/>
        <v>-2.5939380404347503</v>
      </c>
      <c r="T2107" s="3">
        <f t="shared" si="614"/>
        <v>2.5939380404347503</v>
      </c>
      <c r="V2107" s="37">
        <f t="array" ref="V2107">SUM(_xlfn.NORM.DIST($AD$3:$AD$1003,$L2107,$AA2107,FALSE)*WindSpeedStep*$AE$3:$AE$1003)/AG2107</f>
        <v>1962.0164982797419</v>
      </c>
      <c r="W2107" s="37">
        <f t="array" ref="W2107">SUM(_xlfn.NORM.DIST($AD$3:$AD$1003,$L2107,$AB2107,FALSE)*WindSpeedStep*$AE$3:$AE$1003)/AH2107</f>
        <v>1940.8383523571761</v>
      </c>
      <c r="Y2107" s="1">
        <f t="shared" si="615"/>
        <v>13</v>
      </c>
      <c r="Z2107" s="99">
        <f>IF(L2107&lt;'Power Curve'!$P$28,'Power Curve'!$Q$28,IF(L2107&gt;'Power Curve'!$P$29,'Power Curve'!$Q$29,INDEX(ReferenceTurbulence,Y2107)+(L2107-INDEX(ReferenceTurbulenceWindSpeed,Y2107))*(INDEX(ReferenceTurbulence,Y2107+1)-INDEX(ReferenceTurbulence,Y2107))/(INDEX(ReferenceTurbulenceWindSpeed,Y2107+1)-INDEX(ReferenceTurbulenceWindSpeed,Y2107))))</f>
        <v>0.12105743230853286</v>
      </c>
      <c r="AA2107" s="100">
        <f t="shared" si="621"/>
        <v>1.6501302285068296</v>
      </c>
      <c r="AB2107" s="29">
        <f t="shared" si="622"/>
        <v>2.0303541726214327</v>
      </c>
      <c r="AG2107" s="40">
        <f t="array" ref="AG2107">SUM(_xlfn.NORM.DIST($AD$3:$AD$1003,$F2107,$AA2107,FALSE)*WindSpeedStep)</f>
        <v>1.0000000000000024</v>
      </c>
      <c r="AH2107" s="40">
        <f t="array" ref="AH2107">SUM(_xlfn.NORM.DIST($AD$3:$AD$1003,$F2107,$AB2107,FALSE)*WindSpeedStep)</f>
        <v>0.99999999999595657</v>
      </c>
      <c r="AJ2107" s="47">
        <f t="shared" si="616"/>
        <v>14</v>
      </c>
      <c r="AK2107" s="83" t="b">
        <f>COUNTIF('Power Curve'!$D$2:$D$31,AJ2107)&gt;0</f>
        <v>1</v>
      </c>
      <c r="AL2107" s="83" t="b">
        <f t="shared" si="617"/>
        <v>0</v>
      </c>
      <c r="AM2107" s="83" t="b">
        <f t="shared" si="623"/>
        <v>1</v>
      </c>
      <c r="AN2107" s="47" t="str">
        <f t="shared" si="618"/>
        <v>Outer</v>
      </c>
      <c r="AO2107" s="48" t="str">
        <f t="shared" si="619"/>
        <v>1.4-1.5</v>
      </c>
      <c r="AP2107" s="49" t="str">
        <f t="shared" si="624"/>
        <v>12-13</v>
      </c>
      <c r="AQ2107" s="49" t="str">
        <f t="shared" si="625"/>
        <v>Mar</v>
      </c>
      <c r="AR2107" s="48" t="str">
        <f t="shared" si="626"/>
        <v>265-275</v>
      </c>
      <c r="AS2107" s="49" t="str">
        <f t="shared" si="620"/>
        <v>HWS-HTI</v>
      </c>
    </row>
    <row r="2108" spans="5:45" x14ac:dyDescent="0.3">
      <c r="E2108" s="15">
        <v>40984.534722222219</v>
      </c>
      <c r="F2108" s="21">
        <v>13.78</v>
      </c>
      <c r="G2108" s="21">
        <v>1965.3800506591849</v>
      </c>
      <c r="H2108" s="42">
        <v>1.1723405375132934</v>
      </c>
      <c r="I2108" s="35">
        <v>278.89999999999998</v>
      </c>
      <c r="J2108" s="43">
        <v>0.13207547169811321</v>
      </c>
      <c r="K2108" s="44">
        <v>0.1112950380019103</v>
      </c>
      <c r="L2108" s="26">
        <f t="shared" si="608"/>
        <v>13.579646002697263</v>
      </c>
      <c r="M2108" s="26">
        <f t="shared" si="609"/>
        <v>1.4568280408993528</v>
      </c>
      <c r="N2108" s="96">
        <f t="shared" si="610"/>
        <v>14</v>
      </c>
      <c r="O2108" s="26">
        <f t="shared" si="611"/>
        <v>0.61193859242740822</v>
      </c>
      <c r="P2108" s="3">
        <f>IF(L2108&gt;'Power Curve'!$C$37,0,INDEX(Ci,$N2108,1)*POWER(1-O2108,3)+INDEX(Ci,$N2108,2)*3*O2108*POWER(1-O2108,2)+INDEX(Ci,$N2108,3)*3*POWER(O2108,2)*(1-O2108)+INDEX(Ci,$N2108,4)*POWER(O2108,3))</f>
        <v>1969.11124172378</v>
      </c>
      <c r="Q2108" s="3">
        <f>MAX(0,MIN(P2108-V2108+W2108,'Power Curve'!$C$39))</f>
        <v>1961.5420164302195</v>
      </c>
      <c r="R2108" s="3">
        <f t="shared" si="612"/>
        <v>1965.3800506591849</v>
      </c>
      <c r="S2108" s="3">
        <f t="shared" si="613"/>
        <v>-3.8380342289653981</v>
      </c>
      <c r="T2108" s="3">
        <f t="shared" si="614"/>
        <v>3.8380342289653981</v>
      </c>
      <c r="V2108" s="37">
        <f t="array" ref="V2108">SUM(_xlfn.NORM.DIST($AD$3:$AD$1003,$L2108,$AA2108,FALSE)*WindSpeedStep*$AE$3:$AE$1003)/AG2108</f>
        <v>1960.9520399791015</v>
      </c>
      <c r="W2108" s="37">
        <f t="array" ref="W2108">SUM(_xlfn.NORM.DIST($AD$3:$AD$1003,$L2108,$AB2108,FALSE)*WindSpeedStep*$AE$3:$AE$1003)/AH2108</f>
        <v>1953.382814685541</v>
      </c>
      <c r="Y2108" s="1">
        <f t="shared" si="615"/>
        <v>13</v>
      </c>
      <c r="Z2108" s="99">
        <f>IF(L2108&lt;'Power Curve'!$P$28,'Power Curve'!$Q$28,IF(L2108&gt;'Power Curve'!$P$29,'Power Curve'!$Q$29,INDEX(ReferenceTurbulence,Y2108)+(L2108-INDEX(ReferenceTurbulenceWindSpeed,Y2108))*(INDEX(ReferenceTurbulence,Y2108+1)-INDEX(ReferenceTurbulence,Y2108))/(INDEX(ReferenceTurbulenceWindSpeed,Y2108+1)-INDEX(ReferenceTurbulenceWindSpeed,Y2108))))</f>
        <v>0.12111504811689304</v>
      </c>
      <c r="AA2108" s="100">
        <f t="shared" si="621"/>
        <v>1.6446994790270533</v>
      </c>
      <c r="AB2108" s="29">
        <f t="shared" si="622"/>
        <v>1.7935381512996385</v>
      </c>
      <c r="AG2108" s="40">
        <f t="array" ref="AG2108">SUM(_xlfn.NORM.DIST($AD$3:$AD$1003,$F2108,$AA2108,FALSE)*WindSpeedStep)</f>
        <v>1.0000000000000027</v>
      </c>
      <c r="AH2108" s="40">
        <f t="array" ref="AH2108">SUM(_xlfn.NORM.DIST($AD$3:$AD$1003,$F2108,$AB2108,FALSE)*WindSpeedStep)</f>
        <v>0.999999999999996</v>
      </c>
      <c r="AJ2108" s="47">
        <f t="shared" si="616"/>
        <v>14</v>
      </c>
      <c r="AK2108" s="83" t="b">
        <f>COUNTIF('Power Curve'!$D$2:$D$31,AJ2108)&gt;0</f>
        <v>1</v>
      </c>
      <c r="AL2108" s="83" t="b">
        <f t="shared" si="617"/>
        <v>0</v>
      </c>
      <c r="AM2108" s="83" t="b">
        <f t="shared" si="623"/>
        <v>1</v>
      </c>
      <c r="AN2108" s="47" t="str">
        <f t="shared" si="618"/>
        <v>Inner</v>
      </c>
      <c r="AO2108" s="48" t="str">
        <f t="shared" si="619"/>
        <v>1.4-1.5</v>
      </c>
      <c r="AP2108" s="49" t="str">
        <f t="shared" si="624"/>
        <v>12-13</v>
      </c>
      <c r="AQ2108" s="49" t="str">
        <f t="shared" si="625"/>
        <v>Mar</v>
      </c>
      <c r="AR2108" s="48" t="str">
        <f t="shared" si="626"/>
        <v>275-285</v>
      </c>
      <c r="AS2108" s="49" t="str">
        <f t="shared" si="620"/>
        <v>Inner-TI</v>
      </c>
    </row>
    <row r="2109" spans="5:45" x14ac:dyDescent="0.3">
      <c r="E2109" s="15">
        <v>40984.541666666664</v>
      </c>
      <c r="F2109" s="21">
        <v>13.33</v>
      </c>
      <c r="G2109" s="21">
        <v>1836.499938964841</v>
      </c>
      <c r="H2109" s="42">
        <v>1.1717205522560112</v>
      </c>
      <c r="I2109" s="35">
        <v>275</v>
      </c>
      <c r="J2109" s="43">
        <v>0.13953488372093023</v>
      </c>
      <c r="K2109" s="44">
        <v>0.11195032986083159</v>
      </c>
      <c r="L2109" s="26">
        <f t="shared" si="608"/>
        <v>13.133872694293741</v>
      </c>
      <c r="M2109" s="26">
        <f t="shared" si="609"/>
        <v>1.3879323390997929</v>
      </c>
      <c r="N2109" s="96">
        <f t="shared" si="610"/>
        <v>14</v>
      </c>
      <c r="O2109" s="26">
        <f t="shared" si="611"/>
        <v>0.14940595340638377</v>
      </c>
      <c r="P2109" s="3">
        <f>IF(L2109&gt;'Power Curve'!$C$37,0,INDEX(Ci,$N2109,1)*POWER(1-O2109,3)+INDEX(Ci,$N2109,2)*3*O2109*POWER(1-O2109,2)+INDEX(Ci,$N2109,3)*3*POWER(O2109,2)*(1-O2109)+INDEX(Ci,$N2109,4)*POWER(O2109,3))</f>
        <v>1957.2752947860763</v>
      </c>
      <c r="Q2109" s="3">
        <f>MAX(0,MIN(P2109-V2109+W2109,'Power Curve'!$C$39))</f>
        <v>1940.6355404194298</v>
      </c>
      <c r="R2109" s="3">
        <f t="shared" si="612"/>
        <v>1836.499938964841</v>
      </c>
      <c r="S2109" s="3">
        <f t="shared" si="613"/>
        <v>104.13560145458882</v>
      </c>
      <c r="T2109" s="3">
        <f t="shared" si="614"/>
        <v>104.13560145458882</v>
      </c>
      <c r="V2109" s="37">
        <f t="array" ref="V2109">SUM(_xlfn.NORM.DIST($AD$3:$AD$1003,$L2109,$AA2109,FALSE)*WindSpeedStep*$AE$3:$AE$1003)/AG2109</f>
        <v>1949.2019703958001</v>
      </c>
      <c r="W2109" s="37">
        <f t="array" ref="W2109">SUM(_xlfn.NORM.DIST($AD$3:$AD$1003,$L2109,$AB2109,FALSE)*WindSpeedStep*$AE$3:$AE$1003)/AH2109</f>
        <v>1932.5622160291537</v>
      </c>
      <c r="Y2109" s="1">
        <f t="shared" si="615"/>
        <v>13</v>
      </c>
      <c r="Z2109" s="99">
        <f>IF(L2109&lt;'Power Curve'!$P$28,'Power Curve'!$Q$28,IF(L2109&gt;'Power Curve'!$P$29,'Power Curve'!$Q$29,INDEX(ReferenceTurbulence,Y2109)+(L2109-INDEX(ReferenceTurbulenceWindSpeed,Y2109))*(INDEX(ReferenceTurbulence,Y2109+1)-INDEX(ReferenceTurbulence,Y2109))/(INDEX(ReferenceTurbulenceWindSpeed,Y2109+1)-INDEX(ReferenceTurbulenceWindSpeed,Y2109))))</f>
        <v>0.12161546875971661</v>
      </c>
      <c r="AA2109" s="100">
        <f t="shared" si="621"/>
        <v>1.5972820843469755</v>
      </c>
      <c r="AB2109" s="29">
        <f t="shared" si="622"/>
        <v>1.8326333992037778</v>
      </c>
      <c r="AG2109" s="40">
        <f t="array" ref="AG2109">SUM(_xlfn.NORM.DIST($AD$3:$AD$1003,$F2109,$AA2109,FALSE)*WindSpeedStep)</f>
        <v>1.0000000000000022</v>
      </c>
      <c r="AH2109" s="40">
        <f t="array" ref="AH2109">SUM(_xlfn.NORM.DIST($AD$3:$AD$1003,$F2109,$AB2109,FALSE)*WindSpeedStep)</f>
        <v>0.99999999999986033</v>
      </c>
      <c r="AJ2109" s="47">
        <f t="shared" si="616"/>
        <v>13</v>
      </c>
      <c r="AK2109" s="83" t="b">
        <f>COUNTIF('Power Curve'!$D$2:$D$31,AJ2109)&gt;0</f>
        <v>1</v>
      </c>
      <c r="AL2109" s="83" t="b">
        <f t="shared" si="617"/>
        <v>0</v>
      </c>
      <c r="AM2109" s="83" t="b">
        <f t="shared" si="623"/>
        <v>1</v>
      </c>
      <c r="AN2109" s="47" t="str">
        <f t="shared" si="618"/>
        <v>Inner</v>
      </c>
      <c r="AO2109" s="48" t="str">
        <f t="shared" si="619"/>
        <v>1.3-1.4</v>
      </c>
      <c r="AP2109" s="49" t="str">
        <f t="shared" si="624"/>
        <v>13-14</v>
      </c>
      <c r="AQ2109" s="49" t="str">
        <f t="shared" si="625"/>
        <v>Mar</v>
      </c>
      <c r="AR2109" s="48" t="str">
        <f t="shared" si="626"/>
        <v>275-285</v>
      </c>
      <c r="AS2109" s="49" t="str">
        <f t="shared" si="620"/>
        <v>Inner-TI</v>
      </c>
    </row>
    <row r="2110" spans="5:45" x14ac:dyDescent="0.3">
      <c r="E2110" s="15">
        <v>40984.548611111109</v>
      </c>
      <c r="F2110" s="21">
        <v>12.02</v>
      </c>
      <c r="G2110" s="21">
        <v>1715.1300354003929</v>
      </c>
      <c r="H2110" s="42">
        <v>1.1722068111785795</v>
      </c>
      <c r="I2110" s="35">
        <v>272.3</v>
      </c>
      <c r="J2110" s="43">
        <v>0.15557404326123128</v>
      </c>
      <c r="K2110" s="44">
        <v>0.12627536855854754</v>
      </c>
      <c r="L2110" s="26">
        <f t="shared" si="608"/>
        <v>11.844785078885694</v>
      </c>
      <c r="M2110" s="26">
        <f t="shared" si="609"/>
        <v>1.1886996926617894</v>
      </c>
      <c r="N2110" s="96">
        <f t="shared" si="610"/>
        <v>12</v>
      </c>
      <c r="O2110" s="26">
        <f t="shared" si="611"/>
        <v>0.83265727204805828</v>
      </c>
      <c r="P2110" s="3">
        <f>IF(L2110&gt;'Power Curve'!$C$37,0,INDEX(Ci,$N2110,1)*POWER(1-O2110,3)+INDEX(Ci,$N2110,2)*3*O2110*POWER(1-O2110,2)+INDEX(Ci,$N2110,3)*3*POWER(O2110,2)*(1-O2110)+INDEX(Ci,$N2110,4)*POWER(O2110,3))</f>
        <v>1903.899243130676</v>
      </c>
      <c r="Q2110" s="3">
        <f>MAX(0,MIN(P2110-V2110+W2110,'Power Curve'!$C$39))</f>
        <v>1847.7347787872923</v>
      </c>
      <c r="R2110" s="3">
        <f t="shared" si="612"/>
        <v>1715.1300354003929</v>
      </c>
      <c r="S2110" s="3">
        <f t="shared" si="613"/>
        <v>132.60474338689937</v>
      </c>
      <c r="T2110" s="3">
        <f t="shared" si="614"/>
        <v>132.60474338689937</v>
      </c>
      <c r="V2110" s="37">
        <f t="array" ref="V2110">SUM(_xlfn.NORM.DIST($AD$3:$AD$1003,$L2110,$AA2110,FALSE)*WindSpeedStep*$AE$3:$AE$1003)/AG2110</f>
        <v>1878.7025131259597</v>
      </c>
      <c r="W2110" s="37">
        <f t="array" ref="W2110">SUM(_xlfn.NORM.DIST($AD$3:$AD$1003,$L2110,$AB2110,FALSE)*WindSpeedStep*$AE$3:$AE$1003)/AH2110</f>
        <v>1822.538048782576</v>
      </c>
      <c r="Y2110" s="1">
        <f t="shared" si="615"/>
        <v>11</v>
      </c>
      <c r="Z2110" s="99">
        <f>IF(L2110&lt;'Power Curve'!$P$28,'Power Curve'!$Q$28,IF(L2110&gt;'Power Curve'!$P$29,'Power Curve'!$Q$29,INDEX(ReferenceTurbulence,Y2110)+(L2110-INDEX(ReferenceTurbulenceWindSpeed,Y2110))*(INDEX(ReferenceTurbulence,Y2110+1)-INDEX(ReferenceTurbulence,Y2110))/(INDEX(ReferenceTurbulenceWindSpeed,Y2110+1)-INDEX(ReferenceTurbulenceWindSpeed,Y2110))))</f>
        <v>0.11850423518505927</v>
      </c>
      <c r="AA2110" s="100">
        <f t="shared" si="621"/>
        <v>1.4036571967047511</v>
      </c>
      <c r="AB2110" s="29">
        <f t="shared" si="622"/>
        <v>1.8427411062825498</v>
      </c>
      <c r="AG2110" s="40">
        <f t="array" ref="AG2110">SUM(_xlfn.NORM.DIST($AD$3:$AD$1003,$F2110,$AA2110,FALSE)*WindSpeedStep)</f>
        <v>1.0000000000000038</v>
      </c>
      <c r="AH2110" s="40">
        <f t="array" ref="AH2110">SUM(_xlfn.NORM.DIST($AD$3:$AD$1003,$F2110,$AB2110,FALSE)*WindSpeedStep)</f>
        <v>0.99999999997139355</v>
      </c>
      <c r="AJ2110" s="47">
        <f t="shared" si="616"/>
        <v>12</v>
      </c>
      <c r="AK2110" s="83" t="b">
        <f>COUNTIF('Power Curve'!$D$2:$D$31,AJ2110)&gt;0</f>
        <v>1</v>
      </c>
      <c r="AL2110" s="83" t="b">
        <f t="shared" si="617"/>
        <v>0</v>
      </c>
      <c r="AM2110" s="83" t="b">
        <f t="shared" si="623"/>
        <v>1</v>
      </c>
      <c r="AN2110" s="47" t="str">
        <f t="shared" si="618"/>
        <v>Outer</v>
      </c>
      <c r="AO2110" s="48" t="str">
        <f t="shared" si="619"/>
        <v>1.1-1.2</v>
      </c>
      <c r="AP2110" s="49" t="str">
        <f t="shared" si="624"/>
        <v>13-14</v>
      </c>
      <c r="AQ2110" s="49" t="str">
        <f t="shared" si="625"/>
        <v>Mar</v>
      </c>
      <c r="AR2110" s="48" t="str">
        <f t="shared" si="626"/>
        <v>265-275</v>
      </c>
      <c r="AS2110" s="49" t="str">
        <f t="shared" si="620"/>
        <v>HWS-HTI</v>
      </c>
    </row>
    <row r="2111" spans="5:45" x14ac:dyDescent="0.3">
      <c r="E2111" s="15">
        <v>40984.555555555555</v>
      </c>
      <c r="F2111" s="21">
        <v>12.51</v>
      </c>
      <c r="G2111" s="21">
        <v>1859.639938354492</v>
      </c>
      <c r="H2111" s="42">
        <v>1.1724621658661727</v>
      </c>
      <c r="I2111" s="35">
        <v>271.8</v>
      </c>
      <c r="J2111" s="43">
        <v>0.13749000799360511</v>
      </c>
      <c r="K2111" s="44">
        <v>6.6744116330905587E-2</v>
      </c>
      <c r="L2111" s="26">
        <f t="shared" si="608"/>
        <v>12.328537464378964</v>
      </c>
      <c r="M2111" s="26">
        <f t="shared" si="609"/>
        <v>1.2634651832541524</v>
      </c>
      <c r="N2111" s="96">
        <f t="shared" si="610"/>
        <v>13</v>
      </c>
      <c r="O2111" s="26">
        <f t="shared" si="611"/>
        <v>0.31915770070544502</v>
      </c>
      <c r="P2111" s="3">
        <f>IF(L2111&gt;'Power Curve'!$C$37,0,INDEX(Ci,$N2111,1)*POWER(1-O2111,3)+INDEX(Ci,$N2111,2)*3*O2111*POWER(1-O2111,2)+INDEX(Ci,$N2111,3)*3*POWER(O2111,2)*(1-O2111)+INDEX(Ci,$N2111,4)*POWER(O2111,3))</f>
        <v>1932.2481506242889</v>
      </c>
      <c r="Q2111" s="3">
        <f>MAX(0,MIN(P2111-V2111+W2111,'Power Curve'!$C$39))</f>
        <v>1908.6599806498605</v>
      </c>
      <c r="R2111" s="3">
        <f t="shared" si="612"/>
        <v>1859.639938354492</v>
      </c>
      <c r="S2111" s="3">
        <f t="shared" si="613"/>
        <v>49.020042295368512</v>
      </c>
      <c r="T2111" s="3">
        <f t="shared" si="614"/>
        <v>49.020042295368512</v>
      </c>
      <c r="V2111" s="37">
        <f t="array" ref="V2111">SUM(_xlfn.NORM.DIST($AD$3:$AD$1003,$L2111,$AA2111,FALSE)*WindSpeedStep*$AE$3:$AE$1003)/AG2111</f>
        <v>1915.0988992842381</v>
      </c>
      <c r="W2111" s="37">
        <f t="array" ref="W2111">SUM(_xlfn.NORM.DIST($AD$3:$AD$1003,$L2111,$AB2111,FALSE)*WindSpeedStep*$AE$3:$AE$1003)/AH2111</f>
        <v>1891.5107293098097</v>
      </c>
      <c r="Y2111" s="1">
        <f t="shared" si="615"/>
        <v>12</v>
      </c>
      <c r="Z2111" s="99">
        <f>IF(L2111&lt;'Power Curve'!$P$28,'Power Curve'!$Q$28,IF(L2111&gt;'Power Curve'!$P$29,'Power Curve'!$Q$29,INDEX(ReferenceTurbulence,Y2111)+(L2111-INDEX(ReferenceTurbulenceWindSpeed,Y2111))*(INDEX(ReferenceTurbulence,Y2111+1)-INDEX(ReferenceTurbulence,Y2111))/(INDEX(ReferenceTurbulenceWindSpeed,Y2111+1)-INDEX(ReferenceTurbulenceWindSpeed,Y2111))))</f>
        <v>0.11934486144592348</v>
      </c>
      <c r="AA2111" s="100">
        <f t="shared" si="621"/>
        <v>1.4713475955171842</v>
      </c>
      <c r="AB2111" s="29">
        <f t="shared" si="622"/>
        <v>1.695050714526924</v>
      </c>
      <c r="AG2111" s="40">
        <f t="array" ref="AG2111">SUM(_xlfn.NORM.DIST($AD$3:$AD$1003,$F2111,$AA2111,FALSE)*WindSpeedStep)</f>
        <v>1.0000000000000033</v>
      </c>
      <c r="AH2111" s="40">
        <f t="array" ref="AH2111">SUM(_xlfn.NORM.DIST($AD$3:$AD$1003,$F2111,$AB2111,FALSE)*WindSpeedStep)</f>
        <v>0.9999999999999406</v>
      </c>
      <c r="AJ2111" s="47">
        <f t="shared" si="616"/>
        <v>12</v>
      </c>
      <c r="AK2111" s="83" t="b">
        <f>COUNTIF('Power Curve'!$D$2:$D$31,AJ2111)&gt;0</f>
        <v>1</v>
      </c>
      <c r="AL2111" s="83" t="b">
        <f t="shared" si="617"/>
        <v>0</v>
      </c>
      <c r="AM2111" s="83" t="b">
        <f t="shared" si="623"/>
        <v>1</v>
      </c>
      <c r="AN2111" s="47" t="str">
        <f t="shared" si="618"/>
        <v>Outer</v>
      </c>
      <c r="AO2111" s="48" t="str">
        <f t="shared" si="619"/>
        <v>1.2-1.3</v>
      </c>
      <c r="AP2111" s="49" t="str">
        <f t="shared" si="624"/>
        <v>13-14</v>
      </c>
      <c r="AQ2111" s="49" t="str">
        <f t="shared" si="625"/>
        <v>Mar</v>
      </c>
      <c r="AR2111" s="48" t="str">
        <f t="shared" si="626"/>
        <v>265-275</v>
      </c>
      <c r="AS2111" s="49" t="str">
        <f t="shared" si="620"/>
        <v>Inner-TI</v>
      </c>
    </row>
    <row r="2112" spans="5:45" x14ac:dyDescent="0.3">
      <c r="E2112" s="15">
        <v>40984.569444444445</v>
      </c>
      <c r="F2112" s="21">
        <v>12.88</v>
      </c>
      <c r="G2112" s="21">
        <v>1946.7600555419949</v>
      </c>
      <c r="H2112" s="42">
        <v>1.1727176318314407</v>
      </c>
      <c r="I2112" s="35">
        <v>268.7</v>
      </c>
      <c r="J2112" s="43">
        <v>0.1482919254658385</v>
      </c>
      <c r="K2112" s="44">
        <v>0.13995989178286258</v>
      </c>
      <c r="L2112" s="26">
        <f t="shared" si="608"/>
        <v>12.694092298391078</v>
      </c>
      <c r="M2112" s="26">
        <f t="shared" si="609"/>
        <v>1.3199628612458725</v>
      </c>
      <c r="N2112" s="96">
        <f t="shared" si="610"/>
        <v>13</v>
      </c>
      <c r="O2112" s="26">
        <f t="shared" si="611"/>
        <v>0.69549079689580917</v>
      </c>
      <c r="P2112" s="3">
        <f>IF(L2112&gt;'Power Curve'!$C$37,0,INDEX(Ci,$N2112,1)*POWER(1-O2112,3)+INDEX(Ci,$N2112,2)*3*O2112*POWER(1-O2112,2)+INDEX(Ci,$N2112,3)*3*POWER(O2112,2)*(1-O2112)+INDEX(Ci,$N2112,4)*POWER(O2112,3))</f>
        <v>1944.8128560584275</v>
      </c>
      <c r="Q2112" s="3">
        <f>MAX(0,MIN(P2112-V2112+W2112,'Power Curve'!$C$39))</f>
        <v>1912.6046839547148</v>
      </c>
      <c r="R2112" s="3">
        <f t="shared" si="612"/>
        <v>1946.7600555419949</v>
      </c>
      <c r="S2112" s="3">
        <f t="shared" si="613"/>
        <v>-34.155371587280115</v>
      </c>
      <c r="T2112" s="3">
        <f t="shared" si="614"/>
        <v>34.155371587280115</v>
      </c>
      <c r="V2112" s="37">
        <f t="array" ref="V2112">SUM(_xlfn.NORM.DIST($AD$3:$AD$1003,$L2112,$AA2112,FALSE)*WindSpeedStep*$AE$3:$AE$1003)/AG2112</f>
        <v>1933.2896962540963</v>
      </c>
      <c r="W2112" s="37">
        <f t="array" ref="W2112">SUM(_xlfn.NORM.DIST($AD$3:$AD$1003,$L2112,$AB2112,FALSE)*WindSpeedStep*$AE$3:$AE$1003)/AH2112</f>
        <v>1901.0815241503835</v>
      </c>
      <c r="Y2112" s="1">
        <f t="shared" si="615"/>
        <v>12</v>
      </c>
      <c r="Z2112" s="99">
        <f>IF(L2112&lt;'Power Curve'!$P$28,'Power Curve'!$Q$28,IF(L2112&gt;'Power Curve'!$P$29,'Power Curve'!$Q$29,INDEX(ReferenceTurbulence,Y2112)+(L2112-INDEX(ReferenceTurbulenceWindSpeed,Y2112))*(INDEX(ReferenceTurbulence,Y2112+1)-INDEX(ReferenceTurbulence,Y2112))/(INDEX(ReferenceTurbulenceWindSpeed,Y2112+1)-INDEX(ReferenceTurbulenceWindSpeed,Y2112))))</f>
        <v>0.12068927971891692</v>
      </c>
      <c r="AA2112" s="100">
        <f t="shared" si="621"/>
        <v>1.5320408561782699</v>
      </c>
      <c r="AB2112" s="29">
        <f t="shared" si="622"/>
        <v>1.8824313889694844</v>
      </c>
      <c r="AG2112" s="40">
        <f t="array" ref="AG2112">SUM(_xlfn.NORM.DIST($AD$3:$AD$1003,$F2112,$AA2112,FALSE)*WindSpeedStep)</f>
        <v>1.0000000000000029</v>
      </c>
      <c r="AH2112" s="40">
        <f t="array" ref="AH2112">SUM(_xlfn.NORM.DIST($AD$3:$AD$1003,$F2112,$AB2112,FALSE)*WindSpeedStep)</f>
        <v>0.99999999999678357</v>
      </c>
      <c r="AJ2112" s="47">
        <f t="shared" si="616"/>
        <v>13</v>
      </c>
      <c r="AK2112" s="83" t="b">
        <f>COUNTIF('Power Curve'!$D$2:$D$31,AJ2112)&gt;0</f>
        <v>1</v>
      </c>
      <c r="AL2112" s="83" t="b">
        <f t="shared" si="617"/>
        <v>0</v>
      </c>
      <c r="AM2112" s="83" t="b">
        <f t="shared" si="623"/>
        <v>1</v>
      </c>
      <c r="AN2112" s="47" t="str">
        <f t="shared" si="618"/>
        <v>Outer</v>
      </c>
      <c r="AO2112" s="48" t="str">
        <f t="shared" si="619"/>
        <v>1.3-1.4</v>
      </c>
      <c r="AP2112" s="49" t="str">
        <f t="shared" si="624"/>
        <v>13-14</v>
      </c>
      <c r="AQ2112" s="49" t="str">
        <f t="shared" si="625"/>
        <v>Mar</v>
      </c>
      <c r="AR2112" s="48" t="str">
        <f t="shared" si="626"/>
        <v>265-275</v>
      </c>
      <c r="AS2112" s="49" t="str">
        <f t="shared" si="620"/>
        <v>HWS-HTI</v>
      </c>
    </row>
    <row r="2113" spans="5:45" x14ac:dyDescent="0.3">
      <c r="E2113" s="15">
        <v>40984.576388888891</v>
      </c>
      <c r="F2113" s="21">
        <v>13.01</v>
      </c>
      <c r="G2113" s="21">
        <v>1881.0299987792939</v>
      </c>
      <c r="H2113" s="42">
        <v>1.173399419999702</v>
      </c>
      <c r="I2113" s="35">
        <v>273.39999999999998</v>
      </c>
      <c r="J2113" s="43">
        <v>0.17294388931591084</v>
      </c>
      <c r="K2113" s="44">
        <v>0.12763461621510855</v>
      </c>
      <c r="L2113" s="26">
        <f t="shared" si="608"/>
        <v>12.824700256000575</v>
      </c>
      <c r="M2113" s="26">
        <f t="shared" si="609"/>
        <v>1.3401487421195835</v>
      </c>
      <c r="N2113" s="96">
        <f t="shared" si="610"/>
        <v>13</v>
      </c>
      <c r="O2113" s="26">
        <f t="shared" si="611"/>
        <v>0.82994968650976231</v>
      </c>
      <c r="P2113" s="3">
        <f>IF(L2113&gt;'Power Curve'!$C$37,0,INDEX(Ci,$N2113,1)*POWER(1-O2113,3)+INDEX(Ci,$N2113,2)*3*O2113*POWER(1-O2113,2)+INDEX(Ci,$N2113,3)*3*POWER(O2113,2)*(1-O2113)+INDEX(Ci,$N2113,4)*POWER(O2113,3))</f>
        <v>1948.5728189371157</v>
      </c>
      <c r="Q2113" s="3">
        <f>MAX(0,MIN(P2113-V2113+W2113,'Power Curve'!$C$39))</f>
        <v>1887.1300195905214</v>
      </c>
      <c r="R2113" s="3">
        <f t="shared" si="612"/>
        <v>1881.0299987792939</v>
      </c>
      <c r="S2113" s="3">
        <f t="shared" si="613"/>
        <v>6.1000208112275232</v>
      </c>
      <c r="T2113" s="3">
        <f t="shared" si="614"/>
        <v>6.1000208112275232</v>
      </c>
      <c r="V2113" s="37">
        <f t="array" ref="V2113">SUM(_xlfn.NORM.DIST($AD$3:$AD$1003,$L2113,$AA2113,FALSE)*WindSpeedStep*$AE$3:$AE$1003)/AG2113</f>
        <v>1938.4844367011283</v>
      </c>
      <c r="W2113" s="37">
        <f t="array" ref="W2113">SUM(_xlfn.NORM.DIST($AD$3:$AD$1003,$L2113,$AB2113,FALSE)*WindSpeedStep*$AE$3:$AE$1003)/AH2113</f>
        <v>1877.041637354534</v>
      </c>
      <c r="Y2113" s="1">
        <f t="shared" si="615"/>
        <v>12</v>
      </c>
      <c r="Z2113" s="99">
        <f>IF(L2113&lt;'Power Curve'!$P$28,'Power Curve'!$Q$28,IF(L2113&gt;'Power Curve'!$P$29,'Power Curve'!$Q$29,INDEX(ReferenceTurbulence,Y2113)+(L2113-INDEX(ReferenceTurbulenceWindSpeed,Y2113))*(INDEX(ReferenceTurbulence,Y2113+1)-INDEX(ReferenceTurbulence,Y2113))/(INDEX(ReferenceTurbulenceWindSpeed,Y2113+1)-INDEX(ReferenceTurbulenceWindSpeed,Y2113))))</f>
        <v>0.12116962277137057</v>
      </c>
      <c r="AA2113" s="100">
        <f t="shared" si="621"/>
        <v>1.5539640921754894</v>
      </c>
      <c r="AB2113" s="29">
        <f t="shared" si="622"/>
        <v>2.2179535415834968</v>
      </c>
      <c r="AG2113" s="40">
        <f t="array" ref="AG2113">SUM(_xlfn.NORM.DIST($AD$3:$AD$1003,$F2113,$AA2113,FALSE)*WindSpeedStep)</f>
        <v>1.0000000000000022</v>
      </c>
      <c r="AH2113" s="40">
        <f t="array" ref="AH2113">SUM(_xlfn.NORM.DIST($AD$3:$AD$1003,$F2113,$AB2113,FALSE)*WindSpeedStep)</f>
        <v>0.9999999980550629</v>
      </c>
      <c r="AJ2113" s="47">
        <f t="shared" si="616"/>
        <v>13</v>
      </c>
      <c r="AK2113" s="83" t="b">
        <f>COUNTIF('Power Curve'!$D$2:$D$31,AJ2113)&gt;0</f>
        <v>1</v>
      </c>
      <c r="AL2113" s="83" t="b">
        <f t="shared" si="617"/>
        <v>0</v>
      </c>
      <c r="AM2113" s="83" t="b">
        <f t="shared" si="623"/>
        <v>1</v>
      </c>
      <c r="AN2113" s="47" t="str">
        <f t="shared" si="618"/>
        <v>Outer</v>
      </c>
      <c r="AO2113" s="48" t="str">
        <f t="shared" si="619"/>
        <v>1.3-1.4</v>
      </c>
      <c r="AP2113" s="49" t="str">
        <f t="shared" si="624"/>
        <v>13-14</v>
      </c>
      <c r="AQ2113" s="49" t="str">
        <f t="shared" si="625"/>
        <v>Mar</v>
      </c>
      <c r="AR2113" s="48" t="str">
        <f t="shared" si="626"/>
        <v>265-275</v>
      </c>
      <c r="AS2113" s="49" t="str">
        <f t="shared" si="620"/>
        <v>HWS-HTI</v>
      </c>
    </row>
    <row r="2114" spans="5:45" x14ac:dyDescent="0.3">
      <c r="E2114" s="15">
        <v>40984.583333333336</v>
      </c>
      <c r="F2114" s="21">
        <v>12.99</v>
      </c>
      <c r="G2114" s="21">
        <v>1932.0900115966849</v>
      </c>
      <c r="H2114" s="42">
        <v>1.1736305810206025</v>
      </c>
      <c r="I2114" s="35">
        <v>267.2</v>
      </c>
      <c r="J2114" s="43">
        <v>0.15781370284834487</v>
      </c>
      <c r="K2114" s="44">
        <v>0.12582391494661482</v>
      </c>
      <c r="L2114" s="26">
        <f t="shared" si="608"/>
        <v>12.805825923743468</v>
      </c>
      <c r="M2114" s="26">
        <f t="shared" si="609"/>
        <v>1.3372316532263326</v>
      </c>
      <c r="N2114" s="96">
        <f t="shared" si="610"/>
        <v>13</v>
      </c>
      <c r="O2114" s="26">
        <f t="shared" si="611"/>
        <v>0.81051885087045705</v>
      </c>
      <c r="P2114" s="3">
        <f>IF(L2114&gt;'Power Curve'!$C$37,0,INDEX(Ci,$N2114,1)*POWER(1-O2114,3)+INDEX(Ci,$N2114,2)*3*O2114*POWER(1-O2114,2)+INDEX(Ci,$N2114,3)*3*POWER(O2114,2)*(1-O2114)+INDEX(Ci,$N2114,4)*POWER(O2114,3))</f>
        <v>1948.0407084861081</v>
      </c>
      <c r="Q2114" s="3">
        <f>MAX(0,MIN(P2114-V2114+W2114,'Power Curve'!$C$39))</f>
        <v>1905.8223732482736</v>
      </c>
      <c r="R2114" s="3">
        <f t="shared" si="612"/>
        <v>1932.0900115966849</v>
      </c>
      <c r="S2114" s="3">
        <f t="shared" si="613"/>
        <v>-26.26763834841131</v>
      </c>
      <c r="T2114" s="3">
        <f t="shared" si="614"/>
        <v>26.26763834841131</v>
      </c>
      <c r="V2114" s="37">
        <f t="array" ref="V2114">SUM(_xlfn.NORM.DIST($AD$3:$AD$1003,$L2114,$AA2114,FALSE)*WindSpeedStep*$AE$3:$AE$1003)/AG2114</f>
        <v>1937.770542944472</v>
      </c>
      <c r="W2114" s="37">
        <f t="array" ref="W2114">SUM(_xlfn.NORM.DIST($AD$3:$AD$1003,$L2114,$AB2114,FALSE)*WindSpeedStep*$AE$3:$AE$1003)/AH2114</f>
        <v>1895.5522077066375</v>
      </c>
      <c r="Y2114" s="1">
        <f t="shared" si="615"/>
        <v>12</v>
      </c>
      <c r="Z2114" s="99">
        <f>IF(L2114&lt;'Power Curve'!$P$28,'Power Curve'!$Q$28,IF(L2114&gt;'Power Curve'!$P$29,'Power Curve'!$Q$29,INDEX(ReferenceTurbulence,Y2114)+(L2114-INDEX(ReferenceTurbulenceWindSpeed,Y2114))*(INDEX(ReferenceTurbulence,Y2114+1)-INDEX(ReferenceTurbulence,Y2114))/(INDEX(ReferenceTurbulenceWindSpeed,Y2114+1)-INDEX(ReferenceTurbulenceWindSpeed,Y2114))))</f>
        <v>0.12110020774846278</v>
      </c>
      <c r="AA2114" s="100">
        <f t="shared" si="621"/>
        <v>1.5507881797559842</v>
      </c>
      <c r="AB2114" s="29">
        <f t="shared" si="622"/>
        <v>2.0209348070572832</v>
      </c>
      <c r="AG2114" s="40">
        <f t="array" ref="AG2114">SUM(_xlfn.NORM.DIST($AD$3:$AD$1003,$F2114,$AA2114,FALSE)*WindSpeedStep)</f>
        <v>1.0000000000000027</v>
      </c>
      <c r="AH2114" s="40">
        <f t="array" ref="AH2114">SUM(_xlfn.NORM.DIST($AD$3:$AD$1003,$F2114,$AB2114,FALSE)*WindSpeedStep)</f>
        <v>0.9999999999452166</v>
      </c>
      <c r="AJ2114" s="47">
        <f t="shared" si="616"/>
        <v>13</v>
      </c>
      <c r="AK2114" s="83" t="b">
        <f>COUNTIF('Power Curve'!$D$2:$D$31,AJ2114)&gt;0</f>
        <v>1</v>
      </c>
      <c r="AL2114" s="83" t="b">
        <f t="shared" si="617"/>
        <v>0</v>
      </c>
      <c r="AM2114" s="83" t="b">
        <f t="shared" si="623"/>
        <v>1</v>
      </c>
      <c r="AN2114" s="47" t="str">
        <f t="shared" si="618"/>
        <v>Outer</v>
      </c>
      <c r="AO2114" s="48" t="str">
        <f t="shared" si="619"/>
        <v>1.3-1.4</v>
      </c>
      <c r="AP2114" s="49" t="str">
        <f t="shared" si="624"/>
        <v>14-15</v>
      </c>
      <c r="AQ2114" s="49" t="str">
        <f t="shared" si="625"/>
        <v>Mar</v>
      </c>
      <c r="AR2114" s="48" t="str">
        <f t="shared" si="626"/>
        <v>265-275</v>
      </c>
      <c r="AS2114" s="49" t="str">
        <f t="shared" si="620"/>
        <v>HWS-HTI</v>
      </c>
    </row>
    <row r="2115" spans="5:45" x14ac:dyDescent="0.3">
      <c r="E2115" s="15">
        <v>40984.590277777781</v>
      </c>
      <c r="F2115" s="21">
        <v>11.2</v>
      </c>
      <c r="G2115" s="21">
        <v>1831.7499694824269</v>
      </c>
      <c r="H2115" s="42">
        <v>1.1734174098752996</v>
      </c>
      <c r="I2115" s="35">
        <v>266.10000000000002</v>
      </c>
      <c r="J2115" s="43">
        <v>0.15267857142857144</v>
      </c>
      <c r="K2115" s="44">
        <v>9.6272107431654652E-2</v>
      </c>
      <c r="L2115" s="26">
        <f t="shared" ref="L2115:L2178" si="627">F2115*(H2115/Ref_Density)^(1/3)</f>
        <v>11.040536273215652</v>
      </c>
      <c r="M2115" s="26">
        <f t="shared" ref="M2115:M2178" si="628">(L2115-CutInWindSpeed)/(RatedWindSpeed-CutInWindSpeed)</f>
        <v>1.0644004471853474</v>
      </c>
      <c r="N2115" s="96">
        <f t="shared" ref="N2115:N2178" si="629">COUNTIF(xa,"&lt;"&amp;L2115)</f>
        <v>12</v>
      </c>
      <c r="O2115" s="26">
        <f t="shared" ref="O2115:O2178" si="630">(L2115-INDEX(xa,$N2115))/(INDEX(xb,$N2115)-INDEX(xa,$N2115))</f>
        <v>5.8001301107065723E-2</v>
      </c>
      <c r="P2115" s="3">
        <f>IF(L2115&gt;'Power Curve'!$C$37,0,INDEX(Ci,$N2115,1)*POWER(1-O2115,3)+INDEX(Ci,$N2115,2)*3*O2115*POWER(1-O2115,2)+INDEX(Ci,$N2115,3)*3*POWER(O2115,2)*(1-O2115)+INDEX(Ci,$N2115,4)*POWER(O2115,3))</f>
        <v>1786.6938169412997</v>
      </c>
      <c r="Q2115" s="3">
        <f>MAX(0,MIN(P2115-V2115+W2115,'Power Curve'!$C$39))</f>
        <v>1735.2130414486289</v>
      </c>
      <c r="R2115" s="3">
        <f t="shared" ref="R2115:R2178" si="631">IF(AM2115,G2115,"")</f>
        <v>1831.7499694824269</v>
      </c>
      <c r="S2115" s="3">
        <f t="shared" ref="S2115:S2178" si="632">IF(AM2115,Q2115-R2115,"")</f>
        <v>-96.536928033797949</v>
      </c>
      <c r="T2115" s="3">
        <f t="shared" ref="T2115:T2178" si="633">IF(AM2115,ABS(S2115),"")</f>
        <v>96.536928033797949</v>
      </c>
      <c r="V2115" s="37">
        <f t="array" ref="V2115">SUM(_xlfn.NORM.DIST($AD$3:$AD$1003,$L2115,$AA2115,FALSE)*WindSpeedStep*$AE$3:$AE$1003)/AG2115</f>
        <v>1771.5900263816659</v>
      </c>
      <c r="W2115" s="37">
        <f t="array" ref="W2115">SUM(_xlfn.NORM.DIST($AD$3:$AD$1003,$L2115,$AB2115,FALSE)*WindSpeedStep*$AE$3:$AE$1003)/AH2115</f>
        <v>1720.1092508889951</v>
      </c>
      <c r="Y2115" s="1">
        <f t="shared" ref="Y2115:Y2178" si="634">COUNTIF(ReferenceTurbulenceWindSpeed,"&lt;"&amp;L2115)</f>
        <v>11</v>
      </c>
      <c r="Z2115" s="99">
        <f>IF(L2115&lt;'Power Curve'!$P$28,'Power Curve'!$Q$28,IF(L2115&gt;'Power Curve'!$P$29,'Power Curve'!$Q$29,INDEX(ReferenceTurbulence,Y2115)+(L2115-INDEX(ReferenceTurbulenceWindSpeed,Y2115))*(INDEX(ReferenceTurbulence,Y2115+1)-INDEX(ReferenceTurbulence,Y2115))/(INDEX(ReferenceTurbulenceWindSpeed,Y2115+1)-INDEX(ReferenceTurbulenceWindSpeed,Y2115))))</f>
        <v>0.1198908427407029</v>
      </c>
      <c r="AA2115" s="100">
        <f t="shared" si="621"/>
        <v>1.3236591981051238</v>
      </c>
      <c r="AB2115" s="29">
        <f t="shared" si="622"/>
        <v>1.6856533059998899</v>
      </c>
      <c r="AG2115" s="40">
        <f t="array" ref="AG2115">SUM(_xlfn.NORM.DIST($AD$3:$AD$1003,$F2115,$AA2115,FALSE)*WindSpeedStep)</f>
        <v>1.0000000000000033</v>
      </c>
      <c r="AH2115" s="40">
        <f t="array" ref="AH2115">SUM(_xlfn.NORM.DIST($AD$3:$AD$1003,$F2115,$AB2115,FALSE)*WindSpeedStep)</f>
        <v>0.99999999998763833</v>
      </c>
      <c r="AJ2115" s="47">
        <f t="shared" ref="AJ2115:AJ2178" si="635">MROUND(L2115-Centre_First_Bin,Bin_Width)+Centre_First_Bin</f>
        <v>11</v>
      </c>
      <c r="AK2115" s="83" t="b">
        <f>COUNTIF('Power Curve'!$D$2:$D$31,AJ2115)&gt;0</f>
        <v>1</v>
      </c>
      <c r="AL2115" s="83" t="b">
        <f t="shared" ref="AL2115:AL2178" si="636">(G2115&lt;0)</f>
        <v>0</v>
      </c>
      <c r="AM2115" s="83" t="b">
        <f t="shared" si="623"/>
        <v>1</v>
      </c>
      <c r="AN2115" s="47" t="str">
        <f t="shared" ref="AN2115:AN2178" si="637">IF(AM2115,IF(AND(J2115&gt;=LowerTurbLimit,J2115&lt;=UpperTurbLimit,K2115&gt;=LowerShearLimit,K2115&lt;=UpperShearLimit),"Inner","Outer"),"")</f>
        <v>Outer</v>
      </c>
      <c r="AO2115" s="48" t="str">
        <f t="shared" ref="AO2115:AO2178" si="638">IF(M2115&lt;0,"&lt;0",TEXT(MROUND(M2115+0.05,0.1)-0.1,"0.0")&amp;"-"&amp;TEXT(MROUND(M2115+0.05,0.1),"0.0"))</f>
        <v>1.0-1.1</v>
      </c>
      <c r="AP2115" s="49" t="str">
        <f t="shared" si="624"/>
        <v>14-15</v>
      </c>
      <c r="AQ2115" s="49" t="str">
        <f t="shared" si="625"/>
        <v>Mar</v>
      </c>
      <c r="AR2115" s="48" t="str">
        <f t="shared" si="626"/>
        <v>265-275</v>
      </c>
      <c r="AS2115" s="49" t="str">
        <f t="shared" ref="AS2115:AS2178" si="639">IF(AM2115,IF(M2115&lt;0.5,IF(J2115&lt;=LowerTurbLimit,"LWS-LTI",IF(J2115&gt;=UpperTurbLimit,"LWS-HTI","Inner-TI")),IF(J2115&lt;=LowerTurbLimit,"HWS-LTI",IF(J2115&gt;=UpperTurbLimit,"HWS-HTI","Inner-TI"))),"")</f>
        <v>HWS-HTI</v>
      </c>
    </row>
    <row r="2116" spans="5:45" x14ac:dyDescent="0.3">
      <c r="E2116" s="15">
        <v>40984.611111111109</v>
      </c>
      <c r="F2116" s="21">
        <v>10.86</v>
      </c>
      <c r="G2116" s="21">
        <v>1738.1200256347711</v>
      </c>
      <c r="H2116" s="42">
        <v>1.1751852592688341</v>
      </c>
      <c r="I2116" s="35">
        <v>270.60000000000002</v>
      </c>
      <c r="J2116" s="43">
        <v>0.16574585635359118</v>
      </c>
      <c r="K2116" s="44">
        <v>0.113535392877994</v>
      </c>
      <c r="L2116" s="26">
        <f t="shared" si="627"/>
        <v>10.710750614419991</v>
      </c>
      <c r="M2116" s="26">
        <f t="shared" si="628"/>
        <v>1.0134310105281177</v>
      </c>
      <c r="N2116" s="96">
        <f t="shared" si="629"/>
        <v>11</v>
      </c>
      <c r="O2116" s="26">
        <f t="shared" si="630"/>
        <v>0.73838208802429439</v>
      </c>
      <c r="P2116" s="3">
        <f>IF(L2116&gt;'Power Curve'!$C$37,0,INDEX(Ci,$N2116,1)*POWER(1-O2116,3)+INDEX(Ci,$N2116,2)*3*O2116*POWER(1-O2116,2)+INDEX(Ci,$N2116,3)*3*POWER(O2116,2)*(1-O2116)+INDEX(Ci,$N2116,4)*POWER(O2116,3))</f>
        <v>1721.6915217664973</v>
      </c>
      <c r="Q2116" s="3">
        <f>MAX(0,MIN(P2116-V2116+W2116,'Power Curve'!$C$39))</f>
        <v>1655.8120928191643</v>
      </c>
      <c r="R2116" s="3">
        <f t="shared" si="631"/>
        <v>1738.1200256347711</v>
      </c>
      <c r="S2116" s="3">
        <f t="shared" si="632"/>
        <v>-82.307932815606819</v>
      </c>
      <c r="T2116" s="3">
        <f t="shared" si="633"/>
        <v>82.307932815606819</v>
      </c>
      <c r="V2116" s="37">
        <f t="array" ref="V2116">SUM(_xlfn.NORM.DIST($AD$3:$AD$1003,$L2116,$AA2116,FALSE)*WindSpeedStep*$AE$3:$AE$1003)/AG2116</f>
        <v>1708.7942484649991</v>
      </c>
      <c r="W2116" s="37">
        <f t="array" ref="W2116">SUM(_xlfn.NORM.DIST($AD$3:$AD$1003,$L2116,$AB2116,FALSE)*WindSpeedStep*$AE$3:$AE$1003)/AH2116</f>
        <v>1642.914819517666</v>
      </c>
      <c r="Y2116" s="1">
        <f t="shared" si="634"/>
        <v>10</v>
      </c>
      <c r="Z2116" s="99">
        <f>IF(L2116&lt;'Power Curve'!$P$28,'Power Curve'!$Q$28,IF(L2116&gt;'Power Curve'!$P$29,'Power Curve'!$Q$29,INDEX(ReferenceTurbulence,Y2116)+(L2116-INDEX(ReferenceTurbulenceWindSpeed,Y2116))*(INDEX(ReferenceTurbulence,Y2116+1)-INDEX(ReferenceTurbulence,Y2116))/(INDEX(ReferenceTurbulenceWindSpeed,Y2116+1)-INDEX(ReferenceTurbulenceWindSpeed,Y2116))))</f>
        <v>0.1200015353562081</v>
      </c>
      <c r="AA2116" s="100">
        <f t="shared" ref="AA2116:AA2179" si="640">Z2116*L2116</f>
        <v>1.2853065185478483</v>
      </c>
      <c r="AB2116" s="29">
        <f t="shared" ref="AB2116:AB2179" si="641">L2116*J2116</f>
        <v>1.7752625327767944</v>
      </c>
      <c r="AG2116" s="40">
        <f t="array" ref="AG2116">SUM(_xlfn.NORM.DIST($AD$3:$AD$1003,$F2116,$AA2116,FALSE)*WindSpeedStep)</f>
        <v>1.0000000000000031</v>
      </c>
      <c r="AH2116" s="40">
        <f t="array" ref="AH2116">SUM(_xlfn.NORM.DIST($AD$3:$AD$1003,$F2116,$AB2116,FALSE)*WindSpeedStep)</f>
        <v>0.99999999960365138</v>
      </c>
      <c r="AJ2116" s="47">
        <f t="shared" si="635"/>
        <v>11</v>
      </c>
      <c r="AK2116" s="83" t="b">
        <f>COUNTIF('Power Curve'!$D$2:$D$31,AJ2116)&gt;0</f>
        <v>1</v>
      </c>
      <c r="AL2116" s="83" t="b">
        <f t="shared" si="636"/>
        <v>0</v>
      </c>
      <c r="AM2116" s="83" t="b">
        <f t="shared" ref="AM2116:AM2179" si="642">AND(AK2116,NOT(AL2116))</f>
        <v>1</v>
      </c>
      <c r="AN2116" s="47" t="str">
        <f t="shared" si="637"/>
        <v>Outer</v>
      </c>
      <c r="AO2116" s="48" t="str">
        <f t="shared" si="638"/>
        <v>1.0-1.1</v>
      </c>
      <c r="AP2116" s="49" t="str">
        <f t="shared" ref="AP2116:AP2179" si="643">IF(AM2116,HOUR(E2116)&amp;"-"&amp;HOUR(E2116)+1,"")</f>
        <v>14-15</v>
      </c>
      <c r="AQ2116" s="49" t="str">
        <f t="shared" ref="AQ2116:AQ2179" si="644">IF(AM2116,TEXT(E2116,"mmm"),"")</f>
        <v>Mar</v>
      </c>
      <c r="AR2116" s="48" t="str">
        <f t="shared" ref="AR2116:AR2179" si="645">IF(AM2116,IF(OR(I2116&lt;5,I2116&gt;=355),"355-5",MROUND(I2116,10)-5&amp;"-"&amp;MROUND(I2116,10)+5),"")</f>
        <v>265-275</v>
      </c>
      <c r="AS2116" s="49" t="str">
        <f t="shared" si="639"/>
        <v>HWS-HTI</v>
      </c>
    </row>
    <row r="2117" spans="5:45" x14ac:dyDescent="0.3">
      <c r="E2117" s="15">
        <v>40984.618055555555</v>
      </c>
      <c r="F2117" s="21">
        <v>9.32</v>
      </c>
      <c r="G2117" s="21">
        <v>1486.469970703123</v>
      </c>
      <c r="H2117" s="42">
        <v>1.1752455473611179</v>
      </c>
      <c r="I2117" s="35">
        <v>266</v>
      </c>
      <c r="J2117" s="43">
        <v>0.19849785407725323</v>
      </c>
      <c r="K2117" s="44">
        <v>1.468204374512551E-2</v>
      </c>
      <c r="L2117" s="26">
        <f t="shared" si="627"/>
        <v>9.1920720738279229</v>
      </c>
      <c r="M2117" s="26">
        <f t="shared" si="628"/>
        <v>0.77871434649827398</v>
      </c>
      <c r="N2117" s="96">
        <f t="shared" si="629"/>
        <v>10</v>
      </c>
      <c r="O2117" s="26">
        <f t="shared" si="630"/>
        <v>0.19444756157119561</v>
      </c>
      <c r="P2117" s="3">
        <f>IF(L2117&gt;'Power Curve'!$C$37,0,INDEX(Ci,$N2117,1)*POWER(1-O2117,3)+INDEX(Ci,$N2117,2)*3*O2117*POWER(1-O2117,2)+INDEX(Ci,$N2117,3)*3*POWER(O2117,2)*(1-O2117)+INDEX(Ci,$N2117,4)*POWER(O2117,3))</f>
        <v>1260.7145664168947</v>
      </c>
      <c r="Q2117" s="3">
        <f>MAX(0,MIN(P2117-V2117+W2117,'Power Curve'!$C$39))</f>
        <v>1245.0980340995748</v>
      </c>
      <c r="R2117" s="3">
        <f t="shared" si="631"/>
        <v>1486.469970703123</v>
      </c>
      <c r="S2117" s="3">
        <f t="shared" si="632"/>
        <v>-241.37193660354819</v>
      </c>
      <c r="T2117" s="3">
        <f t="shared" si="633"/>
        <v>241.37193660354819</v>
      </c>
      <c r="V2117" s="37">
        <f t="array" ref="V2117">SUM(_xlfn.NORM.DIST($AD$3:$AD$1003,$L2117,$AA2117,FALSE)*WindSpeedStep*$AE$3:$AE$1003)/AG2117</f>
        <v>1272.1236115277652</v>
      </c>
      <c r="W2117" s="37">
        <f t="array" ref="W2117">SUM(_xlfn.NORM.DIST($AD$3:$AD$1003,$L2117,$AB2117,FALSE)*WindSpeedStep*$AE$3:$AE$1003)/AH2117</f>
        <v>1256.5070792104452</v>
      </c>
      <c r="Y2117" s="1">
        <f t="shared" si="634"/>
        <v>9</v>
      </c>
      <c r="Z2117" s="99">
        <f>IF(L2117&lt;'Power Curve'!$P$28,'Power Curve'!$Q$28,IF(L2117&gt;'Power Curve'!$P$29,'Power Curve'!$Q$29,INDEX(ReferenceTurbulence,Y2117)+(L2117-INDEX(ReferenceTurbulenceWindSpeed,Y2117))*(INDEX(ReferenceTurbulence,Y2117+1)-INDEX(ReferenceTurbulence,Y2117))/(INDEX(ReferenceTurbulenceWindSpeed,Y2117+1)-INDEX(ReferenceTurbulenceWindSpeed,Y2117))))</f>
        <v>0.12044359050099952</v>
      </c>
      <c r="AA2117" s="100">
        <f t="shared" si="640"/>
        <v>1.1071261647158037</v>
      </c>
      <c r="AB2117" s="29">
        <f t="shared" si="641"/>
        <v>1.8246065811782894</v>
      </c>
      <c r="AG2117" s="40">
        <f t="array" ref="AG2117">SUM(_xlfn.NORM.DIST($AD$3:$AD$1003,$F2117,$AA2117,FALSE)*WindSpeedStep)</f>
        <v>1.0000000000000036</v>
      </c>
      <c r="AH2117" s="40">
        <f t="array" ref="AH2117">SUM(_xlfn.NORM.DIST($AD$3:$AD$1003,$F2117,$AB2117,FALSE)*WindSpeedStep)</f>
        <v>0.99999985967324689</v>
      </c>
      <c r="AJ2117" s="47">
        <f t="shared" si="635"/>
        <v>9</v>
      </c>
      <c r="AK2117" s="83" t="b">
        <f>COUNTIF('Power Curve'!$D$2:$D$31,AJ2117)&gt;0</f>
        <v>1</v>
      </c>
      <c r="AL2117" s="83" t="b">
        <f t="shared" si="636"/>
        <v>0</v>
      </c>
      <c r="AM2117" s="83" t="b">
        <f t="shared" si="642"/>
        <v>1</v>
      </c>
      <c r="AN2117" s="47" t="str">
        <f t="shared" si="637"/>
        <v>Outer</v>
      </c>
      <c r="AO2117" s="48" t="str">
        <f t="shared" si="638"/>
        <v>0.7-0.8</v>
      </c>
      <c r="AP2117" s="49" t="str">
        <f t="shared" si="643"/>
        <v>14-15</v>
      </c>
      <c r="AQ2117" s="49" t="str">
        <f t="shared" si="644"/>
        <v>Mar</v>
      </c>
      <c r="AR2117" s="48" t="str">
        <f t="shared" si="645"/>
        <v>265-275</v>
      </c>
      <c r="AS2117" s="49" t="str">
        <f t="shared" si="639"/>
        <v>HWS-HTI</v>
      </c>
    </row>
    <row r="2118" spans="5:45" x14ac:dyDescent="0.3">
      <c r="E2118" s="15">
        <v>40984.631944444445</v>
      </c>
      <c r="F2118" s="21">
        <v>12.72</v>
      </c>
      <c r="G2118" s="21">
        <v>1891.249954223638</v>
      </c>
      <c r="H2118" s="42">
        <v>1.1750821954729274</v>
      </c>
      <c r="I2118" s="35">
        <v>265.7</v>
      </c>
      <c r="J2118" s="43">
        <v>0.20597484276729561</v>
      </c>
      <c r="K2118" s="44">
        <v>0.12372754650714816</v>
      </c>
      <c r="L2118" s="26">
        <f t="shared" si="627"/>
        <v>12.544821816382285</v>
      </c>
      <c r="M2118" s="26">
        <f t="shared" si="628"/>
        <v>1.2968926270661156</v>
      </c>
      <c r="N2118" s="96">
        <f t="shared" si="629"/>
        <v>13</v>
      </c>
      <c r="O2118" s="26">
        <f t="shared" si="630"/>
        <v>0.54181912458430126</v>
      </c>
      <c r="P2118" s="3">
        <f>IF(L2118&gt;'Power Curve'!$C$37,0,INDEX(Ci,$N2118,1)*POWER(1-O2118,3)+INDEX(Ci,$N2118,2)*3*O2118*POWER(1-O2118,2)+INDEX(Ci,$N2118,3)*3*POWER(O2118,2)*(1-O2118)+INDEX(Ci,$N2118,4)*POWER(O2118,3))</f>
        <v>1940.1575787514623</v>
      </c>
      <c r="Q2118" s="3">
        <f>MAX(0,MIN(P2118-V2118+W2118,'Power Curve'!$C$39))</f>
        <v>1825.0603560186491</v>
      </c>
      <c r="R2118" s="3">
        <f t="shared" si="631"/>
        <v>1891.249954223638</v>
      </c>
      <c r="S2118" s="3">
        <f t="shared" si="632"/>
        <v>-66.189598204988897</v>
      </c>
      <c r="T2118" s="3">
        <f t="shared" si="633"/>
        <v>66.189598204988897</v>
      </c>
      <c r="V2118" s="37">
        <f t="array" ref="V2118">SUM(_xlfn.NORM.DIST($AD$3:$AD$1003,$L2118,$AA2118,FALSE)*WindSpeedStep*$AE$3:$AE$1003)/AG2118</f>
        <v>1926.56480725188</v>
      </c>
      <c r="W2118" s="37">
        <f t="array" ref="W2118">SUM(_xlfn.NORM.DIST($AD$3:$AD$1003,$L2118,$AB2118,FALSE)*WindSpeedStep*$AE$3:$AE$1003)/AH2118</f>
        <v>1811.4675845190668</v>
      </c>
      <c r="Y2118" s="1">
        <f t="shared" si="634"/>
        <v>12</v>
      </c>
      <c r="Z2118" s="99">
        <f>IF(L2118&lt;'Power Curve'!$P$28,'Power Curve'!$Q$28,IF(L2118&gt;'Power Curve'!$P$29,'Power Curve'!$Q$29,INDEX(ReferenceTurbulence,Y2118)+(L2118-INDEX(ReferenceTurbulenceWindSpeed,Y2118))*(INDEX(ReferenceTurbulence,Y2118+1)-INDEX(ReferenceTurbulence,Y2118))/(INDEX(ReferenceTurbulenceWindSpeed,Y2118+1)-INDEX(ReferenceTurbulenceWindSpeed,Y2118))))</f>
        <v>0.12014030061931483</v>
      </c>
      <c r="AA2118" s="100">
        <f t="shared" si="640"/>
        <v>1.5071386642359068</v>
      </c>
      <c r="AB2118" s="29">
        <f t="shared" si="641"/>
        <v>2.5839177011730809</v>
      </c>
      <c r="AG2118" s="40">
        <f t="array" ref="AG2118">SUM(_xlfn.NORM.DIST($AD$3:$AD$1003,$F2118,$AA2118,FALSE)*WindSpeedStep)</f>
        <v>1.0000000000000029</v>
      </c>
      <c r="AH2118" s="40">
        <f t="array" ref="AH2118">SUM(_xlfn.NORM.DIST($AD$3:$AD$1003,$F2118,$AB2118,FALSE)*WindSpeedStep)</f>
        <v>0.99999961419869721</v>
      </c>
      <c r="AJ2118" s="47">
        <f t="shared" si="635"/>
        <v>13</v>
      </c>
      <c r="AK2118" s="83" t="b">
        <f>COUNTIF('Power Curve'!$D$2:$D$31,AJ2118)&gt;0</f>
        <v>1</v>
      </c>
      <c r="AL2118" s="83" t="b">
        <f t="shared" si="636"/>
        <v>0</v>
      </c>
      <c r="AM2118" s="83" t="b">
        <f t="shared" si="642"/>
        <v>1</v>
      </c>
      <c r="AN2118" s="47" t="str">
        <f t="shared" si="637"/>
        <v>Outer</v>
      </c>
      <c r="AO2118" s="48" t="str">
        <f t="shared" si="638"/>
        <v>1.2-1.3</v>
      </c>
      <c r="AP2118" s="49" t="str">
        <f t="shared" si="643"/>
        <v>15-16</v>
      </c>
      <c r="AQ2118" s="49" t="str">
        <f t="shared" si="644"/>
        <v>Mar</v>
      </c>
      <c r="AR2118" s="48" t="str">
        <f t="shared" si="645"/>
        <v>265-275</v>
      </c>
      <c r="AS2118" s="49" t="str">
        <f t="shared" si="639"/>
        <v>HWS-HTI</v>
      </c>
    </row>
    <row r="2119" spans="5:45" x14ac:dyDescent="0.3">
      <c r="E2119" s="15">
        <v>40984.638888888891</v>
      </c>
      <c r="F2119" s="21">
        <v>13.48</v>
      </c>
      <c r="G2119" s="21">
        <v>1942.8300323486351</v>
      </c>
      <c r="H2119" s="42">
        <v>1.1755351256897826</v>
      </c>
      <c r="I2119" s="35">
        <v>269.8</v>
      </c>
      <c r="J2119" s="43">
        <v>0.10163204747774481</v>
      </c>
      <c r="K2119" s="44">
        <v>0.12365030151362782</v>
      </c>
      <c r="L2119" s="26">
        <f t="shared" si="627"/>
        <v>13.296063059339602</v>
      </c>
      <c r="M2119" s="26">
        <f t="shared" si="628"/>
        <v>1.412999382851202</v>
      </c>
      <c r="N2119" s="96">
        <f t="shared" si="629"/>
        <v>14</v>
      </c>
      <c r="O2119" s="26">
        <f t="shared" si="630"/>
        <v>0.31769404099312948</v>
      </c>
      <c r="P2119" s="3">
        <f>IF(L2119&gt;'Power Curve'!$C$37,0,INDEX(Ci,$N2119,1)*POWER(1-O2119,3)+INDEX(Ci,$N2119,2)*3*O2119*POWER(1-O2119,2)+INDEX(Ci,$N2119,3)*3*POWER(O2119,2)*(1-O2119)+INDEX(Ci,$N2119,4)*POWER(O2119,3))</f>
        <v>1961.8825749511191</v>
      </c>
      <c r="Q2119" s="3">
        <f>MAX(0,MIN(P2119-V2119+W2119,'Power Curve'!$C$39))</f>
        <v>1974.401436191527</v>
      </c>
      <c r="R2119" s="3">
        <f t="shared" si="631"/>
        <v>1942.8300323486351</v>
      </c>
      <c r="S2119" s="3">
        <f t="shared" si="632"/>
        <v>31.571403842891868</v>
      </c>
      <c r="T2119" s="3">
        <f t="shared" si="633"/>
        <v>31.571403842891868</v>
      </c>
      <c r="V2119" s="37">
        <f t="array" ref="V2119">SUM(_xlfn.NORM.DIST($AD$3:$AD$1003,$L2119,$AA2119,FALSE)*WindSpeedStep*$AE$3:$AE$1003)/AG2119</f>
        <v>1954.0505603311692</v>
      </c>
      <c r="W2119" s="37">
        <f t="array" ref="W2119">SUM(_xlfn.NORM.DIST($AD$3:$AD$1003,$L2119,$AB2119,FALSE)*WindSpeedStep*$AE$3:$AE$1003)/AH2119</f>
        <v>1966.5694215715771</v>
      </c>
      <c r="Y2119" s="1">
        <f t="shared" si="634"/>
        <v>13</v>
      </c>
      <c r="Z2119" s="99">
        <f>IF(L2119&lt;'Power Curve'!$P$28,'Power Curve'!$Q$28,IF(L2119&gt;'Power Curve'!$P$29,'Power Curve'!$Q$29,INDEX(ReferenceTurbulence,Y2119)+(L2119-INDEX(ReferenceTurbulenceWindSpeed,Y2119))*(INDEX(ReferenceTurbulence,Y2119+1)-INDEX(ReferenceTurbulence,Y2119))/(INDEX(ReferenceTurbulenceWindSpeed,Y2119+1)-INDEX(ReferenceTurbulenceWindSpeed,Y2119))))</f>
        <v>0.12143339548344372</v>
      </c>
      <c r="AA2119" s="100">
        <f t="shared" si="640"/>
        <v>1.6145860838575925</v>
      </c>
      <c r="AB2119" s="29">
        <f t="shared" si="641"/>
        <v>1.3513061121138912</v>
      </c>
      <c r="AG2119" s="40">
        <f t="array" ref="AG2119">SUM(_xlfn.NORM.DIST($AD$3:$AD$1003,$F2119,$AA2119,FALSE)*WindSpeedStep)</f>
        <v>1.0000000000000024</v>
      </c>
      <c r="AH2119" s="40">
        <f t="array" ref="AH2119">SUM(_xlfn.NORM.DIST($AD$3:$AD$1003,$F2119,$AB2119,FALSE)*WindSpeedStep)</f>
        <v>1.0000000000000036</v>
      </c>
      <c r="AJ2119" s="47">
        <f t="shared" si="635"/>
        <v>13</v>
      </c>
      <c r="AK2119" s="83" t="b">
        <f>COUNTIF('Power Curve'!$D$2:$D$31,AJ2119)&gt;0</f>
        <v>1</v>
      </c>
      <c r="AL2119" s="83" t="b">
        <f t="shared" si="636"/>
        <v>0</v>
      </c>
      <c r="AM2119" s="83" t="b">
        <f t="shared" si="642"/>
        <v>1</v>
      </c>
      <c r="AN2119" s="47" t="str">
        <f t="shared" si="637"/>
        <v>Inner</v>
      </c>
      <c r="AO2119" s="48" t="str">
        <f t="shared" si="638"/>
        <v>1.4-1.5</v>
      </c>
      <c r="AP2119" s="49" t="str">
        <f t="shared" si="643"/>
        <v>15-16</v>
      </c>
      <c r="AQ2119" s="49" t="str">
        <f t="shared" si="644"/>
        <v>Mar</v>
      </c>
      <c r="AR2119" s="48" t="str">
        <f t="shared" si="645"/>
        <v>265-275</v>
      </c>
      <c r="AS2119" s="49" t="str">
        <f t="shared" si="639"/>
        <v>Inner-TI</v>
      </c>
    </row>
    <row r="2120" spans="5:45" x14ac:dyDescent="0.3">
      <c r="E2120" s="15">
        <v>40984.645833333336</v>
      </c>
      <c r="F2120" s="21">
        <v>11.36</v>
      </c>
      <c r="G2120" s="21">
        <v>1909.159957885747</v>
      </c>
      <c r="H2120" s="42">
        <v>1.1759377653704828</v>
      </c>
      <c r="I2120" s="35">
        <v>269.10000000000002</v>
      </c>
      <c r="J2120" s="43">
        <v>0.14436619718309859</v>
      </c>
      <c r="K2120" s="44">
        <v>0.12216502207574266</v>
      </c>
      <c r="L2120" s="26">
        <f t="shared" si="627"/>
        <v>11.206269977927002</v>
      </c>
      <c r="M2120" s="26">
        <f t="shared" si="628"/>
        <v>1.0900151255042956</v>
      </c>
      <c r="N2120" s="96">
        <f t="shared" si="629"/>
        <v>12</v>
      </c>
      <c r="O2120" s="26">
        <f t="shared" si="630"/>
        <v>0.21763673113279786</v>
      </c>
      <c r="P2120" s="3">
        <f>IF(L2120&gt;'Power Curve'!$C$37,0,INDEX(Ci,$N2120,1)*POWER(1-O2120,3)+INDEX(Ci,$N2120,2)*3*O2120*POWER(1-O2120,2)+INDEX(Ci,$N2120,3)*3*POWER(O2120,2)*(1-O2120)+INDEX(Ci,$N2120,4)*POWER(O2120,3))</f>
        <v>1815.3564003518479</v>
      </c>
      <c r="Q2120" s="3">
        <f>MAX(0,MIN(P2120-V2120+W2120,'Power Curve'!$C$39))</f>
        <v>1775.6606360172141</v>
      </c>
      <c r="R2120" s="3">
        <f t="shared" si="631"/>
        <v>1909.159957885747</v>
      </c>
      <c r="S2120" s="3">
        <f t="shared" si="632"/>
        <v>-133.49932186853289</v>
      </c>
      <c r="T2120" s="3">
        <f t="shared" si="633"/>
        <v>133.49932186853289</v>
      </c>
      <c r="V2120" s="37">
        <f t="array" ref="V2120">SUM(_xlfn.NORM.DIST($AD$3:$AD$1003,$L2120,$AA2120,FALSE)*WindSpeedStep*$AE$3:$AE$1003)/AG2120</f>
        <v>1798.919400518301</v>
      </c>
      <c r="W2120" s="37">
        <f t="array" ref="W2120">SUM(_xlfn.NORM.DIST($AD$3:$AD$1003,$L2120,$AB2120,FALSE)*WindSpeedStep*$AE$3:$AE$1003)/AH2120</f>
        <v>1759.2236361836672</v>
      </c>
      <c r="Y2120" s="1">
        <f t="shared" si="634"/>
        <v>11</v>
      </c>
      <c r="Z2120" s="99">
        <f>IF(L2120&lt;'Power Curve'!$P$28,'Power Curve'!$Q$28,IF(L2120&gt;'Power Curve'!$P$29,'Power Curve'!$Q$29,INDEX(ReferenceTurbulence,Y2120)+(L2120-INDEX(ReferenceTurbulenceWindSpeed,Y2120))*(INDEX(ReferenceTurbulence,Y2120+1)-INDEX(ReferenceTurbulence,Y2120))/(INDEX(ReferenceTurbulenceWindSpeed,Y2120+1)-INDEX(ReferenceTurbulenceWindSpeed,Y2120))))</f>
        <v>0.1196051008091546</v>
      </c>
      <c r="AA2120" s="100">
        <f t="shared" si="640"/>
        <v>1.3403270504045617</v>
      </c>
      <c r="AB2120" s="29">
        <f t="shared" si="641"/>
        <v>1.6178065813204476</v>
      </c>
      <c r="AG2120" s="40">
        <f t="array" ref="AG2120">SUM(_xlfn.NORM.DIST($AD$3:$AD$1003,$F2120,$AA2120,FALSE)*WindSpeedStep)</f>
        <v>1.0000000000000031</v>
      </c>
      <c r="AH2120" s="40">
        <f t="array" ref="AH2120">SUM(_xlfn.NORM.DIST($AD$3:$AD$1003,$F2120,$AB2120,FALSE)*WindSpeedStep)</f>
        <v>0.99999999999913369</v>
      </c>
      <c r="AJ2120" s="47">
        <f t="shared" si="635"/>
        <v>11</v>
      </c>
      <c r="AK2120" s="83" t="b">
        <f>COUNTIF('Power Curve'!$D$2:$D$31,AJ2120)&gt;0</f>
        <v>1</v>
      </c>
      <c r="AL2120" s="83" t="b">
        <f t="shared" si="636"/>
        <v>0</v>
      </c>
      <c r="AM2120" s="83" t="b">
        <f t="shared" si="642"/>
        <v>1</v>
      </c>
      <c r="AN2120" s="47" t="str">
        <f t="shared" si="637"/>
        <v>Outer</v>
      </c>
      <c r="AO2120" s="48" t="str">
        <f t="shared" si="638"/>
        <v>1.0-1.1</v>
      </c>
      <c r="AP2120" s="49" t="str">
        <f t="shared" si="643"/>
        <v>15-16</v>
      </c>
      <c r="AQ2120" s="49" t="str">
        <f t="shared" si="644"/>
        <v>Mar</v>
      </c>
      <c r="AR2120" s="48" t="str">
        <f t="shared" si="645"/>
        <v>265-275</v>
      </c>
      <c r="AS2120" s="49" t="str">
        <f t="shared" si="639"/>
        <v>HWS-HTI</v>
      </c>
    </row>
    <row r="2121" spans="5:45" x14ac:dyDescent="0.3">
      <c r="E2121" s="15">
        <v>40984.652777777781</v>
      </c>
      <c r="F2121" s="21">
        <v>12.48</v>
      </c>
      <c r="G2121" s="21">
        <v>1892.5800476074239</v>
      </c>
      <c r="H2121" s="42">
        <v>1.176237508889036</v>
      </c>
      <c r="I2121" s="35">
        <v>269.5</v>
      </c>
      <c r="J2121" s="43">
        <v>0.14583333333333334</v>
      </c>
      <c r="K2121" s="44">
        <v>0.13144593668868843</v>
      </c>
      <c r="L2121" s="26">
        <f t="shared" si="627"/>
        <v>12.31215943175922</v>
      </c>
      <c r="M2121" s="26">
        <f t="shared" si="628"/>
        <v>1.2609339055168769</v>
      </c>
      <c r="N2121" s="96">
        <f t="shared" si="629"/>
        <v>13</v>
      </c>
      <c r="O2121" s="26">
        <f t="shared" si="630"/>
        <v>0.30229676726449634</v>
      </c>
      <c r="P2121" s="3">
        <f>IF(L2121&gt;'Power Curve'!$C$37,0,INDEX(Ci,$N2121,1)*POWER(1-O2121,3)+INDEX(Ci,$N2121,2)*3*O2121*POWER(1-O2121,2)+INDEX(Ci,$N2121,3)*3*POWER(O2121,2)*(1-O2121)+INDEX(Ci,$N2121,4)*POWER(O2121,3))</f>
        <v>1931.5750510114094</v>
      </c>
      <c r="Q2121" s="3">
        <f>MAX(0,MIN(P2121-V2121+W2121,'Power Curve'!$C$39))</f>
        <v>1896.2852111840905</v>
      </c>
      <c r="R2121" s="3">
        <f t="shared" si="631"/>
        <v>1892.5800476074239</v>
      </c>
      <c r="S2121" s="3">
        <f t="shared" si="632"/>
        <v>3.705163576666564</v>
      </c>
      <c r="T2121" s="3">
        <f t="shared" si="633"/>
        <v>3.705163576666564</v>
      </c>
      <c r="V2121" s="37">
        <f t="array" ref="V2121">SUM(_xlfn.NORM.DIST($AD$3:$AD$1003,$L2121,$AA2121,FALSE)*WindSpeedStep*$AE$3:$AE$1003)/AG2121</f>
        <v>1914.138297985907</v>
      </c>
      <c r="W2121" s="37">
        <f t="array" ref="W2121">SUM(_xlfn.NORM.DIST($AD$3:$AD$1003,$L2121,$AB2121,FALSE)*WindSpeedStep*$AE$3:$AE$1003)/AH2121</f>
        <v>1878.8484581585881</v>
      </c>
      <c r="Y2121" s="1">
        <f t="shared" si="634"/>
        <v>12</v>
      </c>
      <c r="Z2121" s="99">
        <f>IF(L2121&lt;'Power Curve'!$P$28,'Power Curve'!$Q$28,IF(L2121&gt;'Power Curve'!$P$29,'Power Curve'!$Q$29,INDEX(ReferenceTurbulence,Y2121)+(L2121-INDEX(ReferenceTurbulenceWindSpeed,Y2121))*(INDEX(ReferenceTurbulence,Y2121+1)-INDEX(ReferenceTurbulence,Y2121))/(INDEX(ReferenceTurbulenceWindSpeed,Y2121+1)-INDEX(ReferenceTurbulenceWindSpeed,Y2121))))</f>
        <v>0.11928462718205668</v>
      </c>
      <c r="AA2121" s="100">
        <f t="shared" si="640"/>
        <v>1.4686513476234413</v>
      </c>
      <c r="AB2121" s="29">
        <f t="shared" si="641"/>
        <v>1.7955232504648864</v>
      </c>
      <c r="AG2121" s="40">
        <f t="array" ref="AG2121">SUM(_xlfn.NORM.DIST($AD$3:$AD$1003,$F2121,$AA2121,FALSE)*WindSpeedStep)</f>
        <v>1.0000000000000033</v>
      </c>
      <c r="AH2121" s="40">
        <f t="array" ref="AH2121">SUM(_xlfn.NORM.DIST($AD$3:$AD$1003,$F2121,$AB2121,FALSE)*WindSpeedStep)</f>
        <v>0.99999999999852018</v>
      </c>
      <c r="AJ2121" s="47">
        <f t="shared" si="635"/>
        <v>12</v>
      </c>
      <c r="AK2121" s="83" t="b">
        <f>COUNTIF('Power Curve'!$D$2:$D$31,AJ2121)&gt;0</f>
        <v>1</v>
      </c>
      <c r="AL2121" s="83" t="b">
        <f t="shared" si="636"/>
        <v>0</v>
      </c>
      <c r="AM2121" s="83" t="b">
        <f t="shared" si="642"/>
        <v>1</v>
      </c>
      <c r="AN2121" s="47" t="str">
        <f t="shared" si="637"/>
        <v>Outer</v>
      </c>
      <c r="AO2121" s="48" t="str">
        <f t="shared" si="638"/>
        <v>1.2-1.3</v>
      </c>
      <c r="AP2121" s="49" t="str">
        <f t="shared" si="643"/>
        <v>15-16</v>
      </c>
      <c r="AQ2121" s="49" t="str">
        <f t="shared" si="644"/>
        <v>Mar</v>
      </c>
      <c r="AR2121" s="48" t="str">
        <f t="shared" si="645"/>
        <v>265-275</v>
      </c>
      <c r="AS2121" s="49" t="str">
        <f t="shared" si="639"/>
        <v>HWS-HTI</v>
      </c>
    </row>
    <row r="2122" spans="5:45" x14ac:dyDescent="0.3">
      <c r="E2122" s="15">
        <v>40984.659722222219</v>
      </c>
      <c r="F2122" s="21">
        <v>10.48</v>
      </c>
      <c r="G2122" s="21">
        <v>1511.0999908447241</v>
      </c>
      <c r="H2122" s="42">
        <v>1.1768546172522376</v>
      </c>
      <c r="I2122" s="35">
        <v>270.2</v>
      </c>
      <c r="J2122" s="43">
        <v>0.22805343511450382</v>
      </c>
      <c r="K2122" s="44">
        <v>0.11617761925239845</v>
      </c>
      <c r="L2122" s="26">
        <f t="shared" si="627"/>
        <v>10.34086475773845</v>
      </c>
      <c r="M2122" s="26">
        <f t="shared" si="628"/>
        <v>0.95626395902144024</v>
      </c>
      <c r="N2122" s="96">
        <f t="shared" si="629"/>
        <v>11</v>
      </c>
      <c r="O2122" s="26">
        <f t="shared" si="630"/>
        <v>0.37940573477020578</v>
      </c>
      <c r="P2122" s="3">
        <f>IF(L2122&gt;'Power Curve'!$C$37,0,INDEX(Ci,$N2122,1)*POWER(1-O2122,3)+INDEX(Ci,$N2122,2)*3*O2122*POWER(1-O2122,2)+INDEX(Ci,$N2122,3)*3*POWER(O2122,2)*(1-O2122)+INDEX(Ci,$N2122,4)*POWER(O2122,3))</f>
        <v>1629.198037146183</v>
      </c>
      <c r="Q2122" s="3">
        <f>MAX(0,MIN(P2122-V2122+W2122,'Power Curve'!$C$39))</f>
        <v>1503.8651171632223</v>
      </c>
      <c r="R2122" s="3">
        <f t="shared" si="631"/>
        <v>1511.0999908447241</v>
      </c>
      <c r="S2122" s="3">
        <f t="shared" si="632"/>
        <v>-7.2348736815017674</v>
      </c>
      <c r="T2122" s="3">
        <f t="shared" si="633"/>
        <v>7.2348736815017674</v>
      </c>
      <c r="V2122" s="37">
        <f t="array" ref="V2122">SUM(_xlfn.NORM.DIST($AD$3:$AD$1003,$L2122,$AA2122,FALSE)*WindSpeedStep*$AE$3:$AE$1003)/AG2122</f>
        <v>1623.438445914159</v>
      </c>
      <c r="W2122" s="37">
        <f t="array" ref="W2122">SUM(_xlfn.NORM.DIST($AD$3:$AD$1003,$L2122,$AB2122,FALSE)*WindSpeedStep*$AE$3:$AE$1003)/AH2122</f>
        <v>1498.1055259311984</v>
      </c>
      <c r="Y2122" s="1">
        <f t="shared" si="634"/>
        <v>10</v>
      </c>
      <c r="Z2122" s="99">
        <f>IF(L2122&lt;'Power Curve'!$P$28,'Power Curve'!$Q$28,IF(L2122&gt;'Power Curve'!$P$29,'Power Curve'!$Q$29,INDEX(ReferenceTurbulence,Y2122)+(L2122-INDEX(ReferenceTurbulenceWindSpeed,Y2122))*(INDEX(ReferenceTurbulence,Y2122+1)-INDEX(ReferenceTurbulence,Y2122))/(INDEX(ReferenceTurbulenceWindSpeed,Y2122+1)-INDEX(ReferenceTurbulenceWindSpeed,Y2122))))</f>
        <v>0.12001096508601429</v>
      </c>
      <c r="AA2122" s="100">
        <f t="shared" si="640"/>
        <v>1.2410171594001447</v>
      </c>
      <c r="AB2122" s="29">
        <f t="shared" si="641"/>
        <v>2.3582697300567648</v>
      </c>
      <c r="AG2122" s="40">
        <f t="array" ref="AG2122">SUM(_xlfn.NORM.DIST($AD$3:$AD$1003,$F2122,$AA2122,FALSE)*WindSpeedStep)</f>
        <v>1.0000000000000038</v>
      </c>
      <c r="AH2122" s="40">
        <f t="array" ref="AH2122">SUM(_xlfn.NORM.DIST($AD$3:$AD$1003,$F2122,$AB2122,FALSE)*WindSpeedStep)</f>
        <v>0.99999600538967814</v>
      </c>
      <c r="AJ2122" s="47">
        <f t="shared" si="635"/>
        <v>10</v>
      </c>
      <c r="AK2122" s="83" t="b">
        <f>COUNTIF('Power Curve'!$D$2:$D$31,AJ2122)&gt;0</f>
        <v>1</v>
      </c>
      <c r="AL2122" s="83" t="b">
        <f t="shared" si="636"/>
        <v>0</v>
      </c>
      <c r="AM2122" s="83" t="b">
        <f t="shared" si="642"/>
        <v>1</v>
      </c>
      <c r="AN2122" s="47" t="str">
        <f t="shared" si="637"/>
        <v>Outer</v>
      </c>
      <c r="AO2122" s="48" t="str">
        <f t="shared" si="638"/>
        <v>0.9-1.0</v>
      </c>
      <c r="AP2122" s="49" t="str">
        <f t="shared" si="643"/>
        <v>15-16</v>
      </c>
      <c r="AQ2122" s="49" t="str">
        <f t="shared" si="644"/>
        <v>Mar</v>
      </c>
      <c r="AR2122" s="48" t="str">
        <f t="shared" si="645"/>
        <v>265-275</v>
      </c>
      <c r="AS2122" s="49" t="str">
        <f t="shared" si="639"/>
        <v>HWS-HTI</v>
      </c>
    </row>
    <row r="2123" spans="5:45" x14ac:dyDescent="0.3">
      <c r="E2123" s="15">
        <v>40984.701388888891</v>
      </c>
      <c r="F2123" s="21">
        <v>7.74</v>
      </c>
      <c r="G2123" s="21">
        <v>939.97003173828125</v>
      </c>
      <c r="H2123" s="42">
        <v>1.1803101509481737</v>
      </c>
      <c r="I2123" s="35">
        <v>265.2</v>
      </c>
      <c r="J2123" s="43">
        <v>0.1744186046511628</v>
      </c>
      <c r="K2123" s="44">
        <v>7.1742412855667084E-2</v>
      </c>
      <c r="L2123" s="26">
        <f t="shared" si="627"/>
        <v>7.6447093538197741</v>
      </c>
      <c r="M2123" s="26">
        <f t="shared" si="628"/>
        <v>0.53956445007393616</v>
      </c>
      <c r="N2123" s="96">
        <f t="shared" si="629"/>
        <v>8</v>
      </c>
      <c r="O2123" s="26">
        <f t="shared" si="630"/>
        <v>0.63366466766370111</v>
      </c>
      <c r="P2123" s="3">
        <f>IF(L2123&gt;'Power Curve'!$C$37,0,INDEX(Ci,$N2123,1)*POWER(1-O2123,3)+INDEX(Ci,$N2123,2)*3*O2123*POWER(1-O2123,2)+INDEX(Ci,$N2123,3)*3*POWER(O2123,2)*(1-O2123)+INDEX(Ci,$N2123,4)*POWER(O2123,3))</f>
        <v>773.42317489912841</v>
      </c>
      <c r="Q2123" s="3">
        <f>MAX(0,MIN(P2123-V2123+W2123,'Power Curve'!$C$39))</f>
        <v>798.57807232104733</v>
      </c>
      <c r="R2123" s="3">
        <f t="shared" si="631"/>
        <v>939.97003173828125</v>
      </c>
      <c r="S2123" s="3">
        <f t="shared" si="632"/>
        <v>-141.39195941723392</v>
      </c>
      <c r="T2123" s="3">
        <f t="shared" si="633"/>
        <v>141.39195941723392</v>
      </c>
      <c r="V2123" s="37">
        <f t="array" ref="V2123">SUM(_xlfn.NORM.DIST($AD$3:$AD$1003,$L2123,$AA2123,FALSE)*WindSpeedStep*$AE$3:$AE$1003)/AG2123</f>
        <v>767.61123907774891</v>
      </c>
      <c r="W2123" s="37">
        <f t="array" ref="W2123">SUM(_xlfn.NORM.DIST($AD$3:$AD$1003,$L2123,$AB2123,FALSE)*WindSpeedStep*$AE$3:$AE$1003)/AH2123</f>
        <v>792.76613649966782</v>
      </c>
      <c r="Y2123" s="1">
        <f t="shared" si="634"/>
        <v>7</v>
      </c>
      <c r="Z2123" s="99">
        <f>IF(L2123&lt;'Power Curve'!$P$28,'Power Curve'!$Q$28,IF(L2123&gt;'Power Curve'!$P$29,'Power Curve'!$Q$29,INDEX(ReferenceTurbulence,Y2123)+(L2123-INDEX(ReferenceTurbulenceWindSpeed,Y2123))*(INDEX(ReferenceTurbulence,Y2123+1)-INDEX(ReferenceTurbulence,Y2123))/(INDEX(ReferenceTurbulenceWindSpeed,Y2123+1)-INDEX(ReferenceTurbulenceWindSpeed,Y2123))))</f>
        <v>0.11949736318664961</v>
      </c>
      <c r="AA2123" s="100">
        <f t="shared" si="640"/>
        <v>0.91352261010977898</v>
      </c>
      <c r="AB2123" s="29">
        <f t="shared" si="641"/>
        <v>1.3333795384569374</v>
      </c>
      <c r="AG2123" s="40">
        <f t="array" ref="AG2123">SUM(_xlfn.NORM.DIST($AD$3:$AD$1003,$F2123,$AA2123,FALSE)*WindSpeedStep)</f>
        <v>1.0000000000000038</v>
      </c>
      <c r="AH2123" s="40">
        <f t="array" ref="AH2123">SUM(_xlfn.NORM.DIST($AD$3:$AD$1003,$F2123,$AB2123,FALSE)*WindSpeedStep)</f>
        <v>0.99999999744677326</v>
      </c>
      <c r="AJ2123" s="47">
        <f t="shared" si="635"/>
        <v>8</v>
      </c>
      <c r="AK2123" s="83" t="b">
        <f>COUNTIF('Power Curve'!$D$2:$D$31,AJ2123)&gt;0</f>
        <v>1</v>
      </c>
      <c r="AL2123" s="83" t="b">
        <f t="shared" si="636"/>
        <v>0</v>
      </c>
      <c r="AM2123" s="83" t="b">
        <f t="shared" si="642"/>
        <v>1</v>
      </c>
      <c r="AN2123" s="47" t="str">
        <f t="shared" si="637"/>
        <v>Outer</v>
      </c>
      <c r="AO2123" s="48" t="str">
        <f t="shared" si="638"/>
        <v>0.5-0.6</v>
      </c>
      <c r="AP2123" s="49" t="str">
        <f t="shared" si="643"/>
        <v>16-17</v>
      </c>
      <c r="AQ2123" s="49" t="str">
        <f t="shared" si="644"/>
        <v>Mar</v>
      </c>
      <c r="AR2123" s="48" t="str">
        <f t="shared" si="645"/>
        <v>265-275</v>
      </c>
      <c r="AS2123" s="49" t="str">
        <f t="shared" si="639"/>
        <v>HWS-HTI</v>
      </c>
    </row>
    <row r="2124" spans="5:45" x14ac:dyDescent="0.3">
      <c r="E2124" s="15">
        <v>40984.708333333336</v>
      </c>
      <c r="F2124" s="21">
        <v>8.9600000000000009</v>
      </c>
      <c r="G2124" s="21">
        <v>1223.3299865722711</v>
      </c>
      <c r="H2124" s="42">
        <v>1.1801213892232194</v>
      </c>
      <c r="I2124" s="35">
        <v>267.7</v>
      </c>
      <c r="J2124" s="43">
        <v>0.14174107142857142</v>
      </c>
      <c r="K2124" s="44">
        <v>0.1852651898398871</v>
      </c>
      <c r="L2124" s="26">
        <f t="shared" si="627"/>
        <v>8.8492175922636633</v>
      </c>
      <c r="M2124" s="26">
        <f t="shared" si="628"/>
        <v>0.72572508115376511</v>
      </c>
      <c r="N2124" s="96">
        <f t="shared" si="629"/>
        <v>9</v>
      </c>
      <c r="O2124" s="26">
        <f t="shared" si="630"/>
        <v>0.84015228384312723</v>
      </c>
      <c r="P2124" s="3">
        <f>IF(L2124&gt;'Power Curve'!$C$37,0,INDEX(Ci,$N2124,1)*POWER(1-O2124,3)+INDEX(Ci,$N2124,2)*3*O2124*POWER(1-O2124,2)+INDEX(Ci,$N2124,3)*3*POWER(O2124,2)*(1-O2124)+INDEX(Ci,$N2124,4)*POWER(O2124,3))</f>
        <v>1145.8521250230465</v>
      </c>
      <c r="Q2124" s="3">
        <f>MAX(0,MIN(P2124-V2124+W2124,'Power Curve'!$C$39))</f>
        <v>1150.2098173578886</v>
      </c>
      <c r="R2124" s="3">
        <f t="shared" si="631"/>
        <v>1223.3299865722711</v>
      </c>
      <c r="S2124" s="3">
        <f t="shared" si="632"/>
        <v>-73.120169214382486</v>
      </c>
      <c r="T2124" s="3">
        <f t="shared" si="633"/>
        <v>73.120169214382486</v>
      </c>
      <c r="V2124" s="37">
        <f t="array" ref="V2124">SUM(_xlfn.NORM.DIST($AD$3:$AD$1003,$L2124,$AA2124,FALSE)*WindSpeedStep*$AE$3:$AE$1003)/AG2124</f>
        <v>1154.3748433301305</v>
      </c>
      <c r="W2124" s="37">
        <f t="array" ref="W2124">SUM(_xlfn.NORM.DIST($AD$3:$AD$1003,$L2124,$AB2124,FALSE)*WindSpeedStep*$AE$3:$AE$1003)/AH2124</f>
        <v>1158.7325356649726</v>
      </c>
      <c r="Y2124" s="1">
        <f t="shared" si="634"/>
        <v>8</v>
      </c>
      <c r="Z2124" s="99">
        <f>IF(L2124&lt;'Power Curve'!$P$28,'Power Curve'!$Q$28,IF(L2124&gt;'Power Curve'!$P$29,'Power Curve'!$Q$29,INDEX(ReferenceTurbulence,Y2124)+(L2124-INDEX(ReferenceTurbulenceWindSpeed,Y2124))*(INDEX(ReferenceTurbulence,Y2124+1)-INDEX(ReferenceTurbulence,Y2124))/(INDEX(ReferenceTurbulenceWindSpeed,Y2124+1)-INDEX(ReferenceTurbulenceWindSpeed,Y2124))))</f>
        <v>0.12036189369586553</v>
      </c>
      <c r="AA2124" s="100">
        <f t="shared" si="640"/>
        <v>1.0651085871316222</v>
      </c>
      <c r="AB2124" s="29">
        <f t="shared" si="641"/>
        <v>1.2542975828320146</v>
      </c>
      <c r="AG2124" s="40">
        <f t="array" ref="AG2124">SUM(_xlfn.NORM.DIST($AD$3:$AD$1003,$F2124,$AA2124,FALSE)*WindSpeedStep)</f>
        <v>1.0000000000000036</v>
      </c>
      <c r="AH2124" s="40">
        <f t="array" ref="AH2124">SUM(_xlfn.NORM.DIST($AD$3:$AD$1003,$F2124,$AB2124,FALSE)*WindSpeedStep)</f>
        <v>0.99999999999966804</v>
      </c>
      <c r="AJ2124" s="47">
        <f t="shared" si="635"/>
        <v>9</v>
      </c>
      <c r="AK2124" s="83" t="b">
        <f>COUNTIF('Power Curve'!$D$2:$D$31,AJ2124)&gt;0</f>
        <v>1</v>
      </c>
      <c r="AL2124" s="83" t="b">
        <f t="shared" si="636"/>
        <v>0</v>
      </c>
      <c r="AM2124" s="83" t="b">
        <f t="shared" si="642"/>
        <v>1</v>
      </c>
      <c r="AN2124" s="47" t="str">
        <f t="shared" si="637"/>
        <v>Outer</v>
      </c>
      <c r="AO2124" s="48" t="str">
        <f t="shared" si="638"/>
        <v>0.7-0.8</v>
      </c>
      <c r="AP2124" s="49" t="str">
        <f t="shared" si="643"/>
        <v>17-18</v>
      </c>
      <c r="AQ2124" s="49" t="str">
        <f t="shared" si="644"/>
        <v>Mar</v>
      </c>
      <c r="AR2124" s="48" t="str">
        <f t="shared" si="645"/>
        <v>265-275</v>
      </c>
      <c r="AS2124" s="49" t="str">
        <f t="shared" si="639"/>
        <v>HWS-HTI</v>
      </c>
    </row>
    <row r="2125" spans="5:45" x14ac:dyDescent="0.3">
      <c r="E2125" s="15">
        <v>40985.0625</v>
      </c>
      <c r="F2125" s="21">
        <v>12.09</v>
      </c>
      <c r="G2125" s="21">
        <v>1983.699996948242</v>
      </c>
      <c r="H2125" s="42">
        <v>1.1713169949794888</v>
      </c>
      <c r="I2125" s="35">
        <v>200</v>
      </c>
      <c r="J2125" s="43">
        <v>6.6997518610421844E-2</v>
      </c>
      <c r="K2125" s="44">
        <v>0.17847648854510298</v>
      </c>
      <c r="L2125" s="26">
        <f t="shared" si="627"/>
        <v>11.910749370093983</v>
      </c>
      <c r="M2125" s="26">
        <f t="shared" si="628"/>
        <v>1.1988946865091816</v>
      </c>
      <c r="N2125" s="96">
        <f t="shared" si="629"/>
        <v>12</v>
      </c>
      <c r="O2125" s="26">
        <f t="shared" si="630"/>
        <v>0.89619436615765879</v>
      </c>
      <c r="P2125" s="3">
        <f>IF(L2125&gt;'Power Curve'!$C$37,0,INDEX(Ci,$N2125,1)*POWER(1-O2125,3)+INDEX(Ci,$N2125,2)*3*O2125*POWER(1-O2125,2)+INDEX(Ci,$N2125,3)*3*POWER(O2125,2)*(1-O2125)+INDEX(Ci,$N2125,4)*POWER(O2125,3))</f>
        <v>1909.6490597030552</v>
      </c>
      <c r="Q2125" s="3">
        <f>MAX(0,MIN(P2125-V2125+W2125,'Power Curve'!$C$39))</f>
        <v>1973.1702014313864</v>
      </c>
      <c r="R2125" s="3">
        <f t="shared" si="631"/>
        <v>1983.699996948242</v>
      </c>
      <c r="S2125" s="3">
        <f t="shared" si="632"/>
        <v>-10.529795516855529</v>
      </c>
      <c r="T2125" s="3">
        <f t="shared" si="633"/>
        <v>10.529795516855529</v>
      </c>
      <c r="V2125" s="37">
        <f t="array" ref="V2125">SUM(_xlfn.NORM.DIST($AD$3:$AD$1003,$L2125,$AA2125,FALSE)*WindSpeedStep*$AE$3:$AE$1003)/AG2125</f>
        <v>1884.9167355523953</v>
      </c>
      <c r="W2125" s="37">
        <f t="array" ref="W2125">SUM(_xlfn.NORM.DIST($AD$3:$AD$1003,$L2125,$AB2125,FALSE)*WindSpeedStep*$AE$3:$AE$1003)/AH2125</f>
        <v>1948.4378772807265</v>
      </c>
      <c r="Y2125" s="1">
        <f t="shared" si="634"/>
        <v>11</v>
      </c>
      <c r="Z2125" s="99">
        <f>IF(L2125&lt;'Power Curve'!$P$28,'Power Curve'!$Q$28,IF(L2125&gt;'Power Curve'!$P$29,'Power Curve'!$Q$29,INDEX(ReferenceTurbulence,Y2125)+(L2125-INDEX(ReferenceTurbulenceWindSpeed,Y2125))*(INDEX(ReferenceTurbulence,Y2125+1)-INDEX(ReferenceTurbulence,Y2125))/(INDEX(ReferenceTurbulenceWindSpeed,Y2125+1)-INDEX(ReferenceTurbulenceWindSpeed,Y2125))))</f>
        <v>0.11839050597098119</v>
      </c>
      <c r="AA2125" s="100">
        <f t="shared" si="640"/>
        <v>1.4101196444189721</v>
      </c>
      <c r="AB2125" s="29">
        <f t="shared" si="641"/>
        <v>0.79799065258694191</v>
      </c>
      <c r="AG2125" s="40">
        <f t="array" ref="AG2125">SUM(_xlfn.NORM.DIST($AD$3:$AD$1003,$F2125,$AA2125,FALSE)*WindSpeedStep)</f>
        <v>1.0000000000000033</v>
      </c>
      <c r="AH2125" s="40">
        <f t="array" ref="AH2125">SUM(_xlfn.NORM.DIST($AD$3:$AD$1003,$F2125,$AB2125,FALSE)*WindSpeedStep)</f>
        <v>1.0000000000000036</v>
      </c>
      <c r="AJ2125" s="47">
        <f t="shared" si="635"/>
        <v>12</v>
      </c>
      <c r="AK2125" s="83" t="b">
        <f>COUNTIF('Power Curve'!$D$2:$D$31,AJ2125)&gt;0</f>
        <v>1</v>
      </c>
      <c r="AL2125" s="83" t="b">
        <f t="shared" si="636"/>
        <v>0</v>
      </c>
      <c r="AM2125" s="83" t="b">
        <f t="shared" si="642"/>
        <v>1</v>
      </c>
      <c r="AN2125" s="47" t="str">
        <f t="shared" si="637"/>
        <v>Outer</v>
      </c>
      <c r="AO2125" s="48" t="str">
        <f t="shared" si="638"/>
        <v>1.1-1.2</v>
      </c>
      <c r="AP2125" s="49" t="str">
        <f t="shared" si="643"/>
        <v>1-2</v>
      </c>
      <c r="AQ2125" s="49" t="str">
        <f t="shared" si="644"/>
        <v>Mar</v>
      </c>
      <c r="AR2125" s="48" t="str">
        <f t="shared" si="645"/>
        <v>195-205</v>
      </c>
      <c r="AS2125" s="49" t="str">
        <f t="shared" si="639"/>
        <v>HWS-LTI</v>
      </c>
    </row>
    <row r="2126" spans="5:45" x14ac:dyDescent="0.3">
      <c r="E2126" s="15">
        <v>40985.069444444445</v>
      </c>
      <c r="F2126" s="21">
        <v>11.32</v>
      </c>
      <c r="G2126" s="21">
        <v>1702.6699371337891</v>
      </c>
      <c r="H2126" s="42">
        <v>1.1710599204952896</v>
      </c>
      <c r="I2126" s="35">
        <v>203.3</v>
      </c>
      <c r="J2126" s="43">
        <v>7.9505300353356886E-2</v>
      </c>
      <c r="K2126" s="44">
        <v>0.30210242889738848</v>
      </c>
      <c r="L2126" s="26">
        <f t="shared" si="627"/>
        <v>11.151349730759947</v>
      </c>
      <c r="M2126" s="26">
        <f t="shared" si="628"/>
        <v>1.0815270242648323</v>
      </c>
      <c r="N2126" s="96">
        <f t="shared" si="629"/>
        <v>12</v>
      </c>
      <c r="O2126" s="26">
        <f t="shared" si="630"/>
        <v>0.16473730859890914</v>
      </c>
      <c r="P2126" s="3">
        <f>IF(L2126&gt;'Power Curve'!$C$37,0,INDEX(Ci,$N2126,1)*POWER(1-O2126,3)+INDEX(Ci,$N2126,2)*3*O2126*POWER(1-O2126,2)+INDEX(Ci,$N2126,3)*3*POWER(O2126,2)*(1-O2126)+INDEX(Ci,$N2126,4)*POWER(O2126,3))</f>
        <v>1805.9697668498616</v>
      </c>
      <c r="Q2126" s="3">
        <f>MAX(0,MIN(P2126-V2126+W2126,'Power Curve'!$C$39))</f>
        <v>1871.849206993742</v>
      </c>
      <c r="R2126" s="3">
        <f t="shared" si="631"/>
        <v>1702.6699371337891</v>
      </c>
      <c r="S2126" s="3">
        <f t="shared" si="632"/>
        <v>169.17926985995291</v>
      </c>
      <c r="T2126" s="3">
        <f t="shared" si="633"/>
        <v>169.17926985995291</v>
      </c>
      <c r="V2126" s="37">
        <f t="array" ref="V2126">SUM(_xlfn.NORM.DIST($AD$3:$AD$1003,$L2126,$AA2126,FALSE)*WindSpeedStep*$AE$3:$AE$1003)/AG2126</f>
        <v>1790.1911744183226</v>
      </c>
      <c r="W2126" s="37">
        <f t="array" ref="W2126">SUM(_xlfn.NORM.DIST($AD$3:$AD$1003,$L2126,$AB2126,FALSE)*WindSpeedStep*$AE$3:$AE$1003)/AH2126</f>
        <v>1856.070614562203</v>
      </c>
      <c r="Y2126" s="1">
        <f t="shared" si="634"/>
        <v>11</v>
      </c>
      <c r="Z2126" s="99">
        <f>IF(L2126&lt;'Power Curve'!$P$28,'Power Curve'!$Q$28,IF(L2126&gt;'Power Curve'!$P$29,'Power Curve'!$Q$29,INDEX(ReferenceTurbulence,Y2126)+(L2126-INDEX(ReferenceTurbulenceWindSpeed,Y2126))*(INDEX(ReferenceTurbulence,Y2126+1)-INDEX(ReferenceTurbulence,Y2126))/(INDEX(ReferenceTurbulenceWindSpeed,Y2126+1)-INDEX(ReferenceTurbulenceWindSpeed,Y2126))))</f>
        <v>0.11969978895683075</v>
      </c>
      <c r="AA2126" s="100">
        <f t="shared" si="640"/>
        <v>1.3348142093557771</v>
      </c>
      <c r="AB2126" s="29">
        <f t="shared" si="641"/>
        <v>0.88659140968939498</v>
      </c>
      <c r="AG2126" s="40">
        <f t="array" ref="AG2126">SUM(_xlfn.NORM.DIST($AD$3:$AD$1003,$F2126,$AA2126,FALSE)*WindSpeedStep)</f>
        <v>1.0000000000000036</v>
      </c>
      <c r="AH2126" s="40">
        <f t="array" ref="AH2126">SUM(_xlfn.NORM.DIST($AD$3:$AD$1003,$F2126,$AB2126,FALSE)*WindSpeedStep)</f>
        <v>1.0000000000000038</v>
      </c>
      <c r="AJ2126" s="47">
        <f t="shared" si="635"/>
        <v>11</v>
      </c>
      <c r="AK2126" s="83" t="b">
        <f>COUNTIF('Power Curve'!$D$2:$D$31,AJ2126)&gt;0</f>
        <v>1</v>
      </c>
      <c r="AL2126" s="83" t="b">
        <f t="shared" si="636"/>
        <v>0</v>
      </c>
      <c r="AM2126" s="83" t="b">
        <f t="shared" si="642"/>
        <v>1</v>
      </c>
      <c r="AN2126" s="47" t="str">
        <f t="shared" si="637"/>
        <v>Outer</v>
      </c>
      <c r="AO2126" s="48" t="str">
        <f t="shared" si="638"/>
        <v>1.0-1.1</v>
      </c>
      <c r="AP2126" s="49" t="str">
        <f t="shared" si="643"/>
        <v>1-2</v>
      </c>
      <c r="AQ2126" s="49" t="str">
        <f t="shared" si="644"/>
        <v>Mar</v>
      </c>
      <c r="AR2126" s="48" t="str">
        <f t="shared" si="645"/>
        <v>195-205</v>
      </c>
      <c r="AS2126" s="49" t="str">
        <f t="shared" si="639"/>
        <v>HWS-LTI</v>
      </c>
    </row>
    <row r="2127" spans="5:45" x14ac:dyDescent="0.3">
      <c r="E2127" s="15">
        <v>40985.076388888891</v>
      </c>
      <c r="F2127" s="21">
        <v>11.43</v>
      </c>
      <c r="G2127" s="21">
        <v>1659.7000579834009</v>
      </c>
      <c r="H2127" s="42">
        <v>1.1712499597485178</v>
      </c>
      <c r="I2127" s="35">
        <v>204.5</v>
      </c>
      <c r="J2127" s="43">
        <v>8.223972003499562E-2</v>
      </c>
      <c r="K2127" s="44">
        <v>0.32945606805815586</v>
      </c>
      <c r="L2127" s="26">
        <f t="shared" si="627"/>
        <v>11.260319944282717</v>
      </c>
      <c r="M2127" s="26">
        <f t="shared" si="628"/>
        <v>1.0983687220389464</v>
      </c>
      <c r="N2127" s="96">
        <f t="shared" si="629"/>
        <v>12</v>
      </c>
      <c r="O2127" s="26">
        <f t="shared" si="630"/>
        <v>0.26969789537876881</v>
      </c>
      <c r="P2127" s="3">
        <f>IF(L2127&gt;'Power Curve'!$C$37,0,INDEX(Ci,$N2127,1)*POWER(1-O2127,3)+INDEX(Ci,$N2127,2)*3*O2127*POWER(1-O2127,2)+INDEX(Ci,$N2127,3)*3*POWER(O2127,2)*(1-O2127)+INDEX(Ci,$N2127,4)*POWER(O2127,3))</f>
        <v>1824.441048736031</v>
      </c>
      <c r="Q2127" s="3">
        <f>MAX(0,MIN(P2127-V2127+W2127,'Power Curve'!$C$39))</f>
        <v>1885.0567511276922</v>
      </c>
      <c r="R2127" s="3">
        <f t="shared" si="631"/>
        <v>1659.7000579834009</v>
      </c>
      <c r="S2127" s="3">
        <f t="shared" si="632"/>
        <v>225.35669314429128</v>
      </c>
      <c r="T2127" s="3">
        <f t="shared" si="633"/>
        <v>225.35669314429128</v>
      </c>
      <c r="V2127" s="37">
        <f t="array" ref="V2127">SUM(_xlfn.NORM.DIST($AD$3:$AD$1003,$L2127,$AA2127,FALSE)*WindSpeedStep*$AE$3:$AE$1003)/AG2127</f>
        <v>1807.1986051211875</v>
      </c>
      <c r="W2127" s="37">
        <f t="array" ref="W2127">SUM(_xlfn.NORM.DIST($AD$3:$AD$1003,$L2127,$AB2127,FALSE)*WindSpeedStep*$AE$3:$AE$1003)/AH2127</f>
        <v>1867.8143075128487</v>
      </c>
      <c r="Y2127" s="1">
        <f t="shared" si="634"/>
        <v>11</v>
      </c>
      <c r="Z2127" s="99">
        <f>IF(L2127&lt;'Power Curve'!$P$28,'Power Curve'!$Q$28,IF(L2127&gt;'Power Curve'!$P$29,'Power Curve'!$Q$29,INDEX(ReferenceTurbulence,Y2127)+(L2127-INDEX(ReferenceTurbulenceWindSpeed,Y2127))*(INDEX(ReferenceTurbulence,Y2127+1)-INDEX(ReferenceTurbulence,Y2127))/(INDEX(ReferenceTurbulenceWindSpeed,Y2127+1)-INDEX(ReferenceTurbulenceWindSpeed,Y2127))))</f>
        <v>0.11951191311499486</v>
      </c>
      <c r="AA2127" s="100">
        <f t="shared" si="640"/>
        <v>1.3457423788281597</v>
      </c>
      <c r="AB2127" s="29">
        <f t="shared" si="641"/>
        <v>0.92604555972228808</v>
      </c>
      <c r="AG2127" s="40">
        <f t="array" ref="AG2127">SUM(_xlfn.NORM.DIST($AD$3:$AD$1003,$F2127,$AA2127,FALSE)*WindSpeedStep)</f>
        <v>1.0000000000000038</v>
      </c>
      <c r="AH2127" s="40">
        <f t="array" ref="AH2127">SUM(_xlfn.NORM.DIST($AD$3:$AD$1003,$F2127,$AB2127,FALSE)*WindSpeedStep)</f>
        <v>1.0000000000000029</v>
      </c>
      <c r="AJ2127" s="47">
        <f t="shared" si="635"/>
        <v>11</v>
      </c>
      <c r="AK2127" s="83" t="b">
        <f>COUNTIF('Power Curve'!$D$2:$D$31,AJ2127)&gt;0</f>
        <v>1</v>
      </c>
      <c r="AL2127" s="83" t="b">
        <f t="shared" si="636"/>
        <v>0</v>
      </c>
      <c r="AM2127" s="83" t="b">
        <f t="shared" si="642"/>
        <v>1</v>
      </c>
      <c r="AN2127" s="47" t="str">
        <f t="shared" si="637"/>
        <v>Outer</v>
      </c>
      <c r="AO2127" s="48" t="str">
        <f t="shared" si="638"/>
        <v>1.0-1.1</v>
      </c>
      <c r="AP2127" s="49" t="str">
        <f t="shared" si="643"/>
        <v>1-2</v>
      </c>
      <c r="AQ2127" s="49" t="str">
        <f t="shared" si="644"/>
        <v>Mar</v>
      </c>
      <c r="AR2127" s="48" t="str">
        <f t="shared" si="645"/>
        <v>195-205</v>
      </c>
      <c r="AS2127" s="49" t="str">
        <f t="shared" si="639"/>
        <v>HWS-LTI</v>
      </c>
    </row>
    <row r="2128" spans="5:45" x14ac:dyDescent="0.3">
      <c r="E2128" s="15">
        <v>40985.083333333336</v>
      </c>
      <c r="F2128" s="21">
        <v>11.95</v>
      </c>
      <c r="G2128" s="21">
        <v>1677.1699523925831</v>
      </c>
      <c r="H2128" s="42">
        <v>1.1708886001657746</v>
      </c>
      <c r="I2128" s="35">
        <v>205</v>
      </c>
      <c r="J2128" s="43">
        <v>6.2761506276150625E-2</v>
      </c>
      <c r="K2128" s="44">
        <v>0.35838033698715194</v>
      </c>
      <c r="L2128" s="26">
        <f t="shared" si="627"/>
        <v>11.771389629338605</v>
      </c>
      <c r="M2128" s="26">
        <f t="shared" si="628"/>
        <v>1.1773561893382045</v>
      </c>
      <c r="N2128" s="96">
        <f t="shared" si="629"/>
        <v>12</v>
      </c>
      <c r="O2128" s="26">
        <f t="shared" si="630"/>
        <v>0.76196245368997273</v>
      </c>
      <c r="P2128" s="3">
        <f>IF(L2128&gt;'Power Curve'!$C$37,0,INDEX(Ci,$N2128,1)*POWER(1-O2128,3)+INDEX(Ci,$N2128,2)*3*O2128*POWER(1-O2128,2)+INDEX(Ci,$N2128,3)*3*POWER(O2128,2)*(1-O2128)+INDEX(Ci,$N2128,4)*POWER(O2128,3))</f>
        <v>1896.5513395282915</v>
      </c>
      <c r="Q2128" s="3">
        <f>MAX(0,MIN(P2128-V2128+W2128,'Power Curve'!$C$39))</f>
        <v>1969.9413239304943</v>
      </c>
      <c r="R2128" s="3">
        <f t="shared" si="631"/>
        <v>1677.1699523925831</v>
      </c>
      <c r="S2128" s="3">
        <f t="shared" si="632"/>
        <v>292.77137153791114</v>
      </c>
      <c r="T2128" s="3">
        <f t="shared" si="633"/>
        <v>292.77137153791114</v>
      </c>
      <c r="V2128" s="37">
        <f t="array" ref="V2128">SUM(_xlfn.NORM.DIST($AD$3:$AD$1003,$L2128,$AA2128,FALSE)*WindSpeedStep*$AE$3:$AE$1003)/AG2128</f>
        <v>1871.3849658656986</v>
      </c>
      <c r="W2128" s="37">
        <f t="array" ref="W2128">SUM(_xlfn.NORM.DIST($AD$3:$AD$1003,$L2128,$AB2128,FALSE)*WindSpeedStep*$AE$3:$AE$1003)/AH2128</f>
        <v>1944.7749502679014</v>
      </c>
      <c r="Y2128" s="1">
        <f t="shared" si="634"/>
        <v>11</v>
      </c>
      <c r="Z2128" s="99">
        <f>IF(L2128&lt;'Power Curve'!$P$28,'Power Curve'!$Q$28,IF(L2128&gt;'Power Curve'!$P$29,'Power Curve'!$Q$29,INDEX(ReferenceTurbulence,Y2128)+(L2128-INDEX(ReferenceTurbulenceWindSpeed,Y2128))*(INDEX(ReferenceTurbulence,Y2128+1)-INDEX(ReferenceTurbulence,Y2128))/(INDEX(ReferenceTurbulenceWindSpeed,Y2128+1)-INDEX(ReferenceTurbulenceWindSpeed,Y2128))))</f>
        <v>0.11863077647946264</v>
      </c>
      <c r="AA2128" s="100">
        <f t="shared" si="640"/>
        <v>1.3964490919707326</v>
      </c>
      <c r="AB2128" s="29">
        <f t="shared" si="641"/>
        <v>0.73879014410074928</v>
      </c>
      <c r="AG2128" s="40">
        <f t="array" ref="AG2128">SUM(_xlfn.NORM.DIST($AD$3:$AD$1003,$F2128,$AA2128,FALSE)*WindSpeedStep)</f>
        <v>1.0000000000000033</v>
      </c>
      <c r="AH2128" s="40">
        <f t="array" ref="AH2128">SUM(_xlfn.NORM.DIST($AD$3:$AD$1003,$F2128,$AB2128,FALSE)*WindSpeedStep)</f>
        <v>1.0000000000000033</v>
      </c>
      <c r="AJ2128" s="47">
        <f t="shared" si="635"/>
        <v>12</v>
      </c>
      <c r="AK2128" s="83" t="b">
        <f>COUNTIF('Power Curve'!$D$2:$D$31,AJ2128)&gt;0</f>
        <v>1</v>
      </c>
      <c r="AL2128" s="83" t="b">
        <f t="shared" si="636"/>
        <v>0</v>
      </c>
      <c r="AM2128" s="83" t="b">
        <f t="shared" si="642"/>
        <v>1</v>
      </c>
      <c r="AN2128" s="47" t="str">
        <f t="shared" si="637"/>
        <v>Outer</v>
      </c>
      <c r="AO2128" s="48" t="str">
        <f t="shared" si="638"/>
        <v>1.1-1.2</v>
      </c>
      <c r="AP2128" s="49" t="str">
        <f t="shared" si="643"/>
        <v>2-3</v>
      </c>
      <c r="AQ2128" s="49" t="str">
        <f t="shared" si="644"/>
        <v>Mar</v>
      </c>
      <c r="AR2128" s="48" t="str">
        <f t="shared" si="645"/>
        <v>205-215</v>
      </c>
      <c r="AS2128" s="49" t="str">
        <f t="shared" si="639"/>
        <v>HWS-LTI</v>
      </c>
    </row>
    <row r="2129" spans="5:45" x14ac:dyDescent="0.3">
      <c r="E2129" s="15">
        <v>40985.090277777781</v>
      </c>
      <c r="F2129" s="21">
        <v>11.14</v>
      </c>
      <c r="G2129" s="21">
        <v>1245.5700531005884</v>
      </c>
      <c r="H2129" s="42">
        <v>1.1705889102552269</v>
      </c>
      <c r="I2129" s="35">
        <v>206.5</v>
      </c>
      <c r="J2129" s="43">
        <v>6.1938958707360853E-2</v>
      </c>
      <c r="K2129" s="44">
        <v>0.38466370471593275</v>
      </c>
      <c r="L2129" s="26">
        <f t="shared" si="627"/>
        <v>10.972559968658137</v>
      </c>
      <c r="M2129" s="26">
        <f t="shared" si="628"/>
        <v>1.0538944901889469</v>
      </c>
      <c r="N2129" s="96">
        <f t="shared" si="629"/>
        <v>11</v>
      </c>
      <c r="O2129" s="26">
        <f t="shared" si="630"/>
        <v>0.99246957348642095</v>
      </c>
      <c r="P2129" s="3">
        <f>IF(L2129&gt;'Power Curve'!$C$37,0,INDEX(Ci,$N2129,1)*POWER(1-O2129,3)+INDEX(Ci,$N2129,2)*3*O2129*POWER(1-O2129,2)+INDEX(Ci,$N2129,3)*3*POWER(O2129,2)*(1-O2129)+INDEX(Ci,$N2129,4)*POWER(O2129,3))</f>
        <v>1774.7401257548784</v>
      </c>
      <c r="Q2129" s="3">
        <f>MAX(0,MIN(P2129-V2129+W2129,'Power Curve'!$C$39))</f>
        <v>1869.173393549426</v>
      </c>
      <c r="R2129" s="3">
        <f t="shared" si="631"/>
        <v>1245.5700531005884</v>
      </c>
      <c r="S2129" s="3">
        <f t="shared" si="632"/>
        <v>623.60334044883757</v>
      </c>
      <c r="T2129" s="3">
        <f t="shared" si="633"/>
        <v>623.60334044883757</v>
      </c>
      <c r="V2129" s="37">
        <f t="array" ref="V2129">SUM(_xlfn.NORM.DIST($AD$3:$AD$1003,$L2129,$AA2129,FALSE)*WindSpeedStep*$AE$3:$AE$1003)/AG2129</f>
        <v>1759.5321211336438</v>
      </c>
      <c r="W2129" s="37">
        <f t="array" ref="W2129">SUM(_xlfn.NORM.DIST($AD$3:$AD$1003,$L2129,$AB2129,FALSE)*WindSpeedStep*$AE$3:$AE$1003)/AH2129</f>
        <v>1853.9653889281915</v>
      </c>
      <c r="Y2129" s="1">
        <f t="shared" si="634"/>
        <v>10</v>
      </c>
      <c r="Z2129" s="99">
        <f>IF(L2129&lt;'Power Curve'!$P$28,'Power Curve'!$Q$28,IF(L2129&gt;'Power Curve'!$P$29,'Power Curve'!$Q$29,INDEX(ReferenceTurbulence,Y2129)+(L2129-INDEX(ReferenceTurbulenceWindSpeed,Y2129))*(INDEX(ReferenceTurbulence,Y2129+1)-INDEX(ReferenceTurbulence,Y2129))/(INDEX(ReferenceTurbulenceWindSpeed,Y2129+1)-INDEX(ReferenceTurbulenceWindSpeed,Y2129))))</f>
        <v>0.1199948608877833</v>
      </c>
      <c r="AA2129" s="100">
        <f t="shared" si="640"/>
        <v>1.3166508070219931</v>
      </c>
      <c r="AB2129" s="29">
        <f t="shared" si="641"/>
        <v>0.6796289388127571</v>
      </c>
      <c r="AG2129" s="40">
        <f t="array" ref="AG2129">SUM(_xlfn.NORM.DIST($AD$3:$AD$1003,$F2129,$AA2129,FALSE)*WindSpeedStep)</f>
        <v>1.0000000000000036</v>
      </c>
      <c r="AH2129" s="40">
        <f t="array" ref="AH2129">SUM(_xlfn.NORM.DIST($AD$3:$AD$1003,$F2129,$AB2129,FALSE)*WindSpeedStep)</f>
        <v>1.0000000000000036</v>
      </c>
      <c r="AJ2129" s="47">
        <f t="shared" si="635"/>
        <v>11</v>
      </c>
      <c r="AK2129" s="83" t="b">
        <f>COUNTIF('Power Curve'!$D$2:$D$31,AJ2129)&gt;0</f>
        <v>1</v>
      </c>
      <c r="AL2129" s="83" t="b">
        <f t="shared" si="636"/>
        <v>0</v>
      </c>
      <c r="AM2129" s="83" t="b">
        <f t="shared" si="642"/>
        <v>1</v>
      </c>
      <c r="AN2129" s="47" t="str">
        <f t="shared" si="637"/>
        <v>Outer</v>
      </c>
      <c r="AO2129" s="48" t="str">
        <f t="shared" si="638"/>
        <v>1.0-1.1</v>
      </c>
      <c r="AP2129" s="49" t="str">
        <f t="shared" si="643"/>
        <v>2-3</v>
      </c>
      <c r="AQ2129" s="49" t="str">
        <f t="shared" si="644"/>
        <v>Mar</v>
      </c>
      <c r="AR2129" s="48" t="str">
        <f t="shared" si="645"/>
        <v>205-215</v>
      </c>
      <c r="AS2129" s="49" t="str">
        <f t="shared" si="639"/>
        <v>HWS-LTI</v>
      </c>
    </row>
    <row r="2130" spans="5:45" x14ac:dyDescent="0.3">
      <c r="E2130" s="15">
        <v>40985.486111111109</v>
      </c>
      <c r="F2130" s="21">
        <v>16.53</v>
      </c>
      <c r="G2130" s="21">
        <v>1983.3299713134791</v>
      </c>
      <c r="H2130" s="42">
        <v>1.1722484371800448</v>
      </c>
      <c r="I2130" s="35">
        <v>290.5</v>
      </c>
      <c r="J2130" s="43">
        <v>0.13611615245009073</v>
      </c>
      <c r="K2130" s="44">
        <v>0.13147141180648669</v>
      </c>
      <c r="L2130" s="26">
        <f t="shared" si="627"/>
        <v>16.289235851130069</v>
      </c>
      <c r="M2130" s="26">
        <f t="shared" si="628"/>
        <v>1.8756038865535185</v>
      </c>
      <c r="N2130" s="96">
        <f t="shared" si="629"/>
        <v>17</v>
      </c>
      <c r="O2130" s="26">
        <f t="shared" si="630"/>
        <v>0.29456100648782763</v>
      </c>
      <c r="P2130" s="3">
        <f>IF(L2130&gt;'Power Curve'!$C$37,0,INDEX(Ci,$N2130,1)*POWER(1-O2130,3)+INDEX(Ci,$N2130,2)*3*O2130*POWER(1-O2130,2)+INDEX(Ci,$N2130,3)*3*POWER(O2130,2)*(1-O2130)+INDEX(Ci,$N2130,4)*POWER(O2130,3))</f>
        <v>1983.4244044019292</v>
      </c>
      <c r="Q2130" s="3">
        <f>MAX(0,MIN(P2130-V2130+W2130,'Power Curve'!$C$39))</f>
        <v>1981.6173748346762</v>
      </c>
      <c r="R2130" s="3">
        <f t="shared" si="631"/>
        <v>1983.3299713134791</v>
      </c>
      <c r="S2130" s="3">
        <f t="shared" si="632"/>
        <v>-1.7125964788028796</v>
      </c>
      <c r="T2130" s="3">
        <f t="shared" si="633"/>
        <v>1.7125964788028796</v>
      </c>
      <c r="V2130" s="37">
        <f t="array" ref="V2130">SUM(_xlfn.NORM.DIST($AD$3:$AD$1003,$L2130,$AA2130,FALSE)*WindSpeedStep*$AE$3:$AE$1003)/AG2130</f>
        <v>1981.9194059683123</v>
      </c>
      <c r="W2130" s="37">
        <f t="array" ref="W2130">SUM(_xlfn.NORM.DIST($AD$3:$AD$1003,$L2130,$AB2130,FALSE)*WindSpeedStep*$AE$3:$AE$1003)/AH2130</f>
        <v>1980.1123764010592</v>
      </c>
      <c r="Y2130" s="1">
        <f t="shared" si="634"/>
        <v>16</v>
      </c>
      <c r="Z2130" s="99">
        <f>IF(L2130&lt;'Power Curve'!$P$28,'Power Curve'!$Q$28,IF(L2130&gt;'Power Curve'!$P$29,'Power Curve'!$Q$29,INDEX(ReferenceTurbulence,Y2130)+(L2130-INDEX(ReferenceTurbulenceWindSpeed,Y2130))*(INDEX(ReferenceTurbulence,Y2130+1)-INDEX(ReferenceTurbulence,Y2130))/(INDEX(ReferenceTurbulenceWindSpeed,Y2130+1)-INDEX(ReferenceTurbulenceWindSpeed,Y2130))))</f>
        <v>0.12103548054488886</v>
      </c>
      <c r="AA2130" s="100">
        <f t="shared" si="640"/>
        <v>1.9715754889505597</v>
      </c>
      <c r="AB2130" s="29">
        <f t="shared" si="641"/>
        <v>2.2172281104079041</v>
      </c>
      <c r="AG2130" s="40">
        <f t="array" ref="AG2130">SUM(_xlfn.NORM.DIST($AD$3:$AD$1003,$F2130,$AA2130,FALSE)*WindSpeedStep)</f>
        <v>0.99999999999999323</v>
      </c>
      <c r="AH2130" s="40">
        <f t="array" ref="AH2130">SUM(_xlfn.NORM.DIST($AD$3:$AD$1003,$F2130,$AB2130,FALSE)*WindSpeedStep)</f>
        <v>0.99999999999995626</v>
      </c>
      <c r="AJ2130" s="47">
        <f t="shared" si="635"/>
        <v>16</v>
      </c>
      <c r="AK2130" s="83" t="b">
        <f>COUNTIF('Power Curve'!$D$2:$D$31,AJ2130)&gt;0</f>
        <v>1</v>
      </c>
      <c r="AL2130" s="83" t="b">
        <f t="shared" si="636"/>
        <v>0</v>
      </c>
      <c r="AM2130" s="83" t="b">
        <f t="shared" si="642"/>
        <v>1</v>
      </c>
      <c r="AN2130" s="47" t="str">
        <f t="shared" si="637"/>
        <v>Inner</v>
      </c>
      <c r="AO2130" s="48" t="str">
        <f t="shared" si="638"/>
        <v>1.8-1.9</v>
      </c>
      <c r="AP2130" s="49" t="str">
        <f t="shared" si="643"/>
        <v>11-12</v>
      </c>
      <c r="AQ2130" s="49" t="str">
        <f t="shared" si="644"/>
        <v>Mar</v>
      </c>
      <c r="AR2130" s="48" t="str">
        <f t="shared" si="645"/>
        <v>285-295</v>
      </c>
      <c r="AS2130" s="49" t="str">
        <f t="shared" si="639"/>
        <v>Inner-TI</v>
      </c>
    </row>
    <row r="2131" spans="5:45" x14ac:dyDescent="0.3">
      <c r="E2131" s="15">
        <v>40985.493055555555</v>
      </c>
      <c r="F2131" s="21">
        <v>17.760000000000002</v>
      </c>
      <c r="G2131" s="21">
        <v>1975.6400451660129</v>
      </c>
      <c r="H2131" s="42">
        <v>1.1733394815110847</v>
      </c>
      <c r="I2131" s="35">
        <v>292.2</v>
      </c>
      <c r="J2131" s="43">
        <v>0.10979729729729729</v>
      </c>
      <c r="K2131" s="44">
        <v>0.13787812669778532</v>
      </c>
      <c r="L2131" s="26">
        <f t="shared" si="627"/>
        <v>17.506748523644855</v>
      </c>
      <c r="M2131" s="26">
        <f t="shared" si="628"/>
        <v>2.0637743948398346</v>
      </c>
      <c r="N2131" s="96">
        <f t="shared" si="629"/>
        <v>18</v>
      </c>
      <c r="O2131" s="26">
        <f t="shared" si="630"/>
        <v>0.55934884943090435</v>
      </c>
      <c r="P2131" s="3">
        <f>IF(L2131&gt;'Power Curve'!$C$37,0,INDEX(Ci,$N2131,1)*POWER(1-O2131,3)+INDEX(Ci,$N2131,2)*3*O2131*POWER(1-O2131,2)+INDEX(Ci,$N2131,3)*3*POWER(O2131,2)*(1-O2131)+INDEX(Ci,$N2131,4)*POWER(O2131,3))</f>
        <v>1982.098590193556</v>
      </c>
      <c r="Q2131" s="3">
        <f>MAX(0,MIN(P2131-V2131+W2131,'Power Curve'!$C$39))</f>
        <v>1982.3001288352243</v>
      </c>
      <c r="R2131" s="3">
        <f t="shared" si="631"/>
        <v>1975.6400451660129</v>
      </c>
      <c r="S2131" s="3">
        <f t="shared" si="632"/>
        <v>6.6600836692114171</v>
      </c>
      <c r="T2131" s="3">
        <f t="shared" si="633"/>
        <v>6.6600836692114171</v>
      </c>
      <c r="V2131" s="37">
        <f t="array" ref="V2131">SUM(_xlfn.NORM.DIST($AD$3:$AD$1003,$L2131,$AA2131,FALSE)*WindSpeedStep*$AE$3:$AE$1003)/AG2131</f>
        <v>1984.0207964864969</v>
      </c>
      <c r="W2131" s="37">
        <f t="array" ref="W2131">SUM(_xlfn.NORM.DIST($AD$3:$AD$1003,$L2131,$AB2131,FALSE)*WindSpeedStep*$AE$3:$AE$1003)/AH2131</f>
        <v>1984.2223351281652</v>
      </c>
      <c r="Y2131" s="1">
        <f t="shared" si="634"/>
        <v>17</v>
      </c>
      <c r="Z2131" s="99">
        <f>IF(L2131&lt;'Power Curve'!$P$28,'Power Curve'!$Q$28,IF(L2131&gt;'Power Curve'!$P$29,'Power Curve'!$Q$29,INDEX(ReferenceTurbulence,Y2131)+(L2131-INDEX(ReferenceTurbulenceWindSpeed,Y2131))*(INDEX(ReferenceTurbulence,Y2131+1)-INDEX(ReferenceTurbulence,Y2131))/(INDEX(ReferenceTurbulenceWindSpeed,Y2131+1)-INDEX(ReferenceTurbulenceWindSpeed,Y2131))))</f>
        <v>0.1197161922768535</v>
      </c>
      <c r="AA2131" s="100">
        <f t="shared" si="640"/>
        <v>2.0958412723991886</v>
      </c>
      <c r="AB2131" s="29">
        <f t="shared" si="641"/>
        <v>1.9221936723596544</v>
      </c>
      <c r="AG2131" s="40">
        <f t="array" ref="AG2131">SUM(_xlfn.NORM.DIST($AD$3:$AD$1003,$F2131,$AA2131,FALSE)*WindSpeedStep)</f>
        <v>0.99999999999998967</v>
      </c>
      <c r="AH2131" s="40">
        <f t="array" ref="AH2131">SUM(_xlfn.NORM.DIST($AD$3:$AD$1003,$F2131,$AB2131,FALSE)*WindSpeedStep)</f>
        <v>0.9999999999999889</v>
      </c>
      <c r="AJ2131" s="47">
        <f t="shared" si="635"/>
        <v>18</v>
      </c>
      <c r="AK2131" s="83" t="b">
        <f>COUNTIF('Power Curve'!$D$2:$D$31,AJ2131)&gt;0</f>
        <v>1</v>
      </c>
      <c r="AL2131" s="83" t="b">
        <f t="shared" si="636"/>
        <v>0</v>
      </c>
      <c r="AM2131" s="83" t="b">
        <f t="shared" si="642"/>
        <v>1</v>
      </c>
      <c r="AN2131" s="47" t="str">
        <f t="shared" si="637"/>
        <v>Inner</v>
      </c>
      <c r="AO2131" s="48" t="str">
        <f t="shared" si="638"/>
        <v>2.0-2.1</v>
      </c>
      <c r="AP2131" s="49" t="str">
        <f t="shared" si="643"/>
        <v>11-12</v>
      </c>
      <c r="AQ2131" s="49" t="str">
        <f t="shared" si="644"/>
        <v>Mar</v>
      </c>
      <c r="AR2131" s="48" t="str">
        <f t="shared" si="645"/>
        <v>285-295</v>
      </c>
      <c r="AS2131" s="49" t="str">
        <f t="shared" si="639"/>
        <v>Inner-TI</v>
      </c>
    </row>
    <row r="2132" spans="5:45" x14ac:dyDescent="0.3">
      <c r="E2132" s="15">
        <v>40985.5</v>
      </c>
      <c r="F2132" s="21">
        <v>18.02</v>
      </c>
      <c r="G2132" s="21">
        <v>1974.3799743652371</v>
      </c>
      <c r="H2132" s="42">
        <v>1.1737441564850575</v>
      </c>
      <c r="I2132" s="35">
        <v>294.3</v>
      </c>
      <c r="J2132" s="43">
        <v>0.11043285238623751</v>
      </c>
      <c r="K2132" s="44">
        <v>0.12130703838143826</v>
      </c>
      <c r="L2132" s="26">
        <f t="shared" si="627"/>
        <v>17.765082886663997</v>
      </c>
      <c r="M2132" s="26">
        <f t="shared" si="628"/>
        <v>2.1037008034058555</v>
      </c>
      <c r="N2132" s="96">
        <f t="shared" si="629"/>
        <v>18</v>
      </c>
      <c r="O2132" s="26">
        <f t="shared" si="630"/>
        <v>0.83729318590624702</v>
      </c>
      <c r="P2132" s="3">
        <f>IF(L2132&gt;'Power Curve'!$C$37,0,INDEX(Ci,$N2132,1)*POWER(1-O2132,3)+INDEX(Ci,$N2132,2)*3*O2132*POWER(1-O2132,2)+INDEX(Ci,$N2132,3)*3*POWER(O2132,2)*(1-O2132)+INDEX(Ci,$N2132,4)*POWER(O2132,3))</f>
        <v>1980.3212584258574</v>
      </c>
      <c r="Q2132" s="3">
        <f>MAX(0,MIN(P2132-V2132+W2132,'Power Curve'!$C$39))</f>
        <v>1980.4593793271929</v>
      </c>
      <c r="R2132" s="3">
        <f t="shared" si="631"/>
        <v>1974.3799743652371</v>
      </c>
      <c r="S2132" s="3">
        <f t="shared" si="632"/>
        <v>6.0794049619557882</v>
      </c>
      <c r="T2132" s="3">
        <f t="shared" si="633"/>
        <v>6.0794049619557882</v>
      </c>
      <c r="V2132" s="37">
        <f t="array" ref="V2132">SUM(_xlfn.NORM.DIST($AD$3:$AD$1003,$L2132,$AA2132,FALSE)*WindSpeedStep*$AE$3:$AE$1003)/AG2132</f>
        <v>1984.362346013947</v>
      </c>
      <c r="W2132" s="37">
        <f t="array" ref="W2132">SUM(_xlfn.NORM.DIST($AD$3:$AD$1003,$L2132,$AB2132,FALSE)*WindSpeedStep*$AE$3:$AE$1003)/AH2132</f>
        <v>1984.5004669152825</v>
      </c>
      <c r="Y2132" s="1">
        <f t="shared" si="634"/>
        <v>17</v>
      </c>
      <c r="Z2132" s="99">
        <f>IF(L2132&lt;'Power Curve'!$P$28,'Power Curve'!$Q$28,IF(L2132&gt;'Power Curve'!$P$29,'Power Curve'!$Q$29,INDEX(ReferenceTurbulence,Y2132)+(L2132-INDEX(ReferenceTurbulenceWindSpeed,Y2132))*(INDEX(ReferenceTurbulence,Y2132+1)-INDEX(ReferenceTurbulence,Y2132))/(INDEX(ReferenceTurbulenceWindSpeed,Y2132+1)-INDEX(ReferenceTurbulenceWindSpeed,Y2132))))</f>
        <v>0.11905590577907574</v>
      </c>
      <c r="AA2132" s="100">
        <f t="shared" si="640"/>
        <v>2.1150380343121395</v>
      </c>
      <c r="AB2132" s="29">
        <f t="shared" si="641"/>
        <v>1.9618487760522394</v>
      </c>
      <c r="AG2132" s="40">
        <f t="array" ref="AG2132">SUM(_xlfn.NORM.DIST($AD$3:$AD$1003,$F2132,$AA2132,FALSE)*WindSpeedStep)</f>
        <v>0.99999999999998945</v>
      </c>
      <c r="AH2132" s="40">
        <f t="array" ref="AH2132">SUM(_xlfn.NORM.DIST($AD$3:$AD$1003,$F2132,$AB2132,FALSE)*WindSpeedStep)</f>
        <v>0.99999999999998901</v>
      </c>
      <c r="AJ2132" s="47">
        <f t="shared" si="635"/>
        <v>18</v>
      </c>
      <c r="AK2132" s="83" t="b">
        <f>COUNTIF('Power Curve'!$D$2:$D$31,AJ2132)&gt;0</f>
        <v>1</v>
      </c>
      <c r="AL2132" s="83" t="b">
        <f t="shared" si="636"/>
        <v>0</v>
      </c>
      <c r="AM2132" s="83" t="b">
        <f t="shared" si="642"/>
        <v>1</v>
      </c>
      <c r="AN2132" s="47" t="str">
        <f t="shared" si="637"/>
        <v>Inner</v>
      </c>
      <c r="AO2132" s="48" t="str">
        <f t="shared" si="638"/>
        <v>2.1-2.2</v>
      </c>
      <c r="AP2132" s="49" t="str">
        <f t="shared" si="643"/>
        <v>12-13</v>
      </c>
      <c r="AQ2132" s="49" t="str">
        <f t="shared" si="644"/>
        <v>Mar</v>
      </c>
      <c r="AR2132" s="48" t="str">
        <f t="shared" si="645"/>
        <v>285-295</v>
      </c>
      <c r="AS2132" s="49" t="str">
        <f t="shared" si="639"/>
        <v>Inner-TI</v>
      </c>
    </row>
    <row r="2133" spans="5:45" x14ac:dyDescent="0.3">
      <c r="E2133" s="15">
        <v>40985.506944444445</v>
      </c>
      <c r="F2133" s="21">
        <v>18.420000000000002</v>
      </c>
      <c r="G2133" s="21">
        <v>1971.399963378911</v>
      </c>
      <c r="H2133" s="42">
        <v>1.1749483495438022</v>
      </c>
      <c r="I2133" s="35">
        <v>291.3</v>
      </c>
      <c r="J2133" s="43">
        <v>0.10586319218241041</v>
      </c>
      <c r="K2133" s="44">
        <v>0.12779162456093932</v>
      </c>
      <c r="L2133" s="26">
        <f t="shared" si="627"/>
        <v>18.165632396783291</v>
      </c>
      <c r="M2133" s="26">
        <f t="shared" si="628"/>
        <v>2.1656070213980687</v>
      </c>
      <c r="N2133" s="96">
        <f t="shared" si="629"/>
        <v>19</v>
      </c>
      <c r="O2133" s="26">
        <f t="shared" si="630"/>
        <v>0.4349689254195902</v>
      </c>
      <c r="P2133" s="3">
        <f>IF(L2133&gt;'Power Curve'!$C$37,0,INDEX(Ci,$N2133,1)*POWER(1-O2133,3)+INDEX(Ci,$N2133,2)*3*O2133*POWER(1-O2133,2)+INDEX(Ci,$N2133,3)*3*POWER(O2133,2)*(1-O2133)+INDEX(Ci,$N2133,4)*POWER(O2133,3))</f>
        <v>1983.7881830720207</v>
      </c>
      <c r="Q2133" s="3">
        <f>MAX(0,MIN(P2133-V2133+W2133,'Power Curve'!$C$39))</f>
        <v>1983.9211451043857</v>
      </c>
      <c r="R2133" s="3">
        <f t="shared" si="631"/>
        <v>1971.399963378911</v>
      </c>
      <c r="S2133" s="3">
        <f t="shared" si="632"/>
        <v>12.521181725474662</v>
      </c>
      <c r="T2133" s="3">
        <f t="shared" si="633"/>
        <v>12.521181725474662</v>
      </c>
      <c r="V2133" s="37">
        <f t="array" ref="V2133">SUM(_xlfn.NORM.DIST($AD$3:$AD$1003,$L2133,$AA2133,FALSE)*WindSpeedStep*$AE$3:$AE$1003)/AG2133</f>
        <v>1984.8224784971692</v>
      </c>
      <c r="W2133" s="37">
        <f t="array" ref="W2133">SUM(_xlfn.NORM.DIST($AD$3:$AD$1003,$L2133,$AB2133,FALSE)*WindSpeedStep*$AE$3:$AE$1003)/AH2133</f>
        <v>1984.9554405295341</v>
      </c>
      <c r="Y2133" s="1">
        <f t="shared" si="634"/>
        <v>18</v>
      </c>
      <c r="Z2133" s="99">
        <f>IF(L2133&lt;'Power Curve'!$P$28,'Power Curve'!$Q$28,IF(L2133&gt;'Power Curve'!$P$29,'Power Curve'!$Q$29,INDEX(ReferenceTurbulence,Y2133)+(L2133-INDEX(ReferenceTurbulenceWindSpeed,Y2133))*(INDEX(ReferenceTurbulence,Y2133+1)-INDEX(ReferenceTurbulence,Y2133))/(INDEX(ReferenceTurbulenceWindSpeed,Y2133+1)-INDEX(ReferenceTurbulenceWindSpeed,Y2133))))</f>
        <v>0.11960663890432228</v>
      </c>
      <c r="AA2133" s="100">
        <f t="shared" si="640"/>
        <v>2.1727302345507176</v>
      </c>
      <c r="AB2133" s="29">
        <f t="shared" si="641"/>
        <v>1.9230718335356902</v>
      </c>
      <c r="AG2133" s="40">
        <f t="array" ref="AG2133">SUM(_xlfn.NORM.DIST($AD$3:$AD$1003,$F2133,$AA2133,FALSE)*WindSpeedStep)</f>
        <v>0.99999999999998779</v>
      </c>
      <c r="AH2133" s="40">
        <f t="array" ref="AH2133">SUM(_xlfn.NORM.DIST($AD$3:$AD$1003,$F2133,$AB2133,FALSE)*WindSpeedStep)</f>
        <v>0.99999999999998834</v>
      </c>
      <c r="AJ2133" s="47">
        <f t="shared" si="635"/>
        <v>18</v>
      </c>
      <c r="AK2133" s="83" t="b">
        <f>COUNTIF('Power Curve'!$D$2:$D$31,AJ2133)&gt;0</f>
        <v>1</v>
      </c>
      <c r="AL2133" s="83" t="b">
        <f t="shared" si="636"/>
        <v>0</v>
      </c>
      <c r="AM2133" s="83" t="b">
        <f t="shared" si="642"/>
        <v>1</v>
      </c>
      <c r="AN2133" s="47" t="str">
        <f t="shared" si="637"/>
        <v>Inner</v>
      </c>
      <c r="AO2133" s="48" t="str">
        <f t="shared" si="638"/>
        <v>2.1-2.2</v>
      </c>
      <c r="AP2133" s="49" t="str">
        <f t="shared" si="643"/>
        <v>12-13</v>
      </c>
      <c r="AQ2133" s="49" t="str">
        <f t="shared" si="644"/>
        <v>Mar</v>
      </c>
      <c r="AR2133" s="48" t="str">
        <f t="shared" si="645"/>
        <v>285-295</v>
      </c>
      <c r="AS2133" s="49" t="str">
        <f t="shared" si="639"/>
        <v>Inner-TI</v>
      </c>
    </row>
    <row r="2134" spans="5:45" x14ac:dyDescent="0.3">
      <c r="E2134" s="15">
        <v>40985.513888888891</v>
      </c>
      <c r="F2134" s="21">
        <v>14.29</v>
      </c>
      <c r="G2134" s="21">
        <v>1973.730041503911</v>
      </c>
      <c r="H2134" s="42">
        <v>1.176138584304304</v>
      </c>
      <c r="I2134" s="35">
        <v>299.3</v>
      </c>
      <c r="J2134" s="43">
        <v>0.16375087473757874</v>
      </c>
      <c r="K2134" s="44">
        <v>0.13292839326670114</v>
      </c>
      <c r="L2134" s="26">
        <f t="shared" si="627"/>
        <v>14.097421937944297</v>
      </c>
      <c r="M2134" s="26">
        <f t="shared" si="628"/>
        <v>1.5368519807837844</v>
      </c>
      <c r="N2134" s="96">
        <f t="shared" si="629"/>
        <v>15</v>
      </c>
      <c r="O2134" s="26">
        <f t="shared" si="630"/>
        <v>0.13735442854759342</v>
      </c>
      <c r="P2134" s="3">
        <f>IF(L2134&gt;'Power Curve'!$C$37,0,INDEX(Ci,$N2134,1)*POWER(1-O2134,3)+INDEX(Ci,$N2134,2)*3*O2134*POWER(1-O2134,2)+INDEX(Ci,$N2134,3)*3*POWER(O2134,2)*(1-O2134)+INDEX(Ci,$N2134,4)*POWER(O2134,3))</f>
        <v>1975.7358595483283</v>
      </c>
      <c r="Q2134" s="3">
        <f>MAX(0,MIN(P2134-V2134+W2134,'Power Curve'!$C$39))</f>
        <v>1947.3774175222381</v>
      </c>
      <c r="R2134" s="3">
        <f t="shared" si="631"/>
        <v>1973.730041503911</v>
      </c>
      <c r="S2134" s="3">
        <f t="shared" si="632"/>
        <v>-26.352623981672878</v>
      </c>
      <c r="T2134" s="3">
        <f t="shared" si="633"/>
        <v>26.352623981672878</v>
      </c>
      <c r="V2134" s="37">
        <f t="array" ref="V2134">SUM(_xlfn.NORM.DIST($AD$3:$AD$1003,$L2134,$AA2134,FALSE)*WindSpeedStep*$AE$3:$AE$1003)/AG2134</f>
        <v>1969.4292681888105</v>
      </c>
      <c r="W2134" s="37">
        <f t="array" ref="W2134">SUM(_xlfn.NORM.DIST($AD$3:$AD$1003,$L2134,$AB2134,FALSE)*WindSpeedStep*$AE$3:$AE$1003)/AH2134</f>
        <v>1941.0708261627203</v>
      </c>
      <c r="Y2134" s="1">
        <f t="shared" si="634"/>
        <v>14</v>
      </c>
      <c r="Z2134" s="99">
        <f>IF(L2134&lt;'Power Curve'!$P$28,'Power Curve'!$Q$28,IF(L2134&gt;'Power Curve'!$P$29,'Power Curve'!$Q$29,INDEX(ReferenceTurbulence,Y2134)+(L2134-INDEX(ReferenceTurbulenceWindSpeed,Y2134))*(INDEX(ReferenceTurbulence,Y2134+1)-INDEX(ReferenceTurbulence,Y2134))/(INDEX(ReferenceTurbulenceWindSpeed,Y2134+1)-INDEX(ReferenceTurbulenceWindSpeed,Y2134))))</f>
        <v>0.12104970896231303</v>
      </c>
      <c r="AA2134" s="100">
        <f t="shared" si="640"/>
        <v>1.706488822707084</v>
      </c>
      <c r="AB2134" s="29">
        <f t="shared" si="641"/>
        <v>2.308465173883111</v>
      </c>
      <c r="AG2134" s="40">
        <f t="array" ref="AG2134">SUM(_xlfn.NORM.DIST($AD$3:$AD$1003,$F2134,$AA2134,FALSE)*WindSpeedStep)</f>
        <v>1.0000000000000007</v>
      </c>
      <c r="AH2134" s="40">
        <f t="array" ref="AH2134">SUM(_xlfn.NORM.DIST($AD$3:$AD$1003,$F2134,$AB2134,FALSE)*WindSpeedStep)</f>
        <v>0.99999999973910125</v>
      </c>
      <c r="AJ2134" s="47">
        <f t="shared" si="635"/>
        <v>14</v>
      </c>
      <c r="AK2134" s="83" t="b">
        <f>COUNTIF('Power Curve'!$D$2:$D$31,AJ2134)&gt;0</f>
        <v>1</v>
      </c>
      <c r="AL2134" s="83" t="b">
        <f t="shared" si="636"/>
        <v>0</v>
      </c>
      <c r="AM2134" s="83" t="b">
        <f t="shared" si="642"/>
        <v>1</v>
      </c>
      <c r="AN2134" s="47" t="str">
        <f t="shared" si="637"/>
        <v>Outer</v>
      </c>
      <c r="AO2134" s="48" t="str">
        <f t="shared" si="638"/>
        <v>1.5-1.6</v>
      </c>
      <c r="AP2134" s="49" t="str">
        <f t="shared" si="643"/>
        <v>12-13</v>
      </c>
      <c r="AQ2134" s="49" t="str">
        <f t="shared" si="644"/>
        <v>Mar</v>
      </c>
      <c r="AR2134" s="48" t="str">
        <f t="shared" si="645"/>
        <v>295-305</v>
      </c>
      <c r="AS2134" s="49" t="str">
        <f t="shared" si="639"/>
        <v>HWS-HTI</v>
      </c>
    </row>
    <row r="2135" spans="5:45" x14ac:dyDescent="0.3">
      <c r="E2135" s="15">
        <v>40985.520833333336</v>
      </c>
      <c r="F2135" s="21">
        <v>15.56</v>
      </c>
      <c r="G2135" s="21">
        <v>1965.3600311279349</v>
      </c>
      <c r="H2135" s="42">
        <v>1.1762678729303364</v>
      </c>
      <c r="I2135" s="35">
        <v>294.5</v>
      </c>
      <c r="J2135" s="43">
        <v>9.5758354755784064E-2</v>
      </c>
      <c r="K2135" s="44">
        <v>0.11674746078902681</v>
      </c>
      <c r="L2135" s="26">
        <f t="shared" si="627"/>
        <v>15.350869329890015</v>
      </c>
      <c r="M2135" s="26">
        <f t="shared" si="628"/>
        <v>1.7305763157965832</v>
      </c>
      <c r="N2135" s="96">
        <f t="shared" si="629"/>
        <v>16</v>
      </c>
      <c r="O2135" s="26">
        <f t="shared" si="630"/>
        <v>0.35133844262454877</v>
      </c>
      <c r="P2135" s="3">
        <f>IF(L2135&gt;'Power Curve'!$C$37,0,INDEX(Ci,$N2135,1)*POWER(1-O2135,3)+INDEX(Ci,$N2135,2)*3*O2135*POWER(1-O2135,2)+INDEX(Ci,$N2135,3)*3*POWER(O2135,2)*(1-O2135)+INDEX(Ci,$N2135,4)*POWER(O2135,3))</f>
        <v>1980.2969198162652</v>
      </c>
      <c r="Q2135" s="3">
        <f>MAX(0,MIN(P2135-V2135+W2135,'Power Curve'!$C$39))</f>
        <v>1983.1655113297479</v>
      </c>
      <c r="R2135" s="3">
        <f t="shared" si="631"/>
        <v>1965.3600311279349</v>
      </c>
      <c r="S2135" s="3">
        <f t="shared" si="632"/>
        <v>17.805480201812998</v>
      </c>
      <c r="T2135" s="3">
        <f t="shared" si="633"/>
        <v>17.805480201812998</v>
      </c>
      <c r="V2135" s="37">
        <f t="array" ref="V2135">SUM(_xlfn.NORM.DIST($AD$3:$AD$1003,$L2135,$AA2135,FALSE)*WindSpeedStep*$AE$3:$AE$1003)/AG2135</f>
        <v>1978.7550182642342</v>
      </c>
      <c r="W2135" s="37">
        <f t="array" ref="W2135">SUM(_xlfn.NORM.DIST($AD$3:$AD$1003,$L2135,$AB2135,FALSE)*WindSpeedStep*$AE$3:$AE$1003)/AH2135</f>
        <v>1981.6236097777169</v>
      </c>
      <c r="Y2135" s="1">
        <f t="shared" si="634"/>
        <v>15</v>
      </c>
      <c r="Z2135" s="99">
        <f>IF(L2135&lt;'Power Curve'!$P$28,'Power Curve'!$Q$28,IF(L2135&gt;'Power Curve'!$P$29,'Power Curve'!$Q$29,INDEX(ReferenceTurbulence,Y2135)+(L2135-INDEX(ReferenceTurbulenceWindSpeed,Y2135))*(INDEX(ReferenceTurbulence,Y2135+1)-INDEX(ReferenceTurbulence,Y2135))/(INDEX(ReferenceTurbulenceWindSpeed,Y2135+1)-INDEX(ReferenceTurbulenceWindSpeed,Y2135))))</f>
        <v>0.12248754566773151</v>
      </c>
      <c r="AA2135" s="100">
        <f t="shared" si="640"/>
        <v>1.8802903080842823</v>
      </c>
      <c r="AB2135" s="29">
        <f t="shared" si="641"/>
        <v>1.4699739911012932</v>
      </c>
      <c r="AG2135" s="40">
        <f t="array" ref="AG2135">SUM(_xlfn.NORM.DIST($AD$3:$AD$1003,$F2135,$AA2135,FALSE)*WindSpeedStep)</f>
        <v>0.99999999999999656</v>
      </c>
      <c r="AH2135" s="40">
        <f t="array" ref="AH2135">SUM(_xlfn.NORM.DIST($AD$3:$AD$1003,$F2135,$AB2135,FALSE)*WindSpeedStep)</f>
        <v>0.99999999999999689</v>
      </c>
      <c r="AJ2135" s="47">
        <f t="shared" si="635"/>
        <v>15</v>
      </c>
      <c r="AK2135" s="83" t="b">
        <f>COUNTIF('Power Curve'!$D$2:$D$31,AJ2135)&gt;0</f>
        <v>1</v>
      </c>
      <c r="AL2135" s="83" t="b">
        <f t="shared" si="636"/>
        <v>0</v>
      </c>
      <c r="AM2135" s="83" t="b">
        <f t="shared" si="642"/>
        <v>1</v>
      </c>
      <c r="AN2135" s="47" t="str">
        <f t="shared" si="637"/>
        <v>Outer</v>
      </c>
      <c r="AO2135" s="48" t="str">
        <f t="shared" si="638"/>
        <v>1.7-1.8</v>
      </c>
      <c r="AP2135" s="49" t="str">
        <f t="shared" si="643"/>
        <v>12-13</v>
      </c>
      <c r="AQ2135" s="49" t="str">
        <f t="shared" si="644"/>
        <v>Mar</v>
      </c>
      <c r="AR2135" s="48" t="str">
        <f t="shared" si="645"/>
        <v>285-295</v>
      </c>
      <c r="AS2135" s="49" t="str">
        <f t="shared" si="639"/>
        <v>HWS-LTI</v>
      </c>
    </row>
    <row r="2136" spans="5:45" x14ac:dyDescent="0.3">
      <c r="E2136" s="15">
        <v>40985.527777777781</v>
      </c>
      <c r="F2136" s="21">
        <v>15.14</v>
      </c>
      <c r="G2136" s="21">
        <v>1973.5800476074269</v>
      </c>
      <c r="H2136" s="42">
        <v>1.1764576669370508</v>
      </c>
      <c r="I2136" s="35">
        <v>293.8</v>
      </c>
      <c r="J2136" s="43">
        <v>9.8414795244385733E-2</v>
      </c>
      <c r="K2136" s="44">
        <v>0.14210231779725263</v>
      </c>
      <c r="L2136" s="26">
        <f t="shared" si="627"/>
        <v>14.937317550953948</v>
      </c>
      <c r="M2136" s="26">
        <f t="shared" si="628"/>
        <v>1.6666605552448877</v>
      </c>
      <c r="N2136" s="96">
        <f t="shared" si="629"/>
        <v>15</v>
      </c>
      <c r="O2136" s="26">
        <f t="shared" si="630"/>
        <v>0.93974007796277803</v>
      </c>
      <c r="P2136" s="3">
        <f>IF(L2136&gt;'Power Curve'!$C$37,0,INDEX(Ci,$N2136,1)*POWER(1-O2136,3)+INDEX(Ci,$N2136,2)*3*O2136*POWER(1-O2136,2)+INDEX(Ci,$N2136,3)*3*POWER(O2136,2)*(1-O2136)+INDEX(Ci,$N2136,4)*POWER(O2136,3))</f>
        <v>1978.8278392907073</v>
      </c>
      <c r="Q2136" s="3">
        <f>MAX(0,MIN(P2136-V2136+W2136,'Power Curve'!$C$39))</f>
        <v>1982.8933575982546</v>
      </c>
      <c r="R2136" s="3">
        <f t="shared" si="631"/>
        <v>1973.5800476074269</v>
      </c>
      <c r="S2136" s="3">
        <f t="shared" si="632"/>
        <v>9.3133099908277472</v>
      </c>
      <c r="T2136" s="3">
        <f t="shared" si="633"/>
        <v>9.3133099908277472</v>
      </c>
      <c r="V2136" s="37">
        <f t="array" ref="V2136">SUM(_xlfn.NORM.DIST($AD$3:$AD$1003,$L2136,$AA2136,FALSE)*WindSpeedStep*$AE$3:$AE$1003)/AG2136</f>
        <v>1976.3968120904537</v>
      </c>
      <c r="W2136" s="37">
        <f t="array" ref="W2136">SUM(_xlfn.NORM.DIST($AD$3:$AD$1003,$L2136,$AB2136,FALSE)*WindSpeedStep*$AE$3:$AE$1003)/AH2136</f>
        <v>1980.4623303980011</v>
      </c>
      <c r="Y2136" s="1">
        <f t="shared" si="634"/>
        <v>14</v>
      </c>
      <c r="Z2136" s="99">
        <f>IF(L2136&lt;'Power Curve'!$P$28,'Power Curve'!$Q$28,IF(L2136&gt;'Power Curve'!$P$29,'Power Curve'!$Q$29,INDEX(ReferenceTurbulence,Y2136)+(L2136-INDEX(ReferenceTurbulenceWindSpeed,Y2136))*(INDEX(ReferenceTurbulence,Y2136+1)-INDEX(ReferenceTurbulence,Y2136))/(INDEX(ReferenceTurbulenceWindSpeed,Y2136+1)-INDEX(ReferenceTurbulenceWindSpeed,Y2136))))</f>
        <v>0.12312065594460035</v>
      </c>
      <c r="AA2136" s="100">
        <f t="shared" si="640"/>
        <v>1.8390923349262414</v>
      </c>
      <c r="AB2136" s="29">
        <f t="shared" si="641"/>
        <v>1.4700530482775021</v>
      </c>
      <c r="AG2136" s="40">
        <f t="array" ref="AG2136">SUM(_xlfn.NORM.DIST($AD$3:$AD$1003,$F2136,$AA2136,FALSE)*WindSpeedStep)</f>
        <v>0.99999999999999767</v>
      </c>
      <c r="AH2136" s="40">
        <f t="array" ref="AH2136">SUM(_xlfn.NORM.DIST($AD$3:$AD$1003,$F2136,$AB2136,FALSE)*WindSpeedStep)</f>
        <v>0.99999999999999944</v>
      </c>
      <c r="AJ2136" s="47">
        <f t="shared" si="635"/>
        <v>15</v>
      </c>
      <c r="AK2136" s="83" t="b">
        <f>COUNTIF('Power Curve'!$D$2:$D$31,AJ2136)&gt;0</f>
        <v>1</v>
      </c>
      <c r="AL2136" s="83" t="b">
        <f t="shared" si="636"/>
        <v>0</v>
      </c>
      <c r="AM2136" s="83" t="b">
        <f t="shared" si="642"/>
        <v>1</v>
      </c>
      <c r="AN2136" s="47" t="str">
        <f t="shared" si="637"/>
        <v>Outer</v>
      </c>
      <c r="AO2136" s="48" t="str">
        <f t="shared" si="638"/>
        <v>1.6-1.7</v>
      </c>
      <c r="AP2136" s="49" t="str">
        <f t="shared" si="643"/>
        <v>12-13</v>
      </c>
      <c r="AQ2136" s="49" t="str">
        <f t="shared" si="644"/>
        <v>Mar</v>
      </c>
      <c r="AR2136" s="48" t="str">
        <f t="shared" si="645"/>
        <v>285-295</v>
      </c>
      <c r="AS2136" s="49" t="str">
        <f t="shared" si="639"/>
        <v>HWS-LTI</v>
      </c>
    </row>
    <row r="2137" spans="5:45" x14ac:dyDescent="0.3">
      <c r="E2137" s="15">
        <v>40985.534722222219</v>
      </c>
      <c r="F2137" s="21">
        <v>13.56</v>
      </c>
      <c r="G2137" s="21">
        <v>1907.7700500488261</v>
      </c>
      <c r="H2137" s="42">
        <v>1.1761734511339041</v>
      </c>
      <c r="I2137" s="35">
        <v>295.7</v>
      </c>
      <c r="J2137" s="43">
        <v>0.10103244837758113</v>
      </c>
      <c r="K2137" s="44">
        <v>9.9713109050400373E-2</v>
      </c>
      <c r="L2137" s="26">
        <f t="shared" si="627"/>
        <v>13.377391914657398</v>
      </c>
      <c r="M2137" s="26">
        <f t="shared" si="628"/>
        <v>1.4255690196106157</v>
      </c>
      <c r="N2137" s="96">
        <f t="shared" si="629"/>
        <v>14</v>
      </c>
      <c r="O2137" s="26">
        <f t="shared" si="630"/>
        <v>0.40208054276332417</v>
      </c>
      <c r="P2137" s="3">
        <f>IF(L2137&gt;'Power Curve'!$C$37,0,INDEX(Ci,$N2137,1)*POWER(1-O2137,3)+INDEX(Ci,$N2137,2)*3*O2137*POWER(1-O2137,2)+INDEX(Ci,$N2137,3)*3*POWER(O2137,2)*(1-O2137)+INDEX(Ci,$N2137,4)*POWER(O2137,3))</f>
        <v>1964.1068104353142</v>
      </c>
      <c r="Q2137" s="3">
        <f>MAX(0,MIN(P2137-V2137+W2137,'Power Curve'!$C$39))</f>
        <v>1976.11591672229</v>
      </c>
      <c r="R2137" s="3">
        <f t="shared" si="631"/>
        <v>1907.7700500488261</v>
      </c>
      <c r="S2137" s="3">
        <f t="shared" si="632"/>
        <v>68.345866673463888</v>
      </c>
      <c r="T2137" s="3">
        <f t="shared" si="633"/>
        <v>68.345866673463888</v>
      </c>
      <c r="V2137" s="37">
        <f t="array" ref="V2137">SUM(_xlfn.NORM.DIST($AD$3:$AD$1003,$L2137,$AA2137,FALSE)*WindSpeedStep*$AE$3:$AE$1003)/AG2137</f>
        <v>1956.2203254517397</v>
      </c>
      <c r="W2137" s="37">
        <f t="array" ref="W2137">SUM(_xlfn.NORM.DIST($AD$3:$AD$1003,$L2137,$AB2137,FALSE)*WindSpeedStep*$AE$3:$AE$1003)/AH2137</f>
        <v>1968.2294317387154</v>
      </c>
      <c r="Y2137" s="1">
        <f t="shared" si="634"/>
        <v>13</v>
      </c>
      <c r="Z2137" s="99">
        <f>IF(L2137&lt;'Power Curve'!$P$28,'Power Curve'!$Q$28,IF(L2137&gt;'Power Curve'!$P$29,'Power Curve'!$Q$29,INDEX(ReferenceTurbulence,Y2137)+(L2137-INDEX(ReferenceTurbulenceWindSpeed,Y2137))*(INDEX(ReferenceTurbulence,Y2137+1)-INDEX(ReferenceTurbulence,Y2137))/(INDEX(ReferenceTurbulenceWindSpeed,Y2137+1)-INDEX(ReferenceTurbulenceWindSpeed,Y2137))))</f>
        <v>0.12134209652657257</v>
      </c>
      <c r="AA2137" s="100">
        <f t="shared" si="640"/>
        <v>1.6232407809821494</v>
      </c>
      <c r="AB2137" s="29">
        <f t="shared" si="641"/>
        <v>1.3515506580442949</v>
      </c>
      <c r="AG2137" s="40">
        <f t="array" ref="AG2137">SUM(_xlfn.NORM.DIST($AD$3:$AD$1003,$F2137,$AA2137,FALSE)*WindSpeedStep)</f>
        <v>1.0000000000000031</v>
      </c>
      <c r="AH2137" s="40">
        <f t="array" ref="AH2137">SUM(_xlfn.NORM.DIST($AD$3:$AD$1003,$F2137,$AB2137,FALSE)*WindSpeedStep)</f>
        <v>1.0000000000000031</v>
      </c>
      <c r="AJ2137" s="47">
        <f t="shared" si="635"/>
        <v>13</v>
      </c>
      <c r="AK2137" s="83" t="b">
        <f>COUNTIF('Power Curve'!$D$2:$D$31,AJ2137)&gt;0</f>
        <v>1</v>
      </c>
      <c r="AL2137" s="83" t="b">
        <f t="shared" si="636"/>
        <v>0</v>
      </c>
      <c r="AM2137" s="83" t="b">
        <f t="shared" si="642"/>
        <v>1</v>
      </c>
      <c r="AN2137" s="47" t="str">
        <f t="shared" si="637"/>
        <v>Outer</v>
      </c>
      <c r="AO2137" s="48" t="str">
        <f t="shared" si="638"/>
        <v>1.4-1.5</v>
      </c>
      <c r="AP2137" s="49" t="str">
        <f t="shared" si="643"/>
        <v>12-13</v>
      </c>
      <c r="AQ2137" s="49" t="str">
        <f t="shared" si="644"/>
        <v>Mar</v>
      </c>
      <c r="AR2137" s="48" t="str">
        <f t="shared" si="645"/>
        <v>295-305</v>
      </c>
      <c r="AS2137" s="49" t="str">
        <f t="shared" si="639"/>
        <v>Inner-TI</v>
      </c>
    </row>
    <row r="2138" spans="5:45" x14ac:dyDescent="0.3">
      <c r="E2138" s="15">
        <v>40985.541666666664</v>
      </c>
      <c r="F2138" s="21">
        <v>15.13</v>
      </c>
      <c r="G2138" s="21">
        <v>1968.1600036621071</v>
      </c>
      <c r="H2138" s="42">
        <v>1.1764319318353467</v>
      </c>
      <c r="I2138" s="35">
        <v>292.10000000000002</v>
      </c>
      <c r="J2138" s="43">
        <v>7.9312623925974879E-2</v>
      </c>
      <c r="K2138" s="44">
        <v>8.5321893103269014E-2</v>
      </c>
      <c r="L2138" s="26">
        <f t="shared" si="627"/>
        <v>14.927342575937846</v>
      </c>
      <c r="M2138" s="26">
        <f t="shared" si="628"/>
        <v>1.6651188907010224</v>
      </c>
      <c r="N2138" s="96">
        <f t="shared" si="629"/>
        <v>15</v>
      </c>
      <c r="O2138" s="26">
        <f t="shared" si="630"/>
        <v>0.93021058800924172</v>
      </c>
      <c r="P2138" s="3">
        <f>IF(L2138&gt;'Power Curve'!$C$37,0,INDEX(Ci,$N2138,1)*POWER(1-O2138,3)+INDEX(Ci,$N2138,2)*3*O2138*POWER(1-O2138,2)+INDEX(Ci,$N2138,3)*3*POWER(O2138,2)*(1-O2138)+INDEX(Ci,$N2138,4)*POWER(O2138,3))</f>
        <v>1978.7938244437025</v>
      </c>
      <c r="Q2138" s="3">
        <f>MAX(0,MIN(P2138-V2138+W2138,'Power Curve'!$C$39))</f>
        <v>1983.930739335364</v>
      </c>
      <c r="R2138" s="3">
        <f t="shared" si="631"/>
        <v>1968.1600036621071</v>
      </c>
      <c r="S2138" s="3">
        <f t="shared" si="632"/>
        <v>15.770735673256922</v>
      </c>
      <c r="T2138" s="3">
        <f t="shared" si="633"/>
        <v>15.770735673256922</v>
      </c>
      <c r="V2138" s="37">
        <f t="array" ref="V2138">SUM(_xlfn.NORM.DIST($AD$3:$AD$1003,$L2138,$AA2138,FALSE)*WindSpeedStep*$AE$3:$AE$1003)/AG2138</f>
        <v>1976.3391112057975</v>
      </c>
      <c r="W2138" s="37">
        <f t="array" ref="W2138">SUM(_xlfn.NORM.DIST($AD$3:$AD$1003,$L2138,$AB2138,FALSE)*WindSpeedStep*$AE$3:$AE$1003)/AH2138</f>
        <v>1981.476026097459</v>
      </c>
      <c r="Y2138" s="1">
        <f t="shared" si="634"/>
        <v>14</v>
      </c>
      <c r="Z2138" s="99">
        <f>IF(L2138&lt;'Power Curve'!$P$28,'Power Curve'!$Q$28,IF(L2138&gt;'Power Curve'!$P$29,'Power Curve'!$Q$29,INDEX(ReferenceTurbulence,Y2138)+(L2138-INDEX(ReferenceTurbulenceWindSpeed,Y2138))*(INDEX(ReferenceTurbulence,Y2138+1)-INDEX(ReferenceTurbulence,Y2138))/(INDEX(ReferenceTurbulenceWindSpeed,Y2138+1)-INDEX(ReferenceTurbulenceWindSpeed,Y2138))))</f>
        <v>0.12309606045429416</v>
      </c>
      <c r="AA2138" s="100">
        <f t="shared" si="640"/>
        <v>1.8374970641496042</v>
      </c>
      <c r="AB2138" s="29">
        <f t="shared" si="641"/>
        <v>1.1839267079395515</v>
      </c>
      <c r="AG2138" s="40">
        <f t="array" ref="AG2138">SUM(_xlfn.NORM.DIST($AD$3:$AD$1003,$F2138,$AA2138,FALSE)*WindSpeedStep)</f>
        <v>0.99999999999999811</v>
      </c>
      <c r="AH2138" s="40">
        <f t="array" ref="AH2138">SUM(_xlfn.NORM.DIST($AD$3:$AD$1003,$F2138,$AB2138,FALSE)*WindSpeedStep)</f>
        <v>1</v>
      </c>
      <c r="AJ2138" s="47">
        <f t="shared" si="635"/>
        <v>15</v>
      </c>
      <c r="AK2138" s="83" t="b">
        <f>COUNTIF('Power Curve'!$D$2:$D$31,AJ2138)&gt;0</f>
        <v>1</v>
      </c>
      <c r="AL2138" s="83" t="b">
        <f t="shared" si="636"/>
        <v>0</v>
      </c>
      <c r="AM2138" s="83" t="b">
        <f t="shared" si="642"/>
        <v>1</v>
      </c>
      <c r="AN2138" s="47" t="str">
        <f t="shared" si="637"/>
        <v>Outer</v>
      </c>
      <c r="AO2138" s="48" t="str">
        <f t="shared" si="638"/>
        <v>1.6-1.7</v>
      </c>
      <c r="AP2138" s="49" t="str">
        <f t="shared" si="643"/>
        <v>13-14</v>
      </c>
      <c r="AQ2138" s="49" t="str">
        <f t="shared" si="644"/>
        <v>Mar</v>
      </c>
      <c r="AR2138" s="48" t="str">
        <f t="shared" si="645"/>
        <v>285-295</v>
      </c>
      <c r="AS2138" s="49" t="str">
        <f t="shared" si="639"/>
        <v>HWS-LTI</v>
      </c>
    </row>
    <row r="2139" spans="5:45" x14ac:dyDescent="0.3">
      <c r="E2139" s="15">
        <v>40985.548611111109</v>
      </c>
      <c r="F2139" s="21">
        <v>14</v>
      </c>
      <c r="G2139" s="21">
        <v>1974.3300476074269</v>
      </c>
      <c r="H2139" s="42">
        <v>1.1773546484231592</v>
      </c>
      <c r="I2139" s="35">
        <v>289.8</v>
      </c>
      <c r="J2139" s="43">
        <v>0.12785714285714286</v>
      </c>
      <c r="K2139" s="44">
        <v>0.11435778281620652</v>
      </c>
      <c r="L2139" s="26">
        <f t="shared" si="627"/>
        <v>13.816088518360994</v>
      </c>
      <c r="M2139" s="26">
        <f t="shared" si="628"/>
        <v>1.4933709938864796</v>
      </c>
      <c r="N2139" s="96">
        <f t="shared" si="629"/>
        <v>14</v>
      </c>
      <c r="O2139" s="26">
        <f t="shared" si="630"/>
        <v>0.85727042070214732</v>
      </c>
      <c r="P2139" s="3">
        <f>IF(L2139&gt;'Power Curve'!$C$37,0,INDEX(Ci,$N2139,1)*POWER(1-O2139,3)+INDEX(Ci,$N2139,2)*3*O2139*POWER(1-O2139,2)+INDEX(Ci,$N2139,3)*3*POWER(O2139,2)*(1-O2139)+INDEX(Ci,$N2139,4)*POWER(O2139,3))</f>
        <v>1973.4226250192958</v>
      </c>
      <c r="Q2139" s="3">
        <f>MAX(0,MIN(P2139-V2139+W2139,'Power Curve'!$C$39))</f>
        <v>1969.4046487781707</v>
      </c>
      <c r="R2139" s="3">
        <f t="shared" si="631"/>
        <v>1974.3300476074269</v>
      </c>
      <c r="S2139" s="3">
        <f t="shared" si="632"/>
        <v>-4.9253988292562099</v>
      </c>
      <c r="T2139" s="3">
        <f t="shared" si="633"/>
        <v>4.9253988292562099</v>
      </c>
      <c r="V2139" s="37">
        <f t="array" ref="V2139">SUM(_xlfn.NORM.DIST($AD$3:$AD$1003,$L2139,$AA2139,FALSE)*WindSpeedStep*$AE$3:$AE$1003)/AG2139</f>
        <v>1965.4551042213927</v>
      </c>
      <c r="W2139" s="37">
        <f t="array" ref="W2139">SUM(_xlfn.NORM.DIST($AD$3:$AD$1003,$L2139,$AB2139,FALSE)*WindSpeedStep*$AE$3:$AE$1003)/AH2139</f>
        <v>1961.4371279802676</v>
      </c>
      <c r="Y2139" s="1">
        <f t="shared" si="634"/>
        <v>13</v>
      </c>
      <c r="Z2139" s="99">
        <f>IF(L2139&lt;'Power Curve'!$P$28,'Power Curve'!$Q$28,IF(L2139&gt;'Power Curve'!$P$29,'Power Curve'!$Q$29,INDEX(ReferenceTurbulence,Y2139)+(L2139-INDEX(ReferenceTurbulenceWindSpeed,Y2139))*(INDEX(ReferenceTurbulence,Y2139+1)-INDEX(ReferenceTurbulence,Y2139))/(INDEX(ReferenceTurbulenceWindSpeed,Y2139+1)-INDEX(ReferenceTurbulenceWindSpeed,Y2139))))</f>
        <v>0.12084962012143272</v>
      </c>
      <c r="AA2139" s="100">
        <f t="shared" si="640"/>
        <v>1.6696690490080144</v>
      </c>
      <c r="AB2139" s="29">
        <f t="shared" si="641"/>
        <v>1.7664856034190128</v>
      </c>
      <c r="AG2139" s="40">
        <f t="array" ref="AG2139">SUM(_xlfn.NORM.DIST($AD$3:$AD$1003,$F2139,$AA2139,FALSE)*WindSpeedStep)</f>
        <v>1.0000000000000018</v>
      </c>
      <c r="AH2139" s="40">
        <f t="array" ref="AH2139">SUM(_xlfn.NORM.DIST($AD$3:$AD$1003,$F2139,$AB2139,FALSE)*WindSpeedStep)</f>
        <v>1.0000000000000002</v>
      </c>
      <c r="AJ2139" s="47">
        <f t="shared" si="635"/>
        <v>14</v>
      </c>
      <c r="AK2139" s="83" t="b">
        <f>COUNTIF('Power Curve'!$D$2:$D$31,AJ2139)&gt;0</f>
        <v>1</v>
      </c>
      <c r="AL2139" s="83" t="b">
        <f t="shared" si="636"/>
        <v>0</v>
      </c>
      <c r="AM2139" s="83" t="b">
        <f t="shared" si="642"/>
        <v>1</v>
      </c>
      <c r="AN2139" s="47" t="str">
        <f t="shared" si="637"/>
        <v>Inner</v>
      </c>
      <c r="AO2139" s="48" t="str">
        <f t="shared" si="638"/>
        <v>1.4-1.5</v>
      </c>
      <c r="AP2139" s="49" t="str">
        <f t="shared" si="643"/>
        <v>13-14</v>
      </c>
      <c r="AQ2139" s="49" t="str">
        <f t="shared" si="644"/>
        <v>Mar</v>
      </c>
      <c r="AR2139" s="48" t="str">
        <f t="shared" si="645"/>
        <v>285-295</v>
      </c>
      <c r="AS2139" s="49" t="str">
        <f t="shared" si="639"/>
        <v>Inner-TI</v>
      </c>
    </row>
    <row r="2140" spans="5:45" x14ac:dyDescent="0.3">
      <c r="E2140" s="15">
        <v>40985.555555555555</v>
      </c>
      <c r="F2140" s="21">
        <v>13.91</v>
      </c>
      <c r="G2140" s="21">
        <v>1941.9400482177759</v>
      </c>
      <c r="H2140" s="42">
        <v>1.1776306455041712</v>
      </c>
      <c r="I2140" s="35">
        <v>295.2</v>
      </c>
      <c r="J2140" s="43">
        <v>0.14306254493170381</v>
      </c>
      <c r="K2140" s="44">
        <v>0.12018022920461277</v>
      </c>
      <c r="L2140" s="26">
        <f t="shared" si="627"/>
        <v>13.728343377826393</v>
      </c>
      <c r="M2140" s="26">
        <f t="shared" si="628"/>
        <v>1.4798096995634018</v>
      </c>
      <c r="N2140" s="96">
        <f t="shared" si="629"/>
        <v>14</v>
      </c>
      <c r="O2140" s="26">
        <f t="shared" si="630"/>
        <v>0.76622640651904306</v>
      </c>
      <c r="P2140" s="3">
        <f>IF(L2140&gt;'Power Curve'!$C$37,0,INDEX(Ci,$N2140,1)*POWER(1-O2140,3)+INDEX(Ci,$N2140,2)*3*O2140*POWER(1-O2140,2)+INDEX(Ci,$N2140,3)*3*POWER(O2140,2)*(1-O2140)+INDEX(Ci,$N2140,4)*POWER(O2140,3))</f>
        <v>1972.0659775652716</v>
      </c>
      <c r="Q2140" s="3">
        <f>MAX(0,MIN(P2140-V2140+W2140,'Power Curve'!$C$39))</f>
        <v>1956.795950967653</v>
      </c>
      <c r="R2140" s="3">
        <f t="shared" si="631"/>
        <v>1941.9400482177759</v>
      </c>
      <c r="S2140" s="3">
        <f t="shared" si="632"/>
        <v>14.855902749877032</v>
      </c>
      <c r="T2140" s="3">
        <f t="shared" si="633"/>
        <v>14.855902749877032</v>
      </c>
      <c r="V2140" s="37">
        <f t="array" ref="V2140">SUM(_xlfn.NORM.DIST($AD$3:$AD$1003,$L2140,$AA2140,FALSE)*WindSpeedStep*$AE$3:$AE$1003)/AG2140</f>
        <v>1963.8999080885969</v>
      </c>
      <c r="W2140" s="37">
        <f t="array" ref="W2140">SUM(_xlfn.NORM.DIST($AD$3:$AD$1003,$L2140,$AB2140,FALSE)*WindSpeedStep*$AE$3:$AE$1003)/AH2140</f>
        <v>1948.6298814909783</v>
      </c>
      <c r="Y2140" s="1">
        <f t="shared" si="634"/>
        <v>13</v>
      </c>
      <c r="Z2140" s="99">
        <f>IF(L2140&lt;'Power Curve'!$P$28,'Power Curve'!$Q$28,IF(L2140&gt;'Power Curve'!$P$29,'Power Curve'!$Q$29,INDEX(ReferenceTurbulence,Y2140)+(L2140-INDEX(ReferenceTurbulenceWindSpeed,Y2140))*(INDEX(ReferenceTurbulence,Y2140+1)-INDEX(ReferenceTurbulence,Y2140))/(INDEX(ReferenceTurbulenceWindSpeed,Y2140+1)-INDEX(ReferenceTurbulenceWindSpeed,Y2140))))</f>
        <v>0.1209481219357029</v>
      </c>
      <c r="AA2140" s="100">
        <f t="shared" si="640"/>
        <v>1.6604173488365459</v>
      </c>
      <c r="AB2140" s="29">
        <f t="shared" si="641"/>
        <v>1.9640117413281468</v>
      </c>
      <c r="AG2140" s="40">
        <f t="array" ref="AG2140">SUM(_xlfn.NORM.DIST($AD$3:$AD$1003,$F2140,$AA2140,FALSE)*WindSpeedStep)</f>
        <v>1.0000000000000022</v>
      </c>
      <c r="AH2140" s="40">
        <f t="array" ref="AH2140">SUM(_xlfn.NORM.DIST($AD$3:$AD$1003,$F2140,$AB2140,FALSE)*WindSpeedStep)</f>
        <v>0.99999999999941569</v>
      </c>
      <c r="AJ2140" s="47">
        <f t="shared" si="635"/>
        <v>14</v>
      </c>
      <c r="AK2140" s="83" t="b">
        <f>COUNTIF('Power Curve'!$D$2:$D$31,AJ2140)&gt;0</f>
        <v>1</v>
      </c>
      <c r="AL2140" s="83" t="b">
        <f t="shared" si="636"/>
        <v>0</v>
      </c>
      <c r="AM2140" s="83" t="b">
        <f t="shared" si="642"/>
        <v>1</v>
      </c>
      <c r="AN2140" s="47" t="str">
        <f t="shared" si="637"/>
        <v>Outer</v>
      </c>
      <c r="AO2140" s="48" t="str">
        <f t="shared" si="638"/>
        <v>1.4-1.5</v>
      </c>
      <c r="AP2140" s="49" t="str">
        <f t="shared" si="643"/>
        <v>13-14</v>
      </c>
      <c r="AQ2140" s="49" t="str">
        <f t="shared" si="644"/>
        <v>Mar</v>
      </c>
      <c r="AR2140" s="48" t="str">
        <f t="shared" si="645"/>
        <v>295-305</v>
      </c>
      <c r="AS2140" s="49" t="str">
        <f t="shared" si="639"/>
        <v>HWS-HTI</v>
      </c>
    </row>
    <row r="2141" spans="5:45" x14ac:dyDescent="0.3">
      <c r="E2141" s="15">
        <v>40985.5625</v>
      </c>
      <c r="F2141" s="21">
        <v>13.13</v>
      </c>
      <c r="G2141" s="21">
        <v>1838.009948730466</v>
      </c>
      <c r="H2141" s="42">
        <v>1.1772855144202095</v>
      </c>
      <c r="I2141" s="35">
        <v>294.60000000000002</v>
      </c>
      <c r="J2141" s="43">
        <v>0.14775323686214775</v>
      </c>
      <c r="K2141" s="44">
        <v>0.12912805202697084</v>
      </c>
      <c r="L2141" s="26">
        <f t="shared" si="627"/>
        <v>12.957263677482899</v>
      </c>
      <c r="M2141" s="26">
        <f t="shared" si="628"/>
        <v>1.3606368462384333</v>
      </c>
      <c r="N2141" s="96">
        <f t="shared" si="629"/>
        <v>13</v>
      </c>
      <c r="O2141" s="26">
        <f t="shared" si="630"/>
        <v>0.96642169619566887</v>
      </c>
      <c r="P2141" s="3">
        <f>IF(L2141&gt;'Power Curve'!$C$37,0,INDEX(Ci,$N2141,1)*POWER(1-O2141,3)+INDEX(Ci,$N2141,2)*3*O2141*POWER(1-O2141,2)+INDEX(Ci,$N2141,3)*3*POWER(O2141,2)*(1-O2141)+INDEX(Ci,$N2141,4)*POWER(O2141,3))</f>
        <v>1952.2685540971356</v>
      </c>
      <c r="Q2141" s="3">
        <f>MAX(0,MIN(P2141-V2141+W2141,'Power Curve'!$C$39))</f>
        <v>1924.9391892644794</v>
      </c>
      <c r="R2141" s="3">
        <f t="shared" si="631"/>
        <v>1838.009948730466</v>
      </c>
      <c r="S2141" s="3">
        <f t="shared" si="632"/>
        <v>86.929240534013388</v>
      </c>
      <c r="T2141" s="3">
        <f t="shared" si="633"/>
        <v>86.929240534013388</v>
      </c>
      <c r="V2141" s="37">
        <f t="array" ref="V2141">SUM(_xlfn.NORM.DIST($AD$3:$AD$1003,$L2141,$AA2141,FALSE)*WindSpeedStep*$AE$3:$AE$1003)/AG2141</f>
        <v>1943.1743898887116</v>
      </c>
      <c r="W2141" s="37">
        <f t="array" ref="W2141">SUM(_xlfn.NORM.DIST($AD$3:$AD$1003,$L2141,$AB2141,FALSE)*WindSpeedStep*$AE$3:$AE$1003)/AH2141</f>
        <v>1915.8450250560554</v>
      </c>
      <c r="Y2141" s="1">
        <f t="shared" si="634"/>
        <v>12</v>
      </c>
      <c r="Z2141" s="99">
        <f>IF(L2141&lt;'Power Curve'!$P$28,'Power Curve'!$Q$28,IF(L2141&gt;'Power Curve'!$P$29,'Power Curve'!$Q$29,INDEX(ReferenceTurbulence,Y2141)+(L2141-INDEX(ReferenceTurbulenceWindSpeed,Y2141))*(INDEX(ReferenceTurbulence,Y2141+1)-INDEX(ReferenceTurbulence,Y2141))/(INDEX(ReferenceTurbulenceWindSpeed,Y2141+1)-INDEX(ReferenceTurbulenceWindSpeed,Y2141))))</f>
        <v>0.12165715752563801</v>
      </c>
      <c r="AA2141" s="100">
        <f t="shared" si="640"/>
        <v>1.5763438683127646</v>
      </c>
      <c r="AB2141" s="29">
        <f t="shared" si="641"/>
        <v>1.9144776492244344</v>
      </c>
      <c r="AG2141" s="40">
        <f t="array" ref="AG2141">SUM(_xlfn.NORM.DIST($AD$3:$AD$1003,$F2141,$AA2141,FALSE)*WindSpeedStep)</f>
        <v>1.0000000000000024</v>
      </c>
      <c r="AH2141" s="40">
        <f t="array" ref="AH2141">SUM(_xlfn.NORM.DIST($AD$3:$AD$1003,$F2141,$AB2141,FALSE)*WindSpeedStep)</f>
        <v>0.99999999999711697</v>
      </c>
      <c r="AJ2141" s="47">
        <f t="shared" si="635"/>
        <v>13</v>
      </c>
      <c r="AK2141" s="83" t="b">
        <f>COUNTIF('Power Curve'!$D$2:$D$31,AJ2141)&gt;0</f>
        <v>1</v>
      </c>
      <c r="AL2141" s="83" t="b">
        <f t="shared" si="636"/>
        <v>0</v>
      </c>
      <c r="AM2141" s="83" t="b">
        <f t="shared" si="642"/>
        <v>1</v>
      </c>
      <c r="AN2141" s="47" t="str">
        <f t="shared" si="637"/>
        <v>Outer</v>
      </c>
      <c r="AO2141" s="48" t="str">
        <f t="shared" si="638"/>
        <v>1.3-1.4</v>
      </c>
      <c r="AP2141" s="49" t="str">
        <f t="shared" si="643"/>
        <v>13-14</v>
      </c>
      <c r="AQ2141" s="49" t="str">
        <f t="shared" si="644"/>
        <v>Mar</v>
      </c>
      <c r="AR2141" s="48" t="str">
        <f t="shared" si="645"/>
        <v>285-295</v>
      </c>
      <c r="AS2141" s="49" t="str">
        <f t="shared" si="639"/>
        <v>HWS-HTI</v>
      </c>
    </row>
    <row r="2142" spans="5:45" x14ac:dyDescent="0.3">
      <c r="E2142" s="15">
        <v>40985.569444444445</v>
      </c>
      <c r="F2142" s="21">
        <v>14.83</v>
      </c>
      <c r="G2142" s="21">
        <v>1980.0399475097711</v>
      </c>
      <c r="H2142" s="42">
        <v>1.1780623442197893</v>
      </c>
      <c r="I2142" s="35">
        <v>298.39999999999998</v>
      </c>
      <c r="J2142" s="43">
        <v>9.7100472016183409E-2</v>
      </c>
      <c r="K2142" s="44">
        <v>9.5455021229069431E-2</v>
      </c>
      <c r="L2142" s="26">
        <f t="shared" si="627"/>
        <v>14.638116960676269</v>
      </c>
      <c r="M2142" s="26">
        <f t="shared" si="628"/>
        <v>1.6204181395205186</v>
      </c>
      <c r="N2142" s="96">
        <f t="shared" si="629"/>
        <v>15</v>
      </c>
      <c r="O2142" s="26">
        <f t="shared" si="630"/>
        <v>0.65390186638421255</v>
      </c>
      <c r="P2142" s="3">
        <f>IF(L2142&gt;'Power Curve'!$C$37,0,INDEX(Ci,$N2142,1)*POWER(1-O2142,3)+INDEX(Ci,$N2142,2)*3*O2142*POWER(1-O2142,2)+INDEX(Ci,$N2142,3)*3*POWER(O2142,2)*(1-O2142)+INDEX(Ci,$N2142,4)*POWER(O2142,3))</f>
        <v>1977.8862271091</v>
      </c>
      <c r="Q2142" s="3">
        <f>MAX(0,MIN(P2142-V2142+W2142,'Power Curve'!$C$39))</f>
        <v>1983.0519602479583</v>
      </c>
      <c r="R2142" s="3">
        <f t="shared" si="631"/>
        <v>1980.0399475097711</v>
      </c>
      <c r="S2142" s="3">
        <f t="shared" si="632"/>
        <v>3.0120127381871953</v>
      </c>
      <c r="T2142" s="3">
        <f t="shared" si="633"/>
        <v>3.0120127381871953</v>
      </c>
      <c r="V2142" s="37">
        <f t="array" ref="V2142">SUM(_xlfn.NORM.DIST($AD$3:$AD$1003,$L2142,$AA2142,FALSE)*WindSpeedStep*$AE$3:$AE$1003)/AG2142</f>
        <v>1974.4500056071081</v>
      </c>
      <c r="W2142" s="37">
        <f t="array" ref="W2142">SUM(_xlfn.NORM.DIST($AD$3:$AD$1003,$L2142,$AB2142,FALSE)*WindSpeedStep*$AE$3:$AE$1003)/AH2142</f>
        <v>1979.6157387459664</v>
      </c>
      <c r="Y2142" s="1">
        <f t="shared" si="634"/>
        <v>14</v>
      </c>
      <c r="Z2142" s="99">
        <f>IF(L2142&lt;'Power Curve'!$P$28,'Power Curve'!$Q$28,IF(L2142&gt;'Power Curve'!$P$29,'Power Curve'!$Q$29,INDEX(ReferenceTurbulence,Y2142)+(L2142-INDEX(ReferenceTurbulenceWindSpeed,Y2142))*(INDEX(ReferenceTurbulence,Y2142+1)-INDEX(ReferenceTurbulence,Y2142))/(INDEX(ReferenceTurbulenceWindSpeed,Y2142+1)-INDEX(ReferenceTurbulenceWindSpeed,Y2142))))</f>
        <v>0.12238291121783151</v>
      </c>
      <c r="AA2142" s="100">
        <f t="shared" si="640"/>
        <v>1.7914553683946774</v>
      </c>
      <c r="AB2142" s="29">
        <f t="shared" si="641"/>
        <v>1.4213680663097659</v>
      </c>
      <c r="AG2142" s="40">
        <f t="array" ref="AG2142">SUM(_xlfn.NORM.DIST($AD$3:$AD$1003,$F2142,$AA2142,FALSE)*WindSpeedStep)</f>
        <v>0.99999999999999922</v>
      </c>
      <c r="AH2142" s="40">
        <f t="array" ref="AH2142">SUM(_xlfn.NORM.DIST($AD$3:$AD$1003,$F2142,$AB2142,FALSE)*WindSpeedStep)</f>
        <v>1.0000000000000004</v>
      </c>
      <c r="AJ2142" s="47">
        <f t="shared" si="635"/>
        <v>15</v>
      </c>
      <c r="AK2142" s="83" t="b">
        <f>COUNTIF('Power Curve'!$D$2:$D$31,AJ2142)&gt;0</f>
        <v>1</v>
      </c>
      <c r="AL2142" s="83" t="b">
        <f t="shared" si="636"/>
        <v>0</v>
      </c>
      <c r="AM2142" s="83" t="b">
        <f t="shared" si="642"/>
        <v>1</v>
      </c>
      <c r="AN2142" s="47" t="str">
        <f t="shared" si="637"/>
        <v>Outer</v>
      </c>
      <c r="AO2142" s="48" t="str">
        <f t="shared" si="638"/>
        <v>1.6-1.7</v>
      </c>
      <c r="AP2142" s="49" t="str">
        <f t="shared" si="643"/>
        <v>13-14</v>
      </c>
      <c r="AQ2142" s="49" t="str">
        <f t="shared" si="644"/>
        <v>Mar</v>
      </c>
      <c r="AR2142" s="48" t="str">
        <f t="shared" si="645"/>
        <v>295-305</v>
      </c>
      <c r="AS2142" s="49" t="str">
        <f t="shared" si="639"/>
        <v>HWS-LTI</v>
      </c>
    </row>
    <row r="2143" spans="5:45" x14ac:dyDescent="0.3">
      <c r="E2143" s="15">
        <v>40985.576388888891</v>
      </c>
      <c r="F2143" s="21">
        <v>14.33</v>
      </c>
      <c r="G2143" s="21">
        <v>1960.1100006103491</v>
      </c>
      <c r="H2143" s="42">
        <v>1.1791164156808494</v>
      </c>
      <c r="I2143" s="35">
        <v>298.60000000000002</v>
      </c>
      <c r="J2143" s="43">
        <v>0.14445219818562455</v>
      </c>
      <c r="K2143" s="44">
        <v>8.1114085800357172E-2</v>
      </c>
      <c r="L2143" s="26">
        <f t="shared" si="627"/>
        <v>14.148803748119981</v>
      </c>
      <c r="M2143" s="26">
        <f t="shared" si="628"/>
        <v>1.5447932051797975</v>
      </c>
      <c r="N2143" s="96">
        <f t="shared" si="629"/>
        <v>15</v>
      </c>
      <c r="O2143" s="26">
        <f t="shared" si="630"/>
        <v>0.18644151328447992</v>
      </c>
      <c r="P2143" s="3">
        <f>IF(L2143&gt;'Power Curve'!$C$37,0,INDEX(Ci,$N2143,1)*POWER(1-O2143,3)+INDEX(Ci,$N2143,2)*3*O2143*POWER(1-O2143,2)+INDEX(Ci,$N2143,3)*3*POWER(O2143,2)*(1-O2143)+INDEX(Ci,$N2143,4)*POWER(O2143,3))</f>
        <v>1976.0103710835142</v>
      </c>
      <c r="Q2143" s="3">
        <f>MAX(0,MIN(P2143-V2143+W2143,'Power Curve'!$C$39))</f>
        <v>1963.1751454448895</v>
      </c>
      <c r="R2143" s="3">
        <f t="shared" si="631"/>
        <v>1960.1100006103491</v>
      </c>
      <c r="S2143" s="3">
        <f t="shared" si="632"/>
        <v>3.0651448345404333</v>
      </c>
      <c r="T2143" s="3">
        <f t="shared" si="633"/>
        <v>3.0651448345404333</v>
      </c>
      <c r="V2143" s="37">
        <f t="array" ref="V2143">SUM(_xlfn.NORM.DIST($AD$3:$AD$1003,$L2143,$AA2143,FALSE)*WindSpeedStep*$AE$3:$AE$1003)/AG2143</f>
        <v>1970.0130249378133</v>
      </c>
      <c r="W2143" s="37">
        <f t="array" ref="W2143">SUM(_xlfn.NORM.DIST($AD$3:$AD$1003,$L2143,$AB2143,FALSE)*WindSpeedStep*$AE$3:$AE$1003)/AH2143</f>
        <v>1957.1777992991886</v>
      </c>
      <c r="Y2143" s="1">
        <f t="shared" si="634"/>
        <v>14</v>
      </c>
      <c r="Z2143" s="99">
        <f>IF(L2143&lt;'Power Curve'!$P$28,'Power Curve'!$Q$28,IF(L2143&gt;'Power Curve'!$P$29,'Power Curve'!$Q$29,INDEX(ReferenceTurbulence,Y2143)+(L2143-INDEX(ReferenceTurbulenceWindSpeed,Y2143))*(INDEX(ReferenceTurbulence,Y2143+1)-INDEX(ReferenceTurbulence,Y2143))/(INDEX(ReferenceTurbulenceWindSpeed,Y2143+1)-INDEX(ReferenceTurbulenceWindSpeed,Y2143))))</f>
        <v>0.1211764020930778</v>
      </c>
      <c r="AA2143" s="100">
        <f t="shared" si="640"/>
        <v>1.7145011321182331</v>
      </c>
      <c r="AB2143" s="29">
        <f t="shared" si="641"/>
        <v>2.0438258031129348</v>
      </c>
      <c r="AG2143" s="40">
        <f t="array" ref="AG2143">SUM(_xlfn.NORM.DIST($AD$3:$AD$1003,$F2143,$AA2143,FALSE)*WindSpeedStep)</f>
        <v>1.0000000000000007</v>
      </c>
      <c r="AH2143" s="40">
        <f t="array" ref="AH2143">SUM(_xlfn.NORM.DIST($AD$3:$AD$1003,$F2143,$AB2143,FALSE)*WindSpeedStep)</f>
        <v>0.99999999999901457</v>
      </c>
      <c r="AJ2143" s="47">
        <f t="shared" si="635"/>
        <v>14</v>
      </c>
      <c r="AK2143" s="83" t="b">
        <f>COUNTIF('Power Curve'!$D$2:$D$31,AJ2143)&gt;0</f>
        <v>1</v>
      </c>
      <c r="AL2143" s="83" t="b">
        <f t="shared" si="636"/>
        <v>0</v>
      </c>
      <c r="AM2143" s="83" t="b">
        <f t="shared" si="642"/>
        <v>1</v>
      </c>
      <c r="AN2143" s="47" t="str">
        <f t="shared" si="637"/>
        <v>Outer</v>
      </c>
      <c r="AO2143" s="48" t="str">
        <f t="shared" si="638"/>
        <v>1.5-1.6</v>
      </c>
      <c r="AP2143" s="49" t="str">
        <f t="shared" si="643"/>
        <v>13-14</v>
      </c>
      <c r="AQ2143" s="49" t="str">
        <f t="shared" si="644"/>
        <v>Mar</v>
      </c>
      <c r="AR2143" s="48" t="str">
        <f t="shared" si="645"/>
        <v>295-305</v>
      </c>
      <c r="AS2143" s="49" t="str">
        <f t="shared" si="639"/>
        <v>HWS-HTI</v>
      </c>
    </row>
    <row r="2144" spans="5:45" x14ac:dyDescent="0.3">
      <c r="E2144" s="15">
        <v>40985.583333333336</v>
      </c>
      <c r="F2144" s="21">
        <v>13.47</v>
      </c>
      <c r="G2144" s="21">
        <v>1975.709945678708</v>
      </c>
      <c r="H2144" s="42">
        <v>1.1792461839372665</v>
      </c>
      <c r="I2144" s="35">
        <v>293.7</v>
      </c>
      <c r="J2144" s="43">
        <v>0.1544172234595397</v>
      </c>
      <c r="K2144" s="44">
        <v>0.15634444351201127</v>
      </c>
      <c r="L2144" s="26">
        <f t="shared" si="627"/>
        <v>13.300165935185603</v>
      </c>
      <c r="M2144" s="26">
        <f t="shared" si="628"/>
        <v>1.413633495539149</v>
      </c>
      <c r="N2144" s="96">
        <f t="shared" si="629"/>
        <v>14</v>
      </c>
      <c r="O2144" s="26">
        <f t="shared" si="630"/>
        <v>0.32195116890288061</v>
      </c>
      <c r="P2144" s="3">
        <f>IF(L2144&gt;'Power Curve'!$C$37,0,INDEX(Ci,$N2144,1)*POWER(1-O2144,3)+INDEX(Ci,$N2144,2)*3*O2144*POWER(1-O2144,2)+INDEX(Ci,$N2144,3)*3*POWER(O2144,2)*(1-O2144)+INDEX(Ci,$N2144,4)*POWER(O2144,3))</f>
        <v>1961.9967320779926</v>
      </c>
      <c r="Q2144" s="3">
        <f>MAX(0,MIN(P2144-V2144+W2144,'Power Curve'!$C$39))</f>
        <v>1931.5564030183561</v>
      </c>
      <c r="R2144" s="3">
        <f t="shared" si="631"/>
        <v>1975.709945678708</v>
      </c>
      <c r="S2144" s="3">
        <f t="shared" si="632"/>
        <v>-44.153542660351832</v>
      </c>
      <c r="T2144" s="3">
        <f t="shared" si="633"/>
        <v>44.153542660351832</v>
      </c>
      <c r="V2144" s="37">
        <f t="array" ref="V2144">SUM(_xlfn.NORM.DIST($AD$3:$AD$1003,$L2144,$AA2144,FALSE)*WindSpeedStep*$AE$3:$AE$1003)/AG2144</f>
        <v>1954.1640024544629</v>
      </c>
      <c r="W2144" s="37">
        <f t="array" ref="W2144">SUM(_xlfn.NORM.DIST($AD$3:$AD$1003,$L2144,$AB2144,FALSE)*WindSpeedStep*$AE$3:$AE$1003)/AH2144</f>
        <v>1923.7236733948264</v>
      </c>
      <c r="Y2144" s="1">
        <f t="shared" si="634"/>
        <v>13</v>
      </c>
      <c r="Z2144" s="99">
        <f>IF(L2144&lt;'Power Curve'!$P$28,'Power Curve'!$Q$28,IF(L2144&gt;'Power Curve'!$P$29,'Power Curve'!$Q$29,INDEX(ReferenceTurbulence,Y2144)+(L2144-INDEX(ReferenceTurbulenceWindSpeed,Y2144))*(INDEX(ReferenceTurbulence,Y2144+1)-INDEX(ReferenceTurbulence,Y2144))/(INDEX(ReferenceTurbulenceWindSpeed,Y2144+1)-INDEX(ReferenceTurbulenceWindSpeed,Y2144))))</f>
        <v>0.12142878963619001</v>
      </c>
      <c r="AA2144" s="100">
        <f t="shared" si="640"/>
        <v>1.615023051470073</v>
      </c>
      <c r="AB2144" s="29">
        <f t="shared" si="641"/>
        <v>2.0537746952625131</v>
      </c>
      <c r="AG2144" s="40">
        <f t="array" ref="AG2144">SUM(_xlfn.NORM.DIST($AD$3:$AD$1003,$F2144,$AA2144,FALSE)*WindSpeedStep)</f>
        <v>1.0000000000000024</v>
      </c>
      <c r="AH2144" s="40">
        <f t="array" ref="AH2144">SUM(_xlfn.NORM.DIST($AD$3:$AD$1003,$F2144,$AB2144,FALSE)*WindSpeedStep)</f>
        <v>0.99999999997704991</v>
      </c>
      <c r="AJ2144" s="47">
        <f t="shared" si="635"/>
        <v>13</v>
      </c>
      <c r="AK2144" s="83" t="b">
        <f>COUNTIF('Power Curve'!$D$2:$D$31,AJ2144)&gt;0</f>
        <v>1</v>
      </c>
      <c r="AL2144" s="83" t="b">
        <f t="shared" si="636"/>
        <v>0</v>
      </c>
      <c r="AM2144" s="83" t="b">
        <f t="shared" si="642"/>
        <v>1</v>
      </c>
      <c r="AN2144" s="47" t="str">
        <f t="shared" si="637"/>
        <v>Outer</v>
      </c>
      <c r="AO2144" s="48" t="str">
        <f t="shared" si="638"/>
        <v>1.4-1.5</v>
      </c>
      <c r="AP2144" s="49" t="str">
        <f t="shared" si="643"/>
        <v>14-15</v>
      </c>
      <c r="AQ2144" s="49" t="str">
        <f t="shared" si="644"/>
        <v>Mar</v>
      </c>
      <c r="AR2144" s="48" t="str">
        <f t="shared" si="645"/>
        <v>285-295</v>
      </c>
      <c r="AS2144" s="49" t="str">
        <f t="shared" si="639"/>
        <v>HWS-HTI</v>
      </c>
    </row>
    <row r="2145" spans="5:45" x14ac:dyDescent="0.3">
      <c r="E2145" s="15">
        <v>40985.590277777781</v>
      </c>
      <c r="F2145" s="21">
        <v>14.76</v>
      </c>
      <c r="G2145" s="21">
        <v>1958.8799743652371</v>
      </c>
      <c r="H2145" s="42">
        <v>1.1799387633902518</v>
      </c>
      <c r="I2145" s="35">
        <v>293.89999999999998</v>
      </c>
      <c r="J2145" s="43">
        <v>0.16463414634146342</v>
      </c>
      <c r="K2145" s="44">
        <v>9.810318623517085E-2</v>
      </c>
      <c r="L2145" s="26">
        <f t="shared" si="627"/>
        <v>14.576753762262875</v>
      </c>
      <c r="M2145" s="26">
        <f t="shared" si="628"/>
        <v>1.610934259396567</v>
      </c>
      <c r="N2145" s="96">
        <f t="shared" si="629"/>
        <v>15</v>
      </c>
      <c r="O2145" s="26">
        <f t="shared" si="630"/>
        <v>0.59527916488837984</v>
      </c>
      <c r="P2145" s="3">
        <f>IF(L2145&gt;'Power Curve'!$C$37,0,INDEX(Ci,$N2145,1)*POWER(1-O2145,3)+INDEX(Ci,$N2145,2)*3*O2145*POWER(1-O2145,2)+INDEX(Ci,$N2145,3)*3*POWER(O2145,2)*(1-O2145)+INDEX(Ci,$N2145,4)*POWER(O2145,3))</f>
        <v>1977.6954922725986</v>
      </c>
      <c r="Q2145" s="3">
        <f>MAX(0,MIN(P2145-V2145+W2145,'Power Curve'!$C$39))</f>
        <v>1955.1607464859719</v>
      </c>
      <c r="R2145" s="3">
        <f t="shared" si="631"/>
        <v>1958.8799743652371</v>
      </c>
      <c r="S2145" s="3">
        <f t="shared" si="632"/>
        <v>-3.7192278792651905</v>
      </c>
      <c r="T2145" s="3">
        <f t="shared" si="633"/>
        <v>3.7192278792651905</v>
      </c>
      <c r="V2145" s="37">
        <f t="array" ref="V2145">SUM(_xlfn.NORM.DIST($AD$3:$AD$1003,$L2145,$AA2145,FALSE)*WindSpeedStep*$AE$3:$AE$1003)/AG2145</f>
        <v>1973.9888005966964</v>
      </c>
      <c r="W2145" s="37">
        <f t="array" ref="W2145">SUM(_xlfn.NORM.DIST($AD$3:$AD$1003,$L2145,$AB2145,FALSE)*WindSpeedStep*$AE$3:$AE$1003)/AH2145</f>
        <v>1951.4540548100697</v>
      </c>
      <c r="Y2145" s="1">
        <f t="shared" si="634"/>
        <v>14</v>
      </c>
      <c r="Z2145" s="99">
        <f>IF(L2145&lt;'Power Curve'!$P$28,'Power Curve'!$Q$28,IF(L2145&gt;'Power Curve'!$P$29,'Power Curve'!$Q$29,INDEX(ReferenceTurbulence,Y2145)+(L2145-INDEX(ReferenceTurbulenceWindSpeed,Y2145))*(INDEX(ReferenceTurbulence,Y2145+1)-INDEX(ReferenceTurbulence,Y2145))/(INDEX(ReferenceTurbulenceWindSpeed,Y2145+1)-INDEX(ReferenceTurbulenceWindSpeed,Y2145))))</f>
        <v>0.12223160678355505</v>
      </c>
      <c r="AA2145" s="100">
        <f t="shared" si="640"/>
        <v>1.7817400340496223</v>
      </c>
      <c r="AB2145" s="29">
        <f t="shared" si="641"/>
        <v>2.3998314120798638</v>
      </c>
      <c r="AG2145" s="40">
        <f t="array" ref="AG2145">SUM(_xlfn.NORM.DIST($AD$3:$AD$1003,$F2145,$AA2145,FALSE)*WindSpeedStep)</f>
        <v>0.99999999999999989</v>
      </c>
      <c r="AH2145" s="40">
        <f t="array" ref="AH2145">SUM(_xlfn.NORM.DIST($AD$3:$AD$1003,$F2145,$AB2145,FALSE)*WindSpeedStep)</f>
        <v>0.99999999966222886</v>
      </c>
      <c r="AJ2145" s="47">
        <f t="shared" si="635"/>
        <v>15</v>
      </c>
      <c r="AK2145" s="83" t="b">
        <f>COUNTIF('Power Curve'!$D$2:$D$31,AJ2145)&gt;0</f>
        <v>1</v>
      </c>
      <c r="AL2145" s="83" t="b">
        <f t="shared" si="636"/>
        <v>0</v>
      </c>
      <c r="AM2145" s="83" t="b">
        <f t="shared" si="642"/>
        <v>1</v>
      </c>
      <c r="AN2145" s="47" t="str">
        <f t="shared" si="637"/>
        <v>Outer</v>
      </c>
      <c r="AO2145" s="48" t="str">
        <f t="shared" si="638"/>
        <v>1.6-1.7</v>
      </c>
      <c r="AP2145" s="49" t="str">
        <f t="shared" si="643"/>
        <v>14-15</v>
      </c>
      <c r="AQ2145" s="49" t="str">
        <f t="shared" si="644"/>
        <v>Mar</v>
      </c>
      <c r="AR2145" s="48" t="str">
        <f t="shared" si="645"/>
        <v>285-295</v>
      </c>
      <c r="AS2145" s="49" t="str">
        <f t="shared" si="639"/>
        <v>HWS-HTI</v>
      </c>
    </row>
    <row r="2146" spans="5:45" x14ac:dyDescent="0.3">
      <c r="E2146" s="15">
        <v>40985.597222222219</v>
      </c>
      <c r="F2146" s="21">
        <v>14.47</v>
      </c>
      <c r="G2146" s="21">
        <v>1977.7400207519511</v>
      </c>
      <c r="H2146" s="42">
        <v>1.1809520244051888</v>
      </c>
      <c r="I2146" s="35">
        <v>293.89999999999998</v>
      </c>
      <c r="J2146" s="43">
        <v>0.10573600552868002</v>
      </c>
      <c r="K2146" s="44">
        <v>0.10527609381008214</v>
      </c>
      <c r="L2146" s="26">
        <f t="shared" si="627"/>
        <v>14.294443526223647</v>
      </c>
      <c r="M2146" s="26">
        <f t="shared" si="628"/>
        <v>1.5673023023671533</v>
      </c>
      <c r="N2146" s="96">
        <f t="shared" si="629"/>
        <v>15</v>
      </c>
      <c r="O2146" s="26">
        <f t="shared" si="630"/>
        <v>0.32557697979280509</v>
      </c>
      <c r="P2146" s="3">
        <f>IF(L2146&gt;'Power Curve'!$C$37,0,INDEX(Ci,$N2146,1)*POWER(1-O2146,3)+INDEX(Ci,$N2146,2)*3*O2146*POWER(1-O2146,2)+INDEX(Ci,$N2146,3)*3*POWER(O2146,2)*(1-O2146)+INDEX(Ci,$N2146,4)*POWER(O2146,3))</f>
        <v>1976.6858424528205</v>
      </c>
      <c r="Q2146" s="3">
        <f>MAX(0,MIN(P2146-V2146+W2146,'Power Curve'!$C$39))</f>
        <v>1981.5704267737067</v>
      </c>
      <c r="R2146" s="3">
        <f t="shared" si="631"/>
        <v>1977.7400207519511</v>
      </c>
      <c r="S2146" s="3">
        <f t="shared" si="632"/>
        <v>3.8304060217556071</v>
      </c>
      <c r="T2146" s="3">
        <f t="shared" si="633"/>
        <v>3.8304060217556071</v>
      </c>
      <c r="V2146" s="37">
        <f t="array" ref="V2146">SUM(_xlfn.NORM.DIST($AD$3:$AD$1003,$L2146,$AA2146,FALSE)*WindSpeedStep*$AE$3:$AE$1003)/AG2146</f>
        <v>1971.5324137283274</v>
      </c>
      <c r="W2146" s="37">
        <f t="array" ref="W2146">SUM(_xlfn.NORM.DIST($AD$3:$AD$1003,$L2146,$AB2146,FALSE)*WindSpeedStep*$AE$3:$AE$1003)/AH2146</f>
        <v>1976.4169980492136</v>
      </c>
      <c r="Y2146" s="1">
        <f t="shared" si="634"/>
        <v>14</v>
      </c>
      <c r="Z2146" s="99">
        <f>IF(L2146&lt;'Power Curve'!$P$28,'Power Curve'!$Q$28,IF(L2146&gt;'Power Curve'!$P$29,'Power Curve'!$Q$29,INDEX(ReferenceTurbulence,Y2146)+(L2146-INDEX(ReferenceTurbulenceWindSpeed,Y2146))*(INDEX(ReferenceTurbulence,Y2146+1)-INDEX(ReferenceTurbulence,Y2146))/(INDEX(ReferenceTurbulenceWindSpeed,Y2146+1)-INDEX(ReferenceTurbulenceWindSpeed,Y2146))))</f>
        <v>0.12153550893241942</v>
      </c>
      <c r="AA2146" s="100">
        <f t="shared" si="640"/>
        <v>1.737282468865319</v>
      </c>
      <c r="AB2146" s="29">
        <f t="shared" si="641"/>
        <v>1.5114373597181878</v>
      </c>
      <c r="AG2146" s="40">
        <f t="array" ref="AG2146">SUM(_xlfn.NORM.DIST($AD$3:$AD$1003,$F2146,$AA2146,FALSE)*WindSpeedStep)</f>
        <v>1.0000000000000009</v>
      </c>
      <c r="AH2146" s="40">
        <f t="array" ref="AH2146">SUM(_xlfn.NORM.DIST($AD$3:$AD$1003,$F2146,$AB2146,FALSE)*WindSpeedStep)</f>
        <v>1.0000000000000009</v>
      </c>
      <c r="AJ2146" s="47">
        <f t="shared" si="635"/>
        <v>14</v>
      </c>
      <c r="AK2146" s="83" t="b">
        <f>COUNTIF('Power Curve'!$D$2:$D$31,AJ2146)&gt;0</f>
        <v>1</v>
      </c>
      <c r="AL2146" s="83" t="b">
        <f t="shared" si="636"/>
        <v>0</v>
      </c>
      <c r="AM2146" s="83" t="b">
        <f t="shared" si="642"/>
        <v>1</v>
      </c>
      <c r="AN2146" s="47" t="str">
        <f t="shared" si="637"/>
        <v>Inner</v>
      </c>
      <c r="AO2146" s="48" t="str">
        <f t="shared" si="638"/>
        <v>1.5-1.6</v>
      </c>
      <c r="AP2146" s="49" t="str">
        <f t="shared" si="643"/>
        <v>14-15</v>
      </c>
      <c r="AQ2146" s="49" t="str">
        <f t="shared" si="644"/>
        <v>Mar</v>
      </c>
      <c r="AR2146" s="48" t="str">
        <f t="shared" si="645"/>
        <v>285-295</v>
      </c>
      <c r="AS2146" s="49" t="str">
        <f t="shared" si="639"/>
        <v>Inner-TI</v>
      </c>
    </row>
    <row r="2147" spans="5:45" x14ac:dyDescent="0.3">
      <c r="E2147" s="15">
        <v>40985.604166666664</v>
      </c>
      <c r="F2147" s="21">
        <v>14.8</v>
      </c>
      <c r="G2147" s="21">
        <v>1932.479980468748</v>
      </c>
      <c r="H2147" s="42">
        <v>1.1812991207064329</v>
      </c>
      <c r="I2147" s="35">
        <v>296.3</v>
      </c>
      <c r="J2147" s="43">
        <v>9.6621621621621606E-2</v>
      </c>
      <c r="K2147" s="44">
        <v>0.14886476947537725</v>
      </c>
      <c r="L2147" s="26">
        <f t="shared" si="627"/>
        <v>14.621872054785449</v>
      </c>
      <c r="M2147" s="26">
        <f t="shared" si="628"/>
        <v>1.6179074369483435</v>
      </c>
      <c r="N2147" s="96">
        <f t="shared" si="629"/>
        <v>15</v>
      </c>
      <c r="O2147" s="26">
        <f t="shared" si="630"/>
        <v>0.63838246235233942</v>
      </c>
      <c r="P2147" s="3">
        <f>IF(L2147&gt;'Power Curve'!$C$37,0,INDEX(Ci,$N2147,1)*POWER(1-O2147,3)+INDEX(Ci,$N2147,2)*3*O2147*POWER(1-O2147,2)+INDEX(Ci,$N2147,3)*3*POWER(O2147,2)*(1-O2147)+INDEX(Ci,$N2147,4)*POWER(O2147,3))</f>
        <v>1977.8361828392963</v>
      </c>
      <c r="Q2147" s="3">
        <f>MAX(0,MIN(P2147-V2147+W2147,'Power Curve'!$C$39))</f>
        <v>1983.1160127211156</v>
      </c>
      <c r="R2147" s="3">
        <f t="shared" si="631"/>
        <v>1932.479980468748</v>
      </c>
      <c r="S2147" s="3">
        <f t="shared" si="632"/>
        <v>50.636032252367613</v>
      </c>
      <c r="T2147" s="3">
        <f t="shared" si="633"/>
        <v>50.636032252367613</v>
      </c>
      <c r="V2147" s="37">
        <f t="array" ref="V2147">SUM(_xlfn.NORM.DIST($AD$3:$AD$1003,$L2147,$AA2147,FALSE)*WindSpeedStep*$AE$3:$AE$1003)/AG2147</f>
        <v>1974.3301755522452</v>
      </c>
      <c r="W2147" s="37">
        <f t="array" ref="W2147">SUM(_xlfn.NORM.DIST($AD$3:$AD$1003,$L2147,$AB2147,FALSE)*WindSpeedStep*$AE$3:$AE$1003)/AH2147</f>
        <v>1979.6100054340645</v>
      </c>
      <c r="Y2147" s="1">
        <f t="shared" si="634"/>
        <v>14</v>
      </c>
      <c r="Z2147" s="99">
        <f>IF(L2147&lt;'Power Curve'!$P$28,'Power Curve'!$Q$28,IF(L2147&gt;'Power Curve'!$P$29,'Power Curve'!$Q$29,INDEX(ReferenceTurbulence,Y2147)+(L2147-INDEX(ReferenceTurbulenceWindSpeed,Y2147))*(INDEX(ReferenceTurbulence,Y2147+1)-INDEX(ReferenceTurbulence,Y2147))/(INDEX(ReferenceTurbulenceWindSpeed,Y2147+1)-INDEX(ReferenceTurbulenceWindSpeed,Y2147))))</f>
        <v>0.12234285583676864</v>
      </c>
      <c r="AA2147" s="100">
        <f t="shared" si="640"/>
        <v>1.7888815848622923</v>
      </c>
      <c r="AB2147" s="29">
        <f t="shared" si="641"/>
        <v>1.4127889890772425</v>
      </c>
      <c r="AG2147" s="40">
        <f t="array" ref="AG2147">SUM(_xlfn.NORM.DIST($AD$3:$AD$1003,$F2147,$AA2147,FALSE)*WindSpeedStep)</f>
        <v>0.99999999999999967</v>
      </c>
      <c r="AH2147" s="40">
        <f t="array" ref="AH2147">SUM(_xlfn.NORM.DIST($AD$3:$AD$1003,$F2147,$AB2147,FALSE)*WindSpeedStep)</f>
        <v>1.0000000000000009</v>
      </c>
      <c r="AJ2147" s="47">
        <f t="shared" si="635"/>
        <v>15</v>
      </c>
      <c r="AK2147" s="83" t="b">
        <f>COUNTIF('Power Curve'!$D$2:$D$31,AJ2147)&gt;0</f>
        <v>1</v>
      </c>
      <c r="AL2147" s="83" t="b">
        <f t="shared" si="636"/>
        <v>0</v>
      </c>
      <c r="AM2147" s="83" t="b">
        <f t="shared" si="642"/>
        <v>1</v>
      </c>
      <c r="AN2147" s="47" t="str">
        <f t="shared" si="637"/>
        <v>Outer</v>
      </c>
      <c r="AO2147" s="48" t="str">
        <f t="shared" si="638"/>
        <v>1.6-1.7</v>
      </c>
      <c r="AP2147" s="49" t="str">
        <f t="shared" si="643"/>
        <v>14-15</v>
      </c>
      <c r="AQ2147" s="49" t="str">
        <f t="shared" si="644"/>
        <v>Mar</v>
      </c>
      <c r="AR2147" s="48" t="str">
        <f t="shared" si="645"/>
        <v>295-305</v>
      </c>
      <c r="AS2147" s="49" t="str">
        <f t="shared" si="639"/>
        <v>HWS-LTI</v>
      </c>
    </row>
    <row r="2148" spans="5:45" x14ac:dyDescent="0.3">
      <c r="E2148" s="15">
        <v>40985.611111111109</v>
      </c>
      <c r="F2148" s="21">
        <v>14.99</v>
      </c>
      <c r="G2148" s="21">
        <v>1976.029968261721</v>
      </c>
      <c r="H2148" s="42">
        <v>1.1816898479753202</v>
      </c>
      <c r="I2148" s="35">
        <v>293.39999999999998</v>
      </c>
      <c r="J2148" s="43">
        <v>0.13208805870580387</v>
      </c>
      <c r="K2148" s="44">
        <v>0.13398901156063781</v>
      </c>
      <c r="L2148" s="26">
        <f t="shared" si="627"/>
        <v>14.811217906487474</v>
      </c>
      <c r="M2148" s="26">
        <f t="shared" si="628"/>
        <v>1.6471714487003384</v>
      </c>
      <c r="N2148" s="96">
        <f t="shared" si="629"/>
        <v>15</v>
      </c>
      <c r="O2148" s="26">
        <f t="shared" si="630"/>
        <v>0.81927207747675534</v>
      </c>
      <c r="P2148" s="3">
        <f>IF(L2148&gt;'Power Curve'!$C$37,0,INDEX(Ci,$N2148,1)*POWER(1-O2148,3)+INDEX(Ci,$N2148,2)*3*O2148*POWER(1-O2148,2)+INDEX(Ci,$N2148,3)*3*POWER(O2148,2)*(1-O2148)+INDEX(Ci,$N2148,4)*POWER(O2148,3))</f>
        <v>1978.4169434462901</v>
      </c>
      <c r="Q2148" s="3">
        <f>MAX(0,MIN(P2148-V2148+W2148,'Power Curve'!$C$39))</f>
        <v>1975.4488644285921</v>
      </c>
      <c r="R2148" s="3">
        <f t="shared" si="631"/>
        <v>1976.029968261721</v>
      </c>
      <c r="S2148" s="3">
        <f t="shared" si="632"/>
        <v>-0.58110383312896374</v>
      </c>
      <c r="T2148" s="3">
        <f t="shared" si="633"/>
        <v>0.58110383312896374</v>
      </c>
      <c r="V2148" s="37">
        <f t="array" ref="V2148">SUM(_xlfn.NORM.DIST($AD$3:$AD$1003,$L2148,$AA2148,FALSE)*WindSpeedStep*$AE$3:$AE$1003)/AG2148</f>
        <v>1975.6328820055455</v>
      </c>
      <c r="W2148" s="37">
        <f t="array" ref="W2148">SUM(_xlfn.NORM.DIST($AD$3:$AD$1003,$L2148,$AB2148,FALSE)*WindSpeedStep*$AE$3:$AE$1003)/AH2148</f>
        <v>1972.6648029878475</v>
      </c>
      <c r="Y2148" s="1">
        <f t="shared" si="634"/>
        <v>14</v>
      </c>
      <c r="Z2148" s="99">
        <f>IF(L2148&lt;'Power Curve'!$P$28,'Power Curve'!$Q$28,IF(L2148&gt;'Power Curve'!$P$29,'Power Curve'!$Q$29,INDEX(ReferenceTurbulence,Y2148)+(L2148-INDEX(ReferenceTurbulenceWindSpeed,Y2148))*(INDEX(ReferenceTurbulence,Y2148+1)-INDEX(ReferenceTurbulence,Y2148))/(INDEX(ReferenceTurbulenceWindSpeed,Y2148+1)-INDEX(ReferenceTurbulenceWindSpeed,Y2148))))</f>
        <v>0.12280972959359875</v>
      </c>
      <c r="AA2148" s="100">
        <f t="shared" si="640"/>
        <v>1.8189616660475945</v>
      </c>
      <c r="AB2148" s="29">
        <f t="shared" si="641"/>
        <v>1.9563850203365709</v>
      </c>
      <c r="AG2148" s="40">
        <f t="array" ref="AG2148">SUM(_xlfn.NORM.DIST($AD$3:$AD$1003,$F2148,$AA2148,FALSE)*WindSpeedStep)</f>
        <v>0.99999999999999878</v>
      </c>
      <c r="AH2148" s="40">
        <f t="array" ref="AH2148">SUM(_xlfn.NORM.DIST($AD$3:$AD$1003,$F2148,$AB2148,FALSE)*WindSpeedStep)</f>
        <v>0.99999999999999123</v>
      </c>
      <c r="AJ2148" s="47">
        <f t="shared" si="635"/>
        <v>15</v>
      </c>
      <c r="AK2148" s="83" t="b">
        <f>COUNTIF('Power Curve'!$D$2:$D$31,AJ2148)&gt;0</f>
        <v>1</v>
      </c>
      <c r="AL2148" s="83" t="b">
        <f t="shared" si="636"/>
        <v>0</v>
      </c>
      <c r="AM2148" s="83" t="b">
        <f t="shared" si="642"/>
        <v>1</v>
      </c>
      <c r="AN2148" s="47" t="str">
        <f t="shared" si="637"/>
        <v>Inner</v>
      </c>
      <c r="AO2148" s="48" t="str">
        <f t="shared" si="638"/>
        <v>1.6-1.7</v>
      </c>
      <c r="AP2148" s="49" t="str">
        <f t="shared" si="643"/>
        <v>14-15</v>
      </c>
      <c r="AQ2148" s="49" t="str">
        <f t="shared" si="644"/>
        <v>Mar</v>
      </c>
      <c r="AR2148" s="48" t="str">
        <f t="shared" si="645"/>
        <v>285-295</v>
      </c>
      <c r="AS2148" s="49" t="str">
        <f t="shared" si="639"/>
        <v>Inner-TI</v>
      </c>
    </row>
    <row r="2149" spans="5:45" x14ac:dyDescent="0.3">
      <c r="E2149" s="15">
        <v>40985.618055555555</v>
      </c>
      <c r="F2149" s="21">
        <v>15.5</v>
      </c>
      <c r="G2149" s="21">
        <v>1950.999999999998</v>
      </c>
      <c r="H2149" s="42">
        <v>1.1826895488895239</v>
      </c>
      <c r="I2149" s="35">
        <v>291</v>
      </c>
      <c r="J2149" s="43">
        <v>0.14451612903225808</v>
      </c>
      <c r="K2149" s="44">
        <v>0.1236429815678758</v>
      </c>
      <c r="L2149" s="26">
        <f t="shared" si="627"/>
        <v>15.31945287345347</v>
      </c>
      <c r="M2149" s="26">
        <f t="shared" si="628"/>
        <v>1.7257208011808634</v>
      </c>
      <c r="N2149" s="96">
        <f t="shared" si="629"/>
        <v>16</v>
      </c>
      <c r="O2149" s="26">
        <f t="shared" si="630"/>
        <v>0.31984457159813806</v>
      </c>
      <c r="P2149" s="3">
        <f>IF(L2149&gt;'Power Curve'!$C$37,0,INDEX(Ci,$N2149,1)*POWER(1-O2149,3)+INDEX(Ci,$N2149,2)*3*O2149*POWER(1-O2149,2)+INDEX(Ci,$N2149,3)*3*POWER(O2149,2)*(1-O2149)+INDEX(Ci,$N2149,4)*POWER(O2149,3))</f>
        <v>1980.1881783467718</v>
      </c>
      <c r="Q2149" s="3">
        <f>MAX(0,MIN(P2149-V2149+W2149,'Power Curve'!$C$39))</f>
        <v>1974.1432367275147</v>
      </c>
      <c r="R2149" s="3">
        <f t="shared" si="631"/>
        <v>1950.999999999998</v>
      </c>
      <c r="S2149" s="3">
        <f t="shared" si="632"/>
        <v>23.143236727516751</v>
      </c>
      <c r="T2149" s="3">
        <f t="shared" si="633"/>
        <v>23.143236727516751</v>
      </c>
      <c r="V2149" s="37">
        <f t="array" ref="V2149">SUM(_xlfn.NORM.DIST($AD$3:$AD$1003,$L2149,$AA2149,FALSE)*WindSpeedStep*$AE$3:$AE$1003)/AG2149</f>
        <v>1978.5993045629868</v>
      </c>
      <c r="W2149" s="37">
        <f t="array" ref="W2149">SUM(_xlfn.NORM.DIST($AD$3:$AD$1003,$L2149,$AB2149,FALSE)*WindSpeedStep*$AE$3:$AE$1003)/AH2149</f>
        <v>1972.5543629437298</v>
      </c>
      <c r="Y2149" s="1">
        <f t="shared" si="634"/>
        <v>15</v>
      </c>
      <c r="Z2149" s="99">
        <f>IF(L2149&lt;'Power Curve'!$P$28,'Power Curve'!$Q$28,IF(L2149&gt;'Power Curve'!$P$29,'Power Curve'!$Q$29,INDEX(ReferenceTurbulence,Y2149)+(L2149-INDEX(ReferenceTurbulenceWindSpeed,Y2149))*(INDEX(ReferenceTurbulence,Y2149+1)-INDEX(ReferenceTurbulence,Y2149))/(INDEX(ReferenceTurbulenceWindSpeed,Y2149+1)-INDEX(ReferenceTurbulenceWindSpeed,Y2149))))</f>
        <v>0.12255823914914614</v>
      </c>
      <c r="AA2149" s="100">
        <f t="shared" si="640"/>
        <v>1.8775251688987844</v>
      </c>
      <c r="AB2149" s="29">
        <f t="shared" si="641"/>
        <v>2.2139080281635986</v>
      </c>
      <c r="AG2149" s="40">
        <f t="array" ref="AG2149">SUM(_xlfn.NORM.DIST($AD$3:$AD$1003,$F2149,$AA2149,FALSE)*WindSpeedStep)</f>
        <v>0.99999999999999722</v>
      </c>
      <c r="AH2149" s="40">
        <f t="array" ref="AH2149">SUM(_xlfn.NORM.DIST($AD$3:$AD$1003,$F2149,$AB2149,FALSE)*WindSpeedStep)</f>
        <v>0.99999999999892131</v>
      </c>
      <c r="AJ2149" s="47">
        <f t="shared" si="635"/>
        <v>15</v>
      </c>
      <c r="AK2149" s="83" t="b">
        <f>COUNTIF('Power Curve'!$D$2:$D$31,AJ2149)&gt;0</f>
        <v>1</v>
      </c>
      <c r="AL2149" s="83" t="b">
        <f t="shared" si="636"/>
        <v>0</v>
      </c>
      <c r="AM2149" s="83" t="b">
        <f t="shared" si="642"/>
        <v>1</v>
      </c>
      <c r="AN2149" s="47" t="str">
        <f t="shared" si="637"/>
        <v>Outer</v>
      </c>
      <c r="AO2149" s="48" t="str">
        <f t="shared" si="638"/>
        <v>1.7-1.8</v>
      </c>
      <c r="AP2149" s="49" t="str">
        <f t="shared" si="643"/>
        <v>14-15</v>
      </c>
      <c r="AQ2149" s="49" t="str">
        <f t="shared" si="644"/>
        <v>Mar</v>
      </c>
      <c r="AR2149" s="48" t="str">
        <f t="shared" si="645"/>
        <v>285-295</v>
      </c>
      <c r="AS2149" s="49" t="str">
        <f t="shared" si="639"/>
        <v>HWS-HTI</v>
      </c>
    </row>
    <row r="2150" spans="5:45" x14ac:dyDescent="0.3">
      <c r="E2150" s="15">
        <v>40985.625</v>
      </c>
      <c r="F2150" s="21">
        <v>14.04</v>
      </c>
      <c r="G2150" s="21">
        <v>1961.119949340823</v>
      </c>
      <c r="H2150" s="42">
        <v>1.1833737529348112</v>
      </c>
      <c r="I2150" s="35">
        <v>296.39999999999998</v>
      </c>
      <c r="J2150" s="43">
        <v>0.12037037037037038</v>
      </c>
      <c r="K2150" s="44">
        <v>0.14762860194352259</v>
      </c>
      <c r="L2150" s="26">
        <f t="shared" si="627"/>
        <v>13.87913464694241</v>
      </c>
      <c r="M2150" s="26">
        <f t="shared" si="628"/>
        <v>1.5031149762929588</v>
      </c>
      <c r="N2150" s="96">
        <f t="shared" si="629"/>
        <v>14</v>
      </c>
      <c r="O2150" s="26">
        <f t="shared" si="630"/>
        <v>0.92268683681117114</v>
      </c>
      <c r="P2150" s="3">
        <f>IF(L2150&gt;'Power Curve'!$C$37,0,INDEX(Ci,$N2150,1)*POWER(1-O2150,3)+INDEX(Ci,$N2150,2)*3*O2150*POWER(1-O2150,2)+INDEX(Ci,$N2150,3)*3*POWER(O2150,2)*(1-O2150)+INDEX(Ci,$N2150,4)*POWER(O2150,3))</f>
        <v>1974.1891648458845</v>
      </c>
      <c r="Q2150" s="3">
        <f>MAX(0,MIN(P2150-V2150+W2150,'Power Curve'!$C$39))</f>
        <v>1974.3965466330694</v>
      </c>
      <c r="R2150" s="3">
        <f t="shared" si="631"/>
        <v>1961.119949340823</v>
      </c>
      <c r="S2150" s="3">
        <f t="shared" si="632"/>
        <v>13.276597292246379</v>
      </c>
      <c r="T2150" s="3">
        <f t="shared" si="633"/>
        <v>13.276597292246379</v>
      </c>
      <c r="V2150" s="37">
        <f t="array" ref="V2150">SUM(_xlfn.NORM.DIST($AD$3:$AD$1003,$L2150,$AA2150,FALSE)*WindSpeedStep*$AE$3:$AE$1003)/AG2150</f>
        <v>1966.4956230006826</v>
      </c>
      <c r="W2150" s="37">
        <f t="array" ref="W2150">SUM(_xlfn.NORM.DIST($AD$3:$AD$1003,$L2150,$AB2150,FALSE)*WindSpeedStep*$AE$3:$AE$1003)/AH2150</f>
        <v>1966.7030047878675</v>
      </c>
      <c r="Y2150" s="1">
        <f t="shared" si="634"/>
        <v>13</v>
      </c>
      <c r="Z2150" s="99">
        <f>IF(L2150&lt;'Power Curve'!$P$28,'Power Curve'!$Q$28,IF(L2150&gt;'Power Curve'!$P$29,'Power Curve'!$Q$29,INDEX(ReferenceTurbulence,Y2150)+(L2150-INDEX(ReferenceTurbulenceWindSpeed,Y2150))*(INDEX(ReferenceTurbulence,Y2150+1)-INDEX(ReferenceTurbulence,Y2150))/(INDEX(ReferenceTurbulenceWindSpeed,Y2150+1)-INDEX(ReferenceTurbulenceWindSpeed,Y2150))))</f>
        <v>0.12077884517013462</v>
      </c>
      <c r="AA2150" s="100">
        <f t="shared" si="640"/>
        <v>1.6763058546185083</v>
      </c>
      <c r="AB2150" s="29">
        <f t="shared" si="641"/>
        <v>1.6706365778726975</v>
      </c>
      <c r="AG2150" s="40">
        <f t="array" ref="AG2150">SUM(_xlfn.NORM.DIST($AD$3:$AD$1003,$F2150,$AA2150,FALSE)*WindSpeedStep)</f>
        <v>1.0000000000000016</v>
      </c>
      <c r="AH2150" s="40">
        <f t="array" ref="AH2150">SUM(_xlfn.NORM.DIST($AD$3:$AD$1003,$F2150,$AB2150,FALSE)*WindSpeedStep)</f>
        <v>1.0000000000000018</v>
      </c>
      <c r="AJ2150" s="47">
        <f t="shared" si="635"/>
        <v>14</v>
      </c>
      <c r="AK2150" s="83" t="b">
        <f>COUNTIF('Power Curve'!$D$2:$D$31,AJ2150)&gt;0</f>
        <v>1</v>
      </c>
      <c r="AL2150" s="83" t="b">
        <f t="shared" si="636"/>
        <v>0</v>
      </c>
      <c r="AM2150" s="83" t="b">
        <f t="shared" si="642"/>
        <v>1</v>
      </c>
      <c r="AN2150" s="47" t="str">
        <f t="shared" si="637"/>
        <v>Inner</v>
      </c>
      <c r="AO2150" s="48" t="str">
        <f t="shared" si="638"/>
        <v>1.5-1.6</v>
      </c>
      <c r="AP2150" s="49" t="str">
        <f t="shared" si="643"/>
        <v>15-16</v>
      </c>
      <c r="AQ2150" s="49" t="str">
        <f t="shared" si="644"/>
        <v>Mar</v>
      </c>
      <c r="AR2150" s="48" t="str">
        <f t="shared" si="645"/>
        <v>295-305</v>
      </c>
      <c r="AS2150" s="49" t="str">
        <f t="shared" si="639"/>
        <v>Inner-TI</v>
      </c>
    </row>
    <row r="2151" spans="5:45" x14ac:dyDescent="0.3">
      <c r="E2151" s="15">
        <v>40985.631944444445</v>
      </c>
      <c r="F2151" s="21">
        <v>14.27</v>
      </c>
      <c r="G2151" s="21">
        <v>1983.850036621091</v>
      </c>
      <c r="H2151" s="42">
        <v>1.1849865132360184</v>
      </c>
      <c r="I2151" s="35">
        <v>295.39999999999998</v>
      </c>
      <c r="J2151" s="43">
        <v>0.10651716888577435</v>
      </c>
      <c r="K2151" s="44">
        <v>0.13522008570005806</v>
      </c>
      <c r="L2151" s="26">
        <f t="shared" si="627"/>
        <v>14.112904824416846</v>
      </c>
      <c r="M2151" s="26">
        <f t="shared" si="628"/>
        <v>1.5392449107984354</v>
      </c>
      <c r="N2151" s="96">
        <f t="shared" si="629"/>
        <v>15</v>
      </c>
      <c r="O2151" s="26">
        <f t="shared" si="630"/>
        <v>0.1521458451530224</v>
      </c>
      <c r="P2151" s="3">
        <f>IF(L2151&gt;'Power Curve'!$C$37,0,INDEX(Ci,$N2151,1)*POWER(1-O2151,3)+INDEX(Ci,$N2151,2)*3*O2151*POWER(1-O2151,2)+INDEX(Ci,$N2151,3)*3*POWER(O2151,2)*(1-O2151)+INDEX(Ci,$N2151,4)*POWER(O2151,3))</f>
        <v>1975.8207966216282</v>
      </c>
      <c r="Q2151" s="3">
        <f>MAX(0,MIN(P2151-V2151+W2151,'Power Curve'!$C$39))</f>
        <v>1981.0499106703583</v>
      </c>
      <c r="R2151" s="3">
        <f t="shared" si="631"/>
        <v>1983.850036621091</v>
      </c>
      <c r="S2151" s="3">
        <f t="shared" si="632"/>
        <v>-2.8001259507327632</v>
      </c>
      <c r="T2151" s="3">
        <f t="shared" si="633"/>
        <v>2.8001259507327632</v>
      </c>
      <c r="V2151" s="37">
        <f t="array" ref="V2151">SUM(_xlfn.NORM.DIST($AD$3:$AD$1003,$L2151,$AA2151,FALSE)*WindSpeedStep*$AE$3:$AE$1003)/AG2151</f>
        <v>1969.6079482257721</v>
      </c>
      <c r="W2151" s="37">
        <f t="array" ref="W2151">SUM(_xlfn.NORM.DIST($AD$3:$AD$1003,$L2151,$AB2151,FALSE)*WindSpeedStep*$AE$3:$AE$1003)/AH2151</f>
        <v>1974.8370622745022</v>
      </c>
      <c r="Y2151" s="1">
        <f t="shared" si="634"/>
        <v>14</v>
      </c>
      <c r="Z2151" s="99">
        <f>IF(L2151&lt;'Power Curve'!$P$28,'Power Curve'!$Q$28,IF(L2151&gt;'Power Curve'!$P$29,'Power Curve'!$Q$29,INDEX(ReferenceTurbulence,Y2151)+(L2151-INDEX(ReferenceTurbulenceWindSpeed,Y2151))*(INDEX(ReferenceTurbulence,Y2151+1)-INDEX(ReferenceTurbulence,Y2151))/(INDEX(ReferenceTurbulenceWindSpeed,Y2151+1)-INDEX(ReferenceTurbulenceWindSpeed,Y2151))))</f>
        <v>0.12108788541724476</v>
      </c>
      <c r="AA2151" s="100">
        <f t="shared" si="640"/>
        <v>1.7089018022834679</v>
      </c>
      <c r="AB2151" s="29">
        <f t="shared" si="641"/>
        <v>1.5032666666512688</v>
      </c>
      <c r="AG2151" s="40">
        <f t="array" ref="AG2151">SUM(_xlfn.NORM.DIST($AD$3:$AD$1003,$F2151,$AA2151,FALSE)*WindSpeedStep)</f>
        <v>1.0000000000000013</v>
      </c>
      <c r="AH2151" s="40">
        <f t="array" ref="AH2151">SUM(_xlfn.NORM.DIST($AD$3:$AD$1003,$F2151,$AB2151,FALSE)*WindSpeedStep)</f>
        <v>1.0000000000000018</v>
      </c>
      <c r="AJ2151" s="47">
        <f t="shared" si="635"/>
        <v>14</v>
      </c>
      <c r="AK2151" s="83" t="b">
        <f>COUNTIF('Power Curve'!$D$2:$D$31,AJ2151)&gt;0</f>
        <v>1</v>
      </c>
      <c r="AL2151" s="83" t="b">
        <f t="shared" si="636"/>
        <v>0</v>
      </c>
      <c r="AM2151" s="83" t="b">
        <f t="shared" si="642"/>
        <v>1</v>
      </c>
      <c r="AN2151" s="47" t="str">
        <f t="shared" si="637"/>
        <v>Inner</v>
      </c>
      <c r="AO2151" s="48" t="str">
        <f t="shared" si="638"/>
        <v>1.5-1.6</v>
      </c>
      <c r="AP2151" s="49" t="str">
        <f t="shared" si="643"/>
        <v>15-16</v>
      </c>
      <c r="AQ2151" s="49" t="str">
        <f t="shared" si="644"/>
        <v>Mar</v>
      </c>
      <c r="AR2151" s="48" t="str">
        <f t="shared" si="645"/>
        <v>295-305</v>
      </c>
      <c r="AS2151" s="49" t="str">
        <f t="shared" si="639"/>
        <v>Inner-TI</v>
      </c>
    </row>
    <row r="2152" spans="5:45" x14ac:dyDescent="0.3">
      <c r="E2152" s="15">
        <v>40985.638888888891</v>
      </c>
      <c r="F2152" s="21">
        <v>13.68</v>
      </c>
      <c r="G2152" s="21">
        <v>1981.949951171873</v>
      </c>
      <c r="H2152" s="42">
        <v>1.1853946250768312</v>
      </c>
      <c r="I2152" s="35">
        <v>294.10000000000002</v>
      </c>
      <c r="J2152" s="43">
        <v>0.10526315789473684</v>
      </c>
      <c r="K2152" s="44">
        <v>0.1825188399445081</v>
      </c>
      <c r="L2152" s="26">
        <f t="shared" si="627"/>
        <v>13.530953006168696</v>
      </c>
      <c r="M2152" s="26">
        <f t="shared" si="628"/>
        <v>1.4493023813201065</v>
      </c>
      <c r="N2152" s="96">
        <f t="shared" si="629"/>
        <v>14</v>
      </c>
      <c r="O2152" s="26">
        <f t="shared" si="630"/>
        <v>0.56141492992536279</v>
      </c>
      <c r="P2152" s="3">
        <f>IF(L2152&gt;'Power Curve'!$C$37,0,INDEX(Ci,$N2152,1)*POWER(1-O2152,3)+INDEX(Ci,$N2152,2)*3*O2152*POWER(1-O2152,2)+INDEX(Ci,$N2152,3)*3*POWER(O2152,2)*(1-O2152)+INDEX(Ci,$N2152,4)*POWER(O2152,3))</f>
        <v>1967.9941949420388</v>
      </c>
      <c r="Q2152" s="3">
        <f>MAX(0,MIN(P2152-V2152+W2152,'Power Curve'!$C$39))</f>
        <v>1976.7718200347092</v>
      </c>
      <c r="R2152" s="3">
        <f t="shared" si="631"/>
        <v>1981.949951171873</v>
      </c>
      <c r="S2152" s="3">
        <f t="shared" si="632"/>
        <v>-5.1781311371637457</v>
      </c>
      <c r="T2152" s="3">
        <f t="shared" si="633"/>
        <v>5.1781311371637457</v>
      </c>
      <c r="V2152" s="37">
        <f t="array" ref="V2152">SUM(_xlfn.NORM.DIST($AD$3:$AD$1003,$L2152,$AA2152,FALSE)*WindSpeedStep*$AE$3:$AE$1003)/AG2152</f>
        <v>1959.8935274446496</v>
      </c>
      <c r="W2152" s="37">
        <f t="array" ref="W2152">SUM(_xlfn.NORM.DIST($AD$3:$AD$1003,$L2152,$AB2152,FALSE)*WindSpeedStep*$AE$3:$AE$1003)/AH2152</f>
        <v>1968.67115253732</v>
      </c>
      <c r="Y2152" s="1">
        <f t="shared" si="634"/>
        <v>13</v>
      </c>
      <c r="Z2152" s="99">
        <f>IF(L2152&lt;'Power Curve'!$P$28,'Power Curve'!$Q$28,IF(L2152&gt;'Power Curve'!$P$29,'Power Curve'!$Q$29,INDEX(ReferenceTurbulence,Y2152)+(L2152-INDEX(ReferenceTurbulenceWindSpeed,Y2152))*(INDEX(ReferenceTurbulence,Y2152+1)-INDEX(ReferenceTurbulence,Y2152))/(INDEX(ReferenceTurbulenceWindSpeed,Y2152+1)-INDEX(ReferenceTurbulenceWindSpeed,Y2152))))</f>
        <v>0.12116971038617762</v>
      </c>
      <c r="AA2152" s="100">
        <f t="shared" si="640"/>
        <v>1.6395416570064403</v>
      </c>
      <c r="AB2152" s="29">
        <f t="shared" si="641"/>
        <v>1.4243108427545994</v>
      </c>
      <c r="AG2152" s="40">
        <f t="array" ref="AG2152">SUM(_xlfn.NORM.DIST($AD$3:$AD$1003,$F2152,$AA2152,FALSE)*WindSpeedStep)</f>
        <v>1.0000000000000031</v>
      </c>
      <c r="AH2152" s="40">
        <f t="array" ref="AH2152">SUM(_xlfn.NORM.DIST($AD$3:$AD$1003,$F2152,$AB2152,FALSE)*WindSpeedStep)</f>
        <v>1.0000000000000018</v>
      </c>
      <c r="AJ2152" s="47">
        <f t="shared" si="635"/>
        <v>14</v>
      </c>
      <c r="AK2152" s="83" t="b">
        <f>COUNTIF('Power Curve'!$D$2:$D$31,AJ2152)&gt;0</f>
        <v>1</v>
      </c>
      <c r="AL2152" s="83" t="b">
        <f t="shared" si="636"/>
        <v>0</v>
      </c>
      <c r="AM2152" s="83" t="b">
        <f t="shared" si="642"/>
        <v>1</v>
      </c>
      <c r="AN2152" s="47" t="str">
        <f t="shared" si="637"/>
        <v>Inner</v>
      </c>
      <c r="AO2152" s="48" t="str">
        <f t="shared" si="638"/>
        <v>1.4-1.5</v>
      </c>
      <c r="AP2152" s="49" t="str">
        <f t="shared" si="643"/>
        <v>15-16</v>
      </c>
      <c r="AQ2152" s="49" t="str">
        <f t="shared" si="644"/>
        <v>Mar</v>
      </c>
      <c r="AR2152" s="48" t="str">
        <f t="shared" si="645"/>
        <v>285-295</v>
      </c>
      <c r="AS2152" s="49" t="str">
        <f t="shared" si="639"/>
        <v>Inner-TI</v>
      </c>
    </row>
    <row r="2153" spans="5:45" x14ac:dyDescent="0.3">
      <c r="E2153" s="15">
        <v>40985.645833333336</v>
      </c>
      <c r="F2153" s="21">
        <v>11.83</v>
      </c>
      <c r="G2153" s="21">
        <v>1824.2000274658251</v>
      </c>
      <c r="H2153" s="42">
        <v>1.185817839399298</v>
      </c>
      <c r="I2153" s="35">
        <v>290.89999999999998</v>
      </c>
      <c r="J2153" s="43">
        <v>0.11834319526627218</v>
      </c>
      <c r="K2153" s="44">
        <v>0.13238415066099057</v>
      </c>
      <c r="L2153" s="26">
        <f t="shared" si="627"/>
        <v>11.702501575019618</v>
      </c>
      <c r="M2153" s="26">
        <f t="shared" si="628"/>
        <v>1.1667093184770703</v>
      </c>
      <c r="N2153" s="96">
        <f t="shared" si="629"/>
        <v>12</v>
      </c>
      <c r="O2153" s="26">
        <f t="shared" si="630"/>
        <v>0.69560917815075474</v>
      </c>
      <c r="P2153" s="3">
        <f>IF(L2153&gt;'Power Curve'!$C$37,0,INDEX(Ci,$N2153,1)*POWER(1-O2153,3)+INDEX(Ci,$N2153,2)*3*O2153*POWER(1-O2153,2)+INDEX(Ci,$N2153,3)*3*POWER(O2153,2)*(1-O2153)+INDEX(Ci,$N2153,4)*POWER(O2153,3))</f>
        <v>1888.8155190395823</v>
      </c>
      <c r="Q2153" s="3">
        <f>MAX(0,MIN(P2153-V2153+W2153,'Power Curve'!$C$39))</f>
        <v>1889.437790355217</v>
      </c>
      <c r="R2153" s="3">
        <f t="shared" si="631"/>
        <v>1824.2000274658251</v>
      </c>
      <c r="S2153" s="3">
        <f t="shared" si="632"/>
        <v>65.237762889391888</v>
      </c>
      <c r="T2153" s="3">
        <f t="shared" si="633"/>
        <v>65.237762889391888</v>
      </c>
      <c r="V2153" s="37">
        <f t="array" ref="V2153">SUM(_xlfn.NORM.DIST($AD$3:$AD$1003,$L2153,$AA2153,FALSE)*WindSpeedStep*$AE$3:$AE$1003)/AG2153</f>
        <v>1864.1147506089223</v>
      </c>
      <c r="W2153" s="37">
        <f t="array" ref="W2153">SUM(_xlfn.NORM.DIST($AD$3:$AD$1003,$L2153,$AB2153,FALSE)*WindSpeedStep*$AE$3:$AE$1003)/AH2153</f>
        <v>1864.737021924557</v>
      </c>
      <c r="Y2153" s="1">
        <f t="shared" si="634"/>
        <v>11</v>
      </c>
      <c r="Z2153" s="99">
        <f>IF(L2153&lt;'Power Curve'!$P$28,'Power Curve'!$Q$28,IF(L2153&gt;'Power Curve'!$P$29,'Power Curve'!$Q$29,INDEX(ReferenceTurbulence,Y2153)+(L2153-INDEX(ReferenceTurbulenceWindSpeed,Y2153))*(INDEX(ReferenceTurbulence,Y2153+1)-INDEX(ReferenceTurbulence,Y2153))/(INDEX(ReferenceTurbulenceWindSpeed,Y2153+1)-INDEX(ReferenceTurbulenceWindSpeed,Y2153))))</f>
        <v>0.11874954656148064</v>
      </c>
      <c r="AA2153" s="100">
        <f t="shared" si="640"/>
        <v>1.3896667556685927</v>
      </c>
      <c r="AB2153" s="29">
        <f t="shared" si="641"/>
        <v>1.3849114289964044</v>
      </c>
      <c r="AG2153" s="40">
        <f t="array" ref="AG2153">SUM(_xlfn.NORM.DIST($AD$3:$AD$1003,$F2153,$AA2153,FALSE)*WindSpeedStep)</f>
        <v>1.0000000000000031</v>
      </c>
      <c r="AH2153" s="40">
        <f t="array" ref="AH2153">SUM(_xlfn.NORM.DIST($AD$3:$AD$1003,$F2153,$AB2153,FALSE)*WindSpeedStep)</f>
        <v>1.0000000000000036</v>
      </c>
      <c r="AJ2153" s="47">
        <f t="shared" si="635"/>
        <v>12</v>
      </c>
      <c r="AK2153" s="83" t="b">
        <f>COUNTIF('Power Curve'!$D$2:$D$31,AJ2153)&gt;0</f>
        <v>1</v>
      </c>
      <c r="AL2153" s="83" t="b">
        <f t="shared" si="636"/>
        <v>0</v>
      </c>
      <c r="AM2153" s="83" t="b">
        <f t="shared" si="642"/>
        <v>1</v>
      </c>
      <c r="AN2153" s="47" t="str">
        <f t="shared" si="637"/>
        <v>Inner</v>
      </c>
      <c r="AO2153" s="48" t="str">
        <f t="shared" si="638"/>
        <v>1.1-1.2</v>
      </c>
      <c r="AP2153" s="49" t="str">
        <f t="shared" si="643"/>
        <v>15-16</v>
      </c>
      <c r="AQ2153" s="49" t="str">
        <f t="shared" si="644"/>
        <v>Mar</v>
      </c>
      <c r="AR2153" s="48" t="str">
        <f t="shared" si="645"/>
        <v>285-295</v>
      </c>
      <c r="AS2153" s="49" t="str">
        <f t="shared" si="639"/>
        <v>Inner-TI</v>
      </c>
    </row>
    <row r="2154" spans="5:45" x14ac:dyDescent="0.3">
      <c r="E2154" s="15">
        <v>40985.652777777781</v>
      </c>
      <c r="F2154" s="21">
        <v>11.71</v>
      </c>
      <c r="G2154" s="21">
        <v>1886.550003051758</v>
      </c>
      <c r="H2154" s="42">
        <v>1.1863858644313998</v>
      </c>
      <c r="I2154" s="35">
        <v>291.39999999999998</v>
      </c>
      <c r="J2154" s="43">
        <v>0.11187019641332194</v>
      </c>
      <c r="K2154" s="44">
        <v>0.15513834886198472</v>
      </c>
      <c r="L2154" s="26">
        <f t="shared" si="627"/>
        <v>11.58564419131668</v>
      </c>
      <c r="M2154" s="26">
        <f t="shared" si="628"/>
        <v>1.1486486331266894</v>
      </c>
      <c r="N2154" s="96">
        <f t="shared" si="629"/>
        <v>12</v>
      </c>
      <c r="O2154" s="26">
        <f t="shared" si="630"/>
        <v>0.58305163452020514</v>
      </c>
      <c r="P2154" s="3">
        <f>IF(L2154&gt;'Power Curve'!$C$37,0,INDEX(Ci,$N2154,1)*POWER(1-O2154,3)+INDEX(Ci,$N2154,2)*3*O2154*POWER(1-O2154,2)+INDEX(Ci,$N2154,3)*3*POWER(O2154,2)*(1-O2154)+INDEX(Ci,$N2154,4)*POWER(O2154,3))</f>
        <v>1874.0317210704256</v>
      </c>
      <c r="Q2154" s="3">
        <f>MAX(0,MIN(P2154-V2154+W2154,'Power Curve'!$C$39))</f>
        <v>1885.1093042633297</v>
      </c>
      <c r="R2154" s="3">
        <f t="shared" si="631"/>
        <v>1886.550003051758</v>
      </c>
      <c r="S2154" s="3">
        <f t="shared" si="632"/>
        <v>-1.4406987884283353</v>
      </c>
      <c r="T2154" s="3">
        <f t="shared" si="633"/>
        <v>1.4406987884283353</v>
      </c>
      <c r="V2154" s="37">
        <f t="array" ref="V2154">SUM(_xlfn.NORM.DIST($AD$3:$AD$1003,$L2154,$AA2154,FALSE)*WindSpeedStep*$AE$3:$AE$1003)/AG2154</f>
        <v>1850.8489908053252</v>
      </c>
      <c r="W2154" s="37">
        <f t="array" ref="W2154">SUM(_xlfn.NORM.DIST($AD$3:$AD$1003,$L2154,$AB2154,FALSE)*WindSpeedStep*$AE$3:$AE$1003)/AH2154</f>
        <v>1861.9265739982293</v>
      </c>
      <c r="Y2154" s="1">
        <f t="shared" si="634"/>
        <v>11</v>
      </c>
      <c r="Z2154" s="99">
        <f>IF(L2154&lt;'Power Curve'!$P$28,'Power Curve'!$Q$28,IF(L2154&gt;'Power Curve'!$P$29,'Power Curve'!$Q$29,INDEX(ReferenceTurbulence,Y2154)+(L2154-INDEX(ReferenceTurbulenceWindSpeed,Y2154))*(INDEX(ReferenceTurbulence,Y2154+1)-INDEX(ReferenceTurbulence,Y2154))/(INDEX(ReferenceTurbulenceWindSpeed,Y2154+1)-INDEX(ReferenceTurbulenceWindSpeed,Y2154))))</f>
        <v>0.11895102069489913</v>
      </c>
      <c r="AA2154" s="100">
        <f t="shared" si="640"/>
        <v>1.3781242019650484</v>
      </c>
      <c r="AB2154" s="29">
        <f t="shared" si="641"/>
        <v>1.2960882912574594</v>
      </c>
      <c r="AG2154" s="40">
        <f t="array" ref="AG2154">SUM(_xlfn.NORM.DIST($AD$3:$AD$1003,$F2154,$AA2154,FALSE)*WindSpeedStep)</f>
        <v>1.0000000000000033</v>
      </c>
      <c r="AH2154" s="40">
        <f t="array" ref="AH2154">SUM(_xlfn.NORM.DIST($AD$3:$AD$1003,$F2154,$AB2154,FALSE)*WindSpeedStep)</f>
        <v>1.0000000000000033</v>
      </c>
      <c r="AJ2154" s="47">
        <f t="shared" si="635"/>
        <v>12</v>
      </c>
      <c r="AK2154" s="83" t="b">
        <f>COUNTIF('Power Curve'!$D$2:$D$31,AJ2154)&gt;0</f>
        <v>1</v>
      </c>
      <c r="AL2154" s="83" t="b">
        <f t="shared" si="636"/>
        <v>0</v>
      </c>
      <c r="AM2154" s="83" t="b">
        <f t="shared" si="642"/>
        <v>1</v>
      </c>
      <c r="AN2154" s="47" t="str">
        <f t="shared" si="637"/>
        <v>Inner</v>
      </c>
      <c r="AO2154" s="48" t="str">
        <f t="shared" si="638"/>
        <v>1.1-1.2</v>
      </c>
      <c r="AP2154" s="49" t="str">
        <f t="shared" si="643"/>
        <v>15-16</v>
      </c>
      <c r="AQ2154" s="49" t="str">
        <f t="shared" si="644"/>
        <v>Mar</v>
      </c>
      <c r="AR2154" s="48" t="str">
        <f t="shared" si="645"/>
        <v>285-295</v>
      </c>
      <c r="AS2154" s="49" t="str">
        <f t="shared" si="639"/>
        <v>Inner-TI</v>
      </c>
    </row>
    <row r="2155" spans="5:45" x14ac:dyDescent="0.3">
      <c r="E2155" s="15">
        <v>40985.659722222219</v>
      </c>
      <c r="F2155" s="21">
        <v>10.7</v>
      </c>
      <c r="G2155" s="21">
        <v>1831.4299468994191</v>
      </c>
      <c r="H2155" s="42">
        <v>1.1866482136940035</v>
      </c>
      <c r="I2155" s="35">
        <v>292.39999999999998</v>
      </c>
      <c r="J2155" s="43">
        <v>8.7850467289719625E-2</v>
      </c>
      <c r="K2155" s="44">
        <v>9.8195908334574436E-2</v>
      </c>
      <c r="L2155" s="26">
        <f t="shared" si="627"/>
        <v>10.58715028755554</v>
      </c>
      <c r="M2155" s="26">
        <f t="shared" si="628"/>
        <v>0.9943281815757099</v>
      </c>
      <c r="N2155" s="96">
        <f t="shared" si="629"/>
        <v>11</v>
      </c>
      <c r="O2155" s="26">
        <f t="shared" si="630"/>
        <v>0.61842725926474318</v>
      </c>
      <c r="P2155" s="3">
        <f>IF(L2155&gt;'Power Curve'!$C$37,0,INDEX(Ci,$N2155,1)*POWER(1-O2155,3)+INDEX(Ci,$N2155,2)*3*O2155*POWER(1-O2155,2)+INDEX(Ci,$N2155,3)*3*POWER(O2155,2)*(1-O2155)+INDEX(Ci,$N2155,4)*POWER(O2155,3))</f>
        <v>1692.6905095236591</v>
      </c>
      <c r="Q2155" s="3">
        <f>MAX(0,MIN(P2155-V2155+W2155,'Power Curve'!$C$39))</f>
        <v>1739.4467485189048</v>
      </c>
      <c r="R2155" s="3">
        <f t="shared" si="631"/>
        <v>1831.4299468994191</v>
      </c>
      <c r="S2155" s="3">
        <f t="shared" si="632"/>
        <v>-91.983198380514295</v>
      </c>
      <c r="T2155" s="3">
        <f t="shared" si="633"/>
        <v>91.983198380514295</v>
      </c>
      <c r="V2155" s="37">
        <f t="array" ref="V2155">SUM(_xlfn.NORM.DIST($AD$3:$AD$1003,$L2155,$AA2155,FALSE)*WindSpeedStep*$AE$3:$AE$1003)/AG2155</f>
        <v>1682.0591010650503</v>
      </c>
      <c r="W2155" s="37">
        <f t="array" ref="W2155">SUM(_xlfn.NORM.DIST($AD$3:$AD$1003,$L2155,$AB2155,FALSE)*WindSpeedStep*$AE$3:$AE$1003)/AH2155</f>
        <v>1728.815340060296</v>
      </c>
      <c r="Y2155" s="1">
        <f t="shared" si="634"/>
        <v>10</v>
      </c>
      <c r="Z2155" s="99">
        <f>IF(L2155&lt;'Power Curve'!$P$28,'Power Curve'!$Q$28,IF(L2155&gt;'Power Curve'!$P$29,'Power Curve'!$Q$29,INDEX(ReferenceTurbulence,Y2155)+(L2155-INDEX(ReferenceTurbulenceWindSpeed,Y2155))*(INDEX(ReferenceTurbulence,Y2155+1)-INDEX(ReferenceTurbulence,Y2155))/(INDEX(ReferenceTurbulenceWindSpeed,Y2155+1)-INDEX(ReferenceTurbulenceWindSpeed,Y2155))))</f>
        <v>0.12000468637608419</v>
      </c>
      <c r="AA2155" s="100">
        <f t="shared" si="640"/>
        <v>1.270507649874572</v>
      </c>
      <c r="AB2155" s="29">
        <f t="shared" si="641"/>
        <v>0.93008610002824366</v>
      </c>
      <c r="AG2155" s="40">
        <f t="array" ref="AG2155">SUM(_xlfn.NORM.DIST($AD$3:$AD$1003,$F2155,$AA2155,FALSE)*WindSpeedStep)</f>
        <v>1.0000000000000036</v>
      </c>
      <c r="AH2155" s="40">
        <f t="array" ref="AH2155">SUM(_xlfn.NORM.DIST($AD$3:$AD$1003,$F2155,$AB2155,FALSE)*WindSpeedStep)</f>
        <v>1.0000000000000036</v>
      </c>
      <c r="AJ2155" s="47">
        <f t="shared" si="635"/>
        <v>11</v>
      </c>
      <c r="AK2155" s="83" t="b">
        <f>COUNTIF('Power Curve'!$D$2:$D$31,AJ2155)&gt;0</f>
        <v>1</v>
      </c>
      <c r="AL2155" s="83" t="b">
        <f t="shared" si="636"/>
        <v>0</v>
      </c>
      <c r="AM2155" s="83" t="b">
        <f t="shared" si="642"/>
        <v>1</v>
      </c>
      <c r="AN2155" s="47" t="str">
        <f t="shared" si="637"/>
        <v>Outer</v>
      </c>
      <c r="AO2155" s="48" t="str">
        <f t="shared" si="638"/>
        <v>0.9-1.0</v>
      </c>
      <c r="AP2155" s="49" t="str">
        <f t="shared" si="643"/>
        <v>15-16</v>
      </c>
      <c r="AQ2155" s="49" t="str">
        <f t="shared" si="644"/>
        <v>Mar</v>
      </c>
      <c r="AR2155" s="48" t="str">
        <f t="shared" si="645"/>
        <v>285-295</v>
      </c>
      <c r="AS2155" s="49" t="str">
        <f t="shared" si="639"/>
        <v>HWS-LTI</v>
      </c>
    </row>
    <row r="2156" spans="5:45" x14ac:dyDescent="0.3">
      <c r="E2156" s="15">
        <v>40985.666666666664</v>
      </c>
      <c r="F2156" s="21">
        <v>8.73</v>
      </c>
      <c r="G2156" s="21">
        <v>1242.349983215332</v>
      </c>
      <c r="H2156" s="42">
        <v>1.1871589052978819</v>
      </c>
      <c r="I2156" s="35">
        <v>294.60000000000002</v>
      </c>
      <c r="J2156" s="43">
        <v>0.14432989690721648</v>
      </c>
      <c r="K2156" s="44">
        <v>9.5406903101854373E-2</v>
      </c>
      <c r="L2156" s="26">
        <f t="shared" si="627"/>
        <v>8.6391662662093882</v>
      </c>
      <c r="M2156" s="26">
        <f t="shared" si="628"/>
        <v>0.69326097159488276</v>
      </c>
      <c r="N2156" s="96">
        <f t="shared" si="629"/>
        <v>9</v>
      </c>
      <c r="O2156" s="26">
        <f t="shared" si="630"/>
        <v>0.63019582402255236</v>
      </c>
      <c r="P2156" s="3">
        <f>IF(L2156&gt;'Power Curve'!$C$37,0,INDEX(Ci,$N2156,1)*POWER(1-O2156,3)+INDEX(Ci,$N2156,2)*3*O2156*POWER(1-O2156,2)+INDEX(Ci,$N2156,3)*3*POWER(O2156,2)*(1-O2156)+INDEX(Ci,$N2156,4)*POWER(O2156,3))</f>
        <v>1077.5835541182093</v>
      </c>
      <c r="Q2156" s="3">
        <f>MAX(0,MIN(P2156-V2156+W2156,'Power Curve'!$C$39))</f>
        <v>1085.3360389499558</v>
      </c>
      <c r="R2156" s="3">
        <f t="shared" si="631"/>
        <v>1242.349983215332</v>
      </c>
      <c r="S2156" s="3">
        <f t="shared" si="632"/>
        <v>-157.01394426537627</v>
      </c>
      <c r="T2156" s="3">
        <f t="shared" si="633"/>
        <v>157.01394426537627</v>
      </c>
      <c r="V2156" s="37">
        <f t="array" ref="V2156">SUM(_xlfn.NORM.DIST($AD$3:$AD$1003,$L2156,$AA2156,FALSE)*WindSpeedStep*$AE$3:$AE$1003)/AG2156</f>
        <v>1082.4890635501297</v>
      </c>
      <c r="W2156" s="37">
        <f t="array" ref="W2156">SUM(_xlfn.NORM.DIST($AD$3:$AD$1003,$L2156,$AB2156,FALSE)*WindSpeedStep*$AE$3:$AE$1003)/AH2156</f>
        <v>1090.2415483818761</v>
      </c>
      <c r="Y2156" s="1">
        <f t="shared" si="634"/>
        <v>8</v>
      </c>
      <c r="Z2156" s="99">
        <f>IF(L2156&lt;'Power Curve'!$P$28,'Power Curve'!$Q$28,IF(L2156&gt;'Power Curve'!$P$29,'Power Curve'!$Q$29,INDEX(ReferenceTurbulence,Y2156)+(L2156-INDEX(ReferenceTurbulenceWindSpeed,Y2156))*(INDEX(ReferenceTurbulence,Y2156+1)-INDEX(ReferenceTurbulence,Y2156))/(INDEX(ReferenceTurbulenceWindSpeed,Y2156+1)-INDEX(ReferenceTurbulenceWindSpeed,Y2156))))</f>
        <v>0.12012058153909229</v>
      </c>
      <c r="AA2156" s="100">
        <f t="shared" si="640"/>
        <v>1.0377416759099802</v>
      </c>
      <c r="AB2156" s="29">
        <f t="shared" si="641"/>
        <v>1.2468899765663033</v>
      </c>
      <c r="AG2156" s="40">
        <f t="array" ref="AG2156">SUM(_xlfn.NORM.DIST($AD$3:$AD$1003,$F2156,$AA2156,FALSE)*WindSpeedStep)</f>
        <v>1.0000000000000036</v>
      </c>
      <c r="AH2156" s="40">
        <f t="array" ref="AH2156">SUM(_xlfn.NORM.DIST($AD$3:$AD$1003,$F2156,$AB2156,FALSE)*WindSpeedStep)</f>
        <v>0.99999999999906553</v>
      </c>
      <c r="AJ2156" s="47">
        <f t="shared" si="635"/>
        <v>9</v>
      </c>
      <c r="AK2156" s="83" t="b">
        <f>COUNTIF('Power Curve'!$D$2:$D$31,AJ2156)&gt;0</f>
        <v>1</v>
      </c>
      <c r="AL2156" s="83" t="b">
        <f t="shared" si="636"/>
        <v>0</v>
      </c>
      <c r="AM2156" s="83" t="b">
        <f t="shared" si="642"/>
        <v>1</v>
      </c>
      <c r="AN2156" s="47" t="str">
        <f t="shared" si="637"/>
        <v>Outer</v>
      </c>
      <c r="AO2156" s="48" t="str">
        <f t="shared" si="638"/>
        <v>0.6-0.7</v>
      </c>
      <c r="AP2156" s="49" t="str">
        <f t="shared" si="643"/>
        <v>16-17</v>
      </c>
      <c r="AQ2156" s="49" t="str">
        <f t="shared" si="644"/>
        <v>Mar</v>
      </c>
      <c r="AR2156" s="48" t="str">
        <f t="shared" si="645"/>
        <v>285-295</v>
      </c>
      <c r="AS2156" s="49" t="str">
        <f t="shared" si="639"/>
        <v>HWS-HTI</v>
      </c>
    </row>
    <row r="2157" spans="5:45" x14ac:dyDescent="0.3">
      <c r="E2157" s="15">
        <v>40985.673611111109</v>
      </c>
      <c r="F2157" s="21">
        <v>9.18</v>
      </c>
      <c r="G2157" s="21">
        <v>1155.440055847168</v>
      </c>
      <c r="H2157" s="42">
        <v>1.1877279081810568</v>
      </c>
      <c r="I2157" s="35">
        <v>291.7</v>
      </c>
      <c r="J2157" s="43">
        <v>0.11546840958605666</v>
      </c>
      <c r="K2157" s="44">
        <v>0.17437373914870394</v>
      </c>
      <c r="L2157" s="26">
        <f t="shared" si="627"/>
        <v>9.0859352748360305</v>
      </c>
      <c r="M2157" s="26">
        <f t="shared" si="628"/>
        <v>0.76231056207364456</v>
      </c>
      <c r="N2157" s="96">
        <f t="shared" si="629"/>
        <v>10</v>
      </c>
      <c r="O2157" s="26">
        <f t="shared" si="630"/>
        <v>8.1631022193627917E-2</v>
      </c>
      <c r="P2157" s="3">
        <f>IF(L2157&gt;'Power Curve'!$C$37,0,INDEX(Ci,$N2157,1)*POWER(1-O2157,3)+INDEX(Ci,$N2157,2)*3*O2157*POWER(1-O2157,2)+INDEX(Ci,$N2157,3)*3*POWER(O2157,2)*(1-O2157)+INDEX(Ci,$N2157,4)*POWER(O2157,3))</f>
        <v>1223.9975010804039</v>
      </c>
      <c r="Q2157" s="3">
        <f>MAX(0,MIN(P2157-V2157+W2157,'Power Curve'!$C$39))</f>
        <v>1223.5117028814061</v>
      </c>
      <c r="R2157" s="3">
        <f t="shared" si="631"/>
        <v>1155.440055847168</v>
      </c>
      <c r="S2157" s="3">
        <f t="shared" si="632"/>
        <v>68.07164703423814</v>
      </c>
      <c r="T2157" s="3">
        <f t="shared" si="633"/>
        <v>68.07164703423814</v>
      </c>
      <c r="V2157" s="37">
        <f t="array" ref="V2157">SUM(_xlfn.NORM.DIST($AD$3:$AD$1003,$L2157,$AA2157,FALSE)*WindSpeedStep*$AE$3:$AE$1003)/AG2157</f>
        <v>1235.7961887404601</v>
      </c>
      <c r="W2157" s="37">
        <f t="array" ref="W2157">SUM(_xlfn.NORM.DIST($AD$3:$AD$1003,$L2157,$AB2157,FALSE)*WindSpeedStep*$AE$3:$AE$1003)/AH2157</f>
        <v>1235.3103905414623</v>
      </c>
      <c r="Y2157" s="1">
        <f t="shared" si="634"/>
        <v>9</v>
      </c>
      <c r="Z2157" s="99">
        <f>IF(L2157&lt;'Power Curve'!$P$28,'Power Curve'!$Q$28,IF(L2157&gt;'Power Curve'!$P$29,'Power Curve'!$Q$29,INDEX(ReferenceTurbulence,Y2157)+(L2157-INDEX(ReferenceTurbulenceWindSpeed,Y2157))*(INDEX(ReferenceTurbulence,Y2157+1)-INDEX(ReferenceTurbulence,Y2157))/(INDEX(ReferenceTurbulenceWindSpeed,Y2157+1)-INDEX(ReferenceTurbulenceWindSpeed,Y2157))))</f>
        <v>0.12050278333285053</v>
      </c>
      <c r="AA2157" s="100">
        <f t="shared" si="640"/>
        <v>1.0948804897998698</v>
      </c>
      <c r="AB2157" s="29">
        <f t="shared" si="641"/>
        <v>1.049138495787167</v>
      </c>
      <c r="AG2157" s="40">
        <f t="array" ref="AG2157">SUM(_xlfn.NORM.DIST($AD$3:$AD$1003,$F2157,$AA2157,FALSE)*WindSpeedStep)</f>
        <v>1.0000000000000038</v>
      </c>
      <c r="AH2157" s="40">
        <f t="array" ref="AH2157">SUM(_xlfn.NORM.DIST($AD$3:$AD$1003,$F2157,$AB2157,FALSE)*WindSpeedStep)</f>
        <v>1.0000000000000036</v>
      </c>
      <c r="AJ2157" s="47">
        <f t="shared" si="635"/>
        <v>9</v>
      </c>
      <c r="AK2157" s="83" t="b">
        <f>COUNTIF('Power Curve'!$D$2:$D$31,AJ2157)&gt;0</f>
        <v>1</v>
      </c>
      <c r="AL2157" s="83" t="b">
        <f t="shared" si="636"/>
        <v>0</v>
      </c>
      <c r="AM2157" s="83" t="b">
        <f t="shared" si="642"/>
        <v>1</v>
      </c>
      <c r="AN2157" s="47" t="str">
        <f t="shared" si="637"/>
        <v>Inner</v>
      </c>
      <c r="AO2157" s="48" t="str">
        <f t="shared" si="638"/>
        <v>0.7-0.8</v>
      </c>
      <c r="AP2157" s="49" t="str">
        <f t="shared" si="643"/>
        <v>16-17</v>
      </c>
      <c r="AQ2157" s="49" t="str">
        <f t="shared" si="644"/>
        <v>Mar</v>
      </c>
      <c r="AR2157" s="48" t="str">
        <f t="shared" si="645"/>
        <v>285-295</v>
      </c>
      <c r="AS2157" s="49" t="str">
        <f t="shared" si="639"/>
        <v>Inner-TI</v>
      </c>
    </row>
    <row r="2158" spans="5:45" x14ac:dyDescent="0.3">
      <c r="E2158" s="15">
        <v>40985.680555555555</v>
      </c>
      <c r="F2158" s="21">
        <v>9.58</v>
      </c>
      <c r="G2158" s="21">
        <v>1260.66004180908</v>
      </c>
      <c r="H2158" s="42">
        <v>1.1886043628044674</v>
      </c>
      <c r="I2158" s="35">
        <v>292.5</v>
      </c>
      <c r="J2158" s="43">
        <v>9.0814196242171186E-2</v>
      </c>
      <c r="K2158" s="44">
        <v>0.11042517446748393</v>
      </c>
      <c r="L2158" s="26">
        <f t="shared" si="627"/>
        <v>9.4841683166539479</v>
      </c>
      <c r="M2158" s="26">
        <f t="shared" si="628"/>
        <v>0.82385876242255973</v>
      </c>
      <c r="N2158" s="96">
        <f t="shared" si="629"/>
        <v>10</v>
      </c>
      <c r="O2158" s="26">
        <f t="shared" si="630"/>
        <v>0.50492693907097352</v>
      </c>
      <c r="P2158" s="3">
        <f>IF(L2158&gt;'Power Curve'!$C$37,0,INDEX(Ci,$N2158,1)*POWER(1-O2158,3)+INDEX(Ci,$N2158,2)*3*O2158*POWER(1-O2158,2)+INDEX(Ci,$N2158,3)*3*POWER(O2158,2)*(1-O2158)+INDEX(Ci,$N2158,4)*POWER(O2158,3))</f>
        <v>1364.9792285641809</v>
      </c>
      <c r="Q2158" s="3">
        <f>MAX(0,MIN(P2158-V2158+W2158,'Power Curve'!$C$39))</f>
        <v>1371.4593693616421</v>
      </c>
      <c r="R2158" s="3">
        <f t="shared" si="631"/>
        <v>1260.66004180908</v>
      </c>
      <c r="S2158" s="3">
        <f t="shared" si="632"/>
        <v>110.79932755256209</v>
      </c>
      <c r="T2158" s="3">
        <f t="shared" si="633"/>
        <v>110.79932755256209</v>
      </c>
      <c r="V2158" s="37">
        <f t="array" ref="V2158">SUM(_xlfn.NORM.DIST($AD$3:$AD$1003,$L2158,$AA2158,FALSE)*WindSpeedStep*$AE$3:$AE$1003)/AG2158</f>
        <v>1370.3371520807279</v>
      </c>
      <c r="W2158" s="37">
        <f t="array" ref="W2158">SUM(_xlfn.NORM.DIST($AD$3:$AD$1003,$L2158,$AB2158,FALSE)*WindSpeedStep*$AE$3:$AE$1003)/AH2158</f>
        <v>1376.8172928781892</v>
      </c>
      <c r="Y2158" s="1">
        <f t="shared" si="634"/>
        <v>9</v>
      </c>
      <c r="Z2158" s="99">
        <f>IF(L2158&lt;'Power Curve'!$P$28,'Power Curve'!$Q$28,IF(L2158&gt;'Power Curve'!$P$29,'Power Curve'!$Q$29,INDEX(ReferenceTurbulence,Y2158)+(L2158-INDEX(ReferenceTurbulenceWindSpeed,Y2158))*(INDEX(ReferenceTurbulence,Y2158+1)-INDEX(ReferenceTurbulence,Y2158))/(INDEX(ReferenceTurbulenceWindSpeed,Y2158+1)-INDEX(ReferenceTurbulenceWindSpeed,Y2158))))</f>
        <v>0.12028068749327614</v>
      </c>
      <c r="AA2158" s="100">
        <f t="shared" si="640"/>
        <v>1.1407622854290844</v>
      </c>
      <c r="AB2158" s="29">
        <f t="shared" si="641"/>
        <v>0.861297122702394</v>
      </c>
      <c r="AG2158" s="40">
        <f t="array" ref="AG2158">SUM(_xlfn.NORM.DIST($AD$3:$AD$1003,$F2158,$AA2158,FALSE)*WindSpeedStep)</f>
        <v>1.0000000000000036</v>
      </c>
      <c r="AH2158" s="40">
        <f t="array" ref="AH2158">SUM(_xlfn.NORM.DIST($AD$3:$AD$1003,$F2158,$AB2158,FALSE)*WindSpeedStep)</f>
        <v>1.0000000000000036</v>
      </c>
      <c r="AJ2158" s="47">
        <f t="shared" si="635"/>
        <v>9</v>
      </c>
      <c r="AK2158" s="83" t="b">
        <f>COUNTIF('Power Curve'!$D$2:$D$31,AJ2158)&gt;0</f>
        <v>1</v>
      </c>
      <c r="AL2158" s="83" t="b">
        <f t="shared" si="636"/>
        <v>0</v>
      </c>
      <c r="AM2158" s="83" t="b">
        <f t="shared" si="642"/>
        <v>1</v>
      </c>
      <c r="AN2158" s="47" t="str">
        <f t="shared" si="637"/>
        <v>Outer</v>
      </c>
      <c r="AO2158" s="48" t="str">
        <f t="shared" si="638"/>
        <v>0.8-0.9</v>
      </c>
      <c r="AP2158" s="49" t="str">
        <f t="shared" si="643"/>
        <v>16-17</v>
      </c>
      <c r="AQ2158" s="49" t="str">
        <f t="shared" si="644"/>
        <v>Mar</v>
      </c>
      <c r="AR2158" s="48" t="str">
        <f t="shared" si="645"/>
        <v>285-295</v>
      </c>
      <c r="AS2158" s="49" t="str">
        <f t="shared" si="639"/>
        <v>HWS-LTI</v>
      </c>
    </row>
    <row r="2159" spans="5:45" x14ac:dyDescent="0.3">
      <c r="E2159" s="15">
        <v>40985.6875</v>
      </c>
      <c r="F2159" s="21">
        <v>8.6199999999999992</v>
      </c>
      <c r="G2159" s="21">
        <v>1035.8300170898438</v>
      </c>
      <c r="H2159" s="42">
        <v>1.1889256940731359</v>
      </c>
      <c r="I2159" s="35">
        <v>296.8</v>
      </c>
      <c r="J2159" s="43">
        <v>0.1774941995359629</v>
      </c>
      <c r="K2159" s="44">
        <v>0.1567683618620031</v>
      </c>
      <c r="L2159" s="26">
        <f t="shared" si="627"/>
        <v>8.5345404383986505</v>
      </c>
      <c r="M2159" s="26">
        <f t="shared" si="628"/>
        <v>0.67709071263703691</v>
      </c>
      <c r="N2159" s="96">
        <f t="shared" si="629"/>
        <v>9</v>
      </c>
      <c r="O2159" s="26">
        <f t="shared" si="630"/>
        <v>0.52561724874965199</v>
      </c>
      <c r="P2159" s="3">
        <f>IF(L2159&gt;'Power Curve'!$C$37,0,INDEX(Ci,$N2159,1)*POWER(1-O2159,3)+INDEX(Ci,$N2159,2)*3*O2159*POWER(1-O2159,2)+INDEX(Ci,$N2159,3)*3*POWER(O2159,2)*(1-O2159)+INDEX(Ci,$N2159,4)*POWER(O2159,3))</f>
        <v>1043.9555964010356</v>
      </c>
      <c r="Q2159" s="3">
        <f>MAX(0,MIN(P2159-V2159+W2159,'Power Curve'!$C$39))</f>
        <v>1061.6623180810041</v>
      </c>
      <c r="R2159" s="3">
        <f t="shared" si="631"/>
        <v>1035.8300170898438</v>
      </c>
      <c r="S2159" s="3">
        <f t="shared" si="632"/>
        <v>25.832300991160309</v>
      </c>
      <c r="T2159" s="3">
        <f t="shared" si="633"/>
        <v>25.832300991160309</v>
      </c>
      <c r="V2159" s="37">
        <f t="array" ref="V2159">SUM(_xlfn.NORM.DIST($AD$3:$AD$1003,$L2159,$AA2159,FALSE)*WindSpeedStep*$AE$3:$AE$1003)/AG2159</f>
        <v>1047.0926504316305</v>
      </c>
      <c r="W2159" s="37">
        <f t="array" ref="W2159">SUM(_xlfn.NORM.DIST($AD$3:$AD$1003,$L2159,$AB2159,FALSE)*WindSpeedStep*$AE$3:$AE$1003)/AH2159</f>
        <v>1064.799372111599</v>
      </c>
      <c r="Y2159" s="1">
        <f t="shared" si="634"/>
        <v>8</v>
      </c>
      <c r="Z2159" s="99">
        <f>IF(L2159&lt;'Power Curve'!$P$28,'Power Curve'!$Q$28,IF(L2159&gt;'Power Curve'!$P$29,'Power Curve'!$Q$29,INDEX(ReferenceTurbulence,Y2159)+(L2159-INDEX(ReferenceTurbulenceWindSpeed,Y2159))*(INDEX(ReferenceTurbulence,Y2159+1)-INDEX(ReferenceTurbulence,Y2159))/(INDEX(ReferenceTurbulenceWindSpeed,Y2159+1)-INDEX(ReferenceTurbulenceWindSpeed,Y2159))))</f>
        <v>0.12000038480128797</v>
      </c>
      <c r="AA2159" s="100">
        <f t="shared" si="640"/>
        <v>1.0241481367099909</v>
      </c>
      <c r="AB2159" s="29">
        <f t="shared" si="641"/>
        <v>1.5148314235208744</v>
      </c>
      <c r="AG2159" s="40">
        <f t="array" ref="AG2159">SUM(_xlfn.NORM.DIST($AD$3:$AD$1003,$F2159,$AA2159,FALSE)*WindSpeedStep)</f>
        <v>1.0000000000000033</v>
      </c>
      <c r="AH2159" s="40">
        <f t="array" ref="AH2159">SUM(_xlfn.NORM.DIST($AD$3:$AD$1003,$F2159,$AB2159,FALSE)*WindSpeedStep)</f>
        <v>0.99999999481145974</v>
      </c>
      <c r="AJ2159" s="47">
        <f t="shared" si="635"/>
        <v>9</v>
      </c>
      <c r="AK2159" s="83" t="b">
        <f>COUNTIF('Power Curve'!$D$2:$D$31,AJ2159)&gt;0</f>
        <v>1</v>
      </c>
      <c r="AL2159" s="83" t="b">
        <f t="shared" si="636"/>
        <v>0</v>
      </c>
      <c r="AM2159" s="83" t="b">
        <f t="shared" si="642"/>
        <v>1</v>
      </c>
      <c r="AN2159" s="47" t="str">
        <f t="shared" si="637"/>
        <v>Outer</v>
      </c>
      <c r="AO2159" s="48" t="str">
        <f t="shared" si="638"/>
        <v>0.6-0.7</v>
      </c>
      <c r="AP2159" s="49" t="str">
        <f t="shared" si="643"/>
        <v>16-17</v>
      </c>
      <c r="AQ2159" s="49" t="str">
        <f t="shared" si="644"/>
        <v>Mar</v>
      </c>
      <c r="AR2159" s="48" t="str">
        <f t="shared" si="645"/>
        <v>295-305</v>
      </c>
      <c r="AS2159" s="49" t="str">
        <f t="shared" si="639"/>
        <v>HWS-HTI</v>
      </c>
    </row>
    <row r="2160" spans="5:45" x14ac:dyDescent="0.3">
      <c r="E2160" s="15">
        <v>40985.694444444445</v>
      </c>
      <c r="F2160" s="21">
        <v>8.4499999999999993</v>
      </c>
      <c r="G2160" s="21">
        <v>905.55999374389626</v>
      </c>
      <c r="H2160" s="42">
        <v>1.1899794337895415</v>
      </c>
      <c r="I2160" s="35">
        <v>312.60000000000002</v>
      </c>
      <c r="J2160" s="43">
        <v>0.11479289940828404</v>
      </c>
      <c r="K2160" s="44">
        <v>0.13537413210608198</v>
      </c>
      <c r="L2160" s="26">
        <f t="shared" si="627"/>
        <v>8.3686967559022758</v>
      </c>
      <c r="M2160" s="26">
        <f t="shared" si="628"/>
        <v>0.65145903689689122</v>
      </c>
      <c r="N2160" s="96">
        <f t="shared" si="629"/>
        <v>9</v>
      </c>
      <c r="O2160" s="26">
        <f t="shared" si="630"/>
        <v>0.35984846683037408</v>
      </c>
      <c r="P2160" s="3">
        <f>IF(L2160&gt;'Power Curve'!$C$37,0,INDEX(Ci,$N2160,1)*POWER(1-O2160,3)+INDEX(Ci,$N2160,2)*3*O2160*POWER(1-O2160,2)+INDEX(Ci,$N2160,3)*3*POWER(O2160,2)*(1-O2160)+INDEX(Ci,$N2160,4)*POWER(O2160,3))</f>
        <v>991.32003264786647</v>
      </c>
      <c r="Q2160" s="3">
        <f>MAX(0,MIN(P2160-V2160+W2160,'Power Curve'!$C$39))</f>
        <v>989.11674348093038</v>
      </c>
      <c r="R2160" s="3">
        <f t="shared" si="631"/>
        <v>905.55999374389626</v>
      </c>
      <c r="S2160" s="3">
        <f t="shared" si="632"/>
        <v>83.556749737034124</v>
      </c>
      <c r="T2160" s="3">
        <f t="shared" si="633"/>
        <v>83.556749737034124</v>
      </c>
      <c r="V2160" s="37">
        <f t="array" ref="V2160">SUM(_xlfn.NORM.DIST($AD$3:$AD$1003,$L2160,$AA2160,FALSE)*WindSpeedStep*$AE$3:$AE$1003)/AG2160</f>
        <v>991.81915493197255</v>
      </c>
      <c r="W2160" s="37">
        <f t="array" ref="W2160">SUM(_xlfn.NORM.DIST($AD$3:$AD$1003,$L2160,$AB2160,FALSE)*WindSpeedStep*$AE$3:$AE$1003)/AH2160</f>
        <v>989.61586576503646</v>
      </c>
      <c r="Y2160" s="1">
        <f t="shared" si="634"/>
        <v>8</v>
      </c>
      <c r="Z2160" s="99">
        <f>IF(L2160&lt;'Power Curve'!$P$28,'Power Curve'!$Q$28,IF(L2160&gt;'Power Curve'!$P$29,'Power Curve'!$Q$29,INDEX(ReferenceTurbulence,Y2160)+(L2160-INDEX(ReferenceTurbulenceWindSpeed,Y2160))*(INDEX(ReferenceTurbulence,Y2160+1)-INDEX(ReferenceTurbulence,Y2160))/(INDEX(ReferenceTurbulenceWindSpeed,Y2160+1)-INDEX(ReferenceTurbulenceWindSpeed,Y2160))))</f>
        <v>0.11980985947844341</v>
      </c>
      <c r="AA2160" s="100">
        <f t="shared" si="640"/>
        <v>1.002652382342357</v>
      </c>
      <c r="AB2160" s="29">
        <f t="shared" si="641"/>
        <v>0.96066696487872283</v>
      </c>
      <c r="AG2160" s="40">
        <f t="array" ref="AG2160">SUM(_xlfn.NORM.DIST($AD$3:$AD$1003,$F2160,$AA2160,FALSE)*WindSpeedStep)</f>
        <v>1.000000000000004</v>
      </c>
      <c r="AH2160" s="40">
        <f t="array" ref="AH2160">SUM(_xlfn.NORM.DIST($AD$3:$AD$1003,$F2160,$AB2160,FALSE)*WindSpeedStep)</f>
        <v>1.0000000000000033</v>
      </c>
      <c r="AJ2160" s="47">
        <f t="shared" si="635"/>
        <v>8</v>
      </c>
      <c r="AK2160" s="83" t="b">
        <f>COUNTIF('Power Curve'!$D$2:$D$31,AJ2160)&gt;0</f>
        <v>1</v>
      </c>
      <c r="AL2160" s="83" t="b">
        <f t="shared" si="636"/>
        <v>0</v>
      </c>
      <c r="AM2160" s="83" t="b">
        <f t="shared" si="642"/>
        <v>1</v>
      </c>
      <c r="AN2160" s="47" t="str">
        <f t="shared" si="637"/>
        <v>Inner</v>
      </c>
      <c r="AO2160" s="48" t="str">
        <f t="shared" si="638"/>
        <v>0.6-0.7</v>
      </c>
      <c r="AP2160" s="49" t="str">
        <f t="shared" si="643"/>
        <v>16-17</v>
      </c>
      <c r="AQ2160" s="49" t="str">
        <f t="shared" si="644"/>
        <v>Mar</v>
      </c>
      <c r="AR2160" s="48" t="str">
        <f t="shared" si="645"/>
        <v>305-315</v>
      </c>
      <c r="AS2160" s="49" t="str">
        <f t="shared" si="639"/>
        <v>Inner-TI</v>
      </c>
    </row>
    <row r="2161" spans="5:45" x14ac:dyDescent="0.3">
      <c r="E2161" s="15">
        <v>40985.701388888891</v>
      </c>
      <c r="F2161" s="21">
        <v>10.72</v>
      </c>
      <c r="G2161" s="21">
        <v>1414.240051269529</v>
      </c>
      <c r="H2161" s="42">
        <v>1.1910350430128176</v>
      </c>
      <c r="I2161" s="35">
        <v>311.39999999999998</v>
      </c>
      <c r="J2161" s="43">
        <v>0.10634328358208954</v>
      </c>
      <c r="K2161" s="44">
        <v>0.12827268312978568</v>
      </c>
      <c r="L2161" s="26">
        <f t="shared" si="627"/>
        <v>10.619993941698031</v>
      </c>
      <c r="M2161" s="26">
        <f t="shared" si="628"/>
        <v>0.99940427419756928</v>
      </c>
      <c r="N2161" s="96">
        <f t="shared" si="629"/>
        <v>11</v>
      </c>
      <c r="O2161" s="26">
        <f t="shared" si="630"/>
        <v>0.65030221468311389</v>
      </c>
      <c r="P2161" s="3">
        <f>IF(L2161&gt;'Power Curve'!$C$37,0,INDEX(Ci,$N2161,1)*POWER(1-O2161,3)+INDEX(Ci,$N2161,2)*3*O2161*POWER(1-O2161,2)+INDEX(Ci,$N2161,3)*3*POWER(O2161,2)*(1-O2161)+INDEX(Ci,$N2161,4)*POWER(O2161,3))</f>
        <v>1700.6103845902849</v>
      </c>
      <c r="Q2161" s="3">
        <f>MAX(0,MIN(P2161-V2161+W2161,'Power Curve'!$C$39))</f>
        <v>1720.6077636148859</v>
      </c>
      <c r="R2161" s="3">
        <f t="shared" si="631"/>
        <v>1414.240051269529</v>
      </c>
      <c r="S2161" s="3">
        <f t="shared" si="632"/>
        <v>306.36771234535695</v>
      </c>
      <c r="T2161" s="3">
        <f t="shared" si="633"/>
        <v>306.36771234535695</v>
      </c>
      <c r="V2161" s="37">
        <f t="array" ref="V2161">SUM(_xlfn.NORM.DIST($AD$3:$AD$1003,$L2161,$AA2161,FALSE)*WindSpeedStep*$AE$3:$AE$1003)/AG2161</f>
        <v>1689.3389270003941</v>
      </c>
      <c r="W2161" s="37">
        <f t="array" ref="W2161">SUM(_xlfn.NORM.DIST($AD$3:$AD$1003,$L2161,$AB2161,FALSE)*WindSpeedStep*$AE$3:$AE$1003)/AH2161</f>
        <v>1709.3363060249951</v>
      </c>
      <c r="Y2161" s="1">
        <f t="shared" si="634"/>
        <v>10</v>
      </c>
      <c r="Z2161" s="99">
        <f>IF(L2161&lt;'Power Curve'!$P$28,'Power Curve'!$Q$28,IF(L2161&gt;'Power Curve'!$P$29,'Power Curve'!$Q$29,INDEX(ReferenceTurbulence,Y2161)+(L2161-INDEX(ReferenceTurbulenceWindSpeed,Y2161))*(INDEX(ReferenceTurbulence,Y2161+1)-INDEX(ReferenceTurbulence,Y2161))/(INDEX(ReferenceTurbulenceWindSpeed,Y2161+1)-INDEX(ReferenceTurbulenceWindSpeed,Y2161))))</f>
        <v>0.12000384907241654</v>
      </c>
      <c r="AA2161" s="100">
        <f t="shared" si="640"/>
        <v>1.2744401501295084</v>
      </c>
      <c r="AB2161" s="29">
        <f t="shared" si="641"/>
        <v>1.1293650273820666</v>
      </c>
      <c r="AG2161" s="40">
        <f t="array" ref="AG2161">SUM(_xlfn.NORM.DIST($AD$3:$AD$1003,$F2161,$AA2161,FALSE)*WindSpeedStep)</f>
        <v>1.0000000000000038</v>
      </c>
      <c r="AH2161" s="40">
        <f t="array" ref="AH2161">SUM(_xlfn.NORM.DIST($AD$3:$AD$1003,$F2161,$AB2161,FALSE)*WindSpeedStep)</f>
        <v>1.0000000000000031</v>
      </c>
      <c r="AJ2161" s="47">
        <f t="shared" si="635"/>
        <v>11</v>
      </c>
      <c r="AK2161" s="83" t="b">
        <f>COUNTIF('Power Curve'!$D$2:$D$31,AJ2161)&gt;0</f>
        <v>1</v>
      </c>
      <c r="AL2161" s="83" t="b">
        <f t="shared" si="636"/>
        <v>0</v>
      </c>
      <c r="AM2161" s="83" t="b">
        <f t="shared" si="642"/>
        <v>1</v>
      </c>
      <c r="AN2161" s="47" t="str">
        <f t="shared" si="637"/>
        <v>Inner</v>
      </c>
      <c r="AO2161" s="48" t="str">
        <f t="shared" si="638"/>
        <v>0.9-1.0</v>
      </c>
      <c r="AP2161" s="49" t="str">
        <f t="shared" si="643"/>
        <v>16-17</v>
      </c>
      <c r="AQ2161" s="49" t="str">
        <f t="shared" si="644"/>
        <v>Mar</v>
      </c>
      <c r="AR2161" s="48" t="str">
        <f t="shared" si="645"/>
        <v>305-315</v>
      </c>
      <c r="AS2161" s="49" t="str">
        <f t="shared" si="639"/>
        <v>Inner-TI</v>
      </c>
    </row>
    <row r="2162" spans="5:45" x14ac:dyDescent="0.3">
      <c r="E2162" s="15">
        <v>40985.708333333336</v>
      </c>
      <c r="F2162" s="21">
        <v>9.56</v>
      </c>
      <c r="G2162" s="21">
        <v>1581.920043945313</v>
      </c>
      <c r="H2162" s="42">
        <v>1.1923264947837506</v>
      </c>
      <c r="I2162" s="35">
        <v>312.5</v>
      </c>
      <c r="J2162" s="43">
        <v>0.11924686192468617</v>
      </c>
      <c r="K2162" s="44">
        <v>0.15302708610124988</v>
      </c>
      <c r="L2162" s="26">
        <f t="shared" si="627"/>
        <v>9.4742373577685655</v>
      </c>
      <c r="M2162" s="26">
        <f t="shared" si="628"/>
        <v>0.8223239007135863</v>
      </c>
      <c r="N2162" s="96">
        <f t="shared" si="629"/>
        <v>10</v>
      </c>
      <c r="O2162" s="26">
        <f t="shared" si="630"/>
        <v>0.49437097332873053</v>
      </c>
      <c r="P2162" s="3">
        <f>IF(L2162&gt;'Power Curve'!$C$37,0,INDEX(Ci,$N2162,1)*POWER(1-O2162,3)+INDEX(Ci,$N2162,2)*3*O2162*POWER(1-O2162,2)+INDEX(Ci,$N2162,3)*3*POWER(O2162,2)*(1-O2162)+INDEX(Ci,$N2162,4)*POWER(O2162,3))</f>
        <v>1361.4355269229015</v>
      </c>
      <c r="Q2162" s="3">
        <f>MAX(0,MIN(P2162-V2162+W2162,'Power Curve'!$C$39))</f>
        <v>1361.7481618691593</v>
      </c>
      <c r="R2162" s="3">
        <f t="shared" si="631"/>
        <v>1581.920043945313</v>
      </c>
      <c r="S2162" s="3">
        <f t="shared" si="632"/>
        <v>-220.17188207615368</v>
      </c>
      <c r="T2162" s="3">
        <f t="shared" si="633"/>
        <v>220.17188207615368</v>
      </c>
      <c r="V2162" s="37">
        <f t="array" ref="V2162">SUM(_xlfn.NORM.DIST($AD$3:$AD$1003,$L2162,$AA2162,FALSE)*WindSpeedStep*$AE$3:$AE$1003)/AG2162</f>
        <v>1367.0595862119267</v>
      </c>
      <c r="W2162" s="37">
        <f t="array" ref="W2162">SUM(_xlfn.NORM.DIST($AD$3:$AD$1003,$L2162,$AB2162,FALSE)*WindSpeedStep*$AE$3:$AE$1003)/AH2162</f>
        <v>1367.3722211581844</v>
      </c>
      <c r="Y2162" s="1">
        <f t="shared" si="634"/>
        <v>9</v>
      </c>
      <c r="Z2162" s="99">
        <f>IF(L2162&lt;'Power Curve'!$P$28,'Power Curve'!$Q$28,IF(L2162&gt;'Power Curve'!$P$29,'Power Curve'!$Q$29,INDEX(ReferenceTurbulence,Y2162)+(L2162-INDEX(ReferenceTurbulenceWindSpeed,Y2162))*(INDEX(ReferenceTurbulence,Y2162+1)-INDEX(ReferenceTurbulence,Y2162))/(INDEX(ReferenceTurbulenceWindSpeed,Y2162+1)-INDEX(ReferenceTurbulenceWindSpeed,Y2162))))</f>
        <v>0.12028622602077088</v>
      </c>
      <c r="AA2162" s="100">
        <f t="shared" si="640"/>
        <v>1.1396202561909807</v>
      </c>
      <c r="AB2162" s="29">
        <f t="shared" si="641"/>
        <v>1.1297730740435317</v>
      </c>
      <c r="AG2162" s="40">
        <f t="array" ref="AG2162">SUM(_xlfn.NORM.DIST($AD$3:$AD$1003,$F2162,$AA2162,FALSE)*WindSpeedStep)</f>
        <v>1.0000000000000038</v>
      </c>
      <c r="AH2162" s="40">
        <f t="array" ref="AH2162">SUM(_xlfn.NORM.DIST($AD$3:$AD$1003,$F2162,$AB2162,FALSE)*WindSpeedStep)</f>
        <v>1.0000000000000033</v>
      </c>
      <c r="AJ2162" s="47">
        <f t="shared" si="635"/>
        <v>9</v>
      </c>
      <c r="AK2162" s="83" t="b">
        <f>COUNTIF('Power Curve'!$D$2:$D$31,AJ2162)&gt;0</f>
        <v>1</v>
      </c>
      <c r="AL2162" s="83" t="b">
        <f t="shared" si="636"/>
        <v>0</v>
      </c>
      <c r="AM2162" s="83" t="b">
        <f t="shared" si="642"/>
        <v>1</v>
      </c>
      <c r="AN2162" s="47" t="str">
        <f t="shared" si="637"/>
        <v>Inner</v>
      </c>
      <c r="AO2162" s="48" t="str">
        <f t="shared" si="638"/>
        <v>0.8-0.9</v>
      </c>
      <c r="AP2162" s="49" t="str">
        <f t="shared" si="643"/>
        <v>17-18</v>
      </c>
      <c r="AQ2162" s="49" t="str">
        <f t="shared" si="644"/>
        <v>Mar</v>
      </c>
      <c r="AR2162" s="48" t="str">
        <f t="shared" si="645"/>
        <v>305-315</v>
      </c>
      <c r="AS2162" s="49" t="str">
        <f t="shared" si="639"/>
        <v>Inner-TI</v>
      </c>
    </row>
    <row r="2163" spans="5:45" x14ac:dyDescent="0.3">
      <c r="E2163" s="15">
        <v>40985.715277777781</v>
      </c>
      <c r="F2163" s="21">
        <v>11.23</v>
      </c>
      <c r="G2163" s="21">
        <v>1630.179946899412</v>
      </c>
      <c r="H2163" s="42">
        <v>1.1932092747629994</v>
      </c>
      <c r="I2163" s="35">
        <v>309.5</v>
      </c>
      <c r="J2163" s="43">
        <v>0.10240427426536063</v>
      </c>
      <c r="K2163" s="44">
        <v>0.15171585294934181</v>
      </c>
      <c r="L2163" s="26">
        <f t="shared" si="627"/>
        <v>11.132001773357194</v>
      </c>
      <c r="M2163" s="26">
        <f t="shared" si="628"/>
        <v>1.0785367350785537</v>
      </c>
      <c r="N2163" s="96">
        <f t="shared" si="629"/>
        <v>12</v>
      </c>
      <c r="O2163" s="26">
        <f t="shared" si="630"/>
        <v>0.14610127131556222</v>
      </c>
      <c r="P2163" s="3">
        <f>IF(L2163&gt;'Power Curve'!$C$37,0,INDEX(Ci,$N2163,1)*POWER(1-O2163,3)+INDEX(Ci,$N2163,2)*3*O2163*POWER(1-O2163,2)+INDEX(Ci,$N2163,3)*3*POWER(O2163,2)*(1-O2163)+INDEX(Ci,$N2163,4)*POWER(O2163,3))</f>
        <v>1802.6320069508663</v>
      </c>
      <c r="Q2163" s="3">
        <f>MAX(0,MIN(P2163-V2163+W2163,'Power Curve'!$C$39))</f>
        <v>1830.9842809288884</v>
      </c>
      <c r="R2163" s="3">
        <f t="shared" si="631"/>
        <v>1630.179946899412</v>
      </c>
      <c r="S2163" s="3">
        <f t="shared" si="632"/>
        <v>200.80433402947642</v>
      </c>
      <c r="T2163" s="3">
        <f t="shared" si="633"/>
        <v>200.80433402947642</v>
      </c>
      <c r="V2163" s="37">
        <f t="array" ref="V2163">SUM(_xlfn.NORM.DIST($AD$3:$AD$1003,$L2163,$AA2163,FALSE)*WindSpeedStep*$AE$3:$AE$1003)/AG2163</f>
        <v>1787.0394857641922</v>
      </c>
      <c r="W2163" s="37">
        <f t="array" ref="W2163">SUM(_xlfn.NORM.DIST($AD$3:$AD$1003,$L2163,$AB2163,FALSE)*WindSpeedStep*$AE$3:$AE$1003)/AH2163</f>
        <v>1815.3917597422144</v>
      </c>
      <c r="Y2163" s="1">
        <f t="shared" si="634"/>
        <v>11</v>
      </c>
      <c r="Z2163" s="99">
        <f>IF(L2163&lt;'Power Curve'!$P$28,'Power Curve'!$Q$28,IF(L2163&gt;'Power Curve'!$P$29,'Power Curve'!$Q$29,INDEX(ReferenceTurbulence,Y2163)+(L2163-INDEX(ReferenceTurbulenceWindSpeed,Y2163))*(INDEX(ReferenceTurbulence,Y2163+1)-INDEX(ReferenceTurbulence,Y2163))/(INDEX(ReferenceTurbulenceWindSpeed,Y2163+1)-INDEX(ReferenceTurbulenceWindSpeed,Y2163))))</f>
        <v>0.11973314682286895</v>
      </c>
      <c r="AA2163" s="100">
        <f t="shared" si="640"/>
        <v>1.3328696027618145</v>
      </c>
      <c r="AB2163" s="29">
        <f t="shared" si="641"/>
        <v>1.139964562721351</v>
      </c>
      <c r="AG2163" s="40">
        <f t="array" ref="AG2163">SUM(_xlfn.NORM.DIST($AD$3:$AD$1003,$F2163,$AA2163,FALSE)*WindSpeedStep)</f>
        <v>1.0000000000000033</v>
      </c>
      <c r="AH2163" s="40">
        <f t="array" ref="AH2163">SUM(_xlfn.NORM.DIST($AD$3:$AD$1003,$F2163,$AB2163,FALSE)*WindSpeedStep)</f>
        <v>1.0000000000000031</v>
      </c>
      <c r="AJ2163" s="47">
        <f t="shared" si="635"/>
        <v>11</v>
      </c>
      <c r="AK2163" s="83" t="b">
        <f>COUNTIF('Power Curve'!$D$2:$D$31,AJ2163)&gt;0</f>
        <v>1</v>
      </c>
      <c r="AL2163" s="83" t="b">
        <f t="shared" si="636"/>
        <v>0</v>
      </c>
      <c r="AM2163" s="83" t="b">
        <f t="shared" si="642"/>
        <v>1</v>
      </c>
      <c r="AN2163" s="47" t="str">
        <f t="shared" si="637"/>
        <v>Inner</v>
      </c>
      <c r="AO2163" s="48" t="str">
        <f t="shared" si="638"/>
        <v>1.0-1.1</v>
      </c>
      <c r="AP2163" s="49" t="str">
        <f t="shared" si="643"/>
        <v>17-18</v>
      </c>
      <c r="AQ2163" s="49" t="str">
        <f t="shared" si="644"/>
        <v>Mar</v>
      </c>
      <c r="AR2163" s="48" t="str">
        <f t="shared" si="645"/>
        <v>305-315</v>
      </c>
      <c r="AS2163" s="49" t="str">
        <f t="shared" si="639"/>
        <v>Inner-TI</v>
      </c>
    </row>
    <row r="2164" spans="5:45" x14ac:dyDescent="0.3">
      <c r="E2164" s="15">
        <v>40985.722222222219</v>
      </c>
      <c r="F2164" s="21">
        <v>8.52</v>
      </c>
      <c r="G2164" s="21">
        <v>1091.650016784668</v>
      </c>
      <c r="H2164" s="42">
        <v>1.1942703375564054</v>
      </c>
      <c r="I2164" s="35">
        <v>294.60000000000002</v>
      </c>
      <c r="J2164" s="43">
        <v>9.154929577464789E-2</v>
      </c>
      <c r="K2164" s="44">
        <v>0.28424323019810416</v>
      </c>
      <c r="L2164" s="26">
        <f t="shared" si="627"/>
        <v>8.4481531927516365</v>
      </c>
      <c r="M2164" s="26">
        <f t="shared" si="628"/>
        <v>0.66373928534611804</v>
      </c>
      <c r="N2164" s="96">
        <f t="shared" si="629"/>
        <v>9</v>
      </c>
      <c r="O2164" s="26">
        <f t="shared" si="630"/>
        <v>0.43926901848420308</v>
      </c>
      <c r="P2164" s="3">
        <f>IF(L2164&gt;'Power Curve'!$C$37,0,INDEX(Ci,$N2164,1)*POWER(1-O2164,3)+INDEX(Ci,$N2164,2)*3*O2164*POWER(1-O2164,2)+INDEX(Ci,$N2164,3)*3*POWER(O2164,2)*(1-O2164)+INDEX(Ci,$N2164,4)*POWER(O2164,3))</f>
        <v>1016.4261883711248</v>
      </c>
      <c r="Q2164" s="3">
        <f>MAX(0,MIN(P2164-V2164+W2164,'Power Curve'!$C$39))</f>
        <v>1004.1692008939204</v>
      </c>
      <c r="R2164" s="3">
        <f t="shared" si="631"/>
        <v>1091.650016784668</v>
      </c>
      <c r="S2164" s="3">
        <f t="shared" si="632"/>
        <v>-87.480815890747522</v>
      </c>
      <c r="T2164" s="3">
        <f t="shared" si="633"/>
        <v>87.480815890747522</v>
      </c>
      <c r="V2164" s="37">
        <f t="array" ref="V2164">SUM(_xlfn.NORM.DIST($AD$3:$AD$1003,$L2164,$AA2164,FALSE)*WindSpeedStep*$AE$3:$AE$1003)/AG2164</f>
        <v>1018.158744280005</v>
      </c>
      <c r="W2164" s="37">
        <f t="array" ref="W2164">SUM(_xlfn.NORM.DIST($AD$3:$AD$1003,$L2164,$AB2164,FALSE)*WindSpeedStep*$AE$3:$AE$1003)/AH2164</f>
        <v>1005.9017568028006</v>
      </c>
      <c r="Y2164" s="1">
        <f t="shared" si="634"/>
        <v>8</v>
      </c>
      <c r="Z2164" s="99">
        <f>IF(L2164&lt;'Power Curve'!$P$28,'Power Curve'!$Q$28,IF(L2164&gt;'Power Curve'!$P$29,'Power Curve'!$Q$29,INDEX(ReferenceTurbulence,Y2164)+(L2164-INDEX(ReferenceTurbulenceWindSpeed,Y2164))*(INDEX(ReferenceTurbulence,Y2164+1)-INDEX(ReferenceTurbulence,Y2164))/(INDEX(ReferenceTurbulenceWindSpeed,Y2164+1)-INDEX(ReferenceTurbulenceWindSpeed,Y2164))))</f>
        <v>0.11990114099761212</v>
      </c>
      <c r="AA2164" s="100">
        <f t="shared" si="640"/>
        <v>1.0129432071335409</v>
      </c>
      <c r="AB2164" s="29">
        <f t="shared" si="641"/>
        <v>0.77342247539275544</v>
      </c>
      <c r="AG2164" s="40">
        <f t="array" ref="AG2164">SUM(_xlfn.NORM.DIST($AD$3:$AD$1003,$F2164,$AA2164,FALSE)*WindSpeedStep)</f>
        <v>1.0000000000000036</v>
      </c>
      <c r="AH2164" s="40">
        <f t="array" ref="AH2164">SUM(_xlfn.NORM.DIST($AD$3:$AD$1003,$F2164,$AB2164,FALSE)*WindSpeedStep)</f>
        <v>1.0000000000000036</v>
      </c>
      <c r="AJ2164" s="47">
        <f t="shared" si="635"/>
        <v>8</v>
      </c>
      <c r="AK2164" s="83" t="b">
        <f>COUNTIF('Power Curve'!$D$2:$D$31,AJ2164)&gt;0</f>
        <v>1</v>
      </c>
      <c r="AL2164" s="83" t="b">
        <f t="shared" si="636"/>
        <v>0</v>
      </c>
      <c r="AM2164" s="83" t="b">
        <f t="shared" si="642"/>
        <v>1</v>
      </c>
      <c r="AN2164" s="47" t="str">
        <f t="shared" si="637"/>
        <v>Outer</v>
      </c>
      <c r="AO2164" s="48" t="str">
        <f t="shared" si="638"/>
        <v>0.6-0.7</v>
      </c>
      <c r="AP2164" s="49" t="str">
        <f t="shared" si="643"/>
        <v>17-18</v>
      </c>
      <c r="AQ2164" s="49" t="str">
        <f t="shared" si="644"/>
        <v>Mar</v>
      </c>
      <c r="AR2164" s="48" t="str">
        <f t="shared" si="645"/>
        <v>285-295</v>
      </c>
      <c r="AS2164" s="49" t="str">
        <f t="shared" si="639"/>
        <v>HWS-LTI</v>
      </c>
    </row>
    <row r="2165" spans="5:45" x14ac:dyDescent="0.3">
      <c r="E2165" s="15">
        <v>40985.729166666664</v>
      </c>
      <c r="F2165" s="21">
        <v>8.08</v>
      </c>
      <c r="G2165" s="21">
        <v>987.4699821472168</v>
      </c>
      <c r="H2165" s="42">
        <v>1.1948143780014224</v>
      </c>
      <c r="I2165" s="35">
        <v>298</v>
      </c>
      <c r="J2165" s="43">
        <v>0.1547029702970297</v>
      </c>
      <c r="K2165" s="44">
        <v>0.24355785100134497</v>
      </c>
      <c r="L2165" s="26">
        <f t="shared" si="627"/>
        <v>8.0130799870100926</v>
      </c>
      <c r="M2165" s="26">
        <f t="shared" si="628"/>
        <v>0.5964973189056012</v>
      </c>
      <c r="N2165" s="96">
        <f t="shared" si="629"/>
        <v>9</v>
      </c>
      <c r="O2165" s="26">
        <f t="shared" si="630"/>
        <v>4.3923064148864085E-3</v>
      </c>
      <c r="P2165" s="3">
        <f>IF(L2165&gt;'Power Curve'!$C$37,0,INDEX(Ci,$N2165,1)*POWER(1-O2165,3)+INDEX(Ci,$N2165,2)*3*O2165*POWER(1-O2165,2)+INDEX(Ci,$N2165,3)*3*POWER(O2165,2)*(1-O2165)+INDEX(Ci,$N2165,4)*POWER(O2165,3))</f>
        <v>882.05684027354243</v>
      </c>
      <c r="Q2165" s="3">
        <f>MAX(0,MIN(P2165-V2165+W2165,'Power Curve'!$C$39))</f>
        <v>898.3626175790132</v>
      </c>
      <c r="R2165" s="3">
        <f t="shared" si="631"/>
        <v>987.4699821472168</v>
      </c>
      <c r="S2165" s="3">
        <f t="shared" si="632"/>
        <v>-89.107364568203593</v>
      </c>
      <c r="T2165" s="3">
        <f t="shared" si="633"/>
        <v>89.107364568203593</v>
      </c>
      <c r="V2165" s="37">
        <f t="array" ref="V2165">SUM(_xlfn.NORM.DIST($AD$3:$AD$1003,$L2165,$AA2165,FALSE)*WindSpeedStep*$AE$3:$AE$1003)/AG2165</f>
        <v>877.81260998965195</v>
      </c>
      <c r="W2165" s="37">
        <f t="array" ref="W2165">SUM(_xlfn.NORM.DIST($AD$3:$AD$1003,$L2165,$AB2165,FALSE)*WindSpeedStep*$AE$3:$AE$1003)/AH2165</f>
        <v>894.11838729512272</v>
      </c>
      <c r="Y2165" s="1">
        <f t="shared" si="634"/>
        <v>8</v>
      </c>
      <c r="Z2165" s="99">
        <f>IF(L2165&lt;'Power Curve'!$P$28,'Power Curve'!$Q$28,IF(L2165&gt;'Power Curve'!$P$29,'Power Curve'!$Q$29,INDEX(ReferenceTurbulence,Y2165)+(L2165-INDEX(ReferenceTurbulenceWindSpeed,Y2165))*(INDEX(ReferenceTurbulence,Y2165+1)-INDEX(ReferenceTurbulence,Y2165))/(INDEX(ReferenceTurbulenceWindSpeed,Y2165+1)-INDEX(ReferenceTurbulenceWindSpeed,Y2165))))</f>
        <v>0.11940131814191345</v>
      </c>
      <c r="AA2165" s="100">
        <f t="shared" si="640"/>
        <v>0.95677231282559172</v>
      </c>
      <c r="AB2165" s="29">
        <f t="shared" si="641"/>
        <v>1.2396472752181456</v>
      </c>
      <c r="AG2165" s="40">
        <f t="array" ref="AG2165">SUM(_xlfn.NORM.DIST($AD$3:$AD$1003,$F2165,$AA2165,FALSE)*WindSpeedStep)</f>
        <v>1.0000000000000031</v>
      </c>
      <c r="AH2165" s="40">
        <f t="array" ref="AH2165">SUM(_xlfn.NORM.DIST($AD$3:$AD$1003,$F2165,$AB2165,FALSE)*WindSpeedStep)</f>
        <v>0.9999999999731165</v>
      </c>
      <c r="AJ2165" s="47">
        <f t="shared" si="635"/>
        <v>8</v>
      </c>
      <c r="AK2165" s="83" t="b">
        <f>COUNTIF('Power Curve'!$D$2:$D$31,AJ2165)&gt;0</f>
        <v>1</v>
      </c>
      <c r="AL2165" s="83" t="b">
        <f t="shared" si="636"/>
        <v>0</v>
      </c>
      <c r="AM2165" s="83" t="b">
        <f t="shared" si="642"/>
        <v>1</v>
      </c>
      <c r="AN2165" s="47" t="str">
        <f t="shared" si="637"/>
        <v>Outer</v>
      </c>
      <c r="AO2165" s="48" t="str">
        <f t="shared" si="638"/>
        <v>0.5-0.6</v>
      </c>
      <c r="AP2165" s="49" t="str">
        <f t="shared" si="643"/>
        <v>17-18</v>
      </c>
      <c r="AQ2165" s="49" t="str">
        <f t="shared" si="644"/>
        <v>Mar</v>
      </c>
      <c r="AR2165" s="48" t="str">
        <f t="shared" si="645"/>
        <v>295-305</v>
      </c>
      <c r="AS2165" s="49" t="str">
        <f t="shared" si="639"/>
        <v>HWS-HTI</v>
      </c>
    </row>
    <row r="2166" spans="5:45" x14ac:dyDescent="0.3">
      <c r="E2166" s="15">
        <v>40985.736111111109</v>
      </c>
      <c r="F2166" s="21">
        <v>9.67</v>
      </c>
      <c r="G2166" s="21">
        <v>1528.8500518798851</v>
      </c>
      <c r="H2166" s="42">
        <v>1.1950358119385724</v>
      </c>
      <c r="I2166" s="35">
        <v>300.39999999999998</v>
      </c>
      <c r="J2166" s="43">
        <v>9.927611168562564E-2</v>
      </c>
      <c r="K2166" s="44">
        <v>0.20346622261314876</v>
      </c>
      <c r="L2166" s="26">
        <f t="shared" si="627"/>
        <v>9.5905037145419421</v>
      </c>
      <c r="M2166" s="26">
        <f t="shared" si="628"/>
        <v>0.84029324094678104</v>
      </c>
      <c r="N2166" s="96">
        <f t="shared" si="629"/>
        <v>10</v>
      </c>
      <c r="O2166" s="26">
        <f t="shared" si="630"/>
        <v>0.61795457620535332</v>
      </c>
      <c r="P2166" s="3">
        <f>IF(L2166&gt;'Power Curve'!$C$37,0,INDEX(Ci,$N2166,1)*POWER(1-O2166,3)+INDEX(Ci,$N2166,2)*3*O2166*POWER(1-O2166,2)+INDEX(Ci,$N2166,3)*3*POWER(O2166,2)*(1-O2166)+INDEX(Ci,$N2166,4)*POWER(O2166,3))</f>
        <v>1402.5619048487576</v>
      </c>
      <c r="Q2166" s="3">
        <f>MAX(0,MIN(P2166-V2166+W2166,'Power Curve'!$C$39))</f>
        <v>1410.3967541743539</v>
      </c>
      <c r="R2166" s="3">
        <f t="shared" si="631"/>
        <v>1528.8500518798851</v>
      </c>
      <c r="S2166" s="3">
        <f t="shared" si="632"/>
        <v>-118.45329770553121</v>
      </c>
      <c r="T2166" s="3">
        <f t="shared" si="633"/>
        <v>118.45329770553121</v>
      </c>
      <c r="V2166" s="37">
        <f t="array" ref="V2166">SUM(_xlfn.NORM.DIST($AD$3:$AD$1003,$L2166,$AA2166,FALSE)*WindSpeedStep*$AE$3:$AE$1003)/AG2166</f>
        <v>1405.0753601524793</v>
      </c>
      <c r="W2166" s="37">
        <f t="array" ref="W2166">SUM(_xlfn.NORM.DIST($AD$3:$AD$1003,$L2166,$AB2166,FALSE)*WindSpeedStep*$AE$3:$AE$1003)/AH2166</f>
        <v>1412.9102094780756</v>
      </c>
      <c r="Y2166" s="1">
        <f t="shared" si="634"/>
        <v>9</v>
      </c>
      <c r="Z2166" s="99">
        <f>IF(L2166&lt;'Power Curve'!$P$28,'Power Curve'!$Q$28,IF(L2166&gt;'Power Curve'!$P$29,'Power Curve'!$Q$29,INDEX(ReferenceTurbulence,Y2166)+(L2166-INDEX(ReferenceTurbulenceWindSpeed,Y2166))*(INDEX(ReferenceTurbulence,Y2166+1)-INDEX(ReferenceTurbulence,Y2166))/(INDEX(ReferenceTurbulenceWindSpeed,Y2166+1)-INDEX(ReferenceTurbulenceWindSpeed,Y2166))))</f>
        <v>0.12022138390218634</v>
      </c>
      <c r="AA2166" s="100">
        <f t="shared" si="640"/>
        <v>1.1529836288812909</v>
      </c>
      <c r="AB2166" s="29">
        <f t="shared" si="641"/>
        <v>0.95210791788627336</v>
      </c>
      <c r="AG2166" s="40">
        <f t="array" ref="AG2166">SUM(_xlfn.NORM.DIST($AD$3:$AD$1003,$F2166,$AA2166,FALSE)*WindSpeedStep)</f>
        <v>1.0000000000000042</v>
      </c>
      <c r="AH2166" s="40">
        <f t="array" ref="AH2166">SUM(_xlfn.NORM.DIST($AD$3:$AD$1003,$F2166,$AB2166,FALSE)*WindSpeedStep)</f>
        <v>1.0000000000000036</v>
      </c>
      <c r="AJ2166" s="47">
        <f t="shared" si="635"/>
        <v>10</v>
      </c>
      <c r="AK2166" s="83" t="b">
        <f>COUNTIF('Power Curve'!$D$2:$D$31,AJ2166)&gt;0</f>
        <v>1</v>
      </c>
      <c r="AL2166" s="83" t="b">
        <f t="shared" si="636"/>
        <v>0</v>
      </c>
      <c r="AM2166" s="83" t="b">
        <f t="shared" si="642"/>
        <v>1</v>
      </c>
      <c r="AN2166" s="47" t="str">
        <f t="shared" si="637"/>
        <v>Outer</v>
      </c>
      <c r="AO2166" s="48" t="str">
        <f t="shared" si="638"/>
        <v>0.8-0.9</v>
      </c>
      <c r="AP2166" s="49" t="str">
        <f t="shared" si="643"/>
        <v>17-18</v>
      </c>
      <c r="AQ2166" s="49" t="str">
        <f t="shared" si="644"/>
        <v>Mar</v>
      </c>
      <c r="AR2166" s="48" t="str">
        <f t="shared" si="645"/>
        <v>295-305</v>
      </c>
      <c r="AS2166" s="49" t="str">
        <f t="shared" si="639"/>
        <v>HWS-LTI</v>
      </c>
    </row>
    <row r="2167" spans="5:45" x14ac:dyDescent="0.3">
      <c r="E2167" s="15">
        <v>40985.743055555555</v>
      </c>
      <c r="F2167" s="21">
        <v>10.039999999999999</v>
      </c>
      <c r="G2167" s="21">
        <v>1617.669967651372</v>
      </c>
      <c r="H2167" s="42">
        <v>1.1955232566837579</v>
      </c>
      <c r="I2167" s="35">
        <v>298.3</v>
      </c>
      <c r="J2167" s="43">
        <v>0.11354581673306773</v>
      </c>
      <c r="K2167" s="44">
        <v>0.23401887286941875</v>
      </c>
      <c r="L2167" s="26">
        <f t="shared" si="627"/>
        <v>9.9588156446589782</v>
      </c>
      <c r="M2167" s="26">
        <f t="shared" si="628"/>
        <v>0.89721703702923628</v>
      </c>
      <c r="N2167" s="96">
        <f t="shared" si="629"/>
        <v>11</v>
      </c>
      <c r="O2167" s="26">
        <f t="shared" si="630"/>
        <v>8.6248711609604716E-3</v>
      </c>
      <c r="P2167" s="3">
        <f>IF(L2167&gt;'Power Curve'!$C$37,0,INDEX(Ci,$N2167,1)*POWER(1-O2167,3)+INDEX(Ci,$N2167,2)*3*O2167*POWER(1-O2167,2)+INDEX(Ci,$N2167,3)*3*POWER(O2167,2)*(1-O2167)+INDEX(Ci,$N2167,4)*POWER(O2167,3))</f>
        <v>1521.5106220069847</v>
      </c>
      <c r="Q2167" s="3">
        <f>MAX(0,MIN(P2167-V2167+W2167,'Power Curve'!$C$39))</f>
        <v>1527.0151632628977</v>
      </c>
      <c r="R2167" s="3">
        <f t="shared" si="631"/>
        <v>1617.669967651372</v>
      </c>
      <c r="S2167" s="3">
        <f t="shared" si="632"/>
        <v>-90.654804388474304</v>
      </c>
      <c r="T2167" s="3">
        <f t="shared" si="633"/>
        <v>90.654804388474304</v>
      </c>
      <c r="V2167" s="37">
        <f t="array" ref="V2167">SUM(_xlfn.NORM.DIST($AD$3:$AD$1003,$L2167,$AA2167,FALSE)*WindSpeedStep*$AE$3:$AE$1003)/AG2167</f>
        <v>1519.036529831405</v>
      </c>
      <c r="W2167" s="37">
        <f t="array" ref="W2167">SUM(_xlfn.NORM.DIST($AD$3:$AD$1003,$L2167,$AB2167,FALSE)*WindSpeedStep*$AE$3:$AE$1003)/AH2167</f>
        <v>1524.541071087318</v>
      </c>
      <c r="Y2167" s="1">
        <f t="shared" si="634"/>
        <v>10</v>
      </c>
      <c r="Z2167" s="99">
        <f>IF(L2167&lt;'Power Curve'!$P$28,'Power Curve'!$Q$28,IF(L2167&gt;'Power Curve'!$P$29,'Power Curve'!$Q$29,INDEX(ReferenceTurbulence,Y2167)+(L2167-INDEX(ReferenceTurbulenceWindSpeed,Y2167))*(INDEX(ReferenceTurbulence,Y2167+1)-INDEX(ReferenceTurbulence,Y2167))/(INDEX(ReferenceTurbulenceWindSpeed,Y2167+1)-INDEX(ReferenceTurbulenceWindSpeed,Y2167))))</f>
        <v>0.120020704901268</v>
      </c>
      <c r="AA2167" s="100">
        <f t="shared" si="640"/>
        <v>1.1952640736537463</v>
      </c>
      <c r="AB2167" s="29">
        <f t="shared" si="641"/>
        <v>1.1307818560668561</v>
      </c>
      <c r="AG2167" s="40">
        <f t="array" ref="AG2167">SUM(_xlfn.NORM.DIST($AD$3:$AD$1003,$F2167,$AA2167,FALSE)*WindSpeedStep)</f>
        <v>1.0000000000000031</v>
      </c>
      <c r="AH2167" s="40">
        <f t="array" ref="AH2167">SUM(_xlfn.NORM.DIST($AD$3:$AD$1003,$F2167,$AB2167,FALSE)*WindSpeedStep)</f>
        <v>1.0000000000000038</v>
      </c>
      <c r="AJ2167" s="47">
        <f t="shared" si="635"/>
        <v>10</v>
      </c>
      <c r="AK2167" s="83" t="b">
        <f>COUNTIF('Power Curve'!$D$2:$D$31,AJ2167)&gt;0</f>
        <v>1</v>
      </c>
      <c r="AL2167" s="83" t="b">
        <f t="shared" si="636"/>
        <v>0</v>
      </c>
      <c r="AM2167" s="83" t="b">
        <f t="shared" si="642"/>
        <v>1</v>
      </c>
      <c r="AN2167" s="47" t="str">
        <f t="shared" si="637"/>
        <v>Inner</v>
      </c>
      <c r="AO2167" s="48" t="str">
        <f t="shared" si="638"/>
        <v>0.8-0.9</v>
      </c>
      <c r="AP2167" s="49" t="str">
        <f t="shared" si="643"/>
        <v>17-18</v>
      </c>
      <c r="AQ2167" s="49" t="str">
        <f t="shared" si="644"/>
        <v>Mar</v>
      </c>
      <c r="AR2167" s="48" t="str">
        <f t="shared" si="645"/>
        <v>295-305</v>
      </c>
      <c r="AS2167" s="49" t="str">
        <f t="shared" si="639"/>
        <v>Inner-TI</v>
      </c>
    </row>
    <row r="2168" spans="5:45" x14ac:dyDescent="0.3">
      <c r="E2168" s="15">
        <v>40985.75</v>
      </c>
      <c r="F2168" s="21">
        <v>8.1999999999999993</v>
      </c>
      <c r="G2168" s="21">
        <v>1061.4499969482424</v>
      </c>
      <c r="H2168" s="42">
        <v>1.1966005059833922</v>
      </c>
      <c r="I2168" s="35">
        <v>298</v>
      </c>
      <c r="J2168" s="43">
        <v>9.0243902439024401E-2</v>
      </c>
      <c r="K2168" s="44">
        <v>0.25806102239962281</v>
      </c>
      <c r="L2168" s="26">
        <f t="shared" si="627"/>
        <v>8.1361363263302877</v>
      </c>
      <c r="M2168" s="26">
        <f t="shared" si="628"/>
        <v>0.61551607282945675</v>
      </c>
      <c r="N2168" s="96">
        <f t="shared" si="629"/>
        <v>9</v>
      </c>
      <c r="O2168" s="26">
        <f t="shared" si="630"/>
        <v>0.12739306935923311</v>
      </c>
      <c r="P2168" s="3">
        <f>IF(L2168&gt;'Power Curve'!$C$37,0,INDEX(Ci,$N2168,1)*POWER(1-O2168,3)+INDEX(Ci,$N2168,2)*3*O2168*POWER(1-O2168,2)+INDEX(Ci,$N2168,3)*3*POWER(O2168,2)*(1-O2168)+INDEX(Ci,$N2168,4)*POWER(O2168,3))</f>
        <v>919.22751794918327</v>
      </c>
      <c r="Q2168" s="3">
        <f>MAX(0,MIN(P2168-V2168+W2168,'Power Curve'!$C$39))</f>
        <v>906.85764631489792</v>
      </c>
      <c r="R2168" s="3">
        <f t="shared" si="631"/>
        <v>1061.4499969482424</v>
      </c>
      <c r="S2168" s="3">
        <f t="shared" si="632"/>
        <v>-154.59235063334449</v>
      </c>
      <c r="T2168" s="3">
        <f t="shared" si="633"/>
        <v>154.59235063334449</v>
      </c>
      <c r="V2168" s="37">
        <f t="array" ref="V2168">SUM(_xlfn.NORM.DIST($AD$3:$AD$1003,$L2168,$AA2168,FALSE)*WindSpeedStep*$AE$3:$AE$1003)/AG2168</f>
        <v>916.48650160807199</v>
      </c>
      <c r="W2168" s="37">
        <f t="array" ref="W2168">SUM(_xlfn.NORM.DIST($AD$3:$AD$1003,$L2168,$AB2168,FALSE)*WindSpeedStep*$AE$3:$AE$1003)/AH2168</f>
        <v>904.11662997378664</v>
      </c>
      <c r="Y2168" s="1">
        <f t="shared" si="634"/>
        <v>8</v>
      </c>
      <c r="Z2168" s="99">
        <f>IF(L2168&lt;'Power Curve'!$P$28,'Power Curve'!$Q$28,IF(L2168&gt;'Power Curve'!$P$29,'Power Curve'!$Q$29,INDEX(ReferenceTurbulence,Y2168)+(L2168-INDEX(ReferenceTurbulenceWindSpeed,Y2168))*(INDEX(ReferenceTurbulence,Y2168+1)-INDEX(ReferenceTurbulence,Y2168))/(INDEX(ReferenceTurbulenceWindSpeed,Y2168+1)-INDEX(ReferenceTurbulenceWindSpeed,Y2168))))</f>
        <v>0.11954268830702397</v>
      </c>
      <c r="AA2168" s="100">
        <f t="shared" si="640"/>
        <v>0.97261560888195664</v>
      </c>
      <c r="AB2168" s="29">
        <f t="shared" si="641"/>
        <v>0.73423669286395288</v>
      </c>
      <c r="AG2168" s="40">
        <f t="array" ref="AG2168">SUM(_xlfn.NORM.DIST($AD$3:$AD$1003,$F2168,$AA2168,FALSE)*WindSpeedStep)</f>
        <v>1.0000000000000036</v>
      </c>
      <c r="AH2168" s="40">
        <f t="array" ref="AH2168">SUM(_xlfn.NORM.DIST($AD$3:$AD$1003,$F2168,$AB2168,FALSE)*WindSpeedStep)</f>
        <v>1.0000000000000033</v>
      </c>
      <c r="AJ2168" s="47">
        <f t="shared" si="635"/>
        <v>8</v>
      </c>
      <c r="AK2168" s="83" t="b">
        <f>COUNTIF('Power Curve'!$D$2:$D$31,AJ2168)&gt;0</f>
        <v>1</v>
      </c>
      <c r="AL2168" s="83" t="b">
        <f t="shared" si="636"/>
        <v>0</v>
      </c>
      <c r="AM2168" s="83" t="b">
        <f t="shared" si="642"/>
        <v>1</v>
      </c>
      <c r="AN2168" s="47" t="str">
        <f t="shared" si="637"/>
        <v>Outer</v>
      </c>
      <c r="AO2168" s="48" t="str">
        <f t="shared" si="638"/>
        <v>0.6-0.7</v>
      </c>
      <c r="AP2168" s="49" t="str">
        <f t="shared" si="643"/>
        <v>18-19</v>
      </c>
      <c r="AQ2168" s="49" t="str">
        <f t="shared" si="644"/>
        <v>Mar</v>
      </c>
      <c r="AR2168" s="48" t="str">
        <f t="shared" si="645"/>
        <v>295-305</v>
      </c>
      <c r="AS2168" s="49" t="str">
        <f t="shared" si="639"/>
        <v>HWS-LTI</v>
      </c>
    </row>
    <row r="2169" spans="5:45" x14ac:dyDescent="0.3">
      <c r="E2169" s="15">
        <v>40985.756944444445</v>
      </c>
      <c r="F2169" s="21">
        <v>9.2899999999999991</v>
      </c>
      <c r="G2169" s="21">
        <v>1401.6099700927759</v>
      </c>
      <c r="H2169" s="42">
        <v>1.196866959729548</v>
      </c>
      <c r="I2169" s="35">
        <v>297.2</v>
      </c>
      <c r="J2169" s="43">
        <v>6.8891280947255121E-2</v>
      </c>
      <c r="K2169" s="44">
        <v>0.28240619457232385</v>
      </c>
      <c r="L2169" s="26">
        <f t="shared" si="627"/>
        <v>9.218331261635532</v>
      </c>
      <c r="M2169" s="26">
        <f t="shared" si="628"/>
        <v>0.78277278862252508</v>
      </c>
      <c r="N2169" s="96">
        <f t="shared" si="629"/>
        <v>10</v>
      </c>
      <c r="O2169" s="26">
        <f t="shared" si="630"/>
        <v>0.22235937654449597</v>
      </c>
      <c r="P2169" s="3">
        <f>IF(L2169&gt;'Power Curve'!$C$37,0,INDEX(Ci,$N2169,1)*POWER(1-O2169,3)+INDEX(Ci,$N2169,2)*3*O2169*POWER(1-O2169,2)+INDEX(Ci,$N2169,3)*3*POWER(O2169,2)*(1-O2169)+INDEX(Ci,$N2169,4)*POWER(O2169,3))</f>
        <v>1269.9616553777782</v>
      </c>
      <c r="Q2169" s="3">
        <f>MAX(0,MIN(P2169-V2169+W2169,'Power Curve'!$C$39))</f>
        <v>1263.496929822865</v>
      </c>
      <c r="R2169" s="3">
        <f t="shared" si="631"/>
        <v>1401.6099700927759</v>
      </c>
      <c r="S2169" s="3">
        <f t="shared" si="632"/>
        <v>-138.11304026991093</v>
      </c>
      <c r="T2169" s="3">
        <f t="shared" si="633"/>
        <v>138.11304026991093</v>
      </c>
      <c r="V2169" s="37">
        <f t="array" ref="V2169">SUM(_xlfn.NORM.DIST($AD$3:$AD$1003,$L2169,$AA2169,FALSE)*WindSpeedStep*$AE$3:$AE$1003)/AG2169</f>
        <v>1281.0750040867188</v>
      </c>
      <c r="W2169" s="37">
        <f t="array" ref="W2169">SUM(_xlfn.NORM.DIST($AD$3:$AD$1003,$L2169,$AB2169,FALSE)*WindSpeedStep*$AE$3:$AE$1003)/AH2169</f>
        <v>1274.6102785318055</v>
      </c>
      <c r="Y2169" s="1">
        <f t="shared" si="634"/>
        <v>9</v>
      </c>
      <c r="Z2169" s="99">
        <f>IF(L2169&lt;'Power Curve'!$P$28,'Power Curve'!$Q$28,IF(L2169&gt;'Power Curve'!$P$29,'Power Curve'!$Q$29,INDEX(ReferenceTurbulence,Y2169)+(L2169-INDEX(ReferenceTurbulenceWindSpeed,Y2169))*(INDEX(ReferenceTurbulence,Y2169+1)-INDEX(ReferenceTurbulence,Y2169))/(INDEX(ReferenceTurbulenceWindSpeed,Y2169+1)-INDEX(ReferenceTurbulenceWindSpeed,Y2169))))</f>
        <v>0.12042894566807444</v>
      </c>
      <c r="AA2169" s="100">
        <f t="shared" si="640"/>
        <v>1.1101539146578177</v>
      </c>
      <c r="AB2169" s="29">
        <f t="shared" si="641"/>
        <v>0.63506264881019814</v>
      </c>
      <c r="AG2169" s="40">
        <f t="array" ref="AG2169">SUM(_xlfn.NORM.DIST($AD$3:$AD$1003,$F2169,$AA2169,FALSE)*WindSpeedStep)</f>
        <v>1.0000000000000031</v>
      </c>
      <c r="AH2169" s="40">
        <f t="array" ref="AH2169">SUM(_xlfn.NORM.DIST($AD$3:$AD$1003,$F2169,$AB2169,FALSE)*WindSpeedStep)</f>
        <v>1.0000000000000036</v>
      </c>
      <c r="AJ2169" s="47">
        <f t="shared" si="635"/>
        <v>9</v>
      </c>
      <c r="AK2169" s="83" t="b">
        <f>COUNTIF('Power Curve'!$D$2:$D$31,AJ2169)&gt;0</f>
        <v>1</v>
      </c>
      <c r="AL2169" s="83" t="b">
        <f t="shared" si="636"/>
        <v>0</v>
      </c>
      <c r="AM2169" s="83" t="b">
        <f t="shared" si="642"/>
        <v>1</v>
      </c>
      <c r="AN2169" s="47" t="str">
        <f t="shared" si="637"/>
        <v>Outer</v>
      </c>
      <c r="AO2169" s="48" t="str">
        <f t="shared" si="638"/>
        <v>0.7-0.8</v>
      </c>
      <c r="AP2169" s="49" t="str">
        <f t="shared" si="643"/>
        <v>18-19</v>
      </c>
      <c r="AQ2169" s="49" t="str">
        <f t="shared" si="644"/>
        <v>Mar</v>
      </c>
      <c r="AR2169" s="48" t="str">
        <f t="shared" si="645"/>
        <v>295-305</v>
      </c>
      <c r="AS2169" s="49" t="str">
        <f t="shared" si="639"/>
        <v>HWS-LTI</v>
      </c>
    </row>
    <row r="2170" spans="5:45" x14ac:dyDescent="0.3">
      <c r="E2170" s="15">
        <v>40985.763888888891</v>
      </c>
      <c r="F2170" s="21">
        <v>9.19</v>
      </c>
      <c r="G2170" s="21">
        <v>1257.660018920898</v>
      </c>
      <c r="H2170" s="42">
        <v>1.197133532167634</v>
      </c>
      <c r="I2170" s="35">
        <v>300.5</v>
      </c>
      <c r="J2170" s="43">
        <v>8.5963003264417859E-2</v>
      </c>
      <c r="K2170" s="44">
        <v>0.23547996950817593</v>
      </c>
      <c r="L2170" s="26">
        <f t="shared" si="627"/>
        <v>9.119779690507718</v>
      </c>
      <c r="M2170" s="26">
        <f t="shared" si="628"/>
        <v>0.76754132561587574</v>
      </c>
      <c r="N2170" s="96">
        <f t="shared" si="629"/>
        <v>10</v>
      </c>
      <c r="O2170" s="26">
        <f t="shared" si="630"/>
        <v>0.11760544284322154</v>
      </c>
      <c r="P2170" s="3">
        <f>IF(L2170&gt;'Power Curve'!$C$37,0,INDEX(Ci,$N2170,1)*POWER(1-O2170,3)+INDEX(Ci,$N2170,2)*3*O2170*POWER(1-O2170,2)+INDEX(Ci,$N2170,3)*3*POWER(O2170,2)*(1-O2170)+INDEX(Ci,$N2170,4)*POWER(O2170,3))</f>
        <v>1235.5735515615604</v>
      </c>
      <c r="Q2170" s="3">
        <f>MAX(0,MIN(P2170-V2170+W2170,'Power Curve'!$C$39))</f>
        <v>1230.1308119244916</v>
      </c>
      <c r="R2170" s="3">
        <f t="shared" si="631"/>
        <v>1257.660018920898</v>
      </c>
      <c r="S2170" s="3">
        <f t="shared" si="632"/>
        <v>-27.529206996406401</v>
      </c>
      <c r="T2170" s="3">
        <f t="shared" si="633"/>
        <v>27.529206996406401</v>
      </c>
      <c r="V2170" s="37">
        <f t="array" ref="V2170">SUM(_xlfn.NORM.DIST($AD$3:$AD$1003,$L2170,$AA2170,FALSE)*WindSpeedStep*$AE$3:$AE$1003)/AG2170</f>
        <v>1247.4014383990775</v>
      </c>
      <c r="W2170" s="37">
        <f t="array" ref="W2170">SUM(_xlfn.NORM.DIST($AD$3:$AD$1003,$L2170,$AB2170,FALSE)*WindSpeedStep*$AE$3:$AE$1003)/AH2170</f>
        <v>1241.9586987620087</v>
      </c>
      <c r="Y2170" s="1">
        <f t="shared" si="634"/>
        <v>9</v>
      </c>
      <c r="Z2170" s="99">
        <f>IF(L2170&lt;'Power Curve'!$P$28,'Power Curve'!$Q$28,IF(L2170&gt;'Power Curve'!$P$29,'Power Curve'!$Q$29,INDEX(ReferenceTurbulence,Y2170)+(L2170-INDEX(ReferenceTurbulenceWindSpeed,Y2170))*(INDEX(ReferenceTurbulence,Y2170+1)-INDEX(ReferenceTurbulence,Y2170))/(INDEX(ReferenceTurbulenceWindSpeed,Y2170+1)-INDEX(ReferenceTurbulenceWindSpeed,Y2170))))</f>
        <v>0.12048390819411468</v>
      </c>
      <c r="AA2170" s="100">
        <f t="shared" si="640"/>
        <v>1.0987866989816835</v>
      </c>
      <c r="AB2170" s="29">
        <f t="shared" si="641"/>
        <v>0.78396365130588663</v>
      </c>
      <c r="AG2170" s="40">
        <f t="array" ref="AG2170">SUM(_xlfn.NORM.DIST($AD$3:$AD$1003,$F2170,$AA2170,FALSE)*WindSpeedStep)</f>
        <v>1.0000000000000033</v>
      </c>
      <c r="AH2170" s="40">
        <f t="array" ref="AH2170">SUM(_xlfn.NORM.DIST($AD$3:$AD$1003,$F2170,$AB2170,FALSE)*WindSpeedStep)</f>
        <v>1.0000000000000036</v>
      </c>
      <c r="AJ2170" s="47">
        <f t="shared" si="635"/>
        <v>9</v>
      </c>
      <c r="AK2170" s="83" t="b">
        <f>COUNTIF('Power Curve'!$D$2:$D$31,AJ2170)&gt;0</f>
        <v>1</v>
      </c>
      <c r="AL2170" s="83" t="b">
        <f t="shared" si="636"/>
        <v>0</v>
      </c>
      <c r="AM2170" s="83" t="b">
        <f t="shared" si="642"/>
        <v>1</v>
      </c>
      <c r="AN2170" s="47" t="str">
        <f t="shared" si="637"/>
        <v>Outer</v>
      </c>
      <c r="AO2170" s="48" t="str">
        <f t="shared" si="638"/>
        <v>0.7-0.8</v>
      </c>
      <c r="AP2170" s="49" t="str">
        <f t="shared" si="643"/>
        <v>18-19</v>
      </c>
      <c r="AQ2170" s="49" t="str">
        <f t="shared" si="644"/>
        <v>Mar</v>
      </c>
      <c r="AR2170" s="48" t="str">
        <f t="shared" si="645"/>
        <v>295-305</v>
      </c>
      <c r="AS2170" s="49" t="str">
        <f t="shared" si="639"/>
        <v>HWS-LTI</v>
      </c>
    </row>
    <row r="2171" spans="5:45" x14ac:dyDescent="0.3">
      <c r="E2171" s="15">
        <v>40985.770833333336</v>
      </c>
      <c r="F2171" s="21">
        <v>7.9</v>
      </c>
      <c r="G2171" s="21">
        <v>824.0299987792971</v>
      </c>
      <c r="H2171" s="42">
        <v>1.1980794531851342</v>
      </c>
      <c r="I2171" s="35">
        <v>304.2</v>
      </c>
      <c r="J2171" s="43">
        <v>7.848101265822785E-2</v>
      </c>
      <c r="K2171" s="44">
        <v>0.24731538226726452</v>
      </c>
      <c r="L2171" s="26">
        <f t="shared" si="627"/>
        <v>7.8417008120494645</v>
      </c>
      <c r="M2171" s="26">
        <f t="shared" si="628"/>
        <v>0.57001011496100384</v>
      </c>
      <c r="N2171" s="96">
        <f t="shared" si="629"/>
        <v>8</v>
      </c>
      <c r="O2171" s="26">
        <f t="shared" si="630"/>
        <v>0.83193285973501374</v>
      </c>
      <c r="P2171" s="3">
        <f>IF(L2171&gt;'Power Curve'!$C$37,0,INDEX(Ci,$N2171,1)*POWER(1-O2171,3)+INDEX(Ci,$N2171,2)*3*O2171*POWER(1-O2171,2)+INDEX(Ci,$N2171,3)*3*POWER(O2171,2)*(1-O2171)+INDEX(Ci,$N2171,4)*POWER(O2171,3))</f>
        <v>831.10163814898726</v>
      </c>
      <c r="Q2171" s="3">
        <f>MAX(0,MIN(P2171-V2171+W2171,'Power Curve'!$C$39))</f>
        <v>816.64101141868389</v>
      </c>
      <c r="R2171" s="3">
        <f t="shared" si="631"/>
        <v>824.0299987792971</v>
      </c>
      <c r="S2171" s="3">
        <f t="shared" si="632"/>
        <v>-7.3889873606132142</v>
      </c>
      <c r="T2171" s="3">
        <f t="shared" si="633"/>
        <v>7.3889873606132142</v>
      </c>
      <c r="V2171" s="37">
        <f t="array" ref="V2171">SUM(_xlfn.NORM.DIST($AD$3:$AD$1003,$L2171,$AA2171,FALSE)*WindSpeedStep*$AE$3:$AE$1003)/AG2171</f>
        <v>825.53257392572857</v>
      </c>
      <c r="W2171" s="37">
        <f t="array" ref="W2171">SUM(_xlfn.NORM.DIST($AD$3:$AD$1003,$L2171,$AB2171,FALSE)*WindSpeedStep*$AE$3:$AE$1003)/AH2171</f>
        <v>811.0719471954252</v>
      </c>
      <c r="Y2171" s="1">
        <f t="shared" si="634"/>
        <v>7</v>
      </c>
      <c r="Z2171" s="99">
        <f>IF(L2171&lt;'Power Curve'!$P$28,'Power Curve'!$Q$28,IF(L2171&gt;'Power Curve'!$P$29,'Power Curve'!$Q$29,INDEX(ReferenceTurbulence,Y2171)+(L2171-INDEX(ReferenceTurbulenceWindSpeed,Y2171))*(INDEX(ReferenceTurbulence,Y2171+1)-INDEX(ReferenceTurbulence,Y2171))/(INDEX(ReferenceTurbulenceWindSpeed,Y2171+1)-INDEX(ReferenceTurbulenceWindSpeed,Y2171))))</f>
        <v>0.11944264941211379</v>
      </c>
      <c r="AA2171" s="100">
        <f t="shared" si="640"/>
        <v>0.9366335208883122</v>
      </c>
      <c r="AB2171" s="29">
        <f t="shared" si="641"/>
        <v>0.6154246206924896</v>
      </c>
      <c r="AG2171" s="40">
        <f t="array" ref="AG2171">SUM(_xlfn.NORM.DIST($AD$3:$AD$1003,$F2171,$AA2171,FALSE)*WindSpeedStep)</f>
        <v>1.0000000000000029</v>
      </c>
      <c r="AH2171" s="40">
        <f t="array" ref="AH2171">SUM(_xlfn.NORM.DIST($AD$3:$AD$1003,$F2171,$AB2171,FALSE)*WindSpeedStep)</f>
        <v>1.0000000000000033</v>
      </c>
      <c r="AJ2171" s="47">
        <f t="shared" si="635"/>
        <v>8</v>
      </c>
      <c r="AK2171" s="83" t="b">
        <f>COUNTIF('Power Curve'!$D$2:$D$31,AJ2171)&gt;0</f>
        <v>1</v>
      </c>
      <c r="AL2171" s="83" t="b">
        <f t="shared" si="636"/>
        <v>0</v>
      </c>
      <c r="AM2171" s="83" t="b">
        <f t="shared" si="642"/>
        <v>1</v>
      </c>
      <c r="AN2171" s="47" t="str">
        <f t="shared" si="637"/>
        <v>Outer</v>
      </c>
      <c r="AO2171" s="48" t="str">
        <f t="shared" si="638"/>
        <v>0.5-0.6</v>
      </c>
      <c r="AP2171" s="49" t="str">
        <f t="shared" si="643"/>
        <v>18-19</v>
      </c>
      <c r="AQ2171" s="49" t="str">
        <f t="shared" si="644"/>
        <v>Mar</v>
      </c>
      <c r="AR2171" s="48" t="str">
        <f t="shared" si="645"/>
        <v>295-305</v>
      </c>
      <c r="AS2171" s="49" t="str">
        <f t="shared" si="639"/>
        <v>HWS-LTI</v>
      </c>
    </row>
    <row r="2172" spans="5:45" x14ac:dyDescent="0.3">
      <c r="E2172" s="15">
        <v>40985.777777777781</v>
      </c>
      <c r="F2172" s="21">
        <v>7.01</v>
      </c>
      <c r="G2172" s="21">
        <v>579.2799854278569</v>
      </c>
      <c r="H2172" s="42">
        <v>1.1990263573404347</v>
      </c>
      <c r="I2172" s="35">
        <v>297.60000000000002</v>
      </c>
      <c r="J2172" s="43">
        <v>7.5606276747503573E-2</v>
      </c>
      <c r="K2172" s="44">
        <v>0.26589107619637325</v>
      </c>
      <c r="L2172" s="26">
        <f t="shared" si="627"/>
        <v>6.9601013723886851</v>
      </c>
      <c r="M2172" s="26">
        <f t="shared" si="628"/>
        <v>0.43375607965535862</v>
      </c>
      <c r="N2172" s="96">
        <f t="shared" si="629"/>
        <v>7</v>
      </c>
      <c r="O2172" s="26">
        <f t="shared" si="630"/>
        <v>0.94406581125906597</v>
      </c>
      <c r="P2172" s="3">
        <f>IF(L2172&gt;'Power Curve'!$C$37,0,INDEX(Ci,$N2172,1)*POWER(1-O2172,3)+INDEX(Ci,$N2172,2)*3*O2172*POWER(1-O2172,2)+INDEX(Ci,$N2172,3)*3*POWER(O2172,2)*(1-O2172)+INDEX(Ci,$N2172,4)*POWER(O2172,3))</f>
        <v>586.20193860091638</v>
      </c>
      <c r="Q2172" s="3">
        <f>MAX(0,MIN(P2172-V2172+W2172,'Power Curve'!$C$39))</f>
        <v>574.6354632812812</v>
      </c>
      <c r="R2172" s="3">
        <f t="shared" si="631"/>
        <v>579.2799854278569</v>
      </c>
      <c r="S2172" s="3">
        <f t="shared" si="632"/>
        <v>-4.6445221465756958</v>
      </c>
      <c r="T2172" s="3">
        <f t="shared" si="633"/>
        <v>4.6445221465756958</v>
      </c>
      <c r="V2172" s="37">
        <f t="array" ref="V2172">SUM(_xlfn.NORM.DIST($AD$3:$AD$1003,$L2172,$AA2172,FALSE)*WindSpeedStep*$AE$3:$AE$1003)/AG2172</f>
        <v>584.02675012547365</v>
      </c>
      <c r="W2172" s="37">
        <f t="array" ref="W2172">SUM(_xlfn.NORM.DIST($AD$3:$AD$1003,$L2172,$AB2172,FALSE)*WindSpeedStep*$AE$3:$AE$1003)/AH2172</f>
        <v>572.46027480583848</v>
      </c>
      <c r="Y2172" s="1">
        <f t="shared" si="634"/>
        <v>6</v>
      </c>
      <c r="Z2172" s="99">
        <f>IF(L2172&lt;'Power Curve'!$P$28,'Power Curve'!$Q$28,IF(L2172&gt;'Power Curve'!$P$29,'Power Curve'!$Q$29,INDEX(ReferenceTurbulence,Y2172)+(L2172-INDEX(ReferenceTurbulenceWindSpeed,Y2172))*(INDEX(ReferenceTurbulence,Y2172+1)-INDEX(ReferenceTurbulence,Y2172))/(INDEX(ReferenceTurbulenceWindSpeed,Y2172+1)-INDEX(ReferenceTurbulenceWindSpeed,Y2172))))</f>
        <v>0.11978038876935351</v>
      </c>
      <c r="AA2172" s="100">
        <f t="shared" si="640"/>
        <v>0.83368364825882768</v>
      </c>
      <c r="AB2172" s="29">
        <f t="shared" si="641"/>
        <v>0.52622735055149839</v>
      </c>
      <c r="AG2172" s="40">
        <f t="array" ref="AG2172">SUM(_xlfn.NORM.DIST($AD$3:$AD$1003,$F2172,$AA2172,FALSE)*WindSpeedStep)</f>
        <v>1.0000000000000036</v>
      </c>
      <c r="AH2172" s="40">
        <f t="array" ref="AH2172">SUM(_xlfn.NORM.DIST($AD$3:$AD$1003,$F2172,$AB2172,FALSE)*WindSpeedStep)</f>
        <v>1.0000000000000038</v>
      </c>
      <c r="AJ2172" s="47">
        <f t="shared" si="635"/>
        <v>7</v>
      </c>
      <c r="AK2172" s="83" t="b">
        <f>COUNTIF('Power Curve'!$D$2:$D$31,AJ2172)&gt;0</f>
        <v>1</v>
      </c>
      <c r="AL2172" s="83" t="b">
        <f t="shared" si="636"/>
        <v>0</v>
      </c>
      <c r="AM2172" s="83" t="b">
        <f t="shared" si="642"/>
        <v>1</v>
      </c>
      <c r="AN2172" s="47" t="str">
        <f t="shared" si="637"/>
        <v>Outer</v>
      </c>
      <c r="AO2172" s="48" t="str">
        <f t="shared" si="638"/>
        <v>0.4-0.5</v>
      </c>
      <c r="AP2172" s="49" t="str">
        <f t="shared" si="643"/>
        <v>18-19</v>
      </c>
      <c r="AQ2172" s="49" t="str">
        <f t="shared" si="644"/>
        <v>Mar</v>
      </c>
      <c r="AR2172" s="48" t="str">
        <f t="shared" si="645"/>
        <v>295-305</v>
      </c>
      <c r="AS2172" s="49" t="str">
        <f t="shared" si="639"/>
        <v>LWS-LTI</v>
      </c>
    </row>
    <row r="2173" spans="5:45" x14ac:dyDescent="0.3">
      <c r="E2173" s="15">
        <v>40985.784722222219</v>
      </c>
      <c r="F2173" s="21">
        <v>7.37</v>
      </c>
      <c r="G2173" s="21">
        <v>730.09997749328636</v>
      </c>
      <c r="H2173" s="42">
        <v>1.1993383260100823</v>
      </c>
      <c r="I2173" s="35">
        <v>295.3</v>
      </c>
      <c r="J2173" s="43">
        <v>0.11668928086838534</v>
      </c>
      <c r="K2173" s="44">
        <v>0.2877736770720527</v>
      </c>
      <c r="L2173" s="26">
        <f t="shared" si="627"/>
        <v>7.3181734009525812</v>
      </c>
      <c r="M2173" s="26">
        <f t="shared" si="628"/>
        <v>0.48909726594363712</v>
      </c>
      <c r="N2173" s="96">
        <f t="shared" si="629"/>
        <v>8</v>
      </c>
      <c r="O2173" s="26">
        <f t="shared" si="630"/>
        <v>0.30501238190939461</v>
      </c>
      <c r="P2173" s="3">
        <f>IF(L2173&gt;'Power Curve'!$C$37,0,INDEX(Ci,$N2173,1)*POWER(1-O2173,3)+INDEX(Ci,$N2173,2)*3*O2173*POWER(1-O2173,2)+INDEX(Ci,$N2173,3)*3*POWER(O2173,2)*(1-O2173)+INDEX(Ci,$N2173,4)*POWER(O2173,3))</f>
        <v>681.02326892729411</v>
      </c>
      <c r="Q2173" s="3">
        <f>MAX(0,MIN(P2173-V2173+W2173,'Power Curve'!$C$39))</f>
        <v>680.00610485408208</v>
      </c>
      <c r="R2173" s="3">
        <f t="shared" si="631"/>
        <v>730.09997749328636</v>
      </c>
      <c r="S2173" s="3">
        <f t="shared" si="632"/>
        <v>-50.093872639204278</v>
      </c>
      <c r="T2173" s="3">
        <f t="shared" si="633"/>
        <v>50.093872639204278</v>
      </c>
      <c r="V2173" s="37">
        <f t="array" ref="V2173">SUM(_xlfn.NORM.DIST($AD$3:$AD$1003,$L2173,$AA2173,FALSE)*WindSpeedStep*$AE$3:$AE$1003)/AG2173</f>
        <v>676.67653846603116</v>
      </c>
      <c r="W2173" s="37">
        <f t="array" ref="W2173">SUM(_xlfn.NORM.DIST($AD$3:$AD$1003,$L2173,$AB2173,FALSE)*WindSpeedStep*$AE$3:$AE$1003)/AH2173</f>
        <v>675.65937439281913</v>
      </c>
      <c r="Y2173" s="1">
        <f t="shared" si="634"/>
        <v>7</v>
      </c>
      <c r="Z2173" s="99">
        <f>IF(L2173&lt;'Power Curve'!$P$28,'Power Curve'!$Q$28,IF(L2173&gt;'Power Curve'!$P$29,'Power Curve'!$Q$29,INDEX(ReferenceTurbulence,Y2173)+(L2173-INDEX(ReferenceTurbulenceWindSpeed,Y2173))*(INDEX(ReferenceTurbulence,Y2173+1)-INDEX(ReferenceTurbulence,Y2173))/(INDEX(ReferenceTurbulenceWindSpeed,Y2173+1)-INDEX(ReferenceTurbulenceWindSpeed,Y2173))))</f>
        <v>0.11958805754803753</v>
      </c>
      <c r="AA2173" s="100">
        <f t="shared" si="640"/>
        <v>0.87516614181963481</v>
      </c>
      <c r="AB2173" s="29">
        <f t="shared" si="641"/>
        <v>0.8539523914273025</v>
      </c>
      <c r="AG2173" s="40">
        <f t="array" ref="AG2173">SUM(_xlfn.NORM.DIST($AD$3:$AD$1003,$F2173,$AA2173,FALSE)*WindSpeedStep)</f>
        <v>1.0000000000000036</v>
      </c>
      <c r="AH2173" s="40">
        <f t="array" ref="AH2173">SUM(_xlfn.NORM.DIST($AD$3:$AD$1003,$F2173,$AB2173,FALSE)*WindSpeedStep)</f>
        <v>1.0000000000000038</v>
      </c>
      <c r="AJ2173" s="47">
        <f t="shared" si="635"/>
        <v>7</v>
      </c>
      <c r="AK2173" s="83" t="b">
        <f>COUNTIF('Power Curve'!$D$2:$D$31,AJ2173)&gt;0</f>
        <v>1</v>
      </c>
      <c r="AL2173" s="83" t="b">
        <f t="shared" si="636"/>
        <v>0</v>
      </c>
      <c r="AM2173" s="83" t="b">
        <f t="shared" si="642"/>
        <v>1</v>
      </c>
      <c r="AN2173" s="47" t="str">
        <f t="shared" si="637"/>
        <v>Inner</v>
      </c>
      <c r="AO2173" s="48" t="str">
        <f t="shared" si="638"/>
        <v>0.4-0.5</v>
      </c>
      <c r="AP2173" s="49" t="str">
        <f t="shared" si="643"/>
        <v>18-19</v>
      </c>
      <c r="AQ2173" s="49" t="str">
        <f t="shared" si="644"/>
        <v>Mar</v>
      </c>
      <c r="AR2173" s="48" t="str">
        <f t="shared" si="645"/>
        <v>295-305</v>
      </c>
      <c r="AS2173" s="49" t="str">
        <f t="shared" si="639"/>
        <v>Inner-TI</v>
      </c>
    </row>
    <row r="2174" spans="5:45" x14ac:dyDescent="0.3">
      <c r="E2174" s="15">
        <v>40985.791666666664</v>
      </c>
      <c r="F2174" s="21">
        <v>8.26</v>
      </c>
      <c r="G2174" s="21">
        <v>958.40998077392601</v>
      </c>
      <c r="H2174" s="42">
        <v>1.1995612583612218</v>
      </c>
      <c r="I2174" s="35">
        <v>293.89999999999998</v>
      </c>
      <c r="J2174" s="43">
        <v>9.9273607748184015E-2</v>
      </c>
      <c r="K2174" s="44">
        <v>0.29177877501378413</v>
      </c>
      <c r="L2174" s="26">
        <f t="shared" si="627"/>
        <v>8.2024229869514595</v>
      </c>
      <c r="M2174" s="26">
        <f t="shared" si="628"/>
        <v>0.62576088990879353</v>
      </c>
      <c r="N2174" s="96">
        <f t="shared" si="629"/>
        <v>9</v>
      </c>
      <c r="O2174" s="26">
        <f t="shared" si="630"/>
        <v>0.19364979269814248</v>
      </c>
      <c r="P2174" s="3">
        <f>IF(L2174&gt;'Power Curve'!$C$37,0,INDEX(Ci,$N2174,1)*POWER(1-O2174,3)+INDEX(Ci,$N2174,2)*3*O2174*POWER(1-O2174,2)+INDEX(Ci,$N2174,3)*3*POWER(O2174,2)*(1-O2174)+INDEX(Ci,$N2174,4)*POWER(O2174,3))</f>
        <v>939.54526024672623</v>
      </c>
      <c r="Q2174" s="3">
        <f>MAX(0,MIN(P2174-V2174+W2174,'Power Curve'!$C$39))</f>
        <v>930.61299294762523</v>
      </c>
      <c r="R2174" s="3">
        <f t="shared" si="631"/>
        <v>958.40998077392601</v>
      </c>
      <c r="S2174" s="3">
        <f t="shared" si="632"/>
        <v>-27.796987826300779</v>
      </c>
      <c r="T2174" s="3">
        <f t="shared" si="633"/>
        <v>27.796987826300779</v>
      </c>
      <c r="V2174" s="37">
        <f t="array" ref="V2174">SUM(_xlfn.NORM.DIST($AD$3:$AD$1003,$L2174,$AA2174,FALSE)*WindSpeedStep*$AE$3:$AE$1003)/AG2174</f>
        <v>937.67105037550812</v>
      </c>
      <c r="W2174" s="37">
        <f t="array" ref="W2174">SUM(_xlfn.NORM.DIST($AD$3:$AD$1003,$L2174,$AB2174,FALSE)*WindSpeedStep*$AE$3:$AE$1003)/AH2174</f>
        <v>928.73878307640712</v>
      </c>
      <c r="Y2174" s="1">
        <f t="shared" si="634"/>
        <v>8</v>
      </c>
      <c r="Z2174" s="99">
        <f>IF(L2174&lt;'Power Curve'!$P$28,'Power Curve'!$Q$28,IF(L2174&gt;'Power Curve'!$P$29,'Power Curve'!$Q$29,INDEX(ReferenceTurbulence,Y2174)+(L2174-INDEX(ReferenceTurbulenceWindSpeed,Y2174))*(INDEX(ReferenceTurbulence,Y2174+1)-INDEX(ReferenceTurbulence,Y2174))/(INDEX(ReferenceTurbulenceWindSpeed,Y2174+1)-INDEX(ReferenceTurbulenceWindSpeed,Y2174))))</f>
        <v>0.11961884006164634</v>
      </c>
      <c r="AA2174" s="100">
        <f t="shared" si="640"/>
        <v>0.98116432339411808</v>
      </c>
      <c r="AB2174" s="29">
        <f t="shared" si="641"/>
        <v>0.81428412219130708</v>
      </c>
      <c r="AG2174" s="40">
        <f t="array" ref="AG2174">SUM(_xlfn.NORM.DIST($AD$3:$AD$1003,$F2174,$AA2174,FALSE)*WindSpeedStep)</f>
        <v>1.0000000000000038</v>
      </c>
      <c r="AH2174" s="40">
        <f t="array" ref="AH2174">SUM(_xlfn.NORM.DIST($AD$3:$AD$1003,$F2174,$AB2174,FALSE)*WindSpeedStep)</f>
        <v>1.0000000000000036</v>
      </c>
      <c r="AJ2174" s="47">
        <f t="shared" si="635"/>
        <v>8</v>
      </c>
      <c r="AK2174" s="83" t="b">
        <f>COUNTIF('Power Curve'!$D$2:$D$31,AJ2174)&gt;0</f>
        <v>1</v>
      </c>
      <c r="AL2174" s="83" t="b">
        <f t="shared" si="636"/>
        <v>0</v>
      </c>
      <c r="AM2174" s="83" t="b">
        <f t="shared" si="642"/>
        <v>1</v>
      </c>
      <c r="AN2174" s="47" t="str">
        <f t="shared" si="637"/>
        <v>Outer</v>
      </c>
      <c r="AO2174" s="48" t="str">
        <f t="shared" si="638"/>
        <v>0.6-0.7</v>
      </c>
      <c r="AP2174" s="49" t="str">
        <f t="shared" si="643"/>
        <v>19-20</v>
      </c>
      <c r="AQ2174" s="49" t="str">
        <f t="shared" si="644"/>
        <v>Mar</v>
      </c>
      <c r="AR2174" s="48" t="str">
        <f t="shared" si="645"/>
        <v>285-295</v>
      </c>
      <c r="AS2174" s="49" t="str">
        <f t="shared" si="639"/>
        <v>HWS-LTI</v>
      </c>
    </row>
    <row r="2175" spans="5:45" x14ac:dyDescent="0.3">
      <c r="E2175" s="15">
        <v>40985.798611111109</v>
      </c>
      <c r="F2175" s="21">
        <v>8.11</v>
      </c>
      <c r="G2175" s="21">
        <v>984.73002624511741</v>
      </c>
      <c r="H2175" s="42">
        <v>1.1996950592588886</v>
      </c>
      <c r="I2175" s="35">
        <v>289.8</v>
      </c>
      <c r="J2175" s="43">
        <v>8.6313193588162765E-2</v>
      </c>
      <c r="K2175" s="44">
        <v>0.22921527885961501</v>
      </c>
      <c r="L2175" s="26">
        <f t="shared" si="627"/>
        <v>8.0537679952910661</v>
      </c>
      <c r="M2175" s="26">
        <f t="shared" si="628"/>
        <v>0.60278578174646391</v>
      </c>
      <c r="N2175" s="96">
        <f t="shared" si="629"/>
        <v>9</v>
      </c>
      <c r="O2175" s="26">
        <f t="shared" si="630"/>
        <v>4.5061938624759178E-2</v>
      </c>
      <c r="P2175" s="3">
        <f>IF(L2175&gt;'Power Curve'!$C$37,0,INDEX(Ci,$N2175,1)*POWER(1-O2175,3)+INDEX(Ci,$N2175,2)*3*O2175*POWER(1-O2175,2)+INDEX(Ci,$N2175,3)*3*POWER(O2175,2)*(1-O2175)+INDEX(Ci,$N2175,4)*POWER(O2175,3))</f>
        <v>894.26476914286604</v>
      </c>
      <c r="Q2175" s="3">
        <f>MAX(0,MIN(P2175-V2175+W2175,'Power Curve'!$C$39))</f>
        <v>880.85962267614298</v>
      </c>
      <c r="R2175" s="3">
        <f t="shared" si="631"/>
        <v>984.73002624511741</v>
      </c>
      <c r="S2175" s="3">
        <f t="shared" si="632"/>
        <v>-103.87040356897444</v>
      </c>
      <c r="T2175" s="3">
        <f t="shared" si="633"/>
        <v>103.87040356897444</v>
      </c>
      <c r="V2175" s="37">
        <f t="array" ref="V2175">SUM(_xlfn.NORM.DIST($AD$3:$AD$1003,$L2175,$AA2175,FALSE)*WindSpeedStep*$AE$3:$AE$1003)/AG2175</f>
        <v>890.50381899713091</v>
      </c>
      <c r="W2175" s="37">
        <f t="array" ref="W2175">SUM(_xlfn.NORM.DIST($AD$3:$AD$1003,$L2175,$AB2175,FALSE)*WindSpeedStep*$AE$3:$AE$1003)/AH2175</f>
        <v>877.09867253040784</v>
      </c>
      <c r="Y2175" s="1">
        <f t="shared" si="634"/>
        <v>8</v>
      </c>
      <c r="Z2175" s="99">
        <f>IF(L2175&lt;'Power Curve'!$P$28,'Power Curve'!$Q$28,IF(L2175&gt;'Power Curve'!$P$29,'Power Curve'!$Q$29,INDEX(ReferenceTurbulence,Y2175)+(L2175-INDEX(ReferenceTurbulenceWindSpeed,Y2175))*(INDEX(ReferenceTurbulence,Y2175+1)-INDEX(ReferenceTurbulence,Y2175))/(INDEX(ReferenceTurbulenceWindSpeed,Y2175+1)-INDEX(ReferenceTurbulenceWindSpeed,Y2175))))</f>
        <v>0.11944806153181499</v>
      </c>
      <c r="AA2175" s="100">
        <f t="shared" si="640"/>
        <v>0.96200697506448951</v>
      </c>
      <c r="AB2175" s="29">
        <f t="shared" si="641"/>
        <v>0.69514643609170734</v>
      </c>
      <c r="AG2175" s="40">
        <f t="array" ref="AG2175">SUM(_xlfn.NORM.DIST($AD$3:$AD$1003,$F2175,$AA2175,FALSE)*WindSpeedStep)</f>
        <v>1.0000000000000038</v>
      </c>
      <c r="AH2175" s="40">
        <f t="array" ref="AH2175">SUM(_xlfn.NORM.DIST($AD$3:$AD$1003,$F2175,$AB2175,FALSE)*WindSpeedStep)</f>
        <v>1.0000000000000033</v>
      </c>
      <c r="AJ2175" s="47">
        <f t="shared" si="635"/>
        <v>8</v>
      </c>
      <c r="AK2175" s="83" t="b">
        <f>COUNTIF('Power Curve'!$D$2:$D$31,AJ2175)&gt;0</f>
        <v>1</v>
      </c>
      <c r="AL2175" s="83" t="b">
        <f t="shared" si="636"/>
        <v>0</v>
      </c>
      <c r="AM2175" s="83" t="b">
        <f t="shared" si="642"/>
        <v>1</v>
      </c>
      <c r="AN2175" s="47" t="str">
        <f t="shared" si="637"/>
        <v>Outer</v>
      </c>
      <c r="AO2175" s="48" t="str">
        <f t="shared" si="638"/>
        <v>0.6-0.7</v>
      </c>
      <c r="AP2175" s="49" t="str">
        <f t="shared" si="643"/>
        <v>19-20</v>
      </c>
      <c r="AQ2175" s="49" t="str">
        <f t="shared" si="644"/>
        <v>Mar</v>
      </c>
      <c r="AR2175" s="48" t="str">
        <f t="shared" si="645"/>
        <v>285-295</v>
      </c>
      <c r="AS2175" s="49" t="str">
        <f t="shared" si="639"/>
        <v>HWS-LTI</v>
      </c>
    </row>
    <row r="2176" spans="5:45" x14ac:dyDescent="0.3">
      <c r="E2176" s="15">
        <v>40985.805555555555</v>
      </c>
      <c r="F2176" s="21">
        <v>6.46</v>
      </c>
      <c r="G2176" s="21">
        <v>514.8699874877932</v>
      </c>
      <c r="H2176" s="42">
        <v>1.2005098520081334</v>
      </c>
      <c r="I2176" s="35">
        <v>287.2</v>
      </c>
      <c r="J2176" s="43">
        <v>0.16253869969040249</v>
      </c>
      <c r="K2176" s="44">
        <v>0.26338066108234215</v>
      </c>
      <c r="L2176" s="26">
        <f t="shared" si="627"/>
        <v>6.4166605417958218</v>
      </c>
      <c r="M2176" s="26">
        <f t="shared" si="628"/>
        <v>0.34976554746239291</v>
      </c>
      <c r="N2176" s="96">
        <f t="shared" si="629"/>
        <v>7</v>
      </c>
      <c r="O2176" s="26">
        <f t="shared" si="630"/>
        <v>0.39163307369650135</v>
      </c>
      <c r="P2176" s="3">
        <f>IF(L2176&gt;'Power Curve'!$C$37,0,INDEX(Ci,$N2176,1)*POWER(1-O2176,3)+INDEX(Ci,$N2176,2)*3*O2176*POWER(1-O2176,2)+INDEX(Ci,$N2176,3)*3*POWER(O2176,2)*(1-O2176)+INDEX(Ci,$N2176,4)*POWER(O2176,3))</f>
        <v>451.00022797520018</v>
      </c>
      <c r="Q2176" s="3">
        <f>MAX(0,MIN(P2176-V2176+W2176,'Power Curve'!$C$39))</f>
        <v>462.20874706899349</v>
      </c>
      <c r="R2176" s="3">
        <f t="shared" si="631"/>
        <v>514.8699874877932</v>
      </c>
      <c r="S2176" s="3">
        <f t="shared" si="632"/>
        <v>-52.661240418799707</v>
      </c>
      <c r="T2176" s="3">
        <f t="shared" si="633"/>
        <v>52.661240418799707</v>
      </c>
      <c r="V2176" s="37">
        <f t="array" ref="V2176">SUM(_xlfn.NORM.DIST($AD$3:$AD$1003,$L2176,$AA2176,FALSE)*WindSpeedStep*$AE$3:$AE$1003)/AG2176</f>
        <v>457.14777260762895</v>
      </c>
      <c r="W2176" s="37">
        <f t="array" ref="W2176">SUM(_xlfn.NORM.DIST($AD$3:$AD$1003,$L2176,$AB2176,FALSE)*WindSpeedStep*$AE$3:$AE$1003)/AH2176</f>
        <v>468.35629170142226</v>
      </c>
      <c r="Y2176" s="1">
        <f t="shared" si="634"/>
        <v>6</v>
      </c>
      <c r="Z2176" s="99">
        <f>IF(L2176&lt;'Power Curve'!$P$28,'Power Curve'!$Q$28,IF(L2176&gt;'Power Curve'!$P$29,'Power Curve'!$Q$29,INDEX(ReferenceTurbulence,Y2176)+(L2176-INDEX(ReferenceTurbulenceWindSpeed,Y2176))*(INDEX(ReferenceTurbulence,Y2176+1)-INDEX(ReferenceTurbulence,Y2176))/(INDEX(ReferenceTurbulenceWindSpeed,Y2176+1)-INDEX(ReferenceTurbulenceWindSpeed,Y2176))))</f>
        <v>0.1208486333798925</v>
      </c>
      <c r="AA2176" s="100">
        <f t="shared" si="640"/>
        <v>0.77544465733870571</v>
      </c>
      <c r="AB2176" s="29">
        <f t="shared" si="641"/>
        <v>1.0429556608182065</v>
      </c>
      <c r="AG2176" s="40">
        <f t="array" ref="AG2176">SUM(_xlfn.NORM.DIST($AD$3:$AD$1003,$F2176,$AA2176,FALSE)*WindSpeedStep)</f>
        <v>1.000000000000004</v>
      </c>
      <c r="AH2176" s="40">
        <f t="array" ref="AH2176">SUM(_xlfn.NORM.DIST($AD$3:$AD$1003,$F2176,$AB2176,FALSE)*WindSpeedStep)</f>
        <v>0.9999999997871003</v>
      </c>
      <c r="AJ2176" s="47">
        <f t="shared" si="635"/>
        <v>6</v>
      </c>
      <c r="AK2176" s="83" t="b">
        <f>COUNTIF('Power Curve'!$D$2:$D$31,AJ2176)&gt;0</f>
        <v>1</v>
      </c>
      <c r="AL2176" s="83" t="b">
        <f t="shared" si="636"/>
        <v>0</v>
      </c>
      <c r="AM2176" s="83" t="b">
        <f t="shared" si="642"/>
        <v>1</v>
      </c>
      <c r="AN2176" s="47" t="str">
        <f t="shared" si="637"/>
        <v>Outer</v>
      </c>
      <c r="AO2176" s="48" t="str">
        <f t="shared" si="638"/>
        <v>0.3-0.4</v>
      </c>
      <c r="AP2176" s="49" t="str">
        <f t="shared" si="643"/>
        <v>19-20</v>
      </c>
      <c r="AQ2176" s="49" t="str">
        <f t="shared" si="644"/>
        <v>Mar</v>
      </c>
      <c r="AR2176" s="48" t="str">
        <f t="shared" si="645"/>
        <v>285-295</v>
      </c>
      <c r="AS2176" s="49" t="str">
        <f t="shared" si="639"/>
        <v>LWS-HTI</v>
      </c>
    </row>
    <row r="2177" spans="5:45" x14ac:dyDescent="0.3">
      <c r="E2177" s="15">
        <v>40985.8125</v>
      </c>
      <c r="F2177" s="21">
        <v>6.29</v>
      </c>
      <c r="G2177" s="21">
        <v>409.80000305175764</v>
      </c>
      <c r="H2177" s="42">
        <v>1.2007444644219056</v>
      </c>
      <c r="I2177" s="35">
        <v>287.7</v>
      </c>
      <c r="J2177" s="43">
        <v>0.13036565977742448</v>
      </c>
      <c r="K2177" s="44">
        <v>0.30001981501688058</v>
      </c>
      <c r="L2177" s="26">
        <f t="shared" si="627"/>
        <v>6.2482080243331835</v>
      </c>
      <c r="M2177" s="26">
        <f t="shared" si="628"/>
        <v>0.32373066786842364</v>
      </c>
      <c r="N2177" s="96">
        <f t="shared" si="629"/>
        <v>7</v>
      </c>
      <c r="O2177" s="26">
        <f t="shared" si="630"/>
        <v>0.22039329903755783</v>
      </c>
      <c r="P2177" s="3">
        <f>IF(L2177&gt;'Power Curve'!$C$37,0,INDEX(Ci,$N2177,1)*POWER(1-O2177,3)+INDEX(Ci,$N2177,2)*3*O2177*POWER(1-O2177,2)+INDEX(Ci,$N2177,3)*3*POWER(O2177,2)*(1-O2177)+INDEX(Ci,$N2177,4)*POWER(O2177,3))</f>
        <v>413.06575811322534</v>
      </c>
      <c r="Q2177" s="3">
        <f>MAX(0,MIN(P2177-V2177+W2177,'Power Curve'!$C$39))</f>
        <v>415.06659306811741</v>
      </c>
      <c r="R2177" s="3">
        <f t="shared" si="631"/>
        <v>409.80000305175764</v>
      </c>
      <c r="S2177" s="3">
        <f t="shared" si="632"/>
        <v>5.2665900163597712</v>
      </c>
      <c r="T2177" s="3">
        <f t="shared" si="633"/>
        <v>5.2665900163597712</v>
      </c>
      <c r="V2177" s="37">
        <f t="array" ref="V2177">SUM(_xlfn.NORM.DIST($AD$3:$AD$1003,$L2177,$AA2177,FALSE)*WindSpeedStep*$AE$3:$AE$1003)/AG2177</f>
        <v>421.01938354782732</v>
      </c>
      <c r="W2177" s="37">
        <f t="array" ref="W2177">SUM(_xlfn.NORM.DIST($AD$3:$AD$1003,$L2177,$AB2177,FALSE)*WindSpeedStep*$AE$3:$AE$1003)/AH2177</f>
        <v>423.02021850271939</v>
      </c>
      <c r="Y2177" s="1">
        <f t="shared" si="634"/>
        <v>6</v>
      </c>
      <c r="Z2177" s="99">
        <f>IF(L2177&lt;'Power Curve'!$P$28,'Power Curve'!$Q$28,IF(L2177&gt;'Power Curve'!$P$29,'Power Curve'!$Q$29,INDEX(ReferenceTurbulence,Y2177)+(L2177-INDEX(ReferenceTurbulenceWindSpeed,Y2177))*(INDEX(ReferenceTurbulence,Y2177+1)-INDEX(ReferenceTurbulence,Y2177))/(INDEX(ReferenceTurbulenceWindSpeed,Y2177+1)-INDEX(ReferenceTurbulenceWindSpeed,Y2177))))</f>
        <v>0.12117976141404274</v>
      </c>
      <c r="AA2177" s="100">
        <f t="shared" si="640"/>
        <v>0.75715635765400258</v>
      </c>
      <c r="AB2177" s="29">
        <f t="shared" si="641"/>
        <v>0.81455176151879338</v>
      </c>
      <c r="AG2177" s="40">
        <f t="array" ref="AG2177">SUM(_xlfn.NORM.DIST($AD$3:$AD$1003,$F2177,$AA2177,FALSE)*WindSpeedStep)</f>
        <v>1.000000000000004</v>
      </c>
      <c r="AH2177" s="40">
        <f t="array" ref="AH2177">SUM(_xlfn.NORM.DIST($AD$3:$AD$1003,$F2177,$AB2177,FALSE)*WindSpeedStep)</f>
        <v>1.0000000000000002</v>
      </c>
      <c r="AJ2177" s="47">
        <f t="shared" si="635"/>
        <v>6</v>
      </c>
      <c r="AK2177" s="83" t="b">
        <f>COUNTIF('Power Curve'!$D$2:$D$31,AJ2177)&gt;0</f>
        <v>1</v>
      </c>
      <c r="AL2177" s="83" t="b">
        <f t="shared" si="636"/>
        <v>0</v>
      </c>
      <c r="AM2177" s="83" t="b">
        <f t="shared" si="642"/>
        <v>1</v>
      </c>
      <c r="AN2177" s="47" t="str">
        <f t="shared" si="637"/>
        <v>Outer</v>
      </c>
      <c r="AO2177" s="48" t="str">
        <f t="shared" si="638"/>
        <v>0.3-0.4</v>
      </c>
      <c r="AP2177" s="49" t="str">
        <f t="shared" si="643"/>
        <v>19-20</v>
      </c>
      <c r="AQ2177" s="49" t="str">
        <f t="shared" si="644"/>
        <v>Mar</v>
      </c>
      <c r="AR2177" s="48" t="str">
        <f t="shared" si="645"/>
        <v>285-295</v>
      </c>
      <c r="AS2177" s="49" t="str">
        <f t="shared" si="639"/>
        <v>Inner-TI</v>
      </c>
    </row>
    <row r="2178" spans="5:45" x14ac:dyDescent="0.3">
      <c r="E2178" s="15">
        <v>40985.819444444445</v>
      </c>
      <c r="F2178" s="21">
        <v>7.1</v>
      </c>
      <c r="G2178" s="21">
        <v>567.34001445770309</v>
      </c>
      <c r="H2178" s="42">
        <v>1.2004319325611081</v>
      </c>
      <c r="I2178" s="35">
        <v>288.89999999999998</v>
      </c>
      <c r="J2178" s="43">
        <v>0.18028169014084508</v>
      </c>
      <c r="K2178" s="44">
        <v>0.28454390650583938</v>
      </c>
      <c r="L2178" s="26">
        <f t="shared" si="627"/>
        <v>7.0522142673888935</v>
      </c>
      <c r="M2178" s="26">
        <f t="shared" si="628"/>
        <v>0.44799242451090077</v>
      </c>
      <c r="N2178" s="96">
        <f t="shared" si="629"/>
        <v>8</v>
      </c>
      <c r="O2178" s="26">
        <f t="shared" si="630"/>
        <v>3.7329523726574478E-2</v>
      </c>
      <c r="P2178" s="3">
        <f>IF(L2178&gt;'Power Curve'!$C$37,0,INDEX(Ci,$N2178,1)*POWER(1-O2178,3)+INDEX(Ci,$N2178,2)*3*O2178*POWER(1-O2178,2)+INDEX(Ci,$N2178,3)*3*POWER(O2178,2)*(1-O2178)+INDEX(Ci,$N2178,4)*POWER(O2178,3))</f>
        <v>609.88356718824832</v>
      </c>
      <c r="Q2178" s="3">
        <f>MAX(0,MIN(P2178-V2178+W2178,'Power Curve'!$C$39))</f>
        <v>633.46408419573459</v>
      </c>
      <c r="R2178" s="3">
        <f t="shared" si="631"/>
        <v>567.34001445770309</v>
      </c>
      <c r="S2178" s="3">
        <f t="shared" si="632"/>
        <v>66.124069738031494</v>
      </c>
      <c r="T2178" s="3">
        <f t="shared" si="633"/>
        <v>66.124069738031494</v>
      </c>
      <c r="V2178" s="37">
        <f t="array" ref="V2178">SUM(_xlfn.NORM.DIST($AD$3:$AD$1003,$L2178,$AA2178,FALSE)*WindSpeedStep*$AE$3:$AE$1003)/AG2178</f>
        <v>607.15169687446655</v>
      </c>
      <c r="W2178" s="37">
        <f t="array" ref="W2178">SUM(_xlfn.NORM.DIST($AD$3:$AD$1003,$L2178,$AB2178,FALSE)*WindSpeedStep*$AE$3:$AE$1003)/AH2178</f>
        <v>630.73221388195282</v>
      </c>
      <c r="Y2178" s="1">
        <f t="shared" si="634"/>
        <v>7</v>
      </c>
      <c r="Z2178" s="99">
        <f>IF(L2178&lt;'Power Curve'!$P$28,'Power Curve'!$Q$28,IF(L2178&gt;'Power Curve'!$P$29,'Power Curve'!$Q$29,INDEX(ReferenceTurbulence,Y2178)+(L2178-INDEX(ReferenceTurbulenceWindSpeed,Y2178))*(INDEX(ReferenceTurbulence,Y2178+1)-INDEX(ReferenceTurbulence,Y2178))/(INDEX(ReferenceTurbulenceWindSpeed,Y2178+1)-INDEX(ReferenceTurbulenceWindSpeed,Y2178))))</f>
        <v>0.1196619268832885</v>
      </c>
      <c r="AA2178" s="100">
        <f t="shared" si="640"/>
        <v>0.84388154802957371</v>
      </c>
      <c r="AB2178" s="29">
        <f t="shared" si="641"/>
        <v>1.2713851073602513</v>
      </c>
      <c r="AG2178" s="40">
        <f t="array" ref="AG2178">SUM(_xlfn.NORM.DIST($AD$3:$AD$1003,$F2178,$AA2178,FALSE)*WindSpeedStep)</f>
        <v>1.0000000000000036</v>
      </c>
      <c r="AH2178" s="40">
        <f t="array" ref="AH2178">SUM(_xlfn.NORM.DIST($AD$3:$AD$1003,$F2178,$AB2178,FALSE)*WindSpeedStep)</f>
        <v>0.9999999907372682</v>
      </c>
      <c r="AJ2178" s="47">
        <f t="shared" si="635"/>
        <v>7</v>
      </c>
      <c r="AK2178" s="83" t="b">
        <f>COUNTIF('Power Curve'!$D$2:$D$31,AJ2178)&gt;0</f>
        <v>1</v>
      </c>
      <c r="AL2178" s="83" t="b">
        <f t="shared" si="636"/>
        <v>0</v>
      </c>
      <c r="AM2178" s="83" t="b">
        <f t="shared" si="642"/>
        <v>1</v>
      </c>
      <c r="AN2178" s="47" t="str">
        <f t="shared" si="637"/>
        <v>Outer</v>
      </c>
      <c r="AO2178" s="48" t="str">
        <f t="shared" si="638"/>
        <v>0.4-0.5</v>
      </c>
      <c r="AP2178" s="49" t="str">
        <f t="shared" si="643"/>
        <v>19-20</v>
      </c>
      <c r="AQ2178" s="49" t="str">
        <f t="shared" si="644"/>
        <v>Mar</v>
      </c>
      <c r="AR2178" s="48" t="str">
        <f t="shared" si="645"/>
        <v>285-295</v>
      </c>
      <c r="AS2178" s="49" t="str">
        <f t="shared" si="639"/>
        <v>LWS-HTI</v>
      </c>
    </row>
    <row r="2179" spans="5:45" x14ac:dyDescent="0.3">
      <c r="E2179" s="15">
        <v>40985.826388888891</v>
      </c>
      <c r="F2179" s="21">
        <v>8.09</v>
      </c>
      <c r="G2179" s="21">
        <v>1104.5599670410206</v>
      </c>
      <c r="H2179" s="42">
        <v>1.200063481147104</v>
      </c>
      <c r="I2179" s="35">
        <v>291.39999999999998</v>
      </c>
      <c r="J2179" s="43">
        <v>0.12484548825710755</v>
      </c>
      <c r="K2179" s="44">
        <v>0.24986405984727142</v>
      </c>
      <c r="L2179" s="26">
        <f t="shared" ref="L2179:L2242" si="646">F2179*(H2179/Ref_Density)^(1/3)</f>
        <v>8.034728978655524</v>
      </c>
      <c r="M2179" s="26">
        <f t="shared" ref="M2179:M2242" si="647">(L2179-CutInWindSpeed)/(RatedWindSpeed-CutInWindSpeed)</f>
        <v>0.59984324035165304</v>
      </c>
      <c r="N2179" s="96">
        <f t="shared" ref="N2179:N2242" si="648">COUNTIF(xa,"&lt;"&amp;L2179)</f>
        <v>9</v>
      </c>
      <c r="O2179" s="26">
        <f t="shared" ref="O2179:O2242" si="649">(L2179-INDEX(xa,$N2179))/(INDEX(xb,$N2179)-INDEX(xa,$N2179))</f>
        <v>2.603152064858049E-2</v>
      </c>
      <c r="P2179" s="3">
        <f>IF(L2179&gt;'Power Curve'!$C$37,0,INDEX(Ci,$N2179,1)*POWER(1-O2179,3)+INDEX(Ci,$N2179,2)*3*O2179*POWER(1-O2179,2)+INDEX(Ci,$N2179,3)*3*POWER(O2179,2)*(1-O2179)+INDEX(Ci,$N2179,4)*POWER(O2179,3))</f>
        <v>888.54191590537857</v>
      </c>
      <c r="Q2179" s="3">
        <f>MAX(0,MIN(P2179-V2179+W2179,'Power Curve'!$C$39))</f>
        <v>890.99487124398274</v>
      </c>
      <c r="R2179" s="3">
        <f t="shared" ref="R2179:R2242" si="650">IF(AM2179,G2179,"")</f>
        <v>1104.5599670410206</v>
      </c>
      <c r="S2179" s="3">
        <f t="shared" ref="S2179:S2242" si="651">IF(AM2179,Q2179-R2179,"")</f>
        <v>-213.56509579703788</v>
      </c>
      <c r="T2179" s="3">
        <f t="shared" ref="T2179:T2242" si="652">IF(AM2179,ABS(S2179),"")</f>
        <v>213.56509579703788</v>
      </c>
      <c r="V2179" s="37">
        <f t="array" ref="V2179">SUM(_xlfn.NORM.DIST($AD$3:$AD$1003,$L2179,$AA2179,FALSE)*WindSpeedStep*$AE$3:$AE$1003)/AG2179</f>
        <v>884.55328709016294</v>
      </c>
      <c r="W2179" s="37">
        <f t="array" ref="W2179">SUM(_xlfn.NORM.DIST($AD$3:$AD$1003,$L2179,$AB2179,FALSE)*WindSpeedStep*$AE$3:$AE$1003)/AH2179</f>
        <v>887.00624242876711</v>
      </c>
      <c r="Y2179" s="1">
        <f t="shared" ref="Y2179:Y2242" si="653">COUNTIF(ReferenceTurbulenceWindSpeed,"&lt;"&amp;L2179)</f>
        <v>8</v>
      </c>
      <c r="Z2179" s="99">
        <f>IF(L2179&lt;'Power Curve'!$P$28,'Power Curve'!$Q$28,IF(L2179&gt;'Power Curve'!$P$29,'Power Curve'!$Q$29,INDEX(ReferenceTurbulence,Y2179)+(L2179-INDEX(ReferenceTurbulenceWindSpeed,Y2179))*(INDEX(ReferenceTurbulence,Y2179+1)-INDEX(ReferenceTurbulence,Y2179))/(INDEX(ReferenceTurbulenceWindSpeed,Y2179+1)-INDEX(ReferenceTurbulenceWindSpeed,Y2179))))</f>
        <v>0.11942618903877499</v>
      </c>
      <c r="AA2179" s="100">
        <f t="shared" si="640"/>
        <v>0.95955706188023804</v>
      </c>
      <c r="AB2179" s="29">
        <f t="shared" si="641"/>
        <v>1.00309966235378</v>
      </c>
      <c r="AG2179" s="40">
        <f t="array" ref="AG2179">SUM(_xlfn.NORM.DIST($AD$3:$AD$1003,$F2179,$AA2179,FALSE)*WindSpeedStep)</f>
        <v>1.0000000000000033</v>
      </c>
      <c r="AH2179" s="40">
        <f t="array" ref="AH2179">SUM(_xlfn.NORM.DIST($AD$3:$AD$1003,$F2179,$AB2179,FALSE)*WindSpeedStep)</f>
        <v>1.0000000000000036</v>
      </c>
      <c r="AJ2179" s="47">
        <f t="shared" ref="AJ2179:AJ2242" si="654">MROUND(L2179-Centre_First_Bin,Bin_Width)+Centre_First_Bin</f>
        <v>8</v>
      </c>
      <c r="AK2179" s="83" t="b">
        <f>COUNTIF('Power Curve'!$D$2:$D$31,AJ2179)&gt;0</f>
        <v>1</v>
      </c>
      <c r="AL2179" s="83" t="b">
        <f t="shared" ref="AL2179:AL2242" si="655">(G2179&lt;0)</f>
        <v>0</v>
      </c>
      <c r="AM2179" s="83" t="b">
        <f t="shared" si="642"/>
        <v>1</v>
      </c>
      <c r="AN2179" s="47" t="str">
        <f t="shared" ref="AN2179:AN2242" si="656">IF(AM2179,IF(AND(J2179&gt;=LowerTurbLimit,J2179&lt;=UpperTurbLimit,K2179&gt;=LowerShearLimit,K2179&lt;=UpperShearLimit),"Inner","Outer"),"")</f>
        <v>Inner</v>
      </c>
      <c r="AO2179" s="48" t="str">
        <f t="shared" ref="AO2179:AO2242" si="657">IF(M2179&lt;0,"&lt;0",TEXT(MROUND(M2179+0.05,0.1)-0.1,"0.0")&amp;"-"&amp;TEXT(MROUND(M2179+0.05,0.1),"0.0"))</f>
        <v>0.5-0.6</v>
      </c>
      <c r="AP2179" s="49" t="str">
        <f t="shared" si="643"/>
        <v>19-20</v>
      </c>
      <c r="AQ2179" s="49" t="str">
        <f t="shared" si="644"/>
        <v>Mar</v>
      </c>
      <c r="AR2179" s="48" t="str">
        <f t="shared" si="645"/>
        <v>285-295</v>
      </c>
      <c r="AS2179" s="49" t="str">
        <f t="shared" ref="AS2179:AS2242" si="658">IF(AM2179,IF(M2179&lt;0.5,IF(J2179&lt;=LowerTurbLimit,"LWS-LTI",IF(J2179&gt;=UpperTurbLimit,"LWS-HTI","Inner-TI")),IF(J2179&lt;=LowerTurbLimit,"HWS-LTI",IF(J2179&gt;=UpperTurbLimit,"HWS-HTI","Inner-TI"))),"")</f>
        <v>Inner-TI</v>
      </c>
    </row>
    <row r="2180" spans="5:45" x14ac:dyDescent="0.3">
      <c r="E2180" s="15">
        <v>40985.833333333336</v>
      </c>
      <c r="F2180" s="21">
        <v>8.5299999999999994</v>
      </c>
      <c r="G2180" s="21">
        <v>1173.2099990844731</v>
      </c>
      <c r="H2180" s="42">
        <v>1.2002866250777522</v>
      </c>
      <c r="I2180" s="35">
        <v>296.7</v>
      </c>
      <c r="J2180" s="43">
        <v>9.4958968347010564E-2</v>
      </c>
      <c r="K2180" s="44">
        <v>0.24489931648152038</v>
      </c>
      <c r="L2180" s="26">
        <f t="shared" si="646"/>
        <v>8.4722479455219943</v>
      </c>
      <c r="M2180" s="26">
        <f t="shared" si="647"/>
        <v>0.66746320705813322</v>
      </c>
      <c r="N2180" s="96">
        <f t="shared" si="648"/>
        <v>9</v>
      </c>
      <c r="O2180" s="26">
        <f t="shared" si="649"/>
        <v>0.46335288925495544</v>
      </c>
      <c r="P2180" s="3">
        <f>IF(L2180&gt;'Power Curve'!$C$37,0,INDEX(Ci,$N2180,1)*POWER(1-O2180,3)+INDEX(Ci,$N2180,2)*3*O2180*POWER(1-O2180,2)+INDEX(Ci,$N2180,3)*3*POWER(O2180,2)*(1-O2180)+INDEX(Ci,$N2180,4)*POWER(O2180,3))</f>
        <v>1024.0812523645502</v>
      </c>
      <c r="Q2180" s="3">
        <f>MAX(0,MIN(P2180-V2180+W2180,'Power Curve'!$C$39))</f>
        <v>1013.3460098253796</v>
      </c>
      <c r="R2180" s="3">
        <f t="shared" si="650"/>
        <v>1173.2099990844731</v>
      </c>
      <c r="S2180" s="3">
        <f t="shared" si="651"/>
        <v>-159.8639892590935</v>
      </c>
      <c r="T2180" s="3">
        <f t="shared" si="652"/>
        <v>159.8639892590935</v>
      </c>
      <c r="V2180" s="37">
        <f t="array" ref="V2180">SUM(_xlfn.NORM.DIST($AD$3:$AD$1003,$L2180,$AA2180,FALSE)*WindSpeedStep*$AE$3:$AE$1003)/AG2180</f>
        <v>1026.1993889090988</v>
      </c>
      <c r="W2180" s="37">
        <f t="array" ref="W2180">SUM(_xlfn.NORM.DIST($AD$3:$AD$1003,$L2180,$AB2180,FALSE)*WindSpeedStep*$AE$3:$AE$1003)/AH2180</f>
        <v>1015.4641463699282</v>
      </c>
      <c r="Y2180" s="1">
        <f t="shared" si="653"/>
        <v>8</v>
      </c>
      <c r="Z2180" s="99">
        <f>IF(L2180&lt;'Power Curve'!$P$28,'Power Curve'!$Q$28,IF(L2180&gt;'Power Curve'!$P$29,'Power Curve'!$Q$29,INDEX(ReferenceTurbulence,Y2180)+(L2180-INDEX(ReferenceTurbulenceWindSpeed,Y2180))*(INDEX(ReferenceTurbulence,Y2180+1)-INDEX(ReferenceTurbulence,Y2180))/(INDEX(ReferenceTurbulenceWindSpeed,Y2180+1)-INDEX(ReferenceTurbulenceWindSpeed,Y2180))))</f>
        <v>0.11992882164532406</v>
      </c>
      <c r="AA2180" s="100">
        <f t="shared" ref="AA2180:AA2243" si="659">Z2180*L2180</f>
        <v>1.0160667127934704</v>
      </c>
      <c r="AB2180" s="29">
        <f t="shared" ref="AB2180:AB2243" si="660">L2180*J2180</f>
        <v>0.80451592448684839</v>
      </c>
      <c r="AG2180" s="40">
        <f t="array" ref="AG2180">SUM(_xlfn.NORM.DIST($AD$3:$AD$1003,$F2180,$AA2180,FALSE)*WindSpeedStep)</f>
        <v>1.000000000000004</v>
      </c>
      <c r="AH2180" s="40">
        <f t="array" ref="AH2180">SUM(_xlfn.NORM.DIST($AD$3:$AD$1003,$F2180,$AB2180,FALSE)*WindSpeedStep)</f>
        <v>1.0000000000000031</v>
      </c>
      <c r="AJ2180" s="47">
        <f t="shared" si="654"/>
        <v>8</v>
      </c>
      <c r="AK2180" s="83" t="b">
        <f>COUNTIF('Power Curve'!$D$2:$D$31,AJ2180)&gt;0</f>
        <v>1</v>
      </c>
      <c r="AL2180" s="83" t="b">
        <f t="shared" si="655"/>
        <v>0</v>
      </c>
      <c r="AM2180" s="83" t="b">
        <f t="shared" ref="AM2180:AM2243" si="661">AND(AK2180,NOT(AL2180))</f>
        <v>1</v>
      </c>
      <c r="AN2180" s="47" t="str">
        <f t="shared" si="656"/>
        <v>Outer</v>
      </c>
      <c r="AO2180" s="48" t="str">
        <f t="shared" si="657"/>
        <v>0.6-0.7</v>
      </c>
      <c r="AP2180" s="49" t="str">
        <f t="shared" ref="AP2180:AP2243" si="662">IF(AM2180,HOUR(E2180)&amp;"-"&amp;HOUR(E2180)+1,"")</f>
        <v>20-21</v>
      </c>
      <c r="AQ2180" s="49" t="str">
        <f t="shared" ref="AQ2180:AQ2243" si="663">IF(AM2180,TEXT(E2180,"mmm"),"")</f>
        <v>Mar</v>
      </c>
      <c r="AR2180" s="48" t="str">
        <f t="shared" ref="AR2180:AR2243" si="664">IF(AM2180,IF(OR(I2180&lt;5,I2180&gt;=355),"355-5",MROUND(I2180,10)-5&amp;"-"&amp;MROUND(I2180,10)+5),"")</f>
        <v>295-305</v>
      </c>
      <c r="AS2180" s="49" t="str">
        <f t="shared" si="658"/>
        <v>HWS-LTI</v>
      </c>
    </row>
    <row r="2181" spans="5:45" x14ac:dyDescent="0.3">
      <c r="E2181" s="15">
        <v>40985.840277777781</v>
      </c>
      <c r="F2181" s="21">
        <v>8.51</v>
      </c>
      <c r="G2181" s="21">
        <v>1070.2599945068362</v>
      </c>
      <c r="H2181" s="42">
        <v>1.2005991656046724</v>
      </c>
      <c r="I2181" s="35">
        <v>293.60000000000002</v>
      </c>
      <c r="J2181" s="43">
        <v>8.8131609870740313E-2</v>
      </c>
      <c r="K2181" s="44">
        <v>0.25810738287552609</v>
      </c>
      <c r="L2181" s="26">
        <f t="shared" si="646"/>
        <v>8.4531169248804723</v>
      </c>
      <c r="M2181" s="26">
        <f t="shared" si="647"/>
        <v>0.66450644614761589</v>
      </c>
      <c r="N2181" s="96">
        <f t="shared" si="648"/>
        <v>9</v>
      </c>
      <c r="O2181" s="26">
        <f t="shared" si="649"/>
        <v>0.44423050882489595</v>
      </c>
      <c r="P2181" s="3">
        <f>IF(L2181&gt;'Power Curve'!$C$37,0,INDEX(Ci,$N2181,1)*POWER(1-O2181,3)+INDEX(Ci,$N2181,2)*3*O2181*POWER(1-O2181,2)+INDEX(Ci,$N2181,3)*3*POWER(O2181,2)*(1-O2181)+INDEX(Ci,$N2181,4)*POWER(O2181,3))</f>
        <v>1018.0016680722165</v>
      </c>
      <c r="Q2181" s="3">
        <f>MAX(0,MIN(P2181-V2181+W2181,'Power Curve'!$C$39))</f>
        <v>1004.2960371741023</v>
      </c>
      <c r="R2181" s="3">
        <f t="shared" si="650"/>
        <v>1070.2599945068362</v>
      </c>
      <c r="S2181" s="3">
        <f t="shared" si="651"/>
        <v>-65.963957332733912</v>
      </c>
      <c r="T2181" s="3">
        <f t="shared" si="652"/>
        <v>65.963957332733912</v>
      </c>
      <c r="V2181" s="37">
        <f t="array" ref="V2181">SUM(_xlfn.NORM.DIST($AD$3:$AD$1003,$L2181,$AA2181,FALSE)*WindSpeedStep*$AE$3:$AE$1003)/AG2181</f>
        <v>1019.813240063692</v>
      </c>
      <c r="W2181" s="37">
        <f t="array" ref="W2181">SUM(_xlfn.NORM.DIST($AD$3:$AD$1003,$L2181,$AB2181,FALSE)*WindSpeedStep*$AE$3:$AE$1003)/AH2181</f>
        <v>1006.1076091655777</v>
      </c>
      <c r="Y2181" s="1">
        <f t="shared" si="653"/>
        <v>8</v>
      </c>
      <c r="Z2181" s="99">
        <f>IF(L2181&lt;'Power Curve'!$P$28,'Power Curve'!$Q$28,IF(L2181&gt;'Power Curve'!$P$29,'Power Curve'!$Q$29,INDEX(ReferenceTurbulence,Y2181)+(L2181-INDEX(ReferenceTurbulenceWindSpeed,Y2181))*(INDEX(ReferenceTurbulence,Y2181+1)-INDEX(ReferenceTurbulence,Y2181))/(INDEX(ReferenceTurbulenceWindSpeed,Y2181+1)-INDEX(ReferenceTurbulenceWindSpeed,Y2181))))</f>
        <v>0.11990684345580724</v>
      </c>
      <c r="AA2181" s="100">
        <f t="shared" si="659"/>
        <v>1.0135865678252776</v>
      </c>
      <c r="AB2181" s="29">
        <f t="shared" si="660"/>
        <v>0.74498680301531783</v>
      </c>
      <c r="AG2181" s="40">
        <f t="array" ref="AG2181">SUM(_xlfn.NORM.DIST($AD$3:$AD$1003,$F2181,$AA2181,FALSE)*WindSpeedStep)</f>
        <v>1.0000000000000042</v>
      </c>
      <c r="AH2181" s="40">
        <f t="array" ref="AH2181">SUM(_xlfn.NORM.DIST($AD$3:$AD$1003,$F2181,$AB2181,FALSE)*WindSpeedStep)</f>
        <v>1.0000000000000031</v>
      </c>
      <c r="AJ2181" s="47">
        <f t="shared" si="654"/>
        <v>8</v>
      </c>
      <c r="AK2181" s="83" t="b">
        <f>COUNTIF('Power Curve'!$D$2:$D$31,AJ2181)&gt;0</f>
        <v>1</v>
      </c>
      <c r="AL2181" s="83" t="b">
        <f t="shared" si="655"/>
        <v>0</v>
      </c>
      <c r="AM2181" s="83" t="b">
        <f t="shared" si="661"/>
        <v>1</v>
      </c>
      <c r="AN2181" s="47" t="str">
        <f t="shared" si="656"/>
        <v>Outer</v>
      </c>
      <c r="AO2181" s="48" t="str">
        <f t="shared" si="657"/>
        <v>0.6-0.7</v>
      </c>
      <c r="AP2181" s="49" t="str">
        <f t="shared" si="662"/>
        <v>20-21</v>
      </c>
      <c r="AQ2181" s="49" t="str">
        <f t="shared" si="663"/>
        <v>Mar</v>
      </c>
      <c r="AR2181" s="48" t="str">
        <f t="shared" si="664"/>
        <v>285-295</v>
      </c>
      <c r="AS2181" s="49" t="str">
        <f t="shared" si="658"/>
        <v>HWS-LTI</v>
      </c>
    </row>
    <row r="2182" spans="5:45" x14ac:dyDescent="0.3">
      <c r="E2182" s="15">
        <v>40985.847222222219</v>
      </c>
      <c r="F2182" s="21">
        <v>8.34</v>
      </c>
      <c r="G2182" s="21">
        <v>993.93997955322288</v>
      </c>
      <c r="H2182" s="42">
        <v>1.201012477513677</v>
      </c>
      <c r="I2182" s="35">
        <v>294</v>
      </c>
      <c r="J2182" s="43">
        <v>5.2757793764988008E-2</v>
      </c>
      <c r="K2182" s="44">
        <v>0.3190552879184424</v>
      </c>
      <c r="L2182" s="26">
        <f t="shared" si="646"/>
        <v>8.285203771511723</v>
      </c>
      <c r="M2182" s="26">
        <f t="shared" si="647"/>
        <v>0.63855492701304029</v>
      </c>
      <c r="N2182" s="96">
        <f t="shared" si="648"/>
        <v>9</v>
      </c>
      <c r="O2182" s="26">
        <f t="shared" si="649"/>
        <v>0.27639319067579543</v>
      </c>
      <c r="P2182" s="3">
        <f>IF(L2182&gt;'Power Curve'!$C$37,0,INDEX(Ci,$N2182,1)*POWER(1-O2182,3)+INDEX(Ci,$N2182,2)*3*O2182*POWER(1-O2182,2)+INDEX(Ci,$N2182,3)*3*POWER(O2182,2)*(1-O2182)+INDEX(Ci,$N2182,4)*POWER(O2182,3))</f>
        <v>965.18449069127394</v>
      </c>
      <c r="Q2182" s="3">
        <f>MAX(0,MIN(P2182-V2182+W2182,'Power Curve'!$C$39))</f>
        <v>940.18036280333502</v>
      </c>
      <c r="R2182" s="3">
        <f t="shared" si="650"/>
        <v>993.93997955322288</v>
      </c>
      <c r="S2182" s="3">
        <f t="shared" si="651"/>
        <v>-53.759616749887869</v>
      </c>
      <c r="T2182" s="3">
        <f t="shared" si="652"/>
        <v>53.759616749887869</v>
      </c>
      <c r="V2182" s="37">
        <f t="array" ref="V2182">SUM(_xlfn.NORM.DIST($AD$3:$AD$1003,$L2182,$AA2182,FALSE)*WindSpeedStep*$AE$3:$AE$1003)/AG2182</f>
        <v>964.45574745947226</v>
      </c>
      <c r="W2182" s="37">
        <f t="array" ref="W2182">SUM(_xlfn.NORM.DIST($AD$3:$AD$1003,$L2182,$AB2182,FALSE)*WindSpeedStep*$AE$3:$AE$1003)/AH2182</f>
        <v>939.45161957153334</v>
      </c>
      <c r="Y2182" s="1">
        <f t="shared" si="653"/>
        <v>8</v>
      </c>
      <c r="Z2182" s="99">
        <f>IF(L2182&lt;'Power Curve'!$P$28,'Power Curve'!$Q$28,IF(L2182&gt;'Power Curve'!$P$29,'Power Curve'!$Q$29,INDEX(ReferenceTurbulence,Y2182)+(L2182-INDEX(ReferenceTurbulenceWindSpeed,Y2182))*(INDEX(ReferenceTurbulence,Y2182+1)-INDEX(ReferenceTurbulence,Y2182))/(INDEX(ReferenceTurbulenceWindSpeed,Y2182+1)-INDEX(ReferenceTurbulenceWindSpeed,Y2182))))</f>
        <v>0.119713940673658</v>
      </c>
      <c r="AA2182" s="100">
        <f t="shared" si="659"/>
        <v>0.99185439277192189</v>
      </c>
      <c r="AB2182" s="29">
        <f t="shared" si="660"/>
        <v>0.43710907187831632</v>
      </c>
      <c r="AG2182" s="40">
        <f t="array" ref="AG2182">SUM(_xlfn.NORM.DIST($AD$3:$AD$1003,$F2182,$AA2182,FALSE)*WindSpeedStep)</f>
        <v>1.0000000000000036</v>
      </c>
      <c r="AH2182" s="40">
        <f t="array" ref="AH2182">SUM(_xlfn.NORM.DIST($AD$3:$AD$1003,$F2182,$AB2182,FALSE)*WindSpeedStep)</f>
        <v>1.0000000000000038</v>
      </c>
      <c r="AJ2182" s="47">
        <f t="shared" si="654"/>
        <v>8</v>
      </c>
      <c r="AK2182" s="83" t="b">
        <f>COUNTIF('Power Curve'!$D$2:$D$31,AJ2182)&gt;0</f>
        <v>1</v>
      </c>
      <c r="AL2182" s="83" t="b">
        <f t="shared" si="655"/>
        <v>0</v>
      </c>
      <c r="AM2182" s="83" t="b">
        <f t="shared" si="661"/>
        <v>1</v>
      </c>
      <c r="AN2182" s="47" t="str">
        <f t="shared" si="656"/>
        <v>Outer</v>
      </c>
      <c r="AO2182" s="48" t="str">
        <f t="shared" si="657"/>
        <v>0.6-0.7</v>
      </c>
      <c r="AP2182" s="49" t="str">
        <f t="shared" si="662"/>
        <v>20-21</v>
      </c>
      <c r="AQ2182" s="49" t="str">
        <f t="shared" si="663"/>
        <v>Mar</v>
      </c>
      <c r="AR2182" s="48" t="str">
        <f t="shared" si="664"/>
        <v>285-295</v>
      </c>
      <c r="AS2182" s="49" t="str">
        <f t="shared" si="658"/>
        <v>HWS-LTI</v>
      </c>
    </row>
    <row r="2183" spans="5:45" x14ac:dyDescent="0.3">
      <c r="E2183" s="15">
        <v>40985.854166666664</v>
      </c>
      <c r="F2183" s="21">
        <v>8.6199999999999992</v>
      </c>
      <c r="G2183" s="21">
        <v>1097.9400024414069</v>
      </c>
      <c r="H2183" s="42">
        <v>1.2007891238986279</v>
      </c>
      <c r="I2183" s="35">
        <v>291.89999999999998</v>
      </c>
      <c r="J2183" s="43">
        <v>7.0765661252900236E-2</v>
      </c>
      <c r="K2183" s="44">
        <v>0.30220034280420915</v>
      </c>
      <c r="L2183" s="26">
        <f t="shared" si="646"/>
        <v>8.5628332109808589</v>
      </c>
      <c r="M2183" s="26">
        <f t="shared" si="647"/>
        <v>0.68146345184362511</v>
      </c>
      <c r="N2183" s="96">
        <f t="shared" si="648"/>
        <v>9</v>
      </c>
      <c r="O2183" s="26">
        <f t="shared" si="649"/>
        <v>0.55389724336551183</v>
      </c>
      <c r="P2183" s="3">
        <f>IF(L2183&gt;'Power Curve'!$C$37,0,INDEX(Ci,$N2183,1)*POWER(1-O2183,3)+INDEX(Ci,$N2183,2)*3*O2183*POWER(1-O2183,2)+INDEX(Ci,$N2183,3)*3*POWER(O2183,2)*(1-O2183)+INDEX(Ci,$N2183,4)*POWER(O2183,3))</f>
        <v>1053.0200643639871</v>
      </c>
      <c r="Q2183" s="3">
        <f>MAX(0,MIN(P2183-V2183+W2183,'Power Curve'!$C$39))</f>
        <v>1032.3708449721553</v>
      </c>
      <c r="R2183" s="3">
        <f t="shared" si="650"/>
        <v>1097.9400024414069</v>
      </c>
      <c r="S2183" s="3">
        <f t="shared" si="651"/>
        <v>-65.56915746925165</v>
      </c>
      <c r="T2183" s="3">
        <f t="shared" si="652"/>
        <v>65.56915746925165</v>
      </c>
      <c r="V2183" s="37">
        <f t="array" ref="V2183">SUM(_xlfn.NORM.DIST($AD$3:$AD$1003,$L2183,$AA2183,FALSE)*WindSpeedStep*$AE$3:$AE$1003)/AG2183</f>
        <v>1056.6292296147974</v>
      </c>
      <c r="W2183" s="37">
        <f t="array" ref="W2183">SUM(_xlfn.NORM.DIST($AD$3:$AD$1003,$L2183,$AB2183,FALSE)*WindSpeedStep*$AE$3:$AE$1003)/AH2183</f>
        <v>1035.9800102229656</v>
      </c>
      <c r="Y2183" s="1">
        <f t="shared" si="653"/>
        <v>8</v>
      </c>
      <c r="Z2183" s="99">
        <f>IF(L2183&lt;'Power Curve'!$P$28,'Power Curve'!$Q$28,IF(L2183&gt;'Power Curve'!$P$29,'Power Curve'!$Q$29,INDEX(ReferenceTurbulence,Y2183)+(L2183-INDEX(ReferenceTurbulenceWindSpeed,Y2183))*(INDEX(ReferenceTurbulence,Y2183+1)-INDEX(ReferenceTurbulence,Y2183))/(INDEX(ReferenceTurbulenceWindSpeed,Y2183+1)-INDEX(ReferenceTurbulenceWindSpeed,Y2183))))</f>
        <v>0.12003288823795345</v>
      </c>
      <c r="AA2183" s="100">
        <f t="shared" si="659"/>
        <v>1.0278216018139015</v>
      </c>
      <c r="AB2183" s="29">
        <f t="shared" si="660"/>
        <v>0.60595455437335544</v>
      </c>
      <c r="AG2183" s="40">
        <f t="array" ref="AG2183">SUM(_xlfn.NORM.DIST($AD$3:$AD$1003,$F2183,$AA2183,FALSE)*WindSpeedStep)</f>
        <v>1.0000000000000033</v>
      </c>
      <c r="AH2183" s="40">
        <f t="array" ref="AH2183">SUM(_xlfn.NORM.DIST($AD$3:$AD$1003,$F2183,$AB2183,FALSE)*WindSpeedStep)</f>
        <v>1.0000000000000038</v>
      </c>
      <c r="AJ2183" s="47">
        <f t="shared" si="654"/>
        <v>9</v>
      </c>
      <c r="AK2183" s="83" t="b">
        <f>COUNTIF('Power Curve'!$D$2:$D$31,AJ2183)&gt;0</f>
        <v>1</v>
      </c>
      <c r="AL2183" s="83" t="b">
        <f t="shared" si="655"/>
        <v>0</v>
      </c>
      <c r="AM2183" s="83" t="b">
        <f t="shared" si="661"/>
        <v>1</v>
      </c>
      <c r="AN2183" s="47" t="str">
        <f t="shared" si="656"/>
        <v>Outer</v>
      </c>
      <c r="AO2183" s="48" t="str">
        <f t="shared" si="657"/>
        <v>0.6-0.7</v>
      </c>
      <c r="AP2183" s="49" t="str">
        <f t="shared" si="662"/>
        <v>20-21</v>
      </c>
      <c r="AQ2183" s="49" t="str">
        <f t="shared" si="663"/>
        <v>Mar</v>
      </c>
      <c r="AR2183" s="48" t="str">
        <f t="shared" si="664"/>
        <v>285-295</v>
      </c>
      <c r="AS2183" s="49" t="str">
        <f t="shared" si="658"/>
        <v>HWS-LTI</v>
      </c>
    </row>
    <row r="2184" spans="5:45" x14ac:dyDescent="0.3">
      <c r="E2184" s="15">
        <v>40985.861111111109</v>
      </c>
      <c r="F2184" s="21">
        <v>7.47</v>
      </c>
      <c r="G2184" s="21">
        <v>687.29998016357422</v>
      </c>
      <c r="H2184" s="42">
        <v>1.2011130486690349</v>
      </c>
      <c r="I2184" s="35">
        <v>296.5</v>
      </c>
      <c r="J2184" s="43">
        <v>5.8902275769745653E-2</v>
      </c>
      <c r="K2184" s="44">
        <v>0.3963441327889447</v>
      </c>
      <c r="L2184" s="26">
        <f t="shared" si="646"/>
        <v>7.4211270583169675</v>
      </c>
      <c r="M2184" s="26">
        <f t="shared" si="647"/>
        <v>0.50500908556862467</v>
      </c>
      <c r="N2184" s="96">
        <f t="shared" si="648"/>
        <v>8</v>
      </c>
      <c r="O2184" s="26">
        <f t="shared" si="649"/>
        <v>0.40863329875628418</v>
      </c>
      <c r="P2184" s="3">
        <f>IF(L2184&gt;'Power Curve'!$C$37,0,INDEX(Ci,$N2184,1)*POWER(1-O2184,3)+INDEX(Ci,$N2184,2)*3*O2184*POWER(1-O2184,2)+INDEX(Ci,$N2184,3)*3*POWER(O2184,2)*(1-O2184)+INDEX(Ci,$N2184,4)*POWER(O2184,3))</f>
        <v>709.63366613832534</v>
      </c>
      <c r="Q2184" s="3">
        <f>MAX(0,MIN(P2184-V2184+W2184,'Power Curve'!$C$39))</f>
        <v>693.7776359674109</v>
      </c>
      <c r="R2184" s="3">
        <f t="shared" si="650"/>
        <v>687.29998016357422</v>
      </c>
      <c r="S2184" s="3">
        <f t="shared" si="651"/>
        <v>6.4776558038366829</v>
      </c>
      <c r="T2184" s="3">
        <f t="shared" si="652"/>
        <v>6.4776558038366829</v>
      </c>
      <c r="V2184" s="37">
        <f t="array" ref="V2184">SUM(_xlfn.NORM.DIST($AD$3:$AD$1003,$L2184,$AA2184,FALSE)*WindSpeedStep*$AE$3:$AE$1003)/AG2184</f>
        <v>704.67360539871288</v>
      </c>
      <c r="W2184" s="37">
        <f t="array" ref="W2184">SUM(_xlfn.NORM.DIST($AD$3:$AD$1003,$L2184,$AB2184,FALSE)*WindSpeedStep*$AE$3:$AE$1003)/AH2184</f>
        <v>688.81757522779844</v>
      </c>
      <c r="Y2184" s="1">
        <f t="shared" si="653"/>
        <v>7</v>
      </c>
      <c r="Z2184" s="99">
        <f>IF(L2184&lt;'Power Curve'!$P$28,'Power Curve'!$Q$28,IF(L2184&gt;'Power Curve'!$P$29,'Power Curve'!$Q$29,INDEX(ReferenceTurbulence,Y2184)+(L2184-INDEX(ReferenceTurbulenceWindSpeed,Y2184))*(INDEX(ReferenceTurbulence,Y2184+1)-INDEX(ReferenceTurbulence,Y2184))/(INDEX(ReferenceTurbulenceWindSpeed,Y2184+1)-INDEX(ReferenceTurbulenceWindSpeed,Y2184))))</f>
        <v>0.11955946248484395</v>
      </c>
      <c r="AA2184" s="100">
        <f t="shared" si="659"/>
        <v>0.8872659621241078</v>
      </c>
      <c r="AB2184" s="29">
        <f t="shared" si="660"/>
        <v>0.43712127251130733</v>
      </c>
      <c r="AG2184" s="40">
        <f t="array" ref="AG2184">SUM(_xlfn.NORM.DIST($AD$3:$AD$1003,$F2184,$AA2184,FALSE)*WindSpeedStep)</f>
        <v>1.0000000000000036</v>
      </c>
      <c r="AH2184" s="40">
        <f t="array" ref="AH2184">SUM(_xlfn.NORM.DIST($AD$3:$AD$1003,$F2184,$AB2184,FALSE)*WindSpeedStep)</f>
        <v>1.0000000000000038</v>
      </c>
      <c r="AJ2184" s="47">
        <f t="shared" si="654"/>
        <v>7</v>
      </c>
      <c r="AK2184" s="83" t="b">
        <f>COUNTIF('Power Curve'!$D$2:$D$31,AJ2184)&gt;0</f>
        <v>1</v>
      </c>
      <c r="AL2184" s="83" t="b">
        <f t="shared" si="655"/>
        <v>0</v>
      </c>
      <c r="AM2184" s="83" t="b">
        <f t="shared" si="661"/>
        <v>1</v>
      </c>
      <c r="AN2184" s="47" t="str">
        <f t="shared" si="656"/>
        <v>Outer</v>
      </c>
      <c r="AO2184" s="48" t="str">
        <f t="shared" si="657"/>
        <v>0.5-0.6</v>
      </c>
      <c r="AP2184" s="49" t="str">
        <f t="shared" si="662"/>
        <v>20-21</v>
      </c>
      <c r="AQ2184" s="49" t="str">
        <f t="shared" si="663"/>
        <v>Mar</v>
      </c>
      <c r="AR2184" s="48" t="str">
        <f t="shared" si="664"/>
        <v>295-305</v>
      </c>
      <c r="AS2184" s="49" t="str">
        <f t="shared" si="658"/>
        <v>HWS-LTI</v>
      </c>
    </row>
    <row r="2185" spans="5:45" x14ac:dyDescent="0.3">
      <c r="E2185" s="15">
        <v>40985.868055555555</v>
      </c>
      <c r="F2185" s="21">
        <v>6.69</v>
      </c>
      <c r="G2185" s="21">
        <v>497.59001541137718</v>
      </c>
      <c r="H2185" s="42">
        <v>1.2012024038172973</v>
      </c>
      <c r="I2185" s="35">
        <v>293.39999999999998</v>
      </c>
      <c r="J2185" s="43">
        <v>7.623318385650224E-2</v>
      </c>
      <c r="K2185" s="44">
        <v>0.29159710525154237</v>
      </c>
      <c r="L2185" s="26">
        <f t="shared" si="646"/>
        <v>6.6463950653371553</v>
      </c>
      <c r="M2185" s="26">
        <f t="shared" si="647"/>
        <v>0.3852717586432563</v>
      </c>
      <c r="N2185" s="96">
        <f t="shared" si="648"/>
        <v>7</v>
      </c>
      <c r="O2185" s="26">
        <f t="shared" si="649"/>
        <v>0.62516884172871845</v>
      </c>
      <c r="P2185" s="3">
        <f>IF(L2185&gt;'Power Curve'!$C$37,0,INDEX(Ci,$N2185,1)*POWER(1-O2185,3)+INDEX(Ci,$N2185,2)*3*O2185*POWER(1-O2185,2)+INDEX(Ci,$N2185,3)*3*POWER(O2185,2)*(1-O2185)+INDEX(Ci,$N2185,4)*POWER(O2185,3))</f>
        <v>506.5167935038736</v>
      </c>
      <c r="Q2185" s="3">
        <f>MAX(0,MIN(P2185-V2185+W2185,'Power Curve'!$C$39))</f>
        <v>495.71108282151744</v>
      </c>
      <c r="R2185" s="3">
        <f t="shared" si="650"/>
        <v>497.59001541137718</v>
      </c>
      <c r="S2185" s="3">
        <f t="shared" si="651"/>
        <v>-1.878932589859744</v>
      </c>
      <c r="T2185" s="3">
        <f t="shared" si="652"/>
        <v>1.878932589859744</v>
      </c>
      <c r="V2185" s="37">
        <f t="array" ref="V2185">SUM(_xlfn.NORM.DIST($AD$3:$AD$1003,$L2185,$AA2185,FALSE)*WindSpeedStep*$AE$3:$AE$1003)/AG2185</f>
        <v>508.83206580201528</v>
      </c>
      <c r="W2185" s="37">
        <f t="array" ref="W2185">SUM(_xlfn.NORM.DIST($AD$3:$AD$1003,$L2185,$AB2185,FALSE)*WindSpeedStep*$AE$3:$AE$1003)/AH2185</f>
        <v>498.02635511965912</v>
      </c>
      <c r="Y2185" s="1">
        <f t="shared" si="653"/>
        <v>6</v>
      </c>
      <c r="Z2185" s="99">
        <f>IF(L2185&lt;'Power Curve'!$P$28,'Power Curve'!$Q$28,IF(L2185&gt;'Power Curve'!$P$29,'Power Curve'!$Q$29,INDEX(ReferenceTurbulence,Y2185)+(L2185-INDEX(ReferenceTurbulenceWindSpeed,Y2185))*(INDEX(ReferenceTurbulence,Y2185+1)-INDEX(ReferenceTurbulence,Y2185))/(INDEX(ReferenceTurbulenceWindSpeed,Y2185+1)-INDEX(ReferenceTurbulenceWindSpeed,Y2185))))</f>
        <v>0.12039704297149414</v>
      </c>
      <c r="AA2185" s="100">
        <f t="shared" si="659"/>
        <v>0.80020631228692407</v>
      </c>
      <c r="AB2185" s="29">
        <f t="shared" si="660"/>
        <v>0.50667585699879658</v>
      </c>
      <c r="AG2185" s="40">
        <f t="array" ref="AG2185">SUM(_xlfn.NORM.DIST($AD$3:$AD$1003,$F2185,$AA2185,FALSE)*WindSpeedStep)</f>
        <v>1.0000000000000038</v>
      </c>
      <c r="AH2185" s="40">
        <f t="array" ref="AH2185">SUM(_xlfn.NORM.DIST($AD$3:$AD$1003,$F2185,$AB2185,FALSE)*WindSpeedStep)</f>
        <v>1.0000000000000036</v>
      </c>
      <c r="AJ2185" s="47">
        <f t="shared" si="654"/>
        <v>7</v>
      </c>
      <c r="AK2185" s="83" t="b">
        <f>COUNTIF('Power Curve'!$D$2:$D$31,AJ2185)&gt;0</f>
        <v>1</v>
      </c>
      <c r="AL2185" s="83" t="b">
        <f t="shared" si="655"/>
        <v>0</v>
      </c>
      <c r="AM2185" s="83" t="b">
        <f t="shared" si="661"/>
        <v>1</v>
      </c>
      <c r="AN2185" s="47" t="str">
        <f t="shared" si="656"/>
        <v>Outer</v>
      </c>
      <c r="AO2185" s="48" t="str">
        <f t="shared" si="657"/>
        <v>0.3-0.4</v>
      </c>
      <c r="AP2185" s="49" t="str">
        <f t="shared" si="662"/>
        <v>20-21</v>
      </c>
      <c r="AQ2185" s="49" t="str">
        <f t="shared" si="663"/>
        <v>Mar</v>
      </c>
      <c r="AR2185" s="48" t="str">
        <f t="shared" si="664"/>
        <v>285-295</v>
      </c>
      <c r="AS2185" s="49" t="str">
        <f t="shared" si="658"/>
        <v>LWS-LTI</v>
      </c>
    </row>
    <row r="2186" spans="5:45" x14ac:dyDescent="0.3">
      <c r="E2186" s="15">
        <v>40985.875</v>
      </c>
      <c r="F2186" s="21">
        <v>6.8</v>
      </c>
      <c r="G2186" s="21">
        <v>542.17997741699241</v>
      </c>
      <c r="H2186" s="42">
        <v>1.2019624607656274</v>
      </c>
      <c r="I2186" s="35">
        <v>290.5</v>
      </c>
      <c r="J2186" s="43">
        <v>8.2352941176470601E-2</v>
      </c>
      <c r="K2186" s="44">
        <v>0.17125825370677092</v>
      </c>
      <c r="L2186" s="26">
        <f t="shared" si="646"/>
        <v>6.7571026707383295</v>
      </c>
      <c r="M2186" s="26">
        <f t="shared" si="647"/>
        <v>0.40238197593279901</v>
      </c>
      <c r="N2186" s="96">
        <f t="shared" si="648"/>
        <v>7</v>
      </c>
      <c r="O2186" s="26">
        <f t="shared" si="649"/>
        <v>0.73770824266781676</v>
      </c>
      <c r="P2186" s="3">
        <f>IF(L2186&gt;'Power Curve'!$C$37,0,INDEX(Ci,$N2186,1)*POWER(1-O2186,3)+INDEX(Ci,$N2186,2)*3*O2186*POWER(1-O2186,2)+INDEX(Ci,$N2186,3)*3*POWER(O2186,2)*(1-O2186)+INDEX(Ci,$N2186,4)*POWER(O2186,3))</f>
        <v>534.32678363754439</v>
      </c>
      <c r="Q2186" s="3">
        <f>MAX(0,MIN(P2186-V2186+W2186,'Power Curve'!$C$39))</f>
        <v>524.56427622351259</v>
      </c>
      <c r="R2186" s="3">
        <f t="shared" si="650"/>
        <v>542.17997741699241</v>
      </c>
      <c r="S2186" s="3">
        <f t="shared" si="651"/>
        <v>-17.615701193479822</v>
      </c>
      <c r="T2186" s="3">
        <f t="shared" si="652"/>
        <v>17.615701193479822</v>
      </c>
      <c r="V2186" s="37">
        <f t="array" ref="V2186">SUM(_xlfn.NORM.DIST($AD$3:$AD$1003,$L2186,$AA2186,FALSE)*WindSpeedStep*$AE$3:$AE$1003)/AG2186</f>
        <v>534.75498387910636</v>
      </c>
      <c r="W2186" s="37">
        <f t="array" ref="W2186">SUM(_xlfn.NORM.DIST($AD$3:$AD$1003,$L2186,$AB2186,FALSE)*WindSpeedStep*$AE$3:$AE$1003)/AH2186</f>
        <v>524.99247646507456</v>
      </c>
      <c r="Y2186" s="1">
        <f t="shared" si="653"/>
        <v>6</v>
      </c>
      <c r="Z2186" s="99">
        <f>IF(L2186&lt;'Power Curve'!$P$28,'Power Curve'!$Q$28,IF(L2186&gt;'Power Curve'!$P$29,'Power Curve'!$Q$29,INDEX(ReferenceTurbulence,Y2186)+(L2186-INDEX(ReferenceTurbulenceWindSpeed,Y2186))*(INDEX(ReferenceTurbulence,Y2186+1)-INDEX(ReferenceTurbulence,Y2186))/(INDEX(ReferenceTurbulenceWindSpeed,Y2186+1)-INDEX(ReferenceTurbulenceWindSpeed,Y2186))))</f>
        <v>0.12017942442655254</v>
      </c>
      <c r="AA2186" s="100">
        <f t="shared" si="659"/>
        <v>0.81206470976045342</v>
      </c>
      <c r="AB2186" s="29">
        <f t="shared" si="660"/>
        <v>0.556467278766686</v>
      </c>
      <c r="AG2186" s="40">
        <f t="array" ref="AG2186">SUM(_xlfn.NORM.DIST($AD$3:$AD$1003,$F2186,$AA2186,FALSE)*WindSpeedStep)</f>
        <v>1.0000000000000033</v>
      </c>
      <c r="AH2186" s="40">
        <f t="array" ref="AH2186">SUM(_xlfn.NORM.DIST($AD$3:$AD$1003,$F2186,$AB2186,FALSE)*WindSpeedStep)</f>
        <v>1.0000000000000033</v>
      </c>
      <c r="AJ2186" s="47">
        <f t="shared" si="654"/>
        <v>7</v>
      </c>
      <c r="AK2186" s="83" t="b">
        <f>COUNTIF('Power Curve'!$D$2:$D$31,AJ2186)&gt;0</f>
        <v>1</v>
      </c>
      <c r="AL2186" s="83" t="b">
        <f t="shared" si="655"/>
        <v>0</v>
      </c>
      <c r="AM2186" s="83" t="b">
        <f t="shared" si="661"/>
        <v>1</v>
      </c>
      <c r="AN2186" s="47" t="str">
        <f t="shared" si="656"/>
        <v>Outer</v>
      </c>
      <c r="AO2186" s="48" t="str">
        <f t="shared" si="657"/>
        <v>0.4-0.5</v>
      </c>
      <c r="AP2186" s="49" t="str">
        <f t="shared" si="662"/>
        <v>21-22</v>
      </c>
      <c r="AQ2186" s="49" t="str">
        <f t="shared" si="663"/>
        <v>Mar</v>
      </c>
      <c r="AR2186" s="48" t="str">
        <f t="shared" si="664"/>
        <v>285-295</v>
      </c>
      <c r="AS2186" s="49" t="str">
        <f t="shared" si="658"/>
        <v>LWS-LTI</v>
      </c>
    </row>
    <row r="2187" spans="5:45" x14ac:dyDescent="0.3">
      <c r="E2187" s="15">
        <v>40985.881944444445</v>
      </c>
      <c r="F2187" s="21">
        <v>7.12</v>
      </c>
      <c r="G2187" s="21">
        <v>676.99002456665085</v>
      </c>
      <c r="H2187" s="42">
        <v>1.2023204670396446</v>
      </c>
      <c r="I2187" s="35">
        <v>294.3</v>
      </c>
      <c r="J2187" s="43">
        <v>8.7078651685393263E-2</v>
      </c>
      <c r="K2187" s="44">
        <v>0.25095754799366454</v>
      </c>
      <c r="L2187" s="26">
        <f t="shared" si="646"/>
        <v>7.0757863445252651</v>
      </c>
      <c r="M2187" s="26">
        <f t="shared" si="647"/>
        <v>0.45163556501879676</v>
      </c>
      <c r="N2187" s="96">
        <f t="shared" si="648"/>
        <v>8</v>
      </c>
      <c r="O2187" s="26">
        <f t="shared" si="649"/>
        <v>6.1054375348031917E-2</v>
      </c>
      <c r="P2187" s="3">
        <f>IF(L2187&gt;'Power Curve'!$C$37,0,INDEX(Ci,$N2187,1)*POWER(1-O2187,3)+INDEX(Ci,$N2187,2)*3*O2187*POWER(1-O2187,2)+INDEX(Ci,$N2187,3)*3*POWER(O2187,2)*(1-O2187)+INDEX(Ci,$N2187,4)*POWER(O2187,3))</f>
        <v>616.00903596850605</v>
      </c>
      <c r="Q2187" s="3">
        <f>MAX(0,MIN(P2187-V2187+W2187,'Power Curve'!$C$39))</f>
        <v>606.7880562630578</v>
      </c>
      <c r="R2187" s="3">
        <f t="shared" si="650"/>
        <v>676.99002456665085</v>
      </c>
      <c r="S2187" s="3">
        <f t="shared" si="651"/>
        <v>-70.201968303593048</v>
      </c>
      <c r="T2187" s="3">
        <f t="shared" si="652"/>
        <v>70.201968303593048</v>
      </c>
      <c r="V2187" s="37">
        <f t="array" ref="V2187">SUM(_xlfn.NORM.DIST($AD$3:$AD$1003,$L2187,$AA2187,FALSE)*WindSpeedStep*$AE$3:$AE$1003)/AG2187</f>
        <v>613.15283541430927</v>
      </c>
      <c r="W2187" s="37">
        <f t="array" ref="W2187">SUM(_xlfn.NORM.DIST($AD$3:$AD$1003,$L2187,$AB2187,FALSE)*WindSpeedStep*$AE$3:$AE$1003)/AH2187</f>
        <v>603.93185570886101</v>
      </c>
      <c r="Y2187" s="1">
        <f t="shared" si="653"/>
        <v>7</v>
      </c>
      <c r="Z2187" s="99">
        <f>IF(L2187&lt;'Power Curve'!$P$28,'Power Curve'!$Q$28,IF(L2187&gt;'Power Curve'!$P$29,'Power Curve'!$Q$29,INDEX(ReferenceTurbulence,Y2187)+(L2187-INDEX(ReferenceTurbulenceWindSpeed,Y2187))*(INDEX(ReferenceTurbulence,Y2187+1)-INDEX(ReferenceTurbulence,Y2187))/(INDEX(ReferenceTurbulenceWindSpeed,Y2187+1)-INDEX(ReferenceTurbulenceWindSpeed,Y2187))))</f>
        <v>0.11965537981101759</v>
      </c>
      <c r="AA2187" s="100">
        <f t="shared" si="659"/>
        <v>0.84665590251578238</v>
      </c>
      <c r="AB2187" s="29">
        <f t="shared" si="660"/>
        <v>0.61614993449517763</v>
      </c>
      <c r="AG2187" s="40">
        <f t="array" ref="AG2187">SUM(_xlfn.NORM.DIST($AD$3:$AD$1003,$F2187,$AA2187,FALSE)*WindSpeedStep)</f>
        <v>1.0000000000000033</v>
      </c>
      <c r="AH2187" s="40">
        <f t="array" ref="AH2187">SUM(_xlfn.NORM.DIST($AD$3:$AD$1003,$F2187,$AB2187,FALSE)*WindSpeedStep)</f>
        <v>1.0000000000000036</v>
      </c>
      <c r="AJ2187" s="47">
        <f t="shared" si="654"/>
        <v>7</v>
      </c>
      <c r="AK2187" s="83" t="b">
        <f>COUNTIF('Power Curve'!$D$2:$D$31,AJ2187)&gt;0</f>
        <v>1</v>
      </c>
      <c r="AL2187" s="83" t="b">
        <f t="shared" si="655"/>
        <v>0</v>
      </c>
      <c r="AM2187" s="83" t="b">
        <f t="shared" si="661"/>
        <v>1</v>
      </c>
      <c r="AN2187" s="47" t="str">
        <f t="shared" si="656"/>
        <v>Outer</v>
      </c>
      <c r="AO2187" s="48" t="str">
        <f t="shared" si="657"/>
        <v>0.4-0.5</v>
      </c>
      <c r="AP2187" s="49" t="str">
        <f t="shared" si="662"/>
        <v>21-22</v>
      </c>
      <c r="AQ2187" s="49" t="str">
        <f t="shared" si="663"/>
        <v>Mar</v>
      </c>
      <c r="AR2187" s="48" t="str">
        <f t="shared" si="664"/>
        <v>285-295</v>
      </c>
      <c r="AS2187" s="49" t="str">
        <f t="shared" si="658"/>
        <v>LWS-LTI</v>
      </c>
    </row>
    <row r="2188" spans="5:45" x14ac:dyDescent="0.3">
      <c r="E2188" s="15">
        <v>40985.888888888891</v>
      </c>
      <c r="F2188" s="21">
        <v>7.82</v>
      </c>
      <c r="G2188" s="21">
        <v>804.44999694824264</v>
      </c>
      <c r="H2188" s="42">
        <v>1.2028238488551453</v>
      </c>
      <c r="I2188" s="35">
        <v>301.39999999999998</v>
      </c>
      <c r="J2188" s="43">
        <v>5.6265984654731455E-2</v>
      </c>
      <c r="K2188" s="44">
        <v>0.28395989236752894</v>
      </c>
      <c r="L2188" s="26">
        <f t="shared" si="646"/>
        <v>7.7725239148260936</v>
      </c>
      <c r="M2188" s="26">
        <f t="shared" si="647"/>
        <v>0.55931860249788923</v>
      </c>
      <c r="N2188" s="96">
        <f t="shared" si="648"/>
        <v>8</v>
      </c>
      <c r="O2188" s="26">
        <f t="shared" si="649"/>
        <v>0.76230761573286776</v>
      </c>
      <c r="P2188" s="3">
        <f>IF(L2188&gt;'Power Curve'!$C$37,0,INDEX(Ci,$N2188,1)*POWER(1-O2188,3)+INDEX(Ci,$N2188,2)*3*O2188*POWER(1-O2188,2)+INDEX(Ci,$N2188,3)*3*POWER(O2188,2)*(1-O2188)+INDEX(Ci,$N2188,4)*POWER(O2188,3))</f>
        <v>810.71839363937283</v>
      </c>
      <c r="Q2188" s="3">
        <f>MAX(0,MIN(P2188-V2188+W2188,'Power Curve'!$C$39))</f>
        <v>792.24505106250888</v>
      </c>
      <c r="R2188" s="3">
        <f t="shared" si="650"/>
        <v>804.44999694824264</v>
      </c>
      <c r="S2188" s="3">
        <f t="shared" si="651"/>
        <v>-12.204945885733764</v>
      </c>
      <c r="T2188" s="3">
        <f t="shared" si="652"/>
        <v>12.204945885733764</v>
      </c>
      <c r="V2188" s="37">
        <f t="array" ref="V2188">SUM(_xlfn.NORM.DIST($AD$3:$AD$1003,$L2188,$AA2188,FALSE)*WindSpeedStep*$AE$3:$AE$1003)/AG2188</f>
        <v>804.92726180580007</v>
      </c>
      <c r="W2188" s="37">
        <f t="array" ref="W2188">SUM(_xlfn.NORM.DIST($AD$3:$AD$1003,$L2188,$AB2188,FALSE)*WindSpeedStep*$AE$3:$AE$1003)/AH2188</f>
        <v>786.45391922893612</v>
      </c>
      <c r="Y2188" s="1">
        <f t="shared" si="653"/>
        <v>7</v>
      </c>
      <c r="Z2188" s="99">
        <f>IF(L2188&lt;'Power Curve'!$P$28,'Power Curve'!$Q$28,IF(L2188&gt;'Power Curve'!$P$29,'Power Curve'!$Q$29,INDEX(ReferenceTurbulence,Y2188)+(L2188-INDEX(ReferenceTurbulenceWindSpeed,Y2188))*(INDEX(ReferenceTurbulence,Y2188+1)-INDEX(ReferenceTurbulence,Y2188))/(INDEX(ReferenceTurbulenceWindSpeed,Y2188+1)-INDEX(ReferenceTurbulenceWindSpeed,Y2188))))</f>
        <v>0.11946186308356828</v>
      </c>
      <c r="AA2188" s="100">
        <f t="shared" si="659"/>
        <v>0.92852018772671496</v>
      </c>
      <c r="AB2188" s="29">
        <f t="shared" si="660"/>
        <v>0.43732871132013823</v>
      </c>
      <c r="AG2188" s="40">
        <f t="array" ref="AG2188">SUM(_xlfn.NORM.DIST($AD$3:$AD$1003,$F2188,$AA2188,FALSE)*WindSpeedStep)</f>
        <v>1.0000000000000029</v>
      </c>
      <c r="AH2188" s="40">
        <f t="array" ref="AH2188">SUM(_xlfn.NORM.DIST($AD$3:$AD$1003,$F2188,$AB2188,FALSE)*WindSpeedStep)</f>
        <v>1.0000000000000033</v>
      </c>
      <c r="AJ2188" s="47">
        <f t="shared" si="654"/>
        <v>8</v>
      </c>
      <c r="AK2188" s="83" t="b">
        <f>COUNTIF('Power Curve'!$D$2:$D$31,AJ2188)&gt;0</f>
        <v>1</v>
      </c>
      <c r="AL2188" s="83" t="b">
        <f t="shared" si="655"/>
        <v>0</v>
      </c>
      <c r="AM2188" s="83" t="b">
        <f t="shared" si="661"/>
        <v>1</v>
      </c>
      <c r="AN2188" s="47" t="str">
        <f t="shared" si="656"/>
        <v>Outer</v>
      </c>
      <c r="AO2188" s="48" t="str">
        <f t="shared" si="657"/>
        <v>0.5-0.6</v>
      </c>
      <c r="AP2188" s="49" t="str">
        <f t="shared" si="662"/>
        <v>21-22</v>
      </c>
      <c r="AQ2188" s="49" t="str">
        <f t="shared" si="663"/>
        <v>Mar</v>
      </c>
      <c r="AR2188" s="48" t="str">
        <f t="shared" si="664"/>
        <v>295-305</v>
      </c>
      <c r="AS2188" s="49" t="str">
        <f t="shared" si="658"/>
        <v>HWS-LTI</v>
      </c>
    </row>
    <row r="2189" spans="5:45" x14ac:dyDescent="0.3">
      <c r="E2189" s="15">
        <v>40985.895833333336</v>
      </c>
      <c r="F2189" s="21">
        <v>6.94</v>
      </c>
      <c r="G2189" s="21">
        <v>520.25</v>
      </c>
      <c r="H2189" s="42">
        <v>1.2031822718300724</v>
      </c>
      <c r="I2189" s="35">
        <v>299.89999999999998</v>
      </c>
      <c r="J2189" s="43">
        <v>6.0518731988472615E-2</v>
      </c>
      <c r="K2189" s="44">
        <v>0.27679885100135698</v>
      </c>
      <c r="L2189" s="26">
        <f t="shared" si="646"/>
        <v>6.8985515767882806</v>
      </c>
      <c r="M2189" s="26">
        <f t="shared" si="647"/>
        <v>0.42424336033464344</v>
      </c>
      <c r="N2189" s="96">
        <f t="shared" si="648"/>
        <v>7</v>
      </c>
      <c r="O2189" s="26">
        <f t="shared" si="649"/>
        <v>0.88149759745213996</v>
      </c>
      <c r="P2189" s="3">
        <f>IF(L2189&gt;'Power Curve'!$C$37,0,INDEX(Ci,$N2189,1)*POWER(1-O2189,3)+INDEX(Ci,$N2189,2)*3*O2189*POWER(1-O2189,2)+INDEX(Ci,$N2189,3)*3*POWER(O2189,2)*(1-O2189)+INDEX(Ci,$N2189,4)*POWER(O2189,3))</f>
        <v>570.41010461562496</v>
      </c>
      <c r="Q2189" s="3">
        <f>MAX(0,MIN(P2189-V2189+W2189,'Power Curve'!$C$39))</f>
        <v>556.11270290690993</v>
      </c>
      <c r="R2189" s="3">
        <f t="shared" si="650"/>
        <v>520.25</v>
      </c>
      <c r="S2189" s="3">
        <f t="shared" si="651"/>
        <v>35.862702906909931</v>
      </c>
      <c r="T2189" s="3">
        <f t="shared" si="652"/>
        <v>35.862702906909931</v>
      </c>
      <c r="V2189" s="37">
        <f t="array" ref="V2189">SUM(_xlfn.NORM.DIST($AD$3:$AD$1003,$L2189,$AA2189,FALSE)*WindSpeedStep*$AE$3:$AE$1003)/AG2189</f>
        <v>568.84877461916926</v>
      </c>
      <c r="W2189" s="37">
        <f t="array" ref="W2189">SUM(_xlfn.NORM.DIST($AD$3:$AD$1003,$L2189,$AB2189,FALSE)*WindSpeedStep*$AE$3:$AE$1003)/AH2189</f>
        <v>554.55137291045423</v>
      </c>
      <c r="Y2189" s="1">
        <f t="shared" si="653"/>
        <v>6</v>
      </c>
      <c r="Z2189" s="99">
        <f>IF(L2189&lt;'Power Curve'!$P$28,'Power Curve'!$Q$28,IF(L2189&gt;'Power Curve'!$P$29,'Power Curve'!$Q$29,INDEX(ReferenceTurbulence,Y2189)+(L2189-INDEX(ReferenceTurbulenceWindSpeed,Y2189))*(INDEX(ReferenceTurbulence,Y2189+1)-INDEX(ReferenceTurbulence,Y2189))/(INDEX(ReferenceTurbulenceWindSpeed,Y2189+1)-INDEX(ReferenceTurbulenceWindSpeed,Y2189))))</f>
        <v>0.11990137753892789</v>
      </c>
      <c r="AA2189" s="100">
        <f t="shared" si="659"/>
        <v>0.82714583708025791</v>
      </c>
      <c r="AB2189" s="29">
        <f t="shared" si="660"/>
        <v>0.41749159398430513</v>
      </c>
      <c r="AG2189" s="40">
        <f t="array" ref="AG2189">SUM(_xlfn.NORM.DIST($AD$3:$AD$1003,$F2189,$AA2189,FALSE)*WindSpeedStep)</f>
        <v>1.0000000000000038</v>
      </c>
      <c r="AH2189" s="40">
        <f t="array" ref="AH2189">SUM(_xlfn.NORM.DIST($AD$3:$AD$1003,$F2189,$AB2189,FALSE)*WindSpeedStep)</f>
        <v>1.0000000000000038</v>
      </c>
      <c r="AJ2189" s="47">
        <f t="shared" si="654"/>
        <v>7</v>
      </c>
      <c r="AK2189" s="83" t="b">
        <f>COUNTIF('Power Curve'!$D$2:$D$31,AJ2189)&gt;0</f>
        <v>1</v>
      </c>
      <c r="AL2189" s="83" t="b">
        <f t="shared" si="655"/>
        <v>0</v>
      </c>
      <c r="AM2189" s="83" t="b">
        <f t="shared" si="661"/>
        <v>1</v>
      </c>
      <c r="AN2189" s="47" t="str">
        <f t="shared" si="656"/>
        <v>Outer</v>
      </c>
      <c r="AO2189" s="48" t="str">
        <f t="shared" si="657"/>
        <v>0.4-0.5</v>
      </c>
      <c r="AP2189" s="49" t="str">
        <f t="shared" si="662"/>
        <v>21-22</v>
      </c>
      <c r="AQ2189" s="49" t="str">
        <f t="shared" si="663"/>
        <v>Mar</v>
      </c>
      <c r="AR2189" s="48" t="str">
        <f t="shared" si="664"/>
        <v>295-305</v>
      </c>
      <c r="AS2189" s="49" t="str">
        <f t="shared" si="658"/>
        <v>LWS-LTI</v>
      </c>
    </row>
    <row r="2190" spans="5:45" x14ac:dyDescent="0.3">
      <c r="E2190" s="15">
        <v>40985.902777777781</v>
      </c>
      <c r="F2190" s="21">
        <v>6.43</v>
      </c>
      <c r="G2190" s="21">
        <v>452.30001449584915</v>
      </c>
      <c r="H2190" s="42">
        <v>1.2035409106159998</v>
      </c>
      <c r="I2190" s="35">
        <v>293.7</v>
      </c>
      <c r="J2190" s="43">
        <v>5.7542768273716953E-2</v>
      </c>
      <c r="K2190" s="44">
        <v>0.25344722207834264</v>
      </c>
      <c r="L2190" s="26">
        <f t="shared" si="646"/>
        <v>6.3922324941732738</v>
      </c>
      <c r="M2190" s="26">
        <f t="shared" si="647"/>
        <v>0.34599011395656931</v>
      </c>
      <c r="N2190" s="96">
        <f t="shared" si="648"/>
        <v>7</v>
      </c>
      <c r="O2190" s="26">
        <f t="shared" si="649"/>
        <v>0.36680083353024301</v>
      </c>
      <c r="P2190" s="3">
        <f>IF(L2190&gt;'Power Curve'!$C$37,0,INDEX(Ci,$N2190,1)*POWER(1-O2190,3)+INDEX(Ci,$N2190,2)*3*O2190*POWER(1-O2190,2)+INDEX(Ci,$N2190,3)*3*POWER(O2190,2)*(1-O2190)+INDEX(Ci,$N2190,4)*POWER(O2190,3))</f>
        <v>445.33036714554675</v>
      </c>
      <c r="Q2190" s="3">
        <f>MAX(0,MIN(P2190-V2190+W2190,'Power Curve'!$C$39))</f>
        <v>432.189061531334</v>
      </c>
      <c r="R2190" s="3">
        <f t="shared" si="650"/>
        <v>452.30001449584915</v>
      </c>
      <c r="S2190" s="3">
        <f t="shared" si="651"/>
        <v>-20.11095296451515</v>
      </c>
      <c r="T2190" s="3">
        <f t="shared" si="652"/>
        <v>20.11095296451515</v>
      </c>
      <c r="V2190" s="37">
        <f t="array" ref="V2190">SUM(_xlfn.NORM.DIST($AD$3:$AD$1003,$L2190,$AA2190,FALSE)*WindSpeedStep*$AE$3:$AE$1003)/AG2190</f>
        <v>451.81731976551919</v>
      </c>
      <c r="W2190" s="37">
        <f t="array" ref="W2190">SUM(_xlfn.NORM.DIST($AD$3:$AD$1003,$L2190,$AB2190,FALSE)*WindSpeedStep*$AE$3:$AE$1003)/AH2190</f>
        <v>438.67601415130645</v>
      </c>
      <c r="Y2190" s="1">
        <f t="shared" si="653"/>
        <v>6</v>
      </c>
      <c r="Z2190" s="99">
        <f>IF(L2190&lt;'Power Curve'!$P$28,'Power Curve'!$Q$28,IF(L2190&gt;'Power Curve'!$P$29,'Power Curve'!$Q$29,INDEX(ReferenceTurbulence,Y2190)+(L2190-INDEX(ReferenceTurbulenceWindSpeed,Y2190))*(INDEX(ReferenceTurbulence,Y2190+1)-INDEX(ReferenceTurbulence,Y2190))/(INDEX(ReferenceTurbulenceWindSpeed,Y2190+1)-INDEX(ReferenceTurbulenceWindSpeed,Y2190))))</f>
        <v>0.12089665172660066</v>
      </c>
      <c r="AA2190" s="100">
        <f t="shared" si="659"/>
        <v>0.77279950560352617</v>
      </c>
      <c r="AB2190" s="29">
        <f t="shared" si="660"/>
        <v>0.36782675316393643</v>
      </c>
      <c r="AG2190" s="40">
        <f t="array" ref="AG2190">SUM(_xlfn.NORM.DIST($AD$3:$AD$1003,$F2190,$AA2190,FALSE)*WindSpeedStep)</f>
        <v>1.0000000000000033</v>
      </c>
      <c r="AH2190" s="40">
        <f t="array" ref="AH2190">SUM(_xlfn.NORM.DIST($AD$3:$AD$1003,$F2190,$AB2190,FALSE)*WindSpeedStep)</f>
        <v>1.0000000000000031</v>
      </c>
      <c r="AJ2190" s="47">
        <f t="shared" si="654"/>
        <v>6</v>
      </c>
      <c r="AK2190" s="83" t="b">
        <f>COUNTIF('Power Curve'!$D$2:$D$31,AJ2190)&gt;0</f>
        <v>1</v>
      </c>
      <c r="AL2190" s="83" t="b">
        <f t="shared" si="655"/>
        <v>0</v>
      </c>
      <c r="AM2190" s="83" t="b">
        <f t="shared" si="661"/>
        <v>1</v>
      </c>
      <c r="AN2190" s="47" t="str">
        <f t="shared" si="656"/>
        <v>Outer</v>
      </c>
      <c r="AO2190" s="48" t="str">
        <f t="shared" si="657"/>
        <v>0.3-0.4</v>
      </c>
      <c r="AP2190" s="49" t="str">
        <f t="shared" si="662"/>
        <v>21-22</v>
      </c>
      <c r="AQ2190" s="49" t="str">
        <f t="shared" si="663"/>
        <v>Mar</v>
      </c>
      <c r="AR2190" s="48" t="str">
        <f t="shared" si="664"/>
        <v>285-295</v>
      </c>
      <c r="AS2190" s="49" t="str">
        <f t="shared" si="658"/>
        <v>LWS-LTI</v>
      </c>
    </row>
    <row r="2191" spans="5:45" x14ac:dyDescent="0.3">
      <c r="E2191" s="15">
        <v>40985.909722222219</v>
      </c>
      <c r="F2191" s="21">
        <v>6.95</v>
      </c>
      <c r="G2191" s="21">
        <v>580.41998100280762</v>
      </c>
      <c r="H2191" s="42">
        <v>1.2037651660426305</v>
      </c>
      <c r="I2191" s="35">
        <v>298.3</v>
      </c>
      <c r="J2191" s="43">
        <v>5.7553956834532377E-2</v>
      </c>
      <c r="K2191" s="44">
        <v>0.2763298328916044</v>
      </c>
      <c r="L2191" s="26">
        <f t="shared" si="646"/>
        <v>6.9096073030581806</v>
      </c>
      <c r="M2191" s="26">
        <f t="shared" si="647"/>
        <v>0.4259520584686714</v>
      </c>
      <c r="N2191" s="96">
        <f t="shared" si="648"/>
        <v>7</v>
      </c>
      <c r="O2191" s="26">
        <f t="shared" si="649"/>
        <v>0.892736254515063</v>
      </c>
      <c r="P2191" s="3">
        <f>IF(L2191&gt;'Power Curve'!$C$37,0,INDEX(Ci,$N2191,1)*POWER(1-O2191,3)+INDEX(Ci,$N2191,2)*3*O2191*POWER(1-O2191,2)+INDEX(Ci,$N2191,3)*3*POWER(O2191,2)*(1-O2191)+INDEX(Ci,$N2191,4)*POWER(O2191,3))</f>
        <v>573.24484921709609</v>
      </c>
      <c r="Q2191" s="3">
        <f>MAX(0,MIN(P2191-V2191+W2191,'Power Curve'!$C$39))</f>
        <v>558.42873344566874</v>
      </c>
      <c r="R2191" s="3">
        <f t="shared" si="650"/>
        <v>580.41998100280762</v>
      </c>
      <c r="S2191" s="3">
        <f t="shared" si="651"/>
        <v>-21.991247557138877</v>
      </c>
      <c r="T2191" s="3">
        <f t="shared" si="652"/>
        <v>21.991247557138877</v>
      </c>
      <c r="V2191" s="37">
        <f t="array" ref="V2191">SUM(_xlfn.NORM.DIST($AD$3:$AD$1003,$L2191,$AA2191,FALSE)*WindSpeedStep*$AE$3:$AE$1003)/AG2191</f>
        <v>571.55973949603845</v>
      </c>
      <c r="W2191" s="37">
        <f t="array" ref="W2191">SUM(_xlfn.NORM.DIST($AD$3:$AD$1003,$L2191,$AB2191,FALSE)*WindSpeedStep*$AE$3:$AE$1003)/AH2191</f>
        <v>556.7436237246111</v>
      </c>
      <c r="Y2191" s="1">
        <f t="shared" si="653"/>
        <v>6</v>
      </c>
      <c r="Z2191" s="99">
        <f>IF(L2191&lt;'Power Curve'!$P$28,'Power Curve'!$Q$28,IF(L2191&gt;'Power Curve'!$P$29,'Power Curve'!$Q$29,INDEX(ReferenceTurbulence,Y2191)+(L2191-INDEX(ReferenceTurbulenceWindSpeed,Y2191))*(INDEX(ReferenceTurbulence,Y2191+1)-INDEX(ReferenceTurbulence,Y2191))/(INDEX(ReferenceTurbulenceWindSpeed,Y2191+1)-INDEX(ReferenceTurbulenceWindSpeed,Y2191))))</f>
        <v>0.11987964523738086</v>
      </c>
      <c r="AA2191" s="100">
        <f t="shared" si="659"/>
        <v>0.82832127222023066</v>
      </c>
      <c r="AB2191" s="29">
        <f t="shared" si="660"/>
        <v>0.39767524046378022</v>
      </c>
      <c r="AG2191" s="40">
        <f t="array" ref="AG2191">SUM(_xlfn.NORM.DIST($AD$3:$AD$1003,$F2191,$AA2191,FALSE)*WindSpeedStep)</f>
        <v>1.0000000000000033</v>
      </c>
      <c r="AH2191" s="40">
        <f t="array" ref="AH2191">SUM(_xlfn.NORM.DIST($AD$3:$AD$1003,$F2191,$AB2191,FALSE)*WindSpeedStep)</f>
        <v>1.0000000000000038</v>
      </c>
      <c r="AJ2191" s="47">
        <f t="shared" si="654"/>
        <v>7</v>
      </c>
      <c r="AK2191" s="83" t="b">
        <f>COUNTIF('Power Curve'!$D$2:$D$31,AJ2191)&gt;0</f>
        <v>1</v>
      </c>
      <c r="AL2191" s="83" t="b">
        <f t="shared" si="655"/>
        <v>0</v>
      </c>
      <c r="AM2191" s="83" t="b">
        <f t="shared" si="661"/>
        <v>1</v>
      </c>
      <c r="AN2191" s="47" t="str">
        <f t="shared" si="656"/>
        <v>Outer</v>
      </c>
      <c r="AO2191" s="48" t="str">
        <f t="shared" si="657"/>
        <v>0.4-0.5</v>
      </c>
      <c r="AP2191" s="49" t="str">
        <f t="shared" si="662"/>
        <v>21-22</v>
      </c>
      <c r="AQ2191" s="49" t="str">
        <f t="shared" si="663"/>
        <v>Mar</v>
      </c>
      <c r="AR2191" s="48" t="str">
        <f t="shared" si="664"/>
        <v>295-305</v>
      </c>
      <c r="AS2191" s="49" t="str">
        <f t="shared" si="658"/>
        <v>LWS-LTI</v>
      </c>
    </row>
    <row r="2192" spans="5:45" x14ac:dyDescent="0.3">
      <c r="E2192" s="15">
        <v>40985.916666666664</v>
      </c>
      <c r="F2192" s="21">
        <v>6.74</v>
      </c>
      <c r="G2192" s="21">
        <v>513.77999877929688</v>
      </c>
      <c r="H2192" s="42">
        <v>1.2040343841768626</v>
      </c>
      <c r="I2192" s="35">
        <v>294.89999999999998</v>
      </c>
      <c r="J2192" s="43">
        <v>6.0830860534124627E-2</v>
      </c>
      <c r="K2192" s="44">
        <v>0.25940937016509985</v>
      </c>
      <c r="L2192" s="26">
        <f t="shared" si="646"/>
        <v>6.7013273039715235</v>
      </c>
      <c r="M2192" s="26">
        <f t="shared" si="647"/>
        <v>0.39376171320264813</v>
      </c>
      <c r="N2192" s="96">
        <f t="shared" si="648"/>
        <v>7</v>
      </c>
      <c r="O2192" s="26">
        <f t="shared" si="649"/>
        <v>0.68101000282829571</v>
      </c>
      <c r="P2192" s="3">
        <f>IF(L2192&gt;'Power Curve'!$C$37,0,INDEX(Ci,$N2192,1)*POWER(1-O2192,3)+INDEX(Ci,$N2192,2)*3*O2192*POWER(1-O2192,2)+INDEX(Ci,$N2192,3)*3*POWER(O2192,2)*(1-O2192)+INDEX(Ci,$N2192,4)*POWER(O2192,3))</f>
        <v>520.25276406971261</v>
      </c>
      <c r="Q2192" s="3">
        <f>MAX(0,MIN(P2192-V2192+W2192,'Power Curve'!$C$39))</f>
        <v>506.50464418686448</v>
      </c>
      <c r="R2192" s="3">
        <f t="shared" si="650"/>
        <v>513.77999877929688</v>
      </c>
      <c r="S2192" s="3">
        <f t="shared" si="651"/>
        <v>-7.275354592432393</v>
      </c>
      <c r="T2192" s="3">
        <f t="shared" si="652"/>
        <v>7.275354592432393</v>
      </c>
      <c r="V2192" s="37">
        <f t="array" ref="V2192">SUM(_xlfn.NORM.DIST($AD$3:$AD$1003,$L2192,$AA2192,FALSE)*WindSpeedStep*$AE$3:$AE$1003)/AG2192</f>
        <v>521.61155238766753</v>
      </c>
      <c r="W2192" s="37">
        <f t="array" ref="W2192">SUM(_xlfn.NORM.DIST($AD$3:$AD$1003,$L2192,$AB2192,FALSE)*WindSpeedStep*$AE$3:$AE$1003)/AH2192</f>
        <v>507.8634325048194</v>
      </c>
      <c r="Y2192" s="1">
        <f t="shared" si="653"/>
        <v>6</v>
      </c>
      <c r="Z2192" s="99">
        <f>IF(L2192&lt;'Power Curve'!$P$28,'Power Curve'!$Q$28,IF(L2192&gt;'Power Curve'!$P$29,'Power Curve'!$Q$29,INDEX(ReferenceTurbulence,Y2192)+(L2192-INDEX(ReferenceTurbulenceWindSpeed,Y2192))*(INDEX(ReferenceTurbulence,Y2192+1)-INDEX(ReferenceTurbulence,Y2192))/(INDEX(ReferenceTurbulenceWindSpeed,Y2192+1)-INDEX(ReferenceTurbulenceWindSpeed,Y2192))))</f>
        <v>0.1202890623698121</v>
      </c>
      <c r="AA2192" s="100">
        <f t="shared" si="659"/>
        <v>0.80609637802795542</v>
      </c>
      <c r="AB2192" s="29">
        <f t="shared" si="660"/>
        <v>0.40764750662141314</v>
      </c>
      <c r="AG2192" s="40">
        <f t="array" ref="AG2192">SUM(_xlfn.NORM.DIST($AD$3:$AD$1003,$F2192,$AA2192,FALSE)*WindSpeedStep)</f>
        <v>1.0000000000000038</v>
      </c>
      <c r="AH2192" s="40">
        <f t="array" ref="AH2192">SUM(_xlfn.NORM.DIST($AD$3:$AD$1003,$F2192,$AB2192,FALSE)*WindSpeedStep)</f>
        <v>1.0000000000000036</v>
      </c>
      <c r="AJ2192" s="47">
        <f t="shared" si="654"/>
        <v>7</v>
      </c>
      <c r="AK2192" s="83" t="b">
        <f>COUNTIF('Power Curve'!$D$2:$D$31,AJ2192)&gt;0</f>
        <v>1</v>
      </c>
      <c r="AL2192" s="83" t="b">
        <f t="shared" si="655"/>
        <v>0</v>
      </c>
      <c r="AM2192" s="83" t="b">
        <f t="shared" si="661"/>
        <v>1</v>
      </c>
      <c r="AN2192" s="47" t="str">
        <f t="shared" si="656"/>
        <v>Outer</v>
      </c>
      <c r="AO2192" s="48" t="str">
        <f t="shared" si="657"/>
        <v>0.3-0.4</v>
      </c>
      <c r="AP2192" s="49" t="str">
        <f t="shared" si="662"/>
        <v>22-23</v>
      </c>
      <c r="AQ2192" s="49" t="str">
        <f t="shared" si="663"/>
        <v>Mar</v>
      </c>
      <c r="AR2192" s="48" t="str">
        <f t="shared" si="664"/>
        <v>285-295</v>
      </c>
      <c r="AS2192" s="49" t="str">
        <f t="shared" si="658"/>
        <v>LWS-LTI</v>
      </c>
    </row>
    <row r="2193" spans="5:45" x14ac:dyDescent="0.3">
      <c r="E2193" s="15">
        <v>40985.923611111109</v>
      </c>
      <c r="F2193" s="21">
        <v>5.92</v>
      </c>
      <c r="G2193" s="21">
        <v>304.12001037597679</v>
      </c>
      <c r="H2193" s="42">
        <v>1.2044937008514929</v>
      </c>
      <c r="I2193" s="35">
        <v>293.8</v>
      </c>
      <c r="J2193" s="43">
        <v>4.3918918918918921E-2</v>
      </c>
      <c r="K2193" s="44">
        <v>0.35418574143160214</v>
      </c>
      <c r="L2193" s="26">
        <f t="shared" si="646"/>
        <v>5.886780666107871</v>
      </c>
      <c r="M2193" s="26">
        <f t="shared" si="647"/>
        <v>0.26787090456480062</v>
      </c>
      <c r="N2193" s="96">
        <f t="shared" si="648"/>
        <v>6</v>
      </c>
      <c r="O2193" s="26">
        <f t="shared" si="649"/>
        <v>0.85585329845287506</v>
      </c>
      <c r="P2193" s="3">
        <f>IF(L2193&gt;'Power Curve'!$C$37,0,INDEX(Ci,$N2193,1)*POWER(1-O2193,3)+INDEX(Ci,$N2193,2)*3*O2193*POWER(1-O2193,2)+INDEX(Ci,$N2193,3)*3*POWER(O2193,2)*(1-O2193)+INDEX(Ci,$N2193,4)*POWER(O2193,3))</f>
        <v>342.96359950667909</v>
      </c>
      <c r="Q2193" s="3">
        <f>MAX(0,MIN(P2193-V2193+W2193,'Power Curve'!$C$39))</f>
        <v>332.73868939618302</v>
      </c>
      <c r="R2193" s="3">
        <f t="shared" si="650"/>
        <v>304.12001037597679</v>
      </c>
      <c r="S2193" s="3">
        <f t="shared" si="651"/>
        <v>28.61867902020623</v>
      </c>
      <c r="T2193" s="3">
        <f t="shared" si="652"/>
        <v>28.61867902020623</v>
      </c>
      <c r="V2193" s="37">
        <f t="array" ref="V2193">SUM(_xlfn.NORM.DIST($AD$3:$AD$1003,$L2193,$AA2193,FALSE)*WindSpeedStep*$AE$3:$AE$1003)/AG2193</f>
        <v>348.05208360122282</v>
      </c>
      <c r="W2193" s="37">
        <f t="array" ref="W2193">SUM(_xlfn.NORM.DIST($AD$3:$AD$1003,$L2193,$AB2193,FALSE)*WindSpeedStep*$AE$3:$AE$1003)/AH2193</f>
        <v>337.82717349072675</v>
      </c>
      <c r="Y2193" s="1">
        <f t="shared" si="653"/>
        <v>5</v>
      </c>
      <c r="Z2193" s="99">
        <f>IF(L2193&lt;'Power Curve'!$P$28,'Power Curve'!$Q$28,IF(L2193&gt;'Power Curve'!$P$29,'Power Curve'!$Q$29,INDEX(ReferenceTurbulence,Y2193)+(L2193-INDEX(ReferenceTurbulenceWindSpeed,Y2193))*(INDEX(ReferenceTurbulence,Y2193+1)-INDEX(ReferenceTurbulence,Y2193))/(INDEX(ReferenceTurbulenceWindSpeed,Y2193+1)-INDEX(ReferenceTurbulenceWindSpeed,Y2193))))</f>
        <v>0.12105309384443036</v>
      </c>
      <c r="AA2193" s="100">
        <f t="shared" si="659"/>
        <v>0.71261301241593433</v>
      </c>
      <c r="AB2193" s="29">
        <f t="shared" si="660"/>
        <v>0.25854104276825113</v>
      </c>
      <c r="AG2193" s="40">
        <f t="array" ref="AG2193">SUM(_xlfn.NORM.DIST($AD$3:$AD$1003,$F2193,$AA2193,FALSE)*WindSpeedStep)</f>
        <v>1.000000000000004</v>
      </c>
      <c r="AH2193" s="40">
        <f t="array" ref="AH2193">SUM(_xlfn.NORM.DIST($AD$3:$AD$1003,$F2193,$AB2193,FALSE)*WindSpeedStep)</f>
        <v>1.0000000000000036</v>
      </c>
      <c r="AJ2193" s="47">
        <f t="shared" si="654"/>
        <v>6</v>
      </c>
      <c r="AK2193" s="83" t="b">
        <f>COUNTIF('Power Curve'!$D$2:$D$31,AJ2193)&gt;0</f>
        <v>1</v>
      </c>
      <c r="AL2193" s="83" t="b">
        <f t="shared" si="655"/>
        <v>0</v>
      </c>
      <c r="AM2193" s="83" t="b">
        <f t="shared" si="661"/>
        <v>1</v>
      </c>
      <c r="AN2193" s="47" t="str">
        <f t="shared" si="656"/>
        <v>Outer</v>
      </c>
      <c r="AO2193" s="48" t="str">
        <f t="shared" si="657"/>
        <v>0.2-0.3</v>
      </c>
      <c r="AP2193" s="49" t="str">
        <f t="shared" si="662"/>
        <v>22-23</v>
      </c>
      <c r="AQ2193" s="49" t="str">
        <f t="shared" si="663"/>
        <v>Mar</v>
      </c>
      <c r="AR2193" s="48" t="str">
        <f t="shared" si="664"/>
        <v>285-295</v>
      </c>
      <c r="AS2193" s="49" t="str">
        <f t="shared" si="658"/>
        <v>LWS-LTI</v>
      </c>
    </row>
    <row r="2194" spans="5:45" x14ac:dyDescent="0.3">
      <c r="E2194" s="15">
        <v>40985.930555555555</v>
      </c>
      <c r="F2194" s="21">
        <v>6.59</v>
      </c>
      <c r="G2194" s="21">
        <v>496.6699981689456</v>
      </c>
      <c r="H2194" s="42">
        <v>1.2046284204449902</v>
      </c>
      <c r="I2194" s="35">
        <v>295.3</v>
      </c>
      <c r="J2194" s="43">
        <v>8.0424886191198794E-2</v>
      </c>
      <c r="K2194" s="44">
        <v>0.24926483886523187</v>
      </c>
      <c r="L2194" s="26">
        <f t="shared" si="646"/>
        <v>6.5532653494197453</v>
      </c>
      <c r="M2194" s="26">
        <f t="shared" si="647"/>
        <v>0.37087826083715736</v>
      </c>
      <c r="N2194" s="96">
        <f t="shared" si="648"/>
        <v>7</v>
      </c>
      <c r="O2194" s="26">
        <f t="shared" si="649"/>
        <v>0.53049817839900137</v>
      </c>
      <c r="P2194" s="3">
        <f>IF(L2194&gt;'Power Curve'!$C$37,0,INDEX(Ci,$N2194,1)*POWER(1-O2194,3)+INDEX(Ci,$N2194,2)*3*O2194*POWER(1-O2194,2)+INDEX(Ci,$N2194,3)*3*POWER(O2194,2)*(1-O2194)+INDEX(Ci,$N2194,4)*POWER(O2194,3))</f>
        <v>483.58698160802123</v>
      </c>
      <c r="Q2194" s="3">
        <f>MAX(0,MIN(P2194-V2194+W2194,'Power Curve'!$C$39))</f>
        <v>473.91555843208471</v>
      </c>
      <c r="R2194" s="3">
        <f t="shared" si="650"/>
        <v>496.6699981689456</v>
      </c>
      <c r="S2194" s="3">
        <f t="shared" si="651"/>
        <v>-22.754439736860888</v>
      </c>
      <c r="T2194" s="3">
        <f t="shared" si="652"/>
        <v>22.754439736860888</v>
      </c>
      <c r="V2194" s="37">
        <f t="array" ref="V2194">SUM(_xlfn.NORM.DIST($AD$3:$AD$1003,$L2194,$AA2194,FALSE)*WindSpeedStep*$AE$3:$AE$1003)/AG2194</f>
        <v>487.53929377772801</v>
      </c>
      <c r="W2194" s="37">
        <f t="array" ref="W2194">SUM(_xlfn.NORM.DIST($AD$3:$AD$1003,$L2194,$AB2194,FALSE)*WindSpeedStep*$AE$3:$AE$1003)/AH2194</f>
        <v>477.86787060179148</v>
      </c>
      <c r="Y2194" s="1">
        <f t="shared" si="653"/>
        <v>6</v>
      </c>
      <c r="Z2194" s="99">
        <f>IF(L2194&lt;'Power Curve'!$P$28,'Power Curve'!$Q$28,IF(L2194&gt;'Power Curve'!$P$29,'Power Curve'!$Q$29,INDEX(ReferenceTurbulence,Y2194)+(L2194-INDEX(ReferenceTurbulenceWindSpeed,Y2194))*(INDEX(ReferenceTurbulence,Y2194+1)-INDEX(ReferenceTurbulence,Y2194))/(INDEX(ReferenceTurbulenceWindSpeed,Y2194+1)-INDEX(ReferenceTurbulenceWindSpeed,Y2194))))</f>
        <v>0.12058010856301635</v>
      </c>
      <c r="AA2194" s="100">
        <f t="shared" si="659"/>
        <v>0.79019344727528618</v>
      </c>
      <c r="AB2194" s="29">
        <f t="shared" si="660"/>
        <v>0.52704561990780963</v>
      </c>
      <c r="AG2194" s="40">
        <f t="array" ref="AG2194">SUM(_xlfn.NORM.DIST($AD$3:$AD$1003,$F2194,$AA2194,FALSE)*WindSpeedStep)</f>
        <v>1.0000000000000031</v>
      </c>
      <c r="AH2194" s="40">
        <f t="array" ref="AH2194">SUM(_xlfn.NORM.DIST($AD$3:$AD$1003,$F2194,$AB2194,FALSE)*WindSpeedStep)</f>
        <v>1.000000000000004</v>
      </c>
      <c r="AJ2194" s="47">
        <f t="shared" si="654"/>
        <v>7</v>
      </c>
      <c r="AK2194" s="83" t="b">
        <f>COUNTIF('Power Curve'!$D$2:$D$31,AJ2194)&gt;0</f>
        <v>1</v>
      </c>
      <c r="AL2194" s="83" t="b">
        <f t="shared" si="655"/>
        <v>0</v>
      </c>
      <c r="AM2194" s="83" t="b">
        <f t="shared" si="661"/>
        <v>1</v>
      </c>
      <c r="AN2194" s="47" t="str">
        <f t="shared" si="656"/>
        <v>Outer</v>
      </c>
      <c r="AO2194" s="48" t="str">
        <f t="shared" si="657"/>
        <v>0.3-0.4</v>
      </c>
      <c r="AP2194" s="49" t="str">
        <f t="shared" si="662"/>
        <v>22-23</v>
      </c>
      <c r="AQ2194" s="49" t="str">
        <f t="shared" si="663"/>
        <v>Mar</v>
      </c>
      <c r="AR2194" s="48" t="str">
        <f t="shared" si="664"/>
        <v>295-305</v>
      </c>
      <c r="AS2194" s="49" t="str">
        <f t="shared" si="658"/>
        <v>LWS-LTI</v>
      </c>
    </row>
    <row r="2195" spans="5:45" x14ac:dyDescent="0.3">
      <c r="E2195" s="15">
        <v>40985.9375</v>
      </c>
      <c r="F2195" s="21">
        <v>7.24</v>
      </c>
      <c r="G2195" s="21">
        <v>646.05001461505935</v>
      </c>
      <c r="H2195" s="42">
        <v>1.2046733351011352</v>
      </c>
      <c r="I2195" s="35">
        <v>297.5</v>
      </c>
      <c r="J2195" s="43">
        <v>3.3149171270718231E-2</v>
      </c>
      <c r="K2195" s="44">
        <v>0.42154590343758036</v>
      </c>
      <c r="L2195" s="26">
        <f t="shared" si="646"/>
        <v>7.1997315316898316</v>
      </c>
      <c r="M2195" s="26">
        <f t="shared" si="647"/>
        <v>0.47079169324227177</v>
      </c>
      <c r="N2195" s="96">
        <f t="shared" si="648"/>
        <v>8</v>
      </c>
      <c r="O2195" s="26">
        <f t="shared" si="649"/>
        <v>0.18580287153107727</v>
      </c>
      <c r="P2195" s="3">
        <f>IF(L2195&gt;'Power Curve'!$C$37,0,INDEX(Ci,$N2195,1)*POWER(1-O2195,3)+INDEX(Ci,$N2195,2)*3*O2195*POWER(1-O2195,2)+INDEX(Ci,$N2195,3)*3*POWER(O2195,2)*(1-O2195)+INDEX(Ci,$N2195,4)*POWER(O2195,3))</f>
        <v>648.81277326506643</v>
      </c>
      <c r="Q2195" s="3">
        <f>MAX(0,MIN(P2195-V2195+W2195,'Power Curve'!$C$39))</f>
        <v>630.01078920201394</v>
      </c>
      <c r="R2195" s="3">
        <f t="shared" si="650"/>
        <v>646.05001461505935</v>
      </c>
      <c r="S2195" s="3">
        <f t="shared" si="651"/>
        <v>-16.039225413045415</v>
      </c>
      <c r="T2195" s="3">
        <f t="shared" si="652"/>
        <v>16.039225413045415</v>
      </c>
      <c r="V2195" s="37">
        <f t="array" ref="V2195">SUM(_xlfn.NORM.DIST($AD$3:$AD$1003,$L2195,$AA2195,FALSE)*WindSpeedStep*$AE$3:$AE$1003)/AG2195</f>
        <v>645.22033440261964</v>
      </c>
      <c r="W2195" s="37">
        <f t="array" ref="W2195">SUM(_xlfn.NORM.DIST($AD$3:$AD$1003,$L2195,$AB2195,FALSE)*WindSpeedStep*$AE$3:$AE$1003)/AH2195</f>
        <v>626.41835033956716</v>
      </c>
      <c r="Y2195" s="1">
        <f t="shared" si="653"/>
        <v>7</v>
      </c>
      <c r="Z2195" s="99">
        <f>IF(L2195&lt;'Power Curve'!$P$28,'Power Curve'!$Q$28,IF(L2195&gt;'Power Curve'!$P$29,'Power Curve'!$Q$29,INDEX(ReferenceTurbulence,Y2195)+(L2195-INDEX(ReferenceTurbulenceWindSpeed,Y2195))*(INDEX(ReferenceTurbulence,Y2195+1)-INDEX(ReferenceTurbulence,Y2195))/(INDEX(ReferenceTurbulenceWindSpeed,Y2195+1)-INDEX(ReferenceTurbulenceWindSpeed,Y2195))))</f>
        <v>0.11962095441467673</v>
      </c>
      <c r="AA2195" s="100">
        <f t="shared" si="659"/>
        <v>0.86123875735017996</v>
      </c>
      <c r="AB2195" s="29">
        <f t="shared" si="660"/>
        <v>0.23866513364717673</v>
      </c>
      <c r="AG2195" s="40">
        <f t="array" ref="AG2195">SUM(_xlfn.NORM.DIST($AD$3:$AD$1003,$F2195,$AA2195,FALSE)*WindSpeedStep)</f>
        <v>1.0000000000000038</v>
      </c>
      <c r="AH2195" s="40">
        <f t="array" ref="AH2195">SUM(_xlfn.NORM.DIST($AD$3:$AD$1003,$F2195,$AB2195,FALSE)*WindSpeedStep)</f>
        <v>1.0000000000000038</v>
      </c>
      <c r="AJ2195" s="47">
        <f t="shared" si="654"/>
        <v>7</v>
      </c>
      <c r="AK2195" s="83" t="b">
        <f>COUNTIF('Power Curve'!$D$2:$D$31,AJ2195)&gt;0</f>
        <v>1</v>
      </c>
      <c r="AL2195" s="83" t="b">
        <f t="shared" si="655"/>
        <v>0</v>
      </c>
      <c r="AM2195" s="83" t="b">
        <f t="shared" si="661"/>
        <v>1</v>
      </c>
      <c r="AN2195" s="47" t="str">
        <f t="shared" si="656"/>
        <v>Outer</v>
      </c>
      <c r="AO2195" s="48" t="str">
        <f t="shared" si="657"/>
        <v>0.4-0.5</v>
      </c>
      <c r="AP2195" s="49" t="str">
        <f t="shared" si="662"/>
        <v>22-23</v>
      </c>
      <c r="AQ2195" s="49" t="str">
        <f t="shared" si="663"/>
        <v>Mar</v>
      </c>
      <c r="AR2195" s="48" t="str">
        <f t="shared" si="664"/>
        <v>295-305</v>
      </c>
      <c r="AS2195" s="49" t="str">
        <f t="shared" si="658"/>
        <v>LWS-LTI</v>
      </c>
    </row>
    <row r="2196" spans="5:45" x14ac:dyDescent="0.3">
      <c r="E2196" s="15">
        <v>40985.944444444445</v>
      </c>
      <c r="F2196" s="21">
        <v>6.65</v>
      </c>
      <c r="G2196" s="21">
        <v>471.66997909545915</v>
      </c>
      <c r="H2196" s="42">
        <v>1.2049428869608185</v>
      </c>
      <c r="I2196" s="35">
        <v>295.2</v>
      </c>
      <c r="J2196" s="43">
        <v>4.8120300751879695E-2</v>
      </c>
      <c r="K2196" s="44">
        <v>0.46539466248984007</v>
      </c>
      <c r="L2196" s="26">
        <f t="shared" si="646"/>
        <v>6.6135062732627565</v>
      </c>
      <c r="M2196" s="26">
        <f t="shared" si="647"/>
        <v>0.38018868980851495</v>
      </c>
      <c r="N2196" s="96">
        <f t="shared" si="648"/>
        <v>7</v>
      </c>
      <c r="O2196" s="26">
        <f t="shared" si="649"/>
        <v>0.59173586353132224</v>
      </c>
      <c r="P2196" s="3">
        <f>IF(L2196&gt;'Power Curve'!$C$37,0,INDEX(Ci,$N2196,1)*POWER(1-O2196,3)+INDEX(Ci,$N2196,2)*3*O2196*POWER(1-O2196,2)+INDEX(Ci,$N2196,3)*3*POWER(O2196,2)*(1-O2196)+INDEX(Ci,$N2196,4)*POWER(O2196,3))</f>
        <v>498.36320102439663</v>
      </c>
      <c r="Q2196" s="3">
        <f>MAX(0,MIN(P2196-V2196+W2196,'Power Curve'!$C$39))</f>
        <v>483.264116757132</v>
      </c>
      <c r="R2196" s="3">
        <f t="shared" si="650"/>
        <v>471.66997909545915</v>
      </c>
      <c r="S2196" s="3">
        <f t="shared" si="651"/>
        <v>11.594137661672846</v>
      </c>
      <c r="T2196" s="3">
        <f t="shared" si="652"/>
        <v>11.594137661672846</v>
      </c>
      <c r="V2196" s="37">
        <f t="array" ref="V2196">SUM(_xlfn.NORM.DIST($AD$3:$AD$1003,$L2196,$AA2196,FALSE)*WindSpeedStep*$AE$3:$AE$1003)/AG2196</f>
        <v>501.25904072109029</v>
      </c>
      <c r="W2196" s="37">
        <f t="array" ref="W2196">SUM(_xlfn.NORM.DIST($AD$3:$AD$1003,$L2196,$AB2196,FALSE)*WindSpeedStep*$AE$3:$AE$1003)/AH2196</f>
        <v>486.15995645382566</v>
      </c>
      <c r="Y2196" s="1">
        <f t="shared" si="653"/>
        <v>6</v>
      </c>
      <c r="Z2196" s="99">
        <f>IF(L2196&lt;'Power Curve'!$P$28,'Power Curve'!$Q$28,IF(L2196&gt;'Power Curve'!$P$29,'Power Curve'!$Q$29,INDEX(ReferenceTurbulence,Y2196)+(L2196-INDEX(ReferenceTurbulenceWindSpeed,Y2196))*(INDEX(ReferenceTurbulence,Y2196+1)-INDEX(ReferenceTurbulence,Y2196))/(INDEX(ReferenceTurbulenceWindSpeed,Y2196+1)-INDEX(ReferenceTurbulenceWindSpeed,Y2196))))</f>
        <v>0.12046169264980831</v>
      </c>
      <c r="AA2196" s="100">
        <f t="shared" si="659"/>
        <v>0.79667416002735736</v>
      </c>
      <c r="AB2196" s="29">
        <f t="shared" si="660"/>
        <v>0.3182439108938469</v>
      </c>
      <c r="AG2196" s="40">
        <f t="array" ref="AG2196">SUM(_xlfn.NORM.DIST($AD$3:$AD$1003,$F2196,$AA2196,FALSE)*WindSpeedStep)</f>
        <v>1.0000000000000031</v>
      </c>
      <c r="AH2196" s="40">
        <f t="array" ref="AH2196">SUM(_xlfn.NORM.DIST($AD$3:$AD$1003,$F2196,$AB2196,FALSE)*WindSpeedStep)</f>
        <v>1.0000000000000036</v>
      </c>
      <c r="AJ2196" s="47">
        <f t="shared" si="654"/>
        <v>7</v>
      </c>
      <c r="AK2196" s="83" t="b">
        <f>COUNTIF('Power Curve'!$D$2:$D$31,AJ2196)&gt;0</f>
        <v>1</v>
      </c>
      <c r="AL2196" s="83" t="b">
        <f t="shared" si="655"/>
        <v>0</v>
      </c>
      <c r="AM2196" s="83" t="b">
        <f t="shared" si="661"/>
        <v>1</v>
      </c>
      <c r="AN2196" s="47" t="str">
        <f t="shared" si="656"/>
        <v>Outer</v>
      </c>
      <c r="AO2196" s="48" t="str">
        <f t="shared" si="657"/>
        <v>0.3-0.4</v>
      </c>
      <c r="AP2196" s="49" t="str">
        <f t="shared" si="662"/>
        <v>22-23</v>
      </c>
      <c r="AQ2196" s="49" t="str">
        <f t="shared" si="663"/>
        <v>Mar</v>
      </c>
      <c r="AR2196" s="48" t="str">
        <f t="shared" si="664"/>
        <v>295-305</v>
      </c>
      <c r="AS2196" s="49" t="str">
        <f t="shared" si="658"/>
        <v>LWS-LTI</v>
      </c>
    </row>
    <row r="2197" spans="5:45" x14ac:dyDescent="0.3">
      <c r="E2197" s="15">
        <v>40985.951388888891</v>
      </c>
      <c r="F2197" s="21">
        <v>5.42</v>
      </c>
      <c r="G2197" s="21">
        <v>260.4600067138673</v>
      </c>
      <c r="H2197" s="42">
        <v>1.2060772674004201</v>
      </c>
      <c r="I2197" s="35">
        <v>295.5</v>
      </c>
      <c r="J2197" s="43">
        <v>0.12361623616236163</v>
      </c>
      <c r="K2197" s="44">
        <v>0.41017894821282319</v>
      </c>
      <c r="L2197" s="26">
        <f t="shared" si="646"/>
        <v>5.3919472430162729</v>
      </c>
      <c r="M2197" s="26">
        <f t="shared" si="647"/>
        <v>0.19139280389100841</v>
      </c>
      <c r="N2197" s="96">
        <f t="shared" si="648"/>
        <v>6</v>
      </c>
      <c r="O2197" s="26">
        <f t="shared" si="649"/>
        <v>0.36264404096847164</v>
      </c>
      <c r="P2197" s="3">
        <f>IF(L2197&gt;'Power Curve'!$C$37,0,INDEX(Ci,$N2197,1)*POWER(1-O2197,3)+INDEX(Ci,$N2197,2)*3*O2197*POWER(1-O2197,2)+INDEX(Ci,$N2197,3)*3*POWER(O2197,2)*(1-O2197)+INDEX(Ci,$N2197,4)*POWER(O2197,3))</f>
        <v>265.6727157732654</v>
      </c>
      <c r="Q2197" s="3">
        <f>MAX(0,MIN(P2197-V2197+W2197,'Power Curve'!$C$39))</f>
        <v>265.79788443698095</v>
      </c>
      <c r="R2197" s="3">
        <f t="shared" si="650"/>
        <v>260.4600067138673</v>
      </c>
      <c r="S2197" s="3">
        <f t="shared" si="651"/>
        <v>5.3378777231136496</v>
      </c>
      <c r="T2197" s="3">
        <f t="shared" si="652"/>
        <v>5.3378777231136496</v>
      </c>
      <c r="V2197" s="37">
        <f t="array" ref="V2197">SUM(_xlfn.NORM.DIST($AD$3:$AD$1003,$L2197,$AA2197,FALSE)*WindSpeedStep*$AE$3:$AE$1003)/AG2197</f>
        <v>256.06287735308797</v>
      </c>
      <c r="W2197" s="37">
        <f t="array" ref="W2197">SUM(_xlfn.NORM.DIST($AD$3:$AD$1003,$L2197,$AB2197,FALSE)*WindSpeedStep*$AE$3:$AE$1003)/AH2197</f>
        <v>256.18804601680353</v>
      </c>
      <c r="Y2197" s="1">
        <f t="shared" si="653"/>
        <v>5</v>
      </c>
      <c r="Z2197" s="99">
        <f>IF(L2197&lt;'Power Curve'!$P$28,'Power Curve'!$Q$28,IF(L2197&gt;'Power Curve'!$P$29,'Power Curve'!$Q$29,INDEX(ReferenceTurbulence,Y2197)+(L2197-INDEX(ReferenceTurbulenceWindSpeed,Y2197))*(INDEX(ReferenceTurbulence,Y2197+1)-INDEX(ReferenceTurbulence,Y2197))/(INDEX(ReferenceTurbulenceWindSpeed,Y2197+1)-INDEX(ReferenceTurbulenceWindSpeed,Y2197))))</f>
        <v>0.11916149381202161</v>
      </c>
      <c r="AA2197" s="100">
        <f t="shared" si="659"/>
        <v>0.64251248803343064</v>
      </c>
      <c r="AB2197" s="29">
        <f t="shared" si="660"/>
        <v>0.66653222376769428</v>
      </c>
      <c r="AG2197" s="40">
        <f t="array" ref="AG2197">SUM(_xlfn.NORM.DIST($AD$3:$AD$1003,$F2197,$AA2197,FALSE)*WindSpeedStep)</f>
        <v>1.0000000000000033</v>
      </c>
      <c r="AH2197" s="40">
        <f t="array" ref="AH2197">SUM(_xlfn.NORM.DIST($AD$3:$AD$1003,$F2197,$AB2197,FALSE)*WindSpeedStep)</f>
        <v>1.0000000000000033</v>
      </c>
      <c r="AJ2197" s="47">
        <f t="shared" si="654"/>
        <v>5</v>
      </c>
      <c r="AK2197" s="83" t="b">
        <f>COUNTIF('Power Curve'!$D$2:$D$31,AJ2197)&gt;0</f>
        <v>1</v>
      </c>
      <c r="AL2197" s="83" t="b">
        <f t="shared" si="655"/>
        <v>0</v>
      </c>
      <c r="AM2197" s="83" t="b">
        <f t="shared" si="661"/>
        <v>1</v>
      </c>
      <c r="AN2197" s="47" t="str">
        <f t="shared" si="656"/>
        <v>Outer</v>
      </c>
      <c r="AO2197" s="48" t="str">
        <f t="shared" si="657"/>
        <v>0.1-0.2</v>
      </c>
      <c r="AP2197" s="49" t="str">
        <f t="shared" si="662"/>
        <v>22-23</v>
      </c>
      <c r="AQ2197" s="49" t="str">
        <f t="shared" si="663"/>
        <v>Mar</v>
      </c>
      <c r="AR2197" s="48" t="str">
        <f t="shared" si="664"/>
        <v>295-305</v>
      </c>
      <c r="AS2197" s="49" t="str">
        <f t="shared" si="658"/>
        <v>Inner-TI</v>
      </c>
    </row>
    <row r="2198" spans="5:45" x14ac:dyDescent="0.3">
      <c r="E2198" s="15">
        <v>40985.958333333336</v>
      </c>
      <c r="F2198" s="21">
        <v>4.8</v>
      </c>
      <c r="G2198" s="21">
        <v>150.400005340576</v>
      </c>
      <c r="H2198" s="42">
        <v>1.2065725584495643</v>
      </c>
      <c r="I2198" s="35">
        <v>296.2</v>
      </c>
      <c r="J2198" s="43">
        <v>0.10625000000000001</v>
      </c>
      <c r="K2198" s="44">
        <v>0.48024629079361403</v>
      </c>
      <c r="L2198" s="26">
        <f t="shared" si="646"/>
        <v>4.7758098001715492</v>
      </c>
      <c r="M2198" s="26">
        <f t="shared" si="647"/>
        <v>9.6166775931192966E-2</v>
      </c>
      <c r="N2198" s="96">
        <f t="shared" si="648"/>
        <v>5</v>
      </c>
      <c r="O2198" s="26">
        <f t="shared" si="649"/>
        <v>0.71150095262686486</v>
      </c>
      <c r="P2198" s="3">
        <f>IF(L2198&gt;'Power Curve'!$C$37,0,INDEX(Ci,$N2198,1)*POWER(1-O2198,3)+INDEX(Ci,$N2198,2)*3*O2198*POWER(1-O2198,2)+INDEX(Ci,$N2198,3)*3*POWER(O2198,2)*(1-O2198)+INDEX(Ci,$N2198,4)*POWER(O2198,3))</f>
        <v>168.97441055445097</v>
      </c>
      <c r="Q2198" s="3">
        <f>MAX(0,MIN(P2198-V2198+W2198,'Power Curve'!$C$39))</f>
        <v>167.94805209824972</v>
      </c>
      <c r="R2198" s="3">
        <f t="shared" si="650"/>
        <v>150.400005340576</v>
      </c>
      <c r="S2198" s="3">
        <f t="shared" si="651"/>
        <v>17.548046757673717</v>
      </c>
      <c r="T2198" s="3">
        <f t="shared" si="652"/>
        <v>17.548046757673717</v>
      </c>
      <c r="V2198" s="37">
        <f t="array" ref="V2198">SUM(_xlfn.NORM.DIST($AD$3:$AD$1003,$L2198,$AA2198,FALSE)*WindSpeedStep*$AE$3:$AE$1003)/AG2198</f>
        <v>145.342284583582</v>
      </c>
      <c r="W2198" s="37">
        <f t="array" ref="W2198">SUM(_xlfn.NORM.DIST($AD$3:$AD$1003,$L2198,$AB2198,FALSE)*WindSpeedStep*$AE$3:$AE$1003)/AH2198</f>
        <v>144.31592612738075</v>
      </c>
      <c r="Y2198" s="1">
        <f t="shared" si="653"/>
        <v>4</v>
      </c>
      <c r="Z2198" s="99">
        <f>IF(L2198&lt;'Power Curve'!$P$28,'Power Curve'!$Q$28,IF(L2198&gt;'Power Curve'!$P$29,'Power Curve'!$Q$29,INDEX(ReferenceTurbulence,Y2198)+(L2198-INDEX(ReferenceTurbulenceWindSpeed,Y2198))*(INDEX(ReferenceTurbulence,Y2198+1)-INDEX(ReferenceTurbulence,Y2198))/(INDEX(ReferenceTurbulenceWindSpeed,Y2198+1)-INDEX(ReferenceTurbulenceWindSpeed,Y2198))))</f>
        <v>0.11758653745585786</v>
      </c>
      <c r="AA2198" s="100">
        <f t="shared" si="659"/>
        <v>0.56157093794992485</v>
      </c>
      <c r="AB2198" s="29">
        <f t="shared" si="660"/>
        <v>0.50742979126822718</v>
      </c>
      <c r="AG2198" s="40">
        <f t="array" ref="AG2198">SUM(_xlfn.NORM.DIST($AD$3:$AD$1003,$F2198,$AA2198,FALSE)*WindSpeedStep)</f>
        <v>1.0000000000000033</v>
      </c>
      <c r="AH2198" s="40">
        <f t="array" ref="AH2198">SUM(_xlfn.NORM.DIST($AD$3:$AD$1003,$F2198,$AB2198,FALSE)*WindSpeedStep)</f>
        <v>1.0000000000000031</v>
      </c>
      <c r="AJ2198" s="47">
        <f t="shared" si="654"/>
        <v>5</v>
      </c>
      <c r="AK2198" s="83" t="b">
        <f>COUNTIF('Power Curve'!$D$2:$D$31,AJ2198)&gt;0</f>
        <v>1</v>
      </c>
      <c r="AL2198" s="83" t="b">
        <f t="shared" si="655"/>
        <v>0</v>
      </c>
      <c r="AM2198" s="83" t="b">
        <f t="shared" si="661"/>
        <v>1</v>
      </c>
      <c r="AN2198" s="47" t="str">
        <f t="shared" si="656"/>
        <v>Outer</v>
      </c>
      <c r="AO2198" s="48" t="str">
        <f t="shared" si="657"/>
        <v>0.0-0.1</v>
      </c>
      <c r="AP2198" s="49" t="str">
        <f t="shared" si="662"/>
        <v>23-24</v>
      </c>
      <c r="AQ2198" s="49" t="str">
        <f t="shared" si="663"/>
        <v>Mar</v>
      </c>
      <c r="AR2198" s="48" t="str">
        <f t="shared" si="664"/>
        <v>295-305</v>
      </c>
      <c r="AS2198" s="49" t="str">
        <f t="shared" si="658"/>
        <v>Inner-TI</v>
      </c>
    </row>
    <row r="2199" spans="5:45" x14ac:dyDescent="0.3">
      <c r="E2199" s="15">
        <v>40985.965277777781</v>
      </c>
      <c r="F2199" s="21">
        <v>5.92</v>
      </c>
      <c r="G2199" s="21">
        <v>342.79001235961903</v>
      </c>
      <c r="H2199" s="42">
        <v>1.205932276660056</v>
      </c>
      <c r="I2199" s="35">
        <v>304.10000000000002</v>
      </c>
      <c r="J2199" s="43">
        <v>7.77027027027027E-2</v>
      </c>
      <c r="K2199" s="44">
        <v>0.34335630063019323</v>
      </c>
      <c r="L2199" s="26">
        <f t="shared" si="646"/>
        <v>5.8891233408846286</v>
      </c>
      <c r="M2199" s="26">
        <f t="shared" si="647"/>
        <v>0.26823297250334743</v>
      </c>
      <c r="N2199" s="96">
        <f t="shared" si="648"/>
        <v>6</v>
      </c>
      <c r="O2199" s="26">
        <f t="shared" si="649"/>
        <v>0.85818828399195457</v>
      </c>
      <c r="P2199" s="3">
        <f>IF(L2199&gt;'Power Curve'!$C$37,0,INDEX(Ci,$N2199,1)*POWER(1-O2199,3)+INDEX(Ci,$N2199,2)*3*O2199*POWER(1-O2199,2)+INDEX(Ci,$N2199,3)*3*POWER(O2199,2)*(1-O2199)+INDEX(Ci,$N2199,4)*POWER(O2199,3))</f>
        <v>343.36856379112862</v>
      </c>
      <c r="Q2199" s="3">
        <f>MAX(0,MIN(P2199-V2199+W2199,'Power Curve'!$C$39))</f>
        <v>337.90721352115781</v>
      </c>
      <c r="R2199" s="3">
        <f t="shared" si="650"/>
        <v>342.79001235961903</v>
      </c>
      <c r="S2199" s="3">
        <f t="shared" si="651"/>
        <v>-4.8827988384612127</v>
      </c>
      <c r="T2199" s="3">
        <f t="shared" si="652"/>
        <v>4.8827988384612127</v>
      </c>
      <c r="V2199" s="37">
        <f t="array" ref="V2199">SUM(_xlfn.NORM.DIST($AD$3:$AD$1003,$L2199,$AA2199,FALSE)*WindSpeedStep*$AE$3:$AE$1003)/AG2199</f>
        <v>348.50718279050432</v>
      </c>
      <c r="W2199" s="37">
        <f t="array" ref="W2199">SUM(_xlfn.NORM.DIST($AD$3:$AD$1003,$L2199,$AB2199,FALSE)*WindSpeedStep*$AE$3:$AE$1003)/AH2199</f>
        <v>343.04583252053351</v>
      </c>
      <c r="Y2199" s="1">
        <f t="shared" si="653"/>
        <v>5</v>
      </c>
      <c r="Z2199" s="99">
        <f>IF(L2199&lt;'Power Curve'!$P$28,'Power Curve'!$Q$28,IF(L2199&gt;'Power Curve'!$P$29,'Power Curve'!$Q$29,INDEX(ReferenceTurbulence,Y2199)+(L2199-INDEX(ReferenceTurbulenceWindSpeed,Y2199))*(INDEX(ReferenceTurbulence,Y2199+1)-INDEX(ReferenceTurbulence,Y2199))/(INDEX(ReferenceTurbulenceWindSpeed,Y2199+1)-INDEX(ReferenceTurbulenceWindSpeed,Y2199))))</f>
        <v>0.12106204918874794</v>
      </c>
      <c r="AA2199" s="100">
        <f t="shared" si="659"/>
        <v>0.71294933957277851</v>
      </c>
      <c r="AB2199" s="29">
        <f t="shared" si="660"/>
        <v>0.45760080013630561</v>
      </c>
      <c r="AG2199" s="40">
        <f t="array" ref="AG2199">SUM(_xlfn.NORM.DIST($AD$3:$AD$1003,$F2199,$AA2199,FALSE)*WindSpeedStep)</f>
        <v>1.0000000000000036</v>
      </c>
      <c r="AH2199" s="40">
        <f t="array" ref="AH2199">SUM(_xlfn.NORM.DIST($AD$3:$AD$1003,$F2199,$AB2199,FALSE)*WindSpeedStep)</f>
        <v>1.0000000000000036</v>
      </c>
      <c r="AJ2199" s="47">
        <f t="shared" si="654"/>
        <v>6</v>
      </c>
      <c r="AK2199" s="83" t="b">
        <f>COUNTIF('Power Curve'!$D$2:$D$31,AJ2199)&gt;0</f>
        <v>1</v>
      </c>
      <c r="AL2199" s="83" t="b">
        <f t="shared" si="655"/>
        <v>0</v>
      </c>
      <c r="AM2199" s="83" t="b">
        <f t="shared" si="661"/>
        <v>1</v>
      </c>
      <c r="AN2199" s="47" t="str">
        <f t="shared" si="656"/>
        <v>Outer</v>
      </c>
      <c r="AO2199" s="48" t="str">
        <f t="shared" si="657"/>
        <v>0.2-0.3</v>
      </c>
      <c r="AP2199" s="49" t="str">
        <f t="shared" si="662"/>
        <v>23-24</v>
      </c>
      <c r="AQ2199" s="49" t="str">
        <f t="shared" si="663"/>
        <v>Mar</v>
      </c>
      <c r="AR2199" s="48" t="str">
        <f t="shared" si="664"/>
        <v>295-305</v>
      </c>
      <c r="AS2199" s="49" t="str">
        <f t="shared" si="658"/>
        <v>LWS-LTI</v>
      </c>
    </row>
    <row r="2200" spans="5:45" x14ac:dyDescent="0.3">
      <c r="E2200" s="15">
        <v>40985.972222222219</v>
      </c>
      <c r="F2200" s="21">
        <v>5.69</v>
      </c>
      <c r="G2200" s="21">
        <v>271.15000534057674</v>
      </c>
      <c r="H2200" s="42">
        <v>1.2065275163529585</v>
      </c>
      <c r="I2200" s="35">
        <v>299.8</v>
      </c>
      <c r="J2200" s="43">
        <v>4.7451669595782071E-2</v>
      </c>
      <c r="K2200" s="44">
        <v>0.43645036760095612</v>
      </c>
      <c r="L2200" s="26">
        <f t="shared" si="646"/>
        <v>5.6612540861663785</v>
      </c>
      <c r="M2200" s="26">
        <f t="shared" si="647"/>
        <v>0.23301504463193431</v>
      </c>
      <c r="N2200" s="96">
        <f t="shared" si="648"/>
        <v>6</v>
      </c>
      <c r="O2200" s="26">
        <f t="shared" si="649"/>
        <v>0.63106695249226585</v>
      </c>
      <c r="P2200" s="3">
        <f>IF(L2200&gt;'Power Curve'!$C$37,0,INDEX(Ci,$N2200,1)*POWER(1-O2200,3)+INDEX(Ci,$N2200,2)*3*O2200*POWER(1-O2200,2)+INDEX(Ci,$N2200,3)*3*POWER(O2200,2)*(1-O2200)+INDEX(Ci,$N2200,4)*POWER(O2200,3))</f>
        <v>306.10552772789873</v>
      </c>
      <c r="Q2200" s="3">
        <f>MAX(0,MIN(P2200-V2200+W2200,'Power Curve'!$C$39))</f>
        <v>302.23527203381269</v>
      </c>
      <c r="R2200" s="3">
        <f t="shared" si="650"/>
        <v>271.15000534057674</v>
      </c>
      <c r="S2200" s="3">
        <f t="shared" si="651"/>
        <v>31.085266693235951</v>
      </c>
      <c r="T2200" s="3">
        <f t="shared" si="652"/>
        <v>31.085266693235951</v>
      </c>
      <c r="V2200" s="37">
        <f t="array" ref="V2200">SUM(_xlfn.NORM.DIST($AD$3:$AD$1003,$L2200,$AA2200,FALSE)*WindSpeedStep*$AE$3:$AE$1003)/AG2200</f>
        <v>305.2393685009514</v>
      </c>
      <c r="W2200" s="37">
        <f t="array" ref="W2200">SUM(_xlfn.NORM.DIST($AD$3:$AD$1003,$L2200,$AB2200,FALSE)*WindSpeedStep*$AE$3:$AE$1003)/AH2200</f>
        <v>301.36911280686536</v>
      </c>
      <c r="Y2200" s="1">
        <f t="shared" si="653"/>
        <v>5</v>
      </c>
      <c r="Z2200" s="99">
        <f>IF(L2200&lt;'Power Curve'!$P$28,'Power Curve'!$Q$28,IF(L2200&gt;'Power Curve'!$P$29,'Power Curve'!$Q$29,INDEX(ReferenceTurbulence,Y2200)+(L2200-INDEX(ReferenceTurbulenceWindSpeed,Y2200))*(INDEX(ReferenceTurbulence,Y2200+1)-INDEX(ReferenceTurbulence,Y2200))/(INDEX(ReferenceTurbulenceWindSpeed,Y2200+1)-INDEX(ReferenceTurbulenceWindSpeed,Y2200))))</f>
        <v>0.12019097324784447</v>
      </c>
      <c r="AA2200" s="100">
        <f t="shared" si="659"/>
        <v>0.68043163841967336</v>
      </c>
      <c r="AB2200" s="29">
        <f t="shared" si="660"/>
        <v>0.26863595839453813</v>
      </c>
      <c r="AG2200" s="40">
        <f t="array" ref="AG2200">SUM(_xlfn.NORM.DIST($AD$3:$AD$1003,$F2200,$AA2200,FALSE)*WindSpeedStep)</f>
        <v>1.0000000000000036</v>
      </c>
      <c r="AH2200" s="40">
        <f t="array" ref="AH2200">SUM(_xlfn.NORM.DIST($AD$3:$AD$1003,$F2200,$AB2200,FALSE)*WindSpeedStep)</f>
        <v>1.0000000000000036</v>
      </c>
      <c r="AJ2200" s="47">
        <f t="shared" si="654"/>
        <v>6</v>
      </c>
      <c r="AK2200" s="83" t="b">
        <f>COUNTIF('Power Curve'!$D$2:$D$31,AJ2200)&gt;0</f>
        <v>1</v>
      </c>
      <c r="AL2200" s="83" t="b">
        <f t="shared" si="655"/>
        <v>0</v>
      </c>
      <c r="AM2200" s="83" t="b">
        <f t="shared" si="661"/>
        <v>1</v>
      </c>
      <c r="AN2200" s="47" t="str">
        <f t="shared" si="656"/>
        <v>Outer</v>
      </c>
      <c r="AO2200" s="48" t="str">
        <f t="shared" si="657"/>
        <v>0.2-0.3</v>
      </c>
      <c r="AP2200" s="49" t="str">
        <f t="shared" si="662"/>
        <v>23-24</v>
      </c>
      <c r="AQ2200" s="49" t="str">
        <f t="shared" si="663"/>
        <v>Mar</v>
      </c>
      <c r="AR2200" s="48" t="str">
        <f t="shared" si="664"/>
        <v>295-305</v>
      </c>
      <c r="AS2200" s="49" t="str">
        <f t="shared" si="658"/>
        <v>LWS-LTI</v>
      </c>
    </row>
    <row r="2201" spans="5:45" x14ac:dyDescent="0.3">
      <c r="E2201" s="15">
        <v>40985.979166666664</v>
      </c>
      <c r="F2201" s="21">
        <v>5.6</v>
      </c>
      <c r="G2201" s="21">
        <v>249.99999618530322</v>
      </c>
      <c r="H2201" s="42">
        <v>1.2065275163529585</v>
      </c>
      <c r="I2201" s="35">
        <v>296.3</v>
      </c>
      <c r="J2201" s="43">
        <v>5.5357142857142862E-2</v>
      </c>
      <c r="K2201" s="44">
        <v>0.41777896626635913</v>
      </c>
      <c r="L2201" s="26">
        <f t="shared" si="646"/>
        <v>5.5717087667015317</v>
      </c>
      <c r="M2201" s="26">
        <f t="shared" si="647"/>
        <v>0.21917552685216671</v>
      </c>
      <c r="N2201" s="96">
        <f t="shared" si="648"/>
        <v>6</v>
      </c>
      <c r="O2201" s="26">
        <f t="shared" si="649"/>
        <v>0.54181554289965728</v>
      </c>
      <c r="P2201" s="3">
        <f>IF(L2201&gt;'Power Curve'!$C$37,0,INDEX(Ci,$N2201,1)*POWER(1-O2201,3)+INDEX(Ci,$N2201,2)*3*O2201*POWER(1-O2201,2)+INDEX(Ci,$N2201,3)*3*POWER(O2201,2)*(1-O2201)+INDEX(Ci,$N2201,4)*POWER(O2201,3))</f>
        <v>292.37724209466006</v>
      </c>
      <c r="Q2201" s="3">
        <f>MAX(0,MIN(P2201-V2201+W2201,'Power Curve'!$C$39))</f>
        <v>291.19948288671367</v>
      </c>
      <c r="R2201" s="3">
        <f t="shared" si="650"/>
        <v>249.99999618530322</v>
      </c>
      <c r="S2201" s="3">
        <f t="shared" si="651"/>
        <v>41.19948670141045</v>
      </c>
      <c r="T2201" s="3">
        <f t="shared" si="652"/>
        <v>41.19948670141045</v>
      </c>
      <c r="V2201" s="37">
        <f t="array" ref="V2201">SUM(_xlfn.NORM.DIST($AD$3:$AD$1003,$L2201,$AA2201,FALSE)*WindSpeedStep*$AE$3:$AE$1003)/AG2201</f>
        <v>288.70750084882246</v>
      </c>
      <c r="W2201" s="37">
        <f t="array" ref="W2201">SUM(_xlfn.NORM.DIST($AD$3:$AD$1003,$L2201,$AB2201,FALSE)*WindSpeedStep*$AE$3:$AE$1003)/AH2201</f>
        <v>287.52974164087607</v>
      </c>
      <c r="Y2201" s="1">
        <f t="shared" si="653"/>
        <v>5</v>
      </c>
      <c r="Z2201" s="99">
        <f>IF(L2201&lt;'Power Curve'!$P$28,'Power Curve'!$Q$28,IF(L2201&gt;'Power Curve'!$P$29,'Power Curve'!$Q$29,INDEX(ReferenceTurbulence,Y2201)+(L2201-INDEX(ReferenceTurbulenceWindSpeed,Y2201))*(INDEX(ReferenceTurbulence,Y2201+1)-INDEX(ReferenceTurbulence,Y2201))/(INDEX(ReferenceTurbulenceWindSpeed,Y2201+1)-INDEX(ReferenceTurbulenceWindSpeed,Y2201))))</f>
        <v>0.11984866829976015</v>
      </c>
      <c r="AA2201" s="100">
        <f t="shared" si="659"/>
        <v>0.66776187584327762</v>
      </c>
      <c r="AB2201" s="29">
        <f t="shared" si="660"/>
        <v>0.30843387815669193</v>
      </c>
      <c r="AG2201" s="40">
        <f t="array" ref="AG2201">SUM(_xlfn.NORM.DIST($AD$3:$AD$1003,$F2201,$AA2201,FALSE)*WindSpeedStep)</f>
        <v>1.0000000000000033</v>
      </c>
      <c r="AH2201" s="40">
        <f t="array" ref="AH2201">SUM(_xlfn.NORM.DIST($AD$3:$AD$1003,$F2201,$AB2201,FALSE)*WindSpeedStep)</f>
        <v>1.0000000000000036</v>
      </c>
      <c r="AJ2201" s="47">
        <f t="shared" si="654"/>
        <v>6</v>
      </c>
      <c r="AK2201" s="83" t="b">
        <f>COUNTIF('Power Curve'!$D$2:$D$31,AJ2201)&gt;0</f>
        <v>1</v>
      </c>
      <c r="AL2201" s="83" t="b">
        <f t="shared" si="655"/>
        <v>0</v>
      </c>
      <c r="AM2201" s="83" t="b">
        <f t="shared" si="661"/>
        <v>1</v>
      </c>
      <c r="AN2201" s="47" t="str">
        <f t="shared" si="656"/>
        <v>Outer</v>
      </c>
      <c r="AO2201" s="48" t="str">
        <f t="shared" si="657"/>
        <v>0.2-0.3</v>
      </c>
      <c r="AP2201" s="49" t="str">
        <f t="shared" si="662"/>
        <v>23-24</v>
      </c>
      <c r="AQ2201" s="49" t="str">
        <f t="shared" si="663"/>
        <v>Mar</v>
      </c>
      <c r="AR2201" s="48" t="str">
        <f t="shared" si="664"/>
        <v>295-305</v>
      </c>
      <c r="AS2201" s="49" t="str">
        <f t="shared" si="658"/>
        <v>LWS-LTI</v>
      </c>
    </row>
    <row r="2202" spans="5:45" x14ac:dyDescent="0.3">
      <c r="E2202" s="15">
        <v>40985.986111111109</v>
      </c>
      <c r="F2202" s="21">
        <v>4.49</v>
      </c>
      <c r="G2202" s="21">
        <v>113.6299972534182</v>
      </c>
      <c r="H2202" s="42">
        <v>1.2072582561354532</v>
      </c>
      <c r="I2202" s="35">
        <v>295.3</v>
      </c>
      <c r="J2202" s="43">
        <v>7.7951002227171481E-2</v>
      </c>
      <c r="K2202" s="44">
        <v>0.39363422170755819</v>
      </c>
      <c r="L2202" s="26">
        <f t="shared" si="646"/>
        <v>4.4682181959199792</v>
      </c>
      <c r="M2202" s="26">
        <f t="shared" si="647"/>
        <v>4.8627501948056359E-2</v>
      </c>
      <c r="N2202" s="96">
        <f t="shared" si="648"/>
        <v>5</v>
      </c>
      <c r="O2202" s="26">
        <f t="shared" si="649"/>
        <v>0.3597761487789668</v>
      </c>
      <c r="P2202" s="3">
        <f>IF(L2202&gt;'Power Curve'!$C$37,0,INDEX(Ci,$N2202,1)*POWER(1-O2202,3)+INDEX(Ci,$N2202,2)*3*O2202*POWER(1-O2202,2)+INDEX(Ci,$N2202,3)*3*POWER(O2202,2)*(1-O2202)+INDEX(Ci,$N2202,4)*POWER(O2202,3))</f>
        <v>116.59971156288769</v>
      </c>
      <c r="Q2202" s="3">
        <f>MAX(0,MIN(P2202-V2202+W2202,'Power Curve'!$C$39))</f>
        <v>106.57038207369953</v>
      </c>
      <c r="R2202" s="3">
        <f t="shared" si="650"/>
        <v>113.6299972534182</v>
      </c>
      <c r="S2202" s="3">
        <f t="shared" si="651"/>
        <v>-7.0596151797186621</v>
      </c>
      <c r="T2202" s="3">
        <f t="shared" si="652"/>
        <v>7.0596151797186621</v>
      </c>
      <c r="V2202" s="37">
        <f t="array" ref="V2202">SUM(_xlfn.NORM.DIST($AD$3:$AD$1003,$L2202,$AA2202,FALSE)*WindSpeedStep*$AE$3:$AE$1003)/AG2202</f>
        <v>91.704503377872896</v>
      </c>
      <c r="W2202" s="37">
        <f t="array" ref="W2202">SUM(_xlfn.NORM.DIST($AD$3:$AD$1003,$L2202,$AB2202,FALSE)*WindSpeedStep*$AE$3:$AE$1003)/AH2202</f>
        <v>81.675173888684739</v>
      </c>
      <c r="Y2202" s="1">
        <f t="shared" si="653"/>
        <v>4</v>
      </c>
      <c r="Z2202" s="99">
        <f>IF(L2202&lt;'Power Curve'!$P$28,'Power Curve'!$Q$28,IF(L2202&gt;'Power Curve'!$P$29,'Power Curve'!$Q$29,INDEX(ReferenceTurbulence,Y2202)+(L2202-INDEX(ReferenceTurbulenceWindSpeed,Y2202))*(INDEX(ReferenceTurbulence,Y2202+1)-INDEX(ReferenceTurbulence,Y2202))/(INDEX(ReferenceTurbulenceWindSpeed,Y2202+1)-INDEX(ReferenceTurbulenceWindSpeed,Y2202))))</f>
        <v>0.11736207696544124</v>
      </c>
      <c r="AA2202" s="100">
        <f t="shared" si="659"/>
        <v>0.5243993678079456</v>
      </c>
      <c r="AB2202" s="29">
        <f t="shared" si="660"/>
        <v>0.34830208654164646</v>
      </c>
      <c r="AG2202" s="40">
        <f t="array" ref="AG2202">SUM(_xlfn.NORM.DIST($AD$3:$AD$1003,$F2202,$AA2202,FALSE)*WindSpeedStep)</f>
        <v>1.0000000000000033</v>
      </c>
      <c r="AH2202" s="40">
        <f t="array" ref="AH2202">SUM(_xlfn.NORM.DIST($AD$3:$AD$1003,$F2202,$AB2202,FALSE)*WindSpeedStep)</f>
        <v>1.0000000000000036</v>
      </c>
      <c r="AJ2202" s="47">
        <f t="shared" si="654"/>
        <v>4</v>
      </c>
      <c r="AK2202" s="83" t="b">
        <f>COUNTIF('Power Curve'!$D$2:$D$31,AJ2202)&gt;0</f>
        <v>1</v>
      </c>
      <c r="AL2202" s="83" t="b">
        <f t="shared" si="655"/>
        <v>0</v>
      </c>
      <c r="AM2202" s="83" t="b">
        <f t="shared" si="661"/>
        <v>1</v>
      </c>
      <c r="AN2202" s="47" t="str">
        <f t="shared" si="656"/>
        <v>Outer</v>
      </c>
      <c r="AO2202" s="48" t="str">
        <f t="shared" si="657"/>
        <v>0.0-0.1</v>
      </c>
      <c r="AP2202" s="49" t="str">
        <f t="shared" si="662"/>
        <v>23-24</v>
      </c>
      <c r="AQ2202" s="49" t="str">
        <f t="shared" si="663"/>
        <v>Mar</v>
      </c>
      <c r="AR2202" s="48" t="str">
        <f t="shared" si="664"/>
        <v>295-305</v>
      </c>
      <c r="AS2202" s="49" t="str">
        <f t="shared" si="658"/>
        <v>LWS-LTI</v>
      </c>
    </row>
    <row r="2203" spans="5:45" x14ac:dyDescent="0.3">
      <c r="E2203" s="15">
        <v>40985.993055555555</v>
      </c>
      <c r="F2203" s="21">
        <v>4.8600000000000003</v>
      </c>
      <c r="G2203" s="21">
        <v>162.7099914550779</v>
      </c>
      <c r="H2203" s="42">
        <v>1.2070328797121768</v>
      </c>
      <c r="I2203" s="35">
        <v>292.8</v>
      </c>
      <c r="J2203" s="43">
        <v>8.6419753086419748E-2</v>
      </c>
      <c r="K2203" s="44">
        <v>0.47279730698936251</v>
      </c>
      <c r="L2203" s="26">
        <f t="shared" si="646"/>
        <v>4.8361222783267177</v>
      </c>
      <c r="M2203" s="26">
        <f t="shared" si="647"/>
        <v>0.1054882638521555</v>
      </c>
      <c r="N2203" s="96">
        <f t="shared" si="648"/>
        <v>5</v>
      </c>
      <c r="O2203" s="26">
        <f t="shared" si="649"/>
        <v>0.78046705656303561</v>
      </c>
      <c r="P2203" s="3">
        <f>IF(L2203&gt;'Power Curve'!$C$37,0,INDEX(Ci,$N2203,1)*POWER(1-O2203,3)+INDEX(Ci,$N2203,2)*3*O2203*POWER(1-O2203,2)+INDEX(Ci,$N2203,3)*3*POWER(O2203,2)*(1-O2203)+INDEX(Ci,$N2203,4)*POWER(O2203,3))</f>
        <v>179.54345575351061</v>
      </c>
      <c r="Q2203" s="3">
        <f>MAX(0,MIN(P2203-V2203+W2203,'Power Curve'!$C$39))</f>
        <v>178.65596873992678</v>
      </c>
      <c r="R2203" s="3">
        <f t="shared" si="650"/>
        <v>162.7099914550779</v>
      </c>
      <c r="S2203" s="3">
        <f t="shared" si="651"/>
        <v>15.94597728484888</v>
      </c>
      <c r="T2203" s="3">
        <f t="shared" si="652"/>
        <v>15.94597728484888</v>
      </c>
      <c r="V2203" s="37">
        <f t="array" ref="V2203">SUM(_xlfn.NORM.DIST($AD$3:$AD$1003,$L2203,$AA2203,FALSE)*WindSpeedStep*$AE$3:$AE$1003)/AG2203</f>
        <v>156.18310351734289</v>
      </c>
      <c r="W2203" s="37">
        <f t="array" ref="W2203">SUM(_xlfn.NORM.DIST($AD$3:$AD$1003,$L2203,$AB2203,FALSE)*WindSpeedStep*$AE$3:$AE$1003)/AH2203</f>
        <v>155.29561650375905</v>
      </c>
      <c r="Y2203" s="1">
        <f t="shared" si="653"/>
        <v>4</v>
      </c>
      <c r="Z2203" s="99">
        <f>IF(L2203&lt;'Power Curve'!$P$28,'Power Curve'!$Q$28,IF(L2203&gt;'Power Curve'!$P$29,'Power Curve'!$Q$29,INDEX(ReferenceTurbulence,Y2203)+(L2203-INDEX(ReferenceTurbulenceWindSpeed,Y2203))*(INDEX(ReferenceTurbulence,Y2203+1)-INDEX(ReferenceTurbulence,Y2203))/(INDEX(ReferenceTurbulenceWindSpeed,Y2203+1)-INDEX(ReferenceTurbulenceWindSpeed,Y2203))))</f>
        <v>0.11763054960780814</v>
      </c>
      <c r="AA2203" s="100">
        <f t="shared" si="659"/>
        <v>0.56887572157013711</v>
      </c>
      <c r="AB2203" s="29">
        <f t="shared" si="660"/>
        <v>0.41793649318872866</v>
      </c>
      <c r="AG2203" s="40">
        <f t="array" ref="AG2203">SUM(_xlfn.NORM.DIST($AD$3:$AD$1003,$F2203,$AA2203,FALSE)*WindSpeedStep)</f>
        <v>1.0000000000000033</v>
      </c>
      <c r="AH2203" s="40">
        <f t="array" ref="AH2203">SUM(_xlfn.NORM.DIST($AD$3:$AD$1003,$F2203,$AB2203,FALSE)*WindSpeedStep)</f>
        <v>1.0000000000000038</v>
      </c>
      <c r="AJ2203" s="47">
        <f t="shared" si="654"/>
        <v>5</v>
      </c>
      <c r="AK2203" s="83" t="b">
        <f>COUNTIF('Power Curve'!$D$2:$D$31,AJ2203)&gt;0</f>
        <v>1</v>
      </c>
      <c r="AL2203" s="83" t="b">
        <f t="shared" si="655"/>
        <v>0</v>
      </c>
      <c r="AM2203" s="83" t="b">
        <f t="shared" si="661"/>
        <v>1</v>
      </c>
      <c r="AN2203" s="47" t="str">
        <f t="shared" si="656"/>
        <v>Outer</v>
      </c>
      <c r="AO2203" s="48" t="str">
        <f t="shared" si="657"/>
        <v>0.1-0.2</v>
      </c>
      <c r="AP2203" s="49" t="str">
        <f t="shared" si="662"/>
        <v>23-24</v>
      </c>
      <c r="AQ2203" s="49" t="str">
        <f t="shared" si="663"/>
        <v>Mar</v>
      </c>
      <c r="AR2203" s="48" t="str">
        <f t="shared" si="664"/>
        <v>285-295</v>
      </c>
      <c r="AS2203" s="49" t="str">
        <f t="shared" si="658"/>
        <v>LWS-LTI</v>
      </c>
    </row>
    <row r="2204" spans="5:45" x14ac:dyDescent="0.3">
      <c r="E2204" s="15">
        <v>40986</v>
      </c>
      <c r="F2204" s="21">
        <v>4.2</v>
      </c>
      <c r="G2204" s="21">
        <v>91.960000991821204</v>
      </c>
      <c r="H2204" s="42">
        <v>1.2080346164317082</v>
      </c>
      <c r="I2204" s="35">
        <v>287.2</v>
      </c>
      <c r="J2204" s="43">
        <v>0.11428571428571428</v>
      </c>
      <c r="K2204" s="44">
        <v>0.25879100002775723</v>
      </c>
      <c r="L2204" s="26">
        <f t="shared" si="646"/>
        <v>4.1805207870805754</v>
      </c>
      <c r="M2204" s="26">
        <f t="shared" si="647"/>
        <v>4.1629399963948634E-3</v>
      </c>
      <c r="N2204" s="96">
        <f t="shared" si="648"/>
        <v>5</v>
      </c>
      <c r="O2204" s="26">
        <f t="shared" si="649"/>
        <v>3.0799956669291199E-2</v>
      </c>
      <c r="P2204" s="3">
        <f>IF(L2204&gt;'Power Curve'!$C$37,0,INDEX(Ci,$N2204,1)*POWER(1-O2204,3)+INDEX(Ci,$N2204,2)*3*O2204*POWER(1-O2204,2)+INDEX(Ci,$N2204,3)*3*POWER(O2204,2)*(1-O2204)+INDEX(Ci,$N2204,4)*POWER(O2204,3))</f>
        <v>79.796641427718697</v>
      </c>
      <c r="Q2204" s="3">
        <f>MAX(0,MIN(P2204-V2204+W2204,'Power Curve'!$C$39))</f>
        <v>78.763961124110637</v>
      </c>
      <c r="R2204" s="3">
        <f t="shared" si="650"/>
        <v>91.960000991821204</v>
      </c>
      <c r="S2204" s="3">
        <f t="shared" si="651"/>
        <v>-13.196039867710567</v>
      </c>
      <c r="T2204" s="3">
        <f t="shared" si="652"/>
        <v>13.196039867710567</v>
      </c>
      <c r="V2204" s="37">
        <f t="array" ref="V2204">SUM(_xlfn.NORM.DIST($AD$3:$AD$1003,$L2204,$AA2204,FALSE)*WindSpeedStep*$AE$3:$AE$1003)/AG2204</f>
        <v>48.632241774650296</v>
      </c>
      <c r="W2204" s="37">
        <f t="array" ref="W2204">SUM(_xlfn.NORM.DIST($AD$3:$AD$1003,$L2204,$AB2204,FALSE)*WindSpeedStep*$AE$3:$AE$1003)/AH2204</f>
        <v>47.599561471042243</v>
      </c>
      <c r="Y2204" s="1">
        <f t="shared" si="653"/>
        <v>4</v>
      </c>
      <c r="Z2204" s="99">
        <f>IF(L2204&lt;'Power Curve'!$P$28,'Power Curve'!$Q$28,IF(L2204&gt;'Power Curve'!$P$29,'Power Curve'!$Q$29,INDEX(ReferenceTurbulence,Y2204)+(L2204-INDEX(ReferenceTurbulenceWindSpeed,Y2204))*(INDEX(ReferenceTurbulence,Y2204+1)-INDEX(ReferenceTurbulence,Y2204))/(INDEX(ReferenceTurbulenceWindSpeed,Y2204+1)-INDEX(ReferenceTurbulenceWindSpeed,Y2204))))</f>
        <v>0.11715213397419214</v>
      </c>
      <c r="AA2204" s="100">
        <f t="shared" si="659"/>
        <v>0.48975693132995873</v>
      </c>
      <c r="AB2204" s="29">
        <f t="shared" si="660"/>
        <v>0.47777380423778004</v>
      </c>
      <c r="AG2204" s="40">
        <f t="array" ref="AG2204">SUM(_xlfn.NORM.DIST($AD$3:$AD$1003,$F2204,$AA2204,FALSE)*WindSpeedStep)</f>
        <v>1.0000000000000027</v>
      </c>
      <c r="AH2204" s="40">
        <f t="array" ref="AH2204">SUM(_xlfn.NORM.DIST($AD$3:$AD$1003,$F2204,$AB2204,FALSE)*WindSpeedStep)</f>
        <v>1.0000000000000022</v>
      </c>
      <c r="AJ2204" s="47">
        <f t="shared" si="654"/>
        <v>4</v>
      </c>
      <c r="AK2204" s="83" t="b">
        <f>COUNTIF('Power Curve'!$D$2:$D$31,AJ2204)&gt;0</f>
        <v>1</v>
      </c>
      <c r="AL2204" s="83" t="b">
        <f t="shared" si="655"/>
        <v>0</v>
      </c>
      <c r="AM2204" s="83" t="b">
        <f t="shared" si="661"/>
        <v>1</v>
      </c>
      <c r="AN2204" s="47" t="str">
        <f t="shared" si="656"/>
        <v>Inner</v>
      </c>
      <c r="AO2204" s="48" t="str">
        <f t="shared" si="657"/>
        <v>0.0-0.1</v>
      </c>
      <c r="AP2204" s="49" t="str">
        <f t="shared" si="662"/>
        <v>0-1</v>
      </c>
      <c r="AQ2204" s="49" t="str">
        <f t="shared" si="663"/>
        <v>Mar</v>
      </c>
      <c r="AR2204" s="48" t="str">
        <f t="shared" si="664"/>
        <v>285-295</v>
      </c>
      <c r="AS2204" s="49" t="str">
        <f t="shared" si="658"/>
        <v>Inner-TI</v>
      </c>
    </row>
    <row r="2205" spans="5:45" x14ac:dyDescent="0.3">
      <c r="E2205" s="15">
        <v>40986.006944444445</v>
      </c>
      <c r="F2205" s="21">
        <v>4.79</v>
      </c>
      <c r="G2205" s="21">
        <v>142.29000091552692</v>
      </c>
      <c r="H2205" s="42">
        <v>1.2078090108394424</v>
      </c>
      <c r="I2205" s="35">
        <v>278.39999999999998</v>
      </c>
      <c r="J2205" s="43">
        <v>8.7682672233820452E-2</v>
      </c>
      <c r="K2205" s="44">
        <v>0.18670931513877012</v>
      </c>
      <c r="L2205" s="26">
        <f t="shared" si="646"/>
        <v>4.7674876016519141</v>
      </c>
      <c r="M2205" s="26">
        <f t="shared" si="647"/>
        <v>9.4880553322713015E-2</v>
      </c>
      <c r="N2205" s="96">
        <f t="shared" si="648"/>
        <v>5</v>
      </c>
      <c r="O2205" s="26">
        <f t="shared" si="649"/>
        <v>0.70198468624818988</v>
      </c>
      <c r="P2205" s="3">
        <f>IF(L2205&gt;'Power Curve'!$C$37,0,INDEX(Ci,$N2205,1)*POWER(1-O2205,3)+INDEX(Ci,$N2205,2)*3*O2205*POWER(1-O2205,2)+INDEX(Ci,$N2205,3)*3*POWER(O2205,2)*(1-O2205)+INDEX(Ci,$N2205,4)*POWER(O2205,3))</f>
        <v>167.50872079334067</v>
      </c>
      <c r="Q2205" s="3">
        <f>MAX(0,MIN(P2205-V2205+W2205,'Power Curve'!$C$39))</f>
        <v>165.51132321760051</v>
      </c>
      <c r="R2205" s="3">
        <f t="shared" si="650"/>
        <v>142.29000091552692</v>
      </c>
      <c r="S2205" s="3">
        <f t="shared" si="651"/>
        <v>23.221322302073588</v>
      </c>
      <c r="T2205" s="3">
        <f t="shared" si="652"/>
        <v>23.221322302073588</v>
      </c>
      <c r="V2205" s="37">
        <f t="array" ref="V2205">SUM(_xlfn.NORM.DIST($AD$3:$AD$1003,$L2205,$AA2205,FALSE)*WindSpeedStep*$AE$3:$AE$1003)/AG2205</f>
        <v>143.84966408674399</v>
      </c>
      <c r="W2205" s="37">
        <f t="array" ref="W2205">SUM(_xlfn.NORM.DIST($AD$3:$AD$1003,$L2205,$AB2205,FALSE)*WindSpeedStep*$AE$3:$AE$1003)/AH2205</f>
        <v>141.85226651100382</v>
      </c>
      <c r="Y2205" s="1">
        <f t="shared" si="653"/>
        <v>4</v>
      </c>
      <c r="Z2205" s="99">
        <f>IF(L2205&lt;'Power Curve'!$P$28,'Power Curve'!$Q$28,IF(L2205&gt;'Power Curve'!$P$29,'Power Curve'!$Q$29,INDEX(ReferenceTurbulence,Y2205)+(L2205-INDEX(ReferenceTurbulenceWindSpeed,Y2205))*(INDEX(ReferenceTurbulence,Y2205+1)-INDEX(ReferenceTurbulence,Y2205))/(INDEX(ReferenceTurbulenceWindSpeed,Y2205+1)-INDEX(ReferenceTurbulenceWindSpeed,Y2205))))</f>
        <v>0.11758046445277441</v>
      </c>
      <c r="AA2205" s="100">
        <f t="shared" si="659"/>
        <v>0.56056340647507563</v>
      </c>
      <c r="AB2205" s="29">
        <f t="shared" si="660"/>
        <v>0.41802605275444754</v>
      </c>
      <c r="AG2205" s="40">
        <f t="array" ref="AG2205">SUM(_xlfn.NORM.DIST($AD$3:$AD$1003,$F2205,$AA2205,FALSE)*WindSpeedStep)</f>
        <v>1.0000000000000038</v>
      </c>
      <c r="AH2205" s="40">
        <f t="array" ref="AH2205">SUM(_xlfn.NORM.DIST($AD$3:$AD$1003,$F2205,$AB2205,FALSE)*WindSpeedStep)</f>
        <v>1.0000000000000036</v>
      </c>
      <c r="AJ2205" s="47">
        <f t="shared" si="654"/>
        <v>5</v>
      </c>
      <c r="AK2205" s="83" t="b">
        <f>COUNTIF('Power Curve'!$D$2:$D$31,AJ2205)&gt;0</f>
        <v>1</v>
      </c>
      <c r="AL2205" s="83" t="b">
        <f t="shared" si="655"/>
        <v>0</v>
      </c>
      <c r="AM2205" s="83" t="b">
        <f t="shared" si="661"/>
        <v>1</v>
      </c>
      <c r="AN2205" s="47" t="str">
        <f t="shared" si="656"/>
        <v>Outer</v>
      </c>
      <c r="AO2205" s="48" t="str">
        <f t="shared" si="657"/>
        <v>0.0-0.1</v>
      </c>
      <c r="AP2205" s="49" t="str">
        <f t="shared" si="662"/>
        <v>0-1</v>
      </c>
      <c r="AQ2205" s="49" t="str">
        <f t="shared" si="663"/>
        <v>Mar</v>
      </c>
      <c r="AR2205" s="48" t="str">
        <f t="shared" si="664"/>
        <v>275-285</v>
      </c>
      <c r="AS2205" s="49" t="str">
        <f t="shared" si="658"/>
        <v>LWS-LTI</v>
      </c>
    </row>
    <row r="2206" spans="5:45" x14ac:dyDescent="0.3">
      <c r="E2206" s="15">
        <v>40986.013888888891</v>
      </c>
      <c r="F2206" s="21">
        <v>4.8499999999999996</v>
      </c>
      <c r="G2206" s="21">
        <v>130.90999603271467</v>
      </c>
      <c r="H2206" s="42">
        <v>1.2074482153920219</v>
      </c>
      <c r="I2206" s="35">
        <v>274.7</v>
      </c>
      <c r="J2206" s="43">
        <v>8.2474226804123724E-2</v>
      </c>
      <c r="K2206" s="44">
        <v>0.17162227892035142</v>
      </c>
      <c r="L2206" s="26">
        <f t="shared" si="646"/>
        <v>4.8267249020454424</v>
      </c>
      <c r="M2206" s="26">
        <f t="shared" si="647"/>
        <v>0.10403586905469282</v>
      </c>
      <c r="N2206" s="96">
        <f t="shared" si="648"/>
        <v>5</v>
      </c>
      <c r="O2206" s="26">
        <f t="shared" si="649"/>
        <v>0.7697213460705179</v>
      </c>
      <c r="P2206" s="3">
        <f>IF(L2206&gt;'Power Curve'!$C$37,0,INDEX(Ci,$N2206,1)*POWER(1-O2206,3)+INDEX(Ci,$N2206,2)*3*O2206*POWER(1-O2206,2)+INDEX(Ci,$N2206,3)*3*POWER(O2206,2)*(1-O2206)+INDEX(Ci,$N2206,4)*POWER(O2206,3))</f>
        <v>177.90530403207862</v>
      </c>
      <c r="Q2206" s="3">
        <f>MAX(0,MIN(P2206-V2206+W2206,'Power Curve'!$C$39))</f>
        <v>176.98198816270965</v>
      </c>
      <c r="R2206" s="3">
        <f t="shared" si="650"/>
        <v>130.90999603271467</v>
      </c>
      <c r="S2206" s="3">
        <f t="shared" si="651"/>
        <v>46.071992129994982</v>
      </c>
      <c r="T2206" s="3">
        <f t="shared" si="652"/>
        <v>46.071992129994982</v>
      </c>
      <c r="V2206" s="37">
        <f t="array" ref="V2206">SUM(_xlfn.NORM.DIST($AD$3:$AD$1003,$L2206,$AA2206,FALSE)*WindSpeedStep*$AE$3:$AE$1003)/AG2206</f>
        <v>154.49185920309787</v>
      </c>
      <c r="W2206" s="37">
        <f t="array" ref="W2206">SUM(_xlfn.NORM.DIST($AD$3:$AD$1003,$L2206,$AB2206,FALSE)*WindSpeedStep*$AE$3:$AE$1003)/AH2206</f>
        <v>153.56854333372891</v>
      </c>
      <c r="Y2206" s="1">
        <f t="shared" si="653"/>
        <v>4</v>
      </c>
      <c r="Z2206" s="99">
        <f>IF(L2206&lt;'Power Curve'!$P$28,'Power Curve'!$Q$28,IF(L2206&gt;'Power Curve'!$P$29,'Power Curve'!$Q$29,INDEX(ReferenceTurbulence,Y2206)+(L2206-INDEX(ReferenceTurbulenceWindSpeed,Y2206))*(INDEX(ReferenceTurbulence,Y2206+1)-INDEX(ReferenceTurbulence,Y2206))/(INDEX(ReferenceTurbulenceWindSpeed,Y2206+1)-INDEX(ReferenceTurbulenceWindSpeed,Y2206))))</f>
        <v>0.11762369200942259</v>
      </c>
      <c r="AA2206" s="100">
        <f t="shared" si="659"/>
        <v>0.56773720329240351</v>
      </c>
      <c r="AB2206" s="29">
        <f t="shared" si="660"/>
        <v>0.39808040429240765</v>
      </c>
      <c r="AG2206" s="40">
        <f t="array" ref="AG2206">SUM(_xlfn.NORM.DIST($AD$3:$AD$1003,$F2206,$AA2206,FALSE)*WindSpeedStep)</f>
        <v>1.0000000000000036</v>
      </c>
      <c r="AH2206" s="40">
        <f t="array" ref="AH2206">SUM(_xlfn.NORM.DIST($AD$3:$AD$1003,$F2206,$AB2206,FALSE)*WindSpeedStep)</f>
        <v>1.0000000000000031</v>
      </c>
      <c r="AJ2206" s="47">
        <f t="shared" si="654"/>
        <v>5</v>
      </c>
      <c r="AK2206" s="83" t="b">
        <f>COUNTIF('Power Curve'!$D$2:$D$31,AJ2206)&gt;0</f>
        <v>1</v>
      </c>
      <c r="AL2206" s="83" t="b">
        <f t="shared" si="655"/>
        <v>0</v>
      </c>
      <c r="AM2206" s="83" t="b">
        <f t="shared" si="661"/>
        <v>1</v>
      </c>
      <c r="AN2206" s="47" t="str">
        <f t="shared" si="656"/>
        <v>Outer</v>
      </c>
      <c r="AO2206" s="48" t="str">
        <f t="shared" si="657"/>
        <v>0.1-0.2</v>
      </c>
      <c r="AP2206" s="49" t="str">
        <f t="shared" si="662"/>
        <v>0-1</v>
      </c>
      <c r="AQ2206" s="49" t="str">
        <f t="shared" si="663"/>
        <v>Mar</v>
      </c>
      <c r="AR2206" s="48" t="str">
        <f t="shared" si="664"/>
        <v>265-275</v>
      </c>
      <c r="AS2206" s="49" t="str">
        <f t="shared" si="658"/>
        <v>LWS-LTI</v>
      </c>
    </row>
    <row r="2207" spans="5:45" x14ac:dyDescent="0.3">
      <c r="E2207" s="15">
        <v>40986.020833333336</v>
      </c>
      <c r="F2207" s="21">
        <v>4.53</v>
      </c>
      <c r="G2207" s="21">
        <v>86.179998397827603</v>
      </c>
      <c r="H2207" s="42">
        <v>1.2074482153920219</v>
      </c>
      <c r="I2207" s="35">
        <v>275.60000000000002</v>
      </c>
      <c r="J2207" s="43">
        <v>0.12141280353200884</v>
      </c>
      <c r="K2207" s="44">
        <v>0.25183042915795917</v>
      </c>
      <c r="L2207" s="26">
        <f t="shared" si="646"/>
        <v>4.5082605786115169</v>
      </c>
      <c r="M2207" s="26">
        <f t="shared" si="647"/>
        <v>5.4816181272846161E-2</v>
      </c>
      <c r="N2207" s="96">
        <f t="shared" si="648"/>
        <v>5</v>
      </c>
      <c r="O2207" s="26">
        <f t="shared" si="649"/>
        <v>0.40556380683957099</v>
      </c>
      <c r="P2207" s="3">
        <f>IF(L2207&gt;'Power Curve'!$C$37,0,INDEX(Ci,$N2207,1)*POWER(1-O2207,3)+INDEX(Ci,$N2207,2)*3*O2207*POWER(1-O2207,2)+INDEX(Ci,$N2207,3)*3*POWER(O2207,2)*(1-O2207)+INDEX(Ci,$N2207,4)*POWER(O2207,3))</f>
        <v>122.96443778002761</v>
      </c>
      <c r="Q2207" s="3">
        <f>MAX(0,MIN(P2207-V2207+W2207,'Power Curve'!$C$39))</f>
        <v>123.95397461484949</v>
      </c>
      <c r="R2207" s="3">
        <f t="shared" si="650"/>
        <v>86.179998397827603</v>
      </c>
      <c r="S2207" s="3">
        <f t="shared" si="651"/>
        <v>37.773976217021882</v>
      </c>
      <c r="T2207" s="3">
        <f t="shared" si="652"/>
        <v>37.773976217021882</v>
      </c>
      <c r="V2207" s="37">
        <f t="array" ref="V2207">SUM(_xlfn.NORM.DIST($AD$3:$AD$1003,$L2207,$AA2207,FALSE)*WindSpeedStep*$AE$3:$AE$1003)/AG2207</f>
        <v>98.405716469522247</v>
      </c>
      <c r="W2207" s="37">
        <f t="array" ref="W2207">SUM(_xlfn.NORM.DIST($AD$3:$AD$1003,$L2207,$AB2207,FALSE)*WindSpeedStep*$AE$3:$AE$1003)/AH2207</f>
        <v>99.395253304344124</v>
      </c>
      <c r="Y2207" s="1">
        <f t="shared" si="653"/>
        <v>4</v>
      </c>
      <c r="Z2207" s="99">
        <f>IF(L2207&lt;'Power Curve'!$P$28,'Power Curve'!$Q$28,IF(L2207&gt;'Power Curve'!$P$29,'Power Curve'!$Q$29,INDEX(ReferenceTurbulence,Y2207)+(L2207-INDEX(ReferenceTurbulenceWindSpeed,Y2207))*(INDEX(ReferenceTurbulence,Y2207+1)-INDEX(ReferenceTurbulence,Y2207))/(INDEX(ReferenceTurbulenceWindSpeed,Y2207+1)-INDEX(ReferenceTurbulenceWindSpeed,Y2207))))</f>
        <v>0.11739129731063974</v>
      </c>
      <c r="AA2207" s="100">
        <f t="shared" si="659"/>
        <v>0.5292305579376213</v>
      </c>
      <c r="AB2207" s="29">
        <f t="shared" si="660"/>
        <v>0.54736055590206056</v>
      </c>
      <c r="AG2207" s="40">
        <f t="array" ref="AG2207">SUM(_xlfn.NORM.DIST($AD$3:$AD$1003,$F2207,$AA2207,FALSE)*WindSpeedStep)</f>
        <v>1.0000000000000031</v>
      </c>
      <c r="AH2207" s="40">
        <f t="array" ref="AH2207">SUM(_xlfn.NORM.DIST($AD$3:$AD$1003,$F2207,$AB2207,FALSE)*WindSpeedStep)</f>
        <v>1.0000000000000033</v>
      </c>
      <c r="AJ2207" s="47">
        <f t="shared" si="654"/>
        <v>5</v>
      </c>
      <c r="AK2207" s="83" t="b">
        <f>COUNTIF('Power Curve'!$D$2:$D$31,AJ2207)&gt;0</f>
        <v>1</v>
      </c>
      <c r="AL2207" s="83" t="b">
        <f t="shared" si="655"/>
        <v>0</v>
      </c>
      <c r="AM2207" s="83" t="b">
        <f t="shared" si="661"/>
        <v>1</v>
      </c>
      <c r="AN2207" s="47" t="str">
        <f t="shared" si="656"/>
        <v>Inner</v>
      </c>
      <c r="AO2207" s="48" t="str">
        <f t="shared" si="657"/>
        <v>0.0-0.1</v>
      </c>
      <c r="AP2207" s="49" t="str">
        <f t="shared" si="662"/>
        <v>0-1</v>
      </c>
      <c r="AQ2207" s="49" t="str">
        <f t="shared" si="663"/>
        <v>Mar</v>
      </c>
      <c r="AR2207" s="48" t="str">
        <f t="shared" si="664"/>
        <v>275-285</v>
      </c>
      <c r="AS2207" s="49" t="str">
        <f t="shared" si="658"/>
        <v>Inner-TI</v>
      </c>
    </row>
    <row r="2208" spans="5:45" x14ac:dyDescent="0.3">
      <c r="E2208" s="15">
        <v>40986.027777777781</v>
      </c>
      <c r="F2208" s="21">
        <v>3.94</v>
      </c>
      <c r="G2208" s="21">
        <v>44.269998550414996</v>
      </c>
      <c r="H2208" s="42">
        <v>1.2079443636514691</v>
      </c>
      <c r="I2208" s="35">
        <v>282.7</v>
      </c>
      <c r="J2208" s="43">
        <v>0.10913705583756345</v>
      </c>
      <c r="K2208" s="44">
        <v>0.14952739178493241</v>
      </c>
      <c r="L2208" s="26">
        <f t="shared" si="646"/>
        <v>3.9216289760640577</v>
      </c>
      <c r="M2208" s="26">
        <f t="shared" si="647"/>
        <v>-3.5849623954598731E-2</v>
      </c>
      <c r="N2208" s="96">
        <f t="shared" si="648"/>
        <v>4</v>
      </c>
      <c r="O2208" s="26">
        <f t="shared" si="649"/>
        <v>0.83474001043728785</v>
      </c>
      <c r="P2208" s="3">
        <f>IF(L2208&gt;'Power Curve'!$C$37,0,INDEX(Ci,$N2208,1)*POWER(1-O2208,3)+INDEX(Ci,$N2208,2)*3*O2208*POWER(1-O2208,2)+INDEX(Ci,$N2208,3)*3*POWER(O2208,2)*(1-O2208)+INDEX(Ci,$N2208,4)*POWER(O2208,3))</f>
        <v>58.166348749339562</v>
      </c>
      <c r="Q2208" s="3">
        <f>MAX(0,MIN(P2208-V2208+W2208,'Power Curve'!$C$39))</f>
        <v>55.652376324736878</v>
      </c>
      <c r="R2208" s="3">
        <f t="shared" si="650"/>
        <v>44.269998550414996</v>
      </c>
      <c r="S2208" s="3">
        <f t="shared" si="651"/>
        <v>11.382377774321881</v>
      </c>
      <c r="T2208" s="3">
        <f t="shared" si="652"/>
        <v>11.382377774321881</v>
      </c>
      <c r="V2208" s="37">
        <f t="array" ref="V2208">SUM(_xlfn.NORM.DIST($AD$3:$AD$1003,$L2208,$AA2208,FALSE)*WindSpeedStep*$AE$3:$AE$1003)/AG2208</f>
        <v>21.218988446265591</v>
      </c>
      <c r="W2208" s="37">
        <f t="array" ref="W2208">SUM(_xlfn.NORM.DIST($AD$3:$AD$1003,$L2208,$AB2208,FALSE)*WindSpeedStep*$AE$3:$AE$1003)/AH2208</f>
        <v>18.705016021662903</v>
      </c>
      <c r="Y2208" s="1">
        <f t="shared" si="653"/>
        <v>3</v>
      </c>
      <c r="Z2208" s="99">
        <f>IF(L2208&lt;'Power Curve'!$P$28,'Power Curve'!$Q$28,IF(L2208&gt;'Power Curve'!$P$29,'Power Curve'!$Q$29,INDEX(ReferenceTurbulence,Y2208)+(L2208-INDEX(ReferenceTurbulenceWindSpeed,Y2208))*(INDEX(ReferenceTurbulence,Y2208+1)-INDEX(ReferenceTurbulence,Y2208))/(INDEX(ReferenceTurbulenceWindSpeed,Y2208+1)-INDEX(ReferenceTurbulenceWindSpeed,Y2208))))</f>
        <v>0.11713247834199569</v>
      </c>
      <c r="AA2208" s="100">
        <f t="shared" si="659"/>
        <v>0.45935012110416601</v>
      </c>
      <c r="AB2208" s="29">
        <f t="shared" si="660"/>
        <v>0.42799504053490983</v>
      </c>
      <c r="AG2208" s="40">
        <f t="array" ref="AG2208">SUM(_xlfn.NORM.DIST($AD$3:$AD$1003,$F2208,$AA2208,FALSE)*WindSpeedStep)</f>
        <v>1.0000000000000013</v>
      </c>
      <c r="AH2208" s="40">
        <f t="array" ref="AH2208">SUM(_xlfn.NORM.DIST($AD$3:$AD$1003,$F2208,$AB2208,FALSE)*WindSpeedStep)</f>
        <v>1.0000000000000016</v>
      </c>
      <c r="AJ2208" s="47">
        <f t="shared" si="654"/>
        <v>4</v>
      </c>
      <c r="AK2208" s="83" t="b">
        <f>COUNTIF('Power Curve'!$D$2:$D$31,AJ2208)&gt;0</f>
        <v>1</v>
      </c>
      <c r="AL2208" s="83" t="b">
        <f t="shared" si="655"/>
        <v>0</v>
      </c>
      <c r="AM2208" s="83" t="b">
        <f t="shared" si="661"/>
        <v>1</v>
      </c>
      <c r="AN2208" s="47" t="str">
        <f t="shared" si="656"/>
        <v>Inner</v>
      </c>
      <c r="AO2208" s="48" t="str">
        <f t="shared" si="657"/>
        <v>&lt;0</v>
      </c>
      <c r="AP2208" s="49" t="str">
        <f t="shared" si="662"/>
        <v>0-1</v>
      </c>
      <c r="AQ2208" s="49" t="str">
        <f t="shared" si="663"/>
        <v>Mar</v>
      </c>
      <c r="AR2208" s="48" t="str">
        <f t="shared" si="664"/>
        <v>275-285</v>
      </c>
      <c r="AS2208" s="49" t="str">
        <f t="shared" si="658"/>
        <v>Inner-TI</v>
      </c>
    </row>
    <row r="2209" spans="5:45" x14ac:dyDescent="0.3">
      <c r="E2209" s="15">
        <v>40986.034722222219</v>
      </c>
      <c r="F2209" s="21">
        <v>4.04</v>
      </c>
      <c r="G2209" s="21">
        <v>37.399999618530302</v>
      </c>
      <c r="H2209" s="42">
        <v>1.2082603084738244</v>
      </c>
      <c r="I2209" s="35">
        <v>285.5</v>
      </c>
      <c r="J2209" s="43">
        <v>0.11138613861386139</v>
      </c>
      <c r="K2209" s="44">
        <v>0.28819106300337483</v>
      </c>
      <c r="L2209" s="26">
        <f t="shared" si="646"/>
        <v>4.0215132619668363</v>
      </c>
      <c r="M2209" s="26">
        <f t="shared" si="647"/>
        <v>-2.0412185583366247E-2</v>
      </c>
      <c r="N2209" s="96">
        <f t="shared" si="648"/>
        <v>4</v>
      </c>
      <c r="O2209" s="26">
        <f t="shared" si="649"/>
        <v>0.90590367364498914</v>
      </c>
      <c r="P2209" s="3">
        <f>IF(L2209&gt;'Power Curve'!$C$37,0,INDEX(Ci,$N2209,1)*POWER(1-O2209,3)+INDEX(Ci,$N2209,2)*3*O2209*POWER(1-O2209,2)+INDEX(Ci,$N2209,3)*3*POWER(O2209,2)*(1-O2209)+INDEX(Ci,$N2209,4)*POWER(O2209,3))</f>
        <v>66.36525088621724</v>
      </c>
      <c r="Q2209" s="3">
        <f>MAX(0,MIN(P2209-V2209+W2209,'Power Curve'!$C$39))</f>
        <v>64.360175493750333</v>
      </c>
      <c r="R2209" s="3">
        <f t="shared" si="650"/>
        <v>37.399999618530302</v>
      </c>
      <c r="S2209" s="3">
        <f t="shared" si="651"/>
        <v>26.960175875220031</v>
      </c>
      <c r="T2209" s="3">
        <f t="shared" si="652"/>
        <v>26.960175875220031</v>
      </c>
      <c r="V2209" s="37">
        <f t="array" ref="V2209">SUM(_xlfn.NORM.DIST($AD$3:$AD$1003,$L2209,$AA2209,FALSE)*WindSpeedStep*$AE$3:$AE$1003)/AG2209</f>
        <v>30.292382928180501</v>
      </c>
      <c r="W2209" s="37">
        <f t="array" ref="W2209">SUM(_xlfn.NORM.DIST($AD$3:$AD$1003,$L2209,$AB2209,FALSE)*WindSpeedStep*$AE$3:$AE$1003)/AH2209</f>
        <v>28.287307535713595</v>
      </c>
      <c r="Y2209" s="1">
        <f t="shared" si="653"/>
        <v>3</v>
      </c>
      <c r="Z2209" s="99">
        <f>IF(L2209&lt;'Power Curve'!$P$28,'Power Curve'!$Q$28,IF(L2209&gt;'Power Curve'!$P$29,'Power Curve'!$Q$29,INDEX(ReferenceTurbulence,Y2209)+(L2209-INDEX(ReferenceTurbulenceWindSpeed,Y2209))*(INDEX(ReferenceTurbulence,Y2209+1)-INDEX(ReferenceTurbulence,Y2209))/(INDEX(ReferenceTurbulenceWindSpeed,Y2209+1)-INDEX(ReferenceTurbulenceWindSpeed,Y2209))))</f>
        <v>0.11713247834199569</v>
      </c>
      <c r="AA2209" s="100">
        <f t="shared" si="659"/>
        <v>0.47104981505937893</v>
      </c>
      <c r="AB2209" s="29">
        <f t="shared" si="660"/>
        <v>0.44794083363491988</v>
      </c>
      <c r="AG2209" s="40">
        <f t="array" ref="AG2209">SUM(_xlfn.NORM.DIST($AD$3:$AD$1003,$F2209,$AA2209,FALSE)*WindSpeedStep)</f>
        <v>1.0000000000000022</v>
      </c>
      <c r="AH2209" s="40">
        <f t="array" ref="AH2209">SUM(_xlfn.NORM.DIST($AD$3:$AD$1003,$F2209,$AB2209,FALSE)*WindSpeedStep)</f>
        <v>1.000000000000002</v>
      </c>
      <c r="AJ2209" s="47">
        <f t="shared" si="654"/>
        <v>4</v>
      </c>
      <c r="AK2209" s="83" t="b">
        <f>COUNTIF('Power Curve'!$D$2:$D$31,AJ2209)&gt;0</f>
        <v>1</v>
      </c>
      <c r="AL2209" s="83" t="b">
        <f t="shared" si="655"/>
        <v>0</v>
      </c>
      <c r="AM2209" s="83" t="b">
        <f t="shared" si="661"/>
        <v>1</v>
      </c>
      <c r="AN2209" s="47" t="str">
        <f t="shared" si="656"/>
        <v>Inner</v>
      </c>
      <c r="AO2209" s="48" t="str">
        <f t="shared" si="657"/>
        <v>&lt;0</v>
      </c>
      <c r="AP2209" s="49" t="str">
        <f t="shared" si="662"/>
        <v>0-1</v>
      </c>
      <c r="AQ2209" s="49" t="str">
        <f t="shared" si="663"/>
        <v>Mar</v>
      </c>
      <c r="AR2209" s="48" t="str">
        <f t="shared" si="664"/>
        <v>285-295</v>
      </c>
      <c r="AS2209" s="49" t="str">
        <f t="shared" si="658"/>
        <v>Inner-TI</v>
      </c>
    </row>
    <row r="2210" spans="5:45" x14ac:dyDescent="0.3">
      <c r="E2210" s="15">
        <v>40986.201388888891</v>
      </c>
      <c r="F2210" s="21">
        <v>3.67</v>
      </c>
      <c r="G2210" s="21">
        <v>25.520000457763722</v>
      </c>
      <c r="H2210" s="42">
        <v>1.2075999227194221</v>
      </c>
      <c r="I2210" s="35">
        <v>201.7</v>
      </c>
      <c r="J2210" s="43">
        <v>7.0844686648501368E-2</v>
      </c>
      <c r="K2210" s="44">
        <v>-2.5923976812881354E-2</v>
      </c>
      <c r="L2210" s="26">
        <f t="shared" si="646"/>
        <v>3.6525406685371347</v>
      </c>
      <c r="M2210" s="26">
        <f t="shared" si="647"/>
        <v>-7.7438089310494798E-2</v>
      </c>
      <c r="N2210" s="96">
        <f t="shared" si="648"/>
        <v>4</v>
      </c>
      <c r="O2210" s="26">
        <f t="shared" si="649"/>
        <v>0.64302507232765282</v>
      </c>
      <c r="P2210" s="3">
        <f>IF(L2210&gt;'Power Curve'!$C$37,0,INDEX(Ci,$N2210,1)*POWER(1-O2210,3)+INDEX(Ci,$N2210,2)*3*O2210*POWER(1-O2210,2)+INDEX(Ci,$N2210,3)*3*POWER(O2210,2)*(1-O2210)+INDEX(Ci,$N2210,4)*POWER(O2210,3))</f>
        <v>37.423124860350043</v>
      </c>
      <c r="Q2210" s="3">
        <f>MAX(0,MIN(P2210-V2210+W2210,'Power Curve'!$C$39))</f>
        <v>32.028668570509566</v>
      </c>
      <c r="R2210" s="3">
        <f t="shared" si="650"/>
        <v>25.520000457763722</v>
      </c>
      <c r="S2210" s="3">
        <f t="shared" si="651"/>
        <v>6.5086681127458448</v>
      </c>
      <c r="T2210" s="3">
        <f t="shared" si="652"/>
        <v>6.5086681127458448</v>
      </c>
      <c r="V2210" s="37">
        <f t="array" ref="V2210">SUM(_xlfn.NORM.DIST($AD$3:$AD$1003,$L2210,$AA2210,FALSE)*WindSpeedStep*$AE$3:$AE$1003)/AG2210</f>
        <v>6.04161802322254</v>
      </c>
      <c r="W2210" s="37">
        <f t="array" ref="W2210">SUM(_xlfn.NORM.DIST($AD$3:$AD$1003,$L2210,$AB2210,FALSE)*WindSpeedStep*$AE$3:$AE$1003)/AH2210</f>
        <v>0.6471617333820654</v>
      </c>
      <c r="Y2210" s="1">
        <f t="shared" si="653"/>
        <v>3</v>
      </c>
      <c r="Z2210" s="99">
        <f>IF(L2210&lt;'Power Curve'!$P$28,'Power Curve'!$Q$28,IF(L2210&gt;'Power Curve'!$P$29,'Power Curve'!$Q$29,INDEX(ReferenceTurbulence,Y2210)+(L2210-INDEX(ReferenceTurbulenceWindSpeed,Y2210))*(INDEX(ReferenceTurbulence,Y2210+1)-INDEX(ReferenceTurbulence,Y2210))/(INDEX(ReferenceTurbulenceWindSpeed,Y2210+1)-INDEX(ReferenceTurbulenceWindSpeed,Y2210))))</f>
        <v>0.11713247834199569</v>
      </c>
      <c r="AA2210" s="100">
        <f t="shared" si="659"/>
        <v>0.4278311407506844</v>
      </c>
      <c r="AB2210" s="29">
        <f t="shared" si="660"/>
        <v>0.25876309913342099</v>
      </c>
      <c r="AG2210" s="40">
        <f t="array" ref="AG2210">SUM(_xlfn.NORM.DIST($AD$3:$AD$1003,$F2210,$AA2210,FALSE)*WindSpeedStep)</f>
        <v>1.0000000000000007</v>
      </c>
      <c r="AH2210" s="40">
        <f t="array" ref="AH2210">SUM(_xlfn.NORM.DIST($AD$3:$AD$1003,$F2210,$AB2210,FALSE)*WindSpeedStep)</f>
        <v>1.0000000000000002</v>
      </c>
      <c r="AJ2210" s="47">
        <f t="shared" si="654"/>
        <v>4</v>
      </c>
      <c r="AK2210" s="83" t="b">
        <f>COUNTIF('Power Curve'!$D$2:$D$31,AJ2210)&gt;0</f>
        <v>1</v>
      </c>
      <c r="AL2210" s="83" t="b">
        <f t="shared" si="655"/>
        <v>0</v>
      </c>
      <c r="AM2210" s="83" t="b">
        <f t="shared" si="661"/>
        <v>1</v>
      </c>
      <c r="AN2210" s="47" t="str">
        <f t="shared" si="656"/>
        <v>Outer</v>
      </c>
      <c r="AO2210" s="48" t="str">
        <f t="shared" si="657"/>
        <v>&lt;0</v>
      </c>
      <c r="AP2210" s="49" t="str">
        <f t="shared" si="662"/>
        <v>4-5</v>
      </c>
      <c r="AQ2210" s="49" t="str">
        <f t="shared" si="663"/>
        <v>Mar</v>
      </c>
      <c r="AR2210" s="48" t="str">
        <f t="shared" si="664"/>
        <v>195-205</v>
      </c>
      <c r="AS2210" s="49" t="str">
        <f t="shared" si="658"/>
        <v>LWS-LTI</v>
      </c>
    </row>
    <row r="2211" spans="5:45" x14ac:dyDescent="0.3">
      <c r="E2211" s="15">
        <v>40986.208333333336</v>
      </c>
      <c r="F2211" s="21">
        <v>4.55</v>
      </c>
      <c r="G2211" s="21">
        <v>140.6000022888181</v>
      </c>
      <c r="H2211" s="42">
        <v>1.2066881272023273</v>
      </c>
      <c r="I2211" s="35">
        <v>202.3</v>
      </c>
      <c r="J2211" s="43">
        <v>6.3736263736263732E-2</v>
      </c>
      <c r="K2211" s="44">
        <v>1.6451182607553318E-2</v>
      </c>
      <c r="L2211" s="26">
        <f t="shared" si="646"/>
        <v>4.5272142400871553</v>
      </c>
      <c r="M2211" s="26">
        <f t="shared" si="647"/>
        <v>5.7745530752544773E-2</v>
      </c>
      <c r="N2211" s="96">
        <f t="shared" si="648"/>
        <v>5</v>
      </c>
      <c r="O2211" s="26">
        <f t="shared" si="649"/>
        <v>0.42723693696592546</v>
      </c>
      <c r="P2211" s="3">
        <f>IF(L2211&gt;'Power Curve'!$C$37,0,INDEX(Ci,$N2211,1)*POWER(1-O2211,3)+INDEX(Ci,$N2211,2)*3*O2211*POWER(1-O2211,2)+INDEX(Ci,$N2211,3)*3*POWER(O2211,2)*(1-O2211)+INDEX(Ci,$N2211,4)*POWER(O2211,3))</f>
        <v>126.04888689917546</v>
      </c>
      <c r="Q2211" s="3">
        <f>MAX(0,MIN(P2211-V2211+W2211,'Power Curve'!$C$39))</f>
        <v>115.18527582195433</v>
      </c>
      <c r="R2211" s="3">
        <f t="shared" si="650"/>
        <v>140.6000022888181</v>
      </c>
      <c r="S2211" s="3">
        <f t="shared" si="651"/>
        <v>-25.414726466863769</v>
      </c>
      <c r="T2211" s="3">
        <f t="shared" si="652"/>
        <v>25.414726466863769</v>
      </c>
      <c r="V2211" s="37">
        <f t="array" ref="V2211">SUM(_xlfn.NORM.DIST($AD$3:$AD$1003,$L2211,$AA2211,FALSE)*WindSpeedStep*$AE$3:$AE$1003)/AG2211</f>
        <v>101.61875393834403</v>
      </c>
      <c r="W2211" s="37">
        <f t="array" ref="W2211">SUM(_xlfn.NORM.DIST($AD$3:$AD$1003,$L2211,$AB2211,FALSE)*WindSpeedStep*$AE$3:$AE$1003)/AH2211</f>
        <v>90.755142861122906</v>
      </c>
      <c r="Y2211" s="1">
        <f t="shared" si="653"/>
        <v>4</v>
      </c>
      <c r="Z2211" s="99">
        <f>IF(L2211&lt;'Power Curve'!$P$28,'Power Curve'!$Q$28,IF(L2211&gt;'Power Curve'!$P$29,'Power Curve'!$Q$29,INDEX(ReferenceTurbulence,Y2211)+(L2211-INDEX(ReferenceTurbulenceWindSpeed,Y2211))*(INDEX(ReferenceTurbulence,Y2211+1)-INDEX(ReferenceTurbulence,Y2211))/(INDEX(ReferenceTurbulenceWindSpeed,Y2211+1)-INDEX(ReferenceTurbulenceWindSpeed,Y2211))))</f>
        <v>0.11740512846887426</v>
      </c>
      <c r="AA2211" s="100">
        <f t="shared" si="659"/>
        <v>0.53151816946354946</v>
      </c>
      <c r="AB2211" s="29">
        <f t="shared" si="660"/>
        <v>0.28854772079676372</v>
      </c>
      <c r="AG2211" s="40">
        <f t="array" ref="AG2211">SUM(_xlfn.NORM.DIST($AD$3:$AD$1003,$F2211,$AA2211,FALSE)*WindSpeedStep)</f>
        <v>1.0000000000000029</v>
      </c>
      <c r="AH2211" s="40">
        <f t="array" ref="AH2211">SUM(_xlfn.NORM.DIST($AD$3:$AD$1003,$F2211,$AB2211,FALSE)*WindSpeedStep)</f>
        <v>1.0000000000000031</v>
      </c>
      <c r="AJ2211" s="47">
        <f t="shared" si="654"/>
        <v>5</v>
      </c>
      <c r="AK2211" s="83" t="b">
        <f>COUNTIF('Power Curve'!$D$2:$D$31,AJ2211)&gt;0</f>
        <v>1</v>
      </c>
      <c r="AL2211" s="83" t="b">
        <f t="shared" si="655"/>
        <v>0</v>
      </c>
      <c r="AM2211" s="83" t="b">
        <f t="shared" si="661"/>
        <v>1</v>
      </c>
      <c r="AN2211" s="47" t="str">
        <f t="shared" si="656"/>
        <v>Outer</v>
      </c>
      <c r="AO2211" s="48" t="str">
        <f t="shared" si="657"/>
        <v>0.0-0.1</v>
      </c>
      <c r="AP2211" s="49" t="str">
        <f t="shared" si="662"/>
        <v>5-6</v>
      </c>
      <c r="AQ2211" s="49" t="str">
        <f t="shared" si="663"/>
        <v>Mar</v>
      </c>
      <c r="AR2211" s="48" t="str">
        <f t="shared" si="664"/>
        <v>195-205</v>
      </c>
      <c r="AS2211" s="49" t="str">
        <f t="shared" si="658"/>
        <v>LWS-LTI</v>
      </c>
    </row>
    <row r="2212" spans="5:45" x14ac:dyDescent="0.3">
      <c r="E2212" s="15">
        <v>40986.555555555555</v>
      </c>
      <c r="F2212" s="21">
        <v>5.82</v>
      </c>
      <c r="G2212" s="21">
        <v>341.7999916076659</v>
      </c>
      <c r="H2212" s="42">
        <v>1.1849057657517579</v>
      </c>
      <c r="I2212" s="35">
        <v>200.2</v>
      </c>
      <c r="J2212" s="43">
        <v>0.14604810996563572</v>
      </c>
      <c r="K2212" s="44">
        <v>3.1545931267540211E-2</v>
      </c>
      <c r="L2212" s="26">
        <f t="shared" si="646"/>
        <v>5.7557982039538107</v>
      </c>
      <c r="M2212" s="26">
        <f t="shared" si="647"/>
        <v>0.24762714280648238</v>
      </c>
      <c r="N2212" s="96">
        <f t="shared" si="648"/>
        <v>6</v>
      </c>
      <c r="O2212" s="26">
        <f t="shared" si="649"/>
        <v>0.72530075311576536</v>
      </c>
      <c r="P2212" s="3">
        <f>IF(L2212&gt;'Power Curve'!$C$37,0,INDEX(Ci,$N2212,1)*POWER(1-O2212,3)+INDEX(Ci,$N2212,2)*3*O2212*POWER(1-O2212,2)+INDEX(Ci,$N2212,3)*3*POWER(O2212,2)*(1-O2212)+INDEX(Ci,$N2212,4)*POWER(O2212,3))</f>
        <v>321.0925991807876</v>
      </c>
      <c r="Q2212" s="3">
        <f>MAX(0,MIN(P2212-V2212+W2212,'Power Curve'!$C$39))</f>
        <v>324.26846153793207</v>
      </c>
      <c r="R2212" s="3">
        <f t="shared" si="650"/>
        <v>341.7999916076659</v>
      </c>
      <c r="S2212" s="3">
        <f t="shared" si="651"/>
        <v>-17.531530069733833</v>
      </c>
      <c r="T2212" s="3">
        <f t="shared" si="652"/>
        <v>17.531530069733833</v>
      </c>
      <c r="V2212" s="37">
        <f t="array" ref="V2212">SUM(_xlfn.NORM.DIST($AD$3:$AD$1003,$L2212,$AA2212,FALSE)*WindSpeedStep*$AE$3:$AE$1003)/AG2212</f>
        <v>322.96023428703404</v>
      </c>
      <c r="W2212" s="37">
        <f t="array" ref="W2212">SUM(_xlfn.NORM.DIST($AD$3:$AD$1003,$L2212,$AB2212,FALSE)*WindSpeedStep*$AE$3:$AE$1003)/AH2212</f>
        <v>326.13609664417851</v>
      </c>
      <c r="Y2212" s="1">
        <f t="shared" si="653"/>
        <v>5</v>
      </c>
      <c r="Z2212" s="99">
        <f>IF(L2212&lt;'Power Curve'!$P$28,'Power Curve'!$Q$28,IF(L2212&gt;'Power Curve'!$P$29,'Power Curve'!$Q$29,INDEX(ReferenceTurbulence,Y2212)+(L2212-INDEX(ReferenceTurbulenceWindSpeed,Y2212))*(INDEX(ReferenceTurbulence,Y2212+1)-INDEX(ReferenceTurbulence,Y2212))/(INDEX(ReferenceTurbulenceWindSpeed,Y2212+1)-INDEX(ReferenceTurbulenceWindSpeed,Y2212))))</f>
        <v>0.12055238710536731</v>
      </c>
      <c r="AA2212" s="100">
        <f t="shared" si="659"/>
        <v>0.69387521318341772</v>
      </c>
      <c r="AB2212" s="29">
        <f t="shared" si="660"/>
        <v>0.84062344903105468</v>
      </c>
      <c r="AG2212" s="40">
        <f t="array" ref="AG2212">SUM(_xlfn.NORM.DIST($AD$3:$AD$1003,$F2212,$AA2212,FALSE)*WindSpeedStep)</f>
        <v>1.0000000000000033</v>
      </c>
      <c r="AH2212" s="40">
        <f t="array" ref="AH2212">SUM(_xlfn.NORM.DIST($AD$3:$AD$1003,$F2212,$AB2212,FALSE)*WindSpeedStep)</f>
        <v>0.99999999999859979</v>
      </c>
      <c r="AJ2212" s="47">
        <f t="shared" si="654"/>
        <v>6</v>
      </c>
      <c r="AK2212" s="83" t="b">
        <f>COUNTIF('Power Curve'!$D$2:$D$31,AJ2212)&gt;0</f>
        <v>1</v>
      </c>
      <c r="AL2212" s="83" t="b">
        <f t="shared" si="655"/>
        <v>0</v>
      </c>
      <c r="AM2212" s="83" t="b">
        <f t="shared" si="661"/>
        <v>1</v>
      </c>
      <c r="AN2212" s="47" t="str">
        <f t="shared" si="656"/>
        <v>Outer</v>
      </c>
      <c r="AO2212" s="48" t="str">
        <f t="shared" si="657"/>
        <v>0.2-0.3</v>
      </c>
      <c r="AP2212" s="49" t="str">
        <f t="shared" si="662"/>
        <v>13-14</v>
      </c>
      <c r="AQ2212" s="49" t="str">
        <f t="shared" si="663"/>
        <v>Mar</v>
      </c>
      <c r="AR2212" s="48" t="str">
        <f t="shared" si="664"/>
        <v>195-205</v>
      </c>
      <c r="AS2212" s="49" t="str">
        <f t="shared" si="658"/>
        <v>LWS-HTI</v>
      </c>
    </row>
    <row r="2213" spans="5:45" x14ac:dyDescent="0.3">
      <c r="E2213" s="15">
        <v>40986.583333333336</v>
      </c>
      <c r="F2213" s="21">
        <v>6.27</v>
      </c>
      <c r="G2213" s="21">
        <v>283.19999694824236</v>
      </c>
      <c r="H2213" s="42">
        <v>1.1799901615136759</v>
      </c>
      <c r="I2213" s="35">
        <v>205.3</v>
      </c>
      <c r="J2213" s="43">
        <v>0.1850079744816587</v>
      </c>
      <c r="K2213" s="44">
        <v>0.13820440054407238</v>
      </c>
      <c r="L2213" s="26">
        <f t="shared" si="646"/>
        <v>6.1922475029388622</v>
      </c>
      <c r="M2213" s="26">
        <f t="shared" si="647"/>
        <v>0.31508178889372962</v>
      </c>
      <c r="N2213" s="96">
        <f t="shared" si="648"/>
        <v>7</v>
      </c>
      <c r="O2213" s="26">
        <f t="shared" si="649"/>
        <v>0.16350684095606349</v>
      </c>
      <c r="P2213" s="3">
        <f>IF(L2213&gt;'Power Curve'!$C$37,0,INDEX(Ci,$N2213,1)*POWER(1-O2213,3)+INDEX(Ci,$N2213,2)*3*O2213*POWER(1-O2213,2)+INDEX(Ci,$N2213,3)*3*POWER(O2213,2)*(1-O2213)+INDEX(Ci,$N2213,4)*POWER(O2213,3))</f>
        <v>401.1320042042363</v>
      </c>
      <c r="Q2213" s="3">
        <f>MAX(0,MIN(P2213-V2213+W2213,'Power Curve'!$C$39))</f>
        <v>417.02610253802453</v>
      </c>
      <c r="R2213" s="3">
        <f t="shared" si="650"/>
        <v>283.19999694824236</v>
      </c>
      <c r="S2213" s="3">
        <f t="shared" si="651"/>
        <v>133.82610558978217</v>
      </c>
      <c r="T2213" s="3">
        <f t="shared" si="652"/>
        <v>133.82610558978217</v>
      </c>
      <c r="V2213" s="37">
        <f t="array" ref="V2213">SUM(_xlfn.NORM.DIST($AD$3:$AD$1003,$L2213,$AA2213,FALSE)*WindSpeedStep*$AE$3:$AE$1003)/AG2213</f>
        <v>409.33716580979268</v>
      </c>
      <c r="W2213" s="37">
        <f t="array" ref="W2213">SUM(_xlfn.NORM.DIST($AD$3:$AD$1003,$L2213,$AB2213,FALSE)*WindSpeedStep*$AE$3:$AE$1003)/AH2213</f>
        <v>425.23126414358092</v>
      </c>
      <c r="Y2213" s="1">
        <f t="shared" si="653"/>
        <v>6</v>
      </c>
      <c r="Z2213" s="99">
        <f>IF(L2213&lt;'Power Curve'!$P$28,'Power Curve'!$Q$28,IF(L2213&gt;'Power Curve'!$P$29,'Power Curve'!$Q$29,INDEX(ReferenceTurbulence,Y2213)+(L2213-INDEX(ReferenceTurbulenceWindSpeed,Y2213))*(INDEX(ReferenceTurbulence,Y2213+1)-INDEX(ReferenceTurbulence,Y2213))/(INDEX(ReferenceTurbulenceWindSpeed,Y2213+1)-INDEX(ReferenceTurbulenceWindSpeed,Y2213))))</f>
        <v>0.12128976331676547</v>
      </c>
      <c r="AA2213" s="100">
        <f t="shared" si="659"/>
        <v>0.75105623403028654</v>
      </c>
      <c r="AB2213" s="29">
        <f t="shared" si="660"/>
        <v>1.1456151680078279</v>
      </c>
      <c r="AG2213" s="40">
        <f t="array" ref="AG2213">SUM(_xlfn.NORM.DIST($AD$3:$AD$1003,$F2213,$AA2213,FALSE)*WindSpeedStep)</f>
        <v>1.0000000000000036</v>
      </c>
      <c r="AH2213" s="40">
        <f t="array" ref="AH2213">SUM(_xlfn.NORM.DIST($AD$3:$AD$1003,$F2213,$AB2213,FALSE)*WindSpeedStep)</f>
        <v>0.99999998289849767</v>
      </c>
      <c r="AJ2213" s="47">
        <f t="shared" si="654"/>
        <v>6</v>
      </c>
      <c r="AK2213" s="83" t="b">
        <f>COUNTIF('Power Curve'!$D$2:$D$31,AJ2213)&gt;0</f>
        <v>1</v>
      </c>
      <c r="AL2213" s="83" t="b">
        <f t="shared" si="655"/>
        <v>0</v>
      </c>
      <c r="AM2213" s="83" t="b">
        <f t="shared" si="661"/>
        <v>1</v>
      </c>
      <c r="AN2213" s="47" t="str">
        <f t="shared" si="656"/>
        <v>Outer</v>
      </c>
      <c r="AO2213" s="48" t="str">
        <f t="shared" si="657"/>
        <v>0.3-0.4</v>
      </c>
      <c r="AP2213" s="49" t="str">
        <f t="shared" si="662"/>
        <v>14-15</v>
      </c>
      <c r="AQ2213" s="49" t="str">
        <f t="shared" si="663"/>
        <v>Mar</v>
      </c>
      <c r="AR2213" s="48" t="str">
        <f t="shared" si="664"/>
        <v>205-215</v>
      </c>
      <c r="AS2213" s="49" t="str">
        <f t="shared" si="658"/>
        <v>LWS-HTI</v>
      </c>
    </row>
    <row r="2214" spans="5:45" x14ac:dyDescent="0.3">
      <c r="E2214" s="15">
        <v>40986.618055555555</v>
      </c>
      <c r="F2214" s="21">
        <v>5.33</v>
      </c>
      <c r="G2214" s="21">
        <v>125.39999389648409</v>
      </c>
      <c r="H2214" s="42">
        <v>1.18231098738413</v>
      </c>
      <c r="I2214" s="35">
        <v>206.7</v>
      </c>
      <c r="J2214" s="43">
        <v>0.13696060037523453</v>
      </c>
      <c r="K2214" s="44">
        <v>7.4197669248326797E-2</v>
      </c>
      <c r="L2214" s="26">
        <f t="shared" si="646"/>
        <v>5.2673529642148562</v>
      </c>
      <c r="M2214" s="26">
        <f t="shared" si="647"/>
        <v>0.17213635646265948</v>
      </c>
      <c r="N2214" s="96">
        <f t="shared" si="648"/>
        <v>6</v>
      </c>
      <c r="O2214" s="26">
        <f t="shared" si="649"/>
        <v>0.23845871138721506</v>
      </c>
      <c r="P2214" s="3">
        <f>IF(L2214&gt;'Power Curve'!$C$37,0,INDEX(Ci,$N2214,1)*POWER(1-O2214,3)+INDEX(Ci,$N2214,2)*3*O2214*POWER(1-O2214,2)+INDEX(Ci,$N2214,3)*3*POWER(O2214,2)*(1-O2214)+INDEX(Ci,$N2214,4)*POWER(O2214,3))</f>
        <v>247.3967112166915</v>
      </c>
      <c r="Q2214" s="3">
        <f>MAX(0,MIN(P2214-V2214+W2214,'Power Curve'!$C$39))</f>
        <v>248.13218641832032</v>
      </c>
      <c r="R2214" s="3">
        <f t="shared" si="650"/>
        <v>125.39999389648409</v>
      </c>
      <c r="S2214" s="3">
        <f t="shared" si="651"/>
        <v>122.73219252183623</v>
      </c>
      <c r="T2214" s="3">
        <f t="shared" si="652"/>
        <v>122.73219252183623</v>
      </c>
      <c r="V2214" s="37">
        <f t="array" ref="V2214">SUM(_xlfn.NORM.DIST($AD$3:$AD$1003,$L2214,$AA2214,FALSE)*WindSpeedStep*$AE$3:$AE$1003)/AG2214</f>
        <v>233.68249292825101</v>
      </c>
      <c r="W2214" s="37">
        <f t="array" ref="W2214">SUM(_xlfn.NORM.DIST($AD$3:$AD$1003,$L2214,$AB2214,FALSE)*WindSpeedStep*$AE$3:$AE$1003)/AH2214</f>
        <v>234.41796812987982</v>
      </c>
      <c r="Y2214" s="1">
        <f t="shared" si="653"/>
        <v>5</v>
      </c>
      <c r="Z2214" s="99">
        <f>IF(L2214&lt;'Power Curve'!$P$28,'Power Curve'!$Q$28,IF(L2214&gt;'Power Curve'!$P$29,'Power Curve'!$Q$29,INDEX(ReferenceTurbulence,Y2214)+(L2214-INDEX(ReferenceTurbulenceWindSpeed,Y2214))*(INDEX(ReferenceTurbulence,Y2214+1)-INDEX(ReferenceTurbulence,Y2214))/(INDEX(ReferenceTurbulenceWindSpeed,Y2214+1)-INDEX(ReferenceTurbulenceWindSpeed,Y2214))))</f>
        <v>0.11868520718541054</v>
      </c>
      <c r="AA2214" s="100">
        <f t="shared" si="659"/>
        <v>0.62515687787652652</v>
      </c>
      <c r="AB2214" s="29">
        <f t="shared" si="660"/>
        <v>0.72141982436713792</v>
      </c>
      <c r="AG2214" s="40">
        <f t="array" ref="AG2214">SUM(_xlfn.NORM.DIST($AD$3:$AD$1003,$F2214,$AA2214,FALSE)*WindSpeedStep)</f>
        <v>1.0000000000000036</v>
      </c>
      <c r="AH2214" s="40">
        <f t="array" ref="AH2214">SUM(_xlfn.NORM.DIST($AD$3:$AD$1003,$F2214,$AB2214,FALSE)*WindSpeedStep)</f>
        <v>0.99999999999996103</v>
      </c>
      <c r="AJ2214" s="47">
        <f t="shared" si="654"/>
        <v>5</v>
      </c>
      <c r="AK2214" s="83" t="b">
        <f>COUNTIF('Power Curve'!$D$2:$D$31,AJ2214)&gt;0</f>
        <v>1</v>
      </c>
      <c r="AL2214" s="83" t="b">
        <f t="shared" si="655"/>
        <v>0</v>
      </c>
      <c r="AM2214" s="83" t="b">
        <f t="shared" si="661"/>
        <v>1</v>
      </c>
      <c r="AN2214" s="47" t="str">
        <f t="shared" si="656"/>
        <v>Outer</v>
      </c>
      <c r="AO2214" s="48" t="str">
        <f t="shared" si="657"/>
        <v>0.1-0.2</v>
      </c>
      <c r="AP2214" s="49" t="str">
        <f t="shared" si="662"/>
        <v>14-15</v>
      </c>
      <c r="AQ2214" s="49" t="str">
        <f t="shared" si="663"/>
        <v>Mar</v>
      </c>
      <c r="AR2214" s="48" t="str">
        <f t="shared" si="664"/>
        <v>205-215</v>
      </c>
      <c r="AS2214" s="49" t="str">
        <f t="shared" si="658"/>
        <v>Inner-TI</v>
      </c>
    </row>
    <row r="2215" spans="5:45" x14ac:dyDescent="0.3">
      <c r="E2215" s="15">
        <v>40986.625</v>
      </c>
      <c r="F2215" s="21">
        <v>6.3</v>
      </c>
      <c r="G2215" s="21">
        <v>168.9100074768065</v>
      </c>
      <c r="H2215" s="42">
        <v>1.1783607511076366</v>
      </c>
      <c r="I2215" s="35">
        <v>205</v>
      </c>
      <c r="J2215" s="43">
        <v>0.20158730158730159</v>
      </c>
      <c r="K2215" s="44">
        <v>0.12520806562792552</v>
      </c>
      <c r="L2215" s="26">
        <f t="shared" si="646"/>
        <v>6.219010299723486</v>
      </c>
      <c r="M2215" s="26">
        <f t="shared" si="647"/>
        <v>0.3192180654088021</v>
      </c>
      <c r="N2215" s="96">
        <f t="shared" si="648"/>
        <v>7</v>
      </c>
      <c r="O2215" s="26">
        <f t="shared" si="649"/>
        <v>0.19071246162396788</v>
      </c>
      <c r="P2215" s="3">
        <f>IF(L2215&gt;'Power Curve'!$C$37,0,INDEX(Ci,$N2215,1)*POWER(1-O2215,3)+INDEX(Ci,$N2215,2)*3*O2215*POWER(1-O2215,2)+INDEX(Ci,$N2215,3)*3*POWER(O2215,2)*(1-O2215)+INDEX(Ci,$N2215,4)*POWER(O2215,3))</f>
        <v>406.79363915012641</v>
      </c>
      <c r="Q2215" s="3">
        <f>MAX(0,MIN(P2215-V2215+W2215,'Power Curve'!$C$39))</f>
        <v>428.64604480861942</v>
      </c>
      <c r="R2215" s="3">
        <f t="shared" si="650"/>
        <v>168.9100074768065</v>
      </c>
      <c r="S2215" s="3">
        <f t="shared" si="651"/>
        <v>259.73603733181289</v>
      </c>
      <c r="T2215" s="3">
        <f t="shared" si="652"/>
        <v>259.73603733181289</v>
      </c>
      <c r="V2215" s="37">
        <f t="array" ref="V2215">SUM(_xlfn.NORM.DIST($AD$3:$AD$1003,$L2215,$AA2215,FALSE)*WindSpeedStep*$AE$3:$AE$1003)/AG2215</f>
        <v>414.90466070498024</v>
      </c>
      <c r="W2215" s="37">
        <f t="array" ref="W2215">SUM(_xlfn.NORM.DIST($AD$3:$AD$1003,$L2215,$AB2215,FALSE)*WindSpeedStep*$AE$3:$AE$1003)/AH2215</f>
        <v>436.75706636347326</v>
      </c>
      <c r="Y2215" s="1">
        <f t="shared" si="653"/>
        <v>6</v>
      </c>
      <c r="Z2215" s="99">
        <f>IF(L2215&lt;'Power Curve'!$P$28,'Power Curve'!$Q$28,IF(L2215&gt;'Power Curve'!$P$29,'Power Curve'!$Q$29,INDEX(ReferenceTurbulence,Y2215)+(L2215-INDEX(ReferenceTurbulenceWindSpeed,Y2215))*(INDEX(ReferenceTurbulence,Y2215+1)-INDEX(ReferenceTurbulence,Y2215))/(INDEX(ReferenceTurbulenceWindSpeed,Y2215+1)-INDEX(ReferenceTurbulenceWindSpeed,Y2215))))</f>
        <v>0.12123715554087028</v>
      </c>
      <c r="AA2215" s="100">
        <f t="shared" si="659"/>
        <v>0.75397511901785053</v>
      </c>
      <c r="AB2215" s="29">
        <f t="shared" si="660"/>
        <v>1.2536735048648933</v>
      </c>
      <c r="AG2215" s="40">
        <f t="array" ref="AG2215">SUM(_xlfn.NORM.DIST($AD$3:$AD$1003,$F2215,$AA2215,FALSE)*WindSpeedStep)</f>
        <v>1.0000000000000036</v>
      </c>
      <c r="AH2215" s="40">
        <f t="array" ref="AH2215">SUM(_xlfn.NORM.DIST($AD$3:$AD$1003,$F2215,$AB2215,FALSE)*WindSpeedStep)</f>
        <v>0.99999979735517242</v>
      </c>
      <c r="AJ2215" s="47">
        <f t="shared" si="654"/>
        <v>6</v>
      </c>
      <c r="AK2215" s="83" t="b">
        <f>COUNTIF('Power Curve'!$D$2:$D$31,AJ2215)&gt;0</f>
        <v>1</v>
      </c>
      <c r="AL2215" s="83" t="b">
        <f t="shared" si="655"/>
        <v>0</v>
      </c>
      <c r="AM2215" s="83" t="b">
        <f t="shared" si="661"/>
        <v>1</v>
      </c>
      <c r="AN2215" s="47" t="str">
        <f t="shared" si="656"/>
        <v>Outer</v>
      </c>
      <c r="AO2215" s="48" t="str">
        <f t="shared" si="657"/>
        <v>0.3-0.4</v>
      </c>
      <c r="AP2215" s="49" t="str">
        <f t="shared" si="662"/>
        <v>15-16</v>
      </c>
      <c r="AQ2215" s="49" t="str">
        <f t="shared" si="663"/>
        <v>Mar</v>
      </c>
      <c r="AR2215" s="48" t="str">
        <f t="shared" si="664"/>
        <v>205-215</v>
      </c>
      <c r="AS2215" s="49" t="str">
        <f t="shared" si="658"/>
        <v>LWS-HTI</v>
      </c>
    </row>
    <row r="2216" spans="5:45" x14ac:dyDescent="0.3">
      <c r="E2216" s="15">
        <v>40986.638888888891</v>
      </c>
      <c r="F2216" s="21">
        <v>7.3</v>
      </c>
      <c r="G2216" s="21">
        <v>380.85000610351602</v>
      </c>
      <c r="H2216" s="42">
        <v>1.1770694439796376</v>
      </c>
      <c r="I2216" s="35">
        <v>206.5</v>
      </c>
      <c r="J2216" s="43">
        <v>0.10136986301369863</v>
      </c>
      <c r="K2216" s="44">
        <v>0.16093675996658607</v>
      </c>
      <c r="L2216" s="26">
        <f t="shared" si="646"/>
        <v>7.2035215403656752</v>
      </c>
      <c r="M2216" s="26">
        <f t="shared" si="647"/>
        <v>0.4713774513005185</v>
      </c>
      <c r="N2216" s="96">
        <f t="shared" si="648"/>
        <v>8</v>
      </c>
      <c r="O2216" s="26">
        <f t="shared" si="649"/>
        <v>0.18961744387267557</v>
      </c>
      <c r="P2216" s="3">
        <f>IF(L2216&gt;'Power Curve'!$C$37,0,INDEX(Ci,$N2216,1)*POWER(1-O2216,3)+INDEX(Ci,$N2216,2)*3*O2216*POWER(1-O2216,2)+INDEX(Ci,$N2216,3)*3*POWER(O2216,2)*(1-O2216)+INDEX(Ci,$N2216,4)*POWER(O2216,3))</f>
        <v>649.830924905963</v>
      </c>
      <c r="Q2216" s="3">
        <f>MAX(0,MIN(P2216-V2216+W2216,'Power Curve'!$C$39))</f>
        <v>644.10302580427788</v>
      </c>
      <c r="R2216" s="3">
        <f t="shared" si="650"/>
        <v>380.85000610351602</v>
      </c>
      <c r="S2216" s="3">
        <f t="shared" si="651"/>
        <v>263.25301970076185</v>
      </c>
      <c r="T2216" s="3">
        <f t="shared" si="652"/>
        <v>263.25301970076185</v>
      </c>
      <c r="V2216" s="37">
        <f t="array" ref="V2216">SUM(_xlfn.NORM.DIST($AD$3:$AD$1003,$L2216,$AA2216,FALSE)*WindSpeedStep*$AE$3:$AE$1003)/AG2216</f>
        <v>646.21454030350935</v>
      </c>
      <c r="W2216" s="37">
        <f t="array" ref="W2216">SUM(_xlfn.NORM.DIST($AD$3:$AD$1003,$L2216,$AB2216,FALSE)*WindSpeedStep*$AE$3:$AE$1003)/AH2216</f>
        <v>640.48664120182423</v>
      </c>
      <c r="Y2216" s="1">
        <f t="shared" si="653"/>
        <v>7</v>
      </c>
      <c r="Z2216" s="99">
        <f>IF(L2216&lt;'Power Curve'!$P$28,'Power Curve'!$Q$28,IF(L2216&gt;'Power Curve'!$P$29,'Power Curve'!$Q$29,INDEX(ReferenceTurbulence,Y2216)+(L2216-INDEX(ReferenceTurbulenceWindSpeed,Y2216))*(INDEX(ReferenceTurbulence,Y2216+1)-INDEX(ReferenceTurbulence,Y2216))/(INDEX(ReferenceTurbulenceWindSpeed,Y2216+1)-INDEX(ReferenceTurbulenceWindSpeed,Y2216))))</f>
        <v>0.11961990175136816</v>
      </c>
      <c r="AA2216" s="100">
        <f t="shared" si="659"/>
        <v>0.86168453892240626</v>
      </c>
      <c r="AB2216" s="29">
        <f t="shared" si="660"/>
        <v>0.73021999176309582</v>
      </c>
      <c r="AG2216" s="40">
        <f t="array" ref="AG2216">SUM(_xlfn.NORM.DIST($AD$3:$AD$1003,$F2216,$AA2216,FALSE)*WindSpeedStep)</f>
        <v>1.0000000000000038</v>
      </c>
      <c r="AH2216" s="40">
        <f t="array" ref="AH2216">SUM(_xlfn.NORM.DIST($AD$3:$AD$1003,$F2216,$AB2216,FALSE)*WindSpeedStep)</f>
        <v>1.0000000000000036</v>
      </c>
      <c r="AJ2216" s="47">
        <f t="shared" si="654"/>
        <v>7</v>
      </c>
      <c r="AK2216" s="83" t="b">
        <f>COUNTIF('Power Curve'!$D$2:$D$31,AJ2216)&gt;0</f>
        <v>1</v>
      </c>
      <c r="AL2216" s="83" t="b">
        <f t="shared" si="655"/>
        <v>0</v>
      </c>
      <c r="AM2216" s="83" t="b">
        <f t="shared" si="661"/>
        <v>1</v>
      </c>
      <c r="AN2216" s="47" t="str">
        <f t="shared" si="656"/>
        <v>Inner</v>
      </c>
      <c r="AO2216" s="48" t="str">
        <f t="shared" si="657"/>
        <v>0.4-0.5</v>
      </c>
      <c r="AP2216" s="49" t="str">
        <f t="shared" si="662"/>
        <v>15-16</v>
      </c>
      <c r="AQ2216" s="49" t="str">
        <f t="shared" si="663"/>
        <v>Mar</v>
      </c>
      <c r="AR2216" s="48" t="str">
        <f t="shared" si="664"/>
        <v>205-215</v>
      </c>
      <c r="AS2216" s="49" t="str">
        <f t="shared" si="658"/>
        <v>Inner-TI</v>
      </c>
    </row>
    <row r="2217" spans="5:45" x14ac:dyDescent="0.3">
      <c r="E2217" s="15">
        <v>40987.236111111109</v>
      </c>
      <c r="F2217" s="21">
        <v>10.96</v>
      </c>
      <c r="G2217" s="21">
        <v>1701.7699432373049</v>
      </c>
      <c r="H2217" s="42">
        <v>1.1967792676563618</v>
      </c>
      <c r="I2217" s="35">
        <v>294.5</v>
      </c>
      <c r="J2217" s="43">
        <v>0.14416058394160583</v>
      </c>
      <c r="K2217" s="44">
        <v>0.13295811645837488</v>
      </c>
      <c r="L2217" s="26">
        <f t="shared" si="646"/>
        <v>10.87518224687452</v>
      </c>
      <c r="M2217" s="26">
        <f t="shared" si="647"/>
        <v>1.03884444938244</v>
      </c>
      <c r="N2217" s="96">
        <f t="shared" si="648"/>
        <v>11</v>
      </c>
      <c r="O2217" s="26">
        <f t="shared" si="649"/>
        <v>0.89796393391510221</v>
      </c>
      <c r="P2217" s="3">
        <f>IF(L2217&gt;'Power Curve'!$C$37,0,INDEX(Ci,$N2217,1)*POWER(1-O2217,3)+INDEX(Ci,$N2217,2)*3*O2217*POWER(1-O2217,2)+INDEX(Ci,$N2217,3)*3*POWER(O2217,2)*(1-O2217)+INDEX(Ci,$N2217,4)*POWER(O2217,3))</f>
        <v>1756.4883062786168</v>
      </c>
      <c r="Q2217" s="3">
        <f>MAX(0,MIN(P2217-V2217+W2217,'Power Curve'!$C$39))</f>
        <v>1719.34009819326</v>
      </c>
      <c r="R2217" s="3">
        <f t="shared" si="650"/>
        <v>1701.7699432373049</v>
      </c>
      <c r="S2217" s="3">
        <f t="shared" si="651"/>
        <v>17.570154955955104</v>
      </c>
      <c r="T2217" s="3">
        <f t="shared" si="652"/>
        <v>17.570154955955104</v>
      </c>
      <c r="V2217" s="37">
        <f t="array" ref="V2217">SUM(_xlfn.NORM.DIST($AD$3:$AD$1003,$L2217,$AA2217,FALSE)*WindSpeedStep*$AE$3:$AE$1003)/AG2217</f>
        <v>1741.5849175538028</v>
      </c>
      <c r="W2217" s="37">
        <f t="array" ref="W2217">SUM(_xlfn.NORM.DIST($AD$3:$AD$1003,$L2217,$AB2217,FALSE)*WindSpeedStep*$AE$3:$AE$1003)/AH2217</f>
        <v>1704.436709468446</v>
      </c>
      <c r="Y2217" s="1">
        <f t="shared" si="653"/>
        <v>10</v>
      </c>
      <c r="Z2217" s="99">
        <f>IF(L2217&lt;'Power Curve'!$P$28,'Power Curve'!$Q$28,IF(L2217&gt;'Power Curve'!$P$29,'Power Curve'!$Q$29,INDEX(ReferenceTurbulence,Y2217)+(L2217-INDEX(ReferenceTurbulenceWindSpeed,Y2217))*(INDEX(ReferenceTurbulence,Y2217+1)-INDEX(ReferenceTurbulence,Y2217))/(INDEX(ReferenceTurbulenceWindSpeed,Y2217+1)-INDEX(ReferenceTurbulenceWindSpeed,Y2217))))</f>
        <v>0.11999734339850647</v>
      </c>
      <c r="AA2217" s="100">
        <f t="shared" si="659"/>
        <v>1.3049929785995429</v>
      </c>
      <c r="AB2217" s="29">
        <f t="shared" si="660"/>
        <v>1.5677726231808158</v>
      </c>
      <c r="AG2217" s="40">
        <f t="array" ref="AG2217">SUM(_xlfn.NORM.DIST($AD$3:$AD$1003,$F2217,$AA2217,FALSE)*WindSpeedStep)</f>
        <v>1.0000000000000031</v>
      </c>
      <c r="AH2217" s="40">
        <f t="array" ref="AH2217">SUM(_xlfn.NORM.DIST($AD$3:$AD$1003,$F2217,$AB2217,FALSE)*WindSpeedStep)</f>
        <v>0.99999999999892453</v>
      </c>
      <c r="AJ2217" s="47">
        <f t="shared" si="654"/>
        <v>11</v>
      </c>
      <c r="AK2217" s="83" t="b">
        <f>COUNTIF('Power Curve'!$D$2:$D$31,AJ2217)&gt;0</f>
        <v>1</v>
      </c>
      <c r="AL2217" s="83" t="b">
        <f t="shared" si="655"/>
        <v>0</v>
      </c>
      <c r="AM2217" s="83" t="b">
        <f t="shared" si="661"/>
        <v>1</v>
      </c>
      <c r="AN2217" s="47" t="str">
        <f t="shared" si="656"/>
        <v>Outer</v>
      </c>
      <c r="AO2217" s="48" t="str">
        <f t="shared" si="657"/>
        <v>1.0-1.1</v>
      </c>
      <c r="AP2217" s="49" t="str">
        <f t="shared" si="662"/>
        <v>5-6</v>
      </c>
      <c r="AQ2217" s="49" t="str">
        <f t="shared" si="663"/>
        <v>Mar</v>
      </c>
      <c r="AR2217" s="48" t="str">
        <f t="shared" si="664"/>
        <v>285-295</v>
      </c>
      <c r="AS2217" s="49" t="str">
        <f t="shared" si="658"/>
        <v>HWS-HTI</v>
      </c>
    </row>
    <row r="2218" spans="5:45" x14ac:dyDescent="0.3">
      <c r="E2218" s="15">
        <v>40987.256944444445</v>
      </c>
      <c r="F2218" s="21">
        <v>10.87</v>
      </c>
      <c r="G2218" s="21">
        <v>1622.6499481201149</v>
      </c>
      <c r="H2218" s="42">
        <v>1.1972076739355584</v>
      </c>
      <c r="I2218" s="35">
        <v>293.39999999999998</v>
      </c>
      <c r="J2218" s="43">
        <v>0.11867525298988042</v>
      </c>
      <c r="K2218" s="44">
        <v>8.8541273990452543E-2</v>
      </c>
      <c r="L2218" s="26">
        <f t="shared" si="646"/>
        <v>10.787165582085406</v>
      </c>
      <c r="M2218" s="26">
        <f t="shared" si="647"/>
        <v>1.0252411901105472</v>
      </c>
      <c r="N2218" s="96">
        <f t="shared" si="648"/>
        <v>11</v>
      </c>
      <c r="O2218" s="26">
        <f t="shared" si="649"/>
        <v>0.81254325404632133</v>
      </c>
      <c r="P2218" s="3">
        <f>IF(L2218&gt;'Power Curve'!$C$37,0,INDEX(Ci,$N2218,1)*POWER(1-O2218,3)+INDEX(Ci,$N2218,2)*3*O2218*POWER(1-O2218,2)+INDEX(Ci,$N2218,3)*3*POWER(O2218,2)*(1-O2218)+INDEX(Ci,$N2218,4)*POWER(O2218,3))</f>
        <v>1738.4433251917656</v>
      </c>
      <c r="Q2218" s="3">
        <f>MAX(0,MIN(P2218-V2218+W2218,'Power Curve'!$C$39))</f>
        <v>1740.4801969408973</v>
      </c>
      <c r="R2218" s="3">
        <f t="shared" si="650"/>
        <v>1622.6499481201149</v>
      </c>
      <c r="S2218" s="3">
        <f t="shared" si="651"/>
        <v>117.83024882078234</v>
      </c>
      <c r="T2218" s="3">
        <f t="shared" si="652"/>
        <v>117.83024882078234</v>
      </c>
      <c r="V2218" s="37">
        <f t="array" ref="V2218">SUM(_xlfn.NORM.DIST($AD$3:$AD$1003,$L2218,$AA2218,FALSE)*WindSpeedStep*$AE$3:$AE$1003)/AG2218</f>
        <v>1724.4247181318992</v>
      </c>
      <c r="W2218" s="37">
        <f t="array" ref="W2218">SUM(_xlfn.NORM.DIST($AD$3:$AD$1003,$L2218,$AB2218,FALSE)*WindSpeedStep*$AE$3:$AE$1003)/AH2218</f>
        <v>1726.4615898810309</v>
      </c>
      <c r="Y2218" s="1">
        <f t="shared" si="653"/>
        <v>10</v>
      </c>
      <c r="Z2218" s="99">
        <f>IF(L2218&lt;'Power Curve'!$P$28,'Power Curve'!$Q$28,IF(L2218&gt;'Power Curve'!$P$29,'Power Curve'!$Q$29,INDEX(ReferenceTurbulence,Y2218)+(L2218-INDEX(ReferenceTurbulenceWindSpeed,Y2218))*(INDEX(ReferenceTurbulence,Y2218+1)-INDEX(ReferenceTurbulence,Y2218))/(INDEX(ReferenceTurbulenceWindSpeed,Y2218+1)-INDEX(ReferenceTurbulenceWindSpeed,Y2218))))</f>
        <v>0.11999958726199142</v>
      </c>
      <c r="AA2218" s="100">
        <f t="shared" si="659"/>
        <v>1.294455417577008</v>
      </c>
      <c r="AB2218" s="29">
        <f t="shared" si="660"/>
        <v>1.2801696044977162</v>
      </c>
      <c r="AG2218" s="40">
        <f t="array" ref="AG2218">SUM(_xlfn.NORM.DIST($AD$3:$AD$1003,$F2218,$AA2218,FALSE)*WindSpeedStep)</f>
        <v>1.0000000000000031</v>
      </c>
      <c r="AH2218" s="40">
        <f t="array" ref="AH2218">SUM(_xlfn.NORM.DIST($AD$3:$AD$1003,$F2218,$AB2218,FALSE)*WindSpeedStep)</f>
        <v>1.0000000000000033</v>
      </c>
      <c r="AJ2218" s="47">
        <f t="shared" si="654"/>
        <v>11</v>
      </c>
      <c r="AK2218" s="83" t="b">
        <f>COUNTIF('Power Curve'!$D$2:$D$31,AJ2218)&gt;0</f>
        <v>1</v>
      </c>
      <c r="AL2218" s="83" t="b">
        <f t="shared" si="655"/>
        <v>0</v>
      </c>
      <c r="AM2218" s="83" t="b">
        <f t="shared" si="661"/>
        <v>1</v>
      </c>
      <c r="AN2218" s="47" t="str">
        <f t="shared" si="656"/>
        <v>Outer</v>
      </c>
      <c r="AO2218" s="48" t="str">
        <f t="shared" si="657"/>
        <v>1.0-1.1</v>
      </c>
      <c r="AP2218" s="49" t="str">
        <f t="shared" si="662"/>
        <v>6-7</v>
      </c>
      <c r="AQ2218" s="49" t="str">
        <f t="shared" si="663"/>
        <v>Mar</v>
      </c>
      <c r="AR2218" s="48" t="str">
        <f t="shared" si="664"/>
        <v>285-295</v>
      </c>
      <c r="AS2218" s="49" t="str">
        <f t="shared" si="658"/>
        <v>Inner-TI</v>
      </c>
    </row>
    <row r="2219" spans="5:45" x14ac:dyDescent="0.3">
      <c r="E2219" s="15">
        <v>40987.263888888891</v>
      </c>
      <c r="F2219" s="21">
        <v>10.26</v>
      </c>
      <c r="G2219" s="21">
        <v>1643.909988403318</v>
      </c>
      <c r="H2219" s="42">
        <v>1.1977012944012553</v>
      </c>
      <c r="I2219" s="35">
        <v>291.2</v>
      </c>
      <c r="J2219" s="43">
        <v>0.14132553606237816</v>
      </c>
      <c r="K2219" s="44">
        <v>0.1510246584829508</v>
      </c>
      <c r="L2219" s="26">
        <f t="shared" si="646"/>
        <v>10.183213225333636</v>
      </c>
      <c r="M2219" s="26">
        <f t="shared" si="647"/>
        <v>0.9318984064859942</v>
      </c>
      <c r="N2219" s="96">
        <f t="shared" si="648"/>
        <v>11</v>
      </c>
      <c r="O2219" s="26">
        <f t="shared" si="649"/>
        <v>0.22640401500906537</v>
      </c>
      <c r="P2219" s="3">
        <f>IF(L2219&gt;'Power Curve'!$C$37,0,INDEX(Ci,$N2219,1)*POWER(1-O2219,3)+INDEX(Ci,$N2219,2)*3*O2219*POWER(1-O2219,2)+INDEX(Ci,$N2219,3)*3*POWER(O2219,2)*(1-O2219)+INDEX(Ci,$N2219,4)*POWER(O2219,3))</f>
        <v>1585.6539432326579</v>
      </c>
      <c r="Q2219" s="3">
        <f>MAX(0,MIN(P2219-V2219+W2219,'Power Curve'!$C$39))</f>
        <v>1562.2394757408067</v>
      </c>
      <c r="R2219" s="3">
        <f t="shared" si="650"/>
        <v>1643.909988403318</v>
      </c>
      <c r="S2219" s="3">
        <f t="shared" si="651"/>
        <v>-81.670512662511328</v>
      </c>
      <c r="T2219" s="3">
        <f t="shared" si="652"/>
        <v>81.670512662511328</v>
      </c>
      <c r="V2219" s="37">
        <f t="array" ref="V2219">SUM(_xlfn.NORM.DIST($AD$3:$AD$1003,$L2219,$AA2219,FALSE)*WindSpeedStep*$AE$3:$AE$1003)/AG2219</f>
        <v>1582.2603188918838</v>
      </c>
      <c r="W2219" s="37">
        <f t="array" ref="W2219">SUM(_xlfn.NORM.DIST($AD$3:$AD$1003,$L2219,$AB2219,FALSE)*WindSpeedStep*$AE$3:$AE$1003)/AH2219</f>
        <v>1558.8458514000326</v>
      </c>
      <c r="Y2219" s="1">
        <f t="shared" si="653"/>
        <v>10</v>
      </c>
      <c r="Z2219" s="99">
        <f>IF(L2219&lt;'Power Curve'!$P$28,'Power Curve'!$Q$28,IF(L2219&gt;'Power Curve'!$P$29,'Power Curve'!$Q$29,INDEX(ReferenceTurbulence,Y2219)+(L2219-INDEX(ReferenceTurbulenceWindSpeed,Y2219))*(INDEX(ReferenceTurbulence,Y2219+1)-INDEX(ReferenceTurbulence,Y2219))/(INDEX(ReferenceTurbulenceWindSpeed,Y2219+1)-INDEX(ReferenceTurbulenceWindSpeed,Y2219))))</f>
        <v>0.12001498419441559</v>
      </c>
      <c r="AA2219" s="100">
        <f t="shared" si="659"/>
        <v>1.2221381742867801</v>
      </c>
      <c r="AB2219" s="29">
        <f t="shared" si="660"/>
        <v>1.4391480679077751</v>
      </c>
      <c r="AG2219" s="40">
        <f t="array" ref="AG2219">SUM(_xlfn.NORM.DIST($AD$3:$AD$1003,$F2219,$AA2219,FALSE)*WindSpeedStep)</f>
        <v>1.0000000000000036</v>
      </c>
      <c r="AH2219" s="40">
        <f t="array" ref="AH2219">SUM(_xlfn.NORM.DIST($AD$3:$AD$1003,$F2219,$AB2219,FALSE)*WindSpeedStep)</f>
        <v>0.99999999999961575</v>
      </c>
      <c r="AJ2219" s="47">
        <f t="shared" si="654"/>
        <v>10</v>
      </c>
      <c r="AK2219" s="83" t="b">
        <f>COUNTIF('Power Curve'!$D$2:$D$31,AJ2219)&gt;0</f>
        <v>1</v>
      </c>
      <c r="AL2219" s="83" t="b">
        <f t="shared" si="655"/>
        <v>0</v>
      </c>
      <c r="AM2219" s="83" t="b">
        <f t="shared" si="661"/>
        <v>1</v>
      </c>
      <c r="AN2219" s="47" t="str">
        <f t="shared" si="656"/>
        <v>Outer</v>
      </c>
      <c r="AO2219" s="48" t="str">
        <f t="shared" si="657"/>
        <v>0.9-1.0</v>
      </c>
      <c r="AP2219" s="49" t="str">
        <f t="shared" si="662"/>
        <v>6-7</v>
      </c>
      <c r="AQ2219" s="49" t="str">
        <f t="shared" si="663"/>
        <v>Mar</v>
      </c>
      <c r="AR2219" s="48" t="str">
        <f t="shared" si="664"/>
        <v>285-295</v>
      </c>
      <c r="AS2219" s="49" t="str">
        <f t="shared" si="658"/>
        <v>HWS-HTI</v>
      </c>
    </row>
    <row r="2220" spans="5:45" x14ac:dyDescent="0.3">
      <c r="E2220" s="15">
        <v>40987.326388888891</v>
      </c>
      <c r="F2220" s="21">
        <v>12.65</v>
      </c>
      <c r="G2220" s="21">
        <v>1919.5900421142551</v>
      </c>
      <c r="H2220" s="42">
        <v>1.1990401540375768</v>
      </c>
      <c r="I2220" s="35">
        <v>297.10000000000002</v>
      </c>
      <c r="J2220" s="43">
        <v>0.12727272727272729</v>
      </c>
      <c r="K2220" s="44">
        <v>0.11354237687096053</v>
      </c>
      <c r="L2220" s="26">
        <f t="shared" si="646"/>
        <v>12.560002861563287</v>
      </c>
      <c r="M2220" s="26">
        <f t="shared" si="647"/>
        <v>1.2992389065361487</v>
      </c>
      <c r="N2220" s="96">
        <f t="shared" si="648"/>
        <v>13</v>
      </c>
      <c r="O2220" s="26">
        <f t="shared" si="649"/>
        <v>0.55744777781169375</v>
      </c>
      <c r="P2220" s="3">
        <f>IF(L2220&gt;'Power Curve'!$C$37,0,INDEX(Ci,$N2220,1)*POWER(1-O2220,3)+INDEX(Ci,$N2220,2)*3*O2220*POWER(1-O2220,2)+INDEX(Ci,$N2220,3)*3*POWER(O2220,2)*(1-O2220)+INDEX(Ci,$N2220,4)*POWER(O2220,3))</f>
        <v>1940.6551575575004</v>
      </c>
      <c r="Q2220" s="3">
        <f>MAX(0,MIN(P2220-V2220+W2220,'Power Curve'!$C$39))</f>
        <v>1932.5120654099803</v>
      </c>
      <c r="R2220" s="3">
        <f t="shared" si="650"/>
        <v>1919.5900421142551</v>
      </c>
      <c r="S2220" s="3">
        <f t="shared" si="651"/>
        <v>12.922023295725239</v>
      </c>
      <c r="T2220" s="3">
        <f t="shared" si="652"/>
        <v>12.922023295725239</v>
      </c>
      <c r="V2220" s="37">
        <f t="array" ref="V2220">SUM(_xlfn.NORM.DIST($AD$3:$AD$1003,$L2220,$AA2220,FALSE)*WindSpeedStep*$AE$3:$AE$1003)/AG2220</f>
        <v>1927.2901680245145</v>
      </c>
      <c r="W2220" s="37">
        <f t="array" ref="W2220">SUM(_xlfn.NORM.DIST($AD$3:$AD$1003,$L2220,$AB2220,FALSE)*WindSpeedStep*$AE$3:$AE$1003)/AH2220</f>
        <v>1919.1470758769944</v>
      </c>
      <c r="Y2220" s="1">
        <f t="shared" si="653"/>
        <v>12</v>
      </c>
      <c r="Z2220" s="99">
        <f>IF(L2220&lt;'Power Curve'!$P$28,'Power Curve'!$Q$28,IF(L2220&gt;'Power Curve'!$P$29,'Power Curve'!$Q$29,INDEX(ReferenceTurbulence,Y2220)+(L2220-INDEX(ReferenceTurbulenceWindSpeed,Y2220))*(INDEX(ReferenceTurbulence,Y2220+1)-INDEX(ReferenceTurbulence,Y2220))/(INDEX(ReferenceTurbulenceWindSpeed,Y2220+1)-INDEX(ReferenceTurbulenceWindSpeed,Y2220))))</f>
        <v>0.12019613266596151</v>
      </c>
      <c r="AA2220" s="100">
        <f t="shared" si="659"/>
        <v>1.5096637702333171</v>
      </c>
      <c r="AB2220" s="29">
        <f t="shared" si="660"/>
        <v>1.5985458187444186</v>
      </c>
      <c r="AG2220" s="40">
        <f t="array" ref="AG2220">SUM(_xlfn.NORM.DIST($AD$3:$AD$1003,$F2220,$AA2220,FALSE)*WindSpeedStep)</f>
        <v>1.0000000000000036</v>
      </c>
      <c r="AH2220" s="40">
        <f t="array" ref="AH2220">SUM(_xlfn.NORM.DIST($AD$3:$AD$1003,$F2220,$AB2220,FALSE)*WindSpeedStep)</f>
        <v>1.000000000000002</v>
      </c>
      <c r="AJ2220" s="47">
        <f t="shared" si="654"/>
        <v>13</v>
      </c>
      <c r="AK2220" s="83" t="b">
        <f>COUNTIF('Power Curve'!$D$2:$D$31,AJ2220)&gt;0</f>
        <v>1</v>
      </c>
      <c r="AL2220" s="83" t="b">
        <f t="shared" si="655"/>
        <v>0</v>
      </c>
      <c r="AM2220" s="83" t="b">
        <f t="shared" si="661"/>
        <v>1</v>
      </c>
      <c r="AN2220" s="47" t="str">
        <f t="shared" si="656"/>
        <v>Inner</v>
      </c>
      <c r="AO2220" s="48" t="str">
        <f t="shared" si="657"/>
        <v>1.2-1.3</v>
      </c>
      <c r="AP2220" s="49" t="str">
        <f t="shared" si="662"/>
        <v>7-8</v>
      </c>
      <c r="AQ2220" s="49" t="str">
        <f t="shared" si="663"/>
        <v>Mar</v>
      </c>
      <c r="AR2220" s="48" t="str">
        <f t="shared" si="664"/>
        <v>295-305</v>
      </c>
      <c r="AS2220" s="49" t="str">
        <f t="shared" si="658"/>
        <v>Inner-TI</v>
      </c>
    </row>
    <row r="2221" spans="5:45" x14ac:dyDescent="0.3">
      <c r="E2221" s="15">
        <v>40987.333333333336</v>
      </c>
      <c r="F2221" s="21">
        <v>11.12</v>
      </c>
      <c r="G2221" s="21">
        <v>1853.480041503906</v>
      </c>
      <c r="H2221" s="42">
        <v>1.1985009167653142</v>
      </c>
      <c r="I2221" s="35">
        <v>299.5</v>
      </c>
      <c r="J2221" s="43">
        <v>0.16187050359712232</v>
      </c>
      <c r="K2221" s="44">
        <v>0.17207900168596452</v>
      </c>
      <c r="L2221" s="26">
        <f t="shared" si="646"/>
        <v>11.039232524932142</v>
      </c>
      <c r="M2221" s="26">
        <f t="shared" si="647"/>
        <v>1.0641989486853944</v>
      </c>
      <c r="N2221" s="96">
        <f t="shared" si="648"/>
        <v>12</v>
      </c>
      <c r="O2221" s="26">
        <f t="shared" si="649"/>
        <v>5.6745525052062977E-2</v>
      </c>
      <c r="P2221" s="3">
        <f>IF(L2221&gt;'Power Curve'!$C$37,0,INDEX(Ci,$N2221,1)*POWER(1-O2221,3)+INDEX(Ci,$N2221,2)*3*O2221*POWER(1-O2221,2)+INDEX(Ci,$N2221,3)*3*POWER(O2221,2)*(1-O2221)+INDEX(Ci,$N2221,4)*POWER(O2221,3))</f>
        <v>1786.465208770825</v>
      </c>
      <c r="Q2221" s="3">
        <f>MAX(0,MIN(P2221-V2221+W2221,'Power Curve'!$C$39))</f>
        <v>1721.1076325709435</v>
      </c>
      <c r="R2221" s="3">
        <f t="shared" si="650"/>
        <v>1853.480041503906</v>
      </c>
      <c r="S2221" s="3">
        <f t="shared" si="651"/>
        <v>-132.37240893296257</v>
      </c>
      <c r="T2221" s="3">
        <f t="shared" si="652"/>
        <v>132.37240893296257</v>
      </c>
      <c r="V2221" s="37">
        <f t="array" ref="V2221">SUM(_xlfn.NORM.DIST($AD$3:$AD$1003,$L2221,$AA2221,FALSE)*WindSpeedStep*$AE$3:$AE$1003)/AG2221</f>
        <v>1771.3631815008691</v>
      </c>
      <c r="W2221" s="37">
        <f t="array" ref="W2221">SUM(_xlfn.NORM.DIST($AD$3:$AD$1003,$L2221,$AB2221,FALSE)*WindSpeedStep*$AE$3:$AE$1003)/AH2221</f>
        <v>1706.0056053009876</v>
      </c>
      <c r="Y2221" s="1">
        <f t="shared" si="653"/>
        <v>11</v>
      </c>
      <c r="Z2221" s="99">
        <f>IF(L2221&lt;'Power Curve'!$P$28,'Power Curve'!$Q$28,IF(L2221&gt;'Power Curve'!$P$29,'Power Curve'!$Q$29,INDEX(ReferenceTurbulence,Y2221)+(L2221-INDEX(ReferenceTurbulenceWindSpeed,Y2221))*(INDEX(ReferenceTurbulence,Y2221+1)-INDEX(ReferenceTurbulence,Y2221))/(INDEX(ReferenceTurbulenceWindSpeed,Y2221+1)-INDEX(ReferenceTurbulenceWindSpeed,Y2221))))</f>
        <v>0.1198930905366683</v>
      </c>
      <c r="AA2221" s="100">
        <f t="shared" si="659"/>
        <v>1.3235277045670228</v>
      </c>
      <c r="AB2221" s="29">
        <f t="shared" si="660"/>
        <v>1.7869261281364981</v>
      </c>
      <c r="AG2221" s="40">
        <f t="array" ref="AG2221">SUM(_xlfn.NORM.DIST($AD$3:$AD$1003,$F2221,$AA2221,FALSE)*WindSpeedStep)</f>
        <v>1.0000000000000033</v>
      </c>
      <c r="AH2221" s="40">
        <f t="array" ref="AH2221">SUM(_xlfn.NORM.DIST($AD$3:$AD$1003,$F2221,$AB2221,FALSE)*WindSpeedStep)</f>
        <v>0.99999999979709409</v>
      </c>
      <c r="AJ2221" s="47">
        <f t="shared" si="654"/>
        <v>11</v>
      </c>
      <c r="AK2221" s="83" t="b">
        <f>COUNTIF('Power Curve'!$D$2:$D$31,AJ2221)&gt;0</f>
        <v>1</v>
      </c>
      <c r="AL2221" s="83" t="b">
        <f t="shared" si="655"/>
        <v>0</v>
      </c>
      <c r="AM2221" s="83" t="b">
        <f t="shared" si="661"/>
        <v>1</v>
      </c>
      <c r="AN2221" s="47" t="str">
        <f t="shared" si="656"/>
        <v>Outer</v>
      </c>
      <c r="AO2221" s="48" t="str">
        <f t="shared" si="657"/>
        <v>1.0-1.1</v>
      </c>
      <c r="AP2221" s="49" t="str">
        <f t="shared" si="662"/>
        <v>8-9</v>
      </c>
      <c r="AQ2221" s="49" t="str">
        <f t="shared" si="663"/>
        <v>Mar</v>
      </c>
      <c r="AR2221" s="48" t="str">
        <f t="shared" si="664"/>
        <v>295-305</v>
      </c>
      <c r="AS2221" s="49" t="str">
        <f t="shared" si="658"/>
        <v>HWS-HTI</v>
      </c>
    </row>
    <row r="2222" spans="5:45" x14ac:dyDescent="0.3">
      <c r="E2222" s="15">
        <v>40987.340277777781</v>
      </c>
      <c r="F2222" s="21">
        <v>12</v>
      </c>
      <c r="G2222" s="21">
        <v>1870.76000976563</v>
      </c>
      <c r="H2222" s="42">
        <v>1.1980968059253871</v>
      </c>
      <c r="I2222" s="35">
        <v>299.5</v>
      </c>
      <c r="J2222" s="43">
        <v>0.13416666666666668</v>
      </c>
      <c r="K2222" s="44">
        <v>9.9592871612122533E-2</v>
      </c>
      <c r="L2222" s="26">
        <f t="shared" si="646"/>
        <v>11.911501778839034</v>
      </c>
      <c r="M2222" s="26">
        <f t="shared" si="647"/>
        <v>1.1990109737061789</v>
      </c>
      <c r="N2222" s="96">
        <f t="shared" si="648"/>
        <v>12</v>
      </c>
      <c r="O2222" s="26">
        <f t="shared" si="649"/>
        <v>0.89691908955523481</v>
      </c>
      <c r="P2222" s="3">
        <f>IF(L2222&gt;'Power Curve'!$C$37,0,INDEX(Ci,$N2222,1)*POWER(1-O2222,3)+INDEX(Ci,$N2222,2)*3*O2222*POWER(1-O2222,2)+INDEX(Ci,$N2222,3)*3*POWER(O2222,2)*(1-O2222)+INDEX(Ci,$N2222,4)*POWER(O2222,3))</f>
        <v>1909.7097333400307</v>
      </c>
      <c r="Q2222" s="3">
        <f>MAX(0,MIN(P2222-V2222+W2222,'Power Curve'!$C$39))</f>
        <v>1886.4644412838704</v>
      </c>
      <c r="R2222" s="3">
        <f t="shared" si="650"/>
        <v>1870.76000976563</v>
      </c>
      <c r="S2222" s="3">
        <f t="shared" si="651"/>
        <v>15.704431518240426</v>
      </c>
      <c r="T2222" s="3">
        <f t="shared" si="652"/>
        <v>15.704431518240426</v>
      </c>
      <c r="V2222" s="37">
        <f t="array" ref="V2222">SUM(_xlfn.NORM.DIST($AD$3:$AD$1003,$L2222,$AA2222,FALSE)*WindSpeedStep*$AE$3:$AE$1003)/AG2222</f>
        <v>1884.9856916281774</v>
      </c>
      <c r="W2222" s="37">
        <f t="array" ref="W2222">SUM(_xlfn.NORM.DIST($AD$3:$AD$1003,$L2222,$AB2222,FALSE)*WindSpeedStep*$AE$3:$AE$1003)/AH2222</f>
        <v>1861.7403995720172</v>
      </c>
      <c r="Y2222" s="1">
        <f t="shared" si="653"/>
        <v>11</v>
      </c>
      <c r="Z2222" s="99">
        <f>IF(L2222&lt;'Power Curve'!$P$28,'Power Curve'!$Q$28,IF(L2222&gt;'Power Curve'!$P$29,'Power Curve'!$Q$29,INDEX(ReferenceTurbulence,Y2222)+(L2222-INDEX(ReferenceTurbulenceWindSpeed,Y2222))*(INDEX(ReferenceTurbulence,Y2222+1)-INDEX(ReferenceTurbulence,Y2222))/(INDEX(ReferenceTurbulenceWindSpeed,Y2222+1)-INDEX(ReferenceTurbulenceWindSpeed,Y2222))))</f>
        <v>0.11838920874101522</v>
      </c>
      <c r="AA2222" s="100">
        <f t="shared" si="659"/>
        <v>1.4101932705139484</v>
      </c>
      <c r="AB2222" s="29">
        <f t="shared" si="660"/>
        <v>1.5981264886609039</v>
      </c>
      <c r="AG2222" s="40">
        <f t="array" ref="AG2222">SUM(_xlfn.NORM.DIST($AD$3:$AD$1003,$F2222,$AA2222,FALSE)*WindSpeedStep)</f>
        <v>1.0000000000000029</v>
      </c>
      <c r="AH2222" s="40">
        <f t="array" ref="AH2222">SUM(_xlfn.NORM.DIST($AD$3:$AD$1003,$F2222,$AB2222,FALSE)*WindSpeedStep)</f>
        <v>0.99999999999998057</v>
      </c>
      <c r="AJ2222" s="47">
        <f t="shared" si="654"/>
        <v>12</v>
      </c>
      <c r="AK2222" s="83" t="b">
        <f>COUNTIF('Power Curve'!$D$2:$D$31,AJ2222)&gt;0</f>
        <v>1</v>
      </c>
      <c r="AL2222" s="83" t="b">
        <f t="shared" si="655"/>
        <v>0</v>
      </c>
      <c r="AM2222" s="83" t="b">
        <f t="shared" si="661"/>
        <v>1</v>
      </c>
      <c r="AN2222" s="47" t="str">
        <f t="shared" si="656"/>
        <v>Outer</v>
      </c>
      <c r="AO2222" s="48" t="str">
        <f t="shared" si="657"/>
        <v>1.1-1.2</v>
      </c>
      <c r="AP2222" s="49" t="str">
        <f t="shared" si="662"/>
        <v>8-9</v>
      </c>
      <c r="AQ2222" s="49" t="str">
        <f t="shared" si="663"/>
        <v>Mar</v>
      </c>
      <c r="AR2222" s="48" t="str">
        <f t="shared" si="664"/>
        <v>295-305</v>
      </c>
      <c r="AS2222" s="49" t="str">
        <f t="shared" si="658"/>
        <v>Inner-TI</v>
      </c>
    </row>
    <row r="2223" spans="5:45" x14ac:dyDescent="0.3">
      <c r="E2223" s="15">
        <v>40987.347222222219</v>
      </c>
      <c r="F2223" s="21">
        <v>10.89</v>
      </c>
      <c r="G2223" s="21">
        <v>1787.479980468748</v>
      </c>
      <c r="H2223" s="42">
        <v>1.1980191366187918</v>
      </c>
      <c r="I2223" s="35">
        <v>298.5</v>
      </c>
      <c r="J2223" s="43">
        <v>0.15886134067952248</v>
      </c>
      <c r="K2223" s="44">
        <v>0.18452791308248095</v>
      </c>
      <c r="L2223" s="26">
        <f t="shared" si="646"/>
        <v>10.809454271846574</v>
      </c>
      <c r="M2223" s="26">
        <f t="shared" si="647"/>
        <v>1.028685978962504</v>
      </c>
      <c r="N2223" s="96">
        <f t="shared" si="648"/>
        <v>11</v>
      </c>
      <c r="O2223" s="26">
        <f t="shared" si="649"/>
        <v>0.83417455577020627</v>
      </c>
      <c r="P2223" s="3">
        <f>IF(L2223&gt;'Power Curve'!$C$37,0,INDEX(Ci,$N2223,1)*POWER(1-O2223,3)+INDEX(Ci,$N2223,2)*3*O2223*POWER(1-O2223,2)+INDEX(Ci,$N2223,3)*3*POWER(O2223,2)*(1-O2223)+INDEX(Ci,$N2223,4)*POWER(O2223,3))</f>
        <v>1743.1441271319813</v>
      </c>
      <c r="Q2223" s="3">
        <f>MAX(0,MIN(P2223-V2223+W2223,'Power Curve'!$C$39))</f>
        <v>1685.1524272089441</v>
      </c>
      <c r="R2223" s="3">
        <f t="shared" si="650"/>
        <v>1787.479980468748</v>
      </c>
      <c r="S2223" s="3">
        <f t="shared" si="651"/>
        <v>-102.32755325980384</v>
      </c>
      <c r="T2223" s="3">
        <f t="shared" si="652"/>
        <v>102.32755325980384</v>
      </c>
      <c r="V2223" s="37">
        <f t="array" ref="V2223">SUM(_xlfn.NORM.DIST($AD$3:$AD$1003,$L2223,$AA2223,FALSE)*WindSpeedStep*$AE$3:$AE$1003)/AG2223</f>
        <v>1728.8552527723389</v>
      </c>
      <c r="W2223" s="37">
        <f t="array" ref="W2223">SUM(_xlfn.NORM.DIST($AD$3:$AD$1003,$L2223,$AB2223,FALSE)*WindSpeedStep*$AE$3:$AE$1003)/AH2223</f>
        <v>1670.8635528493016</v>
      </c>
      <c r="Y2223" s="1">
        <f t="shared" si="653"/>
        <v>10</v>
      </c>
      <c r="Z2223" s="99">
        <f>IF(L2223&lt;'Power Curve'!$P$28,'Power Curve'!$Q$28,IF(L2223&gt;'Power Curve'!$P$29,'Power Curve'!$Q$29,INDEX(ReferenceTurbulence,Y2223)+(L2223-INDEX(ReferenceTurbulenceWindSpeed,Y2223))*(INDEX(ReferenceTurbulence,Y2223+1)-INDEX(ReferenceTurbulence,Y2223))/(INDEX(ReferenceTurbulenceWindSpeed,Y2223+1)-INDEX(ReferenceTurbulenceWindSpeed,Y2223))))</f>
        <v>0.11999901904258431</v>
      </c>
      <c r="AA2223" s="100">
        <f t="shared" si="659"/>
        <v>1.2971239090072613</v>
      </c>
      <c r="AB2223" s="29">
        <f t="shared" si="660"/>
        <v>1.7172043976395384</v>
      </c>
      <c r="AG2223" s="40">
        <f t="array" ref="AG2223">SUM(_xlfn.NORM.DIST($AD$3:$AD$1003,$F2223,$AA2223,FALSE)*WindSpeedStep)</f>
        <v>1.0000000000000036</v>
      </c>
      <c r="AH2223" s="40">
        <f t="array" ref="AH2223">SUM(_xlfn.NORM.DIST($AD$3:$AD$1003,$F2223,$AB2223,FALSE)*WindSpeedStep)</f>
        <v>0.9999999999065432</v>
      </c>
      <c r="AJ2223" s="47">
        <f t="shared" si="654"/>
        <v>11</v>
      </c>
      <c r="AK2223" s="83" t="b">
        <f>COUNTIF('Power Curve'!$D$2:$D$31,AJ2223)&gt;0</f>
        <v>1</v>
      </c>
      <c r="AL2223" s="83" t="b">
        <f t="shared" si="655"/>
        <v>0</v>
      </c>
      <c r="AM2223" s="83" t="b">
        <f t="shared" si="661"/>
        <v>1</v>
      </c>
      <c r="AN2223" s="47" t="str">
        <f t="shared" si="656"/>
        <v>Outer</v>
      </c>
      <c r="AO2223" s="48" t="str">
        <f t="shared" si="657"/>
        <v>1.0-1.1</v>
      </c>
      <c r="AP2223" s="49" t="str">
        <f t="shared" si="662"/>
        <v>8-9</v>
      </c>
      <c r="AQ2223" s="49" t="str">
        <f t="shared" si="663"/>
        <v>Mar</v>
      </c>
      <c r="AR2223" s="48" t="str">
        <f t="shared" si="664"/>
        <v>295-305</v>
      </c>
      <c r="AS2223" s="49" t="str">
        <f t="shared" si="658"/>
        <v>HWS-HTI</v>
      </c>
    </row>
    <row r="2224" spans="5:45" x14ac:dyDescent="0.3">
      <c r="E2224" s="15">
        <v>40987.354166666664</v>
      </c>
      <c r="F2224" s="21">
        <v>10.85</v>
      </c>
      <c r="G2224" s="21">
        <v>1771.130050659177</v>
      </c>
      <c r="H2224" s="42">
        <v>1.1982555522045872</v>
      </c>
      <c r="I2224" s="35">
        <v>298.60000000000002</v>
      </c>
      <c r="J2224" s="43">
        <v>0.14930875576036867</v>
      </c>
      <c r="K2224" s="44">
        <v>0.10395944437180792</v>
      </c>
      <c r="L2224" s="26">
        <f t="shared" si="646"/>
        <v>10.770458506965673</v>
      </c>
      <c r="M2224" s="26">
        <f t="shared" si="647"/>
        <v>1.0226590577942039</v>
      </c>
      <c r="N2224" s="96">
        <f t="shared" si="648"/>
        <v>11</v>
      </c>
      <c r="O2224" s="26">
        <f t="shared" si="649"/>
        <v>0.79632894146397404</v>
      </c>
      <c r="P2224" s="3">
        <f>IF(L2224&gt;'Power Curve'!$C$37,0,INDEX(Ci,$N2224,1)*POWER(1-O2224,3)+INDEX(Ci,$N2224,2)*3*O2224*POWER(1-O2224,2)+INDEX(Ci,$N2224,3)*3*POWER(O2224,2)*(1-O2224)+INDEX(Ci,$N2224,4)*POWER(O2224,3))</f>
        <v>1734.8635645565776</v>
      </c>
      <c r="Q2224" s="3">
        <f>MAX(0,MIN(P2224-V2224+W2224,'Power Curve'!$C$39))</f>
        <v>1691.1956564364025</v>
      </c>
      <c r="R2224" s="3">
        <f t="shared" si="650"/>
        <v>1771.130050659177</v>
      </c>
      <c r="S2224" s="3">
        <f t="shared" si="651"/>
        <v>-79.934394222774472</v>
      </c>
      <c r="T2224" s="3">
        <f t="shared" si="652"/>
        <v>79.934394222774472</v>
      </c>
      <c r="V2224" s="37">
        <f t="array" ref="V2224">SUM(_xlfn.NORM.DIST($AD$3:$AD$1003,$L2224,$AA2224,FALSE)*WindSpeedStep*$AE$3:$AE$1003)/AG2224</f>
        <v>1721.06570673899</v>
      </c>
      <c r="W2224" s="37">
        <f t="array" ref="W2224">SUM(_xlfn.NORM.DIST($AD$3:$AD$1003,$L2224,$AB2224,FALSE)*WindSpeedStep*$AE$3:$AE$1003)/AH2224</f>
        <v>1677.3977986188149</v>
      </c>
      <c r="Y2224" s="1">
        <f t="shared" si="653"/>
        <v>10</v>
      </c>
      <c r="Z2224" s="99">
        <f>IF(L2224&lt;'Power Curve'!$P$28,'Power Curve'!$Q$28,IF(L2224&gt;'Power Curve'!$P$29,'Power Curve'!$Q$29,INDEX(ReferenceTurbulence,Y2224)+(L2224-INDEX(ReferenceTurbulenceWindSpeed,Y2224))*(INDEX(ReferenceTurbulence,Y2224+1)-INDEX(ReferenceTurbulence,Y2224))/(INDEX(ReferenceTurbulenceWindSpeed,Y2224+1)-INDEX(ReferenceTurbulenceWindSpeed,Y2224))))</f>
        <v>0.12000001318583085</v>
      </c>
      <c r="AA2224" s="100">
        <f t="shared" si="659"/>
        <v>1.2924551628533247</v>
      </c>
      <c r="AB2224" s="29">
        <f t="shared" si="660"/>
        <v>1.6081237586437227</v>
      </c>
      <c r="AG2224" s="40">
        <f t="array" ref="AG2224">SUM(_xlfn.NORM.DIST($AD$3:$AD$1003,$F2224,$AA2224,FALSE)*WindSpeedStep)</f>
        <v>1.0000000000000038</v>
      </c>
      <c r="AH2224" s="40">
        <f t="array" ref="AH2224">SUM(_xlfn.NORM.DIST($AD$3:$AD$1003,$F2224,$AB2224,FALSE)*WindSpeedStep)</f>
        <v>0.99999999999396083</v>
      </c>
      <c r="AJ2224" s="47">
        <f t="shared" si="654"/>
        <v>11</v>
      </c>
      <c r="AK2224" s="83" t="b">
        <f>COUNTIF('Power Curve'!$D$2:$D$31,AJ2224)&gt;0</f>
        <v>1</v>
      </c>
      <c r="AL2224" s="83" t="b">
        <f t="shared" si="655"/>
        <v>0</v>
      </c>
      <c r="AM2224" s="83" t="b">
        <f t="shared" si="661"/>
        <v>1</v>
      </c>
      <c r="AN2224" s="47" t="str">
        <f t="shared" si="656"/>
        <v>Outer</v>
      </c>
      <c r="AO2224" s="48" t="str">
        <f t="shared" si="657"/>
        <v>1.0-1.1</v>
      </c>
      <c r="AP2224" s="49" t="str">
        <f t="shared" si="662"/>
        <v>8-9</v>
      </c>
      <c r="AQ2224" s="49" t="str">
        <f t="shared" si="663"/>
        <v>Mar</v>
      </c>
      <c r="AR2224" s="48" t="str">
        <f t="shared" si="664"/>
        <v>295-305</v>
      </c>
      <c r="AS2224" s="49" t="str">
        <f t="shared" si="658"/>
        <v>HWS-HTI</v>
      </c>
    </row>
    <row r="2225" spans="5:45" x14ac:dyDescent="0.3">
      <c r="E2225" s="15">
        <v>40987.361111111109</v>
      </c>
      <c r="F2225" s="21">
        <v>10.68</v>
      </c>
      <c r="G2225" s="21">
        <v>1737.6099548339839</v>
      </c>
      <c r="H2225" s="42">
        <v>1.1981658121252738</v>
      </c>
      <c r="I2225" s="35">
        <v>298.10000000000002</v>
      </c>
      <c r="J2225" s="43">
        <v>0.17322097378277154</v>
      </c>
      <c r="K2225" s="44">
        <v>0.10298733754409437</v>
      </c>
      <c r="L2225" s="26">
        <f t="shared" si="646"/>
        <v>10.601440110684328</v>
      </c>
      <c r="M2225" s="26">
        <f t="shared" si="647"/>
        <v>0.99653671980464809</v>
      </c>
      <c r="N2225" s="96">
        <f t="shared" si="648"/>
        <v>11</v>
      </c>
      <c r="O2225" s="26">
        <f t="shared" si="649"/>
        <v>0.63229561487433539</v>
      </c>
      <c r="P2225" s="3">
        <f>IF(L2225&gt;'Power Curve'!$C$37,0,INDEX(Ci,$N2225,1)*POWER(1-O2225,3)+INDEX(Ci,$N2225,2)*3*O2225*POWER(1-O2225,2)+INDEX(Ci,$N2225,3)*3*POWER(O2225,2)*(1-O2225)+INDEX(Ci,$N2225,4)*POWER(O2225,3))</f>
        <v>1696.1543992371223</v>
      </c>
      <c r="Q2225" s="3">
        <f>MAX(0,MIN(P2225-V2225+W2225,'Power Curve'!$C$39))</f>
        <v>1622.9691823538647</v>
      </c>
      <c r="R2225" s="3">
        <f t="shared" si="650"/>
        <v>1737.6099548339839</v>
      </c>
      <c r="S2225" s="3">
        <f t="shared" si="651"/>
        <v>-114.64077248011927</v>
      </c>
      <c r="T2225" s="3">
        <f t="shared" si="652"/>
        <v>114.64077248011927</v>
      </c>
      <c r="V2225" s="37">
        <f t="array" ref="V2225">SUM(_xlfn.NORM.DIST($AD$3:$AD$1003,$L2225,$AA2225,FALSE)*WindSpeedStep*$AE$3:$AE$1003)/AG2225</f>
        <v>1685.2420824437747</v>
      </c>
      <c r="W2225" s="37">
        <f t="array" ref="W2225">SUM(_xlfn.NORM.DIST($AD$3:$AD$1003,$L2225,$AB2225,FALSE)*WindSpeedStep*$AE$3:$AE$1003)/AH2225</f>
        <v>1612.0568655605171</v>
      </c>
      <c r="Y2225" s="1">
        <f t="shared" si="653"/>
        <v>10</v>
      </c>
      <c r="Z2225" s="99">
        <f>IF(L2225&lt;'Power Curve'!$P$28,'Power Curve'!$Q$28,IF(L2225&gt;'Power Curve'!$P$29,'Power Curve'!$Q$29,INDEX(ReferenceTurbulence,Y2225)+(L2225-INDEX(ReferenceTurbulenceWindSpeed,Y2225))*(INDEX(ReferenceTurbulence,Y2225+1)-INDEX(ReferenceTurbulence,Y2225))/(INDEX(ReferenceTurbulenceWindSpeed,Y2225+1)-INDEX(ReferenceTurbulenceWindSpeed,Y2225))))</f>
        <v>0.12000432207675063</v>
      </c>
      <c r="AA2225" s="100">
        <f t="shared" si="659"/>
        <v>1.272218633519945</v>
      </c>
      <c r="AB2225" s="29">
        <f t="shared" si="660"/>
        <v>1.8363917794724725</v>
      </c>
      <c r="AG2225" s="40">
        <f t="array" ref="AG2225">SUM(_xlfn.NORM.DIST($AD$3:$AD$1003,$F2225,$AA2225,FALSE)*WindSpeedStep)</f>
        <v>1.0000000000000036</v>
      </c>
      <c r="AH2225" s="40">
        <f t="array" ref="AH2225">SUM(_xlfn.NORM.DIST($AD$3:$AD$1003,$F2225,$AB2225,FALSE)*WindSpeedStep)</f>
        <v>0.99999999744732537</v>
      </c>
      <c r="AJ2225" s="47">
        <f t="shared" si="654"/>
        <v>11</v>
      </c>
      <c r="AK2225" s="83" t="b">
        <f>COUNTIF('Power Curve'!$D$2:$D$31,AJ2225)&gt;0</f>
        <v>1</v>
      </c>
      <c r="AL2225" s="83" t="b">
        <f t="shared" si="655"/>
        <v>0</v>
      </c>
      <c r="AM2225" s="83" t="b">
        <f t="shared" si="661"/>
        <v>1</v>
      </c>
      <c r="AN2225" s="47" t="str">
        <f t="shared" si="656"/>
        <v>Outer</v>
      </c>
      <c r="AO2225" s="48" t="str">
        <f t="shared" si="657"/>
        <v>0.9-1.0</v>
      </c>
      <c r="AP2225" s="49" t="str">
        <f t="shared" si="662"/>
        <v>8-9</v>
      </c>
      <c r="AQ2225" s="49" t="str">
        <f t="shared" si="663"/>
        <v>Mar</v>
      </c>
      <c r="AR2225" s="48" t="str">
        <f t="shared" si="664"/>
        <v>295-305</v>
      </c>
      <c r="AS2225" s="49" t="str">
        <f t="shared" si="658"/>
        <v>HWS-HTI</v>
      </c>
    </row>
    <row r="2226" spans="5:45" x14ac:dyDescent="0.3">
      <c r="E2226" s="15">
        <v>40987.368055555555</v>
      </c>
      <c r="F2226" s="21">
        <v>10.17</v>
      </c>
      <c r="G2226" s="21">
        <v>1825.5099792480469</v>
      </c>
      <c r="H2226" s="42">
        <v>1.1983124436988895</v>
      </c>
      <c r="I2226" s="35">
        <v>299</v>
      </c>
      <c r="J2226" s="43">
        <v>0.14060963618485742</v>
      </c>
      <c r="K2226" s="44">
        <v>0.16833888091666543</v>
      </c>
      <c r="L2226" s="26">
        <f t="shared" si="646"/>
        <v>10.095603365906012</v>
      </c>
      <c r="M2226" s="26">
        <f t="shared" si="647"/>
        <v>0.91835802029408897</v>
      </c>
      <c r="N2226" s="96">
        <f t="shared" si="648"/>
        <v>11</v>
      </c>
      <c r="O2226" s="26">
        <f t="shared" si="649"/>
        <v>0.14137814208549146</v>
      </c>
      <c r="P2226" s="3">
        <f>IF(L2226&gt;'Power Curve'!$C$37,0,INDEX(Ci,$N2226,1)*POWER(1-O2226,3)+INDEX(Ci,$N2226,2)*3*O2226*POWER(1-O2226,2)+INDEX(Ci,$N2226,3)*3*POWER(O2226,2)*(1-O2226)+INDEX(Ci,$N2226,4)*POWER(O2226,3))</f>
        <v>1560.8183218142331</v>
      </c>
      <c r="Q2226" s="3">
        <f>MAX(0,MIN(P2226-V2226+W2226,'Power Curve'!$C$39))</f>
        <v>1539.8917522937345</v>
      </c>
      <c r="R2226" s="3">
        <f t="shared" si="650"/>
        <v>1825.5099792480469</v>
      </c>
      <c r="S2226" s="3">
        <f t="shared" si="651"/>
        <v>-285.61822695431238</v>
      </c>
      <c r="T2226" s="3">
        <f t="shared" si="652"/>
        <v>285.61822695431238</v>
      </c>
      <c r="V2226" s="37">
        <f t="array" ref="V2226">SUM(_xlfn.NORM.DIST($AD$3:$AD$1003,$L2226,$AA2226,FALSE)*WindSpeedStep*$AE$3:$AE$1003)/AG2226</f>
        <v>1558.1979055685649</v>
      </c>
      <c r="W2226" s="37">
        <f t="array" ref="W2226">SUM(_xlfn.NORM.DIST($AD$3:$AD$1003,$L2226,$AB2226,FALSE)*WindSpeedStep*$AE$3:$AE$1003)/AH2226</f>
        <v>1537.2713360480664</v>
      </c>
      <c r="Y2226" s="1">
        <f t="shared" si="653"/>
        <v>10</v>
      </c>
      <c r="Z2226" s="99">
        <f>IF(L2226&lt;'Power Curve'!$P$28,'Power Curve'!$Q$28,IF(L2226&gt;'Power Curve'!$P$29,'Power Curve'!$Q$29,INDEX(ReferenceTurbulence,Y2226)+(L2226-INDEX(ReferenceTurbulenceWindSpeed,Y2226))*(INDEX(ReferenceTurbulence,Y2226+1)-INDEX(ReferenceTurbulence,Y2226))/(INDEX(ReferenceTurbulenceWindSpeed,Y2226+1)-INDEX(ReferenceTurbulenceWindSpeed,Y2226))))</f>
        <v>0.12001721768695886</v>
      </c>
      <c r="AA2226" s="100">
        <f t="shared" si="659"/>
        <v>1.2116462268471364</v>
      </c>
      <c r="AB2226" s="29">
        <f t="shared" si="660"/>
        <v>1.4195391163466662</v>
      </c>
      <c r="AG2226" s="40">
        <f t="array" ref="AG2226">SUM(_xlfn.NORM.DIST($AD$3:$AD$1003,$F2226,$AA2226,FALSE)*WindSpeedStep)</f>
        <v>1.0000000000000031</v>
      </c>
      <c r="AH2226" s="40">
        <f t="array" ref="AH2226">SUM(_xlfn.NORM.DIST($AD$3:$AD$1003,$F2226,$AB2226,FALSE)*WindSpeedStep)</f>
        <v>0.99999999999970468</v>
      </c>
      <c r="AJ2226" s="47">
        <f t="shared" si="654"/>
        <v>10</v>
      </c>
      <c r="AK2226" s="83" t="b">
        <f>COUNTIF('Power Curve'!$D$2:$D$31,AJ2226)&gt;0</f>
        <v>1</v>
      </c>
      <c r="AL2226" s="83" t="b">
        <f t="shared" si="655"/>
        <v>0</v>
      </c>
      <c r="AM2226" s="83" t="b">
        <f t="shared" si="661"/>
        <v>1</v>
      </c>
      <c r="AN2226" s="47" t="str">
        <f t="shared" si="656"/>
        <v>Outer</v>
      </c>
      <c r="AO2226" s="48" t="str">
        <f t="shared" si="657"/>
        <v>0.9-1.0</v>
      </c>
      <c r="AP2226" s="49" t="str">
        <f t="shared" si="662"/>
        <v>8-9</v>
      </c>
      <c r="AQ2226" s="49" t="str">
        <f t="shared" si="663"/>
        <v>Mar</v>
      </c>
      <c r="AR2226" s="48" t="str">
        <f t="shared" si="664"/>
        <v>295-305</v>
      </c>
      <c r="AS2226" s="49" t="str">
        <f t="shared" si="658"/>
        <v>HWS-HTI</v>
      </c>
    </row>
    <row r="2227" spans="5:45" x14ac:dyDescent="0.3">
      <c r="E2227" s="15">
        <v>40987.375</v>
      </c>
      <c r="F2227" s="21">
        <v>9.77</v>
      </c>
      <c r="G2227" s="21">
        <v>1545.480026245117</v>
      </c>
      <c r="H2227" s="42">
        <v>1.1981450630290431</v>
      </c>
      <c r="I2227" s="35">
        <v>299.5</v>
      </c>
      <c r="J2227" s="43">
        <v>0.13613101330603891</v>
      </c>
      <c r="K2227" s="44">
        <v>0.13400749288098573</v>
      </c>
      <c r="L2227" s="26">
        <f t="shared" si="646"/>
        <v>9.6980779016022147</v>
      </c>
      <c r="M2227" s="26">
        <f t="shared" si="647"/>
        <v>0.85691917833091358</v>
      </c>
      <c r="N2227" s="96">
        <f t="shared" si="648"/>
        <v>10</v>
      </c>
      <c r="O2227" s="26">
        <f t="shared" si="649"/>
        <v>0.73229896595298594</v>
      </c>
      <c r="P2227" s="3">
        <f>IF(L2227&gt;'Power Curve'!$C$37,0,INDEX(Ci,$N2227,1)*POWER(1-O2227,3)+INDEX(Ci,$N2227,2)*3*O2227*POWER(1-O2227,2)+INDEX(Ci,$N2227,3)*3*POWER(O2227,2)*(1-O2227)+INDEX(Ci,$N2227,4)*POWER(O2227,3))</f>
        <v>1439.5373595532744</v>
      </c>
      <c r="Q2227" s="3">
        <f>MAX(0,MIN(P2227-V2227+W2227,'Power Curve'!$C$39))</f>
        <v>1430.0836775936493</v>
      </c>
      <c r="R2227" s="3">
        <f t="shared" si="650"/>
        <v>1545.480026245117</v>
      </c>
      <c r="S2227" s="3">
        <f t="shared" si="651"/>
        <v>-115.39634865146763</v>
      </c>
      <c r="T2227" s="3">
        <f t="shared" si="652"/>
        <v>115.39634865146763</v>
      </c>
      <c r="V2227" s="37">
        <f t="array" ref="V2227">SUM(_xlfn.NORM.DIST($AD$3:$AD$1003,$L2227,$AA2227,FALSE)*WindSpeedStep*$AE$3:$AE$1003)/AG2227</f>
        <v>1439.4714156272689</v>
      </c>
      <c r="W2227" s="37">
        <f t="array" ref="W2227">SUM(_xlfn.NORM.DIST($AD$3:$AD$1003,$L2227,$AB2227,FALSE)*WindSpeedStep*$AE$3:$AE$1003)/AH2227</f>
        <v>1430.0177336676438</v>
      </c>
      <c r="Y2227" s="1">
        <f t="shared" si="653"/>
        <v>9</v>
      </c>
      <c r="Z2227" s="99">
        <f>IF(L2227&lt;'Power Curve'!$P$28,'Power Curve'!$Q$28,IF(L2227&gt;'Power Curve'!$P$29,'Power Curve'!$Q$29,INDEX(ReferenceTurbulence,Y2227)+(L2227-INDEX(ReferenceTurbulenceWindSpeed,Y2227))*(INDEX(ReferenceTurbulence,Y2227+1)-INDEX(ReferenceTurbulence,Y2227))/(INDEX(ReferenceTurbulenceWindSpeed,Y2227+1)-INDEX(ReferenceTurbulenceWindSpeed,Y2227))))</f>
        <v>0.12016138943441788</v>
      </c>
      <c r="AA2227" s="100">
        <f t="shared" si="659"/>
        <v>1.1653345154997459</v>
      </c>
      <c r="AB2227" s="29">
        <f t="shared" si="660"/>
        <v>1.3202091718660129</v>
      </c>
      <c r="AG2227" s="40">
        <f t="array" ref="AG2227">SUM(_xlfn.NORM.DIST($AD$3:$AD$1003,$F2227,$AA2227,FALSE)*WindSpeedStep)</f>
        <v>1.0000000000000033</v>
      </c>
      <c r="AH2227" s="40">
        <f t="array" ref="AH2227">SUM(_xlfn.NORM.DIST($AD$3:$AD$1003,$F2227,$AB2227,FALSE)*WindSpeedStep)</f>
        <v>0.99999999999995348</v>
      </c>
      <c r="AJ2227" s="47">
        <f t="shared" si="654"/>
        <v>10</v>
      </c>
      <c r="AK2227" s="83" t="b">
        <f>COUNTIF('Power Curve'!$D$2:$D$31,AJ2227)&gt;0</f>
        <v>1</v>
      </c>
      <c r="AL2227" s="83" t="b">
        <f t="shared" si="655"/>
        <v>0</v>
      </c>
      <c r="AM2227" s="83" t="b">
        <f t="shared" si="661"/>
        <v>1</v>
      </c>
      <c r="AN2227" s="47" t="str">
        <f t="shared" si="656"/>
        <v>Inner</v>
      </c>
      <c r="AO2227" s="48" t="str">
        <f t="shared" si="657"/>
        <v>0.8-0.9</v>
      </c>
      <c r="AP2227" s="49" t="str">
        <f t="shared" si="662"/>
        <v>9-10</v>
      </c>
      <c r="AQ2227" s="49" t="str">
        <f t="shared" si="663"/>
        <v>Mar</v>
      </c>
      <c r="AR2227" s="48" t="str">
        <f t="shared" si="664"/>
        <v>295-305</v>
      </c>
      <c r="AS2227" s="49" t="str">
        <f t="shared" si="658"/>
        <v>Inner-TI</v>
      </c>
    </row>
    <row r="2228" spans="5:45" x14ac:dyDescent="0.3">
      <c r="E2228" s="15">
        <v>40987.555555555555</v>
      </c>
      <c r="F2228" s="21">
        <v>12.14</v>
      </c>
      <c r="G2228" s="21">
        <v>1971.849975585943</v>
      </c>
      <c r="H2228" s="42">
        <v>1.1887511895981826</v>
      </c>
      <c r="I2228" s="35">
        <v>307</v>
      </c>
      <c r="J2228" s="43">
        <v>0.12191103789126853</v>
      </c>
      <c r="K2228" s="44">
        <v>6.9178947784223385E-2</v>
      </c>
      <c r="L2228" s="26">
        <f t="shared" si="646"/>
        <v>12.019054708913352</v>
      </c>
      <c r="M2228" s="26">
        <f t="shared" si="647"/>
        <v>1.2156336257546085</v>
      </c>
      <c r="N2228" s="96">
        <f t="shared" si="648"/>
        <v>13</v>
      </c>
      <c r="O2228" s="26">
        <f t="shared" si="649"/>
        <v>5.4994956833440188E-4</v>
      </c>
      <c r="P2228" s="3">
        <f>IF(L2228&gt;'Power Curve'!$C$37,0,INDEX(Ci,$N2228,1)*POWER(1-O2228,3)+INDEX(Ci,$N2228,2)*3*O2228*POWER(1-O2228,2)+INDEX(Ci,$N2228,3)*3*POWER(O2228,2)*(1-O2228)+INDEX(Ci,$N2228,4)*POWER(O2228,3))</f>
        <v>1917.1721113218184</v>
      </c>
      <c r="Q2228" s="3">
        <f>MAX(0,MIN(P2228-V2228+W2228,'Power Curve'!$C$39))</f>
        <v>1911.9770823784309</v>
      </c>
      <c r="R2228" s="3">
        <f t="shared" si="650"/>
        <v>1971.849975585943</v>
      </c>
      <c r="S2228" s="3">
        <f t="shared" si="651"/>
        <v>-59.872893207512107</v>
      </c>
      <c r="T2228" s="3">
        <f t="shared" si="652"/>
        <v>59.872893207512107</v>
      </c>
      <c r="V2228" s="37">
        <f t="array" ref="V2228">SUM(_xlfn.NORM.DIST($AD$3:$AD$1003,$L2228,$AA2228,FALSE)*WindSpeedStep*$AE$3:$AE$1003)/AG2228</f>
        <v>1894.4073577937725</v>
      </c>
      <c r="W2228" s="37">
        <f t="array" ref="W2228">SUM(_xlfn.NORM.DIST($AD$3:$AD$1003,$L2228,$AB2228,FALSE)*WindSpeedStep*$AE$3:$AE$1003)/AH2228</f>
        <v>1889.2123288503849</v>
      </c>
      <c r="Y2228" s="1">
        <f t="shared" si="653"/>
        <v>12</v>
      </c>
      <c r="Z2228" s="99">
        <f>IF(L2228&lt;'Power Curve'!$P$28,'Power Curve'!$Q$28,IF(L2228&gt;'Power Curve'!$P$29,'Power Curve'!$Q$29,INDEX(ReferenceTurbulence,Y2228)+(L2228-INDEX(ReferenceTurbulenceWindSpeed,Y2228))*(INDEX(ReferenceTurbulence,Y2228+1)-INDEX(ReferenceTurbulence,Y2228))/(INDEX(ReferenceTurbulenceWindSpeed,Y2228+1)-INDEX(ReferenceTurbulenceWindSpeed,Y2228))))</f>
        <v>0.11820666210368594</v>
      </c>
      <c r="AA2228" s="100">
        <f t="shared" si="659"/>
        <v>1.4207323387822359</v>
      </c>
      <c r="AB2228" s="29">
        <f t="shared" si="660"/>
        <v>1.465255434035565</v>
      </c>
      <c r="AG2228" s="40">
        <f t="array" ref="AG2228">SUM(_xlfn.NORM.DIST($AD$3:$AD$1003,$F2228,$AA2228,FALSE)*WindSpeedStep)</f>
        <v>1.0000000000000042</v>
      </c>
      <c r="AH2228" s="40">
        <f t="array" ref="AH2228">SUM(_xlfn.NORM.DIST($AD$3:$AD$1003,$F2228,$AB2228,FALSE)*WindSpeedStep)</f>
        <v>1.0000000000000036</v>
      </c>
      <c r="AJ2228" s="47">
        <f t="shared" si="654"/>
        <v>12</v>
      </c>
      <c r="AK2228" s="83" t="b">
        <f>COUNTIF('Power Curve'!$D$2:$D$31,AJ2228)&gt;0</f>
        <v>1</v>
      </c>
      <c r="AL2228" s="83" t="b">
        <f t="shared" si="655"/>
        <v>0</v>
      </c>
      <c r="AM2228" s="83" t="b">
        <f t="shared" si="661"/>
        <v>1</v>
      </c>
      <c r="AN2228" s="47" t="str">
        <f t="shared" si="656"/>
        <v>Outer</v>
      </c>
      <c r="AO2228" s="48" t="str">
        <f t="shared" si="657"/>
        <v>1.2-1.3</v>
      </c>
      <c r="AP2228" s="49" t="str">
        <f t="shared" si="662"/>
        <v>13-14</v>
      </c>
      <c r="AQ2228" s="49" t="str">
        <f t="shared" si="663"/>
        <v>Mar</v>
      </c>
      <c r="AR2228" s="48" t="str">
        <f t="shared" si="664"/>
        <v>305-315</v>
      </c>
      <c r="AS2228" s="49" t="str">
        <f t="shared" si="658"/>
        <v>Inner-TI</v>
      </c>
    </row>
    <row r="2229" spans="5:45" x14ac:dyDescent="0.3">
      <c r="E2229" s="15">
        <v>40987.5625</v>
      </c>
      <c r="F2229" s="21">
        <v>13.21</v>
      </c>
      <c r="G2229" s="21">
        <v>1967.940048217778</v>
      </c>
      <c r="H2229" s="42">
        <v>1.1892044534465942</v>
      </c>
      <c r="I2229" s="35">
        <v>306.8</v>
      </c>
      <c r="J2229" s="43">
        <v>0.11733535200605602</v>
      </c>
      <c r="K2229" s="44">
        <v>4.3476888373639146E-2</v>
      </c>
      <c r="L2229" s="26">
        <f t="shared" si="646"/>
        <v>13.080056813379501</v>
      </c>
      <c r="M2229" s="26">
        <f t="shared" si="647"/>
        <v>1.3796149212247151</v>
      </c>
      <c r="N2229" s="96">
        <f t="shared" si="648"/>
        <v>14</v>
      </c>
      <c r="O2229" s="26">
        <f t="shared" si="649"/>
        <v>9.3566806128476246E-2</v>
      </c>
      <c r="P2229" s="3">
        <f>IF(L2229&gt;'Power Curve'!$C$37,0,INDEX(Ci,$N2229,1)*POWER(1-O2229,3)+INDEX(Ci,$N2229,2)*3*O2229*POWER(1-O2229,2)+INDEX(Ci,$N2229,3)*3*POWER(O2229,2)*(1-O2229)+INDEX(Ci,$N2229,4)*POWER(O2229,3))</f>
        <v>1955.7336154669351</v>
      </c>
      <c r="Q2229" s="3">
        <f>MAX(0,MIN(P2229-V2229+W2229,'Power Curve'!$C$39))</f>
        <v>1959.3619590092906</v>
      </c>
      <c r="R2229" s="3">
        <f t="shared" si="650"/>
        <v>1967.940048217778</v>
      </c>
      <c r="S2229" s="3">
        <f t="shared" si="651"/>
        <v>-8.5780892084874267</v>
      </c>
      <c r="T2229" s="3">
        <f t="shared" si="652"/>
        <v>8.5780892084874267</v>
      </c>
      <c r="V2229" s="37">
        <f t="array" ref="V2229">SUM(_xlfn.NORM.DIST($AD$3:$AD$1003,$L2229,$AA2229,FALSE)*WindSpeedStep*$AE$3:$AE$1003)/AG2229</f>
        <v>1947.4258975997654</v>
      </c>
      <c r="W2229" s="37">
        <f t="array" ref="W2229">SUM(_xlfn.NORM.DIST($AD$3:$AD$1003,$L2229,$AB2229,FALSE)*WindSpeedStep*$AE$3:$AE$1003)/AH2229</f>
        <v>1951.0542411421209</v>
      </c>
      <c r="Y2229" s="1">
        <f t="shared" si="653"/>
        <v>13</v>
      </c>
      <c r="Z2229" s="99">
        <f>IF(L2229&lt;'Power Curve'!$P$28,'Power Curve'!$Q$28,IF(L2229&gt;'Power Curve'!$P$29,'Power Curve'!$Q$29,INDEX(ReferenceTurbulence,Y2229)+(L2229-INDEX(ReferenceTurbulenceWindSpeed,Y2229))*(INDEX(ReferenceTurbulence,Y2229+1)-INDEX(ReferenceTurbulence,Y2229))/(INDEX(ReferenceTurbulenceWindSpeed,Y2229+1)-INDEX(ReferenceTurbulenceWindSpeed,Y2229))))</f>
        <v>0.12167588192760606</v>
      </c>
      <c r="AA2229" s="100">
        <f t="shared" si="659"/>
        <v>1.5915274484311435</v>
      </c>
      <c r="AB2229" s="29">
        <f t="shared" si="660"/>
        <v>1.5347530704570953</v>
      </c>
      <c r="AG2229" s="40">
        <f t="array" ref="AG2229">SUM(_xlfn.NORM.DIST($AD$3:$AD$1003,$F2229,$AA2229,FALSE)*WindSpeedStep)</f>
        <v>1.0000000000000033</v>
      </c>
      <c r="AH2229" s="40">
        <f t="array" ref="AH2229">SUM(_xlfn.NORM.DIST($AD$3:$AD$1003,$F2229,$AB2229,FALSE)*WindSpeedStep)</f>
        <v>1.0000000000000022</v>
      </c>
      <c r="AJ2229" s="47">
        <f t="shared" si="654"/>
        <v>13</v>
      </c>
      <c r="AK2229" s="83" t="b">
        <f>COUNTIF('Power Curve'!$D$2:$D$31,AJ2229)&gt;0</f>
        <v>1</v>
      </c>
      <c r="AL2229" s="83" t="b">
        <f t="shared" si="655"/>
        <v>0</v>
      </c>
      <c r="AM2229" s="83" t="b">
        <f t="shared" si="661"/>
        <v>1</v>
      </c>
      <c r="AN2229" s="47" t="str">
        <f t="shared" si="656"/>
        <v>Outer</v>
      </c>
      <c r="AO2229" s="48" t="str">
        <f t="shared" si="657"/>
        <v>1.3-1.4</v>
      </c>
      <c r="AP2229" s="49" t="str">
        <f t="shared" si="662"/>
        <v>13-14</v>
      </c>
      <c r="AQ2229" s="49" t="str">
        <f t="shared" si="663"/>
        <v>Mar</v>
      </c>
      <c r="AR2229" s="48" t="str">
        <f t="shared" si="664"/>
        <v>305-315</v>
      </c>
      <c r="AS2229" s="49" t="str">
        <f t="shared" si="658"/>
        <v>Inner-TI</v>
      </c>
    </row>
    <row r="2230" spans="5:45" x14ac:dyDescent="0.3">
      <c r="E2230" s="15">
        <v>40987.569444444445</v>
      </c>
      <c r="F2230" s="21">
        <v>14.01</v>
      </c>
      <c r="G2230" s="21">
        <v>1977.409988403323</v>
      </c>
      <c r="H2230" s="42">
        <v>1.1897316225706192</v>
      </c>
      <c r="I2230" s="35">
        <v>307.60000000000002</v>
      </c>
      <c r="J2230" s="43">
        <v>0.10992148465381871</v>
      </c>
      <c r="K2230" s="44">
        <v>8.6596215779190674E-2</v>
      </c>
      <c r="L2230" s="26">
        <f t="shared" si="646"/>
        <v>13.874236954207976</v>
      </c>
      <c r="M2230" s="26">
        <f t="shared" si="647"/>
        <v>1.5023580220927495</v>
      </c>
      <c r="N2230" s="96">
        <f t="shared" si="648"/>
        <v>14</v>
      </c>
      <c r="O2230" s="26">
        <f t="shared" si="649"/>
        <v>0.91760501001071859</v>
      </c>
      <c r="P2230" s="3">
        <f>IF(L2230&gt;'Power Curve'!$C$37,0,INDEX(Ci,$N2230,1)*POWER(1-O2230,3)+INDEX(Ci,$N2230,2)*3*O2230*POWER(1-O2230,2)+INDEX(Ci,$N2230,3)*3*POWER(O2230,2)*(1-O2230)+INDEX(Ci,$N2230,4)*POWER(O2230,3))</f>
        <v>1974.1363060672293</v>
      </c>
      <c r="Q2230" s="3">
        <f>MAX(0,MIN(P2230-V2230+W2230,'Power Curve'!$C$39))</f>
        <v>1979.0214293859251</v>
      </c>
      <c r="R2230" s="3">
        <f t="shared" si="650"/>
        <v>1977.409988403323</v>
      </c>
      <c r="S2230" s="3">
        <f t="shared" si="651"/>
        <v>1.6114409826020619</v>
      </c>
      <c r="T2230" s="3">
        <f t="shared" si="652"/>
        <v>1.6114409826020619</v>
      </c>
      <c r="V2230" s="37">
        <f t="array" ref="V2230">SUM(_xlfn.NORM.DIST($AD$3:$AD$1003,$L2230,$AA2230,FALSE)*WindSpeedStep*$AE$3:$AE$1003)/AG2230</f>
        <v>1966.4169915194052</v>
      </c>
      <c r="W2230" s="37">
        <f t="array" ref="W2230">SUM(_xlfn.NORM.DIST($AD$3:$AD$1003,$L2230,$AB2230,FALSE)*WindSpeedStep*$AE$3:$AE$1003)/AH2230</f>
        <v>1971.302114838101</v>
      </c>
      <c r="Y2230" s="1">
        <f t="shared" si="653"/>
        <v>13</v>
      </c>
      <c r="Z2230" s="99">
        <f>IF(L2230&lt;'Power Curve'!$P$28,'Power Curve'!$Q$28,IF(L2230&gt;'Power Curve'!$P$29,'Power Curve'!$Q$29,INDEX(ReferenceTurbulence,Y2230)+(L2230-INDEX(ReferenceTurbulenceWindSpeed,Y2230))*(INDEX(ReferenceTurbulence,Y2230+1)-INDEX(ReferenceTurbulence,Y2230))/(INDEX(ReferenceTurbulenceWindSpeed,Y2230+1)-INDEX(ReferenceTurbulenceWindSpeed,Y2230))))</f>
        <v>0.12078434327085155</v>
      </c>
      <c r="AA2230" s="100">
        <f t="shared" si="659"/>
        <v>1.67579059889819</v>
      </c>
      <c r="AB2230" s="29">
        <f t="shared" si="660"/>
        <v>1.5250767244454164</v>
      </c>
      <c r="AG2230" s="40">
        <f t="array" ref="AG2230">SUM(_xlfn.NORM.DIST($AD$3:$AD$1003,$F2230,$AA2230,FALSE)*WindSpeedStep)</f>
        <v>1.0000000000000018</v>
      </c>
      <c r="AH2230" s="40">
        <f t="array" ref="AH2230">SUM(_xlfn.NORM.DIST($AD$3:$AD$1003,$F2230,$AB2230,FALSE)*WindSpeedStep)</f>
        <v>1.0000000000000022</v>
      </c>
      <c r="AJ2230" s="47">
        <f t="shared" si="654"/>
        <v>14</v>
      </c>
      <c r="AK2230" s="83" t="b">
        <f>COUNTIF('Power Curve'!$D$2:$D$31,AJ2230)&gt;0</f>
        <v>1</v>
      </c>
      <c r="AL2230" s="83" t="b">
        <f t="shared" si="655"/>
        <v>0</v>
      </c>
      <c r="AM2230" s="83" t="b">
        <f t="shared" si="661"/>
        <v>1</v>
      </c>
      <c r="AN2230" s="47" t="str">
        <f t="shared" si="656"/>
        <v>Outer</v>
      </c>
      <c r="AO2230" s="48" t="str">
        <f t="shared" si="657"/>
        <v>1.5-1.6</v>
      </c>
      <c r="AP2230" s="49" t="str">
        <f t="shared" si="662"/>
        <v>13-14</v>
      </c>
      <c r="AQ2230" s="49" t="str">
        <f t="shared" si="663"/>
        <v>Mar</v>
      </c>
      <c r="AR2230" s="48" t="str">
        <f t="shared" si="664"/>
        <v>305-315</v>
      </c>
      <c r="AS2230" s="49" t="str">
        <f t="shared" si="658"/>
        <v>Inner-TI</v>
      </c>
    </row>
    <row r="2231" spans="5:45" x14ac:dyDescent="0.3">
      <c r="E2231" s="15">
        <v>40987.576388888891</v>
      </c>
      <c r="F2231" s="21">
        <v>13.15</v>
      </c>
      <c r="G2231" s="21">
        <v>1934.499938964844</v>
      </c>
      <c r="H2231" s="42">
        <v>1.1899794337895415</v>
      </c>
      <c r="I2231" s="35">
        <v>311</v>
      </c>
      <c r="J2231" s="43">
        <v>0.11254752851711027</v>
      </c>
      <c r="K2231" s="44">
        <v>0.13316397184798712</v>
      </c>
      <c r="L2231" s="26">
        <f t="shared" si="646"/>
        <v>13.023474833149695</v>
      </c>
      <c r="M2231" s="26">
        <f t="shared" si="647"/>
        <v>1.370869993783675</v>
      </c>
      <c r="N2231" s="96">
        <f t="shared" si="648"/>
        <v>14</v>
      </c>
      <c r="O2231" s="26">
        <f t="shared" si="649"/>
        <v>3.4857565033589492E-2</v>
      </c>
      <c r="P2231" s="3">
        <f>IF(L2231&gt;'Power Curve'!$C$37,0,INDEX(Ci,$N2231,1)*POWER(1-O2231,3)+INDEX(Ci,$N2231,2)*3*O2231*POWER(1-O2231,2)+INDEX(Ci,$N2231,3)*3*POWER(O2231,2)*(1-O2231)+INDEX(Ci,$N2231,4)*POWER(O2231,3))</f>
        <v>1954.1242335690727</v>
      </c>
      <c r="Q2231" s="3">
        <f>MAX(0,MIN(P2231-V2231+W2231,'Power Curve'!$C$39))</f>
        <v>1961.8132419082085</v>
      </c>
      <c r="R2231" s="3">
        <f t="shared" si="650"/>
        <v>1934.499938964844</v>
      </c>
      <c r="S2231" s="3">
        <f t="shared" si="651"/>
        <v>27.313302943364533</v>
      </c>
      <c r="T2231" s="3">
        <f t="shared" si="652"/>
        <v>27.313302943364533</v>
      </c>
      <c r="V2231" s="37">
        <f t="array" ref="V2231">SUM(_xlfn.NORM.DIST($AD$3:$AD$1003,$L2231,$AA2231,FALSE)*WindSpeedStep*$AE$3:$AE$1003)/AG2231</f>
        <v>1945.461427646271</v>
      </c>
      <c r="W2231" s="37">
        <f t="array" ref="W2231">SUM(_xlfn.NORM.DIST($AD$3:$AD$1003,$L2231,$AB2231,FALSE)*WindSpeedStep*$AE$3:$AE$1003)/AH2231</f>
        <v>1953.1504359854068</v>
      </c>
      <c r="Y2231" s="1">
        <f t="shared" si="653"/>
        <v>13</v>
      </c>
      <c r="Z2231" s="99">
        <f>IF(L2231&lt;'Power Curve'!$P$28,'Power Curve'!$Q$28,IF(L2231&gt;'Power Curve'!$P$29,'Power Curve'!$Q$29,INDEX(ReferenceTurbulence,Y2231)+(L2231-INDEX(ReferenceTurbulenceWindSpeed,Y2231))*(INDEX(ReferenceTurbulence,Y2231+1)-INDEX(ReferenceTurbulence,Y2231))/(INDEX(ReferenceTurbulenceWindSpeed,Y2231+1)-INDEX(ReferenceTurbulenceWindSpeed,Y2231))))</f>
        <v>0.12173940029083027</v>
      </c>
      <c r="AA2231" s="100">
        <f t="shared" si="659"/>
        <v>1.5854700158903647</v>
      </c>
      <c r="AB2231" s="29">
        <f t="shared" si="660"/>
        <v>1.4657599051757833</v>
      </c>
      <c r="AG2231" s="40">
        <f t="array" ref="AG2231">SUM(_xlfn.NORM.DIST($AD$3:$AD$1003,$F2231,$AA2231,FALSE)*WindSpeedStep)</f>
        <v>1.0000000000000038</v>
      </c>
      <c r="AH2231" s="40">
        <f t="array" ref="AH2231">SUM(_xlfn.NORM.DIST($AD$3:$AD$1003,$F2231,$AB2231,FALSE)*WindSpeedStep)</f>
        <v>1.0000000000000029</v>
      </c>
      <c r="AJ2231" s="47">
        <f t="shared" si="654"/>
        <v>13</v>
      </c>
      <c r="AK2231" s="83" t="b">
        <f>COUNTIF('Power Curve'!$D$2:$D$31,AJ2231)&gt;0</f>
        <v>1</v>
      </c>
      <c r="AL2231" s="83" t="b">
        <f t="shared" si="655"/>
        <v>0</v>
      </c>
      <c r="AM2231" s="83" t="b">
        <f t="shared" si="661"/>
        <v>1</v>
      </c>
      <c r="AN2231" s="47" t="str">
        <f t="shared" si="656"/>
        <v>Inner</v>
      </c>
      <c r="AO2231" s="48" t="str">
        <f t="shared" si="657"/>
        <v>1.3-1.4</v>
      </c>
      <c r="AP2231" s="49" t="str">
        <f t="shared" si="662"/>
        <v>13-14</v>
      </c>
      <c r="AQ2231" s="49" t="str">
        <f t="shared" si="663"/>
        <v>Mar</v>
      </c>
      <c r="AR2231" s="48" t="str">
        <f t="shared" si="664"/>
        <v>305-315</v>
      </c>
      <c r="AS2231" s="49" t="str">
        <f t="shared" si="658"/>
        <v>Inner-TI</v>
      </c>
    </row>
    <row r="2232" spans="5:45" x14ac:dyDescent="0.3">
      <c r="E2232" s="15">
        <v>40987.583333333336</v>
      </c>
      <c r="F2232" s="21">
        <v>12.94</v>
      </c>
      <c r="G2232" s="21">
        <v>1967.509948730471</v>
      </c>
      <c r="H2232" s="42">
        <v>1.1903889705311403</v>
      </c>
      <c r="I2232" s="35">
        <v>313.5</v>
      </c>
      <c r="J2232" s="43">
        <v>0.1151468315301391</v>
      </c>
      <c r="K2232" s="44">
        <v>0.11433324243831348</v>
      </c>
      <c r="L2232" s="26">
        <f t="shared" si="646"/>
        <v>12.816965388530557</v>
      </c>
      <c r="M2232" s="26">
        <f t="shared" si="647"/>
        <v>1.3389532934181299</v>
      </c>
      <c r="N2232" s="96">
        <f t="shared" si="648"/>
        <v>13</v>
      </c>
      <c r="O2232" s="26">
        <f t="shared" si="649"/>
        <v>0.82198675905599006</v>
      </c>
      <c r="P2232" s="3">
        <f>IF(L2232&gt;'Power Curve'!$C$37,0,INDEX(Ci,$N2232,1)*POWER(1-O2232,3)+INDEX(Ci,$N2232,2)*3*O2232*POWER(1-O2232,2)+INDEX(Ci,$N2232,3)*3*POWER(O2232,2)*(1-O2232)+INDEX(Ci,$N2232,4)*POWER(O2232,3))</f>
        <v>1948.3550835797455</v>
      </c>
      <c r="Q2232" s="3">
        <f>MAX(0,MIN(P2232-V2232+W2232,'Power Curve'!$C$39))</f>
        <v>1954.0948008705295</v>
      </c>
      <c r="R2232" s="3">
        <f t="shared" si="650"/>
        <v>1967.509948730471</v>
      </c>
      <c r="S2232" s="3">
        <f t="shared" si="651"/>
        <v>-13.415147859941499</v>
      </c>
      <c r="T2232" s="3">
        <f t="shared" si="652"/>
        <v>13.415147859941499</v>
      </c>
      <c r="V2232" s="37">
        <f t="array" ref="V2232">SUM(_xlfn.NORM.DIST($AD$3:$AD$1003,$L2232,$AA2232,FALSE)*WindSpeedStep*$AE$3:$AE$1003)/AG2232</f>
        <v>1938.1933263491799</v>
      </c>
      <c r="W2232" s="37">
        <f t="array" ref="W2232">SUM(_xlfn.NORM.DIST($AD$3:$AD$1003,$L2232,$AB2232,FALSE)*WindSpeedStep*$AE$3:$AE$1003)/AH2232</f>
        <v>1943.9330436399639</v>
      </c>
      <c r="Y2232" s="1">
        <f t="shared" si="653"/>
        <v>12</v>
      </c>
      <c r="Z2232" s="99">
        <f>IF(L2232&lt;'Power Curve'!$P$28,'Power Curve'!$Q$28,IF(L2232&gt;'Power Curve'!$P$29,'Power Curve'!$Q$29,INDEX(ReferenceTurbulence,Y2232)+(L2232-INDEX(ReferenceTurbulenceWindSpeed,Y2232))*(INDEX(ReferenceTurbulence,Y2232+1)-INDEX(ReferenceTurbulence,Y2232))/(INDEX(ReferenceTurbulenceWindSpeed,Y2232+1)-INDEX(ReferenceTurbulenceWindSpeed,Y2232))))</f>
        <v>0.12114117588406847</v>
      </c>
      <c r="AA2232" s="100">
        <f t="shared" si="659"/>
        <v>1.5526622584319982</v>
      </c>
      <c r="AB2232" s="29">
        <f t="shared" si="660"/>
        <v>1.475832954320752</v>
      </c>
      <c r="AG2232" s="40">
        <f t="array" ref="AG2232">SUM(_xlfn.NORM.DIST($AD$3:$AD$1003,$F2232,$AA2232,FALSE)*WindSpeedStep)</f>
        <v>1.0000000000000033</v>
      </c>
      <c r="AH2232" s="40">
        <f t="array" ref="AH2232">SUM(_xlfn.NORM.DIST($AD$3:$AD$1003,$F2232,$AB2232,FALSE)*WindSpeedStep)</f>
        <v>1.0000000000000029</v>
      </c>
      <c r="AJ2232" s="47">
        <f t="shared" si="654"/>
        <v>13</v>
      </c>
      <c r="AK2232" s="83" t="b">
        <f>COUNTIF('Power Curve'!$D$2:$D$31,AJ2232)&gt;0</f>
        <v>1</v>
      </c>
      <c r="AL2232" s="83" t="b">
        <f t="shared" si="655"/>
        <v>0</v>
      </c>
      <c r="AM2232" s="83" t="b">
        <f t="shared" si="661"/>
        <v>1</v>
      </c>
      <c r="AN2232" s="47" t="str">
        <f t="shared" si="656"/>
        <v>Inner</v>
      </c>
      <c r="AO2232" s="48" t="str">
        <f t="shared" si="657"/>
        <v>1.3-1.4</v>
      </c>
      <c r="AP2232" s="49" t="str">
        <f t="shared" si="662"/>
        <v>14-15</v>
      </c>
      <c r="AQ2232" s="49" t="str">
        <f t="shared" si="663"/>
        <v>Mar</v>
      </c>
      <c r="AR2232" s="48" t="str">
        <f t="shared" si="664"/>
        <v>305-315</v>
      </c>
      <c r="AS2232" s="49" t="str">
        <f t="shared" si="658"/>
        <v>Inner-TI</v>
      </c>
    </row>
    <row r="2233" spans="5:45" x14ac:dyDescent="0.3">
      <c r="E2233" s="15">
        <v>40987.590277777781</v>
      </c>
      <c r="F2233" s="21">
        <v>12.86</v>
      </c>
      <c r="G2233" s="21">
        <v>1934.9100189209009</v>
      </c>
      <c r="H2233" s="42">
        <v>1.1908287635763142</v>
      </c>
      <c r="I2233" s="35">
        <v>308</v>
      </c>
      <c r="J2233" s="43">
        <v>0.16951788491446348</v>
      </c>
      <c r="K2233" s="44">
        <v>0.10445425308909857</v>
      </c>
      <c r="L2233" s="26">
        <f t="shared" si="646"/>
        <v>12.739294506793229</v>
      </c>
      <c r="M2233" s="26">
        <f t="shared" si="647"/>
        <v>1.3269490082673472</v>
      </c>
      <c r="N2233" s="96">
        <f t="shared" si="648"/>
        <v>13</v>
      </c>
      <c r="O2233" s="26">
        <f t="shared" si="649"/>
        <v>0.74202577731425878</v>
      </c>
      <c r="P2233" s="3">
        <f>IF(L2233&gt;'Power Curve'!$C$37,0,INDEX(Ci,$N2233,1)*POWER(1-O2233,3)+INDEX(Ci,$N2233,2)*3*O2233*POWER(1-O2233,2)+INDEX(Ci,$N2233,3)*3*POWER(O2233,2)*(1-O2233)+INDEX(Ci,$N2233,4)*POWER(O2233,3))</f>
        <v>1946.1379187719365</v>
      </c>
      <c r="Q2233" s="3">
        <f>MAX(0,MIN(P2233-V2233+W2233,'Power Curve'!$C$39))</f>
        <v>1887.1947355321061</v>
      </c>
      <c r="R2233" s="3">
        <f t="shared" si="650"/>
        <v>1934.9100189209009</v>
      </c>
      <c r="S2233" s="3">
        <f t="shared" si="651"/>
        <v>-47.715283388794887</v>
      </c>
      <c r="T2233" s="3">
        <f t="shared" si="652"/>
        <v>47.715283388794887</v>
      </c>
      <c r="V2233" s="37">
        <f t="array" ref="V2233">SUM(_xlfn.NORM.DIST($AD$3:$AD$1003,$L2233,$AA2233,FALSE)*WindSpeedStep*$AE$3:$AE$1003)/AG2233</f>
        <v>1935.1562565397414</v>
      </c>
      <c r="W2233" s="37">
        <f t="array" ref="W2233">SUM(_xlfn.NORM.DIST($AD$3:$AD$1003,$L2233,$AB2233,FALSE)*WindSpeedStep*$AE$3:$AE$1003)/AH2233</f>
        <v>1876.213073299911</v>
      </c>
      <c r="Y2233" s="1">
        <f t="shared" si="653"/>
        <v>12</v>
      </c>
      <c r="Z2233" s="99">
        <f>IF(L2233&lt;'Power Curve'!$P$28,'Power Curve'!$Q$28,IF(L2233&gt;'Power Curve'!$P$29,'Power Curve'!$Q$29,INDEX(ReferenceTurbulence,Y2233)+(L2233-INDEX(ReferenceTurbulenceWindSpeed,Y2233))*(INDEX(ReferenceTurbulence,Y2233+1)-INDEX(ReferenceTurbulence,Y2233))/(INDEX(ReferenceTurbulenceWindSpeed,Y2233+1)-INDEX(ReferenceTurbulenceWindSpeed,Y2233))))</f>
        <v>0.12085552201501387</v>
      </c>
      <c r="AA2233" s="100">
        <f t="shared" si="659"/>
        <v>1.5396140877214943</v>
      </c>
      <c r="AB2233" s="29">
        <f t="shared" si="660"/>
        <v>2.1595382600940316</v>
      </c>
      <c r="AG2233" s="40">
        <f t="array" ref="AG2233">SUM(_xlfn.NORM.DIST($AD$3:$AD$1003,$F2233,$AA2233,FALSE)*WindSpeedStep)</f>
        <v>1.0000000000000031</v>
      </c>
      <c r="AH2233" s="40">
        <f t="array" ref="AH2233">SUM(_xlfn.NORM.DIST($AD$3:$AD$1003,$F2233,$AB2233,FALSE)*WindSpeedStep)</f>
        <v>0.99999999887512447</v>
      </c>
      <c r="AJ2233" s="47">
        <f t="shared" si="654"/>
        <v>13</v>
      </c>
      <c r="AK2233" s="83" t="b">
        <f>COUNTIF('Power Curve'!$D$2:$D$31,AJ2233)&gt;0</f>
        <v>1</v>
      </c>
      <c r="AL2233" s="83" t="b">
        <f t="shared" si="655"/>
        <v>0</v>
      </c>
      <c r="AM2233" s="83" t="b">
        <f t="shared" si="661"/>
        <v>1</v>
      </c>
      <c r="AN2233" s="47" t="str">
        <f t="shared" si="656"/>
        <v>Outer</v>
      </c>
      <c r="AO2233" s="48" t="str">
        <f t="shared" si="657"/>
        <v>1.3-1.4</v>
      </c>
      <c r="AP2233" s="49" t="str">
        <f t="shared" si="662"/>
        <v>14-15</v>
      </c>
      <c r="AQ2233" s="49" t="str">
        <f t="shared" si="663"/>
        <v>Mar</v>
      </c>
      <c r="AR2233" s="48" t="str">
        <f t="shared" si="664"/>
        <v>305-315</v>
      </c>
      <c r="AS2233" s="49" t="str">
        <f t="shared" si="658"/>
        <v>HWS-HTI</v>
      </c>
    </row>
    <row r="2234" spans="5:45" x14ac:dyDescent="0.3">
      <c r="E2234" s="15">
        <v>40987.597222222219</v>
      </c>
      <c r="F2234" s="21">
        <v>12.96</v>
      </c>
      <c r="G2234" s="21">
        <v>1970.679992675781</v>
      </c>
      <c r="H2234" s="42">
        <v>1.1915467209281076</v>
      </c>
      <c r="I2234" s="35">
        <v>310.10000000000002</v>
      </c>
      <c r="J2234" s="43">
        <v>0.12037037037037036</v>
      </c>
      <c r="K2234" s="44">
        <v>0.13328595186272124</v>
      </c>
      <c r="L2234" s="26">
        <f t="shared" si="646"/>
        <v>12.840935482156684</v>
      </c>
      <c r="M2234" s="26">
        <f t="shared" si="647"/>
        <v>1.3426579486575558</v>
      </c>
      <c r="N2234" s="96">
        <f t="shared" si="648"/>
        <v>13</v>
      </c>
      <c r="O2234" s="26">
        <f t="shared" si="649"/>
        <v>0.84666360288619513</v>
      </c>
      <c r="P2234" s="3">
        <f>IF(L2234&gt;'Power Curve'!$C$37,0,INDEX(Ci,$N2234,1)*POWER(1-O2234,3)+INDEX(Ci,$N2234,2)*3*O2234*POWER(1-O2234,2)+INDEX(Ci,$N2234,3)*3*POWER(O2234,2)*(1-O2234)+INDEX(Ci,$N2234,4)*POWER(O2234,3))</f>
        <v>1949.0285252970866</v>
      </c>
      <c r="Q2234" s="3">
        <f>MAX(0,MIN(P2234-V2234+W2234,'Power Curve'!$C$39))</f>
        <v>1949.864982013909</v>
      </c>
      <c r="R2234" s="3">
        <f t="shared" si="650"/>
        <v>1970.679992675781</v>
      </c>
      <c r="S2234" s="3">
        <f t="shared" si="651"/>
        <v>-20.815010661872066</v>
      </c>
      <c r="T2234" s="3">
        <f t="shared" si="652"/>
        <v>20.815010661872066</v>
      </c>
      <c r="V2234" s="37">
        <f t="array" ref="V2234">SUM(_xlfn.NORM.DIST($AD$3:$AD$1003,$L2234,$AA2234,FALSE)*WindSpeedStep*$AE$3:$AE$1003)/AG2234</f>
        <v>1939.0889881972432</v>
      </c>
      <c r="W2234" s="37">
        <f t="array" ref="W2234">SUM(_xlfn.NORM.DIST($AD$3:$AD$1003,$L2234,$AB2234,FALSE)*WindSpeedStep*$AE$3:$AE$1003)/AH2234</f>
        <v>1939.9254449140656</v>
      </c>
      <c r="Y2234" s="1">
        <f t="shared" si="653"/>
        <v>12</v>
      </c>
      <c r="Z2234" s="99">
        <f>IF(L2234&lt;'Power Curve'!$P$28,'Power Curve'!$Q$28,IF(L2234&gt;'Power Curve'!$P$29,'Power Curve'!$Q$29,INDEX(ReferenceTurbulence,Y2234)+(L2234-INDEX(ReferenceTurbulenceWindSpeed,Y2234))*(INDEX(ReferenceTurbulence,Y2234+1)-INDEX(ReferenceTurbulence,Y2234))/(INDEX(ReferenceTurbulenceWindSpeed,Y2234+1)-INDEX(ReferenceTurbulenceWindSpeed,Y2234))))</f>
        <v>0.12122933182916333</v>
      </c>
      <c r="AA2234" s="100">
        <f t="shared" si="659"/>
        <v>1.5566980285632501</v>
      </c>
      <c r="AB2234" s="29">
        <f t="shared" si="660"/>
        <v>1.5456681598892303</v>
      </c>
      <c r="AG2234" s="40">
        <f t="array" ref="AG2234">SUM(_xlfn.NORM.DIST($AD$3:$AD$1003,$F2234,$AA2234,FALSE)*WindSpeedStep)</f>
        <v>1.0000000000000038</v>
      </c>
      <c r="AH2234" s="40">
        <f t="array" ref="AH2234">SUM(_xlfn.NORM.DIST($AD$3:$AD$1003,$F2234,$AB2234,FALSE)*WindSpeedStep)</f>
        <v>1.0000000000000044</v>
      </c>
      <c r="AJ2234" s="47">
        <f t="shared" si="654"/>
        <v>13</v>
      </c>
      <c r="AK2234" s="83" t="b">
        <f>COUNTIF('Power Curve'!$D$2:$D$31,AJ2234)&gt;0</f>
        <v>1</v>
      </c>
      <c r="AL2234" s="83" t="b">
        <f t="shared" si="655"/>
        <v>0</v>
      </c>
      <c r="AM2234" s="83" t="b">
        <f t="shared" si="661"/>
        <v>1</v>
      </c>
      <c r="AN2234" s="47" t="str">
        <f t="shared" si="656"/>
        <v>Inner</v>
      </c>
      <c r="AO2234" s="48" t="str">
        <f t="shared" si="657"/>
        <v>1.3-1.4</v>
      </c>
      <c r="AP2234" s="49" t="str">
        <f t="shared" si="662"/>
        <v>14-15</v>
      </c>
      <c r="AQ2234" s="49" t="str">
        <f t="shared" si="663"/>
        <v>Mar</v>
      </c>
      <c r="AR2234" s="48" t="str">
        <f t="shared" si="664"/>
        <v>305-315</v>
      </c>
      <c r="AS2234" s="49" t="str">
        <f t="shared" si="658"/>
        <v>Inner-TI</v>
      </c>
    </row>
    <row r="2235" spans="5:45" x14ac:dyDescent="0.3">
      <c r="E2235" s="15">
        <v>40987.604166666664</v>
      </c>
      <c r="F2235" s="21">
        <v>13.71</v>
      </c>
      <c r="G2235" s="21">
        <v>1946.5500335693409</v>
      </c>
      <c r="H2235" s="42">
        <v>1.1915026858350026</v>
      </c>
      <c r="I2235" s="35">
        <v>309.2</v>
      </c>
      <c r="J2235" s="43">
        <v>9.7738876732312185E-2</v>
      </c>
      <c r="K2235" s="44">
        <v>0.11687028620779112</v>
      </c>
      <c r="L2235" s="26">
        <f t="shared" si="646"/>
        <v>13.583877833913709</v>
      </c>
      <c r="M2235" s="26">
        <f t="shared" si="647"/>
        <v>1.4574820840554994</v>
      </c>
      <c r="N2235" s="96">
        <f t="shared" si="648"/>
        <v>14</v>
      </c>
      <c r="O2235" s="26">
        <f t="shared" si="649"/>
        <v>0.61632952392450535</v>
      </c>
      <c r="P2235" s="3">
        <f>IF(L2235&gt;'Power Curve'!$C$37,0,INDEX(Ci,$N2235,1)*POWER(1-O2235,3)+INDEX(Ci,$N2235,2)*3*O2235*POWER(1-O2235,2)+INDEX(Ci,$N2235,3)*3*POWER(O2235,2)*(1-O2235)+INDEX(Ci,$N2235,4)*POWER(O2235,3))</f>
        <v>1969.2051908521762</v>
      </c>
      <c r="Q2235" s="3">
        <f>MAX(0,MIN(P2235-V2235+W2235,'Power Curve'!$C$39))</f>
        <v>1980.5289331362701</v>
      </c>
      <c r="R2235" s="3">
        <f t="shared" si="650"/>
        <v>1946.5500335693409</v>
      </c>
      <c r="S2235" s="3">
        <f t="shared" si="651"/>
        <v>33.978899566929158</v>
      </c>
      <c r="T2235" s="3">
        <f t="shared" si="652"/>
        <v>33.978899566929158</v>
      </c>
      <c r="V2235" s="37">
        <f t="array" ref="V2235">SUM(_xlfn.NORM.DIST($AD$3:$AD$1003,$L2235,$AA2235,FALSE)*WindSpeedStep*$AE$3:$AE$1003)/AG2235</f>
        <v>1961.0417655609031</v>
      </c>
      <c r="W2235" s="37">
        <f t="array" ref="W2235">SUM(_xlfn.NORM.DIST($AD$3:$AD$1003,$L2235,$AB2235,FALSE)*WindSpeedStep*$AE$3:$AE$1003)/AH2235</f>
        <v>1972.365507844997</v>
      </c>
      <c r="Y2235" s="1">
        <f t="shared" si="653"/>
        <v>13</v>
      </c>
      <c r="Z2235" s="99">
        <f>IF(L2235&lt;'Power Curve'!$P$28,'Power Curve'!$Q$28,IF(L2235&gt;'Power Curve'!$P$29,'Power Curve'!$Q$29,INDEX(ReferenceTurbulence,Y2235)+(L2235-INDEX(ReferenceTurbulenceWindSpeed,Y2235))*(INDEX(ReferenceTurbulence,Y2235+1)-INDEX(ReferenceTurbulence,Y2235))/(INDEX(ReferenceTurbulenceWindSpeed,Y2235+1)-INDEX(ReferenceTurbulenceWindSpeed,Y2235))))</f>
        <v>0.12111029750563451</v>
      </c>
      <c r="AA2235" s="100">
        <f t="shared" si="659"/>
        <v>1.6451474857454833</v>
      </c>
      <c r="AB2235" s="29">
        <f t="shared" si="660"/>
        <v>1.3276729611556799</v>
      </c>
      <c r="AG2235" s="40">
        <f t="array" ref="AG2235">SUM(_xlfn.NORM.DIST($AD$3:$AD$1003,$F2235,$AA2235,FALSE)*WindSpeedStep)</f>
        <v>1.0000000000000013</v>
      </c>
      <c r="AH2235" s="40">
        <f t="array" ref="AH2235">SUM(_xlfn.NORM.DIST($AD$3:$AD$1003,$F2235,$AB2235,FALSE)*WindSpeedStep)</f>
        <v>1.0000000000000024</v>
      </c>
      <c r="AJ2235" s="47">
        <f t="shared" si="654"/>
        <v>14</v>
      </c>
      <c r="AK2235" s="83" t="b">
        <f>COUNTIF('Power Curve'!$D$2:$D$31,AJ2235)&gt;0</f>
        <v>1</v>
      </c>
      <c r="AL2235" s="83" t="b">
        <f t="shared" si="655"/>
        <v>0</v>
      </c>
      <c r="AM2235" s="83" t="b">
        <f t="shared" si="661"/>
        <v>1</v>
      </c>
      <c r="AN2235" s="47" t="str">
        <f t="shared" si="656"/>
        <v>Outer</v>
      </c>
      <c r="AO2235" s="48" t="str">
        <f t="shared" si="657"/>
        <v>1.4-1.5</v>
      </c>
      <c r="AP2235" s="49" t="str">
        <f t="shared" si="662"/>
        <v>14-15</v>
      </c>
      <c r="AQ2235" s="49" t="str">
        <f t="shared" si="663"/>
        <v>Mar</v>
      </c>
      <c r="AR2235" s="48" t="str">
        <f t="shared" si="664"/>
        <v>305-315</v>
      </c>
      <c r="AS2235" s="49" t="str">
        <f t="shared" si="658"/>
        <v>HWS-LTI</v>
      </c>
    </row>
    <row r="2236" spans="5:45" x14ac:dyDescent="0.3">
      <c r="E2236" s="15">
        <v>40987.611111111109</v>
      </c>
      <c r="F2236" s="21">
        <v>13.08</v>
      </c>
      <c r="G2236" s="21">
        <v>1967.8299713134791</v>
      </c>
      <c r="H2236" s="42">
        <v>1.1918245396129159</v>
      </c>
      <c r="I2236" s="35">
        <v>307.10000000000002</v>
      </c>
      <c r="J2236" s="43">
        <v>0.11850152905198777</v>
      </c>
      <c r="K2236" s="44">
        <v>9.2384289447755272E-2</v>
      </c>
      <c r="L2236" s="26">
        <f t="shared" si="646"/>
        <v>12.960840184354629</v>
      </c>
      <c r="M2236" s="26">
        <f t="shared" si="647"/>
        <v>1.3611896069046137</v>
      </c>
      <c r="N2236" s="96">
        <f t="shared" si="648"/>
        <v>13</v>
      </c>
      <c r="O2236" s="26">
        <f t="shared" si="649"/>
        <v>0.97010365517788655</v>
      </c>
      <c r="P2236" s="3">
        <f>IF(L2236&gt;'Power Curve'!$C$37,0,INDEX(Ci,$N2236,1)*POWER(1-O2236,3)+INDEX(Ci,$N2236,2)*3*O2236*POWER(1-O2236,2)+INDEX(Ci,$N2236,3)*3*POWER(O2236,2)*(1-O2236)+INDEX(Ci,$N2236,4)*POWER(O2236,3))</f>
        <v>1952.3681924518346</v>
      </c>
      <c r="Q2236" s="3">
        <f>MAX(0,MIN(P2236-V2236+W2236,'Power Curve'!$C$39))</f>
        <v>1955.2304250617044</v>
      </c>
      <c r="R2236" s="3">
        <f t="shared" si="650"/>
        <v>1967.8299713134791</v>
      </c>
      <c r="S2236" s="3">
        <f t="shared" si="651"/>
        <v>-12.599546251774655</v>
      </c>
      <c r="T2236" s="3">
        <f t="shared" si="652"/>
        <v>12.599546251774655</v>
      </c>
      <c r="V2236" s="37">
        <f t="array" ref="V2236">SUM(_xlfn.NORM.DIST($AD$3:$AD$1003,$L2236,$AA2236,FALSE)*WindSpeedStep*$AE$3:$AE$1003)/AG2236</f>
        <v>1943.2934193244366</v>
      </c>
      <c r="W2236" s="37">
        <f t="array" ref="W2236">SUM(_xlfn.NORM.DIST($AD$3:$AD$1003,$L2236,$AB2236,FALSE)*WindSpeedStep*$AE$3:$AE$1003)/AH2236</f>
        <v>1946.1556519343064</v>
      </c>
      <c r="Y2236" s="1">
        <f t="shared" si="653"/>
        <v>12</v>
      </c>
      <c r="Z2236" s="99">
        <f>IF(L2236&lt;'Power Curve'!$P$28,'Power Curve'!$Q$28,IF(L2236&gt;'Power Curve'!$P$29,'Power Curve'!$Q$29,INDEX(ReferenceTurbulence,Y2236)+(L2236-INDEX(ReferenceTurbulenceWindSpeed,Y2236))*(INDEX(ReferenceTurbulence,Y2236+1)-INDEX(ReferenceTurbulence,Y2236))/(INDEX(ReferenceTurbulenceWindSpeed,Y2236+1)-INDEX(ReferenceTurbulenceWindSpeed,Y2236))))</f>
        <v>0.12167031101382764</v>
      </c>
      <c r="AA2236" s="100">
        <f t="shared" si="659"/>
        <v>1.5769494562309427</v>
      </c>
      <c r="AB2236" s="29">
        <f t="shared" si="660"/>
        <v>1.5358793796444705</v>
      </c>
      <c r="AG2236" s="40">
        <f t="array" ref="AG2236">SUM(_xlfn.NORM.DIST($AD$3:$AD$1003,$F2236,$AA2236,FALSE)*WindSpeedStep)</f>
        <v>1.0000000000000027</v>
      </c>
      <c r="AH2236" s="40">
        <f t="array" ref="AH2236">SUM(_xlfn.NORM.DIST($AD$3:$AD$1003,$F2236,$AB2236,FALSE)*WindSpeedStep)</f>
        <v>1.0000000000000033</v>
      </c>
      <c r="AJ2236" s="47">
        <f t="shared" si="654"/>
        <v>13</v>
      </c>
      <c r="AK2236" s="83" t="b">
        <f>COUNTIF('Power Curve'!$D$2:$D$31,AJ2236)&gt;0</f>
        <v>1</v>
      </c>
      <c r="AL2236" s="83" t="b">
        <f t="shared" si="655"/>
        <v>0</v>
      </c>
      <c r="AM2236" s="83" t="b">
        <f t="shared" si="661"/>
        <v>1</v>
      </c>
      <c r="AN2236" s="47" t="str">
        <f t="shared" si="656"/>
        <v>Outer</v>
      </c>
      <c r="AO2236" s="48" t="str">
        <f t="shared" si="657"/>
        <v>1.3-1.4</v>
      </c>
      <c r="AP2236" s="49" t="str">
        <f t="shared" si="662"/>
        <v>14-15</v>
      </c>
      <c r="AQ2236" s="49" t="str">
        <f t="shared" si="663"/>
        <v>Mar</v>
      </c>
      <c r="AR2236" s="48" t="str">
        <f t="shared" si="664"/>
        <v>305-315</v>
      </c>
      <c r="AS2236" s="49" t="str">
        <f t="shared" si="658"/>
        <v>Inner-TI</v>
      </c>
    </row>
    <row r="2237" spans="5:45" x14ac:dyDescent="0.3">
      <c r="E2237" s="15">
        <v>40987.618055555555</v>
      </c>
      <c r="F2237" s="21">
        <v>13.07</v>
      </c>
      <c r="G2237" s="21">
        <v>1949.440063476563</v>
      </c>
      <c r="H2237" s="42">
        <v>1.1919701904190392</v>
      </c>
      <c r="I2237" s="35">
        <v>308.2</v>
      </c>
      <c r="J2237" s="43">
        <v>0.12012241775057383</v>
      </c>
      <c r="K2237" s="44">
        <v>0.1327497204367048</v>
      </c>
      <c r="L2237" s="26">
        <f t="shared" si="646"/>
        <v>12.95145883391122</v>
      </c>
      <c r="M2237" s="26">
        <f t="shared" si="647"/>
        <v>1.3597396889520539</v>
      </c>
      <c r="N2237" s="96">
        <f t="shared" si="648"/>
        <v>13</v>
      </c>
      <c r="O2237" s="26">
        <f t="shared" si="649"/>
        <v>0.9604456987502118</v>
      </c>
      <c r="P2237" s="3">
        <f>IF(L2237&gt;'Power Curve'!$C$37,0,INDEX(Ci,$N2237,1)*POWER(1-O2237,3)+INDEX(Ci,$N2237,2)*3*O2237*POWER(1-O2237,2)+INDEX(Ci,$N2237,3)*3*POWER(O2237,2)*(1-O2237)+INDEX(Ci,$N2237,4)*POWER(O2237,3))</f>
        <v>1952.1069139041756</v>
      </c>
      <c r="Q2237" s="3">
        <f>MAX(0,MIN(P2237-V2237+W2237,'Power Curve'!$C$39))</f>
        <v>1953.494682769385</v>
      </c>
      <c r="R2237" s="3">
        <f t="shared" si="650"/>
        <v>1949.440063476563</v>
      </c>
      <c r="S2237" s="3">
        <f t="shared" si="651"/>
        <v>4.0546192928220535</v>
      </c>
      <c r="T2237" s="3">
        <f t="shared" si="652"/>
        <v>4.0546192928220535</v>
      </c>
      <c r="V2237" s="37">
        <f t="array" ref="V2237">SUM(_xlfn.NORM.DIST($AD$3:$AD$1003,$L2237,$AA2237,FALSE)*WindSpeedStep*$AE$3:$AE$1003)/AG2237</f>
        <v>1942.9803917739569</v>
      </c>
      <c r="W2237" s="37">
        <f t="array" ref="W2237">SUM(_xlfn.NORM.DIST($AD$3:$AD$1003,$L2237,$AB2237,FALSE)*WindSpeedStep*$AE$3:$AE$1003)/AH2237</f>
        <v>1944.3681606391663</v>
      </c>
      <c r="Y2237" s="1">
        <f t="shared" si="653"/>
        <v>12</v>
      </c>
      <c r="Z2237" s="99">
        <f>IF(L2237&lt;'Power Curve'!$P$28,'Power Curve'!$Q$28,IF(L2237&gt;'Power Curve'!$P$29,'Power Curve'!$Q$29,INDEX(ReferenceTurbulence,Y2237)+(L2237-INDEX(ReferenceTurbulenceWindSpeed,Y2237))*(INDEX(ReferenceTurbulence,Y2237+1)-INDEX(ReferenceTurbulence,Y2237))/(INDEX(ReferenceTurbulenceWindSpeed,Y2237+1)-INDEX(ReferenceTurbulenceWindSpeed,Y2237))))</f>
        <v>0.12163580877835438</v>
      </c>
      <c r="AA2237" s="100">
        <f t="shared" si="659"/>
        <v>1.5753611701223538</v>
      </c>
      <c r="AB2237" s="29">
        <f t="shared" si="660"/>
        <v>1.5557605485264434</v>
      </c>
      <c r="AG2237" s="40">
        <f t="array" ref="AG2237">SUM(_xlfn.NORM.DIST($AD$3:$AD$1003,$F2237,$AA2237,FALSE)*WindSpeedStep)</f>
        <v>1.0000000000000027</v>
      </c>
      <c r="AH2237" s="40">
        <f t="array" ref="AH2237">SUM(_xlfn.NORM.DIST($AD$3:$AD$1003,$F2237,$AB2237,FALSE)*WindSpeedStep)</f>
        <v>1.0000000000000038</v>
      </c>
      <c r="AJ2237" s="47">
        <f t="shared" si="654"/>
        <v>13</v>
      </c>
      <c r="AK2237" s="83" t="b">
        <f>COUNTIF('Power Curve'!$D$2:$D$31,AJ2237)&gt;0</f>
        <v>1</v>
      </c>
      <c r="AL2237" s="83" t="b">
        <f t="shared" si="655"/>
        <v>0</v>
      </c>
      <c r="AM2237" s="83" t="b">
        <f t="shared" si="661"/>
        <v>1</v>
      </c>
      <c r="AN2237" s="47" t="str">
        <f t="shared" si="656"/>
        <v>Inner</v>
      </c>
      <c r="AO2237" s="48" t="str">
        <f t="shared" si="657"/>
        <v>1.3-1.4</v>
      </c>
      <c r="AP2237" s="49" t="str">
        <f t="shared" si="662"/>
        <v>14-15</v>
      </c>
      <c r="AQ2237" s="49" t="str">
        <f t="shared" si="663"/>
        <v>Mar</v>
      </c>
      <c r="AR2237" s="48" t="str">
        <f t="shared" si="664"/>
        <v>305-315</v>
      </c>
      <c r="AS2237" s="49" t="str">
        <f t="shared" si="658"/>
        <v>Inner-TI</v>
      </c>
    </row>
    <row r="2238" spans="5:45" x14ac:dyDescent="0.3">
      <c r="E2238" s="15">
        <v>40987.625</v>
      </c>
      <c r="F2238" s="21">
        <v>15</v>
      </c>
      <c r="G2238" s="21">
        <v>1972.609970092778</v>
      </c>
      <c r="H2238" s="42">
        <v>1.1919566903450223</v>
      </c>
      <c r="I2238" s="35">
        <v>308.5</v>
      </c>
      <c r="J2238" s="43">
        <v>0.10666666666666667</v>
      </c>
      <c r="K2238" s="44">
        <v>0.17084097368880569</v>
      </c>
      <c r="L2238" s="26">
        <f t="shared" si="646"/>
        <v>14.863898169440258</v>
      </c>
      <c r="M2238" s="26">
        <f t="shared" si="647"/>
        <v>1.6553133531587183</v>
      </c>
      <c r="N2238" s="96">
        <f t="shared" si="648"/>
        <v>15</v>
      </c>
      <c r="O2238" s="26">
        <f t="shared" si="649"/>
        <v>0.86959962574107319</v>
      </c>
      <c r="P2238" s="3">
        <f>IF(L2238&gt;'Power Curve'!$C$37,0,INDEX(Ci,$N2238,1)*POWER(1-O2238,3)+INDEX(Ci,$N2238,2)*3*O2238*POWER(1-O2238,2)+INDEX(Ci,$N2238,3)*3*POWER(O2238,2)*(1-O2238)+INDEX(Ci,$N2238,4)*POWER(O2238,3))</f>
        <v>1978.5841165469346</v>
      </c>
      <c r="Q2238" s="3">
        <f>MAX(0,MIN(P2238-V2238+W2238,'Power Curve'!$C$39))</f>
        <v>1981.8870220007777</v>
      </c>
      <c r="R2238" s="3">
        <f t="shared" si="650"/>
        <v>1972.609970092778</v>
      </c>
      <c r="S2238" s="3">
        <f t="shared" si="651"/>
        <v>9.2770519079997484</v>
      </c>
      <c r="T2238" s="3">
        <f t="shared" si="652"/>
        <v>9.2770519079997484</v>
      </c>
      <c r="V2238" s="37">
        <f t="array" ref="V2238">SUM(_xlfn.NORM.DIST($AD$3:$AD$1003,$L2238,$AA2238,FALSE)*WindSpeedStep*$AE$3:$AE$1003)/AG2238</f>
        <v>1975.961327590637</v>
      </c>
      <c r="W2238" s="37">
        <f t="array" ref="W2238">SUM(_xlfn.NORM.DIST($AD$3:$AD$1003,$L2238,$AB2238,FALSE)*WindSpeedStep*$AE$3:$AE$1003)/AH2238</f>
        <v>1979.2642330444801</v>
      </c>
      <c r="Y2238" s="1">
        <f t="shared" si="653"/>
        <v>14</v>
      </c>
      <c r="Z2238" s="99">
        <f>IF(L2238&lt;'Power Curve'!$P$28,'Power Curve'!$Q$28,IF(L2238&gt;'Power Curve'!$P$29,'Power Curve'!$Q$29,INDEX(ReferenceTurbulence,Y2238)+(L2238-INDEX(ReferenceTurbulenceWindSpeed,Y2238))*(INDEX(ReferenceTurbulence,Y2238+1)-INDEX(ReferenceTurbulence,Y2238))/(INDEX(ReferenceTurbulenceWindSpeed,Y2238+1)-INDEX(ReferenceTurbulenceWindSpeed,Y2238))))</f>
        <v>0.12293962434468243</v>
      </c>
      <c r="AA2238" s="100">
        <f t="shared" si="659"/>
        <v>1.8273620572485982</v>
      </c>
      <c r="AB2238" s="29">
        <f t="shared" si="660"/>
        <v>1.5854824714069609</v>
      </c>
      <c r="AG2238" s="40">
        <f t="array" ref="AG2238">SUM(_xlfn.NORM.DIST($AD$3:$AD$1003,$F2238,$AA2238,FALSE)*WindSpeedStep)</f>
        <v>0.99999999999999878</v>
      </c>
      <c r="AH2238" s="40">
        <f t="array" ref="AH2238">SUM(_xlfn.NORM.DIST($AD$3:$AD$1003,$F2238,$AB2238,FALSE)*WindSpeedStep)</f>
        <v>0.99999999999999967</v>
      </c>
      <c r="AJ2238" s="47">
        <f t="shared" si="654"/>
        <v>15</v>
      </c>
      <c r="AK2238" s="83" t="b">
        <f>COUNTIF('Power Curve'!$D$2:$D$31,AJ2238)&gt;0</f>
        <v>1</v>
      </c>
      <c r="AL2238" s="83" t="b">
        <f t="shared" si="655"/>
        <v>0</v>
      </c>
      <c r="AM2238" s="83" t="b">
        <f t="shared" si="661"/>
        <v>1</v>
      </c>
      <c r="AN2238" s="47" t="str">
        <f t="shared" si="656"/>
        <v>Inner</v>
      </c>
      <c r="AO2238" s="48" t="str">
        <f t="shared" si="657"/>
        <v>1.6-1.7</v>
      </c>
      <c r="AP2238" s="49" t="str">
        <f t="shared" si="662"/>
        <v>15-16</v>
      </c>
      <c r="AQ2238" s="49" t="str">
        <f t="shared" si="663"/>
        <v>Mar</v>
      </c>
      <c r="AR2238" s="48" t="str">
        <f t="shared" si="664"/>
        <v>305-315</v>
      </c>
      <c r="AS2238" s="49" t="str">
        <f t="shared" si="658"/>
        <v>Inner-TI</v>
      </c>
    </row>
    <row r="2239" spans="5:45" x14ac:dyDescent="0.3">
      <c r="E2239" s="15">
        <v>40987.631944444445</v>
      </c>
      <c r="F2239" s="21">
        <v>13.44</v>
      </c>
      <c r="G2239" s="21">
        <v>1959.510009765623</v>
      </c>
      <c r="H2239" s="42">
        <v>1.1926445498276996</v>
      </c>
      <c r="I2239" s="35">
        <v>314.7</v>
      </c>
      <c r="J2239" s="43">
        <v>0.1212797619047619</v>
      </c>
      <c r="K2239" s="44">
        <v>0.11588916375785337</v>
      </c>
      <c r="L2239" s="26">
        <f t="shared" si="646"/>
        <v>13.320614146851895</v>
      </c>
      <c r="M2239" s="26">
        <f t="shared" si="647"/>
        <v>1.4167938325686147</v>
      </c>
      <c r="N2239" s="96">
        <f t="shared" si="648"/>
        <v>14</v>
      </c>
      <c r="O2239" s="26">
        <f t="shared" si="649"/>
        <v>0.34316815324665573</v>
      </c>
      <c r="P2239" s="3">
        <f>IF(L2239&gt;'Power Curve'!$C$37,0,INDEX(Ci,$N2239,1)*POWER(1-O2239,3)+INDEX(Ci,$N2239,2)*3*O2239*POWER(1-O2239,2)+INDEX(Ci,$N2239,3)*3*POWER(O2239,2)*(1-O2239)+INDEX(Ci,$N2239,4)*POWER(O2239,3))</f>
        <v>1962.5628983602917</v>
      </c>
      <c r="Q2239" s="3">
        <f>MAX(0,MIN(P2239-V2239+W2239,'Power Curve'!$C$39))</f>
        <v>1962.6564936160898</v>
      </c>
      <c r="R2239" s="3">
        <f t="shared" si="650"/>
        <v>1959.510009765623</v>
      </c>
      <c r="S2239" s="3">
        <f t="shared" si="651"/>
        <v>3.1464838504668933</v>
      </c>
      <c r="T2239" s="3">
        <f t="shared" si="652"/>
        <v>3.1464838504668933</v>
      </c>
      <c r="V2239" s="37">
        <f t="array" ref="V2239">SUM(_xlfn.NORM.DIST($AD$3:$AD$1003,$L2239,$AA2239,FALSE)*WindSpeedStep*$AE$3:$AE$1003)/AG2239</f>
        <v>1954.7229690030779</v>
      </c>
      <c r="W2239" s="37">
        <f t="array" ref="W2239">SUM(_xlfn.NORM.DIST($AD$3:$AD$1003,$L2239,$AB2239,FALSE)*WindSpeedStep*$AE$3:$AE$1003)/AH2239</f>
        <v>1954.816564258876</v>
      </c>
      <c r="Y2239" s="1">
        <f t="shared" si="653"/>
        <v>13</v>
      </c>
      <c r="Z2239" s="99">
        <f>IF(L2239&lt;'Power Curve'!$P$28,'Power Curve'!$Q$28,IF(L2239&gt;'Power Curve'!$P$29,'Power Curve'!$Q$29,INDEX(ReferenceTurbulence,Y2239)+(L2239-INDEX(ReferenceTurbulenceWindSpeed,Y2239))*(INDEX(ReferenceTurbulence,Y2239+1)-INDEX(ReferenceTurbulence,Y2239))/(INDEX(ReferenceTurbulenceWindSpeed,Y2239+1)-INDEX(ReferenceTurbulenceWindSpeed,Y2239))))</f>
        <v>0.1214058346789646</v>
      </c>
      <c r="AA2239" s="100">
        <f t="shared" si="659"/>
        <v>1.6172002789349782</v>
      </c>
      <c r="AB2239" s="29">
        <f t="shared" si="660"/>
        <v>1.6155209121554011</v>
      </c>
      <c r="AG2239" s="40">
        <f t="array" ref="AG2239">SUM(_xlfn.NORM.DIST($AD$3:$AD$1003,$F2239,$AA2239,FALSE)*WindSpeedStep)</f>
        <v>1.0000000000000024</v>
      </c>
      <c r="AH2239" s="40">
        <f t="array" ref="AH2239">SUM(_xlfn.NORM.DIST($AD$3:$AD$1003,$F2239,$AB2239,FALSE)*WindSpeedStep)</f>
        <v>1.0000000000000027</v>
      </c>
      <c r="AJ2239" s="47">
        <f t="shared" si="654"/>
        <v>13</v>
      </c>
      <c r="AK2239" s="83" t="b">
        <f>COUNTIF('Power Curve'!$D$2:$D$31,AJ2239)&gt;0</f>
        <v>1</v>
      </c>
      <c r="AL2239" s="83" t="b">
        <f t="shared" si="655"/>
        <v>0</v>
      </c>
      <c r="AM2239" s="83" t="b">
        <f t="shared" si="661"/>
        <v>1</v>
      </c>
      <c r="AN2239" s="47" t="str">
        <f t="shared" si="656"/>
        <v>Inner</v>
      </c>
      <c r="AO2239" s="48" t="str">
        <f t="shared" si="657"/>
        <v>1.4-1.5</v>
      </c>
      <c r="AP2239" s="49" t="str">
        <f t="shared" si="662"/>
        <v>15-16</v>
      </c>
      <c r="AQ2239" s="49" t="str">
        <f t="shared" si="663"/>
        <v>Mar</v>
      </c>
      <c r="AR2239" s="48" t="str">
        <f t="shared" si="664"/>
        <v>305-315</v>
      </c>
      <c r="AS2239" s="49" t="str">
        <f t="shared" si="658"/>
        <v>Inner-TI</v>
      </c>
    </row>
    <row r="2240" spans="5:45" x14ac:dyDescent="0.3">
      <c r="E2240" s="15">
        <v>40987.638888888891</v>
      </c>
      <c r="F2240" s="21">
        <v>12.34</v>
      </c>
      <c r="G2240" s="21">
        <v>1942.2900543212891</v>
      </c>
      <c r="H2240" s="42">
        <v>1.1931428546396556</v>
      </c>
      <c r="I2240" s="35">
        <v>311</v>
      </c>
      <c r="J2240" s="43">
        <v>0.16207455429497569</v>
      </c>
      <c r="K2240" s="44">
        <v>0.14486704703019285</v>
      </c>
      <c r="L2240" s="26">
        <f t="shared" si="646"/>
        <v>12.232088419501723</v>
      </c>
      <c r="M2240" s="26">
        <f t="shared" si="647"/>
        <v>1.2485586724571895</v>
      </c>
      <c r="N2240" s="96">
        <f t="shared" si="648"/>
        <v>13</v>
      </c>
      <c r="O2240" s="26">
        <f t="shared" si="649"/>
        <v>0.2198648879559007</v>
      </c>
      <c r="P2240" s="3">
        <f>IF(L2240&gt;'Power Curve'!$C$37,0,INDEX(Ci,$N2240,1)*POWER(1-O2240,3)+INDEX(Ci,$N2240,2)*3*O2240*POWER(1-O2240,2)+INDEX(Ci,$N2240,3)*3*POWER(O2240,2)*(1-O2240)+INDEX(Ci,$N2240,4)*POWER(O2240,3))</f>
        <v>1928.1040562517176</v>
      </c>
      <c r="Q2240" s="3">
        <f>MAX(0,MIN(P2240-V2240+W2240,'Power Curve'!$C$39))</f>
        <v>1868.1173911798032</v>
      </c>
      <c r="R2240" s="3">
        <f t="shared" si="650"/>
        <v>1942.2900543212891</v>
      </c>
      <c r="S2240" s="3">
        <f t="shared" si="651"/>
        <v>-74.172663141485828</v>
      </c>
      <c r="T2240" s="3">
        <f t="shared" si="652"/>
        <v>74.172663141485828</v>
      </c>
      <c r="V2240" s="37">
        <f t="array" ref="V2240">SUM(_xlfn.NORM.DIST($AD$3:$AD$1003,$L2240,$AA2240,FALSE)*WindSpeedStep*$AE$3:$AE$1003)/AG2240</f>
        <v>1909.2380833333193</v>
      </c>
      <c r="W2240" s="37">
        <f t="array" ref="W2240">SUM(_xlfn.NORM.DIST($AD$3:$AD$1003,$L2240,$AB2240,FALSE)*WindSpeedStep*$AE$3:$AE$1003)/AH2240</f>
        <v>1849.251418261405</v>
      </c>
      <c r="Y2240" s="1">
        <f t="shared" si="653"/>
        <v>12</v>
      </c>
      <c r="Z2240" s="99">
        <f>IF(L2240&lt;'Power Curve'!$P$28,'Power Curve'!$Q$28,IF(L2240&gt;'Power Curve'!$P$29,'Power Curve'!$Q$29,INDEX(ReferenceTurbulence,Y2240)+(L2240-INDEX(ReferenceTurbulenceWindSpeed,Y2240))*(INDEX(ReferenceTurbulence,Y2240+1)-INDEX(ReferenceTurbulence,Y2240))/(INDEX(ReferenceTurbulenceWindSpeed,Y2240+1)-INDEX(ReferenceTurbulenceWindSpeed,Y2240))))</f>
        <v>0.11899014623966406</v>
      </c>
      <c r="AA2240" s="100">
        <f t="shared" si="659"/>
        <v>1.4554979898530112</v>
      </c>
      <c r="AB2240" s="29">
        <f t="shared" si="660"/>
        <v>1.9825102786874755</v>
      </c>
      <c r="AG2240" s="40">
        <f t="array" ref="AG2240">SUM(_xlfn.NORM.DIST($AD$3:$AD$1003,$F2240,$AA2240,FALSE)*WindSpeedStep)</f>
        <v>1.0000000000000029</v>
      </c>
      <c r="AH2240" s="40">
        <f t="array" ref="AH2240">SUM(_xlfn.NORM.DIST($AD$3:$AD$1003,$F2240,$AB2240,FALSE)*WindSpeedStep)</f>
        <v>0.99999999979518928</v>
      </c>
      <c r="AJ2240" s="47">
        <f t="shared" si="654"/>
        <v>12</v>
      </c>
      <c r="AK2240" s="83" t="b">
        <f>COUNTIF('Power Curve'!$D$2:$D$31,AJ2240)&gt;0</f>
        <v>1</v>
      </c>
      <c r="AL2240" s="83" t="b">
        <f t="shared" si="655"/>
        <v>0</v>
      </c>
      <c r="AM2240" s="83" t="b">
        <f t="shared" si="661"/>
        <v>1</v>
      </c>
      <c r="AN2240" s="47" t="str">
        <f t="shared" si="656"/>
        <v>Outer</v>
      </c>
      <c r="AO2240" s="48" t="str">
        <f t="shared" si="657"/>
        <v>1.2-1.3</v>
      </c>
      <c r="AP2240" s="49" t="str">
        <f t="shared" si="662"/>
        <v>15-16</v>
      </c>
      <c r="AQ2240" s="49" t="str">
        <f t="shared" si="663"/>
        <v>Mar</v>
      </c>
      <c r="AR2240" s="48" t="str">
        <f t="shared" si="664"/>
        <v>305-315</v>
      </c>
      <c r="AS2240" s="49" t="str">
        <f t="shared" si="658"/>
        <v>HWS-HTI</v>
      </c>
    </row>
    <row r="2241" spans="5:45" x14ac:dyDescent="0.3">
      <c r="E2241" s="15">
        <v>40987.645833333336</v>
      </c>
      <c r="F2241" s="21">
        <v>11.85</v>
      </c>
      <c r="G2241" s="21">
        <v>1890.8599700927759</v>
      </c>
      <c r="H2241" s="42">
        <v>1.1939061569785789</v>
      </c>
      <c r="I2241" s="35">
        <v>308.39999999999998</v>
      </c>
      <c r="J2241" s="43">
        <v>0.12489451476793249</v>
      </c>
      <c r="K2241" s="44">
        <v>6.7924513502206393E-2</v>
      </c>
      <c r="L2241" s="26">
        <f t="shared" si="646"/>
        <v>11.748877745933749</v>
      </c>
      <c r="M2241" s="26">
        <f t="shared" si="647"/>
        <v>1.1738769051891331</v>
      </c>
      <c r="N2241" s="96">
        <f t="shared" si="648"/>
        <v>12</v>
      </c>
      <c r="O2241" s="26">
        <f t="shared" si="649"/>
        <v>0.7402789090284787</v>
      </c>
      <c r="P2241" s="3">
        <f>IF(L2241&gt;'Power Curve'!$C$37,0,INDEX(Ci,$N2241,1)*POWER(1-O2241,3)+INDEX(Ci,$N2241,2)*3*O2241*POWER(1-O2241,2)+INDEX(Ci,$N2241,3)*3*POWER(O2241,2)*(1-O2241)+INDEX(Ci,$N2241,4)*POWER(O2241,3))</f>
        <v>1894.109230610175</v>
      </c>
      <c r="Q2241" s="3">
        <f>MAX(0,MIN(P2241-V2241+W2241,'Power Curve'!$C$39))</f>
        <v>1884.6324057632603</v>
      </c>
      <c r="R2241" s="3">
        <f t="shared" si="650"/>
        <v>1890.8599700927759</v>
      </c>
      <c r="S2241" s="3">
        <f t="shared" si="651"/>
        <v>-6.2275643295156442</v>
      </c>
      <c r="T2241" s="3">
        <f t="shared" si="652"/>
        <v>6.2275643295156442</v>
      </c>
      <c r="V2241" s="37">
        <f t="array" ref="V2241">SUM(_xlfn.NORM.DIST($AD$3:$AD$1003,$L2241,$AA2241,FALSE)*WindSpeedStep*$AE$3:$AE$1003)/AG2241</f>
        <v>1869.0527255879476</v>
      </c>
      <c r="W2241" s="37">
        <f t="array" ref="W2241">SUM(_xlfn.NORM.DIST($AD$3:$AD$1003,$L2241,$AB2241,FALSE)*WindSpeedStep*$AE$3:$AE$1003)/AH2241</f>
        <v>1859.5759007410329</v>
      </c>
      <c r="Y2241" s="1">
        <f t="shared" si="653"/>
        <v>11</v>
      </c>
      <c r="Z2241" s="99">
        <f>IF(L2241&lt;'Power Curve'!$P$28,'Power Curve'!$Q$28,IF(L2241&gt;'Power Curve'!$P$29,'Power Curve'!$Q$29,INDEX(ReferenceTurbulence,Y2241)+(L2241-INDEX(ReferenceTurbulenceWindSpeed,Y2241))*(INDEX(ReferenceTurbulence,Y2241+1)-INDEX(ReferenceTurbulence,Y2241))/(INDEX(ReferenceTurbulenceWindSpeed,Y2241+1)-INDEX(ReferenceTurbulenceWindSpeed,Y2241))))</f>
        <v>0.11866958927893574</v>
      </c>
      <c r="AA2241" s="100">
        <f t="shared" si="659"/>
        <v>1.3942344965983864</v>
      </c>
      <c r="AB2241" s="29">
        <f t="shared" si="660"/>
        <v>1.4673703851461559</v>
      </c>
      <c r="AG2241" s="40">
        <f t="array" ref="AG2241">SUM(_xlfn.NORM.DIST($AD$3:$AD$1003,$F2241,$AA2241,FALSE)*WindSpeedStep)</f>
        <v>1.000000000000004</v>
      </c>
      <c r="AH2241" s="40">
        <f t="array" ref="AH2241">SUM(_xlfn.NORM.DIST($AD$3:$AD$1003,$F2241,$AB2241,FALSE)*WindSpeedStep)</f>
        <v>1.0000000000000031</v>
      </c>
      <c r="AJ2241" s="47">
        <f t="shared" si="654"/>
        <v>12</v>
      </c>
      <c r="AK2241" s="83" t="b">
        <f>COUNTIF('Power Curve'!$D$2:$D$31,AJ2241)&gt;0</f>
        <v>1</v>
      </c>
      <c r="AL2241" s="83" t="b">
        <f t="shared" si="655"/>
        <v>0</v>
      </c>
      <c r="AM2241" s="83" t="b">
        <f t="shared" si="661"/>
        <v>1</v>
      </c>
      <c r="AN2241" s="47" t="str">
        <f t="shared" si="656"/>
        <v>Outer</v>
      </c>
      <c r="AO2241" s="48" t="str">
        <f t="shared" si="657"/>
        <v>1.1-1.2</v>
      </c>
      <c r="AP2241" s="49" t="str">
        <f t="shared" si="662"/>
        <v>15-16</v>
      </c>
      <c r="AQ2241" s="49" t="str">
        <f t="shared" si="663"/>
        <v>Mar</v>
      </c>
      <c r="AR2241" s="48" t="str">
        <f t="shared" si="664"/>
        <v>305-315</v>
      </c>
      <c r="AS2241" s="49" t="str">
        <f t="shared" si="658"/>
        <v>Inner-TI</v>
      </c>
    </row>
    <row r="2242" spans="5:45" x14ac:dyDescent="0.3">
      <c r="E2242" s="15">
        <v>40987.652777777781</v>
      </c>
      <c r="F2242" s="21">
        <v>12.63</v>
      </c>
      <c r="G2242" s="21">
        <v>1933.490051269531</v>
      </c>
      <c r="H2242" s="42">
        <v>1.194568800497694</v>
      </c>
      <c r="I2242" s="35">
        <v>305.89999999999998</v>
      </c>
      <c r="J2242" s="43">
        <v>0.13380839271575612</v>
      </c>
      <c r="K2242" s="44">
        <v>0.12612496387117902</v>
      </c>
      <c r="L2242" s="26">
        <f t="shared" si="646"/>
        <v>12.524537869594718</v>
      </c>
      <c r="M2242" s="26">
        <f t="shared" si="647"/>
        <v>1.2937576777031774</v>
      </c>
      <c r="N2242" s="96">
        <f t="shared" si="648"/>
        <v>13</v>
      </c>
      <c r="O2242" s="26">
        <f t="shared" si="649"/>
        <v>0.52093711240094553</v>
      </c>
      <c r="P2242" s="3">
        <f>IF(L2242&gt;'Power Curve'!$C$37,0,INDEX(Ci,$N2242,1)*POWER(1-O2242,3)+INDEX(Ci,$N2242,2)*3*O2242*POWER(1-O2242,2)+INDEX(Ci,$N2242,3)*3*POWER(O2242,2)*(1-O2242)+INDEX(Ci,$N2242,4)*POWER(O2242,3))</f>
        <v>1939.4827054505997</v>
      </c>
      <c r="Q2242" s="3">
        <f>MAX(0,MIN(P2242-V2242+W2242,'Power Curve'!$C$39))</f>
        <v>1923.0689305048156</v>
      </c>
      <c r="R2242" s="3">
        <f t="shared" si="650"/>
        <v>1933.490051269531</v>
      </c>
      <c r="S2242" s="3">
        <f t="shared" si="651"/>
        <v>-10.421120764715397</v>
      </c>
      <c r="T2242" s="3">
        <f t="shared" si="652"/>
        <v>10.421120764715397</v>
      </c>
      <c r="V2242" s="37">
        <f t="array" ref="V2242">SUM(_xlfn.NORM.DIST($AD$3:$AD$1003,$L2242,$AA2242,FALSE)*WindSpeedStep*$AE$3:$AE$1003)/AG2242</f>
        <v>1925.5802593383351</v>
      </c>
      <c r="W2242" s="37">
        <f t="array" ref="W2242">SUM(_xlfn.NORM.DIST($AD$3:$AD$1003,$L2242,$AB2242,FALSE)*WindSpeedStep*$AE$3:$AE$1003)/AH2242</f>
        <v>1909.166484392551</v>
      </c>
      <c r="Y2242" s="1">
        <f t="shared" si="653"/>
        <v>12</v>
      </c>
      <c r="Z2242" s="99">
        <f>IF(L2242&lt;'Power Curve'!$P$28,'Power Curve'!$Q$28,IF(L2242&gt;'Power Curve'!$P$29,'Power Curve'!$Q$29,INDEX(ReferenceTurbulence,Y2242)+(L2242-INDEX(ReferenceTurbulenceWindSpeed,Y2242))*(INDEX(ReferenceTurbulence,Y2242+1)-INDEX(ReferenceTurbulence,Y2242))/(INDEX(ReferenceTurbulenceWindSpeed,Y2242+1)-INDEX(ReferenceTurbulenceWindSpeed,Y2242))))</f>
        <v>0.12006570139049236</v>
      </c>
      <c r="AA2242" s="100">
        <f t="shared" si="659"/>
        <v>1.5037674239046728</v>
      </c>
      <c r="AB2242" s="29">
        <f t="shared" si="660"/>
        <v>1.6758882818380896</v>
      </c>
      <c r="AG2242" s="40">
        <f t="array" ref="AG2242">SUM(_xlfn.NORM.DIST($AD$3:$AD$1003,$F2242,$AA2242,FALSE)*WindSpeedStep)</f>
        <v>1.0000000000000038</v>
      </c>
      <c r="AH2242" s="40">
        <f t="array" ref="AH2242">SUM(_xlfn.NORM.DIST($AD$3:$AD$1003,$F2242,$AB2242,FALSE)*WindSpeedStep)</f>
        <v>0.99999999999998357</v>
      </c>
      <c r="AJ2242" s="47">
        <f t="shared" si="654"/>
        <v>13</v>
      </c>
      <c r="AK2242" s="83" t="b">
        <f>COUNTIF('Power Curve'!$D$2:$D$31,AJ2242)&gt;0</f>
        <v>1</v>
      </c>
      <c r="AL2242" s="83" t="b">
        <f t="shared" si="655"/>
        <v>0</v>
      </c>
      <c r="AM2242" s="83" t="b">
        <f t="shared" si="661"/>
        <v>1</v>
      </c>
      <c r="AN2242" s="47" t="str">
        <f t="shared" si="656"/>
        <v>Inner</v>
      </c>
      <c r="AO2242" s="48" t="str">
        <f t="shared" si="657"/>
        <v>1.2-1.3</v>
      </c>
      <c r="AP2242" s="49" t="str">
        <f t="shared" si="662"/>
        <v>15-16</v>
      </c>
      <c r="AQ2242" s="49" t="str">
        <f t="shared" si="663"/>
        <v>Mar</v>
      </c>
      <c r="AR2242" s="48" t="str">
        <f t="shared" si="664"/>
        <v>305-315</v>
      </c>
      <c r="AS2242" s="49" t="str">
        <f t="shared" si="658"/>
        <v>Inner-TI</v>
      </c>
    </row>
    <row r="2243" spans="5:45" x14ac:dyDescent="0.3">
      <c r="E2243" s="15">
        <v>40987.659722222219</v>
      </c>
      <c r="F2243" s="21">
        <v>11.92</v>
      </c>
      <c r="G2243" s="21">
        <v>1948.159973144531</v>
      </c>
      <c r="H2243" s="42">
        <v>1.1952890932885731</v>
      </c>
      <c r="I2243" s="35">
        <v>303.89999999999998</v>
      </c>
      <c r="J2243" s="43">
        <v>0.14177852348993289</v>
      </c>
      <c r="K2243" s="44">
        <v>0.13675758630326085</v>
      </c>
      <c r="L2243" s="26">
        <f t="shared" ref="L2243:L2306" si="665">F2243*(H2243/Ref_Density)^(1/3)</f>
        <v>11.822841791456751</v>
      </c>
      <c r="M2243" s="26">
        <f t="shared" ref="M2243:M2306" si="666">(L2243-CutInWindSpeed)/(RatedWindSpeed-CutInWindSpeed)</f>
        <v>1.1853082868537101</v>
      </c>
      <c r="N2243" s="96">
        <f t="shared" ref="N2243:N2306" si="667">COUNTIF(xa,"&lt;"&amp;L2243)</f>
        <v>12</v>
      </c>
      <c r="O2243" s="26">
        <f t="shared" ref="O2243:O2306" si="668">(L2243-INDEX(xa,$N2243))/(INDEX(xb,$N2243)-INDEX(xa,$N2243))</f>
        <v>0.81152140152010233</v>
      </c>
      <c r="P2243" s="3">
        <f>IF(L2243&gt;'Power Curve'!$C$37,0,INDEX(Ci,$N2243,1)*POWER(1-O2243,3)+INDEX(Ci,$N2243,2)*3*O2243*POWER(1-O2243,2)+INDEX(Ci,$N2243,3)*3*POWER(O2243,2)*(1-O2243)+INDEX(Ci,$N2243,4)*POWER(O2243,3))</f>
        <v>1901.8038386490441</v>
      </c>
      <c r="Q2243" s="3">
        <f>MAX(0,MIN(P2243-V2243+W2243,'Power Curve'!$C$39))</f>
        <v>1866.6375935038245</v>
      </c>
      <c r="R2243" s="3">
        <f t="shared" ref="R2243:R2306" si="669">IF(AM2243,G2243,"")</f>
        <v>1948.159973144531</v>
      </c>
      <c r="S2243" s="3">
        <f t="shared" ref="S2243:S2306" si="670">IF(AM2243,Q2243-R2243,"")</f>
        <v>-81.522379640706504</v>
      </c>
      <c r="T2243" s="3">
        <f t="shared" ref="T2243:T2306" si="671">IF(AM2243,ABS(S2243),"")</f>
        <v>81.522379640706504</v>
      </c>
      <c r="V2243" s="37">
        <f t="array" ref="V2243">SUM(_xlfn.NORM.DIST($AD$3:$AD$1003,$L2243,$AA2243,FALSE)*WindSpeedStep*$AE$3:$AE$1003)/AG2243</f>
        <v>1876.5600349179454</v>
      </c>
      <c r="W2243" s="37">
        <f t="array" ref="W2243">SUM(_xlfn.NORM.DIST($AD$3:$AD$1003,$L2243,$AB2243,FALSE)*WindSpeedStep*$AE$3:$AE$1003)/AH2243</f>
        <v>1841.3937897727258</v>
      </c>
      <c r="Y2243" s="1">
        <f t="shared" ref="Y2243:Y2306" si="672">COUNTIF(ReferenceTurbulenceWindSpeed,"&lt;"&amp;L2243)</f>
        <v>11</v>
      </c>
      <c r="Z2243" s="99">
        <f>IF(L2243&lt;'Power Curve'!$P$28,'Power Curve'!$Q$28,IF(L2243&gt;'Power Curve'!$P$29,'Power Curve'!$Q$29,INDEX(ReferenceTurbulence,Y2243)+(L2243-INDEX(ReferenceTurbulenceWindSpeed,Y2243))*(INDEX(ReferenceTurbulence,Y2243+1)-INDEX(ReferenceTurbulence,Y2243))/(INDEX(ReferenceTurbulenceWindSpeed,Y2243+1)-INDEX(ReferenceTurbulenceWindSpeed,Y2243))))</f>
        <v>0.11854206766666213</v>
      </c>
      <c r="AA2243" s="100">
        <f t="shared" si="659"/>
        <v>1.401504111655107</v>
      </c>
      <c r="AB2243" s="29">
        <f t="shared" si="660"/>
        <v>1.6762250526478113</v>
      </c>
      <c r="AG2243" s="40">
        <f t="array" ref="AG2243">SUM(_xlfn.NORM.DIST($AD$3:$AD$1003,$F2243,$AA2243,FALSE)*WindSpeedStep)</f>
        <v>1.0000000000000036</v>
      </c>
      <c r="AH2243" s="40">
        <f t="array" ref="AH2243">SUM(_xlfn.NORM.DIST($AD$3:$AD$1003,$F2243,$AB2243,FALSE)*WindSpeedStep)</f>
        <v>0.99999999999954325</v>
      </c>
      <c r="AJ2243" s="47">
        <f t="shared" ref="AJ2243:AJ2306" si="673">MROUND(L2243-Centre_First_Bin,Bin_Width)+Centre_First_Bin</f>
        <v>12</v>
      </c>
      <c r="AK2243" s="83" t="b">
        <f>COUNTIF('Power Curve'!$D$2:$D$31,AJ2243)&gt;0</f>
        <v>1</v>
      </c>
      <c r="AL2243" s="83" t="b">
        <f t="shared" ref="AL2243:AL2306" si="674">(G2243&lt;0)</f>
        <v>0</v>
      </c>
      <c r="AM2243" s="83" t="b">
        <f t="shared" si="661"/>
        <v>1</v>
      </c>
      <c r="AN2243" s="47" t="str">
        <f t="shared" ref="AN2243:AN2306" si="675">IF(AM2243,IF(AND(J2243&gt;=LowerTurbLimit,J2243&lt;=UpperTurbLimit,K2243&gt;=LowerShearLimit,K2243&lt;=UpperShearLimit),"Inner","Outer"),"")</f>
        <v>Outer</v>
      </c>
      <c r="AO2243" s="48" t="str">
        <f t="shared" ref="AO2243:AO2306" si="676">IF(M2243&lt;0,"&lt;0",TEXT(MROUND(M2243+0.05,0.1)-0.1,"0.0")&amp;"-"&amp;TEXT(MROUND(M2243+0.05,0.1),"0.0"))</f>
        <v>1.1-1.2</v>
      </c>
      <c r="AP2243" s="49" t="str">
        <f t="shared" si="662"/>
        <v>15-16</v>
      </c>
      <c r="AQ2243" s="49" t="str">
        <f t="shared" si="663"/>
        <v>Mar</v>
      </c>
      <c r="AR2243" s="48" t="str">
        <f t="shared" si="664"/>
        <v>295-305</v>
      </c>
      <c r="AS2243" s="49" t="str">
        <f t="shared" ref="AS2243:AS2306" si="677">IF(AM2243,IF(M2243&lt;0.5,IF(J2243&lt;=LowerTurbLimit,"LWS-LTI",IF(J2243&gt;=UpperTurbLimit,"LWS-HTI","Inner-TI")),IF(J2243&lt;=LowerTurbLimit,"HWS-LTI",IF(J2243&gt;=UpperTurbLimit,"HWS-HTI","Inner-TI"))),"")</f>
        <v>HWS-HTI</v>
      </c>
    </row>
    <row r="2244" spans="5:45" x14ac:dyDescent="0.3">
      <c r="E2244" s="15">
        <v>40987.666666666664</v>
      </c>
      <c r="F2244" s="21">
        <v>12.04</v>
      </c>
      <c r="G2244" s="21">
        <v>1887.9300231933639</v>
      </c>
      <c r="H2244" s="42">
        <v>1.1958202340193786</v>
      </c>
      <c r="I2244" s="35">
        <v>306.3</v>
      </c>
      <c r="J2244" s="43">
        <v>0.13870431893687707</v>
      </c>
      <c r="K2244" s="44">
        <v>8.0932861051655147E-2</v>
      </c>
      <c r="L2244" s="26">
        <f t="shared" si="665"/>
        <v>11.94363226249078</v>
      </c>
      <c r="M2244" s="26">
        <f t="shared" si="666"/>
        <v>1.2039768435297316</v>
      </c>
      <c r="N2244" s="96">
        <f t="shared" si="667"/>
        <v>12</v>
      </c>
      <c r="O2244" s="26">
        <f t="shared" si="668"/>
        <v>0.92786731208857243</v>
      </c>
      <c r="P2244" s="3">
        <f>IF(L2244&gt;'Power Curve'!$C$37,0,INDEX(Ci,$N2244,1)*POWER(1-O2244,3)+INDEX(Ci,$N2244,2)*3*O2244*POWER(1-O2244,2)+INDEX(Ci,$N2244,3)*3*POWER(O2244,2)*(1-O2244)+INDEX(Ci,$N2244,4)*POWER(O2244,3))</f>
        <v>1912.1936963492572</v>
      </c>
      <c r="Q2244" s="3">
        <f>MAX(0,MIN(P2244-V2244+W2244,'Power Curve'!$C$39))</f>
        <v>1882.3052182165911</v>
      </c>
      <c r="R2244" s="3">
        <f t="shared" si="669"/>
        <v>1887.9300231933639</v>
      </c>
      <c r="S2244" s="3">
        <f t="shared" si="670"/>
        <v>-5.6248049767727935</v>
      </c>
      <c r="T2244" s="3">
        <f t="shared" si="671"/>
        <v>5.6248049767727935</v>
      </c>
      <c r="V2244" s="37">
        <f t="array" ref="V2244">SUM(_xlfn.NORM.DIST($AD$3:$AD$1003,$L2244,$AA2244,FALSE)*WindSpeedStep*$AE$3:$AE$1003)/AG2244</f>
        <v>1887.8906355668641</v>
      </c>
      <c r="W2244" s="37">
        <f t="array" ref="W2244">SUM(_xlfn.NORM.DIST($AD$3:$AD$1003,$L2244,$AB2244,FALSE)*WindSpeedStep*$AE$3:$AE$1003)/AH2244</f>
        <v>1858.0021574341981</v>
      </c>
      <c r="Y2244" s="1">
        <f t="shared" si="672"/>
        <v>11</v>
      </c>
      <c r="Z2244" s="99">
        <f>IF(L2244&lt;'Power Curve'!$P$28,'Power Curve'!$Q$28,IF(L2244&gt;'Power Curve'!$P$29,'Power Curve'!$Q$29,INDEX(ReferenceTurbulence,Y2244)+(L2244-INDEX(ReferenceTurbulenceWindSpeed,Y2244))*(INDEX(ReferenceTurbulence,Y2244+1)-INDEX(ReferenceTurbulence,Y2244))/(INDEX(ReferenceTurbulenceWindSpeed,Y2244+1)-INDEX(ReferenceTurbulenceWindSpeed,Y2244))))</f>
        <v>0.11833381248666719</v>
      </c>
      <c r="AA2244" s="100">
        <f t="shared" ref="AA2244:AA2307" si="678">Z2244*L2244</f>
        <v>1.4133355405592927</v>
      </c>
      <c r="AB2244" s="29">
        <f t="shared" ref="AB2244:AB2307" si="679">L2244*J2244</f>
        <v>1.6566333786012959</v>
      </c>
      <c r="AG2244" s="40">
        <f t="array" ref="AG2244">SUM(_xlfn.NORM.DIST($AD$3:$AD$1003,$F2244,$AA2244,FALSE)*WindSpeedStep)</f>
        <v>1.0000000000000033</v>
      </c>
      <c r="AH2244" s="40">
        <f t="array" ref="AH2244">SUM(_xlfn.NORM.DIST($AD$3:$AD$1003,$F2244,$AB2244,FALSE)*WindSpeedStep)</f>
        <v>0.99999999999985878</v>
      </c>
      <c r="AJ2244" s="47">
        <f t="shared" si="673"/>
        <v>12</v>
      </c>
      <c r="AK2244" s="83" t="b">
        <f>COUNTIF('Power Curve'!$D$2:$D$31,AJ2244)&gt;0</f>
        <v>1</v>
      </c>
      <c r="AL2244" s="83" t="b">
        <f t="shared" si="674"/>
        <v>0</v>
      </c>
      <c r="AM2244" s="83" t="b">
        <f t="shared" ref="AM2244:AM2307" si="680">AND(AK2244,NOT(AL2244))</f>
        <v>1</v>
      </c>
      <c r="AN2244" s="47" t="str">
        <f t="shared" si="675"/>
        <v>Outer</v>
      </c>
      <c r="AO2244" s="48" t="str">
        <f t="shared" si="676"/>
        <v>1.2-1.3</v>
      </c>
      <c r="AP2244" s="49" t="str">
        <f t="shared" ref="AP2244:AP2307" si="681">IF(AM2244,HOUR(E2244)&amp;"-"&amp;HOUR(E2244)+1,"")</f>
        <v>16-17</v>
      </c>
      <c r="AQ2244" s="49" t="str">
        <f t="shared" ref="AQ2244:AQ2307" si="682">IF(AM2244,TEXT(E2244,"mmm"),"")</f>
        <v>Mar</v>
      </c>
      <c r="AR2244" s="48" t="str">
        <f t="shared" ref="AR2244:AR2307" si="683">IF(AM2244,IF(OR(I2244&lt;5,I2244&gt;=355),"355-5",MROUND(I2244,10)-5&amp;"-"&amp;MROUND(I2244,10)+5),"")</f>
        <v>305-315</v>
      </c>
      <c r="AS2244" s="49" t="str">
        <f t="shared" si="677"/>
        <v>Inner-TI</v>
      </c>
    </row>
    <row r="2245" spans="5:45" x14ac:dyDescent="0.3">
      <c r="E2245" s="15">
        <v>40987.673611111109</v>
      </c>
      <c r="F2245" s="21">
        <v>10.71</v>
      </c>
      <c r="G2245" s="21">
        <v>1673.390060424807</v>
      </c>
      <c r="H2245" s="42">
        <v>1.1966301577032203</v>
      </c>
      <c r="I2245" s="35">
        <v>305</v>
      </c>
      <c r="J2245" s="43">
        <v>0.15126050420168066</v>
      </c>
      <c r="K2245" s="44">
        <v>0.1777694559765266</v>
      </c>
      <c r="L2245" s="26">
        <f t="shared" si="665"/>
        <v>10.626675586354844</v>
      </c>
      <c r="M2245" s="26">
        <f t="shared" si="666"/>
        <v>1.000436943918094</v>
      </c>
      <c r="N2245" s="96">
        <f t="shared" si="667"/>
        <v>11</v>
      </c>
      <c r="O2245" s="26">
        <f t="shared" si="668"/>
        <v>0.65678678928718603</v>
      </c>
      <c r="P2245" s="3">
        <f>IF(L2245&gt;'Power Curve'!$C$37,0,INDEX(Ci,$N2245,1)*POWER(1-O2245,3)+INDEX(Ci,$N2245,2)*3*O2245*POWER(1-O2245,2)+INDEX(Ci,$N2245,3)*3*POWER(O2245,2)*(1-O2245)+INDEX(Ci,$N2245,4)*POWER(O2245,3))</f>
        <v>1702.2033817780125</v>
      </c>
      <c r="Q2245" s="3">
        <f>MAX(0,MIN(P2245-V2245+W2245,'Power Curve'!$C$39))</f>
        <v>1657.9080325339578</v>
      </c>
      <c r="R2245" s="3">
        <f t="shared" si="669"/>
        <v>1673.390060424807</v>
      </c>
      <c r="S2245" s="3">
        <f t="shared" si="670"/>
        <v>-15.482027890849167</v>
      </c>
      <c r="T2245" s="3">
        <f t="shared" si="671"/>
        <v>15.482027890849167</v>
      </c>
      <c r="V2245" s="37">
        <f t="array" ref="V2245">SUM(_xlfn.NORM.DIST($AD$3:$AD$1003,$L2245,$AA2245,FALSE)*WindSpeedStep*$AE$3:$AE$1003)/AG2245</f>
        <v>1690.804351203841</v>
      </c>
      <c r="W2245" s="37">
        <f t="array" ref="W2245">SUM(_xlfn.NORM.DIST($AD$3:$AD$1003,$L2245,$AB2245,FALSE)*WindSpeedStep*$AE$3:$AE$1003)/AH2245</f>
        <v>1646.5090019597862</v>
      </c>
      <c r="Y2245" s="1">
        <f t="shared" si="672"/>
        <v>10</v>
      </c>
      <c r="Z2245" s="99">
        <f>IF(L2245&lt;'Power Curve'!$P$28,'Power Curve'!$Q$28,IF(L2245&gt;'Power Curve'!$P$29,'Power Curve'!$Q$29,INDEX(ReferenceTurbulence,Y2245)+(L2245-INDEX(ReferenceTurbulenceWindSpeed,Y2245))*(INDEX(ReferenceTurbulence,Y2245+1)-INDEX(ReferenceTurbulence,Y2245))/(INDEX(ReferenceTurbulenceWindSpeed,Y2245+1)-INDEX(ReferenceTurbulenceWindSpeed,Y2245))))</f>
        <v>0.12000367873310068</v>
      </c>
      <c r="AA2245" s="100">
        <f t="shared" si="678"/>
        <v>1.275240163065811</v>
      </c>
      <c r="AB2245" s="29">
        <f t="shared" si="679"/>
        <v>1.6073963071797241</v>
      </c>
      <c r="AG2245" s="40">
        <f t="array" ref="AG2245">SUM(_xlfn.NORM.DIST($AD$3:$AD$1003,$F2245,$AA2245,FALSE)*WindSpeedStep)</f>
        <v>1.0000000000000042</v>
      </c>
      <c r="AH2245" s="40">
        <f t="array" ref="AH2245">SUM(_xlfn.NORM.DIST($AD$3:$AD$1003,$F2245,$AB2245,FALSE)*WindSpeedStep)</f>
        <v>0.9999999999892295</v>
      </c>
      <c r="AJ2245" s="47">
        <f t="shared" si="673"/>
        <v>11</v>
      </c>
      <c r="AK2245" s="83" t="b">
        <f>COUNTIF('Power Curve'!$D$2:$D$31,AJ2245)&gt;0</f>
        <v>1</v>
      </c>
      <c r="AL2245" s="83" t="b">
        <f t="shared" si="674"/>
        <v>0</v>
      </c>
      <c r="AM2245" s="83" t="b">
        <f t="shared" si="680"/>
        <v>1</v>
      </c>
      <c r="AN2245" s="47" t="str">
        <f t="shared" si="675"/>
        <v>Outer</v>
      </c>
      <c r="AO2245" s="48" t="str">
        <f t="shared" si="676"/>
        <v>1.0-1.1</v>
      </c>
      <c r="AP2245" s="49" t="str">
        <f t="shared" si="681"/>
        <v>16-17</v>
      </c>
      <c r="AQ2245" s="49" t="str">
        <f t="shared" si="682"/>
        <v>Mar</v>
      </c>
      <c r="AR2245" s="48" t="str">
        <f t="shared" si="683"/>
        <v>305-315</v>
      </c>
      <c r="AS2245" s="49" t="str">
        <f t="shared" si="677"/>
        <v>HWS-HTI</v>
      </c>
    </row>
    <row r="2246" spans="5:45" x14ac:dyDescent="0.3">
      <c r="E2246" s="15">
        <v>40987.680555555555</v>
      </c>
      <c r="F2246" s="21">
        <v>9.9499999999999993</v>
      </c>
      <c r="G2246" s="21">
        <v>1322.220016479492</v>
      </c>
      <c r="H2246" s="42">
        <v>1.1973076228150514</v>
      </c>
      <c r="I2246" s="35">
        <v>299.8</v>
      </c>
      <c r="J2246" s="43">
        <v>0.11155778894472364</v>
      </c>
      <c r="K2246" s="44">
        <v>0.12417296527476618</v>
      </c>
      <c r="L2246" s="26">
        <f t="shared" si="665"/>
        <v>9.8744511810020796</v>
      </c>
      <c r="M2246" s="26">
        <f t="shared" si="666"/>
        <v>0.88417823721548883</v>
      </c>
      <c r="N2246" s="96">
        <f t="shared" si="667"/>
        <v>10</v>
      </c>
      <c r="O2246" s="26">
        <f t="shared" si="668"/>
        <v>0.91977233249087786</v>
      </c>
      <c r="P2246" s="3">
        <f>IF(L2246&gt;'Power Curve'!$C$37,0,INDEX(Ci,$N2246,1)*POWER(1-O2246,3)+INDEX(Ci,$N2246,2)*3*O2246*POWER(1-O2246,2)+INDEX(Ci,$N2246,3)*3*POWER(O2246,2)*(1-O2246)+INDEX(Ci,$N2246,4)*POWER(O2246,3))</f>
        <v>1496.4728410481191</v>
      </c>
      <c r="Q2246" s="3">
        <f>MAX(0,MIN(P2246-V2246+W2246,'Power Curve'!$C$39))</f>
        <v>1502.840423261877</v>
      </c>
      <c r="R2246" s="3">
        <f t="shared" si="669"/>
        <v>1322.220016479492</v>
      </c>
      <c r="S2246" s="3">
        <f t="shared" si="670"/>
        <v>180.62040678238509</v>
      </c>
      <c r="T2246" s="3">
        <f t="shared" si="671"/>
        <v>180.62040678238509</v>
      </c>
      <c r="V2246" s="37">
        <f t="array" ref="V2246">SUM(_xlfn.NORM.DIST($AD$3:$AD$1003,$L2246,$AA2246,FALSE)*WindSpeedStep*$AE$3:$AE$1003)/AG2246</f>
        <v>1493.9421044172311</v>
      </c>
      <c r="W2246" s="37">
        <f t="array" ref="W2246">SUM(_xlfn.NORM.DIST($AD$3:$AD$1003,$L2246,$AB2246,FALSE)*WindSpeedStep*$AE$3:$AE$1003)/AH2246</f>
        <v>1500.3096866309891</v>
      </c>
      <c r="Y2246" s="1">
        <f t="shared" si="672"/>
        <v>9</v>
      </c>
      <c r="Z2246" s="99">
        <f>IF(L2246&lt;'Power Curve'!$P$28,'Power Curve'!$Q$28,IF(L2246&gt;'Power Curve'!$P$29,'Power Curve'!$Q$29,INDEX(ReferenceTurbulence,Y2246)+(L2246-INDEX(ReferenceTurbulenceWindSpeed,Y2246))*(INDEX(ReferenceTurbulence,Y2246+1)-INDEX(ReferenceTurbulence,Y2246))/(INDEX(ReferenceTurbulenceWindSpeed,Y2246+1)-INDEX(ReferenceTurbulenceWindSpeed,Y2246))))</f>
        <v>0.12006302549307342</v>
      </c>
      <c r="AA2246" s="100">
        <f t="shared" si="678"/>
        <v>1.1855564838747616</v>
      </c>
      <c r="AB2246" s="29">
        <f t="shared" si="679"/>
        <v>1.1015719407952071</v>
      </c>
      <c r="AG2246" s="40">
        <f t="array" ref="AG2246">SUM(_xlfn.NORM.DIST($AD$3:$AD$1003,$F2246,$AA2246,FALSE)*WindSpeedStep)</f>
        <v>1.000000000000004</v>
      </c>
      <c r="AH2246" s="40">
        <f t="array" ref="AH2246">SUM(_xlfn.NORM.DIST($AD$3:$AD$1003,$F2246,$AB2246,FALSE)*WindSpeedStep)</f>
        <v>1.000000000000004</v>
      </c>
      <c r="AJ2246" s="47">
        <f t="shared" si="673"/>
        <v>10</v>
      </c>
      <c r="AK2246" s="83" t="b">
        <f>COUNTIF('Power Curve'!$D$2:$D$31,AJ2246)&gt;0</f>
        <v>1</v>
      </c>
      <c r="AL2246" s="83" t="b">
        <f t="shared" si="674"/>
        <v>0</v>
      </c>
      <c r="AM2246" s="83" t="b">
        <f t="shared" si="680"/>
        <v>1</v>
      </c>
      <c r="AN2246" s="47" t="str">
        <f t="shared" si="675"/>
        <v>Inner</v>
      </c>
      <c r="AO2246" s="48" t="str">
        <f t="shared" si="676"/>
        <v>0.8-0.9</v>
      </c>
      <c r="AP2246" s="49" t="str">
        <f t="shared" si="681"/>
        <v>16-17</v>
      </c>
      <c r="AQ2246" s="49" t="str">
        <f t="shared" si="682"/>
        <v>Mar</v>
      </c>
      <c r="AR2246" s="48" t="str">
        <f t="shared" si="683"/>
        <v>295-305</v>
      </c>
      <c r="AS2246" s="49" t="str">
        <f t="shared" si="677"/>
        <v>Inner-TI</v>
      </c>
    </row>
    <row r="2247" spans="5:45" x14ac:dyDescent="0.3">
      <c r="E2247" s="15">
        <v>40987.6875</v>
      </c>
      <c r="F2247" s="21">
        <v>9.39</v>
      </c>
      <c r="G2247" s="21">
        <v>1533.740051269534</v>
      </c>
      <c r="H2247" s="42">
        <v>1.1978966843516943</v>
      </c>
      <c r="I2247" s="35">
        <v>298</v>
      </c>
      <c r="J2247" s="43">
        <v>0.12566560170394034</v>
      </c>
      <c r="K2247" s="44">
        <v>0.11564398167515767</v>
      </c>
      <c r="L2247" s="26">
        <f t="shared" si="665"/>
        <v>9.3202311557624178</v>
      </c>
      <c r="M2247" s="26">
        <f t="shared" si="666"/>
        <v>0.7985217457422672</v>
      </c>
      <c r="N2247" s="96">
        <f t="shared" si="667"/>
        <v>10</v>
      </c>
      <c r="O2247" s="26">
        <f t="shared" si="668"/>
        <v>0.33067236061342337</v>
      </c>
      <c r="P2247" s="3">
        <f>IF(L2247&gt;'Power Curve'!$C$37,0,INDEX(Ci,$N2247,1)*POWER(1-O2247,3)+INDEX(Ci,$N2247,2)*3*O2247*POWER(1-O2247,2)+INDEX(Ci,$N2247,3)*3*POWER(O2247,2)*(1-O2247)+INDEX(Ci,$N2247,4)*POWER(O2247,3))</f>
        <v>1306.2362848539617</v>
      </c>
      <c r="Q2247" s="3">
        <f>MAX(0,MIN(P2247-V2247+W2247,'Power Curve'!$C$39))</f>
        <v>1305.4165102034124</v>
      </c>
      <c r="R2247" s="3">
        <f t="shared" si="669"/>
        <v>1533.740051269534</v>
      </c>
      <c r="S2247" s="3">
        <f t="shared" si="670"/>
        <v>-228.32354106612161</v>
      </c>
      <c r="T2247" s="3">
        <f t="shared" si="671"/>
        <v>228.32354106612161</v>
      </c>
      <c r="V2247" s="37">
        <f t="array" ref="V2247">SUM(_xlfn.NORM.DIST($AD$3:$AD$1003,$L2247,$AA2247,FALSE)*WindSpeedStep*$AE$3:$AE$1003)/AG2247</f>
        <v>1315.6206556081347</v>
      </c>
      <c r="W2247" s="37">
        <f t="array" ref="W2247">SUM(_xlfn.NORM.DIST($AD$3:$AD$1003,$L2247,$AB2247,FALSE)*WindSpeedStep*$AE$3:$AE$1003)/AH2247</f>
        <v>1314.8008809575854</v>
      </c>
      <c r="Y2247" s="1">
        <f t="shared" si="672"/>
        <v>9</v>
      </c>
      <c r="Z2247" s="99">
        <f>IF(L2247&lt;'Power Curve'!$P$28,'Power Curve'!$Q$28,IF(L2247&gt;'Power Curve'!$P$29,'Power Curve'!$Q$29,INDEX(ReferenceTurbulence,Y2247)+(L2247-INDEX(ReferenceTurbulenceWindSpeed,Y2247))*(INDEX(ReferenceTurbulence,Y2247+1)-INDEX(ReferenceTurbulence,Y2247))/(INDEX(ReferenceTurbulenceWindSpeed,Y2247+1)-INDEX(ReferenceTurbulenceWindSpeed,Y2247))))</f>
        <v>0.1203721157716014</v>
      </c>
      <c r="AA2247" s="100">
        <f t="shared" si="678"/>
        <v>1.1218959436995199</v>
      </c>
      <c r="AB2247" s="29">
        <f t="shared" si="679"/>
        <v>1.1712324562086955</v>
      </c>
      <c r="AG2247" s="40">
        <f t="array" ref="AG2247">SUM(_xlfn.NORM.DIST($AD$3:$AD$1003,$F2247,$AA2247,FALSE)*WindSpeedStep)</f>
        <v>1.000000000000004</v>
      </c>
      <c r="AH2247" s="40">
        <f t="array" ref="AH2247">SUM(_xlfn.NORM.DIST($AD$3:$AD$1003,$F2247,$AB2247,FALSE)*WindSpeedStep)</f>
        <v>1.0000000000000036</v>
      </c>
      <c r="AJ2247" s="47">
        <f t="shared" si="673"/>
        <v>9</v>
      </c>
      <c r="AK2247" s="83" t="b">
        <f>COUNTIF('Power Curve'!$D$2:$D$31,AJ2247)&gt;0</f>
        <v>1</v>
      </c>
      <c r="AL2247" s="83" t="b">
        <f t="shared" si="674"/>
        <v>0</v>
      </c>
      <c r="AM2247" s="83" t="b">
        <f t="shared" si="680"/>
        <v>1</v>
      </c>
      <c r="AN2247" s="47" t="str">
        <f t="shared" si="675"/>
        <v>Inner</v>
      </c>
      <c r="AO2247" s="48" t="str">
        <f t="shared" si="676"/>
        <v>0.7-0.8</v>
      </c>
      <c r="AP2247" s="49" t="str">
        <f t="shared" si="681"/>
        <v>16-17</v>
      </c>
      <c r="AQ2247" s="49" t="str">
        <f t="shared" si="682"/>
        <v>Mar</v>
      </c>
      <c r="AR2247" s="48" t="str">
        <f t="shared" si="683"/>
        <v>295-305</v>
      </c>
      <c r="AS2247" s="49" t="str">
        <f t="shared" si="677"/>
        <v>Inner-TI</v>
      </c>
    </row>
    <row r="2248" spans="5:45" x14ac:dyDescent="0.3">
      <c r="E2248" s="15">
        <v>40987.694444444445</v>
      </c>
      <c r="F2248" s="21">
        <v>9.1300000000000008</v>
      </c>
      <c r="G2248" s="21">
        <v>1390.270004272458</v>
      </c>
      <c r="H2248" s="42">
        <v>1.1983852779044171</v>
      </c>
      <c r="I2248" s="35">
        <v>291.8</v>
      </c>
      <c r="J2248" s="43">
        <v>0.11719605695509309</v>
      </c>
      <c r="K2248" s="44">
        <v>0.15848907146433305</v>
      </c>
      <c r="L2248" s="26">
        <f t="shared" si="665"/>
        <v>9.0633949001850649</v>
      </c>
      <c r="M2248" s="26">
        <f t="shared" si="666"/>
        <v>0.75882687451064335</v>
      </c>
      <c r="N2248" s="96">
        <f t="shared" si="667"/>
        <v>10</v>
      </c>
      <c r="O2248" s="26">
        <f t="shared" si="668"/>
        <v>5.7672064616717797E-2</v>
      </c>
      <c r="P2248" s="3">
        <f>IF(L2248&gt;'Power Curve'!$C$37,0,INDEX(Ci,$N2248,1)*POWER(1-O2248,3)+INDEX(Ci,$N2248,2)*3*O2248*POWER(1-O2248,2)+INDEX(Ci,$N2248,3)*3*POWER(O2248,2)*(1-O2248)+INDEX(Ci,$N2248,4)*POWER(O2248,3))</f>
        <v>1216.3683071734615</v>
      </c>
      <c r="Q2248" s="3">
        <f>MAX(0,MIN(P2248-V2248+W2248,'Power Curve'!$C$39))</f>
        <v>1216.0030501488748</v>
      </c>
      <c r="R2248" s="3">
        <f t="shared" si="669"/>
        <v>1390.270004272458</v>
      </c>
      <c r="S2248" s="3">
        <f t="shared" si="670"/>
        <v>-174.26695412358322</v>
      </c>
      <c r="T2248" s="3">
        <f t="shared" si="671"/>
        <v>174.26695412358322</v>
      </c>
      <c r="V2248" s="37">
        <f t="array" ref="V2248">SUM(_xlfn.NORM.DIST($AD$3:$AD$1003,$L2248,$AA2248,FALSE)*WindSpeedStep*$AE$3:$AE$1003)/AG2248</f>
        <v>1228.0588727354395</v>
      </c>
      <c r="W2248" s="37">
        <f t="array" ref="W2248">SUM(_xlfn.NORM.DIST($AD$3:$AD$1003,$L2248,$AB2248,FALSE)*WindSpeedStep*$AE$3:$AE$1003)/AH2248</f>
        <v>1227.6936157108528</v>
      </c>
      <c r="Y2248" s="1">
        <f t="shared" si="672"/>
        <v>9</v>
      </c>
      <c r="Z2248" s="99">
        <f>IF(L2248&lt;'Power Curve'!$P$28,'Power Curve'!$Q$28,IF(L2248&gt;'Power Curve'!$P$29,'Power Curve'!$Q$29,INDEX(ReferenceTurbulence,Y2248)+(L2248-INDEX(ReferenceTurbulenceWindSpeed,Y2248))*(INDEX(ReferenceTurbulence,Y2248+1)-INDEX(ReferenceTurbulence,Y2248))/(INDEX(ReferenceTurbulenceWindSpeed,Y2248+1)-INDEX(ReferenceTurbulenceWindSpeed,Y2248))))</f>
        <v>0.12051535417179843</v>
      </c>
      <c r="AA2248" s="100">
        <f t="shared" si="678"/>
        <v>1.0922782463946747</v>
      </c>
      <c r="AB2248" s="29">
        <f t="shared" si="679"/>
        <v>1.0621941449285892</v>
      </c>
      <c r="AG2248" s="40">
        <f t="array" ref="AG2248">SUM(_xlfn.NORM.DIST($AD$3:$AD$1003,$F2248,$AA2248,FALSE)*WindSpeedStep)</f>
        <v>1.0000000000000038</v>
      </c>
      <c r="AH2248" s="40">
        <f t="array" ref="AH2248">SUM(_xlfn.NORM.DIST($AD$3:$AD$1003,$F2248,$AB2248,FALSE)*WindSpeedStep)</f>
        <v>1.0000000000000038</v>
      </c>
      <c r="AJ2248" s="47">
        <f t="shared" si="673"/>
        <v>9</v>
      </c>
      <c r="AK2248" s="83" t="b">
        <f>COUNTIF('Power Curve'!$D$2:$D$31,AJ2248)&gt;0</f>
        <v>1</v>
      </c>
      <c r="AL2248" s="83" t="b">
        <f t="shared" si="674"/>
        <v>0</v>
      </c>
      <c r="AM2248" s="83" t="b">
        <f t="shared" si="680"/>
        <v>1</v>
      </c>
      <c r="AN2248" s="47" t="str">
        <f t="shared" si="675"/>
        <v>Inner</v>
      </c>
      <c r="AO2248" s="48" t="str">
        <f t="shared" si="676"/>
        <v>0.7-0.8</v>
      </c>
      <c r="AP2248" s="49" t="str">
        <f t="shared" si="681"/>
        <v>16-17</v>
      </c>
      <c r="AQ2248" s="49" t="str">
        <f t="shared" si="682"/>
        <v>Mar</v>
      </c>
      <c r="AR2248" s="48" t="str">
        <f t="shared" si="683"/>
        <v>285-295</v>
      </c>
      <c r="AS2248" s="49" t="str">
        <f t="shared" si="677"/>
        <v>Inner-TI</v>
      </c>
    </row>
    <row r="2249" spans="5:45" x14ac:dyDescent="0.3">
      <c r="E2249" s="15">
        <v>40987.701388888891</v>
      </c>
      <c r="F2249" s="21">
        <v>10</v>
      </c>
      <c r="G2249" s="21">
        <v>1522.420059204102</v>
      </c>
      <c r="H2249" s="42">
        <v>1.1991856542544879</v>
      </c>
      <c r="I2249" s="35">
        <v>291</v>
      </c>
      <c r="J2249" s="43">
        <v>0.11200000000000002</v>
      </c>
      <c r="K2249" s="44">
        <v>0.17287195728056001</v>
      </c>
      <c r="L2249" s="26">
        <f t="shared" si="665"/>
        <v>9.929257613903486</v>
      </c>
      <c r="M2249" s="26">
        <f t="shared" si="666"/>
        <v>0.89264874809330652</v>
      </c>
      <c r="N2249" s="96">
        <f t="shared" si="667"/>
        <v>10</v>
      </c>
      <c r="O2249" s="26">
        <f t="shared" si="668"/>
        <v>0.97802801906041392</v>
      </c>
      <c r="P2249" s="3">
        <f>IF(L2249&gt;'Power Curve'!$C$37,0,INDEX(Ci,$N2249,1)*POWER(1-O2249,3)+INDEX(Ci,$N2249,2)*3*O2249*POWER(1-O2249,2)+INDEX(Ci,$N2249,3)*3*POWER(O2249,2)*(1-O2249)+INDEX(Ci,$N2249,4)*POWER(O2249,3))</f>
        <v>1512.9217587416601</v>
      </c>
      <c r="Q2249" s="3">
        <f>MAX(0,MIN(P2249-V2249+W2249,'Power Curve'!$C$39))</f>
        <v>1519.4574089300743</v>
      </c>
      <c r="R2249" s="3">
        <f t="shared" si="669"/>
        <v>1522.420059204102</v>
      </c>
      <c r="S2249" s="3">
        <f t="shared" si="670"/>
        <v>-2.9626502740277374</v>
      </c>
      <c r="T2249" s="3">
        <f t="shared" si="671"/>
        <v>2.9626502740277374</v>
      </c>
      <c r="V2249" s="37">
        <f t="array" ref="V2249">SUM(_xlfn.NORM.DIST($AD$3:$AD$1003,$L2249,$AA2249,FALSE)*WindSpeedStep*$AE$3:$AE$1003)/AG2249</f>
        <v>1510.3222090148531</v>
      </c>
      <c r="W2249" s="37">
        <f t="array" ref="W2249">SUM(_xlfn.NORM.DIST($AD$3:$AD$1003,$L2249,$AB2249,FALSE)*WindSpeedStep*$AE$3:$AE$1003)/AH2249</f>
        <v>1516.8578592032673</v>
      </c>
      <c r="Y2249" s="1">
        <f t="shared" si="672"/>
        <v>9</v>
      </c>
      <c r="Z2249" s="99">
        <f>IF(L2249&lt;'Power Curve'!$P$28,'Power Curve'!$Q$28,IF(L2249&gt;'Power Curve'!$P$29,'Power Curve'!$Q$29,INDEX(ReferenceTurbulence,Y2249)+(L2249-INDEX(ReferenceTurbulenceWindSpeed,Y2249))*(INDEX(ReferenceTurbulence,Y2249+1)-INDEX(ReferenceTurbulence,Y2249))/(INDEX(ReferenceTurbulenceWindSpeed,Y2249+1)-INDEX(ReferenceTurbulenceWindSpeed,Y2249))))</f>
        <v>0.12003245977036556</v>
      </c>
      <c r="AA2249" s="100">
        <f t="shared" si="678"/>
        <v>1.191833215090466</v>
      </c>
      <c r="AB2249" s="29">
        <f t="shared" si="679"/>
        <v>1.1120768527571907</v>
      </c>
      <c r="AG2249" s="40">
        <f t="array" ref="AG2249">SUM(_xlfn.NORM.DIST($AD$3:$AD$1003,$F2249,$AA2249,FALSE)*WindSpeedStep)</f>
        <v>1.0000000000000038</v>
      </c>
      <c r="AH2249" s="40">
        <f t="array" ref="AH2249">SUM(_xlfn.NORM.DIST($AD$3:$AD$1003,$F2249,$AB2249,FALSE)*WindSpeedStep)</f>
        <v>1.0000000000000031</v>
      </c>
      <c r="AJ2249" s="47">
        <f t="shared" si="673"/>
        <v>10</v>
      </c>
      <c r="AK2249" s="83" t="b">
        <f>COUNTIF('Power Curve'!$D$2:$D$31,AJ2249)&gt;0</f>
        <v>1</v>
      </c>
      <c r="AL2249" s="83" t="b">
        <f t="shared" si="674"/>
        <v>0</v>
      </c>
      <c r="AM2249" s="83" t="b">
        <f t="shared" si="680"/>
        <v>1</v>
      </c>
      <c r="AN2249" s="47" t="str">
        <f t="shared" si="675"/>
        <v>Inner</v>
      </c>
      <c r="AO2249" s="48" t="str">
        <f t="shared" si="676"/>
        <v>0.8-0.9</v>
      </c>
      <c r="AP2249" s="49" t="str">
        <f t="shared" si="681"/>
        <v>16-17</v>
      </c>
      <c r="AQ2249" s="49" t="str">
        <f t="shared" si="682"/>
        <v>Mar</v>
      </c>
      <c r="AR2249" s="48" t="str">
        <f t="shared" si="683"/>
        <v>285-295</v>
      </c>
      <c r="AS2249" s="49" t="str">
        <f t="shared" si="677"/>
        <v>Inner-TI</v>
      </c>
    </row>
    <row r="2250" spans="5:45" x14ac:dyDescent="0.3">
      <c r="E2250" s="15">
        <v>40987.708333333336</v>
      </c>
      <c r="F2250" s="21">
        <v>9.66</v>
      </c>
      <c r="G2250" s="21">
        <v>1395.819946289068</v>
      </c>
      <c r="H2250" s="42">
        <v>1.2004887513096481</v>
      </c>
      <c r="I2250" s="35">
        <v>293.8</v>
      </c>
      <c r="J2250" s="43">
        <v>0.13146997929606624</v>
      </c>
      <c r="K2250" s="44">
        <v>0.2234615369110087</v>
      </c>
      <c r="L2250" s="26">
        <f t="shared" si="665"/>
        <v>9.5951358627345922</v>
      </c>
      <c r="M2250" s="26">
        <f t="shared" si="666"/>
        <v>0.84100915438205404</v>
      </c>
      <c r="N2250" s="96">
        <f t="shared" si="667"/>
        <v>10</v>
      </c>
      <c r="O2250" s="26">
        <f t="shared" si="668"/>
        <v>0.62287824955844517</v>
      </c>
      <c r="P2250" s="3">
        <f>IF(L2250&gt;'Power Curve'!$C$37,0,INDEX(Ci,$N2250,1)*POWER(1-O2250,3)+INDEX(Ci,$N2250,2)*3*O2250*POWER(1-O2250,2)+INDEX(Ci,$N2250,3)*3*POWER(O2250,2)*(1-O2250)+INDEX(Ci,$N2250,4)*POWER(O2250,3))</f>
        <v>1404.1795509050864</v>
      </c>
      <c r="Q2250" s="3">
        <f>MAX(0,MIN(P2250-V2250+W2250,'Power Curve'!$C$39))</f>
        <v>1398.9164327103611</v>
      </c>
      <c r="R2250" s="3">
        <f t="shared" si="669"/>
        <v>1395.819946289068</v>
      </c>
      <c r="S2250" s="3">
        <f t="shared" si="670"/>
        <v>3.0964864212930934</v>
      </c>
      <c r="T2250" s="3">
        <f t="shared" si="671"/>
        <v>3.0964864212930934</v>
      </c>
      <c r="V2250" s="37">
        <f t="array" ref="V2250">SUM(_xlfn.NORM.DIST($AD$3:$AD$1003,$L2250,$AA2250,FALSE)*WindSpeedStep*$AE$3:$AE$1003)/AG2250</f>
        <v>1406.57277866207</v>
      </c>
      <c r="W2250" s="37">
        <f t="array" ref="W2250">SUM(_xlfn.NORM.DIST($AD$3:$AD$1003,$L2250,$AB2250,FALSE)*WindSpeedStep*$AE$3:$AE$1003)/AH2250</f>
        <v>1401.3096604673447</v>
      </c>
      <c r="Y2250" s="1">
        <f t="shared" si="672"/>
        <v>9</v>
      </c>
      <c r="Z2250" s="99">
        <f>IF(L2250&lt;'Power Curve'!$P$28,'Power Curve'!$Q$28,IF(L2250&gt;'Power Curve'!$P$29,'Power Curve'!$Q$29,INDEX(ReferenceTurbulence,Y2250)+(L2250-INDEX(ReferenceTurbulenceWindSpeed,Y2250))*(INDEX(ReferenceTurbulence,Y2250+1)-INDEX(ReferenceTurbulence,Y2250))/(INDEX(ReferenceTurbulenceWindSpeed,Y2250+1)-INDEX(ReferenceTurbulenceWindSpeed,Y2250))))</f>
        <v>0.12021880053834194</v>
      </c>
      <c r="AA2250" s="100">
        <f t="shared" si="678"/>
        <v>1.1535157244203815</v>
      </c>
      <c r="AB2250" s="29">
        <f t="shared" si="679"/>
        <v>1.2614723132166594</v>
      </c>
      <c r="AG2250" s="40">
        <f t="array" ref="AG2250">SUM(_xlfn.NORM.DIST($AD$3:$AD$1003,$F2250,$AA2250,FALSE)*WindSpeedStep)</f>
        <v>1.0000000000000036</v>
      </c>
      <c r="AH2250" s="40">
        <f t="array" ref="AH2250">SUM(_xlfn.NORM.DIST($AD$3:$AD$1003,$F2250,$AB2250,FALSE)*WindSpeedStep)</f>
        <v>0.99999999999999656</v>
      </c>
      <c r="AJ2250" s="47">
        <f t="shared" si="673"/>
        <v>10</v>
      </c>
      <c r="AK2250" s="83" t="b">
        <f>COUNTIF('Power Curve'!$D$2:$D$31,AJ2250)&gt;0</f>
        <v>1</v>
      </c>
      <c r="AL2250" s="83" t="b">
        <f t="shared" si="674"/>
        <v>0</v>
      </c>
      <c r="AM2250" s="83" t="b">
        <f t="shared" si="680"/>
        <v>1</v>
      </c>
      <c r="AN2250" s="47" t="str">
        <f t="shared" si="675"/>
        <v>Inner</v>
      </c>
      <c r="AO2250" s="48" t="str">
        <f t="shared" si="676"/>
        <v>0.8-0.9</v>
      </c>
      <c r="AP2250" s="49" t="str">
        <f t="shared" si="681"/>
        <v>17-18</v>
      </c>
      <c r="AQ2250" s="49" t="str">
        <f t="shared" si="682"/>
        <v>Mar</v>
      </c>
      <c r="AR2250" s="48" t="str">
        <f t="shared" si="683"/>
        <v>285-295</v>
      </c>
      <c r="AS2250" s="49" t="str">
        <f t="shared" si="677"/>
        <v>Inner-TI</v>
      </c>
    </row>
    <row r="2251" spans="5:45" x14ac:dyDescent="0.3">
      <c r="E2251" s="15">
        <v>40987.715277777781</v>
      </c>
      <c r="F2251" s="21">
        <v>10.09</v>
      </c>
      <c r="G2251" s="21">
        <v>1425.6199798583959</v>
      </c>
      <c r="H2251" s="42">
        <v>1.2011131932606778</v>
      </c>
      <c r="I2251" s="35">
        <v>294</v>
      </c>
      <c r="J2251" s="43">
        <v>0.11892963330029732</v>
      </c>
      <c r="K2251" s="44">
        <v>0.21006323649032166</v>
      </c>
      <c r="L2251" s="26">
        <f t="shared" si="665"/>
        <v>10.023985946868009</v>
      </c>
      <c r="M2251" s="26">
        <f t="shared" si="666"/>
        <v>0.90728931731730644</v>
      </c>
      <c r="N2251" s="96">
        <f t="shared" si="667"/>
        <v>11</v>
      </c>
      <c r="O2251" s="26">
        <f t="shared" si="668"/>
        <v>7.187302462471086E-2</v>
      </c>
      <c r="P2251" s="3">
        <f>IF(L2251&gt;'Power Curve'!$C$37,0,INDEX(Ci,$N2251,1)*POWER(1-O2251,3)+INDEX(Ci,$N2251,2)*3*O2251*POWER(1-O2251,2)+INDEX(Ci,$N2251,3)*3*POWER(O2251,2)*(1-O2251)+INDEX(Ci,$N2251,4)*POWER(O2251,3))</f>
        <v>1540.2948663188633</v>
      </c>
      <c r="Q2251" s="3">
        <f>MAX(0,MIN(P2251-V2251+W2251,'Power Curve'!$C$39))</f>
        <v>1541.3076773494777</v>
      </c>
      <c r="R2251" s="3">
        <f t="shared" si="669"/>
        <v>1425.6199798583959</v>
      </c>
      <c r="S2251" s="3">
        <f t="shared" si="670"/>
        <v>115.68769749108174</v>
      </c>
      <c r="T2251" s="3">
        <f t="shared" si="671"/>
        <v>115.68769749108174</v>
      </c>
      <c r="V2251" s="37">
        <f t="array" ref="V2251">SUM(_xlfn.NORM.DIST($AD$3:$AD$1003,$L2251,$AA2251,FALSE)*WindSpeedStep*$AE$3:$AE$1003)/AG2251</f>
        <v>1537.9295499539501</v>
      </c>
      <c r="W2251" s="37">
        <f t="array" ref="W2251">SUM(_xlfn.NORM.DIST($AD$3:$AD$1003,$L2251,$AB2251,FALSE)*WindSpeedStep*$AE$3:$AE$1003)/AH2251</f>
        <v>1538.9423609845644</v>
      </c>
      <c r="Y2251" s="1">
        <f t="shared" si="672"/>
        <v>10</v>
      </c>
      <c r="Z2251" s="99">
        <f>IF(L2251&lt;'Power Curve'!$P$28,'Power Curve'!$Q$28,IF(L2251&gt;'Power Curve'!$P$29,'Power Curve'!$Q$29,INDEX(ReferenceTurbulence,Y2251)+(L2251-INDEX(ReferenceTurbulenceWindSpeed,Y2251))*(INDEX(ReferenceTurbulence,Y2251+1)-INDEX(ReferenceTurbulence,Y2251))/(INDEX(ReferenceTurbulenceWindSpeed,Y2251+1)-INDEX(ReferenceTurbulenceWindSpeed,Y2251))))</f>
        <v>0.1200190434742896</v>
      </c>
      <c r="AA2251" s="100">
        <f t="shared" si="678"/>
        <v>1.2030692051428196</v>
      </c>
      <c r="AB2251" s="29">
        <f t="shared" si="679"/>
        <v>1.1921489728683461</v>
      </c>
      <c r="AG2251" s="40">
        <f t="array" ref="AG2251">SUM(_xlfn.NORM.DIST($AD$3:$AD$1003,$F2251,$AA2251,FALSE)*WindSpeedStep)</f>
        <v>1.0000000000000038</v>
      </c>
      <c r="AH2251" s="40">
        <f t="array" ref="AH2251">SUM(_xlfn.NORM.DIST($AD$3:$AD$1003,$F2251,$AB2251,FALSE)*WindSpeedStep)</f>
        <v>1.0000000000000036</v>
      </c>
      <c r="AJ2251" s="47">
        <f t="shared" si="673"/>
        <v>10</v>
      </c>
      <c r="AK2251" s="83" t="b">
        <f>COUNTIF('Power Curve'!$D$2:$D$31,AJ2251)&gt;0</f>
        <v>1</v>
      </c>
      <c r="AL2251" s="83" t="b">
        <f t="shared" si="674"/>
        <v>0</v>
      </c>
      <c r="AM2251" s="83" t="b">
        <f t="shared" si="680"/>
        <v>1</v>
      </c>
      <c r="AN2251" s="47" t="str">
        <f t="shared" si="675"/>
        <v>Inner</v>
      </c>
      <c r="AO2251" s="48" t="str">
        <f t="shared" si="676"/>
        <v>0.9-1.0</v>
      </c>
      <c r="AP2251" s="49" t="str">
        <f t="shared" si="681"/>
        <v>17-18</v>
      </c>
      <c r="AQ2251" s="49" t="str">
        <f t="shared" si="682"/>
        <v>Mar</v>
      </c>
      <c r="AR2251" s="48" t="str">
        <f t="shared" si="683"/>
        <v>285-295</v>
      </c>
      <c r="AS2251" s="49" t="str">
        <f t="shared" si="677"/>
        <v>Inner-TI</v>
      </c>
    </row>
    <row r="2252" spans="5:45" x14ac:dyDescent="0.3">
      <c r="E2252" s="15">
        <v>40987.722222222219</v>
      </c>
      <c r="F2252" s="21">
        <v>9.5399999999999991</v>
      </c>
      <c r="G2252" s="21">
        <v>1252.120048522954</v>
      </c>
      <c r="H2252" s="42">
        <v>1.2015149637606781</v>
      </c>
      <c r="I2252" s="35">
        <v>291.60000000000002</v>
      </c>
      <c r="J2252" s="43">
        <v>0.11635220125786165</v>
      </c>
      <c r="K2252" s="44">
        <v>0.20870869637831688</v>
      </c>
      <c r="L2252" s="26">
        <f t="shared" si="665"/>
        <v>9.4786409622514238</v>
      </c>
      <c r="M2252" s="26">
        <f t="shared" si="666"/>
        <v>0.82300449198178216</v>
      </c>
      <c r="N2252" s="96">
        <f t="shared" si="667"/>
        <v>10</v>
      </c>
      <c r="O2252" s="26">
        <f t="shared" si="668"/>
        <v>0.49905171952856242</v>
      </c>
      <c r="P2252" s="3">
        <f>IF(L2252&gt;'Power Curve'!$C$37,0,INDEX(Ci,$N2252,1)*POWER(1-O2252,3)+INDEX(Ci,$N2252,2)*3*O2252*POWER(1-O2252,2)+INDEX(Ci,$N2252,3)*3*POWER(O2252,2)*(1-O2252)+INDEX(Ci,$N2252,4)*POWER(O2252,3))</f>
        <v>1363.0073963946734</v>
      </c>
      <c r="Q2252" s="3">
        <f>MAX(0,MIN(P2252-V2252+W2252,'Power Curve'!$C$39))</f>
        <v>1364.1758372977108</v>
      </c>
      <c r="R2252" s="3">
        <f t="shared" si="669"/>
        <v>1252.120048522954</v>
      </c>
      <c r="S2252" s="3">
        <f t="shared" si="670"/>
        <v>112.05578877475682</v>
      </c>
      <c r="T2252" s="3">
        <f t="shared" si="671"/>
        <v>112.05578877475682</v>
      </c>
      <c r="V2252" s="37">
        <f t="array" ref="V2252">SUM(_xlfn.NORM.DIST($AD$3:$AD$1003,$L2252,$AA2252,FALSE)*WindSpeedStep*$AE$3:$AE$1003)/AG2252</f>
        <v>1368.5135863626069</v>
      </c>
      <c r="W2252" s="37">
        <f t="array" ref="W2252">SUM(_xlfn.NORM.DIST($AD$3:$AD$1003,$L2252,$AB2252,FALSE)*WindSpeedStep*$AE$3:$AE$1003)/AH2252</f>
        <v>1369.6820272656444</v>
      </c>
      <c r="Y2252" s="1">
        <f t="shared" si="672"/>
        <v>9</v>
      </c>
      <c r="Z2252" s="99">
        <f>IF(L2252&lt;'Power Curve'!$P$28,'Power Curve'!$Q$28,IF(L2252&gt;'Power Curve'!$P$29,'Power Curve'!$Q$29,INDEX(ReferenceTurbulence,Y2252)+(L2252-INDEX(ReferenceTurbulenceWindSpeed,Y2252))*(INDEX(ReferenceTurbulence,Y2252+1)-INDEX(ReferenceTurbulence,Y2252))/(INDEX(ReferenceTurbulenceWindSpeed,Y2252+1)-INDEX(ReferenceTurbulenceWindSpeed,Y2252))))</f>
        <v>0.12028377011648352</v>
      </c>
      <c r="AA2252" s="100">
        <f t="shared" si="678"/>
        <v>1.1401266705201343</v>
      </c>
      <c r="AB2252" s="29">
        <f t="shared" si="679"/>
        <v>1.102860740890889</v>
      </c>
      <c r="AG2252" s="40">
        <f t="array" ref="AG2252">SUM(_xlfn.NORM.DIST($AD$3:$AD$1003,$F2252,$AA2252,FALSE)*WindSpeedStep)</f>
        <v>1.0000000000000033</v>
      </c>
      <c r="AH2252" s="40">
        <f t="array" ref="AH2252">SUM(_xlfn.NORM.DIST($AD$3:$AD$1003,$F2252,$AB2252,FALSE)*WindSpeedStep)</f>
        <v>1.000000000000004</v>
      </c>
      <c r="AJ2252" s="47">
        <f t="shared" si="673"/>
        <v>9</v>
      </c>
      <c r="AK2252" s="83" t="b">
        <f>COUNTIF('Power Curve'!$D$2:$D$31,AJ2252)&gt;0</f>
        <v>1</v>
      </c>
      <c r="AL2252" s="83" t="b">
        <f t="shared" si="674"/>
        <v>0</v>
      </c>
      <c r="AM2252" s="83" t="b">
        <f t="shared" si="680"/>
        <v>1</v>
      </c>
      <c r="AN2252" s="47" t="str">
        <f t="shared" si="675"/>
        <v>Inner</v>
      </c>
      <c r="AO2252" s="48" t="str">
        <f t="shared" si="676"/>
        <v>0.8-0.9</v>
      </c>
      <c r="AP2252" s="49" t="str">
        <f t="shared" si="681"/>
        <v>17-18</v>
      </c>
      <c r="AQ2252" s="49" t="str">
        <f t="shared" si="682"/>
        <v>Mar</v>
      </c>
      <c r="AR2252" s="48" t="str">
        <f t="shared" si="683"/>
        <v>285-295</v>
      </c>
      <c r="AS2252" s="49" t="str">
        <f t="shared" si="677"/>
        <v>Inner-TI</v>
      </c>
    </row>
    <row r="2253" spans="5:45" x14ac:dyDescent="0.3">
      <c r="E2253" s="15">
        <v>40987.729166666664</v>
      </c>
      <c r="F2253" s="21">
        <v>9.0299999999999994</v>
      </c>
      <c r="G2253" s="21">
        <v>1369.3699569702171</v>
      </c>
      <c r="H2253" s="42">
        <v>1.2023301957634098</v>
      </c>
      <c r="I2253" s="35">
        <v>294.5</v>
      </c>
      <c r="J2253" s="43">
        <v>0.12846068660022147</v>
      </c>
      <c r="K2253" s="44">
        <v>0.19108231943328785</v>
      </c>
      <c r="L2253" s="26">
        <f t="shared" si="665"/>
        <v>8.973949863332539</v>
      </c>
      <c r="M2253" s="26">
        <f t="shared" si="666"/>
        <v>0.74500285573187885</v>
      </c>
      <c r="N2253" s="96">
        <f t="shared" si="667"/>
        <v>9</v>
      </c>
      <c r="O2253" s="26">
        <f t="shared" si="668"/>
        <v>0.96482822162908832</v>
      </c>
      <c r="P2253" s="3">
        <f>IF(L2253&gt;'Power Curve'!$C$37,0,INDEX(Ci,$N2253,1)*POWER(1-O2253,3)+INDEX(Ci,$N2253,2)*3*O2253*POWER(1-O2253,2)+INDEX(Ci,$N2253,3)*3*POWER(O2253,2)*(1-O2253)+INDEX(Ci,$N2253,4)*POWER(O2253,3))</f>
        <v>1186.736034505014</v>
      </c>
      <c r="Q2253" s="3">
        <f>MAX(0,MIN(P2253-V2253+W2253,'Power Curve'!$C$39))</f>
        <v>1187.9192479845169</v>
      </c>
      <c r="R2253" s="3">
        <f t="shared" si="669"/>
        <v>1369.3699569702171</v>
      </c>
      <c r="S2253" s="3">
        <f t="shared" si="670"/>
        <v>-181.4507089857002</v>
      </c>
      <c r="T2253" s="3">
        <f t="shared" si="671"/>
        <v>181.4507089857002</v>
      </c>
      <c r="V2253" s="37">
        <f t="array" ref="V2253">SUM(_xlfn.NORM.DIST($AD$3:$AD$1003,$L2253,$AA2253,FALSE)*WindSpeedStep*$AE$3:$AE$1003)/AG2253</f>
        <v>1197.3056506422979</v>
      </c>
      <c r="W2253" s="37">
        <f t="array" ref="W2253">SUM(_xlfn.NORM.DIST($AD$3:$AD$1003,$L2253,$AB2253,FALSE)*WindSpeedStep*$AE$3:$AE$1003)/AH2253</f>
        <v>1198.4888641218008</v>
      </c>
      <c r="Y2253" s="1">
        <f t="shared" si="672"/>
        <v>8</v>
      </c>
      <c r="Z2253" s="99">
        <f>IF(L2253&lt;'Power Curve'!$P$28,'Power Curve'!$Q$28,IF(L2253&gt;'Power Curve'!$P$29,'Power Curve'!$Q$29,INDEX(ReferenceTurbulence,Y2253)+(L2253-INDEX(ReferenceTurbulenceWindSpeed,Y2253))*(INDEX(ReferenceTurbulence,Y2253+1)-INDEX(ReferenceTurbulence,Y2253))/(INDEX(ReferenceTurbulenceWindSpeed,Y2253+1)-INDEX(ReferenceTurbulenceWindSpeed,Y2253))))</f>
        <v>0.12050518921280541</v>
      </c>
      <c r="AA2253" s="100">
        <f t="shared" si="678"/>
        <v>1.0814075262671168</v>
      </c>
      <c r="AB2253" s="29">
        <f t="shared" si="679"/>
        <v>1.1527997609596616</v>
      </c>
      <c r="AG2253" s="40">
        <f t="array" ref="AG2253">SUM(_xlfn.NORM.DIST($AD$3:$AD$1003,$F2253,$AA2253,FALSE)*WindSpeedStep)</f>
        <v>1.0000000000000033</v>
      </c>
      <c r="AH2253" s="40">
        <f t="array" ref="AH2253">SUM(_xlfn.NORM.DIST($AD$3:$AD$1003,$F2253,$AB2253,FALSE)*WindSpeedStep)</f>
        <v>1.0000000000000022</v>
      </c>
      <c r="AJ2253" s="47">
        <f t="shared" si="673"/>
        <v>9</v>
      </c>
      <c r="AK2253" s="83" t="b">
        <f>COUNTIF('Power Curve'!$D$2:$D$31,AJ2253)&gt;0</f>
        <v>1</v>
      </c>
      <c r="AL2253" s="83" t="b">
        <f t="shared" si="674"/>
        <v>0</v>
      </c>
      <c r="AM2253" s="83" t="b">
        <f t="shared" si="680"/>
        <v>1</v>
      </c>
      <c r="AN2253" s="47" t="str">
        <f t="shared" si="675"/>
        <v>Inner</v>
      </c>
      <c r="AO2253" s="48" t="str">
        <f t="shared" si="676"/>
        <v>0.7-0.8</v>
      </c>
      <c r="AP2253" s="49" t="str">
        <f t="shared" si="681"/>
        <v>17-18</v>
      </c>
      <c r="AQ2253" s="49" t="str">
        <f t="shared" si="682"/>
        <v>Mar</v>
      </c>
      <c r="AR2253" s="48" t="str">
        <f t="shared" si="683"/>
        <v>285-295</v>
      </c>
      <c r="AS2253" s="49" t="str">
        <f t="shared" si="677"/>
        <v>Inner-TI</v>
      </c>
    </row>
    <row r="2254" spans="5:45" x14ac:dyDescent="0.3">
      <c r="E2254" s="15">
        <v>40987.736111111109</v>
      </c>
      <c r="F2254" s="21">
        <v>9.2899999999999991</v>
      </c>
      <c r="G2254" s="21">
        <v>1267.6700210571289</v>
      </c>
      <c r="H2254" s="42">
        <v>1.2026879407603279</v>
      </c>
      <c r="I2254" s="35">
        <v>295.2</v>
      </c>
      <c r="J2254" s="43">
        <v>0.1141011840688913</v>
      </c>
      <c r="K2254" s="44">
        <v>0.20292547419738879</v>
      </c>
      <c r="L2254" s="26">
        <f t="shared" si="665"/>
        <v>9.2332515983297139</v>
      </c>
      <c r="M2254" s="26">
        <f t="shared" si="666"/>
        <v>0.78507877475550569</v>
      </c>
      <c r="N2254" s="96">
        <f t="shared" si="667"/>
        <v>10</v>
      </c>
      <c r="O2254" s="26">
        <f t="shared" si="668"/>
        <v>0.23821872757235504</v>
      </c>
      <c r="P2254" s="3">
        <f>IF(L2254&gt;'Power Curve'!$C$37,0,INDEX(Ci,$N2254,1)*POWER(1-O2254,3)+INDEX(Ci,$N2254,2)*3*O2254*POWER(1-O2254,2)+INDEX(Ci,$N2254,3)*3*POWER(O2254,2)*(1-O2254)+INDEX(Ci,$N2254,4)*POWER(O2254,3))</f>
        <v>1275.2380594210699</v>
      </c>
      <c r="Q2254" s="3">
        <f>MAX(0,MIN(P2254-V2254+W2254,'Power Curve'!$C$39))</f>
        <v>1275.4423316061786</v>
      </c>
      <c r="R2254" s="3">
        <f t="shared" si="669"/>
        <v>1267.6700210571289</v>
      </c>
      <c r="S2254" s="3">
        <f t="shared" si="670"/>
        <v>7.7723105490497346</v>
      </c>
      <c r="T2254" s="3">
        <f t="shared" si="671"/>
        <v>7.7723105490497346</v>
      </c>
      <c r="V2254" s="37">
        <f t="array" ref="V2254">SUM(_xlfn.NORM.DIST($AD$3:$AD$1003,$L2254,$AA2254,FALSE)*WindSpeedStep*$AE$3:$AE$1003)/AG2254</f>
        <v>1286.1531195740117</v>
      </c>
      <c r="W2254" s="37">
        <f t="array" ref="W2254">SUM(_xlfn.NORM.DIST($AD$3:$AD$1003,$L2254,$AB2254,FALSE)*WindSpeedStep*$AE$3:$AE$1003)/AH2254</f>
        <v>1286.3573917591204</v>
      </c>
      <c r="Y2254" s="1">
        <f t="shared" si="672"/>
        <v>9</v>
      </c>
      <c r="Z2254" s="99">
        <f>IF(L2254&lt;'Power Curve'!$P$28,'Power Curve'!$Q$28,IF(L2254&gt;'Power Curve'!$P$29,'Power Curve'!$Q$29,INDEX(ReferenceTurbulence,Y2254)+(L2254-INDEX(ReferenceTurbulenceWindSpeed,Y2254))*(INDEX(ReferenceTurbulence,Y2254+1)-INDEX(ReferenceTurbulence,Y2254))/(INDEX(ReferenceTurbulenceWindSpeed,Y2254+1)-INDEX(ReferenceTurbulenceWindSpeed,Y2254))))</f>
        <v>0.12042062454863718</v>
      </c>
      <c r="AA2254" s="100">
        <f t="shared" si="678"/>
        <v>1.1118739240855666</v>
      </c>
      <c r="AB2254" s="29">
        <f t="shared" si="679"/>
        <v>1.0535249401754034</v>
      </c>
      <c r="AG2254" s="40">
        <f t="array" ref="AG2254">SUM(_xlfn.NORM.DIST($AD$3:$AD$1003,$F2254,$AA2254,FALSE)*WindSpeedStep)</f>
        <v>1.0000000000000038</v>
      </c>
      <c r="AH2254" s="40">
        <f t="array" ref="AH2254">SUM(_xlfn.NORM.DIST($AD$3:$AD$1003,$F2254,$AB2254,FALSE)*WindSpeedStep)</f>
        <v>1.000000000000004</v>
      </c>
      <c r="AJ2254" s="47">
        <f t="shared" si="673"/>
        <v>9</v>
      </c>
      <c r="AK2254" s="83" t="b">
        <f>COUNTIF('Power Curve'!$D$2:$D$31,AJ2254)&gt;0</f>
        <v>1</v>
      </c>
      <c r="AL2254" s="83" t="b">
        <f t="shared" si="674"/>
        <v>0</v>
      </c>
      <c r="AM2254" s="83" t="b">
        <f t="shared" si="680"/>
        <v>1</v>
      </c>
      <c r="AN2254" s="47" t="str">
        <f t="shared" si="675"/>
        <v>Inner</v>
      </c>
      <c r="AO2254" s="48" t="str">
        <f t="shared" si="676"/>
        <v>0.7-0.8</v>
      </c>
      <c r="AP2254" s="49" t="str">
        <f t="shared" si="681"/>
        <v>17-18</v>
      </c>
      <c r="AQ2254" s="49" t="str">
        <f t="shared" si="682"/>
        <v>Mar</v>
      </c>
      <c r="AR2254" s="48" t="str">
        <f t="shared" si="683"/>
        <v>295-305</v>
      </c>
      <c r="AS2254" s="49" t="str">
        <f t="shared" si="677"/>
        <v>Inner-TI</v>
      </c>
    </row>
    <row r="2255" spans="5:45" x14ac:dyDescent="0.3">
      <c r="E2255" s="15">
        <v>40987.743055555555</v>
      </c>
      <c r="F2255" s="21">
        <v>8.86</v>
      </c>
      <c r="G2255" s="21">
        <v>1272.1300354003911</v>
      </c>
      <c r="H2255" s="42">
        <v>1.2028668920372771</v>
      </c>
      <c r="I2255" s="35">
        <v>296</v>
      </c>
      <c r="J2255" s="43">
        <v>0.12866817155756208</v>
      </c>
      <c r="K2255" s="44">
        <v>0.29314207419340949</v>
      </c>
      <c r="L2255" s="26">
        <f t="shared" si="665"/>
        <v>8.806315002238394</v>
      </c>
      <c r="M2255" s="26">
        <f t="shared" si="666"/>
        <v>0.71909434756544077</v>
      </c>
      <c r="N2255" s="96">
        <f t="shared" si="667"/>
        <v>9</v>
      </c>
      <c r="O2255" s="26">
        <f t="shared" si="668"/>
        <v>0.79726907006845404</v>
      </c>
      <c r="P2255" s="3">
        <f>IF(L2255&gt;'Power Curve'!$C$37,0,INDEX(Ci,$N2255,1)*POWER(1-O2255,3)+INDEX(Ci,$N2255,2)*3*O2255*POWER(1-O2255,2)+INDEX(Ci,$N2255,3)*3*POWER(O2255,2)*(1-O2255)+INDEX(Ci,$N2255,4)*POWER(O2255,3))</f>
        <v>1131.8404993592353</v>
      </c>
      <c r="Q2255" s="3">
        <f>MAX(0,MIN(P2255-V2255+W2255,'Power Curve'!$C$39))</f>
        <v>1134.0351512182499</v>
      </c>
      <c r="R2255" s="3">
        <f t="shared" si="669"/>
        <v>1272.1300354003911</v>
      </c>
      <c r="S2255" s="3">
        <f t="shared" si="670"/>
        <v>-138.09488418214119</v>
      </c>
      <c r="T2255" s="3">
        <f t="shared" si="671"/>
        <v>138.09488418214119</v>
      </c>
      <c r="V2255" s="37">
        <f t="array" ref="V2255">SUM(_xlfn.NORM.DIST($AD$3:$AD$1003,$L2255,$AA2255,FALSE)*WindSpeedStep*$AE$3:$AE$1003)/AG2255</f>
        <v>1139.6313105475417</v>
      </c>
      <c r="W2255" s="37">
        <f t="array" ref="W2255">SUM(_xlfn.NORM.DIST($AD$3:$AD$1003,$L2255,$AB2255,FALSE)*WindSpeedStep*$AE$3:$AE$1003)/AH2255</f>
        <v>1141.8259624065563</v>
      </c>
      <c r="Y2255" s="1">
        <f t="shared" si="672"/>
        <v>8</v>
      </c>
      <c r="Z2255" s="99">
        <f>IF(L2255&lt;'Power Curve'!$P$28,'Power Curve'!$Q$28,IF(L2255&gt;'Power Curve'!$P$29,'Power Curve'!$Q$29,INDEX(ReferenceTurbulence,Y2255)+(L2255-INDEX(ReferenceTurbulenceWindSpeed,Y2255))*(INDEX(ReferenceTurbulence,Y2255+1)-INDEX(ReferenceTurbulence,Y2255))/(INDEX(ReferenceTurbulenceWindSpeed,Y2255+1)-INDEX(ReferenceTurbulenceWindSpeed,Y2255))))</f>
        <v>0.12031260613970185</v>
      </c>
      <c r="AA2255" s="100">
        <f t="shared" si="678"/>
        <v>1.0595107084064554</v>
      </c>
      <c r="AB2255" s="29">
        <f t="shared" si="679"/>
        <v>1.1330924494979424</v>
      </c>
      <c r="AG2255" s="40">
        <f t="array" ref="AG2255">SUM(_xlfn.NORM.DIST($AD$3:$AD$1003,$F2255,$AA2255,FALSE)*WindSpeedStep)</f>
        <v>1.0000000000000038</v>
      </c>
      <c r="AH2255" s="40">
        <f t="array" ref="AH2255">SUM(_xlfn.NORM.DIST($AD$3:$AD$1003,$F2255,$AB2255,FALSE)*WindSpeedStep)</f>
        <v>1.0000000000000016</v>
      </c>
      <c r="AJ2255" s="47">
        <f t="shared" si="673"/>
        <v>9</v>
      </c>
      <c r="AK2255" s="83" t="b">
        <f>COUNTIF('Power Curve'!$D$2:$D$31,AJ2255)&gt;0</f>
        <v>1</v>
      </c>
      <c r="AL2255" s="83" t="b">
        <f t="shared" si="674"/>
        <v>0</v>
      </c>
      <c r="AM2255" s="83" t="b">
        <f t="shared" si="680"/>
        <v>1</v>
      </c>
      <c r="AN2255" s="47" t="str">
        <f t="shared" si="675"/>
        <v>Inner</v>
      </c>
      <c r="AO2255" s="48" t="str">
        <f t="shared" si="676"/>
        <v>0.7-0.8</v>
      </c>
      <c r="AP2255" s="49" t="str">
        <f t="shared" si="681"/>
        <v>17-18</v>
      </c>
      <c r="AQ2255" s="49" t="str">
        <f t="shared" si="682"/>
        <v>Mar</v>
      </c>
      <c r="AR2255" s="48" t="str">
        <f t="shared" si="683"/>
        <v>295-305</v>
      </c>
      <c r="AS2255" s="49" t="str">
        <f t="shared" si="677"/>
        <v>Inner-TI</v>
      </c>
    </row>
    <row r="2256" spans="5:45" x14ac:dyDescent="0.3">
      <c r="E2256" s="15">
        <v>40987.75</v>
      </c>
      <c r="F2256" s="21">
        <v>7.08</v>
      </c>
      <c r="G2256" s="21">
        <v>659.63000965118408</v>
      </c>
      <c r="H2256" s="42">
        <v>1.2034700458957008</v>
      </c>
      <c r="I2256" s="35">
        <v>302.89999999999998</v>
      </c>
      <c r="J2256" s="43">
        <v>0.18361581920903955</v>
      </c>
      <c r="K2256" s="44">
        <v>0.29407761862623572</v>
      </c>
      <c r="L2256" s="26">
        <f t="shared" si="665"/>
        <v>7.0382764843295638</v>
      </c>
      <c r="M2256" s="26">
        <f t="shared" si="666"/>
        <v>0.44583829520952661</v>
      </c>
      <c r="N2256" s="96">
        <f t="shared" si="667"/>
        <v>8</v>
      </c>
      <c r="O2256" s="26">
        <f t="shared" si="668"/>
        <v>2.3301407616923953E-2</v>
      </c>
      <c r="P2256" s="3">
        <f>IF(L2256&gt;'Power Curve'!$C$37,0,INDEX(Ci,$N2256,1)*POWER(1-O2256,3)+INDEX(Ci,$N2256,2)*3*O2256*POWER(1-O2256,2)+INDEX(Ci,$N2256,3)*3*POWER(O2256,2)*(1-O2256)+INDEX(Ci,$N2256,4)*POWER(O2256,3))</f>
        <v>606.27948408915893</v>
      </c>
      <c r="Q2256" s="3">
        <f>MAX(0,MIN(P2256-V2256+W2256,'Power Curve'!$C$39))</f>
        <v>631.22959411549039</v>
      </c>
      <c r="R2256" s="3">
        <f t="shared" si="669"/>
        <v>659.63000965118408</v>
      </c>
      <c r="S2256" s="3">
        <f t="shared" si="670"/>
        <v>-28.400415535693696</v>
      </c>
      <c r="T2256" s="3">
        <f t="shared" si="671"/>
        <v>28.400415535693696</v>
      </c>
      <c r="V2256" s="37">
        <f t="array" ref="V2256">SUM(_xlfn.NORM.DIST($AD$3:$AD$1003,$L2256,$AA2256,FALSE)*WindSpeedStep*$AE$3:$AE$1003)/AG2256</f>
        <v>603.61791184641925</v>
      </c>
      <c r="W2256" s="37">
        <f t="array" ref="W2256">SUM(_xlfn.NORM.DIST($AD$3:$AD$1003,$L2256,$AB2256,FALSE)*WindSpeedStep*$AE$3:$AE$1003)/AH2256</f>
        <v>628.56802187275071</v>
      </c>
      <c r="Y2256" s="1">
        <f t="shared" si="672"/>
        <v>7</v>
      </c>
      <c r="Z2256" s="99">
        <f>IF(L2256&lt;'Power Curve'!$P$28,'Power Curve'!$Q$28,IF(L2256&gt;'Power Curve'!$P$29,'Power Curve'!$Q$29,INDEX(ReferenceTurbulence,Y2256)+(L2256-INDEX(ReferenceTurbulenceWindSpeed,Y2256))*(INDEX(ReferenceTurbulence,Y2256+1)-INDEX(ReferenceTurbulence,Y2256))/(INDEX(ReferenceTurbulenceWindSpeed,Y2256+1)-INDEX(ReferenceTurbulenceWindSpeed,Y2256))))</f>
        <v>0.11966579805986992</v>
      </c>
      <c r="AA2256" s="100">
        <f t="shared" si="678"/>
        <v>0.84224097246331275</v>
      </c>
      <c r="AB2256" s="29">
        <f t="shared" si="679"/>
        <v>1.2923389024898917</v>
      </c>
      <c r="AG2256" s="40">
        <f t="array" ref="AG2256">SUM(_xlfn.NORM.DIST($AD$3:$AD$1003,$F2256,$AA2256,FALSE)*WindSpeedStep)</f>
        <v>1.0000000000000033</v>
      </c>
      <c r="AH2256" s="40">
        <f t="array" ref="AH2256">SUM(_xlfn.NORM.DIST($AD$3:$AD$1003,$F2256,$AB2256,FALSE)*WindSpeedStep)</f>
        <v>0.99999998290509129</v>
      </c>
      <c r="AJ2256" s="47">
        <f t="shared" si="673"/>
        <v>7</v>
      </c>
      <c r="AK2256" s="83" t="b">
        <f>COUNTIF('Power Curve'!$D$2:$D$31,AJ2256)&gt;0</f>
        <v>1</v>
      </c>
      <c r="AL2256" s="83" t="b">
        <f t="shared" si="674"/>
        <v>0</v>
      </c>
      <c r="AM2256" s="83" t="b">
        <f t="shared" si="680"/>
        <v>1</v>
      </c>
      <c r="AN2256" s="47" t="str">
        <f t="shared" si="675"/>
        <v>Outer</v>
      </c>
      <c r="AO2256" s="48" t="str">
        <f t="shared" si="676"/>
        <v>0.4-0.5</v>
      </c>
      <c r="AP2256" s="49" t="str">
        <f t="shared" si="681"/>
        <v>18-19</v>
      </c>
      <c r="AQ2256" s="49" t="str">
        <f t="shared" si="682"/>
        <v>Mar</v>
      </c>
      <c r="AR2256" s="48" t="str">
        <f t="shared" si="683"/>
        <v>295-305</v>
      </c>
      <c r="AS2256" s="49" t="str">
        <f t="shared" si="677"/>
        <v>LWS-HTI</v>
      </c>
    </row>
    <row r="2257" spans="5:45" x14ac:dyDescent="0.3">
      <c r="E2257" s="15">
        <v>40987.756944444445</v>
      </c>
      <c r="F2257" s="21">
        <v>7.46</v>
      </c>
      <c r="G2257" s="21">
        <v>728.69998931884766</v>
      </c>
      <c r="H2257" s="42">
        <v>1.2033699057046268</v>
      </c>
      <c r="I2257" s="35">
        <v>301.8</v>
      </c>
      <c r="J2257" s="43">
        <v>0.10053619302949061</v>
      </c>
      <c r="K2257" s="44">
        <v>0.32690631753010602</v>
      </c>
      <c r="L2257" s="26">
        <f t="shared" si="665"/>
        <v>7.4158313858743616</v>
      </c>
      <c r="M2257" s="26">
        <f t="shared" si="666"/>
        <v>0.50419062232159761</v>
      </c>
      <c r="N2257" s="96">
        <f t="shared" si="667"/>
        <v>8</v>
      </c>
      <c r="O2257" s="26">
        <f t="shared" si="668"/>
        <v>0.40330330419493071</v>
      </c>
      <c r="P2257" s="3">
        <f>IF(L2257&gt;'Power Curve'!$C$37,0,INDEX(Ci,$N2257,1)*POWER(1-O2257,3)+INDEX(Ci,$N2257,2)*3*O2257*POWER(1-O2257,2)+INDEX(Ci,$N2257,3)*3*POWER(O2257,2)*(1-O2257)+INDEX(Ci,$N2257,4)*POWER(O2257,3))</f>
        <v>708.14917889704293</v>
      </c>
      <c r="Q2257" s="3">
        <f>MAX(0,MIN(P2257-V2257+W2257,'Power Curve'!$C$39))</f>
        <v>701.75356456718214</v>
      </c>
      <c r="R2257" s="3">
        <f t="shared" si="669"/>
        <v>728.69998931884766</v>
      </c>
      <c r="S2257" s="3">
        <f t="shared" si="670"/>
        <v>-26.946424751665518</v>
      </c>
      <c r="T2257" s="3">
        <f t="shared" si="671"/>
        <v>26.946424751665518</v>
      </c>
      <c r="V2257" s="37">
        <f t="array" ref="V2257">SUM(_xlfn.NORM.DIST($AD$3:$AD$1003,$L2257,$AA2257,FALSE)*WindSpeedStep*$AE$3:$AE$1003)/AG2257</f>
        <v>703.2185201916941</v>
      </c>
      <c r="W2257" s="37">
        <f t="array" ref="W2257">SUM(_xlfn.NORM.DIST($AD$3:$AD$1003,$L2257,$AB2257,FALSE)*WindSpeedStep*$AE$3:$AE$1003)/AH2257</f>
        <v>696.82290586183331</v>
      </c>
      <c r="Y2257" s="1">
        <f t="shared" si="672"/>
        <v>7</v>
      </c>
      <c r="Z2257" s="99">
        <f>IF(L2257&lt;'Power Curve'!$P$28,'Power Curve'!$Q$28,IF(L2257&gt;'Power Curve'!$P$29,'Power Curve'!$Q$29,INDEX(ReferenceTurbulence,Y2257)+(L2257-INDEX(ReferenceTurbulenceWindSpeed,Y2257))*(INDEX(ReferenceTurbulence,Y2257+1)-INDEX(ReferenceTurbulence,Y2257))/(INDEX(ReferenceTurbulenceWindSpeed,Y2257+1)-INDEX(ReferenceTurbulenceWindSpeed,Y2257))))</f>
        <v>0.11956093334165492</v>
      </c>
      <c r="AA2257" s="100">
        <f t="shared" si="678"/>
        <v>0.88664372199947694</v>
      </c>
      <c r="AB2257" s="29">
        <f t="shared" si="679"/>
        <v>0.74555945568441973</v>
      </c>
      <c r="AG2257" s="40">
        <f t="array" ref="AG2257">SUM(_xlfn.NORM.DIST($AD$3:$AD$1003,$F2257,$AA2257,FALSE)*WindSpeedStep)</f>
        <v>1.0000000000000042</v>
      </c>
      <c r="AH2257" s="40">
        <f t="array" ref="AH2257">SUM(_xlfn.NORM.DIST($AD$3:$AD$1003,$F2257,$AB2257,FALSE)*WindSpeedStep)</f>
        <v>1.0000000000000033</v>
      </c>
      <c r="AJ2257" s="47">
        <f t="shared" si="673"/>
        <v>7</v>
      </c>
      <c r="AK2257" s="83" t="b">
        <f>COUNTIF('Power Curve'!$D$2:$D$31,AJ2257)&gt;0</f>
        <v>1</v>
      </c>
      <c r="AL2257" s="83" t="b">
        <f t="shared" si="674"/>
        <v>0</v>
      </c>
      <c r="AM2257" s="83" t="b">
        <f t="shared" si="680"/>
        <v>1</v>
      </c>
      <c r="AN2257" s="47" t="str">
        <f t="shared" si="675"/>
        <v>Outer</v>
      </c>
      <c r="AO2257" s="48" t="str">
        <f t="shared" si="676"/>
        <v>0.5-0.6</v>
      </c>
      <c r="AP2257" s="49" t="str">
        <f t="shared" si="681"/>
        <v>18-19</v>
      </c>
      <c r="AQ2257" s="49" t="str">
        <f t="shared" si="682"/>
        <v>Mar</v>
      </c>
      <c r="AR2257" s="48" t="str">
        <f t="shared" si="683"/>
        <v>295-305</v>
      </c>
      <c r="AS2257" s="49" t="str">
        <f t="shared" si="677"/>
        <v>Inner-TI</v>
      </c>
    </row>
    <row r="2258" spans="5:45" x14ac:dyDescent="0.3">
      <c r="E2258" s="15">
        <v>40987.763888888891</v>
      </c>
      <c r="F2258" s="21">
        <v>7.4</v>
      </c>
      <c r="G2258" s="21">
        <v>649.89999771118187</v>
      </c>
      <c r="H2258" s="42">
        <v>1.2038177708124653</v>
      </c>
      <c r="I2258" s="35">
        <v>295.39999999999998</v>
      </c>
      <c r="J2258" s="43">
        <v>8.6486486486486477E-2</v>
      </c>
      <c r="K2258" s="44">
        <v>0.26824653665073289</v>
      </c>
      <c r="L2258" s="26">
        <f t="shared" si="665"/>
        <v>7.3570991143410724</v>
      </c>
      <c r="M2258" s="26">
        <f t="shared" si="666"/>
        <v>0.49511336042796855</v>
      </c>
      <c r="N2258" s="96">
        <f t="shared" si="667"/>
        <v>8</v>
      </c>
      <c r="O2258" s="26">
        <f t="shared" si="668"/>
        <v>0.34419037920927475</v>
      </c>
      <c r="P2258" s="3">
        <f>IF(L2258&gt;'Power Curve'!$C$37,0,INDEX(Ci,$N2258,1)*POWER(1-O2258,3)+INDEX(Ci,$N2258,2)*3*O2258*POWER(1-O2258,2)+INDEX(Ci,$N2258,3)*3*POWER(O2258,2)*(1-O2258)+INDEX(Ci,$N2258,4)*POWER(O2258,3))</f>
        <v>691.77731126587878</v>
      </c>
      <c r="Q2258" s="3">
        <f>MAX(0,MIN(P2258-V2258+W2258,'Power Curve'!$C$39))</f>
        <v>681.70429096244436</v>
      </c>
      <c r="R2258" s="3">
        <f t="shared" si="669"/>
        <v>649.89999771118187</v>
      </c>
      <c r="S2258" s="3">
        <f t="shared" si="670"/>
        <v>31.804293251262493</v>
      </c>
      <c r="T2258" s="3">
        <f t="shared" si="671"/>
        <v>31.804293251262493</v>
      </c>
      <c r="V2258" s="37">
        <f t="array" ref="V2258">SUM(_xlfn.NORM.DIST($AD$3:$AD$1003,$L2258,$AA2258,FALSE)*WindSpeedStep*$AE$3:$AE$1003)/AG2258</f>
        <v>687.18990192317915</v>
      </c>
      <c r="W2258" s="37">
        <f t="array" ref="W2258">SUM(_xlfn.NORM.DIST($AD$3:$AD$1003,$L2258,$AB2258,FALSE)*WindSpeedStep*$AE$3:$AE$1003)/AH2258</f>
        <v>677.11688161974473</v>
      </c>
      <c r="Y2258" s="1">
        <f t="shared" si="672"/>
        <v>7</v>
      </c>
      <c r="Z2258" s="99">
        <f>IF(L2258&lt;'Power Curve'!$P$28,'Power Curve'!$Q$28,IF(L2258&gt;'Power Curve'!$P$29,'Power Curve'!$Q$29,INDEX(ReferenceTurbulence,Y2258)+(L2258-INDEX(ReferenceTurbulenceWindSpeed,Y2258))*(INDEX(ReferenceTurbulence,Y2258+1)-INDEX(ReferenceTurbulence,Y2258))/(INDEX(ReferenceTurbulenceWindSpeed,Y2258+1)-INDEX(ReferenceTurbulenceWindSpeed,Y2258))))</f>
        <v>0.11957724605029482</v>
      </c>
      <c r="AA2258" s="100">
        <f t="shared" si="678"/>
        <v>0.87974165101196855</v>
      </c>
      <c r="AB2258" s="29">
        <f t="shared" si="679"/>
        <v>0.63628965313220076</v>
      </c>
      <c r="AG2258" s="40">
        <f t="array" ref="AG2258">SUM(_xlfn.NORM.DIST($AD$3:$AD$1003,$F2258,$AA2258,FALSE)*WindSpeedStep)</f>
        <v>1.000000000000004</v>
      </c>
      <c r="AH2258" s="40">
        <f t="array" ref="AH2258">SUM(_xlfn.NORM.DIST($AD$3:$AD$1003,$F2258,$AB2258,FALSE)*WindSpeedStep)</f>
        <v>1.0000000000000033</v>
      </c>
      <c r="AJ2258" s="47">
        <f t="shared" si="673"/>
        <v>7</v>
      </c>
      <c r="AK2258" s="83" t="b">
        <f>COUNTIF('Power Curve'!$D$2:$D$31,AJ2258)&gt;0</f>
        <v>1</v>
      </c>
      <c r="AL2258" s="83" t="b">
        <f t="shared" si="674"/>
        <v>0</v>
      </c>
      <c r="AM2258" s="83" t="b">
        <f t="shared" si="680"/>
        <v>1</v>
      </c>
      <c r="AN2258" s="47" t="str">
        <f t="shared" si="675"/>
        <v>Outer</v>
      </c>
      <c r="AO2258" s="48" t="str">
        <f t="shared" si="676"/>
        <v>0.4-0.5</v>
      </c>
      <c r="AP2258" s="49" t="str">
        <f t="shared" si="681"/>
        <v>18-19</v>
      </c>
      <c r="AQ2258" s="49" t="str">
        <f t="shared" si="682"/>
        <v>Mar</v>
      </c>
      <c r="AR2258" s="48" t="str">
        <f t="shared" si="683"/>
        <v>295-305</v>
      </c>
      <c r="AS2258" s="49" t="str">
        <f t="shared" si="677"/>
        <v>LWS-LTI</v>
      </c>
    </row>
    <row r="2259" spans="5:45" x14ac:dyDescent="0.3">
      <c r="E2259" s="15">
        <v>40987.770833333336</v>
      </c>
      <c r="F2259" s="21">
        <v>7.51</v>
      </c>
      <c r="G2259" s="21">
        <v>698.66002464294479</v>
      </c>
      <c r="H2259" s="42">
        <v>1.2036833752123155</v>
      </c>
      <c r="I2259" s="35">
        <v>297.5</v>
      </c>
      <c r="J2259" s="43">
        <v>8.5219707057256996E-2</v>
      </c>
      <c r="K2259" s="44">
        <v>0.27606345919515712</v>
      </c>
      <c r="L2259" s="26">
        <f t="shared" si="665"/>
        <v>7.4661835333538935</v>
      </c>
      <c r="M2259" s="26">
        <f t="shared" si="666"/>
        <v>0.51197270902872061</v>
      </c>
      <c r="N2259" s="96">
        <f t="shared" si="667"/>
        <v>8</v>
      </c>
      <c r="O2259" s="26">
        <f t="shared" si="668"/>
        <v>0.45398179217299589</v>
      </c>
      <c r="P2259" s="3">
        <f>IF(L2259&gt;'Power Curve'!$C$37,0,INDEX(Ci,$N2259,1)*POWER(1-O2259,3)+INDEX(Ci,$N2259,2)*3*O2259*POWER(1-O2259,2)+INDEX(Ci,$N2259,3)*3*POWER(O2259,2)*(1-O2259)+INDEX(Ci,$N2259,4)*POWER(O2259,3))</f>
        <v>722.3171342453644</v>
      </c>
      <c r="Q2259" s="3">
        <f>MAX(0,MIN(P2259-V2259+W2259,'Power Curve'!$C$39))</f>
        <v>711.55294408013162</v>
      </c>
      <c r="R2259" s="3">
        <f t="shared" si="669"/>
        <v>698.66002464294479</v>
      </c>
      <c r="S2259" s="3">
        <f t="shared" si="670"/>
        <v>12.892919437186833</v>
      </c>
      <c r="T2259" s="3">
        <f t="shared" si="671"/>
        <v>12.892919437186833</v>
      </c>
      <c r="V2259" s="37">
        <f t="array" ref="V2259">SUM(_xlfn.NORM.DIST($AD$3:$AD$1003,$L2259,$AA2259,FALSE)*WindSpeedStep*$AE$3:$AE$1003)/AG2259</f>
        <v>717.11990374266315</v>
      </c>
      <c r="W2259" s="37">
        <f t="array" ref="W2259">SUM(_xlfn.NORM.DIST($AD$3:$AD$1003,$L2259,$AB2259,FALSE)*WindSpeedStep*$AE$3:$AE$1003)/AH2259</f>
        <v>706.35571357743038</v>
      </c>
      <c r="Y2259" s="1">
        <f t="shared" si="672"/>
        <v>7</v>
      </c>
      <c r="Z2259" s="99">
        <f>IF(L2259&lt;'Power Curve'!$P$28,'Power Curve'!$Q$28,IF(L2259&gt;'Power Curve'!$P$29,'Power Curve'!$Q$29,INDEX(ReferenceTurbulence,Y2259)+(L2259-INDEX(ReferenceTurbulenceWindSpeed,Y2259))*(INDEX(ReferenceTurbulence,Y2259+1)-INDEX(ReferenceTurbulence,Y2259))/(INDEX(ReferenceTurbulenceWindSpeed,Y2259+1)-INDEX(ReferenceTurbulenceWindSpeed,Y2259))))</f>
        <v>0.11954694818681953</v>
      </c>
      <c r="AA2259" s="100">
        <f t="shared" si="678"/>
        <v>0.89255945601514308</v>
      </c>
      <c r="AB2259" s="29">
        <f t="shared" si="679"/>
        <v>0.63626597354813474</v>
      </c>
      <c r="AG2259" s="40">
        <f t="array" ref="AG2259">SUM(_xlfn.NORM.DIST($AD$3:$AD$1003,$F2259,$AA2259,FALSE)*WindSpeedStep)</f>
        <v>1.0000000000000042</v>
      </c>
      <c r="AH2259" s="40">
        <f t="array" ref="AH2259">SUM(_xlfn.NORM.DIST($AD$3:$AD$1003,$F2259,$AB2259,FALSE)*WindSpeedStep)</f>
        <v>1.0000000000000038</v>
      </c>
      <c r="AJ2259" s="47">
        <f t="shared" si="673"/>
        <v>7</v>
      </c>
      <c r="AK2259" s="83" t="b">
        <f>COUNTIF('Power Curve'!$D$2:$D$31,AJ2259)&gt;0</f>
        <v>1</v>
      </c>
      <c r="AL2259" s="83" t="b">
        <f t="shared" si="674"/>
        <v>0</v>
      </c>
      <c r="AM2259" s="83" t="b">
        <f t="shared" si="680"/>
        <v>1</v>
      </c>
      <c r="AN2259" s="47" t="str">
        <f t="shared" si="675"/>
        <v>Outer</v>
      </c>
      <c r="AO2259" s="48" t="str">
        <f t="shared" si="676"/>
        <v>0.5-0.6</v>
      </c>
      <c r="AP2259" s="49" t="str">
        <f t="shared" si="681"/>
        <v>18-19</v>
      </c>
      <c r="AQ2259" s="49" t="str">
        <f t="shared" si="682"/>
        <v>Mar</v>
      </c>
      <c r="AR2259" s="48" t="str">
        <f t="shared" si="683"/>
        <v>295-305</v>
      </c>
      <c r="AS2259" s="49" t="str">
        <f t="shared" si="677"/>
        <v>HWS-LTI</v>
      </c>
    </row>
    <row r="2260" spans="5:45" x14ac:dyDescent="0.3">
      <c r="E2260" s="15">
        <v>40987.777777777781</v>
      </c>
      <c r="F2260" s="21">
        <v>6.63</v>
      </c>
      <c r="G2260" s="21">
        <v>472.69999694824264</v>
      </c>
      <c r="H2260" s="42">
        <v>1.2041763029959556</v>
      </c>
      <c r="I2260" s="35">
        <v>291.3</v>
      </c>
      <c r="J2260" s="43">
        <v>8.2956259426847673E-2</v>
      </c>
      <c r="K2260" s="44">
        <v>0.25099105962687052</v>
      </c>
      <c r="L2260" s="26">
        <f t="shared" si="665"/>
        <v>6.5922174473016852</v>
      </c>
      <c r="M2260" s="26">
        <f t="shared" si="666"/>
        <v>0.37689843313000382</v>
      </c>
      <c r="N2260" s="96">
        <f t="shared" si="667"/>
        <v>7</v>
      </c>
      <c r="O2260" s="26">
        <f t="shared" si="668"/>
        <v>0.57009478736791108</v>
      </c>
      <c r="P2260" s="3">
        <f>IF(L2260&gt;'Power Curve'!$C$37,0,INDEX(Ci,$N2260,1)*POWER(1-O2260,3)+INDEX(Ci,$N2260,2)*3*O2260*POWER(1-O2260,2)+INDEX(Ci,$N2260,3)*3*POWER(O2260,2)*(1-O2260)+INDEX(Ci,$N2260,4)*POWER(O2260,3))</f>
        <v>493.11678306874865</v>
      </c>
      <c r="Q2260" s="3">
        <f>MAX(0,MIN(P2260-V2260+W2260,'Power Curve'!$C$39))</f>
        <v>483.87181247574023</v>
      </c>
      <c r="R2260" s="3">
        <f t="shared" si="669"/>
        <v>472.69999694824264</v>
      </c>
      <c r="S2260" s="3">
        <f t="shared" si="670"/>
        <v>11.171815527497586</v>
      </c>
      <c r="T2260" s="3">
        <f t="shared" si="671"/>
        <v>11.171815527497586</v>
      </c>
      <c r="V2260" s="37">
        <f t="array" ref="V2260">SUM(_xlfn.NORM.DIST($AD$3:$AD$1003,$L2260,$AA2260,FALSE)*WindSpeedStep*$AE$3:$AE$1003)/AG2260</f>
        <v>496.38820717070854</v>
      </c>
      <c r="W2260" s="37">
        <f t="array" ref="W2260">SUM(_xlfn.NORM.DIST($AD$3:$AD$1003,$L2260,$AB2260,FALSE)*WindSpeedStep*$AE$3:$AE$1003)/AH2260</f>
        <v>487.14323657770012</v>
      </c>
      <c r="Y2260" s="1">
        <f t="shared" si="672"/>
        <v>6</v>
      </c>
      <c r="Z2260" s="99">
        <f>IF(L2260&lt;'Power Curve'!$P$28,'Power Curve'!$Q$28,IF(L2260&gt;'Power Curve'!$P$29,'Power Curve'!$Q$29,INDEX(ReferenceTurbulence,Y2260)+(L2260-INDEX(ReferenceTurbulenceWindSpeed,Y2260))*(INDEX(ReferenceTurbulence,Y2260+1)-INDEX(ReferenceTurbulence,Y2260))/(INDEX(ReferenceTurbulenceWindSpeed,Y2260+1)-INDEX(ReferenceTurbulenceWindSpeed,Y2260))))</f>
        <v>0.12050354021134102</v>
      </c>
      <c r="AA2260" s="100">
        <f t="shared" si="678"/>
        <v>0.79438554024282249</v>
      </c>
      <c r="AB2260" s="29">
        <f t="shared" si="679"/>
        <v>0.54686570075655017</v>
      </c>
      <c r="AG2260" s="40">
        <f t="array" ref="AG2260">SUM(_xlfn.NORM.DIST($AD$3:$AD$1003,$F2260,$AA2260,FALSE)*WindSpeedStep)</f>
        <v>1.000000000000004</v>
      </c>
      <c r="AH2260" s="40">
        <f t="array" ref="AH2260">SUM(_xlfn.NORM.DIST($AD$3:$AD$1003,$F2260,$AB2260,FALSE)*WindSpeedStep)</f>
        <v>1.0000000000000033</v>
      </c>
      <c r="AJ2260" s="47">
        <f t="shared" si="673"/>
        <v>7</v>
      </c>
      <c r="AK2260" s="83" t="b">
        <f>COUNTIF('Power Curve'!$D$2:$D$31,AJ2260)&gt;0</f>
        <v>1</v>
      </c>
      <c r="AL2260" s="83" t="b">
        <f t="shared" si="674"/>
        <v>0</v>
      </c>
      <c r="AM2260" s="83" t="b">
        <f t="shared" si="680"/>
        <v>1</v>
      </c>
      <c r="AN2260" s="47" t="str">
        <f t="shared" si="675"/>
        <v>Outer</v>
      </c>
      <c r="AO2260" s="48" t="str">
        <f t="shared" si="676"/>
        <v>0.3-0.4</v>
      </c>
      <c r="AP2260" s="49" t="str">
        <f t="shared" si="681"/>
        <v>18-19</v>
      </c>
      <c r="AQ2260" s="49" t="str">
        <f t="shared" si="682"/>
        <v>Mar</v>
      </c>
      <c r="AR2260" s="48" t="str">
        <f t="shared" si="683"/>
        <v>285-295</v>
      </c>
      <c r="AS2260" s="49" t="str">
        <f t="shared" si="677"/>
        <v>LWS-LTI</v>
      </c>
    </row>
    <row r="2261" spans="5:45" x14ac:dyDescent="0.3">
      <c r="E2261" s="15">
        <v>40987.784722222219</v>
      </c>
      <c r="F2261" s="21">
        <v>7.51</v>
      </c>
      <c r="G2261" s="21">
        <v>678.69001197814919</v>
      </c>
      <c r="H2261" s="42">
        <v>1.2037281711233567</v>
      </c>
      <c r="I2261" s="35">
        <v>291.7</v>
      </c>
      <c r="J2261" s="43">
        <v>6.2583222370173094E-2</v>
      </c>
      <c r="K2261" s="44">
        <v>0.23445608532012605</v>
      </c>
      <c r="L2261" s="26">
        <f t="shared" si="665"/>
        <v>7.4662761519365333</v>
      </c>
      <c r="M2261" s="26">
        <f t="shared" si="666"/>
        <v>0.51198702352923098</v>
      </c>
      <c r="N2261" s="96">
        <f t="shared" si="667"/>
        <v>8</v>
      </c>
      <c r="O2261" s="26">
        <f t="shared" si="668"/>
        <v>0.45407501103180947</v>
      </c>
      <c r="P2261" s="3">
        <f>IF(L2261&gt;'Power Curve'!$C$37,0,INDEX(Ci,$N2261,1)*POWER(1-O2261,3)+INDEX(Ci,$N2261,2)*3*O2261*POWER(1-O2261,2)+INDEX(Ci,$N2261,3)*3*POWER(O2261,2)*(1-O2261)+INDEX(Ci,$N2261,4)*POWER(O2261,3))</f>
        <v>722.34330261078753</v>
      </c>
      <c r="Q2261" s="3">
        <f>MAX(0,MIN(P2261-V2261+W2261,'Power Curve'!$C$39))</f>
        <v>706.890046174742</v>
      </c>
      <c r="R2261" s="3">
        <f t="shared" si="669"/>
        <v>678.69001197814919</v>
      </c>
      <c r="S2261" s="3">
        <f t="shared" si="670"/>
        <v>28.20003419659281</v>
      </c>
      <c r="T2261" s="3">
        <f t="shared" si="671"/>
        <v>28.20003419659281</v>
      </c>
      <c r="V2261" s="37">
        <f t="array" ref="V2261">SUM(_xlfn.NORM.DIST($AD$3:$AD$1003,$L2261,$AA2261,FALSE)*WindSpeedStep*$AE$3:$AE$1003)/AG2261</f>
        <v>717.14561076054918</v>
      </c>
      <c r="W2261" s="37">
        <f t="array" ref="W2261">SUM(_xlfn.NORM.DIST($AD$3:$AD$1003,$L2261,$AB2261,FALSE)*WindSpeedStep*$AE$3:$AE$1003)/AH2261</f>
        <v>701.69235432450364</v>
      </c>
      <c r="Y2261" s="1">
        <f t="shared" si="672"/>
        <v>7</v>
      </c>
      <c r="Z2261" s="99">
        <f>IF(L2261&lt;'Power Curve'!$P$28,'Power Curve'!$Q$28,IF(L2261&gt;'Power Curve'!$P$29,'Power Curve'!$Q$29,INDEX(ReferenceTurbulence,Y2261)+(L2261-INDEX(ReferenceTurbulenceWindSpeed,Y2261))*(INDEX(ReferenceTurbulence,Y2261+1)-INDEX(ReferenceTurbulence,Y2261))/(INDEX(ReferenceTurbulenceWindSpeed,Y2261+1)-INDEX(ReferenceTurbulenceWindSpeed,Y2261))))</f>
        <v>0.11954692246229172</v>
      </c>
      <c r="AA2261" s="100">
        <f t="shared" si="678"/>
        <v>0.8925703362176145</v>
      </c>
      <c r="AB2261" s="29">
        <f t="shared" si="679"/>
        <v>0.46726362069376431</v>
      </c>
      <c r="AG2261" s="40">
        <f t="array" ref="AG2261">SUM(_xlfn.NORM.DIST($AD$3:$AD$1003,$F2261,$AA2261,FALSE)*WindSpeedStep)</f>
        <v>1.000000000000004</v>
      </c>
      <c r="AH2261" s="40">
        <f t="array" ref="AH2261">SUM(_xlfn.NORM.DIST($AD$3:$AD$1003,$F2261,$AB2261,FALSE)*WindSpeedStep)</f>
        <v>1.0000000000000038</v>
      </c>
      <c r="AJ2261" s="47">
        <f t="shared" si="673"/>
        <v>7</v>
      </c>
      <c r="AK2261" s="83" t="b">
        <f>COUNTIF('Power Curve'!$D$2:$D$31,AJ2261)&gt;0</f>
        <v>1</v>
      </c>
      <c r="AL2261" s="83" t="b">
        <f t="shared" si="674"/>
        <v>0</v>
      </c>
      <c r="AM2261" s="83" t="b">
        <f t="shared" si="680"/>
        <v>1</v>
      </c>
      <c r="AN2261" s="47" t="str">
        <f t="shared" si="675"/>
        <v>Outer</v>
      </c>
      <c r="AO2261" s="48" t="str">
        <f t="shared" si="676"/>
        <v>0.5-0.6</v>
      </c>
      <c r="AP2261" s="49" t="str">
        <f t="shared" si="681"/>
        <v>18-19</v>
      </c>
      <c r="AQ2261" s="49" t="str">
        <f t="shared" si="682"/>
        <v>Mar</v>
      </c>
      <c r="AR2261" s="48" t="str">
        <f t="shared" si="683"/>
        <v>285-295</v>
      </c>
      <c r="AS2261" s="49" t="str">
        <f t="shared" si="677"/>
        <v>HWS-LTI</v>
      </c>
    </row>
    <row r="2262" spans="5:45" x14ac:dyDescent="0.3">
      <c r="E2262" s="15">
        <v>40987.791666666664</v>
      </c>
      <c r="F2262" s="21">
        <v>7.16</v>
      </c>
      <c r="G2262" s="21">
        <v>613.68001461029098</v>
      </c>
      <c r="H2262" s="42">
        <v>1.2039073838412999</v>
      </c>
      <c r="I2262" s="35">
        <v>290.60000000000002</v>
      </c>
      <c r="J2262" s="43">
        <v>7.5418994413407825E-2</v>
      </c>
      <c r="K2262" s="44">
        <v>0.22481699525008136</v>
      </c>
      <c r="L2262" s="26">
        <f t="shared" si="665"/>
        <v>7.1186671251550386</v>
      </c>
      <c r="M2262" s="26">
        <f t="shared" si="666"/>
        <v>0.45826292789474288</v>
      </c>
      <c r="N2262" s="96">
        <f t="shared" si="667"/>
        <v>8</v>
      </c>
      <c r="O2262" s="26">
        <f t="shared" si="668"/>
        <v>0.1042130733264926</v>
      </c>
      <c r="P2262" s="3">
        <f>IF(L2262&gt;'Power Curve'!$C$37,0,INDEX(Ci,$N2262,1)*POWER(1-O2262,3)+INDEX(Ci,$N2262,2)*3*O2262*POWER(1-O2262,2)+INDEX(Ci,$N2262,3)*3*POWER(O2262,2)*(1-O2262)+INDEX(Ci,$N2262,4)*POWER(O2262,3))</f>
        <v>627.24700338471632</v>
      </c>
      <c r="Q2262" s="3">
        <f>MAX(0,MIN(P2262-V2262+W2262,'Power Curve'!$C$39))</f>
        <v>615.32488288530226</v>
      </c>
      <c r="R2262" s="3">
        <f t="shared" si="669"/>
        <v>613.68001461029098</v>
      </c>
      <c r="S2262" s="3">
        <f t="shared" si="670"/>
        <v>1.6448682750112766</v>
      </c>
      <c r="T2262" s="3">
        <f t="shared" si="671"/>
        <v>1.6448682750112766</v>
      </c>
      <c r="V2262" s="37">
        <f t="array" ref="V2262">SUM(_xlfn.NORM.DIST($AD$3:$AD$1003,$L2262,$AA2262,FALSE)*WindSpeedStep*$AE$3:$AE$1003)/AG2262</f>
        <v>624.14941517902025</v>
      </c>
      <c r="W2262" s="37">
        <f t="array" ref="W2262">SUM(_xlfn.NORM.DIST($AD$3:$AD$1003,$L2262,$AB2262,FALSE)*WindSpeedStep*$AE$3:$AE$1003)/AH2262</f>
        <v>612.22729467960619</v>
      </c>
      <c r="Y2262" s="1">
        <f t="shared" si="672"/>
        <v>7</v>
      </c>
      <c r="Z2262" s="99">
        <f>IF(L2262&lt;'Power Curve'!$P$28,'Power Curve'!$Q$28,IF(L2262&gt;'Power Curve'!$P$29,'Power Curve'!$Q$29,INDEX(ReferenceTurbulence,Y2262)+(L2262-INDEX(ReferenceTurbulenceWindSpeed,Y2262))*(INDEX(ReferenceTurbulence,Y2262+1)-INDEX(ReferenceTurbulence,Y2262))/(INDEX(ReferenceTurbulenceWindSpeed,Y2262+1)-INDEX(ReferenceTurbulenceWindSpeed,Y2262))))</f>
        <v>0.11964346980545501</v>
      </c>
      <c r="AA2262" s="100">
        <f t="shared" si="678"/>
        <v>0.85170203524357213</v>
      </c>
      <c r="AB2262" s="29">
        <f t="shared" si="679"/>
        <v>0.53688271614297778</v>
      </c>
      <c r="AG2262" s="40">
        <f t="array" ref="AG2262">SUM(_xlfn.NORM.DIST($AD$3:$AD$1003,$F2262,$AA2262,FALSE)*WindSpeedStep)</f>
        <v>1.0000000000000038</v>
      </c>
      <c r="AH2262" s="40">
        <f t="array" ref="AH2262">SUM(_xlfn.NORM.DIST($AD$3:$AD$1003,$F2262,$AB2262,FALSE)*WindSpeedStep)</f>
        <v>1.0000000000000038</v>
      </c>
      <c r="AJ2262" s="47">
        <f t="shared" si="673"/>
        <v>7</v>
      </c>
      <c r="AK2262" s="83" t="b">
        <f>COUNTIF('Power Curve'!$D$2:$D$31,AJ2262)&gt;0</f>
        <v>1</v>
      </c>
      <c r="AL2262" s="83" t="b">
        <f t="shared" si="674"/>
        <v>0</v>
      </c>
      <c r="AM2262" s="83" t="b">
        <f t="shared" si="680"/>
        <v>1</v>
      </c>
      <c r="AN2262" s="47" t="str">
        <f t="shared" si="675"/>
        <v>Outer</v>
      </c>
      <c r="AO2262" s="48" t="str">
        <f t="shared" si="676"/>
        <v>0.4-0.5</v>
      </c>
      <c r="AP2262" s="49" t="str">
        <f t="shared" si="681"/>
        <v>19-20</v>
      </c>
      <c r="AQ2262" s="49" t="str">
        <f t="shared" si="682"/>
        <v>Mar</v>
      </c>
      <c r="AR2262" s="48" t="str">
        <f t="shared" si="683"/>
        <v>285-295</v>
      </c>
      <c r="AS2262" s="49" t="str">
        <f t="shared" si="677"/>
        <v>LWS-LTI</v>
      </c>
    </row>
    <row r="2263" spans="5:45" x14ac:dyDescent="0.3">
      <c r="E2263" s="15">
        <v>40987.798611111109</v>
      </c>
      <c r="F2263" s="21">
        <v>7.45</v>
      </c>
      <c r="G2263" s="21">
        <v>683.3199999332428</v>
      </c>
      <c r="H2263" s="42">
        <v>1.2038625745909595</v>
      </c>
      <c r="I2263" s="35">
        <v>289.8</v>
      </c>
      <c r="J2263" s="43">
        <v>5.7718120805369123E-2</v>
      </c>
      <c r="K2263" s="44">
        <v>0.27564145328910611</v>
      </c>
      <c r="L2263" s="26">
        <f t="shared" si="665"/>
        <v>7.4069011314094633</v>
      </c>
      <c r="M2263" s="26">
        <f t="shared" si="666"/>
        <v>0.50281042270666043</v>
      </c>
      <c r="N2263" s="96">
        <f t="shared" si="667"/>
        <v>8</v>
      </c>
      <c r="O2263" s="26">
        <f t="shared" si="668"/>
        <v>0.39431517129107824</v>
      </c>
      <c r="P2263" s="3">
        <f>IF(L2263&gt;'Power Curve'!$C$37,0,INDEX(Ci,$N2263,1)*POWER(1-O2263,3)+INDEX(Ci,$N2263,2)*3*O2263*POWER(1-O2263,2)+INDEX(Ci,$N2263,3)*3*POWER(O2263,2)*(1-O2263)+INDEX(Ci,$N2263,4)*POWER(O2263,3))</f>
        <v>705.64889200185894</v>
      </c>
      <c r="Q2263" s="3">
        <f>MAX(0,MIN(P2263-V2263+W2263,'Power Curve'!$C$39))</f>
        <v>689.66575204119999</v>
      </c>
      <c r="R2263" s="3">
        <f t="shared" si="669"/>
        <v>683.3199999332428</v>
      </c>
      <c r="S2263" s="3">
        <f t="shared" si="670"/>
        <v>6.3457521079571961</v>
      </c>
      <c r="T2263" s="3">
        <f t="shared" si="671"/>
        <v>6.3457521079571961</v>
      </c>
      <c r="V2263" s="37">
        <f t="array" ref="V2263">SUM(_xlfn.NORM.DIST($AD$3:$AD$1003,$L2263,$AA2263,FALSE)*WindSpeedStep*$AE$3:$AE$1003)/AG2263</f>
        <v>700.76846200326759</v>
      </c>
      <c r="W2263" s="37">
        <f t="array" ref="W2263">SUM(_xlfn.NORM.DIST($AD$3:$AD$1003,$L2263,$AB2263,FALSE)*WindSpeedStep*$AE$3:$AE$1003)/AH2263</f>
        <v>684.78532204260864</v>
      </c>
      <c r="Y2263" s="1">
        <f t="shared" si="672"/>
        <v>7</v>
      </c>
      <c r="Z2263" s="99">
        <f>IF(L2263&lt;'Power Curve'!$P$28,'Power Curve'!$Q$28,IF(L2263&gt;'Power Curve'!$P$29,'Power Curve'!$Q$29,INDEX(ReferenceTurbulence,Y2263)+(L2263-INDEX(ReferenceTurbulenceWindSpeed,Y2263))*(INDEX(ReferenceTurbulence,Y2263+1)-INDEX(ReferenceTurbulence,Y2263))/(INDEX(ReferenceTurbulenceWindSpeed,Y2263+1)-INDEX(ReferenceTurbulenceWindSpeed,Y2263))))</f>
        <v>0.11956341369249719</v>
      </c>
      <c r="AA2263" s="100">
        <f t="shared" si="678"/>
        <v>0.88559438415413516</v>
      </c>
      <c r="AB2263" s="29">
        <f t="shared" si="679"/>
        <v>0.42751241429611664</v>
      </c>
      <c r="AG2263" s="40">
        <f t="array" ref="AG2263">SUM(_xlfn.NORM.DIST($AD$3:$AD$1003,$F2263,$AA2263,FALSE)*WindSpeedStep)</f>
        <v>1.0000000000000036</v>
      </c>
      <c r="AH2263" s="40">
        <f t="array" ref="AH2263">SUM(_xlfn.NORM.DIST($AD$3:$AD$1003,$F2263,$AB2263,FALSE)*WindSpeedStep)</f>
        <v>1.0000000000000033</v>
      </c>
      <c r="AJ2263" s="47">
        <f t="shared" si="673"/>
        <v>7</v>
      </c>
      <c r="AK2263" s="83" t="b">
        <f>COUNTIF('Power Curve'!$D$2:$D$31,AJ2263)&gt;0</f>
        <v>1</v>
      </c>
      <c r="AL2263" s="83" t="b">
        <f t="shared" si="674"/>
        <v>0</v>
      </c>
      <c r="AM2263" s="83" t="b">
        <f t="shared" si="680"/>
        <v>1</v>
      </c>
      <c r="AN2263" s="47" t="str">
        <f t="shared" si="675"/>
        <v>Outer</v>
      </c>
      <c r="AO2263" s="48" t="str">
        <f t="shared" si="676"/>
        <v>0.5-0.6</v>
      </c>
      <c r="AP2263" s="49" t="str">
        <f t="shared" si="681"/>
        <v>19-20</v>
      </c>
      <c r="AQ2263" s="49" t="str">
        <f t="shared" si="682"/>
        <v>Mar</v>
      </c>
      <c r="AR2263" s="48" t="str">
        <f t="shared" si="683"/>
        <v>285-295</v>
      </c>
      <c r="AS2263" s="49" t="str">
        <f t="shared" si="677"/>
        <v>HWS-LTI</v>
      </c>
    </row>
    <row r="2264" spans="5:45" x14ac:dyDescent="0.3">
      <c r="E2264" s="15">
        <v>40987.805555555555</v>
      </c>
      <c r="F2264" s="21">
        <v>7.98</v>
      </c>
      <c r="G2264" s="21">
        <v>871.33999633789108</v>
      </c>
      <c r="H2264" s="42">
        <v>1.2037729682325191</v>
      </c>
      <c r="I2264" s="35">
        <v>287.3</v>
      </c>
      <c r="J2264" s="43">
        <v>0.10651629072681704</v>
      </c>
      <c r="K2264" s="44">
        <v>0.38886750197644665</v>
      </c>
      <c r="L2264" s="26">
        <f t="shared" si="665"/>
        <v>7.9336381877728215</v>
      </c>
      <c r="M2264" s="26">
        <f t="shared" si="666"/>
        <v>0.58421933274650828</v>
      </c>
      <c r="N2264" s="96">
        <f t="shared" si="667"/>
        <v>8</v>
      </c>
      <c r="O2264" s="26">
        <f t="shared" si="668"/>
        <v>0.92446609661880286</v>
      </c>
      <c r="P2264" s="3">
        <f>IF(L2264&gt;'Power Curve'!$C$37,0,INDEX(Ci,$N2264,1)*POWER(1-O2264,3)+INDEX(Ci,$N2264,2)*3*O2264*POWER(1-O2264,2)+INDEX(Ci,$N2264,3)*3*POWER(O2264,2)*(1-O2264)+INDEX(Ci,$N2264,4)*POWER(O2264,3))</f>
        <v>858.36663349018261</v>
      </c>
      <c r="Q2264" s="3">
        <f>MAX(0,MIN(P2264-V2264+W2264,'Power Curve'!$C$39))</f>
        <v>852.91854971222233</v>
      </c>
      <c r="R2264" s="3">
        <f t="shared" si="669"/>
        <v>871.33999633789108</v>
      </c>
      <c r="S2264" s="3">
        <f t="shared" si="670"/>
        <v>-18.42144662566875</v>
      </c>
      <c r="T2264" s="3">
        <f t="shared" si="671"/>
        <v>18.42144662566875</v>
      </c>
      <c r="V2264" s="37">
        <f t="array" ref="V2264">SUM(_xlfn.NORM.DIST($AD$3:$AD$1003,$L2264,$AA2264,FALSE)*WindSpeedStep*$AE$3:$AE$1003)/AG2264</f>
        <v>853.36054576985714</v>
      </c>
      <c r="W2264" s="37">
        <f t="array" ref="W2264">SUM(_xlfn.NORM.DIST($AD$3:$AD$1003,$L2264,$AB2264,FALSE)*WindSpeedStep*$AE$3:$AE$1003)/AH2264</f>
        <v>847.91246199189686</v>
      </c>
      <c r="Y2264" s="1">
        <f t="shared" si="672"/>
        <v>7</v>
      </c>
      <c r="Z2264" s="99">
        <f>IF(L2264&lt;'Power Curve'!$P$28,'Power Curve'!$Q$28,IF(L2264&gt;'Power Curve'!$P$29,'Power Curve'!$Q$29,INDEX(ReferenceTurbulence,Y2264)+(L2264-INDEX(ReferenceTurbulenceWindSpeed,Y2264))*(INDEX(ReferenceTurbulence,Y2264+1)-INDEX(ReferenceTurbulence,Y2264))/(INDEX(ReferenceTurbulenceWindSpeed,Y2264+1)-INDEX(ReferenceTurbulenceWindSpeed,Y2264))))</f>
        <v>0.11941711408742535</v>
      </c>
      <c r="AA2264" s="100">
        <f t="shared" si="678"/>
        <v>0.94741217659762156</v>
      </c>
      <c r="AB2264" s="29">
        <f t="shared" si="679"/>
        <v>0.84506171173018774</v>
      </c>
      <c r="AG2264" s="40">
        <f t="array" ref="AG2264">SUM(_xlfn.NORM.DIST($AD$3:$AD$1003,$F2264,$AA2264,FALSE)*WindSpeedStep)</f>
        <v>1.000000000000004</v>
      </c>
      <c r="AH2264" s="40">
        <f t="array" ref="AH2264">SUM(_xlfn.NORM.DIST($AD$3:$AD$1003,$F2264,$AB2264,FALSE)*WindSpeedStep)</f>
        <v>1.0000000000000038</v>
      </c>
      <c r="AJ2264" s="47">
        <f t="shared" si="673"/>
        <v>8</v>
      </c>
      <c r="AK2264" s="83" t="b">
        <f>COUNTIF('Power Curve'!$D$2:$D$31,AJ2264)&gt;0</f>
        <v>1</v>
      </c>
      <c r="AL2264" s="83" t="b">
        <f t="shared" si="674"/>
        <v>0</v>
      </c>
      <c r="AM2264" s="83" t="b">
        <f t="shared" si="680"/>
        <v>1</v>
      </c>
      <c r="AN2264" s="47" t="str">
        <f t="shared" si="675"/>
        <v>Outer</v>
      </c>
      <c r="AO2264" s="48" t="str">
        <f t="shared" si="676"/>
        <v>0.5-0.6</v>
      </c>
      <c r="AP2264" s="49" t="str">
        <f t="shared" si="681"/>
        <v>19-20</v>
      </c>
      <c r="AQ2264" s="49" t="str">
        <f t="shared" si="682"/>
        <v>Mar</v>
      </c>
      <c r="AR2264" s="48" t="str">
        <f t="shared" si="683"/>
        <v>285-295</v>
      </c>
      <c r="AS2264" s="49" t="str">
        <f t="shared" si="677"/>
        <v>Inner-TI</v>
      </c>
    </row>
    <row r="2265" spans="5:45" x14ac:dyDescent="0.3">
      <c r="E2265" s="15">
        <v>40987.8125</v>
      </c>
      <c r="F2265" s="21">
        <v>8.06</v>
      </c>
      <c r="G2265" s="21">
        <v>948.69997787475609</v>
      </c>
      <c r="H2265" s="42">
        <v>1.2032803726694892</v>
      </c>
      <c r="I2265" s="35">
        <v>289.2</v>
      </c>
      <c r="J2265" s="43">
        <v>0.14143920595533496</v>
      </c>
      <c r="K2265" s="44">
        <v>0.38368074432079152</v>
      </c>
      <c r="L2265" s="26">
        <f t="shared" si="665"/>
        <v>8.012080235839564</v>
      </c>
      <c r="M2265" s="26">
        <f t="shared" si="666"/>
        <v>0.59634280413941843</v>
      </c>
      <c r="N2265" s="96">
        <f t="shared" si="667"/>
        <v>9</v>
      </c>
      <c r="O2265" s="26">
        <f t="shared" si="668"/>
        <v>3.3930067655643563E-3</v>
      </c>
      <c r="P2265" s="3">
        <f>IF(L2265&gt;'Power Curve'!$C$37,0,INDEX(Ci,$N2265,1)*POWER(1-O2265,3)+INDEX(Ci,$N2265,2)*3*O2265*POWER(1-O2265,2)+INDEX(Ci,$N2265,3)*3*POWER(O2265,2)*(1-O2265)+INDEX(Ci,$N2265,4)*POWER(O2265,3))</f>
        <v>881.75793927921427</v>
      </c>
      <c r="Q2265" s="3">
        <f>MAX(0,MIN(P2265-V2265+W2265,'Power Curve'!$C$39))</f>
        <v>891.90487346240229</v>
      </c>
      <c r="R2265" s="3">
        <f t="shared" si="669"/>
        <v>948.69997787475609</v>
      </c>
      <c r="S2265" s="3">
        <f t="shared" si="670"/>
        <v>-56.795104412353794</v>
      </c>
      <c r="T2265" s="3">
        <f t="shared" si="671"/>
        <v>56.795104412353794</v>
      </c>
      <c r="V2265" s="37">
        <f t="array" ref="V2265">SUM(_xlfn.NORM.DIST($AD$3:$AD$1003,$L2265,$AA2265,FALSE)*WindSpeedStep*$AE$3:$AE$1003)/AG2265</f>
        <v>877.50198597158999</v>
      </c>
      <c r="W2265" s="37">
        <f t="array" ref="W2265">SUM(_xlfn.NORM.DIST($AD$3:$AD$1003,$L2265,$AB2265,FALSE)*WindSpeedStep*$AE$3:$AE$1003)/AH2265</f>
        <v>887.64892015477801</v>
      </c>
      <c r="Y2265" s="1">
        <f t="shared" si="672"/>
        <v>8</v>
      </c>
      <c r="Z2265" s="99">
        <f>IF(L2265&lt;'Power Curve'!$P$28,'Power Curve'!$Q$28,IF(L2265&gt;'Power Curve'!$P$29,'Power Curve'!$Q$29,INDEX(ReferenceTurbulence,Y2265)+(L2265-INDEX(ReferenceTurbulenceWindSpeed,Y2265))*(INDEX(ReferenceTurbulence,Y2265+1)-INDEX(ReferenceTurbulence,Y2265))/(INDEX(ReferenceTurbulenceWindSpeed,Y2265+1)-INDEX(ReferenceTurbulenceWindSpeed,Y2265))))</f>
        <v>0.11940016960305046</v>
      </c>
      <c r="AA2265" s="100">
        <f t="shared" si="678"/>
        <v>0.95664373903249245</v>
      </c>
      <c r="AB2265" s="29">
        <f t="shared" si="679"/>
        <v>1.1332222666075809</v>
      </c>
      <c r="AG2265" s="40">
        <f t="array" ref="AG2265">SUM(_xlfn.NORM.DIST($AD$3:$AD$1003,$F2265,$AA2265,FALSE)*WindSpeedStep)</f>
        <v>1.000000000000004</v>
      </c>
      <c r="AH2265" s="40">
        <f t="array" ref="AH2265">SUM(_xlfn.NORM.DIST($AD$3:$AD$1003,$F2265,$AB2265,FALSE)*WindSpeedStep)</f>
        <v>0.99999999999959666</v>
      </c>
      <c r="AJ2265" s="47">
        <f t="shared" si="673"/>
        <v>8</v>
      </c>
      <c r="AK2265" s="83" t="b">
        <f>COUNTIF('Power Curve'!$D$2:$D$31,AJ2265)&gt;0</f>
        <v>1</v>
      </c>
      <c r="AL2265" s="83" t="b">
        <f t="shared" si="674"/>
        <v>0</v>
      </c>
      <c r="AM2265" s="83" t="b">
        <f t="shared" si="680"/>
        <v>1</v>
      </c>
      <c r="AN2265" s="47" t="str">
        <f t="shared" si="675"/>
        <v>Outer</v>
      </c>
      <c r="AO2265" s="48" t="str">
        <f t="shared" si="676"/>
        <v>0.5-0.6</v>
      </c>
      <c r="AP2265" s="49" t="str">
        <f t="shared" si="681"/>
        <v>19-20</v>
      </c>
      <c r="AQ2265" s="49" t="str">
        <f t="shared" si="682"/>
        <v>Mar</v>
      </c>
      <c r="AR2265" s="48" t="str">
        <f t="shared" si="683"/>
        <v>285-295</v>
      </c>
      <c r="AS2265" s="49" t="str">
        <f t="shared" si="677"/>
        <v>HWS-HTI</v>
      </c>
    </row>
    <row r="2266" spans="5:45" x14ac:dyDescent="0.3">
      <c r="E2266" s="15">
        <v>40987.819444444445</v>
      </c>
      <c r="F2266" s="21">
        <v>8.4600000000000009</v>
      </c>
      <c r="G2266" s="21">
        <v>1044.7999954223637</v>
      </c>
      <c r="H2266" s="42">
        <v>1.2026987314626263</v>
      </c>
      <c r="I2266" s="35">
        <v>291.39999999999998</v>
      </c>
      <c r="J2266" s="43">
        <v>8.8652482269503535E-2</v>
      </c>
      <c r="K2266" s="44">
        <v>0.3456924829543026</v>
      </c>
      <c r="L2266" s="26">
        <f t="shared" si="665"/>
        <v>8.4083468391891927</v>
      </c>
      <c r="M2266" s="26">
        <f t="shared" si="666"/>
        <v>0.65758708508408847</v>
      </c>
      <c r="N2266" s="96">
        <f t="shared" si="667"/>
        <v>9</v>
      </c>
      <c r="O2266" s="26">
        <f t="shared" si="668"/>
        <v>0.39948064280797763</v>
      </c>
      <c r="P2266" s="3">
        <f>IF(L2266&gt;'Power Curve'!$C$37,0,INDEX(Ci,$N2266,1)*POWER(1-O2266,3)+INDEX(Ci,$N2266,2)*3*O2266*POWER(1-O2266,2)+INDEX(Ci,$N2266,3)*3*POWER(O2266,2)*(1-O2266)+INDEX(Ci,$N2266,4)*POWER(O2266,3))</f>
        <v>1003.8212811990602</v>
      </c>
      <c r="Q2266" s="3">
        <f>MAX(0,MIN(P2266-V2266+W2266,'Power Curve'!$C$39))</f>
        <v>990.28472096093299</v>
      </c>
      <c r="R2266" s="3">
        <f t="shared" si="669"/>
        <v>1044.7999954223637</v>
      </c>
      <c r="S2266" s="3">
        <f t="shared" si="670"/>
        <v>-54.515274461430749</v>
      </c>
      <c r="T2266" s="3">
        <f t="shared" si="671"/>
        <v>54.515274461430749</v>
      </c>
      <c r="V2266" s="37">
        <f t="array" ref="V2266">SUM(_xlfn.NORM.DIST($AD$3:$AD$1003,$L2266,$AA2266,FALSE)*WindSpeedStep*$AE$3:$AE$1003)/AG2266</f>
        <v>1004.9283380473804</v>
      </c>
      <c r="W2266" s="37">
        <f t="array" ref="W2266">SUM(_xlfn.NORM.DIST($AD$3:$AD$1003,$L2266,$AB2266,FALSE)*WindSpeedStep*$AE$3:$AE$1003)/AH2266</f>
        <v>991.3917778092532</v>
      </c>
      <c r="Y2266" s="1">
        <f t="shared" si="672"/>
        <v>8</v>
      </c>
      <c r="Z2266" s="99">
        <f>IF(L2266&lt;'Power Curve'!$P$28,'Power Curve'!$Q$28,IF(L2266&gt;'Power Curve'!$P$29,'Power Curve'!$Q$29,INDEX(ReferenceTurbulence,Y2266)+(L2266-INDEX(ReferenceTurbulenceWindSpeed,Y2266))*(INDEX(ReferenceTurbulence,Y2266+1)-INDEX(ReferenceTurbulence,Y2266))/(INDEX(ReferenceTurbulenceWindSpeed,Y2266+1)-INDEX(ReferenceTurbulenceWindSpeed,Y2266))))</f>
        <v>0.11985541047444966</v>
      </c>
      <c r="AA2266" s="100">
        <f t="shared" si="678"/>
        <v>1.0077858618225619</v>
      </c>
      <c r="AB2266" s="29">
        <f t="shared" si="679"/>
        <v>0.74542081907705604</v>
      </c>
      <c r="AG2266" s="40">
        <f t="array" ref="AG2266">SUM(_xlfn.NORM.DIST($AD$3:$AD$1003,$F2266,$AA2266,FALSE)*WindSpeedStep)</f>
        <v>1.0000000000000038</v>
      </c>
      <c r="AH2266" s="40">
        <f t="array" ref="AH2266">SUM(_xlfn.NORM.DIST($AD$3:$AD$1003,$F2266,$AB2266,FALSE)*WindSpeedStep)</f>
        <v>1.0000000000000033</v>
      </c>
      <c r="AJ2266" s="47">
        <f t="shared" si="673"/>
        <v>8</v>
      </c>
      <c r="AK2266" s="83" t="b">
        <f>COUNTIF('Power Curve'!$D$2:$D$31,AJ2266)&gt;0</f>
        <v>1</v>
      </c>
      <c r="AL2266" s="83" t="b">
        <f t="shared" si="674"/>
        <v>0</v>
      </c>
      <c r="AM2266" s="83" t="b">
        <f t="shared" si="680"/>
        <v>1</v>
      </c>
      <c r="AN2266" s="47" t="str">
        <f t="shared" si="675"/>
        <v>Outer</v>
      </c>
      <c r="AO2266" s="48" t="str">
        <f t="shared" si="676"/>
        <v>0.6-0.7</v>
      </c>
      <c r="AP2266" s="49" t="str">
        <f t="shared" si="681"/>
        <v>19-20</v>
      </c>
      <c r="AQ2266" s="49" t="str">
        <f t="shared" si="682"/>
        <v>Mar</v>
      </c>
      <c r="AR2266" s="48" t="str">
        <f t="shared" si="683"/>
        <v>285-295</v>
      </c>
      <c r="AS2266" s="49" t="str">
        <f t="shared" si="677"/>
        <v>HWS-LTI</v>
      </c>
    </row>
    <row r="2267" spans="5:45" x14ac:dyDescent="0.3">
      <c r="E2267" s="15">
        <v>40987.826388888891</v>
      </c>
      <c r="F2267" s="21">
        <v>7.51</v>
      </c>
      <c r="G2267" s="21">
        <v>726.12001419067428</v>
      </c>
      <c r="H2267" s="42">
        <v>1.2030225598771287</v>
      </c>
      <c r="I2267" s="35">
        <v>290.2</v>
      </c>
      <c r="J2267" s="43">
        <v>9.7203728362183758E-2</v>
      </c>
      <c r="K2267" s="44">
        <v>0.36208918518580757</v>
      </c>
      <c r="L2267" s="26">
        <f t="shared" si="665"/>
        <v>7.4648169857989579</v>
      </c>
      <c r="M2267" s="26">
        <f t="shared" si="666"/>
        <v>0.51176150469893034</v>
      </c>
      <c r="N2267" s="96">
        <f t="shared" si="667"/>
        <v>8</v>
      </c>
      <c r="O2267" s="26">
        <f t="shared" si="668"/>
        <v>0.45260638779997664</v>
      </c>
      <c r="P2267" s="3">
        <f>IF(L2267&gt;'Power Curve'!$C$37,0,INDEX(Ci,$N2267,1)*POWER(1-O2267,3)+INDEX(Ci,$N2267,2)*3*O2267*POWER(1-O2267,2)+INDEX(Ci,$N2267,3)*3*POWER(O2267,2)*(1-O2267)+INDEX(Ci,$N2267,4)*POWER(O2267,3))</f>
        <v>721.93107621854369</v>
      </c>
      <c r="Q2267" s="3">
        <f>MAX(0,MIN(P2267-V2267+W2267,'Power Curve'!$C$39))</f>
        <v>714.41817138000067</v>
      </c>
      <c r="R2267" s="3">
        <f t="shared" si="669"/>
        <v>726.12001419067428</v>
      </c>
      <c r="S2267" s="3">
        <f t="shared" si="670"/>
        <v>-11.701842810673611</v>
      </c>
      <c r="T2267" s="3">
        <f t="shared" si="671"/>
        <v>11.701842810673611</v>
      </c>
      <c r="V2267" s="37">
        <f t="array" ref="V2267">SUM(_xlfn.NORM.DIST($AD$3:$AD$1003,$L2267,$AA2267,FALSE)*WindSpeedStep*$AE$3:$AE$1003)/AG2267</f>
        <v>716.74066611110914</v>
      </c>
      <c r="W2267" s="37">
        <f t="array" ref="W2267">SUM(_xlfn.NORM.DIST($AD$3:$AD$1003,$L2267,$AB2267,FALSE)*WindSpeedStep*$AE$3:$AE$1003)/AH2267</f>
        <v>709.22776127256611</v>
      </c>
      <c r="Y2267" s="1">
        <f t="shared" si="672"/>
        <v>7</v>
      </c>
      <c r="Z2267" s="99">
        <f>IF(L2267&lt;'Power Curve'!$P$28,'Power Curve'!$Q$28,IF(L2267&gt;'Power Curve'!$P$29,'Power Curve'!$Q$29,INDEX(ReferenceTurbulence,Y2267)+(L2267-INDEX(ReferenceTurbulenceWindSpeed,Y2267))*(INDEX(ReferenceTurbulence,Y2267+1)-INDEX(ReferenceTurbulence,Y2267))/(INDEX(ReferenceTurbulenceWindSpeed,Y2267+1)-INDEX(ReferenceTurbulenceWindSpeed,Y2267))))</f>
        <v>0.11954732774121994</v>
      </c>
      <c r="AA2267" s="100">
        <f t="shared" si="678"/>
        <v>0.89239892272953358</v>
      </c>
      <c r="AB2267" s="29">
        <f t="shared" si="679"/>
        <v>0.72560804256101719</v>
      </c>
      <c r="AG2267" s="40">
        <f t="array" ref="AG2267">SUM(_xlfn.NORM.DIST($AD$3:$AD$1003,$F2267,$AA2267,FALSE)*WindSpeedStep)</f>
        <v>1.000000000000004</v>
      </c>
      <c r="AH2267" s="40">
        <f t="array" ref="AH2267">SUM(_xlfn.NORM.DIST($AD$3:$AD$1003,$F2267,$AB2267,FALSE)*WindSpeedStep)</f>
        <v>1.0000000000000033</v>
      </c>
      <c r="AJ2267" s="47">
        <f t="shared" si="673"/>
        <v>7</v>
      </c>
      <c r="AK2267" s="83" t="b">
        <f>COUNTIF('Power Curve'!$D$2:$D$31,AJ2267)&gt;0</f>
        <v>1</v>
      </c>
      <c r="AL2267" s="83" t="b">
        <f t="shared" si="674"/>
        <v>0</v>
      </c>
      <c r="AM2267" s="83" t="b">
        <f t="shared" si="680"/>
        <v>1</v>
      </c>
      <c r="AN2267" s="47" t="str">
        <f t="shared" si="675"/>
        <v>Outer</v>
      </c>
      <c r="AO2267" s="48" t="str">
        <f t="shared" si="676"/>
        <v>0.5-0.6</v>
      </c>
      <c r="AP2267" s="49" t="str">
        <f t="shared" si="681"/>
        <v>19-20</v>
      </c>
      <c r="AQ2267" s="49" t="str">
        <f t="shared" si="682"/>
        <v>Mar</v>
      </c>
      <c r="AR2267" s="48" t="str">
        <f t="shared" si="683"/>
        <v>285-295</v>
      </c>
      <c r="AS2267" s="49" t="str">
        <f t="shared" si="677"/>
        <v>HWS-LTI</v>
      </c>
    </row>
    <row r="2268" spans="5:45" x14ac:dyDescent="0.3">
      <c r="E2268" s="15">
        <v>40987.833333333336</v>
      </c>
      <c r="F2268" s="21">
        <v>7.49</v>
      </c>
      <c r="G2268" s="21">
        <v>817.0299987792971</v>
      </c>
      <c r="H2268" s="42">
        <v>1.20230727401258</v>
      </c>
      <c r="I2268" s="35">
        <v>293.60000000000002</v>
      </c>
      <c r="J2268" s="43">
        <v>0.10280373831775701</v>
      </c>
      <c r="K2268" s="44">
        <v>0.40633109710185245</v>
      </c>
      <c r="L2268" s="26">
        <f t="shared" si="665"/>
        <v>7.4434614989614358</v>
      </c>
      <c r="M2268" s="26">
        <f t="shared" si="666"/>
        <v>0.50846094536707709</v>
      </c>
      <c r="N2268" s="96">
        <f t="shared" si="667"/>
        <v>8</v>
      </c>
      <c r="O2268" s="26">
        <f t="shared" si="668"/>
        <v>0.43111249256142636</v>
      </c>
      <c r="P2268" s="3">
        <f>IF(L2268&gt;'Power Curve'!$C$37,0,INDEX(Ci,$N2268,1)*POWER(1-O2268,3)+INDEX(Ci,$N2268,2)*3*O2268*POWER(1-O2268,2)+INDEX(Ci,$N2268,3)*3*POWER(O2268,2)*(1-O2268)+INDEX(Ci,$N2268,4)*POWER(O2268,3))</f>
        <v>715.90907658307253</v>
      </c>
      <c r="Q2268" s="3">
        <f>MAX(0,MIN(P2268-V2268+W2268,'Power Curve'!$C$39))</f>
        <v>710.14983302333621</v>
      </c>
      <c r="R2268" s="3">
        <f t="shared" si="669"/>
        <v>817.0299987792971</v>
      </c>
      <c r="S2268" s="3">
        <f t="shared" si="670"/>
        <v>-106.88016575596089</v>
      </c>
      <c r="T2268" s="3">
        <f t="shared" si="671"/>
        <v>106.88016575596089</v>
      </c>
      <c r="V2268" s="37">
        <f t="array" ref="V2268">SUM(_xlfn.NORM.DIST($AD$3:$AD$1003,$L2268,$AA2268,FALSE)*WindSpeedStep*$AE$3:$AE$1003)/AG2268</f>
        <v>710.82839674407182</v>
      </c>
      <c r="W2268" s="37">
        <f t="array" ref="W2268">SUM(_xlfn.NORM.DIST($AD$3:$AD$1003,$L2268,$AB2268,FALSE)*WindSpeedStep*$AE$3:$AE$1003)/AH2268</f>
        <v>705.06915318433551</v>
      </c>
      <c r="Y2268" s="1">
        <f t="shared" si="672"/>
        <v>7</v>
      </c>
      <c r="Z2268" s="99">
        <f>IF(L2268&lt;'Power Curve'!$P$28,'Power Curve'!$Q$28,IF(L2268&gt;'Power Curve'!$P$29,'Power Curve'!$Q$29,INDEX(ReferenceTurbulence,Y2268)+(L2268-INDEX(ReferenceTurbulenceWindSpeed,Y2268))*(INDEX(ReferenceTurbulence,Y2268+1)-INDEX(ReferenceTurbulence,Y2268))/(INDEX(ReferenceTurbulenceWindSpeed,Y2268+1)-INDEX(ReferenceTurbulenceWindSpeed,Y2268))))</f>
        <v>0.11955325916232029</v>
      </c>
      <c r="AA2268" s="100">
        <f t="shared" si="678"/>
        <v>0.88989008165008965</v>
      </c>
      <c r="AB2268" s="29">
        <f t="shared" si="679"/>
        <v>0.76521566811753072</v>
      </c>
      <c r="AG2268" s="40">
        <f t="array" ref="AG2268">SUM(_xlfn.NORM.DIST($AD$3:$AD$1003,$F2268,$AA2268,FALSE)*WindSpeedStep)</f>
        <v>1.0000000000000036</v>
      </c>
      <c r="AH2268" s="40">
        <f t="array" ref="AH2268">SUM(_xlfn.NORM.DIST($AD$3:$AD$1003,$F2268,$AB2268,FALSE)*WindSpeedStep)</f>
        <v>1.0000000000000033</v>
      </c>
      <c r="AJ2268" s="47">
        <f t="shared" si="673"/>
        <v>7</v>
      </c>
      <c r="AK2268" s="83" t="b">
        <f>COUNTIF('Power Curve'!$D$2:$D$31,AJ2268)&gt;0</f>
        <v>1</v>
      </c>
      <c r="AL2268" s="83" t="b">
        <f t="shared" si="674"/>
        <v>0</v>
      </c>
      <c r="AM2268" s="83" t="b">
        <f t="shared" si="680"/>
        <v>1</v>
      </c>
      <c r="AN2268" s="47" t="str">
        <f t="shared" si="675"/>
        <v>Outer</v>
      </c>
      <c r="AO2268" s="48" t="str">
        <f t="shared" si="676"/>
        <v>0.5-0.6</v>
      </c>
      <c r="AP2268" s="49" t="str">
        <f t="shared" si="681"/>
        <v>20-21</v>
      </c>
      <c r="AQ2268" s="49" t="str">
        <f t="shared" si="682"/>
        <v>Mar</v>
      </c>
      <c r="AR2268" s="48" t="str">
        <f t="shared" si="683"/>
        <v>285-295</v>
      </c>
      <c r="AS2268" s="49" t="str">
        <f t="shared" si="677"/>
        <v>Inner-TI</v>
      </c>
    </row>
    <row r="2269" spans="5:45" x14ac:dyDescent="0.3">
      <c r="E2269" s="15">
        <v>40987.840277777781</v>
      </c>
      <c r="F2269" s="21">
        <v>7.05</v>
      </c>
      <c r="G2269" s="21">
        <v>547.88002777099632</v>
      </c>
      <c r="H2269" s="42">
        <v>1.2002224358767286</v>
      </c>
      <c r="I2269" s="35">
        <v>310.2</v>
      </c>
      <c r="J2269" s="43">
        <v>0.11773049645390071</v>
      </c>
      <c r="K2269" s="44">
        <v>0.4675194103110118</v>
      </c>
      <c r="L2269" s="26">
        <f t="shared" si="665"/>
        <v>7.0021434064554624</v>
      </c>
      <c r="M2269" s="26">
        <f t="shared" si="666"/>
        <v>0.44025381154622728</v>
      </c>
      <c r="N2269" s="96">
        <f t="shared" si="667"/>
        <v>7</v>
      </c>
      <c r="O2269" s="26">
        <f t="shared" si="668"/>
        <v>0.98680348326444478</v>
      </c>
      <c r="P2269" s="3">
        <f>IF(L2269&gt;'Power Curve'!$C$37,0,INDEX(Ci,$N2269,1)*POWER(1-O2269,3)+INDEX(Ci,$N2269,2)*3*O2269*POWER(1-O2269,2)+INDEX(Ci,$N2269,3)*3*POWER(O2269,2)*(1-O2269)+INDEX(Ci,$N2269,4)*POWER(O2269,3))</f>
        <v>596.9923607154559</v>
      </c>
      <c r="Q2269" s="3">
        <f>MAX(0,MIN(P2269-V2269+W2269,'Power Curve'!$C$39))</f>
        <v>596.37377421028827</v>
      </c>
      <c r="R2269" s="3">
        <f t="shared" si="669"/>
        <v>547.88002777099632</v>
      </c>
      <c r="S2269" s="3">
        <f t="shared" si="670"/>
        <v>48.493746439291954</v>
      </c>
      <c r="T2269" s="3">
        <f t="shared" si="671"/>
        <v>48.493746439291954</v>
      </c>
      <c r="V2269" s="37">
        <f t="array" ref="V2269">SUM(_xlfn.NORM.DIST($AD$3:$AD$1003,$L2269,$AA2269,FALSE)*WindSpeedStep*$AE$3:$AE$1003)/AG2269</f>
        <v>594.51406503515091</v>
      </c>
      <c r="W2269" s="37">
        <f t="array" ref="W2269">SUM(_xlfn.NORM.DIST($AD$3:$AD$1003,$L2269,$AB2269,FALSE)*WindSpeedStep*$AE$3:$AE$1003)/AH2269</f>
        <v>593.89547852998328</v>
      </c>
      <c r="Y2269" s="1">
        <f t="shared" si="672"/>
        <v>6</v>
      </c>
      <c r="Z2269" s="99">
        <f>IF(L2269&lt;'Power Curve'!$P$28,'Power Curve'!$Q$28,IF(L2269&gt;'Power Curve'!$P$29,'Power Curve'!$Q$29,INDEX(ReferenceTurbulence,Y2269)+(L2269-INDEX(ReferenceTurbulenceWindSpeed,Y2269))*(INDEX(ReferenceTurbulence,Y2269+1)-INDEX(ReferenceTurbulence,Y2269))/(INDEX(ReferenceTurbulenceWindSpeed,Y2269+1)-INDEX(ReferenceTurbulenceWindSpeed,Y2269))))</f>
        <v>0.11969774651323349</v>
      </c>
      <c r="AA2269" s="100">
        <f t="shared" si="678"/>
        <v>0.83814078651521517</v>
      </c>
      <c r="AB2269" s="29">
        <f t="shared" si="679"/>
        <v>0.82436581948340903</v>
      </c>
      <c r="AG2269" s="40">
        <f t="array" ref="AG2269">SUM(_xlfn.NORM.DIST($AD$3:$AD$1003,$F2269,$AA2269,FALSE)*WindSpeedStep)</f>
        <v>1.0000000000000038</v>
      </c>
      <c r="AH2269" s="40">
        <f t="array" ref="AH2269">SUM(_xlfn.NORM.DIST($AD$3:$AD$1003,$F2269,$AB2269,FALSE)*WindSpeedStep)</f>
        <v>1.000000000000004</v>
      </c>
      <c r="AJ2269" s="47">
        <f t="shared" si="673"/>
        <v>7</v>
      </c>
      <c r="AK2269" s="83" t="b">
        <f>COUNTIF('Power Curve'!$D$2:$D$31,AJ2269)&gt;0</f>
        <v>1</v>
      </c>
      <c r="AL2269" s="83" t="b">
        <f t="shared" si="674"/>
        <v>0</v>
      </c>
      <c r="AM2269" s="83" t="b">
        <f t="shared" si="680"/>
        <v>1</v>
      </c>
      <c r="AN2269" s="47" t="str">
        <f t="shared" si="675"/>
        <v>Outer</v>
      </c>
      <c r="AO2269" s="48" t="str">
        <f t="shared" si="676"/>
        <v>0.4-0.5</v>
      </c>
      <c r="AP2269" s="49" t="str">
        <f t="shared" si="681"/>
        <v>20-21</v>
      </c>
      <c r="AQ2269" s="49" t="str">
        <f t="shared" si="682"/>
        <v>Mar</v>
      </c>
      <c r="AR2269" s="48" t="str">
        <f t="shared" si="683"/>
        <v>305-315</v>
      </c>
      <c r="AS2269" s="49" t="str">
        <f t="shared" si="677"/>
        <v>Inner-TI</v>
      </c>
    </row>
    <row r="2270" spans="5:45" x14ac:dyDescent="0.3">
      <c r="E2270" s="15">
        <v>40987.847222222219</v>
      </c>
      <c r="F2270" s="21">
        <v>5.82</v>
      </c>
      <c r="G2270" s="21">
        <v>294.00999832153332</v>
      </c>
      <c r="H2270" s="42">
        <v>1.2014254652963368</v>
      </c>
      <c r="I2270" s="35">
        <v>299.2</v>
      </c>
      <c r="J2270" s="43">
        <v>9.9656357388316144E-2</v>
      </c>
      <c r="K2270" s="44">
        <v>0.37769507166115357</v>
      </c>
      <c r="L2270" s="26">
        <f t="shared" si="665"/>
        <v>5.7824235470341447</v>
      </c>
      <c r="M2270" s="26">
        <f t="shared" si="666"/>
        <v>0.25174217540846394</v>
      </c>
      <c r="N2270" s="96">
        <f t="shared" si="667"/>
        <v>6</v>
      </c>
      <c r="O2270" s="26">
        <f t="shared" si="668"/>
        <v>0.75183870523887453</v>
      </c>
      <c r="P2270" s="3">
        <f>IF(L2270&gt;'Power Curve'!$C$37,0,INDEX(Ci,$N2270,1)*POWER(1-O2270,3)+INDEX(Ci,$N2270,2)*3*O2270*POWER(1-O2270,2)+INDEX(Ci,$N2270,3)*3*POWER(O2270,2)*(1-O2270)+INDEX(Ci,$N2270,4)*POWER(O2270,3))</f>
        <v>325.42437338254729</v>
      </c>
      <c r="Q2270" s="3">
        <f>MAX(0,MIN(P2270-V2270+W2270,'Power Curve'!$C$39))</f>
        <v>323.40221384494987</v>
      </c>
      <c r="R2270" s="3">
        <f t="shared" si="669"/>
        <v>294.00999832153332</v>
      </c>
      <c r="S2270" s="3">
        <f t="shared" si="670"/>
        <v>29.392215523416553</v>
      </c>
      <c r="T2270" s="3">
        <f t="shared" si="671"/>
        <v>29.392215523416553</v>
      </c>
      <c r="V2270" s="37">
        <f t="array" ref="V2270">SUM(_xlfn.NORM.DIST($AD$3:$AD$1003,$L2270,$AA2270,FALSE)*WindSpeedStep*$AE$3:$AE$1003)/AG2270</f>
        <v>328.00688150767104</v>
      </c>
      <c r="W2270" s="37">
        <f t="array" ref="W2270">SUM(_xlfn.NORM.DIST($AD$3:$AD$1003,$L2270,$AB2270,FALSE)*WindSpeedStep*$AE$3:$AE$1003)/AH2270</f>
        <v>325.98472197007362</v>
      </c>
      <c r="Y2270" s="1">
        <f t="shared" si="672"/>
        <v>5</v>
      </c>
      <c r="Z2270" s="99">
        <f>IF(L2270&lt;'Power Curve'!$P$28,'Power Curve'!$Q$28,IF(L2270&gt;'Power Curve'!$P$29,'Power Curve'!$Q$29,INDEX(ReferenceTurbulence,Y2270)+(L2270-INDEX(ReferenceTurbulenceWindSpeed,Y2270))*(INDEX(ReferenceTurbulence,Y2270+1)-INDEX(ReferenceTurbulence,Y2270))/(INDEX(ReferenceTurbulenceWindSpeed,Y2270+1)-INDEX(ReferenceTurbulenceWindSpeed,Y2270))))</f>
        <v>0.120654167820823</v>
      </c>
      <c r="AA2270" s="100">
        <f t="shared" si="678"/>
        <v>0.69767350105493631</v>
      </c>
      <c r="AB2270" s="29">
        <f t="shared" si="679"/>
        <v>0.57625526757384948</v>
      </c>
      <c r="AG2270" s="40">
        <f t="array" ref="AG2270">SUM(_xlfn.NORM.DIST($AD$3:$AD$1003,$F2270,$AA2270,FALSE)*WindSpeedStep)</f>
        <v>1.0000000000000038</v>
      </c>
      <c r="AH2270" s="40">
        <f t="array" ref="AH2270">SUM(_xlfn.NORM.DIST($AD$3:$AD$1003,$F2270,$AB2270,FALSE)*WindSpeedStep)</f>
        <v>1.0000000000000036</v>
      </c>
      <c r="AJ2270" s="47">
        <f t="shared" si="673"/>
        <v>6</v>
      </c>
      <c r="AK2270" s="83" t="b">
        <f>COUNTIF('Power Curve'!$D$2:$D$31,AJ2270)&gt;0</f>
        <v>1</v>
      </c>
      <c r="AL2270" s="83" t="b">
        <f t="shared" si="674"/>
        <v>0</v>
      </c>
      <c r="AM2270" s="83" t="b">
        <f t="shared" si="680"/>
        <v>1</v>
      </c>
      <c r="AN2270" s="47" t="str">
        <f t="shared" si="675"/>
        <v>Outer</v>
      </c>
      <c r="AO2270" s="48" t="str">
        <f t="shared" si="676"/>
        <v>0.2-0.3</v>
      </c>
      <c r="AP2270" s="49" t="str">
        <f t="shared" si="681"/>
        <v>20-21</v>
      </c>
      <c r="AQ2270" s="49" t="str">
        <f t="shared" si="682"/>
        <v>Mar</v>
      </c>
      <c r="AR2270" s="48" t="str">
        <f t="shared" si="683"/>
        <v>295-305</v>
      </c>
      <c r="AS2270" s="49" t="str">
        <f t="shared" si="677"/>
        <v>LWS-LTI</v>
      </c>
    </row>
    <row r="2271" spans="5:45" x14ac:dyDescent="0.3">
      <c r="E2271" s="15">
        <v>40987.854166666664</v>
      </c>
      <c r="F2271" s="21">
        <v>5.62</v>
      </c>
      <c r="G2271" s="21">
        <v>249.46000289916972</v>
      </c>
      <c r="H2271" s="42">
        <v>1.202362823720887</v>
      </c>
      <c r="I2271" s="35">
        <v>287.5</v>
      </c>
      <c r="J2271" s="43">
        <v>6.5836298932384338E-2</v>
      </c>
      <c r="K2271" s="44">
        <v>0.2613387598812984</v>
      </c>
      <c r="L2271" s="26">
        <f t="shared" si="665"/>
        <v>5.5851666044115378</v>
      </c>
      <c r="M2271" s="26">
        <f t="shared" si="666"/>
        <v>0.22125547905266083</v>
      </c>
      <c r="N2271" s="96">
        <f t="shared" si="667"/>
        <v>6</v>
      </c>
      <c r="O2271" s="26">
        <f t="shared" si="668"/>
        <v>0.55522920865979941</v>
      </c>
      <c r="P2271" s="3">
        <f>IF(L2271&gt;'Power Curve'!$C$37,0,INDEX(Ci,$N2271,1)*POWER(1-O2271,3)+INDEX(Ci,$N2271,2)*3*O2271*POWER(1-O2271,2)+INDEX(Ci,$N2271,3)*3*POWER(O2271,2)*(1-O2271)+INDEX(Ci,$N2271,4)*POWER(O2271,3))</f>
        <v>294.41661264126344</v>
      </c>
      <c r="Q2271" s="3">
        <f>MAX(0,MIN(P2271-V2271+W2271,'Power Curve'!$C$39))</f>
        <v>293.08408101214093</v>
      </c>
      <c r="R2271" s="3">
        <f t="shared" si="669"/>
        <v>249.46000289916972</v>
      </c>
      <c r="S2271" s="3">
        <f t="shared" si="670"/>
        <v>43.624078112971205</v>
      </c>
      <c r="T2271" s="3">
        <f t="shared" si="671"/>
        <v>43.624078112971205</v>
      </c>
      <c r="V2271" s="37">
        <f t="array" ref="V2271">SUM(_xlfn.NORM.DIST($AD$3:$AD$1003,$L2271,$AA2271,FALSE)*WindSpeedStep*$AE$3:$AE$1003)/AG2271</f>
        <v>291.17829769527526</v>
      </c>
      <c r="W2271" s="37">
        <f t="array" ref="W2271">SUM(_xlfn.NORM.DIST($AD$3:$AD$1003,$L2271,$AB2271,FALSE)*WindSpeedStep*$AE$3:$AE$1003)/AH2271</f>
        <v>289.84576606615275</v>
      </c>
      <c r="Y2271" s="1">
        <f t="shared" si="672"/>
        <v>5</v>
      </c>
      <c r="Z2271" s="99">
        <f>IF(L2271&lt;'Power Curve'!$P$28,'Power Curve'!$Q$28,IF(L2271&gt;'Power Curve'!$P$29,'Power Curve'!$Q$29,INDEX(ReferenceTurbulence,Y2271)+(L2271-INDEX(ReferenceTurbulenceWindSpeed,Y2271))*(INDEX(ReferenceTurbulence,Y2271+1)-INDEX(ReferenceTurbulence,Y2271))/(INDEX(ReferenceTurbulenceWindSpeed,Y2271+1)-INDEX(ReferenceTurbulenceWindSpeed,Y2271))))</f>
        <v>0.1199001135842952</v>
      </c>
      <c r="AA2271" s="100">
        <f t="shared" si="678"/>
        <v>0.66966211025615574</v>
      </c>
      <c r="AB2271" s="29">
        <f t="shared" si="679"/>
        <v>0.36770669815520796</v>
      </c>
      <c r="AG2271" s="40">
        <f t="array" ref="AG2271">SUM(_xlfn.NORM.DIST($AD$3:$AD$1003,$F2271,$AA2271,FALSE)*WindSpeedStep)</f>
        <v>1.0000000000000031</v>
      </c>
      <c r="AH2271" s="40">
        <f t="array" ref="AH2271">SUM(_xlfn.NORM.DIST($AD$3:$AD$1003,$F2271,$AB2271,FALSE)*WindSpeedStep)</f>
        <v>1.0000000000000033</v>
      </c>
      <c r="AJ2271" s="47">
        <f t="shared" si="673"/>
        <v>6</v>
      </c>
      <c r="AK2271" s="83" t="b">
        <f>COUNTIF('Power Curve'!$D$2:$D$31,AJ2271)&gt;0</f>
        <v>1</v>
      </c>
      <c r="AL2271" s="83" t="b">
        <f t="shared" si="674"/>
        <v>0</v>
      </c>
      <c r="AM2271" s="83" t="b">
        <f t="shared" si="680"/>
        <v>1</v>
      </c>
      <c r="AN2271" s="47" t="str">
        <f t="shared" si="675"/>
        <v>Outer</v>
      </c>
      <c r="AO2271" s="48" t="str">
        <f t="shared" si="676"/>
        <v>0.2-0.3</v>
      </c>
      <c r="AP2271" s="49" t="str">
        <f t="shared" si="681"/>
        <v>20-21</v>
      </c>
      <c r="AQ2271" s="49" t="str">
        <f t="shared" si="682"/>
        <v>Mar</v>
      </c>
      <c r="AR2271" s="48" t="str">
        <f t="shared" si="683"/>
        <v>285-295</v>
      </c>
      <c r="AS2271" s="49" t="str">
        <f t="shared" si="677"/>
        <v>LWS-LTI</v>
      </c>
    </row>
    <row r="2272" spans="5:45" x14ac:dyDescent="0.3">
      <c r="E2272" s="15">
        <v>40987.861111111109</v>
      </c>
      <c r="F2272" s="21">
        <v>5.9</v>
      </c>
      <c r="G2272" s="21">
        <v>296.81000518798879</v>
      </c>
      <c r="H2272" s="42">
        <v>1.202943825906335</v>
      </c>
      <c r="I2272" s="35">
        <v>284.5</v>
      </c>
      <c r="J2272" s="43">
        <v>8.3050847457627114E-2</v>
      </c>
      <c r="K2272" s="44">
        <v>0.20722367705574204</v>
      </c>
      <c r="L2272" s="26">
        <f t="shared" si="665"/>
        <v>5.8643754172442231</v>
      </c>
      <c r="M2272" s="26">
        <f t="shared" si="666"/>
        <v>0.26440810112781804</v>
      </c>
      <c r="N2272" s="96">
        <f t="shared" si="667"/>
        <v>6</v>
      </c>
      <c r="O2272" s="26">
        <f t="shared" si="668"/>
        <v>0.83352158915411267</v>
      </c>
      <c r="P2272" s="3">
        <f>IF(L2272&gt;'Power Curve'!$C$37,0,INDEX(Ci,$N2272,1)*POWER(1-O2272,3)+INDEX(Ci,$N2272,2)*3*O2272*POWER(1-O2272,2)+INDEX(Ci,$N2272,3)*3*POWER(O2272,2)*(1-O2272)+INDEX(Ci,$N2272,4)*POWER(O2272,3))</f>
        <v>339.11678196035098</v>
      </c>
      <c r="Q2272" s="3">
        <f>MAX(0,MIN(P2272-V2272+W2272,'Power Curve'!$C$39))</f>
        <v>334.63296196460624</v>
      </c>
      <c r="R2272" s="3">
        <f t="shared" si="669"/>
        <v>296.81000518798879</v>
      </c>
      <c r="S2272" s="3">
        <f t="shared" si="670"/>
        <v>37.822956776617445</v>
      </c>
      <c r="T2272" s="3">
        <f t="shared" si="671"/>
        <v>37.822956776617445</v>
      </c>
      <c r="V2272" s="37">
        <f t="array" ref="V2272">SUM(_xlfn.NORM.DIST($AD$3:$AD$1003,$L2272,$AA2272,FALSE)*WindSpeedStep*$AE$3:$AE$1003)/AG2272</f>
        <v>343.71121439139785</v>
      </c>
      <c r="W2272" s="37">
        <f t="array" ref="W2272">SUM(_xlfn.NORM.DIST($AD$3:$AD$1003,$L2272,$AB2272,FALSE)*WindSpeedStep*$AE$3:$AE$1003)/AH2272</f>
        <v>339.22739439565311</v>
      </c>
      <c r="Y2272" s="1">
        <f t="shared" si="672"/>
        <v>5</v>
      </c>
      <c r="Z2272" s="99">
        <f>IF(L2272&lt;'Power Curve'!$P$28,'Power Curve'!$Q$28,IF(L2272&gt;'Power Curve'!$P$29,'Power Curve'!$Q$29,INDEX(ReferenceTurbulence,Y2272)+(L2272-INDEX(ReferenceTurbulenceWindSpeed,Y2272))*(INDEX(ReferenceTurbulence,Y2272+1)-INDEX(ReferenceTurbulence,Y2272))/(INDEX(ReferenceTurbulenceWindSpeed,Y2272+1)-INDEX(ReferenceTurbulenceWindSpeed,Y2272))))</f>
        <v>0.12096744528574607</v>
      </c>
      <c r="AA2272" s="100">
        <f t="shared" si="678"/>
        <v>0.70939851242056484</v>
      </c>
      <c r="AB2272" s="29">
        <f t="shared" si="679"/>
        <v>0.48704134821180833</v>
      </c>
      <c r="AG2272" s="40">
        <f t="array" ref="AG2272">SUM(_xlfn.NORM.DIST($AD$3:$AD$1003,$F2272,$AA2272,FALSE)*WindSpeedStep)</f>
        <v>1.0000000000000031</v>
      </c>
      <c r="AH2272" s="40">
        <f t="array" ref="AH2272">SUM(_xlfn.NORM.DIST($AD$3:$AD$1003,$F2272,$AB2272,FALSE)*WindSpeedStep)</f>
        <v>1.0000000000000038</v>
      </c>
      <c r="AJ2272" s="47">
        <f t="shared" si="673"/>
        <v>6</v>
      </c>
      <c r="AK2272" s="83" t="b">
        <f>COUNTIF('Power Curve'!$D$2:$D$31,AJ2272)&gt;0</f>
        <v>1</v>
      </c>
      <c r="AL2272" s="83" t="b">
        <f t="shared" si="674"/>
        <v>0</v>
      </c>
      <c r="AM2272" s="83" t="b">
        <f t="shared" si="680"/>
        <v>1</v>
      </c>
      <c r="AN2272" s="47" t="str">
        <f t="shared" si="675"/>
        <v>Outer</v>
      </c>
      <c r="AO2272" s="48" t="str">
        <f t="shared" si="676"/>
        <v>0.2-0.3</v>
      </c>
      <c r="AP2272" s="49" t="str">
        <f t="shared" si="681"/>
        <v>20-21</v>
      </c>
      <c r="AQ2272" s="49" t="str">
        <f t="shared" si="682"/>
        <v>Mar</v>
      </c>
      <c r="AR2272" s="48" t="str">
        <f t="shared" si="683"/>
        <v>275-285</v>
      </c>
      <c r="AS2272" s="49" t="str">
        <f t="shared" si="677"/>
        <v>LWS-LTI</v>
      </c>
    </row>
    <row r="2273" spans="5:45" x14ac:dyDescent="0.3">
      <c r="E2273" s="15">
        <v>40987.868055555555</v>
      </c>
      <c r="F2273" s="21">
        <v>5.63</v>
      </c>
      <c r="G2273" s="21">
        <v>242.92001342773412</v>
      </c>
      <c r="H2273" s="42">
        <v>1.2032569069381998</v>
      </c>
      <c r="I2273" s="35">
        <v>280.5</v>
      </c>
      <c r="J2273" s="43">
        <v>6.216696269982238E-2</v>
      </c>
      <c r="K2273" s="44">
        <v>0.36607440791869766</v>
      </c>
      <c r="L2273" s="26">
        <f t="shared" si="665"/>
        <v>5.5964911292495589</v>
      </c>
      <c r="M2273" s="26">
        <f t="shared" si="666"/>
        <v>0.22300572087188555</v>
      </c>
      <c r="N2273" s="96">
        <f t="shared" si="667"/>
        <v>6</v>
      </c>
      <c r="O2273" s="26">
        <f t="shared" si="668"/>
        <v>0.56651656360811342</v>
      </c>
      <c r="P2273" s="3">
        <f>IF(L2273&gt;'Power Curve'!$C$37,0,INDEX(Ci,$N2273,1)*POWER(1-O2273,3)+INDEX(Ci,$N2273,2)*3*O2273*POWER(1-O2273,2)+INDEX(Ci,$N2273,3)*3*POWER(O2273,2)*(1-O2273)+INDEX(Ci,$N2273,4)*POWER(O2273,3))</f>
        <v>296.13871531048744</v>
      </c>
      <c r="Q2273" s="3">
        <f>MAX(0,MIN(P2273-V2273+W2273,'Power Curve'!$C$39))</f>
        <v>294.49524666165456</v>
      </c>
      <c r="R2273" s="3">
        <f t="shared" si="669"/>
        <v>242.92001342773412</v>
      </c>
      <c r="S2273" s="3">
        <f t="shared" si="670"/>
        <v>51.575233233920443</v>
      </c>
      <c r="T2273" s="3">
        <f t="shared" si="671"/>
        <v>51.575233233920443</v>
      </c>
      <c r="V2273" s="37">
        <f t="array" ref="V2273">SUM(_xlfn.NORM.DIST($AD$3:$AD$1003,$L2273,$AA2273,FALSE)*WindSpeedStep*$AE$3:$AE$1003)/AG2273</f>
        <v>293.26100464583237</v>
      </c>
      <c r="W2273" s="37">
        <f t="array" ref="W2273">SUM(_xlfn.NORM.DIST($AD$3:$AD$1003,$L2273,$AB2273,FALSE)*WindSpeedStep*$AE$3:$AE$1003)/AH2273</f>
        <v>291.61753599699949</v>
      </c>
      <c r="Y2273" s="1">
        <f t="shared" si="672"/>
        <v>5</v>
      </c>
      <c r="Z2273" s="99">
        <f>IF(L2273&lt;'Power Curve'!$P$28,'Power Curve'!$Q$28,IF(L2273&gt;'Power Curve'!$P$29,'Power Curve'!$Q$29,INDEX(ReferenceTurbulence,Y2273)+(L2273-INDEX(ReferenceTurbulenceWindSpeed,Y2273))*(INDEX(ReferenceTurbulence,Y2273+1)-INDEX(ReferenceTurbulence,Y2273))/(INDEX(ReferenceTurbulenceWindSpeed,Y2273+1)-INDEX(ReferenceTurbulenceWindSpeed,Y2273))))</f>
        <v>0.11994340385239548</v>
      </c>
      <c r="AA2273" s="100">
        <f t="shared" si="678"/>
        <v>0.67126219567192869</v>
      </c>
      <c r="AB2273" s="29">
        <f t="shared" si="679"/>
        <v>0.34791685528194416</v>
      </c>
      <c r="AG2273" s="40">
        <f t="array" ref="AG2273">SUM(_xlfn.NORM.DIST($AD$3:$AD$1003,$F2273,$AA2273,FALSE)*WindSpeedStep)</f>
        <v>1.0000000000000036</v>
      </c>
      <c r="AH2273" s="40">
        <f t="array" ref="AH2273">SUM(_xlfn.NORM.DIST($AD$3:$AD$1003,$F2273,$AB2273,FALSE)*WindSpeedStep)</f>
        <v>1.000000000000004</v>
      </c>
      <c r="AJ2273" s="47">
        <f t="shared" si="673"/>
        <v>6</v>
      </c>
      <c r="AK2273" s="83" t="b">
        <f>COUNTIF('Power Curve'!$D$2:$D$31,AJ2273)&gt;0</f>
        <v>1</v>
      </c>
      <c r="AL2273" s="83" t="b">
        <f t="shared" si="674"/>
        <v>0</v>
      </c>
      <c r="AM2273" s="83" t="b">
        <f t="shared" si="680"/>
        <v>1</v>
      </c>
      <c r="AN2273" s="47" t="str">
        <f t="shared" si="675"/>
        <v>Outer</v>
      </c>
      <c r="AO2273" s="48" t="str">
        <f t="shared" si="676"/>
        <v>0.2-0.3</v>
      </c>
      <c r="AP2273" s="49" t="str">
        <f t="shared" si="681"/>
        <v>20-21</v>
      </c>
      <c r="AQ2273" s="49" t="str">
        <f t="shared" si="682"/>
        <v>Mar</v>
      </c>
      <c r="AR2273" s="48" t="str">
        <f t="shared" si="683"/>
        <v>275-285</v>
      </c>
      <c r="AS2273" s="49" t="str">
        <f t="shared" si="677"/>
        <v>LWS-LTI</v>
      </c>
    </row>
    <row r="2274" spans="5:45" x14ac:dyDescent="0.3">
      <c r="E2274" s="15">
        <v>40987.875</v>
      </c>
      <c r="F2274" s="21">
        <v>5.22</v>
      </c>
      <c r="G2274" s="21">
        <v>238.2299995422363</v>
      </c>
      <c r="H2274" s="42">
        <v>1.2024074962706568</v>
      </c>
      <c r="I2274" s="35">
        <v>283.2</v>
      </c>
      <c r="J2274" s="43">
        <v>0.10344827586206898</v>
      </c>
      <c r="K2274" s="44">
        <v>0.26750205087053713</v>
      </c>
      <c r="L2274" s="26">
        <f t="shared" si="665"/>
        <v>5.1877100960626308</v>
      </c>
      <c r="M2274" s="26">
        <f t="shared" si="666"/>
        <v>0.1598272944545987</v>
      </c>
      <c r="N2274" s="96">
        <f t="shared" si="667"/>
        <v>6</v>
      </c>
      <c r="O2274" s="26">
        <f t="shared" si="668"/>
        <v>0.15907725081433827</v>
      </c>
      <c r="P2274" s="3">
        <f>IF(L2274&gt;'Power Curve'!$C$37,0,INDEX(Ci,$N2274,1)*POWER(1-O2274,3)+INDEX(Ci,$N2274,2)*3*O2274*POWER(1-O2274,2)+INDEX(Ci,$N2274,3)*3*POWER(O2274,2)*(1-O2274)+INDEX(Ci,$N2274,4)*POWER(O2274,3))</f>
        <v>235.63183260249508</v>
      </c>
      <c r="Q2274" s="3">
        <f>MAX(0,MIN(P2274-V2274+W2274,'Power Curve'!$C$39))</f>
        <v>235.95679575324479</v>
      </c>
      <c r="R2274" s="3">
        <f t="shared" si="669"/>
        <v>238.2299995422363</v>
      </c>
      <c r="S2274" s="3">
        <f t="shared" si="670"/>
        <v>-2.2732037889915091</v>
      </c>
      <c r="T2274" s="3">
        <f t="shared" si="671"/>
        <v>2.2732037889915091</v>
      </c>
      <c r="V2274" s="37">
        <f t="array" ref="V2274">SUM(_xlfn.NORM.DIST($AD$3:$AD$1003,$L2274,$AA2274,FALSE)*WindSpeedStep*$AE$3:$AE$1003)/AG2274</f>
        <v>219.40935931050302</v>
      </c>
      <c r="W2274" s="37">
        <f t="array" ref="W2274">SUM(_xlfn.NORM.DIST($AD$3:$AD$1003,$L2274,$AB2274,FALSE)*WindSpeedStep*$AE$3:$AE$1003)/AH2274</f>
        <v>219.73432246125273</v>
      </c>
      <c r="Y2274" s="1">
        <f t="shared" si="672"/>
        <v>5</v>
      </c>
      <c r="Z2274" s="99">
        <f>IF(L2274&lt;'Power Curve'!$P$28,'Power Curve'!$Q$28,IF(L2274&gt;'Power Curve'!$P$29,'Power Curve'!$Q$29,INDEX(ReferenceTurbulence,Y2274)+(L2274-INDEX(ReferenceTurbulenceWindSpeed,Y2274))*(INDEX(ReferenceTurbulence,Y2274+1)-INDEX(ReferenceTurbulence,Y2274))/(INDEX(ReferenceTurbulenceWindSpeed,Y2274+1)-INDEX(ReferenceTurbulenceWindSpeed,Y2274))))</f>
        <v>0.11838075634408168</v>
      </c>
      <c r="AA2274" s="100">
        <f t="shared" si="678"/>
        <v>0.61412504486572284</v>
      </c>
      <c r="AB2274" s="29">
        <f t="shared" si="679"/>
        <v>0.53665966510992735</v>
      </c>
      <c r="AG2274" s="40">
        <f t="array" ref="AG2274">SUM(_xlfn.NORM.DIST($AD$3:$AD$1003,$F2274,$AA2274,FALSE)*WindSpeedStep)</f>
        <v>1.0000000000000038</v>
      </c>
      <c r="AH2274" s="40">
        <f t="array" ref="AH2274">SUM(_xlfn.NORM.DIST($AD$3:$AD$1003,$F2274,$AB2274,FALSE)*WindSpeedStep)</f>
        <v>1.0000000000000031</v>
      </c>
      <c r="AJ2274" s="47">
        <f t="shared" si="673"/>
        <v>5</v>
      </c>
      <c r="AK2274" s="83" t="b">
        <f>COUNTIF('Power Curve'!$D$2:$D$31,AJ2274)&gt;0</f>
        <v>1</v>
      </c>
      <c r="AL2274" s="83" t="b">
        <f t="shared" si="674"/>
        <v>0</v>
      </c>
      <c r="AM2274" s="83" t="b">
        <f t="shared" si="680"/>
        <v>1</v>
      </c>
      <c r="AN2274" s="47" t="str">
        <f t="shared" si="675"/>
        <v>Inner</v>
      </c>
      <c r="AO2274" s="48" t="str">
        <f t="shared" si="676"/>
        <v>0.1-0.2</v>
      </c>
      <c r="AP2274" s="49" t="str">
        <f t="shared" si="681"/>
        <v>21-22</v>
      </c>
      <c r="AQ2274" s="49" t="str">
        <f t="shared" si="682"/>
        <v>Mar</v>
      </c>
      <c r="AR2274" s="48" t="str">
        <f t="shared" si="683"/>
        <v>275-285</v>
      </c>
      <c r="AS2274" s="49" t="str">
        <f t="shared" si="677"/>
        <v>Inner-TI</v>
      </c>
    </row>
    <row r="2275" spans="5:45" x14ac:dyDescent="0.3">
      <c r="E2275" s="15">
        <v>40987.881944444445</v>
      </c>
      <c r="F2275" s="21">
        <v>4.6500000000000004</v>
      </c>
      <c r="G2275" s="21">
        <v>156.30000305175741</v>
      </c>
      <c r="H2275" s="42">
        <v>1.203088668165321</v>
      </c>
      <c r="I2275" s="35">
        <v>284.39999999999998</v>
      </c>
      <c r="J2275" s="43">
        <v>0.16559139784946236</v>
      </c>
      <c r="K2275" s="44">
        <v>0.33261071591432134</v>
      </c>
      <c r="L2275" s="26">
        <f t="shared" si="665"/>
        <v>4.6221084940863966</v>
      </c>
      <c r="M2275" s="26">
        <f t="shared" si="666"/>
        <v>7.2411743607319917E-2</v>
      </c>
      <c r="N2275" s="96">
        <f t="shared" si="667"/>
        <v>5</v>
      </c>
      <c r="O2275" s="26">
        <f t="shared" si="668"/>
        <v>0.53574660502200788</v>
      </c>
      <c r="P2275" s="3">
        <f>IF(L2275&gt;'Power Curve'!$C$37,0,INDEX(Ci,$N2275,1)*POWER(1-O2275,3)+INDEX(Ci,$N2275,2)*3*O2275*POWER(1-O2275,2)+INDEX(Ci,$N2275,3)*3*POWER(O2275,2)*(1-O2275)+INDEX(Ci,$N2275,4)*POWER(O2275,3))</f>
        <v>142.03884495426885</v>
      </c>
      <c r="Q2275" s="3">
        <f>MAX(0,MIN(P2275-V2275+W2275,'Power Curve'!$C$39))</f>
        <v>152.50991103721628</v>
      </c>
      <c r="R2275" s="3">
        <f t="shared" si="669"/>
        <v>156.30000305175741</v>
      </c>
      <c r="S2275" s="3">
        <f t="shared" si="670"/>
        <v>-3.7900920145411305</v>
      </c>
      <c r="T2275" s="3">
        <f t="shared" si="671"/>
        <v>3.7900920145411305</v>
      </c>
      <c r="V2275" s="37">
        <f t="array" ref="V2275">SUM(_xlfn.NORM.DIST($AD$3:$AD$1003,$L2275,$AA2275,FALSE)*WindSpeedStep*$AE$3:$AE$1003)/AG2275</f>
        <v>118.02724147830327</v>
      </c>
      <c r="W2275" s="37">
        <f t="array" ref="W2275">SUM(_xlfn.NORM.DIST($AD$3:$AD$1003,$L2275,$AB2275,FALSE)*WindSpeedStep*$AE$3:$AE$1003)/AH2275</f>
        <v>128.4983075612507</v>
      </c>
      <c r="Y2275" s="1">
        <f t="shared" si="672"/>
        <v>4</v>
      </c>
      <c r="Z2275" s="99">
        <f>IF(L2275&lt;'Power Curve'!$P$28,'Power Curve'!$Q$28,IF(L2275&gt;'Power Curve'!$P$29,'Power Curve'!$Q$29,INDEX(ReferenceTurbulence,Y2275)+(L2275-INDEX(ReferenceTurbulenceWindSpeed,Y2275))*(INDEX(ReferenceTurbulence,Y2275+1)-INDEX(ReferenceTurbulence,Y2275))/(INDEX(ReferenceTurbulenceWindSpeed,Y2275+1)-INDEX(ReferenceTurbulenceWindSpeed,Y2275))))</f>
        <v>0.11747437616775804</v>
      </c>
      <c r="AA2275" s="100">
        <f t="shared" si="678"/>
        <v>0.54297931192249493</v>
      </c>
      <c r="AB2275" s="29">
        <f t="shared" si="679"/>
        <v>0.76538140654763986</v>
      </c>
      <c r="AG2275" s="40">
        <f t="array" ref="AG2275">SUM(_xlfn.NORM.DIST($AD$3:$AD$1003,$F2275,$AA2275,FALSE)*WindSpeedStep)</f>
        <v>1.0000000000000031</v>
      </c>
      <c r="AH2275" s="40">
        <f t="array" ref="AH2275">SUM(_xlfn.NORM.DIST($AD$3:$AD$1003,$F2275,$AB2275,FALSE)*WindSpeedStep)</f>
        <v>0.99999999960038743</v>
      </c>
      <c r="AJ2275" s="47">
        <f t="shared" si="673"/>
        <v>5</v>
      </c>
      <c r="AK2275" s="83" t="b">
        <f>COUNTIF('Power Curve'!$D$2:$D$31,AJ2275)&gt;0</f>
        <v>1</v>
      </c>
      <c r="AL2275" s="83" t="b">
        <f t="shared" si="674"/>
        <v>0</v>
      </c>
      <c r="AM2275" s="83" t="b">
        <f t="shared" si="680"/>
        <v>1</v>
      </c>
      <c r="AN2275" s="47" t="str">
        <f t="shared" si="675"/>
        <v>Outer</v>
      </c>
      <c r="AO2275" s="48" t="str">
        <f t="shared" si="676"/>
        <v>0.0-0.1</v>
      </c>
      <c r="AP2275" s="49" t="str">
        <f t="shared" si="681"/>
        <v>21-22</v>
      </c>
      <c r="AQ2275" s="49" t="str">
        <f t="shared" si="682"/>
        <v>Mar</v>
      </c>
      <c r="AR2275" s="48" t="str">
        <f t="shared" si="683"/>
        <v>275-285</v>
      </c>
      <c r="AS2275" s="49" t="str">
        <f t="shared" si="677"/>
        <v>LWS-HTI</v>
      </c>
    </row>
    <row r="2276" spans="5:45" x14ac:dyDescent="0.3">
      <c r="E2276" s="15">
        <v>40987.888888888891</v>
      </c>
      <c r="F2276" s="21">
        <v>5.7</v>
      </c>
      <c r="G2276" s="21">
        <v>241.25999069213879</v>
      </c>
      <c r="H2276" s="42">
        <v>1.202362823720887</v>
      </c>
      <c r="I2276" s="35">
        <v>279.10000000000002</v>
      </c>
      <c r="J2276" s="43">
        <v>0.10175438596491226</v>
      </c>
      <c r="K2276" s="44">
        <v>0.37984644372034032</v>
      </c>
      <c r="L2276" s="26">
        <f t="shared" si="665"/>
        <v>5.6646707553640159</v>
      </c>
      <c r="M2276" s="26">
        <f t="shared" si="666"/>
        <v>0.2335431018703347</v>
      </c>
      <c r="N2276" s="96">
        <f t="shared" si="667"/>
        <v>6</v>
      </c>
      <c r="O2276" s="26">
        <f t="shared" si="668"/>
        <v>0.63447240733706645</v>
      </c>
      <c r="P2276" s="3">
        <f>IF(L2276&gt;'Power Curve'!$C$37,0,INDEX(Ci,$N2276,1)*POWER(1-O2276,3)+INDEX(Ci,$N2276,2)*3*O2276*POWER(1-O2276,2)+INDEX(Ci,$N2276,3)*3*POWER(O2276,2)*(1-O2276)+INDEX(Ci,$N2276,4)*POWER(O2276,3))</f>
        <v>306.63748117082719</v>
      </c>
      <c r="Q2276" s="3">
        <f>MAX(0,MIN(P2276-V2276+W2276,'Power Curve'!$C$39))</f>
        <v>305.4664704148567</v>
      </c>
      <c r="R2276" s="3">
        <f t="shared" si="669"/>
        <v>241.25999069213879</v>
      </c>
      <c r="S2276" s="3">
        <f t="shared" si="670"/>
        <v>64.206479722717916</v>
      </c>
      <c r="T2276" s="3">
        <f t="shared" si="671"/>
        <v>64.206479722717916</v>
      </c>
      <c r="V2276" s="37">
        <f t="array" ref="V2276">SUM(_xlfn.NORM.DIST($AD$3:$AD$1003,$L2276,$AA2276,FALSE)*WindSpeedStep*$AE$3:$AE$1003)/AG2276</f>
        <v>305.87470927707801</v>
      </c>
      <c r="W2276" s="37">
        <f t="array" ref="W2276">SUM(_xlfn.NORM.DIST($AD$3:$AD$1003,$L2276,$AB2276,FALSE)*WindSpeedStep*$AE$3:$AE$1003)/AH2276</f>
        <v>304.70369852110753</v>
      </c>
      <c r="Y2276" s="1">
        <f t="shared" si="672"/>
        <v>5</v>
      </c>
      <c r="Z2276" s="99">
        <f>IF(L2276&lt;'Power Curve'!$P$28,'Power Curve'!$Q$28,IF(L2276&gt;'Power Curve'!$P$29,'Power Curve'!$Q$29,INDEX(ReferenceTurbulence,Y2276)+(L2276-INDEX(ReferenceTurbulenceWindSpeed,Y2276))*(INDEX(ReferenceTurbulence,Y2276+1)-INDEX(ReferenceTurbulence,Y2276))/(INDEX(ReferenceTurbulenceWindSpeed,Y2276+1)-INDEX(ReferenceTurbulenceWindSpeed,Y2276))))</f>
        <v>0.12020403415129882</v>
      </c>
      <c r="AA2276" s="100">
        <f t="shared" si="678"/>
        <v>0.68091627693363987</v>
      </c>
      <c r="AB2276" s="29">
        <f t="shared" si="679"/>
        <v>0.57640509440546117</v>
      </c>
      <c r="AG2276" s="40">
        <f t="array" ref="AG2276">SUM(_xlfn.NORM.DIST($AD$3:$AD$1003,$F2276,$AA2276,FALSE)*WindSpeedStep)</f>
        <v>1.000000000000004</v>
      </c>
      <c r="AH2276" s="40">
        <f t="array" ref="AH2276">SUM(_xlfn.NORM.DIST($AD$3:$AD$1003,$F2276,$AB2276,FALSE)*WindSpeedStep)</f>
        <v>1.0000000000000038</v>
      </c>
      <c r="AJ2276" s="47">
        <f t="shared" si="673"/>
        <v>6</v>
      </c>
      <c r="AK2276" s="83" t="b">
        <f>COUNTIF('Power Curve'!$D$2:$D$31,AJ2276)&gt;0</f>
        <v>1</v>
      </c>
      <c r="AL2276" s="83" t="b">
        <f t="shared" si="674"/>
        <v>0</v>
      </c>
      <c r="AM2276" s="83" t="b">
        <f t="shared" si="680"/>
        <v>1</v>
      </c>
      <c r="AN2276" s="47" t="str">
        <f t="shared" si="675"/>
        <v>Outer</v>
      </c>
      <c r="AO2276" s="48" t="str">
        <f t="shared" si="676"/>
        <v>0.2-0.3</v>
      </c>
      <c r="AP2276" s="49" t="str">
        <f t="shared" si="681"/>
        <v>21-22</v>
      </c>
      <c r="AQ2276" s="49" t="str">
        <f t="shared" si="682"/>
        <v>Mar</v>
      </c>
      <c r="AR2276" s="48" t="str">
        <f t="shared" si="683"/>
        <v>275-285</v>
      </c>
      <c r="AS2276" s="49" t="str">
        <f t="shared" si="677"/>
        <v>Inner-TI</v>
      </c>
    </row>
    <row r="2277" spans="5:45" x14ac:dyDescent="0.3">
      <c r="E2277" s="15">
        <v>40987.895833333336</v>
      </c>
      <c r="F2277" s="21">
        <v>6.21</v>
      </c>
      <c r="G2277" s="21">
        <v>319.05000305175764</v>
      </c>
      <c r="H2277" s="42">
        <v>1.2016931325168214</v>
      </c>
      <c r="I2277" s="35">
        <v>274.60000000000002</v>
      </c>
      <c r="J2277" s="43">
        <v>9.8228663446054743E-2</v>
      </c>
      <c r="K2277" s="44">
        <v>0.35438522760399077</v>
      </c>
      <c r="L2277" s="26">
        <f t="shared" si="665"/>
        <v>6.1703637038366059</v>
      </c>
      <c r="M2277" s="26">
        <f t="shared" si="666"/>
        <v>0.31169957719830499</v>
      </c>
      <c r="N2277" s="96">
        <f t="shared" si="667"/>
        <v>7</v>
      </c>
      <c r="O2277" s="26">
        <f t="shared" si="668"/>
        <v>0.14126094707808631</v>
      </c>
      <c r="P2277" s="3">
        <f>IF(L2277&gt;'Power Curve'!$C$37,0,INDEX(Ci,$N2277,1)*POWER(1-O2277,3)+INDEX(Ci,$N2277,2)*3*O2277*POWER(1-O2277,2)+INDEX(Ci,$N2277,3)*3*POWER(O2277,2)*(1-O2277)+INDEX(Ci,$N2277,4)*POWER(O2277,3))</f>
        <v>396.56682366381398</v>
      </c>
      <c r="Q2277" s="3">
        <f>MAX(0,MIN(P2277-V2277+W2277,'Power Curve'!$C$39))</f>
        <v>392.10623461516531</v>
      </c>
      <c r="R2277" s="3">
        <f t="shared" si="669"/>
        <v>319.05000305175764</v>
      </c>
      <c r="S2277" s="3">
        <f t="shared" si="670"/>
        <v>73.056231563407664</v>
      </c>
      <c r="T2277" s="3">
        <f t="shared" si="671"/>
        <v>73.056231563407664</v>
      </c>
      <c r="V2277" s="37">
        <f t="array" ref="V2277">SUM(_xlfn.NORM.DIST($AD$3:$AD$1003,$L2277,$AA2277,FALSE)*WindSpeedStep*$AE$3:$AE$1003)/AG2277</f>
        <v>404.81088112236307</v>
      </c>
      <c r="W2277" s="37">
        <f t="array" ref="W2277">SUM(_xlfn.NORM.DIST($AD$3:$AD$1003,$L2277,$AB2277,FALSE)*WindSpeedStep*$AE$3:$AE$1003)/AH2277</f>
        <v>400.3502920737144</v>
      </c>
      <c r="Y2277" s="1">
        <f t="shared" si="672"/>
        <v>6</v>
      </c>
      <c r="Z2277" s="99">
        <f>IF(L2277&lt;'Power Curve'!$P$28,'Power Curve'!$Q$28,IF(L2277&gt;'Power Curve'!$P$29,'Power Curve'!$Q$29,INDEX(ReferenceTurbulence,Y2277)+(L2277-INDEX(ReferenceTurbulenceWindSpeed,Y2277))*(INDEX(ReferenceTurbulence,Y2277+1)-INDEX(ReferenceTurbulence,Y2277))/(INDEX(ReferenceTurbulenceWindSpeed,Y2277+1)-INDEX(ReferenceTurbulenceWindSpeed,Y2277))))</f>
        <v>0.12133278042025326</v>
      </c>
      <c r="AA2277" s="100">
        <f t="shared" si="678"/>
        <v>0.74866738439070757</v>
      </c>
      <c r="AB2277" s="29">
        <f t="shared" si="679"/>
        <v>0.60610657960391778</v>
      </c>
      <c r="AG2277" s="40">
        <f t="array" ref="AG2277">SUM(_xlfn.NORM.DIST($AD$3:$AD$1003,$F2277,$AA2277,FALSE)*WindSpeedStep)</f>
        <v>1.0000000000000033</v>
      </c>
      <c r="AH2277" s="40">
        <f t="array" ref="AH2277">SUM(_xlfn.NORM.DIST($AD$3:$AD$1003,$F2277,$AB2277,FALSE)*WindSpeedStep)</f>
        <v>1.0000000000000033</v>
      </c>
      <c r="AJ2277" s="47">
        <f t="shared" si="673"/>
        <v>6</v>
      </c>
      <c r="AK2277" s="83" t="b">
        <f>COUNTIF('Power Curve'!$D$2:$D$31,AJ2277)&gt;0</f>
        <v>1</v>
      </c>
      <c r="AL2277" s="83" t="b">
        <f t="shared" si="674"/>
        <v>0</v>
      </c>
      <c r="AM2277" s="83" t="b">
        <f t="shared" si="680"/>
        <v>1</v>
      </c>
      <c r="AN2277" s="47" t="str">
        <f t="shared" si="675"/>
        <v>Outer</v>
      </c>
      <c r="AO2277" s="48" t="str">
        <f t="shared" si="676"/>
        <v>0.3-0.4</v>
      </c>
      <c r="AP2277" s="49" t="str">
        <f t="shared" si="681"/>
        <v>21-22</v>
      </c>
      <c r="AQ2277" s="49" t="str">
        <f t="shared" si="682"/>
        <v>Mar</v>
      </c>
      <c r="AR2277" s="48" t="str">
        <f t="shared" si="683"/>
        <v>265-275</v>
      </c>
      <c r="AS2277" s="49" t="str">
        <f t="shared" si="677"/>
        <v>LWS-LTI</v>
      </c>
    </row>
    <row r="2278" spans="5:45" x14ac:dyDescent="0.3">
      <c r="E2278" s="15">
        <v>40987.902777777781</v>
      </c>
      <c r="F2278" s="21">
        <v>6.12</v>
      </c>
      <c r="G2278" s="21">
        <v>393.96998977661133</v>
      </c>
      <c r="H2278" s="42">
        <v>1.2012025003494855</v>
      </c>
      <c r="I2278" s="35">
        <v>281.39999999999998</v>
      </c>
      <c r="J2278" s="43">
        <v>0.11111111111111112</v>
      </c>
      <c r="K2278" s="44">
        <v>0.28175369510065029</v>
      </c>
      <c r="L2278" s="26">
        <f t="shared" si="665"/>
        <v>6.0801104468574536</v>
      </c>
      <c r="M2278" s="26">
        <f t="shared" si="666"/>
        <v>0.29775064539360846</v>
      </c>
      <c r="N2278" s="96">
        <f t="shared" si="667"/>
        <v>7</v>
      </c>
      <c r="O2278" s="26">
        <f t="shared" si="668"/>
        <v>4.9514337290710649E-2</v>
      </c>
      <c r="P2278" s="3">
        <f>IF(L2278&gt;'Power Curve'!$C$37,0,INDEX(Ci,$N2278,1)*POWER(1-O2278,3)+INDEX(Ci,$N2278,2)*3*O2278*POWER(1-O2278,2)+INDEX(Ci,$N2278,3)*3*POWER(O2278,2)*(1-O2278)+INDEX(Ci,$N2278,4)*POWER(O2278,3))</f>
        <v>378.38719656659327</v>
      </c>
      <c r="Q2278" s="3">
        <f>MAX(0,MIN(P2278-V2278+W2278,'Power Curve'!$C$39))</f>
        <v>376.55604101681371</v>
      </c>
      <c r="R2278" s="3">
        <f t="shared" si="669"/>
        <v>393.96998977661133</v>
      </c>
      <c r="S2278" s="3">
        <f t="shared" si="670"/>
        <v>-17.41394875979762</v>
      </c>
      <c r="T2278" s="3">
        <f t="shared" si="671"/>
        <v>17.41394875979762</v>
      </c>
      <c r="V2278" s="37">
        <f t="array" ref="V2278">SUM(_xlfn.NORM.DIST($AD$3:$AD$1003,$L2278,$AA2278,FALSE)*WindSpeedStep*$AE$3:$AE$1003)/AG2278</f>
        <v>386.38748598007049</v>
      </c>
      <c r="W2278" s="37">
        <f t="array" ref="W2278">SUM(_xlfn.NORM.DIST($AD$3:$AD$1003,$L2278,$AB2278,FALSE)*WindSpeedStep*$AE$3:$AE$1003)/AH2278</f>
        <v>384.55633043029093</v>
      </c>
      <c r="Y2278" s="1">
        <f t="shared" si="672"/>
        <v>6</v>
      </c>
      <c r="Z2278" s="99">
        <f>IF(L2278&lt;'Power Curve'!$P$28,'Power Curve'!$Q$28,IF(L2278&gt;'Power Curve'!$P$29,'Power Curve'!$Q$29,INDEX(ReferenceTurbulence,Y2278)+(L2278-INDEX(ReferenceTurbulenceWindSpeed,Y2278))*(INDEX(ReferenceTurbulence,Y2278+1)-INDEX(ReferenceTurbulence,Y2278))/(INDEX(ReferenceTurbulenceWindSpeed,Y2278+1)-INDEX(ReferenceTurbulenceWindSpeed,Y2278))))</f>
        <v>0.121510191740721</v>
      </c>
      <c r="AA2278" s="100">
        <f t="shared" si="678"/>
        <v>0.73879538620241003</v>
      </c>
      <c r="AB2278" s="29">
        <f t="shared" si="679"/>
        <v>0.67556782742860599</v>
      </c>
      <c r="AG2278" s="40">
        <f t="array" ref="AG2278">SUM(_xlfn.NORM.DIST($AD$3:$AD$1003,$F2278,$AA2278,FALSE)*WindSpeedStep)</f>
        <v>1.0000000000000031</v>
      </c>
      <c r="AH2278" s="40">
        <f t="array" ref="AH2278">SUM(_xlfn.NORM.DIST($AD$3:$AD$1003,$F2278,$AB2278,FALSE)*WindSpeedStep)</f>
        <v>1.0000000000000036</v>
      </c>
      <c r="AJ2278" s="47">
        <f t="shared" si="673"/>
        <v>6</v>
      </c>
      <c r="AK2278" s="83" t="b">
        <f>COUNTIF('Power Curve'!$D$2:$D$31,AJ2278)&gt;0</f>
        <v>1</v>
      </c>
      <c r="AL2278" s="83" t="b">
        <f t="shared" si="674"/>
        <v>0</v>
      </c>
      <c r="AM2278" s="83" t="b">
        <f t="shared" si="680"/>
        <v>1</v>
      </c>
      <c r="AN2278" s="47" t="str">
        <f t="shared" si="675"/>
        <v>Inner</v>
      </c>
      <c r="AO2278" s="48" t="str">
        <f t="shared" si="676"/>
        <v>0.2-0.3</v>
      </c>
      <c r="AP2278" s="49" t="str">
        <f t="shared" si="681"/>
        <v>21-22</v>
      </c>
      <c r="AQ2278" s="49" t="str">
        <f t="shared" si="682"/>
        <v>Mar</v>
      </c>
      <c r="AR2278" s="48" t="str">
        <f t="shared" si="683"/>
        <v>275-285</v>
      </c>
      <c r="AS2278" s="49" t="str">
        <f t="shared" si="677"/>
        <v>Inner-TI</v>
      </c>
    </row>
    <row r="2279" spans="5:45" x14ac:dyDescent="0.3">
      <c r="E2279" s="15">
        <v>40987.909722222219</v>
      </c>
      <c r="F2279" s="21">
        <v>5.77</v>
      </c>
      <c r="G2279" s="21">
        <v>288.14998626709007</v>
      </c>
      <c r="H2279" s="42">
        <v>1.2008459285186228</v>
      </c>
      <c r="I2279" s="35">
        <v>287</v>
      </c>
      <c r="J2279" s="43">
        <v>0.1369150779896014</v>
      </c>
      <c r="K2279" s="44">
        <v>0.42194242303922153</v>
      </c>
      <c r="L2279" s="26">
        <f t="shared" si="665"/>
        <v>5.7318244440202122</v>
      </c>
      <c r="M2279" s="26">
        <f t="shared" si="666"/>
        <v>0.24392192092741849</v>
      </c>
      <c r="N2279" s="96">
        <f t="shared" si="667"/>
        <v>6</v>
      </c>
      <c r="O2279" s="26">
        <f t="shared" si="668"/>
        <v>0.70140568098808753</v>
      </c>
      <c r="P2279" s="3">
        <f>IF(L2279&gt;'Power Curve'!$C$37,0,INDEX(Ci,$N2279,1)*POWER(1-O2279,3)+INDEX(Ci,$N2279,2)*3*O2279*POWER(1-O2279,2)+INDEX(Ci,$N2279,3)*3*POWER(O2279,2)*(1-O2279)+INDEX(Ci,$N2279,4)*POWER(O2279,3))</f>
        <v>317.23651219492473</v>
      </c>
      <c r="Q2279" s="3">
        <f>MAX(0,MIN(P2279-V2279+W2279,'Power Curve'!$C$39))</f>
        <v>319.04364396964462</v>
      </c>
      <c r="R2279" s="3">
        <f t="shared" si="669"/>
        <v>288.14998626709007</v>
      </c>
      <c r="S2279" s="3">
        <f t="shared" si="670"/>
        <v>30.893657702554549</v>
      </c>
      <c r="T2279" s="3">
        <f t="shared" si="671"/>
        <v>30.893657702554549</v>
      </c>
      <c r="V2279" s="37">
        <f t="array" ref="V2279">SUM(_xlfn.NORM.DIST($AD$3:$AD$1003,$L2279,$AA2279,FALSE)*WindSpeedStep*$AE$3:$AE$1003)/AG2279</f>
        <v>318.43808765313435</v>
      </c>
      <c r="W2279" s="37">
        <f t="array" ref="W2279">SUM(_xlfn.NORM.DIST($AD$3:$AD$1003,$L2279,$AB2279,FALSE)*WindSpeedStep*$AE$3:$AE$1003)/AH2279</f>
        <v>320.24521942785424</v>
      </c>
      <c r="Y2279" s="1">
        <f t="shared" si="672"/>
        <v>5</v>
      </c>
      <c r="Z2279" s="99">
        <f>IF(L2279&lt;'Power Curve'!$P$28,'Power Curve'!$Q$28,IF(L2279&gt;'Power Curve'!$P$29,'Power Curve'!$Q$29,INDEX(ReferenceTurbulence,Y2279)+(L2279-INDEX(ReferenceTurbulenceWindSpeed,Y2279))*(INDEX(ReferenceTurbulence,Y2279+1)-INDEX(ReferenceTurbulence,Y2279))/(INDEX(ReferenceTurbulenceWindSpeed,Y2279+1)-INDEX(ReferenceTurbulenceWindSpeed,Y2279))))</f>
        <v>0.12046074259844612</v>
      </c>
      <c r="AA2279" s="100">
        <f t="shared" si="678"/>
        <v>0.69045982897060032</v>
      </c>
      <c r="AB2279" s="29">
        <f t="shared" si="679"/>
        <v>0.78477319077573104</v>
      </c>
      <c r="AG2279" s="40">
        <f t="array" ref="AG2279">SUM(_xlfn.NORM.DIST($AD$3:$AD$1003,$F2279,$AA2279,FALSE)*WindSpeedStep)</f>
        <v>1.0000000000000036</v>
      </c>
      <c r="AH2279" s="40">
        <f t="array" ref="AH2279">SUM(_xlfn.NORM.DIST($AD$3:$AD$1003,$F2279,$AB2279,FALSE)*WindSpeedStep)</f>
        <v>0.99999999999994527</v>
      </c>
      <c r="AJ2279" s="47">
        <f t="shared" si="673"/>
        <v>6</v>
      </c>
      <c r="AK2279" s="83" t="b">
        <f>COUNTIF('Power Curve'!$D$2:$D$31,AJ2279)&gt;0</f>
        <v>1</v>
      </c>
      <c r="AL2279" s="83" t="b">
        <f t="shared" si="674"/>
        <v>0</v>
      </c>
      <c r="AM2279" s="83" t="b">
        <f t="shared" si="680"/>
        <v>1</v>
      </c>
      <c r="AN2279" s="47" t="str">
        <f t="shared" si="675"/>
        <v>Outer</v>
      </c>
      <c r="AO2279" s="48" t="str">
        <f t="shared" si="676"/>
        <v>0.2-0.3</v>
      </c>
      <c r="AP2279" s="49" t="str">
        <f t="shared" si="681"/>
        <v>21-22</v>
      </c>
      <c r="AQ2279" s="49" t="str">
        <f t="shared" si="682"/>
        <v>Mar</v>
      </c>
      <c r="AR2279" s="48" t="str">
        <f t="shared" si="683"/>
        <v>285-295</v>
      </c>
      <c r="AS2279" s="49" t="str">
        <f t="shared" si="677"/>
        <v>Inner-TI</v>
      </c>
    </row>
    <row r="2280" spans="5:45" x14ac:dyDescent="0.3">
      <c r="E2280" s="15">
        <v>40987.916666666664</v>
      </c>
      <c r="F2280" s="21">
        <v>5.65</v>
      </c>
      <c r="G2280" s="21">
        <v>226.98998641967796</v>
      </c>
      <c r="H2280" s="42">
        <v>1.1999109328163835</v>
      </c>
      <c r="I2280" s="35">
        <v>296.10000000000002</v>
      </c>
      <c r="J2280" s="43">
        <v>0.12920353982300883</v>
      </c>
      <c r="K2280" s="44">
        <v>0.57032073559993435</v>
      </c>
      <c r="L2280" s="26">
        <f t="shared" si="665"/>
        <v>5.611161323353687</v>
      </c>
      <c r="M2280" s="26">
        <f t="shared" si="666"/>
        <v>0.2252730466612187</v>
      </c>
      <c r="N2280" s="96">
        <f t="shared" si="667"/>
        <v>6</v>
      </c>
      <c r="O2280" s="26">
        <f t="shared" si="668"/>
        <v>0.5811386065090226</v>
      </c>
      <c r="P2280" s="3">
        <f>IF(L2280&gt;'Power Curve'!$C$37,0,INDEX(Ci,$N2280,1)*POWER(1-O2280,3)+INDEX(Ci,$N2280,2)*3*O2280*POWER(1-O2280,2)+INDEX(Ci,$N2280,3)*3*POWER(O2280,2)*(1-O2280)+INDEX(Ci,$N2280,4)*POWER(O2280,3))</f>
        <v>298.3781941716199</v>
      </c>
      <c r="Q2280" s="3">
        <f>MAX(0,MIN(P2280-V2280+W2280,'Power Curve'!$C$39))</f>
        <v>299.07009438322643</v>
      </c>
      <c r="R2280" s="3">
        <f t="shared" si="669"/>
        <v>226.98998641967796</v>
      </c>
      <c r="S2280" s="3">
        <f t="shared" si="670"/>
        <v>72.080107963548471</v>
      </c>
      <c r="T2280" s="3">
        <f t="shared" si="671"/>
        <v>72.080107963548471</v>
      </c>
      <c r="V2280" s="37">
        <f t="array" ref="V2280">SUM(_xlfn.NORM.DIST($AD$3:$AD$1003,$L2280,$AA2280,FALSE)*WindSpeedStep*$AE$3:$AE$1003)/AG2280</f>
        <v>295.96404784448328</v>
      </c>
      <c r="W2280" s="37">
        <f t="array" ref="W2280">SUM(_xlfn.NORM.DIST($AD$3:$AD$1003,$L2280,$AB2280,FALSE)*WindSpeedStep*$AE$3:$AE$1003)/AH2280</f>
        <v>296.65594805608981</v>
      </c>
      <c r="Y2280" s="1">
        <f t="shared" si="672"/>
        <v>5</v>
      </c>
      <c r="Z2280" s="99">
        <f>IF(L2280&lt;'Power Curve'!$P$28,'Power Curve'!$Q$28,IF(L2280&gt;'Power Curve'!$P$29,'Power Curve'!$Q$29,INDEX(ReferenceTurbulence,Y2280)+(L2280-INDEX(ReferenceTurbulenceWindSpeed,Y2280))*(INDEX(ReferenceTurbulence,Y2280+1)-INDEX(ReferenceTurbulence,Y2280))/(INDEX(ReferenceTurbulenceWindSpeed,Y2280+1)-INDEX(ReferenceTurbulenceWindSpeed,Y2280))))</f>
        <v>0.11999948361246794</v>
      </c>
      <c r="AA2280" s="100">
        <f t="shared" si="678"/>
        <v>0.67333646126869473</v>
      </c>
      <c r="AB2280" s="29">
        <f t="shared" si="679"/>
        <v>0.7249819054952551</v>
      </c>
      <c r="AG2280" s="40">
        <f t="array" ref="AG2280">SUM(_xlfn.NORM.DIST($AD$3:$AD$1003,$F2280,$AA2280,FALSE)*WindSpeedStep)</f>
        <v>1.0000000000000036</v>
      </c>
      <c r="AH2280" s="40">
        <f t="array" ref="AH2280">SUM(_xlfn.NORM.DIST($AD$3:$AD$1003,$F2280,$AB2280,FALSE)*WindSpeedStep)</f>
        <v>1.0000000000000016</v>
      </c>
      <c r="AJ2280" s="47">
        <f t="shared" si="673"/>
        <v>6</v>
      </c>
      <c r="AK2280" s="83" t="b">
        <f>COUNTIF('Power Curve'!$D$2:$D$31,AJ2280)&gt;0</f>
        <v>1</v>
      </c>
      <c r="AL2280" s="83" t="b">
        <f t="shared" si="674"/>
        <v>0</v>
      </c>
      <c r="AM2280" s="83" t="b">
        <f t="shared" si="680"/>
        <v>1</v>
      </c>
      <c r="AN2280" s="47" t="str">
        <f t="shared" si="675"/>
        <v>Outer</v>
      </c>
      <c r="AO2280" s="48" t="str">
        <f t="shared" si="676"/>
        <v>0.2-0.3</v>
      </c>
      <c r="AP2280" s="49" t="str">
        <f t="shared" si="681"/>
        <v>22-23</v>
      </c>
      <c r="AQ2280" s="49" t="str">
        <f t="shared" si="682"/>
        <v>Mar</v>
      </c>
      <c r="AR2280" s="48" t="str">
        <f t="shared" si="683"/>
        <v>295-305</v>
      </c>
      <c r="AS2280" s="49" t="str">
        <f t="shared" si="677"/>
        <v>Inner-TI</v>
      </c>
    </row>
    <row r="2281" spans="5:45" x14ac:dyDescent="0.3">
      <c r="E2281" s="15">
        <v>40987.923611111109</v>
      </c>
      <c r="F2281" s="21">
        <v>3.94</v>
      </c>
      <c r="G2281" s="21">
        <v>33.029998779296903</v>
      </c>
      <c r="H2281" s="42">
        <v>1.2009350516285859</v>
      </c>
      <c r="I2281" s="35">
        <v>285</v>
      </c>
      <c r="J2281" s="43">
        <v>0.25634517766497461</v>
      </c>
      <c r="K2281" s="44">
        <v>0.32694146486645437</v>
      </c>
      <c r="L2281" s="26">
        <f t="shared" si="665"/>
        <v>3.9140289403134938</v>
      </c>
      <c r="M2281" s="26">
        <f t="shared" si="666"/>
        <v>-3.7024233979169464E-2</v>
      </c>
      <c r="N2281" s="96">
        <f t="shared" si="667"/>
        <v>4</v>
      </c>
      <c r="O2281" s="26">
        <f t="shared" si="668"/>
        <v>0.82932528098679104</v>
      </c>
      <c r="P2281" s="3">
        <f>IF(L2281&gt;'Power Curve'!$C$37,0,INDEX(Ci,$N2281,1)*POWER(1-O2281,3)+INDEX(Ci,$N2281,2)*3*O2281*POWER(1-O2281,2)+INDEX(Ci,$N2281,3)*3*POWER(O2281,2)*(1-O2281)+INDEX(Ci,$N2281,4)*POWER(O2281,3))</f>
        <v>57.550737712411532</v>
      </c>
      <c r="Q2281" s="3">
        <f>MAX(0,MIN(P2281-V2281+W2281,'Power Curve'!$C$39))</f>
        <v>100.38067952233193</v>
      </c>
      <c r="R2281" s="3">
        <f t="shared" si="669"/>
        <v>33.029998779296903</v>
      </c>
      <c r="S2281" s="3">
        <f t="shared" si="670"/>
        <v>67.350680743035028</v>
      </c>
      <c r="T2281" s="3">
        <f t="shared" si="671"/>
        <v>67.350680743035028</v>
      </c>
      <c r="V2281" s="37">
        <f t="array" ref="V2281">SUM(_xlfn.NORM.DIST($AD$3:$AD$1003,$L2281,$AA2281,FALSE)*WindSpeedStep*$AE$3:$AE$1003)/AG2281</f>
        <v>20.608203640131723</v>
      </c>
      <c r="W2281" s="37">
        <f t="array" ref="W2281">SUM(_xlfn.NORM.DIST($AD$3:$AD$1003,$L2281,$AB2281,FALSE)*WindSpeedStep*$AE$3:$AE$1003)/AH2281</f>
        <v>63.438145450052119</v>
      </c>
      <c r="Y2281" s="1">
        <f t="shared" si="672"/>
        <v>3</v>
      </c>
      <c r="Z2281" s="99">
        <f>IF(L2281&lt;'Power Curve'!$P$28,'Power Curve'!$Q$28,IF(L2281&gt;'Power Curve'!$P$29,'Power Curve'!$Q$29,INDEX(ReferenceTurbulence,Y2281)+(L2281-INDEX(ReferenceTurbulenceWindSpeed,Y2281))*(INDEX(ReferenceTurbulence,Y2281+1)-INDEX(ReferenceTurbulence,Y2281))/(INDEX(ReferenceTurbulenceWindSpeed,Y2281+1)-INDEX(ReferenceTurbulenceWindSpeed,Y2281))))</f>
        <v>0.11713247834199569</v>
      </c>
      <c r="AA2281" s="100">
        <f t="shared" si="678"/>
        <v>0.45845991008121467</v>
      </c>
      <c r="AB2281" s="29">
        <f t="shared" si="679"/>
        <v>1.003342444090515</v>
      </c>
      <c r="AG2281" s="40">
        <f t="array" ref="AG2281">SUM(_xlfn.NORM.DIST($AD$3:$AD$1003,$F2281,$AA2281,FALSE)*WindSpeedStep)</f>
        <v>1.0000000000000018</v>
      </c>
      <c r="AH2281" s="40">
        <f t="array" ref="AH2281">SUM(_xlfn.NORM.DIST($AD$3:$AD$1003,$F2281,$AB2281,FALSE)*WindSpeedStep)</f>
        <v>0.99996530289545293</v>
      </c>
      <c r="AJ2281" s="47">
        <f t="shared" si="673"/>
        <v>4</v>
      </c>
      <c r="AK2281" s="83" t="b">
        <f>COUNTIF('Power Curve'!$D$2:$D$31,AJ2281)&gt;0</f>
        <v>1</v>
      </c>
      <c r="AL2281" s="83" t="b">
        <f t="shared" si="674"/>
        <v>0</v>
      </c>
      <c r="AM2281" s="83" t="b">
        <f t="shared" si="680"/>
        <v>1</v>
      </c>
      <c r="AN2281" s="47" t="str">
        <f t="shared" si="675"/>
        <v>Outer</v>
      </c>
      <c r="AO2281" s="48" t="str">
        <f t="shared" si="676"/>
        <v>&lt;0</v>
      </c>
      <c r="AP2281" s="49" t="str">
        <f t="shared" si="681"/>
        <v>22-23</v>
      </c>
      <c r="AQ2281" s="49" t="str">
        <f t="shared" si="682"/>
        <v>Mar</v>
      </c>
      <c r="AR2281" s="48" t="str">
        <f t="shared" si="683"/>
        <v>285-295</v>
      </c>
      <c r="AS2281" s="49" t="str">
        <f t="shared" si="677"/>
        <v>LWS-HTI</v>
      </c>
    </row>
    <row r="2282" spans="5:45" x14ac:dyDescent="0.3">
      <c r="E2282" s="15">
        <v>40987.930555555555</v>
      </c>
      <c r="F2282" s="21">
        <v>4.28</v>
      </c>
      <c r="G2282" s="21">
        <v>108.13999938964871</v>
      </c>
      <c r="H2282" s="42">
        <v>1.2013808656853988</v>
      </c>
      <c r="I2282" s="35">
        <v>278.60000000000002</v>
      </c>
      <c r="J2282" s="43">
        <v>0.25934579439252337</v>
      </c>
      <c r="K2282" s="44">
        <v>0.29536290946297639</v>
      </c>
      <c r="L2282" s="26">
        <f t="shared" si="665"/>
        <v>4.2523138374876011</v>
      </c>
      <c r="M2282" s="26">
        <f t="shared" si="666"/>
        <v>1.5258787367421763E-2</v>
      </c>
      <c r="N2282" s="96">
        <f t="shared" si="667"/>
        <v>5</v>
      </c>
      <c r="O2282" s="26">
        <f t="shared" si="668"/>
        <v>0.11289386372990456</v>
      </c>
      <c r="P2282" s="3">
        <f>IF(L2282&gt;'Power Curve'!$C$37,0,INDEX(Ci,$N2282,1)*POWER(1-O2282,3)+INDEX(Ci,$N2282,2)*3*O2282*POWER(1-O2282,2)+INDEX(Ci,$N2282,3)*3*POWER(O2282,2)*(1-O2282)+INDEX(Ci,$N2282,4)*POWER(O2282,3))</f>
        <v>87.164344035602326</v>
      </c>
      <c r="Q2282" s="3">
        <f>MAX(0,MIN(P2282-V2282+W2282,'Power Curve'!$C$39))</f>
        <v>132.95116820461919</v>
      </c>
      <c r="R2282" s="3">
        <f t="shared" si="669"/>
        <v>108.13999938964871</v>
      </c>
      <c r="S2282" s="3">
        <f t="shared" si="670"/>
        <v>24.811168814970486</v>
      </c>
      <c r="T2282" s="3">
        <f t="shared" si="671"/>
        <v>24.811168814970486</v>
      </c>
      <c r="V2282" s="37">
        <f t="array" ref="V2282">SUM(_xlfn.NORM.DIST($AD$3:$AD$1003,$L2282,$AA2282,FALSE)*WindSpeedStep*$AE$3:$AE$1003)/AG2282</f>
        <v>58.349856083009961</v>
      </c>
      <c r="W2282" s="37">
        <f t="array" ref="W2282">SUM(_xlfn.NORM.DIST($AD$3:$AD$1003,$L2282,$AB2282,FALSE)*WindSpeedStep*$AE$3:$AE$1003)/AH2282</f>
        <v>104.13668025202682</v>
      </c>
      <c r="Y2282" s="1">
        <f t="shared" si="672"/>
        <v>4</v>
      </c>
      <c r="Z2282" s="99">
        <f>IF(L2282&lt;'Power Curve'!$P$28,'Power Curve'!$Q$28,IF(L2282&gt;'Power Curve'!$P$29,'Power Curve'!$Q$29,INDEX(ReferenceTurbulence,Y2282)+(L2282-INDEX(ReferenceTurbulenceWindSpeed,Y2282))*(INDEX(ReferenceTurbulence,Y2282+1)-INDEX(ReferenceTurbulence,Y2282))/(INDEX(ReferenceTurbulenceWindSpeed,Y2282+1)-INDEX(ReferenceTurbulenceWindSpeed,Y2282))))</f>
        <v>0.11720452390642737</v>
      </c>
      <c r="AA2282" s="100">
        <f t="shared" si="678"/>
        <v>0.49839041882344742</v>
      </c>
      <c r="AB2282" s="29">
        <f t="shared" si="679"/>
        <v>1.1028197101895414</v>
      </c>
      <c r="AG2282" s="40">
        <f t="array" ref="AG2282">SUM(_xlfn.NORM.DIST($AD$3:$AD$1003,$F2282,$AA2282,FALSE)*WindSpeedStep)</f>
        <v>1.0000000000000029</v>
      </c>
      <c r="AH2282" s="40">
        <f t="array" ref="AH2282">SUM(_xlfn.NORM.DIST($AD$3:$AD$1003,$F2282,$AB2282,FALSE)*WindSpeedStep)</f>
        <v>0.99995710892329415</v>
      </c>
      <c r="AJ2282" s="47">
        <f t="shared" si="673"/>
        <v>4</v>
      </c>
      <c r="AK2282" s="83" t="b">
        <f>COUNTIF('Power Curve'!$D$2:$D$31,AJ2282)&gt;0</f>
        <v>1</v>
      </c>
      <c r="AL2282" s="83" t="b">
        <f t="shared" si="674"/>
        <v>0</v>
      </c>
      <c r="AM2282" s="83" t="b">
        <f t="shared" si="680"/>
        <v>1</v>
      </c>
      <c r="AN2282" s="47" t="str">
        <f t="shared" si="675"/>
        <v>Outer</v>
      </c>
      <c r="AO2282" s="48" t="str">
        <f t="shared" si="676"/>
        <v>0.0-0.1</v>
      </c>
      <c r="AP2282" s="49" t="str">
        <f t="shared" si="681"/>
        <v>22-23</v>
      </c>
      <c r="AQ2282" s="49" t="str">
        <f t="shared" si="682"/>
        <v>Mar</v>
      </c>
      <c r="AR2282" s="48" t="str">
        <f t="shared" si="683"/>
        <v>275-285</v>
      </c>
      <c r="AS2282" s="49" t="str">
        <f t="shared" si="677"/>
        <v>LWS-HTI</v>
      </c>
    </row>
    <row r="2283" spans="5:45" x14ac:dyDescent="0.3">
      <c r="E2283" s="15">
        <v>40987.9375</v>
      </c>
      <c r="F2283" s="21">
        <v>5.07</v>
      </c>
      <c r="G2283" s="21">
        <v>281.2599868774418</v>
      </c>
      <c r="H2283" s="42">
        <v>1.2009350516285859</v>
      </c>
      <c r="I2283" s="35">
        <v>286.7</v>
      </c>
      <c r="J2283" s="43">
        <v>0.16173570019723865</v>
      </c>
      <c r="K2283" s="44">
        <v>0.19205288818400235</v>
      </c>
      <c r="L2283" s="26">
        <f t="shared" si="665"/>
        <v>5.0365803876622879</v>
      </c>
      <c r="M2283" s="26">
        <f t="shared" si="666"/>
        <v>0.13646971084266316</v>
      </c>
      <c r="N2283" s="96">
        <f t="shared" si="667"/>
        <v>6</v>
      </c>
      <c r="O2283" s="26">
        <f t="shared" si="668"/>
        <v>8.4435874731096511E-3</v>
      </c>
      <c r="P2283" s="3">
        <f>IF(L2283&gt;'Power Curve'!$C$37,0,INDEX(Ci,$N2283,1)*POWER(1-O2283,3)+INDEX(Ci,$N2283,2)*3*O2283*POWER(1-O2283,2)+INDEX(Ci,$N2283,3)*3*POWER(O2283,2)*(1-O2283)+INDEX(Ci,$N2283,4)*POWER(O2283,3))</f>
        <v>212.76772669944705</v>
      </c>
      <c r="Q2283" s="3">
        <f>MAX(0,MIN(P2283-V2283+W2283,'Power Curve'!$C$39))</f>
        <v>217.0130684017837</v>
      </c>
      <c r="R2283" s="3">
        <f t="shared" si="669"/>
        <v>281.2599868774418</v>
      </c>
      <c r="S2283" s="3">
        <f t="shared" si="670"/>
        <v>-64.246918475658106</v>
      </c>
      <c r="T2283" s="3">
        <f t="shared" si="671"/>
        <v>64.246918475658106</v>
      </c>
      <c r="V2283" s="37">
        <f t="array" ref="V2283">SUM(_xlfn.NORM.DIST($AD$3:$AD$1003,$L2283,$AA2283,FALSE)*WindSpeedStep*$AE$3:$AE$1003)/AG2283</f>
        <v>192.28325272384711</v>
      </c>
      <c r="W2283" s="37">
        <f t="array" ref="W2283">SUM(_xlfn.NORM.DIST($AD$3:$AD$1003,$L2283,$AB2283,FALSE)*WindSpeedStep*$AE$3:$AE$1003)/AH2283</f>
        <v>196.52859442618376</v>
      </c>
      <c r="Y2283" s="1">
        <f t="shared" si="672"/>
        <v>5</v>
      </c>
      <c r="Z2283" s="99">
        <f>IF(L2283&lt;'Power Curve'!$P$28,'Power Curve'!$Q$28,IF(L2283&gt;'Power Curve'!$P$29,'Power Curve'!$Q$29,INDEX(ReferenceTurbulence,Y2283)+(L2283-INDEX(ReferenceTurbulenceWindSpeed,Y2283))*(INDEX(ReferenceTurbulence,Y2283+1)-INDEX(ReferenceTurbulence,Y2283))/(INDEX(ReferenceTurbulenceWindSpeed,Y2283+1)-INDEX(ReferenceTurbulenceWindSpeed,Y2283))))</f>
        <v>0.1178030327143359</v>
      </c>
      <c r="AA2283" s="100">
        <f t="shared" si="678"/>
        <v>0.59332444417616304</v>
      </c>
      <c r="AB2283" s="29">
        <f t="shared" si="679"/>
        <v>0.81459485559823985</v>
      </c>
      <c r="AG2283" s="40">
        <f t="array" ref="AG2283">SUM(_xlfn.NORM.DIST($AD$3:$AD$1003,$F2283,$AA2283,FALSE)*WindSpeedStep)</f>
        <v>1.0000000000000033</v>
      </c>
      <c r="AH2283" s="40">
        <f t="array" ref="AH2283">SUM(_xlfn.NORM.DIST($AD$3:$AD$1003,$F2283,$AB2283,FALSE)*WindSpeedStep)</f>
        <v>0.99999999984051746</v>
      </c>
      <c r="AJ2283" s="47">
        <f t="shared" si="673"/>
        <v>5</v>
      </c>
      <c r="AK2283" s="83" t="b">
        <f>COUNTIF('Power Curve'!$D$2:$D$31,AJ2283)&gt;0</f>
        <v>1</v>
      </c>
      <c r="AL2283" s="83" t="b">
        <f t="shared" si="674"/>
        <v>0</v>
      </c>
      <c r="AM2283" s="83" t="b">
        <f t="shared" si="680"/>
        <v>1</v>
      </c>
      <c r="AN2283" s="47" t="str">
        <f t="shared" si="675"/>
        <v>Outer</v>
      </c>
      <c r="AO2283" s="48" t="str">
        <f t="shared" si="676"/>
        <v>0.1-0.2</v>
      </c>
      <c r="AP2283" s="49" t="str">
        <f t="shared" si="681"/>
        <v>22-23</v>
      </c>
      <c r="AQ2283" s="49" t="str">
        <f t="shared" si="682"/>
        <v>Mar</v>
      </c>
      <c r="AR2283" s="48" t="str">
        <f t="shared" si="683"/>
        <v>285-295</v>
      </c>
      <c r="AS2283" s="49" t="str">
        <f t="shared" si="677"/>
        <v>LWS-HTI</v>
      </c>
    </row>
    <row r="2284" spans="5:45" x14ac:dyDescent="0.3">
      <c r="E2284" s="15">
        <v>40987.944444444445</v>
      </c>
      <c r="F2284" s="21">
        <v>5.48</v>
      </c>
      <c r="G2284" s="21">
        <v>244.40001296997028</v>
      </c>
      <c r="H2284" s="42">
        <v>1.2008904884200549</v>
      </c>
      <c r="I2284" s="35">
        <v>274.5</v>
      </c>
      <c r="J2284" s="43">
        <v>0.17153284671532845</v>
      </c>
      <c r="K2284" s="44">
        <v>0.21559640315836073</v>
      </c>
      <c r="L2284" s="26">
        <f t="shared" si="665"/>
        <v>5.443810479135232</v>
      </c>
      <c r="M2284" s="26">
        <f t="shared" si="666"/>
        <v>0.19940843421846949</v>
      </c>
      <c r="N2284" s="96">
        <f t="shared" si="667"/>
        <v>6</v>
      </c>
      <c r="O2284" s="26">
        <f t="shared" si="668"/>
        <v>0.41433704912696684</v>
      </c>
      <c r="P2284" s="3">
        <f>IF(L2284&gt;'Power Curve'!$C$37,0,INDEX(Ci,$N2284,1)*POWER(1-O2284,3)+INDEX(Ci,$N2284,2)*3*O2284*POWER(1-O2284,2)+INDEX(Ci,$N2284,3)*3*POWER(O2284,2)*(1-O2284)+INDEX(Ci,$N2284,4)*POWER(O2284,3))</f>
        <v>273.30228779186314</v>
      </c>
      <c r="Q2284" s="3">
        <f>MAX(0,MIN(P2284-V2284+W2284,'Power Curve'!$C$39))</f>
        <v>278.9635440510832</v>
      </c>
      <c r="R2284" s="3">
        <f t="shared" si="669"/>
        <v>244.40001296997028</v>
      </c>
      <c r="S2284" s="3">
        <f t="shared" si="670"/>
        <v>34.563531081112927</v>
      </c>
      <c r="T2284" s="3">
        <f t="shared" si="671"/>
        <v>34.563531081112927</v>
      </c>
      <c r="V2284" s="37">
        <f t="array" ref="V2284">SUM(_xlfn.NORM.DIST($AD$3:$AD$1003,$L2284,$AA2284,FALSE)*WindSpeedStep*$AE$3:$AE$1003)/AG2284</f>
        <v>265.42400960731857</v>
      </c>
      <c r="W2284" s="37">
        <f t="array" ref="W2284">SUM(_xlfn.NORM.DIST($AD$3:$AD$1003,$L2284,$AB2284,FALSE)*WindSpeedStep*$AE$3:$AE$1003)/AH2284</f>
        <v>271.08526586653863</v>
      </c>
      <c r="Y2284" s="1">
        <f t="shared" si="672"/>
        <v>5</v>
      </c>
      <c r="Z2284" s="99">
        <f>IF(L2284&lt;'Power Curve'!$P$28,'Power Curve'!$Q$28,IF(L2284&gt;'Power Curve'!$P$29,'Power Curve'!$Q$29,INDEX(ReferenceTurbulence,Y2284)+(L2284-INDEX(ReferenceTurbulenceWindSpeed,Y2284))*(INDEX(ReferenceTurbulence,Y2284+1)-INDEX(ReferenceTurbulence,Y2284))/(INDEX(ReferenceTurbulenceWindSpeed,Y2284+1)-INDEX(ReferenceTurbulenceWindSpeed,Y2284))))</f>
        <v>0.11935975143680069</v>
      </c>
      <c r="AA2284" s="100">
        <f t="shared" si="678"/>
        <v>0.64977186565863221</v>
      </c>
      <c r="AB2284" s="29">
        <f t="shared" si="679"/>
        <v>0.93379230846480243</v>
      </c>
      <c r="AG2284" s="40">
        <f t="array" ref="AG2284">SUM(_xlfn.NORM.DIST($AD$3:$AD$1003,$F2284,$AA2284,FALSE)*WindSpeedStep)</f>
        <v>1.0000000000000038</v>
      </c>
      <c r="AH2284" s="40">
        <f t="array" ref="AH2284">SUM(_xlfn.NORM.DIST($AD$3:$AD$1003,$F2284,$AB2284,FALSE)*WindSpeedStep)</f>
        <v>0.99999999843767029</v>
      </c>
      <c r="AJ2284" s="47">
        <f t="shared" si="673"/>
        <v>5</v>
      </c>
      <c r="AK2284" s="83" t="b">
        <f>COUNTIF('Power Curve'!$D$2:$D$31,AJ2284)&gt;0</f>
        <v>1</v>
      </c>
      <c r="AL2284" s="83" t="b">
        <f t="shared" si="674"/>
        <v>0</v>
      </c>
      <c r="AM2284" s="83" t="b">
        <f t="shared" si="680"/>
        <v>1</v>
      </c>
      <c r="AN2284" s="47" t="str">
        <f t="shared" si="675"/>
        <v>Outer</v>
      </c>
      <c r="AO2284" s="48" t="str">
        <f t="shared" si="676"/>
        <v>0.1-0.2</v>
      </c>
      <c r="AP2284" s="49" t="str">
        <f t="shared" si="681"/>
        <v>22-23</v>
      </c>
      <c r="AQ2284" s="49" t="str">
        <f t="shared" si="682"/>
        <v>Mar</v>
      </c>
      <c r="AR2284" s="48" t="str">
        <f t="shared" si="683"/>
        <v>265-275</v>
      </c>
      <c r="AS2284" s="49" t="str">
        <f t="shared" si="677"/>
        <v>LWS-HTI</v>
      </c>
    </row>
    <row r="2285" spans="5:45" x14ac:dyDescent="0.3">
      <c r="E2285" s="15">
        <v>40987.951388888891</v>
      </c>
      <c r="F2285" s="21">
        <v>5.14</v>
      </c>
      <c r="G2285" s="21">
        <v>246.15000534057651</v>
      </c>
      <c r="H2285" s="42">
        <v>1.2001448416067737</v>
      </c>
      <c r="I2285" s="35">
        <v>272.3</v>
      </c>
      <c r="J2285" s="43">
        <v>0.23735408560311286</v>
      </c>
      <c r="K2285" s="44">
        <v>0.2606568337907762</v>
      </c>
      <c r="L2285" s="26">
        <f t="shared" si="665"/>
        <v>5.104998792503868</v>
      </c>
      <c r="M2285" s="26">
        <f t="shared" si="666"/>
        <v>0.14704399586311143</v>
      </c>
      <c r="N2285" s="96">
        <f t="shared" si="667"/>
        <v>6</v>
      </c>
      <c r="O2285" s="26">
        <f t="shared" si="668"/>
        <v>7.6637426198382305E-2</v>
      </c>
      <c r="P2285" s="3">
        <f>IF(L2285&gt;'Power Curve'!$C$37,0,INDEX(Ci,$N2285,1)*POWER(1-O2285,3)+INDEX(Ci,$N2285,2)*3*O2285*POWER(1-O2285,2)+INDEX(Ci,$N2285,3)*3*POWER(O2285,2)*(1-O2285)+INDEX(Ci,$N2285,4)*POWER(O2285,3))</f>
        <v>223.23294007229393</v>
      </c>
      <c r="Q2285" s="3">
        <f>MAX(0,MIN(P2285-V2285+W2285,'Power Curve'!$C$39))</f>
        <v>245.95408937429846</v>
      </c>
      <c r="R2285" s="3">
        <f t="shared" si="669"/>
        <v>246.15000534057651</v>
      </c>
      <c r="S2285" s="3">
        <f t="shared" si="670"/>
        <v>-0.19591596627805075</v>
      </c>
      <c r="T2285" s="3">
        <f t="shared" si="671"/>
        <v>0.19591596627805075</v>
      </c>
      <c r="V2285" s="37">
        <f t="array" ref="V2285">SUM(_xlfn.NORM.DIST($AD$3:$AD$1003,$L2285,$AA2285,FALSE)*WindSpeedStep*$AE$3:$AE$1003)/AG2285</f>
        <v>204.57633352885807</v>
      </c>
      <c r="W2285" s="37">
        <f t="array" ref="W2285">SUM(_xlfn.NORM.DIST($AD$3:$AD$1003,$L2285,$AB2285,FALSE)*WindSpeedStep*$AE$3:$AE$1003)/AH2285</f>
        <v>227.29748283086261</v>
      </c>
      <c r="Y2285" s="1">
        <f t="shared" si="672"/>
        <v>5</v>
      </c>
      <c r="Z2285" s="99">
        <f>IF(L2285&lt;'Power Curve'!$P$28,'Power Curve'!$Q$28,IF(L2285&gt;'Power Curve'!$P$29,'Power Curve'!$Q$29,INDEX(ReferenceTurbulence,Y2285)+(L2285-INDEX(ReferenceTurbulenceWindSpeed,Y2285))*(INDEX(ReferenceTurbulence,Y2285+1)-INDEX(ReferenceTurbulence,Y2285))/(INDEX(ReferenceTurbulenceWindSpeed,Y2285+1)-INDEX(ReferenceTurbulenceWindSpeed,Y2285))))</f>
        <v>0.11806457579282705</v>
      </c>
      <c r="AA2285" s="100">
        <f t="shared" si="678"/>
        <v>0.60271951685986347</v>
      </c>
      <c r="AB2285" s="29">
        <f t="shared" si="679"/>
        <v>1.2116923203997509</v>
      </c>
      <c r="AG2285" s="40">
        <f t="array" ref="AG2285">SUM(_xlfn.NORM.DIST($AD$3:$AD$1003,$F2285,$AA2285,FALSE)*WindSpeedStep)</f>
        <v>1.0000000000000038</v>
      </c>
      <c r="AH2285" s="40">
        <f t="array" ref="AH2285">SUM(_xlfn.NORM.DIST($AD$3:$AD$1003,$F2285,$AB2285,FALSE)*WindSpeedStep)</f>
        <v>0.99999084167041641</v>
      </c>
      <c r="AJ2285" s="47">
        <f t="shared" si="673"/>
        <v>5</v>
      </c>
      <c r="AK2285" s="83" t="b">
        <f>COUNTIF('Power Curve'!$D$2:$D$31,AJ2285)&gt;0</f>
        <v>1</v>
      </c>
      <c r="AL2285" s="83" t="b">
        <f t="shared" si="674"/>
        <v>0</v>
      </c>
      <c r="AM2285" s="83" t="b">
        <f t="shared" si="680"/>
        <v>1</v>
      </c>
      <c r="AN2285" s="47" t="str">
        <f t="shared" si="675"/>
        <v>Outer</v>
      </c>
      <c r="AO2285" s="48" t="str">
        <f t="shared" si="676"/>
        <v>0.1-0.2</v>
      </c>
      <c r="AP2285" s="49" t="str">
        <f t="shared" si="681"/>
        <v>22-23</v>
      </c>
      <c r="AQ2285" s="49" t="str">
        <f t="shared" si="682"/>
        <v>Mar</v>
      </c>
      <c r="AR2285" s="48" t="str">
        <f t="shared" si="683"/>
        <v>265-275</v>
      </c>
      <c r="AS2285" s="49" t="str">
        <f t="shared" si="677"/>
        <v>LWS-HTI</v>
      </c>
    </row>
    <row r="2286" spans="5:45" x14ac:dyDescent="0.3">
      <c r="E2286" s="15">
        <v>40987.958333333336</v>
      </c>
      <c r="F2286" s="21">
        <v>6.43</v>
      </c>
      <c r="G2286" s="21">
        <v>395.55000686645531</v>
      </c>
      <c r="H2286" s="42">
        <v>1.1993000446721478</v>
      </c>
      <c r="I2286" s="35">
        <v>276.8</v>
      </c>
      <c r="J2286" s="43">
        <v>0.17107309486780717</v>
      </c>
      <c r="K2286" s="44">
        <v>0.2093339727428396</v>
      </c>
      <c r="L2286" s="26">
        <f t="shared" si="665"/>
        <v>6.3847156456798739</v>
      </c>
      <c r="M2286" s="26">
        <f t="shared" si="666"/>
        <v>0.34482836079075402</v>
      </c>
      <c r="N2286" s="96">
        <f t="shared" si="667"/>
        <v>7</v>
      </c>
      <c r="O2286" s="26">
        <f t="shared" si="668"/>
        <v>0.35915960939454139</v>
      </c>
      <c r="P2286" s="3">
        <f>IF(L2286&gt;'Power Curve'!$C$37,0,INDEX(Ci,$N2286,1)*POWER(1-O2286,3)+INDEX(Ci,$N2286,2)*3*O2286*POWER(1-O2286,2)+INDEX(Ci,$N2286,3)*3*POWER(O2286,2)*(1-O2286)+INDEX(Ci,$N2286,4)*POWER(O2286,3))</f>
        <v>443.59633775156317</v>
      </c>
      <c r="Q2286" s="3">
        <f>MAX(0,MIN(P2286-V2286+W2286,'Power Curve'!$C$39))</f>
        <v>457.16794411524137</v>
      </c>
      <c r="R2286" s="3">
        <f t="shared" si="669"/>
        <v>395.55000686645531</v>
      </c>
      <c r="S2286" s="3">
        <f t="shared" si="670"/>
        <v>61.617937248786063</v>
      </c>
      <c r="T2286" s="3">
        <f t="shared" si="671"/>
        <v>61.617937248786063</v>
      </c>
      <c r="V2286" s="37">
        <f t="array" ref="V2286">SUM(_xlfn.NORM.DIST($AD$3:$AD$1003,$L2286,$AA2286,FALSE)*WindSpeedStep*$AE$3:$AE$1003)/AG2286</f>
        <v>450.18336597930892</v>
      </c>
      <c r="W2286" s="37">
        <f t="array" ref="W2286">SUM(_xlfn.NORM.DIST($AD$3:$AD$1003,$L2286,$AB2286,FALSE)*WindSpeedStep*$AE$3:$AE$1003)/AH2286</f>
        <v>463.75497234298712</v>
      </c>
      <c r="Y2286" s="1">
        <f t="shared" si="672"/>
        <v>6</v>
      </c>
      <c r="Z2286" s="99">
        <f>IF(L2286&lt;'Power Curve'!$P$28,'Power Curve'!$Q$28,IF(L2286&gt;'Power Curve'!$P$29,'Power Curve'!$Q$29,INDEX(ReferenceTurbulence,Y2286)+(L2286-INDEX(ReferenceTurbulenceWindSpeed,Y2286))*(INDEX(ReferenceTurbulence,Y2286+1)-INDEX(ReferenceTurbulence,Y2286))/(INDEX(ReferenceTurbulenceWindSpeed,Y2286+1)-INDEX(ReferenceTurbulenceWindSpeed,Y2286))))</f>
        <v>0.12091142763676285</v>
      </c>
      <c r="AA2286" s="100">
        <f t="shared" si="678"/>
        <v>0.77198508377392971</v>
      </c>
      <c r="AB2286" s="29">
        <f t="shared" si="679"/>
        <v>1.0922530653573659</v>
      </c>
      <c r="AG2286" s="40">
        <f t="array" ref="AG2286">SUM(_xlfn.NORM.DIST($AD$3:$AD$1003,$F2286,$AA2286,FALSE)*WindSpeedStep)</f>
        <v>1.0000000000000029</v>
      </c>
      <c r="AH2286" s="40">
        <f t="array" ref="AH2286">SUM(_xlfn.NORM.DIST($AD$3:$AD$1003,$F2286,$AB2286,FALSE)*WindSpeedStep)</f>
        <v>0.99999999852862054</v>
      </c>
      <c r="AJ2286" s="47">
        <f t="shared" si="673"/>
        <v>6</v>
      </c>
      <c r="AK2286" s="83" t="b">
        <f>COUNTIF('Power Curve'!$D$2:$D$31,AJ2286)&gt;0</f>
        <v>1</v>
      </c>
      <c r="AL2286" s="83" t="b">
        <f t="shared" si="674"/>
        <v>0</v>
      </c>
      <c r="AM2286" s="83" t="b">
        <f t="shared" si="680"/>
        <v>1</v>
      </c>
      <c r="AN2286" s="47" t="str">
        <f t="shared" si="675"/>
        <v>Outer</v>
      </c>
      <c r="AO2286" s="48" t="str">
        <f t="shared" si="676"/>
        <v>0.3-0.4</v>
      </c>
      <c r="AP2286" s="49" t="str">
        <f t="shared" si="681"/>
        <v>23-24</v>
      </c>
      <c r="AQ2286" s="49" t="str">
        <f t="shared" si="682"/>
        <v>Mar</v>
      </c>
      <c r="AR2286" s="48" t="str">
        <f t="shared" si="683"/>
        <v>275-285</v>
      </c>
      <c r="AS2286" s="49" t="str">
        <f t="shared" si="677"/>
        <v>LWS-HTI</v>
      </c>
    </row>
    <row r="2287" spans="5:45" x14ac:dyDescent="0.3">
      <c r="E2287" s="15">
        <v>40987.965277777781</v>
      </c>
      <c r="F2287" s="21">
        <v>6.75</v>
      </c>
      <c r="G2287" s="21">
        <v>619.82001972198486</v>
      </c>
      <c r="H2287" s="42">
        <v>1.1990335140621908</v>
      </c>
      <c r="I2287" s="35">
        <v>278</v>
      </c>
      <c r="J2287" s="43">
        <v>0.18962962962962962</v>
      </c>
      <c r="K2287" s="44">
        <v>0.28811830132989713</v>
      </c>
      <c r="L2287" s="26">
        <f t="shared" si="665"/>
        <v>6.7019654402079158</v>
      </c>
      <c r="M2287" s="26">
        <f t="shared" si="666"/>
        <v>0.39386033921506564</v>
      </c>
      <c r="N2287" s="96">
        <f t="shared" si="667"/>
        <v>7</v>
      </c>
      <c r="O2287" s="26">
        <f t="shared" si="668"/>
        <v>0.6816586978253637</v>
      </c>
      <c r="P2287" s="3">
        <f>IF(L2287&gt;'Power Curve'!$C$37,0,INDEX(Ci,$N2287,1)*POWER(1-O2287,3)+INDEX(Ci,$N2287,2)*3*O2287*POWER(1-O2287,2)+INDEX(Ci,$N2287,3)*3*POWER(O2287,2)*(1-O2287)+INDEX(Ci,$N2287,4)*POWER(O2287,3))</f>
        <v>520.41311367317303</v>
      </c>
      <c r="Q2287" s="3">
        <f>MAX(0,MIN(P2287-V2287+W2287,'Power Curve'!$C$39))</f>
        <v>544.16272579765393</v>
      </c>
      <c r="R2287" s="3">
        <f t="shared" si="669"/>
        <v>619.82001972198486</v>
      </c>
      <c r="S2287" s="3">
        <f t="shared" si="670"/>
        <v>-75.657293924330929</v>
      </c>
      <c r="T2287" s="3">
        <f t="shared" si="671"/>
        <v>75.657293924330929</v>
      </c>
      <c r="V2287" s="37">
        <f t="array" ref="V2287">SUM(_xlfn.NORM.DIST($AD$3:$AD$1003,$L2287,$AA2287,FALSE)*WindSpeedStep*$AE$3:$AE$1003)/AG2287</f>
        <v>521.76097162244207</v>
      </c>
      <c r="W2287" s="37">
        <f t="array" ref="W2287">SUM(_xlfn.NORM.DIST($AD$3:$AD$1003,$L2287,$AB2287,FALSE)*WindSpeedStep*$AE$3:$AE$1003)/AH2287</f>
        <v>545.51058374692298</v>
      </c>
      <c r="Y2287" s="1">
        <f t="shared" si="672"/>
        <v>6</v>
      </c>
      <c r="Z2287" s="99">
        <f>IF(L2287&lt;'Power Curve'!$P$28,'Power Curve'!$Q$28,IF(L2287&gt;'Power Curve'!$P$29,'Power Curve'!$Q$29,INDEX(ReferenceTurbulence,Y2287)+(L2287-INDEX(ReferenceTurbulenceWindSpeed,Y2287))*(INDEX(ReferenceTurbulence,Y2287+1)-INDEX(ReferenceTurbulence,Y2287))/(INDEX(ReferenceTurbulenceWindSpeed,Y2287+1)-INDEX(ReferenceTurbulenceWindSpeed,Y2287))))</f>
        <v>0.12028780798192489</v>
      </c>
      <c r="AA2287" s="100">
        <f t="shared" si="678"/>
        <v>0.80616473197322647</v>
      </c>
      <c r="AB2287" s="29">
        <f t="shared" si="679"/>
        <v>1.2708912242172048</v>
      </c>
      <c r="AG2287" s="40">
        <f t="array" ref="AG2287">SUM(_xlfn.NORM.DIST($AD$3:$AD$1003,$F2287,$AA2287,FALSE)*WindSpeedStep)</f>
        <v>1.0000000000000038</v>
      </c>
      <c r="AH2287" s="40">
        <f t="array" ref="AH2287">SUM(_xlfn.NORM.DIST($AD$3:$AD$1003,$F2287,$AB2287,FALSE)*WindSpeedStep)</f>
        <v>0.99999995649546991</v>
      </c>
      <c r="AJ2287" s="47">
        <f t="shared" si="673"/>
        <v>7</v>
      </c>
      <c r="AK2287" s="83" t="b">
        <f>COUNTIF('Power Curve'!$D$2:$D$31,AJ2287)&gt;0</f>
        <v>1</v>
      </c>
      <c r="AL2287" s="83" t="b">
        <f t="shared" si="674"/>
        <v>0</v>
      </c>
      <c r="AM2287" s="83" t="b">
        <f t="shared" si="680"/>
        <v>1</v>
      </c>
      <c r="AN2287" s="47" t="str">
        <f t="shared" si="675"/>
        <v>Outer</v>
      </c>
      <c r="AO2287" s="48" t="str">
        <f t="shared" si="676"/>
        <v>0.3-0.4</v>
      </c>
      <c r="AP2287" s="49" t="str">
        <f t="shared" si="681"/>
        <v>23-24</v>
      </c>
      <c r="AQ2287" s="49" t="str">
        <f t="shared" si="682"/>
        <v>Mar</v>
      </c>
      <c r="AR2287" s="48" t="str">
        <f t="shared" si="683"/>
        <v>275-285</v>
      </c>
      <c r="AS2287" s="49" t="str">
        <f t="shared" si="677"/>
        <v>LWS-HTI</v>
      </c>
    </row>
    <row r="2288" spans="5:45" x14ac:dyDescent="0.3">
      <c r="E2288" s="15">
        <v>40987.972222222219</v>
      </c>
      <c r="F2288" s="21">
        <v>6.89</v>
      </c>
      <c r="G2288" s="21">
        <v>390.88000488281205</v>
      </c>
      <c r="H2288" s="42">
        <v>1.1991223444349</v>
      </c>
      <c r="I2288" s="35">
        <v>283.7</v>
      </c>
      <c r="J2288" s="43">
        <v>0.14078374455732948</v>
      </c>
      <c r="K2288" s="44">
        <v>0.33395699111276456</v>
      </c>
      <c r="L2288" s="26">
        <f t="shared" si="665"/>
        <v>6.8411381013706416</v>
      </c>
      <c r="M2288" s="26">
        <f t="shared" si="666"/>
        <v>0.41536992263193251</v>
      </c>
      <c r="N2288" s="96">
        <f t="shared" si="667"/>
        <v>7</v>
      </c>
      <c r="O2288" s="26">
        <f t="shared" si="668"/>
        <v>0.823134144409155</v>
      </c>
      <c r="P2288" s="3">
        <f>IF(L2288&gt;'Power Curve'!$C$37,0,INDEX(Ci,$N2288,1)*POWER(1-O2288,3)+INDEX(Ci,$N2288,2)*3*O2288*POWER(1-O2288,2)+INDEX(Ci,$N2288,3)*3*POWER(O2288,2)*(1-O2288)+INDEX(Ci,$N2288,4)*POWER(O2288,3))</f>
        <v>555.71405885308764</v>
      </c>
      <c r="Q2288" s="3">
        <f>MAX(0,MIN(P2288-V2288+W2288,'Power Curve'!$C$39))</f>
        <v>562.30661218806745</v>
      </c>
      <c r="R2288" s="3">
        <f t="shared" si="669"/>
        <v>390.88000488281205</v>
      </c>
      <c r="S2288" s="3">
        <f t="shared" si="670"/>
        <v>171.4266073052554</v>
      </c>
      <c r="T2288" s="3">
        <f t="shared" si="671"/>
        <v>171.4266073052554</v>
      </c>
      <c r="V2288" s="37">
        <f t="array" ref="V2288">SUM(_xlfn.NORM.DIST($AD$3:$AD$1003,$L2288,$AA2288,FALSE)*WindSpeedStep*$AE$3:$AE$1003)/AG2288</f>
        <v>554.87827061935093</v>
      </c>
      <c r="W2288" s="37">
        <f t="array" ref="W2288">SUM(_xlfn.NORM.DIST($AD$3:$AD$1003,$L2288,$AB2288,FALSE)*WindSpeedStep*$AE$3:$AE$1003)/AH2288</f>
        <v>561.47082395433074</v>
      </c>
      <c r="Y2288" s="1">
        <f t="shared" si="672"/>
        <v>6</v>
      </c>
      <c r="Z2288" s="99">
        <f>IF(L2288&lt;'Power Curve'!$P$28,'Power Curve'!$Q$28,IF(L2288&gt;'Power Curve'!$P$29,'Power Curve'!$Q$29,INDEX(ReferenceTurbulence,Y2288)+(L2288-INDEX(ReferenceTurbulenceWindSpeed,Y2288))*(INDEX(ReferenceTurbulence,Y2288+1)-INDEX(ReferenceTurbulence,Y2288))/(INDEX(ReferenceTurbulenceWindSpeed,Y2288+1)-INDEX(ReferenceTurbulenceWindSpeed,Y2288))))</f>
        <v>0.12001423552131449</v>
      </c>
      <c r="AA2288" s="100">
        <f t="shared" si="678"/>
        <v>0.8210339593317344</v>
      </c>
      <c r="AB2288" s="29">
        <f t="shared" si="679"/>
        <v>0.96312103894477841</v>
      </c>
      <c r="AG2288" s="40">
        <f t="array" ref="AG2288">SUM(_xlfn.NORM.DIST($AD$3:$AD$1003,$F2288,$AA2288,FALSE)*WindSpeedStep)</f>
        <v>1.0000000000000036</v>
      </c>
      <c r="AH2288" s="40">
        <f t="array" ref="AH2288">SUM(_xlfn.NORM.DIST($AD$3:$AD$1003,$F2288,$AB2288,FALSE)*WindSpeedStep)</f>
        <v>0.99999999999972167</v>
      </c>
      <c r="AJ2288" s="47">
        <f t="shared" si="673"/>
        <v>7</v>
      </c>
      <c r="AK2288" s="83" t="b">
        <f>COUNTIF('Power Curve'!$D$2:$D$31,AJ2288)&gt;0</f>
        <v>1</v>
      </c>
      <c r="AL2288" s="83" t="b">
        <f t="shared" si="674"/>
        <v>0</v>
      </c>
      <c r="AM2288" s="83" t="b">
        <f t="shared" si="680"/>
        <v>1</v>
      </c>
      <c r="AN2288" s="47" t="str">
        <f t="shared" si="675"/>
        <v>Outer</v>
      </c>
      <c r="AO2288" s="48" t="str">
        <f t="shared" si="676"/>
        <v>0.4-0.5</v>
      </c>
      <c r="AP2288" s="49" t="str">
        <f t="shared" si="681"/>
        <v>23-24</v>
      </c>
      <c r="AQ2288" s="49" t="str">
        <f t="shared" si="682"/>
        <v>Mar</v>
      </c>
      <c r="AR2288" s="48" t="str">
        <f t="shared" si="683"/>
        <v>275-285</v>
      </c>
      <c r="AS2288" s="49" t="str">
        <f t="shared" si="677"/>
        <v>LWS-HTI</v>
      </c>
    </row>
    <row r="2289" spans="5:45" x14ac:dyDescent="0.3">
      <c r="E2289" s="15">
        <v>40987.979166666664</v>
      </c>
      <c r="F2289" s="21">
        <v>6.56</v>
      </c>
      <c r="G2289" s="21">
        <v>434.81000518798879</v>
      </c>
      <c r="H2289" s="42">
        <v>1.1988114946407369</v>
      </c>
      <c r="I2289" s="35">
        <v>283.89999999999998</v>
      </c>
      <c r="J2289" s="43">
        <v>0.1600609756097561</v>
      </c>
      <c r="K2289" s="44">
        <v>0.34350131273155382</v>
      </c>
      <c r="L2289" s="26">
        <f t="shared" si="665"/>
        <v>6.5129154857949567</v>
      </c>
      <c r="M2289" s="26">
        <f t="shared" si="666"/>
        <v>0.3646420593429443</v>
      </c>
      <c r="N2289" s="96">
        <f t="shared" si="667"/>
        <v>7</v>
      </c>
      <c r="O2289" s="26">
        <f t="shared" si="668"/>
        <v>0.48948067590806726</v>
      </c>
      <c r="P2289" s="3">
        <f>IF(L2289&gt;'Power Curve'!$C$37,0,INDEX(Ci,$N2289,1)*POWER(1-O2289,3)+INDEX(Ci,$N2289,2)*3*O2289*POWER(1-O2289,2)+INDEX(Ci,$N2289,3)*3*POWER(O2289,2)*(1-O2289)+INDEX(Ci,$N2289,4)*POWER(O2289,3))</f>
        <v>473.81846787148987</v>
      </c>
      <c r="Q2289" s="3">
        <f>MAX(0,MIN(P2289-V2289+W2289,'Power Curve'!$C$39))</f>
        <v>484.97832252526962</v>
      </c>
      <c r="R2289" s="3">
        <f t="shared" si="669"/>
        <v>434.81000518798879</v>
      </c>
      <c r="S2289" s="3">
        <f t="shared" si="670"/>
        <v>50.168317337280826</v>
      </c>
      <c r="T2289" s="3">
        <f t="shared" si="671"/>
        <v>50.168317337280826</v>
      </c>
      <c r="V2289" s="37">
        <f t="array" ref="V2289">SUM(_xlfn.NORM.DIST($AD$3:$AD$1003,$L2289,$AA2289,FALSE)*WindSpeedStep*$AE$3:$AE$1003)/AG2289</f>
        <v>478.45878793789672</v>
      </c>
      <c r="W2289" s="37">
        <f t="array" ref="W2289">SUM(_xlfn.NORM.DIST($AD$3:$AD$1003,$L2289,$AB2289,FALSE)*WindSpeedStep*$AE$3:$AE$1003)/AH2289</f>
        <v>489.61864259167646</v>
      </c>
      <c r="Y2289" s="1">
        <f t="shared" si="672"/>
        <v>6</v>
      </c>
      <c r="Z2289" s="99">
        <f>IF(L2289&lt;'Power Curve'!$P$28,'Power Curve'!$Q$28,IF(L2289&gt;'Power Curve'!$P$29,'Power Curve'!$Q$29,INDEX(ReferenceTurbulence,Y2289)+(L2289-INDEX(ReferenceTurbulenceWindSpeed,Y2289))*(INDEX(ReferenceTurbulence,Y2289+1)-INDEX(ReferenceTurbulence,Y2289))/(INDEX(ReferenceTurbulenceWindSpeed,Y2289+1)-INDEX(ReferenceTurbulenceWindSpeed,Y2289))))</f>
        <v>0.12065942451045103</v>
      </c>
      <c r="AA2289" s="100">
        <f t="shared" si="678"/>
        <v>0.7858446344012241</v>
      </c>
      <c r="AB2289" s="29">
        <f t="shared" si="679"/>
        <v>1.0424636067202293</v>
      </c>
      <c r="AG2289" s="40">
        <f t="array" ref="AG2289">SUM(_xlfn.NORM.DIST($AD$3:$AD$1003,$F2289,$AA2289,FALSE)*WindSpeedStep)</f>
        <v>1.0000000000000038</v>
      </c>
      <c r="AH2289" s="40">
        <f t="array" ref="AH2289">SUM(_xlfn.NORM.DIST($AD$3:$AD$1003,$F2289,$AB2289,FALSE)*WindSpeedStep)</f>
        <v>0.99999999988746469</v>
      </c>
      <c r="AJ2289" s="47">
        <f t="shared" si="673"/>
        <v>7</v>
      </c>
      <c r="AK2289" s="83" t="b">
        <f>COUNTIF('Power Curve'!$D$2:$D$31,AJ2289)&gt;0</f>
        <v>1</v>
      </c>
      <c r="AL2289" s="83" t="b">
        <f t="shared" si="674"/>
        <v>0</v>
      </c>
      <c r="AM2289" s="83" t="b">
        <f t="shared" si="680"/>
        <v>1</v>
      </c>
      <c r="AN2289" s="47" t="str">
        <f t="shared" si="675"/>
        <v>Outer</v>
      </c>
      <c r="AO2289" s="48" t="str">
        <f t="shared" si="676"/>
        <v>0.3-0.4</v>
      </c>
      <c r="AP2289" s="49" t="str">
        <f t="shared" si="681"/>
        <v>23-24</v>
      </c>
      <c r="AQ2289" s="49" t="str">
        <f t="shared" si="682"/>
        <v>Mar</v>
      </c>
      <c r="AR2289" s="48" t="str">
        <f t="shared" si="683"/>
        <v>275-285</v>
      </c>
      <c r="AS2289" s="49" t="str">
        <f t="shared" si="677"/>
        <v>LWS-HTI</v>
      </c>
    </row>
    <row r="2290" spans="5:45" x14ac:dyDescent="0.3">
      <c r="E2290" s="15">
        <v>40987.986111111109</v>
      </c>
      <c r="F2290" s="21">
        <v>6.51</v>
      </c>
      <c r="G2290" s="21">
        <v>437.81999969482411</v>
      </c>
      <c r="H2290" s="42">
        <v>1.1982789858783316</v>
      </c>
      <c r="I2290" s="35">
        <v>288.8</v>
      </c>
      <c r="J2290" s="43">
        <v>0.1781874039938556</v>
      </c>
      <c r="K2290" s="44">
        <v>0.40875738243631843</v>
      </c>
      <c r="L2290" s="26">
        <f t="shared" si="665"/>
        <v>6.4623172303794432</v>
      </c>
      <c r="M2290" s="26">
        <f t="shared" si="666"/>
        <v>0.35682193586096683</v>
      </c>
      <c r="N2290" s="96">
        <f t="shared" si="667"/>
        <v>7</v>
      </c>
      <c r="O2290" s="26">
        <f t="shared" si="668"/>
        <v>0.4380452091902135</v>
      </c>
      <c r="P2290" s="3">
        <f>IF(L2290&gt;'Power Curve'!$C$37,0,INDEX(Ci,$N2290,1)*POWER(1-O2290,3)+INDEX(Ci,$N2290,2)*3*O2290*POWER(1-O2290,2)+INDEX(Ci,$N2290,3)*3*POWER(O2290,2)*(1-O2290)+INDEX(Ci,$N2290,4)*POWER(O2290,3))</f>
        <v>461.73298653121242</v>
      </c>
      <c r="Q2290" s="3">
        <f>MAX(0,MIN(P2290-V2290+W2290,'Power Curve'!$C$39))</f>
        <v>478.42348815445348</v>
      </c>
      <c r="R2290" s="3">
        <f t="shared" si="669"/>
        <v>437.81999969482411</v>
      </c>
      <c r="S2290" s="3">
        <f t="shared" si="670"/>
        <v>40.603488459629375</v>
      </c>
      <c r="T2290" s="3">
        <f t="shared" si="671"/>
        <v>40.603488459629375</v>
      </c>
      <c r="V2290" s="37">
        <f t="array" ref="V2290">SUM(_xlfn.NORM.DIST($AD$3:$AD$1003,$L2290,$AA2290,FALSE)*WindSpeedStep*$AE$3:$AE$1003)/AG2290</f>
        <v>467.19491159735344</v>
      </c>
      <c r="W2290" s="37">
        <f t="array" ref="W2290">SUM(_xlfn.NORM.DIST($AD$3:$AD$1003,$L2290,$AB2290,FALSE)*WindSpeedStep*$AE$3:$AE$1003)/AH2290</f>
        <v>483.8854132205945</v>
      </c>
      <c r="Y2290" s="1">
        <f t="shared" si="672"/>
        <v>6</v>
      </c>
      <c r="Z2290" s="99">
        <f>IF(L2290&lt;'Power Curve'!$P$28,'Power Curve'!$Q$28,IF(L2290&gt;'Power Curve'!$P$29,'Power Curve'!$Q$29,INDEX(ReferenceTurbulence,Y2290)+(L2290-INDEX(ReferenceTurbulenceWindSpeed,Y2290))*(INDEX(ReferenceTurbulence,Y2290+1)-INDEX(ReferenceTurbulence,Y2290))/(INDEX(ReferenceTurbulenceWindSpeed,Y2290+1)-INDEX(ReferenceTurbulenceWindSpeed,Y2290))))</f>
        <v>0.12075888577763505</v>
      </c>
      <c r="AA2290" s="100">
        <f t="shared" si="678"/>
        <v>0.78038222828223403</v>
      </c>
      <c r="AB2290" s="29">
        <f t="shared" si="679"/>
        <v>1.1515035310660759</v>
      </c>
      <c r="AG2290" s="40">
        <f t="array" ref="AG2290">SUM(_xlfn.NORM.DIST($AD$3:$AD$1003,$F2290,$AA2290,FALSE)*WindSpeedStep)</f>
        <v>1.0000000000000036</v>
      </c>
      <c r="AH2290" s="40">
        <f t="array" ref="AH2290">SUM(_xlfn.NORM.DIST($AD$3:$AD$1003,$F2290,$AB2290,FALSE)*WindSpeedStep)</f>
        <v>0.99999999396333228</v>
      </c>
      <c r="AJ2290" s="47">
        <f t="shared" si="673"/>
        <v>6</v>
      </c>
      <c r="AK2290" s="83" t="b">
        <f>COUNTIF('Power Curve'!$D$2:$D$31,AJ2290)&gt;0</f>
        <v>1</v>
      </c>
      <c r="AL2290" s="83" t="b">
        <f t="shared" si="674"/>
        <v>0</v>
      </c>
      <c r="AM2290" s="83" t="b">
        <f t="shared" si="680"/>
        <v>1</v>
      </c>
      <c r="AN2290" s="47" t="str">
        <f t="shared" si="675"/>
        <v>Outer</v>
      </c>
      <c r="AO2290" s="48" t="str">
        <f t="shared" si="676"/>
        <v>0.3-0.4</v>
      </c>
      <c r="AP2290" s="49" t="str">
        <f t="shared" si="681"/>
        <v>23-24</v>
      </c>
      <c r="AQ2290" s="49" t="str">
        <f t="shared" si="682"/>
        <v>Mar</v>
      </c>
      <c r="AR2290" s="48" t="str">
        <f t="shared" si="683"/>
        <v>285-295</v>
      </c>
      <c r="AS2290" s="49" t="str">
        <f t="shared" si="677"/>
        <v>LWS-HTI</v>
      </c>
    </row>
    <row r="2291" spans="5:45" x14ac:dyDescent="0.3">
      <c r="E2291" s="15">
        <v>40987.993055555555</v>
      </c>
      <c r="F2291" s="21">
        <v>6.44</v>
      </c>
      <c r="G2291" s="21">
        <v>547.29997825622581</v>
      </c>
      <c r="H2291" s="42">
        <v>1.1988114946407369</v>
      </c>
      <c r="I2291" s="35">
        <v>294.8</v>
      </c>
      <c r="J2291" s="43">
        <v>0.17391304347826086</v>
      </c>
      <c r="K2291" s="44">
        <v>0.30405415357459636</v>
      </c>
      <c r="L2291" s="26">
        <f t="shared" si="665"/>
        <v>6.3937767878840743</v>
      </c>
      <c r="M2291" s="26">
        <f t="shared" si="666"/>
        <v>0.3462287895277274</v>
      </c>
      <c r="N2291" s="96">
        <f t="shared" si="667"/>
        <v>7</v>
      </c>
      <c r="O2291" s="26">
        <f t="shared" si="668"/>
        <v>0.36837067950837371</v>
      </c>
      <c r="P2291" s="3">
        <f>IF(L2291&gt;'Power Curve'!$C$37,0,INDEX(Ci,$N2291,1)*POWER(1-O2291,3)+INDEX(Ci,$N2291,2)*3*O2291*POWER(1-O2291,2)+INDEX(Ci,$N2291,3)*3*POWER(O2291,2)*(1-O2291)+INDEX(Ci,$N2291,4)*POWER(O2291,3))</f>
        <v>445.68724348643042</v>
      </c>
      <c r="Q2291" s="3">
        <f>MAX(0,MIN(P2291-V2291+W2291,'Power Curve'!$C$39))</f>
        <v>460.25249178742473</v>
      </c>
      <c r="R2291" s="3">
        <f t="shared" si="669"/>
        <v>547.29997825622581</v>
      </c>
      <c r="S2291" s="3">
        <f t="shared" si="670"/>
        <v>-87.047486468801083</v>
      </c>
      <c r="T2291" s="3">
        <f t="shared" si="671"/>
        <v>87.047486468801083</v>
      </c>
      <c r="V2291" s="37">
        <f t="array" ref="V2291">SUM(_xlfn.NORM.DIST($AD$3:$AD$1003,$L2291,$AA2291,FALSE)*WindSpeedStep*$AE$3:$AE$1003)/AG2291</f>
        <v>452.15337283438407</v>
      </c>
      <c r="W2291" s="37">
        <f t="array" ref="W2291">SUM(_xlfn.NORM.DIST($AD$3:$AD$1003,$L2291,$AB2291,FALSE)*WindSpeedStep*$AE$3:$AE$1003)/AH2291</f>
        <v>466.71862113537838</v>
      </c>
      <c r="Y2291" s="1">
        <f t="shared" si="672"/>
        <v>6</v>
      </c>
      <c r="Z2291" s="99">
        <f>IF(L2291&lt;'Power Curve'!$P$28,'Power Curve'!$Q$28,IF(L2291&gt;'Power Curve'!$P$29,'Power Curve'!$Q$29,INDEX(ReferenceTurbulence,Y2291)+(L2291-INDEX(ReferenceTurbulenceWindSpeed,Y2291))*(INDEX(ReferenceTurbulence,Y2291+1)-INDEX(ReferenceTurbulence,Y2291))/(INDEX(ReferenceTurbulenceWindSpeed,Y2291+1)-INDEX(ReferenceTurbulenceWindSpeed,Y2291))))</f>
        <v>0.12089361610001395</v>
      </c>
      <c r="AA2291" s="100">
        <f t="shared" si="678"/>
        <v>0.77296679642363764</v>
      </c>
      <c r="AB2291" s="29">
        <f t="shared" si="679"/>
        <v>1.1119611805015781</v>
      </c>
      <c r="AG2291" s="40">
        <f t="array" ref="AG2291">SUM(_xlfn.NORM.DIST($AD$3:$AD$1003,$F2291,$AA2291,FALSE)*WindSpeedStep)</f>
        <v>1.0000000000000036</v>
      </c>
      <c r="AH2291" s="40">
        <f t="array" ref="AH2291">SUM(_xlfn.NORM.DIST($AD$3:$AD$1003,$F2291,$AB2291,FALSE)*WindSpeedStep)</f>
        <v>0.99999999736633427</v>
      </c>
      <c r="AJ2291" s="47">
        <f t="shared" si="673"/>
        <v>6</v>
      </c>
      <c r="AK2291" s="83" t="b">
        <f>COUNTIF('Power Curve'!$D$2:$D$31,AJ2291)&gt;0</f>
        <v>1</v>
      </c>
      <c r="AL2291" s="83" t="b">
        <f t="shared" si="674"/>
        <v>0</v>
      </c>
      <c r="AM2291" s="83" t="b">
        <f t="shared" si="680"/>
        <v>1</v>
      </c>
      <c r="AN2291" s="47" t="str">
        <f t="shared" si="675"/>
        <v>Outer</v>
      </c>
      <c r="AO2291" s="48" t="str">
        <f t="shared" si="676"/>
        <v>0.3-0.4</v>
      </c>
      <c r="AP2291" s="49" t="str">
        <f t="shared" si="681"/>
        <v>23-24</v>
      </c>
      <c r="AQ2291" s="49" t="str">
        <f t="shared" si="682"/>
        <v>Mar</v>
      </c>
      <c r="AR2291" s="48" t="str">
        <f t="shared" si="683"/>
        <v>285-295</v>
      </c>
      <c r="AS2291" s="49" t="str">
        <f t="shared" si="677"/>
        <v>LWS-HTI</v>
      </c>
    </row>
    <row r="2292" spans="5:45" x14ac:dyDescent="0.3">
      <c r="E2292" s="15">
        <v>40988</v>
      </c>
      <c r="F2292" s="21">
        <v>6.16</v>
      </c>
      <c r="G2292" s="21">
        <v>340.43999099731434</v>
      </c>
      <c r="H2292" s="42">
        <v>1.1987109330791232</v>
      </c>
      <c r="I2292" s="35">
        <v>298</v>
      </c>
      <c r="J2292" s="43">
        <v>0.125</v>
      </c>
      <c r="K2292" s="44">
        <v>0.49468873663437296</v>
      </c>
      <c r="L2292" s="26">
        <f t="shared" si="665"/>
        <v>6.1156154816529797</v>
      </c>
      <c r="M2292" s="26">
        <f t="shared" si="666"/>
        <v>0.30323806297456701</v>
      </c>
      <c r="N2292" s="96">
        <f t="shared" si="667"/>
        <v>7</v>
      </c>
      <c r="O2292" s="26">
        <f t="shared" si="668"/>
        <v>8.5606847211153497E-2</v>
      </c>
      <c r="P2292" s="3">
        <f>IF(L2292&gt;'Power Curve'!$C$37,0,INDEX(Ci,$N2292,1)*POWER(1-O2292,3)+INDEX(Ci,$N2292,2)*3*O2292*POWER(1-O2292,2)+INDEX(Ci,$N2292,3)*3*POWER(O2292,2)*(1-O2292)+INDEX(Ci,$N2292,4)*POWER(O2292,3))</f>
        <v>385.41056994628218</v>
      </c>
      <c r="Q2292" s="3">
        <f>MAX(0,MIN(P2292-V2292+W2292,'Power Curve'!$C$39))</f>
        <v>386.08210064904597</v>
      </c>
      <c r="R2292" s="3">
        <f t="shared" si="669"/>
        <v>340.43999099731434</v>
      </c>
      <c r="S2292" s="3">
        <f t="shared" si="670"/>
        <v>45.64210965173163</v>
      </c>
      <c r="T2292" s="3">
        <f t="shared" si="671"/>
        <v>45.64210965173163</v>
      </c>
      <c r="V2292" s="37">
        <f t="array" ref="V2292">SUM(_xlfn.NORM.DIST($AD$3:$AD$1003,$L2292,$AA2292,FALSE)*WindSpeedStep*$AE$3:$AE$1003)/AG2292</f>
        <v>393.58889216152926</v>
      </c>
      <c r="W2292" s="37">
        <f t="array" ref="W2292">SUM(_xlfn.NORM.DIST($AD$3:$AD$1003,$L2292,$AB2292,FALSE)*WindSpeedStep*$AE$3:$AE$1003)/AH2292</f>
        <v>394.26042286429305</v>
      </c>
      <c r="Y2292" s="1">
        <f t="shared" si="672"/>
        <v>6</v>
      </c>
      <c r="Z2292" s="99">
        <f>IF(L2292&lt;'Power Curve'!$P$28,'Power Curve'!$Q$28,IF(L2292&gt;'Power Curve'!$P$29,'Power Curve'!$Q$29,INDEX(ReferenceTurbulence,Y2292)+(L2292-INDEX(ReferenceTurbulenceWindSpeed,Y2292))*(INDEX(ReferenceTurbulence,Y2292+1)-INDEX(ReferenceTurbulence,Y2292))/(INDEX(ReferenceTurbulenceWindSpeed,Y2292+1)-INDEX(ReferenceTurbulenceWindSpeed,Y2292))))</f>
        <v>0.12144039929979245</v>
      </c>
      <c r="AA2292" s="100">
        <f t="shared" si="678"/>
        <v>0.74268278605593041</v>
      </c>
      <c r="AB2292" s="29">
        <f t="shared" si="679"/>
        <v>0.76445193520662247</v>
      </c>
      <c r="AG2292" s="40">
        <f t="array" ref="AG2292">SUM(_xlfn.NORM.DIST($AD$3:$AD$1003,$F2292,$AA2292,FALSE)*WindSpeedStep)</f>
        <v>1.0000000000000033</v>
      </c>
      <c r="AH2292" s="40">
        <f t="array" ref="AH2292">SUM(_xlfn.NORM.DIST($AD$3:$AD$1003,$F2292,$AB2292,FALSE)*WindSpeedStep)</f>
        <v>1.0000000000000036</v>
      </c>
      <c r="AJ2292" s="47">
        <f t="shared" si="673"/>
        <v>6</v>
      </c>
      <c r="AK2292" s="83" t="b">
        <f>COUNTIF('Power Curve'!$D$2:$D$31,AJ2292)&gt;0</f>
        <v>1</v>
      </c>
      <c r="AL2292" s="83" t="b">
        <f t="shared" si="674"/>
        <v>0</v>
      </c>
      <c r="AM2292" s="83" t="b">
        <f t="shared" si="680"/>
        <v>1</v>
      </c>
      <c r="AN2292" s="47" t="str">
        <f t="shared" si="675"/>
        <v>Outer</v>
      </c>
      <c r="AO2292" s="48" t="str">
        <f t="shared" si="676"/>
        <v>0.3-0.4</v>
      </c>
      <c r="AP2292" s="49" t="str">
        <f t="shared" si="681"/>
        <v>0-1</v>
      </c>
      <c r="AQ2292" s="49" t="str">
        <f t="shared" si="682"/>
        <v>Mar</v>
      </c>
      <c r="AR2292" s="48" t="str">
        <f t="shared" si="683"/>
        <v>295-305</v>
      </c>
      <c r="AS2292" s="49" t="str">
        <f t="shared" si="677"/>
        <v>Inner-TI</v>
      </c>
    </row>
    <row r="2293" spans="5:45" x14ac:dyDescent="0.3">
      <c r="E2293" s="15">
        <v>40988.006944444445</v>
      </c>
      <c r="F2293" s="21">
        <v>5.6</v>
      </c>
      <c r="G2293" s="21">
        <v>273.54000091552712</v>
      </c>
      <c r="H2293" s="42">
        <v>1.1992111879705769</v>
      </c>
      <c r="I2293" s="35">
        <v>296.7</v>
      </c>
      <c r="J2293" s="43">
        <v>9.6428571428571447E-2</v>
      </c>
      <c r="K2293" s="44">
        <v>0.47743663274483544</v>
      </c>
      <c r="L2293" s="26">
        <f t="shared" si="665"/>
        <v>5.5604237284190159</v>
      </c>
      <c r="M2293" s="26">
        <f t="shared" si="666"/>
        <v>0.21743138780738339</v>
      </c>
      <c r="N2293" s="96">
        <f t="shared" si="667"/>
        <v>6</v>
      </c>
      <c r="O2293" s="26">
        <f t="shared" si="668"/>
        <v>0.53056754490221325</v>
      </c>
      <c r="P2293" s="3">
        <f>IF(L2293&gt;'Power Curve'!$C$37,0,INDEX(Ci,$N2293,1)*POWER(1-O2293,3)+INDEX(Ci,$N2293,2)*3*O2293*POWER(1-O2293,2)+INDEX(Ci,$N2293,3)*3*POWER(O2293,2)*(1-O2293)+INDEX(Ci,$N2293,4)*POWER(O2293,3))</f>
        <v>290.67281746655078</v>
      </c>
      <c r="Q2293" s="3">
        <f>MAX(0,MIN(P2293-V2293+W2293,'Power Curve'!$C$39))</f>
        <v>289.96593181833333</v>
      </c>
      <c r="R2293" s="3">
        <f t="shared" si="669"/>
        <v>273.54000091552712</v>
      </c>
      <c r="S2293" s="3">
        <f t="shared" si="670"/>
        <v>16.425930902806215</v>
      </c>
      <c r="T2293" s="3">
        <f t="shared" si="671"/>
        <v>16.425930902806215</v>
      </c>
      <c r="V2293" s="37">
        <f t="array" ref="V2293">SUM(_xlfn.NORM.DIST($AD$3:$AD$1003,$L2293,$AA2293,FALSE)*WindSpeedStep*$AE$3:$AE$1003)/AG2293</f>
        <v>286.6390628420416</v>
      </c>
      <c r="W2293" s="37">
        <f t="array" ref="W2293">SUM(_xlfn.NORM.DIST($AD$3:$AD$1003,$L2293,$AB2293,FALSE)*WindSpeedStep*$AE$3:$AE$1003)/AH2293</f>
        <v>285.93217719382415</v>
      </c>
      <c r="Y2293" s="1">
        <f t="shared" si="672"/>
        <v>5</v>
      </c>
      <c r="Z2293" s="99">
        <f>IF(L2293&lt;'Power Curve'!$P$28,'Power Curve'!$Q$28,IF(L2293&gt;'Power Curve'!$P$29,'Power Curve'!$Q$29,INDEX(ReferenceTurbulence,Y2293)+(L2293-INDEX(ReferenceTurbulenceWindSpeed,Y2293))*(INDEX(ReferenceTurbulence,Y2293+1)-INDEX(ReferenceTurbulence,Y2293))/(INDEX(ReferenceTurbulenceWindSpeed,Y2293+1)-INDEX(ReferenceTurbulenceWindSpeed,Y2293))))</f>
        <v>0.11980552897694002</v>
      </c>
      <c r="AA2293" s="100">
        <f t="shared" si="678"/>
        <v>0.66616950611916925</v>
      </c>
      <c r="AB2293" s="29">
        <f t="shared" si="679"/>
        <v>0.53618371666897668</v>
      </c>
      <c r="AG2293" s="40">
        <f t="array" ref="AG2293">SUM(_xlfn.NORM.DIST($AD$3:$AD$1003,$F2293,$AA2293,FALSE)*WindSpeedStep)</f>
        <v>1.0000000000000031</v>
      </c>
      <c r="AH2293" s="40">
        <f t="array" ref="AH2293">SUM(_xlfn.NORM.DIST($AD$3:$AD$1003,$F2293,$AB2293,FALSE)*WindSpeedStep)</f>
        <v>1.0000000000000033</v>
      </c>
      <c r="AJ2293" s="47">
        <f t="shared" si="673"/>
        <v>6</v>
      </c>
      <c r="AK2293" s="83" t="b">
        <f>COUNTIF('Power Curve'!$D$2:$D$31,AJ2293)&gt;0</f>
        <v>1</v>
      </c>
      <c r="AL2293" s="83" t="b">
        <f t="shared" si="674"/>
        <v>0</v>
      </c>
      <c r="AM2293" s="83" t="b">
        <f t="shared" si="680"/>
        <v>1</v>
      </c>
      <c r="AN2293" s="47" t="str">
        <f t="shared" si="675"/>
        <v>Outer</v>
      </c>
      <c r="AO2293" s="48" t="str">
        <f t="shared" si="676"/>
        <v>0.2-0.3</v>
      </c>
      <c r="AP2293" s="49" t="str">
        <f t="shared" si="681"/>
        <v>0-1</v>
      </c>
      <c r="AQ2293" s="49" t="str">
        <f t="shared" si="682"/>
        <v>Mar</v>
      </c>
      <c r="AR2293" s="48" t="str">
        <f t="shared" si="683"/>
        <v>295-305</v>
      </c>
      <c r="AS2293" s="49" t="str">
        <f t="shared" si="677"/>
        <v>LWS-LTI</v>
      </c>
    </row>
    <row r="2294" spans="5:45" x14ac:dyDescent="0.3">
      <c r="E2294" s="15">
        <v>40988.013888888891</v>
      </c>
      <c r="F2294" s="21">
        <v>5.77</v>
      </c>
      <c r="G2294" s="21">
        <v>286.58000564575252</v>
      </c>
      <c r="H2294" s="42">
        <v>1.1987671008342307</v>
      </c>
      <c r="I2294" s="35">
        <v>292.3</v>
      </c>
      <c r="J2294" s="43">
        <v>6.7590987868284241E-2</v>
      </c>
      <c r="K2294" s="44">
        <v>0.48834065344558225</v>
      </c>
      <c r="L2294" s="26">
        <f t="shared" si="665"/>
        <v>5.7285150109383096</v>
      </c>
      <c r="M2294" s="26">
        <f t="shared" si="666"/>
        <v>0.24341043737638909</v>
      </c>
      <c r="N2294" s="96">
        <f t="shared" si="667"/>
        <v>6</v>
      </c>
      <c r="O2294" s="26">
        <f t="shared" si="668"/>
        <v>0.6981071102835833</v>
      </c>
      <c r="P2294" s="3">
        <f>IF(L2294&gt;'Power Curve'!$C$37,0,INDEX(Ci,$N2294,1)*POWER(1-O2294,3)+INDEX(Ci,$N2294,2)*3*O2294*POWER(1-O2294,2)+INDEX(Ci,$N2294,3)*3*POWER(O2294,2)*(1-O2294)+INDEX(Ci,$N2294,4)*POWER(O2294,3))</f>
        <v>316.70735715886275</v>
      </c>
      <c r="Q2294" s="3">
        <f>MAX(0,MIN(P2294-V2294+W2294,'Power Curve'!$C$39))</f>
        <v>312.64812100360717</v>
      </c>
      <c r="R2294" s="3">
        <f t="shared" si="669"/>
        <v>286.58000564575252</v>
      </c>
      <c r="S2294" s="3">
        <f t="shared" si="670"/>
        <v>26.068115357854651</v>
      </c>
      <c r="T2294" s="3">
        <f t="shared" si="671"/>
        <v>26.068115357854651</v>
      </c>
      <c r="V2294" s="37">
        <f t="array" ref="V2294">SUM(_xlfn.NORM.DIST($AD$3:$AD$1003,$L2294,$AA2294,FALSE)*WindSpeedStep*$AE$3:$AE$1003)/AG2294</f>
        <v>317.81541887288188</v>
      </c>
      <c r="W2294" s="37">
        <f t="array" ref="W2294">SUM(_xlfn.NORM.DIST($AD$3:$AD$1003,$L2294,$AB2294,FALSE)*WindSpeedStep*$AE$3:$AE$1003)/AH2294</f>
        <v>313.7561827176263</v>
      </c>
      <c r="Y2294" s="1">
        <f t="shared" si="672"/>
        <v>5</v>
      </c>
      <c r="Z2294" s="99">
        <f>IF(L2294&lt;'Power Curve'!$P$28,'Power Curve'!$Q$28,IF(L2294&gt;'Power Curve'!$P$29,'Power Curve'!$Q$29,INDEX(ReferenceTurbulence,Y2294)+(L2294-INDEX(ReferenceTurbulenceWindSpeed,Y2294))*(INDEX(ReferenceTurbulence,Y2294+1)-INDEX(ReferenceTurbulence,Y2294))/(INDEX(ReferenceTurbulenceWindSpeed,Y2294+1)-INDEX(ReferenceTurbulenceWindSpeed,Y2294))))</f>
        <v>0.1204480916265577</v>
      </c>
      <c r="AA2294" s="100">
        <f t="shared" si="678"/>
        <v>0.68998870092160869</v>
      </c>
      <c r="AB2294" s="29">
        <f t="shared" si="679"/>
        <v>0.38719598860761545</v>
      </c>
      <c r="AG2294" s="40">
        <f t="array" ref="AG2294">SUM(_xlfn.NORM.DIST($AD$3:$AD$1003,$F2294,$AA2294,FALSE)*WindSpeedStep)</f>
        <v>1.0000000000000036</v>
      </c>
      <c r="AH2294" s="40">
        <f t="array" ref="AH2294">SUM(_xlfn.NORM.DIST($AD$3:$AD$1003,$F2294,$AB2294,FALSE)*WindSpeedStep)</f>
        <v>1.0000000000000033</v>
      </c>
      <c r="AJ2294" s="47">
        <f t="shared" si="673"/>
        <v>6</v>
      </c>
      <c r="AK2294" s="83" t="b">
        <f>COUNTIF('Power Curve'!$D$2:$D$31,AJ2294)&gt;0</f>
        <v>1</v>
      </c>
      <c r="AL2294" s="83" t="b">
        <f t="shared" si="674"/>
        <v>0</v>
      </c>
      <c r="AM2294" s="83" t="b">
        <f t="shared" si="680"/>
        <v>1</v>
      </c>
      <c r="AN2294" s="47" t="str">
        <f t="shared" si="675"/>
        <v>Outer</v>
      </c>
      <c r="AO2294" s="48" t="str">
        <f t="shared" si="676"/>
        <v>0.2-0.3</v>
      </c>
      <c r="AP2294" s="49" t="str">
        <f t="shared" si="681"/>
        <v>0-1</v>
      </c>
      <c r="AQ2294" s="49" t="str">
        <f t="shared" si="682"/>
        <v>Mar</v>
      </c>
      <c r="AR2294" s="48" t="str">
        <f t="shared" si="683"/>
        <v>285-295</v>
      </c>
      <c r="AS2294" s="49" t="str">
        <f t="shared" si="677"/>
        <v>LWS-LTI</v>
      </c>
    </row>
    <row r="2295" spans="5:45" x14ac:dyDescent="0.3">
      <c r="E2295" s="15">
        <v>40988.020833333336</v>
      </c>
      <c r="F2295" s="21">
        <v>5.65</v>
      </c>
      <c r="G2295" s="21">
        <v>261.22999572753929</v>
      </c>
      <c r="H2295" s="42">
        <v>1.1987227103155422</v>
      </c>
      <c r="I2295" s="35">
        <v>294.2</v>
      </c>
      <c r="J2295" s="43">
        <v>5.8407079646017698E-2</v>
      </c>
      <c r="K2295" s="44">
        <v>0.65833905478375565</v>
      </c>
      <c r="L2295" s="26">
        <f t="shared" si="665"/>
        <v>5.6093085441302417</v>
      </c>
      <c r="M2295" s="26">
        <f t="shared" si="666"/>
        <v>0.22498669365965371</v>
      </c>
      <c r="N2295" s="96">
        <f t="shared" si="667"/>
        <v>6</v>
      </c>
      <c r="O2295" s="26">
        <f t="shared" si="668"/>
        <v>0.57929190856495738</v>
      </c>
      <c r="P2295" s="3">
        <f>IF(L2295&gt;'Power Curve'!$C$37,0,INDEX(Ci,$N2295,1)*POWER(1-O2295,3)+INDEX(Ci,$N2295,2)*3*O2295*POWER(1-O2295,2)+INDEX(Ci,$N2295,3)*3*POWER(O2295,2)*(1-O2295)+INDEX(Ci,$N2295,4)*POWER(O2295,3))</f>
        <v>298.0948054603092</v>
      </c>
      <c r="Q2295" s="3">
        <f>MAX(0,MIN(P2295-V2295+W2295,'Power Curve'!$C$39))</f>
        <v>296.05650359596035</v>
      </c>
      <c r="R2295" s="3">
        <f t="shared" si="669"/>
        <v>261.22999572753929</v>
      </c>
      <c r="S2295" s="3">
        <f t="shared" si="670"/>
        <v>34.826507868421061</v>
      </c>
      <c r="T2295" s="3">
        <f t="shared" si="671"/>
        <v>34.826507868421061</v>
      </c>
      <c r="V2295" s="37">
        <f t="array" ref="V2295">SUM(_xlfn.NORM.DIST($AD$3:$AD$1003,$L2295,$AA2295,FALSE)*WindSpeedStep*$AE$3:$AE$1003)/AG2295</f>
        <v>295.62234602067224</v>
      </c>
      <c r="W2295" s="37">
        <f t="array" ref="W2295">SUM(_xlfn.NORM.DIST($AD$3:$AD$1003,$L2295,$AB2295,FALSE)*WindSpeedStep*$AE$3:$AE$1003)/AH2295</f>
        <v>293.58404415632339</v>
      </c>
      <c r="Y2295" s="1">
        <f t="shared" si="672"/>
        <v>5</v>
      </c>
      <c r="Z2295" s="99">
        <f>IF(L2295&lt;'Power Curve'!$P$28,'Power Curve'!$Q$28,IF(L2295&gt;'Power Curve'!$P$29,'Power Curve'!$Q$29,INDEX(ReferenceTurbulence,Y2295)+(L2295-INDEX(ReferenceTurbulenceWindSpeed,Y2295))*(INDEX(ReferenceTurbulence,Y2295+1)-INDEX(ReferenceTurbulence,Y2295))/(INDEX(ReferenceTurbulenceWindSpeed,Y2295+1)-INDEX(ReferenceTurbulenceWindSpeed,Y2295))))</f>
        <v>0.1199924009921849</v>
      </c>
      <c r="AA2295" s="100">
        <f t="shared" si="678"/>
        <v>0.67307440011616482</v>
      </c>
      <c r="AB2295" s="29">
        <f t="shared" si="679"/>
        <v>0.32762333089610263</v>
      </c>
      <c r="AG2295" s="40">
        <f t="array" ref="AG2295">SUM(_xlfn.NORM.DIST($AD$3:$AD$1003,$F2295,$AA2295,FALSE)*WindSpeedStep)</f>
        <v>1.0000000000000036</v>
      </c>
      <c r="AH2295" s="40">
        <f t="array" ref="AH2295">SUM(_xlfn.NORM.DIST($AD$3:$AD$1003,$F2295,$AB2295,FALSE)*WindSpeedStep)</f>
        <v>1.0000000000000038</v>
      </c>
      <c r="AJ2295" s="47">
        <f t="shared" si="673"/>
        <v>6</v>
      </c>
      <c r="AK2295" s="83" t="b">
        <f>COUNTIF('Power Curve'!$D$2:$D$31,AJ2295)&gt;0</f>
        <v>1</v>
      </c>
      <c r="AL2295" s="83" t="b">
        <f t="shared" si="674"/>
        <v>0</v>
      </c>
      <c r="AM2295" s="83" t="b">
        <f t="shared" si="680"/>
        <v>1</v>
      </c>
      <c r="AN2295" s="47" t="str">
        <f t="shared" si="675"/>
        <v>Outer</v>
      </c>
      <c r="AO2295" s="48" t="str">
        <f t="shared" si="676"/>
        <v>0.2-0.3</v>
      </c>
      <c r="AP2295" s="49" t="str">
        <f t="shared" si="681"/>
        <v>0-1</v>
      </c>
      <c r="AQ2295" s="49" t="str">
        <f t="shared" si="682"/>
        <v>Mar</v>
      </c>
      <c r="AR2295" s="48" t="str">
        <f t="shared" si="683"/>
        <v>285-295</v>
      </c>
      <c r="AS2295" s="49" t="str">
        <f t="shared" si="677"/>
        <v>LWS-LTI</v>
      </c>
    </row>
    <row r="2296" spans="5:45" x14ac:dyDescent="0.3">
      <c r="E2296" s="15">
        <v>40988.027777777781</v>
      </c>
      <c r="F2296" s="21">
        <v>5.26</v>
      </c>
      <c r="G2296" s="21">
        <v>179.0200004577637</v>
      </c>
      <c r="H2296" s="42">
        <v>1.1987997395534271</v>
      </c>
      <c r="I2296" s="35">
        <v>295</v>
      </c>
      <c r="J2296" s="43">
        <v>7.7946768060836502E-2</v>
      </c>
      <c r="K2296" s="44">
        <v>0.51754044004704436</v>
      </c>
      <c r="L2296" s="26">
        <f t="shared" si="665"/>
        <v>5.2222291892543371</v>
      </c>
      <c r="M2296" s="26">
        <f t="shared" si="666"/>
        <v>0.16516233158242558</v>
      </c>
      <c r="N2296" s="96">
        <f t="shared" si="667"/>
        <v>6</v>
      </c>
      <c r="O2296" s="26">
        <f t="shared" si="668"/>
        <v>0.1934830438097821</v>
      </c>
      <c r="P2296" s="3">
        <f>IF(L2296&gt;'Power Curve'!$C$37,0,INDEX(Ci,$N2296,1)*POWER(1-O2296,3)+INDEX(Ci,$N2296,2)*3*O2296*POWER(1-O2296,2)+INDEX(Ci,$N2296,3)*3*POWER(O2296,2)*(1-O2296)+INDEX(Ci,$N2296,4)*POWER(O2296,3))</f>
        <v>240.74663672307111</v>
      </c>
      <c r="Q2296" s="3">
        <f>MAX(0,MIN(P2296-V2296+W2296,'Power Curve'!$C$39))</f>
        <v>243.32403104525912</v>
      </c>
      <c r="R2296" s="3">
        <f t="shared" si="669"/>
        <v>179.0200004577637</v>
      </c>
      <c r="S2296" s="3">
        <f t="shared" si="670"/>
        <v>64.304030587495419</v>
      </c>
      <c r="T2296" s="3">
        <f t="shared" si="671"/>
        <v>64.304030587495419</v>
      </c>
      <c r="V2296" s="37">
        <f t="array" ref="V2296">SUM(_xlfn.NORM.DIST($AD$3:$AD$1003,$L2296,$AA2296,FALSE)*WindSpeedStep*$AE$3:$AE$1003)/AG2296</f>
        <v>225.59528991222638</v>
      </c>
      <c r="W2296" s="37">
        <f t="array" ref="W2296">SUM(_xlfn.NORM.DIST($AD$3:$AD$1003,$L2296,$AB2296,FALSE)*WindSpeedStep*$AE$3:$AE$1003)/AH2296</f>
        <v>228.17268423441439</v>
      </c>
      <c r="Y2296" s="1">
        <f t="shared" si="672"/>
        <v>5</v>
      </c>
      <c r="Z2296" s="99">
        <f>IF(L2296&lt;'Power Curve'!$P$28,'Power Curve'!$Q$28,IF(L2296&gt;'Power Curve'!$P$29,'Power Curve'!$Q$29,INDEX(ReferenceTurbulence,Y2296)+(L2296-INDEX(ReferenceTurbulenceWindSpeed,Y2296))*(INDEX(ReferenceTurbulence,Y2296+1)-INDEX(ReferenceTurbulence,Y2296))/(INDEX(ReferenceTurbulenceWindSpeed,Y2296+1)-INDEX(ReferenceTurbulenceWindSpeed,Y2296))))</f>
        <v>0.11851271250296884</v>
      </c>
      <c r="AA2296" s="100">
        <f t="shared" si="678"/>
        <v>0.61890054653071125</v>
      </c>
      <c r="AB2296" s="29">
        <f t="shared" si="679"/>
        <v>0.40705588737533804</v>
      </c>
      <c r="AG2296" s="40">
        <f t="array" ref="AG2296">SUM(_xlfn.NORM.DIST($AD$3:$AD$1003,$F2296,$AA2296,FALSE)*WindSpeedStep)</f>
        <v>1.0000000000000033</v>
      </c>
      <c r="AH2296" s="40">
        <f t="array" ref="AH2296">SUM(_xlfn.NORM.DIST($AD$3:$AD$1003,$F2296,$AB2296,FALSE)*WindSpeedStep)</f>
        <v>1.0000000000000036</v>
      </c>
      <c r="AJ2296" s="47">
        <f t="shared" si="673"/>
        <v>5</v>
      </c>
      <c r="AK2296" s="83" t="b">
        <f>COUNTIF('Power Curve'!$D$2:$D$31,AJ2296)&gt;0</f>
        <v>1</v>
      </c>
      <c r="AL2296" s="83" t="b">
        <f t="shared" si="674"/>
        <v>0</v>
      </c>
      <c r="AM2296" s="83" t="b">
        <f t="shared" si="680"/>
        <v>1</v>
      </c>
      <c r="AN2296" s="47" t="str">
        <f t="shared" si="675"/>
        <v>Outer</v>
      </c>
      <c r="AO2296" s="48" t="str">
        <f t="shared" si="676"/>
        <v>0.1-0.2</v>
      </c>
      <c r="AP2296" s="49" t="str">
        <f t="shared" si="681"/>
        <v>0-1</v>
      </c>
      <c r="AQ2296" s="49" t="str">
        <f t="shared" si="682"/>
        <v>Mar</v>
      </c>
      <c r="AR2296" s="48" t="str">
        <f t="shared" si="683"/>
        <v>295-305</v>
      </c>
      <c r="AS2296" s="49" t="str">
        <f t="shared" si="677"/>
        <v>LWS-LTI</v>
      </c>
    </row>
    <row r="2297" spans="5:45" x14ac:dyDescent="0.3">
      <c r="E2297" s="15">
        <v>40988.034722222219</v>
      </c>
      <c r="F2297" s="21">
        <v>4.34</v>
      </c>
      <c r="G2297" s="21">
        <v>38.7999973297119</v>
      </c>
      <c r="H2297" s="42">
        <v>1.1996556031959178</v>
      </c>
      <c r="I2297" s="35">
        <v>279.8</v>
      </c>
      <c r="J2297" s="43">
        <v>4.8387096774193547E-2</v>
      </c>
      <c r="K2297" s="44">
        <v>0.36116307897944189</v>
      </c>
      <c r="L2297" s="26">
        <f t="shared" si="665"/>
        <v>4.3098606545778795</v>
      </c>
      <c r="M2297" s="26">
        <f t="shared" si="666"/>
        <v>2.415283345547662E-2</v>
      </c>
      <c r="N2297" s="96">
        <f t="shared" si="667"/>
        <v>5</v>
      </c>
      <c r="O2297" s="26">
        <f t="shared" si="668"/>
        <v>0.17869748994525089</v>
      </c>
      <c r="P2297" s="3">
        <f>IF(L2297&gt;'Power Curve'!$C$37,0,INDEX(Ci,$N2297,1)*POWER(1-O2297,3)+INDEX(Ci,$N2297,2)*3*O2297*POWER(1-O2297,2)+INDEX(Ci,$N2297,3)*3*POWER(O2297,2)*(1-O2297)+INDEX(Ci,$N2297,4)*POWER(O2297,3))</f>
        <v>94.045829668006832</v>
      </c>
      <c r="Q2297" s="3">
        <f>MAX(0,MIN(P2297-V2297+W2297,'Power Curve'!$C$39))</f>
        <v>70.775621966749327</v>
      </c>
      <c r="R2297" s="3">
        <f t="shared" si="669"/>
        <v>38.7999973297119</v>
      </c>
      <c r="S2297" s="3">
        <f t="shared" si="670"/>
        <v>31.975624637037427</v>
      </c>
      <c r="T2297" s="3">
        <f t="shared" si="671"/>
        <v>31.975624637037427</v>
      </c>
      <c r="V2297" s="37">
        <f t="array" ref="V2297">SUM(_xlfn.NORM.DIST($AD$3:$AD$1003,$L2297,$AA2297,FALSE)*WindSpeedStep*$AE$3:$AE$1003)/AG2297</f>
        <v>66.691450156776995</v>
      </c>
      <c r="W2297" s="37">
        <f t="array" ref="W2297">SUM(_xlfn.NORM.DIST($AD$3:$AD$1003,$L2297,$AB2297,FALSE)*WindSpeedStep*$AE$3:$AE$1003)/AH2297</f>
        <v>43.421242455519497</v>
      </c>
      <c r="Y2297" s="1">
        <f t="shared" si="672"/>
        <v>4</v>
      </c>
      <c r="Z2297" s="99">
        <f>IF(L2297&lt;'Power Curve'!$P$28,'Power Curve'!$Q$28,IF(L2297&gt;'Power Curve'!$P$29,'Power Curve'!$Q$29,INDEX(ReferenceTurbulence,Y2297)+(L2297-INDEX(ReferenceTurbulenceWindSpeed,Y2297))*(INDEX(ReferenceTurbulence,Y2297+1)-INDEX(ReferenceTurbulence,Y2297))/(INDEX(ReferenceTurbulenceWindSpeed,Y2297+1)-INDEX(ReferenceTurbulenceWindSpeed,Y2297))))</f>
        <v>0.1172465178575218</v>
      </c>
      <c r="AA2297" s="100">
        <f t="shared" si="678"/>
        <v>0.50531615420039588</v>
      </c>
      <c r="AB2297" s="29">
        <f t="shared" si="679"/>
        <v>0.20854164457634899</v>
      </c>
      <c r="AG2297" s="40">
        <f t="array" ref="AG2297">SUM(_xlfn.NORM.DIST($AD$3:$AD$1003,$F2297,$AA2297,FALSE)*WindSpeedStep)</f>
        <v>1.0000000000000027</v>
      </c>
      <c r="AH2297" s="40">
        <f t="array" ref="AH2297">SUM(_xlfn.NORM.DIST($AD$3:$AD$1003,$F2297,$AB2297,FALSE)*WindSpeedStep)</f>
        <v>1.0000000000000038</v>
      </c>
      <c r="AJ2297" s="47">
        <f t="shared" si="673"/>
        <v>4</v>
      </c>
      <c r="AK2297" s="83" t="b">
        <f>COUNTIF('Power Curve'!$D$2:$D$31,AJ2297)&gt;0</f>
        <v>1</v>
      </c>
      <c r="AL2297" s="83" t="b">
        <f t="shared" si="674"/>
        <v>0</v>
      </c>
      <c r="AM2297" s="83" t="b">
        <f t="shared" si="680"/>
        <v>1</v>
      </c>
      <c r="AN2297" s="47" t="str">
        <f t="shared" si="675"/>
        <v>Outer</v>
      </c>
      <c r="AO2297" s="48" t="str">
        <f t="shared" si="676"/>
        <v>0.0-0.1</v>
      </c>
      <c r="AP2297" s="49" t="str">
        <f t="shared" si="681"/>
        <v>0-1</v>
      </c>
      <c r="AQ2297" s="49" t="str">
        <f t="shared" si="682"/>
        <v>Mar</v>
      </c>
      <c r="AR2297" s="48" t="str">
        <f t="shared" si="683"/>
        <v>275-285</v>
      </c>
      <c r="AS2297" s="49" t="str">
        <f t="shared" si="677"/>
        <v>LWS-LTI</v>
      </c>
    </row>
    <row r="2298" spans="5:45" x14ac:dyDescent="0.3">
      <c r="E2298" s="15">
        <v>40988.041666666664</v>
      </c>
      <c r="F2298" s="21">
        <v>4.83</v>
      </c>
      <c r="G2298" s="21">
        <v>158.150005340576</v>
      </c>
      <c r="H2298" s="42">
        <v>1.1986665347758425</v>
      </c>
      <c r="I2298" s="35">
        <v>292.39999999999998</v>
      </c>
      <c r="J2298" s="43">
        <v>0.11387163561076605</v>
      </c>
      <c r="K2298" s="44">
        <v>0.35470146025031113</v>
      </c>
      <c r="L2298" s="26">
        <f t="shared" si="665"/>
        <v>4.7951392998110443</v>
      </c>
      <c r="M2298" s="26">
        <f t="shared" si="666"/>
        <v>9.91542124106599E-2</v>
      </c>
      <c r="N2298" s="96">
        <f t="shared" si="667"/>
        <v>5</v>
      </c>
      <c r="O2298" s="26">
        <f t="shared" si="668"/>
        <v>0.73360384612333041</v>
      </c>
      <c r="P2298" s="3">
        <f>IF(L2298&gt;'Power Curve'!$C$37,0,INDEX(Ci,$N2298,1)*POWER(1-O2298,3)+INDEX(Ci,$N2298,2)*3*O2298*POWER(1-O2298,2)+INDEX(Ci,$N2298,3)*3*POWER(O2298,2)*(1-O2298)+INDEX(Ci,$N2298,4)*POWER(O2298,3))</f>
        <v>172.37375856964997</v>
      </c>
      <c r="Q2298" s="3">
        <f>MAX(0,MIN(P2298-V2298+W2298,'Power Curve'!$C$39))</f>
        <v>172.02877106437543</v>
      </c>
      <c r="R2298" s="3">
        <f t="shared" si="669"/>
        <v>158.150005340576</v>
      </c>
      <c r="S2298" s="3">
        <f t="shared" si="670"/>
        <v>13.878765723799432</v>
      </c>
      <c r="T2298" s="3">
        <f t="shared" si="671"/>
        <v>13.878765723799432</v>
      </c>
      <c r="V2298" s="37">
        <f t="array" ref="V2298">SUM(_xlfn.NORM.DIST($AD$3:$AD$1003,$L2298,$AA2298,FALSE)*WindSpeedStep*$AE$3:$AE$1003)/AG2298</f>
        <v>148.8126275554865</v>
      </c>
      <c r="W2298" s="37">
        <f t="array" ref="W2298">SUM(_xlfn.NORM.DIST($AD$3:$AD$1003,$L2298,$AB2298,FALSE)*WindSpeedStep*$AE$3:$AE$1003)/AH2298</f>
        <v>148.46764005021197</v>
      </c>
      <c r="Y2298" s="1">
        <f t="shared" si="672"/>
        <v>4</v>
      </c>
      <c r="Z2298" s="99">
        <f>IF(L2298&lt;'Power Curve'!$P$28,'Power Curve'!$Q$28,IF(L2298&gt;'Power Curve'!$P$29,'Power Curve'!$Q$29,INDEX(ReferenceTurbulence,Y2298)+(L2298-INDEX(ReferenceTurbulenceWindSpeed,Y2298))*(INDEX(ReferenceTurbulence,Y2298+1)-INDEX(ReferenceTurbulence,Y2298))/(INDEX(ReferenceTurbulenceWindSpeed,Y2298+1)-INDEX(ReferenceTurbulenceWindSpeed,Y2298))))</f>
        <v>0.11760064287651505</v>
      </c>
      <c r="AA2298" s="100">
        <f t="shared" si="678"/>
        <v>0.56391146434022099</v>
      </c>
      <c r="AB2298" s="29">
        <f t="shared" si="679"/>
        <v>0.5460303550509471</v>
      </c>
      <c r="AG2298" s="40">
        <f t="array" ref="AG2298">SUM(_xlfn.NORM.DIST($AD$3:$AD$1003,$F2298,$AA2298,FALSE)*WindSpeedStep)</f>
        <v>1.0000000000000033</v>
      </c>
      <c r="AH2298" s="40">
        <f t="array" ref="AH2298">SUM(_xlfn.NORM.DIST($AD$3:$AD$1003,$F2298,$AB2298,FALSE)*WindSpeedStep)</f>
        <v>1.0000000000000036</v>
      </c>
      <c r="AJ2298" s="47">
        <f t="shared" si="673"/>
        <v>5</v>
      </c>
      <c r="AK2298" s="83" t="b">
        <f>COUNTIF('Power Curve'!$D$2:$D$31,AJ2298)&gt;0</f>
        <v>1</v>
      </c>
      <c r="AL2298" s="83" t="b">
        <f t="shared" si="674"/>
        <v>0</v>
      </c>
      <c r="AM2298" s="83" t="b">
        <f t="shared" si="680"/>
        <v>1</v>
      </c>
      <c r="AN2298" s="47" t="str">
        <f t="shared" si="675"/>
        <v>Outer</v>
      </c>
      <c r="AO2298" s="48" t="str">
        <f t="shared" si="676"/>
        <v>0.0-0.1</v>
      </c>
      <c r="AP2298" s="49" t="str">
        <f t="shared" si="681"/>
        <v>1-2</v>
      </c>
      <c r="AQ2298" s="49" t="str">
        <f t="shared" si="682"/>
        <v>Mar</v>
      </c>
      <c r="AR2298" s="48" t="str">
        <f t="shared" si="683"/>
        <v>285-295</v>
      </c>
      <c r="AS2298" s="49" t="str">
        <f t="shared" si="677"/>
        <v>Inner-TI</v>
      </c>
    </row>
    <row r="2299" spans="5:45" x14ac:dyDescent="0.3">
      <c r="E2299" s="15">
        <v>40988.048611111109</v>
      </c>
      <c r="F2299" s="21">
        <v>4.51</v>
      </c>
      <c r="G2299" s="21">
        <v>113.9299964904788</v>
      </c>
      <c r="H2299" s="42">
        <v>1.1987109330791232</v>
      </c>
      <c r="I2299" s="35">
        <v>294.10000000000002</v>
      </c>
      <c r="J2299" s="43">
        <v>7.0953436807095344E-2</v>
      </c>
      <c r="K2299" s="44">
        <v>0.43998518783458518</v>
      </c>
      <c r="L2299" s="26">
        <f t="shared" si="665"/>
        <v>4.4775041919245027</v>
      </c>
      <c r="M2299" s="26">
        <f t="shared" si="666"/>
        <v>5.0062682564703836E-2</v>
      </c>
      <c r="N2299" s="96">
        <f t="shared" si="667"/>
        <v>5</v>
      </c>
      <c r="O2299" s="26">
        <f t="shared" si="668"/>
        <v>0.37039449816847791</v>
      </c>
      <c r="P2299" s="3">
        <f>IF(L2299&gt;'Power Curve'!$C$37,0,INDEX(Ci,$N2299,1)*POWER(1-O2299,3)+INDEX(Ci,$N2299,2)*3*O2299*POWER(1-O2299,2)+INDEX(Ci,$N2299,3)*3*POWER(O2299,2)*(1-O2299)+INDEX(Ci,$N2299,4)*POWER(O2299,3))</f>
        <v>118.05613868728365</v>
      </c>
      <c r="Q2299" s="3">
        <f>MAX(0,MIN(P2299-V2299+W2299,'Power Curve'!$C$39))</f>
        <v>106.70932523438468</v>
      </c>
      <c r="R2299" s="3">
        <f t="shared" si="669"/>
        <v>113.9299964904788</v>
      </c>
      <c r="S2299" s="3">
        <f t="shared" si="670"/>
        <v>-7.2206712560941213</v>
      </c>
      <c r="T2299" s="3">
        <f t="shared" si="671"/>
        <v>7.2206712560941213</v>
      </c>
      <c r="V2299" s="37">
        <f t="array" ref="V2299">SUM(_xlfn.NORM.DIST($AD$3:$AD$1003,$L2299,$AA2299,FALSE)*WindSpeedStep*$AE$3:$AE$1003)/AG2299</f>
        <v>93.247376850040695</v>
      </c>
      <c r="W2299" s="37">
        <f t="array" ref="W2299">SUM(_xlfn.NORM.DIST($AD$3:$AD$1003,$L2299,$AB2299,FALSE)*WindSpeedStep*$AE$3:$AE$1003)/AH2299</f>
        <v>81.900563397141724</v>
      </c>
      <c r="Y2299" s="1">
        <f t="shared" si="672"/>
        <v>4</v>
      </c>
      <c r="Z2299" s="99">
        <f>IF(L2299&lt;'Power Curve'!$P$28,'Power Curve'!$Q$28,IF(L2299&gt;'Power Curve'!$P$29,'Power Curve'!$Q$29,INDEX(ReferenceTurbulence,Y2299)+(L2299-INDEX(ReferenceTurbulenceWindSpeed,Y2299))*(INDEX(ReferenceTurbulence,Y2299+1)-INDEX(ReferenceTurbulence,Y2299))/(INDEX(ReferenceTurbulenceWindSpeed,Y2299+1)-INDEX(ReferenceTurbulenceWindSpeed,Y2299))))</f>
        <v>0.11736885328569306</v>
      </c>
      <c r="AA2299" s="100">
        <f t="shared" si="678"/>
        <v>0.52551953258806261</v>
      </c>
      <c r="AB2299" s="29">
        <f t="shared" si="679"/>
        <v>0.3176943107352197</v>
      </c>
      <c r="AG2299" s="40">
        <f t="array" ref="AG2299">SUM(_xlfn.NORM.DIST($AD$3:$AD$1003,$F2299,$AA2299,FALSE)*WindSpeedStep)</f>
        <v>1.0000000000000033</v>
      </c>
      <c r="AH2299" s="40">
        <f t="array" ref="AH2299">SUM(_xlfn.NORM.DIST($AD$3:$AD$1003,$F2299,$AB2299,FALSE)*WindSpeedStep)</f>
        <v>1.0000000000000036</v>
      </c>
      <c r="AJ2299" s="47">
        <f t="shared" si="673"/>
        <v>4</v>
      </c>
      <c r="AK2299" s="83" t="b">
        <f>COUNTIF('Power Curve'!$D$2:$D$31,AJ2299)&gt;0</f>
        <v>1</v>
      </c>
      <c r="AL2299" s="83" t="b">
        <f t="shared" si="674"/>
        <v>0</v>
      </c>
      <c r="AM2299" s="83" t="b">
        <f t="shared" si="680"/>
        <v>1</v>
      </c>
      <c r="AN2299" s="47" t="str">
        <f t="shared" si="675"/>
        <v>Outer</v>
      </c>
      <c r="AO2299" s="48" t="str">
        <f t="shared" si="676"/>
        <v>0.0-0.1</v>
      </c>
      <c r="AP2299" s="49" t="str">
        <f t="shared" si="681"/>
        <v>1-2</v>
      </c>
      <c r="AQ2299" s="49" t="str">
        <f t="shared" si="682"/>
        <v>Mar</v>
      </c>
      <c r="AR2299" s="48" t="str">
        <f t="shared" si="683"/>
        <v>285-295</v>
      </c>
      <c r="AS2299" s="49" t="str">
        <f t="shared" si="677"/>
        <v>LWS-LTI</v>
      </c>
    </row>
    <row r="2300" spans="5:45" x14ac:dyDescent="0.3">
      <c r="E2300" s="15">
        <v>40988.055555555555</v>
      </c>
      <c r="F2300" s="21">
        <v>3.84</v>
      </c>
      <c r="G2300" s="21">
        <v>0.36000013351439897</v>
      </c>
      <c r="H2300" s="42">
        <v>1.1992884104652985</v>
      </c>
      <c r="I2300" s="35">
        <v>294.5</v>
      </c>
      <c r="J2300" s="43">
        <v>0.16145833333333334</v>
      </c>
      <c r="K2300" s="44">
        <v>0.42150487338048698</v>
      </c>
      <c r="L2300" s="26">
        <f t="shared" si="665"/>
        <v>3.8129438257752697</v>
      </c>
      <c r="M2300" s="26">
        <f t="shared" si="666"/>
        <v>-5.2647264286976879E-2</v>
      </c>
      <c r="N2300" s="96">
        <f t="shared" si="667"/>
        <v>4</v>
      </c>
      <c r="O2300" s="26">
        <f t="shared" si="668"/>
        <v>0.75730607414867146</v>
      </c>
      <c r="P2300" s="3">
        <f>IF(L2300&gt;'Power Curve'!$C$37,0,INDEX(Ci,$N2300,1)*POWER(1-O2300,3)+INDEX(Ci,$N2300,2)*3*O2300*POWER(1-O2300,2)+INDEX(Ci,$N2300,3)*3*POWER(O2300,2)*(1-O2300)+INDEX(Ci,$N2300,4)*POWER(O2300,3))</f>
        <v>49.503813533925189</v>
      </c>
      <c r="Q2300" s="3">
        <f>MAX(0,MIN(P2300-V2300+W2300,'Power Curve'!$C$39))</f>
        <v>61.906992245635145</v>
      </c>
      <c r="R2300" s="3">
        <f t="shared" si="669"/>
        <v>0.36000013351439897</v>
      </c>
      <c r="S2300" s="3">
        <f t="shared" si="670"/>
        <v>61.546992112120748</v>
      </c>
      <c r="T2300" s="3">
        <f t="shared" si="671"/>
        <v>61.546992112120748</v>
      </c>
      <c r="V2300" s="37">
        <f t="array" ref="V2300">SUM(_xlfn.NORM.DIST($AD$3:$AD$1003,$L2300,$AA2300,FALSE)*WindSpeedStep*$AE$3:$AE$1003)/AG2300</f>
        <v>13.537579014801386</v>
      </c>
      <c r="W2300" s="37">
        <f t="array" ref="W2300">SUM(_xlfn.NORM.DIST($AD$3:$AD$1003,$L2300,$AB2300,FALSE)*WindSpeedStep*$AE$3:$AE$1003)/AH2300</f>
        <v>25.940757726511343</v>
      </c>
      <c r="Y2300" s="1">
        <f t="shared" si="672"/>
        <v>3</v>
      </c>
      <c r="Z2300" s="99">
        <f>IF(L2300&lt;'Power Curve'!$P$28,'Power Curve'!$Q$28,IF(L2300&gt;'Power Curve'!$P$29,'Power Curve'!$Q$29,INDEX(ReferenceTurbulence,Y2300)+(L2300-INDEX(ReferenceTurbulenceWindSpeed,Y2300))*(INDEX(ReferenceTurbulence,Y2300+1)-INDEX(ReferenceTurbulence,Y2300))/(INDEX(ReferenceTurbulenceWindSpeed,Y2300+1)-INDEX(ReferenceTurbulenceWindSpeed,Y2300))))</f>
        <v>0.11713247834199569</v>
      </c>
      <c r="AA2300" s="100">
        <f t="shared" si="678"/>
        <v>0.44661956009186798</v>
      </c>
      <c r="AB2300" s="29">
        <f t="shared" si="679"/>
        <v>0.61563155520329882</v>
      </c>
      <c r="AG2300" s="40">
        <f t="array" ref="AG2300">SUM(_xlfn.NORM.DIST($AD$3:$AD$1003,$F2300,$AA2300,FALSE)*WindSpeedStep)</f>
        <v>1.0000000000000011</v>
      </c>
      <c r="AH2300" s="40">
        <f t="array" ref="AH2300">SUM(_xlfn.NORM.DIST($AD$3:$AD$1003,$F2300,$AB2300,FALSE)*WindSpeedStep)</f>
        <v>0.99999999987388932</v>
      </c>
      <c r="AJ2300" s="47">
        <f t="shared" si="673"/>
        <v>4</v>
      </c>
      <c r="AK2300" s="83" t="b">
        <f>COUNTIF('Power Curve'!$D$2:$D$31,AJ2300)&gt;0</f>
        <v>1</v>
      </c>
      <c r="AL2300" s="83" t="b">
        <f t="shared" si="674"/>
        <v>0</v>
      </c>
      <c r="AM2300" s="83" t="b">
        <f t="shared" si="680"/>
        <v>1</v>
      </c>
      <c r="AN2300" s="47" t="str">
        <f t="shared" si="675"/>
        <v>Outer</v>
      </c>
      <c r="AO2300" s="48" t="str">
        <f t="shared" si="676"/>
        <v>&lt;0</v>
      </c>
      <c r="AP2300" s="49" t="str">
        <f t="shared" si="681"/>
        <v>1-2</v>
      </c>
      <c r="AQ2300" s="49" t="str">
        <f t="shared" si="682"/>
        <v>Mar</v>
      </c>
      <c r="AR2300" s="48" t="str">
        <f t="shared" si="683"/>
        <v>285-295</v>
      </c>
      <c r="AS2300" s="49" t="str">
        <f t="shared" si="677"/>
        <v>LWS-HTI</v>
      </c>
    </row>
    <row r="2301" spans="5:45" x14ac:dyDescent="0.3">
      <c r="E2301" s="15">
        <v>40988.097222222219</v>
      </c>
      <c r="F2301" s="21">
        <v>4.17</v>
      </c>
      <c r="G2301" s="21">
        <v>30.529997825622498</v>
      </c>
      <c r="H2301" s="42">
        <v>1.1982108264002209</v>
      </c>
      <c r="I2301" s="35">
        <v>309.2</v>
      </c>
      <c r="J2301" s="43">
        <v>0.11750599520383694</v>
      </c>
      <c r="K2301" s="44">
        <v>0.56847328167880307</v>
      </c>
      <c r="L2301" s="26">
        <f t="shared" si="665"/>
        <v>4.1393781719277003</v>
      </c>
      <c r="M2301" s="26">
        <f t="shared" si="666"/>
        <v>-2.1957838019816757E-3</v>
      </c>
      <c r="N2301" s="96">
        <f t="shared" si="667"/>
        <v>4</v>
      </c>
      <c r="O2301" s="26">
        <f t="shared" si="668"/>
        <v>0.98987783114785233</v>
      </c>
      <c r="P2301" s="3">
        <f>IF(L2301&gt;'Power Curve'!$C$37,0,INDEX(Ci,$N2301,1)*POWER(1-O2301,3)+INDEX(Ci,$N2301,2)*3*O2301*POWER(1-O2301,2)+INDEX(Ci,$N2301,3)*3*POWER(O2301,2)*(1-O2301)+INDEX(Ci,$N2301,4)*POWER(O2301,3))</f>
        <v>76.221959484461706</v>
      </c>
      <c r="Q2301" s="3">
        <f>MAX(0,MIN(P2301-V2301+W2301,'Power Curve'!$C$39))</f>
        <v>76.356841862257198</v>
      </c>
      <c r="R2301" s="3">
        <f t="shared" si="669"/>
        <v>30.529997825622498</v>
      </c>
      <c r="S2301" s="3">
        <f t="shared" si="670"/>
        <v>45.826844036634697</v>
      </c>
      <c r="T2301" s="3">
        <f t="shared" si="671"/>
        <v>45.826844036634697</v>
      </c>
      <c r="V2301" s="37">
        <f t="array" ref="V2301">SUM(_xlfn.NORM.DIST($AD$3:$AD$1003,$L2301,$AA2301,FALSE)*WindSpeedStep*$AE$3:$AE$1003)/AG2301</f>
        <v>43.446432099622342</v>
      </c>
      <c r="W2301" s="37">
        <f t="array" ref="W2301">SUM(_xlfn.NORM.DIST($AD$3:$AD$1003,$L2301,$AB2301,FALSE)*WindSpeedStep*$AE$3:$AE$1003)/AH2301</f>
        <v>43.581314477417841</v>
      </c>
      <c r="Y2301" s="1">
        <f t="shared" si="672"/>
        <v>3</v>
      </c>
      <c r="Z2301" s="99">
        <f>IF(L2301&lt;'Power Curve'!$P$28,'Power Curve'!$Q$28,IF(L2301&gt;'Power Curve'!$P$29,'Power Curve'!$Q$29,INDEX(ReferenceTurbulence,Y2301)+(L2301-INDEX(ReferenceTurbulenceWindSpeed,Y2301))*(INDEX(ReferenceTurbulence,Y2301+1)-INDEX(ReferenceTurbulence,Y2301))/(INDEX(ReferenceTurbulenceWindSpeed,Y2301+1)-INDEX(ReferenceTurbulenceWindSpeed,Y2301))))</f>
        <v>0.11713247834199569</v>
      </c>
      <c r="AA2301" s="100">
        <f t="shared" si="678"/>
        <v>0.48485562407265109</v>
      </c>
      <c r="AB2301" s="29">
        <f t="shared" si="679"/>
        <v>0.48640175161740368</v>
      </c>
      <c r="AG2301" s="40">
        <f t="array" ref="AG2301">SUM(_xlfn.NORM.DIST($AD$3:$AD$1003,$F2301,$AA2301,FALSE)*WindSpeedStep)</f>
        <v>1.000000000000002</v>
      </c>
      <c r="AH2301" s="40">
        <f t="array" ref="AH2301">SUM(_xlfn.NORM.DIST($AD$3:$AD$1003,$F2301,$AB2301,FALSE)*WindSpeedStep)</f>
        <v>1.0000000000000022</v>
      </c>
      <c r="AJ2301" s="47">
        <f t="shared" si="673"/>
        <v>4</v>
      </c>
      <c r="AK2301" s="83" t="b">
        <f>COUNTIF('Power Curve'!$D$2:$D$31,AJ2301)&gt;0</f>
        <v>1</v>
      </c>
      <c r="AL2301" s="83" t="b">
        <f t="shared" si="674"/>
        <v>0</v>
      </c>
      <c r="AM2301" s="83" t="b">
        <f t="shared" si="680"/>
        <v>1</v>
      </c>
      <c r="AN2301" s="47" t="str">
        <f t="shared" si="675"/>
        <v>Outer</v>
      </c>
      <c r="AO2301" s="48" t="str">
        <f t="shared" si="676"/>
        <v>&lt;0</v>
      </c>
      <c r="AP2301" s="49" t="str">
        <f t="shared" si="681"/>
        <v>2-3</v>
      </c>
      <c r="AQ2301" s="49" t="str">
        <f t="shared" si="682"/>
        <v>Mar</v>
      </c>
      <c r="AR2301" s="48" t="str">
        <f t="shared" si="683"/>
        <v>305-315</v>
      </c>
      <c r="AS2301" s="49" t="str">
        <f t="shared" si="677"/>
        <v>Inner-TI</v>
      </c>
    </row>
    <row r="2302" spans="5:45" x14ac:dyDescent="0.3">
      <c r="E2302" s="15">
        <v>40988.104166666664</v>
      </c>
      <c r="F2302" s="21">
        <v>4.21</v>
      </c>
      <c r="G2302" s="21">
        <v>67.259996414184599</v>
      </c>
      <c r="H2302" s="42">
        <v>1.1976785636930531</v>
      </c>
      <c r="I2302" s="35">
        <v>301.10000000000002</v>
      </c>
      <c r="J2302" s="43">
        <v>8.5510688836104506E-2</v>
      </c>
      <c r="K2302" s="44">
        <v>0.61491928711542199</v>
      </c>
      <c r="L2302" s="26">
        <f t="shared" si="665"/>
        <v>4.1784655423171229</v>
      </c>
      <c r="M2302" s="26">
        <f t="shared" si="666"/>
        <v>3.8452952929579425E-3</v>
      </c>
      <c r="N2302" s="96">
        <f t="shared" si="667"/>
        <v>5</v>
      </c>
      <c r="O2302" s="26">
        <f t="shared" si="668"/>
        <v>2.8449825679716007E-2</v>
      </c>
      <c r="P2302" s="3">
        <f>IF(L2302&gt;'Power Curve'!$C$37,0,INDEX(Ci,$N2302,1)*POWER(1-O2302,3)+INDEX(Ci,$N2302,2)*3*O2302*POWER(1-O2302,2)+INDEX(Ci,$N2302,3)*3*POWER(O2302,2)*(1-O2302)+INDEX(Ci,$N2302,4)*POWER(O2302,3))</f>
        <v>79.607375130714715</v>
      </c>
      <c r="Q2302" s="3">
        <f>MAX(0,MIN(P2302-V2302+W2302,'Power Curve'!$C$39))</f>
        <v>67.867010304362083</v>
      </c>
      <c r="R2302" s="3">
        <f t="shared" si="669"/>
        <v>67.259996414184599</v>
      </c>
      <c r="S2302" s="3">
        <f t="shared" si="670"/>
        <v>0.60701389017748397</v>
      </c>
      <c r="T2302" s="3">
        <f t="shared" si="671"/>
        <v>0.60701389017748397</v>
      </c>
      <c r="V2302" s="37">
        <f t="array" ref="V2302">SUM(_xlfn.NORM.DIST($AD$3:$AD$1003,$L2302,$AA2302,FALSE)*WindSpeedStep*$AE$3:$AE$1003)/AG2302</f>
        <v>48.366203170066903</v>
      </c>
      <c r="W2302" s="37">
        <f t="array" ref="W2302">SUM(_xlfn.NORM.DIST($AD$3:$AD$1003,$L2302,$AB2302,FALSE)*WindSpeedStep*$AE$3:$AE$1003)/AH2302</f>
        <v>36.625838343714278</v>
      </c>
      <c r="Y2302" s="1">
        <f t="shared" si="672"/>
        <v>4</v>
      </c>
      <c r="Z2302" s="99">
        <f>IF(L2302&lt;'Power Curve'!$P$28,'Power Curve'!$Q$28,IF(L2302&gt;'Power Curve'!$P$29,'Power Curve'!$Q$29,INDEX(ReferenceTurbulence,Y2302)+(L2302-INDEX(ReferenceTurbulenceWindSpeed,Y2302))*(INDEX(ReferenceTurbulence,Y2302+1)-INDEX(ReferenceTurbulence,Y2302))/(INDEX(ReferenceTurbulenceWindSpeed,Y2302+1)-INDEX(ReferenceTurbulenceWindSpeed,Y2302))))</f>
        <v>0.11715063418927878</v>
      </c>
      <c r="AA2302" s="100">
        <f t="shared" si="678"/>
        <v>0.48950988822049962</v>
      </c>
      <c r="AB2302" s="29">
        <f t="shared" si="679"/>
        <v>0.35730346680146419</v>
      </c>
      <c r="AG2302" s="40">
        <f t="array" ref="AG2302">SUM(_xlfn.NORM.DIST($AD$3:$AD$1003,$F2302,$AA2302,FALSE)*WindSpeedStep)</f>
        <v>1.0000000000000022</v>
      </c>
      <c r="AH2302" s="40">
        <f t="array" ref="AH2302">SUM(_xlfn.NORM.DIST($AD$3:$AD$1003,$F2302,$AB2302,FALSE)*WindSpeedStep)</f>
        <v>1.0000000000000029</v>
      </c>
      <c r="AJ2302" s="47">
        <f t="shared" si="673"/>
        <v>4</v>
      </c>
      <c r="AK2302" s="83" t="b">
        <f>COUNTIF('Power Curve'!$D$2:$D$31,AJ2302)&gt;0</f>
        <v>1</v>
      </c>
      <c r="AL2302" s="83" t="b">
        <f t="shared" si="674"/>
        <v>0</v>
      </c>
      <c r="AM2302" s="83" t="b">
        <f t="shared" si="680"/>
        <v>1</v>
      </c>
      <c r="AN2302" s="47" t="str">
        <f t="shared" si="675"/>
        <v>Outer</v>
      </c>
      <c r="AO2302" s="48" t="str">
        <f t="shared" si="676"/>
        <v>0.0-0.1</v>
      </c>
      <c r="AP2302" s="49" t="str">
        <f t="shared" si="681"/>
        <v>2-3</v>
      </c>
      <c r="AQ2302" s="49" t="str">
        <f t="shared" si="682"/>
        <v>Mar</v>
      </c>
      <c r="AR2302" s="48" t="str">
        <f t="shared" si="683"/>
        <v>295-305</v>
      </c>
      <c r="AS2302" s="49" t="str">
        <f t="shared" si="677"/>
        <v>LWS-LTI</v>
      </c>
    </row>
    <row r="2303" spans="5:45" x14ac:dyDescent="0.3">
      <c r="E2303" s="15">
        <v>40988.111111111109</v>
      </c>
      <c r="F2303" s="21">
        <v>4.18</v>
      </c>
      <c r="G2303" s="21">
        <v>75.679996490478089</v>
      </c>
      <c r="H2303" s="42">
        <v>1.1974569275441085</v>
      </c>
      <c r="I2303" s="35">
        <v>304.2</v>
      </c>
      <c r="J2303" s="43">
        <v>6.4593301435406703E-2</v>
      </c>
      <c r="K2303" s="44">
        <v>0.84025643513176762</v>
      </c>
      <c r="L2303" s="26">
        <f t="shared" si="665"/>
        <v>4.148434325968708</v>
      </c>
      <c r="M2303" s="26">
        <f t="shared" si="666"/>
        <v>-7.9612600170946208E-4</v>
      </c>
      <c r="N2303" s="96">
        <f t="shared" si="667"/>
        <v>4</v>
      </c>
      <c r="O2303" s="26">
        <f t="shared" si="668"/>
        <v>0.99632998816440865</v>
      </c>
      <c r="P2303" s="3">
        <f>IF(L2303&gt;'Power Curve'!$C$37,0,INDEX(Ci,$N2303,1)*POWER(1-O2303,3)+INDEX(Ci,$N2303,2)*3*O2303*POWER(1-O2303,2)+INDEX(Ci,$N2303,3)*3*POWER(O2303,2)*(1-O2303)+INDEX(Ci,$N2303,4)*POWER(O2303,3))</f>
        <v>76.983988695060859</v>
      </c>
      <c r="Q2303" s="3">
        <f>MAX(0,MIN(P2303-V2303+W2303,'Power Curve'!$C$39))</f>
        <v>57.177230477383802</v>
      </c>
      <c r="R2303" s="3">
        <f t="shared" si="669"/>
        <v>75.679996490478089</v>
      </c>
      <c r="S2303" s="3">
        <f t="shared" si="670"/>
        <v>-18.502766013094288</v>
      </c>
      <c r="T2303" s="3">
        <f t="shared" si="671"/>
        <v>18.502766013094288</v>
      </c>
      <c r="V2303" s="37">
        <f t="array" ref="V2303">SUM(_xlfn.NORM.DIST($AD$3:$AD$1003,$L2303,$AA2303,FALSE)*WindSpeedStep*$AE$3:$AE$1003)/AG2303</f>
        <v>44.561429741490002</v>
      </c>
      <c r="W2303" s="37">
        <f t="array" ref="W2303">SUM(_xlfn.NORM.DIST($AD$3:$AD$1003,$L2303,$AB2303,FALSE)*WindSpeedStep*$AE$3:$AE$1003)/AH2303</f>
        <v>24.754671523812942</v>
      </c>
      <c r="Y2303" s="1">
        <f t="shared" si="672"/>
        <v>3</v>
      </c>
      <c r="Z2303" s="99">
        <f>IF(L2303&lt;'Power Curve'!$P$28,'Power Curve'!$Q$28,IF(L2303&gt;'Power Curve'!$P$29,'Power Curve'!$Q$29,INDEX(ReferenceTurbulence,Y2303)+(L2303-INDEX(ReferenceTurbulenceWindSpeed,Y2303))*(INDEX(ReferenceTurbulence,Y2303+1)-INDEX(ReferenceTurbulence,Y2303))/(INDEX(ReferenceTurbulenceWindSpeed,Y2303+1)-INDEX(ReferenceTurbulenceWindSpeed,Y2303))))</f>
        <v>0.11713247834199569</v>
      </c>
      <c r="AA2303" s="100">
        <f t="shared" si="678"/>
        <v>0.48591639383972118</v>
      </c>
      <c r="AB2303" s="29">
        <f t="shared" si="679"/>
        <v>0.26796106890228499</v>
      </c>
      <c r="AG2303" s="40">
        <f t="array" ref="AG2303">SUM(_xlfn.NORM.DIST($AD$3:$AD$1003,$F2303,$AA2303,FALSE)*WindSpeedStep)</f>
        <v>1.0000000000000027</v>
      </c>
      <c r="AH2303" s="40">
        <f t="array" ref="AH2303">SUM(_xlfn.NORM.DIST($AD$3:$AD$1003,$F2303,$AB2303,FALSE)*WindSpeedStep)</f>
        <v>1.0000000000000029</v>
      </c>
      <c r="AJ2303" s="47">
        <f t="shared" si="673"/>
        <v>4</v>
      </c>
      <c r="AK2303" s="83" t="b">
        <f>COUNTIF('Power Curve'!$D$2:$D$31,AJ2303)&gt;0</f>
        <v>1</v>
      </c>
      <c r="AL2303" s="83" t="b">
        <f t="shared" si="674"/>
        <v>0</v>
      </c>
      <c r="AM2303" s="83" t="b">
        <f t="shared" si="680"/>
        <v>1</v>
      </c>
      <c r="AN2303" s="47" t="str">
        <f t="shared" si="675"/>
        <v>Outer</v>
      </c>
      <c r="AO2303" s="48" t="str">
        <f t="shared" si="676"/>
        <v>&lt;0</v>
      </c>
      <c r="AP2303" s="49" t="str">
        <f t="shared" si="681"/>
        <v>2-3</v>
      </c>
      <c r="AQ2303" s="49" t="str">
        <f t="shared" si="682"/>
        <v>Mar</v>
      </c>
      <c r="AR2303" s="48" t="str">
        <f t="shared" si="683"/>
        <v>295-305</v>
      </c>
      <c r="AS2303" s="49" t="str">
        <f t="shared" si="677"/>
        <v>LWS-LTI</v>
      </c>
    </row>
    <row r="2304" spans="5:45" x14ac:dyDescent="0.3">
      <c r="E2304" s="15">
        <v>40988.118055555555</v>
      </c>
      <c r="F2304" s="21">
        <v>4.12</v>
      </c>
      <c r="G2304" s="21">
        <v>70.390001296997099</v>
      </c>
      <c r="H2304" s="42">
        <v>1.1971467747097204</v>
      </c>
      <c r="I2304" s="35">
        <v>301.8</v>
      </c>
      <c r="J2304" s="43">
        <v>8.2524271844660199E-2</v>
      </c>
      <c r="K2304" s="44">
        <v>0.63675826870134322</v>
      </c>
      <c r="L2304" s="26">
        <f t="shared" si="665"/>
        <v>4.0885343709262587</v>
      </c>
      <c r="M2304" s="26">
        <f t="shared" si="666"/>
        <v>-1.0053857145800095E-2</v>
      </c>
      <c r="N2304" s="96">
        <f t="shared" si="667"/>
        <v>4</v>
      </c>
      <c r="O2304" s="26">
        <f t="shared" si="668"/>
        <v>0.95365360330296656</v>
      </c>
      <c r="P2304" s="3">
        <f>IF(L2304&gt;'Power Curve'!$C$37,0,INDEX(Ci,$N2304,1)*POWER(1-O2304,3)+INDEX(Ci,$N2304,2)*3*O2304*POWER(1-O2304,2)+INDEX(Ci,$N2304,3)*3*POWER(O2304,2)*(1-O2304)+INDEX(Ci,$N2304,4)*POWER(O2304,3))</f>
        <v>71.95342930720156</v>
      </c>
      <c r="Q2304" s="3">
        <f>MAX(0,MIN(P2304-V2304+W2304,'Power Curve'!$C$39))</f>
        <v>59.245026313756483</v>
      </c>
      <c r="R2304" s="3">
        <f t="shared" si="669"/>
        <v>70.390001296997099</v>
      </c>
      <c r="S2304" s="3">
        <f t="shared" si="670"/>
        <v>-11.144974983240616</v>
      </c>
      <c r="T2304" s="3">
        <f t="shared" si="671"/>
        <v>11.144974983240616</v>
      </c>
      <c r="V2304" s="37">
        <f t="array" ref="V2304">SUM(_xlfn.NORM.DIST($AD$3:$AD$1003,$L2304,$AA2304,FALSE)*WindSpeedStep*$AE$3:$AE$1003)/AG2304</f>
        <v>37.457245456932327</v>
      </c>
      <c r="W2304" s="37">
        <f t="array" ref="W2304">SUM(_xlfn.NORM.DIST($AD$3:$AD$1003,$L2304,$AB2304,FALSE)*WindSpeedStep*$AE$3:$AE$1003)/AH2304</f>
        <v>24.74884246348725</v>
      </c>
      <c r="Y2304" s="1">
        <f t="shared" si="672"/>
        <v>3</v>
      </c>
      <c r="Z2304" s="99">
        <f>IF(L2304&lt;'Power Curve'!$P$28,'Power Curve'!$Q$28,IF(L2304&gt;'Power Curve'!$P$29,'Power Curve'!$Q$29,INDEX(ReferenceTurbulence,Y2304)+(L2304-INDEX(ReferenceTurbulenceWindSpeed,Y2304))*(INDEX(ReferenceTurbulence,Y2304+1)-INDEX(ReferenceTurbulence,Y2304))/(INDEX(ReferenceTurbulenceWindSpeed,Y2304+1)-INDEX(ReferenceTurbulenceWindSpeed,Y2304))))</f>
        <v>0.11713247834199569</v>
      </c>
      <c r="AA2304" s="100">
        <f t="shared" si="678"/>
        <v>0.47890016365302501</v>
      </c>
      <c r="AB2304" s="29">
        <f t="shared" si="679"/>
        <v>0.33740332187255534</v>
      </c>
      <c r="AG2304" s="40">
        <f t="array" ref="AG2304">SUM(_xlfn.NORM.DIST($AD$3:$AD$1003,$F2304,$AA2304,FALSE)*WindSpeedStep)</f>
        <v>1.000000000000002</v>
      </c>
      <c r="AH2304" s="40">
        <f t="array" ref="AH2304">SUM(_xlfn.NORM.DIST($AD$3:$AD$1003,$F2304,$AB2304,FALSE)*WindSpeedStep)</f>
        <v>1.0000000000000029</v>
      </c>
      <c r="AJ2304" s="47">
        <f t="shared" si="673"/>
        <v>4</v>
      </c>
      <c r="AK2304" s="83" t="b">
        <f>COUNTIF('Power Curve'!$D$2:$D$31,AJ2304)&gt;0</f>
        <v>1</v>
      </c>
      <c r="AL2304" s="83" t="b">
        <f t="shared" si="674"/>
        <v>0</v>
      </c>
      <c r="AM2304" s="83" t="b">
        <f t="shared" si="680"/>
        <v>1</v>
      </c>
      <c r="AN2304" s="47" t="str">
        <f t="shared" si="675"/>
        <v>Outer</v>
      </c>
      <c r="AO2304" s="48" t="str">
        <f t="shared" si="676"/>
        <v>&lt;0</v>
      </c>
      <c r="AP2304" s="49" t="str">
        <f t="shared" si="681"/>
        <v>2-3</v>
      </c>
      <c r="AQ2304" s="49" t="str">
        <f t="shared" si="682"/>
        <v>Mar</v>
      </c>
      <c r="AR2304" s="48" t="str">
        <f t="shared" si="683"/>
        <v>295-305</v>
      </c>
      <c r="AS2304" s="49" t="str">
        <f t="shared" si="677"/>
        <v>LWS-LTI</v>
      </c>
    </row>
    <row r="2305" spans="5:45" x14ac:dyDescent="0.3">
      <c r="E2305" s="15">
        <v>40988.326388888891</v>
      </c>
      <c r="F2305" s="21">
        <v>5.78</v>
      </c>
      <c r="G2305" s="21">
        <v>378.8700027465818</v>
      </c>
      <c r="H2305" s="42">
        <v>1.197598044053479</v>
      </c>
      <c r="I2305" s="35">
        <v>203.4</v>
      </c>
      <c r="J2305" s="43">
        <v>8.8235294117647051E-2</v>
      </c>
      <c r="K2305" s="44">
        <v>0.42486884349931275</v>
      </c>
      <c r="L2305" s="26">
        <f t="shared" si="665"/>
        <v>5.7365770994319671</v>
      </c>
      <c r="M2305" s="26">
        <f t="shared" si="666"/>
        <v>0.24465645914186879</v>
      </c>
      <c r="N2305" s="96">
        <f t="shared" si="667"/>
        <v>6</v>
      </c>
      <c r="O2305" s="26">
        <f t="shared" si="668"/>
        <v>0.70614273701002273</v>
      </c>
      <c r="P2305" s="3">
        <f>IF(L2305&gt;'Power Curve'!$C$37,0,INDEX(Ci,$N2305,1)*POWER(1-O2305,3)+INDEX(Ci,$N2305,2)*3*O2305*POWER(1-O2305,2)+INDEX(Ci,$N2305,3)*3*POWER(O2305,2)*(1-O2305)+INDEX(Ci,$N2305,4)*POWER(O2305,3))</f>
        <v>317.99774545175489</v>
      </c>
      <c r="Q2305" s="3">
        <f>MAX(0,MIN(P2305-V2305+W2305,'Power Curve'!$C$39))</f>
        <v>315.42799285077064</v>
      </c>
      <c r="R2305" s="3">
        <f t="shared" si="669"/>
        <v>378.8700027465818</v>
      </c>
      <c r="S2305" s="3">
        <f t="shared" si="670"/>
        <v>-63.442009895811168</v>
      </c>
      <c r="T2305" s="3">
        <f t="shared" si="671"/>
        <v>63.442009895811168</v>
      </c>
      <c r="V2305" s="37">
        <f t="array" ref="V2305">SUM(_xlfn.NORM.DIST($AD$3:$AD$1003,$L2305,$AA2305,FALSE)*WindSpeedStep*$AE$3:$AE$1003)/AG2305</f>
        <v>319.33296453816297</v>
      </c>
      <c r="W2305" s="37">
        <f t="array" ref="W2305">SUM(_xlfn.NORM.DIST($AD$3:$AD$1003,$L2305,$AB2305,FALSE)*WindSpeedStep*$AE$3:$AE$1003)/AH2305</f>
        <v>316.76321193717871</v>
      </c>
      <c r="Y2305" s="1">
        <f t="shared" si="672"/>
        <v>5</v>
      </c>
      <c r="Z2305" s="99">
        <f>IF(L2305&lt;'Power Curve'!$P$28,'Power Curve'!$Q$28,IF(L2305&gt;'Power Curve'!$P$29,'Power Curve'!$Q$29,INDEX(ReferenceTurbulence,Y2305)+(L2305-INDEX(ReferenceTurbulenceWindSpeed,Y2305))*(INDEX(ReferenceTurbulence,Y2305+1)-INDEX(ReferenceTurbulence,Y2305))/(INDEX(ReferenceTurbulenceWindSpeed,Y2305+1)-INDEX(ReferenceTurbulenceWindSpeed,Y2305))))</f>
        <v>0.12047891057722721</v>
      </c>
      <c r="AA2305" s="100">
        <f t="shared" si="678"/>
        <v>0.69113655938183338</v>
      </c>
      <c r="AB2305" s="29">
        <f t="shared" si="679"/>
        <v>0.50616856759693818</v>
      </c>
      <c r="AG2305" s="40">
        <f t="array" ref="AG2305">SUM(_xlfn.NORM.DIST($AD$3:$AD$1003,$F2305,$AA2305,FALSE)*WindSpeedStep)</f>
        <v>1.0000000000000031</v>
      </c>
      <c r="AH2305" s="40">
        <f t="array" ref="AH2305">SUM(_xlfn.NORM.DIST($AD$3:$AD$1003,$F2305,$AB2305,FALSE)*WindSpeedStep)</f>
        <v>1.0000000000000038</v>
      </c>
      <c r="AJ2305" s="47">
        <f t="shared" si="673"/>
        <v>6</v>
      </c>
      <c r="AK2305" s="83" t="b">
        <f>COUNTIF('Power Curve'!$D$2:$D$31,AJ2305)&gt;0</f>
        <v>1</v>
      </c>
      <c r="AL2305" s="83" t="b">
        <f t="shared" si="674"/>
        <v>0</v>
      </c>
      <c r="AM2305" s="83" t="b">
        <f t="shared" si="680"/>
        <v>1</v>
      </c>
      <c r="AN2305" s="47" t="str">
        <f t="shared" si="675"/>
        <v>Outer</v>
      </c>
      <c r="AO2305" s="48" t="str">
        <f t="shared" si="676"/>
        <v>0.2-0.3</v>
      </c>
      <c r="AP2305" s="49" t="str">
        <f t="shared" si="681"/>
        <v>7-8</v>
      </c>
      <c r="AQ2305" s="49" t="str">
        <f t="shared" si="682"/>
        <v>Mar</v>
      </c>
      <c r="AR2305" s="48" t="str">
        <f t="shared" si="683"/>
        <v>195-205</v>
      </c>
      <c r="AS2305" s="49" t="str">
        <f t="shared" si="677"/>
        <v>LWS-LTI</v>
      </c>
    </row>
    <row r="2306" spans="5:45" x14ac:dyDescent="0.3">
      <c r="E2306" s="15">
        <v>40988.333333333336</v>
      </c>
      <c r="F2306" s="21">
        <v>5.33</v>
      </c>
      <c r="G2306" s="21">
        <v>305.27998733520519</v>
      </c>
      <c r="H2306" s="42">
        <v>1.1988860224962412</v>
      </c>
      <c r="I2306" s="35">
        <v>201.4</v>
      </c>
      <c r="J2306" s="43">
        <v>0.1200750469043152</v>
      </c>
      <c r="K2306" s="44">
        <v>0.40587162085108858</v>
      </c>
      <c r="L2306" s="26">
        <f t="shared" si="665"/>
        <v>5.2918534891892453</v>
      </c>
      <c r="M2306" s="26">
        <f t="shared" si="666"/>
        <v>0.17592299157684668</v>
      </c>
      <c r="N2306" s="96">
        <f t="shared" si="667"/>
        <v>6</v>
      </c>
      <c r="O2306" s="26">
        <f t="shared" si="668"/>
        <v>0.26287881958261411</v>
      </c>
      <c r="P2306" s="3">
        <f>IF(L2306&gt;'Power Curve'!$C$37,0,INDEX(Ci,$N2306,1)*POWER(1-O2306,3)+INDEX(Ci,$N2306,2)*3*O2306*POWER(1-O2306,2)+INDEX(Ci,$N2306,3)*3*POWER(O2306,2)*(1-O2306)+INDEX(Ci,$N2306,4)*POWER(O2306,3))</f>
        <v>250.99552911220292</v>
      </c>
      <c r="Q2306" s="3">
        <f>MAX(0,MIN(P2306-V2306+W2306,'Power Curve'!$C$39))</f>
        <v>251.01094524493541</v>
      </c>
      <c r="R2306" s="3">
        <f t="shared" si="669"/>
        <v>305.27998733520519</v>
      </c>
      <c r="S2306" s="3">
        <f t="shared" si="670"/>
        <v>-54.269042090269778</v>
      </c>
      <c r="T2306" s="3">
        <f t="shared" si="671"/>
        <v>54.269042090269778</v>
      </c>
      <c r="V2306" s="37">
        <f t="array" ref="V2306">SUM(_xlfn.NORM.DIST($AD$3:$AD$1003,$L2306,$AA2306,FALSE)*WindSpeedStep*$AE$3:$AE$1003)/AG2306</f>
        <v>238.07571836150711</v>
      </c>
      <c r="W2306" s="37">
        <f t="array" ref="W2306">SUM(_xlfn.NORM.DIST($AD$3:$AD$1003,$L2306,$AB2306,FALSE)*WindSpeedStep*$AE$3:$AE$1003)/AH2306</f>
        <v>238.09113449423961</v>
      </c>
      <c r="Y2306" s="1">
        <f t="shared" si="672"/>
        <v>5</v>
      </c>
      <c r="Z2306" s="99">
        <f>IF(L2306&lt;'Power Curve'!$P$28,'Power Curve'!$Q$28,IF(L2306&gt;'Power Curve'!$P$29,'Power Curve'!$Q$29,INDEX(ReferenceTurbulence,Y2306)+(L2306-INDEX(ReferenceTurbulenceWindSpeed,Y2306))*(INDEX(ReferenceTurbulence,Y2306+1)-INDEX(ReferenceTurbulence,Y2306))/(INDEX(ReferenceTurbulenceWindSpeed,Y2306+1)-INDEX(ReferenceTurbulenceWindSpeed,Y2306))))</f>
        <v>0.11877886535737886</v>
      </c>
      <c r="AA2306" s="100">
        <f t="shared" si="678"/>
        <v>0.62856035308338487</v>
      </c>
      <c r="AB2306" s="29">
        <f t="shared" si="679"/>
        <v>0.63541955592516264</v>
      </c>
      <c r="AG2306" s="40">
        <f t="array" ref="AG2306">SUM(_xlfn.NORM.DIST($AD$3:$AD$1003,$F2306,$AA2306,FALSE)*WindSpeedStep)</f>
        <v>1.0000000000000038</v>
      </c>
      <c r="AH2306" s="40">
        <f t="array" ref="AH2306">SUM(_xlfn.NORM.DIST($AD$3:$AD$1003,$F2306,$AB2306,FALSE)*WindSpeedStep)</f>
        <v>1.0000000000000036</v>
      </c>
      <c r="AJ2306" s="47">
        <f t="shared" si="673"/>
        <v>5</v>
      </c>
      <c r="AK2306" s="83" t="b">
        <f>COUNTIF('Power Curve'!$D$2:$D$31,AJ2306)&gt;0</f>
        <v>1</v>
      </c>
      <c r="AL2306" s="83" t="b">
        <f t="shared" si="674"/>
        <v>0</v>
      </c>
      <c r="AM2306" s="83" t="b">
        <f t="shared" si="680"/>
        <v>1</v>
      </c>
      <c r="AN2306" s="47" t="str">
        <f t="shared" si="675"/>
        <v>Outer</v>
      </c>
      <c r="AO2306" s="48" t="str">
        <f t="shared" si="676"/>
        <v>0.1-0.2</v>
      </c>
      <c r="AP2306" s="49" t="str">
        <f t="shared" si="681"/>
        <v>8-9</v>
      </c>
      <c r="AQ2306" s="49" t="str">
        <f t="shared" si="682"/>
        <v>Mar</v>
      </c>
      <c r="AR2306" s="48" t="str">
        <f t="shared" si="683"/>
        <v>195-205</v>
      </c>
      <c r="AS2306" s="49" t="str">
        <f t="shared" si="677"/>
        <v>Inner-TI</v>
      </c>
    </row>
    <row r="2307" spans="5:45" x14ac:dyDescent="0.3">
      <c r="E2307" s="15">
        <v>40988.451388888891</v>
      </c>
      <c r="F2307" s="21">
        <v>9.26</v>
      </c>
      <c r="G2307" s="21">
        <v>1181.9000549316406</v>
      </c>
      <c r="H2307" s="42">
        <v>1.2010127305143161</v>
      </c>
      <c r="I2307" s="35">
        <v>201.7</v>
      </c>
      <c r="J2307" s="43">
        <v>7.5593952483801297E-2</v>
      </c>
      <c r="K2307" s="44">
        <v>0.10498842494638369</v>
      </c>
      <c r="L2307" s="26">
        <f t="shared" ref="L2307:L2370" si="684">F2307*(H2307/Ref_Density)^(1/3)</f>
        <v>9.1991597495739654</v>
      </c>
      <c r="M2307" s="26">
        <f t="shared" ref="M2307:M2370" si="685">(L2307-CutInWindSpeed)/(RatedWindSpeed-CutInWindSpeed)</f>
        <v>0.77980976963251258</v>
      </c>
      <c r="N2307" s="96">
        <f t="shared" ref="N2307:N2370" si="686">COUNTIF(xa,"&lt;"&amp;L2307)</f>
        <v>10</v>
      </c>
      <c r="O2307" s="26">
        <f t="shared" ref="O2307:O2370" si="687">(L2307-INDEX(xa,$N2307))/(INDEX(xb,$N2307)-INDEX(xa,$N2307))</f>
        <v>0.20198130158873578</v>
      </c>
      <c r="P2307" s="3">
        <f>IF(L2307&gt;'Power Curve'!$C$37,0,INDEX(Ci,$N2307,1)*POWER(1-O2307,3)+INDEX(Ci,$N2307,2)*3*O2307*POWER(1-O2307,2)+INDEX(Ci,$N2307,3)*3*POWER(O2307,2)*(1-O2307)+INDEX(Ci,$N2307,4)*POWER(O2307,3))</f>
        <v>1263.2052119182965</v>
      </c>
      <c r="Q2307" s="3">
        <f>MAX(0,MIN(P2307-V2307+W2307,'Power Curve'!$C$39))</f>
        <v>1257.7083286223196</v>
      </c>
      <c r="R2307" s="3">
        <f t="shared" ref="R2307:R2370" si="688">IF(AM2307,G2307,"")</f>
        <v>1181.9000549316406</v>
      </c>
      <c r="S2307" s="3">
        <f t="shared" ref="S2307:S2370" si="689">IF(AM2307,Q2307-R2307,"")</f>
        <v>75.808273690679016</v>
      </c>
      <c r="T2307" s="3">
        <f t="shared" ref="T2307:T2370" si="690">IF(AM2307,ABS(S2307),"")</f>
        <v>75.808273690679016</v>
      </c>
      <c r="V2307" s="37">
        <f t="array" ref="V2307">SUM(_xlfn.NORM.DIST($AD$3:$AD$1003,$L2307,$AA2307,FALSE)*WindSpeedStep*$AE$3:$AE$1003)/AG2307</f>
        <v>1274.5413934311978</v>
      </c>
      <c r="W2307" s="37">
        <f t="array" ref="W2307">SUM(_xlfn.NORM.DIST($AD$3:$AD$1003,$L2307,$AB2307,FALSE)*WindSpeedStep*$AE$3:$AE$1003)/AH2307</f>
        <v>1269.0445101352209</v>
      </c>
      <c r="Y2307" s="1">
        <f t="shared" ref="Y2307:Y2370" si="691">COUNTIF(ReferenceTurbulenceWindSpeed,"&lt;"&amp;L2307)</f>
        <v>9</v>
      </c>
      <c r="Z2307" s="99">
        <f>IF(L2307&lt;'Power Curve'!$P$28,'Power Curve'!$Q$28,IF(L2307&gt;'Power Curve'!$P$29,'Power Curve'!$Q$29,INDEX(ReferenceTurbulence,Y2307)+(L2307-INDEX(ReferenceTurbulenceWindSpeed,Y2307))*(INDEX(ReferenceTurbulence,Y2307+1)-INDEX(ReferenceTurbulence,Y2307))/(INDEX(ReferenceTurbulenceWindSpeed,Y2307+1)-INDEX(ReferenceTurbulenceWindSpeed,Y2307))))</f>
        <v>0.12043963768159442</v>
      </c>
      <c r="AA2307" s="100">
        <f t="shared" si="678"/>
        <v>1.1079434672137953</v>
      </c>
      <c r="AB2307" s="29">
        <f t="shared" si="679"/>
        <v>0.69540084500019173</v>
      </c>
      <c r="AG2307" s="40">
        <f t="array" ref="AG2307">SUM(_xlfn.NORM.DIST($AD$3:$AD$1003,$F2307,$AA2307,FALSE)*WindSpeedStep)</f>
        <v>1.0000000000000033</v>
      </c>
      <c r="AH2307" s="40">
        <f t="array" ref="AH2307">SUM(_xlfn.NORM.DIST($AD$3:$AD$1003,$F2307,$AB2307,FALSE)*WindSpeedStep)</f>
        <v>1.0000000000000036</v>
      </c>
      <c r="AJ2307" s="47">
        <f t="shared" ref="AJ2307:AJ2370" si="692">MROUND(L2307-Centre_First_Bin,Bin_Width)+Centre_First_Bin</f>
        <v>9</v>
      </c>
      <c r="AK2307" s="83" t="b">
        <f>COUNTIF('Power Curve'!$D$2:$D$31,AJ2307)&gt;0</f>
        <v>1</v>
      </c>
      <c r="AL2307" s="83" t="b">
        <f t="shared" ref="AL2307:AL2370" si="693">(G2307&lt;0)</f>
        <v>0</v>
      </c>
      <c r="AM2307" s="83" t="b">
        <f t="shared" si="680"/>
        <v>1</v>
      </c>
      <c r="AN2307" s="47" t="str">
        <f t="shared" ref="AN2307:AN2370" si="694">IF(AM2307,IF(AND(J2307&gt;=LowerTurbLimit,J2307&lt;=UpperTurbLimit,K2307&gt;=LowerShearLimit,K2307&lt;=UpperShearLimit),"Inner","Outer"),"")</f>
        <v>Outer</v>
      </c>
      <c r="AO2307" s="48" t="str">
        <f t="shared" ref="AO2307:AO2370" si="695">IF(M2307&lt;0,"&lt;0",TEXT(MROUND(M2307+0.05,0.1)-0.1,"0.0")&amp;"-"&amp;TEXT(MROUND(M2307+0.05,0.1),"0.0"))</f>
        <v>0.7-0.8</v>
      </c>
      <c r="AP2307" s="49" t="str">
        <f t="shared" si="681"/>
        <v>10-11</v>
      </c>
      <c r="AQ2307" s="49" t="str">
        <f t="shared" si="682"/>
        <v>Mar</v>
      </c>
      <c r="AR2307" s="48" t="str">
        <f t="shared" si="683"/>
        <v>195-205</v>
      </c>
      <c r="AS2307" s="49" t="str">
        <f t="shared" ref="AS2307:AS2370" si="696">IF(AM2307,IF(M2307&lt;0.5,IF(J2307&lt;=LowerTurbLimit,"LWS-LTI",IF(J2307&gt;=UpperTurbLimit,"LWS-HTI","Inner-TI")),IF(J2307&lt;=LowerTurbLimit,"HWS-LTI",IF(J2307&gt;=UpperTurbLimit,"HWS-HTI","Inner-TI"))),"")</f>
        <v>HWS-LTI</v>
      </c>
    </row>
    <row r="2308" spans="5:45" x14ac:dyDescent="0.3">
      <c r="E2308" s="15">
        <v>40988.458333333336</v>
      </c>
      <c r="F2308" s="21">
        <v>8.98</v>
      </c>
      <c r="G2308" s="21">
        <v>949.68000030517578</v>
      </c>
      <c r="H2308" s="42">
        <v>1.2003995984667495</v>
      </c>
      <c r="I2308" s="35">
        <v>204.3</v>
      </c>
      <c r="J2308" s="43">
        <v>8.7973273942093547E-2</v>
      </c>
      <c r="K2308" s="44">
        <v>0.25185833174228783</v>
      </c>
      <c r="L2308" s="26">
        <f t="shared" si="684"/>
        <v>8.9194810591721421</v>
      </c>
      <c r="M2308" s="26">
        <f t="shared" si="685"/>
        <v>0.73658452646435724</v>
      </c>
      <c r="N2308" s="96">
        <f t="shared" si="686"/>
        <v>9</v>
      </c>
      <c r="O2308" s="26">
        <f t="shared" si="687"/>
        <v>0.91038401741005781</v>
      </c>
      <c r="P2308" s="3">
        <f>IF(L2308&gt;'Power Curve'!$C$37,0,INDEX(Ci,$N2308,1)*POWER(1-O2308,3)+INDEX(Ci,$N2308,2)*3*O2308*POWER(1-O2308,2)+INDEX(Ci,$N2308,3)*3*POWER(O2308,2)*(1-O2308)+INDEX(Ci,$N2308,4)*POWER(O2308,3))</f>
        <v>1168.8587647548893</v>
      </c>
      <c r="Q2308" s="3">
        <f>MAX(0,MIN(P2308-V2308+W2308,'Power Curve'!$C$39))</f>
        <v>1159.4589615084453</v>
      </c>
      <c r="R2308" s="3">
        <f t="shared" si="688"/>
        <v>949.68000030517578</v>
      </c>
      <c r="S2308" s="3">
        <f t="shared" si="689"/>
        <v>209.77896120326955</v>
      </c>
      <c r="T2308" s="3">
        <f t="shared" si="690"/>
        <v>209.77896120326955</v>
      </c>
      <c r="V2308" s="37">
        <f t="array" ref="V2308">SUM(_xlfn.NORM.DIST($AD$3:$AD$1003,$L2308,$AA2308,FALSE)*WindSpeedStep*$AE$3:$AE$1003)/AG2308</f>
        <v>1178.5534637572948</v>
      </c>
      <c r="W2308" s="37">
        <f t="array" ref="W2308">SUM(_xlfn.NORM.DIST($AD$3:$AD$1003,$L2308,$AB2308,FALSE)*WindSpeedStep*$AE$3:$AE$1003)/AH2308</f>
        <v>1169.1536605108508</v>
      </c>
      <c r="Y2308" s="1">
        <f t="shared" si="691"/>
        <v>8</v>
      </c>
      <c r="Z2308" s="99">
        <f>IF(L2308&lt;'Power Curve'!$P$28,'Power Curve'!$Q$28,IF(L2308&gt;'Power Curve'!$P$29,'Power Curve'!$Q$29,INDEX(ReferenceTurbulence,Y2308)+(L2308-INDEX(ReferenceTurbulenceWindSpeed,Y2308))*(INDEX(ReferenceTurbulence,Y2308+1)-INDEX(ReferenceTurbulence,Y2308))/(INDEX(ReferenceTurbulenceWindSpeed,Y2308+1)-INDEX(ReferenceTurbulenceWindSpeed,Y2308))))</f>
        <v>0.12044261410387509</v>
      </c>
      <c r="AA2308" s="100">
        <f t="shared" ref="AA2308:AA2371" si="697">Z2308*L2308</f>
        <v>1.0742856152166933</v>
      </c>
      <c r="AB2308" s="29">
        <f t="shared" ref="AB2308:AB2371" si="698">L2308*J2308</f>
        <v>0.7846759506398655</v>
      </c>
      <c r="AG2308" s="40">
        <f t="array" ref="AG2308">SUM(_xlfn.NORM.DIST($AD$3:$AD$1003,$F2308,$AA2308,FALSE)*WindSpeedStep)</f>
        <v>1.0000000000000033</v>
      </c>
      <c r="AH2308" s="40">
        <f t="array" ref="AH2308">SUM(_xlfn.NORM.DIST($AD$3:$AD$1003,$F2308,$AB2308,FALSE)*WindSpeedStep)</f>
        <v>1.0000000000000036</v>
      </c>
      <c r="AJ2308" s="47">
        <f t="shared" si="692"/>
        <v>9</v>
      </c>
      <c r="AK2308" s="83" t="b">
        <f>COUNTIF('Power Curve'!$D$2:$D$31,AJ2308)&gt;0</f>
        <v>1</v>
      </c>
      <c r="AL2308" s="83" t="b">
        <f t="shared" si="693"/>
        <v>0</v>
      </c>
      <c r="AM2308" s="83" t="b">
        <f t="shared" ref="AM2308:AM2371" si="699">AND(AK2308,NOT(AL2308))</f>
        <v>1</v>
      </c>
      <c r="AN2308" s="47" t="str">
        <f t="shared" si="694"/>
        <v>Outer</v>
      </c>
      <c r="AO2308" s="48" t="str">
        <f t="shared" si="695"/>
        <v>0.7-0.8</v>
      </c>
      <c r="AP2308" s="49" t="str">
        <f t="shared" ref="AP2308:AP2371" si="700">IF(AM2308,HOUR(E2308)&amp;"-"&amp;HOUR(E2308)+1,"")</f>
        <v>11-12</v>
      </c>
      <c r="AQ2308" s="49" t="str">
        <f t="shared" ref="AQ2308:AQ2371" si="701">IF(AM2308,TEXT(E2308,"mmm"),"")</f>
        <v>Mar</v>
      </c>
      <c r="AR2308" s="48" t="str">
        <f t="shared" ref="AR2308:AR2371" si="702">IF(AM2308,IF(OR(I2308&lt;5,I2308&gt;=355),"355-5",MROUND(I2308,10)-5&amp;"-"&amp;MROUND(I2308,10)+5),"")</f>
        <v>195-205</v>
      </c>
      <c r="AS2308" s="49" t="str">
        <f t="shared" si="696"/>
        <v>HWS-LTI</v>
      </c>
    </row>
    <row r="2309" spans="5:45" x14ac:dyDescent="0.3">
      <c r="E2309" s="15">
        <v>40988.465277777781</v>
      </c>
      <c r="F2309" s="21">
        <v>8.4</v>
      </c>
      <c r="G2309" s="21">
        <v>828.71997642517135</v>
      </c>
      <c r="H2309" s="42">
        <v>1.1994758941773094</v>
      </c>
      <c r="I2309" s="35">
        <v>206.1</v>
      </c>
      <c r="J2309" s="43">
        <v>0.10595238095238095</v>
      </c>
      <c r="K2309" s="44">
        <v>0.23319794310823014</v>
      </c>
      <c r="L2309" s="26">
        <f t="shared" si="684"/>
        <v>8.3412492336632837</v>
      </c>
      <c r="M2309" s="26">
        <f t="shared" si="685"/>
        <v>0.64721693385557899</v>
      </c>
      <c r="N2309" s="96">
        <f t="shared" si="686"/>
        <v>9</v>
      </c>
      <c r="O2309" s="26">
        <f t="shared" si="687"/>
        <v>0.33241334081428686</v>
      </c>
      <c r="P2309" s="3">
        <f>IF(L2309&gt;'Power Curve'!$C$37,0,INDEX(Ci,$N2309,1)*POWER(1-O2309,3)+INDEX(Ci,$N2309,2)*3*O2309*POWER(1-O2309,2)+INDEX(Ci,$N2309,3)*3*POWER(O2309,2)*(1-O2309)+INDEX(Ci,$N2309,4)*POWER(O2309,3))</f>
        <v>982.69921302161424</v>
      </c>
      <c r="Q2309" s="3">
        <f>MAX(0,MIN(P2309-V2309+W2309,'Power Curve'!$C$39))</f>
        <v>976.58408559099576</v>
      </c>
      <c r="R2309" s="3">
        <f t="shared" si="688"/>
        <v>828.71997642517135</v>
      </c>
      <c r="S2309" s="3">
        <f t="shared" si="689"/>
        <v>147.8641091658244</v>
      </c>
      <c r="T2309" s="3">
        <f t="shared" si="690"/>
        <v>147.8641091658244</v>
      </c>
      <c r="V2309" s="37">
        <f t="array" ref="V2309">SUM(_xlfn.NORM.DIST($AD$3:$AD$1003,$L2309,$AA2309,FALSE)*WindSpeedStep*$AE$3:$AE$1003)/AG2309</f>
        <v>982.78672858766106</v>
      </c>
      <c r="W2309" s="37">
        <f t="array" ref="W2309">SUM(_xlfn.NORM.DIST($AD$3:$AD$1003,$L2309,$AB2309,FALSE)*WindSpeedStep*$AE$3:$AE$1003)/AH2309</f>
        <v>976.67160115704257</v>
      </c>
      <c r="Y2309" s="1">
        <f t="shared" si="691"/>
        <v>8</v>
      </c>
      <c r="Z2309" s="99">
        <f>IF(L2309&lt;'Power Curve'!$P$28,'Power Curve'!$Q$28,IF(L2309&gt;'Power Curve'!$P$29,'Power Curve'!$Q$29,INDEX(ReferenceTurbulence,Y2309)+(L2309-INDEX(ReferenceTurbulenceWindSpeed,Y2309))*(INDEX(ReferenceTurbulence,Y2309+1)-INDEX(ReferenceTurbulence,Y2309))/(INDEX(ReferenceTurbulenceWindSpeed,Y2309+1)-INDEX(ReferenceTurbulenceWindSpeed,Y2309))))</f>
        <v>0.11977832708627055</v>
      </c>
      <c r="AA2309" s="100">
        <f t="shared" si="697"/>
        <v>0.99910087901782441</v>
      </c>
      <c r="AB2309" s="29">
        <f t="shared" si="698"/>
        <v>0.88377521642384793</v>
      </c>
      <c r="AG2309" s="40">
        <f t="array" ref="AG2309">SUM(_xlfn.NORM.DIST($AD$3:$AD$1003,$F2309,$AA2309,FALSE)*WindSpeedStep)</f>
        <v>1.0000000000000038</v>
      </c>
      <c r="AH2309" s="40">
        <f t="array" ref="AH2309">SUM(_xlfn.NORM.DIST($AD$3:$AD$1003,$F2309,$AB2309,FALSE)*WindSpeedStep)</f>
        <v>1.000000000000004</v>
      </c>
      <c r="AJ2309" s="47">
        <f t="shared" si="692"/>
        <v>8</v>
      </c>
      <c r="AK2309" s="83" t="b">
        <f>COUNTIF('Power Curve'!$D$2:$D$31,AJ2309)&gt;0</f>
        <v>1</v>
      </c>
      <c r="AL2309" s="83" t="b">
        <f t="shared" si="693"/>
        <v>0</v>
      </c>
      <c r="AM2309" s="83" t="b">
        <f t="shared" si="699"/>
        <v>1</v>
      </c>
      <c r="AN2309" s="47" t="str">
        <f t="shared" si="694"/>
        <v>Inner</v>
      </c>
      <c r="AO2309" s="48" t="str">
        <f t="shared" si="695"/>
        <v>0.6-0.7</v>
      </c>
      <c r="AP2309" s="49" t="str">
        <f t="shared" si="700"/>
        <v>11-12</v>
      </c>
      <c r="AQ2309" s="49" t="str">
        <f t="shared" si="701"/>
        <v>Mar</v>
      </c>
      <c r="AR2309" s="48" t="str">
        <f t="shared" si="702"/>
        <v>205-215</v>
      </c>
      <c r="AS2309" s="49" t="str">
        <f t="shared" si="696"/>
        <v>Inner-TI</v>
      </c>
    </row>
    <row r="2310" spans="5:45" x14ac:dyDescent="0.3">
      <c r="E2310" s="15">
        <v>40988.472222222219</v>
      </c>
      <c r="F2310" s="21">
        <v>8.1199999999999992</v>
      </c>
      <c r="G2310" s="21">
        <v>737.63998317718483</v>
      </c>
      <c r="H2310" s="42">
        <v>1.1978762972291706</v>
      </c>
      <c r="I2310" s="35">
        <v>207.8</v>
      </c>
      <c r="J2310" s="43">
        <v>0.10960591133004928</v>
      </c>
      <c r="K2310" s="44">
        <v>0.27906335055279913</v>
      </c>
      <c r="L2310" s="26">
        <f t="shared" si="684"/>
        <v>8.0596216875016911</v>
      </c>
      <c r="M2310" s="26">
        <f t="shared" si="685"/>
        <v>0.60369048874745945</v>
      </c>
      <c r="N2310" s="96">
        <f t="shared" si="686"/>
        <v>9</v>
      </c>
      <c r="O2310" s="26">
        <f t="shared" si="687"/>
        <v>5.0912987111377726E-2</v>
      </c>
      <c r="P2310" s="3">
        <f>IF(L2310&gt;'Power Curve'!$C$37,0,INDEX(Ci,$N2310,1)*POWER(1-O2310,3)+INDEX(Ci,$N2310,2)*3*O2310*POWER(1-O2310,2)+INDEX(Ci,$N2310,3)*3*POWER(O2310,2)*(1-O2310)+INDEX(Ci,$N2310,4)*POWER(O2310,3))</f>
        <v>896.02794410013894</v>
      </c>
      <c r="Q2310" s="3">
        <f>MAX(0,MIN(P2310-V2310+W2310,'Power Curve'!$C$39))</f>
        <v>891.69298642218723</v>
      </c>
      <c r="R2310" s="3">
        <f t="shared" si="688"/>
        <v>737.63998317718483</v>
      </c>
      <c r="S2310" s="3">
        <f t="shared" si="689"/>
        <v>154.0530032450024</v>
      </c>
      <c r="T2310" s="3">
        <f t="shared" si="690"/>
        <v>154.0530032450024</v>
      </c>
      <c r="V2310" s="37">
        <f t="array" ref="V2310">SUM(_xlfn.NORM.DIST($AD$3:$AD$1003,$L2310,$AA2310,FALSE)*WindSpeedStep*$AE$3:$AE$1003)/AG2310</f>
        <v>892.33756620887823</v>
      </c>
      <c r="W2310" s="37">
        <f t="array" ref="W2310">SUM(_xlfn.NORM.DIST($AD$3:$AD$1003,$L2310,$AB2310,FALSE)*WindSpeedStep*$AE$3:$AE$1003)/AH2310</f>
        <v>888.00260853092652</v>
      </c>
      <c r="Y2310" s="1">
        <f t="shared" si="691"/>
        <v>8</v>
      </c>
      <c r="Z2310" s="99">
        <f>IF(L2310&lt;'Power Curve'!$P$28,'Power Curve'!$Q$28,IF(L2310&gt;'Power Curve'!$P$29,'Power Curve'!$Q$29,INDEX(ReferenceTurbulence,Y2310)+(L2310-INDEX(ReferenceTurbulenceWindSpeed,Y2310))*(INDEX(ReferenceTurbulence,Y2310+1)-INDEX(ReferenceTurbulence,Y2310))/(INDEX(ReferenceTurbulenceWindSpeed,Y2310+1)-INDEX(ReferenceTurbulenceWindSpeed,Y2310))))</f>
        <v>0.11945478639815583</v>
      </c>
      <c r="AA2310" s="100">
        <f t="shared" si="697"/>
        <v>0.96276038713045875</v>
      </c>
      <c r="AB2310" s="29">
        <f t="shared" si="698"/>
        <v>0.88338218003405244</v>
      </c>
      <c r="AG2310" s="40">
        <f t="array" ref="AG2310">SUM(_xlfn.NORM.DIST($AD$3:$AD$1003,$F2310,$AA2310,FALSE)*WindSpeedStep)</f>
        <v>1.0000000000000042</v>
      </c>
      <c r="AH2310" s="40">
        <f t="array" ref="AH2310">SUM(_xlfn.NORM.DIST($AD$3:$AD$1003,$F2310,$AB2310,FALSE)*WindSpeedStep)</f>
        <v>1.0000000000000033</v>
      </c>
      <c r="AJ2310" s="47">
        <f t="shared" si="692"/>
        <v>8</v>
      </c>
      <c r="AK2310" s="83" t="b">
        <f>COUNTIF('Power Curve'!$D$2:$D$31,AJ2310)&gt;0</f>
        <v>1</v>
      </c>
      <c r="AL2310" s="83" t="b">
        <f t="shared" si="693"/>
        <v>0</v>
      </c>
      <c r="AM2310" s="83" t="b">
        <f t="shared" si="699"/>
        <v>1</v>
      </c>
      <c r="AN2310" s="47" t="str">
        <f t="shared" si="694"/>
        <v>Inner</v>
      </c>
      <c r="AO2310" s="48" t="str">
        <f t="shared" si="695"/>
        <v>0.6-0.7</v>
      </c>
      <c r="AP2310" s="49" t="str">
        <f t="shared" si="700"/>
        <v>11-12</v>
      </c>
      <c r="AQ2310" s="49" t="str">
        <f t="shared" si="701"/>
        <v>Mar</v>
      </c>
      <c r="AR2310" s="48" t="str">
        <f t="shared" si="702"/>
        <v>205-215</v>
      </c>
      <c r="AS2310" s="49" t="str">
        <f t="shared" si="696"/>
        <v>Inner-TI</v>
      </c>
    </row>
    <row r="2311" spans="5:45" x14ac:dyDescent="0.3">
      <c r="E2311" s="15">
        <v>40988.493055555555</v>
      </c>
      <c r="F2311" s="21">
        <v>7.01</v>
      </c>
      <c r="G2311" s="21">
        <v>419.09999847412109</v>
      </c>
      <c r="H2311" s="42">
        <v>1.1927774642544713</v>
      </c>
      <c r="I2311" s="35">
        <v>209.3</v>
      </c>
      <c r="J2311" s="43">
        <v>0.11554921540656206</v>
      </c>
      <c r="K2311" s="44">
        <v>0.1564163099719823</v>
      </c>
      <c r="L2311" s="26">
        <f t="shared" si="684"/>
        <v>6.9479891267343392</v>
      </c>
      <c r="M2311" s="26">
        <f t="shared" si="685"/>
        <v>0.43188409304469005</v>
      </c>
      <c r="N2311" s="96">
        <f t="shared" si="686"/>
        <v>7</v>
      </c>
      <c r="O2311" s="26">
        <f t="shared" si="687"/>
        <v>0.93175315337953046</v>
      </c>
      <c r="P2311" s="3">
        <f>IF(L2311&gt;'Power Curve'!$C$37,0,INDEX(Ci,$N2311,1)*POWER(1-O2311,3)+INDEX(Ci,$N2311,2)*3*O2311*POWER(1-O2311,2)+INDEX(Ci,$N2311,3)*3*POWER(O2311,2)*(1-O2311)+INDEX(Ci,$N2311,4)*POWER(O2311,3))</f>
        <v>583.0929436706939</v>
      </c>
      <c r="Q2311" s="3">
        <f>MAX(0,MIN(P2311-V2311+W2311,'Power Curve'!$C$39))</f>
        <v>581.78963331621617</v>
      </c>
      <c r="R2311" s="3">
        <f t="shared" si="688"/>
        <v>419.09999847412109</v>
      </c>
      <c r="S2311" s="3">
        <f t="shared" si="689"/>
        <v>162.68963484209507</v>
      </c>
      <c r="T2311" s="3">
        <f t="shared" si="690"/>
        <v>162.68963484209507</v>
      </c>
      <c r="V2311" s="37">
        <f t="array" ref="V2311">SUM(_xlfn.NORM.DIST($AD$3:$AD$1003,$L2311,$AA2311,FALSE)*WindSpeedStep*$AE$3:$AE$1003)/AG2311</f>
        <v>581.02344412970592</v>
      </c>
      <c r="W2311" s="37">
        <f t="array" ref="W2311">SUM(_xlfn.NORM.DIST($AD$3:$AD$1003,$L2311,$AB2311,FALSE)*WindSpeedStep*$AE$3:$AE$1003)/AH2311</f>
        <v>579.72013377522819</v>
      </c>
      <c r="Y2311" s="1">
        <f t="shared" si="691"/>
        <v>6</v>
      </c>
      <c r="Z2311" s="99">
        <f>IF(L2311&lt;'Power Curve'!$P$28,'Power Curve'!$Q$28,IF(L2311&gt;'Power Curve'!$P$29,'Power Curve'!$Q$29,INDEX(ReferenceTurbulence,Y2311)+(L2311-INDEX(ReferenceTurbulenceWindSpeed,Y2311))*(INDEX(ReferenceTurbulence,Y2311+1)-INDEX(ReferenceTurbulence,Y2311))/(INDEX(ReferenceTurbulenceWindSpeed,Y2311+1)-INDEX(ReferenceTurbulenceWindSpeed,Y2311))))</f>
        <v>0.11980419787682831</v>
      </c>
      <c r="AA2311" s="100">
        <f t="shared" si="697"/>
        <v>0.83239826418533225</v>
      </c>
      <c r="AB2311" s="29">
        <f t="shared" si="698"/>
        <v>0.80283469224747717</v>
      </c>
      <c r="AG2311" s="40">
        <f t="array" ref="AG2311">SUM(_xlfn.NORM.DIST($AD$3:$AD$1003,$F2311,$AA2311,FALSE)*WindSpeedStep)</f>
        <v>1.0000000000000038</v>
      </c>
      <c r="AH2311" s="40">
        <f t="array" ref="AH2311">SUM(_xlfn.NORM.DIST($AD$3:$AD$1003,$F2311,$AB2311,FALSE)*WindSpeedStep)</f>
        <v>1.0000000000000031</v>
      </c>
      <c r="AJ2311" s="47">
        <f t="shared" si="692"/>
        <v>7</v>
      </c>
      <c r="AK2311" s="83" t="b">
        <f>COUNTIF('Power Curve'!$D$2:$D$31,AJ2311)&gt;0</f>
        <v>1</v>
      </c>
      <c r="AL2311" s="83" t="b">
        <f t="shared" si="693"/>
        <v>0</v>
      </c>
      <c r="AM2311" s="83" t="b">
        <f t="shared" si="699"/>
        <v>1</v>
      </c>
      <c r="AN2311" s="47" t="str">
        <f t="shared" si="694"/>
        <v>Inner</v>
      </c>
      <c r="AO2311" s="48" t="str">
        <f t="shared" si="695"/>
        <v>0.4-0.5</v>
      </c>
      <c r="AP2311" s="49" t="str">
        <f t="shared" si="700"/>
        <v>11-12</v>
      </c>
      <c r="AQ2311" s="49" t="str">
        <f t="shared" si="701"/>
        <v>Mar</v>
      </c>
      <c r="AR2311" s="48" t="str">
        <f t="shared" si="702"/>
        <v>205-215</v>
      </c>
      <c r="AS2311" s="49" t="str">
        <f t="shared" si="696"/>
        <v>Inner-TI</v>
      </c>
    </row>
    <row r="2312" spans="5:45" x14ac:dyDescent="0.3">
      <c r="E2312" s="15">
        <v>40988.611111111109</v>
      </c>
      <c r="F2312" s="21">
        <v>7.7</v>
      </c>
      <c r="G2312" s="21">
        <v>629.49999046325684</v>
      </c>
      <c r="H2312" s="42">
        <v>1.1783957345873399</v>
      </c>
      <c r="I2312" s="35">
        <v>272.2</v>
      </c>
      <c r="J2312" s="43">
        <v>0.19870129870129871</v>
      </c>
      <c r="K2312" s="44">
        <v>0.15924282314892277</v>
      </c>
      <c r="L2312" s="26">
        <f t="shared" si="684"/>
        <v>7.6010878080844879</v>
      </c>
      <c r="M2312" s="26">
        <f t="shared" si="685"/>
        <v>0.53282259956301758</v>
      </c>
      <c r="N2312" s="96">
        <f t="shared" si="686"/>
        <v>8</v>
      </c>
      <c r="O2312" s="26">
        <f t="shared" si="687"/>
        <v>0.58976040355999115</v>
      </c>
      <c r="P2312" s="3">
        <f>IF(L2312&gt;'Power Curve'!$C$37,0,INDEX(Ci,$N2312,1)*POWER(1-O2312,3)+INDEX(Ci,$N2312,2)*3*O2312*POWER(1-O2312,2)+INDEX(Ci,$N2312,3)*3*POWER(O2312,2)*(1-O2312)+INDEX(Ci,$N2312,4)*POWER(O2312,3))</f>
        <v>760.82022557319647</v>
      </c>
      <c r="Q2312" s="3">
        <f>MAX(0,MIN(P2312-V2312+W2312,'Power Curve'!$C$39))</f>
        <v>797.48313721002194</v>
      </c>
      <c r="R2312" s="3">
        <f t="shared" si="688"/>
        <v>629.49999046325684</v>
      </c>
      <c r="S2312" s="3">
        <f t="shared" si="689"/>
        <v>167.9831467467651</v>
      </c>
      <c r="T2312" s="3">
        <f t="shared" si="690"/>
        <v>167.9831467467651</v>
      </c>
      <c r="V2312" s="37">
        <f t="array" ref="V2312">SUM(_xlfn.NORM.DIST($AD$3:$AD$1003,$L2312,$AA2312,FALSE)*WindSpeedStep*$AE$3:$AE$1003)/AG2312</f>
        <v>755.09947823766311</v>
      </c>
      <c r="W2312" s="37">
        <f t="array" ref="W2312">SUM(_xlfn.NORM.DIST($AD$3:$AD$1003,$L2312,$AB2312,FALSE)*WindSpeedStep*$AE$3:$AE$1003)/AH2312</f>
        <v>791.76238987448858</v>
      </c>
      <c r="Y2312" s="1">
        <f t="shared" si="691"/>
        <v>7</v>
      </c>
      <c r="Z2312" s="99">
        <f>IF(L2312&lt;'Power Curve'!$P$28,'Power Curve'!$Q$28,IF(L2312&gt;'Power Curve'!$P$29,'Power Curve'!$Q$29,INDEX(ReferenceTurbulence,Y2312)+(L2312-INDEX(ReferenceTurbulenceWindSpeed,Y2312))*(INDEX(ReferenceTurbulence,Y2312+1)-INDEX(ReferenceTurbulence,Y2312))/(INDEX(ReferenceTurbulenceWindSpeed,Y2312+1)-INDEX(ReferenceTurbulenceWindSpeed,Y2312))))</f>
        <v>0.11950947893745278</v>
      </c>
      <c r="AA2312" s="100">
        <f t="shared" si="697"/>
        <v>0.90840204330200225</v>
      </c>
      <c r="AB2312" s="29">
        <f t="shared" si="698"/>
        <v>1.5103460190089957</v>
      </c>
      <c r="AG2312" s="40">
        <f t="array" ref="AG2312">SUM(_xlfn.NORM.DIST($AD$3:$AD$1003,$F2312,$AA2312,FALSE)*WindSpeedStep)</f>
        <v>1.0000000000000036</v>
      </c>
      <c r="AH2312" s="40">
        <f t="array" ref="AH2312">SUM(_xlfn.NORM.DIST($AD$3:$AD$1003,$F2312,$AB2312,FALSE)*WindSpeedStep)</f>
        <v>0.99999985682105663</v>
      </c>
      <c r="AJ2312" s="47">
        <f t="shared" si="692"/>
        <v>8</v>
      </c>
      <c r="AK2312" s="83" t="b">
        <f>COUNTIF('Power Curve'!$D$2:$D$31,AJ2312)&gt;0</f>
        <v>1</v>
      </c>
      <c r="AL2312" s="83" t="b">
        <f t="shared" si="693"/>
        <v>0</v>
      </c>
      <c r="AM2312" s="83" t="b">
        <f t="shared" si="699"/>
        <v>1</v>
      </c>
      <c r="AN2312" s="47" t="str">
        <f t="shared" si="694"/>
        <v>Outer</v>
      </c>
      <c r="AO2312" s="48" t="str">
        <f t="shared" si="695"/>
        <v>0.5-0.6</v>
      </c>
      <c r="AP2312" s="49" t="str">
        <f t="shared" si="700"/>
        <v>14-15</v>
      </c>
      <c r="AQ2312" s="49" t="str">
        <f t="shared" si="701"/>
        <v>Mar</v>
      </c>
      <c r="AR2312" s="48" t="str">
        <f t="shared" si="702"/>
        <v>265-275</v>
      </c>
      <c r="AS2312" s="49" t="str">
        <f t="shared" si="696"/>
        <v>HWS-HTI</v>
      </c>
    </row>
    <row r="2313" spans="5:45" x14ac:dyDescent="0.3">
      <c r="E2313" s="15">
        <v>40988.618055555555</v>
      </c>
      <c r="F2313" s="21">
        <v>5.81</v>
      </c>
      <c r="G2313" s="21">
        <v>243.8000106811522</v>
      </c>
      <c r="H2313" s="42">
        <v>1.1802579660589954</v>
      </c>
      <c r="I2313" s="35">
        <v>274.89999999999998</v>
      </c>
      <c r="J2313" s="43">
        <v>0.24440619621342513</v>
      </c>
      <c r="K2313" s="44">
        <v>0.12028159440687992</v>
      </c>
      <c r="L2313" s="26">
        <f t="shared" si="684"/>
        <v>5.7383858854536669</v>
      </c>
      <c r="M2313" s="26">
        <f t="shared" si="685"/>
        <v>0.24493601285228844</v>
      </c>
      <c r="N2313" s="96">
        <f t="shared" si="686"/>
        <v>6</v>
      </c>
      <c r="O2313" s="26">
        <f t="shared" si="687"/>
        <v>0.70794558614890468</v>
      </c>
      <c r="P2313" s="3">
        <f>IF(L2313&gt;'Power Curve'!$C$37,0,INDEX(Ci,$N2313,1)*POWER(1-O2313,3)+INDEX(Ci,$N2313,2)*3*O2313*POWER(1-O2313,2)+INDEX(Ci,$N2313,3)*3*POWER(O2313,2)*(1-O2313)+INDEX(Ci,$N2313,4)*POWER(O2313,3))</f>
        <v>318.28787027471003</v>
      </c>
      <c r="Q2313" s="3">
        <f>MAX(0,MIN(P2313-V2313+W2313,'Power Curve'!$C$39))</f>
        <v>348.47706702058082</v>
      </c>
      <c r="R2313" s="3">
        <f t="shared" si="688"/>
        <v>243.8000106811522</v>
      </c>
      <c r="S2313" s="3">
        <f t="shared" si="689"/>
        <v>104.67705633942862</v>
      </c>
      <c r="T2313" s="3">
        <f t="shared" si="690"/>
        <v>104.67705633942862</v>
      </c>
      <c r="V2313" s="37">
        <f t="array" ref="V2313">SUM(_xlfn.NORM.DIST($AD$3:$AD$1003,$L2313,$AA2313,FALSE)*WindSpeedStep*$AE$3:$AE$1003)/AG2313</f>
        <v>319.67374810873241</v>
      </c>
      <c r="W2313" s="37">
        <f t="array" ref="W2313">SUM(_xlfn.NORM.DIST($AD$3:$AD$1003,$L2313,$AB2313,FALSE)*WindSpeedStep*$AE$3:$AE$1003)/AH2313</f>
        <v>349.8629448546032</v>
      </c>
      <c r="Y2313" s="1">
        <f t="shared" si="691"/>
        <v>5</v>
      </c>
      <c r="Z2313" s="99">
        <f>IF(L2313&lt;'Power Curve'!$P$28,'Power Curve'!$Q$28,IF(L2313&gt;'Power Curve'!$P$29,'Power Curve'!$Q$29,INDEX(ReferenceTurbulence,Y2313)+(L2313-INDEX(ReferenceTurbulenceWindSpeed,Y2313))*(INDEX(ReferenceTurbulence,Y2313+1)-INDEX(ReferenceTurbulence,Y2313))/(INDEX(ReferenceTurbulenceWindSpeed,Y2313+1)-INDEX(ReferenceTurbulenceWindSpeed,Y2313))))</f>
        <v>0.12048582502467074</v>
      </c>
      <c r="AA2313" s="100">
        <f t="shared" si="697"/>
        <v>0.69139415771881074</v>
      </c>
      <c r="AB2313" s="29">
        <f t="shared" si="698"/>
        <v>1.4024970666685381</v>
      </c>
      <c r="AG2313" s="40">
        <f t="array" ref="AG2313">SUM(_xlfn.NORM.DIST($AD$3:$AD$1003,$F2313,$AA2313,FALSE)*WindSpeedStep)</f>
        <v>1.0000000000000042</v>
      </c>
      <c r="AH2313" s="40">
        <f t="array" ref="AH2313">SUM(_xlfn.NORM.DIST($AD$3:$AD$1003,$F2313,$AB2313,FALSE)*WindSpeedStep)</f>
        <v>0.99998536975324848</v>
      </c>
      <c r="AJ2313" s="47">
        <f t="shared" si="692"/>
        <v>6</v>
      </c>
      <c r="AK2313" s="83" t="b">
        <f>COUNTIF('Power Curve'!$D$2:$D$31,AJ2313)&gt;0</f>
        <v>1</v>
      </c>
      <c r="AL2313" s="83" t="b">
        <f t="shared" si="693"/>
        <v>0</v>
      </c>
      <c r="AM2313" s="83" t="b">
        <f t="shared" si="699"/>
        <v>1</v>
      </c>
      <c r="AN2313" s="47" t="str">
        <f t="shared" si="694"/>
        <v>Outer</v>
      </c>
      <c r="AO2313" s="48" t="str">
        <f t="shared" si="695"/>
        <v>0.2-0.3</v>
      </c>
      <c r="AP2313" s="49" t="str">
        <f t="shared" si="700"/>
        <v>14-15</v>
      </c>
      <c r="AQ2313" s="49" t="str">
        <f t="shared" si="701"/>
        <v>Mar</v>
      </c>
      <c r="AR2313" s="48" t="str">
        <f t="shared" si="702"/>
        <v>265-275</v>
      </c>
      <c r="AS2313" s="49" t="str">
        <f t="shared" si="696"/>
        <v>LWS-HTI</v>
      </c>
    </row>
    <row r="2314" spans="5:45" x14ac:dyDescent="0.3">
      <c r="E2314" s="15">
        <v>40988.625</v>
      </c>
      <c r="F2314" s="21">
        <v>4.3899999999999997</v>
      </c>
      <c r="G2314" s="21">
        <v>104.69000434875451</v>
      </c>
      <c r="H2314" s="42">
        <v>1.1797853128146247</v>
      </c>
      <c r="I2314" s="35">
        <v>265.89999999999998</v>
      </c>
      <c r="J2314" s="43">
        <v>0.25968109339407747</v>
      </c>
      <c r="K2314" s="44">
        <v>0.13155595269804263</v>
      </c>
      <c r="L2314" s="26">
        <f t="shared" si="684"/>
        <v>4.3353099494178071</v>
      </c>
      <c r="M2314" s="26">
        <f t="shared" si="685"/>
        <v>2.8086104010818083E-2</v>
      </c>
      <c r="N2314" s="96">
        <f t="shared" si="686"/>
        <v>5</v>
      </c>
      <c r="O2314" s="26">
        <f t="shared" si="687"/>
        <v>0.20779824598643332</v>
      </c>
      <c r="P2314" s="3">
        <f>IF(L2314&gt;'Power Curve'!$C$37,0,INDEX(Ci,$N2314,1)*POWER(1-O2314,3)+INDEX(Ci,$N2314,2)*3*O2314*POWER(1-O2314,2)+INDEX(Ci,$N2314,3)*3*POWER(O2314,2)*(1-O2314)+INDEX(Ci,$N2314,4)*POWER(O2314,3))</f>
        <v>97.337232446648486</v>
      </c>
      <c r="Q2314" s="3">
        <f>MAX(0,MIN(P2314-V2314+W2314,'Power Curve'!$C$39))</f>
        <v>142.00431535682219</v>
      </c>
      <c r="R2314" s="3">
        <f t="shared" si="688"/>
        <v>104.69000434875451</v>
      </c>
      <c r="S2314" s="3">
        <f t="shared" si="689"/>
        <v>37.314311008067676</v>
      </c>
      <c r="T2314" s="3">
        <f t="shared" si="690"/>
        <v>37.314311008067676</v>
      </c>
      <c r="V2314" s="37">
        <f t="array" ref="V2314">SUM(_xlfn.NORM.DIST($AD$3:$AD$1003,$L2314,$AA2314,FALSE)*WindSpeedStep*$AE$3:$AE$1003)/AG2314</f>
        <v>70.521642477897643</v>
      </c>
      <c r="W2314" s="37">
        <f t="array" ref="W2314">SUM(_xlfn.NORM.DIST($AD$3:$AD$1003,$L2314,$AB2314,FALSE)*WindSpeedStep*$AE$3:$AE$1003)/AH2314</f>
        <v>115.18872538807136</v>
      </c>
      <c r="Y2314" s="1">
        <f t="shared" si="691"/>
        <v>4</v>
      </c>
      <c r="Z2314" s="99">
        <f>IF(L2314&lt;'Power Curve'!$P$28,'Power Curve'!$Q$28,IF(L2314&gt;'Power Curve'!$P$29,'Power Curve'!$Q$29,INDEX(ReferenceTurbulence,Y2314)+(L2314-INDEX(ReferenceTurbulenceWindSpeed,Y2314))*(INDEX(ReferenceTurbulence,Y2314+1)-INDEX(ReferenceTurbulence,Y2314))/(INDEX(ReferenceTurbulenceWindSpeed,Y2314+1)-INDEX(ReferenceTurbulenceWindSpeed,Y2314))))</f>
        <v>0.11726508910953769</v>
      </c>
      <c r="AA2314" s="100">
        <f t="shared" si="697"/>
        <v>0.50838050753594444</v>
      </c>
      <c r="AB2314" s="29">
        <f t="shared" si="698"/>
        <v>1.1257980278670388</v>
      </c>
      <c r="AG2314" s="40">
        <f t="array" ref="AG2314">SUM(_xlfn.NORM.DIST($AD$3:$AD$1003,$F2314,$AA2314,FALSE)*WindSpeedStep)</f>
        <v>1.0000000000000027</v>
      </c>
      <c r="AH2314" s="40">
        <f t="array" ref="AH2314">SUM(_xlfn.NORM.DIST($AD$3:$AD$1003,$F2314,$AB2314,FALSE)*WindSpeedStep)</f>
        <v>0.99996012750466834</v>
      </c>
      <c r="AJ2314" s="47">
        <f t="shared" si="692"/>
        <v>4</v>
      </c>
      <c r="AK2314" s="83" t="b">
        <f>COUNTIF('Power Curve'!$D$2:$D$31,AJ2314)&gt;0</f>
        <v>1</v>
      </c>
      <c r="AL2314" s="83" t="b">
        <f t="shared" si="693"/>
        <v>0</v>
      </c>
      <c r="AM2314" s="83" t="b">
        <f t="shared" si="699"/>
        <v>1</v>
      </c>
      <c r="AN2314" s="47" t="str">
        <f t="shared" si="694"/>
        <v>Outer</v>
      </c>
      <c r="AO2314" s="48" t="str">
        <f t="shared" si="695"/>
        <v>0.0-0.1</v>
      </c>
      <c r="AP2314" s="49" t="str">
        <f t="shared" si="700"/>
        <v>15-16</v>
      </c>
      <c r="AQ2314" s="49" t="str">
        <f t="shared" si="701"/>
        <v>Mar</v>
      </c>
      <c r="AR2314" s="48" t="str">
        <f t="shared" si="702"/>
        <v>265-275</v>
      </c>
      <c r="AS2314" s="49" t="str">
        <f t="shared" si="696"/>
        <v>LWS-HTI</v>
      </c>
    </row>
    <row r="2315" spans="5:45" x14ac:dyDescent="0.3">
      <c r="E2315" s="15">
        <v>40988.645833333336</v>
      </c>
      <c r="F2315" s="21">
        <v>5.53</v>
      </c>
      <c r="G2315" s="21">
        <v>305.20998764038097</v>
      </c>
      <c r="H2315" s="42">
        <v>1.17944180256695</v>
      </c>
      <c r="I2315" s="35">
        <v>269.5</v>
      </c>
      <c r="J2315" s="43">
        <v>0.15370705244122965</v>
      </c>
      <c r="K2315" s="44">
        <v>0.13941455698003891</v>
      </c>
      <c r="L2315" s="26">
        <f t="shared" si="684"/>
        <v>5.4605779009983966</v>
      </c>
      <c r="M2315" s="26">
        <f t="shared" si="685"/>
        <v>0.20199989331854259</v>
      </c>
      <c r="N2315" s="96">
        <f t="shared" si="686"/>
        <v>6</v>
      </c>
      <c r="O2315" s="26">
        <f t="shared" si="687"/>
        <v>0.43104943616701591</v>
      </c>
      <c r="P2315" s="3">
        <f>IF(L2315&gt;'Power Curve'!$C$37,0,INDEX(Ci,$N2315,1)*POWER(1-O2315,3)+INDEX(Ci,$N2315,2)*3*O2315*POWER(1-O2315,2)+INDEX(Ci,$N2315,3)*3*POWER(O2315,2)*(1-O2315)+INDEX(Ci,$N2315,4)*POWER(O2315,3))</f>
        <v>275.7782056421662</v>
      </c>
      <c r="Q2315" s="3">
        <f>MAX(0,MIN(P2315-V2315+W2315,'Power Curve'!$C$39))</f>
        <v>278.63673160082379</v>
      </c>
      <c r="R2315" s="3">
        <f t="shared" si="688"/>
        <v>305.20998764038097</v>
      </c>
      <c r="S2315" s="3">
        <f t="shared" si="689"/>
        <v>-26.57325603955718</v>
      </c>
      <c r="T2315" s="3">
        <f t="shared" si="690"/>
        <v>26.57325603955718</v>
      </c>
      <c r="V2315" s="37">
        <f t="array" ref="V2315">SUM(_xlfn.NORM.DIST($AD$3:$AD$1003,$L2315,$AA2315,FALSE)*WindSpeedStep*$AE$3:$AE$1003)/AG2315</f>
        <v>268.45883596534378</v>
      </c>
      <c r="W2315" s="37">
        <f t="array" ref="W2315">SUM(_xlfn.NORM.DIST($AD$3:$AD$1003,$L2315,$AB2315,FALSE)*WindSpeedStep*$AE$3:$AE$1003)/AH2315</f>
        <v>271.31736192400137</v>
      </c>
      <c r="Y2315" s="1">
        <f t="shared" si="691"/>
        <v>5</v>
      </c>
      <c r="Z2315" s="99">
        <f>IF(L2315&lt;'Power Curve'!$P$28,'Power Curve'!$Q$28,IF(L2315&gt;'Power Curve'!$P$29,'Power Curve'!$Q$29,INDEX(ReferenceTurbulence,Y2315)+(L2315-INDEX(ReferenceTurbulenceWindSpeed,Y2315))*(INDEX(ReferenceTurbulence,Y2315+1)-INDEX(ReferenceTurbulence,Y2315))/(INDEX(ReferenceTurbulenceWindSpeed,Y2315+1)-INDEX(ReferenceTurbulenceWindSpeed,Y2315))))</f>
        <v>0.11942384827072434</v>
      </c>
      <c r="AA2315" s="100">
        <f t="shared" si="697"/>
        <v>0.6521232267193029</v>
      </c>
      <c r="AB2315" s="29">
        <f t="shared" si="698"/>
        <v>0.8393293337881802</v>
      </c>
      <c r="AG2315" s="40">
        <f t="array" ref="AG2315">SUM(_xlfn.NORM.DIST($AD$3:$AD$1003,$F2315,$AA2315,FALSE)*WindSpeedStep)</f>
        <v>1.000000000000004</v>
      </c>
      <c r="AH2315" s="40">
        <f t="array" ref="AH2315">SUM(_xlfn.NORM.DIST($AD$3:$AD$1003,$F2315,$AB2315,FALSE)*WindSpeedStep)</f>
        <v>0.99999999998555389</v>
      </c>
      <c r="AJ2315" s="47">
        <f t="shared" si="692"/>
        <v>5</v>
      </c>
      <c r="AK2315" s="83" t="b">
        <f>COUNTIF('Power Curve'!$D$2:$D$31,AJ2315)&gt;0</f>
        <v>1</v>
      </c>
      <c r="AL2315" s="83" t="b">
        <f t="shared" si="693"/>
        <v>0</v>
      </c>
      <c r="AM2315" s="83" t="b">
        <f t="shared" si="699"/>
        <v>1</v>
      </c>
      <c r="AN2315" s="47" t="str">
        <f t="shared" si="694"/>
        <v>Outer</v>
      </c>
      <c r="AO2315" s="48" t="str">
        <f t="shared" si="695"/>
        <v>0.2-0.3</v>
      </c>
      <c r="AP2315" s="49" t="str">
        <f t="shared" si="700"/>
        <v>15-16</v>
      </c>
      <c r="AQ2315" s="49" t="str">
        <f t="shared" si="701"/>
        <v>Mar</v>
      </c>
      <c r="AR2315" s="48" t="str">
        <f t="shared" si="702"/>
        <v>265-275</v>
      </c>
      <c r="AS2315" s="49" t="str">
        <f t="shared" si="696"/>
        <v>LWS-HTI</v>
      </c>
    </row>
    <row r="2316" spans="5:45" x14ac:dyDescent="0.3">
      <c r="E2316" s="15">
        <v>40988.652777777781</v>
      </c>
      <c r="F2316" s="21">
        <v>5.56</v>
      </c>
      <c r="G2316" s="21">
        <v>261.01998901367188</v>
      </c>
      <c r="H2316" s="42">
        <v>1.1806019514399808</v>
      </c>
      <c r="I2316" s="35">
        <v>272.89999999999998</v>
      </c>
      <c r="J2316" s="43">
        <v>0.1366906474820144</v>
      </c>
      <c r="K2316" s="44">
        <v>9.3224378086755294E-2</v>
      </c>
      <c r="L2316" s="26">
        <f t="shared" si="684"/>
        <v>5.4920008307912349</v>
      </c>
      <c r="M2316" s="26">
        <f t="shared" si="685"/>
        <v>0.2068564084123449</v>
      </c>
      <c r="N2316" s="96">
        <f t="shared" si="686"/>
        <v>6</v>
      </c>
      <c r="O2316" s="26">
        <f t="shared" si="687"/>
        <v>0.46236922813717457</v>
      </c>
      <c r="P2316" s="3">
        <f>IF(L2316&gt;'Power Curve'!$C$37,0,INDEX(Ci,$N2316,1)*POWER(1-O2316,3)+INDEX(Ci,$N2316,2)*3*O2316*POWER(1-O2316,2)+INDEX(Ci,$N2316,3)*3*POWER(O2316,2)*(1-O2316)+INDEX(Ci,$N2316,4)*POWER(O2316,3))</f>
        <v>280.43481930925412</v>
      </c>
      <c r="Q2316" s="3">
        <f>MAX(0,MIN(P2316-V2316+W2316,'Power Curve'!$C$39))</f>
        <v>281.50697456831091</v>
      </c>
      <c r="R2316" s="3">
        <f t="shared" si="688"/>
        <v>261.01998901367188</v>
      </c>
      <c r="S2316" s="3">
        <f t="shared" si="689"/>
        <v>20.486985554639034</v>
      </c>
      <c r="T2316" s="3">
        <f t="shared" si="690"/>
        <v>20.486985554639034</v>
      </c>
      <c r="V2316" s="37">
        <f t="array" ref="V2316">SUM(_xlfn.NORM.DIST($AD$3:$AD$1003,$L2316,$AA2316,FALSE)*WindSpeedStep*$AE$3:$AE$1003)/AG2316</f>
        <v>274.15910734250576</v>
      </c>
      <c r="W2316" s="37">
        <f t="array" ref="W2316">SUM(_xlfn.NORM.DIST($AD$3:$AD$1003,$L2316,$AB2316,FALSE)*WindSpeedStep*$AE$3:$AE$1003)/AH2316</f>
        <v>275.23126260156255</v>
      </c>
      <c r="Y2316" s="1">
        <f t="shared" si="691"/>
        <v>5</v>
      </c>
      <c r="Z2316" s="99">
        <f>IF(L2316&lt;'Power Curve'!$P$28,'Power Curve'!$Q$28,IF(L2316&gt;'Power Curve'!$P$29,'Power Curve'!$Q$29,INDEX(ReferenceTurbulence,Y2316)+(L2316-INDEX(ReferenceTurbulenceWindSpeed,Y2316))*(INDEX(ReferenceTurbulence,Y2316+1)-INDEX(ReferenceTurbulence,Y2316))/(INDEX(ReferenceTurbulenceWindSpeed,Y2316+1)-INDEX(ReferenceTurbulenceWindSpeed,Y2316))))</f>
        <v>0.11954396872387228</v>
      </c>
      <c r="AA2316" s="100">
        <f t="shared" si="697"/>
        <v>0.65653557554758801</v>
      </c>
      <c r="AB2316" s="29">
        <f t="shared" si="698"/>
        <v>0.75070514953261491</v>
      </c>
      <c r="AG2316" s="40">
        <f t="array" ref="AG2316">SUM(_xlfn.NORM.DIST($AD$3:$AD$1003,$F2316,$AA2316,FALSE)*WindSpeedStep)</f>
        <v>1.0000000000000033</v>
      </c>
      <c r="AH2316" s="40">
        <f t="array" ref="AH2316">SUM(_xlfn.NORM.DIST($AD$3:$AD$1003,$F2316,$AB2316,FALSE)*WindSpeedStep)</f>
        <v>0.99999999999996592</v>
      </c>
      <c r="AJ2316" s="47">
        <f t="shared" si="692"/>
        <v>5</v>
      </c>
      <c r="AK2316" s="83" t="b">
        <f>COUNTIF('Power Curve'!$D$2:$D$31,AJ2316)&gt;0</f>
        <v>1</v>
      </c>
      <c r="AL2316" s="83" t="b">
        <f t="shared" si="693"/>
        <v>0</v>
      </c>
      <c r="AM2316" s="83" t="b">
        <f t="shared" si="699"/>
        <v>1</v>
      </c>
      <c r="AN2316" s="47" t="str">
        <f t="shared" si="694"/>
        <v>Outer</v>
      </c>
      <c r="AO2316" s="48" t="str">
        <f t="shared" si="695"/>
        <v>0.2-0.3</v>
      </c>
      <c r="AP2316" s="49" t="str">
        <f t="shared" si="700"/>
        <v>15-16</v>
      </c>
      <c r="AQ2316" s="49" t="str">
        <f t="shared" si="701"/>
        <v>Mar</v>
      </c>
      <c r="AR2316" s="48" t="str">
        <f t="shared" si="702"/>
        <v>265-275</v>
      </c>
      <c r="AS2316" s="49" t="str">
        <f t="shared" si="696"/>
        <v>Inner-TI</v>
      </c>
    </row>
    <row r="2317" spans="5:45" x14ac:dyDescent="0.3">
      <c r="E2317" s="15">
        <v>40988.673611111109</v>
      </c>
      <c r="F2317" s="21">
        <v>5.44</v>
      </c>
      <c r="G2317" s="21">
        <v>189.91999435424771</v>
      </c>
      <c r="H2317" s="42">
        <v>1.1834198098471655</v>
      </c>
      <c r="I2317" s="35">
        <v>281.7</v>
      </c>
      <c r="J2317" s="43">
        <v>0.13602941176470587</v>
      </c>
      <c r="K2317" s="44">
        <v>0.34170133834417726</v>
      </c>
      <c r="L2317" s="26">
        <f t="shared" si="684"/>
        <v>5.3777401699278533</v>
      </c>
      <c r="M2317" s="26">
        <f t="shared" si="685"/>
        <v>0.18919705494756051</v>
      </c>
      <c r="N2317" s="96">
        <f t="shared" si="686"/>
        <v>6</v>
      </c>
      <c r="O2317" s="26">
        <f t="shared" si="687"/>
        <v>0.34848359900562342</v>
      </c>
      <c r="P2317" s="3">
        <f>IF(L2317&gt;'Power Curve'!$C$37,0,INDEX(Ci,$N2317,1)*POWER(1-O2317,3)+INDEX(Ci,$N2317,2)*3*O2317*POWER(1-O2317,2)+INDEX(Ci,$N2317,3)*3*POWER(O2317,2)*(1-O2317)+INDEX(Ci,$N2317,4)*POWER(O2317,3))</f>
        <v>263.58801159220337</v>
      </c>
      <c r="Q2317" s="3">
        <f>MAX(0,MIN(P2317-V2317+W2317,'Power Curve'!$C$39))</f>
        <v>264.37015925542516</v>
      </c>
      <c r="R2317" s="3">
        <f t="shared" si="688"/>
        <v>189.91999435424771</v>
      </c>
      <c r="S2317" s="3">
        <f t="shared" si="689"/>
        <v>74.450164901177459</v>
      </c>
      <c r="T2317" s="3">
        <f t="shared" si="690"/>
        <v>74.450164901177459</v>
      </c>
      <c r="V2317" s="37">
        <f t="array" ref="V2317">SUM(_xlfn.NORM.DIST($AD$3:$AD$1003,$L2317,$AA2317,FALSE)*WindSpeedStep*$AE$3:$AE$1003)/AG2317</f>
        <v>253.50442204909953</v>
      </c>
      <c r="W2317" s="37">
        <f t="array" ref="W2317">SUM(_xlfn.NORM.DIST($AD$3:$AD$1003,$L2317,$AB2317,FALSE)*WindSpeedStep*$AE$3:$AE$1003)/AH2317</f>
        <v>254.28656971232132</v>
      </c>
      <c r="Y2317" s="1">
        <f t="shared" si="691"/>
        <v>5</v>
      </c>
      <c r="Z2317" s="99">
        <f>IF(L2317&lt;'Power Curve'!$P$28,'Power Curve'!$Q$28,IF(L2317&gt;'Power Curve'!$P$29,'Power Curve'!$Q$29,INDEX(ReferenceTurbulence,Y2317)+(L2317-INDEX(ReferenceTurbulenceWindSpeed,Y2317))*(INDEX(ReferenceTurbulence,Y2317+1)-INDEX(ReferenceTurbulence,Y2317))/(INDEX(ReferenceTurbulenceWindSpeed,Y2317+1)-INDEX(ReferenceTurbulenceWindSpeed,Y2317))))</f>
        <v>0.11910718442494224</v>
      </c>
      <c r="AA2317" s="100">
        <f t="shared" si="697"/>
        <v>0.640527490209017</v>
      </c>
      <c r="AB2317" s="29">
        <f t="shared" si="698"/>
        <v>0.73153083193871526</v>
      </c>
      <c r="AG2317" s="40">
        <f t="array" ref="AG2317">SUM(_xlfn.NORM.DIST($AD$3:$AD$1003,$F2317,$AA2317,FALSE)*WindSpeedStep)</f>
        <v>1.0000000000000033</v>
      </c>
      <c r="AH2317" s="40">
        <f t="array" ref="AH2317">SUM(_xlfn.NORM.DIST($AD$3:$AD$1003,$F2317,$AB2317,FALSE)*WindSpeedStep)</f>
        <v>0.9999999999999738</v>
      </c>
      <c r="AJ2317" s="47">
        <f t="shared" si="692"/>
        <v>5</v>
      </c>
      <c r="AK2317" s="83" t="b">
        <f>COUNTIF('Power Curve'!$D$2:$D$31,AJ2317)&gt;0</f>
        <v>1</v>
      </c>
      <c r="AL2317" s="83" t="b">
        <f t="shared" si="693"/>
        <v>0</v>
      </c>
      <c r="AM2317" s="83" t="b">
        <f t="shared" si="699"/>
        <v>1</v>
      </c>
      <c r="AN2317" s="47" t="str">
        <f t="shared" si="694"/>
        <v>Outer</v>
      </c>
      <c r="AO2317" s="48" t="str">
        <f t="shared" si="695"/>
        <v>0.1-0.2</v>
      </c>
      <c r="AP2317" s="49" t="str">
        <f t="shared" si="700"/>
        <v>16-17</v>
      </c>
      <c r="AQ2317" s="49" t="str">
        <f t="shared" si="701"/>
        <v>Mar</v>
      </c>
      <c r="AR2317" s="48" t="str">
        <f t="shared" si="702"/>
        <v>275-285</v>
      </c>
      <c r="AS2317" s="49" t="str">
        <f t="shared" si="696"/>
        <v>Inner-TI</v>
      </c>
    </row>
    <row r="2318" spans="5:45" x14ac:dyDescent="0.3">
      <c r="E2318" s="15">
        <v>40988.680555555555</v>
      </c>
      <c r="F2318" s="21">
        <v>5.01</v>
      </c>
      <c r="G2318" s="21">
        <v>224.64001083374001</v>
      </c>
      <c r="H2318" s="42">
        <v>1.1835062254652027</v>
      </c>
      <c r="I2318" s="35">
        <v>276.3</v>
      </c>
      <c r="J2318" s="43">
        <v>0.11976047904191617</v>
      </c>
      <c r="K2318" s="44">
        <v>0.21745863571437693</v>
      </c>
      <c r="L2318" s="26">
        <f t="shared" si="684"/>
        <v>4.952781991319565</v>
      </c>
      <c r="M2318" s="26">
        <f t="shared" si="685"/>
        <v>0.12351839855708459</v>
      </c>
      <c r="N2318" s="96">
        <f t="shared" si="686"/>
        <v>5</v>
      </c>
      <c r="O2318" s="26">
        <f t="shared" si="687"/>
        <v>0.91386508857109505</v>
      </c>
      <c r="P2318" s="3">
        <f>IF(L2318&gt;'Power Curve'!$C$37,0,INDEX(Ci,$N2318,1)*POWER(1-O2318,3)+INDEX(Ci,$N2318,2)*3*O2318*POWER(1-O2318,2)+INDEX(Ci,$N2318,3)*3*POWER(O2318,2)*(1-O2318)+INDEX(Ci,$N2318,4)*POWER(O2318,3))</f>
        <v>199.38559845030082</v>
      </c>
      <c r="Q2318" s="3">
        <f>MAX(0,MIN(P2318-V2318+W2318,'Power Curve'!$C$39))</f>
        <v>199.47517415333996</v>
      </c>
      <c r="R2318" s="3">
        <f t="shared" si="688"/>
        <v>224.64001083374001</v>
      </c>
      <c r="S2318" s="3">
        <f t="shared" si="689"/>
        <v>-25.164836680400043</v>
      </c>
      <c r="T2318" s="3">
        <f t="shared" si="690"/>
        <v>25.164836680400043</v>
      </c>
      <c r="V2318" s="37">
        <f t="array" ref="V2318">SUM(_xlfn.NORM.DIST($AD$3:$AD$1003,$L2318,$AA2318,FALSE)*WindSpeedStep*$AE$3:$AE$1003)/AG2318</f>
        <v>177.19990255987204</v>
      </c>
      <c r="W2318" s="37">
        <f t="array" ref="W2318">SUM(_xlfn.NORM.DIST($AD$3:$AD$1003,$L2318,$AB2318,FALSE)*WindSpeedStep*$AE$3:$AE$1003)/AH2318</f>
        <v>177.28947826291119</v>
      </c>
      <c r="Y2318" s="1">
        <f t="shared" si="691"/>
        <v>4</v>
      </c>
      <c r="Z2318" s="99">
        <f>IF(L2318&lt;'Power Curve'!$P$28,'Power Curve'!$Q$28,IF(L2318&gt;'Power Curve'!$P$29,'Power Curve'!$Q$29,INDEX(ReferenceTurbulence,Y2318)+(L2318-INDEX(ReferenceTurbulenceWindSpeed,Y2318))*(INDEX(ReferenceTurbulence,Y2318+1)-INDEX(ReferenceTurbulence,Y2318))/(INDEX(ReferenceTurbulenceWindSpeed,Y2318+1)-INDEX(ReferenceTurbulenceWindSpeed,Y2318))))</f>
        <v>0.11771568033318652</v>
      </c>
      <c r="AA2318" s="100">
        <f t="shared" si="697"/>
        <v>0.58302010165013685</v>
      </c>
      <c r="AB2318" s="29">
        <f t="shared" si="698"/>
        <v>0.59314754387060664</v>
      </c>
      <c r="AG2318" s="40">
        <f t="array" ref="AG2318">SUM(_xlfn.NORM.DIST($AD$3:$AD$1003,$F2318,$AA2318,FALSE)*WindSpeedStep)</f>
        <v>1.0000000000000038</v>
      </c>
      <c r="AH2318" s="40">
        <f t="array" ref="AH2318">SUM(_xlfn.NORM.DIST($AD$3:$AD$1003,$F2318,$AB2318,FALSE)*WindSpeedStep)</f>
        <v>1.0000000000000036</v>
      </c>
      <c r="AJ2318" s="47">
        <f t="shared" si="692"/>
        <v>5</v>
      </c>
      <c r="AK2318" s="83" t="b">
        <f>COUNTIF('Power Curve'!$D$2:$D$31,AJ2318)&gt;0</f>
        <v>1</v>
      </c>
      <c r="AL2318" s="83" t="b">
        <f t="shared" si="693"/>
        <v>0</v>
      </c>
      <c r="AM2318" s="83" t="b">
        <f t="shared" si="699"/>
        <v>1</v>
      </c>
      <c r="AN2318" s="47" t="str">
        <f t="shared" si="694"/>
        <v>Inner</v>
      </c>
      <c r="AO2318" s="48" t="str">
        <f t="shared" si="695"/>
        <v>0.1-0.2</v>
      </c>
      <c r="AP2318" s="49" t="str">
        <f t="shared" si="700"/>
        <v>16-17</v>
      </c>
      <c r="AQ2318" s="49" t="str">
        <f t="shared" si="701"/>
        <v>Mar</v>
      </c>
      <c r="AR2318" s="48" t="str">
        <f t="shared" si="702"/>
        <v>275-285</v>
      </c>
      <c r="AS2318" s="49" t="str">
        <f t="shared" si="696"/>
        <v>Inner-TI</v>
      </c>
    </row>
    <row r="2319" spans="5:45" x14ac:dyDescent="0.3">
      <c r="E2319" s="15">
        <v>40988.694444444445</v>
      </c>
      <c r="F2319" s="21">
        <v>5.12</v>
      </c>
      <c r="G2319" s="21">
        <v>218.79000473022512</v>
      </c>
      <c r="H2319" s="42">
        <v>1.1830742732763184</v>
      </c>
      <c r="I2319" s="35">
        <v>275.39999999999998</v>
      </c>
      <c r="J2319" s="43">
        <v>0.125</v>
      </c>
      <c r="K2319" s="44">
        <v>0.2385566692924716</v>
      </c>
      <c r="L2319" s="26">
        <f t="shared" si="684"/>
        <v>5.0609098531266561</v>
      </c>
      <c r="M2319" s="26">
        <f t="shared" si="685"/>
        <v>0.14022990815815264</v>
      </c>
      <c r="N2319" s="96">
        <f t="shared" si="686"/>
        <v>6</v>
      </c>
      <c r="O2319" s="26">
        <f t="shared" si="687"/>
        <v>3.2693197618082134E-2</v>
      </c>
      <c r="P2319" s="3">
        <f>IF(L2319&gt;'Power Curve'!$C$37,0,INDEX(Ci,$N2319,1)*POWER(1-O2319,3)+INDEX(Ci,$N2319,2)*3*O2319*POWER(1-O2319,2)+INDEX(Ci,$N2319,3)*3*POWER(O2319,2)*(1-O2319)+INDEX(Ci,$N2319,4)*POWER(O2319,3))</f>
        <v>216.51478485070942</v>
      </c>
      <c r="Q2319" s="3">
        <f>MAX(0,MIN(P2319-V2319+W2319,'Power Curve'!$C$39))</f>
        <v>216.72674748668902</v>
      </c>
      <c r="R2319" s="3">
        <f t="shared" si="688"/>
        <v>218.79000473022512</v>
      </c>
      <c r="S2319" s="3">
        <f t="shared" si="689"/>
        <v>-2.0632572435360998</v>
      </c>
      <c r="T2319" s="3">
        <f t="shared" si="690"/>
        <v>2.0632572435360998</v>
      </c>
      <c r="V2319" s="37">
        <f t="array" ref="V2319">SUM(_xlfn.NORM.DIST($AD$3:$AD$1003,$L2319,$AA2319,FALSE)*WindSpeedStep*$AE$3:$AE$1003)/AG2319</f>
        <v>196.65762134145939</v>
      </c>
      <c r="W2319" s="37">
        <f t="array" ref="W2319">SUM(_xlfn.NORM.DIST($AD$3:$AD$1003,$L2319,$AB2319,FALSE)*WindSpeedStep*$AE$3:$AE$1003)/AH2319</f>
        <v>196.86958397743899</v>
      </c>
      <c r="Y2319" s="1">
        <f t="shared" si="691"/>
        <v>5</v>
      </c>
      <c r="Z2319" s="99">
        <f>IF(L2319&lt;'Power Curve'!$P$28,'Power Curve'!$Q$28,IF(L2319&gt;'Power Curve'!$P$29,'Power Curve'!$Q$29,INDEX(ReferenceTurbulence,Y2319)+(L2319-INDEX(ReferenceTurbulenceWindSpeed,Y2319))*(INDEX(ReferenceTurbulence,Y2319+1)-INDEX(ReferenceTurbulence,Y2319))/(INDEX(ReferenceTurbulenceWindSpeed,Y2319+1)-INDEX(ReferenceTurbulenceWindSpeed,Y2319))))</f>
        <v>0.1178960369770095</v>
      </c>
      <c r="AA2319" s="100">
        <f t="shared" si="697"/>
        <v>0.59666121518153192</v>
      </c>
      <c r="AB2319" s="29">
        <f t="shared" si="698"/>
        <v>0.63261373164083201</v>
      </c>
      <c r="AG2319" s="40">
        <f t="array" ref="AG2319">SUM(_xlfn.NORM.DIST($AD$3:$AD$1003,$F2319,$AA2319,FALSE)*WindSpeedStep)</f>
        <v>1.0000000000000036</v>
      </c>
      <c r="AH2319" s="40">
        <f t="array" ref="AH2319">SUM(_xlfn.NORM.DIST($AD$3:$AD$1003,$F2319,$AB2319,FALSE)*WindSpeedStep)</f>
        <v>1.0000000000000036</v>
      </c>
      <c r="AJ2319" s="47">
        <f t="shared" si="692"/>
        <v>5</v>
      </c>
      <c r="AK2319" s="83" t="b">
        <f>COUNTIF('Power Curve'!$D$2:$D$31,AJ2319)&gt;0</f>
        <v>1</v>
      </c>
      <c r="AL2319" s="83" t="b">
        <f t="shared" si="693"/>
        <v>0</v>
      </c>
      <c r="AM2319" s="83" t="b">
        <f t="shared" si="699"/>
        <v>1</v>
      </c>
      <c r="AN2319" s="47" t="str">
        <f t="shared" si="694"/>
        <v>Inner</v>
      </c>
      <c r="AO2319" s="48" t="str">
        <f t="shared" si="695"/>
        <v>0.1-0.2</v>
      </c>
      <c r="AP2319" s="49" t="str">
        <f t="shared" si="700"/>
        <v>16-17</v>
      </c>
      <c r="AQ2319" s="49" t="str">
        <f t="shared" si="701"/>
        <v>Mar</v>
      </c>
      <c r="AR2319" s="48" t="str">
        <f t="shared" si="702"/>
        <v>275-285</v>
      </c>
      <c r="AS2319" s="49" t="str">
        <f t="shared" si="696"/>
        <v>Inner-TI</v>
      </c>
    </row>
    <row r="2320" spans="5:45" x14ac:dyDescent="0.3">
      <c r="E2320" s="15">
        <v>40988.701388888891</v>
      </c>
      <c r="F2320" s="21">
        <v>4.54</v>
      </c>
      <c r="G2320" s="21">
        <v>109.1199951171874</v>
      </c>
      <c r="H2320" s="42">
        <v>1.1846460011092914</v>
      </c>
      <c r="I2320" s="35">
        <v>285.89999999999998</v>
      </c>
      <c r="J2320" s="43">
        <v>0.1960352422907489</v>
      </c>
      <c r="K2320" s="44">
        <v>0.16086416328076872</v>
      </c>
      <c r="L2320" s="26">
        <f t="shared" si="684"/>
        <v>4.4895900571952803</v>
      </c>
      <c r="M2320" s="26">
        <f t="shared" si="685"/>
        <v>5.1930592002052661E-2</v>
      </c>
      <c r="N2320" s="96">
        <f t="shared" si="686"/>
        <v>5</v>
      </c>
      <c r="O2320" s="26">
        <f t="shared" si="687"/>
        <v>0.38421444166804003</v>
      </c>
      <c r="P2320" s="3">
        <f>IF(L2320&gt;'Power Curve'!$C$37,0,INDEX(Ci,$N2320,1)*POWER(1-O2320,3)+INDEX(Ci,$N2320,2)*3*O2320*POWER(1-O2320,2)+INDEX(Ci,$N2320,3)*3*POWER(O2320,2)*(1-O2320)+INDEX(Ci,$N2320,4)*POWER(O2320,3))</f>
        <v>119.96983236544665</v>
      </c>
      <c r="Q2320" s="3">
        <f>MAX(0,MIN(P2320-V2320+W2320,'Power Curve'!$C$39))</f>
        <v>141.48541334149209</v>
      </c>
      <c r="R2320" s="3">
        <f t="shared" si="688"/>
        <v>109.1199951171874</v>
      </c>
      <c r="S2320" s="3">
        <f t="shared" si="689"/>
        <v>32.36541822430469</v>
      </c>
      <c r="T2320" s="3">
        <f t="shared" si="690"/>
        <v>32.36541822430469</v>
      </c>
      <c r="V2320" s="37">
        <f t="array" ref="V2320">SUM(_xlfn.NORM.DIST($AD$3:$AD$1003,$L2320,$AA2320,FALSE)*WindSpeedStep*$AE$3:$AE$1003)/AG2320</f>
        <v>95.265779165425869</v>
      </c>
      <c r="W2320" s="37">
        <f t="array" ref="W2320">SUM(_xlfn.NORM.DIST($AD$3:$AD$1003,$L2320,$AB2320,FALSE)*WindSpeedStep*$AE$3:$AE$1003)/AH2320</f>
        <v>116.78136014147131</v>
      </c>
      <c r="Y2320" s="1">
        <f t="shared" si="691"/>
        <v>4</v>
      </c>
      <c r="Z2320" s="99">
        <f>IF(L2320&lt;'Power Curve'!$P$28,'Power Curve'!$Q$28,IF(L2320&gt;'Power Curve'!$P$29,'Power Curve'!$Q$29,INDEX(ReferenceTurbulence,Y2320)+(L2320-INDEX(ReferenceTurbulenceWindSpeed,Y2320))*(INDEX(ReferenceTurbulence,Y2320+1)-INDEX(ReferenceTurbulence,Y2320))/(INDEX(ReferenceTurbulenceWindSpeed,Y2320+1)-INDEX(ReferenceTurbulenceWindSpeed,Y2320))))</f>
        <v>0.11737767276973714</v>
      </c>
      <c r="AA2320" s="100">
        <f t="shared" si="697"/>
        <v>0.52697763260373309</v>
      </c>
      <c r="AB2320" s="29">
        <f t="shared" si="698"/>
        <v>0.88011787464841396</v>
      </c>
      <c r="AG2320" s="40">
        <f t="array" ref="AG2320">SUM(_xlfn.NORM.DIST($AD$3:$AD$1003,$F2320,$AA2320,FALSE)*WindSpeedStep)</f>
        <v>1.0000000000000029</v>
      </c>
      <c r="AH2320" s="40">
        <f t="array" ref="AH2320">SUM(_xlfn.NORM.DIST($AD$3:$AD$1003,$F2320,$AB2320,FALSE)*WindSpeedStep)</f>
        <v>0.99999990957253393</v>
      </c>
      <c r="AJ2320" s="47">
        <f t="shared" si="692"/>
        <v>4</v>
      </c>
      <c r="AK2320" s="83" t="b">
        <f>COUNTIF('Power Curve'!$D$2:$D$31,AJ2320)&gt;0</f>
        <v>1</v>
      </c>
      <c r="AL2320" s="83" t="b">
        <f t="shared" si="693"/>
        <v>0</v>
      </c>
      <c r="AM2320" s="83" t="b">
        <f t="shared" si="699"/>
        <v>1</v>
      </c>
      <c r="AN2320" s="47" t="str">
        <f t="shared" si="694"/>
        <v>Outer</v>
      </c>
      <c r="AO2320" s="48" t="str">
        <f t="shared" si="695"/>
        <v>0.0-0.1</v>
      </c>
      <c r="AP2320" s="49" t="str">
        <f t="shared" si="700"/>
        <v>16-17</v>
      </c>
      <c r="AQ2320" s="49" t="str">
        <f t="shared" si="701"/>
        <v>Mar</v>
      </c>
      <c r="AR2320" s="48" t="str">
        <f t="shared" si="702"/>
        <v>285-295</v>
      </c>
      <c r="AS2320" s="49" t="str">
        <f t="shared" si="696"/>
        <v>LWS-HTI</v>
      </c>
    </row>
    <row r="2321" spans="5:45" x14ac:dyDescent="0.3">
      <c r="E2321" s="15">
        <v>40988.715277777781</v>
      </c>
      <c r="F2321" s="21">
        <v>7.93</v>
      </c>
      <c r="G2321" s="21">
        <v>993.06999206542946</v>
      </c>
      <c r="H2321" s="42">
        <v>1.1834353257080292</v>
      </c>
      <c r="I2321" s="35">
        <v>267.2</v>
      </c>
      <c r="J2321" s="43">
        <v>0.16897856242118539</v>
      </c>
      <c r="K2321" s="44">
        <v>0.17721400932365342</v>
      </c>
      <c r="L2321" s="26">
        <f t="shared" si="684"/>
        <v>7.8392768239337309</v>
      </c>
      <c r="M2321" s="26">
        <f t="shared" si="685"/>
        <v>0.56963547978379836</v>
      </c>
      <c r="N2321" s="96">
        <f t="shared" si="686"/>
        <v>8</v>
      </c>
      <c r="O2321" s="26">
        <f t="shared" si="687"/>
        <v>0.82949316135606954</v>
      </c>
      <c r="P2321" s="3">
        <f>IF(L2321&gt;'Power Curve'!$C$37,0,INDEX(Ci,$N2321,1)*POWER(1-O2321,3)+INDEX(Ci,$N2321,2)*3*O2321*POWER(1-O2321,2)+INDEX(Ci,$N2321,3)*3*POWER(O2321,2)*(1-O2321)+INDEX(Ci,$N2321,4)*POWER(O2321,3))</f>
        <v>830.38534324341686</v>
      </c>
      <c r="Q2321" s="3">
        <f>MAX(0,MIN(P2321-V2321+W2321,'Power Curve'!$C$39))</f>
        <v>853.39647820981952</v>
      </c>
      <c r="R2321" s="3">
        <f t="shared" si="688"/>
        <v>993.06999206542946</v>
      </c>
      <c r="S2321" s="3">
        <f t="shared" si="689"/>
        <v>-139.67351385560994</v>
      </c>
      <c r="T2321" s="3">
        <f t="shared" si="690"/>
        <v>139.67351385560994</v>
      </c>
      <c r="V2321" s="37">
        <f t="array" ref="V2321">SUM(_xlfn.NORM.DIST($AD$3:$AD$1003,$L2321,$AA2321,FALSE)*WindSpeedStep*$AE$3:$AE$1003)/AG2321</f>
        <v>824.80570344456135</v>
      </c>
      <c r="W2321" s="37">
        <f t="array" ref="W2321">SUM(_xlfn.NORM.DIST($AD$3:$AD$1003,$L2321,$AB2321,FALSE)*WindSpeedStep*$AE$3:$AE$1003)/AH2321</f>
        <v>847.81683841096401</v>
      </c>
      <c r="Y2321" s="1">
        <f t="shared" si="691"/>
        <v>7</v>
      </c>
      <c r="Z2321" s="99">
        <f>IF(L2321&lt;'Power Curve'!$P$28,'Power Curve'!$Q$28,IF(L2321&gt;'Power Curve'!$P$29,'Power Curve'!$Q$29,INDEX(ReferenceTurbulence,Y2321)+(L2321-INDEX(ReferenceTurbulenceWindSpeed,Y2321))*(INDEX(ReferenceTurbulence,Y2321+1)-INDEX(ReferenceTurbulence,Y2321))/(INDEX(ReferenceTurbulenceWindSpeed,Y2321+1)-INDEX(ReferenceTurbulenceWindSpeed,Y2321))))</f>
        <v>0.11944332266739315</v>
      </c>
      <c r="AA2321" s="100">
        <f t="shared" si="697"/>
        <v>0.93634927116013356</v>
      </c>
      <c r="AB2321" s="29">
        <f t="shared" si="698"/>
        <v>1.3246697281300379</v>
      </c>
      <c r="AG2321" s="40">
        <f t="array" ref="AG2321">SUM(_xlfn.NORM.DIST($AD$3:$AD$1003,$F2321,$AA2321,FALSE)*WindSpeedStep)</f>
        <v>1.0000000000000038</v>
      </c>
      <c r="AH2321" s="40">
        <f t="array" ref="AH2321">SUM(_xlfn.NORM.DIST($AD$3:$AD$1003,$F2321,$AB2321,FALSE)*WindSpeedStep)</f>
        <v>0.99999999915743998</v>
      </c>
      <c r="AJ2321" s="47">
        <f t="shared" si="692"/>
        <v>8</v>
      </c>
      <c r="AK2321" s="83" t="b">
        <f>COUNTIF('Power Curve'!$D$2:$D$31,AJ2321)&gt;0</f>
        <v>1</v>
      </c>
      <c r="AL2321" s="83" t="b">
        <f t="shared" si="693"/>
        <v>0</v>
      </c>
      <c r="AM2321" s="83" t="b">
        <f t="shared" si="699"/>
        <v>1</v>
      </c>
      <c r="AN2321" s="47" t="str">
        <f t="shared" si="694"/>
        <v>Outer</v>
      </c>
      <c r="AO2321" s="48" t="str">
        <f t="shared" si="695"/>
        <v>0.5-0.6</v>
      </c>
      <c r="AP2321" s="49" t="str">
        <f t="shared" si="700"/>
        <v>17-18</v>
      </c>
      <c r="AQ2321" s="49" t="str">
        <f t="shared" si="701"/>
        <v>Mar</v>
      </c>
      <c r="AR2321" s="48" t="str">
        <f t="shared" si="702"/>
        <v>265-275</v>
      </c>
      <c r="AS2321" s="49" t="str">
        <f t="shared" si="696"/>
        <v>HWS-HTI</v>
      </c>
    </row>
    <row r="2322" spans="5:45" x14ac:dyDescent="0.3">
      <c r="E2322" s="15">
        <v>40988.722222222219</v>
      </c>
      <c r="F2322" s="21">
        <v>7.21</v>
      </c>
      <c r="G2322" s="21">
        <v>955.88998413085915</v>
      </c>
      <c r="H2322" s="42">
        <v>1.1846027200866274</v>
      </c>
      <c r="I2322" s="35">
        <v>265</v>
      </c>
      <c r="J2322" s="43">
        <v>0.20110957004160887</v>
      </c>
      <c r="K2322" s="44">
        <v>3.9973370577570923E-2</v>
      </c>
      <c r="L2322" s="26">
        <f t="shared" si="684"/>
        <v>7.1298568492903414</v>
      </c>
      <c r="M2322" s="26">
        <f t="shared" si="685"/>
        <v>0.45999233583082172</v>
      </c>
      <c r="N2322" s="96">
        <f t="shared" si="686"/>
        <v>8</v>
      </c>
      <c r="O2322" s="26">
        <f t="shared" si="687"/>
        <v>0.1154753198930233</v>
      </c>
      <c r="P2322" s="3">
        <f>IF(L2322&gt;'Power Curve'!$C$37,0,INDEX(Ci,$N2322,1)*POWER(1-O2322,3)+INDEX(Ci,$N2322,2)*3*O2322*POWER(1-O2322,2)+INDEX(Ci,$N2322,3)*3*POWER(O2322,2)*(1-O2322)+INDEX(Ci,$N2322,4)*POWER(O2322,3))</f>
        <v>630.19926151776599</v>
      </c>
      <c r="Q2322" s="3">
        <f>MAX(0,MIN(P2322-V2322+W2322,'Power Curve'!$C$39))</f>
        <v>664.38933924160324</v>
      </c>
      <c r="R2322" s="3">
        <f t="shared" si="688"/>
        <v>955.88998413085915</v>
      </c>
      <c r="S2322" s="3">
        <f t="shared" si="689"/>
        <v>-291.50064488925591</v>
      </c>
      <c r="T2322" s="3">
        <f t="shared" si="690"/>
        <v>291.50064488925591</v>
      </c>
      <c r="V2322" s="37">
        <f t="array" ref="V2322">SUM(_xlfn.NORM.DIST($AD$3:$AD$1003,$L2322,$AA2322,FALSE)*WindSpeedStep*$AE$3:$AE$1003)/AG2322</f>
        <v>627.03593048935249</v>
      </c>
      <c r="W2322" s="37">
        <f t="array" ref="W2322">SUM(_xlfn.NORM.DIST($AD$3:$AD$1003,$L2322,$AB2322,FALSE)*WindSpeedStep*$AE$3:$AE$1003)/AH2322</f>
        <v>661.22600821318974</v>
      </c>
      <c r="Y2322" s="1">
        <f t="shared" si="691"/>
        <v>7</v>
      </c>
      <c r="Z2322" s="99">
        <f>IF(L2322&lt;'Power Curve'!$P$28,'Power Curve'!$Q$28,IF(L2322&gt;'Power Curve'!$P$29,'Power Curve'!$Q$29,INDEX(ReferenceTurbulence,Y2322)+(L2322-INDEX(ReferenceTurbulenceWindSpeed,Y2322))*(INDEX(ReferenceTurbulence,Y2322+1)-INDEX(ReferenceTurbulence,Y2322))/(INDEX(ReferenceTurbulenceWindSpeed,Y2322+1)-INDEX(ReferenceTurbulenceWindSpeed,Y2322))))</f>
        <v>0.11964036189382798</v>
      </c>
      <c r="AA2322" s="100">
        <f t="shared" si="697"/>
        <v>0.85301865370028462</v>
      </c>
      <c r="AB2322" s="29">
        <f t="shared" si="698"/>
        <v>1.4338824454190007</v>
      </c>
      <c r="AG2322" s="40">
        <f t="array" ref="AG2322">SUM(_xlfn.NORM.DIST($AD$3:$AD$1003,$F2322,$AA2322,FALSE)*WindSpeedStep)</f>
        <v>1.0000000000000036</v>
      </c>
      <c r="AH2322" s="40">
        <f t="array" ref="AH2322">SUM(_xlfn.NORM.DIST($AD$3:$AD$1003,$F2322,$AB2322,FALSE)*WindSpeedStep)</f>
        <v>0.99999979494272795</v>
      </c>
      <c r="AJ2322" s="47">
        <f t="shared" si="692"/>
        <v>7</v>
      </c>
      <c r="AK2322" s="83" t="b">
        <f>COUNTIF('Power Curve'!$D$2:$D$31,AJ2322)&gt;0</f>
        <v>1</v>
      </c>
      <c r="AL2322" s="83" t="b">
        <f t="shared" si="693"/>
        <v>0</v>
      </c>
      <c r="AM2322" s="83" t="b">
        <f t="shared" si="699"/>
        <v>1</v>
      </c>
      <c r="AN2322" s="47" t="str">
        <f t="shared" si="694"/>
        <v>Outer</v>
      </c>
      <c r="AO2322" s="48" t="str">
        <f t="shared" si="695"/>
        <v>0.4-0.5</v>
      </c>
      <c r="AP2322" s="49" t="str">
        <f t="shared" si="700"/>
        <v>17-18</v>
      </c>
      <c r="AQ2322" s="49" t="str">
        <f t="shared" si="701"/>
        <v>Mar</v>
      </c>
      <c r="AR2322" s="48" t="str">
        <f t="shared" si="702"/>
        <v>265-275</v>
      </c>
      <c r="AS2322" s="49" t="str">
        <f t="shared" si="696"/>
        <v>LWS-HTI</v>
      </c>
    </row>
    <row r="2323" spans="5:45" x14ac:dyDescent="0.3">
      <c r="E2323" s="15">
        <v>40988.743055555555</v>
      </c>
      <c r="F2323" s="21">
        <v>8.7200000000000006</v>
      </c>
      <c r="G2323" s="21">
        <v>1028.9800186157227</v>
      </c>
      <c r="H2323" s="42">
        <v>1.1818823738795192</v>
      </c>
      <c r="I2323" s="35">
        <v>274</v>
      </c>
      <c r="J2323" s="43">
        <v>0.11009174311926605</v>
      </c>
      <c r="K2323" s="44">
        <v>0.29768636881849192</v>
      </c>
      <c r="L2323" s="26">
        <f t="shared" si="684"/>
        <v>8.6164665683182005</v>
      </c>
      <c r="M2323" s="26">
        <f t="shared" si="685"/>
        <v>0.68975266011151404</v>
      </c>
      <c r="N2323" s="96">
        <f t="shared" si="686"/>
        <v>9</v>
      </c>
      <c r="O2323" s="26">
        <f t="shared" si="687"/>
        <v>0.60750637807733188</v>
      </c>
      <c r="P2323" s="3">
        <f>IF(L2323&gt;'Power Curve'!$C$37,0,INDEX(Ci,$N2323,1)*POWER(1-O2323,3)+INDEX(Ci,$N2323,2)*3*O2323*POWER(1-O2323,2)+INDEX(Ci,$N2323,3)*3*POWER(O2323,2)*(1-O2323)+INDEX(Ci,$N2323,4)*POWER(O2323,3))</f>
        <v>1070.263219796441</v>
      </c>
      <c r="Q2323" s="3">
        <f>MAX(0,MIN(P2323-V2323+W2323,'Power Curve'!$C$39))</f>
        <v>1066.3956922967568</v>
      </c>
      <c r="R2323" s="3">
        <f t="shared" si="688"/>
        <v>1028.9800186157227</v>
      </c>
      <c r="S2323" s="3">
        <f t="shared" si="689"/>
        <v>37.41567368103415</v>
      </c>
      <c r="T2323" s="3">
        <f t="shared" si="690"/>
        <v>37.41567368103415</v>
      </c>
      <c r="V2323" s="37">
        <f t="array" ref="V2323">SUM(_xlfn.NORM.DIST($AD$3:$AD$1003,$L2323,$AA2323,FALSE)*WindSpeedStep*$AE$3:$AE$1003)/AG2323</f>
        <v>1074.7803242283294</v>
      </c>
      <c r="W2323" s="37">
        <f t="array" ref="W2323">SUM(_xlfn.NORM.DIST($AD$3:$AD$1003,$L2323,$AB2323,FALSE)*WindSpeedStep*$AE$3:$AE$1003)/AH2323</f>
        <v>1070.9127967286452</v>
      </c>
      <c r="Y2323" s="1">
        <f t="shared" si="691"/>
        <v>8</v>
      </c>
      <c r="Z2323" s="99">
        <f>IF(L2323&lt;'Power Curve'!$P$28,'Power Curve'!$Q$28,IF(L2323&gt;'Power Curve'!$P$29,'Power Curve'!$Q$29,INDEX(ReferenceTurbulence,Y2323)+(L2323-INDEX(ReferenceTurbulenceWindSpeed,Y2323))*(INDEX(ReferenceTurbulence,Y2323+1)-INDEX(ReferenceTurbulence,Y2323))/(INDEX(ReferenceTurbulenceWindSpeed,Y2323+1)-INDEX(ReferenceTurbulenceWindSpeed,Y2323))))</f>
        <v>0.12009450356491749</v>
      </c>
      <c r="AA2323" s="100">
        <f t="shared" si="697"/>
        <v>1.0347902750058826</v>
      </c>
      <c r="AB2323" s="29">
        <f t="shared" si="698"/>
        <v>0.94860182403503113</v>
      </c>
      <c r="AG2323" s="40">
        <f t="array" ref="AG2323">SUM(_xlfn.NORM.DIST($AD$3:$AD$1003,$F2323,$AA2323,FALSE)*WindSpeedStep)</f>
        <v>1.0000000000000038</v>
      </c>
      <c r="AH2323" s="40">
        <f t="array" ref="AH2323">SUM(_xlfn.NORM.DIST($AD$3:$AD$1003,$F2323,$AB2323,FALSE)*WindSpeedStep)</f>
        <v>1.000000000000004</v>
      </c>
      <c r="AJ2323" s="47">
        <f t="shared" si="692"/>
        <v>9</v>
      </c>
      <c r="AK2323" s="83" t="b">
        <f>COUNTIF('Power Curve'!$D$2:$D$31,AJ2323)&gt;0</f>
        <v>1</v>
      </c>
      <c r="AL2323" s="83" t="b">
        <f t="shared" si="693"/>
        <v>0</v>
      </c>
      <c r="AM2323" s="83" t="b">
        <f t="shared" si="699"/>
        <v>1</v>
      </c>
      <c r="AN2323" s="47" t="str">
        <f t="shared" si="694"/>
        <v>Inner</v>
      </c>
      <c r="AO2323" s="48" t="str">
        <f t="shared" si="695"/>
        <v>0.6-0.7</v>
      </c>
      <c r="AP2323" s="49" t="str">
        <f t="shared" si="700"/>
        <v>17-18</v>
      </c>
      <c r="AQ2323" s="49" t="str">
        <f t="shared" si="701"/>
        <v>Mar</v>
      </c>
      <c r="AR2323" s="48" t="str">
        <f t="shared" si="702"/>
        <v>265-275</v>
      </c>
      <c r="AS2323" s="49" t="str">
        <f t="shared" si="696"/>
        <v>Inner-TI</v>
      </c>
    </row>
    <row r="2324" spans="5:45" x14ac:dyDescent="0.3">
      <c r="E2324" s="15">
        <v>40988.75</v>
      </c>
      <c r="F2324" s="21">
        <v>8.6199999999999992</v>
      </c>
      <c r="G2324" s="21">
        <v>1067.0599822998051</v>
      </c>
      <c r="H2324" s="42">
        <v>1.1822702296792986</v>
      </c>
      <c r="I2324" s="35">
        <v>279.10000000000002</v>
      </c>
      <c r="J2324" s="43">
        <v>9.164733178654294E-2</v>
      </c>
      <c r="K2324" s="44">
        <v>0.27134235274454171</v>
      </c>
      <c r="L2324" s="26">
        <f t="shared" si="684"/>
        <v>8.5185855164694431</v>
      </c>
      <c r="M2324" s="26">
        <f t="shared" si="685"/>
        <v>0.67462482802091517</v>
      </c>
      <c r="N2324" s="96">
        <f t="shared" si="686"/>
        <v>9</v>
      </c>
      <c r="O2324" s="26">
        <f t="shared" si="687"/>
        <v>0.50966953259905512</v>
      </c>
      <c r="P2324" s="3">
        <f>IF(L2324&gt;'Power Curve'!$C$37,0,INDEX(Ci,$N2324,1)*POWER(1-O2324,3)+INDEX(Ci,$N2324,2)*3*O2324*POWER(1-O2324,2)+INDEX(Ci,$N2324,3)*3*POWER(O2324,2)*(1-O2324)+INDEX(Ci,$N2324,4)*POWER(O2324,3))</f>
        <v>1038.8540883706391</v>
      </c>
      <c r="Q2324" s="3">
        <f>MAX(0,MIN(P2324-V2324+W2324,'Power Curve'!$C$39))</f>
        <v>1026.8299151935173</v>
      </c>
      <c r="R2324" s="3">
        <f t="shared" si="688"/>
        <v>1067.0599822998051</v>
      </c>
      <c r="S2324" s="3">
        <f t="shared" si="689"/>
        <v>-40.230067106287834</v>
      </c>
      <c r="T2324" s="3">
        <f t="shared" si="690"/>
        <v>40.230067106287834</v>
      </c>
      <c r="V2324" s="37">
        <f t="array" ref="V2324">SUM(_xlfn.NORM.DIST($AD$3:$AD$1003,$L2324,$AA2324,FALSE)*WindSpeedStep*$AE$3:$AE$1003)/AG2324</f>
        <v>1041.7273356653623</v>
      </c>
      <c r="W2324" s="37">
        <f t="array" ref="W2324">SUM(_xlfn.NORM.DIST($AD$3:$AD$1003,$L2324,$AB2324,FALSE)*WindSpeedStep*$AE$3:$AE$1003)/AH2324</f>
        <v>1029.7031624882404</v>
      </c>
      <c r="Y2324" s="1">
        <f t="shared" si="691"/>
        <v>8</v>
      </c>
      <c r="Z2324" s="99">
        <f>IF(L2324&lt;'Power Curve'!$P$28,'Power Curve'!$Q$28,IF(L2324&gt;'Power Curve'!$P$29,'Power Curve'!$Q$29,INDEX(ReferenceTurbulence,Y2324)+(L2324-INDEX(ReferenceTurbulenceWindSpeed,Y2324))*(INDEX(ReferenceTurbulence,Y2324+1)-INDEX(ReferenceTurbulence,Y2324))/(INDEX(ReferenceTurbulenceWindSpeed,Y2324+1)-INDEX(ReferenceTurbulenceWindSpeed,Y2324))))</f>
        <v>0.11998205539249913</v>
      </c>
      <c r="AA2324" s="100">
        <f t="shared" si="697"/>
        <v>1.0220773993027776</v>
      </c>
      <c r="AB2324" s="29">
        <f t="shared" si="698"/>
        <v>0.78070563317991426</v>
      </c>
      <c r="AG2324" s="40">
        <f t="array" ref="AG2324">SUM(_xlfn.NORM.DIST($AD$3:$AD$1003,$F2324,$AA2324,FALSE)*WindSpeedStep)</f>
        <v>1.000000000000004</v>
      </c>
      <c r="AH2324" s="40">
        <f t="array" ref="AH2324">SUM(_xlfn.NORM.DIST($AD$3:$AD$1003,$F2324,$AB2324,FALSE)*WindSpeedStep)</f>
        <v>1.000000000000004</v>
      </c>
      <c r="AJ2324" s="47">
        <f t="shared" si="692"/>
        <v>9</v>
      </c>
      <c r="AK2324" s="83" t="b">
        <f>COUNTIF('Power Curve'!$D$2:$D$31,AJ2324)&gt;0</f>
        <v>1</v>
      </c>
      <c r="AL2324" s="83" t="b">
        <f t="shared" si="693"/>
        <v>0</v>
      </c>
      <c r="AM2324" s="83" t="b">
        <f t="shared" si="699"/>
        <v>1</v>
      </c>
      <c r="AN2324" s="47" t="str">
        <f t="shared" si="694"/>
        <v>Outer</v>
      </c>
      <c r="AO2324" s="48" t="str">
        <f t="shared" si="695"/>
        <v>0.6-0.7</v>
      </c>
      <c r="AP2324" s="49" t="str">
        <f t="shared" si="700"/>
        <v>18-19</v>
      </c>
      <c r="AQ2324" s="49" t="str">
        <f t="shared" si="701"/>
        <v>Mar</v>
      </c>
      <c r="AR2324" s="48" t="str">
        <f t="shared" si="702"/>
        <v>275-285</v>
      </c>
      <c r="AS2324" s="49" t="str">
        <f t="shared" si="696"/>
        <v>HWS-LTI</v>
      </c>
    </row>
    <row r="2325" spans="5:45" x14ac:dyDescent="0.3">
      <c r="E2325" s="15">
        <v>40988.756944444445</v>
      </c>
      <c r="F2325" s="21">
        <v>8.26</v>
      </c>
      <c r="G2325" s="21">
        <v>920.55998229980514</v>
      </c>
      <c r="H2325" s="42">
        <v>1.181753145329026</v>
      </c>
      <c r="I2325" s="35">
        <v>269.39999999999998</v>
      </c>
      <c r="J2325" s="43">
        <v>9.0799031476997583E-2</v>
      </c>
      <c r="K2325" s="44">
        <v>0.18818019138067271</v>
      </c>
      <c r="L2325" s="26">
        <f t="shared" si="684"/>
        <v>8.1616307048562842</v>
      </c>
      <c r="M2325" s="26">
        <f t="shared" si="685"/>
        <v>0.61945631121381106</v>
      </c>
      <c r="N2325" s="96">
        <f t="shared" si="686"/>
        <v>9</v>
      </c>
      <c r="O2325" s="26">
        <f t="shared" si="687"/>
        <v>0.15287593376762451</v>
      </c>
      <c r="P2325" s="3">
        <f>IF(L2325&gt;'Power Curve'!$C$37,0,INDEX(Ci,$N2325,1)*POWER(1-O2325,3)+INDEX(Ci,$N2325,2)*3*O2325*POWER(1-O2325,2)+INDEX(Ci,$N2325,3)*3*POWER(O2325,2)*(1-O2325)+INDEX(Ci,$N2325,4)*POWER(O2325,3))</f>
        <v>927.0185526141438</v>
      </c>
      <c r="Q2325" s="3">
        <f>MAX(0,MIN(P2325-V2325+W2325,'Power Curve'!$C$39))</f>
        <v>914.76765935063702</v>
      </c>
      <c r="R2325" s="3">
        <f t="shared" si="688"/>
        <v>920.55998229980514</v>
      </c>
      <c r="S2325" s="3">
        <f t="shared" si="689"/>
        <v>-5.7923229491681241</v>
      </c>
      <c r="T2325" s="3">
        <f t="shared" si="690"/>
        <v>5.7923229491681241</v>
      </c>
      <c r="V2325" s="37">
        <f t="array" ref="V2325">SUM(_xlfn.NORM.DIST($AD$3:$AD$1003,$L2325,$AA2325,FALSE)*WindSpeedStep*$AE$3:$AE$1003)/AG2325</f>
        <v>924.6057929984637</v>
      </c>
      <c r="W2325" s="37">
        <f t="array" ref="W2325">SUM(_xlfn.NORM.DIST($AD$3:$AD$1003,$L2325,$AB2325,FALSE)*WindSpeedStep*$AE$3:$AE$1003)/AH2325</f>
        <v>912.35489973495692</v>
      </c>
      <c r="Y2325" s="1">
        <f t="shared" si="691"/>
        <v>8</v>
      </c>
      <c r="Z2325" s="99">
        <f>IF(L2325&lt;'Power Curve'!$P$28,'Power Curve'!$Q$28,IF(L2325&gt;'Power Curve'!$P$29,'Power Curve'!$Q$29,INDEX(ReferenceTurbulence,Y2325)+(L2325-INDEX(ReferenceTurbulenceWindSpeed,Y2325))*(INDEX(ReferenceTurbulence,Y2325+1)-INDEX(ReferenceTurbulence,Y2325))/(INDEX(ReferenceTurbulenceWindSpeed,Y2325+1)-INDEX(ReferenceTurbulenceWindSpeed,Y2325))))</f>
        <v>0.11957197687940894</v>
      </c>
      <c r="AA2325" s="100">
        <f t="shared" si="697"/>
        <v>0.97590231793934978</v>
      </c>
      <c r="AB2325" s="29">
        <f t="shared" si="698"/>
        <v>0.7410681632738757</v>
      </c>
      <c r="AG2325" s="40">
        <f t="array" ref="AG2325">SUM(_xlfn.NORM.DIST($AD$3:$AD$1003,$F2325,$AA2325,FALSE)*WindSpeedStep)</f>
        <v>1.0000000000000033</v>
      </c>
      <c r="AH2325" s="40">
        <f t="array" ref="AH2325">SUM(_xlfn.NORM.DIST($AD$3:$AD$1003,$F2325,$AB2325,FALSE)*WindSpeedStep)</f>
        <v>1.0000000000000038</v>
      </c>
      <c r="AJ2325" s="47">
        <f t="shared" si="692"/>
        <v>8</v>
      </c>
      <c r="AK2325" s="83" t="b">
        <f>COUNTIF('Power Curve'!$D$2:$D$31,AJ2325)&gt;0</f>
        <v>1</v>
      </c>
      <c r="AL2325" s="83" t="b">
        <f t="shared" si="693"/>
        <v>0</v>
      </c>
      <c r="AM2325" s="83" t="b">
        <f t="shared" si="699"/>
        <v>1</v>
      </c>
      <c r="AN2325" s="47" t="str">
        <f t="shared" si="694"/>
        <v>Outer</v>
      </c>
      <c r="AO2325" s="48" t="str">
        <f t="shared" si="695"/>
        <v>0.6-0.7</v>
      </c>
      <c r="AP2325" s="49" t="str">
        <f t="shared" si="700"/>
        <v>18-19</v>
      </c>
      <c r="AQ2325" s="49" t="str">
        <f t="shared" si="701"/>
        <v>Mar</v>
      </c>
      <c r="AR2325" s="48" t="str">
        <f t="shared" si="702"/>
        <v>265-275</v>
      </c>
      <c r="AS2325" s="49" t="str">
        <f t="shared" si="696"/>
        <v>HWS-LTI</v>
      </c>
    </row>
    <row r="2326" spans="5:45" x14ac:dyDescent="0.3">
      <c r="E2326" s="15">
        <v>40988.861111111109</v>
      </c>
      <c r="F2326" s="21">
        <v>7.66</v>
      </c>
      <c r="G2326" s="21">
        <v>744.95001697540306</v>
      </c>
      <c r="H2326" s="42">
        <v>1.1851393754573765</v>
      </c>
      <c r="I2326" s="35">
        <v>271.89999999999998</v>
      </c>
      <c r="J2326" s="43">
        <v>0.12793733681462141</v>
      </c>
      <c r="K2326" s="44">
        <v>0.17565805209877991</v>
      </c>
      <c r="L2326" s="26">
        <f t="shared" si="684"/>
        <v>7.5759985446506173</v>
      </c>
      <c r="M2326" s="26">
        <f t="shared" si="685"/>
        <v>0.52894497302207222</v>
      </c>
      <c r="N2326" s="96">
        <f t="shared" si="686"/>
        <v>8</v>
      </c>
      <c r="O2326" s="26">
        <f t="shared" si="687"/>
        <v>0.56450853250863664</v>
      </c>
      <c r="P2326" s="3">
        <f>IF(L2326&gt;'Power Curve'!$C$37,0,INDEX(Ci,$N2326,1)*POWER(1-O2326,3)+INDEX(Ci,$N2326,2)*3*O2326*POWER(1-O2326,2)+INDEX(Ci,$N2326,3)*3*POWER(O2326,2)*(1-O2326)+INDEX(Ci,$N2326,4)*POWER(O2326,3))</f>
        <v>753.6036245478947</v>
      </c>
      <c r="Q2326" s="3">
        <f>MAX(0,MIN(P2326-V2326+W2326,'Power Curve'!$C$39))</f>
        <v>757.01861626252446</v>
      </c>
      <c r="R2326" s="3">
        <f t="shared" si="688"/>
        <v>744.95001697540306</v>
      </c>
      <c r="S2326" s="3">
        <f t="shared" si="689"/>
        <v>12.068599287121401</v>
      </c>
      <c r="T2326" s="3">
        <f t="shared" si="690"/>
        <v>12.068599287121401</v>
      </c>
      <c r="V2326" s="37">
        <f t="array" ref="V2326">SUM(_xlfn.NORM.DIST($AD$3:$AD$1003,$L2326,$AA2326,FALSE)*WindSpeedStep*$AE$3:$AE$1003)/AG2326</f>
        <v>747.95457542054578</v>
      </c>
      <c r="W2326" s="37">
        <f t="array" ref="W2326">SUM(_xlfn.NORM.DIST($AD$3:$AD$1003,$L2326,$AB2326,FALSE)*WindSpeedStep*$AE$3:$AE$1003)/AH2326</f>
        <v>751.36956713517554</v>
      </c>
      <c r="Y2326" s="1">
        <f t="shared" si="691"/>
        <v>7</v>
      </c>
      <c r="Z2326" s="99">
        <f>IF(L2326&lt;'Power Curve'!$P$28,'Power Curve'!$Q$28,IF(L2326&gt;'Power Curve'!$P$29,'Power Curve'!$Q$29,INDEX(ReferenceTurbulence,Y2326)+(L2326-INDEX(ReferenceTurbulenceWindSpeed,Y2326))*(INDEX(ReferenceTurbulence,Y2326+1)-INDEX(ReferenceTurbulence,Y2326))/(INDEX(ReferenceTurbulenceWindSpeed,Y2326+1)-INDEX(ReferenceTurbulenceWindSpeed,Y2326))))</f>
        <v>0.11951644740357374</v>
      </c>
      <c r="AA2326" s="100">
        <f t="shared" si="697"/>
        <v>0.90545643159128675</v>
      </c>
      <c r="AB2326" s="29">
        <f t="shared" si="698"/>
        <v>0.96925307751404766</v>
      </c>
      <c r="AG2326" s="40">
        <f t="array" ref="AG2326">SUM(_xlfn.NORM.DIST($AD$3:$AD$1003,$F2326,$AA2326,FALSE)*WindSpeedStep)</f>
        <v>1.0000000000000033</v>
      </c>
      <c r="AH2326" s="40">
        <f t="array" ref="AH2326">SUM(_xlfn.NORM.DIST($AD$3:$AD$1003,$F2326,$AB2326,FALSE)*WindSpeedStep)</f>
        <v>1.000000000000002</v>
      </c>
      <c r="AJ2326" s="47">
        <f t="shared" si="692"/>
        <v>8</v>
      </c>
      <c r="AK2326" s="83" t="b">
        <f>COUNTIF('Power Curve'!$D$2:$D$31,AJ2326)&gt;0</f>
        <v>1</v>
      </c>
      <c r="AL2326" s="83" t="b">
        <f t="shared" si="693"/>
        <v>0</v>
      </c>
      <c r="AM2326" s="83" t="b">
        <f t="shared" si="699"/>
        <v>1</v>
      </c>
      <c r="AN2326" s="47" t="str">
        <f t="shared" si="694"/>
        <v>Inner</v>
      </c>
      <c r="AO2326" s="48" t="str">
        <f t="shared" si="695"/>
        <v>0.5-0.6</v>
      </c>
      <c r="AP2326" s="49" t="str">
        <f t="shared" si="700"/>
        <v>20-21</v>
      </c>
      <c r="AQ2326" s="49" t="str">
        <f t="shared" si="701"/>
        <v>Mar</v>
      </c>
      <c r="AR2326" s="48" t="str">
        <f t="shared" si="702"/>
        <v>265-275</v>
      </c>
      <c r="AS2326" s="49" t="str">
        <f t="shared" si="696"/>
        <v>Inner-TI</v>
      </c>
    </row>
    <row r="2327" spans="5:45" x14ac:dyDescent="0.3">
      <c r="E2327" s="15">
        <v>40988.868055555555</v>
      </c>
      <c r="F2327" s="21">
        <v>7.17</v>
      </c>
      <c r="G2327" s="21">
        <v>638.54000735282921</v>
      </c>
      <c r="H2327" s="42">
        <v>1.1854423583571876</v>
      </c>
      <c r="I2327" s="35">
        <v>280.60000000000002</v>
      </c>
      <c r="J2327" s="43">
        <v>0.1394700139470014</v>
      </c>
      <c r="K2327" s="44">
        <v>0.27108643655901615</v>
      </c>
      <c r="L2327" s="26">
        <f t="shared" si="684"/>
        <v>7.091976261513862</v>
      </c>
      <c r="M2327" s="26">
        <f t="shared" si="685"/>
        <v>0.45413776887887242</v>
      </c>
      <c r="N2327" s="96">
        <f t="shared" si="686"/>
        <v>8</v>
      </c>
      <c r="O2327" s="26">
        <f t="shared" si="687"/>
        <v>7.7349221835085982E-2</v>
      </c>
      <c r="P2327" s="3">
        <f>IF(L2327&gt;'Power Curve'!$C$37,0,INDEX(Ci,$N2327,1)*POWER(1-O2327,3)+INDEX(Ci,$N2327,2)*3*O2327*POWER(1-O2327,2)+INDEX(Ci,$N2327,3)*3*POWER(O2327,2)*(1-O2327)+INDEX(Ci,$N2327,4)*POWER(O2327,3))</f>
        <v>620.23777030766178</v>
      </c>
      <c r="Q2327" s="3">
        <f>MAX(0,MIN(P2327-V2327+W2327,'Power Curve'!$C$39))</f>
        <v>627.19226885113994</v>
      </c>
      <c r="R2327" s="3">
        <f t="shared" si="688"/>
        <v>638.54000735282921</v>
      </c>
      <c r="S2327" s="3">
        <f t="shared" si="689"/>
        <v>-11.347738501689264</v>
      </c>
      <c r="T2327" s="3">
        <f t="shared" si="690"/>
        <v>11.347738501689264</v>
      </c>
      <c r="V2327" s="37">
        <f t="array" ref="V2327">SUM(_xlfn.NORM.DIST($AD$3:$AD$1003,$L2327,$AA2327,FALSE)*WindSpeedStep*$AE$3:$AE$1003)/AG2327</f>
        <v>617.2925651578521</v>
      </c>
      <c r="W2327" s="37">
        <f t="array" ref="W2327">SUM(_xlfn.NORM.DIST($AD$3:$AD$1003,$L2327,$AB2327,FALSE)*WindSpeedStep*$AE$3:$AE$1003)/AH2327</f>
        <v>624.24706370133026</v>
      </c>
      <c r="Y2327" s="1">
        <f t="shared" si="691"/>
        <v>7</v>
      </c>
      <c r="Z2327" s="99">
        <f>IF(L2327&lt;'Power Curve'!$P$28,'Power Curve'!$Q$28,IF(L2327&gt;'Power Curve'!$P$29,'Power Curve'!$Q$29,INDEX(ReferenceTurbulence,Y2327)+(L2327-INDEX(ReferenceTurbulenceWindSpeed,Y2327))*(INDEX(ReferenceTurbulence,Y2327+1)-INDEX(ReferenceTurbulence,Y2327))/(INDEX(ReferenceTurbulenceWindSpeed,Y2327+1)-INDEX(ReferenceTurbulenceWindSpeed,Y2327))))</f>
        <v>0.11965088311113108</v>
      </c>
      <c r="AA2327" s="100">
        <f t="shared" si="697"/>
        <v>0.84856122269331147</v>
      </c>
      <c r="AB2327" s="29">
        <f t="shared" si="698"/>
        <v>0.98911802810514116</v>
      </c>
      <c r="AG2327" s="40">
        <f t="array" ref="AG2327">SUM(_xlfn.NORM.DIST($AD$3:$AD$1003,$F2327,$AA2327,FALSE)*WindSpeedStep)</f>
        <v>1.0000000000000036</v>
      </c>
      <c r="AH2327" s="40">
        <f t="array" ref="AH2327">SUM(_xlfn.NORM.DIST($AD$3:$AD$1003,$F2327,$AB2327,FALSE)*WindSpeedStep)</f>
        <v>0.99999999999986211</v>
      </c>
      <c r="AJ2327" s="47">
        <f t="shared" si="692"/>
        <v>7</v>
      </c>
      <c r="AK2327" s="83" t="b">
        <f>COUNTIF('Power Curve'!$D$2:$D$31,AJ2327)&gt;0</f>
        <v>1</v>
      </c>
      <c r="AL2327" s="83" t="b">
        <f t="shared" si="693"/>
        <v>0</v>
      </c>
      <c r="AM2327" s="83" t="b">
        <f t="shared" si="699"/>
        <v>1</v>
      </c>
      <c r="AN2327" s="47" t="str">
        <f t="shared" si="694"/>
        <v>Inner</v>
      </c>
      <c r="AO2327" s="48" t="str">
        <f t="shared" si="695"/>
        <v>0.4-0.5</v>
      </c>
      <c r="AP2327" s="49" t="str">
        <f t="shared" si="700"/>
        <v>20-21</v>
      </c>
      <c r="AQ2327" s="49" t="str">
        <f t="shared" si="701"/>
        <v>Mar</v>
      </c>
      <c r="AR2327" s="48" t="str">
        <f t="shared" si="702"/>
        <v>275-285</v>
      </c>
      <c r="AS2327" s="49" t="str">
        <f t="shared" si="696"/>
        <v>Inner-TI</v>
      </c>
    </row>
    <row r="2328" spans="5:45" x14ac:dyDescent="0.3">
      <c r="E2328" s="15">
        <v>40988.875</v>
      </c>
      <c r="F2328" s="21">
        <v>6.73</v>
      </c>
      <c r="G2328" s="21">
        <v>589.37002182006813</v>
      </c>
      <c r="H2328" s="42">
        <v>1.186236984188944</v>
      </c>
      <c r="I2328" s="35">
        <v>284</v>
      </c>
      <c r="J2328" s="43">
        <v>0.10549777117384843</v>
      </c>
      <c r="K2328" s="44">
        <v>0.28677614676309776</v>
      </c>
      <c r="L2328" s="26">
        <f t="shared" si="684"/>
        <v>6.6582513845571674</v>
      </c>
      <c r="M2328" s="26">
        <f t="shared" si="685"/>
        <v>0.3871041909984993</v>
      </c>
      <c r="N2328" s="96">
        <f t="shared" si="686"/>
        <v>7</v>
      </c>
      <c r="O2328" s="26">
        <f t="shared" si="687"/>
        <v>0.63722133855156748</v>
      </c>
      <c r="P2328" s="3">
        <f>IF(L2328&gt;'Power Curve'!$C$37,0,INDEX(Ci,$N2328,1)*POWER(1-O2328,3)+INDEX(Ci,$N2328,2)*3*O2328*POWER(1-O2328,2)+INDEX(Ci,$N2328,3)*3*POWER(O2328,2)*(1-O2328)+INDEX(Ci,$N2328,4)*POWER(O2328,3))</f>
        <v>509.4696595804287</v>
      </c>
      <c r="Q2328" s="3">
        <f>MAX(0,MIN(P2328-V2328+W2328,'Power Curve'!$C$39))</f>
        <v>505.48011728340737</v>
      </c>
      <c r="R2328" s="3">
        <f t="shared" si="688"/>
        <v>589.37002182006813</v>
      </c>
      <c r="S2328" s="3">
        <f t="shared" si="689"/>
        <v>-83.889904536660765</v>
      </c>
      <c r="T2328" s="3">
        <f t="shared" si="690"/>
        <v>83.889904536660765</v>
      </c>
      <c r="V2328" s="37">
        <f t="array" ref="V2328">SUM(_xlfn.NORM.DIST($AD$3:$AD$1003,$L2328,$AA2328,FALSE)*WindSpeedStep*$AE$3:$AE$1003)/AG2328</f>
        <v>511.57647958604849</v>
      </c>
      <c r="W2328" s="37">
        <f t="array" ref="W2328">SUM(_xlfn.NORM.DIST($AD$3:$AD$1003,$L2328,$AB2328,FALSE)*WindSpeedStep*$AE$3:$AE$1003)/AH2328</f>
        <v>507.58693728902716</v>
      </c>
      <c r="Y2328" s="1">
        <f t="shared" si="691"/>
        <v>6</v>
      </c>
      <c r="Z2328" s="99">
        <f>IF(L2328&lt;'Power Curve'!$P$28,'Power Curve'!$Q$28,IF(L2328&gt;'Power Curve'!$P$29,'Power Curve'!$Q$29,INDEX(ReferenceTurbulence,Y2328)+(L2328-INDEX(ReferenceTurbulenceWindSpeed,Y2328))*(INDEX(ReferenceTurbulence,Y2328+1)-INDEX(ReferenceTurbulence,Y2328))/(INDEX(ReferenceTurbulenceWindSpeed,Y2328+1)-INDEX(ReferenceTurbulenceWindSpeed,Y2328))))</f>
        <v>0.12037373694000993</v>
      </c>
      <c r="AA2328" s="100">
        <f t="shared" si="697"/>
        <v>0.80147860064514131</v>
      </c>
      <c r="AB2328" s="29">
        <f t="shared" si="698"/>
        <v>0.7024306809859715</v>
      </c>
      <c r="AG2328" s="40">
        <f t="array" ref="AG2328">SUM(_xlfn.NORM.DIST($AD$3:$AD$1003,$F2328,$AA2328,FALSE)*WindSpeedStep)</f>
        <v>1.0000000000000042</v>
      </c>
      <c r="AH2328" s="40">
        <f t="array" ref="AH2328">SUM(_xlfn.NORM.DIST($AD$3:$AD$1003,$F2328,$AB2328,FALSE)*WindSpeedStep)</f>
        <v>1.0000000000000038</v>
      </c>
      <c r="AJ2328" s="47">
        <f t="shared" si="692"/>
        <v>7</v>
      </c>
      <c r="AK2328" s="83" t="b">
        <f>COUNTIF('Power Curve'!$D$2:$D$31,AJ2328)&gt;0</f>
        <v>1</v>
      </c>
      <c r="AL2328" s="83" t="b">
        <f t="shared" si="693"/>
        <v>0</v>
      </c>
      <c r="AM2328" s="83" t="b">
        <f t="shared" si="699"/>
        <v>1</v>
      </c>
      <c r="AN2328" s="47" t="str">
        <f t="shared" si="694"/>
        <v>Inner</v>
      </c>
      <c r="AO2328" s="48" t="str">
        <f t="shared" si="695"/>
        <v>0.3-0.4</v>
      </c>
      <c r="AP2328" s="49" t="str">
        <f t="shared" si="700"/>
        <v>21-22</v>
      </c>
      <c r="AQ2328" s="49" t="str">
        <f t="shared" si="701"/>
        <v>Mar</v>
      </c>
      <c r="AR2328" s="48" t="str">
        <f t="shared" si="702"/>
        <v>275-285</v>
      </c>
      <c r="AS2328" s="49" t="str">
        <f t="shared" si="696"/>
        <v>Inner-TI</v>
      </c>
    </row>
    <row r="2329" spans="5:45" x14ac:dyDescent="0.3">
      <c r="E2329" s="15">
        <v>40988.881944444445</v>
      </c>
      <c r="F2329" s="21">
        <v>5.93</v>
      </c>
      <c r="G2329" s="21">
        <v>292.89000320434621</v>
      </c>
      <c r="H2329" s="42">
        <v>1.1864970858622266</v>
      </c>
      <c r="I2329" s="35">
        <v>281.5</v>
      </c>
      <c r="J2329" s="43">
        <v>0.10118043844856661</v>
      </c>
      <c r="K2329" s="44">
        <v>0.19817165475916179</v>
      </c>
      <c r="L2329" s="26">
        <f t="shared" si="684"/>
        <v>5.8672089589065033</v>
      </c>
      <c r="M2329" s="26">
        <f t="shared" si="685"/>
        <v>0.26484603412587088</v>
      </c>
      <c r="N2329" s="96">
        <f t="shared" si="686"/>
        <v>6</v>
      </c>
      <c r="O2329" s="26">
        <f t="shared" si="687"/>
        <v>0.83634583043226429</v>
      </c>
      <c r="P2329" s="3">
        <f>IF(L2329&gt;'Power Curve'!$C$37,0,INDEX(Ci,$N2329,1)*POWER(1-O2329,3)+INDEX(Ci,$N2329,2)*3*O2329*POWER(1-O2329,2)+INDEX(Ci,$N2329,3)*3*POWER(O2329,2)*(1-O2329)+INDEX(Ci,$N2329,4)*POWER(O2329,3))</f>
        <v>339.60069097278244</v>
      </c>
      <c r="Q2329" s="3">
        <f>MAX(0,MIN(P2329-V2329+W2329,'Power Curve'!$C$39))</f>
        <v>337.21452601185001</v>
      </c>
      <c r="R2329" s="3">
        <f t="shared" si="688"/>
        <v>292.89000320434621</v>
      </c>
      <c r="S2329" s="3">
        <f t="shared" si="689"/>
        <v>44.324522807503797</v>
      </c>
      <c r="T2329" s="3">
        <f t="shared" si="690"/>
        <v>44.324522807503797</v>
      </c>
      <c r="V2329" s="37">
        <f t="array" ref="V2329">SUM(_xlfn.NORM.DIST($AD$3:$AD$1003,$L2329,$AA2329,FALSE)*WindSpeedStep*$AE$3:$AE$1003)/AG2329</f>
        <v>344.2590348233083</v>
      </c>
      <c r="W2329" s="37">
        <f t="array" ref="W2329">SUM(_xlfn.NORM.DIST($AD$3:$AD$1003,$L2329,$AB2329,FALSE)*WindSpeedStep*$AE$3:$AE$1003)/AH2329</f>
        <v>341.87286986237586</v>
      </c>
      <c r="Y2329" s="1">
        <f t="shared" si="691"/>
        <v>5</v>
      </c>
      <c r="Z2329" s="99">
        <f>IF(L2329&lt;'Power Curve'!$P$28,'Power Curve'!$Q$28,IF(L2329&gt;'Power Curve'!$P$29,'Power Curve'!$Q$29,INDEX(ReferenceTurbulence,Y2329)+(L2329-INDEX(ReferenceTurbulenceWindSpeed,Y2329))*(INDEX(ReferenceTurbulence,Y2329+1)-INDEX(ReferenceTurbulence,Y2329))/(INDEX(ReferenceTurbulenceWindSpeed,Y2329+1)-INDEX(ReferenceTurbulenceWindSpeed,Y2329))))</f>
        <v>0.12097827706721045</v>
      </c>
      <c r="AA2329" s="100">
        <f t="shared" si="697"/>
        <v>0.70980483104181036</v>
      </c>
      <c r="AB2329" s="29">
        <f t="shared" si="698"/>
        <v>0.59364677493151807</v>
      </c>
      <c r="AG2329" s="40">
        <f t="array" ref="AG2329">SUM(_xlfn.NORM.DIST($AD$3:$AD$1003,$F2329,$AA2329,FALSE)*WindSpeedStep)</f>
        <v>1.0000000000000038</v>
      </c>
      <c r="AH2329" s="40">
        <f t="array" ref="AH2329">SUM(_xlfn.NORM.DIST($AD$3:$AD$1003,$F2329,$AB2329,FALSE)*WindSpeedStep)</f>
        <v>1.0000000000000031</v>
      </c>
      <c r="AJ2329" s="47">
        <f t="shared" si="692"/>
        <v>6</v>
      </c>
      <c r="AK2329" s="83" t="b">
        <f>COUNTIF('Power Curve'!$D$2:$D$31,AJ2329)&gt;0</f>
        <v>1</v>
      </c>
      <c r="AL2329" s="83" t="b">
        <f t="shared" si="693"/>
        <v>0</v>
      </c>
      <c r="AM2329" s="83" t="b">
        <f t="shared" si="699"/>
        <v>1</v>
      </c>
      <c r="AN2329" s="47" t="str">
        <f t="shared" si="694"/>
        <v>Inner</v>
      </c>
      <c r="AO2329" s="48" t="str">
        <f t="shared" si="695"/>
        <v>0.2-0.3</v>
      </c>
      <c r="AP2329" s="49" t="str">
        <f t="shared" si="700"/>
        <v>21-22</v>
      </c>
      <c r="AQ2329" s="49" t="str">
        <f t="shared" si="701"/>
        <v>Mar</v>
      </c>
      <c r="AR2329" s="48" t="str">
        <f t="shared" si="702"/>
        <v>275-285</v>
      </c>
      <c r="AS2329" s="49" t="str">
        <f t="shared" si="696"/>
        <v>Inner-TI</v>
      </c>
    </row>
    <row r="2330" spans="5:45" x14ac:dyDescent="0.3">
      <c r="E2330" s="15">
        <v>40988.888888888891</v>
      </c>
      <c r="F2330" s="21">
        <v>6.96</v>
      </c>
      <c r="G2330" s="21">
        <v>517.64999389648483</v>
      </c>
      <c r="H2330" s="42">
        <v>1.1861069762410048</v>
      </c>
      <c r="I2330" s="35">
        <v>269</v>
      </c>
      <c r="J2330" s="43">
        <v>0.11350574712643678</v>
      </c>
      <c r="K2330" s="44">
        <v>0.12440047926251493</v>
      </c>
      <c r="L2330" s="26">
        <f t="shared" si="684"/>
        <v>6.8855477882588172</v>
      </c>
      <c r="M2330" s="26">
        <f t="shared" si="685"/>
        <v>0.42223358289866592</v>
      </c>
      <c r="N2330" s="96">
        <f t="shared" si="686"/>
        <v>7</v>
      </c>
      <c r="O2330" s="26">
        <f t="shared" si="687"/>
        <v>0.86827864500762242</v>
      </c>
      <c r="P2330" s="3">
        <f>IF(L2330&gt;'Power Curve'!$C$37,0,INDEX(Ci,$N2330,1)*POWER(1-O2330,3)+INDEX(Ci,$N2330,2)*3*O2330*POWER(1-O2330,2)+INDEX(Ci,$N2330,3)*3*POWER(O2330,2)*(1-O2330)+INDEX(Ci,$N2330,4)*POWER(O2330,3))</f>
        <v>567.07749847716809</v>
      </c>
      <c r="Q2330" s="3">
        <f>MAX(0,MIN(P2330-V2330+W2330,'Power Curve'!$C$39))</f>
        <v>565.16511498162379</v>
      </c>
      <c r="R2330" s="3">
        <f t="shared" si="688"/>
        <v>517.64999389648483</v>
      </c>
      <c r="S2330" s="3">
        <f t="shared" si="689"/>
        <v>47.515121085138958</v>
      </c>
      <c r="T2330" s="3">
        <f t="shared" si="690"/>
        <v>47.515121085138958</v>
      </c>
      <c r="V2330" s="37">
        <f t="array" ref="V2330">SUM(_xlfn.NORM.DIST($AD$3:$AD$1003,$L2330,$AA2330,FALSE)*WindSpeedStep*$AE$3:$AE$1003)/AG2330</f>
        <v>565.66871332742926</v>
      </c>
      <c r="W2330" s="37">
        <f t="array" ref="W2330">SUM(_xlfn.NORM.DIST($AD$3:$AD$1003,$L2330,$AB2330,FALSE)*WindSpeedStep*$AE$3:$AE$1003)/AH2330</f>
        <v>563.75632983188495</v>
      </c>
      <c r="Y2330" s="1">
        <f t="shared" si="691"/>
        <v>6</v>
      </c>
      <c r="Z2330" s="99">
        <f>IF(L2330&lt;'Power Curve'!$P$28,'Power Curve'!$Q$28,IF(L2330&gt;'Power Curve'!$P$29,'Power Curve'!$Q$29,INDEX(ReferenceTurbulence,Y2330)+(L2330-INDEX(ReferenceTurbulenceWindSpeed,Y2330))*(INDEX(ReferenceTurbulence,Y2330+1)-INDEX(ReferenceTurbulence,Y2330))/(INDEX(ReferenceTurbulenceWindSpeed,Y2330+1)-INDEX(ReferenceTurbulenceWindSpeed,Y2330))))</f>
        <v>0.11992693915710449</v>
      </c>
      <c r="AA2330" s="100">
        <f t="shared" si="697"/>
        <v>0.82576267066585063</v>
      </c>
      <c r="AB2330" s="29">
        <f t="shared" si="698"/>
        <v>0.78154924608110132</v>
      </c>
      <c r="AG2330" s="40">
        <f t="array" ref="AG2330">SUM(_xlfn.NORM.DIST($AD$3:$AD$1003,$F2330,$AA2330,FALSE)*WindSpeedStep)</f>
        <v>1.0000000000000038</v>
      </c>
      <c r="AH2330" s="40">
        <f t="array" ref="AH2330">SUM(_xlfn.NORM.DIST($AD$3:$AD$1003,$F2330,$AB2330,FALSE)*WindSpeedStep)</f>
        <v>1.0000000000000033</v>
      </c>
      <c r="AJ2330" s="47">
        <f t="shared" si="692"/>
        <v>7</v>
      </c>
      <c r="AK2330" s="83" t="b">
        <f>COUNTIF('Power Curve'!$D$2:$D$31,AJ2330)&gt;0</f>
        <v>1</v>
      </c>
      <c r="AL2330" s="83" t="b">
        <f t="shared" si="693"/>
        <v>0</v>
      </c>
      <c r="AM2330" s="83" t="b">
        <f t="shared" si="699"/>
        <v>1</v>
      </c>
      <c r="AN2330" s="47" t="str">
        <f t="shared" si="694"/>
        <v>Inner</v>
      </c>
      <c r="AO2330" s="48" t="str">
        <f t="shared" si="695"/>
        <v>0.4-0.5</v>
      </c>
      <c r="AP2330" s="49" t="str">
        <f t="shared" si="700"/>
        <v>21-22</v>
      </c>
      <c r="AQ2330" s="49" t="str">
        <f t="shared" si="701"/>
        <v>Mar</v>
      </c>
      <c r="AR2330" s="48" t="str">
        <f t="shared" si="702"/>
        <v>265-275</v>
      </c>
      <c r="AS2330" s="49" t="str">
        <f t="shared" si="696"/>
        <v>Inner-TI</v>
      </c>
    </row>
    <row r="2331" spans="5:45" x14ac:dyDescent="0.3">
      <c r="E2331" s="15">
        <v>40988.895833333336</v>
      </c>
      <c r="F2331" s="21">
        <v>7.67</v>
      </c>
      <c r="G2331" s="21">
        <v>707.80997800827049</v>
      </c>
      <c r="H2331" s="42">
        <v>1.185543937092288</v>
      </c>
      <c r="I2331" s="35">
        <v>273.39999999999998</v>
      </c>
      <c r="J2331" s="43">
        <v>7.9530638852672753E-2</v>
      </c>
      <c r="K2331" s="44">
        <v>0.15015541119152803</v>
      </c>
      <c r="L2331" s="26">
        <f t="shared" si="684"/>
        <v>7.5867519622295205</v>
      </c>
      <c r="M2331" s="26">
        <f t="shared" si="685"/>
        <v>0.53060694837339051</v>
      </c>
      <c r="N2331" s="96">
        <f t="shared" si="686"/>
        <v>8</v>
      </c>
      <c r="O2331" s="26">
        <f t="shared" si="687"/>
        <v>0.57533164474465581</v>
      </c>
      <c r="P2331" s="3">
        <f>IF(L2331&gt;'Power Curve'!$C$37,0,INDEX(Ci,$N2331,1)*POWER(1-O2331,3)+INDEX(Ci,$N2331,2)*3*O2331*POWER(1-O2331,2)+INDEX(Ci,$N2331,3)*3*POWER(O2331,2)*(1-O2331)+INDEX(Ci,$N2331,4)*POWER(O2331,3))</f>
        <v>756.69375334768336</v>
      </c>
      <c r="Q2331" s="3">
        <f>MAX(0,MIN(P2331-V2331+W2331,'Power Curve'!$C$39))</f>
        <v>744.02296135676102</v>
      </c>
      <c r="R2331" s="3">
        <f t="shared" si="688"/>
        <v>707.80997800827049</v>
      </c>
      <c r="S2331" s="3">
        <f t="shared" si="689"/>
        <v>36.212983348490525</v>
      </c>
      <c r="T2331" s="3">
        <f t="shared" si="690"/>
        <v>36.212983348490525</v>
      </c>
      <c r="V2331" s="37">
        <f t="array" ref="V2331">SUM(_xlfn.NORM.DIST($AD$3:$AD$1003,$L2331,$AA2331,FALSE)*WindSpeedStep*$AE$3:$AE$1003)/AG2331</f>
        <v>751.01234423525784</v>
      </c>
      <c r="W2331" s="37">
        <f t="array" ref="W2331">SUM(_xlfn.NORM.DIST($AD$3:$AD$1003,$L2331,$AB2331,FALSE)*WindSpeedStep*$AE$3:$AE$1003)/AH2331</f>
        <v>738.3415522443355</v>
      </c>
      <c r="Y2331" s="1">
        <f t="shared" si="691"/>
        <v>7</v>
      </c>
      <c r="Z2331" s="99">
        <f>IF(L2331&lt;'Power Curve'!$P$28,'Power Curve'!$Q$28,IF(L2331&gt;'Power Curve'!$P$29,'Power Curve'!$Q$29,INDEX(ReferenceTurbulence,Y2331)+(L2331-INDEX(ReferenceTurbulenceWindSpeed,Y2331))*(INDEX(ReferenceTurbulence,Y2331+1)-INDEX(ReferenceTurbulence,Y2331))/(INDEX(ReferenceTurbulenceWindSpeed,Y2331+1)-INDEX(ReferenceTurbulenceWindSpeed,Y2331))))</f>
        <v>0.11951346067475722</v>
      </c>
      <c r="AA2331" s="100">
        <f t="shared" si="697"/>
        <v>0.90671898228705505</v>
      </c>
      <c r="AB2331" s="29">
        <f t="shared" si="698"/>
        <v>0.60337923037288232</v>
      </c>
      <c r="AG2331" s="40">
        <f t="array" ref="AG2331">SUM(_xlfn.NORM.DIST($AD$3:$AD$1003,$F2331,$AA2331,FALSE)*WindSpeedStep)</f>
        <v>1.0000000000000042</v>
      </c>
      <c r="AH2331" s="40">
        <f t="array" ref="AH2331">SUM(_xlfn.NORM.DIST($AD$3:$AD$1003,$F2331,$AB2331,FALSE)*WindSpeedStep)</f>
        <v>1.0000000000000031</v>
      </c>
      <c r="AJ2331" s="47">
        <f t="shared" si="692"/>
        <v>8</v>
      </c>
      <c r="AK2331" s="83" t="b">
        <f>COUNTIF('Power Curve'!$D$2:$D$31,AJ2331)&gt;0</f>
        <v>1</v>
      </c>
      <c r="AL2331" s="83" t="b">
        <f t="shared" si="693"/>
        <v>0</v>
      </c>
      <c r="AM2331" s="83" t="b">
        <f t="shared" si="699"/>
        <v>1</v>
      </c>
      <c r="AN2331" s="47" t="str">
        <f t="shared" si="694"/>
        <v>Outer</v>
      </c>
      <c r="AO2331" s="48" t="str">
        <f t="shared" si="695"/>
        <v>0.5-0.6</v>
      </c>
      <c r="AP2331" s="49" t="str">
        <f t="shared" si="700"/>
        <v>21-22</v>
      </c>
      <c r="AQ2331" s="49" t="str">
        <f t="shared" si="701"/>
        <v>Mar</v>
      </c>
      <c r="AR2331" s="48" t="str">
        <f t="shared" si="702"/>
        <v>265-275</v>
      </c>
      <c r="AS2331" s="49" t="str">
        <f t="shared" si="696"/>
        <v>HWS-LTI</v>
      </c>
    </row>
    <row r="2332" spans="5:45" x14ac:dyDescent="0.3">
      <c r="E2332" s="15">
        <v>40988.902777777781</v>
      </c>
      <c r="F2332" s="21">
        <v>8</v>
      </c>
      <c r="G2332" s="21">
        <v>881.01002502441452</v>
      </c>
      <c r="H2332" s="42">
        <v>1.1853708017037421</v>
      </c>
      <c r="I2332" s="35">
        <v>269.8</v>
      </c>
      <c r="J2332" s="43">
        <v>0.12375</v>
      </c>
      <c r="K2332" s="44">
        <v>0.13851210827899141</v>
      </c>
      <c r="L2332" s="26">
        <f t="shared" si="684"/>
        <v>7.9127850057397877</v>
      </c>
      <c r="M2332" s="26">
        <f t="shared" si="685"/>
        <v>0.58099640624140825</v>
      </c>
      <c r="N2332" s="96">
        <f t="shared" si="686"/>
        <v>8</v>
      </c>
      <c r="O2332" s="26">
        <f t="shared" si="687"/>
        <v>0.90347776170428717</v>
      </c>
      <c r="P2332" s="3">
        <f>IF(L2332&gt;'Power Curve'!$C$37,0,INDEX(Ci,$N2332,1)*POWER(1-O2332,3)+INDEX(Ci,$N2332,2)*3*O2332*POWER(1-O2332,2)+INDEX(Ci,$N2332,3)*3*POWER(O2332,2)*(1-O2332)+INDEX(Ci,$N2332,4)*POWER(O2332,3))</f>
        <v>852.16680187085444</v>
      </c>
      <c r="Q2332" s="3">
        <f>MAX(0,MIN(P2332-V2332+W2332,'Power Curve'!$C$39))</f>
        <v>854.08306077630664</v>
      </c>
      <c r="R2332" s="3">
        <f t="shared" si="688"/>
        <v>881.01002502441452</v>
      </c>
      <c r="S2332" s="3">
        <f t="shared" si="689"/>
        <v>-26.926964248107879</v>
      </c>
      <c r="T2332" s="3">
        <f t="shared" si="690"/>
        <v>26.926964248107879</v>
      </c>
      <c r="V2332" s="37">
        <f t="array" ref="V2332">SUM(_xlfn.NORM.DIST($AD$3:$AD$1003,$L2332,$AA2332,FALSE)*WindSpeedStep*$AE$3:$AE$1003)/AG2332</f>
        <v>847.00446104290734</v>
      </c>
      <c r="W2332" s="37">
        <f t="array" ref="W2332">SUM(_xlfn.NORM.DIST($AD$3:$AD$1003,$L2332,$AB2332,FALSE)*WindSpeedStep*$AE$3:$AE$1003)/AH2332</f>
        <v>848.92071994835953</v>
      </c>
      <c r="Y2332" s="1">
        <f t="shared" si="691"/>
        <v>7</v>
      </c>
      <c r="Z2332" s="99">
        <f>IF(L2332&lt;'Power Curve'!$P$28,'Power Curve'!$Q$28,IF(L2332&gt;'Power Curve'!$P$29,'Power Curve'!$Q$29,INDEX(ReferenceTurbulence,Y2332)+(L2332-INDEX(ReferenceTurbulenceWindSpeed,Y2332))*(INDEX(ReferenceTurbulence,Y2332+1)-INDEX(ReferenceTurbulence,Y2332))/(INDEX(ReferenceTurbulenceWindSpeed,Y2332+1)-INDEX(ReferenceTurbulenceWindSpeed,Y2332))))</f>
        <v>0.11942290599490379</v>
      </c>
      <c r="AA2332" s="100">
        <f t="shared" si="697"/>
        <v>0.9449677798983469</v>
      </c>
      <c r="AB2332" s="29">
        <f t="shared" si="698"/>
        <v>0.97920714446029877</v>
      </c>
      <c r="AG2332" s="40">
        <f t="array" ref="AG2332">SUM(_xlfn.NORM.DIST($AD$3:$AD$1003,$F2332,$AA2332,FALSE)*WindSpeedStep)</f>
        <v>1.0000000000000036</v>
      </c>
      <c r="AH2332" s="40">
        <f t="array" ref="AH2332">SUM(_xlfn.NORM.DIST($AD$3:$AD$1003,$F2332,$AB2332,FALSE)*WindSpeedStep)</f>
        <v>1.0000000000000038</v>
      </c>
      <c r="AJ2332" s="47">
        <f t="shared" si="692"/>
        <v>8</v>
      </c>
      <c r="AK2332" s="83" t="b">
        <f>COUNTIF('Power Curve'!$D$2:$D$31,AJ2332)&gt;0</f>
        <v>1</v>
      </c>
      <c r="AL2332" s="83" t="b">
        <f t="shared" si="693"/>
        <v>0</v>
      </c>
      <c r="AM2332" s="83" t="b">
        <f t="shared" si="699"/>
        <v>1</v>
      </c>
      <c r="AN2332" s="47" t="str">
        <f t="shared" si="694"/>
        <v>Inner</v>
      </c>
      <c r="AO2332" s="48" t="str">
        <f t="shared" si="695"/>
        <v>0.5-0.6</v>
      </c>
      <c r="AP2332" s="49" t="str">
        <f t="shared" si="700"/>
        <v>21-22</v>
      </c>
      <c r="AQ2332" s="49" t="str">
        <f t="shared" si="701"/>
        <v>Mar</v>
      </c>
      <c r="AR2332" s="48" t="str">
        <f t="shared" si="702"/>
        <v>265-275</v>
      </c>
      <c r="AS2332" s="49" t="str">
        <f t="shared" si="696"/>
        <v>Inner-TI</v>
      </c>
    </row>
    <row r="2333" spans="5:45" x14ac:dyDescent="0.3">
      <c r="E2333" s="15">
        <v>40988.909722222219</v>
      </c>
      <c r="F2333" s="21">
        <v>8.4</v>
      </c>
      <c r="G2333" s="21">
        <v>1020.5299835205078</v>
      </c>
      <c r="H2333" s="42">
        <v>1.1852409835380024</v>
      </c>
      <c r="I2333" s="35">
        <v>267.8</v>
      </c>
      <c r="J2333" s="43">
        <v>9.285714285714286E-2</v>
      </c>
      <c r="K2333" s="44">
        <v>0.18109167387006134</v>
      </c>
      <c r="L2333" s="26">
        <f t="shared" si="684"/>
        <v>8.3081209405937866</v>
      </c>
      <c r="M2333" s="26">
        <f t="shared" si="685"/>
        <v>0.64209684936999467</v>
      </c>
      <c r="N2333" s="96">
        <f t="shared" si="686"/>
        <v>9</v>
      </c>
      <c r="O2333" s="26">
        <f t="shared" si="687"/>
        <v>0.29930000959459779</v>
      </c>
      <c r="P2333" s="3">
        <f>IF(L2333&gt;'Power Curve'!$C$37,0,INDEX(Ci,$N2333,1)*POWER(1-O2333,3)+INDEX(Ci,$N2333,2)*3*O2333*POWER(1-O2333,2)+INDEX(Ci,$N2333,3)*3*POWER(O2333,2)*(1-O2333)+INDEX(Ci,$N2333,4)*POWER(O2333,3))</f>
        <v>972.33166733604867</v>
      </c>
      <c r="Q2333" s="3">
        <f>MAX(0,MIN(P2333-V2333+W2333,'Power Curve'!$C$39))</f>
        <v>960.57862946728653</v>
      </c>
      <c r="R2333" s="3">
        <f t="shared" si="688"/>
        <v>1020.5299835205078</v>
      </c>
      <c r="S2333" s="3">
        <f t="shared" si="689"/>
        <v>-59.95135405322128</v>
      </c>
      <c r="T2333" s="3">
        <f t="shared" si="690"/>
        <v>59.95135405322128</v>
      </c>
      <c r="V2333" s="37">
        <f t="array" ref="V2333">SUM(_xlfn.NORM.DIST($AD$3:$AD$1003,$L2333,$AA2333,FALSE)*WindSpeedStep*$AE$3:$AE$1003)/AG2333</f>
        <v>971.93272851214783</v>
      </c>
      <c r="W2333" s="37">
        <f t="array" ref="W2333">SUM(_xlfn.NORM.DIST($AD$3:$AD$1003,$L2333,$AB2333,FALSE)*WindSpeedStep*$AE$3:$AE$1003)/AH2333</f>
        <v>960.1796906433857</v>
      </c>
      <c r="Y2333" s="1">
        <f t="shared" si="691"/>
        <v>8</v>
      </c>
      <c r="Z2333" s="99">
        <f>IF(L2333&lt;'Power Curve'!$P$28,'Power Curve'!$Q$28,IF(L2333&gt;'Power Curve'!$P$29,'Power Curve'!$Q$29,INDEX(ReferenceTurbulence,Y2333)+(L2333-INDEX(ReferenceTurbulenceWindSpeed,Y2333))*(INDEX(ReferenceTurbulence,Y2333+1)-INDEX(ReferenceTurbulence,Y2333))/(INDEX(ReferenceTurbulenceWindSpeed,Y2333+1)-INDEX(ReferenceTurbulenceWindSpeed,Y2333))))</f>
        <v>0.11974026848411372</v>
      </c>
      <c r="AA2333" s="100">
        <f t="shared" si="697"/>
        <v>0.99481663202518744</v>
      </c>
      <c r="AB2333" s="29">
        <f t="shared" si="698"/>
        <v>0.77146837305513738</v>
      </c>
      <c r="AG2333" s="40">
        <f t="array" ref="AG2333">SUM(_xlfn.NORM.DIST($AD$3:$AD$1003,$F2333,$AA2333,FALSE)*WindSpeedStep)</f>
        <v>1.0000000000000036</v>
      </c>
      <c r="AH2333" s="40">
        <f t="array" ref="AH2333">SUM(_xlfn.NORM.DIST($AD$3:$AD$1003,$F2333,$AB2333,FALSE)*WindSpeedStep)</f>
        <v>1.0000000000000036</v>
      </c>
      <c r="AJ2333" s="47">
        <f t="shared" si="692"/>
        <v>8</v>
      </c>
      <c r="AK2333" s="83" t="b">
        <f>COUNTIF('Power Curve'!$D$2:$D$31,AJ2333)&gt;0</f>
        <v>1</v>
      </c>
      <c r="AL2333" s="83" t="b">
        <f t="shared" si="693"/>
        <v>0</v>
      </c>
      <c r="AM2333" s="83" t="b">
        <f t="shared" si="699"/>
        <v>1</v>
      </c>
      <c r="AN2333" s="47" t="str">
        <f t="shared" si="694"/>
        <v>Outer</v>
      </c>
      <c r="AO2333" s="48" t="str">
        <f t="shared" si="695"/>
        <v>0.6-0.7</v>
      </c>
      <c r="AP2333" s="49" t="str">
        <f t="shared" si="700"/>
        <v>21-22</v>
      </c>
      <c r="AQ2333" s="49" t="str">
        <f t="shared" si="701"/>
        <v>Mar</v>
      </c>
      <c r="AR2333" s="48" t="str">
        <f t="shared" si="702"/>
        <v>265-275</v>
      </c>
      <c r="AS2333" s="49" t="str">
        <f t="shared" si="696"/>
        <v>HWS-LTI</v>
      </c>
    </row>
    <row r="2334" spans="5:45" x14ac:dyDescent="0.3">
      <c r="E2334" s="15">
        <v>40988.916666666664</v>
      </c>
      <c r="F2334" s="21">
        <v>8.4</v>
      </c>
      <c r="G2334" s="21">
        <v>943.45001983642555</v>
      </c>
      <c r="H2334" s="42">
        <v>1.1856738216344973</v>
      </c>
      <c r="I2334" s="35">
        <v>268.10000000000002</v>
      </c>
      <c r="J2334" s="43">
        <v>5.8333333333333327E-2</v>
      </c>
      <c r="K2334" s="44">
        <v>0.2510583728535159</v>
      </c>
      <c r="L2334" s="26">
        <f t="shared" si="684"/>
        <v>8.30913216493337</v>
      </c>
      <c r="M2334" s="26">
        <f t="shared" si="685"/>
        <v>0.64225313735143952</v>
      </c>
      <c r="N2334" s="96">
        <f t="shared" si="686"/>
        <v>9</v>
      </c>
      <c r="O2334" s="26">
        <f t="shared" si="687"/>
        <v>0.30031077723130617</v>
      </c>
      <c r="P2334" s="3">
        <f>IF(L2334&gt;'Power Curve'!$C$37,0,INDEX(Ci,$N2334,1)*POWER(1-O2334,3)+INDEX(Ci,$N2334,2)*3*O2334*POWER(1-O2334,2)+INDEX(Ci,$N2334,3)*3*POWER(O2334,2)*(1-O2334)+INDEX(Ci,$N2334,4)*POWER(O2334,3))</f>
        <v>972.6475103454884</v>
      </c>
      <c r="Q2334" s="3">
        <f>MAX(0,MIN(P2334-V2334+W2334,'Power Curve'!$C$39))</f>
        <v>948.7285141299385</v>
      </c>
      <c r="R2334" s="3">
        <f t="shared" si="688"/>
        <v>943.45001983642555</v>
      </c>
      <c r="S2334" s="3">
        <f t="shared" si="689"/>
        <v>5.2784942935129493</v>
      </c>
      <c r="T2334" s="3">
        <f t="shared" si="690"/>
        <v>5.2784942935129493</v>
      </c>
      <c r="V2334" s="37">
        <f t="array" ref="V2334">SUM(_xlfn.NORM.DIST($AD$3:$AD$1003,$L2334,$AA2334,FALSE)*WindSpeedStep*$AE$3:$AE$1003)/AG2334</f>
        <v>972.2632510707856</v>
      </c>
      <c r="W2334" s="37">
        <f t="array" ref="W2334">SUM(_xlfn.NORM.DIST($AD$3:$AD$1003,$L2334,$AB2334,FALSE)*WindSpeedStep*$AE$3:$AE$1003)/AH2334</f>
        <v>948.3442548552357</v>
      </c>
      <c r="Y2334" s="1">
        <f t="shared" si="691"/>
        <v>8</v>
      </c>
      <c r="Z2334" s="99">
        <f>IF(L2334&lt;'Power Curve'!$P$28,'Power Curve'!$Q$28,IF(L2334&gt;'Power Curve'!$P$29,'Power Curve'!$Q$29,INDEX(ReferenceTurbulence,Y2334)+(L2334-INDEX(ReferenceTurbulenceWindSpeed,Y2334))*(INDEX(ReferenceTurbulence,Y2334+1)-INDEX(ReferenceTurbulence,Y2334))/(INDEX(ReferenceTurbulenceWindSpeed,Y2334+1)-INDEX(ReferenceTurbulenceWindSpeed,Y2334))))</f>
        <v>0.11974143020363699</v>
      </c>
      <c r="AA2334" s="100">
        <f t="shared" si="697"/>
        <v>0.99494736918016424</v>
      </c>
      <c r="AB2334" s="29">
        <f t="shared" si="698"/>
        <v>0.48469937628777987</v>
      </c>
      <c r="AG2334" s="40">
        <f t="array" ref="AG2334">SUM(_xlfn.NORM.DIST($AD$3:$AD$1003,$F2334,$AA2334,FALSE)*WindSpeedStep)</f>
        <v>1.0000000000000033</v>
      </c>
      <c r="AH2334" s="40">
        <f t="array" ref="AH2334">SUM(_xlfn.NORM.DIST($AD$3:$AD$1003,$F2334,$AB2334,FALSE)*WindSpeedStep)</f>
        <v>1.0000000000000036</v>
      </c>
      <c r="AJ2334" s="47">
        <f t="shared" si="692"/>
        <v>8</v>
      </c>
      <c r="AK2334" s="83" t="b">
        <f>COUNTIF('Power Curve'!$D$2:$D$31,AJ2334)&gt;0</f>
        <v>1</v>
      </c>
      <c r="AL2334" s="83" t="b">
        <f t="shared" si="693"/>
        <v>0</v>
      </c>
      <c r="AM2334" s="83" t="b">
        <f t="shared" si="699"/>
        <v>1</v>
      </c>
      <c r="AN2334" s="47" t="str">
        <f t="shared" si="694"/>
        <v>Outer</v>
      </c>
      <c r="AO2334" s="48" t="str">
        <f t="shared" si="695"/>
        <v>0.6-0.7</v>
      </c>
      <c r="AP2334" s="49" t="str">
        <f t="shared" si="700"/>
        <v>22-23</v>
      </c>
      <c r="AQ2334" s="49" t="str">
        <f t="shared" si="701"/>
        <v>Mar</v>
      </c>
      <c r="AR2334" s="48" t="str">
        <f t="shared" si="702"/>
        <v>265-275</v>
      </c>
      <c r="AS2334" s="49" t="str">
        <f t="shared" si="696"/>
        <v>HWS-LTI</v>
      </c>
    </row>
    <row r="2335" spans="5:45" x14ac:dyDescent="0.3">
      <c r="E2335" s="15">
        <v>40988.923611111109</v>
      </c>
      <c r="F2335" s="21">
        <v>8.0500000000000007</v>
      </c>
      <c r="G2335" s="21">
        <v>990.79001617431686</v>
      </c>
      <c r="H2335" s="42">
        <v>1.186295123405424</v>
      </c>
      <c r="I2335" s="35">
        <v>266.10000000000002</v>
      </c>
      <c r="J2335" s="43">
        <v>0.115527950310559</v>
      </c>
      <c r="K2335" s="44">
        <v>0.16583482534695435</v>
      </c>
      <c r="L2335" s="26">
        <f t="shared" si="684"/>
        <v>7.9643089577064323</v>
      </c>
      <c r="M2335" s="26">
        <f t="shared" si="685"/>
        <v>0.58895959910941964</v>
      </c>
      <c r="N2335" s="96">
        <f t="shared" si="686"/>
        <v>8</v>
      </c>
      <c r="O2335" s="26">
        <f t="shared" si="687"/>
        <v>0.95533564882589284</v>
      </c>
      <c r="P2335" s="3">
        <f>IF(L2335&gt;'Power Curve'!$C$37,0,INDEX(Ci,$N2335,1)*POWER(1-O2335,3)+INDEX(Ci,$N2335,2)*3*O2335*POWER(1-O2335,2)+INDEX(Ci,$N2335,3)*3*POWER(O2335,2)*(1-O2335)+INDEX(Ci,$N2335,4)*POWER(O2335,3))</f>
        <v>867.50014299362442</v>
      </c>
      <c r="Q2335" s="3">
        <f>MAX(0,MIN(P2335-V2335+W2335,'Power Curve'!$C$39))</f>
        <v>865.79905530819019</v>
      </c>
      <c r="R2335" s="3">
        <f t="shared" si="688"/>
        <v>990.79001617431686</v>
      </c>
      <c r="S2335" s="3">
        <f t="shared" si="689"/>
        <v>-124.99096086612667</v>
      </c>
      <c r="T2335" s="3">
        <f t="shared" si="690"/>
        <v>124.99096086612667</v>
      </c>
      <c r="V2335" s="37">
        <f t="array" ref="V2335">SUM(_xlfn.NORM.DIST($AD$3:$AD$1003,$L2335,$AA2335,FALSE)*WindSpeedStep*$AE$3:$AE$1003)/AG2335</f>
        <v>862.75585612901739</v>
      </c>
      <c r="W2335" s="37">
        <f t="array" ref="W2335">SUM(_xlfn.NORM.DIST($AD$3:$AD$1003,$L2335,$AB2335,FALSE)*WindSpeedStep*$AE$3:$AE$1003)/AH2335</f>
        <v>861.05476844358316</v>
      </c>
      <c r="Y2335" s="1">
        <f t="shared" si="691"/>
        <v>7</v>
      </c>
      <c r="Z2335" s="99">
        <f>IF(L2335&lt;'Power Curve'!$P$28,'Power Curve'!$Q$28,IF(L2335&gt;'Power Curve'!$P$29,'Power Curve'!$Q$29,INDEX(ReferenceTurbulence,Y2335)+(L2335-INDEX(ReferenceTurbulenceWindSpeed,Y2335))*(INDEX(ReferenceTurbulence,Y2335+1)-INDEX(ReferenceTurbulence,Y2335))/(INDEX(ReferenceTurbulenceWindSpeed,Y2335+1)-INDEX(ReferenceTurbulenceWindSpeed,Y2335))))</f>
        <v>0.11940859537495899</v>
      </c>
      <c r="AA2335" s="100">
        <f t="shared" si="697"/>
        <v>0.95100694577192868</v>
      </c>
      <c r="AB2335" s="29">
        <f t="shared" si="698"/>
        <v>0.9201002895238487</v>
      </c>
      <c r="AG2335" s="40">
        <f t="array" ref="AG2335">SUM(_xlfn.NORM.DIST($AD$3:$AD$1003,$F2335,$AA2335,FALSE)*WindSpeedStep)</f>
        <v>1.0000000000000031</v>
      </c>
      <c r="AH2335" s="40">
        <f t="array" ref="AH2335">SUM(_xlfn.NORM.DIST($AD$3:$AD$1003,$F2335,$AB2335,FALSE)*WindSpeedStep)</f>
        <v>1.0000000000000033</v>
      </c>
      <c r="AJ2335" s="47">
        <f t="shared" si="692"/>
        <v>8</v>
      </c>
      <c r="AK2335" s="83" t="b">
        <f>COUNTIF('Power Curve'!$D$2:$D$31,AJ2335)&gt;0</f>
        <v>1</v>
      </c>
      <c r="AL2335" s="83" t="b">
        <f t="shared" si="693"/>
        <v>0</v>
      </c>
      <c r="AM2335" s="83" t="b">
        <f t="shared" si="699"/>
        <v>1</v>
      </c>
      <c r="AN2335" s="47" t="str">
        <f t="shared" si="694"/>
        <v>Inner</v>
      </c>
      <c r="AO2335" s="48" t="str">
        <f t="shared" si="695"/>
        <v>0.5-0.6</v>
      </c>
      <c r="AP2335" s="49" t="str">
        <f t="shared" si="700"/>
        <v>22-23</v>
      </c>
      <c r="AQ2335" s="49" t="str">
        <f t="shared" si="701"/>
        <v>Mar</v>
      </c>
      <c r="AR2335" s="48" t="str">
        <f t="shared" si="702"/>
        <v>265-275</v>
      </c>
      <c r="AS2335" s="49" t="str">
        <f t="shared" si="696"/>
        <v>Inner-TI</v>
      </c>
    </row>
    <row r="2336" spans="5:45" x14ac:dyDescent="0.3">
      <c r="E2336" s="15">
        <v>40988.930555555555</v>
      </c>
      <c r="F2336" s="21">
        <v>8.26</v>
      </c>
      <c r="G2336" s="21">
        <v>963.6100158691404</v>
      </c>
      <c r="H2336" s="42">
        <v>1.186598534747259</v>
      </c>
      <c r="I2336" s="35">
        <v>266.3</v>
      </c>
      <c r="J2336" s="43">
        <v>0.10895883777239709</v>
      </c>
      <c r="K2336" s="44">
        <v>0.24318535594595095</v>
      </c>
      <c r="L2336" s="26">
        <f t="shared" si="684"/>
        <v>8.1727701866678224</v>
      </c>
      <c r="M2336" s="26">
        <f t="shared" si="685"/>
        <v>0.62117795403679188</v>
      </c>
      <c r="N2336" s="96">
        <f t="shared" si="686"/>
        <v>9</v>
      </c>
      <c r="O2336" s="26">
        <f t="shared" si="687"/>
        <v>0.16401038461504228</v>
      </c>
      <c r="P2336" s="3">
        <f>IF(L2336&gt;'Power Curve'!$C$37,0,INDEX(Ci,$N2336,1)*POWER(1-O2336,3)+INDEX(Ci,$N2336,2)*3*O2336*POWER(1-O2336,2)+INDEX(Ci,$N2336,3)*3*POWER(O2336,2)*(1-O2336)+INDEX(Ci,$N2336,4)*POWER(O2336,3))</f>
        <v>930.43200002592187</v>
      </c>
      <c r="Q2336" s="3">
        <f>MAX(0,MIN(P2336-V2336+W2336,'Power Curve'!$C$39))</f>
        <v>925.69104671905961</v>
      </c>
      <c r="R2336" s="3">
        <f t="shared" si="688"/>
        <v>963.6100158691404</v>
      </c>
      <c r="S2336" s="3">
        <f t="shared" si="689"/>
        <v>-37.918969150080784</v>
      </c>
      <c r="T2336" s="3">
        <f t="shared" si="690"/>
        <v>37.918969150080784</v>
      </c>
      <c r="V2336" s="37">
        <f t="array" ref="V2336">SUM(_xlfn.NORM.DIST($AD$3:$AD$1003,$L2336,$AA2336,FALSE)*WindSpeedStep*$AE$3:$AE$1003)/AG2336</f>
        <v>928.16465607693465</v>
      </c>
      <c r="W2336" s="37">
        <f t="array" ref="W2336">SUM(_xlfn.NORM.DIST($AD$3:$AD$1003,$L2336,$AB2336,FALSE)*WindSpeedStep*$AE$3:$AE$1003)/AH2336</f>
        <v>923.4237027700724</v>
      </c>
      <c r="Y2336" s="1">
        <f t="shared" si="691"/>
        <v>8</v>
      </c>
      <c r="Z2336" s="99">
        <f>IF(L2336&lt;'Power Curve'!$P$28,'Power Curve'!$Q$28,IF(L2336&gt;'Power Curve'!$P$29,'Power Curve'!$Q$29,INDEX(ReferenceTurbulence,Y2336)+(L2336-INDEX(ReferenceTurbulenceWindSpeed,Y2336))*(INDEX(ReferenceTurbulence,Y2336+1)-INDEX(ReferenceTurbulence,Y2336))/(INDEX(ReferenceTurbulenceWindSpeed,Y2336+1)-INDEX(ReferenceTurbulenceWindSpeed,Y2336))))</f>
        <v>0.11958477419153153</v>
      </c>
      <c r="AA2336" s="100">
        <f t="shared" si="697"/>
        <v>0.97733887729195257</v>
      </c>
      <c r="AB2336" s="29">
        <f t="shared" si="698"/>
        <v>0.89049554092022276</v>
      </c>
      <c r="AG2336" s="40">
        <f t="array" ref="AG2336">SUM(_xlfn.NORM.DIST($AD$3:$AD$1003,$F2336,$AA2336,FALSE)*WindSpeedStep)</f>
        <v>1.0000000000000038</v>
      </c>
      <c r="AH2336" s="40">
        <f t="array" ref="AH2336">SUM(_xlfn.NORM.DIST($AD$3:$AD$1003,$F2336,$AB2336,FALSE)*WindSpeedStep)</f>
        <v>1.0000000000000036</v>
      </c>
      <c r="AJ2336" s="47">
        <f t="shared" si="692"/>
        <v>8</v>
      </c>
      <c r="AK2336" s="83" t="b">
        <f>COUNTIF('Power Curve'!$D$2:$D$31,AJ2336)&gt;0</f>
        <v>1</v>
      </c>
      <c r="AL2336" s="83" t="b">
        <f t="shared" si="693"/>
        <v>0</v>
      </c>
      <c r="AM2336" s="83" t="b">
        <f t="shared" si="699"/>
        <v>1</v>
      </c>
      <c r="AN2336" s="47" t="str">
        <f t="shared" si="694"/>
        <v>Inner</v>
      </c>
      <c r="AO2336" s="48" t="str">
        <f t="shared" si="695"/>
        <v>0.6-0.7</v>
      </c>
      <c r="AP2336" s="49" t="str">
        <f t="shared" si="700"/>
        <v>22-23</v>
      </c>
      <c r="AQ2336" s="49" t="str">
        <f t="shared" si="701"/>
        <v>Mar</v>
      </c>
      <c r="AR2336" s="48" t="str">
        <f t="shared" si="702"/>
        <v>265-275</v>
      </c>
      <c r="AS2336" s="49" t="str">
        <f t="shared" si="696"/>
        <v>Inner-TI</v>
      </c>
    </row>
    <row r="2337" spans="5:45" x14ac:dyDescent="0.3">
      <c r="E2337" s="15">
        <v>40988.944444444445</v>
      </c>
      <c r="F2337" s="21">
        <v>6.55</v>
      </c>
      <c r="G2337" s="21">
        <v>678.54998779296898</v>
      </c>
      <c r="H2337" s="42">
        <v>1.1888137967685635</v>
      </c>
      <c r="I2337" s="35">
        <v>267</v>
      </c>
      <c r="J2337" s="43">
        <v>0.21374045801526717</v>
      </c>
      <c r="K2337" s="44">
        <v>-4.5478533502777412E-2</v>
      </c>
      <c r="L2337" s="26">
        <f t="shared" si="684"/>
        <v>6.4848591736579726</v>
      </c>
      <c r="M2337" s="26">
        <f t="shared" si="685"/>
        <v>0.36030586586041469</v>
      </c>
      <c r="N2337" s="96">
        <f t="shared" si="686"/>
        <v>7</v>
      </c>
      <c r="O2337" s="26">
        <f t="shared" si="687"/>
        <v>0.4609601370614827</v>
      </c>
      <c r="P2337" s="3">
        <f>IF(L2337&gt;'Power Curve'!$C$37,0,INDEX(Ci,$N2337,1)*POWER(1-O2337,3)+INDEX(Ci,$N2337,2)*3*O2337*POWER(1-O2337,2)+INDEX(Ci,$N2337,3)*3*POWER(O2337,2)*(1-O2337)+INDEX(Ci,$N2337,4)*POWER(O2337,3))</f>
        <v>467.09348272768159</v>
      </c>
      <c r="Q2337" s="3">
        <f>MAX(0,MIN(P2337-V2337+W2337,'Power Curve'!$C$39))</f>
        <v>497.92366940329634</v>
      </c>
      <c r="R2337" s="3">
        <f t="shared" si="688"/>
        <v>678.54998779296898</v>
      </c>
      <c r="S2337" s="3">
        <f t="shared" si="689"/>
        <v>-180.62631838967263</v>
      </c>
      <c r="T2337" s="3">
        <f t="shared" si="690"/>
        <v>180.62631838967263</v>
      </c>
      <c r="V2337" s="37">
        <f t="array" ref="V2337">SUM(_xlfn.NORM.DIST($AD$3:$AD$1003,$L2337,$AA2337,FALSE)*WindSpeedStep*$AE$3:$AE$1003)/AG2337</f>
        <v>472.19621263060094</v>
      </c>
      <c r="W2337" s="37">
        <f t="array" ref="W2337">SUM(_xlfn.NORM.DIST($AD$3:$AD$1003,$L2337,$AB2337,FALSE)*WindSpeedStep*$AE$3:$AE$1003)/AH2337</f>
        <v>503.02639930621569</v>
      </c>
      <c r="Y2337" s="1">
        <f t="shared" si="691"/>
        <v>6</v>
      </c>
      <c r="Z2337" s="99">
        <f>IF(L2337&lt;'Power Curve'!$P$28,'Power Curve'!$Q$28,IF(L2337&gt;'Power Curve'!$P$29,'Power Curve'!$Q$29,INDEX(ReferenceTurbulence,Y2337)+(L2337-INDEX(ReferenceTurbulenceWindSpeed,Y2337))*(INDEX(ReferenceTurbulence,Y2337+1)-INDEX(ReferenceTurbulence,Y2337))/(INDEX(ReferenceTurbulenceWindSpeed,Y2337+1)-INDEX(ReferenceTurbulenceWindSpeed,Y2337))))</f>
        <v>0.12071457495654327</v>
      </c>
      <c r="AA2337" s="100">
        <f t="shared" si="697"/>
        <v>0.78281701880116261</v>
      </c>
      <c r="AB2337" s="29">
        <f t="shared" si="698"/>
        <v>1.3860767699421621</v>
      </c>
      <c r="AG2337" s="40">
        <f t="array" ref="AG2337">SUM(_xlfn.NORM.DIST($AD$3:$AD$1003,$F2337,$AA2337,FALSE)*WindSpeedStep)</f>
        <v>1.0000000000000036</v>
      </c>
      <c r="AH2337" s="40">
        <f t="array" ref="AH2337">SUM(_xlfn.NORM.DIST($AD$3:$AD$1003,$F2337,$AB2337,FALSE)*WindSpeedStep)</f>
        <v>0.99999904477433255</v>
      </c>
      <c r="AJ2337" s="47">
        <f t="shared" si="692"/>
        <v>6</v>
      </c>
      <c r="AK2337" s="83" t="b">
        <f>COUNTIF('Power Curve'!$D$2:$D$31,AJ2337)&gt;0</f>
        <v>1</v>
      </c>
      <c r="AL2337" s="83" t="b">
        <f t="shared" si="693"/>
        <v>0</v>
      </c>
      <c r="AM2337" s="83" t="b">
        <f t="shared" si="699"/>
        <v>1</v>
      </c>
      <c r="AN2337" s="47" t="str">
        <f t="shared" si="694"/>
        <v>Outer</v>
      </c>
      <c r="AO2337" s="48" t="str">
        <f t="shared" si="695"/>
        <v>0.3-0.4</v>
      </c>
      <c r="AP2337" s="49" t="str">
        <f t="shared" si="700"/>
        <v>22-23</v>
      </c>
      <c r="AQ2337" s="49" t="str">
        <f t="shared" si="701"/>
        <v>Mar</v>
      </c>
      <c r="AR2337" s="48" t="str">
        <f t="shared" si="702"/>
        <v>265-275</v>
      </c>
      <c r="AS2337" s="49" t="str">
        <f t="shared" si="696"/>
        <v>LWS-HTI</v>
      </c>
    </row>
    <row r="2338" spans="5:45" x14ac:dyDescent="0.3">
      <c r="E2338" s="15">
        <v>40988.951388888891</v>
      </c>
      <c r="F2338" s="21">
        <v>7.34</v>
      </c>
      <c r="G2338" s="21">
        <v>679.19001960754395</v>
      </c>
      <c r="H2338" s="42">
        <v>1.1884657578904609</v>
      </c>
      <c r="I2338" s="35">
        <v>271.3</v>
      </c>
      <c r="J2338" s="43">
        <v>9.2643051771117174E-2</v>
      </c>
      <c r="K2338" s="44">
        <v>0.12326690978169766</v>
      </c>
      <c r="L2338" s="26">
        <f t="shared" si="684"/>
        <v>7.2662932585050575</v>
      </c>
      <c r="M2338" s="26">
        <f t="shared" si="685"/>
        <v>0.48107902268859742</v>
      </c>
      <c r="N2338" s="96">
        <f t="shared" si="686"/>
        <v>8</v>
      </c>
      <c r="O2338" s="26">
        <f t="shared" si="687"/>
        <v>0.25279599577817929</v>
      </c>
      <c r="P2338" s="3">
        <f>IF(L2338&gt;'Power Curve'!$C$37,0,INDEX(Ci,$N2338,1)*POWER(1-O2338,3)+INDEX(Ci,$N2338,2)*3*O2338*POWER(1-O2338,2)+INDEX(Ci,$N2338,3)*3*POWER(O2338,2)*(1-O2338)+INDEX(Ci,$N2338,4)*POWER(O2338,3))</f>
        <v>666.81666297652919</v>
      </c>
      <c r="Q2338" s="3">
        <f>MAX(0,MIN(P2338-V2338+W2338,'Power Curve'!$C$39))</f>
        <v>658.56133235823245</v>
      </c>
      <c r="R2338" s="3">
        <f t="shared" si="688"/>
        <v>679.19001960754395</v>
      </c>
      <c r="S2338" s="3">
        <f t="shared" si="689"/>
        <v>-20.628687249311497</v>
      </c>
      <c r="T2338" s="3">
        <f t="shared" si="690"/>
        <v>20.628687249311497</v>
      </c>
      <c r="V2338" s="37">
        <f t="array" ref="V2338">SUM(_xlfn.NORM.DIST($AD$3:$AD$1003,$L2338,$AA2338,FALSE)*WindSpeedStep*$AE$3:$AE$1003)/AG2338</f>
        <v>662.79956981359408</v>
      </c>
      <c r="W2338" s="37">
        <f t="array" ref="W2338">SUM(_xlfn.NORM.DIST($AD$3:$AD$1003,$L2338,$AB2338,FALSE)*WindSpeedStep*$AE$3:$AE$1003)/AH2338</f>
        <v>654.54423919529734</v>
      </c>
      <c r="Y2338" s="1">
        <f t="shared" si="691"/>
        <v>7</v>
      </c>
      <c r="Z2338" s="99">
        <f>IF(L2338&lt;'Power Curve'!$P$28,'Power Curve'!$Q$28,IF(L2338&gt;'Power Curve'!$P$29,'Power Curve'!$Q$29,INDEX(ReferenceTurbulence,Y2338)+(L2338-INDEX(ReferenceTurbulenceWindSpeed,Y2338))*(INDEX(ReferenceTurbulence,Y2338+1)-INDEX(ReferenceTurbulence,Y2338))/(INDEX(ReferenceTurbulenceWindSpeed,Y2338+1)-INDEX(ReferenceTurbulenceWindSpeed,Y2338))))</f>
        <v>0.1196024670987981</v>
      </c>
      <c r="AA2338" s="100">
        <f t="shared" si="697"/>
        <v>0.8690666003805696</v>
      </c>
      <c r="AB2338" s="29">
        <f t="shared" si="698"/>
        <v>0.67317158253180376</v>
      </c>
      <c r="AG2338" s="40">
        <f t="array" ref="AG2338">SUM(_xlfn.NORM.DIST($AD$3:$AD$1003,$F2338,$AA2338,FALSE)*WindSpeedStep)</f>
        <v>1.0000000000000036</v>
      </c>
      <c r="AH2338" s="40">
        <f t="array" ref="AH2338">SUM(_xlfn.NORM.DIST($AD$3:$AD$1003,$F2338,$AB2338,FALSE)*WindSpeedStep)</f>
        <v>1.0000000000000036</v>
      </c>
      <c r="AJ2338" s="47">
        <f t="shared" si="692"/>
        <v>7</v>
      </c>
      <c r="AK2338" s="83" t="b">
        <f>COUNTIF('Power Curve'!$D$2:$D$31,AJ2338)&gt;0</f>
        <v>1</v>
      </c>
      <c r="AL2338" s="83" t="b">
        <f t="shared" si="693"/>
        <v>0</v>
      </c>
      <c r="AM2338" s="83" t="b">
        <f t="shared" si="699"/>
        <v>1</v>
      </c>
      <c r="AN2338" s="47" t="str">
        <f t="shared" si="694"/>
        <v>Outer</v>
      </c>
      <c r="AO2338" s="48" t="str">
        <f t="shared" si="695"/>
        <v>0.4-0.5</v>
      </c>
      <c r="AP2338" s="49" t="str">
        <f t="shared" si="700"/>
        <v>22-23</v>
      </c>
      <c r="AQ2338" s="49" t="str">
        <f t="shared" si="701"/>
        <v>Mar</v>
      </c>
      <c r="AR2338" s="48" t="str">
        <f t="shared" si="702"/>
        <v>265-275</v>
      </c>
      <c r="AS2338" s="49" t="str">
        <f t="shared" si="696"/>
        <v>LWS-LTI</v>
      </c>
    </row>
    <row r="2339" spans="5:45" x14ac:dyDescent="0.3">
      <c r="E2339" s="15">
        <v>40988.958333333336</v>
      </c>
      <c r="F2339" s="21">
        <v>7.42</v>
      </c>
      <c r="G2339" s="21">
        <v>636.37000942230225</v>
      </c>
      <c r="H2339" s="42">
        <v>1.1879006291627763</v>
      </c>
      <c r="I2339" s="35">
        <v>284</v>
      </c>
      <c r="J2339" s="43">
        <v>9.0296495956873321E-2</v>
      </c>
      <c r="K2339" s="44">
        <v>0.17946706247504957</v>
      </c>
      <c r="L2339" s="26">
        <f t="shared" si="684"/>
        <v>7.3443254432112006</v>
      </c>
      <c r="M2339" s="26">
        <f t="shared" si="685"/>
        <v>0.49313914837789968</v>
      </c>
      <c r="N2339" s="96">
        <f t="shared" si="686"/>
        <v>8</v>
      </c>
      <c r="O2339" s="26">
        <f t="shared" si="687"/>
        <v>0.33133391982878624</v>
      </c>
      <c r="P2339" s="3">
        <f>IF(L2339&gt;'Power Curve'!$C$37,0,INDEX(Ci,$N2339,1)*POWER(1-O2339,3)+INDEX(Ci,$N2339,2)*3*O2339*POWER(1-O2339,2)+INDEX(Ci,$N2339,3)*3*POWER(O2339,2)*(1-O2339)+INDEX(Ci,$N2339,4)*POWER(O2339,3))</f>
        <v>688.23960000344982</v>
      </c>
      <c r="Q2339" s="3">
        <f>MAX(0,MIN(P2339-V2339+W2339,'Power Curve'!$C$39))</f>
        <v>679.16695597521903</v>
      </c>
      <c r="R2339" s="3">
        <f t="shared" si="688"/>
        <v>636.37000942230225</v>
      </c>
      <c r="S2339" s="3">
        <f t="shared" si="689"/>
        <v>42.796946552916779</v>
      </c>
      <c r="T2339" s="3">
        <f t="shared" si="690"/>
        <v>42.796946552916779</v>
      </c>
      <c r="V2339" s="37">
        <f t="array" ref="V2339">SUM(_xlfn.NORM.DIST($AD$3:$AD$1003,$L2339,$AA2339,FALSE)*WindSpeedStep*$AE$3:$AE$1003)/AG2339</f>
        <v>683.73026597058697</v>
      </c>
      <c r="W2339" s="37">
        <f t="array" ref="W2339">SUM(_xlfn.NORM.DIST($AD$3:$AD$1003,$L2339,$AB2339,FALSE)*WindSpeedStep*$AE$3:$AE$1003)/AH2339</f>
        <v>674.65762194235617</v>
      </c>
      <c r="Y2339" s="1">
        <f t="shared" si="691"/>
        <v>7</v>
      </c>
      <c r="Z2339" s="99">
        <f>IF(L2339&lt;'Power Curve'!$P$28,'Power Curve'!$Q$28,IF(L2339&gt;'Power Curve'!$P$29,'Power Curve'!$Q$29,INDEX(ReferenceTurbulence,Y2339)+(L2339-INDEX(ReferenceTurbulenceWindSpeed,Y2339))*(INDEX(ReferenceTurbulence,Y2339+1)-INDEX(ReferenceTurbulence,Y2339))/(INDEX(ReferenceTurbulenceWindSpeed,Y2339+1)-INDEX(ReferenceTurbulenceWindSpeed,Y2339))))</f>
        <v>0.11958079389835115</v>
      </c>
      <c r="AA2339" s="100">
        <f t="shared" si="697"/>
        <v>0.87824026714705505</v>
      </c>
      <c r="AB2339" s="29">
        <f t="shared" si="698"/>
        <v>0.66316685268888209</v>
      </c>
      <c r="AG2339" s="40">
        <f t="array" ref="AG2339">SUM(_xlfn.NORM.DIST($AD$3:$AD$1003,$F2339,$AA2339,FALSE)*WindSpeedStep)</f>
        <v>1.0000000000000044</v>
      </c>
      <c r="AH2339" s="40">
        <f t="array" ref="AH2339">SUM(_xlfn.NORM.DIST($AD$3:$AD$1003,$F2339,$AB2339,FALSE)*WindSpeedStep)</f>
        <v>1.0000000000000036</v>
      </c>
      <c r="AJ2339" s="47">
        <f t="shared" si="692"/>
        <v>7</v>
      </c>
      <c r="AK2339" s="83" t="b">
        <f>COUNTIF('Power Curve'!$D$2:$D$31,AJ2339)&gt;0</f>
        <v>1</v>
      </c>
      <c r="AL2339" s="83" t="b">
        <f t="shared" si="693"/>
        <v>0</v>
      </c>
      <c r="AM2339" s="83" t="b">
        <f t="shared" si="699"/>
        <v>1</v>
      </c>
      <c r="AN2339" s="47" t="str">
        <f t="shared" si="694"/>
        <v>Outer</v>
      </c>
      <c r="AO2339" s="48" t="str">
        <f t="shared" si="695"/>
        <v>0.4-0.5</v>
      </c>
      <c r="AP2339" s="49" t="str">
        <f t="shared" si="700"/>
        <v>23-24</v>
      </c>
      <c r="AQ2339" s="49" t="str">
        <f t="shared" si="701"/>
        <v>Mar</v>
      </c>
      <c r="AR2339" s="48" t="str">
        <f t="shared" si="702"/>
        <v>275-285</v>
      </c>
      <c r="AS2339" s="49" t="str">
        <f t="shared" si="696"/>
        <v>LWS-LTI</v>
      </c>
    </row>
    <row r="2340" spans="5:45" x14ac:dyDescent="0.3">
      <c r="E2340" s="15">
        <v>40988.965277777781</v>
      </c>
      <c r="F2340" s="21">
        <v>6.25</v>
      </c>
      <c r="G2340" s="21">
        <v>380.37998962402361</v>
      </c>
      <c r="H2340" s="42">
        <v>1.1882191865854532</v>
      </c>
      <c r="I2340" s="35">
        <v>289.89999999999998</v>
      </c>
      <c r="J2340" s="43">
        <v>0.11359999999999999</v>
      </c>
      <c r="K2340" s="44">
        <v>0.16154624519365118</v>
      </c>
      <c r="L2340" s="26">
        <f t="shared" si="684"/>
        <v>6.1868108910828568</v>
      </c>
      <c r="M2340" s="26">
        <f t="shared" si="685"/>
        <v>0.3142415430060323</v>
      </c>
      <c r="N2340" s="96">
        <f t="shared" si="686"/>
        <v>7</v>
      </c>
      <c r="O2340" s="26">
        <f t="shared" si="687"/>
        <v>0.15798027356987415</v>
      </c>
      <c r="P2340" s="3">
        <f>IF(L2340&gt;'Power Curve'!$C$37,0,INDEX(Ci,$N2340,1)*POWER(1-O2340,3)+INDEX(Ci,$N2340,2)*3*O2340*POWER(1-O2340,2)+INDEX(Ci,$N2340,3)*3*POWER(O2340,2)*(1-O2340)+INDEX(Ci,$N2340,4)*POWER(O2340,3))</f>
        <v>399.99239555765513</v>
      </c>
      <c r="Q2340" s="3">
        <f>MAX(0,MIN(P2340-V2340+W2340,'Power Curve'!$C$39))</f>
        <v>398.45564156791619</v>
      </c>
      <c r="R2340" s="3">
        <f t="shared" si="688"/>
        <v>380.37998962402361</v>
      </c>
      <c r="S2340" s="3">
        <f t="shared" si="689"/>
        <v>18.075651943892581</v>
      </c>
      <c r="T2340" s="3">
        <f t="shared" si="690"/>
        <v>18.075651943892581</v>
      </c>
      <c r="V2340" s="37">
        <f t="array" ref="V2340">SUM(_xlfn.NORM.DIST($AD$3:$AD$1003,$L2340,$AA2340,FALSE)*WindSpeedStep*$AE$3:$AE$1003)/AG2340</f>
        <v>408.21050423189735</v>
      </c>
      <c r="W2340" s="37">
        <f t="array" ref="W2340">SUM(_xlfn.NORM.DIST($AD$3:$AD$1003,$L2340,$AB2340,FALSE)*WindSpeedStep*$AE$3:$AE$1003)/AH2340</f>
        <v>406.67375024215841</v>
      </c>
      <c r="Y2340" s="1">
        <f t="shared" si="691"/>
        <v>6</v>
      </c>
      <c r="Z2340" s="99">
        <f>IF(L2340&lt;'Power Curve'!$P$28,'Power Curve'!$Q$28,IF(L2340&gt;'Power Curve'!$P$29,'Power Curve'!$Q$29,INDEX(ReferenceTurbulence,Y2340)+(L2340-INDEX(ReferenceTurbulenceWindSpeed,Y2340))*(INDEX(ReferenceTurbulence,Y2340+1)-INDEX(ReferenceTurbulence,Y2340))/(INDEX(ReferenceTurbulenceWindSpeed,Y2340+1)-INDEX(ReferenceTurbulenceWindSpeed,Y2340))))</f>
        <v>0.12130045009440128</v>
      </c>
      <c r="AA2340" s="100">
        <f t="shared" si="697"/>
        <v>0.75046294573729444</v>
      </c>
      <c r="AB2340" s="29">
        <f t="shared" si="698"/>
        <v>0.70282171722701248</v>
      </c>
      <c r="AG2340" s="40">
        <f t="array" ref="AG2340">SUM(_xlfn.NORM.DIST($AD$3:$AD$1003,$F2340,$AA2340,FALSE)*WindSpeedStep)</f>
        <v>1.0000000000000033</v>
      </c>
      <c r="AH2340" s="40">
        <f t="array" ref="AH2340">SUM(_xlfn.NORM.DIST($AD$3:$AD$1003,$F2340,$AB2340,FALSE)*WindSpeedStep)</f>
        <v>1.0000000000000038</v>
      </c>
      <c r="AJ2340" s="47">
        <f t="shared" si="692"/>
        <v>6</v>
      </c>
      <c r="AK2340" s="83" t="b">
        <f>COUNTIF('Power Curve'!$D$2:$D$31,AJ2340)&gt;0</f>
        <v>1</v>
      </c>
      <c r="AL2340" s="83" t="b">
        <f t="shared" si="693"/>
        <v>0</v>
      </c>
      <c r="AM2340" s="83" t="b">
        <f t="shared" si="699"/>
        <v>1</v>
      </c>
      <c r="AN2340" s="47" t="str">
        <f t="shared" si="694"/>
        <v>Inner</v>
      </c>
      <c r="AO2340" s="48" t="str">
        <f t="shared" si="695"/>
        <v>0.3-0.4</v>
      </c>
      <c r="AP2340" s="49" t="str">
        <f t="shared" si="700"/>
        <v>23-24</v>
      </c>
      <c r="AQ2340" s="49" t="str">
        <f t="shared" si="701"/>
        <v>Mar</v>
      </c>
      <c r="AR2340" s="48" t="str">
        <f t="shared" si="702"/>
        <v>285-295</v>
      </c>
      <c r="AS2340" s="49" t="str">
        <f t="shared" si="696"/>
        <v>Inner-TI</v>
      </c>
    </row>
    <row r="2341" spans="5:45" x14ac:dyDescent="0.3">
      <c r="E2341" s="15">
        <v>40988.972222222219</v>
      </c>
      <c r="F2341" s="21">
        <v>6.21</v>
      </c>
      <c r="G2341" s="21">
        <v>337.9399986267091</v>
      </c>
      <c r="H2341" s="42">
        <v>1.1881900531557594</v>
      </c>
      <c r="I2341" s="35">
        <v>280.2</v>
      </c>
      <c r="J2341" s="43">
        <v>6.9243156199677941E-2</v>
      </c>
      <c r="K2341" s="44">
        <v>5.5595202393198352E-2</v>
      </c>
      <c r="L2341" s="26">
        <f t="shared" si="684"/>
        <v>6.147165060669427</v>
      </c>
      <c r="M2341" s="26">
        <f t="shared" si="685"/>
        <v>0.30811415211414195</v>
      </c>
      <c r="N2341" s="96">
        <f t="shared" si="686"/>
        <v>7</v>
      </c>
      <c r="O2341" s="26">
        <f t="shared" si="687"/>
        <v>0.11767845339869067</v>
      </c>
      <c r="P2341" s="3">
        <f>IF(L2341&gt;'Power Curve'!$C$37,0,INDEX(Ci,$N2341,1)*POWER(1-O2341,3)+INDEX(Ci,$N2341,2)*3*O2341*POWER(1-O2341,2)+INDEX(Ci,$N2341,3)*3*POWER(O2341,2)*(1-O2341)+INDEX(Ci,$N2341,4)*POWER(O2341,3))</f>
        <v>391.79249486452215</v>
      </c>
      <c r="Q2341" s="3">
        <f>MAX(0,MIN(P2341-V2341+W2341,'Power Curve'!$C$39))</f>
        <v>382.12391987364555</v>
      </c>
      <c r="R2341" s="3">
        <f t="shared" si="688"/>
        <v>337.9399986267091</v>
      </c>
      <c r="S2341" s="3">
        <f t="shared" si="689"/>
        <v>44.18392124693645</v>
      </c>
      <c r="T2341" s="3">
        <f t="shared" si="690"/>
        <v>44.18392124693645</v>
      </c>
      <c r="V2341" s="37">
        <f t="array" ref="V2341">SUM(_xlfn.NORM.DIST($AD$3:$AD$1003,$L2341,$AA2341,FALSE)*WindSpeedStep*$AE$3:$AE$1003)/AG2341</f>
        <v>400.0381336857771</v>
      </c>
      <c r="W2341" s="37">
        <f t="array" ref="W2341">SUM(_xlfn.NORM.DIST($AD$3:$AD$1003,$L2341,$AB2341,FALSE)*WindSpeedStep*$AE$3:$AE$1003)/AH2341</f>
        <v>390.36955869490049</v>
      </c>
      <c r="Y2341" s="1">
        <f t="shared" si="691"/>
        <v>6</v>
      </c>
      <c r="Z2341" s="99">
        <f>IF(L2341&lt;'Power Curve'!$P$28,'Power Curve'!$Q$28,IF(L2341&gt;'Power Curve'!$P$29,'Power Curve'!$Q$29,INDEX(ReferenceTurbulence,Y2341)+(L2341-INDEX(ReferenceTurbulenceWindSpeed,Y2341))*(INDEX(ReferenceTurbulence,Y2341+1)-INDEX(ReferenceTurbulence,Y2341))/(INDEX(ReferenceTurbulenceWindSpeed,Y2341+1)-INDEX(ReferenceTurbulenceWindSpeed,Y2341))))</f>
        <v>0.12137838211990494</v>
      </c>
      <c r="AA2341" s="100">
        <f t="shared" si="697"/>
        <v>0.74613294968806232</v>
      </c>
      <c r="AB2341" s="29">
        <f t="shared" si="698"/>
        <v>0.42564911048113585</v>
      </c>
      <c r="AG2341" s="40">
        <f t="array" ref="AG2341">SUM(_xlfn.NORM.DIST($AD$3:$AD$1003,$F2341,$AA2341,FALSE)*WindSpeedStep)</f>
        <v>1.0000000000000036</v>
      </c>
      <c r="AH2341" s="40">
        <f t="array" ref="AH2341">SUM(_xlfn.NORM.DIST($AD$3:$AD$1003,$F2341,$AB2341,FALSE)*WindSpeedStep)</f>
        <v>1.0000000000000038</v>
      </c>
      <c r="AJ2341" s="47">
        <f t="shared" si="692"/>
        <v>6</v>
      </c>
      <c r="AK2341" s="83" t="b">
        <f>COUNTIF('Power Curve'!$D$2:$D$31,AJ2341)&gt;0</f>
        <v>1</v>
      </c>
      <c r="AL2341" s="83" t="b">
        <f t="shared" si="693"/>
        <v>0</v>
      </c>
      <c r="AM2341" s="83" t="b">
        <f t="shared" si="699"/>
        <v>1</v>
      </c>
      <c r="AN2341" s="47" t="str">
        <f t="shared" si="694"/>
        <v>Outer</v>
      </c>
      <c r="AO2341" s="48" t="str">
        <f t="shared" si="695"/>
        <v>0.3-0.4</v>
      </c>
      <c r="AP2341" s="49" t="str">
        <f t="shared" si="700"/>
        <v>23-24</v>
      </c>
      <c r="AQ2341" s="49" t="str">
        <f t="shared" si="701"/>
        <v>Mar</v>
      </c>
      <c r="AR2341" s="48" t="str">
        <f t="shared" si="702"/>
        <v>275-285</v>
      </c>
      <c r="AS2341" s="49" t="str">
        <f t="shared" si="696"/>
        <v>LWS-LTI</v>
      </c>
    </row>
    <row r="2342" spans="5:45" x14ac:dyDescent="0.3">
      <c r="E2342" s="15">
        <v>40988.979166666664</v>
      </c>
      <c r="F2342" s="21">
        <v>6.2</v>
      </c>
      <c r="G2342" s="21">
        <v>352.8400115966794</v>
      </c>
      <c r="H2342" s="42">
        <v>1.1881031621768912</v>
      </c>
      <c r="I2342" s="35">
        <v>279.3</v>
      </c>
      <c r="J2342" s="43">
        <v>5.1612903225806452E-2</v>
      </c>
      <c r="K2342" s="44">
        <v>-1.9978453372049183E-2</v>
      </c>
      <c r="L2342" s="26">
        <f t="shared" si="684"/>
        <v>6.137116636747284</v>
      </c>
      <c r="M2342" s="26">
        <f t="shared" si="685"/>
        <v>0.30656113580507921</v>
      </c>
      <c r="N2342" s="96">
        <f t="shared" si="686"/>
        <v>7</v>
      </c>
      <c r="O2342" s="26">
        <f t="shared" si="687"/>
        <v>0.10746376575837717</v>
      </c>
      <c r="P2342" s="3">
        <f>IF(L2342&gt;'Power Curve'!$C$37,0,INDEX(Ci,$N2342,1)*POWER(1-O2342,3)+INDEX(Ci,$N2342,2)*3*O2342*POWER(1-O2342,2)+INDEX(Ci,$N2342,3)*3*POWER(O2342,2)*(1-O2342)+INDEX(Ci,$N2342,4)*POWER(O2342,3))</f>
        <v>389.74579811461547</v>
      </c>
      <c r="Q2342" s="3">
        <f>MAX(0,MIN(P2342-V2342+W2342,'Power Curve'!$C$39))</f>
        <v>377.10587749198118</v>
      </c>
      <c r="R2342" s="3">
        <f t="shared" si="688"/>
        <v>352.8400115966794</v>
      </c>
      <c r="S2342" s="3">
        <f t="shared" si="689"/>
        <v>24.265865895301772</v>
      </c>
      <c r="T2342" s="3">
        <f t="shared" si="690"/>
        <v>24.265865895301772</v>
      </c>
      <c r="V2342" s="37">
        <f t="array" ref="V2342">SUM(_xlfn.NORM.DIST($AD$3:$AD$1003,$L2342,$AA2342,FALSE)*WindSpeedStep*$AE$3:$AE$1003)/AG2342</f>
        <v>397.97890305086645</v>
      </c>
      <c r="W2342" s="37">
        <f t="array" ref="W2342">SUM(_xlfn.NORM.DIST($AD$3:$AD$1003,$L2342,$AB2342,FALSE)*WindSpeedStep*$AE$3:$AE$1003)/AH2342</f>
        <v>385.33898242823216</v>
      </c>
      <c r="Y2342" s="1">
        <f t="shared" si="691"/>
        <v>6</v>
      </c>
      <c r="Z2342" s="99">
        <f>IF(L2342&lt;'Power Curve'!$P$28,'Power Curve'!$Q$28,IF(L2342&gt;'Power Curve'!$P$29,'Power Curve'!$Q$29,INDEX(ReferenceTurbulence,Y2342)+(L2342-INDEX(ReferenceTurbulenceWindSpeed,Y2342))*(INDEX(ReferenceTurbulence,Y2342+1)-INDEX(ReferenceTurbulence,Y2342))/(INDEX(ReferenceTurbulenceWindSpeed,Y2342+1)-INDEX(ReferenceTurbulenceWindSpeed,Y2342))))</f>
        <v>0.1213981343617222</v>
      </c>
      <c r="AA2342" s="100">
        <f t="shared" si="697"/>
        <v>0.74503451006140742</v>
      </c>
      <c r="AB2342" s="29">
        <f t="shared" si="698"/>
        <v>0.31675440705792435</v>
      </c>
      <c r="AG2342" s="40">
        <f t="array" ref="AG2342">SUM(_xlfn.NORM.DIST($AD$3:$AD$1003,$F2342,$AA2342,FALSE)*WindSpeedStep)</f>
        <v>1.0000000000000036</v>
      </c>
      <c r="AH2342" s="40">
        <f t="array" ref="AH2342">SUM(_xlfn.NORM.DIST($AD$3:$AD$1003,$F2342,$AB2342,FALSE)*WindSpeedStep)</f>
        <v>1.0000000000000038</v>
      </c>
      <c r="AJ2342" s="47">
        <f t="shared" si="692"/>
        <v>6</v>
      </c>
      <c r="AK2342" s="83" t="b">
        <f>COUNTIF('Power Curve'!$D$2:$D$31,AJ2342)&gt;0</f>
        <v>1</v>
      </c>
      <c r="AL2342" s="83" t="b">
        <f t="shared" si="693"/>
        <v>0</v>
      </c>
      <c r="AM2342" s="83" t="b">
        <f t="shared" si="699"/>
        <v>1</v>
      </c>
      <c r="AN2342" s="47" t="str">
        <f t="shared" si="694"/>
        <v>Outer</v>
      </c>
      <c r="AO2342" s="48" t="str">
        <f t="shared" si="695"/>
        <v>0.3-0.4</v>
      </c>
      <c r="AP2342" s="49" t="str">
        <f t="shared" si="700"/>
        <v>23-24</v>
      </c>
      <c r="AQ2342" s="49" t="str">
        <f t="shared" si="701"/>
        <v>Mar</v>
      </c>
      <c r="AR2342" s="48" t="str">
        <f t="shared" si="702"/>
        <v>275-285</v>
      </c>
      <c r="AS2342" s="49" t="str">
        <f t="shared" si="696"/>
        <v>LWS-LTI</v>
      </c>
    </row>
    <row r="2343" spans="5:45" x14ac:dyDescent="0.3">
      <c r="E2343" s="15">
        <v>40988.986111111109</v>
      </c>
      <c r="F2343" s="21">
        <v>5.16</v>
      </c>
      <c r="G2343" s="21">
        <v>244.9600067138673</v>
      </c>
      <c r="H2343" s="42">
        <v>1.1885954442407085</v>
      </c>
      <c r="I2343" s="35">
        <v>269.10000000000002</v>
      </c>
      <c r="J2343" s="43">
        <v>0.16472868217054262</v>
      </c>
      <c r="K2343" s="44">
        <v>-7.4289666057899745E-2</v>
      </c>
      <c r="L2343" s="26">
        <f t="shared" si="684"/>
        <v>5.1083701578845258</v>
      </c>
      <c r="M2343" s="26">
        <f t="shared" si="685"/>
        <v>0.14756505125055716</v>
      </c>
      <c r="N2343" s="96">
        <f t="shared" si="686"/>
        <v>6</v>
      </c>
      <c r="O2343" s="26">
        <f t="shared" si="687"/>
        <v>7.9997725924528792E-2</v>
      </c>
      <c r="P2343" s="3">
        <f>IF(L2343&gt;'Power Curve'!$C$37,0,INDEX(Ci,$N2343,1)*POWER(1-O2343,3)+INDEX(Ci,$N2343,2)*3*O2343*POWER(1-O2343,2)+INDEX(Ci,$N2343,3)*3*POWER(O2343,2)*(1-O2343)+INDEX(Ci,$N2343,4)*POWER(O2343,3))</f>
        <v>223.74316981474769</v>
      </c>
      <c r="Q2343" s="3">
        <f>MAX(0,MIN(P2343-V2343+W2343,'Power Curve'!$C$39))</f>
        <v>228.07629330946159</v>
      </c>
      <c r="R2343" s="3">
        <f t="shared" si="688"/>
        <v>244.9600067138673</v>
      </c>
      <c r="S2343" s="3">
        <f t="shared" si="689"/>
        <v>-16.883713404405711</v>
      </c>
      <c r="T2343" s="3">
        <f t="shared" si="690"/>
        <v>16.883713404405711</v>
      </c>
      <c r="V2343" s="37">
        <f t="array" ref="V2343">SUM(_xlfn.NORM.DIST($AD$3:$AD$1003,$L2343,$AA2343,FALSE)*WindSpeedStep*$AE$3:$AE$1003)/AG2343</f>
        <v>205.18144832857408</v>
      </c>
      <c r="W2343" s="37">
        <f t="array" ref="W2343">SUM(_xlfn.NORM.DIST($AD$3:$AD$1003,$L2343,$AB2343,FALSE)*WindSpeedStep*$AE$3:$AE$1003)/AH2343</f>
        <v>209.51457182328798</v>
      </c>
      <c r="Y2343" s="1">
        <f t="shared" si="691"/>
        <v>5</v>
      </c>
      <c r="Z2343" s="99">
        <f>IF(L2343&lt;'Power Curve'!$P$28,'Power Curve'!$Q$28,IF(L2343&gt;'Power Curve'!$P$29,'Power Curve'!$Q$29,INDEX(ReferenceTurbulence,Y2343)+(L2343-INDEX(ReferenceTurbulenceWindSpeed,Y2343))*(INDEX(ReferenceTurbulence,Y2343+1)-INDEX(ReferenceTurbulence,Y2343))/(INDEX(ReferenceTurbulenceWindSpeed,Y2343+1)-INDEX(ReferenceTurbulenceWindSpeed,Y2343))))</f>
        <v>0.1180774635133522</v>
      </c>
      <c r="AA2343" s="100">
        <f t="shared" si="697"/>
        <v>0.60318339093030726</v>
      </c>
      <c r="AB2343" s="29">
        <f t="shared" si="698"/>
        <v>0.84149508414764473</v>
      </c>
      <c r="AG2343" s="40">
        <f t="array" ref="AG2343">SUM(_xlfn.NORM.DIST($AD$3:$AD$1003,$F2343,$AA2343,FALSE)*WindSpeedStep)</f>
        <v>1.0000000000000038</v>
      </c>
      <c r="AH2343" s="40">
        <f t="array" ref="AH2343">SUM(_xlfn.NORM.DIST($AD$3:$AD$1003,$F2343,$AB2343,FALSE)*WindSpeedStep)</f>
        <v>0.99999999970856401</v>
      </c>
      <c r="AJ2343" s="47">
        <f t="shared" si="692"/>
        <v>5</v>
      </c>
      <c r="AK2343" s="83" t="b">
        <f>COUNTIF('Power Curve'!$D$2:$D$31,AJ2343)&gt;0</f>
        <v>1</v>
      </c>
      <c r="AL2343" s="83" t="b">
        <f t="shared" si="693"/>
        <v>0</v>
      </c>
      <c r="AM2343" s="83" t="b">
        <f t="shared" si="699"/>
        <v>1</v>
      </c>
      <c r="AN2343" s="47" t="str">
        <f t="shared" si="694"/>
        <v>Outer</v>
      </c>
      <c r="AO2343" s="48" t="str">
        <f t="shared" si="695"/>
        <v>0.1-0.2</v>
      </c>
      <c r="AP2343" s="49" t="str">
        <f t="shared" si="700"/>
        <v>23-24</v>
      </c>
      <c r="AQ2343" s="49" t="str">
        <f t="shared" si="701"/>
        <v>Mar</v>
      </c>
      <c r="AR2343" s="48" t="str">
        <f t="shared" si="702"/>
        <v>265-275</v>
      </c>
      <c r="AS2343" s="49" t="str">
        <f t="shared" si="696"/>
        <v>LWS-HTI</v>
      </c>
    </row>
    <row r="2344" spans="5:45" x14ac:dyDescent="0.3">
      <c r="E2344" s="15">
        <v>40989</v>
      </c>
      <c r="F2344" s="21">
        <v>6.37</v>
      </c>
      <c r="G2344" s="21">
        <v>427.05999374389609</v>
      </c>
      <c r="H2344" s="42">
        <v>1.1884793077992724</v>
      </c>
      <c r="I2344" s="35">
        <v>266.7</v>
      </c>
      <c r="J2344" s="43">
        <v>0.1240188383045526</v>
      </c>
      <c r="K2344" s="44">
        <v>5.6581763786490775E-2</v>
      </c>
      <c r="L2344" s="26">
        <f t="shared" si="684"/>
        <v>6.3060577604996579</v>
      </c>
      <c r="M2344" s="26">
        <f t="shared" si="685"/>
        <v>0.33267153107618841</v>
      </c>
      <c r="N2344" s="96">
        <f t="shared" si="686"/>
        <v>7</v>
      </c>
      <c r="O2344" s="26">
        <f t="shared" si="687"/>
        <v>0.27920023130809246</v>
      </c>
      <c r="P2344" s="3">
        <f>IF(L2344&gt;'Power Curve'!$C$37,0,INDEX(Ci,$N2344,1)*POWER(1-O2344,3)+INDEX(Ci,$N2344,2)*3*O2344*POWER(1-O2344,2)+INDEX(Ci,$N2344,3)*3*POWER(O2344,2)*(1-O2344)+INDEX(Ci,$N2344,4)*POWER(O2344,3))</f>
        <v>425.77174351866341</v>
      </c>
      <c r="Q2344" s="3">
        <f>MAX(0,MIN(P2344-V2344+W2344,'Power Curve'!$C$39))</f>
        <v>426.43879130906151</v>
      </c>
      <c r="R2344" s="3">
        <f t="shared" si="688"/>
        <v>427.05999374389609</v>
      </c>
      <c r="S2344" s="3">
        <f t="shared" si="689"/>
        <v>-0.62120243483457216</v>
      </c>
      <c r="T2344" s="3">
        <f t="shared" si="690"/>
        <v>0.62120243483457216</v>
      </c>
      <c r="V2344" s="37">
        <f t="array" ref="V2344">SUM(_xlfn.NORM.DIST($AD$3:$AD$1003,$L2344,$AA2344,FALSE)*WindSpeedStep*$AE$3:$AE$1003)/AG2344</f>
        <v>433.26170633334272</v>
      </c>
      <c r="W2344" s="37">
        <f t="array" ref="W2344">SUM(_xlfn.NORM.DIST($AD$3:$AD$1003,$L2344,$AB2344,FALSE)*WindSpeedStep*$AE$3:$AE$1003)/AH2344</f>
        <v>433.92875412374082</v>
      </c>
      <c r="Y2344" s="1">
        <f t="shared" si="691"/>
        <v>6</v>
      </c>
      <c r="Z2344" s="99">
        <f>IF(L2344&lt;'Power Curve'!$P$28,'Power Curve'!$Q$28,IF(L2344&gt;'Power Curve'!$P$29,'Power Curve'!$Q$29,INDEX(ReferenceTurbulence,Y2344)+(L2344-INDEX(ReferenceTurbulenceWindSpeed,Y2344))*(INDEX(ReferenceTurbulence,Y2344+1)-INDEX(ReferenceTurbulence,Y2344))/(INDEX(ReferenceTurbulenceWindSpeed,Y2344+1)-INDEX(ReferenceTurbulenceWindSpeed,Y2344))))</f>
        <v>0.12106604587151805</v>
      </c>
      <c r="AA2344" s="100">
        <f t="shared" si="697"/>
        <v>0.76344947810109398</v>
      </c>
      <c r="AB2344" s="29">
        <f t="shared" si="698"/>
        <v>0.78206995773857613</v>
      </c>
      <c r="AG2344" s="40">
        <f t="array" ref="AG2344">SUM(_xlfn.NORM.DIST($AD$3:$AD$1003,$F2344,$AA2344,FALSE)*WindSpeedStep)</f>
        <v>1.0000000000000036</v>
      </c>
      <c r="AH2344" s="40">
        <f t="array" ref="AH2344">SUM(_xlfn.NORM.DIST($AD$3:$AD$1003,$F2344,$AB2344,FALSE)*WindSpeedStep)</f>
        <v>1.0000000000000031</v>
      </c>
      <c r="AJ2344" s="47">
        <f t="shared" si="692"/>
        <v>6</v>
      </c>
      <c r="AK2344" s="83" t="b">
        <f>COUNTIF('Power Curve'!$D$2:$D$31,AJ2344)&gt;0</f>
        <v>1</v>
      </c>
      <c r="AL2344" s="83" t="b">
        <f t="shared" si="693"/>
        <v>0</v>
      </c>
      <c r="AM2344" s="83" t="b">
        <f t="shared" si="699"/>
        <v>1</v>
      </c>
      <c r="AN2344" s="47" t="str">
        <f t="shared" si="694"/>
        <v>Outer</v>
      </c>
      <c r="AO2344" s="48" t="str">
        <f t="shared" si="695"/>
        <v>0.3-0.4</v>
      </c>
      <c r="AP2344" s="49" t="str">
        <f t="shared" si="700"/>
        <v>0-1</v>
      </c>
      <c r="AQ2344" s="49" t="str">
        <f t="shared" si="701"/>
        <v>Mar</v>
      </c>
      <c r="AR2344" s="48" t="str">
        <f t="shared" si="702"/>
        <v>265-275</v>
      </c>
      <c r="AS2344" s="49" t="str">
        <f t="shared" si="696"/>
        <v>Inner-TI</v>
      </c>
    </row>
    <row r="2345" spans="5:45" x14ac:dyDescent="0.3">
      <c r="E2345" s="15">
        <v>40989.069444444445</v>
      </c>
      <c r="F2345" s="21">
        <v>5.97</v>
      </c>
      <c r="G2345" s="21">
        <v>430.5199890136721</v>
      </c>
      <c r="H2345" s="42">
        <v>1.1942185133482426</v>
      </c>
      <c r="I2345" s="35">
        <v>266.8</v>
      </c>
      <c r="J2345" s="43">
        <v>0.18090452261306533</v>
      </c>
      <c r="K2345" s="44">
        <v>0.28303510857686687</v>
      </c>
      <c r="L2345" s="26">
        <f t="shared" si="684"/>
        <v>5.9195710114164086</v>
      </c>
      <c r="M2345" s="26">
        <f t="shared" si="685"/>
        <v>0.27293875813452717</v>
      </c>
      <c r="N2345" s="96">
        <f t="shared" si="686"/>
        <v>6</v>
      </c>
      <c r="O2345" s="26">
        <f t="shared" si="687"/>
        <v>0.8885360177430135</v>
      </c>
      <c r="P2345" s="3">
        <f>IF(L2345&gt;'Power Curve'!$C$37,0,INDEX(Ci,$N2345,1)*POWER(1-O2345,3)+INDEX(Ci,$N2345,2)*3*O2345*POWER(1-O2345,2)+INDEX(Ci,$N2345,3)*3*POWER(O2345,2)*(1-O2345)+INDEX(Ci,$N2345,4)*POWER(O2345,3))</f>
        <v>348.68073815305019</v>
      </c>
      <c r="Q2345" s="3">
        <f>MAX(0,MIN(P2345-V2345+W2345,'Power Curve'!$C$39))</f>
        <v>360.33310970967835</v>
      </c>
      <c r="R2345" s="3">
        <f t="shared" si="688"/>
        <v>430.5199890136721</v>
      </c>
      <c r="S2345" s="3">
        <f t="shared" si="689"/>
        <v>-70.186879303993749</v>
      </c>
      <c r="T2345" s="3">
        <f t="shared" si="690"/>
        <v>70.186879303993749</v>
      </c>
      <c r="V2345" s="37">
        <f t="array" ref="V2345">SUM(_xlfn.NORM.DIST($AD$3:$AD$1003,$L2345,$AA2345,FALSE)*WindSpeedStep*$AE$3:$AE$1003)/AG2345</f>
        <v>354.44351175412925</v>
      </c>
      <c r="W2345" s="37">
        <f t="array" ref="W2345">SUM(_xlfn.NORM.DIST($AD$3:$AD$1003,$L2345,$AB2345,FALSE)*WindSpeedStep*$AE$3:$AE$1003)/AH2345</f>
        <v>366.09588331075742</v>
      </c>
      <c r="Y2345" s="1">
        <f t="shared" si="691"/>
        <v>5</v>
      </c>
      <c r="Z2345" s="99">
        <f>IF(L2345&lt;'Power Curve'!$P$28,'Power Curve'!$Q$28,IF(L2345&gt;'Power Curve'!$P$29,'Power Curve'!$Q$29,INDEX(ReferenceTurbulence,Y2345)+(L2345-INDEX(ReferenceTurbulenceWindSpeed,Y2345))*(INDEX(ReferenceTurbulence,Y2345+1)-INDEX(ReferenceTurbulence,Y2345))/(INDEX(ReferenceTurbulenceWindSpeed,Y2345+1)-INDEX(ReferenceTurbulenceWindSpeed,Y2345))))</f>
        <v>0.12117844151771563</v>
      </c>
      <c r="AA2345" s="100">
        <f t="shared" si="697"/>
        <v>0.71732438961688805</v>
      </c>
      <c r="AB2345" s="29">
        <f t="shared" si="698"/>
        <v>1.0708771678944258</v>
      </c>
      <c r="AG2345" s="40">
        <f t="array" ref="AG2345">SUM(_xlfn.NORM.DIST($AD$3:$AD$1003,$F2345,$AA2345,FALSE)*WindSpeedStep)</f>
        <v>1.0000000000000036</v>
      </c>
      <c r="AH2345" s="40">
        <f t="array" ref="AH2345">SUM(_xlfn.NORM.DIST($AD$3:$AD$1003,$F2345,$AB2345,FALSE)*WindSpeedStep)</f>
        <v>0.99999999064903666</v>
      </c>
      <c r="AJ2345" s="47">
        <f t="shared" si="692"/>
        <v>6</v>
      </c>
      <c r="AK2345" s="83" t="b">
        <f>COUNTIF('Power Curve'!$D$2:$D$31,AJ2345)&gt;0</f>
        <v>1</v>
      </c>
      <c r="AL2345" s="83" t="b">
        <f t="shared" si="693"/>
        <v>0</v>
      </c>
      <c r="AM2345" s="83" t="b">
        <f t="shared" si="699"/>
        <v>1</v>
      </c>
      <c r="AN2345" s="47" t="str">
        <f t="shared" si="694"/>
        <v>Outer</v>
      </c>
      <c r="AO2345" s="48" t="str">
        <f t="shared" si="695"/>
        <v>0.2-0.3</v>
      </c>
      <c r="AP2345" s="49" t="str">
        <f t="shared" si="700"/>
        <v>1-2</v>
      </c>
      <c r="AQ2345" s="49" t="str">
        <f t="shared" si="701"/>
        <v>Mar</v>
      </c>
      <c r="AR2345" s="48" t="str">
        <f t="shared" si="702"/>
        <v>265-275</v>
      </c>
      <c r="AS2345" s="49" t="str">
        <f t="shared" si="696"/>
        <v>LWS-HTI</v>
      </c>
    </row>
    <row r="2346" spans="5:45" x14ac:dyDescent="0.3">
      <c r="E2346" s="15">
        <v>40989.076388888891</v>
      </c>
      <c r="F2346" s="21">
        <v>6.06</v>
      </c>
      <c r="G2346" s="21">
        <v>331.79000854492199</v>
      </c>
      <c r="H2346" s="42">
        <v>1.1925997975346188</v>
      </c>
      <c r="I2346" s="35">
        <v>270.7</v>
      </c>
      <c r="J2346" s="43">
        <v>9.405940594059406E-2</v>
      </c>
      <c r="K2346" s="44">
        <v>0.28538218214991407</v>
      </c>
      <c r="L2346" s="26">
        <f t="shared" si="684"/>
        <v>6.0060946463014711</v>
      </c>
      <c r="M2346" s="26">
        <f t="shared" si="685"/>
        <v>0.28631126482184799</v>
      </c>
      <c r="N2346" s="96">
        <f t="shared" si="686"/>
        <v>6</v>
      </c>
      <c r="O2346" s="26">
        <f t="shared" si="687"/>
        <v>0.97477566067152666</v>
      </c>
      <c r="P2346" s="3">
        <f>IF(L2346&gt;'Power Curve'!$C$37,0,INDEX(Ci,$N2346,1)*POWER(1-O2346,3)+INDEX(Ci,$N2346,2)*3*O2346*POWER(1-O2346,2)+INDEX(Ci,$N2346,3)*3*POWER(O2346,2)*(1-O2346)+INDEX(Ci,$N2346,4)*POWER(O2346,3))</f>
        <v>364.30708119445302</v>
      </c>
      <c r="Q2346" s="3">
        <f>MAX(0,MIN(P2346-V2346+W2346,'Power Curve'!$C$39))</f>
        <v>360.02519312262734</v>
      </c>
      <c r="R2346" s="3">
        <f t="shared" si="688"/>
        <v>331.79000854492199</v>
      </c>
      <c r="S2346" s="3">
        <f t="shared" si="689"/>
        <v>28.235184577705354</v>
      </c>
      <c r="T2346" s="3">
        <f t="shared" si="690"/>
        <v>28.235184577705354</v>
      </c>
      <c r="V2346" s="37">
        <f t="array" ref="V2346">SUM(_xlfn.NORM.DIST($AD$3:$AD$1003,$L2346,$AA2346,FALSE)*WindSpeedStep*$AE$3:$AE$1003)/AG2346</f>
        <v>371.53780967577353</v>
      </c>
      <c r="W2346" s="37">
        <f t="array" ref="W2346">SUM(_xlfn.NORM.DIST($AD$3:$AD$1003,$L2346,$AB2346,FALSE)*WindSpeedStep*$AE$3:$AE$1003)/AH2346</f>
        <v>367.25592160394785</v>
      </c>
      <c r="Y2346" s="1">
        <f t="shared" si="691"/>
        <v>5</v>
      </c>
      <c r="Z2346" s="99">
        <f>IF(L2346&lt;'Power Curve'!$P$28,'Power Curve'!$Q$28,IF(L2346&gt;'Power Curve'!$P$29,'Power Curve'!$Q$29,INDEX(ReferenceTurbulence,Y2346)+(L2346-INDEX(ReferenceTurbulenceWindSpeed,Y2346))*(INDEX(ReferenceTurbulence,Y2346+1)-INDEX(ReferenceTurbulence,Y2346))/(INDEX(ReferenceTurbulenceWindSpeed,Y2346+1)-INDEX(ReferenceTurbulenceWindSpeed,Y2346))))</f>
        <v>0.1215091954702885</v>
      </c>
      <c r="AA2346" s="100">
        <f t="shared" si="697"/>
        <v>0.72979572839049878</v>
      </c>
      <c r="AB2346" s="29">
        <f t="shared" si="698"/>
        <v>0.5649296944540988</v>
      </c>
      <c r="AG2346" s="40">
        <f t="array" ref="AG2346">SUM(_xlfn.NORM.DIST($AD$3:$AD$1003,$F2346,$AA2346,FALSE)*WindSpeedStep)</f>
        <v>1.0000000000000033</v>
      </c>
      <c r="AH2346" s="40">
        <f t="array" ref="AH2346">SUM(_xlfn.NORM.DIST($AD$3:$AD$1003,$F2346,$AB2346,FALSE)*WindSpeedStep)</f>
        <v>1.0000000000000036</v>
      </c>
      <c r="AJ2346" s="47">
        <f t="shared" si="692"/>
        <v>6</v>
      </c>
      <c r="AK2346" s="83" t="b">
        <f>COUNTIF('Power Curve'!$D$2:$D$31,AJ2346)&gt;0</f>
        <v>1</v>
      </c>
      <c r="AL2346" s="83" t="b">
        <f t="shared" si="693"/>
        <v>0</v>
      </c>
      <c r="AM2346" s="83" t="b">
        <f t="shared" si="699"/>
        <v>1</v>
      </c>
      <c r="AN2346" s="47" t="str">
        <f t="shared" si="694"/>
        <v>Outer</v>
      </c>
      <c r="AO2346" s="48" t="str">
        <f t="shared" si="695"/>
        <v>0.2-0.3</v>
      </c>
      <c r="AP2346" s="49" t="str">
        <f t="shared" si="700"/>
        <v>1-2</v>
      </c>
      <c r="AQ2346" s="49" t="str">
        <f t="shared" si="701"/>
        <v>Mar</v>
      </c>
      <c r="AR2346" s="48" t="str">
        <f t="shared" si="702"/>
        <v>265-275</v>
      </c>
      <c r="AS2346" s="49" t="str">
        <f t="shared" si="696"/>
        <v>LWS-LTI</v>
      </c>
    </row>
    <row r="2347" spans="5:45" x14ac:dyDescent="0.3">
      <c r="E2347" s="15">
        <v>40989.083333333336</v>
      </c>
      <c r="F2347" s="21">
        <v>6.36</v>
      </c>
      <c r="G2347" s="21">
        <v>464.85000610351585</v>
      </c>
      <c r="H2347" s="42">
        <v>1.1914649442836629</v>
      </c>
      <c r="I2347" s="35">
        <v>266.10000000000002</v>
      </c>
      <c r="J2347" s="43">
        <v>0.13679245283018868</v>
      </c>
      <c r="K2347" s="44">
        <v>0.25324656457896116</v>
      </c>
      <c r="L2347" s="26">
        <f t="shared" si="684"/>
        <v>6.3014260267009243</v>
      </c>
      <c r="M2347" s="26">
        <f t="shared" si="685"/>
        <v>0.33195568168683098</v>
      </c>
      <c r="N2347" s="96">
        <f t="shared" si="686"/>
        <v>7</v>
      </c>
      <c r="O2347" s="26">
        <f t="shared" si="687"/>
        <v>0.27449185969143636</v>
      </c>
      <c r="P2347" s="3">
        <f>IF(L2347&gt;'Power Curve'!$C$37,0,INDEX(Ci,$N2347,1)*POWER(1-O2347,3)+INDEX(Ci,$N2347,2)*3*O2347*POWER(1-O2347,2)+INDEX(Ci,$N2347,3)*3*POWER(O2347,2)*(1-O2347)+INDEX(Ci,$N2347,4)*POWER(O2347,3))</f>
        <v>424.74131526044226</v>
      </c>
      <c r="Q2347" s="3">
        <f>MAX(0,MIN(P2347-V2347+W2347,'Power Curve'!$C$39))</f>
        <v>428.3714396033659</v>
      </c>
      <c r="R2347" s="3">
        <f t="shared" si="688"/>
        <v>464.85000610351585</v>
      </c>
      <c r="S2347" s="3">
        <f t="shared" si="689"/>
        <v>-36.478566500149952</v>
      </c>
      <c r="T2347" s="3">
        <f t="shared" si="690"/>
        <v>36.478566500149952</v>
      </c>
      <c r="V2347" s="37">
        <f t="array" ref="V2347">SUM(_xlfn.NORM.DIST($AD$3:$AD$1003,$L2347,$AA2347,FALSE)*WindSpeedStep*$AE$3:$AE$1003)/AG2347</f>
        <v>432.27524390424611</v>
      </c>
      <c r="W2347" s="37">
        <f t="array" ref="W2347">SUM(_xlfn.NORM.DIST($AD$3:$AD$1003,$L2347,$AB2347,FALSE)*WindSpeedStep*$AE$3:$AE$1003)/AH2347</f>
        <v>435.90536824716975</v>
      </c>
      <c r="Y2347" s="1">
        <f t="shared" si="691"/>
        <v>6</v>
      </c>
      <c r="Z2347" s="99">
        <f>IF(L2347&lt;'Power Curve'!$P$28,'Power Curve'!$Q$28,IF(L2347&gt;'Power Curve'!$P$29,'Power Curve'!$Q$29,INDEX(ReferenceTurbulence,Y2347)+(L2347-INDEX(ReferenceTurbulenceWindSpeed,Y2347))*(INDEX(ReferenceTurbulence,Y2347+1)-INDEX(ReferenceTurbulence,Y2347))/(INDEX(ReferenceTurbulenceWindSpeed,Y2347+1)-INDEX(ReferenceTurbulenceWindSpeed,Y2347))))</f>
        <v>0.12107515049595811</v>
      </c>
      <c r="AA2347" s="100">
        <f t="shared" si="697"/>
        <v>0.76294610452196177</v>
      </c>
      <c r="AB2347" s="29">
        <f t="shared" si="698"/>
        <v>0.86198752252040944</v>
      </c>
      <c r="AG2347" s="40">
        <f t="array" ref="AG2347">SUM(_xlfn.NORM.DIST($AD$3:$AD$1003,$F2347,$AA2347,FALSE)*WindSpeedStep)</f>
        <v>1.0000000000000038</v>
      </c>
      <c r="AH2347" s="40">
        <f t="array" ref="AH2347">SUM(_xlfn.NORM.DIST($AD$3:$AD$1003,$F2347,$AB2347,FALSE)*WindSpeedStep)</f>
        <v>0.99999999999995337</v>
      </c>
      <c r="AJ2347" s="47">
        <f t="shared" si="692"/>
        <v>6</v>
      </c>
      <c r="AK2347" s="83" t="b">
        <f>COUNTIF('Power Curve'!$D$2:$D$31,AJ2347)&gt;0</f>
        <v>1</v>
      </c>
      <c r="AL2347" s="83" t="b">
        <f t="shared" si="693"/>
        <v>0</v>
      </c>
      <c r="AM2347" s="83" t="b">
        <f t="shared" si="699"/>
        <v>1</v>
      </c>
      <c r="AN2347" s="47" t="str">
        <f t="shared" si="694"/>
        <v>Inner</v>
      </c>
      <c r="AO2347" s="48" t="str">
        <f t="shared" si="695"/>
        <v>0.3-0.4</v>
      </c>
      <c r="AP2347" s="49" t="str">
        <f t="shared" si="700"/>
        <v>2-3</v>
      </c>
      <c r="AQ2347" s="49" t="str">
        <f t="shared" si="701"/>
        <v>Mar</v>
      </c>
      <c r="AR2347" s="48" t="str">
        <f t="shared" si="702"/>
        <v>265-275</v>
      </c>
      <c r="AS2347" s="49" t="str">
        <f t="shared" si="696"/>
        <v>Inner-TI</v>
      </c>
    </row>
    <row r="2348" spans="5:45" x14ac:dyDescent="0.3">
      <c r="E2348" s="15">
        <v>40989.090277777781</v>
      </c>
      <c r="F2348" s="21">
        <v>7.06</v>
      </c>
      <c r="G2348" s="21">
        <v>611.27998781204246</v>
      </c>
      <c r="H2348" s="42">
        <v>1.1911161930729008</v>
      </c>
      <c r="I2348" s="35">
        <v>268.8</v>
      </c>
      <c r="J2348" s="43">
        <v>0.12606232294617564</v>
      </c>
      <c r="K2348" s="44">
        <v>0.23012654271505709</v>
      </c>
      <c r="L2348" s="26">
        <f t="shared" si="684"/>
        <v>6.9942966438966927</v>
      </c>
      <c r="M2348" s="26">
        <f t="shared" si="685"/>
        <v>0.43904106909810481</v>
      </c>
      <c r="N2348" s="96">
        <f t="shared" si="686"/>
        <v>7</v>
      </c>
      <c r="O2348" s="26">
        <f t="shared" si="687"/>
        <v>0.9788268862232995</v>
      </c>
      <c r="P2348" s="3">
        <f>IF(L2348&gt;'Power Curve'!$C$37,0,INDEX(Ci,$N2348,1)*POWER(1-O2348,3)+INDEX(Ci,$N2348,2)*3*O2348*POWER(1-O2348,2)+INDEX(Ci,$N2348,3)*3*POWER(O2348,2)*(1-O2348)+INDEX(Ci,$N2348,4)*POWER(O2348,3))</f>
        <v>594.97887042651985</v>
      </c>
      <c r="Q2348" s="3">
        <f>MAX(0,MIN(P2348-V2348+W2348,'Power Curve'!$C$39))</f>
        <v>597.02801034251047</v>
      </c>
      <c r="R2348" s="3">
        <f t="shared" si="688"/>
        <v>611.27998781204246</v>
      </c>
      <c r="S2348" s="3">
        <f t="shared" si="689"/>
        <v>-14.251977469531994</v>
      </c>
      <c r="T2348" s="3">
        <f t="shared" si="690"/>
        <v>14.251977469531994</v>
      </c>
      <c r="V2348" s="37">
        <f t="array" ref="V2348">SUM(_xlfn.NORM.DIST($AD$3:$AD$1003,$L2348,$AA2348,FALSE)*WindSpeedStep*$AE$3:$AE$1003)/AG2348</f>
        <v>592.54930296696705</v>
      </c>
      <c r="W2348" s="37">
        <f t="array" ref="W2348">SUM(_xlfn.NORM.DIST($AD$3:$AD$1003,$L2348,$AB2348,FALSE)*WindSpeedStep*$AE$3:$AE$1003)/AH2348</f>
        <v>594.59844288295767</v>
      </c>
      <c r="Y2348" s="1">
        <f t="shared" si="691"/>
        <v>6</v>
      </c>
      <c r="Z2348" s="99">
        <f>IF(L2348&lt;'Power Curve'!$P$28,'Power Curve'!$Q$28,IF(L2348&gt;'Power Curve'!$P$29,'Power Curve'!$Q$29,INDEX(ReferenceTurbulence,Y2348)+(L2348-INDEX(ReferenceTurbulenceWindSpeed,Y2348))*(INDEX(ReferenceTurbulence,Y2348+1)-INDEX(ReferenceTurbulence,Y2348))/(INDEX(ReferenceTurbulenceWindSpeed,Y2348+1)-INDEX(ReferenceTurbulenceWindSpeed,Y2348))))</f>
        <v>0.11971317093727693</v>
      </c>
      <c r="AA2348" s="100">
        <f t="shared" si="697"/>
        <v>0.83730942971682709</v>
      </c>
      <c r="AB2348" s="29">
        <f t="shared" si="698"/>
        <v>0.88171728230425728</v>
      </c>
      <c r="AG2348" s="40">
        <f t="array" ref="AG2348">SUM(_xlfn.NORM.DIST($AD$3:$AD$1003,$F2348,$AA2348,FALSE)*WindSpeedStep)</f>
        <v>1.0000000000000042</v>
      </c>
      <c r="AH2348" s="40">
        <f t="array" ref="AH2348">SUM(_xlfn.NORM.DIST($AD$3:$AD$1003,$F2348,$AB2348,FALSE)*WindSpeedStep)</f>
        <v>1.0000000000000033</v>
      </c>
      <c r="AJ2348" s="47">
        <f t="shared" si="692"/>
        <v>7</v>
      </c>
      <c r="AK2348" s="83" t="b">
        <f>COUNTIF('Power Curve'!$D$2:$D$31,AJ2348)&gt;0</f>
        <v>1</v>
      </c>
      <c r="AL2348" s="83" t="b">
        <f t="shared" si="693"/>
        <v>0</v>
      </c>
      <c r="AM2348" s="83" t="b">
        <f t="shared" si="699"/>
        <v>1</v>
      </c>
      <c r="AN2348" s="47" t="str">
        <f t="shared" si="694"/>
        <v>Inner</v>
      </c>
      <c r="AO2348" s="48" t="str">
        <f t="shared" si="695"/>
        <v>0.4-0.5</v>
      </c>
      <c r="AP2348" s="49" t="str">
        <f t="shared" si="700"/>
        <v>2-3</v>
      </c>
      <c r="AQ2348" s="49" t="str">
        <f t="shared" si="701"/>
        <v>Mar</v>
      </c>
      <c r="AR2348" s="48" t="str">
        <f t="shared" si="702"/>
        <v>265-275</v>
      </c>
      <c r="AS2348" s="49" t="str">
        <f t="shared" si="696"/>
        <v>Inner-TI</v>
      </c>
    </row>
    <row r="2349" spans="5:45" x14ac:dyDescent="0.3">
      <c r="E2349" s="15">
        <v>40989.097222222219</v>
      </c>
      <c r="F2349" s="21">
        <v>6.48</v>
      </c>
      <c r="G2349" s="21">
        <v>392.17000961303711</v>
      </c>
      <c r="H2349" s="42">
        <v>1.1904193027864456</v>
      </c>
      <c r="I2349" s="35">
        <v>283.2</v>
      </c>
      <c r="J2349" s="43">
        <v>7.407407407407407E-2</v>
      </c>
      <c r="K2349" s="44">
        <v>0.29581183506698799</v>
      </c>
      <c r="L2349" s="26">
        <f t="shared" si="684"/>
        <v>6.4184421285209208</v>
      </c>
      <c r="M2349" s="26">
        <f t="shared" si="685"/>
        <v>0.35004089743384381</v>
      </c>
      <c r="N2349" s="96">
        <f t="shared" si="686"/>
        <v>7</v>
      </c>
      <c r="O2349" s="26">
        <f t="shared" si="687"/>
        <v>0.39344413899808689</v>
      </c>
      <c r="P2349" s="3">
        <f>IF(L2349&gt;'Power Curve'!$C$37,0,INDEX(Ci,$N2349,1)*POWER(1-O2349,3)+INDEX(Ci,$N2349,2)*3*O2349*POWER(1-O2349,2)+INDEX(Ci,$N2349,3)*3*POWER(O2349,2)*(1-O2349)+INDEX(Ci,$N2349,4)*POWER(O2349,3))</f>
        <v>451.41577516788158</v>
      </c>
      <c r="Q2349" s="3">
        <f>MAX(0,MIN(P2349-V2349+W2349,'Power Curve'!$C$39))</f>
        <v>440.97213349141521</v>
      </c>
      <c r="R2349" s="3">
        <f t="shared" si="688"/>
        <v>392.17000961303711</v>
      </c>
      <c r="S2349" s="3">
        <f t="shared" si="689"/>
        <v>48.802123878378097</v>
      </c>
      <c r="T2349" s="3">
        <f t="shared" si="690"/>
        <v>48.802123878378097</v>
      </c>
      <c r="V2349" s="37">
        <f t="array" ref="V2349">SUM(_xlfn.NORM.DIST($AD$3:$AD$1003,$L2349,$AA2349,FALSE)*WindSpeedStep*$AE$3:$AE$1003)/AG2349</f>
        <v>457.53776121883652</v>
      </c>
      <c r="W2349" s="37">
        <f t="array" ref="W2349">SUM(_xlfn.NORM.DIST($AD$3:$AD$1003,$L2349,$AB2349,FALSE)*WindSpeedStep*$AE$3:$AE$1003)/AH2349</f>
        <v>447.09411954237015</v>
      </c>
      <c r="Y2349" s="1">
        <f t="shared" si="691"/>
        <v>6</v>
      </c>
      <c r="Z2349" s="99">
        <f>IF(L2349&lt;'Power Curve'!$P$28,'Power Curve'!$Q$28,IF(L2349&gt;'Power Curve'!$P$29,'Power Curve'!$Q$29,INDEX(ReferenceTurbulence,Y2349)+(L2349-INDEX(ReferenceTurbulenceWindSpeed,Y2349))*(INDEX(ReferenceTurbulence,Y2349+1)-INDEX(ReferenceTurbulence,Y2349))/(INDEX(ReferenceTurbulenceWindSpeed,Y2349+1)-INDEX(ReferenceTurbulenceWindSpeed,Y2349))))</f>
        <v>0.1208451313051308</v>
      </c>
      <c r="AA2349" s="100">
        <f t="shared" si="697"/>
        <v>0.77563748179549397</v>
      </c>
      <c r="AB2349" s="29">
        <f t="shared" si="698"/>
        <v>0.47544015766821635</v>
      </c>
      <c r="AG2349" s="40">
        <f t="array" ref="AG2349">SUM(_xlfn.NORM.DIST($AD$3:$AD$1003,$F2349,$AA2349,FALSE)*WindSpeedStep)</f>
        <v>1.000000000000004</v>
      </c>
      <c r="AH2349" s="40">
        <f t="array" ref="AH2349">SUM(_xlfn.NORM.DIST($AD$3:$AD$1003,$F2349,$AB2349,FALSE)*WindSpeedStep)</f>
        <v>1.000000000000004</v>
      </c>
      <c r="AJ2349" s="47">
        <f t="shared" si="692"/>
        <v>6</v>
      </c>
      <c r="AK2349" s="83" t="b">
        <f>COUNTIF('Power Curve'!$D$2:$D$31,AJ2349)&gt;0</f>
        <v>1</v>
      </c>
      <c r="AL2349" s="83" t="b">
        <f t="shared" si="693"/>
        <v>0</v>
      </c>
      <c r="AM2349" s="83" t="b">
        <f t="shared" si="699"/>
        <v>1</v>
      </c>
      <c r="AN2349" s="47" t="str">
        <f t="shared" si="694"/>
        <v>Outer</v>
      </c>
      <c r="AO2349" s="48" t="str">
        <f t="shared" si="695"/>
        <v>0.3-0.4</v>
      </c>
      <c r="AP2349" s="49" t="str">
        <f t="shared" si="700"/>
        <v>2-3</v>
      </c>
      <c r="AQ2349" s="49" t="str">
        <f t="shared" si="701"/>
        <v>Mar</v>
      </c>
      <c r="AR2349" s="48" t="str">
        <f t="shared" si="702"/>
        <v>275-285</v>
      </c>
      <c r="AS2349" s="49" t="str">
        <f t="shared" si="696"/>
        <v>LWS-LTI</v>
      </c>
    </row>
    <row r="2350" spans="5:45" x14ac:dyDescent="0.3">
      <c r="E2350" s="15">
        <v>40989.104166666664</v>
      </c>
      <c r="F2350" s="21">
        <v>6.63</v>
      </c>
      <c r="G2350" s="21">
        <v>443.68998718261736</v>
      </c>
      <c r="H2350" s="42">
        <v>1.1919581871201157</v>
      </c>
      <c r="I2350" s="35">
        <v>278.3</v>
      </c>
      <c r="J2350" s="43">
        <v>9.8039215686274508E-2</v>
      </c>
      <c r="K2350" s="44">
        <v>0.2070126356122646</v>
      </c>
      <c r="L2350" s="26">
        <f t="shared" si="684"/>
        <v>6.5698457408731707</v>
      </c>
      <c r="M2350" s="26">
        <f t="shared" si="685"/>
        <v>0.37344081378449784</v>
      </c>
      <c r="N2350" s="96">
        <f t="shared" si="686"/>
        <v>7</v>
      </c>
      <c r="O2350" s="26">
        <f t="shared" si="687"/>
        <v>0.54735291312786272</v>
      </c>
      <c r="P2350" s="3">
        <f>IF(L2350&gt;'Power Curve'!$C$37,0,INDEX(Ci,$N2350,1)*POWER(1-O2350,3)+INDEX(Ci,$N2350,2)*3*O2350*POWER(1-O2350,2)+INDEX(Ci,$N2350,3)*3*POWER(O2350,2)*(1-O2350)+INDEX(Ci,$N2350,4)*POWER(O2350,3))</f>
        <v>487.6320290390662</v>
      </c>
      <c r="Q2350" s="3">
        <f>MAX(0,MIN(P2350-V2350+W2350,'Power Curve'!$C$39))</f>
        <v>481.9137454575208</v>
      </c>
      <c r="R2350" s="3">
        <f t="shared" si="688"/>
        <v>443.68998718261736</v>
      </c>
      <c r="S2350" s="3">
        <f t="shared" si="689"/>
        <v>38.223758274903446</v>
      </c>
      <c r="T2350" s="3">
        <f t="shared" si="690"/>
        <v>38.223758274903446</v>
      </c>
      <c r="V2350" s="37">
        <f t="array" ref="V2350">SUM(_xlfn.NORM.DIST($AD$3:$AD$1003,$L2350,$AA2350,FALSE)*WindSpeedStep*$AE$3:$AE$1003)/AG2350</f>
        <v>491.29594910784976</v>
      </c>
      <c r="W2350" s="37">
        <f t="array" ref="W2350">SUM(_xlfn.NORM.DIST($AD$3:$AD$1003,$L2350,$AB2350,FALSE)*WindSpeedStep*$AE$3:$AE$1003)/AH2350</f>
        <v>485.57766552630437</v>
      </c>
      <c r="Y2350" s="1">
        <f t="shared" si="691"/>
        <v>6</v>
      </c>
      <c r="Z2350" s="99">
        <f>IF(L2350&lt;'Power Curve'!$P$28,'Power Curve'!$Q$28,IF(L2350&gt;'Power Curve'!$P$29,'Power Curve'!$Q$29,INDEX(ReferenceTurbulence,Y2350)+(L2350-INDEX(ReferenceTurbulenceWindSpeed,Y2350))*(INDEX(ReferenceTurbulence,Y2350+1)-INDEX(ReferenceTurbulence,Y2350))/(INDEX(ReferenceTurbulenceWindSpeed,Y2350+1)-INDEX(ReferenceTurbulenceWindSpeed,Y2350))))</f>
        <v>0.12054751639692639</v>
      </c>
      <c r="AA2350" s="100">
        <f t="shared" si="697"/>
        <v>0.79197858717318559</v>
      </c>
      <c r="AB2350" s="29">
        <f t="shared" si="698"/>
        <v>0.64410252361501674</v>
      </c>
      <c r="AG2350" s="40">
        <f t="array" ref="AG2350">SUM(_xlfn.NORM.DIST($AD$3:$AD$1003,$F2350,$AA2350,FALSE)*WindSpeedStep)</f>
        <v>1.0000000000000042</v>
      </c>
      <c r="AH2350" s="40">
        <f t="array" ref="AH2350">SUM(_xlfn.NORM.DIST($AD$3:$AD$1003,$F2350,$AB2350,FALSE)*WindSpeedStep)</f>
        <v>1.000000000000004</v>
      </c>
      <c r="AJ2350" s="47">
        <f t="shared" si="692"/>
        <v>7</v>
      </c>
      <c r="AK2350" s="83" t="b">
        <f>COUNTIF('Power Curve'!$D$2:$D$31,AJ2350)&gt;0</f>
        <v>1</v>
      </c>
      <c r="AL2350" s="83" t="b">
        <f t="shared" si="693"/>
        <v>0</v>
      </c>
      <c r="AM2350" s="83" t="b">
        <f t="shared" si="699"/>
        <v>1</v>
      </c>
      <c r="AN2350" s="47" t="str">
        <f t="shared" si="694"/>
        <v>Outer</v>
      </c>
      <c r="AO2350" s="48" t="str">
        <f t="shared" si="695"/>
        <v>0.3-0.4</v>
      </c>
      <c r="AP2350" s="49" t="str">
        <f t="shared" si="700"/>
        <v>2-3</v>
      </c>
      <c r="AQ2350" s="49" t="str">
        <f t="shared" si="701"/>
        <v>Mar</v>
      </c>
      <c r="AR2350" s="48" t="str">
        <f t="shared" si="702"/>
        <v>275-285</v>
      </c>
      <c r="AS2350" s="49" t="str">
        <f t="shared" si="696"/>
        <v>LWS-LTI</v>
      </c>
    </row>
    <row r="2351" spans="5:45" x14ac:dyDescent="0.3">
      <c r="E2351" s="15">
        <v>40989.111111111109</v>
      </c>
      <c r="F2351" s="21">
        <v>6.83</v>
      </c>
      <c r="G2351" s="21">
        <v>475.90001296997121</v>
      </c>
      <c r="H2351" s="42">
        <v>1.1921327370978536</v>
      </c>
      <c r="I2351" s="35">
        <v>274.89999999999998</v>
      </c>
      <c r="J2351" s="43">
        <v>8.3455344070278173E-2</v>
      </c>
      <c r="K2351" s="44">
        <v>0.18421669007554581</v>
      </c>
      <c r="L2351" s="26">
        <f t="shared" si="684"/>
        <v>6.7683614860716421</v>
      </c>
      <c r="M2351" s="26">
        <f t="shared" si="685"/>
        <v>0.40412206213625124</v>
      </c>
      <c r="N2351" s="96">
        <f t="shared" si="686"/>
        <v>7</v>
      </c>
      <c r="O2351" s="26">
        <f t="shared" si="687"/>
        <v>0.74915334915624143</v>
      </c>
      <c r="P2351" s="3">
        <f>IF(L2351&gt;'Power Curve'!$C$37,0,INDEX(Ci,$N2351,1)*POWER(1-O2351,3)+INDEX(Ci,$N2351,2)*3*O2351*POWER(1-O2351,2)+INDEX(Ci,$N2351,3)*3*POWER(O2351,2)*(1-O2351)+INDEX(Ci,$N2351,4)*POWER(O2351,3))</f>
        <v>537.18090975759537</v>
      </c>
      <c r="Q2351" s="3">
        <f>MAX(0,MIN(P2351-V2351+W2351,'Power Curve'!$C$39))</f>
        <v>527.64171923364484</v>
      </c>
      <c r="R2351" s="3">
        <f t="shared" si="688"/>
        <v>475.90001296997121</v>
      </c>
      <c r="S2351" s="3">
        <f t="shared" si="689"/>
        <v>51.74170626367362</v>
      </c>
      <c r="T2351" s="3">
        <f t="shared" si="690"/>
        <v>51.74170626367362</v>
      </c>
      <c r="V2351" s="37">
        <f t="array" ref="V2351">SUM(_xlfn.NORM.DIST($AD$3:$AD$1003,$L2351,$AA2351,FALSE)*WindSpeedStep*$AE$3:$AE$1003)/AG2351</f>
        <v>537.42867287428544</v>
      </c>
      <c r="W2351" s="37">
        <f t="array" ref="W2351">SUM(_xlfn.NORM.DIST($AD$3:$AD$1003,$L2351,$AB2351,FALSE)*WindSpeedStep*$AE$3:$AE$1003)/AH2351</f>
        <v>527.8894823503349</v>
      </c>
      <c r="Y2351" s="1">
        <f t="shared" si="691"/>
        <v>6</v>
      </c>
      <c r="Z2351" s="99">
        <f>IF(L2351&lt;'Power Curve'!$P$28,'Power Curve'!$Q$28,IF(L2351&gt;'Power Curve'!$P$29,'Power Curve'!$Q$29,INDEX(ReferenceTurbulence,Y2351)+(L2351-INDEX(ReferenceTurbulenceWindSpeed,Y2351))*(INDEX(ReferenceTurbulence,Y2351+1)-INDEX(ReferenceTurbulence,Y2351))/(INDEX(ReferenceTurbulenceWindSpeed,Y2351+1)-INDEX(ReferenceTurbulenceWindSpeed,Y2351))))</f>
        <v>0.1201572929117237</v>
      </c>
      <c r="AA2351" s="100">
        <f t="shared" si="697"/>
        <v>0.81326799361433977</v>
      </c>
      <c r="AB2351" s="29">
        <f t="shared" si="698"/>
        <v>0.56485593661212818</v>
      </c>
      <c r="AG2351" s="40">
        <f t="array" ref="AG2351">SUM(_xlfn.NORM.DIST($AD$3:$AD$1003,$F2351,$AA2351,FALSE)*WindSpeedStep)</f>
        <v>1.0000000000000036</v>
      </c>
      <c r="AH2351" s="40">
        <f t="array" ref="AH2351">SUM(_xlfn.NORM.DIST($AD$3:$AD$1003,$F2351,$AB2351,FALSE)*WindSpeedStep)</f>
        <v>1.0000000000000031</v>
      </c>
      <c r="AJ2351" s="47">
        <f t="shared" si="692"/>
        <v>7</v>
      </c>
      <c r="AK2351" s="83" t="b">
        <f>COUNTIF('Power Curve'!$D$2:$D$31,AJ2351)&gt;0</f>
        <v>1</v>
      </c>
      <c r="AL2351" s="83" t="b">
        <f t="shared" si="693"/>
        <v>0</v>
      </c>
      <c r="AM2351" s="83" t="b">
        <f t="shared" si="699"/>
        <v>1</v>
      </c>
      <c r="AN2351" s="47" t="str">
        <f t="shared" si="694"/>
        <v>Outer</v>
      </c>
      <c r="AO2351" s="48" t="str">
        <f t="shared" si="695"/>
        <v>0.4-0.5</v>
      </c>
      <c r="AP2351" s="49" t="str">
        <f t="shared" si="700"/>
        <v>2-3</v>
      </c>
      <c r="AQ2351" s="49" t="str">
        <f t="shared" si="701"/>
        <v>Mar</v>
      </c>
      <c r="AR2351" s="48" t="str">
        <f t="shared" si="702"/>
        <v>265-275</v>
      </c>
      <c r="AS2351" s="49" t="str">
        <f t="shared" si="696"/>
        <v>LWS-LTI</v>
      </c>
    </row>
    <row r="2352" spans="5:45" x14ac:dyDescent="0.3">
      <c r="E2352" s="15">
        <v>40989.118055555555</v>
      </c>
      <c r="F2352" s="21">
        <v>5.98</v>
      </c>
      <c r="G2352" s="21">
        <v>291.65999221801735</v>
      </c>
      <c r="H2352" s="42">
        <v>1.1931504727198639</v>
      </c>
      <c r="I2352" s="35">
        <v>273.8</v>
      </c>
      <c r="J2352" s="43">
        <v>0.13377926421404682</v>
      </c>
      <c r="K2352" s="44">
        <v>0.21687818589215532</v>
      </c>
      <c r="L2352" s="26">
        <f t="shared" si="684"/>
        <v>5.9277183491556595</v>
      </c>
      <c r="M2352" s="26">
        <f t="shared" si="685"/>
        <v>0.27419795544572106</v>
      </c>
      <c r="N2352" s="96">
        <f t="shared" si="686"/>
        <v>6</v>
      </c>
      <c r="O2352" s="26">
        <f t="shared" si="687"/>
        <v>0.89665661390595053</v>
      </c>
      <c r="P2352" s="3">
        <f>IF(L2352&gt;'Power Curve'!$C$37,0,INDEX(Ci,$N2352,1)*POWER(1-O2352,3)+INDEX(Ci,$N2352,2)*3*O2352*POWER(1-O2352,2)+INDEX(Ci,$N2352,3)*3*POWER(O2352,2)*(1-O2352)+INDEX(Ci,$N2352,4)*POWER(O2352,3))</f>
        <v>350.11796275343403</v>
      </c>
      <c r="Q2352" s="3">
        <f>MAX(0,MIN(P2352-V2352+W2352,'Power Curve'!$C$39))</f>
        <v>352.02390323207572</v>
      </c>
      <c r="R2352" s="3">
        <f t="shared" si="688"/>
        <v>291.65999221801735</v>
      </c>
      <c r="S2352" s="3">
        <f t="shared" si="689"/>
        <v>60.363911014058374</v>
      </c>
      <c r="T2352" s="3">
        <f t="shared" si="690"/>
        <v>60.363911014058374</v>
      </c>
      <c r="V2352" s="37">
        <f t="array" ref="V2352">SUM(_xlfn.NORM.DIST($AD$3:$AD$1003,$L2352,$AA2352,FALSE)*WindSpeedStep*$AE$3:$AE$1003)/AG2352</f>
        <v>356.03881695022261</v>
      </c>
      <c r="W2352" s="37">
        <f t="array" ref="W2352">SUM(_xlfn.NORM.DIST($AD$3:$AD$1003,$L2352,$AB2352,FALSE)*WindSpeedStep*$AE$3:$AE$1003)/AH2352</f>
        <v>357.94475742886431</v>
      </c>
      <c r="Y2352" s="1">
        <f t="shared" si="691"/>
        <v>5</v>
      </c>
      <c r="Z2352" s="99">
        <f>IF(L2352&lt;'Power Curve'!$P$28,'Power Curve'!$Q$28,IF(L2352&gt;'Power Curve'!$P$29,'Power Curve'!$Q$29,INDEX(ReferenceTurbulence,Y2352)+(L2352-INDEX(ReferenceTurbulenceWindSpeed,Y2352))*(INDEX(ReferenceTurbulence,Y2352+1)-INDEX(ReferenceTurbulence,Y2352))/(INDEX(ReferenceTurbulenceWindSpeed,Y2352+1)-INDEX(ReferenceTurbulenceWindSpeed,Y2352))))</f>
        <v>0.12120958635072898</v>
      </c>
      <c r="AA2352" s="100">
        <f t="shared" si="697"/>
        <v>0.71849628910478358</v>
      </c>
      <c r="AB2352" s="29">
        <f t="shared" si="698"/>
        <v>0.7930057992181484</v>
      </c>
      <c r="AG2352" s="40">
        <f t="array" ref="AG2352">SUM(_xlfn.NORM.DIST($AD$3:$AD$1003,$F2352,$AA2352,FALSE)*WindSpeedStep)</f>
        <v>1.0000000000000033</v>
      </c>
      <c r="AH2352" s="40">
        <f t="array" ref="AH2352">SUM(_xlfn.NORM.DIST($AD$3:$AD$1003,$F2352,$AB2352,FALSE)*WindSpeedStep)</f>
        <v>0.99999999999998967</v>
      </c>
      <c r="AJ2352" s="47">
        <f t="shared" si="692"/>
        <v>6</v>
      </c>
      <c r="AK2352" s="83" t="b">
        <f>COUNTIF('Power Curve'!$D$2:$D$31,AJ2352)&gt;0</f>
        <v>1</v>
      </c>
      <c r="AL2352" s="83" t="b">
        <f t="shared" si="693"/>
        <v>0</v>
      </c>
      <c r="AM2352" s="83" t="b">
        <f t="shared" si="699"/>
        <v>1</v>
      </c>
      <c r="AN2352" s="47" t="str">
        <f t="shared" si="694"/>
        <v>Inner</v>
      </c>
      <c r="AO2352" s="48" t="str">
        <f t="shared" si="695"/>
        <v>0.2-0.3</v>
      </c>
      <c r="AP2352" s="49" t="str">
        <f t="shared" si="700"/>
        <v>2-3</v>
      </c>
      <c r="AQ2352" s="49" t="str">
        <f t="shared" si="701"/>
        <v>Mar</v>
      </c>
      <c r="AR2352" s="48" t="str">
        <f t="shared" si="702"/>
        <v>265-275</v>
      </c>
      <c r="AS2352" s="49" t="str">
        <f t="shared" si="696"/>
        <v>Inner-TI</v>
      </c>
    </row>
    <row r="2353" spans="5:45" x14ac:dyDescent="0.3">
      <c r="E2353" s="15">
        <v>40989.125</v>
      </c>
      <c r="F2353" s="21">
        <v>5.18</v>
      </c>
      <c r="G2353" s="21">
        <v>175.7699928283688</v>
      </c>
      <c r="H2353" s="42">
        <v>1.1927572416596535</v>
      </c>
      <c r="I2353" s="35">
        <v>281.39999999999998</v>
      </c>
      <c r="J2353" s="43">
        <v>0.138996138996139</v>
      </c>
      <c r="K2353" s="44">
        <v>0.22471706914083983</v>
      </c>
      <c r="L2353" s="26">
        <f t="shared" si="684"/>
        <v>5.1341483991552144</v>
      </c>
      <c r="M2353" s="26">
        <f t="shared" si="685"/>
        <v>0.15154916153715778</v>
      </c>
      <c r="N2353" s="96">
        <f t="shared" si="686"/>
        <v>6</v>
      </c>
      <c r="O2353" s="26">
        <f t="shared" si="687"/>
        <v>0.10569135663551787</v>
      </c>
      <c r="P2353" s="3">
        <f>IF(L2353&gt;'Power Curve'!$C$37,0,INDEX(Ci,$N2353,1)*POWER(1-O2353,3)+INDEX(Ci,$N2353,2)*3*O2353*POWER(1-O2353,2)+INDEX(Ci,$N2353,3)*3*POWER(O2353,2)*(1-O2353)+INDEX(Ci,$N2353,4)*POWER(O2353,3))</f>
        <v>227.62972341769955</v>
      </c>
      <c r="Q2353" s="3">
        <f>MAX(0,MIN(P2353-V2353+W2353,'Power Curve'!$C$39))</f>
        <v>228.60915793864504</v>
      </c>
      <c r="R2353" s="3">
        <f t="shared" si="688"/>
        <v>175.7699928283688</v>
      </c>
      <c r="S2353" s="3">
        <f t="shared" si="689"/>
        <v>52.839165110276241</v>
      </c>
      <c r="T2353" s="3">
        <f t="shared" si="690"/>
        <v>52.839165110276241</v>
      </c>
      <c r="V2353" s="37">
        <f t="array" ref="V2353">SUM(_xlfn.NORM.DIST($AD$3:$AD$1003,$L2353,$AA2353,FALSE)*WindSpeedStep*$AE$3:$AE$1003)/AG2353</f>
        <v>209.80662027647671</v>
      </c>
      <c r="W2353" s="37">
        <f t="array" ref="W2353">SUM(_xlfn.NORM.DIST($AD$3:$AD$1003,$L2353,$AB2353,FALSE)*WindSpeedStep*$AE$3:$AE$1003)/AH2353</f>
        <v>210.7860547974222</v>
      </c>
      <c r="Y2353" s="1">
        <f t="shared" si="691"/>
        <v>5</v>
      </c>
      <c r="Z2353" s="99">
        <f>IF(L2353&lt;'Power Curve'!$P$28,'Power Curve'!$Q$28,IF(L2353&gt;'Power Curve'!$P$29,'Power Curve'!$Q$29,INDEX(ReferenceTurbulence,Y2353)+(L2353-INDEX(ReferenceTurbulenceWindSpeed,Y2353))*(INDEX(ReferenceTurbulence,Y2353+1)-INDEX(ReferenceTurbulence,Y2353))/(INDEX(ReferenceTurbulenceWindSpeed,Y2353+1)-INDEX(ReferenceTurbulenceWindSpeed,Y2353))))</f>
        <v>0.1181760060121964</v>
      </c>
      <c r="AA2353" s="100">
        <f t="shared" si="697"/>
        <v>0.60673315208607514</v>
      </c>
      <c r="AB2353" s="29">
        <f t="shared" si="698"/>
        <v>0.71362680451578264</v>
      </c>
      <c r="AG2353" s="40">
        <f t="array" ref="AG2353">SUM(_xlfn.NORM.DIST($AD$3:$AD$1003,$F2353,$AA2353,FALSE)*WindSpeedStep)</f>
        <v>1.0000000000000036</v>
      </c>
      <c r="AH2353" s="40">
        <f t="array" ref="AH2353">SUM(_xlfn.NORM.DIST($AD$3:$AD$1003,$F2353,$AB2353,FALSE)*WindSpeedStep)</f>
        <v>0.99999999999989286</v>
      </c>
      <c r="AJ2353" s="47">
        <f t="shared" si="692"/>
        <v>5</v>
      </c>
      <c r="AK2353" s="83" t="b">
        <f>COUNTIF('Power Curve'!$D$2:$D$31,AJ2353)&gt;0</f>
        <v>1</v>
      </c>
      <c r="AL2353" s="83" t="b">
        <f t="shared" si="693"/>
        <v>0</v>
      </c>
      <c r="AM2353" s="83" t="b">
        <f t="shared" si="699"/>
        <v>1</v>
      </c>
      <c r="AN2353" s="47" t="str">
        <f t="shared" si="694"/>
        <v>Inner</v>
      </c>
      <c r="AO2353" s="48" t="str">
        <f t="shared" si="695"/>
        <v>0.1-0.2</v>
      </c>
      <c r="AP2353" s="49" t="str">
        <f t="shared" si="700"/>
        <v>3-4</v>
      </c>
      <c r="AQ2353" s="49" t="str">
        <f t="shared" si="701"/>
        <v>Mar</v>
      </c>
      <c r="AR2353" s="48" t="str">
        <f t="shared" si="702"/>
        <v>275-285</v>
      </c>
      <c r="AS2353" s="49" t="str">
        <f t="shared" si="696"/>
        <v>Inner-TI</v>
      </c>
    </row>
    <row r="2354" spans="5:45" x14ac:dyDescent="0.3">
      <c r="E2354" s="15">
        <v>40989.131944444445</v>
      </c>
      <c r="F2354" s="21">
        <v>5.56</v>
      </c>
      <c r="G2354" s="21">
        <v>217.55001068115229</v>
      </c>
      <c r="H2354" s="42">
        <v>1.1926262222218023</v>
      </c>
      <c r="I2354" s="35">
        <v>284.60000000000002</v>
      </c>
      <c r="J2354" s="43">
        <v>5.9352517985611516E-2</v>
      </c>
      <c r="K2354" s="44">
        <v>0.20385892721053522</v>
      </c>
      <c r="L2354" s="26">
        <f t="shared" si="684"/>
        <v>5.5105829818635002</v>
      </c>
      <c r="M2354" s="26">
        <f t="shared" si="685"/>
        <v>0.20972833976160876</v>
      </c>
      <c r="N2354" s="96">
        <f t="shared" si="686"/>
        <v>6</v>
      </c>
      <c r="O2354" s="26">
        <f t="shared" si="687"/>
        <v>0.48089038799649642</v>
      </c>
      <c r="P2354" s="3">
        <f>IF(L2354&gt;'Power Curve'!$C$37,0,INDEX(Ci,$N2354,1)*POWER(1-O2354,3)+INDEX(Ci,$N2354,2)*3*O2354*POWER(1-O2354,2)+INDEX(Ci,$N2354,3)*3*POWER(O2354,2)*(1-O2354)+INDEX(Ci,$N2354,4)*POWER(O2354,3))</f>
        <v>283.20055438070938</v>
      </c>
      <c r="Q2354" s="3">
        <f>MAX(0,MIN(P2354-V2354+W2354,'Power Curve'!$C$39))</f>
        <v>283.47157767622235</v>
      </c>
      <c r="R2354" s="3">
        <f t="shared" si="688"/>
        <v>217.55001068115229</v>
      </c>
      <c r="S2354" s="3">
        <f t="shared" si="689"/>
        <v>65.921566995070066</v>
      </c>
      <c r="T2354" s="3">
        <f t="shared" si="690"/>
        <v>65.921566995070066</v>
      </c>
      <c r="V2354" s="37">
        <f t="array" ref="V2354">SUM(_xlfn.NORM.DIST($AD$3:$AD$1003,$L2354,$AA2354,FALSE)*WindSpeedStep*$AE$3:$AE$1003)/AG2354</f>
        <v>277.53865067430775</v>
      </c>
      <c r="W2354" s="37">
        <f t="array" ref="W2354">SUM(_xlfn.NORM.DIST($AD$3:$AD$1003,$L2354,$AB2354,FALSE)*WindSpeedStep*$AE$3:$AE$1003)/AH2354</f>
        <v>277.80967396982072</v>
      </c>
      <c r="Y2354" s="1">
        <f t="shared" si="691"/>
        <v>5</v>
      </c>
      <c r="Z2354" s="99">
        <f>IF(L2354&lt;'Power Curve'!$P$28,'Power Curve'!$Q$28,IF(L2354&gt;'Power Curve'!$P$29,'Power Curve'!$Q$29,INDEX(ReferenceTurbulence,Y2354)+(L2354-INDEX(ReferenceTurbulenceWindSpeed,Y2354))*(INDEX(ReferenceTurbulence,Y2354+1)-INDEX(ReferenceTurbulence,Y2354))/(INDEX(ReferenceTurbulenceWindSpeed,Y2354+1)-INDEX(ReferenceTurbulenceWindSpeed,Y2354))))</f>
        <v>0.11961500272426562</v>
      </c>
      <c r="AA2354" s="100">
        <f t="shared" si="697"/>
        <v>0.6591483983878943</v>
      </c>
      <c r="AB2354" s="29">
        <f t="shared" si="698"/>
        <v>0.32706697554225811</v>
      </c>
      <c r="AG2354" s="40">
        <f t="array" ref="AG2354">SUM(_xlfn.NORM.DIST($AD$3:$AD$1003,$F2354,$AA2354,FALSE)*WindSpeedStep)</f>
        <v>1.0000000000000038</v>
      </c>
      <c r="AH2354" s="40">
        <f t="array" ref="AH2354">SUM(_xlfn.NORM.DIST($AD$3:$AD$1003,$F2354,$AB2354,FALSE)*WindSpeedStep)</f>
        <v>1.0000000000000033</v>
      </c>
      <c r="AJ2354" s="47">
        <f t="shared" si="692"/>
        <v>6</v>
      </c>
      <c r="AK2354" s="83" t="b">
        <f>COUNTIF('Power Curve'!$D$2:$D$31,AJ2354)&gt;0</f>
        <v>1</v>
      </c>
      <c r="AL2354" s="83" t="b">
        <f t="shared" si="693"/>
        <v>0</v>
      </c>
      <c r="AM2354" s="83" t="b">
        <f t="shared" si="699"/>
        <v>1</v>
      </c>
      <c r="AN2354" s="47" t="str">
        <f t="shared" si="694"/>
        <v>Outer</v>
      </c>
      <c r="AO2354" s="48" t="str">
        <f t="shared" si="695"/>
        <v>0.2-0.3</v>
      </c>
      <c r="AP2354" s="49" t="str">
        <f t="shared" si="700"/>
        <v>3-4</v>
      </c>
      <c r="AQ2354" s="49" t="str">
        <f t="shared" si="701"/>
        <v>Mar</v>
      </c>
      <c r="AR2354" s="48" t="str">
        <f t="shared" si="702"/>
        <v>275-285</v>
      </c>
      <c r="AS2354" s="49" t="str">
        <f t="shared" si="696"/>
        <v>LWS-LTI</v>
      </c>
    </row>
    <row r="2355" spans="5:45" x14ac:dyDescent="0.3">
      <c r="E2355" s="15">
        <v>40989.138888888891</v>
      </c>
      <c r="F2355" s="21">
        <v>5.99</v>
      </c>
      <c r="G2355" s="21">
        <v>273.13000488281205</v>
      </c>
      <c r="H2355" s="42">
        <v>1.1930630656487815</v>
      </c>
      <c r="I2355" s="35">
        <v>275.5</v>
      </c>
      <c r="J2355" s="43">
        <v>5.8430717863105171E-2</v>
      </c>
      <c r="K2355" s="44">
        <v>0.18160829204062576</v>
      </c>
      <c r="L2355" s="26">
        <f t="shared" si="684"/>
        <v>5.9374859263543689</v>
      </c>
      <c r="M2355" s="26">
        <f t="shared" si="685"/>
        <v>0.27570756598834534</v>
      </c>
      <c r="N2355" s="96">
        <f t="shared" si="686"/>
        <v>6</v>
      </c>
      <c r="O2355" s="26">
        <f t="shared" si="687"/>
        <v>0.90639213150195019</v>
      </c>
      <c r="P2355" s="3">
        <f>IF(L2355&gt;'Power Curve'!$C$37,0,INDEX(Ci,$N2355,1)*POWER(1-O2355,3)+INDEX(Ci,$N2355,2)*3*O2355*POWER(1-O2355,2)+INDEX(Ci,$N2355,3)*3*POWER(O2355,2)*(1-O2355)+INDEX(Ci,$N2355,4)*POWER(O2355,3))</f>
        <v>351.85002572913834</v>
      </c>
      <c r="Q2355" s="3">
        <f>MAX(0,MIN(P2355-V2355+W2355,'Power Curve'!$C$39))</f>
        <v>342.85607329391945</v>
      </c>
      <c r="R2355" s="3">
        <f t="shared" si="688"/>
        <v>273.13000488281205</v>
      </c>
      <c r="S2355" s="3">
        <f t="shared" si="689"/>
        <v>69.726068411107406</v>
      </c>
      <c r="T2355" s="3">
        <f t="shared" si="690"/>
        <v>69.726068411107406</v>
      </c>
      <c r="V2355" s="37">
        <f t="array" ref="V2355">SUM(_xlfn.NORM.DIST($AD$3:$AD$1003,$L2355,$AA2355,FALSE)*WindSpeedStep*$AE$3:$AE$1003)/AG2355</f>
        <v>357.95523433947164</v>
      </c>
      <c r="W2355" s="37">
        <f t="array" ref="W2355">SUM(_xlfn.NORM.DIST($AD$3:$AD$1003,$L2355,$AB2355,FALSE)*WindSpeedStep*$AE$3:$AE$1003)/AH2355</f>
        <v>348.96128190425276</v>
      </c>
      <c r="Y2355" s="1">
        <f t="shared" si="691"/>
        <v>5</v>
      </c>
      <c r="Z2355" s="99">
        <f>IF(L2355&lt;'Power Curve'!$P$28,'Power Curve'!$Q$28,IF(L2355&gt;'Power Curve'!$P$29,'Power Curve'!$Q$29,INDEX(ReferenceTurbulence,Y2355)+(L2355-INDEX(ReferenceTurbulenceWindSpeed,Y2355))*(INDEX(ReferenceTurbulence,Y2355+1)-INDEX(ReferenceTurbulence,Y2355))/(INDEX(ReferenceTurbulenceWindSpeed,Y2355+1)-INDEX(ReferenceTurbulenceWindSpeed,Y2355))))</f>
        <v>0.12124692487412581</v>
      </c>
      <c r="AA2355" s="100">
        <f t="shared" si="697"/>
        <v>0.71990191005386739</v>
      </c>
      <c r="AB2355" s="29">
        <f t="shared" si="698"/>
        <v>0.34693156497896976</v>
      </c>
      <c r="AG2355" s="40">
        <f t="array" ref="AG2355">SUM(_xlfn.NORM.DIST($AD$3:$AD$1003,$F2355,$AA2355,FALSE)*WindSpeedStep)</f>
        <v>1.0000000000000036</v>
      </c>
      <c r="AH2355" s="40">
        <f t="array" ref="AH2355">SUM(_xlfn.NORM.DIST($AD$3:$AD$1003,$F2355,$AB2355,FALSE)*WindSpeedStep)</f>
        <v>1.0000000000000036</v>
      </c>
      <c r="AJ2355" s="47">
        <f t="shared" si="692"/>
        <v>6</v>
      </c>
      <c r="AK2355" s="83" t="b">
        <f>COUNTIF('Power Curve'!$D$2:$D$31,AJ2355)&gt;0</f>
        <v>1</v>
      </c>
      <c r="AL2355" s="83" t="b">
        <f t="shared" si="693"/>
        <v>0</v>
      </c>
      <c r="AM2355" s="83" t="b">
        <f t="shared" si="699"/>
        <v>1</v>
      </c>
      <c r="AN2355" s="47" t="str">
        <f t="shared" si="694"/>
        <v>Outer</v>
      </c>
      <c r="AO2355" s="48" t="str">
        <f t="shared" si="695"/>
        <v>0.2-0.3</v>
      </c>
      <c r="AP2355" s="49" t="str">
        <f t="shared" si="700"/>
        <v>3-4</v>
      </c>
      <c r="AQ2355" s="49" t="str">
        <f t="shared" si="701"/>
        <v>Mar</v>
      </c>
      <c r="AR2355" s="48" t="str">
        <f t="shared" si="702"/>
        <v>275-285</v>
      </c>
      <c r="AS2355" s="49" t="str">
        <f t="shared" si="696"/>
        <v>LWS-LTI</v>
      </c>
    </row>
    <row r="2356" spans="5:45" x14ac:dyDescent="0.3">
      <c r="E2356" s="15">
        <v>40989.145833333336</v>
      </c>
      <c r="F2356" s="21">
        <v>6.25</v>
      </c>
      <c r="G2356" s="21">
        <v>321.55000686645519</v>
      </c>
      <c r="H2356" s="42">
        <v>1.1925388919251989</v>
      </c>
      <c r="I2356" s="35">
        <v>273</v>
      </c>
      <c r="J2356" s="43">
        <v>9.1199999999999989E-2</v>
      </c>
      <c r="K2356" s="44">
        <v>0.15317280900476615</v>
      </c>
      <c r="L2356" s="26">
        <f t="shared" si="684"/>
        <v>6.1942990940446485</v>
      </c>
      <c r="M2356" s="26">
        <f t="shared" si="685"/>
        <v>0.31539886891259639</v>
      </c>
      <c r="N2356" s="96">
        <f t="shared" si="686"/>
        <v>7</v>
      </c>
      <c r="O2356" s="26">
        <f t="shared" si="687"/>
        <v>0.16559237819788636</v>
      </c>
      <c r="P2356" s="3">
        <f>IF(L2356&gt;'Power Curve'!$C$37,0,INDEX(Ci,$N2356,1)*POWER(1-O2356,3)+INDEX(Ci,$N2356,2)*3*O2356*POWER(1-O2356,2)+INDEX(Ci,$N2356,3)*3*POWER(O2356,2)*(1-O2356)+INDEX(Ci,$N2356,4)*POWER(O2356,3))</f>
        <v>401.56298482565791</v>
      </c>
      <c r="Q2356" s="3">
        <f>MAX(0,MIN(P2356-V2356+W2356,'Power Curve'!$C$39))</f>
        <v>395.64309278829575</v>
      </c>
      <c r="R2356" s="3">
        <f t="shared" si="688"/>
        <v>321.55000686645519</v>
      </c>
      <c r="S2356" s="3">
        <f t="shared" si="689"/>
        <v>74.093085921840554</v>
      </c>
      <c r="T2356" s="3">
        <f t="shared" si="690"/>
        <v>74.093085921840554</v>
      </c>
      <c r="V2356" s="37">
        <f t="array" ref="V2356">SUM(_xlfn.NORM.DIST($AD$3:$AD$1003,$L2356,$AA2356,FALSE)*WindSpeedStep*$AE$3:$AE$1003)/AG2356</f>
        <v>409.76270734680799</v>
      </c>
      <c r="W2356" s="37">
        <f t="array" ref="W2356">SUM(_xlfn.NORM.DIST($AD$3:$AD$1003,$L2356,$AB2356,FALSE)*WindSpeedStep*$AE$3:$AE$1003)/AH2356</f>
        <v>403.84281530944583</v>
      </c>
      <c r="Y2356" s="1">
        <f t="shared" si="691"/>
        <v>6</v>
      </c>
      <c r="Z2356" s="99">
        <f>IF(L2356&lt;'Power Curve'!$P$28,'Power Curve'!$Q$28,IF(L2356&gt;'Power Curve'!$P$29,'Power Curve'!$Q$29,INDEX(ReferenceTurbulence,Y2356)+(L2356-INDEX(ReferenceTurbulenceWindSpeed,Y2356))*(INDEX(ReferenceTurbulence,Y2356+1)-INDEX(ReferenceTurbulence,Y2356))/(INDEX(ReferenceTurbulenceWindSpeed,Y2356+1)-INDEX(ReferenceTurbulenceWindSpeed,Y2356))))</f>
        <v>0.12128573049291712</v>
      </c>
      <c r="AA2356" s="100">
        <f t="shared" si="697"/>
        <v>0.75128009051281985</v>
      </c>
      <c r="AB2356" s="29">
        <f t="shared" si="698"/>
        <v>0.56492007737687189</v>
      </c>
      <c r="AG2356" s="40">
        <f t="array" ref="AG2356">SUM(_xlfn.NORM.DIST($AD$3:$AD$1003,$F2356,$AA2356,FALSE)*WindSpeedStep)</f>
        <v>1.0000000000000036</v>
      </c>
      <c r="AH2356" s="40">
        <f t="array" ref="AH2356">SUM(_xlfn.NORM.DIST($AD$3:$AD$1003,$F2356,$AB2356,FALSE)*WindSpeedStep)</f>
        <v>1.0000000000000038</v>
      </c>
      <c r="AJ2356" s="47">
        <f t="shared" si="692"/>
        <v>6</v>
      </c>
      <c r="AK2356" s="83" t="b">
        <f>COUNTIF('Power Curve'!$D$2:$D$31,AJ2356)&gt;0</f>
        <v>1</v>
      </c>
      <c r="AL2356" s="83" t="b">
        <f t="shared" si="693"/>
        <v>0</v>
      </c>
      <c r="AM2356" s="83" t="b">
        <f t="shared" si="699"/>
        <v>1</v>
      </c>
      <c r="AN2356" s="47" t="str">
        <f t="shared" si="694"/>
        <v>Outer</v>
      </c>
      <c r="AO2356" s="48" t="str">
        <f t="shared" si="695"/>
        <v>0.3-0.4</v>
      </c>
      <c r="AP2356" s="49" t="str">
        <f t="shared" si="700"/>
        <v>3-4</v>
      </c>
      <c r="AQ2356" s="49" t="str">
        <f t="shared" si="701"/>
        <v>Mar</v>
      </c>
      <c r="AR2356" s="48" t="str">
        <f t="shared" si="702"/>
        <v>265-275</v>
      </c>
      <c r="AS2356" s="49" t="str">
        <f t="shared" si="696"/>
        <v>LWS-LTI</v>
      </c>
    </row>
    <row r="2357" spans="5:45" x14ac:dyDescent="0.3">
      <c r="E2357" s="15">
        <v>40989.152777777781</v>
      </c>
      <c r="F2357" s="21">
        <v>5.37</v>
      </c>
      <c r="G2357" s="21">
        <v>170.49999618530271</v>
      </c>
      <c r="H2357" s="42">
        <v>1.1926394244331444</v>
      </c>
      <c r="I2357" s="35">
        <v>279.7</v>
      </c>
      <c r="J2357" s="43">
        <v>8.7523277467411537E-2</v>
      </c>
      <c r="K2357" s="44">
        <v>0.22198884750110054</v>
      </c>
      <c r="L2357" s="26">
        <f t="shared" si="684"/>
        <v>5.3222913317856051</v>
      </c>
      <c r="M2357" s="26">
        <f t="shared" si="685"/>
        <v>0.18062725826892609</v>
      </c>
      <c r="N2357" s="96">
        <f t="shared" si="686"/>
        <v>6</v>
      </c>
      <c r="O2357" s="26">
        <f t="shared" si="687"/>
        <v>0.29321675765596628</v>
      </c>
      <c r="P2357" s="3">
        <f>IF(L2357&gt;'Power Curve'!$C$37,0,INDEX(Ci,$N2357,1)*POWER(1-O2357,3)+INDEX(Ci,$N2357,2)*3*O2357*POWER(1-O2357,2)+INDEX(Ci,$N2357,3)*3*POWER(O2357,2)*(1-O2357)+INDEX(Ci,$N2357,4)*POWER(O2357,3))</f>
        <v>255.45966468078936</v>
      </c>
      <c r="Q2357" s="3">
        <f>MAX(0,MIN(P2357-V2357+W2357,'Power Curve'!$C$39))</f>
        <v>256.6021842217466</v>
      </c>
      <c r="R2357" s="3">
        <f t="shared" si="688"/>
        <v>170.49999618530271</v>
      </c>
      <c r="S2357" s="3">
        <f t="shared" si="689"/>
        <v>86.102188036443891</v>
      </c>
      <c r="T2357" s="3">
        <f t="shared" si="690"/>
        <v>86.102188036443891</v>
      </c>
      <c r="V2357" s="37">
        <f t="array" ref="V2357">SUM(_xlfn.NORM.DIST($AD$3:$AD$1003,$L2357,$AA2357,FALSE)*WindSpeedStep*$AE$3:$AE$1003)/AG2357</f>
        <v>243.53749678832304</v>
      </c>
      <c r="W2357" s="37">
        <f t="array" ref="W2357">SUM(_xlfn.NORM.DIST($AD$3:$AD$1003,$L2357,$AB2357,FALSE)*WindSpeedStep*$AE$3:$AE$1003)/AH2357</f>
        <v>244.68001632928025</v>
      </c>
      <c r="Y2357" s="1">
        <f t="shared" si="691"/>
        <v>5</v>
      </c>
      <c r="Z2357" s="99">
        <f>IF(L2357&lt;'Power Curve'!$P$28,'Power Curve'!$Q$28,IF(L2357&gt;'Power Curve'!$P$29,'Power Curve'!$Q$29,INDEX(ReferenceTurbulence,Y2357)+(L2357-INDEX(ReferenceTurbulenceWindSpeed,Y2357))*(INDEX(ReferenceTurbulence,Y2357+1)-INDEX(ReferenceTurbulence,Y2357))/(INDEX(ReferenceTurbulenceWindSpeed,Y2357+1)-INDEX(ReferenceTurbulenceWindSpeed,Y2357))))</f>
        <v>0.11889522011709175</v>
      </c>
      <c r="AA2357" s="100">
        <f t="shared" si="697"/>
        <v>0.63279499941993889</v>
      </c>
      <c r="AB2357" s="29">
        <f t="shared" si="698"/>
        <v>0.46582438099427081</v>
      </c>
      <c r="AG2357" s="40">
        <f t="array" ref="AG2357">SUM(_xlfn.NORM.DIST($AD$3:$AD$1003,$F2357,$AA2357,FALSE)*WindSpeedStep)</f>
        <v>1.0000000000000036</v>
      </c>
      <c r="AH2357" s="40">
        <f t="array" ref="AH2357">SUM(_xlfn.NORM.DIST($AD$3:$AD$1003,$F2357,$AB2357,FALSE)*WindSpeedStep)</f>
        <v>1.000000000000004</v>
      </c>
      <c r="AJ2357" s="47">
        <f t="shared" si="692"/>
        <v>5</v>
      </c>
      <c r="AK2357" s="83" t="b">
        <f>COUNTIF('Power Curve'!$D$2:$D$31,AJ2357)&gt;0</f>
        <v>1</v>
      </c>
      <c r="AL2357" s="83" t="b">
        <f t="shared" si="693"/>
        <v>0</v>
      </c>
      <c r="AM2357" s="83" t="b">
        <f t="shared" si="699"/>
        <v>1</v>
      </c>
      <c r="AN2357" s="47" t="str">
        <f t="shared" si="694"/>
        <v>Outer</v>
      </c>
      <c r="AO2357" s="48" t="str">
        <f t="shared" si="695"/>
        <v>0.1-0.2</v>
      </c>
      <c r="AP2357" s="49" t="str">
        <f t="shared" si="700"/>
        <v>3-4</v>
      </c>
      <c r="AQ2357" s="49" t="str">
        <f t="shared" si="701"/>
        <v>Mar</v>
      </c>
      <c r="AR2357" s="48" t="str">
        <f t="shared" si="702"/>
        <v>275-285</v>
      </c>
      <c r="AS2357" s="49" t="str">
        <f t="shared" si="696"/>
        <v>LWS-LTI</v>
      </c>
    </row>
    <row r="2358" spans="5:45" x14ac:dyDescent="0.3">
      <c r="E2358" s="15">
        <v>40989.159722222219</v>
      </c>
      <c r="F2358" s="21">
        <v>5.97</v>
      </c>
      <c r="G2358" s="21">
        <v>373.52000427246134</v>
      </c>
      <c r="H2358" s="42">
        <v>1.1934694969104307</v>
      </c>
      <c r="I2358" s="35">
        <v>269.60000000000002</v>
      </c>
      <c r="J2358" s="43">
        <v>0.18257956448911225</v>
      </c>
      <c r="K2358" s="44">
        <v>0.20858819001356951</v>
      </c>
      <c r="L2358" s="26">
        <f t="shared" si="684"/>
        <v>5.9183331633340002</v>
      </c>
      <c r="M2358" s="26">
        <f t="shared" si="685"/>
        <v>0.27274744472308898</v>
      </c>
      <c r="N2358" s="96">
        <f t="shared" si="686"/>
        <v>6</v>
      </c>
      <c r="O2358" s="26">
        <f t="shared" si="687"/>
        <v>0.887302232583982</v>
      </c>
      <c r="P2358" s="3">
        <f>IF(L2358&gt;'Power Curve'!$C$37,0,INDEX(Ci,$N2358,1)*POWER(1-O2358,3)+INDEX(Ci,$N2358,2)*3*O2358*POWER(1-O2358,2)+INDEX(Ci,$N2358,3)*3*POWER(O2358,2)*(1-O2358)+INDEX(Ci,$N2358,4)*POWER(O2358,3))</f>
        <v>348.46296898346185</v>
      </c>
      <c r="Q2358" s="3">
        <f>MAX(0,MIN(P2358-V2358+W2358,'Power Curve'!$C$39))</f>
        <v>360.54628826477602</v>
      </c>
      <c r="R2358" s="3">
        <f t="shared" si="688"/>
        <v>373.52000427246134</v>
      </c>
      <c r="S2358" s="3">
        <f t="shared" si="689"/>
        <v>-12.973716007685312</v>
      </c>
      <c r="T2358" s="3">
        <f t="shared" si="690"/>
        <v>12.973716007685312</v>
      </c>
      <c r="V2358" s="37">
        <f t="array" ref="V2358">SUM(_xlfn.NORM.DIST($AD$3:$AD$1003,$L2358,$AA2358,FALSE)*WindSpeedStep*$AE$3:$AE$1003)/AG2358</f>
        <v>354.20138722469403</v>
      </c>
      <c r="W2358" s="37">
        <f t="array" ref="W2358">SUM(_xlfn.NORM.DIST($AD$3:$AD$1003,$L2358,$AB2358,FALSE)*WindSpeedStep*$AE$3:$AE$1003)/AH2358</f>
        <v>366.28470650600821</v>
      </c>
      <c r="Y2358" s="1">
        <f t="shared" si="691"/>
        <v>5</v>
      </c>
      <c r="Z2358" s="99">
        <f>IF(L2358&lt;'Power Curve'!$P$28,'Power Curve'!$Q$28,IF(L2358&gt;'Power Curve'!$P$29,'Power Curve'!$Q$29,INDEX(ReferenceTurbulence,Y2358)+(L2358-INDEX(ReferenceTurbulenceWindSpeed,Y2358))*(INDEX(ReferenceTurbulence,Y2358+1)-INDEX(ReferenceTurbulence,Y2358))/(INDEX(ReferenceTurbulenceWindSpeed,Y2358+1)-INDEX(ReferenceTurbulenceWindSpeed,Y2358))))</f>
        <v>0.12117370959508565</v>
      </c>
      <c r="AA2358" s="100">
        <f t="shared" si="697"/>
        <v>0.71714638402079878</v>
      </c>
      <c r="AB2358" s="29">
        <f t="shared" si="698"/>
        <v>1.0805666914629919</v>
      </c>
      <c r="AG2358" s="40">
        <f t="array" ref="AG2358">SUM(_xlfn.NORM.DIST($AD$3:$AD$1003,$F2358,$AA2358,FALSE)*WindSpeedStep)</f>
        <v>1.0000000000000036</v>
      </c>
      <c r="AH2358" s="40">
        <f t="array" ref="AH2358">SUM(_xlfn.NORM.DIST($AD$3:$AD$1003,$F2358,$AB2358,FALSE)*WindSpeedStep)</f>
        <v>0.99999998749029584</v>
      </c>
      <c r="AJ2358" s="47">
        <f t="shared" si="692"/>
        <v>6</v>
      </c>
      <c r="AK2358" s="83" t="b">
        <f>COUNTIF('Power Curve'!$D$2:$D$31,AJ2358)&gt;0</f>
        <v>1</v>
      </c>
      <c r="AL2358" s="83" t="b">
        <f t="shared" si="693"/>
        <v>0</v>
      </c>
      <c r="AM2358" s="83" t="b">
        <f t="shared" si="699"/>
        <v>1</v>
      </c>
      <c r="AN2358" s="47" t="str">
        <f t="shared" si="694"/>
        <v>Outer</v>
      </c>
      <c r="AO2358" s="48" t="str">
        <f t="shared" si="695"/>
        <v>0.2-0.3</v>
      </c>
      <c r="AP2358" s="49" t="str">
        <f t="shared" si="700"/>
        <v>3-4</v>
      </c>
      <c r="AQ2358" s="49" t="str">
        <f t="shared" si="701"/>
        <v>Mar</v>
      </c>
      <c r="AR2358" s="48" t="str">
        <f t="shared" si="702"/>
        <v>265-275</v>
      </c>
      <c r="AS2358" s="49" t="str">
        <f t="shared" si="696"/>
        <v>LWS-HTI</v>
      </c>
    </row>
    <row r="2359" spans="5:45" x14ac:dyDescent="0.3">
      <c r="E2359" s="15">
        <v>40989.166666666664</v>
      </c>
      <c r="F2359" s="21">
        <v>7.24</v>
      </c>
      <c r="G2359" s="21">
        <v>586.89000511169479</v>
      </c>
      <c r="H2359" s="42">
        <v>1.1932946488028642</v>
      </c>
      <c r="I2359" s="35">
        <v>277.60000000000002</v>
      </c>
      <c r="J2359" s="43">
        <v>5.8011049723756904E-2</v>
      </c>
      <c r="K2359" s="44">
        <v>0.34694020768430761</v>
      </c>
      <c r="L2359" s="26">
        <f t="shared" si="684"/>
        <v>7.1769915403964415</v>
      </c>
      <c r="M2359" s="26">
        <f t="shared" si="685"/>
        <v>0.46727715428370364</v>
      </c>
      <c r="N2359" s="96">
        <f t="shared" si="686"/>
        <v>8</v>
      </c>
      <c r="O2359" s="26">
        <f t="shared" si="687"/>
        <v>0.16291549863696511</v>
      </c>
      <c r="P2359" s="3">
        <f>IF(L2359&gt;'Power Curve'!$C$37,0,INDEX(Ci,$N2359,1)*POWER(1-O2359,3)+INDEX(Ci,$N2359,2)*3*O2359*POWER(1-O2359,2)+INDEX(Ci,$N2359,3)*3*POWER(O2359,2)*(1-O2359)+INDEX(Ci,$N2359,4)*POWER(O2359,3))</f>
        <v>642.72209667948687</v>
      </c>
      <c r="Q2359" s="3">
        <f>MAX(0,MIN(P2359-V2359+W2359,'Power Curve'!$C$39))</f>
        <v>627.43312708985547</v>
      </c>
      <c r="R2359" s="3">
        <f t="shared" si="688"/>
        <v>586.89000511169479</v>
      </c>
      <c r="S2359" s="3">
        <f t="shared" si="689"/>
        <v>40.543121978160684</v>
      </c>
      <c r="T2359" s="3">
        <f t="shared" si="690"/>
        <v>40.543121978160684</v>
      </c>
      <c r="V2359" s="37">
        <f t="array" ref="V2359">SUM(_xlfn.NORM.DIST($AD$3:$AD$1003,$L2359,$AA2359,FALSE)*WindSpeedStep*$AE$3:$AE$1003)/AG2359</f>
        <v>639.27217668461049</v>
      </c>
      <c r="W2359" s="37">
        <f t="array" ref="W2359">SUM(_xlfn.NORM.DIST($AD$3:$AD$1003,$L2359,$AB2359,FALSE)*WindSpeedStep*$AE$3:$AE$1003)/AH2359</f>
        <v>623.98320709497909</v>
      </c>
      <c r="Y2359" s="1">
        <f t="shared" si="691"/>
        <v>7</v>
      </c>
      <c r="Z2359" s="99">
        <f>IF(L2359&lt;'Power Curve'!$P$28,'Power Curve'!$Q$28,IF(L2359&gt;'Power Curve'!$P$29,'Power Curve'!$Q$29,INDEX(ReferenceTurbulence,Y2359)+(L2359-INDEX(ReferenceTurbulenceWindSpeed,Y2359))*(INDEX(ReferenceTurbulence,Y2359+1)-INDEX(ReferenceTurbulence,Y2359))/(INDEX(ReferenceTurbulenceWindSpeed,Y2359+1)-INDEX(ReferenceTurbulenceWindSpeed,Y2359))))</f>
        <v>0.11962727037765175</v>
      </c>
      <c r="AA2359" s="100">
        <f t="shared" si="697"/>
        <v>0.85856390750112443</v>
      </c>
      <c r="AB2359" s="29">
        <f t="shared" si="698"/>
        <v>0.41634481311692062</v>
      </c>
      <c r="AG2359" s="40">
        <f t="array" ref="AG2359">SUM(_xlfn.NORM.DIST($AD$3:$AD$1003,$F2359,$AA2359,FALSE)*WindSpeedStep)</f>
        <v>1.0000000000000031</v>
      </c>
      <c r="AH2359" s="40">
        <f t="array" ref="AH2359">SUM(_xlfn.NORM.DIST($AD$3:$AD$1003,$F2359,$AB2359,FALSE)*WindSpeedStep)</f>
        <v>1.0000000000000036</v>
      </c>
      <c r="AJ2359" s="47">
        <f t="shared" si="692"/>
        <v>7</v>
      </c>
      <c r="AK2359" s="83" t="b">
        <f>COUNTIF('Power Curve'!$D$2:$D$31,AJ2359)&gt;0</f>
        <v>1</v>
      </c>
      <c r="AL2359" s="83" t="b">
        <f t="shared" si="693"/>
        <v>0</v>
      </c>
      <c r="AM2359" s="83" t="b">
        <f t="shared" si="699"/>
        <v>1</v>
      </c>
      <c r="AN2359" s="47" t="str">
        <f t="shared" si="694"/>
        <v>Outer</v>
      </c>
      <c r="AO2359" s="48" t="str">
        <f t="shared" si="695"/>
        <v>0.4-0.5</v>
      </c>
      <c r="AP2359" s="49" t="str">
        <f t="shared" si="700"/>
        <v>4-5</v>
      </c>
      <c r="AQ2359" s="49" t="str">
        <f t="shared" si="701"/>
        <v>Mar</v>
      </c>
      <c r="AR2359" s="48" t="str">
        <f t="shared" si="702"/>
        <v>275-285</v>
      </c>
      <c r="AS2359" s="49" t="str">
        <f t="shared" si="696"/>
        <v>LWS-LTI</v>
      </c>
    </row>
    <row r="2360" spans="5:45" x14ac:dyDescent="0.3">
      <c r="E2360" s="15">
        <v>40989.173611111109</v>
      </c>
      <c r="F2360" s="21">
        <v>7.14</v>
      </c>
      <c r="G2360" s="21">
        <v>616.39997053146362</v>
      </c>
      <c r="H2360" s="42">
        <v>1.1940818690858759</v>
      </c>
      <c r="I2360" s="35">
        <v>280.39999999999998</v>
      </c>
      <c r="J2360" s="43">
        <v>6.3025210084033612E-2</v>
      </c>
      <c r="K2360" s="44">
        <v>0.20136371452241011</v>
      </c>
      <c r="L2360" s="26">
        <f t="shared" si="684"/>
        <v>7.0794179101868231</v>
      </c>
      <c r="M2360" s="26">
        <f t="shared" si="685"/>
        <v>0.4521968351984319</v>
      </c>
      <c r="N2360" s="96">
        <f t="shared" si="686"/>
        <v>8</v>
      </c>
      <c r="O2360" s="26">
        <f t="shared" si="687"/>
        <v>6.4709477780269462E-2</v>
      </c>
      <c r="P2360" s="3">
        <f>IF(L2360&gt;'Power Curve'!$C$37,0,INDEX(Ci,$N2360,1)*POWER(1-O2360,3)+INDEX(Ci,$N2360,2)*3*O2360*POWER(1-O2360,2)+INDEX(Ci,$N2360,3)*3*POWER(O2360,2)*(1-O2360)+INDEX(Ci,$N2360,4)*POWER(O2360,3))</f>
        <v>616.95606589124327</v>
      </c>
      <c r="Q2360" s="3">
        <f>MAX(0,MIN(P2360-V2360+W2360,'Power Curve'!$C$39))</f>
        <v>602.73989759296205</v>
      </c>
      <c r="R2360" s="3">
        <f t="shared" si="688"/>
        <v>616.39997053146362</v>
      </c>
      <c r="S2360" s="3">
        <f t="shared" si="689"/>
        <v>-13.660072938501571</v>
      </c>
      <c r="T2360" s="3">
        <f t="shared" si="690"/>
        <v>13.660072938501571</v>
      </c>
      <c r="V2360" s="37">
        <f t="array" ref="V2360">SUM(_xlfn.NORM.DIST($AD$3:$AD$1003,$L2360,$AA2360,FALSE)*WindSpeedStep*$AE$3:$AE$1003)/AG2360</f>
        <v>614.08014397822194</v>
      </c>
      <c r="W2360" s="37">
        <f t="array" ref="W2360">SUM(_xlfn.NORM.DIST($AD$3:$AD$1003,$L2360,$AB2360,FALSE)*WindSpeedStep*$AE$3:$AE$1003)/AH2360</f>
        <v>599.86397567994072</v>
      </c>
      <c r="Y2360" s="1">
        <f t="shared" si="691"/>
        <v>7</v>
      </c>
      <c r="Z2360" s="99">
        <f>IF(L2360&lt;'Power Curve'!$P$28,'Power Curve'!$Q$28,IF(L2360&gt;'Power Curve'!$P$29,'Power Curve'!$Q$29,INDEX(ReferenceTurbulence,Y2360)+(L2360-INDEX(ReferenceTurbulenceWindSpeed,Y2360))*(INDEX(ReferenceTurbulence,Y2360+1)-INDEX(ReferenceTurbulence,Y2360))/(INDEX(ReferenceTurbulenceWindSpeed,Y2360+1)-INDEX(ReferenceTurbulenceWindSpeed,Y2360))))</f>
        <v>0.11965437115477126</v>
      </c>
      <c r="AA2360" s="100">
        <f t="shared" si="697"/>
        <v>0.84708329818522921</v>
      </c>
      <c r="AB2360" s="29">
        <f t="shared" si="698"/>
        <v>0.44618180106219474</v>
      </c>
      <c r="AG2360" s="40">
        <f t="array" ref="AG2360">SUM(_xlfn.NORM.DIST($AD$3:$AD$1003,$F2360,$AA2360,FALSE)*WindSpeedStep)</f>
        <v>1.0000000000000036</v>
      </c>
      <c r="AH2360" s="40">
        <f t="array" ref="AH2360">SUM(_xlfn.NORM.DIST($AD$3:$AD$1003,$F2360,$AB2360,FALSE)*WindSpeedStep)</f>
        <v>1.0000000000000038</v>
      </c>
      <c r="AJ2360" s="47">
        <f t="shared" si="692"/>
        <v>7</v>
      </c>
      <c r="AK2360" s="83" t="b">
        <f>COUNTIF('Power Curve'!$D$2:$D$31,AJ2360)&gt;0</f>
        <v>1</v>
      </c>
      <c r="AL2360" s="83" t="b">
        <f t="shared" si="693"/>
        <v>0</v>
      </c>
      <c r="AM2360" s="83" t="b">
        <f t="shared" si="699"/>
        <v>1</v>
      </c>
      <c r="AN2360" s="47" t="str">
        <f t="shared" si="694"/>
        <v>Outer</v>
      </c>
      <c r="AO2360" s="48" t="str">
        <f t="shared" si="695"/>
        <v>0.4-0.5</v>
      </c>
      <c r="AP2360" s="49" t="str">
        <f t="shared" si="700"/>
        <v>4-5</v>
      </c>
      <c r="AQ2360" s="49" t="str">
        <f t="shared" si="701"/>
        <v>Mar</v>
      </c>
      <c r="AR2360" s="48" t="str">
        <f t="shared" si="702"/>
        <v>275-285</v>
      </c>
      <c r="AS2360" s="49" t="str">
        <f t="shared" si="696"/>
        <v>LWS-LTI</v>
      </c>
    </row>
    <row r="2361" spans="5:45" x14ac:dyDescent="0.3">
      <c r="E2361" s="15">
        <v>40989.180555555555</v>
      </c>
      <c r="F2361" s="21">
        <v>7.23</v>
      </c>
      <c r="G2361" s="21">
        <v>607.02000045776367</v>
      </c>
      <c r="H2361" s="42">
        <v>1.193543963180882</v>
      </c>
      <c r="I2361" s="35">
        <v>282.10000000000002</v>
      </c>
      <c r="J2361" s="43">
        <v>5.5325034578146609E-2</v>
      </c>
      <c r="K2361" s="44">
        <v>0.23528420373955061</v>
      </c>
      <c r="L2361" s="26">
        <f t="shared" si="684"/>
        <v>7.1675776717925599</v>
      </c>
      <c r="M2361" s="26">
        <f t="shared" si="685"/>
        <v>0.46582221054461787</v>
      </c>
      <c r="N2361" s="96">
        <f t="shared" si="686"/>
        <v>8</v>
      </c>
      <c r="O2361" s="26">
        <f t="shared" si="687"/>
        <v>0.15344061721184155</v>
      </c>
      <c r="P2361" s="3">
        <f>IF(L2361&gt;'Power Curve'!$C$37,0,INDEX(Ci,$N2361,1)*POWER(1-O2361,3)+INDEX(Ci,$N2361,2)*3*O2361*POWER(1-O2361,2)+INDEX(Ci,$N2361,3)*3*POWER(O2361,2)*(1-O2361)+INDEX(Ci,$N2361,4)*POWER(O2361,3))</f>
        <v>640.20992881656377</v>
      </c>
      <c r="Q2361" s="3">
        <f>MAX(0,MIN(P2361-V2361+W2361,'Power Curve'!$C$39))</f>
        <v>624.50474807106355</v>
      </c>
      <c r="R2361" s="3">
        <f t="shared" si="688"/>
        <v>607.02000045776367</v>
      </c>
      <c r="S2361" s="3">
        <f t="shared" si="689"/>
        <v>17.484747613299874</v>
      </c>
      <c r="T2361" s="3">
        <f t="shared" si="690"/>
        <v>17.484747613299874</v>
      </c>
      <c r="V2361" s="37">
        <f t="array" ref="V2361">SUM(_xlfn.NORM.DIST($AD$3:$AD$1003,$L2361,$AA2361,FALSE)*WindSpeedStep*$AE$3:$AE$1003)/AG2361</f>
        <v>636.81831606411879</v>
      </c>
      <c r="W2361" s="37">
        <f t="array" ref="W2361">SUM(_xlfn.NORM.DIST($AD$3:$AD$1003,$L2361,$AB2361,FALSE)*WindSpeedStep*$AE$3:$AE$1003)/AH2361</f>
        <v>621.11313531861856</v>
      </c>
      <c r="Y2361" s="1">
        <f t="shared" si="691"/>
        <v>7</v>
      </c>
      <c r="Z2361" s="99">
        <f>IF(L2361&lt;'Power Curve'!$P$28,'Power Curve'!$Q$28,IF(L2361&gt;'Power Curve'!$P$29,'Power Curve'!$Q$29,INDEX(ReferenceTurbulence,Y2361)+(L2361-INDEX(ReferenceTurbulenceWindSpeed,Y2361))*(INDEX(ReferenceTurbulence,Y2361+1)-INDEX(ReferenceTurbulence,Y2361))/(INDEX(ReferenceTurbulenceWindSpeed,Y2361+1)-INDEX(ReferenceTurbulenceWindSpeed,Y2361))))</f>
        <v>0.11962988505084078</v>
      </c>
      <c r="AA2361" s="100">
        <f t="shared" si="697"/>
        <v>0.85745649296951698</v>
      </c>
      <c r="AB2361" s="29">
        <f t="shared" si="698"/>
        <v>0.39654648253347496</v>
      </c>
      <c r="AG2361" s="40">
        <f t="array" ref="AG2361">SUM(_xlfn.NORM.DIST($AD$3:$AD$1003,$F2361,$AA2361,FALSE)*WindSpeedStep)</f>
        <v>1.0000000000000029</v>
      </c>
      <c r="AH2361" s="40">
        <f t="array" ref="AH2361">SUM(_xlfn.NORM.DIST($AD$3:$AD$1003,$F2361,$AB2361,FALSE)*WindSpeedStep)</f>
        <v>1.0000000000000038</v>
      </c>
      <c r="AJ2361" s="47">
        <f t="shared" si="692"/>
        <v>7</v>
      </c>
      <c r="AK2361" s="83" t="b">
        <f>COUNTIF('Power Curve'!$D$2:$D$31,AJ2361)&gt;0</f>
        <v>1</v>
      </c>
      <c r="AL2361" s="83" t="b">
        <f t="shared" si="693"/>
        <v>0</v>
      </c>
      <c r="AM2361" s="83" t="b">
        <f t="shared" si="699"/>
        <v>1</v>
      </c>
      <c r="AN2361" s="47" t="str">
        <f t="shared" si="694"/>
        <v>Outer</v>
      </c>
      <c r="AO2361" s="48" t="str">
        <f t="shared" si="695"/>
        <v>0.4-0.5</v>
      </c>
      <c r="AP2361" s="49" t="str">
        <f t="shared" si="700"/>
        <v>4-5</v>
      </c>
      <c r="AQ2361" s="49" t="str">
        <f t="shared" si="701"/>
        <v>Mar</v>
      </c>
      <c r="AR2361" s="48" t="str">
        <f t="shared" si="702"/>
        <v>275-285</v>
      </c>
      <c r="AS2361" s="49" t="str">
        <f t="shared" si="696"/>
        <v>LWS-LTI</v>
      </c>
    </row>
    <row r="2362" spans="5:45" x14ac:dyDescent="0.3">
      <c r="E2362" s="15">
        <v>40989.1875</v>
      </c>
      <c r="F2362" s="21">
        <v>6.52</v>
      </c>
      <c r="G2362" s="21">
        <v>412.12998580932674</v>
      </c>
      <c r="H2362" s="42">
        <v>1.1937318651831006</v>
      </c>
      <c r="I2362" s="35">
        <v>277</v>
      </c>
      <c r="J2362" s="43">
        <v>4.4478527607361963E-2</v>
      </c>
      <c r="K2362" s="44">
        <v>0.22142398583240322</v>
      </c>
      <c r="L2362" s="26">
        <f t="shared" si="684"/>
        <v>6.4640468456188627</v>
      </c>
      <c r="M2362" s="26">
        <f t="shared" si="685"/>
        <v>0.35708925347177173</v>
      </c>
      <c r="N2362" s="96">
        <f t="shared" si="686"/>
        <v>7</v>
      </c>
      <c r="O2362" s="26">
        <f t="shared" si="687"/>
        <v>0.43980344307300817</v>
      </c>
      <c r="P2362" s="3">
        <f>IF(L2362&gt;'Power Curve'!$C$37,0,INDEX(Ci,$N2362,1)*POWER(1-O2362,3)+INDEX(Ci,$N2362,2)*3*O2362*POWER(1-O2362,2)+INDEX(Ci,$N2362,3)*3*POWER(O2362,2)*(1-O2362)+INDEX(Ci,$N2362,4)*POWER(O2362,3))</f>
        <v>462.14289659431421</v>
      </c>
      <c r="Q2362" s="3">
        <f>MAX(0,MIN(P2362-V2362+W2362,'Power Curve'!$C$39))</f>
        <v>447.25392106629124</v>
      </c>
      <c r="R2362" s="3">
        <f t="shared" si="688"/>
        <v>412.12998580932674</v>
      </c>
      <c r="S2362" s="3">
        <f t="shared" si="689"/>
        <v>35.123935256964501</v>
      </c>
      <c r="T2362" s="3">
        <f t="shared" si="690"/>
        <v>35.123935256964501</v>
      </c>
      <c r="V2362" s="37">
        <f t="array" ref="V2362">SUM(_xlfn.NORM.DIST($AD$3:$AD$1003,$L2362,$AA2362,FALSE)*WindSpeedStep*$AE$3:$AE$1003)/AG2362</f>
        <v>467.57769843325275</v>
      </c>
      <c r="W2362" s="37">
        <f t="array" ref="W2362">SUM(_xlfn.NORM.DIST($AD$3:$AD$1003,$L2362,$AB2362,FALSE)*WindSpeedStep*$AE$3:$AE$1003)/AH2362</f>
        <v>452.68872290522978</v>
      </c>
      <c r="Y2362" s="1">
        <f t="shared" si="691"/>
        <v>6</v>
      </c>
      <c r="Z2362" s="99">
        <f>IF(L2362&lt;'Power Curve'!$P$28,'Power Curve'!$Q$28,IF(L2362&gt;'Power Curve'!$P$29,'Power Curve'!$Q$29,INDEX(ReferenceTurbulence,Y2362)+(L2362-INDEX(ReferenceTurbulenceWindSpeed,Y2362))*(INDEX(ReferenceTurbulence,Y2362+1)-INDEX(ReferenceTurbulence,Y2362))/(INDEX(ReferenceTurbulenceWindSpeed,Y2362+1)-INDEX(ReferenceTurbulenceWindSpeed,Y2362))))</f>
        <v>0.12075548586350676</v>
      </c>
      <c r="AA2362" s="100">
        <f t="shared" si="697"/>
        <v>0.78056911748717406</v>
      </c>
      <c r="AB2362" s="29">
        <f t="shared" si="698"/>
        <v>0.28751128607813958</v>
      </c>
      <c r="AG2362" s="40">
        <f t="array" ref="AG2362">SUM(_xlfn.NORM.DIST($AD$3:$AD$1003,$F2362,$AA2362,FALSE)*WindSpeedStep)</f>
        <v>1.0000000000000038</v>
      </c>
      <c r="AH2362" s="40">
        <f t="array" ref="AH2362">SUM(_xlfn.NORM.DIST($AD$3:$AD$1003,$F2362,$AB2362,FALSE)*WindSpeedStep)</f>
        <v>1.0000000000000038</v>
      </c>
      <c r="AJ2362" s="47">
        <f t="shared" si="692"/>
        <v>6</v>
      </c>
      <c r="AK2362" s="83" t="b">
        <f>COUNTIF('Power Curve'!$D$2:$D$31,AJ2362)&gt;0</f>
        <v>1</v>
      </c>
      <c r="AL2362" s="83" t="b">
        <f t="shared" si="693"/>
        <v>0</v>
      </c>
      <c r="AM2362" s="83" t="b">
        <f t="shared" si="699"/>
        <v>1</v>
      </c>
      <c r="AN2362" s="47" t="str">
        <f t="shared" si="694"/>
        <v>Outer</v>
      </c>
      <c r="AO2362" s="48" t="str">
        <f t="shared" si="695"/>
        <v>0.3-0.4</v>
      </c>
      <c r="AP2362" s="49" t="str">
        <f t="shared" si="700"/>
        <v>4-5</v>
      </c>
      <c r="AQ2362" s="49" t="str">
        <f t="shared" si="701"/>
        <v>Mar</v>
      </c>
      <c r="AR2362" s="48" t="str">
        <f t="shared" si="702"/>
        <v>275-285</v>
      </c>
      <c r="AS2362" s="49" t="str">
        <f t="shared" si="696"/>
        <v>LWS-LTI</v>
      </c>
    </row>
    <row r="2363" spans="5:45" x14ac:dyDescent="0.3">
      <c r="E2363" s="15">
        <v>40989.194444444445</v>
      </c>
      <c r="F2363" s="21">
        <v>6.32</v>
      </c>
      <c r="G2363" s="21">
        <v>405.87999725341808</v>
      </c>
      <c r="H2363" s="42">
        <v>1.1935132169682059</v>
      </c>
      <c r="I2363" s="35">
        <v>282.39999999999998</v>
      </c>
      <c r="J2363" s="43">
        <v>7.753164556962025E-2</v>
      </c>
      <c r="K2363" s="44">
        <v>0.24675838406201886</v>
      </c>
      <c r="L2363" s="26">
        <f t="shared" si="684"/>
        <v>6.2653806234597802</v>
      </c>
      <c r="M2363" s="26">
        <f t="shared" si="685"/>
        <v>0.32638474842068144</v>
      </c>
      <c r="N2363" s="96">
        <f t="shared" si="686"/>
        <v>7</v>
      </c>
      <c r="O2363" s="26">
        <f t="shared" si="687"/>
        <v>0.23785004025485076</v>
      </c>
      <c r="P2363" s="3">
        <f>IF(L2363&gt;'Power Curve'!$C$37,0,INDEX(Ci,$N2363,1)*POWER(1-O2363,3)+INDEX(Ci,$N2363,2)*3*O2363*POWER(1-O2363,2)+INDEX(Ci,$N2363,3)*3*POWER(O2363,2)*(1-O2363)+INDEX(Ci,$N2363,4)*POWER(O2363,3))</f>
        <v>416.79965694342923</v>
      </c>
      <c r="Q2363" s="3">
        <f>MAX(0,MIN(P2363-V2363+W2363,'Power Curve'!$C$39))</f>
        <v>407.81752405762262</v>
      </c>
      <c r="R2363" s="3">
        <f t="shared" si="688"/>
        <v>405.87999725341808</v>
      </c>
      <c r="S2363" s="3">
        <f t="shared" si="689"/>
        <v>1.9375268042045377</v>
      </c>
      <c r="T2363" s="3">
        <f t="shared" si="690"/>
        <v>1.9375268042045377</v>
      </c>
      <c r="V2363" s="37">
        <f t="array" ref="V2363">SUM(_xlfn.NORM.DIST($AD$3:$AD$1003,$L2363,$AA2363,FALSE)*WindSpeedStep*$AE$3:$AE$1003)/AG2363</f>
        <v>424.63576304608824</v>
      </c>
      <c r="W2363" s="37">
        <f t="array" ref="W2363">SUM(_xlfn.NORM.DIST($AD$3:$AD$1003,$L2363,$AB2363,FALSE)*WindSpeedStep*$AE$3:$AE$1003)/AH2363</f>
        <v>415.65363016028164</v>
      </c>
      <c r="Y2363" s="1">
        <f t="shared" si="691"/>
        <v>6</v>
      </c>
      <c r="Z2363" s="99">
        <f>IF(L2363&lt;'Power Curve'!$P$28,'Power Curve'!$Q$28,IF(L2363&gt;'Power Curve'!$P$29,'Power Curve'!$Q$29,INDEX(ReferenceTurbulence,Y2363)+(L2363-INDEX(ReferenceTurbulenceWindSpeed,Y2363))*(INDEX(ReferenceTurbulence,Y2363+1)-INDEX(ReferenceTurbulence,Y2363))/(INDEX(ReferenceTurbulenceWindSpeed,Y2363+1)-INDEX(ReferenceTurbulenceWindSpeed,Y2363))))</f>
        <v>0.12114600514209328</v>
      </c>
      <c r="AA2363" s="100">
        <f t="shared" si="697"/>
        <v>0.75902583322683015</v>
      </c>
      <c r="AB2363" s="29">
        <f t="shared" si="698"/>
        <v>0.48576526985685003</v>
      </c>
      <c r="AG2363" s="40">
        <f t="array" ref="AG2363">SUM(_xlfn.NORM.DIST($AD$3:$AD$1003,$F2363,$AA2363,FALSE)*WindSpeedStep)</f>
        <v>1.0000000000000033</v>
      </c>
      <c r="AH2363" s="40">
        <f t="array" ref="AH2363">SUM(_xlfn.NORM.DIST($AD$3:$AD$1003,$F2363,$AB2363,FALSE)*WindSpeedStep)</f>
        <v>1.0000000000000036</v>
      </c>
      <c r="AJ2363" s="47">
        <f t="shared" si="692"/>
        <v>6</v>
      </c>
      <c r="AK2363" s="83" t="b">
        <f>COUNTIF('Power Curve'!$D$2:$D$31,AJ2363)&gt;0</f>
        <v>1</v>
      </c>
      <c r="AL2363" s="83" t="b">
        <f t="shared" si="693"/>
        <v>0</v>
      </c>
      <c r="AM2363" s="83" t="b">
        <f t="shared" si="699"/>
        <v>1</v>
      </c>
      <c r="AN2363" s="47" t="str">
        <f t="shared" si="694"/>
        <v>Outer</v>
      </c>
      <c r="AO2363" s="48" t="str">
        <f t="shared" si="695"/>
        <v>0.3-0.4</v>
      </c>
      <c r="AP2363" s="49" t="str">
        <f t="shared" si="700"/>
        <v>4-5</v>
      </c>
      <c r="AQ2363" s="49" t="str">
        <f t="shared" si="701"/>
        <v>Mar</v>
      </c>
      <c r="AR2363" s="48" t="str">
        <f t="shared" si="702"/>
        <v>275-285</v>
      </c>
      <c r="AS2363" s="49" t="str">
        <f t="shared" si="696"/>
        <v>LWS-LTI</v>
      </c>
    </row>
    <row r="2364" spans="5:45" x14ac:dyDescent="0.3">
      <c r="E2364" s="15">
        <v>40989.201388888891</v>
      </c>
      <c r="F2364" s="21">
        <v>6.61</v>
      </c>
      <c r="G2364" s="21">
        <v>438.28999328613236</v>
      </c>
      <c r="H2364" s="42">
        <v>1.1939943488374316</v>
      </c>
      <c r="I2364" s="35">
        <v>282.3</v>
      </c>
      <c r="J2364" s="43">
        <v>0.11800302571860817</v>
      </c>
      <c r="K2364" s="44">
        <v>0.22420390342591601</v>
      </c>
      <c r="L2364" s="26">
        <f t="shared" si="684"/>
        <v>6.5537547730378147</v>
      </c>
      <c r="M2364" s="26">
        <f t="shared" si="685"/>
        <v>0.37095390283502599</v>
      </c>
      <c r="N2364" s="96">
        <f t="shared" si="686"/>
        <v>7</v>
      </c>
      <c r="O2364" s="26">
        <f t="shared" si="687"/>
        <v>0.53099570014182462</v>
      </c>
      <c r="P2364" s="3">
        <f>IF(L2364&gt;'Power Curve'!$C$37,0,INDEX(Ci,$N2364,1)*POWER(1-O2364,3)+INDEX(Ci,$N2364,2)*3*O2364*POWER(1-O2364,2)+INDEX(Ci,$N2364,3)*3*POWER(O2364,2)*(1-O2364)+INDEX(Ci,$N2364,4)*POWER(O2364,3))</f>
        <v>483.70613386929193</v>
      </c>
      <c r="Q2364" s="3">
        <f>MAX(0,MIN(P2364-V2364+W2364,'Power Curve'!$C$39))</f>
        <v>483.02971160599236</v>
      </c>
      <c r="R2364" s="3">
        <f t="shared" si="688"/>
        <v>438.28999328613236</v>
      </c>
      <c r="S2364" s="3">
        <f t="shared" si="689"/>
        <v>44.739718319860003</v>
      </c>
      <c r="T2364" s="3">
        <f t="shared" si="690"/>
        <v>44.739718319860003</v>
      </c>
      <c r="V2364" s="37">
        <f t="array" ref="V2364">SUM(_xlfn.NORM.DIST($AD$3:$AD$1003,$L2364,$AA2364,FALSE)*WindSpeedStep*$AE$3:$AE$1003)/AG2364</f>
        <v>487.64997187992276</v>
      </c>
      <c r="W2364" s="37">
        <f t="array" ref="W2364">SUM(_xlfn.NORM.DIST($AD$3:$AD$1003,$L2364,$AB2364,FALSE)*WindSpeedStep*$AE$3:$AE$1003)/AH2364</f>
        <v>486.97354961662319</v>
      </c>
      <c r="Y2364" s="1">
        <f t="shared" si="691"/>
        <v>6</v>
      </c>
      <c r="Z2364" s="99">
        <f>IF(L2364&lt;'Power Curve'!$P$28,'Power Curve'!$Q$28,IF(L2364&gt;'Power Curve'!$P$29,'Power Curve'!$Q$29,INDEX(ReferenceTurbulence,Y2364)+(L2364-INDEX(ReferenceTurbulenceWindSpeed,Y2364))*(INDEX(ReferenceTurbulence,Y2364+1)-INDEX(ReferenceTurbulence,Y2364))/(INDEX(ReferenceTurbulenceWindSpeed,Y2364+1)-INDEX(ReferenceTurbulenceWindSpeed,Y2364))))</f>
        <v>0.12057914650033567</v>
      </c>
      <c r="AA2364" s="100">
        <f t="shared" si="697"/>
        <v>0.79024615690540079</v>
      </c>
      <c r="AB2364" s="29">
        <f t="shared" si="698"/>
        <v>0.77336289303623229</v>
      </c>
      <c r="AG2364" s="40">
        <f t="array" ref="AG2364">SUM(_xlfn.NORM.DIST($AD$3:$AD$1003,$F2364,$AA2364,FALSE)*WindSpeedStep)</f>
        <v>1.0000000000000033</v>
      </c>
      <c r="AH2364" s="40">
        <f t="array" ref="AH2364">SUM(_xlfn.NORM.DIST($AD$3:$AD$1003,$F2364,$AB2364,FALSE)*WindSpeedStep)</f>
        <v>1.0000000000000036</v>
      </c>
      <c r="AJ2364" s="47">
        <f t="shared" si="692"/>
        <v>7</v>
      </c>
      <c r="AK2364" s="83" t="b">
        <f>COUNTIF('Power Curve'!$D$2:$D$31,AJ2364)&gt;0</f>
        <v>1</v>
      </c>
      <c r="AL2364" s="83" t="b">
        <f t="shared" si="693"/>
        <v>0</v>
      </c>
      <c r="AM2364" s="83" t="b">
        <f t="shared" si="699"/>
        <v>1</v>
      </c>
      <c r="AN2364" s="47" t="str">
        <f t="shared" si="694"/>
        <v>Inner</v>
      </c>
      <c r="AO2364" s="48" t="str">
        <f t="shared" si="695"/>
        <v>0.3-0.4</v>
      </c>
      <c r="AP2364" s="49" t="str">
        <f t="shared" si="700"/>
        <v>4-5</v>
      </c>
      <c r="AQ2364" s="49" t="str">
        <f t="shared" si="701"/>
        <v>Mar</v>
      </c>
      <c r="AR2364" s="48" t="str">
        <f t="shared" si="702"/>
        <v>275-285</v>
      </c>
      <c r="AS2364" s="49" t="str">
        <f t="shared" si="696"/>
        <v>Inner-TI</v>
      </c>
    </row>
    <row r="2365" spans="5:45" x14ac:dyDescent="0.3">
      <c r="E2365" s="15">
        <v>40989.208333333336</v>
      </c>
      <c r="F2365" s="21">
        <v>6.76</v>
      </c>
      <c r="G2365" s="21">
        <v>513.10997390747116</v>
      </c>
      <c r="H2365" s="42">
        <v>1.1943007256551614</v>
      </c>
      <c r="I2365" s="35">
        <v>283.3</v>
      </c>
      <c r="J2365" s="43">
        <v>9.3195266272189353E-2</v>
      </c>
      <c r="K2365" s="44">
        <v>0.30575260163738704</v>
      </c>
      <c r="L2365" s="26">
        <f t="shared" si="684"/>
        <v>6.7030516386167038</v>
      </c>
      <c r="M2365" s="26">
        <f t="shared" si="685"/>
        <v>0.39402821468059096</v>
      </c>
      <c r="N2365" s="96">
        <f t="shared" si="686"/>
        <v>7</v>
      </c>
      <c r="O2365" s="26">
        <f t="shared" si="687"/>
        <v>0.68276286874282721</v>
      </c>
      <c r="P2365" s="3">
        <f>IF(L2365&gt;'Power Curve'!$C$37,0,INDEX(Ci,$N2365,1)*POWER(1-O2365,3)+INDEX(Ci,$N2365,2)*3*O2365*POWER(1-O2365,2)+INDEX(Ci,$N2365,3)*3*POWER(O2365,2)*(1-O2365)+INDEX(Ci,$N2365,4)*POWER(O2365,3))</f>
        <v>520.68608996314936</v>
      </c>
      <c r="Q2365" s="3">
        <f>MAX(0,MIN(P2365-V2365+W2365,'Power Curve'!$C$39))</f>
        <v>513.54299903847436</v>
      </c>
      <c r="R2365" s="3">
        <f t="shared" si="688"/>
        <v>513.10997390747116</v>
      </c>
      <c r="S2365" s="3">
        <f t="shared" si="689"/>
        <v>0.43302513100320539</v>
      </c>
      <c r="T2365" s="3">
        <f t="shared" si="690"/>
        <v>0.43302513100320539</v>
      </c>
      <c r="V2365" s="37">
        <f t="array" ref="V2365">SUM(_xlfn.NORM.DIST($AD$3:$AD$1003,$L2365,$AA2365,FALSE)*WindSpeedStep*$AE$3:$AE$1003)/AG2365</f>
        <v>522.01535526035934</v>
      </c>
      <c r="W2365" s="37">
        <f t="array" ref="W2365">SUM(_xlfn.NORM.DIST($AD$3:$AD$1003,$L2365,$AB2365,FALSE)*WindSpeedStep*$AE$3:$AE$1003)/AH2365</f>
        <v>514.87226433568435</v>
      </c>
      <c r="Y2365" s="1">
        <f t="shared" si="691"/>
        <v>6</v>
      </c>
      <c r="Z2365" s="99">
        <f>IF(L2365&lt;'Power Curve'!$P$28,'Power Curve'!$Q$28,IF(L2365&gt;'Power Curve'!$P$29,'Power Curve'!$Q$29,INDEX(ReferenceTurbulence,Y2365)+(L2365-INDEX(ReferenceTurbulenceWindSpeed,Y2365))*(INDEX(ReferenceTurbulence,Y2365+1)-INDEX(ReferenceTurbulence,Y2365))/(INDEX(ReferenceTurbulenceWindSpeed,Y2365+1)-INDEX(ReferenceTurbulenceWindSpeed,Y2365))))</f>
        <v>0.12028567283577678</v>
      </c>
      <c r="AA2365" s="100">
        <f t="shared" si="697"/>
        <v>0.80628107640396629</v>
      </c>
      <c r="AB2365" s="29">
        <f t="shared" si="698"/>
        <v>0.62469268229711883</v>
      </c>
      <c r="AG2365" s="40">
        <f t="array" ref="AG2365">SUM(_xlfn.NORM.DIST($AD$3:$AD$1003,$F2365,$AA2365,FALSE)*WindSpeedStep)</f>
        <v>1.0000000000000031</v>
      </c>
      <c r="AH2365" s="40">
        <f t="array" ref="AH2365">SUM(_xlfn.NORM.DIST($AD$3:$AD$1003,$F2365,$AB2365,FALSE)*WindSpeedStep)</f>
        <v>1.0000000000000038</v>
      </c>
      <c r="AJ2365" s="47">
        <f t="shared" si="692"/>
        <v>7</v>
      </c>
      <c r="AK2365" s="83" t="b">
        <f>COUNTIF('Power Curve'!$D$2:$D$31,AJ2365)&gt;0</f>
        <v>1</v>
      </c>
      <c r="AL2365" s="83" t="b">
        <f t="shared" si="693"/>
        <v>0</v>
      </c>
      <c r="AM2365" s="83" t="b">
        <f t="shared" si="699"/>
        <v>1</v>
      </c>
      <c r="AN2365" s="47" t="str">
        <f t="shared" si="694"/>
        <v>Outer</v>
      </c>
      <c r="AO2365" s="48" t="str">
        <f t="shared" si="695"/>
        <v>0.3-0.4</v>
      </c>
      <c r="AP2365" s="49" t="str">
        <f t="shared" si="700"/>
        <v>5-6</v>
      </c>
      <c r="AQ2365" s="49" t="str">
        <f t="shared" si="701"/>
        <v>Mar</v>
      </c>
      <c r="AR2365" s="48" t="str">
        <f t="shared" si="702"/>
        <v>275-285</v>
      </c>
      <c r="AS2365" s="49" t="str">
        <f t="shared" si="696"/>
        <v>LWS-LTI</v>
      </c>
    </row>
    <row r="2366" spans="5:45" x14ac:dyDescent="0.3">
      <c r="E2366" s="15">
        <v>40989.215277777781</v>
      </c>
      <c r="F2366" s="21">
        <v>6.68</v>
      </c>
      <c r="G2366" s="21">
        <v>505.72999191284151</v>
      </c>
      <c r="H2366" s="42">
        <v>1.1950142216155677</v>
      </c>
      <c r="I2366" s="35">
        <v>276</v>
      </c>
      <c r="J2366" s="43">
        <v>0.11526946107784432</v>
      </c>
      <c r="K2366" s="44">
        <v>0.25911652351193454</v>
      </c>
      <c r="L2366" s="26">
        <f t="shared" si="684"/>
        <v>6.6250443639714591</v>
      </c>
      <c r="M2366" s="26">
        <f t="shared" si="685"/>
        <v>0.38197193892150011</v>
      </c>
      <c r="N2366" s="96">
        <f t="shared" si="686"/>
        <v>7</v>
      </c>
      <c r="O2366" s="26">
        <f t="shared" si="687"/>
        <v>0.60346486635486807</v>
      </c>
      <c r="P2366" s="3">
        <f>IF(L2366&gt;'Power Curve'!$C$37,0,INDEX(Ci,$N2366,1)*POWER(1-O2366,3)+INDEX(Ci,$N2366,2)*3*O2366*POWER(1-O2366,2)+INDEX(Ci,$N2366,3)*3*POWER(O2366,2)*(1-O2366)+INDEX(Ci,$N2366,4)*POWER(O2366,3))</f>
        <v>501.21716430711831</v>
      </c>
      <c r="Q2366" s="3">
        <f>MAX(0,MIN(P2366-V2366+W2366,'Power Curve'!$C$39))</f>
        <v>499.8196115553244</v>
      </c>
      <c r="R2366" s="3">
        <f t="shared" si="688"/>
        <v>505.72999191284151</v>
      </c>
      <c r="S2366" s="3">
        <f t="shared" si="689"/>
        <v>-5.9103803575171128</v>
      </c>
      <c r="T2366" s="3">
        <f t="shared" si="690"/>
        <v>5.9103803575171128</v>
      </c>
      <c r="V2366" s="37">
        <f t="array" ref="V2366">SUM(_xlfn.NORM.DIST($AD$3:$AD$1003,$L2366,$AA2366,FALSE)*WindSpeedStep*$AE$3:$AE$1003)/AG2366</f>
        <v>503.90915743510095</v>
      </c>
      <c r="W2366" s="37">
        <f t="array" ref="W2366">SUM(_xlfn.NORM.DIST($AD$3:$AD$1003,$L2366,$AB2366,FALSE)*WindSpeedStep*$AE$3:$AE$1003)/AH2366</f>
        <v>502.51160468330704</v>
      </c>
      <c r="Y2366" s="1">
        <f t="shared" si="691"/>
        <v>6</v>
      </c>
      <c r="Z2366" s="99">
        <f>IF(L2366&lt;'Power Curve'!$P$28,'Power Curve'!$Q$28,IF(L2366&gt;'Power Curve'!$P$29,'Power Curve'!$Q$29,INDEX(ReferenceTurbulence,Y2366)+(L2366-INDEX(ReferenceTurbulenceWindSpeed,Y2366))*(INDEX(ReferenceTurbulence,Y2366+1)-INDEX(ReferenceTurbulence,Y2366))/(INDEX(ReferenceTurbulenceWindSpeed,Y2366+1)-INDEX(ReferenceTurbulenceWindSpeed,Y2366))))</f>
        <v>0.12043901216184787</v>
      </c>
      <c r="AA2366" s="100">
        <f t="shared" si="697"/>
        <v>0.79791379872514023</v>
      </c>
      <c r="AB2366" s="29">
        <f t="shared" si="698"/>
        <v>0.76366529345180001</v>
      </c>
      <c r="AG2366" s="40">
        <f t="array" ref="AG2366">SUM(_xlfn.NORM.DIST($AD$3:$AD$1003,$F2366,$AA2366,FALSE)*WindSpeedStep)</f>
        <v>1.0000000000000031</v>
      </c>
      <c r="AH2366" s="40">
        <f t="array" ref="AH2366">SUM(_xlfn.NORM.DIST($AD$3:$AD$1003,$F2366,$AB2366,FALSE)*WindSpeedStep)</f>
        <v>1.0000000000000036</v>
      </c>
      <c r="AJ2366" s="47">
        <f t="shared" si="692"/>
        <v>7</v>
      </c>
      <c r="AK2366" s="83" t="b">
        <f>COUNTIF('Power Curve'!$D$2:$D$31,AJ2366)&gt;0</f>
        <v>1</v>
      </c>
      <c r="AL2366" s="83" t="b">
        <f t="shared" si="693"/>
        <v>0</v>
      </c>
      <c r="AM2366" s="83" t="b">
        <f t="shared" si="699"/>
        <v>1</v>
      </c>
      <c r="AN2366" s="47" t="str">
        <f t="shared" si="694"/>
        <v>Inner</v>
      </c>
      <c r="AO2366" s="48" t="str">
        <f t="shared" si="695"/>
        <v>0.3-0.4</v>
      </c>
      <c r="AP2366" s="49" t="str">
        <f t="shared" si="700"/>
        <v>5-6</v>
      </c>
      <c r="AQ2366" s="49" t="str">
        <f t="shared" si="701"/>
        <v>Mar</v>
      </c>
      <c r="AR2366" s="48" t="str">
        <f t="shared" si="702"/>
        <v>275-285</v>
      </c>
      <c r="AS2366" s="49" t="str">
        <f t="shared" si="696"/>
        <v>Inner-TI</v>
      </c>
    </row>
    <row r="2367" spans="5:45" x14ac:dyDescent="0.3">
      <c r="E2367" s="15">
        <v>40989.222222222219</v>
      </c>
      <c r="F2367" s="21">
        <v>6.14</v>
      </c>
      <c r="G2367" s="21">
        <v>316.47000885009788</v>
      </c>
      <c r="H2367" s="42">
        <v>1.195158272412606</v>
      </c>
      <c r="I2367" s="35">
        <v>274.2</v>
      </c>
      <c r="J2367" s="43">
        <v>0.18729641693811075</v>
      </c>
      <c r="K2367" s="44">
        <v>0.3746142102728014</v>
      </c>
      <c r="L2367" s="26">
        <f t="shared" si="684"/>
        <v>6.0897315576242876</v>
      </c>
      <c r="M2367" s="26">
        <f t="shared" si="685"/>
        <v>0.29923761907704016</v>
      </c>
      <c r="N2367" s="96">
        <f t="shared" si="686"/>
        <v>7</v>
      </c>
      <c r="O2367" s="26">
        <f t="shared" si="687"/>
        <v>5.9294641346105979E-2</v>
      </c>
      <c r="P2367" s="3">
        <f>IF(L2367&gt;'Power Curve'!$C$37,0,INDEX(Ci,$N2367,1)*POWER(1-O2367,3)+INDEX(Ci,$N2367,2)*3*O2367*POWER(1-O2367,2)+INDEX(Ci,$N2367,3)*3*POWER(O2367,2)*(1-O2367)+INDEX(Ci,$N2367,4)*POWER(O2367,3))</f>
        <v>380.27341076158478</v>
      </c>
      <c r="Q2367" s="3">
        <f>MAX(0,MIN(P2367-V2367+W2367,'Power Curve'!$C$39))</f>
        <v>395.62894175227711</v>
      </c>
      <c r="R2367" s="3">
        <f t="shared" si="688"/>
        <v>316.47000885009788</v>
      </c>
      <c r="S2367" s="3">
        <f t="shared" si="689"/>
        <v>79.158932902179231</v>
      </c>
      <c r="T2367" s="3">
        <f t="shared" si="690"/>
        <v>79.158932902179231</v>
      </c>
      <c r="V2367" s="37">
        <f t="array" ref="V2367">SUM(_xlfn.NORM.DIST($AD$3:$AD$1003,$L2367,$AA2367,FALSE)*WindSpeedStep*$AE$3:$AE$1003)/AG2367</f>
        <v>388.33307923454163</v>
      </c>
      <c r="W2367" s="37">
        <f t="array" ref="W2367">SUM(_xlfn.NORM.DIST($AD$3:$AD$1003,$L2367,$AB2367,FALSE)*WindSpeedStep*$AE$3:$AE$1003)/AH2367</f>
        <v>403.68861022523396</v>
      </c>
      <c r="Y2367" s="1">
        <f t="shared" si="691"/>
        <v>6</v>
      </c>
      <c r="Z2367" s="99">
        <f>IF(L2367&lt;'Power Curve'!$P$28,'Power Curve'!$Q$28,IF(L2367&gt;'Power Curve'!$P$29,'Power Curve'!$Q$29,INDEX(ReferenceTurbulence,Y2367)+(L2367-INDEX(ReferenceTurbulenceWindSpeed,Y2367))*(INDEX(ReferenceTurbulence,Y2367+1)-INDEX(ReferenceTurbulence,Y2367))/(INDEX(ReferenceTurbulenceWindSpeed,Y2367+1)-INDEX(ReferenceTurbulenceWindSpeed,Y2367))))</f>
        <v>0.12149127947070835</v>
      </c>
      <c r="AA2367" s="100">
        <f t="shared" si="697"/>
        <v>0.73984927856892446</v>
      </c>
      <c r="AB2367" s="29">
        <f t="shared" si="698"/>
        <v>1.1405849008579692</v>
      </c>
      <c r="AG2367" s="40">
        <f t="array" ref="AG2367">SUM(_xlfn.NORM.DIST($AD$3:$AD$1003,$F2367,$AA2367,FALSE)*WindSpeedStep)</f>
        <v>1.0000000000000036</v>
      </c>
      <c r="AH2367" s="40">
        <f t="array" ref="AH2367">SUM(_xlfn.NORM.DIST($AD$3:$AD$1003,$F2367,$AB2367,FALSE)*WindSpeedStep)</f>
        <v>0.99999997162911025</v>
      </c>
      <c r="AJ2367" s="47">
        <f t="shared" si="692"/>
        <v>6</v>
      </c>
      <c r="AK2367" s="83" t="b">
        <f>COUNTIF('Power Curve'!$D$2:$D$31,AJ2367)&gt;0</f>
        <v>1</v>
      </c>
      <c r="AL2367" s="83" t="b">
        <f t="shared" si="693"/>
        <v>0</v>
      </c>
      <c r="AM2367" s="83" t="b">
        <f t="shared" si="699"/>
        <v>1</v>
      </c>
      <c r="AN2367" s="47" t="str">
        <f t="shared" si="694"/>
        <v>Outer</v>
      </c>
      <c r="AO2367" s="48" t="str">
        <f t="shared" si="695"/>
        <v>0.2-0.3</v>
      </c>
      <c r="AP2367" s="49" t="str">
        <f t="shared" si="700"/>
        <v>5-6</v>
      </c>
      <c r="AQ2367" s="49" t="str">
        <f t="shared" si="701"/>
        <v>Mar</v>
      </c>
      <c r="AR2367" s="48" t="str">
        <f t="shared" si="702"/>
        <v>265-275</v>
      </c>
      <c r="AS2367" s="49" t="str">
        <f t="shared" si="696"/>
        <v>LWS-HTI</v>
      </c>
    </row>
    <row r="2368" spans="5:45" x14ac:dyDescent="0.3">
      <c r="E2368" s="15">
        <v>40989.229166666664</v>
      </c>
      <c r="F2368" s="21">
        <v>5.65</v>
      </c>
      <c r="G2368" s="21">
        <v>328.27999114990229</v>
      </c>
      <c r="H2368" s="42">
        <v>1.1954775773210784</v>
      </c>
      <c r="I2368" s="35">
        <v>275.60000000000002</v>
      </c>
      <c r="J2368" s="43">
        <v>0.15752212389380529</v>
      </c>
      <c r="K2368" s="44">
        <v>0.32894076977703385</v>
      </c>
      <c r="L2368" s="26">
        <f t="shared" si="684"/>
        <v>5.6042422061800021</v>
      </c>
      <c r="M2368" s="26">
        <f t="shared" si="685"/>
        <v>0.22420367479769993</v>
      </c>
      <c r="N2368" s="96">
        <f t="shared" si="686"/>
        <v>6</v>
      </c>
      <c r="O2368" s="26">
        <f t="shared" si="687"/>
        <v>0.57424219958816469</v>
      </c>
      <c r="P2368" s="3">
        <f>IF(L2368&gt;'Power Curve'!$C$37,0,INDEX(Ci,$N2368,1)*POWER(1-O2368,3)+INDEX(Ci,$N2368,2)*3*O2368*POWER(1-O2368,2)+INDEX(Ci,$N2368,3)*3*POWER(O2368,2)*(1-O2368)+INDEX(Ci,$N2368,4)*POWER(O2368,3))</f>
        <v>297.32071602887743</v>
      </c>
      <c r="Q2368" s="3">
        <f>MAX(0,MIN(P2368-V2368+W2368,'Power Curve'!$C$39))</f>
        <v>301.44713856399136</v>
      </c>
      <c r="R2368" s="3">
        <f t="shared" si="688"/>
        <v>328.27999114990229</v>
      </c>
      <c r="S2368" s="3">
        <f t="shared" si="689"/>
        <v>-26.832852585910928</v>
      </c>
      <c r="T2368" s="3">
        <f t="shared" si="690"/>
        <v>26.832852585910928</v>
      </c>
      <c r="V2368" s="37">
        <f t="array" ref="V2368">SUM(_xlfn.NORM.DIST($AD$3:$AD$1003,$L2368,$AA2368,FALSE)*WindSpeedStep*$AE$3:$AE$1003)/AG2368</f>
        <v>294.68845332151483</v>
      </c>
      <c r="W2368" s="37">
        <f t="array" ref="W2368">SUM(_xlfn.NORM.DIST($AD$3:$AD$1003,$L2368,$AB2368,FALSE)*WindSpeedStep*$AE$3:$AE$1003)/AH2368</f>
        <v>298.81487585662876</v>
      </c>
      <c r="Y2368" s="1">
        <f t="shared" si="691"/>
        <v>5</v>
      </c>
      <c r="Z2368" s="99">
        <f>IF(L2368&lt;'Power Curve'!$P$28,'Power Curve'!$Q$28,IF(L2368&gt;'Power Curve'!$P$29,'Power Curve'!$Q$29,INDEX(ReferenceTurbulence,Y2368)+(L2368-INDEX(ReferenceTurbulenceWindSpeed,Y2368))*(INDEX(ReferenceTurbulence,Y2368+1)-INDEX(ReferenceTurbulence,Y2368))/(INDEX(ReferenceTurbulenceWindSpeed,Y2368+1)-INDEX(ReferenceTurbulenceWindSpeed,Y2368))))</f>
        <v>0.11997303389896999</v>
      </c>
      <c r="AA2368" s="100">
        <f t="shared" si="697"/>
        <v>0.67235794018007178</v>
      </c>
      <c r="AB2368" s="29">
        <f t="shared" si="698"/>
        <v>0.88279213513277899</v>
      </c>
      <c r="AG2368" s="40">
        <f t="array" ref="AG2368">SUM(_xlfn.NORM.DIST($AD$3:$AD$1003,$F2368,$AA2368,FALSE)*WindSpeedStep)</f>
        <v>1.0000000000000033</v>
      </c>
      <c r="AH2368" s="40">
        <f t="array" ref="AH2368">SUM(_xlfn.NORM.DIST($AD$3:$AD$1003,$F2368,$AB2368,FALSE)*WindSpeedStep)</f>
        <v>0.99999999994773014</v>
      </c>
      <c r="AJ2368" s="47">
        <f t="shared" si="692"/>
        <v>6</v>
      </c>
      <c r="AK2368" s="83" t="b">
        <f>COUNTIF('Power Curve'!$D$2:$D$31,AJ2368)&gt;0</f>
        <v>1</v>
      </c>
      <c r="AL2368" s="83" t="b">
        <f t="shared" si="693"/>
        <v>0</v>
      </c>
      <c r="AM2368" s="83" t="b">
        <f t="shared" si="699"/>
        <v>1</v>
      </c>
      <c r="AN2368" s="47" t="str">
        <f t="shared" si="694"/>
        <v>Outer</v>
      </c>
      <c r="AO2368" s="48" t="str">
        <f t="shared" si="695"/>
        <v>0.2-0.3</v>
      </c>
      <c r="AP2368" s="49" t="str">
        <f t="shared" si="700"/>
        <v>5-6</v>
      </c>
      <c r="AQ2368" s="49" t="str">
        <f t="shared" si="701"/>
        <v>Mar</v>
      </c>
      <c r="AR2368" s="48" t="str">
        <f t="shared" si="702"/>
        <v>275-285</v>
      </c>
      <c r="AS2368" s="49" t="str">
        <f t="shared" si="696"/>
        <v>LWS-HTI</v>
      </c>
    </row>
    <row r="2369" spans="5:45" x14ac:dyDescent="0.3">
      <c r="E2369" s="15">
        <v>40989.236111111109</v>
      </c>
      <c r="F2369" s="21">
        <v>5.88</v>
      </c>
      <c r="G2369" s="21">
        <v>339.5200080871582</v>
      </c>
      <c r="H2369" s="42">
        <v>1.1952146519976283</v>
      </c>
      <c r="I2369" s="35">
        <v>281</v>
      </c>
      <c r="J2369" s="43">
        <v>0.17006802721088435</v>
      </c>
      <c r="K2369" s="44">
        <v>0.22419993237744842</v>
      </c>
      <c r="L2369" s="26">
        <f t="shared" si="684"/>
        <v>5.8319518900306058</v>
      </c>
      <c r="M2369" s="26">
        <f t="shared" si="685"/>
        <v>0.25939694047712886</v>
      </c>
      <c r="N2369" s="96">
        <f t="shared" si="686"/>
        <v>6</v>
      </c>
      <c r="O2369" s="26">
        <f t="shared" si="687"/>
        <v>0.80120448397123711</v>
      </c>
      <c r="P2369" s="3">
        <f>IF(L2369&gt;'Power Curve'!$C$37,0,INDEX(Ci,$N2369,1)*POWER(1-O2369,3)+INDEX(Ci,$N2369,2)*3*O2369*POWER(1-O2369,2)+INDEX(Ci,$N2369,3)*3*POWER(O2369,2)*(1-O2369)+INDEX(Ci,$N2369,4)*POWER(O2369,3))</f>
        <v>333.63107324434208</v>
      </c>
      <c r="Q2369" s="3">
        <f>MAX(0,MIN(P2369-V2369+W2369,'Power Curve'!$C$39))</f>
        <v>341.82340265419015</v>
      </c>
      <c r="R2369" s="3">
        <f t="shared" si="688"/>
        <v>339.5200080871582</v>
      </c>
      <c r="S2369" s="3">
        <f t="shared" si="689"/>
        <v>2.303394567031944</v>
      </c>
      <c r="T2369" s="3">
        <f t="shared" si="690"/>
        <v>2.303394567031944</v>
      </c>
      <c r="V2369" s="37">
        <f t="array" ref="V2369">SUM(_xlfn.NORM.DIST($AD$3:$AD$1003,$L2369,$AA2369,FALSE)*WindSpeedStep*$AE$3:$AE$1003)/AG2369</f>
        <v>337.46607616986665</v>
      </c>
      <c r="W2369" s="37">
        <f t="array" ref="W2369">SUM(_xlfn.NORM.DIST($AD$3:$AD$1003,$L2369,$AB2369,FALSE)*WindSpeedStep*$AE$3:$AE$1003)/AH2369</f>
        <v>345.65840557971472</v>
      </c>
      <c r="Y2369" s="1">
        <f t="shared" si="691"/>
        <v>5</v>
      </c>
      <c r="Z2369" s="99">
        <f>IF(L2369&lt;'Power Curve'!$P$28,'Power Curve'!$Q$28,IF(L2369&gt;'Power Curve'!$P$29,'Power Curve'!$Q$29,INDEX(ReferenceTurbulence,Y2369)+(L2369-INDEX(ReferenceTurbulenceWindSpeed,Y2369))*(INDEX(ReferenceTurbulence,Y2369+1)-INDEX(ReferenceTurbulence,Y2369))/(INDEX(ReferenceTurbulenceWindSpeed,Y2369+1)-INDEX(ReferenceTurbulenceWindSpeed,Y2369))))</f>
        <v>0.12084349984821904</v>
      </c>
      <c r="AA2369" s="100">
        <f t="shared" si="697"/>
        <v>0.7047534773377343</v>
      </c>
      <c r="AB2369" s="29">
        <f t="shared" si="698"/>
        <v>0.99182855272629344</v>
      </c>
      <c r="AG2369" s="40">
        <f t="array" ref="AG2369">SUM(_xlfn.NORM.DIST($AD$3:$AD$1003,$F2369,$AA2369,FALSE)*WindSpeedStep)</f>
        <v>1.0000000000000038</v>
      </c>
      <c r="AH2369" s="40">
        <f t="array" ref="AH2369">SUM(_xlfn.NORM.DIST($AD$3:$AD$1003,$F2369,$AB2369,FALSE)*WindSpeedStep)</f>
        <v>0.9999999988937478</v>
      </c>
      <c r="AJ2369" s="47">
        <f t="shared" si="692"/>
        <v>6</v>
      </c>
      <c r="AK2369" s="83" t="b">
        <f>COUNTIF('Power Curve'!$D$2:$D$31,AJ2369)&gt;0</f>
        <v>1</v>
      </c>
      <c r="AL2369" s="83" t="b">
        <f t="shared" si="693"/>
        <v>0</v>
      </c>
      <c r="AM2369" s="83" t="b">
        <f t="shared" si="699"/>
        <v>1</v>
      </c>
      <c r="AN2369" s="47" t="str">
        <f t="shared" si="694"/>
        <v>Outer</v>
      </c>
      <c r="AO2369" s="48" t="str">
        <f t="shared" si="695"/>
        <v>0.2-0.3</v>
      </c>
      <c r="AP2369" s="49" t="str">
        <f t="shared" si="700"/>
        <v>5-6</v>
      </c>
      <c r="AQ2369" s="49" t="str">
        <f t="shared" si="701"/>
        <v>Mar</v>
      </c>
      <c r="AR2369" s="48" t="str">
        <f t="shared" si="702"/>
        <v>275-285</v>
      </c>
      <c r="AS2369" s="49" t="str">
        <f t="shared" si="696"/>
        <v>LWS-HTI</v>
      </c>
    </row>
    <row r="2370" spans="5:45" x14ac:dyDescent="0.3">
      <c r="E2370" s="15">
        <v>40989.243055555555</v>
      </c>
      <c r="F2370" s="21">
        <v>6.94</v>
      </c>
      <c r="G2370" s="21">
        <v>518.56998825073265</v>
      </c>
      <c r="H2370" s="42">
        <v>1.1951708423974448</v>
      </c>
      <c r="I2370" s="35">
        <v>271.8</v>
      </c>
      <c r="J2370" s="43">
        <v>7.0605187319884716E-2</v>
      </c>
      <c r="K2370" s="44">
        <v>0.25870249515832994</v>
      </c>
      <c r="L2370" s="26">
        <f t="shared" si="684"/>
        <v>6.8832060544653801</v>
      </c>
      <c r="M2370" s="26">
        <f t="shared" si="685"/>
        <v>0.42187166039212465</v>
      </c>
      <c r="N2370" s="96">
        <f t="shared" si="686"/>
        <v>7</v>
      </c>
      <c r="O2370" s="26">
        <f t="shared" si="687"/>
        <v>0.86589816430516975</v>
      </c>
      <c r="P2370" s="3">
        <f>IF(L2370&gt;'Power Curve'!$C$37,0,INDEX(Ci,$N2370,1)*POWER(1-O2370,3)+INDEX(Ci,$N2370,2)*3*O2370*POWER(1-O2370,2)+INDEX(Ci,$N2370,3)*3*POWER(O2370,2)*(1-O2370)+INDEX(Ci,$N2370,4)*POWER(O2370,3))</f>
        <v>566.47757199320995</v>
      </c>
      <c r="Q2370" s="3">
        <f>MAX(0,MIN(P2370-V2370+W2370,'Power Curve'!$C$39))</f>
        <v>554.03926964094205</v>
      </c>
      <c r="R2370" s="3">
        <f t="shared" si="688"/>
        <v>518.56998825073265</v>
      </c>
      <c r="S2370" s="3">
        <f t="shared" si="689"/>
        <v>35.469281390209403</v>
      </c>
      <c r="T2370" s="3">
        <f t="shared" si="690"/>
        <v>35.469281390209403</v>
      </c>
      <c r="V2370" s="37">
        <f t="array" ref="V2370">SUM(_xlfn.NORM.DIST($AD$3:$AD$1003,$L2370,$AA2370,FALSE)*WindSpeedStep*$AE$3:$AE$1003)/AG2370</f>
        <v>565.09703082205681</v>
      </c>
      <c r="W2370" s="37">
        <f t="array" ref="W2370">SUM(_xlfn.NORM.DIST($AD$3:$AD$1003,$L2370,$AB2370,FALSE)*WindSpeedStep*$AE$3:$AE$1003)/AH2370</f>
        <v>552.65872846978891</v>
      </c>
      <c r="Y2370" s="1">
        <f t="shared" si="691"/>
        <v>6</v>
      </c>
      <c r="Z2370" s="99">
        <f>IF(L2370&lt;'Power Curve'!$P$28,'Power Curve'!$Q$28,IF(L2370&gt;'Power Curve'!$P$29,'Power Curve'!$Q$29,INDEX(ReferenceTurbulence,Y2370)+(L2370-INDEX(ReferenceTurbulenceWindSpeed,Y2370))*(INDEX(ReferenceTurbulence,Y2370+1)-INDEX(ReferenceTurbulence,Y2370))/(INDEX(ReferenceTurbulenceWindSpeed,Y2370+1)-INDEX(ReferenceTurbulenceWindSpeed,Y2370))))</f>
        <v>0.11993154231601956</v>
      </c>
      <c r="AA2370" s="100">
        <f t="shared" si="697"/>
        <v>0.82551351819099672</v>
      </c>
      <c r="AB2370" s="29">
        <f t="shared" si="698"/>
        <v>0.48599005283689278</v>
      </c>
      <c r="AG2370" s="40">
        <f t="array" ref="AG2370">SUM(_xlfn.NORM.DIST($AD$3:$AD$1003,$F2370,$AA2370,FALSE)*WindSpeedStep)</f>
        <v>1.000000000000004</v>
      </c>
      <c r="AH2370" s="40">
        <f t="array" ref="AH2370">SUM(_xlfn.NORM.DIST($AD$3:$AD$1003,$F2370,$AB2370,FALSE)*WindSpeedStep)</f>
        <v>1.0000000000000033</v>
      </c>
      <c r="AJ2370" s="47">
        <f t="shared" si="692"/>
        <v>7</v>
      </c>
      <c r="AK2370" s="83" t="b">
        <f>COUNTIF('Power Curve'!$D$2:$D$31,AJ2370)&gt;0</f>
        <v>1</v>
      </c>
      <c r="AL2370" s="83" t="b">
        <f t="shared" si="693"/>
        <v>0</v>
      </c>
      <c r="AM2370" s="83" t="b">
        <f t="shared" si="699"/>
        <v>1</v>
      </c>
      <c r="AN2370" s="47" t="str">
        <f t="shared" si="694"/>
        <v>Outer</v>
      </c>
      <c r="AO2370" s="48" t="str">
        <f t="shared" si="695"/>
        <v>0.4-0.5</v>
      </c>
      <c r="AP2370" s="49" t="str">
        <f t="shared" si="700"/>
        <v>5-6</v>
      </c>
      <c r="AQ2370" s="49" t="str">
        <f t="shared" si="701"/>
        <v>Mar</v>
      </c>
      <c r="AR2370" s="48" t="str">
        <f t="shared" si="702"/>
        <v>265-275</v>
      </c>
      <c r="AS2370" s="49" t="str">
        <f t="shared" si="696"/>
        <v>LWS-LTI</v>
      </c>
    </row>
    <row r="2371" spans="5:45" x14ac:dyDescent="0.3">
      <c r="E2371" s="15">
        <v>40989.25</v>
      </c>
      <c r="F2371" s="21">
        <v>5.95</v>
      </c>
      <c r="G2371" s="21">
        <v>570.26002216339089</v>
      </c>
      <c r="H2371" s="42">
        <v>1.1951834058030137</v>
      </c>
      <c r="I2371" s="35">
        <v>265.89999999999998</v>
      </c>
      <c r="J2371" s="43">
        <v>0.30924369747899161</v>
      </c>
      <c r="K2371" s="44">
        <v>-4.5941281313162441E-2</v>
      </c>
      <c r="L2371" s="26">
        <f t="shared" ref="L2371:L2434" si="703">F2371*(H2371/Ref_Density)^(1/3)</f>
        <v>5.9013284621789195</v>
      </c>
      <c r="M2371" s="26">
        <f t="shared" ref="M2371:M2434" si="704">(L2371-CutInWindSpeed)/(RatedWindSpeed-CutInWindSpeed)</f>
        <v>0.27011931334356154</v>
      </c>
      <c r="N2371" s="96">
        <f t="shared" ref="N2371:N2434" si="705">COUNTIF(xa,"&lt;"&amp;L2371)</f>
        <v>6</v>
      </c>
      <c r="O2371" s="26">
        <f t="shared" ref="O2371:O2434" si="706">(L2371-INDEX(xa,$N2371))/(INDEX(xb,$N2371)-INDEX(xa,$N2371))</f>
        <v>0.87035334506130346</v>
      </c>
      <c r="P2371" s="3">
        <f>IF(L2371&gt;'Power Curve'!$C$37,0,INDEX(Ci,$N2371,1)*POWER(1-O2371,3)+INDEX(Ci,$N2371,2)*3*O2371*POWER(1-O2371,2)+INDEX(Ci,$N2371,3)*3*POWER(O2371,2)*(1-O2371)+INDEX(Ci,$N2371,4)*POWER(O2371,3))</f>
        <v>345.48698658427725</v>
      </c>
      <c r="Q2371" s="3">
        <f>MAX(0,MIN(P2371-V2371+W2371,'Power Curve'!$C$39))</f>
        <v>409.89989164470626</v>
      </c>
      <c r="R2371" s="3">
        <f t="shared" ref="R2371:R2434" si="707">IF(AM2371,G2371,"")</f>
        <v>570.26002216339089</v>
      </c>
      <c r="S2371" s="3">
        <f t="shared" ref="S2371:S2434" si="708">IF(AM2371,Q2371-R2371,"")</f>
        <v>-160.36013051868463</v>
      </c>
      <c r="T2371" s="3">
        <f t="shared" ref="T2371:T2434" si="709">IF(AM2371,ABS(S2371),"")</f>
        <v>160.36013051868463</v>
      </c>
      <c r="V2371" s="37">
        <f t="array" ref="V2371">SUM(_xlfn.NORM.DIST($AD$3:$AD$1003,$L2371,$AA2371,FALSE)*WindSpeedStep*$AE$3:$AE$1003)/AG2371</f>
        <v>350.88199497461477</v>
      </c>
      <c r="W2371" s="37">
        <f t="array" ref="W2371">SUM(_xlfn.NORM.DIST($AD$3:$AD$1003,$L2371,$AB2371,FALSE)*WindSpeedStep*$AE$3:$AE$1003)/AH2371</f>
        <v>415.29490003504378</v>
      </c>
      <c r="Y2371" s="1">
        <f t="shared" ref="Y2371:Y2434" si="710">COUNTIF(ReferenceTurbulenceWindSpeed,"&lt;"&amp;L2371)</f>
        <v>5</v>
      </c>
      <c r="Z2371" s="99">
        <f>IF(L2371&lt;'Power Curve'!$P$28,'Power Curve'!$Q$28,IF(L2371&gt;'Power Curve'!$P$29,'Power Curve'!$Q$29,INDEX(ReferenceTurbulence,Y2371)+(L2371-INDEX(ReferenceTurbulenceWindSpeed,Y2371))*(INDEX(ReferenceTurbulence,Y2371+1)-INDEX(ReferenceTurbulence,Y2371))/(INDEX(ReferenceTurbulenceWindSpeed,Y2371+1)-INDEX(ReferenceTurbulenceWindSpeed,Y2371))))</f>
        <v>0.12110870571346607</v>
      </c>
      <c r="AA2371" s="100">
        <f t="shared" si="697"/>
        <v>0.71470225204452809</v>
      </c>
      <c r="AB2371" s="29">
        <f t="shared" si="698"/>
        <v>1.8249486336822205</v>
      </c>
      <c r="AG2371" s="40">
        <f t="array" ref="AG2371">SUM(_xlfn.NORM.DIST($AD$3:$AD$1003,$F2371,$AA2371,FALSE)*WindSpeedStep)</f>
        <v>1.0000000000000036</v>
      </c>
      <c r="AH2371" s="40">
        <f t="array" ref="AH2371">SUM(_xlfn.NORM.DIST($AD$3:$AD$1003,$F2371,$AB2371,FALSE)*WindSpeedStep)</f>
        <v>0.99949580448573239</v>
      </c>
      <c r="AJ2371" s="47">
        <f t="shared" ref="AJ2371:AJ2434" si="711">MROUND(L2371-Centre_First_Bin,Bin_Width)+Centre_First_Bin</f>
        <v>6</v>
      </c>
      <c r="AK2371" s="83" t="b">
        <f>COUNTIF('Power Curve'!$D$2:$D$31,AJ2371)&gt;0</f>
        <v>1</v>
      </c>
      <c r="AL2371" s="83" t="b">
        <f t="shared" ref="AL2371:AL2434" si="712">(G2371&lt;0)</f>
        <v>0</v>
      </c>
      <c r="AM2371" s="83" t="b">
        <f t="shared" si="699"/>
        <v>1</v>
      </c>
      <c r="AN2371" s="47" t="str">
        <f t="shared" ref="AN2371:AN2434" si="713">IF(AM2371,IF(AND(J2371&gt;=LowerTurbLimit,J2371&lt;=UpperTurbLimit,K2371&gt;=LowerShearLimit,K2371&lt;=UpperShearLimit),"Inner","Outer"),"")</f>
        <v>Outer</v>
      </c>
      <c r="AO2371" s="48" t="str">
        <f t="shared" ref="AO2371:AO2434" si="714">IF(M2371&lt;0,"&lt;0",TEXT(MROUND(M2371+0.05,0.1)-0.1,"0.0")&amp;"-"&amp;TEXT(MROUND(M2371+0.05,0.1),"0.0"))</f>
        <v>0.2-0.3</v>
      </c>
      <c r="AP2371" s="49" t="str">
        <f t="shared" si="700"/>
        <v>6-7</v>
      </c>
      <c r="AQ2371" s="49" t="str">
        <f t="shared" si="701"/>
        <v>Mar</v>
      </c>
      <c r="AR2371" s="48" t="str">
        <f t="shared" si="702"/>
        <v>265-275</v>
      </c>
      <c r="AS2371" s="49" t="str">
        <f t="shared" ref="AS2371:AS2434" si="715">IF(AM2371,IF(M2371&lt;0.5,IF(J2371&lt;=LowerTurbLimit,"LWS-LTI",IF(J2371&gt;=UpperTurbLimit,"LWS-HTI","Inner-TI")),IF(J2371&lt;=LowerTurbLimit,"HWS-LTI",IF(J2371&gt;=UpperTurbLimit,"HWS-HTI","Inner-TI"))),"")</f>
        <v>LWS-HTI</v>
      </c>
    </row>
    <row r="2372" spans="5:45" x14ac:dyDescent="0.3">
      <c r="E2372" s="15">
        <v>40990.243055555555</v>
      </c>
      <c r="F2372" s="21">
        <v>12.74</v>
      </c>
      <c r="G2372" s="21">
        <v>1963.7700500488311</v>
      </c>
      <c r="H2372" s="42">
        <v>1.1779830420923687</v>
      </c>
      <c r="I2372" s="35">
        <v>266.2</v>
      </c>
      <c r="J2372" s="43">
        <v>0.10832025117739402</v>
      </c>
      <c r="K2372" s="44">
        <v>0.19329687808244714</v>
      </c>
      <c r="L2372" s="26">
        <f t="shared" si="703"/>
        <v>12.57487696720597</v>
      </c>
      <c r="M2372" s="26">
        <f t="shared" si="704"/>
        <v>1.3015377475110907</v>
      </c>
      <c r="N2372" s="96">
        <f t="shared" si="705"/>
        <v>13</v>
      </c>
      <c r="O2372" s="26">
        <f t="shared" si="706"/>
        <v>0.57276044149100347</v>
      </c>
      <c r="P2372" s="3">
        <f>IF(L2372&gt;'Power Curve'!$C$37,0,INDEX(Ci,$N2372,1)*POWER(1-O2372,3)+INDEX(Ci,$N2372,2)*3*O2372*POWER(1-O2372,2)+INDEX(Ci,$N2372,3)*3*POWER(O2372,2)*(1-O2372)+INDEX(Ci,$N2372,4)*POWER(O2372,3))</f>
        <v>1941.1367158184491</v>
      </c>
      <c r="Q2372" s="3">
        <f>MAX(0,MIN(P2372-V2372+W2372,'Power Curve'!$C$39))</f>
        <v>1953.6730765483871</v>
      </c>
      <c r="R2372" s="3">
        <f t="shared" si="707"/>
        <v>1963.7700500488311</v>
      </c>
      <c r="S2372" s="3">
        <f t="shared" si="708"/>
        <v>-10.096973500443937</v>
      </c>
      <c r="T2372" s="3">
        <f t="shared" si="709"/>
        <v>10.096973500443937</v>
      </c>
      <c r="V2372" s="37">
        <f t="array" ref="V2372">SUM(_xlfn.NORM.DIST($AD$3:$AD$1003,$L2372,$AA2372,FALSE)*WindSpeedStep*$AE$3:$AE$1003)/AG2372</f>
        <v>1927.991450250928</v>
      </c>
      <c r="W2372" s="37">
        <f t="array" ref="W2372">SUM(_xlfn.NORM.DIST($AD$3:$AD$1003,$L2372,$AB2372,FALSE)*WindSpeedStep*$AE$3:$AE$1003)/AH2372</f>
        <v>1940.527810980866</v>
      </c>
      <c r="Y2372" s="1">
        <f t="shared" si="710"/>
        <v>12</v>
      </c>
      <c r="Z2372" s="99">
        <f>IF(L2372&lt;'Power Curve'!$P$28,'Power Curve'!$Q$28,IF(L2372&gt;'Power Curve'!$P$29,'Power Curve'!$Q$29,INDEX(ReferenceTurbulence,Y2372)+(L2372-INDEX(ReferenceTurbulenceWindSpeed,Y2372))*(INDEX(ReferenceTurbulence,Y2372+1)-INDEX(ReferenceTurbulence,Y2372))/(INDEX(ReferenceTurbulenceWindSpeed,Y2372+1)-INDEX(ReferenceTurbulenceWindSpeed,Y2372))))</f>
        <v>0.1202508358665757</v>
      </c>
      <c r="AA2372" s="100">
        <f t="shared" ref="AA2372:AA2435" si="716">Z2372*L2372</f>
        <v>1.5121394662258683</v>
      </c>
      <c r="AB2372" s="29">
        <f t="shared" ref="AB2372:AB2435" si="717">L2372*J2372</f>
        <v>1.3621138316125774</v>
      </c>
      <c r="AG2372" s="40">
        <f t="array" ref="AG2372">SUM(_xlfn.NORM.DIST($AD$3:$AD$1003,$F2372,$AA2372,FALSE)*WindSpeedStep)</f>
        <v>1.0000000000000027</v>
      </c>
      <c r="AH2372" s="40">
        <f t="array" ref="AH2372">SUM(_xlfn.NORM.DIST($AD$3:$AD$1003,$F2372,$AB2372,FALSE)*WindSpeedStep)</f>
        <v>1.0000000000000031</v>
      </c>
      <c r="AJ2372" s="47">
        <f t="shared" si="711"/>
        <v>13</v>
      </c>
      <c r="AK2372" s="83" t="b">
        <f>COUNTIF('Power Curve'!$D$2:$D$31,AJ2372)&gt;0</f>
        <v>1</v>
      </c>
      <c r="AL2372" s="83" t="b">
        <f t="shared" si="712"/>
        <v>0</v>
      </c>
      <c r="AM2372" s="83" t="b">
        <f t="shared" ref="AM2372:AM2435" si="718">AND(AK2372,NOT(AL2372))</f>
        <v>1</v>
      </c>
      <c r="AN2372" s="47" t="str">
        <f t="shared" si="713"/>
        <v>Inner</v>
      </c>
      <c r="AO2372" s="48" t="str">
        <f t="shared" si="714"/>
        <v>1.3-1.4</v>
      </c>
      <c r="AP2372" s="49" t="str">
        <f t="shared" ref="AP2372:AP2435" si="719">IF(AM2372,HOUR(E2372)&amp;"-"&amp;HOUR(E2372)+1,"")</f>
        <v>5-6</v>
      </c>
      <c r="AQ2372" s="49" t="str">
        <f t="shared" ref="AQ2372:AQ2435" si="720">IF(AM2372,TEXT(E2372,"mmm"),"")</f>
        <v>Mar</v>
      </c>
      <c r="AR2372" s="48" t="str">
        <f t="shared" ref="AR2372:AR2435" si="721">IF(AM2372,IF(OR(I2372&lt;5,I2372&gt;=355),"355-5",MROUND(I2372,10)-5&amp;"-"&amp;MROUND(I2372,10)+5),"")</f>
        <v>265-275</v>
      </c>
      <c r="AS2372" s="49" t="str">
        <f t="shared" si="715"/>
        <v>Inner-TI</v>
      </c>
    </row>
    <row r="2373" spans="5:45" x14ac:dyDescent="0.3">
      <c r="E2373" s="15">
        <v>40990.25</v>
      </c>
      <c r="F2373" s="21">
        <v>13.1</v>
      </c>
      <c r="G2373" s="21">
        <v>1985.4099426269511</v>
      </c>
      <c r="H2373" s="42">
        <v>1.1778557238000327</v>
      </c>
      <c r="I2373" s="35">
        <v>265.89999999999998</v>
      </c>
      <c r="J2373" s="43">
        <v>0.10916030534351145</v>
      </c>
      <c r="K2373" s="44">
        <v>0.23092905363500224</v>
      </c>
      <c r="L2373" s="26">
        <f t="shared" si="703"/>
        <v>12.92974515415197</v>
      </c>
      <c r="M2373" s="26">
        <f t="shared" si="704"/>
        <v>1.3563837697494845</v>
      </c>
      <c r="N2373" s="96">
        <f t="shared" si="705"/>
        <v>13</v>
      </c>
      <c r="O2373" s="26">
        <f t="shared" si="706"/>
        <v>0.93809179839606205</v>
      </c>
      <c r="P2373" s="3">
        <f>IF(L2373&gt;'Power Curve'!$C$37,0,INDEX(Ci,$N2373,1)*POWER(1-O2373,3)+INDEX(Ci,$N2373,2)*3*O2373*POWER(1-O2373,2)+INDEX(Ci,$N2373,3)*3*POWER(O2373,2)*(1-O2373)+INDEX(Ci,$N2373,4)*POWER(O2373,3))</f>
        <v>1951.5029021263811</v>
      </c>
      <c r="Q2373" s="3">
        <f>MAX(0,MIN(P2373-V2373+W2373,'Power Curve'!$C$39))</f>
        <v>1962.2128436144258</v>
      </c>
      <c r="R2373" s="3">
        <f t="shared" si="707"/>
        <v>1985.4099426269511</v>
      </c>
      <c r="S2373" s="3">
        <f t="shared" si="708"/>
        <v>-23.197099012525314</v>
      </c>
      <c r="T2373" s="3">
        <f t="shared" si="709"/>
        <v>23.197099012525314</v>
      </c>
      <c r="V2373" s="37">
        <f t="array" ref="V2373">SUM(_xlfn.NORM.DIST($AD$3:$AD$1003,$L2373,$AA2373,FALSE)*WindSpeedStep*$AE$3:$AE$1003)/AG2373</f>
        <v>1942.2457751527411</v>
      </c>
      <c r="W2373" s="37">
        <f t="array" ref="W2373">SUM(_xlfn.NORM.DIST($AD$3:$AD$1003,$L2373,$AB2373,FALSE)*WindSpeedStep*$AE$3:$AE$1003)/AH2373</f>
        <v>1952.9557166407858</v>
      </c>
      <c r="Y2373" s="1">
        <f t="shared" si="710"/>
        <v>12</v>
      </c>
      <c r="Z2373" s="99">
        <f>IF(L2373&lt;'Power Curve'!$P$28,'Power Curve'!$Q$28,IF(L2373&gt;'Power Curve'!$P$29,'Power Curve'!$Q$29,INDEX(ReferenceTurbulence,Y2373)+(L2373-INDEX(ReferenceTurbulenceWindSpeed,Y2373))*(INDEX(ReferenceTurbulence,Y2373+1)-INDEX(ReferenceTurbulence,Y2373))/(INDEX(ReferenceTurbulenceWindSpeed,Y2373+1)-INDEX(ReferenceTurbulenceWindSpeed,Y2373))))</f>
        <v>0.12155595135307602</v>
      </c>
      <c r="AA2373" s="100">
        <f t="shared" si="716"/>
        <v>1.5716874729657673</v>
      </c>
      <c r="AB2373" s="29">
        <f t="shared" si="717"/>
        <v>1.4114149290410165</v>
      </c>
      <c r="AG2373" s="40">
        <f t="array" ref="AG2373">SUM(_xlfn.NORM.DIST($AD$3:$AD$1003,$F2373,$AA2373,FALSE)*WindSpeedStep)</f>
        <v>1.0000000000000033</v>
      </c>
      <c r="AH2373" s="40">
        <f t="array" ref="AH2373">SUM(_xlfn.NORM.DIST($AD$3:$AD$1003,$F2373,$AB2373,FALSE)*WindSpeedStep)</f>
        <v>1.000000000000004</v>
      </c>
      <c r="AJ2373" s="47">
        <f t="shared" si="711"/>
        <v>13</v>
      </c>
      <c r="AK2373" s="83" t="b">
        <f>COUNTIF('Power Curve'!$D$2:$D$31,AJ2373)&gt;0</f>
        <v>1</v>
      </c>
      <c r="AL2373" s="83" t="b">
        <f t="shared" si="712"/>
        <v>0</v>
      </c>
      <c r="AM2373" s="83" t="b">
        <f t="shared" si="718"/>
        <v>1</v>
      </c>
      <c r="AN2373" s="47" t="str">
        <f t="shared" si="713"/>
        <v>Inner</v>
      </c>
      <c r="AO2373" s="48" t="str">
        <f t="shared" si="714"/>
        <v>1.3-1.4</v>
      </c>
      <c r="AP2373" s="49" t="str">
        <f t="shared" si="719"/>
        <v>6-7</v>
      </c>
      <c r="AQ2373" s="49" t="str">
        <f t="shared" si="720"/>
        <v>Mar</v>
      </c>
      <c r="AR2373" s="48" t="str">
        <f t="shared" si="721"/>
        <v>265-275</v>
      </c>
      <c r="AS2373" s="49" t="str">
        <f t="shared" si="715"/>
        <v>Inner-TI</v>
      </c>
    </row>
    <row r="2374" spans="5:45" x14ac:dyDescent="0.3">
      <c r="E2374" s="15">
        <v>40990.256944444445</v>
      </c>
      <c r="F2374" s="21">
        <v>13.94</v>
      </c>
      <c r="G2374" s="21">
        <v>1980.15002441406</v>
      </c>
      <c r="H2374" s="42">
        <v>1.1770331051753919</v>
      </c>
      <c r="I2374" s="35">
        <v>266.8</v>
      </c>
      <c r="J2374" s="43">
        <v>8.464849354375896E-2</v>
      </c>
      <c r="K2374" s="44">
        <v>0.20727849885128893</v>
      </c>
      <c r="L2374" s="26">
        <f t="shared" si="703"/>
        <v>13.755624232090808</v>
      </c>
      <c r="M2374" s="26">
        <f t="shared" si="704"/>
        <v>1.4840260435319756</v>
      </c>
      <c r="N2374" s="96">
        <f t="shared" si="705"/>
        <v>14</v>
      </c>
      <c r="O2374" s="26">
        <f t="shared" si="706"/>
        <v>0.79453291406400695</v>
      </c>
      <c r="P2374" s="3">
        <f>IF(L2374&gt;'Power Curve'!$C$37,0,INDEX(Ci,$N2374,1)*POWER(1-O2374,3)+INDEX(Ci,$N2374,2)*3*O2374*POWER(1-O2374,2)+INDEX(Ci,$N2374,3)*3*POWER(O2374,2)*(1-O2374)+INDEX(Ci,$N2374,4)*POWER(O2374,3))</f>
        <v>1972.5216895722435</v>
      </c>
      <c r="Q2374" s="3">
        <f>MAX(0,MIN(P2374-V2374+W2374,'Power Curve'!$C$39))</f>
        <v>1985.2112495975316</v>
      </c>
      <c r="R2374" s="3">
        <f t="shared" si="707"/>
        <v>1980.15002441406</v>
      </c>
      <c r="S2374" s="3">
        <f t="shared" si="708"/>
        <v>5.0612251834716062</v>
      </c>
      <c r="T2374" s="3">
        <f t="shared" si="709"/>
        <v>5.0612251834716062</v>
      </c>
      <c r="V2374" s="37">
        <f t="array" ref="V2374">SUM(_xlfn.NORM.DIST($AD$3:$AD$1003,$L2374,$AA2374,FALSE)*WindSpeedStep*$AE$3:$AE$1003)/AG2374</f>
        <v>1964.3972997624064</v>
      </c>
      <c r="W2374" s="37">
        <f t="array" ref="W2374">SUM(_xlfn.NORM.DIST($AD$3:$AD$1003,$L2374,$AB2374,FALSE)*WindSpeedStep*$AE$3:$AE$1003)/AH2374</f>
        <v>1977.0868597876945</v>
      </c>
      <c r="Y2374" s="1">
        <f t="shared" si="710"/>
        <v>13</v>
      </c>
      <c r="Z2374" s="99">
        <f>IF(L2374&lt;'Power Curve'!$P$28,'Power Curve'!$Q$28,IF(L2374&gt;'Power Curve'!$P$29,'Power Curve'!$Q$29,INDEX(ReferenceTurbulence,Y2374)+(L2374-INDEX(ReferenceTurbulenceWindSpeed,Y2374))*(INDEX(ReferenceTurbulence,Y2374+1)-INDEX(ReferenceTurbulence,Y2374))/(INDEX(ReferenceTurbulenceWindSpeed,Y2374+1)-INDEX(ReferenceTurbulenceWindSpeed,Y2374))))</f>
        <v>0.12091749672246017</v>
      </c>
      <c r="AA2374" s="100">
        <f t="shared" si="716"/>
        <v>1.663295647999234</v>
      </c>
      <c r="AB2374" s="29">
        <f t="shared" si="717"/>
        <v>1.164392869000513</v>
      </c>
      <c r="AG2374" s="40">
        <f t="array" ref="AG2374">SUM(_xlfn.NORM.DIST($AD$3:$AD$1003,$F2374,$AA2374,FALSE)*WindSpeedStep)</f>
        <v>1.0000000000000022</v>
      </c>
      <c r="AH2374" s="40">
        <f t="array" ref="AH2374">SUM(_xlfn.NORM.DIST($AD$3:$AD$1003,$F2374,$AB2374,FALSE)*WindSpeedStep)</f>
        <v>1.0000000000000029</v>
      </c>
      <c r="AJ2374" s="47">
        <f t="shared" si="711"/>
        <v>14</v>
      </c>
      <c r="AK2374" s="83" t="b">
        <f>COUNTIF('Power Curve'!$D$2:$D$31,AJ2374)&gt;0</f>
        <v>1</v>
      </c>
      <c r="AL2374" s="83" t="b">
        <f t="shared" si="712"/>
        <v>0</v>
      </c>
      <c r="AM2374" s="83" t="b">
        <f t="shared" si="718"/>
        <v>1</v>
      </c>
      <c r="AN2374" s="47" t="str">
        <f t="shared" si="713"/>
        <v>Outer</v>
      </c>
      <c r="AO2374" s="48" t="str">
        <f t="shared" si="714"/>
        <v>1.4-1.5</v>
      </c>
      <c r="AP2374" s="49" t="str">
        <f t="shared" si="719"/>
        <v>6-7</v>
      </c>
      <c r="AQ2374" s="49" t="str">
        <f t="shared" si="720"/>
        <v>Mar</v>
      </c>
      <c r="AR2374" s="48" t="str">
        <f t="shared" si="721"/>
        <v>265-275</v>
      </c>
      <c r="AS2374" s="49" t="str">
        <f t="shared" si="715"/>
        <v>HWS-LTI</v>
      </c>
    </row>
    <row r="2375" spans="5:45" x14ac:dyDescent="0.3">
      <c r="E2375" s="15">
        <v>40990.263888888891</v>
      </c>
      <c r="F2375" s="21">
        <v>14.06</v>
      </c>
      <c r="G2375" s="21">
        <v>1969.4500427246139</v>
      </c>
      <c r="H2375" s="42">
        <v>1.1768212095905728</v>
      </c>
      <c r="I2375" s="35">
        <v>267.2</v>
      </c>
      <c r="J2375" s="43">
        <v>0.10526315789473684</v>
      </c>
      <c r="K2375" s="44">
        <v>0.17433071760565583</v>
      </c>
      <c r="L2375" s="26">
        <f t="shared" si="703"/>
        <v>13.87320445763395</v>
      </c>
      <c r="M2375" s="26">
        <f t="shared" si="704"/>
        <v>1.5021984464188987</v>
      </c>
      <c r="N2375" s="96">
        <f t="shared" si="705"/>
        <v>14</v>
      </c>
      <c r="O2375" s="26">
        <f t="shared" si="706"/>
        <v>0.91653369560906661</v>
      </c>
      <c r="P2375" s="3">
        <f>IF(L2375&gt;'Power Curve'!$C$37,0,INDEX(Ci,$N2375,1)*POWER(1-O2375,3)+INDEX(Ci,$N2375,2)*3*O2375*POWER(1-O2375,2)+INDEX(Ci,$N2375,3)*3*POWER(O2375,2)*(1-O2375)+INDEX(Ci,$N2375,4)*POWER(O2375,3))</f>
        <v>1974.1250151414267</v>
      </c>
      <c r="Q2375" s="3">
        <f>MAX(0,MIN(P2375-V2375+W2375,'Power Curve'!$C$39))</f>
        <v>1980.7015971692731</v>
      </c>
      <c r="R2375" s="3">
        <f t="shared" si="707"/>
        <v>1969.4500427246139</v>
      </c>
      <c r="S2375" s="3">
        <f t="shared" si="708"/>
        <v>11.251554444659178</v>
      </c>
      <c r="T2375" s="3">
        <f t="shared" si="709"/>
        <v>11.251554444659178</v>
      </c>
      <c r="V2375" s="37">
        <f t="array" ref="V2375">SUM(_xlfn.NORM.DIST($AD$3:$AD$1003,$L2375,$AA2375,FALSE)*WindSpeedStep*$AE$3:$AE$1003)/AG2375</f>
        <v>1966.4003685291148</v>
      </c>
      <c r="W2375" s="37">
        <f t="array" ref="W2375">SUM(_xlfn.NORM.DIST($AD$3:$AD$1003,$L2375,$AB2375,FALSE)*WindSpeedStep*$AE$3:$AE$1003)/AH2375</f>
        <v>1972.9769505569611</v>
      </c>
      <c r="Y2375" s="1">
        <f t="shared" si="710"/>
        <v>13</v>
      </c>
      <c r="Z2375" s="99">
        <f>IF(L2375&lt;'Power Curve'!$P$28,'Power Curve'!$Q$28,IF(L2375&gt;'Power Curve'!$P$29,'Power Curve'!$Q$29,INDEX(ReferenceTurbulence,Y2375)+(L2375-INDEX(ReferenceTurbulenceWindSpeed,Y2375))*(INDEX(ReferenceTurbulence,Y2375+1)-INDEX(ReferenceTurbulence,Y2375))/(INDEX(ReferenceTurbulenceWindSpeed,Y2375+1)-INDEX(ReferenceTurbulenceWindSpeed,Y2375))))</f>
        <v>0.12078550234114478</v>
      </c>
      <c r="AA2375" s="100">
        <f t="shared" si="716"/>
        <v>1.6756819694967258</v>
      </c>
      <c r="AB2375" s="29">
        <f t="shared" si="717"/>
        <v>1.4603373113298894</v>
      </c>
      <c r="AG2375" s="40">
        <f t="array" ref="AG2375">SUM(_xlfn.NORM.DIST($AD$3:$AD$1003,$F2375,$AA2375,FALSE)*WindSpeedStep)</f>
        <v>1.0000000000000018</v>
      </c>
      <c r="AH2375" s="40">
        <f t="array" ref="AH2375">SUM(_xlfn.NORM.DIST($AD$3:$AD$1003,$F2375,$AB2375,FALSE)*WindSpeedStep)</f>
        <v>1.0000000000000029</v>
      </c>
      <c r="AJ2375" s="47">
        <f t="shared" si="711"/>
        <v>14</v>
      </c>
      <c r="AK2375" s="83" t="b">
        <f>COUNTIF('Power Curve'!$D$2:$D$31,AJ2375)&gt;0</f>
        <v>1</v>
      </c>
      <c r="AL2375" s="83" t="b">
        <f t="shared" si="712"/>
        <v>0</v>
      </c>
      <c r="AM2375" s="83" t="b">
        <f t="shared" si="718"/>
        <v>1</v>
      </c>
      <c r="AN2375" s="47" t="str">
        <f t="shared" si="713"/>
        <v>Inner</v>
      </c>
      <c r="AO2375" s="48" t="str">
        <f t="shared" si="714"/>
        <v>1.5-1.6</v>
      </c>
      <c r="AP2375" s="49" t="str">
        <f t="shared" si="719"/>
        <v>6-7</v>
      </c>
      <c r="AQ2375" s="49" t="str">
        <f t="shared" si="720"/>
        <v>Mar</v>
      </c>
      <c r="AR2375" s="48" t="str">
        <f t="shared" si="721"/>
        <v>265-275</v>
      </c>
      <c r="AS2375" s="49" t="str">
        <f t="shared" si="715"/>
        <v>Inner-TI</v>
      </c>
    </row>
    <row r="2376" spans="5:45" x14ac:dyDescent="0.3">
      <c r="E2376" s="15">
        <v>40990.270833333336</v>
      </c>
      <c r="F2376" s="21">
        <v>14.41</v>
      </c>
      <c r="G2376" s="21">
        <v>1956.320053100588</v>
      </c>
      <c r="H2376" s="42">
        <v>1.1766941104723918</v>
      </c>
      <c r="I2376" s="35">
        <v>269.10000000000002</v>
      </c>
      <c r="J2376" s="43">
        <v>0.12283136710617627</v>
      </c>
      <c r="K2376" s="44">
        <v>0.13331334453967855</v>
      </c>
      <c r="L2376" s="26">
        <f t="shared" si="703"/>
        <v>14.218042601307841</v>
      </c>
      <c r="M2376" s="26">
        <f t="shared" si="704"/>
        <v>1.5554942931369438</v>
      </c>
      <c r="N2376" s="96">
        <f t="shared" si="705"/>
        <v>15</v>
      </c>
      <c r="O2376" s="26">
        <f t="shared" si="706"/>
        <v>0.25258814069788627</v>
      </c>
      <c r="P2376" s="3">
        <f>IF(L2376&gt;'Power Curve'!$C$37,0,INDEX(Ci,$N2376,1)*POWER(1-O2376,3)+INDEX(Ci,$N2376,2)*3*O2376*POWER(1-O2376,2)+INDEX(Ci,$N2376,3)*3*POWER(O2376,2)*(1-O2376)+INDEX(Ci,$N2376,4)*POWER(O2376,3))</f>
        <v>1976.3489581154658</v>
      </c>
      <c r="Q2376" s="3">
        <f>MAX(0,MIN(P2376-V2376+W2376,'Power Curve'!$C$39))</f>
        <v>1975.7314864960526</v>
      </c>
      <c r="R2376" s="3">
        <f t="shared" si="707"/>
        <v>1956.320053100588</v>
      </c>
      <c r="S2376" s="3">
        <f t="shared" si="708"/>
        <v>19.411433395464655</v>
      </c>
      <c r="T2376" s="3">
        <f t="shared" si="709"/>
        <v>19.411433395464655</v>
      </c>
      <c r="V2376" s="37">
        <f t="array" ref="V2376">SUM(_xlfn.NORM.DIST($AD$3:$AD$1003,$L2376,$AA2376,FALSE)*WindSpeedStep*$AE$3:$AE$1003)/AG2376</f>
        <v>1970.7593272860715</v>
      </c>
      <c r="W2376" s="37">
        <f t="array" ref="W2376">SUM(_xlfn.NORM.DIST($AD$3:$AD$1003,$L2376,$AB2376,FALSE)*WindSpeedStep*$AE$3:$AE$1003)/AH2376</f>
        <v>1970.1418556666583</v>
      </c>
      <c r="Y2376" s="1">
        <f t="shared" si="710"/>
        <v>14</v>
      </c>
      <c r="Z2376" s="99">
        <f>IF(L2376&lt;'Power Curve'!$P$28,'Power Curve'!$Q$28,IF(L2376&gt;'Power Curve'!$P$29,'Power Curve'!$Q$29,INDEX(ReferenceTurbulence,Y2376)+(L2376-INDEX(ReferenceTurbulenceWindSpeed,Y2376))*(INDEX(ReferenceTurbulence,Y2376+1)-INDEX(ReferenceTurbulence,Y2376))/(INDEX(ReferenceTurbulenceWindSpeed,Y2376+1)-INDEX(ReferenceTurbulenceWindSpeed,Y2376))))</f>
        <v>0.1213471256828256</v>
      </c>
      <c r="AA2376" s="100">
        <f t="shared" si="716"/>
        <v>1.7253186025046714</v>
      </c>
      <c r="AB2376" s="29">
        <f t="shared" si="717"/>
        <v>1.746421610292497</v>
      </c>
      <c r="AG2376" s="40">
        <f t="array" ref="AG2376">SUM(_xlfn.NORM.DIST($AD$3:$AD$1003,$F2376,$AA2376,FALSE)*WindSpeedStep)</f>
        <v>1.0000000000000002</v>
      </c>
      <c r="AH2376" s="40">
        <f t="array" ref="AH2376">SUM(_xlfn.NORM.DIST($AD$3:$AD$1003,$F2376,$AB2376,FALSE)*WindSpeedStep)</f>
        <v>1.0000000000000004</v>
      </c>
      <c r="AJ2376" s="47">
        <f t="shared" si="711"/>
        <v>14</v>
      </c>
      <c r="AK2376" s="83" t="b">
        <f>COUNTIF('Power Curve'!$D$2:$D$31,AJ2376)&gt;0</f>
        <v>1</v>
      </c>
      <c r="AL2376" s="83" t="b">
        <f t="shared" si="712"/>
        <v>0</v>
      </c>
      <c r="AM2376" s="83" t="b">
        <f t="shared" si="718"/>
        <v>1</v>
      </c>
      <c r="AN2376" s="47" t="str">
        <f t="shared" si="713"/>
        <v>Inner</v>
      </c>
      <c r="AO2376" s="48" t="str">
        <f t="shared" si="714"/>
        <v>1.5-1.6</v>
      </c>
      <c r="AP2376" s="49" t="str">
        <f t="shared" si="719"/>
        <v>6-7</v>
      </c>
      <c r="AQ2376" s="49" t="str">
        <f t="shared" si="720"/>
        <v>Mar</v>
      </c>
      <c r="AR2376" s="48" t="str">
        <f t="shared" si="721"/>
        <v>265-275</v>
      </c>
      <c r="AS2376" s="49" t="str">
        <f t="shared" si="715"/>
        <v>Inner-TI</v>
      </c>
    </row>
    <row r="2377" spans="5:45" x14ac:dyDescent="0.3">
      <c r="E2377" s="15">
        <v>40990.277777777781</v>
      </c>
      <c r="F2377" s="21">
        <v>13.79</v>
      </c>
      <c r="G2377" s="21">
        <v>1962.3900299072241</v>
      </c>
      <c r="H2377" s="42">
        <v>1.1764399925609317</v>
      </c>
      <c r="I2377" s="35">
        <v>267.39999999999998</v>
      </c>
      <c r="J2377" s="43">
        <v>0.11965192168237854</v>
      </c>
      <c r="K2377" s="44">
        <v>0.16360538654940801</v>
      </c>
      <c r="L2377" s="26">
        <f t="shared" si="703"/>
        <v>13.605322159102146</v>
      </c>
      <c r="M2377" s="26">
        <f t="shared" si="704"/>
        <v>1.460796373640864</v>
      </c>
      <c r="N2377" s="96">
        <f t="shared" si="705"/>
        <v>14</v>
      </c>
      <c r="O2377" s="26">
        <f t="shared" si="706"/>
        <v>0.63858007175778686</v>
      </c>
      <c r="P2377" s="3">
        <f>IF(L2377&gt;'Power Curve'!$C$37,0,INDEX(Ci,$N2377,1)*POWER(1-O2377,3)+INDEX(Ci,$N2377,2)*3*O2377*POWER(1-O2377,2)+INDEX(Ci,$N2377,3)*3*POWER(O2377,2)*(1-O2377)+INDEX(Ci,$N2377,4)*POWER(O2377,3))</f>
        <v>1969.6731236957849</v>
      </c>
      <c r="Q2377" s="3">
        <f>MAX(0,MIN(P2377-V2377+W2377,'Power Curve'!$C$39))</f>
        <v>1970.5456202147861</v>
      </c>
      <c r="R2377" s="3">
        <f t="shared" si="707"/>
        <v>1962.3900299072241</v>
      </c>
      <c r="S2377" s="3">
        <f t="shared" si="708"/>
        <v>8.155590307562079</v>
      </c>
      <c r="T2377" s="3">
        <f t="shared" si="709"/>
        <v>8.155590307562079</v>
      </c>
      <c r="V2377" s="37">
        <f t="array" ref="V2377">SUM(_xlfn.NORM.DIST($AD$3:$AD$1003,$L2377,$AA2377,FALSE)*WindSpeedStep*$AE$3:$AE$1003)/AG2377</f>
        <v>1961.4909890401857</v>
      </c>
      <c r="W2377" s="37">
        <f t="array" ref="W2377">SUM(_xlfn.NORM.DIST($AD$3:$AD$1003,$L2377,$AB2377,FALSE)*WindSpeedStep*$AE$3:$AE$1003)/AH2377</f>
        <v>1962.363485559187</v>
      </c>
      <c r="Y2377" s="1">
        <f t="shared" si="710"/>
        <v>13</v>
      </c>
      <c r="Z2377" s="99">
        <f>IF(L2377&lt;'Power Curve'!$P$28,'Power Curve'!$Q$28,IF(L2377&gt;'Power Curve'!$P$29,'Power Curve'!$Q$29,INDEX(ReferenceTurbulence,Y2377)+(L2377-INDEX(ReferenceTurbulenceWindSpeed,Y2377))*(INDEX(ReferenceTurbulence,Y2377+1)-INDEX(ReferenceTurbulence,Y2377))/(INDEX(ReferenceTurbulenceWindSpeed,Y2377+1)-INDEX(ReferenceTurbulenceWindSpeed,Y2377))))</f>
        <v>0.1210862243213648</v>
      </c>
      <c r="AA2377" s="100">
        <f t="shared" si="716"/>
        <v>1.6474170909214778</v>
      </c>
      <c r="AB2377" s="29">
        <f t="shared" si="717"/>
        <v>1.6279029414444193</v>
      </c>
      <c r="AG2377" s="40">
        <f t="array" ref="AG2377">SUM(_xlfn.NORM.DIST($AD$3:$AD$1003,$F2377,$AA2377,FALSE)*WindSpeedStep)</f>
        <v>1.000000000000002</v>
      </c>
      <c r="AH2377" s="40">
        <f t="array" ref="AH2377">SUM(_xlfn.NORM.DIST($AD$3:$AD$1003,$F2377,$AB2377,FALSE)*WindSpeedStep)</f>
        <v>1.0000000000000013</v>
      </c>
      <c r="AJ2377" s="47">
        <f t="shared" si="711"/>
        <v>14</v>
      </c>
      <c r="AK2377" s="83" t="b">
        <f>COUNTIF('Power Curve'!$D$2:$D$31,AJ2377)&gt;0</f>
        <v>1</v>
      </c>
      <c r="AL2377" s="83" t="b">
        <f t="shared" si="712"/>
        <v>0</v>
      </c>
      <c r="AM2377" s="83" t="b">
        <f t="shared" si="718"/>
        <v>1</v>
      </c>
      <c r="AN2377" s="47" t="str">
        <f t="shared" si="713"/>
        <v>Inner</v>
      </c>
      <c r="AO2377" s="48" t="str">
        <f t="shared" si="714"/>
        <v>1.4-1.5</v>
      </c>
      <c r="AP2377" s="49" t="str">
        <f t="shared" si="719"/>
        <v>6-7</v>
      </c>
      <c r="AQ2377" s="49" t="str">
        <f t="shared" si="720"/>
        <v>Mar</v>
      </c>
      <c r="AR2377" s="48" t="str">
        <f t="shared" si="721"/>
        <v>265-275</v>
      </c>
      <c r="AS2377" s="49" t="str">
        <f t="shared" si="715"/>
        <v>Inner-TI</v>
      </c>
    </row>
    <row r="2378" spans="5:45" x14ac:dyDescent="0.3">
      <c r="E2378" s="15">
        <v>40990.284722222219</v>
      </c>
      <c r="F2378" s="21">
        <v>13.52</v>
      </c>
      <c r="G2378" s="21">
        <v>1975.0999450683571</v>
      </c>
      <c r="H2378" s="42">
        <v>1.1766093923047936</v>
      </c>
      <c r="I2378" s="35">
        <v>266.60000000000002</v>
      </c>
      <c r="J2378" s="43">
        <v>9.4674556213017763E-2</v>
      </c>
      <c r="K2378" s="44">
        <v>0.1567143810937168</v>
      </c>
      <c r="L2378" s="26">
        <f t="shared" si="703"/>
        <v>13.339578250928664</v>
      </c>
      <c r="M2378" s="26">
        <f t="shared" si="704"/>
        <v>1.4197247959859804</v>
      </c>
      <c r="N2378" s="96">
        <f t="shared" si="705"/>
        <v>14</v>
      </c>
      <c r="O2378" s="26">
        <f t="shared" si="706"/>
        <v>0.36284523336774088</v>
      </c>
      <c r="P2378" s="3">
        <f>IF(L2378&gt;'Power Curve'!$C$37,0,INDEX(Ci,$N2378,1)*POWER(1-O2378,3)+INDEX(Ci,$N2378,2)*3*O2378*POWER(1-O2378,2)+INDEX(Ci,$N2378,3)*3*POWER(O2378,2)*(1-O2378)+INDEX(Ci,$N2378,4)*POWER(O2378,3))</f>
        <v>1963.0834832145297</v>
      </c>
      <c r="Q2378" s="3">
        <f>MAX(0,MIN(P2378-V2378+W2378,'Power Curve'!$C$39))</f>
        <v>1978.2407343591112</v>
      </c>
      <c r="R2378" s="3">
        <f t="shared" si="707"/>
        <v>1975.0999450683571</v>
      </c>
      <c r="S2378" s="3">
        <f t="shared" si="708"/>
        <v>3.1407892907541282</v>
      </c>
      <c r="T2378" s="3">
        <f t="shared" si="709"/>
        <v>3.1407892907541282</v>
      </c>
      <c r="V2378" s="37">
        <f t="array" ref="V2378">SUM(_xlfn.NORM.DIST($AD$3:$AD$1003,$L2378,$AA2378,FALSE)*WindSpeedStep*$AE$3:$AE$1003)/AG2378</f>
        <v>1955.2319376301352</v>
      </c>
      <c r="W2378" s="37">
        <f t="array" ref="W2378">SUM(_xlfn.NORM.DIST($AD$3:$AD$1003,$L2378,$AB2378,FALSE)*WindSpeedStep*$AE$3:$AE$1003)/AH2378</f>
        <v>1970.3891887747168</v>
      </c>
      <c r="Y2378" s="1">
        <f t="shared" si="710"/>
        <v>13</v>
      </c>
      <c r="Z2378" s="99">
        <f>IF(L2378&lt;'Power Curve'!$P$28,'Power Curve'!$Q$28,IF(L2378&gt;'Power Curve'!$P$29,'Power Curve'!$Q$29,INDEX(ReferenceTurbulence,Y2378)+(L2378-INDEX(ReferenceTurbulenceWindSpeed,Y2378))*(INDEX(ReferenceTurbulence,Y2378+1)-INDEX(ReferenceTurbulence,Y2378))/(INDEX(ReferenceTurbulenceWindSpeed,Y2378+1)-INDEX(ReferenceTurbulenceWindSpeed,Y2378))))</f>
        <v>0.12138454576602663</v>
      </c>
      <c r="AA2378" s="100">
        <f t="shared" si="716"/>
        <v>1.6192186466993439</v>
      </c>
      <c r="AB2378" s="29">
        <f t="shared" si="717"/>
        <v>1.262918650975495</v>
      </c>
      <c r="AG2378" s="40">
        <f t="array" ref="AG2378">SUM(_xlfn.NORM.DIST($AD$3:$AD$1003,$F2378,$AA2378,FALSE)*WindSpeedStep)</f>
        <v>1.0000000000000027</v>
      </c>
      <c r="AH2378" s="40">
        <f t="array" ref="AH2378">SUM(_xlfn.NORM.DIST($AD$3:$AD$1003,$F2378,$AB2378,FALSE)*WindSpeedStep)</f>
        <v>1.0000000000000033</v>
      </c>
      <c r="AJ2378" s="47">
        <f t="shared" si="711"/>
        <v>13</v>
      </c>
      <c r="AK2378" s="83" t="b">
        <f>COUNTIF('Power Curve'!$D$2:$D$31,AJ2378)&gt;0</f>
        <v>1</v>
      </c>
      <c r="AL2378" s="83" t="b">
        <f t="shared" si="712"/>
        <v>0</v>
      </c>
      <c r="AM2378" s="83" t="b">
        <f t="shared" si="718"/>
        <v>1</v>
      </c>
      <c r="AN2378" s="47" t="str">
        <f t="shared" si="713"/>
        <v>Outer</v>
      </c>
      <c r="AO2378" s="48" t="str">
        <f t="shared" si="714"/>
        <v>1.4-1.5</v>
      </c>
      <c r="AP2378" s="49" t="str">
        <f t="shared" si="719"/>
        <v>6-7</v>
      </c>
      <c r="AQ2378" s="49" t="str">
        <f t="shared" si="720"/>
        <v>Mar</v>
      </c>
      <c r="AR2378" s="48" t="str">
        <f t="shared" si="721"/>
        <v>265-275</v>
      </c>
      <c r="AS2378" s="49" t="str">
        <f t="shared" si="715"/>
        <v>HWS-LTI</v>
      </c>
    </row>
    <row r="2379" spans="5:45" x14ac:dyDescent="0.3">
      <c r="E2379" s="15">
        <v>40990.319444444445</v>
      </c>
      <c r="F2379" s="21">
        <v>11.98</v>
      </c>
      <c r="G2379" s="21">
        <v>1940.0599670410129</v>
      </c>
      <c r="H2379" s="42">
        <v>1.1768381754602411</v>
      </c>
      <c r="I2379" s="35">
        <v>266.39999999999998</v>
      </c>
      <c r="J2379" s="43">
        <v>0.15692821368948245</v>
      </c>
      <c r="K2379" s="44">
        <v>0.17492642413982415</v>
      </c>
      <c r="L2379" s="26">
        <f t="shared" si="703"/>
        <v>11.820895312101236</v>
      </c>
      <c r="M2379" s="26">
        <f t="shared" si="704"/>
        <v>1.1850074521946838</v>
      </c>
      <c r="N2379" s="96">
        <f t="shared" si="705"/>
        <v>12</v>
      </c>
      <c r="O2379" s="26">
        <f t="shared" si="706"/>
        <v>0.80964654408241266</v>
      </c>
      <c r="P2379" s="3">
        <f>IF(L2379&gt;'Power Curve'!$C$37,0,INDEX(Ci,$N2379,1)*POWER(1-O2379,3)+INDEX(Ci,$N2379,2)*3*O2379*POWER(1-O2379,2)+INDEX(Ci,$N2379,3)*3*POWER(O2379,2)*(1-O2379)+INDEX(Ci,$N2379,4)*POWER(O2379,3))</f>
        <v>1901.6137078372717</v>
      </c>
      <c r="Q2379" s="3">
        <f>MAX(0,MIN(P2379-V2379+W2379,'Power Curve'!$C$39))</f>
        <v>1843.185665077063</v>
      </c>
      <c r="R2379" s="3">
        <f t="shared" si="707"/>
        <v>1940.0599670410129</v>
      </c>
      <c r="S2379" s="3">
        <f t="shared" si="708"/>
        <v>-96.874301963949847</v>
      </c>
      <c r="T2379" s="3">
        <f t="shared" si="709"/>
        <v>96.874301963949847</v>
      </c>
      <c r="V2379" s="37">
        <f t="array" ref="V2379">SUM(_xlfn.NORM.DIST($AD$3:$AD$1003,$L2379,$AA2379,FALSE)*WindSpeedStep*$AE$3:$AE$1003)/AG2379</f>
        <v>1876.3681393356746</v>
      </c>
      <c r="W2379" s="37">
        <f t="array" ref="W2379">SUM(_xlfn.NORM.DIST($AD$3:$AD$1003,$L2379,$AB2379,FALSE)*WindSpeedStep*$AE$3:$AE$1003)/AH2379</f>
        <v>1817.940096575466</v>
      </c>
      <c r="Y2379" s="1">
        <f t="shared" si="710"/>
        <v>11</v>
      </c>
      <c r="Z2379" s="99">
        <f>IF(L2379&lt;'Power Curve'!$P$28,'Power Curve'!$Q$28,IF(L2379&gt;'Power Curve'!$P$29,'Power Curve'!$Q$29,INDEX(ReferenceTurbulence,Y2379)+(L2379-INDEX(ReferenceTurbulenceWindSpeed,Y2379))*(INDEX(ReferenceTurbulence,Y2379+1)-INDEX(ReferenceTurbulence,Y2379))/(INDEX(ReferenceTurbulenceWindSpeed,Y2379+1)-INDEX(ReferenceTurbulenceWindSpeed,Y2379))))</f>
        <v>0.11854542359701881</v>
      </c>
      <c r="AA2379" s="100">
        <f t="shared" si="716"/>
        <v>1.4013130420690547</v>
      </c>
      <c r="AB2379" s="29">
        <f t="shared" si="717"/>
        <v>1.8550319855384241</v>
      </c>
      <c r="AG2379" s="40">
        <f t="array" ref="AG2379">SUM(_xlfn.NORM.DIST($AD$3:$AD$1003,$F2379,$AA2379,FALSE)*WindSpeedStep)</f>
        <v>1.0000000000000036</v>
      </c>
      <c r="AH2379" s="40">
        <f t="array" ref="AH2379">SUM(_xlfn.NORM.DIST($AD$3:$AD$1003,$F2379,$AB2379,FALSE)*WindSpeedStep)</f>
        <v>0.99999999995588662</v>
      </c>
      <c r="AJ2379" s="47">
        <f t="shared" si="711"/>
        <v>12</v>
      </c>
      <c r="AK2379" s="83" t="b">
        <f>COUNTIF('Power Curve'!$D$2:$D$31,AJ2379)&gt;0</f>
        <v>1</v>
      </c>
      <c r="AL2379" s="83" t="b">
        <f t="shared" si="712"/>
        <v>0</v>
      </c>
      <c r="AM2379" s="83" t="b">
        <f t="shared" si="718"/>
        <v>1</v>
      </c>
      <c r="AN2379" s="47" t="str">
        <f t="shared" si="713"/>
        <v>Outer</v>
      </c>
      <c r="AO2379" s="48" t="str">
        <f t="shared" si="714"/>
        <v>1.1-1.2</v>
      </c>
      <c r="AP2379" s="49" t="str">
        <f t="shared" si="719"/>
        <v>7-8</v>
      </c>
      <c r="AQ2379" s="49" t="str">
        <f t="shared" si="720"/>
        <v>Mar</v>
      </c>
      <c r="AR2379" s="48" t="str">
        <f t="shared" si="721"/>
        <v>265-275</v>
      </c>
      <c r="AS2379" s="49" t="str">
        <f t="shared" si="715"/>
        <v>HWS-HTI</v>
      </c>
    </row>
    <row r="2380" spans="5:45" x14ac:dyDescent="0.3">
      <c r="E2380" s="15">
        <v>40990.326388888891</v>
      </c>
      <c r="F2380" s="21">
        <v>12.11</v>
      </c>
      <c r="G2380" s="21">
        <v>1971.099975585943</v>
      </c>
      <c r="H2380" s="42">
        <v>1.1767534591190347</v>
      </c>
      <c r="I2380" s="35">
        <v>268.10000000000002</v>
      </c>
      <c r="J2380" s="43">
        <v>0.10404624277456648</v>
      </c>
      <c r="K2380" s="44">
        <v>0.14125676384764535</v>
      </c>
      <c r="L2380" s="26">
        <f t="shared" si="703"/>
        <v>11.948882067709107</v>
      </c>
      <c r="M2380" s="26">
        <f t="shared" si="704"/>
        <v>1.2047882178493896</v>
      </c>
      <c r="N2380" s="96">
        <f t="shared" si="705"/>
        <v>12</v>
      </c>
      <c r="O2380" s="26">
        <f t="shared" si="706"/>
        <v>0.93292394746058993</v>
      </c>
      <c r="P2380" s="3">
        <f>IF(L2380&gt;'Power Curve'!$C$37,0,INDEX(Ci,$N2380,1)*POWER(1-O2380,3)+INDEX(Ci,$N2380,2)*3*O2380*POWER(1-O2380,2)+INDEX(Ci,$N2380,3)*3*POWER(O2380,2)*(1-O2380)+INDEX(Ci,$N2380,4)*POWER(O2380,3))</f>
        <v>1912.5794129135372</v>
      </c>
      <c r="Q2380" s="3">
        <f>MAX(0,MIN(P2380-V2380+W2380,'Power Curve'!$C$39))</f>
        <v>1932.3781721132523</v>
      </c>
      <c r="R2380" s="3">
        <f t="shared" si="707"/>
        <v>1971.099975585943</v>
      </c>
      <c r="S2380" s="3">
        <f t="shared" si="708"/>
        <v>-38.721803472690681</v>
      </c>
      <c r="T2380" s="3">
        <f t="shared" si="709"/>
        <v>38.721803472690681</v>
      </c>
      <c r="V2380" s="37">
        <f t="array" ref="V2380">SUM(_xlfn.NORM.DIST($AD$3:$AD$1003,$L2380,$AA2380,FALSE)*WindSpeedStep*$AE$3:$AE$1003)/AG2380</f>
        <v>1888.3579543075084</v>
      </c>
      <c r="W2380" s="37">
        <f t="array" ref="W2380">SUM(_xlfn.NORM.DIST($AD$3:$AD$1003,$L2380,$AB2380,FALSE)*WindSpeedStep*$AE$3:$AE$1003)/AH2380</f>
        <v>1908.1567135072235</v>
      </c>
      <c r="Y2380" s="1">
        <f t="shared" si="710"/>
        <v>11</v>
      </c>
      <c r="Z2380" s="99">
        <f>IF(L2380&lt;'Power Curve'!$P$28,'Power Curve'!$Q$28,IF(L2380&gt;'Power Curve'!$P$29,'Power Curve'!$Q$29,INDEX(ReferenceTurbulence,Y2380)+(L2380-INDEX(ReferenceTurbulenceWindSpeed,Y2380))*(INDEX(ReferenceTurbulence,Y2380+1)-INDEX(ReferenceTurbulence,Y2380))/(INDEX(ReferenceTurbulenceWindSpeed,Y2380+1)-INDEX(ReferenceTurbulenceWindSpeed,Y2380))))</f>
        <v>0.11832476128319623</v>
      </c>
      <c r="AA2380" s="100">
        <f t="shared" si="716"/>
        <v>1.4138486182627443</v>
      </c>
      <c r="AB2380" s="29">
        <f t="shared" si="717"/>
        <v>1.2432362845015257</v>
      </c>
      <c r="AG2380" s="40">
        <f t="array" ref="AG2380">SUM(_xlfn.NORM.DIST($AD$3:$AD$1003,$F2380,$AA2380,FALSE)*WindSpeedStep)</f>
        <v>1.0000000000000038</v>
      </c>
      <c r="AH2380" s="40">
        <f t="array" ref="AH2380">SUM(_xlfn.NORM.DIST($AD$3:$AD$1003,$F2380,$AB2380,FALSE)*WindSpeedStep)</f>
        <v>1.0000000000000033</v>
      </c>
      <c r="AJ2380" s="47">
        <f t="shared" si="711"/>
        <v>12</v>
      </c>
      <c r="AK2380" s="83" t="b">
        <f>COUNTIF('Power Curve'!$D$2:$D$31,AJ2380)&gt;0</f>
        <v>1</v>
      </c>
      <c r="AL2380" s="83" t="b">
        <f t="shared" si="712"/>
        <v>0</v>
      </c>
      <c r="AM2380" s="83" t="b">
        <f t="shared" si="718"/>
        <v>1</v>
      </c>
      <c r="AN2380" s="47" t="str">
        <f t="shared" si="713"/>
        <v>Inner</v>
      </c>
      <c r="AO2380" s="48" t="str">
        <f t="shared" si="714"/>
        <v>1.2-1.3</v>
      </c>
      <c r="AP2380" s="49" t="str">
        <f t="shared" si="719"/>
        <v>7-8</v>
      </c>
      <c r="AQ2380" s="49" t="str">
        <f t="shared" si="720"/>
        <v>Mar</v>
      </c>
      <c r="AR2380" s="48" t="str">
        <f t="shared" si="721"/>
        <v>265-275</v>
      </c>
      <c r="AS2380" s="49" t="str">
        <f t="shared" si="715"/>
        <v>Inner-TI</v>
      </c>
    </row>
    <row r="2381" spans="5:45" x14ac:dyDescent="0.3">
      <c r="E2381" s="15">
        <v>40990.333333333336</v>
      </c>
      <c r="F2381" s="21">
        <v>11.96</v>
      </c>
      <c r="G2381" s="21">
        <v>1946.850036621099</v>
      </c>
      <c r="H2381" s="42">
        <v>1.1767704345405625</v>
      </c>
      <c r="I2381" s="35">
        <v>268.2</v>
      </c>
      <c r="J2381" s="43">
        <v>0.10284280936454848</v>
      </c>
      <c r="K2381" s="44">
        <v>0.15761293909969132</v>
      </c>
      <c r="L2381" s="26">
        <f t="shared" si="703"/>
        <v>11.800934492923284</v>
      </c>
      <c r="M2381" s="26">
        <f t="shared" si="704"/>
        <v>1.1819224432454396</v>
      </c>
      <c r="N2381" s="96">
        <f t="shared" si="705"/>
        <v>12</v>
      </c>
      <c r="O2381" s="26">
        <f t="shared" si="706"/>
        <v>0.79042019565384269</v>
      </c>
      <c r="P2381" s="3">
        <f>IF(L2381&gt;'Power Curve'!$C$37,0,INDEX(Ci,$N2381,1)*POWER(1-O2381,3)+INDEX(Ci,$N2381,2)*3*O2381*POWER(1-O2381,2)+INDEX(Ci,$N2381,3)*3*POWER(O2381,2)*(1-O2381)+INDEX(Ci,$N2381,4)*POWER(O2381,3))</f>
        <v>1899.6245790764192</v>
      </c>
      <c r="Q2381" s="3">
        <f>MAX(0,MIN(P2381-V2381+W2381,'Power Curve'!$C$39))</f>
        <v>1922.6037684918629</v>
      </c>
      <c r="R2381" s="3">
        <f t="shared" si="707"/>
        <v>1946.850036621099</v>
      </c>
      <c r="S2381" s="3">
        <f t="shared" si="708"/>
        <v>-24.246268129236114</v>
      </c>
      <c r="T2381" s="3">
        <f t="shared" si="709"/>
        <v>24.246268129236114</v>
      </c>
      <c r="V2381" s="37">
        <f t="array" ref="V2381">SUM(_xlfn.NORM.DIST($AD$3:$AD$1003,$L2381,$AA2381,FALSE)*WindSpeedStep*$AE$3:$AE$1003)/AG2381</f>
        <v>1874.3827660963752</v>
      </c>
      <c r="W2381" s="37">
        <f t="array" ref="W2381">SUM(_xlfn.NORM.DIST($AD$3:$AD$1003,$L2381,$AB2381,FALSE)*WindSpeedStep*$AE$3:$AE$1003)/AH2381</f>
        <v>1897.3619555118189</v>
      </c>
      <c r="Y2381" s="1">
        <f t="shared" si="710"/>
        <v>11</v>
      </c>
      <c r="Z2381" s="99">
        <f>IF(L2381&lt;'Power Curve'!$P$28,'Power Curve'!$Q$28,IF(L2381&gt;'Power Curve'!$P$29,'Power Curve'!$Q$29,INDEX(ReferenceTurbulence,Y2381)+(L2381-INDEX(ReferenceTurbulenceWindSpeed,Y2381))*(INDEX(ReferenceTurbulence,Y2381+1)-INDEX(ReferenceTurbulence,Y2381))/(INDEX(ReferenceTurbulenceWindSpeed,Y2381+1)-INDEX(ReferenceTurbulenceWindSpeed,Y2381))))</f>
        <v>0.11857983809971231</v>
      </c>
      <c r="AA2381" s="100">
        <f t="shared" si="716"/>
        <v>1.3993529015961537</v>
      </c>
      <c r="AB2381" s="29">
        <f t="shared" si="717"/>
        <v>1.213641256379234</v>
      </c>
      <c r="AG2381" s="40">
        <f t="array" ref="AG2381">SUM(_xlfn.NORM.DIST($AD$3:$AD$1003,$F2381,$AA2381,FALSE)*WindSpeedStep)</f>
        <v>1.0000000000000031</v>
      </c>
      <c r="AH2381" s="40">
        <f t="array" ref="AH2381">SUM(_xlfn.NORM.DIST($AD$3:$AD$1003,$F2381,$AB2381,FALSE)*WindSpeedStep)</f>
        <v>1.0000000000000033</v>
      </c>
      <c r="AJ2381" s="47">
        <f t="shared" si="711"/>
        <v>12</v>
      </c>
      <c r="AK2381" s="83" t="b">
        <f>COUNTIF('Power Curve'!$D$2:$D$31,AJ2381)&gt;0</f>
        <v>1</v>
      </c>
      <c r="AL2381" s="83" t="b">
        <f t="shared" si="712"/>
        <v>0</v>
      </c>
      <c r="AM2381" s="83" t="b">
        <f t="shared" si="718"/>
        <v>1</v>
      </c>
      <c r="AN2381" s="47" t="str">
        <f t="shared" si="713"/>
        <v>Inner</v>
      </c>
      <c r="AO2381" s="48" t="str">
        <f t="shared" si="714"/>
        <v>1.1-1.2</v>
      </c>
      <c r="AP2381" s="49" t="str">
        <f t="shared" si="719"/>
        <v>8-9</v>
      </c>
      <c r="AQ2381" s="49" t="str">
        <f t="shared" si="720"/>
        <v>Mar</v>
      </c>
      <c r="AR2381" s="48" t="str">
        <f t="shared" si="721"/>
        <v>265-275</v>
      </c>
      <c r="AS2381" s="49" t="str">
        <f t="shared" si="715"/>
        <v>Inner-TI</v>
      </c>
    </row>
    <row r="2382" spans="5:45" x14ac:dyDescent="0.3">
      <c r="E2382" s="15">
        <v>40990.340277777781</v>
      </c>
      <c r="F2382" s="21">
        <v>11.93</v>
      </c>
      <c r="G2382" s="21">
        <v>1898.5000305175761</v>
      </c>
      <c r="H2382" s="42">
        <v>1.1763048221350623</v>
      </c>
      <c r="I2382" s="35">
        <v>269.10000000000002</v>
      </c>
      <c r="J2382" s="43">
        <v>0.13243922883487008</v>
      </c>
      <c r="K2382" s="44">
        <v>0.19212547250044029</v>
      </c>
      <c r="L2382" s="26">
        <f t="shared" si="703"/>
        <v>11.769780761864656</v>
      </c>
      <c r="M2382" s="26">
        <f t="shared" si="704"/>
        <v>1.1771075336837931</v>
      </c>
      <c r="N2382" s="96">
        <f t="shared" si="705"/>
        <v>12</v>
      </c>
      <c r="O2382" s="26">
        <f t="shared" si="706"/>
        <v>0.76041278549480584</v>
      </c>
      <c r="P2382" s="3">
        <f>IF(L2382&gt;'Power Curve'!$C$37,0,INDEX(Ci,$N2382,1)*POWER(1-O2382,3)+INDEX(Ci,$N2382,2)*3*O2382*POWER(1-O2382,2)+INDEX(Ci,$N2382,3)*3*POWER(O2382,2)*(1-O2382)+INDEX(Ci,$N2382,4)*POWER(O2382,3))</f>
        <v>1896.3796536896966</v>
      </c>
      <c r="Q2382" s="3">
        <f>MAX(0,MIN(P2382-V2382+W2382,'Power Curve'!$C$39))</f>
        <v>1875.3546205160555</v>
      </c>
      <c r="R2382" s="3">
        <f t="shared" si="707"/>
        <v>1898.5000305175761</v>
      </c>
      <c r="S2382" s="3">
        <f t="shared" si="708"/>
        <v>-23.145410001520531</v>
      </c>
      <c r="T2382" s="3">
        <f t="shared" si="709"/>
        <v>23.145410001520531</v>
      </c>
      <c r="V2382" s="37">
        <f t="array" ref="V2382">SUM(_xlfn.NORM.DIST($AD$3:$AD$1003,$L2382,$AA2382,FALSE)*WindSpeedStep*$AE$3:$AE$1003)/AG2382</f>
        <v>1871.2196734060838</v>
      </c>
      <c r="W2382" s="37">
        <f t="array" ref="W2382">SUM(_xlfn.NORM.DIST($AD$3:$AD$1003,$L2382,$AB2382,FALSE)*WindSpeedStep*$AE$3:$AE$1003)/AH2382</f>
        <v>1850.1946402324427</v>
      </c>
      <c r="Y2382" s="1">
        <f t="shared" si="710"/>
        <v>11</v>
      </c>
      <c r="Z2382" s="99">
        <f>IF(L2382&lt;'Power Curve'!$P$28,'Power Curve'!$Q$28,IF(L2382&gt;'Power Curve'!$P$29,'Power Curve'!$Q$29,INDEX(ReferenceTurbulence,Y2382)+(L2382-INDEX(ReferenceTurbulenceWindSpeed,Y2382))*(INDEX(ReferenceTurbulence,Y2382+1)-INDEX(ReferenceTurbulence,Y2382))/(INDEX(ReferenceTurbulenceWindSpeed,Y2382+1)-INDEX(ReferenceTurbulenceWindSpeed,Y2382))))</f>
        <v>0.11863355033225506</v>
      </c>
      <c r="AA2382" s="100">
        <f t="shared" si="716"/>
        <v>1.3962908784122781</v>
      </c>
      <c r="AB2382" s="29">
        <f t="shared" si="717"/>
        <v>1.5587806876568446</v>
      </c>
      <c r="AG2382" s="40">
        <f t="array" ref="AG2382">SUM(_xlfn.NORM.DIST($AD$3:$AD$1003,$F2382,$AA2382,FALSE)*WindSpeedStep)</f>
        <v>1.0000000000000036</v>
      </c>
      <c r="AH2382" s="40">
        <f t="array" ref="AH2382">SUM(_xlfn.NORM.DIST($AD$3:$AD$1003,$F2382,$AB2382,FALSE)*WindSpeedStep)</f>
        <v>0.99999999999999545</v>
      </c>
      <c r="AJ2382" s="47">
        <f t="shared" si="711"/>
        <v>12</v>
      </c>
      <c r="AK2382" s="83" t="b">
        <f>COUNTIF('Power Curve'!$D$2:$D$31,AJ2382)&gt;0</f>
        <v>1</v>
      </c>
      <c r="AL2382" s="83" t="b">
        <f t="shared" si="712"/>
        <v>0</v>
      </c>
      <c r="AM2382" s="83" t="b">
        <f t="shared" si="718"/>
        <v>1</v>
      </c>
      <c r="AN2382" s="47" t="str">
        <f t="shared" si="713"/>
        <v>Inner</v>
      </c>
      <c r="AO2382" s="48" t="str">
        <f t="shared" si="714"/>
        <v>1.1-1.2</v>
      </c>
      <c r="AP2382" s="49" t="str">
        <f t="shared" si="719"/>
        <v>8-9</v>
      </c>
      <c r="AQ2382" s="49" t="str">
        <f t="shared" si="720"/>
        <v>Mar</v>
      </c>
      <c r="AR2382" s="48" t="str">
        <f t="shared" si="721"/>
        <v>265-275</v>
      </c>
      <c r="AS2382" s="49" t="str">
        <f t="shared" si="715"/>
        <v>Inner-TI</v>
      </c>
    </row>
    <row r="2383" spans="5:45" x14ac:dyDescent="0.3">
      <c r="E2383" s="15">
        <v>40990.347222222219</v>
      </c>
      <c r="F2383" s="21">
        <v>11.89</v>
      </c>
      <c r="G2383" s="21">
        <v>1904.1600036621089</v>
      </c>
      <c r="H2383" s="42">
        <v>1.1758395800572532</v>
      </c>
      <c r="I2383" s="35">
        <v>267.39999999999998</v>
      </c>
      <c r="J2383" s="43">
        <v>0.12026913372582</v>
      </c>
      <c r="K2383" s="44">
        <v>0.14997052022079571</v>
      </c>
      <c r="L2383" s="26">
        <f t="shared" si="703"/>
        <v>11.728771263854457</v>
      </c>
      <c r="M2383" s="26">
        <f t="shared" si="704"/>
        <v>1.1707693835689308</v>
      </c>
      <c r="N2383" s="96">
        <f t="shared" si="705"/>
        <v>12</v>
      </c>
      <c r="O2383" s="26">
        <f t="shared" si="706"/>
        <v>0.72091225745556742</v>
      </c>
      <c r="P2383" s="3">
        <f>IF(L2383&gt;'Power Curve'!$C$37,0,INDEX(Ci,$N2383,1)*POWER(1-O2383,3)+INDEX(Ci,$N2383,2)*3*O2383*POWER(1-O2383,2)+INDEX(Ci,$N2383,3)*3*POWER(O2383,2)*(1-O2383)+INDEX(Ci,$N2383,4)*POWER(O2383,3))</f>
        <v>1891.8567885960324</v>
      </c>
      <c r="Q2383" s="3">
        <f>MAX(0,MIN(P2383-V2383+W2383,'Power Curve'!$C$39))</f>
        <v>1889.4716784642976</v>
      </c>
      <c r="R2383" s="3">
        <f t="shared" si="707"/>
        <v>1904.1600036621089</v>
      </c>
      <c r="S2383" s="3">
        <f t="shared" si="708"/>
        <v>-14.688325197811309</v>
      </c>
      <c r="T2383" s="3">
        <f t="shared" si="709"/>
        <v>14.688325197811309</v>
      </c>
      <c r="V2383" s="37">
        <f t="array" ref="V2383">SUM(_xlfn.NORM.DIST($AD$3:$AD$1003,$L2383,$AA2383,FALSE)*WindSpeedStep*$AE$3:$AE$1003)/AG2383</f>
        <v>1866.9340803621992</v>
      </c>
      <c r="W2383" s="37">
        <f t="array" ref="W2383">SUM(_xlfn.NORM.DIST($AD$3:$AD$1003,$L2383,$AB2383,FALSE)*WindSpeedStep*$AE$3:$AE$1003)/AH2383</f>
        <v>1864.5489702304644</v>
      </c>
      <c r="Y2383" s="1">
        <f t="shared" si="710"/>
        <v>11</v>
      </c>
      <c r="Z2383" s="99">
        <f>IF(L2383&lt;'Power Curve'!$P$28,'Power Curve'!$Q$28,IF(L2383&gt;'Power Curve'!$P$29,'Power Curve'!$Q$29,INDEX(ReferenceTurbulence,Y2383)+(L2383-INDEX(ReferenceTurbulenceWindSpeed,Y2383))*(INDEX(ReferenceTurbulence,Y2383+1)-INDEX(ReferenceTurbulence,Y2383))/(INDEX(ReferenceTurbulenceWindSpeed,Y2383+1)-INDEX(ReferenceTurbulenceWindSpeed,Y2383))))</f>
        <v>0.11870425491943405</v>
      </c>
      <c r="AA2383" s="100">
        <f t="shared" si="716"/>
        <v>1.3922550539963121</v>
      </c>
      <c r="AB2383" s="29">
        <f t="shared" si="717"/>
        <v>1.4106091595720665</v>
      </c>
      <c r="AG2383" s="40">
        <f t="array" ref="AG2383">SUM(_xlfn.NORM.DIST($AD$3:$AD$1003,$F2383,$AA2383,FALSE)*WindSpeedStep)</f>
        <v>1.0000000000000031</v>
      </c>
      <c r="AH2383" s="40">
        <f t="array" ref="AH2383">SUM(_xlfn.NORM.DIST($AD$3:$AD$1003,$F2383,$AB2383,FALSE)*WindSpeedStep)</f>
        <v>1.0000000000000036</v>
      </c>
      <c r="AJ2383" s="47">
        <f t="shared" si="711"/>
        <v>12</v>
      </c>
      <c r="AK2383" s="83" t="b">
        <f>COUNTIF('Power Curve'!$D$2:$D$31,AJ2383)&gt;0</f>
        <v>1</v>
      </c>
      <c r="AL2383" s="83" t="b">
        <f t="shared" si="712"/>
        <v>0</v>
      </c>
      <c r="AM2383" s="83" t="b">
        <f t="shared" si="718"/>
        <v>1</v>
      </c>
      <c r="AN2383" s="47" t="str">
        <f t="shared" si="713"/>
        <v>Inner</v>
      </c>
      <c r="AO2383" s="48" t="str">
        <f t="shared" si="714"/>
        <v>1.1-1.2</v>
      </c>
      <c r="AP2383" s="49" t="str">
        <f t="shared" si="719"/>
        <v>8-9</v>
      </c>
      <c r="AQ2383" s="49" t="str">
        <f t="shared" si="720"/>
        <v>Mar</v>
      </c>
      <c r="AR2383" s="48" t="str">
        <f t="shared" si="721"/>
        <v>265-275</v>
      </c>
      <c r="AS2383" s="49" t="str">
        <f t="shared" si="715"/>
        <v>Inner-TI</v>
      </c>
    </row>
    <row r="2384" spans="5:45" x14ac:dyDescent="0.3">
      <c r="E2384" s="15">
        <v>40990.354166666664</v>
      </c>
      <c r="F2384" s="21">
        <v>11.38</v>
      </c>
      <c r="G2384" s="21">
        <v>1758.019943237302</v>
      </c>
      <c r="H2384" s="42">
        <v>1.1755859641677135</v>
      </c>
      <c r="I2384" s="35">
        <v>270.39999999999998</v>
      </c>
      <c r="J2384" s="43">
        <v>0.11687170474516696</v>
      </c>
      <c r="K2384" s="44">
        <v>0.14515008073793703</v>
      </c>
      <c r="L2384" s="26">
        <f t="shared" si="703"/>
        <v>11.224879733793212</v>
      </c>
      <c r="M2384" s="26">
        <f t="shared" si="704"/>
        <v>1.0928913232634498</v>
      </c>
      <c r="N2384" s="96">
        <f t="shared" si="705"/>
        <v>12</v>
      </c>
      <c r="O2384" s="26">
        <f t="shared" si="706"/>
        <v>0.23556172946400875</v>
      </c>
      <c r="P2384" s="3">
        <f>IF(L2384&gt;'Power Curve'!$C$37,0,INDEX(Ci,$N2384,1)*POWER(1-O2384,3)+INDEX(Ci,$N2384,2)*3*O2384*POWER(1-O2384,2)+INDEX(Ci,$N2384,3)*3*POWER(O2384,2)*(1-O2384)+INDEX(Ci,$N2384,4)*POWER(O2384,3))</f>
        <v>1818.5031631876186</v>
      </c>
      <c r="Q2384" s="3">
        <f>MAX(0,MIN(P2384-V2384+W2384,'Power Curve'!$C$39))</f>
        <v>1822.9016991603594</v>
      </c>
      <c r="R2384" s="3">
        <f t="shared" si="707"/>
        <v>1758.019943237302</v>
      </c>
      <c r="S2384" s="3">
        <f t="shared" si="708"/>
        <v>64.881755923057426</v>
      </c>
      <c r="T2384" s="3">
        <f t="shared" si="709"/>
        <v>64.881755923057426</v>
      </c>
      <c r="V2384" s="37">
        <f t="array" ref="V2384">SUM(_xlfn.NORM.DIST($AD$3:$AD$1003,$L2384,$AA2384,FALSE)*WindSpeedStep*$AE$3:$AE$1003)/AG2384</f>
        <v>1801.8045061566449</v>
      </c>
      <c r="W2384" s="37">
        <f t="array" ref="W2384">SUM(_xlfn.NORM.DIST($AD$3:$AD$1003,$L2384,$AB2384,FALSE)*WindSpeedStep*$AE$3:$AE$1003)/AH2384</f>
        <v>1806.2030421293857</v>
      </c>
      <c r="Y2384" s="1">
        <f t="shared" si="710"/>
        <v>11</v>
      </c>
      <c r="Z2384" s="99">
        <f>IF(L2384&lt;'Power Curve'!$P$28,'Power Curve'!$Q$28,IF(L2384&gt;'Power Curve'!$P$29,'Power Curve'!$Q$29,INDEX(ReferenceTurbulence,Y2384)+(L2384-INDEX(ReferenceTurbulenceWindSpeed,Y2384))*(INDEX(ReferenceTurbulence,Y2384+1)-INDEX(ReferenceTurbulence,Y2384))/(INDEX(ReferenceTurbulenceWindSpeed,Y2384+1)-INDEX(ReferenceTurbulenceWindSpeed,Y2384))))</f>
        <v>0.11957301567839551</v>
      </c>
      <c r="AA2384" s="100">
        <f t="shared" si="716"/>
        <v>1.3421927203969599</v>
      </c>
      <c r="AB2384" s="29">
        <f t="shared" si="717"/>
        <v>1.3118708300478887</v>
      </c>
      <c r="AG2384" s="40">
        <f t="array" ref="AG2384">SUM(_xlfn.NORM.DIST($AD$3:$AD$1003,$F2384,$AA2384,FALSE)*WindSpeedStep)</f>
        <v>1.0000000000000036</v>
      </c>
      <c r="AH2384" s="40">
        <f t="array" ref="AH2384">SUM(_xlfn.NORM.DIST($AD$3:$AD$1003,$F2384,$AB2384,FALSE)*WindSpeedStep)</f>
        <v>1.0000000000000033</v>
      </c>
      <c r="AJ2384" s="47">
        <f t="shared" si="711"/>
        <v>11</v>
      </c>
      <c r="AK2384" s="83" t="b">
        <f>COUNTIF('Power Curve'!$D$2:$D$31,AJ2384)&gt;0</f>
        <v>1</v>
      </c>
      <c r="AL2384" s="83" t="b">
        <f t="shared" si="712"/>
        <v>0</v>
      </c>
      <c r="AM2384" s="83" t="b">
        <f t="shared" si="718"/>
        <v>1</v>
      </c>
      <c r="AN2384" s="47" t="str">
        <f t="shared" si="713"/>
        <v>Inner</v>
      </c>
      <c r="AO2384" s="48" t="str">
        <f t="shared" si="714"/>
        <v>1.0-1.1</v>
      </c>
      <c r="AP2384" s="49" t="str">
        <f t="shared" si="719"/>
        <v>8-9</v>
      </c>
      <c r="AQ2384" s="49" t="str">
        <f t="shared" si="720"/>
        <v>Mar</v>
      </c>
      <c r="AR2384" s="48" t="str">
        <f t="shared" si="721"/>
        <v>265-275</v>
      </c>
      <c r="AS2384" s="49" t="str">
        <f t="shared" si="715"/>
        <v>Inner-TI</v>
      </c>
    </row>
    <row r="2385" spans="5:45" x14ac:dyDescent="0.3">
      <c r="E2385" s="15">
        <v>40990.361111111109</v>
      </c>
      <c r="F2385" s="21">
        <v>13.48</v>
      </c>
      <c r="G2385" s="21">
        <v>1932.690002441411</v>
      </c>
      <c r="H2385" s="42">
        <v>1.174910195054945</v>
      </c>
      <c r="I2385" s="35">
        <v>273.2</v>
      </c>
      <c r="J2385" s="43">
        <v>0.14985163204747773</v>
      </c>
      <c r="K2385" s="44">
        <v>0.14322349880770183</v>
      </c>
      <c r="L2385" s="26">
        <f t="shared" si="703"/>
        <v>13.29370651839198</v>
      </c>
      <c r="M2385" s="26">
        <f t="shared" si="704"/>
        <v>1.4126351718512491</v>
      </c>
      <c r="N2385" s="96">
        <f t="shared" si="705"/>
        <v>14</v>
      </c>
      <c r="O2385" s="26">
        <f t="shared" si="706"/>
        <v>0.31524890333477995</v>
      </c>
      <c r="P2385" s="3">
        <f>IF(L2385&gt;'Power Curve'!$C$37,0,INDEX(Ci,$N2385,1)*POWER(1-O2385,3)+INDEX(Ci,$N2385,2)*3*O2385*POWER(1-O2385,2)+INDEX(Ci,$N2385,3)*3*POWER(O2385,2)*(1-O2385)+INDEX(Ci,$N2385,4)*POWER(O2385,3))</f>
        <v>1961.8169275054529</v>
      </c>
      <c r="Q2385" s="3">
        <f>MAX(0,MIN(P2385-V2385+W2385,'Power Curve'!$C$39))</f>
        <v>1936.1014763128621</v>
      </c>
      <c r="R2385" s="3">
        <f t="shared" si="707"/>
        <v>1932.690002441411</v>
      </c>
      <c r="S2385" s="3">
        <f t="shared" si="708"/>
        <v>3.4114738714511077</v>
      </c>
      <c r="T2385" s="3">
        <f t="shared" si="709"/>
        <v>3.4114738714511077</v>
      </c>
      <c r="V2385" s="37">
        <f t="array" ref="V2385">SUM(_xlfn.NORM.DIST($AD$3:$AD$1003,$L2385,$AA2385,FALSE)*WindSpeedStep*$AE$3:$AE$1003)/AG2385</f>
        <v>1953.985207312983</v>
      </c>
      <c r="W2385" s="37">
        <f t="array" ref="W2385">SUM(_xlfn.NORM.DIST($AD$3:$AD$1003,$L2385,$AB2385,FALSE)*WindSpeedStep*$AE$3:$AE$1003)/AH2385</f>
        <v>1928.2697561203922</v>
      </c>
      <c r="Y2385" s="1">
        <f t="shared" si="710"/>
        <v>13</v>
      </c>
      <c r="Z2385" s="99">
        <f>IF(L2385&lt;'Power Curve'!$P$28,'Power Curve'!$Q$28,IF(L2385&gt;'Power Curve'!$P$29,'Power Curve'!$Q$29,INDEX(ReferenceTurbulence,Y2385)+(L2385-INDEX(ReferenceTurbulenceWindSpeed,Y2385))*(INDEX(ReferenceTurbulence,Y2385+1)-INDEX(ReferenceTurbulence,Y2385))/(INDEX(ReferenceTurbulenceWindSpeed,Y2385+1)-INDEX(ReferenceTurbulenceWindSpeed,Y2385))))</f>
        <v>0.12143604091266438</v>
      </c>
      <c r="AA2385" s="100">
        <f t="shared" si="716"/>
        <v>1.6143350886484018</v>
      </c>
      <c r="AB2385" s="29">
        <f t="shared" si="717"/>
        <v>1.9920836177412313</v>
      </c>
      <c r="AG2385" s="40">
        <f t="array" ref="AG2385">SUM(_xlfn.NORM.DIST($AD$3:$AD$1003,$F2385,$AA2385,FALSE)*WindSpeedStep)</f>
        <v>1.000000000000002</v>
      </c>
      <c r="AH2385" s="40">
        <f t="array" ref="AH2385">SUM(_xlfn.NORM.DIST($AD$3:$AD$1003,$F2385,$AB2385,FALSE)*WindSpeedStep)</f>
        <v>0.99999999999449507</v>
      </c>
      <c r="AJ2385" s="47">
        <f t="shared" si="711"/>
        <v>13</v>
      </c>
      <c r="AK2385" s="83" t="b">
        <f>COUNTIF('Power Curve'!$D$2:$D$31,AJ2385)&gt;0</f>
        <v>1</v>
      </c>
      <c r="AL2385" s="83" t="b">
        <f t="shared" si="712"/>
        <v>0</v>
      </c>
      <c r="AM2385" s="83" t="b">
        <f t="shared" si="718"/>
        <v>1</v>
      </c>
      <c r="AN2385" s="47" t="str">
        <f t="shared" si="713"/>
        <v>Outer</v>
      </c>
      <c r="AO2385" s="48" t="str">
        <f t="shared" si="714"/>
        <v>1.4-1.5</v>
      </c>
      <c r="AP2385" s="49" t="str">
        <f t="shared" si="719"/>
        <v>8-9</v>
      </c>
      <c r="AQ2385" s="49" t="str">
        <f t="shared" si="720"/>
        <v>Mar</v>
      </c>
      <c r="AR2385" s="48" t="str">
        <f t="shared" si="721"/>
        <v>265-275</v>
      </c>
      <c r="AS2385" s="49" t="str">
        <f t="shared" si="715"/>
        <v>HWS-HTI</v>
      </c>
    </row>
    <row r="2386" spans="5:45" x14ac:dyDescent="0.3">
      <c r="E2386" s="15">
        <v>40990.395833333336</v>
      </c>
      <c r="F2386" s="21">
        <v>11.96</v>
      </c>
      <c r="G2386" s="21">
        <v>1897.2799987792939</v>
      </c>
      <c r="H2386" s="42">
        <v>1.1760258643631361</v>
      </c>
      <c r="I2386" s="35">
        <v>270.2</v>
      </c>
      <c r="J2386" s="43">
        <v>0.12792642140468227</v>
      </c>
      <c r="K2386" s="44">
        <v>0.15999809110932073</v>
      </c>
      <c r="L2386" s="26">
        <f t="shared" si="703"/>
        <v>11.79844505871975</v>
      </c>
      <c r="M2386" s="26">
        <f t="shared" si="704"/>
        <v>1.1815376931643937</v>
      </c>
      <c r="N2386" s="96">
        <f t="shared" si="705"/>
        <v>12</v>
      </c>
      <c r="O2386" s="26">
        <f t="shared" si="706"/>
        <v>0.7880223617292702</v>
      </c>
      <c r="P2386" s="3">
        <f>IF(L2386&gt;'Power Curve'!$C$37,0,INDEX(Ci,$N2386,1)*POWER(1-O2386,3)+INDEX(Ci,$N2386,2)*3*O2386*POWER(1-O2386,2)+INDEX(Ci,$N2386,3)*3*POWER(O2386,2)*(1-O2386)+INDEX(Ci,$N2386,4)*POWER(O2386,3))</f>
        <v>1899.3715189470197</v>
      </c>
      <c r="Q2386" s="3">
        <f>MAX(0,MIN(P2386-V2386+W2386,'Power Curve'!$C$39))</f>
        <v>1885.2834533678035</v>
      </c>
      <c r="R2386" s="3">
        <f t="shared" si="707"/>
        <v>1897.2799987792939</v>
      </c>
      <c r="S2386" s="3">
        <f t="shared" si="708"/>
        <v>-11.996545411490388</v>
      </c>
      <c r="T2386" s="3">
        <f t="shared" si="709"/>
        <v>11.996545411490388</v>
      </c>
      <c r="V2386" s="37">
        <f t="array" ref="V2386">SUM(_xlfn.NORM.DIST($AD$3:$AD$1003,$L2386,$AA2386,FALSE)*WindSpeedStep*$AE$3:$AE$1003)/AG2386</f>
        <v>1874.132909081789</v>
      </c>
      <c r="W2386" s="37">
        <f t="array" ref="W2386">SUM(_xlfn.NORM.DIST($AD$3:$AD$1003,$L2386,$AB2386,FALSE)*WindSpeedStep*$AE$3:$AE$1003)/AH2386</f>
        <v>1860.0448435025728</v>
      </c>
      <c r="Y2386" s="1">
        <f t="shared" si="710"/>
        <v>11</v>
      </c>
      <c r="Z2386" s="99">
        <f>IF(L2386&lt;'Power Curve'!$P$28,'Power Curve'!$Q$28,IF(L2386&gt;'Power Curve'!$P$29,'Power Curve'!$Q$29,INDEX(ReferenceTurbulence,Y2386)+(L2386-INDEX(ReferenceTurbulenceWindSpeed,Y2386))*(INDEX(ReferenceTurbulence,Y2386+1)-INDEX(ReferenceTurbulence,Y2386))/(INDEX(ReferenceTurbulenceWindSpeed,Y2386+1)-INDEX(ReferenceTurbulenceWindSpeed,Y2386))))</f>
        <v>0.11858413014000078</v>
      </c>
      <c r="AA2386" s="100">
        <f t="shared" si="716"/>
        <v>1.399108344292872</v>
      </c>
      <c r="AB2386" s="29">
        <f t="shared" si="717"/>
        <v>1.5093328545017741</v>
      </c>
      <c r="AG2386" s="40">
        <f t="array" ref="AG2386">SUM(_xlfn.NORM.DIST($AD$3:$AD$1003,$F2386,$AA2386,FALSE)*WindSpeedStep)</f>
        <v>1.0000000000000036</v>
      </c>
      <c r="AH2386" s="40">
        <f t="array" ref="AH2386">SUM(_xlfn.NORM.DIST($AD$3:$AD$1003,$F2386,$AB2386,FALSE)*WindSpeedStep)</f>
        <v>1.0000000000000027</v>
      </c>
      <c r="AJ2386" s="47">
        <f t="shared" si="711"/>
        <v>12</v>
      </c>
      <c r="AK2386" s="83" t="b">
        <f>COUNTIF('Power Curve'!$D$2:$D$31,AJ2386)&gt;0</f>
        <v>1</v>
      </c>
      <c r="AL2386" s="83" t="b">
        <f t="shared" si="712"/>
        <v>0</v>
      </c>
      <c r="AM2386" s="83" t="b">
        <f t="shared" si="718"/>
        <v>1</v>
      </c>
      <c r="AN2386" s="47" t="str">
        <f t="shared" si="713"/>
        <v>Inner</v>
      </c>
      <c r="AO2386" s="48" t="str">
        <f t="shared" si="714"/>
        <v>1.1-1.2</v>
      </c>
      <c r="AP2386" s="49" t="str">
        <f t="shared" si="719"/>
        <v>9-10</v>
      </c>
      <c r="AQ2386" s="49" t="str">
        <f t="shared" si="720"/>
        <v>Mar</v>
      </c>
      <c r="AR2386" s="48" t="str">
        <f t="shared" si="721"/>
        <v>265-275</v>
      </c>
      <c r="AS2386" s="49" t="str">
        <f t="shared" si="715"/>
        <v>Inner-TI</v>
      </c>
    </row>
    <row r="2387" spans="5:45" x14ac:dyDescent="0.3">
      <c r="E2387" s="15">
        <v>40990.756944444445</v>
      </c>
      <c r="F2387" s="21">
        <v>10.64</v>
      </c>
      <c r="G2387" s="21">
        <v>1817.179992675781</v>
      </c>
      <c r="H2387" s="42">
        <v>1.195875959644719</v>
      </c>
      <c r="I2387" s="35">
        <v>275.39999999999998</v>
      </c>
      <c r="J2387" s="43">
        <v>9.492481203007519E-2</v>
      </c>
      <c r="K2387" s="44">
        <v>0.20264516738346949</v>
      </c>
      <c r="L2387" s="26">
        <f t="shared" si="703"/>
        <v>10.555001763815314</v>
      </c>
      <c r="M2387" s="26">
        <f t="shared" si="704"/>
        <v>0.98935952359832902</v>
      </c>
      <c r="N2387" s="96">
        <f t="shared" si="705"/>
        <v>11</v>
      </c>
      <c r="O2387" s="26">
        <f t="shared" si="706"/>
        <v>0.58722693190347108</v>
      </c>
      <c r="P2387" s="3">
        <f>IF(L2387&gt;'Power Curve'!$C$37,0,INDEX(Ci,$N2387,1)*POWER(1-O2387,3)+INDEX(Ci,$N2387,2)*3*O2387*POWER(1-O2387,2)+INDEX(Ci,$N2387,3)*3*POWER(O2387,2)*(1-O2387)+INDEX(Ci,$N2387,4)*POWER(O2387,3))</f>
        <v>1684.7990653559905</v>
      </c>
      <c r="Q2387" s="3">
        <f>MAX(0,MIN(P2387-V2387+W2387,'Power Curve'!$C$39))</f>
        <v>1720.6140116617491</v>
      </c>
      <c r="R2387" s="3">
        <f t="shared" si="707"/>
        <v>1817.179992675781</v>
      </c>
      <c r="S2387" s="3">
        <f t="shared" si="708"/>
        <v>-96.565981014031877</v>
      </c>
      <c r="T2387" s="3">
        <f t="shared" si="709"/>
        <v>96.565981014031877</v>
      </c>
      <c r="V2387" s="37">
        <f t="array" ref="V2387">SUM(_xlfn.NORM.DIST($AD$3:$AD$1003,$L2387,$AA2387,FALSE)*WindSpeedStep*$AE$3:$AE$1003)/AG2387</f>
        <v>1674.8102183690028</v>
      </c>
      <c r="W2387" s="37">
        <f t="array" ref="W2387">SUM(_xlfn.NORM.DIST($AD$3:$AD$1003,$L2387,$AB2387,FALSE)*WindSpeedStep*$AE$3:$AE$1003)/AH2387</f>
        <v>1710.6251646747614</v>
      </c>
      <c r="Y2387" s="1">
        <f t="shared" si="710"/>
        <v>10</v>
      </c>
      <c r="Z2387" s="99">
        <f>IF(L2387&lt;'Power Curve'!$P$28,'Power Curve'!$Q$28,IF(L2387&gt;'Power Curve'!$P$29,'Power Curve'!$Q$29,INDEX(ReferenceTurbulence,Y2387)+(L2387-INDEX(ReferenceTurbulenceWindSpeed,Y2387))*(INDEX(ReferenceTurbulence,Y2387+1)-INDEX(ReferenceTurbulence,Y2387))/(INDEX(ReferenceTurbulenceWindSpeed,Y2387+1)-INDEX(ReferenceTurbulenceWindSpeed,Y2387))))</f>
        <v>0.12000550595836089</v>
      </c>
      <c r="AA2387" s="100">
        <f t="shared" si="716"/>
        <v>1.2666583270580483</v>
      </c>
      <c r="AB2387" s="29">
        <f t="shared" si="717"/>
        <v>1.0019315584072808</v>
      </c>
      <c r="AG2387" s="40">
        <f t="array" ref="AG2387">SUM(_xlfn.NORM.DIST($AD$3:$AD$1003,$F2387,$AA2387,FALSE)*WindSpeedStep)</f>
        <v>1.0000000000000033</v>
      </c>
      <c r="AH2387" s="40">
        <f t="array" ref="AH2387">SUM(_xlfn.NORM.DIST($AD$3:$AD$1003,$F2387,$AB2387,FALSE)*WindSpeedStep)</f>
        <v>1.0000000000000038</v>
      </c>
      <c r="AJ2387" s="47">
        <f t="shared" si="711"/>
        <v>11</v>
      </c>
      <c r="AK2387" s="83" t="b">
        <f>COUNTIF('Power Curve'!$D$2:$D$31,AJ2387)&gt;0</f>
        <v>1</v>
      </c>
      <c r="AL2387" s="83" t="b">
        <f t="shared" si="712"/>
        <v>0</v>
      </c>
      <c r="AM2387" s="83" t="b">
        <f t="shared" si="718"/>
        <v>1</v>
      </c>
      <c r="AN2387" s="47" t="str">
        <f t="shared" si="713"/>
        <v>Outer</v>
      </c>
      <c r="AO2387" s="48" t="str">
        <f t="shared" si="714"/>
        <v>0.9-1.0</v>
      </c>
      <c r="AP2387" s="49" t="str">
        <f t="shared" si="719"/>
        <v>18-19</v>
      </c>
      <c r="AQ2387" s="49" t="str">
        <f t="shared" si="720"/>
        <v>Mar</v>
      </c>
      <c r="AR2387" s="48" t="str">
        <f t="shared" si="721"/>
        <v>275-285</v>
      </c>
      <c r="AS2387" s="49" t="str">
        <f t="shared" si="715"/>
        <v>HWS-LTI</v>
      </c>
    </row>
    <row r="2388" spans="5:45" x14ac:dyDescent="0.3">
      <c r="E2388" s="15">
        <v>40990.763888888891</v>
      </c>
      <c r="F2388" s="21">
        <v>11.48</v>
      </c>
      <c r="G2388" s="21">
        <v>1810.729980468748</v>
      </c>
      <c r="H2388" s="42">
        <v>1.1960505847827161</v>
      </c>
      <c r="I2388" s="35">
        <v>277.7</v>
      </c>
      <c r="J2388" s="43">
        <v>9.6689895470383286E-2</v>
      </c>
      <c r="K2388" s="44">
        <v>0.18282204126888146</v>
      </c>
      <c r="L2388" s="26">
        <f t="shared" si="703"/>
        <v>11.388845666443284</v>
      </c>
      <c r="M2388" s="26">
        <f t="shared" si="704"/>
        <v>1.1182327867117732</v>
      </c>
      <c r="N2388" s="96">
        <f t="shared" si="705"/>
        <v>12</v>
      </c>
      <c r="O2388" s="26">
        <f t="shared" si="706"/>
        <v>0.39349443370031201</v>
      </c>
      <c r="P2388" s="3">
        <f>IF(L2388&gt;'Power Curve'!$C$37,0,INDEX(Ci,$N2388,1)*POWER(1-O2388,3)+INDEX(Ci,$N2388,2)*3*O2388*POWER(1-O2388,2)+INDEX(Ci,$N2388,3)*3*POWER(O2388,2)*(1-O2388)+INDEX(Ci,$N2388,4)*POWER(O2388,3))</f>
        <v>1845.2376655858977</v>
      </c>
      <c r="Q2388" s="3">
        <f>MAX(0,MIN(P2388-V2388+W2388,'Power Curve'!$C$39))</f>
        <v>1881.5894256282261</v>
      </c>
      <c r="R2388" s="3">
        <f t="shared" si="707"/>
        <v>1810.729980468748</v>
      </c>
      <c r="S2388" s="3">
        <f t="shared" si="708"/>
        <v>70.859445159478128</v>
      </c>
      <c r="T2388" s="3">
        <f t="shared" si="709"/>
        <v>70.859445159478128</v>
      </c>
      <c r="V2388" s="37">
        <f t="array" ref="V2388">SUM(_xlfn.NORM.DIST($AD$3:$AD$1003,$L2388,$AA2388,FALSE)*WindSpeedStep*$AE$3:$AE$1003)/AG2388</f>
        <v>1825.6805494118614</v>
      </c>
      <c r="W2388" s="37">
        <f t="array" ref="W2388">SUM(_xlfn.NORM.DIST($AD$3:$AD$1003,$L2388,$AB2388,FALSE)*WindSpeedStep*$AE$3:$AE$1003)/AH2388</f>
        <v>1862.0323094541898</v>
      </c>
      <c r="Y2388" s="1">
        <f t="shared" si="710"/>
        <v>11</v>
      </c>
      <c r="Z2388" s="99">
        <f>IF(L2388&lt;'Power Curve'!$P$28,'Power Curve'!$Q$28,IF(L2388&gt;'Power Curve'!$P$29,'Power Curve'!$Q$29,INDEX(ReferenceTurbulence,Y2388)+(L2388-INDEX(ReferenceTurbulenceWindSpeed,Y2388))*(INDEX(ReferenceTurbulence,Y2388+1)-INDEX(ReferenceTurbulence,Y2388))/(INDEX(ReferenceTurbulenceWindSpeed,Y2388+1)-INDEX(ReferenceTurbulenceWindSpeed,Y2388))))</f>
        <v>0.1192903215674713</v>
      </c>
      <c r="AA2388" s="100">
        <f t="shared" si="716"/>
        <v>1.3585790618323212</v>
      </c>
      <c r="AB2388" s="29">
        <f t="shared" si="717"/>
        <v>1.1011862970167288</v>
      </c>
      <c r="AG2388" s="40">
        <f t="array" ref="AG2388">SUM(_xlfn.NORM.DIST($AD$3:$AD$1003,$F2388,$AA2388,FALSE)*WindSpeedStep)</f>
        <v>1.000000000000004</v>
      </c>
      <c r="AH2388" s="40">
        <f t="array" ref="AH2388">SUM(_xlfn.NORM.DIST($AD$3:$AD$1003,$F2388,$AB2388,FALSE)*WindSpeedStep)</f>
        <v>1.0000000000000036</v>
      </c>
      <c r="AJ2388" s="47">
        <f t="shared" si="711"/>
        <v>11</v>
      </c>
      <c r="AK2388" s="83" t="b">
        <f>COUNTIF('Power Curve'!$D$2:$D$31,AJ2388)&gt;0</f>
        <v>1</v>
      </c>
      <c r="AL2388" s="83" t="b">
        <f t="shared" si="712"/>
        <v>0</v>
      </c>
      <c r="AM2388" s="83" t="b">
        <f t="shared" si="718"/>
        <v>1</v>
      </c>
      <c r="AN2388" s="47" t="str">
        <f t="shared" si="713"/>
        <v>Outer</v>
      </c>
      <c r="AO2388" s="48" t="str">
        <f t="shared" si="714"/>
        <v>1.1-1.2</v>
      </c>
      <c r="AP2388" s="49" t="str">
        <f t="shared" si="719"/>
        <v>18-19</v>
      </c>
      <c r="AQ2388" s="49" t="str">
        <f t="shared" si="720"/>
        <v>Mar</v>
      </c>
      <c r="AR2388" s="48" t="str">
        <f t="shared" si="721"/>
        <v>275-285</v>
      </c>
      <c r="AS2388" s="49" t="str">
        <f t="shared" si="715"/>
        <v>HWS-LTI</v>
      </c>
    </row>
    <row r="2389" spans="5:45" x14ac:dyDescent="0.3">
      <c r="E2389" s="15">
        <v>40990.770833333336</v>
      </c>
      <c r="F2389" s="21">
        <v>10.64</v>
      </c>
      <c r="G2389" s="21">
        <v>1530.2599945068359</v>
      </c>
      <c r="H2389" s="42">
        <v>1.1965747658008425</v>
      </c>
      <c r="I2389" s="35">
        <v>276.7</v>
      </c>
      <c r="J2389" s="43">
        <v>0.11560150375939848</v>
      </c>
      <c r="K2389" s="44">
        <v>0.1702730675390953</v>
      </c>
      <c r="L2389" s="26">
        <f t="shared" si="703"/>
        <v>10.557057290260989</v>
      </c>
      <c r="M2389" s="26">
        <f t="shared" si="704"/>
        <v>0.98967721183666146</v>
      </c>
      <c r="N2389" s="96">
        <f t="shared" si="705"/>
        <v>11</v>
      </c>
      <c r="O2389" s="26">
        <f t="shared" si="706"/>
        <v>0.58922183215217405</v>
      </c>
      <c r="P2389" s="3">
        <f>IF(L2389&gt;'Power Curve'!$C$37,0,INDEX(Ci,$N2389,1)*POWER(1-O2389,3)+INDEX(Ci,$N2389,2)*3*O2389*POWER(1-O2389,2)+INDEX(Ci,$N2389,3)*3*POWER(O2389,2)*(1-O2389)+INDEX(Ci,$N2389,4)*POWER(O2389,3))</f>
        <v>1685.3076268421332</v>
      </c>
      <c r="Q2389" s="3">
        <f>MAX(0,MIN(P2389-V2389+W2389,'Power Curve'!$C$39))</f>
        <v>1691.537531326614</v>
      </c>
      <c r="R2389" s="3">
        <f t="shared" si="707"/>
        <v>1530.2599945068359</v>
      </c>
      <c r="S2389" s="3">
        <f t="shared" si="708"/>
        <v>161.27753681977811</v>
      </c>
      <c r="T2389" s="3">
        <f t="shared" si="709"/>
        <v>161.27753681977811</v>
      </c>
      <c r="V2389" s="37">
        <f t="array" ref="V2389">SUM(_xlfn.NORM.DIST($AD$3:$AD$1003,$L2389,$AA2389,FALSE)*WindSpeedStep*$AE$3:$AE$1003)/AG2389</f>
        <v>1675.2773439739422</v>
      </c>
      <c r="W2389" s="37">
        <f t="array" ref="W2389">SUM(_xlfn.NORM.DIST($AD$3:$AD$1003,$L2389,$AB2389,FALSE)*WindSpeedStep*$AE$3:$AE$1003)/AH2389</f>
        <v>1681.507248458423</v>
      </c>
      <c r="Y2389" s="1">
        <f t="shared" si="710"/>
        <v>10</v>
      </c>
      <c r="Z2389" s="99">
        <f>IF(L2389&lt;'Power Curve'!$P$28,'Power Curve'!$Q$28,IF(L2389&gt;'Power Curve'!$P$29,'Power Curve'!$Q$29,INDEX(ReferenceTurbulence,Y2389)+(L2389-INDEX(ReferenceTurbulenceWindSpeed,Y2389))*(INDEX(ReferenceTurbulence,Y2389+1)-INDEX(ReferenceTurbulence,Y2389))/(INDEX(ReferenceTurbulenceWindSpeed,Y2389+1)-INDEX(ReferenceTurbulenceWindSpeed,Y2389))))</f>
        <v>0.12000545355554894</v>
      </c>
      <c r="AA2389" s="100">
        <f t="shared" si="716"/>
        <v>1.2669044483296845</v>
      </c>
      <c r="AB2389" s="29">
        <f t="shared" si="717"/>
        <v>1.2204116980282909</v>
      </c>
      <c r="AG2389" s="40">
        <f t="array" ref="AG2389">SUM(_xlfn.NORM.DIST($AD$3:$AD$1003,$F2389,$AA2389,FALSE)*WindSpeedStep)</f>
        <v>1.0000000000000036</v>
      </c>
      <c r="AH2389" s="40">
        <f t="array" ref="AH2389">SUM(_xlfn.NORM.DIST($AD$3:$AD$1003,$F2389,$AB2389,FALSE)*WindSpeedStep)</f>
        <v>1.0000000000000033</v>
      </c>
      <c r="AJ2389" s="47">
        <f t="shared" si="711"/>
        <v>11</v>
      </c>
      <c r="AK2389" s="83" t="b">
        <f>COUNTIF('Power Curve'!$D$2:$D$31,AJ2389)&gt;0</f>
        <v>1</v>
      </c>
      <c r="AL2389" s="83" t="b">
        <f t="shared" si="712"/>
        <v>0</v>
      </c>
      <c r="AM2389" s="83" t="b">
        <f t="shared" si="718"/>
        <v>1</v>
      </c>
      <c r="AN2389" s="47" t="str">
        <f t="shared" si="713"/>
        <v>Inner</v>
      </c>
      <c r="AO2389" s="48" t="str">
        <f t="shared" si="714"/>
        <v>0.9-1.0</v>
      </c>
      <c r="AP2389" s="49" t="str">
        <f t="shared" si="719"/>
        <v>18-19</v>
      </c>
      <c r="AQ2389" s="49" t="str">
        <f t="shared" si="720"/>
        <v>Mar</v>
      </c>
      <c r="AR2389" s="48" t="str">
        <f t="shared" si="721"/>
        <v>275-285</v>
      </c>
      <c r="AS2389" s="49" t="str">
        <f t="shared" si="715"/>
        <v>Inner-TI</v>
      </c>
    </row>
    <row r="2390" spans="5:45" x14ac:dyDescent="0.3">
      <c r="E2390" s="15">
        <v>40990.777777777781</v>
      </c>
      <c r="F2390" s="21">
        <v>10.96</v>
      </c>
      <c r="G2390" s="21">
        <v>1737.6099548339839</v>
      </c>
      <c r="H2390" s="42">
        <v>1.1970556691305814</v>
      </c>
      <c r="I2390" s="35">
        <v>278.2</v>
      </c>
      <c r="J2390" s="43">
        <v>0.11770072992700729</v>
      </c>
      <c r="K2390" s="44">
        <v>0.17019446092901819</v>
      </c>
      <c r="L2390" s="26">
        <f t="shared" si="703"/>
        <v>10.876019406270146</v>
      </c>
      <c r="M2390" s="26">
        <f t="shared" si="704"/>
        <v>1.0389738350656841</v>
      </c>
      <c r="N2390" s="96">
        <f t="shared" si="705"/>
        <v>11</v>
      </c>
      <c r="O2390" s="26">
        <f t="shared" si="706"/>
        <v>0.89877640192788444</v>
      </c>
      <c r="P2390" s="3">
        <f>IF(L2390&gt;'Power Curve'!$C$37,0,INDEX(Ci,$N2390,1)*POWER(1-O2390,3)+INDEX(Ci,$N2390,2)*3*O2390*POWER(1-O2390,2)+INDEX(Ci,$N2390,3)*3*POWER(O2390,2)*(1-O2390)+INDEX(Ci,$N2390,4)*POWER(O2390,3))</f>
        <v>1756.6531157668792</v>
      </c>
      <c r="Q2390" s="3">
        <f>MAX(0,MIN(P2390-V2390+W2390,'Power Curve'!$C$39))</f>
        <v>1760.2657571323296</v>
      </c>
      <c r="R2390" s="3">
        <f t="shared" si="707"/>
        <v>1737.6099548339839</v>
      </c>
      <c r="S2390" s="3">
        <f t="shared" si="708"/>
        <v>22.655802298345634</v>
      </c>
      <c r="T2390" s="3">
        <f t="shared" si="709"/>
        <v>22.655802298345634</v>
      </c>
      <c r="V2390" s="37">
        <f t="array" ref="V2390">SUM(_xlfn.NORM.DIST($AD$3:$AD$1003,$L2390,$AA2390,FALSE)*WindSpeedStep*$AE$3:$AE$1003)/AG2390</f>
        <v>1741.7438328055562</v>
      </c>
      <c r="W2390" s="37">
        <f t="array" ref="W2390">SUM(_xlfn.NORM.DIST($AD$3:$AD$1003,$L2390,$AB2390,FALSE)*WindSpeedStep*$AE$3:$AE$1003)/AH2390</f>
        <v>1745.3564741710065</v>
      </c>
      <c r="Y2390" s="1">
        <f t="shared" si="710"/>
        <v>10</v>
      </c>
      <c r="Z2390" s="99">
        <f>IF(L2390&lt;'Power Curve'!$P$28,'Power Curve'!$Q$28,IF(L2390&gt;'Power Curve'!$P$29,'Power Curve'!$Q$29,INDEX(ReferenceTurbulence,Y2390)+(L2390-INDEX(ReferenceTurbulenceWindSpeed,Y2390))*(INDEX(ReferenceTurbulence,Y2390+1)-INDEX(ReferenceTurbulence,Y2390))/(INDEX(ReferenceTurbulenceWindSpeed,Y2390+1)-INDEX(ReferenceTurbulenceWindSpeed,Y2390))))</f>
        <v>0.11999732205628222</v>
      </c>
      <c r="AA2390" s="100">
        <f t="shared" si="716"/>
        <v>1.3050932033845739</v>
      </c>
      <c r="AB2390" s="29">
        <f t="shared" si="717"/>
        <v>1.2801154228182927</v>
      </c>
      <c r="AG2390" s="40">
        <f t="array" ref="AG2390">SUM(_xlfn.NORM.DIST($AD$3:$AD$1003,$F2390,$AA2390,FALSE)*WindSpeedStep)</f>
        <v>1.0000000000000036</v>
      </c>
      <c r="AH2390" s="40">
        <f t="array" ref="AH2390">SUM(_xlfn.NORM.DIST($AD$3:$AD$1003,$F2390,$AB2390,FALSE)*WindSpeedStep)</f>
        <v>1.0000000000000038</v>
      </c>
      <c r="AJ2390" s="47">
        <f t="shared" si="711"/>
        <v>11</v>
      </c>
      <c r="AK2390" s="83" t="b">
        <f>COUNTIF('Power Curve'!$D$2:$D$31,AJ2390)&gt;0</f>
        <v>1</v>
      </c>
      <c r="AL2390" s="83" t="b">
        <f t="shared" si="712"/>
        <v>0</v>
      </c>
      <c r="AM2390" s="83" t="b">
        <f t="shared" si="718"/>
        <v>1</v>
      </c>
      <c r="AN2390" s="47" t="str">
        <f t="shared" si="713"/>
        <v>Inner</v>
      </c>
      <c r="AO2390" s="48" t="str">
        <f t="shared" si="714"/>
        <v>1.0-1.1</v>
      </c>
      <c r="AP2390" s="49" t="str">
        <f t="shared" si="719"/>
        <v>18-19</v>
      </c>
      <c r="AQ2390" s="49" t="str">
        <f t="shared" si="720"/>
        <v>Mar</v>
      </c>
      <c r="AR2390" s="48" t="str">
        <f t="shared" si="721"/>
        <v>275-285</v>
      </c>
      <c r="AS2390" s="49" t="str">
        <f t="shared" si="715"/>
        <v>Inner-TI</v>
      </c>
    </row>
    <row r="2391" spans="5:45" x14ac:dyDescent="0.3">
      <c r="E2391" s="15">
        <v>40990.784722222219</v>
      </c>
      <c r="F2391" s="21">
        <v>11.04</v>
      </c>
      <c r="G2391" s="21">
        <v>1823.320007324216</v>
      </c>
      <c r="H2391" s="42">
        <v>1.1971748766659267</v>
      </c>
      <c r="I2391" s="35">
        <v>275.7</v>
      </c>
      <c r="J2391" s="43">
        <v>0.11141304347826088</v>
      </c>
      <c r="K2391" s="44">
        <v>0.16121958348110221</v>
      </c>
      <c r="L2391" s="26">
        <f t="shared" si="703"/>
        <v>10.955770058056558</v>
      </c>
      <c r="M2391" s="26">
        <f t="shared" si="704"/>
        <v>1.0512995553818576</v>
      </c>
      <c r="N2391" s="96">
        <f t="shared" si="705"/>
        <v>11</v>
      </c>
      <c r="O2391" s="26">
        <f t="shared" si="706"/>
        <v>0.97617486859207769</v>
      </c>
      <c r="P2391" s="3">
        <f>IF(L2391&gt;'Power Curve'!$C$37,0,INDEX(Ci,$N2391,1)*POWER(1-O2391,3)+INDEX(Ci,$N2391,2)*3*O2391*POWER(1-O2391,2)+INDEX(Ci,$N2391,3)*3*POWER(O2391,2)*(1-O2391)+INDEX(Ci,$N2391,4)*POWER(O2391,3))</f>
        <v>1771.7288555395608</v>
      </c>
      <c r="Q2391" s="3">
        <f>MAX(0,MIN(P2391-V2391+W2391,'Power Curve'!$C$39))</f>
        <v>1785.4900093384124</v>
      </c>
      <c r="R2391" s="3">
        <f t="shared" si="707"/>
        <v>1823.320007324216</v>
      </c>
      <c r="S2391" s="3">
        <f t="shared" si="708"/>
        <v>-37.829997985803629</v>
      </c>
      <c r="T2391" s="3">
        <f t="shared" si="709"/>
        <v>37.829997985803629</v>
      </c>
      <c r="V2391" s="37">
        <f t="array" ref="V2391">SUM(_xlfn.NORM.DIST($AD$3:$AD$1003,$L2391,$AA2391,FALSE)*WindSpeedStep*$AE$3:$AE$1003)/AG2391</f>
        <v>1756.5146259340672</v>
      </c>
      <c r="W2391" s="37">
        <f t="array" ref="W2391">SUM(_xlfn.NORM.DIST($AD$3:$AD$1003,$L2391,$AB2391,FALSE)*WindSpeedStep*$AE$3:$AE$1003)/AH2391</f>
        <v>1770.2757797329189</v>
      </c>
      <c r="Y2391" s="1">
        <f t="shared" si="710"/>
        <v>10</v>
      </c>
      <c r="Z2391" s="99">
        <f>IF(L2391&lt;'Power Curve'!$P$28,'Power Curve'!$Q$28,IF(L2391&gt;'Power Curve'!$P$29,'Power Curve'!$Q$29,INDEX(ReferenceTurbulence,Y2391)+(L2391-INDEX(ReferenceTurbulenceWindSpeed,Y2391))*(INDEX(ReferenceTurbulence,Y2391+1)-INDEX(ReferenceTurbulence,Y2391))/(INDEX(ReferenceTurbulenceWindSpeed,Y2391+1)-INDEX(ReferenceTurbulenceWindSpeed,Y2391))))</f>
        <v>0.11999528892339911</v>
      </c>
      <c r="AA2391" s="100">
        <f t="shared" si="716"/>
        <v>1.3146407934948217</v>
      </c>
      <c r="AB2391" s="29">
        <f t="shared" si="717"/>
        <v>1.2206156858160839</v>
      </c>
      <c r="AG2391" s="40">
        <f t="array" ref="AG2391">SUM(_xlfn.NORM.DIST($AD$3:$AD$1003,$F2391,$AA2391,FALSE)*WindSpeedStep)</f>
        <v>1.0000000000000029</v>
      </c>
      <c r="AH2391" s="40">
        <f t="array" ref="AH2391">SUM(_xlfn.NORM.DIST($AD$3:$AD$1003,$F2391,$AB2391,FALSE)*WindSpeedStep)</f>
        <v>1.0000000000000036</v>
      </c>
      <c r="AJ2391" s="47">
        <f t="shared" si="711"/>
        <v>11</v>
      </c>
      <c r="AK2391" s="83" t="b">
        <f>COUNTIF('Power Curve'!$D$2:$D$31,AJ2391)&gt;0</f>
        <v>1</v>
      </c>
      <c r="AL2391" s="83" t="b">
        <f t="shared" si="712"/>
        <v>0</v>
      </c>
      <c r="AM2391" s="83" t="b">
        <f t="shared" si="718"/>
        <v>1</v>
      </c>
      <c r="AN2391" s="47" t="str">
        <f t="shared" si="713"/>
        <v>Inner</v>
      </c>
      <c r="AO2391" s="48" t="str">
        <f t="shared" si="714"/>
        <v>1.0-1.1</v>
      </c>
      <c r="AP2391" s="49" t="str">
        <f t="shared" si="719"/>
        <v>18-19</v>
      </c>
      <c r="AQ2391" s="49" t="str">
        <f t="shared" si="720"/>
        <v>Mar</v>
      </c>
      <c r="AR2391" s="48" t="str">
        <f t="shared" si="721"/>
        <v>275-285</v>
      </c>
      <c r="AS2391" s="49" t="str">
        <f t="shared" si="715"/>
        <v>Inner-TI</v>
      </c>
    </row>
    <row r="2392" spans="5:45" x14ac:dyDescent="0.3">
      <c r="E2392" s="15">
        <v>40990.791666666664</v>
      </c>
      <c r="F2392" s="21">
        <v>10.88</v>
      </c>
      <c r="G2392" s="21">
        <v>1852.0399475097661</v>
      </c>
      <c r="H2392" s="42">
        <v>1.1977877797069787</v>
      </c>
      <c r="I2392" s="35">
        <v>274</v>
      </c>
      <c r="J2392" s="43">
        <v>9.5588235294117641E-2</v>
      </c>
      <c r="K2392" s="44">
        <v>0.17734624300400376</v>
      </c>
      <c r="L2392" s="26">
        <f t="shared" si="703"/>
        <v>10.798833002133097</v>
      </c>
      <c r="M2392" s="26">
        <f t="shared" si="704"/>
        <v>1.0270444274897765</v>
      </c>
      <c r="N2392" s="96">
        <f t="shared" si="705"/>
        <v>11</v>
      </c>
      <c r="O2392" s="26">
        <f t="shared" si="706"/>
        <v>0.82386655236916062</v>
      </c>
      <c r="P2392" s="3">
        <f>IF(L2392&gt;'Power Curve'!$C$37,0,INDEX(Ci,$N2392,1)*POWER(1-O2392,3)+INDEX(Ci,$N2392,2)*3*O2392*POWER(1-O2392,2)+INDEX(Ci,$N2392,3)*3*POWER(O2392,2)*(1-O2392)+INDEX(Ci,$N2392,4)*POWER(O2392,3))</f>
        <v>1740.9148396127553</v>
      </c>
      <c r="Q2392" s="3">
        <f>MAX(0,MIN(P2392-V2392+W2392,'Power Curve'!$C$39))</f>
        <v>1779.1900815717479</v>
      </c>
      <c r="R2392" s="3">
        <f t="shared" si="707"/>
        <v>1852.0399475097661</v>
      </c>
      <c r="S2392" s="3">
        <f t="shared" si="708"/>
        <v>-72.849865938018183</v>
      </c>
      <c r="T2392" s="3">
        <f t="shared" si="709"/>
        <v>72.849865938018183</v>
      </c>
      <c r="V2392" s="37">
        <f t="array" ref="V2392">SUM(_xlfn.NORM.DIST($AD$3:$AD$1003,$L2392,$AA2392,FALSE)*WindSpeedStep*$AE$3:$AE$1003)/AG2392</f>
        <v>1726.751179141153</v>
      </c>
      <c r="W2392" s="37">
        <f t="array" ref="W2392">SUM(_xlfn.NORM.DIST($AD$3:$AD$1003,$L2392,$AB2392,FALSE)*WindSpeedStep*$AE$3:$AE$1003)/AH2392</f>
        <v>1765.0264211001456</v>
      </c>
      <c r="Y2392" s="1">
        <f t="shared" si="710"/>
        <v>10</v>
      </c>
      <c r="Z2392" s="99">
        <f>IF(L2392&lt;'Power Curve'!$P$28,'Power Curve'!$Q$28,IF(L2392&gt;'Power Curve'!$P$29,'Power Curve'!$Q$29,INDEX(ReferenceTurbulence,Y2392)+(L2392-INDEX(ReferenceTurbulenceWindSpeed,Y2392))*(INDEX(ReferenceTurbulence,Y2392+1)-INDEX(ReferenceTurbulence,Y2392))/(INDEX(ReferenceTurbulenceWindSpeed,Y2392+1)-INDEX(ReferenceTurbulenceWindSpeed,Y2392))))</f>
        <v>0.11999928981720785</v>
      </c>
      <c r="AA2392" s="100">
        <f t="shared" si="716"/>
        <v>1.2958522911105983</v>
      </c>
      <c r="AB2392" s="29">
        <f t="shared" si="717"/>
        <v>1.0322413899097813</v>
      </c>
      <c r="AG2392" s="40">
        <f t="array" ref="AG2392">SUM(_xlfn.NORM.DIST($AD$3:$AD$1003,$F2392,$AA2392,FALSE)*WindSpeedStep)</f>
        <v>1.0000000000000031</v>
      </c>
      <c r="AH2392" s="40">
        <f t="array" ref="AH2392">SUM(_xlfn.NORM.DIST($AD$3:$AD$1003,$F2392,$AB2392,FALSE)*WindSpeedStep)</f>
        <v>1.0000000000000038</v>
      </c>
      <c r="AJ2392" s="47">
        <f t="shared" si="711"/>
        <v>11</v>
      </c>
      <c r="AK2392" s="83" t="b">
        <f>COUNTIF('Power Curve'!$D$2:$D$31,AJ2392)&gt;0</f>
        <v>1</v>
      </c>
      <c r="AL2392" s="83" t="b">
        <f t="shared" si="712"/>
        <v>0</v>
      </c>
      <c r="AM2392" s="83" t="b">
        <f t="shared" si="718"/>
        <v>1</v>
      </c>
      <c r="AN2392" s="47" t="str">
        <f t="shared" si="713"/>
        <v>Outer</v>
      </c>
      <c r="AO2392" s="48" t="str">
        <f t="shared" si="714"/>
        <v>1.0-1.1</v>
      </c>
      <c r="AP2392" s="49" t="str">
        <f t="shared" si="719"/>
        <v>19-20</v>
      </c>
      <c r="AQ2392" s="49" t="str">
        <f t="shared" si="720"/>
        <v>Mar</v>
      </c>
      <c r="AR2392" s="48" t="str">
        <f t="shared" si="721"/>
        <v>265-275</v>
      </c>
      <c r="AS2392" s="49" t="str">
        <f t="shared" si="715"/>
        <v>HWS-LTI</v>
      </c>
    </row>
    <row r="2393" spans="5:45" x14ac:dyDescent="0.3">
      <c r="E2393" s="15">
        <v>40990.798611111109</v>
      </c>
      <c r="F2393" s="21">
        <v>10.71</v>
      </c>
      <c r="G2393" s="21">
        <v>1708.320022583008</v>
      </c>
      <c r="H2393" s="42">
        <v>1.1983136249520125</v>
      </c>
      <c r="I2393" s="35">
        <v>277.3</v>
      </c>
      <c r="J2393" s="43">
        <v>0.11484593837535013</v>
      </c>
      <c r="K2393" s="44">
        <v>0.13784231813450082</v>
      </c>
      <c r="L2393" s="26">
        <f t="shared" si="703"/>
        <v>10.631656595580862</v>
      </c>
      <c r="M2393" s="26">
        <f t="shared" si="704"/>
        <v>1.0012067749506555</v>
      </c>
      <c r="N2393" s="96">
        <f t="shared" si="705"/>
        <v>11</v>
      </c>
      <c r="O2393" s="26">
        <f t="shared" si="706"/>
        <v>0.66162088741551872</v>
      </c>
      <c r="P2393" s="3">
        <f>IF(L2393&gt;'Power Curve'!$C$37,0,INDEX(Ci,$N2393,1)*POWER(1-O2393,3)+INDEX(Ci,$N2393,2)*3*O2393*POWER(1-O2393,2)+INDEX(Ci,$N2393,3)*3*POWER(O2393,2)*(1-O2393)+INDEX(Ci,$N2393,4)*POWER(O2393,3))</f>
        <v>1703.3868355058801</v>
      </c>
      <c r="Q2393" s="3">
        <f>MAX(0,MIN(P2393-V2393+W2393,'Power Curve'!$C$39))</f>
        <v>1710.9315279263794</v>
      </c>
      <c r="R2393" s="3">
        <f t="shared" si="707"/>
        <v>1708.320022583008</v>
      </c>
      <c r="S2393" s="3">
        <f t="shared" si="708"/>
        <v>2.6115053433713911</v>
      </c>
      <c r="T2393" s="3">
        <f t="shared" si="709"/>
        <v>2.6115053433713911</v>
      </c>
      <c r="V2393" s="37">
        <f t="array" ref="V2393">SUM(_xlfn.NORM.DIST($AD$3:$AD$1003,$L2393,$AA2393,FALSE)*WindSpeedStep*$AE$3:$AE$1003)/AG2393</f>
        <v>1691.8933660943069</v>
      </c>
      <c r="W2393" s="37">
        <f t="array" ref="W2393">SUM(_xlfn.NORM.DIST($AD$3:$AD$1003,$L2393,$AB2393,FALSE)*WindSpeedStep*$AE$3:$AE$1003)/AH2393</f>
        <v>1699.4380585148062</v>
      </c>
      <c r="Y2393" s="1">
        <f t="shared" si="710"/>
        <v>10</v>
      </c>
      <c r="Z2393" s="99">
        <f>IF(L2393&lt;'Power Curve'!$P$28,'Power Curve'!$Q$28,IF(L2393&gt;'Power Curve'!$P$29,'Power Curve'!$Q$29,INDEX(ReferenceTurbulence,Y2393)+(L2393-INDEX(ReferenceTurbulenceWindSpeed,Y2393))*(INDEX(ReferenceTurbulence,Y2393+1)-INDEX(ReferenceTurbulence,Y2393))/(INDEX(ReferenceTurbulenceWindSpeed,Y2393+1)-INDEX(ReferenceTurbulenceWindSpeed,Y2393))))</f>
        <v>0.12000355174913978</v>
      </c>
      <c r="AA2393" s="100">
        <f t="shared" si="716"/>
        <v>1.2758365524468713</v>
      </c>
      <c r="AB2393" s="29">
        <f t="shared" si="717"/>
        <v>1.2210025782039646</v>
      </c>
      <c r="AG2393" s="40">
        <f t="array" ref="AG2393">SUM(_xlfn.NORM.DIST($AD$3:$AD$1003,$F2393,$AA2393,FALSE)*WindSpeedStep)</f>
        <v>1.0000000000000038</v>
      </c>
      <c r="AH2393" s="40">
        <f t="array" ref="AH2393">SUM(_xlfn.NORM.DIST($AD$3:$AD$1003,$F2393,$AB2393,FALSE)*WindSpeedStep)</f>
        <v>1.0000000000000038</v>
      </c>
      <c r="AJ2393" s="47">
        <f t="shared" si="711"/>
        <v>11</v>
      </c>
      <c r="AK2393" s="83" t="b">
        <f>COUNTIF('Power Curve'!$D$2:$D$31,AJ2393)&gt;0</f>
        <v>1</v>
      </c>
      <c r="AL2393" s="83" t="b">
        <f t="shared" si="712"/>
        <v>0</v>
      </c>
      <c r="AM2393" s="83" t="b">
        <f t="shared" si="718"/>
        <v>1</v>
      </c>
      <c r="AN2393" s="47" t="str">
        <f t="shared" si="713"/>
        <v>Inner</v>
      </c>
      <c r="AO2393" s="48" t="str">
        <f t="shared" si="714"/>
        <v>1.0-1.1</v>
      </c>
      <c r="AP2393" s="49" t="str">
        <f t="shared" si="719"/>
        <v>19-20</v>
      </c>
      <c r="AQ2393" s="49" t="str">
        <f t="shared" si="720"/>
        <v>Mar</v>
      </c>
      <c r="AR2393" s="48" t="str">
        <f t="shared" si="721"/>
        <v>275-285</v>
      </c>
      <c r="AS2393" s="49" t="str">
        <f t="shared" si="715"/>
        <v>Inner-TI</v>
      </c>
    </row>
    <row r="2394" spans="5:45" x14ac:dyDescent="0.3">
      <c r="E2394" s="15">
        <v>40990.805555555555</v>
      </c>
      <c r="F2394" s="21">
        <v>12</v>
      </c>
      <c r="G2394" s="21">
        <v>1907.370056152349</v>
      </c>
      <c r="H2394" s="42">
        <v>1.1980388388364729</v>
      </c>
      <c r="I2394" s="35">
        <v>281.8</v>
      </c>
      <c r="J2394" s="43">
        <v>0.10166666666666667</v>
      </c>
      <c r="K2394" s="44">
        <v>0.17956993566801135</v>
      </c>
      <c r="L2394" s="26">
        <f t="shared" si="703"/>
        <v>11.911309672431805</v>
      </c>
      <c r="M2394" s="26">
        <f t="shared" si="704"/>
        <v>1.1989812830416715</v>
      </c>
      <c r="N2394" s="96">
        <f t="shared" si="705"/>
        <v>12</v>
      </c>
      <c r="O2394" s="26">
        <f t="shared" si="706"/>
        <v>0.89673405182267474</v>
      </c>
      <c r="P2394" s="3">
        <f>IF(L2394&gt;'Power Curve'!$C$37,0,INDEX(Ci,$N2394,1)*POWER(1-O2394,3)+INDEX(Ci,$N2394,2)*3*O2394*POWER(1-O2394,2)+INDEX(Ci,$N2394,3)*3*POWER(O2394,2)*(1-O2394)+INDEX(Ci,$N2394,4)*POWER(O2394,3))</f>
        <v>1909.694252813933</v>
      </c>
      <c r="Q2394" s="3">
        <f>MAX(0,MIN(P2394-V2394+W2394,'Power Curve'!$C$39))</f>
        <v>1933.0943361177876</v>
      </c>
      <c r="R2394" s="3">
        <f t="shared" si="707"/>
        <v>1907.370056152349</v>
      </c>
      <c r="S2394" s="3">
        <f t="shared" si="708"/>
        <v>25.724279965438654</v>
      </c>
      <c r="T2394" s="3">
        <f t="shared" si="709"/>
        <v>25.724279965438654</v>
      </c>
      <c r="V2394" s="37">
        <f t="array" ref="V2394">SUM(_xlfn.NORM.DIST($AD$3:$AD$1003,$L2394,$AA2394,FALSE)*WindSpeedStep*$AE$3:$AE$1003)/AG2394</f>
        <v>1884.9680897073506</v>
      </c>
      <c r="W2394" s="37">
        <f t="array" ref="W2394">SUM(_xlfn.NORM.DIST($AD$3:$AD$1003,$L2394,$AB2394,FALSE)*WindSpeedStep*$AE$3:$AE$1003)/AH2394</f>
        <v>1908.3681730112053</v>
      </c>
      <c r="Y2394" s="1">
        <f t="shared" si="710"/>
        <v>11</v>
      </c>
      <c r="Z2394" s="99">
        <f>IF(L2394&lt;'Power Curve'!$P$28,'Power Curve'!$Q$28,IF(L2394&gt;'Power Curve'!$P$29,'Power Curve'!$Q$29,INDEX(ReferenceTurbulence,Y2394)+(L2394-INDEX(ReferenceTurbulenceWindSpeed,Y2394))*(INDEX(ReferenceTurbulence,Y2394+1)-INDEX(ReferenceTurbulence,Y2394))/(INDEX(ReferenceTurbulenceWindSpeed,Y2394+1)-INDEX(ReferenceTurbulenceWindSpeed,Y2394))))</f>
        <v>0.11838953995219498</v>
      </c>
      <c r="AA2394" s="100">
        <f t="shared" si="716"/>
        <v>1.4101744723473317</v>
      </c>
      <c r="AB2394" s="29">
        <f t="shared" si="717"/>
        <v>1.210983150030567</v>
      </c>
      <c r="AG2394" s="40">
        <f t="array" ref="AG2394">SUM(_xlfn.NORM.DIST($AD$3:$AD$1003,$F2394,$AA2394,FALSE)*WindSpeedStep)</f>
        <v>1.0000000000000031</v>
      </c>
      <c r="AH2394" s="40">
        <f t="array" ref="AH2394">SUM(_xlfn.NORM.DIST($AD$3:$AD$1003,$F2394,$AB2394,FALSE)*WindSpeedStep)</f>
        <v>1.0000000000000029</v>
      </c>
      <c r="AJ2394" s="47">
        <f t="shared" si="711"/>
        <v>12</v>
      </c>
      <c r="AK2394" s="83" t="b">
        <f>COUNTIF('Power Curve'!$D$2:$D$31,AJ2394)&gt;0</f>
        <v>1</v>
      </c>
      <c r="AL2394" s="83" t="b">
        <f t="shared" si="712"/>
        <v>0</v>
      </c>
      <c r="AM2394" s="83" t="b">
        <f t="shared" si="718"/>
        <v>1</v>
      </c>
      <c r="AN2394" s="47" t="str">
        <f t="shared" si="713"/>
        <v>Inner</v>
      </c>
      <c r="AO2394" s="48" t="str">
        <f t="shared" si="714"/>
        <v>1.1-1.2</v>
      </c>
      <c r="AP2394" s="49" t="str">
        <f t="shared" si="719"/>
        <v>19-20</v>
      </c>
      <c r="AQ2394" s="49" t="str">
        <f t="shared" si="720"/>
        <v>Mar</v>
      </c>
      <c r="AR2394" s="48" t="str">
        <f t="shared" si="721"/>
        <v>275-285</v>
      </c>
      <c r="AS2394" s="49" t="str">
        <f t="shared" si="715"/>
        <v>Inner-TI</v>
      </c>
    </row>
    <row r="2395" spans="5:45" x14ac:dyDescent="0.3">
      <c r="E2395" s="15">
        <v>40990.8125</v>
      </c>
      <c r="F2395" s="21">
        <v>11.56</v>
      </c>
      <c r="G2395" s="21">
        <v>1927.3599395751951</v>
      </c>
      <c r="H2395" s="42">
        <v>1.1979950092580609</v>
      </c>
      <c r="I2395" s="35">
        <v>282.39999999999998</v>
      </c>
      <c r="J2395" s="43">
        <v>0.11505190311418685</v>
      </c>
      <c r="K2395" s="44">
        <v>0.14652709612838385</v>
      </c>
      <c r="L2395" s="26">
        <f t="shared" si="703"/>
        <v>11.474421719270559</v>
      </c>
      <c r="M2395" s="26">
        <f t="shared" si="704"/>
        <v>1.1314588415374565</v>
      </c>
      <c r="N2395" s="96">
        <f t="shared" si="705"/>
        <v>12</v>
      </c>
      <c r="O2395" s="26">
        <f t="shared" si="706"/>
        <v>0.47592166246937484</v>
      </c>
      <c r="P2395" s="3">
        <f>IF(L2395&gt;'Power Curve'!$C$37,0,INDEX(Ci,$N2395,1)*POWER(1-O2395,3)+INDEX(Ci,$N2395,2)*3*O2395*POWER(1-O2395,2)+INDEX(Ci,$N2395,3)*3*POWER(O2395,2)*(1-O2395)+INDEX(Ci,$N2395,4)*POWER(O2395,3))</f>
        <v>1858.283292023362</v>
      </c>
      <c r="Q2395" s="3">
        <f>MAX(0,MIN(P2395-V2395+W2395,'Power Curve'!$C$39))</f>
        <v>1864.8175760390875</v>
      </c>
      <c r="R2395" s="3">
        <f t="shared" si="707"/>
        <v>1927.3599395751951</v>
      </c>
      <c r="S2395" s="3">
        <f t="shared" si="708"/>
        <v>-62.542363536107587</v>
      </c>
      <c r="T2395" s="3">
        <f t="shared" si="709"/>
        <v>62.542363536107587</v>
      </c>
      <c r="V2395" s="37">
        <f t="array" ref="V2395">SUM(_xlfn.NORM.DIST($AD$3:$AD$1003,$L2395,$AA2395,FALSE)*WindSpeedStep*$AE$3:$AE$1003)/AG2395</f>
        <v>1837.0764551368509</v>
      </c>
      <c r="W2395" s="37">
        <f t="array" ref="W2395">SUM(_xlfn.NORM.DIST($AD$3:$AD$1003,$L2395,$AB2395,FALSE)*WindSpeedStep*$AE$3:$AE$1003)/AH2395</f>
        <v>1843.6107391525763</v>
      </c>
      <c r="Y2395" s="1">
        <f t="shared" si="710"/>
        <v>11</v>
      </c>
      <c r="Z2395" s="99">
        <f>IF(L2395&lt;'Power Curve'!$P$28,'Power Curve'!$Q$28,IF(L2395&gt;'Power Curve'!$P$29,'Power Curve'!$Q$29,INDEX(ReferenceTurbulence,Y2395)+(L2395-INDEX(ReferenceTurbulenceWindSpeed,Y2395))*(INDEX(ReferenceTurbulence,Y2395+1)-INDEX(ReferenceTurbulence,Y2395))/(INDEX(ReferenceTurbulenceWindSpeed,Y2395+1)-INDEX(ReferenceTurbulenceWindSpeed,Y2395))))</f>
        <v>0.11914277966178753</v>
      </c>
      <c r="AA2395" s="100">
        <f t="shared" si="716"/>
        <v>1.3670944986454814</v>
      </c>
      <c r="AB2395" s="29">
        <f t="shared" si="717"/>
        <v>1.3201540559368377</v>
      </c>
      <c r="AG2395" s="40">
        <f t="array" ref="AG2395">SUM(_xlfn.NORM.DIST($AD$3:$AD$1003,$F2395,$AA2395,FALSE)*WindSpeedStep)</f>
        <v>1.0000000000000036</v>
      </c>
      <c r="AH2395" s="40">
        <f t="array" ref="AH2395">SUM(_xlfn.NORM.DIST($AD$3:$AD$1003,$F2395,$AB2395,FALSE)*WindSpeedStep)</f>
        <v>1.0000000000000036</v>
      </c>
      <c r="AJ2395" s="47">
        <f t="shared" si="711"/>
        <v>11</v>
      </c>
      <c r="AK2395" s="83" t="b">
        <f>COUNTIF('Power Curve'!$D$2:$D$31,AJ2395)&gt;0</f>
        <v>1</v>
      </c>
      <c r="AL2395" s="83" t="b">
        <f t="shared" si="712"/>
        <v>0</v>
      </c>
      <c r="AM2395" s="83" t="b">
        <f t="shared" si="718"/>
        <v>1</v>
      </c>
      <c r="AN2395" s="47" t="str">
        <f t="shared" si="713"/>
        <v>Inner</v>
      </c>
      <c r="AO2395" s="48" t="str">
        <f t="shared" si="714"/>
        <v>1.1-1.2</v>
      </c>
      <c r="AP2395" s="49" t="str">
        <f t="shared" si="719"/>
        <v>19-20</v>
      </c>
      <c r="AQ2395" s="49" t="str">
        <f t="shared" si="720"/>
        <v>Mar</v>
      </c>
      <c r="AR2395" s="48" t="str">
        <f t="shared" si="721"/>
        <v>275-285</v>
      </c>
      <c r="AS2395" s="49" t="str">
        <f t="shared" si="715"/>
        <v>Inner-TI</v>
      </c>
    </row>
    <row r="2396" spans="5:45" x14ac:dyDescent="0.3">
      <c r="E2396" s="15">
        <v>40990.861111111109</v>
      </c>
      <c r="F2396" s="21">
        <v>13.03</v>
      </c>
      <c r="G2396" s="21">
        <v>1971.820053100588</v>
      </c>
      <c r="H2396" s="42">
        <v>1.1985767207524936</v>
      </c>
      <c r="I2396" s="35">
        <v>292.8</v>
      </c>
      <c r="J2396" s="43">
        <v>0.11435149654643131</v>
      </c>
      <c r="K2396" s="44">
        <v>0.1812175455217066</v>
      </c>
      <c r="L2396" s="26">
        <f t="shared" si="703"/>
        <v>12.935632404681192</v>
      </c>
      <c r="M2396" s="26">
        <f t="shared" si="704"/>
        <v>1.3572936632967969</v>
      </c>
      <c r="N2396" s="96">
        <f t="shared" si="705"/>
        <v>13</v>
      </c>
      <c r="O2396" s="26">
        <f t="shared" si="706"/>
        <v>0.94415263254067894</v>
      </c>
      <c r="P2396" s="3">
        <f>IF(L2396&gt;'Power Curve'!$C$37,0,INDEX(Ci,$N2396,1)*POWER(1-O2396,3)+INDEX(Ci,$N2396,2)*3*O2396*POWER(1-O2396,2)+INDEX(Ci,$N2396,3)*3*POWER(O2396,2)*(1-O2396)+INDEX(Ci,$N2396,4)*POWER(O2396,3))</f>
        <v>1951.6665964503181</v>
      </c>
      <c r="Q2396" s="3">
        <f>MAX(0,MIN(P2396-V2396+W2396,'Power Curve'!$C$39))</f>
        <v>1958.1124526835401</v>
      </c>
      <c r="R2396" s="3">
        <f t="shared" si="707"/>
        <v>1971.820053100588</v>
      </c>
      <c r="S2396" s="3">
        <f t="shared" si="708"/>
        <v>-13.707600417047843</v>
      </c>
      <c r="T2396" s="3">
        <f t="shared" si="709"/>
        <v>13.707600417047843</v>
      </c>
      <c r="V2396" s="37">
        <f t="array" ref="V2396">SUM(_xlfn.NORM.DIST($AD$3:$AD$1003,$L2396,$AA2396,FALSE)*WindSpeedStep*$AE$3:$AE$1003)/AG2396</f>
        <v>1942.4463562859196</v>
      </c>
      <c r="W2396" s="37">
        <f t="array" ref="W2396">SUM(_xlfn.NORM.DIST($AD$3:$AD$1003,$L2396,$AB2396,FALSE)*WindSpeedStep*$AE$3:$AE$1003)/AH2396</f>
        <v>1948.8922125191416</v>
      </c>
      <c r="Y2396" s="1">
        <f t="shared" si="710"/>
        <v>12</v>
      </c>
      <c r="Z2396" s="99">
        <f>IF(L2396&lt;'Power Curve'!$P$28,'Power Curve'!$Q$28,IF(L2396&gt;'Power Curve'!$P$29,'Power Curve'!$Q$29,INDEX(ReferenceTurbulence,Y2396)+(L2396-INDEX(ReferenceTurbulenceWindSpeed,Y2396))*(INDEX(ReferenceTurbulence,Y2396+1)-INDEX(ReferenceTurbulence,Y2396))/(INDEX(ReferenceTurbulenceWindSpeed,Y2396+1)-INDEX(ReferenceTurbulenceWindSpeed,Y2396))))</f>
        <v>0.1215776031723183</v>
      </c>
      <c r="AA2396" s="100">
        <f t="shared" si="716"/>
        <v>1.5726831832793116</v>
      </c>
      <c r="AB2396" s="29">
        <f t="shared" si="717"/>
        <v>1.4792089242498063</v>
      </c>
      <c r="AG2396" s="40">
        <f t="array" ref="AG2396">SUM(_xlfn.NORM.DIST($AD$3:$AD$1003,$F2396,$AA2396,FALSE)*WindSpeedStep)</f>
        <v>1.0000000000000036</v>
      </c>
      <c r="AH2396" s="40">
        <f t="array" ref="AH2396">SUM(_xlfn.NORM.DIST($AD$3:$AD$1003,$F2396,$AB2396,FALSE)*WindSpeedStep)</f>
        <v>1.0000000000000033</v>
      </c>
      <c r="AJ2396" s="47">
        <f t="shared" si="711"/>
        <v>13</v>
      </c>
      <c r="AK2396" s="83" t="b">
        <f>COUNTIF('Power Curve'!$D$2:$D$31,AJ2396)&gt;0</f>
        <v>1</v>
      </c>
      <c r="AL2396" s="83" t="b">
        <f t="shared" si="712"/>
        <v>0</v>
      </c>
      <c r="AM2396" s="83" t="b">
        <f t="shared" si="718"/>
        <v>1</v>
      </c>
      <c r="AN2396" s="47" t="str">
        <f t="shared" si="713"/>
        <v>Inner</v>
      </c>
      <c r="AO2396" s="48" t="str">
        <f t="shared" si="714"/>
        <v>1.3-1.4</v>
      </c>
      <c r="AP2396" s="49" t="str">
        <f t="shared" si="719"/>
        <v>20-21</v>
      </c>
      <c r="AQ2396" s="49" t="str">
        <f t="shared" si="720"/>
        <v>Mar</v>
      </c>
      <c r="AR2396" s="48" t="str">
        <f t="shared" si="721"/>
        <v>285-295</v>
      </c>
      <c r="AS2396" s="49" t="str">
        <f t="shared" si="715"/>
        <v>Inner-TI</v>
      </c>
    </row>
    <row r="2397" spans="5:45" x14ac:dyDescent="0.3">
      <c r="E2397" s="15">
        <v>40990.868055555555</v>
      </c>
      <c r="F2397" s="21">
        <v>11.55</v>
      </c>
      <c r="G2397" s="21">
        <v>1928.579956054688</v>
      </c>
      <c r="H2397" s="42">
        <v>1.1991147994636544</v>
      </c>
      <c r="I2397" s="35">
        <v>292.5</v>
      </c>
      <c r="J2397" s="43">
        <v>0.10389610389610389</v>
      </c>
      <c r="K2397" s="44">
        <v>0.14964614981078214</v>
      </c>
      <c r="L2397" s="26">
        <f t="shared" si="703"/>
        <v>11.468066668698553</v>
      </c>
      <c r="M2397" s="26">
        <f t="shared" si="704"/>
        <v>1.1304766479855408</v>
      </c>
      <c r="N2397" s="96">
        <f t="shared" si="705"/>
        <v>12</v>
      </c>
      <c r="O2397" s="26">
        <f t="shared" si="706"/>
        <v>0.46980044993349157</v>
      </c>
      <c r="P2397" s="3">
        <f>IF(L2397&gt;'Power Curve'!$C$37,0,INDEX(Ci,$N2397,1)*POWER(1-O2397,3)+INDEX(Ci,$N2397,2)*3*O2397*POWER(1-O2397,2)+INDEX(Ci,$N2397,3)*3*POWER(O2397,2)*(1-O2397)+INDEX(Ci,$N2397,4)*POWER(O2397,3))</f>
        <v>1857.3401820465879</v>
      </c>
      <c r="Q2397" s="3">
        <f>MAX(0,MIN(P2397-V2397+W2397,'Power Curve'!$C$39))</f>
        <v>1881.6448712189608</v>
      </c>
      <c r="R2397" s="3">
        <f t="shared" si="707"/>
        <v>1928.579956054688</v>
      </c>
      <c r="S2397" s="3">
        <f t="shared" si="708"/>
        <v>-46.935084835727139</v>
      </c>
      <c r="T2397" s="3">
        <f t="shared" si="709"/>
        <v>46.935084835727139</v>
      </c>
      <c r="V2397" s="37">
        <f t="array" ref="V2397">SUM(_xlfn.NORM.DIST($AD$3:$AD$1003,$L2397,$AA2397,FALSE)*WindSpeedStep*$AE$3:$AE$1003)/AG2397</f>
        <v>1836.2544765293096</v>
      </c>
      <c r="W2397" s="37">
        <f t="array" ref="W2397">SUM(_xlfn.NORM.DIST($AD$3:$AD$1003,$L2397,$AB2397,FALSE)*WindSpeedStep*$AE$3:$AE$1003)/AH2397</f>
        <v>1860.5591657016826</v>
      </c>
      <c r="Y2397" s="1">
        <f t="shared" si="710"/>
        <v>11</v>
      </c>
      <c r="Z2397" s="99">
        <f>IF(L2397&lt;'Power Curve'!$P$28,'Power Curve'!$Q$28,IF(L2397&gt;'Power Curve'!$P$29,'Power Curve'!$Q$29,INDEX(ReferenceTurbulence,Y2397)+(L2397-INDEX(ReferenceTurbulenceWindSpeed,Y2397))*(INDEX(ReferenceTurbulence,Y2397+1)-INDEX(ReferenceTurbulence,Y2397))/(INDEX(ReferenceTurbulenceWindSpeed,Y2397+1)-INDEX(ReferenceTurbulenceWindSpeed,Y2397))))</f>
        <v>0.11915373642178209</v>
      </c>
      <c r="AA2397" s="100">
        <f t="shared" si="716"/>
        <v>1.366462993109532</v>
      </c>
      <c r="AB2397" s="29">
        <f t="shared" si="717"/>
        <v>1.191487446098551</v>
      </c>
      <c r="AG2397" s="40">
        <f t="array" ref="AG2397">SUM(_xlfn.NORM.DIST($AD$3:$AD$1003,$F2397,$AA2397,FALSE)*WindSpeedStep)</f>
        <v>1.0000000000000038</v>
      </c>
      <c r="AH2397" s="40">
        <f t="array" ref="AH2397">SUM(_xlfn.NORM.DIST($AD$3:$AD$1003,$F2397,$AB2397,FALSE)*WindSpeedStep)</f>
        <v>1.0000000000000033</v>
      </c>
      <c r="AJ2397" s="47">
        <f t="shared" si="711"/>
        <v>11</v>
      </c>
      <c r="AK2397" s="83" t="b">
        <f>COUNTIF('Power Curve'!$D$2:$D$31,AJ2397)&gt;0</f>
        <v>1</v>
      </c>
      <c r="AL2397" s="83" t="b">
        <f t="shared" si="712"/>
        <v>0</v>
      </c>
      <c r="AM2397" s="83" t="b">
        <f t="shared" si="718"/>
        <v>1</v>
      </c>
      <c r="AN2397" s="47" t="str">
        <f t="shared" si="713"/>
        <v>Inner</v>
      </c>
      <c r="AO2397" s="48" t="str">
        <f t="shared" si="714"/>
        <v>1.1-1.2</v>
      </c>
      <c r="AP2397" s="49" t="str">
        <f t="shared" si="719"/>
        <v>20-21</v>
      </c>
      <c r="AQ2397" s="49" t="str">
        <f t="shared" si="720"/>
        <v>Mar</v>
      </c>
      <c r="AR2397" s="48" t="str">
        <f t="shared" si="721"/>
        <v>285-295</v>
      </c>
      <c r="AS2397" s="49" t="str">
        <f t="shared" si="715"/>
        <v>Inner-TI</v>
      </c>
    </row>
    <row r="2398" spans="5:45" x14ac:dyDescent="0.3">
      <c r="E2398" s="15">
        <v>40990.875</v>
      </c>
      <c r="F2398" s="21">
        <v>10.48</v>
      </c>
      <c r="G2398" s="21">
        <v>1627.809997558596</v>
      </c>
      <c r="H2398" s="42">
        <v>1.2002354916596121</v>
      </c>
      <c r="I2398" s="35">
        <v>295.10000000000002</v>
      </c>
      <c r="J2398" s="43">
        <v>0.11354961832061068</v>
      </c>
      <c r="K2398" s="44">
        <v>0.17469164106528845</v>
      </c>
      <c r="L2398" s="26">
        <f t="shared" si="703"/>
        <v>10.408897727471411</v>
      </c>
      <c r="M2398" s="26">
        <f t="shared" si="704"/>
        <v>0.96677867380337068</v>
      </c>
      <c r="N2398" s="96">
        <f t="shared" si="705"/>
        <v>11</v>
      </c>
      <c r="O2398" s="26">
        <f t="shared" si="706"/>
        <v>0.44543212354562423</v>
      </c>
      <c r="P2398" s="3">
        <f>IF(L2398&gt;'Power Curve'!$C$37,0,INDEX(Ci,$N2398,1)*POWER(1-O2398,3)+INDEX(Ci,$N2398,2)*3*O2398*POWER(1-O2398,2)+INDEX(Ci,$N2398,3)*3*POWER(O2398,2)*(1-O2398)+INDEX(Ci,$N2398,4)*POWER(O2398,3))</f>
        <v>1647.378025456173</v>
      </c>
      <c r="Q2398" s="3">
        <f>MAX(0,MIN(P2398-V2398+W2398,'Power Curve'!$C$39))</f>
        <v>1655.8044482902349</v>
      </c>
      <c r="R2398" s="3">
        <f t="shared" si="707"/>
        <v>1627.809997558596</v>
      </c>
      <c r="S2398" s="3">
        <f t="shared" si="708"/>
        <v>27.994450731638835</v>
      </c>
      <c r="T2398" s="3">
        <f t="shared" si="709"/>
        <v>27.994450731638835</v>
      </c>
      <c r="V2398" s="37">
        <f t="array" ref="V2398">SUM(_xlfn.NORM.DIST($AD$3:$AD$1003,$L2398,$AA2398,FALSE)*WindSpeedStep*$AE$3:$AE$1003)/AG2398</f>
        <v>1640.3377364463042</v>
      </c>
      <c r="W2398" s="37">
        <f t="array" ref="W2398">SUM(_xlfn.NORM.DIST($AD$3:$AD$1003,$L2398,$AB2398,FALSE)*WindSpeedStep*$AE$3:$AE$1003)/AH2398</f>
        <v>1648.7641592803661</v>
      </c>
      <c r="Y2398" s="1">
        <f t="shared" si="710"/>
        <v>10</v>
      </c>
      <c r="Z2398" s="99">
        <f>IF(L2398&lt;'Power Curve'!$P$28,'Power Curve'!$Q$28,IF(L2398&gt;'Power Curve'!$P$29,'Power Curve'!$Q$29,INDEX(ReferenceTurbulence,Y2398)+(L2398-INDEX(ReferenceTurbulenceWindSpeed,Y2398))*(INDEX(ReferenceTurbulence,Y2398+1)-INDEX(ReferenceTurbulence,Y2398))/(INDEX(ReferenceTurbulenceWindSpeed,Y2398+1)-INDEX(ReferenceTurbulenceWindSpeed,Y2398))))</f>
        <v>0.12000923067927528</v>
      </c>
      <c r="AA2398" s="100">
        <f t="shared" si="716"/>
        <v>1.2491638084931007</v>
      </c>
      <c r="AB2398" s="29">
        <f t="shared" si="717"/>
        <v>1.1819263640926505</v>
      </c>
      <c r="AG2398" s="40">
        <f t="array" ref="AG2398">SUM(_xlfn.NORM.DIST($AD$3:$AD$1003,$F2398,$AA2398,FALSE)*WindSpeedStep)</f>
        <v>1.0000000000000036</v>
      </c>
      <c r="AH2398" s="40">
        <f t="array" ref="AH2398">SUM(_xlfn.NORM.DIST($AD$3:$AD$1003,$F2398,$AB2398,FALSE)*WindSpeedStep)</f>
        <v>1.000000000000004</v>
      </c>
      <c r="AJ2398" s="47">
        <f t="shared" si="711"/>
        <v>10</v>
      </c>
      <c r="AK2398" s="83" t="b">
        <f>COUNTIF('Power Curve'!$D$2:$D$31,AJ2398)&gt;0</f>
        <v>1</v>
      </c>
      <c r="AL2398" s="83" t="b">
        <f t="shared" si="712"/>
        <v>0</v>
      </c>
      <c r="AM2398" s="83" t="b">
        <f t="shared" si="718"/>
        <v>1</v>
      </c>
      <c r="AN2398" s="47" t="str">
        <f t="shared" si="713"/>
        <v>Inner</v>
      </c>
      <c r="AO2398" s="48" t="str">
        <f t="shared" si="714"/>
        <v>0.9-1.0</v>
      </c>
      <c r="AP2398" s="49" t="str">
        <f t="shared" si="719"/>
        <v>21-22</v>
      </c>
      <c r="AQ2398" s="49" t="str">
        <f t="shared" si="720"/>
        <v>Mar</v>
      </c>
      <c r="AR2398" s="48" t="str">
        <f t="shared" si="721"/>
        <v>295-305</v>
      </c>
      <c r="AS2398" s="49" t="str">
        <f t="shared" si="715"/>
        <v>Inner-TI</v>
      </c>
    </row>
    <row r="2399" spans="5:45" x14ac:dyDescent="0.3">
      <c r="E2399" s="15">
        <v>40990.881944444445</v>
      </c>
      <c r="F2399" s="21">
        <v>9.4</v>
      </c>
      <c r="G2399" s="21">
        <v>1431.9200134277389</v>
      </c>
      <c r="H2399" s="42">
        <v>1.2007302178739558</v>
      </c>
      <c r="I2399" s="35">
        <v>298.60000000000002</v>
      </c>
      <c r="J2399" s="43">
        <v>9.8936170212765961E-2</v>
      </c>
      <c r="K2399" s="44">
        <v>0.15010137407274393</v>
      </c>
      <c r="L2399" s="26">
        <f t="shared" si="703"/>
        <v>9.3375076538684141</v>
      </c>
      <c r="M2399" s="26">
        <f t="shared" si="704"/>
        <v>0.80119188421671772</v>
      </c>
      <c r="N2399" s="96">
        <f t="shared" si="705"/>
        <v>10</v>
      </c>
      <c r="O2399" s="26">
        <f t="shared" si="706"/>
        <v>0.34903615853642733</v>
      </c>
      <c r="P2399" s="3">
        <f>IF(L2399&gt;'Power Curve'!$C$37,0,INDEX(Ci,$N2399,1)*POWER(1-O2399,3)+INDEX(Ci,$N2399,2)*3*O2399*POWER(1-O2399,2)+INDEX(Ci,$N2399,3)*3*POWER(O2399,2)*(1-O2399)+INDEX(Ci,$N2399,4)*POWER(O2399,3))</f>
        <v>1312.4264043289716</v>
      </c>
      <c r="Q2399" s="3">
        <f>MAX(0,MIN(P2399-V2399+W2399,'Power Curve'!$C$39))</f>
        <v>1314.2880356456874</v>
      </c>
      <c r="R2399" s="3">
        <f t="shared" si="707"/>
        <v>1431.9200134277389</v>
      </c>
      <c r="S2399" s="3">
        <f t="shared" si="708"/>
        <v>-117.63197778205154</v>
      </c>
      <c r="T2399" s="3">
        <f t="shared" si="709"/>
        <v>117.63197778205154</v>
      </c>
      <c r="V2399" s="37">
        <f t="array" ref="V2399">SUM(_xlfn.NORM.DIST($AD$3:$AD$1003,$L2399,$AA2399,FALSE)*WindSpeedStep*$AE$3:$AE$1003)/AG2399</f>
        <v>1321.4423004438606</v>
      </c>
      <c r="W2399" s="37">
        <f t="array" ref="W2399">SUM(_xlfn.NORM.DIST($AD$3:$AD$1003,$L2399,$AB2399,FALSE)*WindSpeedStep*$AE$3:$AE$1003)/AH2399</f>
        <v>1323.3039317605765</v>
      </c>
      <c r="Y2399" s="1">
        <f t="shared" si="710"/>
        <v>9</v>
      </c>
      <c r="Z2399" s="99">
        <f>IF(L2399&lt;'Power Curve'!$P$28,'Power Curve'!$Q$28,IF(L2399&gt;'Power Curve'!$P$29,'Power Curve'!$Q$29,INDEX(ReferenceTurbulence,Y2399)+(L2399-INDEX(ReferenceTurbulenceWindSpeed,Y2399))*(INDEX(ReferenceTurbulence,Y2399+1)-INDEX(ReferenceTurbulence,Y2399))/(INDEX(ReferenceTurbulenceWindSpeed,Y2399+1)-INDEX(ReferenceTurbulenceWindSpeed,Y2399))))</f>
        <v>0.12036248061341805</v>
      </c>
      <c r="AA2399" s="100">
        <f t="shared" si="716"/>
        <v>1.1238855839663797</v>
      </c>
      <c r="AB2399" s="29">
        <f t="shared" si="717"/>
        <v>0.9238172466061304</v>
      </c>
      <c r="AG2399" s="40">
        <f t="array" ref="AG2399">SUM(_xlfn.NORM.DIST($AD$3:$AD$1003,$F2399,$AA2399,FALSE)*WindSpeedStep)</f>
        <v>1.0000000000000038</v>
      </c>
      <c r="AH2399" s="40">
        <f t="array" ref="AH2399">SUM(_xlfn.NORM.DIST($AD$3:$AD$1003,$F2399,$AB2399,FALSE)*WindSpeedStep)</f>
        <v>1.0000000000000033</v>
      </c>
      <c r="AJ2399" s="47">
        <f t="shared" si="711"/>
        <v>9</v>
      </c>
      <c r="AK2399" s="83" t="b">
        <f>COUNTIF('Power Curve'!$D$2:$D$31,AJ2399)&gt;0</f>
        <v>1</v>
      </c>
      <c r="AL2399" s="83" t="b">
        <f t="shared" si="712"/>
        <v>0</v>
      </c>
      <c r="AM2399" s="83" t="b">
        <f t="shared" si="718"/>
        <v>1</v>
      </c>
      <c r="AN2399" s="47" t="str">
        <f t="shared" si="713"/>
        <v>Outer</v>
      </c>
      <c r="AO2399" s="48" t="str">
        <f t="shared" si="714"/>
        <v>0.8-0.9</v>
      </c>
      <c r="AP2399" s="49" t="str">
        <f t="shared" si="719"/>
        <v>21-22</v>
      </c>
      <c r="AQ2399" s="49" t="str">
        <f t="shared" si="720"/>
        <v>Mar</v>
      </c>
      <c r="AR2399" s="48" t="str">
        <f t="shared" si="721"/>
        <v>295-305</v>
      </c>
      <c r="AS2399" s="49" t="str">
        <f t="shared" si="715"/>
        <v>HWS-LTI</v>
      </c>
    </row>
    <row r="2400" spans="5:45" x14ac:dyDescent="0.3">
      <c r="E2400" s="15">
        <v>40990.888888888891</v>
      </c>
      <c r="F2400" s="21">
        <v>10.53</v>
      </c>
      <c r="G2400" s="21">
        <v>1612.900024414063</v>
      </c>
      <c r="H2400" s="42">
        <v>1.1998840317788584</v>
      </c>
      <c r="I2400" s="35">
        <v>294.39999999999998</v>
      </c>
      <c r="J2400" s="43">
        <v>9.4017094017094016E-2</v>
      </c>
      <c r="K2400" s="44">
        <v>0.1556424993506024</v>
      </c>
      <c r="L2400" s="26">
        <f t="shared" si="703"/>
        <v>10.457537554267642</v>
      </c>
      <c r="M2400" s="26">
        <f t="shared" si="704"/>
        <v>0.97429611582908726</v>
      </c>
      <c r="N2400" s="96">
        <f t="shared" si="705"/>
        <v>11</v>
      </c>
      <c r="O2400" s="26">
        <f t="shared" si="706"/>
        <v>0.49263735545924792</v>
      </c>
      <c r="P2400" s="3">
        <f>IF(L2400&gt;'Power Curve'!$C$37,0,INDEX(Ci,$N2400,1)*POWER(1-O2400,3)+INDEX(Ci,$N2400,2)*3*O2400*POWER(1-O2400,2)+INDEX(Ci,$N2400,3)*3*POWER(O2400,2)*(1-O2400)+INDEX(Ci,$N2400,4)*POWER(O2400,3))</f>
        <v>1660.0995146277303</v>
      </c>
      <c r="Q2400" s="3">
        <f>MAX(0,MIN(P2400-V2400+W2400,'Power Curve'!$C$39))</f>
        <v>1695.2265917921675</v>
      </c>
      <c r="R2400" s="3">
        <f t="shared" si="707"/>
        <v>1612.900024414063</v>
      </c>
      <c r="S2400" s="3">
        <f t="shared" si="708"/>
        <v>82.326567378104528</v>
      </c>
      <c r="T2400" s="3">
        <f t="shared" si="709"/>
        <v>82.326567378104528</v>
      </c>
      <c r="V2400" s="37">
        <f t="array" ref="V2400">SUM(_xlfn.NORM.DIST($AD$3:$AD$1003,$L2400,$AA2400,FALSE)*WindSpeedStep*$AE$3:$AE$1003)/AG2400</f>
        <v>1652.0912678862726</v>
      </c>
      <c r="W2400" s="37">
        <f t="array" ref="W2400">SUM(_xlfn.NORM.DIST($AD$3:$AD$1003,$L2400,$AB2400,FALSE)*WindSpeedStep*$AE$3:$AE$1003)/AH2400</f>
        <v>1687.2183450507098</v>
      </c>
      <c r="Y2400" s="1">
        <f t="shared" si="710"/>
        <v>10</v>
      </c>
      <c r="Z2400" s="99">
        <f>IF(L2400&lt;'Power Curve'!$P$28,'Power Curve'!$Q$28,IF(L2400&gt;'Power Curve'!$P$29,'Power Curve'!$Q$29,INDEX(ReferenceTurbulence,Y2400)+(L2400-INDEX(ReferenceTurbulenceWindSpeed,Y2400))*(INDEX(ReferenceTurbulence,Y2400+1)-INDEX(ReferenceTurbulence,Y2400))/(INDEX(ReferenceTurbulenceWindSpeed,Y2400+1)-INDEX(ReferenceTurbulenceWindSpeed,Y2400))))</f>
        <v>0.12000799067397033</v>
      </c>
      <c r="AA2400" s="100">
        <f t="shared" si="716"/>
        <v>1.2549880692852458</v>
      </c>
      <c r="AB2400" s="29">
        <f t="shared" si="717"/>
        <v>0.98318729142687233</v>
      </c>
      <c r="AG2400" s="40">
        <f t="array" ref="AG2400">SUM(_xlfn.NORM.DIST($AD$3:$AD$1003,$F2400,$AA2400,FALSE)*WindSpeedStep)</f>
        <v>1.000000000000004</v>
      </c>
      <c r="AH2400" s="40">
        <f t="array" ref="AH2400">SUM(_xlfn.NORM.DIST($AD$3:$AD$1003,$F2400,$AB2400,FALSE)*WindSpeedStep)</f>
        <v>1.0000000000000036</v>
      </c>
      <c r="AJ2400" s="47">
        <f t="shared" si="711"/>
        <v>10</v>
      </c>
      <c r="AK2400" s="83" t="b">
        <f>COUNTIF('Power Curve'!$D$2:$D$31,AJ2400)&gt;0</f>
        <v>1</v>
      </c>
      <c r="AL2400" s="83" t="b">
        <f t="shared" si="712"/>
        <v>0</v>
      </c>
      <c r="AM2400" s="83" t="b">
        <f t="shared" si="718"/>
        <v>1</v>
      </c>
      <c r="AN2400" s="47" t="str">
        <f t="shared" si="713"/>
        <v>Outer</v>
      </c>
      <c r="AO2400" s="48" t="str">
        <f t="shared" si="714"/>
        <v>0.9-1.0</v>
      </c>
      <c r="AP2400" s="49" t="str">
        <f t="shared" si="719"/>
        <v>21-22</v>
      </c>
      <c r="AQ2400" s="49" t="str">
        <f t="shared" si="720"/>
        <v>Mar</v>
      </c>
      <c r="AR2400" s="48" t="str">
        <f t="shared" si="721"/>
        <v>285-295</v>
      </c>
      <c r="AS2400" s="49" t="str">
        <f t="shared" si="715"/>
        <v>HWS-LTI</v>
      </c>
    </row>
    <row r="2401" spans="5:45" x14ac:dyDescent="0.3">
      <c r="E2401" s="15">
        <v>40990.895833333336</v>
      </c>
      <c r="F2401" s="21">
        <v>10.130000000000001</v>
      </c>
      <c r="G2401" s="21">
        <v>1754.690048217778</v>
      </c>
      <c r="H2401" s="42">
        <v>1.2001149546018022</v>
      </c>
      <c r="I2401" s="35">
        <v>293.60000000000002</v>
      </c>
      <c r="J2401" s="43">
        <v>0.10463968410661402</v>
      </c>
      <c r="K2401" s="44">
        <v>0.1775228623749826</v>
      </c>
      <c r="L2401" s="26">
        <f t="shared" si="703"/>
        <v>10.060935504376516</v>
      </c>
      <c r="M2401" s="26">
        <f t="shared" si="704"/>
        <v>0.91299999054009029</v>
      </c>
      <c r="N2401" s="96">
        <f t="shared" si="705"/>
        <v>11</v>
      </c>
      <c r="O2401" s="26">
        <f t="shared" si="706"/>
        <v>0.10773278289650616</v>
      </c>
      <c r="P2401" s="3">
        <f>IF(L2401&gt;'Power Curve'!$C$37,0,INDEX(Ci,$N2401,1)*POWER(1-O2401,3)+INDEX(Ci,$N2401,2)*3*O2401*POWER(1-O2401,2)+INDEX(Ci,$N2401,3)*3*POWER(O2401,2)*(1-O2401)+INDEX(Ci,$N2401,4)*POWER(O2401,3))</f>
        <v>1550.9033274714343</v>
      </c>
      <c r="Q2401" s="3">
        <f>MAX(0,MIN(P2401-V2401+W2401,'Power Curve'!$C$39))</f>
        <v>1565.5898150885257</v>
      </c>
      <c r="R2401" s="3">
        <f t="shared" si="707"/>
        <v>1754.690048217778</v>
      </c>
      <c r="S2401" s="3">
        <f t="shared" si="708"/>
        <v>-189.10023312925227</v>
      </c>
      <c r="T2401" s="3">
        <f t="shared" si="709"/>
        <v>189.10023312925227</v>
      </c>
      <c r="V2401" s="37">
        <f t="array" ref="V2401">SUM(_xlfn.NORM.DIST($AD$3:$AD$1003,$L2401,$AA2401,FALSE)*WindSpeedStep*$AE$3:$AE$1003)/AG2401</f>
        <v>1548.4524310155612</v>
      </c>
      <c r="W2401" s="37">
        <f t="array" ref="W2401">SUM(_xlfn.NORM.DIST($AD$3:$AD$1003,$L2401,$AB2401,FALSE)*WindSpeedStep*$AE$3:$AE$1003)/AH2401</f>
        <v>1563.1389186326526</v>
      </c>
      <c r="Y2401" s="1">
        <f t="shared" si="710"/>
        <v>10</v>
      </c>
      <c r="Z2401" s="99">
        <f>IF(L2401&lt;'Power Curve'!$P$28,'Power Curve'!$Q$28,IF(L2401&gt;'Power Curve'!$P$29,'Power Curve'!$Q$29,INDEX(ReferenceTurbulence,Y2401)+(L2401-INDEX(ReferenceTurbulenceWindSpeed,Y2401))*(INDEX(ReferenceTurbulence,Y2401+1)-INDEX(ReferenceTurbulence,Y2401))/(INDEX(ReferenceTurbulenceWindSpeed,Y2401+1)-INDEX(ReferenceTurbulenceWindSpeed,Y2401))))</f>
        <v>0.12001810149627808</v>
      </c>
      <c r="AA2401" s="100">
        <f t="shared" si="716"/>
        <v>1.2074943785117684</v>
      </c>
      <c r="AB2401" s="29">
        <f t="shared" si="717"/>
        <v>1.052773112994976</v>
      </c>
      <c r="AG2401" s="40">
        <f t="array" ref="AG2401">SUM(_xlfn.NORM.DIST($AD$3:$AD$1003,$F2401,$AA2401,FALSE)*WindSpeedStep)</f>
        <v>1.0000000000000038</v>
      </c>
      <c r="AH2401" s="40">
        <f t="array" ref="AH2401">SUM(_xlfn.NORM.DIST($AD$3:$AD$1003,$F2401,$AB2401,FALSE)*WindSpeedStep)</f>
        <v>1.0000000000000033</v>
      </c>
      <c r="AJ2401" s="47">
        <f t="shared" si="711"/>
        <v>10</v>
      </c>
      <c r="AK2401" s="83" t="b">
        <f>COUNTIF('Power Curve'!$D$2:$D$31,AJ2401)&gt;0</f>
        <v>1</v>
      </c>
      <c r="AL2401" s="83" t="b">
        <f t="shared" si="712"/>
        <v>0</v>
      </c>
      <c r="AM2401" s="83" t="b">
        <f t="shared" si="718"/>
        <v>1</v>
      </c>
      <c r="AN2401" s="47" t="str">
        <f t="shared" si="713"/>
        <v>Inner</v>
      </c>
      <c r="AO2401" s="48" t="str">
        <f t="shared" si="714"/>
        <v>0.9-1.0</v>
      </c>
      <c r="AP2401" s="49" t="str">
        <f t="shared" si="719"/>
        <v>21-22</v>
      </c>
      <c r="AQ2401" s="49" t="str">
        <f t="shared" si="720"/>
        <v>Mar</v>
      </c>
      <c r="AR2401" s="48" t="str">
        <f t="shared" si="721"/>
        <v>285-295</v>
      </c>
      <c r="AS2401" s="49" t="str">
        <f t="shared" si="715"/>
        <v>Inner-TI</v>
      </c>
    </row>
    <row r="2402" spans="5:45" x14ac:dyDescent="0.3">
      <c r="E2402" s="15">
        <v>40990.902777777781</v>
      </c>
      <c r="F2402" s="21">
        <v>10.79</v>
      </c>
      <c r="G2402" s="21">
        <v>1910.740036010742</v>
      </c>
      <c r="H2402" s="42">
        <v>1.1999831944917618</v>
      </c>
      <c r="I2402" s="35">
        <v>291.8</v>
      </c>
      <c r="J2402" s="43">
        <v>0.10009267840593143</v>
      </c>
      <c r="K2402" s="44">
        <v>0.20636237891997136</v>
      </c>
      <c r="L2402" s="26">
        <f t="shared" si="703"/>
        <v>10.716043545883416</v>
      </c>
      <c r="M2402" s="26">
        <f t="shared" si="704"/>
        <v>1.0142490501479764</v>
      </c>
      <c r="N2402" s="96">
        <f t="shared" si="705"/>
        <v>11</v>
      </c>
      <c r="O2402" s="26">
        <f t="shared" si="706"/>
        <v>0.74351890847969182</v>
      </c>
      <c r="P2402" s="3">
        <f>IF(L2402&gt;'Power Curve'!$C$37,0,INDEX(Ci,$N2402,1)*POWER(1-O2402,3)+INDEX(Ci,$N2402,2)*3*O2402*POWER(1-O2402,2)+INDEX(Ci,$N2402,3)*3*POWER(O2402,2)*(1-O2402)+INDEX(Ci,$N2402,4)*POWER(O2402,3))</f>
        <v>1722.8824257861402</v>
      </c>
      <c r="Q2402" s="3">
        <f>MAX(0,MIN(P2402-V2402+W2402,'Power Curve'!$C$39))</f>
        <v>1753.2390036307747</v>
      </c>
      <c r="R2402" s="3">
        <f t="shared" si="707"/>
        <v>1910.740036010742</v>
      </c>
      <c r="S2402" s="3">
        <f t="shared" si="708"/>
        <v>-157.50103237996723</v>
      </c>
      <c r="T2402" s="3">
        <f t="shared" si="709"/>
        <v>157.50103237996723</v>
      </c>
      <c r="V2402" s="37">
        <f t="array" ref="V2402">SUM(_xlfn.NORM.DIST($AD$3:$AD$1003,$L2402,$AA2402,FALSE)*WindSpeedStep*$AE$3:$AE$1003)/AG2402</f>
        <v>1709.8989693924063</v>
      </c>
      <c r="W2402" s="37">
        <f t="array" ref="W2402">SUM(_xlfn.NORM.DIST($AD$3:$AD$1003,$L2402,$AB2402,FALSE)*WindSpeedStep*$AE$3:$AE$1003)/AH2402</f>
        <v>1740.2555472370409</v>
      </c>
      <c r="Y2402" s="1">
        <f t="shared" si="710"/>
        <v>10</v>
      </c>
      <c r="Z2402" s="99">
        <f>IF(L2402&lt;'Power Curve'!$P$28,'Power Curve'!$Q$28,IF(L2402&gt;'Power Curve'!$P$29,'Power Curve'!$Q$29,INDEX(ReferenceTurbulence,Y2402)+(L2402-INDEX(ReferenceTurbulenceWindSpeed,Y2402))*(INDEX(ReferenceTurbulence,Y2402+1)-INDEX(ReferenceTurbulence,Y2402))/(INDEX(ReferenceTurbulenceWindSpeed,Y2402+1)-INDEX(ReferenceTurbulenceWindSpeed,Y2402))))</f>
        <v>0.12000140042021992</v>
      </c>
      <c r="AA2402" s="100">
        <f t="shared" si="716"/>
        <v>1.2859402324700691</v>
      </c>
      <c r="AB2402" s="29">
        <f t="shared" si="717"/>
        <v>1.0725975004220658</v>
      </c>
      <c r="AG2402" s="40">
        <f t="array" ref="AG2402">SUM(_xlfn.NORM.DIST($AD$3:$AD$1003,$F2402,$AA2402,FALSE)*WindSpeedStep)</f>
        <v>1.0000000000000038</v>
      </c>
      <c r="AH2402" s="40">
        <f t="array" ref="AH2402">SUM(_xlfn.NORM.DIST($AD$3:$AD$1003,$F2402,$AB2402,FALSE)*WindSpeedStep)</f>
        <v>1.0000000000000036</v>
      </c>
      <c r="AJ2402" s="47">
        <f t="shared" si="711"/>
        <v>11</v>
      </c>
      <c r="AK2402" s="83" t="b">
        <f>COUNTIF('Power Curve'!$D$2:$D$31,AJ2402)&gt;0</f>
        <v>1</v>
      </c>
      <c r="AL2402" s="83" t="b">
        <f t="shared" si="712"/>
        <v>0</v>
      </c>
      <c r="AM2402" s="83" t="b">
        <f t="shared" si="718"/>
        <v>1</v>
      </c>
      <c r="AN2402" s="47" t="str">
        <f t="shared" si="713"/>
        <v>Inner</v>
      </c>
      <c r="AO2402" s="48" t="str">
        <f t="shared" si="714"/>
        <v>1.0-1.1</v>
      </c>
      <c r="AP2402" s="49" t="str">
        <f t="shared" si="719"/>
        <v>21-22</v>
      </c>
      <c r="AQ2402" s="49" t="str">
        <f t="shared" si="720"/>
        <v>Mar</v>
      </c>
      <c r="AR2402" s="48" t="str">
        <f t="shared" si="721"/>
        <v>285-295</v>
      </c>
      <c r="AS2402" s="49" t="str">
        <f t="shared" si="715"/>
        <v>Inner-TI</v>
      </c>
    </row>
    <row r="2403" spans="5:45" x14ac:dyDescent="0.3">
      <c r="E2403" s="15">
        <v>40990.909722222219</v>
      </c>
      <c r="F2403" s="21">
        <v>11.89</v>
      </c>
      <c r="G2403" s="21">
        <v>1916.019973754888</v>
      </c>
      <c r="H2403" s="42">
        <v>1.1994011104136968</v>
      </c>
      <c r="I2403" s="35">
        <v>286.7</v>
      </c>
      <c r="J2403" s="43">
        <v>7.6534903280067276E-2</v>
      </c>
      <c r="K2403" s="44">
        <v>0.19107133423828532</v>
      </c>
      <c r="L2403" s="26">
        <f t="shared" si="703"/>
        <v>11.806594310169125</v>
      </c>
      <c r="M2403" s="26">
        <f t="shared" si="704"/>
        <v>1.1827971862456563</v>
      </c>
      <c r="N2403" s="96">
        <f t="shared" si="705"/>
        <v>12</v>
      </c>
      <c r="O2403" s="26">
        <f t="shared" si="706"/>
        <v>0.79587175640595631</v>
      </c>
      <c r="P2403" s="3">
        <f>IF(L2403&gt;'Power Curve'!$C$37,0,INDEX(Ci,$N2403,1)*POWER(1-O2403,3)+INDEX(Ci,$N2403,2)*3*O2403*POWER(1-O2403,2)+INDEX(Ci,$N2403,3)*3*POWER(O2403,2)*(1-O2403)+INDEX(Ci,$N2403,4)*POWER(O2403,3))</f>
        <v>1900.1958303330061</v>
      </c>
      <c r="Q2403" s="3">
        <f>MAX(0,MIN(P2403-V2403+W2403,'Power Curve'!$C$39))</f>
        <v>1957.4529672610845</v>
      </c>
      <c r="R2403" s="3">
        <f t="shared" si="707"/>
        <v>1916.019973754888</v>
      </c>
      <c r="S2403" s="3">
        <f t="shared" si="708"/>
        <v>41.432993506196453</v>
      </c>
      <c r="T2403" s="3">
        <f t="shared" si="709"/>
        <v>41.432993506196453</v>
      </c>
      <c r="V2403" s="37">
        <f t="array" ref="V2403">SUM(_xlfn.NORM.DIST($AD$3:$AD$1003,$L2403,$AA2403,FALSE)*WindSpeedStep*$AE$3:$AE$1003)/AG2403</f>
        <v>1874.9489637052955</v>
      </c>
      <c r="W2403" s="37">
        <f t="array" ref="W2403">SUM(_xlfn.NORM.DIST($AD$3:$AD$1003,$L2403,$AB2403,FALSE)*WindSpeedStep*$AE$3:$AE$1003)/AH2403</f>
        <v>1932.2061006333738</v>
      </c>
      <c r="Y2403" s="1">
        <f t="shared" si="710"/>
        <v>11</v>
      </c>
      <c r="Z2403" s="99">
        <f>IF(L2403&lt;'Power Curve'!$P$28,'Power Curve'!$Q$28,IF(L2403&gt;'Power Curve'!$P$29,'Power Curve'!$Q$29,INDEX(ReferenceTurbulence,Y2403)+(L2403-INDEX(ReferenceTurbulenceWindSpeed,Y2403))*(INDEX(ReferenceTurbulence,Y2403+1)-INDEX(ReferenceTurbulence,Y2403))/(INDEX(ReferenceTurbulenceWindSpeed,Y2403+1)-INDEX(ReferenceTurbulenceWindSpeed,Y2403))))</f>
        <v>0.11857007999338835</v>
      </c>
      <c r="AA2403" s="100">
        <f t="shared" si="716"/>
        <v>1.3999088318062369</v>
      </c>
      <c r="AB2403" s="29">
        <f t="shared" si="717"/>
        <v>0.90361655359578663</v>
      </c>
      <c r="AG2403" s="40">
        <f t="array" ref="AG2403">SUM(_xlfn.NORM.DIST($AD$3:$AD$1003,$F2403,$AA2403,FALSE)*WindSpeedStep)</f>
        <v>1.000000000000004</v>
      </c>
      <c r="AH2403" s="40">
        <f t="array" ref="AH2403">SUM(_xlfn.NORM.DIST($AD$3:$AD$1003,$F2403,$AB2403,FALSE)*WindSpeedStep)</f>
        <v>1.0000000000000033</v>
      </c>
      <c r="AJ2403" s="47">
        <f t="shared" si="711"/>
        <v>12</v>
      </c>
      <c r="AK2403" s="83" t="b">
        <f>COUNTIF('Power Curve'!$D$2:$D$31,AJ2403)&gt;0</f>
        <v>1</v>
      </c>
      <c r="AL2403" s="83" t="b">
        <f t="shared" si="712"/>
        <v>0</v>
      </c>
      <c r="AM2403" s="83" t="b">
        <f t="shared" si="718"/>
        <v>1</v>
      </c>
      <c r="AN2403" s="47" t="str">
        <f t="shared" si="713"/>
        <v>Outer</v>
      </c>
      <c r="AO2403" s="48" t="str">
        <f t="shared" si="714"/>
        <v>1.1-1.2</v>
      </c>
      <c r="AP2403" s="49" t="str">
        <f t="shared" si="719"/>
        <v>21-22</v>
      </c>
      <c r="AQ2403" s="49" t="str">
        <f t="shared" si="720"/>
        <v>Mar</v>
      </c>
      <c r="AR2403" s="48" t="str">
        <f t="shared" si="721"/>
        <v>285-295</v>
      </c>
      <c r="AS2403" s="49" t="str">
        <f t="shared" si="715"/>
        <v>HWS-LTI</v>
      </c>
    </row>
    <row r="2404" spans="5:45" x14ac:dyDescent="0.3">
      <c r="E2404" s="15">
        <v>40990.916666666664</v>
      </c>
      <c r="F2404" s="21">
        <v>11.39</v>
      </c>
      <c r="G2404" s="21">
        <v>1903.750045776372</v>
      </c>
      <c r="H2404" s="42">
        <v>1.1999392808950349</v>
      </c>
      <c r="I2404" s="35">
        <v>287.7</v>
      </c>
      <c r="J2404" s="43">
        <v>7.9016681299385425E-2</v>
      </c>
      <c r="K2404" s="44">
        <v>0.2064654483046072</v>
      </c>
      <c r="L2404" s="26">
        <f t="shared" si="703"/>
        <v>11.311793057063806</v>
      </c>
      <c r="M2404" s="26">
        <f t="shared" si="704"/>
        <v>1.106324057546946</v>
      </c>
      <c r="N2404" s="96">
        <f t="shared" si="705"/>
        <v>12</v>
      </c>
      <c r="O2404" s="26">
        <f t="shared" si="706"/>
        <v>0.31927702297917554</v>
      </c>
      <c r="P2404" s="3">
        <f>IF(L2404&gt;'Power Curve'!$C$37,0,INDEX(Ci,$N2404,1)*POWER(1-O2404,3)+INDEX(Ci,$N2404,2)*3*O2404*POWER(1-O2404,2)+INDEX(Ci,$N2404,3)*3*POWER(O2404,2)*(1-O2404)+INDEX(Ci,$N2404,4)*POWER(O2404,3))</f>
        <v>1832.9207253891675</v>
      </c>
      <c r="Q2404" s="3">
        <f>MAX(0,MIN(P2404-V2404+W2404,'Power Curve'!$C$39))</f>
        <v>1898.0361451737997</v>
      </c>
      <c r="R2404" s="3">
        <f t="shared" si="707"/>
        <v>1903.750045776372</v>
      </c>
      <c r="S2404" s="3">
        <f t="shared" si="708"/>
        <v>-5.7139006025722665</v>
      </c>
      <c r="T2404" s="3">
        <f t="shared" si="709"/>
        <v>5.7139006025722665</v>
      </c>
      <c r="V2404" s="37">
        <f t="array" ref="V2404">SUM(_xlfn.NORM.DIST($AD$3:$AD$1003,$L2404,$AA2404,FALSE)*WindSpeedStep*$AE$3:$AE$1003)/AG2404</f>
        <v>1814.8015623305687</v>
      </c>
      <c r="W2404" s="37">
        <f t="array" ref="W2404">SUM(_xlfn.NORM.DIST($AD$3:$AD$1003,$L2404,$AB2404,FALSE)*WindSpeedStep*$AE$3:$AE$1003)/AH2404</f>
        <v>1879.9169821152009</v>
      </c>
      <c r="Y2404" s="1">
        <f t="shared" si="710"/>
        <v>11</v>
      </c>
      <c r="Z2404" s="99">
        <f>IF(L2404&lt;'Power Curve'!$P$28,'Power Curve'!$Q$28,IF(L2404&gt;'Power Curve'!$P$29,'Power Curve'!$Q$29,INDEX(ReferenceTurbulence,Y2404)+(L2404-INDEX(ReferenceTurbulenceWindSpeed,Y2404))*(INDEX(ReferenceTurbulence,Y2404+1)-INDEX(ReferenceTurbulence,Y2404))/(INDEX(ReferenceTurbulenceWindSpeed,Y2404+1)-INDEX(ReferenceTurbulenceWindSpeed,Y2404))))</f>
        <v>0.11942316818109933</v>
      </c>
      <c r="AA2404" s="100">
        <f t="shared" si="716"/>
        <v>1.3508901646835225</v>
      </c>
      <c r="AB2404" s="29">
        <f t="shared" si="717"/>
        <v>0.89382034691461154</v>
      </c>
      <c r="AG2404" s="40">
        <f t="array" ref="AG2404">SUM(_xlfn.NORM.DIST($AD$3:$AD$1003,$F2404,$AA2404,FALSE)*WindSpeedStep)</f>
        <v>1.0000000000000036</v>
      </c>
      <c r="AH2404" s="40">
        <f t="array" ref="AH2404">SUM(_xlfn.NORM.DIST($AD$3:$AD$1003,$F2404,$AB2404,FALSE)*WindSpeedStep)</f>
        <v>1.000000000000004</v>
      </c>
      <c r="AJ2404" s="47">
        <f t="shared" si="711"/>
        <v>11</v>
      </c>
      <c r="AK2404" s="83" t="b">
        <f>COUNTIF('Power Curve'!$D$2:$D$31,AJ2404)&gt;0</f>
        <v>1</v>
      </c>
      <c r="AL2404" s="83" t="b">
        <f t="shared" si="712"/>
        <v>0</v>
      </c>
      <c r="AM2404" s="83" t="b">
        <f t="shared" si="718"/>
        <v>1</v>
      </c>
      <c r="AN2404" s="47" t="str">
        <f t="shared" si="713"/>
        <v>Outer</v>
      </c>
      <c r="AO2404" s="48" t="str">
        <f t="shared" si="714"/>
        <v>1.1-1.2</v>
      </c>
      <c r="AP2404" s="49" t="str">
        <f t="shared" si="719"/>
        <v>22-23</v>
      </c>
      <c r="AQ2404" s="49" t="str">
        <f t="shared" si="720"/>
        <v>Mar</v>
      </c>
      <c r="AR2404" s="48" t="str">
        <f t="shared" si="721"/>
        <v>285-295</v>
      </c>
      <c r="AS2404" s="49" t="str">
        <f t="shared" si="715"/>
        <v>HWS-LTI</v>
      </c>
    </row>
    <row r="2405" spans="5:45" x14ac:dyDescent="0.3">
      <c r="E2405" s="15">
        <v>40990.923611111109</v>
      </c>
      <c r="F2405" s="21">
        <v>11.98</v>
      </c>
      <c r="G2405" s="21">
        <v>1951.800048828128</v>
      </c>
      <c r="H2405" s="42">
        <v>1.1994125681895444</v>
      </c>
      <c r="I2405" s="35">
        <v>287</v>
      </c>
      <c r="J2405" s="43">
        <v>9.098497495826377E-2</v>
      </c>
      <c r="K2405" s="44">
        <v>0.22532775016519571</v>
      </c>
      <c r="L2405" s="26">
        <f t="shared" si="703"/>
        <v>11.896000860555406</v>
      </c>
      <c r="M2405" s="26">
        <f t="shared" si="704"/>
        <v>1.1966152568169983</v>
      </c>
      <c r="N2405" s="96">
        <f t="shared" si="705"/>
        <v>12</v>
      </c>
      <c r="O2405" s="26">
        <f t="shared" si="706"/>
        <v>0.88198853719528836</v>
      </c>
      <c r="P2405" s="3">
        <f>IF(L2405&gt;'Power Curve'!$C$37,0,INDEX(Ci,$N2405,1)*POWER(1-O2405,3)+INDEX(Ci,$N2405,2)*3*O2405*POWER(1-O2405,2)+INDEX(Ci,$N2405,3)*3*POWER(O2405,2)*(1-O2405)+INDEX(Ci,$N2405,4)*POWER(O2405,3))</f>
        <v>1908.4369777002107</v>
      </c>
      <c r="Q2405" s="3">
        <f>MAX(0,MIN(P2405-V2405+W2405,'Power Curve'!$C$39))</f>
        <v>1945.993790003208</v>
      </c>
      <c r="R2405" s="3">
        <f t="shared" si="707"/>
        <v>1951.800048828128</v>
      </c>
      <c r="S2405" s="3">
        <f t="shared" si="708"/>
        <v>-5.8062588249199507</v>
      </c>
      <c r="T2405" s="3">
        <f t="shared" si="709"/>
        <v>5.8062588249199507</v>
      </c>
      <c r="V2405" s="37">
        <f t="array" ref="V2405">SUM(_xlfn.NORM.DIST($AD$3:$AD$1003,$L2405,$AA2405,FALSE)*WindSpeedStep*$AE$3:$AE$1003)/AG2405</f>
        <v>1883.5563991937211</v>
      </c>
      <c r="W2405" s="37">
        <f t="array" ref="W2405">SUM(_xlfn.NORM.DIST($AD$3:$AD$1003,$L2405,$AB2405,FALSE)*WindSpeedStep*$AE$3:$AE$1003)/AH2405</f>
        <v>1921.1132114967183</v>
      </c>
      <c r="Y2405" s="1">
        <f t="shared" si="710"/>
        <v>11</v>
      </c>
      <c r="Z2405" s="99">
        <f>IF(L2405&lt;'Power Curve'!$P$28,'Power Curve'!$Q$28,IF(L2405&gt;'Power Curve'!$P$29,'Power Curve'!$Q$29,INDEX(ReferenceTurbulence,Y2405)+(L2405-INDEX(ReferenceTurbulenceWindSpeed,Y2405))*(INDEX(ReferenceTurbulence,Y2405+1)-INDEX(ReferenceTurbulence,Y2405))/(INDEX(ReferenceTurbulenceWindSpeed,Y2405+1)-INDEX(ReferenceTurbulenceWindSpeed,Y2405))))</f>
        <v>0.11841593391643351</v>
      </c>
      <c r="AA2405" s="100">
        <f t="shared" si="716"/>
        <v>1.4086760517733652</v>
      </c>
      <c r="AB2405" s="29">
        <f t="shared" si="717"/>
        <v>1.0823573404011178</v>
      </c>
      <c r="AG2405" s="40">
        <f t="array" ref="AG2405">SUM(_xlfn.NORM.DIST($AD$3:$AD$1003,$F2405,$AA2405,FALSE)*WindSpeedStep)</f>
        <v>1.0000000000000042</v>
      </c>
      <c r="AH2405" s="40">
        <f t="array" ref="AH2405">SUM(_xlfn.NORM.DIST($AD$3:$AD$1003,$F2405,$AB2405,FALSE)*WindSpeedStep)</f>
        <v>1.0000000000000036</v>
      </c>
      <c r="AJ2405" s="47">
        <f t="shared" si="711"/>
        <v>12</v>
      </c>
      <c r="AK2405" s="83" t="b">
        <f>COUNTIF('Power Curve'!$D$2:$D$31,AJ2405)&gt;0</f>
        <v>1</v>
      </c>
      <c r="AL2405" s="83" t="b">
        <f t="shared" si="712"/>
        <v>0</v>
      </c>
      <c r="AM2405" s="83" t="b">
        <f t="shared" si="718"/>
        <v>1</v>
      </c>
      <c r="AN2405" s="47" t="str">
        <f t="shared" si="713"/>
        <v>Outer</v>
      </c>
      <c r="AO2405" s="48" t="str">
        <f t="shared" si="714"/>
        <v>1.1-1.2</v>
      </c>
      <c r="AP2405" s="49" t="str">
        <f t="shared" si="719"/>
        <v>22-23</v>
      </c>
      <c r="AQ2405" s="49" t="str">
        <f t="shared" si="720"/>
        <v>Mar</v>
      </c>
      <c r="AR2405" s="48" t="str">
        <f t="shared" si="721"/>
        <v>285-295</v>
      </c>
      <c r="AS2405" s="49" t="str">
        <f t="shared" si="715"/>
        <v>HWS-LTI</v>
      </c>
    </row>
    <row r="2406" spans="5:45" x14ac:dyDescent="0.3">
      <c r="E2406" s="15">
        <v>40990.930555555555</v>
      </c>
      <c r="F2406" s="21">
        <v>9.94</v>
      </c>
      <c r="G2406" s="21">
        <v>1654.710037231448</v>
      </c>
      <c r="H2406" s="42">
        <v>1.2002253191157224</v>
      </c>
      <c r="I2406" s="35">
        <v>290.2</v>
      </c>
      <c r="J2406" s="43">
        <v>0.14486921529175051</v>
      </c>
      <c r="K2406" s="44">
        <v>0.20456536383326082</v>
      </c>
      <c r="L2406" s="26">
        <f t="shared" si="703"/>
        <v>9.8725335026181344</v>
      </c>
      <c r="M2406" s="26">
        <f t="shared" si="704"/>
        <v>0.88388185383946094</v>
      </c>
      <c r="N2406" s="96">
        <f t="shared" si="705"/>
        <v>10</v>
      </c>
      <c r="O2406" s="26">
        <f t="shared" si="706"/>
        <v>0.91773396463947521</v>
      </c>
      <c r="P2406" s="3">
        <f>IF(L2406&gt;'Power Curve'!$C$37,0,INDEX(Ci,$N2406,1)*POWER(1-O2406,3)+INDEX(Ci,$N2406,2)*3*O2406*POWER(1-O2406,2)+INDEX(Ci,$N2406,3)*3*POWER(O2406,2)*(1-O2406)+INDEX(Ci,$N2406,4)*POWER(O2406,3))</f>
        <v>1495.885246846877</v>
      </c>
      <c r="Q2406" s="3">
        <f>MAX(0,MIN(P2406-V2406+W2406,'Power Curve'!$C$39))</f>
        <v>1476.2182057986529</v>
      </c>
      <c r="R2406" s="3">
        <f t="shared" si="707"/>
        <v>1654.710037231448</v>
      </c>
      <c r="S2406" s="3">
        <f t="shared" si="708"/>
        <v>-178.49183143279515</v>
      </c>
      <c r="T2406" s="3">
        <f t="shared" si="709"/>
        <v>178.49183143279515</v>
      </c>
      <c r="V2406" s="37">
        <f t="array" ref="V2406">SUM(_xlfn.NORM.DIST($AD$3:$AD$1003,$L2406,$AA2406,FALSE)*WindSpeedStep*$AE$3:$AE$1003)/AG2406</f>
        <v>1493.3640299161502</v>
      </c>
      <c r="W2406" s="37">
        <f t="array" ref="W2406">SUM(_xlfn.NORM.DIST($AD$3:$AD$1003,$L2406,$AB2406,FALSE)*WindSpeedStep*$AE$3:$AE$1003)/AH2406</f>
        <v>1473.6969888679262</v>
      </c>
      <c r="Y2406" s="1">
        <f t="shared" si="710"/>
        <v>9</v>
      </c>
      <c r="Z2406" s="99">
        <f>IF(L2406&lt;'Power Curve'!$P$28,'Power Curve'!$Q$28,IF(L2406&gt;'Power Curve'!$P$29,'Power Curve'!$Q$29,INDEX(ReferenceTurbulence,Y2406)+(L2406-INDEX(ReferenceTurbulenceWindSpeed,Y2406))*(INDEX(ReferenceTurbulence,Y2406+1)-INDEX(ReferenceTurbulence,Y2406))/(INDEX(ReferenceTurbulenceWindSpeed,Y2406+1)-INDEX(ReferenceTurbulenceWindSpeed,Y2406))))</f>
        <v>0.12006409498843416</v>
      </c>
      <c r="AA2406" s="100">
        <f t="shared" si="716"/>
        <v>1.1853368002348423</v>
      </c>
      <c r="AB2406" s="29">
        <f t="shared" si="717"/>
        <v>1.4302261814658062</v>
      </c>
      <c r="AG2406" s="40">
        <f t="array" ref="AG2406">SUM(_xlfn.NORM.DIST($AD$3:$AD$1003,$F2406,$AA2406,FALSE)*WindSpeedStep)</f>
        <v>1.0000000000000036</v>
      </c>
      <c r="AH2406" s="40">
        <f t="array" ref="AH2406">SUM(_xlfn.NORM.DIST($AD$3:$AD$1003,$F2406,$AB2406,FALSE)*WindSpeedStep)</f>
        <v>0.99999999999859257</v>
      </c>
      <c r="AJ2406" s="47">
        <f t="shared" si="711"/>
        <v>10</v>
      </c>
      <c r="AK2406" s="83" t="b">
        <f>COUNTIF('Power Curve'!$D$2:$D$31,AJ2406)&gt;0</f>
        <v>1</v>
      </c>
      <c r="AL2406" s="83" t="b">
        <f t="shared" si="712"/>
        <v>0</v>
      </c>
      <c r="AM2406" s="83" t="b">
        <f t="shared" si="718"/>
        <v>1</v>
      </c>
      <c r="AN2406" s="47" t="str">
        <f t="shared" si="713"/>
        <v>Outer</v>
      </c>
      <c r="AO2406" s="48" t="str">
        <f t="shared" si="714"/>
        <v>0.8-0.9</v>
      </c>
      <c r="AP2406" s="49" t="str">
        <f t="shared" si="719"/>
        <v>22-23</v>
      </c>
      <c r="AQ2406" s="49" t="str">
        <f t="shared" si="720"/>
        <v>Mar</v>
      </c>
      <c r="AR2406" s="48" t="str">
        <f t="shared" si="721"/>
        <v>285-295</v>
      </c>
      <c r="AS2406" s="49" t="str">
        <f t="shared" si="715"/>
        <v>HWS-HTI</v>
      </c>
    </row>
    <row r="2407" spans="5:45" x14ac:dyDescent="0.3">
      <c r="E2407" s="15">
        <v>40990.9375</v>
      </c>
      <c r="F2407" s="21">
        <v>7.49</v>
      </c>
      <c r="G2407" s="21">
        <v>628.47000980377197</v>
      </c>
      <c r="H2407" s="42">
        <v>1.2018406968287874</v>
      </c>
      <c r="I2407" s="35">
        <v>302</v>
      </c>
      <c r="J2407" s="43">
        <v>0.13084112149532709</v>
      </c>
      <c r="K2407" s="44">
        <v>0.16623684526280449</v>
      </c>
      <c r="L2407" s="26">
        <f t="shared" si="703"/>
        <v>7.442498517555368</v>
      </c>
      <c r="M2407" s="26">
        <f t="shared" si="704"/>
        <v>0.50831211348652194</v>
      </c>
      <c r="N2407" s="96">
        <f t="shared" si="705"/>
        <v>8</v>
      </c>
      <c r="O2407" s="26">
        <f t="shared" si="706"/>
        <v>0.43014326991545382</v>
      </c>
      <c r="P2407" s="3">
        <f>IF(L2407&gt;'Power Curve'!$C$37,0,INDEX(Ci,$N2407,1)*POWER(1-O2407,3)+INDEX(Ci,$N2407,2)*3*O2407*POWER(1-O2407,2)+INDEX(Ci,$N2407,3)*3*POWER(O2407,2)*(1-O2407)+INDEX(Ci,$N2407,4)*POWER(O2407,3))</f>
        <v>715.6380214268554</v>
      </c>
      <c r="Q2407" s="3">
        <f>MAX(0,MIN(P2407-V2407+W2407,'Power Curve'!$C$39))</f>
        <v>720.0421639658133</v>
      </c>
      <c r="R2407" s="3">
        <f t="shared" si="707"/>
        <v>628.47000980377197</v>
      </c>
      <c r="S2407" s="3">
        <f t="shared" si="708"/>
        <v>91.572154162041329</v>
      </c>
      <c r="T2407" s="3">
        <f t="shared" si="709"/>
        <v>91.572154162041329</v>
      </c>
      <c r="V2407" s="37">
        <f t="array" ref="V2407">SUM(_xlfn.NORM.DIST($AD$3:$AD$1003,$L2407,$AA2407,FALSE)*WindSpeedStep*$AE$3:$AE$1003)/AG2407</f>
        <v>710.5624235703084</v>
      </c>
      <c r="W2407" s="37">
        <f t="array" ref="W2407">SUM(_xlfn.NORM.DIST($AD$3:$AD$1003,$L2407,$AB2407,FALSE)*WindSpeedStep*$AE$3:$AE$1003)/AH2407</f>
        <v>714.9665661092663</v>
      </c>
      <c r="Y2407" s="1">
        <f t="shared" si="710"/>
        <v>7</v>
      </c>
      <c r="Z2407" s="99">
        <f>IF(L2407&lt;'Power Curve'!$P$28,'Power Curve'!$Q$28,IF(L2407&gt;'Power Curve'!$P$29,'Power Curve'!$Q$29,INDEX(ReferenceTurbulence,Y2407)+(L2407-INDEX(ReferenceTurbulenceWindSpeed,Y2407))*(INDEX(ReferenceTurbulence,Y2407+1)-INDEX(ReferenceTurbulence,Y2407))/(INDEX(ReferenceTurbulenceWindSpeed,Y2407+1)-INDEX(ReferenceTurbulenceWindSpeed,Y2407))))</f>
        <v>0.11955352662745815</v>
      </c>
      <c r="AA2407" s="100">
        <f t="shared" si="716"/>
        <v>0.88977694469337343</v>
      </c>
      <c r="AB2407" s="29">
        <f t="shared" si="717"/>
        <v>0.97378485276425364</v>
      </c>
      <c r="AG2407" s="40">
        <f t="array" ref="AG2407">SUM(_xlfn.NORM.DIST($AD$3:$AD$1003,$F2407,$AA2407,FALSE)*WindSpeedStep)</f>
        <v>1.0000000000000036</v>
      </c>
      <c r="AH2407" s="40">
        <f t="array" ref="AH2407">SUM(_xlfn.NORM.DIST($AD$3:$AD$1003,$F2407,$AB2407,FALSE)*WindSpeedStep)</f>
        <v>0.99999999999999878</v>
      </c>
      <c r="AJ2407" s="47">
        <f t="shared" si="711"/>
        <v>7</v>
      </c>
      <c r="AK2407" s="83" t="b">
        <f>COUNTIF('Power Curve'!$D$2:$D$31,AJ2407)&gt;0</f>
        <v>1</v>
      </c>
      <c r="AL2407" s="83" t="b">
        <f t="shared" si="712"/>
        <v>0</v>
      </c>
      <c r="AM2407" s="83" t="b">
        <f t="shared" si="718"/>
        <v>1</v>
      </c>
      <c r="AN2407" s="47" t="str">
        <f t="shared" si="713"/>
        <v>Inner</v>
      </c>
      <c r="AO2407" s="48" t="str">
        <f t="shared" si="714"/>
        <v>0.5-0.6</v>
      </c>
      <c r="AP2407" s="49" t="str">
        <f t="shared" si="719"/>
        <v>22-23</v>
      </c>
      <c r="AQ2407" s="49" t="str">
        <f t="shared" si="720"/>
        <v>Mar</v>
      </c>
      <c r="AR2407" s="48" t="str">
        <f t="shared" si="721"/>
        <v>295-305</v>
      </c>
      <c r="AS2407" s="49" t="str">
        <f t="shared" si="715"/>
        <v>Inner-TI</v>
      </c>
    </row>
    <row r="2408" spans="5:45" x14ac:dyDescent="0.3">
      <c r="E2408" s="15">
        <v>40990.944444444445</v>
      </c>
      <c r="F2408" s="21">
        <v>8.01</v>
      </c>
      <c r="G2408" s="21">
        <v>820.58999252319313</v>
      </c>
      <c r="H2408" s="42">
        <v>1.201302040504691</v>
      </c>
      <c r="I2408" s="35">
        <v>302.5</v>
      </c>
      <c r="J2408" s="43">
        <v>0.16729088639201001</v>
      </c>
      <c r="K2408" s="44">
        <v>0.32155762754886985</v>
      </c>
      <c r="L2408" s="26">
        <f t="shared" si="703"/>
        <v>7.9580114212080364</v>
      </c>
      <c r="M2408" s="26">
        <f t="shared" si="704"/>
        <v>0.58798629454298168</v>
      </c>
      <c r="N2408" s="96">
        <f t="shared" si="705"/>
        <v>8</v>
      </c>
      <c r="O2408" s="26">
        <f t="shared" si="706"/>
        <v>0.9489972969640359</v>
      </c>
      <c r="P2408" s="3">
        <f>IF(L2408&gt;'Power Curve'!$C$37,0,INDEX(Ci,$N2408,1)*POWER(1-O2408,3)+INDEX(Ci,$N2408,2)*3*O2408*POWER(1-O2408,2)+INDEX(Ci,$N2408,3)*3*POWER(O2408,2)*(1-O2408)+INDEX(Ci,$N2408,4)*POWER(O2408,3))</f>
        <v>865.62341203140477</v>
      </c>
      <c r="Q2408" s="3">
        <f>MAX(0,MIN(P2408-V2408+W2408,'Power Curve'!$C$39))</f>
        <v>887.77492135567661</v>
      </c>
      <c r="R2408" s="3">
        <f t="shared" si="707"/>
        <v>820.58999252319313</v>
      </c>
      <c r="S2408" s="3">
        <f t="shared" si="708"/>
        <v>67.184928832483479</v>
      </c>
      <c r="T2408" s="3">
        <f t="shared" si="709"/>
        <v>67.184928832483479</v>
      </c>
      <c r="V2408" s="37">
        <f t="array" ref="V2408">SUM(_xlfn.NORM.DIST($AD$3:$AD$1003,$L2408,$AA2408,FALSE)*WindSpeedStep*$AE$3:$AE$1003)/AG2408</f>
        <v>860.82221092717612</v>
      </c>
      <c r="W2408" s="37">
        <f t="array" ref="W2408">SUM(_xlfn.NORM.DIST($AD$3:$AD$1003,$L2408,$AB2408,FALSE)*WindSpeedStep*$AE$3:$AE$1003)/AH2408</f>
        <v>882.97372025144796</v>
      </c>
      <c r="Y2408" s="1">
        <f t="shared" si="710"/>
        <v>7</v>
      </c>
      <c r="Z2408" s="99">
        <f>IF(L2408&lt;'Power Curve'!$P$28,'Power Curve'!$Q$28,IF(L2408&gt;'Power Curve'!$P$29,'Power Curve'!$Q$29,INDEX(ReferenceTurbulence,Y2408)+(L2408-INDEX(ReferenceTurbulenceWindSpeed,Y2408))*(INDEX(ReferenceTurbulence,Y2408+1)-INDEX(ReferenceTurbulence,Y2408))/(INDEX(ReferenceTurbulenceWindSpeed,Y2408+1)-INDEX(ReferenceTurbulenceWindSpeed,Y2408))))</f>
        <v>0.11941034449644478</v>
      </c>
      <c r="AA2408" s="100">
        <f t="shared" si="716"/>
        <v>0.95026888531309373</v>
      </c>
      <c r="AB2408" s="29">
        <f t="shared" si="717"/>
        <v>1.3313027845716316</v>
      </c>
      <c r="AG2408" s="40">
        <f t="array" ref="AG2408">SUM(_xlfn.NORM.DIST($AD$3:$AD$1003,$F2408,$AA2408,FALSE)*WindSpeedStep)</f>
        <v>1.0000000000000033</v>
      </c>
      <c r="AH2408" s="40">
        <f t="array" ref="AH2408">SUM(_xlfn.NORM.DIST($AD$3:$AD$1003,$F2408,$AB2408,FALSE)*WindSpeedStep)</f>
        <v>0.99999999930070815</v>
      </c>
      <c r="AJ2408" s="47">
        <f t="shared" si="711"/>
        <v>8</v>
      </c>
      <c r="AK2408" s="83" t="b">
        <f>COUNTIF('Power Curve'!$D$2:$D$31,AJ2408)&gt;0</f>
        <v>1</v>
      </c>
      <c r="AL2408" s="83" t="b">
        <f t="shared" si="712"/>
        <v>0</v>
      </c>
      <c r="AM2408" s="83" t="b">
        <f t="shared" si="718"/>
        <v>1</v>
      </c>
      <c r="AN2408" s="47" t="str">
        <f t="shared" si="713"/>
        <v>Outer</v>
      </c>
      <c r="AO2408" s="48" t="str">
        <f t="shared" si="714"/>
        <v>0.5-0.6</v>
      </c>
      <c r="AP2408" s="49" t="str">
        <f t="shared" si="719"/>
        <v>22-23</v>
      </c>
      <c r="AQ2408" s="49" t="str">
        <f t="shared" si="720"/>
        <v>Mar</v>
      </c>
      <c r="AR2408" s="48" t="str">
        <f t="shared" si="721"/>
        <v>295-305</v>
      </c>
      <c r="AS2408" s="49" t="str">
        <f t="shared" si="715"/>
        <v>HWS-HTI</v>
      </c>
    </row>
    <row r="2409" spans="5:45" x14ac:dyDescent="0.3">
      <c r="E2409" s="15">
        <v>40990.951388888891</v>
      </c>
      <c r="F2409" s="21">
        <v>8.4700000000000006</v>
      </c>
      <c r="G2409" s="21">
        <v>761.82000255584694</v>
      </c>
      <c r="H2409" s="42">
        <v>1.2012690617716739</v>
      </c>
      <c r="I2409" s="35">
        <v>305.5</v>
      </c>
      <c r="J2409" s="43">
        <v>0.12514757969303422</v>
      </c>
      <c r="K2409" s="44">
        <v>0.23465009852472543</v>
      </c>
      <c r="L2409" s="26">
        <f t="shared" si="703"/>
        <v>8.4149488047645029</v>
      </c>
      <c r="M2409" s="26">
        <f t="shared" si="704"/>
        <v>0.65860744014571493</v>
      </c>
      <c r="N2409" s="96">
        <f t="shared" si="705"/>
        <v>9</v>
      </c>
      <c r="O2409" s="26">
        <f t="shared" si="706"/>
        <v>0.40607962671389825</v>
      </c>
      <c r="P2409" s="3">
        <f>IF(L2409&gt;'Power Curve'!$C$37,0,INDEX(Ci,$N2409,1)*POWER(1-O2409,3)+INDEX(Ci,$N2409,2)*3*O2409*POWER(1-O2409,2)+INDEX(Ci,$N2409,3)*3*POWER(O2409,2)*(1-O2409)+INDEX(Ci,$N2409,4)*POWER(O2409,3))</f>
        <v>1005.9081346511476</v>
      </c>
      <c r="Q2409" s="3">
        <f>MAX(0,MIN(P2409-V2409+W2409,'Power Curve'!$C$39))</f>
        <v>1008.1593190693973</v>
      </c>
      <c r="R2409" s="3">
        <f t="shared" si="707"/>
        <v>761.82000255584694</v>
      </c>
      <c r="S2409" s="3">
        <f t="shared" si="708"/>
        <v>246.33931651355033</v>
      </c>
      <c r="T2409" s="3">
        <f t="shared" si="709"/>
        <v>246.33931651355033</v>
      </c>
      <c r="V2409" s="37">
        <f t="array" ref="V2409">SUM(_xlfn.NORM.DIST($AD$3:$AD$1003,$L2409,$AA2409,FALSE)*WindSpeedStep*$AE$3:$AE$1003)/AG2409</f>
        <v>1007.1179044472383</v>
      </c>
      <c r="W2409" s="37">
        <f t="array" ref="W2409">SUM(_xlfn.NORM.DIST($AD$3:$AD$1003,$L2409,$AB2409,FALSE)*WindSpeedStep*$AE$3:$AE$1003)/AH2409</f>
        <v>1009.3690888654879</v>
      </c>
      <c r="Y2409" s="1">
        <f t="shared" si="710"/>
        <v>8</v>
      </c>
      <c r="Z2409" s="99">
        <f>IF(L2409&lt;'Power Curve'!$P$28,'Power Curve'!$Q$28,IF(L2409&gt;'Power Curve'!$P$29,'Power Curve'!$Q$29,INDEX(ReferenceTurbulence,Y2409)+(L2409-INDEX(ReferenceTurbulenceWindSpeed,Y2409))*(INDEX(ReferenceTurbulence,Y2409+1)-INDEX(ReferenceTurbulence,Y2409))/(INDEX(ReferenceTurbulenceWindSpeed,Y2409+1)-INDEX(ReferenceTurbulenceWindSpeed,Y2409))))</f>
        <v>0.1198629949757325</v>
      </c>
      <c r="AA2409" s="100">
        <f t="shared" si="716"/>
        <v>1.0086409663065339</v>
      </c>
      <c r="AB2409" s="29">
        <f t="shared" si="717"/>
        <v>1.0531104761570687</v>
      </c>
      <c r="AG2409" s="40">
        <f t="array" ref="AG2409">SUM(_xlfn.NORM.DIST($AD$3:$AD$1003,$F2409,$AA2409,FALSE)*WindSpeedStep)</f>
        <v>1.0000000000000038</v>
      </c>
      <c r="AH2409" s="40">
        <f t="array" ref="AH2409">SUM(_xlfn.NORM.DIST($AD$3:$AD$1003,$F2409,$AB2409,FALSE)*WindSpeedStep)</f>
        <v>1.0000000000000033</v>
      </c>
      <c r="AJ2409" s="47">
        <f t="shared" si="711"/>
        <v>8</v>
      </c>
      <c r="AK2409" s="83" t="b">
        <f>COUNTIF('Power Curve'!$D$2:$D$31,AJ2409)&gt;0</f>
        <v>1</v>
      </c>
      <c r="AL2409" s="83" t="b">
        <f t="shared" si="712"/>
        <v>0</v>
      </c>
      <c r="AM2409" s="83" t="b">
        <f t="shared" si="718"/>
        <v>1</v>
      </c>
      <c r="AN2409" s="47" t="str">
        <f t="shared" si="713"/>
        <v>Inner</v>
      </c>
      <c r="AO2409" s="48" t="str">
        <f t="shared" si="714"/>
        <v>0.6-0.7</v>
      </c>
      <c r="AP2409" s="49" t="str">
        <f t="shared" si="719"/>
        <v>22-23</v>
      </c>
      <c r="AQ2409" s="49" t="str">
        <f t="shared" si="720"/>
        <v>Mar</v>
      </c>
      <c r="AR2409" s="48" t="str">
        <f t="shared" si="721"/>
        <v>305-315</v>
      </c>
      <c r="AS2409" s="49" t="str">
        <f t="shared" si="715"/>
        <v>Inner-TI</v>
      </c>
    </row>
    <row r="2410" spans="5:45" x14ac:dyDescent="0.3">
      <c r="E2410" s="15">
        <v>40990.958333333336</v>
      </c>
      <c r="F2410" s="21">
        <v>8.16</v>
      </c>
      <c r="G2410" s="21">
        <v>1003.0799789428715</v>
      </c>
      <c r="H2410" s="42">
        <v>1.2013679276467719</v>
      </c>
      <c r="I2410" s="35">
        <v>311.8</v>
      </c>
      <c r="J2410" s="43">
        <v>0.16666666666666669</v>
      </c>
      <c r="K2410" s="44">
        <v>0.26872106656085903</v>
      </c>
      <c r="L2410" s="26">
        <f t="shared" si="703"/>
        <v>8.1071860636662976</v>
      </c>
      <c r="M2410" s="26">
        <f t="shared" si="704"/>
        <v>0.6110417164112576</v>
      </c>
      <c r="N2410" s="96">
        <f t="shared" si="705"/>
        <v>9</v>
      </c>
      <c r="O2410" s="26">
        <f t="shared" si="706"/>
        <v>9.8455881606195242E-2</v>
      </c>
      <c r="P2410" s="3">
        <f>IF(L2410&gt;'Power Curve'!$C$37,0,INDEX(Ci,$N2410,1)*POWER(1-O2410,3)+INDEX(Ci,$N2410,2)*3*O2410*POWER(1-O2410,2)+INDEX(Ci,$N2410,3)*3*POWER(O2410,2)*(1-O2410)+INDEX(Ci,$N2410,4)*POWER(O2410,3))</f>
        <v>910.41681683522506</v>
      </c>
      <c r="Q2410" s="3">
        <f>MAX(0,MIN(P2410-V2410+W2410,'Power Curve'!$C$39))</f>
        <v>931.64421568990156</v>
      </c>
      <c r="R2410" s="3">
        <f t="shared" si="707"/>
        <v>1003.0799789428715</v>
      </c>
      <c r="S2410" s="3">
        <f t="shared" si="708"/>
        <v>-71.435763252969991</v>
      </c>
      <c r="T2410" s="3">
        <f t="shared" si="709"/>
        <v>71.435763252969991</v>
      </c>
      <c r="V2410" s="37">
        <f t="array" ref="V2410">SUM(_xlfn.NORM.DIST($AD$3:$AD$1003,$L2410,$AA2410,FALSE)*WindSpeedStep*$AE$3:$AE$1003)/AG2410</f>
        <v>907.31048619097271</v>
      </c>
      <c r="W2410" s="37">
        <f t="array" ref="W2410">SUM(_xlfn.NORM.DIST($AD$3:$AD$1003,$L2410,$AB2410,FALSE)*WindSpeedStep*$AE$3:$AE$1003)/AH2410</f>
        <v>928.5378850456492</v>
      </c>
      <c r="Y2410" s="1">
        <f t="shared" si="710"/>
        <v>8</v>
      </c>
      <c r="Z2410" s="99">
        <f>IF(L2410&lt;'Power Curve'!$P$28,'Power Curve'!$Q$28,IF(L2410&gt;'Power Curve'!$P$29,'Power Curve'!$Q$29,INDEX(ReferenceTurbulence,Y2410)+(L2410-INDEX(ReferenceTurbulenceWindSpeed,Y2410))*(INDEX(ReferenceTurbulence,Y2410+1)-INDEX(ReferenceTurbulence,Y2410))/(INDEX(ReferenceTurbulenceWindSpeed,Y2410+1)-INDEX(ReferenceTurbulenceWindSpeed,Y2410))))</f>
        <v>0.11950942952949645</v>
      </c>
      <c r="AA2410" s="100">
        <f t="shared" si="716"/>
        <v>0.9688851815582431</v>
      </c>
      <c r="AB2410" s="29">
        <f t="shared" si="717"/>
        <v>1.3511976772777163</v>
      </c>
      <c r="AG2410" s="40">
        <f t="array" ref="AG2410">SUM(_xlfn.NORM.DIST($AD$3:$AD$1003,$F2410,$AA2410,FALSE)*WindSpeedStep)</f>
        <v>1.0000000000000036</v>
      </c>
      <c r="AH2410" s="40">
        <f t="array" ref="AH2410">SUM(_xlfn.NORM.DIST($AD$3:$AD$1003,$F2410,$AB2410,FALSE)*WindSpeedStep)</f>
        <v>0.99999999938955908</v>
      </c>
      <c r="AJ2410" s="47">
        <f t="shared" si="711"/>
        <v>8</v>
      </c>
      <c r="AK2410" s="83" t="b">
        <f>COUNTIF('Power Curve'!$D$2:$D$31,AJ2410)&gt;0</f>
        <v>1</v>
      </c>
      <c r="AL2410" s="83" t="b">
        <f t="shared" si="712"/>
        <v>0</v>
      </c>
      <c r="AM2410" s="83" t="b">
        <f t="shared" si="718"/>
        <v>1</v>
      </c>
      <c r="AN2410" s="47" t="str">
        <f t="shared" si="713"/>
        <v>Outer</v>
      </c>
      <c r="AO2410" s="48" t="str">
        <f t="shared" si="714"/>
        <v>0.6-0.7</v>
      </c>
      <c r="AP2410" s="49" t="str">
        <f t="shared" si="719"/>
        <v>23-24</v>
      </c>
      <c r="AQ2410" s="49" t="str">
        <f t="shared" si="720"/>
        <v>Mar</v>
      </c>
      <c r="AR2410" s="48" t="str">
        <f t="shared" si="721"/>
        <v>305-315</v>
      </c>
      <c r="AS2410" s="49" t="str">
        <f t="shared" si="715"/>
        <v>HWS-HTI</v>
      </c>
    </row>
    <row r="2411" spans="5:45" x14ac:dyDescent="0.3">
      <c r="E2411" s="15">
        <v>40990.965277777781</v>
      </c>
      <c r="F2411" s="21">
        <v>9.81</v>
      </c>
      <c r="G2411" s="21">
        <v>1437.089981079102</v>
      </c>
      <c r="H2411" s="42">
        <v>1.2001712906434177</v>
      </c>
      <c r="I2411" s="35">
        <v>309</v>
      </c>
      <c r="J2411" s="43">
        <v>0.17125382262996941</v>
      </c>
      <c r="K2411" s="44">
        <v>0.1641268426845128</v>
      </c>
      <c r="L2411" s="26">
        <f t="shared" si="703"/>
        <v>9.7432696581951959</v>
      </c>
      <c r="M2411" s="26">
        <f t="shared" si="704"/>
        <v>0.86390370999158872</v>
      </c>
      <c r="N2411" s="96">
        <f t="shared" si="705"/>
        <v>10</v>
      </c>
      <c r="O2411" s="26">
        <f t="shared" si="706"/>
        <v>0.78033487466362039</v>
      </c>
      <c r="P2411" s="3">
        <f>IF(L2411&gt;'Power Curve'!$C$37,0,INDEX(Ci,$N2411,1)*POWER(1-O2411,3)+INDEX(Ci,$N2411,2)*3*O2411*POWER(1-O2411,2)+INDEX(Ci,$N2411,3)*3*POWER(O2411,2)*(1-O2411)+INDEX(Ci,$N2411,4)*POWER(O2411,3))</f>
        <v>1454.6278245270428</v>
      </c>
      <c r="Q2411" s="3">
        <f>MAX(0,MIN(P2411-V2411+W2411,'Power Curve'!$C$39))</f>
        <v>1419.5566286622486</v>
      </c>
      <c r="R2411" s="3">
        <f t="shared" si="707"/>
        <v>1437.089981079102</v>
      </c>
      <c r="S2411" s="3">
        <f t="shared" si="708"/>
        <v>-17.533352416853404</v>
      </c>
      <c r="T2411" s="3">
        <f t="shared" si="709"/>
        <v>17.533352416853404</v>
      </c>
      <c r="V2411" s="37">
        <f t="array" ref="V2411">SUM(_xlfn.NORM.DIST($AD$3:$AD$1003,$L2411,$AA2411,FALSE)*WindSpeedStep*$AE$3:$AE$1003)/AG2411</f>
        <v>1453.6691357909185</v>
      </c>
      <c r="W2411" s="37">
        <f t="array" ref="W2411">SUM(_xlfn.NORM.DIST($AD$3:$AD$1003,$L2411,$AB2411,FALSE)*WindSpeedStep*$AE$3:$AE$1003)/AH2411</f>
        <v>1418.5979399261244</v>
      </c>
      <c r="Y2411" s="1">
        <f t="shared" si="710"/>
        <v>9</v>
      </c>
      <c r="Z2411" s="99">
        <f>IF(L2411&lt;'Power Curve'!$P$28,'Power Curve'!$Q$28,IF(L2411&gt;'Power Curve'!$P$29,'Power Curve'!$Q$29,INDEX(ReferenceTurbulence,Y2411)+(L2411-INDEX(ReferenceTurbulenceWindSpeed,Y2411))*(INDEX(ReferenceTurbulence,Y2411+1)-INDEX(ReferenceTurbulence,Y2411))/(INDEX(ReferenceTurbulenceWindSpeed,Y2411+1)-INDEX(ReferenceTurbulenceWindSpeed,Y2411))))</f>
        <v>0.12013618584740124</v>
      </c>
      <c r="AA2411" s="100">
        <f t="shared" si="716"/>
        <v>1.1705192544182836</v>
      </c>
      <c r="AB2411" s="29">
        <f t="shared" si="717"/>
        <v>1.6685721738805228</v>
      </c>
      <c r="AG2411" s="40">
        <f t="array" ref="AG2411">SUM(_xlfn.NORM.DIST($AD$3:$AD$1003,$F2411,$AA2411,FALSE)*WindSpeedStep)</f>
        <v>1.0000000000000031</v>
      </c>
      <c r="AH2411" s="40">
        <f t="array" ref="AH2411">SUM(_xlfn.NORM.DIST($AD$3:$AD$1003,$F2411,$AB2411,FALSE)*WindSpeedStep)</f>
        <v>0.99999999829079012</v>
      </c>
      <c r="AJ2411" s="47">
        <f t="shared" si="711"/>
        <v>10</v>
      </c>
      <c r="AK2411" s="83" t="b">
        <f>COUNTIF('Power Curve'!$D$2:$D$31,AJ2411)&gt;0</f>
        <v>1</v>
      </c>
      <c r="AL2411" s="83" t="b">
        <f t="shared" si="712"/>
        <v>0</v>
      </c>
      <c r="AM2411" s="83" t="b">
        <f t="shared" si="718"/>
        <v>1</v>
      </c>
      <c r="AN2411" s="47" t="str">
        <f t="shared" si="713"/>
        <v>Outer</v>
      </c>
      <c r="AO2411" s="48" t="str">
        <f t="shared" si="714"/>
        <v>0.8-0.9</v>
      </c>
      <c r="AP2411" s="49" t="str">
        <f t="shared" si="719"/>
        <v>23-24</v>
      </c>
      <c r="AQ2411" s="49" t="str">
        <f t="shared" si="720"/>
        <v>Mar</v>
      </c>
      <c r="AR2411" s="48" t="str">
        <f t="shared" si="721"/>
        <v>305-315</v>
      </c>
      <c r="AS2411" s="49" t="str">
        <f t="shared" si="715"/>
        <v>HWS-HTI</v>
      </c>
    </row>
    <row r="2412" spans="5:45" x14ac:dyDescent="0.3">
      <c r="E2412" s="15">
        <v>40990.972222222219</v>
      </c>
      <c r="F2412" s="21">
        <v>9.1199999999999992</v>
      </c>
      <c r="G2412" s="21">
        <v>1160.6799545288141</v>
      </c>
      <c r="H2412" s="42">
        <v>1.2011043059574078</v>
      </c>
      <c r="I2412" s="35">
        <v>306.60000000000002</v>
      </c>
      <c r="J2412" s="43">
        <v>0.12938596491228072</v>
      </c>
      <c r="K2412" s="44">
        <v>0.19131330123669013</v>
      </c>
      <c r="L2412" s="26">
        <f t="shared" si="703"/>
        <v>9.0603098472742811</v>
      </c>
      <c r="M2412" s="26">
        <f t="shared" si="704"/>
        <v>0.75835006963836771</v>
      </c>
      <c r="N2412" s="96">
        <f t="shared" si="705"/>
        <v>10</v>
      </c>
      <c r="O2412" s="26">
        <f t="shared" si="706"/>
        <v>5.4392853292303325E-2</v>
      </c>
      <c r="P2412" s="3">
        <f>IF(L2412&gt;'Power Curve'!$C$37,0,INDEX(Ci,$N2412,1)*POWER(1-O2412,3)+INDEX(Ci,$N2412,2)*3*O2412*POWER(1-O2412,2)+INDEX(Ci,$N2412,3)*3*POWER(O2412,2)*(1-O2412)+INDEX(Ci,$N2412,4)*POWER(O2412,3))</f>
        <v>1215.3294600820661</v>
      </c>
      <c r="Q2412" s="3">
        <f>MAX(0,MIN(P2412-V2412+W2412,'Power Curve'!$C$39))</f>
        <v>1216.0136959710992</v>
      </c>
      <c r="R2412" s="3">
        <f t="shared" si="707"/>
        <v>1160.6799545288141</v>
      </c>
      <c r="S2412" s="3">
        <f t="shared" si="708"/>
        <v>55.333741442285145</v>
      </c>
      <c r="T2412" s="3">
        <f t="shared" si="709"/>
        <v>55.333741442285145</v>
      </c>
      <c r="V2412" s="37">
        <f t="array" ref="V2412">SUM(_xlfn.NORM.DIST($AD$3:$AD$1003,$L2412,$AA2412,FALSE)*WindSpeedStep*$AE$3:$AE$1003)/AG2412</f>
        <v>1226.9994528714781</v>
      </c>
      <c r="W2412" s="37">
        <f t="array" ref="W2412">SUM(_xlfn.NORM.DIST($AD$3:$AD$1003,$L2412,$AB2412,FALSE)*WindSpeedStep*$AE$3:$AE$1003)/AH2412</f>
        <v>1227.6836887605111</v>
      </c>
      <c r="Y2412" s="1">
        <f t="shared" si="710"/>
        <v>9</v>
      </c>
      <c r="Z2412" s="99">
        <f>IF(L2412&lt;'Power Curve'!$P$28,'Power Curve'!$Q$28,IF(L2412&gt;'Power Curve'!$P$29,'Power Curve'!$Q$29,INDEX(ReferenceTurbulence,Y2412)+(L2412-INDEX(ReferenceTurbulenceWindSpeed,Y2412))*(INDEX(ReferenceTurbulence,Y2412+1)-INDEX(ReferenceTurbulence,Y2412))/(INDEX(ReferenceTurbulenceWindSpeed,Y2412+1)-INDEX(ReferenceTurbulenceWindSpeed,Y2412))))</f>
        <v>0.12051707471566196</v>
      </c>
      <c r="AA2412" s="100">
        <f t="shared" si="716"/>
        <v>1.0919220388110022</v>
      </c>
      <c r="AB2412" s="29">
        <f t="shared" si="717"/>
        <v>1.1722769319938215</v>
      </c>
      <c r="AG2412" s="40">
        <f t="array" ref="AG2412">SUM(_xlfn.NORM.DIST($AD$3:$AD$1003,$F2412,$AA2412,FALSE)*WindSpeedStep)</f>
        <v>1.0000000000000038</v>
      </c>
      <c r="AH2412" s="40">
        <f t="array" ref="AH2412">SUM(_xlfn.NORM.DIST($AD$3:$AD$1003,$F2412,$AB2412,FALSE)*WindSpeedStep)</f>
        <v>1.0000000000000004</v>
      </c>
      <c r="AJ2412" s="47">
        <f t="shared" si="711"/>
        <v>9</v>
      </c>
      <c r="AK2412" s="83" t="b">
        <f>COUNTIF('Power Curve'!$D$2:$D$31,AJ2412)&gt;0</f>
        <v>1</v>
      </c>
      <c r="AL2412" s="83" t="b">
        <f t="shared" si="712"/>
        <v>0</v>
      </c>
      <c r="AM2412" s="83" t="b">
        <f t="shared" si="718"/>
        <v>1</v>
      </c>
      <c r="AN2412" s="47" t="str">
        <f t="shared" si="713"/>
        <v>Inner</v>
      </c>
      <c r="AO2412" s="48" t="str">
        <f t="shared" si="714"/>
        <v>0.7-0.8</v>
      </c>
      <c r="AP2412" s="49" t="str">
        <f t="shared" si="719"/>
        <v>23-24</v>
      </c>
      <c r="AQ2412" s="49" t="str">
        <f t="shared" si="720"/>
        <v>Mar</v>
      </c>
      <c r="AR2412" s="48" t="str">
        <f t="shared" si="721"/>
        <v>305-315</v>
      </c>
      <c r="AS2412" s="49" t="str">
        <f t="shared" si="715"/>
        <v>Inner-TI</v>
      </c>
    </row>
    <row r="2413" spans="5:45" x14ac:dyDescent="0.3">
      <c r="E2413" s="15">
        <v>40990.979166666664</v>
      </c>
      <c r="F2413" s="21">
        <v>7.56</v>
      </c>
      <c r="G2413" s="21">
        <v>832.4000167846682</v>
      </c>
      <c r="H2413" s="42">
        <v>1.2019503157493263</v>
      </c>
      <c r="I2413" s="35">
        <v>302.10000000000002</v>
      </c>
      <c r="J2413" s="43">
        <v>0.16534391534391535</v>
      </c>
      <c r="K2413" s="44">
        <v>0.26859381149579176</v>
      </c>
      <c r="L2413" s="26">
        <f t="shared" si="703"/>
        <v>7.5122829610033088</v>
      </c>
      <c r="M2413" s="26">
        <f t="shared" si="704"/>
        <v>0.51909752417711763</v>
      </c>
      <c r="N2413" s="96">
        <f t="shared" si="705"/>
        <v>8</v>
      </c>
      <c r="O2413" s="26">
        <f t="shared" si="706"/>
        <v>0.50037999774856279</v>
      </c>
      <c r="P2413" s="3">
        <f>IF(L2413&gt;'Power Curve'!$C$37,0,INDEX(Ci,$N2413,1)*POWER(1-O2413,3)+INDEX(Ci,$N2413,2)*3*O2413*POWER(1-O2413,2)+INDEX(Ci,$N2413,3)*3*POWER(O2413,2)*(1-O2413)+INDEX(Ci,$N2413,4)*POWER(O2413,3))</f>
        <v>735.38895380216445</v>
      </c>
      <c r="Q2413" s="3">
        <f>MAX(0,MIN(P2413-V2413+W2413,'Power Curve'!$C$39))</f>
        <v>755.52258348203338</v>
      </c>
      <c r="R2413" s="3">
        <f t="shared" si="707"/>
        <v>832.4000167846682</v>
      </c>
      <c r="S2413" s="3">
        <f t="shared" si="708"/>
        <v>-76.877433302634813</v>
      </c>
      <c r="T2413" s="3">
        <f t="shared" si="709"/>
        <v>76.877433302634813</v>
      </c>
      <c r="V2413" s="37">
        <f t="array" ref="V2413">SUM(_xlfn.NORM.DIST($AD$3:$AD$1003,$L2413,$AA2413,FALSE)*WindSpeedStep*$AE$3:$AE$1003)/AG2413</f>
        <v>729.97742439238834</v>
      </c>
      <c r="W2413" s="37">
        <f t="array" ref="W2413">SUM(_xlfn.NORM.DIST($AD$3:$AD$1003,$L2413,$AB2413,FALSE)*WindSpeedStep*$AE$3:$AE$1003)/AH2413</f>
        <v>750.11105407225728</v>
      </c>
      <c r="Y2413" s="1">
        <f t="shared" si="710"/>
        <v>7</v>
      </c>
      <c r="Z2413" s="99">
        <f>IF(L2413&lt;'Power Curve'!$P$28,'Power Curve'!$Q$28,IF(L2413&gt;'Power Curve'!$P$29,'Power Curve'!$Q$29,INDEX(ReferenceTurbulence,Y2413)+(L2413-INDEX(ReferenceTurbulenceWindSpeed,Y2413))*(INDEX(ReferenceTurbulence,Y2413+1)-INDEX(ReferenceTurbulence,Y2413))/(INDEX(ReferenceTurbulenceWindSpeed,Y2413+1)-INDEX(ReferenceTurbulenceWindSpeed,Y2413))))</f>
        <v>0.11953414421189947</v>
      </c>
      <c r="AA2413" s="100">
        <f t="shared" si="716"/>
        <v>0.89797431482116463</v>
      </c>
      <c r="AB2413" s="29">
        <f t="shared" si="717"/>
        <v>1.2421102779436688</v>
      </c>
      <c r="AG2413" s="40">
        <f t="array" ref="AG2413">SUM(_xlfn.NORM.DIST($AD$3:$AD$1003,$F2413,$AA2413,FALSE)*WindSpeedStep)</f>
        <v>1.000000000000004</v>
      </c>
      <c r="AH2413" s="40">
        <f t="array" ref="AH2413">SUM(_xlfn.NORM.DIST($AD$3:$AD$1003,$F2413,$AB2413,FALSE)*WindSpeedStep)</f>
        <v>0.99999999955595098</v>
      </c>
      <c r="AJ2413" s="47">
        <f t="shared" si="711"/>
        <v>8</v>
      </c>
      <c r="AK2413" s="83" t="b">
        <f>COUNTIF('Power Curve'!$D$2:$D$31,AJ2413)&gt;0</f>
        <v>1</v>
      </c>
      <c r="AL2413" s="83" t="b">
        <f t="shared" si="712"/>
        <v>0</v>
      </c>
      <c r="AM2413" s="83" t="b">
        <f t="shared" si="718"/>
        <v>1</v>
      </c>
      <c r="AN2413" s="47" t="str">
        <f t="shared" si="713"/>
        <v>Outer</v>
      </c>
      <c r="AO2413" s="48" t="str">
        <f t="shared" si="714"/>
        <v>0.5-0.6</v>
      </c>
      <c r="AP2413" s="49" t="str">
        <f t="shared" si="719"/>
        <v>23-24</v>
      </c>
      <c r="AQ2413" s="49" t="str">
        <f t="shared" si="720"/>
        <v>Mar</v>
      </c>
      <c r="AR2413" s="48" t="str">
        <f t="shared" si="721"/>
        <v>295-305</v>
      </c>
      <c r="AS2413" s="49" t="str">
        <f t="shared" si="715"/>
        <v>HWS-HTI</v>
      </c>
    </row>
    <row r="2414" spans="5:45" x14ac:dyDescent="0.3">
      <c r="E2414" s="15">
        <v>40990.986111111109</v>
      </c>
      <c r="F2414" s="21">
        <v>7.23</v>
      </c>
      <c r="G2414" s="21">
        <v>498.37001037597634</v>
      </c>
      <c r="H2414" s="42">
        <v>1.2024449489887621</v>
      </c>
      <c r="I2414" s="35">
        <v>308.39999999999998</v>
      </c>
      <c r="J2414" s="43">
        <v>0.15076071922544951</v>
      </c>
      <c r="K2414" s="44">
        <v>0.31023548648261434</v>
      </c>
      <c r="L2414" s="26">
        <f t="shared" si="703"/>
        <v>7.1853512291204815</v>
      </c>
      <c r="M2414" s="26">
        <f t="shared" si="704"/>
        <v>0.46856917112412705</v>
      </c>
      <c r="N2414" s="96">
        <f t="shared" si="705"/>
        <v>8</v>
      </c>
      <c r="O2414" s="26">
        <f t="shared" si="706"/>
        <v>0.17132936787012631</v>
      </c>
      <c r="P2414" s="3">
        <f>IF(L2414&gt;'Power Curve'!$C$37,0,INDEX(Ci,$N2414,1)*POWER(1-O2414,3)+INDEX(Ci,$N2414,2)*3*O2414*POWER(1-O2414,2)+INDEX(Ci,$N2414,3)*3*POWER(O2414,2)*(1-O2414)+INDEX(Ci,$N2414,4)*POWER(O2414,3))</f>
        <v>644.95750434232605</v>
      </c>
      <c r="Q2414" s="3">
        <f>MAX(0,MIN(P2414-V2414+W2414,'Power Curve'!$C$39))</f>
        <v>656.72339232486013</v>
      </c>
      <c r="R2414" s="3">
        <f t="shared" si="707"/>
        <v>498.37001037597634</v>
      </c>
      <c r="S2414" s="3">
        <f t="shared" si="708"/>
        <v>158.35338194888379</v>
      </c>
      <c r="T2414" s="3">
        <f t="shared" si="709"/>
        <v>158.35338194888379</v>
      </c>
      <c r="V2414" s="37">
        <f t="array" ref="V2414">SUM(_xlfn.NORM.DIST($AD$3:$AD$1003,$L2414,$AA2414,FALSE)*WindSpeedStep*$AE$3:$AE$1003)/AG2414</f>
        <v>641.45544435788031</v>
      </c>
      <c r="W2414" s="37">
        <f t="array" ref="W2414">SUM(_xlfn.NORM.DIST($AD$3:$AD$1003,$L2414,$AB2414,FALSE)*WindSpeedStep*$AE$3:$AE$1003)/AH2414</f>
        <v>653.22133234041439</v>
      </c>
      <c r="Y2414" s="1">
        <f t="shared" si="710"/>
        <v>7</v>
      </c>
      <c r="Z2414" s="99">
        <f>IF(L2414&lt;'Power Curve'!$P$28,'Power Curve'!$Q$28,IF(L2414&gt;'Power Curve'!$P$29,'Power Curve'!$Q$29,INDEX(ReferenceTurbulence,Y2414)+(L2414-INDEX(ReferenceTurbulenceWindSpeed,Y2414))*(INDEX(ReferenceTurbulence,Y2414+1)-INDEX(ReferenceTurbulence,Y2414))/(INDEX(ReferenceTurbulenceWindSpeed,Y2414+1)-INDEX(ReferenceTurbulenceWindSpeed,Y2414))))</f>
        <v>0.1196249484996975</v>
      </c>
      <c r="AA2414" s="100">
        <f t="shared" si="716"/>
        <v>0.85954727073577575</v>
      </c>
      <c r="AB2414" s="29">
        <f t="shared" si="717"/>
        <v>1.0832687191896715</v>
      </c>
      <c r="AG2414" s="40">
        <f t="array" ref="AG2414">SUM(_xlfn.NORM.DIST($AD$3:$AD$1003,$F2414,$AA2414,FALSE)*WindSpeedStep)</f>
        <v>1.0000000000000033</v>
      </c>
      <c r="AH2414" s="40">
        <f t="array" ref="AH2414">SUM(_xlfn.NORM.DIST($AD$3:$AD$1003,$F2414,$AB2414,FALSE)*WindSpeedStep)</f>
        <v>0.99999999999108935</v>
      </c>
      <c r="AJ2414" s="47">
        <f t="shared" si="711"/>
        <v>7</v>
      </c>
      <c r="AK2414" s="83" t="b">
        <f>COUNTIF('Power Curve'!$D$2:$D$31,AJ2414)&gt;0</f>
        <v>1</v>
      </c>
      <c r="AL2414" s="83" t="b">
        <f t="shared" si="712"/>
        <v>0</v>
      </c>
      <c r="AM2414" s="83" t="b">
        <f t="shared" si="718"/>
        <v>1</v>
      </c>
      <c r="AN2414" s="47" t="str">
        <f t="shared" si="713"/>
        <v>Outer</v>
      </c>
      <c r="AO2414" s="48" t="str">
        <f t="shared" si="714"/>
        <v>0.4-0.5</v>
      </c>
      <c r="AP2414" s="49" t="str">
        <f t="shared" si="719"/>
        <v>23-24</v>
      </c>
      <c r="AQ2414" s="49" t="str">
        <f t="shared" si="720"/>
        <v>Mar</v>
      </c>
      <c r="AR2414" s="48" t="str">
        <f t="shared" si="721"/>
        <v>305-315</v>
      </c>
      <c r="AS2414" s="49" t="str">
        <f t="shared" si="715"/>
        <v>LWS-HTI</v>
      </c>
    </row>
    <row r="2415" spans="5:45" x14ac:dyDescent="0.3">
      <c r="E2415" s="15">
        <v>40990.993055555555</v>
      </c>
      <c r="F2415" s="21">
        <v>7.96</v>
      </c>
      <c r="G2415" s="21">
        <v>701.37000751495384</v>
      </c>
      <c r="H2415" s="42">
        <v>1.2021809943962798</v>
      </c>
      <c r="I2415" s="35">
        <v>295.5</v>
      </c>
      <c r="J2415" s="43">
        <v>9.4221105527638196E-2</v>
      </c>
      <c r="K2415" s="44">
        <v>0.15649522718593778</v>
      </c>
      <c r="L2415" s="26">
        <f t="shared" si="703"/>
        <v>7.9102642319293572</v>
      </c>
      <c r="M2415" s="26">
        <f t="shared" si="704"/>
        <v>0.58060681252309099</v>
      </c>
      <c r="N2415" s="96">
        <f t="shared" si="705"/>
        <v>8</v>
      </c>
      <c r="O2415" s="26">
        <f t="shared" si="706"/>
        <v>0.90094065034673776</v>
      </c>
      <c r="P2415" s="3">
        <f>IF(L2415&gt;'Power Curve'!$C$37,0,INDEX(Ci,$N2415,1)*POWER(1-O2415,3)+INDEX(Ci,$N2415,2)*3*O2415*POWER(1-O2415,2)+INDEX(Ci,$N2415,3)*3*POWER(O2415,2)*(1-O2415)+INDEX(Ci,$N2415,4)*POWER(O2415,3))</f>
        <v>851.41793641191384</v>
      </c>
      <c r="Q2415" s="3">
        <f>MAX(0,MIN(P2415-V2415+W2415,'Power Curve'!$C$39))</f>
        <v>841.39977133644504</v>
      </c>
      <c r="R2415" s="3">
        <f t="shared" si="707"/>
        <v>701.37000751495384</v>
      </c>
      <c r="S2415" s="3">
        <f t="shared" si="708"/>
        <v>140.0297638214912</v>
      </c>
      <c r="T2415" s="3">
        <f t="shared" si="709"/>
        <v>140.0297638214912</v>
      </c>
      <c r="V2415" s="37">
        <f t="array" ref="V2415">SUM(_xlfn.NORM.DIST($AD$3:$AD$1003,$L2415,$AA2415,FALSE)*WindSpeedStep*$AE$3:$AE$1003)/AG2415</f>
        <v>846.23787525881403</v>
      </c>
      <c r="W2415" s="37">
        <f t="array" ref="W2415">SUM(_xlfn.NORM.DIST($AD$3:$AD$1003,$L2415,$AB2415,FALSE)*WindSpeedStep*$AE$3:$AE$1003)/AH2415</f>
        <v>836.21971018334523</v>
      </c>
      <c r="Y2415" s="1">
        <f t="shared" si="710"/>
        <v>7</v>
      </c>
      <c r="Z2415" s="99">
        <f>IF(L2415&lt;'Power Curve'!$P$28,'Power Curve'!$Q$28,IF(L2415&gt;'Power Curve'!$P$29,'Power Curve'!$Q$29,INDEX(ReferenceTurbulence,Y2415)+(L2415-INDEX(ReferenceTurbulenceWindSpeed,Y2415))*(INDEX(ReferenceTurbulence,Y2415+1)-INDEX(ReferenceTurbulence,Y2415))/(INDEX(ReferenceTurbulenceWindSpeed,Y2415+1)-INDEX(ReferenceTurbulenceWindSpeed,Y2415))))</f>
        <v>0.1194236061321136</v>
      </c>
      <c r="AA2415" s="100">
        <f t="shared" si="716"/>
        <v>0.94467228003487769</v>
      </c>
      <c r="AB2415" s="29">
        <f t="shared" si="717"/>
        <v>0.74531384094811792</v>
      </c>
      <c r="AG2415" s="40">
        <f t="array" ref="AG2415">SUM(_xlfn.NORM.DIST($AD$3:$AD$1003,$F2415,$AA2415,FALSE)*WindSpeedStep)</f>
        <v>1.0000000000000042</v>
      </c>
      <c r="AH2415" s="40">
        <f t="array" ref="AH2415">SUM(_xlfn.NORM.DIST($AD$3:$AD$1003,$F2415,$AB2415,FALSE)*WindSpeedStep)</f>
        <v>1.000000000000004</v>
      </c>
      <c r="AJ2415" s="47">
        <f t="shared" si="711"/>
        <v>8</v>
      </c>
      <c r="AK2415" s="83" t="b">
        <f>COUNTIF('Power Curve'!$D$2:$D$31,AJ2415)&gt;0</f>
        <v>1</v>
      </c>
      <c r="AL2415" s="83" t="b">
        <f t="shared" si="712"/>
        <v>0</v>
      </c>
      <c r="AM2415" s="83" t="b">
        <f t="shared" si="718"/>
        <v>1</v>
      </c>
      <c r="AN2415" s="47" t="str">
        <f t="shared" si="713"/>
        <v>Outer</v>
      </c>
      <c r="AO2415" s="48" t="str">
        <f t="shared" si="714"/>
        <v>0.5-0.6</v>
      </c>
      <c r="AP2415" s="49" t="str">
        <f t="shared" si="719"/>
        <v>23-24</v>
      </c>
      <c r="AQ2415" s="49" t="str">
        <f t="shared" si="720"/>
        <v>Mar</v>
      </c>
      <c r="AR2415" s="48" t="str">
        <f t="shared" si="721"/>
        <v>295-305</v>
      </c>
      <c r="AS2415" s="49" t="str">
        <f t="shared" si="715"/>
        <v>HWS-LTI</v>
      </c>
    </row>
    <row r="2416" spans="5:45" x14ac:dyDescent="0.3">
      <c r="E2416" s="15">
        <v>40991</v>
      </c>
      <c r="F2416" s="21">
        <v>9.09</v>
      </c>
      <c r="G2416" s="21">
        <v>1217.0600128173851</v>
      </c>
      <c r="H2416" s="42">
        <v>1.2018623670455255</v>
      </c>
      <c r="I2416" s="35">
        <v>294.2</v>
      </c>
      <c r="J2416" s="43">
        <v>0.11771177117711772</v>
      </c>
      <c r="K2416" s="44">
        <v>0.2772348611890848</v>
      </c>
      <c r="L2416" s="26">
        <f t="shared" si="703"/>
        <v>9.0324056250779616</v>
      </c>
      <c r="M2416" s="26">
        <f t="shared" si="704"/>
        <v>0.75403738214644178</v>
      </c>
      <c r="N2416" s="96">
        <f t="shared" si="705"/>
        <v>10</v>
      </c>
      <c r="O2416" s="26">
        <f t="shared" si="706"/>
        <v>2.4732473366468648E-2</v>
      </c>
      <c r="P2416" s="3">
        <f>IF(L2416&gt;'Power Curve'!$C$37,0,INDEX(Ci,$N2416,1)*POWER(1-O2416,3)+INDEX(Ci,$N2416,2)*3*O2416*POWER(1-O2416,2)+INDEX(Ci,$N2416,3)*3*POWER(O2416,2)*(1-O2416)+INDEX(Ci,$N2416,4)*POWER(O2416,3))</f>
        <v>1205.9949204475729</v>
      </c>
      <c r="Q2416" s="3">
        <f>MAX(0,MIN(P2416-V2416+W2416,'Power Curve'!$C$39))</f>
        <v>1205.6183382656006</v>
      </c>
      <c r="R2416" s="3">
        <f t="shared" si="707"/>
        <v>1217.0600128173851</v>
      </c>
      <c r="S2416" s="3">
        <f t="shared" si="708"/>
        <v>-11.441674551784445</v>
      </c>
      <c r="T2416" s="3">
        <f t="shared" si="709"/>
        <v>11.441674551784445</v>
      </c>
      <c r="V2416" s="37">
        <f t="array" ref="V2416">SUM(_xlfn.NORM.DIST($AD$3:$AD$1003,$L2416,$AA2416,FALSE)*WindSpeedStep*$AE$3:$AE$1003)/AG2416</f>
        <v>1217.4131220161951</v>
      </c>
      <c r="W2416" s="37">
        <f t="array" ref="W2416">SUM(_xlfn.NORM.DIST($AD$3:$AD$1003,$L2416,$AB2416,FALSE)*WindSpeedStep*$AE$3:$AE$1003)/AH2416</f>
        <v>1217.0365398342228</v>
      </c>
      <c r="Y2416" s="1">
        <f t="shared" si="710"/>
        <v>9</v>
      </c>
      <c r="Z2416" s="99">
        <f>IF(L2416&lt;'Power Curve'!$P$28,'Power Curve'!$Q$28,IF(L2416&gt;'Power Curve'!$P$29,'Power Curve'!$Q$29,INDEX(ReferenceTurbulence,Y2416)+(L2416-INDEX(ReferenceTurbulenceWindSpeed,Y2416))*(INDEX(ReferenceTurbulence,Y2416+1)-INDEX(ReferenceTurbulence,Y2416))/(INDEX(ReferenceTurbulenceWindSpeed,Y2416+1)-INDEX(ReferenceTurbulenceWindSpeed,Y2416))))</f>
        <v>0.12053263698952067</v>
      </c>
      <c r="AA2416" s="100">
        <f t="shared" si="716"/>
        <v>1.0886996683496266</v>
      </c>
      <c r="AB2416" s="29">
        <f t="shared" si="717"/>
        <v>1.063220464118088</v>
      </c>
      <c r="AG2416" s="40">
        <f t="array" ref="AG2416">SUM(_xlfn.NORM.DIST($AD$3:$AD$1003,$F2416,$AA2416,FALSE)*WindSpeedStep)</f>
        <v>1.0000000000000036</v>
      </c>
      <c r="AH2416" s="40">
        <f t="array" ref="AH2416">SUM(_xlfn.NORM.DIST($AD$3:$AD$1003,$F2416,$AB2416,FALSE)*WindSpeedStep)</f>
        <v>1.0000000000000038</v>
      </c>
      <c r="AJ2416" s="47">
        <f t="shared" si="711"/>
        <v>9</v>
      </c>
      <c r="AK2416" s="83" t="b">
        <f>COUNTIF('Power Curve'!$D$2:$D$31,AJ2416)&gt;0</f>
        <v>1</v>
      </c>
      <c r="AL2416" s="83" t="b">
        <f t="shared" si="712"/>
        <v>0</v>
      </c>
      <c r="AM2416" s="83" t="b">
        <f t="shared" si="718"/>
        <v>1</v>
      </c>
      <c r="AN2416" s="47" t="str">
        <f t="shared" si="713"/>
        <v>Inner</v>
      </c>
      <c r="AO2416" s="48" t="str">
        <f t="shared" si="714"/>
        <v>0.7-0.8</v>
      </c>
      <c r="AP2416" s="49" t="str">
        <f t="shared" si="719"/>
        <v>0-1</v>
      </c>
      <c r="AQ2416" s="49" t="str">
        <f t="shared" si="720"/>
        <v>Mar</v>
      </c>
      <c r="AR2416" s="48" t="str">
        <f t="shared" si="721"/>
        <v>285-295</v>
      </c>
      <c r="AS2416" s="49" t="str">
        <f t="shared" si="715"/>
        <v>Inner-TI</v>
      </c>
    </row>
    <row r="2417" spans="5:45" x14ac:dyDescent="0.3">
      <c r="E2417" s="15">
        <v>40991.006944444445</v>
      </c>
      <c r="F2417" s="21">
        <v>9.66</v>
      </c>
      <c r="G2417" s="21">
        <v>1468.980041503911</v>
      </c>
      <c r="H2417" s="42">
        <v>1.202302239121984</v>
      </c>
      <c r="I2417" s="35">
        <v>287.60000000000002</v>
      </c>
      <c r="J2417" s="43">
        <v>0.10662525879917184</v>
      </c>
      <c r="K2417" s="44">
        <v>0.1619191922386462</v>
      </c>
      <c r="L2417" s="26">
        <f t="shared" si="703"/>
        <v>9.599964981240392</v>
      </c>
      <c r="M2417" s="26">
        <f t="shared" si="704"/>
        <v>0.84175551021417394</v>
      </c>
      <c r="N2417" s="96">
        <f t="shared" si="705"/>
        <v>10</v>
      </c>
      <c r="O2417" s="26">
        <f t="shared" si="706"/>
        <v>0.62801128959020758</v>
      </c>
      <c r="P2417" s="3">
        <f>IF(L2417&gt;'Power Curve'!$C$37,0,INDEX(Ci,$N2417,1)*POWER(1-O2417,3)+INDEX(Ci,$N2417,2)*3*O2417*POWER(1-O2417,2)+INDEX(Ci,$N2417,3)*3*POWER(O2417,2)*(1-O2417)+INDEX(Ci,$N2417,4)*POWER(O2417,3))</f>
        <v>1405.8638657817814</v>
      </c>
      <c r="Q2417" s="3">
        <f>MAX(0,MIN(P2417-V2417+W2417,'Power Curve'!$C$39))</f>
        <v>1411.4107766972697</v>
      </c>
      <c r="R2417" s="3">
        <f t="shared" si="707"/>
        <v>1468.980041503911</v>
      </c>
      <c r="S2417" s="3">
        <f t="shared" si="708"/>
        <v>-57.569264806641286</v>
      </c>
      <c r="T2417" s="3">
        <f t="shared" si="709"/>
        <v>57.569264806641286</v>
      </c>
      <c r="V2417" s="37">
        <f t="array" ref="V2417">SUM(_xlfn.NORM.DIST($AD$3:$AD$1003,$L2417,$AA2417,FALSE)*WindSpeedStep*$AE$3:$AE$1003)/AG2417</f>
        <v>1408.1323775365208</v>
      </c>
      <c r="W2417" s="37">
        <f t="array" ref="W2417">SUM(_xlfn.NORM.DIST($AD$3:$AD$1003,$L2417,$AB2417,FALSE)*WindSpeedStep*$AE$3:$AE$1003)/AH2417</f>
        <v>1413.6792884520091</v>
      </c>
      <c r="Y2417" s="1">
        <f t="shared" si="710"/>
        <v>9</v>
      </c>
      <c r="Z2417" s="99">
        <f>IF(L2417&lt;'Power Curve'!$P$28,'Power Curve'!$Q$28,IF(L2417&gt;'Power Curve'!$P$29,'Power Curve'!$Q$29,INDEX(ReferenceTurbulence,Y2417)+(L2417-INDEX(ReferenceTurbulenceWindSpeed,Y2417))*(INDEX(ReferenceTurbulence,Y2417+1)-INDEX(ReferenceTurbulence,Y2417))/(INDEX(ReferenceTurbulenceWindSpeed,Y2417+1)-INDEX(ReferenceTurbulenceWindSpeed,Y2417))))</f>
        <v>0.12021610732352467</v>
      </c>
      <c r="AA2417" s="100">
        <f t="shared" si="716"/>
        <v>1.1540704204868735</v>
      </c>
      <c r="AB2417" s="29">
        <f t="shared" si="717"/>
        <v>1.0235987505877437</v>
      </c>
      <c r="AG2417" s="40">
        <f t="array" ref="AG2417">SUM(_xlfn.NORM.DIST($AD$3:$AD$1003,$F2417,$AA2417,FALSE)*WindSpeedStep)</f>
        <v>1.0000000000000038</v>
      </c>
      <c r="AH2417" s="40">
        <f t="array" ref="AH2417">SUM(_xlfn.NORM.DIST($AD$3:$AD$1003,$F2417,$AB2417,FALSE)*WindSpeedStep)</f>
        <v>1.0000000000000038</v>
      </c>
      <c r="AJ2417" s="47">
        <f t="shared" si="711"/>
        <v>10</v>
      </c>
      <c r="AK2417" s="83" t="b">
        <f>COUNTIF('Power Curve'!$D$2:$D$31,AJ2417)&gt;0</f>
        <v>1</v>
      </c>
      <c r="AL2417" s="83" t="b">
        <f t="shared" si="712"/>
        <v>0</v>
      </c>
      <c r="AM2417" s="83" t="b">
        <f t="shared" si="718"/>
        <v>1</v>
      </c>
      <c r="AN2417" s="47" t="str">
        <f t="shared" si="713"/>
        <v>Inner</v>
      </c>
      <c r="AO2417" s="48" t="str">
        <f t="shared" si="714"/>
        <v>0.8-0.9</v>
      </c>
      <c r="AP2417" s="49" t="str">
        <f t="shared" si="719"/>
        <v>0-1</v>
      </c>
      <c r="AQ2417" s="49" t="str">
        <f t="shared" si="720"/>
        <v>Mar</v>
      </c>
      <c r="AR2417" s="48" t="str">
        <f t="shared" si="721"/>
        <v>285-295</v>
      </c>
      <c r="AS2417" s="49" t="str">
        <f t="shared" si="715"/>
        <v>Inner-TI</v>
      </c>
    </row>
    <row r="2418" spans="5:45" x14ac:dyDescent="0.3">
      <c r="E2418" s="15">
        <v>40991.013888888891</v>
      </c>
      <c r="F2418" s="21">
        <v>9.57</v>
      </c>
      <c r="G2418" s="21">
        <v>1425.6300354003911</v>
      </c>
      <c r="H2418" s="42">
        <v>1.2024782781003147</v>
      </c>
      <c r="I2418" s="35">
        <v>279.7</v>
      </c>
      <c r="J2418" s="43">
        <v>0.14002089864158829</v>
      </c>
      <c r="K2418" s="44">
        <v>0.18658226078125953</v>
      </c>
      <c r="L2418" s="26">
        <f t="shared" si="703"/>
        <v>9.5109884624726586</v>
      </c>
      <c r="M2418" s="26">
        <f t="shared" si="704"/>
        <v>0.82800390241571953</v>
      </c>
      <c r="N2418" s="96">
        <f t="shared" si="705"/>
        <v>10</v>
      </c>
      <c r="O2418" s="26">
        <f t="shared" si="706"/>
        <v>0.53343501605848298</v>
      </c>
      <c r="P2418" s="3">
        <f>IF(L2418&gt;'Power Curve'!$C$37,0,INDEX(Ci,$N2418,1)*POWER(1-O2418,3)+INDEX(Ci,$N2418,2)*3*O2418*POWER(1-O2418,2)+INDEX(Ci,$N2418,3)*3*POWER(O2418,2)*(1-O2418)+INDEX(Ci,$N2418,4)*POWER(O2418,3))</f>
        <v>1374.5264176566536</v>
      </c>
      <c r="Q2418" s="3">
        <f>MAX(0,MIN(P2418-V2418+W2418,'Power Curve'!$C$39))</f>
        <v>1366.7255692327997</v>
      </c>
      <c r="R2418" s="3">
        <f t="shared" si="707"/>
        <v>1425.6300354003911</v>
      </c>
      <c r="S2418" s="3">
        <f t="shared" si="708"/>
        <v>-58.904466167591409</v>
      </c>
      <c r="T2418" s="3">
        <f t="shared" si="709"/>
        <v>58.904466167591409</v>
      </c>
      <c r="V2418" s="37">
        <f t="array" ref="V2418">SUM(_xlfn.NORM.DIST($AD$3:$AD$1003,$L2418,$AA2418,FALSE)*WindSpeedStep*$AE$3:$AE$1003)/AG2418</f>
        <v>1379.1616516253425</v>
      </c>
      <c r="W2418" s="37">
        <f t="array" ref="W2418">SUM(_xlfn.NORM.DIST($AD$3:$AD$1003,$L2418,$AB2418,FALSE)*WindSpeedStep*$AE$3:$AE$1003)/AH2418</f>
        <v>1371.3608032014886</v>
      </c>
      <c r="Y2418" s="1">
        <f t="shared" si="710"/>
        <v>9</v>
      </c>
      <c r="Z2418" s="99">
        <f>IF(L2418&lt;'Power Curve'!$P$28,'Power Curve'!$Q$28,IF(L2418&gt;'Power Curve'!$P$29,'Power Curve'!$Q$29,INDEX(ReferenceTurbulence,Y2418)+(L2418-INDEX(ReferenceTurbulenceWindSpeed,Y2418))*(INDEX(ReferenceTurbulence,Y2418+1)-INDEX(ReferenceTurbulence,Y2418))/(INDEX(ReferenceTurbulenceWindSpeed,Y2418+1)-INDEX(ReferenceTurbulenceWindSpeed,Y2418))))</f>
        <v>0.12026572981227628</v>
      </c>
      <c r="AA2418" s="100">
        <f t="shared" si="716"/>
        <v>1.1438459686754137</v>
      </c>
      <c r="AB2418" s="29">
        <f t="shared" si="717"/>
        <v>1.3317371514851997</v>
      </c>
      <c r="AG2418" s="40">
        <f t="array" ref="AG2418">SUM(_xlfn.NORM.DIST($AD$3:$AD$1003,$F2418,$AA2418,FALSE)*WindSpeedStep)</f>
        <v>1.0000000000000033</v>
      </c>
      <c r="AH2418" s="40">
        <f t="array" ref="AH2418">SUM(_xlfn.NORM.DIST($AD$3:$AD$1003,$F2418,$AB2418,FALSE)*WindSpeedStep)</f>
        <v>0.99999999999975364</v>
      </c>
      <c r="AJ2418" s="47">
        <f t="shared" si="711"/>
        <v>10</v>
      </c>
      <c r="AK2418" s="83" t="b">
        <f>COUNTIF('Power Curve'!$D$2:$D$31,AJ2418)&gt;0</f>
        <v>1</v>
      </c>
      <c r="AL2418" s="83" t="b">
        <f t="shared" si="712"/>
        <v>0</v>
      </c>
      <c r="AM2418" s="83" t="b">
        <f t="shared" si="718"/>
        <v>1</v>
      </c>
      <c r="AN2418" s="47" t="str">
        <f t="shared" si="713"/>
        <v>Outer</v>
      </c>
      <c r="AO2418" s="48" t="str">
        <f t="shared" si="714"/>
        <v>0.8-0.9</v>
      </c>
      <c r="AP2418" s="49" t="str">
        <f t="shared" si="719"/>
        <v>0-1</v>
      </c>
      <c r="AQ2418" s="49" t="str">
        <f t="shared" si="720"/>
        <v>Mar</v>
      </c>
      <c r="AR2418" s="48" t="str">
        <f t="shared" si="721"/>
        <v>275-285</v>
      </c>
      <c r="AS2418" s="49" t="str">
        <f t="shared" si="715"/>
        <v>HWS-HTI</v>
      </c>
    </row>
    <row r="2419" spans="5:45" x14ac:dyDescent="0.3">
      <c r="E2419" s="15">
        <v>40991.020833333336</v>
      </c>
      <c r="F2419" s="21">
        <v>7.27</v>
      </c>
      <c r="G2419" s="21">
        <v>702.04000473022506</v>
      </c>
      <c r="H2419" s="42">
        <v>1.20383124143317</v>
      </c>
      <c r="I2419" s="35">
        <v>276.2</v>
      </c>
      <c r="J2419" s="43">
        <v>0.11691884456671252</v>
      </c>
      <c r="K2419" s="44">
        <v>0.24668265192661415</v>
      </c>
      <c r="L2419" s="26">
        <f t="shared" si="703"/>
        <v>7.2278797381384612</v>
      </c>
      <c r="M2419" s="26">
        <f t="shared" si="704"/>
        <v>0.47514208928689489</v>
      </c>
      <c r="N2419" s="96">
        <f t="shared" si="705"/>
        <v>8</v>
      </c>
      <c r="O2419" s="26">
        <f t="shared" si="706"/>
        <v>0.21413351110689371</v>
      </c>
      <c r="P2419" s="3">
        <f>IF(L2419&gt;'Power Curve'!$C$37,0,INDEX(Ci,$N2419,1)*POWER(1-O2419,3)+INDEX(Ci,$N2419,2)*3*O2419*POWER(1-O2419,2)+INDEX(Ci,$N2419,3)*3*POWER(O2419,2)*(1-O2419)+INDEX(Ci,$N2419,4)*POWER(O2419,3))</f>
        <v>656.39491288869783</v>
      </c>
      <c r="Q2419" s="3">
        <f>MAX(0,MIN(P2419-V2419+W2419,'Power Curve'!$C$39))</f>
        <v>655.47977004020913</v>
      </c>
      <c r="R2419" s="3">
        <f t="shared" si="707"/>
        <v>702.04000473022506</v>
      </c>
      <c r="S2419" s="3">
        <f t="shared" si="708"/>
        <v>-46.560234690015932</v>
      </c>
      <c r="T2419" s="3">
        <f t="shared" si="709"/>
        <v>46.560234690015932</v>
      </c>
      <c r="V2419" s="37">
        <f t="array" ref="V2419">SUM(_xlfn.NORM.DIST($AD$3:$AD$1003,$L2419,$AA2419,FALSE)*WindSpeedStep*$AE$3:$AE$1003)/AG2419</f>
        <v>652.62368054738909</v>
      </c>
      <c r="W2419" s="37">
        <f t="array" ref="W2419">SUM(_xlfn.NORM.DIST($AD$3:$AD$1003,$L2419,$AB2419,FALSE)*WindSpeedStep*$AE$3:$AE$1003)/AH2419</f>
        <v>651.70853769890039</v>
      </c>
      <c r="Y2419" s="1">
        <f t="shared" si="710"/>
        <v>7</v>
      </c>
      <c r="Z2419" s="99">
        <f>IF(L2419&lt;'Power Curve'!$P$28,'Power Curve'!$Q$28,IF(L2419&gt;'Power Curve'!$P$29,'Power Curve'!$Q$29,INDEX(ReferenceTurbulence,Y2419)+(L2419-INDEX(ReferenceTurbulenceWindSpeed,Y2419))*(INDEX(ReferenceTurbulence,Y2419+1)-INDEX(ReferenceTurbulence,Y2419))/(INDEX(ReferenceTurbulenceWindSpeed,Y2419+1)-INDEX(ReferenceTurbulenceWindSpeed,Y2419))))</f>
        <v>0.1196131363364968</v>
      </c>
      <c r="AA2419" s="100">
        <f t="shared" si="716"/>
        <v>0.86454936454175857</v>
      </c>
      <c r="AB2419" s="29">
        <f t="shared" si="717"/>
        <v>0.84507534765030157</v>
      </c>
      <c r="AG2419" s="40">
        <f t="array" ref="AG2419">SUM(_xlfn.NORM.DIST($AD$3:$AD$1003,$F2419,$AA2419,FALSE)*WindSpeedStep)</f>
        <v>1.0000000000000036</v>
      </c>
      <c r="AH2419" s="40">
        <f t="array" ref="AH2419">SUM(_xlfn.NORM.DIST($AD$3:$AD$1003,$F2419,$AB2419,FALSE)*WindSpeedStep)</f>
        <v>1.0000000000000036</v>
      </c>
      <c r="AJ2419" s="47">
        <f t="shared" si="711"/>
        <v>7</v>
      </c>
      <c r="AK2419" s="83" t="b">
        <f>COUNTIF('Power Curve'!$D$2:$D$31,AJ2419)&gt;0</f>
        <v>1</v>
      </c>
      <c r="AL2419" s="83" t="b">
        <f t="shared" si="712"/>
        <v>0</v>
      </c>
      <c r="AM2419" s="83" t="b">
        <f t="shared" si="718"/>
        <v>1</v>
      </c>
      <c r="AN2419" s="47" t="str">
        <f t="shared" si="713"/>
        <v>Inner</v>
      </c>
      <c r="AO2419" s="48" t="str">
        <f t="shared" si="714"/>
        <v>0.4-0.5</v>
      </c>
      <c r="AP2419" s="49" t="str">
        <f t="shared" si="719"/>
        <v>0-1</v>
      </c>
      <c r="AQ2419" s="49" t="str">
        <f t="shared" si="720"/>
        <v>Mar</v>
      </c>
      <c r="AR2419" s="48" t="str">
        <f t="shared" si="721"/>
        <v>275-285</v>
      </c>
      <c r="AS2419" s="49" t="str">
        <f t="shared" si="715"/>
        <v>Inner-TI</v>
      </c>
    </row>
    <row r="2420" spans="5:45" x14ac:dyDescent="0.3">
      <c r="E2420" s="15">
        <v>40991.027777777781</v>
      </c>
      <c r="F2420" s="21">
        <v>6.07</v>
      </c>
      <c r="G2420" s="21">
        <v>485.5900230407712</v>
      </c>
      <c r="H2420" s="42">
        <v>1.204282427385404</v>
      </c>
      <c r="I2420" s="35">
        <v>266.60000000000002</v>
      </c>
      <c r="J2420" s="43">
        <v>0.19934102141680393</v>
      </c>
      <c r="K2420" s="44">
        <v>-2.4931810629107772E-2</v>
      </c>
      <c r="L2420" s="26">
        <f t="shared" si="703"/>
        <v>6.0355860293408554</v>
      </c>
      <c r="M2420" s="26">
        <f t="shared" si="704"/>
        <v>0.290869253138409</v>
      </c>
      <c r="N2420" s="96">
        <f t="shared" si="705"/>
        <v>7</v>
      </c>
      <c r="O2420" s="26">
        <f t="shared" si="706"/>
        <v>4.2532077023444571E-3</v>
      </c>
      <c r="P2420" s="3">
        <f>IF(L2420&gt;'Power Curve'!$C$37,0,INDEX(Ci,$N2420,1)*POWER(1-O2420,3)+INDEX(Ci,$N2420,2)*3*O2420*POWER(1-O2420,2)+INDEX(Ci,$N2420,3)*3*POWER(O2420,2)*(1-O2420)+INDEX(Ci,$N2420,4)*POWER(O2420,3))</f>
        <v>369.82753723312248</v>
      </c>
      <c r="Q2420" s="3">
        <f>MAX(0,MIN(P2420-V2420+W2420,'Power Curve'!$C$39))</f>
        <v>388.26938925501094</v>
      </c>
      <c r="R2420" s="3">
        <f t="shared" si="707"/>
        <v>485.5900230407712</v>
      </c>
      <c r="S2420" s="3">
        <f t="shared" si="708"/>
        <v>-97.320633785760265</v>
      </c>
      <c r="T2420" s="3">
        <f t="shared" si="709"/>
        <v>97.320633785760265</v>
      </c>
      <c r="V2420" s="37">
        <f t="array" ref="V2420">SUM(_xlfn.NORM.DIST($AD$3:$AD$1003,$L2420,$AA2420,FALSE)*WindSpeedStep*$AE$3:$AE$1003)/AG2420</f>
        <v>377.43926392166856</v>
      </c>
      <c r="W2420" s="37">
        <f t="array" ref="W2420">SUM(_xlfn.NORM.DIST($AD$3:$AD$1003,$L2420,$AB2420,FALSE)*WindSpeedStep*$AE$3:$AE$1003)/AH2420</f>
        <v>395.88111594355701</v>
      </c>
      <c r="Y2420" s="1">
        <f t="shared" si="710"/>
        <v>6</v>
      </c>
      <c r="Z2420" s="99">
        <f>IF(L2420&lt;'Power Curve'!$P$28,'Power Curve'!$Q$28,IF(L2420&gt;'Power Curve'!$P$29,'Power Curve'!$Q$29,INDEX(ReferenceTurbulence,Y2420)+(L2420-INDEX(ReferenceTurbulenceWindSpeed,Y2420))*(INDEX(ReferenceTurbulence,Y2420+1)-INDEX(ReferenceTurbulence,Y2420))/(INDEX(ReferenceTurbulenceWindSpeed,Y2420+1)-INDEX(ReferenceTurbulenceWindSpeed,Y2420))))</f>
        <v>0.12159771363155428</v>
      </c>
      <c r="AA2420" s="100">
        <f t="shared" si="716"/>
        <v>0.73391346159439907</v>
      </c>
      <c r="AB2420" s="29">
        <f t="shared" si="717"/>
        <v>1.203139883937798</v>
      </c>
      <c r="AG2420" s="40">
        <f t="array" ref="AG2420">SUM(_xlfn.NORM.DIST($AD$3:$AD$1003,$F2420,$AA2420,FALSE)*WindSpeedStep)</f>
        <v>1.0000000000000036</v>
      </c>
      <c r="AH2420" s="40">
        <f t="array" ref="AH2420">SUM(_xlfn.NORM.DIST($AD$3:$AD$1003,$F2420,$AB2420,FALSE)*WindSpeedStep)</f>
        <v>0.99999981921637826</v>
      </c>
      <c r="AJ2420" s="47">
        <f t="shared" si="711"/>
        <v>6</v>
      </c>
      <c r="AK2420" s="83" t="b">
        <f>COUNTIF('Power Curve'!$D$2:$D$31,AJ2420)&gt;0</f>
        <v>1</v>
      </c>
      <c r="AL2420" s="83" t="b">
        <f t="shared" si="712"/>
        <v>0</v>
      </c>
      <c r="AM2420" s="83" t="b">
        <f t="shared" si="718"/>
        <v>1</v>
      </c>
      <c r="AN2420" s="47" t="str">
        <f t="shared" si="713"/>
        <v>Outer</v>
      </c>
      <c r="AO2420" s="48" t="str">
        <f t="shared" si="714"/>
        <v>0.2-0.3</v>
      </c>
      <c r="AP2420" s="49" t="str">
        <f t="shared" si="719"/>
        <v>0-1</v>
      </c>
      <c r="AQ2420" s="49" t="str">
        <f t="shared" si="720"/>
        <v>Mar</v>
      </c>
      <c r="AR2420" s="48" t="str">
        <f t="shared" si="721"/>
        <v>265-275</v>
      </c>
      <c r="AS2420" s="49" t="str">
        <f t="shared" si="715"/>
        <v>LWS-HTI</v>
      </c>
    </row>
    <row r="2421" spans="5:45" x14ac:dyDescent="0.3">
      <c r="E2421" s="15">
        <v>40991.041666666664</v>
      </c>
      <c r="F2421" s="21">
        <v>12.84</v>
      </c>
      <c r="G2421" s="21">
        <v>1977.989974975588</v>
      </c>
      <c r="H2421" s="42">
        <v>1.2022582374061275</v>
      </c>
      <c r="I2421" s="35">
        <v>268</v>
      </c>
      <c r="J2421" s="43">
        <v>8.4890965732087237E-2</v>
      </c>
      <c r="K2421" s="44">
        <v>0.15009783875444241</v>
      </c>
      <c r="L2421" s="26">
        <f t="shared" si="703"/>
        <v>12.76004623317583</v>
      </c>
      <c r="M2421" s="26">
        <f t="shared" si="704"/>
        <v>1.3301562544746222</v>
      </c>
      <c r="N2421" s="96">
        <f t="shared" si="705"/>
        <v>13</v>
      </c>
      <c r="O2421" s="26">
        <f t="shared" si="706"/>
        <v>0.7633893614177607</v>
      </c>
      <c r="P2421" s="3">
        <f>IF(L2421&gt;'Power Curve'!$C$37,0,INDEX(Ci,$N2421,1)*POWER(1-O2421,3)+INDEX(Ci,$N2421,2)*3*O2421*POWER(1-O2421,2)+INDEX(Ci,$N2421,3)*3*POWER(O2421,2)*(1-O2421)+INDEX(Ci,$N2421,4)*POWER(O2421,3))</f>
        <v>1946.7367110527589</v>
      </c>
      <c r="Q2421" s="3">
        <f>MAX(0,MIN(P2421-V2421+W2421,'Power Curve'!$C$39))</f>
        <v>1975.3902203018129</v>
      </c>
      <c r="R2421" s="3">
        <f t="shared" si="707"/>
        <v>1977.989974975588</v>
      </c>
      <c r="S2421" s="3">
        <f t="shared" si="708"/>
        <v>-2.5997546737751236</v>
      </c>
      <c r="T2421" s="3">
        <f t="shared" si="709"/>
        <v>2.5997546737751236</v>
      </c>
      <c r="V2421" s="37">
        <f t="array" ref="V2421">SUM(_xlfn.NORM.DIST($AD$3:$AD$1003,$L2421,$AA2421,FALSE)*WindSpeedStep*$AE$3:$AE$1003)/AG2421</f>
        <v>1935.9883468977325</v>
      </c>
      <c r="W2421" s="37">
        <f t="array" ref="W2421">SUM(_xlfn.NORM.DIST($AD$3:$AD$1003,$L2421,$AB2421,FALSE)*WindSpeedStep*$AE$3:$AE$1003)/AH2421</f>
        <v>1964.6418561467865</v>
      </c>
      <c r="Y2421" s="1">
        <f t="shared" si="710"/>
        <v>12</v>
      </c>
      <c r="Z2421" s="99">
        <f>IF(L2421&lt;'Power Curve'!$P$28,'Power Curve'!$Q$28,IF(L2421&gt;'Power Curve'!$P$29,'Power Curve'!$Q$29,INDEX(ReferenceTurbulence,Y2421)+(L2421-INDEX(ReferenceTurbulenceWindSpeed,Y2421))*(INDEX(ReferenceTurbulence,Y2421+1)-INDEX(ReferenceTurbulence,Y2421))/(INDEX(ReferenceTurbulenceWindSpeed,Y2421+1)-INDEX(ReferenceTurbulenceWindSpeed,Y2421))))</f>
        <v>0.12093184161893956</v>
      </c>
      <c r="AA2421" s="100">
        <f t="shared" si="716"/>
        <v>1.5430958901207659</v>
      </c>
      <c r="AB2421" s="29">
        <f t="shared" si="717"/>
        <v>1.0832126475203783</v>
      </c>
      <c r="AG2421" s="40">
        <f t="array" ref="AG2421">SUM(_xlfn.NORM.DIST($AD$3:$AD$1003,$F2421,$AA2421,FALSE)*WindSpeedStep)</f>
        <v>1.0000000000000027</v>
      </c>
      <c r="AH2421" s="40">
        <f t="array" ref="AH2421">SUM(_xlfn.NORM.DIST($AD$3:$AD$1003,$F2421,$AB2421,FALSE)*WindSpeedStep)</f>
        <v>1.0000000000000033</v>
      </c>
      <c r="AJ2421" s="47">
        <f t="shared" si="711"/>
        <v>13</v>
      </c>
      <c r="AK2421" s="83" t="b">
        <f>COUNTIF('Power Curve'!$D$2:$D$31,AJ2421)&gt;0</f>
        <v>1</v>
      </c>
      <c r="AL2421" s="83" t="b">
        <f t="shared" si="712"/>
        <v>0</v>
      </c>
      <c r="AM2421" s="83" t="b">
        <f t="shared" si="718"/>
        <v>1</v>
      </c>
      <c r="AN2421" s="47" t="str">
        <f t="shared" si="713"/>
        <v>Outer</v>
      </c>
      <c r="AO2421" s="48" t="str">
        <f t="shared" si="714"/>
        <v>1.3-1.4</v>
      </c>
      <c r="AP2421" s="49" t="str">
        <f t="shared" si="719"/>
        <v>1-2</v>
      </c>
      <c r="AQ2421" s="49" t="str">
        <f t="shared" si="720"/>
        <v>Mar</v>
      </c>
      <c r="AR2421" s="48" t="str">
        <f t="shared" si="721"/>
        <v>265-275</v>
      </c>
      <c r="AS2421" s="49" t="str">
        <f t="shared" si="715"/>
        <v>HWS-LTI</v>
      </c>
    </row>
    <row r="2422" spans="5:45" x14ac:dyDescent="0.3">
      <c r="E2422" s="15">
        <v>40991.048611111109</v>
      </c>
      <c r="F2422" s="21">
        <v>12.82</v>
      </c>
      <c r="G2422" s="21">
        <v>1972.609970092778</v>
      </c>
      <c r="H2422" s="42">
        <v>1.2027424332464842</v>
      </c>
      <c r="I2422" s="35">
        <v>271.8</v>
      </c>
      <c r="J2422" s="43">
        <v>8.8923556942277687E-2</v>
      </c>
      <c r="K2422" s="44">
        <v>0.19722646967312762</v>
      </c>
      <c r="L2422" s="26">
        <f t="shared" si="703"/>
        <v>12.741880861859093</v>
      </c>
      <c r="M2422" s="26">
        <f t="shared" si="704"/>
        <v>1.3273487377800979</v>
      </c>
      <c r="N2422" s="96">
        <f t="shared" si="705"/>
        <v>13</v>
      </c>
      <c r="O2422" s="26">
        <f t="shared" si="706"/>
        <v>0.7446883901953455</v>
      </c>
      <c r="P2422" s="3">
        <f>IF(L2422&gt;'Power Curve'!$C$37,0,INDEX(Ci,$N2422,1)*POWER(1-O2422,3)+INDEX(Ci,$N2422,2)*3*O2422*POWER(1-O2422,2)+INDEX(Ci,$N2422,3)*3*POWER(O2422,2)*(1-O2422)+INDEX(Ci,$N2422,4)*POWER(O2422,3))</f>
        <v>1946.212847357001</v>
      </c>
      <c r="Q2422" s="3">
        <f>MAX(0,MIN(P2422-V2422+W2422,'Power Curve'!$C$39))</f>
        <v>1972.8399954949202</v>
      </c>
      <c r="R2422" s="3">
        <f t="shared" si="707"/>
        <v>1972.609970092778</v>
      </c>
      <c r="S2422" s="3">
        <f t="shared" si="708"/>
        <v>0.23002540214224609</v>
      </c>
      <c r="T2422" s="3">
        <f t="shared" si="709"/>
        <v>0.23002540214224609</v>
      </c>
      <c r="V2422" s="37">
        <f t="array" ref="V2422">SUM(_xlfn.NORM.DIST($AD$3:$AD$1003,$L2422,$AA2422,FALSE)*WindSpeedStep*$AE$3:$AE$1003)/AG2422</f>
        <v>1935.2608028006262</v>
      </c>
      <c r="W2422" s="37">
        <f t="array" ref="W2422">SUM(_xlfn.NORM.DIST($AD$3:$AD$1003,$L2422,$AB2422,FALSE)*WindSpeedStep*$AE$3:$AE$1003)/AH2422</f>
        <v>1961.8879509385454</v>
      </c>
      <c r="Y2422" s="1">
        <f t="shared" si="710"/>
        <v>12</v>
      </c>
      <c r="Z2422" s="99">
        <f>IF(L2422&lt;'Power Curve'!$P$28,'Power Curve'!$Q$28,IF(L2422&gt;'Power Curve'!$P$29,'Power Curve'!$Q$29,INDEX(ReferenceTurbulence,Y2422)+(L2422-INDEX(ReferenceTurbulenceWindSpeed,Y2422))*(INDEX(ReferenceTurbulence,Y2422+1)-INDEX(ReferenceTurbulence,Y2422))/(INDEX(ReferenceTurbulenceWindSpeed,Y2422+1)-INDEX(ReferenceTurbulenceWindSpeed,Y2422))))</f>
        <v>0.1208650339751563</v>
      </c>
      <c r="AA2422" s="100">
        <f t="shared" si="716"/>
        <v>1.5400478632759931</v>
      </c>
      <c r="AB2422" s="29">
        <f t="shared" si="717"/>
        <v>1.1330533683712454</v>
      </c>
      <c r="AG2422" s="40">
        <f t="array" ref="AG2422">SUM(_xlfn.NORM.DIST($AD$3:$AD$1003,$F2422,$AA2422,FALSE)*WindSpeedStep)</f>
        <v>1.0000000000000036</v>
      </c>
      <c r="AH2422" s="40">
        <f t="array" ref="AH2422">SUM(_xlfn.NORM.DIST($AD$3:$AD$1003,$F2422,$AB2422,FALSE)*WindSpeedStep)</f>
        <v>1.0000000000000036</v>
      </c>
      <c r="AJ2422" s="47">
        <f t="shared" si="711"/>
        <v>13</v>
      </c>
      <c r="AK2422" s="83" t="b">
        <f>COUNTIF('Power Curve'!$D$2:$D$31,AJ2422)&gt;0</f>
        <v>1</v>
      </c>
      <c r="AL2422" s="83" t="b">
        <f t="shared" si="712"/>
        <v>0</v>
      </c>
      <c r="AM2422" s="83" t="b">
        <f t="shared" si="718"/>
        <v>1</v>
      </c>
      <c r="AN2422" s="47" t="str">
        <f t="shared" si="713"/>
        <v>Outer</v>
      </c>
      <c r="AO2422" s="48" t="str">
        <f t="shared" si="714"/>
        <v>1.3-1.4</v>
      </c>
      <c r="AP2422" s="49" t="str">
        <f t="shared" si="719"/>
        <v>1-2</v>
      </c>
      <c r="AQ2422" s="49" t="str">
        <f t="shared" si="720"/>
        <v>Mar</v>
      </c>
      <c r="AR2422" s="48" t="str">
        <f t="shared" si="721"/>
        <v>265-275</v>
      </c>
      <c r="AS2422" s="49" t="str">
        <f t="shared" si="715"/>
        <v>HWS-LTI</v>
      </c>
    </row>
    <row r="2423" spans="5:45" x14ac:dyDescent="0.3">
      <c r="E2423" s="15">
        <v>40991.055555555555</v>
      </c>
      <c r="F2423" s="21">
        <v>11.34</v>
      </c>
      <c r="G2423" s="21">
        <v>1892.029983520508</v>
      </c>
      <c r="H2423" s="42">
        <v>1.2038649974909432</v>
      </c>
      <c r="I2423" s="35">
        <v>276.7</v>
      </c>
      <c r="J2423" s="43">
        <v>0.12786596119929453</v>
      </c>
      <c r="K2423" s="44">
        <v>0.22742920970662137</v>
      </c>
      <c r="L2423" s="26">
        <f t="shared" si="703"/>
        <v>11.274404722045281</v>
      </c>
      <c r="M2423" s="26">
        <f t="shared" si="704"/>
        <v>1.1005455698455546</v>
      </c>
      <c r="N2423" s="96">
        <f t="shared" si="705"/>
        <v>12</v>
      </c>
      <c r="O2423" s="26">
        <f t="shared" si="706"/>
        <v>0.28326441498840266</v>
      </c>
      <c r="P2423" s="3">
        <f>IF(L2423&gt;'Power Curve'!$C$37,0,INDEX(Ci,$N2423,1)*POWER(1-O2423,3)+INDEX(Ci,$N2423,2)*3*O2423*POWER(1-O2423,2)+INDEX(Ci,$N2423,3)*3*POWER(O2423,2)*(1-O2423)+INDEX(Ci,$N2423,4)*POWER(O2423,3))</f>
        <v>1826.7792932453553</v>
      </c>
      <c r="Q2423" s="3">
        <f>MAX(0,MIN(P2423-V2423+W2423,'Power Curve'!$C$39))</f>
        <v>1813.2079203953608</v>
      </c>
      <c r="R2423" s="3">
        <f t="shared" si="707"/>
        <v>1892.029983520508</v>
      </c>
      <c r="S2423" s="3">
        <f t="shared" si="708"/>
        <v>-78.822063125147224</v>
      </c>
      <c r="T2423" s="3">
        <f t="shared" si="709"/>
        <v>78.822063125147224</v>
      </c>
      <c r="V2423" s="37">
        <f t="array" ref="V2423">SUM(_xlfn.NORM.DIST($AD$3:$AD$1003,$L2423,$AA2423,FALSE)*WindSpeedStep*$AE$3:$AE$1003)/AG2423</f>
        <v>1809.3061123061946</v>
      </c>
      <c r="W2423" s="37">
        <f t="array" ref="W2423">SUM(_xlfn.NORM.DIST($AD$3:$AD$1003,$L2423,$AB2423,FALSE)*WindSpeedStep*$AE$3:$AE$1003)/AH2423</f>
        <v>1795.7347394562</v>
      </c>
      <c r="Y2423" s="1">
        <f t="shared" si="710"/>
        <v>11</v>
      </c>
      <c r="Z2423" s="99">
        <f>IF(L2423&lt;'Power Curve'!$P$28,'Power Curve'!$Q$28,IF(L2423&gt;'Power Curve'!$P$29,'Power Curve'!$Q$29,INDEX(ReferenceTurbulence,Y2423)+(L2423-INDEX(ReferenceTurbulenceWindSpeed,Y2423))*(INDEX(ReferenceTurbulence,Y2423+1)-INDEX(ReferenceTurbulence,Y2423))/(INDEX(ReferenceTurbulenceWindSpeed,Y2423+1)-INDEX(ReferenceTurbulenceWindSpeed,Y2423))))</f>
        <v>0.11948762951130475</v>
      </c>
      <c r="AA2423" s="100">
        <f t="shared" si="716"/>
        <v>1.3471518943882512</v>
      </c>
      <c r="AB2423" s="29">
        <f t="shared" si="717"/>
        <v>1.4416125967341848</v>
      </c>
      <c r="AG2423" s="40">
        <f t="array" ref="AG2423">SUM(_xlfn.NORM.DIST($AD$3:$AD$1003,$F2423,$AA2423,FALSE)*WindSpeedStep)</f>
        <v>1.0000000000000036</v>
      </c>
      <c r="AH2423" s="40">
        <f t="array" ref="AH2423">SUM(_xlfn.NORM.DIST($AD$3:$AD$1003,$F2423,$AB2423,FALSE)*WindSpeedStep)</f>
        <v>1.0000000000000016</v>
      </c>
      <c r="AJ2423" s="47">
        <f t="shared" si="711"/>
        <v>11</v>
      </c>
      <c r="AK2423" s="83" t="b">
        <f>COUNTIF('Power Curve'!$D$2:$D$31,AJ2423)&gt;0</f>
        <v>1</v>
      </c>
      <c r="AL2423" s="83" t="b">
        <f t="shared" si="712"/>
        <v>0</v>
      </c>
      <c r="AM2423" s="83" t="b">
        <f t="shared" si="718"/>
        <v>1</v>
      </c>
      <c r="AN2423" s="47" t="str">
        <f t="shared" si="713"/>
        <v>Inner</v>
      </c>
      <c r="AO2423" s="48" t="str">
        <f t="shared" si="714"/>
        <v>1.1-1.2</v>
      </c>
      <c r="AP2423" s="49" t="str">
        <f t="shared" si="719"/>
        <v>1-2</v>
      </c>
      <c r="AQ2423" s="49" t="str">
        <f t="shared" si="720"/>
        <v>Mar</v>
      </c>
      <c r="AR2423" s="48" t="str">
        <f t="shared" si="721"/>
        <v>275-285</v>
      </c>
      <c r="AS2423" s="49" t="str">
        <f t="shared" si="715"/>
        <v>Inner-TI</v>
      </c>
    </row>
    <row r="2424" spans="5:45" x14ac:dyDescent="0.3">
      <c r="E2424" s="15">
        <v>40991.0625</v>
      </c>
      <c r="F2424" s="21">
        <v>12.86</v>
      </c>
      <c r="G2424" s="21">
        <v>1958.5200347900441</v>
      </c>
      <c r="H2424" s="42">
        <v>1.2036341802714581</v>
      </c>
      <c r="I2424" s="35">
        <v>281.39999999999998</v>
      </c>
      <c r="J2424" s="43">
        <v>0.12674961119751166</v>
      </c>
      <c r="K2424" s="44">
        <v>0.20136371452240986</v>
      </c>
      <c r="L2424" s="26">
        <f t="shared" si="703"/>
        <v>12.784795228289184</v>
      </c>
      <c r="M2424" s="26">
        <f t="shared" si="704"/>
        <v>1.33398129144975</v>
      </c>
      <c r="N2424" s="96">
        <f t="shared" si="705"/>
        <v>13</v>
      </c>
      <c r="O2424" s="26">
        <f t="shared" si="706"/>
        <v>0.78886807238537471</v>
      </c>
      <c r="P2424" s="3">
        <f>IF(L2424&gt;'Power Curve'!$C$37,0,INDEX(Ci,$N2424,1)*POWER(1-O2424,3)+INDEX(Ci,$N2424,2)*3*O2424*POWER(1-O2424,2)+INDEX(Ci,$N2424,3)*3*POWER(O2424,2)*(1-O2424)+INDEX(Ci,$N2424,4)*POWER(O2424,3))</f>
        <v>1947.4442737673867</v>
      </c>
      <c r="Q2424" s="3">
        <f>MAX(0,MIN(P2424-V2424+W2424,'Power Curve'!$C$39))</f>
        <v>1941.518906870466</v>
      </c>
      <c r="R2424" s="3">
        <f t="shared" si="707"/>
        <v>1958.5200347900441</v>
      </c>
      <c r="S2424" s="3">
        <f t="shared" si="708"/>
        <v>-17.001127919578039</v>
      </c>
      <c r="T2424" s="3">
        <f t="shared" si="709"/>
        <v>17.001127919578039</v>
      </c>
      <c r="V2424" s="37">
        <f t="array" ref="V2424">SUM(_xlfn.NORM.DIST($AD$3:$AD$1003,$L2424,$AA2424,FALSE)*WindSpeedStep*$AE$3:$AE$1003)/AG2424</f>
        <v>1936.9608330956594</v>
      </c>
      <c r="W2424" s="37">
        <f t="array" ref="W2424">SUM(_xlfn.NORM.DIST($AD$3:$AD$1003,$L2424,$AB2424,FALSE)*WindSpeedStep*$AE$3:$AE$1003)/AH2424</f>
        <v>1931.0354661987387</v>
      </c>
      <c r="Y2424" s="1">
        <f t="shared" si="710"/>
        <v>12</v>
      </c>
      <c r="Z2424" s="99">
        <f>IF(L2424&lt;'Power Curve'!$P$28,'Power Curve'!$Q$28,IF(L2424&gt;'Power Curve'!$P$29,'Power Curve'!$Q$29,INDEX(ReferenceTurbulence,Y2424)+(L2424-INDEX(ReferenceTurbulenceWindSpeed,Y2424))*(INDEX(ReferenceTurbulence,Y2424+1)-INDEX(ReferenceTurbulence,Y2424))/(INDEX(ReferenceTurbulenceWindSpeed,Y2424+1)-INDEX(ReferenceTurbulenceWindSpeed,Y2424))))</f>
        <v>0.12102286216681041</v>
      </c>
      <c r="AA2424" s="100">
        <f t="shared" si="716"/>
        <v>1.5472525107441373</v>
      </c>
      <c r="AB2424" s="29">
        <f t="shared" si="717"/>
        <v>1.6204678244254564</v>
      </c>
      <c r="AG2424" s="40">
        <f t="array" ref="AG2424">SUM(_xlfn.NORM.DIST($AD$3:$AD$1003,$F2424,$AA2424,FALSE)*WindSpeedStep)</f>
        <v>1.0000000000000033</v>
      </c>
      <c r="AH2424" s="40">
        <f t="array" ref="AH2424">SUM(_xlfn.NORM.DIST($AD$3:$AD$1003,$F2424,$AB2424,FALSE)*WindSpeedStep)</f>
        <v>1.0000000000000024</v>
      </c>
      <c r="AJ2424" s="47">
        <f t="shared" si="711"/>
        <v>13</v>
      </c>
      <c r="AK2424" s="83" t="b">
        <f>COUNTIF('Power Curve'!$D$2:$D$31,AJ2424)&gt;0</f>
        <v>1</v>
      </c>
      <c r="AL2424" s="83" t="b">
        <f t="shared" si="712"/>
        <v>0</v>
      </c>
      <c r="AM2424" s="83" t="b">
        <f t="shared" si="718"/>
        <v>1</v>
      </c>
      <c r="AN2424" s="47" t="str">
        <f t="shared" si="713"/>
        <v>Inner</v>
      </c>
      <c r="AO2424" s="48" t="str">
        <f t="shared" si="714"/>
        <v>1.3-1.4</v>
      </c>
      <c r="AP2424" s="49" t="str">
        <f t="shared" si="719"/>
        <v>1-2</v>
      </c>
      <c r="AQ2424" s="49" t="str">
        <f t="shared" si="720"/>
        <v>Mar</v>
      </c>
      <c r="AR2424" s="48" t="str">
        <f t="shared" si="721"/>
        <v>275-285</v>
      </c>
      <c r="AS2424" s="49" t="str">
        <f t="shared" si="715"/>
        <v>Inner-TI</v>
      </c>
    </row>
    <row r="2425" spans="5:45" x14ac:dyDescent="0.3">
      <c r="E2425" s="15">
        <v>40991.069444444445</v>
      </c>
      <c r="F2425" s="21">
        <v>12.57</v>
      </c>
      <c r="G2425" s="21">
        <v>1934.3300323486351</v>
      </c>
      <c r="H2425" s="42">
        <v>1.2038546664609693</v>
      </c>
      <c r="I2425" s="35">
        <v>282.60000000000002</v>
      </c>
      <c r="J2425" s="43">
        <v>9.8647573587907711E-2</v>
      </c>
      <c r="K2425" s="44">
        <v>0.2402620069163075</v>
      </c>
      <c r="L2425" s="26">
        <f t="shared" si="703"/>
        <v>12.497254141493199</v>
      </c>
      <c r="M2425" s="26">
        <f t="shared" si="704"/>
        <v>1.2895408895738152</v>
      </c>
      <c r="N2425" s="96">
        <f t="shared" si="705"/>
        <v>13</v>
      </c>
      <c r="O2425" s="26">
        <f t="shared" si="706"/>
        <v>0.49284893268966173</v>
      </c>
      <c r="P2425" s="3">
        <f>IF(L2425&gt;'Power Curve'!$C$37,0,INDEX(Ci,$N2425,1)*POWER(1-O2425,3)+INDEX(Ci,$N2425,2)*3*O2425*POWER(1-O2425,2)+INDEX(Ci,$N2425,3)*3*POWER(O2425,2)*(1-O2425)+INDEX(Ci,$N2425,4)*POWER(O2425,3))</f>
        <v>1938.5558166357969</v>
      </c>
      <c r="Q2425" s="3">
        <f>MAX(0,MIN(P2425-V2425+W2425,'Power Curve'!$C$39))</f>
        <v>1960.7328266369007</v>
      </c>
      <c r="R2425" s="3">
        <f t="shared" si="707"/>
        <v>1934.3300323486351</v>
      </c>
      <c r="S2425" s="3">
        <f t="shared" si="708"/>
        <v>26.402794288265568</v>
      </c>
      <c r="T2425" s="3">
        <f t="shared" si="709"/>
        <v>26.402794288265568</v>
      </c>
      <c r="V2425" s="37">
        <f t="array" ref="V2425">SUM(_xlfn.NORM.DIST($AD$3:$AD$1003,$L2425,$AA2425,FALSE)*WindSpeedStep*$AE$3:$AE$1003)/AG2425</f>
        <v>1924.2277282609402</v>
      </c>
      <c r="W2425" s="37">
        <f t="array" ref="W2425">SUM(_xlfn.NORM.DIST($AD$3:$AD$1003,$L2425,$AB2425,FALSE)*WindSpeedStep*$AE$3:$AE$1003)/AH2425</f>
        <v>1946.404738262044</v>
      </c>
      <c r="Y2425" s="1">
        <f t="shared" si="710"/>
        <v>12</v>
      </c>
      <c r="Z2425" s="99">
        <f>IF(L2425&lt;'Power Curve'!$P$28,'Power Curve'!$Q$28,IF(L2425&gt;'Power Curve'!$P$29,'Power Curve'!$Q$29,INDEX(ReferenceTurbulence,Y2425)+(L2425-INDEX(ReferenceTurbulenceWindSpeed,Y2425))*(INDEX(ReferenceTurbulence,Y2425+1)-INDEX(ReferenceTurbulence,Y2425))/(INDEX(ReferenceTurbulenceWindSpeed,Y2425+1)-INDEX(ReferenceTurbulenceWindSpeed,Y2425))))</f>
        <v>0.11996535873543161</v>
      </c>
      <c r="AA2425" s="100">
        <f t="shared" si="716"/>
        <v>1.49923757629209</v>
      </c>
      <c r="AB2425" s="29">
        <f t="shared" si="717"/>
        <v>1.2328237975697347</v>
      </c>
      <c r="AG2425" s="40">
        <f t="array" ref="AG2425">SUM(_xlfn.NORM.DIST($AD$3:$AD$1003,$F2425,$AA2425,FALSE)*WindSpeedStep)</f>
        <v>1.0000000000000036</v>
      </c>
      <c r="AH2425" s="40">
        <f t="array" ref="AH2425">SUM(_xlfn.NORM.DIST($AD$3:$AD$1003,$F2425,$AB2425,FALSE)*WindSpeedStep)</f>
        <v>1.0000000000000038</v>
      </c>
      <c r="AJ2425" s="47">
        <f t="shared" si="711"/>
        <v>12</v>
      </c>
      <c r="AK2425" s="83" t="b">
        <f>COUNTIF('Power Curve'!$D$2:$D$31,AJ2425)&gt;0</f>
        <v>1</v>
      </c>
      <c r="AL2425" s="83" t="b">
        <f t="shared" si="712"/>
        <v>0</v>
      </c>
      <c r="AM2425" s="83" t="b">
        <f t="shared" si="718"/>
        <v>1</v>
      </c>
      <c r="AN2425" s="47" t="str">
        <f t="shared" si="713"/>
        <v>Outer</v>
      </c>
      <c r="AO2425" s="48" t="str">
        <f t="shared" si="714"/>
        <v>1.2-1.3</v>
      </c>
      <c r="AP2425" s="49" t="str">
        <f t="shared" si="719"/>
        <v>1-2</v>
      </c>
      <c r="AQ2425" s="49" t="str">
        <f t="shared" si="720"/>
        <v>Mar</v>
      </c>
      <c r="AR2425" s="48" t="str">
        <f t="shared" si="721"/>
        <v>275-285</v>
      </c>
      <c r="AS2425" s="49" t="str">
        <f t="shared" si="715"/>
        <v>HWS-LTI</v>
      </c>
    </row>
    <row r="2426" spans="5:45" x14ac:dyDescent="0.3">
      <c r="E2426" s="15">
        <v>40991.076388888891</v>
      </c>
      <c r="F2426" s="21">
        <v>11.57</v>
      </c>
      <c r="G2426" s="21">
        <v>1892.840011596677</v>
      </c>
      <c r="H2426" s="42">
        <v>1.2045810721909127</v>
      </c>
      <c r="I2426" s="35">
        <v>287.7</v>
      </c>
      <c r="J2426" s="43">
        <v>0.11063094209161625</v>
      </c>
      <c r="K2426" s="44">
        <v>0.20428757716847482</v>
      </c>
      <c r="L2426" s="26">
        <f t="shared" si="703"/>
        <v>11.50535458082325</v>
      </c>
      <c r="M2426" s="26">
        <f t="shared" si="704"/>
        <v>1.1362396150049698</v>
      </c>
      <c r="N2426" s="96">
        <f t="shared" si="705"/>
        <v>12</v>
      </c>
      <c r="O2426" s="26">
        <f t="shared" si="706"/>
        <v>0.50571633015323803</v>
      </c>
      <c r="P2426" s="3">
        <f>IF(L2426&gt;'Power Curve'!$C$37,0,INDEX(Ci,$N2426,1)*POWER(1-O2426,3)+INDEX(Ci,$N2426,2)*3*O2426*POWER(1-O2426,2)+INDEX(Ci,$N2426,3)*3*POWER(O2426,2)*(1-O2426)+INDEX(Ci,$N2426,4)*POWER(O2426,3))</f>
        <v>1862.8102753186811</v>
      </c>
      <c r="Q2426" s="3">
        <f>MAX(0,MIN(P2426-V2426+W2426,'Power Curve'!$C$39))</f>
        <v>1876.2372580828987</v>
      </c>
      <c r="R2426" s="3">
        <f t="shared" si="707"/>
        <v>1892.840011596677</v>
      </c>
      <c r="S2426" s="3">
        <f t="shared" si="708"/>
        <v>-16.602753513778225</v>
      </c>
      <c r="T2426" s="3">
        <f t="shared" si="709"/>
        <v>16.602753513778225</v>
      </c>
      <c r="V2426" s="37">
        <f t="array" ref="V2426">SUM(_xlfn.NORM.DIST($AD$3:$AD$1003,$L2426,$AA2426,FALSE)*WindSpeedStep*$AE$3:$AE$1003)/AG2426</f>
        <v>1841.0226417776792</v>
      </c>
      <c r="W2426" s="37">
        <f t="array" ref="W2426">SUM(_xlfn.NORM.DIST($AD$3:$AD$1003,$L2426,$AB2426,FALSE)*WindSpeedStep*$AE$3:$AE$1003)/AH2426</f>
        <v>1854.4496245418968</v>
      </c>
      <c r="Y2426" s="1">
        <f t="shared" si="710"/>
        <v>11</v>
      </c>
      <c r="Z2426" s="99">
        <f>IF(L2426&lt;'Power Curve'!$P$28,'Power Curve'!$Q$28,IF(L2426&gt;'Power Curve'!$P$29,'Power Curve'!$Q$29,INDEX(ReferenceTurbulence,Y2426)+(L2426-INDEX(ReferenceTurbulenceWindSpeed,Y2426))*(INDEX(ReferenceTurbulence,Y2426+1)-INDEX(ReferenceTurbulence,Y2426))/(INDEX(ReferenceTurbulenceWindSpeed,Y2426+1)-INDEX(ReferenceTurbulenceWindSpeed,Y2426))))</f>
        <v>0.11908944823096133</v>
      </c>
      <c r="AA2426" s="100">
        <f t="shared" si="716"/>
        <v>1.3701663287318042</v>
      </c>
      <c r="AB2426" s="29">
        <f t="shared" si="717"/>
        <v>1.2728482163745687</v>
      </c>
      <c r="AG2426" s="40">
        <f t="array" ref="AG2426">SUM(_xlfn.NORM.DIST($AD$3:$AD$1003,$F2426,$AA2426,FALSE)*WindSpeedStep)</f>
        <v>1.0000000000000036</v>
      </c>
      <c r="AH2426" s="40">
        <f t="array" ref="AH2426">SUM(_xlfn.NORM.DIST($AD$3:$AD$1003,$F2426,$AB2426,FALSE)*WindSpeedStep)</f>
        <v>1.0000000000000036</v>
      </c>
      <c r="AJ2426" s="47">
        <f t="shared" si="711"/>
        <v>12</v>
      </c>
      <c r="AK2426" s="83" t="b">
        <f>COUNTIF('Power Curve'!$D$2:$D$31,AJ2426)&gt;0</f>
        <v>1</v>
      </c>
      <c r="AL2426" s="83" t="b">
        <f t="shared" si="712"/>
        <v>0</v>
      </c>
      <c r="AM2426" s="83" t="b">
        <f t="shared" si="718"/>
        <v>1</v>
      </c>
      <c r="AN2426" s="47" t="str">
        <f t="shared" si="713"/>
        <v>Inner</v>
      </c>
      <c r="AO2426" s="48" t="str">
        <f t="shared" si="714"/>
        <v>1.1-1.2</v>
      </c>
      <c r="AP2426" s="49" t="str">
        <f t="shared" si="719"/>
        <v>1-2</v>
      </c>
      <c r="AQ2426" s="49" t="str">
        <f t="shared" si="720"/>
        <v>Mar</v>
      </c>
      <c r="AR2426" s="48" t="str">
        <f t="shared" si="721"/>
        <v>285-295</v>
      </c>
      <c r="AS2426" s="49" t="str">
        <f t="shared" si="715"/>
        <v>Inner-TI</v>
      </c>
    </row>
    <row r="2427" spans="5:45" x14ac:dyDescent="0.3">
      <c r="E2427" s="15">
        <v>40991.083333333336</v>
      </c>
      <c r="F2427" s="21">
        <v>9.91</v>
      </c>
      <c r="G2427" s="21">
        <v>1682.3200225830051</v>
      </c>
      <c r="H2427" s="42">
        <v>1.2057493965264536</v>
      </c>
      <c r="I2427" s="35">
        <v>292.3</v>
      </c>
      <c r="J2427" s="43">
        <v>0.11806256306760847</v>
      </c>
      <c r="K2427" s="44">
        <v>0.22482574302445857</v>
      </c>
      <c r="L2427" s="26">
        <f t="shared" si="703"/>
        <v>9.8578145256102445</v>
      </c>
      <c r="M2427" s="26">
        <f t="shared" si="704"/>
        <v>0.88160698849509578</v>
      </c>
      <c r="N2427" s="96">
        <f t="shared" si="705"/>
        <v>10</v>
      </c>
      <c r="O2427" s="26">
        <f t="shared" si="706"/>
        <v>0.90208864590949378</v>
      </c>
      <c r="P2427" s="3">
        <f>IF(L2427&gt;'Power Curve'!$C$37,0,INDEX(Ci,$N2427,1)*POWER(1-O2427,3)+INDEX(Ci,$N2427,2)*3*O2427*POWER(1-O2427,2)+INDEX(Ci,$N2427,3)*3*POWER(O2427,2)*(1-O2427)+INDEX(Ci,$N2427,4)*POWER(O2427,3))</f>
        <v>1491.3493650475443</v>
      </c>
      <c r="Q2427" s="3">
        <f>MAX(0,MIN(P2427-V2427+W2427,'Power Curve'!$C$39))</f>
        <v>1492.8384393729655</v>
      </c>
      <c r="R2427" s="3">
        <f t="shared" si="707"/>
        <v>1682.3200225830051</v>
      </c>
      <c r="S2427" s="3">
        <f t="shared" si="708"/>
        <v>-189.48158321003962</v>
      </c>
      <c r="T2427" s="3">
        <f t="shared" si="709"/>
        <v>189.48158321003962</v>
      </c>
      <c r="V2427" s="37">
        <f t="array" ref="V2427">SUM(_xlfn.NORM.DIST($AD$3:$AD$1003,$L2427,$AA2427,FALSE)*WindSpeedStep*$AE$3:$AE$1003)/AG2427</f>
        <v>1488.9161764435796</v>
      </c>
      <c r="W2427" s="37">
        <f t="array" ref="W2427">SUM(_xlfn.NORM.DIST($AD$3:$AD$1003,$L2427,$AB2427,FALSE)*WindSpeedStep*$AE$3:$AE$1003)/AH2427</f>
        <v>1490.4052507690008</v>
      </c>
      <c r="Y2427" s="1">
        <f t="shared" si="710"/>
        <v>9</v>
      </c>
      <c r="Z2427" s="99">
        <f>IF(L2427&lt;'Power Curve'!$P$28,'Power Curve'!$Q$28,IF(L2427&gt;'Power Curve'!$P$29,'Power Curve'!$Q$29,INDEX(ReferenceTurbulence,Y2427)+(L2427-INDEX(ReferenceTurbulenceWindSpeed,Y2427))*(INDEX(ReferenceTurbulence,Y2427+1)-INDEX(ReferenceTurbulence,Y2427))/(INDEX(ReferenceTurbulenceWindSpeed,Y2427+1)-INDEX(ReferenceTurbulenceWindSpeed,Y2427))))</f>
        <v>0.12007230380893112</v>
      </c>
      <c r="AA2427" s="100">
        <f t="shared" si="716"/>
        <v>1.1836505006111675</v>
      </c>
      <c r="AB2427" s="29">
        <f t="shared" si="717"/>
        <v>1.1638388491386464</v>
      </c>
      <c r="AG2427" s="40">
        <f t="array" ref="AG2427">SUM(_xlfn.NORM.DIST($AD$3:$AD$1003,$F2427,$AA2427,FALSE)*WindSpeedStep)</f>
        <v>1.0000000000000038</v>
      </c>
      <c r="AH2427" s="40">
        <f t="array" ref="AH2427">SUM(_xlfn.NORM.DIST($AD$3:$AD$1003,$F2427,$AB2427,FALSE)*WindSpeedStep)</f>
        <v>1.0000000000000033</v>
      </c>
      <c r="AJ2427" s="47">
        <f t="shared" si="711"/>
        <v>10</v>
      </c>
      <c r="AK2427" s="83" t="b">
        <f>COUNTIF('Power Curve'!$D$2:$D$31,AJ2427)&gt;0</f>
        <v>1</v>
      </c>
      <c r="AL2427" s="83" t="b">
        <f t="shared" si="712"/>
        <v>0</v>
      </c>
      <c r="AM2427" s="83" t="b">
        <f t="shared" si="718"/>
        <v>1</v>
      </c>
      <c r="AN2427" s="47" t="str">
        <f t="shared" si="713"/>
        <v>Inner</v>
      </c>
      <c r="AO2427" s="48" t="str">
        <f t="shared" si="714"/>
        <v>0.8-0.9</v>
      </c>
      <c r="AP2427" s="49" t="str">
        <f t="shared" si="719"/>
        <v>2-3</v>
      </c>
      <c r="AQ2427" s="49" t="str">
        <f t="shared" si="720"/>
        <v>Mar</v>
      </c>
      <c r="AR2427" s="48" t="str">
        <f t="shared" si="721"/>
        <v>285-295</v>
      </c>
      <c r="AS2427" s="49" t="str">
        <f t="shared" si="715"/>
        <v>Inner-TI</v>
      </c>
    </row>
    <row r="2428" spans="5:45" x14ac:dyDescent="0.3">
      <c r="E2428" s="15">
        <v>40991.090277777781</v>
      </c>
      <c r="F2428" s="21">
        <v>9.73</v>
      </c>
      <c r="G2428" s="21">
        <v>1129.2200012207006</v>
      </c>
      <c r="H2428" s="42">
        <v>1.2057935955091006</v>
      </c>
      <c r="I2428" s="35">
        <v>295</v>
      </c>
      <c r="J2428" s="43">
        <v>0.11305241521068859</v>
      </c>
      <c r="K2428" s="44">
        <v>0.21335167389241563</v>
      </c>
      <c r="L2428" s="26">
        <f t="shared" si="703"/>
        <v>9.6788806578633455</v>
      </c>
      <c r="M2428" s="26">
        <f t="shared" si="704"/>
        <v>0.85395218242722581</v>
      </c>
      <c r="N2428" s="96">
        <f t="shared" si="705"/>
        <v>10</v>
      </c>
      <c r="O2428" s="26">
        <f t="shared" si="706"/>
        <v>0.71189353989173509</v>
      </c>
      <c r="P2428" s="3">
        <f>IF(L2428&gt;'Power Curve'!$C$37,0,INDEX(Ci,$N2428,1)*POWER(1-O2428,3)+INDEX(Ci,$N2428,2)*3*O2428*POWER(1-O2428,2)+INDEX(Ci,$N2428,3)*3*POWER(O2428,2)*(1-O2428)+INDEX(Ci,$N2428,4)*POWER(O2428,3))</f>
        <v>1433.039809203643</v>
      </c>
      <c r="Q2428" s="3">
        <f>MAX(0,MIN(P2428-V2428+W2428,'Power Curve'!$C$39))</f>
        <v>1436.7398578977409</v>
      </c>
      <c r="R2428" s="3">
        <f t="shared" si="707"/>
        <v>1129.2200012207006</v>
      </c>
      <c r="S2428" s="3">
        <f t="shared" si="708"/>
        <v>307.51985667704025</v>
      </c>
      <c r="T2428" s="3">
        <f t="shared" si="709"/>
        <v>307.51985667704025</v>
      </c>
      <c r="V2428" s="37">
        <f t="array" ref="V2428">SUM(_xlfn.NORM.DIST($AD$3:$AD$1003,$L2428,$AA2428,FALSE)*WindSpeedStep*$AE$3:$AE$1003)/AG2428</f>
        <v>1433.3935200519147</v>
      </c>
      <c r="W2428" s="37">
        <f t="array" ref="W2428">SUM(_xlfn.NORM.DIST($AD$3:$AD$1003,$L2428,$AB2428,FALSE)*WindSpeedStep*$AE$3:$AE$1003)/AH2428</f>
        <v>1437.0935687460126</v>
      </c>
      <c r="Y2428" s="1">
        <f t="shared" si="710"/>
        <v>9</v>
      </c>
      <c r="Z2428" s="99">
        <f>IF(L2428&lt;'Power Curve'!$P$28,'Power Curve'!$Q$28,IF(L2428&gt;'Power Curve'!$P$29,'Power Curve'!$Q$29,INDEX(ReferenceTurbulence,Y2428)+(L2428-INDEX(ReferenceTurbulenceWindSpeed,Y2428))*(INDEX(ReferenceTurbulence,Y2428+1)-INDEX(ReferenceTurbulence,Y2428))/(INDEX(ReferenceTurbulenceWindSpeed,Y2428+1)-INDEX(ReferenceTurbulenceWindSpeed,Y2428))))</f>
        <v>0.1201720957985765</v>
      </c>
      <c r="AA2428" s="100">
        <f t="shared" si="716"/>
        <v>1.1631313736397431</v>
      </c>
      <c r="AB2428" s="29">
        <f t="shared" si="717"/>
        <v>1.0942208349074698</v>
      </c>
      <c r="AG2428" s="40">
        <f t="array" ref="AG2428">SUM(_xlfn.NORM.DIST($AD$3:$AD$1003,$F2428,$AA2428,FALSE)*WindSpeedStep)</f>
        <v>1.0000000000000036</v>
      </c>
      <c r="AH2428" s="40">
        <f t="array" ref="AH2428">SUM(_xlfn.NORM.DIST($AD$3:$AD$1003,$F2428,$AB2428,FALSE)*WindSpeedStep)</f>
        <v>1.0000000000000038</v>
      </c>
      <c r="AJ2428" s="47">
        <f t="shared" si="711"/>
        <v>10</v>
      </c>
      <c r="AK2428" s="83" t="b">
        <f>COUNTIF('Power Curve'!$D$2:$D$31,AJ2428)&gt;0</f>
        <v>1</v>
      </c>
      <c r="AL2428" s="83" t="b">
        <f t="shared" si="712"/>
        <v>0</v>
      </c>
      <c r="AM2428" s="83" t="b">
        <f t="shared" si="718"/>
        <v>1</v>
      </c>
      <c r="AN2428" s="47" t="str">
        <f t="shared" si="713"/>
        <v>Inner</v>
      </c>
      <c r="AO2428" s="48" t="str">
        <f t="shared" si="714"/>
        <v>0.8-0.9</v>
      </c>
      <c r="AP2428" s="49" t="str">
        <f t="shared" si="719"/>
        <v>2-3</v>
      </c>
      <c r="AQ2428" s="49" t="str">
        <f t="shared" si="720"/>
        <v>Mar</v>
      </c>
      <c r="AR2428" s="48" t="str">
        <f t="shared" si="721"/>
        <v>295-305</v>
      </c>
      <c r="AS2428" s="49" t="str">
        <f t="shared" si="715"/>
        <v>Inner-TI</v>
      </c>
    </row>
    <row r="2429" spans="5:45" x14ac:dyDescent="0.3">
      <c r="E2429" s="15">
        <v>40991.097222222219</v>
      </c>
      <c r="F2429" s="21">
        <v>10.07</v>
      </c>
      <c r="G2429" s="21">
        <v>1455.640029907232</v>
      </c>
      <c r="H2429" s="42">
        <v>1.2060146393006714</v>
      </c>
      <c r="I2429" s="35">
        <v>299.89999999999998</v>
      </c>
      <c r="J2429" s="43">
        <v>0.11420059582919562</v>
      </c>
      <c r="K2429" s="44">
        <v>0.16007534103117071</v>
      </c>
      <c r="L2429" s="26">
        <f t="shared" si="703"/>
        <v>10.017706437975919</v>
      </c>
      <c r="M2429" s="26">
        <f t="shared" si="704"/>
        <v>0.90631879897553635</v>
      </c>
      <c r="N2429" s="96">
        <f t="shared" si="705"/>
        <v>11</v>
      </c>
      <c r="O2429" s="26">
        <f t="shared" si="706"/>
        <v>6.5778725095302221E-2</v>
      </c>
      <c r="P2429" s="3">
        <f>IF(L2429&gt;'Power Curve'!$C$37,0,INDEX(Ci,$N2429,1)*POWER(1-O2429,3)+INDEX(Ci,$N2429,2)*3*O2429*POWER(1-O2429,2)+INDEX(Ci,$N2429,3)*3*POWER(O2429,2)*(1-O2429)+INDEX(Ci,$N2429,4)*POWER(O2429,3))</f>
        <v>1538.488466087809</v>
      </c>
      <c r="Q2429" s="3">
        <f>MAX(0,MIN(P2429-V2429+W2429,'Power Curve'!$C$39))</f>
        <v>1543.8280673507882</v>
      </c>
      <c r="R2429" s="3">
        <f t="shared" si="707"/>
        <v>1455.640029907232</v>
      </c>
      <c r="S2429" s="3">
        <f t="shared" si="708"/>
        <v>88.188037443556141</v>
      </c>
      <c r="T2429" s="3">
        <f t="shared" si="709"/>
        <v>88.188037443556141</v>
      </c>
      <c r="V2429" s="37">
        <f t="array" ref="V2429">SUM(_xlfn.NORM.DIST($AD$3:$AD$1003,$L2429,$AA2429,FALSE)*WindSpeedStep*$AE$3:$AE$1003)/AG2429</f>
        <v>1536.1274558672235</v>
      </c>
      <c r="W2429" s="37">
        <f t="array" ref="W2429">SUM(_xlfn.NORM.DIST($AD$3:$AD$1003,$L2429,$AB2429,FALSE)*WindSpeedStep*$AE$3:$AE$1003)/AH2429</f>
        <v>1541.4670571302026</v>
      </c>
      <c r="Y2429" s="1">
        <f t="shared" si="710"/>
        <v>10</v>
      </c>
      <c r="Z2429" s="99">
        <f>IF(L2429&lt;'Power Curve'!$P$28,'Power Curve'!$Q$28,IF(L2429&gt;'Power Curve'!$P$29,'Power Curve'!$Q$29,INDEX(ReferenceTurbulence,Y2429)+(L2429-INDEX(ReferenceTurbulenceWindSpeed,Y2429))*(INDEX(ReferenceTurbulence,Y2429+1)-INDEX(ReferenceTurbulence,Y2429))/(INDEX(ReferenceTurbulenceWindSpeed,Y2429+1)-INDEX(ReferenceTurbulenceWindSpeed,Y2429))))</f>
        <v>0.12001920356170873</v>
      </c>
      <c r="AA2429" s="100">
        <f t="shared" si="716"/>
        <v>1.2023171482008719</v>
      </c>
      <c r="AB2429" s="29">
        <f t="shared" si="717"/>
        <v>1.1440280440588189</v>
      </c>
      <c r="AG2429" s="40">
        <f t="array" ref="AG2429">SUM(_xlfn.NORM.DIST($AD$3:$AD$1003,$F2429,$AA2429,FALSE)*WindSpeedStep)</f>
        <v>1.000000000000004</v>
      </c>
      <c r="AH2429" s="40">
        <f t="array" ref="AH2429">SUM(_xlfn.NORM.DIST($AD$3:$AD$1003,$F2429,$AB2429,FALSE)*WindSpeedStep)</f>
        <v>1.0000000000000036</v>
      </c>
      <c r="AJ2429" s="47">
        <f t="shared" si="711"/>
        <v>10</v>
      </c>
      <c r="AK2429" s="83" t="b">
        <f>COUNTIF('Power Curve'!$D$2:$D$31,AJ2429)&gt;0</f>
        <v>1</v>
      </c>
      <c r="AL2429" s="83" t="b">
        <f t="shared" si="712"/>
        <v>0</v>
      </c>
      <c r="AM2429" s="83" t="b">
        <f t="shared" si="718"/>
        <v>1</v>
      </c>
      <c r="AN2429" s="47" t="str">
        <f t="shared" si="713"/>
        <v>Inner</v>
      </c>
      <c r="AO2429" s="48" t="str">
        <f t="shared" si="714"/>
        <v>0.9-1.0</v>
      </c>
      <c r="AP2429" s="49" t="str">
        <f t="shared" si="719"/>
        <v>2-3</v>
      </c>
      <c r="AQ2429" s="49" t="str">
        <f t="shared" si="720"/>
        <v>Mar</v>
      </c>
      <c r="AR2429" s="48" t="str">
        <f t="shared" si="721"/>
        <v>295-305</v>
      </c>
      <c r="AS2429" s="49" t="str">
        <f t="shared" si="715"/>
        <v>Inner-TI</v>
      </c>
    </row>
    <row r="2430" spans="5:45" x14ac:dyDescent="0.3">
      <c r="E2430" s="15">
        <v>40991.104166666664</v>
      </c>
      <c r="F2430" s="21">
        <v>9.66</v>
      </c>
      <c r="G2430" s="21">
        <v>1421.6999359130859</v>
      </c>
      <c r="H2430" s="42">
        <v>1.2062897171821292</v>
      </c>
      <c r="I2430" s="35">
        <v>303.39999999999998</v>
      </c>
      <c r="J2430" s="43">
        <v>0.14803312629399584</v>
      </c>
      <c r="K2430" s="44">
        <v>0.16033631432031401</v>
      </c>
      <c r="L2430" s="26">
        <f t="shared" si="703"/>
        <v>9.6105661450442277</v>
      </c>
      <c r="M2430" s="26">
        <f t="shared" si="704"/>
        <v>0.8433939542537533</v>
      </c>
      <c r="N2430" s="96">
        <f t="shared" si="705"/>
        <v>10</v>
      </c>
      <c r="O2430" s="26">
        <f t="shared" si="706"/>
        <v>0.63927963972968027</v>
      </c>
      <c r="P2430" s="3">
        <f>IF(L2430&gt;'Power Curve'!$C$37,0,INDEX(Ci,$N2430,1)*POWER(1-O2430,3)+INDEX(Ci,$N2430,2)*3*O2430*POWER(1-O2430,2)+INDEX(Ci,$N2430,3)*3*POWER(O2430,2)*(1-O2430)+INDEX(Ci,$N2430,4)*POWER(O2430,3))</f>
        <v>1409.5535541852753</v>
      </c>
      <c r="Q2430" s="3">
        <f>MAX(0,MIN(P2430-V2430+W2430,'Power Curve'!$C$39))</f>
        <v>1395.1355442002232</v>
      </c>
      <c r="R2430" s="3">
        <f t="shared" si="707"/>
        <v>1421.6999359130859</v>
      </c>
      <c r="S2430" s="3">
        <f t="shared" si="708"/>
        <v>-26.564391712862744</v>
      </c>
      <c r="T2430" s="3">
        <f t="shared" si="709"/>
        <v>26.564391712862744</v>
      </c>
      <c r="V2430" s="37">
        <f t="array" ref="V2430">SUM(_xlfn.NORM.DIST($AD$3:$AD$1003,$L2430,$AA2430,FALSE)*WindSpeedStep*$AE$3:$AE$1003)/AG2430</f>
        <v>1411.5507007649462</v>
      </c>
      <c r="W2430" s="37">
        <f t="array" ref="W2430">SUM(_xlfn.NORM.DIST($AD$3:$AD$1003,$L2430,$AB2430,FALSE)*WindSpeedStep*$AE$3:$AE$1003)/AH2430</f>
        <v>1397.1326907798941</v>
      </c>
      <c r="Y2430" s="1">
        <f t="shared" si="710"/>
        <v>9</v>
      </c>
      <c r="Z2430" s="99">
        <f>IF(L2430&lt;'Power Curve'!$P$28,'Power Curve'!$Q$28,IF(L2430&gt;'Power Curve'!$P$29,'Power Curve'!$Q$29,INDEX(ReferenceTurbulence,Y2430)+(L2430-INDEX(ReferenceTurbulenceWindSpeed,Y2430))*(INDEX(ReferenceTurbulence,Y2430+1)-INDEX(ReferenceTurbulence,Y2430))/(INDEX(ReferenceTurbulenceWindSpeed,Y2430+1)-INDEX(ReferenceTurbulenceWindSpeed,Y2430))))</f>
        <v>0.12021019502060594</v>
      </c>
      <c r="AA2430" s="100">
        <f t="shared" si="716"/>
        <v>1.1552880305541997</v>
      </c>
      <c r="AB2430" s="29">
        <f t="shared" si="717"/>
        <v>1.422682151906133</v>
      </c>
      <c r="AG2430" s="40">
        <f t="array" ref="AG2430">SUM(_xlfn.NORM.DIST($AD$3:$AD$1003,$F2430,$AA2430,FALSE)*WindSpeedStep)</f>
        <v>1.0000000000000033</v>
      </c>
      <c r="AH2430" s="40">
        <f t="array" ref="AH2430">SUM(_xlfn.NORM.DIST($AD$3:$AD$1003,$F2430,$AB2430,FALSE)*WindSpeedStep)</f>
        <v>0.99999999999565403</v>
      </c>
      <c r="AJ2430" s="47">
        <f t="shared" si="711"/>
        <v>10</v>
      </c>
      <c r="AK2430" s="83" t="b">
        <f>COUNTIF('Power Curve'!$D$2:$D$31,AJ2430)&gt;0</f>
        <v>1</v>
      </c>
      <c r="AL2430" s="83" t="b">
        <f t="shared" si="712"/>
        <v>0</v>
      </c>
      <c r="AM2430" s="83" t="b">
        <f t="shared" si="718"/>
        <v>1</v>
      </c>
      <c r="AN2430" s="47" t="str">
        <f t="shared" si="713"/>
        <v>Outer</v>
      </c>
      <c r="AO2430" s="48" t="str">
        <f t="shared" si="714"/>
        <v>0.8-0.9</v>
      </c>
      <c r="AP2430" s="49" t="str">
        <f t="shared" si="719"/>
        <v>2-3</v>
      </c>
      <c r="AQ2430" s="49" t="str">
        <f t="shared" si="720"/>
        <v>Mar</v>
      </c>
      <c r="AR2430" s="48" t="str">
        <f t="shared" si="721"/>
        <v>295-305</v>
      </c>
      <c r="AS2430" s="49" t="str">
        <f t="shared" si="715"/>
        <v>HWS-HTI</v>
      </c>
    </row>
    <row r="2431" spans="5:45" x14ac:dyDescent="0.3">
      <c r="E2431" s="15">
        <v>40991.111111111109</v>
      </c>
      <c r="F2431" s="21">
        <v>10.95</v>
      </c>
      <c r="G2431" s="21">
        <v>1669.330017089849</v>
      </c>
      <c r="H2431" s="42">
        <v>1.2058377978639958</v>
      </c>
      <c r="I2431" s="35">
        <v>299.7</v>
      </c>
      <c r="J2431" s="43">
        <v>0.11232876712328768</v>
      </c>
      <c r="K2431" s="44">
        <v>0.16541026228099498</v>
      </c>
      <c r="L2431" s="26">
        <f t="shared" si="703"/>
        <v>10.892604136629128</v>
      </c>
      <c r="M2431" s="26">
        <f t="shared" si="704"/>
        <v>1.0415370586048651</v>
      </c>
      <c r="N2431" s="96">
        <f t="shared" si="705"/>
        <v>11</v>
      </c>
      <c r="O2431" s="26">
        <f t="shared" si="706"/>
        <v>0.9148719782156135</v>
      </c>
      <c r="P2431" s="3">
        <f>IF(L2431&gt;'Power Curve'!$C$37,0,INDEX(Ci,$N2431,1)*POWER(1-O2431,3)+INDEX(Ci,$N2431,2)*3*O2431*POWER(1-O2431,2)+INDEX(Ci,$N2431,3)*3*POWER(O2431,2)*(1-O2431)+INDEX(Ci,$N2431,4)*POWER(O2431,3))</f>
        <v>1759.8906216638061</v>
      </c>
      <c r="Q2431" s="3">
        <f>MAX(0,MIN(P2431-V2431+W2431,'Power Curve'!$C$39))</f>
        <v>1772.0432485649437</v>
      </c>
      <c r="R2431" s="3">
        <f t="shared" si="707"/>
        <v>1669.330017089849</v>
      </c>
      <c r="S2431" s="3">
        <f t="shared" si="708"/>
        <v>102.71323147509474</v>
      </c>
      <c r="T2431" s="3">
        <f t="shared" si="709"/>
        <v>102.71323147509474</v>
      </c>
      <c r="V2431" s="37">
        <f t="array" ref="V2431">SUM(_xlfn.NORM.DIST($AD$3:$AD$1003,$L2431,$AA2431,FALSE)*WindSpeedStep*$AE$3:$AE$1003)/AG2431</f>
        <v>1744.8754462809595</v>
      </c>
      <c r="W2431" s="37">
        <f t="array" ref="W2431">SUM(_xlfn.NORM.DIST($AD$3:$AD$1003,$L2431,$AB2431,FALSE)*WindSpeedStep*$AE$3:$AE$1003)/AH2431</f>
        <v>1757.0280731820972</v>
      </c>
      <c r="Y2431" s="1">
        <f t="shared" si="710"/>
        <v>10</v>
      </c>
      <c r="Z2431" s="99">
        <f>IF(L2431&lt;'Power Curve'!$P$28,'Power Curve'!$Q$28,IF(L2431&gt;'Power Curve'!$P$29,'Power Curve'!$Q$29,INDEX(ReferenceTurbulence,Y2431)+(L2431-INDEX(ReferenceTurbulenceWindSpeed,Y2431))*(INDEX(ReferenceTurbulence,Y2431+1)-INDEX(ReferenceTurbulence,Y2431))/(INDEX(ReferenceTurbulenceWindSpeed,Y2431+1)-INDEX(ReferenceTurbulenceWindSpeed,Y2431))))</f>
        <v>0.11999689925145372</v>
      </c>
      <c r="AA2431" s="100">
        <f t="shared" si="716"/>
        <v>1.3070787211690535</v>
      </c>
      <c r="AB2431" s="29">
        <f t="shared" si="717"/>
        <v>1.2235527934295733</v>
      </c>
      <c r="AG2431" s="40">
        <f t="array" ref="AG2431">SUM(_xlfn.NORM.DIST($AD$3:$AD$1003,$F2431,$AA2431,FALSE)*WindSpeedStep)</f>
        <v>1.0000000000000029</v>
      </c>
      <c r="AH2431" s="40">
        <f t="array" ref="AH2431">SUM(_xlfn.NORM.DIST($AD$3:$AD$1003,$F2431,$AB2431,FALSE)*WindSpeedStep)</f>
        <v>1.000000000000004</v>
      </c>
      <c r="AJ2431" s="47">
        <f t="shared" si="711"/>
        <v>11</v>
      </c>
      <c r="AK2431" s="83" t="b">
        <f>COUNTIF('Power Curve'!$D$2:$D$31,AJ2431)&gt;0</f>
        <v>1</v>
      </c>
      <c r="AL2431" s="83" t="b">
        <f t="shared" si="712"/>
        <v>0</v>
      </c>
      <c r="AM2431" s="83" t="b">
        <f t="shared" si="718"/>
        <v>1</v>
      </c>
      <c r="AN2431" s="47" t="str">
        <f t="shared" si="713"/>
        <v>Inner</v>
      </c>
      <c r="AO2431" s="48" t="str">
        <f t="shared" si="714"/>
        <v>1.0-1.1</v>
      </c>
      <c r="AP2431" s="49" t="str">
        <f t="shared" si="719"/>
        <v>2-3</v>
      </c>
      <c r="AQ2431" s="49" t="str">
        <f t="shared" si="720"/>
        <v>Mar</v>
      </c>
      <c r="AR2431" s="48" t="str">
        <f t="shared" si="721"/>
        <v>295-305</v>
      </c>
      <c r="AS2431" s="49" t="str">
        <f t="shared" si="715"/>
        <v>Inner-TI</v>
      </c>
    </row>
    <row r="2432" spans="5:45" x14ac:dyDescent="0.3">
      <c r="E2432" s="15">
        <v>40991.118055555555</v>
      </c>
      <c r="F2432" s="21">
        <v>9.82</v>
      </c>
      <c r="G2432" s="21">
        <v>1356.570007324221</v>
      </c>
      <c r="H2432" s="42">
        <v>1.2065551274714721</v>
      </c>
      <c r="I2432" s="35">
        <v>303</v>
      </c>
      <c r="J2432" s="43">
        <v>0.1395112016293279</v>
      </c>
      <c r="K2432" s="44">
        <v>0.1916125526934517</v>
      </c>
      <c r="L2432" s="26">
        <f t="shared" si="703"/>
        <v>9.7704638321148085</v>
      </c>
      <c r="M2432" s="26">
        <f t="shared" si="704"/>
        <v>0.86810665723345237</v>
      </c>
      <c r="N2432" s="96">
        <f t="shared" si="705"/>
        <v>10</v>
      </c>
      <c r="O2432" s="26">
        <f t="shared" si="706"/>
        <v>0.80924051928435903</v>
      </c>
      <c r="P2432" s="3">
        <f>IF(L2432&gt;'Power Curve'!$C$37,0,INDEX(Ci,$N2432,1)*POWER(1-O2432,3)+INDEX(Ci,$N2432,2)*3*O2432*POWER(1-O2432,2)+INDEX(Ci,$N2432,3)*3*POWER(O2432,2)*(1-O2432)+INDEX(Ci,$N2432,4)*POWER(O2432,3))</f>
        <v>1463.5566345909297</v>
      </c>
      <c r="Q2432" s="3">
        <f>MAX(0,MIN(P2432-V2432+W2432,'Power Curve'!$C$39))</f>
        <v>1450.4272825148387</v>
      </c>
      <c r="R2432" s="3">
        <f t="shared" si="707"/>
        <v>1356.570007324221</v>
      </c>
      <c r="S2432" s="3">
        <f t="shared" si="708"/>
        <v>93.857275190617656</v>
      </c>
      <c r="T2432" s="3">
        <f t="shared" si="709"/>
        <v>93.857275190617656</v>
      </c>
      <c r="V2432" s="37">
        <f t="array" ref="V2432">SUM(_xlfn.NORM.DIST($AD$3:$AD$1003,$L2432,$AA2432,FALSE)*WindSpeedStep*$AE$3:$AE$1003)/AG2432</f>
        <v>1462.1355155818667</v>
      </c>
      <c r="W2432" s="37">
        <f t="array" ref="W2432">SUM(_xlfn.NORM.DIST($AD$3:$AD$1003,$L2432,$AB2432,FALSE)*WindSpeedStep*$AE$3:$AE$1003)/AH2432</f>
        <v>1449.0061635057757</v>
      </c>
      <c r="Y2432" s="1">
        <f t="shared" si="710"/>
        <v>9</v>
      </c>
      <c r="Z2432" s="99">
        <f>IF(L2432&lt;'Power Curve'!$P$28,'Power Curve'!$Q$28,IF(L2432&gt;'Power Curve'!$P$29,'Power Curve'!$Q$29,INDEX(ReferenceTurbulence,Y2432)+(L2432-INDEX(ReferenceTurbulenceWindSpeed,Y2432))*(INDEX(ReferenceTurbulence,Y2432+1)-INDEX(ReferenceTurbulence,Y2432))/(INDEX(ReferenceTurbulenceWindSpeed,Y2432+1)-INDEX(ReferenceTurbulenceWindSpeed,Y2432))))</f>
        <v>0.12012101956973469</v>
      </c>
      <c r="AA2432" s="100">
        <f t="shared" si="716"/>
        <v>1.1736380771828478</v>
      </c>
      <c r="AB2432" s="29">
        <f t="shared" si="717"/>
        <v>1.3630891496942248</v>
      </c>
      <c r="AG2432" s="40">
        <f t="array" ref="AG2432">SUM(_xlfn.NORM.DIST($AD$3:$AD$1003,$F2432,$AA2432,FALSE)*WindSpeedStep)</f>
        <v>1.0000000000000038</v>
      </c>
      <c r="AH2432" s="40">
        <f t="array" ref="AH2432">SUM(_xlfn.NORM.DIST($AD$3:$AD$1003,$F2432,$AB2432,FALSE)*WindSpeedStep)</f>
        <v>0.99999999999978373</v>
      </c>
      <c r="AJ2432" s="47">
        <f t="shared" si="711"/>
        <v>10</v>
      </c>
      <c r="AK2432" s="83" t="b">
        <f>COUNTIF('Power Curve'!$D$2:$D$31,AJ2432)&gt;0</f>
        <v>1</v>
      </c>
      <c r="AL2432" s="83" t="b">
        <f t="shared" si="712"/>
        <v>0</v>
      </c>
      <c r="AM2432" s="83" t="b">
        <f t="shared" si="718"/>
        <v>1</v>
      </c>
      <c r="AN2432" s="47" t="str">
        <f t="shared" si="713"/>
        <v>Inner</v>
      </c>
      <c r="AO2432" s="48" t="str">
        <f t="shared" si="714"/>
        <v>0.8-0.9</v>
      </c>
      <c r="AP2432" s="49" t="str">
        <f t="shared" si="719"/>
        <v>2-3</v>
      </c>
      <c r="AQ2432" s="49" t="str">
        <f t="shared" si="720"/>
        <v>Mar</v>
      </c>
      <c r="AR2432" s="48" t="str">
        <f t="shared" si="721"/>
        <v>295-305</v>
      </c>
      <c r="AS2432" s="49" t="str">
        <f t="shared" si="715"/>
        <v>Inner-TI</v>
      </c>
    </row>
    <row r="2433" spans="5:45" x14ac:dyDescent="0.3">
      <c r="E2433" s="15">
        <v>40991.125</v>
      </c>
      <c r="F2433" s="21">
        <v>8.2899999999999991</v>
      </c>
      <c r="G2433" s="21">
        <v>905.55999374389626</v>
      </c>
      <c r="H2433" s="42">
        <v>1.2072729309839805</v>
      </c>
      <c r="I2433" s="35">
        <v>303</v>
      </c>
      <c r="J2433" s="43">
        <v>0.12424607961399278</v>
      </c>
      <c r="K2433" s="44">
        <v>0.21873166475406239</v>
      </c>
      <c r="L2433" s="26">
        <f t="shared" si="703"/>
        <v>8.2498171336041128</v>
      </c>
      <c r="M2433" s="26">
        <f t="shared" si="704"/>
        <v>0.63308580805277093</v>
      </c>
      <c r="N2433" s="96">
        <f t="shared" si="705"/>
        <v>9</v>
      </c>
      <c r="O2433" s="26">
        <f t="shared" si="706"/>
        <v>0.24102253456237177</v>
      </c>
      <c r="P2433" s="3">
        <f>IF(L2433&gt;'Power Curve'!$C$37,0,INDEX(Ci,$N2433,1)*POWER(1-O2433,3)+INDEX(Ci,$N2433,2)*3*O2433*POWER(1-O2433,2)+INDEX(Ci,$N2433,3)*3*POWER(O2433,2)*(1-O2433)+INDEX(Ci,$N2433,4)*POWER(O2433,3))</f>
        <v>954.18963476423164</v>
      </c>
      <c r="Q2433" s="3">
        <f>MAX(0,MIN(P2433-V2433+W2433,'Power Curve'!$C$39))</f>
        <v>956.24705170608502</v>
      </c>
      <c r="R2433" s="3">
        <f t="shared" si="707"/>
        <v>905.55999374389626</v>
      </c>
      <c r="S2433" s="3">
        <f t="shared" si="708"/>
        <v>50.68705796218876</v>
      </c>
      <c r="T2433" s="3">
        <f t="shared" si="709"/>
        <v>50.68705796218876</v>
      </c>
      <c r="V2433" s="37">
        <f t="array" ref="V2433">SUM(_xlfn.NORM.DIST($AD$3:$AD$1003,$L2433,$AA2433,FALSE)*WindSpeedStep*$AE$3:$AE$1003)/AG2433</f>
        <v>952.96247609728641</v>
      </c>
      <c r="W2433" s="37">
        <f t="array" ref="W2433">SUM(_xlfn.NORM.DIST($AD$3:$AD$1003,$L2433,$AB2433,FALSE)*WindSpeedStep*$AE$3:$AE$1003)/AH2433</f>
        <v>955.01989303913979</v>
      </c>
      <c r="Y2433" s="1">
        <f t="shared" si="710"/>
        <v>8</v>
      </c>
      <c r="Z2433" s="99">
        <f>IF(L2433&lt;'Power Curve'!$P$28,'Power Curve'!$Q$28,IF(L2433&gt;'Power Curve'!$P$29,'Power Curve'!$Q$29,INDEX(ReferenceTurbulence,Y2433)+(L2433-INDEX(ReferenceTurbulenceWindSpeed,Y2433))*(INDEX(ReferenceTurbulence,Y2433+1)-INDEX(ReferenceTurbulence,Y2433))/(INDEX(ReferenceTurbulenceWindSpeed,Y2433+1)-INDEX(ReferenceTurbulenceWindSpeed,Y2433))))</f>
        <v>0.11967328762911481</v>
      </c>
      <c r="AA2433" s="100">
        <f t="shared" si="716"/>
        <v>0.98728273871740446</v>
      </c>
      <c r="AB2433" s="29">
        <f t="shared" si="717"/>
        <v>1.0250074363826582</v>
      </c>
      <c r="AG2433" s="40">
        <f t="array" ref="AG2433">SUM(_xlfn.NORM.DIST($AD$3:$AD$1003,$F2433,$AA2433,FALSE)*WindSpeedStep)</f>
        <v>1.0000000000000031</v>
      </c>
      <c r="AH2433" s="40">
        <f t="array" ref="AH2433">SUM(_xlfn.NORM.DIST($AD$3:$AD$1003,$F2433,$AB2433,FALSE)*WindSpeedStep)</f>
        <v>1.0000000000000036</v>
      </c>
      <c r="AJ2433" s="47">
        <f t="shared" si="711"/>
        <v>8</v>
      </c>
      <c r="AK2433" s="83" t="b">
        <f>COUNTIF('Power Curve'!$D$2:$D$31,AJ2433)&gt;0</f>
        <v>1</v>
      </c>
      <c r="AL2433" s="83" t="b">
        <f t="shared" si="712"/>
        <v>0</v>
      </c>
      <c r="AM2433" s="83" t="b">
        <f t="shared" si="718"/>
        <v>1</v>
      </c>
      <c r="AN2433" s="47" t="str">
        <f t="shared" si="713"/>
        <v>Inner</v>
      </c>
      <c r="AO2433" s="48" t="str">
        <f t="shared" si="714"/>
        <v>0.6-0.7</v>
      </c>
      <c r="AP2433" s="49" t="str">
        <f t="shared" si="719"/>
        <v>3-4</v>
      </c>
      <c r="AQ2433" s="49" t="str">
        <f t="shared" si="720"/>
        <v>Mar</v>
      </c>
      <c r="AR2433" s="48" t="str">
        <f t="shared" si="721"/>
        <v>295-305</v>
      </c>
      <c r="AS2433" s="49" t="str">
        <f t="shared" si="715"/>
        <v>Inner-TI</v>
      </c>
    </row>
    <row r="2434" spans="5:45" x14ac:dyDescent="0.3">
      <c r="E2434" s="15">
        <v>40991.131944444445</v>
      </c>
      <c r="F2434" s="21">
        <v>8.92</v>
      </c>
      <c r="G2434" s="21">
        <v>1020.9800262451174</v>
      </c>
      <c r="H2434" s="42">
        <v>1.2075387037916994</v>
      </c>
      <c r="I2434" s="35">
        <v>297.89999999999998</v>
      </c>
      <c r="J2434" s="43">
        <v>0.11547085201793722</v>
      </c>
      <c r="K2434" s="44">
        <v>0.2267936954048955</v>
      </c>
      <c r="L2434" s="26">
        <f t="shared" si="703"/>
        <v>8.8774147679288351</v>
      </c>
      <c r="M2434" s="26">
        <f t="shared" si="704"/>
        <v>0.73008304554866099</v>
      </c>
      <c r="N2434" s="96">
        <f t="shared" si="705"/>
        <v>9</v>
      </c>
      <c r="O2434" s="26">
        <f t="shared" si="706"/>
        <v>0.86833672471672885</v>
      </c>
      <c r="P2434" s="3">
        <f>IF(L2434&gt;'Power Curve'!$C$37,0,INDEX(Ci,$N2434,1)*POWER(1-O2434,3)+INDEX(Ci,$N2434,2)*3*O2434*POWER(1-O2434,2)+INDEX(Ci,$N2434,3)*3*POWER(O2434,2)*(1-O2434)+INDEX(Ci,$N2434,4)*POWER(O2434,3))</f>
        <v>1155.0766167205616</v>
      </c>
      <c r="Q2434" s="3">
        <f>MAX(0,MIN(P2434-V2434+W2434,'Power Curve'!$C$39))</f>
        <v>1153.84408389697</v>
      </c>
      <c r="R2434" s="3">
        <f t="shared" si="707"/>
        <v>1020.9800262451174</v>
      </c>
      <c r="S2434" s="3">
        <f t="shared" si="708"/>
        <v>132.86405765185259</v>
      </c>
      <c r="T2434" s="3">
        <f t="shared" si="709"/>
        <v>132.86405765185259</v>
      </c>
      <c r="V2434" s="37">
        <f t="array" ref="V2434">SUM(_xlfn.NORM.DIST($AD$3:$AD$1003,$L2434,$AA2434,FALSE)*WindSpeedStep*$AE$3:$AE$1003)/AG2434</f>
        <v>1164.0744202454525</v>
      </c>
      <c r="W2434" s="37">
        <f t="array" ref="W2434">SUM(_xlfn.NORM.DIST($AD$3:$AD$1003,$L2434,$AB2434,FALSE)*WindSpeedStep*$AE$3:$AE$1003)/AH2434</f>
        <v>1162.841887421861</v>
      </c>
      <c r="Y2434" s="1">
        <f t="shared" si="710"/>
        <v>8</v>
      </c>
      <c r="Z2434" s="99">
        <f>IF(L2434&lt;'Power Curve'!$P$28,'Power Curve'!$Q$28,IF(L2434&gt;'Power Curve'!$P$29,'Power Curve'!$Q$29,INDEX(ReferenceTurbulence,Y2434)+(L2434-INDEX(ReferenceTurbulenceWindSpeed,Y2434))*(INDEX(ReferenceTurbulence,Y2434+1)-INDEX(ReferenceTurbulence,Y2434))/(INDEX(ReferenceTurbulenceWindSpeed,Y2434+1)-INDEX(ReferenceTurbulenceWindSpeed,Y2434))))</f>
        <v>0.12039428730842915</v>
      </c>
      <c r="AA2434" s="100">
        <f t="shared" si="716"/>
        <v>1.0687900241261161</v>
      </c>
      <c r="AB2434" s="29">
        <f t="shared" si="717"/>
        <v>1.025082646969361</v>
      </c>
      <c r="AG2434" s="40">
        <f t="array" ref="AG2434">SUM(_xlfn.NORM.DIST($AD$3:$AD$1003,$F2434,$AA2434,FALSE)*WindSpeedStep)</f>
        <v>1.0000000000000038</v>
      </c>
      <c r="AH2434" s="40">
        <f t="array" ref="AH2434">SUM(_xlfn.NORM.DIST($AD$3:$AD$1003,$F2434,$AB2434,FALSE)*WindSpeedStep)</f>
        <v>1.0000000000000038</v>
      </c>
      <c r="AJ2434" s="47">
        <f t="shared" si="711"/>
        <v>9</v>
      </c>
      <c r="AK2434" s="83" t="b">
        <f>COUNTIF('Power Curve'!$D$2:$D$31,AJ2434)&gt;0</f>
        <v>1</v>
      </c>
      <c r="AL2434" s="83" t="b">
        <f t="shared" si="712"/>
        <v>0</v>
      </c>
      <c r="AM2434" s="83" t="b">
        <f t="shared" si="718"/>
        <v>1</v>
      </c>
      <c r="AN2434" s="47" t="str">
        <f t="shared" si="713"/>
        <v>Inner</v>
      </c>
      <c r="AO2434" s="48" t="str">
        <f t="shared" si="714"/>
        <v>0.7-0.8</v>
      </c>
      <c r="AP2434" s="49" t="str">
        <f t="shared" si="719"/>
        <v>3-4</v>
      </c>
      <c r="AQ2434" s="49" t="str">
        <f t="shared" si="720"/>
        <v>Mar</v>
      </c>
      <c r="AR2434" s="48" t="str">
        <f t="shared" si="721"/>
        <v>295-305</v>
      </c>
      <c r="AS2434" s="49" t="str">
        <f t="shared" si="715"/>
        <v>Inner-TI</v>
      </c>
    </row>
    <row r="2435" spans="5:45" x14ac:dyDescent="0.3">
      <c r="E2435" s="15">
        <v>40991.138888888891</v>
      </c>
      <c r="F2435" s="21">
        <v>8.06</v>
      </c>
      <c r="G2435" s="21">
        <v>766.01000785827659</v>
      </c>
      <c r="H2435" s="42">
        <v>1.2081685412638914</v>
      </c>
      <c r="I2435" s="35">
        <v>298.89999999999998</v>
      </c>
      <c r="J2435" s="43">
        <v>0.14019851116625309</v>
      </c>
      <c r="K2435" s="44">
        <v>0.23688771669839523</v>
      </c>
      <c r="L2435" s="26">
        <f t="shared" ref="L2435:L2498" si="722">F2435*(H2435/Ref_Density)^(1/3)</f>
        <v>8.0229149190464373</v>
      </c>
      <c r="M2435" s="26">
        <f t="shared" ref="M2435:M2498" si="723">(L2435-CutInWindSpeed)/(RatedWindSpeed-CutInWindSpeed)</f>
        <v>0.59801733935550572</v>
      </c>
      <c r="N2435" s="96">
        <f t="shared" ref="N2435:N2498" si="724">COUNTIF(xa,"&lt;"&amp;L2435)</f>
        <v>9</v>
      </c>
      <c r="O2435" s="26">
        <f t="shared" ref="O2435:O2498" si="725">(L2435-INDEX(xa,$N2435))/(INDEX(xb,$N2435)-INDEX(xa,$N2435))</f>
        <v>1.4222796665604144E-2</v>
      </c>
      <c r="P2435" s="3">
        <f>IF(L2435&gt;'Power Curve'!$C$37,0,INDEX(Ci,$N2435,1)*POWER(1-O2435,3)+INDEX(Ci,$N2435,2)*3*O2435*POWER(1-O2435,2)+INDEX(Ci,$N2435,3)*3*POWER(O2435,2)*(1-O2435)+INDEX(Ci,$N2435,4)*POWER(O2435,3))</f>
        <v>884.99998155995638</v>
      </c>
      <c r="Q2435" s="3">
        <f>MAX(0,MIN(P2435-V2435+W2435,'Power Curve'!$C$39))</f>
        <v>894.5633398380678</v>
      </c>
      <c r="R2435" s="3">
        <f t="shared" ref="R2435:R2498" si="726">IF(AM2435,G2435,"")</f>
        <v>766.01000785827659</v>
      </c>
      <c r="S2435" s="3">
        <f t="shared" ref="S2435:S2498" si="727">IF(AM2435,Q2435-R2435,"")</f>
        <v>128.55333197979121</v>
      </c>
      <c r="T2435" s="3">
        <f t="shared" ref="T2435:T2498" si="728">IF(AM2435,ABS(S2435),"")</f>
        <v>128.55333197979121</v>
      </c>
      <c r="V2435" s="37">
        <f t="array" ref="V2435">SUM(_xlfn.NORM.DIST($AD$3:$AD$1003,$L2435,$AA2435,FALSE)*WindSpeedStep*$AE$3:$AE$1003)/AG2435</f>
        <v>880.87144939082111</v>
      </c>
      <c r="W2435" s="37">
        <f t="array" ref="W2435">SUM(_xlfn.NORM.DIST($AD$3:$AD$1003,$L2435,$AB2435,FALSE)*WindSpeedStep*$AE$3:$AE$1003)/AH2435</f>
        <v>890.43480766893254</v>
      </c>
      <c r="Y2435" s="1">
        <f t="shared" ref="Y2435:Y2498" si="729">COUNTIF(ReferenceTurbulenceWindSpeed,"&lt;"&amp;L2435)</f>
        <v>8</v>
      </c>
      <c r="Z2435" s="99">
        <f>IF(L2435&lt;'Power Curve'!$P$28,'Power Curve'!$Q$28,IF(L2435&gt;'Power Curve'!$P$29,'Power Curve'!$Q$29,INDEX(ReferenceTurbulence,Y2435)+(L2435-INDEX(ReferenceTurbulenceWindSpeed,Y2435))*(INDEX(ReferenceTurbulence,Y2435+1)-INDEX(ReferenceTurbulence,Y2435))/(INDEX(ReferenceTurbulenceWindSpeed,Y2435+1)-INDEX(ReferenceTurbulenceWindSpeed,Y2435))))</f>
        <v>0.11941261675500002</v>
      </c>
      <c r="AA2435" s="100">
        <f t="shared" si="716"/>
        <v>0.95803726448606419</v>
      </c>
      <c r="AB2435" s="29">
        <f t="shared" si="717"/>
        <v>1.1248007268638305</v>
      </c>
      <c r="AG2435" s="40">
        <f t="array" ref="AG2435">SUM(_xlfn.NORM.DIST($AD$3:$AD$1003,$F2435,$AA2435,FALSE)*WindSpeedStep)</f>
        <v>1.0000000000000038</v>
      </c>
      <c r="AH2435" s="40">
        <f t="array" ref="AH2435">SUM(_xlfn.NORM.DIST($AD$3:$AD$1003,$F2435,$AB2435,FALSE)*WindSpeedStep)</f>
        <v>0.99999999999972877</v>
      </c>
      <c r="AJ2435" s="47">
        <f t="shared" ref="AJ2435:AJ2498" si="730">MROUND(L2435-Centre_First_Bin,Bin_Width)+Centre_First_Bin</f>
        <v>8</v>
      </c>
      <c r="AK2435" s="83" t="b">
        <f>COUNTIF('Power Curve'!$D$2:$D$31,AJ2435)&gt;0</f>
        <v>1</v>
      </c>
      <c r="AL2435" s="83" t="b">
        <f t="shared" ref="AL2435:AL2498" si="731">(G2435&lt;0)</f>
        <v>0</v>
      </c>
      <c r="AM2435" s="83" t="b">
        <f t="shared" si="718"/>
        <v>1</v>
      </c>
      <c r="AN2435" s="47" t="str">
        <f t="shared" ref="AN2435:AN2498" si="732">IF(AM2435,IF(AND(J2435&gt;=LowerTurbLimit,J2435&lt;=UpperTurbLimit,K2435&gt;=LowerShearLimit,K2435&lt;=UpperShearLimit),"Inner","Outer"),"")</f>
        <v>Outer</v>
      </c>
      <c r="AO2435" s="48" t="str">
        <f t="shared" ref="AO2435:AO2498" si="733">IF(M2435&lt;0,"&lt;0",TEXT(MROUND(M2435+0.05,0.1)-0.1,"0.0")&amp;"-"&amp;TEXT(MROUND(M2435+0.05,0.1),"0.0"))</f>
        <v>0.5-0.6</v>
      </c>
      <c r="AP2435" s="49" t="str">
        <f t="shared" si="719"/>
        <v>3-4</v>
      </c>
      <c r="AQ2435" s="49" t="str">
        <f t="shared" si="720"/>
        <v>Mar</v>
      </c>
      <c r="AR2435" s="48" t="str">
        <f t="shared" si="721"/>
        <v>295-305</v>
      </c>
      <c r="AS2435" s="49" t="str">
        <f t="shared" ref="AS2435:AS2498" si="734">IF(AM2435,IF(M2435&lt;0.5,IF(J2435&lt;=LowerTurbLimit,"LWS-LTI",IF(J2435&gt;=UpperTurbLimit,"LWS-HTI","Inner-TI")),IF(J2435&lt;=LowerTurbLimit,"HWS-LTI",IF(J2435&gt;=UpperTurbLimit,"HWS-HTI","Inner-TI"))),"")</f>
        <v>HWS-HTI</v>
      </c>
    </row>
    <row r="2436" spans="5:45" x14ac:dyDescent="0.3">
      <c r="E2436" s="15">
        <v>40991.145833333336</v>
      </c>
      <c r="F2436" s="21">
        <v>6.99</v>
      </c>
      <c r="G2436" s="21">
        <v>586.38002395629928</v>
      </c>
      <c r="H2436" s="42">
        <v>1.2085768718869712</v>
      </c>
      <c r="I2436" s="35">
        <v>296.10000000000002</v>
      </c>
      <c r="J2436" s="43">
        <v>0.13733905579399142</v>
      </c>
      <c r="K2436" s="44">
        <v>0.17296880994829886</v>
      </c>
      <c r="L2436" s="26">
        <f t="shared" si="722"/>
        <v>6.9586218944695375</v>
      </c>
      <c r="M2436" s="26">
        <f t="shared" si="723"/>
        <v>0.4335274215737393</v>
      </c>
      <c r="N2436" s="96">
        <f t="shared" si="724"/>
        <v>7</v>
      </c>
      <c r="O2436" s="26">
        <f t="shared" si="725"/>
        <v>0.94256185353077671</v>
      </c>
      <c r="P2436" s="3">
        <f>IF(L2436&gt;'Power Curve'!$C$37,0,INDEX(Ci,$N2436,1)*POWER(1-O2436,3)+INDEX(Ci,$N2436,2)*3*O2436*POWER(1-O2436,2)+INDEX(Ci,$N2436,3)*3*POWER(O2436,2)*(1-O2436)+INDEX(Ci,$N2436,4)*POWER(O2436,3))</f>
        <v>585.82217239596253</v>
      </c>
      <c r="Q2436" s="3">
        <f>MAX(0,MIN(P2436-V2436+W2436,'Power Curve'!$C$39))</f>
        <v>591.61765265356917</v>
      </c>
      <c r="R2436" s="3">
        <f t="shared" si="726"/>
        <v>586.38002395629928</v>
      </c>
      <c r="S2436" s="3">
        <f t="shared" si="727"/>
        <v>5.2376286972698836</v>
      </c>
      <c r="T2436" s="3">
        <f t="shared" si="728"/>
        <v>5.2376286972698836</v>
      </c>
      <c r="V2436" s="37">
        <f t="array" ref="V2436">SUM(_xlfn.NORM.DIST($AD$3:$AD$1003,$L2436,$AA2436,FALSE)*WindSpeedStep*$AE$3:$AE$1003)/AG2436</f>
        <v>583.65947138172533</v>
      </c>
      <c r="W2436" s="37">
        <f t="array" ref="W2436">SUM(_xlfn.NORM.DIST($AD$3:$AD$1003,$L2436,$AB2436,FALSE)*WindSpeedStep*$AE$3:$AE$1003)/AH2436</f>
        <v>589.45495163933197</v>
      </c>
      <c r="Y2436" s="1">
        <f t="shared" si="729"/>
        <v>6</v>
      </c>
      <c r="Z2436" s="99">
        <f>IF(L2436&lt;'Power Curve'!$P$28,'Power Curve'!$Q$28,IF(L2436&gt;'Power Curve'!$P$29,'Power Curve'!$Q$29,INDEX(ReferenceTurbulence,Y2436)+(L2436-INDEX(ReferenceTurbulenceWindSpeed,Y2436))*(INDEX(ReferenceTurbulence,Y2436+1)-INDEX(ReferenceTurbulence,Y2436))/(INDEX(ReferenceTurbulenceWindSpeed,Y2436+1)-INDEX(ReferenceTurbulenceWindSpeed,Y2436))))</f>
        <v>0.11978329698718436</v>
      </c>
      <c r="AA2436" s="100">
        <f t="shared" ref="AA2436:AA2499" si="735">Z2436*L2436</f>
        <v>0.83352667300676808</v>
      </c>
      <c r="AB2436" s="29">
        <f t="shared" ref="AB2436:AB2499" si="736">L2436*J2436</f>
        <v>0.95569056061384206</v>
      </c>
      <c r="AG2436" s="40">
        <f t="array" ref="AG2436">SUM(_xlfn.NORM.DIST($AD$3:$AD$1003,$F2436,$AA2436,FALSE)*WindSpeedStep)</f>
        <v>1.0000000000000038</v>
      </c>
      <c r="AH2436" s="40">
        <f t="array" ref="AH2436">SUM(_xlfn.NORM.DIST($AD$3:$AD$1003,$F2436,$AB2436,FALSE)*WindSpeedStep)</f>
        <v>0.99999999999991818</v>
      </c>
      <c r="AJ2436" s="47">
        <f t="shared" si="730"/>
        <v>7</v>
      </c>
      <c r="AK2436" s="83" t="b">
        <f>COUNTIF('Power Curve'!$D$2:$D$31,AJ2436)&gt;0</f>
        <v>1</v>
      </c>
      <c r="AL2436" s="83" t="b">
        <f t="shared" si="731"/>
        <v>0</v>
      </c>
      <c r="AM2436" s="83" t="b">
        <f t="shared" ref="AM2436:AM2499" si="737">AND(AK2436,NOT(AL2436))</f>
        <v>1</v>
      </c>
      <c r="AN2436" s="47" t="str">
        <f t="shared" si="732"/>
        <v>Inner</v>
      </c>
      <c r="AO2436" s="48" t="str">
        <f t="shared" si="733"/>
        <v>0.4-0.5</v>
      </c>
      <c r="AP2436" s="49" t="str">
        <f t="shared" ref="AP2436:AP2499" si="738">IF(AM2436,HOUR(E2436)&amp;"-"&amp;HOUR(E2436)+1,"")</f>
        <v>3-4</v>
      </c>
      <c r="AQ2436" s="49" t="str">
        <f t="shared" ref="AQ2436:AQ2499" si="739">IF(AM2436,TEXT(E2436,"mmm"),"")</f>
        <v>Mar</v>
      </c>
      <c r="AR2436" s="48" t="str">
        <f t="shared" ref="AR2436:AR2499" si="740">IF(AM2436,IF(OR(I2436&lt;5,I2436&gt;=355),"355-5",MROUND(I2436,10)-5&amp;"-"&amp;MROUND(I2436,10)+5),"")</f>
        <v>295-305</v>
      </c>
      <c r="AS2436" s="49" t="str">
        <f t="shared" si="734"/>
        <v>Inner-TI</v>
      </c>
    </row>
    <row r="2437" spans="5:45" x14ac:dyDescent="0.3">
      <c r="E2437" s="15">
        <v>40991.152777777781</v>
      </c>
      <c r="F2437" s="21">
        <v>7.99</v>
      </c>
      <c r="G2437" s="21">
        <v>744.81999206542946</v>
      </c>
      <c r="H2437" s="42">
        <v>1.2087543298592642</v>
      </c>
      <c r="I2437" s="35">
        <v>292.3</v>
      </c>
      <c r="J2437" s="43">
        <v>0.10638297872340426</v>
      </c>
      <c r="K2437" s="44">
        <v>0.19194723863865298</v>
      </c>
      <c r="L2437" s="26">
        <f t="shared" si="722"/>
        <v>7.9545221836040048</v>
      </c>
      <c r="M2437" s="26">
        <f t="shared" si="723"/>
        <v>0.58744702162344298</v>
      </c>
      <c r="N2437" s="96">
        <f t="shared" si="724"/>
        <v>8</v>
      </c>
      <c r="O2437" s="26">
        <f t="shared" si="725"/>
        <v>0.94548544504073095</v>
      </c>
      <c r="P2437" s="3">
        <f>IF(L2437&gt;'Power Curve'!$C$37,0,INDEX(Ci,$N2437,1)*POWER(1-O2437,3)+INDEX(Ci,$N2437,2)*3*O2437*POWER(1-O2437,2)+INDEX(Ci,$N2437,3)*3*POWER(O2437,2)*(1-O2437)+INDEX(Ci,$N2437,4)*POWER(O2437,3))</f>
        <v>864.58388242826231</v>
      </c>
      <c r="Q2437" s="3">
        <f>MAX(0,MIN(P2437-V2437+W2437,'Power Curve'!$C$39))</f>
        <v>859.05003045196884</v>
      </c>
      <c r="R2437" s="3">
        <f t="shared" si="726"/>
        <v>744.81999206542946</v>
      </c>
      <c r="S2437" s="3">
        <f t="shared" si="727"/>
        <v>114.23003838653938</v>
      </c>
      <c r="T2437" s="3">
        <f t="shared" si="728"/>
        <v>114.23003838653938</v>
      </c>
      <c r="V2437" s="37">
        <f t="array" ref="V2437">SUM(_xlfn.NORM.DIST($AD$3:$AD$1003,$L2437,$AA2437,FALSE)*WindSpeedStep*$AE$3:$AE$1003)/AG2437</f>
        <v>859.75185544823478</v>
      </c>
      <c r="W2437" s="37">
        <f t="array" ref="W2437">SUM(_xlfn.NORM.DIST($AD$3:$AD$1003,$L2437,$AB2437,FALSE)*WindSpeedStep*$AE$3:$AE$1003)/AH2437</f>
        <v>854.2180034719413</v>
      </c>
      <c r="Y2437" s="1">
        <f t="shared" si="729"/>
        <v>7</v>
      </c>
      <c r="Z2437" s="99">
        <f>IF(L2437&lt;'Power Curve'!$P$28,'Power Curve'!$Q$28,IF(L2437&gt;'Power Curve'!$P$29,'Power Curve'!$Q$29,INDEX(ReferenceTurbulence,Y2437)+(L2437-INDEX(ReferenceTurbulenceWindSpeed,Y2437))*(INDEX(ReferenceTurbulence,Y2437+1)-INDEX(ReferenceTurbulence,Y2437))/(INDEX(ReferenceTurbulenceWindSpeed,Y2437+1)-INDEX(ReferenceTurbulenceWindSpeed,Y2437))))</f>
        <v>0.11941131362150879</v>
      </c>
      <c r="AA2437" s="100">
        <f t="shared" si="735"/>
        <v>0.94985994317558675</v>
      </c>
      <c r="AB2437" s="29">
        <f t="shared" si="736"/>
        <v>0.84622576421319196</v>
      </c>
      <c r="AG2437" s="40">
        <f t="array" ref="AG2437">SUM(_xlfn.NORM.DIST($AD$3:$AD$1003,$F2437,$AA2437,FALSE)*WindSpeedStep)</f>
        <v>1.0000000000000033</v>
      </c>
      <c r="AH2437" s="40">
        <f t="array" ref="AH2437">SUM(_xlfn.NORM.DIST($AD$3:$AD$1003,$F2437,$AB2437,FALSE)*WindSpeedStep)</f>
        <v>1.0000000000000042</v>
      </c>
      <c r="AJ2437" s="47">
        <f t="shared" si="730"/>
        <v>8</v>
      </c>
      <c r="AK2437" s="83" t="b">
        <f>COUNTIF('Power Curve'!$D$2:$D$31,AJ2437)&gt;0</f>
        <v>1</v>
      </c>
      <c r="AL2437" s="83" t="b">
        <f t="shared" si="731"/>
        <v>0</v>
      </c>
      <c r="AM2437" s="83" t="b">
        <f t="shared" si="737"/>
        <v>1</v>
      </c>
      <c r="AN2437" s="47" t="str">
        <f t="shared" si="732"/>
        <v>Inner</v>
      </c>
      <c r="AO2437" s="48" t="str">
        <f t="shared" si="733"/>
        <v>0.5-0.6</v>
      </c>
      <c r="AP2437" s="49" t="str">
        <f t="shared" si="738"/>
        <v>3-4</v>
      </c>
      <c r="AQ2437" s="49" t="str">
        <f t="shared" si="739"/>
        <v>Mar</v>
      </c>
      <c r="AR2437" s="48" t="str">
        <f t="shared" si="740"/>
        <v>285-295</v>
      </c>
      <c r="AS2437" s="49" t="str">
        <f t="shared" si="734"/>
        <v>Inner-TI</v>
      </c>
    </row>
    <row r="2438" spans="5:45" x14ac:dyDescent="0.3">
      <c r="E2438" s="15">
        <v>40991.159722222219</v>
      </c>
      <c r="F2438" s="21">
        <v>8.33</v>
      </c>
      <c r="G2438" s="21">
        <v>1046.0799789428713</v>
      </c>
      <c r="H2438" s="42">
        <v>1.2093314280161052</v>
      </c>
      <c r="I2438" s="35">
        <v>294.89999999999998</v>
      </c>
      <c r="J2438" s="43">
        <v>0.10804321728691477</v>
      </c>
      <c r="K2438" s="44">
        <v>0.22092040579034436</v>
      </c>
      <c r="L2438" s="26">
        <f t="shared" si="722"/>
        <v>8.2943320628539361</v>
      </c>
      <c r="M2438" s="26">
        <f t="shared" si="723"/>
        <v>0.63996573386575417</v>
      </c>
      <c r="N2438" s="96">
        <f t="shared" si="724"/>
        <v>9</v>
      </c>
      <c r="O2438" s="26">
        <f t="shared" si="725"/>
        <v>0.28551735937505246</v>
      </c>
      <c r="P2438" s="3">
        <f>IF(L2438&gt;'Power Curve'!$C$37,0,INDEX(Ci,$N2438,1)*POWER(1-O2438,3)+INDEX(Ci,$N2438,2)*3*O2438*POWER(1-O2438,2)+INDEX(Ci,$N2438,3)*3*POWER(O2438,2)*(1-O2438)+INDEX(Ci,$N2438,4)*POWER(O2438,3))</f>
        <v>968.02885916195851</v>
      </c>
      <c r="Q2438" s="3">
        <f>MAX(0,MIN(P2438-V2438+W2438,'Power Curve'!$C$39))</f>
        <v>962.82760447575788</v>
      </c>
      <c r="R2438" s="3">
        <f t="shared" si="726"/>
        <v>1046.0799789428713</v>
      </c>
      <c r="S2438" s="3">
        <f t="shared" si="727"/>
        <v>-83.252374467113441</v>
      </c>
      <c r="T2438" s="3">
        <f t="shared" si="728"/>
        <v>83.252374467113441</v>
      </c>
      <c r="V2438" s="37">
        <f t="array" ref="V2438">SUM(_xlfn.NORM.DIST($AD$3:$AD$1003,$L2438,$AA2438,FALSE)*WindSpeedStep*$AE$3:$AE$1003)/AG2438</f>
        <v>967.43082189113716</v>
      </c>
      <c r="W2438" s="37">
        <f t="array" ref="W2438">SUM(_xlfn.NORM.DIST($AD$3:$AD$1003,$L2438,$AB2438,FALSE)*WindSpeedStep*$AE$3:$AE$1003)/AH2438</f>
        <v>962.22956720493653</v>
      </c>
      <c r="Y2438" s="1">
        <f t="shared" si="729"/>
        <v>8</v>
      </c>
      <c r="Z2438" s="99">
        <f>IF(L2438&lt;'Power Curve'!$P$28,'Power Curve'!$Q$28,IF(L2438&gt;'Power Curve'!$P$29,'Power Curve'!$Q$29,INDEX(ReferenceTurbulence,Y2438)+(L2438-INDEX(ReferenceTurbulenceWindSpeed,Y2438))*(INDEX(ReferenceTurbulence,Y2438+1)-INDEX(ReferenceTurbulence,Y2438))/(INDEX(ReferenceTurbulenceWindSpeed,Y2438+1)-INDEX(ReferenceTurbulenceWindSpeed,Y2438))))</f>
        <v>0.11972442748044385</v>
      </c>
      <c r="AA2438" s="100">
        <f t="shared" si="735"/>
        <v>0.99303415755787627</v>
      </c>
      <c r="AB2438" s="29">
        <f t="shared" si="736"/>
        <v>0.89614632131675176</v>
      </c>
      <c r="AG2438" s="40">
        <f t="array" ref="AG2438">SUM(_xlfn.NORM.DIST($AD$3:$AD$1003,$F2438,$AA2438,FALSE)*WindSpeedStep)</f>
        <v>1.0000000000000036</v>
      </c>
      <c r="AH2438" s="40">
        <f t="array" ref="AH2438">SUM(_xlfn.NORM.DIST($AD$3:$AD$1003,$F2438,$AB2438,FALSE)*WindSpeedStep)</f>
        <v>1.0000000000000036</v>
      </c>
      <c r="AJ2438" s="47">
        <f t="shared" si="730"/>
        <v>8</v>
      </c>
      <c r="AK2438" s="83" t="b">
        <f>COUNTIF('Power Curve'!$D$2:$D$31,AJ2438)&gt;0</f>
        <v>1</v>
      </c>
      <c r="AL2438" s="83" t="b">
        <f t="shared" si="731"/>
        <v>0</v>
      </c>
      <c r="AM2438" s="83" t="b">
        <f t="shared" si="737"/>
        <v>1</v>
      </c>
      <c r="AN2438" s="47" t="str">
        <f t="shared" si="732"/>
        <v>Inner</v>
      </c>
      <c r="AO2438" s="48" t="str">
        <f t="shared" si="733"/>
        <v>0.6-0.7</v>
      </c>
      <c r="AP2438" s="49" t="str">
        <f t="shared" si="738"/>
        <v>3-4</v>
      </c>
      <c r="AQ2438" s="49" t="str">
        <f t="shared" si="739"/>
        <v>Mar</v>
      </c>
      <c r="AR2438" s="48" t="str">
        <f t="shared" si="740"/>
        <v>285-295</v>
      </c>
      <c r="AS2438" s="49" t="str">
        <f t="shared" si="734"/>
        <v>Inner-TI</v>
      </c>
    </row>
    <row r="2439" spans="5:45" x14ac:dyDescent="0.3">
      <c r="E2439" s="15">
        <v>40991.166666666664</v>
      </c>
      <c r="F2439" s="21">
        <v>11.17</v>
      </c>
      <c r="G2439" s="21">
        <v>1828.1799774169949</v>
      </c>
      <c r="H2439" s="42">
        <v>1.2082480035174379</v>
      </c>
      <c r="I2439" s="35">
        <v>294.3</v>
      </c>
      <c r="J2439" s="43">
        <v>8.7735004476275733E-2</v>
      </c>
      <c r="K2439" s="44">
        <v>0.23927313851159079</v>
      </c>
      <c r="L2439" s="26">
        <f t="shared" si="722"/>
        <v>11.118849169748074</v>
      </c>
      <c r="M2439" s="26">
        <f t="shared" si="723"/>
        <v>1.0765039577922981</v>
      </c>
      <c r="N2439" s="96">
        <f t="shared" si="724"/>
        <v>12</v>
      </c>
      <c r="O2439" s="26">
        <f t="shared" si="725"/>
        <v>0.13343262593195335</v>
      </c>
      <c r="P2439" s="3">
        <f>IF(L2439&gt;'Power Curve'!$C$37,0,INDEX(Ci,$N2439,1)*POWER(1-O2439,3)+INDEX(Ci,$N2439,2)*3*O2439*POWER(1-O2439,2)+INDEX(Ci,$N2439,3)*3*POWER(O2439,2)*(1-O2439)+INDEX(Ci,$N2439,4)*POWER(O2439,3))</f>
        <v>1800.3551313139549</v>
      </c>
      <c r="Q2439" s="3">
        <f>MAX(0,MIN(P2439-V2439+W2439,'Power Curve'!$C$39))</f>
        <v>1852.9015990285063</v>
      </c>
      <c r="R2439" s="3">
        <f t="shared" si="726"/>
        <v>1828.1799774169949</v>
      </c>
      <c r="S2439" s="3">
        <f t="shared" si="727"/>
        <v>24.721621611511409</v>
      </c>
      <c r="T2439" s="3">
        <f t="shared" si="728"/>
        <v>24.721621611511409</v>
      </c>
      <c r="V2439" s="37">
        <f t="array" ref="V2439">SUM(_xlfn.NORM.DIST($AD$3:$AD$1003,$L2439,$AA2439,FALSE)*WindSpeedStep*$AE$3:$AE$1003)/AG2439</f>
        <v>1784.8739487353021</v>
      </c>
      <c r="W2439" s="37">
        <f t="array" ref="W2439">SUM(_xlfn.NORM.DIST($AD$3:$AD$1003,$L2439,$AB2439,FALSE)*WindSpeedStep*$AE$3:$AE$1003)/AH2439</f>
        <v>1837.4204164498535</v>
      </c>
      <c r="Y2439" s="1">
        <f t="shared" si="729"/>
        <v>11</v>
      </c>
      <c r="Z2439" s="99">
        <f>IF(L2439&lt;'Power Curve'!$P$28,'Power Curve'!$Q$28,IF(L2439&gt;'Power Curve'!$P$29,'Power Curve'!$Q$29,INDEX(ReferenceTurbulence,Y2439)+(L2439-INDEX(ReferenceTurbulenceWindSpeed,Y2439))*(INDEX(ReferenceTurbulence,Y2439+1)-INDEX(ReferenceTurbulence,Y2439))/(INDEX(ReferenceTurbulenceWindSpeed,Y2439+1)-INDEX(ReferenceTurbulenceWindSpeed,Y2439))))</f>
        <v>0.11975582326256301</v>
      </c>
      <c r="AA2439" s="100">
        <f t="shared" si="735"/>
        <v>1.3315469360554459</v>
      </c>
      <c r="AB2439" s="29">
        <f t="shared" si="736"/>
        <v>0.97551228167888204</v>
      </c>
      <c r="AG2439" s="40">
        <f t="array" ref="AG2439">SUM(_xlfn.NORM.DIST($AD$3:$AD$1003,$F2439,$AA2439,FALSE)*WindSpeedStep)</f>
        <v>1.0000000000000033</v>
      </c>
      <c r="AH2439" s="40">
        <f t="array" ref="AH2439">SUM(_xlfn.NORM.DIST($AD$3:$AD$1003,$F2439,$AB2439,FALSE)*WindSpeedStep)</f>
        <v>1.0000000000000033</v>
      </c>
      <c r="AJ2439" s="47">
        <f t="shared" si="730"/>
        <v>11</v>
      </c>
      <c r="AK2439" s="83" t="b">
        <f>COUNTIF('Power Curve'!$D$2:$D$31,AJ2439)&gt;0</f>
        <v>1</v>
      </c>
      <c r="AL2439" s="83" t="b">
        <f t="shared" si="731"/>
        <v>0</v>
      </c>
      <c r="AM2439" s="83" t="b">
        <f t="shared" si="737"/>
        <v>1</v>
      </c>
      <c r="AN2439" s="47" t="str">
        <f t="shared" si="732"/>
        <v>Outer</v>
      </c>
      <c r="AO2439" s="48" t="str">
        <f t="shared" si="733"/>
        <v>1.0-1.1</v>
      </c>
      <c r="AP2439" s="49" t="str">
        <f t="shared" si="738"/>
        <v>4-5</v>
      </c>
      <c r="AQ2439" s="49" t="str">
        <f t="shared" si="739"/>
        <v>Mar</v>
      </c>
      <c r="AR2439" s="48" t="str">
        <f t="shared" si="740"/>
        <v>285-295</v>
      </c>
      <c r="AS2439" s="49" t="str">
        <f t="shared" si="734"/>
        <v>HWS-LTI</v>
      </c>
    </row>
    <row r="2440" spans="5:45" x14ac:dyDescent="0.3">
      <c r="E2440" s="15">
        <v>40991.173611111109</v>
      </c>
      <c r="F2440" s="21">
        <v>11.33</v>
      </c>
      <c r="G2440" s="21">
        <v>1969.059997558591</v>
      </c>
      <c r="H2440" s="42">
        <v>1.2086029659503534</v>
      </c>
      <c r="I2440" s="35">
        <v>294.3</v>
      </c>
      <c r="J2440" s="43">
        <v>7.149161518093558E-2</v>
      </c>
      <c r="K2440" s="44">
        <v>0.18446962539501729</v>
      </c>
      <c r="L2440" s="26">
        <f t="shared" si="722"/>
        <v>11.279220811633346</v>
      </c>
      <c r="M2440" s="26">
        <f t="shared" si="723"/>
        <v>1.1012899120164388</v>
      </c>
      <c r="N2440" s="96">
        <f t="shared" si="724"/>
        <v>12</v>
      </c>
      <c r="O2440" s="26">
        <f t="shared" si="725"/>
        <v>0.28790329356637329</v>
      </c>
      <c r="P2440" s="3">
        <f>IF(L2440&gt;'Power Curve'!$C$37,0,INDEX(Ci,$N2440,1)*POWER(1-O2440,3)+INDEX(Ci,$N2440,2)*3*O2440*POWER(1-O2440,2)+INDEX(Ci,$N2440,3)*3*POWER(O2440,2)*(1-O2440)+INDEX(Ci,$N2440,4)*POWER(O2440,3))</f>
        <v>1827.5758291251063</v>
      </c>
      <c r="Q2440" s="3">
        <f>MAX(0,MIN(P2440-V2440+W2440,'Power Curve'!$C$39))</f>
        <v>1904.8420274933478</v>
      </c>
      <c r="R2440" s="3">
        <f t="shared" si="726"/>
        <v>1969.059997558591</v>
      </c>
      <c r="S2440" s="3">
        <f t="shared" si="727"/>
        <v>-64.217970065243208</v>
      </c>
      <c r="T2440" s="3">
        <f t="shared" si="728"/>
        <v>64.217970065243208</v>
      </c>
      <c r="V2440" s="37">
        <f t="array" ref="V2440">SUM(_xlfn.NORM.DIST($AD$3:$AD$1003,$L2440,$AA2440,FALSE)*WindSpeedStep*$AE$3:$AE$1003)/AG2440</f>
        <v>1810.0220451307569</v>
      </c>
      <c r="W2440" s="37">
        <f t="array" ref="W2440">SUM(_xlfn.NORM.DIST($AD$3:$AD$1003,$L2440,$AB2440,FALSE)*WindSpeedStep*$AE$3:$AE$1003)/AH2440</f>
        <v>1887.2882434989983</v>
      </c>
      <c r="Y2440" s="1">
        <f t="shared" si="729"/>
        <v>11</v>
      </c>
      <c r="Z2440" s="99">
        <f>IF(L2440&lt;'Power Curve'!$P$28,'Power Curve'!$Q$28,IF(L2440&gt;'Power Curve'!$P$29,'Power Curve'!$Q$29,INDEX(ReferenceTurbulence,Y2440)+(L2440-INDEX(ReferenceTurbulenceWindSpeed,Y2440))*(INDEX(ReferenceTurbulence,Y2440+1)-INDEX(ReferenceTurbulence,Y2440))/(INDEX(ReferenceTurbulenceWindSpeed,Y2440+1)-INDEX(ReferenceTurbulenceWindSpeed,Y2440))))</f>
        <v>0.11947932607813284</v>
      </c>
      <c r="AA2440" s="100">
        <f t="shared" si="735"/>
        <v>1.3476337012604027</v>
      </c>
      <c r="AB2440" s="29">
        <f t="shared" si="736"/>
        <v>0.80636971380609102</v>
      </c>
      <c r="AG2440" s="40">
        <f t="array" ref="AG2440">SUM(_xlfn.NORM.DIST($AD$3:$AD$1003,$F2440,$AA2440,FALSE)*WindSpeedStep)</f>
        <v>1.0000000000000036</v>
      </c>
      <c r="AH2440" s="40">
        <f t="array" ref="AH2440">SUM(_xlfn.NORM.DIST($AD$3:$AD$1003,$F2440,$AB2440,FALSE)*WindSpeedStep)</f>
        <v>1.0000000000000038</v>
      </c>
      <c r="AJ2440" s="47">
        <f t="shared" si="730"/>
        <v>11</v>
      </c>
      <c r="AK2440" s="83" t="b">
        <f>COUNTIF('Power Curve'!$D$2:$D$31,AJ2440)&gt;0</f>
        <v>1</v>
      </c>
      <c r="AL2440" s="83" t="b">
        <f t="shared" si="731"/>
        <v>0</v>
      </c>
      <c r="AM2440" s="83" t="b">
        <f t="shared" si="737"/>
        <v>1</v>
      </c>
      <c r="AN2440" s="47" t="str">
        <f t="shared" si="732"/>
        <v>Outer</v>
      </c>
      <c r="AO2440" s="48" t="str">
        <f t="shared" si="733"/>
        <v>1.1-1.2</v>
      </c>
      <c r="AP2440" s="49" t="str">
        <f t="shared" si="738"/>
        <v>4-5</v>
      </c>
      <c r="AQ2440" s="49" t="str">
        <f t="shared" si="739"/>
        <v>Mar</v>
      </c>
      <c r="AR2440" s="48" t="str">
        <f t="shared" si="740"/>
        <v>285-295</v>
      </c>
      <c r="AS2440" s="49" t="str">
        <f t="shared" si="734"/>
        <v>HWS-LTI</v>
      </c>
    </row>
    <row r="2441" spans="5:45" x14ac:dyDescent="0.3">
      <c r="E2441" s="15">
        <v>40991.180555555555</v>
      </c>
      <c r="F2441" s="21">
        <v>10.6</v>
      </c>
      <c r="G2441" s="21">
        <v>1811.3800354003929</v>
      </c>
      <c r="H2441" s="42">
        <v>1.2088693247412892</v>
      </c>
      <c r="I2441" s="35">
        <v>293.7</v>
      </c>
      <c r="J2441" s="43">
        <v>0.10754716981132074</v>
      </c>
      <c r="K2441" s="44">
        <v>0.25216616091839805</v>
      </c>
      <c r="L2441" s="26">
        <f t="shared" si="722"/>
        <v>10.553267700196626</v>
      </c>
      <c r="M2441" s="26">
        <f t="shared" si="723"/>
        <v>0.9890915184761685</v>
      </c>
      <c r="N2441" s="96">
        <f t="shared" si="724"/>
        <v>11</v>
      </c>
      <c r="O2441" s="26">
        <f t="shared" si="725"/>
        <v>0.58554401317894367</v>
      </c>
      <c r="P2441" s="3">
        <f>IF(L2441&gt;'Power Curve'!$C$37,0,INDEX(Ci,$N2441,1)*POWER(1-O2441,3)+INDEX(Ci,$N2441,2)*3*O2441*POWER(1-O2441,2)+INDEX(Ci,$N2441,3)*3*POWER(O2441,2)*(1-O2441)+INDEX(Ci,$N2441,4)*POWER(O2441,3))</f>
        <v>1684.3696203719951</v>
      </c>
      <c r="Q2441" s="3">
        <f>MAX(0,MIN(P2441-V2441+W2441,'Power Curve'!$C$39))</f>
        <v>1702.0443411401809</v>
      </c>
      <c r="R2441" s="3">
        <f t="shared" si="726"/>
        <v>1811.3800354003929</v>
      </c>
      <c r="S2441" s="3">
        <f t="shared" si="727"/>
        <v>-109.33569426021199</v>
      </c>
      <c r="T2441" s="3">
        <f t="shared" si="728"/>
        <v>109.33569426021199</v>
      </c>
      <c r="V2441" s="37">
        <f t="array" ref="V2441">SUM(_xlfn.NORM.DIST($AD$3:$AD$1003,$L2441,$AA2441,FALSE)*WindSpeedStep*$AE$3:$AE$1003)/AG2441</f>
        <v>1674.4157594392486</v>
      </c>
      <c r="W2441" s="37">
        <f t="array" ref="W2441">SUM(_xlfn.NORM.DIST($AD$3:$AD$1003,$L2441,$AB2441,FALSE)*WindSpeedStep*$AE$3:$AE$1003)/AH2441</f>
        <v>1692.0904802074344</v>
      </c>
      <c r="Y2441" s="1">
        <f t="shared" si="729"/>
        <v>10</v>
      </c>
      <c r="Z2441" s="99">
        <f>IF(L2441&lt;'Power Curve'!$P$28,'Power Curve'!$Q$28,IF(L2441&gt;'Power Curve'!$P$29,'Power Curve'!$Q$29,INDEX(ReferenceTurbulence,Y2441)+(L2441-INDEX(ReferenceTurbulenceWindSpeed,Y2441))*(INDEX(ReferenceTurbulence,Y2441+1)-INDEX(ReferenceTurbulence,Y2441))/(INDEX(ReferenceTurbulenceWindSpeed,Y2441+1)-INDEX(ReferenceTurbulenceWindSpeed,Y2441))))</f>
        <v>0.1200055501659214</v>
      </c>
      <c r="AA2441" s="100">
        <f t="shared" si="735"/>
        <v>1.2664506964103441</v>
      </c>
      <c r="AB2441" s="29">
        <f t="shared" si="736"/>
        <v>1.1349740734173728</v>
      </c>
      <c r="AG2441" s="40">
        <f t="array" ref="AG2441">SUM(_xlfn.NORM.DIST($AD$3:$AD$1003,$F2441,$AA2441,FALSE)*WindSpeedStep)</f>
        <v>1.0000000000000042</v>
      </c>
      <c r="AH2441" s="40">
        <f t="array" ref="AH2441">SUM(_xlfn.NORM.DIST($AD$3:$AD$1003,$F2441,$AB2441,FALSE)*WindSpeedStep)</f>
        <v>1.000000000000004</v>
      </c>
      <c r="AJ2441" s="47">
        <f t="shared" si="730"/>
        <v>11</v>
      </c>
      <c r="AK2441" s="83" t="b">
        <f>COUNTIF('Power Curve'!$D$2:$D$31,AJ2441)&gt;0</f>
        <v>1</v>
      </c>
      <c r="AL2441" s="83" t="b">
        <f t="shared" si="731"/>
        <v>0</v>
      </c>
      <c r="AM2441" s="83" t="b">
        <f t="shared" si="737"/>
        <v>1</v>
      </c>
      <c r="AN2441" s="47" t="str">
        <f t="shared" si="732"/>
        <v>Inner</v>
      </c>
      <c r="AO2441" s="48" t="str">
        <f t="shared" si="733"/>
        <v>0.9-1.0</v>
      </c>
      <c r="AP2441" s="49" t="str">
        <f t="shared" si="738"/>
        <v>4-5</v>
      </c>
      <c r="AQ2441" s="49" t="str">
        <f t="shared" si="739"/>
        <v>Mar</v>
      </c>
      <c r="AR2441" s="48" t="str">
        <f t="shared" si="740"/>
        <v>285-295</v>
      </c>
      <c r="AS2441" s="49" t="str">
        <f t="shared" si="734"/>
        <v>Inner-TI</v>
      </c>
    </row>
    <row r="2442" spans="5:45" x14ac:dyDescent="0.3">
      <c r="E2442" s="15">
        <v>40991.1875</v>
      </c>
      <c r="F2442" s="21">
        <v>10</v>
      </c>
      <c r="G2442" s="21">
        <v>1620.739944458013</v>
      </c>
      <c r="H2442" s="42">
        <v>1.2091892160682913</v>
      </c>
      <c r="I2442" s="35">
        <v>293.39999999999998</v>
      </c>
      <c r="J2442" s="43">
        <v>0.11799999999999999</v>
      </c>
      <c r="K2442" s="44">
        <v>0.22411079250967078</v>
      </c>
      <c r="L2442" s="26">
        <f t="shared" si="722"/>
        <v>9.956791026052338</v>
      </c>
      <c r="M2442" s="26">
        <f t="shared" si="723"/>
        <v>0.89690412569706057</v>
      </c>
      <c r="N2442" s="96">
        <f t="shared" si="724"/>
        <v>11</v>
      </c>
      <c r="O2442" s="26">
        <f t="shared" si="725"/>
        <v>6.6599671479697867E-3</v>
      </c>
      <c r="P2442" s="3">
        <f>IF(L2442&gt;'Power Curve'!$C$37,0,INDEX(Ci,$N2442,1)*POWER(1-O2442,3)+INDEX(Ci,$N2442,2)*3*O2442*POWER(1-O2442,2)+INDEX(Ci,$N2442,3)*3*POWER(O2442,2)*(1-O2442)+INDEX(Ci,$N2442,4)*POWER(O2442,3))</f>
        <v>1520.9260171524488</v>
      </c>
      <c r="Q2442" s="3">
        <f>MAX(0,MIN(P2442-V2442+W2442,'Power Curve'!$C$39))</f>
        <v>1522.6516465936218</v>
      </c>
      <c r="R2442" s="3">
        <f t="shared" si="726"/>
        <v>1620.739944458013</v>
      </c>
      <c r="S2442" s="3">
        <f t="shared" si="727"/>
        <v>-98.088297864391279</v>
      </c>
      <c r="T2442" s="3">
        <f t="shared" si="728"/>
        <v>98.088297864391279</v>
      </c>
      <c r="V2442" s="37">
        <f t="array" ref="V2442">SUM(_xlfn.NORM.DIST($AD$3:$AD$1003,$L2442,$AA2442,FALSE)*WindSpeedStep*$AE$3:$AE$1003)/AG2442</f>
        <v>1518.4429250470168</v>
      </c>
      <c r="W2442" s="37">
        <f t="array" ref="W2442">SUM(_xlfn.NORM.DIST($AD$3:$AD$1003,$L2442,$AB2442,FALSE)*WindSpeedStep*$AE$3:$AE$1003)/AH2442</f>
        <v>1520.1685544881898</v>
      </c>
      <c r="Y2442" s="1">
        <f t="shared" si="729"/>
        <v>10</v>
      </c>
      <c r="Z2442" s="99">
        <f>IF(L2442&lt;'Power Curve'!$P$28,'Power Curve'!$Q$28,IF(L2442&gt;'Power Curve'!$P$29,'Power Curve'!$Q$29,INDEX(ReferenceTurbulence,Y2442)+(L2442-INDEX(ReferenceTurbulenceWindSpeed,Y2442))*(INDEX(ReferenceTurbulence,Y2442+1)-INDEX(ReferenceTurbulence,Y2442))/(INDEX(ReferenceTurbulenceWindSpeed,Y2442+1)-INDEX(ReferenceTurbulenceWindSpeed,Y2442))))</f>
        <v>0.12002075651612722</v>
      </c>
      <c r="AA2442" s="100">
        <f t="shared" si="735"/>
        <v>1.1950215914197881</v>
      </c>
      <c r="AB2442" s="29">
        <f t="shared" si="736"/>
        <v>1.1749013410741758</v>
      </c>
      <c r="AG2442" s="40">
        <f t="array" ref="AG2442">SUM(_xlfn.NORM.DIST($AD$3:$AD$1003,$F2442,$AA2442,FALSE)*WindSpeedStep)</f>
        <v>1.0000000000000033</v>
      </c>
      <c r="AH2442" s="40">
        <f t="array" ref="AH2442">SUM(_xlfn.NORM.DIST($AD$3:$AD$1003,$F2442,$AB2442,FALSE)*WindSpeedStep)</f>
        <v>1.0000000000000036</v>
      </c>
      <c r="AJ2442" s="47">
        <f t="shared" si="730"/>
        <v>10</v>
      </c>
      <c r="AK2442" s="83" t="b">
        <f>COUNTIF('Power Curve'!$D$2:$D$31,AJ2442)&gt;0</f>
        <v>1</v>
      </c>
      <c r="AL2442" s="83" t="b">
        <f t="shared" si="731"/>
        <v>0</v>
      </c>
      <c r="AM2442" s="83" t="b">
        <f t="shared" si="737"/>
        <v>1</v>
      </c>
      <c r="AN2442" s="47" t="str">
        <f t="shared" si="732"/>
        <v>Inner</v>
      </c>
      <c r="AO2442" s="48" t="str">
        <f t="shared" si="733"/>
        <v>0.8-0.9</v>
      </c>
      <c r="AP2442" s="49" t="str">
        <f t="shared" si="738"/>
        <v>4-5</v>
      </c>
      <c r="AQ2442" s="49" t="str">
        <f t="shared" si="739"/>
        <v>Mar</v>
      </c>
      <c r="AR2442" s="48" t="str">
        <f t="shared" si="740"/>
        <v>285-295</v>
      </c>
      <c r="AS2442" s="49" t="str">
        <f t="shared" si="734"/>
        <v>Inner-TI</v>
      </c>
    </row>
    <row r="2443" spans="5:45" x14ac:dyDescent="0.3">
      <c r="E2443" s="15">
        <v>40991.194444444445</v>
      </c>
      <c r="F2443" s="21">
        <v>9.7200000000000006</v>
      </c>
      <c r="G2443" s="21">
        <v>1476.489990234378</v>
      </c>
      <c r="H2443" s="42">
        <v>1.2093314280161052</v>
      </c>
      <c r="I2443" s="35">
        <v>298.60000000000002</v>
      </c>
      <c r="J2443" s="43">
        <v>0.15843621399176955</v>
      </c>
      <c r="K2443" s="44">
        <v>0.18983125771382492</v>
      </c>
      <c r="L2443" s="26">
        <f t="shared" si="722"/>
        <v>9.6783802702209201</v>
      </c>
      <c r="M2443" s="26">
        <f t="shared" si="723"/>
        <v>0.85387484590404961</v>
      </c>
      <c r="N2443" s="96">
        <f t="shared" si="724"/>
        <v>10</v>
      </c>
      <c r="O2443" s="26">
        <f t="shared" si="725"/>
        <v>0.71136166025430558</v>
      </c>
      <c r="P2443" s="3">
        <f>IF(L2443&gt;'Power Curve'!$C$37,0,INDEX(Ci,$N2443,1)*POWER(1-O2443,3)+INDEX(Ci,$N2443,2)*3*O2443*POWER(1-O2443,2)+INDEX(Ci,$N2443,3)*3*POWER(O2443,2)*(1-O2443)+INDEX(Ci,$N2443,4)*POWER(O2443,3))</f>
        <v>1432.8697976476963</v>
      </c>
      <c r="Q2443" s="3">
        <f>MAX(0,MIN(P2443-V2443+W2443,'Power Curve'!$C$39))</f>
        <v>1409.6837891165637</v>
      </c>
      <c r="R2443" s="3">
        <f t="shared" si="726"/>
        <v>1476.489990234378</v>
      </c>
      <c r="S2443" s="3">
        <f t="shared" si="727"/>
        <v>-66.806201117814226</v>
      </c>
      <c r="T2443" s="3">
        <f t="shared" si="728"/>
        <v>66.806201117814226</v>
      </c>
      <c r="V2443" s="37">
        <f t="array" ref="V2443">SUM(_xlfn.NORM.DIST($AD$3:$AD$1003,$L2443,$AA2443,FALSE)*WindSpeedStep*$AE$3:$AE$1003)/AG2443</f>
        <v>1433.2347326138486</v>
      </c>
      <c r="W2443" s="37">
        <f t="array" ref="W2443">SUM(_xlfn.NORM.DIST($AD$3:$AD$1003,$L2443,$AB2443,FALSE)*WindSpeedStep*$AE$3:$AE$1003)/AH2443</f>
        <v>1410.048724082716</v>
      </c>
      <c r="Y2443" s="1">
        <f t="shared" si="729"/>
        <v>9</v>
      </c>
      <c r="Z2443" s="99">
        <f>IF(L2443&lt;'Power Curve'!$P$28,'Power Curve'!$Q$28,IF(L2443&gt;'Power Curve'!$P$29,'Power Curve'!$Q$29,INDEX(ReferenceTurbulence,Y2443)+(L2443-INDEX(ReferenceTurbulenceWindSpeed,Y2443))*(INDEX(ReferenceTurbulence,Y2443+1)-INDEX(ReferenceTurbulence,Y2443))/(INDEX(ReferenceTurbulenceWindSpeed,Y2443+1)-INDEX(ReferenceTurbulenceWindSpeed,Y2443))))</f>
        <v>0.12017237486636316</v>
      </c>
      <c r="AA2443" s="100">
        <f t="shared" si="735"/>
        <v>1.1630739419322016</v>
      </c>
      <c r="AB2443" s="29">
        <f t="shared" si="736"/>
        <v>1.533405927586442</v>
      </c>
      <c r="AG2443" s="40">
        <f t="array" ref="AG2443">SUM(_xlfn.NORM.DIST($AD$3:$AD$1003,$F2443,$AA2443,FALSE)*WindSpeedStep)</f>
        <v>1.0000000000000042</v>
      </c>
      <c r="AH2443" s="40">
        <f t="array" ref="AH2443">SUM(_xlfn.NORM.DIST($AD$3:$AD$1003,$F2443,$AB2443,FALSE)*WindSpeedStep)</f>
        <v>0.99999999990705757</v>
      </c>
      <c r="AJ2443" s="47">
        <f t="shared" si="730"/>
        <v>10</v>
      </c>
      <c r="AK2443" s="83" t="b">
        <f>COUNTIF('Power Curve'!$D$2:$D$31,AJ2443)&gt;0</f>
        <v>1</v>
      </c>
      <c r="AL2443" s="83" t="b">
        <f t="shared" si="731"/>
        <v>0</v>
      </c>
      <c r="AM2443" s="83" t="b">
        <f t="shared" si="737"/>
        <v>1</v>
      </c>
      <c r="AN2443" s="47" t="str">
        <f t="shared" si="732"/>
        <v>Outer</v>
      </c>
      <c r="AO2443" s="48" t="str">
        <f t="shared" si="733"/>
        <v>0.8-0.9</v>
      </c>
      <c r="AP2443" s="49" t="str">
        <f t="shared" si="738"/>
        <v>4-5</v>
      </c>
      <c r="AQ2443" s="49" t="str">
        <f t="shared" si="739"/>
        <v>Mar</v>
      </c>
      <c r="AR2443" s="48" t="str">
        <f t="shared" si="740"/>
        <v>295-305</v>
      </c>
      <c r="AS2443" s="49" t="str">
        <f t="shared" si="734"/>
        <v>HWS-HTI</v>
      </c>
    </row>
    <row r="2444" spans="5:45" x14ac:dyDescent="0.3">
      <c r="E2444" s="15">
        <v>40991.201388888891</v>
      </c>
      <c r="F2444" s="21">
        <v>9.33</v>
      </c>
      <c r="G2444" s="21">
        <v>1277.2699890136771</v>
      </c>
      <c r="H2444" s="42">
        <v>1.2095091073952935</v>
      </c>
      <c r="I2444" s="35">
        <v>296.60000000000002</v>
      </c>
      <c r="J2444" s="43">
        <v>0.11575562700964631</v>
      </c>
      <c r="K2444" s="44">
        <v>0.21568727868435003</v>
      </c>
      <c r="L2444" s="26">
        <f t="shared" si="722"/>
        <v>9.2905051513766175</v>
      </c>
      <c r="M2444" s="26">
        <f t="shared" si="723"/>
        <v>0.79392749594029688</v>
      </c>
      <c r="N2444" s="96">
        <f t="shared" si="724"/>
        <v>10</v>
      </c>
      <c r="O2444" s="26">
        <f t="shared" si="725"/>
        <v>0.29907554427656957</v>
      </c>
      <c r="P2444" s="3">
        <f>IF(L2444&gt;'Power Curve'!$C$37,0,INDEX(Ci,$N2444,1)*POWER(1-O2444,3)+INDEX(Ci,$N2444,2)*3*O2444*POWER(1-O2444,2)+INDEX(Ci,$N2444,3)*3*POWER(O2444,2)*(1-O2444)+INDEX(Ci,$N2444,4)*POWER(O2444,3))</f>
        <v>1295.6053822841607</v>
      </c>
      <c r="Q2444" s="3">
        <f>MAX(0,MIN(P2444-V2444+W2444,'Power Curve'!$C$39))</f>
        <v>1296.0416827939639</v>
      </c>
      <c r="R2444" s="3">
        <f t="shared" si="726"/>
        <v>1277.2699890136771</v>
      </c>
      <c r="S2444" s="3">
        <f t="shared" si="727"/>
        <v>18.771693780286796</v>
      </c>
      <c r="T2444" s="3">
        <f t="shared" si="728"/>
        <v>18.771693780286796</v>
      </c>
      <c r="V2444" s="37">
        <f t="array" ref="V2444">SUM(_xlfn.NORM.DIST($AD$3:$AD$1003,$L2444,$AA2444,FALSE)*WindSpeedStep*$AE$3:$AE$1003)/AG2444</f>
        <v>1305.5781344777818</v>
      </c>
      <c r="W2444" s="37">
        <f t="array" ref="W2444">SUM(_xlfn.NORM.DIST($AD$3:$AD$1003,$L2444,$AB2444,FALSE)*WindSpeedStep*$AE$3:$AE$1003)/AH2444</f>
        <v>1306.014434987585</v>
      </c>
      <c r="Y2444" s="1">
        <f t="shared" si="729"/>
        <v>9</v>
      </c>
      <c r="Z2444" s="99">
        <f>IF(L2444&lt;'Power Curve'!$P$28,'Power Curve'!$Q$28,IF(L2444&gt;'Power Curve'!$P$29,'Power Curve'!$Q$29,INDEX(ReferenceTurbulence,Y2444)+(L2444-INDEX(ReferenceTurbulenceWindSpeed,Y2444))*(INDEX(ReferenceTurbulence,Y2444+1)-INDEX(ReferenceTurbulence,Y2444))/(INDEX(ReferenceTurbulenceWindSpeed,Y2444+1)-INDEX(ReferenceTurbulenceWindSpeed,Y2444))))</f>
        <v>0.12038869405920687</v>
      </c>
      <c r="AA2444" s="100">
        <f t="shared" si="735"/>
        <v>1.1184717823245649</v>
      </c>
      <c r="AB2444" s="29">
        <f t="shared" si="736"/>
        <v>1.0754282490339493</v>
      </c>
      <c r="AG2444" s="40">
        <f t="array" ref="AG2444">SUM(_xlfn.NORM.DIST($AD$3:$AD$1003,$F2444,$AA2444,FALSE)*WindSpeedStep)</f>
        <v>1.0000000000000036</v>
      </c>
      <c r="AH2444" s="40">
        <f t="array" ref="AH2444">SUM(_xlfn.NORM.DIST($AD$3:$AD$1003,$F2444,$AB2444,FALSE)*WindSpeedStep)</f>
        <v>1.000000000000004</v>
      </c>
      <c r="AJ2444" s="47">
        <f t="shared" si="730"/>
        <v>9</v>
      </c>
      <c r="AK2444" s="83" t="b">
        <f>COUNTIF('Power Curve'!$D$2:$D$31,AJ2444)&gt;0</f>
        <v>1</v>
      </c>
      <c r="AL2444" s="83" t="b">
        <f t="shared" si="731"/>
        <v>0</v>
      </c>
      <c r="AM2444" s="83" t="b">
        <f t="shared" si="737"/>
        <v>1</v>
      </c>
      <c r="AN2444" s="47" t="str">
        <f t="shared" si="732"/>
        <v>Inner</v>
      </c>
      <c r="AO2444" s="48" t="str">
        <f t="shared" si="733"/>
        <v>0.7-0.8</v>
      </c>
      <c r="AP2444" s="49" t="str">
        <f t="shared" si="738"/>
        <v>4-5</v>
      </c>
      <c r="AQ2444" s="49" t="str">
        <f t="shared" si="739"/>
        <v>Mar</v>
      </c>
      <c r="AR2444" s="48" t="str">
        <f t="shared" si="740"/>
        <v>295-305</v>
      </c>
      <c r="AS2444" s="49" t="str">
        <f t="shared" si="734"/>
        <v>Inner-TI</v>
      </c>
    </row>
    <row r="2445" spans="5:45" x14ac:dyDescent="0.3">
      <c r="E2445" s="15">
        <v>40991.208333333336</v>
      </c>
      <c r="F2445" s="21">
        <v>9.42</v>
      </c>
      <c r="G2445" s="21">
        <v>1278.109962463376</v>
      </c>
      <c r="H2445" s="42">
        <v>1.2093758429666972</v>
      </c>
      <c r="I2445" s="35">
        <v>296.60000000000002</v>
      </c>
      <c r="J2445" s="43">
        <v>0.15605095541401273</v>
      </c>
      <c r="K2445" s="44">
        <v>0.23089896878197957</v>
      </c>
      <c r="L2445" s="26">
        <f t="shared" si="722"/>
        <v>9.3797796569336924</v>
      </c>
      <c r="M2445" s="26">
        <f t="shared" si="723"/>
        <v>0.80772515855762816</v>
      </c>
      <c r="N2445" s="96">
        <f t="shared" si="724"/>
        <v>10</v>
      </c>
      <c r="O2445" s="26">
        <f t="shared" si="725"/>
        <v>0.3939685584550166</v>
      </c>
      <c r="P2445" s="3">
        <f>IF(L2445&gt;'Power Curve'!$C$37,0,INDEX(Ci,$N2445,1)*POWER(1-O2445,3)+INDEX(Ci,$N2445,2)*3*O2445*POWER(1-O2445,2)+INDEX(Ci,$N2445,3)*3*POWER(O2445,2)*(1-O2445)+INDEX(Ci,$N2445,4)*POWER(O2445,3))</f>
        <v>1327.5918356883451</v>
      </c>
      <c r="Q2445" s="3">
        <f>MAX(0,MIN(P2445-V2445+W2445,'Power Curve'!$C$39))</f>
        <v>1317.0964078596348</v>
      </c>
      <c r="R2445" s="3">
        <f t="shared" si="726"/>
        <v>1278.109962463376</v>
      </c>
      <c r="S2445" s="3">
        <f t="shared" si="727"/>
        <v>38.986445396258887</v>
      </c>
      <c r="T2445" s="3">
        <f t="shared" si="728"/>
        <v>38.986445396258887</v>
      </c>
      <c r="V2445" s="37">
        <f t="array" ref="V2445">SUM(_xlfn.NORM.DIST($AD$3:$AD$1003,$L2445,$AA2445,FALSE)*WindSpeedStep*$AE$3:$AE$1003)/AG2445</f>
        <v>1335.6362525216541</v>
      </c>
      <c r="W2445" s="37">
        <f t="array" ref="W2445">SUM(_xlfn.NORM.DIST($AD$3:$AD$1003,$L2445,$AB2445,FALSE)*WindSpeedStep*$AE$3:$AE$1003)/AH2445</f>
        <v>1325.1408246929439</v>
      </c>
      <c r="Y2445" s="1">
        <f t="shared" si="729"/>
        <v>9</v>
      </c>
      <c r="Z2445" s="99">
        <f>IF(L2445&lt;'Power Curve'!$P$28,'Power Curve'!$Q$28,IF(L2445&gt;'Power Curve'!$P$29,'Power Curve'!$Q$29,INDEX(ReferenceTurbulence,Y2445)+(L2445-INDEX(ReferenceTurbulenceWindSpeed,Y2445))*(INDEX(ReferenceTurbulence,Y2445+1)-INDEX(ReferenceTurbulence,Y2445))/(INDEX(ReferenceTurbulenceWindSpeed,Y2445+1)-INDEX(ReferenceTurbulenceWindSpeed,Y2445))))</f>
        <v>0.12033890538227093</v>
      </c>
      <c r="AA2445" s="100">
        <f t="shared" si="735"/>
        <v>1.1287524166422933</v>
      </c>
      <c r="AB2445" s="29">
        <f t="shared" si="736"/>
        <v>1.4637235770374233</v>
      </c>
      <c r="AG2445" s="40">
        <f t="array" ref="AG2445">SUM(_xlfn.NORM.DIST($AD$3:$AD$1003,$F2445,$AA2445,FALSE)*WindSpeedStep)</f>
        <v>1.0000000000000038</v>
      </c>
      <c r="AH2445" s="40">
        <f t="array" ref="AH2445">SUM(_xlfn.NORM.DIST($AD$3:$AD$1003,$F2445,$AB2445,FALSE)*WindSpeedStep)</f>
        <v>0.99999999995134436</v>
      </c>
      <c r="AJ2445" s="47">
        <f t="shared" si="730"/>
        <v>9</v>
      </c>
      <c r="AK2445" s="83" t="b">
        <f>COUNTIF('Power Curve'!$D$2:$D$31,AJ2445)&gt;0</f>
        <v>1</v>
      </c>
      <c r="AL2445" s="83" t="b">
        <f t="shared" si="731"/>
        <v>0</v>
      </c>
      <c r="AM2445" s="83" t="b">
        <f t="shared" si="737"/>
        <v>1</v>
      </c>
      <c r="AN2445" s="47" t="str">
        <f t="shared" si="732"/>
        <v>Outer</v>
      </c>
      <c r="AO2445" s="48" t="str">
        <f t="shared" si="733"/>
        <v>0.8-0.9</v>
      </c>
      <c r="AP2445" s="49" t="str">
        <f t="shared" si="738"/>
        <v>5-6</v>
      </c>
      <c r="AQ2445" s="49" t="str">
        <f t="shared" si="739"/>
        <v>Mar</v>
      </c>
      <c r="AR2445" s="48" t="str">
        <f t="shared" si="740"/>
        <v>295-305</v>
      </c>
      <c r="AS2445" s="49" t="str">
        <f t="shared" si="734"/>
        <v>HWS-HTI</v>
      </c>
    </row>
    <row r="2446" spans="5:45" x14ac:dyDescent="0.3">
      <c r="E2446" s="15">
        <v>40991.215277777781</v>
      </c>
      <c r="F2446" s="21">
        <v>8.77</v>
      </c>
      <c r="G2446" s="21">
        <v>1223.0699768066406</v>
      </c>
      <c r="H2446" s="42">
        <v>1.2097401290087821</v>
      </c>
      <c r="I2446" s="35">
        <v>300.3</v>
      </c>
      <c r="J2446" s="43">
        <v>0.16419612314709237</v>
      </c>
      <c r="K2446" s="44">
        <v>0.24064590355604773</v>
      </c>
      <c r="L2446" s="26">
        <f t="shared" si="722"/>
        <v>8.7334316595376755</v>
      </c>
      <c r="M2446" s="26">
        <f t="shared" si="723"/>
        <v>0.70782999200577956</v>
      </c>
      <c r="N2446" s="96">
        <f t="shared" si="724"/>
        <v>9</v>
      </c>
      <c r="O2446" s="26">
        <f t="shared" si="725"/>
        <v>0.72441864393318356</v>
      </c>
      <c r="P2446" s="3">
        <f>IF(L2446&gt;'Power Curve'!$C$37,0,INDEX(Ci,$N2446,1)*POWER(1-O2446,3)+INDEX(Ci,$N2446,2)*3*O2446*POWER(1-O2446,2)+INDEX(Ci,$N2446,3)*3*POWER(O2446,2)*(1-O2446)+INDEX(Ci,$N2446,4)*POWER(O2446,3))</f>
        <v>1108.1115651181051</v>
      </c>
      <c r="Q2446" s="3">
        <f>MAX(0,MIN(P2446-V2446+W2446,'Power Curve'!$C$39))</f>
        <v>1118.0594783045603</v>
      </c>
      <c r="R2446" s="3">
        <f t="shared" si="726"/>
        <v>1223.0699768066406</v>
      </c>
      <c r="S2446" s="3">
        <f t="shared" si="727"/>
        <v>-105.01049850208028</v>
      </c>
      <c r="T2446" s="3">
        <f t="shared" si="728"/>
        <v>105.01049850208028</v>
      </c>
      <c r="V2446" s="37">
        <f t="array" ref="V2446">SUM(_xlfn.NORM.DIST($AD$3:$AD$1003,$L2446,$AA2446,FALSE)*WindSpeedStep*$AE$3:$AE$1003)/AG2446</f>
        <v>1114.6445488083471</v>
      </c>
      <c r="W2446" s="37">
        <f t="array" ref="W2446">SUM(_xlfn.NORM.DIST($AD$3:$AD$1003,$L2446,$AB2446,FALSE)*WindSpeedStep*$AE$3:$AE$1003)/AH2446</f>
        <v>1124.5924619948023</v>
      </c>
      <c r="Y2446" s="1">
        <f t="shared" si="729"/>
        <v>8</v>
      </c>
      <c r="Z2446" s="99">
        <f>IF(L2446&lt;'Power Curve'!$P$28,'Power Curve'!$Q$28,IF(L2446&gt;'Power Curve'!$P$29,'Power Curve'!$Q$29,INDEX(ReferenceTurbulence,Y2446)+(L2446-INDEX(ReferenceTurbulenceWindSpeed,Y2446))*(INDEX(ReferenceTurbulence,Y2446+1)-INDEX(ReferenceTurbulence,Y2446))/(INDEX(ReferenceTurbulenceWindSpeed,Y2446+1)-INDEX(ReferenceTurbulenceWindSpeed,Y2446))))</f>
        <v>0.12022887595360719</v>
      </c>
      <c r="AA2446" s="100">
        <f t="shared" si="735"/>
        <v>1.0500106716438611</v>
      </c>
      <c r="AB2446" s="29">
        <f t="shared" si="736"/>
        <v>1.4339956202661635</v>
      </c>
      <c r="AG2446" s="40">
        <f t="array" ref="AG2446">SUM(_xlfn.NORM.DIST($AD$3:$AD$1003,$F2446,$AA2446,FALSE)*WindSpeedStep)</f>
        <v>1.000000000000004</v>
      </c>
      <c r="AH2446" s="40">
        <f t="array" ref="AH2446">SUM(_xlfn.NORM.DIST($AD$3:$AD$1003,$F2446,$AB2446,FALSE)*WindSpeedStep)</f>
        <v>0.99999999961718244</v>
      </c>
      <c r="AJ2446" s="47">
        <f t="shared" si="730"/>
        <v>9</v>
      </c>
      <c r="AK2446" s="83" t="b">
        <f>COUNTIF('Power Curve'!$D$2:$D$31,AJ2446)&gt;0</f>
        <v>1</v>
      </c>
      <c r="AL2446" s="83" t="b">
        <f t="shared" si="731"/>
        <v>0</v>
      </c>
      <c r="AM2446" s="83" t="b">
        <f t="shared" si="737"/>
        <v>1</v>
      </c>
      <c r="AN2446" s="47" t="str">
        <f t="shared" si="732"/>
        <v>Outer</v>
      </c>
      <c r="AO2446" s="48" t="str">
        <f t="shared" si="733"/>
        <v>0.7-0.8</v>
      </c>
      <c r="AP2446" s="49" t="str">
        <f t="shared" si="738"/>
        <v>5-6</v>
      </c>
      <c r="AQ2446" s="49" t="str">
        <f t="shared" si="739"/>
        <v>Mar</v>
      </c>
      <c r="AR2446" s="48" t="str">
        <f t="shared" si="740"/>
        <v>295-305</v>
      </c>
      <c r="AS2446" s="49" t="str">
        <f t="shared" si="734"/>
        <v>HWS-HTI</v>
      </c>
    </row>
    <row r="2447" spans="5:45" x14ac:dyDescent="0.3">
      <c r="E2447" s="15">
        <v>40991.222222222219</v>
      </c>
      <c r="F2447" s="21">
        <v>8.9499999999999993</v>
      </c>
      <c r="G2447" s="21">
        <v>1076.1800079345717</v>
      </c>
      <c r="H2447" s="42">
        <v>1.2100155551290706</v>
      </c>
      <c r="I2447" s="35">
        <v>299.2</v>
      </c>
      <c r="J2447" s="43">
        <v>0.11620111731843577</v>
      </c>
      <c r="K2447" s="44">
        <v>0.32530606620783159</v>
      </c>
      <c r="L2447" s="26">
        <f t="shared" si="722"/>
        <v>8.9133574553747721</v>
      </c>
      <c r="M2447" s="26">
        <f t="shared" si="723"/>
        <v>0.73563810375754868</v>
      </c>
      <c r="N2447" s="96">
        <f t="shared" si="724"/>
        <v>9</v>
      </c>
      <c r="O2447" s="26">
        <f t="shared" si="725"/>
        <v>0.90426317923783206</v>
      </c>
      <c r="P2447" s="3">
        <f>IF(L2447&gt;'Power Curve'!$C$37,0,INDEX(Ci,$N2447,1)*POWER(1-O2447,3)+INDEX(Ci,$N2447,2)*3*O2447*POWER(1-O2447,2)+INDEX(Ci,$N2447,3)*3*POWER(O2447,2)*(1-O2447)+INDEX(Ci,$N2447,4)*POWER(O2447,3))</f>
        <v>1166.8510698594841</v>
      </c>
      <c r="Q2447" s="3">
        <f>MAX(0,MIN(P2447-V2447+W2447,'Power Curve'!$C$39))</f>
        <v>1165.898104044285</v>
      </c>
      <c r="R2447" s="3">
        <f t="shared" si="726"/>
        <v>1076.1800079345717</v>
      </c>
      <c r="S2447" s="3">
        <f t="shared" si="727"/>
        <v>89.718096109713315</v>
      </c>
      <c r="T2447" s="3">
        <f t="shared" si="728"/>
        <v>89.718096109713315</v>
      </c>
      <c r="V2447" s="37">
        <f t="array" ref="V2447">SUM(_xlfn.NORM.DIST($AD$3:$AD$1003,$L2447,$AA2447,FALSE)*WindSpeedStep*$AE$3:$AE$1003)/AG2447</f>
        <v>1176.4453395559226</v>
      </c>
      <c r="W2447" s="37">
        <f t="array" ref="W2447">SUM(_xlfn.NORM.DIST($AD$3:$AD$1003,$L2447,$AB2447,FALSE)*WindSpeedStep*$AE$3:$AE$1003)/AH2447</f>
        <v>1175.4923737407235</v>
      </c>
      <c r="Y2447" s="1">
        <f t="shared" si="729"/>
        <v>8</v>
      </c>
      <c r="Z2447" s="99">
        <f>IF(L2447&lt;'Power Curve'!$P$28,'Power Curve'!$Q$28,IF(L2447&gt;'Power Curve'!$P$29,'Power Curve'!$Q$29,INDEX(ReferenceTurbulence,Y2447)+(L2447-INDEX(ReferenceTurbulenceWindSpeed,Y2447))*(INDEX(ReferenceTurbulence,Y2447+1)-INDEX(ReferenceTurbulence,Y2447))/(INDEX(ReferenceTurbulenceWindSpeed,Y2447+1)-INDEX(ReferenceTurbulenceWindSpeed,Y2447))))</f>
        <v>0.12043557915642998</v>
      </c>
      <c r="AA2447" s="100">
        <f t="shared" si="735"/>
        <v>1.0734853673663436</v>
      </c>
      <c r="AB2447" s="29">
        <f t="shared" si="736"/>
        <v>1.035742095373158</v>
      </c>
      <c r="AG2447" s="40">
        <f t="array" ref="AG2447">SUM(_xlfn.NORM.DIST($AD$3:$AD$1003,$F2447,$AA2447,FALSE)*WindSpeedStep)</f>
        <v>1.000000000000004</v>
      </c>
      <c r="AH2447" s="40">
        <f t="array" ref="AH2447">SUM(_xlfn.NORM.DIST($AD$3:$AD$1003,$F2447,$AB2447,FALSE)*WindSpeedStep)</f>
        <v>1.0000000000000036</v>
      </c>
      <c r="AJ2447" s="47">
        <f t="shared" si="730"/>
        <v>9</v>
      </c>
      <c r="AK2447" s="83" t="b">
        <f>COUNTIF('Power Curve'!$D$2:$D$31,AJ2447)&gt;0</f>
        <v>1</v>
      </c>
      <c r="AL2447" s="83" t="b">
        <f t="shared" si="731"/>
        <v>0</v>
      </c>
      <c r="AM2447" s="83" t="b">
        <f t="shared" si="737"/>
        <v>1</v>
      </c>
      <c r="AN2447" s="47" t="str">
        <f t="shared" si="732"/>
        <v>Outer</v>
      </c>
      <c r="AO2447" s="48" t="str">
        <f t="shared" si="733"/>
        <v>0.7-0.8</v>
      </c>
      <c r="AP2447" s="49" t="str">
        <f t="shared" si="738"/>
        <v>5-6</v>
      </c>
      <c r="AQ2447" s="49" t="str">
        <f t="shared" si="739"/>
        <v>Mar</v>
      </c>
      <c r="AR2447" s="48" t="str">
        <f t="shared" si="740"/>
        <v>295-305</v>
      </c>
      <c r="AS2447" s="49" t="str">
        <f t="shared" si="734"/>
        <v>Inner-TI</v>
      </c>
    </row>
    <row r="2448" spans="5:45" x14ac:dyDescent="0.3">
      <c r="E2448" s="15">
        <v>40991.229166666664</v>
      </c>
      <c r="F2448" s="21">
        <v>7.23</v>
      </c>
      <c r="G2448" s="21">
        <v>607.03997802734398</v>
      </c>
      <c r="H2448" s="42">
        <v>1.2102020701656888</v>
      </c>
      <c r="I2448" s="35">
        <v>305.2</v>
      </c>
      <c r="J2448" s="43">
        <v>0.19363762102351312</v>
      </c>
      <c r="K2448" s="44">
        <v>0.31432034253976676</v>
      </c>
      <c r="L2448" s="26">
        <f t="shared" si="722"/>
        <v>7.2007693185024246</v>
      </c>
      <c r="M2448" s="26">
        <f t="shared" si="723"/>
        <v>0.47095208653954657</v>
      </c>
      <c r="N2448" s="96">
        <f t="shared" si="724"/>
        <v>8</v>
      </c>
      <c r="O2448" s="26">
        <f t="shared" si="725"/>
        <v>0.18684738440964258</v>
      </c>
      <c r="P2448" s="3">
        <f>IF(L2448&gt;'Power Curve'!$C$37,0,INDEX(Ci,$N2448,1)*POWER(1-O2448,3)+INDEX(Ci,$N2448,2)*3*O2448*POWER(1-O2448,2)+INDEX(Ci,$N2448,3)*3*POWER(O2448,2)*(1-O2448)+INDEX(Ci,$N2448,4)*POWER(O2448,3))</f>
        <v>649.09147971804396</v>
      </c>
      <c r="Q2448" s="3">
        <f>MAX(0,MIN(P2448-V2448+W2448,'Power Curve'!$C$39))</f>
        <v>680.4060729440273</v>
      </c>
      <c r="R2448" s="3">
        <f t="shared" si="726"/>
        <v>607.03997802734398</v>
      </c>
      <c r="S2448" s="3">
        <f t="shared" si="727"/>
        <v>73.366094916683323</v>
      </c>
      <c r="T2448" s="3">
        <f t="shared" si="728"/>
        <v>73.366094916683323</v>
      </c>
      <c r="V2448" s="37">
        <f t="array" ref="V2448">SUM(_xlfn.NORM.DIST($AD$3:$AD$1003,$L2448,$AA2448,FALSE)*WindSpeedStep*$AE$3:$AE$1003)/AG2448</f>
        <v>645.49248875421608</v>
      </c>
      <c r="W2448" s="37">
        <f t="array" ref="W2448">SUM(_xlfn.NORM.DIST($AD$3:$AD$1003,$L2448,$AB2448,FALSE)*WindSpeedStep*$AE$3:$AE$1003)/AH2448</f>
        <v>676.80708198019943</v>
      </c>
      <c r="Y2448" s="1">
        <f t="shared" si="729"/>
        <v>7</v>
      </c>
      <c r="Z2448" s="99">
        <f>IF(L2448&lt;'Power Curve'!$P$28,'Power Curve'!$Q$28,IF(L2448&gt;'Power Curve'!$P$29,'Power Curve'!$Q$29,INDEX(ReferenceTurbulence,Y2448)+(L2448-INDEX(ReferenceTurbulenceWindSpeed,Y2448))*(INDEX(ReferenceTurbulence,Y2448+1)-INDEX(ReferenceTurbulence,Y2448))/(INDEX(ReferenceTurbulenceWindSpeed,Y2448+1)-INDEX(ReferenceTurbulenceWindSpeed,Y2448))))</f>
        <v>0.11962066617256618</v>
      </c>
      <c r="AA2448" s="100">
        <f t="shared" si="735"/>
        <v>0.86136082283423543</v>
      </c>
      <c r="AB2448" s="29">
        <f t="shared" si="736"/>
        <v>1.3943398403739133</v>
      </c>
      <c r="AG2448" s="40">
        <f t="array" ref="AG2448">SUM(_xlfn.NORM.DIST($AD$3:$AD$1003,$F2448,$AA2448,FALSE)*WindSpeedStep)</f>
        <v>1.0000000000000033</v>
      </c>
      <c r="AH2448" s="40">
        <f t="array" ref="AH2448">SUM(_xlfn.NORM.DIST($AD$3:$AD$1003,$F2448,$AB2448,FALSE)*WindSpeedStep)</f>
        <v>0.99999991160794377</v>
      </c>
      <c r="AJ2448" s="47">
        <f t="shared" si="730"/>
        <v>7</v>
      </c>
      <c r="AK2448" s="83" t="b">
        <f>COUNTIF('Power Curve'!$D$2:$D$31,AJ2448)&gt;0</f>
        <v>1</v>
      </c>
      <c r="AL2448" s="83" t="b">
        <f t="shared" si="731"/>
        <v>0</v>
      </c>
      <c r="AM2448" s="83" t="b">
        <f t="shared" si="737"/>
        <v>1</v>
      </c>
      <c r="AN2448" s="47" t="str">
        <f t="shared" si="732"/>
        <v>Outer</v>
      </c>
      <c r="AO2448" s="48" t="str">
        <f t="shared" si="733"/>
        <v>0.4-0.5</v>
      </c>
      <c r="AP2448" s="49" t="str">
        <f t="shared" si="738"/>
        <v>5-6</v>
      </c>
      <c r="AQ2448" s="49" t="str">
        <f t="shared" si="739"/>
        <v>Mar</v>
      </c>
      <c r="AR2448" s="48" t="str">
        <f t="shared" si="740"/>
        <v>305-315</v>
      </c>
      <c r="AS2448" s="49" t="str">
        <f t="shared" si="734"/>
        <v>LWS-HTI</v>
      </c>
    </row>
    <row r="2449" spans="5:45" x14ac:dyDescent="0.3">
      <c r="E2449" s="15">
        <v>40991.236111111109</v>
      </c>
      <c r="F2449" s="21">
        <v>5.17</v>
      </c>
      <c r="G2449" s="21">
        <v>424.26001358032204</v>
      </c>
      <c r="H2449" s="42">
        <v>1.2106997324955686</v>
      </c>
      <c r="I2449" s="35">
        <v>302</v>
      </c>
      <c r="J2449" s="43">
        <v>0.21276595744680854</v>
      </c>
      <c r="K2449" s="44">
        <v>0.26160889384251451</v>
      </c>
      <c r="L2449" s="26">
        <f t="shared" si="722"/>
        <v>5.1498035506773618</v>
      </c>
      <c r="M2449" s="26">
        <f t="shared" si="723"/>
        <v>0.15396871567053455</v>
      </c>
      <c r="N2449" s="96">
        <f t="shared" si="724"/>
        <v>6</v>
      </c>
      <c r="O2449" s="26">
        <f t="shared" si="725"/>
        <v>0.12129512408073935</v>
      </c>
      <c r="P2449" s="3">
        <f>IF(L2449&gt;'Power Curve'!$C$37,0,INDEX(Ci,$N2449,1)*POWER(1-O2449,3)+INDEX(Ci,$N2449,2)*3*O2449*POWER(1-O2449,2)+INDEX(Ci,$N2449,3)*3*POWER(O2449,2)*(1-O2449)+INDEX(Ci,$N2449,4)*POWER(O2449,3))</f>
        <v>229.97812107700463</v>
      </c>
      <c r="Q2449" s="3">
        <f>MAX(0,MIN(P2449-V2449+W2449,'Power Curve'!$C$39))</f>
        <v>245.01570582685912</v>
      </c>
      <c r="R2449" s="3">
        <f t="shared" si="726"/>
        <v>424.26001358032204</v>
      </c>
      <c r="S2449" s="3">
        <f t="shared" si="727"/>
        <v>-179.24430775346292</v>
      </c>
      <c r="T2449" s="3">
        <f t="shared" si="728"/>
        <v>179.24430775346292</v>
      </c>
      <c r="V2449" s="37">
        <f t="array" ref="V2449">SUM(_xlfn.NORM.DIST($AD$3:$AD$1003,$L2449,$AA2449,FALSE)*WindSpeedStep*$AE$3:$AE$1003)/AG2449</f>
        <v>212.61420551591215</v>
      </c>
      <c r="W2449" s="37">
        <f t="array" ref="W2449">SUM(_xlfn.NORM.DIST($AD$3:$AD$1003,$L2449,$AB2449,FALSE)*WindSpeedStep*$AE$3:$AE$1003)/AH2449</f>
        <v>227.65179026576664</v>
      </c>
      <c r="Y2449" s="1">
        <f t="shared" si="729"/>
        <v>5</v>
      </c>
      <c r="Z2449" s="99">
        <f>IF(L2449&lt;'Power Curve'!$P$28,'Power Curve'!$Q$28,IF(L2449&gt;'Power Curve'!$P$29,'Power Curve'!$Q$29,INDEX(ReferenceTurbulence,Y2449)+(L2449-INDEX(ReferenceTurbulenceWindSpeed,Y2449))*(INDEX(ReferenceTurbulence,Y2449+1)-INDEX(ReferenceTurbulence,Y2449))/(INDEX(ReferenceTurbulenceWindSpeed,Y2449+1)-INDEX(ReferenceTurbulenceWindSpeed,Y2449))))</f>
        <v>0.11823585096959972</v>
      </c>
      <c r="AA2449" s="100">
        <f t="shared" si="735"/>
        <v>0.60889140514060403</v>
      </c>
      <c r="AB2449" s="29">
        <f t="shared" si="736"/>
        <v>1.095702883122843</v>
      </c>
      <c r="AG2449" s="40">
        <f t="array" ref="AG2449">SUM(_xlfn.NORM.DIST($AD$3:$AD$1003,$F2449,$AA2449,FALSE)*WindSpeedStep)</f>
        <v>1.0000000000000033</v>
      </c>
      <c r="AH2449" s="40">
        <f t="array" ref="AH2449">SUM(_xlfn.NORM.DIST($AD$3:$AD$1003,$F2449,$AB2449,FALSE)*WindSpeedStep)</f>
        <v>0.99999905908489617</v>
      </c>
      <c r="AJ2449" s="47">
        <f t="shared" si="730"/>
        <v>5</v>
      </c>
      <c r="AK2449" s="83" t="b">
        <f>COUNTIF('Power Curve'!$D$2:$D$31,AJ2449)&gt;0</f>
        <v>1</v>
      </c>
      <c r="AL2449" s="83" t="b">
        <f t="shared" si="731"/>
        <v>0</v>
      </c>
      <c r="AM2449" s="83" t="b">
        <f t="shared" si="737"/>
        <v>1</v>
      </c>
      <c r="AN2449" s="47" t="str">
        <f t="shared" si="732"/>
        <v>Outer</v>
      </c>
      <c r="AO2449" s="48" t="str">
        <f t="shared" si="733"/>
        <v>0.1-0.2</v>
      </c>
      <c r="AP2449" s="49" t="str">
        <f t="shared" si="738"/>
        <v>5-6</v>
      </c>
      <c r="AQ2449" s="49" t="str">
        <f t="shared" si="739"/>
        <v>Mar</v>
      </c>
      <c r="AR2449" s="48" t="str">
        <f t="shared" si="740"/>
        <v>295-305</v>
      </c>
      <c r="AS2449" s="49" t="str">
        <f t="shared" si="734"/>
        <v>LWS-HTI</v>
      </c>
    </row>
    <row r="2450" spans="5:45" x14ac:dyDescent="0.3">
      <c r="E2450" s="15">
        <v>40991.243055555555</v>
      </c>
      <c r="F2450" s="21">
        <v>5.64</v>
      </c>
      <c r="G2450" s="21">
        <v>194.4300079345706</v>
      </c>
      <c r="H2450" s="42">
        <v>1.2107972479653279</v>
      </c>
      <c r="I2450" s="35">
        <v>308.8</v>
      </c>
      <c r="J2450" s="43">
        <v>0.19326241134751776</v>
      </c>
      <c r="K2450" s="44">
        <v>0.46429042396995762</v>
      </c>
      <c r="L2450" s="26">
        <f t="shared" si="722"/>
        <v>5.6181183383186051</v>
      </c>
      <c r="M2450" s="26">
        <f t="shared" si="723"/>
        <v>0.22634827575053912</v>
      </c>
      <c r="N2450" s="96">
        <f t="shared" si="724"/>
        <v>6</v>
      </c>
      <c r="O2450" s="26">
        <f t="shared" si="725"/>
        <v>0.58807278683119535</v>
      </c>
      <c r="P2450" s="3">
        <f>IF(L2450&gt;'Power Curve'!$C$37,0,INDEX(Ci,$N2450,1)*POWER(1-O2450,3)+INDEX(Ci,$N2450,2)*3*O2450*POWER(1-O2450,2)+INDEX(Ci,$N2450,3)*3*POWER(O2450,2)*(1-O2450)+INDEX(Ci,$N2450,4)*POWER(O2450,3))</f>
        <v>299.44375767672182</v>
      </c>
      <c r="Q2450" s="3">
        <f>MAX(0,MIN(P2450-V2450+W2450,'Power Curve'!$C$39))</f>
        <v>311.20564174947748</v>
      </c>
      <c r="R2450" s="3">
        <f t="shared" si="726"/>
        <v>194.4300079345706</v>
      </c>
      <c r="S2450" s="3">
        <f t="shared" si="727"/>
        <v>116.77563381490688</v>
      </c>
      <c r="T2450" s="3">
        <f t="shared" si="728"/>
        <v>116.77563381490688</v>
      </c>
      <c r="V2450" s="37">
        <f t="array" ref="V2450">SUM(_xlfn.NORM.DIST($AD$3:$AD$1003,$L2450,$AA2450,FALSE)*WindSpeedStep*$AE$3:$AE$1003)/AG2450</f>
        <v>297.24794645842184</v>
      </c>
      <c r="W2450" s="37">
        <f t="array" ref="W2450">SUM(_xlfn.NORM.DIST($AD$3:$AD$1003,$L2450,$AB2450,FALSE)*WindSpeedStep*$AE$3:$AE$1003)/AH2450</f>
        <v>309.0098305311775</v>
      </c>
      <c r="Y2450" s="1">
        <f t="shared" si="729"/>
        <v>5</v>
      </c>
      <c r="Z2450" s="99">
        <f>IF(L2450&lt;'Power Curve'!$P$28,'Power Curve'!$Q$28,IF(L2450&gt;'Power Curve'!$P$29,'Power Curve'!$Q$29,INDEX(ReferenceTurbulence,Y2450)+(L2450-INDEX(ReferenceTurbulenceWindSpeed,Y2450))*(INDEX(ReferenceTurbulence,Y2450+1)-INDEX(ReferenceTurbulence,Y2450))/(INDEX(ReferenceTurbulenceWindSpeed,Y2450+1)-INDEX(ReferenceTurbulenceWindSpeed,Y2450))))</f>
        <v>0.12002607819787588</v>
      </c>
      <c r="AA2450" s="100">
        <f t="shared" si="735"/>
        <v>0.67432071099994939</v>
      </c>
      <c r="AB2450" s="29">
        <f t="shared" si="736"/>
        <v>1.0857710972991632</v>
      </c>
      <c r="AG2450" s="40">
        <f t="array" ref="AG2450">SUM(_xlfn.NORM.DIST($AD$3:$AD$1003,$F2450,$AA2450,FALSE)*WindSpeedStep)</f>
        <v>1.000000000000004</v>
      </c>
      <c r="AH2450" s="40">
        <f t="array" ref="AH2450">SUM(_xlfn.NORM.DIST($AD$3:$AD$1003,$F2450,$AB2450,FALSE)*WindSpeedStep)</f>
        <v>0.99999992073441391</v>
      </c>
      <c r="AJ2450" s="47">
        <f t="shared" si="730"/>
        <v>6</v>
      </c>
      <c r="AK2450" s="83" t="b">
        <f>COUNTIF('Power Curve'!$D$2:$D$31,AJ2450)&gt;0</f>
        <v>1</v>
      </c>
      <c r="AL2450" s="83" t="b">
        <f t="shared" si="731"/>
        <v>0</v>
      </c>
      <c r="AM2450" s="83" t="b">
        <f t="shared" si="737"/>
        <v>1</v>
      </c>
      <c r="AN2450" s="47" t="str">
        <f t="shared" si="732"/>
        <v>Outer</v>
      </c>
      <c r="AO2450" s="48" t="str">
        <f t="shared" si="733"/>
        <v>0.2-0.3</v>
      </c>
      <c r="AP2450" s="49" t="str">
        <f t="shared" si="738"/>
        <v>5-6</v>
      </c>
      <c r="AQ2450" s="49" t="str">
        <f t="shared" si="739"/>
        <v>Mar</v>
      </c>
      <c r="AR2450" s="48" t="str">
        <f t="shared" si="740"/>
        <v>305-315</v>
      </c>
      <c r="AS2450" s="49" t="str">
        <f t="shared" si="734"/>
        <v>LWS-HTI</v>
      </c>
    </row>
    <row r="2451" spans="5:45" x14ac:dyDescent="0.3">
      <c r="E2451" s="15">
        <v>40991.25</v>
      </c>
      <c r="F2451" s="21">
        <v>5.65</v>
      </c>
      <c r="G2451" s="21">
        <v>288.46999740600609</v>
      </c>
      <c r="H2451" s="42">
        <v>1.21057497724232</v>
      </c>
      <c r="I2451" s="35">
        <v>304.7</v>
      </c>
      <c r="J2451" s="43">
        <v>0.2725663716814159</v>
      </c>
      <c r="K2451" s="44">
        <v>0.29821421777894674</v>
      </c>
      <c r="L2451" s="26">
        <f t="shared" si="722"/>
        <v>5.6277351305440506</v>
      </c>
      <c r="M2451" s="26">
        <f t="shared" si="723"/>
        <v>0.22783458198947809</v>
      </c>
      <c r="N2451" s="96">
        <f t="shared" si="724"/>
        <v>6</v>
      </c>
      <c r="O2451" s="26">
        <f t="shared" si="725"/>
        <v>0.59765801436748445</v>
      </c>
      <c r="P2451" s="3">
        <f>IF(L2451&gt;'Power Curve'!$C$37,0,INDEX(Ci,$N2451,1)*POWER(1-O2451,3)+INDEX(Ci,$N2451,2)*3*O2451*POWER(1-O2451,2)+INDEX(Ci,$N2451,3)*3*POWER(O2451,2)*(1-O2451)+INDEX(Ci,$N2451,4)*POWER(O2451,3))</f>
        <v>300.92059878290945</v>
      </c>
      <c r="Q2451" s="3">
        <f>MAX(0,MIN(P2451-V2451+W2451,'Power Curve'!$C$39))</f>
        <v>340.94571030196357</v>
      </c>
      <c r="R2451" s="3">
        <f t="shared" si="726"/>
        <v>288.46999740600609</v>
      </c>
      <c r="S2451" s="3">
        <f t="shared" si="727"/>
        <v>52.475712895957486</v>
      </c>
      <c r="T2451" s="3">
        <f t="shared" si="728"/>
        <v>52.475712895957486</v>
      </c>
      <c r="V2451" s="37">
        <f t="array" ref="V2451">SUM(_xlfn.NORM.DIST($AD$3:$AD$1003,$L2451,$AA2451,FALSE)*WindSpeedStep*$AE$3:$AE$1003)/AG2451</f>
        <v>299.02491625303128</v>
      </c>
      <c r="W2451" s="37">
        <f t="array" ref="W2451">SUM(_xlfn.NORM.DIST($AD$3:$AD$1003,$L2451,$AB2451,FALSE)*WindSpeedStep*$AE$3:$AE$1003)/AH2451</f>
        <v>339.0500277720854</v>
      </c>
      <c r="Y2451" s="1">
        <f t="shared" si="729"/>
        <v>5</v>
      </c>
      <c r="Z2451" s="99">
        <f>IF(L2451&lt;'Power Curve'!$P$28,'Power Curve'!$Q$28,IF(L2451&gt;'Power Curve'!$P$29,'Power Curve'!$Q$29,INDEX(ReferenceTurbulence,Y2451)+(L2451-INDEX(ReferenceTurbulenceWindSpeed,Y2451))*(INDEX(ReferenceTurbulence,Y2451+1)-INDEX(ReferenceTurbulence,Y2451))/(INDEX(ReferenceTurbulenceWindSpeed,Y2451+1)-INDEX(ReferenceTurbulenceWindSpeed,Y2451))))</f>
        <v>0.12006284031546216</v>
      </c>
      <c r="AA2451" s="100">
        <f t="shared" si="735"/>
        <v>0.6756818643162269</v>
      </c>
      <c r="AB2451" s="29">
        <f t="shared" si="736"/>
        <v>1.5339313453164314</v>
      </c>
      <c r="AG2451" s="40">
        <f t="array" ref="AG2451">SUM(_xlfn.NORM.DIST($AD$3:$AD$1003,$F2451,$AA2451,FALSE)*WindSpeedStep)</f>
        <v>1.0000000000000033</v>
      </c>
      <c r="AH2451" s="40">
        <f t="array" ref="AH2451">SUM(_xlfn.NORM.DIST($AD$3:$AD$1003,$F2451,$AB2451,FALSE)*WindSpeedStep)</f>
        <v>0.99989903913323586</v>
      </c>
      <c r="AJ2451" s="47">
        <f t="shared" si="730"/>
        <v>6</v>
      </c>
      <c r="AK2451" s="83" t="b">
        <f>COUNTIF('Power Curve'!$D$2:$D$31,AJ2451)&gt;0</f>
        <v>1</v>
      </c>
      <c r="AL2451" s="83" t="b">
        <f t="shared" si="731"/>
        <v>0</v>
      </c>
      <c r="AM2451" s="83" t="b">
        <f t="shared" si="737"/>
        <v>1</v>
      </c>
      <c r="AN2451" s="47" t="str">
        <f t="shared" si="732"/>
        <v>Outer</v>
      </c>
      <c r="AO2451" s="48" t="str">
        <f t="shared" si="733"/>
        <v>0.2-0.3</v>
      </c>
      <c r="AP2451" s="49" t="str">
        <f t="shared" si="738"/>
        <v>6-7</v>
      </c>
      <c r="AQ2451" s="49" t="str">
        <f t="shared" si="739"/>
        <v>Mar</v>
      </c>
      <c r="AR2451" s="48" t="str">
        <f t="shared" si="740"/>
        <v>295-305</v>
      </c>
      <c r="AS2451" s="49" t="str">
        <f t="shared" si="734"/>
        <v>LWS-HTI</v>
      </c>
    </row>
    <row r="2452" spans="5:45" x14ac:dyDescent="0.3">
      <c r="E2452" s="15">
        <v>40991.256944444445</v>
      </c>
      <c r="F2452" s="21">
        <v>6.78</v>
      </c>
      <c r="G2452" s="21">
        <v>470.3200092315675</v>
      </c>
      <c r="H2452" s="42">
        <v>1.2102195139353955</v>
      </c>
      <c r="I2452" s="35">
        <v>301.2</v>
      </c>
      <c r="J2452" s="43">
        <v>0.16076696165191742</v>
      </c>
      <c r="K2452" s="44">
        <v>0.25014308127511697</v>
      </c>
      <c r="L2452" s="26">
        <f t="shared" si="722"/>
        <v>6.752621099152595</v>
      </c>
      <c r="M2452" s="26">
        <f t="shared" si="723"/>
        <v>0.40168933459752049</v>
      </c>
      <c r="N2452" s="96">
        <f t="shared" si="724"/>
        <v>7</v>
      </c>
      <c r="O2452" s="26">
        <f t="shared" si="725"/>
        <v>0.73315251788543523</v>
      </c>
      <c r="P2452" s="3">
        <f>IF(L2452&gt;'Power Curve'!$C$37,0,INDEX(Ci,$N2452,1)*POWER(1-O2452,3)+INDEX(Ci,$N2452,2)*3*O2452*POWER(1-O2452,2)+INDEX(Ci,$N2452,3)*3*POWER(O2452,2)*(1-O2452)+INDEX(Ci,$N2452,4)*POWER(O2452,3))</f>
        <v>533.19183272449266</v>
      </c>
      <c r="Q2452" s="3">
        <f>MAX(0,MIN(P2452-V2452+W2452,'Power Curve'!$C$39))</f>
        <v>546.27767932156542</v>
      </c>
      <c r="R2452" s="3">
        <f t="shared" si="726"/>
        <v>470.3200092315675</v>
      </c>
      <c r="S2452" s="3">
        <f t="shared" si="727"/>
        <v>75.957670089997919</v>
      </c>
      <c r="T2452" s="3">
        <f t="shared" si="728"/>
        <v>75.957670089997919</v>
      </c>
      <c r="V2452" s="37">
        <f t="array" ref="V2452">SUM(_xlfn.NORM.DIST($AD$3:$AD$1003,$L2452,$AA2452,FALSE)*WindSpeedStep*$AE$3:$AE$1003)/AG2452</f>
        <v>533.69264493397725</v>
      </c>
      <c r="W2452" s="37">
        <f t="array" ref="W2452">SUM(_xlfn.NORM.DIST($AD$3:$AD$1003,$L2452,$AB2452,FALSE)*WindSpeedStep*$AE$3:$AE$1003)/AH2452</f>
        <v>546.77849153105001</v>
      </c>
      <c r="Y2452" s="1">
        <f t="shared" si="729"/>
        <v>6</v>
      </c>
      <c r="Z2452" s="99">
        <f>IF(L2452&lt;'Power Curve'!$P$28,'Power Curve'!$Q$28,IF(L2452&gt;'Power Curve'!$P$29,'Power Curve'!$Q$29,INDEX(ReferenceTurbulence,Y2452)+(L2452-INDEX(ReferenceTurbulenceWindSpeed,Y2452))*(INDEX(ReferenceTurbulence,Y2452+1)-INDEX(ReferenceTurbulence,Y2452))/(INDEX(ReferenceTurbulenceWindSpeed,Y2452+1)-INDEX(ReferenceTurbulenceWindSpeed,Y2452))))</f>
        <v>0.12018823387630989</v>
      </c>
      <c r="AA2452" s="100">
        <f t="shared" si="735"/>
        <v>0.8115856039430569</v>
      </c>
      <c r="AB2452" s="29">
        <f t="shared" si="736"/>
        <v>1.0855983772973936</v>
      </c>
      <c r="AG2452" s="40">
        <f t="array" ref="AG2452">SUM(_xlfn.NORM.DIST($AD$3:$AD$1003,$F2452,$AA2452,FALSE)*WindSpeedStep)</f>
        <v>1.0000000000000038</v>
      </c>
      <c r="AH2452" s="40">
        <f t="array" ref="AH2452">SUM(_xlfn.NORM.DIST($AD$3:$AD$1003,$F2452,$AB2452,FALSE)*WindSpeedStep)</f>
        <v>0.99999999984499188</v>
      </c>
      <c r="AJ2452" s="47">
        <f t="shared" si="730"/>
        <v>7</v>
      </c>
      <c r="AK2452" s="83" t="b">
        <f>COUNTIF('Power Curve'!$D$2:$D$31,AJ2452)&gt;0</f>
        <v>1</v>
      </c>
      <c r="AL2452" s="83" t="b">
        <f t="shared" si="731"/>
        <v>0</v>
      </c>
      <c r="AM2452" s="83" t="b">
        <f t="shared" si="737"/>
        <v>1</v>
      </c>
      <c r="AN2452" s="47" t="str">
        <f t="shared" si="732"/>
        <v>Outer</v>
      </c>
      <c r="AO2452" s="48" t="str">
        <f t="shared" si="733"/>
        <v>0.4-0.5</v>
      </c>
      <c r="AP2452" s="49" t="str">
        <f t="shared" si="738"/>
        <v>6-7</v>
      </c>
      <c r="AQ2452" s="49" t="str">
        <f t="shared" si="739"/>
        <v>Mar</v>
      </c>
      <c r="AR2452" s="48" t="str">
        <f t="shared" si="740"/>
        <v>295-305</v>
      </c>
      <c r="AS2452" s="49" t="str">
        <f t="shared" si="734"/>
        <v>LWS-HTI</v>
      </c>
    </row>
    <row r="2453" spans="5:45" x14ac:dyDescent="0.3">
      <c r="E2453" s="15">
        <v>40991.263888888891</v>
      </c>
      <c r="F2453" s="21">
        <v>6.46</v>
      </c>
      <c r="G2453" s="21">
        <v>354.54001235961903</v>
      </c>
      <c r="H2453" s="42">
        <v>1.2098198671880533</v>
      </c>
      <c r="I2453" s="35">
        <v>299.60000000000002</v>
      </c>
      <c r="J2453" s="43">
        <v>0.20123839009287928</v>
      </c>
      <c r="K2453" s="44">
        <v>0.21732242578442376</v>
      </c>
      <c r="L2453" s="26">
        <f t="shared" si="722"/>
        <v>6.4332050241224144</v>
      </c>
      <c r="M2453" s="26">
        <f t="shared" si="723"/>
        <v>0.35232255053842543</v>
      </c>
      <c r="N2453" s="96">
        <f t="shared" si="724"/>
        <v>7</v>
      </c>
      <c r="O2453" s="26">
        <f t="shared" si="725"/>
        <v>0.40845130513719763</v>
      </c>
      <c r="P2453" s="3">
        <f>IF(L2453&gt;'Power Curve'!$C$37,0,INDEX(Ci,$N2453,1)*POWER(1-O2453,3)+INDEX(Ci,$N2453,2)*3*O2453*POWER(1-O2453,2)+INDEX(Ci,$N2453,3)*3*POWER(O2453,2)*(1-O2453)+INDEX(Ci,$N2453,4)*POWER(O2453,3))</f>
        <v>454.86952650005583</v>
      </c>
      <c r="Q2453" s="3">
        <f>MAX(0,MIN(P2453-V2453+W2453,'Power Curve'!$C$39))</f>
        <v>479.72270391120088</v>
      </c>
      <c r="R2453" s="3">
        <f t="shared" si="726"/>
        <v>354.54001235961903</v>
      </c>
      <c r="S2453" s="3">
        <f t="shared" si="727"/>
        <v>125.18269155158185</v>
      </c>
      <c r="T2453" s="3">
        <f t="shared" si="728"/>
        <v>125.18269155158185</v>
      </c>
      <c r="V2453" s="37">
        <f t="array" ref="V2453">SUM(_xlfn.NORM.DIST($AD$3:$AD$1003,$L2453,$AA2453,FALSE)*WindSpeedStep*$AE$3:$AE$1003)/AG2453</f>
        <v>460.77579289661952</v>
      </c>
      <c r="W2453" s="37">
        <f t="array" ref="W2453">SUM(_xlfn.NORM.DIST($AD$3:$AD$1003,$L2453,$AB2453,FALSE)*WindSpeedStep*$AE$3:$AE$1003)/AH2453</f>
        <v>485.62897030776458</v>
      </c>
      <c r="Y2453" s="1">
        <f t="shared" si="729"/>
        <v>6</v>
      </c>
      <c r="Z2453" s="99">
        <f>IF(L2453&lt;'Power Curve'!$P$28,'Power Curve'!$Q$28,IF(L2453&gt;'Power Curve'!$P$29,'Power Curve'!$Q$29,INDEX(ReferenceTurbulence,Y2453)+(L2453-INDEX(ReferenceTurbulenceWindSpeed,Y2453))*(INDEX(ReferenceTurbulence,Y2453+1)-INDEX(ReferenceTurbulence,Y2453))/(INDEX(ReferenceTurbulenceWindSpeed,Y2453+1)-INDEX(ReferenceTurbulenceWindSpeed,Y2453))))</f>
        <v>0.12081611180056939</v>
      </c>
      <c r="AA2453" s="100">
        <f t="shared" si="735"/>
        <v>0.77723481743035838</v>
      </c>
      <c r="AB2453" s="29">
        <f t="shared" si="736"/>
        <v>1.2946078221918174</v>
      </c>
      <c r="AG2453" s="40">
        <f t="array" ref="AG2453">SUM(_xlfn.NORM.DIST($AD$3:$AD$1003,$F2453,$AA2453,FALSE)*WindSpeedStep)</f>
        <v>1.0000000000000031</v>
      </c>
      <c r="AH2453" s="40">
        <f t="array" ref="AH2453">SUM(_xlfn.NORM.DIST($AD$3:$AD$1003,$F2453,$AB2453,FALSE)*WindSpeedStep)</f>
        <v>0.99999975450297196</v>
      </c>
      <c r="AJ2453" s="47">
        <f t="shared" si="730"/>
        <v>6</v>
      </c>
      <c r="AK2453" s="83" t="b">
        <f>COUNTIF('Power Curve'!$D$2:$D$31,AJ2453)&gt;0</f>
        <v>1</v>
      </c>
      <c r="AL2453" s="83" t="b">
        <f t="shared" si="731"/>
        <v>0</v>
      </c>
      <c r="AM2453" s="83" t="b">
        <f t="shared" si="737"/>
        <v>1</v>
      </c>
      <c r="AN2453" s="47" t="str">
        <f t="shared" si="732"/>
        <v>Outer</v>
      </c>
      <c r="AO2453" s="48" t="str">
        <f t="shared" si="733"/>
        <v>0.3-0.4</v>
      </c>
      <c r="AP2453" s="49" t="str">
        <f t="shared" si="738"/>
        <v>6-7</v>
      </c>
      <c r="AQ2453" s="49" t="str">
        <f t="shared" si="739"/>
        <v>Mar</v>
      </c>
      <c r="AR2453" s="48" t="str">
        <f t="shared" si="740"/>
        <v>295-305</v>
      </c>
      <c r="AS2453" s="49" t="str">
        <f t="shared" si="734"/>
        <v>LWS-HTI</v>
      </c>
    </row>
    <row r="2454" spans="5:45" x14ac:dyDescent="0.3">
      <c r="E2454" s="15">
        <v>40991.270833333336</v>
      </c>
      <c r="F2454" s="21">
        <v>8.01</v>
      </c>
      <c r="G2454" s="21">
        <v>877.40002822875999</v>
      </c>
      <c r="H2454" s="42">
        <v>1.2095979551304501</v>
      </c>
      <c r="I2454" s="35">
        <v>302.60000000000002</v>
      </c>
      <c r="J2454" s="43">
        <v>0.20474406991260924</v>
      </c>
      <c r="K2454" s="44">
        <v>0.15909963493606985</v>
      </c>
      <c r="L2454" s="26">
        <f t="shared" si="722"/>
        <v>7.9762881439833269</v>
      </c>
      <c r="M2454" s="26">
        <f t="shared" si="723"/>
        <v>0.59081102096437565</v>
      </c>
      <c r="N2454" s="96">
        <f t="shared" si="724"/>
        <v>8</v>
      </c>
      <c r="O2454" s="26">
        <f t="shared" si="725"/>
        <v>0.96739247416720286</v>
      </c>
      <c r="P2454" s="3">
        <f>IF(L2454&gt;'Power Curve'!$C$37,0,INDEX(Ci,$N2454,1)*POWER(1-O2454,3)+INDEX(Ci,$N2454,2)*3*O2454*POWER(1-O2454,2)+INDEX(Ci,$N2454,3)*3*POWER(O2454,2)*(1-O2454)+INDEX(Ci,$N2454,4)*POWER(O2454,3))</f>
        <v>871.07193855448429</v>
      </c>
      <c r="Q2454" s="3">
        <f>MAX(0,MIN(P2454-V2454+W2454,'Power Curve'!$C$39))</f>
        <v>908.83264730728217</v>
      </c>
      <c r="R2454" s="3">
        <f t="shared" si="726"/>
        <v>877.40002822875999</v>
      </c>
      <c r="S2454" s="3">
        <f t="shared" si="727"/>
        <v>31.43261907852218</v>
      </c>
      <c r="T2454" s="3">
        <f t="shared" si="728"/>
        <v>31.43261907852218</v>
      </c>
      <c r="V2454" s="37">
        <f t="array" ref="V2454">SUM(_xlfn.NORM.DIST($AD$3:$AD$1003,$L2454,$AA2454,FALSE)*WindSpeedStep*$AE$3:$AE$1003)/AG2454</f>
        <v>866.44049003945236</v>
      </c>
      <c r="W2454" s="37">
        <f t="array" ref="W2454">SUM(_xlfn.NORM.DIST($AD$3:$AD$1003,$L2454,$AB2454,FALSE)*WindSpeedStep*$AE$3:$AE$1003)/AH2454</f>
        <v>904.20119879225024</v>
      </c>
      <c r="Y2454" s="1">
        <f t="shared" si="729"/>
        <v>7</v>
      </c>
      <c r="Z2454" s="99">
        <f>IF(L2454&lt;'Power Curve'!$P$28,'Power Curve'!$Q$28,IF(L2454&gt;'Power Curve'!$P$29,'Power Curve'!$Q$29,INDEX(ReferenceTurbulence,Y2454)+(L2454-INDEX(ReferenceTurbulenceWindSpeed,Y2454))*(INDEX(ReferenceTurbulence,Y2454+1)-INDEX(ReferenceTurbulence,Y2454))/(INDEX(ReferenceTurbulenceWindSpeed,Y2454+1)-INDEX(ReferenceTurbulenceWindSpeed,Y2454))))</f>
        <v>0.11940526819263866</v>
      </c>
      <c r="AA2454" s="100">
        <f t="shared" si="735"/>
        <v>0.95241082501409324</v>
      </c>
      <c r="AB2454" s="29">
        <f t="shared" si="736"/>
        <v>1.6330976973948386</v>
      </c>
      <c r="AG2454" s="40">
        <f t="array" ref="AG2454">SUM(_xlfn.NORM.DIST($AD$3:$AD$1003,$F2454,$AA2454,FALSE)*WindSpeedStep)</f>
        <v>1.0000000000000036</v>
      </c>
      <c r="AH2454" s="40">
        <f t="array" ref="AH2454">SUM(_xlfn.NORM.DIST($AD$3:$AD$1003,$F2454,$AB2454,FALSE)*WindSpeedStep)</f>
        <v>0.9999996016551802</v>
      </c>
      <c r="AJ2454" s="47">
        <f t="shared" si="730"/>
        <v>8</v>
      </c>
      <c r="AK2454" s="83" t="b">
        <f>COUNTIF('Power Curve'!$D$2:$D$31,AJ2454)&gt;0</f>
        <v>1</v>
      </c>
      <c r="AL2454" s="83" t="b">
        <f t="shared" si="731"/>
        <v>0</v>
      </c>
      <c r="AM2454" s="83" t="b">
        <f t="shared" si="737"/>
        <v>1</v>
      </c>
      <c r="AN2454" s="47" t="str">
        <f t="shared" si="732"/>
        <v>Outer</v>
      </c>
      <c r="AO2454" s="48" t="str">
        <f t="shared" si="733"/>
        <v>0.5-0.6</v>
      </c>
      <c r="AP2454" s="49" t="str">
        <f t="shared" si="738"/>
        <v>6-7</v>
      </c>
      <c r="AQ2454" s="49" t="str">
        <f t="shared" si="739"/>
        <v>Mar</v>
      </c>
      <c r="AR2454" s="48" t="str">
        <f t="shared" si="740"/>
        <v>295-305</v>
      </c>
      <c r="AS2454" s="49" t="str">
        <f t="shared" si="734"/>
        <v>HWS-HTI</v>
      </c>
    </row>
    <row r="2455" spans="5:45" x14ac:dyDescent="0.3">
      <c r="E2455" s="15">
        <v>40991.277777777781</v>
      </c>
      <c r="F2455" s="21">
        <v>8.36</v>
      </c>
      <c r="G2455" s="21">
        <v>1187.2599716186569</v>
      </c>
      <c r="H2455" s="42">
        <v>1.2091543752840788</v>
      </c>
      <c r="I2455" s="35">
        <v>304.60000000000002</v>
      </c>
      <c r="J2455" s="43">
        <v>0.20095693779904306</v>
      </c>
      <c r="K2455" s="44">
        <v>8.3430162911286729E-2</v>
      </c>
      <c r="L2455" s="26">
        <f t="shared" si="722"/>
        <v>8.323797350766684</v>
      </c>
      <c r="M2455" s="26">
        <f t="shared" si="723"/>
        <v>0.6445196890963738</v>
      </c>
      <c r="N2455" s="96">
        <f t="shared" si="724"/>
        <v>9</v>
      </c>
      <c r="O2455" s="26">
        <f t="shared" si="725"/>
        <v>0.31496933977414798</v>
      </c>
      <c r="P2455" s="3">
        <f>IF(L2455&gt;'Power Curve'!$C$37,0,INDEX(Ci,$N2455,1)*POWER(1-O2455,3)+INDEX(Ci,$N2455,2)*3*O2455*POWER(1-O2455,2)+INDEX(Ci,$N2455,3)*3*POWER(O2455,2)*(1-O2455)+INDEX(Ci,$N2455,4)*POWER(O2455,3))</f>
        <v>977.23241915122173</v>
      </c>
      <c r="Q2455" s="3">
        <f>MAX(0,MIN(P2455-V2455+W2455,'Power Curve'!$C$39))</f>
        <v>1006.3150149570059</v>
      </c>
      <c r="R2455" s="3">
        <f t="shared" si="726"/>
        <v>1187.2599716186569</v>
      </c>
      <c r="S2455" s="3">
        <f t="shared" si="727"/>
        <v>-180.94495666165096</v>
      </c>
      <c r="T2455" s="3">
        <f t="shared" si="728"/>
        <v>180.94495666165096</v>
      </c>
      <c r="V2455" s="37">
        <f t="array" ref="V2455">SUM(_xlfn.NORM.DIST($AD$3:$AD$1003,$L2455,$AA2455,FALSE)*WindSpeedStep*$AE$3:$AE$1003)/AG2455</f>
        <v>977.06224956835376</v>
      </c>
      <c r="W2455" s="37">
        <f t="array" ref="W2455">SUM(_xlfn.NORM.DIST($AD$3:$AD$1003,$L2455,$AB2455,FALSE)*WindSpeedStep*$AE$3:$AE$1003)/AH2455</f>
        <v>1006.144845374138</v>
      </c>
      <c r="Y2455" s="1">
        <f t="shared" si="729"/>
        <v>8</v>
      </c>
      <c r="Z2455" s="99">
        <f>IF(L2455&lt;'Power Curve'!$P$28,'Power Curve'!$Q$28,IF(L2455&gt;'Power Curve'!$P$29,'Power Curve'!$Q$29,INDEX(ReferenceTurbulence,Y2455)+(L2455-INDEX(ReferenceTurbulenceWindSpeed,Y2455))*(INDEX(ReferenceTurbulence,Y2455+1)-INDEX(ReferenceTurbulence,Y2455))/(INDEX(ReferenceTurbulenceWindSpeed,Y2455+1)-INDEX(ReferenceTurbulenceWindSpeed,Y2455))))</f>
        <v>0.11975827793171086</v>
      </c>
      <c r="AA2455" s="100">
        <f t="shared" si="735"/>
        <v>0.99684363658035513</v>
      </c>
      <c r="AB2455" s="29">
        <f t="shared" si="736"/>
        <v>1.67272482646986</v>
      </c>
      <c r="AG2455" s="40">
        <f t="array" ref="AG2455">SUM(_xlfn.NORM.DIST($AD$3:$AD$1003,$F2455,$AA2455,FALSE)*WindSpeedStep)</f>
        <v>1.0000000000000036</v>
      </c>
      <c r="AH2455" s="40">
        <f t="array" ref="AH2455">SUM(_xlfn.NORM.DIST($AD$3:$AD$1003,$F2455,$AB2455,FALSE)*WindSpeedStep)</f>
        <v>0.99999975279960251</v>
      </c>
      <c r="AJ2455" s="47">
        <f t="shared" si="730"/>
        <v>8</v>
      </c>
      <c r="AK2455" s="83" t="b">
        <f>COUNTIF('Power Curve'!$D$2:$D$31,AJ2455)&gt;0</f>
        <v>1</v>
      </c>
      <c r="AL2455" s="83" t="b">
        <f t="shared" si="731"/>
        <v>0</v>
      </c>
      <c r="AM2455" s="83" t="b">
        <f t="shared" si="737"/>
        <v>1</v>
      </c>
      <c r="AN2455" s="47" t="str">
        <f t="shared" si="732"/>
        <v>Outer</v>
      </c>
      <c r="AO2455" s="48" t="str">
        <f t="shared" si="733"/>
        <v>0.6-0.7</v>
      </c>
      <c r="AP2455" s="49" t="str">
        <f t="shared" si="738"/>
        <v>6-7</v>
      </c>
      <c r="AQ2455" s="49" t="str">
        <f t="shared" si="739"/>
        <v>Mar</v>
      </c>
      <c r="AR2455" s="48" t="str">
        <f t="shared" si="740"/>
        <v>295-305</v>
      </c>
      <c r="AS2455" s="49" t="str">
        <f t="shared" si="734"/>
        <v>HWS-HTI</v>
      </c>
    </row>
    <row r="2456" spans="5:45" x14ac:dyDescent="0.3">
      <c r="E2456" s="15">
        <v>40991.284722222219</v>
      </c>
      <c r="F2456" s="21">
        <v>8.1300000000000008</v>
      </c>
      <c r="G2456" s="21">
        <v>898.86998367309616</v>
      </c>
      <c r="H2456" s="42">
        <v>1.2091100350997865</v>
      </c>
      <c r="I2456" s="35">
        <v>310.89999999999998</v>
      </c>
      <c r="J2456" s="43">
        <v>0.13530135301353013</v>
      </c>
      <c r="K2456" s="44">
        <v>0.28460206534686017</v>
      </c>
      <c r="L2456" s="26">
        <f t="shared" si="722"/>
        <v>8.0946944089987625</v>
      </c>
      <c r="M2456" s="26">
        <f t="shared" si="723"/>
        <v>0.60911109091454541</v>
      </c>
      <c r="N2456" s="96">
        <f t="shared" si="724"/>
        <v>9</v>
      </c>
      <c r="O2456" s="26">
        <f t="shared" si="725"/>
        <v>8.5969868589456905E-2</v>
      </c>
      <c r="P2456" s="3">
        <f>IF(L2456&gt;'Power Curve'!$C$37,0,INDEX(Ci,$N2456,1)*POWER(1-O2456,3)+INDEX(Ci,$N2456,2)*3*O2456*POWER(1-O2456,2)+INDEX(Ci,$N2456,3)*3*POWER(O2456,2)*(1-O2456)+INDEX(Ci,$N2456,4)*POWER(O2456,3))</f>
        <v>906.62733643520698</v>
      </c>
      <c r="Q2456" s="3">
        <f>MAX(0,MIN(P2456-V2456+W2456,'Power Curve'!$C$39))</f>
        <v>913.87125140661249</v>
      </c>
      <c r="R2456" s="3">
        <f t="shared" si="726"/>
        <v>898.86998367309616</v>
      </c>
      <c r="S2456" s="3">
        <f t="shared" si="727"/>
        <v>15.001267733516329</v>
      </c>
      <c r="T2456" s="3">
        <f t="shared" si="728"/>
        <v>15.001267733516329</v>
      </c>
      <c r="V2456" s="37">
        <f t="array" ref="V2456">SUM(_xlfn.NORM.DIST($AD$3:$AD$1003,$L2456,$AA2456,FALSE)*WindSpeedStep*$AE$3:$AE$1003)/AG2456</f>
        <v>903.3657300850183</v>
      </c>
      <c r="W2456" s="37">
        <f t="array" ref="W2456">SUM(_xlfn.NORM.DIST($AD$3:$AD$1003,$L2456,$AB2456,FALSE)*WindSpeedStep*$AE$3:$AE$1003)/AH2456</f>
        <v>910.6096450564238</v>
      </c>
      <c r="Y2456" s="1">
        <f t="shared" si="729"/>
        <v>8</v>
      </c>
      <c r="Z2456" s="99">
        <f>IF(L2456&lt;'Power Curve'!$P$28,'Power Curve'!$Q$28,IF(L2456&gt;'Power Curve'!$P$29,'Power Curve'!$Q$29,INDEX(ReferenceTurbulence,Y2456)+(L2456-INDEX(ReferenceTurbulenceWindSpeed,Y2456))*(INDEX(ReferenceTurbulence,Y2456+1)-INDEX(ReferenceTurbulence,Y2456))/(INDEX(ReferenceTurbulenceWindSpeed,Y2456+1)-INDEX(ReferenceTurbulenceWindSpeed,Y2456))))</f>
        <v>0.11949507880776518</v>
      </c>
      <c r="AA2456" s="100">
        <f t="shared" si="735"/>
        <v>0.96727614632808334</v>
      </c>
      <c r="AB2456" s="29">
        <f t="shared" si="736"/>
        <v>1.0952231057685902</v>
      </c>
      <c r="AG2456" s="40">
        <f t="array" ref="AG2456">SUM(_xlfn.NORM.DIST($AD$3:$AD$1003,$F2456,$AA2456,FALSE)*WindSpeedStep)</f>
        <v>1.0000000000000036</v>
      </c>
      <c r="AH2456" s="40">
        <f t="array" ref="AH2456">SUM(_xlfn.NORM.DIST($AD$3:$AD$1003,$F2456,$AB2456,FALSE)*WindSpeedStep)</f>
        <v>0.99999999999996425</v>
      </c>
      <c r="AJ2456" s="47">
        <f t="shared" si="730"/>
        <v>8</v>
      </c>
      <c r="AK2456" s="83" t="b">
        <f>COUNTIF('Power Curve'!$D$2:$D$31,AJ2456)&gt;0</f>
        <v>1</v>
      </c>
      <c r="AL2456" s="83" t="b">
        <f t="shared" si="731"/>
        <v>0</v>
      </c>
      <c r="AM2456" s="83" t="b">
        <f t="shared" si="737"/>
        <v>1</v>
      </c>
      <c r="AN2456" s="47" t="str">
        <f t="shared" si="732"/>
        <v>Inner</v>
      </c>
      <c r="AO2456" s="48" t="str">
        <f t="shared" si="733"/>
        <v>0.6-0.7</v>
      </c>
      <c r="AP2456" s="49" t="str">
        <f t="shared" si="738"/>
        <v>6-7</v>
      </c>
      <c r="AQ2456" s="49" t="str">
        <f t="shared" si="739"/>
        <v>Mar</v>
      </c>
      <c r="AR2456" s="48" t="str">
        <f t="shared" si="740"/>
        <v>305-315</v>
      </c>
      <c r="AS2456" s="49" t="str">
        <f t="shared" si="734"/>
        <v>Inner-TI</v>
      </c>
    </row>
    <row r="2457" spans="5:45" x14ac:dyDescent="0.3">
      <c r="E2457" s="15">
        <v>40991.291666666664</v>
      </c>
      <c r="F2457" s="21">
        <v>7.99</v>
      </c>
      <c r="G2457" s="21">
        <v>823.31998443603561</v>
      </c>
      <c r="H2457" s="42">
        <v>1.2094737504492357</v>
      </c>
      <c r="I2457" s="35">
        <v>308.39999999999998</v>
      </c>
      <c r="J2457" s="43">
        <v>0.15644555694618273</v>
      </c>
      <c r="K2457" s="44">
        <v>0.19487401824400558</v>
      </c>
      <c r="L2457" s="26">
        <f t="shared" si="722"/>
        <v>7.9560999820450204</v>
      </c>
      <c r="M2457" s="26">
        <f t="shared" si="723"/>
        <v>0.58769087545866106</v>
      </c>
      <c r="N2457" s="96">
        <f t="shared" si="724"/>
        <v>8</v>
      </c>
      <c r="O2457" s="26">
        <f t="shared" si="725"/>
        <v>0.94707346945135462</v>
      </c>
      <c r="P2457" s="3">
        <f>IF(L2457&gt;'Power Curve'!$C$37,0,INDEX(Ci,$N2457,1)*POWER(1-O2457,3)+INDEX(Ci,$N2457,2)*3*O2457*POWER(1-O2457,2)+INDEX(Ci,$N2457,3)*3*POWER(O2457,2)*(1-O2457)+INDEX(Ci,$N2457,4)*POWER(O2457,3))</f>
        <v>865.05392068494393</v>
      </c>
      <c r="Q2457" s="3">
        <f>MAX(0,MIN(P2457-V2457+W2457,'Power Curve'!$C$39))</f>
        <v>882.21181129790796</v>
      </c>
      <c r="R2457" s="3">
        <f t="shared" si="726"/>
        <v>823.31998443603561</v>
      </c>
      <c r="S2457" s="3">
        <f t="shared" si="727"/>
        <v>58.891826861872346</v>
      </c>
      <c r="T2457" s="3">
        <f t="shared" si="728"/>
        <v>58.891826861872346</v>
      </c>
      <c r="V2457" s="37">
        <f t="array" ref="V2457">SUM(_xlfn.NORM.DIST($AD$3:$AD$1003,$L2457,$AA2457,FALSE)*WindSpeedStep*$AE$3:$AE$1003)/AG2457</f>
        <v>860.2357704920779</v>
      </c>
      <c r="W2457" s="37">
        <f t="array" ref="W2457">SUM(_xlfn.NORM.DIST($AD$3:$AD$1003,$L2457,$AB2457,FALSE)*WindSpeedStep*$AE$3:$AE$1003)/AH2457</f>
        <v>877.39366110504193</v>
      </c>
      <c r="Y2457" s="1">
        <f t="shared" si="729"/>
        <v>7</v>
      </c>
      <c r="Z2457" s="99">
        <f>IF(L2457&lt;'Power Curve'!$P$28,'Power Curve'!$Q$28,IF(L2457&gt;'Power Curve'!$P$29,'Power Curve'!$Q$29,INDEX(ReferenceTurbulence,Y2457)+(L2457-INDEX(ReferenceTurbulenceWindSpeed,Y2457))*(INDEX(ReferenceTurbulence,Y2457+1)-INDEX(ReferenceTurbulence,Y2457))/(INDEX(ReferenceTurbulenceWindSpeed,Y2457+1)-INDEX(ReferenceTurbulenceWindSpeed,Y2457))))</f>
        <v>0.11941087539282141</v>
      </c>
      <c r="AA2457" s="100">
        <f t="shared" si="735"/>
        <v>0.95004486356880657</v>
      </c>
      <c r="AB2457" s="29">
        <f t="shared" si="736"/>
        <v>1.2446964928105477</v>
      </c>
      <c r="AG2457" s="40">
        <f t="array" ref="AG2457">SUM(_xlfn.NORM.DIST($AD$3:$AD$1003,$F2457,$AA2457,FALSE)*WindSpeedStep)</f>
        <v>1.0000000000000033</v>
      </c>
      <c r="AH2457" s="40">
        <f t="array" ref="AH2457">SUM(_xlfn.NORM.DIST($AD$3:$AD$1003,$F2457,$AB2457,FALSE)*WindSpeedStep)</f>
        <v>0.99999999994804445</v>
      </c>
      <c r="AJ2457" s="47">
        <f t="shared" si="730"/>
        <v>8</v>
      </c>
      <c r="AK2457" s="83" t="b">
        <f>COUNTIF('Power Curve'!$D$2:$D$31,AJ2457)&gt;0</f>
        <v>1</v>
      </c>
      <c r="AL2457" s="83" t="b">
        <f t="shared" si="731"/>
        <v>0</v>
      </c>
      <c r="AM2457" s="83" t="b">
        <f t="shared" si="737"/>
        <v>1</v>
      </c>
      <c r="AN2457" s="47" t="str">
        <f t="shared" si="732"/>
        <v>Outer</v>
      </c>
      <c r="AO2457" s="48" t="str">
        <f t="shared" si="733"/>
        <v>0.5-0.6</v>
      </c>
      <c r="AP2457" s="49" t="str">
        <f t="shared" si="738"/>
        <v>7-8</v>
      </c>
      <c r="AQ2457" s="49" t="str">
        <f t="shared" si="739"/>
        <v>Mar</v>
      </c>
      <c r="AR2457" s="48" t="str">
        <f t="shared" si="740"/>
        <v>305-315</v>
      </c>
      <c r="AS2457" s="49" t="str">
        <f t="shared" si="734"/>
        <v>HWS-HTI</v>
      </c>
    </row>
    <row r="2458" spans="5:45" x14ac:dyDescent="0.3">
      <c r="E2458" s="15">
        <v>40991.298611111109</v>
      </c>
      <c r="F2458" s="21">
        <v>7.76</v>
      </c>
      <c r="G2458" s="21">
        <v>825.29000473022506</v>
      </c>
      <c r="H2458" s="42">
        <v>1.2093407047835119</v>
      </c>
      <c r="I2458" s="35">
        <v>302.8</v>
      </c>
      <c r="J2458" s="43">
        <v>0.1907216494845361</v>
      </c>
      <c r="K2458" s="44">
        <v>0.22240522493780202</v>
      </c>
      <c r="L2458" s="26">
        <f t="shared" si="722"/>
        <v>7.7267924832975652</v>
      </c>
      <c r="M2458" s="26">
        <f t="shared" si="723"/>
        <v>0.55225066233623998</v>
      </c>
      <c r="N2458" s="96">
        <f t="shared" si="724"/>
        <v>8</v>
      </c>
      <c r="O2458" s="26">
        <f t="shared" si="725"/>
        <v>0.71627979132120101</v>
      </c>
      <c r="P2458" s="3">
        <f>IF(L2458&gt;'Power Curve'!$C$37,0,INDEX(Ci,$N2458,1)*POWER(1-O2458,3)+INDEX(Ci,$N2458,2)*3*O2458*POWER(1-O2458,2)+INDEX(Ci,$N2458,3)*3*POWER(O2458,2)*(1-O2458)+INDEX(Ci,$N2458,4)*POWER(O2458,3))</f>
        <v>797.31577677938708</v>
      </c>
      <c r="Q2458" s="3">
        <f>MAX(0,MIN(P2458-V2458+W2458,'Power Curve'!$C$39))</f>
        <v>830.43684005600164</v>
      </c>
      <c r="R2458" s="3">
        <f t="shared" si="726"/>
        <v>825.29000473022506</v>
      </c>
      <c r="S2458" s="3">
        <f t="shared" si="727"/>
        <v>5.1468353257765784</v>
      </c>
      <c r="T2458" s="3">
        <f t="shared" si="728"/>
        <v>5.1468353257765784</v>
      </c>
      <c r="V2458" s="37">
        <f t="array" ref="V2458">SUM(_xlfn.NORM.DIST($AD$3:$AD$1003,$L2458,$AA2458,FALSE)*WindSpeedStep*$AE$3:$AE$1003)/AG2458</f>
        <v>791.46321377099059</v>
      </c>
      <c r="W2458" s="37">
        <f t="array" ref="W2458">SUM(_xlfn.NORM.DIST($AD$3:$AD$1003,$L2458,$AB2458,FALSE)*WindSpeedStep*$AE$3:$AE$1003)/AH2458</f>
        <v>824.58427704760516</v>
      </c>
      <c r="Y2458" s="1">
        <f t="shared" si="729"/>
        <v>7</v>
      </c>
      <c r="Z2458" s="99">
        <f>IF(L2458&lt;'Power Curve'!$P$28,'Power Curve'!$Q$28,IF(L2458&gt;'Power Curve'!$P$29,'Power Curve'!$Q$29,INDEX(ReferenceTurbulence,Y2458)+(L2458-INDEX(ReferenceTurbulenceWindSpeed,Y2458))*(INDEX(ReferenceTurbulence,Y2458+1)-INDEX(ReferenceTurbulence,Y2458))/(INDEX(ReferenceTurbulenceWindSpeed,Y2458+1)-INDEX(ReferenceTurbulenceWindSpeed,Y2458))))</f>
        <v>0.11947456484869221</v>
      </c>
      <c r="AA2458" s="100">
        <f t="shared" si="735"/>
        <v>0.92315516961812238</v>
      </c>
      <c r="AB2458" s="29">
        <f t="shared" si="736"/>
        <v>1.4736666076392264</v>
      </c>
      <c r="AG2458" s="40">
        <f t="array" ref="AG2458">SUM(_xlfn.NORM.DIST($AD$3:$AD$1003,$F2458,$AA2458,FALSE)*WindSpeedStep)</f>
        <v>1.0000000000000036</v>
      </c>
      <c r="AH2458" s="40">
        <f t="array" ref="AH2458">SUM(_xlfn.NORM.DIST($AD$3:$AD$1003,$F2458,$AB2458,FALSE)*WindSpeedStep)</f>
        <v>0.99999994232728928</v>
      </c>
      <c r="AJ2458" s="47">
        <f t="shared" si="730"/>
        <v>8</v>
      </c>
      <c r="AK2458" s="83" t="b">
        <f>COUNTIF('Power Curve'!$D$2:$D$31,AJ2458)&gt;0</f>
        <v>1</v>
      </c>
      <c r="AL2458" s="83" t="b">
        <f t="shared" si="731"/>
        <v>0</v>
      </c>
      <c r="AM2458" s="83" t="b">
        <f t="shared" si="737"/>
        <v>1</v>
      </c>
      <c r="AN2458" s="47" t="str">
        <f t="shared" si="732"/>
        <v>Outer</v>
      </c>
      <c r="AO2458" s="48" t="str">
        <f t="shared" si="733"/>
        <v>0.5-0.6</v>
      </c>
      <c r="AP2458" s="49" t="str">
        <f t="shared" si="738"/>
        <v>7-8</v>
      </c>
      <c r="AQ2458" s="49" t="str">
        <f t="shared" si="739"/>
        <v>Mar</v>
      </c>
      <c r="AR2458" s="48" t="str">
        <f t="shared" si="740"/>
        <v>295-305</v>
      </c>
      <c r="AS2458" s="49" t="str">
        <f t="shared" si="734"/>
        <v>HWS-HTI</v>
      </c>
    </row>
    <row r="2459" spans="5:45" x14ac:dyDescent="0.3">
      <c r="E2459" s="15">
        <v>40991.305555555555</v>
      </c>
      <c r="F2459" s="21">
        <v>9.02</v>
      </c>
      <c r="G2459" s="21">
        <v>1123.2499694824194</v>
      </c>
      <c r="H2459" s="42">
        <v>1.2090303787426402</v>
      </c>
      <c r="I2459" s="35">
        <v>298.5</v>
      </c>
      <c r="J2459" s="43">
        <v>0.13636363636363638</v>
      </c>
      <c r="K2459" s="44">
        <v>0.21077797278507709</v>
      </c>
      <c r="L2459" s="26">
        <f t="shared" si="722"/>
        <v>8.9806322434906782</v>
      </c>
      <c r="M2459" s="26">
        <f t="shared" si="723"/>
        <v>0.74603563912650439</v>
      </c>
      <c r="N2459" s="96">
        <f t="shared" si="724"/>
        <v>9</v>
      </c>
      <c r="O2459" s="26">
        <f t="shared" si="725"/>
        <v>0.97150758379991153</v>
      </c>
      <c r="P2459" s="3">
        <f>IF(L2459&gt;'Power Curve'!$C$37,0,INDEX(Ci,$N2459,1)*POWER(1-O2459,3)+INDEX(Ci,$N2459,2)*3*O2459*POWER(1-O2459,2)+INDEX(Ci,$N2459,3)*3*POWER(O2459,2)*(1-O2459)+INDEX(Ci,$N2459,4)*POWER(O2459,3))</f>
        <v>1188.9314247434997</v>
      </c>
      <c r="Q2459" s="3">
        <f>MAX(0,MIN(P2459-V2459+W2459,'Power Curve'!$C$39))</f>
        <v>1190.8666443308252</v>
      </c>
      <c r="R2459" s="3">
        <f t="shared" si="726"/>
        <v>1123.2499694824194</v>
      </c>
      <c r="S2459" s="3">
        <f t="shared" si="727"/>
        <v>67.616674848405864</v>
      </c>
      <c r="T2459" s="3">
        <f t="shared" si="728"/>
        <v>67.616674848405864</v>
      </c>
      <c r="V2459" s="37">
        <f t="array" ref="V2459">SUM(_xlfn.NORM.DIST($AD$3:$AD$1003,$L2459,$AA2459,FALSE)*WindSpeedStep*$AE$3:$AE$1003)/AG2459</f>
        <v>1199.6058252217956</v>
      </c>
      <c r="W2459" s="37">
        <f t="array" ref="W2459">SUM(_xlfn.NORM.DIST($AD$3:$AD$1003,$L2459,$AB2459,FALSE)*WindSpeedStep*$AE$3:$AE$1003)/AH2459</f>
        <v>1201.5410448091211</v>
      </c>
      <c r="Y2459" s="1">
        <f t="shared" si="729"/>
        <v>8</v>
      </c>
      <c r="Z2459" s="99">
        <f>IF(L2459&lt;'Power Curve'!$P$28,'Power Curve'!$Q$28,IF(L2459&gt;'Power Curve'!$P$29,'Power Curve'!$Q$29,INDEX(ReferenceTurbulence,Y2459)+(L2459-INDEX(ReferenceTurbulenceWindSpeed,Y2459))*(INDEX(ReferenceTurbulence,Y2459+1)-INDEX(ReferenceTurbulence,Y2459))/(INDEX(ReferenceTurbulenceWindSpeed,Y2459+1)-INDEX(ReferenceTurbulenceWindSpeed,Y2459))))</f>
        <v>0.12051286609634922</v>
      </c>
      <c r="AA2459" s="100">
        <f t="shared" si="735"/>
        <v>1.0822817310203483</v>
      </c>
      <c r="AB2459" s="29">
        <f t="shared" si="736"/>
        <v>1.2246316695669108</v>
      </c>
      <c r="AG2459" s="40">
        <f t="array" ref="AG2459">SUM(_xlfn.NORM.DIST($AD$3:$AD$1003,$F2459,$AA2459,FALSE)*WindSpeedStep)</f>
        <v>1.0000000000000036</v>
      </c>
      <c r="AH2459" s="40">
        <f t="array" ref="AH2459">SUM(_xlfn.NORM.DIST($AD$3:$AD$1003,$F2459,$AB2459,FALSE)*WindSpeedStep)</f>
        <v>0.99999999999993983</v>
      </c>
      <c r="AJ2459" s="47">
        <f t="shared" si="730"/>
        <v>9</v>
      </c>
      <c r="AK2459" s="83" t="b">
        <f>COUNTIF('Power Curve'!$D$2:$D$31,AJ2459)&gt;0</f>
        <v>1</v>
      </c>
      <c r="AL2459" s="83" t="b">
        <f t="shared" si="731"/>
        <v>0</v>
      </c>
      <c r="AM2459" s="83" t="b">
        <f t="shared" si="737"/>
        <v>1</v>
      </c>
      <c r="AN2459" s="47" t="str">
        <f t="shared" si="732"/>
        <v>Inner</v>
      </c>
      <c r="AO2459" s="48" t="str">
        <f t="shared" si="733"/>
        <v>0.7-0.8</v>
      </c>
      <c r="AP2459" s="49" t="str">
        <f t="shared" si="738"/>
        <v>7-8</v>
      </c>
      <c r="AQ2459" s="49" t="str">
        <f t="shared" si="739"/>
        <v>Mar</v>
      </c>
      <c r="AR2459" s="48" t="str">
        <f t="shared" si="740"/>
        <v>295-305</v>
      </c>
      <c r="AS2459" s="49" t="str">
        <f t="shared" si="734"/>
        <v>Inner-TI</v>
      </c>
    </row>
    <row r="2460" spans="5:45" x14ac:dyDescent="0.3">
      <c r="E2460" s="15">
        <v>40991.3125</v>
      </c>
      <c r="F2460" s="21">
        <v>9.1999999999999993</v>
      </c>
      <c r="G2460" s="21">
        <v>1281.1000595092769</v>
      </c>
      <c r="H2460" s="42">
        <v>1.2087202117929456</v>
      </c>
      <c r="I2460" s="35">
        <v>299.8</v>
      </c>
      <c r="J2460" s="43">
        <v>0.1282608695652174</v>
      </c>
      <c r="K2460" s="44">
        <v>0.14073707272059555</v>
      </c>
      <c r="L2460" s="26">
        <f t="shared" si="722"/>
        <v>9.1590632723491527</v>
      </c>
      <c r="M2460" s="26">
        <f t="shared" si="723"/>
        <v>0.77361272982322715</v>
      </c>
      <c r="N2460" s="96">
        <f t="shared" si="724"/>
        <v>10</v>
      </c>
      <c r="O2460" s="26">
        <f t="shared" si="725"/>
        <v>0.15936134465861987</v>
      </c>
      <c r="P2460" s="3">
        <f>IF(L2460&gt;'Power Curve'!$C$37,0,INDEX(Ci,$N2460,1)*POWER(1-O2460,3)+INDEX(Ci,$N2460,2)*3*O2460*POWER(1-O2460,2)+INDEX(Ci,$N2460,3)*3*POWER(O2460,2)*(1-O2460)+INDEX(Ci,$N2460,4)*POWER(O2460,3))</f>
        <v>1249.1719800118569</v>
      </c>
      <c r="Q2460" s="3">
        <f>MAX(0,MIN(P2460-V2460+W2460,'Power Curve'!$C$39))</f>
        <v>1249.1251379989258</v>
      </c>
      <c r="R2460" s="3">
        <f t="shared" si="726"/>
        <v>1281.1000595092769</v>
      </c>
      <c r="S2460" s="3">
        <f t="shared" si="727"/>
        <v>-31.974921510351123</v>
      </c>
      <c r="T2460" s="3">
        <f t="shared" si="728"/>
        <v>31.974921510351123</v>
      </c>
      <c r="V2460" s="37">
        <f t="array" ref="V2460">SUM(_xlfn.NORM.DIST($AD$3:$AD$1003,$L2460,$AA2460,FALSE)*WindSpeedStep*$AE$3:$AE$1003)/AG2460</f>
        <v>1260.8484014540895</v>
      </c>
      <c r="W2460" s="37">
        <f t="array" ref="W2460">SUM(_xlfn.NORM.DIST($AD$3:$AD$1003,$L2460,$AB2460,FALSE)*WindSpeedStep*$AE$3:$AE$1003)/AH2460</f>
        <v>1260.8015594411584</v>
      </c>
      <c r="Y2460" s="1">
        <f t="shared" si="729"/>
        <v>9</v>
      </c>
      <c r="Z2460" s="99">
        <f>IF(L2460&lt;'Power Curve'!$P$28,'Power Curve'!$Q$28,IF(L2460&gt;'Power Curve'!$P$29,'Power Curve'!$Q$29,INDEX(ReferenceTurbulence,Y2460)+(L2460-INDEX(ReferenceTurbulenceWindSpeed,Y2460))*(INDEX(ReferenceTurbulence,Y2460+1)-INDEX(ReferenceTurbulence,Y2460))/(INDEX(ReferenceTurbulenceWindSpeed,Y2460+1)-INDEX(ReferenceTurbulenceWindSpeed,Y2460))))</f>
        <v>0.12046199961503061</v>
      </c>
      <c r="AA2460" s="100">
        <f t="shared" si="735"/>
        <v>1.1033190763877647</v>
      </c>
      <c r="AB2460" s="29">
        <f t="shared" si="736"/>
        <v>1.174749419714348</v>
      </c>
      <c r="AG2460" s="40">
        <f t="array" ref="AG2460">SUM(_xlfn.NORM.DIST($AD$3:$AD$1003,$F2460,$AA2460,FALSE)*WindSpeedStep)</f>
        <v>1.000000000000004</v>
      </c>
      <c r="AH2460" s="40">
        <f t="array" ref="AH2460">SUM(_xlfn.NORM.DIST($AD$3:$AD$1003,$F2460,$AB2460,FALSE)*WindSpeedStep)</f>
        <v>1.0000000000000018</v>
      </c>
      <c r="AJ2460" s="47">
        <f t="shared" si="730"/>
        <v>9</v>
      </c>
      <c r="AK2460" s="83" t="b">
        <f>COUNTIF('Power Curve'!$D$2:$D$31,AJ2460)&gt;0</f>
        <v>1</v>
      </c>
      <c r="AL2460" s="83" t="b">
        <f t="shared" si="731"/>
        <v>0</v>
      </c>
      <c r="AM2460" s="83" t="b">
        <f t="shared" si="737"/>
        <v>1</v>
      </c>
      <c r="AN2460" s="47" t="str">
        <f t="shared" si="732"/>
        <v>Inner</v>
      </c>
      <c r="AO2460" s="48" t="str">
        <f t="shared" si="733"/>
        <v>0.7-0.8</v>
      </c>
      <c r="AP2460" s="49" t="str">
        <f t="shared" si="738"/>
        <v>7-8</v>
      </c>
      <c r="AQ2460" s="49" t="str">
        <f t="shared" si="739"/>
        <v>Mar</v>
      </c>
      <c r="AR2460" s="48" t="str">
        <f t="shared" si="740"/>
        <v>295-305</v>
      </c>
      <c r="AS2460" s="49" t="str">
        <f t="shared" si="734"/>
        <v>Inner-TI</v>
      </c>
    </row>
    <row r="2461" spans="5:45" x14ac:dyDescent="0.3">
      <c r="E2461" s="15">
        <v>40991.319444444445</v>
      </c>
      <c r="F2461" s="21">
        <v>8.26</v>
      </c>
      <c r="G2461" s="21">
        <v>924.35001754760765</v>
      </c>
      <c r="H2461" s="42">
        <v>1.2089507747972152</v>
      </c>
      <c r="I2461" s="35">
        <v>304.39999999999998</v>
      </c>
      <c r="J2461" s="43">
        <v>0.14164648910411623</v>
      </c>
      <c r="K2461" s="44">
        <v>0.11031513214099521</v>
      </c>
      <c r="L2461" s="26">
        <f t="shared" si="722"/>
        <v>8.223768765293384</v>
      </c>
      <c r="M2461" s="26">
        <f t="shared" si="723"/>
        <v>0.62905994876135607</v>
      </c>
      <c r="N2461" s="96">
        <f t="shared" si="724"/>
        <v>9</v>
      </c>
      <c r="O2461" s="26">
        <f t="shared" si="725"/>
        <v>0.21498593056964121</v>
      </c>
      <c r="P2461" s="3">
        <f>IF(L2461&gt;'Power Curve'!$C$37,0,INDEX(Ci,$N2461,1)*POWER(1-O2461,3)+INDEX(Ci,$N2461,2)*3*O2461*POWER(1-O2461,2)+INDEX(Ci,$N2461,3)*3*POWER(O2461,2)*(1-O2461)+INDEX(Ci,$N2461,4)*POWER(O2461,3))</f>
        <v>946.12915038597737</v>
      </c>
      <c r="Q2461" s="3">
        <f>MAX(0,MIN(P2461-V2461+W2461,'Power Curve'!$C$39))</f>
        <v>955.99326637131878</v>
      </c>
      <c r="R2461" s="3">
        <f t="shared" si="726"/>
        <v>924.35001754760765</v>
      </c>
      <c r="S2461" s="3">
        <f t="shared" si="727"/>
        <v>31.643248823711133</v>
      </c>
      <c r="T2461" s="3">
        <f t="shared" si="728"/>
        <v>31.643248823711133</v>
      </c>
      <c r="V2461" s="37">
        <f t="array" ref="V2461">SUM(_xlfn.NORM.DIST($AD$3:$AD$1003,$L2461,$AA2461,FALSE)*WindSpeedStep*$AE$3:$AE$1003)/AG2461</f>
        <v>944.54348410914588</v>
      </c>
      <c r="W2461" s="37">
        <f t="array" ref="W2461">SUM(_xlfn.NORM.DIST($AD$3:$AD$1003,$L2461,$AB2461,FALSE)*WindSpeedStep*$AE$3:$AE$1003)/AH2461</f>
        <v>954.40760009448729</v>
      </c>
      <c r="Y2461" s="1">
        <f t="shared" si="729"/>
        <v>8</v>
      </c>
      <c r="Z2461" s="99">
        <f>IF(L2461&lt;'Power Curve'!$P$28,'Power Curve'!$Q$28,IF(L2461&gt;'Power Curve'!$P$29,'Power Curve'!$Q$29,INDEX(ReferenceTurbulence,Y2461)+(L2461-INDEX(ReferenceTurbulenceWindSpeed,Y2461))*(INDEX(ReferenceTurbulence,Y2461+1)-INDEX(ReferenceTurbulence,Y2461))/(INDEX(ReferenceTurbulenceWindSpeed,Y2461+1)-INDEX(ReferenceTurbulenceWindSpeed,Y2461))))</f>
        <v>0.11964336261956804</v>
      </c>
      <c r="AA2461" s="100">
        <f t="shared" si="735"/>
        <v>0.98391934848547369</v>
      </c>
      <c r="AB2461" s="29">
        <f t="shared" si="736"/>
        <v>1.1648679728079008</v>
      </c>
      <c r="AG2461" s="40">
        <f t="array" ref="AG2461">SUM(_xlfn.NORM.DIST($AD$3:$AD$1003,$F2461,$AA2461,FALSE)*WindSpeedStep)</f>
        <v>1.0000000000000036</v>
      </c>
      <c r="AH2461" s="40">
        <f t="array" ref="AH2461">SUM(_xlfn.NORM.DIST($AD$3:$AD$1003,$F2461,$AB2461,FALSE)*WindSpeedStep)</f>
        <v>0.99999999999952272</v>
      </c>
      <c r="AJ2461" s="47">
        <f t="shared" si="730"/>
        <v>8</v>
      </c>
      <c r="AK2461" s="83" t="b">
        <f>COUNTIF('Power Curve'!$D$2:$D$31,AJ2461)&gt;0</f>
        <v>1</v>
      </c>
      <c r="AL2461" s="83" t="b">
        <f t="shared" si="731"/>
        <v>0</v>
      </c>
      <c r="AM2461" s="83" t="b">
        <f t="shared" si="737"/>
        <v>1</v>
      </c>
      <c r="AN2461" s="47" t="str">
        <f t="shared" si="732"/>
        <v>Outer</v>
      </c>
      <c r="AO2461" s="48" t="str">
        <f t="shared" si="733"/>
        <v>0.6-0.7</v>
      </c>
      <c r="AP2461" s="49" t="str">
        <f t="shared" si="738"/>
        <v>7-8</v>
      </c>
      <c r="AQ2461" s="49" t="str">
        <f t="shared" si="739"/>
        <v>Mar</v>
      </c>
      <c r="AR2461" s="48" t="str">
        <f t="shared" si="740"/>
        <v>295-305</v>
      </c>
      <c r="AS2461" s="49" t="str">
        <f t="shared" si="734"/>
        <v>HWS-HTI</v>
      </c>
    </row>
    <row r="2462" spans="5:45" x14ac:dyDescent="0.3">
      <c r="E2462" s="15">
        <v>40991.326388888891</v>
      </c>
      <c r="F2462" s="21">
        <v>7.93</v>
      </c>
      <c r="G2462" s="21">
        <v>1077.1900024414063</v>
      </c>
      <c r="H2462" s="42">
        <v>1.2091369968890517</v>
      </c>
      <c r="I2462" s="35">
        <v>303.10000000000002</v>
      </c>
      <c r="J2462" s="43">
        <v>0.17402269861286254</v>
      </c>
      <c r="K2462" s="44">
        <v>0.14048112792163436</v>
      </c>
      <c r="L2462" s="26">
        <f t="shared" si="722"/>
        <v>7.8956216221674627</v>
      </c>
      <c r="M2462" s="26">
        <f t="shared" si="723"/>
        <v>0.57834374998277027</v>
      </c>
      <c r="N2462" s="96">
        <f t="shared" si="724"/>
        <v>8</v>
      </c>
      <c r="O2462" s="26">
        <f t="shared" si="725"/>
        <v>0.88620313943744988</v>
      </c>
      <c r="P2462" s="3">
        <f>IF(L2462&gt;'Power Curve'!$C$37,0,INDEX(Ci,$N2462,1)*POWER(1-O2462,3)+INDEX(Ci,$N2462,2)*3*O2462*POWER(1-O2462,2)+INDEX(Ci,$N2462,3)*3*POWER(O2462,2)*(1-O2462)+INDEX(Ci,$N2462,4)*POWER(O2462,3))</f>
        <v>847.07051831672061</v>
      </c>
      <c r="Q2462" s="3">
        <f>MAX(0,MIN(P2462-V2462+W2462,'Power Curve'!$C$39))</f>
        <v>872.39813460009429</v>
      </c>
      <c r="R2462" s="3">
        <f t="shared" si="726"/>
        <v>1077.1900024414063</v>
      </c>
      <c r="S2462" s="3">
        <f t="shared" si="727"/>
        <v>-204.79186784131196</v>
      </c>
      <c r="T2462" s="3">
        <f t="shared" si="728"/>
        <v>204.79186784131196</v>
      </c>
      <c r="V2462" s="37">
        <f t="array" ref="V2462">SUM(_xlfn.NORM.DIST($AD$3:$AD$1003,$L2462,$AA2462,FALSE)*WindSpeedStep*$AE$3:$AE$1003)/AG2462</f>
        <v>841.79242920804086</v>
      </c>
      <c r="W2462" s="37">
        <f t="array" ref="W2462">SUM(_xlfn.NORM.DIST($AD$3:$AD$1003,$L2462,$AB2462,FALSE)*WindSpeedStep*$AE$3:$AE$1003)/AH2462</f>
        <v>867.12004549141454</v>
      </c>
      <c r="Y2462" s="1">
        <f t="shared" si="729"/>
        <v>7</v>
      </c>
      <c r="Z2462" s="99">
        <f>IF(L2462&lt;'Power Curve'!$P$28,'Power Curve'!$Q$28,IF(L2462&gt;'Power Curve'!$P$29,'Power Curve'!$Q$29,INDEX(ReferenceTurbulence,Y2462)+(L2462-INDEX(ReferenceTurbulenceWindSpeed,Y2462))*(INDEX(ReferenceTurbulence,Y2462+1)-INDEX(ReferenceTurbulence,Y2462))/(INDEX(ReferenceTurbulenceWindSpeed,Y2462+1)-INDEX(ReferenceTurbulenceWindSpeed,Y2462))))</f>
        <v>0.11942767307215418</v>
      </c>
      <c r="AA2462" s="100">
        <f t="shared" si="735"/>
        <v>0.9429557177936474</v>
      </c>
      <c r="AB2462" s="29">
        <f t="shared" si="736"/>
        <v>1.3740173819156491</v>
      </c>
      <c r="AG2462" s="40">
        <f t="array" ref="AG2462">SUM(_xlfn.NORM.DIST($AD$3:$AD$1003,$F2462,$AA2462,FALSE)*WindSpeedStep)</f>
        <v>1.0000000000000038</v>
      </c>
      <c r="AH2462" s="40">
        <f t="array" ref="AH2462">SUM(_xlfn.NORM.DIST($AD$3:$AD$1003,$F2462,$AB2462,FALSE)*WindSpeedStep)</f>
        <v>0.99999999685891072</v>
      </c>
      <c r="AJ2462" s="47">
        <f t="shared" si="730"/>
        <v>8</v>
      </c>
      <c r="AK2462" s="83" t="b">
        <f>COUNTIF('Power Curve'!$D$2:$D$31,AJ2462)&gt;0</f>
        <v>1</v>
      </c>
      <c r="AL2462" s="83" t="b">
        <f t="shared" si="731"/>
        <v>0</v>
      </c>
      <c r="AM2462" s="83" t="b">
        <f t="shared" si="737"/>
        <v>1</v>
      </c>
      <c r="AN2462" s="47" t="str">
        <f t="shared" si="732"/>
        <v>Outer</v>
      </c>
      <c r="AO2462" s="48" t="str">
        <f t="shared" si="733"/>
        <v>0.5-0.6</v>
      </c>
      <c r="AP2462" s="49" t="str">
        <f t="shared" si="738"/>
        <v>7-8</v>
      </c>
      <c r="AQ2462" s="49" t="str">
        <f t="shared" si="739"/>
        <v>Mar</v>
      </c>
      <c r="AR2462" s="48" t="str">
        <f t="shared" si="740"/>
        <v>295-305</v>
      </c>
      <c r="AS2462" s="49" t="str">
        <f t="shared" si="734"/>
        <v>HWS-HTI</v>
      </c>
    </row>
    <row r="2463" spans="5:45" x14ac:dyDescent="0.3">
      <c r="E2463" s="15">
        <v>40991.333333333336</v>
      </c>
      <c r="F2463" s="21">
        <v>9.14</v>
      </c>
      <c r="G2463" s="21">
        <v>932.6699943542485</v>
      </c>
      <c r="H2463" s="42">
        <v>1.2086407306000932</v>
      </c>
      <c r="I2463" s="35">
        <v>306.7</v>
      </c>
      <c r="J2463" s="43">
        <v>0.15536105032822756</v>
      </c>
      <c r="K2463" s="44">
        <v>0.14931106734631738</v>
      </c>
      <c r="L2463" s="26">
        <f t="shared" si="722"/>
        <v>9.099130799977285</v>
      </c>
      <c r="M2463" s="26">
        <f t="shared" si="723"/>
        <v>0.76434997302105268</v>
      </c>
      <c r="N2463" s="96">
        <f t="shared" si="724"/>
        <v>10</v>
      </c>
      <c r="O2463" s="26">
        <f t="shared" si="725"/>
        <v>9.5657010313165466E-2</v>
      </c>
      <c r="P2463" s="3">
        <f>IF(L2463&gt;'Power Curve'!$C$37,0,INDEX(Ci,$N2463,1)*POWER(1-O2463,3)+INDEX(Ci,$N2463,2)*3*O2463*POWER(1-O2463,2)+INDEX(Ci,$N2463,3)*3*POWER(O2463,2)*(1-O2463)+INDEX(Ci,$N2463,4)*POWER(O2463,3))</f>
        <v>1228.4943178035176</v>
      </c>
      <c r="Q2463" s="3">
        <f>MAX(0,MIN(P2463-V2463+W2463,'Power Curve'!$C$39))</f>
        <v>1227.570345659715</v>
      </c>
      <c r="R2463" s="3">
        <f t="shared" si="726"/>
        <v>932.6699943542485</v>
      </c>
      <c r="S2463" s="3">
        <f t="shared" si="727"/>
        <v>294.90035130546653</v>
      </c>
      <c r="T2463" s="3">
        <f t="shared" si="728"/>
        <v>294.90035130546653</v>
      </c>
      <c r="V2463" s="37">
        <f t="array" ref="V2463">SUM(_xlfn.NORM.DIST($AD$3:$AD$1003,$L2463,$AA2463,FALSE)*WindSpeedStep*$AE$3:$AE$1003)/AG2463</f>
        <v>1240.3228659707918</v>
      </c>
      <c r="W2463" s="37">
        <f t="array" ref="W2463">SUM(_xlfn.NORM.DIST($AD$3:$AD$1003,$L2463,$AB2463,FALSE)*WindSpeedStep*$AE$3:$AE$1003)/AH2463</f>
        <v>1239.3988938269893</v>
      </c>
      <c r="Y2463" s="1">
        <f t="shared" si="729"/>
        <v>9</v>
      </c>
      <c r="Z2463" s="99">
        <f>IF(L2463&lt;'Power Curve'!$P$28,'Power Curve'!$Q$28,IF(L2463&gt;'Power Curve'!$P$29,'Power Curve'!$Q$29,INDEX(ReferenceTurbulence,Y2463)+(L2463-INDEX(ReferenceTurbulenceWindSpeed,Y2463))*(INDEX(ReferenceTurbulence,Y2463+1)-INDEX(ReferenceTurbulence,Y2463))/(INDEX(ReferenceTurbulenceWindSpeed,Y2463+1)-INDEX(ReferenceTurbulenceWindSpeed,Y2463))))</f>
        <v>0.12049542414632625</v>
      </c>
      <c r="AA2463" s="100">
        <f t="shared" si="735"/>
        <v>1.0964036251061637</v>
      </c>
      <c r="AB2463" s="29">
        <f t="shared" si="736"/>
        <v>1.4136505181583965</v>
      </c>
      <c r="AG2463" s="40">
        <f t="array" ref="AG2463">SUM(_xlfn.NORM.DIST($AD$3:$AD$1003,$F2463,$AA2463,FALSE)*WindSpeedStep)</f>
        <v>1.0000000000000033</v>
      </c>
      <c r="AH2463" s="40">
        <f t="array" ref="AH2463">SUM(_xlfn.NORM.DIST($AD$3:$AD$1003,$F2463,$AB2463,FALSE)*WindSpeedStep)</f>
        <v>0.99999999996044076</v>
      </c>
      <c r="AJ2463" s="47">
        <f t="shared" si="730"/>
        <v>9</v>
      </c>
      <c r="AK2463" s="83" t="b">
        <f>COUNTIF('Power Curve'!$D$2:$D$31,AJ2463)&gt;0</f>
        <v>1</v>
      </c>
      <c r="AL2463" s="83" t="b">
        <f t="shared" si="731"/>
        <v>0</v>
      </c>
      <c r="AM2463" s="83" t="b">
        <f t="shared" si="737"/>
        <v>1</v>
      </c>
      <c r="AN2463" s="47" t="str">
        <f t="shared" si="732"/>
        <v>Outer</v>
      </c>
      <c r="AO2463" s="48" t="str">
        <f t="shared" si="733"/>
        <v>0.7-0.8</v>
      </c>
      <c r="AP2463" s="49" t="str">
        <f t="shared" si="738"/>
        <v>8-9</v>
      </c>
      <c r="AQ2463" s="49" t="str">
        <f t="shared" si="739"/>
        <v>Mar</v>
      </c>
      <c r="AR2463" s="48" t="str">
        <f t="shared" si="740"/>
        <v>305-315</v>
      </c>
      <c r="AS2463" s="49" t="str">
        <f t="shared" si="734"/>
        <v>HWS-HTI</v>
      </c>
    </row>
    <row r="2464" spans="5:45" x14ac:dyDescent="0.3">
      <c r="E2464" s="15">
        <v>40991.340277777781</v>
      </c>
      <c r="F2464" s="21">
        <v>6.73</v>
      </c>
      <c r="G2464" s="21">
        <v>392.50000381469704</v>
      </c>
      <c r="H2464" s="42">
        <v>1.2086498345238961</v>
      </c>
      <c r="I2464" s="35">
        <v>313</v>
      </c>
      <c r="J2464" s="43">
        <v>0.18722139673105498</v>
      </c>
      <c r="K2464" s="44">
        <v>0.16890806667295097</v>
      </c>
      <c r="L2464" s="26">
        <f t="shared" si="722"/>
        <v>6.6999238552510763</v>
      </c>
      <c r="M2464" s="26">
        <f t="shared" si="723"/>
        <v>0.3935448056787742</v>
      </c>
      <c r="N2464" s="96">
        <f t="shared" si="724"/>
        <v>7</v>
      </c>
      <c r="O2464" s="26">
        <f t="shared" si="725"/>
        <v>0.67958333229671353</v>
      </c>
      <c r="P2464" s="3">
        <f>IF(L2464&gt;'Power Curve'!$C$37,0,INDEX(Ci,$N2464,1)*POWER(1-O2464,3)+INDEX(Ci,$N2464,2)*3*O2464*POWER(1-O2464,2)+INDEX(Ci,$N2464,3)*3*POWER(O2464,2)*(1-O2464)+INDEX(Ci,$N2464,4)*POWER(O2464,3))</f>
        <v>519.9001674235127</v>
      </c>
      <c r="Q2464" s="3">
        <f>MAX(0,MIN(P2464-V2464+W2464,'Power Curve'!$C$39))</f>
        <v>542.63668886078869</v>
      </c>
      <c r="R2464" s="3">
        <f t="shared" si="726"/>
        <v>392.50000381469704</v>
      </c>
      <c r="S2464" s="3">
        <f t="shared" si="727"/>
        <v>150.13668504609166</v>
      </c>
      <c r="T2464" s="3">
        <f t="shared" si="728"/>
        <v>150.13668504609166</v>
      </c>
      <c r="V2464" s="37">
        <f t="array" ref="V2464">SUM(_xlfn.NORM.DIST($AD$3:$AD$1003,$L2464,$AA2464,FALSE)*WindSpeedStep*$AE$3:$AE$1003)/AG2464</f>
        <v>521.28301353700067</v>
      </c>
      <c r="W2464" s="37">
        <f t="array" ref="W2464">SUM(_xlfn.NORM.DIST($AD$3:$AD$1003,$L2464,$AB2464,FALSE)*WindSpeedStep*$AE$3:$AE$1003)/AH2464</f>
        <v>544.01953497427667</v>
      </c>
      <c r="Y2464" s="1">
        <f t="shared" si="729"/>
        <v>6</v>
      </c>
      <c r="Z2464" s="99">
        <f>IF(L2464&lt;'Power Curve'!$P$28,'Power Curve'!$Q$28,IF(L2464&gt;'Power Curve'!$P$29,'Power Curve'!$Q$29,INDEX(ReferenceTurbulence,Y2464)+(L2464-INDEX(ReferenceTurbulenceWindSpeed,Y2464))*(INDEX(ReferenceTurbulence,Y2464+1)-INDEX(ReferenceTurbulence,Y2464))/(INDEX(ReferenceTurbulenceWindSpeed,Y2464+1)-INDEX(ReferenceTurbulenceWindSpeed,Y2464))))</f>
        <v>0.12029182113663157</v>
      </c>
      <c r="AA2464" s="100">
        <f t="shared" si="735"/>
        <v>0.80594604202491349</v>
      </c>
      <c r="AB2464" s="29">
        <f t="shared" si="736"/>
        <v>1.2543691021718211</v>
      </c>
      <c r="AG2464" s="40">
        <f t="array" ref="AG2464">SUM(_xlfn.NORM.DIST($AD$3:$AD$1003,$F2464,$AA2464,FALSE)*WindSpeedStep)</f>
        <v>1.0000000000000033</v>
      </c>
      <c r="AH2464" s="40">
        <f t="array" ref="AH2464">SUM(_xlfn.NORM.DIST($AD$3:$AD$1003,$F2464,$AB2464,FALSE)*WindSpeedStep)</f>
        <v>0.9999999678726218</v>
      </c>
      <c r="AJ2464" s="47">
        <f t="shared" si="730"/>
        <v>7</v>
      </c>
      <c r="AK2464" s="83" t="b">
        <f>COUNTIF('Power Curve'!$D$2:$D$31,AJ2464)&gt;0</f>
        <v>1</v>
      </c>
      <c r="AL2464" s="83" t="b">
        <f t="shared" si="731"/>
        <v>0</v>
      </c>
      <c r="AM2464" s="83" t="b">
        <f t="shared" si="737"/>
        <v>1</v>
      </c>
      <c r="AN2464" s="47" t="str">
        <f t="shared" si="732"/>
        <v>Outer</v>
      </c>
      <c r="AO2464" s="48" t="str">
        <f t="shared" si="733"/>
        <v>0.3-0.4</v>
      </c>
      <c r="AP2464" s="49" t="str">
        <f t="shared" si="738"/>
        <v>8-9</v>
      </c>
      <c r="AQ2464" s="49" t="str">
        <f t="shared" si="739"/>
        <v>Mar</v>
      </c>
      <c r="AR2464" s="48" t="str">
        <f t="shared" si="740"/>
        <v>305-315</v>
      </c>
      <c r="AS2464" s="49" t="str">
        <f t="shared" si="734"/>
        <v>LWS-HTI</v>
      </c>
    </row>
    <row r="2465" spans="5:45" x14ac:dyDescent="0.3">
      <c r="E2465" s="15">
        <v>40991.347222222219</v>
      </c>
      <c r="F2465" s="21">
        <v>5.63</v>
      </c>
      <c r="G2465" s="21">
        <v>434.11001014709473</v>
      </c>
      <c r="H2465" s="42">
        <v>1.2089245439622709</v>
      </c>
      <c r="I2465" s="35">
        <v>317.60000000000002</v>
      </c>
      <c r="J2465" s="43">
        <v>0.21136767317939609</v>
      </c>
      <c r="K2465" s="44">
        <v>0.17118229855756792</v>
      </c>
      <c r="L2465" s="26">
        <f t="shared" si="722"/>
        <v>5.605264320523708</v>
      </c>
      <c r="M2465" s="26">
        <f t="shared" si="723"/>
        <v>0.22436164586438676</v>
      </c>
      <c r="N2465" s="96">
        <f t="shared" si="724"/>
        <v>6</v>
      </c>
      <c r="O2465" s="26">
        <f t="shared" si="725"/>
        <v>0.57526095909994901</v>
      </c>
      <c r="P2465" s="3">
        <f>IF(L2465&gt;'Power Curve'!$C$37,0,INDEX(Ci,$N2465,1)*POWER(1-O2465,3)+INDEX(Ci,$N2465,2)*3*O2465*POWER(1-O2465,2)+INDEX(Ci,$N2465,3)*3*POWER(O2465,2)*(1-O2465)+INDEX(Ci,$N2465,4)*POWER(O2465,3))</f>
        <v>297.4767891960841</v>
      </c>
      <c r="Q2465" s="3">
        <f>MAX(0,MIN(P2465-V2465+W2465,'Power Curve'!$C$39))</f>
        <v>314.21718101170211</v>
      </c>
      <c r="R2465" s="3">
        <f t="shared" si="726"/>
        <v>434.11001014709473</v>
      </c>
      <c r="S2465" s="3">
        <f t="shared" si="727"/>
        <v>-119.89282913539262</v>
      </c>
      <c r="T2465" s="3">
        <f t="shared" si="728"/>
        <v>119.89282913539262</v>
      </c>
      <c r="V2465" s="37">
        <f t="array" ref="V2465">SUM(_xlfn.NORM.DIST($AD$3:$AD$1003,$L2465,$AA2465,FALSE)*WindSpeedStep*$AE$3:$AE$1003)/AG2465</f>
        <v>294.87680687737429</v>
      </c>
      <c r="W2465" s="37">
        <f t="array" ref="W2465">SUM(_xlfn.NORM.DIST($AD$3:$AD$1003,$L2465,$AB2465,FALSE)*WindSpeedStep*$AE$3:$AE$1003)/AH2465</f>
        <v>311.6171986929923</v>
      </c>
      <c r="Y2465" s="1">
        <f t="shared" si="729"/>
        <v>5</v>
      </c>
      <c r="Z2465" s="99">
        <f>IF(L2465&lt;'Power Curve'!$P$28,'Power Curve'!$Q$28,IF(L2465&gt;'Power Curve'!$P$29,'Power Curve'!$Q$29,INDEX(ReferenceTurbulence,Y2465)+(L2465-INDEX(ReferenceTurbulenceWindSpeed,Y2465))*(INDEX(ReferenceTurbulence,Y2465+1)-INDEX(ReferenceTurbulence,Y2465))/(INDEX(ReferenceTurbulenceWindSpeed,Y2465+1)-INDEX(ReferenceTurbulenceWindSpeed,Y2465))))</f>
        <v>0.11997694113610366</v>
      </c>
      <c r="AA2465" s="100">
        <f t="shared" si="735"/>
        <v>0.67250246743577502</v>
      </c>
      <c r="AB2465" s="29">
        <f t="shared" si="736"/>
        <v>1.1847716769845849</v>
      </c>
      <c r="AG2465" s="40">
        <f t="array" ref="AG2465">SUM(_xlfn.NORM.DIST($AD$3:$AD$1003,$F2465,$AA2465,FALSE)*WindSpeedStep)</f>
        <v>1.0000000000000036</v>
      </c>
      <c r="AH2465" s="40">
        <f t="array" ref="AH2465">SUM(_xlfn.NORM.DIST($AD$3:$AD$1003,$F2465,$AB2465,FALSE)*WindSpeedStep)</f>
        <v>0.99999918903543894</v>
      </c>
      <c r="AJ2465" s="47">
        <f t="shared" si="730"/>
        <v>6</v>
      </c>
      <c r="AK2465" s="83" t="b">
        <f>COUNTIF('Power Curve'!$D$2:$D$31,AJ2465)&gt;0</f>
        <v>1</v>
      </c>
      <c r="AL2465" s="83" t="b">
        <f t="shared" si="731"/>
        <v>0</v>
      </c>
      <c r="AM2465" s="83" t="b">
        <f t="shared" si="737"/>
        <v>1</v>
      </c>
      <c r="AN2465" s="47" t="str">
        <f t="shared" si="732"/>
        <v>Outer</v>
      </c>
      <c r="AO2465" s="48" t="str">
        <f t="shared" si="733"/>
        <v>0.2-0.3</v>
      </c>
      <c r="AP2465" s="49" t="str">
        <f t="shared" si="738"/>
        <v>8-9</v>
      </c>
      <c r="AQ2465" s="49" t="str">
        <f t="shared" si="739"/>
        <v>Mar</v>
      </c>
      <c r="AR2465" s="48" t="str">
        <f t="shared" si="740"/>
        <v>315-325</v>
      </c>
      <c r="AS2465" s="49" t="str">
        <f t="shared" si="734"/>
        <v>LWS-HTI</v>
      </c>
    </row>
    <row r="2466" spans="5:45" x14ac:dyDescent="0.3">
      <c r="E2466" s="15">
        <v>40991.354166666664</v>
      </c>
      <c r="F2466" s="21">
        <v>4.95</v>
      </c>
      <c r="G2466" s="21">
        <v>240.90998840332057</v>
      </c>
      <c r="H2466" s="42">
        <v>1.2088802675085732</v>
      </c>
      <c r="I2466" s="35">
        <v>320.39999999999998</v>
      </c>
      <c r="J2466" s="43">
        <v>0.17777777777777778</v>
      </c>
      <c r="K2466" s="44">
        <v>0.18198921902404069</v>
      </c>
      <c r="L2466" s="26">
        <f t="shared" si="722"/>
        <v>4.9281917677525309</v>
      </c>
      <c r="M2466" s="26">
        <f t="shared" si="723"/>
        <v>0.11971790023625355</v>
      </c>
      <c r="N2466" s="96">
        <f t="shared" si="724"/>
        <v>5</v>
      </c>
      <c r="O2466" s="26">
        <f t="shared" si="725"/>
        <v>0.88574666322676321</v>
      </c>
      <c r="P2466" s="3">
        <f>IF(L2466&gt;'Power Curve'!$C$37,0,INDEX(Ci,$N2466,1)*POWER(1-O2466,3)+INDEX(Ci,$N2466,2)*3*O2466*POWER(1-O2466,2)+INDEX(Ci,$N2466,3)*3*POWER(O2466,2)*(1-O2466)+INDEX(Ci,$N2466,4)*POWER(O2466,3))</f>
        <v>195.29940628313605</v>
      </c>
      <c r="Q2466" s="3">
        <f>MAX(0,MIN(P2466-V2466+W2466,'Power Curve'!$C$39))</f>
        <v>203.64320422484835</v>
      </c>
      <c r="R2466" s="3">
        <f t="shared" si="726"/>
        <v>240.90998840332057</v>
      </c>
      <c r="S2466" s="3">
        <f t="shared" si="727"/>
        <v>-37.266784178472221</v>
      </c>
      <c r="T2466" s="3">
        <f t="shared" si="728"/>
        <v>37.266784178472221</v>
      </c>
      <c r="V2466" s="37">
        <f t="array" ref="V2466">SUM(_xlfn.NORM.DIST($AD$3:$AD$1003,$L2466,$AA2466,FALSE)*WindSpeedStep*$AE$3:$AE$1003)/AG2466</f>
        <v>172.7695802750064</v>
      </c>
      <c r="W2466" s="37">
        <f t="array" ref="W2466">SUM(_xlfn.NORM.DIST($AD$3:$AD$1003,$L2466,$AB2466,FALSE)*WindSpeedStep*$AE$3:$AE$1003)/AH2466</f>
        <v>181.1133782167187</v>
      </c>
      <c r="Y2466" s="1">
        <f t="shared" si="729"/>
        <v>4</v>
      </c>
      <c r="Z2466" s="99">
        <f>IF(L2466&lt;'Power Curve'!$P$28,'Power Curve'!$Q$28,IF(L2466&gt;'Power Curve'!$P$29,'Power Curve'!$Q$29,INDEX(ReferenceTurbulence,Y2466)+(L2466-INDEX(ReferenceTurbulenceWindSpeed,Y2466))*(INDEX(ReferenceTurbulence,Y2466+1)-INDEX(ReferenceTurbulence,Y2466))/(INDEX(ReferenceTurbulenceWindSpeed,Y2466+1)-INDEX(ReferenceTurbulenceWindSpeed,Y2466))))</f>
        <v>0.11769773597591207</v>
      </c>
      <c r="AA2466" s="100">
        <f t="shared" si="735"/>
        <v>0.5800370135196008</v>
      </c>
      <c r="AB2466" s="29">
        <f t="shared" si="736"/>
        <v>0.87612298093378327</v>
      </c>
      <c r="AG2466" s="40">
        <f t="array" ref="AG2466">SUM(_xlfn.NORM.DIST($AD$3:$AD$1003,$F2466,$AA2466,FALSE)*WindSpeedStep)</f>
        <v>1.0000000000000029</v>
      </c>
      <c r="AH2466" s="40">
        <f t="array" ref="AH2466">SUM(_xlfn.NORM.DIST($AD$3:$AD$1003,$F2466,$AB2466,FALSE)*WindSpeedStep)</f>
        <v>0.99999999435291442</v>
      </c>
      <c r="AJ2466" s="47">
        <f t="shared" si="730"/>
        <v>5</v>
      </c>
      <c r="AK2466" s="83" t="b">
        <f>COUNTIF('Power Curve'!$D$2:$D$31,AJ2466)&gt;0</f>
        <v>1</v>
      </c>
      <c r="AL2466" s="83" t="b">
        <f t="shared" si="731"/>
        <v>0</v>
      </c>
      <c r="AM2466" s="83" t="b">
        <f t="shared" si="737"/>
        <v>1</v>
      </c>
      <c r="AN2466" s="47" t="str">
        <f t="shared" si="732"/>
        <v>Outer</v>
      </c>
      <c r="AO2466" s="48" t="str">
        <f t="shared" si="733"/>
        <v>0.1-0.2</v>
      </c>
      <c r="AP2466" s="49" t="str">
        <f t="shared" si="738"/>
        <v>8-9</v>
      </c>
      <c r="AQ2466" s="49" t="str">
        <f t="shared" si="739"/>
        <v>Mar</v>
      </c>
      <c r="AR2466" s="48" t="str">
        <f t="shared" si="740"/>
        <v>315-325</v>
      </c>
      <c r="AS2466" s="49" t="str">
        <f t="shared" si="734"/>
        <v>LWS-HTI</v>
      </c>
    </row>
    <row r="2467" spans="5:45" x14ac:dyDescent="0.3">
      <c r="E2467" s="15">
        <v>40991.361111111109</v>
      </c>
      <c r="F2467" s="21">
        <v>5.07</v>
      </c>
      <c r="G2467" s="21">
        <v>158.7100067138671</v>
      </c>
      <c r="H2467" s="42">
        <v>1.2085704230536445</v>
      </c>
      <c r="I2467" s="35">
        <v>314.5</v>
      </c>
      <c r="J2467" s="43">
        <v>0.15779092702169625</v>
      </c>
      <c r="K2467" s="44">
        <v>0.13547805010350875</v>
      </c>
      <c r="L2467" s="26">
        <f t="shared" si="722"/>
        <v>5.047231796051916</v>
      </c>
      <c r="M2467" s="26">
        <f t="shared" si="723"/>
        <v>0.13811592034494419</v>
      </c>
      <c r="N2467" s="96">
        <f t="shared" si="724"/>
        <v>6</v>
      </c>
      <c r="O2467" s="26">
        <f t="shared" si="725"/>
        <v>1.9060035307594682E-2</v>
      </c>
      <c r="P2467" s="3">
        <f>IF(L2467&gt;'Power Curve'!$C$37,0,INDEX(Ci,$N2467,1)*POWER(1-O2467,3)+INDEX(Ci,$N2467,2)*3*O2467*POWER(1-O2467,2)+INDEX(Ci,$N2467,3)*3*POWER(O2467,2)*(1-O2467)+INDEX(Ci,$N2467,4)*POWER(O2467,3))</f>
        <v>214.41191319770763</v>
      </c>
      <c r="Q2467" s="3">
        <f>MAX(0,MIN(P2467-V2467+W2467,'Power Curve'!$C$39))</f>
        <v>217.96249650300373</v>
      </c>
      <c r="R2467" s="3">
        <f t="shared" si="726"/>
        <v>158.7100067138671</v>
      </c>
      <c r="S2467" s="3">
        <f t="shared" si="727"/>
        <v>59.252489789136632</v>
      </c>
      <c r="T2467" s="3">
        <f t="shared" si="728"/>
        <v>59.252489789136632</v>
      </c>
      <c r="V2467" s="37">
        <f t="array" ref="V2467">SUM(_xlfn.NORM.DIST($AD$3:$AD$1003,$L2467,$AA2467,FALSE)*WindSpeedStep*$AE$3:$AE$1003)/AG2467</f>
        <v>194.19876694637222</v>
      </c>
      <c r="W2467" s="37">
        <f t="array" ref="W2467">SUM(_xlfn.NORM.DIST($AD$3:$AD$1003,$L2467,$AB2467,FALSE)*WindSpeedStep*$AE$3:$AE$1003)/AH2467</f>
        <v>197.74935025166832</v>
      </c>
      <c r="Y2467" s="1">
        <f t="shared" si="729"/>
        <v>5</v>
      </c>
      <c r="Z2467" s="99">
        <f>IF(L2467&lt;'Power Curve'!$P$28,'Power Curve'!$Q$28,IF(L2467&gt;'Power Curve'!$P$29,'Power Curve'!$Q$29,INDEX(ReferenceTurbulence,Y2467)+(L2467-INDEX(ReferenceTurbulenceWindSpeed,Y2467))*(INDEX(ReferenceTurbulence,Y2467+1)-INDEX(ReferenceTurbulence,Y2467))/(INDEX(ReferenceTurbulenceWindSpeed,Y2467+1)-INDEX(ReferenceTurbulenceWindSpeed,Y2467))))</f>
        <v>0.11784374985977271</v>
      </c>
      <c r="AA2467" s="100">
        <f t="shared" si="735"/>
        <v>0.59478472125823334</v>
      </c>
      <c r="AB2467" s="29">
        <f t="shared" si="736"/>
        <v>0.79640738399241273</v>
      </c>
      <c r="AG2467" s="40">
        <f t="array" ref="AG2467">SUM(_xlfn.NORM.DIST($AD$3:$AD$1003,$F2467,$AA2467,FALSE)*WindSpeedStep)</f>
        <v>1.0000000000000029</v>
      </c>
      <c r="AH2467" s="40">
        <f t="array" ref="AH2467">SUM(_xlfn.NORM.DIST($AD$3:$AD$1003,$F2467,$AB2467,FALSE)*WindSpeedStep)</f>
        <v>0.99999999993748001</v>
      </c>
      <c r="AJ2467" s="47">
        <f t="shared" si="730"/>
        <v>5</v>
      </c>
      <c r="AK2467" s="83" t="b">
        <f>COUNTIF('Power Curve'!$D$2:$D$31,AJ2467)&gt;0</f>
        <v>1</v>
      </c>
      <c r="AL2467" s="83" t="b">
        <f t="shared" si="731"/>
        <v>0</v>
      </c>
      <c r="AM2467" s="83" t="b">
        <f t="shared" si="737"/>
        <v>1</v>
      </c>
      <c r="AN2467" s="47" t="str">
        <f t="shared" si="732"/>
        <v>Outer</v>
      </c>
      <c r="AO2467" s="48" t="str">
        <f t="shared" si="733"/>
        <v>0.1-0.2</v>
      </c>
      <c r="AP2467" s="49" t="str">
        <f t="shared" si="738"/>
        <v>8-9</v>
      </c>
      <c r="AQ2467" s="49" t="str">
        <f t="shared" si="739"/>
        <v>Mar</v>
      </c>
      <c r="AR2467" s="48" t="str">
        <f t="shared" si="740"/>
        <v>305-315</v>
      </c>
      <c r="AS2467" s="49" t="str">
        <f t="shared" si="734"/>
        <v>LWS-HTI</v>
      </c>
    </row>
    <row r="2468" spans="5:45" x14ac:dyDescent="0.3">
      <c r="E2468" s="15">
        <v>40991.368055555555</v>
      </c>
      <c r="F2468" s="21">
        <v>6.36</v>
      </c>
      <c r="G2468" s="21">
        <v>262.67001342773494</v>
      </c>
      <c r="H2468" s="42">
        <v>1.2085261725265488</v>
      </c>
      <c r="I2468" s="35">
        <v>310.7</v>
      </c>
      <c r="J2468" s="43">
        <v>0.15251572327044025</v>
      </c>
      <c r="K2468" s="44">
        <v>0.17220035921556442</v>
      </c>
      <c r="L2468" s="26">
        <f t="shared" si="722"/>
        <v>6.3313614288205766</v>
      </c>
      <c r="M2468" s="26">
        <f t="shared" si="723"/>
        <v>0.33658229458357836</v>
      </c>
      <c r="N2468" s="96">
        <f t="shared" si="724"/>
        <v>7</v>
      </c>
      <c r="O2468" s="26">
        <f t="shared" si="725"/>
        <v>0.30492258041029446</v>
      </c>
      <c r="P2468" s="3">
        <f>IF(L2468&gt;'Power Curve'!$C$37,0,INDEX(Ci,$N2468,1)*POWER(1-O2468,3)+INDEX(Ci,$N2468,2)*3*O2468*POWER(1-O2468,2)+INDEX(Ci,$N2468,3)*3*POWER(O2468,2)*(1-O2468)+INDEX(Ci,$N2468,4)*POWER(O2468,3))</f>
        <v>431.4397724029298</v>
      </c>
      <c r="Q2468" s="3">
        <f>MAX(0,MIN(P2468-V2468+W2468,'Power Curve'!$C$39))</f>
        <v>439.19383502329657</v>
      </c>
      <c r="R2468" s="3">
        <f t="shared" si="726"/>
        <v>262.67001342773494</v>
      </c>
      <c r="S2468" s="3">
        <f t="shared" si="727"/>
        <v>176.52382159556163</v>
      </c>
      <c r="T2468" s="3">
        <f t="shared" si="728"/>
        <v>176.52382159556163</v>
      </c>
      <c r="V2468" s="37">
        <f t="array" ref="V2468">SUM(_xlfn.NORM.DIST($AD$3:$AD$1003,$L2468,$AA2468,FALSE)*WindSpeedStep*$AE$3:$AE$1003)/AG2468</f>
        <v>438.67032574541105</v>
      </c>
      <c r="W2468" s="37">
        <f t="array" ref="W2468">SUM(_xlfn.NORM.DIST($AD$3:$AD$1003,$L2468,$AB2468,FALSE)*WindSpeedStep*$AE$3:$AE$1003)/AH2468</f>
        <v>446.42438836577782</v>
      </c>
      <c r="Y2468" s="1">
        <f t="shared" si="729"/>
        <v>6</v>
      </c>
      <c r="Z2468" s="99">
        <f>IF(L2468&lt;'Power Curve'!$P$28,'Power Curve'!$Q$28,IF(L2468&gt;'Power Curve'!$P$29,'Power Curve'!$Q$29,INDEX(ReferenceTurbulence,Y2468)+(L2468-INDEX(ReferenceTurbulenceWindSpeed,Y2468))*(INDEX(ReferenceTurbulence,Y2468+1)-INDEX(ReferenceTurbulence,Y2468))/(INDEX(ReferenceTurbulenceWindSpeed,Y2468+1)-INDEX(ReferenceTurbulenceWindSpeed,Y2468))))</f>
        <v>0.12101630631241793</v>
      </c>
      <c r="AA2468" s="100">
        <f t="shared" si="735"/>
        <v>0.76619797404477896</v>
      </c>
      <c r="AB2468" s="29">
        <f t="shared" si="736"/>
        <v>0.96563216760313819</v>
      </c>
      <c r="AG2468" s="40">
        <f t="array" ref="AG2468">SUM(_xlfn.NORM.DIST($AD$3:$AD$1003,$F2468,$AA2468,FALSE)*WindSpeedStep)</f>
        <v>1.0000000000000038</v>
      </c>
      <c r="AH2468" s="40">
        <f t="array" ref="AH2468">SUM(_xlfn.NORM.DIST($AD$3:$AD$1003,$F2468,$AB2468,FALSE)*WindSpeedStep)</f>
        <v>0.99999999998443556</v>
      </c>
      <c r="AJ2468" s="47">
        <f t="shared" si="730"/>
        <v>6</v>
      </c>
      <c r="AK2468" s="83" t="b">
        <f>COUNTIF('Power Curve'!$D$2:$D$31,AJ2468)&gt;0</f>
        <v>1</v>
      </c>
      <c r="AL2468" s="83" t="b">
        <f t="shared" si="731"/>
        <v>0</v>
      </c>
      <c r="AM2468" s="83" t="b">
        <f t="shared" si="737"/>
        <v>1</v>
      </c>
      <c r="AN2468" s="47" t="str">
        <f t="shared" si="732"/>
        <v>Outer</v>
      </c>
      <c r="AO2468" s="48" t="str">
        <f t="shared" si="733"/>
        <v>0.3-0.4</v>
      </c>
      <c r="AP2468" s="49" t="str">
        <f t="shared" si="738"/>
        <v>8-9</v>
      </c>
      <c r="AQ2468" s="49" t="str">
        <f t="shared" si="739"/>
        <v>Mar</v>
      </c>
      <c r="AR2468" s="48" t="str">
        <f t="shared" si="740"/>
        <v>305-315</v>
      </c>
      <c r="AS2468" s="49" t="str">
        <f t="shared" si="734"/>
        <v>LWS-HTI</v>
      </c>
    </row>
    <row r="2469" spans="5:45" x14ac:dyDescent="0.3">
      <c r="E2469" s="15">
        <v>40991.375</v>
      </c>
      <c r="F2469" s="21">
        <v>7.34</v>
      </c>
      <c r="G2469" s="21">
        <v>367.78999328613236</v>
      </c>
      <c r="H2469" s="42">
        <v>1.2081188322003638</v>
      </c>
      <c r="I2469" s="35">
        <v>311.10000000000002</v>
      </c>
      <c r="J2469" s="43">
        <v>0.1335149863760218</v>
      </c>
      <c r="K2469" s="44">
        <v>0.17563200067100168</v>
      </c>
      <c r="L2469" s="26">
        <f t="shared" si="722"/>
        <v>7.3061275260391216</v>
      </c>
      <c r="M2469" s="26">
        <f t="shared" si="723"/>
        <v>0.4872355371449239</v>
      </c>
      <c r="N2469" s="96">
        <f t="shared" si="724"/>
        <v>8</v>
      </c>
      <c r="O2469" s="26">
        <f t="shared" si="725"/>
        <v>0.29288843571156481</v>
      </c>
      <c r="P2469" s="3">
        <f>IF(L2469&gt;'Power Curve'!$C$37,0,INDEX(Ci,$N2469,1)*POWER(1-O2469,3)+INDEX(Ci,$N2469,2)*3*O2469*POWER(1-O2469,2)+INDEX(Ci,$N2469,3)*3*POWER(O2469,2)*(1-O2469)+INDEX(Ci,$N2469,4)*POWER(O2469,3))</f>
        <v>677.71158568392798</v>
      </c>
      <c r="Q2469" s="3">
        <f>MAX(0,MIN(P2469-V2469+W2469,'Power Curve'!$C$39))</f>
        <v>682.91873143282908</v>
      </c>
      <c r="R2469" s="3">
        <f t="shared" si="726"/>
        <v>367.78999328613236</v>
      </c>
      <c r="S2469" s="3">
        <f t="shared" si="727"/>
        <v>315.12873814669672</v>
      </c>
      <c r="T2469" s="3">
        <f t="shared" si="728"/>
        <v>315.12873814669672</v>
      </c>
      <c r="V2469" s="37">
        <f t="array" ref="V2469">SUM(_xlfn.NORM.DIST($AD$3:$AD$1003,$L2469,$AA2469,FALSE)*WindSpeedStep*$AE$3:$AE$1003)/AG2469</f>
        <v>673.44074914465079</v>
      </c>
      <c r="W2469" s="37">
        <f t="array" ref="W2469">SUM(_xlfn.NORM.DIST($AD$3:$AD$1003,$L2469,$AB2469,FALSE)*WindSpeedStep*$AE$3:$AE$1003)/AH2469</f>
        <v>678.64789489355189</v>
      </c>
      <c r="Y2469" s="1">
        <f t="shared" si="729"/>
        <v>7</v>
      </c>
      <c r="Z2469" s="99">
        <f>IF(L2469&lt;'Power Curve'!$P$28,'Power Curve'!$Q$28,IF(L2469&gt;'Power Curve'!$P$29,'Power Curve'!$Q$29,INDEX(ReferenceTurbulence,Y2469)+(L2469-INDEX(ReferenceTurbulenceWindSpeed,Y2469))*(INDEX(ReferenceTurbulence,Y2469+1)-INDEX(ReferenceTurbulence,Y2469))/(INDEX(ReferenceTurbulenceWindSpeed,Y2469+1)-INDEX(ReferenceTurbulenceWindSpeed,Y2469))))</f>
        <v>0.11959140325292253</v>
      </c>
      <c r="AA2469" s="100">
        <f t="shared" si="735"/>
        <v>0.87375004318382188</v>
      </c>
      <c r="AB2469" s="29">
        <f t="shared" si="736"/>
        <v>0.97547751710059116</v>
      </c>
      <c r="AG2469" s="40">
        <f t="array" ref="AG2469">SUM(_xlfn.NORM.DIST($AD$3:$AD$1003,$F2469,$AA2469,FALSE)*WindSpeedStep)</f>
        <v>1.0000000000000036</v>
      </c>
      <c r="AH2469" s="40">
        <f t="array" ref="AH2469">SUM(_xlfn.NORM.DIST($AD$3:$AD$1003,$F2469,$AB2469,FALSE)*WindSpeedStep)</f>
        <v>0.99999999999998634</v>
      </c>
      <c r="AJ2469" s="47">
        <f t="shared" si="730"/>
        <v>7</v>
      </c>
      <c r="AK2469" s="83" t="b">
        <f>COUNTIF('Power Curve'!$D$2:$D$31,AJ2469)&gt;0</f>
        <v>1</v>
      </c>
      <c r="AL2469" s="83" t="b">
        <f t="shared" si="731"/>
        <v>0</v>
      </c>
      <c r="AM2469" s="83" t="b">
        <f t="shared" si="737"/>
        <v>1</v>
      </c>
      <c r="AN2469" s="47" t="str">
        <f t="shared" si="732"/>
        <v>Inner</v>
      </c>
      <c r="AO2469" s="48" t="str">
        <f t="shared" si="733"/>
        <v>0.4-0.5</v>
      </c>
      <c r="AP2469" s="49" t="str">
        <f t="shared" si="738"/>
        <v>9-10</v>
      </c>
      <c r="AQ2469" s="49" t="str">
        <f t="shared" si="739"/>
        <v>Mar</v>
      </c>
      <c r="AR2469" s="48" t="str">
        <f t="shared" si="740"/>
        <v>305-315</v>
      </c>
      <c r="AS2469" s="49" t="str">
        <f t="shared" si="734"/>
        <v>Inner-TI</v>
      </c>
    </row>
    <row r="2470" spans="5:45" x14ac:dyDescent="0.3">
      <c r="E2470" s="15">
        <v>40991.381944444445</v>
      </c>
      <c r="F2470" s="21">
        <v>5.9</v>
      </c>
      <c r="G2470" s="21">
        <v>272.059993743897</v>
      </c>
      <c r="H2470" s="42">
        <v>1.2080396305069776</v>
      </c>
      <c r="I2470" s="35">
        <v>306.7</v>
      </c>
      <c r="J2470" s="43">
        <v>0.15762711864406778</v>
      </c>
      <c r="K2470" s="44">
        <v>0.10102218896564974</v>
      </c>
      <c r="L2470" s="26">
        <f t="shared" si="722"/>
        <v>5.8726444687439443</v>
      </c>
      <c r="M2470" s="26">
        <f t="shared" si="723"/>
        <v>0.26568610969304668</v>
      </c>
      <c r="N2470" s="96">
        <f t="shared" si="724"/>
        <v>6</v>
      </c>
      <c r="O2470" s="26">
        <f t="shared" si="725"/>
        <v>0.841763499582873</v>
      </c>
      <c r="P2470" s="3">
        <f>IF(L2470&gt;'Power Curve'!$C$37,0,INDEX(Ci,$N2470,1)*POWER(1-O2470,3)+INDEX(Ci,$N2470,2)*3*O2470*POWER(1-O2470,2)+INDEX(Ci,$N2470,3)*3*POWER(O2470,2)*(1-O2470)+INDEX(Ci,$N2470,4)*POWER(O2470,3))</f>
        <v>340.53104120040024</v>
      </c>
      <c r="Q2470" s="3">
        <f>MAX(0,MIN(P2470-V2470+W2470,'Power Curve'!$C$39))</f>
        <v>346.41923112453452</v>
      </c>
      <c r="R2470" s="3">
        <f t="shared" si="726"/>
        <v>272.059993743897</v>
      </c>
      <c r="S2470" s="3">
        <f t="shared" si="727"/>
        <v>74.359237380637524</v>
      </c>
      <c r="T2470" s="3">
        <f t="shared" si="728"/>
        <v>74.359237380637524</v>
      </c>
      <c r="V2470" s="37">
        <f t="array" ref="V2470">SUM(_xlfn.NORM.DIST($AD$3:$AD$1003,$L2470,$AA2470,FALSE)*WindSpeedStep*$AE$3:$AE$1003)/AG2470</f>
        <v>345.31083980807011</v>
      </c>
      <c r="W2470" s="37">
        <f t="array" ref="W2470">SUM(_xlfn.NORM.DIST($AD$3:$AD$1003,$L2470,$AB2470,FALSE)*WindSpeedStep*$AE$3:$AE$1003)/AH2470</f>
        <v>351.19902973220439</v>
      </c>
      <c r="Y2470" s="1">
        <f t="shared" si="729"/>
        <v>5</v>
      </c>
      <c r="Z2470" s="99">
        <f>IF(L2470&lt;'Power Curve'!$P$28,'Power Curve'!$Q$28,IF(L2470&gt;'Power Curve'!$P$29,'Power Curve'!$Q$29,INDEX(ReferenceTurbulence,Y2470)+(L2470-INDEX(ReferenceTurbulenceWindSpeed,Y2470))*(INDEX(ReferenceTurbulence,Y2470+1)-INDEX(ReferenceTurbulence,Y2470))/(INDEX(ReferenceTurbulenceWindSpeed,Y2470+1)-INDEX(ReferenceTurbulenceWindSpeed,Y2470))))</f>
        <v>0.12099905539402683</v>
      </c>
      <c r="AA2470" s="100">
        <f t="shared" si="735"/>
        <v>0.71058443338297383</v>
      </c>
      <c r="AB2470" s="29">
        <f t="shared" si="736"/>
        <v>0.92568802642913006</v>
      </c>
      <c r="AG2470" s="40">
        <f t="array" ref="AG2470">SUM(_xlfn.NORM.DIST($AD$3:$AD$1003,$F2470,$AA2470,FALSE)*WindSpeedStep)</f>
        <v>1.0000000000000036</v>
      </c>
      <c r="AH2470" s="40">
        <f t="array" ref="AH2470">SUM(_xlfn.NORM.DIST($AD$3:$AD$1003,$F2470,$AB2470,FALSE)*WindSpeedStep)</f>
        <v>0.99999999993652267</v>
      </c>
      <c r="AJ2470" s="47">
        <f t="shared" si="730"/>
        <v>6</v>
      </c>
      <c r="AK2470" s="83" t="b">
        <f>COUNTIF('Power Curve'!$D$2:$D$31,AJ2470)&gt;0</f>
        <v>1</v>
      </c>
      <c r="AL2470" s="83" t="b">
        <f t="shared" si="731"/>
        <v>0</v>
      </c>
      <c r="AM2470" s="83" t="b">
        <f t="shared" si="737"/>
        <v>1</v>
      </c>
      <c r="AN2470" s="47" t="str">
        <f t="shared" si="732"/>
        <v>Outer</v>
      </c>
      <c r="AO2470" s="48" t="str">
        <f t="shared" si="733"/>
        <v>0.2-0.3</v>
      </c>
      <c r="AP2470" s="49" t="str">
        <f t="shared" si="738"/>
        <v>9-10</v>
      </c>
      <c r="AQ2470" s="49" t="str">
        <f t="shared" si="739"/>
        <v>Mar</v>
      </c>
      <c r="AR2470" s="48" t="str">
        <f t="shared" si="740"/>
        <v>305-315</v>
      </c>
      <c r="AS2470" s="49" t="str">
        <f t="shared" si="734"/>
        <v>LWS-HTI</v>
      </c>
    </row>
    <row r="2471" spans="5:45" x14ac:dyDescent="0.3">
      <c r="E2471" s="15">
        <v>40991.388888888891</v>
      </c>
      <c r="F2471" s="21">
        <v>5.48</v>
      </c>
      <c r="G2471" s="21">
        <v>294.82000350952109</v>
      </c>
      <c r="H2471" s="42">
        <v>1.207827907998704</v>
      </c>
      <c r="I2471" s="35">
        <v>303.60000000000002</v>
      </c>
      <c r="J2471" s="43">
        <v>0.18248175182481752</v>
      </c>
      <c r="K2471" s="44">
        <v>2.5697621084820939E-2</v>
      </c>
      <c r="L2471" s="26">
        <f t="shared" si="722"/>
        <v>5.4542731335437713</v>
      </c>
      <c r="M2471" s="26">
        <f t="shared" si="723"/>
        <v>0.20102547118450978</v>
      </c>
      <c r="N2471" s="96">
        <f t="shared" si="724"/>
        <v>6</v>
      </c>
      <c r="O2471" s="26">
        <f t="shared" si="725"/>
        <v>0.42476536251758512</v>
      </c>
      <c r="P2471" s="3">
        <f>IF(L2471&gt;'Power Curve'!$C$37,0,INDEX(Ci,$N2471,1)*POWER(1-O2471,3)+INDEX(Ci,$N2471,2)*3*O2471*POWER(1-O2471,2)+INDEX(Ci,$N2471,3)*3*POWER(O2471,2)*(1-O2471)+INDEX(Ci,$N2471,4)*POWER(O2471,3))</f>
        <v>274.84657688694887</v>
      </c>
      <c r="Q2471" s="3">
        <f>MAX(0,MIN(P2471-V2471+W2471,'Power Curve'!$C$39))</f>
        <v>282.78137056495967</v>
      </c>
      <c r="R2471" s="3">
        <f t="shared" si="726"/>
        <v>294.82000350952109</v>
      </c>
      <c r="S2471" s="3">
        <f t="shared" si="727"/>
        <v>-12.038632944561414</v>
      </c>
      <c r="T2471" s="3">
        <f t="shared" si="728"/>
        <v>12.038632944561414</v>
      </c>
      <c r="V2471" s="37">
        <f t="array" ref="V2471">SUM(_xlfn.NORM.DIST($AD$3:$AD$1003,$L2471,$AA2471,FALSE)*WindSpeedStep*$AE$3:$AE$1003)/AG2471</f>
        <v>267.31717203792414</v>
      </c>
      <c r="W2471" s="37">
        <f t="array" ref="W2471">SUM(_xlfn.NORM.DIST($AD$3:$AD$1003,$L2471,$AB2471,FALSE)*WindSpeedStep*$AE$3:$AE$1003)/AH2471</f>
        <v>275.25196571593494</v>
      </c>
      <c r="Y2471" s="1">
        <f t="shared" si="729"/>
        <v>5</v>
      </c>
      <c r="Z2471" s="99">
        <f>IF(L2471&lt;'Power Curve'!$P$28,'Power Curve'!$Q$28,IF(L2471&gt;'Power Curve'!$P$29,'Power Curve'!$Q$29,INDEX(ReferenceTurbulence,Y2471)+(L2471-INDEX(ReferenceTurbulenceWindSpeed,Y2471))*(INDEX(ReferenceTurbulence,Y2471+1)-INDEX(ReferenceTurbulence,Y2471))/(INDEX(ReferenceTurbulenceWindSpeed,Y2471+1)-INDEX(ReferenceTurbulenceWindSpeed,Y2471))))</f>
        <v>0.11939974703227729</v>
      </c>
      <c r="AA2471" s="100">
        <f t="shared" si="735"/>
        <v>0.65123883239007263</v>
      </c>
      <c r="AB2471" s="29">
        <f t="shared" si="736"/>
        <v>0.99530531634010422</v>
      </c>
      <c r="AG2471" s="40">
        <f t="array" ref="AG2471">SUM(_xlfn.NORM.DIST($AD$3:$AD$1003,$F2471,$AA2471,FALSE)*WindSpeedStep)</f>
        <v>1.0000000000000033</v>
      </c>
      <c r="AH2471" s="40">
        <f t="array" ref="AH2471">SUM(_xlfn.NORM.DIST($AD$3:$AD$1003,$F2471,$AB2471,FALSE)*WindSpeedStep)</f>
        <v>0.99999998638838405</v>
      </c>
      <c r="AJ2471" s="47">
        <f t="shared" si="730"/>
        <v>5</v>
      </c>
      <c r="AK2471" s="83" t="b">
        <f>COUNTIF('Power Curve'!$D$2:$D$31,AJ2471)&gt;0</f>
        <v>1</v>
      </c>
      <c r="AL2471" s="83" t="b">
        <f t="shared" si="731"/>
        <v>0</v>
      </c>
      <c r="AM2471" s="83" t="b">
        <f t="shared" si="737"/>
        <v>1</v>
      </c>
      <c r="AN2471" s="47" t="str">
        <f t="shared" si="732"/>
        <v>Outer</v>
      </c>
      <c r="AO2471" s="48" t="str">
        <f t="shared" si="733"/>
        <v>0.2-0.3</v>
      </c>
      <c r="AP2471" s="49" t="str">
        <f t="shared" si="738"/>
        <v>9-10</v>
      </c>
      <c r="AQ2471" s="49" t="str">
        <f t="shared" si="739"/>
        <v>Mar</v>
      </c>
      <c r="AR2471" s="48" t="str">
        <f t="shared" si="740"/>
        <v>295-305</v>
      </c>
      <c r="AS2471" s="49" t="str">
        <f t="shared" si="734"/>
        <v>LWS-HTI</v>
      </c>
    </row>
    <row r="2472" spans="5:45" x14ac:dyDescent="0.3">
      <c r="E2472" s="15">
        <v>40991.395833333336</v>
      </c>
      <c r="F2472" s="21">
        <v>4.59</v>
      </c>
      <c r="G2472" s="21">
        <v>184.83000564575201</v>
      </c>
      <c r="H2472" s="42">
        <v>1.2073862082305804</v>
      </c>
      <c r="I2472" s="35">
        <v>301.89999999999998</v>
      </c>
      <c r="J2472" s="43">
        <v>0.14379084967320263</v>
      </c>
      <c r="K2472" s="44">
        <v>2.6939097771362026E-3</v>
      </c>
      <c r="L2472" s="26">
        <f t="shared" si="722"/>
        <v>4.5678944435304203</v>
      </c>
      <c r="M2472" s="26">
        <f t="shared" si="723"/>
        <v>6.4032787330580057E-2</v>
      </c>
      <c r="N2472" s="96">
        <f t="shared" si="724"/>
        <v>5</v>
      </c>
      <c r="O2472" s="26">
        <f t="shared" si="725"/>
        <v>0.47375393020892914</v>
      </c>
      <c r="P2472" s="3">
        <f>IF(L2472&gt;'Power Curve'!$C$37,0,INDEX(Ci,$N2472,1)*POWER(1-O2472,3)+INDEX(Ci,$N2472,2)*3*O2472*POWER(1-O2472,2)+INDEX(Ci,$N2472,3)*3*POWER(O2472,2)*(1-O2472)+INDEX(Ci,$N2472,4)*POWER(O2472,3))</f>
        <v>132.8034751605808</v>
      </c>
      <c r="Q2472" s="3">
        <f>MAX(0,MIN(P2472-V2472+W2472,'Power Curve'!$C$39))</f>
        <v>138.7895512053085</v>
      </c>
      <c r="R2472" s="3">
        <f t="shared" si="726"/>
        <v>184.83000564575201</v>
      </c>
      <c r="S2472" s="3">
        <f t="shared" si="727"/>
        <v>-46.040454440443511</v>
      </c>
      <c r="T2472" s="3">
        <f t="shared" si="728"/>
        <v>46.040454440443511</v>
      </c>
      <c r="V2472" s="37">
        <f t="array" ref="V2472">SUM(_xlfn.NORM.DIST($AD$3:$AD$1003,$L2472,$AA2472,FALSE)*WindSpeedStep*$AE$3:$AE$1003)/AG2472</f>
        <v>108.59289575096678</v>
      </c>
      <c r="W2472" s="37">
        <f t="array" ref="W2472">SUM(_xlfn.NORM.DIST($AD$3:$AD$1003,$L2472,$AB2472,FALSE)*WindSpeedStep*$AE$3:$AE$1003)/AH2472</f>
        <v>114.57897179569449</v>
      </c>
      <c r="Y2472" s="1">
        <f t="shared" si="729"/>
        <v>4</v>
      </c>
      <c r="Z2472" s="99">
        <f>IF(L2472&lt;'Power Curve'!$P$28,'Power Curve'!$Q$28,IF(L2472&gt;'Power Curve'!$P$29,'Power Curve'!$Q$29,INDEX(ReferenceTurbulence,Y2472)+(L2472-INDEX(ReferenceTurbulenceWindSpeed,Y2472))*(INDEX(ReferenceTurbulence,Y2472+1)-INDEX(ReferenceTurbulence,Y2472))/(INDEX(ReferenceTurbulenceWindSpeed,Y2472+1)-INDEX(ReferenceTurbulenceWindSpeed,Y2472))))</f>
        <v>0.11743481425447085</v>
      </c>
      <c r="AA2472" s="100">
        <f t="shared" si="735"/>
        <v>0.53642983551002432</v>
      </c>
      <c r="AB2472" s="29">
        <f t="shared" si="736"/>
        <v>0.65682142325274029</v>
      </c>
      <c r="AG2472" s="40">
        <f t="array" ref="AG2472">SUM(_xlfn.NORM.DIST($AD$3:$AD$1003,$F2472,$AA2472,FALSE)*WindSpeedStep)</f>
        <v>1.0000000000000033</v>
      </c>
      <c r="AH2472" s="40">
        <f t="array" ref="AH2472">SUM(_xlfn.NORM.DIST($AD$3:$AD$1003,$F2472,$AB2472,FALSE)*WindSpeedStep)</f>
        <v>0.9999999999992345</v>
      </c>
      <c r="AJ2472" s="47">
        <f t="shared" si="730"/>
        <v>5</v>
      </c>
      <c r="AK2472" s="83" t="b">
        <f>COUNTIF('Power Curve'!$D$2:$D$31,AJ2472)&gt;0</f>
        <v>1</v>
      </c>
      <c r="AL2472" s="83" t="b">
        <f t="shared" si="731"/>
        <v>0</v>
      </c>
      <c r="AM2472" s="83" t="b">
        <f t="shared" si="737"/>
        <v>1</v>
      </c>
      <c r="AN2472" s="47" t="str">
        <f t="shared" si="732"/>
        <v>Outer</v>
      </c>
      <c r="AO2472" s="48" t="str">
        <f t="shared" si="733"/>
        <v>0.0-0.1</v>
      </c>
      <c r="AP2472" s="49" t="str">
        <f t="shared" si="738"/>
        <v>9-10</v>
      </c>
      <c r="AQ2472" s="49" t="str">
        <f t="shared" si="739"/>
        <v>Mar</v>
      </c>
      <c r="AR2472" s="48" t="str">
        <f t="shared" si="740"/>
        <v>295-305</v>
      </c>
      <c r="AS2472" s="49" t="str">
        <f t="shared" si="734"/>
        <v>LWS-HTI</v>
      </c>
    </row>
    <row r="2473" spans="5:45" x14ac:dyDescent="0.3">
      <c r="E2473" s="15">
        <v>40991.402777777781</v>
      </c>
      <c r="F2473" s="21">
        <v>5.77</v>
      </c>
      <c r="G2473" s="21">
        <v>464.32999038696289</v>
      </c>
      <c r="H2473" s="42">
        <v>1.2073862082305804</v>
      </c>
      <c r="I2473" s="35">
        <v>298.8</v>
      </c>
      <c r="J2473" s="43">
        <v>0.15597920277296362</v>
      </c>
      <c r="K2473" s="44">
        <v>3.105093184104887E-2</v>
      </c>
      <c r="L2473" s="26">
        <f t="shared" si="722"/>
        <v>5.7422115335883497</v>
      </c>
      <c r="M2473" s="26">
        <f t="shared" si="723"/>
        <v>0.24552727910378538</v>
      </c>
      <c r="N2473" s="96">
        <f t="shared" si="724"/>
        <v>6</v>
      </c>
      <c r="O2473" s="26">
        <f t="shared" si="725"/>
        <v>0.71175867756078826</v>
      </c>
      <c r="P2473" s="3">
        <f>IF(L2473&gt;'Power Curve'!$C$37,0,INDEX(Ci,$N2473,1)*POWER(1-O2473,3)+INDEX(Ci,$N2473,2)*3*O2473*POWER(1-O2473,2)+INDEX(Ci,$N2473,3)*3*POWER(O2473,2)*(1-O2473)+INDEX(Ci,$N2473,4)*POWER(O2473,3))</f>
        <v>318.90224854737164</v>
      </c>
      <c r="Q2473" s="3">
        <f>MAX(0,MIN(P2473-V2473+W2473,'Power Curve'!$C$39))</f>
        <v>323.62084641908041</v>
      </c>
      <c r="R2473" s="3">
        <f t="shared" si="726"/>
        <v>464.32999038696289</v>
      </c>
      <c r="S2473" s="3">
        <f t="shared" si="727"/>
        <v>-140.70914396788248</v>
      </c>
      <c r="T2473" s="3">
        <f t="shared" si="728"/>
        <v>140.70914396788248</v>
      </c>
      <c r="V2473" s="37">
        <f t="array" ref="V2473">SUM(_xlfn.NORM.DIST($AD$3:$AD$1003,$L2473,$AA2473,FALSE)*WindSpeedStep*$AE$3:$AE$1003)/AG2473</f>
        <v>320.39489666392291</v>
      </c>
      <c r="W2473" s="37">
        <f t="array" ref="W2473">SUM(_xlfn.NORM.DIST($AD$3:$AD$1003,$L2473,$AB2473,FALSE)*WindSpeedStep*$AE$3:$AE$1003)/AH2473</f>
        <v>325.11349453563167</v>
      </c>
      <c r="Y2473" s="1">
        <f t="shared" si="729"/>
        <v>5</v>
      </c>
      <c r="Z2473" s="99">
        <f>IF(L2473&lt;'Power Curve'!$P$28,'Power Curve'!$Q$28,IF(L2473&gt;'Power Curve'!$P$29,'Power Curve'!$Q$29,INDEX(ReferenceTurbulence,Y2473)+(L2473-INDEX(ReferenceTurbulenceWindSpeed,Y2473))*(INDEX(ReferenceTurbulence,Y2473+1)-INDEX(ReferenceTurbulence,Y2473))/(INDEX(ReferenceTurbulenceWindSpeed,Y2473+1)-INDEX(ReferenceTurbulenceWindSpeed,Y2473))))</f>
        <v>0.1205004493321606</v>
      </c>
      <c r="AA2473" s="100">
        <f t="shared" si="735"/>
        <v>0.69193906995771115</v>
      </c>
      <c r="AB2473" s="29">
        <f t="shared" si="736"/>
        <v>0.89566557716282758</v>
      </c>
      <c r="AG2473" s="40">
        <f t="array" ref="AG2473">SUM(_xlfn.NORM.DIST($AD$3:$AD$1003,$F2473,$AA2473,FALSE)*WindSpeedStep)</f>
        <v>1.0000000000000038</v>
      </c>
      <c r="AH2473" s="40">
        <f t="array" ref="AH2473">SUM(_xlfn.NORM.DIST($AD$3:$AD$1003,$F2473,$AB2473,FALSE)*WindSpeedStep)</f>
        <v>0.99999999996019573</v>
      </c>
      <c r="AJ2473" s="47">
        <f t="shared" si="730"/>
        <v>6</v>
      </c>
      <c r="AK2473" s="83" t="b">
        <f>COUNTIF('Power Curve'!$D$2:$D$31,AJ2473)&gt;0</f>
        <v>1</v>
      </c>
      <c r="AL2473" s="83" t="b">
        <f t="shared" si="731"/>
        <v>0</v>
      </c>
      <c r="AM2473" s="83" t="b">
        <f t="shared" si="737"/>
        <v>1</v>
      </c>
      <c r="AN2473" s="47" t="str">
        <f t="shared" si="732"/>
        <v>Outer</v>
      </c>
      <c r="AO2473" s="48" t="str">
        <f t="shared" si="733"/>
        <v>0.2-0.3</v>
      </c>
      <c r="AP2473" s="49" t="str">
        <f t="shared" si="738"/>
        <v>9-10</v>
      </c>
      <c r="AQ2473" s="49" t="str">
        <f t="shared" si="739"/>
        <v>Mar</v>
      </c>
      <c r="AR2473" s="48" t="str">
        <f t="shared" si="740"/>
        <v>295-305</v>
      </c>
      <c r="AS2473" s="49" t="str">
        <f t="shared" si="734"/>
        <v>LWS-HTI</v>
      </c>
    </row>
    <row r="2474" spans="5:45" x14ac:dyDescent="0.3">
      <c r="E2474" s="15">
        <v>40991.409722222219</v>
      </c>
      <c r="F2474" s="21">
        <v>6.07</v>
      </c>
      <c r="G2474" s="21">
        <v>554.89001941680908</v>
      </c>
      <c r="H2474" s="42">
        <v>1.2076511893687543</v>
      </c>
      <c r="I2474" s="35">
        <v>303.39999999999998</v>
      </c>
      <c r="J2474" s="43">
        <v>0.13179571663920922</v>
      </c>
      <c r="K2474" s="44">
        <v>1.0362106750559657E-2</v>
      </c>
      <c r="L2474" s="26">
        <f t="shared" si="722"/>
        <v>6.0412086094833501</v>
      </c>
      <c r="M2474" s="26">
        <f t="shared" si="723"/>
        <v>0.29173824102426688</v>
      </c>
      <c r="N2474" s="96">
        <f t="shared" si="724"/>
        <v>7</v>
      </c>
      <c r="O2474" s="26">
        <f t="shared" si="725"/>
        <v>9.9688204524845218E-3</v>
      </c>
      <c r="P2474" s="3">
        <f>IF(L2474&gt;'Power Curve'!$C$37,0,INDEX(Ci,$N2474,1)*POWER(1-O2474,3)+INDEX(Ci,$N2474,2)*3*O2474*POWER(1-O2474,2)+INDEX(Ci,$N2474,3)*3*POWER(O2474,2)*(1-O2474)+INDEX(Ci,$N2474,4)*POWER(O2474,3))</f>
        <v>370.89281747827926</v>
      </c>
      <c r="Q2474" s="3">
        <f>MAX(0,MIN(P2474-V2474+W2474,'Power Curve'!$C$39))</f>
        <v>372.68902954225672</v>
      </c>
      <c r="R2474" s="3">
        <f t="shared" si="726"/>
        <v>554.89001941680908</v>
      </c>
      <c r="S2474" s="3">
        <f t="shared" si="727"/>
        <v>-182.20098987455236</v>
      </c>
      <c r="T2474" s="3">
        <f t="shared" si="728"/>
        <v>182.20098987455236</v>
      </c>
      <c r="V2474" s="37">
        <f t="array" ref="V2474">SUM(_xlfn.NORM.DIST($AD$3:$AD$1003,$L2474,$AA2474,FALSE)*WindSpeedStep*$AE$3:$AE$1003)/AG2474</f>
        <v>378.56426481331005</v>
      </c>
      <c r="W2474" s="37">
        <f t="array" ref="W2474">SUM(_xlfn.NORM.DIST($AD$3:$AD$1003,$L2474,$AB2474,FALSE)*WindSpeedStep*$AE$3:$AE$1003)/AH2474</f>
        <v>380.36047687728751</v>
      </c>
      <c r="Y2474" s="1">
        <f t="shared" si="729"/>
        <v>6</v>
      </c>
      <c r="Z2474" s="99">
        <f>IF(L2474&lt;'Power Curve'!$P$28,'Power Curve'!$Q$28,IF(L2474&gt;'Power Curve'!$P$29,'Power Curve'!$Q$29,INDEX(ReferenceTurbulence,Y2474)+(L2474-INDEX(ReferenceTurbulenceWindSpeed,Y2474))*(INDEX(ReferenceTurbulence,Y2474+1)-INDEX(ReferenceTurbulence,Y2474))/(INDEX(ReferenceTurbulenceWindSpeed,Y2474+1)-INDEX(ReferenceTurbulenceWindSpeed,Y2474))))</f>
        <v>0.12158666129504142</v>
      </c>
      <c r="AA2474" s="100">
        <f t="shared" si="735"/>
        <v>0.7345303850139403</v>
      </c>
      <c r="AB2474" s="29">
        <f t="shared" si="736"/>
        <v>0.79620541805381873</v>
      </c>
      <c r="AG2474" s="40">
        <f t="array" ref="AG2474">SUM(_xlfn.NORM.DIST($AD$3:$AD$1003,$F2474,$AA2474,FALSE)*WindSpeedStep)</f>
        <v>1.0000000000000038</v>
      </c>
      <c r="AH2474" s="40">
        <f t="array" ref="AH2474">SUM(_xlfn.NORM.DIST($AD$3:$AD$1003,$F2474,$AB2474,FALSE)*WindSpeedStep)</f>
        <v>0.99999999999999656</v>
      </c>
      <c r="AJ2474" s="47">
        <f t="shared" si="730"/>
        <v>6</v>
      </c>
      <c r="AK2474" s="83" t="b">
        <f>COUNTIF('Power Curve'!$D$2:$D$31,AJ2474)&gt;0</f>
        <v>1</v>
      </c>
      <c r="AL2474" s="83" t="b">
        <f t="shared" si="731"/>
        <v>0</v>
      </c>
      <c r="AM2474" s="83" t="b">
        <f t="shared" si="737"/>
        <v>1</v>
      </c>
      <c r="AN2474" s="47" t="str">
        <f t="shared" si="732"/>
        <v>Outer</v>
      </c>
      <c r="AO2474" s="48" t="str">
        <f t="shared" si="733"/>
        <v>0.2-0.3</v>
      </c>
      <c r="AP2474" s="49" t="str">
        <f t="shared" si="738"/>
        <v>9-10</v>
      </c>
      <c r="AQ2474" s="49" t="str">
        <f t="shared" si="739"/>
        <v>Mar</v>
      </c>
      <c r="AR2474" s="48" t="str">
        <f t="shared" si="740"/>
        <v>295-305</v>
      </c>
      <c r="AS2474" s="49" t="str">
        <f t="shared" si="734"/>
        <v>Inner-TI</v>
      </c>
    </row>
    <row r="2475" spans="5:45" x14ac:dyDescent="0.3">
      <c r="E2475" s="15">
        <v>40991.416666666664</v>
      </c>
      <c r="F2475" s="21">
        <v>6.65</v>
      </c>
      <c r="G2475" s="21">
        <v>328.95001602172903</v>
      </c>
      <c r="H2475" s="42">
        <v>1.2073420560673109</v>
      </c>
      <c r="I2475" s="35">
        <v>302.3</v>
      </c>
      <c r="J2475" s="43">
        <v>0.15488721804511277</v>
      </c>
      <c r="K2475" s="44">
        <v>-3.7552710933290191E-3</v>
      </c>
      <c r="L2475" s="26">
        <f t="shared" si="722"/>
        <v>6.617892760742679</v>
      </c>
      <c r="M2475" s="26">
        <f t="shared" si="723"/>
        <v>0.38086663558872902</v>
      </c>
      <c r="N2475" s="96">
        <f t="shared" si="724"/>
        <v>7</v>
      </c>
      <c r="O2475" s="26">
        <f t="shared" si="725"/>
        <v>0.59619493092265874</v>
      </c>
      <c r="P2475" s="3">
        <f>IF(L2475&gt;'Power Curve'!$C$37,0,INDEX(Ci,$N2475,1)*POWER(1-O2475,3)+INDEX(Ci,$N2475,2)*3*O2475*POWER(1-O2475,2)+INDEX(Ci,$N2475,3)*3*POWER(O2475,2)*(1-O2475)+INDEX(Ci,$N2475,4)*POWER(O2475,3))</f>
        <v>499.44735503217203</v>
      </c>
      <c r="Q2475" s="3">
        <f>MAX(0,MIN(P2475-V2475+W2475,'Power Curve'!$C$39))</f>
        <v>509.64481219023139</v>
      </c>
      <c r="R2475" s="3">
        <f t="shared" si="726"/>
        <v>328.95001602172903</v>
      </c>
      <c r="S2475" s="3">
        <f t="shared" si="727"/>
        <v>180.69479616850236</v>
      </c>
      <c r="T2475" s="3">
        <f t="shared" si="728"/>
        <v>180.69479616850236</v>
      </c>
      <c r="V2475" s="37">
        <f t="array" ref="V2475">SUM(_xlfn.NORM.DIST($AD$3:$AD$1003,$L2475,$AA2475,FALSE)*WindSpeedStep*$AE$3:$AE$1003)/AG2475</f>
        <v>502.26569966482418</v>
      </c>
      <c r="W2475" s="37">
        <f t="array" ref="W2475">SUM(_xlfn.NORM.DIST($AD$3:$AD$1003,$L2475,$AB2475,FALSE)*WindSpeedStep*$AE$3:$AE$1003)/AH2475</f>
        <v>512.46315682288355</v>
      </c>
      <c r="Y2475" s="1">
        <f t="shared" si="729"/>
        <v>6</v>
      </c>
      <c r="Z2475" s="99">
        <f>IF(L2475&lt;'Power Curve'!$P$28,'Power Curve'!$Q$28,IF(L2475&gt;'Power Curve'!$P$29,'Power Curve'!$Q$29,INDEX(ReferenceTurbulence,Y2475)+(L2475-INDEX(ReferenceTurbulenceWindSpeed,Y2475))*(INDEX(ReferenceTurbulence,Y2475+1)-INDEX(ReferenceTurbulence,Y2475))/(INDEX(ReferenceTurbulenceWindSpeed,Y2475+1)-INDEX(ReferenceTurbulenceWindSpeed,Y2475))))</f>
        <v>0.12045307010739738</v>
      </c>
      <c r="AA2475" s="100">
        <f t="shared" si="735"/>
        <v>0.79714550067297552</v>
      </c>
      <c r="AB2475" s="29">
        <f t="shared" si="736"/>
        <v>1.0250269990323246</v>
      </c>
      <c r="AG2475" s="40">
        <f t="array" ref="AG2475">SUM(_xlfn.NORM.DIST($AD$3:$AD$1003,$F2475,$AA2475,FALSE)*WindSpeedStep)</f>
        <v>1.0000000000000033</v>
      </c>
      <c r="AH2475" s="40">
        <f t="array" ref="AH2475">SUM(_xlfn.NORM.DIST($AD$3:$AD$1003,$F2475,$AB2475,FALSE)*WindSpeedStep)</f>
        <v>0.99999999996903732</v>
      </c>
      <c r="AJ2475" s="47">
        <f t="shared" si="730"/>
        <v>7</v>
      </c>
      <c r="AK2475" s="83" t="b">
        <f>COUNTIF('Power Curve'!$D$2:$D$31,AJ2475)&gt;0</f>
        <v>1</v>
      </c>
      <c r="AL2475" s="83" t="b">
        <f t="shared" si="731"/>
        <v>0</v>
      </c>
      <c r="AM2475" s="83" t="b">
        <f t="shared" si="737"/>
        <v>1</v>
      </c>
      <c r="AN2475" s="47" t="str">
        <f t="shared" si="732"/>
        <v>Outer</v>
      </c>
      <c r="AO2475" s="48" t="str">
        <f t="shared" si="733"/>
        <v>0.3-0.4</v>
      </c>
      <c r="AP2475" s="49" t="str">
        <f t="shared" si="738"/>
        <v>10-11</v>
      </c>
      <c r="AQ2475" s="49" t="str">
        <f t="shared" si="739"/>
        <v>Mar</v>
      </c>
      <c r="AR2475" s="48" t="str">
        <f t="shared" si="740"/>
        <v>295-305</v>
      </c>
      <c r="AS2475" s="49" t="str">
        <f t="shared" si="734"/>
        <v>LWS-HTI</v>
      </c>
    </row>
    <row r="2476" spans="5:45" x14ac:dyDescent="0.3">
      <c r="E2476" s="15">
        <v>40991.423611111109</v>
      </c>
      <c r="F2476" s="21">
        <v>5.91</v>
      </c>
      <c r="G2476" s="21">
        <v>319.94001388549771</v>
      </c>
      <c r="H2476" s="42">
        <v>1.2070330810543668</v>
      </c>
      <c r="I2476" s="35">
        <v>293.60000000000002</v>
      </c>
      <c r="J2476" s="43">
        <v>0.13028764805414553</v>
      </c>
      <c r="K2476" s="44">
        <v>6.9993899779660224E-2</v>
      </c>
      <c r="L2476" s="26">
        <f t="shared" si="722"/>
        <v>5.8809638382948801</v>
      </c>
      <c r="M2476" s="26">
        <f t="shared" si="723"/>
        <v>0.26697189507529473</v>
      </c>
      <c r="N2476" s="96">
        <f t="shared" si="724"/>
        <v>6</v>
      </c>
      <c r="O2476" s="26">
        <f t="shared" si="725"/>
        <v>0.85005556290656614</v>
      </c>
      <c r="P2476" s="3">
        <f>IF(L2476&gt;'Power Curve'!$C$37,0,INDEX(Ci,$N2476,1)*POWER(1-O2476,3)+INDEX(Ci,$N2476,2)*3*O2476*POWER(1-O2476,2)+INDEX(Ci,$N2476,3)*3*POWER(O2476,2)*(1-O2476)+INDEX(Ci,$N2476,4)*POWER(O2476,3))</f>
        <v>341.96034850978805</v>
      </c>
      <c r="Q2476" s="3">
        <f>MAX(0,MIN(P2476-V2476+W2476,'Power Curve'!$C$39))</f>
        <v>343.2405503146133</v>
      </c>
      <c r="R2476" s="3">
        <f t="shared" si="726"/>
        <v>319.94001388549771</v>
      </c>
      <c r="S2476" s="3">
        <f t="shared" si="727"/>
        <v>23.300536429115596</v>
      </c>
      <c r="T2476" s="3">
        <f t="shared" si="728"/>
        <v>23.300536429115596</v>
      </c>
      <c r="V2476" s="37">
        <f t="array" ref="V2476">SUM(_xlfn.NORM.DIST($AD$3:$AD$1003,$L2476,$AA2476,FALSE)*WindSpeedStep*$AE$3:$AE$1003)/AG2476</f>
        <v>346.92308438255202</v>
      </c>
      <c r="W2476" s="37">
        <f t="array" ref="W2476">SUM(_xlfn.NORM.DIST($AD$3:$AD$1003,$L2476,$AB2476,FALSE)*WindSpeedStep*$AE$3:$AE$1003)/AH2476</f>
        <v>348.20328618737727</v>
      </c>
      <c r="Y2476" s="1">
        <f t="shared" si="729"/>
        <v>5</v>
      </c>
      <c r="Z2476" s="99">
        <f>IF(L2476&lt;'Power Curve'!$P$28,'Power Curve'!$Q$28,IF(L2476&gt;'Power Curve'!$P$29,'Power Curve'!$Q$29,INDEX(ReferenceTurbulence,Y2476)+(L2476-INDEX(ReferenceTurbulenceWindSpeed,Y2476))*(INDEX(ReferenceTurbulence,Y2476+1)-INDEX(ReferenceTurbulence,Y2476))/(INDEX(ReferenceTurbulenceWindSpeed,Y2476+1)-INDEX(ReferenceTurbulenceWindSpeed,Y2476))))</f>
        <v>0.12103085785315308</v>
      </c>
      <c r="AA2476" s="100">
        <f t="shared" si="735"/>
        <v>0.71177809835220118</v>
      </c>
      <c r="AB2476" s="29">
        <f t="shared" si="736"/>
        <v>0.76621694678292018</v>
      </c>
      <c r="AG2476" s="40">
        <f t="array" ref="AG2476">SUM(_xlfn.NORM.DIST($AD$3:$AD$1003,$F2476,$AA2476,FALSE)*WindSpeedStep)</f>
        <v>1.0000000000000033</v>
      </c>
      <c r="AH2476" s="40">
        <f t="array" ref="AH2476">SUM(_xlfn.NORM.DIST($AD$3:$AD$1003,$F2476,$AB2476,FALSE)*WindSpeedStep)</f>
        <v>0.99999999999999978</v>
      </c>
      <c r="AJ2476" s="47">
        <f t="shared" si="730"/>
        <v>6</v>
      </c>
      <c r="AK2476" s="83" t="b">
        <f>COUNTIF('Power Curve'!$D$2:$D$31,AJ2476)&gt;0</f>
        <v>1</v>
      </c>
      <c r="AL2476" s="83" t="b">
        <f t="shared" si="731"/>
        <v>0</v>
      </c>
      <c r="AM2476" s="83" t="b">
        <f t="shared" si="737"/>
        <v>1</v>
      </c>
      <c r="AN2476" s="47" t="str">
        <f t="shared" si="732"/>
        <v>Outer</v>
      </c>
      <c r="AO2476" s="48" t="str">
        <f t="shared" si="733"/>
        <v>0.2-0.3</v>
      </c>
      <c r="AP2476" s="49" t="str">
        <f t="shared" si="738"/>
        <v>10-11</v>
      </c>
      <c r="AQ2476" s="49" t="str">
        <f t="shared" si="739"/>
        <v>Mar</v>
      </c>
      <c r="AR2476" s="48" t="str">
        <f t="shared" si="740"/>
        <v>285-295</v>
      </c>
      <c r="AS2476" s="49" t="str">
        <f t="shared" si="734"/>
        <v>Inner-TI</v>
      </c>
    </row>
    <row r="2477" spans="5:45" x14ac:dyDescent="0.3">
      <c r="E2477" s="15">
        <v>40991.430555555555</v>
      </c>
      <c r="F2477" s="21">
        <v>6.1</v>
      </c>
      <c r="G2477" s="21">
        <v>465.29000091552723</v>
      </c>
      <c r="H2477" s="42">
        <v>1.2073420560673109</v>
      </c>
      <c r="I2477" s="35">
        <v>295.60000000000002</v>
      </c>
      <c r="J2477" s="43">
        <v>0.14098360655737704</v>
      </c>
      <c r="K2477" s="44">
        <v>9.2533192518393981E-2</v>
      </c>
      <c r="L2477" s="26">
        <f t="shared" si="722"/>
        <v>6.0705482466962915</v>
      </c>
      <c r="M2477" s="26">
        <f t="shared" si="723"/>
        <v>0.29627277653418638</v>
      </c>
      <c r="N2477" s="96">
        <f t="shared" si="724"/>
        <v>7</v>
      </c>
      <c r="O2477" s="26">
        <f t="shared" si="725"/>
        <v>3.9793918590501597E-2</v>
      </c>
      <c r="P2477" s="3">
        <f>IF(L2477&gt;'Power Curve'!$C$37,0,INDEX(Ci,$N2477,1)*POWER(1-O2477,3)+INDEX(Ci,$N2477,2)*3*O2477*POWER(1-O2477,2)+INDEX(Ci,$N2477,3)*3*POWER(O2477,2)*(1-O2477)+INDEX(Ci,$N2477,4)*POWER(O2477,3))</f>
        <v>376.52524840589945</v>
      </c>
      <c r="Q2477" s="3">
        <f>MAX(0,MIN(P2477-V2477+W2477,'Power Curve'!$C$39))</f>
        <v>380.18086448566288</v>
      </c>
      <c r="R2477" s="3">
        <f t="shared" si="726"/>
        <v>465.29000091552723</v>
      </c>
      <c r="S2477" s="3">
        <f t="shared" si="727"/>
        <v>-85.10913642986435</v>
      </c>
      <c r="T2477" s="3">
        <f t="shared" si="728"/>
        <v>85.10913642986435</v>
      </c>
      <c r="V2477" s="37">
        <f t="array" ref="V2477">SUM(_xlfn.NORM.DIST($AD$3:$AD$1003,$L2477,$AA2477,FALSE)*WindSpeedStep*$AE$3:$AE$1003)/AG2477</f>
        <v>384.45806492117828</v>
      </c>
      <c r="W2477" s="37">
        <f t="array" ref="W2477">SUM(_xlfn.NORM.DIST($AD$3:$AD$1003,$L2477,$AB2477,FALSE)*WindSpeedStep*$AE$3:$AE$1003)/AH2477</f>
        <v>388.11368100094171</v>
      </c>
      <c r="Y2477" s="1">
        <f t="shared" si="729"/>
        <v>6</v>
      </c>
      <c r="Z2477" s="99">
        <f>IF(L2477&lt;'Power Curve'!$P$28,'Power Curve'!$Q$28,IF(L2477&gt;'Power Curve'!$P$29,'Power Curve'!$Q$29,INDEX(ReferenceTurbulence,Y2477)+(L2477-INDEX(ReferenceTurbulenceWindSpeed,Y2477))*(INDEX(ReferenceTurbulence,Y2477+1)-INDEX(ReferenceTurbulence,Y2477))/(INDEX(ReferenceTurbulenceWindSpeed,Y2477+1)-INDEX(ReferenceTurbulenceWindSpeed,Y2477))))</f>
        <v>0.12152898820983414</v>
      </c>
      <c r="AA2477" s="100">
        <f t="shared" si="735"/>
        <v>0.73774758629998294</v>
      </c>
      <c r="AB2477" s="29">
        <f t="shared" si="736"/>
        <v>0.85584778559980501</v>
      </c>
      <c r="AG2477" s="40">
        <f t="array" ref="AG2477">SUM(_xlfn.NORM.DIST($AD$3:$AD$1003,$F2477,$AA2477,FALSE)*WindSpeedStep)</f>
        <v>1.0000000000000033</v>
      </c>
      <c r="AH2477" s="40">
        <f t="array" ref="AH2477">SUM(_xlfn.NORM.DIST($AD$3:$AD$1003,$F2477,$AB2477,FALSE)*WindSpeedStep)</f>
        <v>0.99999999999967926</v>
      </c>
      <c r="AJ2477" s="47">
        <f t="shared" si="730"/>
        <v>6</v>
      </c>
      <c r="AK2477" s="83" t="b">
        <f>COUNTIF('Power Curve'!$D$2:$D$31,AJ2477)&gt;0</f>
        <v>1</v>
      </c>
      <c r="AL2477" s="83" t="b">
        <f t="shared" si="731"/>
        <v>0</v>
      </c>
      <c r="AM2477" s="83" t="b">
        <f t="shared" si="737"/>
        <v>1</v>
      </c>
      <c r="AN2477" s="47" t="str">
        <f t="shared" si="732"/>
        <v>Outer</v>
      </c>
      <c r="AO2477" s="48" t="str">
        <f t="shared" si="733"/>
        <v>0.2-0.3</v>
      </c>
      <c r="AP2477" s="49" t="str">
        <f t="shared" si="738"/>
        <v>10-11</v>
      </c>
      <c r="AQ2477" s="49" t="str">
        <f t="shared" si="739"/>
        <v>Mar</v>
      </c>
      <c r="AR2477" s="48" t="str">
        <f t="shared" si="740"/>
        <v>295-305</v>
      </c>
      <c r="AS2477" s="49" t="str">
        <f t="shared" si="734"/>
        <v>LWS-HTI</v>
      </c>
    </row>
    <row r="2478" spans="5:45" x14ac:dyDescent="0.3">
      <c r="E2478" s="15">
        <v>40991.4375</v>
      </c>
      <c r="F2478" s="21">
        <v>5.79</v>
      </c>
      <c r="G2478" s="21">
        <v>257.44000244140602</v>
      </c>
      <c r="H2478" s="42">
        <v>1.2067242641426559</v>
      </c>
      <c r="I2478" s="35">
        <v>292.5</v>
      </c>
      <c r="J2478" s="43">
        <v>0.15544041450777202</v>
      </c>
      <c r="K2478" s="44">
        <v>0.15744274531528554</v>
      </c>
      <c r="L2478" s="26">
        <f t="shared" si="722"/>
        <v>5.761062002621042</v>
      </c>
      <c r="M2478" s="26">
        <f t="shared" si="723"/>
        <v>0.2484406798587776</v>
      </c>
      <c r="N2478" s="96">
        <f t="shared" si="724"/>
        <v>6</v>
      </c>
      <c r="O2478" s="26">
        <f t="shared" si="725"/>
        <v>0.7305472746946684</v>
      </c>
      <c r="P2478" s="3">
        <f>IF(L2478&gt;'Power Curve'!$C$37,0,INDEX(Ci,$N2478,1)*POWER(1-O2478,3)+INDEX(Ci,$N2478,2)*3*O2478*POWER(1-O2478,2)+INDEX(Ci,$N2478,3)*3*POWER(O2478,2)*(1-O2478)+INDEX(Ci,$N2478,4)*POWER(O2478,3))</f>
        <v>321.94478414802745</v>
      </c>
      <c r="Q2478" s="3">
        <f>MAX(0,MIN(P2478-V2478+W2478,'Power Curve'!$C$39))</f>
        <v>326.68886415890307</v>
      </c>
      <c r="R2478" s="3">
        <f t="shared" si="726"/>
        <v>257.44000244140602</v>
      </c>
      <c r="S2478" s="3">
        <f t="shared" si="727"/>
        <v>69.24886171749705</v>
      </c>
      <c r="T2478" s="3">
        <f t="shared" si="728"/>
        <v>69.24886171749705</v>
      </c>
      <c r="V2478" s="37">
        <f t="array" ref="V2478">SUM(_xlfn.NORM.DIST($AD$3:$AD$1003,$L2478,$AA2478,FALSE)*WindSpeedStep*$AE$3:$AE$1003)/AG2478</f>
        <v>323.95588961439557</v>
      </c>
      <c r="W2478" s="37">
        <f t="array" ref="W2478">SUM(_xlfn.NORM.DIST($AD$3:$AD$1003,$L2478,$AB2478,FALSE)*WindSpeedStep*$AE$3:$AE$1003)/AH2478</f>
        <v>328.69996962527119</v>
      </c>
      <c r="Y2478" s="1">
        <f t="shared" si="729"/>
        <v>5</v>
      </c>
      <c r="Z2478" s="99">
        <f>IF(L2478&lt;'Power Curve'!$P$28,'Power Curve'!$Q$28,IF(L2478&gt;'Power Curve'!$P$29,'Power Curve'!$Q$29,INDEX(ReferenceTurbulence,Y2478)+(L2478-INDEX(ReferenceTurbulenceWindSpeed,Y2478))*(INDEX(ReferenceTurbulence,Y2478+1)-INDEX(ReferenceTurbulence,Y2478))/(INDEX(ReferenceTurbulenceWindSpeed,Y2478+1)-INDEX(ReferenceTurbulenceWindSpeed,Y2478))))</f>
        <v>0.12057250903178715</v>
      </c>
      <c r="AA2478" s="100">
        <f t="shared" si="735"/>
        <v>0.69462570034371141</v>
      </c>
      <c r="AB2478" s="29">
        <f t="shared" si="736"/>
        <v>0.89550186569238988</v>
      </c>
      <c r="AG2478" s="40">
        <f t="array" ref="AG2478">SUM(_xlfn.NORM.DIST($AD$3:$AD$1003,$F2478,$AA2478,FALSE)*WindSpeedStep)</f>
        <v>1.000000000000004</v>
      </c>
      <c r="AH2478" s="40">
        <f t="array" ref="AH2478">SUM(_xlfn.NORM.DIST($AD$3:$AD$1003,$F2478,$AB2478,FALSE)*WindSpeedStep)</f>
        <v>0.99999999996597089</v>
      </c>
      <c r="AJ2478" s="47">
        <f t="shared" si="730"/>
        <v>6</v>
      </c>
      <c r="AK2478" s="83" t="b">
        <f>COUNTIF('Power Curve'!$D$2:$D$31,AJ2478)&gt;0</f>
        <v>1</v>
      </c>
      <c r="AL2478" s="83" t="b">
        <f t="shared" si="731"/>
        <v>0</v>
      </c>
      <c r="AM2478" s="83" t="b">
        <f t="shared" si="737"/>
        <v>1</v>
      </c>
      <c r="AN2478" s="47" t="str">
        <f t="shared" si="732"/>
        <v>Outer</v>
      </c>
      <c r="AO2478" s="48" t="str">
        <f t="shared" si="733"/>
        <v>0.2-0.3</v>
      </c>
      <c r="AP2478" s="49" t="str">
        <f t="shared" si="738"/>
        <v>10-11</v>
      </c>
      <c r="AQ2478" s="49" t="str">
        <f t="shared" si="739"/>
        <v>Mar</v>
      </c>
      <c r="AR2478" s="48" t="str">
        <f t="shared" si="740"/>
        <v>285-295</v>
      </c>
      <c r="AS2478" s="49" t="str">
        <f t="shared" si="734"/>
        <v>LWS-HTI</v>
      </c>
    </row>
    <row r="2479" spans="5:45" x14ac:dyDescent="0.3">
      <c r="E2479" s="15">
        <v>40991.444444444445</v>
      </c>
      <c r="F2479" s="21">
        <v>6.21</v>
      </c>
      <c r="G2479" s="21">
        <v>374.57001495361288</v>
      </c>
      <c r="H2479" s="42">
        <v>1.2065919623871311</v>
      </c>
      <c r="I2479" s="35">
        <v>288.10000000000002</v>
      </c>
      <c r="J2479" s="43">
        <v>0.11916264090177134</v>
      </c>
      <c r="K2479" s="44">
        <v>9.8599407028459457E-2</v>
      </c>
      <c r="L2479" s="26">
        <f t="shared" si="722"/>
        <v>6.1787370504895156</v>
      </c>
      <c r="M2479" s="26">
        <f t="shared" si="723"/>
        <v>0.31299370491566264</v>
      </c>
      <c r="N2479" s="96">
        <f t="shared" si="724"/>
        <v>7</v>
      </c>
      <c r="O2479" s="26">
        <f t="shared" si="725"/>
        <v>0.14977284120459286</v>
      </c>
      <c r="P2479" s="3">
        <f>IF(L2479&gt;'Power Curve'!$C$37,0,INDEX(Ci,$N2479,1)*POWER(1-O2479,3)+INDEX(Ci,$N2479,2)*3*O2479*POWER(1-O2479,2)+INDEX(Ci,$N2479,3)*3*POWER(O2479,2)*(1-O2479)+INDEX(Ci,$N2479,4)*POWER(O2479,3))</f>
        <v>398.30663508601265</v>
      </c>
      <c r="Q2479" s="3">
        <f>MAX(0,MIN(P2479-V2479+W2479,'Power Curve'!$C$39))</f>
        <v>397.87670272130708</v>
      </c>
      <c r="R2479" s="3">
        <f t="shared" si="726"/>
        <v>374.57001495361288</v>
      </c>
      <c r="S2479" s="3">
        <f t="shared" si="727"/>
        <v>23.3066877676942</v>
      </c>
      <c r="T2479" s="3">
        <f t="shared" si="728"/>
        <v>23.3066877676942</v>
      </c>
      <c r="V2479" s="37">
        <f t="array" ref="V2479">SUM(_xlfn.NORM.DIST($AD$3:$AD$1003,$L2479,$AA2479,FALSE)*WindSpeedStep*$AE$3:$AE$1003)/AG2479</f>
        <v>406.5399921279249</v>
      </c>
      <c r="W2479" s="37">
        <f t="array" ref="W2479">SUM(_xlfn.NORM.DIST($AD$3:$AD$1003,$L2479,$AB2479,FALSE)*WindSpeedStep*$AE$3:$AE$1003)/AH2479</f>
        <v>406.11005976321934</v>
      </c>
      <c r="Y2479" s="1">
        <f t="shared" si="729"/>
        <v>6</v>
      </c>
      <c r="Z2479" s="99">
        <f>IF(L2479&lt;'Power Curve'!$P$28,'Power Curve'!$Q$28,IF(L2479&gt;'Power Curve'!$P$29,'Power Curve'!$Q$29,INDEX(ReferenceTurbulence,Y2479)+(L2479-INDEX(ReferenceTurbulenceWindSpeed,Y2479))*(INDEX(ReferenceTurbulence,Y2479+1)-INDEX(ReferenceTurbulence,Y2479))/(INDEX(ReferenceTurbulenceWindSpeed,Y2479+1)-INDEX(ReferenceTurbulenceWindSpeed,Y2479))))</f>
        <v>0.12131632088697825</v>
      </c>
      <c r="AA2479" s="100">
        <f t="shared" si="735"/>
        <v>0.74958164669344762</v>
      </c>
      <c r="AB2479" s="29">
        <f t="shared" si="736"/>
        <v>0.73627462437395197</v>
      </c>
      <c r="AG2479" s="40">
        <f t="array" ref="AG2479">SUM(_xlfn.NORM.DIST($AD$3:$AD$1003,$F2479,$AA2479,FALSE)*WindSpeedStep)</f>
        <v>1.0000000000000031</v>
      </c>
      <c r="AH2479" s="40">
        <f t="array" ref="AH2479">SUM(_xlfn.NORM.DIST($AD$3:$AD$1003,$F2479,$AB2479,FALSE)*WindSpeedStep)</f>
        <v>1.0000000000000033</v>
      </c>
      <c r="AJ2479" s="47">
        <f t="shared" si="730"/>
        <v>6</v>
      </c>
      <c r="AK2479" s="83" t="b">
        <f>COUNTIF('Power Curve'!$D$2:$D$31,AJ2479)&gt;0</f>
        <v>1</v>
      </c>
      <c r="AL2479" s="83" t="b">
        <f t="shared" si="731"/>
        <v>0</v>
      </c>
      <c r="AM2479" s="83" t="b">
        <f t="shared" si="737"/>
        <v>1</v>
      </c>
      <c r="AN2479" s="47" t="str">
        <f t="shared" si="732"/>
        <v>Outer</v>
      </c>
      <c r="AO2479" s="48" t="str">
        <f t="shared" si="733"/>
        <v>0.3-0.4</v>
      </c>
      <c r="AP2479" s="49" t="str">
        <f t="shared" si="738"/>
        <v>10-11</v>
      </c>
      <c r="AQ2479" s="49" t="str">
        <f t="shared" si="739"/>
        <v>Mar</v>
      </c>
      <c r="AR2479" s="48" t="str">
        <f t="shared" si="740"/>
        <v>285-295</v>
      </c>
      <c r="AS2479" s="49" t="str">
        <f t="shared" si="734"/>
        <v>Inner-TI</v>
      </c>
    </row>
    <row r="2480" spans="5:45" x14ac:dyDescent="0.3">
      <c r="E2480" s="15">
        <v>40991.451388888891</v>
      </c>
      <c r="F2480" s="21">
        <v>5.87</v>
      </c>
      <c r="G2480" s="21">
        <v>358.9499969482423</v>
      </c>
      <c r="H2480" s="42">
        <v>1.2060630452101939</v>
      </c>
      <c r="I2480" s="35">
        <v>293.8</v>
      </c>
      <c r="J2480" s="43">
        <v>0.141396933560477</v>
      </c>
      <c r="K2480" s="44">
        <v>3.8820537052255348E-2</v>
      </c>
      <c r="L2480" s="26">
        <f t="shared" si="722"/>
        <v>5.8395951856889576</v>
      </c>
      <c r="M2480" s="26">
        <f t="shared" si="723"/>
        <v>0.26057823645989997</v>
      </c>
      <c r="N2480" s="96">
        <f t="shared" si="724"/>
        <v>6</v>
      </c>
      <c r="O2480" s="26">
        <f t="shared" si="725"/>
        <v>0.80882269244397331</v>
      </c>
      <c r="P2480" s="3">
        <f>IF(L2480&gt;'Power Curve'!$C$37,0,INDEX(Ci,$N2480,1)*POWER(1-O2480,3)+INDEX(Ci,$N2480,2)*3*O2480*POWER(1-O2480,2)+INDEX(Ci,$N2480,3)*3*POWER(O2480,2)*(1-O2480)+INDEX(Ci,$N2480,4)*POWER(O2480,3))</f>
        <v>334.91584867343954</v>
      </c>
      <c r="Q2480" s="3">
        <f>MAX(0,MIN(P2480-V2480+W2480,'Power Curve'!$C$39))</f>
        <v>337.74732428043876</v>
      </c>
      <c r="R2480" s="3">
        <f t="shared" si="726"/>
        <v>358.9499969482423</v>
      </c>
      <c r="S2480" s="3">
        <f t="shared" si="727"/>
        <v>-21.20267266780354</v>
      </c>
      <c r="T2480" s="3">
        <f t="shared" si="728"/>
        <v>21.20267266780354</v>
      </c>
      <c r="V2480" s="37">
        <f t="array" ref="V2480">SUM(_xlfn.NORM.DIST($AD$3:$AD$1003,$L2480,$AA2480,FALSE)*WindSpeedStep*$AE$3:$AE$1003)/AG2480</f>
        <v>338.93441795173857</v>
      </c>
      <c r="W2480" s="37">
        <f t="array" ref="W2480">SUM(_xlfn.NORM.DIST($AD$3:$AD$1003,$L2480,$AB2480,FALSE)*WindSpeedStep*$AE$3:$AE$1003)/AH2480</f>
        <v>341.76589355873779</v>
      </c>
      <c r="Y2480" s="1">
        <f t="shared" si="729"/>
        <v>5</v>
      </c>
      <c r="Z2480" s="99">
        <f>IF(L2480&lt;'Power Curve'!$P$28,'Power Curve'!$Q$28,IF(L2480&gt;'Power Curve'!$P$29,'Power Curve'!$Q$29,INDEX(ReferenceTurbulence,Y2480)+(L2480-INDEX(ReferenceTurbulenceWindSpeed,Y2480))*(INDEX(ReferenceTurbulence,Y2480+1)-INDEX(ReferenceTurbulence,Y2480))/(INDEX(ReferenceTurbulenceWindSpeed,Y2480+1)-INDEX(ReferenceTurbulenceWindSpeed,Y2480))))</f>
        <v>0.1208727178792581</v>
      </c>
      <c r="AA2480" s="100">
        <f t="shared" si="735"/>
        <v>0.7058477414088552</v>
      </c>
      <c r="AB2480" s="29">
        <f t="shared" si="736"/>
        <v>0.82570085249094294</v>
      </c>
      <c r="AG2480" s="40">
        <f t="array" ref="AG2480">SUM(_xlfn.NORM.DIST($AD$3:$AD$1003,$F2480,$AA2480,FALSE)*WindSpeedStep)</f>
        <v>1.0000000000000033</v>
      </c>
      <c r="AH2480" s="40">
        <f t="array" ref="AH2480">SUM(_xlfn.NORM.DIST($AD$3:$AD$1003,$F2480,$AB2480,FALSE)*WindSpeedStep)</f>
        <v>0.9999999999996394</v>
      </c>
      <c r="AJ2480" s="47">
        <f t="shared" si="730"/>
        <v>6</v>
      </c>
      <c r="AK2480" s="83" t="b">
        <f>COUNTIF('Power Curve'!$D$2:$D$31,AJ2480)&gt;0</f>
        <v>1</v>
      </c>
      <c r="AL2480" s="83" t="b">
        <f t="shared" si="731"/>
        <v>0</v>
      </c>
      <c r="AM2480" s="83" t="b">
        <f t="shared" si="737"/>
        <v>1</v>
      </c>
      <c r="AN2480" s="47" t="str">
        <f t="shared" si="732"/>
        <v>Outer</v>
      </c>
      <c r="AO2480" s="48" t="str">
        <f t="shared" si="733"/>
        <v>0.2-0.3</v>
      </c>
      <c r="AP2480" s="49" t="str">
        <f t="shared" si="738"/>
        <v>10-11</v>
      </c>
      <c r="AQ2480" s="49" t="str">
        <f t="shared" si="739"/>
        <v>Mar</v>
      </c>
      <c r="AR2480" s="48" t="str">
        <f t="shared" si="740"/>
        <v>285-295</v>
      </c>
      <c r="AS2480" s="49" t="str">
        <f t="shared" si="734"/>
        <v>LWS-HTI</v>
      </c>
    </row>
    <row r="2481" spans="5:45" x14ac:dyDescent="0.3">
      <c r="E2481" s="15">
        <v>40991.458333333336</v>
      </c>
      <c r="F2481" s="21">
        <v>7.2</v>
      </c>
      <c r="G2481" s="21">
        <v>674.89999008178711</v>
      </c>
      <c r="H2481" s="42">
        <v>1.2056127848893643</v>
      </c>
      <c r="I2481" s="35">
        <v>289.39999999999998</v>
      </c>
      <c r="J2481" s="43">
        <v>0.12638888888888888</v>
      </c>
      <c r="K2481" s="44">
        <v>9.4007605622028576E-2</v>
      </c>
      <c r="L2481" s="26">
        <f t="shared" si="722"/>
        <v>7.161814726710821</v>
      </c>
      <c r="M2481" s="26">
        <f t="shared" si="723"/>
        <v>0.46493152880492228</v>
      </c>
      <c r="N2481" s="96">
        <f t="shared" si="724"/>
        <v>8</v>
      </c>
      <c r="O2481" s="26">
        <f t="shared" si="725"/>
        <v>0.14764032154099896</v>
      </c>
      <c r="P2481" s="3">
        <f>IF(L2481&gt;'Power Curve'!$C$37,0,INDEX(Ci,$N2481,1)*POWER(1-O2481,3)+INDEX(Ci,$N2481,2)*3*O2481*POWER(1-O2481,2)+INDEX(Ci,$N2481,3)*3*POWER(O2481,2)*(1-O2481)+INDEX(Ci,$N2481,4)*POWER(O2481,3))</f>
        <v>638.67474108194972</v>
      </c>
      <c r="Q2481" s="3">
        <f>MAX(0,MIN(P2481-V2481+W2481,'Power Curve'!$C$39))</f>
        <v>641.00126034875291</v>
      </c>
      <c r="R2481" s="3">
        <f t="shared" si="726"/>
        <v>674.89999008178711</v>
      </c>
      <c r="S2481" s="3">
        <f t="shared" si="727"/>
        <v>-33.898729733034202</v>
      </c>
      <c r="T2481" s="3">
        <f t="shared" si="728"/>
        <v>33.898729733034202</v>
      </c>
      <c r="V2481" s="37">
        <f t="array" ref="V2481">SUM(_xlfn.NORM.DIST($AD$3:$AD$1003,$L2481,$AA2481,FALSE)*WindSpeedStep*$AE$3:$AE$1003)/AG2481</f>
        <v>635.31858818382739</v>
      </c>
      <c r="W2481" s="37">
        <f t="array" ref="W2481">SUM(_xlfn.NORM.DIST($AD$3:$AD$1003,$L2481,$AB2481,FALSE)*WindSpeedStep*$AE$3:$AE$1003)/AH2481</f>
        <v>637.64510745063058</v>
      </c>
      <c r="Y2481" s="1">
        <f t="shared" si="729"/>
        <v>7</v>
      </c>
      <c r="Z2481" s="99">
        <f>IF(L2481&lt;'Power Curve'!$P$28,'Power Curve'!$Q$28,IF(L2481&gt;'Power Curve'!$P$29,'Power Curve'!$Q$29,INDEX(ReferenceTurbulence,Y2481)+(L2481-INDEX(ReferenceTurbulenceWindSpeed,Y2481))*(INDEX(ReferenceTurbulence,Y2481+1)-INDEX(ReferenceTurbulence,Y2481))/(INDEX(ReferenceTurbulenceWindSpeed,Y2481+1)-INDEX(ReferenceTurbulenceWindSpeed,Y2481))))</f>
        <v>0.11963148569119696</v>
      </c>
      <c r="AA2481" s="100">
        <f t="shared" si="735"/>
        <v>0.85677853600150922</v>
      </c>
      <c r="AB2481" s="29">
        <f t="shared" si="736"/>
        <v>0.90517380573706208</v>
      </c>
      <c r="AG2481" s="40">
        <f t="array" ref="AG2481">SUM(_xlfn.NORM.DIST($AD$3:$AD$1003,$F2481,$AA2481,FALSE)*WindSpeedStep)</f>
        <v>1.0000000000000036</v>
      </c>
      <c r="AH2481" s="40">
        <f t="array" ref="AH2481">SUM(_xlfn.NORM.DIST($AD$3:$AD$1003,$F2481,$AB2481,FALSE)*WindSpeedStep)</f>
        <v>1.0000000000000033</v>
      </c>
      <c r="AJ2481" s="47">
        <f t="shared" si="730"/>
        <v>7</v>
      </c>
      <c r="AK2481" s="83" t="b">
        <f>COUNTIF('Power Curve'!$D$2:$D$31,AJ2481)&gt;0</f>
        <v>1</v>
      </c>
      <c r="AL2481" s="83" t="b">
        <f t="shared" si="731"/>
        <v>0</v>
      </c>
      <c r="AM2481" s="83" t="b">
        <f t="shared" si="737"/>
        <v>1</v>
      </c>
      <c r="AN2481" s="47" t="str">
        <f t="shared" si="732"/>
        <v>Outer</v>
      </c>
      <c r="AO2481" s="48" t="str">
        <f t="shared" si="733"/>
        <v>0.4-0.5</v>
      </c>
      <c r="AP2481" s="49" t="str">
        <f t="shared" si="738"/>
        <v>11-12</v>
      </c>
      <c r="AQ2481" s="49" t="str">
        <f t="shared" si="739"/>
        <v>Mar</v>
      </c>
      <c r="AR2481" s="48" t="str">
        <f t="shared" si="740"/>
        <v>285-295</v>
      </c>
      <c r="AS2481" s="49" t="str">
        <f t="shared" si="734"/>
        <v>Inner-TI</v>
      </c>
    </row>
    <row r="2482" spans="5:45" x14ac:dyDescent="0.3">
      <c r="E2482" s="15">
        <v>40991.465277777781</v>
      </c>
      <c r="F2482" s="21">
        <v>6.97</v>
      </c>
      <c r="G2482" s="21">
        <v>689.90998780727409</v>
      </c>
      <c r="H2482" s="42">
        <v>1.2053585435600764</v>
      </c>
      <c r="I2482" s="35">
        <v>296.5</v>
      </c>
      <c r="J2482" s="43">
        <v>0.12482065997130561</v>
      </c>
      <c r="K2482" s="44">
        <v>0.10589498251824581</v>
      </c>
      <c r="L2482" s="26">
        <f t="shared" si="722"/>
        <v>6.9325471504141554</v>
      </c>
      <c r="M2482" s="26">
        <f t="shared" si="723"/>
        <v>0.42949748582596398</v>
      </c>
      <c r="N2482" s="96">
        <f t="shared" si="724"/>
        <v>7</v>
      </c>
      <c r="O2482" s="26">
        <f t="shared" si="725"/>
        <v>0.91605567028347934</v>
      </c>
      <c r="P2482" s="3">
        <f>IF(L2482&gt;'Power Curve'!$C$37,0,INDEX(Ci,$N2482,1)*POWER(1-O2482,3)+INDEX(Ci,$N2482,2)*3*O2482*POWER(1-O2482,2)+INDEX(Ci,$N2482,3)*3*POWER(O2482,2)*(1-O2482)+INDEX(Ci,$N2482,4)*POWER(O2482,3))</f>
        <v>579.12985213114598</v>
      </c>
      <c r="Q2482" s="3">
        <f>MAX(0,MIN(P2482-V2482+W2482,'Power Curve'!$C$39))</f>
        <v>580.69576027736161</v>
      </c>
      <c r="R2482" s="3">
        <f t="shared" si="726"/>
        <v>689.90998780727409</v>
      </c>
      <c r="S2482" s="3">
        <f t="shared" si="727"/>
        <v>-109.21422752991248</v>
      </c>
      <c r="T2482" s="3">
        <f t="shared" si="728"/>
        <v>109.21422752991248</v>
      </c>
      <c r="V2482" s="37">
        <f t="array" ref="V2482">SUM(_xlfn.NORM.DIST($AD$3:$AD$1003,$L2482,$AA2482,FALSE)*WindSpeedStep*$AE$3:$AE$1003)/AG2482</f>
        <v>577.20621879076236</v>
      </c>
      <c r="W2482" s="37">
        <f t="array" ref="W2482">SUM(_xlfn.NORM.DIST($AD$3:$AD$1003,$L2482,$AB2482,FALSE)*WindSpeedStep*$AE$3:$AE$1003)/AH2482</f>
        <v>578.772126936978</v>
      </c>
      <c r="Y2482" s="1">
        <f t="shared" si="729"/>
        <v>6</v>
      </c>
      <c r="Z2482" s="99">
        <f>IF(L2482&lt;'Power Curve'!$P$28,'Power Curve'!$Q$28,IF(L2482&gt;'Power Curve'!$P$29,'Power Curve'!$Q$29,INDEX(ReferenceTurbulence,Y2482)+(L2482-INDEX(ReferenceTurbulenceWindSpeed,Y2482))*(INDEX(ReferenceTurbulence,Y2482+1)-INDEX(ReferenceTurbulence,Y2482))/(INDEX(ReferenceTurbulenceWindSpeed,Y2482+1)-INDEX(ReferenceTurbulenceWindSpeed,Y2482))))</f>
        <v>0.11983455225406955</v>
      </c>
      <c r="AA2482" s="100">
        <f t="shared" si="735"/>
        <v>0.83075868375010609</v>
      </c>
      <c r="AB2482" s="29">
        <f t="shared" si="736"/>
        <v>0.86532511059688888</v>
      </c>
      <c r="AG2482" s="40">
        <f t="array" ref="AG2482">SUM(_xlfn.NORM.DIST($AD$3:$AD$1003,$F2482,$AA2482,FALSE)*WindSpeedStep)</f>
        <v>1.0000000000000029</v>
      </c>
      <c r="AH2482" s="40">
        <f t="array" ref="AH2482">SUM(_xlfn.NORM.DIST($AD$3:$AD$1003,$F2482,$AB2482,FALSE)*WindSpeedStep)</f>
        <v>1.0000000000000029</v>
      </c>
      <c r="AJ2482" s="47">
        <f t="shared" si="730"/>
        <v>7</v>
      </c>
      <c r="AK2482" s="83" t="b">
        <f>COUNTIF('Power Curve'!$D$2:$D$31,AJ2482)&gt;0</f>
        <v>1</v>
      </c>
      <c r="AL2482" s="83" t="b">
        <f t="shared" si="731"/>
        <v>0</v>
      </c>
      <c r="AM2482" s="83" t="b">
        <f t="shared" si="737"/>
        <v>1</v>
      </c>
      <c r="AN2482" s="47" t="str">
        <f t="shared" si="732"/>
        <v>Inner</v>
      </c>
      <c r="AO2482" s="48" t="str">
        <f t="shared" si="733"/>
        <v>0.4-0.5</v>
      </c>
      <c r="AP2482" s="49" t="str">
        <f t="shared" si="738"/>
        <v>11-12</v>
      </c>
      <c r="AQ2482" s="49" t="str">
        <f t="shared" si="739"/>
        <v>Mar</v>
      </c>
      <c r="AR2482" s="48" t="str">
        <f t="shared" si="740"/>
        <v>295-305</v>
      </c>
      <c r="AS2482" s="49" t="str">
        <f t="shared" si="734"/>
        <v>Inner-TI</v>
      </c>
    </row>
    <row r="2483" spans="5:45" x14ac:dyDescent="0.3">
      <c r="E2483" s="15">
        <v>40991.472222222219</v>
      </c>
      <c r="F2483" s="21">
        <v>6.91</v>
      </c>
      <c r="G2483" s="21">
        <v>605.87002468109176</v>
      </c>
      <c r="H2483" s="42">
        <v>1.2048307070787521</v>
      </c>
      <c r="I2483" s="35">
        <v>292.3</v>
      </c>
      <c r="J2483" s="43">
        <v>0.15629522431259046</v>
      </c>
      <c r="K2483" s="44">
        <v>7.8297767993836115E-2</v>
      </c>
      <c r="L2483" s="26">
        <f t="shared" si="722"/>
        <v>6.8718661812848021</v>
      </c>
      <c r="M2483" s="26">
        <f t="shared" si="723"/>
        <v>0.42011904643708115</v>
      </c>
      <c r="N2483" s="96">
        <f t="shared" si="724"/>
        <v>7</v>
      </c>
      <c r="O2483" s="26">
        <f t="shared" si="725"/>
        <v>0.85437065876620455</v>
      </c>
      <c r="P2483" s="3">
        <f>IF(L2483&gt;'Power Curve'!$C$37,0,INDEX(Ci,$N2483,1)*POWER(1-O2483,3)+INDEX(Ci,$N2483,2)*3*O2483*POWER(1-O2483,2)+INDEX(Ci,$N2483,3)*3*POWER(O2483,2)*(1-O2483)+INDEX(Ci,$N2483,4)*POWER(O2483,3))</f>
        <v>563.57344531627859</v>
      </c>
      <c r="Q2483" s="3">
        <f>MAX(0,MIN(P2483-V2483+W2483,'Power Curve'!$C$39))</f>
        <v>575.80601199842579</v>
      </c>
      <c r="R2483" s="3">
        <f t="shared" si="726"/>
        <v>605.87002468109176</v>
      </c>
      <c r="S2483" s="3">
        <f t="shared" si="727"/>
        <v>-30.064012682665975</v>
      </c>
      <c r="T2483" s="3">
        <f t="shared" si="728"/>
        <v>30.064012682665975</v>
      </c>
      <c r="V2483" s="37">
        <f t="array" ref="V2483">SUM(_xlfn.NORM.DIST($AD$3:$AD$1003,$L2483,$AA2483,FALSE)*WindSpeedStep*$AE$3:$AE$1003)/AG2483</f>
        <v>562.33290568796258</v>
      </c>
      <c r="W2483" s="37">
        <f t="array" ref="W2483">SUM(_xlfn.NORM.DIST($AD$3:$AD$1003,$L2483,$AB2483,FALSE)*WindSpeedStep*$AE$3:$AE$1003)/AH2483</f>
        <v>574.56547237010977</v>
      </c>
      <c r="Y2483" s="1">
        <f t="shared" si="729"/>
        <v>6</v>
      </c>
      <c r="Z2483" s="99">
        <f>IF(L2483&lt;'Power Curve'!$P$28,'Power Curve'!$Q$28,IF(L2483&gt;'Power Curve'!$P$29,'Power Curve'!$Q$29,INDEX(ReferenceTurbulence,Y2483)+(L2483-INDEX(ReferenceTurbulenceWindSpeed,Y2483))*(INDEX(ReferenceTurbulence,Y2483+1)-INDEX(ReferenceTurbulence,Y2483))/(INDEX(ReferenceTurbulenceWindSpeed,Y2483+1)-INDEX(ReferenceTurbulenceWindSpeed,Y2483))))</f>
        <v>0.11995383316670175</v>
      </c>
      <c r="AA2483" s="100">
        <f t="shared" si="735"/>
        <v>0.82430668945373697</v>
      </c>
      <c r="AB2483" s="29">
        <f t="shared" si="736"/>
        <v>1.0740398662500126</v>
      </c>
      <c r="AG2483" s="40">
        <f t="array" ref="AG2483">SUM(_xlfn.NORM.DIST($AD$3:$AD$1003,$F2483,$AA2483,FALSE)*WindSpeedStep)</f>
        <v>1.0000000000000036</v>
      </c>
      <c r="AH2483" s="40">
        <f t="array" ref="AH2483">SUM(_xlfn.NORM.DIST($AD$3:$AD$1003,$F2483,$AB2483,FALSE)*WindSpeedStep)</f>
        <v>0.9999999999549084</v>
      </c>
      <c r="AJ2483" s="47">
        <f t="shared" si="730"/>
        <v>7</v>
      </c>
      <c r="AK2483" s="83" t="b">
        <f>COUNTIF('Power Curve'!$D$2:$D$31,AJ2483)&gt;0</f>
        <v>1</v>
      </c>
      <c r="AL2483" s="83" t="b">
        <f t="shared" si="731"/>
        <v>0</v>
      </c>
      <c r="AM2483" s="83" t="b">
        <f t="shared" si="737"/>
        <v>1</v>
      </c>
      <c r="AN2483" s="47" t="str">
        <f t="shared" si="732"/>
        <v>Outer</v>
      </c>
      <c r="AO2483" s="48" t="str">
        <f t="shared" si="733"/>
        <v>0.4-0.5</v>
      </c>
      <c r="AP2483" s="49" t="str">
        <f t="shared" si="738"/>
        <v>11-12</v>
      </c>
      <c r="AQ2483" s="49" t="str">
        <f t="shared" si="739"/>
        <v>Mar</v>
      </c>
      <c r="AR2483" s="48" t="str">
        <f t="shared" si="740"/>
        <v>285-295</v>
      </c>
      <c r="AS2483" s="49" t="str">
        <f t="shared" si="734"/>
        <v>LWS-HTI</v>
      </c>
    </row>
    <row r="2484" spans="5:45" x14ac:dyDescent="0.3">
      <c r="E2484" s="15">
        <v>40991.479166666664</v>
      </c>
      <c r="F2484" s="21">
        <v>7.2</v>
      </c>
      <c r="G2484" s="21">
        <v>698.31999206542946</v>
      </c>
      <c r="H2484" s="42">
        <v>1.2043033326830035</v>
      </c>
      <c r="I2484" s="35">
        <v>296</v>
      </c>
      <c r="J2484" s="43">
        <v>0.15555555555555556</v>
      </c>
      <c r="K2484" s="44">
        <v>5.8748798589725072E-2</v>
      </c>
      <c r="L2484" s="26">
        <f t="shared" si="722"/>
        <v>7.1592209001452858</v>
      </c>
      <c r="M2484" s="26">
        <f t="shared" si="723"/>
        <v>0.46453064454781207</v>
      </c>
      <c r="N2484" s="96">
        <f t="shared" si="724"/>
        <v>8</v>
      </c>
      <c r="O2484" s="26">
        <f t="shared" si="725"/>
        <v>0.1450296839614976</v>
      </c>
      <c r="P2484" s="3">
        <f>IF(L2484&gt;'Power Curve'!$C$37,0,INDEX(Ci,$N2484,1)*POWER(1-O2484,3)+INDEX(Ci,$N2484,2)*3*O2484*POWER(1-O2484,2)+INDEX(Ci,$N2484,3)*3*POWER(O2484,2)*(1-O2484)+INDEX(Ci,$N2484,4)*POWER(O2484,3))</f>
        <v>637.98444612813489</v>
      </c>
      <c r="Q2484" s="3">
        <f>MAX(0,MIN(P2484-V2484+W2484,'Power Curve'!$C$39))</f>
        <v>651.61448538975276</v>
      </c>
      <c r="R2484" s="3">
        <f t="shared" si="726"/>
        <v>698.31999206542946</v>
      </c>
      <c r="S2484" s="3">
        <f t="shared" si="727"/>
        <v>-46.705506675676702</v>
      </c>
      <c r="T2484" s="3">
        <f t="shared" si="728"/>
        <v>46.705506675676702</v>
      </c>
      <c r="V2484" s="37">
        <f t="array" ref="V2484">SUM(_xlfn.NORM.DIST($AD$3:$AD$1003,$L2484,$AA2484,FALSE)*WindSpeedStep*$AE$3:$AE$1003)/AG2484</f>
        <v>634.64419116616898</v>
      </c>
      <c r="W2484" s="37">
        <f t="array" ref="W2484">SUM(_xlfn.NORM.DIST($AD$3:$AD$1003,$L2484,$AB2484,FALSE)*WindSpeedStep*$AE$3:$AE$1003)/AH2484</f>
        <v>648.27423042778685</v>
      </c>
      <c r="Y2484" s="1">
        <f t="shared" si="729"/>
        <v>7</v>
      </c>
      <c r="Z2484" s="99">
        <f>IF(L2484&lt;'Power Curve'!$P$28,'Power Curve'!$Q$28,IF(L2484&gt;'Power Curve'!$P$29,'Power Curve'!$Q$29,INDEX(ReferenceTurbulence,Y2484)+(L2484-INDEX(ReferenceTurbulenceWindSpeed,Y2484))*(INDEX(ReferenceTurbulence,Y2484+1)-INDEX(ReferenceTurbulence,Y2484))/(INDEX(ReferenceTurbulenceWindSpeed,Y2484+1)-INDEX(ReferenceTurbulenceWindSpeed,Y2484))))</f>
        <v>0.11963220611858588</v>
      </c>
      <c r="AA2484" s="100">
        <f t="shared" si="735"/>
        <v>0.85647339037466874</v>
      </c>
      <c r="AB2484" s="29">
        <f t="shared" si="736"/>
        <v>1.1136565844670445</v>
      </c>
      <c r="AG2484" s="40">
        <f t="array" ref="AG2484">SUM(_xlfn.NORM.DIST($AD$3:$AD$1003,$F2484,$AA2484,FALSE)*WindSpeedStep)</f>
        <v>1.000000000000004</v>
      </c>
      <c r="AH2484" s="40">
        <f t="array" ref="AH2484">SUM(_xlfn.NORM.DIST($AD$3:$AD$1003,$F2484,$AB2484,FALSE)*WindSpeedStep)</f>
        <v>0.99999999996299127</v>
      </c>
      <c r="AJ2484" s="47">
        <f t="shared" si="730"/>
        <v>7</v>
      </c>
      <c r="AK2484" s="83" t="b">
        <f>COUNTIF('Power Curve'!$D$2:$D$31,AJ2484)&gt;0</f>
        <v>1</v>
      </c>
      <c r="AL2484" s="83" t="b">
        <f t="shared" si="731"/>
        <v>0</v>
      </c>
      <c r="AM2484" s="83" t="b">
        <f t="shared" si="737"/>
        <v>1</v>
      </c>
      <c r="AN2484" s="47" t="str">
        <f t="shared" si="732"/>
        <v>Outer</v>
      </c>
      <c r="AO2484" s="48" t="str">
        <f t="shared" si="733"/>
        <v>0.4-0.5</v>
      </c>
      <c r="AP2484" s="49" t="str">
        <f t="shared" si="738"/>
        <v>11-12</v>
      </c>
      <c r="AQ2484" s="49" t="str">
        <f t="shared" si="739"/>
        <v>Mar</v>
      </c>
      <c r="AR2484" s="48" t="str">
        <f t="shared" si="740"/>
        <v>295-305</v>
      </c>
      <c r="AS2484" s="49" t="str">
        <f t="shared" si="734"/>
        <v>LWS-HTI</v>
      </c>
    </row>
    <row r="2485" spans="5:45" x14ac:dyDescent="0.3">
      <c r="E2485" s="15">
        <v>40991.486111111109</v>
      </c>
      <c r="F2485" s="21">
        <v>6.98</v>
      </c>
      <c r="G2485" s="21">
        <v>622.29000735282921</v>
      </c>
      <c r="H2485" s="42">
        <v>1.2039081046341182</v>
      </c>
      <c r="I2485" s="35">
        <v>292.5</v>
      </c>
      <c r="J2485" s="43">
        <v>0.13037249283667621</v>
      </c>
      <c r="K2485" s="44">
        <v>0.1529280924177738</v>
      </c>
      <c r="L2485" s="26">
        <f t="shared" si="722"/>
        <v>6.9397076047336848</v>
      </c>
      <c r="M2485" s="26">
        <f t="shared" si="723"/>
        <v>0.43060415712334255</v>
      </c>
      <c r="N2485" s="96">
        <f t="shared" si="724"/>
        <v>7</v>
      </c>
      <c r="O2485" s="26">
        <f t="shared" si="725"/>
        <v>0.92333460325878391</v>
      </c>
      <c r="P2485" s="3">
        <f>IF(L2485&gt;'Power Curve'!$C$37,0,INDEX(Ci,$N2485,1)*POWER(1-O2485,3)+INDEX(Ci,$N2485,2)*3*O2485*POWER(1-O2485,2)+INDEX(Ci,$N2485,3)*3*POWER(O2485,2)*(1-O2485)+INDEX(Ci,$N2485,4)*POWER(O2485,3))</f>
        <v>580.96742706182795</v>
      </c>
      <c r="Q2485" s="3">
        <f>MAX(0,MIN(P2485-V2485+W2485,'Power Curve'!$C$39))</f>
        <v>584.3496121897648</v>
      </c>
      <c r="R2485" s="3">
        <f t="shared" si="726"/>
        <v>622.29000735282921</v>
      </c>
      <c r="S2485" s="3">
        <f t="shared" si="727"/>
        <v>-37.940395163064409</v>
      </c>
      <c r="T2485" s="3">
        <f t="shared" si="728"/>
        <v>37.940395163064409</v>
      </c>
      <c r="V2485" s="37">
        <f t="array" ref="V2485">SUM(_xlfn.NORM.DIST($AD$3:$AD$1003,$L2485,$AA2485,FALSE)*WindSpeedStep*$AE$3:$AE$1003)/AG2485</f>
        <v>578.97463756024877</v>
      </c>
      <c r="W2485" s="37">
        <f t="array" ref="W2485">SUM(_xlfn.NORM.DIST($AD$3:$AD$1003,$L2485,$AB2485,FALSE)*WindSpeedStep*$AE$3:$AE$1003)/AH2485</f>
        <v>582.35682268818562</v>
      </c>
      <c r="Y2485" s="1">
        <f t="shared" si="729"/>
        <v>6</v>
      </c>
      <c r="Z2485" s="99">
        <f>IF(L2485&lt;'Power Curve'!$P$28,'Power Curve'!$Q$28,IF(L2485&gt;'Power Curve'!$P$29,'Power Curve'!$Q$29,INDEX(ReferenceTurbulence,Y2485)+(L2485-INDEX(ReferenceTurbulenceWindSpeed,Y2485))*(INDEX(ReferenceTurbulence,Y2485+1)-INDEX(ReferenceTurbulence,Y2485))/(INDEX(ReferenceTurbulenceWindSpeed,Y2485+1)-INDEX(ReferenceTurbulenceWindSpeed,Y2485))))</f>
        <v>0.11982047690988258</v>
      </c>
      <c r="AA2485" s="100">
        <f t="shared" si="735"/>
        <v>0.83151907481432907</v>
      </c>
      <c r="AB2485" s="29">
        <f t="shared" si="736"/>
        <v>0.90474697998676967</v>
      </c>
      <c r="AG2485" s="40">
        <f t="array" ref="AG2485">SUM(_xlfn.NORM.DIST($AD$3:$AD$1003,$F2485,$AA2485,FALSE)*WindSpeedStep)</f>
        <v>1.000000000000004</v>
      </c>
      <c r="AH2485" s="40">
        <f t="array" ref="AH2485">SUM(_xlfn.NORM.DIST($AD$3:$AD$1003,$F2485,$AB2485,FALSE)*WindSpeedStep)</f>
        <v>0.99999999999999978</v>
      </c>
      <c r="AJ2485" s="47">
        <f t="shared" si="730"/>
        <v>7</v>
      </c>
      <c r="AK2485" s="83" t="b">
        <f>COUNTIF('Power Curve'!$D$2:$D$31,AJ2485)&gt;0</f>
        <v>1</v>
      </c>
      <c r="AL2485" s="83" t="b">
        <f t="shared" si="731"/>
        <v>0</v>
      </c>
      <c r="AM2485" s="83" t="b">
        <f t="shared" si="737"/>
        <v>1</v>
      </c>
      <c r="AN2485" s="47" t="str">
        <f t="shared" si="732"/>
        <v>Inner</v>
      </c>
      <c r="AO2485" s="48" t="str">
        <f t="shared" si="733"/>
        <v>0.4-0.5</v>
      </c>
      <c r="AP2485" s="49" t="str">
        <f t="shared" si="738"/>
        <v>11-12</v>
      </c>
      <c r="AQ2485" s="49" t="str">
        <f t="shared" si="739"/>
        <v>Mar</v>
      </c>
      <c r="AR2485" s="48" t="str">
        <f t="shared" si="740"/>
        <v>285-295</v>
      </c>
      <c r="AS2485" s="49" t="str">
        <f t="shared" si="734"/>
        <v>Inner-TI</v>
      </c>
    </row>
    <row r="2486" spans="5:45" x14ac:dyDescent="0.3">
      <c r="E2486" s="15">
        <v>40991.493055555555</v>
      </c>
      <c r="F2486" s="21">
        <v>6.49</v>
      </c>
      <c r="G2486" s="21">
        <v>543.21002769470238</v>
      </c>
      <c r="H2486" s="42">
        <v>1.2031184267837367</v>
      </c>
      <c r="I2486" s="35">
        <v>291.3</v>
      </c>
      <c r="J2486" s="43">
        <v>9.3990755007704152E-2</v>
      </c>
      <c r="K2486" s="44">
        <v>4.5409611431865608E-2</v>
      </c>
      <c r="L2486" s="26">
        <f t="shared" si="722"/>
        <v>6.4511250442297445</v>
      </c>
      <c r="M2486" s="26">
        <f t="shared" si="723"/>
        <v>0.35509214741262668</v>
      </c>
      <c r="N2486" s="96">
        <f t="shared" si="724"/>
        <v>7</v>
      </c>
      <c r="O2486" s="26">
        <f t="shared" si="725"/>
        <v>0.42666783434842515</v>
      </c>
      <c r="P2486" s="3">
        <f>IF(L2486&gt;'Power Curve'!$C$37,0,INDEX(Ci,$N2486,1)*POWER(1-O2486,3)+INDEX(Ci,$N2486,2)*3*O2486*POWER(1-O2486,2)+INDEX(Ci,$N2486,3)*3*POWER(O2486,2)*(1-O2486)+INDEX(Ci,$N2486,4)*POWER(O2486,3))</f>
        <v>459.08622360975988</v>
      </c>
      <c r="Q2486" s="3">
        <f>MAX(0,MIN(P2486-V2486+W2486,'Power Curve'!$C$39))</f>
        <v>452.71319641544812</v>
      </c>
      <c r="R2486" s="3">
        <f t="shared" si="726"/>
        <v>543.21002769470238</v>
      </c>
      <c r="S2486" s="3">
        <f t="shared" si="727"/>
        <v>-90.496831279254252</v>
      </c>
      <c r="T2486" s="3">
        <f t="shared" si="728"/>
        <v>90.496831279254252</v>
      </c>
      <c r="V2486" s="37">
        <f t="array" ref="V2486">SUM(_xlfn.NORM.DIST($AD$3:$AD$1003,$L2486,$AA2486,FALSE)*WindSpeedStep*$AE$3:$AE$1003)/AG2486</f>
        <v>464.72176927682881</v>
      </c>
      <c r="W2486" s="37">
        <f t="array" ref="W2486">SUM(_xlfn.NORM.DIST($AD$3:$AD$1003,$L2486,$AB2486,FALSE)*WindSpeedStep*$AE$3:$AE$1003)/AH2486</f>
        <v>458.34874208251705</v>
      </c>
      <c r="Y2486" s="1">
        <f t="shared" si="729"/>
        <v>6</v>
      </c>
      <c r="Z2486" s="99">
        <f>IF(L2486&lt;'Power Curve'!$P$28,'Power Curve'!$Q$28,IF(L2486&gt;'Power Curve'!$P$29,'Power Curve'!$Q$29,INDEX(ReferenceTurbulence,Y2486)+(L2486-INDEX(ReferenceTurbulenceWindSpeed,Y2486))*(INDEX(ReferenceTurbulence,Y2486+1)-INDEX(ReferenceTurbulence,Y2486))/(INDEX(ReferenceTurbulenceWindSpeed,Y2486+1)-INDEX(ReferenceTurbulenceWindSpeed,Y2486))))</f>
        <v>0.12078088631911353</v>
      </c>
      <c r="AA2486" s="100">
        <f t="shared" si="735"/>
        <v>0.77917260059749904</v>
      </c>
      <c r="AB2486" s="29">
        <f t="shared" si="736"/>
        <v>0.60634611355626256</v>
      </c>
      <c r="AG2486" s="40">
        <f t="array" ref="AG2486">SUM(_xlfn.NORM.DIST($AD$3:$AD$1003,$F2486,$AA2486,FALSE)*WindSpeedStep)</f>
        <v>1.0000000000000033</v>
      </c>
      <c r="AH2486" s="40">
        <f t="array" ref="AH2486">SUM(_xlfn.NORM.DIST($AD$3:$AD$1003,$F2486,$AB2486,FALSE)*WindSpeedStep)</f>
        <v>1.0000000000000036</v>
      </c>
      <c r="AJ2486" s="47">
        <f t="shared" si="730"/>
        <v>6</v>
      </c>
      <c r="AK2486" s="83" t="b">
        <f>COUNTIF('Power Curve'!$D$2:$D$31,AJ2486)&gt;0</f>
        <v>1</v>
      </c>
      <c r="AL2486" s="83" t="b">
        <f t="shared" si="731"/>
        <v>0</v>
      </c>
      <c r="AM2486" s="83" t="b">
        <f t="shared" si="737"/>
        <v>1</v>
      </c>
      <c r="AN2486" s="47" t="str">
        <f t="shared" si="732"/>
        <v>Outer</v>
      </c>
      <c r="AO2486" s="48" t="str">
        <f t="shared" si="733"/>
        <v>0.3-0.4</v>
      </c>
      <c r="AP2486" s="49" t="str">
        <f t="shared" si="738"/>
        <v>11-12</v>
      </c>
      <c r="AQ2486" s="49" t="str">
        <f t="shared" si="739"/>
        <v>Mar</v>
      </c>
      <c r="AR2486" s="48" t="str">
        <f t="shared" si="740"/>
        <v>285-295</v>
      </c>
      <c r="AS2486" s="49" t="str">
        <f t="shared" si="734"/>
        <v>LWS-LTI</v>
      </c>
    </row>
    <row r="2487" spans="5:45" x14ac:dyDescent="0.3">
      <c r="E2487" s="15">
        <v>40991.5</v>
      </c>
      <c r="F2487" s="21">
        <v>6.99</v>
      </c>
      <c r="G2487" s="21">
        <v>627.80001974105835</v>
      </c>
      <c r="H2487" s="42">
        <v>1.2027239759492923</v>
      </c>
      <c r="I2487" s="35">
        <v>296.7</v>
      </c>
      <c r="J2487" s="43">
        <v>0.16881258941344776</v>
      </c>
      <c r="K2487" s="44">
        <v>0.12172814384235851</v>
      </c>
      <c r="L2487" s="26">
        <f t="shared" si="722"/>
        <v>6.9473706412470584</v>
      </c>
      <c r="M2487" s="26">
        <f t="shared" si="723"/>
        <v>0.43178850411889352</v>
      </c>
      <c r="N2487" s="96">
        <f t="shared" si="724"/>
        <v>7</v>
      </c>
      <c r="O2487" s="26">
        <f t="shared" si="725"/>
        <v>0.93112443427774982</v>
      </c>
      <c r="P2487" s="3">
        <f>IF(L2487&gt;'Power Curve'!$C$37,0,INDEX(Ci,$N2487,1)*POWER(1-O2487,3)+INDEX(Ci,$N2487,2)*3*O2487*POWER(1-O2487,2)+INDEX(Ci,$N2487,3)*3*POWER(O2487,2)*(1-O2487)+INDEX(Ci,$N2487,4)*POWER(O2487,3))</f>
        <v>582.93419738355647</v>
      </c>
      <c r="Q2487" s="3">
        <f>MAX(0,MIN(P2487-V2487+W2487,'Power Curve'!$C$39))</f>
        <v>600.62154974837301</v>
      </c>
      <c r="R2487" s="3">
        <f t="shared" si="726"/>
        <v>627.80001974105835</v>
      </c>
      <c r="S2487" s="3">
        <f t="shared" si="727"/>
        <v>-27.178469992685336</v>
      </c>
      <c r="T2487" s="3">
        <f t="shared" si="728"/>
        <v>27.178469992685336</v>
      </c>
      <c r="V2487" s="37">
        <f t="array" ref="V2487">SUM(_xlfn.NORM.DIST($AD$3:$AD$1003,$L2487,$AA2487,FALSE)*WindSpeedStep*$AE$3:$AE$1003)/AG2487</f>
        <v>580.8703035565112</v>
      </c>
      <c r="W2487" s="37">
        <f t="array" ref="W2487">SUM(_xlfn.NORM.DIST($AD$3:$AD$1003,$L2487,$AB2487,FALSE)*WindSpeedStep*$AE$3:$AE$1003)/AH2487</f>
        <v>598.55765592132775</v>
      </c>
      <c r="Y2487" s="1">
        <f t="shared" si="729"/>
        <v>6</v>
      </c>
      <c r="Z2487" s="99">
        <f>IF(L2487&lt;'Power Curve'!$P$28,'Power Curve'!$Q$28,IF(L2487&gt;'Power Curve'!$P$29,'Power Curve'!$Q$29,INDEX(ReferenceTurbulence,Y2487)+(L2487-INDEX(ReferenceTurbulenceWindSpeed,Y2487))*(INDEX(ReferenceTurbulence,Y2487+1)-INDEX(ReferenceTurbulence,Y2487))/(INDEX(ReferenceTurbulenceWindSpeed,Y2487+1)-INDEX(ReferenceTurbulenceWindSpeed,Y2487))))</f>
        <v>0.11980541363713061</v>
      </c>
      <c r="AA2487" s="100">
        <f t="shared" si="735"/>
        <v>0.83233261336506115</v>
      </c>
      <c r="AB2487" s="29">
        <f t="shared" si="736"/>
        <v>1.1728036275638809</v>
      </c>
      <c r="AG2487" s="40">
        <f t="array" ref="AG2487">SUM(_xlfn.NORM.DIST($AD$3:$AD$1003,$F2487,$AA2487,FALSE)*WindSpeedStep)</f>
        <v>1.0000000000000038</v>
      </c>
      <c r="AH2487" s="40">
        <f t="array" ref="AH2487">SUM(_xlfn.NORM.DIST($AD$3:$AD$1003,$F2487,$AB2487,FALSE)*WindSpeedStep)</f>
        <v>0.99999999904054271</v>
      </c>
      <c r="AJ2487" s="47">
        <f t="shared" si="730"/>
        <v>7</v>
      </c>
      <c r="AK2487" s="83" t="b">
        <f>COUNTIF('Power Curve'!$D$2:$D$31,AJ2487)&gt;0</f>
        <v>1</v>
      </c>
      <c r="AL2487" s="83" t="b">
        <f t="shared" si="731"/>
        <v>0</v>
      </c>
      <c r="AM2487" s="83" t="b">
        <f t="shared" si="737"/>
        <v>1</v>
      </c>
      <c r="AN2487" s="47" t="str">
        <f t="shared" si="732"/>
        <v>Outer</v>
      </c>
      <c r="AO2487" s="48" t="str">
        <f t="shared" si="733"/>
        <v>0.4-0.5</v>
      </c>
      <c r="AP2487" s="49" t="str">
        <f t="shared" si="738"/>
        <v>12-13</v>
      </c>
      <c r="AQ2487" s="49" t="str">
        <f t="shared" si="739"/>
        <v>Mar</v>
      </c>
      <c r="AR2487" s="48" t="str">
        <f t="shared" si="740"/>
        <v>295-305</v>
      </c>
      <c r="AS2487" s="49" t="str">
        <f t="shared" si="734"/>
        <v>LWS-HTI</v>
      </c>
    </row>
    <row r="2488" spans="5:45" x14ac:dyDescent="0.3">
      <c r="E2488" s="15">
        <v>40991.506944444445</v>
      </c>
      <c r="F2488" s="21">
        <v>6.35</v>
      </c>
      <c r="G2488" s="21">
        <v>287.28000068664539</v>
      </c>
      <c r="H2488" s="42">
        <v>1.2031184267837367</v>
      </c>
      <c r="I2488" s="35">
        <v>300.8</v>
      </c>
      <c r="J2488" s="43">
        <v>0.16850393700787403</v>
      </c>
      <c r="K2488" s="44">
        <v>5.6673499892973739E-2</v>
      </c>
      <c r="L2488" s="26">
        <f t="shared" si="722"/>
        <v>6.3119636411184699</v>
      </c>
      <c r="M2488" s="26">
        <f t="shared" si="723"/>
        <v>0.33358430396390276</v>
      </c>
      <c r="N2488" s="96">
        <f t="shared" si="724"/>
        <v>7</v>
      </c>
      <c r="O2488" s="26">
        <f t="shared" si="725"/>
        <v>0.28520383209460065</v>
      </c>
      <c r="P2488" s="3">
        <f>IF(L2488&gt;'Power Curve'!$C$37,0,INDEX(Ci,$N2488,1)*POWER(1-O2488,3)+INDEX(Ci,$N2488,2)*3*O2488*POWER(1-O2488,2)+INDEX(Ci,$N2488,3)*3*POWER(O2488,2)*(1-O2488)+INDEX(Ci,$N2488,4)*POWER(O2488,3))</f>
        <v>427.08884301511205</v>
      </c>
      <c r="Q2488" s="3">
        <f>MAX(0,MIN(P2488-V2488+W2488,'Power Curve'!$C$39))</f>
        <v>439.20536980826324</v>
      </c>
      <c r="R2488" s="3">
        <f t="shared" si="726"/>
        <v>287.28000068664539</v>
      </c>
      <c r="S2488" s="3">
        <f t="shared" si="727"/>
        <v>151.92536912161785</v>
      </c>
      <c r="T2488" s="3">
        <f t="shared" si="728"/>
        <v>151.92536912161785</v>
      </c>
      <c r="V2488" s="37">
        <f t="array" ref="V2488">SUM(_xlfn.NORM.DIST($AD$3:$AD$1003,$L2488,$AA2488,FALSE)*WindSpeedStep*$AE$3:$AE$1003)/AG2488</f>
        <v>434.52113185901737</v>
      </c>
      <c r="W2488" s="37">
        <f t="array" ref="W2488">SUM(_xlfn.NORM.DIST($AD$3:$AD$1003,$L2488,$AB2488,FALSE)*WindSpeedStep*$AE$3:$AE$1003)/AH2488</f>
        <v>446.63765865216857</v>
      </c>
      <c r="Y2488" s="1">
        <f t="shared" si="729"/>
        <v>6</v>
      </c>
      <c r="Z2488" s="99">
        <f>IF(L2488&lt;'Power Curve'!$P$28,'Power Curve'!$Q$28,IF(L2488&gt;'Power Curve'!$P$29,'Power Curve'!$Q$29,INDEX(ReferenceTurbulence,Y2488)+(L2488-INDEX(ReferenceTurbulenceWindSpeed,Y2488))*(INDEX(ReferenceTurbulence,Y2488+1)-INDEX(ReferenceTurbulence,Y2488))/(INDEX(ReferenceTurbulenceWindSpeed,Y2488+1)-INDEX(ReferenceTurbulenceWindSpeed,Y2488))))</f>
        <v>0.12105443664971068</v>
      </c>
      <c r="AA2488" s="100">
        <f t="shared" si="735"/>
        <v>0.76409120272905295</v>
      </c>
      <c r="AB2488" s="29">
        <f t="shared" si="736"/>
        <v>1.0635907237790179</v>
      </c>
      <c r="AG2488" s="40">
        <f t="array" ref="AG2488">SUM(_xlfn.NORM.DIST($AD$3:$AD$1003,$F2488,$AA2488,FALSE)*WindSpeedStep)</f>
        <v>1.0000000000000031</v>
      </c>
      <c r="AH2488" s="40">
        <f t="array" ref="AH2488">SUM(_xlfn.NORM.DIST($AD$3:$AD$1003,$F2488,$AB2488,FALSE)*WindSpeedStep)</f>
        <v>0.99999999912556858</v>
      </c>
      <c r="AJ2488" s="47">
        <f t="shared" si="730"/>
        <v>6</v>
      </c>
      <c r="AK2488" s="83" t="b">
        <f>COUNTIF('Power Curve'!$D$2:$D$31,AJ2488)&gt;0</f>
        <v>1</v>
      </c>
      <c r="AL2488" s="83" t="b">
        <f t="shared" si="731"/>
        <v>0</v>
      </c>
      <c r="AM2488" s="83" t="b">
        <f t="shared" si="737"/>
        <v>1</v>
      </c>
      <c r="AN2488" s="47" t="str">
        <f t="shared" si="732"/>
        <v>Outer</v>
      </c>
      <c r="AO2488" s="48" t="str">
        <f t="shared" si="733"/>
        <v>0.3-0.4</v>
      </c>
      <c r="AP2488" s="49" t="str">
        <f t="shared" si="738"/>
        <v>12-13</v>
      </c>
      <c r="AQ2488" s="49" t="str">
        <f t="shared" si="739"/>
        <v>Mar</v>
      </c>
      <c r="AR2488" s="48" t="str">
        <f t="shared" si="740"/>
        <v>295-305</v>
      </c>
      <c r="AS2488" s="49" t="str">
        <f t="shared" si="734"/>
        <v>LWS-HTI</v>
      </c>
    </row>
    <row r="2489" spans="5:45" x14ac:dyDescent="0.3">
      <c r="E2489" s="15">
        <v>40991.513888888891</v>
      </c>
      <c r="F2489" s="21">
        <v>6.36</v>
      </c>
      <c r="G2489" s="21">
        <v>357.19999313354469</v>
      </c>
      <c r="H2489" s="42">
        <v>1.2030307488009668</v>
      </c>
      <c r="I2489" s="35">
        <v>295.7</v>
      </c>
      <c r="J2489" s="43">
        <v>0.15723270440251572</v>
      </c>
      <c r="K2489" s="44">
        <v>0.13596806576012929</v>
      </c>
      <c r="L2489" s="26">
        <f t="shared" si="722"/>
        <v>6.3217501667575506</v>
      </c>
      <c r="M2489" s="26">
        <f t="shared" si="723"/>
        <v>0.33509684304906823</v>
      </c>
      <c r="N2489" s="96">
        <f t="shared" si="724"/>
        <v>7</v>
      </c>
      <c r="O2489" s="26">
        <f t="shared" si="725"/>
        <v>0.29515228801780674</v>
      </c>
      <c r="P2489" s="3">
        <f>IF(L2489&gt;'Power Curve'!$C$37,0,INDEX(Ci,$N2489,1)*POWER(1-O2489,3)+INDEX(Ci,$N2489,2)*3*O2489*POWER(1-O2489,2)+INDEX(Ci,$N2489,3)*3*POWER(O2489,2)*(1-O2489)+INDEX(Ci,$N2489,4)*POWER(O2489,3))</f>
        <v>429.27922403945234</v>
      </c>
      <c r="Q2489" s="3">
        <f>MAX(0,MIN(P2489-V2489+W2489,'Power Curve'!$C$39))</f>
        <v>438.25262229008172</v>
      </c>
      <c r="R2489" s="3">
        <f t="shared" si="726"/>
        <v>357.19999313354469</v>
      </c>
      <c r="S2489" s="3">
        <f t="shared" si="727"/>
        <v>81.052629156537023</v>
      </c>
      <c r="T2489" s="3">
        <f t="shared" si="728"/>
        <v>81.052629156537023</v>
      </c>
      <c r="V2489" s="37">
        <f t="array" ref="V2489">SUM(_xlfn.NORM.DIST($AD$3:$AD$1003,$L2489,$AA2489,FALSE)*WindSpeedStep*$AE$3:$AE$1003)/AG2489</f>
        <v>436.61204992074624</v>
      </c>
      <c r="W2489" s="37">
        <f t="array" ref="W2489">SUM(_xlfn.NORM.DIST($AD$3:$AD$1003,$L2489,$AB2489,FALSE)*WindSpeedStep*$AE$3:$AE$1003)/AH2489</f>
        <v>445.58544817137562</v>
      </c>
      <c r="Y2489" s="1">
        <f t="shared" si="729"/>
        <v>6</v>
      </c>
      <c r="Z2489" s="99">
        <f>IF(L2489&lt;'Power Curve'!$P$28,'Power Curve'!$Q$28,IF(L2489&gt;'Power Curve'!$P$29,'Power Curve'!$Q$29,INDEX(ReferenceTurbulence,Y2489)+(L2489-INDEX(ReferenceTurbulenceWindSpeed,Y2489))*(INDEX(ReferenceTurbulence,Y2489+1)-INDEX(ReferenceTurbulence,Y2489))/(INDEX(ReferenceTurbulenceWindSpeed,Y2489+1)-INDEX(ReferenceTurbulenceWindSpeed,Y2489))))</f>
        <v>0.12103519922277968</v>
      </c>
      <c r="AA2489" s="100">
        <f t="shared" si="735"/>
        <v>0.76515429087014075</v>
      </c>
      <c r="AB2489" s="29">
        <f t="shared" si="736"/>
        <v>0.99398587527634441</v>
      </c>
      <c r="AG2489" s="40">
        <f t="array" ref="AG2489">SUM(_xlfn.NORM.DIST($AD$3:$AD$1003,$F2489,$AA2489,FALSE)*WindSpeedStep)</f>
        <v>1.0000000000000036</v>
      </c>
      <c r="AH2489" s="40">
        <f t="array" ref="AH2489">SUM(_xlfn.NORM.DIST($AD$3:$AD$1003,$F2489,$AB2489,FALSE)*WindSpeedStep)</f>
        <v>0.99999999994462796</v>
      </c>
      <c r="AJ2489" s="47">
        <f t="shared" si="730"/>
        <v>6</v>
      </c>
      <c r="AK2489" s="83" t="b">
        <f>COUNTIF('Power Curve'!$D$2:$D$31,AJ2489)&gt;0</f>
        <v>1</v>
      </c>
      <c r="AL2489" s="83" t="b">
        <f t="shared" si="731"/>
        <v>0</v>
      </c>
      <c r="AM2489" s="83" t="b">
        <f t="shared" si="737"/>
        <v>1</v>
      </c>
      <c r="AN2489" s="47" t="str">
        <f t="shared" si="732"/>
        <v>Outer</v>
      </c>
      <c r="AO2489" s="48" t="str">
        <f t="shared" si="733"/>
        <v>0.3-0.4</v>
      </c>
      <c r="AP2489" s="49" t="str">
        <f t="shared" si="738"/>
        <v>12-13</v>
      </c>
      <c r="AQ2489" s="49" t="str">
        <f t="shared" si="739"/>
        <v>Mar</v>
      </c>
      <c r="AR2489" s="48" t="str">
        <f t="shared" si="740"/>
        <v>295-305</v>
      </c>
      <c r="AS2489" s="49" t="str">
        <f t="shared" si="734"/>
        <v>LWS-HTI</v>
      </c>
    </row>
    <row r="2490" spans="5:45" x14ac:dyDescent="0.3">
      <c r="E2490" s="15">
        <v>40991.520833333336</v>
      </c>
      <c r="F2490" s="21">
        <v>5.4</v>
      </c>
      <c r="G2490" s="21">
        <v>323.30998992919922</v>
      </c>
      <c r="H2490" s="42">
        <v>1.2025049486275616</v>
      </c>
      <c r="I2490" s="35">
        <v>297.7</v>
      </c>
      <c r="J2490" s="43">
        <v>0.1111111111111111</v>
      </c>
      <c r="K2490" s="44">
        <v>6.6864056984527867E-2</v>
      </c>
      <c r="L2490" s="26">
        <f t="shared" si="722"/>
        <v>5.3667416306134266</v>
      </c>
      <c r="M2490" s="26">
        <f t="shared" si="723"/>
        <v>0.1874971952418476</v>
      </c>
      <c r="N2490" s="96">
        <f t="shared" si="724"/>
        <v>6</v>
      </c>
      <c r="O2490" s="26">
        <f t="shared" si="725"/>
        <v>0.33752115961583851</v>
      </c>
      <c r="P2490" s="3">
        <f>IF(L2490&gt;'Power Curve'!$C$37,0,INDEX(Ci,$N2490,1)*POWER(1-O2490,3)+INDEX(Ci,$N2490,2)*3*O2490*POWER(1-O2490,2)+INDEX(Ci,$N2490,3)*3*POWER(O2490,2)*(1-O2490)+INDEX(Ci,$N2490,4)*POWER(O2490,3))</f>
        <v>261.97505634821448</v>
      </c>
      <c r="Q2490" s="3">
        <f>MAX(0,MIN(P2490-V2490+W2490,'Power Curve'!$C$39))</f>
        <v>261.93385603584977</v>
      </c>
      <c r="R2490" s="3">
        <f t="shared" si="726"/>
        <v>323.30998992919922</v>
      </c>
      <c r="S2490" s="3">
        <f t="shared" si="727"/>
        <v>-61.376133893349447</v>
      </c>
      <c r="T2490" s="3">
        <f t="shared" si="728"/>
        <v>61.376133893349447</v>
      </c>
      <c r="V2490" s="37">
        <f t="array" ref="V2490">SUM(_xlfn.NORM.DIST($AD$3:$AD$1003,$L2490,$AA2490,FALSE)*WindSpeedStep*$AE$3:$AE$1003)/AG2490</f>
        <v>251.52524383834577</v>
      </c>
      <c r="W2490" s="37">
        <f t="array" ref="W2490">SUM(_xlfn.NORM.DIST($AD$3:$AD$1003,$L2490,$AB2490,FALSE)*WindSpeedStep*$AE$3:$AE$1003)/AH2490</f>
        <v>251.48404352598106</v>
      </c>
      <c r="Y2490" s="1">
        <f t="shared" si="729"/>
        <v>5</v>
      </c>
      <c r="Z2490" s="99">
        <f>IF(L2490&lt;'Power Curve'!$P$28,'Power Curve'!$Q$28,IF(L2490&gt;'Power Curve'!$P$29,'Power Curve'!$Q$29,INDEX(ReferenceTurbulence,Y2490)+(L2490-INDEX(ReferenceTurbulenceWindSpeed,Y2490))*(INDEX(ReferenceTurbulence,Y2490+1)-INDEX(ReferenceTurbulence,Y2490))/(INDEX(ReferenceTurbulenceWindSpeed,Y2490+1)-INDEX(ReferenceTurbulenceWindSpeed,Y2490))))</f>
        <v>0.11906514030190457</v>
      </c>
      <c r="AA2490" s="100">
        <f t="shared" si="735"/>
        <v>0.63899184521305974</v>
      </c>
      <c r="AB2490" s="29">
        <f t="shared" si="736"/>
        <v>0.596304625623714</v>
      </c>
      <c r="AG2490" s="40">
        <f t="array" ref="AG2490">SUM(_xlfn.NORM.DIST($AD$3:$AD$1003,$F2490,$AA2490,FALSE)*WindSpeedStep)</f>
        <v>1.0000000000000033</v>
      </c>
      <c r="AH2490" s="40">
        <f t="array" ref="AH2490">SUM(_xlfn.NORM.DIST($AD$3:$AD$1003,$F2490,$AB2490,FALSE)*WindSpeedStep)</f>
        <v>1.0000000000000033</v>
      </c>
      <c r="AJ2490" s="47">
        <f t="shared" si="730"/>
        <v>5</v>
      </c>
      <c r="AK2490" s="83" t="b">
        <f>COUNTIF('Power Curve'!$D$2:$D$31,AJ2490)&gt;0</f>
        <v>1</v>
      </c>
      <c r="AL2490" s="83" t="b">
        <f t="shared" si="731"/>
        <v>0</v>
      </c>
      <c r="AM2490" s="83" t="b">
        <f t="shared" si="737"/>
        <v>1</v>
      </c>
      <c r="AN2490" s="47" t="str">
        <f t="shared" si="732"/>
        <v>Outer</v>
      </c>
      <c r="AO2490" s="48" t="str">
        <f t="shared" si="733"/>
        <v>0.1-0.2</v>
      </c>
      <c r="AP2490" s="49" t="str">
        <f t="shared" si="738"/>
        <v>12-13</v>
      </c>
      <c r="AQ2490" s="49" t="str">
        <f t="shared" si="739"/>
        <v>Mar</v>
      </c>
      <c r="AR2490" s="48" t="str">
        <f t="shared" si="740"/>
        <v>295-305</v>
      </c>
      <c r="AS2490" s="49" t="str">
        <f t="shared" si="734"/>
        <v>Inner-TI</v>
      </c>
    </row>
    <row r="2491" spans="5:45" x14ac:dyDescent="0.3">
      <c r="E2491" s="15">
        <v>40991.527777777781</v>
      </c>
      <c r="F2491" s="21">
        <v>5.57</v>
      </c>
      <c r="G2491" s="21">
        <v>321.78001022338879</v>
      </c>
      <c r="H2491" s="42">
        <v>1.2021108998909351</v>
      </c>
      <c r="I2491" s="35">
        <v>301.89999999999998</v>
      </c>
      <c r="J2491" s="43">
        <v>0.1364452423698384</v>
      </c>
      <c r="K2491" s="44">
        <v>9.2877498793114202E-2</v>
      </c>
      <c r="L2491" s="26">
        <f t="shared" si="722"/>
        <v>5.5350898780608073</v>
      </c>
      <c r="M2491" s="26">
        <f t="shared" si="723"/>
        <v>0.21351595956883609</v>
      </c>
      <c r="N2491" s="96">
        <f t="shared" si="724"/>
        <v>6</v>
      </c>
      <c r="O2491" s="26">
        <f t="shared" si="725"/>
        <v>0.50531684650288522</v>
      </c>
      <c r="P2491" s="3">
        <f>IF(L2491&gt;'Power Curve'!$C$37,0,INDEX(Ci,$N2491,1)*POWER(1-O2491,3)+INDEX(Ci,$N2491,2)*3*O2491*POWER(1-O2491,2)+INDEX(Ci,$N2491,3)*3*POWER(O2491,2)*(1-O2491)+INDEX(Ci,$N2491,4)*POWER(O2491,3))</f>
        <v>286.86407386129298</v>
      </c>
      <c r="Q2491" s="3">
        <f>MAX(0,MIN(P2491-V2491+W2491,'Power Curve'!$C$39))</f>
        <v>288.02651106121596</v>
      </c>
      <c r="R2491" s="3">
        <f t="shared" si="726"/>
        <v>321.78001022338879</v>
      </c>
      <c r="S2491" s="3">
        <f t="shared" si="727"/>
        <v>-33.75349916217283</v>
      </c>
      <c r="T2491" s="3">
        <f t="shared" si="728"/>
        <v>33.75349916217283</v>
      </c>
      <c r="V2491" s="37">
        <f t="array" ref="V2491">SUM(_xlfn.NORM.DIST($AD$3:$AD$1003,$L2491,$AA2491,FALSE)*WindSpeedStep*$AE$3:$AE$1003)/AG2491</f>
        <v>282.00651303664893</v>
      </c>
      <c r="W2491" s="37">
        <f t="array" ref="W2491">SUM(_xlfn.NORM.DIST($AD$3:$AD$1003,$L2491,$AB2491,FALSE)*WindSpeedStep*$AE$3:$AE$1003)/AH2491</f>
        <v>283.1689502365719</v>
      </c>
      <c r="Y2491" s="1">
        <f t="shared" si="729"/>
        <v>5</v>
      </c>
      <c r="Z2491" s="99">
        <f>IF(L2491&lt;'Power Curve'!$P$28,'Power Curve'!$Q$28,IF(L2491&gt;'Power Curve'!$P$29,'Power Curve'!$Q$29,INDEX(ReferenceTurbulence,Y2491)+(L2491-INDEX(ReferenceTurbulenceWindSpeed,Y2491))*(INDEX(ReferenceTurbulence,Y2491+1)-INDEX(ReferenceTurbulence,Y2491))/(INDEX(ReferenceTurbulenceWindSpeed,Y2491+1)-INDEX(ReferenceTurbulenceWindSpeed,Y2491))))</f>
        <v>0.11970868525151172</v>
      </c>
      <c r="AA2491" s="100">
        <f t="shared" si="735"/>
        <v>0.66259833205160956</v>
      </c>
      <c r="AB2491" s="29">
        <f t="shared" si="736"/>
        <v>0.7552366799508462</v>
      </c>
      <c r="AG2491" s="40">
        <f t="array" ref="AG2491">SUM(_xlfn.NORM.DIST($AD$3:$AD$1003,$F2491,$AA2491,FALSE)*WindSpeedStep)</f>
        <v>1.0000000000000036</v>
      </c>
      <c r="AH2491" s="40">
        <f t="array" ref="AH2491">SUM(_xlfn.NORM.DIST($AD$3:$AD$1003,$F2491,$AB2491,FALSE)*WindSpeedStep)</f>
        <v>0.99999999999995537</v>
      </c>
      <c r="AJ2491" s="47">
        <f t="shared" si="730"/>
        <v>6</v>
      </c>
      <c r="AK2491" s="83" t="b">
        <f>COUNTIF('Power Curve'!$D$2:$D$31,AJ2491)&gt;0</f>
        <v>1</v>
      </c>
      <c r="AL2491" s="83" t="b">
        <f t="shared" si="731"/>
        <v>0</v>
      </c>
      <c r="AM2491" s="83" t="b">
        <f t="shared" si="737"/>
        <v>1</v>
      </c>
      <c r="AN2491" s="47" t="str">
        <f t="shared" si="732"/>
        <v>Outer</v>
      </c>
      <c r="AO2491" s="48" t="str">
        <f t="shared" si="733"/>
        <v>0.2-0.3</v>
      </c>
      <c r="AP2491" s="49" t="str">
        <f t="shared" si="738"/>
        <v>12-13</v>
      </c>
      <c r="AQ2491" s="49" t="str">
        <f t="shared" si="739"/>
        <v>Mar</v>
      </c>
      <c r="AR2491" s="48" t="str">
        <f t="shared" si="740"/>
        <v>295-305</v>
      </c>
      <c r="AS2491" s="49" t="str">
        <f t="shared" si="734"/>
        <v>Inner-TI</v>
      </c>
    </row>
    <row r="2492" spans="5:45" x14ac:dyDescent="0.3">
      <c r="E2492" s="15">
        <v>40991.534722222219</v>
      </c>
      <c r="F2492" s="21">
        <v>5.97</v>
      </c>
      <c r="G2492" s="21">
        <v>294.86999511718705</v>
      </c>
      <c r="H2492" s="42">
        <v>1.2013563902188127</v>
      </c>
      <c r="I2492" s="35">
        <v>306.39999999999998</v>
      </c>
      <c r="J2492" s="43">
        <v>9.8827470686767172E-2</v>
      </c>
      <c r="K2492" s="44">
        <v>7.3216329552874673E-2</v>
      </c>
      <c r="L2492" s="26">
        <f t="shared" si="722"/>
        <v>5.9313414046837938</v>
      </c>
      <c r="M2492" s="26">
        <f t="shared" si="723"/>
        <v>0.27475791035680253</v>
      </c>
      <c r="N2492" s="96">
        <f t="shared" si="724"/>
        <v>6</v>
      </c>
      <c r="O2492" s="26">
        <f t="shared" si="725"/>
        <v>0.90026777767029686</v>
      </c>
      <c r="P2492" s="3">
        <f>IF(L2492&gt;'Power Curve'!$C$37,0,INDEX(Ci,$N2492,1)*POWER(1-O2492,3)+INDEX(Ci,$N2492,2)*3*O2492*POWER(1-O2492,2)+INDEX(Ci,$N2492,3)*3*POWER(O2492,2)*(1-O2492)+INDEX(Ci,$N2492,4)*POWER(O2492,3))</f>
        <v>350.75927585235866</v>
      </c>
      <c r="Q2492" s="3">
        <f>MAX(0,MIN(P2492-V2492+W2492,'Power Curve'!$C$39))</f>
        <v>347.68367485438006</v>
      </c>
      <c r="R2492" s="3">
        <f t="shared" si="726"/>
        <v>294.86999511718705</v>
      </c>
      <c r="S2492" s="3">
        <f t="shared" si="727"/>
        <v>52.813679737193013</v>
      </c>
      <c r="T2492" s="3">
        <f t="shared" si="728"/>
        <v>52.813679737193013</v>
      </c>
      <c r="V2492" s="37">
        <f t="array" ref="V2492">SUM(_xlfn.NORM.DIST($AD$3:$AD$1003,$L2492,$AA2492,FALSE)*WindSpeedStep*$AE$3:$AE$1003)/AG2492</f>
        <v>356.74917488600329</v>
      </c>
      <c r="W2492" s="37">
        <f t="array" ref="W2492">SUM(_xlfn.NORM.DIST($AD$3:$AD$1003,$L2492,$AB2492,FALSE)*WindSpeedStep*$AE$3:$AE$1003)/AH2492</f>
        <v>353.67357388802469</v>
      </c>
      <c r="Y2492" s="1">
        <f t="shared" si="729"/>
        <v>5</v>
      </c>
      <c r="Z2492" s="99">
        <f>IF(L2492&lt;'Power Curve'!$P$28,'Power Curve'!$Q$28,IF(L2492&gt;'Power Curve'!$P$29,'Power Curve'!$Q$29,INDEX(ReferenceTurbulence,Y2492)+(L2492-INDEX(ReferenceTurbulenceWindSpeed,Y2492))*(INDEX(ReferenceTurbulence,Y2492+1)-INDEX(ReferenceTurbulence,Y2492))/(INDEX(ReferenceTurbulenceWindSpeed,Y2492+1)-INDEX(ReferenceTurbulenceWindSpeed,Y2492))))</f>
        <v>0.12122343620733653</v>
      </c>
      <c r="AA2492" s="100">
        <f t="shared" si="735"/>
        <v>0.71901758639461966</v>
      </c>
      <c r="AB2492" s="29">
        <f t="shared" si="736"/>
        <v>0.58617946880459604</v>
      </c>
      <c r="AG2492" s="40">
        <f t="array" ref="AG2492">SUM(_xlfn.NORM.DIST($AD$3:$AD$1003,$F2492,$AA2492,FALSE)*WindSpeedStep)</f>
        <v>1.0000000000000031</v>
      </c>
      <c r="AH2492" s="40">
        <f t="array" ref="AH2492">SUM(_xlfn.NORM.DIST($AD$3:$AD$1003,$F2492,$AB2492,FALSE)*WindSpeedStep)</f>
        <v>1.0000000000000038</v>
      </c>
      <c r="AJ2492" s="47">
        <f t="shared" si="730"/>
        <v>6</v>
      </c>
      <c r="AK2492" s="83" t="b">
        <f>COUNTIF('Power Curve'!$D$2:$D$31,AJ2492)&gt;0</f>
        <v>1</v>
      </c>
      <c r="AL2492" s="83" t="b">
        <f t="shared" si="731"/>
        <v>0</v>
      </c>
      <c r="AM2492" s="83" t="b">
        <f t="shared" si="737"/>
        <v>1</v>
      </c>
      <c r="AN2492" s="47" t="str">
        <f t="shared" si="732"/>
        <v>Outer</v>
      </c>
      <c r="AO2492" s="48" t="str">
        <f t="shared" si="733"/>
        <v>0.2-0.3</v>
      </c>
      <c r="AP2492" s="49" t="str">
        <f t="shared" si="738"/>
        <v>12-13</v>
      </c>
      <c r="AQ2492" s="49" t="str">
        <f t="shared" si="739"/>
        <v>Mar</v>
      </c>
      <c r="AR2492" s="48" t="str">
        <f t="shared" si="740"/>
        <v>305-315</v>
      </c>
      <c r="AS2492" s="49" t="str">
        <f t="shared" si="734"/>
        <v>LWS-LTI</v>
      </c>
    </row>
    <row r="2493" spans="5:45" x14ac:dyDescent="0.3">
      <c r="E2493" s="15">
        <v>40991.541666666664</v>
      </c>
      <c r="F2493" s="21">
        <v>4.92</v>
      </c>
      <c r="G2493" s="21">
        <v>98.040006637573086</v>
      </c>
      <c r="H2493" s="42">
        <v>1.2014001172059414</v>
      </c>
      <c r="I2493" s="35">
        <v>313.8</v>
      </c>
      <c r="J2493" s="43">
        <v>0.13008130081300814</v>
      </c>
      <c r="K2493" s="44">
        <v>0.10981068849261556</v>
      </c>
      <c r="L2493" s="26">
        <f t="shared" si="722"/>
        <v>4.888199960601332</v>
      </c>
      <c r="M2493" s="26">
        <f t="shared" si="723"/>
        <v>0.11353703752425739</v>
      </c>
      <c r="N2493" s="96">
        <f t="shared" si="724"/>
        <v>5</v>
      </c>
      <c r="O2493" s="26">
        <f t="shared" si="725"/>
        <v>0.84001683727782694</v>
      </c>
      <c r="P2493" s="3">
        <f>IF(L2493&gt;'Power Curve'!$C$37,0,INDEX(Ci,$N2493,1)*POWER(1-O2493,3)+INDEX(Ci,$N2493,2)*3*O2493*POWER(1-O2493,2)+INDEX(Ci,$N2493,3)*3*POWER(O2493,2)*(1-O2493)+INDEX(Ci,$N2493,4)*POWER(O2493,3))</f>
        <v>188.53228106588318</v>
      </c>
      <c r="Q2493" s="3">
        <f>MAX(0,MIN(P2493-V2493+W2493,'Power Curve'!$C$39))</f>
        <v>189.53913835420997</v>
      </c>
      <c r="R2493" s="3">
        <f t="shared" si="726"/>
        <v>98.040006637573086</v>
      </c>
      <c r="S2493" s="3">
        <f t="shared" si="727"/>
        <v>91.499131716636882</v>
      </c>
      <c r="T2493" s="3">
        <f t="shared" si="728"/>
        <v>91.499131716636882</v>
      </c>
      <c r="V2493" s="37">
        <f t="array" ref="V2493">SUM(_xlfn.NORM.DIST($AD$3:$AD$1003,$L2493,$AA2493,FALSE)*WindSpeedStep*$AE$3:$AE$1003)/AG2493</f>
        <v>165.56313599116382</v>
      </c>
      <c r="W2493" s="37">
        <f t="array" ref="W2493">SUM(_xlfn.NORM.DIST($AD$3:$AD$1003,$L2493,$AB2493,FALSE)*WindSpeedStep*$AE$3:$AE$1003)/AH2493</f>
        <v>166.5699932794906</v>
      </c>
      <c r="Y2493" s="1">
        <f t="shared" si="729"/>
        <v>4</v>
      </c>
      <c r="Z2493" s="99">
        <f>IF(L2493&lt;'Power Curve'!$P$28,'Power Curve'!$Q$28,IF(L2493&gt;'Power Curve'!$P$29,'Power Curve'!$Q$29,INDEX(ReferenceTurbulence,Y2493)+(L2493-INDEX(ReferenceTurbulenceWindSpeed,Y2493))*(INDEX(ReferenceTurbulence,Y2493+1)-INDEX(ReferenceTurbulence,Y2493))/(INDEX(ReferenceTurbulenceWindSpeed,Y2493+1)-INDEX(ReferenceTurbulenceWindSpeed,Y2493))))</f>
        <v>0.11766855253747706</v>
      </c>
      <c r="AA2493" s="100">
        <f t="shared" si="735"/>
        <v>0.57518741387771111</v>
      </c>
      <c r="AB2493" s="29">
        <f t="shared" si="736"/>
        <v>0.63586340950911646</v>
      </c>
      <c r="AG2493" s="40">
        <f t="array" ref="AG2493">SUM(_xlfn.NORM.DIST($AD$3:$AD$1003,$F2493,$AA2493,FALSE)*WindSpeedStep)</f>
        <v>1.0000000000000033</v>
      </c>
      <c r="AH2493" s="40">
        <f t="array" ref="AH2493">SUM(_xlfn.NORM.DIST($AD$3:$AD$1003,$F2493,$AB2493,FALSE)*WindSpeedStep)</f>
        <v>1.0000000000000011</v>
      </c>
      <c r="AJ2493" s="47">
        <f t="shared" si="730"/>
        <v>5</v>
      </c>
      <c r="AK2493" s="83" t="b">
        <f>COUNTIF('Power Curve'!$D$2:$D$31,AJ2493)&gt;0</f>
        <v>1</v>
      </c>
      <c r="AL2493" s="83" t="b">
        <f t="shared" si="731"/>
        <v>0</v>
      </c>
      <c r="AM2493" s="83" t="b">
        <f t="shared" si="737"/>
        <v>1</v>
      </c>
      <c r="AN2493" s="47" t="str">
        <f t="shared" si="732"/>
        <v>Inner</v>
      </c>
      <c r="AO2493" s="48" t="str">
        <f t="shared" si="733"/>
        <v>0.1-0.2</v>
      </c>
      <c r="AP2493" s="49" t="str">
        <f t="shared" si="738"/>
        <v>13-14</v>
      </c>
      <c r="AQ2493" s="49" t="str">
        <f t="shared" si="739"/>
        <v>Mar</v>
      </c>
      <c r="AR2493" s="48" t="str">
        <f t="shared" si="740"/>
        <v>305-315</v>
      </c>
      <c r="AS2493" s="49" t="str">
        <f t="shared" si="734"/>
        <v>Inner-TI</v>
      </c>
    </row>
    <row r="2494" spans="5:45" x14ac:dyDescent="0.3">
      <c r="E2494" s="15">
        <v>40991.548611111109</v>
      </c>
      <c r="F2494" s="21">
        <v>5.34</v>
      </c>
      <c r="G2494" s="21">
        <v>173.92000579834018</v>
      </c>
      <c r="H2494" s="42">
        <v>1.201050390411196</v>
      </c>
      <c r="I2494" s="35">
        <v>304.10000000000002</v>
      </c>
      <c r="J2494" s="43">
        <v>8.0524344569288392E-2</v>
      </c>
      <c r="K2494" s="44">
        <v>0.11122720427604273</v>
      </c>
      <c r="L2494" s="26">
        <f t="shared" si="722"/>
        <v>5.304970465351615</v>
      </c>
      <c r="M2494" s="26">
        <f t="shared" si="723"/>
        <v>0.1779502625263592</v>
      </c>
      <c r="N2494" s="96">
        <f t="shared" si="724"/>
        <v>6</v>
      </c>
      <c r="O2494" s="26">
        <f t="shared" si="725"/>
        <v>0.27595274258697317</v>
      </c>
      <c r="P2494" s="3">
        <f>IF(L2494&gt;'Power Curve'!$C$37,0,INDEX(Ci,$N2494,1)*POWER(1-O2494,3)+INDEX(Ci,$N2494,2)*3*O2494*POWER(1-O2494,2)+INDEX(Ci,$N2494,3)*3*POWER(O2494,2)*(1-O2494)+INDEX(Ci,$N2494,4)*POWER(O2494,3))</f>
        <v>252.91999127063914</v>
      </c>
      <c r="Q2494" s="3">
        <f>MAX(0,MIN(P2494-V2494+W2494,'Power Curve'!$C$39))</f>
        <v>254.78500405916682</v>
      </c>
      <c r="R2494" s="3">
        <f t="shared" si="726"/>
        <v>173.92000579834018</v>
      </c>
      <c r="S2494" s="3">
        <f t="shared" si="727"/>
        <v>80.864998260826638</v>
      </c>
      <c r="T2494" s="3">
        <f t="shared" si="728"/>
        <v>80.864998260826638</v>
      </c>
      <c r="V2494" s="37">
        <f t="array" ref="V2494">SUM(_xlfn.NORM.DIST($AD$3:$AD$1003,$L2494,$AA2494,FALSE)*WindSpeedStep*$AE$3:$AE$1003)/AG2494</f>
        <v>240.42880560845018</v>
      </c>
      <c r="W2494" s="37">
        <f t="array" ref="W2494">SUM(_xlfn.NORM.DIST($AD$3:$AD$1003,$L2494,$AB2494,FALSE)*WindSpeedStep*$AE$3:$AE$1003)/AH2494</f>
        <v>242.29381839697785</v>
      </c>
      <c r="Y2494" s="1">
        <f t="shared" si="729"/>
        <v>5</v>
      </c>
      <c r="Z2494" s="99">
        <f>IF(L2494&lt;'Power Curve'!$P$28,'Power Curve'!$Q$28,IF(L2494&gt;'Power Curve'!$P$29,'Power Curve'!$Q$29,INDEX(ReferenceTurbulence,Y2494)+(L2494-INDEX(ReferenceTurbulenceWindSpeed,Y2494))*(INDEX(ReferenceTurbulence,Y2494+1)-INDEX(ReferenceTurbulence,Y2494))/(INDEX(ReferenceTurbulenceWindSpeed,Y2494+1)-INDEX(ReferenceTurbulenceWindSpeed,Y2494))))</f>
        <v>0.11882900763026501</v>
      </c>
      <c r="AA2494" s="100">
        <f t="shared" si="735"/>
        <v>0.63038437590559759</v>
      </c>
      <c r="AB2494" s="29">
        <f t="shared" si="736"/>
        <v>0.42717926968187164</v>
      </c>
      <c r="AG2494" s="40">
        <f t="array" ref="AG2494">SUM(_xlfn.NORM.DIST($AD$3:$AD$1003,$F2494,$AA2494,FALSE)*WindSpeedStep)</f>
        <v>1.0000000000000036</v>
      </c>
      <c r="AH2494" s="40">
        <f t="array" ref="AH2494">SUM(_xlfn.NORM.DIST($AD$3:$AD$1003,$F2494,$AB2494,FALSE)*WindSpeedStep)</f>
        <v>1.0000000000000036</v>
      </c>
      <c r="AJ2494" s="47">
        <f t="shared" si="730"/>
        <v>5</v>
      </c>
      <c r="AK2494" s="83" t="b">
        <f>COUNTIF('Power Curve'!$D$2:$D$31,AJ2494)&gt;0</f>
        <v>1</v>
      </c>
      <c r="AL2494" s="83" t="b">
        <f t="shared" si="731"/>
        <v>0</v>
      </c>
      <c r="AM2494" s="83" t="b">
        <f t="shared" si="737"/>
        <v>1</v>
      </c>
      <c r="AN2494" s="47" t="str">
        <f t="shared" si="732"/>
        <v>Outer</v>
      </c>
      <c r="AO2494" s="48" t="str">
        <f t="shared" si="733"/>
        <v>0.1-0.2</v>
      </c>
      <c r="AP2494" s="49" t="str">
        <f t="shared" si="738"/>
        <v>13-14</v>
      </c>
      <c r="AQ2494" s="49" t="str">
        <f t="shared" si="739"/>
        <v>Mar</v>
      </c>
      <c r="AR2494" s="48" t="str">
        <f t="shared" si="740"/>
        <v>295-305</v>
      </c>
      <c r="AS2494" s="49" t="str">
        <f t="shared" si="734"/>
        <v>LWS-LTI</v>
      </c>
    </row>
    <row r="2495" spans="5:45" x14ac:dyDescent="0.3">
      <c r="E2495" s="15">
        <v>40991.555555555555</v>
      </c>
      <c r="F2495" s="21">
        <v>4.58</v>
      </c>
      <c r="G2495" s="21">
        <v>105.1999969482421</v>
      </c>
      <c r="H2495" s="42">
        <v>1.201061365068177</v>
      </c>
      <c r="I2495" s="35">
        <v>294.5</v>
      </c>
      <c r="J2495" s="43">
        <v>9.1703056768558944E-2</v>
      </c>
      <c r="K2495" s="44">
        <v>6.2161675676922309E-2</v>
      </c>
      <c r="L2495" s="26">
        <f t="shared" si="722"/>
        <v>4.5499698006327742</v>
      </c>
      <c r="M2495" s="26">
        <f t="shared" si="723"/>
        <v>6.1262475989233588E-2</v>
      </c>
      <c r="N2495" s="96">
        <f t="shared" si="724"/>
        <v>5</v>
      </c>
      <c r="O2495" s="26">
        <f t="shared" si="725"/>
        <v>0.45325746209966999</v>
      </c>
      <c r="P2495" s="3">
        <f>IF(L2495&gt;'Power Curve'!$C$37,0,INDEX(Ci,$N2495,1)*POWER(1-O2495,3)+INDEX(Ci,$N2495,2)*3*O2495*POWER(1-O2495,2)+INDEX(Ci,$N2495,3)*3*POWER(O2495,2)*(1-O2495)+INDEX(Ci,$N2495,4)*POWER(O2495,3))</f>
        <v>129.80613803117009</v>
      </c>
      <c r="Q2495" s="3">
        <f>MAX(0,MIN(P2495-V2495+W2495,'Power Curve'!$C$39))</f>
        <v>124.44868805838948</v>
      </c>
      <c r="R2495" s="3">
        <f t="shared" si="726"/>
        <v>105.1999969482421</v>
      </c>
      <c r="S2495" s="3">
        <f t="shared" si="727"/>
        <v>19.248691110147377</v>
      </c>
      <c r="T2495" s="3">
        <f t="shared" si="728"/>
        <v>19.248691110147377</v>
      </c>
      <c r="V2495" s="37">
        <f t="array" ref="V2495">SUM(_xlfn.NORM.DIST($AD$3:$AD$1003,$L2495,$AA2495,FALSE)*WindSpeedStep*$AE$3:$AE$1003)/AG2495</f>
        <v>105.50757216513743</v>
      </c>
      <c r="W2495" s="37">
        <f t="array" ref="W2495">SUM(_xlfn.NORM.DIST($AD$3:$AD$1003,$L2495,$AB2495,FALSE)*WindSpeedStep*$AE$3:$AE$1003)/AH2495</f>
        <v>100.15012219235682</v>
      </c>
      <c r="Y2495" s="1">
        <f t="shared" si="729"/>
        <v>4</v>
      </c>
      <c r="Z2495" s="99">
        <f>IF(L2495&lt;'Power Curve'!$P$28,'Power Curve'!$Q$28,IF(L2495&gt;'Power Curve'!$P$29,'Power Curve'!$Q$29,INDEX(ReferenceTurbulence,Y2495)+(L2495-INDEX(ReferenceTurbulenceWindSpeed,Y2495))*(INDEX(ReferenceTurbulence,Y2495+1)-INDEX(ReferenceTurbulence,Y2495))/(INDEX(ReferenceTurbulenceWindSpeed,Y2495+1)-INDEX(ReferenceTurbulenceWindSpeed,Y2495))))</f>
        <v>0.11742173400754688</v>
      </c>
      <c r="AA2495" s="100">
        <f t="shared" si="735"/>
        <v>0.53426534367227274</v>
      </c>
      <c r="AB2495" s="29">
        <f t="shared" si="736"/>
        <v>0.41724613892265611</v>
      </c>
      <c r="AG2495" s="40">
        <f t="array" ref="AG2495">SUM(_xlfn.NORM.DIST($AD$3:$AD$1003,$F2495,$AA2495,FALSE)*WindSpeedStep)</f>
        <v>1.0000000000000031</v>
      </c>
      <c r="AH2495" s="40">
        <f t="array" ref="AH2495">SUM(_xlfn.NORM.DIST($AD$3:$AD$1003,$F2495,$AB2495,FALSE)*WindSpeedStep)</f>
        <v>1.0000000000000038</v>
      </c>
      <c r="AJ2495" s="47">
        <f t="shared" si="730"/>
        <v>5</v>
      </c>
      <c r="AK2495" s="83" t="b">
        <f>COUNTIF('Power Curve'!$D$2:$D$31,AJ2495)&gt;0</f>
        <v>1</v>
      </c>
      <c r="AL2495" s="83" t="b">
        <f t="shared" si="731"/>
        <v>0</v>
      </c>
      <c r="AM2495" s="83" t="b">
        <f t="shared" si="737"/>
        <v>1</v>
      </c>
      <c r="AN2495" s="47" t="str">
        <f t="shared" si="732"/>
        <v>Outer</v>
      </c>
      <c r="AO2495" s="48" t="str">
        <f t="shared" si="733"/>
        <v>0.0-0.1</v>
      </c>
      <c r="AP2495" s="49" t="str">
        <f t="shared" si="738"/>
        <v>13-14</v>
      </c>
      <c r="AQ2495" s="49" t="str">
        <f t="shared" si="739"/>
        <v>Mar</v>
      </c>
      <c r="AR2495" s="48" t="str">
        <f t="shared" si="740"/>
        <v>285-295</v>
      </c>
      <c r="AS2495" s="49" t="str">
        <f t="shared" si="734"/>
        <v>LWS-LTI</v>
      </c>
    </row>
    <row r="2496" spans="5:45" x14ac:dyDescent="0.3">
      <c r="E2496" s="15">
        <v>40991.5625</v>
      </c>
      <c r="F2496" s="21">
        <v>4.3899999999999997</v>
      </c>
      <c r="G2496" s="21">
        <v>47.209997177124002</v>
      </c>
      <c r="H2496" s="42">
        <v>1.2000460580617076</v>
      </c>
      <c r="I2496" s="35">
        <v>289.8</v>
      </c>
      <c r="J2496" s="43">
        <v>0.10022779043280183</v>
      </c>
      <c r="K2496" s="44">
        <v>0.12678108379177058</v>
      </c>
      <c r="L2496" s="26">
        <f t="shared" si="722"/>
        <v>4.3599863429858612</v>
      </c>
      <c r="M2496" s="26">
        <f t="shared" si="723"/>
        <v>3.1899920183082624E-2</v>
      </c>
      <c r="N2496" s="96">
        <f t="shared" si="724"/>
        <v>5</v>
      </c>
      <c r="O2496" s="26">
        <f t="shared" si="725"/>
        <v>0.23601520499126627</v>
      </c>
      <c r="P2496" s="3">
        <f>IF(L2496&gt;'Power Curve'!$C$37,0,INDEX(Ci,$N2496,1)*POWER(1-O2496,3)+INDEX(Ci,$N2496,2)*3*O2496*POWER(1-O2496,2)+INDEX(Ci,$N2496,3)*3*POWER(O2496,2)*(1-O2496)+INDEX(Ci,$N2496,4)*POWER(O2496,3))</f>
        <v>100.66228823726775</v>
      </c>
      <c r="Q2496" s="3">
        <f>MAX(0,MIN(P2496-V2496+W2496,'Power Curve'!$C$39))</f>
        <v>95.262815831360001</v>
      </c>
      <c r="R2496" s="3">
        <f t="shared" si="726"/>
        <v>47.209997177124002</v>
      </c>
      <c r="S2496" s="3">
        <f t="shared" si="727"/>
        <v>48.052818654235999</v>
      </c>
      <c r="T2496" s="3">
        <f t="shared" si="728"/>
        <v>48.052818654235999</v>
      </c>
      <c r="V2496" s="37">
        <f t="array" ref="V2496">SUM(_xlfn.NORM.DIST($AD$3:$AD$1003,$L2496,$AA2496,FALSE)*WindSpeedStep*$AE$3:$AE$1003)/AG2496</f>
        <v>74.311611239324961</v>
      </c>
      <c r="W2496" s="37">
        <f t="array" ref="W2496">SUM(_xlfn.NORM.DIST($AD$3:$AD$1003,$L2496,$AB2496,FALSE)*WindSpeedStep*$AE$3:$AE$1003)/AH2496</f>
        <v>68.912138833417217</v>
      </c>
      <c r="Y2496" s="1">
        <f t="shared" si="729"/>
        <v>4</v>
      </c>
      <c r="Z2496" s="99">
        <f>IF(L2496&lt;'Power Curve'!$P$28,'Power Curve'!$Q$28,IF(L2496&gt;'Power Curve'!$P$29,'Power Curve'!$Q$29,INDEX(ReferenceTurbulence,Y2496)+(L2496-INDEX(ReferenceTurbulenceWindSpeed,Y2496))*(INDEX(ReferenceTurbulence,Y2496+1)-INDEX(ReferenceTurbulence,Y2496))/(INDEX(ReferenceTurbulenceWindSpeed,Y2496+1)-INDEX(ReferenceTurbulenceWindSpeed,Y2496))))</f>
        <v>0.11728309634811455</v>
      </c>
      <c r="AA2496" s="100">
        <f t="shared" si="735"/>
        <v>0.51135269834087438</v>
      </c>
      <c r="AB2496" s="29">
        <f t="shared" si="736"/>
        <v>0.43699179747466493</v>
      </c>
      <c r="AG2496" s="40">
        <f t="array" ref="AG2496">SUM(_xlfn.NORM.DIST($AD$3:$AD$1003,$F2496,$AA2496,FALSE)*WindSpeedStep)</f>
        <v>1.0000000000000029</v>
      </c>
      <c r="AH2496" s="40">
        <f t="array" ref="AH2496">SUM(_xlfn.NORM.DIST($AD$3:$AD$1003,$F2496,$AB2496,FALSE)*WindSpeedStep)</f>
        <v>1.0000000000000029</v>
      </c>
      <c r="AJ2496" s="47">
        <f t="shared" si="730"/>
        <v>4</v>
      </c>
      <c r="AK2496" s="83" t="b">
        <f>COUNTIF('Power Curve'!$D$2:$D$31,AJ2496)&gt;0</f>
        <v>1</v>
      </c>
      <c r="AL2496" s="83" t="b">
        <f t="shared" si="731"/>
        <v>0</v>
      </c>
      <c r="AM2496" s="83" t="b">
        <f t="shared" si="737"/>
        <v>1</v>
      </c>
      <c r="AN2496" s="47" t="str">
        <f t="shared" si="732"/>
        <v>Inner</v>
      </c>
      <c r="AO2496" s="48" t="str">
        <f t="shared" si="733"/>
        <v>0.0-0.1</v>
      </c>
      <c r="AP2496" s="49" t="str">
        <f t="shared" si="738"/>
        <v>13-14</v>
      </c>
      <c r="AQ2496" s="49" t="str">
        <f t="shared" si="739"/>
        <v>Mar</v>
      </c>
      <c r="AR2496" s="48" t="str">
        <f t="shared" si="740"/>
        <v>285-295</v>
      </c>
      <c r="AS2496" s="49" t="str">
        <f t="shared" si="734"/>
        <v>Inner-TI</v>
      </c>
    </row>
    <row r="2497" spans="5:45" x14ac:dyDescent="0.3">
      <c r="E2497" s="15">
        <v>40991.590277777781</v>
      </c>
      <c r="F2497" s="21">
        <v>4.43</v>
      </c>
      <c r="G2497" s="21">
        <v>73.479997634887695</v>
      </c>
      <c r="H2497" s="42">
        <v>1.1985528756938655</v>
      </c>
      <c r="I2497" s="35">
        <v>286.39999999999998</v>
      </c>
      <c r="J2497" s="43">
        <v>0.19413092550790068</v>
      </c>
      <c r="K2497" s="44">
        <v>0.16309584698005972</v>
      </c>
      <c r="L2497" s="26">
        <f t="shared" si="722"/>
        <v>4.3978873011134265</v>
      </c>
      <c r="M2497" s="26">
        <f t="shared" si="723"/>
        <v>3.7757635438457705E-2</v>
      </c>
      <c r="N2497" s="96">
        <f t="shared" si="724"/>
        <v>5</v>
      </c>
      <c r="O2497" s="26">
        <f t="shared" si="725"/>
        <v>0.27935418719626343</v>
      </c>
      <c r="P2497" s="3">
        <f>IF(L2497&gt;'Power Curve'!$C$37,0,INDEX(Ci,$N2497,1)*POWER(1-O2497,3)+INDEX(Ci,$N2497,2)*3*O2497*POWER(1-O2497,2)+INDEX(Ci,$N2497,3)*3*POWER(O2497,2)*(1-O2497)+INDEX(Ci,$N2497,4)*POWER(O2497,3))</f>
        <v>106.00714694484671</v>
      </c>
      <c r="Q2497" s="3">
        <f>MAX(0,MIN(P2497-V2497+W2497,'Power Curve'!$C$39))</f>
        <v>128.8687678811535</v>
      </c>
      <c r="R2497" s="3">
        <f t="shared" si="726"/>
        <v>73.479997634887695</v>
      </c>
      <c r="S2497" s="3">
        <f t="shared" si="727"/>
        <v>55.388770246265807</v>
      </c>
      <c r="T2497" s="3">
        <f t="shared" si="728"/>
        <v>55.388770246265807</v>
      </c>
      <c r="V2497" s="37">
        <f t="array" ref="V2497">SUM(_xlfn.NORM.DIST($AD$3:$AD$1003,$L2497,$AA2497,FALSE)*WindSpeedStep*$AE$3:$AE$1003)/AG2497</f>
        <v>80.268071507724287</v>
      </c>
      <c r="W2497" s="37">
        <f t="array" ref="W2497">SUM(_xlfn.NORM.DIST($AD$3:$AD$1003,$L2497,$AB2497,FALSE)*WindSpeedStep*$AE$3:$AE$1003)/AH2497</f>
        <v>103.12969244403108</v>
      </c>
      <c r="Y2497" s="1">
        <f t="shared" si="729"/>
        <v>4</v>
      </c>
      <c r="Z2497" s="99">
        <f>IF(L2497&lt;'Power Curve'!$P$28,'Power Curve'!$Q$28,IF(L2497&gt;'Power Curve'!$P$29,'Power Curve'!$Q$29,INDEX(ReferenceTurbulence,Y2497)+(L2497-INDEX(ReferenceTurbulenceWindSpeed,Y2497))*(INDEX(ReferenceTurbulence,Y2497+1)-INDEX(ReferenceTurbulence,Y2497))/(INDEX(ReferenceTurbulenceWindSpeed,Y2497+1)-INDEX(ReferenceTurbulenceWindSpeed,Y2497))))</f>
        <v>0.11731075401994624</v>
      </c>
      <c r="AA2497" s="100">
        <f t="shared" si="735"/>
        <v>0.51591947538836247</v>
      </c>
      <c r="AB2497" s="29">
        <f t="shared" si="736"/>
        <v>0.85376593204459295</v>
      </c>
      <c r="AG2497" s="40">
        <f t="array" ref="AG2497">SUM(_xlfn.NORM.DIST($AD$3:$AD$1003,$F2497,$AA2497,FALSE)*WindSpeedStep)</f>
        <v>1.0000000000000027</v>
      </c>
      <c r="AH2497" s="40">
        <f t="array" ref="AH2497">SUM(_xlfn.NORM.DIST($AD$3:$AD$1003,$F2497,$AB2497,FALSE)*WindSpeedStep)</f>
        <v>0.99999992408797156</v>
      </c>
      <c r="AJ2497" s="47">
        <f t="shared" si="730"/>
        <v>4</v>
      </c>
      <c r="AK2497" s="83" t="b">
        <f>COUNTIF('Power Curve'!$D$2:$D$31,AJ2497)&gt;0</f>
        <v>1</v>
      </c>
      <c r="AL2497" s="83" t="b">
        <f t="shared" si="731"/>
        <v>0</v>
      </c>
      <c r="AM2497" s="83" t="b">
        <f t="shared" si="737"/>
        <v>1</v>
      </c>
      <c r="AN2497" s="47" t="str">
        <f t="shared" si="732"/>
        <v>Outer</v>
      </c>
      <c r="AO2497" s="48" t="str">
        <f t="shared" si="733"/>
        <v>0.0-0.1</v>
      </c>
      <c r="AP2497" s="49" t="str">
        <f t="shared" si="738"/>
        <v>14-15</v>
      </c>
      <c r="AQ2497" s="49" t="str">
        <f t="shared" si="739"/>
        <v>Mar</v>
      </c>
      <c r="AR2497" s="48" t="str">
        <f t="shared" si="740"/>
        <v>285-295</v>
      </c>
      <c r="AS2497" s="49" t="str">
        <f t="shared" si="734"/>
        <v>LWS-HTI</v>
      </c>
    </row>
    <row r="2498" spans="5:45" x14ac:dyDescent="0.3">
      <c r="E2498" s="15">
        <v>40991.597222222219</v>
      </c>
      <c r="F2498" s="21">
        <v>5</v>
      </c>
      <c r="G2498" s="21">
        <v>181.02000427246111</v>
      </c>
      <c r="H2498" s="42">
        <v>1.1989448022343119</v>
      </c>
      <c r="I2498" s="35">
        <v>294.39999999999998</v>
      </c>
      <c r="J2498" s="43">
        <v>9.6000000000000002E-2</v>
      </c>
      <c r="K2498" s="44">
        <v>0.10246849130124988</v>
      </c>
      <c r="L2498" s="26">
        <f t="shared" si="722"/>
        <v>4.9642964088959864</v>
      </c>
      <c r="M2498" s="26">
        <f t="shared" si="723"/>
        <v>0.12529798891116348</v>
      </c>
      <c r="N2498" s="96">
        <f t="shared" si="724"/>
        <v>5</v>
      </c>
      <c r="O2498" s="26">
        <f t="shared" si="725"/>
        <v>0.92703159314245309</v>
      </c>
      <c r="P2498" s="3">
        <f>IF(L2498&gt;'Power Curve'!$C$37,0,INDEX(Ci,$N2498,1)*POWER(1-O2498,3)+INDEX(Ci,$N2498,2)*3*O2498*POWER(1-O2498,2)+INDEX(Ci,$N2498,3)*3*POWER(O2498,2)*(1-O2498)+INDEX(Ci,$N2498,4)*POWER(O2498,3))</f>
        <v>201.27660593458836</v>
      </c>
      <c r="Q2498" s="3">
        <f>MAX(0,MIN(P2498-V2498+W2498,'Power Curve'!$C$39))</f>
        <v>201.36849825762908</v>
      </c>
      <c r="R2498" s="3">
        <f t="shared" si="726"/>
        <v>181.02000427246111</v>
      </c>
      <c r="S2498" s="3">
        <f t="shared" si="727"/>
        <v>20.348493985167977</v>
      </c>
      <c r="T2498" s="3">
        <f t="shared" si="728"/>
        <v>20.348493985167977</v>
      </c>
      <c r="V2498" s="37">
        <f t="array" ref="V2498">SUM(_xlfn.NORM.DIST($AD$3:$AD$1003,$L2498,$AA2498,FALSE)*WindSpeedStep*$AE$3:$AE$1003)/AG2498</f>
        <v>179.2739151254944</v>
      </c>
      <c r="W2498" s="37">
        <f t="array" ref="W2498">SUM(_xlfn.NORM.DIST($AD$3:$AD$1003,$L2498,$AB2498,FALSE)*WindSpeedStep*$AE$3:$AE$1003)/AH2498</f>
        <v>179.36580744853512</v>
      </c>
      <c r="Y2498" s="1">
        <f t="shared" si="729"/>
        <v>4</v>
      </c>
      <c r="Z2498" s="99">
        <f>IF(L2498&lt;'Power Curve'!$P$28,'Power Curve'!$Q$28,IF(L2498&gt;'Power Curve'!$P$29,'Power Curve'!$Q$29,INDEX(ReferenceTurbulence,Y2498)+(L2498-INDEX(ReferenceTurbulenceWindSpeed,Y2498))*(INDEX(ReferenceTurbulence,Y2498+1)-INDEX(ReferenceTurbulence,Y2498))/(INDEX(ReferenceTurbulenceWindSpeed,Y2498+1)-INDEX(ReferenceTurbulenceWindSpeed,Y2498))))</f>
        <v>0.11772408281160382</v>
      </c>
      <c r="AA2498" s="100">
        <f t="shared" si="735"/>
        <v>0.58441724154221852</v>
      </c>
      <c r="AB2498" s="29">
        <f t="shared" si="736"/>
        <v>0.4765724552540147</v>
      </c>
      <c r="AG2498" s="40">
        <f t="array" ref="AG2498">SUM(_xlfn.NORM.DIST($AD$3:$AD$1003,$F2498,$AA2498,FALSE)*WindSpeedStep)</f>
        <v>1.0000000000000038</v>
      </c>
      <c r="AH2498" s="40">
        <f t="array" ref="AH2498">SUM(_xlfn.NORM.DIST($AD$3:$AD$1003,$F2498,$AB2498,FALSE)*WindSpeedStep)</f>
        <v>1.0000000000000038</v>
      </c>
      <c r="AJ2498" s="47">
        <f t="shared" si="730"/>
        <v>5</v>
      </c>
      <c r="AK2498" s="83" t="b">
        <f>COUNTIF('Power Curve'!$D$2:$D$31,AJ2498)&gt;0</f>
        <v>1</v>
      </c>
      <c r="AL2498" s="83" t="b">
        <f t="shared" si="731"/>
        <v>0</v>
      </c>
      <c r="AM2498" s="83" t="b">
        <f t="shared" si="737"/>
        <v>1</v>
      </c>
      <c r="AN2498" s="47" t="str">
        <f t="shared" si="732"/>
        <v>Outer</v>
      </c>
      <c r="AO2498" s="48" t="str">
        <f t="shared" si="733"/>
        <v>0.1-0.2</v>
      </c>
      <c r="AP2498" s="49" t="str">
        <f t="shared" si="738"/>
        <v>14-15</v>
      </c>
      <c r="AQ2498" s="49" t="str">
        <f t="shared" si="739"/>
        <v>Mar</v>
      </c>
      <c r="AR2498" s="48" t="str">
        <f t="shared" si="740"/>
        <v>285-295</v>
      </c>
      <c r="AS2498" s="49" t="str">
        <f t="shared" si="734"/>
        <v>LWS-LTI</v>
      </c>
    </row>
    <row r="2499" spans="5:45" x14ac:dyDescent="0.3">
      <c r="E2499" s="15">
        <v>40991.604166666664</v>
      </c>
      <c r="F2499" s="21">
        <v>4.34</v>
      </c>
      <c r="G2499" s="21">
        <v>50.289997100830107</v>
      </c>
      <c r="H2499" s="42">
        <v>1.1993805757445608</v>
      </c>
      <c r="I2499" s="35">
        <v>296.8</v>
      </c>
      <c r="J2499" s="43">
        <v>0.1313364055299539</v>
      </c>
      <c r="K2499" s="44">
        <v>0.11988645937277198</v>
      </c>
      <c r="L2499" s="26">
        <f t="shared" ref="L2499:L2562" si="741">F2499*(H2499/Ref_Density)^(1/3)</f>
        <v>4.3095312765516676</v>
      </c>
      <c r="M2499" s="26">
        <f t="shared" ref="M2499:M2562" si="742">(L2499-CutInWindSpeed)/(RatedWindSpeed-CutInWindSpeed)</f>
        <v>2.4101927019749243E-2</v>
      </c>
      <c r="N2499" s="96">
        <f t="shared" ref="N2499:N2562" si="743">COUNTIF(xa,"&lt;"&amp;L2499)</f>
        <v>5</v>
      </c>
      <c r="O2499" s="26">
        <f t="shared" ref="O2499:O2562" si="744">(L2499-INDEX(xa,$N2499))/(INDEX(xb,$N2499)-INDEX(xa,$N2499))</f>
        <v>0.1783208528067208</v>
      </c>
      <c r="P2499" s="3">
        <f>IF(L2499&gt;'Power Curve'!$C$37,0,INDEX(Ci,$N2499,1)*POWER(1-O2499,3)+INDEX(Ci,$N2499,2)*3*O2499*POWER(1-O2499,2)+INDEX(Ci,$N2499,3)*3*POWER(O2499,2)*(1-O2499)+INDEX(Ci,$N2499,4)*POWER(O2499,3))</f>
        <v>94.004185490769871</v>
      </c>
      <c r="Q2499" s="3">
        <f>MAX(0,MIN(P2499-V2499+W2499,'Power Curve'!$C$39))</f>
        <v>98.625919639341873</v>
      </c>
      <c r="R2499" s="3">
        <f t="shared" ref="R2499:R2562" si="745">IF(AM2499,G2499,"")</f>
        <v>50.289997100830107</v>
      </c>
      <c r="S2499" s="3">
        <f t="shared" ref="S2499:S2562" si="746">IF(AM2499,Q2499-R2499,"")</f>
        <v>48.335922538511767</v>
      </c>
      <c r="T2499" s="3">
        <f t="shared" ref="T2499:T2562" si="747">IF(AM2499,ABS(S2499),"")</f>
        <v>48.335922538511767</v>
      </c>
      <c r="V2499" s="37">
        <f t="array" ref="V2499">SUM(_xlfn.NORM.DIST($AD$3:$AD$1003,$L2499,$AA2499,FALSE)*WindSpeedStep*$AE$3:$AE$1003)/AG2499</f>
        <v>66.642421679862494</v>
      </c>
      <c r="W2499" s="37">
        <f t="array" ref="W2499">SUM(_xlfn.NORM.DIST($AD$3:$AD$1003,$L2499,$AB2499,FALSE)*WindSpeedStep*$AE$3:$AE$1003)/AH2499</f>
        <v>71.264155828434497</v>
      </c>
      <c r="Y2499" s="1">
        <f t="shared" ref="Y2499:Y2562" si="748">COUNTIF(ReferenceTurbulenceWindSpeed,"&lt;"&amp;L2499)</f>
        <v>4</v>
      </c>
      <c r="Z2499" s="99">
        <f>IF(L2499&lt;'Power Curve'!$P$28,'Power Curve'!$Q$28,IF(L2499&gt;'Power Curve'!$P$29,'Power Curve'!$Q$29,INDEX(ReferenceTurbulence,Y2499)+(L2499-INDEX(ReferenceTurbulenceWindSpeed,Y2499))*(INDEX(ReferenceTurbulence,Y2499+1)-INDEX(ReferenceTurbulence,Y2499))/(INDEX(ReferenceTurbulenceWindSpeed,Y2499+1)-INDEX(ReferenceTurbulenceWindSpeed,Y2499))))</f>
        <v>0.11724627749870747</v>
      </c>
      <c r="AA2499" s="100">
        <f t="shared" si="735"/>
        <v>0.50527649993993584</v>
      </c>
      <c r="AB2499" s="29">
        <f t="shared" si="736"/>
        <v>0.56599834738120969</v>
      </c>
      <c r="AG2499" s="40">
        <f t="array" ref="AG2499">SUM(_xlfn.NORM.DIST($AD$3:$AD$1003,$F2499,$AA2499,FALSE)*WindSpeedStep)</f>
        <v>1.0000000000000031</v>
      </c>
      <c r="AH2499" s="40">
        <f t="array" ref="AH2499">SUM(_xlfn.NORM.DIST($AD$3:$AD$1003,$F2499,$AB2499,FALSE)*WindSpeedStep)</f>
        <v>0.99999999999999867</v>
      </c>
      <c r="AJ2499" s="47">
        <f t="shared" ref="AJ2499:AJ2562" si="749">MROUND(L2499-Centre_First_Bin,Bin_Width)+Centre_First_Bin</f>
        <v>4</v>
      </c>
      <c r="AK2499" s="83" t="b">
        <f>COUNTIF('Power Curve'!$D$2:$D$31,AJ2499)&gt;0</f>
        <v>1</v>
      </c>
      <c r="AL2499" s="83" t="b">
        <f t="shared" ref="AL2499:AL2562" si="750">(G2499&lt;0)</f>
        <v>0</v>
      </c>
      <c r="AM2499" s="83" t="b">
        <f t="shared" si="737"/>
        <v>1</v>
      </c>
      <c r="AN2499" s="47" t="str">
        <f t="shared" ref="AN2499:AN2562" si="751">IF(AM2499,IF(AND(J2499&gt;=LowerTurbLimit,J2499&lt;=UpperTurbLimit,K2499&gt;=LowerShearLimit,K2499&lt;=UpperShearLimit),"Inner","Outer"),"")</f>
        <v>Inner</v>
      </c>
      <c r="AO2499" s="48" t="str">
        <f t="shared" ref="AO2499:AO2562" si="752">IF(M2499&lt;0,"&lt;0",TEXT(MROUND(M2499+0.05,0.1)-0.1,"0.0")&amp;"-"&amp;TEXT(MROUND(M2499+0.05,0.1),"0.0"))</f>
        <v>0.0-0.1</v>
      </c>
      <c r="AP2499" s="49" t="str">
        <f t="shared" si="738"/>
        <v>14-15</v>
      </c>
      <c r="AQ2499" s="49" t="str">
        <f t="shared" si="739"/>
        <v>Mar</v>
      </c>
      <c r="AR2499" s="48" t="str">
        <f t="shared" si="740"/>
        <v>295-305</v>
      </c>
      <c r="AS2499" s="49" t="str">
        <f t="shared" ref="AS2499:AS2562" si="753">IF(AM2499,IF(M2499&lt;0.5,IF(J2499&lt;=LowerTurbLimit,"LWS-LTI",IF(J2499&gt;=UpperTurbLimit,"LWS-HTI","Inner-TI")),IF(J2499&lt;=LowerTurbLimit,"HWS-LTI",IF(J2499&gt;=UpperTurbLimit,"HWS-HTI","Inner-TI"))),"")</f>
        <v>Inner-TI</v>
      </c>
    </row>
    <row r="2500" spans="5:45" x14ac:dyDescent="0.3">
      <c r="E2500" s="15">
        <v>40991.611111111109</v>
      </c>
      <c r="F2500" s="21">
        <v>3.82</v>
      </c>
      <c r="G2500" s="21">
        <v>34.679998397827198</v>
      </c>
      <c r="H2500" s="42">
        <v>1.1991076162379568</v>
      </c>
      <c r="I2500" s="35">
        <v>286.8</v>
      </c>
      <c r="J2500" s="43">
        <v>9.9476439790575924E-2</v>
      </c>
      <c r="K2500" s="44">
        <v>0.15871321236580052</v>
      </c>
      <c r="L2500" s="26">
        <f t="shared" si="741"/>
        <v>3.7928941296814416</v>
      </c>
      <c r="M2500" s="26">
        <f t="shared" si="742"/>
        <v>-5.5746009450071667E-2</v>
      </c>
      <c r="N2500" s="96">
        <f t="shared" si="743"/>
        <v>4</v>
      </c>
      <c r="O2500" s="26">
        <f t="shared" si="744"/>
        <v>0.743021446618504</v>
      </c>
      <c r="P2500" s="3">
        <f>IF(L2500&gt;'Power Curve'!$C$37,0,INDEX(Ci,$N2500,1)*POWER(1-O2500,3)+INDEX(Ci,$N2500,2)*3*O2500*POWER(1-O2500,2)+INDEX(Ci,$N2500,3)*3*POWER(O2500,2)*(1-O2500)+INDEX(Ci,$N2500,4)*POWER(O2500,3))</f>
        <v>47.943082488059233</v>
      </c>
      <c r="Q2500" s="3">
        <f>MAX(0,MIN(P2500-V2500+W2500,'Power Curve'!$C$39))</f>
        <v>43.705968907119171</v>
      </c>
      <c r="R2500" s="3">
        <f t="shared" si="745"/>
        <v>34.679998397827198</v>
      </c>
      <c r="S2500" s="3">
        <f t="shared" si="746"/>
        <v>9.0259705092919731</v>
      </c>
      <c r="T2500" s="3">
        <f t="shared" si="747"/>
        <v>9.0259705092919731</v>
      </c>
      <c r="V2500" s="37">
        <f t="array" ref="V2500">SUM(_xlfn.NORM.DIST($AD$3:$AD$1003,$L2500,$AA2500,FALSE)*WindSpeedStep*$AE$3:$AE$1003)/AG2500</f>
        <v>12.361867329463445</v>
      </c>
      <c r="W2500" s="37">
        <f t="array" ref="W2500">SUM(_xlfn.NORM.DIST($AD$3:$AD$1003,$L2500,$AB2500,FALSE)*WindSpeedStep*$AE$3:$AE$1003)/AH2500</f>
        <v>8.1247537485233785</v>
      </c>
      <c r="Y2500" s="1">
        <f t="shared" si="748"/>
        <v>3</v>
      </c>
      <c r="Z2500" s="99">
        <f>IF(L2500&lt;'Power Curve'!$P$28,'Power Curve'!$Q$28,IF(L2500&gt;'Power Curve'!$P$29,'Power Curve'!$Q$29,INDEX(ReferenceTurbulence,Y2500)+(L2500-INDEX(ReferenceTurbulenceWindSpeed,Y2500))*(INDEX(ReferenceTurbulence,Y2500+1)-INDEX(ReferenceTurbulence,Y2500))/(INDEX(ReferenceTurbulenceWindSpeed,Y2500+1)-INDEX(ReferenceTurbulenceWindSpeed,Y2500))))</f>
        <v>0.11713247834199569</v>
      </c>
      <c r="AA2500" s="100">
        <f t="shared" ref="AA2500:AA2563" si="754">Z2500*L2500</f>
        <v>0.44427108949839406</v>
      </c>
      <c r="AB2500" s="29">
        <f t="shared" ref="AB2500:AB2563" si="755">L2500*J2500</f>
        <v>0.37730360452328482</v>
      </c>
      <c r="AG2500" s="40">
        <f t="array" ref="AG2500">SUM(_xlfn.NORM.DIST($AD$3:$AD$1003,$F2500,$AA2500,FALSE)*WindSpeedStep)</f>
        <v>1.0000000000000013</v>
      </c>
      <c r="AH2500" s="40">
        <f t="array" ref="AH2500">SUM(_xlfn.NORM.DIST($AD$3:$AD$1003,$F2500,$AB2500,FALSE)*WindSpeedStep)</f>
        <v>1.0000000000000011</v>
      </c>
      <c r="AJ2500" s="47">
        <f t="shared" si="749"/>
        <v>4</v>
      </c>
      <c r="AK2500" s="83" t="b">
        <f>COUNTIF('Power Curve'!$D$2:$D$31,AJ2500)&gt;0</f>
        <v>1</v>
      </c>
      <c r="AL2500" s="83" t="b">
        <f t="shared" si="750"/>
        <v>0</v>
      </c>
      <c r="AM2500" s="83" t="b">
        <f t="shared" ref="AM2500:AM2563" si="756">AND(AK2500,NOT(AL2500))</f>
        <v>1</v>
      </c>
      <c r="AN2500" s="47" t="str">
        <f t="shared" si="751"/>
        <v>Outer</v>
      </c>
      <c r="AO2500" s="48" t="str">
        <f t="shared" si="752"/>
        <v>&lt;0</v>
      </c>
      <c r="AP2500" s="49" t="str">
        <f t="shared" ref="AP2500:AP2563" si="757">IF(AM2500,HOUR(E2500)&amp;"-"&amp;HOUR(E2500)+1,"")</f>
        <v>14-15</v>
      </c>
      <c r="AQ2500" s="49" t="str">
        <f t="shared" ref="AQ2500:AQ2563" si="758">IF(AM2500,TEXT(E2500,"mmm"),"")</f>
        <v>Mar</v>
      </c>
      <c r="AR2500" s="48" t="str">
        <f t="shared" ref="AR2500:AR2563" si="759">IF(AM2500,IF(OR(I2500&lt;5,I2500&gt;=355),"355-5",MROUND(I2500,10)-5&amp;"-"&amp;MROUND(I2500,10)+5),"")</f>
        <v>285-295</v>
      </c>
      <c r="AS2500" s="49" t="str">
        <f t="shared" si="753"/>
        <v>LWS-LTI</v>
      </c>
    </row>
    <row r="2501" spans="5:45" x14ac:dyDescent="0.3">
      <c r="E2501" s="15">
        <v>40991.618055555555</v>
      </c>
      <c r="F2501" s="21">
        <v>4.2699999999999996</v>
      </c>
      <c r="G2501" s="21">
        <v>97.939996719360693</v>
      </c>
      <c r="H2501" s="42">
        <v>1.1990204528685711</v>
      </c>
      <c r="I2501" s="35">
        <v>286.10000000000002</v>
      </c>
      <c r="J2501" s="43">
        <v>0.1896955503512881</v>
      </c>
      <c r="K2501" s="44">
        <v>0.25354636548934051</v>
      </c>
      <c r="L2501" s="26">
        <f t="shared" si="741"/>
        <v>4.2395982990506003</v>
      </c>
      <c r="M2501" s="26">
        <f t="shared" si="742"/>
        <v>1.3293559912431498E-2</v>
      </c>
      <c r="N2501" s="96">
        <f t="shared" si="743"/>
        <v>5</v>
      </c>
      <c r="O2501" s="26">
        <f t="shared" si="744"/>
        <v>9.835390164785536E-2</v>
      </c>
      <c r="P2501" s="3">
        <f>IF(L2501&gt;'Power Curve'!$C$37,0,INDEX(Ci,$N2501,1)*POWER(1-O2501,3)+INDEX(Ci,$N2501,2)*3*O2501*POWER(1-O2501,2)+INDEX(Ci,$N2501,3)*3*POWER(O2501,2)*(1-O2501)+INDEX(Ci,$N2501,4)*POWER(O2501,3))</f>
        <v>85.756298480178557</v>
      </c>
      <c r="Q2501" s="3">
        <f>MAX(0,MIN(P2501-V2501+W2501,'Power Curve'!$C$39))</f>
        <v>109.63762161680052</v>
      </c>
      <c r="R2501" s="3">
        <f t="shared" si="745"/>
        <v>97.939996719360693</v>
      </c>
      <c r="S2501" s="3">
        <f t="shared" si="746"/>
        <v>11.697624897439823</v>
      </c>
      <c r="T2501" s="3">
        <f t="shared" si="747"/>
        <v>11.697624897439823</v>
      </c>
      <c r="V2501" s="37">
        <f t="array" ref="V2501">SUM(_xlfn.NORM.DIST($AD$3:$AD$1003,$L2501,$AA2501,FALSE)*WindSpeedStep*$AE$3:$AE$1003)/AG2501</f>
        <v>56.570572243712213</v>
      </c>
      <c r="W2501" s="37">
        <f t="array" ref="W2501">SUM(_xlfn.NORM.DIST($AD$3:$AD$1003,$L2501,$AB2501,FALSE)*WindSpeedStep*$AE$3:$AE$1003)/AH2501</f>
        <v>80.451895380334179</v>
      </c>
      <c r="Y2501" s="1">
        <f t="shared" si="748"/>
        <v>4</v>
      </c>
      <c r="Z2501" s="99">
        <f>IF(L2501&lt;'Power Curve'!$P$28,'Power Curve'!$Q$28,IF(L2501&gt;'Power Curve'!$P$29,'Power Curve'!$Q$29,INDEX(ReferenceTurbulence,Y2501)+(L2501-INDEX(ReferenceTurbulenceWindSpeed,Y2501))*(INDEX(ReferenceTurbulence,Y2501+1)-INDEX(ReferenceTurbulence,Y2501))/(INDEX(ReferenceTurbulenceWindSpeed,Y2501+1)-INDEX(ReferenceTurbulenceWindSpeed,Y2501))))</f>
        <v>0.11719524492756699</v>
      </c>
      <c r="AA2501" s="100">
        <f t="shared" si="754"/>
        <v>0.49686076105173149</v>
      </c>
      <c r="AB2501" s="29">
        <f t="shared" si="755"/>
        <v>0.80423293260678852</v>
      </c>
      <c r="AG2501" s="40">
        <f t="array" ref="AG2501">SUM(_xlfn.NORM.DIST($AD$3:$AD$1003,$F2501,$AA2501,FALSE)*WindSpeedStep)</f>
        <v>1.0000000000000024</v>
      </c>
      <c r="AH2501" s="40">
        <f t="array" ref="AH2501">SUM(_xlfn.NORM.DIST($AD$3:$AD$1003,$F2501,$AB2501,FALSE)*WindSpeedStep)</f>
        <v>0.99999996171510541</v>
      </c>
      <c r="AJ2501" s="47">
        <f t="shared" si="749"/>
        <v>4</v>
      </c>
      <c r="AK2501" s="83" t="b">
        <f>COUNTIF('Power Curve'!$D$2:$D$31,AJ2501)&gt;0</f>
        <v>1</v>
      </c>
      <c r="AL2501" s="83" t="b">
        <f t="shared" si="750"/>
        <v>0</v>
      </c>
      <c r="AM2501" s="83" t="b">
        <f t="shared" si="756"/>
        <v>1</v>
      </c>
      <c r="AN2501" s="47" t="str">
        <f t="shared" si="751"/>
        <v>Outer</v>
      </c>
      <c r="AO2501" s="48" t="str">
        <f t="shared" si="752"/>
        <v>0.0-0.1</v>
      </c>
      <c r="AP2501" s="49" t="str">
        <f t="shared" si="757"/>
        <v>14-15</v>
      </c>
      <c r="AQ2501" s="49" t="str">
        <f t="shared" si="758"/>
        <v>Mar</v>
      </c>
      <c r="AR2501" s="48" t="str">
        <f t="shared" si="759"/>
        <v>285-295</v>
      </c>
      <c r="AS2501" s="49" t="str">
        <f t="shared" si="753"/>
        <v>LWS-HTI</v>
      </c>
    </row>
    <row r="2502" spans="5:45" x14ac:dyDescent="0.3">
      <c r="E2502" s="15">
        <v>40991.625</v>
      </c>
      <c r="F2502" s="21">
        <v>5</v>
      </c>
      <c r="G2502" s="21">
        <v>177.6099929809568</v>
      </c>
      <c r="H2502" s="42">
        <v>1.1987590387749083</v>
      </c>
      <c r="I2502" s="35">
        <v>287.7</v>
      </c>
      <c r="J2502" s="43">
        <v>0.09</v>
      </c>
      <c r="K2502" s="44">
        <v>0.25421909106894025</v>
      </c>
      <c r="L2502" s="26">
        <f t="shared" si="741"/>
        <v>4.9640400077382605</v>
      </c>
      <c r="M2502" s="26">
        <f t="shared" si="742"/>
        <v>0.12525836128570736</v>
      </c>
      <c r="N2502" s="96">
        <f t="shared" si="743"/>
        <v>5</v>
      </c>
      <c r="O2502" s="26">
        <f t="shared" si="744"/>
        <v>0.92673840358311199</v>
      </c>
      <c r="P2502" s="3">
        <f>IF(L2502&gt;'Power Curve'!$C$37,0,INDEX(Ci,$N2502,1)*POWER(1-O2502,3)+INDEX(Ci,$N2502,2)*3*O2502*POWER(1-O2502,2)+INDEX(Ci,$N2502,3)*3*POWER(O2502,2)*(1-O2502)+INDEX(Ci,$N2502,4)*POWER(O2502,3))</f>
        <v>201.23466164281203</v>
      </c>
      <c r="Q2502" s="3">
        <f>MAX(0,MIN(P2502-V2502+W2502,'Power Curve'!$C$39))</f>
        <v>201.67049348621305</v>
      </c>
      <c r="R2502" s="3">
        <f t="shared" si="745"/>
        <v>177.6099929809568</v>
      </c>
      <c r="S2502" s="3">
        <f t="shared" si="746"/>
        <v>24.060500505256243</v>
      </c>
      <c r="T2502" s="3">
        <f t="shared" si="747"/>
        <v>24.060500505256243</v>
      </c>
      <c r="V2502" s="37">
        <f t="array" ref="V2502">SUM(_xlfn.NORM.DIST($AD$3:$AD$1003,$L2502,$AA2502,FALSE)*WindSpeedStep*$AE$3:$AE$1003)/AG2502</f>
        <v>179.22773556412241</v>
      </c>
      <c r="W2502" s="37">
        <f t="array" ref="W2502">SUM(_xlfn.NORM.DIST($AD$3:$AD$1003,$L2502,$AB2502,FALSE)*WindSpeedStep*$AE$3:$AE$1003)/AH2502</f>
        <v>179.66356740752343</v>
      </c>
      <c r="Y2502" s="1">
        <f t="shared" si="748"/>
        <v>4</v>
      </c>
      <c r="Z2502" s="99">
        <f>IF(L2502&lt;'Power Curve'!$P$28,'Power Curve'!$Q$28,IF(L2502&gt;'Power Curve'!$P$29,'Power Curve'!$Q$29,INDEX(ReferenceTurbulence,Y2502)+(L2502-INDEX(ReferenceTurbulenceWindSpeed,Y2502))*(INDEX(ReferenceTurbulence,Y2502+1)-INDEX(ReferenceTurbulence,Y2502))/(INDEX(ReferenceTurbulenceWindSpeed,Y2502+1)-INDEX(ReferenceTurbulenceWindSpeed,Y2502))))</f>
        <v>0.11772389570659571</v>
      </c>
      <c r="AA2502" s="100">
        <f t="shared" si="754"/>
        <v>0.58438612815434754</v>
      </c>
      <c r="AB2502" s="29">
        <f t="shared" si="755"/>
        <v>0.44676360069644344</v>
      </c>
      <c r="AG2502" s="40">
        <f t="array" ref="AG2502">SUM(_xlfn.NORM.DIST($AD$3:$AD$1003,$F2502,$AA2502,FALSE)*WindSpeedStep)</f>
        <v>1.0000000000000036</v>
      </c>
      <c r="AH2502" s="40">
        <f t="array" ref="AH2502">SUM(_xlfn.NORM.DIST($AD$3:$AD$1003,$F2502,$AB2502,FALSE)*WindSpeedStep)</f>
        <v>1.0000000000000031</v>
      </c>
      <c r="AJ2502" s="47">
        <f t="shared" si="749"/>
        <v>5</v>
      </c>
      <c r="AK2502" s="83" t="b">
        <f>COUNTIF('Power Curve'!$D$2:$D$31,AJ2502)&gt;0</f>
        <v>1</v>
      </c>
      <c r="AL2502" s="83" t="b">
        <f t="shared" si="750"/>
        <v>0</v>
      </c>
      <c r="AM2502" s="83" t="b">
        <f t="shared" si="756"/>
        <v>1</v>
      </c>
      <c r="AN2502" s="47" t="str">
        <f t="shared" si="751"/>
        <v>Outer</v>
      </c>
      <c r="AO2502" s="48" t="str">
        <f t="shared" si="752"/>
        <v>0.1-0.2</v>
      </c>
      <c r="AP2502" s="49" t="str">
        <f t="shared" si="757"/>
        <v>15-16</v>
      </c>
      <c r="AQ2502" s="49" t="str">
        <f t="shared" si="758"/>
        <v>Mar</v>
      </c>
      <c r="AR2502" s="48" t="str">
        <f t="shared" si="759"/>
        <v>285-295</v>
      </c>
      <c r="AS2502" s="49" t="str">
        <f t="shared" si="753"/>
        <v>LWS-LTI</v>
      </c>
    </row>
    <row r="2503" spans="5:45" x14ac:dyDescent="0.3">
      <c r="E2503" s="15">
        <v>40991.631944444445</v>
      </c>
      <c r="F2503" s="21">
        <v>4.92</v>
      </c>
      <c r="G2503" s="21">
        <v>164.20000457763632</v>
      </c>
      <c r="H2503" s="42">
        <v>1.1986603561690332</v>
      </c>
      <c r="I2503" s="35">
        <v>293.39999999999998</v>
      </c>
      <c r="J2503" s="43">
        <v>8.7398373983739841E-2</v>
      </c>
      <c r="K2503" s="44">
        <v>0.23126105865825011</v>
      </c>
      <c r="L2503" s="26">
        <f t="shared" si="741"/>
        <v>4.8844813290559337</v>
      </c>
      <c r="M2503" s="26">
        <f t="shared" si="742"/>
        <v>0.11296231103161086</v>
      </c>
      <c r="N2503" s="96">
        <f t="shared" si="743"/>
        <v>5</v>
      </c>
      <c r="O2503" s="26">
        <f t="shared" si="744"/>
        <v>0.83576465700759406</v>
      </c>
      <c r="P2503" s="3">
        <f>IF(L2503&gt;'Power Curve'!$C$37,0,INDEX(Ci,$N2503,1)*POWER(1-O2503,3)+INDEX(Ci,$N2503,2)*3*O2503*POWER(1-O2503,2)+INDEX(Ci,$N2503,3)*3*POWER(O2503,2)*(1-O2503)+INDEX(Ci,$N2503,4)*POWER(O2503,3))</f>
        <v>187.89636258338737</v>
      </c>
      <c r="Q2503" s="3">
        <f>MAX(0,MIN(P2503-V2503+W2503,'Power Curve'!$C$39))</f>
        <v>187.64852689515871</v>
      </c>
      <c r="R2503" s="3">
        <f t="shared" si="745"/>
        <v>164.20000457763632</v>
      </c>
      <c r="S2503" s="3">
        <f t="shared" si="746"/>
        <v>23.448522317522389</v>
      </c>
      <c r="T2503" s="3">
        <f t="shared" si="747"/>
        <v>23.448522317522389</v>
      </c>
      <c r="V2503" s="37">
        <f t="array" ref="V2503">SUM(_xlfn.NORM.DIST($AD$3:$AD$1003,$L2503,$AA2503,FALSE)*WindSpeedStep*$AE$3:$AE$1003)/AG2503</f>
        <v>164.89308530216164</v>
      </c>
      <c r="W2503" s="37">
        <f t="array" ref="W2503">SUM(_xlfn.NORM.DIST($AD$3:$AD$1003,$L2503,$AB2503,FALSE)*WindSpeedStep*$AE$3:$AE$1003)/AH2503</f>
        <v>164.64524961393298</v>
      </c>
      <c r="Y2503" s="1">
        <f t="shared" si="748"/>
        <v>4</v>
      </c>
      <c r="Z2503" s="99">
        <f>IF(L2503&lt;'Power Curve'!$P$28,'Power Curve'!$Q$28,IF(L2503&gt;'Power Curve'!$P$29,'Power Curve'!$Q$29,INDEX(ReferenceTurbulence,Y2503)+(L2503-INDEX(ReferenceTurbulenceWindSpeed,Y2503))*(INDEX(ReferenceTurbulence,Y2503+1)-INDEX(ReferenceTurbulence,Y2503))/(INDEX(ReferenceTurbulenceWindSpeed,Y2503+1)-INDEX(ReferenceTurbulenceWindSpeed,Y2503))))</f>
        <v>0.11766583892030148</v>
      </c>
      <c r="AA2503" s="100">
        <f t="shared" si="754"/>
        <v>0.57473659327391557</v>
      </c>
      <c r="AB2503" s="29">
        <f t="shared" si="755"/>
        <v>0.42689572591342512</v>
      </c>
      <c r="AG2503" s="40">
        <f t="array" ref="AG2503">SUM(_xlfn.NORM.DIST($AD$3:$AD$1003,$F2503,$AA2503,FALSE)*WindSpeedStep)</f>
        <v>1.0000000000000033</v>
      </c>
      <c r="AH2503" s="40">
        <f t="array" ref="AH2503">SUM(_xlfn.NORM.DIST($AD$3:$AD$1003,$F2503,$AB2503,FALSE)*WindSpeedStep)</f>
        <v>1.0000000000000036</v>
      </c>
      <c r="AJ2503" s="47">
        <f t="shared" si="749"/>
        <v>5</v>
      </c>
      <c r="AK2503" s="83" t="b">
        <f>COUNTIF('Power Curve'!$D$2:$D$31,AJ2503)&gt;0</f>
        <v>1</v>
      </c>
      <c r="AL2503" s="83" t="b">
        <f t="shared" si="750"/>
        <v>0</v>
      </c>
      <c r="AM2503" s="83" t="b">
        <f t="shared" si="756"/>
        <v>1</v>
      </c>
      <c r="AN2503" s="47" t="str">
        <f t="shared" si="751"/>
        <v>Outer</v>
      </c>
      <c r="AO2503" s="48" t="str">
        <f t="shared" si="752"/>
        <v>0.1-0.2</v>
      </c>
      <c r="AP2503" s="49" t="str">
        <f t="shared" si="757"/>
        <v>15-16</v>
      </c>
      <c r="AQ2503" s="49" t="str">
        <f t="shared" si="758"/>
        <v>Mar</v>
      </c>
      <c r="AR2503" s="48" t="str">
        <f t="shared" si="759"/>
        <v>285-295</v>
      </c>
      <c r="AS2503" s="49" t="str">
        <f t="shared" si="753"/>
        <v>LWS-LTI</v>
      </c>
    </row>
    <row r="2504" spans="5:45" x14ac:dyDescent="0.3">
      <c r="E2504" s="15">
        <v>40991.638888888891</v>
      </c>
      <c r="F2504" s="21">
        <v>4.03</v>
      </c>
      <c r="G2504" s="21">
        <v>26.359999656677196</v>
      </c>
      <c r="H2504" s="42">
        <v>1.1992269543821945</v>
      </c>
      <c r="I2504" s="35">
        <v>297.10000000000002</v>
      </c>
      <c r="J2504" s="43">
        <v>0.10173697270471463</v>
      </c>
      <c r="K2504" s="44">
        <v>0.21086618690057968</v>
      </c>
      <c r="L2504" s="26">
        <f t="shared" si="741"/>
        <v>4.0015367551836336</v>
      </c>
      <c r="M2504" s="26">
        <f t="shared" si="742"/>
        <v>-2.3499619102572304E-2</v>
      </c>
      <c r="N2504" s="96">
        <f t="shared" si="743"/>
        <v>4</v>
      </c>
      <c r="O2504" s="26">
        <f t="shared" si="744"/>
        <v>0.89167119064791489</v>
      </c>
      <c r="P2504" s="3">
        <f>IF(L2504&gt;'Power Curve'!$C$37,0,INDEX(Ci,$N2504,1)*POWER(1-O2504,3)+INDEX(Ci,$N2504,2)*3*O2504*POWER(1-O2504,2)+INDEX(Ci,$N2504,3)*3*POWER(O2504,2)*(1-O2504)+INDEX(Ci,$N2504,4)*POWER(O2504,3))</f>
        <v>64.711268696287732</v>
      </c>
      <c r="Q2504" s="3">
        <f>MAX(0,MIN(P2504-V2504+W2504,'Power Curve'!$C$39))</f>
        <v>59.417364607651614</v>
      </c>
      <c r="R2504" s="3">
        <f t="shared" si="745"/>
        <v>26.359999656677196</v>
      </c>
      <c r="S2504" s="3">
        <f t="shared" si="746"/>
        <v>33.057364950974417</v>
      </c>
      <c r="T2504" s="3">
        <f t="shared" si="747"/>
        <v>33.057364950974417</v>
      </c>
      <c r="V2504" s="37">
        <f t="array" ref="V2504">SUM(_xlfn.NORM.DIST($AD$3:$AD$1003,$L2504,$AA2504,FALSE)*WindSpeedStep*$AE$3:$AE$1003)/AG2504</f>
        <v>28.322530392575242</v>
      </c>
      <c r="W2504" s="37">
        <f t="array" ref="W2504">SUM(_xlfn.NORM.DIST($AD$3:$AD$1003,$L2504,$AB2504,FALSE)*WindSpeedStep*$AE$3:$AE$1003)/AH2504</f>
        <v>23.028626303939127</v>
      </c>
      <c r="Y2504" s="1">
        <f t="shared" si="748"/>
        <v>3</v>
      </c>
      <c r="Z2504" s="99">
        <f>IF(L2504&lt;'Power Curve'!$P$28,'Power Curve'!$Q$28,IF(L2504&gt;'Power Curve'!$P$29,'Power Curve'!$Q$29,INDEX(ReferenceTurbulence,Y2504)+(L2504-INDEX(ReferenceTurbulenceWindSpeed,Y2504))*(INDEX(ReferenceTurbulence,Y2504+1)-INDEX(ReferenceTurbulence,Y2504))/(INDEX(ReferenceTurbulenceWindSpeed,Y2504+1)-INDEX(ReferenceTurbulenceWindSpeed,Y2504))))</f>
        <v>0.11713247834199569</v>
      </c>
      <c r="AA2504" s="100">
        <f t="shared" si="754"/>
        <v>0.46870991731124667</v>
      </c>
      <c r="AB2504" s="29">
        <f t="shared" si="755"/>
        <v>0.4071042356390297</v>
      </c>
      <c r="AG2504" s="40">
        <f t="array" ref="AG2504">SUM(_xlfn.NORM.DIST($AD$3:$AD$1003,$F2504,$AA2504,FALSE)*WindSpeedStep)</f>
        <v>1.0000000000000018</v>
      </c>
      <c r="AH2504" s="40">
        <f t="array" ref="AH2504">SUM(_xlfn.NORM.DIST($AD$3:$AD$1003,$F2504,$AB2504,FALSE)*WindSpeedStep)</f>
        <v>1.0000000000000016</v>
      </c>
      <c r="AJ2504" s="47">
        <f t="shared" si="749"/>
        <v>4</v>
      </c>
      <c r="AK2504" s="83" t="b">
        <f>COUNTIF('Power Curve'!$D$2:$D$31,AJ2504)&gt;0</f>
        <v>1</v>
      </c>
      <c r="AL2504" s="83" t="b">
        <f t="shared" si="750"/>
        <v>0</v>
      </c>
      <c r="AM2504" s="83" t="b">
        <f t="shared" si="756"/>
        <v>1</v>
      </c>
      <c r="AN2504" s="47" t="str">
        <f t="shared" si="751"/>
        <v>Inner</v>
      </c>
      <c r="AO2504" s="48" t="str">
        <f t="shared" si="752"/>
        <v>&lt;0</v>
      </c>
      <c r="AP2504" s="49" t="str">
        <f t="shared" si="757"/>
        <v>15-16</v>
      </c>
      <c r="AQ2504" s="49" t="str">
        <f t="shared" si="758"/>
        <v>Mar</v>
      </c>
      <c r="AR2504" s="48" t="str">
        <f t="shared" si="759"/>
        <v>295-305</v>
      </c>
      <c r="AS2504" s="49" t="str">
        <f t="shared" si="753"/>
        <v>Inner-TI</v>
      </c>
    </row>
    <row r="2505" spans="5:45" x14ac:dyDescent="0.3">
      <c r="E2505" s="15">
        <v>40991.652777777781</v>
      </c>
      <c r="F2505" s="21">
        <v>3.59</v>
      </c>
      <c r="G2505" s="21">
        <v>25.299999237060497</v>
      </c>
      <c r="H2505" s="42">
        <v>1.1996081879515539</v>
      </c>
      <c r="I2505" s="35">
        <v>290.89999999999998</v>
      </c>
      <c r="J2505" s="43">
        <v>0.13649025069637882</v>
      </c>
      <c r="K2505" s="44">
        <v>8.4872882004991629E-2</v>
      </c>
      <c r="L2505" s="26">
        <f t="shared" si="741"/>
        <v>3.5650220975340225</v>
      </c>
      <c r="M2505" s="26">
        <f t="shared" si="742"/>
        <v>-9.0964366582116082E-2</v>
      </c>
      <c r="N2505" s="96">
        <f t="shared" si="743"/>
        <v>4</v>
      </c>
      <c r="O2505" s="26">
        <f t="shared" si="744"/>
        <v>0.58067149934073814</v>
      </c>
      <c r="P2505" s="3">
        <f>IF(L2505&gt;'Power Curve'!$C$37,0,INDEX(Ci,$N2505,1)*POWER(1-O2505,3)+INDEX(Ci,$N2505,2)*3*O2505*POWER(1-O2505,2)+INDEX(Ci,$N2505,3)*3*POWER(O2505,2)*(1-O2505)+INDEX(Ci,$N2505,4)*POWER(O2505,3))</f>
        <v>31.288176530059037</v>
      </c>
      <c r="Q2505" s="3">
        <f>MAX(0,MIN(P2505-V2505+W2505,'Power Curve'!$C$39))</f>
        <v>34.049588434570737</v>
      </c>
      <c r="R2505" s="3">
        <f t="shared" si="745"/>
        <v>25.299999237060497</v>
      </c>
      <c r="S2505" s="3">
        <f t="shared" si="746"/>
        <v>8.7495891975102396</v>
      </c>
      <c r="T2505" s="3">
        <f t="shared" si="747"/>
        <v>8.7495891975102396</v>
      </c>
      <c r="V2505" s="37">
        <f t="array" ref="V2505">SUM(_xlfn.NORM.DIST($AD$3:$AD$1003,$L2505,$AA2505,FALSE)*WindSpeedStep*$AE$3:$AE$1003)/AG2505</f>
        <v>3.5642925248102708</v>
      </c>
      <c r="W2505" s="37">
        <f t="array" ref="W2505">SUM(_xlfn.NORM.DIST($AD$3:$AD$1003,$L2505,$AB2505,FALSE)*WindSpeedStep*$AE$3:$AE$1003)/AH2505</f>
        <v>6.3257044293219717</v>
      </c>
      <c r="Y2505" s="1">
        <f t="shared" si="748"/>
        <v>3</v>
      </c>
      <c r="Z2505" s="99">
        <f>IF(L2505&lt;'Power Curve'!$P$28,'Power Curve'!$Q$28,IF(L2505&gt;'Power Curve'!$P$29,'Power Curve'!$Q$29,INDEX(ReferenceTurbulence,Y2505)+(L2505-INDEX(ReferenceTurbulenceWindSpeed,Y2505))*(INDEX(ReferenceTurbulence,Y2505+1)-INDEX(ReferenceTurbulence,Y2505))/(INDEX(ReferenceTurbulenceWindSpeed,Y2505+1)-INDEX(ReferenceTurbulenceWindSpeed,Y2505))))</f>
        <v>0.11713247834199569</v>
      </c>
      <c r="AA2505" s="100">
        <f t="shared" si="754"/>
        <v>0.41757987362813997</v>
      </c>
      <c r="AB2505" s="29">
        <f t="shared" si="755"/>
        <v>0.486590759830549</v>
      </c>
      <c r="AG2505" s="40">
        <f t="array" ref="AG2505">SUM(_xlfn.NORM.DIST($AD$3:$AD$1003,$F2505,$AA2505,FALSE)*WindSpeedStep)</f>
        <v>1.0000000000000002</v>
      </c>
      <c r="AH2505" s="40">
        <f t="array" ref="AH2505">SUM(_xlfn.NORM.DIST($AD$3:$AD$1003,$F2505,$AB2505,FALSE)*WindSpeedStep)</f>
        <v>0.99999999999996658</v>
      </c>
      <c r="AJ2505" s="47">
        <f t="shared" si="749"/>
        <v>4</v>
      </c>
      <c r="AK2505" s="83" t="b">
        <f>COUNTIF('Power Curve'!$D$2:$D$31,AJ2505)&gt;0</f>
        <v>1</v>
      </c>
      <c r="AL2505" s="83" t="b">
        <f t="shared" si="750"/>
        <v>0</v>
      </c>
      <c r="AM2505" s="83" t="b">
        <f t="shared" si="756"/>
        <v>1</v>
      </c>
      <c r="AN2505" s="47" t="str">
        <f t="shared" si="751"/>
        <v>Outer</v>
      </c>
      <c r="AO2505" s="48" t="str">
        <f t="shared" si="752"/>
        <v>&lt;0</v>
      </c>
      <c r="AP2505" s="49" t="str">
        <f t="shared" si="757"/>
        <v>15-16</v>
      </c>
      <c r="AQ2505" s="49" t="str">
        <f t="shared" si="758"/>
        <v>Mar</v>
      </c>
      <c r="AR2505" s="48" t="str">
        <f t="shared" si="759"/>
        <v>285-295</v>
      </c>
      <c r="AS2505" s="49" t="str">
        <f t="shared" si="753"/>
        <v>Inner-TI</v>
      </c>
    </row>
    <row r="2506" spans="5:45" x14ac:dyDescent="0.3">
      <c r="E2506" s="15">
        <v>40991.659722222219</v>
      </c>
      <c r="F2506" s="21">
        <v>3.69</v>
      </c>
      <c r="G2506" s="21">
        <v>14.050000190734911</v>
      </c>
      <c r="H2506" s="42">
        <v>1.1998264496422038</v>
      </c>
      <c r="I2506" s="35">
        <v>293</v>
      </c>
      <c r="J2506" s="43">
        <v>0.11653116531165311</v>
      </c>
      <c r="K2506" s="44">
        <v>0.16525755575819168</v>
      </c>
      <c r="L2506" s="26">
        <f t="shared" si="741"/>
        <v>3.6645485550026922</v>
      </c>
      <c r="M2506" s="26">
        <f t="shared" si="742"/>
        <v>-7.5582231748863637E-2</v>
      </c>
      <c r="N2506" s="96">
        <f t="shared" si="743"/>
        <v>4</v>
      </c>
      <c r="O2506" s="26">
        <f t="shared" si="744"/>
        <v>0.65158022372657254</v>
      </c>
      <c r="P2506" s="3">
        <f>IF(L2506&gt;'Power Curve'!$C$37,0,INDEX(Ci,$N2506,1)*POWER(1-O2506,3)+INDEX(Ci,$N2506,2)*3*O2506*POWER(1-O2506,2)+INDEX(Ci,$N2506,3)*3*POWER(O2506,2)*(1-O2506)+INDEX(Ci,$N2506,4)*POWER(O2506,3))</f>
        <v>38.292357585380884</v>
      </c>
      <c r="Q2506" s="3">
        <f>MAX(0,MIN(P2506-V2506+W2506,'Power Curve'!$C$39))</f>
        <v>38.185032314560125</v>
      </c>
      <c r="R2506" s="3">
        <f t="shared" si="745"/>
        <v>14.050000190734911</v>
      </c>
      <c r="S2506" s="3">
        <f t="shared" si="746"/>
        <v>24.135032123825212</v>
      </c>
      <c r="T2506" s="3">
        <f t="shared" si="747"/>
        <v>24.135032123825212</v>
      </c>
      <c r="V2506" s="37">
        <f t="array" ref="V2506">SUM(_xlfn.NORM.DIST($AD$3:$AD$1003,$L2506,$AA2506,FALSE)*WindSpeedStep*$AE$3:$AE$1003)/AG2506</f>
        <v>6.4614431499617568</v>
      </c>
      <c r="W2506" s="37">
        <f t="array" ref="W2506">SUM(_xlfn.NORM.DIST($AD$3:$AD$1003,$L2506,$AB2506,FALSE)*WindSpeedStep*$AE$3:$AE$1003)/AH2506</f>
        <v>6.3541178791409996</v>
      </c>
      <c r="Y2506" s="1">
        <f t="shared" si="748"/>
        <v>3</v>
      </c>
      <c r="Z2506" s="99">
        <f>IF(L2506&lt;'Power Curve'!$P$28,'Power Curve'!$Q$28,IF(L2506&gt;'Power Curve'!$P$29,'Power Curve'!$Q$29,INDEX(ReferenceTurbulence,Y2506)+(L2506-INDEX(ReferenceTurbulenceWindSpeed,Y2506))*(INDEX(ReferenceTurbulence,Y2506+1)-INDEX(ReferenceTurbulence,Y2506))/(INDEX(ReferenceTurbulenceWindSpeed,Y2506+1)-INDEX(ReferenceTurbulenceWindSpeed,Y2506))))</f>
        <v>0.11713247834199569</v>
      </c>
      <c r="AA2506" s="100">
        <f t="shared" si="754"/>
        <v>0.42923765425204446</v>
      </c>
      <c r="AB2506" s="29">
        <f t="shared" si="755"/>
        <v>0.42703411345559827</v>
      </c>
      <c r="AG2506" s="40">
        <f t="array" ref="AG2506">SUM(_xlfn.NORM.DIST($AD$3:$AD$1003,$F2506,$AA2506,FALSE)*WindSpeedStep)</f>
        <v>1.0000000000000009</v>
      </c>
      <c r="AH2506" s="40">
        <f t="array" ref="AH2506">SUM(_xlfn.NORM.DIST($AD$3:$AD$1003,$F2506,$AB2506,FALSE)*WindSpeedStep)</f>
        <v>1.0000000000000004</v>
      </c>
      <c r="AJ2506" s="47">
        <f t="shared" si="749"/>
        <v>4</v>
      </c>
      <c r="AK2506" s="83" t="b">
        <f>COUNTIF('Power Curve'!$D$2:$D$31,AJ2506)&gt;0</f>
        <v>1</v>
      </c>
      <c r="AL2506" s="83" t="b">
        <f t="shared" si="750"/>
        <v>0</v>
      </c>
      <c r="AM2506" s="83" t="b">
        <f t="shared" si="756"/>
        <v>1</v>
      </c>
      <c r="AN2506" s="47" t="str">
        <f t="shared" si="751"/>
        <v>Inner</v>
      </c>
      <c r="AO2506" s="48" t="str">
        <f t="shared" si="752"/>
        <v>&lt;0</v>
      </c>
      <c r="AP2506" s="49" t="str">
        <f t="shared" si="757"/>
        <v>15-16</v>
      </c>
      <c r="AQ2506" s="49" t="str">
        <f t="shared" si="758"/>
        <v>Mar</v>
      </c>
      <c r="AR2506" s="48" t="str">
        <f t="shared" si="759"/>
        <v>285-295</v>
      </c>
      <c r="AS2506" s="49" t="str">
        <f t="shared" si="753"/>
        <v>Inner-TI</v>
      </c>
    </row>
    <row r="2507" spans="5:45" x14ac:dyDescent="0.3">
      <c r="E2507" s="15">
        <v>40991.666666666664</v>
      </c>
      <c r="F2507" s="21">
        <v>3.59</v>
      </c>
      <c r="G2507" s="21">
        <v>6.9900002479552903</v>
      </c>
      <c r="H2507" s="42">
        <v>1.2001321487445102</v>
      </c>
      <c r="I2507" s="35">
        <v>279</v>
      </c>
      <c r="J2507" s="43">
        <v>0.13370473537604458</v>
      </c>
      <c r="K2507" s="44">
        <v>0.34608279539189618</v>
      </c>
      <c r="L2507" s="26">
        <f t="shared" si="741"/>
        <v>3.5655410614017131</v>
      </c>
      <c r="M2507" s="26">
        <f t="shared" si="742"/>
        <v>-9.0884159043443102E-2</v>
      </c>
      <c r="N2507" s="96">
        <f t="shared" si="743"/>
        <v>4</v>
      </c>
      <c r="O2507" s="26">
        <f t="shared" si="744"/>
        <v>0.58104124088279863</v>
      </c>
      <c r="P2507" s="3">
        <f>IF(L2507&gt;'Power Curve'!$C$37,0,INDEX(Ci,$N2507,1)*POWER(1-O2507,3)+INDEX(Ci,$N2507,2)*3*O2507*POWER(1-O2507,2)+INDEX(Ci,$N2507,3)*3*POWER(O2507,2)*(1-O2507)+INDEX(Ci,$N2507,4)*POWER(O2507,3))</f>
        <v>31.323457308099602</v>
      </c>
      <c r="Q2507" s="3">
        <f>MAX(0,MIN(P2507-V2507+W2507,'Power Curve'!$C$39))</f>
        <v>33.650335404640479</v>
      </c>
      <c r="R2507" s="3">
        <f t="shared" si="745"/>
        <v>6.9900002479552903</v>
      </c>
      <c r="S2507" s="3">
        <f t="shared" si="746"/>
        <v>26.660335156685189</v>
      </c>
      <c r="T2507" s="3">
        <f t="shared" si="747"/>
        <v>26.660335156685189</v>
      </c>
      <c r="V2507" s="37">
        <f t="array" ref="V2507">SUM(_xlfn.NORM.DIST($AD$3:$AD$1003,$L2507,$AA2507,FALSE)*WindSpeedStep*$AE$3:$AE$1003)/AG2507</f>
        <v>3.576211322818919</v>
      </c>
      <c r="W2507" s="37">
        <f t="array" ref="W2507">SUM(_xlfn.NORM.DIST($AD$3:$AD$1003,$L2507,$AB2507,FALSE)*WindSpeedStep*$AE$3:$AE$1003)/AH2507</f>
        <v>5.9030894193597936</v>
      </c>
      <c r="Y2507" s="1">
        <f t="shared" si="748"/>
        <v>3</v>
      </c>
      <c r="Z2507" s="99">
        <f>IF(L2507&lt;'Power Curve'!$P$28,'Power Curve'!$Q$28,IF(L2507&gt;'Power Curve'!$P$29,'Power Curve'!$Q$29,INDEX(ReferenceTurbulence,Y2507)+(L2507-INDEX(ReferenceTurbulenceWindSpeed,Y2507))*(INDEX(ReferenceTurbulence,Y2507+1)-INDEX(ReferenceTurbulence,Y2507))/(INDEX(ReferenceTurbulenceWindSpeed,Y2507+1)-INDEX(ReferenceTurbulenceWindSpeed,Y2507))))</f>
        <v>0.11713247834199569</v>
      </c>
      <c r="AA2507" s="100">
        <f t="shared" si="754"/>
        <v>0.4176406611521325</v>
      </c>
      <c r="AB2507" s="29">
        <f t="shared" si="755"/>
        <v>0.47672972408713715</v>
      </c>
      <c r="AG2507" s="40">
        <f t="array" ref="AG2507">SUM(_xlfn.NORM.DIST($AD$3:$AD$1003,$F2507,$AA2507,FALSE)*WindSpeedStep)</f>
        <v>1.0000000000000002</v>
      </c>
      <c r="AH2507" s="40">
        <f t="array" ref="AH2507">SUM(_xlfn.NORM.DIST($AD$3:$AD$1003,$F2507,$AB2507,FALSE)*WindSpeedStep)</f>
        <v>0.99999999999998967</v>
      </c>
      <c r="AJ2507" s="47">
        <f t="shared" si="749"/>
        <v>4</v>
      </c>
      <c r="AK2507" s="83" t="b">
        <f>COUNTIF('Power Curve'!$D$2:$D$31,AJ2507)&gt;0</f>
        <v>1</v>
      </c>
      <c r="AL2507" s="83" t="b">
        <f t="shared" si="750"/>
        <v>0</v>
      </c>
      <c r="AM2507" s="83" t="b">
        <f t="shared" si="756"/>
        <v>1</v>
      </c>
      <c r="AN2507" s="47" t="str">
        <f t="shared" si="751"/>
        <v>Outer</v>
      </c>
      <c r="AO2507" s="48" t="str">
        <f t="shared" si="752"/>
        <v>&lt;0</v>
      </c>
      <c r="AP2507" s="49" t="str">
        <f t="shared" si="757"/>
        <v>16-17</v>
      </c>
      <c r="AQ2507" s="49" t="str">
        <f t="shared" si="758"/>
        <v>Mar</v>
      </c>
      <c r="AR2507" s="48" t="str">
        <f t="shared" si="759"/>
        <v>275-285</v>
      </c>
      <c r="AS2507" s="49" t="str">
        <f t="shared" si="753"/>
        <v>Inner-TI</v>
      </c>
    </row>
    <row r="2508" spans="5:45" x14ac:dyDescent="0.3">
      <c r="E2508" s="15">
        <v>40991.673611111109</v>
      </c>
      <c r="F2508" s="21">
        <v>4.58</v>
      </c>
      <c r="G2508" s="21">
        <v>108.23999404907229</v>
      </c>
      <c r="H2508" s="42">
        <v>1.1989423736745384</v>
      </c>
      <c r="I2508" s="35">
        <v>279.10000000000002</v>
      </c>
      <c r="J2508" s="43">
        <v>0.13100436681222707</v>
      </c>
      <c r="K2508" s="44">
        <v>0.52799035309572784</v>
      </c>
      <c r="L2508" s="26">
        <f t="shared" si="741"/>
        <v>4.54729244024157</v>
      </c>
      <c r="M2508" s="26">
        <f t="shared" si="742"/>
        <v>6.0848681310088318E-2</v>
      </c>
      <c r="N2508" s="96">
        <f t="shared" si="743"/>
        <v>5</v>
      </c>
      <c r="O2508" s="26">
        <f t="shared" si="744"/>
        <v>0.45019595442062338</v>
      </c>
      <c r="P2508" s="3">
        <f>IF(L2508&gt;'Power Curve'!$C$37,0,INDEX(Ci,$N2508,1)*POWER(1-O2508,3)+INDEX(Ci,$N2508,2)*3*O2508*POWER(1-O2508,2)+INDEX(Ci,$N2508,3)*3*POWER(O2508,2)*(1-O2508)+INDEX(Ci,$N2508,4)*POWER(O2508,3))</f>
        <v>129.36119022520776</v>
      </c>
      <c r="Q2508" s="3">
        <f>MAX(0,MIN(P2508-V2508+W2508,'Power Curve'!$C$39))</f>
        <v>132.4927543653526</v>
      </c>
      <c r="R2508" s="3">
        <f t="shared" si="745"/>
        <v>108.23999404907229</v>
      </c>
      <c r="S2508" s="3">
        <f t="shared" si="746"/>
        <v>24.252760316280302</v>
      </c>
      <c r="T2508" s="3">
        <f t="shared" si="747"/>
        <v>24.252760316280302</v>
      </c>
      <c r="V2508" s="37">
        <f t="array" ref="V2508">SUM(_xlfn.NORM.DIST($AD$3:$AD$1003,$L2508,$AA2508,FALSE)*WindSpeedStep*$AE$3:$AE$1003)/AG2508</f>
        <v>105.04834680076611</v>
      </c>
      <c r="W2508" s="37">
        <f t="array" ref="W2508">SUM(_xlfn.NORM.DIST($AD$3:$AD$1003,$L2508,$AB2508,FALSE)*WindSpeedStep*$AE$3:$AE$1003)/AH2508</f>
        <v>108.17991094091094</v>
      </c>
      <c r="Y2508" s="1">
        <f t="shared" si="748"/>
        <v>4</v>
      </c>
      <c r="Z2508" s="99">
        <f>IF(L2508&lt;'Power Curve'!$P$28,'Power Curve'!$Q$28,IF(L2508&gt;'Power Curve'!$P$29,'Power Curve'!$Q$29,INDEX(ReferenceTurbulence,Y2508)+(L2508-INDEX(ReferenceTurbulenceWindSpeed,Y2508))*(INDEX(ReferenceTurbulence,Y2508+1)-INDEX(ReferenceTurbulence,Y2508))/(INDEX(ReferenceTurbulenceWindSpeed,Y2508+1)-INDEX(ReferenceTurbulenceWindSpeed,Y2508))))</f>
        <v>0.11741978024282078</v>
      </c>
      <c r="AA2508" s="100">
        <f t="shared" si="754"/>
        <v>0.53394207903300539</v>
      </c>
      <c r="AB2508" s="29">
        <f t="shared" si="755"/>
        <v>0.59571516684387382</v>
      </c>
      <c r="AG2508" s="40">
        <f t="array" ref="AG2508">SUM(_xlfn.NORM.DIST($AD$3:$AD$1003,$F2508,$AA2508,FALSE)*WindSpeedStep)</f>
        <v>1.0000000000000031</v>
      </c>
      <c r="AH2508" s="40">
        <f t="array" ref="AH2508">SUM(_xlfn.NORM.DIST($AD$3:$AD$1003,$F2508,$AB2508,FALSE)*WindSpeedStep)</f>
        <v>0.99999999999999956</v>
      </c>
      <c r="AJ2508" s="47">
        <f t="shared" si="749"/>
        <v>5</v>
      </c>
      <c r="AK2508" s="83" t="b">
        <f>COUNTIF('Power Curve'!$D$2:$D$31,AJ2508)&gt;0</f>
        <v>1</v>
      </c>
      <c r="AL2508" s="83" t="b">
        <f t="shared" si="750"/>
        <v>0</v>
      </c>
      <c r="AM2508" s="83" t="b">
        <f t="shared" si="756"/>
        <v>1</v>
      </c>
      <c r="AN2508" s="47" t="str">
        <f t="shared" si="751"/>
        <v>Outer</v>
      </c>
      <c r="AO2508" s="48" t="str">
        <f t="shared" si="752"/>
        <v>0.0-0.1</v>
      </c>
      <c r="AP2508" s="49" t="str">
        <f t="shared" si="757"/>
        <v>16-17</v>
      </c>
      <c r="AQ2508" s="49" t="str">
        <f t="shared" si="758"/>
        <v>Mar</v>
      </c>
      <c r="AR2508" s="48" t="str">
        <f t="shared" si="759"/>
        <v>275-285</v>
      </c>
      <c r="AS2508" s="49" t="str">
        <f t="shared" si="753"/>
        <v>Inner-TI</v>
      </c>
    </row>
    <row r="2509" spans="5:45" x14ac:dyDescent="0.3">
      <c r="E2509" s="15">
        <v>40991.680555555555</v>
      </c>
      <c r="F2509" s="21">
        <v>4.41</v>
      </c>
      <c r="G2509" s="21">
        <v>129.4400062561038</v>
      </c>
      <c r="H2509" s="42">
        <v>1.1995531885041526</v>
      </c>
      <c r="I2509" s="35">
        <v>279.89999999999998</v>
      </c>
      <c r="J2509" s="43">
        <v>8.6167800453514742E-2</v>
      </c>
      <c r="K2509" s="44">
        <v>0.28968918343528355</v>
      </c>
      <c r="L2509" s="26">
        <f t="shared" si="741"/>
        <v>4.3792499100423647</v>
      </c>
      <c r="M2509" s="26">
        <f t="shared" si="742"/>
        <v>3.4877166569309281E-2</v>
      </c>
      <c r="N2509" s="96">
        <f t="shared" si="743"/>
        <v>5</v>
      </c>
      <c r="O2509" s="26">
        <f t="shared" si="744"/>
        <v>0.25804270590711731</v>
      </c>
      <c r="P2509" s="3">
        <f>IF(L2509&gt;'Power Curve'!$C$37,0,INDEX(Ci,$N2509,1)*POWER(1-O2509,3)+INDEX(Ci,$N2509,2)*3*O2509*POWER(1-O2509,2)+INDEX(Ci,$N2509,3)*3*POWER(O2509,2)*(1-O2509)+INDEX(Ci,$N2509,4)*POWER(O2509,3))</f>
        <v>103.34425390055459</v>
      </c>
      <c r="Q2509" s="3">
        <f>MAX(0,MIN(P2509-V2509+W2509,'Power Curve'!$C$39))</f>
        <v>93.73617148993138</v>
      </c>
      <c r="R2509" s="3">
        <f t="shared" si="745"/>
        <v>129.4400062561038</v>
      </c>
      <c r="S2509" s="3">
        <f t="shared" si="746"/>
        <v>-35.70383476617242</v>
      </c>
      <c r="T2509" s="3">
        <f t="shared" si="747"/>
        <v>35.70383476617242</v>
      </c>
      <c r="V2509" s="37">
        <f t="array" ref="V2509">SUM(_xlfn.NORM.DIST($AD$3:$AD$1003,$L2509,$AA2509,FALSE)*WindSpeedStep*$AE$3:$AE$1003)/AG2509</f>
        <v>77.319353480204384</v>
      </c>
      <c r="W2509" s="37">
        <f t="array" ref="W2509">SUM(_xlfn.NORM.DIST($AD$3:$AD$1003,$L2509,$AB2509,FALSE)*WindSpeedStep*$AE$3:$AE$1003)/AH2509</f>
        <v>67.711271069581173</v>
      </c>
      <c r="Y2509" s="1">
        <f t="shared" si="748"/>
        <v>4</v>
      </c>
      <c r="Z2509" s="99">
        <f>IF(L2509&lt;'Power Curve'!$P$28,'Power Curve'!$Q$28,IF(L2509&gt;'Power Curve'!$P$29,'Power Curve'!$Q$29,INDEX(ReferenceTurbulence,Y2509)+(L2509-INDEX(ReferenceTurbulenceWindSpeed,Y2509))*(INDEX(ReferenceTurbulence,Y2509+1)-INDEX(ReferenceTurbulence,Y2509))/(INDEX(ReferenceTurbulenceWindSpeed,Y2509+1)-INDEX(ReferenceTurbulenceWindSpeed,Y2509))))</f>
        <v>0.1172971536554302</v>
      </c>
      <c r="AA2509" s="100">
        <f t="shared" si="754"/>
        <v>0.5136735495937681</v>
      </c>
      <c r="AB2509" s="29">
        <f t="shared" si="755"/>
        <v>0.37735033238460286</v>
      </c>
      <c r="AG2509" s="40">
        <f t="array" ref="AG2509">SUM(_xlfn.NORM.DIST($AD$3:$AD$1003,$F2509,$AA2509,FALSE)*WindSpeedStep)</f>
        <v>1.0000000000000027</v>
      </c>
      <c r="AH2509" s="40">
        <f t="array" ref="AH2509">SUM(_xlfn.NORM.DIST($AD$3:$AD$1003,$F2509,$AB2509,FALSE)*WindSpeedStep)</f>
        <v>1.0000000000000033</v>
      </c>
      <c r="AJ2509" s="47">
        <f t="shared" si="749"/>
        <v>4</v>
      </c>
      <c r="AK2509" s="83" t="b">
        <f>COUNTIF('Power Curve'!$D$2:$D$31,AJ2509)&gt;0</f>
        <v>1</v>
      </c>
      <c r="AL2509" s="83" t="b">
        <f t="shared" si="750"/>
        <v>0</v>
      </c>
      <c r="AM2509" s="83" t="b">
        <f t="shared" si="756"/>
        <v>1</v>
      </c>
      <c r="AN2509" s="47" t="str">
        <f t="shared" si="751"/>
        <v>Outer</v>
      </c>
      <c r="AO2509" s="48" t="str">
        <f t="shared" si="752"/>
        <v>0.0-0.1</v>
      </c>
      <c r="AP2509" s="49" t="str">
        <f t="shared" si="757"/>
        <v>16-17</v>
      </c>
      <c r="AQ2509" s="49" t="str">
        <f t="shared" si="758"/>
        <v>Mar</v>
      </c>
      <c r="AR2509" s="48" t="str">
        <f t="shared" si="759"/>
        <v>275-285</v>
      </c>
      <c r="AS2509" s="49" t="str">
        <f t="shared" si="753"/>
        <v>LWS-LTI</v>
      </c>
    </row>
    <row r="2510" spans="5:45" x14ac:dyDescent="0.3">
      <c r="E2510" s="15">
        <v>40991.6875</v>
      </c>
      <c r="F2510" s="21">
        <v>5.76</v>
      </c>
      <c r="G2510" s="21">
        <v>268.43999099731434</v>
      </c>
      <c r="H2510" s="42">
        <v>1.1991168285643563</v>
      </c>
      <c r="I2510" s="35">
        <v>273.2</v>
      </c>
      <c r="J2510" s="43">
        <v>0.11284722222222222</v>
      </c>
      <c r="K2510" s="44">
        <v>0.39292585737188379</v>
      </c>
      <c r="L2510" s="26">
        <f t="shared" si="741"/>
        <v>5.7191429671815568</v>
      </c>
      <c r="M2510" s="26">
        <f t="shared" si="742"/>
        <v>0.24196195780225277</v>
      </c>
      <c r="N2510" s="96">
        <f t="shared" si="743"/>
        <v>6</v>
      </c>
      <c r="O2510" s="26">
        <f t="shared" si="744"/>
        <v>0.68876582789101581</v>
      </c>
      <c r="P2510" s="3">
        <f>IF(L2510&gt;'Power Curve'!$C$37,0,INDEX(Ci,$N2510,1)*POWER(1-O2510,3)+INDEX(Ci,$N2510,2)*3*O2510*POWER(1-O2510,2)+INDEX(Ci,$N2510,3)*3*POWER(O2510,2)*(1-O2510)+INDEX(Ci,$N2510,4)*POWER(O2510,3))</f>
        <v>315.21285838804221</v>
      </c>
      <c r="Q2510" s="3">
        <f>MAX(0,MIN(P2510-V2510+W2510,'Power Curve'!$C$39))</f>
        <v>314.56491302848264</v>
      </c>
      <c r="R2510" s="3">
        <f t="shared" si="745"/>
        <v>268.43999099731434</v>
      </c>
      <c r="S2510" s="3">
        <f t="shared" si="746"/>
        <v>46.124922031168296</v>
      </c>
      <c r="T2510" s="3">
        <f t="shared" si="747"/>
        <v>46.124922031168296</v>
      </c>
      <c r="V2510" s="37">
        <f t="array" ref="V2510">SUM(_xlfn.NORM.DIST($AD$3:$AD$1003,$L2510,$AA2510,FALSE)*WindSpeedStep*$AE$3:$AE$1003)/AG2510</f>
        <v>316.05411887754337</v>
      </c>
      <c r="W2510" s="37">
        <f t="array" ref="W2510">SUM(_xlfn.NORM.DIST($AD$3:$AD$1003,$L2510,$AB2510,FALSE)*WindSpeedStep*$AE$3:$AE$1003)/AH2510</f>
        <v>315.4061735179838</v>
      </c>
      <c r="Y2510" s="1">
        <f t="shared" si="748"/>
        <v>5</v>
      </c>
      <c r="Z2510" s="99">
        <f>IF(L2510&lt;'Power Curve'!$P$28,'Power Curve'!$Q$28,IF(L2510&gt;'Power Curve'!$P$29,'Power Curve'!$Q$29,INDEX(ReferenceTurbulence,Y2510)+(L2510-INDEX(ReferenceTurbulenceWindSpeed,Y2510))*(INDEX(ReferenceTurbulence,Y2510+1)-INDEX(ReferenceTurbulence,Y2510))/(INDEX(ReferenceTurbulenceWindSpeed,Y2510+1)-INDEX(ReferenceTurbulenceWindSpeed,Y2510))))</f>
        <v>0.120412265109094</v>
      </c>
      <c r="AA2510" s="100">
        <f t="shared" si="754"/>
        <v>0.68865495916107611</v>
      </c>
      <c r="AB2510" s="29">
        <f t="shared" si="755"/>
        <v>0.64538939733819656</v>
      </c>
      <c r="AG2510" s="40">
        <f t="array" ref="AG2510">SUM(_xlfn.NORM.DIST($AD$3:$AD$1003,$F2510,$AA2510,FALSE)*WindSpeedStep)</f>
        <v>1.0000000000000031</v>
      </c>
      <c r="AH2510" s="40">
        <f t="array" ref="AH2510">SUM(_xlfn.NORM.DIST($AD$3:$AD$1003,$F2510,$AB2510,FALSE)*WindSpeedStep)</f>
        <v>1.0000000000000036</v>
      </c>
      <c r="AJ2510" s="47">
        <f t="shared" si="749"/>
        <v>6</v>
      </c>
      <c r="AK2510" s="83" t="b">
        <f>COUNTIF('Power Curve'!$D$2:$D$31,AJ2510)&gt;0</f>
        <v>1</v>
      </c>
      <c r="AL2510" s="83" t="b">
        <f t="shared" si="750"/>
        <v>0</v>
      </c>
      <c r="AM2510" s="83" t="b">
        <f t="shared" si="756"/>
        <v>1</v>
      </c>
      <c r="AN2510" s="47" t="str">
        <f t="shared" si="751"/>
        <v>Outer</v>
      </c>
      <c r="AO2510" s="48" t="str">
        <f t="shared" si="752"/>
        <v>0.2-0.3</v>
      </c>
      <c r="AP2510" s="49" t="str">
        <f t="shared" si="757"/>
        <v>16-17</v>
      </c>
      <c r="AQ2510" s="49" t="str">
        <f t="shared" si="758"/>
        <v>Mar</v>
      </c>
      <c r="AR2510" s="48" t="str">
        <f t="shared" si="759"/>
        <v>265-275</v>
      </c>
      <c r="AS2510" s="49" t="str">
        <f t="shared" si="753"/>
        <v>Inner-TI</v>
      </c>
    </row>
    <row r="2511" spans="5:45" x14ac:dyDescent="0.3">
      <c r="E2511" s="15">
        <v>40991.694444444445</v>
      </c>
      <c r="F2511" s="21">
        <v>6.45</v>
      </c>
      <c r="G2511" s="21">
        <v>354.98999786376953</v>
      </c>
      <c r="H2511" s="42">
        <v>1.198625612149129</v>
      </c>
      <c r="I2511" s="35">
        <v>273.10000000000002</v>
      </c>
      <c r="J2511" s="43">
        <v>7.7519379844961239E-2</v>
      </c>
      <c r="K2511" s="44">
        <v>0.40264238925705931</v>
      </c>
      <c r="L2511" s="26">
        <f t="shared" si="741"/>
        <v>6.4033740187278267</v>
      </c>
      <c r="M2511" s="26">
        <f t="shared" si="742"/>
        <v>0.34771207249206804</v>
      </c>
      <c r="N2511" s="96">
        <f t="shared" si="743"/>
        <v>7</v>
      </c>
      <c r="O2511" s="26">
        <f t="shared" si="744"/>
        <v>0.37812670851754848</v>
      </c>
      <c r="P2511" s="3">
        <f>IF(L2511&gt;'Power Curve'!$C$37,0,INDEX(Ci,$N2511,1)*POWER(1-O2511,3)+INDEX(Ci,$N2511,2)*3*O2511*POWER(1-O2511,2)+INDEX(Ci,$N2511,3)*3*POWER(O2511,2)*(1-O2511)+INDEX(Ci,$N2511,4)*POWER(O2511,3))</f>
        <v>447.90986285471547</v>
      </c>
      <c r="Q2511" s="3">
        <f>MAX(0,MIN(P2511-V2511+W2511,'Power Curve'!$C$39))</f>
        <v>438.20651476666387</v>
      </c>
      <c r="R2511" s="3">
        <f t="shared" si="745"/>
        <v>354.98999786376953</v>
      </c>
      <c r="S2511" s="3">
        <f t="shared" si="746"/>
        <v>83.216516902894341</v>
      </c>
      <c r="T2511" s="3">
        <f t="shared" si="747"/>
        <v>83.216516902894341</v>
      </c>
      <c r="V2511" s="37">
        <f t="array" ref="V2511">SUM(_xlfn.NORM.DIST($AD$3:$AD$1003,$L2511,$AA2511,FALSE)*WindSpeedStep*$AE$3:$AE$1003)/AG2511</f>
        <v>454.2446267618991</v>
      </c>
      <c r="W2511" s="37">
        <f t="array" ref="W2511">SUM(_xlfn.NORM.DIST($AD$3:$AD$1003,$L2511,$AB2511,FALSE)*WindSpeedStep*$AE$3:$AE$1003)/AH2511</f>
        <v>444.5412786738475</v>
      </c>
      <c r="Y2511" s="1">
        <f t="shared" si="748"/>
        <v>6</v>
      </c>
      <c r="Z2511" s="99">
        <f>IF(L2511&lt;'Power Curve'!$P$28,'Power Curve'!$Q$28,IF(L2511&gt;'Power Curve'!$P$29,'Power Curve'!$Q$29,INDEX(ReferenceTurbulence,Y2511)+(L2511-INDEX(ReferenceTurbulenceWindSpeed,Y2511))*(INDEX(ReferenceTurbulence,Y2511+1)-INDEX(ReferenceTurbulence,Y2511))/(INDEX(ReferenceTurbulenceWindSpeed,Y2511+1)-INDEX(ReferenceTurbulenceWindSpeed,Y2511))))</f>
        <v>0.1208747507708966</v>
      </c>
      <c r="AA2511" s="100">
        <f t="shared" si="754"/>
        <v>0.77400623860656059</v>
      </c>
      <c r="AB2511" s="29">
        <f t="shared" si="755"/>
        <v>0.49638558284711837</v>
      </c>
      <c r="AG2511" s="40">
        <f t="array" ref="AG2511">SUM(_xlfn.NORM.DIST($AD$3:$AD$1003,$F2511,$AA2511,FALSE)*WindSpeedStep)</f>
        <v>1.0000000000000038</v>
      </c>
      <c r="AH2511" s="40">
        <f t="array" ref="AH2511">SUM(_xlfn.NORM.DIST($AD$3:$AD$1003,$F2511,$AB2511,FALSE)*WindSpeedStep)</f>
        <v>1.0000000000000036</v>
      </c>
      <c r="AJ2511" s="47">
        <f t="shared" si="749"/>
        <v>6</v>
      </c>
      <c r="AK2511" s="83" t="b">
        <f>COUNTIF('Power Curve'!$D$2:$D$31,AJ2511)&gt;0</f>
        <v>1</v>
      </c>
      <c r="AL2511" s="83" t="b">
        <f t="shared" si="750"/>
        <v>0</v>
      </c>
      <c r="AM2511" s="83" t="b">
        <f t="shared" si="756"/>
        <v>1</v>
      </c>
      <c r="AN2511" s="47" t="str">
        <f t="shared" si="751"/>
        <v>Outer</v>
      </c>
      <c r="AO2511" s="48" t="str">
        <f t="shared" si="752"/>
        <v>0.3-0.4</v>
      </c>
      <c r="AP2511" s="49" t="str">
        <f t="shared" si="757"/>
        <v>16-17</v>
      </c>
      <c r="AQ2511" s="49" t="str">
        <f t="shared" si="758"/>
        <v>Mar</v>
      </c>
      <c r="AR2511" s="48" t="str">
        <f t="shared" si="759"/>
        <v>265-275</v>
      </c>
      <c r="AS2511" s="49" t="str">
        <f t="shared" si="753"/>
        <v>LWS-LTI</v>
      </c>
    </row>
    <row r="2512" spans="5:45" x14ac:dyDescent="0.3">
      <c r="E2512" s="15">
        <v>40991.701388888891</v>
      </c>
      <c r="F2512" s="21">
        <v>6.58</v>
      </c>
      <c r="G2512" s="21">
        <v>426.84000778198265</v>
      </c>
      <c r="H2512" s="42">
        <v>1.1985384267789441</v>
      </c>
      <c r="I2512" s="35">
        <v>275</v>
      </c>
      <c r="J2512" s="43">
        <v>0.10790273556231002</v>
      </c>
      <c r="K2512" s="44">
        <v>0.28876467209487416</v>
      </c>
      <c r="L2512" s="26">
        <f t="shared" si="741"/>
        <v>6.5322758814980011</v>
      </c>
      <c r="M2512" s="26">
        <f t="shared" si="742"/>
        <v>0.36763427090862871</v>
      </c>
      <c r="N2512" s="96">
        <f t="shared" si="743"/>
        <v>7</v>
      </c>
      <c r="O2512" s="26">
        <f t="shared" si="744"/>
        <v>0.5091614135273943</v>
      </c>
      <c r="P2512" s="3">
        <f>IF(L2512&gt;'Power Curve'!$C$37,0,INDEX(Ci,$N2512,1)*POWER(1-O2512,3)+INDEX(Ci,$N2512,2)*3*O2512*POWER(1-O2512,2)+INDEX(Ci,$N2512,3)*3*POWER(O2512,2)*(1-O2512)+INDEX(Ci,$N2512,4)*POWER(O2512,3))</f>
        <v>478.49177957479156</v>
      </c>
      <c r="Q2512" s="3">
        <f>MAX(0,MIN(P2512-V2512+W2512,'Power Curve'!$C$39))</f>
        <v>475.25221202657656</v>
      </c>
      <c r="R2512" s="3">
        <f t="shared" si="745"/>
        <v>426.84000778198265</v>
      </c>
      <c r="S2512" s="3">
        <f t="shared" si="746"/>
        <v>48.412204244593909</v>
      </c>
      <c r="T2512" s="3">
        <f t="shared" si="747"/>
        <v>48.412204244593909</v>
      </c>
      <c r="V2512" s="37">
        <f t="array" ref="V2512">SUM(_xlfn.NORM.DIST($AD$3:$AD$1003,$L2512,$AA2512,FALSE)*WindSpeedStep*$AE$3:$AE$1003)/AG2512</f>
        <v>482.80484334071969</v>
      </c>
      <c r="W2512" s="37">
        <f t="array" ref="W2512">SUM(_xlfn.NORM.DIST($AD$3:$AD$1003,$L2512,$AB2512,FALSE)*WindSpeedStep*$AE$3:$AE$1003)/AH2512</f>
        <v>479.56527579250468</v>
      </c>
      <c r="Y2512" s="1">
        <f t="shared" si="748"/>
        <v>6</v>
      </c>
      <c r="Z2512" s="99">
        <f>IF(L2512&lt;'Power Curve'!$P$28,'Power Curve'!$Q$28,IF(L2512&gt;'Power Curve'!$P$29,'Power Curve'!$Q$29,INDEX(ReferenceTurbulence,Y2512)+(L2512-INDEX(ReferenceTurbulenceWindSpeed,Y2512))*(INDEX(ReferenceTurbulence,Y2512+1)-INDEX(ReferenceTurbulence,Y2512))/(INDEX(ReferenceTurbulenceWindSpeed,Y2512+1)-INDEX(ReferenceTurbulenceWindSpeed,Y2512))))</f>
        <v>0.12062136767481518</v>
      </c>
      <c r="AA2512" s="100">
        <f t="shared" si="754"/>
        <v>0.78793205085549789</v>
      </c>
      <c r="AB2512" s="29">
        <f t="shared" si="755"/>
        <v>0.70485043706133443</v>
      </c>
      <c r="AG2512" s="40">
        <f t="array" ref="AG2512">SUM(_xlfn.NORM.DIST($AD$3:$AD$1003,$F2512,$AA2512,FALSE)*WindSpeedStep)</f>
        <v>1.0000000000000036</v>
      </c>
      <c r="AH2512" s="40">
        <f t="array" ref="AH2512">SUM(_xlfn.NORM.DIST($AD$3:$AD$1003,$F2512,$AB2512,FALSE)*WindSpeedStep)</f>
        <v>1.0000000000000036</v>
      </c>
      <c r="AJ2512" s="47">
        <f t="shared" si="749"/>
        <v>7</v>
      </c>
      <c r="AK2512" s="83" t="b">
        <f>COUNTIF('Power Curve'!$D$2:$D$31,AJ2512)&gt;0</f>
        <v>1</v>
      </c>
      <c r="AL2512" s="83" t="b">
        <f t="shared" si="750"/>
        <v>0</v>
      </c>
      <c r="AM2512" s="83" t="b">
        <f t="shared" si="756"/>
        <v>1</v>
      </c>
      <c r="AN2512" s="47" t="str">
        <f t="shared" si="751"/>
        <v>Inner</v>
      </c>
      <c r="AO2512" s="48" t="str">
        <f t="shared" si="752"/>
        <v>0.3-0.4</v>
      </c>
      <c r="AP2512" s="49" t="str">
        <f t="shared" si="757"/>
        <v>16-17</v>
      </c>
      <c r="AQ2512" s="49" t="str">
        <f t="shared" si="758"/>
        <v>Mar</v>
      </c>
      <c r="AR2512" s="48" t="str">
        <f t="shared" si="759"/>
        <v>275-285</v>
      </c>
      <c r="AS2512" s="49" t="str">
        <f t="shared" si="753"/>
        <v>Inner-TI</v>
      </c>
    </row>
    <row r="2513" spans="5:45" x14ac:dyDescent="0.3">
      <c r="E2513" s="15">
        <v>40991.708333333336</v>
      </c>
      <c r="F2513" s="21">
        <v>6.64</v>
      </c>
      <c r="G2513" s="21">
        <v>468.96999740600609</v>
      </c>
      <c r="H2513" s="42">
        <v>1.1984948383303413</v>
      </c>
      <c r="I2513" s="35">
        <v>273.89999999999998</v>
      </c>
      <c r="J2513" s="43">
        <v>8.4337349397590369E-2</v>
      </c>
      <c r="K2513" s="44">
        <v>0.2516271699440259</v>
      </c>
      <c r="L2513" s="26">
        <f t="shared" si="741"/>
        <v>6.5917607955031139</v>
      </c>
      <c r="M2513" s="26">
        <f t="shared" si="742"/>
        <v>0.37682785612248115</v>
      </c>
      <c r="N2513" s="96">
        <f t="shared" si="743"/>
        <v>7</v>
      </c>
      <c r="O2513" s="26">
        <f t="shared" si="744"/>
        <v>0.56963057969525155</v>
      </c>
      <c r="P2513" s="3">
        <f>IF(L2513&gt;'Power Curve'!$C$37,0,INDEX(Ci,$N2513,1)*POWER(1-O2513,3)+INDEX(Ci,$N2513,2)*3*O2513*POWER(1-O2513,2)+INDEX(Ci,$N2513,3)*3*POWER(O2513,2)*(1-O2513)+INDEX(Ci,$N2513,4)*POWER(O2513,3))</f>
        <v>493.00453015555297</v>
      </c>
      <c r="Q2513" s="3">
        <f>MAX(0,MIN(P2513-V2513+W2513,'Power Curve'!$C$39))</f>
        <v>484.06260470697447</v>
      </c>
      <c r="R2513" s="3">
        <f t="shared" si="745"/>
        <v>468.96999740600609</v>
      </c>
      <c r="S2513" s="3">
        <f t="shared" si="746"/>
        <v>15.092607300968382</v>
      </c>
      <c r="T2513" s="3">
        <f t="shared" si="747"/>
        <v>15.092607300968382</v>
      </c>
      <c r="V2513" s="37">
        <f t="array" ref="V2513">SUM(_xlfn.NORM.DIST($AD$3:$AD$1003,$L2513,$AA2513,FALSE)*WindSpeedStep*$AE$3:$AE$1003)/AG2513</f>
        <v>496.28399422445375</v>
      </c>
      <c r="W2513" s="37">
        <f t="array" ref="W2513">SUM(_xlfn.NORM.DIST($AD$3:$AD$1003,$L2513,$AB2513,FALSE)*WindSpeedStep*$AE$3:$AE$1003)/AH2513</f>
        <v>487.34206877587525</v>
      </c>
      <c r="Y2513" s="1">
        <f t="shared" si="748"/>
        <v>6</v>
      </c>
      <c r="Z2513" s="99">
        <f>IF(L2513&lt;'Power Curve'!$P$28,'Power Curve'!$Q$28,IF(L2513&gt;'Power Curve'!$P$29,'Power Curve'!$Q$29,INDEX(ReferenceTurbulence,Y2513)+(L2513-INDEX(ReferenceTurbulenceWindSpeed,Y2513))*(INDEX(ReferenceTurbulence,Y2513+1)-INDEX(ReferenceTurbulence,Y2513))/(INDEX(ReferenceTurbulenceWindSpeed,Y2513+1)-INDEX(ReferenceTurbulenceWindSpeed,Y2513))))</f>
        <v>0.12050443785427702</v>
      </c>
      <c r="AA2513" s="100">
        <f t="shared" si="754"/>
        <v>0.79433642913196456</v>
      </c>
      <c r="AB2513" s="29">
        <f t="shared" si="755"/>
        <v>0.55593163335568441</v>
      </c>
      <c r="AG2513" s="40">
        <f t="array" ref="AG2513">SUM(_xlfn.NORM.DIST($AD$3:$AD$1003,$F2513,$AA2513,FALSE)*WindSpeedStep)</f>
        <v>1.0000000000000038</v>
      </c>
      <c r="AH2513" s="40">
        <f t="array" ref="AH2513">SUM(_xlfn.NORM.DIST($AD$3:$AD$1003,$F2513,$AB2513,FALSE)*WindSpeedStep)</f>
        <v>1.0000000000000033</v>
      </c>
      <c r="AJ2513" s="47">
        <f t="shared" si="749"/>
        <v>7</v>
      </c>
      <c r="AK2513" s="83" t="b">
        <f>COUNTIF('Power Curve'!$D$2:$D$31,AJ2513)&gt;0</f>
        <v>1</v>
      </c>
      <c r="AL2513" s="83" t="b">
        <f t="shared" si="750"/>
        <v>0</v>
      </c>
      <c r="AM2513" s="83" t="b">
        <f t="shared" si="756"/>
        <v>1</v>
      </c>
      <c r="AN2513" s="47" t="str">
        <f t="shared" si="751"/>
        <v>Outer</v>
      </c>
      <c r="AO2513" s="48" t="str">
        <f t="shared" si="752"/>
        <v>0.3-0.4</v>
      </c>
      <c r="AP2513" s="49" t="str">
        <f t="shared" si="757"/>
        <v>17-18</v>
      </c>
      <c r="AQ2513" s="49" t="str">
        <f t="shared" si="758"/>
        <v>Mar</v>
      </c>
      <c r="AR2513" s="48" t="str">
        <f t="shared" si="759"/>
        <v>265-275</v>
      </c>
      <c r="AS2513" s="49" t="str">
        <f t="shared" si="753"/>
        <v>LWS-LTI</v>
      </c>
    </row>
    <row r="2514" spans="5:45" x14ac:dyDescent="0.3">
      <c r="E2514" s="15">
        <v>40991.715277777781</v>
      </c>
      <c r="F2514" s="21">
        <v>6.42</v>
      </c>
      <c r="G2514" s="21">
        <v>428.58001327514609</v>
      </c>
      <c r="H2514" s="42">
        <v>1.1984948383303413</v>
      </c>
      <c r="I2514" s="35">
        <v>275.3</v>
      </c>
      <c r="J2514" s="43">
        <v>7.6323987538940805E-2</v>
      </c>
      <c r="K2514" s="44">
        <v>0.25299913328028406</v>
      </c>
      <c r="L2514" s="26">
        <f t="shared" si="741"/>
        <v>6.3733590823990953</v>
      </c>
      <c r="M2514" s="26">
        <f t="shared" si="742"/>
        <v>0.34307316732692261</v>
      </c>
      <c r="N2514" s="96">
        <f t="shared" si="743"/>
        <v>7</v>
      </c>
      <c r="O2514" s="26">
        <f t="shared" si="744"/>
        <v>0.3476151375968321</v>
      </c>
      <c r="P2514" s="3">
        <f>IF(L2514&gt;'Power Curve'!$C$37,0,INDEX(Ci,$N2514,1)*POWER(1-O2514,3)+INDEX(Ci,$N2514,2)*3*O2514*POWER(1-O2514,2)+INDEX(Ci,$N2514,3)*3*POWER(O2514,2)*(1-O2514)+INDEX(Ci,$N2514,4)*POWER(O2514,3))</f>
        <v>440.98630353852377</v>
      </c>
      <c r="Q2514" s="3">
        <f>MAX(0,MIN(P2514-V2514+W2514,'Power Curve'!$C$39))</f>
        <v>431.18645769373319</v>
      </c>
      <c r="R2514" s="3">
        <f t="shared" si="745"/>
        <v>428.58001327514609</v>
      </c>
      <c r="S2514" s="3">
        <f t="shared" si="746"/>
        <v>2.6064444185871025</v>
      </c>
      <c r="T2514" s="3">
        <f t="shared" si="747"/>
        <v>2.6064444185871025</v>
      </c>
      <c r="V2514" s="37">
        <f t="array" ref="V2514">SUM(_xlfn.NORM.DIST($AD$3:$AD$1003,$L2514,$AA2514,FALSE)*WindSpeedStep*$AE$3:$AE$1003)/AG2514</f>
        <v>447.72037165327907</v>
      </c>
      <c r="W2514" s="37">
        <f t="array" ref="W2514">SUM(_xlfn.NORM.DIST($AD$3:$AD$1003,$L2514,$AB2514,FALSE)*WindSpeedStep*$AE$3:$AE$1003)/AH2514</f>
        <v>437.92052580848849</v>
      </c>
      <c r="Y2514" s="1">
        <f t="shared" si="748"/>
        <v>6</v>
      </c>
      <c r="Z2514" s="99">
        <f>IF(L2514&lt;'Power Curve'!$P$28,'Power Curve'!$Q$28,IF(L2514&gt;'Power Curve'!$P$29,'Power Curve'!$Q$29,INDEX(ReferenceTurbulence,Y2514)+(L2514-INDEX(ReferenceTurbulenceWindSpeed,Y2514))*(INDEX(ReferenceTurbulence,Y2514+1)-INDEX(ReferenceTurbulence,Y2514))/(INDEX(ReferenceTurbulenceWindSpeed,Y2514+1)-INDEX(ReferenceTurbulenceWindSpeed,Y2514))))</f>
        <v>0.12093375129526622</v>
      </c>
      <c r="AA2514" s="100">
        <f t="shared" si="754"/>
        <v>0.77075422218627831</v>
      </c>
      <c r="AB2514" s="29">
        <f t="shared" si="755"/>
        <v>0.48644017918622373</v>
      </c>
      <c r="AG2514" s="40">
        <f t="array" ref="AG2514">SUM(_xlfn.NORM.DIST($AD$3:$AD$1003,$F2514,$AA2514,FALSE)*WindSpeedStep)</f>
        <v>1.0000000000000031</v>
      </c>
      <c r="AH2514" s="40">
        <f t="array" ref="AH2514">SUM(_xlfn.NORM.DIST($AD$3:$AD$1003,$F2514,$AB2514,FALSE)*WindSpeedStep)</f>
        <v>1.0000000000000036</v>
      </c>
      <c r="AJ2514" s="47">
        <f t="shared" si="749"/>
        <v>6</v>
      </c>
      <c r="AK2514" s="83" t="b">
        <f>COUNTIF('Power Curve'!$D$2:$D$31,AJ2514)&gt;0</f>
        <v>1</v>
      </c>
      <c r="AL2514" s="83" t="b">
        <f t="shared" si="750"/>
        <v>0</v>
      </c>
      <c r="AM2514" s="83" t="b">
        <f t="shared" si="756"/>
        <v>1</v>
      </c>
      <c r="AN2514" s="47" t="str">
        <f t="shared" si="751"/>
        <v>Outer</v>
      </c>
      <c r="AO2514" s="48" t="str">
        <f t="shared" si="752"/>
        <v>0.3-0.4</v>
      </c>
      <c r="AP2514" s="49" t="str">
        <f t="shared" si="757"/>
        <v>17-18</v>
      </c>
      <c r="AQ2514" s="49" t="str">
        <f t="shared" si="758"/>
        <v>Mar</v>
      </c>
      <c r="AR2514" s="48" t="str">
        <f t="shared" si="759"/>
        <v>275-285</v>
      </c>
      <c r="AS2514" s="49" t="str">
        <f t="shared" si="753"/>
        <v>LWS-LTI</v>
      </c>
    </row>
    <row r="2515" spans="5:45" x14ac:dyDescent="0.3">
      <c r="E2515" s="15">
        <v>40991.722222222219</v>
      </c>
      <c r="F2515" s="21">
        <v>7.3</v>
      </c>
      <c r="G2515" s="21">
        <v>592.09002494812057</v>
      </c>
      <c r="H2515" s="42">
        <v>1.1978296141549973</v>
      </c>
      <c r="I2515" s="35">
        <v>279.60000000000002</v>
      </c>
      <c r="J2515" s="43">
        <v>0.11917808219178082</v>
      </c>
      <c r="K2515" s="44">
        <v>0.24417593647974675</v>
      </c>
      <c r="L2515" s="26">
        <f t="shared" si="741"/>
        <v>7.2456248779614603</v>
      </c>
      <c r="M2515" s="26">
        <f t="shared" si="742"/>
        <v>0.4778846578494122</v>
      </c>
      <c r="N2515" s="96">
        <f t="shared" si="743"/>
        <v>8</v>
      </c>
      <c r="O2515" s="26">
        <f t="shared" si="744"/>
        <v>0.23199366008176131</v>
      </c>
      <c r="P2515" s="3">
        <f>IF(L2515&gt;'Power Curve'!$C$37,0,INDEX(Ci,$N2515,1)*POWER(1-O2515,3)+INDEX(Ci,$N2515,2)*3*O2515*POWER(1-O2515,2)+INDEX(Ci,$N2515,3)*3*POWER(O2515,2)*(1-O2515)+INDEX(Ci,$N2515,4)*POWER(O2515,3))</f>
        <v>661.19871552313759</v>
      </c>
      <c r="Q2515" s="3">
        <f>MAX(0,MIN(P2515-V2515+W2515,'Power Curve'!$C$39))</f>
        <v>661.05023763527936</v>
      </c>
      <c r="R2515" s="3">
        <f t="shared" si="745"/>
        <v>592.09002494812057</v>
      </c>
      <c r="S2515" s="3">
        <f t="shared" si="746"/>
        <v>68.960212687158787</v>
      </c>
      <c r="T2515" s="3">
        <f t="shared" si="747"/>
        <v>68.960212687158787</v>
      </c>
      <c r="V2515" s="37">
        <f t="array" ref="V2515">SUM(_xlfn.NORM.DIST($AD$3:$AD$1003,$L2515,$AA2515,FALSE)*WindSpeedStep*$AE$3:$AE$1003)/AG2515</f>
        <v>657.31399868302321</v>
      </c>
      <c r="W2515" s="37">
        <f t="array" ref="W2515">SUM(_xlfn.NORM.DIST($AD$3:$AD$1003,$L2515,$AB2515,FALSE)*WindSpeedStep*$AE$3:$AE$1003)/AH2515</f>
        <v>657.16552079516498</v>
      </c>
      <c r="Y2515" s="1">
        <f t="shared" si="748"/>
        <v>7</v>
      </c>
      <c r="Z2515" s="99">
        <f>IF(L2515&lt;'Power Curve'!$P$28,'Power Curve'!$Q$28,IF(L2515&gt;'Power Curve'!$P$29,'Power Curve'!$Q$29,INDEX(ReferenceTurbulence,Y2515)+(L2515-INDEX(ReferenceTurbulenceWindSpeed,Y2515))*(INDEX(ReferenceTurbulence,Y2515+1)-INDEX(ReferenceTurbulence,Y2515))/(INDEX(ReferenceTurbulenceWindSpeed,Y2515+1)-INDEX(ReferenceTurbulenceWindSpeed,Y2515))))</f>
        <v>0.11960820767822852</v>
      </c>
      <c r="AA2515" s="100">
        <f t="shared" si="754"/>
        <v>0.86663620516175355</v>
      </c>
      <c r="AB2515" s="29">
        <f t="shared" si="755"/>
        <v>0.8635196772365028</v>
      </c>
      <c r="AG2515" s="40">
        <f t="array" ref="AG2515">SUM(_xlfn.NORM.DIST($AD$3:$AD$1003,$F2515,$AA2515,FALSE)*WindSpeedStep)</f>
        <v>1.0000000000000038</v>
      </c>
      <c r="AH2515" s="40">
        <f t="array" ref="AH2515">SUM(_xlfn.NORM.DIST($AD$3:$AD$1003,$F2515,$AB2515,FALSE)*WindSpeedStep)</f>
        <v>1.0000000000000033</v>
      </c>
      <c r="AJ2515" s="47">
        <f t="shared" si="749"/>
        <v>7</v>
      </c>
      <c r="AK2515" s="83" t="b">
        <f>COUNTIF('Power Curve'!$D$2:$D$31,AJ2515)&gt;0</f>
        <v>1</v>
      </c>
      <c r="AL2515" s="83" t="b">
        <f t="shared" si="750"/>
        <v>0</v>
      </c>
      <c r="AM2515" s="83" t="b">
        <f t="shared" si="756"/>
        <v>1</v>
      </c>
      <c r="AN2515" s="47" t="str">
        <f t="shared" si="751"/>
        <v>Inner</v>
      </c>
      <c r="AO2515" s="48" t="str">
        <f t="shared" si="752"/>
        <v>0.4-0.5</v>
      </c>
      <c r="AP2515" s="49" t="str">
        <f t="shared" si="757"/>
        <v>17-18</v>
      </c>
      <c r="AQ2515" s="49" t="str">
        <f t="shared" si="758"/>
        <v>Mar</v>
      </c>
      <c r="AR2515" s="48" t="str">
        <f t="shared" si="759"/>
        <v>275-285</v>
      </c>
      <c r="AS2515" s="49" t="str">
        <f t="shared" si="753"/>
        <v>Inner-TI</v>
      </c>
    </row>
    <row r="2516" spans="5:45" x14ac:dyDescent="0.3">
      <c r="E2516" s="15">
        <v>40991.729166666664</v>
      </c>
      <c r="F2516" s="21">
        <v>7.61</v>
      </c>
      <c r="G2516" s="21">
        <v>847.19998931884766</v>
      </c>
      <c r="H2516" s="42">
        <v>1.1982652678738364</v>
      </c>
      <c r="I2516" s="35">
        <v>282.2</v>
      </c>
      <c r="J2516" s="43">
        <v>0.11957950065703023</v>
      </c>
      <c r="K2516" s="44">
        <v>0.23134423805355858</v>
      </c>
      <c r="L2516" s="26">
        <f t="shared" si="741"/>
        <v>7.5542314065853775</v>
      </c>
      <c r="M2516" s="26">
        <f t="shared" si="742"/>
        <v>0.5255807916659847</v>
      </c>
      <c r="N2516" s="96">
        <f t="shared" si="743"/>
        <v>8</v>
      </c>
      <c r="O2516" s="26">
        <f t="shared" si="744"/>
        <v>0.54260031806347198</v>
      </c>
      <c r="P2516" s="3">
        <f>IF(L2516&gt;'Power Curve'!$C$37,0,INDEX(Ci,$N2516,1)*POWER(1-O2516,3)+INDEX(Ci,$N2516,2)*3*O2516*POWER(1-O2516,2)+INDEX(Ci,$N2516,3)*3*POWER(O2516,2)*(1-O2516)+INDEX(Ci,$N2516,4)*POWER(O2516,3))</f>
        <v>747.36243136303995</v>
      </c>
      <c r="Q2516" s="3">
        <f>MAX(0,MIN(P2516-V2516+W2516,'Power Curve'!$C$39))</f>
        <v>747.38461952637874</v>
      </c>
      <c r="R2516" s="3">
        <f t="shared" si="745"/>
        <v>847.19998931884766</v>
      </c>
      <c r="S2516" s="3">
        <f t="shared" si="746"/>
        <v>-99.815369792468914</v>
      </c>
      <c r="T2516" s="3">
        <f t="shared" si="747"/>
        <v>99.815369792468914</v>
      </c>
      <c r="V2516" s="37">
        <f t="array" ref="V2516">SUM(_xlfn.NORM.DIST($AD$3:$AD$1003,$L2516,$AA2516,FALSE)*WindSpeedStep*$AE$3:$AE$1003)/AG2516</f>
        <v>741.78602529420778</v>
      </c>
      <c r="W2516" s="37">
        <f t="array" ref="W2516">SUM(_xlfn.NORM.DIST($AD$3:$AD$1003,$L2516,$AB2516,FALSE)*WindSpeedStep*$AE$3:$AE$1003)/AH2516</f>
        <v>741.80821345754657</v>
      </c>
      <c r="Y2516" s="1">
        <f t="shared" si="748"/>
        <v>7</v>
      </c>
      <c r="Z2516" s="99">
        <f>IF(L2516&lt;'Power Curve'!$P$28,'Power Curve'!$Q$28,IF(L2516&gt;'Power Curve'!$P$29,'Power Curve'!$Q$29,INDEX(ReferenceTurbulence,Y2516)+(L2516-INDEX(ReferenceTurbulenceWindSpeed,Y2516))*(INDEX(ReferenceTurbulence,Y2516+1)-INDEX(ReferenceTurbulence,Y2516))/(INDEX(ReferenceTurbulenceWindSpeed,Y2516+1)-INDEX(ReferenceTurbulenceWindSpeed,Y2516))))</f>
        <v>0.11952249315954253</v>
      </c>
      <c r="AA2516" s="100">
        <f t="shared" si="754"/>
        <v>0.90290057161920212</v>
      </c>
      <c r="AB2516" s="29">
        <f t="shared" si="755"/>
        <v>0.90333121944713457</v>
      </c>
      <c r="AG2516" s="40">
        <f t="array" ref="AG2516">SUM(_xlfn.NORM.DIST($AD$3:$AD$1003,$F2516,$AA2516,FALSE)*WindSpeedStep)</f>
        <v>1.0000000000000036</v>
      </c>
      <c r="AH2516" s="40">
        <f t="array" ref="AH2516">SUM(_xlfn.NORM.DIST($AD$3:$AD$1003,$F2516,$AB2516,FALSE)*WindSpeedStep)</f>
        <v>1.0000000000000036</v>
      </c>
      <c r="AJ2516" s="47">
        <f t="shared" si="749"/>
        <v>8</v>
      </c>
      <c r="AK2516" s="83" t="b">
        <f>COUNTIF('Power Curve'!$D$2:$D$31,AJ2516)&gt;0</f>
        <v>1</v>
      </c>
      <c r="AL2516" s="83" t="b">
        <f t="shared" si="750"/>
        <v>0</v>
      </c>
      <c r="AM2516" s="83" t="b">
        <f t="shared" si="756"/>
        <v>1</v>
      </c>
      <c r="AN2516" s="47" t="str">
        <f t="shared" si="751"/>
        <v>Inner</v>
      </c>
      <c r="AO2516" s="48" t="str">
        <f t="shared" si="752"/>
        <v>0.5-0.6</v>
      </c>
      <c r="AP2516" s="49" t="str">
        <f t="shared" si="757"/>
        <v>17-18</v>
      </c>
      <c r="AQ2516" s="49" t="str">
        <f t="shared" si="758"/>
        <v>Mar</v>
      </c>
      <c r="AR2516" s="48" t="str">
        <f t="shared" si="759"/>
        <v>275-285</v>
      </c>
      <c r="AS2516" s="49" t="str">
        <f t="shared" si="753"/>
        <v>Inner-TI</v>
      </c>
    </row>
    <row r="2517" spans="5:45" x14ac:dyDescent="0.3">
      <c r="E2517" s="15">
        <v>40991.736111111109</v>
      </c>
      <c r="F2517" s="21">
        <v>7.7</v>
      </c>
      <c r="G2517" s="21">
        <v>642.2999732494352</v>
      </c>
      <c r="H2517" s="42">
        <v>1.198526811936933</v>
      </c>
      <c r="I2517" s="35">
        <v>287.10000000000002</v>
      </c>
      <c r="J2517" s="43">
        <v>0.10649350649350649</v>
      </c>
      <c r="K2517" s="44">
        <v>0.25129608782490021</v>
      </c>
      <c r="L2517" s="26">
        <f t="shared" si="741"/>
        <v>7.6441279344562814</v>
      </c>
      <c r="M2517" s="26">
        <f t="shared" si="742"/>
        <v>0.53947458983705665</v>
      </c>
      <c r="N2517" s="96">
        <f t="shared" si="743"/>
        <v>8</v>
      </c>
      <c r="O2517" s="26">
        <f t="shared" si="744"/>
        <v>0.6330794800262729</v>
      </c>
      <c r="P2517" s="3">
        <f>IF(L2517&gt;'Power Curve'!$C$37,0,INDEX(Ci,$N2517,1)*POWER(1-O2517,3)+INDEX(Ci,$N2517,2)*3*O2517*POWER(1-O2517,2)+INDEX(Ci,$N2517,3)*3*POWER(O2517,2)*(1-O2517)+INDEX(Ci,$N2517,4)*POWER(O2517,3))</f>
        <v>773.25474393685033</v>
      </c>
      <c r="Q2517" s="3">
        <f>MAX(0,MIN(P2517-V2517+W2517,'Power Curve'!$C$39))</f>
        <v>768.31797525337026</v>
      </c>
      <c r="R2517" s="3">
        <f t="shared" si="745"/>
        <v>642.2999732494352</v>
      </c>
      <c r="S2517" s="3">
        <f t="shared" si="746"/>
        <v>126.01800200393507</v>
      </c>
      <c r="T2517" s="3">
        <f t="shared" si="747"/>
        <v>126.01800200393507</v>
      </c>
      <c r="V2517" s="37">
        <f t="array" ref="V2517">SUM(_xlfn.NORM.DIST($AD$3:$AD$1003,$L2517,$AA2517,FALSE)*WindSpeedStep*$AE$3:$AE$1003)/AG2517</f>
        <v>767.44372668486619</v>
      </c>
      <c r="W2517" s="37">
        <f t="array" ref="W2517">SUM(_xlfn.NORM.DIST($AD$3:$AD$1003,$L2517,$AB2517,FALSE)*WindSpeedStep*$AE$3:$AE$1003)/AH2517</f>
        <v>762.50695800138612</v>
      </c>
      <c r="Y2517" s="1">
        <f t="shared" si="748"/>
        <v>7</v>
      </c>
      <c r="Z2517" s="99">
        <f>IF(L2517&lt;'Power Curve'!$P$28,'Power Curve'!$Q$28,IF(L2517&gt;'Power Curve'!$P$29,'Power Curve'!$Q$29,INDEX(ReferenceTurbulence,Y2517)+(L2517-INDEX(ReferenceTurbulenceWindSpeed,Y2517))*(INDEX(ReferenceTurbulence,Y2517+1)-INDEX(ReferenceTurbulence,Y2517))/(INDEX(ReferenceTurbulenceWindSpeed,Y2517+1)-INDEX(ReferenceTurbulenceWindSpeed,Y2517))))</f>
        <v>0.1194975246740981</v>
      </c>
      <c r="AA2517" s="100">
        <f t="shared" si="754"/>
        <v>0.91345436645965206</v>
      </c>
      <c r="AB2517" s="29">
        <f t="shared" si="755"/>
        <v>0.81404998782521432</v>
      </c>
      <c r="AG2517" s="40">
        <f t="array" ref="AG2517">SUM(_xlfn.NORM.DIST($AD$3:$AD$1003,$F2517,$AA2517,FALSE)*WindSpeedStep)</f>
        <v>1.0000000000000038</v>
      </c>
      <c r="AH2517" s="40">
        <f t="array" ref="AH2517">SUM(_xlfn.NORM.DIST($AD$3:$AD$1003,$F2517,$AB2517,FALSE)*WindSpeedStep)</f>
        <v>1.0000000000000031</v>
      </c>
      <c r="AJ2517" s="47">
        <f t="shared" si="749"/>
        <v>8</v>
      </c>
      <c r="AK2517" s="83" t="b">
        <f>COUNTIF('Power Curve'!$D$2:$D$31,AJ2517)&gt;0</f>
        <v>1</v>
      </c>
      <c r="AL2517" s="83" t="b">
        <f t="shared" si="750"/>
        <v>0</v>
      </c>
      <c r="AM2517" s="83" t="b">
        <f t="shared" si="756"/>
        <v>1</v>
      </c>
      <c r="AN2517" s="47" t="str">
        <f t="shared" si="751"/>
        <v>Inner</v>
      </c>
      <c r="AO2517" s="48" t="str">
        <f t="shared" si="752"/>
        <v>0.5-0.6</v>
      </c>
      <c r="AP2517" s="49" t="str">
        <f t="shared" si="757"/>
        <v>17-18</v>
      </c>
      <c r="AQ2517" s="49" t="str">
        <f t="shared" si="758"/>
        <v>Mar</v>
      </c>
      <c r="AR2517" s="48" t="str">
        <f t="shared" si="759"/>
        <v>285-295</v>
      </c>
      <c r="AS2517" s="49" t="str">
        <f t="shared" si="753"/>
        <v>Inner-TI</v>
      </c>
    </row>
    <row r="2518" spans="5:45" x14ac:dyDescent="0.3">
      <c r="E2518" s="15">
        <v>40991.743055555555</v>
      </c>
      <c r="F2518" s="21">
        <v>7.42</v>
      </c>
      <c r="G2518" s="21">
        <v>527.54999923706055</v>
      </c>
      <c r="H2518" s="42">
        <v>1.1987884707188172</v>
      </c>
      <c r="I2518" s="35">
        <v>284.3</v>
      </c>
      <c r="J2518" s="43">
        <v>8.7601078167115903E-2</v>
      </c>
      <c r="K2518" s="44">
        <v>0.28334208502521352</v>
      </c>
      <c r="L2518" s="26">
        <f t="shared" si="741"/>
        <v>7.3666956595586228</v>
      </c>
      <c r="M2518" s="26">
        <f t="shared" si="742"/>
        <v>0.49659653742656945</v>
      </c>
      <c r="N2518" s="96">
        <f t="shared" si="743"/>
        <v>8</v>
      </c>
      <c r="O2518" s="26">
        <f t="shared" si="744"/>
        <v>0.35384912120506118</v>
      </c>
      <c r="P2518" s="3">
        <f>IF(L2518&gt;'Power Curve'!$C$37,0,INDEX(Ci,$N2518,1)*POWER(1-O2518,3)+INDEX(Ci,$N2518,2)*3*O2518*POWER(1-O2518,2)+INDEX(Ci,$N2518,3)*3*POWER(O2518,2)*(1-O2518)+INDEX(Ci,$N2518,4)*POWER(O2518,3))</f>
        <v>694.4406117475454</v>
      </c>
      <c r="Q2518" s="3">
        <f>MAX(0,MIN(P2518-V2518+W2518,'Power Curve'!$C$39))</f>
        <v>684.61445935823883</v>
      </c>
      <c r="R2518" s="3">
        <f t="shared" si="745"/>
        <v>527.54999923706055</v>
      </c>
      <c r="S2518" s="3">
        <f t="shared" si="746"/>
        <v>157.06446012117829</v>
      </c>
      <c r="T2518" s="3">
        <f t="shared" si="747"/>
        <v>157.06446012117829</v>
      </c>
      <c r="V2518" s="37">
        <f t="array" ref="V2518">SUM(_xlfn.NORM.DIST($AD$3:$AD$1003,$L2518,$AA2518,FALSE)*WindSpeedStep*$AE$3:$AE$1003)/AG2518</f>
        <v>689.79523841323316</v>
      </c>
      <c r="W2518" s="37">
        <f t="array" ref="W2518">SUM(_xlfn.NORM.DIST($AD$3:$AD$1003,$L2518,$AB2518,FALSE)*WindSpeedStep*$AE$3:$AE$1003)/AH2518</f>
        <v>679.96908602392659</v>
      </c>
      <c r="Y2518" s="1">
        <f t="shared" si="748"/>
        <v>7</v>
      </c>
      <c r="Z2518" s="99">
        <f>IF(L2518&lt;'Power Curve'!$P$28,'Power Curve'!$Q$28,IF(L2518&gt;'Power Curve'!$P$29,'Power Curve'!$Q$29,INDEX(ReferenceTurbulence,Y2518)+(L2518-INDEX(ReferenceTurbulenceWindSpeed,Y2518))*(INDEX(ReferenceTurbulence,Y2518+1)-INDEX(ReferenceTurbulence,Y2518))/(INDEX(ReferenceTurbulenceWindSpeed,Y2518+1)-INDEX(ReferenceTurbulenceWindSpeed,Y2518))))</f>
        <v>0.1195745806392355</v>
      </c>
      <c r="AA2518" s="100">
        <f t="shared" si="754"/>
        <v>0.88086954418859864</v>
      </c>
      <c r="AB2518" s="29">
        <f t="shared" si="755"/>
        <v>0.64533048230634837</v>
      </c>
      <c r="AG2518" s="40">
        <f t="array" ref="AG2518">SUM(_xlfn.NORM.DIST($AD$3:$AD$1003,$F2518,$AA2518,FALSE)*WindSpeedStep)</f>
        <v>1.0000000000000033</v>
      </c>
      <c r="AH2518" s="40">
        <f t="array" ref="AH2518">SUM(_xlfn.NORM.DIST($AD$3:$AD$1003,$F2518,$AB2518,FALSE)*WindSpeedStep)</f>
        <v>1.0000000000000038</v>
      </c>
      <c r="AJ2518" s="47">
        <f t="shared" si="749"/>
        <v>7</v>
      </c>
      <c r="AK2518" s="83" t="b">
        <f>COUNTIF('Power Curve'!$D$2:$D$31,AJ2518)&gt;0</f>
        <v>1</v>
      </c>
      <c r="AL2518" s="83" t="b">
        <f t="shared" si="750"/>
        <v>0</v>
      </c>
      <c r="AM2518" s="83" t="b">
        <f t="shared" si="756"/>
        <v>1</v>
      </c>
      <c r="AN2518" s="47" t="str">
        <f t="shared" si="751"/>
        <v>Outer</v>
      </c>
      <c r="AO2518" s="48" t="str">
        <f t="shared" si="752"/>
        <v>0.4-0.5</v>
      </c>
      <c r="AP2518" s="49" t="str">
        <f t="shared" si="757"/>
        <v>17-18</v>
      </c>
      <c r="AQ2518" s="49" t="str">
        <f t="shared" si="758"/>
        <v>Mar</v>
      </c>
      <c r="AR2518" s="48" t="str">
        <f t="shared" si="759"/>
        <v>275-285</v>
      </c>
      <c r="AS2518" s="49" t="str">
        <f t="shared" si="753"/>
        <v>LWS-LTI</v>
      </c>
    </row>
    <row r="2519" spans="5:45" x14ac:dyDescent="0.3">
      <c r="E2519" s="15">
        <v>40991.75</v>
      </c>
      <c r="F2519" s="21">
        <v>7.71</v>
      </c>
      <c r="G2519" s="21">
        <v>756.74998092651367</v>
      </c>
      <c r="H2519" s="42">
        <v>1.1981781113646093</v>
      </c>
      <c r="I2519" s="35">
        <v>279.7</v>
      </c>
      <c r="J2519" s="43">
        <v>8.3009079118028531E-2</v>
      </c>
      <c r="K2519" s="44">
        <v>0.25669855780550138</v>
      </c>
      <c r="L2519" s="26">
        <f t="shared" si="741"/>
        <v>7.6533130085272107</v>
      </c>
      <c r="M2519" s="26">
        <f t="shared" si="742"/>
        <v>0.54089417264353734</v>
      </c>
      <c r="N2519" s="96">
        <f t="shared" si="743"/>
        <v>8</v>
      </c>
      <c r="O2519" s="26">
        <f t="shared" si="744"/>
        <v>0.64232408406367669</v>
      </c>
      <c r="P2519" s="3">
        <f>IF(L2519&gt;'Power Curve'!$C$37,0,INDEX(Ci,$N2519,1)*POWER(1-O2519,3)+INDEX(Ci,$N2519,2)*3*O2519*POWER(1-O2519,2)+INDEX(Ci,$N2519,3)*3*POWER(O2519,2)*(1-O2519)+INDEX(Ci,$N2519,4)*POWER(O2519,3))</f>
        <v>775.91694338081265</v>
      </c>
      <c r="Q2519" s="3">
        <f>MAX(0,MIN(P2519-V2519+W2519,'Power Curve'!$C$39))</f>
        <v>763.75460087680494</v>
      </c>
      <c r="R2519" s="3">
        <f t="shared" si="745"/>
        <v>756.74998092651367</v>
      </c>
      <c r="S2519" s="3">
        <f t="shared" si="746"/>
        <v>7.0046199502912714</v>
      </c>
      <c r="T2519" s="3">
        <f t="shared" si="747"/>
        <v>7.0046199502912714</v>
      </c>
      <c r="V2519" s="37">
        <f t="array" ref="V2519">SUM(_xlfn.NORM.DIST($AD$3:$AD$1003,$L2519,$AA2519,FALSE)*WindSpeedStep*$AE$3:$AE$1003)/AG2519</f>
        <v>770.09239412779652</v>
      </c>
      <c r="W2519" s="37">
        <f t="array" ref="W2519">SUM(_xlfn.NORM.DIST($AD$3:$AD$1003,$L2519,$AB2519,FALSE)*WindSpeedStep*$AE$3:$AE$1003)/AH2519</f>
        <v>757.93005162378881</v>
      </c>
      <c r="Y2519" s="1">
        <f t="shared" si="748"/>
        <v>7</v>
      </c>
      <c r="Z2519" s="99">
        <f>IF(L2519&lt;'Power Curve'!$P$28,'Power Curve'!$Q$28,IF(L2519&gt;'Power Curve'!$P$29,'Power Curve'!$Q$29,INDEX(ReferenceTurbulence,Y2519)+(L2519-INDEX(ReferenceTurbulenceWindSpeed,Y2519))*(INDEX(ReferenceTurbulence,Y2519+1)-INDEX(ReferenceTurbulence,Y2519))/(INDEX(ReferenceTurbulenceWindSpeed,Y2519+1)-INDEX(ReferenceTurbulenceWindSpeed,Y2519))))</f>
        <v>0.11949497354789027</v>
      </c>
      <c r="AA2519" s="100">
        <f t="shared" si="754"/>
        <v>0.91453243550768348</v>
      </c>
      <c r="AB2519" s="29">
        <f t="shared" si="755"/>
        <v>0.63529446503987219</v>
      </c>
      <c r="AG2519" s="40">
        <f t="array" ref="AG2519">SUM(_xlfn.NORM.DIST($AD$3:$AD$1003,$F2519,$AA2519,FALSE)*WindSpeedStep)</f>
        <v>1.0000000000000033</v>
      </c>
      <c r="AH2519" s="40">
        <f t="array" ref="AH2519">SUM(_xlfn.NORM.DIST($AD$3:$AD$1003,$F2519,$AB2519,FALSE)*WindSpeedStep)</f>
        <v>1.0000000000000036</v>
      </c>
      <c r="AJ2519" s="47">
        <f t="shared" si="749"/>
        <v>8</v>
      </c>
      <c r="AK2519" s="83" t="b">
        <f>COUNTIF('Power Curve'!$D$2:$D$31,AJ2519)&gt;0</f>
        <v>1</v>
      </c>
      <c r="AL2519" s="83" t="b">
        <f t="shared" si="750"/>
        <v>0</v>
      </c>
      <c r="AM2519" s="83" t="b">
        <f t="shared" si="756"/>
        <v>1</v>
      </c>
      <c r="AN2519" s="47" t="str">
        <f t="shared" si="751"/>
        <v>Outer</v>
      </c>
      <c r="AO2519" s="48" t="str">
        <f t="shared" si="752"/>
        <v>0.5-0.6</v>
      </c>
      <c r="AP2519" s="49" t="str">
        <f t="shared" si="757"/>
        <v>18-19</v>
      </c>
      <c r="AQ2519" s="49" t="str">
        <f t="shared" si="758"/>
        <v>Mar</v>
      </c>
      <c r="AR2519" s="48" t="str">
        <f t="shared" si="759"/>
        <v>275-285</v>
      </c>
      <c r="AS2519" s="49" t="str">
        <f t="shared" si="753"/>
        <v>HWS-LTI</v>
      </c>
    </row>
    <row r="2520" spans="5:45" x14ac:dyDescent="0.3">
      <c r="E2520" s="15">
        <v>40991.756944444445</v>
      </c>
      <c r="F2520" s="21">
        <v>7.47</v>
      </c>
      <c r="G2520" s="21">
        <v>597.89999961853027</v>
      </c>
      <c r="H2520" s="42">
        <v>1.1978731652192747</v>
      </c>
      <c r="I2520" s="35">
        <v>277</v>
      </c>
      <c r="J2520" s="43">
        <v>9.5046854082998664E-2</v>
      </c>
      <c r="K2520" s="44">
        <v>0.27990298199013164</v>
      </c>
      <c r="L2520" s="26">
        <f t="shared" si="741"/>
        <v>7.4144484647646678</v>
      </c>
      <c r="M2520" s="26">
        <f t="shared" si="742"/>
        <v>0.503976887406138</v>
      </c>
      <c r="N2520" s="96">
        <f t="shared" si="743"/>
        <v>8</v>
      </c>
      <c r="O2520" s="26">
        <f t="shared" si="744"/>
        <v>0.40191142014746839</v>
      </c>
      <c r="P2520" s="3">
        <f>IF(L2520&gt;'Power Curve'!$C$37,0,INDEX(Ci,$N2520,1)*POWER(1-O2520,3)+INDEX(Ci,$N2520,2)*3*O2520*POWER(1-O2520,2)+INDEX(Ci,$N2520,3)*3*POWER(O2520,2)*(1-O2520)+INDEX(Ci,$N2520,4)*POWER(O2520,3))</f>
        <v>707.76173835735472</v>
      </c>
      <c r="Q2520" s="3">
        <f>MAX(0,MIN(P2520-V2520+W2520,'Power Curve'!$C$39))</f>
        <v>699.76991220170123</v>
      </c>
      <c r="R2520" s="3">
        <f t="shared" si="745"/>
        <v>597.89999961853027</v>
      </c>
      <c r="S2520" s="3">
        <f t="shared" si="746"/>
        <v>101.86991258317096</v>
      </c>
      <c r="T2520" s="3">
        <f t="shared" si="747"/>
        <v>101.86991258317096</v>
      </c>
      <c r="V2520" s="37">
        <f t="array" ref="V2520">SUM(_xlfn.NORM.DIST($AD$3:$AD$1003,$L2520,$AA2520,FALSE)*WindSpeedStep*$AE$3:$AE$1003)/AG2520</f>
        <v>702.83880554101404</v>
      </c>
      <c r="W2520" s="37">
        <f t="array" ref="W2520">SUM(_xlfn.NORM.DIST($AD$3:$AD$1003,$L2520,$AB2520,FALSE)*WindSpeedStep*$AE$3:$AE$1003)/AH2520</f>
        <v>694.84697938536056</v>
      </c>
      <c r="Y2520" s="1">
        <f t="shared" si="748"/>
        <v>7</v>
      </c>
      <c r="Z2520" s="99">
        <f>IF(L2520&lt;'Power Curve'!$P$28,'Power Curve'!$Q$28,IF(L2520&gt;'Power Curve'!$P$29,'Power Curve'!$Q$29,INDEX(ReferenceTurbulence,Y2520)+(L2520-INDEX(ReferenceTurbulenceWindSpeed,Y2520))*(INDEX(ReferenceTurbulence,Y2520+1)-INDEX(ReferenceTurbulence,Y2520))/(INDEX(ReferenceTurbulenceWindSpeed,Y2520+1)-INDEX(ReferenceTurbulenceWindSpeed,Y2520))))</f>
        <v>0.11956131744376004</v>
      </c>
      <c r="AA2520" s="100">
        <f t="shared" si="754"/>
        <v>0.88648122656612771</v>
      </c>
      <c r="AB2520" s="29">
        <f t="shared" si="755"/>
        <v>0.70472000133640089</v>
      </c>
      <c r="AG2520" s="40">
        <f t="array" ref="AG2520">SUM(_xlfn.NORM.DIST($AD$3:$AD$1003,$F2520,$AA2520,FALSE)*WindSpeedStep)</f>
        <v>1.0000000000000038</v>
      </c>
      <c r="AH2520" s="40">
        <f t="array" ref="AH2520">SUM(_xlfn.NORM.DIST($AD$3:$AD$1003,$F2520,$AB2520,FALSE)*WindSpeedStep)</f>
        <v>1.0000000000000036</v>
      </c>
      <c r="AJ2520" s="47">
        <f t="shared" si="749"/>
        <v>7</v>
      </c>
      <c r="AK2520" s="83" t="b">
        <f>COUNTIF('Power Curve'!$D$2:$D$31,AJ2520)&gt;0</f>
        <v>1</v>
      </c>
      <c r="AL2520" s="83" t="b">
        <f t="shared" si="750"/>
        <v>0</v>
      </c>
      <c r="AM2520" s="83" t="b">
        <f t="shared" si="756"/>
        <v>1</v>
      </c>
      <c r="AN2520" s="47" t="str">
        <f t="shared" si="751"/>
        <v>Outer</v>
      </c>
      <c r="AO2520" s="48" t="str">
        <f t="shared" si="752"/>
        <v>0.5-0.6</v>
      </c>
      <c r="AP2520" s="49" t="str">
        <f t="shared" si="757"/>
        <v>18-19</v>
      </c>
      <c r="AQ2520" s="49" t="str">
        <f t="shared" si="758"/>
        <v>Mar</v>
      </c>
      <c r="AR2520" s="48" t="str">
        <f t="shared" si="759"/>
        <v>275-285</v>
      </c>
      <c r="AS2520" s="49" t="str">
        <f t="shared" si="753"/>
        <v>HWS-LTI</v>
      </c>
    </row>
    <row r="2521" spans="5:45" x14ac:dyDescent="0.3">
      <c r="E2521" s="15">
        <v>40991.763888888891</v>
      </c>
      <c r="F2521" s="21">
        <v>7</v>
      </c>
      <c r="G2521" s="21">
        <v>639.79002189636208</v>
      </c>
      <c r="H2521" s="42">
        <v>1.1980474011498543</v>
      </c>
      <c r="I2521" s="35">
        <v>278.7</v>
      </c>
      <c r="J2521" s="43">
        <v>0.12571428571428572</v>
      </c>
      <c r="K2521" s="44">
        <v>0.28269534566430338</v>
      </c>
      <c r="L2521" s="26">
        <f t="shared" si="741"/>
        <v>6.9482805284909519</v>
      </c>
      <c r="M2521" s="26">
        <f t="shared" si="742"/>
        <v>0.4319291301255313</v>
      </c>
      <c r="N2521" s="96">
        <f t="shared" si="743"/>
        <v>7</v>
      </c>
      <c r="O2521" s="26">
        <f t="shared" si="744"/>
        <v>0.93204937674199007</v>
      </c>
      <c r="P2521" s="3">
        <f>IF(L2521&gt;'Power Curve'!$C$37,0,INDEX(Ci,$N2521,1)*POWER(1-O2521,3)+INDEX(Ci,$N2521,2)*3*O2521*POWER(1-O2521,2)+INDEX(Ci,$N2521,3)*3*POWER(O2521,2)*(1-O2521)+INDEX(Ci,$N2521,4)*POWER(O2521,3))</f>
        <v>583.16773792301251</v>
      </c>
      <c r="Q2521" s="3">
        <f>MAX(0,MIN(P2521-V2521+W2521,'Power Curve'!$C$39))</f>
        <v>585.0404456322068</v>
      </c>
      <c r="R2521" s="3">
        <f t="shared" si="745"/>
        <v>639.79002189636208</v>
      </c>
      <c r="S2521" s="3">
        <f t="shared" si="746"/>
        <v>-54.74957626415528</v>
      </c>
      <c r="T2521" s="3">
        <f t="shared" si="747"/>
        <v>54.74957626415528</v>
      </c>
      <c r="V2521" s="37">
        <f t="array" ref="V2521">SUM(_xlfn.NORM.DIST($AD$3:$AD$1003,$L2521,$AA2521,FALSE)*WindSpeedStep*$AE$3:$AE$1003)/AG2521</f>
        <v>581.09560418115086</v>
      </c>
      <c r="W2521" s="37">
        <f t="array" ref="W2521">SUM(_xlfn.NORM.DIST($AD$3:$AD$1003,$L2521,$AB2521,FALSE)*WindSpeedStep*$AE$3:$AE$1003)/AH2521</f>
        <v>582.96831189034515</v>
      </c>
      <c r="Y2521" s="1">
        <f t="shared" si="748"/>
        <v>6</v>
      </c>
      <c r="Z2521" s="99">
        <f>IF(L2521&lt;'Power Curve'!$P$28,'Power Curve'!$Q$28,IF(L2521&gt;'Power Curve'!$P$29,'Power Curve'!$Q$29,INDEX(ReferenceTurbulence,Y2521)+(L2521-INDEX(ReferenceTurbulenceWindSpeed,Y2521))*(INDEX(ReferenceTurbulence,Y2521+1)-INDEX(ReferenceTurbulence,Y2521))/(INDEX(ReferenceTurbulenceWindSpeed,Y2521+1)-INDEX(ReferenceTurbulenceWindSpeed,Y2521))))</f>
        <v>0.11980362506680287</v>
      </c>
      <c r="AA2521" s="100">
        <f t="shared" si="754"/>
        <v>0.83242919529429682</v>
      </c>
      <c r="AB2521" s="29">
        <f t="shared" si="755"/>
        <v>0.87349812358171974</v>
      </c>
      <c r="AG2521" s="40">
        <f t="array" ref="AG2521">SUM(_xlfn.NORM.DIST($AD$3:$AD$1003,$F2521,$AA2521,FALSE)*WindSpeedStep)</f>
        <v>1.0000000000000038</v>
      </c>
      <c r="AH2521" s="40">
        <f t="array" ref="AH2521">SUM(_xlfn.NORM.DIST($AD$3:$AD$1003,$F2521,$AB2521,FALSE)*WindSpeedStep)</f>
        <v>1.0000000000000024</v>
      </c>
      <c r="AJ2521" s="47">
        <f t="shared" si="749"/>
        <v>7</v>
      </c>
      <c r="AK2521" s="83" t="b">
        <f>COUNTIF('Power Curve'!$D$2:$D$31,AJ2521)&gt;0</f>
        <v>1</v>
      </c>
      <c r="AL2521" s="83" t="b">
        <f t="shared" si="750"/>
        <v>0</v>
      </c>
      <c r="AM2521" s="83" t="b">
        <f t="shared" si="756"/>
        <v>1</v>
      </c>
      <c r="AN2521" s="47" t="str">
        <f t="shared" si="751"/>
        <v>Inner</v>
      </c>
      <c r="AO2521" s="48" t="str">
        <f t="shared" si="752"/>
        <v>0.4-0.5</v>
      </c>
      <c r="AP2521" s="49" t="str">
        <f t="shared" si="757"/>
        <v>18-19</v>
      </c>
      <c r="AQ2521" s="49" t="str">
        <f t="shared" si="758"/>
        <v>Mar</v>
      </c>
      <c r="AR2521" s="48" t="str">
        <f t="shared" si="759"/>
        <v>275-285</v>
      </c>
      <c r="AS2521" s="49" t="str">
        <f t="shared" si="753"/>
        <v>Inner-TI</v>
      </c>
    </row>
    <row r="2522" spans="5:45" x14ac:dyDescent="0.3">
      <c r="E2522" s="15">
        <v>40991.770833333336</v>
      </c>
      <c r="F2522" s="21">
        <v>7.25</v>
      </c>
      <c r="G2522" s="21">
        <v>662.05998802185081</v>
      </c>
      <c r="H2522" s="42">
        <v>1.1984396178975039</v>
      </c>
      <c r="I2522" s="35">
        <v>279.2</v>
      </c>
      <c r="J2522" s="43">
        <v>0.11172413793103449</v>
      </c>
      <c r="K2522" s="44">
        <v>0.21358238125562448</v>
      </c>
      <c r="L2522" s="26">
        <f t="shared" si="741"/>
        <v>7.1972186415926362</v>
      </c>
      <c r="M2522" s="26">
        <f t="shared" si="742"/>
        <v>0.47040331797724871</v>
      </c>
      <c r="N2522" s="96">
        <f t="shared" si="743"/>
        <v>8</v>
      </c>
      <c r="O2522" s="26">
        <f t="shared" si="744"/>
        <v>0.18327369498239718</v>
      </c>
      <c r="P2522" s="3">
        <f>IF(L2522&gt;'Power Curve'!$C$37,0,INDEX(Ci,$N2522,1)*POWER(1-O2522,3)+INDEX(Ci,$N2522,2)*3*O2522*POWER(1-O2522,2)+INDEX(Ci,$N2522,3)*3*POWER(O2522,2)*(1-O2522)+INDEX(Ci,$N2522,4)*POWER(O2522,3))</f>
        <v>648.13818327698141</v>
      </c>
      <c r="Q2522" s="3">
        <f>MAX(0,MIN(P2522-V2522+W2522,'Power Curve'!$C$39))</f>
        <v>645.5441201855981</v>
      </c>
      <c r="R2522" s="3">
        <f t="shared" si="745"/>
        <v>662.05998802185081</v>
      </c>
      <c r="S2522" s="3">
        <f t="shared" si="746"/>
        <v>-16.51586783625271</v>
      </c>
      <c r="T2522" s="3">
        <f t="shared" si="747"/>
        <v>16.51586783625271</v>
      </c>
      <c r="V2522" s="37">
        <f t="array" ref="V2522">SUM(_xlfn.NORM.DIST($AD$3:$AD$1003,$L2522,$AA2522,FALSE)*WindSpeedStep*$AE$3:$AE$1003)/AG2522</f>
        <v>644.56159416482922</v>
      </c>
      <c r="W2522" s="37">
        <f t="array" ref="W2522">SUM(_xlfn.NORM.DIST($AD$3:$AD$1003,$L2522,$AB2522,FALSE)*WindSpeedStep*$AE$3:$AE$1003)/AH2522</f>
        <v>641.96753107344591</v>
      </c>
      <c r="Y2522" s="1">
        <f t="shared" si="748"/>
        <v>7</v>
      </c>
      <c r="Z2522" s="99">
        <f>IF(L2522&lt;'Power Curve'!$P$28,'Power Curve'!$Q$28,IF(L2522&gt;'Power Curve'!$P$29,'Power Curve'!$Q$29,INDEX(ReferenceTurbulence,Y2522)+(L2522-INDEX(ReferenceTurbulenceWindSpeed,Y2522))*(INDEX(ReferenceTurbulence,Y2522+1)-INDEX(ReferenceTurbulence,Y2522))/(INDEX(ReferenceTurbulenceWindSpeed,Y2522+1)-INDEX(ReferenceTurbulenceWindSpeed,Y2522))))</f>
        <v>0.11962165236220931</v>
      </c>
      <c r="AA2522" s="100">
        <f t="shared" si="754"/>
        <v>0.86094318631940669</v>
      </c>
      <c r="AB2522" s="29">
        <f t="shared" si="755"/>
        <v>0.80410304823310841</v>
      </c>
      <c r="AG2522" s="40">
        <f t="array" ref="AG2522">SUM(_xlfn.NORM.DIST($AD$3:$AD$1003,$F2522,$AA2522,FALSE)*WindSpeedStep)</f>
        <v>1.0000000000000036</v>
      </c>
      <c r="AH2522" s="40">
        <f t="array" ref="AH2522">SUM(_xlfn.NORM.DIST($AD$3:$AD$1003,$F2522,$AB2522,FALSE)*WindSpeedStep)</f>
        <v>1.0000000000000033</v>
      </c>
      <c r="AJ2522" s="47">
        <f t="shared" si="749"/>
        <v>7</v>
      </c>
      <c r="AK2522" s="83" t="b">
        <f>COUNTIF('Power Curve'!$D$2:$D$31,AJ2522)&gt;0</f>
        <v>1</v>
      </c>
      <c r="AL2522" s="83" t="b">
        <f t="shared" si="750"/>
        <v>0</v>
      </c>
      <c r="AM2522" s="83" t="b">
        <f t="shared" si="756"/>
        <v>1</v>
      </c>
      <c r="AN2522" s="47" t="str">
        <f t="shared" si="751"/>
        <v>Inner</v>
      </c>
      <c r="AO2522" s="48" t="str">
        <f t="shared" si="752"/>
        <v>0.4-0.5</v>
      </c>
      <c r="AP2522" s="49" t="str">
        <f t="shared" si="757"/>
        <v>18-19</v>
      </c>
      <c r="AQ2522" s="49" t="str">
        <f t="shared" si="758"/>
        <v>Mar</v>
      </c>
      <c r="AR2522" s="48" t="str">
        <f t="shared" si="759"/>
        <v>275-285</v>
      </c>
      <c r="AS2522" s="49" t="str">
        <f t="shared" si="753"/>
        <v>Inner-TI</v>
      </c>
    </row>
    <row r="2523" spans="5:45" x14ac:dyDescent="0.3">
      <c r="E2523" s="15">
        <v>40991.777777777781</v>
      </c>
      <c r="F2523" s="21">
        <v>7.36</v>
      </c>
      <c r="G2523" s="21">
        <v>785.59002685546898</v>
      </c>
      <c r="H2523" s="42">
        <v>1.198526811936933</v>
      </c>
      <c r="I2523" s="35">
        <v>280.3</v>
      </c>
      <c r="J2523" s="43">
        <v>0.12228260869565218</v>
      </c>
      <c r="K2523" s="44">
        <v>0.17468392494342899</v>
      </c>
      <c r="L2523" s="26">
        <f t="shared" si="741"/>
        <v>7.3065950126750954</v>
      </c>
      <c r="M2523" s="26">
        <f t="shared" si="742"/>
        <v>0.48730778871149405</v>
      </c>
      <c r="N2523" s="96">
        <f t="shared" si="743"/>
        <v>8</v>
      </c>
      <c r="O2523" s="26">
        <f t="shared" si="744"/>
        <v>0.29335895220484309</v>
      </c>
      <c r="P2523" s="3">
        <f>IF(L2523&gt;'Power Curve'!$C$37,0,INDEX(Ci,$N2523,1)*POWER(1-O2523,3)+INDEX(Ci,$N2523,2)*3*O2523*POWER(1-O2523,2)+INDEX(Ci,$N2523,3)*3*POWER(O2523,2)*(1-O2523)+INDEX(Ci,$N2523,4)*POWER(O2523,3))</f>
        <v>677.839962594849</v>
      </c>
      <c r="Q2523" s="3">
        <f>MAX(0,MIN(P2523-V2523+W2523,'Power Curve'!$C$39))</f>
        <v>678.80317977935181</v>
      </c>
      <c r="R2523" s="3">
        <f t="shared" si="745"/>
        <v>785.59002685546898</v>
      </c>
      <c r="S2523" s="3">
        <f t="shared" si="746"/>
        <v>-106.78684707611717</v>
      </c>
      <c r="T2523" s="3">
        <f t="shared" si="747"/>
        <v>106.78684707611717</v>
      </c>
      <c r="V2523" s="37">
        <f t="array" ref="V2523">SUM(_xlfn.NORM.DIST($AD$3:$AD$1003,$L2523,$AA2523,FALSE)*WindSpeedStep*$AE$3:$AE$1003)/AG2523</f>
        <v>673.56617113351774</v>
      </c>
      <c r="W2523" s="37">
        <f t="array" ref="W2523">SUM(_xlfn.NORM.DIST($AD$3:$AD$1003,$L2523,$AB2523,FALSE)*WindSpeedStep*$AE$3:$AE$1003)/AH2523</f>
        <v>674.52938831802055</v>
      </c>
      <c r="Y2523" s="1">
        <f t="shared" si="748"/>
        <v>7</v>
      </c>
      <c r="Z2523" s="99">
        <f>IF(L2523&lt;'Power Curve'!$P$28,'Power Curve'!$Q$28,IF(L2523&gt;'Power Curve'!$P$29,'Power Curve'!$Q$29,INDEX(ReferenceTurbulence,Y2523)+(L2523-INDEX(ReferenceTurbulenceWindSpeed,Y2523))*(INDEX(ReferenceTurbulence,Y2523+1)-INDEX(ReferenceTurbulence,Y2523))/(INDEX(ReferenceTurbulenceWindSpeed,Y2523+1)-INDEX(ReferenceTurbulenceWindSpeed,Y2523))))</f>
        <v>0.11959127340994036</v>
      </c>
      <c r="AA2523" s="100">
        <f t="shared" si="754"/>
        <v>0.87380500185653398</v>
      </c>
      <c r="AB2523" s="29">
        <f t="shared" si="755"/>
        <v>0.89346949883255244</v>
      </c>
      <c r="AG2523" s="40">
        <f t="array" ref="AG2523">SUM(_xlfn.NORM.DIST($AD$3:$AD$1003,$F2523,$AA2523,FALSE)*WindSpeedStep)</f>
        <v>1.0000000000000033</v>
      </c>
      <c r="AH2523" s="40">
        <f t="array" ref="AH2523">SUM(_xlfn.NORM.DIST($AD$3:$AD$1003,$F2523,$AB2523,FALSE)*WindSpeedStep)</f>
        <v>1.0000000000000033</v>
      </c>
      <c r="AJ2523" s="47">
        <f t="shared" si="749"/>
        <v>7</v>
      </c>
      <c r="AK2523" s="83" t="b">
        <f>COUNTIF('Power Curve'!$D$2:$D$31,AJ2523)&gt;0</f>
        <v>1</v>
      </c>
      <c r="AL2523" s="83" t="b">
        <f t="shared" si="750"/>
        <v>0</v>
      </c>
      <c r="AM2523" s="83" t="b">
        <f t="shared" si="756"/>
        <v>1</v>
      </c>
      <c r="AN2523" s="47" t="str">
        <f t="shared" si="751"/>
        <v>Inner</v>
      </c>
      <c r="AO2523" s="48" t="str">
        <f t="shared" si="752"/>
        <v>0.4-0.5</v>
      </c>
      <c r="AP2523" s="49" t="str">
        <f t="shared" si="757"/>
        <v>18-19</v>
      </c>
      <c r="AQ2523" s="49" t="str">
        <f t="shared" si="758"/>
        <v>Mar</v>
      </c>
      <c r="AR2523" s="48" t="str">
        <f t="shared" si="759"/>
        <v>275-285</v>
      </c>
      <c r="AS2523" s="49" t="str">
        <f t="shared" si="753"/>
        <v>Inner-TI</v>
      </c>
    </row>
    <row r="2524" spans="5:45" x14ac:dyDescent="0.3">
      <c r="E2524" s="15">
        <v>40991.784722222219</v>
      </c>
      <c r="F2524" s="21">
        <v>8.11</v>
      </c>
      <c r="G2524" s="21">
        <v>921.46000671386764</v>
      </c>
      <c r="H2524" s="42">
        <v>1.1979485178691116</v>
      </c>
      <c r="I2524" s="35">
        <v>280.39999999999998</v>
      </c>
      <c r="J2524" s="43">
        <v>0.11837237977805179</v>
      </c>
      <c r="K2524" s="44">
        <v>0.26010161714355551</v>
      </c>
      <c r="L2524" s="26">
        <f t="shared" si="741"/>
        <v>8.0498578153552227</v>
      </c>
      <c r="M2524" s="26">
        <f t="shared" si="742"/>
        <v>0.60218145083260255</v>
      </c>
      <c r="N2524" s="96">
        <f t="shared" si="743"/>
        <v>9</v>
      </c>
      <c r="O2524" s="26">
        <f t="shared" si="744"/>
        <v>4.1153524657503403E-2</v>
      </c>
      <c r="P2524" s="3">
        <f>IF(L2524&gt;'Power Curve'!$C$37,0,INDEX(Ci,$N2524,1)*POWER(1-O2524,3)+INDEX(Ci,$N2524,2)*3*O2524*POWER(1-O2524,2)+INDEX(Ci,$N2524,3)*3*POWER(O2524,2)*(1-O2524)+INDEX(Ci,$N2524,4)*POWER(O2524,3))</f>
        <v>893.08794377079562</v>
      </c>
      <c r="Q2524" s="3">
        <f>MAX(0,MIN(P2524-V2524+W2524,'Power Curve'!$C$39))</f>
        <v>892.6077786686709</v>
      </c>
      <c r="R2524" s="3">
        <f t="shared" si="745"/>
        <v>921.46000671386764</v>
      </c>
      <c r="S2524" s="3">
        <f t="shared" si="746"/>
        <v>-28.852228045196739</v>
      </c>
      <c r="T2524" s="3">
        <f t="shared" si="747"/>
        <v>28.852228045196739</v>
      </c>
      <c r="V2524" s="37">
        <f t="array" ref="V2524">SUM(_xlfn.NORM.DIST($AD$3:$AD$1003,$L2524,$AA2524,FALSE)*WindSpeedStep*$AE$3:$AE$1003)/AG2524</f>
        <v>889.28000412163669</v>
      </c>
      <c r="W2524" s="37">
        <f t="array" ref="W2524">SUM(_xlfn.NORM.DIST($AD$3:$AD$1003,$L2524,$AB2524,FALSE)*WindSpeedStep*$AE$3:$AE$1003)/AH2524</f>
        <v>888.79983901951198</v>
      </c>
      <c r="Y2524" s="1">
        <f t="shared" si="748"/>
        <v>8</v>
      </c>
      <c r="Z2524" s="99">
        <f>IF(L2524&lt;'Power Curve'!$P$28,'Power Curve'!$Q$28,IF(L2524&gt;'Power Curve'!$P$29,'Power Curve'!$Q$29,INDEX(ReferenceTurbulence,Y2524)+(L2524-INDEX(ReferenceTurbulenceWindSpeed,Y2524))*(INDEX(ReferenceTurbulence,Y2524+1)-INDEX(ReferenceTurbulence,Y2524))/(INDEX(ReferenceTurbulenceWindSpeed,Y2524+1)-INDEX(ReferenceTurbulenceWindSpeed,Y2524))))</f>
        <v>0.11944356942042766</v>
      </c>
      <c r="AA2524" s="100">
        <f t="shared" si="754"/>
        <v>0.96150375079295369</v>
      </c>
      <c r="AB2524" s="29">
        <f t="shared" si="755"/>
        <v>0.95288082647854677</v>
      </c>
      <c r="AG2524" s="40">
        <f t="array" ref="AG2524">SUM(_xlfn.NORM.DIST($AD$3:$AD$1003,$F2524,$AA2524,FALSE)*WindSpeedStep)</f>
        <v>1.0000000000000029</v>
      </c>
      <c r="AH2524" s="40">
        <f t="array" ref="AH2524">SUM(_xlfn.NORM.DIST($AD$3:$AD$1003,$F2524,$AB2524,FALSE)*WindSpeedStep)</f>
        <v>1.0000000000000036</v>
      </c>
      <c r="AJ2524" s="47">
        <f t="shared" si="749"/>
        <v>8</v>
      </c>
      <c r="AK2524" s="83" t="b">
        <f>COUNTIF('Power Curve'!$D$2:$D$31,AJ2524)&gt;0</f>
        <v>1</v>
      </c>
      <c r="AL2524" s="83" t="b">
        <f t="shared" si="750"/>
        <v>0</v>
      </c>
      <c r="AM2524" s="83" t="b">
        <f t="shared" si="756"/>
        <v>1</v>
      </c>
      <c r="AN2524" s="47" t="str">
        <f t="shared" si="751"/>
        <v>Inner</v>
      </c>
      <c r="AO2524" s="48" t="str">
        <f t="shared" si="752"/>
        <v>0.6-0.7</v>
      </c>
      <c r="AP2524" s="49" t="str">
        <f t="shared" si="757"/>
        <v>18-19</v>
      </c>
      <c r="AQ2524" s="49" t="str">
        <f t="shared" si="758"/>
        <v>Mar</v>
      </c>
      <c r="AR2524" s="48" t="str">
        <f t="shared" si="759"/>
        <v>275-285</v>
      </c>
      <c r="AS2524" s="49" t="str">
        <f t="shared" si="753"/>
        <v>Inner-TI</v>
      </c>
    </row>
    <row r="2525" spans="5:45" x14ac:dyDescent="0.3">
      <c r="E2525" s="15">
        <v>40991.791666666664</v>
      </c>
      <c r="F2525" s="21">
        <v>8.07</v>
      </c>
      <c r="G2525" s="21">
        <v>959.17997360229469</v>
      </c>
      <c r="H2525" s="42">
        <v>1.197544657433145</v>
      </c>
      <c r="I2525" s="35">
        <v>279</v>
      </c>
      <c r="J2525" s="43">
        <v>0.13630731102850063</v>
      </c>
      <c r="K2525" s="44">
        <v>0.18330228015012293</v>
      </c>
      <c r="L2525" s="26">
        <f t="shared" si="741"/>
        <v>8.0092542007548566</v>
      </c>
      <c r="M2525" s="26">
        <f t="shared" si="742"/>
        <v>0.59590603130712749</v>
      </c>
      <c r="N2525" s="96">
        <f t="shared" si="743"/>
        <v>9</v>
      </c>
      <c r="O2525" s="26">
        <f t="shared" si="744"/>
        <v>5.6824801321741342E-4</v>
      </c>
      <c r="P2525" s="3">
        <f>IF(L2525&gt;'Power Curve'!$C$37,0,INDEX(Ci,$N2525,1)*POWER(1-O2525,3)+INDEX(Ci,$N2525,2)*3*O2525*POWER(1-O2525,2)+INDEX(Ci,$N2525,3)*3*POWER(O2525,2)*(1-O2525)+INDEX(Ci,$N2525,4)*POWER(O2525,3))</f>
        <v>880.91330328466711</v>
      </c>
      <c r="Q2525" s="3">
        <f>MAX(0,MIN(P2525-V2525+W2525,'Power Curve'!$C$39))</f>
        <v>888.66605109421403</v>
      </c>
      <c r="R2525" s="3">
        <f t="shared" si="745"/>
        <v>959.17997360229469</v>
      </c>
      <c r="S2525" s="3">
        <f t="shared" si="746"/>
        <v>-70.513922508080668</v>
      </c>
      <c r="T2525" s="3">
        <f t="shared" si="747"/>
        <v>70.513922508080668</v>
      </c>
      <c r="V2525" s="37">
        <f t="array" ref="V2525">SUM(_xlfn.NORM.DIST($AD$3:$AD$1003,$L2525,$AA2525,FALSE)*WindSpeedStep*$AE$3:$AE$1003)/AG2525</f>
        <v>876.62424939373727</v>
      </c>
      <c r="W2525" s="37">
        <f t="array" ref="W2525">SUM(_xlfn.NORM.DIST($AD$3:$AD$1003,$L2525,$AB2525,FALSE)*WindSpeedStep*$AE$3:$AE$1003)/AH2525</f>
        <v>884.37699720328419</v>
      </c>
      <c r="Y2525" s="1">
        <f t="shared" si="748"/>
        <v>8</v>
      </c>
      <c r="Z2525" s="99">
        <f>IF(L2525&lt;'Power Curve'!$P$28,'Power Curve'!$Q$28,IF(L2525&gt;'Power Curve'!$P$29,'Power Curve'!$Q$29,INDEX(ReferenceTurbulence,Y2525)+(L2525-INDEX(ReferenceTurbulenceWindSpeed,Y2525))*(INDEX(ReferenceTurbulence,Y2525+1)-INDEX(ReferenceTurbulence,Y2525))/(INDEX(ReferenceTurbulenceWindSpeed,Y2525+1)-INDEX(ReferenceTurbulenceWindSpeed,Y2525))))</f>
        <v>0.11939692298407301</v>
      </c>
      <c r="AA2525" s="100">
        <f t="shared" si="754"/>
        <v>0.95628030696739086</v>
      </c>
      <c r="AB2525" s="29">
        <f t="shared" si="755"/>
        <v>1.0917199034486176</v>
      </c>
      <c r="AG2525" s="40">
        <f t="array" ref="AG2525">SUM(_xlfn.NORM.DIST($AD$3:$AD$1003,$F2525,$AA2525,FALSE)*WindSpeedStep)</f>
        <v>1.0000000000000038</v>
      </c>
      <c r="AH2525" s="40">
        <f t="array" ref="AH2525">SUM(_xlfn.NORM.DIST($AD$3:$AD$1003,$F2525,$AB2525,FALSE)*WindSpeedStep)</f>
        <v>0.99999999999995293</v>
      </c>
      <c r="AJ2525" s="47">
        <f t="shared" si="749"/>
        <v>8</v>
      </c>
      <c r="AK2525" s="83" t="b">
        <f>COUNTIF('Power Curve'!$D$2:$D$31,AJ2525)&gt;0</f>
        <v>1</v>
      </c>
      <c r="AL2525" s="83" t="b">
        <f t="shared" si="750"/>
        <v>0</v>
      </c>
      <c r="AM2525" s="83" t="b">
        <f t="shared" si="756"/>
        <v>1</v>
      </c>
      <c r="AN2525" s="47" t="str">
        <f t="shared" si="751"/>
        <v>Inner</v>
      </c>
      <c r="AO2525" s="48" t="str">
        <f t="shared" si="752"/>
        <v>0.5-0.6</v>
      </c>
      <c r="AP2525" s="49" t="str">
        <f t="shared" si="757"/>
        <v>19-20</v>
      </c>
      <c r="AQ2525" s="49" t="str">
        <f t="shared" si="758"/>
        <v>Mar</v>
      </c>
      <c r="AR2525" s="48" t="str">
        <f t="shared" si="759"/>
        <v>275-285</v>
      </c>
      <c r="AS2525" s="49" t="str">
        <f t="shared" si="753"/>
        <v>Inner-TI</v>
      </c>
    </row>
    <row r="2526" spans="5:45" x14ac:dyDescent="0.3">
      <c r="E2526" s="15">
        <v>40992.097222222219</v>
      </c>
      <c r="F2526" s="21">
        <v>14.47</v>
      </c>
      <c r="G2526" s="21">
        <v>1977.7099914550811</v>
      </c>
      <c r="H2526" s="42">
        <v>1.1902556824161403</v>
      </c>
      <c r="I2526" s="35">
        <v>265.5</v>
      </c>
      <c r="J2526" s="43">
        <v>8.4312370421561852E-2</v>
      </c>
      <c r="K2526" s="44">
        <v>0.20811300542175265</v>
      </c>
      <c r="L2526" s="26">
        <f t="shared" si="741"/>
        <v>14.33188306484395</v>
      </c>
      <c r="M2526" s="26">
        <f t="shared" si="742"/>
        <v>1.5730887037502588</v>
      </c>
      <c r="N2526" s="96">
        <f t="shared" si="743"/>
        <v>15</v>
      </c>
      <c r="O2526" s="26">
        <f t="shared" si="744"/>
        <v>0.36134445856556485</v>
      </c>
      <c r="P2526" s="3">
        <f>IF(L2526&gt;'Power Curve'!$C$37,0,INDEX(Ci,$N2526,1)*POWER(1-O2526,3)+INDEX(Ci,$N2526,2)*3*O2526*POWER(1-O2526,2)+INDEX(Ci,$N2526,3)*3*POWER(O2526,2)*(1-O2526)+INDEX(Ci,$N2526,4)*POWER(O2526,3))</f>
        <v>1976.8386454615968</v>
      </c>
      <c r="Q2526" s="3">
        <f>MAX(0,MIN(P2526-V2526+W2526,'Power Curve'!$C$39))</f>
        <v>1984.7137273209312</v>
      </c>
      <c r="R2526" s="3">
        <f t="shared" si="745"/>
        <v>1977.7099914550811</v>
      </c>
      <c r="S2526" s="3">
        <f t="shared" si="746"/>
        <v>7.0037358658501034</v>
      </c>
      <c r="T2526" s="3">
        <f t="shared" si="747"/>
        <v>7.0037358658501034</v>
      </c>
      <c r="V2526" s="37">
        <f t="array" ref="V2526">SUM(_xlfn.NORM.DIST($AD$3:$AD$1003,$L2526,$AA2526,FALSE)*WindSpeedStep*$AE$3:$AE$1003)/AG2526</f>
        <v>1971.8930633940322</v>
      </c>
      <c r="W2526" s="37">
        <f t="array" ref="W2526">SUM(_xlfn.NORM.DIST($AD$3:$AD$1003,$L2526,$AB2526,FALSE)*WindSpeedStep*$AE$3:$AE$1003)/AH2526</f>
        <v>1979.7681452533666</v>
      </c>
      <c r="Y2526" s="1">
        <f t="shared" si="748"/>
        <v>14</v>
      </c>
      <c r="Z2526" s="99">
        <f>IF(L2526&lt;'Power Curve'!$P$28,'Power Curve'!$Q$28,IF(L2526&gt;'Power Curve'!$P$29,'Power Curve'!$Q$29,INDEX(ReferenceTurbulence,Y2526)+(L2526-INDEX(ReferenceTurbulenceWindSpeed,Y2526))*(INDEX(ReferenceTurbulence,Y2526+1)-INDEX(ReferenceTurbulence,Y2526))/(INDEX(ReferenceTurbulenceWindSpeed,Y2526+1)-INDEX(ReferenceTurbulenceWindSpeed,Y2526))))</f>
        <v>0.12162782433247979</v>
      </c>
      <c r="AA2526" s="100">
        <f t="shared" si="754"/>
        <v>1.7431557557644821</v>
      </c>
      <c r="AB2526" s="29">
        <f t="shared" si="755"/>
        <v>1.2083550338016322</v>
      </c>
      <c r="AG2526" s="40">
        <f t="array" ref="AG2526">SUM(_xlfn.NORM.DIST($AD$3:$AD$1003,$F2526,$AA2526,FALSE)*WindSpeedStep)</f>
        <v>1.0000000000000009</v>
      </c>
      <c r="AH2526" s="40">
        <f t="array" ref="AH2526">SUM(_xlfn.NORM.DIST($AD$3:$AD$1003,$F2526,$AB2526,FALSE)*WindSpeedStep)</f>
        <v>1.0000000000000022</v>
      </c>
      <c r="AJ2526" s="47">
        <f t="shared" si="749"/>
        <v>14</v>
      </c>
      <c r="AK2526" s="83" t="b">
        <f>COUNTIF('Power Curve'!$D$2:$D$31,AJ2526)&gt;0</f>
        <v>1</v>
      </c>
      <c r="AL2526" s="83" t="b">
        <f t="shared" si="750"/>
        <v>0</v>
      </c>
      <c r="AM2526" s="83" t="b">
        <f t="shared" si="756"/>
        <v>1</v>
      </c>
      <c r="AN2526" s="47" t="str">
        <f t="shared" si="751"/>
        <v>Outer</v>
      </c>
      <c r="AO2526" s="48" t="str">
        <f t="shared" si="752"/>
        <v>1.5-1.6</v>
      </c>
      <c r="AP2526" s="49" t="str">
        <f t="shared" si="757"/>
        <v>2-3</v>
      </c>
      <c r="AQ2526" s="49" t="str">
        <f t="shared" si="758"/>
        <v>Mar</v>
      </c>
      <c r="AR2526" s="48" t="str">
        <f t="shared" si="759"/>
        <v>265-275</v>
      </c>
      <c r="AS2526" s="49" t="str">
        <f t="shared" si="753"/>
        <v>HWS-LTI</v>
      </c>
    </row>
    <row r="2527" spans="5:45" x14ac:dyDescent="0.3">
      <c r="E2527" s="15">
        <v>40992.569444444445</v>
      </c>
      <c r="F2527" s="21">
        <v>10.41</v>
      </c>
      <c r="G2527" s="21">
        <v>1568.000000000003</v>
      </c>
      <c r="H2527" s="42">
        <v>1.1815970708668806</v>
      </c>
      <c r="I2527" s="35">
        <v>270.2</v>
      </c>
      <c r="J2527" s="43">
        <v>0.13448607108549471</v>
      </c>
      <c r="K2527" s="44">
        <v>0.12490369030711597</v>
      </c>
      <c r="L2527" s="26">
        <f t="shared" si="741"/>
        <v>10.285573260208288</v>
      </c>
      <c r="M2527" s="26">
        <f t="shared" si="742"/>
        <v>0.94771847984160384</v>
      </c>
      <c r="N2527" s="96">
        <f t="shared" si="743"/>
        <v>11</v>
      </c>
      <c r="O2527" s="26">
        <f t="shared" si="744"/>
        <v>0.32574501811722079</v>
      </c>
      <c r="P2527" s="3">
        <f>IF(L2527&gt;'Power Curve'!$C$37,0,INDEX(Ci,$N2527,1)*POWER(1-O2527,3)+INDEX(Ci,$N2527,2)*3*O2527*POWER(1-O2527,2)+INDEX(Ci,$N2527,3)*3*POWER(O2527,2)*(1-O2527)+INDEX(Ci,$N2527,4)*POWER(O2527,3))</f>
        <v>1614.1289230999348</v>
      </c>
      <c r="Q2527" s="3">
        <f>MAX(0,MIN(P2527-V2527+W2527,'Power Curve'!$C$39))</f>
        <v>1596.8861238840154</v>
      </c>
      <c r="R2527" s="3">
        <f t="shared" si="745"/>
        <v>1568.000000000003</v>
      </c>
      <c r="S2527" s="3">
        <f t="shared" si="746"/>
        <v>28.886123884012477</v>
      </c>
      <c r="T2527" s="3">
        <f t="shared" si="747"/>
        <v>28.886123884012477</v>
      </c>
      <c r="V2527" s="37">
        <f t="array" ref="V2527">SUM(_xlfn.NORM.DIST($AD$3:$AD$1003,$L2527,$AA2527,FALSE)*WindSpeedStep*$AE$3:$AE$1003)/AG2527</f>
        <v>1609.3139011899839</v>
      </c>
      <c r="W2527" s="37">
        <f t="array" ref="W2527">SUM(_xlfn.NORM.DIST($AD$3:$AD$1003,$L2527,$AB2527,FALSE)*WindSpeedStep*$AE$3:$AE$1003)/AH2527</f>
        <v>1592.0711019740645</v>
      </c>
      <c r="Y2527" s="1">
        <f t="shared" si="748"/>
        <v>10</v>
      </c>
      <c r="Z2527" s="99">
        <f>IF(L2527&lt;'Power Curve'!$P$28,'Power Curve'!$Q$28,IF(L2527&gt;'Power Curve'!$P$29,'Power Curve'!$Q$29,INDEX(ReferenceTurbulence,Y2527)+(L2527-INDEX(ReferenceTurbulenceWindSpeed,Y2527))*(INDEX(ReferenceTurbulence,Y2527+1)-INDEX(ReferenceTurbulence,Y2527))/(INDEX(ReferenceTurbulenceWindSpeed,Y2527+1)-INDEX(ReferenceTurbulenceWindSpeed,Y2527))))</f>
        <v>0.12001237466649127</v>
      </c>
      <c r="AA2527" s="100">
        <f t="shared" si="754"/>
        <v>1.2343960717637612</v>
      </c>
      <c r="AB2527" s="29">
        <f t="shared" si="755"/>
        <v>1.3832663366274354</v>
      </c>
      <c r="AG2527" s="40">
        <f t="array" ref="AG2527">SUM(_xlfn.NORM.DIST($AD$3:$AD$1003,$F2527,$AA2527,FALSE)*WindSpeedStep)</f>
        <v>1.0000000000000033</v>
      </c>
      <c r="AH2527" s="40">
        <f t="array" ref="AH2527">SUM(_xlfn.NORM.DIST($AD$3:$AD$1003,$F2527,$AB2527,FALSE)*WindSpeedStep)</f>
        <v>0.99999999999998435</v>
      </c>
      <c r="AJ2527" s="47">
        <f t="shared" si="749"/>
        <v>10</v>
      </c>
      <c r="AK2527" s="83" t="b">
        <f>COUNTIF('Power Curve'!$D$2:$D$31,AJ2527)&gt;0</f>
        <v>1</v>
      </c>
      <c r="AL2527" s="83" t="b">
        <f t="shared" si="750"/>
        <v>0</v>
      </c>
      <c r="AM2527" s="83" t="b">
        <f t="shared" si="756"/>
        <v>1</v>
      </c>
      <c r="AN2527" s="47" t="str">
        <f t="shared" si="751"/>
        <v>Inner</v>
      </c>
      <c r="AO2527" s="48" t="str">
        <f t="shared" si="752"/>
        <v>0.9-1.0</v>
      </c>
      <c r="AP2527" s="49" t="str">
        <f t="shared" si="757"/>
        <v>13-14</v>
      </c>
      <c r="AQ2527" s="49" t="str">
        <f t="shared" si="758"/>
        <v>Mar</v>
      </c>
      <c r="AR2527" s="48" t="str">
        <f t="shared" si="759"/>
        <v>265-275</v>
      </c>
      <c r="AS2527" s="49" t="str">
        <f t="shared" si="753"/>
        <v>Inner-TI</v>
      </c>
    </row>
    <row r="2528" spans="5:45" x14ac:dyDescent="0.3">
      <c r="E2528" s="15">
        <v>40992.576388888891</v>
      </c>
      <c r="F2528" s="21">
        <v>9.6199999999999992</v>
      </c>
      <c r="G2528" s="21">
        <v>1470.6199493408251</v>
      </c>
      <c r="H2528" s="42">
        <v>1.1830948213452042</v>
      </c>
      <c r="I2528" s="35">
        <v>270</v>
      </c>
      <c r="J2528" s="43">
        <v>0.13097713097713098</v>
      </c>
      <c r="K2528" s="44">
        <v>8.6698708759087834E-2</v>
      </c>
      <c r="L2528" s="26">
        <f t="shared" si="741"/>
        <v>9.5090302051995543</v>
      </c>
      <c r="M2528" s="26">
        <f t="shared" si="742"/>
        <v>0.82770124744156293</v>
      </c>
      <c r="N2528" s="96">
        <f t="shared" si="743"/>
        <v>10</v>
      </c>
      <c r="O2528" s="26">
        <f t="shared" si="744"/>
        <v>0.53135351547752563</v>
      </c>
      <c r="P2528" s="3">
        <f>IF(L2528&gt;'Power Curve'!$C$37,0,INDEX(Ci,$N2528,1)*POWER(1-O2528,3)+INDEX(Ci,$N2528,2)*3*O2528*POWER(1-O2528,2)+INDEX(Ci,$N2528,3)*3*POWER(O2528,2)*(1-O2528)+INDEX(Ci,$N2528,4)*POWER(O2528,3))</f>
        <v>1373.8306009214273</v>
      </c>
      <c r="Q2528" s="3">
        <f>MAX(0,MIN(P2528-V2528+W2528,'Power Curve'!$C$39))</f>
        <v>1369.855786127232</v>
      </c>
      <c r="R2528" s="3">
        <f t="shared" si="745"/>
        <v>1470.6199493408251</v>
      </c>
      <c r="S2528" s="3">
        <f t="shared" si="746"/>
        <v>-100.76416321359306</v>
      </c>
      <c r="T2528" s="3">
        <f t="shared" si="747"/>
        <v>100.76416321359306</v>
      </c>
      <c r="V2528" s="37">
        <f t="array" ref="V2528">SUM(_xlfn.NORM.DIST($AD$3:$AD$1003,$L2528,$AA2528,FALSE)*WindSpeedStep*$AE$3:$AE$1003)/AG2528</f>
        <v>1378.518702656525</v>
      </c>
      <c r="W2528" s="37">
        <f t="array" ref="W2528">SUM(_xlfn.NORM.DIST($AD$3:$AD$1003,$L2528,$AB2528,FALSE)*WindSpeedStep*$AE$3:$AE$1003)/AH2528</f>
        <v>1374.5438878623297</v>
      </c>
      <c r="Y2528" s="1">
        <f t="shared" si="748"/>
        <v>9</v>
      </c>
      <c r="Z2528" s="99">
        <f>IF(L2528&lt;'Power Curve'!$P$28,'Power Curve'!$Q$28,IF(L2528&gt;'Power Curve'!$P$29,'Power Curve'!$Q$29,INDEX(ReferenceTurbulence,Y2528)+(L2528-INDEX(ReferenceTurbulenceWindSpeed,Y2528))*(INDEX(ReferenceTurbulence,Y2528+1)-INDEX(ReferenceTurbulence,Y2528))/(INDEX(ReferenceTurbulenceWindSpeed,Y2528+1)-INDEX(ReferenceTurbulenceWindSpeed,Y2528))))</f>
        <v>0.12026682193861313</v>
      </c>
      <c r="AA2528" s="100">
        <f t="shared" si="754"/>
        <v>1.1436208424976286</v>
      </c>
      <c r="AB2528" s="29">
        <f t="shared" si="755"/>
        <v>1.2454654946519168</v>
      </c>
      <c r="AG2528" s="40">
        <f t="array" ref="AG2528">SUM(_xlfn.NORM.DIST($AD$3:$AD$1003,$F2528,$AA2528,FALSE)*WindSpeedStep)</f>
        <v>1.0000000000000031</v>
      </c>
      <c r="AH2528" s="40">
        <f t="array" ref="AH2528">SUM(_xlfn.NORM.DIST($AD$3:$AD$1003,$F2528,$AB2528,FALSE)*WindSpeedStep)</f>
        <v>0.99999999999999933</v>
      </c>
      <c r="AJ2528" s="47">
        <f t="shared" si="749"/>
        <v>10</v>
      </c>
      <c r="AK2528" s="83" t="b">
        <f>COUNTIF('Power Curve'!$D$2:$D$31,AJ2528)&gt;0</f>
        <v>1</v>
      </c>
      <c r="AL2528" s="83" t="b">
        <f t="shared" si="750"/>
        <v>0</v>
      </c>
      <c r="AM2528" s="83" t="b">
        <f t="shared" si="756"/>
        <v>1</v>
      </c>
      <c r="AN2528" s="47" t="str">
        <f t="shared" si="751"/>
        <v>Outer</v>
      </c>
      <c r="AO2528" s="48" t="str">
        <f t="shared" si="752"/>
        <v>0.8-0.9</v>
      </c>
      <c r="AP2528" s="49" t="str">
        <f t="shared" si="757"/>
        <v>13-14</v>
      </c>
      <c r="AQ2528" s="49" t="str">
        <f t="shared" si="758"/>
        <v>Mar</v>
      </c>
      <c r="AR2528" s="48" t="str">
        <f t="shared" si="759"/>
        <v>265-275</v>
      </c>
      <c r="AS2528" s="49" t="str">
        <f t="shared" si="753"/>
        <v>Inner-TI</v>
      </c>
    </row>
    <row r="2529" spans="5:45" x14ac:dyDescent="0.3">
      <c r="E2529" s="15">
        <v>40992.583333333336</v>
      </c>
      <c r="F2529" s="21">
        <v>11.27</v>
      </c>
      <c r="G2529" s="21">
        <v>1924.429992675784</v>
      </c>
      <c r="H2529" s="42">
        <v>1.1845812540674199</v>
      </c>
      <c r="I2529" s="35">
        <v>267.89999999999998</v>
      </c>
      <c r="J2529" s="43">
        <v>0.11268855368234251</v>
      </c>
      <c r="K2529" s="44">
        <v>0.14914427952500198</v>
      </c>
      <c r="L2529" s="26">
        <f t="shared" si="741"/>
        <v>11.144660378709444</v>
      </c>
      <c r="M2529" s="26">
        <f t="shared" si="742"/>
        <v>1.0804931633417676</v>
      </c>
      <c r="N2529" s="96">
        <f t="shared" si="743"/>
        <v>12</v>
      </c>
      <c r="O2529" s="26">
        <f t="shared" si="744"/>
        <v>0.15829409541523434</v>
      </c>
      <c r="P2529" s="3">
        <f>IF(L2529&gt;'Power Curve'!$C$37,0,INDEX(Ci,$N2529,1)*POWER(1-O2529,3)+INDEX(Ci,$N2529,2)*3*O2529*POWER(1-O2529,2)+INDEX(Ci,$N2529,3)*3*POWER(O2529,2)*(1-O2529)+INDEX(Ci,$N2529,4)*POWER(O2529,3))</f>
        <v>1804.8174111785956</v>
      </c>
      <c r="Q2529" s="3">
        <f>MAX(0,MIN(P2529-V2529+W2529,'Power Curve'!$C$39))</f>
        <v>1816.2634093062597</v>
      </c>
      <c r="R2529" s="3">
        <f t="shared" si="745"/>
        <v>1924.429992675784</v>
      </c>
      <c r="S2529" s="3">
        <f t="shared" si="746"/>
        <v>-108.16658336952423</v>
      </c>
      <c r="T2529" s="3">
        <f t="shared" si="747"/>
        <v>108.16658336952423</v>
      </c>
      <c r="V2529" s="37">
        <f t="array" ref="V2529">SUM(_xlfn.NORM.DIST($AD$3:$AD$1003,$L2529,$AA2529,FALSE)*WindSpeedStep*$AE$3:$AE$1003)/AG2529</f>
        <v>1789.1060646477688</v>
      </c>
      <c r="W2529" s="37">
        <f t="array" ref="W2529">SUM(_xlfn.NORM.DIST($AD$3:$AD$1003,$L2529,$AB2529,FALSE)*WindSpeedStep*$AE$3:$AE$1003)/AH2529</f>
        <v>1800.5520627754329</v>
      </c>
      <c r="Y2529" s="1">
        <f t="shared" si="748"/>
        <v>11</v>
      </c>
      <c r="Z2529" s="99">
        <f>IF(L2529&lt;'Power Curve'!$P$28,'Power Curve'!$Q$28,IF(L2529&gt;'Power Curve'!$P$29,'Power Curve'!$Q$29,INDEX(ReferenceTurbulence,Y2529)+(L2529-INDEX(ReferenceTurbulenceWindSpeed,Y2529))*(INDEX(ReferenceTurbulence,Y2529+1)-INDEX(ReferenceTurbulence,Y2529))/(INDEX(ReferenceTurbulenceWindSpeed,Y2529+1)-INDEX(ReferenceTurbulenceWindSpeed,Y2529))))</f>
        <v>0.11971132208691462</v>
      </c>
      <c r="AA2529" s="100">
        <f t="shared" si="754"/>
        <v>1.3341420281449621</v>
      </c>
      <c r="AB2529" s="29">
        <f t="shared" si="755"/>
        <v>1.2558756593576748</v>
      </c>
      <c r="AG2529" s="40">
        <f t="array" ref="AG2529">SUM(_xlfn.NORM.DIST($AD$3:$AD$1003,$F2529,$AA2529,FALSE)*WindSpeedStep)</f>
        <v>1.0000000000000033</v>
      </c>
      <c r="AH2529" s="40">
        <f t="array" ref="AH2529">SUM(_xlfn.NORM.DIST($AD$3:$AD$1003,$F2529,$AB2529,FALSE)*WindSpeedStep)</f>
        <v>1.0000000000000042</v>
      </c>
      <c r="AJ2529" s="47">
        <f t="shared" si="749"/>
        <v>11</v>
      </c>
      <c r="AK2529" s="83" t="b">
        <f>COUNTIF('Power Curve'!$D$2:$D$31,AJ2529)&gt;0</f>
        <v>1</v>
      </c>
      <c r="AL2529" s="83" t="b">
        <f t="shared" si="750"/>
        <v>0</v>
      </c>
      <c r="AM2529" s="83" t="b">
        <f t="shared" si="756"/>
        <v>1</v>
      </c>
      <c r="AN2529" s="47" t="str">
        <f t="shared" si="751"/>
        <v>Inner</v>
      </c>
      <c r="AO2529" s="48" t="str">
        <f t="shared" si="752"/>
        <v>1.0-1.1</v>
      </c>
      <c r="AP2529" s="49" t="str">
        <f t="shared" si="757"/>
        <v>14-15</v>
      </c>
      <c r="AQ2529" s="49" t="str">
        <f t="shared" si="758"/>
        <v>Mar</v>
      </c>
      <c r="AR2529" s="48" t="str">
        <f t="shared" si="759"/>
        <v>265-275</v>
      </c>
      <c r="AS2529" s="49" t="str">
        <f t="shared" si="753"/>
        <v>Inner-TI</v>
      </c>
    </row>
    <row r="2530" spans="5:45" x14ac:dyDescent="0.3">
      <c r="E2530" s="15">
        <v>40992.673611111109</v>
      </c>
      <c r="F2530" s="21">
        <v>12.8</v>
      </c>
      <c r="G2530" s="21">
        <v>1941.220031738281</v>
      </c>
      <c r="H2530" s="42">
        <v>1.1815779130979656</v>
      </c>
      <c r="I2530" s="35">
        <v>268.8</v>
      </c>
      <c r="J2530" s="43">
        <v>0.1046875</v>
      </c>
      <c r="K2530" s="44">
        <v>0.19776045667397199</v>
      </c>
      <c r="L2530" s="26">
        <f t="shared" si="741"/>
        <v>12.646938155388833</v>
      </c>
      <c r="M2530" s="26">
        <f t="shared" si="742"/>
        <v>1.3126750364397364</v>
      </c>
      <c r="N2530" s="96">
        <f t="shared" si="743"/>
        <v>13</v>
      </c>
      <c r="O2530" s="26">
        <f t="shared" si="744"/>
        <v>0.64694632973756561</v>
      </c>
      <c r="P2530" s="3">
        <f>IF(L2530&gt;'Power Curve'!$C$37,0,INDEX(Ci,$N2530,1)*POWER(1-O2530,3)+INDEX(Ci,$N2530,2)*3*O2530*POWER(1-O2530,2)+INDEX(Ci,$N2530,3)*3*POWER(O2530,2)*(1-O2530)+INDEX(Ci,$N2530,4)*POWER(O2530,3))</f>
        <v>1943.3941524103179</v>
      </c>
      <c r="Q2530" s="3">
        <f>MAX(0,MIN(P2530-V2530+W2530,'Power Curve'!$C$39))</f>
        <v>1959.0555516258971</v>
      </c>
      <c r="R2530" s="3">
        <f t="shared" si="745"/>
        <v>1941.220031738281</v>
      </c>
      <c r="S2530" s="3">
        <f t="shared" si="746"/>
        <v>17.835519887616101</v>
      </c>
      <c r="T2530" s="3">
        <f t="shared" si="747"/>
        <v>17.835519887616101</v>
      </c>
      <c r="V2530" s="37">
        <f t="array" ref="V2530">SUM(_xlfn.NORM.DIST($AD$3:$AD$1003,$L2530,$AA2530,FALSE)*WindSpeedStep*$AE$3:$AE$1003)/AG2530</f>
        <v>1931.2608822244156</v>
      </c>
      <c r="W2530" s="37">
        <f t="array" ref="W2530">SUM(_xlfn.NORM.DIST($AD$3:$AD$1003,$L2530,$AB2530,FALSE)*WindSpeedStep*$AE$3:$AE$1003)/AH2530</f>
        <v>1946.9222814399948</v>
      </c>
      <c r="Y2530" s="1">
        <f t="shared" si="748"/>
        <v>12</v>
      </c>
      <c r="Z2530" s="99">
        <f>IF(L2530&lt;'Power Curve'!$P$28,'Power Curve'!$Q$28,IF(L2530&gt;'Power Curve'!$P$29,'Power Curve'!$Q$29,INDEX(ReferenceTurbulence,Y2530)+(L2530-INDEX(ReferenceTurbulenceWindSpeed,Y2530))*(INDEX(ReferenceTurbulence,Y2530+1)-INDEX(ReferenceTurbulence,Y2530))/(INDEX(ReferenceTurbulenceWindSpeed,Y2530+1)-INDEX(ReferenceTurbulenceWindSpeed,Y2530))))</f>
        <v>0.12051585870077916</v>
      </c>
      <c r="AA2530" s="100">
        <f t="shared" si="754"/>
        <v>1.5241566117323333</v>
      </c>
      <c r="AB2530" s="29">
        <f t="shared" si="755"/>
        <v>1.3239763381422684</v>
      </c>
      <c r="AG2530" s="40">
        <f t="array" ref="AG2530">SUM(_xlfn.NORM.DIST($AD$3:$AD$1003,$F2530,$AA2530,FALSE)*WindSpeedStep)</f>
        <v>1.0000000000000022</v>
      </c>
      <c r="AH2530" s="40">
        <f t="array" ref="AH2530">SUM(_xlfn.NORM.DIST($AD$3:$AD$1003,$F2530,$AB2530,FALSE)*WindSpeedStep)</f>
        <v>1.0000000000000033</v>
      </c>
      <c r="AJ2530" s="47">
        <f t="shared" si="749"/>
        <v>13</v>
      </c>
      <c r="AK2530" s="83" t="b">
        <f>COUNTIF('Power Curve'!$D$2:$D$31,AJ2530)&gt;0</f>
        <v>1</v>
      </c>
      <c r="AL2530" s="83" t="b">
        <f t="shared" si="750"/>
        <v>0</v>
      </c>
      <c r="AM2530" s="83" t="b">
        <f t="shared" si="756"/>
        <v>1</v>
      </c>
      <c r="AN2530" s="47" t="str">
        <f t="shared" si="751"/>
        <v>Inner</v>
      </c>
      <c r="AO2530" s="48" t="str">
        <f t="shared" si="752"/>
        <v>1.3-1.4</v>
      </c>
      <c r="AP2530" s="49" t="str">
        <f t="shared" si="757"/>
        <v>16-17</v>
      </c>
      <c r="AQ2530" s="49" t="str">
        <f t="shared" si="758"/>
        <v>Mar</v>
      </c>
      <c r="AR2530" s="48" t="str">
        <f t="shared" si="759"/>
        <v>265-275</v>
      </c>
      <c r="AS2530" s="49" t="str">
        <f t="shared" si="753"/>
        <v>Inner-TI</v>
      </c>
    </row>
    <row r="2531" spans="5:45" x14ac:dyDescent="0.3">
      <c r="E2531" s="15">
        <v>40992.680555555555</v>
      </c>
      <c r="F2531" s="21">
        <v>12.04</v>
      </c>
      <c r="G2531" s="21">
        <v>1941.709960937498</v>
      </c>
      <c r="H2531" s="42">
        <v>1.1820497213171988</v>
      </c>
      <c r="I2531" s="35">
        <v>271.8</v>
      </c>
      <c r="J2531" s="43">
        <v>0.10465116279069768</v>
      </c>
      <c r="K2531" s="44">
        <v>0.20421903691117371</v>
      </c>
      <c r="L2531" s="26">
        <f t="shared" si="741"/>
        <v>11.897609366753745</v>
      </c>
      <c r="M2531" s="26">
        <f t="shared" si="742"/>
        <v>1.1968638566350995</v>
      </c>
      <c r="N2531" s="96">
        <f t="shared" si="743"/>
        <v>12</v>
      </c>
      <c r="O2531" s="26">
        <f t="shared" si="744"/>
        <v>0.88353785740820567</v>
      </c>
      <c r="P2531" s="3">
        <f>IF(L2531&gt;'Power Curve'!$C$37,0,INDEX(Ci,$N2531,1)*POWER(1-O2531,3)+INDEX(Ci,$N2531,2)*3*O2531*POWER(1-O2531,2)+INDEX(Ci,$N2531,3)*3*POWER(O2531,2)*(1-O2531)+INDEX(Ci,$N2531,4)*POWER(O2531,3))</f>
        <v>1908.5712653352791</v>
      </c>
      <c r="Q2531" s="3">
        <f>MAX(0,MIN(P2531-V2531+W2531,'Power Curve'!$C$39))</f>
        <v>1928.0581530442419</v>
      </c>
      <c r="R2531" s="3">
        <f t="shared" si="745"/>
        <v>1941.709960937498</v>
      </c>
      <c r="S2531" s="3">
        <f t="shared" si="746"/>
        <v>-13.651807893256091</v>
      </c>
      <c r="T2531" s="3">
        <f t="shared" si="747"/>
        <v>13.651807893256091</v>
      </c>
      <c r="V2531" s="37">
        <f t="array" ref="V2531">SUM(_xlfn.NORM.DIST($AD$3:$AD$1003,$L2531,$AA2531,FALSE)*WindSpeedStep*$AE$3:$AE$1003)/AG2531</f>
        <v>1883.7055651578351</v>
      </c>
      <c r="W2531" s="37">
        <f t="array" ref="W2531">SUM(_xlfn.NORM.DIST($AD$3:$AD$1003,$L2531,$AB2531,FALSE)*WindSpeedStep*$AE$3:$AE$1003)/AH2531</f>
        <v>1903.1924528667978</v>
      </c>
      <c r="Y2531" s="1">
        <f t="shared" si="748"/>
        <v>11</v>
      </c>
      <c r="Z2531" s="99">
        <f>IF(L2531&lt;'Power Curve'!$P$28,'Power Curve'!$Q$28,IF(L2531&gt;'Power Curve'!$P$29,'Power Curve'!$Q$29,INDEX(ReferenceTurbulence,Y2531)+(L2531-INDEX(ReferenceTurbulenceWindSpeed,Y2531))*(INDEX(ReferenceTurbulence,Y2531+1)-INDEX(ReferenceTurbulence,Y2531))/(INDEX(ReferenceTurbulenceWindSpeed,Y2531+1)-INDEX(ReferenceTurbulenceWindSpeed,Y2531))))</f>
        <v>0.11841316068651736</v>
      </c>
      <c r="AA2531" s="100">
        <f t="shared" si="754"/>
        <v>1.4088335297308252</v>
      </c>
      <c r="AB2531" s="29">
        <f t="shared" si="755"/>
        <v>1.2450986546602756</v>
      </c>
      <c r="AG2531" s="40">
        <f t="array" ref="AG2531">SUM(_xlfn.NORM.DIST($AD$3:$AD$1003,$F2531,$AA2531,FALSE)*WindSpeedStep)</f>
        <v>1.0000000000000038</v>
      </c>
      <c r="AH2531" s="40">
        <f t="array" ref="AH2531">SUM(_xlfn.NORM.DIST($AD$3:$AD$1003,$F2531,$AB2531,FALSE)*WindSpeedStep)</f>
        <v>1.0000000000000036</v>
      </c>
      <c r="AJ2531" s="47">
        <f t="shared" si="749"/>
        <v>12</v>
      </c>
      <c r="AK2531" s="83" t="b">
        <f>COUNTIF('Power Curve'!$D$2:$D$31,AJ2531)&gt;0</f>
        <v>1</v>
      </c>
      <c r="AL2531" s="83" t="b">
        <f t="shared" si="750"/>
        <v>0</v>
      </c>
      <c r="AM2531" s="83" t="b">
        <f t="shared" si="756"/>
        <v>1</v>
      </c>
      <c r="AN2531" s="47" t="str">
        <f t="shared" si="751"/>
        <v>Inner</v>
      </c>
      <c r="AO2531" s="48" t="str">
        <f t="shared" si="752"/>
        <v>1.1-1.2</v>
      </c>
      <c r="AP2531" s="49" t="str">
        <f t="shared" si="757"/>
        <v>16-17</v>
      </c>
      <c r="AQ2531" s="49" t="str">
        <f t="shared" si="758"/>
        <v>Mar</v>
      </c>
      <c r="AR2531" s="48" t="str">
        <f t="shared" si="759"/>
        <v>265-275</v>
      </c>
      <c r="AS2531" s="49" t="str">
        <f t="shared" si="753"/>
        <v>Inner-TI</v>
      </c>
    </row>
    <row r="2532" spans="5:45" x14ac:dyDescent="0.3">
      <c r="E2532" s="15">
        <v>40992.6875</v>
      </c>
      <c r="F2532" s="21">
        <v>12.08</v>
      </c>
      <c r="G2532" s="21">
        <v>1947.5399627685549</v>
      </c>
      <c r="H2532" s="42">
        <v>1.1821355449281965</v>
      </c>
      <c r="I2532" s="35">
        <v>274.2</v>
      </c>
      <c r="J2532" s="43">
        <v>9.1887417218543058E-2</v>
      </c>
      <c r="K2532" s="44">
        <v>0.18004209474753702</v>
      </c>
      <c r="L2532" s="26">
        <f t="shared" si="741"/>
        <v>11.937425202772969</v>
      </c>
      <c r="M2532" s="26">
        <f t="shared" si="742"/>
        <v>1.2030175224413922</v>
      </c>
      <c r="N2532" s="96">
        <f t="shared" si="743"/>
        <v>12</v>
      </c>
      <c r="O2532" s="26">
        <f t="shared" si="744"/>
        <v>0.92188864499141254</v>
      </c>
      <c r="P2532" s="3">
        <f>IF(L2532&gt;'Power Curve'!$C$37,0,INDEX(Ci,$N2532,1)*POWER(1-O2532,3)+INDEX(Ci,$N2532,2)*3*O2532*POWER(1-O2532,2)+INDEX(Ci,$N2532,3)*3*POWER(O2532,2)*(1-O2532)+INDEX(Ci,$N2532,4)*POWER(O2532,3))</f>
        <v>1911.7302854128557</v>
      </c>
      <c r="Q2532" s="3">
        <f>MAX(0,MIN(P2532-V2532+W2532,'Power Curve'!$C$39))</f>
        <v>1947.3885239561894</v>
      </c>
      <c r="R2532" s="3">
        <f t="shared" si="745"/>
        <v>1947.5399627685549</v>
      </c>
      <c r="S2532" s="3">
        <f t="shared" si="746"/>
        <v>-0.1514388123655408</v>
      </c>
      <c r="T2532" s="3">
        <f t="shared" si="747"/>
        <v>0.1514388123655408</v>
      </c>
      <c r="V2532" s="37">
        <f t="array" ref="V2532">SUM(_xlfn.NORM.DIST($AD$3:$AD$1003,$L2532,$AA2532,FALSE)*WindSpeedStep*$AE$3:$AE$1003)/AG2532</f>
        <v>1887.3354667402054</v>
      </c>
      <c r="W2532" s="37">
        <f t="array" ref="W2532">SUM(_xlfn.NORM.DIST($AD$3:$AD$1003,$L2532,$AB2532,FALSE)*WindSpeedStep*$AE$3:$AE$1003)/AH2532</f>
        <v>1922.9937052835392</v>
      </c>
      <c r="Y2532" s="1">
        <f t="shared" si="748"/>
        <v>11</v>
      </c>
      <c r="Z2532" s="99">
        <f>IF(L2532&lt;'Power Curve'!$P$28,'Power Curve'!$Q$28,IF(L2532&gt;'Power Curve'!$P$29,'Power Curve'!$Q$29,INDEX(ReferenceTurbulence,Y2532)+(L2532-INDEX(ReferenceTurbulenceWindSpeed,Y2532))*(INDEX(ReferenceTurbulence,Y2532+1)-INDEX(ReferenceTurbulence,Y2532))/(INDEX(ReferenceTurbulenceWindSpeed,Y2532+1)-INDEX(ReferenceTurbulenceWindSpeed,Y2532))))</f>
        <v>0.11834451409522709</v>
      </c>
      <c r="AA2532" s="100">
        <f t="shared" si="754"/>
        <v>1.4127287851702848</v>
      </c>
      <c r="AB2532" s="29">
        <f t="shared" si="755"/>
        <v>1.0968991701223507</v>
      </c>
      <c r="AG2532" s="40">
        <f t="array" ref="AG2532">SUM(_xlfn.NORM.DIST($AD$3:$AD$1003,$F2532,$AA2532,FALSE)*WindSpeedStep)</f>
        <v>1.0000000000000027</v>
      </c>
      <c r="AH2532" s="40">
        <f t="array" ref="AH2532">SUM(_xlfn.NORM.DIST($AD$3:$AD$1003,$F2532,$AB2532,FALSE)*WindSpeedStep)</f>
        <v>1.0000000000000031</v>
      </c>
      <c r="AJ2532" s="47">
        <f t="shared" si="749"/>
        <v>12</v>
      </c>
      <c r="AK2532" s="83" t="b">
        <f>COUNTIF('Power Curve'!$D$2:$D$31,AJ2532)&gt;0</f>
        <v>1</v>
      </c>
      <c r="AL2532" s="83" t="b">
        <f t="shared" si="750"/>
        <v>0</v>
      </c>
      <c r="AM2532" s="83" t="b">
        <f t="shared" si="756"/>
        <v>1</v>
      </c>
      <c r="AN2532" s="47" t="str">
        <f t="shared" si="751"/>
        <v>Outer</v>
      </c>
      <c r="AO2532" s="48" t="str">
        <f t="shared" si="752"/>
        <v>1.2-1.3</v>
      </c>
      <c r="AP2532" s="49" t="str">
        <f t="shared" si="757"/>
        <v>16-17</v>
      </c>
      <c r="AQ2532" s="49" t="str">
        <f t="shared" si="758"/>
        <v>Mar</v>
      </c>
      <c r="AR2532" s="48" t="str">
        <f t="shared" si="759"/>
        <v>265-275</v>
      </c>
      <c r="AS2532" s="49" t="str">
        <f t="shared" si="753"/>
        <v>HWS-LTI</v>
      </c>
    </row>
    <row r="2533" spans="5:45" x14ac:dyDescent="0.3">
      <c r="E2533" s="15">
        <v>40992.694444444445</v>
      </c>
      <c r="F2533" s="21">
        <v>11.57</v>
      </c>
      <c r="G2533" s="21">
        <v>1881.60998535156</v>
      </c>
      <c r="H2533" s="42">
        <v>1.1824789640341518</v>
      </c>
      <c r="I2533" s="35">
        <v>281</v>
      </c>
      <c r="J2533" s="43">
        <v>0.10976663785652549</v>
      </c>
      <c r="K2533" s="44">
        <v>0.18636033201864699</v>
      </c>
      <c r="L2533" s="26">
        <f t="shared" si="741"/>
        <v>11.43455156247926</v>
      </c>
      <c r="M2533" s="26">
        <f t="shared" si="742"/>
        <v>1.1252967802807325</v>
      </c>
      <c r="N2533" s="96">
        <f t="shared" si="743"/>
        <v>12</v>
      </c>
      <c r="O2533" s="26">
        <f t="shared" si="744"/>
        <v>0.43751855288066815</v>
      </c>
      <c r="P2533" s="3">
        <f>IF(L2533&gt;'Power Curve'!$C$37,0,INDEX(Ci,$N2533,1)*POWER(1-O2533,3)+INDEX(Ci,$N2533,2)*3*O2533*POWER(1-O2533,2)+INDEX(Ci,$N2533,3)*3*POWER(O2533,2)*(1-O2533)+INDEX(Ci,$N2533,4)*POWER(O2533,3))</f>
        <v>1852.2961207777985</v>
      </c>
      <c r="Q2533" s="3">
        <f>MAX(0,MIN(P2533-V2533+W2533,'Power Curve'!$C$39))</f>
        <v>1867.4504551055584</v>
      </c>
      <c r="R2533" s="3">
        <f t="shared" si="745"/>
        <v>1881.60998535156</v>
      </c>
      <c r="S2533" s="3">
        <f t="shared" si="746"/>
        <v>-14.159530246001623</v>
      </c>
      <c r="T2533" s="3">
        <f t="shared" si="747"/>
        <v>14.159530246001623</v>
      </c>
      <c r="V2533" s="37">
        <f t="array" ref="V2533">SUM(_xlfn.NORM.DIST($AD$3:$AD$1003,$L2533,$AA2533,FALSE)*WindSpeedStep*$AE$3:$AE$1003)/AG2533</f>
        <v>1831.8554578848309</v>
      </c>
      <c r="W2533" s="37">
        <f t="array" ref="W2533">SUM(_xlfn.NORM.DIST($AD$3:$AD$1003,$L2533,$AB2533,FALSE)*WindSpeedStep*$AE$3:$AE$1003)/AH2533</f>
        <v>1847.0097922125908</v>
      </c>
      <c r="Y2533" s="1">
        <f t="shared" si="748"/>
        <v>11</v>
      </c>
      <c r="Z2533" s="99">
        <f>IF(L2533&lt;'Power Curve'!$P$28,'Power Curve'!$Q$28,IF(L2533&gt;'Power Curve'!$P$29,'Power Curve'!$Q$29,INDEX(ReferenceTurbulence,Y2533)+(L2533-INDEX(ReferenceTurbulenceWindSpeed,Y2533))*(INDEX(ReferenceTurbulence,Y2533+1)-INDEX(ReferenceTurbulence,Y2533))/(INDEX(ReferenceTurbulenceWindSpeed,Y2533+1)-INDEX(ReferenceTurbulenceWindSpeed,Y2533))))</f>
        <v>0.11921151990766884</v>
      </c>
      <c r="AA2533" s="100">
        <f t="shared" si="754"/>
        <v>1.3631302712257622</v>
      </c>
      <c r="AB2533" s="29">
        <f t="shared" si="755"/>
        <v>1.2551322804104286</v>
      </c>
      <c r="AG2533" s="40">
        <f t="array" ref="AG2533">SUM(_xlfn.NORM.DIST($AD$3:$AD$1003,$F2533,$AA2533,FALSE)*WindSpeedStep)</f>
        <v>1.0000000000000029</v>
      </c>
      <c r="AH2533" s="40">
        <f t="array" ref="AH2533">SUM(_xlfn.NORM.DIST($AD$3:$AD$1003,$F2533,$AB2533,FALSE)*WindSpeedStep)</f>
        <v>1.0000000000000036</v>
      </c>
      <c r="AJ2533" s="47">
        <f t="shared" si="749"/>
        <v>11</v>
      </c>
      <c r="AK2533" s="83" t="b">
        <f>COUNTIF('Power Curve'!$D$2:$D$31,AJ2533)&gt;0</f>
        <v>1</v>
      </c>
      <c r="AL2533" s="83" t="b">
        <f t="shared" si="750"/>
        <v>0</v>
      </c>
      <c r="AM2533" s="83" t="b">
        <f t="shared" si="756"/>
        <v>1</v>
      </c>
      <c r="AN2533" s="47" t="str">
        <f t="shared" si="751"/>
        <v>Inner</v>
      </c>
      <c r="AO2533" s="48" t="str">
        <f t="shared" si="752"/>
        <v>1.1-1.2</v>
      </c>
      <c r="AP2533" s="49" t="str">
        <f t="shared" si="757"/>
        <v>16-17</v>
      </c>
      <c r="AQ2533" s="49" t="str">
        <f t="shared" si="758"/>
        <v>Mar</v>
      </c>
      <c r="AR2533" s="48" t="str">
        <f t="shared" si="759"/>
        <v>275-285</v>
      </c>
      <c r="AS2533" s="49" t="str">
        <f t="shared" si="753"/>
        <v>Inner-TI</v>
      </c>
    </row>
    <row r="2534" spans="5:45" x14ac:dyDescent="0.3">
      <c r="E2534" s="15">
        <v>40992.701388888891</v>
      </c>
      <c r="F2534" s="21">
        <v>12.12</v>
      </c>
      <c r="G2534" s="21">
        <v>1833.790023803708</v>
      </c>
      <c r="H2534" s="42">
        <v>1.1821627086278843</v>
      </c>
      <c r="I2534" s="35">
        <v>286.5</v>
      </c>
      <c r="J2534" s="43">
        <v>0.18069306930693069</v>
      </c>
      <c r="K2534" s="44">
        <v>0.20489220301095454</v>
      </c>
      <c r="L2534" s="26">
        <f t="shared" si="741"/>
        <v>11.977044837558495</v>
      </c>
      <c r="M2534" s="26">
        <f t="shared" si="742"/>
        <v>1.2091408647145463</v>
      </c>
      <c r="N2534" s="96">
        <f t="shared" si="743"/>
        <v>12</v>
      </c>
      <c r="O2534" s="26">
        <f t="shared" si="744"/>
        <v>0.96005045068727413</v>
      </c>
      <c r="P2534" s="3">
        <f>IF(L2534&gt;'Power Curve'!$C$37,0,INDEX(Ci,$N2534,1)*POWER(1-O2534,3)+INDEX(Ci,$N2534,2)*3*O2534*POWER(1-O2534,2)+INDEX(Ci,$N2534,3)*3*POWER(O2534,2)*(1-O2534)+INDEX(Ci,$N2534,4)*POWER(O2534,3))</f>
        <v>1914.5498752446122</v>
      </c>
      <c r="Q2534" s="3">
        <f>MAX(0,MIN(P2534-V2534+W2534,'Power Curve'!$C$39))</f>
        <v>1821.732600546947</v>
      </c>
      <c r="R2534" s="3">
        <f t="shared" si="745"/>
        <v>1833.790023803708</v>
      </c>
      <c r="S2534" s="3">
        <f t="shared" si="746"/>
        <v>-12.057423256761012</v>
      </c>
      <c r="T2534" s="3">
        <f t="shared" si="747"/>
        <v>12.057423256761012</v>
      </c>
      <c r="V2534" s="37">
        <f t="array" ref="V2534">SUM(_xlfn.NORM.DIST($AD$3:$AD$1003,$L2534,$AA2534,FALSE)*WindSpeedStep*$AE$3:$AE$1003)/AG2534</f>
        <v>1890.8302706684644</v>
      </c>
      <c r="W2534" s="37">
        <f t="array" ref="W2534">SUM(_xlfn.NORM.DIST($AD$3:$AD$1003,$L2534,$AB2534,FALSE)*WindSpeedStep*$AE$3:$AE$1003)/AH2534</f>
        <v>1798.0129959707992</v>
      </c>
      <c r="Y2534" s="1">
        <f t="shared" si="748"/>
        <v>11</v>
      </c>
      <c r="Z2534" s="99">
        <f>IF(L2534&lt;'Power Curve'!$P$28,'Power Curve'!$Q$28,IF(L2534&gt;'Power Curve'!$P$29,'Power Curve'!$Q$29,INDEX(ReferenceTurbulence,Y2534)+(L2534-INDEX(ReferenceTurbulenceWindSpeed,Y2534))*(INDEX(ReferenceTurbulence,Y2534+1)-INDEX(ReferenceTurbulence,Y2534))/(INDEX(ReferenceTurbulenceWindSpeed,Y2534+1)-INDEX(ReferenceTurbulenceWindSpeed,Y2534))))</f>
        <v>0.11827620577501805</v>
      </c>
      <c r="AA2534" s="100">
        <f t="shared" si="754"/>
        <v>1.4165994197836862</v>
      </c>
      <c r="AB2534" s="29">
        <f t="shared" si="755"/>
        <v>2.1641689929251733</v>
      </c>
      <c r="AG2534" s="40">
        <f t="array" ref="AG2534">SUM(_xlfn.NORM.DIST($AD$3:$AD$1003,$F2534,$AA2534,FALSE)*WindSpeedStep)</f>
        <v>1.0000000000000031</v>
      </c>
      <c r="AH2534" s="40">
        <f t="array" ref="AH2534">SUM(_xlfn.NORM.DIST($AD$3:$AD$1003,$F2534,$AB2534,FALSE)*WindSpeedStep)</f>
        <v>0.99999999066562228</v>
      </c>
      <c r="AJ2534" s="47">
        <f t="shared" si="749"/>
        <v>12</v>
      </c>
      <c r="AK2534" s="83" t="b">
        <f>COUNTIF('Power Curve'!$D$2:$D$31,AJ2534)&gt;0</f>
        <v>1</v>
      </c>
      <c r="AL2534" s="83" t="b">
        <f t="shared" si="750"/>
        <v>0</v>
      </c>
      <c r="AM2534" s="83" t="b">
        <f t="shared" si="756"/>
        <v>1</v>
      </c>
      <c r="AN2534" s="47" t="str">
        <f t="shared" si="751"/>
        <v>Outer</v>
      </c>
      <c r="AO2534" s="48" t="str">
        <f t="shared" si="752"/>
        <v>1.2-1.3</v>
      </c>
      <c r="AP2534" s="49" t="str">
        <f t="shared" si="757"/>
        <v>16-17</v>
      </c>
      <c r="AQ2534" s="49" t="str">
        <f t="shared" si="758"/>
        <v>Mar</v>
      </c>
      <c r="AR2534" s="48" t="str">
        <f t="shared" si="759"/>
        <v>285-295</v>
      </c>
      <c r="AS2534" s="49" t="str">
        <f t="shared" si="753"/>
        <v>HWS-HTI</v>
      </c>
    </row>
    <row r="2535" spans="5:45" x14ac:dyDescent="0.3">
      <c r="E2535" s="15">
        <v>40992.708333333336</v>
      </c>
      <c r="F2535" s="21">
        <v>13.11</v>
      </c>
      <c r="G2535" s="21">
        <v>1968.5699615478541</v>
      </c>
      <c r="H2535" s="42">
        <v>1.1815620167672538</v>
      </c>
      <c r="I2535" s="35">
        <v>286.7</v>
      </c>
      <c r="J2535" s="43">
        <v>0.15560640732265446</v>
      </c>
      <c r="K2535" s="44">
        <v>0.19345100209153729</v>
      </c>
      <c r="L2535" s="26">
        <f t="shared" si="741"/>
        <v>12.953173099915265</v>
      </c>
      <c r="M2535" s="26">
        <f t="shared" si="742"/>
        <v>1.3600046342890524</v>
      </c>
      <c r="N2535" s="96">
        <f t="shared" si="743"/>
        <v>13</v>
      </c>
      <c r="O2535" s="26">
        <f t="shared" si="744"/>
        <v>0.96221050931478724</v>
      </c>
      <c r="P2535" s="3">
        <f>IF(L2535&gt;'Power Curve'!$C$37,0,INDEX(Ci,$N2535,1)*POWER(1-O2535,3)+INDEX(Ci,$N2535,2)*3*O2535*POWER(1-O2535,2)+INDEX(Ci,$N2535,3)*3*POWER(O2535,2)*(1-O2535)+INDEX(Ci,$N2535,4)*POWER(O2535,3))</f>
        <v>1952.1546395828868</v>
      </c>
      <c r="Q2535" s="3">
        <f>MAX(0,MIN(P2535-V2535+W2535,'Power Curve'!$C$39))</f>
        <v>1915.487143651254</v>
      </c>
      <c r="R2535" s="3">
        <f t="shared" si="745"/>
        <v>1968.5699615478541</v>
      </c>
      <c r="S2535" s="3">
        <f t="shared" si="746"/>
        <v>-53.082817896600091</v>
      </c>
      <c r="T2535" s="3">
        <f t="shared" si="747"/>
        <v>53.082817896600091</v>
      </c>
      <c r="V2535" s="37">
        <f t="array" ref="V2535">SUM(_xlfn.NORM.DIST($AD$3:$AD$1003,$L2535,$AA2535,FALSE)*WindSpeedStep*$AE$3:$AE$1003)/AG2535</f>
        <v>1943.037786846475</v>
      </c>
      <c r="W2535" s="37">
        <f t="array" ref="W2535">SUM(_xlfn.NORM.DIST($AD$3:$AD$1003,$L2535,$AB2535,FALSE)*WindSpeedStep*$AE$3:$AE$1003)/AH2535</f>
        <v>1906.3702909148421</v>
      </c>
      <c r="Y2535" s="1">
        <f t="shared" si="748"/>
        <v>12</v>
      </c>
      <c r="Z2535" s="99">
        <f>IF(L2535&lt;'Power Curve'!$P$28,'Power Curve'!$Q$28,IF(L2535&gt;'Power Curve'!$P$29,'Power Curve'!$Q$29,INDEX(ReferenceTurbulence,Y2535)+(L2535-INDEX(ReferenceTurbulenceWindSpeed,Y2535))*(INDEX(ReferenceTurbulence,Y2535+1)-INDEX(ReferenceTurbulence,Y2535))/(INDEX(ReferenceTurbulenceWindSpeed,Y2535+1)-INDEX(ReferenceTurbulenceWindSpeed,Y2535))))</f>
        <v>0.12164211341537781</v>
      </c>
      <c r="AA2535" s="100">
        <f t="shared" si="754"/>
        <v>1.5756513513089137</v>
      </c>
      <c r="AB2535" s="29">
        <f t="shared" si="755"/>
        <v>2.0155967295062656</v>
      </c>
      <c r="AG2535" s="40">
        <f t="array" ref="AG2535">SUM(_xlfn.NORM.DIST($AD$3:$AD$1003,$F2535,$AA2535,FALSE)*WindSpeedStep)</f>
        <v>1.0000000000000036</v>
      </c>
      <c r="AH2535" s="40">
        <f t="array" ref="AH2535">SUM(_xlfn.NORM.DIST($AD$3:$AD$1003,$F2535,$AB2535,FALSE)*WindSpeedStep)</f>
        <v>0.99999999996706301</v>
      </c>
      <c r="AJ2535" s="47">
        <f t="shared" si="749"/>
        <v>13</v>
      </c>
      <c r="AK2535" s="83" t="b">
        <f>COUNTIF('Power Curve'!$D$2:$D$31,AJ2535)&gt;0</f>
        <v>1</v>
      </c>
      <c r="AL2535" s="83" t="b">
        <f t="shared" si="750"/>
        <v>0</v>
      </c>
      <c r="AM2535" s="83" t="b">
        <f t="shared" si="756"/>
        <v>1</v>
      </c>
      <c r="AN2535" s="47" t="str">
        <f t="shared" si="751"/>
        <v>Outer</v>
      </c>
      <c r="AO2535" s="48" t="str">
        <f t="shared" si="752"/>
        <v>1.3-1.4</v>
      </c>
      <c r="AP2535" s="49" t="str">
        <f t="shared" si="757"/>
        <v>17-18</v>
      </c>
      <c r="AQ2535" s="49" t="str">
        <f t="shared" si="758"/>
        <v>Mar</v>
      </c>
      <c r="AR2535" s="48" t="str">
        <f t="shared" si="759"/>
        <v>285-295</v>
      </c>
      <c r="AS2535" s="49" t="str">
        <f t="shared" si="753"/>
        <v>HWS-HTI</v>
      </c>
    </row>
    <row r="2536" spans="5:45" x14ac:dyDescent="0.3">
      <c r="E2536" s="15">
        <v>40992.715277777781</v>
      </c>
      <c r="F2536" s="21">
        <v>14.41</v>
      </c>
      <c r="G2536" s="21">
        <v>1978.6999664306691</v>
      </c>
      <c r="H2536" s="42">
        <v>1.1808012548877402</v>
      </c>
      <c r="I2536" s="35">
        <v>289.7</v>
      </c>
      <c r="J2536" s="43">
        <v>0.14642609299097847</v>
      </c>
      <c r="K2536" s="44">
        <v>0.10586373286681426</v>
      </c>
      <c r="L2536" s="26">
        <f t="shared" si="741"/>
        <v>14.234565656229535</v>
      </c>
      <c r="M2536" s="26">
        <f t="shared" si="742"/>
        <v>1.5580479845384763</v>
      </c>
      <c r="N2536" s="96">
        <f t="shared" si="743"/>
        <v>15</v>
      </c>
      <c r="O2536" s="26">
        <f t="shared" si="744"/>
        <v>0.26837327155022861</v>
      </c>
      <c r="P2536" s="3">
        <f>IF(L2536&gt;'Power Curve'!$C$37,0,INDEX(Ci,$N2536,1)*POWER(1-O2536,3)+INDEX(Ci,$N2536,2)*3*O2536*POWER(1-O2536,2)+INDEX(Ci,$N2536,3)*3*POWER(O2536,2)*(1-O2536)+INDEX(Ci,$N2536,4)*POWER(O2536,3))</f>
        <v>1976.4248868877896</v>
      </c>
      <c r="Q2536" s="3">
        <f>MAX(0,MIN(P2536-V2536+W2536,'Power Curve'!$C$39))</f>
        <v>1963.0074466994174</v>
      </c>
      <c r="R2536" s="3">
        <f t="shared" si="745"/>
        <v>1978.6999664306691</v>
      </c>
      <c r="S2536" s="3">
        <f t="shared" si="746"/>
        <v>-15.69251973125165</v>
      </c>
      <c r="T2536" s="3">
        <f t="shared" si="747"/>
        <v>15.69251973125165</v>
      </c>
      <c r="V2536" s="37">
        <f t="array" ref="V2536">SUM(_xlfn.NORM.DIST($AD$3:$AD$1003,$L2536,$AA2536,FALSE)*WindSpeedStep*$AE$3:$AE$1003)/AG2536</f>
        <v>1970.9308791952299</v>
      </c>
      <c r="W2536" s="37">
        <f t="array" ref="W2536">SUM(_xlfn.NORM.DIST($AD$3:$AD$1003,$L2536,$AB2536,FALSE)*WindSpeedStep*$AE$3:$AE$1003)/AH2536</f>
        <v>1957.5134390068577</v>
      </c>
      <c r="Y2536" s="1">
        <f t="shared" si="748"/>
        <v>14</v>
      </c>
      <c r="Z2536" s="99">
        <f>IF(L2536&lt;'Power Curve'!$P$28,'Power Curve'!$Q$28,IF(L2536&gt;'Power Curve'!$P$29,'Power Curve'!$Q$29,INDEX(ReferenceTurbulence,Y2536)+(L2536-INDEX(ReferenceTurbulenceWindSpeed,Y2536))*(INDEX(ReferenceTurbulence,Y2536+1)-INDEX(ReferenceTurbulence,Y2536))/(INDEX(ReferenceTurbulenceWindSpeed,Y2536+1)-INDEX(ReferenceTurbulenceWindSpeed,Y2536))))</f>
        <v>0.12138786690137493</v>
      </c>
      <c r="AA2536" s="100">
        <f t="shared" si="754"/>
        <v>1.7279035612772735</v>
      </c>
      <c r="AB2536" s="29">
        <f t="shared" si="755"/>
        <v>2.0843118344652543</v>
      </c>
      <c r="AG2536" s="40">
        <f t="array" ref="AG2536">SUM(_xlfn.NORM.DIST($AD$3:$AD$1003,$F2536,$AA2536,FALSE)*WindSpeedStep)</f>
        <v>1.0000000000000009</v>
      </c>
      <c r="AH2536" s="40">
        <f t="array" ref="AH2536">SUM(_xlfn.NORM.DIST($AD$3:$AD$1003,$F2536,$AB2536,FALSE)*WindSpeedStep)</f>
        <v>0.99999999999801392</v>
      </c>
      <c r="AJ2536" s="47">
        <f t="shared" si="749"/>
        <v>14</v>
      </c>
      <c r="AK2536" s="83" t="b">
        <f>COUNTIF('Power Curve'!$D$2:$D$31,AJ2536)&gt;0</f>
        <v>1</v>
      </c>
      <c r="AL2536" s="83" t="b">
        <f t="shared" si="750"/>
        <v>0</v>
      </c>
      <c r="AM2536" s="83" t="b">
        <f t="shared" si="756"/>
        <v>1</v>
      </c>
      <c r="AN2536" s="47" t="str">
        <f t="shared" si="751"/>
        <v>Outer</v>
      </c>
      <c r="AO2536" s="48" t="str">
        <f t="shared" si="752"/>
        <v>1.5-1.6</v>
      </c>
      <c r="AP2536" s="49" t="str">
        <f t="shared" si="757"/>
        <v>17-18</v>
      </c>
      <c r="AQ2536" s="49" t="str">
        <f t="shared" si="758"/>
        <v>Mar</v>
      </c>
      <c r="AR2536" s="48" t="str">
        <f t="shared" si="759"/>
        <v>285-295</v>
      </c>
      <c r="AS2536" s="49" t="str">
        <f t="shared" si="753"/>
        <v>HWS-HTI</v>
      </c>
    </row>
    <row r="2537" spans="5:45" x14ac:dyDescent="0.3">
      <c r="E2537" s="15">
        <v>40992.729166666664</v>
      </c>
      <c r="F2537" s="21">
        <v>16.829999999999998</v>
      </c>
      <c r="G2537" s="21">
        <v>1987.0299377441411</v>
      </c>
      <c r="H2537" s="42">
        <v>1.1807261821649822</v>
      </c>
      <c r="I2537" s="35">
        <v>290.39999999999998</v>
      </c>
      <c r="J2537" s="43">
        <v>0.12596553773024363</v>
      </c>
      <c r="K2537" s="44">
        <v>0.14278805270348</v>
      </c>
      <c r="L2537" s="26">
        <f t="shared" si="741"/>
        <v>16.624751063499648</v>
      </c>
      <c r="M2537" s="26">
        <f t="shared" si="742"/>
        <v>1.92745884418527</v>
      </c>
      <c r="N2537" s="96">
        <f t="shared" si="743"/>
        <v>17</v>
      </c>
      <c r="O2537" s="26">
        <f t="shared" si="744"/>
        <v>0.63383286535931704</v>
      </c>
      <c r="P2537" s="3">
        <f>IF(L2537&gt;'Power Curve'!$C$37,0,INDEX(Ci,$N2537,1)*POWER(1-O2537,3)+INDEX(Ci,$N2537,2)*3*O2537*POWER(1-O2537,2)+INDEX(Ci,$N2537,3)*3*POWER(O2537,2)*(1-O2537)+INDEX(Ci,$N2537,4)*POWER(O2537,3))</f>
        <v>1984.5854073181456</v>
      </c>
      <c r="Q2537" s="3">
        <f>MAX(0,MIN(P2537-V2537+W2537,'Power Curve'!$C$39))</f>
        <v>1984.2272715276879</v>
      </c>
      <c r="R2537" s="3">
        <f t="shared" si="745"/>
        <v>1987.0299377441411</v>
      </c>
      <c r="S2537" s="3">
        <f t="shared" si="746"/>
        <v>-2.8026662164531899</v>
      </c>
      <c r="T2537" s="3">
        <f t="shared" si="747"/>
        <v>2.8026662164531899</v>
      </c>
      <c r="V2537" s="37">
        <f t="array" ref="V2537">SUM(_xlfn.NORM.DIST($AD$3:$AD$1003,$L2537,$AA2537,FALSE)*WindSpeedStep*$AE$3:$AE$1003)/AG2537</f>
        <v>1982.6034589496032</v>
      </c>
      <c r="W2537" s="37">
        <f t="array" ref="W2537">SUM(_xlfn.NORM.DIST($AD$3:$AD$1003,$L2537,$AB2537,FALSE)*WindSpeedStep*$AE$3:$AE$1003)/AH2537</f>
        <v>1982.2453231591455</v>
      </c>
      <c r="Y2537" s="1">
        <f t="shared" si="748"/>
        <v>16</v>
      </c>
      <c r="Z2537" s="99">
        <f>IF(L2537&lt;'Power Curve'!$P$28,'Power Curve'!$Q$28,IF(L2537&gt;'Power Curve'!$P$29,'Power Curve'!$Q$29,INDEX(ReferenceTurbulence,Y2537)+(L2537-INDEX(ReferenceTurbulenceWindSpeed,Y2537))*(INDEX(ReferenceTurbulence,Y2537+1)-INDEX(ReferenceTurbulence,Y2537))/(INDEX(ReferenceTurbulenceWindSpeed,Y2537+1)-INDEX(ReferenceTurbulenceWindSpeed,Y2537))))</f>
        <v>0.12104005173127212</v>
      </c>
      <c r="AA2537" s="100">
        <f t="shared" si="754"/>
        <v>2.0122607287455185</v>
      </c>
      <c r="AB2537" s="29">
        <f t="shared" si="755"/>
        <v>2.0941457073451728</v>
      </c>
      <c r="AG2537" s="40">
        <f t="array" ref="AG2537">SUM(_xlfn.NORM.DIST($AD$3:$AD$1003,$F2537,$AA2537,FALSE)*WindSpeedStep)</f>
        <v>0.99999999999999212</v>
      </c>
      <c r="AH2537" s="40">
        <f t="array" ref="AH2537">SUM(_xlfn.NORM.DIST($AD$3:$AD$1003,$F2537,$AB2537,FALSE)*WindSpeedStep)</f>
        <v>0.99999999999999134</v>
      </c>
      <c r="AJ2537" s="47">
        <f t="shared" si="749"/>
        <v>17</v>
      </c>
      <c r="AK2537" s="83" t="b">
        <f>COUNTIF('Power Curve'!$D$2:$D$31,AJ2537)&gt;0</f>
        <v>1</v>
      </c>
      <c r="AL2537" s="83" t="b">
        <f t="shared" si="750"/>
        <v>0</v>
      </c>
      <c r="AM2537" s="83" t="b">
        <f t="shared" si="756"/>
        <v>1</v>
      </c>
      <c r="AN2537" s="47" t="str">
        <f t="shared" si="751"/>
        <v>Inner</v>
      </c>
      <c r="AO2537" s="48" t="str">
        <f t="shared" si="752"/>
        <v>1.9-2.0</v>
      </c>
      <c r="AP2537" s="49" t="str">
        <f t="shared" si="757"/>
        <v>17-18</v>
      </c>
      <c r="AQ2537" s="49" t="str">
        <f t="shared" si="758"/>
        <v>Mar</v>
      </c>
      <c r="AR2537" s="48" t="str">
        <f t="shared" si="759"/>
        <v>285-295</v>
      </c>
      <c r="AS2537" s="49" t="str">
        <f t="shared" si="753"/>
        <v>Inner-TI</v>
      </c>
    </row>
    <row r="2538" spans="5:45" x14ac:dyDescent="0.3">
      <c r="E2538" s="15">
        <v>40992.736111111109</v>
      </c>
      <c r="F2538" s="21">
        <v>16.670000000000002</v>
      </c>
      <c r="G2538" s="21">
        <v>1975.279968261721</v>
      </c>
      <c r="H2538" s="42">
        <v>1.1814983475176852</v>
      </c>
      <c r="I2538" s="35">
        <v>292.89999999999998</v>
      </c>
      <c r="J2538" s="43">
        <v>0.11397720455908816</v>
      </c>
      <c r="K2538" s="44">
        <v>0.11976334926327926</v>
      </c>
      <c r="L2538" s="26">
        <f t="shared" si="741"/>
        <v>16.470291152292955</v>
      </c>
      <c r="M2538" s="26">
        <f t="shared" si="742"/>
        <v>1.903586566994439</v>
      </c>
      <c r="N2538" s="96">
        <f t="shared" si="743"/>
        <v>17</v>
      </c>
      <c r="O2538" s="26">
        <f t="shared" si="744"/>
        <v>0.47764352054208181</v>
      </c>
      <c r="P2538" s="3">
        <f>IF(L2538&gt;'Power Curve'!$C$37,0,INDEX(Ci,$N2538,1)*POWER(1-O2538,3)+INDEX(Ci,$N2538,2)*3*O2538*POWER(1-O2538,2)+INDEX(Ci,$N2538,3)*3*POWER(O2538,2)*(1-O2538)+INDEX(Ci,$N2538,4)*POWER(O2538,3))</f>
        <v>1984.0873332838241</v>
      </c>
      <c r="Q2538" s="3">
        <f>MAX(0,MIN(P2538-V2538+W2538,'Power Curve'!$C$39))</f>
        <v>1984.5085547157732</v>
      </c>
      <c r="R2538" s="3">
        <f t="shared" si="745"/>
        <v>1975.279968261721</v>
      </c>
      <c r="S2538" s="3">
        <f t="shared" si="746"/>
        <v>9.2285864540522198</v>
      </c>
      <c r="T2538" s="3">
        <f t="shared" si="747"/>
        <v>9.2285864540522198</v>
      </c>
      <c r="V2538" s="37">
        <f t="array" ref="V2538">SUM(_xlfn.NORM.DIST($AD$3:$AD$1003,$L2538,$AA2538,FALSE)*WindSpeedStep*$AE$3:$AE$1003)/AG2538</f>
        <v>1982.3037365704552</v>
      </c>
      <c r="W2538" s="37">
        <f t="array" ref="W2538">SUM(_xlfn.NORM.DIST($AD$3:$AD$1003,$L2538,$AB2538,FALSE)*WindSpeedStep*$AE$3:$AE$1003)/AH2538</f>
        <v>1982.7249580024043</v>
      </c>
      <c r="Y2538" s="1">
        <f t="shared" si="748"/>
        <v>16</v>
      </c>
      <c r="Z2538" s="99">
        <f>IF(L2538&lt;'Power Curve'!$P$28,'Power Curve'!$Q$28,IF(L2538&gt;'Power Curve'!$P$29,'Power Curve'!$Q$29,INDEX(ReferenceTurbulence,Y2538)+(L2538-INDEX(ReferenceTurbulenceWindSpeed,Y2538))*(INDEX(ReferenceTurbulence,Y2538+1)-INDEX(ReferenceTurbulence,Y2538))/(INDEX(ReferenceTurbulenceWindSpeed,Y2538+1)-INDEX(ReferenceTurbulenceWindSpeed,Y2538))))</f>
        <v>0.12103794731091549</v>
      </c>
      <c r="AA2538" s="100">
        <f t="shared" si="754"/>
        <v>1.9935302326866724</v>
      </c>
      <c r="AB2538" s="29">
        <f t="shared" si="755"/>
        <v>1.877237743812634</v>
      </c>
      <c r="AG2538" s="40">
        <f t="array" ref="AG2538">SUM(_xlfn.NORM.DIST($AD$3:$AD$1003,$F2538,$AA2538,FALSE)*WindSpeedStep)</f>
        <v>0.99999999999999212</v>
      </c>
      <c r="AH2538" s="40">
        <f t="array" ref="AH2538">SUM(_xlfn.NORM.DIST($AD$3:$AD$1003,$F2538,$AB2538,FALSE)*WindSpeedStep)</f>
        <v>0.99999999999999201</v>
      </c>
      <c r="AJ2538" s="47">
        <f t="shared" si="749"/>
        <v>16</v>
      </c>
      <c r="AK2538" s="83" t="b">
        <f>COUNTIF('Power Curve'!$D$2:$D$31,AJ2538)&gt;0</f>
        <v>1</v>
      </c>
      <c r="AL2538" s="83" t="b">
        <f t="shared" si="750"/>
        <v>0</v>
      </c>
      <c r="AM2538" s="83" t="b">
        <f t="shared" si="756"/>
        <v>1</v>
      </c>
      <c r="AN2538" s="47" t="str">
        <f t="shared" si="751"/>
        <v>Inner</v>
      </c>
      <c r="AO2538" s="48" t="str">
        <f t="shared" si="752"/>
        <v>1.9-2.0</v>
      </c>
      <c r="AP2538" s="49" t="str">
        <f t="shared" si="757"/>
        <v>17-18</v>
      </c>
      <c r="AQ2538" s="49" t="str">
        <f t="shared" si="758"/>
        <v>Mar</v>
      </c>
      <c r="AR2538" s="48" t="str">
        <f t="shared" si="759"/>
        <v>285-295</v>
      </c>
      <c r="AS2538" s="49" t="str">
        <f t="shared" si="753"/>
        <v>Inner-TI</v>
      </c>
    </row>
    <row r="2539" spans="5:45" x14ac:dyDescent="0.3">
      <c r="E2539" s="15">
        <v>40992.75</v>
      </c>
      <c r="F2539" s="21">
        <v>16.75</v>
      </c>
      <c r="G2539" s="21">
        <v>1973.730041503911</v>
      </c>
      <c r="H2539" s="42">
        <v>1.1837070433455772</v>
      </c>
      <c r="I2539" s="35">
        <v>299.39999999999998</v>
      </c>
      <c r="J2539" s="43">
        <v>0.12477611940298507</v>
      </c>
      <c r="K2539" s="44">
        <v>0.12778935346963044</v>
      </c>
      <c r="L2539" s="26">
        <f t="shared" si="741"/>
        <v>16.559638776158067</v>
      </c>
      <c r="M2539" s="26">
        <f t="shared" si="742"/>
        <v>1.9173955302819801</v>
      </c>
      <c r="N2539" s="96">
        <f t="shared" si="743"/>
        <v>17</v>
      </c>
      <c r="O2539" s="26">
        <f t="shared" si="744"/>
        <v>0.56799153850639594</v>
      </c>
      <c r="P2539" s="3">
        <f>IF(L2539&gt;'Power Curve'!$C$37,0,INDEX(Ci,$N2539,1)*POWER(1-O2539,3)+INDEX(Ci,$N2539,2)*3*O2539*POWER(1-O2539,2)+INDEX(Ci,$N2539,3)*3*POWER(O2539,2)*(1-O2539)+INDEX(Ci,$N2539,4)*POWER(O2539,3))</f>
        <v>1984.387110780066</v>
      </c>
      <c r="Q2539" s="3">
        <f>MAX(0,MIN(P2539-V2539+W2539,'Power Curve'!$C$39))</f>
        <v>1984.110236484943</v>
      </c>
      <c r="R2539" s="3">
        <f t="shared" si="745"/>
        <v>1973.730041503911</v>
      </c>
      <c r="S2539" s="3">
        <f t="shared" si="746"/>
        <v>10.380194981031991</v>
      </c>
      <c r="T2539" s="3">
        <f t="shared" si="747"/>
        <v>10.380194981031991</v>
      </c>
      <c r="V2539" s="37">
        <f t="array" ref="V2539">SUM(_xlfn.NORM.DIST($AD$3:$AD$1003,$L2539,$AA2539,FALSE)*WindSpeedStep*$AE$3:$AE$1003)/AG2539</f>
        <v>1982.4799848594389</v>
      </c>
      <c r="W2539" s="37">
        <f t="array" ref="W2539">SUM(_xlfn.NORM.DIST($AD$3:$AD$1003,$L2539,$AB2539,FALSE)*WindSpeedStep*$AE$3:$AE$1003)/AH2539</f>
        <v>1982.2031105643159</v>
      </c>
      <c r="Y2539" s="1">
        <f t="shared" si="748"/>
        <v>16</v>
      </c>
      <c r="Z2539" s="99">
        <f>IF(L2539&lt;'Power Curve'!$P$28,'Power Curve'!$Q$28,IF(L2539&gt;'Power Curve'!$P$29,'Power Curve'!$Q$29,INDEX(ReferenceTurbulence,Y2539)+(L2539-INDEX(ReferenceTurbulenceWindSpeed,Y2539))*(INDEX(ReferenceTurbulence,Y2539+1)-INDEX(ReferenceTurbulence,Y2539))/(INDEX(ReferenceTurbulenceWindSpeed,Y2539+1)-INDEX(ReferenceTurbulenceWindSpeed,Y2539))))</f>
        <v>0.1210391646167977</v>
      </c>
      <c r="AA2539" s="100">
        <f t="shared" si="754"/>
        <v>2.0043648438221027</v>
      </c>
      <c r="AB2539" s="29">
        <f t="shared" si="755"/>
        <v>2.0662474652042007</v>
      </c>
      <c r="AG2539" s="40">
        <f t="array" ref="AG2539">SUM(_xlfn.NORM.DIST($AD$3:$AD$1003,$F2539,$AA2539,FALSE)*WindSpeedStep)</f>
        <v>0.99999999999999223</v>
      </c>
      <c r="AH2539" s="40">
        <f t="array" ref="AH2539">SUM(_xlfn.NORM.DIST($AD$3:$AD$1003,$F2539,$AB2539,FALSE)*WindSpeedStep)</f>
        <v>0.99999999999999212</v>
      </c>
      <c r="AJ2539" s="47">
        <f t="shared" si="749"/>
        <v>17</v>
      </c>
      <c r="AK2539" s="83" t="b">
        <f>COUNTIF('Power Curve'!$D$2:$D$31,AJ2539)&gt;0</f>
        <v>1</v>
      </c>
      <c r="AL2539" s="83" t="b">
        <f t="shared" si="750"/>
        <v>0</v>
      </c>
      <c r="AM2539" s="83" t="b">
        <f t="shared" si="756"/>
        <v>1</v>
      </c>
      <c r="AN2539" s="47" t="str">
        <f t="shared" si="751"/>
        <v>Inner</v>
      </c>
      <c r="AO2539" s="48" t="str">
        <f t="shared" si="752"/>
        <v>1.9-2.0</v>
      </c>
      <c r="AP2539" s="49" t="str">
        <f t="shared" si="757"/>
        <v>18-19</v>
      </c>
      <c r="AQ2539" s="49" t="str">
        <f t="shared" si="758"/>
        <v>Mar</v>
      </c>
      <c r="AR2539" s="48" t="str">
        <f t="shared" si="759"/>
        <v>295-305</v>
      </c>
      <c r="AS2539" s="49" t="str">
        <f t="shared" si="753"/>
        <v>Inner-TI</v>
      </c>
    </row>
    <row r="2540" spans="5:45" x14ac:dyDescent="0.3">
      <c r="E2540" s="15">
        <v>40993.069444444445</v>
      </c>
      <c r="F2540" s="21">
        <v>9.83</v>
      </c>
      <c r="G2540" s="21">
        <v>1531.539962768557</v>
      </c>
      <c r="H2540" s="42">
        <v>1.2099099264129098</v>
      </c>
      <c r="I2540" s="35">
        <v>319.60000000000002</v>
      </c>
      <c r="J2540" s="43">
        <v>0.10071210579857579</v>
      </c>
      <c r="K2540" s="44">
        <v>0.36361495686890788</v>
      </c>
      <c r="L2540" s="26">
        <f t="shared" si="741"/>
        <v>9.7894697380645894</v>
      </c>
      <c r="M2540" s="26">
        <f t="shared" si="742"/>
        <v>0.87104408126504396</v>
      </c>
      <c r="N2540" s="96">
        <f t="shared" si="743"/>
        <v>10</v>
      </c>
      <c r="O2540" s="26">
        <f t="shared" si="744"/>
        <v>0.82944256567501373</v>
      </c>
      <c r="P2540" s="3">
        <f>IF(L2540&gt;'Power Curve'!$C$37,0,INDEX(Ci,$N2540,1)*POWER(1-O2540,3)+INDEX(Ci,$N2540,2)*3*O2540*POWER(1-O2540,2)+INDEX(Ci,$N2540,3)*3*POWER(O2540,2)*(1-O2540)+INDEX(Ci,$N2540,4)*POWER(O2540,3))</f>
        <v>1469.7233914226799</v>
      </c>
      <c r="Q2540" s="3">
        <f>MAX(0,MIN(P2540-V2540+W2540,'Power Curve'!$C$39))</f>
        <v>1481.7852438031882</v>
      </c>
      <c r="R2540" s="3">
        <f t="shared" si="745"/>
        <v>1531.539962768557</v>
      </c>
      <c r="S2540" s="3">
        <f t="shared" si="746"/>
        <v>-49.754718965368738</v>
      </c>
      <c r="T2540" s="3">
        <f t="shared" si="747"/>
        <v>49.754718965368738</v>
      </c>
      <c r="V2540" s="37">
        <f t="array" ref="V2540">SUM(_xlfn.NORM.DIST($AD$3:$AD$1003,$L2540,$AA2540,FALSE)*WindSpeedStep*$AE$3:$AE$1003)/AG2540</f>
        <v>1468.0171001695917</v>
      </c>
      <c r="W2540" s="37">
        <f t="array" ref="W2540">SUM(_xlfn.NORM.DIST($AD$3:$AD$1003,$L2540,$AB2540,FALSE)*WindSpeedStep*$AE$3:$AE$1003)/AH2540</f>
        <v>1480.0789525501</v>
      </c>
      <c r="Y2540" s="1">
        <f t="shared" si="748"/>
        <v>9</v>
      </c>
      <c r="Z2540" s="99">
        <f>IF(L2540&lt;'Power Curve'!$P$28,'Power Curve'!$Q$28,IF(L2540&gt;'Power Curve'!$P$29,'Power Curve'!$Q$29,INDEX(ReferenceTurbulence,Y2540)+(L2540-INDEX(ReferenceTurbulenceWindSpeed,Y2540))*(INDEX(ReferenceTurbulence,Y2540+1)-INDEX(ReferenceTurbulence,Y2540))/(INDEX(ReferenceTurbulenceWindSpeed,Y2540+1)-INDEX(ReferenceTurbulenceWindSpeed,Y2540))))</f>
        <v>0.12011041991527226</v>
      </c>
      <c r="AA2540" s="100">
        <f t="shared" si="754"/>
        <v>1.1758173209867882</v>
      </c>
      <c r="AB2540" s="29">
        <f t="shared" si="755"/>
        <v>0.98591811197191692</v>
      </c>
      <c r="AG2540" s="40">
        <f t="array" ref="AG2540">SUM(_xlfn.NORM.DIST($AD$3:$AD$1003,$F2540,$AA2540,FALSE)*WindSpeedStep)</f>
        <v>1.0000000000000033</v>
      </c>
      <c r="AH2540" s="40">
        <f t="array" ref="AH2540">SUM(_xlfn.NORM.DIST($AD$3:$AD$1003,$F2540,$AB2540,FALSE)*WindSpeedStep)</f>
        <v>1.000000000000004</v>
      </c>
      <c r="AJ2540" s="47">
        <f t="shared" si="749"/>
        <v>10</v>
      </c>
      <c r="AK2540" s="83" t="b">
        <f>COUNTIF('Power Curve'!$D$2:$D$31,AJ2540)&gt;0</f>
        <v>1</v>
      </c>
      <c r="AL2540" s="83" t="b">
        <f t="shared" si="750"/>
        <v>0</v>
      </c>
      <c r="AM2540" s="83" t="b">
        <f t="shared" si="756"/>
        <v>1</v>
      </c>
      <c r="AN2540" s="47" t="str">
        <f t="shared" si="751"/>
        <v>Outer</v>
      </c>
      <c r="AO2540" s="48" t="str">
        <f t="shared" si="752"/>
        <v>0.8-0.9</v>
      </c>
      <c r="AP2540" s="49" t="str">
        <f t="shared" si="757"/>
        <v>1-2</v>
      </c>
      <c r="AQ2540" s="49" t="str">
        <f t="shared" si="758"/>
        <v>Mar</v>
      </c>
      <c r="AR2540" s="48" t="str">
        <f t="shared" si="759"/>
        <v>315-325</v>
      </c>
      <c r="AS2540" s="49" t="str">
        <f t="shared" si="753"/>
        <v>Inner-TI</v>
      </c>
    </row>
    <row r="2541" spans="5:45" x14ac:dyDescent="0.3">
      <c r="E2541" s="15">
        <v>40993.076388888891</v>
      </c>
      <c r="F2541" s="21">
        <v>9.0399999999999991</v>
      </c>
      <c r="G2541" s="21">
        <v>1355.2800445556641</v>
      </c>
      <c r="H2541" s="42">
        <v>1.2107660358436911</v>
      </c>
      <c r="I2541" s="35">
        <v>317.10000000000002</v>
      </c>
      <c r="J2541" s="43">
        <v>0.11725663716814161</v>
      </c>
      <c r="K2541" s="44">
        <v>0.35680399901260901</v>
      </c>
      <c r="L2541" s="26">
        <f t="shared" si="741"/>
        <v>9.0048498881990877</v>
      </c>
      <c r="M2541" s="26">
        <f t="shared" si="742"/>
        <v>0.74977855418369743</v>
      </c>
      <c r="N2541" s="96">
        <f t="shared" si="743"/>
        <v>9</v>
      </c>
      <c r="O2541" s="26">
        <f t="shared" si="744"/>
        <v>0.99571429100658881</v>
      </c>
      <c r="P2541" s="3">
        <f>IF(L2541&gt;'Power Curve'!$C$37,0,INDEX(Ci,$N2541,1)*POWER(1-O2541,3)+INDEX(Ci,$N2541,2)*3*O2541*POWER(1-O2541,2)+INDEX(Ci,$N2541,3)*3*POWER(O2541,2)*(1-O2541)+INDEX(Ci,$N2541,4)*POWER(O2541,3))</f>
        <v>1196.8912397606248</v>
      </c>
      <c r="Q2541" s="3">
        <f>MAX(0,MIN(P2541-V2541+W2541,'Power Curve'!$C$39))</f>
        <v>1196.3781313844925</v>
      </c>
      <c r="R2541" s="3">
        <f t="shared" si="745"/>
        <v>1355.2800445556641</v>
      </c>
      <c r="S2541" s="3">
        <f t="shared" si="746"/>
        <v>-158.9019131711716</v>
      </c>
      <c r="T2541" s="3">
        <f t="shared" si="747"/>
        <v>158.9019131711716</v>
      </c>
      <c r="V2541" s="37">
        <f t="array" ref="V2541">SUM(_xlfn.NORM.DIST($AD$3:$AD$1003,$L2541,$AA2541,FALSE)*WindSpeedStep*$AE$3:$AE$1003)/AG2541</f>
        <v>1207.9400622905416</v>
      </c>
      <c r="W2541" s="37">
        <f t="array" ref="W2541">SUM(_xlfn.NORM.DIST($AD$3:$AD$1003,$L2541,$AB2541,FALSE)*WindSpeedStep*$AE$3:$AE$1003)/AH2541</f>
        <v>1207.4269539144093</v>
      </c>
      <c r="Y2541" s="1">
        <f t="shared" si="748"/>
        <v>8</v>
      </c>
      <c r="Z2541" s="99">
        <f>IF(L2541&lt;'Power Curve'!$P$28,'Power Curve'!$Q$28,IF(L2541&gt;'Power Curve'!$P$29,'Power Curve'!$Q$29,INDEX(ReferenceTurbulence,Y2541)+(L2541-INDEX(ReferenceTurbulenceWindSpeed,Y2541))*(INDEX(ReferenceTurbulence,Y2541+1)-INDEX(ReferenceTurbulence,Y2541))/(INDEX(ReferenceTurbulenceWindSpeed,Y2541+1)-INDEX(ReferenceTurbulenceWindSpeed,Y2541))))</f>
        <v>0.12054068792535802</v>
      </c>
      <c r="AA2541" s="100">
        <f t="shared" si="754"/>
        <v>1.0854508001881014</v>
      </c>
      <c r="AB2541" s="29">
        <f t="shared" si="755"/>
        <v>1.055878416094141</v>
      </c>
      <c r="AG2541" s="40">
        <f t="array" ref="AG2541">SUM(_xlfn.NORM.DIST($AD$3:$AD$1003,$F2541,$AA2541,FALSE)*WindSpeedStep)</f>
        <v>1.0000000000000038</v>
      </c>
      <c r="AH2541" s="40">
        <f t="array" ref="AH2541">SUM(_xlfn.NORM.DIST($AD$3:$AD$1003,$F2541,$AB2541,FALSE)*WindSpeedStep)</f>
        <v>1.0000000000000033</v>
      </c>
      <c r="AJ2541" s="47">
        <f t="shared" si="749"/>
        <v>9</v>
      </c>
      <c r="AK2541" s="83" t="b">
        <f>COUNTIF('Power Curve'!$D$2:$D$31,AJ2541)&gt;0</f>
        <v>1</v>
      </c>
      <c r="AL2541" s="83" t="b">
        <f t="shared" si="750"/>
        <v>0</v>
      </c>
      <c r="AM2541" s="83" t="b">
        <f t="shared" si="756"/>
        <v>1</v>
      </c>
      <c r="AN2541" s="47" t="str">
        <f t="shared" si="751"/>
        <v>Outer</v>
      </c>
      <c r="AO2541" s="48" t="str">
        <f t="shared" si="752"/>
        <v>0.7-0.8</v>
      </c>
      <c r="AP2541" s="49" t="str">
        <f t="shared" si="757"/>
        <v>1-2</v>
      </c>
      <c r="AQ2541" s="49" t="str">
        <f t="shared" si="758"/>
        <v>Mar</v>
      </c>
      <c r="AR2541" s="48" t="str">
        <f t="shared" si="759"/>
        <v>315-325</v>
      </c>
      <c r="AS2541" s="49" t="str">
        <f t="shared" si="753"/>
        <v>Inner-TI</v>
      </c>
    </row>
    <row r="2542" spans="5:45" x14ac:dyDescent="0.3">
      <c r="E2542" s="15">
        <v>40993.083333333336</v>
      </c>
      <c r="F2542" s="21">
        <v>8.7899999999999991</v>
      </c>
      <c r="G2542" s="21">
        <v>1127.80004119873</v>
      </c>
      <c r="H2542" s="42">
        <v>1.2109892018556252</v>
      </c>
      <c r="I2542" s="35">
        <v>316.7</v>
      </c>
      <c r="J2542" s="43">
        <v>0.10238907849829353</v>
      </c>
      <c r="K2542" s="44">
        <v>0.37620950386023788</v>
      </c>
      <c r="L2542" s="26">
        <f t="shared" si="741"/>
        <v>8.7563598787819394</v>
      </c>
      <c r="M2542" s="26">
        <f t="shared" si="742"/>
        <v>0.71137362220092304</v>
      </c>
      <c r="N2542" s="96">
        <f t="shared" si="743"/>
        <v>9</v>
      </c>
      <c r="O2542" s="26">
        <f t="shared" si="744"/>
        <v>0.74733650802356189</v>
      </c>
      <c r="P2542" s="3">
        <f>IF(L2542&gt;'Power Curve'!$C$37,0,INDEX(Ci,$N2542,1)*POWER(1-O2542,3)+INDEX(Ci,$N2542,2)*3*O2542*POWER(1-O2542,2)+INDEX(Ci,$N2542,3)*3*POWER(O2542,2)*(1-O2542)+INDEX(Ci,$N2542,4)*POWER(O2542,3))</f>
        <v>1115.5655680925074</v>
      </c>
      <c r="Q2542" s="3">
        <f>MAX(0,MIN(P2542-V2542+W2542,'Power Curve'!$C$39))</f>
        <v>1109.4225328594534</v>
      </c>
      <c r="R2542" s="3">
        <f t="shared" si="745"/>
        <v>1127.80004119873</v>
      </c>
      <c r="S2542" s="3">
        <f t="shared" si="746"/>
        <v>-18.377508339276574</v>
      </c>
      <c r="T2542" s="3">
        <f t="shared" si="747"/>
        <v>18.377508339276574</v>
      </c>
      <c r="V2542" s="37">
        <f t="array" ref="V2542">SUM(_xlfn.NORM.DIST($AD$3:$AD$1003,$L2542,$AA2542,FALSE)*WindSpeedStep*$AE$3:$AE$1003)/AG2542</f>
        <v>1122.4953228956078</v>
      </c>
      <c r="W2542" s="37">
        <f t="array" ref="W2542">SUM(_xlfn.NORM.DIST($AD$3:$AD$1003,$L2542,$AB2542,FALSE)*WindSpeedStep*$AE$3:$AE$1003)/AH2542</f>
        <v>1116.3522876625539</v>
      </c>
      <c r="Y2542" s="1">
        <f t="shared" si="748"/>
        <v>8</v>
      </c>
      <c r="Z2542" s="99">
        <f>IF(L2542&lt;'Power Curve'!$P$28,'Power Curve'!$Q$28,IF(L2542&gt;'Power Curve'!$P$29,'Power Curve'!$Q$29,INDEX(ReferenceTurbulence,Y2542)+(L2542-INDEX(ReferenceTurbulenceWindSpeed,Y2542))*(INDEX(ReferenceTurbulence,Y2542+1)-INDEX(ReferenceTurbulence,Y2542))/(INDEX(ReferenceTurbulenceWindSpeed,Y2542+1)-INDEX(ReferenceTurbulenceWindSpeed,Y2542))))</f>
        <v>0.12025521645876246</v>
      </c>
      <c r="AA2542" s="100">
        <f t="shared" si="754"/>
        <v>1.0529979526137452</v>
      </c>
      <c r="AB2542" s="29">
        <f t="shared" si="755"/>
        <v>0.89655561898791203</v>
      </c>
      <c r="AG2542" s="40">
        <f t="array" ref="AG2542">SUM(_xlfn.NORM.DIST($AD$3:$AD$1003,$F2542,$AA2542,FALSE)*WindSpeedStep)</f>
        <v>1.0000000000000031</v>
      </c>
      <c r="AH2542" s="40">
        <f t="array" ref="AH2542">SUM(_xlfn.NORM.DIST($AD$3:$AD$1003,$F2542,$AB2542,FALSE)*WindSpeedStep)</f>
        <v>1.0000000000000031</v>
      </c>
      <c r="AJ2542" s="47">
        <f t="shared" si="749"/>
        <v>9</v>
      </c>
      <c r="AK2542" s="83" t="b">
        <f>COUNTIF('Power Curve'!$D$2:$D$31,AJ2542)&gt;0</f>
        <v>1</v>
      </c>
      <c r="AL2542" s="83" t="b">
        <f t="shared" si="750"/>
        <v>0</v>
      </c>
      <c r="AM2542" s="83" t="b">
        <f t="shared" si="756"/>
        <v>1</v>
      </c>
      <c r="AN2542" s="47" t="str">
        <f t="shared" si="751"/>
        <v>Outer</v>
      </c>
      <c r="AO2542" s="48" t="str">
        <f t="shared" si="752"/>
        <v>0.7-0.8</v>
      </c>
      <c r="AP2542" s="49" t="str">
        <f t="shared" si="757"/>
        <v>2-3</v>
      </c>
      <c r="AQ2542" s="49" t="str">
        <f t="shared" si="758"/>
        <v>Mar</v>
      </c>
      <c r="AR2542" s="48" t="str">
        <f t="shared" si="759"/>
        <v>315-325</v>
      </c>
      <c r="AS2542" s="49" t="str">
        <f t="shared" si="753"/>
        <v>Inner-TI</v>
      </c>
    </row>
    <row r="2543" spans="5:45" x14ac:dyDescent="0.3">
      <c r="E2543" s="15">
        <v>40993.090277777781</v>
      </c>
      <c r="F2543" s="21">
        <v>8.84</v>
      </c>
      <c r="G2543" s="21">
        <v>1006.2899780273438</v>
      </c>
      <c r="H2543" s="42">
        <v>1.211176303854812</v>
      </c>
      <c r="I2543" s="35">
        <v>319</v>
      </c>
      <c r="J2543" s="43">
        <v>0.14705882352941177</v>
      </c>
      <c r="K2543" s="44">
        <v>0.39836194824622789</v>
      </c>
      <c r="L2543" s="26">
        <f t="shared" si="741"/>
        <v>8.8066220287069275</v>
      </c>
      <c r="M2543" s="26">
        <f t="shared" si="742"/>
        <v>0.71914179949587687</v>
      </c>
      <c r="N2543" s="96">
        <f t="shared" si="743"/>
        <v>9</v>
      </c>
      <c r="O2543" s="26">
        <f t="shared" si="744"/>
        <v>0.79757595787352242</v>
      </c>
      <c r="P2543" s="3">
        <f>IF(L2543&gt;'Power Curve'!$C$37,0,INDEX(Ci,$N2543,1)*POWER(1-O2543,3)+INDEX(Ci,$N2543,2)*3*O2543*POWER(1-O2543,2)+INDEX(Ci,$N2543,3)*3*POWER(O2543,2)*(1-O2543)+INDEX(Ci,$N2543,4)*POWER(O2543,3))</f>
        <v>1131.9406636239669</v>
      </c>
      <c r="Q2543" s="3">
        <f>MAX(0,MIN(P2543-V2543+W2543,'Power Curve'!$C$39))</f>
        <v>1137.8020229859226</v>
      </c>
      <c r="R2543" s="3">
        <f t="shared" si="745"/>
        <v>1006.2899780273438</v>
      </c>
      <c r="S2543" s="3">
        <f t="shared" si="746"/>
        <v>131.51204495857883</v>
      </c>
      <c r="T2543" s="3">
        <f t="shared" si="747"/>
        <v>131.51204495857883</v>
      </c>
      <c r="V2543" s="37">
        <f t="array" ref="V2543">SUM(_xlfn.NORM.DIST($AD$3:$AD$1003,$L2543,$AA2543,FALSE)*WindSpeedStep*$AE$3:$AE$1003)/AG2543</f>
        <v>1139.736743153217</v>
      </c>
      <c r="W2543" s="37">
        <f t="array" ref="W2543">SUM(_xlfn.NORM.DIST($AD$3:$AD$1003,$L2543,$AB2543,FALSE)*WindSpeedStep*$AE$3:$AE$1003)/AH2543</f>
        <v>1145.5981025151727</v>
      </c>
      <c r="Y2543" s="1">
        <f t="shared" si="748"/>
        <v>8</v>
      </c>
      <c r="Z2543" s="99">
        <f>IF(L2543&lt;'Power Curve'!$P$28,'Power Curve'!$Q$28,IF(L2543&gt;'Power Curve'!$P$29,'Power Curve'!$Q$29,INDEX(ReferenceTurbulence,Y2543)+(L2543-INDEX(ReferenceTurbulenceWindSpeed,Y2543))*(INDEX(ReferenceTurbulence,Y2543+1)-INDEX(ReferenceTurbulence,Y2543))/(INDEX(ReferenceTurbulenceWindSpeed,Y2543+1)-INDEX(ReferenceTurbulenceWindSpeed,Y2543))))</f>
        <v>0.12031295885929996</v>
      </c>
      <c r="AA2543" s="100">
        <f t="shared" si="754"/>
        <v>1.0595507538292213</v>
      </c>
      <c r="AB2543" s="29">
        <f t="shared" si="755"/>
        <v>1.2950914748098423</v>
      </c>
      <c r="AG2543" s="40">
        <f t="array" ref="AG2543">SUM(_xlfn.NORM.DIST($AD$3:$AD$1003,$F2543,$AA2543,FALSE)*WindSpeedStep)</f>
        <v>1.0000000000000031</v>
      </c>
      <c r="AH2543" s="40">
        <f t="array" ref="AH2543">SUM(_xlfn.NORM.DIST($AD$3:$AD$1003,$F2543,$AB2543,FALSE)*WindSpeedStep)</f>
        <v>0.99999999999670452</v>
      </c>
      <c r="AJ2543" s="47">
        <f t="shared" si="749"/>
        <v>9</v>
      </c>
      <c r="AK2543" s="83" t="b">
        <f>COUNTIF('Power Curve'!$D$2:$D$31,AJ2543)&gt;0</f>
        <v>1</v>
      </c>
      <c r="AL2543" s="83" t="b">
        <f t="shared" si="750"/>
        <v>0</v>
      </c>
      <c r="AM2543" s="83" t="b">
        <f t="shared" si="756"/>
        <v>1</v>
      </c>
      <c r="AN2543" s="47" t="str">
        <f t="shared" si="751"/>
        <v>Outer</v>
      </c>
      <c r="AO2543" s="48" t="str">
        <f t="shared" si="752"/>
        <v>0.7-0.8</v>
      </c>
      <c r="AP2543" s="49" t="str">
        <f t="shared" si="757"/>
        <v>2-3</v>
      </c>
      <c r="AQ2543" s="49" t="str">
        <f t="shared" si="758"/>
        <v>Mar</v>
      </c>
      <c r="AR2543" s="48" t="str">
        <f t="shared" si="759"/>
        <v>315-325</v>
      </c>
      <c r="AS2543" s="49" t="str">
        <f t="shared" si="753"/>
        <v>HWS-HTI</v>
      </c>
    </row>
    <row r="2544" spans="5:45" x14ac:dyDescent="0.3">
      <c r="E2544" s="15">
        <v>40993.097222222219</v>
      </c>
      <c r="F2544" s="21">
        <v>6.76</v>
      </c>
      <c r="G2544" s="21">
        <v>551.71001052856445</v>
      </c>
      <c r="H2544" s="42">
        <v>1.212256930614819</v>
      </c>
      <c r="I2544" s="35">
        <v>318.3</v>
      </c>
      <c r="J2544" s="43">
        <v>0.1227810650887574</v>
      </c>
      <c r="K2544" s="44">
        <v>0.3630792298069645</v>
      </c>
      <c r="L2544" s="26">
        <f t="shared" si="741"/>
        <v>6.736477934997283</v>
      </c>
      <c r="M2544" s="26">
        <f t="shared" si="742"/>
        <v>0.39919435653854046</v>
      </c>
      <c r="N2544" s="96">
        <f t="shared" si="743"/>
        <v>7</v>
      </c>
      <c r="O2544" s="26">
        <f t="shared" si="744"/>
        <v>0.71674224492616601</v>
      </c>
      <c r="P2544" s="3">
        <f>IF(L2544&gt;'Power Curve'!$C$37,0,INDEX(Ci,$N2544,1)*POWER(1-O2544,3)+INDEX(Ci,$N2544,2)*3*O2544*POWER(1-O2544,2)+INDEX(Ci,$N2544,3)*3*POWER(O2544,2)*(1-O2544)+INDEX(Ci,$N2544,4)*POWER(O2544,3))</f>
        <v>529.1092318189402</v>
      </c>
      <c r="Q2544" s="3">
        <f>MAX(0,MIN(P2544-V2544+W2544,'Power Curve'!$C$39))</f>
        <v>529.84924550830829</v>
      </c>
      <c r="R2544" s="3">
        <f t="shared" si="745"/>
        <v>551.71001052856445</v>
      </c>
      <c r="S2544" s="3">
        <f t="shared" si="746"/>
        <v>-21.860765020256167</v>
      </c>
      <c r="T2544" s="3">
        <f t="shared" si="747"/>
        <v>21.860765020256167</v>
      </c>
      <c r="V2544" s="37">
        <f t="array" ref="V2544">SUM(_xlfn.NORM.DIST($AD$3:$AD$1003,$L2544,$AA2544,FALSE)*WindSpeedStep*$AE$3:$AE$1003)/AG2544</f>
        <v>529.87504269068768</v>
      </c>
      <c r="W2544" s="37">
        <f t="array" ref="W2544">SUM(_xlfn.NORM.DIST($AD$3:$AD$1003,$L2544,$AB2544,FALSE)*WindSpeedStep*$AE$3:$AE$1003)/AH2544</f>
        <v>530.61505638005576</v>
      </c>
      <c r="Y2544" s="1">
        <f t="shared" si="748"/>
        <v>6</v>
      </c>
      <c r="Z2544" s="99">
        <f>IF(L2544&lt;'Power Curve'!$P$28,'Power Curve'!$Q$28,IF(L2544&gt;'Power Curve'!$P$29,'Power Curve'!$Q$29,INDEX(ReferenceTurbulence,Y2544)+(L2544-INDEX(ReferenceTurbulenceWindSpeed,Y2544))*(INDEX(ReferenceTurbulence,Y2544+1)-INDEX(ReferenceTurbulence,Y2544))/(INDEX(ReferenceTurbulenceWindSpeed,Y2544+1)-INDEX(ReferenceTurbulenceWindSpeed,Y2544))))</f>
        <v>0.12021996658231056</v>
      </c>
      <c r="AA2544" s="100">
        <f t="shared" si="754"/>
        <v>0.80985915222784577</v>
      </c>
      <c r="AB2544" s="29">
        <f t="shared" si="755"/>
        <v>0.82711193580587938</v>
      </c>
      <c r="AG2544" s="40">
        <f t="array" ref="AG2544">SUM(_xlfn.NORM.DIST($AD$3:$AD$1003,$F2544,$AA2544,FALSE)*WindSpeedStep)</f>
        <v>1.0000000000000036</v>
      </c>
      <c r="AH2544" s="40">
        <f t="array" ref="AH2544">SUM(_xlfn.NORM.DIST($AD$3:$AD$1003,$F2544,$AB2544,FALSE)*WindSpeedStep)</f>
        <v>1.0000000000000036</v>
      </c>
      <c r="AJ2544" s="47">
        <f t="shared" si="749"/>
        <v>7</v>
      </c>
      <c r="AK2544" s="83" t="b">
        <f>COUNTIF('Power Curve'!$D$2:$D$31,AJ2544)&gt;0</f>
        <v>1</v>
      </c>
      <c r="AL2544" s="83" t="b">
        <f t="shared" si="750"/>
        <v>0</v>
      </c>
      <c r="AM2544" s="83" t="b">
        <f t="shared" si="756"/>
        <v>1</v>
      </c>
      <c r="AN2544" s="47" t="str">
        <f t="shared" si="751"/>
        <v>Outer</v>
      </c>
      <c r="AO2544" s="48" t="str">
        <f t="shared" si="752"/>
        <v>0.3-0.4</v>
      </c>
      <c r="AP2544" s="49" t="str">
        <f t="shared" si="757"/>
        <v>2-3</v>
      </c>
      <c r="AQ2544" s="49" t="str">
        <f t="shared" si="758"/>
        <v>Mar</v>
      </c>
      <c r="AR2544" s="48" t="str">
        <f t="shared" si="759"/>
        <v>315-325</v>
      </c>
      <c r="AS2544" s="49" t="str">
        <f t="shared" si="753"/>
        <v>Inner-TI</v>
      </c>
    </row>
    <row r="2545" spans="5:45" x14ac:dyDescent="0.3">
      <c r="E2545" s="15">
        <v>40993.104166666664</v>
      </c>
      <c r="F2545" s="21">
        <v>7.58</v>
      </c>
      <c r="G2545" s="21">
        <v>819.78998565673874</v>
      </c>
      <c r="H2545" s="42">
        <v>1.2121228117431682</v>
      </c>
      <c r="I2545" s="35">
        <v>315.8</v>
      </c>
      <c r="J2545" s="43">
        <v>0.12401055408970975</v>
      </c>
      <c r="K2545" s="44">
        <v>0.34937803535932282</v>
      </c>
      <c r="L2545" s="26">
        <f t="shared" si="741"/>
        <v>7.5533460896793096</v>
      </c>
      <c r="M2545" s="26">
        <f t="shared" si="742"/>
        <v>0.52544396308426222</v>
      </c>
      <c r="N2545" s="96">
        <f t="shared" si="743"/>
        <v>8</v>
      </c>
      <c r="O2545" s="26">
        <f t="shared" si="744"/>
        <v>0.5417092632738193</v>
      </c>
      <c r="P2545" s="3">
        <f>IF(L2545&gt;'Power Curve'!$C$37,0,INDEX(Ci,$N2545,1)*POWER(1-O2545,3)+INDEX(Ci,$N2545,2)*3*O2545*POWER(1-O2545,2)+INDEX(Ci,$N2545,3)*3*POWER(O2545,2)*(1-O2545)+INDEX(Ci,$N2545,4)*POWER(O2545,3))</f>
        <v>747.10898751997127</v>
      </c>
      <c r="Q2545" s="3">
        <f>MAX(0,MIN(P2545-V2545+W2545,'Power Curve'!$C$39))</f>
        <v>748.88713049731155</v>
      </c>
      <c r="R2545" s="3">
        <f t="shared" si="745"/>
        <v>819.78998565673874</v>
      </c>
      <c r="S2545" s="3">
        <f t="shared" si="746"/>
        <v>-70.90285515942719</v>
      </c>
      <c r="T2545" s="3">
        <f t="shared" si="747"/>
        <v>70.90285515942719</v>
      </c>
      <c r="V2545" s="37">
        <f t="array" ref="V2545">SUM(_xlfn.NORM.DIST($AD$3:$AD$1003,$L2545,$AA2545,FALSE)*WindSpeedStep*$AE$3:$AE$1003)/AG2545</f>
        <v>741.53573131161056</v>
      </c>
      <c r="W2545" s="37">
        <f t="array" ref="W2545">SUM(_xlfn.NORM.DIST($AD$3:$AD$1003,$L2545,$AB2545,FALSE)*WindSpeedStep*$AE$3:$AE$1003)/AH2545</f>
        <v>743.31387428895084</v>
      </c>
      <c r="Y2545" s="1">
        <f t="shared" si="748"/>
        <v>7</v>
      </c>
      <c r="Z2545" s="99">
        <f>IF(L2545&lt;'Power Curve'!$P$28,'Power Curve'!$Q$28,IF(L2545&gt;'Power Curve'!$P$29,'Power Curve'!$Q$29,INDEX(ReferenceTurbulence,Y2545)+(L2545-INDEX(ReferenceTurbulenceWindSpeed,Y2545))*(INDEX(ReferenceTurbulence,Y2545+1)-INDEX(ReferenceTurbulence,Y2545))/(INDEX(ReferenceTurbulenceWindSpeed,Y2545+1)-INDEX(ReferenceTurbulenceWindSpeed,Y2545))))</f>
        <v>0.11952273905360324</v>
      </c>
      <c r="AA2545" s="100">
        <f t="shared" si="754"/>
        <v>0.90279661365829456</v>
      </c>
      <c r="AB2545" s="29">
        <f t="shared" si="755"/>
        <v>0.93669463381247364</v>
      </c>
      <c r="AG2545" s="40">
        <f t="array" ref="AG2545">SUM(_xlfn.NORM.DIST($AD$3:$AD$1003,$F2545,$AA2545,FALSE)*WindSpeedStep)</f>
        <v>1.0000000000000033</v>
      </c>
      <c r="AH2545" s="40">
        <f t="array" ref="AH2545">SUM(_xlfn.NORM.DIST($AD$3:$AD$1003,$F2545,$AB2545,FALSE)*WindSpeedStep)</f>
        <v>1.0000000000000038</v>
      </c>
      <c r="AJ2545" s="47">
        <f t="shared" si="749"/>
        <v>8</v>
      </c>
      <c r="AK2545" s="83" t="b">
        <f>COUNTIF('Power Curve'!$D$2:$D$31,AJ2545)&gt;0</f>
        <v>1</v>
      </c>
      <c r="AL2545" s="83" t="b">
        <f t="shared" si="750"/>
        <v>0</v>
      </c>
      <c r="AM2545" s="83" t="b">
        <f t="shared" si="756"/>
        <v>1</v>
      </c>
      <c r="AN2545" s="47" t="str">
        <f t="shared" si="751"/>
        <v>Outer</v>
      </c>
      <c r="AO2545" s="48" t="str">
        <f t="shared" si="752"/>
        <v>0.5-0.6</v>
      </c>
      <c r="AP2545" s="49" t="str">
        <f t="shared" si="757"/>
        <v>2-3</v>
      </c>
      <c r="AQ2545" s="49" t="str">
        <f t="shared" si="758"/>
        <v>Mar</v>
      </c>
      <c r="AR2545" s="48" t="str">
        <f t="shared" si="759"/>
        <v>315-325</v>
      </c>
      <c r="AS2545" s="49" t="str">
        <f t="shared" si="753"/>
        <v>Inner-TI</v>
      </c>
    </row>
    <row r="2546" spans="5:45" x14ac:dyDescent="0.3">
      <c r="E2546" s="15">
        <v>40993.111111111109</v>
      </c>
      <c r="F2546" s="21">
        <v>8.11</v>
      </c>
      <c r="G2546" s="21">
        <v>844.42999649047874</v>
      </c>
      <c r="H2546" s="42">
        <v>1.2120334156478882</v>
      </c>
      <c r="I2546" s="35">
        <v>318.10000000000002</v>
      </c>
      <c r="J2546" s="43">
        <v>0.10850801479654748</v>
      </c>
      <c r="K2546" s="44">
        <v>0.34537512311248825</v>
      </c>
      <c r="L2546" s="26">
        <f t="shared" si="741"/>
        <v>8.0812837465753091</v>
      </c>
      <c r="M2546" s="26">
        <f t="shared" si="742"/>
        <v>0.60703842980666134</v>
      </c>
      <c r="N2546" s="96">
        <f t="shared" si="743"/>
        <v>9</v>
      </c>
      <c r="O2546" s="26">
        <f t="shared" si="744"/>
        <v>7.2565262871568975E-2</v>
      </c>
      <c r="P2546" s="3">
        <f>IF(L2546&gt;'Power Curve'!$C$37,0,INDEX(Ci,$N2546,1)*POWER(1-O2546,3)+INDEX(Ci,$N2546,2)*3*O2546*POWER(1-O2546,2)+INDEX(Ci,$N2546,3)*3*POWER(O2546,2)*(1-O2546)+INDEX(Ci,$N2546,4)*POWER(O2546,3))</f>
        <v>902.56740261712548</v>
      </c>
      <c r="Q2546" s="3">
        <f>MAX(0,MIN(P2546-V2546+W2546,'Power Curve'!$C$39))</f>
        <v>897.73251292520092</v>
      </c>
      <c r="R2546" s="3">
        <f t="shared" si="745"/>
        <v>844.42999649047874</v>
      </c>
      <c r="S2546" s="3">
        <f t="shared" si="746"/>
        <v>53.302516434722179</v>
      </c>
      <c r="T2546" s="3">
        <f t="shared" si="747"/>
        <v>53.302516434722179</v>
      </c>
      <c r="V2546" s="37">
        <f t="array" ref="V2546">SUM(_xlfn.NORM.DIST($AD$3:$AD$1003,$L2546,$AA2546,FALSE)*WindSpeedStep*$AE$3:$AE$1003)/AG2546</f>
        <v>899.14061953016142</v>
      </c>
      <c r="W2546" s="37">
        <f t="array" ref="W2546">SUM(_xlfn.NORM.DIST($AD$3:$AD$1003,$L2546,$AB2546,FALSE)*WindSpeedStep*$AE$3:$AE$1003)/AH2546</f>
        <v>894.30572983823686</v>
      </c>
      <c r="Y2546" s="1">
        <f t="shared" si="748"/>
        <v>8</v>
      </c>
      <c r="Z2546" s="99">
        <f>IF(L2546&lt;'Power Curve'!$P$28,'Power Curve'!$Q$28,IF(L2546&gt;'Power Curve'!$P$29,'Power Curve'!$Q$29,INDEX(ReferenceTurbulence,Y2546)+(L2546-INDEX(ReferenceTurbulenceWindSpeed,Y2546))*(INDEX(ReferenceTurbulence,Y2546+1)-INDEX(ReferenceTurbulence,Y2546))/(INDEX(ReferenceTurbulenceWindSpeed,Y2546+1)-INDEX(ReferenceTurbulenceWindSpeed,Y2546))))</f>
        <v>0.11947967230720195</v>
      </c>
      <c r="AA2546" s="100">
        <f t="shared" si="754"/>
        <v>0.96554913386233521</v>
      </c>
      <c r="AB2546" s="29">
        <f t="shared" si="755"/>
        <v>0.87688405634849231</v>
      </c>
      <c r="AG2546" s="40">
        <f t="array" ref="AG2546">SUM(_xlfn.NORM.DIST($AD$3:$AD$1003,$F2546,$AA2546,FALSE)*WindSpeedStep)</f>
        <v>1.0000000000000033</v>
      </c>
      <c r="AH2546" s="40">
        <f t="array" ref="AH2546">SUM(_xlfn.NORM.DIST($AD$3:$AD$1003,$F2546,$AB2546,FALSE)*WindSpeedStep)</f>
        <v>1.0000000000000038</v>
      </c>
      <c r="AJ2546" s="47">
        <f t="shared" si="749"/>
        <v>8</v>
      </c>
      <c r="AK2546" s="83" t="b">
        <f>COUNTIF('Power Curve'!$D$2:$D$31,AJ2546)&gt;0</f>
        <v>1</v>
      </c>
      <c r="AL2546" s="83" t="b">
        <f t="shared" si="750"/>
        <v>0</v>
      </c>
      <c r="AM2546" s="83" t="b">
        <f t="shared" si="756"/>
        <v>1</v>
      </c>
      <c r="AN2546" s="47" t="str">
        <f t="shared" si="751"/>
        <v>Outer</v>
      </c>
      <c r="AO2546" s="48" t="str">
        <f t="shared" si="752"/>
        <v>0.6-0.7</v>
      </c>
      <c r="AP2546" s="49" t="str">
        <f t="shared" si="757"/>
        <v>2-3</v>
      </c>
      <c r="AQ2546" s="49" t="str">
        <f t="shared" si="758"/>
        <v>Mar</v>
      </c>
      <c r="AR2546" s="48" t="str">
        <f t="shared" si="759"/>
        <v>315-325</v>
      </c>
      <c r="AS2546" s="49" t="str">
        <f t="shared" si="753"/>
        <v>Inner-TI</v>
      </c>
    </row>
    <row r="2547" spans="5:45" x14ac:dyDescent="0.3">
      <c r="E2547" s="15">
        <v>40993.118055555555</v>
      </c>
      <c r="F2547" s="21">
        <v>8.17</v>
      </c>
      <c r="G2547" s="21">
        <v>902.51999664306663</v>
      </c>
      <c r="H2547" s="42">
        <v>1.2123098642307892</v>
      </c>
      <c r="I2547" s="35">
        <v>320.39999999999998</v>
      </c>
      <c r="J2547" s="43">
        <v>9.9143206854345176E-2</v>
      </c>
      <c r="K2547" s="44">
        <v>0.36932221948212907</v>
      </c>
      <c r="L2547" s="26">
        <f t="shared" si="741"/>
        <v>8.1416902052478477</v>
      </c>
      <c r="M2547" s="26">
        <f t="shared" si="742"/>
        <v>0.61637444271953712</v>
      </c>
      <c r="N2547" s="96">
        <f t="shared" si="743"/>
        <v>9</v>
      </c>
      <c r="O2547" s="26">
        <f t="shared" si="744"/>
        <v>0.1329444399585395</v>
      </c>
      <c r="P2547" s="3">
        <f>IF(L2547&gt;'Power Curve'!$C$37,0,INDEX(Ci,$N2547,1)*POWER(1-O2547,3)+INDEX(Ci,$N2547,2)*3*O2547*POWER(1-O2547,2)+INDEX(Ci,$N2547,3)*3*POWER(O2547,2)*(1-O2547)+INDEX(Ci,$N2547,4)*POWER(O2547,3))</f>
        <v>920.92223988161959</v>
      </c>
      <c r="Q2547" s="3">
        <f>MAX(0,MIN(P2547-V2547+W2547,'Power Curve'!$C$39))</f>
        <v>912.05042498052183</v>
      </c>
      <c r="R2547" s="3">
        <f t="shared" si="745"/>
        <v>902.51999664306663</v>
      </c>
      <c r="S2547" s="3">
        <f t="shared" si="746"/>
        <v>9.5304283374551915</v>
      </c>
      <c r="T2547" s="3">
        <f t="shared" si="747"/>
        <v>9.5304283374551915</v>
      </c>
      <c r="V2547" s="37">
        <f t="array" ref="V2547">SUM(_xlfn.NORM.DIST($AD$3:$AD$1003,$L2547,$AA2547,FALSE)*WindSpeedStep*$AE$3:$AE$1003)/AG2547</f>
        <v>918.25220137546228</v>
      </c>
      <c r="W2547" s="37">
        <f t="array" ref="W2547">SUM(_xlfn.NORM.DIST($AD$3:$AD$1003,$L2547,$AB2547,FALSE)*WindSpeedStep*$AE$3:$AE$1003)/AH2547</f>
        <v>909.38038647436451</v>
      </c>
      <c r="Y2547" s="1">
        <f t="shared" si="748"/>
        <v>8</v>
      </c>
      <c r="Z2547" s="99">
        <f>IF(L2547&lt;'Power Curve'!$P$28,'Power Curve'!$Q$28,IF(L2547&gt;'Power Curve'!$P$29,'Power Curve'!$Q$29,INDEX(ReferenceTurbulence,Y2547)+(L2547-INDEX(ReferenceTurbulenceWindSpeed,Y2547))*(INDEX(ReferenceTurbulence,Y2547+1)-INDEX(ReferenceTurbulence,Y2547))/(INDEX(ReferenceTurbulenceWindSpeed,Y2547+1)-INDEX(ReferenceTurbulenceWindSpeed,Y2547))))</f>
        <v>0.11954906874044102</v>
      </c>
      <c r="AA2547" s="100">
        <f t="shared" si="754"/>
        <v>0.97333148201055031</v>
      </c>
      <c r="AB2547" s="29">
        <f t="shared" si="755"/>
        <v>0.80719327616288339</v>
      </c>
      <c r="AG2547" s="40">
        <f t="array" ref="AG2547">SUM(_xlfn.NORM.DIST($AD$3:$AD$1003,$F2547,$AA2547,FALSE)*WindSpeedStep)</f>
        <v>1.0000000000000038</v>
      </c>
      <c r="AH2547" s="40">
        <f t="array" ref="AH2547">SUM(_xlfn.NORM.DIST($AD$3:$AD$1003,$F2547,$AB2547,FALSE)*WindSpeedStep)</f>
        <v>1.0000000000000033</v>
      </c>
      <c r="AJ2547" s="47">
        <f t="shared" si="749"/>
        <v>8</v>
      </c>
      <c r="AK2547" s="83" t="b">
        <f>COUNTIF('Power Curve'!$D$2:$D$31,AJ2547)&gt;0</f>
        <v>1</v>
      </c>
      <c r="AL2547" s="83" t="b">
        <f t="shared" si="750"/>
        <v>0</v>
      </c>
      <c r="AM2547" s="83" t="b">
        <f t="shared" si="756"/>
        <v>1</v>
      </c>
      <c r="AN2547" s="47" t="str">
        <f t="shared" si="751"/>
        <v>Outer</v>
      </c>
      <c r="AO2547" s="48" t="str">
        <f t="shared" si="752"/>
        <v>0.6-0.7</v>
      </c>
      <c r="AP2547" s="49" t="str">
        <f t="shared" si="757"/>
        <v>2-3</v>
      </c>
      <c r="AQ2547" s="49" t="str">
        <f t="shared" si="758"/>
        <v>Mar</v>
      </c>
      <c r="AR2547" s="48" t="str">
        <f t="shared" si="759"/>
        <v>315-325</v>
      </c>
      <c r="AS2547" s="49" t="str">
        <f t="shared" si="753"/>
        <v>HWS-LTI</v>
      </c>
    </row>
    <row r="2548" spans="5:45" x14ac:dyDescent="0.3">
      <c r="E2548" s="15">
        <v>40993.125</v>
      </c>
      <c r="F2548" s="21">
        <v>7.69</v>
      </c>
      <c r="G2548" s="21">
        <v>738.99001502990768</v>
      </c>
      <c r="H2548" s="42">
        <v>1.2126675961353037</v>
      </c>
      <c r="I2548" s="35">
        <v>316.3</v>
      </c>
      <c r="J2548" s="43">
        <v>0.11053315994798439</v>
      </c>
      <c r="K2548" s="44">
        <v>0.38556775526140563</v>
      </c>
      <c r="L2548" s="26">
        <f t="shared" si="741"/>
        <v>7.664107149713983</v>
      </c>
      <c r="M2548" s="26">
        <f t="shared" si="742"/>
        <v>0.54256244195972747</v>
      </c>
      <c r="N2548" s="96">
        <f t="shared" si="743"/>
        <v>8</v>
      </c>
      <c r="O2548" s="26">
        <f t="shared" si="744"/>
        <v>0.6531881838439243</v>
      </c>
      <c r="P2548" s="3">
        <f>IF(L2548&gt;'Power Curve'!$C$37,0,INDEX(Ci,$N2548,1)*POWER(1-O2548,3)+INDEX(Ci,$N2548,2)*3*O2548*POWER(1-O2548,2)+INDEX(Ci,$N2548,3)*3*POWER(O2548,2)*(1-O2548)+INDEX(Ci,$N2548,4)*POWER(O2548,3))</f>
        <v>779.0492464544011</v>
      </c>
      <c r="Q2548" s="3">
        <f>MAX(0,MIN(P2548-V2548+W2548,'Power Curve'!$C$39))</f>
        <v>775.55442367641785</v>
      </c>
      <c r="R2548" s="3">
        <f t="shared" si="745"/>
        <v>738.99001502990768</v>
      </c>
      <c r="S2548" s="3">
        <f t="shared" si="746"/>
        <v>36.564408646510174</v>
      </c>
      <c r="T2548" s="3">
        <f t="shared" si="747"/>
        <v>36.564408646510174</v>
      </c>
      <c r="V2548" s="37">
        <f t="array" ref="V2548">SUM(_xlfn.NORM.DIST($AD$3:$AD$1003,$L2548,$AA2548,FALSE)*WindSpeedStep*$AE$3:$AE$1003)/AG2548</f>
        <v>773.21150907190406</v>
      </c>
      <c r="W2548" s="37">
        <f t="array" ref="W2548">SUM(_xlfn.NORM.DIST($AD$3:$AD$1003,$L2548,$AB2548,FALSE)*WindSpeedStep*$AE$3:$AE$1003)/AH2548</f>
        <v>769.71668629392082</v>
      </c>
      <c r="Y2548" s="1">
        <f t="shared" si="748"/>
        <v>7</v>
      </c>
      <c r="Z2548" s="99">
        <f>IF(L2548&lt;'Power Curve'!$P$28,'Power Curve'!$Q$28,IF(L2548&gt;'Power Curve'!$P$29,'Power Curve'!$Q$29,INDEX(ReferenceTurbulence,Y2548)+(L2548-INDEX(ReferenceTurbulenceWindSpeed,Y2548))*(INDEX(ReferenceTurbulence,Y2548+1)-INDEX(ReferenceTurbulence,Y2548))/(INDEX(ReferenceTurbulenceWindSpeed,Y2548+1)-INDEX(ReferenceTurbulenceWindSpeed,Y2548))))</f>
        <v>0.11949197550821632</v>
      </c>
      <c r="AA2548" s="100">
        <f t="shared" si="754"/>
        <v>0.91579930382596886</v>
      </c>
      <c r="AB2548" s="29">
        <f t="shared" si="755"/>
        <v>0.84713798143782648</v>
      </c>
      <c r="AG2548" s="40">
        <f t="array" ref="AG2548">SUM(_xlfn.NORM.DIST($AD$3:$AD$1003,$F2548,$AA2548,FALSE)*WindSpeedStep)</f>
        <v>1.0000000000000036</v>
      </c>
      <c r="AH2548" s="40">
        <f t="array" ref="AH2548">SUM(_xlfn.NORM.DIST($AD$3:$AD$1003,$F2548,$AB2548,FALSE)*WindSpeedStep)</f>
        <v>1.0000000000000038</v>
      </c>
      <c r="AJ2548" s="47">
        <f t="shared" si="749"/>
        <v>8</v>
      </c>
      <c r="AK2548" s="83" t="b">
        <f>COUNTIF('Power Curve'!$D$2:$D$31,AJ2548)&gt;0</f>
        <v>1</v>
      </c>
      <c r="AL2548" s="83" t="b">
        <f t="shared" si="750"/>
        <v>0</v>
      </c>
      <c r="AM2548" s="83" t="b">
        <f t="shared" si="756"/>
        <v>1</v>
      </c>
      <c r="AN2548" s="47" t="str">
        <f t="shared" si="751"/>
        <v>Outer</v>
      </c>
      <c r="AO2548" s="48" t="str">
        <f t="shared" si="752"/>
        <v>0.5-0.6</v>
      </c>
      <c r="AP2548" s="49" t="str">
        <f t="shared" si="757"/>
        <v>3-4</v>
      </c>
      <c r="AQ2548" s="49" t="str">
        <f t="shared" si="758"/>
        <v>Mar</v>
      </c>
      <c r="AR2548" s="48" t="str">
        <f t="shared" si="759"/>
        <v>315-325</v>
      </c>
      <c r="AS2548" s="49" t="str">
        <f t="shared" si="753"/>
        <v>Inner-TI</v>
      </c>
    </row>
    <row r="2549" spans="5:45" x14ac:dyDescent="0.3">
      <c r="E2549" s="15">
        <v>40993.131944444445</v>
      </c>
      <c r="F2549" s="21">
        <v>7.76</v>
      </c>
      <c r="G2549" s="21">
        <v>878.38002777099632</v>
      </c>
      <c r="H2549" s="42">
        <v>1.2133916411598678</v>
      </c>
      <c r="I2549" s="35">
        <v>309.60000000000002</v>
      </c>
      <c r="J2549" s="43">
        <v>0.11211340206185567</v>
      </c>
      <c r="K2549" s="44">
        <v>0.29098362699885416</v>
      </c>
      <c r="L2549" s="26">
        <f t="shared" si="741"/>
        <v>7.7354103635684712</v>
      </c>
      <c r="M2549" s="26">
        <f t="shared" si="742"/>
        <v>0.55358258351253264</v>
      </c>
      <c r="N2549" s="96">
        <f t="shared" si="743"/>
        <v>8</v>
      </c>
      <c r="O2549" s="26">
        <f t="shared" si="744"/>
        <v>0.7249535254828483</v>
      </c>
      <c r="P2549" s="3">
        <f>IF(L2549&gt;'Power Curve'!$C$37,0,INDEX(Ci,$N2549,1)*POWER(1-O2549,3)+INDEX(Ci,$N2549,2)*3*O2549*POWER(1-O2549,2)+INDEX(Ci,$N2549,3)*3*POWER(O2549,2)*(1-O2549)+INDEX(Ci,$N2549,4)*POWER(O2549,3))</f>
        <v>799.83671941159002</v>
      </c>
      <c r="Q2549" s="3">
        <f>MAX(0,MIN(P2549-V2549+W2549,'Power Curve'!$C$39))</f>
        <v>796.86662630097476</v>
      </c>
      <c r="R2549" s="3">
        <f t="shared" si="745"/>
        <v>878.38002777099632</v>
      </c>
      <c r="S2549" s="3">
        <f t="shared" si="746"/>
        <v>-81.513401470021563</v>
      </c>
      <c r="T2549" s="3">
        <f t="shared" si="747"/>
        <v>81.513401470021563</v>
      </c>
      <c r="V2549" s="37">
        <f t="array" ref="V2549">SUM(_xlfn.NORM.DIST($AD$3:$AD$1003,$L2549,$AA2549,FALSE)*WindSpeedStep*$AE$3:$AE$1003)/AG2549</f>
        <v>793.99085276910307</v>
      </c>
      <c r="W2549" s="37">
        <f t="array" ref="W2549">SUM(_xlfn.NORM.DIST($AD$3:$AD$1003,$L2549,$AB2549,FALSE)*WindSpeedStep*$AE$3:$AE$1003)/AH2549</f>
        <v>791.0207596584878</v>
      </c>
      <c r="Y2549" s="1">
        <f t="shared" si="748"/>
        <v>7</v>
      </c>
      <c r="Z2549" s="99">
        <f>IF(L2549&lt;'Power Curve'!$P$28,'Power Curve'!$Q$28,IF(L2549&gt;'Power Curve'!$P$29,'Power Curve'!$Q$29,INDEX(ReferenceTurbulence,Y2549)+(L2549-INDEX(ReferenceTurbulenceWindSpeed,Y2549))*(INDEX(ReferenceTurbulence,Y2549+1)-INDEX(ReferenceTurbulence,Y2549))/(INDEX(ReferenceTurbulenceWindSpeed,Y2549+1)-INDEX(ReferenceTurbulenceWindSpeed,Y2549))))</f>
        <v>0.11947217125882614</v>
      </c>
      <c r="AA2549" s="100">
        <f t="shared" si="754"/>
        <v>0.92416627171355104</v>
      </c>
      <c r="AB2549" s="29">
        <f t="shared" si="755"/>
        <v>0.86724317220419722</v>
      </c>
      <c r="AG2549" s="40">
        <f t="array" ref="AG2549">SUM(_xlfn.NORM.DIST($AD$3:$AD$1003,$F2549,$AA2549,FALSE)*WindSpeedStep)</f>
        <v>1.0000000000000029</v>
      </c>
      <c r="AH2549" s="40">
        <f t="array" ref="AH2549">SUM(_xlfn.NORM.DIST($AD$3:$AD$1003,$F2549,$AB2549,FALSE)*WindSpeedStep)</f>
        <v>1.0000000000000036</v>
      </c>
      <c r="AJ2549" s="47">
        <f t="shared" si="749"/>
        <v>8</v>
      </c>
      <c r="AK2549" s="83" t="b">
        <f>COUNTIF('Power Curve'!$D$2:$D$31,AJ2549)&gt;0</f>
        <v>1</v>
      </c>
      <c r="AL2549" s="83" t="b">
        <f t="shared" si="750"/>
        <v>0</v>
      </c>
      <c r="AM2549" s="83" t="b">
        <f t="shared" si="756"/>
        <v>1</v>
      </c>
      <c r="AN2549" s="47" t="str">
        <f t="shared" si="751"/>
        <v>Inner</v>
      </c>
      <c r="AO2549" s="48" t="str">
        <f t="shared" si="752"/>
        <v>0.5-0.6</v>
      </c>
      <c r="AP2549" s="49" t="str">
        <f t="shared" si="757"/>
        <v>3-4</v>
      </c>
      <c r="AQ2549" s="49" t="str">
        <f t="shared" si="758"/>
        <v>Mar</v>
      </c>
      <c r="AR2549" s="48" t="str">
        <f t="shared" si="759"/>
        <v>305-315</v>
      </c>
      <c r="AS2549" s="49" t="str">
        <f t="shared" si="753"/>
        <v>Inner-TI</v>
      </c>
    </row>
    <row r="2550" spans="5:45" x14ac:dyDescent="0.3">
      <c r="E2550" s="15">
        <v>40993.138888888891</v>
      </c>
      <c r="F2550" s="21">
        <v>8.9700000000000006</v>
      </c>
      <c r="G2550" s="21">
        <v>1229.930061340332</v>
      </c>
      <c r="H2550" s="42">
        <v>1.212541582233944</v>
      </c>
      <c r="I2550" s="35">
        <v>310.7</v>
      </c>
      <c r="J2550" s="43">
        <v>0.10033444816053511</v>
      </c>
      <c r="K2550" s="44">
        <v>0.28623328192219422</v>
      </c>
      <c r="L2550" s="26">
        <f t="shared" si="741"/>
        <v>8.9394876171728903</v>
      </c>
      <c r="M2550" s="26">
        <f t="shared" si="742"/>
        <v>0.7396766044961075</v>
      </c>
      <c r="N2550" s="96">
        <f t="shared" si="743"/>
        <v>9</v>
      </c>
      <c r="O2550" s="26">
        <f t="shared" si="744"/>
        <v>0.9303815397772659</v>
      </c>
      <c r="P2550" s="3">
        <f>IF(L2550&gt;'Power Curve'!$C$37,0,INDEX(Ci,$N2550,1)*POWER(1-O2550,3)+INDEX(Ci,$N2550,2)*3*O2550*POWER(1-O2550,2)+INDEX(Ci,$N2550,3)*3*POWER(O2550,2)*(1-O2550)+INDEX(Ci,$N2550,4)*POWER(O2550,3))</f>
        <v>1175.421293670568</v>
      </c>
      <c r="Q2550" s="3">
        <f>MAX(0,MIN(P2550-V2550+W2550,'Power Curve'!$C$39))</f>
        <v>1170.423308073478</v>
      </c>
      <c r="R2550" s="3">
        <f t="shared" si="745"/>
        <v>1229.930061340332</v>
      </c>
      <c r="S2550" s="3">
        <f t="shared" si="746"/>
        <v>-59.506753266854048</v>
      </c>
      <c r="T2550" s="3">
        <f t="shared" si="747"/>
        <v>59.506753266854048</v>
      </c>
      <c r="V2550" s="37">
        <f t="array" ref="V2550">SUM(_xlfn.NORM.DIST($AD$3:$AD$1003,$L2550,$AA2550,FALSE)*WindSpeedStep*$AE$3:$AE$1003)/AG2550</f>
        <v>1185.4413735869603</v>
      </c>
      <c r="W2550" s="37">
        <f t="array" ref="W2550">SUM(_xlfn.NORM.DIST($AD$3:$AD$1003,$L2550,$AB2550,FALSE)*WindSpeedStep*$AE$3:$AE$1003)/AH2550</f>
        <v>1180.4433879898702</v>
      </c>
      <c r="Y2550" s="1">
        <f t="shared" si="748"/>
        <v>8</v>
      </c>
      <c r="Z2550" s="99">
        <f>IF(L2550&lt;'Power Curve'!$P$28,'Power Curve'!$Q$28,IF(L2550&gt;'Power Curve'!$P$29,'Power Curve'!$Q$29,INDEX(ReferenceTurbulence,Y2550)+(L2550-INDEX(ReferenceTurbulenceWindSpeed,Y2550))*(INDEX(ReferenceTurbulence,Y2550+1)-INDEX(ReferenceTurbulence,Y2550))/(INDEX(ReferenceTurbulenceWindSpeed,Y2550+1)-INDEX(ReferenceTurbulenceWindSpeed,Y2550))))</f>
        <v>0.12046559813235735</v>
      </c>
      <c r="AA2550" s="100">
        <f t="shared" si="754"/>
        <v>1.0769007227995342</v>
      </c>
      <c r="AB2550" s="29">
        <f t="shared" si="755"/>
        <v>0.89693855690697888</v>
      </c>
      <c r="AG2550" s="40">
        <f t="array" ref="AG2550">SUM(_xlfn.NORM.DIST($AD$3:$AD$1003,$F2550,$AA2550,FALSE)*WindSpeedStep)</f>
        <v>1.0000000000000033</v>
      </c>
      <c r="AH2550" s="40">
        <f t="array" ref="AH2550">SUM(_xlfn.NORM.DIST($AD$3:$AD$1003,$F2550,$AB2550,FALSE)*WindSpeedStep)</f>
        <v>1.0000000000000036</v>
      </c>
      <c r="AJ2550" s="47">
        <f t="shared" si="749"/>
        <v>9</v>
      </c>
      <c r="AK2550" s="83" t="b">
        <f>COUNTIF('Power Curve'!$D$2:$D$31,AJ2550)&gt;0</f>
        <v>1</v>
      </c>
      <c r="AL2550" s="83" t="b">
        <f t="shared" si="750"/>
        <v>0</v>
      </c>
      <c r="AM2550" s="83" t="b">
        <f t="shared" si="756"/>
        <v>1</v>
      </c>
      <c r="AN2550" s="47" t="str">
        <f t="shared" si="751"/>
        <v>Inner</v>
      </c>
      <c r="AO2550" s="48" t="str">
        <f t="shared" si="752"/>
        <v>0.7-0.8</v>
      </c>
      <c r="AP2550" s="49" t="str">
        <f t="shared" si="757"/>
        <v>3-4</v>
      </c>
      <c r="AQ2550" s="49" t="str">
        <f t="shared" si="758"/>
        <v>Mar</v>
      </c>
      <c r="AR2550" s="48" t="str">
        <f t="shared" si="759"/>
        <v>305-315</v>
      </c>
      <c r="AS2550" s="49" t="str">
        <f t="shared" si="753"/>
        <v>Inner-TI</v>
      </c>
    </row>
    <row r="2551" spans="5:45" x14ac:dyDescent="0.3">
      <c r="E2551" s="15">
        <v>40993.145833333336</v>
      </c>
      <c r="F2551" s="21">
        <v>7.63</v>
      </c>
      <c r="G2551" s="21">
        <v>685.38001203536965</v>
      </c>
      <c r="H2551" s="42">
        <v>1.2133100690339185</v>
      </c>
      <c r="I2551" s="35">
        <v>306</v>
      </c>
      <c r="J2551" s="43">
        <v>8.7811271297509833E-2</v>
      </c>
      <c r="K2551" s="44">
        <v>0.24685380922172831</v>
      </c>
      <c r="L2551" s="26">
        <f t="shared" si="741"/>
        <v>7.6056518618199478</v>
      </c>
      <c r="M2551" s="26">
        <f t="shared" si="742"/>
        <v>0.53352798878042396</v>
      </c>
      <c r="N2551" s="96">
        <f t="shared" si="743"/>
        <v>8</v>
      </c>
      <c r="O2551" s="26">
        <f t="shared" si="744"/>
        <v>0.59435403767376493</v>
      </c>
      <c r="P2551" s="3">
        <f>IF(L2551&gt;'Power Curve'!$C$37,0,INDEX(Ci,$N2551,1)*POWER(1-O2551,3)+INDEX(Ci,$N2551,2)*3*O2551*POWER(1-O2551,2)+INDEX(Ci,$N2551,3)*3*POWER(O2551,2)*(1-O2551)+INDEX(Ci,$N2551,4)*POWER(O2551,3))</f>
        <v>762.13558432989601</v>
      </c>
      <c r="Q2551" s="3">
        <f>MAX(0,MIN(P2551-V2551+W2551,'Power Curve'!$C$39))</f>
        <v>751.46608196753903</v>
      </c>
      <c r="R2551" s="3">
        <f t="shared" si="745"/>
        <v>685.38001203536965</v>
      </c>
      <c r="S2551" s="3">
        <f t="shared" si="746"/>
        <v>66.08606993216938</v>
      </c>
      <c r="T2551" s="3">
        <f t="shared" si="747"/>
        <v>66.08606993216938</v>
      </c>
      <c r="V2551" s="37">
        <f t="array" ref="V2551">SUM(_xlfn.NORM.DIST($AD$3:$AD$1003,$L2551,$AA2551,FALSE)*WindSpeedStep*$AE$3:$AE$1003)/AG2551</f>
        <v>756.40325128439781</v>
      </c>
      <c r="W2551" s="37">
        <f t="array" ref="W2551">SUM(_xlfn.NORM.DIST($AD$3:$AD$1003,$L2551,$AB2551,FALSE)*WindSpeedStep*$AE$3:$AE$1003)/AH2551</f>
        <v>745.73374892204083</v>
      </c>
      <c r="Y2551" s="1">
        <f t="shared" si="748"/>
        <v>7</v>
      </c>
      <c r="Z2551" s="99">
        <f>IF(L2551&lt;'Power Curve'!$P$28,'Power Curve'!$Q$28,IF(L2551&gt;'Power Curve'!$P$29,'Power Curve'!$Q$29,INDEX(ReferenceTurbulence,Y2551)+(L2551-INDEX(ReferenceTurbulenceWindSpeed,Y2551))*(INDEX(ReferenceTurbulence,Y2551+1)-INDEX(ReferenceTurbulence,Y2551))/(INDEX(ReferenceTurbulenceWindSpeed,Y2551+1)-INDEX(ReferenceTurbulenceWindSpeed,Y2551))))</f>
        <v>0.11950821128549825</v>
      </c>
      <c r="AA2551" s="100">
        <f t="shared" si="754"/>
        <v>0.90893784966632152</v>
      </c>
      <c r="AB2551" s="29">
        <f t="shared" si="755"/>
        <v>0.6678619590326822</v>
      </c>
      <c r="AG2551" s="40">
        <f t="array" ref="AG2551">SUM(_xlfn.NORM.DIST($AD$3:$AD$1003,$F2551,$AA2551,FALSE)*WindSpeedStep)</f>
        <v>1.0000000000000038</v>
      </c>
      <c r="AH2551" s="40">
        <f t="array" ref="AH2551">SUM(_xlfn.NORM.DIST($AD$3:$AD$1003,$F2551,$AB2551,FALSE)*WindSpeedStep)</f>
        <v>1.0000000000000038</v>
      </c>
      <c r="AJ2551" s="47">
        <f t="shared" si="749"/>
        <v>8</v>
      </c>
      <c r="AK2551" s="83" t="b">
        <f>COUNTIF('Power Curve'!$D$2:$D$31,AJ2551)&gt;0</f>
        <v>1</v>
      </c>
      <c r="AL2551" s="83" t="b">
        <f t="shared" si="750"/>
        <v>0</v>
      </c>
      <c r="AM2551" s="83" t="b">
        <f t="shared" si="756"/>
        <v>1</v>
      </c>
      <c r="AN2551" s="47" t="str">
        <f t="shared" si="751"/>
        <v>Outer</v>
      </c>
      <c r="AO2551" s="48" t="str">
        <f t="shared" si="752"/>
        <v>0.5-0.6</v>
      </c>
      <c r="AP2551" s="49" t="str">
        <f t="shared" si="757"/>
        <v>3-4</v>
      </c>
      <c r="AQ2551" s="49" t="str">
        <f t="shared" si="758"/>
        <v>Mar</v>
      </c>
      <c r="AR2551" s="48" t="str">
        <f t="shared" si="759"/>
        <v>305-315</v>
      </c>
      <c r="AS2551" s="49" t="str">
        <f t="shared" si="753"/>
        <v>HWS-LTI</v>
      </c>
    </row>
    <row r="2552" spans="5:45" x14ac:dyDescent="0.3">
      <c r="E2552" s="15">
        <v>40993.152777777781</v>
      </c>
      <c r="F2552" s="21">
        <v>8.73</v>
      </c>
      <c r="G2552" s="21">
        <v>1090.1900253295901</v>
      </c>
      <c r="H2552" s="42">
        <v>1.2129968762326639</v>
      </c>
      <c r="I2552" s="35">
        <v>305.8</v>
      </c>
      <c r="J2552" s="43">
        <v>7.903780068728522E-2</v>
      </c>
      <c r="K2552" s="44">
        <v>0.3184561747552126</v>
      </c>
      <c r="L2552" s="26">
        <f t="shared" si="741"/>
        <v>8.7013928170309516</v>
      </c>
      <c r="M2552" s="26">
        <f t="shared" si="742"/>
        <v>0.70287828561660248</v>
      </c>
      <c r="N2552" s="96">
        <f t="shared" si="743"/>
        <v>9</v>
      </c>
      <c r="O2552" s="26">
        <f t="shared" si="744"/>
        <v>0.69239427124380293</v>
      </c>
      <c r="P2552" s="3">
        <f>IF(L2552&gt;'Power Curve'!$C$37,0,INDEX(Ci,$N2552,1)*POWER(1-O2552,3)+INDEX(Ci,$N2552,2)*3*O2552*POWER(1-O2552,2)+INDEX(Ci,$N2552,3)*3*POWER(O2552,2)*(1-O2552)+INDEX(Ci,$N2552,4)*POWER(O2552,3))</f>
        <v>1097.7136745944881</v>
      </c>
      <c r="Q2552" s="3">
        <f>MAX(0,MIN(P2552-V2552+W2552,'Power Curve'!$C$39))</f>
        <v>1081.5049263776186</v>
      </c>
      <c r="R2552" s="3">
        <f t="shared" si="745"/>
        <v>1090.1900253295901</v>
      </c>
      <c r="S2552" s="3">
        <f t="shared" si="746"/>
        <v>-8.6850989519714403</v>
      </c>
      <c r="T2552" s="3">
        <f t="shared" si="747"/>
        <v>8.6850989519714403</v>
      </c>
      <c r="V2552" s="37">
        <f t="array" ref="V2552">SUM(_xlfn.NORM.DIST($AD$3:$AD$1003,$L2552,$AA2552,FALSE)*WindSpeedStep*$AE$3:$AE$1003)/AG2552</f>
        <v>1103.6920322860308</v>
      </c>
      <c r="W2552" s="37">
        <f t="array" ref="W2552">SUM(_xlfn.NORM.DIST($AD$3:$AD$1003,$L2552,$AB2552,FALSE)*WindSpeedStep*$AE$3:$AE$1003)/AH2552</f>
        <v>1087.4832840691613</v>
      </c>
      <c r="Y2552" s="1">
        <f t="shared" si="748"/>
        <v>8</v>
      </c>
      <c r="Z2552" s="99">
        <f>IF(L2552&lt;'Power Curve'!$P$28,'Power Curve'!$Q$28,IF(L2552&gt;'Power Curve'!$P$29,'Power Curve'!$Q$29,INDEX(ReferenceTurbulence,Y2552)+(L2552-INDEX(ReferenceTurbulenceWindSpeed,Y2552))*(INDEX(ReferenceTurbulence,Y2552+1)-INDEX(ReferenceTurbulence,Y2552))/(INDEX(ReferenceTurbulenceWindSpeed,Y2552+1)-INDEX(ReferenceTurbulenceWindSpeed,Y2552))))</f>
        <v>0.12019206893919292</v>
      </c>
      <c r="AA2552" s="100">
        <f t="shared" si="754"/>
        <v>1.0458384053315821</v>
      </c>
      <c r="AB2552" s="29">
        <f t="shared" si="755"/>
        <v>0.68773895117426764</v>
      </c>
      <c r="AG2552" s="40">
        <f t="array" ref="AG2552">SUM(_xlfn.NORM.DIST($AD$3:$AD$1003,$F2552,$AA2552,FALSE)*WindSpeedStep)</f>
        <v>1.0000000000000031</v>
      </c>
      <c r="AH2552" s="40">
        <f t="array" ref="AH2552">SUM(_xlfn.NORM.DIST($AD$3:$AD$1003,$F2552,$AB2552,FALSE)*WindSpeedStep)</f>
        <v>1.0000000000000033</v>
      </c>
      <c r="AJ2552" s="47">
        <f t="shared" si="749"/>
        <v>9</v>
      </c>
      <c r="AK2552" s="83" t="b">
        <f>COUNTIF('Power Curve'!$D$2:$D$31,AJ2552)&gt;0</f>
        <v>1</v>
      </c>
      <c r="AL2552" s="83" t="b">
        <f t="shared" si="750"/>
        <v>0</v>
      </c>
      <c r="AM2552" s="83" t="b">
        <f t="shared" si="756"/>
        <v>1</v>
      </c>
      <c r="AN2552" s="47" t="str">
        <f t="shared" si="751"/>
        <v>Outer</v>
      </c>
      <c r="AO2552" s="48" t="str">
        <f t="shared" si="752"/>
        <v>0.7-0.8</v>
      </c>
      <c r="AP2552" s="49" t="str">
        <f t="shared" si="757"/>
        <v>3-4</v>
      </c>
      <c r="AQ2552" s="49" t="str">
        <f t="shared" si="758"/>
        <v>Mar</v>
      </c>
      <c r="AR2552" s="48" t="str">
        <f t="shared" si="759"/>
        <v>305-315</v>
      </c>
      <c r="AS2552" s="49" t="str">
        <f t="shared" si="753"/>
        <v>HWS-LTI</v>
      </c>
    </row>
    <row r="2553" spans="5:45" x14ac:dyDescent="0.3">
      <c r="E2553" s="15">
        <v>40993.159722222219</v>
      </c>
      <c r="F2553" s="21">
        <v>8.5500000000000007</v>
      </c>
      <c r="G2553" s="21">
        <v>1062.6800079345703</v>
      </c>
      <c r="H2553" s="42">
        <v>1.2133100690339185</v>
      </c>
      <c r="I2553" s="35">
        <v>305.2</v>
      </c>
      <c r="J2553" s="43">
        <v>7.9532163742690051E-2</v>
      </c>
      <c r="K2553" s="44">
        <v>0.22101793570231412</v>
      </c>
      <c r="L2553" s="26">
        <f t="shared" si="741"/>
        <v>8.522716044372288</v>
      </c>
      <c r="M2553" s="26">
        <f t="shared" si="742"/>
        <v>0.67526321442338588</v>
      </c>
      <c r="N2553" s="96">
        <f t="shared" si="743"/>
        <v>9</v>
      </c>
      <c r="O2553" s="26">
        <f t="shared" si="744"/>
        <v>0.51379819501676993</v>
      </c>
      <c r="P2553" s="3">
        <f>IF(L2553&gt;'Power Curve'!$C$37,0,INDEX(Ci,$N2553,1)*POWER(1-O2553,3)+INDEX(Ci,$N2553,2)*3*O2553*POWER(1-O2553,2)+INDEX(Ci,$N2553,3)*3*POWER(O2553,2)*(1-O2553)+INDEX(Ci,$N2553,4)*POWER(O2553,3))</f>
        <v>1040.1740882870099</v>
      </c>
      <c r="Q2553" s="3">
        <f>MAX(0,MIN(P2553-V2553+W2553,'Power Curve'!$C$39))</f>
        <v>1023.0096529492037</v>
      </c>
      <c r="R2553" s="3">
        <f t="shared" si="745"/>
        <v>1062.6800079345703</v>
      </c>
      <c r="S2553" s="3">
        <f t="shared" si="746"/>
        <v>-39.670354985366657</v>
      </c>
      <c r="T2553" s="3">
        <f t="shared" si="747"/>
        <v>39.670354985366657</v>
      </c>
      <c r="V2553" s="37">
        <f t="array" ref="V2553">SUM(_xlfn.NORM.DIST($AD$3:$AD$1003,$L2553,$AA2553,FALSE)*WindSpeedStep*$AE$3:$AE$1003)/AG2553</f>
        <v>1043.1154549701396</v>
      </c>
      <c r="W2553" s="37">
        <f t="array" ref="W2553">SUM(_xlfn.NORM.DIST($AD$3:$AD$1003,$L2553,$AB2553,FALSE)*WindSpeedStep*$AE$3:$AE$1003)/AH2553</f>
        <v>1025.9510196323333</v>
      </c>
      <c r="Y2553" s="1">
        <f t="shared" si="748"/>
        <v>8</v>
      </c>
      <c r="Z2553" s="99">
        <f>IF(L2553&lt;'Power Curve'!$P$28,'Power Curve'!$Q$28,IF(L2553&gt;'Power Curve'!$P$29,'Power Curve'!$Q$29,INDEX(ReferenceTurbulence,Y2553)+(L2553-INDEX(ReferenceTurbulenceWindSpeed,Y2553))*(INDEX(ReferenceTurbulence,Y2553+1)-INDEX(ReferenceTurbulence,Y2553))/(INDEX(ReferenceTurbulenceWindSpeed,Y2553+1)-INDEX(ReferenceTurbulenceWindSpeed,Y2553))))</f>
        <v>0.11998680064507893</v>
      </c>
      <c r="AA2553" s="100">
        <f t="shared" si="754"/>
        <v>1.0226134309707133</v>
      </c>
      <c r="AB2553" s="29">
        <f t="shared" si="755"/>
        <v>0.67783004797346846</v>
      </c>
      <c r="AG2553" s="40">
        <f t="array" ref="AG2553">SUM(_xlfn.NORM.DIST($AD$3:$AD$1003,$F2553,$AA2553,FALSE)*WindSpeedStep)</f>
        <v>1.0000000000000036</v>
      </c>
      <c r="AH2553" s="40">
        <f t="array" ref="AH2553">SUM(_xlfn.NORM.DIST($AD$3:$AD$1003,$F2553,$AB2553,FALSE)*WindSpeedStep)</f>
        <v>1.0000000000000036</v>
      </c>
      <c r="AJ2553" s="47">
        <f t="shared" si="749"/>
        <v>9</v>
      </c>
      <c r="AK2553" s="83" t="b">
        <f>COUNTIF('Power Curve'!$D$2:$D$31,AJ2553)&gt;0</f>
        <v>1</v>
      </c>
      <c r="AL2553" s="83" t="b">
        <f t="shared" si="750"/>
        <v>0</v>
      </c>
      <c r="AM2553" s="83" t="b">
        <f t="shared" si="756"/>
        <v>1</v>
      </c>
      <c r="AN2553" s="47" t="str">
        <f t="shared" si="751"/>
        <v>Outer</v>
      </c>
      <c r="AO2553" s="48" t="str">
        <f t="shared" si="752"/>
        <v>0.6-0.7</v>
      </c>
      <c r="AP2553" s="49" t="str">
        <f t="shared" si="757"/>
        <v>3-4</v>
      </c>
      <c r="AQ2553" s="49" t="str">
        <f t="shared" si="758"/>
        <v>Mar</v>
      </c>
      <c r="AR2553" s="48" t="str">
        <f t="shared" si="759"/>
        <v>305-315</v>
      </c>
      <c r="AS2553" s="49" t="str">
        <f t="shared" si="753"/>
        <v>HWS-LTI</v>
      </c>
    </row>
    <row r="2554" spans="5:45" x14ac:dyDescent="0.3">
      <c r="E2554" s="15">
        <v>40993.166666666664</v>
      </c>
      <c r="F2554" s="21">
        <v>8.1999999999999993</v>
      </c>
      <c r="G2554" s="21">
        <v>966.44000244140625</v>
      </c>
      <c r="H2554" s="42">
        <v>1.213892143164375</v>
      </c>
      <c r="I2554" s="35">
        <v>303.7</v>
      </c>
      <c r="J2554" s="43">
        <v>9.2682926829268306E-2</v>
      </c>
      <c r="K2554" s="44">
        <v>0.29714486102654492</v>
      </c>
      <c r="L2554" s="26">
        <f t="shared" si="741"/>
        <v>8.1751398290486215</v>
      </c>
      <c r="M2554" s="26">
        <f t="shared" si="742"/>
        <v>0.62154418990547555</v>
      </c>
      <c r="N2554" s="96">
        <f t="shared" si="743"/>
        <v>9</v>
      </c>
      <c r="O2554" s="26">
        <f t="shared" si="744"/>
        <v>0.16637895678575459</v>
      </c>
      <c r="P2554" s="3">
        <f>IF(L2554&gt;'Power Curve'!$C$37,0,INDEX(Ci,$N2554,1)*POWER(1-O2554,3)+INDEX(Ci,$N2554,2)*3*O2554*POWER(1-O2554,2)+INDEX(Ci,$N2554,3)*3*POWER(O2554,2)*(1-O2554)+INDEX(Ci,$N2554,4)*POWER(O2554,3))</f>
        <v>931.15884043582662</v>
      </c>
      <c r="Q2554" s="3">
        <f>MAX(0,MIN(P2554-V2554+W2554,'Power Curve'!$C$39))</f>
        <v>919.60009517979825</v>
      </c>
      <c r="R2554" s="3">
        <f t="shared" si="745"/>
        <v>966.44000244140625</v>
      </c>
      <c r="S2554" s="3">
        <f t="shared" si="746"/>
        <v>-46.839907261608005</v>
      </c>
      <c r="T2554" s="3">
        <f t="shared" si="747"/>
        <v>46.839907261608005</v>
      </c>
      <c r="V2554" s="37">
        <f t="array" ref="V2554">SUM(_xlfn.NORM.DIST($AD$3:$AD$1003,$L2554,$AA2554,FALSE)*WindSpeedStep*$AE$3:$AE$1003)/AG2554</f>
        <v>928.92258841898388</v>
      </c>
      <c r="W2554" s="37">
        <f t="array" ref="W2554">SUM(_xlfn.NORM.DIST($AD$3:$AD$1003,$L2554,$AB2554,FALSE)*WindSpeedStep*$AE$3:$AE$1003)/AH2554</f>
        <v>917.3638431629555</v>
      </c>
      <c r="Y2554" s="1">
        <f t="shared" si="748"/>
        <v>8</v>
      </c>
      <c r="Z2554" s="99">
        <f>IF(L2554&lt;'Power Curve'!$P$28,'Power Curve'!$Q$28,IF(L2554&gt;'Power Curve'!$P$29,'Power Curve'!$Q$29,INDEX(ReferenceTurbulence,Y2554)+(L2554-INDEX(ReferenceTurbulenceWindSpeed,Y2554))*(INDEX(ReferenceTurbulence,Y2554+1)-INDEX(ReferenceTurbulence,Y2554))/(INDEX(ReferenceTurbulenceWindSpeed,Y2554+1)-INDEX(ReferenceTurbulenceWindSpeed,Y2554))))</f>
        <v>0.11958749649528667</v>
      </c>
      <c r="AA2554" s="100">
        <f t="shared" si="754"/>
        <v>0.97764450565483052</v>
      </c>
      <c r="AB2554" s="29">
        <f t="shared" si="755"/>
        <v>0.7576958865947504</v>
      </c>
      <c r="AG2554" s="40">
        <f t="array" ref="AG2554">SUM(_xlfn.NORM.DIST($AD$3:$AD$1003,$F2554,$AA2554,FALSE)*WindSpeedStep)</f>
        <v>1.0000000000000033</v>
      </c>
      <c r="AH2554" s="40">
        <f t="array" ref="AH2554">SUM(_xlfn.NORM.DIST($AD$3:$AD$1003,$F2554,$AB2554,FALSE)*WindSpeedStep)</f>
        <v>1.0000000000000036</v>
      </c>
      <c r="AJ2554" s="47">
        <f t="shared" si="749"/>
        <v>8</v>
      </c>
      <c r="AK2554" s="83" t="b">
        <f>COUNTIF('Power Curve'!$D$2:$D$31,AJ2554)&gt;0</f>
        <v>1</v>
      </c>
      <c r="AL2554" s="83" t="b">
        <f t="shared" si="750"/>
        <v>0</v>
      </c>
      <c r="AM2554" s="83" t="b">
        <f t="shared" si="756"/>
        <v>1</v>
      </c>
      <c r="AN2554" s="47" t="str">
        <f t="shared" si="751"/>
        <v>Outer</v>
      </c>
      <c r="AO2554" s="48" t="str">
        <f t="shared" si="752"/>
        <v>0.6-0.7</v>
      </c>
      <c r="AP2554" s="49" t="str">
        <f t="shared" si="757"/>
        <v>4-5</v>
      </c>
      <c r="AQ2554" s="49" t="str">
        <f t="shared" si="758"/>
        <v>Mar</v>
      </c>
      <c r="AR2554" s="48" t="str">
        <f t="shared" si="759"/>
        <v>295-305</v>
      </c>
      <c r="AS2554" s="49" t="str">
        <f t="shared" si="753"/>
        <v>HWS-LTI</v>
      </c>
    </row>
    <row r="2555" spans="5:45" x14ac:dyDescent="0.3">
      <c r="E2555" s="15">
        <v>40993.173611111109</v>
      </c>
      <c r="F2555" s="21">
        <v>8.74</v>
      </c>
      <c r="G2555" s="21">
        <v>1031.5100250244145</v>
      </c>
      <c r="H2555" s="42">
        <v>1.2138999563183441</v>
      </c>
      <c r="I2555" s="35">
        <v>306.89999999999998</v>
      </c>
      <c r="J2555" s="43">
        <v>9.6109839816933634E-2</v>
      </c>
      <c r="K2555" s="44">
        <v>0.36813694642427014</v>
      </c>
      <c r="L2555" s="26">
        <f t="shared" si="741"/>
        <v>8.7135213904692659</v>
      </c>
      <c r="M2555" s="26">
        <f t="shared" si="742"/>
        <v>0.70475279573891725</v>
      </c>
      <c r="N2555" s="96">
        <f t="shared" si="743"/>
        <v>9</v>
      </c>
      <c r="O2555" s="26">
        <f t="shared" si="744"/>
        <v>0.70451736701099821</v>
      </c>
      <c r="P2555" s="3">
        <f>IF(L2555&gt;'Power Curve'!$C$37,0,INDEX(Ci,$N2555,1)*POWER(1-O2555,3)+INDEX(Ci,$N2555,2)*3*O2555*POWER(1-O2555,2)+INDEX(Ci,$N2555,3)*3*POWER(O2555,2)*(1-O2555)+INDEX(Ci,$N2555,4)*POWER(O2555,3))</f>
        <v>1101.6473417686025</v>
      </c>
      <c r="Q2555" s="3">
        <f>MAX(0,MIN(P2555-V2555+W2555,'Power Curve'!$C$39))</f>
        <v>1092.7027872439924</v>
      </c>
      <c r="R2555" s="3">
        <f t="shared" si="745"/>
        <v>1031.5100250244145</v>
      </c>
      <c r="S2555" s="3">
        <f t="shared" si="746"/>
        <v>61.192762219577844</v>
      </c>
      <c r="T2555" s="3">
        <f t="shared" si="747"/>
        <v>61.192762219577844</v>
      </c>
      <c r="V2555" s="37">
        <f t="array" ref="V2555">SUM(_xlfn.NORM.DIST($AD$3:$AD$1003,$L2555,$AA2555,FALSE)*WindSpeedStep*$AE$3:$AE$1003)/AG2555</f>
        <v>1107.8356065271332</v>
      </c>
      <c r="W2555" s="37">
        <f t="array" ref="W2555">SUM(_xlfn.NORM.DIST($AD$3:$AD$1003,$L2555,$AB2555,FALSE)*WindSpeedStep*$AE$3:$AE$1003)/AH2555</f>
        <v>1098.8910520025231</v>
      </c>
      <c r="Y2555" s="1">
        <f t="shared" si="748"/>
        <v>8</v>
      </c>
      <c r="Z2555" s="99">
        <f>IF(L2555&lt;'Power Curve'!$P$28,'Power Curve'!$Q$28,IF(L2555&gt;'Power Curve'!$P$29,'Power Curve'!$Q$29,INDEX(ReferenceTurbulence,Y2555)+(L2555-INDEX(ReferenceTurbulenceWindSpeed,Y2555))*(INDEX(ReferenceTurbulence,Y2555+1)-INDEX(ReferenceTurbulence,Y2555))/(INDEX(ReferenceTurbulenceWindSpeed,Y2555+1)-INDEX(ReferenceTurbulenceWindSpeed,Y2555))))</f>
        <v>0.12020600254423108</v>
      </c>
      <c r="AA2555" s="100">
        <f t="shared" si="754"/>
        <v>1.0474175744319605</v>
      </c>
      <c r="AB2555" s="29">
        <f t="shared" si="755"/>
        <v>0.83745514507942598</v>
      </c>
      <c r="AG2555" s="40">
        <f t="array" ref="AG2555">SUM(_xlfn.NORM.DIST($AD$3:$AD$1003,$F2555,$AA2555,FALSE)*WindSpeedStep)</f>
        <v>1.0000000000000038</v>
      </c>
      <c r="AH2555" s="40">
        <f t="array" ref="AH2555">SUM(_xlfn.NORM.DIST($AD$3:$AD$1003,$F2555,$AB2555,FALSE)*WindSpeedStep)</f>
        <v>1.0000000000000042</v>
      </c>
      <c r="AJ2555" s="47">
        <f t="shared" si="749"/>
        <v>9</v>
      </c>
      <c r="AK2555" s="83" t="b">
        <f>COUNTIF('Power Curve'!$D$2:$D$31,AJ2555)&gt;0</f>
        <v>1</v>
      </c>
      <c r="AL2555" s="83" t="b">
        <f t="shared" si="750"/>
        <v>0</v>
      </c>
      <c r="AM2555" s="83" t="b">
        <f t="shared" si="756"/>
        <v>1</v>
      </c>
      <c r="AN2555" s="47" t="str">
        <f t="shared" si="751"/>
        <v>Outer</v>
      </c>
      <c r="AO2555" s="48" t="str">
        <f t="shared" si="752"/>
        <v>0.7-0.8</v>
      </c>
      <c r="AP2555" s="49" t="str">
        <f t="shared" si="757"/>
        <v>4-5</v>
      </c>
      <c r="AQ2555" s="49" t="str">
        <f t="shared" si="758"/>
        <v>Mar</v>
      </c>
      <c r="AR2555" s="48" t="str">
        <f t="shared" si="759"/>
        <v>305-315</v>
      </c>
      <c r="AS2555" s="49" t="str">
        <f t="shared" si="753"/>
        <v>HWS-LTI</v>
      </c>
    </row>
    <row r="2556" spans="5:45" x14ac:dyDescent="0.3">
      <c r="E2556" s="15">
        <v>40993.180555555555</v>
      </c>
      <c r="F2556" s="21">
        <v>8.41</v>
      </c>
      <c r="G2556" s="21">
        <v>949.35001373291038</v>
      </c>
      <c r="H2556" s="42">
        <v>1.2136313054832257</v>
      </c>
      <c r="I2556" s="35">
        <v>304.89999999999998</v>
      </c>
      <c r="J2556" s="43">
        <v>6.6587395957193818E-2</v>
      </c>
      <c r="K2556" s="44">
        <v>0.46340872823060481</v>
      </c>
      <c r="L2556" s="26">
        <f t="shared" si="741"/>
        <v>8.3839025770730338</v>
      </c>
      <c r="M2556" s="26">
        <f t="shared" si="742"/>
        <v>0.65380914557600855</v>
      </c>
      <c r="N2556" s="96">
        <f t="shared" si="743"/>
        <v>9</v>
      </c>
      <c r="O2556" s="26">
        <f t="shared" si="744"/>
        <v>0.37504742054158358</v>
      </c>
      <c r="P2556" s="3">
        <f>IF(L2556&gt;'Power Curve'!$C$37,0,INDEX(Ci,$N2556,1)*POWER(1-O2556,3)+INDEX(Ci,$N2556,2)*3*O2556*POWER(1-O2556,2)+INDEX(Ci,$N2556,3)*3*POWER(O2556,2)*(1-O2556)+INDEX(Ci,$N2556,4)*POWER(O2556,3))</f>
        <v>996.10770178455573</v>
      </c>
      <c r="Q2556" s="3">
        <f>MAX(0,MIN(P2556-V2556+W2556,'Power Curve'!$C$39))</f>
        <v>974.11348057047906</v>
      </c>
      <c r="R2556" s="3">
        <f t="shared" si="745"/>
        <v>949.35001373291038</v>
      </c>
      <c r="S2556" s="3">
        <f t="shared" si="746"/>
        <v>24.763466837568672</v>
      </c>
      <c r="T2556" s="3">
        <f t="shared" si="747"/>
        <v>24.763466837568672</v>
      </c>
      <c r="V2556" s="37">
        <f t="array" ref="V2556">SUM(_xlfn.NORM.DIST($AD$3:$AD$1003,$L2556,$AA2556,FALSE)*WindSpeedStep*$AE$3:$AE$1003)/AG2556</f>
        <v>996.83813153219569</v>
      </c>
      <c r="W2556" s="37">
        <f t="array" ref="W2556">SUM(_xlfn.NORM.DIST($AD$3:$AD$1003,$L2556,$AB2556,FALSE)*WindSpeedStep*$AE$3:$AE$1003)/AH2556</f>
        <v>974.84391031811901</v>
      </c>
      <c r="Y2556" s="1">
        <f t="shared" si="748"/>
        <v>8</v>
      </c>
      <c r="Z2556" s="99">
        <f>IF(L2556&lt;'Power Curve'!$P$28,'Power Curve'!$Q$28,IF(L2556&gt;'Power Curve'!$P$29,'Power Curve'!$Q$29,INDEX(ReferenceTurbulence,Y2556)+(L2556-INDEX(ReferenceTurbulenceWindSpeed,Y2556))*(INDEX(ReferenceTurbulence,Y2556+1)-INDEX(ReferenceTurbulence,Y2556))/(INDEX(ReferenceTurbulenceWindSpeed,Y2556+1)-INDEX(ReferenceTurbulenceWindSpeed,Y2556))))</f>
        <v>0.11982732830175985</v>
      </c>
      <c r="AA2556" s="100">
        <f t="shared" si="754"/>
        <v>1.0046206465529008</v>
      </c>
      <c r="AB2556" s="29">
        <f t="shared" si="755"/>
        <v>0.55826224056609974</v>
      </c>
      <c r="AG2556" s="40">
        <f t="array" ref="AG2556">SUM(_xlfn.NORM.DIST($AD$3:$AD$1003,$F2556,$AA2556,FALSE)*WindSpeedStep)</f>
        <v>1.0000000000000036</v>
      </c>
      <c r="AH2556" s="40">
        <f t="array" ref="AH2556">SUM(_xlfn.NORM.DIST($AD$3:$AD$1003,$F2556,$AB2556,FALSE)*WindSpeedStep)</f>
        <v>1.0000000000000033</v>
      </c>
      <c r="AJ2556" s="47">
        <f t="shared" si="749"/>
        <v>8</v>
      </c>
      <c r="AK2556" s="83" t="b">
        <f>COUNTIF('Power Curve'!$D$2:$D$31,AJ2556)&gt;0</f>
        <v>1</v>
      </c>
      <c r="AL2556" s="83" t="b">
        <f t="shared" si="750"/>
        <v>0</v>
      </c>
      <c r="AM2556" s="83" t="b">
        <f t="shared" si="756"/>
        <v>1</v>
      </c>
      <c r="AN2556" s="47" t="str">
        <f t="shared" si="751"/>
        <v>Outer</v>
      </c>
      <c r="AO2556" s="48" t="str">
        <f t="shared" si="752"/>
        <v>0.6-0.7</v>
      </c>
      <c r="AP2556" s="49" t="str">
        <f t="shared" si="757"/>
        <v>4-5</v>
      </c>
      <c r="AQ2556" s="49" t="str">
        <f t="shared" si="758"/>
        <v>Mar</v>
      </c>
      <c r="AR2556" s="48" t="str">
        <f t="shared" si="759"/>
        <v>295-305</v>
      </c>
      <c r="AS2556" s="49" t="str">
        <f t="shared" si="753"/>
        <v>HWS-LTI</v>
      </c>
    </row>
    <row r="2557" spans="5:45" x14ac:dyDescent="0.3">
      <c r="E2557" s="15">
        <v>40993.1875</v>
      </c>
      <c r="F2557" s="21">
        <v>7.86</v>
      </c>
      <c r="G2557" s="21">
        <v>826.8399734497068</v>
      </c>
      <c r="H2557" s="42">
        <v>1.2137286978212594</v>
      </c>
      <c r="I2557" s="35">
        <v>305.60000000000002</v>
      </c>
      <c r="J2557" s="43">
        <v>5.4707379134860047E-2</v>
      </c>
      <c r="K2557" s="44">
        <v>0.39275554967813509</v>
      </c>
      <c r="L2557" s="26">
        <f t="shared" si="741"/>
        <v>7.8358188986430246</v>
      </c>
      <c r="M2557" s="26">
        <f t="shared" si="742"/>
        <v>0.56910104628322189</v>
      </c>
      <c r="N2557" s="96">
        <f t="shared" si="743"/>
        <v>8</v>
      </c>
      <c r="O2557" s="26">
        <f t="shared" si="744"/>
        <v>0.82601282468631099</v>
      </c>
      <c r="P2557" s="3">
        <f>IF(L2557&gt;'Power Curve'!$C$37,0,INDEX(Ci,$N2557,1)*POWER(1-O2557,3)+INDEX(Ci,$N2557,2)*3*O2557*POWER(1-O2557,2)+INDEX(Ci,$N2557,3)*3*POWER(O2557,2)*(1-O2557)+INDEX(Ci,$N2557,4)*POWER(O2557,3))</f>
        <v>829.36376375112718</v>
      </c>
      <c r="Q2557" s="3">
        <f>MAX(0,MIN(P2557-V2557+W2557,'Power Curve'!$C$39))</f>
        <v>810.05967963714045</v>
      </c>
      <c r="R2557" s="3">
        <f t="shared" si="745"/>
        <v>826.8399734497068</v>
      </c>
      <c r="S2557" s="3">
        <f t="shared" si="746"/>
        <v>-16.780293812566356</v>
      </c>
      <c r="T2557" s="3">
        <f t="shared" si="747"/>
        <v>16.780293812566356</v>
      </c>
      <c r="V2557" s="37">
        <f t="array" ref="V2557">SUM(_xlfn.NORM.DIST($AD$3:$AD$1003,$L2557,$AA2557,FALSE)*WindSpeedStep*$AE$3:$AE$1003)/AG2557</f>
        <v>823.76940006458358</v>
      </c>
      <c r="W2557" s="37">
        <f t="array" ref="W2557">SUM(_xlfn.NORM.DIST($AD$3:$AD$1003,$L2557,$AB2557,FALSE)*WindSpeedStep*$AE$3:$AE$1003)/AH2557</f>
        <v>804.46531595059685</v>
      </c>
      <c r="Y2557" s="1">
        <f t="shared" si="748"/>
        <v>7</v>
      </c>
      <c r="Z2557" s="99">
        <f>IF(L2557&lt;'Power Curve'!$P$28,'Power Curve'!$Q$28,IF(L2557&gt;'Power Curve'!$P$29,'Power Curve'!$Q$29,INDEX(ReferenceTurbulence,Y2557)+(L2557-INDEX(ReferenceTurbulenceWindSpeed,Y2557))*(INDEX(ReferenceTurbulence,Y2557+1)-INDEX(ReferenceTurbulence,Y2557))/(INDEX(ReferenceTurbulenceWindSpeed,Y2557+1)-INDEX(ReferenceTurbulenceWindSpeed,Y2557))))</f>
        <v>0.11944428309555799</v>
      </c>
      <c r="AA2557" s="100">
        <f t="shared" si="754"/>
        <v>0.93594377081504088</v>
      </c>
      <c r="AB2557" s="29">
        <f t="shared" si="755"/>
        <v>0.42867711532016545</v>
      </c>
      <c r="AG2557" s="40">
        <f t="array" ref="AG2557">SUM(_xlfn.NORM.DIST($AD$3:$AD$1003,$F2557,$AA2557,FALSE)*WindSpeedStep)</f>
        <v>1.0000000000000038</v>
      </c>
      <c r="AH2557" s="40">
        <f t="array" ref="AH2557">SUM(_xlfn.NORM.DIST($AD$3:$AD$1003,$F2557,$AB2557,FALSE)*WindSpeedStep)</f>
        <v>1.0000000000000033</v>
      </c>
      <c r="AJ2557" s="47">
        <f t="shared" si="749"/>
        <v>8</v>
      </c>
      <c r="AK2557" s="83" t="b">
        <f>COUNTIF('Power Curve'!$D$2:$D$31,AJ2557)&gt;0</f>
        <v>1</v>
      </c>
      <c r="AL2557" s="83" t="b">
        <f t="shared" si="750"/>
        <v>0</v>
      </c>
      <c r="AM2557" s="83" t="b">
        <f t="shared" si="756"/>
        <v>1</v>
      </c>
      <c r="AN2557" s="47" t="str">
        <f t="shared" si="751"/>
        <v>Outer</v>
      </c>
      <c r="AO2557" s="48" t="str">
        <f t="shared" si="752"/>
        <v>0.5-0.6</v>
      </c>
      <c r="AP2557" s="49" t="str">
        <f t="shared" si="757"/>
        <v>4-5</v>
      </c>
      <c r="AQ2557" s="49" t="str">
        <f t="shared" si="758"/>
        <v>Mar</v>
      </c>
      <c r="AR2557" s="48" t="str">
        <f t="shared" si="759"/>
        <v>305-315</v>
      </c>
      <c r="AS2557" s="49" t="str">
        <f t="shared" si="753"/>
        <v>HWS-LTI</v>
      </c>
    </row>
    <row r="2558" spans="5:45" x14ac:dyDescent="0.3">
      <c r="E2558" s="15">
        <v>40993.194444444445</v>
      </c>
      <c r="F2558" s="21">
        <v>8.8000000000000007</v>
      </c>
      <c r="G2558" s="21">
        <v>1036.6899719238281</v>
      </c>
      <c r="H2558" s="42">
        <v>1.2137734600392318</v>
      </c>
      <c r="I2558" s="35">
        <v>303.60000000000002</v>
      </c>
      <c r="J2558" s="43">
        <v>6.9318181818181807E-2</v>
      </c>
      <c r="K2558" s="44">
        <v>0.28898510226533997</v>
      </c>
      <c r="L2558" s="26">
        <f t="shared" si="741"/>
        <v>8.7730348581613899</v>
      </c>
      <c r="M2558" s="26">
        <f t="shared" si="742"/>
        <v>0.71395079401714234</v>
      </c>
      <c r="N2558" s="96">
        <f t="shared" si="743"/>
        <v>9</v>
      </c>
      <c r="O2558" s="26">
        <f t="shared" si="744"/>
        <v>0.76400395642227326</v>
      </c>
      <c r="P2558" s="3">
        <f>IF(L2558&gt;'Power Curve'!$C$37,0,INDEX(Ci,$N2558,1)*POWER(1-O2558,3)+INDEX(Ci,$N2558,2)*3*O2558*POWER(1-O2558,2)+INDEX(Ci,$N2558,3)*3*POWER(O2558,2)*(1-O2558)+INDEX(Ci,$N2558,4)*POWER(O2558,3))</f>
        <v>1120.9930369250635</v>
      </c>
      <c r="Q2558" s="3">
        <f>MAX(0,MIN(P2558-V2558+W2558,'Power Curve'!$C$39))</f>
        <v>1101.5249124308798</v>
      </c>
      <c r="R2558" s="3">
        <f t="shared" si="745"/>
        <v>1036.6899719238281</v>
      </c>
      <c r="S2558" s="3">
        <f t="shared" si="746"/>
        <v>64.83494050705167</v>
      </c>
      <c r="T2558" s="3">
        <f t="shared" si="747"/>
        <v>64.83494050705167</v>
      </c>
      <c r="V2558" s="37">
        <f t="array" ref="V2558">SUM(_xlfn.NORM.DIST($AD$3:$AD$1003,$L2558,$AA2558,FALSE)*WindSpeedStep*$AE$3:$AE$1003)/AG2558</f>
        <v>1128.2109101769499</v>
      </c>
      <c r="W2558" s="37">
        <f t="array" ref="W2558">SUM(_xlfn.NORM.DIST($AD$3:$AD$1003,$L2558,$AB2558,FALSE)*WindSpeedStep*$AE$3:$AE$1003)/AH2558</f>
        <v>1108.7427856827662</v>
      </c>
      <c r="Y2558" s="1">
        <f t="shared" si="748"/>
        <v>8</v>
      </c>
      <c r="Z2558" s="99">
        <f>IF(L2558&lt;'Power Curve'!$P$28,'Power Curve'!$Q$28,IF(L2558&gt;'Power Curve'!$P$29,'Power Curve'!$Q$29,INDEX(ReferenceTurbulence,Y2558)+(L2558-INDEX(ReferenceTurbulenceWindSpeed,Y2558))*(INDEX(ReferenceTurbulence,Y2558+1)-INDEX(ReferenceTurbulence,Y2558))/(INDEX(ReferenceTurbulenceWindSpeed,Y2558+1)-INDEX(ReferenceTurbulenceWindSpeed,Y2558))))</f>
        <v>0.12027437308735316</v>
      </c>
      <c r="AA2558" s="100">
        <f t="shared" si="754"/>
        <v>1.0551712676388574</v>
      </c>
      <c r="AB2558" s="29">
        <f t="shared" si="755"/>
        <v>0.60813082539527807</v>
      </c>
      <c r="AG2558" s="40">
        <f t="array" ref="AG2558">SUM(_xlfn.NORM.DIST($AD$3:$AD$1003,$F2558,$AA2558,FALSE)*WindSpeedStep)</f>
        <v>1.0000000000000033</v>
      </c>
      <c r="AH2558" s="40">
        <f t="array" ref="AH2558">SUM(_xlfn.NORM.DIST($AD$3:$AD$1003,$F2558,$AB2558,FALSE)*WindSpeedStep)</f>
        <v>1.0000000000000036</v>
      </c>
      <c r="AJ2558" s="47">
        <f t="shared" si="749"/>
        <v>9</v>
      </c>
      <c r="AK2558" s="83" t="b">
        <f>COUNTIF('Power Curve'!$D$2:$D$31,AJ2558)&gt;0</f>
        <v>1</v>
      </c>
      <c r="AL2558" s="83" t="b">
        <f t="shared" si="750"/>
        <v>0</v>
      </c>
      <c r="AM2558" s="83" t="b">
        <f t="shared" si="756"/>
        <v>1</v>
      </c>
      <c r="AN2558" s="47" t="str">
        <f t="shared" si="751"/>
        <v>Outer</v>
      </c>
      <c r="AO2558" s="48" t="str">
        <f t="shared" si="752"/>
        <v>0.7-0.8</v>
      </c>
      <c r="AP2558" s="49" t="str">
        <f t="shared" si="757"/>
        <v>4-5</v>
      </c>
      <c r="AQ2558" s="49" t="str">
        <f t="shared" si="758"/>
        <v>Mar</v>
      </c>
      <c r="AR2558" s="48" t="str">
        <f t="shared" si="759"/>
        <v>295-305</v>
      </c>
      <c r="AS2558" s="49" t="str">
        <f t="shared" si="753"/>
        <v>HWS-LTI</v>
      </c>
    </row>
    <row r="2559" spans="5:45" x14ac:dyDescent="0.3">
      <c r="E2559" s="15">
        <v>40993.201388888891</v>
      </c>
      <c r="F2559" s="21">
        <v>7.46</v>
      </c>
      <c r="G2559" s="21">
        <v>662.42001247405983</v>
      </c>
      <c r="H2559" s="42">
        <v>1.2144977643295967</v>
      </c>
      <c r="I2559" s="35">
        <v>308.89999999999998</v>
      </c>
      <c r="J2559" s="43">
        <v>8.0428954423592491E-2</v>
      </c>
      <c r="K2559" s="44">
        <v>0.29620957775649948</v>
      </c>
      <c r="L2559" s="26">
        <f t="shared" si="741"/>
        <v>7.4386199602874763</v>
      </c>
      <c r="M2559" s="26">
        <f t="shared" si="742"/>
        <v>0.50771266995793074</v>
      </c>
      <c r="N2559" s="96">
        <f t="shared" si="743"/>
        <v>8</v>
      </c>
      <c r="O2559" s="26">
        <f t="shared" si="744"/>
        <v>0.42623957508390797</v>
      </c>
      <c r="P2559" s="3">
        <f>IF(L2559&gt;'Power Curve'!$C$37,0,INDEX(Ci,$N2559,1)*POWER(1-O2559,3)+INDEX(Ci,$N2559,2)*3*O2559*POWER(1-O2559,2)+INDEX(Ci,$N2559,3)*3*POWER(O2559,2)*(1-O2559)+INDEX(Ci,$N2559,4)*POWER(O2559,3))</f>
        <v>714.54674124684072</v>
      </c>
      <c r="Q2559" s="3">
        <f>MAX(0,MIN(P2559-V2559+W2559,'Power Curve'!$C$39))</f>
        <v>702.74855533875518</v>
      </c>
      <c r="R2559" s="3">
        <f t="shared" si="745"/>
        <v>662.42001247405983</v>
      </c>
      <c r="S2559" s="3">
        <f t="shared" si="746"/>
        <v>40.328542864695351</v>
      </c>
      <c r="T2559" s="3">
        <f t="shared" si="747"/>
        <v>40.328542864695351</v>
      </c>
      <c r="V2559" s="37">
        <f t="array" ref="V2559">SUM(_xlfn.NORM.DIST($AD$3:$AD$1003,$L2559,$AA2559,FALSE)*WindSpeedStep*$AE$3:$AE$1003)/AG2559</f>
        <v>709.49172364800484</v>
      </c>
      <c r="W2559" s="37">
        <f t="array" ref="W2559">SUM(_xlfn.NORM.DIST($AD$3:$AD$1003,$L2559,$AB2559,FALSE)*WindSpeedStep*$AE$3:$AE$1003)/AH2559</f>
        <v>697.69353773991929</v>
      </c>
      <c r="Y2559" s="1">
        <f t="shared" si="748"/>
        <v>7</v>
      </c>
      <c r="Z2559" s="99">
        <f>IF(L2559&lt;'Power Curve'!$P$28,'Power Curve'!$Q$28,IF(L2559&gt;'Power Curve'!$P$29,'Power Curve'!$Q$29,INDEX(ReferenceTurbulence,Y2559)+(L2559-INDEX(ReferenceTurbulenceWindSpeed,Y2559))*(INDEX(ReferenceTurbulence,Y2559+1)-INDEX(ReferenceTurbulence,Y2559))/(INDEX(ReferenceTurbulenceWindSpeed,Y2559+1)-INDEX(ReferenceTurbulenceWindSpeed,Y2559))))</f>
        <v>0.11955460388486711</v>
      </c>
      <c r="AA2559" s="100">
        <f t="shared" si="754"/>
        <v>0.88932126280223511</v>
      </c>
      <c r="AB2559" s="29">
        <f t="shared" si="755"/>
        <v>0.59828042576038687</v>
      </c>
      <c r="AG2559" s="40">
        <f t="array" ref="AG2559">SUM(_xlfn.NORM.DIST($AD$3:$AD$1003,$F2559,$AA2559,FALSE)*WindSpeedStep)</f>
        <v>1.0000000000000036</v>
      </c>
      <c r="AH2559" s="40">
        <f t="array" ref="AH2559">SUM(_xlfn.NORM.DIST($AD$3:$AD$1003,$F2559,$AB2559,FALSE)*WindSpeedStep)</f>
        <v>1.0000000000000033</v>
      </c>
      <c r="AJ2559" s="47">
        <f t="shared" si="749"/>
        <v>7</v>
      </c>
      <c r="AK2559" s="83" t="b">
        <f>COUNTIF('Power Curve'!$D$2:$D$31,AJ2559)&gt;0</f>
        <v>1</v>
      </c>
      <c r="AL2559" s="83" t="b">
        <f t="shared" si="750"/>
        <v>0</v>
      </c>
      <c r="AM2559" s="83" t="b">
        <f t="shared" si="756"/>
        <v>1</v>
      </c>
      <c r="AN2559" s="47" t="str">
        <f t="shared" si="751"/>
        <v>Outer</v>
      </c>
      <c r="AO2559" s="48" t="str">
        <f t="shared" si="752"/>
        <v>0.5-0.6</v>
      </c>
      <c r="AP2559" s="49" t="str">
        <f t="shared" si="757"/>
        <v>4-5</v>
      </c>
      <c r="AQ2559" s="49" t="str">
        <f t="shared" si="758"/>
        <v>Mar</v>
      </c>
      <c r="AR2559" s="48" t="str">
        <f t="shared" si="759"/>
        <v>305-315</v>
      </c>
      <c r="AS2559" s="49" t="str">
        <f t="shared" si="753"/>
        <v>HWS-LTI</v>
      </c>
    </row>
    <row r="2560" spans="5:45" x14ac:dyDescent="0.3">
      <c r="E2560" s="15">
        <v>40993.208333333336</v>
      </c>
      <c r="F2560" s="21">
        <v>7.5</v>
      </c>
      <c r="G2560" s="21">
        <v>640.38997805118584</v>
      </c>
      <c r="H2560" s="42">
        <v>1.2151702193164167</v>
      </c>
      <c r="I2560" s="35">
        <v>300.7</v>
      </c>
      <c r="J2560" s="43">
        <v>5.7333333333333333E-2</v>
      </c>
      <c r="K2560" s="44">
        <v>0.25756639705913548</v>
      </c>
      <c r="L2560" s="26">
        <f t="shared" si="741"/>
        <v>7.4798853246336092</v>
      </c>
      <c r="M2560" s="26">
        <f t="shared" si="742"/>
        <v>0.51409036503981709</v>
      </c>
      <c r="N2560" s="96">
        <f t="shared" si="743"/>
        <v>8</v>
      </c>
      <c r="O2560" s="26">
        <f t="shared" si="744"/>
        <v>0.46777238700173279</v>
      </c>
      <c r="P2560" s="3">
        <f>IF(L2560&gt;'Power Curve'!$C$37,0,INDEX(Ci,$N2560,1)*POWER(1-O2560,3)+INDEX(Ci,$N2560,2)*3*O2560*POWER(1-O2560,2)+INDEX(Ci,$N2560,3)*3*POWER(O2560,2)*(1-O2560)+INDEX(Ci,$N2560,4)*POWER(O2560,3))</f>
        <v>726.19260783222069</v>
      </c>
      <c r="Q2560" s="3">
        <f>MAX(0,MIN(P2560-V2560+W2560,'Power Curve'!$C$39))</f>
        <v>709.84374353346755</v>
      </c>
      <c r="R2560" s="3">
        <f t="shared" si="745"/>
        <v>640.38997805118584</v>
      </c>
      <c r="S2560" s="3">
        <f t="shared" si="746"/>
        <v>69.45376548228171</v>
      </c>
      <c r="T2560" s="3">
        <f t="shared" si="747"/>
        <v>69.45376548228171</v>
      </c>
      <c r="V2560" s="37">
        <f t="array" ref="V2560">SUM(_xlfn.NORM.DIST($AD$3:$AD$1003,$L2560,$AA2560,FALSE)*WindSpeedStep*$AE$3:$AE$1003)/AG2560</f>
        <v>720.92841038789652</v>
      </c>
      <c r="W2560" s="37">
        <f t="array" ref="W2560">SUM(_xlfn.NORM.DIST($AD$3:$AD$1003,$L2560,$AB2560,FALSE)*WindSpeedStep*$AE$3:$AE$1003)/AH2560</f>
        <v>704.57954608914338</v>
      </c>
      <c r="Y2560" s="1">
        <f t="shared" si="748"/>
        <v>7</v>
      </c>
      <c r="Z2560" s="99">
        <f>IF(L2560&lt;'Power Curve'!$P$28,'Power Curve'!$Q$28,IF(L2560&gt;'Power Curve'!$P$29,'Power Curve'!$Q$29,INDEX(ReferenceTurbulence,Y2560)+(L2560-INDEX(ReferenceTurbulenceWindSpeed,Y2560))*(INDEX(ReferenceTurbulence,Y2560+1)-INDEX(ReferenceTurbulence,Y2560))/(INDEX(ReferenceTurbulenceWindSpeed,Y2560+1)-INDEX(ReferenceTurbulenceWindSpeed,Y2560))))</f>
        <v>0.11954314255623255</v>
      </c>
      <c r="AA2560" s="100">
        <f t="shared" si="754"/>
        <v>0.89416899766694735</v>
      </c>
      <c r="AB2560" s="29">
        <f t="shared" si="755"/>
        <v>0.42884675861232691</v>
      </c>
      <c r="AG2560" s="40">
        <f t="array" ref="AG2560">SUM(_xlfn.NORM.DIST($AD$3:$AD$1003,$F2560,$AA2560,FALSE)*WindSpeedStep)</f>
        <v>1.0000000000000036</v>
      </c>
      <c r="AH2560" s="40">
        <f t="array" ref="AH2560">SUM(_xlfn.NORM.DIST($AD$3:$AD$1003,$F2560,$AB2560,FALSE)*WindSpeedStep)</f>
        <v>1.0000000000000036</v>
      </c>
      <c r="AJ2560" s="47">
        <f t="shared" si="749"/>
        <v>7</v>
      </c>
      <c r="AK2560" s="83" t="b">
        <f>COUNTIF('Power Curve'!$D$2:$D$31,AJ2560)&gt;0</f>
        <v>1</v>
      </c>
      <c r="AL2560" s="83" t="b">
        <f t="shared" si="750"/>
        <v>0</v>
      </c>
      <c r="AM2560" s="83" t="b">
        <f t="shared" si="756"/>
        <v>1</v>
      </c>
      <c r="AN2560" s="47" t="str">
        <f t="shared" si="751"/>
        <v>Outer</v>
      </c>
      <c r="AO2560" s="48" t="str">
        <f t="shared" si="752"/>
        <v>0.5-0.6</v>
      </c>
      <c r="AP2560" s="49" t="str">
        <f t="shared" si="757"/>
        <v>5-6</v>
      </c>
      <c r="AQ2560" s="49" t="str">
        <f t="shared" si="758"/>
        <v>Mar</v>
      </c>
      <c r="AR2560" s="48" t="str">
        <f t="shared" si="759"/>
        <v>295-305</v>
      </c>
      <c r="AS2560" s="49" t="str">
        <f t="shared" si="753"/>
        <v>HWS-LTI</v>
      </c>
    </row>
    <row r="2561" spans="5:45" x14ac:dyDescent="0.3">
      <c r="E2561" s="15">
        <v>40993.215277777781</v>
      </c>
      <c r="F2561" s="21">
        <v>7.83</v>
      </c>
      <c r="G2561" s="21">
        <v>792.2699890136721</v>
      </c>
      <c r="H2561" s="42">
        <v>1.2149983567864036</v>
      </c>
      <c r="I2561" s="35">
        <v>305.10000000000002</v>
      </c>
      <c r="J2561" s="43">
        <v>5.6194125159642401E-2</v>
      </c>
      <c r="K2561" s="44">
        <v>0.34328023859900725</v>
      </c>
      <c r="L2561" s="26">
        <f t="shared" si="741"/>
        <v>7.8086321171026025</v>
      </c>
      <c r="M2561" s="26">
        <f t="shared" si="742"/>
        <v>0.56489924155739213</v>
      </c>
      <c r="N2561" s="96">
        <f t="shared" si="743"/>
        <v>8</v>
      </c>
      <c r="O2561" s="26">
        <f t="shared" si="744"/>
        <v>0.7986498411706896</v>
      </c>
      <c r="P2561" s="3">
        <f>IF(L2561&gt;'Power Curve'!$C$37,0,INDEX(Ci,$N2561,1)*POWER(1-O2561,3)+INDEX(Ci,$N2561,2)*3*O2561*POWER(1-O2561,2)+INDEX(Ci,$N2561,3)*3*POWER(O2561,2)*(1-O2561)+INDEX(Ci,$N2561,4)*POWER(O2561,3))</f>
        <v>821.34229423233273</v>
      </c>
      <c r="Q2561" s="3">
        <f>MAX(0,MIN(P2561-V2561+W2561,'Power Curve'!$C$39))</f>
        <v>802.53129301523609</v>
      </c>
      <c r="R2561" s="3">
        <f t="shared" si="745"/>
        <v>792.2699890136721</v>
      </c>
      <c r="S2561" s="3">
        <f t="shared" si="746"/>
        <v>10.261304001563985</v>
      </c>
      <c r="T2561" s="3">
        <f t="shared" si="747"/>
        <v>10.261304001563985</v>
      </c>
      <c r="V2561" s="37">
        <f t="array" ref="V2561">SUM(_xlfn.NORM.DIST($AD$3:$AD$1003,$L2561,$AA2561,FALSE)*WindSpeedStep*$AE$3:$AE$1003)/AG2561</f>
        <v>815.64678130179118</v>
      </c>
      <c r="W2561" s="37">
        <f t="array" ref="W2561">SUM(_xlfn.NORM.DIST($AD$3:$AD$1003,$L2561,$AB2561,FALSE)*WindSpeedStep*$AE$3:$AE$1003)/AH2561</f>
        <v>796.83578008469453</v>
      </c>
      <c r="Y2561" s="1">
        <f t="shared" si="748"/>
        <v>7</v>
      </c>
      <c r="Z2561" s="99">
        <f>IF(L2561&lt;'Power Curve'!$P$28,'Power Curve'!$Q$28,IF(L2561&gt;'Power Curve'!$P$29,'Power Curve'!$Q$29,INDEX(ReferenceTurbulence,Y2561)+(L2561-INDEX(ReferenceTurbulenceWindSpeed,Y2561))*(INDEX(ReferenceTurbulence,Y2561+1)-INDEX(ReferenceTurbulence,Y2561))/(INDEX(ReferenceTurbulenceWindSpeed,Y2561+1)-INDEX(ReferenceTurbulenceWindSpeed,Y2561))))</f>
        <v>0.11945183414091257</v>
      </c>
      <c r="AA2561" s="100">
        <f t="shared" si="754"/>
        <v>0.93275542851954307</v>
      </c>
      <c r="AB2561" s="29">
        <f t="shared" si="755"/>
        <v>0.43879925051406704</v>
      </c>
      <c r="AG2561" s="40">
        <f t="array" ref="AG2561">SUM(_xlfn.NORM.DIST($AD$3:$AD$1003,$F2561,$AA2561,FALSE)*WindSpeedStep)</f>
        <v>1.0000000000000033</v>
      </c>
      <c r="AH2561" s="40">
        <f t="array" ref="AH2561">SUM(_xlfn.NORM.DIST($AD$3:$AD$1003,$F2561,$AB2561,FALSE)*WindSpeedStep)</f>
        <v>1.0000000000000038</v>
      </c>
      <c r="AJ2561" s="47">
        <f t="shared" si="749"/>
        <v>8</v>
      </c>
      <c r="AK2561" s="83" t="b">
        <f>COUNTIF('Power Curve'!$D$2:$D$31,AJ2561)&gt;0</f>
        <v>1</v>
      </c>
      <c r="AL2561" s="83" t="b">
        <f t="shared" si="750"/>
        <v>0</v>
      </c>
      <c r="AM2561" s="83" t="b">
        <f t="shared" si="756"/>
        <v>1</v>
      </c>
      <c r="AN2561" s="47" t="str">
        <f t="shared" si="751"/>
        <v>Outer</v>
      </c>
      <c r="AO2561" s="48" t="str">
        <f t="shared" si="752"/>
        <v>0.5-0.6</v>
      </c>
      <c r="AP2561" s="49" t="str">
        <f t="shared" si="757"/>
        <v>5-6</v>
      </c>
      <c r="AQ2561" s="49" t="str">
        <f t="shared" si="758"/>
        <v>Mar</v>
      </c>
      <c r="AR2561" s="48" t="str">
        <f t="shared" si="759"/>
        <v>305-315</v>
      </c>
      <c r="AS2561" s="49" t="str">
        <f t="shared" si="753"/>
        <v>HWS-LTI</v>
      </c>
    </row>
    <row r="2562" spans="5:45" x14ac:dyDescent="0.3">
      <c r="E2562" s="15">
        <v>40993.222222222219</v>
      </c>
      <c r="F2562" s="21">
        <v>7.42</v>
      </c>
      <c r="G2562" s="21">
        <v>667.9600172042849</v>
      </c>
      <c r="H2562" s="42">
        <v>1.2149087012609083</v>
      </c>
      <c r="I2562" s="35">
        <v>307.39999999999998</v>
      </c>
      <c r="J2562" s="43">
        <v>6.8733153638814021E-2</v>
      </c>
      <c r="K2562" s="44">
        <v>0.28822450642042918</v>
      </c>
      <c r="L2562" s="26">
        <f t="shared" si="741"/>
        <v>7.3995689820021351</v>
      </c>
      <c r="M2562" s="26">
        <f t="shared" si="742"/>
        <v>0.50167721537998977</v>
      </c>
      <c r="N2562" s="96">
        <f t="shared" si="743"/>
        <v>8</v>
      </c>
      <c r="O2562" s="26">
        <f t="shared" si="744"/>
        <v>0.3869355010249052</v>
      </c>
      <c r="P2562" s="3">
        <f>IF(L2562&gt;'Power Curve'!$C$37,0,INDEX(Ci,$N2562,1)*POWER(1-O2562,3)+INDEX(Ci,$N2562,2)*3*O2562*POWER(1-O2562,2)+INDEX(Ci,$N2562,3)*3*POWER(O2562,2)*(1-O2562)+INDEX(Ci,$N2562,4)*POWER(O2562,3))</f>
        <v>703.59892758994397</v>
      </c>
      <c r="Q2562" s="3">
        <f>MAX(0,MIN(P2562-V2562+W2562,'Power Curve'!$C$39))</f>
        <v>689.52214799518936</v>
      </c>
      <c r="R2562" s="3">
        <f t="shared" si="745"/>
        <v>667.9600172042849</v>
      </c>
      <c r="S2562" s="3">
        <f t="shared" si="746"/>
        <v>21.562130790904462</v>
      </c>
      <c r="T2562" s="3">
        <f t="shared" si="747"/>
        <v>21.562130790904462</v>
      </c>
      <c r="V2562" s="37">
        <f t="array" ref="V2562">SUM(_xlfn.NORM.DIST($AD$3:$AD$1003,$L2562,$AA2562,FALSE)*WindSpeedStep*$AE$3:$AE$1003)/AG2562</f>
        <v>698.76031771431201</v>
      </c>
      <c r="W2562" s="37">
        <f t="array" ref="W2562">SUM(_xlfn.NORM.DIST($AD$3:$AD$1003,$L2562,$AB2562,FALSE)*WindSpeedStep*$AE$3:$AE$1003)/AH2562</f>
        <v>684.6835381195574</v>
      </c>
      <c r="Y2562" s="1">
        <f t="shared" si="748"/>
        <v>7</v>
      </c>
      <c r="Z2562" s="99">
        <f>IF(L2562&lt;'Power Curve'!$P$28,'Power Curve'!$Q$28,IF(L2562&gt;'Power Curve'!$P$29,'Power Curve'!$Q$29,INDEX(ReferenceTurbulence,Y2562)+(L2562-INDEX(ReferenceTurbulenceWindSpeed,Y2562))*(INDEX(ReferenceTurbulence,Y2562+1)-INDEX(ReferenceTurbulence,Y2562))/(INDEX(ReferenceTurbulenceWindSpeed,Y2562+1)-INDEX(ReferenceTurbulenceWindSpeed,Y2562))))</f>
        <v>0.11956545017455149</v>
      </c>
      <c r="AA2562" s="100">
        <f t="shared" si="754"/>
        <v>0.88473279643073299</v>
      </c>
      <c r="AB2562" s="29">
        <f t="shared" si="755"/>
        <v>0.50859571170095541</v>
      </c>
      <c r="AG2562" s="40">
        <f t="array" ref="AG2562">SUM(_xlfn.NORM.DIST($AD$3:$AD$1003,$F2562,$AA2562,FALSE)*WindSpeedStep)</f>
        <v>1.000000000000004</v>
      </c>
      <c r="AH2562" s="40">
        <f t="array" ref="AH2562">SUM(_xlfn.NORM.DIST($AD$3:$AD$1003,$F2562,$AB2562,FALSE)*WindSpeedStep)</f>
        <v>1.0000000000000033</v>
      </c>
      <c r="AJ2562" s="47">
        <f t="shared" si="749"/>
        <v>7</v>
      </c>
      <c r="AK2562" s="83" t="b">
        <f>COUNTIF('Power Curve'!$D$2:$D$31,AJ2562)&gt;0</f>
        <v>1</v>
      </c>
      <c r="AL2562" s="83" t="b">
        <f t="shared" si="750"/>
        <v>0</v>
      </c>
      <c r="AM2562" s="83" t="b">
        <f t="shared" si="756"/>
        <v>1</v>
      </c>
      <c r="AN2562" s="47" t="str">
        <f t="shared" si="751"/>
        <v>Outer</v>
      </c>
      <c r="AO2562" s="48" t="str">
        <f t="shared" si="752"/>
        <v>0.5-0.6</v>
      </c>
      <c r="AP2562" s="49" t="str">
        <f t="shared" si="757"/>
        <v>5-6</v>
      </c>
      <c r="AQ2562" s="49" t="str">
        <f t="shared" si="758"/>
        <v>Mar</v>
      </c>
      <c r="AR2562" s="48" t="str">
        <f t="shared" si="759"/>
        <v>305-315</v>
      </c>
      <c r="AS2562" s="49" t="str">
        <f t="shared" si="753"/>
        <v>HWS-LTI</v>
      </c>
    </row>
    <row r="2563" spans="5:45" x14ac:dyDescent="0.3">
      <c r="E2563" s="15">
        <v>40993.229166666664</v>
      </c>
      <c r="F2563" s="21">
        <v>7.49</v>
      </c>
      <c r="G2563" s="21">
        <v>703.2700266838076</v>
      </c>
      <c r="H2563" s="42">
        <v>1.2151403557392948</v>
      </c>
      <c r="I2563" s="35">
        <v>304.8</v>
      </c>
      <c r="J2563" s="43">
        <v>8.2777036048064079E-2</v>
      </c>
      <c r="K2563" s="44">
        <v>0.26764413068926474</v>
      </c>
      <c r="L2563" s="26">
        <f t="shared" ref="L2563:L2626" si="760">F2563*(H2563/Ref_Density)^(1/3)</f>
        <v>7.4698509510934619</v>
      </c>
      <c r="M2563" s="26">
        <f t="shared" ref="M2563:M2626" si="761">(L2563-CutInWindSpeed)/(RatedWindSpeed-CutInWindSpeed)</f>
        <v>0.51253952026258431</v>
      </c>
      <c r="N2563" s="96">
        <f t="shared" ref="N2563:N2626" si="762">COUNTIF(xa,"&lt;"&amp;L2563)</f>
        <v>8</v>
      </c>
      <c r="O2563" s="26">
        <f t="shared" ref="O2563:O2626" si="763">(L2563-INDEX(xa,$N2563))/(INDEX(xb,$N2563)-INDEX(xa,$N2563))</f>
        <v>0.4576729790464219</v>
      </c>
      <c r="P2563" s="3">
        <f>IF(L2563&gt;'Power Curve'!$C$37,0,INDEX(Ci,$N2563,1)*POWER(1-O2563,3)+INDEX(Ci,$N2563,2)*3*O2563*POWER(1-O2563,2)+INDEX(Ci,$N2563,3)*3*POWER(O2563,2)*(1-O2563)+INDEX(Ci,$N2563,4)*POWER(O2563,3))</f>
        <v>723.35361823171456</v>
      </c>
      <c r="Q2563" s="3">
        <f>MAX(0,MIN(P2563-V2563+W2563,'Power Curve'!$C$39))</f>
        <v>711.98045510846623</v>
      </c>
      <c r="R2563" s="3">
        <f t="shared" ref="R2563:R2626" si="764">IF(AM2563,G2563,"")</f>
        <v>703.2700266838076</v>
      </c>
      <c r="S2563" s="3">
        <f t="shared" ref="S2563:S2626" si="765">IF(AM2563,Q2563-R2563,"")</f>
        <v>8.7104284246586303</v>
      </c>
      <c r="T2563" s="3">
        <f t="shared" ref="T2563:T2626" si="766">IF(AM2563,ABS(S2563),"")</f>
        <v>8.7104284246586303</v>
      </c>
      <c r="V2563" s="37">
        <f t="array" ref="V2563">SUM(_xlfn.NORM.DIST($AD$3:$AD$1003,$L2563,$AA2563,FALSE)*WindSpeedStep*$AE$3:$AE$1003)/AG2563</f>
        <v>718.13820861853219</v>
      </c>
      <c r="W2563" s="37">
        <f t="array" ref="W2563">SUM(_xlfn.NORM.DIST($AD$3:$AD$1003,$L2563,$AB2563,FALSE)*WindSpeedStep*$AE$3:$AE$1003)/AH2563</f>
        <v>706.76504549528386</v>
      </c>
      <c r="Y2563" s="1">
        <f t="shared" ref="Y2563:Y2626" si="767">COUNTIF(ReferenceTurbulenceWindSpeed,"&lt;"&amp;L2563)</f>
        <v>7</v>
      </c>
      <c r="Z2563" s="99">
        <f>IF(L2563&lt;'Power Curve'!$P$28,'Power Curve'!$Q$28,IF(L2563&gt;'Power Curve'!$P$29,'Power Curve'!$Q$29,INDEX(ReferenceTurbulence,Y2563)+(L2563-INDEX(ReferenceTurbulenceWindSpeed,Y2563))*(INDEX(ReferenceTurbulence,Y2563+1)-INDEX(ReferenceTurbulence,Y2563))/(INDEX(ReferenceTurbulenceWindSpeed,Y2563+1)-INDEX(ReferenceTurbulenceWindSpeed,Y2563))))</f>
        <v>0.11954592957276827</v>
      </c>
      <c r="AA2563" s="100">
        <f t="shared" si="754"/>
        <v>0.8929902757184951</v>
      </c>
      <c r="AB2563" s="29">
        <f t="shared" si="755"/>
        <v>0.61833212145232919</v>
      </c>
      <c r="AG2563" s="40">
        <f t="array" ref="AG2563">SUM(_xlfn.NORM.DIST($AD$3:$AD$1003,$F2563,$AA2563,FALSE)*WindSpeedStep)</f>
        <v>1.0000000000000033</v>
      </c>
      <c r="AH2563" s="40">
        <f t="array" ref="AH2563">SUM(_xlfn.NORM.DIST($AD$3:$AD$1003,$F2563,$AB2563,FALSE)*WindSpeedStep)</f>
        <v>1.0000000000000038</v>
      </c>
      <c r="AJ2563" s="47">
        <f t="shared" ref="AJ2563:AJ2626" si="768">MROUND(L2563-Centre_First_Bin,Bin_Width)+Centre_First_Bin</f>
        <v>7</v>
      </c>
      <c r="AK2563" s="83" t="b">
        <f>COUNTIF('Power Curve'!$D$2:$D$31,AJ2563)&gt;0</f>
        <v>1</v>
      </c>
      <c r="AL2563" s="83" t="b">
        <f t="shared" ref="AL2563:AL2626" si="769">(G2563&lt;0)</f>
        <v>0</v>
      </c>
      <c r="AM2563" s="83" t="b">
        <f t="shared" si="756"/>
        <v>1</v>
      </c>
      <c r="AN2563" s="47" t="str">
        <f t="shared" ref="AN2563:AN2626" si="770">IF(AM2563,IF(AND(J2563&gt;=LowerTurbLimit,J2563&lt;=UpperTurbLimit,K2563&gt;=LowerShearLimit,K2563&lt;=UpperShearLimit),"Inner","Outer"),"")</f>
        <v>Outer</v>
      </c>
      <c r="AO2563" s="48" t="str">
        <f t="shared" ref="AO2563:AO2626" si="771">IF(M2563&lt;0,"&lt;0",TEXT(MROUND(M2563+0.05,0.1)-0.1,"0.0")&amp;"-"&amp;TEXT(MROUND(M2563+0.05,0.1),"0.0"))</f>
        <v>0.5-0.6</v>
      </c>
      <c r="AP2563" s="49" t="str">
        <f t="shared" si="757"/>
        <v>5-6</v>
      </c>
      <c r="AQ2563" s="49" t="str">
        <f t="shared" si="758"/>
        <v>Mar</v>
      </c>
      <c r="AR2563" s="48" t="str">
        <f t="shared" si="759"/>
        <v>295-305</v>
      </c>
      <c r="AS2563" s="49" t="str">
        <f t="shared" ref="AS2563:AS2626" si="772">IF(AM2563,IF(M2563&lt;0.5,IF(J2563&lt;=LowerTurbLimit,"LWS-LTI",IF(J2563&gt;=UpperTurbLimit,"LWS-HTI","Inner-TI")),IF(J2563&lt;=LowerTurbLimit,"HWS-LTI",IF(J2563&gt;=UpperTurbLimit,"HWS-HTI","Inner-TI"))),"")</f>
        <v>HWS-LTI</v>
      </c>
    </row>
    <row r="2564" spans="5:45" x14ac:dyDescent="0.3">
      <c r="E2564" s="15">
        <v>40993.236111111109</v>
      </c>
      <c r="F2564" s="21">
        <v>7.26</v>
      </c>
      <c r="G2564" s="21">
        <v>570.3499813079834</v>
      </c>
      <c r="H2564" s="42">
        <v>1.2146474350192027</v>
      </c>
      <c r="I2564" s="35">
        <v>305.8</v>
      </c>
      <c r="J2564" s="43">
        <v>9.9173553719008267E-2</v>
      </c>
      <c r="K2564" s="44">
        <v>0.26767965905636187</v>
      </c>
      <c r="L2564" s="26">
        <f t="shared" si="760"/>
        <v>7.2394905175631505</v>
      </c>
      <c r="M2564" s="26">
        <f t="shared" si="761"/>
        <v>0.47693657267525363</v>
      </c>
      <c r="N2564" s="96">
        <f t="shared" si="762"/>
        <v>8</v>
      </c>
      <c r="O2564" s="26">
        <f t="shared" si="763"/>
        <v>0.22581954189096853</v>
      </c>
      <c r="P2564" s="3">
        <f>IF(L2564&gt;'Power Curve'!$C$37,0,INDEX(Ci,$N2564,1)*POWER(1-O2564,3)+INDEX(Ci,$N2564,2)*3*O2564*POWER(1-O2564,2)+INDEX(Ci,$N2564,3)*3*POWER(O2564,2)*(1-O2564)+INDEX(Ci,$N2564,4)*POWER(O2564,3))</f>
        <v>659.53601488987999</v>
      </c>
      <c r="Q2564" s="3">
        <f>MAX(0,MIN(P2564-V2564+W2564,'Power Curve'!$C$39))</f>
        <v>653.11783129505307</v>
      </c>
      <c r="R2564" s="3">
        <f t="shared" si="764"/>
        <v>570.3499813079834</v>
      </c>
      <c r="S2564" s="3">
        <f t="shared" si="765"/>
        <v>82.767849987069667</v>
      </c>
      <c r="T2564" s="3">
        <f t="shared" si="766"/>
        <v>82.767849987069667</v>
      </c>
      <c r="V2564" s="37">
        <f t="array" ref="V2564">SUM(_xlfn.NORM.DIST($AD$3:$AD$1003,$L2564,$AA2564,FALSE)*WindSpeedStep*$AE$3:$AE$1003)/AG2564</f>
        <v>655.69056648409753</v>
      </c>
      <c r="W2564" s="37">
        <f t="array" ref="W2564">SUM(_xlfn.NORM.DIST($AD$3:$AD$1003,$L2564,$AB2564,FALSE)*WindSpeedStep*$AE$3:$AE$1003)/AH2564</f>
        <v>649.2723828892706</v>
      </c>
      <c r="Y2564" s="1">
        <f t="shared" si="767"/>
        <v>7</v>
      </c>
      <c r="Z2564" s="99">
        <f>IF(L2564&lt;'Power Curve'!$P$28,'Power Curve'!$Q$28,IF(L2564&gt;'Power Curve'!$P$29,'Power Curve'!$Q$29,INDEX(ReferenceTurbulence,Y2564)+(L2564-INDEX(ReferenceTurbulenceWindSpeed,Y2564))*(INDEX(ReferenceTurbulence,Y2564+1)-INDEX(ReferenceTurbulence,Y2564))/(INDEX(ReferenceTurbulenceWindSpeed,Y2564+1)-INDEX(ReferenceTurbulenceWindSpeed,Y2564))))</f>
        <v>0.11960991147805199</v>
      </c>
      <c r="AA2564" s="100">
        <f t="shared" ref="AA2564:AA2627" si="773">Z2564*L2564</f>
        <v>0.86591481995192521</v>
      </c>
      <c r="AB2564" s="29">
        <f t="shared" ref="AB2564:AB2627" si="774">L2564*J2564</f>
        <v>0.71796600174180003</v>
      </c>
      <c r="AG2564" s="40">
        <f t="array" ref="AG2564">SUM(_xlfn.NORM.DIST($AD$3:$AD$1003,$F2564,$AA2564,FALSE)*WindSpeedStep)</f>
        <v>1.0000000000000033</v>
      </c>
      <c r="AH2564" s="40">
        <f t="array" ref="AH2564">SUM(_xlfn.NORM.DIST($AD$3:$AD$1003,$F2564,$AB2564,FALSE)*WindSpeedStep)</f>
        <v>1.0000000000000036</v>
      </c>
      <c r="AJ2564" s="47">
        <f t="shared" si="768"/>
        <v>7</v>
      </c>
      <c r="AK2564" s="83" t="b">
        <f>COUNTIF('Power Curve'!$D$2:$D$31,AJ2564)&gt;0</f>
        <v>1</v>
      </c>
      <c r="AL2564" s="83" t="b">
        <f t="shared" si="769"/>
        <v>0</v>
      </c>
      <c r="AM2564" s="83" t="b">
        <f t="shared" ref="AM2564:AM2627" si="775">AND(AK2564,NOT(AL2564))</f>
        <v>1</v>
      </c>
      <c r="AN2564" s="47" t="str">
        <f t="shared" si="770"/>
        <v>Outer</v>
      </c>
      <c r="AO2564" s="48" t="str">
        <f t="shared" si="771"/>
        <v>0.4-0.5</v>
      </c>
      <c r="AP2564" s="49" t="str">
        <f t="shared" ref="AP2564:AP2627" si="776">IF(AM2564,HOUR(E2564)&amp;"-"&amp;HOUR(E2564)+1,"")</f>
        <v>5-6</v>
      </c>
      <c r="AQ2564" s="49" t="str">
        <f t="shared" ref="AQ2564:AQ2627" si="777">IF(AM2564,TEXT(E2564,"mmm"),"")</f>
        <v>Mar</v>
      </c>
      <c r="AR2564" s="48" t="str">
        <f t="shared" ref="AR2564:AR2627" si="778">IF(AM2564,IF(OR(I2564&lt;5,I2564&gt;=355),"355-5",MROUND(I2564,10)-5&amp;"-"&amp;MROUND(I2564,10)+5),"")</f>
        <v>305-315</v>
      </c>
      <c r="AS2564" s="49" t="str">
        <f t="shared" si="772"/>
        <v>LWS-LTI</v>
      </c>
    </row>
    <row r="2565" spans="5:45" x14ac:dyDescent="0.3">
      <c r="E2565" s="15">
        <v>40993.243055555555</v>
      </c>
      <c r="F2565" s="21">
        <v>7.38</v>
      </c>
      <c r="G2565" s="21">
        <v>640.78001451492355</v>
      </c>
      <c r="H2565" s="42">
        <v>1.2151478453937097</v>
      </c>
      <c r="I2565" s="35">
        <v>301.5</v>
      </c>
      <c r="J2565" s="43">
        <v>9.6205962059620592E-2</v>
      </c>
      <c r="K2565" s="44">
        <v>0.29889764784382533</v>
      </c>
      <c r="L2565" s="26">
        <f t="shared" si="760"/>
        <v>7.3601619866962702</v>
      </c>
      <c r="M2565" s="26">
        <f t="shared" si="761"/>
        <v>0.49558673722387758</v>
      </c>
      <c r="N2565" s="96">
        <f t="shared" si="762"/>
        <v>8</v>
      </c>
      <c r="O2565" s="26">
        <f t="shared" si="763"/>
        <v>0.34727310254087318</v>
      </c>
      <c r="P2565" s="3">
        <f>IF(L2565&gt;'Power Curve'!$C$37,0,INDEX(Ci,$N2565,1)*POWER(1-O2565,3)+INDEX(Ci,$N2565,2)*3*O2565*POWER(1-O2565,2)+INDEX(Ci,$N2565,3)*3*POWER(O2565,2)*(1-O2565)+INDEX(Ci,$N2565,4)*POWER(O2565,3))</f>
        <v>692.62683086236643</v>
      </c>
      <c r="Q2565" s="3">
        <f>MAX(0,MIN(P2565-V2565+W2565,'Power Curve'!$C$39))</f>
        <v>685.10529155822508</v>
      </c>
      <c r="R2565" s="3">
        <f t="shared" si="764"/>
        <v>640.78001451492355</v>
      </c>
      <c r="S2565" s="3">
        <f t="shared" si="765"/>
        <v>44.325277043301526</v>
      </c>
      <c r="T2565" s="3">
        <f t="shared" si="766"/>
        <v>44.325277043301526</v>
      </c>
      <c r="V2565" s="37">
        <f t="array" ref="V2565">SUM(_xlfn.NORM.DIST($AD$3:$AD$1003,$L2565,$AA2565,FALSE)*WindSpeedStep*$AE$3:$AE$1003)/AG2565</f>
        <v>688.02085361320826</v>
      </c>
      <c r="W2565" s="37">
        <f t="array" ref="W2565">SUM(_xlfn.NORM.DIST($AD$3:$AD$1003,$L2565,$AB2565,FALSE)*WindSpeedStep*$AE$3:$AE$1003)/AH2565</f>
        <v>680.4993143090669</v>
      </c>
      <c r="Y2565" s="1">
        <f t="shared" si="767"/>
        <v>7</v>
      </c>
      <c r="Z2565" s="99">
        <f>IF(L2565&lt;'Power Curve'!$P$28,'Power Curve'!$Q$28,IF(L2565&gt;'Power Curve'!$P$29,'Power Curve'!$Q$29,INDEX(ReferenceTurbulence,Y2565)+(L2565-INDEX(ReferenceTurbulenceWindSpeed,Y2565))*(INDEX(ReferenceTurbulence,Y2565+1)-INDEX(ReferenceTurbulence,Y2565))/(INDEX(ReferenceTurbulenceWindSpeed,Y2565+1)-INDEX(ReferenceTurbulenceWindSpeed,Y2565))))</f>
        <v>0.11957639534687356</v>
      </c>
      <c r="AA2565" s="100">
        <f t="shared" si="773"/>
        <v>0.88010163953822351</v>
      </c>
      <c r="AB2565" s="29">
        <f t="shared" si="774"/>
        <v>0.70809146484476304</v>
      </c>
      <c r="AG2565" s="40">
        <f t="array" ref="AG2565">SUM(_xlfn.NORM.DIST($AD$3:$AD$1003,$F2565,$AA2565,FALSE)*WindSpeedStep)</f>
        <v>1.0000000000000036</v>
      </c>
      <c r="AH2565" s="40">
        <f t="array" ref="AH2565">SUM(_xlfn.NORM.DIST($AD$3:$AD$1003,$F2565,$AB2565,FALSE)*WindSpeedStep)</f>
        <v>1.0000000000000038</v>
      </c>
      <c r="AJ2565" s="47">
        <f t="shared" si="768"/>
        <v>7</v>
      </c>
      <c r="AK2565" s="83" t="b">
        <f>COUNTIF('Power Curve'!$D$2:$D$31,AJ2565)&gt;0</f>
        <v>1</v>
      </c>
      <c r="AL2565" s="83" t="b">
        <f t="shared" si="769"/>
        <v>0</v>
      </c>
      <c r="AM2565" s="83" t="b">
        <f t="shared" si="775"/>
        <v>1</v>
      </c>
      <c r="AN2565" s="47" t="str">
        <f t="shared" si="770"/>
        <v>Outer</v>
      </c>
      <c r="AO2565" s="48" t="str">
        <f t="shared" si="771"/>
        <v>0.4-0.5</v>
      </c>
      <c r="AP2565" s="49" t="str">
        <f t="shared" si="776"/>
        <v>5-6</v>
      </c>
      <c r="AQ2565" s="49" t="str">
        <f t="shared" si="777"/>
        <v>Mar</v>
      </c>
      <c r="AR2565" s="48" t="str">
        <f t="shared" si="778"/>
        <v>295-305</v>
      </c>
      <c r="AS2565" s="49" t="str">
        <f t="shared" si="772"/>
        <v>LWS-LTI</v>
      </c>
    </row>
    <row r="2566" spans="5:45" x14ac:dyDescent="0.3">
      <c r="E2566" s="15">
        <v>40993.25</v>
      </c>
      <c r="F2566" s="21">
        <v>8.4700000000000006</v>
      </c>
      <c r="G2566" s="21">
        <v>975.26000213623024</v>
      </c>
      <c r="H2566" s="42">
        <v>1.2145207186160736</v>
      </c>
      <c r="I2566" s="35">
        <v>303.2</v>
      </c>
      <c r="J2566" s="43">
        <v>7.4380165289256187E-2</v>
      </c>
      <c r="K2566" s="44">
        <v>0.26135887074743114</v>
      </c>
      <c r="L2566" s="26">
        <f t="shared" si="760"/>
        <v>8.4457785520313529</v>
      </c>
      <c r="M2566" s="26">
        <f t="shared" si="761"/>
        <v>0.66337227696795453</v>
      </c>
      <c r="N2566" s="96">
        <f t="shared" si="762"/>
        <v>9</v>
      </c>
      <c r="O2566" s="26">
        <f t="shared" si="763"/>
        <v>0.43689545023142429</v>
      </c>
      <c r="P2566" s="3">
        <f>IF(L2566&gt;'Power Curve'!$C$37,0,INDEX(Ci,$N2566,1)*POWER(1-O2566,3)+INDEX(Ci,$N2566,2)*3*O2566*POWER(1-O2566,2)+INDEX(Ci,$N2566,3)*3*POWER(O2566,2)*(1-O2566)+INDEX(Ci,$N2566,4)*POWER(O2566,3))</f>
        <v>1015.6727659655983</v>
      </c>
      <c r="Q2566" s="3">
        <f>MAX(0,MIN(P2566-V2566+W2566,'Power Curve'!$C$39))</f>
        <v>996.34134549517478</v>
      </c>
      <c r="R2566" s="3">
        <f t="shared" si="764"/>
        <v>975.26000213623024</v>
      </c>
      <c r="S2566" s="3">
        <f t="shared" si="765"/>
        <v>21.081343358944537</v>
      </c>
      <c r="T2566" s="3">
        <f t="shared" si="766"/>
        <v>21.081343358944537</v>
      </c>
      <c r="V2566" s="37">
        <f t="array" ref="V2566">SUM(_xlfn.NORM.DIST($AD$3:$AD$1003,$L2566,$AA2566,FALSE)*WindSpeedStep*$AE$3:$AE$1003)/AG2566</f>
        <v>1017.3675986883885</v>
      </c>
      <c r="W2566" s="37">
        <f t="array" ref="W2566">SUM(_xlfn.NORM.DIST($AD$3:$AD$1003,$L2566,$AB2566,FALSE)*WindSpeedStep*$AE$3:$AE$1003)/AH2566</f>
        <v>998.03617821796502</v>
      </c>
      <c r="Y2566" s="1">
        <f t="shared" si="767"/>
        <v>8</v>
      </c>
      <c r="Z2566" s="99">
        <f>IF(L2566&lt;'Power Curve'!$P$28,'Power Curve'!$Q$28,IF(L2566&gt;'Power Curve'!$P$29,'Power Curve'!$Q$29,INDEX(ReferenceTurbulence,Y2566)+(L2566-INDEX(ReferenceTurbulenceWindSpeed,Y2566))*(INDEX(ReferenceTurbulence,Y2566+1)-INDEX(ReferenceTurbulence,Y2566))/(INDEX(ReferenceTurbulenceWindSpeed,Y2566+1)-INDEX(ReferenceTurbulenceWindSpeed,Y2566))))</f>
        <v>0.119898412951641</v>
      </c>
      <c r="AA2566" s="100">
        <f t="shared" si="773"/>
        <v>1.0126354445295678</v>
      </c>
      <c r="AB2566" s="29">
        <f t="shared" si="774"/>
        <v>0.62819840469654675</v>
      </c>
      <c r="AG2566" s="40">
        <f t="array" ref="AG2566">SUM(_xlfn.NORM.DIST($AD$3:$AD$1003,$F2566,$AA2566,FALSE)*WindSpeedStep)</f>
        <v>1.0000000000000036</v>
      </c>
      <c r="AH2566" s="40">
        <f t="array" ref="AH2566">SUM(_xlfn.NORM.DIST($AD$3:$AD$1003,$F2566,$AB2566,FALSE)*WindSpeedStep)</f>
        <v>1.0000000000000036</v>
      </c>
      <c r="AJ2566" s="47">
        <f t="shared" si="768"/>
        <v>8</v>
      </c>
      <c r="AK2566" s="83" t="b">
        <f>COUNTIF('Power Curve'!$D$2:$D$31,AJ2566)&gt;0</f>
        <v>1</v>
      </c>
      <c r="AL2566" s="83" t="b">
        <f t="shared" si="769"/>
        <v>0</v>
      </c>
      <c r="AM2566" s="83" t="b">
        <f t="shared" si="775"/>
        <v>1</v>
      </c>
      <c r="AN2566" s="47" t="str">
        <f t="shared" si="770"/>
        <v>Outer</v>
      </c>
      <c r="AO2566" s="48" t="str">
        <f t="shared" si="771"/>
        <v>0.6-0.7</v>
      </c>
      <c r="AP2566" s="49" t="str">
        <f t="shared" si="776"/>
        <v>6-7</v>
      </c>
      <c r="AQ2566" s="49" t="str">
        <f t="shared" si="777"/>
        <v>Mar</v>
      </c>
      <c r="AR2566" s="48" t="str">
        <f t="shared" si="778"/>
        <v>295-305</v>
      </c>
      <c r="AS2566" s="49" t="str">
        <f t="shared" si="772"/>
        <v>HWS-LTI</v>
      </c>
    </row>
    <row r="2567" spans="5:45" x14ac:dyDescent="0.3">
      <c r="E2567" s="15">
        <v>40993.256944444445</v>
      </c>
      <c r="F2567" s="21">
        <v>7.96</v>
      </c>
      <c r="G2567" s="21">
        <v>817.51002502441429</v>
      </c>
      <c r="H2567" s="42">
        <v>1.2141179072024566</v>
      </c>
      <c r="I2567" s="35">
        <v>304.39999999999998</v>
      </c>
      <c r="J2567" s="43">
        <v>9.4221105527638196E-2</v>
      </c>
      <c r="K2567" s="44">
        <v>0.30009917478157622</v>
      </c>
      <c r="L2567" s="26">
        <f t="shared" si="760"/>
        <v>7.9363593937258754</v>
      </c>
      <c r="M2567" s="26">
        <f t="shared" si="761"/>
        <v>0.58463990389857712</v>
      </c>
      <c r="N2567" s="96">
        <f t="shared" si="762"/>
        <v>8</v>
      </c>
      <c r="O2567" s="26">
        <f t="shared" si="763"/>
        <v>0.92720493915245539</v>
      </c>
      <c r="P2567" s="3">
        <f>IF(L2567&gt;'Power Curve'!$C$37,0,INDEX(Ci,$N2567,1)*POWER(1-O2567,3)+INDEX(Ci,$N2567,2)*3*O2567*POWER(1-O2567,2)+INDEX(Ci,$N2567,3)*3*POWER(O2567,2)*(1-O2567)+INDEX(Ci,$N2567,4)*POWER(O2567,3))</f>
        <v>859.1762900926899</v>
      </c>
      <c r="Q2567" s="3">
        <f>MAX(0,MIN(P2567-V2567+W2567,'Power Curve'!$C$39))</f>
        <v>849.05957918450315</v>
      </c>
      <c r="R2567" s="3">
        <f t="shared" si="764"/>
        <v>817.51002502441429</v>
      </c>
      <c r="S2567" s="3">
        <f t="shared" si="765"/>
        <v>31.54955416008886</v>
      </c>
      <c r="T2567" s="3">
        <f t="shared" si="766"/>
        <v>31.54955416008886</v>
      </c>
      <c r="V2567" s="37">
        <f t="array" ref="V2567">SUM(_xlfn.NORM.DIST($AD$3:$AD$1003,$L2567,$AA2567,FALSE)*WindSpeedStep*$AE$3:$AE$1003)/AG2567</f>
        <v>854.19187703217426</v>
      </c>
      <c r="W2567" s="37">
        <f t="array" ref="W2567">SUM(_xlfn.NORM.DIST($AD$3:$AD$1003,$L2567,$AB2567,FALSE)*WindSpeedStep*$AE$3:$AE$1003)/AH2567</f>
        <v>844.07516612398751</v>
      </c>
      <c r="Y2567" s="1">
        <f t="shared" si="767"/>
        <v>7</v>
      </c>
      <c r="Z2567" s="99">
        <f>IF(L2567&lt;'Power Curve'!$P$28,'Power Curve'!$Q$28,IF(L2567&gt;'Power Curve'!$P$29,'Power Curve'!$Q$29,INDEX(ReferenceTurbulence,Y2567)+(L2567-INDEX(ReferenceTurbulenceWindSpeed,Y2567))*(INDEX(ReferenceTurbulence,Y2567+1)-INDEX(ReferenceTurbulence,Y2567))/(INDEX(ReferenceTurbulenceWindSpeed,Y2567+1)-INDEX(ReferenceTurbulenceWindSpeed,Y2567))))</f>
        <v>0.11941635828080145</v>
      </c>
      <c r="AA2567" s="100">
        <f t="shared" si="773"/>
        <v>0.94773113680637333</v>
      </c>
      <c r="AB2567" s="29">
        <f t="shared" si="774"/>
        <v>0.74777255594150838</v>
      </c>
      <c r="AG2567" s="40">
        <f t="array" ref="AG2567">SUM(_xlfn.NORM.DIST($AD$3:$AD$1003,$F2567,$AA2567,FALSE)*WindSpeedStep)</f>
        <v>1.0000000000000033</v>
      </c>
      <c r="AH2567" s="40">
        <f t="array" ref="AH2567">SUM(_xlfn.NORM.DIST($AD$3:$AD$1003,$F2567,$AB2567,FALSE)*WindSpeedStep)</f>
        <v>1.0000000000000038</v>
      </c>
      <c r="AJ2567" s="47">
        <f t="shared" si="768"/>
        <v>8</v>
      </c>
      <c r="AK2567" s="83" t="b">
        <f>COUNTIF('Power Curve'!$D$2:$D$31,AJ2567)&gt;0</f>
        <v>1</v>
      </c>
      <c r="AL2567" s="83" t="b">
        <f t="shared" si="769"/>
        <v>0</v>
      </c>
      <c r="AM2567" s="83" t="b">
        <f t="shared" si="775"/>
        <v>1</v>
      </c>
      <c r="AN2567" s="47" t="str">
        <f t="shared" si="770"/>
        <v>Outer</v>
      </c>
      <c r="AO2567" s="48" t="str">
        <f t="shared" si="771"/>
        <v>0.5-0.6</v>
      </c>
      <c r="AP2567" s="49" t="str">
        <f t="shared" si="776"/>
        <v>6-7</v>
      </c>
      <c r="AQ2567" s="49" t="str">
        <f t="shared" si="777"/>
        <v>Mar</v>
      </c>
      <c r="AR2567" s="48" t="str">
        <f t="shared" si="778"/>
        <v>295-305</v>
      </c>
      <c r="AS2567" s="49" t="str">
        <f t="shared" si="772"/>
        <v>HWS-LTI</v>
      </c>
    </row>
    <row r="2568" spans="5:45" x14ac:dyDescent="0.3">
      <c r="E2568" s="15">
        <v>40993.263888888891</v>
      </c>
      <c r="F2568" s="21">
        <v>7.97</v>
      </c>
      <c r="G2568" s="21">
        <v>817.98000335693337</v>
      </c>
      <c r="H2568" s="42">
        <v>1.213313085962032</v>
      </c>
      <c r="I2568" s="35">
        <v>307.3</v>
      </c>
      <c r="J2568" s="43">
        <v>5.520702634880803E-2</v>
      </c>
      <c r="K2568" s="44">
        <v>0.28550696101556994</v>
      </c>
      <c r="L2568" s="26">
        <f t="shared" si="760"/>
        <v>7.9445734705942899</v>
      </c>
      <c r="M2568" s="26">
        <f t="shared" si="761"/>
        <v>0.58590941595732215</v>
      </c>
      <c r="N2568" s="96">
        <f t="shared" si="762"/>
        <v>8</v>
      </c>
      <c r="O2568" s="26">
        <f t="shared" si="763"/>
        <v>0.93547225279575252</v>
      </c>
      <c r="P2568" s="3">
        <f>IF(L2568&gt;'Power Curve'!$C$37,0,INDEX(Ci,$N2568,1)*POWER(1-O2568,3)+INDEX(Ci,$N2568,2)*3*O2568*POWER(1-O2568,2)+INDEX(Ci,$N2568,3)*3*POWER(O2568,2)*(1-O2568)+INDEX(Ci,$N2568,4)*POWER(O2568,3))</f>
        <v>861.62111264803252</v>
      </c>
      <c r="Q2568" s="3">
        <f>MAX(0,MIN(P2568-V2568+W2568,'Power Curve'!$C$39))</f>
        <v>841.27162593446917</v>
      </c>
      <c r="R2568" s="3">
        <f t="shared" si="764"/>
        <v>817.98000335693337</v>
      </c>
      <c r="S2568" s="3">
        <f t="shared" si="765"/>
        <v>23.291622577535804</v>
      </c>
      <c r="T2568" s="3">
        <f t="shared" si="766"/>
        <v>23.291622577535804</v>
      </c>
      <c r="V2568" s="37">
        <f t="array" ref="V2568">SUM(_xlfn.NORM.DIST($AD$3:$AD$1003,$L2568,$AA2568,FALSE)*WindSpeedStep*$AE$3:$AE$1003)/AG2568</f>
        <v>856.70394628833083</v>
      </c>
      <c r="W2568" s="37">
        <f t="array" ref="W2568">SUM(_xlfn.NORM.DIST($AD$3:$AD$1003,$L2568,$AB2568,FALSE)*WindSpeedStep*$AE$3:$AE$1003)/AH2568</f>
        <v>836.35445957476747</v>
      </c>
      <c r="Y2568" s="1">
        <f t="shared" si="767"/>
        <v>7</v>
      </c>
      <c r="Z2568" s="99">
        <f>IF(L2568&lt;'Power Curve'!$P$28,'Power Curve'!$Q$28,IF(L2568&gt;'Power Curve'!$P$29,'Power Curve'!$Q$29,INDEX(ReferenceTurbulence,Y2568)+(L2568-INDEX(ReferenceTurbulenceWindSpeed,Y2568))*(INDEX(ReferenceTurbulence,Y2568+1)-INDEX(ReferenceTurbulence,Y2568))/(INDEX(ReferenceTurbulenceWindSpeed,Y2568+1)-INDEX(ReferenceTurbulenceWindSpeed,Y2568))))</f>
        <v>0.1194140768460944</v>
      </c>
      <c r="AA2568" s="100">
        <f t="shared" si="773"/>
        <v>0.94869390692698941</v>
      </c>
      <c r="AB2568" s="29">
        <f t="shared" si="774"/>
        <v>0.43859627692114023</v>
      </c>
      <c r="AG2568" s="40">
        <f t="array" ref="AG2568">SUM(_xlfn.NORM.DIST($AD$3:$AD$1003,$F2568,$AA2568,FALSE)*WindSpeedStep)</f>
        <v>1.000000000000004</v>
      </c>
      <c r="AH2568" s="40">
        <f t="array" ref="AH2568">SUM(_xlfn.NORM.DIST($AD$3:$AD$1003,$F2568,$AB2568,FALSE)*WindSpeedStep)</f>
        <v>1.0000000000000033</v>
      </c>
      <c r="AJ2568" s="47">
        <f t="shared" si="768"/>
        <v>8</v>
      </c>
      <c r="AK2568" s="83" t="b">
        <f>COUNTIF('Power Curve'!$D$2:$D$31,AJ2568)&gt;0</f>
        <v>1</v>
      </c>
      <c r="AL2568" s="83" t="b">
        <f t="shared" si="769"/>
        <v>0</v>
      </c>
      <c r="AM2568" s="83" t="b">
        <f t="shared" si="775"/>
        <v>1</v>
      </c>
      <c r="AN2568" s="47" t="str">
        <f t="shared" si="770"/>
        <v>Outer</v>
      </c>
      <c r="AO2568" s="48" t="str">
        <f t="shared" si="771"/>
        <v>0.5-0.6</v>
      </c>
      <c r="AP2568" s="49" t="str">
        <f t="shared" si="776"/>
        <v>6-7</v>
      </c>
      <c r="AQ2568" s="49" t="str">
        <f t="shared" si="777"/>
        <v>Mar</v>
      </c>
      <c r="AR2568" s="48" t="str">
        <f t="shared" si="778"/>
        <v>305-315</v>
      </c>
      <c r="AS2568" s="49" t="str">
        <f t="shared" si="772"/>
        <v>HWS-LTI</v>
      </c>
    </row>
    <row r="2569" spans="5:45" x14ac:dyDescent="0.3">
      <c r="E2569" s="15">
        <v>40993.270833333336</v>
      </c>
      <c r="F2569" s="21">
        <v>7.51</v>
      </c>
      <c r="G2569" s="21">
        <v>693.90998744964622</v>
      </c>
      <c r="H2569" s="42">
        <v>1.2139467554237429</v>
      </c>
      <c r="I2569" s="35">
        <v>300.5</v>
      </c>
      <c r="J2569" s="43">
        <v>6.5246338215712379E-2</v>
      </c>
      <c r="K2569" s="44">
        <v>0.24733169469594826</v>
      </c>
      <c r="L2569" s="26">
        <f t="shared" si="760"/>
        <v>7.4873440017787365</v>
      </c>
      <c r="M2569" s="26">
        <f t="shared" si="761"/>
        <v>0.51524312763623681</v>
      </c>
      <c r="N2569" s="96">
        <f t="shared" si="762"/>
        <v>8</v>
      </c>
      <c r="O2569" s="26">
        <f t="shared" si="763"/>
        <v>0.4752794050526562</v>
      </c>
      <c r="P2569" s="3">
        <f>IF(L2569&gt;'Power Curve'!$C$37,0,INDEX(Ci,$N2569,1)*POWER(1-O2569,3)+INDEX(Ci,$N2569,2)*3*O2569*POWER(1-O2569,2)+INDEX(Ci,$N2569,3)*3*POWER(O2569,2)*(1-O2569)+INDEX(Ci,$N2569,4)*POWER(O2569,3))</f>
        <v>728.30576133005388</v>
      </c>
      <c r="Q2569" s="3">
        <f>MAX(0,MIN(P2569-V2569+W2569,'Power Curve'!$C$39))</f>
        <v>713.21387195132502</v>
      </c>
      <c r="R2569" s="3">
        <f t="shared" si="764"/>
        <v>693.90998744964622</v>
      </c>
      <c r="S2569" s="3">
        <f t="shared" si="765"/>
        <v>19.303884501678795</v>
      </c>
      <c r="T2569" s="3">
        <f t="shared" si="766"/>
        <v>19.303884501678795</v>
      </c>
      <c r="V2569" s="37">
        <f t="array" ref="V2569">SUM(_xlfn.NORM.DIST($AD$3:$AD$1003,$L2569,$AA2569,FALSE)*WindSpeedStep*$AE$3:$AE$1003)/AG2569</f>
        <v>723.00623176961562</v>
      </c>
      <c r="W2569" s="37">
        <f t="array" ref="W2569">SUM(_xlfn.NORM.DIST($AD$3:$AD$1003,$L2569,$AB2569,FALSE)*WindSpeedStep*$AE$3:$AE$1003)/AH2569</f>
        <v>707.91434239088676</v>
      </c>
      <c r="Y2569" s="1">
        <f t="shared" si="767"/>
        <v>7</v>
      </c>
      <c r="Z2569" s="99">
        <f>IF(L2569&lt;'Power Curve'!$P$28,'Power Curve'!$Q$28,IF(L2569&gt;'Power Curve'!$P$29,'Power Curve'!$Q$29,INDEX(ReferenceTurbulence,Y2569)+(L2569-INDEX(ReferenceTurbulenceWindSpeed,Y2569))*(INDEX(ReferenceTurbulence,Y2569+1)-INDEX(ReferenceTurbulence,Y2569))/(INDEX(ReferenceTurbulenceWindSpeed,Y2569+1)-INDEX(ReferenceTurbulenceWindSpeed,Y2569))))</f>
        <v>0.11954107093148637</v>
      </c>
      <c r="AA2569" s="100">
        <f t="shared" si="773"/>
        <v>0.895045120405071</v>
      </c>
      <c r="AB2569" s="29">
        <f t="shared" si="774"/>
        <v>0.48852177907744082</v>
      </c>
      <c r="AG2569" s="40">
        <f t="array" ref="AG2569">SUM(_xlfn.NORM.DIST($AD$3:$AD$1003,$F2569,$AA2569,FALSE)*WindSpeedStep)</f>
        <v>1.000000000000004</v>
      </c>
      <c r="AH2569" s="40">
        <f t="array" ref="AH2569">SUM(_xlfn.NORM.DIST($AD$3:$AD$1003,$F2569,$AB2569,FALSE)*WindSpeedStep)</f>
        <v>1.0000000000000038</v>
      </c>
      <c r="AJ2569" s="47">
        <f t="shared" si="768"/>
        <v>7</v>
      </c>
      <c r="AK2569" s="83" t="b">
        <f>COUNTIF('Power Curve'!$D$2:$D$31,AJ2569)&gt;0</f>
        <v>1</v>
      </c>
      <c r="AL2569" s="83" t="b">
        <f t="shared" si="769"/>
        <v>0</v>
      </c>
      <c r="AM2569" s="83" t="b">
        <f t="shared" si="775"/>
        <v>1</v>
      </c>
      <c r="AN2569" s="47" t="str">
        <f t="shared" si="770"/>
        <v>Outer</v>
      </c>
      <c r="AO2569" s="48" t="str">
        <f t="shared" si="771"/>
        <v>0.5-0.6</v>
      </c>
      <c r="AP2569" s="49" t="str">
        <f t="shared" si="776"/>
        <v>6-7</v>
      </c>
      <c r="AQ2569" s="49" t="str">
        <f t="shared" si="777"/>
        <v>Mar</v>
      </c>
      <c r="AR2569" s="48" t="str">
        <f t="shared" si="778"/>
        <v>295-305</v>
      </c>
      <c r="AS2569" s="49" t="str">
        <f t="shared" si="772"/>
        <v>HWS-LTI</v>
      </c>
    </row>
    <row r="2570" spans="5:45" x14ac:dyDescent="0.3">
      <c r="E2570" s="15">
        <v>40993.277777777781</v>
      </c>
      <c r="F2570" s="21">
        <v>7.4</v>
      </c>
      <c r="G2570" s="21">
        <v>685.13001728057884</v>
      </c>
      <c r="H2570" s="42">
        <v>1.214267565877079</v>
      </c>
      <c r="I2570" s="35">
        <v>299.3</v>
      </c>
      <c r="J2570" s="43">
        <v>7.0270270270270274E-2</v>
      </c>
      <c r="K2570" s="44">
        <v>0.22696569310099074</v>
      </c>
      <c r="L2570" s="26">
        <f t="shared" si="760"/>
        <v>7.3783256910236172</v>
      </c>
      <c r="M2570" s="26">
        <f t="shared" si="761"/>
        <v>0.4983939962798179</v>
      </c>
      <c r="N2570" s="96">
        <f t="shared" si="762"/>
        <v>8</v>
      </c>
      <c r="O2570" s="26">
        <f t="shared" si="763"/>
        <v>0.36555452880506129</v>
      </c>
      <c r="P2570" s="3">
        <f>IF(L2570&gt;'Power Curve'!$C$37,0,INDEX(Ci,$N2570,1)*POWER(1-O2570,3)+INDEX(Ci,$N2570,2)*3*O2570*POWER(1-O2570,2)+INDEX(Ci,$N2570,3)*3*POWER(O2570,2)*(1-O2570)+INDEX(Ci,$N2570,4)*POWER(O2570,3))</f>
        <v>697.67451162031023</v>
      </c>
      <c r="Q2570" s="3">
        <f>MAX(0,MIN(P2570-V2570+W2570,'Power Curve'!$C$39))</f>
        <v>683.97138465115108</v>
      </c>
      <c r="R2570" s="3">
        <f t="shared" si="764"/>
        <v>685.13001728057884</v>
      </c>
      <c r="S2570" s="3">
        <f t="shared" si="765"/>
        <v>-1.1586326294277569</v>
      </c>
      <c r="T2570" s="3">
        <f t="shared" si="766"/>
        <v>1.1586326294277569</v>
      </c>
      <c r="V2570" s="37">
        <f t="array" ref="V2570">SUM(_xlfn.NORM.DIST($AD$3:$AD$1003,$L2570,$AA2570,FALSE)*WindSpeedStep*$AE$3:$AE$1003)/AG2570</f>
        <v>692.95977696563671</v>
      </c>
      <c r="W2570" s="37">
        <f t="array" ref="W2570">SUM(_xlfn.NORM.DIST($AD$3:$AD$1003,$L2570,$AB2570,FALSE)*WindSpeedStep*$AE$3:$AE$1003)/AH2570</f>
        <v>679.25664999647756</v>
      </c>
      <c r="Y2570" s="1">
        <f t="shared" si="767"/>
        <v>7</v>
      </c>
      <c r="Z2570" s="99">
        <f>IF(L2570&lt;'Power Curve'!$P$28,'Power Curve'!$Q$28,IF(L2570&gt;'Power Curve'!$P$29,'Power Curve'!$Q$29,INDEX(ReferenceTurbulence,Y2570)+(L2570-INDEX(ReferenceTurbulenceWindSpeed,Y2570))*(INDEX(ReferenceTurbulence,Y2570+1)-INDEX(ReferenceTurbulence,Y2570))/(INDEX(ReferenceTurbulenceWindSpeed,Y2570+1)-INDEX(ReferenceTurbulenceWindSpeed,Y2570))))</f>
        <v>0.11957135043359543</v>
      </c>
      <c r="AA2570" s="100">
        <f t="shared" si="773"/>
        <v>0.88223636681458506</v>
      </c>
      <c r="AB2570" s="29">
        <f t="shared" si="774"/>
        <v>0.51847694045030823</v>
      </c>
      <c r="AG2570" s="40">
        <f t="array" ref="AG2570">SUM(_xlfn.NORM.DIST($AD$3:$AD$1003,$F2570,$AA2570,FALSE)*WindSpeedStep)</f>
        <v>1.0000000000000042</v>
      </c>
      <c r="AH2570" s="40">
        <f t="array" ref="AH2570">SUM(_xlfn.NORM.DIST($AD$3:$AD$1003,$F2570,$AB2570,FALSE)*WindSpeedStep)</f>
        <v>1.0000000000000038</v>
      </c>
      <c r="AJ2570" s="47">
        <f t="shared" si="768"/>
        <v>7</v>
      </c>
      <c r="AK2570" s="83" t="b">
        <f>COUNTIF('Power Curve'!$D$2:$D$31,AJ2570)&gt;0</f>
        <v>1</v>
      </c>
      <c r="AL2570" s="83" t="b">
        <f t="shared" si="769"/>
        <v>0</v>
      </c>
      <c r="AM2570" s="83" t="b">
        <f t="shared" si="775"/>
        <v>1</v>
      </c>
      <c r="AN2570" s="47" t="str">
        <f t="shared" si="770"/>
        <v>Outer</v>
      </c>
      <c r="AO2570" s="48" t="str">
        <f t="shared" si="771"/>
        <v>0.4-0.5</v>
      </c>
      <c r="AP2570" s="49" t="str">
        <f t="shared" si="776"/>
        <v>6-7</v>
      </c>
      <c r="AQ2570" s="49" t="str">
        <f t="shared" si="777"/>
        <v>Mar</v>
      </c>
      <c r="AR2570" s="48" t="str">
        <f t="shared" si="778"/>
        <v>295-305</v>
      </c>
      <c r="AS2570" s="49" t="str">
        <f t="shared" si="772"/>
        <v>LWS-LTI</v>
      </c>
    </row>
    <row r="2571" spans="5:45" x14ac:dyDescent="0.3">
      <c r="E2571" s="15">
        <v>40993.284722222219</v>
      </c>
      <c r="F2571" s="21">
        <v>7.04</v>
      </c>
      <c r="G2571" s="21">
        <v>635.85000228881813</v>
      </c>
      <c r="H2571" s="42">
        <v>1.214141129867919</v>
      </c>
      <c r="I2571" s="35">
        <v>297.3</v>
      </c>
      <c r="J2571" s="43">
        <v>7.8125E-2</v>
      </c>
      <c r="K2571" s="44">
        <v>0.11093668825075491</v>
      </c>
      <c r="L2571" s="26">
        <f t="shared" si="760"/>
        <v>7.0191364766556772</v>
      </c>
      <c r="M2571" s="26">
        <f t="shared" si="761"/>
        <v>0.4428801453241869</v>
      </c>
      <c r="N2571" s="96">
        <f t="shared" si="762"/>
        <v>8</v>
      </c>
      <c r="O2571" s="26">
        <f t="shared" si="763"/>
        <v>4.0373504246178108E-3</v>
      </c>
      <c r="P2571" s="3">
        <f>IF(L2571&gt;'Power Curve'!$C$37,0,INDEX(Ci,$N2571,1)*POWER(1-O2571,3)+INDEX(Ci,$N2571,2)*3*O2571*POWER(1-O2571,2)+INDEX(Ci,$N2571,3)*3*POWER(O2571,2)*(1-O2571)+INDEX(Ci,$N2571,4)*POWER(O2571,3))</f>
        <v>601.35208848882655</v>
      </c>
      <c r="Q2571" s="3">
        <f>MAX(0,MIN(P2571-V2571+W2571,'Power Curve'!$C$39))</f>
        <v>590.2204908681083</v>
      </c>
      <c r="R2571" s="3">
        <f t="shared" si="764"/>
        <v>635.85000228881813</v>
      </c>
      <c r="S2571" s="3">
        <f t="shared" si="765"/>
        <v>-45.629511420709832</v>
      </c>
      <c r="T2571" s="3">
        <f t="shared" si="766"/>
        <v>45.629511420709832</v>
      </c>
      <c r="V2571" s="37">
        <f t="array" ref="V2571">SUM(_xlfn.NORM.DIST($AD$3:$AD$1003,$L2571,$AA2571,FALSE)*WindSpeedStep*$AE$3:$AE$1003)/AG2571</f>
        <v>598.78279718322824</v>
      </c>
      <c r="W2571" s="37">
        <f t="array" ref="W2571">SUM(_xlfn.NORM.DIST($AD$3:$AD$1003,$L2571,$AB2571,FALSE)*WindSpeedStep*$AE$3:$AE$1003)/AH2571</f>
        <v>587.65119956250999</v>
      </c>
      <c r="Y2571" s="1">
        <f t="shared" si="767"/>
        <v>7</v>
      </c>
      <c r="Z2571" s="99">
        <f>IF(L2571&lt;'Power Curve'!$P$28,'Power Curve'!$Q$28,IF(L2571&gt;'Power Curve'!$P$29,'Power Curve'!$Q$29,INDEX(ReferenceTurbulence,Y2571)+(L2571-INDEX(ReferenceTurbulenceWindSpeed,Y2571))*(INDEX(ReferenceTurbulence,Y2571+1)-INDEX(ReferenceTurbulence,Y2571))/(INDEX(ReferenceTurbulenceWindSpeed,Y2571+1)-INDEX(ReferenceTurbulenceWindSpeed,Y2571))))</f>
        <v>0.11967111413841411</v>
      </c>
      <c r="AA2571" s="100">
        <f t="shared" si="773"/>
        <v>0.83998788245096745</v>
      </c>
      <c r="AB2571" s="29">
        <f t="shared" si="774"/>
        <v>0.54837003723872479</v>
      </c>
      <c r="AG2571" s="40">
        <f t="array" ref="AG2571">SUM(_xlfn.NORM.DIST($AD$3:$AD$1003,$F2571,$AA2571,FALSE)*WindSpeedStep)</f>
        <v>1.0000000000000038</v>
      </c>
      <c r="AH2571" s="40">
        <f t="array" ref="AH2571">SUM(_xlfn.NORM.DIST($AD$3:$AD$1003,$F2571,$AB2571,FALSE)*WindSpeedStep)</f>
        <v>1.0000000000000038</v>
      </c>
      <c r="AJ2571" s="47">
        <f t="shared" si="768"/>
        <v>7</v>
      </c>
      <c r="AK2571" s="83" t="b">
        <f>COUNTIF('Power Curve'!$D$2:$D$31,AJ2571)&gt;0</f>
        <v>1</v>
      </c>
      <c r="AL2571" s="83" t="b">
        <f t="shared" si="769"/>
        <v>0</v>
      </c>
      <c r="AM2571" s="83" t="b">
        <f t="shared" si="775"/>
        <v>1</v>
      </c>
      <c r="AN2571" s="47" t="str">
        <f t="shared" si="770"/>
        <v>Outer</v>
      </c>
      <c r="AO2571" s="48" t="str">
        <f t="shared" si="771"/>
        <v>0.4-0.5</v>
      </c>
      <c r="AP2571" s="49" t="str">
        <f t="shared" si="776"/>
        <v>6-7</v>
      </c>
      <c r="AQ2571" s="49" t="str">
        <f t="shared" si="777"/>
        <v>Mar</v>
      </c>
      <c r="AR2571" s="48" t="str">
        <f t="shared" si="778"/>
        <v>295-305</v>
      </c>
      <c r="AS2571" s="49" t="str">
        <f t="shared" si="772"/>
        <v>LWS-LTI</v>
      </c>
    </row>
    <row r="2572" spans="5:45" x14ac:dyDescent="0.3">
      <c r="E2572" s="15">
        <v>40993.291666666664</v>
      </c>
      <c r="F2572" s="21">
        <v>7.3</v>
      </c>
      <c r="G2572" s="21">
        <v>502.56997680664108</v>
      </c>
      <c r="H2572" s="42">
        <v>1.2142305528082304</v>
      </c>
      <c r="I2572" s="35">
        <v>298.5</v>
      </c>
      <c r="J2572" s="43">
        <v>9.452054794520548E-2</v>
      </c>
      <c r="K2572" s="44">
        <v>0.11987303465059462</v>
      </c>
      <c r="L2572" s="26">
        <f t="shared" si="760"/>
        <v>7.2785446311919042</v>
      </c>
      <c r="M2572" s="26">
        <f t="shared" si="761"/>
        <v>0.48297251183062606</v>
      </c>
      <c r="N2572" s="96">
        <f t="shared" si="762"/>
        <v>8</v>
      </c>
      <c r="O2572" s="26">
        <f t="shared" si="763"/>
        <v>0.2651267716140569</v>
      </c>
      <c r="P2572" s="3">
        <f>IF(L2572&gt;'Power Curve'!$C$37,0,INDEX(Ci,$N2572,1)*POWER(1-O2572,3)+INDEX(Ci,$N2572,2)*3*O2572*POWER(1-O2572,2)+INDEX(Ci,$N2572,3)*3*POWER(O2572,2)*(1-O2572)+INDEX(Ci,$N2572,4)*POWER(O2572,3))</f>
        <v>670.15814016143281</v>
      </c>
      <c r="Q2572" s="3">
        <f>MAX(0,MIN(P2572-V2572+W2572,'Power Curve'!$C$39))</f>
        <v>662.37267717015482</v>
      </c>
      <c r="R2572" s="3">
        <f t="shared" si="764"/>
        <v>502.56997680664108</v>
      </c>
      <c r="S2572" s="3">
        <f t="shared" si="765"/>
        <v>159.80270036351374</v>
      </c>
      <c r="T2572" s="3">
        <f t="shared" si="766"/>
        <v>159.80270036351374</v>
      </c>
      <c r="V2572" s="37">
        <f t="array" ref="V2572">SUM(_xlfn.NORM.DIST($AD$3:$AD$1003,$L2572,$AA2572,FALSE)*WindSpeedStep*$AE$3:$AE$1003)/AG2572</f>
        <v>666.06269440643666</v>
      </c>
      <c r="W2572" s="37">
        <f t="array" ref="W2572">SUM(_xlfn.NORM.DIST($AD$3:$AD$1003,$L2572,$AB2572,FALSE)*WindSpeedStep*$AE$3:$AE$1003)/AH2572</f>
        <v>658.27723141515867</v>
      </c>
      <c r="Y2572" s="1">
        <f t="shared" si="767"/>
        <v>7</v>
      </c>
      <c r="Z2572" s="99">
        <f>IF(L2572&lt;'Power Curve'!$P$28,'Power Curve'!$Q$28,IF(L2572&gt;'Power Curve'!$P$29,'Power Curve'!$Q$29,INDEX(ReferenceTurbulence,Y2572)+(L2572-INDEX(ReferenceTurbulenceWindSpeed,Y2572))*(INDEX(ReferenceTurbulence,Y2572+1)-INDEX(ReferenceTurbulence,Y2572))/(INDEX(ReferenceTurbulenceWindSpeed,Y2572+1)-INDEX(ReferenceTurbulenceWindSpeed,Y2572))))</f>
        <v>0.11959906431753557</v>
      </c>
      <c r="AA2572" s="100">
        <f t="shared" si="773"/>
        <v>0.87050712748397374</v>
      </c>
      <c r="AB2572" s="29">
        <f t="shared" si="774"/>
        <v>0.68797202678389235</v>
      </c>
      <c r="AG2572" s="40">
        <f t="array" ref="AG2572">SUM(_xlfn.NORM.DIST($AD$3:$AD$1003,$F2572,$AA2572,FALSE)*WindSpeedStep)</f>
        <v>1.0000000000000038</v>
      </c>
      <c r="AH2572" s="40">
        <f t="array" ref="AH2572">SUM(_xlfn.NORM.DIST($AD$3:$AD$1003,$F2572,$AB2572,FALSE)*WindSpeedStep)</f>
        <v>1.0000000000000033</v>
      </c>
      <c r="AJ2572" s="47">
        <f t="shared" si="768"/>
        <v>7</v>
      </c>
      <c r="AK2572" s="83" t="b">
        <f>COUNTIF('Power Curve'!$D$2:$D$31,AJ2572)&gt;0</f>
        <v>1</v>
      </c>
      <c r="AL2572" s="83" t="b">
        <f t="shared" si="769"/>
        <v>0</v>
      </c>
      <c r="AM2572" s="83" t="b">
        <f t="shared" si="775"/>
        <v>1</v>
      </c>
      <c r="AN2572" s="47" t="str">
        <f t="shared" si="770"/>
        <v>Outer</v>
      </c>
      <c r="AO2572" s="48" t="str">
        <f t="shared" si="771"/>
        <v>0.4-0.5</v>
      </c>
      <c r="AP2572" s="49" t="str">
        <f t="shared" si="776"/>
        <v>7-8</v>
      </c>
      <c r="AQ2572" s="49" t="str">
        <f t="shared" si="777"/>
        <v>Mar</v>
      </c>
      <c r="AR2572" s="48" t="str">
        <f t="shared" si="778"/>
        <v>295-305</v>
      </c>
      <c r="AS2572" s="49" t="str">
        <f t="shared" si="772"/>
        <v>LWS-LTI</v>
      </c>
    </row>
    <row r="2573" spans="5:45" x14ac:dyDescent="0.3">
      <c r="E2573" s="15">
        <v>40993.298611111109</v>
      </c>
      <c r="F2573" s="21">
        <v>6.53</v>
      </c>
      <c r="G2573" s="21">
        <v>514.93998718261741</v>
      </c>
      <c r="H2573" s="42">
        <v>1.213925418845806</v>
      </c>
      <c r="I2573" s="35">
        <v>298</v>
      </c>
      <c r="J2573" s="43">
        <v>7.9632465543644712E-2</v>
      </c>
      <c r="K2573" s="44">
        <v>0.17034242220333723</v>
      </c>
      <c r="L2573" s="26">
        <f t="shared" si="760"/>
        <v>6.510262301273702</v>
      </c>
      <c r="M2573" s="26">
        <f t="shared" si="761"/>
        <v>0.36423200112243259</v>
      </c>
      <c r="N2573" s="96">
        <f t="shared" si="762"/>
        <v>7</v>
      </c>
      <c r="O2573" s="26">
        <f t="shared" si="763"/>
        <v>0.48678359113669228</v>
      </c>
      <c r="P2573" s="3">
        <f>IF(L2573&gt;'Power Curve'!$C$37,0,INDEX(Ci,$N2573,1)*POWER(1-O2573,3)+INDEX(Ci,$N2573,2)*3*O2573*POWER(1-O2573,2)+INDEX(Ci,$N2573,3)*3*POWER(O2573,2)*(1-O2573)+INDEX(Ci,$N2573,4)*POWER(O2573,3))</f>
        <v>473.18007043808888</v>
      </c>
      <c r="Q2573" s="3">
        <f>MAX(0,MIN(P2573-V2573+W2573,'Power Curve'!$C$39))</f>
        <v>463.48440878881354</v>
      </c>
      <c r="R2573" s="3">
        <f t="shared" si="764"/>
        <v>514.93998718261741</v>
      </c>
      <c r="S2573" s="3">
        <f t="shared" si="765"/>
        <v>-51.455578393803876</v>
      </c>
      <c r="T2573" s="3">
        <f t="shared" si="766"/>
        <v>51.455578393803876</v>
      </c>
      <c r="V2573" s="37">
        <f t="array" ref="V2573">SUM(_xlfn.NORM.DIST($AD$3:$AD$1003,$L2573,$AA2573,FALSE)*WindSpeedStep*$AE$3:$AE$1003)/AG2573</f>
        <v>477.86475910249192</v>
      </c>
      <c r="W2573" s="37">
        <f t="array" ref="W2573">SUM(_xlfn.NORM.DIST($AD$3:$AD$1003,$L2573,$AB2573,FALSE)*WindSpeedStep*$AE$3:$AE$1003)/AH2573</f>
        <v>468.16909745321658</v>
      </c>
      <c r="Y2573" s="1">
        <f t="shared" si="767"/>
        <v>6</v>
      </c>
      <c r="Z2573" s="99">
        <f>IF(L2573&lt;'Power Curve'!$P$28,'Power Curve'!$Q$28,IF(L2573&gt;'Power Curve'!$P$29,'Power Curve'!$Q$29,INDEX(ReferenceTurbulence,Y2573)+(L2573-INDEX(ReferenceTurbulenceWindSpeed,Y2573))*(INDEX(ReferenceTurbulence,Y2573+1)-INDEX(ReferenceTurbulence,Y2573))/(INDEX(ReferenceTurbulenceWindSpeed,Y2573+1)-INDEX(ReferenceTurbulenceWindSpeed,Y2573))))</f>
        <v>0.12066463988976382</v>
      </c>
      <c r="AA2573" s="100">
        <f t="shared" si="773"/>
        <v>0.78555845617109632</v>
      </c>
      <c r="AB2573" s="29">
        <f t="shared" si="774"/>
        <v>0.51842823838626717</v>
      </c>
      <c r="AG2573" s="40">
        <f t="array" ref="AG2573">SUM(_xlfn.NORM.DIST($AD$3:$AD$1003,$F2573,$AA2573,FALSE)*WindSpeedStep)</f>
        <v>1.0000000000000036</v>
      </c>
      <c r="AH2573" s="40">
        <f t="array" ref="AH2573">SUM(_xlfn.NORM.DIST($AD$3:$AD$1003,$F2573,$AB2573,FALSE)*WindSpeedStep)</f>
        <v>1.0000000000000033</v>
      </c>
      <c r="AJ2573" s="47">
        <f t="shared" si="768"/>
        <v>7</v>
      </c>
      <c r="AK2573" s="83" t="b">
        <f>COUNTIF('Power Curve'!$D$2:$D$31,AJ2573)&gt;0</f>
        <v>1</v>
      </c>
      <c r="AL2573" s="83" t="b">
        <f t="shared" si="769"/>
        <v>0</v>
      </c>
      <c r="AM2573" s="83" t="b">
        <f t="shared" si="775"/>
        <v>1</v>
      </c>
      <c r="AN2573" s="47" t="str">
        <f t="shared" si="770"/>
        <v>Outer</v>
      </c>
      <c r="AO2573" s="48" t="str">
        <f t="shared" si="771"/>
        <v>0.3-0.4</v>
      </c>
      <c r="AP2573" s="49" t="str">
        <f t="shared" si="776"/>
        <v>7-8</v>
      </c>
      <c r="AQ2573" s="49" t="str">
        <f t="shared" si="777"/>
        <v>Mar</v>
      </c>
      <c r="AR2573" s="48" t="str">
        <f t="shared" si="778"/>
        <v>295-305</v>
      </c>
      <c r="AS2573" s="49" t="str">
        <f t="shared" si="772"/>
        <v>LWS-LTI</v>
      </c>
    </row>
    <row r="2574" spans="5:45" x14ac:dyDescent="0.3">
      <c r="E2574" s="15">
        <v>40993.305555555555</v>
      </c>
      <c r="F2574" s="21">
        <v>6.85</v>
      </c>
      <c r="G2574" s="21">
        <v>532.76001930236816</v>
      </c>
      <c r="H2574" s="42">
        <v>1.2135234270575319</v>
      </c>
      <c r="I2574" s="35">
        <v>296.8</v>
      </c>
      <c r="J2574" s="43">
        <v>9.7810218978102201E-2</v>
      </c>
      <c r="K2574" s="44">
        <v>0.15961616048085975</v>
      </c>
      <c r="L2574" s="26">
        <f t="shared" si="760"/>
        <v>6.828541139053744</v>
      </c>
      <c r="M2574" s="26">
        <f t="shared" si="761"/>
        <v>0.41342302149854376</v>
      </c>
      <c r="N2574" s="96">
        <f t="shared" si="762"/>
        <v>7</v>
      </c>
      <c r="O2574" s="26">
        <f t="shared" si="763"/>
        <v>0.81032874962476908</v>
      </c>
      <c r="P2574" s="3">
        <f>IF(L2574&gt;'Power Curve'!$C$37,0,INDEX(Ci,$N2574,1)*POWER(1-O2574,3)+INDEX(Ci,$N2574,2)*3*O2574*POWER(1-O2574,2)+INDEX(Ci,$N2574,3)*3*POWER(O2574,2)*(1-O2574)+INDEX(Ci,$N2574,4)*POWER(O2574,3))</f>
        <v>552.49712318930312</v>
      </c>
      <c r="Q2574" s="3">
        <f>MAX(0,MIN(P2574-V2574+W2574,'Power Curve'!$C$39))</f>
        <v>546.3187317101922</v>
      </c>
      <c r="R2574" s="3">
        <f t="shared" si="764"/>
        <v>532.76001930236816</v>
      </c>
      <c r="S2574" s="3">
        <f t="shared" si="765"/>
        <v>13.558712407824032</v>
      </c>
      <c r="T2574" s="3">
        <f t="shared" si="766"/>
        <v>13.558712407824032</v>
      </c>
      <c r="V2574" s="37">
        <f t="array" ref="V2574">SUM(_xlfn.NORM.DIST($AD$3:$AD$1003,$L2574,$AA2574,FALSE)*WindSpeedStep*$AE$3:$AE$1003)/AG2574</f>
        <v>551.83718696156188</v>
      </c>
      <c r="W2574" s="37">
        <f t="array" ref="W2574">SUM(_xlfn.NORM.DIST($AD$3:$AD$1003,$L2574,$AB2574,FALSE)*WindSpeedStep*$AE$3:$AE$1003)/AH2574</f>
        <v>545.65879548245096</v>
      </c>
      <c r="Y2574" s="1">
        <f t="shared" si="767"/>
        <v>6</v>
      </c>
      <c r="Z2574" s="99">
        <f>IF(L2574&lt;'Power Curve'!$P$28,'Power Curve'!$Q$28,IF(L2574&gt;'Power Curve'!$P$29,'Power Curve'!$Q$29,INDEX(ReferenceTurbulence,Y2574)+(L2574-INDEX(ReferenceTurbulenceWindSpeed,Y2574))*(INDEX(ReferenceTurbulence,Y2574+1)-INDEX(ReferenceTurbulence,Y2574))/(INDEX(ReferenceTurbulenceWindSpeed,Y2574+1)-INDEX(ReferenceTurbulenceWindSpeed,Y2574))))</f>
        <v>0.12003899743898179</v>
      </c>
      <c r="AA2574" s="100">
        <f t="shared" si="773"/>
        <v>0.81969123230285412</v>
      </c>
      <c r="AB2574" s="29">
        <f t="shared" si="774"/>
        <v>0.66790110411182613</v>
      </c>
      <c r="AG2574" s="40">
        <f t="array" ref="AG2574">SUM(_xlfn.NORM.DIST($AD$3:$AD$1003,$F2574,$AA2574,FALSE)*WindSpeedStep)</f>
        <v>1.0000000000000031</v>
      </c>
      <c r="AH2574" s="40">
        <f t="array" ref="AH2574">SUM(_xlfn.NORM.DIST($AD$3:$AD$1003,$F2574,$AB2574,FALSE)*WindSpeedStep)</f>
        <v>1.0000000000000036</v>
      </c>
      <c r="AJ2574" s="47">
        <f t="shared" si="768"/>
        <v>7</v>
      </c>
      <c r="AK2574" s="83" t="b">
        <f>COUNTIF('Power Curve'!$D$2:$D$31,AJ2574)&gt;0</f>
        <v>1</v>
      </c>
      <c r="AL2574" s="83" t="b">
        <f t="shared" si="769"/>
        <v>0</v>
      </c>
      <c r="AM2574" s="83" t="b">
        <f t="shared" si="775"/>
        <v>1</v>
      </c>
      <c r="AN2574" s="47" t="str">
        <f t="shared" si="770"/>
        <v>Outer</v>
      </c>
      <c r="AO2574" s="48" t="str">
        <f t="shared" si="771"/>
        <v>0.4-0.5</v>
      </c>
      <c r="AP2574" s="49" t="str">
        <f t="shared" si="776"/>
        <v>7-8</v>
      </c>
      <c r="AQ2574" s="49" t="str">
        <f t="shared" si="777"/>
        <v>Mar</v>
      </c>
      <c r="AR2574" s="48" t="str">
        <f t="shared" si="778"/>
        <v>295-305</v>
      </c>
      <c r="AS2574" s="49" t="str">
        <f t="shared" si="772"/>
        <v>LWS-LTI</v>
      </c>
    </row>
    <row r="2575" spans="5:45" x14ac:dyDescent="0.3">
      <c r="E2575" s="15">
        <v>40993.3125</v>
      </c>
      <c r="F2575" s="21">
        <v>6.49</v>
      </c>
      <c r="G2575" s="21">
        <v>445.04999542236288</v>
      </c>
      <c r="H2575" s="42">
        <v>1.2137913916393479</v>
      </c>
      <c r="I2575" s="35">
        <v>297.10000000000002</v>
      </c>
      <c r="J2575" s="43">
        <v>0.13251155624036978</v>
      </c>
      <c r="K2575" s="44">
        <v>0.10685560819310116</v>
      </c>
      <c r="L2575" s="26">
        <f t="shared" si="760"/>
        <v>6.4701450696637419</v>
      </c>
      <c r="M2575" s="26">
        <f t="shared" si="761"/>
        <v>0.35803175365601914</v>
      </c>
      <c r="N2575" s="96">
        <f t="shared" si="762"/>
        <v>7</v>
      </c>
      <c r="O2575" s="26">
        <f t="shared" si="763"/>
        <v>0.4460025698476881</v>
      </c>
      <c r="P2575" s="3">
        <f>IF(L2575&gt;'Power Curve'!$C$37,0,INDEX(Ci,$N2575,1)*POWER(1-O2575,3)+INDEX(Ci,$N2575,2)*3*O2575*POWER(1-O2575,2)+INDEX(Ci,$N2575,3)*3*POWER(O2575,2)*(1-O2575)+INDEX(Ci,$N2575,4)*POWER(O2575,3))</f>
        <v>463.59001196017016</v>
      </c>
      <c r="Q2575" s="3">
        <f>MAX(0,MIN(P2575-V2575+W2575,'Power Curve'!$C$39))</f>
        <v>466.62192674883102</v>
      </c>
      <c r="R2575" s="3">
        <f t="shared" si="764"/>
        <v>445.04999542236288</v>
      </c>
      <c r="S2575" s="3">
        <f t="shared" si="765"/>
        <v>21.571931326468132</v>
      </c>
      <c r="T2575" s="3">
        <f t="shared" si="766"/>
        <v>21.571931326468132</v>
      </c>
      <c r="V2575" s="37">
        <f t="array" ref="V2575">SUM(_xlfn.NORM.DIST($AD$3:$AD$1003,$L2575,$AA2575,FALSE)*WindSpeedStep*$AE$3:$AE$1003)/AG2575</f>
        <v>468.92858426386181</v>
      </c>
      <c r="W2575" s="37">
        <f t="array" ref="W2575">SUM(_xlfn.NORM.DIST($AD$3:$AD$1003,$L2575,$AB2575,FALSE)*WindSpeedStep*$AE$3:$AE$1003)/AH2575</f>
        <v>471.96049905252266</v>
      </c>
      <c r="Y2575" s="1">
        <f t="shared" si="767"/>
        <v>6</v>
      </c>
      <c r="Z2575" s="99">
        <f>IF(L2575&lt;'Power Curve'!$P$28,'Power Curve'!$Q$28,IF(L2575&gt;'Power Curve'!$P$29,'Power Curve'!$Q$29,INDEX(ReferenceTurbulence,Y2575)+(L2575-INDEX(ReferenceTurbulenceWindSpeed,Y2575))*(INDEX(ReferenceTurbulence,Y2575+1)-INDEX(ReferenceTurbulence,Y2575))/(INDEX(ReferenceTurbulenceWindSpeed,Y2575+1)-INDEX(ReferenceTurbulenceWindSpeed,Y2575))))</f>
        <v>0.12074349855117564</v>
      </c>
      <c r="AA2575" s="100">
        <f t="shared" si="773"/>
        <v>0.78122795184484017</v>
      </c>
      <c r="AB2575" s="29">
        <f t="shared" si="774"/>
        <v>0.85736899228209817</v>
      </c>
      <c r="AG2575" s="40">
        <f t="array" ref="AG2575">SUM(_xlfn.NORM.DIST($AD$3:$AD$1003,$F2575,$AA2575,FALSE)*WindSpeedStep)</f>
        <v>1.0000000000000033</v>
      </c>
      <c r="AH2575" s="40">
        <f t="array" ref="AH2575">SUM(_xlfn.NORM.DIST($AD$3:$AD$1003,$F2575,$AB2575,FALSE)*WindSpeedStep)</f>
        <v>0.99999999999999167</v>
      </c>
      <c r="AJ2575" s="47">
        <f t="shared" si="768"/>
        <v>6</v>
      </c>
      <c r="AK2575" s="83" t="b">
        <f>COUNTIF('Power Curve'!$D$2:$D$31,AJ2575)&gt;0</f>
        <v>1</v>
      </c>
      <c r="AL2575" s="83" t="b">
        <f t="shared" si="769"/>
        <v>0</v>
      </c>
      <c r="AM2575" s="83" t="b">
        <f t="shared" si="775"/>
        <v>1</v>
      </c>
      <c r="AN2575" s="47" t="str">
        <f t="shared" si="770"/>
        <v>Inner</v>
      </c>
      <c r="AO2575" s="48" t="str">
        <f t="shared" si="771"/>
        <v>0.3-0.4</v>
      </c>
      <c r="AP2575" s="49" t="str">
        <f t="shared" si="776"/>
        <v>7-8</v>
      </c>
      <c r="AQ2575" s="49" t="str">
        <f t="shared" si="777"/>
        <v>Mar</v>
      </c>
      <c r="AR2575" s="48" t="str">
        <f t="shared" si="778"/>
        <v>295-305</v>
      </c>
      <c r="AS2575" s="49" t="str">
        <f t="shared" si="772"/>
        <v>Inner-TI</v>
      </c>
    </row>
    <row r="2576" spans="5:45" x14ac:dyDescent="0.3">
      <c r="E2576" s="15">
        <v>40993.319444444445</v>
      </c>
      <c r="F2576" s="21">
        <v>6.82</v>
      </c>
      <c r="G2576" s="21">
        <v>502.2599983215332</v>
      </c>
      <c r="H2576" s="42">
        <v>1.2137545527690641</v>
      </c>
      <c r="I2576" s="35">
        <v>295</v>
      </c>
      <c r="J2576" s="43">
        <v>9.5307917888563048E-2</v>
      </c>
      <c r="K2576" s="44">
        <v>0.19371047519619161</v>
      </c>
      <c r="L2576" s="26">
        <f t="shared" si="760"/>
        <v>6.7990667110883951</v>
      </c>
      <c r="M2576" s="26">
        <f t="shared" si="761"/>
        <v>0.40886765364333094</v>
      </c>
      <c r="N2576" s="96">
        <f t="shared" si="762"/>
        <v>7</v>
      </c>
      <c r="O2576" s="26">
        <f t="shared" si="763"/>
        <v>0.78036663045307408</v>
      </c>
      <c r="P2576" s="3">
        <f>IF(L2576&gt;'Power Curve'!$C$37,0,INDEX(Ci,$N2576,1)*POWER(1-O2576,3)+INDEX(Ci,$N2576,2)*3*O2576*POWER(1-O2576,2)+INDEX(Ci,$N2576,3)*3*POWER(O2576,2)*(1-O2576)+INDEX(Ci,$N2576,4)*POWER(O2576,3))</f>
        <v>544.9838793396375</v>
      </c>
      <c r="Q2576" s="3">
        <f>MAX(0,MIN(P2576-V2576+W2576,'Power Curve'!$C$39))</f>
        <v>538.20913230134659</v>
      </c>
      <c r="R2576" s="3">
        <f t="shared" si="764"/>
        <v>502.2599983215332</v>
      </c>
      <c r="S2576" s="3">
        <f t="shared" si="765"/>
        <v>35.949133979813382</v>
      </c>
      <c r="T2576" s="3">
        <f t="shared" si="766"/>
        <v>35.949133979813382</v>
      </c>
      <c r="V2576" s="37">
        <f t="array" ref="V2576">SUM(_xlfn.NORM.DIST($AD$3:$AD$1003,$L2576,$AA2576,FALSE)*WindSpeedStep*$AE$3:$AE$1003)/AG2576</f>
        <v>544.7555533864379</v>
      </c>
      <c r="W2576" s="37">
        <f t="array" ref="W2576">SUM(_xlfn.NORM.DIST($AD$3:$AD$1003,$L2576,$AB2576,FALSE)*WindSpeedStep*$AE$3:$AE$1003)/AH2576</f>
        <v>537.98080634814698</v>
      </c>
      <c r="Y2576" s="1">
        <f t="shared" si="767"/>
        <v>6</v>
      </c>
      <c r="Z2576" s="99">
        <f>IF(L2576&lt;'Power Curve'!$P$28,'Power Curve'!$Q$28,IF(L2576&gt;'Power Curve'!$P$29,'Power Curve'!$Q$29,INDEX(ReferenceTurbulence,Y2576)+(L2576-INDEX(ReferenceTurbulenceWindSpeed,Y2576))*(INDEX(ReferenceTurbulence,Y2576+1)-INDEX(ReferenceTurbulence,Y2576))/(INDEX(ReferenceTurbulenceWindSpeed,Y2576+1)-INDEX(ReferenceTurbulenceWindSpeed,Y2576))))</f>
        <v>0.12009693548310768</v>
      </c>
      <c r="AA2576" s="100">
        <f t="shared" si="773"/>
        <v>0.81654707614692812</v>
      </c>
      <c r="AB2576" s="29">
        <f t="shared" si="774"/>
        <v>0.64800489181927523</v>
      </c>
      <c r="AG2576" s="40">
        <f t="array" ref="AG2576">SUM(_xlfn.NORM.DIST($AD$3:$AD$1003,$F2576,$AA2576,FALSE)*WindSpeedStep)</f>
        <v>1.0000000000000038</v>
      </c>
      <c r="AH2576" s="40">
        <f t="array" ref="AH2576">SUM(_xlfn.NORM.DIST($AD$3:$AD$1003,$F2576,$AB2576,FALSE)*WindSpeedStep)</f>
        <v>1.0000000000000033</v>
      </c>
      <c r="AJ2576" s="47">
        <f t="shared" si="768"/>
        <v>7</v>
      </c>
      <c r="AK2576" s="83" t="b">
        <f>COUNTIF('Power Curve'!$D$2:$D$31,AJ2576)&gt;0</f>
        <v>1</v>
      </c>
      <c r="AL2576" s="83" t="b">
        <f t="shared" si="769"/>
        <v>0</v>
      </c>
      <c r="AM2576" s="83" t="b">
        <f t="shared" si="775"/>
        <v>1</v>
      </c>
      <c r="AN2576" s="47" t="str">
        <f t="shared" si="770"/>
        <v>Outer</v>
      </c>
      <c r="AO2576" s="48" t="str">
        <f t="shared" si="771"/>
        <v>0.4-0.5</v>
      </c>
      <c r="AP2576" s="49" t="str">
        <f t="shared" si="776"/>
        <v>7-8</v>
      </c>
      <c r="AQ2576" s="49" t="str">
        <f t="shared" si="777"/>
        <v>Mar</v>
      </c>
      <c r="AR2576" s="48" t="str">
        <f t="shared" si="778"/>
        <v>295-305</v>
      </c>
      <c r="AS2576" s="49" t="str">
        <f t="shared" si="772"/>
        <v>LWS-LTI</v>
      </c>
    </row>
    <row r="2577" spans="5:45" x14ac:dyDescent="0.3">
      <c r="E2577" s="15">
        <v>40993.326388888891</v>
      </c>
      <c r="F2577" s="21">
        <v>6.67</v>
      </c>
      <c r="G2577" s="21">
        <v>531.41997909545921</v>
      </c>
      <c r="H2577" s="42">
        <v>1.2125500329537635</v>
      </c>
      <c r="I2577" s="35">
        <v>293.10000000000002</v>
      </c>
      <c r="J2577" s="43">
        <v>0.12593703148425786</v>
      </c>
      <c r="K2577" s="44">
        <v>0.2390546261075899</v>
      </c>
      <c r="L2577" s="26">
        <f t="shared" si="760"/>
        <v>6.6473267476912898</v>
      </c>
      <c r="M2577" s="26">
        <f t="shared" si="761"/>
        <v>0.38541575315444015</v>
      </c>
      <c r="N2577" s="96">
        <f t="shared" si="762"/>
        <v>7</v>
      </c>
      <c r="O2577" s="26">
        <f t="shared" si="763"/>
        <v>0.62611593993050763</v>
      </c>
      <c r="P2577" s="3">
        <f>IF(L2577&gt;'Power Curve'!$C$37,0,INDEX(Ci,$N2577,1)*POWER(1-O2577,3)+INDEX(Ci,$N2577,2)*3*O2577*POWER(1-O2577,2)+INDEX(Ci,$N2577,3)*3*POWER(O2577,2)*(1-O2577)+INDEX(Ci,$N2577,4)*POWER(O2577,3))</f>
        <v>506.74858254046495</v>
      </c>
      <c r="Q2577" s="3">
        <f>MAX(0,MIN(P2577-V2577+W2577,'Power Curve'!$C$39))</f>
        <v>508.29880548656325</v>
      </c>
      <c r="R2577" s="3">
        <f t="shared" si="764"/>
        <v>531.41997909545921</v>
      </c>
      <c r="S2577" s="3">
        <f t="shared" si="765"/>
        <v>-23.121173608895958</v>
      </c>
      <c r="T2577" s="3">
        <f t="shared" si="766"/>
        <v>23.121173608895958</v>
      </c>
      <c r="V2577" s="37">
        <f t="array" ref="V2577">SUM(_xlfn.NORM.DIST($AD$3:$AD$1003,$L2577,$AA2577,FALSE)*WindSpeedStep*$AE$3:$AE$1003)/AG2577</f>
        <v>509.04744908330764</v>
      </c>
      <c r="W2577" s="37">
        <f t="array" ref="W2577">SUM(_xlfn.NORM.DIST($AD$3:$AD$1003,$L2577,$AB2577,FALSE)*WindSpeedStep*$AE$3:$AE$1003)/AH2577</f>
        <v>510.59767202940594</v>
      </c>
      <c r="Y2577" s="1">
        <f t="shared" si="767"/>
        <v>6</v>
      </c>
      <c r="Z2577" s="99">
        <f>IF(L2577&lt;'Power Curve'!$P$28,'Power Curve'!$Q$28,IF(L2577&gt;'Power Curve'!$P$29,'Power Curve'!$Q$29,INDEX(ReferenceTurbulence,Y2577)+(L2577-INDEX(ReferenceTurbulenceWindSpeed,Y2577))*(INDEX(ReferenceTurbulence,Y2577+1)-INDEX(ReferenceTurbulence,Y2577))/(INDEX(ReferenceTurbulenceWindSpeed,Y2577+1)-INDEX(ReferenceTurbulenceWindSpeed,Y2577))))</f>
        <v>0.12039521155839909</v>
      </c>
      <c r="AA2577" s="100">
        <f t="shared" si="773"/>
        <v>0.80030631008609787</v>
      </c>
      <c r="AB2577" s="29">
        <f t="shared" si="774"/>
        <v>0.83714459791014739</v>
      </c>
      <c r="AG2577" s="40">
        <f t="array" ref="AG2577">SUM(_xlfn.NORM.DIST($AD$3:$AD$1003,$F2577,$AA2577,FALSE)*WindSpeedStep)</f>
        <v>1.0000000000000042</v>
      </c>
      <c r="AH2577" s="40">
        <f t="array" ref="AH2577">SUM(_xlfn.NORM.DIST($AD$3:$AD$1003,$F2577,$AB2577,FALSE)*WindSpeedStep)</f>
        <v>1.0000000000000027</v>
      </c>
      <c r="AJ2577" s="47">
        <f t="shared" si="768"/>
        <v>7</v>
      </c>
      <c r="AK2577" s="83" t="b">
        <f>COUNTIF('Power Curve'!$D$2:$D$31,AJ2577)&gt;0</f>
        <v>1</v>
      </c>
      <c r="AL2577" s="83" t="b">
        <f t="shared" si="769"/>
        <v>0</v>
      </c>
      <c r="AM2577" s="83" t="b">
        <f t="shared" si="775"/>
        <v>1</v>
      </c>
      <c r="AN2577" s="47" t="str">
        <f t="shared" si="770"/>
        <v>Inner</v>
      </c>
      <c r="AO2577" s="48" t="str">
        <f t="shared" si="771"/>
        <v>0.3-0.4</v>
      </c>
      <c r="AP2577" s="49" t="str">
        <f t="shared" si="776"/>
        <v>7-8</v>
      </c>
      <c r="AQ2577" s="49" t="str">
        <f t="shared" si="777"/>
        <v>Mar</v>
      </c>
      <c r="AR2577" s="48" t="str">
        <f t="shared" si="778"/>
        <v>285-295</v>
      </c>
      <c r="AS2577" s="49" t="str">
        <f t="shared" si="772"/>
        <v>Inner-TI</v>
      </c>
    </row>
    <row r="2578" spans="5:45" x14ac:dyDescent="0.3">
      <c r="E2578" s="15">
        <v>40993.333333333336</v>
      </c>
      <c r="F2578" s="21">
        <v>6.01</v>
      </c>
      <c r="G2578" s="21">
        <v>380.74998855590832</v>
      </c>
      <c r="H2578" s="42">
        <v>1.2115342284128765</v>
      </c>
      <c r="I2578" s="35">
        <v>294.7</v>
      </c>
      <c r="J2578" s="43">
        <v>0.13810316139767054</v>
      </c>
      <c r="K2578" s="44">
        <v>0.17964521573321665</v>
      </c>
      <c r="L2578" s="26">
        <f t="shared" si="760"/>
        <v>5.9878972383548863</v>
      </c>
      <c r="M2578" s="26">
        <f t="shared" si="761"/>
        <v>0.28349879676290818</v>
      </c>
      <c r="N2578" s="96">
        <f t="shared" si="762"/>
        <v>6</v>
      </c>
      <c r="O2578" s="26">
        <f t="shared" si="763"/>
        <v>0.95663798111584619</v>
      </c>
      <c r="P2578" s="3">
        <f>IF(L2578&gt;'Power Curve'!$C$37,0,INDEX(Ci,$N2578,1)*POWER(1-O2578,3)+INDEX(Ci,$N2578,2)*3*O2578*POWER(1-O2578,2)+INDEX(Ci,$N2578,3)*3*POWER(O2578,2)*(1-O2578)+INDEX(Ci,$N2578,4)*POWER(O2578,3))</f>
        <v>360.95181186468756</v>
      </c>
      <c r="Q2578" s="3">
        <f>MAX(0,MIN(P2578-V2578+W2578,'Power Curve'!$C$39))</f>
        <v>363.75454893709752</v>
      </c>
      <c r="R2578" s="3">
        <f t="shared" si="764"/>
        <v>380.74998855590832</v>
      </c>
      <c r="S2578" s="3">
        <f t="shared" si="765"/>
        <v>-16.995439618810792</v>
      </c>
      <c r="T2578" s="3">
        <f t="shared" si="766"/>
        <v>16.995439618810792</v>
      </c>
      <c r="V2578" s="37">
        <f t="array" ref="V2578">SUM(_xlfn.NORM.DIST($AD$3:$AD$1003,$L2578,$AA2578,FALSE)*WindSpeedStep*$AE$3:$AE$1003)/AG2578</f>
        <v>367.91420276941938</v>
      </c>
      <c r="W2578" s="37">
        <f t="array" ref="W2578">SUM(_xlfn.NORM.DIST($AD$3:$AD$1003,$L2578,$AB2578,FALSE)*WindSpeedStep*$AE$3:$AE$1003)/AH2578</f>
        <v>370.71693984182934</v>
      </c>
      <c r="Y2578" s="1">
        <f t="shared" si="767"/>
        <v>5</v>
      </c>
      <c r="Z2578" s="99">
        <f>IF(L2578&lt;'Power Curve'!$P$28,'Power Curve'!$Q$28,IF(L2578&gt;'Power Curve'!$P$29,'Power Curve'!$Q$29,INDEX(ReferenceTurbulence,Y2578)+(L2578-INDEX(ReferenceTurbulenceWindSpeed,Y2578))*(INDEX(ReferenceTurbulence,Y2578+1)-INDEX(ReferenceTurbulence,Y2578))/(INDEX(ReferenceTurbulenceWindSpeed,Y2578+1)-INDEX(ReferenceTurbulenceWindSpeed,Y2578))))</f>
        <v>0.1214396322276796</v>
      </c>
      <c r="AA2578" s="100">
        <f t="shared" si="773"/>
        <v>0.72716803844295574</v>
      </c>
      <c r="AB2578" s="29">
        <f t="shared" si="774"/>
        <v>0.82694753874119054</v>
      </c>
      <c r="AG2578" s="40">
        <f t="array" ref="AG2578">SUM(_xlfn.NORM.DIST($AD$3:$AD$1003,$F2578,$AA2578,FALSE)*WindSpeedStep)</f>
        <v>1.0000000000000036</v>
      </c>
      <c r="AH2578" s="40">
        <f t="array" ref="AH2578">SUM(_xlfn.NORM.DIST($AD$3:$AD$1003,$F2578,$AB2578,FALSE)*WindSpeedStep)</f>
        <v>0.99999999999989031</v>
      </c>
      <c r="AJ2578" s="47">
        <f t="shared" si="768"/>
        <v>6</v>
      </c>
      <c r="AK2578" s="83" t="b">
        <f>COUNTIF('Power Curve'!$D$2:$D$31,AJ2578)&gt;0</f>
        <v>1</v>
      </c>
      <c r="AL2578" s="83" t="b">
        <f t="shared" si="769"/>
        <v>0</v>
      </c>
      <c r="AM2578" s="83" t="b">
        <f t="shared" si="775"/>
        <v>1</v>
      </c>
      <c r="AN2578" s="47" t="str">
        <f t="shared" si="770"/>
        <v>Inner</v>
      </c>
      <c r="AO2578" s="48" t="str">
        <f t="shared" si="771"/>
        <v>0.2-0.3</v>
      </c>
      <c r="AP2578" s="49" t="str">
        <f t="shared" si="776"/>
        <v>8-9</v>
      </c>
      <c r="AQ2578" s="49" t="str">
        <f t="shared" si="777"/>
        <v>Mar</v>
      </c>
      <c r="AR2578" s="48" t="str">
        <f t="shared" si="778"/>
        <v>285-295</v>
      </c>
      <c r="AS2578" s="49" t="str">
        <f t="shared" si="772"/>
        <v>Inner-TI</v>
      </c>
    </row>
    <row r="2579" spans="5:45" x14ac:dyDescent="0.3">
      <c r="E2579" s="15">
        <v>40993.340277777781</v>
      </c>
      <c r="F2579" s="21">
        <v>6.26</v>
      </c>
      <c r="G2579" s="21">
        <v>485.280029296875</v>
      </c>
      <c r="H2579" s="42">
        <v>1.2100681254604044</v>
      </c>
      <c r="I2579" s="35">
        <v>296.5</v>
      </c>
      <c r="J2579" s="43">
        <v>0.16293929712460065</v>
      </c>
      <c r="K2579" s="44">
        <v>9.8464921951334411E-2</v>
      </c>
      <c r="L2579" s="26">
        <f t="shared" si="760"/>
        <v>6.23446097429881</v>
      </c>
      <c r="M2579" s="26">
        <f t="shared" si="761"/>
        <v>0.32160601697089958</v>
      </c>
      <c r="N2579" s="96">
        <f t="shared" si="762"/>
        <v>7</v>
      </c>
      <c r="O2579" s="26">
        <f t="shared" si="763"/>
        <v>0.20641878689864931</v>
      </c>
      <c r="P2579" s="3">
        <f>IF(L2579&gt;'Power Curve'!$C$37,0,INDEX(Ci,$N2579,1)*POWER(1-O2579,3)+INDEX(Ci,$N2579,2)*3*O2579*POWER(1-O2579,2)+INDEX(Ci,$N2579,3)*3*POWER(O2579,2)*(1-O2579)+INDEX(Ci,$N2579,4)*POWER(O2579,3))</f>
        <v>410.10051659875302</v>
      </c>
      <c r="Q2579" s="3">
        <f>MAX(0,MIN(P2579-V2579+W2579,'Power Curve'!$C$39))</f>
        <v>419.96881940286505</v>
      </c>
      <c r="R2579" s="3">
        <f t="shared" si="764"/>
        <v>485.280029296875</v>
      </c>
      <c r="S2579" s="3">
        <f t="shared" si="765"/>
        <v>-65.311209894009949</v>
      </c>
      <c r="T2579" s="3">
        <f t="shared" si="766"/>
        <v>65.311209894009949</v>
      </c>
      <c r="V2579" s="37">
        <f t="array" ref="V2579">SUM(_xlfn.NORM.DIST($AD$3:$AD$1003,$L2579,$AA2579,FALSE)*WindSpeedStep*$AE$3:$AE$1003)/AG2579</f>
        <v>418.1350943150079</v>
      </c>
      <c r="W2579" s="37">
        <f t="array" ref="W2579">SUM(_xlfn.NORM.DIST($AD$3:$AD$1003,$L2579,$AB2579,FALSE)*WindSpeedStep*$AE$3:$AE$1003)/AH2579</f>
        <v>428.00339711911994</v>
      </c>
      <c r="Y2579" s="1">
        <f t="shared" si="767"/>
        <v>6</v>
      </c>
      <c r="Z2579" s="99">
        <f>IF(L2579&lt;'Power Curve'!$P$28,'Power Curve'!$Q$28,IF(L2579&gt;'Power Curve'!$P$29,'Power Curve'!$Q$29,INDEX(ReferenceTurbulence,Y2579)+(L2579-INDEX(ReferenceTurbulenceWindSpeed,Y2579))*(INDEX(ReferenceTurbulence,Y2579+1)-INDEX(ReferenceTurbulence,Y2579))/(INDEX(ReferenceTurbulenceWindSpeed,Y2579+1)-INDEX(ReferenceTurbulenceWindSpeed,Y2579))))</f>
        <v>0.12120678406542137</v>
      </c>
      <c r="AA2579" s="100">
        <f t="shared" si="773"/>
        <v>0.75565896507613239</v>
      </c>
      <c r="AB2579" s="29">
        <f t="shared" si="774"/>
        <v>1.0158386891030011</v>
      </c>
      <c r="AG2579" s="40">
        <f t="array" ref="AG2579">SUM(_xlfn.NORM.DIST($AD$3:$AD$1003,$F2579,$AA2579,FALSE)*WindSpeedStep)</f>
        <v>1.0000000000000036</v>
      </c>
      <c r="AH2579" s="40">
        <f t="array" ref="AH2579">SUM(_xlfn.NORM.DIST($AD$3:$AD$1003,$F2579,$AB2579,FALSE)*WindSpeedStep)</f>
        <v>0.99999999974193543</v>
      </c>
      <c r="AJ2579" s="47">
        <f t="shared" si="768"/>
        <v>6</v>
      </c>
      <c r="AK2579" s="83" t="b">
        <f>COUNTIF('Power Curve'!$D$2:$D$31,AJ2579)&gt;0</f>
        <v>1</v>
      </c>
      <c r="AL2579" s="83" t="b">
        <f t="shared" si="769"/>
        <v>0</v>
      </c>
      <c r="AM2579" s="83" t="b">
        <f t="shared" si="775"/>
        <v>1</v>
      </c>
      <c r="AN2579" s="47" t="str">
        <f t="shared" si="770"/>
        <v>Outer</v>
      </c>
      <c r="AO2579" s="48" t="str">
        <f t="shared" si="771"/>
        <v>0.3-0.4</v>
      </c>
      <c r="AP2579" s="49" t="str">
        <f t="shared" si="776"/>
        <v>8-9</v>
      </c>
      <c r="AQ2579" s="49" t="str">
        <f t="shared" si="777"/>
        <v>Mar</v>
      </c>
      <c r="AR2579" s="48" t="str">
        <f t="shared" si="778"/>
        <v>295-305</v>
      </c>
      <c r="AS2579" s="49" t="str">
        <f t="shared" si="772"/>
        <v>LWS-HTI</v>
      </c>
    </row>
    <row r="2580" spans="5:45" x14ac:dyDescent="0.3">
      <c r="E2580" s="15">
        <v>40993.347222222219</v>
      </c>
      <c r="F2580" s="21">
        <v>8.27</v>
      </c>
      <c r="G2580" s="21">
        <v>957.92002868652366</v>
      </c>
      <c r="H2580" s="42">
        <v>1.2094915435209708</v>
      </c>
      <c r="I2580" s="35">
        <v>307.7</v>
      </c>
      <c r="J2580" s="43">
        <v>0.17291414752116083</v>
      </c>
      <c r="K2580" s="44">
        <v>0.10878401398793489</v>
      </c>
      <c r="L2580" s="26">
        <f t="shared" si="760"/>
        <v>8.234952378642495</v>
      </c>
      <c r="M2580" s="26">
        <f t="shared" si="761"/>
        <v>0.63078841225573035</v>
      </c>
      <c r="N2580" s="96">
        <f t="shared" si="762"/>
        <v>9</v>
      </c>
      <c r="O2580" s="26">
        <f t="shared" si="763"/>
        <v>0.22616449302334718</v>
      </c>
      <c r="P2580" s="3">
        <f>IF(L2580&gt;'Power Curve'!$C$37,0,INDEX(Ci,$N2580,1)*POWER(1-O2580,3)+INDEX(Ci,$N2580,2)*3*O2580*POWER(1-O2580,2)+INDEX(Ci,$N2580,3)*3*POWER(O2580,2)*(1-O2580)+INDEX(Ci,$N2580,4)*POWER(O2580,3))</f>
        <v>949.58636162321602</v>
      </c>
      <c r="Q2580" s="3">
        <f>MAX(0,MIN(P2580-V2580+W2580,'Power Curve'!$C$39))</f>
        <v>972.03718098166098</v>
      </c>
      <c r="R2580" s="3">
        <f t="shared" si="764"/>
        <v>957.92002868652366</v>
      </c>
      <c r="S2580" s="3">
        <f t="shared" si="765"/>
        <v>14.117152295137316</v>
      </c>
      <c r="T2580" s="3">
        <f t="shared" si="766"/>
        <v>14.117152295137316</v>
      </c>
      <c r="V2580" s="37">
        <f t="array" ref="V2580">SUM(_xlfn.NORM.DIST($AD$3:$AD$1003,$L2580,$AA2580,FALSE)*WindSpeedStep*$AE$3:$AE$1003)/AG2580</f>
        <v>948.15375098164827</v>
      </c>
      <c r="W2580" s="37">
        <f t="array" ref="W2580">SUM(_xlfn.NORM.DIST($AD$3:$AD$1003,$L2580,$AB2580,FALSE)*WindSpeedStep*$AE$3:$AE$1003)/AH2580</f>
        <v>970.60457034009323</v>
      </c>
      <c r="Y2580" s="1">
        <f t="shared" si="767"/>
        <v>8</v>
      </c>
      <c r="Z2580" s="99">
        <f>IF(L2580&lt;'Power Curve'!$P$28,'Power Curve'!$Q$28,IF(L2580&gt;'Power Curve'!$P$29,'Power Curve'!$Q$29,INDEX(ReferenceTurbulence,Y2580)+(L2580-INDEX(ReferenceTurbulenceWindSpeed,Y2580))*(INDEX(ReferenceTurbulence,Y2580+1)-INDEX(ReferenceTurbulence,Y2580))/(INDEX(ReferenceTurbulenceWindSpeed,Y2580+1)-INDEX(ReferenceTurbulenceWindSpeed,Y2580))))</f>
        <v>0.11965621063109211</v>
      </c>
      <c r="AA2580" s="100">
        <f t="shared" si="773"/>
        <v>0.98536319635585934</v>
      </c>
      <c r="AB2580" s="29">
        <f t="shared" si="774"/>
        <v>1.4239397704303227</v>
      </c>
      <c r="AG2580" s="40">
        <f t="array" ref="AG2580">SUM(_xlfn.NORM.DIST($AD$3:$AD$1003,$F2580,$AA2580,FALSE)*WindSpeedStep)</f>
        <v>1.0000000000000036</v>
      </c>
      <c r="AH2580" s="40">
        <f t="array" ref="AH2580">SUM(_xlfn.NORM.DIST($AD$3:$AD$1003,$F2580,$AB2580,FALSE)*WindSpeedStep)</f>
        <v>0.9999999974540944</v>
      </c>
      <c r="AJ2580" s="47">
        <f t="shared" si="768"/>
        <v>8</v>
      </c>
      <c r="AK2580" s="83" t="b">
        <f>COUNTIF('Power Curve'!$D$2:$D$31,AJ2580)&gt;0</f>
        <v>1</v>
      </c>
      <c r="AL2580" s="83" t="b">
        <f t="shared" si="769"/>
        <v>0</v>
      </c>
      <c r="AM2580" s="83" t="b">
        <f t="shared" si="775"/>
        <v>1</v>
      </c>
      <c r="AN2580" s="47" t="str">
        <f t="shared" si="770"/>
        <v>Outer</v>
      </c>
      <c r="AO2580" s="48" t="str">
        <f t="shared" si="771"/>
        <v>0.6-0.7</v>
      </c>
      <c r="AP2580" s="49" t="str">
        <f t="shared" si="776"/>
        <v>8-9</v>
      </c>
      <c r="AQ2580" s="49" t="str">
        <f t="shared" si="777"/>
        <v>Mar</v>
      </c>
      <c r="AR2580" s="48" t="str">
        <f t="shared" si="778"/>
        <v>305-315</v>
      </c>
      <c r="AS2580" s="49" t="str">
        <f t="shared" si="772"/>
        <v>HWS-HTI</v>
      </c>
    </row>
    <row r="2581" spans="5:45" x14ac:dyDescent="0.3">
      <c r="E2581" s="15">
        <v>40993.354166666664</v>
      </c>
      <c r="F2581" s="21">
        <v>8.1199999999999992</v>
      </c>
      <c r="G2581" s="21">
        <v>902.91001892089866</v>
      </c>
      <c r="H2581" s="42">
        <v>1.2095447551384304</v>
      </c>
      <c r="I2581" s="35">
        <v>311.3</v>
      </c>
      <c r="J2581" s="43">
        <v>0.12561576354679804</v>
      </c>
      <c r="K2581" s="44">
        <v>4.1097753091515858E-2</v>
      </c>
      <c r="L2581" s="26">
        <f t="shared" si="760"/>
        <v>8.0857066405514875</v>
      </c>
      <c r="M2581" s="26">
        <f t="shared" si="761"/>
        <v>0.60772200232823104</v>
      </c>
      <c r="N2581" s="96">
        <f t="shared" si="762"/>
        <v>9</v>
      </c>
      <c r="O2581" s="26">
        <f t="shared" si="763"/>
        <v>7.6986159320278885E-2</v>
      </c>
      <c r="P2581" s="3">
        <f>IF(L2581&gt;'Power Curve'!$C$37,0,INDEX(Ci,$N2581,1)*POWER(1-O2581,3)+INDEX(Ci,$N2581,2)*3*O2581*POWER(1-O2581,2)+INDEX(Ci,$N2581,3)*3*POWER(O2581,2)*(1-O2581)+INDEX(Ci,$N2581,4)*POWER(O2581,3))</f>
        <v>903.90542588745927</v>
      </c>
      <c r="Q2581" s="3">
        <f>MAX(0,MIN(P2581-V2581+W2581,'Power Curve'!$C$39))</f>
        <v>906.69366092314726</v>
      </c>
      <c r="R2581" s="3">
        <f t="shared" si="764"/>
        <v>902.91001892089866</v>
      </c>
      <c r="S2581" s="3">
        <f t="shared" si="765"/>
        <v>3.7836420022485981</v>
      </c>
      <c r="T2581" s="3">
        <f t="shared" si="766"/>
        <v>3.7836420022485981</v>
      </c>
      <c r="V2581" s="37">
        <f t="array" ref="V2581">SUM(_xlfn.NORM.DIST($AD$3:$AD$1003,$L2581,$AA2581,FALSE)*WindSpeedStep*$AE$3:$AE$1003)/AG2581</f>
        <v>900.53294723966042</v>
      </c>
      <c r="W2581" s="37">
        <f t="array" ref="W2581">SUM(_xlfn.NORM.DIST($AD$3:$AD$1003,$L2581,$AB2581,FALSE)*WindSpeedStep*$AE$3:$AE$1003)/AH2581</f>
        <v>903.32118227534841</v>
      </c>
      <c r="Y2581" s="1">
        <f t="shared" si="767"/>
        <v>8</v>
      </c>
      <c r="Z2581" s="99">
        <f>IF(L2581&lt;'Power Curve'!$P$28,'Power Curve'!$Q$28,IF(L2581&gt;'Power Curve'!$P$29,'Power Curve'!$Q$29,INDEX(ReferenceTurbulence,Y2581)+(L2581-INDEX(ReferenceTurbulenceWindSpeed,Y2581))*(INDEX(ReferenceTurbulence,Y2581+1)-INDEX(ReferenceTurbulence,Y2581))/(INDEX(ReferenceTurbulenceWindSpeed,Y2581+1)-INDEX(ReferenceTurbulenceWindSpeed,Y2581))))</f>
        <v>0.11948475343715538</v>
      </c>
      <c r="AA2581" s="100">
        <f t="shared" si="773"/>
        <v>0.96611866431146443</v>
      </c>
      <c r="AB2581" s="29">
        <f t="shared" si="774"/>
        <v>1.0156922134682904</v>
      </c>
      <c r="AG2581" s="40">
        <f t="array" ref="AG2581">SUM(_xlfn.NORM.DIST($AD$3:$AD$1003,$F2581,$AA2581,FALSE)*WindSpeedStep)</f>
        <v>1.000000000000004</v>
      </c>
      <c r="AH2581" s="40">
        <f t="array" ref="AH2581">SUM(_xlfn.NORM.DIST($AD$3:$AD$1003,$F2581,$AB2581,FALSE)*WindSpeedStep)</f>
        <v>1.0000000000000027</v>
      </c>
      <c r="AJ2581" s="47">
        <f t="shared" si="768"/>
        <v>8</v>
      </c>
      <c r="AK2581" s="83" t="b">
        <f>COUNTIF('Power Curve'!$D$2:$D$31,AJ2581)&gt;0</f>
        <v>1</v>
      </c>
      <c r="AL2581" s="83" t="b">
        <f t="shared" si="769"/>
        <v>0</v>
      </c>
      <c r="AM2581" s="83" t="b">
        <f t="shared" si="775"/>
        <v>1</v>
      </c>
      <c r="AN2581" s="47" t="str">
        <f t="shared" si="770"/>
        <v>Outer</v>
      </c>
      <c r="AO2581" s="48" t="str">
        <f t="shared" si="771"/>
        <v>0.6-0.7</v>
      </c>
      <c r="AP2581" s="49" t="str">
        <f t="shared" si="776"/>
        <v>8-9</v>
      </c>
      <c r="AQ2581" s="49" t="str">
        <f t="shared" si="777"/>
        <v>Mar</v>
      </c>
      <c r="AR2581" s="48" t="str">
        <f t="shared" si="778"/>
        <v>305-315</v>
      </c>
      <c r="AS2581" s="49" t="str">
        <f t="shared" si="772"/>
        <v>Inner-TI</v>
      </c>
    </row>
    <row r="2582" spans="5:45" x14ac:dyDescent="0.3">
      <c r="E2582" s="15">
        <v>40993.361111111109</v>
      </c>
      <c r="F2582" s="21">
        <v>8.41</v>
      </c>
      <c r="G2582" s="21">
        <v>985.55998229980514</v>
      </c>
      <c r="H2582" s="42">
        <v>1.2102987248823633</v>
      </c>
      <c r="I2582" s="35">
        <v>293.60000000000002</v>
      </c>
      <c r="J2582" s="43">
        <v>0.10225921521997622</v>
      </c>
      <c r="K2582" s="44">
        <v>7.293323704168013E-2</v>
      </c>
      <c r="L2582" s="26">
        <f t="shared" si="760"/>
        <v>8.3762215940875571</v>
      </c>
      <c r="M2582" s="26">
        <f t="shared" si="761"/>
        <v>0.65262202489534216</v>
      </c>
      <c r="N2582" s="96">
        <f t="shared" si="762"/>
        <v>9</v>
      </c>
      <c r="O2582" s="26">
        <f t="shared" si="763"/>
        <v>0.36736990654599916</v>
      </c>
      <c r="P2582" s="3">
        <f>IF(L2582&gt;'Power Curve'!$C$37,0,INDEX(Ci,$N2582,1)*POWER(1-O2582,3)+INDEX(Ci,$N2582,2)*3*O2582*POWER(1-O2582,2)+INDEX(Ci,$N2582,3)*3*POWER(O2582,2)*(1-O2582)+INDEX(Ci,$N2582,4)*POWER(O2582,3))</f>
        <v>993.68825138695433</v>
      </c>
      <c r="Q2582" s="3">
        <f>MAX(0,MIN(P2582-V2582+W2582,'Power Curve'!$C$39))</f>
        <v>985.97412261481702</v>
      </c>
      <c r="R2582" s="3">
        <f t="shared" si="764"/>
        <v>985.55998229980514</v>
      </c>
      <c r="S2582" s="3">
        <f t="shared" si="765"/>
        <v>0.41414031501187765</v>
      </c>
      <c r="T2582" s="3">
        <f t="shared" si="766"/>
        <v>0.41414031501187765</v>
      </c>
      <c r="V2582" s="37">
        <f t="array" ref="V2582">SUM(_xlfn.NORM.DIST($AD$3:$AD$1003,$L2582,$AA2582,FALSE)*WindSpeedStep*$AE$3:$AE$1003)/AG2582</f>
        <v>994.3015508122736</v>
      </c>
      <c r="W2582" s="37">
        <f t="array" ref="W2582">SUM(_xlfn.NORM.DIST($AD$3:$AD$1003,$L2582,$AB2582,FALSE)*WindSpeedStep*$AE$3:$AE$1003)/AH2582</f>
        <v>986.58742204013629</v>
      </c>
      <c r="Y2582" s="1">
        <f t="shared" si="767"/>
        <v>8</v>
      </c>
      <c r="Z2582" s="99">
        <f>IF(L2582&lt;'Power Curve'!$P$28,'Power Curve'!$Q$28,IF(L2582&gt;'Power Curve'!$P$29,'Power Curve'!$Q$29,INDEX(ReferenceTurbulence,Y2582)+(L2582-INDEX(ReferenceTurbulenceWindSpeed,Y2582))*(INDEX(ReferenceTurbulence,Y2582+1)-INDEX(ReferenceTurbulence,Y2582))/(INDEX(ReferenceTurbulenceWindSpeed,Y2582+1)-INDEX(ReferenceTurbulenceWindSpeed,Y2582))))</f>
        <v>0.1198185041985981</v>
      </c>
      <c r="AA2582" s="100">
        <f t="shared" si="773"/>
        <v>1.0036263422395681</v>
      </c>
      <c r="AB2582" s="29">
        <f t="shared" si="774"/>
        <v>0.85654584672001177</v>
      </c>
      <c r="AG2582" s="40">
        <f t="array" ref="AG2582">SUM(_xlfn.NORM.DIST($AD$3:$AD$1003,$F2582,$AA2582,FALSE)*WindSpeedStep)</f>
        <v>1.0000000000000038</v>
      </c>
      <c r="AH2582" s="40">
        <f t="array" ref="AH2582">SUM(_xlfn.NORM.DIST($AD$3:$AD$1003,$F2582,$AB2582,FALSE)*WindSpeedStep)</f>
        <v>1.0000000000000033</v>
      </c>
      <c r="AJ2582" s="47">
        <f t="shared" si="768"/>
        <v>8</v>
      </c>
      <c r="AK2582" s="83" t="b">
        <f>COUNTIF('Power Curve'!$D$2:$D$31,AJ2582)&gt;0</f>
        <v>1</v>
      </c>
      <c r="AL2582" s="83" t="b">
        <f t="shared" si="769"/>
        <v>0</v>
      </c>
      <c r="AM2582" s="83" t="b">
        <f t="shared" si="775"/>
        <v>1</v>
      </c>
      <c r="AN2582" s="47" t="str">
        <f t="shared" si="770"/>
        <v>Outer</v>
      </c>
      <c r="AO2582" s="48" t="str">
        <f t="shared" si="771"/>
        <v>0.6-0.7</v>
      </c>
      <c r="AP2582" s="49" t="str">
        <f t="shared" si="776"/>
        <v>8-9</v>
      </c>
      <c r="AQ2582" s="49" t="str">
        <f t="shared" si="777"/>
        <v>Mar</v>
      </c>
      <c r="AR2582" s="48" t="str">
        <f t="shared" si="778"/>
        <v>285-295</v>
      </c>
      <c r="AS2582" s="49" t="str">
        <f t="shared" si="772"/>
        <v>Inner-TI</v>
      </c>
    </row>
    <row r="2583" spans="5:45" x14ac:dyDescent="0.3">
      <c r="E2583" s="15">
        <v>40993.368055555555</v>
      </c>
      <c r="F2583" s="21">
        <v>8.4499999999999993</v>
      </c>
      <c r="G2583" s="21">
        <v>854.26001358032204</v>
      </c>
      <c r="H2583" s="42">
        <v>1.2102543476162919</v>
      </c>
      <c r="I2583" s="35">
        <v>301.8</v>
      </c>
      <c r="J2583" s="43">
        <v>8.0473372781065103E-2</v>
      </c>
      <c r="K2583" s="44">
        <v>7.801675133400307E-2</v>
      </c>
      <c r="L2583" s="26">
        <f t="shared" si="760"/>
        <v>8.4159580723914207</v>
      </c>
      <c r="M2583" s="26">
        <f t="shared" si="761"/>
        <v>0.65876342571090973</v>
      </c>
      <c r="N2583" s="96">
        <f t="shared" si="762"/>
        <v>9</v>
      </c>
      <c r="O2583" s="26">
        <f t="shared" si="763"/>
        <v>0.4070884385216581</v>
      </c>
      <c r="P2583" s="3">
        <f>IF(L2583&gt;'Power Curve'!$C$37,0,INDEX(Ci,$N2583,1)*POWER(1-O2583,3)+INDEX(Ci,$N2583,2)*3*O2583*POWER(1-O2583,2)+INDEX(Ci,$N2583,3)*3*POWER(O2583,2)*(1-O2583)+INDEX(Ci,$N2583,4)*POWER(O2583,3))</f>
        <v>1006.2272912023959</v>
      </c>
      <c r="Q2583" s="3">
        <f>MAX(0,MIN(P2583-V2583+W2583,'Power Curve'!$C$39))</f>
        <v>989.32523557054435</v>
      </c>
      <c r="R2583" s="3">
        <f t="shared" si="764"/>
        <v>854.26001358032204</v>
      </c>
      <c r="S2583" s="3">
        <f t="shared" si="765"/>
        <v>135.06522199022231</v>
      </c>
      <c r="T2583" s="3">
        <f t="shared" si="766"/>
        <v>135.06522199022231</v>
      </c>
      <c r="V2583" s="37">
        <f t="array" ref="V2583">SUM(_xlfn.NORM.DIST($AD$3:$AD$1003,$L2583,$AA2583,FALSE)*WindSpeedStep*$AE$3:$AE$1003)/AG2583</f>
        <v>1007.4527997555825</v>
      </c>
      <c r="W2583" s="37">
        <f t="array" ref="W2583">SUM(_xlfn.NORM.DIST($AD$3:$AD$1003,$L2583,$AB2583,FALSE)*WindSpeedStep*$AE$3:$AE$1003)/AH2583</f>
        <v>990.55074412373096</v>
      </c>
      <c r="Y2583" s="1">
        <f t="shared" si="767"/>
        <v>8</v>
      </c>
      <c r="Z2583" s="99">
        <f>IF(L2583&lt;'Power Curve'!$P$28,'Power Curve'!$Q$28,IF(L2583&gt;'Power Curve'!$P$29,'Power Curve'!$Q$29,INDEX(ReferenceTurbulence,Y2583)+(L2583-INDEX(ReferenceTurbulenceWindSpeed,Y2583))*(INDEX(ReferenceTurbulence,Y2583+1)-INDEX(ReferenceTurbulence,Y2583))/(INDEX(ReferenceTurbulenceWindSpeed,Y2583+1)-INDEX(ReferenceTurbulenceWindSpeed,Y2583))))</f>
        <v>0.11986415444733588</v>
      </c>
      <c r="AA2583" s="100">
        <f t="shared" si="773"/>
        <v>1.0087716982114283</v>
      </c>
      <c r="AB2583" s="29">
        <f t="shared" si="774"/>
        <v>0.67726053126936892</v>
      </c>
      <c r="AG2583" s="40">
        <f t="array" ref="AG2583">SUM(_xlfn.NORM.DIST($AD$3:$AD$1003,$F2583,$AA2583,FALSE)*WindSpeedStep)</f>
        <v>1.0000000000000036</v>
      </c>
      <c r="AH2583" s="40">
        <f t="array" ref="AH2583">SUM(_xlfn.NORM.DIST($AD$3:$AD$1003,$F2583,$AB2583,FALSE)*WindSpeedStep)</f>
        <v>1.0000000000000031</v>
      </c>
      <c r="AJ2583" s="47">
        <f t="shared" si="768"/>
        <v>8</v>
      </c>
      <c r="AK2583" s="83" t="b">
        <f>COUNTIF('Power Curve'!$D$2:$D$31,AJ2583)&gt;0</f>
        <v>1</v>
      </c>
      <c r="AL2583" s="83" t="b">
        <f t="shared" si="769"/>
        <v>0</v>
      </c>
      <c r="AM2583" s="83" t="b">
        <f t="shared" si="775"/>
        <v>1</v>
      </c>
      <c r="AN2583" s="47" t="str">
        <f t="shared" si="770"/>
        <v>Outer</v>
      </c>
      <c r="AO2583" s="48" t="str">
        <f t="shared" si="771"/>
        <v>0.6-0.7</v>
      </c>
      <c r="AP2583" s="49" t="str">
        <f t="shared" si="776"/>
        <v>8-9</v>
      </c>
      <c r="AQ2583" s="49" t="str">
        <f t="shared" si="777"/>
        <v>Mar</v>
      </c>
      <c r="AR2583" s="48" t="str">
        <f t="shared" si="778"/>
        <v>295-305</v>
      </c>
      <c r="AS2583" s="49" t="str">
        <f t="shared" si="772"/>
        <v>HWS-LTI</v>
      </c>
    </row>
    <row r="2584" spans="5:45" x14ac:dyDescent="0.3">
      <c r="E2584" s="15">
        <v>40993.375</v>
      </c>
      <c r="F2584" s="21">
        <v>8.26</v>
      </c>
      <c r="G2584" s="21">
        <v>877.50999450683639</v>
      </c>
      <c r="H2584" s="42">
        <v>1.2101743225236947</v>
      </c>
      <c r="I2584" s="35">
        <v>304.5</v>
      </c>
      <c r="J2584" s="43">
        <v>0.13438256658595643</v>
      </c>
      <c r="K2584" s="44">
        <v>0.10754316076827795</v>
      </c>
      <c r="L2584" s="26">
        <f t="shared" si="760"/>
        <v>8.2265421842331605</v>
      </c>
      <c r="M2584" s="26">
        <f t="shared" si="761"/>
        <v>0.62948858959883558</v>
      </c>
      <c r="N2584" s="96">
        <f t="shared" si="762"/>
        <v>9</v>
      </c>
      <c r="O2584" s="26">
        <f t="shared" si="763"/>
        <v>0.21775809694027559</v>
      </c>
      <c r="P2584" s="3">
        <f>IF(L2584&gt;'Power Curve'!$C$37,0,INDEX(Ci,$N2584,1)*POWER(1-O2584,3)+INDEX(Ci,$N2584,2)*3*O2584*POWER(1-O2584,2)+INDEX(Ci,$N2584,3)*3*POWER(O2584,2)*(1-O2584)+INDEX(Ci,$N2584,4)*POWER(O2584,3))</f>
        <v>946.98601046183649</v>
      </c>
      <c r="Q2584" s="3">
        <f>MAX(0,MIN(P2584-V2584+W2584,'Power Curve'!$C$39))</f>
        <v>953.62466058403163</v>
      </c>
      <c r="R2584" s="3">
        <f t="shared" si="764"/>
        <v>877.50999450683639</v>
      </c>
      <c r="S2584" s="3">
        <f t="shared" si="765"/>
        <v>76.114666077195238</v>
      </c>
      <c r="T2584" s="3">
        <f t="shared" si="766"/>
        <v>76.114666077195238</v>
      </c>
      <c r="V2584" s="37">
        <f t="array" ref="V2584">SUM(_xlfn.NORM.DIST($AD$3:$AD$1003,$L2584,$AA2584,FALSE)*WindSpeedStep*$AE$3:$AE$1003)/AG2584</f>
        <v>945.43817928086241</v>
      </c>
      <c r="W2584" s="37">
        <f t="array" ref="W2584">SUM(_xlfn.NORM.DIST($AD$3:$AD$1003,$L2584,$AB2584,FALSE)*WindSpeedStep*$AE$3:$AE$1003)/AH2584</f>
        <v>952.07682940305756</v>
      </c>
      <c r="Y2584" s="1">
        <f t="shared" si="767"/>
        <v>8</v>
      </c>
      <c r="Z2584" s="99">
        <f>IF(L2584&lt;'Power Curve'!$P$28,'Power Curve'!$Q$28,IF(L2584&gt;'Power Curve'!$P$29,'Power Curve'!$Q$29,INDEX(ReferenceTurbulence,Y2584)+(L2584-INDEX(ReferenceTurbulenceWindSpeed,Y2584))*(INDEX(ReferenceTurbulence,Y2584+1)-INDEX(ReferenceTurbulence,Y2584))/(INDEX(ReferenceTurbulenceWindSpeed,Y2584+1)-INDEX(ReferenceTurbulenceWindSpeed,Y2584))))</f>
        <v>0.1196465487918173</v>
      </c>
      <c r="AA2584" s="100">
        <f t="shared" si="773"/>
        <v>0.98427738083379612</v>
      </c>
      <c r="AB2584" s="29">
        <f t="shared" si="774"/>
        <v>1.1055038528448922</v>
      </c>
      <c r="AG2584" s="40">
        <f t="array" ref="AG2584">SUM(_xlfn.NORM.DIST($AD$3:$AD$1003,$F2584,$AA2584,FALSE)*WindSpeedStep)</f>
        <v>1.0000000000000038</v>
      </c>
      <c r="AH2584" s="40">
        <f t="array" ref="AH2584">SUM(_xlfn.NORM.DIST($AD$3:$AD$1003,$F2584,$AB2584,FALSE)*WindSpeedStep)</f>
        <v>0.99999999999997613</v>
      </c>
      <c r="AJ2584" s="47">
        <f t="shared" si="768"/>
        <v>8</v>
      </c>
      <c r="AK2584" s="83" t="b">
        <f>COUNTIF('Power Curve'!$D$2:$D$31,AJ2584)&gt;0</f>
        <v>1</v>
      </c>
      <c r="AL2584" s="83" t="b">
        <f t="shared" si="769"/>
        <v>0</v>
      </c>
      <c r="AM2584" s="83" t="b">
        <f t="shared" si="775"/>
        <v>1</v>
      </c>
      <c r="AN2584" s="47" t="str">
        <f t="shared" si="770"/>
        <v>Inner</v>
      </c>
      <c r="AO2584" s="48" t="str">
        <f t="shared" si="771"/>
        <v>0.6-0.7</v>
      </c>
      <c r="AP2584" s="49" t="str">
        <f t="shared" si="776"/>
        <v>9-10</v>
      </c>
      <c r="AQ2584" s="49" t="str">
        <f t="shared" si="777"/>
        <v>Mar</v>
      </c>
      <c r="AR2584" s="48" t="str">
        <f t="shared" si="778"/>
        <v>295-305</v>
      </c>
      <c r="AS2584" s="49" t="str">
        <f t="shared" si="772"/>
        <v>Inner-TI</v>
      </c>
    </row>
    <row r="2585" spans="5:45" x14ac:dyDescent="0.3">
      <c r="E2585" s="15">
        <v>40993.381944444445</v>
      </c>
      <c r="F2585" s="21">
        <v>8.75</v>
      </c>
      <c r="G2585" s="21">
        <v>1151.79003143311</v>
      </c>
      <c r="H2585" s="42">
        <v>1.2096865813710596</v>
      </c>
      <c r="I2585" s="35">
        <v>307.7</v>
      </c>
      <c r="J2585" s="43">
        <v>0.128</v>
      </c>
      <c r="K2585" s="44">
        <v>0.10642610696746282</v>
      </c>
      <c r="L2585" s="26">
        <f t="shared" si="760"/>
        <v>8.7133864875122882</v>
      </c>
      <c r="M2585" s="26">
        <f t="shared" si="761"/>
        <v>0.70473194605204592</v>
      </c>
      <c r="N2585" s="96">
        <f t="shared" si="762"/>
        <v>9</v>
      </c>
      <c r="O2585" s="26">
        <f t="shared" si="763"/>
        <v>0.70438252498072673</v>
      </c>
      <c r="P2585" s="3">
        <f>IF(L2585&gt;'Power Curve'!$C$37,0,INDEX(Ci,$N2585,1)*POWER(1-O2585,3)+INDEX(Ci,$N2585,2)*3*O2585*POWER(1-O2585,2)+INDEX(Ci,$N2585,3)*3*POWER(O2585,2)*(1-O2585)+INDEX(Ci,$N2585,4)*POWER(O2585,3))</f>
        <v>1101.6035713505057</v>
      </c>
      <c r="Q2585" s="3">
        <f>MAX(0,MIN(P2585-V2585+W2585,'Power Curve'!$C$39))</f>
        <v>1104.0635946188793</v>
      </c>
      <c r="R2585" s="3">
        <f t="shared" si="764"/>
        <v>1151.79003143311</v>
      </c>
      <c r="S2585" s="3">
        <f t="shared" si="765"/>
        <v>-47.726436814230738</v>
      </c>
      <c r="T2585" s="3">
        <f t="shared" si="766"/>
        <v>47.726436814230738</v>
      </c>
      <c r="V2585" s="37">
        <f t="array" ref="V2585">SUM(_xlfn.NORM.DIST($AD$3:$AD$1003,$L2585,$AA2585,FALSE)*WindSpeedStep*$AE$3:$AE$1003)/AG2585</f>
        <v>1107.789500783754</v>
      </c>
      <c r="W2585" s="37">
        <f t="array" ref="W2585">SUM(_xlfn.NORM.DIST($AD$3:$AD$1003,$L2585,$AB2585,FALSE)*WindSpeedStep*$AE$3:$AE$1003)/AH2585</f>
        <v>1110.2495240521275</v>
      </c>
      <c r="Y2585" s="1">
        <f t="shared" si="767"/>
        <v>8</v>
      </c>
      <c r="Z2585" s="99">
        <f>IF(L2585&lt;'Power Curve'!$P$28,'Power Curve'!$Q$28,IF(L2585&gt;'Power Curve'!$P$29,'Power Curve'!$Q$29,INDEX(ReferenceTurbulence,Y2585)+(L2585-INDEX(ReferenceTurbulenceWindSpeed,Y2585))*(INDEX(ReferenceTurbulence,Y2585+1)-INDEX(ReferenceTurbulence,Y2585))/(INDEX(ReferenceTurbulenceWindSpeed,Y2585+1)-INDEX(ReferenceTurbulenceWindSpeed,Y2585))))</f>
        <v>0.1202058475643787</v>
      </c>
      <c r="AA2585" s="100">
        <f t="shared" si="773"/>
        <v>1.0474000078874193</v>
      </c>
      <c r="AB2585" s="29">
        <f t="shared" si="774"/>
        <v>1.1153134704015728</v>
      </c>
      <c r="AG2585" s="40">
        <f t="array" ref="AG2585">SUM(_xlfn.NORM.DIST($AD$3:$AD$1003,$F2585,$AA2585,FALSE)*WindSpeedStep)</f>
        <v>1.0000000000000033</v>
      </c>
      <c r="AH2585" s="40">
        <f t="array" ref="AH2585">SUM(_xlfn.NORM.DIST($AD$3:$AD$1003,$F2585,$AB2585,FALSE)*WindSpeedStep)</f>
        <v>1.0000000000000018</v>
      </c>
      <c r="AJ2585" s="47">
        <f t="shared" si="768"/>
        <v>9</v>
      </c>
      <c r="AK2585" s="83" t="b">
        <f>COUNTIF('Power Curve'!$D$2:$D$31,AJ2585)&gt;0</f>
        <v>1</v>
      </c>
      <c r="AL2585" s="83" t="b">
        <f t="shared" si="769"/>
        <v>0</v>
      </c>
      <c r="AM2585" s="83" t="b">
        <f t="shared" si="775"/>
        <v>1</v>
      </c>
      <c r="AN2585" s="47" t="str">
        <f t="shared" si="770"/>
        <v>Inner</v>
      </c>
      <c r="AO2585" s="48" t="str">
        <f t="shared" si="771"/>
        <v>0.7-0.8</v>
      </c>
      <c r="AP2585" s="49" t="str">
        <f t="shared" si="776"/>
        <v>9-10</v>
      </c>
      <c r="AQ2585" s="49" t="str">
        <f t="shared" si="777"/>
        <v>Mar</v>
      </c>
      <c r="AR2585" s="48" t="str">
        <f t="shared" si="778"/>
        <v>305-315</v>
      </c>
      <c r="AS2585" s="49" t="str">
        <f t="shared" si="772"/>
        <v>Inner-TI</v>
      </c>
    </row>
    <row r="2586" spans="5:45" x14ac:dyDescent="0.3">
      <c r="E2586" s="15">
        <v>40993.388888888891</v>
      </c>
      <c r="F2586" s="21">
        <v>9.58</v>
      </c>
      <c r="G2586" s="21">
        <v>1537.2599945068359</v>
      </c>
      <c r="H2586" s="42">
        <v>1.2092878127949565</v>
      </c>
      <c r="I2586" s="35">
        <v>302.7</v>
      </c>
      <c r="J2586" s="43">
        <v>0.10438413361169102</v>
      </c>
      <c r="K2586" s="44">
        <v>7.3984447475718612E-2</v>
      </c>
      <c r="L2586" s="26">
        <f t="shared" si="760"/>
        <v>9.5388650537397943</v>
      </c>
      <c r="M2586" s="26">
        <f t="shared" si="761"/>
        <v>0.83231231945846962</v>
      </c>
      <c r="N2586" s="96">
        <f t="shared" si="762"/>
        <v>10</v>
      </c>
      <c r="O2586" s="26">
        <f t="shared" si="763"/>
        <v>0.56306602609715406</v>
      </c>
      <c r="P2586" s="3">
        <f>IF(L2586&gt;'Power Curve'!$C$37,0,INDEX(Ci,$N2586,1)*POWER(1-O2586,3)+INDEX(Ci,$N2586,2)*3*O2586*POWER(1-O2586,2)+INDEX(Ci,$N2586,3)*3*POWER(O2586,2)*(1-O2586)+INDEX(Ci,$N2586,4)*POWER(O2586,3))</f>
        <v>1384.4067419696651</v>
      </c>
      <c r="Q2586" s="3">
        <f>MAX(0,MIN(P2586-V2586+W2586,'Power Curve'!$C$39))</f>
        <v>1389.6304557050209</v>
      </c>
      <c r="R2586" s="3">
        <f t="shared" si="764"/>
        <v>1537.2599945068359</v>
      </c>
      <c r="S2586" s="3">
        <f t="shared" si="765"/>
        <v>-147.62953880181499</v>
      </c>
      <c r="T2586" s="3">
        <f t="shared" si="766"/>
        <v>147.62953880181499</v>
      </c>
      <c r="V2586" s="37">
        <f t="array" ref="V2586">SUM(_xlfn.NORM.DIST($AD$3:$AD$1003,$L2586,$AA2586,FALSE)*WindSpeedStep*$AE$3:$AE$1003)/AG2586</f>
        <v>1388.2901848558797</v>
      </c>
      <c r="W2586" s="37">
        <f t="array" ref="W2586">SUM(_xlfn.NORM.DIST($AD$3:$AD$1003,$L2586,$AB2586,FALSE)*WindSpeedStep*$AE$3:$AE$1003)/AH2586</f>
        <v>1393.5138985912356</v>
      </c>
      <c r="Y2586" s="1">
        <f t="shared" si="767"/>
        <v>9</v>
      </c>
      <c r="Z2586" s="99">
        <f>IF(L2586&lt;'Power Curve'!$P$28,'Power Curve'!$Q$28,IF(L2586&gt;'Power Curve'!$P$29,'Power Curve'!$Q$29,INDEX(ReferenceTurbulence,Y2586)+(L2586-INDEX(ReferenceTurbulenceWindSpeed,Y2586))*(INDEX(ReferenceTurbulence,Y2586+1)-INDEX(ReferenceTurbulence,Y2586))/(INDEX(ReferenceTurbulenceWindSpeed,Y2586+1)-INDEX(ReferenceTurbulenceWindSpeed,Y2586))))</f>
        <v>0.12025018294827503</v>
      </c>
      <c r="AA2586" s="100">
        <f t="shared" si="773"/>
        <v>1.1470502678311176</v>
      </c>
      <c r="AB2586" s="29">
        <f t="shared" si="774"/>
        <v>0.99570616427346492</v>
      </c>
      <c r="AG2586" s="40">
        <f t="array" ref="AG2586">SUM(_xlfn.NORM.DIST($AD$3:$AD$1003,$F2586,$AA2586,FALSE)*WindSpeedStep)</f>
        <v>1.000000000000004</v>
      </c>
      <c r="AH2586" s="40">
        <f t="array" ref="AH2586">SUM(_xlfn.NORM.DIST($AD$3:$AD$1003,$F2586,$AB2586,FALSE)*WindSpeedStep)</f>
        <v>1.0000000000000036</v>
      </c>
      <c r="AJ2586" s="47">
        <f t="shared" si="768"/>
        <v>10</v>
      </c>
      <c r="AK2586" s="83" t="b">
        <f>COUNTIF('Power Curve'!$D$2:$D$31,AJ2586)&gt;0</f>
        <v>1</v>
      </c>
      <c r="AL2586" s="83" t="b">
        <f t="shared" si="769"/>
        <v>0</v>
      </c>
      <c r="AM2586" s="83" t="b">
        <f t="shared" si="775"/>
        <v>1</v>
      </c>
      <c r="AN2586" s="47" t="str">
        <f t="shared" si="770"/>
        <v>Outer</v>
      </c>
      <c r="AO2586" s="48" t="str">
        <f t="shared" si="771"/>
        <v>0.8-0.9</v>
      </c>
      <c r="AP2586" s="49" t="str">
        <f t="shared" si="776"/>
        <v>9-10</v>
      </c>
      <c r="AQ2586" s="49" t="str">
        <f t="shared" si="777"/>
        <v>Mar</v>
      </c>
      <c r="AR2586" s="48" t="str">
        <f t="shared" si="778"/>
        <v>295-305</v>
      </c>
      <c r="AS2586" s="49" t="str">
        <f t="shared" si="772"/>
        <v>Inner-TI</v>
      </c>
    </row>
    <row r="2587" spans="5:45" x14ac:dyDescent="0.3">
      <c r="E2587" s="15">
        <v>40993.395833333336</v>
      </c>
      <c r="F2587" s="21">
        <v>8.75</v>
      </c>
      <c r="G2587" s="21">
        <v>1173.1699523925829</v>
      </c>
      <c r="H2587" s="42">
        <v>1.2093410321854026</v>
      </c>
      <c r="I2587" s="35">
        <v>296</v>
      </c>
      <c r="J2587" s="43">
        <v>0.14057142857142857</v>
      </c>
      <c r="K2587" s="44">
        <v>6.7509775930169963E-2</v>
      </c>
      <c r="L2587" s="26">
        <f t="shared" si="760"/>
        <v>8.7125567435695199</v>
      </c>
      <c r="M2587" s="26">
        <f t="shared" si="761"/>
        <v>0.70460370645094539</v>
      </c>
      <c r="N2587" s="96">
        <f t="shared" si="762"/>
        <v>9</v>
      </c>
      <c r="O2587" s="26">
        <f t="shared" si="763"/>
        <v>0.70355315577819111</v>
      </c>
      <c r="P2587" s="3">
        <f>IF(L2587&gt;'Power Curve'!$C$37,0,INDEX(Ci,$N2587,1)*POWER(1-O2587,3)+INDEX(Ci,$N2587,2)*3*O2587*POWER(1-O2587,2)+INDEX(Ci,$N2587,3)*3*POWER(O2587,2)*(1-O2587)+INDEX(Ci,$N2587,4)*POWER(O2587,3))</f>
        <v>1101.3343623084579</v>
      </c>
      <c r="Q2587" s="3">
        <f>MAX(0,MIN(P2587-V2587+W2587,'Power Curve'!$C$39))</f>
        <v>1107.2394913878306</v>
      </c>
      <c r="R2587" s="3">
        <f t="shared" si="764"/>
        <v>1173.1699523925829</v>
      </c>
      <c r="S2587" s="3">
        <f t="shared" si="765"/>
        <v>-65.93046100475226</v>
      </c>
      <c r="T2587" s="3">
        <f t="shared" si="766"/>
        <v>65.93046100475226</v>
      </c>
      <c r="V2587" s="37">
        <f t="array" ref="V2587">SUM(_xlfn.NORM.DIST($AD$3:$AD$1003,$L2587,$AA2587,FALSE)*WindSpeedStep*$AE$3:$AE$1003)/AG2587</f>
        <v>1107.5059281433696</v>
      </c>
      <c r="W2587" s="37">
        <f t="array" ref="W2587">SUM(_xlfn.NORM.DIST($AD$3:$AD$1003,$L2587,$AB2587,FALSE)*WindSpeedStep*$AE$3:$AE$1003)/AH2587</f>
        <v>1113.4110572227423</v>
      </c>
      <c r="Y2587" s="1">
        <f t="shared" si="767"/>
        <v>8</v>
      </c>
      <c r="Z2587" s="99">
        <f>IF(L2587&lt;'Power Curve'!$P$28,'Power Curve'!$Q$28,IF(L2587&gt;'Power Curve'!$P$29,'Power Curve'!$Q$29,INDEX(ReferenceTurbulence,Y2587)+(L2587-INDEX(ReferenceTurbulenceWindSpeed,Y2587))*(INDEX(ReferenceTurbulence,Y2587+1)-INDEX(ReferenceTurbulence,Y2587))/(INDEX(ReferenceTurbulenceWindSpeed,Y2587+1)-INDEX(ReferenceTurbulenceWindSpeed,Y2587))))</f>
        <v>0.1202048943340223</v>
      </c>
      <c r="AA2587" s="100">
        <f t="shared" si="773"/>
        <v>1.0472919627399475</v>
      </c>
      <c r="AB2587" s="29">
        <f t="shared" si="774"/>
        <v>1.2247365479532011</v>
      </c>
      <c r="AG2587" s="40">
        <f t="array" ref="AG2587">SUM(_xlfn.NORM.DIST($AD$3:$AD$1003,$F2587,$AA2587,FALSE)*WindSpeedStep)</f>
        <v>1.0000000000000042</v>
      </c>
      <c r="AH2587" s="40">
        <f t="array" ref="AH2587">SUM(_xlfn.NORM.DIST($AD$3:$AD$1003,$F2587,$AB2587,FALSE)*WindSpeedStep)</f>
        <v>0.99999999999967304</v>
      </c>
      <c r="AJ2587" s="47">
        <f t="shared" si="768"/>
        <v>9</v>
      </c>
      <c r="AK2587" s="83" t="b">
        <f>COUNTIF('Power Curve'!$D$2:$D$31,AJ2587)&gt;0</f>
        <v>1</v>
      </c>
      <c r="AL2587" s="83" t="b">
        <f t="shared" si="769"/>
        <v>0</v>
      </c>
      <c r="AM2587" s="83" t="b">
        <f t="shared" si="775"/>
        <v>1</v>
      </c>
      <c r="AN2587" s="47" t="str">
        <f t="shared" si="770"/>
        <v>Outer</v>
      </c>
      <c r="AO2587" s="48" t="str">
        <f t="shared" si="771"/>
        <v>0.7-0.8</v>
      </c>
      <c r="AP2587" s="49" t="str">
        <f t="shared" si="776"/>
        <v>9-10</v>
      </c>
      <c r="AQ2587" s="49" t="str">
        <f t="shared" si="777"/>
        <v>Mar</v>
      </c>
      <c r="AR2587" s="48" t="str">
        <f t="shared" si="778"/>
        <v>295-305</v>
      </c>
      <c r="AS2587" s="49" t="str">
        <f t="shared" si="772"/>
        <v>HWS-HTI</v>
      </c>
    </row>
    <row r="2588" spans="5:45" x14ac:dyDescent="0.3">
      <c r="E2588" s="15">
        <v>40993.402777777781</v>
      </c>
      <c r="F2588" s="21">
        <v>10.47</v>
      </c>
      <c r="G2588" s="21">
        <v>1578.839965820313</v>
      </c>
      <c r="H2588" s="42">
        <v>1.2101299660828715</v>
      </c>
      <c r="I2588" s="35">
        <v>295.60000000000002</v>
      </c>
      <c r="J2588" s="43">
        <v>0.10124164278892073</v>
      </c>
      <c r="K2588" s="44">
        <v>8.5040496109881306E-2</v>
      </c>
      <c r="L2588" s="26">
        <f t="shared" si="760"/>
        <v>10.427462993598825</v>
      </c>
      <c r="M2588" s="26">
        <f t="shared" si="761"/>
        <v>0.96964799552997782</v>
      </c>
      <c r="N2588" s="96">
        <f t="shared" si="762"/>
        <v>11</v>
      </c>
      <c r="O2588" s="26">
        <f t="shared" si="763"/>
        <v>0.46344982119808847</v>
      </c>
      <c r="P2588" s="3">
        <f>IF(L2588&gt;'Power Curve'!$C$37,0,INDEX(Ci,$N2588,1)*POWER(1-O2588,3)+INDEX(Ci,$N2588,2)*3*O2588*POWER(1-O2588,2)+INDEX(Ci,$N2588,3)*3*POWER(O2588,2)*(1-O2588)+INDEX(Ci,$N2588,4)*POWER(O2588,3))</f>
        <v>1652.2624112410062</v>
      </c>
      <c r="Q2588" s="3">
        <f>MAX(0,MIN(P2588-V2588+W2588,'Power Curve'!$C$39))</f>
        <v>1677.1187249882648</v>
      </c>
      <c r="R2588" s="3">
        <f t="shared" si="764"/>
        <v>1578.839965820313</v>
      </c>
      <c r="S2588" s="3">
        <f t="shared" si="765"/>
        <v>98.278759167951875</v>
      </c>
      <c r="T2588" s="3">
        <f t="shared" si="766"/>
        <v>98.278759167951875</v>
      </c>
      <c r="V2588" s="37">
        <f t="array" ref="V2588">SUM(_xlfn.NORM.DIST($AD$3:$AD$1003,$L2588,$AA2588,FALSE)*WindSpeedStep*$AE$3:$AE$1003)/AG2588</f>
        <v>1644.8564061219577</v>
      </c>
      <c r="W2588" s="37">
        <f t="array" ref="W2588">SUM(_xlfn.NORM.DIST($AD$3:$AD$1003,$L2588,$AB2588,FALSE)*WindSpeedStep*$AE$3:$AE$1003)/AH2588</f>
        <v>1669.7127198692162</v>
      </c>
      <c r="Y2588" s="1">
        <f t="shared" si="767"/>
        <v>10</v>
      </c>
      <c r="Z2588" s="99">
        <f>IF(L2588&lt;'Power Curve'!$P$28,'Power Curve'!$Q$28,IF(L2588&gt;'Power Curve'!$P$29,'Power Curve'!$Q$29,INDEX(ReferenceTurbulence,Y2588)+(L2588-INDEX(ReferenceTurbulenceWindSpeed,Y2588))*(INDEX(ReferenceTurbulence,Y2588+1)-INDEX(ReferenceTurbulence,Y2588))/(INDEX(ReferenceTurbulenceWindSpeed,Y2588+1)-INDEX(ReferenceTurbulenceWindSpeed,Y2588))))</f>
        <v>0.12000875738341873</v>
      </c>
      <c r="AA2588" s="100">
        <f t="shared" si="773"/>
        <v>1.2513868765233787</v>
      </c>
      <c r="AB2588" s="29">
        <f t="shared" si="774"/>
        <v>1.0556934835926222</v>
      </c>
      <c r="AG2588" s="40">
        <f t="array" ref="AG2588">SUM(_xlfn.NORM.DIST($AD$3:$AD$1003,$F2588,$AA2588,FALSE)*WindSpeedStep)</f>
        <v>1.0000000000000038</v>
      </c>
      <c r="AH2588" s="40">
        <f t="array" ref="AH2588">SUM(_xlfn.NORM.DIST($AD$3:$AD$1003,$F2588,$AB2588,FALSE)*WindSpeedStep)</f>
        <v>1.0000000000000033</v>
      </c>
      <c r="AJ2588" s="47">
        <f t="shared" si="768"/>
        <v>10</v>
      </c>
      <c r="AK2588" s="83" t="b">
        <f>COUNTIF('Power Curve'!$D$2:$D$31,AJ2588)&gt;0</f>
        <v>1</v>
      </c>
      <c r="AL2588" s="83" t="b">
        <f t="shared" si="769"/>
        <v>0</v>
      </c>
      <c r="AM2588" s="83" t="b">
        <f t="shared" si="775"/>
        <v>1</v>
      </c>
      <c r="AN2588" s="47" t="str">
        <f t="shared" si="770"/>
        <v>Outer</v>
      </c>
      <c r="AO2588" s="48" t="str">
        <f t="shared" si="771"/>
        <v>0.9-1.0</v>
      </c>
      <c r="AP2588" s="49" t="str">
        <f t="shared" si="776"/>
        <v>9-10</v>
      </c>
      <c r="AQ2588" s="49" t="str">
        <f t="shared" si="777"/>
        <v>Mar</v>
      </c>
      <c r="AR2588" s="48" t="str">
        <f t="shared" si="778"/>
        <v>295-305</v>
      </c>
      <c r="AS2588" s="49" t="str">
        <f t="shared" si="772"/>
        <v>Inner-TI</v>
      </c>
    </row>
    <row r="2589" spans="5:45" x14ac:dyDescent="0.3">
      <c r="E2589" s="15">
        <v>40993.409722222219</v>
      </c>
      <c r="F2589" s="21">
        <v>10.07</v>
      </c>
      <c r="G2589" s="21">
        <v>1603.879943847661</v>
      </c>
      <c r="H2589" s="42">
        <v>1.210449177363822</v>
      </c>
      <c r="I2589" s="35">
        <v>296.7</v>
      </c>
      <c r="J2589" s="43">
        <v>9.1360476663356505E-2</v>
      </c>
      <c r="K2589" s="44">
        <v>7.0562654461665514E-2</v>
      </c>
      <c r="L2589" s="26">
        <f t="shared" si="760"/>
        <v>10.029969849725639</v>
      </c>
      <c r="M2589" s="26">
        <f t="shared" si="761"/>
        <v>0.9082141487935409</v>
      </c>
      <c r="N2589" s="96">
        <f t="shared" si="762"/>
        <v>11</v>
      </c>
      <c r="O2589" s="26">
        <f t="shared" si="763"/>
        <v>7.7680436795941457E-2</v>
      </c>
      <c r="P2589" s="3">
        <f>IF(L2589&gt;'Power Curve'!$C$37,0,INDEX(Ci,$N2589,1)*POWER(1-O2589,3)+INDEX(Ci,$N2589,2)*3*O2589*POWER(1-O2589,2)+INDEX(Ci,$N2589,3)*3*POWER(O2589,2)*(1-O2589)+INDEX(Ci,$N2589,4)*POWER(O2589,3))</f>
        <v>1542.0153549231154</v>
      </c>
      <c r="Q2589" s="3">
        <f>MAX(0,MIN(P2589-V2589+W2589,'Power Curve'!$C$39))</f>
        <v>1567.7431748558085</v>
      </c>
      <c r="R2589" s="3">
        <f t="shared" si="764"/>
        <v>1603.879943847661</v>
      </c>
      <c r="S2589" s="3">
        <f t="shared" si="765"/>
        <v>-36.136768991852477</v>
      </c>
      <c r="T2589" s="3">
        <f t="shared" si="766"/>
        <v>36.136768991852477</v>
      </c>
      <c r="V2589" s="37">
        <f t="array" ref="V2589">SUM(_xlfn.NORM.DIST($AD$3:$AD$1003,$L2589,$AA2589,FALSE)*WindSpeedStep*$AE$3:$AE$1003)/AG2589</f>
        <v>1539.6431162403203</v>
      </c>
      <c r="W2589" s="37">
        <f t="array" ref="W2589">SUM(_xlfn.NORM.DIST($AD$3:$AD$1003,$L2589,$AB2589,FALSE)*WindSpeedStep*$AE$3:$AE$1003)/AH2589</f>
        <v>1565.3709361730134</v>
      </c>
      <c r="Y2589" s="1">
        <f t="shared" si="767"/>
        <v>10</v>
      </c>
      <c r="Z2589" s="99">
        <f>IF(L2589&lt;'Power Curve'!$P$28,'Power Curve'!$Q$28,IF(L2589&gt;'Power Curve'!$P$29,'Power Curve'!$Q$29,INDEX(ReferenceTurbulence,Y2589)+(L2589-INDEX(ReferenceTurbulenceWindSpeed,Y2589))*(INDEX(ReferenceTurbulence,Y2589+1)-INDEX(ReferenceTurbulence,Y2589))/(INDEX(ReferenceTurbulenceWindSpeed,Y2589+1)-INDEX(ReferenceTurbulenceWindSpeed,Y2589))))</f>
        <v>0.12001889092293865</v>
      </c>
      <c r="AA2589" s="100">
        <f t="shared" si="773"/>
        <v>1.2037858573545848</v>
      </c>
      <c r="AB2589" s="29">
        <f t="shared" si="774"/>
        <v>0.91634282639002851</v>
      </c>
      <c r="AG2589" s="40">
        <f t="array" ref="AG2589">SUM(_xlfn.NORM.DIST($AD$3:$AD$1003,$F2589,$AA2589,FALSE)*WindSpeedStep)</f>
        <v>1.0000000000000038</v>
      </c>
      <c r="AH2589" s="40">
        <f t="array" ref="AH2589">SUM(_xlfn.NORM.DIST($AD$3:$AD$1003,$F2589,$AB2589,FALSE)*WindSpeedStep)</f>
        <v>1.0000000000000033</v>
      </c>
      <c r="AJ2589" s="47">
        <f t="shared" si="768"/>
        <v>10</v>
      </c>
      <c r="AK2589" s="83" t="b">
        <f>COUNTIF('Power Curve'!$D$2:$D$31,AJ2589)&gt;0</f>
        <v>1</v>
      </c>
      <c r="AL2589" s="83" t="b">
        <f t="shared" si="769"/>
        <v>0</v>
      </c>
      <c r="AM2589" s="83" t="b">
        <f t="shared" si="775"/>
        <v>1</v>
      </c>
      <c r="AN2589" s="47" t="str">
        <f t="shared" si="770"/>
        <v>Outer</v>
      </c>
      <c r="AO2589" s="48" t="str">
        <f t="shared" si="771"/>
        <v>0.9-1.0</v>
      </c>
      <c r="AP2589" s="49" t="str">
        <f t="shared" si="776"/>
        <v>9-10</v>
      </c>
      <c r="AQ2589" s="49" t="str">
        <f t="shared" si="777"/>
        <v>Mar</v>
      </c>
      <c r="AR2589" s="48" t="str">
        <f t="shared" si="778"/>
        <v>295-305</v>
      </c>
      <c r="AS2589" s="49" t="str">
        <f t="shared" si="772"/>
        <v>HWS-LTI</v>
      </c>
    </row>
    <row r="2590" spans="5:45" x14ac:dyDescent="0.3">
      <c r="E2590" s="15">
        <v>40993.416666666664</v>
      </c>
      <c r="F2590" s="21">
        <v>8.67</v>
      </c>
      <c r="G2590" s="21">
        <v>1209.809944152832</v>
      </c>
      <c r="H2590" s="42">
        <v>1.2102360853131344</v>
      </c>
      <c r="I2590" s="35">
        <v>295.5</v>
      </c>
      <c r="J2590" s="43">
        <v>0.14071510957324107</v>
      </c>
      <c r="K2590" s="44">
        <v>0.12073424139293579</v>
      </c>
      <c r="L2590" s="26">
        <f t="shared" si="760"/>
        <v>8.6350283400894039</v>
      </c>
      <c r="M2590" s="26">
        <f t="shared" si="761"/>
        <v>0.69262144177410456</v>
      </c>
      <c r="N2590" s="96">
        <f t="shared" si="762"/>
        <v>9</v>
      </c>
      <c r="O2590" s="26">
        <f t="shared" si="763"/>
        <v>0.62605976672898156</v>
      </c>
      <c r="P2590" s="3">
        <f>IF(L2590&gt;'Power Curve'!$C$37,0,INDEX(Ci,$N2590,1)*POWER(1-O2590,3)+INDEX(Ci,$N2590,2)*3*O2590*POWER(1-O2590,2)+INDEX(Ci,$N2590,3)*3*POWER(O2590,2)*(1-O2590)+INDEX(Ci,$N2590,4)*POWER(O2590,3))</f>
        <v>1076.2481795011665</v>
      </c>
      <c r="Q2590" s="3">
        <f>MAX(0,MIN(P2590-V2590+W2590,'Power Curve'!$C$39))</f>
        <v>1083.0285684013352</v>
      </c>
      <c r="R2590" s="3">
        <f t="shared" si="764"/>
        <v>1209.809944152832</v>
      </c>
      <c r="S2590" s="3">
        <f t="shared" si="765"/>
        <v>-126.78137575149685</v>
      </c>
      <c r="T2590" s="3">
        <f t="shared" si="766"/>
        <v>126.78137575149685</v>
      </c>
      <c r="V2590" s="37">
        <f t="array" ref="V2590">SUM(_xlfn.NORM.DIST($AD$3:$AD$1003,$L2590,$AA2590,FALSE)*WindSpeedStep*$AE$3:$AE$1003)/AG2590</f>
        <v>1081.0827360180879</v>
      </c>
      <c r="W2590" s="37">
        <f t="array" ref="W2590">SUM(_xlfn.NORM.DIST($AD$3:$AD$1003,$L2590,$AB2590,FALSE)*WindSpeedStep*$AE$3:$AE$1003)/AH2590</f>
        <v>1087.8631249182565</v>
      </c>
      <c r="Y2590" s="1">
        <f t="shared" si="767"/>
        <v>8</v>
      </c>
      <c r="Z2590" s="99">
        <f>IF(L2590&lt;'Power Curve'!$P$28,'Power Curve'!$Q$28,IF(L2590&gt;'Power Curve'!$P$29,'Power Curve'!$Q$29,INDEX(ReferenceTurbulence,Y2590)+(L2590-INDEX(ReferenceTurbulenceWindSpeed,Y2590))*(INDEX(ReferenceTurbulence,Y2590+1)-INDEX(ReferenceTurbulence,Y2590))/(INDEX(ReferenceTurbulenceWindSpeed,Y2590+1)-INDEX(ReferenceTurbulenceWindSpeed,Y2590))))</f>
        <v>0.12011582778725773</v>
      </c>
      <c r="AA2590" s="100">
        <f t="shared" si="773"/>
        <v>1.0372035770362689</v>
      </c>
      <c r="AB2590" s="29">
        <f t="shared" si="774"/>
        <v>1.2150789590437225</v>
      </c>
      <c r="AG2590" s="40">
        <f t="array" ref="AG2590">SUM(_xlfn.NORM.DIST($AD$3:$AD$1003,$F2590,$AA2590,FALSE)*WindSpeedStep)</f>
        <v>1.0000000000000038</v>
      </c>
      <c r="AH2590" s="40">
        <f t="array" ref="AH2590">SUM(_xlfn.NORM.DIST($AD$3:$AD$1003,$F2590,$AB2590,FALSE)*WindSpeedStep)</f>
        <v>0.99999999999965128</v>
      </c>
      <c r="AJ2590" s="47">
        <f t="shared" si="768"/>
        <v>9</v>
      </c>
      <c r="AK2590" s="83" t="b">
        <f>COUNTIF('Power Curve'!$D$2:$D$31,AJ2590)&gt;0</f>
        <v>1</v>
      </c>
      <c r="AL2590" s="83" t="b">
        <f t="shared" si="769"/>
        <v>0</v>
      </c>
      <c r="AM2590" s="83" t="b">
        <f t="shared" si="775"/>
        <v>1</v>
      </c>
      <c r="AN2590" s="47" t="str">
        <f t="shared" si="770"/>
        <v>Outer</v>
      </c>
      <c r="AO2590" s="48" t="str">
        <f t="shared" si="771"/>
        <v>0.6-0.7</v>
      </c>
      <c r="AP2590" s="49" t="str">
        <f t="shared" si="776"/>
        <v>10-11</v>
      </c>
      <c r="AQ2590" s="49" t="str">
        <f t="shared" si="777"/>
        <v>Mar</v>
      </c>
      <c r="AR2590" s="48" t="str">
        <f t="shared" si="778"/>
        <v>295-305</v>
      </c>
      <c r="AS2590" s="49" t="str">
        <f t="shared" si="772"/>
        <v>HWS-HTI</v>
      </c>
    </row>
    <row r="2591" spans="5:45" x14ac:dyDescent="0.3">
      <c r="E2591" s="15">
        <v>40993.423611111109</v>
      </c>
      <c r="F2591" s="21">
        <v>9.0500000000000007</v>
      </c>
      <c r="G2591" s="21">
        <v>1374.6500396728541</v>
      </c>
      <c r="H2591" s="42">
        <v>1.2102804260081998</v>
      </c>
      <c r="I2591" s="35">
        <v>294.60000000000002</v>
      </c>
      <c r="J2591" s="43">
        <v>0.12707182320441987</v>
      </c>
      <c r="K2591" s="44">
        <v>8.1043490069159618E-2</v>
      </c>
      <c r="L2591" s="26">
        <f t="shared" si="760"/>
        <v>9.0136056344754234</v>
      </c>
      <c r="M2591" s="26">
        <f t="shared" si="761"/>
        <v>0.75113178299555117</v>
      </c>
      <c r="N2591" s="96">
        <f t="shared" si="762"/>
        <v>10</v>
      </c>
      <c r="O2591" s="26">
        <f t="shared" si="763"/>
        <v>4.7493016460630633E-3</v>
      </c>
      <c r="P2591" s="3">
        <f>IF(L2591&gt;'Power Curve'!$C$37,0,INDEX(Ci,$N2591,1)*POWER(1-O2591,3)+INDEX(Ci,$N2591,2)*3*O2591*POWER(1-O2591,2)+INDEX(Ci,$N2591,3)*3*POWER(O2591,2)*(1-O2591)+INDEX(Ci,$N2591,4)*POWER(O2591,3))</f>
        <v>1199.7718515088357</v>
      </c>
      <c r="Q2591" s="3">
        <f>MAX(0,MIN(P2591-V2591+W2591,'Power Curve'!$C$39))</f>
        <v>1200.5664230471614</v>
      </c>
      <c r="R2591" s="3">
        <f t="shared" si="764"/>
        <v>1374.6500396728541</v>
      </c>
      <c r="S2591" s="3">
        <f t="shared" si="765"/>
        <v>-174.08361662569268</v>
      </c>
      <c r="T2591" s="3">
        <f t="shared" si="766"/>
        <v>174.08361662569268</v>
      </c>
      <c r="V2591" s="37">
        <f t="array" ref="V2591">SUM(_xlfn.NORM.DIST($AD$3:$AD$1003,$L2591,$AA2591,FALSE)*WindSpeedStep*$AE$3:$AE$1003)/AG2591</f>
        <v>1210.9512779269912</v>
      </c>
      <c r="W2591" s="37">
        <f t="array" ref="W2591">SUM(_xlfn.NORM.DIST($AD$3:$AD$1003,$L2591,$AB2591,FALSE)*WindSpeedStep*$AE$3:$AE$1003)/AH2591</f>
        <v>1211.745849465317</v>
      </c>
      <c r="Y2591" s="1">
        <f t="shared" si="767"/>
        <v>9</v>
      </c>
      <c r="Z2591" s="99">
        <f>IF(L2591&lt;'Power Curve'!$P$28,'Power Curve'!$Q$28,IF(L2591&gt;'Power Curve'!$P$29,'Power Curve'!$Q$29,INDEX(ReferenceTurbulence,Y2591)+(L2591-INDEX(ReferenceTurbulenceWindSpeed,Y2591))*(INDEX(ReferenceTurbulence,Y2591+1)-INDEX(ReferenceTurbulence,Y2591))/(INDEX(ReferenceTurbulenceWindSpeed,Y2591+1)-INDEX(ReferenceTurbulenceWindSpeed,Y2591))))</f>
        <v>0.12054312180433614</v>
      </c>
      <c r="AA2591" s="100">
        <f t="shared" si="773"/>
        <v>1.0865281618928215</v>
      </c>
      <c r="AB2591" s="29">
        <f t="shared" si="774"/>
        <v>1.1453753016184238</v>
      </c>
      <c r="AG2591" s="40">
        <f t="array" ref="AG2591">SUM(_xlfn.NORM.DIST($AD$3:$AD$1003,$F2591,$AA2591,FALSE)*WindSpeedStep)</f>
        <v>1.0000000000000038</v>
      </c>
      <c r="AH2591" s="40">
        <f t="array" ref="AH2591">SUM(_xlfn.NORM.DIST($AD$3:$AD$1003,$F2591,$AB2591,FALSE)*WindSpeedStep)</f>
        <v>1.0000000000000027</v>
      </c>
      <c r="AJ2591" s="47">
        <f t="shared" si="768"/>
        <v>9</v>
      </c>
      <c r="AK2591" s="83" t="b">
        <f>COUNTIF('Power Curve'!$D$2:$D$31,AJ2591)&gt;0</f>
        <v>1</v>
      </c>
      <c r="AL2591" s="83" t="b">
        <f t="shared" si="769"/>
        <v>0</v>
      </c>
      <c r="AM2591" s="83" t="b">
        <f t="shared" si="775"/>
        <v>1</v>
      </c>
      <c r="AN2591" s="47" t="str">
        <f t="shared" si="770"/>
        <v>Outer</v>
      </c>
      <c r="AO2591" s="48" t="str">
        <f t="shared" si="771"/>
        <v>0.7-0.8</v>
      </c>
      <c r="AP2591" s="49" t="str">
        <f t="shared" si="776"/>
        <v>10-11</v>
      </c>
      <c r="AQ2591" s="49" t="str">
        <f t="shared" si="777"/>
        <v>Mar</v>
      </c>
      <c r="AR2591" s="48" t="str">
        <f t="shared" si="778"/>
        <v>285-295</v>
      </c>
      <c r="AS2591" s="49" t="str">
        <f t="shared" si="772"/>
        <v>Inner-TI</v>
      </c>
    </row>
    <row r="2592" spans="5:45" x14ac:dyDescent="0.3">
      <c r="E2592" s="15">
        <v>40993.430555555555</v>
      </c>
      <c r="F2592" s="21">
        <v>8.84</v>
      </c>
      <c r="G2592" s="21">
        <v>912.33998489379928</v>
      </c>
      <c r="H2592" s="42">
        <v>1.2106438643423372</v>
      </c>
      <c r="I2592" s="35">
        <v>299</v>
      </c>
      <c r="J2592" s="43">
        <v>0.16968325791855204</v>
      </c>
      <c r="K2592" s="44">
        <v>8.0964677817336253E-2</v>
      </c>
      <c r="L2592" s="26">
        <f t="shared" si="760"/>
        <v>8.8053313603446721</v>
      </c>
      <c r="M2592" s="26">
        <f t="shared" si="761"/>
        <v>0.71894232253991797</v>
      </c>
      <c r="N2592" s="96">
        <f t="shared" si="762"/>
        <v>9</v>
      </c>
      <c r="O2592" s="26">
        <f t="shared" si="763"/>
        <v>0.79628587242044835</v>
      </c>
      <c r="P2592" s="3">
        <f>IF(L2592&gt;'Power Curve'!$C$37,0,INDEX(Ci,$N2592,1)*POWER(1-O2592,3)+INDEX(Ci,$N2592,2)*3*O2592*POWER(1-O2592,2)+INDEX(Ci,$N2592,3)*3*POWER(O2592,2)*(1-O2592)+INDEX(Ci,$N2592,4)*POWER(O2592,3))</f>
        <v>1131.5196070761322</v>
      </c>
      <c r="Q2592" s="3">
        <f>MAX(0,MIN(P2592-V2592+W2592,'Power Curve'!$C$39))</f>
        <v>1139.7905735499812</v>
      </c>
      <c r="R2592" s="3">
        <f t="shared" si="764"/>
        <v>912.33998489379928</v>
      </c>
      <c r="S2592" s="3">
        <f t="shared" si="765"/>
        <v>227.45058865618194</v>
      </c>
      <c r="T2592" s="3">
        <f t="shared" si="766"/>
        <v>227.45058865618194</v>
      </c>
      <c r="V2592" s="37">
        <f t="array" ref="V2592">SUM(_xlfn.NORM.DIST($AD$3:$AD$1003,$L2592,$AA2592,FALSE)*WindSpeedStep*$AE$3:$AE$1003)/AG2592</f>
        <v>1139.2935372376701</v>
      </c>
      <c r="W2592" s="37">
        <f t="array" ref="W2592">SUM(_xlfn.NORM.DIST($AD$3:$AD$1003,$L2592,$AB2592,FALSE)*WindSpeedStep*$AE$3:$AE$1003)/AH2592</f>
        <v>1147.5645037115191</v>
      </c>
      <c r="Y2592" s="1">
        <f t="shared" si="767"/>
        <v>8</v>
      </c>
      <c r="Z2592" s="99">
        <f>IF(L2592&lt;'Power Curve'!$P$28,'Power Curve'!$Q$28,IF(L2592&gt;'Power Curve'!$P$29,'Power Curve'!$Q$29,INDEX(ReferenceTurbulence,Y2592)+(L2592-INDEX(ReferenceTurbulenceWindSpeed,Y2592))*(INDEX(ReferenceTurbulence,Y2592+1)-INDEX(ReferenceTurbulence,Y2592))/(INDEX(ReferenceTurbulenceWindSpeed,Y2592+1)-INDEX(ReferenceTurbulenceWindSpeed,Y2592))))</f>
        <v>0.12031147610757434</v>
      </c>
      <c r="AA2592" s="100">
        <f t="shared" si="773"/>
        <v>1.059382413579383</v>
      </c>
      <c r="AB2592" s="29">
        <f t="shared" si="774"/>
        <v>1.4941173122756797</v>
      </c>
      <c r="AG2592" s="40">
        <f t="array" ref="AG2592">SUM(_xlfn.NORM.DIST($AD$3:$AD$1003,$F2592,$AA2592,FALSE)*WindSpeedStep)</f>
        <v>1.0000000000000042</v>
      </c>
      <c r="AH2592" s="40">
        <f t="array" ref="AH2592">SUM(_xlfn.NORM.DIST($AD$3:$AD$1003,$F2592,$AB2592,FALSE)*WindSpeedStep)</f>
        <v>0.99999999866835998</v>
      </c>
      <c r="AJ2592" s="47">
        <f t="shared" si="768"/>
        <v>9</v>
      </c>
      <c r="AK2592" s="83" t="b">
        <f>COUNTIF('Power Curve'!$D$2:$D$31,AJ2592)&gt;0</f>
        <v>1</v>
      </c>
      <c r="AL2592" s="83" t="b">
        <f t="shared" si="769"/>
        <v>0</v>
      </c>
      <c r="AM2592" s="83" t="b">
        <f t="shared" si="775"/>
        <v>1</v>
      </c>
      <c r="AN2592" s="47" t="str">
        <f t="shared" si="770"/>
        <v>Outer</v>
      </c>
      <c r="AO2592" s="48" t="str">
        <f t="shared" si="771"/>
        <v>0.7-0.8</v>
      </c>
      <c r="AP2592" s="49" t="str">
        <f t="shared" si="776"/>
        <v>10-11</v>
      </c>
      <c r="AQ2592" s="49" t="str">
        <f t="shared" si="777"/>
        <v>Mar</v>
      </c>
      <c r="AR2592" s="48" t="str">
        <f t="shared" si="778"/>
        <v>295-305</v>
      </c>
      <c r="AS2592" s="49" t="str">
        <f t="shared" si="772"/>
        <v>HWS-HTI</v>
      </c>
    </row>
    <row r="2593" spans="5:45" x14ac:dyDescent="0.3">
      <c r="E2593" s="15">
        <v>40993.4375</v>
      </c>
      <c r="F2593" s="21">
        <v>9.67</v>
      </c>
      <c r="G2593" s="21">
        <v>1709.069946289063</v>
      </c>
      <c r="H2593" s="42">
        <v>1.2102891099121595</v>
      </c>
      <c r="I2593" s="35">
        <v>301.10000000000002</v>
      </c>
      <c r="J2593" s="43">
        <v>0.14064115822130302</v>
      </c>
      <c r="K2593" s="44">
        <v>6.6787400036512248E-2</v>
      </c>
      <c r="L2593" s="26">
        <f t="shared" si="760"/>
        <v>9.6311353535578395</v>
      </c>
      <c r="M2593" s="26">
        <f t="shared" si="761"/>
        <v>0.84657299173601541</v>
      </c>
      <c r="N2593" s="96">
        <f t="shared" si="762"/>
        <v>10</v>
      </c>
      <c r="O2593" s="26">
        <f t="shared" si="763"/>
        <v>0.661143375439465</v>
      </c>
      <c r="P2593" s="3">
        <f>IF(L2593&gt;'Power Curve'!$C$37,0,INDEX(Ci,$N2593,1)*POWER(1-O2593,3)+INDEX(Ci,$N2593,2)*3*O2593*POWER(1-O2593,2)+INDEX(Ci,$N2593,3)*3*POWER(O2593,2)*(1-O2593)+INDEX(Ci,$N2593,4)*POWER(O2593,3))</f>
        <v>1416.6802640294345</v>
      </c>
      <c r="Q2593" s="3">
        <f>MAX(0,MIN(P2593-V2593+W2593,'Power Curve'!$C$39))</f>
        <v>1405.9125075526908</v>
      </c>
      <c r="R2593" s="3">
        <f t="shared" si="764"/>
        <v>1709.069946289063</v>
      </c>
      <c r="S2593" s="3">
        <f t="shared" si="765"/>
        <v>-303.15743873637211</v>
      </c>
      <c r="T2593" s="3">
        <f t="shared" si="766"/>
        <v>303.15743873637211</v>
      </c>
      <c r="V2593" s="37">
        <f t="array" ref="V2593">SUM(_xlfn.NORM.DIST($AD$3:$AD$1003,$L2593,$AA2593,FALSE)*WindSpeedStep*$AE$3:$AE$1003)/AG2593</f>
        <v>1418.1616698024511</v>
      </c>
      <c r="W2593" s="37">
        <f t="array" ref="W2593">SUM(_xlfn.NORM.DIST($AD$3:$AD$1003,$L2593,$AB2593,FALSE)*WindSpeedStep*$AE$3:$AE$1003)/AH2593</f>
        <v>1407.3939133257074</v>
      </c>
      <c r="Y2593" s="1">
        <f t="shared" si="767"/>
        <v>9</v>
      </c>
      <c r="Z2593" s="99">
        <f>IF(L2593&lt;'Power Curve'!$P$28,'Power Curve'!$Q$28,IF(L2593&gt;'Power Curve'!$P$29,'Power Curve'!$Q$29,INDEX(ReferenceTurbulence,Y2593)+(L2593-INDEX(ReferenceTurbulenceWindSpeed,Y2593))*(INDEX(ReferenceTurbulence,Y2593+1)-INDEX(ReferenceTurbulence,Y2593))/(INDEX(ReferenceTurbulenceWindSpeed,Y2593+1)-INDEX(ReferenceTurbulenceWindSpeed,Y2593))))</f>
        <v>0.1201987235073097</v>
      </c>
      <c r="AA2593" s="100">
        <f t="shared" si="773"/>
        <v>1.1576501754237742</v>
      </c>
      <c r="AB2593" s="29">
        <f t="shared" si="774"/>
        <v>1.3545340311105134</v>
      </c>
      <c r="AG2593" s="40">
        <f t="array" ref="AG2593">SUM(_xlfn.NORM.DIST($AD$3:$AD$1003,$F2593,$AA2593,FALSE)*WindSpeedStep)</f>
        <v>1.0000000000000036</v>
      </c>
      <c r="AH2593" s="40">
        <f t="array" ref="AH2593">SUM(_xlfn.NORM.DIST($AD$3:$AD$1003,$F2593,$AB2593,FALSE)*WindSpeedStep)</f>
        <v>0.9999999999996485</v>
      </c>
      <c r="AJ2593" s="47">
        <f t="shared" si="768"/>
        <v>10</v>
      </c>
      <c r="AK2593" s="83" t="b">
        <f>COUNTIF('Power Curve'!$D$2:$D$31,AJ2593)&gt;0</f>
        <v>1</v>
      </c>
      <c r="AL2593" s="83" t="b">
        <f t="shared" si="769"/>
        <v>0</v>
      </c>
      <c r="AM2593" s="83" t="b">
        <f t="shared" si="775"/>
        <v>1</v>
      </c>
      <c r="AN2593" s="47" t="str">
        <f t="shared" si="770"/>
        <v>Outer</v>
      </c>
      <c r="AO2593" s="48" t="str">
        <f t="shared" si="771"/>
        <v>0.8-0.9</v>
      </c>
      <c r="AP2593" s="49" t="str">
        <f t="shared" si="776"/>
        <v>10-11</v>
      </c>
      <c r="AQ2593" s="49" t="str">
        <f t="shared" si="777"/>
        <v>Mar</v>
      </c>
      <c r="AR2593" s="48" t="str">
        <f t="shared" si="778"/>
        <v>295-305</v>
      </c>
      <c r="AS2593" s="49" t="str">
        <f t="shared" si="772"/>
        <v>HWS-HTI</v>
      </c>
    </row>
    <row r="2594" spans="5:45" x14ac:dyDescent="0.3">
      <c r="E2594" s="15">
        <v>40993.444444444445</v>
      </c>
      <c r="F2594" s="21">
        <v>10.29</v>
      </c>
      <c r="G2594" s="21">
        <v>1610.669998168943</v>
      </c>
      <c r="H2594" s="42">
        <v>1.2106438643423372</v>
      </c>
      <c r="I2594" s="35">
        <v>299.89999999999998</v>
      </c>
      <c r="J2594" s="43">
        <v>0.12244897959183675</v>
      </c>
      <c r="K2594" s="44">
        <v>0.13851895380133031</v>
      </c>
      <c r="L2594" s="26">
        <f t="shared" si="760"/>
        <v>10.249644762211162</v>
      </c>
      <c r="M2594" s="26">
        <f t="shared" si="761"/>
        <v>0.9421656146577706</v>
      </c>
      <c r="N2594" s="96">
        <f t="shared" si="762"/>
        <v>11</v>
      </c>
      <c r="O2594" s="26">
        <f t="shared" si="763"/>
        <v>0.29087620397921626</v>
      </c>
      <c r="P2594" s="3">
        <f>IF(L2594&gt;'Power Curve'!$C$37,0,INDEX(Ci,$N2594,1)*POWER(1-O2594,3)+INDEX(Ci,$N2594,2)*3*O2594*POWER(1-O2594,2)+INDEX(Ci,$N2594,3)*3*POWER(O2594,2)*(1-O2594)+INDEX(Ci,$N2594,4)*POWER(O2594,3))</f>
        <v>1604.2125921855902</v>
      </c>
      <c r="Q2594" s="3">
        <f>MAX(0,MIN(P2594-V2594+W2594,'Power Curve'!$C$39))</f>
        <v>1601.3838417068573</v>
      </c>
      <c r="R2594" s="3">
        <f t="shared" si="764"/>
        <v>1610.669998168943</v>
      </c>
      <c r="S2594" s="3">
        <f t="shared" si="765"/>
        <v>-9.286156462085728</v>
      </c>
      <c r="T2594" s="3">
        <f t="shared" si="766"/>
        <v>9.286156462085728</v>
      </c>
      <c r="V2594" s="37">
        <f t="array" ref="V2594">SUM(_xlfn.NORM.DIST($AD$3:$AD$1003,$L2594,$AA2594,FALSE)*WindSpeedStep*$AE$3:$AE$1003)/AG2594</f>
        <v>1599.9506795177347</v>
      </c>
      <c r="W2594" s="37">
        <f t="array" ref="W2594">SUM(_xlfn.NORM.DIST($AD$3:$AD$1003,$L2594,$AB2594,FALSE)*WindSpeedStep*$AE$3:$AE$1003)/AH2594</f>
        <v>1597.1219290390018</v>
      </c>
      <c r="Y2594" s="1">
        <f t="shared" si="767"/>
        <v>10</v>
      </c>
      <c r="Z2594" s="99">
        <f>IF(L2594&lt;'Power Curve'!$P$28,'Power Curve'!$Q$28,IF(L2594&gt;'Power Curve'!$P$29,'Power Curve'!$Q$29,INDEX(ReferenceTurbulence,Y2594)+(L2594-INDEX(ReferenceTurbulenceWindSpeed,Y2594))*(INDEX(ReferenceTurbulence,Y2594+1)-INDEX(ReferenceTurbulence,Y2594))/(INDEX(ReferenceTurbulenceWindSpeed,Y2594+1)-INDEX(ReferenceTurbulenceWindSpeed,Y2594))))</f>
        <v>0.12001329061399868</v>
      </c>
      <c r="AA2594" s="100">
        <f t="shared" si="773"/>
        <v>1.2300935955374976</v>
      </c>
      <c r="AB2594" s="29">
        <f t="shared" si="774"/>
        <v>1.255058542311571</v>
      </c>
      <c r="AG2594" s="40">
        <f t="array" ref="AG2594">SUM(_xlfn.NORM.DIST($AD$3:$AD$1003,$F2594,$AA2594,FALSE)*WindSpeedStep)</f>
        <v>1.0000000000000036</v>
      </c>
      <c r="AH2594" s="40">
        <f t="array" ref="AH2594">SUM(_xlfn.NORM.DIST($AD$3:$AD$1003,$F2594,$AB2594,FALSE)*WindSpeedStep)</f>
        <v>1.0000000000000029</v>
      </c>
      <c r="AJ2594" s="47">
        <f t="shared" si="768"/>
        <v>10</v>
      </c>
      <c r="AK2594" s="83" t="b">
        <f>COUNTIF('Power Curve'!$D$2:$D$31,AJ2594)&gt;0</f>
        <v>1</v>
      </c>
      <c r="AL2594" s="83" t="b">
        <f t="shared" si="769"/>
        <v>0</v>
      </c>
      <c r="AM2594" s="83" t="b">
        <f t="shared" si="775"/>
        <v>1</v>
      </c>
      <c r="AN2594" s="47" t="str">
        <f t="shared" si="770"/>
        <v>Inner</v>
      </c>
      <c r="AO2594" s="48" t="str">
        <f t="shared" si="771"/>
        <v>0.9-1.0</v>
      </c>
      <c r="AP2594" s="49" t="str">
        <f t="shared" si="776"/>
        <v>10-11</v>
      </c>
      <c r="AQ2594" s="49" t="str">
        <f t="shared" si="777"/>
        <v>Mar</v>
      </c>
      <c r="AR2594" s="48" t="str">
        <f t="shared" si="778"/>
        <v>295-305</v>
      </c>
      <c r="AS2594" s="49" t="str">
        <f t="shared" si="772"/>
        <v>Inner-TI</v>
      </c>
    </row>
    <row r="2595" spans="5:45" x14ac:dyDescent="0.3">
      <c r="E2595" s="15">
        <v>40993.451388888891</v>
      </c>
      <c r="F2595" s="21">
        <v>7.89</v>
      </c>
      <c r="G2595" s="21">
        <v>1091.8800201416016</v>
      </c>
      <c r="H2595" s="42">
        <v>1.2107411543422457</v>
      </c>
      <c r="I2595" s="35">
        <v>302.10000000000002</v>
      </c>
      <c r="J2595" s="43">
        <v>0.155893536121673</v>
      </c>
      <c r="K2595" s="44">
        <v>7.56975213173912E-2</v>
      </c>
      <c r="L2595" s="26">
        <f t="shared" si="760"/>
        <v>7.8592675806264793</v>
      </c>
      <c r="M2595" s="26">
        <f t="shared" si="761"/>
        <v>0.57272511567246043</v>
      </c>
      <c r="N2595" s="96">
        <f t="shared" si="762"/>
        <v>8</v>
      </c>
      <c r="O2595" s="26">
        <f t="shared" si="763"/>
        <v>0.84961348141069482</v>
      </c>
      <c r="P2595" s="3">
        <f>IF(L2595&gt;'Power Curve'!$C$37,0,INDEX(Ci,$N2595,1)*POWER(1-O2595,3)+INDEX(Ci,$N2595,2)*3*O2595*POWER(1-O2595,2)+INDEX(Ci,$N2595,3)*3*POWER(O2595,2)*(1-O2595)+INDEX(Ci,$N2595,4)*POWER(O2595,3))</f>
        <v>836.29684542676318</v>
      </c>
      <c r="Q2595" s="3">
        <f>MAX(0,MIN(P2595-V2595+W2595,'Power Curve'!$C$39))</f>
        <v>853.14100327905112</v>
      </c>
      <c r="R2595" s="3">
        <f t="shared" si="764"/>
        <v>1091.8800201416016</v>
      </c>
      <c r="S2595" s="3">
        <f t="shared" si="765"/>
        <v>-238.73901686255044</v>
      </c>
      <c r="T2595" s="3">
        <f t="shared" si="766"/>
        <v>238.73901686255044</v>
      </c>
      <c r="V2595" s="37">
        <f t="array" ref="V2595">SUM(_xlfn.NORM.DIST($AD$3:$AD$1003,$L2595,$AA2595,FALSE)*WindSpeedStep*$AE$3:$AE$1003)/AG2595</f>
        <v>830.81075541113751</v>
      </c>
      <c r="W2595" s="37">
        <f t="array" ref="W2595">SUM(_xlfn.NORM.DIST($AD$3:$AD$1003,$L2595,$AB2595,FALSE)*WindSpeedStep*$AE$3:$AE$1003)/AH2595</f>
        <v>847.65491326342544</v>
      </c>
      <c r="Y2595" s="1">
        <f t="shared" si="767"/>
        <v>7</v>
      </c>
      <c r="Z2595" s="99">
        <f>IF(L2595&lt;'Power Curve'!$P$28,'Power Curve'!$Q$28,IF(L2595&gt;'Power Curve'!$P$29,'Power Curve'!$Q$29,INDEX(ReferenceTurbulence,Y2595)+(L2595-INDEX(ReferenceTurbulenceWindSpeed,Y2595))*(INDEX(ReferenceTurbulence,Y2595+1)-INDEX(ReferenceTurbulence,Y2595))/(INDEX(ReferenceTurbulenceWindSpeed,Y2595+1)-INDEX(ReferenceTurbulenceWindSpeed,Y2595))))</f>
        <v>0.1194377702959131</v>
      </c>
      <c r="AA2595" s="100">
        <f t="shared" si="773"/>
        <v>0.93869339598898216</v>
      </c>
      <c r="AB2595" s="29">
        <f t="shared" si="774"/>
        <v>1.2252090144702876</v>
      </c>
      <c r="AG2595" s="40">
        <f t="array" ref="AG2595">SUM(_xlfn.NORM.DIST($AD$3:$AD$1003,$F2595,$AA2595,FALSE)*WindSpeedStep)</f>
        <v>1.0000000000000033</v>
      </c>
      <c r="AH2595" s="40">
        <f t="array" ref="AH2595">SUM(_xlfn.NORM.DIST($AD$3:$AD$1003,$F2595,$AB2595,FALSE)*WindSpeedStep)</f>
        <v>0.99999999995484323</v>
      </c>
      <c r="AJ2595" s="47">
        <f t="shared" si="768"/>
        <v>8</v>
      </c>
      <c r="AK2595" s="83" t="b">
        <f>COUNTIF('Power Curve'!$D$2:$D$31,AJ2595)&gt;0</f>
        <v>1</v>
      </c>
      <c r="AL2595" s="83" t="b">
        <f t="shared" si="769"/>
        <v>0</v>
      </c>
      <c r="AM2595" s="83" t="b">
        <f t="shared" si="775"/>
        <v>1</v>
      </c>
      <c r="AN2595" s="47" t="str">
        <f t="shared" si="770"/>
        <v>Outer</v>
      </c>
      <c r="AO2595" s="48" t="str">
        <f t="shared" si="771"/>
        <v>0.5-0.6</v>
      </c>
      <c r="AP2595" s="49" t="str">
        <f t="shared" si="776"/>
        <v>10-11</v>
      </c>
      <c r="AQ2595" s="49" t="str">
        <f t="shared" si="777"/>
        <v>Mar</v>
      </c>
      <c r="AR2595" s="48" t="str">
        <f t="shared" si="778"/>
        <v>295-305</v>
      </c>
      <c r="AS2595" s="49" t="str">
        <f t="shared" si="772"/>
        <v>HWS-HTI</v>
      </c>
    </row>
    <row r="2596" spans="5:45" x14ac:dyDescent="0.3">
      <c r="E2596" s="15">
        <v>40993.458333333336</v>
      </c>
      <c r="F2596" s="21">
        <v>8.01</v>
      </c>
      <c r="G2596" s="21">
        <v>1345.289993286138</v>
      </c>
      <c r="H2596" s="42">
        <v>1.2107855087329797</v>
      </c>
      <c r="I2596" s="35">
        <v>305.8</v>
      </c>
      <c r="J2596" s="43">
        <v>0.16853932584269665</v>
      </c>
      <c r="K2596" s="44">
        <v>0.10178412477419083</v>
      </c>
      <c r="L2596" s="26">
        <f t="shared" si="760"/>
        <v>7.9788975982208585</v>
      </c>
      <c r="M2596" s="26">
        <f t="shared" si="761"/>
        <v>0.59121432052856993</v>
      </c>
      <c r="N2596" s="96">
        <f t="shared" si="762"/>
        <v>8</v>
      </c>
      <c r="O2596" s="26">
        <f t="shared" si="763"/>
        <v>0.97001884070419753</v>
      </c>
      <c r="P2596" s="3">
        <f>IF(L2596&gt;'Power Curve'!$C$37,0,INDEX(Ci,$N2596,1)*POWER(1-O2596,3)+INDEX(Ci,$N2596,2)*3*O2596*POWER(1-O2596,2)+INDEX(Ci,$N2596,3)*3*POWER(O2596,2)*(1-O2596)+INDEX(Ci,$N2596,4)*POWER(O2596,3))</f>
        <v>871.85030962272833</v>
      </c>
      <c r="Q2596" s="3">
        <f>MAX(0,MIN(P2596-V2596+W2596,'Power Curve'!$C$39))</f>
        <v>894.51634769138411</v>
      </c>
      <c r="R2596" s="3">
        <f t="shared" si="764"/>
        <v>1345.289993286138</v>
      </c>
      <c r="S2596" s="3">
        <f t="shared" si="765"/>
        <v>-450.77364559475393</v>
      </c>
      <c r="T2596" s="3">
        <f t="shared" si="766"/>
        <v>450.77364559475393</v>
      </c>
      <c r="V2596" s="37">
        <f t="array" ref="V2596">SUM(_xlfn.NORM.DIST($AD$3:$AD$1003,$L2596,$AA2596,FALSE)*WindSpeedStep*$AE$3:$AE$1003)/AG2596</f>
        <v>867.24424239268353</v>
      </c>
      <c r="W2596" s="37">
        <f t="array" ref="W2596">SUM(_xlfn.NORM.DIST($AD$3:$AD$1003,$L2596,$AB2596,FALSE)*WindSpeedStep*$AE$3:$AE$1003)/AH2596</f>
        <v>889.91028046133931</v>
      </c>
      <c r="Y2596" s="1">
        <f t="shared" si="767"/>
        <v>7</v>
      </c>
      <c r="Z2596" s="99">
        <f>IF(L2596&lt;'Power Curve'!$P$28,'Power Curve'!$Q$28,IF(L2596&gt;'Power Curve'!$P$29,'Power Curve'!$Q$29,INDEX(ReferenceTurbulence,Y2596)+(L2596-INDEX(ReferenceTurbulenceWindSpeed,Y2596))*(INDEX(ReferenceTurbulence,Y2596+1)-INDEX(ReferenceTurbulence,Y2596))/(INDEX(ReferenceTurbulenceWindSpeed,Y2596+1)-INDEX(ReferenceTurbulenceWindSpeed,Y2596))))</f>
        <v>0.11940454342471168</v>
      </c>
      <c r="AA2596" s="100">
        <f t="shared" si="773"/>
        <v>0.95271662474809027</v>
      </c>
      <c r="AB2596" s="29">
        <f t="shared" si="774"/>
        <v>1.344758022172055</v>
      </c>
      <c r="AG2596" s="40">
        <f t="array" ref="AG2596">SUM(_xlfn.NORM.DIST($AD$3:$AD$1003,$F2596,$AA2596,FALSE)*WindSpeedStep)</f>
        <v>1.0000000000000038</v>
      </c>
      <c r="AH2596" s="40">
        <f t="array" ref="AH2596">SUM(_xlfn.NORM.DIST($AD$3:$AD$1003,$F2596,$AB2596,FALSE)*WindSpeedStep)</f>
        <v>0.99999999898271896</v>
      </c>
      <c r="AJ2596" s="47">
        <f t="shared" si="768"/>
        <v>8</v>
      </c>
      <c r="AK2596" s="83" t="b">
        <f>COUNTIF('Power Curve'!$D$2:$D$31,AJ2596)&gt;0</f>
        <v>1</v>
      </c>
      <c r="AL2596" s="83" t="b">
        <f t="shared" si="769"/>
        <v>0</v>
      </c>
      <c r="AM2596" s="83" t="b">
        <f t="shared" si="775"/>
        <v>1</v>
      </c>
      <c r="AN2596" s="47" t="str">
        <f t="shared" si="770"/>
        <v>Outer</v>
      </c>
      <c r="AO2596" s="48" t="str">
        <f t="shared" si="771"/>
        <v>0.5-0.6</v>
      </c>
      <c r="AP2596" s="49" t="str">
        <f t="shared" si="776"/>
        <v>11-12</v>
      </c>
      <c r="AQ2596" s="49" t="str">
        <f t="shared" si="777"/>
        <v>Mar</v>
      </c>
      <c r="AR2596" s="48" t="str">
        <f t="shared" si="778"/>
        <v>305-315</v>
      </c>
      <c r="AS2596" s="49" t="str">
        <f t="shared" si="772"/>
        <v>HWS-HTI</v>
      </c>
    </row>
    <row r="2597" spans="5:45" x14ac:dyDescent="0.3">
      <c r="E2597" s="15">
        <v>40993.465277777781</v>
      </c>
      <c r="F2597" s="21">
        <v>7.43</v>
      </c>
      <c r="G2597" s="21">
        <v>793.54001426696823</v>
      </c>
      <c r="H2597" s="42">
        <v>1.210874227198351</v>
      </c>
      <c r="I2597" s="35">
        <v>305.39999999999998</v>
      </c>
      <c r="J2597" s="43">
        <v>0.16689098250336473</v>
      </c>
      <c r="K2597" s="44">
        <v>0.11032186311893559</v>
      </c>
      <c r="L2597" s="26">
        <f t="shared" si="760"/>
        <v>7.4013304721254052</v>
      </c>
      <c r="M2597" s="26">
        <f t="shared" si="761"/>
        <v>0.50194945935684498</v>
      </c>
      <c r="N2597" s="96">
        <f t="shared" si="762"/>
        <v>8</v>
      </c>
      <c r="O2597" s="26">
        <f t="shared" si="763"/>
        <v>0.38870840765360287</v>
      </c>
      <c r="P2597" s="3">
        <f>IF(L2597&gt;'Power Curve'!$C$37,0,INDEX(Ci,$N2597,1)*POWER(1-O2597,3)+INDEX(Ci,$N2597,2)*3*O2597*POWER(1-O2597,2)+INDEX(Ci,$N2597,3)*3*POWER(O2597,2)*(1-O2597)+INDEX(Ci,$N2597,4)*POWER(O2597,3))</f>
        <v>704.09117627354931</v>
      </c>
      <c r="Q2597" s="3">
        <f>MAX(0,MIN(P2597-V2597+W2597,'Power Curve'!$C$39))</f>
        <v>724.29249296922649</v>
      </c>
      <c r="R2597" s="3">
        <f t="shared" si="764"/>
        <v>793.54001426696823</v>
      </c>
      <c r="S2597" s="3">
        <f t="shared" si="765"/>
        <v>-69.247521297741741</v>
      </c>
      <c r="T2597" s="3">
        <f t="shared" si="766"/>
        <v>69.247521297741741</v>
      </c>
      <c r="V2597" s="37">
        <f t="array" ref="V2597">SUM(_xlfn.NORM.DIST($AD$3:$AD$1003,$L2597,$AA2597,FALSE)*WindSpeedStep*$AE$3:$AE$1003)/AG2597</f>
        <v>699.2424732288008</v>
      </c>
      <c r="W2597" s="37">
        <f t="array" ref="W2597">SUM(_xlfn.NORM.DIST($AD$3:$AD$1003,$L2597,$AB2597,FALSE)*WindSpeedStep*$AE$3:$AE$1003)/AH2597</f>
        <v>719.44378992447798</v>
      </c>
      <c r="Y2597" s="1">
        <f t="shared" si="767"/>
        <v>7</v>
      </c>
      <c r="Z2597" s="99">
        <f>IF(L2597&lt;'Power Curve'!$P$28,'Power Curve'!$Q$28,IF(L2597&gt;'Power Curve'!$P$29,'Power Curve'!$Q$29,INDEX(ReferenceTurbulence,Y2597)+(L2597-INDEX(ReferenceTurbulenceWindSpeed,Y2597))*(INDEX(ReferenceTurbulence,Y2597+1)-INDEX(ReferenceTurbulence,Y2597))/(INDEX(ReferenceTurbulenceWindSpeed,Y2597+1)-INDEX(ReferenceTurbulenceWindSpeed,Y2597))))</f>
        <v>0.11956496092606164</v>
      </c>
      <c r="AA2597" s="100">
        <f t="shared" si="773"/>
        <v>0.88493978870054346</v>
      </c>
      <c r="AB2597" s="29">
        <f t="shared" si="774"/>
        <v>1.2352153143251012</v>
      </c>
      <c r="AG2597" s="40">
        <f t="array" ref="AG2597">SUM(_xlfn.NORM.DIST($AD$3:$AD$1003,$F2597,$AA2597,FALSE)*WindSpeedStep)</f>
        <v>1.0000000000000031</v>
      </c>
      <c r="AH2597" s="40">
        <f t="array" ref="AH2597">SUM(_xlfn.NORM.DIST($AD$3:$AD$1003,$F2597,$AB2597,FALSE)*WindSpeedStep)</f>
        <v>0.99999999930777317</v>
      </c>
      <c r="AJ2597" s="47">
        <f t="shared" si="768"/>
        <v>7</v>
      </c>
      <c r="AK2597" s="83" t="b">
        <f>COUNTIF('Power Curve'!$D$2:$D$31,AJ2597)&gt;0</f>
        <v>1</v>
      </c>
      <c r="AL2597" s="83" t="b">
        <f t="shared" si="769"/>
        <v>0</v>
      </c>
      <c r="AM2597" s="83" t="b">
        <f t="shared" si="775"/>
        <v>1</v>
      </c>
      <c r="AN2597" s="47" t="str">
        <f t="shared" si="770"/>
        <v>Outer</v>
      </c>
      <c r="AO2597" s="48" t="str">
        <f t="shared" si="771"/>
        <v>0.5-0.6</v>
      </c>
      <c r="AP2597" s="49" t="str">
        <f t="shared" si="776"/>
        <v>11-12</v>
      </c>
      <c r="AQ2597" s="49" t="str">
        <f t="shared" si="777"/>
        <v>Mar</v>
      </c>
      <c r="AR2597" s="48" t="str">
        <f t="shared" si="778"/>
        <v>305-315</v>
      </c>
      <c r="AS2597" s="49" t="str">
        <f t="shared" si="772"/>
        <v>HWS-HTI</v>
      </c>
    </row>
    <row r="2598" spans="5:45" x14ac:dyDescent="0.3">
      <c r="E2598" s="15">
        <v>40993.472222222219</v>
      </c>
      <c r="F2598" s="21">
        <v>9.06</v>
      </c>
      <c r="G2598" s="21">
        <v>1094.3800125122068</v>
      </c>
      <c r="H2598" s="42">
        <v>1.2109629586660964</v>
      </c>
      <c r="I2598" s="35">
        <v>308.3</v>
      </c>
      <c r="J2598" s="43">
        <v>0.16225165562913907</v>
      </c>
      <c r="K2598" s="44">
        <v>0.11983310176575568</v>
      </c>
      <c r="L2598" s="26">
        <f t="shared" si="760"/>
        <v>9.0252613684478877</v>
      </c>
      <c r="M2598" s="26">
        <f t="shared" si="761"/>
        <v>0.75293321425418314</v>
      </c>
      <c r="N2598" s="96">
        <f t="shared" si="762"/>
        <v>10</v>
      </c>
      <c r="O2598" s="26">
        <f t="shared" si="763"/>
        <v>1.7138591535796999E-2</v>
      </c>
      <c r="P2598" s="3">
        <f>IF(L2598&gt;'Power Curve'!$C$37,0,INDEX(Ci,$N2598,1)*POWER(1-O2598,3)+INDEX(Ci,$N2598,2)*3*O2598*POWER(1-O2598,2)+INDEX(Ci,$N2598,3)*3*POWER(O2598,2)*(1-O2598)+INDEX(Ci,$N2598,4)*POWER(O2598,3))</f>
        <v>1203.6236056682403</v>
      </c>
      <c r="Q2598" s="3">
        <f>MAX(0,MIN(P2598-V2598+W2598,'Power Curve'!$C$39))</f>
        <v>1204.421473938972</v>
      </c>
      <c r="R2598" s="3">
        <f t="shared" si="764"/>
        <v>1094.3800125122068</v>
      </c>
      <c r="S2598" s="3">
        <f t="shared" si="765"/>
        <v>110.04146142676518</v>
      </c>
      <c r="T2598" s="3">
        <f t="shared" si="766"/>
        <v>110.04146142676518</v>
      </c>
      <c r="V2598" s="37">
        <f t="array" ref="V2598">SUM(_xlfn.NORM.DIST($AD$3:$AD$1003,$L2598,$AA2598,FALSE)*WindSpeedStep*$AE$3:$AE$1003)/AG2598</f>
        <v>1214.9577872780478</v>
      </c>
      <c r="W2598" s="37">
        <f t="array" ref="W2598">SUM(_xlfn.NORM.DIST($AD$3:$AD$1003,$L2598,$AB2598,FALSE)*WindSpeedStep*$AE$3:$AE$1003)/AH2598</f>
        <v>1215.7556555487795</v>
      </c>
      <c r="Y2598" s="1">
        <f t="shared" si="767"/>
        <v>9</v>
      </c>
      <c r="Z2598" s="99">
        <f>IF(L2598&lt;'Power Curve'!$P$28,'Power Curve'!$Q$28,IF(L2598&gt;'Power Curve'!$P$29,'Power Curve'!$Q$29,INDEX(ReferenceTurbulence,Y2598)+(L2598-INDEX(ReferenceTurbulenceWindSpeed,Y2598))*(INDEX(ReferenceTurbulence,Y2598+1)-INDEX(ReferenceTurbulence,Y2598))/(INDEX(ReferenceTurbulenceWindSpeed,Y2598+1)-INDEX(ReferenceTurbulenceWindSpeed,Y2598))))</f>
        <v>0.12053662136426554</v>
      </c>
      <c r="AA2598" s="100">
        <f t="shared" si="773"/>
        <v>1.0878745122821361</v>
      </c>
      <c r="AB2598" s="29">
        <f t="shared" si="774"/>
        <v>1.4643635995163791</v>
      </c>
      <c r="AG2598" s="40">
        <f t="array" ref="AG2598">SUM(_xlfn.NORM.DIST($AD$3:$AD$1003,$F2598,$AA2598,FALSE)*WindSpeedStep)</f>
        <v>1.0000000000000036</v>
      </c>
      <c r="AH2598" s="40">
        <f t="array" ref="AH2598">SUM(_xlfn.NORM.DIST($AD$3:$AD$1003,$F2598,$AB2598,FALSE)*WindSpeedStep)</f>
        <v>0.99999999975510701</v>
      </c>
      <c r="AJ2598" s="47">
        <f t="shared" si="768"/>
        <v>9</v>
      </c>
      <c r="AK2598" s="83" t="b">
        <f>COUNTIF('Power Curve'!$D$2:$D$31,AJ2598)&gt;0</f>
        <v>1</v>
      </c>
      <c r="AL2598" s="83" t="b">
        <f t="shared" si="769"/>
        <v>0</v>
      </c>
      <c r="AM2598" s="83" t="b">
        <f t="shared" si="775"/>
        <v>1</v>
      </c>
      <c r="AN2598" s="47" t="str">
        <f t="shared" si="770"/>
        <v>Outer</v>
      </c>
      <c r="AO2598" s="48" t="str">
        <f t="shared" si="771"/>
        <v>0.7-0.8</v>
      </c>
      <c r="AP2598" s="49" t="str">
        <f t="shared" si="776"/>
        <v>11-12</v>
      </c>
      <c r="AQ2598" s="49" t="str">
        <f t="shared" si="777"/>
        <v>Mar</v>
      </c>
      <c r="AR2598" s="48" t="str">
        <f t="shared" si="778"/>
        <v>305-315</v>
      </c>
      <c r="AS2598" s="49" t="str">
        <f t="shared" si="772"/>
        <v>HWS-HTI</v>
      </c>
    </row>
    <row r="2599" spans="5:45" x14ac:dyDescent="0.3">
      <c r="E2599" s="15">
        <v>40993.479166666664</v>
      </c>
      <c r="F2599" s="21">
        <v>7.79</v>
      </c>
      <c r="G2599" s="21">
        <v>965.78997802734398</v>
      </c>
      <c r="H2599" s="42">
        <v>1.2109271115515439</v>
      </c>
      <c r="I2599" s="35">
        <v>304</v>
      </c>
      <c r="J2599" s="43">
        <v>0.11296534017971759</v>
      </c>
      <c r="K2599" s="44">
        <v>2.9190005370682257E-2</v>
      </c>
      <c r="L2599" s="26">
        <f t="shared" si="760"/>
        <v>7.7600543387650305</v>
      </c>
      <c r="M2599" s="26">
        <f t="shared" si="761"/>
        <v>0.55739138932097942</v>
      </c>
      <c r="N2599" s="96">
        <f t="shared" si="762"/>
        <v>8</v>
      </c>
      <c r="O2599" s="26">
        <f t="shared" si="763"/>
        <v>0.74975722231103725</v>
      </c>
      <c r="P2599" s="3">
        <f>IF(L2599&gt;'Power Curve'!$C$37,0,INDEX(Ci,$N2599,1)*POWER(1-O2599,3)+INDEX(Ci,$N2599,2)*3*O2599*POWER(1-O2599,2)+INDEX(Ci,$N2599,3)*3*POWER(O2599,2)*(1-O2599)+INDEX(Ci,$N2599,4)*POWER(O2599,3))</f>
        <v>807.05788119721024</v>
      </c>
      <c r="Q2599" s="3">
        <f>MAX(0,MIN(P2599-V2599+W2599,'Power Curve'!$C$39))</f>
        <v>804.40146477649682</v>
      </c>
      <c r="R2599" s="3">
        <f t="shared" si="764"/>
        <v>965.78997802734398</v>
      </c>
      <c r="S2599" s="3">
        <f t="shared" si="765"/>
        <v>-161.38851325084715</v>
      </c>
      <c r="T2599" s="3">
        <f t="shared" si="766"/>
        <v>161.38851325084715</v>
      </c>
      <c r="V2599" s="37">
        <f t="array" ref="V2599">SUM(_xlfn.NORM.DIST($AD$3:$AD$1003,$L2599,$AA2599,FALSE)*WindSpeedStep*$AE$3:$AE$1003)/AG2599</f>
        <v>801.24357392329421</v>
      </c>
      <c r="W2599" s="37">
        <f t="array" ref="W2599">SUM(_xlfn.NORM.DIST($AD$3:$AD$1003,$L2599,$AB2599,FALSE)*WindSpeedStep*$AE$3:$AE$1003)/AH2599</f>
        <v>798.58715750258079</v>
      </c>
      <c r="Y2599" s="1">
        <f t="shared" si="767"/>
        <v>7</v>
      </c>
      <c r="Z2599" s="99">
        <f>IF(L2599&lt;'Power Curve'!$P$28,'Power Curve'!$Q$28,IF(L2599&gt;'Power Curve'!$P$29,'Power Curve'!$Q$29,INDEX(ReferenceTurbulence,Y2599)+(L2599-INDEX(ReferenceTurbulenceWindSpeed,Y2599))*(INDEX(ReferenceTurbulence,Y2599+1)-INDEX(ReferenceTurbulence,Y2599))/(INDEX(ReferenceTurbulenceWindSpeed,Y2599+1)-INDEX(ReferenceTurbulenceWindSpeed,Y2599))))</f>
        <v>0.11946532647015008</v>
      </c>
      <c r="AA2599" s="100">
        <f t="shared" si="773"/>
        <v>0.92705742500666899</v>
      </c>
      <c r="AB2599" s="29">
        <f t="shared" si="774"/>
        <v>0.87661717819168505</v>
      </c>
      <c r="AG2599" s="40">
        <f t="array" ref="AG2599">SUM(_xlfn.NORM.DIST($AD$3:$AD$1003,$F2599,$AA2599,FALSE)*WindSpeedStep)</f>
        <v>1.0000000000000038</v>
      </c>
      <c r="AH2599" s="40">
        <f t="array" ref="AH2599">SUM(_xlfn.NORM.DIST($AD$3:$AD$1003,$F2599,$AB2599,FALSE)*WindSpeedStep)</f>
        <v>1.0000000000000033</v>
      </c>
      <c r="AJ2599" s="47">
        <f t="shared" si="768"/>
        <v>8</v>
      </c>
      <c r="AK2599" s="83" t="b">
        <f>COUNTIF('Power Curve'!$D$2:$D$31,AJ2599)&gt;0</f>
        <v>1</v>
      </c>
      <c r="AL2599" s="83" t="b">
        <f t="shared" si="769"/>
        <v>0</v>
      </c>
      <c r="AM2599" s="83" t="b">
        <f t="shared" si="775"/>
        <v>1</v>
      </c>
      <c r="AN2599" s="47" t="str">
        <f t="shared" si="770"/>
        <v>Outer</v>
      </c>
      <c r="AO2599" s="48" t="str">
        <f t="shared" si="771"/>
        <v>0.5-0.6</v>
      </c>
      <c r="AP2599" s="49" t="str">
        <f t="shared" si="776"/>
        <v>11-12</v>
      </c>
      <c r="AQ2599" s="49" t="str">
        <f t="shared" si="777"/>
        <v>Mar</v>
      </c>
      <c r="AR2599" s="48" t="str">
        <f t="shared" si="778"/>
        <v>295-305</v>
      </c>
      <c r="AS2599" s="49" t="str">
        <f t="shared" si="772"/>
        <v>Inner-TI</v>
      </c>
    </row>
    <row r="2600" spans="5:45" x14ac:dyDescent="0.3">
      <c r="E2600" s="15">
        <v>40993.486111111109</v>
      </c>
      <c r="F2600" s="21">
        <v>8.65</v>
      </c>
      <c r="G2600" s="21">
        <v>1254.509948730474</v>
      </c>
      <c r="H2600" s="42">
        <v>1.210874227198351</v>
      </c>
      <c r="I2600" s="35">
        <v>295.2</v>
      </c>
      <c r="J2600" s="43">
        <v>0.12369942196531793</v>
      </c>
      <c r="K2600" s="44">
        <v>0.10054436972455884</v>
      </c>
      <c r="L2600" s="26">
        <f t="shared" si="760"/>
        <v>8.616622958800102</v>
      </c>
      <c r="M2600" s="26">
        <f t="shared" si="761"/>
        <v>0.68977683076462915</v>
      </c>
      <c r="N2600" s="96">
        <f t="shared" si="762"/>
        <v>9</v>
      </c>
      <c r="O2600" s="26">
        <f t="shared" si="763"/>
        <v>0.60766269792803917</v>
      </c>
      <c r="P2600" s="3">
        <f>IF(L2600&gt;'Power Curve'!$C$37,0,INDEX(Ci,$N2600,1)*POWER(1-O2600,3)+INDEX(Ci,$N2600,2)*3*O2600*POWER(1-O2600,2)+INDEX(Ci,$N2600,3)*3*POWER(O2600,2)*(1-O2600)+INDEX(Ci,$N2600,4)*POWER(O2600,3))</f>
        <v>1070.3136093922349</v>
      </c>
      <c r="Q2600" s="3">
        <f>MAX(0,MIN(P2600-V2600+W2600,'Power Curve'!$C$39))</f>
        <v>1071.6365810364759</v>
      </c>
      <c r="R2600" s="3">
        <f t="shared" si="764"/>
        <v>1254.509948730474</v>
      </c>
      <c r="S2600" s="3">
        <f t="shared" si="765"/>
        <v>-182.87336769399803</v>
      </c>
      <c r="T2600" s="3">
        <f t="shared" si="766"/>
        <v>182.87336769399803</v>
      </c>
      <c r="V2600" s="37">
        <f t="array" ref="V2600">SUM(_xlfn.NORM.DIST($AD$3:$AD$1003,$L2600,$AA2600,FALSE)*WindSpeedStep*$AE$3:$AE$1003)/AG2600</f>
        <v>1074.8333824492026</v>
      </c>
      <c r="W2600" s="37">
        <f t="array" ref="W2600">SUM(_xlfn.NORM.DIST($AD$3:$AD$1003,$L2600,$AB2600,FALSE)*WindSpeedStep*$AE$3:$AE$1003)/AH2600</f>
        <v>1076.1563540934437</v>
      </c>
      <c r="Y2600" s="1">
        <f t="shared" si="767"/>
        <v>8</v>
      </c>
      <c r="Z2600" s="99">
        <f>IF(L2600&lt;'Power Curve'!$P$28,'Power Curve'!$Q$28,IF(L2600&gt;'Power Curve'!$P$29,'Power Curve'!$Q$29,INDEX(ReferenceTurbulence,Y2600)+(L2600-INDEX(ReferenceTurbulenceWindSpeed,Y2600))*(INDEX(ReferenceTurbulence,Y2600+1)-INDEX(ReferenceTurbulence,Y2600))/(INDEX(ReferenceTurbulenceWindSpeed,Y2600+1)-INDEX(ReferenceTurbulenceWindSpeed,Y2600))))</f>
        <v>0.12009468323016977</v>
      </c>
      <c r="AA2600" s="100">
        <f t="shared" si="773"/>
        <v>1.0348106047509065</v>
      </c>
      <c r="AB2600" s="29">
        <f t="shared" si="774"/>
        <v>1.06587127929666</v>
      </c>
      <c r="AG2600" s="40">
        <f t="array" ref="AG2600">SUM(_xlfn.NORM.DIST($AD$3:$AD$1003,$F2600,$AA2600,FALSE)*WindSpeedStep)</f>
        <v>1.000000000000004</v>
      </c>
      <c r="AH2600" s="40">
        <f t="array" ref="AH2600">SUM(_xlfn.NORM.DIST($AD$3:$AD$1003,$F2600,$AB2600,FALSE)*WindSpeedStep)</f>
        <v>1.0000000000000031</v>
      </c>
      <c r="AJ2600" s="47">
        <f t="shared" si="768"/>
        <v>9</v>
      </c>
      <c r="AK2600" s="83" t="b">
        <f>COUNTIF('Power Curve'!$D$2:$D$31,AJ2600)&gt;0</f>
        <v>1</v>
      </c>
      <c r="AL2600" s="83" t="b">
        <f t="shared" si="769"/>
        <v>0</v>
      </c>
      <c r="AM2600" s="83" t="b">
        <f t="shared" si="775"/>
        <v>1</v>
      </c>
      <c r="AN2600" s="47" t="str">
        <f t="shared" si="770"/>
        <v>Inner</v>
      </c>
      <c r="AO2600" s="48" t="str">
        <f t="shared" si="771"/>
        <v>0.6-0.7</v>
      </c>
      <c r="AP2600" s="49" t="str">
        <f t="shared" si="776"/>
        <v>11-12</v>
      </c>
      <c r="AQ2600" s="49" t="str">
        <f t="shared" si="777"/>
        <v>Mar</v>
      </c>
      <c r="AR2600" s="48" t="str">
        <f t="shared" si="778"/>
        <v>295-305</v>
      </c>
      <c r="AS2600" s="49" t="str">
        <f t="shared" si="772"/>
        <v>Inner-TI</v>
      </c>
    </row>
    <row r="2601" spans="5:45" x14ac:dyDescent="0.3">
      <c r="E2601" s="15">
        <v>40993.493055555555</v>
      </c>
      <c r="F2601" s="21">
        <v>7.9</v>
      </c>
      <c r="G2601" s="21">
        <v>933.04003143310547</v>
      </c>
      <c r="H2601" s="42">
        <v>1.2104307647390036</v>
      </c>
      <c r="I2601" s="35">
        <v>301.89999999999998</v>
      </c>
      <c r="J2601" s="43">
        <v>0.10253164556962026</v>
      </c>
      <c r="K2601" s="44">
        <v>0.10720869972097953</v>
      </c>
      <c r="L2601" s="26">
        <f t="shared" si="760"/>
        <v>7.8685561115665417</v>
      </c>
      <c r="M2601" s="26">
        <f t="shared" si="761"/>
        <v>0.57416068807156695</v>
      </c>
      <c r="N2601" s="96">
        <f t="shared" si="762"/>
        <v>8</v>
      </c>
      <c r="O2601" s="26">
        <f t="shared" si="763"/>
        <v>0.8589622128381118</v>
      </c>
      <c r="P2601" s="3">
        <f>IF(L2601&gt;'Power Curve'!$C$37,0,INDEX(Ci,$N2601,1)*POWER(1-O2601,3)+INDEX(Ci,$N2601,2)*3*O2601*POWER(1-O2601,2)+INDEX(Ci,$N2601,3)*3*POWER(O2601,2)*(1-O2601)+INDEX(Ci,$N2601,4)*POWER(O2601,3))</f>
        <v>839.04674291475305</v>
      </c>
      <c r="Q2601" s="3">
        <f>MAX(0,MIN(P2601-V2601+W2601,'Power Curve'!$C$39))</f>
        <v>832.17437744443123</v>
      </c>
      <c r="R2601" s="3">
        <f t="shared" si="764"/>
        <v>933.04003143310547</v>
      </c>
      <c r="S2601" s="3">
        <f t="shared" si="765"/>
        <v>-100.86565398867424</v>
      </c>
      <c r="T2601" s="3">
        <f t="shared" si="766"/>
        <v>100.86565398867424</v>
      </c>
      <c r="V2601" s="37">
        <f t="array" ref="V2601">SUM(_xlfn.NORM.DIST($AD$3:$AD$1003,$L2601,$AA2601,FALSE)*WindSpeedStep*$AE$3:$AE$1003)/AG2601</f>
        <v>833.60908673208269</v>
      </c>
      <c r="W2601" s="37">
        <f t="array" ref="W2601">SUM(_xlfn.NORM.DIST($AD$3:$AD$1003,$L2601,$AB2601,FALSE)*WindSpeedStep*$AE$3:$AE$1003)/AH2601</f>
        <v>826.73672126176086</v>
      </c>
      <c r="Y2601" s="1">
        <f t="shared" si="767"/>
        <v>7</v>
      </c>
      <c r="Z2601" s="99">
        <f>IF(L2601&lt;'Power Curve'!$P$28,'Power Curve'!$Q$28,IF(L2601&gt;'Power Curve'!$P$29,'Power Curve'!$Q$29,INDEX(ReferenceTurbulence,Y2601)+(L2601-INDEX(ReferenceTurbulenceWindSpeed,Y2601))*(INDEX(ReferenceTurbulence,Y2601+1)-INDEX(ReferenceTurbulence,Y2601))/(INDEX(ReferenceTurbulenceWindSpeed,Y2601+1)-INDEX(ReferenceTurbulenceWindSpeed,Y2601))))</f>
        <v>0.11943519043487653</v>
      </c>
      <c r="AA2601" s="100">
        <f t="shared" si="773"/>
        <v>0.93978249763246147</v>
      </c>
      <c r="AB2601" s="29">
        <f t="shared" si="774"/>
        <v>0.80677600637581004</v>
      </c>
      <c r="AG2601" s="40">
        <f t="array" ref="AG2601">SUM(_xlfn.NORM.DIST($AD$3:$AD$1003,$F2601,$AA2601,FALSE)*WindSpeedStep)</f>
        <v>1.0000000000000038</v>
      </c>
      <c r="AH2601" s="40">
        <f t="array" ref="AH2601">SUM(_xlfn.NORM.DIST($AD$3:$AD$1003,$F2601,$AB2601,FALSE)*WindSpeedStep)</f>
        <v>1.0000000000000036</v>
      </c>
      <c r="AJ2601" s="47">
        <f t="shared" si="768"/>
        <v>8</v>
      </c>
      <c r="AK2601" s="83" t="b">
        <f>COUNTIF('Power Curve'!$D$2:$D$31,AJ2601)&gt;0</f>
        <v>1</v>
      </c>
      <c r="AL2601" s="83" t="b">
        <f t="shared" si="769"/>
        <v>0</v>
      </c>
      <c r="AM2601" s="83" t="b">
        <f t="shared" si="775"/>
        <v>1</v>
      </c>
      <c r="AN2601" s="47" t="str">
        <f t="shared" si="770"/>
        <v>Inner</v>
      </c>
      <c r="AO2601" s="48" t="str">
        <f t="shared" si="771"/>
        <v>0.5-0.6</v>
      </c>
      <c r="AP2601" s="49" t="str">
        <f t="shared" si="776"/>
        <v>11-12</v>
      </c>
      <c r="AQ2601" s="49" t="str">
        <f t="shared" si="777"/>
        <v>Mar</v>
      </c>
      <c r="AR2601" s="48" t="str">
        <f t="shared" si="778"/>
        <v>295-305</v>
      </c>
      <c r="AS2601" s="49" t="str">
        <f t="shared" si="772"/>
        <v>Inner-TI</v>
      </c>
    </row>
    <row r="2602" spans="5:45" x14ac:dyDescent="0.3">
      <c r="E2602" s="15">
        <v>40993.5</v>
      </c>
      <c r="F2602" s="21">
        <v>10.039999999999999</v>
      </c>
      <c r="G2602" s="21">
        <v>1448.9500274658251</v>
      </c>
      <c r="H2602" s="42">
        <v>1.2104750963575293</v>
      </c>
      <c r="I2602" s="35">
        <v>302.39999999999998</v>
      </c>
      <c r="J2602" s="43">
        <v>0.15239043824701196</v>
      </c>
      <c r="K2602" s="44">
        <v>7.7179663574315188E-2</v>
      </c>
      <c r="L2602" s="26">
        <f t="shared" si="760"/>
        <v>10.00016048120375</v>
      </c>
      <c r="M2602" s="26">
        <f t="shared" si="761"/>
        <v>0.90360701479560723</v>
      </c>
      <c r="N2602" s="96">
        <f t="shared" si="762"/>
        <v>11</v>
      </c>
      <c r="O2602" s="26">
        <f t="shared" si="763"/>
        <v>4.8750273040023918E-2</v>
      </c>
      <c r="P2602" s="3">
        <f>IF(L2602&gt;'Power Curve'!$C$37,0,INDEX(Ci,$N2602,1)*POWER(1-O2602,3)+INDEX(Ci,$N2602,2)*3*O2602*POWER(1-O2602,2)+INDEX(Ci,$N2602,3)*3*POWER(O2602,2)*(1-O2602)+INDEX(Ci,$N2602,4)*POWER(O2602,3))</f>
        <v>1533.4365071604909</v>
      </c>
      <c r="Q2602" s="3">
        <f>MAX(0,MIN(P2602-V2602+W2602,'Power Curve'!$C$39))</f>
        <v>1503.4261257862672</v>
      </c>
      <c r="R2602" s="3">
        <f t="shared" si="764"/>
        <v>1448.9500274658251</v>
      </c>
      <c r="S2602" s="3">
        <f t="shared" si="765"/>
        <v>54.476098320442134</v>
      </c>
      <c r="T2602" s="3">
        <f t="shared" si="766"/>
        <v>54.476098320442134</v>
      </c>
      <c r="V2602" s="37">
        <f t="array" ref="V2602">SUM(_xlfn.NORM.DIST($AD$3:$AD$1003,$L2602,$AA2602,FALSE)*WindSpeedStep*$AE$3:$AE$1003)/AG2602</f>
        <v>1531.0711929518848</v>
      </c>
      <c r="W2602" s="37">
        <f t="array" ref="W2602">SUM(_xlfn.NORM.DIST($AD$3:$AD$1003,$L2602,$AB2602,FALSE)*WindSpeedStep*$AE$3:$AE$1003)/AH2602</f>
        <v>1501.0608115776611</v>
      </c>
      <c r="Y2602" s="1">
        <f t="shared" si="767"/>
        <v>10</v>
      </c>
      <c r="Z2602" s="99">
        <f>IF(L2602&lt;'Power Curve'!$P$28,'Power Curve'!$Q$28,IF(L2602&gt;'Power Curve'!$P$29,'Power Curve'!$Q$29,INDEX(ReferenceTurbulence,Y2602)+(L2602-INDEX(ReferenceTurbulenceWindSpeed,Y2602))*(INDEX(ReferenceTurbulence,Y2602+1)-INDEX(ReferenceTurbulence,Y2602))/(INDEX(ReferenceTurbulenceWindSpeed,Y2602+1)-INDEX(ReferenceTurbulenceWindSpeed,Y2602))))</f>
        <v>0.12001965087167898</v>
      </c>
      <c r="AA2602" s="100">
        <f t="shared" si="773"/>
        <v>1.2002157696148354</v>
      </c>
      <c r="AB2602" s="29">
        <f t="shared" si="774"/>
        <v>1.5239288382710894</v>
      </c>
      <c r="AG2602" s="40">
        <f t="array" ref="AG2602">SUM(_xlfn.NORM.DIST($AD$3:$AD$1003,$F2602,$AA2602,FALSE)*WindSpeedStep)</f>
        <v>1.0000000000000038</v>
      </c>
      <c r="AH2602" s="40">
        <f t="array" ref="AH2602">SUM(_xlfn.NORM.DIST($AD$3:$AD$1003,$F2602,$AB2602,FALSE)*WindSpeedStep)</f>
        <v>0.99999999998231348</v>
      </c>
      <c r="AJ2602" s="47">
        <f t="shared" si="768"/>
        <v>10</v>
      </c>
      <c r="AK2602" s="83" t="b">
        <f>COUNTIF('Power Curve'!$D$2:$D$31,AJ2602)&gt;0</f>
        <v>1</v>
      </c>
      <c r="AL2602" s="83" t="b">
        <f t="shared" si="769"/>
        <v>0</v>
      </c>
      <c r="AM2602" s="83" t="b">
        <f t="shared" si="775"/>
        <v>1</v>
      </c>
      <c r="AN2602" s="47" t="str">
        <f t="shared" si="770"/>
        <v>Outer</v>
      </c>
      <c r="AO2602" s="48" t="str">
        <f t="shared" si="771"/>
        <v>0.9-1.0</v>
      </c>
      <c r="AP2602" s="49" t="str">
        <f t="shared" si="776"/>
        <v>12-13</v>
      </c>
      <c r="AQ2602" s="49" t="str">
        <f t="shared" si="777"/>
        <v>Mar</v>
      </c>
      <c r="AR2602" s="48" t="str">
        <f t="shared" si="778"/>
        <v>295-305</v>
      </c>
      <c r="AS2602" s="49" t="str">
        <f t="shared" si="772"/>
        <v>HWS-HTI</v>
      </c>
    </row>
    <row r="2603" spans="5:45" x14ac:dyDescent="0.3">
      <c r="E2603" s="15">
        <v>40993.506944444445</v>
      </c>
      <c r="F2603" s="21">
        <v>9.89</v>
      </c>
      <c r="G2603" s="21">
        <v>844.36997604370163</v>
      </c>
      <c r="H2603" s="42">
        <v>1.2103421112096422</v>
      </c>
      <c r="I2603" s="35">
        <v>308.5</v>
      </c>
      <c r="J2603" s="43">
        <v>0.11830131445904953</v>
      </c>
      <c r="K2603" s="44">
        <v>0.10225320655280086</v>
      </c>
      <c r="L2603" s="26">
        <f t="shared" si="760"/>
        <v>9.850394938868078</v>
      </c>
      <c r="M2603" s="26">
        <f t="shared" si="761"/>
        <v>0.88046026744646466</v>
      </c>
      <c r="N2603" s="96">
        <f t="shared" si="762"/>
        <v>10</v>
      </c>
      <c r="O2603" s="26">
        <f t="shared" si="763"/>
        <v>0.8942021060118015</v>
      </c>
      <c r="P2603" s="3">
        <f>IF(L2603&gt;'Power Curve'!$C$37,0,INDEX(Ci,$N2603,1)*POWER(1-O2603,3)+INDEX(Ci,$N2603,2)*3*O2603*POWER(1-O2603,2)+INDEX(Ci,$N2603,3)*3*POWER(O2603,2)*(1-O2603)+INDEX(Ci,$N2603,4)*POWER(O2603,3))</f>
        <v>1489.0458480310463</v>
      </c>
      <c r="Q2603" s="3">
        <f>MAX(0,MIN(P2603-V2603+W2603,'Power Curve'!$C$39))</f>
        <v>1490.3465954585595</v>
      </c>
      <c r="R2603" s="3">
        <f t="shared" si="764"/>
        <v>844.36997604370163</v>
      </c>
      <c r="S2603" s="3">
        <f t="shared" si="765"/>
        <v>645.97661941485785</v>
      </c>
      <c r="T2603" s="3">
        <f t="shared" si="766"/>
        <v>645.97661941485785</v>
      </c>
      <c r="V2603" s="37">
        <f t="array" ref="V2603">SUM(_xlfn.NORM.DIST($AD$3:$AD$1003,$L2603,$AA2603,FALSE)*WindSpeedStep*$AE$3:$AE$1003)/AG2603</f>
        <v>1486.6668326596478</v>
      </c>
      <c r="W2603" s="37">
        <f t="array" ref="W2603">SUM(_xlfn.NORM.DIST($AD$3:$AD$1003,$L2603,$AB2603,FALSE)*WindSpeedStep*$AE$3:$AE$1003)/AH2603</f>
        <v>1487.967580087161</v>
      </c>
      <c r="Y2603" s="1">
        <f t="shared" si="767"/>
        <v>9</v>
      </c>
      <c r="Z2603" s="99">
        <f>IF(L2603&lt;'Power Curve'!$P$28,'Power Curve'!$Q$28,IF(L2603&gt;'Power Curve'!$P$29,'Power Curve'!$Q$29,INDEX(ReferenceTurbulence,Y2603)+(L2603-INDEX(ReferenceTurbulenceWindSpeed,Y2603))*(INDEX(ReferenceTurbulence,Y2603+1)-INDEX(ReferenceTurbulence,Y2603))/(INDEX(ReferenceTurbulenceWindSpeed,Y2603+1)-INDEX(ReferenceTurbulenceWindSpeed,Y2603))))</f>
        <v>0.12007644173615904</v>
      </c>
      <c r="AA2603" s="100">
        <f t="shared" si="773"/>
        <v>1.1828003739551487</v>
      </c>
      <c r="AB2603" s="29">
        <f t="shared" si="774"/>
        <v>1.1653146692088625</v>
      </c>
      <c r="AG2603" s="40">
        <f t="array" ref="AG2603">SUM(_xlfn.NORM.DIST($AD$3:$AD$1003,$F2603,$AA2603,FALSE)*WindSpeedStep)</f>
        <v>1.000000000000004</v>
      </c>
      <c r="AH2603" s="40">
        <f t="array" ref="AH2603">SUM(_xlfn.NORM.DIST($AD$3:$AD$1003,$F2603,$AB2603,FALSE)*WindSpeedStep)</f>
        <v>1.0000000000000031</v>
      </c>
      <c r="AJ2603" s="47">
        <f t="shared" si="768"/>
        <v>10</v>
      </c>
      <c r="AK2603" s="83" t="b">
        <f>COUNTIF('Power Curve'!$D$2:$D$31,AJ2603)&gt;0</f>
        <v>1</v>
      </c>
      <c r="AL2603" s="83" t="b">
        <f t="shared" si="769"/>
        <v>0</v>
      </c>
      <c r="AM2603" s="83" t="b">
        <f t="shared" si="775"/>
        <v>1</v>
      </c>
      <c r="AN2603" s="47" t="str">
        <f t="shared" si="770"/>
        <v>Inner</v>
      </c>
      <c r="AO2603" s="48" t="str">
        <f t="shared" si="771"/>
        <v>0.8-0.9</v>
      </c>
      <c r="AP2603" s="49" t="str">
        <f t="shared" si="776"/>
        <v>12-13</v>
      </c>
      <c r="AQ2603" s="49" t="str">
        <f t="shared" si="777"/>
        <v>Mar</v>
      </c>
      <c r="AR2603" s="48" t="str">
        <f t="shared" si="778"/>
        <v>305-315</v>
      </c>
      <c r="AS2603" s="49" t="str">
        <f t="shared" si="772"/>
        <v>Inner-TI</v>
      </c>
    </row>
    <row r="2604" spans="5:45" x14ac:dyDescent="0.3">
      <c r="E2604" s="15">
        <v>40993.513888888891</v>
      </c>
      <c r="F2604" s="21">
        <v>9.65</v>
      </c>
      <c r="G2604" s="21">
        <v>1540.210021972656</v>
      </c>
      <c r="H2604" s="42">
        <v>1.2103777790104715</v>
      </c>
      <c r="I2604" s="35">
        <v>302.2</v>
      </c>
      <c r="J2604" s="43">
        <v>0.14196891191709846</v>
      </c>
      <c r="K2604" s="44">
        <v>0.10450882951227115</v>
      </c>
      <c r="L2604" s="26">
        <f t="shared" si="760"/>
        <v>9.6114504443931654</v>
      </c>
      <c r="M2604" s="26">
        <f t="shared" si="761"/>
        <v>0.84353062556874114</v>
      </c>
      <c r="N2604" s="96">
        <f t="shared" si="762"/>
        <v>10</v>
      </c>
      <c r="O2604" s="26">
        <f t="shared" si="763"/>
        <v>0.64021959263261841</v>
      </c>
      <c r="P2604" s="3">
        <f>IF(L2604&gt;'Power Curve'!$C$37,0,INDEX(Ci,$N2604,1)*POWER(1-O2604,3)+INDEX(Ci,$N2604,2)*3*O2604*POWER(1-O2604,2)+INDEX(Ci,$N2604,3)*3*POWER(O2604,2)*(1-O2604)+INDEX(Ci,$N2604,4)*POWER(O2604,3))</f>
        <v>1409.8608332659778</v>
      </c>
      <c r="Q2604" s="3">
        <f>MAX(0,MIN(P2604-V2604+W2604,'Power Curve'!$C$39))</f>
        <v>1398.8105380743059</v>
      </c>
      <c r="R2604" s="3">
        <f t="shared" si="764"/>
        <v>1540.210021972656</v>
      </c>
      <c r="S2604" s="3">
        <f t="shared" si="765"/>
        <v>-141.39948389835013</v>
      </c>
      <c r="T2604" s="3">
        <f t="shared" si="766"/>
        <v>141.39948389835013</v>
      </c>
      <c r="V2604" s="37">
        <f t="array" ref="V2604">SUM(_xlfn.NORM.DIST($AD$3:$AD$1003,$L2604,$AA2604,FALSE)*WindSpeedStep*$AE$3:$AE$1003)/AG2604</f>
        <v>1411.8355033588498</v>
      </c>
      <c r="W2604" s="37">
        <f t="array" ref="W2604">SUM(_xlfn.NORM.DIST($AD$3:$AD$1003,$L2604,$AB2604,FALSE)*WindSpeedStep*$AE$3:$AE$1003)/AH2604</f>
        <v>1400.7852081671779</v>
      </c>
      <c r="Y2604" s="1">
        <f t="shared" si="767"/>
        <v>9</v>
      </c>
      <c r="Z2604" s="99">
        <f>IF(L2604&lt;'Power Curve'!$P$28,'Power Curve'!$Q$28,IF(L2604&gt;'Power Curve'!$P$29,'Power Curve'!$Q$29,INDEX(ReferenceTurbulence,Y2604)+(L2604-INDEX(ReferenceTurbulenceWindSpeed,Y2604))*(INDEX(ReferenceTurbulence,Y2604+1)-INDEX(ReferenceTurbulence,Y2604))/(INDEX(ReferenceTurbulenceWindSpeed,Y2604+1)-INDEX(ReferenceTurbulenceWindSpeed,Y2604))))</f>
        <v>0.12020970184403415</v>
      </c>
      <c r="AA2604" s="100">
        <f t="shared" si="773"/>
        <v>1.1553895922092119</v>
      </c>
      <c r="AB2604" s="29">
        <f t="shared" si="774"/>
        <v>1.36452716153561</v>
      </c>
      <c r="AG2604" s="40">
        <f t="array" ref="AG2604">SUM(_xlfn.NORM.DIST($AD$3:$AD$1003,$F2604,$AA2604,FALSE)*WindSpeedStep)</f>
        <v>1.0000000000000031</v>
      </c>
      <c r="AH2604" s="40">
        <f t="array" ref="AH2604">SUM(_xlfn.NORM.DIST($AD$3:$AD$1003,$F2604,$AB2604,FALSE)*WindSpeedStep)</f>
        <v>0.99999999999942546</v>
      </c>
      <c r="AJ2604" s="47">
        <f t="shared" si="768"/>
        <v>10</v>
      </c>
      <c r="AK2604" s="83" t="b">
        <f>COUNTIF('Power Curve'!$D$2:$D$31,AJ2604)&gt;0</f>
        <v>1</v>
      </c>
      <c r="AL2604" s="83" t="b">
        <f t="shared" si="769"/>
        <v>0</v>
      </c>
      <c r="AM2604" s="83" t="b">
        <f t="shared" si="775"/>
        <v>1</v>
      </c>
      <c r="AN2604" s="47" t="str">
        <f t="shared" si="770"/>
        <v>Outer</v>
      </c>
      <c r="AO2604" s="48" t="str">
        <f t="shared" si="771"/>
        <v>0.8-0.9</v>
      </c>
      <c r="AP2604" s="49" t="str">
        <f t="shared" si="776"/>
        <v>12-13</v>
      </c>
      <c r="AQ2604" s="49" t="str">
        <f t="shared" si="777"/>
        <v>Mar</v>
      </c>
      <c r="AR2604" s="48" t="str">
        <f t="shared" si="778"/>
        <v>295-305</v>
      </c>
      <c r="AS2604" s="49" t="str">
        <f t="shared" si="772"/>
        <v>HWS-HTI</v>
      </c>
    </row>
    <row r="2605" spans="5:45" x14ac:dyDescent="0.3">
      <c r="E2605" s="15">
        <v>40993.520833333336</v>
      </c>
      <c r="F2605" s="21">
        <v>9.52</v>
      </c>
      <c r="G2605" s="21">
        <v>1273.340011596682</v>
      </c>
      <c r="H2605" s="42">
        <v>1.2101648431368288</v>
      </c>
      <c r="I2605" s="35">
        <v>305.7</v>
      </c>
      <c r="J2605" s="43">
        <v>0.16806722689075632</v>
      </c>
      <c r="K2605" s="44">
        <v>0.11371603602721342</v>
      </c>
      <c r="L2605" s="26">
        <f t="shared" si="760"/>
        <v>9.4814136932855337</v>
      </c>
      <c r="M2605" s="26">
        <f t="shared" si="761"/>
        <v>0.8234330265012233</v>
      </c>
      <c r="N2605" s="96">
        <f t="shared" si="762"/>
        <v>10</v>
      </c>
      <c r="O2605" s="26">
        <f t="shared" si="763"/>
        <v>0.50199895293737251</v>
      </c>
      <c r="P2605" s="3">
        <f>IF(L2605&gt;'Power Curve'!$C$37,0,INDEX(Ci,$N2605,1)*POWER(1-O2605,3)+INDEX(Ci,$N2605,2)*3*O2605*POWER(1-O2605,2)+INDEX(Ci,$N2605,3)*3*POWER(O2605,2)*(1-O2605)+INDEX(Ci,$N2605,4)*POWER(O2605,3))</f>
        <v>1363.9967077973347</v>
      </c>
      <c r="Q2605" s="3">
        <f>MAX(0,MIN(P2605-V2605+W2605,'Power Curve'!$C$39))</f>
        <v>1343.95092944165</v>
      </c>
      <c r="R2605" s="3">
        <f t="shared" si="764"/>
        <v>1273.340011596682</v>
      </c>
      <c r="S2605" s="3">
        <f t="shared" si="765"/>
        <v>70.610917844968071</v>
      </c>
      <c r="T2605" s="3">
        <f t="shared" si="766"/>
        <v>70.610917844968071</v>
      </c>
      <c r="V2605" s="37">
        <f t="array" ref="V2605">SUM(_xlfn.NORM.DIST($AD$3:$AD$1003,$L2605,$AA2605,FALSE)*WindSpeedStep*$AE$3:$AE$1003)/AG2605</f>
        <v>1369.4285629214771</v>
      </c>
      <c r="W2605" s="37">
        <f t="array" ref="W2605">SUM(_xlfn.NORM.DIST($AD$3:$AD$1003,$L2605,$AB2605,FALSE)*WindSpeedStep*$AE$3:$AE$1003)/AH2605</f>
        <v>1349.3827845657925</v>
      </c>
      <c r="Y2605" s="1">
        <f t="shared" si="767"/>
        <v>9</v>
      </c>
      <c r="Z2605" s="99">
        <f>IF(L2605&lt;'Power Curve'!$P$28,'Power Curve'!$Q$28,IF(L2605&gt;'Power Curve'!$P$29,'Power Curve'!$Q$29,INDEX(ReferenceTurbulence,Y2605)+(L2605-INDEX(ReferenceTurbulenceWindSpeed,Y2605))*(INDEX(ReferenceTurbulence,Y2605+1)-INDEX(ReferenceTurbulence,Y2605))/(INDEX(ReferenceTurbulenceWindSpeed,Y2605+1)-INDEX(ReferenceTurbulenceWindSpeed,Y2605))))</f>
        <v>0.12028222375552833</v>
      </c>
      <c r="AA2605" s="100">
        <f t="shared" si="773"/>
        <v>1.1404455233745008</v>
      </c>
      <c r="AB2605" s="29">
        <f t="shared" si="774"/>
        <v>1.5935149064345435</v>
      </c>
      <c r="AG2605" s="40">
        <f t="array" ref="AG2605">SUM(_xlfn.NORM.DIST($AD$3:$AD$1003,$F2605,$AA2605,FALSE)*WindSpeedStep)</f>
        <v>1.0000000000000033</v>
      </c>
      <c r="AH2605" s="40">
        <f t="array" ref="AH2605">SUM(_xlfn.NORM.DIST($AD$3:$AD$1003,$F2605,$AB2605,FALSE)*WindSpeedStep)</f>
        <v>0.99999999905259518</v>
      </c>
      <c r="AJ2605" s="47">
        <f t="shared" si="768"/>
        <v>9</v>
      </c>
      <c r="AK2605" s="83" t="b">
        <f>COUNTIF('Power Curve'!$D$2:$D$31,AJ2605)&gt;0</f>
        <v>1</v>
      </c>
      <c r="AL2605" s="83" t="b">
        <f t="shared" si="769"/>
        <v>0</v>
      </c>
      <c r="AM2605" s="83" t="b">
        <f t="shared" si="775"/>
        <v>1</v>
      </c>
      <c r="AN2605" s="47" t="str">
        <f t="shared" si="770"/>
        <v>Outer</v>
      </c>
      <c r="AO2605" s="48" t="str">
        <f t="shared" si="771"/>
        <v>0.8-0.9</v>
      </c>
      <c r="AP2605" s="49" t="str">
        <f t="shared" si="776"/>
        <v>12-13</v>
      </c>
      <c r="AQ2605" s="49" t="str">
        <f t="shared" si="777"/>
        <v>Mar</v>
      </c>
      <c r="AR2605" s="48" t="str">
        <f t="shared" si="778"/>
        <v>305-315</v>
      </c>
      <c r="AS2605" s="49" t="str">
        <f t="shared" si="772"/>
        <v>HWS-HTI</v>
      </c>
    </row>
    <row r="2606" spans="5:45" x14ac:dyDescent="0.3">
      <c r="E2606" s="15">
        <v>40993.527777777781</v>
      </c>
      <c r="F2606" s="21">
        <v>11.07</v>
      </c>
      <c r="G2606" s="21">
        <v>1735.9200592041041</v>
      </c>
      <c r="H2606" s="42">
        <v>1.2098016618906928</v>
      </c>
      <c r="I2606" s="35">
        <v>303.60000000000002</v>
      </c>
      <c r="J2606" s="43">
        <v>0.13279132791327913</v>
      </c>
      <c r="K2606" s="44">
        <v>0.14077095169924025</v>
      </c>
      <c r="L2606" s="26">
        <f t="shared" si="760"/>
        <v>11.024028235187112</v>
      </c>
      <c r="M2606" s="26">
        <f t="shared" si="761"/>
        <v>1.0618490766930599</v>
      </c>
      <c r="N2606" s="96">
        <f t="shared" si="762"/>
        <v>12</v>
      </c>
      <c r="O2606" s="26">
        <f t="shared" si="763"/>
        <v>4.2100686599251043E-2</v>
      </c>
      <c r="P2606" s="3">
        <f>IF(L2606&gt;'Power Curve'!$C$37,0,INDEX(Ci,$N2606,1)*POWER(1-O2606,3)+INDEX(Ci,$N2606,2)*3*O2606*POWER(1-O2606,2)+INDEX(Ci,$N2606,3)*3*POWER(O2606,2)*(1-O2606)+INDEX(Ci,$N2606,4)*POWER(O2606,3))</f>
        <v>1783.7971759657605</v>
      </c>
      <c r="Q2606" s="3">
        <f>MAX(0,MIN(P2606-V2606+W2606,'Power Curve'!$C$39))</f>
        <v>1763.2899501258057</v>
      </c>
      <c r="R2606" s="3">
        <f t="shared" si="764"/>
        <v>1735.9200592041041</v>
      </c>
      <c r="S2606" s="3">
        <f t="shared" si="765"/>
        <v>27.369890921701653</v>
      </c>
      <c r="T2606" s="3">
        <f t="shared" si="766"/>
        <v>27.369890921701653</v>
      </c>
      <c r="V2606" s="37">
        <f t="array" ref="V2606">SUM(_xlfn.NORM.DIST($AD$3:$AD$1003,$L2606,$AA2606,FALSE)*WindSpeedStep*$AE$3:$AE$1003)/AG2606</f>
        <v>1768.703846052817</v>
      </c>
      <c r="W2606" s="37">
        <f t="array" ref="W2606">SUM(_xlfn.NORM.DIST($AD$3:$AD$1003,$L2606,$AB2606,FALSE)*WindSpeedStep*$AE$3:$AE$1003)/AH2606</f>
        <v>1748.1966202128622</v>
      </c>
      <c r="Y2606" s="1">
        <f t="shared" si="767"/>
        <v>11</v>
      </c>
      <c r="Z2606" s="99">
        <f>IF(L2606&lt;'Power Curve'!$P$28,'Power Curve'!$Q$28,IF(L2606&gt;'Power Curve'!$P$29,'Power Curve'!$Q$29,INDEX(ReferenceTurbulence,Y2606)+(L2606-INDEX(ReferenceTurbulenceWindSpeed,Y2606))*(INDEX(ReferenceTurbulence,Y2606+1)-INDEX(ReferenceTurbulence,Y2606))/(INDEX(ReferenceTurbulenceWindSpeed,Y2606+1)-INDEX(ReferenceTurbulenceWindSpeed,Y2606))))</f>
        <v>0.11991930429401557</v>
      </c>
      <c r="AA2606" s="100">
        <f t="shared" si="773"/>
        <v>1.3219937964812227</v>
      </c>
      <c r="AB2606" s="29">
        <f t="shared" si="774"/>
        <v>1.4638953483039796</v>
      </c>
      <c r="AG2606" s="40">
        <f t="array" ref="AG2606">SUM(_xlfn.NORM.DIST($AD$3:$AD$1003,$F2606,$AA2606,FALSE)*WindSpeedStep)</f>
        <v>1.0000000000000033</v>
      </c>
      <c r="AH2606" s="40">
        <f t="array" ref="AH2606">SUM(_xlfn.NORM.DIST($AD$3:$AD$1003,$F2606,$AB2606,FALSE)*WindSpeedStep)</f>
        <v>0.99999999999998868</v>
      </c>
      <c r="AJ2606" s="47">
        <f t="shared" si="768"/>
        <v>11</v>
      </c>
      <c r="AK2606" s="83" t="b">
        <f>COUNTIF('Power Curve'!$D$2:$D$31,AJ2606)&gt;0</f>
        <v>1</v>
      </c>
      <c r="AL2606" s="83" t="b">
        <f t="shared" si="769"/>
        <v>0</v>
      </c>
      <c r="AM2606" s="83" t="b">
        <f t="shared" si="775"/>
        <v>1</v>
      </c>
      <c r="AN2606" s="47" t="str">
        <f t="shared" si="770"/>
        <v>Inner</v>
      </c>
      <c r="AO2606" s="48" t="str">
        <f t="shared" si="771"/>
        <v>1.0-1.1</v>
      </c>
      <c r="AP2606" s="49" t="str">
        <f t="shared" si="776"/>
        <v>12-13</v>
      </c>
      <c r="AQ2606" s="49" t="str">
        <f t="shared" si="777"/>
        <v>Mar</v>
      </c>
      <c r="AR2606" s="48" t="str">
        <f t="shared" si="778"/>
        <v>295-305</v>
      </c>
      <c r="AS2606" s="49" t="str">
        <f t="shared" si="772"/>
        <v>Inner-TI</v>
      </c>
    </row>
    <row r="2607" spans="5:45" x14ac:dyDescent="0.3">
      <c r="E2607" s="15">
        <v>40993.534722222219</v>
      </c>
      <c r="F2607" s="21">
        <v>10.68</v>
      </c>
      <c r="G2607" s="21">
        <v>1804.550048828128</v>
      </c>
      <c r="H2607" s="42">
        <v>1.2098902596019727</v>
      </c>
      <c r="I2607" s="35">
        <v>300.7</v>
      </c>
      <c r="J2607" s="43">
        <v>0.14325842696629215</v>
      </c>
      <c r="K2607" s="44">
        <v>0.12515305988850289</v>
      </c>
      <c r="L2607" s="26">
        <f t="shared" si="760"/>
        <v>10.635907458016506</v>
      </c>
      <c r="M2607" s="26">
        <f t="shared" si="761"/>
        <v>1.0018637594430779</v>
      </c>
      <c r="N2607" s="96">
        <f t="shared" si="762"/>
        <v>11</v>
      </c>
      <c r="O2607" s="26">
        <f t="shared" si="763"/>
        <v>0.66574637388051194</v>
      </c>
      <c r="P2607" s="3">
        <f>IF(L2607&gt;'Power Curve'!$C$37,0,INDEX(Ci,$N2607,1)*POWER(1-O2607,3)+INDEX(Ci,$N2607,2)*3*O2607*POWER(1-O2607,2)+INDEX(Ci,$N2607,3)*3*POWER(O2607,2)*(1-O2607)+INDEX(Ci,$N2607,4)*POWER(O2607,3))</f>
        <v>1704.3940293480221</v>
      </c>
      <c r="Q2607" s="3">
        <f>MAX(0,MIN(P2607-V2607+W2607,'Power Curve'!$C$39))</f>
        <v>1671.0854698461469</v>
      </c>
      <c r="R2607" s="3">
        <f t="shared" si="764"/>
        <v>1804.550048828128</v>
      </c>
      <c r="S2607" s="3">
        <f t="shared" si="765"/>
        <v>-133.46457898198105</v>
      </c>
      <c r="T2607" s="3">
        <f t="shared" si="766"/>
        <v>133.46457898198105</v>
      </c>
      <c r="V2607" s="37">
        <f t="array" ref="V2607">SUM(_xlfn.NORM.DIST($AD$3:$AD$1003,$L2607,$AA2607,FALSE)*WindSpeedStep*$AE$3:$AE$1003)/AG2607</f>
        <v>1692.8204332970506</v>
      </c>
      <c r="W2607" s="37">
        <f t="array" ref="W2607">SUM(_xlfn.NORM.DIST($AD$3:$AD$1003,$L2607,$AB2607,FALSE)*WindSpeedStep*$AE$3:$AE$1003)/AH2607</f>
        <v>1659.5118737951755</v>
      </c>
      <c r="Y2607" s="1">
        <f t="shared" si="767"/>
        <v>10</v>
      </c>
      <c r="Z2607" s="99">
        <f>IF(L2607&lt;'Power Curve'!$P$28,'Power Curve'!$Q$28,IF(L2607&gt;'Power Curve'!$P$29,'Power Curve'!$Q$29,INDEX(ReferenceTurbulence,Y2607)+(L2607-INDEX(ReferenceTurbulenceWindSpeed,Y2607))*(INDEX(ReferenceTurbulence,Y2607+1)-INDEX(ReferenceTurbulence,Y2607))/(INDEX(ReferenceTurbulenceWindSpeed,Y2607+1)-INDEX(ReferenceTurbulenceWindSpeed,Y2607))))</f>
        <v>0.12000344337926434</v>
      </c>
      <c r="AA2607" s="100">
        <f t="shared" si="773"/>
        <v>1.2763455184251791</v>
      </c>
      <c r="AB2607" s="29">
        <f t="shared" si="774"/>
        <v>1.5236833717944998</v>
      </c>
      <c r="AG2607" s="40">
        <f t="array" ref="AG2607">SUM(_xlfn.NORM.DIST($AD$3:$AD$1003,$F2607,$AA2607,FALSE)*WindSpeedStep)</f>
        <v>1.0000000000000033</v>
      </c>
      <c r="AH2607" s="40">
        <f t="array" ref="AH2607">SUM(_xlfn.NORM.DIST($AD$3:$AD$1003,$F2607,$AB2607,FALSE)*WindSpeedStep)</f>
        <v>0.99999999999906564</v>
      </c>
      <c r="AJ2607" s="47">
        <f t="shared" si="768"/>
        <v>11</v>
      </c>
      <c r="AK2607" s="83" t="b">
        <f>COUNTIF('Power Curve'!$D$2:$D$31,AJ2607)&gt;0</f>
        <v>1</v>
      </c>
      <c r="AL2607" s="83" t="b">
        <f t="shared" si="769"/>
        <v>0</v>
      </c>
      <c r="AM2607" s="83" t="b">
        <f t="shared" si="775"/>
        <v>1</v>
      </c>
      <c r="AN2607" s="47" t="str">
        <f t="shared" si="770"/>
        <v>Outer</v>
      </c>
      <c r="AO2607" s="48" t="str">
        <f t="shared" si="771"/>
        <v>1.0-1.1</v>
      </c>
      <c r="AP2607" s="49" t="str">
        <f t="shared" si="776"/>
        <v>12-13</v>
      </c>
      <c r="AQ2607" s="49" t="str">
        <f t="shared" si="777"/>
        <v>Mar</v>
      </c>
      <c r="AR2607" s="48" t="str">
        <f t="shared" si="778"/>
        <v>295-305</v>
      </c>
      <c r="AS2607" s="49" t="str">
        <f t="shared" si="772"/>
        <v>HWS-HTI</v>
      </c>
    </row>
    <row r="2608" spans="5:45" x14ac:dyDescent="0.3">
      <c r="E2608" s="15">
        <v>40993.541666666664</v>
      </c>
      <c r="F2608" s="21">
        <v>9.9499999999999993</v>
      </c>
      <c r="G2608" s="21">
        <v>1669.660049438482</v>
      </c>
      <c r="H2608" s="42">
        <v>1.2106081107318518</v>
      </c>
      <c r="I2608" s="35">
        <v>298.10000000000002</v>
      </c>
      <c r="J2608" s="43">
        <v>0.17386934673366836</v>
      </c>
      <c r="K2608" s="44">
        <v>8.192785220339005E-2</v>
      </c>
      <c r="L2608" s="26">
        <f t="shared" si="760"/>
        <v>9.9108806044089253</v>
      </c>
      <c r="M2608" s="26">
        <f t="shared" si="761"/>
        <v>0.88980852203616712</v>
      </c>
      <c r="N2608" s="96">
        <f t="shared" si="762"/>
        <v>10</v>
      </c>
      <c r="O2608" s="26">
        <f t="shared" si="763"/>
        <v>0.95849444884747181</v>
      </c>
      <c r="P2608" s="3">
        <f>IF(L2608&gt;'Power Curve'!$C$37,0,INDEX(Ci,$N2608,1)*POWER(1-O2608,3)+INDEX(Ci,$N2608,2)*3*O2608*POWER(1-O2608,2)+INDEX(Ci,$N2608,3)*3*POWER(O2608,2)*(1-O2608)+INDEX(Ci,$N2608,4)*POWER(O2608,3))</f>
        <v>1507.4823056594914</v>
      </c>
      <c r="Q2608" s="3">
        <f>MAX(0,MIN(P2608-V2608+W2608,'Power Curve'!$C$39))</f>
        <v>1461.7524740944984</v>
      </c>
      <c r="R2608" s="3">
        <f t="shared" si="764"/>
        <v>1669.660049438482</v>
      </c>
      <c r="S2608" s="3">
        <f t="shared" si="765"/>
        <v>-207.90757534398358</v>
      </c>
      <c r="T2608" s="3">
        <f t="shared" si="766"/>
        <v>207.90757534398358</v>
      </c>
      <c r="V2608" s="37">
        <f t="array" ref="V2608">SUM(_xlfn.NORM.DIST($AD$3:$AD$1003,$L2608,$AA2608,FALSE)*WindSpeedStep*$AE$3:$AE$1003)/AG2608</f>
        <v>1504.860515266786</v>
      </c>
      <c r="W2608" s="37">
        <f t="array" ref="W2608">SUM(_xlfn.NORM.DIST($AD$3:$AD$1003,$L2608,$AB2608,FALSE)*WindSpeedStep*$AE$3:$AE$1003)/AH2608</f>
        <v>1459.130683701793</v>
      </c>
      <c r="Y2608" s="1">
        <f t="shared" si="767"/>
        <v>9</v>
      </c>
      <c r="Z2608" s="99">
        <f>IF(L2608&lt;'Power Curve'!$P$28,'Power Curve'!$Q$28,IF(L2608&gt;'Power Curve'!$P$29,'Power Curve'!$Q$29,INDEX(ReferenceTurbulence,Y2608)+(L2608-INDEX(ReferenceTurbulenceWindSpeed,Y2608))*(INDEX(ReferenceTurbulence,Y2608+1)-INDEX(ReferenceTurbulence,Y2608))/(INDEX(ReferenceTurbulenceWindSpeed,Y2608+1)-INDEX(ReferenceTurbulenceWindSpeed,Y2608))))</f>
        <v>0.12004270868726589</v>
      </c>
      <c r="AA2608" s="100">
        <f t="shared" si="773"/>
        <v>1.1897289532293343</v>
      </c>
      <c r="AB2608" s="29">
        <f t="shared" si="774"/>
        <v>1.723198336243964</v>
      </c>
      <c r="AG2608" s="40">
        <f t="array" ref="AG2608">SUM(_xlfn.NORM.DIST($AD$3:$AD$1003,$F2608,$AA2608,FALSE)*WindSpeedStep)</f>
        <v>1.0000000000000036</v>
      </c>
      <c r="AH2608" s="40">
        <f t="array" ref="AH2608">SUM(_xlfn.NORM.DIST($AD$3:$AD$1003,$F2608,$AB2608,FALSE)*WindSpeedStep)</f>
        <v>0.99999999676198126</v>
      </c>
      <c r="AJ2608" s="47">
        <f t="shared" si="768"/>
        <v>10</v>
      </c>
      <c r="AK2608" s="83" t="b">
        <f>COUNTIF('Power Curve'!$D$2:$D$31,AJ2608)&gt;0</f>
        <v>1</v>
      </c>
      <c r="AL2608" s="83" t="b">
        <f t="shared" si="769"/>
        <v>0</v>
      </c>
      <c r="AM2608" s="83" t="b">
        <f t="shared" si="775"/>
        <v>1</v>
      </c>
      <c r="AN2608" s="47" t="str">
        <f t="shared" si="770"/>
        <v>Outer</v>
      </c>
      <c r="AO2608" s="48" t="str">
        <f t="shared" si="771"/>
        <v>0.8-0.9</v>
      </c>
      <c r="AP2608" s="49" t="str">
        <f t="shared" si="776"/>
        <v>13-14</v>
      </c>
      <c r="AQ2608" s="49" t="str">
        <f t="shared" si="777"/>
        <v>Mar</v>
      </c>
      <c r="AR2608" s="48" t="str">
        <f t="shared" si="778"/>
        <v>295-305</v>
      </c>
      <c r="AS2608" s="49" t="str">
        <f t="shared" si="772"/>
        <v>HWS-HTI</v>
      </c>
    </row>
    <row r="2609" spans="5:45" x14ac:dyDescent="0.3">
      <c r="E2609" s="15">
        <v>40993.548611111109</v>
      </c>
      <c r="F2609" s="21">
        <v>9.57</v>
      </c>
      <c r="G2609" s="21">
        <v>1012.0699691772461</v>
      </c>
      <c r="H2609" s="42">
        <v>1.2108384086756676</v>
      </c>
      <c r="I2609" s="35">
        <v>304.8</v>
      </c>
      <c r="J2609" s="43">
        <v>0.20271682340647856</v>
      </c>
      <c r="K2609" s="44">
        <v>0.1603898014305046</v>
      </c>
      <c r="L2609" s="26">
        <f t="shared" si="760"/>
        <v>9.5329790314269029</v>
      </c>
      <c r="M2609" s="26">
        <f t="shared" si="761"/>
        <v>0.83140261573595009</v>
      </c>
      <c r="N2609" s="96">
        <f t="shared" si="762"/>
        <v>10</v>
      </c>
      <c r="O2609" s="26">
        <f t="shared" si="763"/>
        <v>0.55680956580867036</v>
      </c>
      <c r="P2609" s="3">
        <f>IF(L2609&gt;'Power Curve'!$C$37,0,INDEX(Ci,$N2609,1)*POWER(1-O2609,3)+INDEX(Ci,$N2609,2)*3*O2609*POWER(1-O2609,2)+INDEX(Ci,$N2609,3)*3*POWER(O2609,2)*(1-O2609)+INDEX(Ci,$N2609,4)*POWER(O2609,3))</f>
        <v>1382.3246550121135</v>
      </c>
      <c r="Q2609" s="3">
        <f>MAX(0,MIN(P2609-V2609+W2609,'Power Curve'!$C$39))</f>
        <v>1339.8587873817364</v>
      </c>
      <c r="R2609" s="3">
        <f t="shared" si="764"/>
        <v>1012.0699691772461</v>
      </c>
      <c r="S2609" s="3">
        <f t="shared" si="765"/>
        <v>327.78881820449033</v>
      </c>
      <c r="T2609" s="3">
        <f t="shared" si="766"/>
        <v>327.78881820449033</v>
      </c>
      <c r="V2609" s="37">
        <f t="array" ref="V2609">SUM(_xlfn.NORM.DIST($AD$3:$AD$1003,$L2609,$AA2609,FALSE)*WindSpeedStep*$AE$3:$AE$1003)/AG2609</f>
        <v>1386.3665377546049</v>
      </c>
      <c r="W2609" s="37">
        <f t="array" ref="W2609">SUM(_xlfn.NORM.DIST($AD$3:$AD$1003,$L2609,$AB2609,FALSE)*WindSpeedStep*$AE$3:$AE$1003)/AH2609</f>
        <v>1343.9006701242279</v>
      </c>
      <c r="Y2609" s="1">
        <f t="shared" si="767"/>
        <v>9</v>
      </c>
      <c r="Z2609" s="99">
        <f>IF(L2609&lt;'Power Curve'!$P$28,'Power Curve'!$Q$28,IF(L2609&gt;'Power Curve'!$P$29,'Power Curve'!$Q$29,INDEX(ReferenceTurbulence,Y2609)+(L2609-INDEX(ReferenceTurbulenceWindSpeed,Y2609))*(INDEX(ReferenceTurbulence,Y2609+1)-INDEX(ReferenceTurbulence,Y2609))/(INDEX(ReferenceTurbulenceWindSpeed,Y2609+1)-INDEX(ReferenceTurbulenceWindSpeed,Y2609))))</f>
        <v>0.12025346560172179</v>
      </c>
      <c r="AA2609" s="100">
        <f t="shared" si="773"/>
        <v>1.1463737660376301</v>
      </c>
      <c r="AB2609" s="29">
        <f t="shared" si="774"/>
        <v>1.9324952268514306</v>
      </c>
      <c r="AG2609" s="40">
        <f t="array" ref="AG2609">SUM(_xlfn.NORM.DIST($AD$3:$AD$1003,$F2609,$AA2609,FALSE)*WindSpeedStep)</f>
        <v>1.0000000000000033</v>
      </c>
      <c r="AH2609" s="40">
        <f t="array" ref="AH2609">SUM(_xlfn.NORM.DIST($AD$3:$AD$1003,$F2609,$AB2609,FALSE)*WindSpeedStep)</f>
        <v>0.99999967972986281</v>
      </c>
      <c r="AJ2609" s="47">
        <f t="shared" si="768"/>
        <v>10</v>
      </c>
      <c r="AK2609" s="83" t="b">
        <f>COUNTIF('Power Curve'!$D$2:$D$31,AJ2609)&gt;0</f>
        <v>1</v>
      </c>
      <c r="AL2609" s="83" t="b">
        <f t="shared" si="769"/>
        <v>0</v>
      </c>
      <c r="AM2609" s="83" t="b">
        <f t="shared" si="775"/>
        <v>1</v>
      </c>
      <c r="AN2609" s="47" t="str">
        <f t="shared" si="770"/>
        <v>Outer</v>
      </c>
      <c r="AO2609" s="48" t="str">
        <f t="shared" si="771"/>
        <v>0.8-0.9</v>
      </c>
      <c r="AP2609" s="49" t="str">
        <f t="shared" si="776"/>
        <v>13-14</v>
      </c>
      <c r="AQ2609" s="49" t="str">
        <f t="shared" si="777"/>
        <v>Mar</v>
      </c>
      <c r="AR2609" s="48" t="str">
        <f t="shared" si="778"/>
        <v>295-305</v>
      </c>
      <c r="AS2609" s="49" t="str">
        <f t="shared" si="772"/>
        <v>HWS-HTI</v>
      </c>
    </row>
    <row r="2610" spans="5:45" x14ac:dyDescent="0.3">
      <c r="E2610" s="15">
        <v>40993.555555555555</v>
      </c>
      <c r="F2610" s="21">
        <v>9.6999999999999993</v>
      </c>
      <c r="G2610" s="21">
        <v>1343.939987182622</v>
      </c>
      <c r="H2610" s="42">
        <v>1.2107053787749764</v>
      </c>
      <c r="I2610" s="35">
        <v>299.10000000000002</v>
      </c>
      <c r="J2610" s="43">
        <v>0.15876288659793816</v>
      </c>
      <c r="K2610" s="44">
        <v>0.14722929695215636</v>
      </c>
      <c r="L2610" s="26">
        <f t="shared" si="760"/>
        <v>9.6621222622876513</v>
      </c>
      <c r="M2610" s="26">
        <f t="shared" si="761"/>
        <v>0.85136211836897824</v>
      </c>
      <c r="N2610" s="96">
        <f t="shared" si="762"/>
        <v>10</v>
      </c>
      <c r="O2610" s="26">
        <f t="shared" si="763"/>
        <v>0.69408045138400098</v>
      </c>
      <c r="P2610" s="3">
        <f>IF(L2610&gt;'Power Curve'!$C$37,0,INDEX(Ci,$N2610,1)*POWER(1-O2610,3)+INDEX(Ci,$N2610,2)*3*O2610*POWER(1-O2610,2)+INDEX(Ci,$N2610,3)*3*POWER(O2610,2)*(1-O2610)+INDEX(Ci,$N2610,4)*POWER(O2610,3))</f>
        <v>1427.3287494518142</v>
      </c>
      <c r="Q2610" s="3">
        <f>MAX(0,MIN(P2610-V2610+W2610,'Power Curve'!$C$39))</f>
        <v>1404.5828008030346</v>
      </c>
      <c r="R2610" s="3">
        <f t="shared" si="764"/>
        <v>1343.939987182622</v>
      </c>
      <c r="S2610" s="3">
        <f t="shared" si="765"/>
        <v>60.642813620412653</v>
      </c>
      <c r="T2610" s="3">
        <f t="shared" si="766"/>
        <v>60.642813620412653</v>
      </c>
      <c r="V2610" s="37">
        <f t="array" ref="V2610">SUM(_xlfn.NORM.DIST($AD$3:$AD$1003,$L2610,$AA2610,FALSE)*WindSpeedStep*$AE$3:$AE$1003)/AG2610</f>
        <v>1428.0656985492456</v>
      </c>
      <c r="W2610" s="37">
        <f t="array" ref="W2610">SUM(_xlfn.NORM.DIST($AD$3:$AD$1003,$L2610,$AB2610,FALSE)*WindSpeedStep*$AE$3:$AE$1003)/AH2610</f>
        <v>1405.3197499004659</v>
      </c>
      <c r="Y2610" s="1">
        <f t="shared" si="767"/>
        <v>9</v>
      </c>
      <c r="Z2610" s="99">
        <f>IF(L2610&lt;'Power Curve'!$P$28,'Power Curve'!$Q$28,IF(L2610&gt;'Power Curve'!$P$29,'Power Curve'!$Q$29,INDEX(ReferenceTurbulence,Y2610)+(L2610-INDEX(ReferenceTurbulenceWindSpeed,Y2610))*(INDEX(ReferenceTurbulence,Y2610+1)-INDEX(ReferenceTurbulence,Y2610))/(INDEX(ReferenceTurbulenceWindSpeed,Y2610+1)-INDEX(ReferenceTurbulenceWindSpeed,Y2610))))</f>
        <v>0.12018144200932364</v>
      </c>
      <c r="AA2610" s="100">
        <f t="shared" si="773"/>
        <v>1.1612077863521182</v>
      </c>
      <c r="AB2610" s="29">
        <f t="shared" si="774"/>
        <v>1.5339864210229881</v>
      </c>
      <c r="AG2610" s="40">
        <f t="array" ref="AG2610">SUM(_xlfn.NORM.DIST($AD$3:$AD$1003,$F2610,$AA2610,FALSE)*WindSpeedStep)</f>
        <v>1.0000000000000036</v>
      </c>
      <c r="AH2610" s="40">
        <f t="array" ref="AH2610">SUM(_xlfn.NORM.DIST($AD$3:$AD$1003,$F2610,$AB2610,FALSE)*WindSpeedStep)</f>
        <v>0.99999999989721367</v>
      </c>
      <c r="AJ2610" s="47">
        <f t="shared" si="768"/>
        <v>10</v>
      </c>
      <c r="AK2610" s="83" t="b">
        <f>COUNTIF('Power Curve'!$D$2:$D$31,AJ2610)&gt;0</f>
        <v>1</v>
      </c>
      <c r="AL2610" s="83" t="b">
        <f t="shared" si="769"/>
        <v>0</v>
      </c>
      <c r="AM2610" s="83" t="b">
        <f t="shared" si="775"/>
        <v>1</v>
      </c>
      <c r="AN2610" s="47" t="str">
        <f t="shared" si="770"/>
        <v>Outer</v>
      </c>
      <c r="AO2610" s="48" t="str">
        <f t="shared" si="771"/>
        <v>0.8-0.9</v>
      </c>
      <c r="AP2610" s="49" t="str">
        <f t="shared" si="776"/>
        <v>13-14</v>
      </c>
      <c r="AQ2610" s="49" t="str">
        <f t="shared" si="777"/>
        <v>Mar</v>
      </c>
      <c r="AR2610" s="48" t="str">
        <f t="shared" si="778"/>
        <v>295-305</v>
      </c>
      <c r="AS2610" s="49" t="str">
        <f t="shared" si="772"/>
        <v>HWS-HTI</v>
      </c>
    </row>
    <row r="2611" spans="5:45" x14ac:dyDescent="0.3">
      <c r="E2611" s="15">
        <v>40993.5625</v>
      </c>
      <c r="F2611" s="21">
        <v>10.45</v>
      </c>
      <c r="G2611" s="21">
        <v>1579.9099578857449</v>
      </c>
      <c r="H2611" s="42">
        <v>1.2107497188272087</v>
      </c>
      <c r="I2611" s="35">
        <v>301.5</v>
      </c>
      <c r="J2611" s="43">
        <v>0.12631578947368421</v>
      </c>
      <c r="K2611" s="44">
        <v>6.9524015272217674E-2</v>
      </c>
      <c r="L2611" s="26">
        <f t="shared" si="760"/>
        <v>10.4093206427568</v>
      </c>
      <c r="M2611" s="26">
        <f t="shared" si="761"/>
        <v>0.96684403672402874</v>
      </c>
      <c r="N2611" s="96">
        <f t="shared" si="762"/>
        <v>11</v>
      </c>
      <c r="O2611" s="26">
        <f t="shared" si="763"/>
        <v>0.44584256526471683</v>
      </c>
      <c r="P2611" s="3">
        <f>IF(L2611&gt;'Power Curve'!$C$37,0,INDEX(Ci,$N2611,1)*POWER(1-O2611,3)+INDEX(Ci,$N2611,2)*3*O2611*POWER(1-O2611,2)+INDEX(Ci,$N2611,3)*3*POWER(O2611,2)*(1-O2611)+INDEX(Ci,$N2611,4)*POWER(O2611,3))</f>
        <v>1647.4896743332017</v>
      </c>
      <c r="Q2611" s="3">
        <f>MAX(0,MIN(P2611-V2611+W2611,'Power Curve'!$C$39))</f>
        <v>1639.3046597845403</v>
      </c>
      <c r="R2611" s="3">
        <f t="shared" si="764"/>
        <v>1579.9099578857449</v>
      </c>
      <c r="S2611" s="3">
        <f t="shared" si="765"/>
        <v>59.394701898795347</v>
      </c>
      <c r="T2611" s="3">
        <f t="shared" si="766"/>
        <v>59.394701898795347</v>
      </c>
      <c r="V2611" s="37">
        <f t="array" ref="V2611">SUM(_xlfn.NORM.DIST($AD$3:$AD$1003,$L2611,$AA2611,FALSE)*WindSpeedStep*$AE$3:$AE$1003)/AG2611</f>
        <v>1640.4411166317047</v>
      </c>
      <c r="W2611" s="37">
        <f t="array" ref="W2611">SUM(_xlfn.NORM.DIST($AD$3:$AD$1003,$L2611,$AB2611,FALSE)*WindSpeedStep*$AE$3:$AE$1003)/AH2611</f>
        <v>1632.2561020830433</v>
      </c>
      <c r="Y2611" s="1">
        <f t="shared" si="767"/>
        <v>10</v>
      </c>
      <c r="Z2611" s="99">
        <f>IF(L2611&lt;'Power Curve'!$P$28,'Power Curve'!$Q$28,IF(L2611&gt;'Power Curve'!$P$29,'Power Curve'!$Q$29,INDEX(ReferenceTurbulence,Y2611)+(L2611-INDEX(ReferenceTurbulenceWindSpeed,Y2611))*(INDEX(ReferenceTurbulence,Y2611+1)-INDEX(ReferenceTurbulence,Y2611))/(INDEX(ReferenceTurbulenceWindSpeed,Y2611+1)-INDEX(ReferenceTurbulenceWindSpeed,Y2611))))</f>
        <v>0.12000921989763332</v>
      </c>
      <c r="AA2611" s="100">
        <f t="shared" si="773"/>
        <v>1.2492144500015745</v>
      </c>
      <c r="AB2611" s="29">
        <f t="shared" si="774"/>
        <v>1.3148615548745433</v>
      </c>
      <c r="AG2611" s="40">
        <f t="array" ref="AG2611">SUM(_xlfn.NORM.DIST($AD$3:$AD$1003,$F2611,$AA2611,FALSE)*WindSpeedStep)</f>
        <v>1.0000000000000031</v>
      </c>
      <c r="AH2611" s="40">
        <f t="array" ref="AH2611">SUM(_xlfn.NORM.DIST($AD$3:$AD$1003,$F2611,$AB2611,FALSE)*WindSpeedStep)</f>
        <v>1.0000000000000031</v>
      </c>
      <c r="AJ2611" s="47">
        <f t="shared" si="768"/>
        <v>10</v>
      </c>
      <c r="AK2611" s="83" t="b">
        <f>COUNTIF('Power Curve'!$D$2:$D$31,AJ2611)&gt;0</f>
        <v>1</v>
      </c>
      <c r="AL2611" s="83" t="b">
        <f t="shared" si="769"/>
        <v>0</v>
      </c>
      <c r="AM2611" s="83" t="b">
        <f t="shared" si="775"/>
        <v>1</v>
      </c>
      <c r="AN2611" s="47" t="str">
        <f t="shared" si="770"/>
        <v>Outer</v>
      </c>
      <c r="AO2611" s="48" t="str">
        <f t="shared" si="771"/>
        <v>0.9-1.0</v>
      </c>
      <c r="AP2611" s="49" t="str">
        <f t="shared" si="776"/>
        <v>13-14</v>
      </c>
      <c r="AQ2611" s="49" t="str">
        <f t="shared" si="777"/>
        <v>Mar</v>
      </c>
      <c r="AR2611" s="48" t="str">
        <f t="shared" si="778"/>
        <v>295-305</v>
      </c>
      <c r="AS2611" s="49" t="str">
        <f t="shared" si="772"/>
        <v>Inner-TI</v>
      </c>
    </row>
    <row r="2612" spans="5:45" x14ac:dyDescent="0.3">
      <c r="E2612" s="15">
        <v>40993.569444444445</v>
      </c>
      <c r="F2612" s="21">
        <v>9.83</v>
      </c>
      <c r="G2612" s="21">
        <v>1225.740051269534</v>
      </c>
      <c r="H2612" s="42">
        <v>1.2107497188272087</v>
      </c>
      <c r="I2612" s="35">
        <v>303.5</v>
      </c>
      <c r="J2612" s="43">
        <v>0.12004069175991861</v>
      </c>
      <c r="K2612" s="44">
        <v>9.8242335176400991E-2</v>
      </c>
      <c r="L2612" s="26">
        <f t="shared" si="760"/>
        <v>9.7917341548611816</v>
      </c>
      <c r="M2612" s="26">
        <f t="shared" si="761"/>
        <v>0.87139405418048532</v>
      </c>
      <c r="N2612" s="96">
        <f t="shared" si="762"/>
        <v>10</v>
      </c>
      <c r="O2612" s="26">
        <f t="shared" si="763"/>
        <v>0.83184949398947594</v>
      </c>
      <c r="P2612" s="3">
        <f>IF(L2612&gt;'Power Curve'!$C$37,0,INDEX(Ci,$N2612,1)*POWER(1-O2612,3)+INDEX(Ci,$N2612,2)*3*O2612*POWER(1-O2612,2)+INDEX(Ci,$N2612,3)*3*POWER(O2612,2)*(1-O2612)+INDEX(Ci,$N2612,4)*POWER(O2612,3))</f>
        <v>1470.4539126056688</v>
      </c>
      <c r="Q2612" s="3">
        <f>MAX(0,MIN(P2612-V2612+W2612,'Power Curve'!$C$39))</f>
        <v>1470.4996479204842</v>
      </c>
      <c r="R2612" s="3">
        <f t="shared" si="764"/>
        <v>1225.740051269534</v>
      </c>
      <c r="S2612" s="3">
        <f t="shared" si="765"/>
        <v>244.75959665095024</v>
      </c>
      <c r="T2612" s="3">
        <f t="shared" si="766"/>
        <v>244.75959665095024</v>
      </c>
      <c r="V2612" s="37">
        <f t="array" ref="V2612">SUM(_xlfn.NORM.DIST($AD$3:$AD$1003,$L2612,$AA2612,FALSE)*WindSpeedStep*$AE$3:$AE$1003)/AG2612</f>
        <v>1468.7158668788059</v>
      </c>
      <c r="W2612" s="37">
        <f t="array" ref="W2612">SUM(_xlfn.NORM.DIST($AD$3:$AD$1003,$L2612,$AB2612,FALSE)*WindSpeedStep*$AE$3:$AE$1003)/AH2612</f>
        <v>1468.7616021936212</v>
      </c>
      <c r="Y2612" s="1">
        <f t="shared" si="767"/>
        <v>9</v>
      </c>
      <c r="Z2612" s="99">
        <f>IF(L2612&lt;'Power Curve'!$P$28,'Power Curve'!$Q$28,IF(L2612&gt;'Power Curve'!$P$29,'Power Curve'!$Q$29,INDEX(ReferenceTurbulence,Y2612)+(L2612-INDEX(ReferenceTurbulenceWindSpeed,Y2612))*(INDEX(ReferenceTurbulence,Y2612+1)-INDEX(ReferenceTurbulence,Y2612))/(INDEX(ReferenceTurbulenceWindSpeed,Y2612+1)-INDEX(ReferenceTurbulenceWindSpeed,Y2612))))</f>
        <v>0.12010915704279114</v>
      </c>
      <c r="AA2612" s="100">
        <f t="shared" si="773"/>
        <v>1.1760769353274834</v>
      </c>
      <c r="AB2612" s="29">
        <f t="shared" si="774"/>
        <v>1.1754065414787582</v>
      </c>
      <c r="AG2612" s="40">
        <f t="array" ref="AG2612">SUM(_xlfn.NORM.DIST($AD$3:$AD$1003,$F2612,$AA2612,FALSE)*WindSpeedStep)</f>
        <v>1.000000000000004</v>
      </c>
      <c r="AH2612" s="40">
        <f t="array" ref="AH2612">SUM(_xlfn.NORM.DIST($AD$3:$AD$1003,$F2612,$AB2612,FALSE)*WindSpeedStep)</f>
        <v>1.0000000000000036</v>
      </c>
      <c r="AJ2612" s="47">
        <f t="shared" si="768"/>
        <v>10</v>
      </c>
      <c r="AK2612" s="83" t="b">
        <f>COUNTIF('Power Curve'!$D$2:$D$31,AJ2612)&gt;0</f>
        <v>1</v>
      </c>
      <c r="AL2612" s="83" t="b">
        <f t="shared" si="769"/>
        <v>0</v>
      </c>
      <c r="AM2612" s="83" t="b">
        <f t="shared" si="775"/>
        <v>1</v>
      </c>
      <c r="AN2612" s="47" t="str">
        <f t="shared" si="770"/>
        <v>Outer</v>
      </c>
      <c r="AO2612" s="48" t="str">
        <f t="shared" si="771"/>
        <v>0.8-0.9</v>
      </c>
      <c r="AP2612" s="49" t="str">
        <f t="shared" si="776"/>
        <v>13-14</v>
      </c>
      <c r="AQ2612" s="49" t="str">
        <f t="shared" si="777"/>
        <v>Mar</v>
      </c>
      <c r="AR2612" s="48" t="str">
        <f t="shared" si="778"/>
        <v>295-305</v>
      </c>
      <c r="AS2612" s="49" t="str">
        <f t="shared" si="772"/>
        <v>Inner-TI</v>
      </c>
    </row>
    <row r="2613" spans="5:45" x14ac:dyDescent="0.3">
      <c r="E2613" s="15">
        <v>40993.576388888891</v>
      </c>
      <c r="F2613" s="21">
        <v>9.3800000000000008</v>
      </c>
      <c r="G2613" s="21">
        <v>1174.739974975588</v>
      </c>
      <c r="H2613" s="42">
        <v>1.2110686729154141</v>
      </c>
      <c r="I2613" s="35">
        <v>302</v>
      </c>
      <c r="J2613" s="43">
        <v>0.10127931769722813</v>
      </c>
      <c r="K2613" s="44">
        <v>0.10016629151528506</v>
      </c>
      <c r="L2613" s="26">
        <f t="shared" si="760"/>
        <v>9.344306293157727</v>
      </c>
      <c r="M2613" s="26">
        <f t="shared" si="761"/>
        <v>0.80224263583483679</v>
      </c>
      <c r="N2613" s="96">
        <f t="shared" si="762"/>
        <v>10</v>
      </c>
      <c r="O2613" s="26">
        <f t="shared" si="763"/>
        <v>0.35626267153080582</v>
      </c>
      <c r="P2613" s="3">
        <f>IF(L2613&gt;'Power Curve'!$C$37,0,INDEX(Ci,$N2613,1)*POWER(1-O2613,3)+INDEX(Ci,$N2613,2)*3*O2613*POWER(1-O2613,2)+INDEX(Ci,$N2613,3)*3*POWER(O2613,2)*(1-O2613)+INDEX(Ci,$N2613,4)*POWER(O2613,3))</f>
        <v>1314.8640245890865</v>
      </c>
      <c r="Q2613" s="3">
        <f>MAX(0,MIN(P2613-V2613+W2613,'Power Curve'!$C$39))</f>
        <v>1316.8097894738755</v>
      </c>
      <c r="R2613" s="3">
        <f t="shared" si="764"/>
        <v>1174.739974975588</v>
      </c>
      <c r="S2613" s="3">
        <f t="shared" si="765"/>
        <v>142.06981449828754</v>
      </c>
      <c r="T2613" s="3">
        <f t="shared" si="766"/>
        <v>142.06981449828754</v>
      </c>
      <c r="V2613" s="37">
        <f t="array" ref="V2613">SUM(_xlfn.NORM.DIST($AD$3:$AD$1003,$L2613,$AA2613,FALSE)*WindSpeedStep*$AE$3:$AE$1003)/AG2613</f>
        <v>1323.7300560667811</v>
      </c>
      <c r="W2613" s="37">
        <f t="array" ref="W2613">SUM(_xlfn.NORM.DIST($AD$3:$AD$1003,$L2613,$AB2613,FALSE)*WindSpeedStep*$AE$3:$AE$1003)/AH2613</f>
        <v>1325.6758209515701</v>
      </c>
      <c r="Y2613" s="1">
        <f t="shared" si="767"/>
        <v>9</v>
      </c>
      <c r="Z2613" s="99">
        <f>IF(L2613&lt;'Power Curve'!$P$28,'Power Curve'!$Q$28,IF(L2613&gt;'Power Curve'!$P$29,'Power Curve'!$Q$29,INDEX(ReferenceTurbulence,Y2613)+(L2613-INDEX(ReferenceTurbulenceWindSpeed,Y2613))*(INDEX(ReferenceTurbulence,Y2613+1)-INDEX(ReferenceTurbulence,Y2613))/(INDEX(ReferenceTurbulenceWindSpeed,Y2613+1)-INDEX(ReferenceTurbulenceWindSpeed,Y2613))))</f>
        <v>0.12035868899056819</v>
      </c>
      <c r="AA2613" s="100">
        <f t="shared" si="773"/>
        <v>1.1246684549707799</v>
      </c>
      <c r="AB2613" s="29">
        <f t="shared" si="774"/>
        <v>0.94638496572492958</v>
      </c>
      <c r="AG2613" s="40">
        <f t="array" ref="AG2613">SUM(_xlfn.NORM.DIST($AD$3:$AD$1003,$F2613,$AA2613,FALSE)*WindSpeedStep)</f>
        <v>1.0000000000000033</v>
      </c>
      <c r="AH2613" s="40">
        <f t="array" ref="AH2613">SUM(_xlfn.NORM.DIST($AD$3:$AD$1003,$F2613,$AB2613,FALSE)*WindSpeedStep)</f>
        <v>1.0000000000000042</v>
      </c>
      <c r="AJ2613" s="47">
        <f t="shared" si="768"/>
        <v>9</v>
      </c>
      <c r="AK2613" s="83" t="b">
        <f>COUNTIF('Power Curve'!$D$2:$D$31,AJ2613)&gt;0</f>
        <v>1</v>
      </c>
      <c r="AL2613" s="83" t="b">
        <f t="shared" si="769"/>
        <v>0</v>
      </c>
      <c r="AM2613" s="83" t="b">
        <f t="shared" si="775"/>
        <v>1</v>
      </c>
      <c r="AN2613" s="47" t="str">
        <f t="shared" si="770"/>
        <v>Inner</v>
      </c>
      <c r="AO2613" s="48" t="str">
        <f t="shared" si="771"/>
        <v>0.8-0.9</v>
      </c>
      <c r="AP2613" s="49" t="str">
        <f t="shared" si="776"/>
        <v>13-14</v>
      </c>
      <c r="AQ2613" s="49" t="str">
        <f t="shared" si="777"/>
        <v>Mar</v>
      </c>
      <c r="AR2613" s="48" t="str">
        <f t="shared" si="778"/>
        <v>295-305</v>
      </c>
      <c r="AS2613" s="49" t="str">
        <f t="shared" si="772"/>
        <v>Inner-TI</v>
      </c>
    </row>
    <row r="2614" spans="5:45" x14ac:dyDescent="0.3">
      <c r="E2614" s="15">
        <v>40993.583333333336</v>
      </c>
      <c r="F2614" s="21">
        <v>8.1</v>
      </c>
      <c r="G2614" s="21">
        <v>951.40998077392601</v>
      </c>
      <c r="H2614" s="42">
        <v>1.2108912854228469</v>
      </c>
      <c r="I2614" s="35">
        <v>304.2</v>
      </c>
      <c r="J2614" s="43">
        <v>0.15555555555555556</v>
      </c>
      <c r="K2614" s="44">
        <v>0.11732064072315865</v>
      </c>
      <c r="L2614" s="26">
        <f t="shared" si="760"/>
        <v>8.0687830877938271</v>
      </c>
      <c r="M2614" s="26">
        <f t="shared" si="761"/>
        <v>0.60510641269511323</v>
      </c>
      <c r="N2614" s="96">
        <f t="shared" si="762"/>
        <v>9</v>
      </c>
      <c r="O2614" s="26">
        <f t="shared" si="763"/>
        <v>6.0070249807444021E-2</v>
      </c>
      <c r="P2614" s="3">
        <f>IF(L2614&gt;'Power Curve'!$C$37,0,INDEX(Ci,$N2614,1)*POWER(1-O2614,3)+INDEX(Ci,$N2614,2)*3*O2614*POWER(1-O2614,2)+INDEX(Ci,$N2614,3)*3*POWER(O2614,2)*(1-O2614)+INDEX(Ci,$N2614,4)*POWER(O2614,3))</f>
        <v>898.79082708792532</v>
      </c>
      <c r="Q2614" s="3">
        <f>MAX(0,MIN(P2614-V2614+W2614,'Power Curve'!$C$39))</f>
        <v>915.34832221008696</v>
      </c>
      <c r="R2614" s="3">
        <f t="shared" si="764"/>
        <v>951.40998077392601</v>
      </c>
      <c r="S2614" s="3">
        <f t="shared" si="765"/>
        <v>-36.061658563839046</v>
      </c>
      <c r="T2614" s="3">
        <f t="shared" si="766"/>
        <v>36.061658563839046</v>
      </c>
      <c r="V2614" s="37">
        <f t="array" ref="V2614">SUM(_xlfn.NORM.DIST($AD$3:$AD$1003,$L2614,$AA2614,FALSE)*WindSpeedStep*$AE$3:$AE$1003)/AG2614</f>
        <v>895.21145546572166</v>
      </c>
      <c r="W2614" s="37">
        <f t="array" ref="W2614">SUM(_xlfn.NORM.DIST($AD$3:$AD$1003,$L2614,$AB2614,FALSE)*WindSpeedStep*$AE$3:$AE$1003)/AH2614</f>
        <v>911.7689505878833</v>
      </c>
      <c r="Y2614" s="1">
        <f t="shared" si="767"/>
        <v>8</v>
      </c>
      <c r="Z2614" s="99">
        <f>IF(L2614&lt;'Power Curve'!$P$28,'Power Curve'!$Q$28,IF(L2614&gt;'Power Curve'!$P$29,'Power Curve'!$Q$29,INDEX(ReferenceTurbulence,Y2614)+(L2614-INDEX(ReferenceTurbulenceWindSpeed,Y2614))*(INDEX(ReferenceTurbulence,Y2614+1)-INDEX(ReferenceTurbulence,Y2614))/(INDEX(ReferenceTurbulenceWindSpeed,Y2614+1)-INDEX(ReferenceTurbulenceWindSpeed,Y2614))))</f>
        <v>0.11946531124132195</v>
      </c>
      <c r="AA2614" s="100">
        <f t="shared" si="773"/>
        <v>0.96393968292200438</v>
      </c>
      <c r="AB2614" s="29">
        <f t="shared" si="774"/>
        <v>1.2551440358790398</v>
      </c>
      <c r="AG2614" s="40">
        <f t="array" ref="AG2614">SUM(_xlfn.NORM.DIST($AD$3:$AD$1003,$F2614,$AA2614,FALSE)*WindSpeedStep)</f>
        <v>1.0000000000000038</v>
      </c>
      <c r="AH2614" s="40">
        <f t="array" ref="AH2614">SUM(_xlfn.NORM.DIST($AD$3:$AD$1003,$F2614,$AB2614,FALSE)*WindSpeedStep)</f>
        <v>0.9999999999584851</v>
      </c>
      <c r="AJ2614" s="47">
        <f t="shared" si="768"/>
        <v>8</v>
      </c>
      <c r="AK2614" s="83" t="b">
        <f>COUNTIF('Power Curve'!$D$2:$D$31,AJ2614)&gt;0</f>
        <v>1</v>
      </c>
      <c r="AL2614" s="83" t="b">
        <f t="shared" si="769"/>
        <v>0</v>
      </c>
      <c r="AM2614" s="83" t="b">
        <f t="shared" si="775"/>
        <v>1</v>
      </c>
      <c r="AN2614" s="47" t="str">
        <f t="shared" si="770"/>
        <v>Outer</v>
      </c>
      <c r="AO2614" s="48" t="str">
        <f t="shared" si="771"/>
        <v>0.6-0.7</v>
      </c>
      <c r="AP2614" s="49" t="str">
        <f t="shared" si="776"/>
        <v>14-15</v>
      </c>
      <c r="AQ2614" s="49" t="str">
        <f t="shared" si="777"/>
        <v>Mar</v>
      </c>
      <c r="AR2614" s="48" t="str">
        <f t="shared" si="778"/>
        <v>295-305</v>
      </c>
      <c r="AS2614" s="49" t="str">
        <f t="shared" si="772"/>
        <v>HWS-HTI</v>
      </c>
    </row>
    <row r="2615" spans="5:45" x14ac:dyDescent="0.3">
      <c r="E2615" s="15">
        <v>40993.590277777781</v>
      </c>
      <c r="F2615" s="21">
        <v>9.33</v>
      </c>
      <c r="G2615" s="21">
        <v>985.28000640869186</v>
      </c>
      <c r="H2615" s="42">
        <v>1.2108026111701025</v>
      </c>
      <c r="I2615" s="35">
        <v>305.60000000000002</v>
      </c>
      <c r="J2615" s="43">
        <v>9.8606645230439452E-2</v>
      </c>
      <c r="K2615" s="44">
        <v>8.6435007710038508E-2</v>
      </c>
      <c r="L2615" s="26">
        <f t="shared" si="760"/>
        <v>9.2938158669949846</v>
      </c>
      <c r="M2615" s="26">
        <f t="shared" si="761"/>
        <v>0.79443917771147132</v>
      </c>
      <c r="N2615" s="96">
        <f t="shared" si="762"/>
        <v>10</v>
      </c>
      <c r="O2615" s="26">
        <f t="shared" si="763"/>
        <v>0.30259462043559315</v>
      </c>
      <c r="P2615" s="3">
        <f>IF(L2615&gt;'Power Curve'!$C$37,0,INDEX(Ci,$N2615,1)*POWER(1-O2615,3)+INDEX(Ci,$N2615,2)*3*O2615*POWER(1-O2615,2)+INDEX(Ci,$N2615,3)*3*POWER(O2615,2)*(1-O2615)+INDEX(Ci,$N2615,4)*POWER(O2615,3))</f>
        <v>1296.7878745346534</v>
      </c>
      <c r="Q2615" s="3">
        <f>MAX(0,MIN(P2615-V2615+W2615,'Power Curve'!$C$39))</f>
        <v>1297.6809155252652</v>
      </c>
      <c r="R2615" s="3">
        <f t="shared" si="764"/>
        <v>985.28000640869186</v>
      </c>
      <c r="S2615" s="3">
        <f t="shared" si="765"/>
        <v>312.4009091165733</v>
      </c>
      <c r="T2615" s="3">
        <f t="shared" si="766"/>
        <v>312.4009091165733</v>
      </c>
      <c r="V2615" s="37">
        <f t="array" ref="V2615">SUM(_xlfn.NORM.DIST($AD$3:$AD$1003,$L2615,$AA2615,FALSE)*WindSpeedStep*$AE$3:$AE$1003)/AG2615</f>
        <v>1306.6981601225675</v>
      </c>
      <c r="W2615" s="37">
        <f t="array" ref="W2615">SUM(_xlfn.NORM.DIST($AD$3:$AD$1003,$L2615,$AB2615,FALSE)*WindSpeedStep*$AE$3:$AE$1003)/AH2615</f>
        <v>1307.5912011131793</v>
      </c>
      <c r="Y2615" s="1">
        <f t="shared" si="767"/>
        <v>9</v>
      </c>
      <c r="Z2615" s="99">
        <f>IF(L2615&lt;'Power Curve'!$P$28,'Power Curve'!$Q$28,IF(L2615&gt;'Power Curve'!$P$29,'Power Curve'!$Q$29,INDEX(ReferenceTurbulence,Y2615)+(L2615-INDEX(ReferenceTurbulenceWindSpeed,Y2615))*(INDEX(ReferenceTurbulence,Y2615+1)-INDEX(ReferenceTurbulence,Y2615))/(INDEX(ReferenceTurbulenceWindSpeed,Y2615+1)-INDEX(ReferenceTurbulenceWindSpeed,Y2615))))</f>
        <v>0.12038684766253045</v>
      </c>
      <c r="AA2615" s="100">
        <f t="shared" si="773"/>
        <v>1.1188531949835336</v>
      </c>
      <c r="AB2615" s="29">
        <f t="shared" si="774"/>
        <v>0.91643200403380354</v>
      </c>
      <c r="AG2615" s="40">
        <f t="array" ref="AG2615">SUM(_xlfn.NORM.DIST($AD$3:$AD$1003,$F2615,$AA2615,FALSE)*WindSpeedStep)</f>
        <v>1.0000000000000033</v>
      </c>
      <c r="AH2615" s="40">
        <f t="array" ref="AH2615">SUM(_xlfn.NORM.DIST($AD$3:$AD$1003,$F2615,$AB2615,FALSE)*WindSpeedStep)</f>
        <v>1.0000000000000038</v>
      </c>
      <c r="AJ2615" s="47">
        <f t="shared" si="768"/>
        <v>9</v>
      </c>
      <c r="AK2615" s="83" t="b">
        <f>COUNTIF('Power Curve'!$D$2:$D$31,AJ2615)&gt;0</f>
        <v>1</v>
      </c>
      <c r="AL2615" s="83" t="b">
        <f t="shared" si="769"/>
        <v>0</v>
      </c>
      <c r="AM2615" s="83" t="b">
        <f t="shared" si="775"/>
        <v>1</v>
      </c>
      <c r="AN2615" s="47" t="str">
        <f t="shared" si="770"/>
        <v>Outer</v>
      </c>
      <c r="AO2615" s="48" t="str">
        <f t="shared" si="771"/>
        <v>0.7-0.8</v>
      </c>
      <c r="AP2615" s="49" t="str">
        <f t="shared" si="776"/>
        <v>14-15</v>
      </c>
      <c r="AQ2615" s="49" t="str">
        <f t="shared" si="777"/>
        <v>Mar</v>
      </c>
      <c r="AR2615" s="48" t="str">
        <f t="shared" si="778"/>
        <v>305-315</v>
      </c>
      <c r="AS2615" s="49" t="str">
        <f t="shared" si="772"/>
        <v>HWS-LTI</v>
      </c>
    </row>
    <row r="2616" spans="5:45" x14ac:dyDescent="0.3">
      <c r="E2616" s="15">
        <v>40993.597222222219</v>
      </c>
      <c r="F2616" s="21">
        <v>10.1</v>
      </c>
      <c r="G2616" s="21">
        <v>1521.7299652099609</v>
      </c>
      <c r="H2616" s="42">
        <v>1.210395089237448</v>
      </c>
      <c r="I2616" s="35">
        <v>306.8</v>
      </c>
      <c r="J2616" s="43">
        <v>7.6237623762376236E-2</v>
      </c>
      <c r="K2616" s="44">
        <v>0.12919257684853261</v>
      </c>
      <c r="L2616" s="26">
        <f t="shared" si="760"/>
        <v>10.059700752560662</v>
      </c>
      <c r="M2616" s="26">
        <f t="shared" si="761"/>
        <v>0.91280915566662912</v>
      </c>
      <c r="N2616" s="96">
        <f t="shared" si="762"/>
        <v>11</v>
      </c>
      <c r="O2616" s="26">
        <f t="shared" si="763"/>
        <v>0.10653444915104797</v>
      </c>
      <c r="P2616" s="3">
        <f>IF(L2616&gt;'Power Curve'!$C$37,0,INDEX(Ci,$N2616,1)*POWER(1-O2616,3)+INDEX(Ci,$N2616,2)*3*O2616*POWER(1-O2616,2)+INDEX(Ci,$N2616,3)*3*POWER(O2616,2)*(1-O2616)+INDEX(Ci,$N2616,4)*POWER(O2616,3))</f>
        <v>1550.5494525189729</v>
      </c>
      <c r="Q2616" s="3">
        <f>MAX(0,MIN(P2616-V2616+W2616,'Power Curve'!$C$39))</f>
        <v>1590.0455042953872</v>
      </c>
      <c r="R2616" s="3">
        <f t="shared" si="764"/>
        <v>1521.7299652099609</v>
      </c>
      <c r="S2616" s="3">
        <f t="shared" si="765"/>
        <v>68.315539085426281</v>
      </c>
      <c r="T2616" s="3">
        <f t="shared" si="766"/>
        <v>68.315539085426281</v>
      </c>
      <c r="V2616" s="37">
        <f t="array" ref="V2616">SUM(_xlfn.NORM.DIST($AD$3:$AD$1003,$L2616,$AA2616,FALSE)*WindSpeedStep*$AE$3:$AE$1003)/AG2616</f>
        <v>1548.1030371144993</v>
      </c>
      <c r="W2616" s="37">
        <f t="array" ref="W2616">SUM(_xlfn.NORM.DIST($AD$3:$AD$1003,$L2616,$AB2616,FALSE)*WindSpeedStep*$AE$3:$AE$1003)/AH2616</f>
        <v>1587.5990888909137</v>
      </c>
      <c r="Y2616" s="1">
        <f t="shared" si="767"/>
        <v>10</v>
      </c>
      <c r="Z2616" s="99">
        <f>IF(L2616&lt;'Power Curve'!$P$28,'Power Curve'!$Q$28,IF(L2616&gt;'Power Curve'!$P$29,'Power Curve'!$Q$29,INDEX(ReferenceTurbulence,Y2616)+(L2616-INDEX(ReferenceTurbulenceWindSpeed,Y2616))*(INDEX(ReferenceTurbulence,Y2616+1)-INDEX(ReferenceTurbulence,Y2616))/(INDEX(ReferenceTurbulenceWindSpeed,Y2616+1)-INDEX(ReferenceTurbulenceWindSpeed,Y2616))))</f>
        <v>0.12001813297457278</v>
      </c>
      <c r="AA2616" s="100">
        <f t="shared" si="773"/>
        <v>1.2073465026052355</v>
      </c>
      <c r="AB2616" s="29">
        <f t="shared" si="774"/>
        <v>0.76692768113581289</v>
      </c>
      <c r="AG2616" s="40">
        <f t="array" ref="AG2616">SUM(_xlfn.NORM.DIST($AD$3:$AD$1003,$F2616,$AA2616,FALSE)*WindSpeedStep)</f>
        <v>1.0000000000000036</v>
      </c>
      <c r="AH2616" s="40">
        <f t="array" ref="AH2616">SUM(_xlfn.NORM.DIST($AD$3:$AD$1003,$F2616,$AB2616,FALSE)*WindSpeedStep)</f>
        <v>1.0000000000000038</v>
      </c>
      <c r="AJ2616" s="47">
        <f t="shared" si="768"/>
        <v>10</v>
      </c>
      <c r="AK2616" s="83" t="b">
        <f>COUNTIF('Power Curve'!$D$2:$D$31,AJ2616)&gt;0</f>
        <v>1</v>
      </c>
      <c r="AL2616" s="83" t="b">
        <f t="shared" si="769"/>
        <v>0</v>
      </c>
      <c r="AM2616" s="83" t="b">
        <f t="shared" si="775"/>
        <v>1</v>
      </c>
      <c r="AN2616" s="47" t="str">
        <f t="shared" si="770"/>
        <v>Outer</v>
      </c>
      <c r="AO2616" s="48" t="str">
        <f t="shared" si="771"/>
        <v>0.9-1.0</v>
      </c>
      <c r="AP2616" s="49" t="str">
        <f t="shared" si="776"/>
        <v>14-15</v>
      </c>
      <c r="AQ2616" s="49" t="str">
        <f t="shared" si="777"/>
        <v>Mar</v>
      </c>
      <c r="AR2616" s="48" t="str">
        <f t="shared" si="778"/>
        <v>305-315</v>
      </c>
      <c r="AS2616" s="49" t="str">
        <f t="shared" si="772"/>
        <v>HWS-LTI</v>
      </c>
    </row>
    <row r="2617" spans="5:45" x14ac:dyDescent="0.3">
      <c r="E2617" s="15">
        <v>40993.604166666664</v>
      </c>
      <c r="F2617" s="21">
        <v>9.64</v>
      </c>
      <c r="G2617" s="21">
        <v>1513.720016479497</v>
      </c>
      <c r="H2617" s="42">
        <v>1.210395089237448</v>
      </c>
      <c r="I2617" s="35">
        <v>304.60000000000002</v>
      </c>
      <c r="J2617" s="43">
        <v>0.11307053941908714</v>
      </c>
      <c r="K2617" s="44">
        <v>9.5050078469088403E-2</v>
      </c>
      <c r="L2617" s="26">
        <f t="shared" si="760"/>
        <v>9.6015361638301773</v>
      </c>
      <c r="M2617" s="26">
        <f t="shared" si="761"/>
        <v>0.84199834154825759</v>
      </c>
      <c r="N2617" s="96">
        <f t="shared" si="762"/>
        <v>10</v>
      </c>
      <c r="O2617" s="26">
        <f t="shared" si="763"/>
        <v>0.62968135486628019</v>
      </c>
      <c r="P2617" s="3">
        <f>IF(L2617&gt;'Power Curve'!$C$37,0,INDEX(Ci,$N2617,1)*POWER(1-O2617,3)+INDEX(Ci,$N2617,2)*3*O2617*POWER(1-O2617,2)+INDEX(Ci,$N2617,3)*3*POWER(O2617,2)*(1-O2617)+INDEX(Ci,$N2617,4)*POWER(O2617,3))</f>
        <v>1406.4113936372705</v>
      </c>
      <c r="Q2617" s="3">
        <f>MAX(0,MIN(P2617-V2617+W2617,'Power Curve'!$C$39))</f>
        <v>1409.4736380441036</v>
      </c>
      <c r="R2617" s="3">
        <f t="shared" si="764"/>
        <v>1513.720016479497</v>
      </c>
      <c r="S2617" s="3">
        <f t="shared" si="765"/>
        <v>-104.24637843539335</v>
      </c>
      <c r="T2617" s="3">
        <f t="shared" si="766"/>
        <v>104.24637843539335</v>
      </c>
      <c r="V2617" s="37">
        <f t="array" ref="V2617">SUM(_xlfn.NORM.DIST($AD$3:$AD$1003,$L2617,$AA2617,FALSE)*WindSpeedStep*$AE$3:$AE$1003)/AG2617</f>
        <v>1408.639471864836</v>
      </c>
      <c r="W2617" s="37">
        <f t="array" ref="W2617">SUM(_xlfn.NORM.DIST($AD$3:$AD$1003,$L2617,$AB2617,FALSE)*WindSpeedStep*$AE$3:$AE$1003)/AH2617</f>
        <v>1411.7017162716691</v>
      </c>
      <c r="Y2617" s="1">
        <f t="shared" si="767"/>
        <v>9</v>
      </c>
      <c r="Z2617" s="99">
        <f>IF(L2617&lt;'Power Curve'!$P$28,'Power Curve'!$Q$28,IF(L2617&gt;'Power Curve'!$P$29,'Power Curve'!$Q$29,INDEX(ReferenceTurbulence,Y2617)+(L2617-INDEX(ReferenceTurbulenceWindSpeed,Y2617))*(INDEX(ReferenceTurbulence,Y2617+1)-INDEX(ReferenceTurbulence,Y2617))/(INDEX(ReferenceTurbulenceWindSpeed,Y2617+1)-INDEX(ReferenceTurbulenceWindSpeed,Y2617))))</f>
        <v>0.12021523106997523</v>
      </c>
      <c r="AA2617" s="100">
        <f t="shared" si="773"/>
        <v>1.1542508885615683</v>
      </c>
      <c r="AB2617" s="29">
        <f t="shared" si="774"/>
        <v>1.0856508732961507</v>
      </c>
      <c r="AG2617" s="40">
        <f t="array" ref="AG2617">SUM(_xlfn.NORM.DIST($AD$3:$AD$1003,$F2617,$AA2617,FALSE)*WindSpeedStep)</f>
        <v>1.0000000000000033</v>
      </c>
      <c r="AH2617" s="40">
        <f t="array" ref="AH2617">SUM(_xlfn.NORM.DIST($AD$3:$AD$1003,$F2617,$AB2617,FALSE)*WindSpeedStep)</f>
        <v>1.0000000000000038</v>
      </c>
      <c r="AJ2617" s="47">
        <f t="shared" si="768"/>
        <v>10</v>
      </c>
      <c r="AK2617" s="83" t="b">
        <f>COUNTIF('Power Curve'!$D$2:$D$31,AJ2617)&gt;0</f>
        <v>1</v>
      </c>
      <c r="AL2617" s="83" t="b">
        <f t="shared" si="769"/>
        <v>0</v>
      </c>
      <c r="AM2617" s="83" t="b">
        <f t="shared" si="775"/>
        <v>1</v>
      </c>
      <c r="AN2617" s="47" t="str">
        <f t="shared" si="770"/>
        <v>Outer</v>
      </c>
      <c r="AO2617" s="48" t="str">
        <f t="shared" si="771"/>
        <v>0.8-0.9</v>
      </c>
      <c r="AP2617" s="49" t="str">
        <f t="shared" si="776"/>
        <v>14-15</v>
      </c>
      <c r="AQ2617" s="49" t="str">
        <f t="shared" si="777"/>
        <v>Mar</v>
      </c>
      <c r="AR2617" s="48" t="str">
        <f t="shared" si="778"/>
        <v>295-305</v>
      </c>
      <c r="AS2617" s="49" t="str">
        <f t="shared" si="772"/>
        <v>Inner-TI</v>
      </c>
    </row>
    <row r="2618" spans="5:45" x14ac:dyDescent="0.3">
      <c r="E2618" s="15">
        <v>40993.611111111109</v>
      </c>
      <c r="F2618" s="21">
        <v>8.59</v>
      </c>
      <c r="G2618" s="21">
        <v>1253.000022888184</v>
      </c>
      <c r="H2618" s="42">
        <v>1.210395089237448</v>
      </c>
      <c r="I2618" s="35">
        <v>302.5</v>
      </c>
      <c r="J2618" s="43">
        <v>0.12107101280558789</v>
      </c>
      <c r="K2618" s="44">
        <v>7.4611601523744117E-2</v>
      </c>
      <c r="L2618" s="26">
        <f t="shared" si="760"/>
        <v>8.5557256895540679</v>
      </c>
      <c r="M2618" s="26">
        <f t="shared" si="761"/>
        <v>0.68036496149545256</v>
      </c>
      <c r="N2618" s="96">
        <f t="shared" si="762"/>
        <v>9</v>
      </c>
      <c r="O2618" s="26">
        <f t="shared" si="763"/>
        <v>0.54679293193411271</v>
      </c>
      <c r="P2618" s="3">
        <f>IF(L2618&gt;'Power Curve'!$C$37,0,INDEX(Ci,$N2618,1)*POWER(1-O2618,3)+INDEX(Ci,$N2618,2)*3*O2618*POWER(1-O2618,2)+INDEX(Ci,$N2618,3)*3*POWER(O2618,2)*(1-O2618)+INDEX(Ci,$N2618,4)*POWER(O2618,3))</f>
        <v>1050.740825526588</v>
      </c>
      <c r="Q2618" s="3">
        <f>MAX(0,MIN(P2618-V2618+W2618,'Power Curve'!$C$39))</f>
        <v>1051.1516081451666</v>
      </c>
      <c r="R2618" s="3">
        <f t="shared" si="764"/>
        <v>1253.000022888184</v>
      </c>
      <c r="S2618" s="3">
        <f t="shared" si="765"/>
        <v>-201.84841474301743</v>
      </c>
      <c r="T2618" s="3">
        <f t="shared" si="766"/>
        <v>201.84841474301743</v>
      </c>
      <c r="V2618" s="37">
        <f t="array" ref="V2618">SUM(_xlfn.NORM.DIST($AD$3:$AD$1003,$L2618,$AA2618,FALSE)*WindSpeedStep*$AE$3:$AE$1003)/AG2618</f>
        <v>1054.2308986939229</v>
      </c>
      <c r="W2618" s="37">
        <f t="array" ref="W2618">SUM(_xlfn.NORM.DIST($AD$3:$AD$1003,$L2618,$AB2618,FALSE)*WindSpeedStep*$AE$3:$AE$1003)/AH2618</f>
        <v>1054.6416813125015</v>
      </c>
      <c r="Y2618" s="1">
        <f t="shared" si="767"/>
        <v>8</v>
      </c>
      <c r="Z2618" s="99">
        <f>IF(L2618&lt;'Power Curve'!$P$28,'Power Curve'!$Q$28,IF(L2618&gt;'Power Curve'!$P$29,'Power Curve'!$Q$29,INDEX(ReferenceTurbulence,Y2618)+(L2618-INDEX(ReferenceTurbulenceWindSpeed,Y2618))*(INDEX(ReferenceTurbulence,Y2618+1)-INDEX(ReferenceTurbulence,Y2618))/(INDEX(ReferenceTurbulenceWindSpeed,Y2618+1)-INDEX(ReferenceTurbulenceWindSpeed,Y2618))))</f>
        <v>0.12002472294160885</v>
      </c>
      <c r="AA2618" s="100">
        <f t="shared" si="773"/>
        <v>1.0268986054531324</v>
      </c>
      <c r="AB2618" s="29">
        <f t="shared" si="774"/>
        <v>1.0358503745210978</v>
      </c>
      <c r="AG2618" s="40">
        <f t="array" ref="AG2618">SUM(_xlfn.NORM.DIST($AD$3:$AD$1003,$F2618,$AA2618,FALSE)*WindSpeedStep)</f>
        <v>1.0000000000000036</v>
      </c>
      <c r="AH2618" s="40">
        <f t="array" ref="AH2618">SUM(_xlfn.NORM.DIST($AD$3:$AD$1003,$F2618,$AB2618,FALSE)*WindSpeedStep)</f>
        <v>1.0000000000000033</v>
      </c>
      <c r="AJ2618" s="47">
        <f t="shared" si="768"/>
        <v>9</v>
      </c>
      <c r="AK2618" s="83" t="b">
        <f>COUNTIF('Power Curve'!$D$2:$D$31,AJ2618)&gt;0</f>
        <v>1</v>
      </c>
      <c r="AL2618" s="83" t="b">
        <f t="shared" si="769"/>
        <v>0</v>
      </c>
      <c r="AM2618" s="83" t="b">
        <f t="shared" si="775"/>
        <v>1</v>
      </c>
      <c r="AN2618" s="47" t="str">
        <f t="shared" si="770"/>
        <v>Outer</v>
      </c>
      <c r="AO2618" s="48" t="str">
        <f t="shared" si="771"/>
        <v>0.6-0.7</v>
      </c>
      <c r="AP2618" s="49" t="str">
        <f t="shared" si="776"/>
        <v>14-15</v>
      </c>
      <c r="AQ2618" s="49" t="str">
        <f t="shared" si="777"/>
        <v>Mar</v>
      </c>
      <c r="AR2618" s="48" t="str">
        <f t="shared" si="778"/>
        <v>295-305</v>
      </c>
      <c r="AS2618" s="49" t="str">
        <f t="shared" si="772"/>
        <v>Inner-TI</v>
      </c>
    </row>
    <row r="2619" spans="5:45" x14ac:dyDescent="0.3">
      <c r="E2619" s="15">
        <v>40993.618055555555</v>
      </c>
      <c r="F2619" s="21">
        <v>8.4499999999999993</v>
      </c>
      <c r="G2619" s="21">
        <v>953.53998947143555</v>
      </c>
      <c r="H2619" s="42">
        <v>1.2103507751471578</v>
      </c>
      <c r="I2619" s="35">
        <v>303.89999999999998</v>
      </c>
      <c r="J2619" s="43">
        <v>0.11005917159763315</v>
      </c>
      <c r="K2619" s="44">
        <v>0.11273456717528894</v>
      </c>
      <c r="L2619" s="26">
        <f t="shared" si="760"/>
        <v>8.4161815814706884</v>
      </c>
      <c r="M2619" s="26">
        <f t="shared" si="761"/>
        <v>0.65879796975960991</v>
      </c>
      <c r="N2619" s="96">
        <f t="shared" si="762"/>
        <v>9</v>
      </c>
      <c r="O2619" s="26">
        <f t="shared" si="763"/>
        <v>0.40731184665671877</v>
      </c>
      <c r="P2619" s="3">
        <f>IF(L2619&gt;'Power Curve'!$C$37,0,INDEX(Ci,$N2619,1)*POWER(1-O2619,3)+INDEX(Ci,$N2619,2)*3*O2619*POWER(1-O2619,2)+INDEX(Ci,$N2619,3)*3*POWER(O2619,2)*(1-O2619)+INDEX(Ci,$N2619,4)*POWER(O2619,3))</f>
        <v>1006.2979752539035</v>
      </c>
      <c r="Q2619" s="3">
        <f>MAX(0,MIN(P2619-V2619+W2619,'Power Curve'!$C$39))</f>
        <v>1002.0417318187373</v>
      </c>
      <c r="R2619" s="3">
        <f t="shared" si="764"/>
        <v>953.53998947143555</v>
      </c>
      <c r="S2619" s="3">
        <f t="shared" si="765"/>
        <v>48.501742347301729</v>
      </c>
      <c r="T2619" s="3">
        <f t="shared" si="766"/>
        <v>48.501742347301729</v>
      </c>
      <c r="V2619" s="37">
        <f t="array" ref="V2619">SUM(_xlfn.NORM.DIST($AD$3:$AD$1003,$L2619,$AA2619,FALSE)*WindSpeedStep*$AE$3:$AE$1003)/AG2619</f>
        <v>1007.526970569216</v>
      </c>
      <c r="W2619" s="37">
        <f t="array" ref="W2619">SUM(_xlfn.NORM.DIST($AD$3:$AD$1003,$L2619,$AB2619,FALSE)*WindSpeedStep*$AE$3:$AE$1003)/AH2619</f>
        <v>1003.2707271340498</v>
      </c>
      <c r="Y2619" s="1">
        <f t="shared" si="767"/>
        <v>8</v>
      </c>
      <c r="Z2619" s="99">
        <f>IF(L2619&lt;'Power Curve'!$P$28,'Power Curve'!$Q$28,IF(L2619&gt;'Power Curve'!$P$29,'Power Curve'!$Q$29,INDEX(ReferenceTurbulence,Y2619)+(L2619-INDEX(ReferenceTurbulenceWindSpeed,Y2619))*(INDEX(ReferenceTurbulence,Y2619+1)-INDEX(ReferenceTurbulence,Y2619))/(INDEX(ReferenceTurbulenceWindSpeed,Y2619+1)-INDEX(ReferenceTurbulenceWindSpeed,Y2619))))</f>
        <v>0.11986441122009228</v>
      </c>
      <c r="AA2619" s="100">
        <f t="shared" si="773"/>
        <v>1.0088006499843691</v>
      </c>
      <c r="AB2619" s="29">
        <f t="shared" si="774"/>
        <v>0.92627797287192204</v>
      </c>
      <c r="AG2619" s="40">
        <f t="array" ref="AG2619">SUM(_xlfn.NORM.DIST($AD$3:$AD$1003,$F2619,$AA2619,FALSE)*WindSpeedStep)</f>
        <v>1.0000000000000033</v>
      </c>
      <c r="AH2619" s="40">
        <f t="array" ref="AH2619">SUM(_xlfn.NORM.DIST($AD$3:$AD$1003,$F2619,$AB2619,FALSE)*WindSpeedStep)</f>
        <v>1.0000000000000033</v>
      </c>
      <c r="AJ2619" s="47">
        <f t="shared" si="768"/>
        <v>8</v>
      </c>
      <c r="AK2619" s="83" t="b">
        <f>COUNTIF('Power Curve'!$D$2:$D$31,AJ2619)&gt;0</f>
        <v>1</v>
      </c>
      <c r="AL2619" s="83" t="b">
        <f t="shared" si="769"/>
        <v>0</v>
      </c>
      <c r="AM2619" s="83" t="b">
        <f t="shared" si="775"/>
        <v>1</v>
      </c>
      <c r="AN2619" s="47" t="str">
        <f t="shared" si="770"/>
        <v>Inner</v>
      </c>
      <c r="AO2619" s="48" t="str">
        <f t="shared" si="771"/>
        <v>0.6-0.7</v>
      </c>
      <c r="AP2619" s="49" t="str">
        <f t="shared" si="776"/>
        <v>14-15</v>
      </c>
      <c r="AQ2619" s="49" t="str">
        <f t="shared" si="777"/>
        <v>Mar</v>
      </c>
      <c r="AR2619" s="48" t="str">
        <f t="shared" si="778"/>
        <v>295-305</v>
      </c>
      <c r="AS2619" s="49" t="str">
        <f t="shared" si="772"/>
        <v>Inner-TI</v>
      </c>
    </row>
    <row r="2620" spans="5:45" x14ac:dyDescent="0.3">
      <c r="E2620" s="15">
        <v>40993.625</v>
      </c>
      <c r="F2620" s="21">
        <v>7.69</v>
      </c>
      <c r="G2620" s="21">
        <v>808.11998367309616</v>
      </c>
      <c r="H2620" s="42">
        <v>1.2103507751471578</v>
      </c>
      <c r="I2620" s="35">
        <v>307.7</v>
      </c>
      <c r="J2620" s="43">
        <v>0.12093628088426528</v>
      </c>
      <c r="K2620" s="44">
        <v>0.18426737617420955</v>
      </c>
      <c r="L2620" s="26">
        <f t="shared" si="760"/>
        <v>7.6592232380484733</v>
      </c>
      <c r="M2620" s="26">
        <f t="shared" si="761"/>
        <v>0.54180761766814445</v>
      </c>
      <c r="N2620" s="96">
        <f t="shared" si="762"/>
        <v>8</v>
      </c>
      <c r="O2620" s="26">
        <f t="shared" si="763"/>
        <v>0.64827261874857101</v>
      </c>
      <c r="P2620" s="3">
        <f>IF(L2620&gt;'Power Curve'!$C$37,0,INDEX(Ci,$N2620,1)*POWER(1-O2620,3)+INDEX(Ci,$N2620,2)*3*O2620*POWER(1-O2620,2)+INDEX(Ci,$N2620,3)*3*POWER(O2620,2)*(1-O2620)+INDEX(Ci,$N2620,4)*POWER(O2620,3))</f>
        <v>777.63151073611152</v>
      </c>
      <c r="Q2620" s="3">
        <f>MAX(0,MIN(P2620-V2620+W2620,'Power Curve'!$C$39))</f>
        <v>778.21872156367954</v>
      </c>
      <c r="R2620" s="3">
        <f t="shared" si="764"/>
        <v>808.11998367309616</v>
      </c>
      <c r="S2620" s="3">
        <f t="shared" si="765"/>
        <v>-29.901262109416621</v>
      </c>
      <c r="T2620" s="3">
        <f t="shared" si="766"/>
        <v>29.901262109416621</v>
      </c>
      <c r="V2620" s="37">
        <f t="array" ref="V2620">SUM(_xlfn.NORM.DIST($AD$3:$AD$1003,$L2620,$AA2620,FALSE)*WindSpeedStep*$AE$3:$AE$1003)/AG2620</f>
        <v>771.7993727569534</v>
      </c>
      <c r="W2620" s="37">
        <f t="array" ref="W2620">SUM(_xlfn.NORM.DIST($AD$3:$AD$1003,$L2620,$AB2620,FALSE)*WindSpeedStep*$AE$3:$AE$1003)/AH2620</f>
        <v>772.38658358452142</v>
      </c>
      <c r="Y2620" s="1">
        <f t="shared" si="767"/>
        <v>7</v>
      </c>
      <c r="Z2620" s="99">
        <f>IF(L2620&lt;'Power Curve'!$P$28,'Power Curve'!$Q$28,IF(L2620&gt;'Power Curve'!$P$29,'Power Curve'!$Q$29,INDEX(ReferenceTurbulence,Y2620)+(L2620-INDEX(ReferenceTurbulenceWindSpeed,Y2620))*(INDEX(ReferenceTurbulence,Y2620+1)-INDEX(ReferenceTurbulence,Y2620))/(INDEX(ReferenceTurbulenceWindSpeed,Y2620+1)-INDEX(ReferenceTurbulenceWindSpeed,Y2620))))</f>
        <v>0.11949333199973185</v>
      </c>
      <c r="AA2620" s="100">
        <f t="shared" si="773"/>
        <v>0.91522610524418746</v>
      </c>
      <c r="AB2620" s="29">
        <f t="shared" si="774"/>
        <v>0.92627797287192204</v>
      </c>
      <c r="AG2620" s="40">
        <f t="array" ref="AG2620">SUM(_xlfn.NORM.DIST($AD$3:$AD$1003,$F2620,$AA2620,FALSE)*WindSpeedStep)</f>
        <v>1.0000000000000036</v>
      </c>
      <c r="AH2620" s="40">
        <f t="array" ref="AH2620">SUM(_xlfn.NORM.DIST($AD$3:$AD$1003,$F2620,$AB2620,FALSE)*WindSpeedStep)</f>
        <v>1.0000000000000033</v>
      </c>
      <c r="AJ2620" s="47">
        <f t="shared" si="768"/>
        <v>8</v>
      </c>
      <c r="AK2620" s="83" t="b">
        <f>COUNTIF('Power Curve'!$D$2:$D$31,AJ2620)&gt;0</f>
        <v>1</v>
      </c>
      <c r="AL2620" s="83" t="b">
        <f t="shared" si="769"/>
        <v>0</v>
      </c>
      <c r="AM2620" s="83" t="b">
        <f t="shared" si="775"/>
        <v>1</v>
      </c>
      <c r="AN2620" s="47" t="str">
        <f t="shared" si="770"/>
        <v>Inner</v>
      </c>
      <c r="AO2620" s="48" t="str">
        <f t="shared" si="771"/>
        <v>0.5-0.6</v>
      </c>
      <c r="AP2620" s="49" t="str">
        <f t="shared" si="776"/>
        <v>15-16</v>
      </c>
      <c r="AQ2620" s="49" t="str">
        <f t="shared" si="777"/>
        <v>Mar</v>
      </c>
      <c r="AR2620" s="48" t="str">
        <f t="shared" si="778"/>
        <v>305-315</v>
      </c>
      <c r="AS2620" s="49" t="str">
        <f t="shared" si="772"/>
        <v>Inner-TI</v>
      </c>
    </row>
    <row r="2621" spans="5:45" x14ac:dyDescent="0.3">
      <c r="E2621" s="15">
        <v>40993.631944444445</v>
      </c>
      <c r="F2621" s="21">
        <v>7.2</v>
      </c>
      <c r="G2621" s="21">
        <v>887.87002563476585</v>
      </c>
      <c r="H2621" s="42">
        <v>1.210395089237448</v>
      </c>
      <c r="I2621" s="35">
        <v>302.39999999999998</v>
      </c>
      <c r="J2621" s="43">
        <v>0.16805555555555554</v>
      </c>
      <c r="K2621" s="44">
        <v>0.11847711995957098</v>
      </c>
      <c r="L2621" s="26">
        <f t="shared" si="760"/>
        <v>7.1712718236076007</v>
      </c>
      <c r="M2621" s="26">
        <f t="shared" si="761"/>
        <v>0.46639315361602529</v>
      </c>
      <c r="N2621" s="96">
        <f t="shared" si="762"/>
        <v>8</v>
      </c>
      <c r="O2621" s="26">
        <f t="shared" si="763"/>
        <v>0.1571587114286532</v>
      </c>
      <c r="P2621" s="3">
        <f>IF(L2621&gt;'Power Curve'!$C$37,0,INDEX(Ci,$N2621,1)*POWER(1-O2621,3)+INDEX(Ci,$N2621,2)*3*O2621*POWER(1-O2621,2)+INDEX(Ci,$N2621,3)*3*POWER(O2621,2)*(1-O2621)+INDEX(Ci,$N2621,4)*POWER(O2621,3))</f>
        <v>641.19509273118683</v>
      </c>
      <c r="Q2621" s="3">
        <f>MAX(0,MIN(P2621-V2621+W2621,'Power Curve'!$C$39))</f>
        <v>660.31457746974161</v>
      </c>
      <c r="R2621" s="3">
        <f t="shared" si="764"/>
        <v>887.87002563476585</v>
      </c>
      <c r="S2621" s="3">
        <f t="shared" si="765"/>
        <v>-227.55544816502425</v>
      </c>
      <c r="T2621" s="3">
        <f t="shared" si="766"/>
        <v>227.55544816502425</v>
      </c>
      <c r="V2621" s="37">
        <f t="array" ref="V2621">SUM(_xlfn.NORM.DIST($AD$3:$AD$1003,$L2621,$AA2621,FALSE)*WindSpeedStep*$AE$3:$AE$1003)/AG2621</f>
        <v>637.78065386041771</v>
      </c>
      <c r="W2621" s="37">
        <f t="array" ref="W2621">SUM(_xlfn.NORM.DIST($AD$3:$AD$1003,$L2621,$AB2621,FALSE)*WindSpeedStep*$AE$3:$AE$1003)/AH2621</f>
        <v>656.90013859897249</v>
      </c>
      <c r="Y2621" s="1">
        <f t="shared" si="767"/>
        <v>7</v>
      </c>
      <c r="Z2621" s="99">
        <f>IF(L2621&lt;'Power Curve'!$P$28,'Power Curve'!$Q$28,IF(L2621&gt;'Power Curve'!$P$29,'Power Curve'!$Q$29,INDEX(ReferenceTurbulence,Y2621)+(L2621-INDEX(ReferenceTurbulenceWindSpeed,Y2621))*(INDEX(ReferenceTurbulence,Y2621+1)-INDEX(ReferenceTurbulence,Y2621))/(INDEX(ReferenceTurbulenceWindSpeed,Y2621+1)-INDEX(ReferenceTurbulenceWindSpeed,Y2621))))</f>
        <v>0.11962885901148189</v>
      </c>
      <c r="AA2621" s="100">
        <f t="shared" si="773"/>
        <v>0.85789106591936626</v>
      </c>
      <c r="AB2621" s="29">
        <f t="shared" si="774"/>
        <v>1.2051720703562772</v>
      </c>
      <c r="AG2621" s="40">
        <f t="array" ref="AG2621">SUM(_xlfn.NORM.DIST($AD$3:$AD$1003,$F2621,$AA2621,FALSE)*WindSpeedStep)</f>
        <v>1.0000000000000038</v>
      </c>
      <c r="AH2621" s="40">
        <f t="array" ref="AH2621">SUM(_xlfn.NORM.DIST($AD$3:$AD$1003,$F2621,$AB2621,FALSE)*WindSpeedStep)</f>
        <v>0.99999999911413706</v>
      </c>
      <c r="AJ2621" s="47">
        <f t="shared" si="768"/>
        <v>7</v>
      </c>
      <c r="AK2621" s="83" t="b">
        <f>COUNTIF('Power Curve'!$D$2:$D$31,AJ2621)&gt;0</f>
        <v>1</v>
      </c>
      <c r="AL2621" s="83" t="b">
        <f t="shared" si="769"/>
        <v>0</v>
      </c>
      <c r="AM2621" s="83" t="b">
        <f t="shared" si="775"/>
        <v>1</v>
      </c>
      <c r="AN2621" s="47" t="str">
        <f t="shared" si="770"/>
        <v>Outer</v>
      </c>
      <c r="AO2621" s="48" t="str">
        <f t="shared" si="771"/>
        <v>0.4-0.5</v>
      </c>
      <c r="AP2621" s="49" t="str">
        <f t="shared" si="776"/>
        <v>15-16</v>
      </c>
      <c r="AQ2621" s="49" t="str">
        <f t="shared" si="777"/>
        <v>Mar</v>
      </c>
      <c r="AR2621" s="48" t="str">
        <f t="shared" si="778"/>
        <v>295-305</v>
      </c>
      <c r="AS2621" s="49" t="str">
        <f t="shared" si="772"/>
        <v>LWS-HTI</v>
      </c>
    </row>
    <row r="2622" spans="5:45" x14ac:dyDescent="0.3">
      <c r="E2622" s="15">
        <v>40993.638888888891</v>
      </c>
      <c r="F2622" s="21">
        <v>7.6</v>
      </c>
      <c r="G2622" s="21">
        <v>717.21002006530762</v>
      </c>
      <c r="H2622" s="42">
        <v>1.2104394065727648</v>
      </c>
      <c r="I2622" s="35">
        <v>300.60000000000002</v>
      </c>
      <c r="J2622" s="43">
        <v>0.12763157894736843</v>
      </c>
      <c r="K2622" s="44">
        <v>0.16721175015986356</v>
      </c>
      <c r="L2622" s="26">
        <f t="shared" si="760"/>
        <v>7.5697681979036728</v>
      </c>
      <c r="M2622" s="26">
        <f t="shared" si="761"/>
        <v>0.52798205284831257</v>
      </c>
      <c r="N2622" s="96">
        <f t="shared" si="762"/>
        <v>8</v>
      </c>
      <c r="O2622" s="26">
        <f t="shared" si="763"/>
        <v>0.55823780586599336</v>
      </c>
      <c r="P2622" s="3">
        <f>IF(L2622&gt;'Power Curve'!$C$37,0,INDEX(Ci,$N2622,1)*POWER(1-O2622,3)+INDEX(Ci,$N2622,2)*3*O2622*POWER(1-O2622,2)+INDEX(Ci,$N2622,3)*3*POWER(O2622,2)*(1-O2622)+INDEX(Ci,$N2622,4)*POWER(O2622,3))</f>
        <v>751.81531394450224</v>
      </c>
      <c r="Q2622" s="3">
        <f>MAX(0,MIN(P2622-V2622+W2622,'Power Curve'!$C$39))</f>
        <v>755.09453795591037</v>
      </c>
      <c r="R2622" s="3">
        <f t="shared" si="764"/>
        <v>717.21002006530762</v>
      </c>
      <c r="S2622" s="3">
        <f t="shared" si="765"/>
        <v>37.884517890602751</v>
      </c>
      <c r="T2622" s="3">
        <f t="shared" si="766"/>
        <v>37.884517890602751</v>
      </c>
      <c r="V2622" s="37">
        <f t="array" ref="V2622">SUM(_xlfn.NORM.DIST($AD$3:$AD$1003,$L2622,$AA2622,FALSE)*WindSpeedStep*$AE$3:$AE$1003)/AG2622</f>
        <v>746.18609797101101</v>
      </c>
      <c r="W2622" s="37">
        <f t="array" ref="W2622">SUM(_xlfn.NORM.DIST($AD$3:$AD$1003,$L2622,$AB2622,FALSE)*WindSpeedStep*$AE$3:$AE$1003)/AH2622</f>
        <v>749.46532198241914</v>
      </c>
      <c r="Y2622" s="1">
        <f t="shared" si="767"/>
        <v>7</v>
      </c>
      <c r="Z2622" s="99">
        <f>IF(L2622&lt;'Power Curve'!$P$28,'Power Curve'!$Q$28,IF(L2622&gt;'Power Curve'!$P$29,'Power Curve'!$Q$29,INDEX(ReferenceTurbulence,Y2622)+(L2622-INDEX(ReferenceTurbulenceWindSpeed,Y2622))*(INDEX(ReferenceTurbulence,Y2622+1)-INDEX(ReferenceTurbulence,Y2622))/(INDEX(ReferenceTurbulenceWindSpeed,Y2622+1)-INDEX(ReferenceTurbulenceWindSpeed,Y2622))))</f>
        <v>0.11951817786331172</v>
      </c>
      <c r="AA2622" s="100">
        <f t="shared" si="773"/>
        <v>0.90472490186109178</v>
      </c>
      <c r="AB2622" s="29">
        <f t="shared" si="774"/>
        <v>0.96614146736402151</v>
      </c>
      <c r="AG2622" s="40">
        <f t="array" ref="AG2622">SUM(_xlfn.NORM.DIST($AD$3:$AD$1003,$F2622,$AA2622,FALSE)*WindSpeedStep)</f>
        <v>1.0000000000000036</v>
      </c>
      <c r="AH2622" s="40">
        <f t="array" ref="AH2622">SUM(_xlfn.NORM.DIST($AD$3:$AD$1003,$F2622,$AB2622,FALSE)*WindSpeedStep)</f>
        <v>1.0000000000000018</v>
      </c>
      <c r="AJ2622" s="47">
        <f t="shared" si="768"/>
        <v>8</v>
      </c>
      <c r="AK2622" s="83" t="b">
        <f>COUNTIF('Power Curve'!$D$2:$D$31,AJ2622)&gt;0</f>
        <v>1</v>
      </c>
      <c r="AL2622" s="83" t="b">
        <f t="shared" si="769"/>
        <v>0</v>
      </c>
      <c r="AM2622" s="83" t="b">
        <f t="shared" si="775"/>
        <v>1</v>
      </c>
      <c r="AN2622" s="47" t="str">
        <f t="shared" si="770"/>
        <v>Inner</v>
      </c>
      <c r="AO2622" s="48" t="str">
        <f t="shared" si="771"/>
        <v>0.5-0.6</v>
      </c>
      <c r="AP2622" s="49" t="str">
        <f t="shared" si="776"/>
        <v>15-16</v>
      </c>
      <c r="AQ2622" s="49" t="str">
        <f t="shared" si="777"/>
        <v>Mar</v>
      </c>
      <c r="AR2622" s="48" t="str">
        <f t="shared" si="778"/>
        <v>295-305</v>
      </c>
      <c r="AS2622" s="49" t="str">
        <f t="shared" si="772"/>
        <v>Inner-TI</v>
      </c>
    </row>
    <row r="2623" spans="5:45" x14ac:dyDescent="0.3">
      <c r="E2623" s="15">
        <v>40993.645833333336</v>
      </c>
      <c r="F2623" s="21">
        <v>7.91</v>
      </c>
      <c r="G2623" s="21">
        <v>688.02998781204246</v>
      </c>
      <c r="H2623" s="42">
        <v>1.2102178523428861</v>
      </c>
      <c r="I2623" s="35">
        <v>301.2</v>
      </c>
      <c r="J2623" s="43">
        <v>0.10366624525916561</v>
      </c>
      <c r="K2623" s="44">
        <v>0.12925466232297395</v>
      </c>
      <c r="L2623" s="26">
        <f t="shared" si="760"/>
        <v>7.8780543435695609</v>
      </c>
      <c r="M2623" s="26">
        <f t="shared" si="761"/>
        <v>0.57562867044594157</v>
      </c>
      <c r="N2623" s="96">
        <f t="shared" si="762"/>
        <v>8</v>
      </c>
      <c r="O2623" s="26">
        <f t="shared" si="763"/>
        <v>0.8685220044353531</v>
      </c>
      <c r="P2623" s="3">
        <f>IF(L2623&gt;'Power Curve'!$C$37,0,INDEX(Ci,$N2623,1)*POWER(1-O2623,3)+INDEX(Ci,$N2623,2)*3*O2623*POWER(1-O2623,2)+INDEX(Ci,$N2623,3)*3*POWER(O2623,2)*(1-O2623)+INDEX(Ci,$N2623,4)*POWER(O2623,3))</f>
        <v>841.86073804876662</v>
      </c>
      <c r="Q2623" s="3">
        <f>MAX(0,MIN(P2623-V2623+W2623,'Power Curve'!$C$39))</f>
        <v>835.39731765696524</v>
      </c>
      <c r="R2623" s="3">
        <f t="shared" si="764"/>
        <v>688.02998781204246</v>
      </c>
      <c r="S2623" s="3">
        <f t="shared" si="765"/>
        <v>147.36732984492278</v>
      </c>
      <c r="T2623" s="3">
        <f t="shared" si="766"/>
        <v>147.36732984492278</v>
      </c>
      <c r="V2623" s="37">
        <f t="array" ref="V2623">SUM(_xlfn.NORM.DIST($AD$3:$AD$1003,$L2623,$AA2623,FALSE)*WindSpeedStep*$AE$3:$AE$1003)/AG2623</f>
        <v>836.47592669926007</v>
      </c>
      <c r="W2623" s="37">
        <f t="array" ref="W2623">SUM(_xlfn.NORM.DIST($AD$3:$AD$1003,$L2623,$AB2623,FALSE)*WindSpeedStep*$AE$3:$AE$1003)/AH2623</f>
        <v>830.01250630745869</v>
      </c>
      <c r="Y2623" s="1">
        <f t="shared" si="767"/>
        <v>7</v>
      </c>
      <c r="Z2623" s="99">
        <f>IF(L2623&lt;'Power Curve'!$P$28,'Power Curve'!$Q$28,IF(L2623&gt;'Power Curve'!$P$29,'Power Curve'!$Q$29,INDEX(ReferenceTurbulence,Y2623)+(L2623-INDEX(ReferenceTurbulenceWindSpeed,Y2623))*(INDEX(ReferenceTurbulence,Y2623+1)-INDEX(ReferenceTurbulence,Y2623))/(INDEX(ReferenceTurbulenceWindSpeed,Y2623+1)-INDEX(ReferenceTurbulenceWindSpeed,Y2623))))</f>
        <v>0.11943255233001161</v>
      </c>
      <c r="AA2623" s="100">
        <f t="shared" si="773"/>
        <v>0.94089613764704683</v>
      </c>
      <c r="AB2623" s="29">
        <f t="shared" si="774"/>
        <v>0.81668831374551698</v>
      </c>
      <c r="AG2623" s="40">
        <f t="array" ref="AG2623">SUM(_xlfn.NORM.DIST($AD$3:$AD$1003,$F2623,$AA2623,FALSE)*WindSpeedStep)</f>
        <v>1.0000000000000036</v>
      </c>
      <c r="AH2623" s="40">
        <f t="array" ref="AH2623">SUM(_xlfn.NORM.DIST($AD$3:$AD$1003,$F2623,$AB2623,FALSE)*WindSpeedStep)</f>
        <v>1.0000000000000038</v>
      </c>
      <c r="AJ2623" s="47">
        <f t="shared" si="768"/>
        <v>8</v>
      </c>
      <c r="AK2623" s="83" t="b">
        <f>COUNTIF('Power Curve'!$D$2:$D$31,AJ2623)&gt;0</f>
        <v>1</v>
      </c>
      <c r="AL2623" s="83" t="b">
        <f t="shared" si="769"/>
        <v>0</v>
      </c>
      <c r="AM2623" s="83" t="b">
        <f t="shared" si="775"/>
        <v>1</v>
      </c>
      <c r="AN2623" s="47" t="str">
        <f t="shared" si="770"/>
        <v>Inner</v>
      </c>
      <c r="AO2623" s="48" t="str">
        <f t="shared" si="771"/>
        <v>0.5-0.6</v>
      </c>
      <c r="AP2623" s="49" t="str">
        <f t="shared" si="776"/>
        <v>15-16</v>
      </c>
      <c r="AQ2623" s="49" t="str">
        <f t="shared" si="777"/>
        <v>Mar</v>
      </c>
      <c r="AR2623" s="48" t="str">
        <f t="shared" si="778"/>
        <v>295-305</v>
      </c>
      <c r="AS2623" s="49" t="str">
        <f t="shared" si="772"/>
        <v>Inner-TI</v>
      </c>
    </row>
    <row r="2624" spans="5:45" x14ac:dyDescent="0.3">
      <c r="E2624" s="15">
        <v>40993.652777777781</v>
      </c>
      <c r="F2624" s="21">
        <v>8.5299999999999994</v>
      </c>
      <c r="G2624" s="21">
        <v>854.48003005981445</v>
      </c>
      <c r="H2624" s="42">
        <v>1.2099433310530521</v>
      </c>
      <c r="I2624" s="35">
        <v>303.10000000000002</v>
      </c>
      <c r="J2624" s="43">
        <v>8.4407971864009376E-2</v>
      </c>
      <c r="K2624" s="44">
        <v>0.10217514542949958</v>
      </c>
      <c r="L2624" s="26">
        <f t="shared" si="760"/>
        <v>8.4949079708047002</v>
      </c>
      <c r="M2624" s="26">
        <f t="shared" si="761"/>
        <v>0.67096538701197328</v>
      </c>
      <c r="N2624" s="96">
        <f t="shared" si="762"/>
        <v>9</v>
      </c>
      <c r="O2624" s="26">
        <f t="shared" si="763"/>
        <v>0.48600268050917644</v>
      </c>
      <c r="P2624" s="3">
        <f>IF(L2624&gt;'Power Curve'!$C$37,0,INDEX(Ci,$N2624,1)*POWER(1-O2624,3)+INDEX(Ci,$N2624,2)*3*O2624*POWER(1-O2624,2)+INDEX(Ci,$N2624,3)*3*POWER(O2624,2)*(1-O2624)+INDEX(Ci,$N2624,4)*POWER(O2624,3))</f>
        <v>1031.2972569174979</v>
      </c>
      <c r="Q2624" s="3">
        <f>MAX(0,MIN(P2624-V2624+W2624,'Power Curve'!$C$39))</f>
        <v>1016.1037883637615</v>
      </c>
      <c r="R2624" s="3">
        <f t="shared" si="764"/>
        <v>854.48003005981445</v>
      </c>
      <c r="S2624" s="3">
        <f t="shared" si="765"/>
        <v>161.62375830394706</v>
      </c>
      <c r="T2624" s="3">
        <f t="shared" si="766"/>
        <v>161.62375830394706</v>
      </c>
      <c r="V2624" s="37">
        <f t="array" ref="V2624">SUM(_xlfn.NORM.DIST($AD$3:$AD$1003,$L2624,$AA2624,FALSE)*WindSpeedStep*$AE$3:$AE$1003)/AG2624</f>
        <v>1033.7825167285052</v>
      </c>
      <c r="W2624" s="37">
        <f t="array" ref="W2624">SUM(_xlfn.NORM.DIST($AD$3:$AD$1003,$L2624,$AB2624,FALSE)*WindSpeedStep*$AE$3:$AE$1003)/AH2624</f>
        <v>1018.5890481747689</v>
      </c>
      <c r="Y2624" s="1">
        <f t="shared" si="767"/>
        <v>8</v>
      </c>
      <c r="Z2624" s="99">
        <f>IF(L2624&lt;'Power Curve'!$P$28,'Power Curve'!$Q$28,IF(L2624&gt;'Power Curve'!$P$29,'Power Curve'!$Q$29,INDEX(ReferenceTurbulence,Y2624)+(L2624-INDEX(ReferenceTurbulenceWindSpeed,Y2624))*(INDEX(ReferenceTurbulence,Y2624+1)-INDEX(ReferenceTurbulence,Y2624))/(INDEX(ReferenceTurbulenceWindSpeed,Y2624+1)-INDEX(ReferenceTurbulenceWindSpeed,Y2624))))</f>
        <v>0.11995485404262535</v>
      </c>
      <c r="AA2624" s="100">
        <f t="shared" si="773"/>
        <v>1.0190054457434126</v>
      </c>
      <c r="AB2624" s="29">
        <f t="shared" si="774"/>
        <v>0.7170379529870321</v>
      </c>
      <c r="AG2624" s="40">
        <f t="array" ref="AG2624">SUM(_xlfn.NORM.DIST($AD$3:$AD$1003,$F2624,$AA2624,FALSE)*WindSpeedStep)</f>
        <v>1.0000000000000036</v>
      </c>
      <c r="AH2624" s="40">
        <f t="array" ref="AH2624">SUM(_xlfn.NORM.DIST($AD$3:$AD$1003,$F2624,$AB2624,FALSE)*WindSpeedStep)</f>
        <v>1.0000000000000042</v>
      </c>
      <c r="AJ2624" s="47">
        <f t="shared" si="768"/>
        <v>8</v>
      </c>
      <c r="AK2624" s="83" t="b">
        <f>COUNTIF('Power Curve'!$D$2:$D$31,AJ2624)&gt;0</f>
        <v>1</v>
      </c>
      <c r="AL2624" s="83" t="b">
        <f t="shared" si="769"/>
        <v>0</v>
      </c>
      <c r="AM2624" s="83" t="b">
        <f t="shared" si="775"/>
        <v>1</v>
      </c>
      <c r="AN2624" s="47" t="str">
        <f t="shared" si="770"/>
        <v>Outer</v>
      </c>
      <c r="AO2624" s="48" t="str">
        <f t="shared" si="771"/>
        <v>0.6-0.7</v>
      </c>
      <c r="AP2624" s="49" t="str">
        <f t="shared" si="776"/>
        <v>15-16</v>
      </c>
      <c r="AQ2624" s="49" t="str">
        <f t="shared" si="777"/>
        <v>Mar</v>
      </c>
      <c r="AR2624" s="48" t="str">
        <f t="shared" si="778"/>
        <v>295-305</v>
      </c>
      <c r="AS2624" s="49" t="str">
        <f t="shared" si="772"/>
        <v>HWS-LTI</v>
      </c>
    </row>
    <row r="2625" spans="5:45" x14ac:dyDescent="0.3">
      <c r="E2625" s="15">
        <v>40993.659722222219</v>
      </c>
      <c r="F2625" s="21">
        <v>7.18</v>
      </c>
      <c r="G2625" s="21">
        <v>554.39997291564919</v>
      </c>
      <c r="H2625" s="42">
        <v>1.210395089237448</v>
      </c>
      <c r="I2625" s="35">
        <v>301.8</v>
      </c>
      <c r="J2625" s="43">
        <v>0.15041782729805014</v>
      </c>
      <c r="K2625" s="44">
        <v>0.1099207904254514</v>
      </c>
      <c r="L2625" s="26">
        <f t="shared" si="760"/>
        <v>7.151351624097579</v>
      </c>
      <c r="M2625" s="26">
        <f t="shared" si="761"/>
        <v>0.46331442256740035</v>
      </c>
      <c r="N2625" s="96">
        <f t="shared" si="762"/>
        <v>8</v>
      </c>
      <c r="O2625" s="26">
        <f t="shared" si="763"/>
        <v>0.13710940584938927</v>
      </c>
      <c r="P2625" s="3">
        <f>IF(L2625&gt;'Power Curve'!$C$37,0,INDEX(Ci,$N2625,1)*POWER(1-O2625,3)+INDEX(Ci,$N2625,2)*3*O2625*POWER(1-O2625,2)+INDEX(Ci,$N2625,3)*3*POWER(O2625,2)*(1-O2625)+INDEX(Ci,$N2625,4)*POWER(O2625,3))</f>
        <v>635.89276514339292</v>
      </c>
      <c r="Q2625" s="3">
        <f>MAX(0,MIN(P2625-V2625+W2625,'Power Curve'!$C$39))</f>
        <v>647.3556369164387</v>
      </c>
      <c r="R2625" s="3">
        <f t="shared" si="764"/>
        <v>554.39997291564919</v>
      </c>
      <c r="S2625" s="3">
        <f t="shared" si="765"/>
        <v>92.955664000789511</v>
      </c>
      <c r="T2625" s="3">
        <f t="shared" si="766"/>
        <v>92.955664000789511</v>
      </c>
      <c r="V2625" s="37">
        <f t="array" ref="V2625">SUM(_xlfn.NORM.DIST($AD$3:$AD$1003,$L2625,$AA2625,FALSE)*WindSpeedStep*$AE$3:$AE$1003)/AG2625</f>
        <v>632.6004924971968</v>
      </c>
      <c r="W2625" s="37">
        <f t="array" ref="W2625">SUM(_xlfn.NORM.DIST($AD$3:$AD$1003,$L2625,$AB2625,FALSE)*WindSpeedStep*$AE$3:$AE$1003)/AH2625</f>
        <v>644.06336427024257</v>
      </c>
      <c r="Y2625" s="1">
        <f t="shared" si="767"/>
        <v>7</v>
      </c>
      <c r="Z2625" s="99">
        <f>IF(L2625&lt;'Power Curve'!$P$28,'Power Curve'!$Q$28,IF(L2625&gt;'Power Curve'!$P$29,'Power Curve'!$Q$29,INDEX(ReferenceTurbulence,Y2625)+(L2625-INDEX(ReferenceTurbulenceWindSpeed,Y2625))*(INDEX(ReferenceTurbulence,Y2625+1)-INDEX(ReferenceTurbulence,Y2625))/(INDEX(ReferenceTurbulenceWindSpeed,Y2625+1)-INDEX(ReferenceTurbulenceWindSpeed,Y2625))))</f>
        <v>0.1196343917859204</v>
      </c>
      <c r="AA2625" s="100">
        <f t="shared" si="773"/>
        <v>0.85554760199616797</v>
      </c>
      <c r="AB2625" s="29">
        <f t="shared" si="774"/>
        <v>1.0756907735411401</v>
      </c>
      <c r="AG2625" s="40">
        <f t="array" ref="AG2625">SUM(_xlfn.NORM.DIST($AD$3:$AD$1003,$F2625,$AA2625,FALSE)*WindSpeedStep)</f>
        <v>1.0000000000000029</v>
      </c>
      <c r="AH2625" s="40">
        <f t="array" ref="AH2625">SUM(_xlfn.NORM.DIST($AD$3:$AD$1003,$F2625,$AB2625,FALSE)*WindSpeedStep)</f>
        <v>0.99999999999114375</v>
      </c>
      <c r="AJ2625" s="47">
        <f t="shared" si="768"/>
        <v>7</v>
      </c>
      <c r="AK2625" s="83" t="b">
        <f>COUNTIF('Power Curve'!$D$2:$D$31,AJ2625)&gt;0</f>
        <v>1</v>
      </c>
      <c r="AL2625" s="83" t="b">
        <f t="shared" si="769"/>
        <v>0</v>
      </c>
      <c r="AM2625" s="83" t="b">
        <f t="shared" si="775"/>
        <v>1</v>
      </c>
      <c r="AN2625" s="47" t="str">
        <f t="shared" si="770"/>
        <v>Outer</v>
      </c>
      <c r="AO2625" s="48" t="str">
        <f t="shared" si="771"/>
        <v>0.4-0.5</v>
      </c>
      <c r="AP2625" s="49" t="str">
        <f t="shared" si="776"/>
        <v>15-16</v>
      </c>
      <c r="AQ2625" s="49" t="str">
        <f t="shared" si="777"/>
        <v>Mar</v>
      </c>
      <c r="AR2625" s="48" t="str">
        <f t="shared" si="778"/>
        <v>295-305</v>
      </c>
      <c r="AS2625" s="49" t="str">
        <f t="shared" si="772"/>
        <v>LWS-HTI</v>
      </c>
    </row>
    <row r="2626" spans="5:45" x14ac:dyDescent="0.3">
      <c r="E2626" s="15">
        <v>40993.666666666664</v>
      </c>
      <c r="F2626" s="21">
        <v>5.71</v>
      </c>
      <c r="G2626" s="21">
        <v>260.71000289916981</v>
      </c>
      <c r="H2626" s="42">
        <v>1.2109799726648252</v>
      </c>
      <c r="I2626" s="35">
        <v>296</v>
      </c>
      <c r="J2626" s="43">
        <v>0.17513134851138354</v>
      </c>
      <c r="K2626" s="44">
        <v>0.14843450182687939</v>
      </c>
      <c r="L2626" s="26">
        <f t="shared" si="760"/>
        <v>5.6881328658173214</v>
      </c>
      <c r="M2626" s="26">
        <f t="shared" si="761"/>
        <v>0.23716924667287642</v>
      </c>
      <c r="N2626" s="96">
        <f t="shared" si="762"/>
        <v>6</v>
      </c>
      <c r="O2626" s="26">
        <f t="shared" si="763"/>
        <v>0.65785750934451481</v>
      </c>
      <c r="P2626" s="3">
        <f>IF(L2626&gt;'Power Curve'!$C$37,0,INDEX(Ci,$N2626,1)*POWER(1-O2626,3)+INDEX(Ci,$N2626,2)*3*O2626*POWER(1-O2626,2)+INDEX(Ci,$N2626,3)*3*POWER(O2626,2)*(1-O2626)+INDEX(Ci,$N2626,4)*POWER(O2626,3))</f>
        <v>310.30868926976893</v>
      </c>
      <c r="Q2626" s="3">
        <f>MAX(0,MIN(P2626-V2626+W2626,'Power Curve'!$C$39))</f>
        <v>318.3742175017544</v>
      </c>
      <c r="R2626" s="3">
        <f t="shared" si="764"/>
        <v>260.71000289916981</v>
      </c>
      <c r="S2626" s="3">
        <f t="shared" si="765"/>
        <v>57.664214602584593</v>
      </c>
      <c r="T2626" s="3">
        <f t="shared" si="766"/>
        <v>57.664214602584593</v>
      </c>
      <c r="V2626" s="37">
        <f t="array" ref="V2626">SUM(_xlfn.NORM.DIST($AD$3:$AD$1003,$L2626,$AA2626,FALSE)*WindSpeedStep*$AE$3:$AE$1003)/AG2626</f>
        <v>310.247390960519</v>
      </c>
      <c r="W2626" s="37">
        <f t="array" ref="W2626">SUM(_xlfn.NORM.DIST($AD$3:$AD$1003,$L2626,$AB2626,FALSE)*WindSpeedStep*$AE$3:$AE$1003)/AH2626</f>
        <v>318.31291919250447</v>
      </c>
      <c r="Y2626" s="1">
        <f t="shared" si="767"/>
        <v>5</v>
      </c>
      <c r="Z2626" s="99">
        <f>IF(L2626&lt;'Power Curve'!$P$28,'Power Curve'!$Q$28,IF(L2626&gt;'Power Curve'!$P$29,'Power Curve'!$Q$29,INDEX(ReferenceTurbulence,Y2626)+(L2626-INDEX(ReferenceTurbulenceWindSpeed,Y2626))*(INDEX(ReferenceTurbulence,Y2626+1)-INDEX(ReferenceTurbulence,Y2626))/(INDEX(ReferenceTurbulenceWindSpeed,Y2626+1)-INDEX(ReferenceTurbulenceWindSpeed,Y2626))))</f>
        <v>0.12029372277543533</v>
      </c>
      <c r="AA2626" s="100">
        <f t="shared" si="773"/>
        <v>0.68424667807047135</v>
      </c>
      <c r="AB2626" s="29">
        <f t="shared" si="774"/>
        <v>0.99617037930250818</v>
      </c>
      <c r="AG2626" s="40">
        <f t="array" ref="AG2626">SUM(_xlfn.NORM.DIST($AD$3:$AD$1003,$F2626,$AA2626,FALSE)*WindSpeedStep)</f>
        <v>1.0000000000000038</v>
      </c>
      <c r="AH2626" s="40">
        <f t="array" ref="AH2626">SUM(_xlfn.NORM.DIST($AD$3:$AD$1003,$F2626,$AB2626,FALSE)*WindSpeedStep)</f>
        <v>0.99999999636502634</v>
      </c>
      <c r="AJ2626" s="47">
        <f t="shared" si="768"/>
        <v>6</v>
      </c>
      <c r="AK2626" s="83" t="b">
        <f>COUNTIF('Power Curve'!$D$2:$D$31,AJ2626)&gt;0</f>
        <v>1</v>
      </c>
      <c r="AL2626" s="83" t="b">
        <f t="shared" si="769"/>
        <v>0</v>
      </c>
      <c r="AM2626" s="83" t="b">
        <f t="shared" si="775"/>
        <v>1</v>
      </c>
      <c r="AN2626" s="47" t="str">
        <f t="shared" si="770"/>
        <v>Outer</v>
      </c>
      <c r="AO2626" s="48" t="str">
        <f t="shared" si="771"/>
        <v>0.2-0.3</v>
      </c>
      <c r="AP2626" s="49" t="str">
        <f t="shared" si="776"/>
        <v>16-17</v>
      </c>
      <c r="AQ2626" s="49" t="str">
        <f t="shared" si="777"/>
        <v>Mar</v>
      </c>
      <c r="AR2626" s="48" t="str">
        <f t="shared" si="778"/>
        <v>295-305</v>
      </c>
      <c r="AS2626" s="49" t="str">
        <f t="shared" si="772"/>
        <v>LWS-HTI</v>
      </c>
    </row>
    <row r="2627" spans="5:45" x14ac:dyDescent="0.3">
      <c r="E2627" s="15">
        <v>40993.673611111109</v>
      </c>
      <c r="F2627" s="21">
        <v>5.92</v>
      </c>
      <c r="G2627" s="21">
        <v>408.0300102233885</v>
      </c>
      <c r="H2627" s="42">
        <v>1.210971467879792</v>
      </c>
      <c r="I2627" s="35">
        <v>280.60000000000002</v>
      </c>
      <c r="J2627" s="43">
        <v>0.12331081081081081</v>
      </c>
      <c r="K2627" s="44">
        <v>8.2404574314499185E-2</v>
      </c>
      <c r="L2627" s="26">
        <f t="shared" ref="L2627:L2690" si="779">F2627*(H2627/Ref_Density)^(1/3)</f>
        <v>5.8973148396741806</v>
      </c>
      <c r="M2627" s="26">
        <f t="shared" ref="M2627:M2690" si="780">(L2627-CutInWindSpeed)/(RatedWindSpeed-CutInWindSpeed)</f>
        <v>0.26949899504722202</v>
      </c>
      <c r="N2627" s="96">
        <f t="shared" ref="N2627:N2690" si="781">COUNTIF(xa,"&lt;"&amp;L2627)</f>
        <v>6</v>
      </c>
      <c r="O2627" s="26">
        <f t="shared" ref="O2627:O2690" si="782">(L2627-INDEX(xa,$N2627))/(INDEX(xb,$N2627)-INDEX(xa,$N2627))</f>
        <v>0.86635289625770973</v>
      </c>
      <c r="P2627" s="3">
        <f>IF(L2627&gt;'Power Curve'!$C$37,0,INDEX(Ci,$N2627,1)*POWER(1-O2627,3)+INDEX(Ci,$N2627,2)*3*O2627*POWER(1-O2627,2)+INDEX(Ci,$N2627,3)*3*POWER(O2627,2)*(1-O2627)+INDEX(Ci,$N2627,4)*POWER(O2627,3))</f>
        <v>344.78874694918989</v>
      </c>
      <c r="Q2627" s="3">
        <f>MAX(0,MIN(P2627-V2627+W2627,'Power Curve'!$C$39))</f>
        <v>345.09396336926545</v>
      </c>
      <c r="R2627" s="3">
        <f t="shared" ref="R2627:R2690" si="783">IF(AM2627,G2627,"")</f>
        <v>408.0300102233885</v>
      </c>
      <c r="S2627" s="3">
        <f t="shared" ref="S2627:S2690" si="784">IF(AM2627,Q2627-R2627,"")</f>
        <v>-62.936046854123049</v>
      </c>
      <c r="T2627" s="3">
        <f t="shared" ref="T2627:T2690" si="785">IF(AM2627,ABS(S2627),"")</f>
        <v>62.936046854123049</v>
      </c>
      <c r="V2627" s="37">
        <f t="array" ref="V2627">SUM(_xlfn.NORM.DIST($AD$3:$AD$1003,$L2627,$AA2627,FALSE)*WindSpeedStep*$AE$3:$AE$1003)/AG2627</f>
        <v>350.10034050825374</v>
      </c>
      <c r="W2627" s="37">
        <f t="array" ref="W2627">SUM(_xlfn.NORM.DIST($AD$3:$AD$1003,$L2627,$AB2627,FALSE)*WindSpeedStep*$AE$3:$AE$1003)/AH2627</f>
        <v>350.4055569283293</v>
      </c>
      <c r="Y2627" s="1">
        <f t="shared" ref="Y2627:Y2690" si="786">COUNTIF(ReferenceTurbulenceWindSpeed,"&lt;"&amp;L2627)</f>
        <v>5</v>
      </c>
      <c r="Z2627" s="99">
        <f>IF(L2627&lt;'Power Curve'!$P$28,'Power Curve'!$Q$28,IF(L2627&gt;'Power Curve'!$P$29,'Power Curve'!$Q$29,INDEX(ReferenceTurbulence,Y2627)+(L2627-INDEX(ReferenceTurbulenceWindSpeed,Y2627))*(INDEX(ReferenceTurbulence,Y2627+1)-INDEX(ReferenceTurbulence,Y2627))/(INDEX(ReferenceTurbulenceWindSpeed,Y2627+1)-INDEX(ReferenceTurbulenceWindSpeed,Y2627))))</f>
        <v>0.12109336283623559</v>
      </c>
      <c r="AA2627" s="100">
        <f t="shared" si="773"/>
        <v>0.71412568564018208</v>
      </c>
      <c r="AB2627" s="29">
        <f t="shared" si="774"/>
        <v>0.72720267448684994</v>
      </c>
      <c r="AG2627" s="40">
        <f t="array" ref="AG2627">SUM(_xlfn.NORM.DIST($AD$3:$AD$1003,$F2627,$AA2627,FALSE)*WindSpeedStep)</f>
        <v>1.0000000000000029</v>
      </c>
      <c r="AH2627" s="40">
        <f t="array" ref="AH2627">SUM(_xlfn.NORM.DIST($AD$3:$AD$1003,$F2627,$AB2627,FALSE)*WindSpeedStep)</f>
        <v>1.0000000000000033</v>
      </c>
      <c r="AJ2627" s="47">
        <f t="shared" ref="AJ2627:AJ2690" si="787">MROUND(L2627-Centre_First_Bin,Bin_Width)+Centre_First_Bin</f>
        <v>6</v>
      </c>
      <c r="AK2627" s="83" t="b">
        <f>COUNTIF('Power Curve'!$D$2:$D$31,AJ2627)&gt;0</f>
        <v>1</v>
      </c>
      <c r="AL2627" s="83" t="b">
        <f t="shared" ref="AL2627:AL2690" si="788">(G2627&lt;0)</f>
        <v>0</v>
      </c>
      <c r="AM2627" s="83" t="b">
        <f t="shared" si="775"/>
        <v>1</v>
      </c>
      <c r="AN2627" s="47" t="str">
        <f t="shared" ref="AN2627:AN2690" si="789">IF(AM2627,IF(AND(J2627&gt;=LowerTurbLimit,J2627&lt;=UpperTurbLimit,K2627&gt;=LowerShearLimit,K2627&lt;=UpperShearLimit),"Inner","Outer"),"")</f>
        <v>Outer</v>
      </c>
      <c r="AO2627" s="48" t="str">
        <f t="shared" ref="AO2627:AO2690" si="790">IF(M2627&lt;0,"&lt;0",TEXT(MROUND(M2627+0.05,0.1)-0.1,"0.0")&amp;"-"&amp;TEXT(MROUND(M2627+0.05,0.1),"0.0"))</f>
        <v>0.2-0.3</v>
      </c>
      <c r="AP2627" s="49" t="str">
        <f t="shared" si="776"/>
        <v>16-17</v>
      </c>
      <c r="AQ2627" s="49" t="str">
        <f t="shared" si="777"/>
        <v>Mar</v>
      </c>
      <c r="AR2627" s="48" t="str">
        <f t="shared" si="778"/>
        <v>275-285</v>
      </c>
      <c r="AS2627" s="49" t="str">
        <f t="shared" ref="AS2627:AS2690" si="791">IF(AM2627,IF(M2627&lt;0.5,IF(J2627&lt;=LowerTurbLimit,"LWS-LTI",IF(J2627&gt;=UpperTurbLimit,"LWS-HTI","Inner-TI")),IF(J2627&lt;=LowerTurbLimit,"HWS-LTI",IF(J2627&gt;=UpperTurbLimit,"HWS-HTI","Inner-TI"))),"")</f>
        <v>Inner-TI</v>
      </c>
    </row>
    <row r="2628" spans="5:45" x14ac:dyDescent="0.3">
      <c r="E2628" s="15">
        <v>40993.680555555555</v>
      </c>
      <c r="F2628" s="21">
        <v>6.94</v>
      </c>
      <c r="G2628" s="21">
        <v>578.94997596740768</v>
      </c>
      <c r="H2628" s="42">
        <v>1.2112820529898556</v>
      </c>
      <c r="I2628" s="35">
        <v>291.3</v>
      </c>
      <c r="J2628" s="43">
        <v>0.10374639769452448</v>
      </c>
      <c r="K2628" s="44">
        <v>0.14121655560724236</v>
      </c>
      <c r="L2628" s="26">
        <f t="shared" si="779"/>
        <v>6.9139972382506834</v>
      </c>
      <c r="M2628" s="26">
        <f t="shared" si="780"/>
        <v>0.42663053710397875</v>
      </c>
      <c r="N2628" s="96">
        <f t="shared" si="781"/>
        <v>7</v>
      </c>
      <c r="O2628" s="26">
        <f t="shared" si="782"/>
        <v>0.89719882666568851</v>
      </c>
      <c r="P2628" s="3">
        <f>IF(L2628&gt;'Power Curve'!$C$37,0,INDEX(Ci,$N2628,1)*POWER(1-O2628,3)+INDEX(Ci,$N2628,2)*3*O2628*POWER(1-O2628,2)+INDEX(Ci,$N2628,3)*3*POWER(O2628,2)*(1-O2628)+INDEX(Ci,$N2628,4)*POWER(O2628,3))</f>
        <v>574.37075417956464</v>
      </c>
      <c r="Q2628" s="3">
        <f>MAX(0,MIN(P2628-V2628+W2628,'Power Curve'!$C$39))</f>
        <v>569.68091700338175</v>
      </c>
      <c r="R2628" s="3">
        <f t="shared" si="783"/>
        <v>578.94997596740768</v>
      </c>
      <c r="S2628" s="3">
        <f t="shared" si="784"/>
        <v>-9.2690589640259304</v>
      </c>
      <c r="T2628" s="3">
        <f t="shared" si="785"/>
        <v>9.2690589640259304</v>
      </c>
      <c r="V2628" s="37">
        <f t="array" ref="V2628">SUM(_xlfn.NORM.DIST($AD$3:$AD$1003,$L2628,$AA2628,FALSE)*WindSpeedStep*$AE$3:$AE$1003)/AG2628</f>
        <v>572.63805337795918</v>
      </c>
      <c r="W2628" s="37">
        <f t="array" ref="W2628">SUM(_xlfn.NORM.DIST($AD$3:$AD$1003,$L2628,$AB2628,FALSE)*WindSpeedStep*$AE$3:$AE$1003)/AH2628</f>
        <v>567.94821620177629</v>
      </c>
      <c r="Y2628" s="1">
        <f t="shared" si="786"/>
        <v>6</v>
      </c>
      <c r="Z2628" s="99">
        <f>IF(L2628&lt;'Power Curve'!$P$28,'Power Curve'!$Q$28,IF(L2628&gt;'Power Curve'!$P$29,'Power Curve'!$Q$29,INDEX(ReferenceTurbulence,Y2628)+(L2628-INDEX(ReferenceTurbulenceWindSpeed,Y2628))*(INDEX(ReferenceTurbulence,Y2628+1)-INDEX(ReferenceTurbulence,Y2628))/(INDEX(ReferenceTurbulenceWindSpeed,Y2628+1)-INDEX(ReferenceTurbulenceWindSpeed,Y2628))))</f>
        <v>0.11987101591778246</v>
      </c>
      <c r="AA2628" s="100">
        <f t="shared" ref="AA2628:AA2691" si="792">Z2628*L2628</f>
        <v>0.82878787300185164</v>
      </c>
      <c r="AB2628" s="29">
        <f t="shared" ref="AB2628:AB2691" si="793">L2628*J2628</f>
        <v>0.71730230713839938</v>
      </c>
      <c r="AG2628" s="40">
        <f t="array" ref="AG2628">SUM(_xlfn.NORM.DIST($AD$3:$AD$1003,$F2628,$AA2628,FALSE)*WindSpeedStep)</f>
        <v>1.0000000000000036</v>
      </c>
      <c r="AH2628" s="40">
        <f t="array" ref="AH2628">SUM(_xlfn.NORM.DIST($AD$3:$AD$1003,$F2628,$AB2628,FALSE)*WindSpeedStep)</f>
        <v>1.000000000000004</v>
      </c>
      <c r="AJ2628" s="47">
        <f t="shared" si="787"/>
        <v>7</v>
      </c>
      <c r="AK2628" s="83" t="b">
        <f>COUNTIF('Power Curve'!$D$2:$D$31,AJ2628)&gt;0</f>
        <v>1</v>
      </c>
      <c r="AL2628" s="83" t="b">
        <f t="shared" si="788"/>
        <v>0</v>
      </c>
      <c r="AM2628" s="83" t="b">
        <f t="shared" ref="AM2628:AM2691" si="794">AND(AK2628,NOT(AL2628))</f>
        <v>1</v>
      </c>
      <c r="AN2628" s="47" t="str">
        <f t="shared" si="789"/>
        <v>Inner</v>
      </c>
      <c r="AO2628" s="48" t="str">
        <f t="shared" si="790"/>
        <v>0.4-0.5</v>
      </c>
      <c r="AP2628" s="49" t="str">
        <f t="shared" ref="AP2628:AP2691" si="795">IF(AM2628,HOUR(E2628)&amp;"-"&amp;HOUR(E2628)+1,"")</f>
        <v>16-17</v>
      </c>
      <c r="AQ2628" s="49" t="str">
        <f t="shared" ref="AQ2628:AQ2691" si="796">IF(AM2628,TEXT(E2628,"mmm"),"")</f>
        <v>Mar</v>
      </c>
      <c r="AR2628" s="48" t="str">
        <f t="shared" ref="AR2628:AR2691" si="797">IF(AM2628,IF(OR(I2628&lt;5,I2628&gt;=355),"355-5",MROUND(I2628,10)-5&amp;"-"&amp;MROUND(I2628,10)+5),"")</f>
        <v>285-295</v>
      </c>
      <c r="AS2628" s="49" t="str">
        <f t="shared" si="791"/>
        <v>Inner-TI</v>
      </c>
    </row>
    <row r="2629" spans="5:45" x14ac:dyDescent="0.3">
      <c r="E2629" s="15">
        <v>40993.6875</v>
      </c>
      <c r="F2629" s="21">
        <v>7.02</v>
      </c>
      <c r="G2629" s="21">
        <v>572.8900222778318</v>
      </c>
      <c r="H2629" s="42">
        <v>1.2115039971304722</v>
      </c>
      <c r="I2629" s="35">
        <v>297.5</v>
      </c>
      <c r="J2629" s="43">
        <v>9.2592592592592601E-2</v>
      </c>
      <c r="K2629" s="44">
        <v>0.19157997435558885</v>
      </c>
      <c r="L2629" s="26">
        <f t="shared" si="779"/>
        <v>6.9941246220334392</v>
      </c>
      <c r="M2629" s="26">
        <f t="shared" si="780"/>
        <v>0.43901448256461278</v>
      </c>
      <c r="N2629" s="96">
        <f t="shared" si="781"/>
        <v>7</v>
      </c>
      <c r="O2629" s="26">
        <f t="shared" si="782"/>
        <v>0.97865201804356761</v>
      </c>
      <c r="P2629" s="3">
        <f>IF(L2629&gt;'Power Curve'!$C$37,0,INDEX(Ci,$N2629,1)*POWER(1-O2629,3)+INDEX(Ci,$N2629,2)*3*O2629*POWER(1-O2629,2)+INDEX(Ci,$N2629,3)*3*POWER(O2629,2)*(1-O2629)+INDEX(Ci,$N2629,4)*POWER(O2629,3))</f>
        <v>594.934725867613</v>
      </c>
      <c r="Q2629" s="3">
        <f>MAX(0,MIN(P2629-V2629+W2629,'Power Curve'!$C$39))</f>
        <v>587.21733217341034</v>
      </c>
      <c r="R2629" s="3">
        <f t="shared" si="783"/>
        <v>572.8900222778318</v>
      </c>
      <c r="S2629" s="3">
        <f t="shared" si="784"/>
        <v>14.327309895578537</v>
      </c>
      <c r="T2629" s="3">
        <f t="shared" si="785"/>
        <v>14.327309895578537</v>
      </c>
      <c r="V2629" s="37">
        <f t="array" ref="V2629">SUM(_xlfn.NORM.DIST($AD$3:$AD$1003,$L2629,$AA2629,FALSE)*WindSpeedStep*$AE$3:$AE$1003)/AG2629</f>
        <v>592.50626823850246</v>
      </c>
      <c r="W2629" s="37">
        <f t="array" ref="W2629">SUM(_xlfn.NORM.DIST($AD$3:$AD$1003,$L2629,$AB2629,FALSE)*WindSpeedStep*$AE$3:$AE$1003)/AH2629</f>
        <v>584.7888745442998</v>
      </c>
      <c r="Y2629" s="1">
        <f t="shared" si="786"/>
        <v>6</v>
      </c>
      <c r="Z2629" s="99">
        <f>IF(L2629&lt;'Power Curve'!$P$28,'Power Curve'!$Q$28,IF(L2629&gt;'Power Curve'!$P$29,'Power Curve'!$Q$29,INDEX(ReferenceTurbulence,Y2629)+(L2629-INDEX(ReferenceTurbulenceWindSpeed,Y2629))*(INDEX(ReferenceTurbulence,Y2629+1)-INDEX(ReferenceTurbulence,Y2629))/(INDEX(ReferenceTurbulenceWindSpeed,Y2629+1)-INDEX(ReferenceTurbulenceWindSpeed,Y2629))))</f>
        <v>0.11971350908159362</v>
      </c>
      <c r="AA2629" s="100">
        <f t="shared" si="792"/>
        <v>0.83729120145759761</v>
      </c>
      <c r="AB2629" s="29">
        <f t="shared" si="793"/>
        <v>0.64760413166976294</v>
      </c>
      <c r="AG2629" s="40">
        <f t="array" ref="AG2629">SUM(_xlfn.NORM.DIST($AD$3:$AD$1003,$F2629,$AA2629,FALSE)*WindSpeedStep)</f>
        <v>1.0000000000000031</v>
      </c>
      <c r="AH2629" s="40">
        <f t="array" ref="AH2629">SUM(_xlfn.NORM.DIST($AD$3:$AD$1003,$F2629,$AB2629,FALSE)*WindSpeedStep)</f>
        <v>1.0000000000000038</v>
      </c>
      <c r="AJ2629" s="47">
        <f t="shared" si="787"/>
        <v>7</v>
      </c>
      <c r="AK2629" s="83" t="b">
        <f>COUNTIF('Power Curve'!$D$2:$D$31,AJ2629)&gt;0</f>
        <v>1</v>
      </c>
      <c r="AL2629" s="83" t="b">
        <f t="shared" si="788"/>
        <v>0</v>
      </c>
      <c r="AM2629" s="83" t="b">
        <f t="shared" si="794"/>
        <v>1</v>
      </c>
      <c r="AN2629" s="47" t="str">
        <f t="shared" si="789"/>
        <v>Outer</v>
      </c>
      <c r="AO2629" s="48" t="str">
        <f t="shared" si="790"/>
        <v>0.4-0.5</v>
      </c>
      <c r="AP2629" s="49" t="str">
        <f t="shared" si="795"/>
        <v>16-17</v>
      </c>
      <c r="AQ2629" s="49" t="str">
        <f t="shared" si="796"/>
        <v>Mar</v>
      </c>
      <c r="AR2629" s="48" t="str">
        <f t="shared" si="797"/>
        <v>295-305</v>
      </c>
      <c r="AS2629" s="49" t="str">
        <f t="shared" si="791"/>
        <v>LWS-LTI</v>
      </c>
    </row>
    <row r="2630" spans="5:45" x14ac:dyDescent="0.3">
      <c r="E2630" s="15">
        <v>40993.694444444445</v>
      </c>
      <c r="F2630" s="21">
        <v>6.44</v>
      </c>
      <c r="G2630" s="21">
        <v>438.6300125122068</v>
      </c>
      <c r="H2630" s="42">
        <v>1.2120008105139968</v>
      </c>
      <c r="I2630" s="35">
        <v>293.8</v>
      </c>
      <c r="J2630" s="43">
        <v>9.6273291925465826E-2</v>
      </c>
      <c r="K2630" s="44">
        <v>0.13574043624217383</v>
      </c>
      <c r="L2630" s="26">
        <f t="shared" si="779"/>
        <v>6.4171394139084112</v>
      </c>
      <c r="M2630" s="26">
        <f t="shared" si="780"/>
        <v>0.34983955869107602</v>
      </c>
      <c r="N2630" s="96">
        <f t="shared" si="781"/>
        <v>7</v>
      </c>
      <c r="O2630" s="26">
        <f t="shared" si="782"/>
        <v>0.39211986934601406</v>
      </c>
      <c r="P2630" s="3">
        <f>IF(L2630&gt;'Power Curve'!$C$37,0,INDEX(Ci,$N2630,1)*POWER(1-O2630,3)+INDEX(Ci,$N2630,2)*3*O2630*POWER(1-O2630,2)+INDEX(Ci,$N2630,3)*3*POWER(O2630,2)*(1-O2630)+INDEX(Ci,$N2630,4)*POWER(O2630,3))</f>
        <v>451.11189601698663</v>
      </c>
      <c r="Q2630" s="3">
        <f>MAX(0,MIN(P2630-V2630+W2630,'Power Curve'!$C$39))</f>
        <v>445.35354898842053</v>
      </c>
      <c r="R2630" s="3">
        <f t="shared" si="783"/>
        <v>438.6300125122068</v>
      </c>
      <c r="S2630" s="3">
        <f t="shared" si="784"/>
        <v>6.7235364762137237</v>
      </c>
      <c r="T2630" s="3">
        <f t="shared" si="785"/>
        <v>6.7235364762137237</v>
      </c>
      <c r="V2630" s="37">
        <f t="array" ref="V2630">SUM(_xlfn.NORM.DIST($AD$3:$AD$1003,$L2630,$AA2630,FALSE)*WindSpeedStep*$AE$3:$AE$1003)/AG2630</f>
        <v>457.25258108704162</v>
      </c>
      <c r="W2630" s="37">
        <f t="array" ref="W2630">SUM(_xlfn.NORM.DIST($AD$3:$AD$1003,$L2630,$AB2630,FALSE)*WindSpeedStep*$AE$3:$AE$1003)/AH2630</f>
        <v>451.49423405847551</v>
      </c>
      <c r="Y2630" s="1">
        <f t="shared" si="786"/>
        <v>6</v>
      </c>
      <c r="Z2630" s="99">
        <f>IF(L2630&lt;'Power Curve'!$P$28,'Power Curve'!$Q$28,IF(L2630&gt;'Power Curve'!$P$29,'Power Curve'!$Q$29,INDEX(ReferenceTurbulence,Y2630)+(L2630-INDEX(ReferenceTurbulenceWindSpeed,Y2630))*(INDEX(ReferenceTurbulence,Y2630+1)-INDEX(ReferenceTurbulence,Y2630))/(INDEX(ReferenceTurbulenceWindSpeed,Y2630+1)-INDEX(ReferenceTurbulenceWindSpeed,Y2630))))</f>
        <v>0.12084769205836381</v>
      </c>
      <c r="AA2630" s="100">
        <f t="shared" si="792"/>
        <v>0.77549648778759284</v>
      </c>
      <c r="AB2630" s="29">
        <f t="shared" si="793"/>
        <v>0.61779913612161719</v>
      </c>
      <c r="AG2630" s="40">
        <f t="array" ref="AG2630">SUM(_xlfn.NORM.DIST($AD$3:$AD$1003,$F2630,$AA2630,FALSE)*WindSpeedStep)</f>
        <v>1.0000000000000044</v>
      </c>
      <c r="AH2630" s="40">
        <f t="array" ref="AH2630">SUM(_xlfn.NORM.DIST($AD$3:$AD$1003,$F2630,$AB2630,FALSE)*WindSpeedStep)</f>
        <v>1.0000000000000036</v>
      </c>
      <c r="AJ2630" s="47">
        <f t="shared" si="787"/>
        <v>6</v>
      </c>
      <c r="AK2630" s="83" t="b">
        <f>COUNTIF('Power Curve'!$D$2:$D$31,AJ2630)&gt;0</f>
        <v>1</v>
      </c>
      <c r="AL2630" s="83" t="b">
        <f t="shared" si="788"/>
        <v>0</v>
      </c>
      <c r="AM2630" s="83" t="b">
        <f t="shared" si="794"/>
        <v>1</v>
      </c>
      <c r="AN2630" s="47" t="str">
        <f t="shared" si="789"/>
        <v>Outer</v>
      </c>
      <c r="AO2630" s="48" t="str">
        <f t="shared" si="790"/>
        <v>0.3-0.4</v>
      </c>
      <c r="AP2630" s="49" t="str">
        <f t="shared" si="795"/>
        <v>16-17</v>
      </c>
      <c r="AQ2630" s="49" t="str">
        <f t="shared" si="796"/>
        <v>Mar</v>
      </c>
      <c r="AR2630" s="48" t="str">
        <f t="shared" si="797"/>
        <v>285-295</v>
      </c>
      <c r="AS2630" s="49" t="str">
        <f t="shared" si="791"/>
        <v>LWS-LTI</v>
      </c>
    </row>
    <row r="2631" spans="5:45" x14ac:dyDescent="0.3">
      <c r="E2631" s="15">
        <v>40993.708333333336</v>
      </c>
      <c r="F2631" s="21">
        <v>7.77</v>
      </c>
      <c r="G2631" s="21">
        <v>889.24000167846657</v>
      </c>
      <c r="H2631" s="42">
        <v>1.2119563905156563</v>
      </c>
      <c r="I2631" s="35">
        <v>293</v>
      </c>
      <c r="J2631" s="43">
        <v>9.6525096525096526E-2</v>
      </c>
      <c r="K2631" s="44">
        <v>0.22765156331728098</v>
      </c>
      <c r="L2631" s="26">
        <f t="shared" si="779"/>
        <v>7.7423236178541659</v>
      </c>
      <c r="M2631" s="26">
        <f t="shared" si="780"/>
        <v>0.55465104924781294</v>
      </c>
      <c r="N2631" s="96">
        <f t="shared" si="781"/>
        <v>8</v>
      </c>
      <c r="O2631" s="26">
        <f t="shared" si="782"/>
        <v>0.73191158569963055</v>
      </c>
      <c r="P2631" s="3">
        <f>IF(L2631&gt;'Power Curve'!$C$37,0,INDEX(Ci,$N2631,1)*POWER(1-O2631,3)+INDEX(Ci,$N2631,2)*3*O2631*POWER(1-O2631,2)+INDEX(Ci,$N2631,3)*3*POWER(O2631,2)*(1-O2631)+INDEX(Ci,$N2631,4)*POWER(O2631,3))</f>
        <v>801.86063150088194</v>
      </c>
      <c r="Q2631" s="3">
        <f>MAX(0,MIN(P2631-V2631+W2631,'Power Curve'!$C$39))</f>
        <v>793.24657887914543</v>
      </c>
      <c r="R2631" s="3">
        <f t="shared" si="783"/>
        <v>889.24000167846657</v>
      </c>
      <c r="S2631" s="3">
        <f t="shared" si="784"/>
        <v>-95.993422799321138</v>
      </c>
      <c r="T2631" s="3">
        <f t="shared" si="785"/>
        <v>95.993422799321138</v>
      </c>
      <c r="V2631" s="37">
        <f t="array" ref="V2631">SUM(_xlfn.NORM.DIST($AD$3:$AD$1003,$L2631,$AA2631,FALSE)*WindSpeedStep*$AE$3:$AE$1003)/AG2631</f>
        <v>796.0217441445734</v>
      </c>
      <c r="W2631" s="37">
        <f t="array" ref="W2631">SUM(_xlfn.NORM.DIST($AD$3:$AD$1003,$L2631,$AB2631,FALSE)*WindSpeedStep*$AE$3:$AE$1003)/AH2631</f>
        <v>787.4076915228369</v>
      </c>
      <c r="Y2631" s="1">
        <f t="shared" si="786"/>
        <v>7</v>
      </c>
      <c r="Z2631" s="99">
        <f>IF(L2631&lt;'Power Curve'!$P$28,'Power Curve'!$Q$28,IF(L2631&gt;'Power Curve'!$P$29,'Power Curve'!$Q$29,INDEX(ReferenceTurbulence,Y2631)+(L2631-INDEX(ReferenceTurbulenceWindSpeed,Y2631))*(INDEX(ReferenceTurbulence,Y2631+1)-INDEX(ReferenceTurbulence,Y2631))/(INDEX(ReferenceTurbulenceWindSpeed,Y2631+1)-INDEX(ReferenceTurbulenceWindSpeed,Y2631))))</f>
        <v>0.11947025112360965</v>
      </c>
      <c r="AA2631" s="100">
        <f t="shared" si="792"/>
        <v>0.92497734690529121</v>
      </c>
      <c r="AB2631" s="29">
        <f t="shared" si="793"/>
        <v>0.74732853454190795</v>
      </c>
      <c r="AG2631" s="40">
        <f t="array" ref="AG2631">SUM(_xlfn.NORM.DIST($AD$3:$AD$1003,$F2631,$AA2631,FALSE)*WindSpeedStep)</f>
        <v>1.000000000000004</v>
      </c>
      <c r="AH2631" s="40">
        <f t="array" ref="AH2631">SUM(_xlfn.NORM.DIST($AD$3:$AD$1003,$F2631,$AB2631,FALSE)*WindSpeedStep)</f>
        <v>1.0000000000000033</v>
      </c>
      <c r="AJ2631" s="47">
        <f t="shared" si="787"/>
        <v>8</v>
      </c>
      <c r="AK2631" s="83" t="b">
        <f>COUNTIF('Power Curve'!$D$2:$D$31,AJ2631)&gt;0</f>
        <v>1</v>
      </c>
      <c r="AL2631" s="83" t="b">
        <f t="shared" si="788"/>
        <v>0</v>
      </c>
      <c r="AM2631" s="83" t="b">
        <f t="shared" si="794"/>
        <v>1</v>
      </c>
      <c r="AN2631" s="47" t="str">
        <f t="shared" si="789"/>
        <v>Outer</v>
      </c>
      <c r="AO2631" s="48" t="str">
        <f t="shared" si="790"/>
        <v>0.5-0.6</v>
      </c>
      <c r="AP2631" s="49" t="str">
        <f t="shared" si="795"/>
        <v>17-18</v>
      </c>
      <c r="AQ2631" s="49" t="str">
        <f t="shared" si="796"/>
        <v>Mar</v>
      </c>
      <c r="AR2631" s="48" t="str">
        <f t="shared" si="797"/>
        <v>285-295</v>
      </c>
      <c r="AS2631" s="49" t="str">
        <f t="shared" si="791"/>
        <v>HWS-LTI</v>
      </c>
    </row>
    <row r="2632" spans="5:45" x14ac:dyDescent="0.3">
      <c r="E2632" s="15">
        <v>40993.715277777781</v>
      </c>
      <c r="F2632" s="21">
        <v>6.95</v>
      </c>
      <c r="G2632" s="21">
        <v>551.28000259399391</v>
      </c>
      <c r="H2632" s="42">
        <v>1.2123644450495241</v>
      </c>
      <c r="I2632" s="35">
        <v>291.10000000000002</v>
      </c>
      <c r="J2632" s="43">
        <v>0.13093525179856116</v>
      </c>
      <c r="K2632" s="44">
        <v>0.17115262534102021</v>
      </c>
      <c r="L2632" s="26">
        <f t="shared" si="779"/>
        <v>6.9260215548423245</v>
      </c>
      <c r="M2632" s="26">
        <f t="shared" si="780"/>
        <v>0.42848893399456001</v>
      </c>
      <c r="N2632" s="96">
        <f t="shared" si="781"/>
        <v>7</v>
      </c>
      <c r="O2632" s="26">
        <f t="shared" si="782"/>
        <v>0.90942210058640693</v>
      </c>
      <c r="P2632" s="3">
        <f>IF(L2632&gt;'Power Curve'!$C$37,0,INDEX(Ci,$N2632,1)*POWER(1-O2632,3)+INDEX(Ci,$N2632,2)*3*O2632*POWER(1-O2632,2)+INDEX(Ci,$N2632,3)*3*POWER(O2632,2)*(1-O2632)+INDEX(Ci,$N2632,4)*POWER(O2632,3))</f>
        <v>577.45542158818944</v>
      </c>
      <c r="Q2632" s="3">
        <f>MAX(0,MIN(P2632-V2632+W2632,'Power Curve'!$C$39))</f>
        <v>580.99643909469592</v>
      </c>
      <c r="R2632" s="3">
        <f t="shared" si="783"/>
        <v>551.28000259399391</v>
      </c>
      <c r="S2632" s="3">
        <f t="shared" si="784"/>
        <v>29.716436500702002</v>
      </c>
      <c r="T2632" s="3">
        <f t="shared" si="785"/>
        <v>29.716436500702002</v>
      </c>
      <c r="V2632" s="37">
        <f t="array" ref="V2632">SUM(_xlfn.NORM.DIST($AD$3:$AD$1003,$L2632,$AA2632,FALSE)*WindSpeedStep*$AE$3:$AE$1003)/AG2632</f>
        <v>575.59704672576834</v>
      </c>
      <c r="W2632" s="37">
        <f t="array" ref="W2632">SUM(_xlfn.NORM.DIST($AD$3:$AD$1003,$L2632,$AB2632,FALSE)*WindSpeedStep*$AE$3:$AE$1003)/AH2632</f>
        <v>579.13806423227481</v>
      </c>
      <c r="Y2632" s="1">
        <f t="shared" si="786"/>
        <v>6</v>
      </c>
      <c r="Z2632" s="99">
        <f>IF(L2632&lt;'Power Curve'!$P$28,'Power Curve'!$Q$28,IF(L2632&gt;'Power Curve'!$P$29,'Power Curve'!$Q$29,INDEX(ReferenceTurbulence,Y2632)+(L2632-INDEX(ReferenceTurbulenceWindSpeed,Y2632))*(INDEX(ReferenceTurbulence,Y2632+1)-INDEX(ReferenceTurbulence,Y2632))/(INDEX(ReferenceTurbulenceWindSpeed,Y2632+1)-INDEX(ReferenceTurbulenceWindSpeed,Y2632))))</f>
        <v>0.11984737965294674</v>
      </c>
      <c r="AA2632" s="100">
        <f t="shared" si="792"/>
        <v>0.83006553476768052</v>
      </c>
      <c r="AB2632" s="29">
        <f t="shared" si="793"/>
        <v>0.90686037624554183</v>
      </c>
      <c r="AG2632" s="40">
        <f t="array" ref="AG2632">SUM(_xlfn.NORM.DIST($AD$3:$AD$1003,$F2632,$AA2632,FALSE)*WindSpeedStep)</f>
        <v>1.0000000000000042</v>
      </c>
      <c r="AH2632" s="40">
        <f t="array" ref="AH2632">SUM(_xlfn.NORM.DIST($AD$3:$AD$1003,$F2632,$AB2632,FALSE)*WindSpeedStep)</f>
        <v>0.99999999999999778</v>
      </c>
      <c r="AJ2632" s="47">
        <f t="shared" si="787"/>
        <v>7</v>
      </c>
      <c r="AK2632" s="83" t="b">
        <f>COUNTIF('Power Curve'!$D$2:$D$31,AJ2632)&gt;0</f>
        <v>1</v>
      </c>
      <c r="AL2632" s="83" t="b">
        <f t="shared" si="788"/>
        <v>0</v>
      </c>
      <c r="AM2632" s="83" t="b">
        <f t="shared" si="794"/>
        <v>1</v>
      </c>
      <c r="AN2632" s="47" t="str">
        <f t="shared" si="789"/>
        <v>Inner</v>
      </c>
      <c r="AO2632" s="48" t="str">
        <f t="shared" si="790"/>
        <v>0.4-0.5</v>
      </c>
      <c r="AP2632" s="49" t="str">
        <f t="shared" si="795"/>
        <v>17-18</v>
      </c>
      <c r="AQ2632" s="49" t="str">
        <f t="shared" si="796"/>
        <v>Mar</v>
      </c>
      <c r="AR2632" s="48" t="str">
        <f t="shared" si="797"/>
        <v>285-295</v>
      </c>
      <c r="AS2632" s="49" t="str">
        <f t="shared" si="791"/>
        <v>Inner-TI</v>
      </c>
    </row>
    <row r="2633" spans="5:45" x14ac:dyDescent="0.3">
      <c r="E2633" s="15">
        <v>40993.722222222219</v>
      </c>
      <c r="F2633" s="21">
        <v>6.86</v>
      </c>
      <c r="G2633" s="21">
        <v>616.09998774528526</v>
      </c>
      <c r="H2633" s="42">
        <v>1.2124088833935618</v>
      </c>
      <c r="I2633" s="35">
        <v>291.39999999999998</v>
      </c>
      <c r="J2633" s="43">
        <v>0.1326530612244898</v>
      </c>
      <c r="K2633" s="44">
        <v>0.20521943929251718</v>
      </c>
      <c r="L2633" s="26">
        <f t="shared" si="779"/>
        <v>6.8364155930011403</v>
      </c>
      <c r="M2633" s="26">
        <f t="shared" si="780"/>
        <v>0.41464004374004387</v>
      </c>
      <c r="N2633" s="96">
        <f t="shared" si="781"/>
        <v>7</v>
      </c>
      <c r="O2633" s="26">
        <f t="shared" si="782"/>
        <v>0.81833349624313556</v>
      </c>
      <c r="P2633" s="3">
        <f>IF(L2633&gt;'Power Curve'!$C$37,0,INDEX(Ci,$N2633,1)*POWER(1-O2633,3)+INDEX(Ci,$N2633,2)*3*O2633*POWER(1-O2633,2)+INDEX(Ci,$N2633,3)*3*POWER(O2633,2)*(1-O2633)+INDEX(Ci,$N2633,4)*POWER(O2633,3))</f>
        <v>554.50767712740276</v>
      </c>
      <c r="Q2633" s="3">
        <f>MAX(0,MIN(P2633-V2633+W2633,'Power Curve'!$C$39))</f>
        <v>558.41640369059792</v>
      </c>
      <c r="R2633" s="3">
        <f t="shared" si="783"/>
        <v>616.09998774528526</v>
      </c>
      <c r="S2633" s="3">
        <f t="shared" si="784"/>
        <v>-57.683584054687344</v>
      </c>
      <c r="T2633" s="3">
        <f t="shared" si="785"/>
        <v>57.683584054687344</v>
      </c>
      <c r="V2633" s="37">
        <f t="array" ref="V2633">SUM(_xlfn.NORM.DIST($AD$3:$AD$1003,$L2633,$AA2633,FALSE)*WindSpeedStep*$AE$3:$AE$1003)/AG2633</f>
        <v>553.73717331471551</v>
      </c>
      <c r="W2633" s="37">
        <f t="array" ref="W2633">SUM(_xlfn.NORM.DIST($AD$3:$AD$1003,$L2633,$AB2633,FALSE)*WindSpeedStep*$AE$3:$AE$1003)/AH2633</f>
        <v>557.64589987791067</v>
      </c>
      <c r="Y2633" s="1">
        <f t="shared" si="786"/>
        <v>6</v>
      </c>
      <c r="Z2633" s="99">
        <f>IF(L2633&lt;'Power Curve'!$P$28,'Power Curve'!$Q$28,IF(L2633&gt;'Power Curve'!$P$29,'Power Curve'!$Q$29,INDEX(ReferenceTurbulence,Y2633)+(L2633-INDEX(ReferenceTurbulenceWindSpeed,Y2633))*(INDEX(ReferenceTurbulence,Y2633+1)-INDEX(ReferenceTurbulence,Y2633))/(INDEX(ReferenceTurbulenceWindSpeed,Y2633+1)-INDEX(ReferenceTurbulenceWindSpeed,Y2633))))</f>
        <v>0.12002351858182439</v>
      </c>
      <c r="AA2633" s="100">
        <f t="shared" si="792"/>
        <v>0.82053065395964642</v>
      </c>
      <c r="AB2633" s="29">
        <f t="shared" si="793"/>
        <v>0.90687145621443699</v>
      </c>
      <c r="AG2633" s="40">
        <f t="array" ref="AG2633">SUM(_xlfn.NORM.DIST($AD$3:$AD$1003,$F2633,$AA2633,FALSE)*WindSpeedStep)</f>
        <v>1.0000000000000033</v>
      </c>
      <c r="AH2633" s="40">
        <f t="array" ref="AH2633">SUM(_xlfn.NORM.DIST($AD$3:$AD$1003,$F2633,$AB2633,FALSE)*WindSpeedStep)</f>
        <v>0.99999999999999112</v>
      </c>
      <c r="AJ2633" s="47">
        <f t="shared" si="787"/>
        <v>7</v>
      </c>
      <c r="AK2633" s="83" t="b">
        <f>COUNTIF('Power Curve'!$D$2:$D$31,AJ2633)&gt;0</f>
        <v>1</v>
      </c>
      <c r="AL2633" s="83" t="b">
        <f t="shared" si="788"/>
        <v>0</v>
      </c>
      <c r="AM2633" s="83" t="b">
        <f t="shared" si="794"/>
        <v>1</v>
      </c>
      <c r="AN2633" s="47" t="str">
        <f t="shared" si="789"/>
        <v>Inner</v>
      </c>
      <c r="AO2633" s="48" t="str">
        <f t="shared" si="790"/>
        <v>0.4-0.5</v>
      </c>
      <c r="AP2633" s="49" t="str">
        <f t="shared" si="795"/>
        <v>17-18</v>
      </c>
      <c r="AQ2633" s="49" t="str">
        <f t="shared" si="796"/>
        <v>Mar</v>
      </c>
      <c r="AR2633" s="48" t="str">
        <f t="shared" si="797"/>
        <v>285-295</v>
      </c>
      <c r="AS2633" s="49" t="str">
        <f t="shared" si="791"/>
        <v>Inner-TI</v>
      </c>
    </row>
    <row r="2634" spans="5:45" x14ac:dyDescent="0.3">
      <c r="E2634" s="15">
        <v>40993.736111111109</v>
      </c>
      <c r="F2634" s="21">
        <v>8.17</v>
      </c>
      <c r="G2634" s="21">
        <v>855.88000106811523</v>
      </c>
      <c r="H2634" s="42">
        <v>1.2120978839091712</v>
      </c>
      <c r="I2634" s="35">
        <v>288.7</v>
      </c>
      <c r="J2634" s="43">
        <v>0.10893512851897186</v>
      </c>
      <c r="K2634" s="44">
        <v>0.1623015321933631</v>
      </c>
      <c r="L2634" s="26">
        <f t="shared" si="779"/>
        <v>8.1412156349632969</v>
      </c>
      <c r="M2634" s="26">
        <f t="shared" si="780"/>
        <v>0.61630109635224462</v>
      </c>
      <c r="N2634" s="96">
        <f t="shared" si="781"/>
        <v>9</v>
      </c>
      <c r="O2634" s="26">
        <f t="shared" si="782"/>
        <v>0.13247008400586829</v>
      </c>
      <c r="P2634" s="3">
        <f>IF(L2634&gt;'Power Curve'!$C$37,0,INDEX(Ci,$N2634,1)*POWER(1-O2634,3)+INDEX(Ci,$N2634,2)*3*O2634*POWER(1-O2634,2)+INDEX(Ci,$N2634,3)*3*POWER(O2634,2)*(1-O2634)+INDEX(Ci,$N2634,4)*POWER(O2634,3))</f>
        <v>920.77737304670245</v>
      </c>
      <c r="Q2634" s="3">
        <f>MAX(0,MIN(P2634-V2634+W2634,'Power Curve'!$C$39))</f>
        <v>916.05557108026903</v>
      </c>
      <c r="R2634" s="3">
        <f t="shared" si="783"/>
        <v>855.88000106811523</v>
      </c>
      <c r="S2634" s="3">
        <f t="shared" si="784"/>
        <v>60.175570012153798</v>
      </c>
      <c r="T2634" s="3">
        <f t="shared" si="785"/>
        <v>60.175570012153798</v>
      </c>
      <c r="V2634" s="37">
        <f t="array" ref="V2634">SUM(_xlfn.NORM.DIST($AD$3:$AD$1003,$L2634,$AA2634,FALSE)*WindSpeedStep*$AE$3:$AE$1003)/AG2634</f>
        <v>918.10125812917556</v>
      </c>
      <c r="W2634" s="37">
        <f t="array" ref="W2634">SUM(_xlfn.NORM.DIST($AD$3:$AD$1003,$L2634,$AB2634,FALSE)*WindSpeedStep*$AE$3:$AE$1003)/AH2634</f>
        <v>913.37945616274214</v>
      </c>
      <c r="Y2634" s="1">
        <f t="shared" si="786"/>
        <v>8</v>
      </c>
      <c r="Z2634" s="99">
        <f>IF(L2634&lt;'Power Curve'!$P$28,'Power Curve'!$Q$28,IF(L2634&gt;'Power Curve'!$P$29,'Power Curve'!$Q$29,INDEX(ReferenceTurbulence,Y2634)+(L2634-INDEX(ReferenceTurbulenceWindSpeed,Y2634))*(INDEX(ReferenceTurbulence,Y2634+1)-INDEX(ReferenceTurbulence,Y2634))/(INDEX(ReferenceTurbulenceWindSpeed,Y2634+1)-INDEX(ReferenceTurbulenceWindSpeed,Y2634))))</f>
        <v>0.11954852354236464</v>
      </c>
      <c r="AA2634" s="100">
        <f t="shared" si="792"/>
        <v>0.97327030899987677</v>
      </c>
      <c r="AB2634" s="29">
        <f t="shared" si="793"/>
        <v>0.88686437149538988</v>
      </c>
      <c r="AG2634" s="40">
        <f t="array" ref="AG2634">SUM(_xlfn.NORM.DIST($AD$3:$AD$1003,$F2634,$AA2634,FALSE)*WindSpeedStep)</f>
        <v>1.0000000000000033</v>
      </c>
      <c r="AH2634" s="40">
        <f t="array" ref="AH2634">SUM(_xlfn.NORM.DIST($AD$3:$AD$1003,$F2634,$AB2634,FALSE)*WindSpeedStep)</f>
        <v>1.0000000000000038</v>
      </c>
      <c r="AJ2634" s="47">
        <f t="shared" si="787"/>
        <v>8</v>
      </c>
      <c r="AK2634" s="83" t="b">
        <f>COUNTIF('Power Curve'!$D$2:$D$31,AJ2634)&gt;0</f>
        <v>1</v>
      </c>
      <c r="AL2634" s="83" t="b">
        <f t="shared" si="788"/>
        <v>0</v>
      </c>
      <c r="AM2634" s="83" t="b">
        <f t="shared" si="794"/>
        <v>1</v>
      </c>
      <c r="AN2634" s="47" t="str">
        <f t="shared" si="789"/>
        <v>Inner</v>
      </c>
      <c r="AO2634" s="48" t="str">
        <f t="shared" si="790"/>
        <v>0.6-0.7</v>
      </c>
      <c r="AP2634" s="49" t="str">
        <f t="shared" si="795"/>
        <v>17-18</v>
      </c>
      <c r="AQ2634" s="49" t="str">
        <f t="shared" si="796"/>
        <v>Mar</v>
      </c>
      <c r="AR2634" s="48" t="str">
        <f t="shared" si="797"/>
        <v>285-295</v>
      </c>
      <c r="AS2634" s="49" t="str">
        <f t="shared" si="791"/>
        <v>Inner-TI</v>
      </c>
    </row>
    <row r="2635" spans="5:45" x14ac:dyDescent="0.3">
      <c r="E2635" s="15">
        <v>40993.743055555555</v>
      </c>
      <c r="F2635" s="21">
        <v>6.75</v>
      </c>
      <c r="G2635" s="21">
        <v>503.38997268676735</v>
      </c>
      <c r="H2635" s="42">
        <v>1.2124088833935618</v>
      </c>
      <c r="I2635" s="35">
        <v>292.2</v>
      </c>
      <c r="J2635" s="43">
        <v>0.15851851851851853</v>
      </c>
      <c r="K2635" s="44">
        <v>0.20103218088943728</v>
      </c>
      <c r="L2635" s="26">
        <f t="shared" si="779"/>
        <v>6.7267937686235699</v>
      </c>
      <c r="M2635" s="26">
        <f t="shared" si="780"/>
        <v>0.39769763740780084</v>
      </c>
      <c r="N2635" s="96">
        <f t="shared" si="781"/>
        <v>7</v>
      </c>
      <c r="O2635" s="26">
        <f t="shared" si="782"/>
        <v>0.7068978419301577</v>
      </c>
      <c r="P2635" s="3">
        <f>IF(L2635&gt;'Power Curve'!$C$37,0,INDEX(Ci,$N2635,1)*POWER(1-O2635,3)+INDEX(Ci,$N2635,2)*3*O2635*POWER(1-O2635,2)+INDEX(Ci,$N2635,3)*3*POWER(O2635,2)*(1-O2635)+INDEX(Ci,$N2635,4)*POWER(O2635,3))</f>
        <v>526.66453667895155</v>
      </c>
      <c r="Q2635" s="3">
        <f>MAX(0,MIN(P2635-V2635+W2635,'Power Curve'!$C$39))</f>
        <v>538.77560392345163</v>
      </c>
      <c r="R2635" s="3">
        <f t="shared" si="783"/>
        <v>503.38997268676735</v>
      </c>
      <c r="S2635" s="3">
        <f t="shared" si="784"/>
        <v>35.385631236684276</v>
      </c>
      <c r="T2635" s="3">
        <f t="shared" si="785"/>
        <v>35.385631236684276</v>
      </c>
      <c r="V2635" s="37">
        <f t="array" ref="V2635">SUM(_xlfn.NORM.DIST($AD$3:$AD$1003,$L2635,$AA2635,FALSE)*WindSpeedStep*$AE$3:$AE$1003)/AG2635</f>
        <v>527.59170200107758</v>
      </c>
      <c r="W2635" s="37">
        <f t="array" ref="W2635">SUM(_xlfn.NORM.DIST($AD$3:$AD$1003,$L2635,$AB2635,FALSE)*WindSpeedStep*$AE$3:$AE$1003)/AH2635</f>
        <v>539.70276924557766</v>
      </c>
      <c r="Y2635" s="1">
        <f t="shared" si="786"/>
        <v>6</v>
      </c>
      <c r="Z2635" s="99">
        <f>IF(L2635&lt;'Power Curve'!$P$28,'Power Curve'!$Q$28,IF(L2635&gt;'Power Curve'!$P$29,'Power Curve'!$Q$29,INDEX(ReferenceTurbulence,Y2635)+(L2635-INDEX(ReferenceTurbulenceWindSpeed,Y2635))*(INDEX(ReferenceTurbulence,Y2635+1)-INDEX(ReferenceTurbulence,Y2635))/(INDEX(ReferenceTurbulenceWindSpeed,Y2635+1)-INDEX(ReferenceTurbulenceWindSpeed,Y2635))))</f>
        <v>0.12023900280107423</v>
      </c>
      <c r="AA2635" s="100">
        <f t="shared" si="792"/>
        <v>0.80882297478777809</v>
      </c>
      <c r="AB2635" s="29">
        <f t="shared" si="793"/>
        <v>1.0663213825818105</v>
      </c>
      <c r="AG2635" s="40">
        <f t="array" ref="AG2635">SUM(_xlfn.NORM.DIST($AD$3:$AD$1003,$F2635,$AA2635,FALSE)*WindSpeedStep)</f>
        <v>1.0000000000000033</v>
      </c>
      <c r="AH2635" s="40">
        <f t="array" ref="AH2635">SUM(_xlfn.NORM.DIST($AD$3:$AD$1003,$F2635,$AB2635,FALSE)*WindSpeedStep)</f>
        <v>0.99999999991110988</v>
      </c>
      <c r="AJ2635" s="47">
        <f t="shared" si="787"/>
        <v>7</v>
      </c>
      <c r="AK2635" s="83" t="b">
        <f>COUNTIF('Power Curve'!$D$2:$D$31,AJ2635)&gt;0</f>
        <v>1</v>
      </c>
      <c r="AL2635" s="83" t="b">
        <f t="shared" si="788"/>
        <v>0</v>
      </c>
      <c r="AM2635" s="83" t="b">
        <f t="shared" si="794"/>
        <v>1</v>
      </c>
      <c r="AN2635" s="47" t="str">
        <f t="shared" si="789"/>
        <v>Outer</v>
      </c>
      <c r="AO2635" s="48" t="str">
        <f t="shared" si="790"/>
        <v>0.3-0.4</v>
      </c>
      <c r="AP2635" s="49" t="str">
        <f t="shared" si="795"/>
        <v>17-18</v>
      </c>
      <c r="AQ2635" s="49" t="str">
        <f t="shared" si="796"/>
        <v>Mar</v>
      </c>
      <c r="AR2635" s="48" t="str">
        <f t="shared" si="797"/>
        <v>285-295</v>
      </c>
      <c r="AS2635" s="49" t="str">
        <f t="shared" si="791"/>
        <v>LWS-HTI</v>
      </c>
    </row>
    <row r="2636" spans="5:45" x14ac:dyDescent="0.3">
      <c r="E2636" s="15">
        <v>40993.75</v>
      </c>
      <c r="F2636" s="21">
        <v>7.75</v>
      </c>
      <c r="G2636" s="21">
        <v>852.48002624511764</v>
      </c>
      <c r="H2636" s="42">
        <v>1.212497769590565</v>
      </c>
      <c r="I2636" s="35">
        <v>291.39999999999998</v>
      </c>
      <c r="J2636" s="43">
        <v>0.16903225806451613</v>
      </c>
      <c r="K2636" s="44">
        <v>0.17893099420176614</v>
      </c>
      <c r="L2636" s="26">
        <f t="shared" si="779"/>
        <v>7.7235445464379326</v>
      </c>
      <c r="M2636" s="26">
        <f t="shared" si="780"/>
        <v>0.55174868322460047</v>
      </c>
      <c r="N2636" s="96">
        <f t="shared" si="781"/>
        <v>8</v>
      </c>
      <c r="O2636" s="26">
        <f t="shared" si="782"/>
        <v>0.71301080405186334</v>
      </c>
      <c r="P2636" s="3">
        <f>IF(L2636&gt;'Power Curve'!$C$37,0,INDEX(Ci,$N2636,1)*POWER(1-O2636,3)+INDEX(Ci,$N2636,2)*3*O2636*POWER(1-O2636,2)+INDEX(Ci,$N2636,3)*3*POWER(O2636,2)*(1-O2636)+INDEX(Ci,$N2636,4)*POWER(O2636,3))</f>
        <v>796.36626140540864</v>
      </c>
      <c r="Q2636" s="3">
        <f>MAX(0,MIN(P2636-V2636+W2636,'Power Curve'!$C$39))</f>
        <v>819.19837856597371</v>
      </c>
      <c r="R2636" s="3">
        <f t="shared" si="783"/>
        <v>852.48002624511764</v>
      </c>
      <c r="S2636" s="3">
        <f t="shared" si="784"/>
        <v>-33.28164767914393</v>
      </c>
      <c r="T2636" s="3">
        <f t="shared" si="785"/>
        <v>33.28164767914393</v>
      </c>
      <c r="V2636" s="37">
        <f t="array" ref="V2636">SUM(_xlfn.NORM.DIST($AD$3:$AD$1003,$L2636,$AA2636,FALSE)*WindSpeedStep*$AE$3:$AE$1003)/AG2636</f>
        <v>790.51174469785724</v>
      </c>
      <c r="W2636" s="37">
        <f t="array" ref="W2636">SUM(_xlfn.NORM.DIST($AD$3:$AD$1003,$L2636,$AB2636,FALSE)*WindSpeedStep*$AE$3:$AE$1003)/AH2636</f>
        <v>813.34386185842231</v>
      </c>
      <c r="Y2636" s="1">
        <f t="shared" si="786"/>
        <v>7</v>
      </c>
      <c r="Z2636" s="99">
        <f>IF(L2636&lt;'Power Curve'!$P$28,'Power Curve'!$Q$28,IF(L2636&gt;'Power Curve'!$P$29,'Power Curve'!$Q$29,INDEX(ReferenceTurbulence,Y2636)+(L2636-INDEX(ReferenceTurbulenceWindSpeed,Y2636))*(INDEX(ReferenceTurbulence,Y2636+1)-INDEX(ReferenceTurbulence,Y2636))/(INDEX(ReferenceTurbulenceWindSpeed,Y2636+1)-INDEX(ReferenceTurbulenceWindSpeed,Y2636))))</f>
        <v>0.11947546695321309</v>
      </c>
      <c r="AA2636" s="100">
        <f t="shared" si="792"/>
        <v>0.9227740912196144</v>
      </c>
      <c r="AB2636" s="29">
        <f t="shared" si="793"/>
        <v>1.3055281749462828</v>
      </c>
      <c r="AG2636" s="40">
        <f t="array" ref="AG2636">SUM(_xlfn.NORM.DIST($AD$3:$AD$1003,$F2636,$AA2636,FALSE)*WindSpeedStep)</f>
        <v>1.0000000000000031</v>
      </c>
      <c r="AH2636" s="40">
        <f t="array" ref="AH2636">SUM(_xlfn.NORM.DIST($AD$3:$AD$1003,$F2636,$AB2636,FALSE)*WindSpeedStep)</f>
        <v>0.99999999885695445</v>
      </c>
      <c r="AJ2636" s="47">
        <f t="shared" si="787"/>
        <v>8</v>
      </c>
      <c r="AK2636" s="83" t="b">
        <f>COUNTIF('Power Curve'!$D$2:$D$31,AJ2636)&gt;0</f>
        <v>1</v>
      </c>
      <c r="AL2636" s="83" t="b">
        <f t="shared" si="788"/>
        <v>0</v>
      </c>
      <c r="AM2636" s="83" t="b">
        <f t="shared" si="794"/>
        <v>1</v>
      </c>
      <c r="AN2636" s="47" t="str">
        <f t="shared" si="789"/>
        <v>Outer</v>
      </c>
      <c r="AO2636" s="48" t="str">
        <f t="shared" si="790"/>
        <v>0.5-0.6</v>
      </c>
      <c r="AP2636" s="49" t="str">
        <f t="shared" si="795"/>
        <v>18-19</v>
      </c>
      <c r="AQ2636" s="49" t="str">
        <f t="shared" si="796"/>
        <v>Mar</v>
      </c>
      <c r="AR2636" s="48" t="str">
        <f t="shared" si="797"/>
        <v>285-295</v>
      </c>
      <c r="AS2636" s="49" t="str">
        <f t="shared" si="791"/>
        <v>HWS-HTI</v>
      </c>
    </row>
    <row r="2637" spans="5:45" x14ac:dyDescent="0.3">
      <c r="E2637" s="15">
        <v>40993.756944444445</v>
      </c>
      <c r="F2637" s="21">
        <v>8.75</v>
      </c>
      <c r="G2637" s="21">
        <v>1163.7399749755884</v>
      </c>
      <c r="H2637" s="42">
        <v>1.212586668954158</v>
      </c>
      <c r="I2637" s="35">
        <v>290.2</v>
      </c>
      <c r="J2637" s="43">
        <v>0.1462857142857143</v>
      </c>
      <c r="K2637" s="44">
        <v>0.25531073473970162</v>
      </c>
      <c r="L2637" s="26">
        <f t="shared" si="779"/>
        <v>8.720344051986272</v>
      </c>
      <c r="M2637" s="26">
        <f t="shared" si="780"/>
        <v>0.70580726006976391</v>
      </c>
      <c r="N2637" s="96">
        <f t="shared" si="781"/>
        <v>9</v>
      </c>
      <c r="O2637" s="26">
        <f t="shared" si="782"/>
        <v>0.71133694718491502</v>
      </c>
      <c r="P2637" s="3">
        <f>IF(L2637&gt;'Power Curve'!$C$37,0,INDEX(Ci,$N2637,1)*POWER(1-O2637,3)+INDEX(Ci,$N2637,2)*3*O2637*POWER(1-O2637,2)+INDEX(Ci,$N2637,3)*3*POWER(O2637,2)*(1-O2637)+INDEX(Ci,$N2637,4)*POWER(O2637,3))</f>
        <v>1103.8615126672848</v>
      </c>
      <c r="Q2637" s="3">
        <f>MAX(0,MIN(P2637-V2637+W2637,'Power Curve'!$C$39))</f>
        <v>1110.9874051505801</v>
      </c>
      <c r="R2637" s="3">
        <f t="shared" si="783"/>
        <v>1163.7399749755884</v>
      </c>
      <c r="S2637" s="3">
        <f t="shared" si="784"/>
        <v>-52.752569825008322</v>
      </c>
      <c r="T2637" s="3">
        <f t="shared" si="785"/>
        <v>52.752569825008322</v>
      </c>
      <c r="V2637" s="37">
        <f t="array" ref="V2637">SUM(_xlfn.NORM.DIST($AD$3:$AD$1003,$L2637,$AA2637,FALSE)*WindSpeedStep*$AE$3:$AE$1003)/AG2637</f>
        <v>1110.1678960456197</v>
      </c>
      <c r="W2637" s="37">
        <f t="array" ref="W2637">SUM(_xlfn.NORM.DIST($AD$3:$AD$1003,$L2637,$AB2637,FALSE)*WindSpeedStep*$AE$3:$AE$1003)/AH2637</f>
        <v>1117.293788528915</v>
      </c>
      <c r="Y2637" s="1">
        <f t="shared" si="786"/>
        <v>8</v>
      </c>
      <c r="Z2637" s="99">
        <f>IF(L2637&lt;'Power Curve'!$P$28,'Power Curve'!$Q$28,IF(L2637&gt;'Power Curve'!$P$29,'Power Curve'!$Q$29,INDEX(ReferenceTurbulence,Y2637)+(L2637-INDEX(ReferenceTurbulenceWindSpeed,Y2637))*(INDEX(ReferenceTurbulence,Y2637+1)-INDEX(ReferenceTurbulence,Y2637))/(INDEX(ReferenceTurbulenceWindSpeed,Y2637+1)-INDEX(ReferenceTurbulenceWindSpeed,Y2637))))</f>
        <v>0.12021384058646833</v>
      </c>
      <c r="AA2637" s="100">
        <f t="shared" si="792"/>
        <v>1.048306049724635</v>
      </c>
      <c r="AB2637" s="29">
        <f t="shared" si="793"/>
        <v>1.2756617584619918</v>
      </c>
      <c r="AG2637" s="40">
        <f t="array" ref="AG2637">SUM(_xlfn.NORM.DIST($AD$3:$AD$1003,$F2637,$AA2637,FALSE)*WindSpeedStep)</f>
        <v>1.0000000000000033</v>
      </c>
      <c r="AH2637" s="40">
        <f t="array" ref="AH2637">SUM(_xlfn.NORM.DIST($AD$3:$AD$1003,$F2637,$AB2637,FALSE)*WindSpeedStep)</f>
        <v>0.99999999999740552</v>
      </c>
      <c r="AJ2637" s="47">
        <f t="shared" si="787"/>
        <v>9</v>
      </c>
      <c r="AK2637" s="83" t="b">
        <f>COUNTIF('Power Curve'!$D$2:$D$31,AJ2637)&gt;0</f>
        <v>1</v>
      </c>
      <c r="AL2637" s="83" t="b">
        <f t="shared" si="788"/>
        <v>0</v>
      </c>
      <c r="AM2637" s="83" t="b">
        <f t="shared" si="794"/>
        <v>1</v>
      </c>
      <c r="AN2637" s="47" t="str">
        <f t="shared" si="789"/>
        <v>Outer</v>
      </c>
      <c r="AO2637" s="48" t="str">
        <f t="shared" si="790"/>
        <v>0.7-0.8</v>
      </c>
      <c r="AP2637" s="49" t="str">
        <f t="shared" si="795"/>
        <v>18-19</v>
      </c>
      <c r="AQ2637" s="49" t="str">
        <f t="shared" si="796"/>
        <v>Mar</v>
      </c>
      <c r="AR2637" s="48" t="str">
        <f t="shared" si="797"/>
        <v>285-295</v>
      </c>
      <c r="AS2637" s="49" t="str">
        <f t="shared" si="791"/>
        <v>HWS-HTI</v>
      </c>
    </row>
    <row r="2638" spans="5:45" x14ac:dyDescent="0.3">
      <c r="E2638" s="15">
        <v>40993.763888888891</v>
      </c>
      <c r="F2638" s="21">
        <v>10.7</v>
      </c>
      <c r="G2638" s="21">
        <v>1688.8399963378929</v>
      </c>
      <c r="H2638" s="42">
        <v>1.212089660412152</v>
      </c>
      <c r="I2638" s="35">
        <v>286.60000000000002</v>
      </c>
      <c r="J2638" s="43">
        <v>0.1280373831775701</v>
      </c>
      <c r="K2638" s="44">
        <v>0.19227997366264668</v>
      </c>
      <c r="L2638" s="26">
        <f t="shared" si="779"/>
        <v>10.662277881476788</v>
      </c>
      <c r="M2638" s="26">
        <f t="shared" si="780"/>
        <v>1.0059393933960268</v>
      </c>
      <c r="N2638" s="96">
        <f t="shared" si="781"/>
        <v>11</v>
      </c>
      <c r="O2638" s="26">
        <f t="shared" si="782"/>
        <v>0.6913390216569536</v>
      </c>
      <c r="P2638" s="3">
        <f>IF(L2638&gt;'Power Curve'!$C$37,0,INDEX(Ci,$N2638,1)*POWER(1-O2638,3)+INDEX(Ci,$N2638,2)*3*O2638*POWER(1-O2638,2)+INDEX(Ci,$N2638,3)*3*POWER(O2638,2)*(1-O2638)+INDEX(Ci,$N2638,4)*POWER(O2638,3))</f>
        <v>1710.584029250947</v>
      </c>
      <c r="Q2638" s="3">
        <f>MAX(0,MIN(P2638-V2638+W2638,'Power Curve'!$C$39))</f>
        <v>1698.8090933791195</v>
      </c>
      <c r="R2638" s="3">
        <f t="shared" si="783"/>
        <v>1688.8399963378929</v>
      </c>
      <c r="S2638" s="3">
        <f t="shared" si="784"/>
        <v>9.9690970412266324</v>
      </c>
      <c r="T2638" s="3">
        <f t="shared" si="785"/>
        <v>9.9690970412266324</v>
      </c>
      <c r="V2638" s="37">
        <f t="array" ref="V2638">SUM(_xlfn.NORM.DIST($AD$3:$AD$1003,$L2638,$AA2638,FALSE)*WindSpeedStep*$AE$3:$AE$1003)/AG2638</f>
        <v>1698.5239500952885</v>
      </c>
      <c r="W2638" s="37">
        <f t="array" ref="W2638">SUM(_xlfn.NORM.DIST($AD$3:$AD$1003,$L2638,$AB2638,FALSE)*WindSpeedStep*$AE$3:$AE$1003)/AH2638</f>
        <v>1686.749014223461</v>
      </c>
      <c r="Y2638" s="1">
        <f t="shared" si="786"/>
        <v>10</v>
      </c>
      <c r="Z2638" s="99">
        <f>IF(L2638&lt;'Power Curve'!$P$28,'Power Curve'!$Q$28,IF(L2638&gt;'Power Curve'!$P$29,'Power Curve'!$Q$29,INDEX(ReferenceTurbulence,Y2638)+(L2638-INDEX(ReferenceTurbulenceWindSpeed,Y2638))*(INDEX(ReferenceTurbulence,Y2638+1)-INDEX(ReferenceTurbulence,Y2638))/(INDEX(ReferenceTurbulenceWindSpeed,Y2638+1)-INDEX(ReferenceTurbulenceWindSpeed,Y2638))))</f>
        <v>0.1200027711016857</v>
      </c>
      <c r="AA2638" s="100">
        <f t="shared" si="792"/>
        <v>1.2795028920334253</v>
      </c>
      <c r="AB2638" s="29">
        <f t="shared" si="793"/>
        <v>1.3651701586563738</v>
      </c>
      <c r="AG2638" s="40">
        <f t="array" ref="AG2638">SUM(_xlfn.NORM.DIST($AD$3:$AD$1003,$F2638,$AA2638,FALSE)*WindSpeedStep)</f>
        <v>1.0000000000000031</v>
      </c>
      <c r="AH2638" s="40">
        <f t="array" ref="AH2638">SUM(_xlfn.NORM.DIST($AD$3:$AD$1003,$F2638,$AB2638,FALSE)*WindSpeedStep)</f>
        <v>1.0000000000000018</v>
      </c>
      <c r="AJ2638" s="47">
        <f t="shared" si="787"/>
        <v>11</v>
      </c>
      <c r="AK2638" s="83" t="b">
        <f>COUNTIF('Power Curve'!$D$2:$D$31,AJ2638)&gt;0</f>
        <v>1</v>
      </c>
      <c r="AL2638" s="83" t="b">
        <f t="shared" si="788"/>
        <v>0</v>
      </c>
      <c r="AM2638" s="83" t="b">
        <f t="shared" si="794"/>
        <v>1</v>
      </c>
      <c r="AN2638" s="47" t="str">
        <f t="shared" si="789"/>
        <v>Inner</v>
      </c>
      <c r="AO2638" s="48" t="str">
        <f t="shared" si="790"/>
        <v>1.0-1.1</v>
      </c>
      <c r="AP2638" s="49" t="str">
        <f t="shared" si="795"/>
        <v>18-19</v>
      </c>
      <c r="AQ2638" s="49" t="str">
        <f t="shared" si="796"/>
        <v>Mar</v>
      </c>
      <c r="AR2638" s="48" t="str">
        <f t="shared" si="797"/>
        <v>285-295</v>
      </c>
      <c r="AS2638" s="49" t="str">
        <f t="shared" si="791"/>
        <v>Inner-TI</v>
      </c>
    </row>
    <row r="2639" spans="5:45" x14ac:dyDescent="0.3">
      <c r="E2639" s="15">
        <v>40993.770833333336</v>
      </c>
      <c r="F2639" s="21">
        <v>9.93</v>
      </c>
      <c r="G2639" s="21">
        <v>1428.520034790042</v>
      </c>
      <c r="H2639" s="42">
        <v>1.2118592768209016</v>
      </c>
      <c r="I2639" s="35">
        <v>285.10000000000002</v>
      </c>
      <c r="J2639" s="43">
        <v>0.12688821752265861</v>
      </c>
      <c r="K2639" s="44">
        <v>0.1692661452719853</v>
      </c>
      <c r="L2639" s="26">
        <f t="shared" si="779"/>
        <v>9.8943655057227868</v>
      </c>
      <c r="M2639" s="26">
        <f t="shared" si="780"/>
        <v>0.88725606029648729</v>
      </c>
      <c r="N2639" s="96">
        <f t="shared" si="781"/>
        <v>10</v>
      </c>
      <c r="O2639" s="26">
        <f t="shared" si="782"/>
        <v>0.94093996916704092</v>
      </c>
      <c r="P2639" s="3">
        <f>IF(L2639&gt;'Power Curve'!$C$37,0,INDEX(Ci,$N2639,1)*POWER(1-O2639,3)+INDEX(Ci,$N2639,2)*3*O2639*POWER(1-O2639,2)+INDEX(Ci,$N2639,3)*3*POWER(O2639,2)*(1-O2639)+INDEX(Ci,$N2639,4)*POWER(O2639,3))</f>
        <v>1502.5277226302933</v>
      </c>
      <c r="Q2639" s="3">
        <f>MAX(0,MIN(P2639-V2639+W2639,'Power Curve'!$C$39))</f>
        <v>1497.0872114746239</v>
      </c>
      <c r="R2639" s="3">
        <f t="shared" si="783"/>
        <v>1428.520034790042</v>
      </c>
      <c r="S2639" s="3">
        <f t="shared" si="784"/>
        <v>68.567176684581909</v>
      </c>
      <c r="T2639" s="3">
        <f t="shared" si="785"/>
        <v>68.567176684581909</v>
      </c>
      <c r="V2639" s="37">
        <f t="array" ref="V2639">SUM(_xlfn.NORM.DIST($AD$3:$AD$1003,$L2639,$AA2639,FALSE)*WindSpeedStep*$AE$3:$AE$1003)/AG2639</f>
        <v>1499.9256410082833</v>
      </c>
      <c r="W2639" s="37">
        <f t="array" ref="W2639">SUM(_xlfn.NORM.DIST($AD$3:$AD$1003,$L2639,$AB2639,FALSE)*WindSpeedStep*$AE$3:$AE$1003)/AH2639</f>
        <v>1494.4851298526139</v>
      </c>
      <c r="Y2639" s="1">
        <f t="shared" si="786"/>
        <v>9</v>
      </c>
      <c r="Z2639" s="99">
        <f>IF(L2639&lt;'Power Curve'!$P$28,'Power Curve'!$Q$28,IF(L2639&gt;'Power Curve'!$P$29,'Power Curve'!$Q$29,INDEX(ReferenceTurbulence,Y2639)+(L2639-INDEX(ReferenceTurbulenceWindSpeed,Y2639))*(INDEX(ReferenceTurbulence,Y2639+1)-INDEX(ReferenceTurbulence,Y2639))/(INDEX(ReferenceTurbulenceWindSpeed,Y2639+1)-INDEX(ReferenceTurbulenceWindSpeed,Y2639))))</f>
        <v>0.12005191921056052</v>
      </c>
      <c r="AA2639" s="100">
        <f t="shared" si="792"/>
        <v>1.1878375683327889</v>
      </c>
      <c r="AB2639" s="29">
        <f t="shared" si="793"/>
        <v>1.255478402538843</v>
      </c>
      <c r="AG2639" s="40">
        <f t="array" ref="AG2639">SUM(_xlfn.NORM.DIST($AD$3:$AD$1003,$F2639,$AA2639,FALSE)*WindSpeedStep)</f>
        <v>1.0000000000000036</v>
      </c>
      <c r="AH2639" s="40">
        <f t="array" ref="AH2639">SUM(_xlfn.NORM.DIST($AD$3:$AD$1003,$F2639,$AB2639,FALSE)*WindSpeedStep)</f>
        <v>1.0000000000000027</v>
      </c>
      <c r="AJ2639" s="47">
        <f t="shared" si="787"/>
        <v>10</v>
      </c>
      <c r="AK2639" s="83" t="b">
        <f>COUNTIF('Power Curve'!$D$2:$D$31,AJ2639)&gt;0</f>
        <v>1</v>
      </c>
      <c r="AL2639" s="83" t="b">
        <f t="shared" si="788"/>
        <v>0</v>
      </c>
      <c r="AM2639" s="83" t="b">
        <f t="shared" si="794"/>
        <v>1</v>
      </c>
      <c r="AN2639" s="47" t="str">
        <f t="shared" si="789"/>
        <v>Inner</v>
      </c>
      <c r="AO2639" s="48" t="str">
        <f t="shared" si="790"/>
        <v>0.8-0.9</v>
      </c>
      <c r="AP2639" s="49" t="str">
        <f t="shared" si="795"/>
        <v>18-19</v>
      </c>
      <c r="AQ2639" s="49" t="str">
        <f t="shared" si="796"/>
        <v>Mar</v>
      </c>
      <c r="AR2639" s="48" t="str">
        <f t="shared" si="797"/>
        <v>285-295</v>
      </c>
      <c r="AS2639" s="49" t="str">
        <f t="shared" si="791"/>
        <v>Inner-TI</v>
      </c>
    </row>
    <row r="2640" spans="5:45" x14ac:dyDescent="0.3">
      <c r="E2640" s="15">
        <v>40993.777777777781</v>
      </c>
      <c r="F2640" s="21">
        <v>9.3800000000000008</v>
      </c>
      <c r="G2640" s="21">
        <v>1581.0100402832031</v>
      </c>
      <c r="H2640" s="42">
        <v>1.2122229596212846</v>
      </c>
      <c r="I2640" s="35">
        <v>288.60000000000002</v>
      </c>
      <c r="J2640" s="43">
        <v>0.1417910447761194</v>
      </c>
      <c r="K2640" s="44">
        <v>0.24473958540500548</v>
      </c>
      <c r="L2640" s="26">
        <f t="shared" si="779"/>
        <v>9.3472740807044978</v>
      </c>
      <c r="M2640" s="26">
        <f t="shared" si="780"/>
        <v>0.80270131696708991</v>
      </c>
      <c r="N2640" s="96">
        <f t="shared" si="781"/>
        <v>10</v>
      </c>
      <c r="O2640" s="26">
        <f t="shared" si="782"/>
        <v>0.3594172373723864</v>
      </c>
      <c r="P2640" s="3">
        <f>IF(L2640&gt;'Power Curve'!$C$37,0,INDEX(Ci,$N2640,1)*POWER(1-O2640,3)+INDEX(Ci,$N2640,2)*3*O2640*POWER(1-O2640,2)+INDEX(Ci,$N2640,3)*3*POWER(O2640,2)*(1-O2640)+INDEX(Ci,$N2640,4)*POWER(O2640,3))</f>
        <v>1315.928353044362</v>
      </c>
      <c r="Q2640" s="3">
        <f>MAX(0,MIN(P2640-V2640+W2640,'Power Curve'!$C$39))</f>
        <v>1311.0604863655794</v>
      </c>
      <c r="R2640" s="3">
        <f t="shared" si="783"/>
        <v>1581.0100402832031</v>
      </c>
      <c r="S2640" s="3">
        <f t="shared" si="784"/>
        <v>-269.94955391762369</v>
      </c>
      <c r="T2640" s="3">
        <f t="shared" si="785"/>
        <v>269.94955391762369</v>
      </c>
      <c r="V2640" s="37">
        <f t="array" ref="V2640">SUM(_xlfn.NORM.DIST($AD$3:$AD$1003,$L2640,$AA2640,FALSE)*WindSpeedStep*$AE$3:$AE$1003)/AG2640</f>
        <v>1324.728146375038</v>
      </c>
      <c r="W2640" s="37">
        <f t="array" ref="W2640">SUM(_xlfn.NORM.DIST($AD$3:$AD$1003,$L2640,$AB2640,FALSE)*WindSpeedStep*$AE$3:$AE$1003)/AH2640</f>
        <v>1319.8602796962555</v>
      </c>
      <c r="Y2640" s="1">
        <f t="shared" si="786"/>
        <v>9</v>
      </c>
      <c r="Z2640" s="99">
        <f>IF(L2640&lt;'Power Curve'!$P$28,'Power Curve'!$Q$28,IF(L2640&gt;'Power Curve'!$P$29,'Power Curve'!$Q$29,INDEX(ReferenceTurbulence,Y2640)+(L2640-INDEX(ReferenceTurbulenceWindSpeed,Y2640))*(INDEX(ReferenceTurbulence,Y2640+1)-INDEX(ReferenceTurbulence,Y2640))/(INDEX(ReferenceTurbulenceWindSpeed,Y2640+1)-INDEX(ReferenceTurbulenceWindSpeed,Y2640))))</f>
        <v>0.12035703384597278</v>
      </c>
      <c r="AA2640" s="100">
        <f t="shared" si="792"/>
        <v>1.1250101828989354</v>
      </c>
      <c r="AB2640" s="29">
        <f t="shared" si="793"/>
        <v>1.3253597577118317</v>
      </c>
      <c r="AG2640" s="40">
        <f t="array" ref="AG2640">SUM(_xlfn.NORM.DIST($AD$3:$AD$1003,$F2640,$AA2640,FALSE)*WindSpeedStep)</f>
        <v>1.000000000000004</v>
      </c>
      <c r="AH2640" s="40">
        <f t="array" ref="AH2640">SUM(_xlfn.NORM.DIST($AD$3:$AD$1003,$F2640,$AB2640,FALSE)*WindSpeedStep)</f>
        <v>0.99999999999945088</v>
      </c>
      <c r="AJ2640" s="47">
        <f t="shared" si="787"/>
        <v>9</v>
      </c>
      <c r="AK2640" s="83" t="b">
        <f>COUNTIF('Power Curve'!$D$2:$D$31,AJ2640)&gt;0</f>
        <v>1</v>
      </c>
      <c r="AL2640" s="83" t="b">
        <f t="shared" si="788"/>
        <v>0</v>
      </c>
      <c r="AM2640" s="83" t="b">
        <f t="shared" si="794"/>
        <v>1</v>
      </c>
      <c r="AN2640" s="47" t="str">
        <f t="shared" si="789"/>
        <v>Outer</v>
      </c>
      <c r="AO2640" s="48" t="str">
        <f t="shared" si="790"/>
        <v>0.8-0.9</v>
      </c>
      <c r="AP2640" s="49" t="str">
        <f t="shared" si="795"/>
        <v>18-19</v>
      </c>
      <c r="AQ2640" s="49" t="str">
        <f t="shared" si="796"/>
        <v>Mar</v>
      </c>
      <c r="AR2640" s="48" t="str">
        <f t="shared" si="797"/>
        <v>285-295</v>
      </c>
      <c r="AS2640" s="49" t="str">
        <f t="shared" si="791"/>
        <v>HWS-HTI</v>
      </c>
    </row>
    <row r="2641" spans="5:45" x14ac:dyDescent="0.3">
      <c r="E2641" s="15">
        <v>40993.784722222219</v>
      </c>
      <c r="F2641" s="21">
        <v>8.9700000000000006</v>
      </c>
      <c r="G2641" s="21">
        <v>1170.1300430297829</v>
      </c>
      <c r="H2641" s="42">
        <v>1.2122229596212846</v>
      </c>
      <c r="I2641" s="35">
        <v>288.3</v>
      </c>
      <c r="J2641" s="43">
        <v>0.1382385730211817</v>
      </c>
      <c r="K2641" s="44">
        <v>0.19977927436954829</v>
      </c>
      <c r="L2641" s="26">
        <f t="shared" si="779"/>
        <v>8.9387045313346842</v>
      </c>
      <c r="M2641" s="26">
        <f t="shared" si="780"/>
        <v>0.73955557605547306</v>
      </c>
      <c r="N2641" s="96">
        <f t="shared" si="781"/>
        <v>9</v>
      </c>
      <c r="O2641" s="26">
        <f t="shared" si="782"/>
        <v>0.92959880760692537</v>
      </c>
      <c r="P2641" s="3">
        <f>IF(L2641&gt;'Power Curve'!$C$37,0,INDEX(Ci,$N2641,1)*POWER(1-O2641,3)+INDEX(Ci,$N2641,2)*3*O2641*POWER(1-O2641,2)+INDEX(Ci,$N2641,3)*3*POWER(O2641,2)*(1-O2641)+INDEX(Ci,$N2641,4)*POWER(O2641,3))</f>
        <v>1175.1643389008475</v>
      </c>
      <c r="Q2641" s="3">
        <f>MAX(0,MIN(P2641-V2641+W2641,'Power Curve'!$C$39))</f>
        <v>1177.814982878821</v>
      </c>
      <c r="R2641" s="3">
        <f t="shared" si="783"/>
        <v>1170.1300430297829</v>
      </c>
      <c r="S2641" s="3">
        <f t="shared" si="784"/>
        <v>7.6849398490380736</v>
      </c>
      <c r="T2641" s="3">
        <f t="shared" si="785"/>
        <v>7.6849398490380736</v>
      </c>
      <c r="V2641" s="37">
        <f t="array" ref="V2641">SUM(_xlfn.NORM.DIST($AD$3:$AD$1003,$L2641,$AA2641,FALSE)*WindSpeedStep*$AE$3:$AE$1003)/AG2641</f>
        <v>1185.1717654241031</v>
      </c>
      <c r="W2641" s="37">
        <f t="array" ref="W2641">SUM(_xlfn.NORM.DIST($AD$3:$AD$1003,$L2641,$AB2641,FALSE)*WindSpeedStep*$AE$3:$AE$1003)/AH2641</f>
        <v>1187.8224094020766</v>
      </c>
      <c r="Y2641" s="1">
        <f t="shared" si="786"/>
        <v>8</v>
      </c>
      <c r="Z2641" s="99">
        <f>IF(L2641&lt;'Power Curve'!$P$28,'Power Curve'!$Q$28,IF(L2641&gt;'Power Curve'!$P$29,'Power Curve'!$Q$29,INDEX(ReferenceTurbulence,Y2641)+(L2641-INDEX(ReferenceTurbulenceWindSpeed,Y2641))*(INDEX(ReferenceTurbulence,Y2641+1)-INDEX(ReferenceTurbulence,Y2641))/(INDEX(ReferenceTurbulenceWindSpeed,Y2641+1)-INDEX(ReferenceTurbulenceWindSpeed,Y2641))))</f>
        <v>0.12046469850398507</v>
      </c>
      <c r="AA2641" s="100">
        <f t="shared" si="792"/>
        <v>1.0767983463834379</v>
      </c>
      <c r="AB2641" s="29">
        <f t="shared" si="793"/>
        <v>1.2356737590696776</v>
      </c>
      <c r="AG2641" s="40">
        <f t="array" ref="AG2641">SUM(_xlfn.NORM.DIST($AD$3:$AD$1003,$F2641,$AA2641,FALSE)*WindSpeedStep)</f>
        <v>1.0000000000000031</v>
      </c>
      <c r="AH2641" s="40">
        <f t="array" ref="AH2641">SUM(_xlfn.NORM.DIST($AD$3:$AD$1003,$F2641,$AB2641,FALSE)*WindSpeedStep)</f>
        <v>0.99999999999986178</v>
      </c>
      <c r="AJ2641" s="47">
        <f t="shared" si="787"/>
        <v>9</v>
      </c>
      <c r="AK2641" s="83" t="b">
        <f>COUNTIF('Power Curve'!$D$2:$D$31,AJ2641)&gt;0</f>
        <v>1</v>
      </c>
      <c r="AL2641" s="83" t="b">
        <f t="shared" si="788"/>
        <v>0</v>
      </c>
      <c r="AM2641" s="83" t="b">
        <f t="shared" si="794"/>
        <v>1</v>
      </c>
      <c r="AN2641" s="47" t="str">
        <f t="shared" si="789"/>
        <v>Inner</v>
      </c>
      <c r="AO2641" s="48" t="str">
        <f t="shared" si="790"/>
        <v>0.7-0.8</v>
      </c>
      <c r="AP2641" s="49" t="str">
        <f t="shared" si="795"/>
        <v>18-19</v>
      </c>
      <c r="AQ2641" s="49" t="str">
        <f t="shared" si="796"/>
        <v>Mar</v>
      </c>
      <c r="AR2641" s="48" t="str">
        <f t="shared" si="797"/>
        <v>285-295</v>
      </c>
      <c r="AS2641" s="49" t="str">
        <f t="shared" si="791"/>
        <v>Inner-TI</v>
      </c>
    </row>
    <row r="2642" spans="5:45" x14ac:dyDescent="0.3">
      <c r="E2642" s="15">
        <v>40993.791666666664</v>
      </c>
      <c r="F2642" s="21">
        <v>7.19</v>
      </c>
      <c r="G2642" s="21">
        <v>684.71001243591286</v>
      </c>
      <c r="H2642" s="42">
        <v>1.2128979192132352</v>
      </c>
      <c r="I2642" s="35">
        <v>285.3</v>
      </c>
      <c r="J2642" s="43">
        <v>0.14047287899860916</v>
      </c>
      <c r="K2642" s="44">
        <v>0.18426197529442315</v>
      </c>
      <c r="L2642" s="26">
        <f t="shared" si="779"/>
        <v>7.1662443297432237</v>
      </c>
      <c r="M2642" s="26">
        <f t="shared" si="780"/>
        <v>0.4656161382327586</v>
      </c>
      <c r="N2642" s="96">
        <f t="shared" si="781"/>
        <v>8</v>
      </c>
      <c r="O2642" s="26">
        <f t="shared" si="782"/>
        <v>0.15209863355473133</v>
      </c>
      <c r="P2642" s="3">
        <f>IF(L2642&gt;'Power Curve'!$C$37,0,INDEX(Ci,$N2642,1)*POWER(1-O2642,3)+INDEX(Ci,$N2642,2)*3*O2642*POWER(1-O2642,2)+INDEX(Ci,$N2642,3)*3*POWER(O2642,2)*(1-O2642)+INDEX(Ci,$N2642,4)*POWER(O2642,3))</f>
        <v>639.85455756413205</v>
      </c>
      <c r="Q2642" s="3">
        <f>MAX(0,MIN(P2642-V2642+W2642,'Power Curve'!$C$39))</f>
        <v>647.41526114619467</v>
      </c>
      <c r="R2642" s="3">
        <f t="shared" si="783"/>
        <v>684.71001243591286</v>
      </c>
      <c r="S2642" s="3">
        <f t="shared" si="784"/>
        <v>-37.294751289718192</v>
      </c>
      <c r="T2642" s="3">
        <f t="shared" si="785"/>
        <v>37.294751289718192</v>
      </c>
      <c r="V2642" s="37">
        <f t="array" ref="V2642">SUM(_xlfn.NORM.DIST($AD$3:$AD$1003,$L2642,$AA2642,FALSE)*WindSpeedStep*$AE$3:$AE$1003)/AG2642</f>
        <v>636.47116545778101</v>
      </c>
      <c r="W2642" s="37">
        <f t="array" ref="W2642">SUM(_xlfn.NORM.DIST($AD$3:$AD$1003,$L2642,$AB2642,FALSE)*WindSpeedStep*$AE$3:$AE$1003)/AH2642</f>
        <v>644.03186903984363</v>
      </c>
      <c r="Y2642" s="1">
        <f t="shared" si="786"/>
        <v>7</v>
      </c>
      <c r="Z2642" s="99">
        <f>IF(L2642&lt;'Power Curve'!$P$28,'Power Curve'!$Q$28,IF(L2642&gt;'Power Curve'!$P$29,'Power Curve'!$Q$29,INDEX(ReferenceTurbulence,Y2642)+(L2642-INDEX(ReferenceTurbulenceWindSpeed,Y2642))*(INDEX(ReferenceTurbulence,Y2642+1)-INDEX(ReferenceTurbulence,Y2642))/(INDEX(ReferenceTurbulenceWindSpeed,Y2642+1)-INDEX(ReferenceTurbulenceWindSpeed,Y2642))))</f>
        <v>0.11963025538251365</v>
      </c>
      <c r="AA2642" s="100">
        <f t="shared" si="792"/>
        <v>0.85729963930067221</v>
      </c>
      <c r="AB2642" s="29">
        <f t="shared" si="793"/>
        <v>1.0066629726064888</v>
      </c>
      <c r="AG2642" s="40">
        <f t="array" ref="AG2642">SUM(_xlfn.NORM.DIST($AD$3:$AD$1003,$F2642,$AA2642,FALSE)*WindSpeedStep)</f>
        <v>1.0000000000000038</v>
      </c>
      <c r="AH2642" s="40">
        <f t="array" ref="AH2642">SUM(_xlfn.NORM.DIST($AD$3:$AD$1003,$F2642,$AB2642,FALSE)*WindSpeedStep)</f>
        <v>0.99999999999969091</v>
      </c>
      <c r="AJ2642" s="47">
        <f t="shared" si="787"/>
        <v>7</v>
      </c>
      <c r="AK2642" s="83" t="b">
        <f>COUNTIF('Power Curve'!$D$2:$D$31,AJ2642)&gt;0</f>
        <v>1</v>
      </c>
      <c r="AL2642" s="83" t="b">
        <f t="shared" si="788"/>
        <v>0</v>
      </c>
      <c r="AM2642" s="83" t="b">
        <f t="shared" si="794"/>
        <v>1</v>
      </c>
      <c r="AN2642" s="47" t="str">
        <f t="shared" si="789"/>
        <v>Outer</v>
      </c>
      <c r="AO2642" s="48" t="str">
        <f t="shared" si="790"/>
        <v>0.4-0.5</v>
      </c>
      <c r="AP2642" s="49" t="str">
        <f t="shared" si="795"/>
        <v>19-20</v>
      </c>
      <c r="AQ2642" s="49" t="str">
        <f t="shared" si="796"/>
        <v>Mar</v>
      </c>
      <c r="AR2642" s="48" t="str">
        <f t="shared" si="797"/>
        <v>285-295</v>
      </c>
      <c r="AS2642" s="49" t="str">
        <f t="shared" si="791"/>
        <v>LWS-HTI</v>
      </c>
    </row>
    <row r="2643" spans="5:45" x14ac:dyDescent="0.3">
      <c r="E2643" s="15">
        <v>40993.798611111109</v>
      </c>
      <c r="F2643" s="21">
        <v>7.5</v>
      </c>
      <c r="G2643" s="21">
        <v>568.18999290466286</v>
      </c>
      <c r="H2643" s="42">
        <v>1.2125341051130167</v>
      </c>
      <c r="I2643" s="35">
        <v>286.2</v>
      </c>
      <c r="J2643" s="43">
        <v>0.12266666666666667</v>
      </c>
      <c r="K2643" s="44">
        <v>0.25131804358282051</v>
      </c>
      <c r="L2643" s="26">
        <f t="shared" si="779"/>
        <v>7.4744726104176085</v>
      </c>
      <c r="M2643" s="26">
        <f t="shared" si="780"/>
        <v>0.51325381260941838</v>
      </c>
      <c r="N2643" s="96">
        <f t="shared" si="781"/>
        <v>8</v>
      </c>
      <c r="O2643" s="26">
        <f t="shared" si="782"/>
        <v>0.46232459210011906</v>
      </c>
      <c r="P2643" s="3">
        <f>IF(L2643&gt;'Power Curve'!$C$37,0,INDEX(Ci,$N2643,1)*POWER(1-O2643,3)+INDEX(Ci,$N2643,2)*3*O2643*POWER(1-O2643,2)+INDEX(Ci,$N2643,3)*3*POWER(O2643,2)*(1-O2643)+INDEX(Ci,$N2643,4)*POWER(O2643,3))</f>
        <v>724.66064951139788</v>
      </c>
      <c r="Q2643" s="3">
        <f>MAX(0,MIN(P2643-V2643+W2643,'Power Curve'!$C$39))</f>
        <v>725.85459284595504</v>
      </c>
      <c r="R2643" s="3">
        <f t="shared" si="783"/>
        <v>568.18999290466286</v>
      </c>
      <c r="S2643" s="3">
        <f t="shared" si="784"/>
        <v>157.66459994129218</v>
      </c>
      <c r="T2643" s="3">
        <f t="shared" si="785"/>
        <v>157.66459994129218</v>
      </c>
      <c r="V2643" s="37">
        <f t="array" ref="V2643">SUM(_xlfn.NORM.DIST($AD$3:$AD$1003,$L2643,$AA2643,FALSE)*WindSpeedStep*$AE$3:$AE$1003)/AG2643</f>
        <v>719.42259369031456</v>
      </c>
      <c r="W2643" s="37">
        <f t="array" ref="W2643">SUM(_xlfn.NORM.DIST($AD$3:$AD$1003,$L2643,$AB2643,FALSE)*WindSpeedStep*$AE$3:$AE$1003)/AH2643</f>
        <v>720.61653702487172</v>
      </c>
      <c r="Y2643" s="1">
        <f t="shared" si="786"/>
        <v>7</v>
      </c>
      <c r="Z2643" s="99">
        <f>IF(L2643&lt;'Power Curve'!$P$28,'Power Curve'!$Q$28,IF(L2643&gt;'Power Curve'!$P$29,'Power Curve'!$Q$29,INDEX(ReferenceTurbulence,Y2643)+(L2643-INDEX(ReferenceTurbulenceWindSpeed,Y2643))*(INDEX(ReferenceTurbulence,Y2643+1)-INDEX(ReferenceTurbulence,Y2643))/(INDEX(ReferenceTurbulenceWindSpeed,Y2643+1)-INDEX(ReferenceTurbulenceWindSpeed,Y2643))))</f>
        <v>0.11954464592103782</v>
      </c>
      <c r="AA2643" s="100">
        <f t="shared" si="792"/>
        <v>0.8935331816588683</v>
      </c>
      <c r="AB2643" s="29">
        <f t="shared" si="793"/>
        <v>0.91686864021122672</v>
      </c>
      <c r="AG2643" s="40">
        <f t="array" ref="AG2643">SUM(_xlfn.NORM.DIST($AD$3:$AD$1003,$F2643,$AA2643,FALSE)*WindSpeedStep)</f>
        <v>1.0000000000000038</v>
      </c>
      <c r="AH2643" s="40">
        <f t="array" ref="AH2643">SUM(_xlfn.NORM.DIST($AD$3:$AD$1003,$F2643,$AB2643,FALSE)*WindSpeedStep)</f>
        <v>1.0000000000000033</v>
      </c>
      <c r="AJ2643" s="47">
        <f t="shared" si="787"/>
        <v>7</v>
      </c>
      <c r="AK2643" s="83" t="b">
        <f>COUNTIF('Power Curve'!$D$2:$D$31,AJ2643)&gt;0</f>
        <v>1</v>
      </c>
      <c r="AL2643" s="83" t="b">
        <f t="shared" si="788"/>
        <v>0</v>
      </c>
      <c r="AM2643" s="83" t="b">
        <f t="shared" si="794"/>
        <v>1</v>
      </c>
      <c r="AN2643" s="47" t="str">
        <f t="shared" si="789"/>
        <v>Inner</v>
      </c>
      <c r="AO2643" s="48" t="str">
        <f t="shared" si="790"/>
        <v>0.5-0.6</v>
      </c>
      <c r="AP2643" s="49" t="str">
        <f t="shared" si="795"/>
        <v>19-20</v>
      </c>
      <c r="AQ2643" s="49" t="str">
        <f t="shared" si="796"/>
        <v>Mar</v>
      </c>
      <c r="AR2643" s="48" t="str">
        <f t="shared" si="797"/>
        <v>285-295</v>
      </c>
      <c r="AS2643" s="49" t="str">
        <f t="shared" si="791"/>
        <v>Inner-TI</v>
      </c>
    </row>
    <row r="2644" spans="5:45" x14ac:dyDescent="0.3">
      <c r="E2644" s="15">
        <v>40993.805555555555</v>
      </c>
      <c r="F2644" s="21">
        <v>8.19</v>
      </c>
      <c r="G2644" s="21">
        <v>1033.0999832153318</v>
      </c>
      <c r="H2644" s="42">
        <v>1.2125785674704197</v>
      </c>
      <c r="I2644" s="35">
        <v>292.5</v>
      </c>
      <c r="J2644" s="43">
        <v>0.15750915750915753</v>
      </c>
      <c r="K2644" s="44">
        <v>0.24109627766185987</v>
      </c>
      <c r="L2644" s="26">
        <f t="shared" si="779"/>
        <v>8.162223854874405</v>
      </c>
      <c r="M2644" s="26">
        <f t="shared" si="780"/>
        <v>0.61954798446117798</v>
      </c>
      <c r="N2644" s="96">
        <f t="shared" si="781"/>
        <v>9</v>
      </c>
      <c r="O2644" s="26">
        <f t="shared" si="782"/>
        <v>0.15346881589927547</v>
      </c>
      <c r="P2644" s="3">
        <f>IF(L2644&gt;'Power Curve'!$C$37,0,INDEX(Ci,$N2644,1)*POWER(1-O2644,3)+INDEX(Ci,$N2644,2)*3*O2644*POWER(1-O2644,2)+INDEX(Ci,$N2644,3)*3*POWER(O2644,2)*(1-O2644)+INDEX(Ci,$N2644,4)*POWER(O2644,3))</f>
        <v>927.20016979586364</v>
      </c>
      <c r="Q2644" s="3">
        <f>MAX(0,MIN(P2644-V2644+W2644,'Power Curve'!$C$39))</f>
        <v>944.20414711057856</v>
      </c>
      <c r="R2644" s="3">
        <f t="shared" si="783"/>
        <v>1033.0999832153318</v>
      </c>
      <c r="S2644" s="3">
        <f t="shared" si="784"/>
        <v>-88.895836104753243</v>
      </c>
      <c r="T2644" s="3">
        <f t="shared" si="785"/>
        <v>88.895836104753243</v>
      </c>
      <c r="V2644" s="37">
        <f t="array" ref="V2644">SUM(_xlfn.NORM.DIST($AD$3:$AD$1003,$L2644,$AA2644,FALSE)*WindSpeedStep*$AE$3:$AE$1003)/AG2644</f>
        <v>924.7951224007187</v>
      </c>
      <c r="W2644" s="37">
        <f t="array" ref="W2644">SUM(_xlfn.NORM.DIST($AD$3:$AD$1003,$L2644,$AB2644,FALSE)*WindSpeedStep*$AE$3:$AE$1003)/AH2644</f>
        <v>941.79909971543361</v>
      </c>
      <c r="Y2644" s="1">
        <f t="shared" si="786"/>
        <v>8</v>
      </c>
      <c r="Z2644" s="99">
        <f>IF(L2644&lt;'Power Curve'!$P$28,'Power Curve'!$Q$28,IF(L2644&gt;'Power Curve'!$P$29,'Power Curve'!$Q$29,INDEX(ReferenceTurbulence,Y2644)+(L2644-INDEX(ReferenceTurbulenceWindSpeed,Y2644))*(INDEX(ReferenceTurbulence,Y2644+1)-INDEX(ReferenceTurbulence,Y2644))/(INDEX(ReferenceTurbulenceWindSpeed,Y2644+1)-INDEX(ReferenceTurbulenceWindSpeed,Y2644))))</f>
        <v>0.11957265830481507</v>
      </c>
      <c r="AA2644" s="100">
        <f t="shared" si="792"/>
        <v>0.97597880400630777</v>
      </c>
      <c r="AB2644" s="29">
        <f t="shared" si="793"/>
        <v>1.2856250027824156</v>
      </c>
      <c r="AG2644" s="40">
        <f t="array" ref="AG2644">SUM(_xlfn.NORM.DIST($AD$3:$AD$1003,$F2644,$AA2644,FALSE)*WindSpeedStep)</f>
        <v>1.0000000000000036</v>
      </c>
      <c r="AH2644" s="40">
        <f t="array" ref="AH2644">SUM(_xlfn.NORM.DIST($AD$3:$AD$1003,$F2644,$AB2644,FALSE)*WindSpeedStep)</f>
        <v>0.99999999992769484</v>
      </c>
      <c r="AJ2644" s="47">
        <f t="shared" si="787"/>
        <v>8</v>
      </c>
      <c r="AK2644" s="83" t="b">
        <f>COUNTIF('Power Curve'!$D$2:$D$31,AJ2644)&gt;0</f>
        <v>1</v>
      </c>
      <c r="AL2644" s="83" t="b">
        <f t="shared" si="788"/>
        <v>0</v>
      </c>
      <c r="AM2644" s="83" t="b">
        <f t="shared" si="794"/>
        <v>1</v>
      </c>
      <c r="AN2644" s="47" t="str">
        <f t="shared" si="789"/>
        <v>Outer</v>
      </c>
      <c r="AO2644" s="48" t="str">
        <f t="shared" si="790"/>
        <v>0.6-0.7</v>
      </c>
      <c r="AP2644" s="49" t="str">
        <f t="shared" si="795"/>
        <v>19-20</v>
      </c>
      <c r="AQ2644" s="49" t="str">
        <f t="shared" si="796"/>
        <v>Mar</v>
      </c>
      <c r="AR2644" s="48" t="str">
        <f t="shared" si="797"/>
        <v>285-295</v>
      </c>
      <c r="AS2644" s="49" t="str">
        <f t="shared" si="791"/>
        <v>HWS-HTI</v>
      </c>
    </row>
    <row r="2645" spans="5:45" x14ac:dyDescent="0.3">
      <c r="E2645" s="15">
        <v>40993.8125</v>
      </c>
      <c r="F2645" s="21">
        <v>8.7899999999999991</v>
      </c>
      <c r="G2645" s="21">
        <v>932.22998809814476</v>
      </c>
      <c r="H2645" s="42">
        <v>1.2121703175597478</v>
      </c>
      <c r="I2645" s="35">
        <v>294.60000000000002</v>
      </c>
      <c r="J2645" s="43">
        <v>0.13083048919226395</v>
      </c>
      <c r="K2645" s="44">
        <v>0.18497155601220164</v>
      </c>
      <c r="L2645" s="26">
        <f t="shared" si="779"/>
        <v>8.7592057377946482</v>
      </c>
      <c r="M2645" s="26">
        <f t="shared" si="780"/>
        <v>0.71181345888519054</v>
      </c>
      <c r="N2645" s="96">
        <f t="shared" si="781"/>
        <v>9</v>
      </c>
      <c r="O2645" s="26">
        <f t="shared" si="782"/>
        <v>0.75018108175075848</v>
      </c>
      <c r="P2645" s="3">
        <f>IF(L2645&gt;'Power Curve'!$C$37,0,INDEX(Ci,$N2645,1)*POWER(1-O2645,3)+INDEX(Ci,$N2645,2)*3*O2645*POWER(1-O2645,2)+INDEX(Ci,$N2645,3)*3*POWER(O2645,2)*(1-O2645)+INDEX(Ci,$N2645,4)*POWER(O2645,3))</f>
        <v>1116.4914803968395</v>
      </c>
      <c r="Q2645" s="3">
        <f>MAX(0,MIN(P2645-V2645+W2645,'Power Curve'!$C$39))</f>
        <v>1119.5062467336679</v>
      </c>
      <c r="R2645" s="3">
        <f t="shared" si="783"/>
        <v>932.22998809814476</v>
      </c>
      <c r="S2645" s="3">
        <f t="shared" si="784"/>
        <v>187.27625863552316</v>
      </c>
      <c r="T2645" s="3">
        <f t="shared" si="785"/>
        <v>187.27625863552316</v>
      </c>
      <c r="V2645" s="37">
        <f t="array" ref="V2645">SUM(_xlfn.NORM.DIST($AD$3:$AD$1003,$L2645,$AA2645,FALSE)*WindSpeedStep*$AE$3:$AE$1003)/AG2645</f>
        <v>1123.4704416866127</v>
      </c>
      <c r="W2645" s="37">
        <f t="array" ref="W2645">SUM(_xlfn.NORM.DIST($AD$3:$AD$1003,$L2645,$AB2645,FALSE)*WindSpeedStep*$AE$3:$AE$1003)/AH2645</f>
        <v>1126.4852080234411</v>
      </c>
      <c r="Y2645" s="1">
        <f t="shared" si="786"/>
        <v>8</v>
      </c>
      <c r="Z2645" s="99">
        <f>IF(L2645&lt;'Power Curve'!$P$28,'Power Curve'!$Q$28,IF(L2645&gt;'Power Curve'!$P$29,'Power Curve'!$Q$29,INDEX(ReferenceTurbulence,Y2645)+(L2645-INDEX(ReferenceTurbulenceWindSpeed,Y2645))*(INDEX(ReferenceTurbulence,Y2645+1)-INDEX(ReferenceTurbulence,Y2645))/(INDEX(ReferenceTurbulenceWindSpeed,Y2645+1)-INDEX(ReferenceTurbulenceWindSpeed,Y2645))))</f>
        <v>0.12025848585195853</v>
      </c>
      <c r="AA2645" s="100">
        <f t="shared" si="792"/>
        <v>1.0533688192929718</v>
      </c>
      <c r="AB2645" s="29">
        <f t="shared" si="793"/>
        <v>1.1459711716113592</v>
      </c>
      <c r="AG2645" s="40">
        <f t="array" ref="AG2645">SUM(_xlfn.NORM.DIST($AD$3:$AD$1003,$F2645,$AA2645,FALSE)*WindSpeedStep)</f>
        <v>1.0000000000000036</v>
      </c>
      <c r="AH2645" s="40">
        <f t="array" ref="AH2645">SUM(_xlfn.NORM.DIST($AD$3:$AD$1003,$F2645,$AB2645,FALSE)*WindSpeedStep)</f>
        <v>0.999999999999998</v>
      </c>
      <c r="AJ2645" s="47">
        <f t="shared" si="787"/>
        <v>9</v>
      </c>
      <c r="AK2645" s="83" t="b">
        <f>COUNTIF('Power Curve'!$D$2:$D$31,AJ2645)&gt;0</f>
        <v>1</v>
      </c>
      <c r="AL2645" s="83" t="b">
        <f t="shared" si="788"/>
        <v>0</v>
      </c>
      <c r="AM2645" s="83" t="b">
        <f t="shared" si="794"/>
        <v>1</v>
      </c>
      <c r="AN2645" s="47" t="str">
        <f t="shared" si="789"/>
        <v>Inner</v>
      </c>
      <c r="AO2645" s="48" t="str">
        <f t="shared" si="790"/>
        <v>0.7-0.8</v>
      </c>
      <c r="AP2645" s="49" t="str">
        <f t="shared" si="795"/>
        <v>19-20</v>
      </c>
      <c r="AQ2645" s="49" t="str">
        <f t="shared" si="796"/>
        <v>Mar</v>
      </c>
      <c r="AR2645" s="48" t="str">
        <f t="shared" si="797"/>
        <v>285-295</v>
      </c>
      <c r="AS2645" s="49" t="str">
        <f t="shared" si="791"/>
        <v>Inner-TI</v>
      </c>
    </row>
    <row r="2646" spans="5:45" x14ac:dyDescent="0.3">
      <c r="E2646" s="15">
        <v>40993.819444444445</v>
      </c>
      <c r="F2646" s="21">
        <v>7.94</v>
      </c>
      <c r="G2646" s="21">
        <v>736.39002609252952</v>
      </c>
      <c r="H2646" s="42">
        <v>1.2121703175597478</v>
      </c>
      <c r="I2646" s="35">
        <v>294.39999999999998</v>
      </c>
      <c r="J2646" s="43">
        <v>0.14105793450881612</v>
      </c>
      <c r="K2646" s="44">
        <v>0.20083953041041544</v>
      </c>
      <c r="L2646" s="26">
        <f t="shared" si="779"/>
        <v>7.9121835674732095</v>
      </c>
      <c r="M2646" s="26">
        <f t="shared" si="780"/>
        <v>0.58090345201852445</v>
      </c>
      <c r="N2646" s="96">
        <f t="shared" si="781"/>
        <v>8</v>
      </c>
      <c r="O2646" s="26">
        <f t="shared" si="782"/>
        <v>0.90287242541799029</v>
      </c>
      <c r="P2646" s="3">
        <f>IF(L2646&gt;'Power Curve'!$C$37,0,INDEX(Ci,$N2646,1)*POWER(1-O2646,3)+INDEX(Ci,$N2646,2)*3*O2646*POWER(1-O2646,2)+INDEX(Ci,$N2646,3)*3*POWER(O2646,2)*(1-O2646)+INDEX(Ci,$N2646,4)*POWER(O2646,3))</f>
        <v>851.98811638611619</v>
      </c>
      <c r="Q2646" s="3">
        <f>MAX(0,MIN(P2646-V2646+W2646,'Power Curve'!$C$39))</f>
        <v>861.88361856245126</v>
      </c>
      <c r="R2646" s="3">
        <f t="shared" si="783"/>
        <v>736.39002609252952</v>
      </c>
      <c r="S2646" s="3">
        <f t="shared" si="784"/>
        <v>125.49359246992174</v>
      </c>
      <c r="T2646" s="3">
        <f t="shared" si="785"/>
        <v>125.49359246992174</v>
      </c>
      <c r="V2646" s="37">
        <f t="array" ref="V2646">SUM(_xlfn.NORM.DIST($AD$3:$AD$1003,$L2646,$AA2646,FALSE)*WindSpeedStep*$AE$3:$AE$1003)/AG2646</f>
        <v>846.82152493274407</v>
      </c>
      <c r="W2646" s="37">
        <f t="array" ref="W2646">SUM(_xlfn.NORM.DIST($AD$3:$AD$1003,$L2646,$AB2646,FALSE)*WindSpeedStep*$AE$3:$AE$1003)/AH2646</f>
        <v>856.71702710907914</v>
      </c>
      <c r="Y2646" s="1">
        <f t="shared" si="786"/>
        <v>7</v>
      </c>
      <c r="Z2646" s="99">
        <f>IF(L2646&lt;'Power Curve'!$P$28,'Power Curve'!$Q$28,IF(L2646&gt;'Power Curve'!$P$29,'Power Curve'!$Q$29,INDEX(ReferenceTurbulence,Y2646)+(L2646-INDEX(ReferenceTurbulenceWindSpeed,Y2646))*(INDEX(ReferenceTurbulence,Y2646+1)-INDEX(ReferenceTurbulence,Y2646))/(INDEX(ReferenceTurbulenceWindSpeed,Y2646+1)-INDEX(ReferenceTurbulenceWindSpeed,Y2646))))</f>
        <v>0.11942307304254135</v>
      </c>
      <c r="AA2646" s="100">
        <f t="shared" si="792"/>
        <v>0.94489727610434848</v>
      </c>
      <c r="AB2646" s="29">
        <f t="shared" si="793"/>
        <v>1.1160762714823671</v>
      </c>
      <c r="AG2646" s="40">
        <f t="array" ref="AG2646">SUM(_xlfn.NORM.DIST($AD$3:$AD$1003,$F2646,$AA2646,FALSE)*WindSpeedStep)</f>
        <v>1.0000000000000036</v>
      </c>
      <c r="AH2646" s="40">
        <f t="array" ref="AH2646">SUM(_xlfn.NORM.DIST($AD$3:$AD$1003,$F2646,$AB2646,FALSE)*WindSpeedStep)</f>
        <v>0.99999999999960409</v>
      </c>
      <c r="AJ2646" s="47">
        <f t="shared" si="787"/>
        <v>8</v>
      </c>
      <c r="AK2646" s="83" t="b">
        <f>COUNTIF('Power Curve'!$D$2:$D$31,AJ2646)&gt;0</f>
        <v>1</v>
      </c>
      <c r="AL2646" s="83" t="b">
        <f t="shared" si="788"/>
        <v>0</v>
      </c>
      <c r="AM2646" s="83" t="b">
        <f t="shared" si="794"/>
        <v>1</v>
      </c>
      <c r="AN2646" s="47" t="str">
        <f t="shared" si="789"/>
        <v>Outer</v>
      </c>
      <c r="AO2646" s="48" t="str">
        <f t="shared" si="790"/>
        <v>0.5-0.6</v>
      </c>
      <c r="AP2646" s="49" t="str">
        <f t="shared" si="795"/>
        <v>19-20</v>
      </c>
      <c r="AQ2646" s="49" t="str">
        <f t="shared" si="796"/>
        <v>Mar</v>
      </c>
      <c r="AR2646" s="48" t="str">
        <f t="shared" si="797"/>
        <v>285-295</v>
      </c>
      <c r="AS2646" s="49" t="str">
        <f t="shared" si="791"/>
        <v>HWS-HTI</v>
      </c>
    </row>
    <row r="2647" spans="5:45" x14ac:dyDescent="0.3">
      <c r="E2647" s="15">
        <v>40993.826388888891</v>
      </c>
      <c r="F2647" s="21">
        <v>7.77</v>
      </c>
      <c r="G2647" s="21">
        <v>904.76002120971657</v>
      </c>
      <c r="H2647" s="42">
        <v>1.2120814325616491</v>
      </c>
      <c r="I2647" s="35">
        <v>293.3</v>
      </c>
      <c r="J2647" s="43">
        <v>0.12097812097812098</v>
      </c>
      <c r="K2647" s="44">
        <v>0.19872455459902125</v>
      </c>
      <c r="L2647" s="26">
        <f t="shared" si="779"/>
        <v>7.7425898768000847</v>
      </c>
      <c r="M2647" s="26">
        <f t="shared" si="780"/>
        <v>0.5546922004262117</v>
      </c>
      <c r="N2647" s="96">
        <f t="shared" si="781"/>
        <v>8</v>
      </c>
      <c r="O2647" s="26">
        <f t="shared" si="782"/>
        <v>0.73217957031330139</v>
      </c>
      <c r="P2647" s="3">
        <f>IF(L2647&gt;'Power Curve'!$C$37,0,INDEX(Ci,$N2647,1)*POWER(1-O2647,3)+INDEX(Ci,$N2647,2)*3*O2647*POWER(1-O2647,2)+INDEX(Ci,$N2647,3)*3*POWER(O2647,2)*(1-O2647)+INDEX(Ci,$N2647,4)*POWER(O2647,3))</f>
        <v>801.93860946327209</v>
      </c>
      <c r="Q2647" s="3">
        <f>MAX(0,MIN(P2647-V2647+W2647,'Power Curve'!$C$39))</f>
        <v>802.5702552974999</v>
      </c>
      <c r="R2647" s="3">
        <f t="shared" si="783"/>
        <v>904.76002120971657</v>
      </c>
      <c r="S2647" s="3">
        <f t="shared" si="784"/>
        <v>-102.18976591221667</v>
      </c>
      <c r="T2647" s="3">
        <f t="shared" si="785"/>
        <v>102.18976591221667</v>
      </c>
      <c r="V2647" s="37">
        <f t="array" ref="V2647">SUM(_xlfn.NORM.DIST($AD$3:$AD$1003,$L2647,$AA2647,FALSE)*WindSpeedStep*$AE$3:$AE$1003)/AG2647</f>
        <v>796.100019816388</v>
      </c>
      <c r="W2647" s="37">
        <f t="array" ref="W2647">SUM(_xlfn.NORM.DIST($AD$3:$AD$1003,$L2647,$AB2647,FALSE)*WindSpeedStep*$AE$3:$AE$1003)/AH2647</f>
        <v>796.73166565061581</v>
      </c>
      <c r="Y2647" s="1">
        <f t="shared" si="786"/>
        <v>7</v>
      </c>
      <c r="Z2647" s="99">
        <f>IF(L2647&lt;'Power Curve'!$P$28,'Power Curve'!$Q$28,IF(L2647&gt;'Power Curve'!$P$29,'Power Curve'!$Q$29,INDEX(ReferenceTurbulence,Y2647)+(L2647-INDEX(ReferenceTurbulenceWindSpeed,Y2647))*(INDEX(ReferenceTurbulence,Y2647+1)-INDEX(ReferenceTurbulence,Y2647))/(INDEX(ReferenceTurbulenceWindSpeed,Y2647+1)-INDEX(ReferenceTurbulenceWindSpeed,Y2647))))</f>
        <v>0.11947017717100243</v>
      </c>
      <c r="AA2647" s="100">
        <f t="shared" si="792"/>
        <v>0.92500858434371602</v>
      </c>
      <c r="AB2647" s="29">
        <f t="shared" si="793"/>
        <v>0.9366839747994955</v>
      </c>
      <c r="AG2647" s="40">
        <f t="array" ref="AG2647">SUM(_xlfn.NORM.DIST($AD$3:$AD$1003,$F2647,$AA2647,FALSE)*WindSpeedStep)</f>
        <v>1.0000000000000036</v>
      </c>
      <c r="AH2647" s="40">
        <f t="array" ref="AH2647">SUM(_xlfn.NORM.DIST($AD$3:$AD$1003,$F2647,$AB2647,FALSE)*WindSpeedStep)</f>
        <v>1.0000000000000036</v>
      </c>
      <c r="AJ2647" s="47">
        <f t="shared" si="787"/>
        <v>8</v>
      </c>
      <c r="AK2647" s="83" t="b">
        <f>COUNTIF('Power Curve'!$D$2:$D$31,AJ2647)&gt;0</f>
        <v>1</v>
      </c>
      <c r="AL2647" s="83" t="b">
        <f t="shared" si="788"/>
        <v>0</v>
      </c>
      <c r="AM2647" s="83" t="b">
        <f t="shared" si="794"/>
        <v>1</v>
      </c>
      <c r="AN2647" s="47" t="str">
        <f t="shared" si="789"/>
        <v>Inner</v>
      </c>
      <c r="AO2647" s="48" t="str">
        <f t="shared" si="790"/>
        <v>0.5-0.6</v>
      </c>
      <c r="AP2647" s="49" t="str">
        <f t="shared" si="795"/>
        <v>19-20</v>
      </c>
      <c r="AQ2647" s="49" t="str">
        <f t="shared" si="796"/>
        <v>Mar</v>
      </c>
      <c r="AR2647" s="48" t="str">
        <f t="shared" si="797"/>
        <v>285-295</v>
      </c>
      <c r="AS2647" s="49" t="str">
        <f t="shared" si="791"/>
        <v>Inner-TI</v>
      </c>
    </row>
    <row r="2648" spans="5:45" x14ac:dyDescent="0.3">
      <c r="E2648" s="15">
        <v>40993.833333333336</v>
      </c>
      <c r="F2648" s="21">
        <v>7.41</v>
      </c>
      <c r="G2648" s="21">
        <v>800.63999176025391</v>
      </c>
      <c r="H2648" s="42">
        <v>1.2123925873643828</v>
      </c>
      <c r="I2648" s="35">
        <v>292.8</v>
      </c>
      <c r="J2648" s="43">
        <v>0.14439946018893388</v>
      </c>
      <c r="K2648" s="44">
        <v>0.21030215966823274</v>
      </c>
      <c r="L2648" s="26">
        <f t="shared" si="779"/>
        <v>7.384491629524514</v>
      </c>
      <c r="M2648" s="26">
        <f t="shared" si="780"/>
        <v>0.49934696195152578</v>
      </c>
      <c r="N2648" s="96">
        <f t="shared" si="781"/>
        <v>8</v>
      </c>
      <c r="O2648" s="26">
        <f t="shared" si="782"/>
        <v>0.37176042976128582</v>
      </c>
      <c r="P2648" s="3">
        <f>IF(L2648&gt;'Power Curve'!$C$37,0,INDEX(Ci,$N2648,1)*POWER(1-O2648,3)+INDEX(Ci,$N2648,2)*3*O2648*POWER(1-O2648,2)+INDEX(Ci,$N2648,3)*3*POWER(O2648,2)*(1-O2648)+INDEX(Ci,$N2648,4)*POWER(O2648,3))</f>
        <v>699.39179165567168</v>
      </c>
      <c r="Q2648" s="3">
        <f>MAX(0,MIN(P2648-V2648+W2648,'Power Curve'!$C$39))</f>
        <v>709.32224211572338</v>
      </c>
      <c r="R2648" s="3">
        <f t="shared" si="783"/>
        <v>800.63999176025391</v>
      </c>
      <c r="S2648" s="3">
        <f t="shared" si="784"/>
        <v>-91.317749644530522</v>
      </c>
      <c r="T2648" s="3">
        <f t="shared" si="785"/>
        <v>91.317749644530522</v>
      </c>
      <c r="V2648" s="37">
        <f t="array" ref="V2648">SUM(_xlfn.NORM.DIST($AD$3:$AD$1003,$L2648,$AA2648,FALSE)*WindSpeedStep*$AE$3:$AE$1003)/AG2648</f>
        <v>694.64070884620696</v>
      </c>
      <c r="W2648" s="37">
        <f t="array" ref="W2648">SUM(_xlfn.NORM.DIST($AD$3:$AD$1003,$L2648,$AB2648,FALSE)*WindSpeedStep*$AE$3:$AE$1003)/AH2648</f>
        <v>704.57115930625866</v>
      </c>
      <c r="Y2648" s="1">
        <f t="shared" si="786"/>
        <v>7</v>
      </c>
      <c r="Z2648" s="99">
        <f>IF(L2648&lt;'Power Curve'!$P$28,'Power Curve'!$Q$28,IF(L2648&gt;'Power Curve'!$P$29,'Power Curve'!$Q$29,INDEX(ReferenceTurbulence,Y2648)+(L2648-INDEX(ReferenceTurbulenceWindSpeed,Y2648))*(INDEX(ReferenceTurbulence,Y2648+1)-INDEX(ReferenceTurbulence,Y2648))/(INDEX(ReferenceTurbulenceWindSpeed,Y2648+1)-INDEX(ReferenceTurbulenceWindSpeed,Y2648))))</f>
        <v>0.11956963786305064</v>
      </c>
      <c r="AA2648" s="100">
        <f t="shared" si="792"/>
        <v>0.88296098994497485</v>
      </c>
      <c r="AB2648" s="29">
        <f t="shared" si="793"/>
        <v>1.0663166050730406</v>
      </c>
      <c r="AG2648" s="40">
        <f t="array" ref="AG2648">SUM(_xlfn.NORM.DIST($AD$3:$AD$1003,$F2648,$AA2648,FALSE)*WindSpeedStep)</f>
        <v>1.0000000000000036</v>
      </c>
      <c r="AH2648" s="40">
        <f t="array" ref="AH2648">SUM(_xlfn.NORM.DIST($AD$3:$AD$1003,$F2648,$AB2648,FALSE)*WindSpeedStep)</f>
        <v>0.99999999999871125</v>
      </c>
      <c r="AJ2648" s="47">
        <f t="shared" si="787"/>
        <v>7</v>
      </c>
      <c r="AK2648" s="83" t="b">
        <f>COUNTIF('Power Curve'!$D$2:$D$31,AJ2648)&gt;0</f>
        <v>1</v>
      </c>
      <c r="AL2648" s="83" t="b">
        <f t="shared" si="788"/>
        <v>0</v>
      </c>
      <c r="AM2648" s="83" t="b">
        <f t="shared" si="794"/>
        <v>1</v>
      </c>
      <c r="AN2648" s="47" t="str">
        <f t="shared" si="789"/>
        <v>Outer</v>
      </c>
      <c r="AO2648" s="48" t="str">
        <f t="shared" si="790"/>
        <v>0.4-0.5</v>
      </c>
      <c r="AP2648" s="49" t="str">
        <f t="shared" si="795"/>
        <v>20-21</v>
      </c>
      <c r="AQ2648" s="49" t="str">
        <f t="shared" si="796"/>
        <v>Mar</v>
      </c>
      <c r="AR2648" s="48" t="str">
        <f t="shared" si="797"/>
        <v>285-295</v>
      </c>
      <c r="AS2648" s="49" t="str">
        <f t="shared" si="791"/>
        <v>LWS-HTI</v>
      </c>
    </row>
    <row r="2649" spans="5:45" x14ac:dyDescent="0.3">
      <c r="E2649" s="15">
        <v>40993.840277777781</v>
      </c>
      <c r="F2649" s="21">
        <v>7.04</v>
      </c>
      <c r="G2649" s="21">
        <v>625.58001470565841</v>
      </c>
      <c r="H2649" s="42">
        <v>1.213148914559506</v>
      </c>
      <c r="I2649" s="35">
        <v>293.2</v>
      </c>
      <c r="J2649" s="43">
        <v>0.12926136363636365</v>
      </c>
      <c r="K2649" s="44">
        <v>0.27016674959557735</v>
      </c>
      <c r="L2649" s="26">
        <f t="shared" si="779"/>
        <v>7.0172239058351975</v>
      </c>
      <c r="M2649" s="26">
        <f t="shared" si="780"/>
        <v>0.44258455133855729</v>
      </c>
      <c r="N2649" s="96">
        <f t="shared" si="781"/>
        <v>8</v>
      </c>
      <c r="O2649" s="26">
        <f t="shared" si="782"/>
        <v>2.1123839200158276E-3</v>
      </c>
      <c r="P2649" s="3">
        <f>IF(L2649&gt;'Power Curve'!$C$37,0,INDEX(Ci,$N2649,1)*POWER(1-O2649,3)+INDEX(Ci,$N2649,2)*3*O2649*POWER(1-O2649,2)+INDEX(Ci,$N2649,3)*3*POWER(O2649,2)*(1-O2649)+INDEX(Ci,$N2649,4)*POWER(O2649,3))</f>
        <v>600.86112286238438</v>
      </c>
      <c r="Q2649" s="3">
        <f>MAX(0,MIN(P2649-V2649+W2649,'Power Curve'!$C$39))</f>
        <v>604.01713403083761</v>
      </c>
      <c r="R2649" s="3">
        <f t="shared" si="783"/>
        <v>625.58001470565841</v>
      </c>
      <c r="S2649" s="3">
        <f t="shared" si="784"/>
        <v>-21.562880674820804</v>
      </c>
      <c r="T2649" s="3">
        <f t="shared" si="785"/>
        <v>21.562880674820804</v>
      </c>
      <c r="V2649" s="37">
        <f t="array" ref="V2649">SUM(_xlfn.NORM.DIST($AD$3:$AD$1003,$L2649,$AA2649,FALSE)*WindSpeedStep*$AE$3:$AE$1003)/AG2649</f>
        <v>598.30076798613356</v>
      </c>
      <c r="W2649" s="37">
        <f t="array" ref="W2649">SUM(_xlfn.NORM.DIST($AD$3:$AD$1003,$L2649,$AB2649,FALSE)*WindSpeedStep*$AE$3:$AE$1003)/AH2649</f>
        <v>601.4567791545868</v>
      </c>
      <c r="Y2649" s="1">
        <f t="shared" si="786"/>
        <v>7</v>
      </c>
      <c r="Z2649" s="99">
        <f>IF(L2649&lt;'Power Curve'!$P$28,'Power Curve'!$Q$28,IF(L2649&gt;'Power Curve'!$P$29,'Power Curve'!$Q$29,INDEX(ReferenceTurbulence,Y2649)+(L2649-INDEX(ReferenceTurbulenceWindSpeed,Y2649))*(INDEX(ReferenceTurbulence,Y2649+1)-INDEX(ReferenceTurbulence,Y2649))/(INDEX(ReferenceTurbulenceWindSpeed,Y2649+1)-INDEX(ReferenceTurbulenceWindSpeed,Y2649))))</f>
        <v>0.11967164534910514</v>
      </c>
      <c r="AA2649" s="100">
        <f t="shared" si="792"/>
        <v>0.83976273059437212</v>
      </c>
      <c r="AB2649" s="29">
        <f t="shared" si="793"/>
        <v>0.90705593100994752</v>
      </c>
      <c r="AG2649" s="40">
        <f t="array" ref="AG2649">SUM(_xlfn.NORM.DIST($AD$3:$AD$1003,$F2649,$AA2649,FALSE)*WindSpeedStep)</f>
        <v>1.0000000000000033</v>
      </c>
      <c r="AH2649" s="40">
        <f t="array" ref="AH2649">SUM(_xlfn.NORM.DIST($AD$3:$AD$1003,$F2649,$AB2649,FALSE)*WindSpeedStep)</f>
        <v>1.0000000000000007</v>
      </c>
      <c r="AJ2649" s="47">
        <f t="shared" si="787"/>
        <v>7</v>
      </c>
      <c r="AK2649" s="83" t="b">
        <f>COUNTIF('Power Curve'!$D$2:$D$31,AJ2649)&gt;0</f>
        <v>1</v>
      </c>
      <c r="AL2649" s="83" t="b">
        <f t="shared" si="788"/>
        <v>0</v>
      </c>
      <c r="AM2649" s="83" t="b">
        <f t="shared" si="794"/>
        <v>1</v>
      </c>
      <c r="AN2649" s="47" t="str">
        <f t="shared" si="789"/>
        <v>Inner</v>
      </c>
      <c r="AO2649" s="48" t="str">
        <f t="shared" si="790"/>
        <v>0.4-0.5</v>
      </c>
      <c r="AP2649" s="49" t="str">
        <f t="shared" si="795"/>
        <v>20-21</v>
      </c>
      <c r="AQ2649" s="49" t="str">
        <f t="shared" si="796"/>
        <v>Mar</v>
      </c>
      <c r="AR2649" s="48" t="str">
        <f t="shared" si="797"/>
        <v>285-295</v>
      </c>
      <c r="AS2649" s="49" t="str">
        <f t="shared" si="791"/>
        <v>Inner-TI</v>
      </c>
    </row>
    <row r="2650" spans="5:45" x14ac:dyDescent="0.3">
      <c r="E2650" s="15">
        <v>40993.847222222219</v>
      </c>
      <c r="F2650" s="21">
        <v>7.03</v>
      </c>
      <c r="G2650" s="21">
        <v>564.8699893951416</v>
      </c>
      <c r="H2650" s="42">
        <v>1.2125259883512387</v>
      </c>
      <c r="I2650" s="35">
        <v>292.8</v>
      </c>
      <c r="J2650" s="43">
        <v>0.14366998577524892</v>
      </c>
      <c r="K2650" s="44">
        <v>0.25398561561998773</v>
      </c>
      <c r="L2650" s="26">
        <f t="shared" si="779"/>
        <v>7.0060566938012068</v>
      </c>
      <c r="M2650" s="26">
        <f t="shared" si="780"/>
        <v>0.44085862272030579</v>
      </c>
      <c r="N2650" s="96">
        <f t="shared" si="781"/>
        <v>7</v>
      </c>
      <c r="O2650" s="26">
        <f t="shared" si="782"/>
        <v>0.99078152083464366</v>
      </c>
      <c r="P2650" s="3">
        <f>IF(L2650&gt;'Power Curve'!$C$37,0,INDEX(Ci,$N2650,1)*POWER(1-O2650,3)+INDEX(Ci,$N2650,2)*3*O2650*POWER(1-O2650,2)+INDEX(Ci,$N2650,3)*3*POWER(O2650,2)*(1-O2650)+INDEX(Ci,$N2650,4)*POWER(O2650,3))</f>
        <v>597.99638438081035</v>
      </c>
      <c r="Q2650" s="3">
        <f>MAX(0,MIN(P2650-V2650+W2650,'Power Curve'!$C$39))</f>
        <v>606.23049760542676</v>
      </c>
      <c r="R2650" s="3">
        <f t="shared" si="783"/>
        <v>564.8699893951416</v>
      </c>
      <c r="S2650" s="3">
        <f t="shared" si="784"/>
        <v>41.360508210285161</v>
      </c>
      <c r="T2650" s="3">
        <f t="shared" si="785"/>
        <v>41.360508210285161</v>
      </c>
      <c r="V2650" s="37">
        <f t="array" ref="V2650">SUM(_xlfn.NORM.DIST($AD$3:$AD$1003,$L2650,$AA2650,FALSE)*WindSpeedStep*$AE$3:$AE$1003)/AG2650</f>
        <v>595.49518911585972</v>
      </c>
      <c r="W2650" s="37">
        <f t="array" ref="W2650">SUM(_xlfn.NORM.DIST($AD$3:$AD$1003,$L2650,$AB2650,FALSE)*WindSpeedStep*$AE$3:$AE$1003)/AH2650</f>
        <v>603.72930234047612</v>
      </c>
      <c r="Y2650" s="1">
        <f t="shared" si="786"/>
        <v>6</v>
      </c>
      <c r="Z2650" s="99">
        <f>IF(L2650&lt;'Power Curve'!$P$28,'Power Curve'!$Q$28,IF(L2650&gt;'Power Curve'!$P$29,'Power Curve'!$Q$29,INDEX(ReferenceTurbulence,Y2650)+(L2650-INDEX(ReferenceTurbulenceWindSpeed,Y2650))*(INDEX(ReferenceTurbulence,Y2650+1)-INDEX(ReferenceTurbulence,Y2650))/(INDEX(ReferenceTurbulenceWindSpeed,Y2650+1)-INDEX(ReferenceTurbulenceWindSpeed,Y2650))))</f>
        <v>0.1196900541429123</v>
      </c>
      <c r="AA2650" s="100">
        <f t="shared" si="792"/>
        <v>0.83855530500937958</v>
      </c>
      <c r="AB2650" s="29">
        <f t="shared" si="793"/>
        <v>1.0065600655390068</v>
      </c>
      <c r="AG2650" s="40">
        <f t="array" ref="AG2650">SUM(_xlfn.NORM.DIST($AD$3:$AD$1003,$F2650,$AA2650,FALSE)*WindSpeedStep)</f>
        <v>1.0000000000000038</v>
      </c>
      <c r="AH2650" s="40">
        <f t="array" ref="AH2650">SUM(_xlfn.NORM.DIST($AD$3:$AD$1003,$F2650,$AB2650,FALSE)*WindSpeedStep)</f>
        <v>0.9999999999990199</v>
      </c>
      <c r="AJ2650" s="47">
        <f t="shared" si="787"/>
        <v>7</v>
      </c>
      <c r="AK2650" s="83" t="b">
        <f>COUNTIF('Power Curve'!$D$2:$D$31,AJ2650)&gt;0</f>
        <v>1</v>
      </c>
      <c r="AL2650" s="83" t="b">
        <f t="shared" si="788"/>
        <v>0</v>
      </c>
      <c r="AM2650" s="83" t="b">
        <f t="shared" si="794"/>
        <v>1</v>
      </c>
      <c r="AN2650" s="47" t="str">
        <f t="shared" si="789"/>
        <v>Outer</v>
      </c>
      <c r="AO2650" s="48" t="str">
        <f t="shared" si="790"/>
        <v>0.4-0.5</v>
      </c>
      <c r="AP2650" s="49" t="str">
        <f t="shared" si="795"/>
        <v>20-21</v>
      </c>
      <c r="AQ2650" s="49" t="str">
        <f t="shared" si="796"/>
        <v>Mar</v>
      </c>
      <c r="AR2650" s="48" t="str">
        <f t="shared" si="797"/>
        <v>285-295</v>
      </c>
      <c r="AS2650" s="49" t="str">
        <f t="shared" si="791"/>
        <v>LWS-HTI</v>
      </c>
    </row>
    <row r="2651" spans="5:45" x14ac:dyDescent="0.3">
      <c r="E2651" s="15">
        <v>40993.854166666664</v>
      </c>
      <c r="F2651" s="21">
        <v>6.62</v>
      </c>
      <c r="G2651" s="21">
        <v>419.83999252319296</v>
      </c>
      <c r="H2651" s="42">
        <v>1.2123925873643828</v>
      </c>
      <c r="I2651" s="35">
        <v>292.10000000000002</v>
      </c>
      <c r="J2651" s="43">
        <v>0.12990936555891239</v>
      </c>
      <c r="K2651" s="44">
        <v>0.30552882338554749</v>
      </c>
      <c r="L2651" s="26">
        <f t="shared" si="779"/>
        <v>6.5972111454051667</v>
      </c>
      <c r="M2651" s="26">
        <f t="shared" si="780"/>
        <v>0.3776702252694808</v>
      </c>
      <c r="N2651" s="96">
        <f t="shared" si="781"/>
        <v>7</v>
      </c>
      <c r="O2651" s="26">
        <f t="shared" si="782"/>
        <v>0.5751711124406107</v>
      </c>
      <c r="P2651" s="3">
        <f>IF(L2651&gt;'Power Curve'!$C$37,0,INDEX(Ci,$N2651,1)*POWER(1-O2651,3)+INDEX(Ci,$N2651,2)*3*O2651*POWER(1-O2651,2)+INDEX(Ci,$N2651,3)*3*POWER(O2651,2)*(1-O2651)+INDEX(Ci,$N2651,4)*POWER(O2651,3))</f>
        <v>494.34511142654117</v>
      </c>
      <c r="Q2651" s="3">
        <f>MAX(0,MIN(P2651-V2651+W2651,'Power Curve'!$C$39))</f>
        <v>496.93724736285338</v>
      </c>
      <c r="R2651" s="3">
        <f t="shared" si="783"/>
        <v>419.83999252319296</v>
      </c>
      <c r="S2651" s="3">
        <f t="shared" si="784"/>
        <v>77.097254839660422</v>
      </c>
      <c r="T2651" s="3">
        <f t="shared" si="785"/>
        <v>77.097254839660422</v>
      </c>
      <c r="V2651" s="37">
        <f t="array" ref="V2651">SUM(_xlfn.NORM.DIST($AD$3:$AD$1003,$L2651,$AA2651,FALSE)*WindSpeedStep*$AE$3:$AE$1003)/AG2651</f>
        <v>497.52855780398966</v>
      </c>
      <c r="W2651" s="37">
        <f t="array" ref="W2651">SUM(_xlfn.NORM.DIST($AD$3:$AD$1003,$L2651,$AB2651,FALSE)*WindSpeedStep*$AE$3:$AE$1003)/AH2651</f>
        <v>500.12069374030187</v>
      </c>
      <c r="Y2651" s="1">
        <f t="shared" si="786"/>
        <v>6</v>
      </c>
      <c r="Z2651" s="99">
        <f>IF(L2651&lt;'Power Curve'!$P$28,'Power Curve'!$Q$28,IF(L2651&gt;'Power Curve'!$P$29,'Power Curve'!$Q$29,INDEX(ReferenceTurbulence,Y2651)+(L2651-INDEX(ReferenceTurbulenceWindSpeed,Y2651))*(INDEX(ReferenceTurbulence,Y2651+1)-INDEX(ReferenceTurbulence,Y2651))/(INDEX(ReferenceTurbulenceWindSpeed,Y2651+1)-INDEX(ReferenceTurbulenceWindSpeed,Y2651))))</f>
        <v>0.12049372407168901</v>
      </c>
      <c r="AA2651" s="100">
        <f t="shared" si="792"/>
        <v>0.79492253939712154</v>
      </c>
      <c r="AB2651" s="29">
        <f t="shared" si="793"/>
        <v>0.85703951435777093</v>
      </c>
      <c r="AG2651" s="40">
        <f t="array" ref="AG2651">SUM(_xlfn.NORM.DIST($AD$3:$AD$1003,$F2651,$AA2651,FALSE)*WindSpeedStep)</f>
        <v>1.0000000000000038</v>
      </c>
      <c r="AH2651" s="40">
        <f t="array" ref="AH2651">SUM(_xlfn.NORM.DIST($AD$3:$AD$1003,$F2651,$AB2651,FALSE)*WindSpeedStep)</f>
        <v>1.0000000000000004</v>
      </c>
      <c r="AJ2651" s="47">
        <f t="shared" si="787"/>
        <v>7</v>
      </c>
      <c r="AK2651" s="83" t="b">
        <f>COUNTIF('Power Curve'!$D$2:$D$31,AJ2651)&gt;0</f>
        <v>1</v>
      </c>
      <c r="AL2651" s="83" t="b">
        <f t="shared" si="788"/>
        <v>0</v>
      </c>
      <c r="AM2651" s="83" t="b">
        <f t="shared" si="794"/>
        <v>1</v>
      </c>
      <c r="AN2651" s="47" t="str">
        <f t="shared" si="789"/>
        <v>Outer</v>
      </c>
      <c r="AO2651" s="48" t="str">
        <f t="shared" si="790"/>
        <v>0.3-0.4</v>
      </c>
      <c r="AP2651" s="49" t="str">
        <f t="shared" si="795"/>
        <v>20-21</v>
      </c>
      <c r="AQ2651" s="49" t="str">
        <f t="shared" si="796"/>
        <v>Mar</v>
      </c>
      <c r="AR2651" s="48" t="str">
        <f t="shared" si="797"/>
        <v>285-295</v>
      </c>
      <c r="AS2651" s="49" t="str">
        <f t="shared" si="791"/>
        <v>Inner-TI</v>
      </c>
    </row>
    <row r="2652" spans="5:45" x14ac:dyDescent="0.3">
      <c r="E2652" s="15">
        <v>40993.861111111109</v>
      </c>
      <c r="F2652" s="21">
        <v>6.42</v>
      </c>
      <c r="G2652" s="21">
        <v>433.32000732421898</v>
      </c>
      <c r="H2652" s="42">
        <v>1.2123036696351797</v>
      </c>
      <c r="I2652" s="35">
        <v>291.39999999999998</v>
      </c>
      <c r="J2652" s="43">
        <v>0.11682242990654206</v>
      </c>
      <c r="K2652" s="44">
        <v>0.32477872390781326</v>
      </c>
      <c r="L2652" s="26">
        <f t="shared" si="779"/>
        <v>6.3977432177875277</v>
      </c>
      <c r="M2652" s="26">
        <f t="shared" si="780"/>
        <v>0.34684181405540909</v>
      </c>
      <c r="N2652" s="96">
        <f t="shared" si="781"/>
        <v>7</v>
      </c>
      <c r="O2652" s="26">
        <f t="shared" si="782"/>
        <v>0.37240273894624171</v>
      </c>
      <c r="P2652" s="3">
        <f>IF(L2652&gt;'Power Curve'!$C$37,0,INDEX(Ci,$N2652,1)*POWER(1-O2652,3)+INDEX(Ci,$N2652,2)*3*O2652*POWER(1-O2652,2)+INDEX(Ci,$N2652,3)*3*POWER(O2652,2)*(1-O2652)+INDEX(Ci,$N2652,4)*POWER(O2652,3))</f>
        <v>446.60483637907231</v>
      </c>
      <c r="Q2652" s="3">
        <f>MAX(0,MIN(P2652-V2652+W2652,'Power Curve'!$C$39))</f>
        <v>445.63409937000358</v>
      </c>
      <c r="R2652" s="3">
        <f t="shared" si="783"/>
        <v>433.32000732421898</v>
      </c>
      <c r="S2652" s="3">
        <f t="shared" si="784"/>
        <v>12.314092045784605</v>
      </c>
      <c r="T2652" s="3">
        <f t="shared" si="785"/>
        <v>12.314092045784605</v>
      </c>
      <c r="V2652" s="37">
        <f t="array" ref="V2652">SUM(_xlfn.NORM.DIST($AD$3:$AD$1003,$L2652,$AA2652,FALSE)*WindSpeedStep*$AE$3:$AE$1003)/AG2652</f>
        <v>453.0170790092796</v>
      </c>
      <c r="W2652" s="37">
        <f t="array" ref="W2652">SUM(_xlfn.NORM.DIST($AD$3:$AD$1003,$L2652,$AB2652,FALSE)*WindSpeedStep*$AE$3:$AE$1003)/AH2652</f>
        <v>452.04634200021087</v>
      </c>
      <c r="Y2652" s="1">
        <f t="shared" si="786"/>
        <v>6</v>
      </c>
      <c r="Z2652" s="99">
        <f>IF(L2652&lt;'Power Curve'!$P$28,'Power Curve'!$Q$28,IF(L2652&gt;'Power Curve'!$P$29,'Power Curve'!$Q$29,INDEX(ReferenceTurbulence,Y2652)+(L2652-INDEX(ReferenceTurbulenceWindSpeed,Y2652))*(INDEX(ReferenceTurbulence,Y2652+1)-INDEX(ReferenceTurbulence,Y2652))/(INDEX(ReferenceTurbulenceWindSpeed,Y2652+1)-INDEX(ReferenceTurbulenceWindSpeed,Y2652))))</f>
        <v>0.12088581926707664</v>
      </c>
      <c r="AA2652" s="100">
        <f t="shared" si="792"/>
        <v>0.77339643034262839</v>
      </c>
      <c r="AB2652" s="29">
        <f t="shared" si="793"/>
        <v>0.74739990862003824</v>
      </c>
      <c r="AG2652" s="40">
        <f t="array" ref="AG2652">SUM(_xlfn.NORM.DIST($AD$3:$AD$1003,$F2652,$AA2652,FALSE)*WindSpeedStep)</f>
        <v>1.0000000000000033</v>
      </c>
      <c r="AH2652" s="40">
        <f t="array" ref="AH2652">SUM(_xlfn.NORM.DIST($AD$3:$AD$1003,$F2652,$AB2652,FALSE)*WindSpeedStep)</f>
        <v>1.0000000000000036</v>
      </c>
      <c r="AJ2652" s="47">
        <f t="shared" si="787"/>
        <v>6</v>
      </c>
      <c r="AK2652" s="83" t="b">
        <f>COUNTIF('Power Curve'!$D$2:$D$31,AJ2652)&gt;0</f>
        <v>1</v>
      </c>
      <c r="AL2652" s="83" t="b">
        <f t="shared" si="788"/>
        <v>0</v>
      </c>
      <c r="AM2652" s="83" t="b">
        <f t="shared" si="794"/>
        <v>1</v>
      </c>
      <c r="AN2652" s="47" t="str">
        <f t="shared" si="789"/>
        <v>Outer</v>
      </c>
      <c r="AO2652" s="48" t="str">
        <f t="shared" si="790"/>
        <v>0.3-0.4</v>
      </c>
      <c r="AP2652" s="49" t="str">
        <f t="shared" si="795"/>
        <v>20-21</v>
      </c>
      <c r="AQ2652" s="49" t="str">
        <f t="shared" si="796"/>
        <v>Mar</v>
      </c>
      <c r="AR2652" s="48" t="str">
        <f t="shared" si="797"/>
        <v>285-295</v>
      </c>
      <c r="AS2652" s="49" t="str">
        <f t="shared" si="791"/>
        <v>Inner-TI</v>
      </c>
    </row>
    <row r="2653" spans="5:45" x14ac:dyDescent="0.3">
      <c r="E2653" s="15">
        <v>40993.868055555555</v>
      </c>
      <c r="F2653" s="21">
        <v>6.52</v>
      </c>
      <c r="G2653" s="21">
        <v>392.0200080871582</v>
      </c>
      <c r="H2653" s="42">
        <v>1.2121703175597478</v>
      </c>
      <c r="I2653" s="35">
        <v>294</v>
      </c>
      <c r="J2653" s="43">
        <v>0.10889570552147239</v>
      </c>
      <c r="K2653" s="44">
        <v>0.32483649879326409</v>
      </c>
      <c r="L2653" s="26">
        <f t="shared" si="779"/>
        <v>6.4971582947009221</v>
      </c>
      <c r="M2653" s="26">
        <f t="shared" si="780"/>
        <v>0.36220673466479969</v>
      </c>
      <c r="N2653" s="96">
        <f t="shared" si="781"/>
        <v>7</v>
      </c>
      <c r="O2653" s="26">
        <f t="shared" si="782"/>
        <v>0.47346276241622021</v>
      </c>
      <c r="P2653" s="3">
        <f>IF(L2653&gt;'Power Curve'!$C$37,0,INDEX(Ci,$N2653,1)*POWER(1-O2653,3)+INDEX(Ci,$N2653,2)*3*O2653*POWER(1-O2653,2)+INDEX(Ci,$N2653,3)*3*POWER(O2653,2)*(1-O2653)+INDEX(Ci,$N2653,4)*POWER(O2653,3))</f>
        <v>470.03445085968332</v>
      </c>
      <c r="Q2653" s="3">
        <f>MAX(0,MIN(P2653-V2653+W2653,'Power Curve'!$C$39))</f>
        <v>467.0797417172684</v>
      </c>
      <c r="R2653" s="3">
        <f t="shared" si="783"/>
        <v>392.0200080871582</v>
      </c>
      <c r="S2653" s="3">
        <f t="shared" si="784"/>
        <v>75.059733630110202</v>
      </c>
      <c r="T2653" s="3">
        <f t="shared" si="785"/>
        <v>75.059733630110202</v>
      </c>
      <c r="V2653" s="37">
        <f t="array" ref="V2653">SUM(_xlfn.NORM.DIST($AD$3:$AD$1003,$L2653,$AA2653,FALSE)*WindSpeedStep*$AE$3:$AE$1003)/AG2653</f>
        <v>474.93638301644097</v>
      </c>
      <c r="W2653" s="37">
        <f t="array" ref="W2653">SUM(_xlfn.NORM.DIST($AD$3:$AD$1003,$L2653,$AB2653,FALSE)*WindSpeedStep*$AE$3:$AE$1003)/AH2653</f>
        <v>471.98167387402606</v>
      </c>
      <c r="Y2653" s="1">
        <f t="shared" si="786"/>
        <v>6</v>
      </c>
      <c r="Z2653" s="99">
        <f>IF(L2653&lt;'Power Curve'!$P$28,'Power Curve'!$Q$28,IF(L2653&gt;'Power Curve'!$P$29,'Power Curve'!$Q$29,INDEX(ReferenceTurbulence,Y2653)+(L2653-INDEX(ReferenceTurbulenceWindSpeed,Y2653))*(INDEX(ReferenceTurbulence,Y2653+1)-INDEX(ReferenceTurbulence,Y2653))/(INDEX(ReferenceTurbulenceWindSpeed,Y2653+1)-INDEX(ReferenceTurbulenceWindSpeed,Y2653))))</f>
        <v>0.12069039850709584</v>
      </c>
      <c r="AA2653" s="100">
        <f t="shared" si="792"/>
        <v>0.78414462375113758</v>
      </c>
      <c r="AB2653" s="29">
        <f t="shared" si="793"/>
        <v>0.70751263638614337</v>
      </c>
      <c r="AG2653" s="40">
        <f t="array" ref="AG2653">SUM(_xlfn.NORM.DIST($AD$3:$AD$1003,$F2653,$AA2653,FALSE)*WindSpeedStep)</f>
        <v>1.0000000000000031</v>
      </c>
      <c r="AH2653" s="40">
        <f t="array" ref="AH2653">SUM(_xlfn.NORM.DIST($AD$3:$AD$1003,$F2653,$AB2653,FALSE)*WindSpeedStep)</f>
        <v>1.0000000000000036</v>
      </c>
      <c r="AJ2653" s="47">
        <f t="shared" si="787"/>
        <v>6</v>
      </c>
      <c r="AK2653" s="83" t="b">
        <f>COUNTIF('Power Curve'!$D$2:$D$31,AJ2653)&gt;0</f>
        <v>1</v>
      </c>
      <c r="AL2653" s="83" t="b">
        <f t="shared" si="788"/>
        <v>0</v>
      </c>
      <c r="AM2653" s="83" t="b">
        <f t="shared" si="794"/>
        <v>1</v>
      </c>
      <c r="AN2653" s="47" t="str">
        <f t="shared" si="789"/>
        <v>Outer</v>
      </c>
      <c r="AO2653" s="48" t="str">
        <f t="shared" si="790"/>
        <v>0.3-0.4</v>
      </c>
      <c r="AP2653" s="49" t="str">
        <f t="shared" si="795"/>
        <v>20-21</v>
      </c>
      <c r="AQ2653" s="49" t="str">
        <f t="shared" si="796"/>
        <v>Mar</v>
      </c>
      <c r="AR2653" s="48" t="str">
        <f t="shared" si="797"/>
        <v>285-295</v>
      </c>
      <c r="AS2653" s="49" t="str">
        <f t="shared" si="791"/>
        <v>Inner-TI</v>
      </c>
    </row>
    <row r="2654" spans="5:45" x14ac:dyDescent="0.3">
      <c r="E2654" s="15">
        <v>40993.875</v>
      </c>
      <c r="F2654" s="21">
        <v>6</v>
      </c>
      <c r="G2654" s="21">
        <v>244.2099952697759</v>
      </c>
      <c r="H2654" s="42">
        <v>1.2127119742419814</v>
      </c>
      <c r="I2654" s="35">
        <v>291.8</v>
      </c>
      <c r="J2654" s="43">
        <v>0.13333333333333333</v>
      </c>
      <c r="K2654" s="44">
        <v>0.35422012742635062</v>
      </c>
      <c r="L2654" s="26">
        <f t="shared" si="779"/>
        <v>5.9798704595863086</v>
      </c>
      <c r="M2654" s="26">
        <f t="shared" si="780"/>
        <v>0.28225823222926322</v>
      </c>
      <c r="N2654" s="96">
        <f t="shared" si="781"/>
        <v>6</v>
      </c>
      <c r="O2654" s="26">
        <f t="shared" si="782"/>
        <v>0.94863754821924096</v>
      </c>
      <c r="P2654" s="3">
        <f>IF(L2654&gt;'Power Curve'!$C$37,0,INDEX(Ci,$N2654,1)*POWER(1-O2654,3)+INDEX(Ci,$N2654,2)*3*O2654*POWER(1-O2654,2)+INDEX(Ci,$N2654,3)*3*POWER(O2654,2)*(1-O2654)+INDEX(Ci,$N2654,4)*POWER(O2654,3))</f>
        <v>359.48383583474993</v>
      </c>
      <c r="Q2654" s="3">
        <f>MAX(0,MIN(P2654-V2654+W2654,'Power Curve'!$C$39))</f>
        <v>361.42974317949182</v>
      </c>
      <c r="R2654" s="3">
        <f t="shared" si="783"/>
        <v>244.2099952697759</v>
      </c>
      <c r="S2654" s="3">
        <f t="shared" si="784"/>
        <v>117.21974790971592</v>
      </c>
      <c r="T2654" s="3">
        <f t="shared" si="785"/>
        <v>117.21974790971592</v>
      </c>
      <c r="V2654" s="37">
        <f t="array" ref="V2654">SUM(_xlfn.NORM.DIST($AD$3:$AD$1003,$L2654,$AA2654,FALSE)*WindSpeedStep*$AE$3:$AE$1003)/AG2654</f>
        <v>366.32072737031359</v>
      </c>
      <c r="W2654" s="37">
        <f t="array" ref="W2654">SUM(_xlfn.NORM.DIST($AD$3:$AD$1003,$L2654,$AB2654,FALSE)*WindSpeedStep*$AE$3:$AE$1003)/AH2654</f>
        <v>368.26663471505549</v>
      </c>
      <c r="Y2654" s="1">
        <f t="shared" si="786"/>
        <v>5</v>
      </c>
      <c r="Z2654" s="99">
        <f>IF(L2654&lt;'Power Curve'!$P$28,'Power Curve'!$Q$28,IF(L2654&gt;'Power Curve'!$P$29,'Power Curve'!$Q$29,INDEX(ReferenceTurbulence,Y2654)+(L2654-INDEX(ReferenceTurbulenceWindSpeed,Y2654))*(INDEX(ReferenceTurbulence,Y2654+1)-INDEX(ReferenceTurbulence,Y2654))/(INDEX(ReferenceTurbulenceWindSpeed,Y2654+1)-INDEX(ReferenceTurbulenceWindSpeed,Y2654))))</f>
        <v>0.12140894825551798</v>
      </c>
      <c r="AA2654" s="100">
        <f t="shared" si="792"/>
        <v>0.72600978320261467</v>
      </c>
      <c r="AB2654" s="29">
        <f t="shared" si="793"/>
        <v>0.79731606127817445</v>
      </c>
      <c r="AG2654" s="40">
        <f t="array" ref="AG2654">SUM(_xlfn.NORM.DIST($AD$3:$AD$1003,$F2654,$AA2654,FALSE)*WindSpeedStep)</f>
        <v>1.0000000000000033</v>
      </c>
      <c r="AH2654" s="40">
        <f t="array" ref="AH2654">SUM(_xlfn.NORM.DIST($AD$3:$AD$1003,$F2654,$AB2654,FALSE)*WindSpeedStep)</f>
        <v>0.99999999999998812</v>
      </c>
      <c r="AJ2654" s="47">
        <f t="shared" si="787"/>
        <v>6</v>
      </c>
      <c r="AK2654" s="83" t="b">
        <f>COUNTIF('Power Curve'!$D$2:$D$31,AJ2654)&gt;0</f>
        <v>1</v>
      </c>
      <c r="AL2654" s="83" t="b">
        <f t="shared" si="788"/>
        <v>0</v>
      </c>
      <c r="AM2654" s="83" t="b">
        <f t="shared" si="794"/>
        <v>1</v>
      </c>
      <c r="AN2654" s="47" t="str">
        <f t="shared" si="789"/>
        <v>Outer</v>
      </c>
      <c r="AO2654" s="48" t="str">
        <f t="shared" si="790"/>
        <v>0.2-0.3</v>
      </c>
      <c r="AP2654" s="49" t="str">
        <f t="shared" si="795"/>
        <v>21-22</v>
      </c>
      <c r="AQ2654" s="49" t="str">
        <f t="shared" si="796"/>
        <v>Mar</v>
      </c>
      <c r="AR2654" s="48" t="str">
        <f t="shared" si="797"/>
        <v>285-295</v>
      </c>
      <c r="AS2654" s="49" t="str">
        <f t="shared" si="791"/>
        <v>Inner-TI</v>
      </c>
    </row>
    <row r="2655" spans="5:45" x14ac:dyDescent="0.3">
      <c r="E2655" s="15">
        <v>40993.881944444445</v>
      </c>
      <c r="F2655" s="21">
        <v>5.81</v>
      </c>
      <c r="G2655" s="21">
        <v>253.65999984741211</v>
      </c>
      <c r="H2655" s="42">
        <v>1.2123925873643828</v>
      </c>
      <c r="I2655" s="35">
        <v>286.7</v>
      </c>
      <c r="J2655" s="43">
        <v>0.14629948364888123</v>
      </c>
      <c r="K2655" s="44">
        <v>0.34092568580338883</v>
      </c>
      <c r="L2655" s="26">
        <f t="shared" si="779"/>
        <v>5.7899995097891264</v>
      </c>
      <c r="M2655" s="26">
        <f t="shared" si="780"/>
        <v>0.2529130648739662</v>
      </c>
      <c r="N2655" s="96">
        <f t="shared" si="781"/>
        <v>6</v>
      </c>
      <c r="O2655" s="26">
        <f t="shared" si="782"/>
        <v>0.75938980181147264</v>
      </c>
      <c r="P2655" s="3">
        <f>IF(L2655&gt;'Power Curve'!$C$37,0,INDEX(Ci,$N2655,1)*POWER(1-O2655,3)+INDEX(Ci,$N2655,2)*3*O2655*POWER(1-O2655,2)+INDEX(Ci,$N2655,3)*3*POWER(O2655,2)*(1-O2655)+INDEX(Ci,$N2655,4)*POWER(O2655,3))</f>
        <v>326.66683557617807</v>
      </c>
      <c r="Q2655" s="3">
        <f>MAX(0,MIN(P2655-V2655+W2655,'Power Curve'!$C$39))</f>
        <v>330.048544003703</v>
      </c>
      <c r="R2655" s="3">
        <f t="shared" si="783"/>
        <v>253.65999984741211</v>
      </c>
      <c r="S2655" s="3">
        <f t="shared" si="784"/>
        <v>76.388544156290891</v>
      </c>
      <c r="T2655" s="3">
        <f t="shared" si="785"/>
        <v>76.388544156290891</v>
      </c>
      <c r="V2655" s="37">
        <f t="array" ref="V2655">SUM(_xlfn.NORM.DIST($AD$3:$AD$1003,$L2655,$AA2655,FALSE)*WindSpeedStep*$AE$3:$AE$1003)/AG2655</f>
        <v>329.44766720448587</v>
      </c>
      <c r="W2655" s="37">
        <f t="array" ref="W2655">SUM(_xlfn.NORM.DIST($AD$3:$AD$1003,$L2655,$AB2655,FALSE)*WindSpeedStep*$AE$3:$AE$1003)/AH2655</f>
        <v>332.82937563201079</v>
      </c>
      <c r="Y2655" s="1">
        <f t="shared" si="786"/>
        <v>5</v>
      </c>
      <c r="Z2655" s="99">
        <f>IF(L2655&lt;'Power Curve'!$P$28,'Power Curve'!$Q$28,IF(L2655&gt;'Power Curve'!$P$29,'Power Curve'!$Q$29,INDEX(ReferenceTurbulence,Y2655)+(L2655-INDEX(ReferenceTurbulenceWindSpeed,Y2655))*(INDEX(ReferenceTurbulence,Y2655+1)-INDEX(ReferenceTurbulence,Y2655))/(INDEX(ReferenceTurbulenceWindSpeed,Y2655+1)-INDEX(ReferenceTurbulenceWindSpeed,Y2655))))</f>
        <v>0.12068312845833071</v>
      </c>
      <c r="AA2655" s="100">
        <f t="shared" si="792"/>
        <v>0.69875525461355292</v>
      </c>
      <c r="AB2655" s="29">
        <f t="shared" si="793"/>
        <v>0.8470739386094247</v>
      </c>
      <c r="AG2655" s="40">
        <f t="array" ref="AG2655">SUM(_xlfn.NORM.DIST($AD$3:$AD$1003,$F2655,$AA2655,FALSE)*WindSpeedStep)</f>
        <v>1.0000000000000033</v>
      </c>
      <c r="AH2655" s="40">
        <f t="array" ref="AH2655">SUM(_xlfn.NORM.DIST($AD$3:$AD$1003,$F2655,$AB2655,FALSE)*WindSpeedStep)</f>
        <v>0.99999999999777556</v>
      </c>
      <c r="AJ2655" s="47">
        <f t="shared" si="787"/>
        <v>6</v>
      </c>
      <c r="AK2655" s="83" t="b">
        <f>COUNTIF('Power Curve'!$D$2:$D$31,AJ2655)&gt;0</f>
        <v>1</v>
      </c>
      <c r="AL2655" s="83" t="b">
        <f t="shared" si="788"/>
        <v>0</v>
      </c>
      <c r="AM2655" s="83" t="b">
        <f t="shared" si="794"/>
        <v>1</v>
      </c>
      <c r="AN2655" s="47" t="str">
        <f t="shared" si="789"/>
        <v>Outer</v>
      </c>
      <c r="AO2655" s="48" t="str">
        <f t="shared" si="790"/>
        <v>0.2-0.3</v>
      </c>
      <c r="AP2655" s="49" t="str">
        <f t="shared" si="795"/>
        <v>21-22</v>
      </c>
      <c r="AQ2655" s="49" t="str">
        <f t="shared" si="796"/>
        <v>Mar</v>
      </c>
      <c r="AR2655" s="48" t="str">
        <f t="shared" si="797"/>
        <v>285-295</v>
      </c>
      <c r="AS2655" s="49" t="str">
        <f t="shared" si="791"/>
        <v>LWS-HTI</v>
      </c>
    </row>
    <row r="2656" spans="5:45" x14ac:dyDescent="0.3">
      <c r="E2656" s="15">
        <v>40993.888888888891</v>
      </c>
      <c r="F2656" s="21">
        <v>5.57</v>
      </c>
      <c r="G2656" s="21">
        <v>257.53001022338879</v>
      </c>
      <c r="H2656" s="42">
        <v>1.2121258734312177</v>
      </c>
      <c r="I2656" s="35">
        <v>293</v>
      </c>
      <c r="J2656" s="43">
        <v>0.16696588868940754</v>
      </c>
      <c r="K2656" s="44">
        <v>0.30091001956956964</v>
      </c>
      <c r="L2656" s="26">
        <f t="shared" si="779"/>
        <v>5.5504186204052166</v>
      </c>
      <c r="M2656" s="26">
        <f t="shared" si="780"/>
        <v>0.21588506611158745</v>
      </c>
      <c r="N2656" s="96">
        <f t="shared" si="781"/>
        <v>6</v>
      </c>
      <c r="O2656" s="26">
        <f t="shared" si="782"/>
        <v>0.52059527612597145</v>
      </c>
      <c r="P2656" s="3">
        <f>IF(L2656&gt;'Power Curve'!$C$37,0,INDEX(Ci,$N2656,1)*POWER(1-O2656,3)+INDEX(Ci,$N2656,2)*3*O2656*POWER(1-O2656,2)+INDEX(Ci,$N2656,3)*3*POWER(O2656,2)*(1-O2656)+INDEX(Ci,$N2656,4)*POWER(O2656,3))</f>
        <v>289.16582624391606</v>
      </c>
      <c r="Q2656" s="3">
        <f>MAX(0,MIN(P2656-V2656+W2656,'Power Curve'!$C$39))</f>
        <v>294.58086286057642</v>
      </c>
      <c r="R2656" s="3">
        <f t="shared" si="783"/>
        <v>257.53001022338879</v>
      </c>
      <c r="S2656" s="3">
        <f t="shared" si="784"/>
        <v>37.050852637187631</v>
      </c>
      <c r="T2656" s="3">
        <f t="shared" si="785"/>
        <v>37.050852637187631</v>
      </c>
      <c r="V2656" s="37">
        <f t="array" ref="V2656">SUM(_xlfn.NORM.DIST($AD$3:$AD$1003,$L2656,$AA2656,FALSE)*WindSpeedStep*$AE$3:$AE$1003)/AG2656</f>
        <v>284.80776439263201</v>
      </c>
      <c r="W2656" s="37">
        <f t="array" ref="W2656">SUM(_xlfn.NORM.DIST($AD$3:$AD$1003,$L2656,$AB2656,FALSE)*WindSpeedStep*$AE$3:$AE$1003)/AH2656</f>
        <v>290.22280100929237</v>
      </c>
      <c r="Y2656" s="1">
        <f t="shared" si="786"/>
        <v>5</v>
      </c>
      <c r="Z2656" s="99">
        <f>IF(L2656&lt;'Power Curve'!$P$28,'Power Curve'!$Q$28,IF(L2656&gt;'Power Curve'!$P$29,'Power Curve'!$Q$29,INDEX(ReferenceTurbulence,Y2656)+(L2656-INDEX(ReferenceTurbulenceWindSpeed,Y2656))*(INDEX(ReferenceTurbulence,Y2656+1)-INDEX(ReferenceTurbulence,Y2656))/(INDEX(ReferenceTurbulenceWindSpeed,Y2656+1)-INDEX(ReferenceTurbulenceWindSpeed,Y2656))))</f>
        <v>0.11976728244434949</v>
      </c>
      <c r="AA2656" s="100">
        <f t="shared" si="792"/>
        <v>0.66475855459444821</v>
      </c>
      <c r="AB2656" s="29">
        <f t="shared" si="793"/>
        <v>0.9267305775541923</v>
      </c>
      <c r="AG2656" s="40">
        <f t="array" ref="AG2656">SUM(_xlfn.NORM.DIST($AD$3:$AD$1003,$F2656,$AA2656,FALSE)*WindSpeedStep)</f>
        <v>1.000000000000004</v>
      </c>
      <c r="AH2656" s="40">
        <f t="array" ref="AH2656">SUM(_xlfn.NORM.DIST($AD$3:$AD$1003,$F2656,$AB2656,FALSE)*WindSpeedStep)</f>
        <v>0.99999999934946771</v>
      </c>
      <c r="AJ2656" s="47">
        <f t="shared" si="787"/>
        <v>6</v>
      </c>
      <c r="AK2656" s="83" t="b">
        <f>COUNTIF('Power Curve'!$D$2:$D$31,AJ2656)&gt;0</f>
        <v>1</v>
      </c>
      <c r="AL2656" s="83" t="b">
        <f t="shared" si="788"/>
        <v>0</v>
      </c>
      <c r="AM2656" s="83" t="b">
        <f t="shared" si="794"/>
        <v>1</v>
      </c>
      <c r="AN2656" s="47" t="str">
        <f t="shared" si="789"/>
        <v>Outer</v>
      </c>
      <c r="AO2656" s="48" t="str">
        <f t="shared" si="790"/>
        <v>0.2-0.3</v>
      </c>
      <c r="AP2656" s="49" t="str">
        <f t="shared" si="795"/>
        <v>21-22</v>
      </c>
      <c r="AQ2656" s="49" t="str">
        <f t="shared" si="796"/>
        <v>Mar</v>
      </c>
      <c r="AR2656" s="48" t="str">
        <f t="shared" si="797"/>
        <v>285-295</v>
      </c>
      <c r="AS2656" s="49" t="str">
        <f t="shared" si="791"/>
        <v>LWS-HTI</v>
      </c>
    </row>
    <row r="2657" spans="5:45" x14ac:dyDescent="0.3">
      <c r="E2657" s="15">
        <v>40993.895833333336</v>
      </c>
      <c r="F2657" s="21">
        <v>5.85</v>
      </c>
      <c r="G2657" s="21">
        <v>281.16000747680681</v>
      </c>
      <c r="H2657" s="42">
        <v>1.2123036696351797</v>
      </c>
      <c r="I2657" s="35">
        <v>291.60000000000002</v>
      </c>
      <c r="J2657" s="43">
        <v>0.13162393162393163</v>
      </c>
      <c r="K2657" s="44">
        <v>0.30717387473857094</v>
      </c>
      <c r="L2657" s="26">
        <f t="shared" si="779"/>
        <v>5.8297192872362977</v>
      </c>
      <c r="M2657" s="26">
        <f t="shared" si="780"/>
        <v>0.25905188451829547</v>
      </c>
      <c r="N2657" s="96">
        <f t="shared" si="781"/>
        <v>6</v>
      </c>
      <c r="O2657" s="26">
        <f t="shared" si="782"/>
        <v>0.79897920913115328</v>
      </c>
      <c r="P2657" s="3">
        <f>IF(L2657&gt;'Power Curve'!$C$37,0,INDEX(Ci,$N2657,1)*POWER(1-O2657,3)+INDEX(Ci,$N2657,2)*3*O2657*POWER(1-O2657,2)+INDEX(Ci,$N2657,3)*3*POWER(O2657,2)*(1-O2657)+INDEX(Ci,$N2657,4)*POWER(O2657,3))</f>
        <v>333.25674504093286</v>
      </c>
      <c r="Q2657" s="3">
        <f>MAX(0,MIN(P2657-V2657+W2657,'Power Curve'!$C$39))</f>
        <v>334.63005375594315</v>
      </c>
      <c r="R2657" s="3">
        <f t="shared" si="783"/>
        <v>281.16000747680681</v>
      </c>
      <c r="S2657" s="3">
        <f t="shared" si="784"/>
        <v>53.470046279136341</v>
      </c>
      <c r="T2657" s="3">
        <f t="shared" si="785"/>
        <v>53.470046279136341</v>
      </c>
      <c r="V2657" s="37">
        <f t="array" ref="V2657">SUM(_xlfn.NORM.DIST($AD$3:$AD$1003,$L2657,$AA2657,FALSE)*WindSpeedStep*$AE$3:$AE$1003)/AG2657</f>
        <v>337.03761578379823</v>
      </c>
      <c r="W2657" s="37">
        <f t="array" ref="W2657">SUM(_xlfn.NORM.DIST($AD$3:$AD$1003,$L2657,$AB2657,FALSE)*WindSpeedStep*$AE$3:$AE$1003)/AH2657</f>
        <v>338.41092449880853</v>
      </c>
      <c r="Y2657" s="1">
        <f t="shared" si="786"/>
        <v>5</v>
      </c>
      <c r="Z2657" s="99">
        <f>IF(L2657&lt;'Power Curve'!$P$28,'Power Curve'!$Q$28,IF(L2657&gt;'Power Curve'!$P$29,'Power Curve'!$Q$29,INDEX(ReferenceTurbulence,Y2657)+(L2657-INDEX(ReferenceTurbulenceWindSpeed,Y2657))*(INDEX(ReferenceTurbulence,Y2657+1)-INDEX(ReferenceTurbulence,Y2657))/(INDEX(ReferenceTurbulenceWindSpeed,Y2657+1)-INDEX(ReferenceTurbulenceWindSpeed,Y2657))))</f>
        <v>0.12083496527613682</v>
      </c>
      <c r="AA2657" s="100">
        <f t="shared" si="792"/>
        <v>0.7044339276428232</v>
      </c>
      <c r="AB2657" s="29">
        <f t="shared" si="793"/>
        <v>0.76733057284990591</v>
      </c>
      <c r="AG2657" s="40">
        <f t="array" ref="AG2657">SUM(_xlfn.NORM.DIST($AD$3:$AD$1003,$F2657,$AA2657,FALSE)*WindSpeedStep)</f>
        <v>1.0000000000000033</v>
      </c>
      <c r="AH2657" s="40">
        <f t="array" ref="AH2657">SUM(_xlfn.NORM.DIST($AD$3:$AD$1003,$F2657,$AB2657,FALSE)*WindSpeedStep)</f>
        <v>0.99999999999999645</v>
      </c>
      <c r="AJ2657" s="47">
        <f t="shared" si="787"/>
        <v>6</v>
      </c>
      <c r="AK2657" s="83" t="b">
        <f>COUNTIF('Power Curve'!$D$2:$D$31,AJ2657)&gt;0</f>
        <v>1</v>
      </c>
      <c r="AL2657" s="83" t="b">
        <f t="shared" si="788"/>
        <v>0</v>
      </c>
      <c r="AM2657" s="83" t="b">
        <f t="shared" si="794"/>
        <v>1</v>
      </c>
      <c r="AN2657" s="47" t="str">
        <f t="shared" si="789"/>
        <v>Outer</v>
      </c>
      <c r="AO2657" s="48" t="str">
        <f t="shared" si="790"/>
        <v>0.2-0.3</v>
      </c>
      <c r="AP2657" s="49" t="str">
        <f t="shared" si="795"/>
        <v>21-22</v>
      </c>
      <c r="AQ2657" s="49" t="str">
        <f t="shared" si="796"/>
        <v>Mar</v>
      </c>
      <c r="AR2657" s="48" t="str">
        <f t="shared" si="797"/>
        <v>285-295</v>
      </c>
      <c r="AS2657" s="49" t="str">
        <f t="shared" si="791"/>
        <v>Inner-TI</v>
      </c>
    </row>
    <row r="2658" spans="5:45" x14ac:dyDescent="0.3">
      <c r="E2658" s="15">
        <v>40993.902777777781</v>
      </c>
      <c r="F2658" s="21">
        <v>6.24</v>
      </c>
      <c r="G2658" s="21">
        <v>396.10998535156301</v>
      </c>
      <c r="H2658" s="42">
        <v>1.2121258734312177</v>
      </c>
      <c r="I2658" s="35">
        <v>292.2</v>
      </c>
      <c r="J2658" s="43">
        <v>0.125</v>
      </c>
      <c r="K2658" s="44">
        <v>0.22025592453504711</v>
      </c>
      <c r="L2658" s="26">
        <f t="shared" si="779"/>
        <v>6.2180632300410323</v>
      </c>
      <c r="M2658" s="26">
        <f t="shared" si="780"/>
        <v>0.31907169273642427</v>
      </c>
      <c r="N2658" s="96">
        <f t="shared" si="781"/>
        <v>7</v>
      </c>
      <c r="O2658" s="26">
        <f t="shared" si="782"/>
        <v>0.18974972149130323</v>
      </c>
      <c r="P2658" s="3">
        <f>IF(L2658&gt;'Power Curve'!$C$37,0,INDEX(Ci,$N2658,1)*POWER(1-O2658,3)+INDEX(Ci,$N2658,2)*3*O2658*POWER(1-O2658,2)+INDEX(Ci,$N2658,3)*3*POWER(O2658,2)*(1-O2658)+INDEX(Ci,$N2658,4)*POWER(O2658,3))</f>
        <v>406.59184132808525</v>
      </c>
      <c r="Q2658" s="3">
        <f>MAX(0,MIN(P2658-V2658+W2658,'Power Curve'!$C$39))</f>
        <v>407.38037307298799</v>
      </c>
      <c r="R2658" s="3">
        <f t="shared" si="783"/>
        <v>396.10998535156301</v>
      </c>
      <c r="S2658" s="3">
        <f t="shared" si="784"/>
        <v>11.270387721424981</v>
      </c>
      <c r="T2658" s="3">
        <f t="shared" si="785"/>
        <v>11.270387721424981</v>
      </c>
      <c r="V2658" s="37">
        <f t="array" ref="V2658">SUM(_xlfn.NORM.DIST($AD$3:$AD$1003,$L2658,$AA2658,FALSE)*WindSpeedStep*$AE$3:$AE$1003)/AG2658</f>
        <v>414.70703432865105</v>
      </c>
      <c r="W2658" s="37">
        <f t="array" ref="W2658">SUM(_xlfn.NORM.DIST($AD$3:$AD$1003,$L2658,$AB2658,FALSE)*WindSpeedStep*$AE$3:$AE$1003)/AH2658</f>
        <v>415.49556607355379</v>
      </c>
      <c r="Y2658" s="1">
        <f t="shared" si="786"/>
        <v>6</v>
      </c>
      <c r="Z2658" s="99">
        <f>IF(L2658&lt;'Power Curve'!$P$28,'Power Curve'!$Q$28,IF(L2658&gt;'Power Curve'!$P$29,'Power Curve'!$Q$29,INDEX(ReferenceTurbulence,Y2658)+(L2658-INDEX(ReferenceTurbulenceWindSpeed,Y2658))*(INDEX(ReferenceTurbulence,Y2658+1)-INDEX(ReferenceTurbulence,Y2658))/(INDEX(ReferenceTurbulenceWindSpeed,Y2658+1)-INDEX(ReferenceTurbulenceWindSpeed,Y2658))))</f>
        <v>0.12123901720092072</v>
      </c>
      <c r="AA2658" s="100">
        <f t="shared" si="792"/>
        <v>0.75387187490335739</v>
      </c>
      <c r="AB2658" s="29">
        <f t="shared" si="793"/>
        <v>0.77725790375512904</v>
      </c>
      <c r="AG2658" s="40">
        <f t="array" ref="AG2658">SUM(_xlfn.NORM.DIST($AD$3:$AD$1003,$F2658,$AA2658,FALSE)*WindSpeedStep)</f>
        <v>1.0000000000000033</v>
      </c>
      <c r="AH2658" s="40">
        <f t="array" ref="AH2658">SUM(_xlfn.NORM.DIST($AD$3:$AD$1003,$F2658,$AB2658,FALSE)*WindSpeedStep)</f>
        <v>1.0000000000000031</v>
      </c>
      <c r="AJ2658" s="47">
        <f t="shared" si="787"/>
        <v>6</v>
      </c>
      <c r="AK2658" s="83" t="b">
        <f>COUNTIF('Power Curve'!$D$2:$D$31,AJ2658)&gt;0</f>
        <v>1</v>
      </c>
      <c r="AL2658" s="83" t="b">
        <f t="shared" si="788"/>
        <v>0</v>
      </c>
      <c r="AM2658" s="83" t="b">
        <f t="shared" si="794"/>
        <v>1</v>
      </c>
      <c r="AN2658" s="47" t="str">
        <f t="shared" si="789"/>
        <v>Inner</v>
      </c>
      <c r="AO2658" s="48" t="str">
        <f t="shared" si="790"/>
        <v>0.3-0.4</v>
      </c>
      <c r="AP2658" s="49" t="str">
        <f t="shared" si="795"/>
        <v>21-22</v>
      </c>
      <c r="AQ2658" s="49" t="str">
        <f t="shared" si="796"/>
        <v>Mar</v>
      </c>
      <c r="AR2658" s="48" t="str">
        <f t="shared" si="797"/>
        <v>285-295</v>
      </c>
      <c r="AS2658" s="49" t="str">
        <f t="shared" si="791"/>
        <v>Inner-TI</v>
      </c>
    </row>
    <row r="2659" spans="5:45" x14ac:dyDescent="0.3">
      <c r="E2659" s="15">
        <v>40993.909722222219</v>
      </c>
      <c r="F2659" s="21">
        <v>6.61</v>
      </c>
      <c r="G2659" s="21">
        <v>534.07001495361374</v>
      </c>
      <c r="H2659" s="42">
        <v>1.2116288595789968</v>
      </c>
      <c r="I2659" s="35">
        <v>291.39999999999998</v>
      </c>
      <c r="J2659" s="43">
        <v>0.11195158850226929</v>
      </c>
      <c r="K2659" s="44">
        <v>0.26566384754176553</v>
      </c>
      <c r="L2659" s="26">
        <f t="shared" si="779"/>
        <v>6.5858621016107737</v>
      </c>
      <c r="M2659" s="26">
        <f t="shared" si="780"/>
        <v>0.37591619396650994</v>
      </c>
      <c r="N2659" s="96">
        <f t="shared" si="781"/>
        <v>7</v>
      </c>
      <c r="O2659" s="26">
        <f t="shared" si="782"/>
        <v>0.56363428454857645</v>
      </c>
      <c r="P2659" s="3">
        <f>IF(L2659&gt;'Power Curve'!$C$37,0,INDEX(Ci,$N2659,1)*POWER(1-O2659,3)+INDEX(Ci,$N2659,2)*3*O2659*POWER(1-O2659,2)+INDEX(Ci,$N2659,3)*3*POWER(O2659,2)*(1-O2659)+INDEX(Ci,$N2659,4)*POWER(O2659,3))</f>
        <v>491.55562969542382</v>
      </c>
      <c r="Q2659" s="3">
        <f>MAX(0,MIN(P2659-V2659+W2659,'Power Curve'!$C$39))</f>
        <v>489.29810562352873</v>
      </c>
      <c r="R2659" s="3">
        <f t="shared" si="783"/>
        <v>534.07001495361374</v>
      </c>
      <c r="S2659" s="3">
        <f t="shared" si="784"/>
        <v>-44.771909330085009</v>
      </c>
      <c r="T2659" s="3">
        <f t="shared" si="785"/>
        <v>44.771909330085009</v>
      </c>
      <c r="V2659" s="37">
        <f t="array" ref="V2659">SUM(_xlfn.NORM.DIST($AD$3:$AD$1003,$L2659,$AA2659,FALSE)*WindSpeedStep*$AE$3:$AE$1003)/AG2659</f>
        <v>494.93885823884511</v>
      </c>
      <c r="W2659" s="37">
        <f t="array" ref="W2659">SUM(_xlfn.NORM.DIST($AD$3:$AD$1003,$L2659,$AB2659,FALSE)*WindSpeedStep*$AE$3:$AE$1003)/AH2659</f>
        <v>492.68133416695002</v>
      </c>
      <c r="Y2659" s="1">
        <f t="shared" si="786"/>
        <v>6</v>
      </c>
      <c r="Z2659" s="99">
        <f>IF(L2659&lt;'Power Curve'!$P$28,'Power Curve'!$Q$28,IF(L2659&gt;'Power Curve'!$P$29,'Power Curve'!$Q$29,INDEX(ReferenceTurbulence,Y2659)+(L2659-INDEX(ReferenceTurbulenceWindSpeed,Y2659))*(INDEX(ReferenceTurbulence,Y2659+1)-INDEX(ReferenceTurbulence,Y2659))/(INDEX(ReferenceTurbulenceWindSpeed,Y2659+1)-INDEX(ReferenceTurbulenceWindSpeed,Y2659))))</f>
        <v>0.12051603294909689</v>
      </c>
      <c r="AA2659" s="100">
        <f t="shared" si="792"/>
        <v>0.79370197403593257</v>
      </c>
      <c r="AB2659" s="29">
        <f t="shared" si="793"/>
        <v>0.73729772393221971</v>
      </c>
      <c r="AG2659" s="40">
        <f t="array" ref="AG2659">SUM(_xlfn.NORM.DIST($AD$3:$AD$1003,$F2659,$AA2659,FALSE)*WindSpeedStep)</f>
        <v>1.0000000000000033</v>
      </c>
      <c r="AH2659" s="40">
        <f t="array" ref="AH2659">SUM(_xlfn.NORM.DIST($AD$3:$AD$1003,$F2659,$AB2659,FALSE)*WindSpeedStep)</f>
        <v>1.0000000000000036</v>
      </c>
      <c r="AJ2659" s="47">
        <f t="shared" si="787"/>
        <v>7</v>
      </c>
      <c r="AK2659" s="83" t="b">
        <f>COUNTIF('Power Curve'!$D$2:$D$31,AJ2659)&gt;0</f>
        <v>1</v>
      </c>
      <c r="AL2659" s="83" t="b">
        <f t="shared" si="788"/>
        <v>0</v>
      </c>
      <c r="AM2659" s="83" t="b">
        <f t="shared" si="794"/>
        <v>1</v>
      </c>
      <c r="AN2659" s="47" t="str">
        <f t="shared" si="789"/>
        <v>Inner</v>
      </c>
      <c r="AO2659" s="48" t="str">
        <f t="shared" si="790"/>
        <v>0.3-0.4</v>
      </c>
      <c r="AP2659" s="49" t="str">
        <f t="shared" si="795"/>
        <v>21-22</v>
      </c>
      <c r="AQ2659" s="49" t="str">
        <f t="shared" si="796"/>
        <v>Mar</v>
      </c>
      <c r="AR2659" s="48" t="str">
        <f t="shared" si="797"/>
        <v>285-295</v>
      </c>
      <c r="AS2659" s="49" t="str">
        <f t="shared" si="791"/>
        <v>Inner-TI</v>
      </c>
    </row>
    <row r="2660" spans="5:45" x14ac:dyDescent="0.3">
      <c r="E2660" s="15">
        <v>40993.916666666664</v>
      </c>
      <c r="F2660" s="21">
        <v>6.13</v>
      </c>
      <c r="G2660" s="21">
        <v>431.80999374389609</v>
      </c>
      <c r="H2660" s="42">
        <v>1.2114068112066729</v>
      </c>
      <c r="I2660" s="35">
        <v>291.39999999999998</v>
      </c>
      <c r="J2660" s="43">
        <v>0.11745513866231648</v>
      </c>
      <c r="K2660" s="44">
        <v>0.30419303647306134</v>
      </c>
      <c r="L2660" s="26">
        <f t="shared" si="779"/>
        <v>6.1072418038477503</v>
      </c>
      <c r="M2660" s="26">
        <f t="shared" si="780"/>
        <v>0.30194388407655087</v>
      </c>
      <c r="N2660" s="96">
        <f t="shared" si="781"/>
        <v>7</v>
      </c>
      <c r="O2660" s="26">
        <f t="shared" si="782"/>
        <v>7.7094616452998629E-2</v>
      </c>
      <c r="P2660" s="3">
        <f>IF(L2660&gt;'Power Curve'!$C$37,0,INDEX(Ci,$N2660,1)*POWER(1-O2660,3)+INDEX(Ci,$N2660,2)*3*O2660*POWER(1-O2660,2)+INDEX(Ci,$N2660,3)*3*POWER(O2660,2)*(1-O2660)+INDEX(Ci,$N2660,4)*POWER(O2660,3))</f>
        <v>383.73876544738698</v>
      </c>
      <c r="Q2660" s="3">
        <f>MAX(0,MIN(P2660-V2660+W2660,'Power Curve'!$C$39))</f>
        <v>383.00256135174862</v>
      </c>
      <c r="R2660" s="3">
        <f t="shared" si="783"/>
        <v>431.80999374389609</v>
      </c>
      <c r="S2660" s="3">
        <f t="shared" si="784"/>
        <v>-48.807432392147462</v>
      </c>
      <c r="T2660" s="3">
        <f t="shared" si="785"/>
        <v>48.807432392147462</v>
      </c>
      <c r="V2660" s="37">
        <f t="array" ref="V2660">SUM(_xlfn.NORM.DIST($AD$3:$AD$1003,$L2660,$AA2660,FALSE)*WindSpeedStep*$AE$3:$AE$1003)/AG2660</f>
        <v>391.88513656728406</v>
      </c>
      <c r="W2660" s="37">
        <f t="array" ref="W2660">SUM(_xlfn.NORM.DIST($AD$3:$AD$1003,$L2660,$AB2660,FALSE)*WindSpeedStep*$AE$3:$AE$1003)/AH2660</f>
        <v>391.14893247164571</v>
      </c>
      <c r="Y2660" s="1">
        <f t="shared" si="786"/>
        <v>6</v>
      </c>
      <c r="Z2660" s="99">
        <f>IF(L2660&lt;'Power Curve'!$P$28,'Power Curve'!$Q$28,IF(L2660&gt;'Power Curve'!$P$29,'Power Curve'!$Q$29,INDEX(ReferenceTurbulence,Y2660)+(L2660-INDEX(ReferenceTurbulenceWindSpeed,Y2660))*(INDEX(ReferenceTurbulence,Y2660+1)-INDEX(ReferenceTurbulence,Y2660))/(INDEX(ReferenceTurbulenceWindSpeed,Y2660+1)-INDEX(ReferenceTurbulenceWindSpeed,Y2660))))</f>
        <v>0.12145685948401538</v>
      </c>
      <c r="AA2660" s="100">
        <f t="shared" si="792"/>
        <v>0.74176640960484086</v>
      </c>
      <c r="AB2660" s="29">
        <f t="shared" si="793"/>
        <v>0.71732693291523331</v>
      </c>
      <c r="AG2660" s="40">
        <f t="array" ref="AG2660">SUM(_xlfn.NORM.DIST($AD$3:$AD$1003,$F2660,$AA2660,FALSE)*WindSpeedStep)</f>
        <v>1.0000000000000036</v>
      </c>
      <c r="AH2660" s="40">
        <f t="array" ref="AH2660">SUM(_xlfn.NORM.DIST($AD$3:$AD$1003,$F2660,$AB2660,FALSE)*WindSpeedStep)</f>
        <v>1.0000000000000033</v>
      </c>
      <c r="AJ2660" s="47">
        <f t="shared" si="787"/>
        <v>6</v>
      </c>
      <c r="AK2660" s="83" t="b">
        <f>COUNTIF('Power Curve'!$D$2:$D$31,AJ2660)&gt;0</f>
        <v>1</v>
      </c>
      <c r="AL2660" s="83" t="b">
        <f t="shared" si="788"/>
        <v>0</v>
      </c>
      <c r="AM2660" s="83" t="b">
        <f t="shared" si="794"/>
        <v>1</v>
      </c>
      <c r="AN2660" s="47" t="str">
        <f t="shared" si="789"/>
        <v>Outer</v>
      </c>
      <c r="AO2660" s="48" t="str">
        <f t="shared" si="790"/>
        <v>0.3-0.4</v>
      </c>
      <c r="AP2660" s="49" t="str">
        <f t="shared" si="795"/>
        <v>22-23</v>
      </c>
      <c r="AQ2660" s="49" t="str">
        <f t="shared" si="796"/>
        <v>Mar</v>
      </c>
      <c r="AR2660" s="48" t="str">
        <f t="shared" si="797"/>
        <v>285-295</v>
      </c>
      <c r="AS2660" s="49" t="str">
        <f t="shared" si="791"/>
        <v>Inner-TI</v>
      </c>
    </row>
    <row r="2661" spans="5:45" x14ac:dyDescent="0.3">
      <c r="E2661" s="15">
        <v>40993.923611111109</v>
      </c>
      <c r="F2661" s="21">
        <v>5.44</v>
      </c>
      <c r="G2661" s="21">
        <v>279.50000381469783</v>
      </c>
      <c r="H2661" s="42">
        <v>1.2119037015334202</v>
      </c>
      <c r="I2661" s="35">
        <v>288.89999999999998</v>
      </c>
      <c r="J2661" s="43">
        <v>0.15257352941176469</v>
      </c>
      <c r="K2661" s="44">
        <v>0.34515153233955148</v>
      </c>
      <c r="L2661" s="26">
        <f t="shared" si="779"/>
        <v>5.4205444167696513</v>
      </c>
      <c r="M2661" s="26">
        <f t="shared" si="780"/>
        <v>0.19581258927986228</v>
      </c>
      <c r="N2661" s="96">
        <f t="shared" si="781"/>
        <v>6</v>
      </c>
      <c r="O2661" s="26">
        <f t="shared" si="782"/>
        <v>0.39114735172896031</v>
      </c>
      <c r="P2661" s="3">
        <f>IF(L2661&gt;'Power Curve'!$C$37,0,INDEX(Ci,$N2661,1)*POWER(1-O2661,3)+INDEX(Ci,$N2661,2)*3*O2661*POWER(1-O2661,2)+INDEX(Ci,$N2661,3)*3*POWER(O2661,2)*(1-O2661)+INDEX(Ci,$N2661,4)*POWER(O2661,3))</f>
        <v>269.87504793028751</v>
      </c>
      <c r="Q2661" s="3">
        <f>MAX(0,MIN(P2661-V2661+W2661,'Power Curve'!$C$39))</f>
        <v>272.44086333674721</v>
      </c>
      <c r="R2661" s="3">
        <f t="shared" si="783"/>
        <v>279.50000381469783</v>
      </c>
      <c r="S2661" s="3">
        <f t="shared" si="784"/>
        <v>-7.0591404779506206</v>
      </c>
      <c r="T2661" s="3">
        <f t="shared" si="785"/>
        <v>7.0591404779506206</v>
      </c>
      <c r="V2661" s="37">
        <f t="array" ref="V2661">SUM(_xlfn.NORM.DIST($AD$3:$AD$1003,$L2661,$AA2661,FALSE)*WindSpeedStep*$AE$3:$AE$1003)/AG2661</f>
        <v>261.22005687900173</v>
      </c>
      <c r="W2661" s="37">
        <f t="array" ref="W2661">SUM(_xlfn.NORM.DIST($AD$3:$AD$1003,$L2661,$AB2661,FALSE)*WindSpeedStep*$AE$3:$AE$1003)/AH2661</f>
        <v>263.78587228546144</v>
      </c>
      <c r="Y2661" s="1">
        <f t="shared" si="786"/>
        <v>5</v>
      </c>
      <c r="Z2661" s="99">
        <f>IF(L2661&lt;'Power Curve'!$P$28,'Power Curve'!$Q$28,IF(L2661&gt;'Power Curve'!$P$29,'Power Curve'!$Q$29,INDEX(ReferenceTurbulence,Y2661)+(L2661-INDEX(ReferenceTurbulenceWindSpeed,Y2661))*(INDEX(ReferenceTurbulence,Y2661+1)-INDEX(ReferenceTurbulence,Y2661))/(INDEX(ReferenceTurbulenceWindSpeed,Y2661+1)-INDEX(ReferenceTurbulenceWindSpeed,Y2661))))</f>
        <v>0.11927081224581033</v>
      </c>
      <c r="AA2661" s="100">
        <f t="shared" si="792"/>
        <v>0.64651273540260856</v>
      </c>
      <c r="AB2661" s="29">
        <f t="shared" si="793"/>
        <v>0.82703159299978124</v>
      </c>
      <c r="AG2661" s="40">
        <f t="array" ref="AG2661">SUM(_xlfn.NORM.DIST($AD$3:$AD$1003,$F2661,$AA2661,FALSE)*WindSpeedStep)</f>
        <v>1.0000000000000033</v>
      </c>
      <c r="AH2661" s="40">
        <f t="array" ref="AH2661">SUM(_xlfn.NORM.DIST($AD$3:$AD$1003,$F2661,$AB2661,FALSE)*WindSpeedStep)</f>
        <v>0.99999999998455391</v>
      </c>
      <c r="AJ2661" s="47">
        <f t="shared" si="787"/>
        <v>5</v>
      </c>
      <c r="AK2661" s="83" t="b">
        <f>COUNTIF('Power Curve'!$D$2:$D$31,AJ2661)&gt;0</f>
        <v>1</v>
      </c>
      <c r="AL2661" s="83" t="b">
        <f t="shared" si="788"/>
        <v>0</v>
      </c>
      <c r="AM2661" s="83" t="b">
        <f t="shared" si="794"/>
        <v>1</v>
      </c>
      <c r="AN2661" s="47" t="str">
        <f t="shared" si="789"/>
        <v>Outer</v>
      </c>
      <c r="AO2661" s="48" t="str">
        <f t="shared" si="790"/>
        <v>0.1-0.2</v>
      </c>
      <c r="AP2661" s="49" t="str">
        <f t="shared" si="795"/>
        <v>22-23</v>
      </c>
      <c r="AQ2661" s="49" t="str">
        <f t="shared" si="796"/>
        <v>Mar</v>
      </c>
      <c r="AR2661" s="48" t="str">
        <f t="shared" si="797"/>
        <v>285-295</v>
      </c>
      <c r="AS2661" s="49" t="str">
        <f t="shared" si="791"/>
        <v>LWS-HTI</v>
      </c>
    </row>
    <row r="2662" spans="5:45" x14ac:dyDescent="0.3">
      <c r="E2662" s="15">
        <v>40993.930555555555</v>
      </c>
      <c r="F2662" s="21">
        <v>5.26</v>
      </c>
      <c r="G2662" s="21">
        <v>190.28000259399403</v>
      </c>
      <c r="H2662" s="42">
        <v>1.2113624113512294</v>
      </c>
      <c r="I2662" s="35">
        <v>286.7</v>
      </c>
      <c r="J2662" s="43">
        <v>0.10836501901140684</v>
      </c>
      <c r="K2662" s="44">
        <v>0.31660459685231207</v>
      </c>
      <c r="L2662" s="26">
        <f t="shared" si="779"/>
        <v>5.2404077354401135</v>
      </c>
      <c r="M2662" s="26">
        <f t="shared" si="780"/>
        <v>0.16797188449543007</v>
      </c>
      <c r="N2662" s="96">
        <f t="shared" si="781"/>
        <v>6</v>
      </c>
      <c r="O2662" s="26">
        <f t="shared" si="782"/>
        <v>0.21160192351361543</v>
      </c>
      <c r="P2662" s="3">
        <f>IF(L2662&gt;'Power Curve'!$C$37,0,INDEX(Ci,$N2662,1)*POWER(1-O2662,3)+INDEX(Ci,$N2662,2)*3*O2662*POWER(1-O2662,2)+INDEX(Ci,$N2662,3)*3*POWER(O2662,2)*(1-O2662)+INDEX(Ci,$N2662,4)*POWER(O2662,3))</f>
        <v>243.42984355010969</v>
      </c>
      <c r="Q2662" s="3">
        <f>MAX(0,MIN(P2662-V2662+W2662,'Power Curve'!$C$39))</f>
        <v>243.54938502584281</v>
      </c>
      <c r="R2662" s="3">
        <f t="shared" si="783"/>
        <v>190.28000259399403</v>
      </c>
      <c r="S2662" s="3">
        <f t="shared" si="784"/>
        <v>53.269382431848783</v>
      </c>
      <c r="T2662" s="3">
        <f t="shared" si="785"/>
        <v>53.269382431848783</v>
      </c>
      <c r="V2662" s="37">
        <f t="array" ref="V2662">SUM(_xlfn.NORM.DIST($AD$3:$AD$1003,$L2662,$AA2662,FALSE)*WindSpeedStep*$AE$3:$AE$1003)/AG2662</f>
        <v>228.85293071501283</v>
      </c>
      <c r="W2662" s="37">
        <f t="array" ref="W2662">SUM(_xlfn.NORM.DIST($AD$3:$AD$1003,$L2662,$AB2662,FALSE)*WindSpeedStep*$AE$3:$AE$1003)/AH2662</f>
        <v>228.97247219074595</v>
      </c>
      <c r="Y2662" s="1">
        <f t="shared" si="786"/>
        <v>5</v>
      </c>
      <c r="Z2662" s="99">
        <f>IF(L2662&lt;'Power Curve'!$P$28,'Power Curve'!$Q$28,IF(L2662&gt;'Power Curve'!$P$29,'Power Curve'!$Q$29,INDEX(ReferenceTurbulence,Y2662)+(L2662-INDEX(ReferenceTurbulenceWindSpeed,Y2662))*(INDEX(ReferenceTurbulence,Y2662+1)-INDEX(ReferenceTurbulence,Y2662))/(INDEX(ReferenceTurbulenceWindSpeed,Y2662+1)-INDEX(ReferenceTurbulenceWindSpeed,Y2662))))</f>
        <v>0.11858220364271305</v>
      </c>
      <c r="AA2662" s="100">
        <f t="shared" si="792"/>
        <v>0.62141909725480826</v>
      </c>
      <c r="AB2662" s="29">
        <f t="shared" si="793"/>
        <v>0.56787688387849133</v>
      </c>
      <c r="AG2662" s="40">
        <f t="array" ref="AG2662">SUM(_xlfn.NORM.DIST($AD$3:$AD$1003,$F2662,$AA2662,FALSE)*WindSpeedStep)</f>
        <v>1.0000000000000036</v>
      </c>
      <c r="AH2662" s="40">
        <f t="array" ref="AH2662">SUM(_xlfn.NORM.DIST($AD$3:$AD$1003,$F2662,$AB2662,FALSE)*WindSpeedStep)</f>
        <v>1.0000000000000033</v>
      </c>
      <c r="AJ2662" s="47">
        <f t="shared" si="787"/>
        <v>5</v>
      </c>
      <c r="AK2662" s="83" t="b">
        <f>COUNTIF('Power Curve'!$D$2:$D$31,AJ2662)&gt;0</f>
        <v>1</v>
      </c>
      <c r="AL2662" s="83" t="b">
        <f t="shared" si="788"/>
        <v>0</v>
      </c>
      <c r="AM2662" s="83" t="b">
        <f t="shared" si="794"/>
        <v>1</v>
      </c>
      <c r="AN2662" s="47" t="str">
        <f t="shared" si="789"/>
        <v>Outer</v>
      </c>
      <c r="AO2662" s="48" t="str">
        <f t="shared" si="790"/>
        <v>0.1-0.2</v>
      </c>
      <c r="AP2662" s="49" t="str">
        <f t="shared" si="795"/>
        <v>22-23</v>
      </c>
      <c r="AQ2662" s="49" t="str">
        <f t="shared" si="796"/>
        <v>Mar</v>
      </c>
      <c r="AR2662" s="48" t="str">
        <f t="shared" si="797"/>
        <v>285-295</v>
      </c>
      <c r="AS2662" s="49" t="str">
        <f t="shared" si="791"/>
        <v>Inner-TI</v>
      </c>
    </row>
    <row r="2663" spans="5:45" x14ac:dyDescent="0.3">
      <c r="E2663" s="15">
        <v>40993.9375</v>
      </c>
      <c r="F2663" s="21">
        <v>5.5</v>
      </c>
      <c r="G2663" s="21">
        <v>195.80999755859409</v>
      </c>
      <c r="H2663" s="42">
        <v>1.2109629586660964</v>
      </c>
      <c r="I2663" s="35">
        <v>286.60000000000002</v>
      </c>
      <c r="J2663" s="43">
        <v>0.16363636363636364</v>
      </c>
      <c r="K2663" s="44">
        <v>0.26802638285736913</v>
      </c>
      <c r="L2663" s="26">
        <f t="shared" si="779"/>
        <v>5.4789114267619627</v>
      </c>
      <c r="M2663" s="26">
        <f t="shared" si="780"/>
        <v>0.20483339882488355</v>
      </c>
      <c r="N2663" s="96">
        <f t="shared" si="781"/>
        <v>6</v>
      </c>
      <c r="O2663" s="26">
        <f t="shared" si="782"/>
        <v>0.44932278676735693</v>
      </c>
      <c r="P2663" s="3">
        <f>IF(L2663&gt;'Power Curve'!$C$37,0,INDEX(Ci,$N2663,1)*POWER(1-O2663,3)+INDEX(Ci,$N2663,2)*3*O2663*POWER(1-O2663,2)+INDEX(Ci,$N2663,3)*3*POWER(O2663,2)*(1-O2663)+INDEX(Ci,$N2663,4)*POWER(O2663,3))</f>
        <v>278.49219850804138</v>
      </c>
      <c r="Q2663" s="3">
        <f>MAX(0,MIN(P2663-V2663+W2663,'Power Curve'!$C$39))</f>
        <v>282.92982867912065</v>
      </c>
      <c r="R2663" s="3">
        <f t="shared" si="783"/>
        <v>195.80999755859409</v>
      </c>
      <c r="S2663" s="3">
        <f t="shared" si="784"/>
        <v>87.119831120526555</v>
      </c>
      <c r="T2663" s="3">
        <f t="shared" si="785"/>
        <v>87.119831120526555</v>
      </c>
      <c r="V2663" s="37">
        <f t="array" ref="V2663">SUM(_xlfn.NORM.DIST($AD$3:$AD$1003,$L2663,$AA2663,FALSE)*WindSpeedStep*$AE$3:$AE$1003)/AG2663</f>
        <v>271.78248435698282</v>
      </c>
      <c r="W2663" s="37">
        <f t="array" ref="W2663">SUM(_xlfn.NORM.DIST($AD$3:$AD$1003,$L2663,$AB2663,FALSE)*WindSpeedStep*$AE$3:$AE$1003)/AH2663</f>
        <v>276.22011452806208</v>
      </c>
      <c r="Y2663" s="1">
        <f t="shared" si="786"/>
        <v>5</v>
      </c>
      <c r="Z2663" s="99">
        <f>IF(L2663&lt;'Power Curve'!$P$28,'Power Curve'!$Q$28,IF(L2663&gt;'Power Curve'!$P$29,'Power Curve'!$Q$29,INDEX(ReferenceTurbulence,Y2663)+(L2663-INDEX(ReferenceTurbulenceWindSpeed,Y2663))*(INDEX(ReferenceTurbulence,Y2663+1)-INDEX(ReferenceTurbulence,Y2663))/(INDEX(ReferenceTurbulenceWindSpeed,Y2663+1)-INDEX(ReferenceTurbulenceWindSpeed,Y2663))))</f>
        <v>0.11949393185099638</v>
      </c>
      <c r="AA2663" s="100">
        <f t="shared" si="792"/>
        <v>0.65469666864713938</v>
      </c>
      <c r="AB2663" s="29">
        <f t="shared" si="793"/>
        <v>0.89654914256104845</v>
      </c>
      <c r="AG2663" s="40">
        <f t="array" ref="AG2663">SUM(_xlfn.NORM.DIST($AD$3:$AD$1003,$F2663,$AA2663,FALSE)*WindSpeedStep)</f>
        <v>1.0000000000000031</v>
      </c>
      <c r="AH2663" s="40">
        <f t="array" ref="AH2663">SUM(_xlfn.NORM.DIST($AD$3:$AD$1003,$F2663,$AB2663,FALSE)*WindSpeedStep)</f>
        <v>0.99999999970598075</v>
      </c>
      <c r="AJ2663" s="47">
        <f t="shared" si="787"/>
        <v>5</v>
      </c>
      <c r="AK2663" s="83" t="b">
        <f>COUNTIF('Power Curve'!$D$2:$D$31,AJ2663)&gt;0</f>
        <v>1</v>
      </c>
      <c r="AL2663" s="83" t="b">
        <f t="shared" si="788"/>
        <v>0</v>
      </c>
      <c r="AM2663" s="83" t="b">
        <f t="shared" si="794"/>
        <v>1</v>
      </c>
      <c r="AN2663" s="47" t="str">
        <f t="shared" si="789"/>
        <v>Outer</v>
      </c>
      <c r="AO2663" s="48" t="str">
        <f t="shared" si="790"/>
        <v>0.2-0.3</v>
      </c>
      <c r="AP2663" s="49" t="str">
        <f t="shared" si="795"/>
        <v>22-23</v>
      </c>
      <c r="AQ2663" s="49" t="str">
        <f t="shared" si="796"/>
        <v>Mar</v>
      </c>
      <c r="AR2663" s="48" t="str">
        <f t="shared" si="797"/>
        <v>285-295</v>
      </c>
      <c r="AS2663" s="49" t="str">
        <f t="shared" si="791"/>
        <v>LWS-HTI</v>
      </c>
    </row>
    <row r="2664" spans="5:45" x14ac:dyDescent="0.3">
      <c r="E2664" s="15">
        <v>40993.944444444445</v>
      </c>
      <c r="F2664" s="21">
        <v>5.52</v>
      </c>
      <c r="G2664" s="21">
        <v>254.7299880981447</v>
      </c>
      <c r="H2664" s="42">
        <v>1.2107411543422457</v>
      </c>
      <c r="I2664" s="35">
        <v>280.60000000000002</v>
      </c>
      <c r="J2664" s="43">
        <v>0.19021739130434784</v>
      </c>
      <c r="K2664" s="44">
        <v>0.37729817201927551</v>
      </c>
      <c r="L2664" s="26">
        <f t="shared" si="779"/>
        <v>5.4984989917690958</v>
      </c>
      <c r="M2664" s="26">
        <f t="shared" si="780"/>
        <v>0.20786072013881321</v>
      </c>
      <c r="N2664" s="96">
        <f t="shared" si="781"/>
        <v>6</v>
      </c>
      <c r="O2664" s="26">
        <f t="shared" si="782"/>
        <v>0.4688460605444949</v>
      </c>
      <c r="P2664" s="3">
        <f>IF(L2664&gt;'Power Curve'!$C$37,0,INDEX(Ci,$N2664,1)*POWER(1-O2664,3)+INDEX(Ci,$N2664,2)*3*O2664*POWER(1-O2664,2)+INDEX(Ci,$N2664,3)*3*POWER(O2664,2)*(1-O2664)+INDEX(Ci,$N2664,4)*POWER(O2664,3))</f>
        <v>281.40089178457669</v>
      </c>
      <c r="Q2664" s="3">
        <f>MAX(0,MIN(P2664-V2664+W2664,'Power Curve'!$C$39))</f>
        <v>291.39711411547745</v>
      </c>
      <c r="R2664" s="3">
        <f t="shared" si="783"/>
        <v>254.7299880981447</v>
      </c>
      <c r="S2664" s="3">
        <f t="shared" si="784"/>
        <v>36.667126017332748</v>
      </c>
      <c r="T2664" s="3">
        <f t="shared" si="785"/>
        <v>36.667126017332748</v>
      </c>
      <c r="V2664" s="37">
        <f t="array" ref="V2664">SUM(_xlfn.NORM.DIST($AD$3:$AD$1003,$L2664,$AA2664,FALSE)*WindSpeedStep*$AE$3:$AE$1003)/AG2664</f>
        <v>275.34016325754266</v>
      </c>
      <c r="W2664" s="37">
        <f t="array" ref="W2664">SUM(_xlfn.NORM.DIST($AD$3:$AD$1003,$L2664,$AB2664,FALSE)*WindSpeedStep*$AE$3:$AE$1003)/AH2664</f>
        <v>285.33638558844342</v>
      </c>
      <c r="Y2664" s="1">
        <f t="shared" si="786"/>
        <v>5</v>
      </c>
      <c r="Z2664" s="99">
        <f>IF(L2664&lt;'Power Curve'!$P$28,'Power Curve'!$Q$28,IF(L2664&gt;'Power Curve'!$P$29,'Power Curve'!$Q$29,INDEX(ReferenceTurbulence,Y2664)+(L2664-INDEX(ReferenceTurbulenceWindSpeed,Y2664))*(INDEX(ReferenceTurbulence,Y2664+1)-INDEX(ReferenceTurbulence,Y2664))/(INDEX(ReferenceTurbulenceWindSpeed,Y2664+1)-INDEX(ReferenceTurbulenceWindSpeed,Y2664))))</f>
        <v>0.11956880924786019</v>
      </c>
      <c r="AA2664" s="100">
        <f t="shared" si="792"/>
        <v>0.65744897709639061</v>
      </c>
      <c r="AB2664" s="29">
        <f t="shared" si="793"/>
        <v>1.0459101343039041</v>
      </c>
      <c r="AG2664" s="40">
        <f t="array" ref="AG2664">SUM(_xlfn.NORM.DIST($AD$3:$AD$1003,$F2664,$AA2664,FALSE)*WindSpeedStep)</f>
        <v>1.0000000000000036</v>
      </c>
      <c r="AH2664" s="40">
        <f t="array" ref="AH2664">SUM(_xlfn.NORM.DIST($AD$3:$AD$1003,$F2664,$AB2664,FALSE)*WindSpeedStep)</f>
        <v>0.99999995022161103</v>
      </c>
      <c r="AJ2664" s="47">
        <f t="shared" si="787"/>
        <v>5</v>
      </c>
      <c r="AK2664" s="83" t="b">
        <f>COUNTIF('Power Curve'!$D$2:$D$31,AJ2664)&gt;0</f>
        <v>1</v>
      </c>
      <c r="AL2664" s="83" t="b">
        <f t="shared" si="788"/>
        <v>0</v>
      </c>
      <c r="AM2664" s="83" t="b">
        <f t="shared" si="794"/>
        <v>1</v>
      </c>
      <c r="AN2664" s="47" t="str">
        <f t="shared" si="789"/>
        <v>Outer</v>
      </c>
      <c r="AO2664" s="48" t="str">
        <f t="shared" si="790"/>
        <v>0.2-0.3</v>
      </c>
      <c r="AP2664" s="49" t="str">
        <f t="shared" si="795"/>
        <v>22-23</v>
      </c>
      <c r="AQ2664" s="49" t="str">
        <f t="shared" si="796"/>
        <v>Mar</v>
      </c>
      <c r="AR2664" s="48" t="str">
        <f t="shared" si="797"/>
        <v>275-285</v>
      </c>
      <c r="AS2664" s="49" t="str">
        <f t="shared" si="791"/>
        <v>LWS-HTI</v>
      </c>
    </row>
    <row r="2665" spans="5:45" x14ac:dyDescent="0.3">
      <c r="E2665" s="15">
        <v>40993.972222222219</v>
      </c>
      <c r="F2665" s="21">
        <v>7.75</v>
      </c>
      <c r="G2665" s="21">
        <v>770.0399951934819</v>
      </c>
      <c r="H2665" s="42">
        <v>1.2081207674720227</v>
      </c>
      <c r="I2665" s="35">
        <v>287.89999999999998</v>
      </c>
      <c r="J2665" s="43">
        <v>0.1367741935483871</v>
      </c>
      <c r="K2665" s="44">
        <v>0.30036788139428128</v>
      </c>
      <c r="L2665" s="26">
        <f t="shared" si="779"/>
        <v>7.7142395859797359</v>
      </c>
      <c r="M2665" s="26">
        <f t="shared" si="780"/>
        <v>0.55031057159050434</v>
      </c>
      <c r="N2665" s="96">
        <f t="shared" si="781"/>
        <v>8</v>
      </c>
      <c r="O2665" s="26">
        <f t="shared" si="782"/>
        <v>0.70364553662391938</v>
      </c>
      <c r="P2665" s="3">
        <f>IF(L2665&gt;'Power Curve'!$C$37,0,INDEX(Ci,$N2665,1)*POWER(1-O2665,3)+INDEX(Ci,$N2665,2)*3*O2665*POWER(1-O2665,2)+INDEX(Ci,$N2665,3)*3*POWER(O2665,2)*(1-O2665)+INDEX(Ci,$N2665,4)*POWER(O2665,3))</f>
        <v>793.64781058076778</v>
      </c>
      <c r="Q2665" s="3">
        <f>MAX(0,MIN(P2665-V2665+W2665,'Power Curve'!$C$39))</f>
        <v>801.18798406728513</v>
      </c>
      <c r="R2665" s="3">
        <f t="shared" si="783"/>
        <v>770.0399951934819</v>
      </c>
      <c r="S2665" s="3">
        <f t="shared" si="784"/>
        <v>31.147988873803229</v>
      </c>
      <c r="T2665" s="3">
        <f t="shared" si="785"/>
        <v>31.147988873803229</v>
      </c>
      <c r="V2665" s="37">
        <f t="array" ref="V2665">SUM(_xlfn.NORM.DIST($AD$3:$AD$1003,$L2665,$AA2665,FALSE)*WindSpeedStep*$AE$3:$AE$1003)/AG2665</f>
        <v>787.78940064657934</v>
      </c>
      <c r="W2665" s="37">
        <f t="array" ref="W2665">SUM(_xlfn.NORM.DIST($AD$3:$AD$1003,$L2665,$AB2665,FALSE)*WindSpeedStep*$AE$3:$AE$1003)/AH2665</f>
        <v>795.32957413309668</v>
      </c>
      <c r="Y2665" s="1">
        <f t="shared" si="786"/>
        <v>7</v>
      </c>
      <c r="Z2665" s="99">
        <f>IF(L2665&lt;'Power Curve'!$P$28,'Power Curve'!$Q$28,IF(L2665&gt;'Power Curve'!$P$29,'Power Curve'!$Q$29,INDEX(ReferenceTurbulence,Y2665)+(L2665-INDEX(ReferenceTurbulenceWindSpeed,Y2665))*(INDEX(ReferenceTurbulence,Y2665+1)-INDEX(ReferenceTurbulence,Y2665))/(INDEX(ReferenceTurbulenceWindSpeed,Y2665+1)-INDEX(ReferenceTurbulenceWindSpeed,Y2665))))</f>
        <v>0.11947805137749803</v>
      </c>
      <c r="AA2665" s="100">
        <f t="shared" si="792"/>
        <v>0.92168231359201602</v>
      </c>
      <c r="AB2665" s="29">
        <f t="shared" si="793"/>
        <v>1.0551088982114221</v>
      </c>
      <c r="AG2665" s="40">
        <f t="array" ref="AG2665">SUM(_xlfn.NORM.DIST($AD$3:$AD$1003,$F2665,$AA2665,FALSE)*WindSpeedStep)</f>
        <v>1.0000000000000038</v>
      </c>
      <c r="AH2665" s="40">
        <f t="array" ref="AH2665">SUM(_xlfn.NORM.DIST($AD$3:$AD$1003,$F2665,$AB2665,FALSE)*WindSpeedStep)</f>
        <v>0.99999999999993339</v>
      </c>
      <c r="AJ2665" s="47">
        <f t="shared" si="787"/>
        <v>8</v>
      </c>
      <c r="AK2665" s="83" t="b">
        <f>COUNTIF('Power Curve'!$D$2:$D$31,AJ2665)&gt;0</f>
        <v>1</v>
      </c>
      <c r="AL2665" s="83" t="b">
        <f t="shared" si="788"/>
        <v>0</v>
      </c>
      <c r="AM2665" s="83" t="b">
        <f t="shared" si="794"/>
        <v>1</v>
      </c>
      <c r="AN2665" s="47" t="str">
        <f t="shared" si="789"/>
        <v>Outer</v>
      </c>
      <c r="AO2665" s="48" t="str">
        <f t="shared" si="790"/>
        <v>0.5-0.6</v>
      </c>
      <c r="AP2665" s="49" t="str">
        <f t="shared" si="795"/>
        <v>23-24</v>
      </c>
      <c r="AQ2665" s="49" t="str">
        <f t="shared" si="796"/>
        <v>Mar</v>
      </c>
      <c r="AR2665" s="48" t="str">
        <f t="shared" si="797"/>
        <v>285-295</v>
      </c>
      <c r="AS2665" s="49" t="str">
        <f t="shared" si="791"/>
        <v>Inner-TI</v>
      </c>
    </row>
    <row r="2666" spans="5:45" x14ac:dyDescent="0.3">
      <c r="E2666" s="15">
        <v>40993.979166666664</v>
      </c>
      <c r="F2666" s="21">
        <v>7.75</v>
      </c>
      <c r="G2666" s="21">
        <v>785.9000186920166</v>
      </c>
      <c r="H2666" s="42">
        <v>1.2079441029234375</v>
      </c>
      <c r="I2666" s="35">
        <v>287.5</v>
      </c>
      <c r="J2666" s="43">
        <v>0.12516129032258064</v>
      </c>
      <c r="K2666" s="44">
        <v>0.2882070285654677</v>
      </c>
      <c r="L2666" s="26">
        <f t="shared" si="779"/>
        <v>7.7138635476659001</v>
      </c>
      <c r="M2666" s="26">
        <f t="shared" si="780"/>
        <v>0.55025245365691156</v>
      </c>
      <c r="N2666" s="96">
        <f t="shared" si="781"/>
        <v>8</v>
      </c>
      <c r="O2666" s="26">
        <f t="shared" si="782"/>
        <v>0.70326706114430315</v>
      </c>
      <c r="P2666" s="3">
        <f>IF(L2666&gt;'Power Curve'!$C$37,0,INDEX(Ci,$N2666,1)*POWER(1-O2666,3)+INDEX(Ci,$N2666,2)*3*O2666*POWER(1-O2666,2)+INDEX(Ci,$N2666,3)*3*POWER(O2666,2)*(1-O2666)+INDEX(Ci,$N2666,4)*POWER(O2666,3))</f>
        <v>793.53800726009865</v>
      </c>
      <c r="Q2666" s="3">
        <f>MAX(0,MIN(P2666-V2666+W2666,'Power Curve'!$C$39))</f>
        <v>795.93085485160782</v>
      </c>
      <c r="R2666" s="3">
        <f t="shared" si="783"/>
        <v>785.9000186920166</v>
      </c>
      <c r="S2666" s="3">
        <f t="shared" si="784"/>
        <v>10.030836159591217</v>
      </c>
      <c r="T2666" s="3">
        <f t="shared" si="785"/>
        <v>10.030836159591217</v>
      </c>
      <c r="V2666" s="37">
        <f t="array" ref="V2666">SUM(_xlfn.NORM.DIST($AD$3:$AD$1003,$L2666,$AA2666,FALSE)*WindSpeedStep*$AE$3:$AE$1003)/AG2666</f>
        <v>787.67949264063304</v>
      </c>
      <c r="W2666" s="37">
        <f t="array" ref="W2666">SUM(_xlfn.NORM.DIST($AD$3:$AD$1003,$L2666,$AB2666,FALSE)*WindSpeedStep*$AE$3:$AE$1003)/AH2666</f>
        <v>790.07234023214221</v>
      </c>
      <c r="Y2666" s="1">
        <f t="shared" si="786"/>
        <v>7</v>
      </c>
      <c r="Z2666" s="99">
        <f>IF(L2666&lt;'Power Curve'!$P$28,'Power Curve'!$Q$28,IF(L2666&gt;'Power Curve'!$P$29,'Power Curve'!$Q$29,INDEX(ReferenceTurbulence,Y2666)+(L2666-INDEX(ReferenceTurbulenceWindSpeed,Y2666))*(INDEX(ReferenceTurbulence,Y2666+1)-INDEX(ReferenceTurbulence,Y2666))/(INDEX(ReferenceTurbulenceWindSpeed,Y2666+1)-INDEX(ReferenceTurbulenceWindSpeed,Y2666))))</f>
        <v>0.11947815582098865</v>
      </c>
      <c r="AA2666" s="100">
        <f t="shared" si="792"/>
        <v>0.92163819092987076</v>
      </c>
      <c r="AB2666" s="29">
        <f t="shared" si="793"/>
        <v>0.96547711499818356</v>
      </c>
      <c r="AG2666" s="40">
        <f t="array" ref="AG2666">SUM(_xlfn.NORM.DIST($AD$3:$AD$1003,$F2666,$AA2666,FALSE)*WindSpeedStep)</f>
        <v>1.0000000000000036</v>
      </c>
      <c r="AH2666" s="40">
        <f t="array" ref="AH2666">SUM(_xlfn.NORM.DIST($AD$3:$AD$1003,$F2666,$AB2666,FALSE)*WindSpeedStep)</f>
        <v>1.0000000000000033</v>
      </c>
      <c r="AJ2666" s="47">
        <f t="shared" si="787"/>
        <v>8</v>
      </c>
      <c r="AK2666" s="83" t="b">
        <f>COUNTIF('Power Curve'!$D$2:$D$31,AJ2666)&gt;0</f>
        <v>1</v>
      </c>
      <c r="AL2666" s="83" t="b">
        <f t="shared" si="788"/>
        <v>0</v>
      </c>
      <c r="AM2666" s="83" t="b">
        <f t="shared" si="794"/>
        <v>1</v>
      </c>
      <c r="AN2666" s="47" t="str">
        <f t="shared" si="789"/>
        <v>Inner</v>
      </c>
      <c r="AO2666" s="48" t="str">
        <f t="shared" si="790"/>
        <v>0.5-0.6</v>
      </c>
      <c r="AP2666" s="49" t="str">
        <f t="shared" si="795"/>
        <v>23-24</v>
      </c>
      <c r="AQ2666" s="49" t="str">
        <f t="shared" si="796"/>
        <v>Mar</v>
      </c>
      <c r="AR2666" s="48" t="str">
        <f t="shared" si="797"/>
        <v>285-295</v>
      </c>
      <c r="AS2666" s="49" t="str">
        <f t="shared" si="791"/>
        <v>Inner-TI</v>
      </c>
    </row>
    <row r="2667" spans="5:45" x14ac:dyDescent="0.3">
      <c r="E2667" s="15">
        <v>40993.986111111109</v>
      </c>
      <c r="F2667" s="21">
        <v>6.82</v>
      </c>
      <c r="G2667" s="21">
        <v>537.12001991271973</v>
      </c>
      <c r="H2667" s="42">
        <v>1.2078116383822617</v>
      </c>
      <c r="I2667" s="35">
        <v>286.5</v>
      </c>
      <c r="J2667" s="43">
        <v>0.16568914956011727</v>
      </c>
      <c r="K2667" s="44">
        <v>0.26406843041164751</v>
      </c>
      <c r="L2667" s="26">
        <f t="shared" si="779"/>
        <v>6.7879517789353887</v>
      </c>
      <c r="M2667" s="26">
        <f t="shared" si="780"/>
        <v>0.40714980504921394</v>
      </c>
      <c r="N2667" s="96">
        <f t="shared" si="781"/>
        <v>7</v>
      </c>
      <c r="O2667" s="26">
        <f t="shared" si="782"/>
        <v>0.76906778787179642</v>
      </c>
      <c r="P2667" s="3">
        <f>IF(L2667&gt;'Power Curve'!$C$37,0,INDEX(Ci,$N2667,1)*POWER(1-O2667,3)+INDEX(Ci,$N2667,2)*3*O2667*POWER(1-O2667,2)+INDEX(Ci,$N2667,3)*3*POWER(O2667,2)*(1-O2667)+INDEX(Ci,$N2667,4)*POWER(O2667,3))</f>
        <v>542.15623501896869</v>
      </c>
      <c r="Q2667" s="3">
        <f>MAX(0,MIN(P2667-V2667+W2667,'Power Curve'!$C$39))</f>
        <v>557.3178050442956</v>
      </c>
      <c r="R2667" s="3">
        <f t="shared" si="783"/>
        <v>537.12001991271973</v>
      </c>
      <c r="S2667" s="3">
        <f t="shared" si="784"/>
        <v>20.19778513157587</v>
      </c>
      <c r="T2667" s="3">
        <f t="shared" si="785"/>
        <v>20.19778513157587</v>
      </c>
      <c r="V2667" s="37">
        <f t="array" ref="V2667">SUM(_xlfn.NORM.DIST($AD$3:$AD$1003,$L2667,$AA2667,FALSE)*WindSpeedStep*$AE$3:$AE$1003)/AG2667</f>
        <v>542.09736506988168</v>
      </c>
      <c r="W2667" s="37">
        <f t="array" ref="W2667">SUM(_xlfn.NORM.DIST($AD$3:$AD$1003,$L2667,$AB2667,FALSE)*WindSpeedStep*$AE$3:$AE$1003)/AH2667</f>
        <v>557.25893509520859</v>
      </c>
      <c r="Y2667" s="1">
        <f t="shared" si="786"/>
        <v>6</v>
      </c>
      <c r="Z2667" s="99">
        <f>IF(L2667&lt;'Power Curve'!$P$28,'Power Curve'!$Q$28,IF(L2667&gt;'Power Curve'!$P$29,'Power Curve'!$Q$29,INDEX(ReferenceTurbulence,Y2667)+(L2667-INDEX(ReferenceTurbulenceWindSpeed,Y2667))*(INDEX(ReferenceTurbulence,Y2667+1)-INDEX(ReferenceTurbulence,Y2667))/(INDEX(ReferenceTurbulenceWindSpeed,Y2667+1)-INDEX(ReferenceTurbulenceWindSpeed,Y2667))))</f>
        <v>0.12011878416598269</v>
      </c>
      <c r="AA2667" s="100">
        <f t="shared" si="792"/>
        <v>0.81536051466303816</v>
      </c>
      <c r="AB2667" s="29">
        <f t="shared" si="793"/>
        <v>1.1246899575068896</v>
      </c>
      <c r="AG2667" s="40">
        <f t="array" ref="AG2667">SUM(_xlfn.NORM.DIST($AD$3:$AD$1003,$F2667,$AA2667,FALSE)*WindSpeedStep)</f>
        <v>1.0000000000000036</v>
      </c>
      <c r="AH2667" s="40">
        <f t="array" ref="AH2667">SUM(_xlfn.NORM.DIST($AD$3:$AD$1003,$F2667,$AB2667,FALSE)*WindSpeedStep)</f>
        <v>0.99999999950296592</v>
      </c>
      <c r="AJ2667" s="47">
        <f t="shared" si="787"/>
        <v>7</v>
      </c>
      <c r="AK2667" s="83" t="b">
        <f>COUNTIF('Power Curve'!$D$2:$D$31,AJ2667)&gt;0</f>
        <v>1</v>
      </c>
      <c r="AL2667" s="83" t="b">
        <f t="shared" si="788"/>
        <v>0</v>
      </c>
      <c r="AM2667" s="83" t="b">
        <f t="shared" si="794"/>
        <v>1</v>
      </c>
      <c r="AN2667" s="47" t="str">
        <f t="shared" si="789"/>
        <v>Outer</v>
      </c>
      <c r="AO2667" s="48" t="str">
        <f t="shared" si="790"/>
        <v>0.4-0.5</v>
      </c>
      <c r="AP2667" s="49" t="str">
        <f t="shared" si="795"/>
        <v>23-24</v>
      </c>
      <c r="AQ2667" s="49" t="str">
        <f t="shared" si="796"/>
        <v>Mar</v>
      </c>
      <c r="AR2667" s="48" t="str">
        <f t="shared" si="797"/>
        <v>285-295</v>
      </c>
      <c r="AS2667" s="49" t="str">
        <f t="shared" si="791"/>
        <v>LWS-HTI</v>
      </c>
    </row>
    <row r="2668" spans="5:45" x14ac:dyDescent="0.3">
      <c r="E2668" s="15">
        <v>40993.993055555555</v>
      </c>
      <c r="F2668" s="21">
        <v>7.41</v>
      </c>
      <c r="G2668" s="21">
        <v>589.6299991607666</v>
      </c>
      <c r="H2668" s="42">
        <v>1.2070961758902474</v>
      </c>
      <c r="I2668" s="35">
        <v>283.10000000000002</v>
      </c>
      <c r="J2668" s="43">
        <v>0.12280701754385966</v>
      </c>
      <c r="K2668" s="44">
        <v>0.30879739050174826</v>
      </c>
      <c r="L2668" s="26">
        <f t="shared" si="779"/>
        <v>7.3737227310079243</v>
      </c>
      <c r="M2668" s="26">
        <f t="shared" si="780"/>
        <v>0.49768259397138398</v>
      </c>
      <c r="N2668" s="96">
        <f t="shared" si="781"/>
        <v>8</v>
      </c>
      <c r="O2668" s="26">
        <f t="shared" si="782"/>
        <v>0.36092173625309248</v>
      </c>
      <c r="P2668" s="3">
        <f>IF(L2668&gt;'Power Curve'!$C$37,0,INDEX(Ci,$N2668,1)*POWER(1-O2668,3)+INDEX(Ci,$N2668,2)*3*O2668*POWER(1-O2668,2)+INDEX(Ci,$N2668,3)*3*POWER(O2668,2)*(1-O2668)+INDEX(Ci,$N2668,4)*POWER(O2668,3))</f>
        <v>696.39377730503566</v>
      </c>
      <c r="Q2668" s="3">
        <f>MAX(0,MIN(P2668-V2668+W2668,'Power Curve'!$C$39))</f>
        <v>697.58423172271273</v>
      </c>
      <c r="R2668" s="3">
        <f t="shared" si="783"/>
        <v>589.6299991607666</v>
      </c>
      <c r="S2668" s="3">
        <f t="shared" si="784"/>
        <v>107.95423256194613</v>
      </c>
      <c r="T2668" s="3">
        <f t="shared" si="785"/>
        <v>107.95423256194613</v>
      </c>
      <c r="V2668" s="37">
        <f t="array" ref="V2668">SUM(_xlfn.NORM.DIST($AD$3:$AD$1003,$L2668,$AA2668,FALSE)*WindSpeedStep*$AE$3:$AE$1003)/AG2668</f>
        <v>691.70637293840741</v>
      </c>
      <c r="W2668" s="37">
        <f t="array" ref="W2668">SUM(_xlfn.NORM.DIST($AD$3:$AD$1003,$L2668,$AB2668,FALSE)*WindSpeedStep*$AE$3:$AE$1003)/AH2668</f>
        <v>692.89682735608449</v>
      </c>
      <c r="Y2668" s="1">
        <f t="shared" si="786"/>
        <v>7</v>
      </c>
      <c r="Z2668" s="99">
        <f>IF(L2668&lt;'Power Curve'!$P$28,'Power Curve'!$Q$28,IF(L2668&gt;'Power Curve'!$P$29,'Power Curve'!$Q$29,INDEX(ReferenceTurbulence,Y2668)+(L2668-INDEX(ReferenceTurbulenceWindSpeed,Y2668))*(INDEX(ReferenceTurbulence,Y2668+1)-INDEX(ReferenceTurbulence,Y2668))/(INDEX(ReferenceTurbulenceWindSpeed,Y2668+1)-INDEX(ReferenceTurbulenceWindSpeed,Y2668))))</f>
        <v>0.1195726288916502</v>
      </c>
      <c r="AA2668" s="100">
        <f t="shared" si="792"/>
        <v>0.88169541166473597</v>
      </c>
      <c r="AB2668" s="29">
        <f t="shared" si="793"/>
        <v>0.90554489679044692</v>
      </c>
      <c r="AG2668" s="40">
        <f t="array" ref="AG2668">SUM(_xlfn.NORM.DIST($AD$3:$AD$1003,$F2668,$AA2668,FALSE)*WindSpeedStep)</f>
        <v>1.000000000000004</v>
      </c>
      <c r="AH2668" s="40">
        <f t="array" ref="AH2668">SUM(_xlfn.NORM.DIST($AD$3:$AD$1003,$F2668,$AB2668,FALSE)*WindSpeedStep)</f>
        <v>1.0000000000000036</v>
      </c>
      <c r="AJ2668" s="47">
        <f t="shared" si="787"/>
        <v>7</v>
      </c>
      <c r="AK2668" s="83" t="b">
        <f>COUNTIF('Power Curve'!$D$2:$D$31,AJ2668)&gt;0</f>
        <v>1</v>
      </c>
      <c r="AL2668" s="83" t="b">
        <f t="shared" si="788"/>
        <v>0</v>
      </c>
      <c r="AM2668" s="83" t="b">
        <f t="shared" si="794"/>
        <v>1</v>
      </c>
      <c r="AN2668" s="47" t="str">
        <f t="shared" si="789"/>
        <v>Outer</v>
      </c>
      <c r="AO2668" s="48" t="str">
        <f t="shared" si="790"/>
        <v>0.4-0.5</v>
      </c>
      <c r="AP2668" s="49" t="str">
        <f t="shared" si="795"/>
        <v>23-24</v>
      </c>
      <c r="AQ2668" s="49" t="str">
        <f t="shared" si="796"/>
        <v>Mar</v>
      </c>
      <c r="AR2668" s="48" t="str">
        <f t="shared" si="797"/>
        <v>275-285</v>
      </c>
      <c r="AS2668" s="49" t="str">
        <f t="shared" si="791"/>
        <v>Inner-TI</v>
      </c>
    </row>
    <row r="2669" spans="5:45" x14ac:dyDescent="0.3">
      <c r="E2669" s="15">
        <v>40994</v>
      </c>
      <c r="F2669" s="21">
        <v>7.03</v>
      </c>
      <c r="G2669" s="21">
        <v>586.54997301101662</v>
      </c>
      <c r="H2669" s="42">
        <v>1.2066993222058204</v>
      </c>
      <c r="I2669" s="35">
        <v>280.60000000000002</v>
      </c>
      <c r="J2669" s="43">
        <v>0.15078236130867709</v>
      </c>
      <c r="K2669" s="44">
        <v>0.28275524428580429</v>
      </c>
      <c r="L2669" s="26">
        <f t="shared" si="779"/>
        <v>6.9948163802175687</v>
      </c>
      <c r="M2669" s="26">
        <f t="shared" si="780"/>
        <v>0.43912139602190764</v>
      </c>
      <c r="N2669" s="96">
        <f t="shared" si="781"/>
        <v>7</v>
      </c>
      <c r="O2669" s="26">
        <f t="shared" si="782"/>
        <v>0.97935522223043936</v>
      </c>
      <c r="P2669" s="3">
        <f>IF(L2669&gt;'Power Curve'!$C$37,0,INDEX(Ci,$N2669,1)*POWER(1-O2669,3)+INDEX(Ci,$N2669,2)*3*O2669*POWER(1-O2669,2)+INDEX(Ci,$N2669,3)*3*POWER(O2669,2)*(1-O2669)+INDEX(Ci,$N2669,4)*POWER(O2669,3))</f>
        <v>595.11224524753072</v>
      </c>
      <c r="Q2669" s="3">
        <f>MAX(0,MIN(P2669-V2669+W2669,'Power Curve'!$C$39))</f>
        <v>605.96680486778121</v>
      </c>
      <c r="R2669" s="3">
        <f t="shared" si="783"/>
        <v>586.54997301101662</v>
      </c>
      <c r="S2669" s="3">
        <f t="shared" si="784"/>
        <v>19.416831856764588</v>
      </c>
      <c r="T2669" s="3">
        <f t="shared" si="785"/>
        <v>19.416831856764588</v>
      </c>
      <c r="V2669" s="37">
        <f t="array" ref="V2669">SUM(_xlfn.NORM.DIST($AD$3:$AD$1003,$L2669,$AA2669,FALSE)*WindSpeedStep*$AE$3:$AE$1003)/AG2669</f>
        <v>592.67933538097554</v>
      </c>
      <c r="W2669" s="37">
        <f t="array" ref="W2669">SUM(_xlfn.NORM.DIST($AD$3:$AD$1003,$L2669,$AB2669,FALSE)*WindSpeedStep*$AE$3:$AE$1003)/AH2669</f>
        <v>603.53389500122603</v>
      </c>
      <c r="Y2669" s="1">
        <f t="shared" si="786"/>
        <v>6</v>
      </c>
      <c r="Z2669" s="99">
        <f>IF(L2669&lt;'Power Curve'!$P$28,'Power Curve'!$Q$28,IF(L2669&gt;'Power Curve'!$P$29,'Power Curve'!$Q$29,INDEX(ReferenceTurbulence,Y2669)+(L2669-INDEX(ReferenceTurbulenceWindSpeed,Y2669))*(INDEX(ReferenceTurbulence,Y2669+1)-INDEX(ReferenceTurbulence,Y2669))/(INDEX(ReferenceTurbulenceWindSpeed,Y2669+1)-INDEX(ReferenceTurbulenceWindSpeed,Y2669))))</f>
        <v>0.11971214928875069</v>
      </c>
      <c r="AA2669" s="100">
        <f t="shared" si="792"/>
        <v>0.83736450275600427</v>
      </c>
      <c r="AB2669" s="29">
        <f t="shared" si="793"/>
        <v>1.0546949307298183</v>
      </c>
      <c r="AG2669" s="40">
        <f t="array" ref="AG2669">SUM(_xlfn.NORM.DIST($AD$3:$AD$1003,$F2669,$AA2669,FALSE)*WindSpeedStep)</f>
        <v>1.0000000000000036</v>
      </c>
      <c r="AH2669" s="40">
        <f t="array" ref="AH2669">SUM(_xlfn.NORM.DIST($AD$3:$AD$1003,$F2669,$AB2669,FALSE)*WindSpeedStep)</f>
        <v>0.99999999999062283</v>
      </c>
      <c r="AJ2669" s="47">
        <f t="shared" si="787"/>
        <v>7</v>
      </c>
      <c r="AK2669" s="83" t="b">
        <f>COUNTIF('Power Curve'!$D$2:$D$31,AJ2669)&gt;0</f>
        <v>1</v>
      </c>
      <c r="AL2669" s="83" t="b">
        <f t="shared" si="788"/>
        <v>0</v>
      </c>
      <c r="AM2669" s="83" t="b">
        <f t="shared" si="794"/>
        <v>1</v>
      </c>
      <c r="AN2669" s="47" t="str">
        <f t="shared" si="789"/>
        <v>Outer</v>
      </c>
      <c r="AO2669" s="48" t="str">
        <f t="shared" si="790"/>
        <v>0.4-0.5</v>
      </c>
      <c r="AP2669" s="49" t="str">
        <f t="shared" si="795"/>
        <v>0-1</v>
      </c>
      <c r="AQ2669" s="49" t="str">
        <f t="shared" si="796"/>
        <v>Mar</v>
      </c>
      <c r="AR2669" s="48" t="str">
        <f t="shared" si="797"/>
        <v>275-285</v>
      </c>
      <c r="AS2669" s="49" t="str">
        <f t="shared" si="791"/>
        <v>LWS-HTI</v>
      </c>
    </row>
    <row r="2670" spans="5:45" x14ac:dyDescent="0.3">
      <c r="E2670" s="15">
        <v>40994.006944444445</v>
      </c>
      <c r="F2670" s="21">
        <v>6.56</v>
      </c>
      <c r="G2670" s="21">
        <v>494.96001625061058</v>
      </c>
      <c r="H2670" s="42">
        <v>1.2063027296431834</v>
      </c>
      <c r="I2670" s="35">
        <v>282.3</v>
      </c>
      <c r="J2670" s="43">
        <v>0.18140243902439024</v>
      </c>
      <c r="K2670" s="44">
        <v>0.23783809428340741</v>
      </c>
      <c r="L2670" s="26">
        <f t="shared" si="779"/>
        <v>6.5264534787095965</v>
      </c>
      <c r="M2670" s="26">
        <f t="shared" si="780"/>
        <v>0.36673439978870126</v>
      </c>
      <c r="N2670" s="96">
        <f t="shared" si="781"/>
        <v>7</v>
      </c>
      <c r="O2670" s="26">
        <f t="shared" si="782"/>
        <v>0.50324267181621063</v>
      </c>
      <c r="P2670" s="3">
        <f>IF(L2670&gt;'Power Curve'!$C$37,0,INDEX(Ci,$N2670,1)*POWER(1-O2670,3)+INDEX(Ci,$N2670,2)*3*O2670*POWER(1-O2670,2)+INDEX(Ci,$N2670,3)*3*POWER(O2670,2)*(1-O2670)+INDEX(Ci,$N2670,4)*POWER(O2670,3))</f>
        <v>477.08361578988422</v>
      </c>
      <c r="Q2670" s="3">
        <f>MAX(0,MIN(P2670-V2670+W2670,'Power Curve'!$C$39))</f>
        <v>495.60238330689731</v>
      </c>
      <c r="R2670" s="3">
        <f t="shared" si="783"/>
        <v>494.96001625061058</v>
      </c>
      <c r="S2670" s="3">
        <f t="shared" si="784"/>
        <v>0.64236705628673008</v>
      </c>
      <c r="T2670" s="3">
        <f t="shared" si="785"/>
        <v>0.64236705628673008</v>
      </c>
      <c r="V2670" s="37">
        <f t="array" ref="V2670">SUM(_xlfn.NORM.DIST($AD$3:$AD$1003,$L2670,$AA2670,FALSE)*WindSpeedStep*$AE$3:$AE$1003)/AG2670</f>
        <v>481.49570988519031</v>
      </c>
      <c r="W2670" s="37">
        <f t="array" ref="W2670">SUM(_xlfn.NORM.DIST($AD$3:$AD$1003,$L2670,$AB2670,FALSE)*WindSpeedStep*$AE$3:$AE$1003)/AH2670</f>
        <v>500.0144774022034</v>
      </c>
      <c r="Y2670" s="1">
        <f t="shared" si="786"/>
        <v>6</v>
      </c>
      <c r="Z2670" s="99">
        <f>IF(L2670&lt;'Power Curve'!$P$28,'Power Curve'!$Q$28,IF(L2670&gt;'Power Curve'!$P$29,'Power Curve'!$Q$29,INDEX(ReferenceTurbulence,Y2670)+(L2670-INDEX(ReferenceTurbulenceWindSpeed,Y2670))*(INDEX(ReferenceTurbulence,Y2670+1)-INDEX(ReferenceTurbulence,Y2670))/(INDEX(ReferenceTurbulenceWindSpeed,Y2670+1)-INDEX(ReferenceTurbulenceWindSpeed,Y2670))))</f>
        <v>0.12063281280379513</v>
      </c>
      <c r="AA2670" s="100">
        <f t="shared" si="792"/>
        <v>0.78730444076985229</v>
      </c>
      <c r="AB2670" s="29">
        <f t="shared" si="793"/>
        <v>1.1839145792171371</v>
      </c>
      <c r="AG2670" s="40">
        <f t="array" ref="AG2670">SUM(_xlfn.NORM.DIST($AD$3:$AD$1003,$F2670,$AA2670,FALSE)*WindSpeedStep)</f>
        <v>1.0000000000000033</v>
      </c>
      <c r="AH2670" s="40">
        <f t="array" ref="AH2670">SUM(_xlfn.NORM.DIST($AD$3:$AD$1003,$F2670,$AB2670,FALSE)*WindSpeedStep)</f>
        <v>0.99999998830360648</v>
      </c>
      <c r="AJ2670" s="47">
        <f t="shared" si="787"/>
        <v>7</v>
      </c>
      <c r="AK2670" s="83" t="b">
        <f>COUNTIF('Power Curve'!$D$2:$D$31,AJ2670)&gt;0</f>
        <v>1</v>
      </c>
      <c r="AL2670" s="83" t="b">
        <f t="shared" si="788"/>
        <v>0</v>
      </c>
      <c r="AM2670" s="83" t="b">
        <f t="shared" si="794"/>
        <v>1</v>
      </c>
      <c r="AN2670" s="47" t="str">
        <f t="shared" si="789"/>
        <v>Outer</v>
      </c>
      <c r="AO2670" s="48" t="str">
        <f t="shared" si="790"/>
        <v>0.3-0.4</v>
      </c>
      <c r="AP2670" s="49" t="str">
        <f t="shared" si="795"/>
        <v>0-1</v>
      </c>
      <c r="AQ2670" s="49" t="str">
        <f t="shared" si="796"/>
        <v>Mar</v>
      </c>
      <c r="AR2670" s="48" t="str">
        <f t="shared" si="797"/>
        <v>275-285</v>
      </c>
      <c r="AS2670" s="49" t="str">
        <f t="shared" si="791"/>
        <v>LWS-HTI</v>
      </c>
    </row>
    <row r="2671" spans="5:45" x14ac:dyDescent="0.3">
      <c r="E2671" s="15">
        <v>40994.013888888891</v>
      </c>
      <c r="F2671" s="21">
        <v>6.52</v>
      </c>
      <c r="G2671" s="21">
        <v>590.76000022888184</v>
      </c>
      <c r="H2671" s="42">
        <v>1.2062146334203456</v>
      </c>
      <c r="I2671" s="35">
        <v>278.8</v>
      </c>
      <c r="J2671" s="43">
        <v>0.16104294478527609</v>
      </c>
      <c r="K2671" s="44">
        <v>0.21518856080870566</v>
      </c>
      <c r="L2671" s="26">
        <f t="shared" si="779"/>
        <v>6.4865001200633134</v>
      </c>
      <c r="M2671" s="26">
        <f t="shared" si="780"/>
        <v>0.36055947941708166</v>
      </c>
      <c r="N2671" s="96">
        <f t="shared" si="781"/>
        <v>7</v>
      </c>
      <c r="O2671" s="26">
        <f t="shared" si="782"/>
        <v>0.46262823497364536</v>
      </c>
      <c r="P2671" s="3">
        <f>IF(L2671&gt;'Power Curve'!$C$37,0,INDEX(Ci,$N2671,1)*POWER(1-O2671,3)+INDEX(Ci,$N2671,2)*3*O2671*POWER(1-O2671,2)+INDEX(Ci,$N2671,3)*3*POWER(O2671,2)*(1-O2671)+INDEX(Ci,$N2671,4)*POWER(O2671,3))</f>
        <v>467.48521497746401</v>
      </c>
      <c r="Q2671" s="3">
        <f>MAX(0,MIN(P2671-V2671+W2671,'Power Curve'!$C$39))</f>
        <v>478.76176617588078</v>
      </c>
      <c r="R2671" s="3">
        <f t="shared" si="783"/>
        <v>590.76000022888184</v>
      </c>
      <c r="S2671" s="3">
        <f t="shared" si="784"/>
        <v>-111.99823405300106</v>
      </c>
      <c r="T2671" s="3">
        <f t="shared" si="785"/>
        <v>111.99823405300106</v>
      </c>
      <c r="V2671" s="37">
        <f t="array" ref="V2671">SUM(_xlfn.NORM.DIST($AD$3:$AD$1003,$L2671,$AA2671,FALSE)*WindSpeedStep*$AE$3:$AE$1003)/AG2671</f>
        <v>472.56133949453488</v>
      </c>
      <c r="W2671" s="37">
        <f t="array" ref="W2671">SUM(_xlfn.NORM.DIST($AD$3:$AD$1003,$L2671,$AB2671,FALSE)*WindSpeedStep*$AE$3:$AE$1003)/AH2671</f>
        <v>483.83789069295165</v>
      </c>
      <c r="Y2671" s="1">
        <f t="shared" si="786"/>
        <v>6</v>
      </c>
      <c r="Z2671" s="99">
        <f>IF(L2671&lt;'Power Curve'!$P$28,'Power Curve'!$Q$28,IF(L2671&gt;'Power Curve'!$P$29,'Power Curve'!$Q$29,INDEX(ReferenceTurbulence,Y2671)+(L2671-INDEX(ReferenceTurbulenceWindSpeed,Y2671))*(INDEX(ReferenceTurbulence,Y2671+1)-INDEX(ReferenceTurbulence,Y2671))/(INDEX(ReferenceTurbulenceWindSpeed,Y2671+1)-INDEX(ReferenceTurbulenceWindSpeed,Y2671))))</f>
        <v>0.12071134933922671</v>
      </c>
      <c r="AA2671" s="100">
        <f t="shared" si="792"/>
        <v>0.78299418198189863</v>
      </c>
      <c r="AB2671" s="29">
        <f t="shared" si="793"/>
        <v>1.0446050806850429</v>
      </c>
      <c r="AG2671" s="40">
        <f t="array" ref="AG2671">SUM(_xlfn.NORM.DIST($AD$3:$AD$1003,$F2671,$AA2671,FALSE)*WindSpeedStep)</f>
        <v>1.0000000000000033</v>
      </c>
      <c r="AH2671" s="40">
        <f t="array" ref="AH2671">SUM(_xlfn.NORM.DIST($AD$3:$AD$1003,$F2671,$AB2671,FALSE)*WindSpeedStep)</f>
        <v>0.9999999998431558</v>
      </c>
      <c r="AJ2671" s="47">
        <f t="shared" si="787"/>
        <v>6</v>
      </c>
      <c r="AK2671" s="83" t="b">
        <f>COUNTIF('Power Curve'!$D$2:$D$31,AJ2671)&gt;0</f>
        <v>1</v>
      </c>
      <c r="AL2671" s="83" t="b">
        <f t="shared" si="788"/>
        <v>0</v>
      </c>
      <c r="AM2671" s="83" t="b">
        <f t="shared" si="794"/>
        <v>1</v>
      </c>
      <c r="AN2671" s="47" t="str">
        <f t="shared" si="789"/>
        <v>Outer</v>
      </c>
      <c r="AO2671" s="48" t="str">
        <f t="shared" si="790"/>
        <v>0.3-0.4</v>
      </c>
      <c r="AP2671" s="49" t="str">
        <f t="shared" si="795"/>
        <v>0-1</v>
      </c>
      <c r="AQ2671" s="49" t="str">
        <f t="shared" si="796"/>
        <v>Mar</v>
      </c>
      <c r="AR2671" s="48" t="str">
        <f t="shared" si="797"/>
        <v>275-285</v>
      </c>
      <c r="AS2671" s="49" t="str">
        <f t="shared" si="791"/>
        <v>LWS-HTI</v>
      </c>
    </row>
    <row r="2672" spans="5:45" x14ac:dyDescent="0.3">
      <c r="E2672" s="15">
        <v>40994.020833333336</v>
      </c>
      <c r="F2672" s="21">
        <v>8.16</v>
      </c>
      <c r="G2672" s="21">
        <v>929.02001571655296</v>
      </c>
      <c r="H2672" s="42">
        <v>1.2051485205071559</v>
      </c>
      <c r="I2672" s="35">
        <v>282.7</v>
      </c>
      <c r="J2672" s="43">
        <v>0.14460784313725489</v>
      </c>
      <c r="K2672" s="44">
        <v>0.24309998867485946</v>
      </c>
      <c r="L2672" s="26">
        <f t="shared" si="779"/>
        <v>8.1156813448289569</v>
      </c>
      <c r="M2672" s="26">
        <f t="shared" si="780"/>
        <v>0.61235468950016259</v>
      </c>
      <c r="N2672" s="96">
        <f t="shared" si="781"/>
        <v>9</v>
      </c>
      <c r="O2672" s="26">
        <f t="shared" si="782"/>
        <v>0.10694732601455613</v>
      </c>
      <c r="P2672" s="3">
        <f>IF(L2672&gt;'Power Curve'!$C$37,0,INDEX(Ci,$N2672,1)*POWER(1-O2672,3)+INDEX(Ci,$N2672,2)*3*O2672*POWER(1-O2672,2)+INDEX(Ci,$N2672,3)*3*POWER(O2672,2)*(1-O2672)+INDEX(Ci,$N2672,4)*POWER(O2672,3))</f>
        <v>912.99818859806169</v>
      </c>
      <c r="Q2672" s="3">
        <f>MAX(0,MIN(P2672-V2672+W2672,'Power Curve'!$C$39))</f>
        <v>924.48144703741434</v>
      </c>
      <c r="R2672" s="3">
        <f t="shared" si="783"/>
        <v>929.02001571655296</v>
      </c>
      <c r="S2672" s="3">
        <f t="shared" si="784"/>
        <v>-4.5385686791386206</v>
      </c>
      <c r="T2672" s="3">
        <f t="shared" si="785"/>
        <v>4.5385686791386206</v>
      </c>
      <c r="V2672" s="37">
        <f t="array" ref="V2672">SUM(_xlfn.NORM.DIST($AD$3:$AD$1003,$L2672,$AA2672,FALSE)*WindSpeedStep*$AE$3:$AE$1003)/AG2672</f>
        <v>909.99825732474244</v>
      </c>
      <c r="W2672" s="37">
        <f t="array" ref="W2672">SUM(_xlfn.NORM.DIST($AD$3:$AD$1003,$L2672,$AB2672,FALSE)*WindSpeedStep*$AE$3:$AE$1003)/AH2672</f>
        <v>921.48151576409509</v>
      </c>
      <c r="Y2672" s="1">
        <f t="shared" si="786"/>
        <v>8</v>
      </c>
      <c r="Z2672" s="99">
        <f>IF(L2672&lt;'Power Curve'!$P$28,'Power Curve'!$Q$28,IF(L2672&gt;'Power Curve'!$P$29,'Power Curve'!$Q$29,INDEX(ReferenceTurbulence,Y2672)+(L2672-INDEX(ReferenceTurbulenceWindSpeed,Y2672))*(INDEX(ReferenceTurbulence,Y2672+1)-INDEX(ReferenceTurbulence,Y2672))/(INDEX(ReferenceTurbulenceWindSpeed,Y2672+1)-INDEX(ReferenceTurbulenceWindSpeed,Y2672))))</f>
        <v>0.11951918911853721</v>
      </c>
      <c r="AA2672" s="100">
        <f t="shared" si="792"/>
        <v>0.96997965347839643</v>
      </c>
      <c r="AB2672" s="29">
        <f t="shared" si="793"/>
        <v>1.1735911748649717</v>
      </c>
      <c r="AG2672" s="40">
        <f t="array" ref="AG2672">SUM(_xlfn.NORM.DIST($AD$3:$AD$1003,$F2672,$AA2672,FALSE)*WindSpeedStep)</f>
        <v>1.0000000000000033</v>
      </c>
      <c r="AH2672" s="40">
        <f t="array" ref="AH2672">SUM(_xlfn.NORM.DIST($AD$3:$AD$1003,$F2672,$AB2672,FALSE)*WindSpeedStep)</f>
        <v>0.99999999999870282</v>
      </c>
      <c r="AJ2672" s="47">
        <f t="shared" si="787"/>
        <v>8</v>
      </c>
      <c r="AK2672" s="83" t="b">
        <f>COUNTIF('Power Curve'!$D$2:$D$31,AJ2672)&gt;0</f>
        <v>1</v>
      </c>
      <c r="AL2672" s="83" t="b">
        <f t="shared" si="788"/>
        <v>0</v>
      </c>
      <c r="AM2672" s="83" t="b">
        <f t="shared" si="794"/>
        <v>1</v>
      </c>
      <c r="AN2672" s="47" t="str">
        <f t="shared" si="789"/>
        <v>Outer</v>
      </c>
      <c r="AO2672" s="48" t="str">
        <f t="shared" si="790"/>
        <v>0.6-0.7</v>
      </c>
      <c r="AP2672" s="49" t="str">
        <f t="shared" si="795"/>
        <v>0-1</v>
      </c>
      <c r="AQ2672" s="49" t="str">
        <f t="shared" si="796"/>
        <v>Mar</v>
      </c>
      <c r="AR2672" s="48" t="str">
        <f t="shared" si="797"/>
        <v>275-285</v>
      </c>
      <c r="AS2672" s="49" t="str">
        <f t="shared" si="791"/>
        <v>HWS-HTI</v>
      </c>
    </row>
    <row r="2673" spans="5:45" x14ac:dyDescent="0.3">
      <c r="E2673" s="15">
        <v>40994.027777777781</v>
      </c>
      <c r="F2673" s="21">
        <v>8.5500000000000007</v>
      </c>
      <c r="G2673" s="21">
        <v>976.54999923706077</v>
      </c>
      <c r="H2673" s="42">
        <v>1.2046988200519992</v>
      </c>
      <c r="I2673" s="35">
        <v>281.89999999999998</v>
      </c>
      <c r="J2673" s="43">
        <v>0.12163742690058479</v>
      </c>
      <c r="K2673" s="44">
        <v>0.23511498480534687</v>
      </c>
      <c r="L2673" s="26">
        <f t="shared" si="779"/>
        <v>8.5025053423720038</v>
      </c>
      <c r="M2673" s="26">
        <f t="shared" si="780"/>
        <v>0.67213958527843287</v>
      </c>
      <c r="N2673" s="96">
        <f t="shared" si="781"/>
        <v>9</v>
      </c>
      <c r="O2673" s="26">
        <f t="shared" si="782"/>
        <v>0.49359662084831246</v>
      </c>
      <c r="P2673" s="3">
        <f>IF(L2673&gt;'Power Curve'!$C$37,0,INDEX(Ci,$N2673,1)*POWER(1-O2673,3)+INDEX(Ci,$N2673,2)*3*O2673*POWER(1-O2673,2)+INDEX(Ci,$N2673,3)*3*POWER(O2673,2)*(1-O2673)+INDEX(Ci,$N2673,4)*POWER(O2673,3))</f>
        <v>1033.7201597850835</v>
      </c>
      <c r="Q2673" s="3">
        <f>MAX(0,MIN(P2673-V2673+W2673,'Power Curve'!$C$39))</f>
        <v>1034.4028809664876</v>
      </c>
      <c r="R2673" s="3">
        <f t="shared" si="783"/>
        <v>976.54999923706077</v>
      </c>
      <c r="S2673" s="3">
        <f t="shared" si="784"/>
        <v>57.852881729426826</v>
      </c>
      <c r="T2673" s="3">
        <f t="shared" si="785"/>
        <v>57.852881729426826</v>
      </c>
      <c r="V2673" s="37">
        <f t="array" ref="V2673">SUM(_xlfn.NORM.DIST($AD$3:$AD$1003,$L2673,$AA2673,FALSE)*WindSpeedStep*$AE$3:$AE$1003)/AG2673</f>
        <v>1036.3294392794628</v>
      </c>
      <c r="W2673" s="37">
        <f t="array" ref="W2673">SUM(_xlfn.NORM.DIST($AD$3:$AD$1003,$L2673,$AB2673,FALSE)*WindSpeedStep*$AE$3:$AE$1003)/AH2673</f>
        <v>1037.0121604608669</v>
      </c>
      <c r="Y2673" s="1">
        <f t="shared" si="786"/>
        <v>8</v>
      </c>
      <c r="Z2673" s="99">
        <f>IF(L2673&lt;'Power Curve'!$P$28,'Power Curve'!$Q$28,IF(L2673&gt;'Power Curve'!$P$29,'Power Curve'!$Q$29,INDEX(ReferenceTurbulence,Y2673)+(L2673-INDEX(ReferenceTurbulenceWindSpeed,Y2673))*(INDEX(ReferenceTurbulence,Y2673+1)-INDEX(ReferenceTurbulence,Y2673))/(INDEX(ReferenceTurbulenceWindSpeed,Y2673+1)-INDEX(ReferenceTurbulenceWindSpeed,Y2673))))</f>
        <v>0.11996358209092264</v>
      </c>
      <c r="AA2673" s="100">
        <f t="shared" si="792"/>
        <v>1.0199909976181523</v>
      </c>
      <c r="AB2673" s="29">
        <f t="shared" si="793"/>
        <v>1.0342228720546063</v>
      </c>
      <c r="AG2673" s="40">
        <f t="array" ref="AG2673">SUM(_xlfn.NORM.DIST($AD$3:$AD$1003,$F2673,$AA2673,FALSE)*WindSpeedStep)</f>
        <v>1.0000000000000033</v>
      </c>
      <c r="AH2673" s="40">
        <f t="array" ref="AH2673">SUM(_xlfn.NORM.DIST($AD$3:$AD$1003,$F2673,$AB2673,FALSE)*WindSpeedStep)</f>
        <v>1.0000000000000033</v>
      </c>
      <c r="AJ2673" s="47">
        <f t="shared" si="787"/>
        <v>9</v>
      </c>
      <c r="AK2673" s="83" t="b">
        <f>COUNTIF('Power Curve'!$D$2:$D$31,AJ2673)&gt;0</f>
        <v>1</v>
      </c>
      <c r="AL2673" s="83" t="b">
        <f t="shared" si="788"/>
        <v>0</v>
      </c>
      <c r="AM2673" s="83" t="b">
        <f t="shared" si="794"/>
        <v>1</v>
      </c>
      <c r="AN2673" s="47" t="str">
        <f t="shared" si="789"/>
        <v>Inner</v>
      </c>
      <c r="AO2673" s="48" t="str">
        <f t="shared" si="790"/>
        <v>0.6-0.7</v>
      </c>
      <c r="AP2673" s="49" t="str">
        <f t="shared" si="795"/>
        <v>0-1</v>
      </c>
      <c r="AQ2673" s="49" t="str">
        <f t="shared" si="796"/>
        <v>Mar</v>
      </c>
      <c r="AR2673" s="48" t="str">
        <f t="shared" si="797"/>
        <v>275-285</v>
      </c>
      <c r="AS2673" s="49" t="str">
        <f t="shared" si="791"/>
        <v>Inner-TI</v>
      </c>
    </row>
    <row r="2674" spans="5:45" x14ac:dyDescent="0.3">
      <c r="E2674" s="15">
        <v>40994.034722222219</v>
      </c>
      <c r="F2674" s="21">
        <v>7.84</v>
      </c>
      <c r="G2674" s="21">
        <v>763.32997512817428</v>
      </c>
      <c r="H2674" s="42">
        <v>1.2047528419464506</v>
      </c>
      <c r="I2674" s="35">
        <v>282.5</v>
      </c>
      <c r="J2674" s="43">
        <v>0.14668367346938774</v>
      </c>
      <c r="K2674" s="44">
        <v>0.23347267734464214</v>
      </c>
      <c r="L2674" s="26">
        <f t="shared" si="779"/>
        <v>7.7965658792702488</v>
      </c>
      <c r="M2674" s="26">
        <f t="shared" si="780"/>
        <v>0.56303436560392228</v>
      </c>
      <c r="N2674" s="96">
        <f t="shared" si="781"/>
        <v>8</v>
      </c>
      <c r="O2674" s="26">
        <f t="shared" si="782"/>
        <v>0.78650540007855974</v>
      </c>
      <c r="P2674" s="3">
        <f>IF(L2674&gt;'Power Curve'!$C$37,0,INDEX(Ci,$N2674,1)*POWER(1-O2674,3)+INDEX(Ci,$N2674,2)*3*O2674*POWER(1-O2674,2)+INDEX(Ci,$N2674,3)*3*POWER(O2674,2)*(1-O2674)+INDEX(Ci,$N2674,4)*POWER(O2674,3))</f>
        <v>817.78822364352914</v>
      </c>
      <c r="Q2674" s="3">
        <f>MAX(0,MIN(P2674-V2674+W2674,'Power Curve'!$C$39))</f>
        <v>830.13653651911511</v>
      </c>
      <c r="R2674" s="3">
        <f t="shared" si="783"/>
        <v>763.32997512817428</v>
      </c>
      <c r="S2674" s="3">
        <f t="shared" si="784"/>
        <v>66.806561390940828</v>
      </c>
      <c r="T2674" s="3">
        <f t="shared" si="785"/>
        <v>66.806561390940828</v>
      </c>
      <c r="V2674" s="37">
        <f t="array" ref="V2674">SUM(_xlfn.NORM.DIST($AD$3:$AD$1003,$L2674,$AA2674,FALSE)*WindSpeedStep*$AE$3:$AE$1003)/AG2674</f>
        <v>812.05594549585442</v>
      </c>
      <c r="W2674" s="37">
        <f t="array" ref="W2674">SUM(_xlfn.NORM.DIST($AD$3:$AD$1003,$L2674,$AB2674,FALSE)*WindSpeedStep*$AE$3:$AE$1003)/AH2674</f>
        <v>824.40425837144039</v>
      </c>
      <c r="Y2674" s="1">
        <f t="shared" si="786"/>
        <v>7</v>
      </c>
      <c r="Z2674" s="99">
        <f>IF(L2674&lt;'Power Curve'!$P$28,'Power Curve'!$Q$28,IF(L2674&gt;'Power Curve'!$P$29,'Power Curve'!$Q$29,INDEX(ReferenceTurbulence,Y2674)+(L2674-INDEX(ReferenceTurbulenceWindSpeed,Y2674))*(INDEX(ReferenceTurbulence,Y2674+1)-INDEX(ReferenceTurbulence,Y2674))/(INDEX(ReferenceTurbulenceWindSpeed,Y2674+1)-INDEX(ReferenceTurbulenceWindSpeed,Y2674))))</f>
        <v>0.11945518550153596</v>
      </c>
      <c r="AA2674" s="100">
        <f t="shared" si="792"/>
        <v>0.93134022338317335</v>
      </c>
      <c r="AB2674" s="29">
        <f t="shared" si="793"/>
        <v>1.1436289236174471</v>
      </c>
      <c r="AG2674" s="40">
        <f t="array" ref="AG2674">SUM(_xlfn.NORM.DIST($AD$3:$AD$1003,$F2674,$AA2674,FALSE)*WindSpeedStep)</f>
        <v>1.0000000000000036</v>
      </c>
      <c r="AH2674" s="40">
        <f t="array" ref="AH2674">SUM(_xlfn.NORM.DIST($AD$3:$AD$1003,$F2674,$AB2674,FALSE)*WindSpeedStep)</f>
        <v>0.99999999999742673</v>
      </c>
      <c r="AJ2674" s="47">
        <f t="shared" si="787"/>
        <v>8</v>
      </c>
      <c r="AK2674" s="83" t="b">
        <f>COUNTIF('Power Curve'!$D$2:$D$31,AJ2674)&gt;0</f>
        <v>1</v>
      </c>
      <c r="AL2674" s="83" t="b">
        <f t="shared" si="788"/>
        <v>0</v>
      </c>
      <c r="AM2674" s="83" t="b">
        <f t="shared" si="794"/>
        <v>1</v>
      </c>
      <c r="AN2674" s="47" t="str">
        <f t="shared" si="789"/>
        <v>Outer</v>
      </c>
      <c r="AO2674" s="48" t="str">
        <f t="shared" si="790"/>
        <v>0.5-0.6</v>
      </c>
      <c r="AP2674" s="49" t="str">
        <f t="shared" si="795"/>
        <v>0-1</v>
      </c>
      <c r="AQ2674" s="49" t="str">
        <f t="shared" si="796"/>
        <v>Mar</v>
      </c>
      <c r="AR2674" s="48" t="str">
        <f t="shared" si="797"/>
        <v>275-285</v>
      </c>
      <c r="AS2674" s="49" t="str">
        <f t="shared" si="791"/>
        <v>HWS-HTI</v>
      </c>
    </row>
    <row r="2675" spans="5:45" x14ac:dyDescent="0.3">
      <c r="E2675" s="15">
        <v>40994.041666666664</v>
      </c>
      <c r="F2675" s="21">
        <v>7.28</v>
      </c>
      <c r="G2675" s="21">
        <v>503.99001693725609</v>
      </c>
      <c r="H2675" s="42">
        <v>1.2047088937578936</v>
      </c>
      <c r="I2675" s="35">
        <v>283.3</v>
      </c>
      <c r="J2675" s="43">
        <v>0.14972527472527472</v>
      </c>
      <c r="K2675" s="44">
        <v>0.26384617574794883</v>
      </c>
      <c r="L2675" s="26">
        <f t="shared" si="779"/>
        <v>7.2395802834219634</v>
      </c>
      <c r="M2675" s="26">
        <f t="shared" si="780"/>
        <v>0.47695044627810057</v>
      </c>
      <c r="N2675" s="96">
        <f t="shared" si="781"/>
        <v>8</v>
      </c>
      <c r="O2675" s="26">
        <f t="shared" si="782"/>
        <v>0.22590988953698574</v>
      </c>
      <c r="P2675" s="3">
        <f>IF(L2675&gt;'Power Curve'!$C$37,0,INDEX(Ci,$N2675,1)*POWER(1-O2675,3)+INDEX(Ci,$N2675,2)*3*O2675*POWER(1-O2675,2)+INDEX(Ci,$N2675,3)*3*POWER(O2675,2)*(1-O2675)+INDEX(Ci,$N2675,4)*POWER(O2675,3))</f>
        <v>659.5603300133406</v>
      </c>
      <c r="Q2675" s="3">
        <f>MAX(0,MIN(P2675-V2675+W2675,'Power Curve'!$C$39))</f>
        <v>671.14978548392378</v>
      </c>
      <c r="R2675" s="3">
        <f t="shared" si="783"/>
        <v>503.99001693725609</v>
      </c>
      <c r="S2675" s="3">
        <f t="shared" si="784"/>
        <v>167.15976854666769</v>
      </c>
      <c r="T2675" s="3">
        <f t="shared" si="785"/>
        <v>167.15976854666769</v>
      </c>
      <c r="V2675" s="37">
        <f t="array" ref="V2675">SUM(_xlfn.NORM.DIST($AD$3:$AD$1003,$L2675,$AA2675,FALSE)*WindSpeedStep*$AE$3:$AE$1003)/AG2675</f>
        <v>655.71430720195622</v>
      </c>
      <c r="W2675" s="37">
        <f t="array" ref="W2675">SUM(_xlfn.NORM.DIST($AD$3:$AD$1003,$L2675,$AB2675,FALSE)*WindSpeedStep*$AE$3:$AE$1003)/AH2675</f>
        <v>667.30376267253939</v>
      </c>
      <c r="Y2675" s="1">
        <f t="shared" si="786"/>
        <v>7</v>
      </c>
      <c r="Z2675" s="99">
        <f>IF(L2675&lt;'Power Curve'!$P$28,'Power Curve'!$Q$28,IF(L2675&gt;'Power Curve'!$P$29,'Power Curve'!$Q$29,INDEX(ReferenceTurbulence,Y2675)+(L2675-INDEX(ReferenceTurbulenceWindSpeed,Y2675))*(INDEX(ReferenceTurbulence,Y2675+1)-INDEX(ReferenceTurbulence,Y2675))/(INDEX(ReferenceTurbulenceWindSpeed,Y2675+1)-INDEX(ReferenceTurbulenceWindSpeed,Y2675))))</f>
        <v>0.11960988654585948</v>
      </c>
      <c r="AA2675" s="100">
        <f t="shared" si="792"/>
        <v>0.86592537633974231</v>
      </c>
      <c r="AB2675" s="29">
        <f t="shared" si="793"/>
        <v>1.0839481468310357</v>
      </c>
      <c r="AG2675" s="40">
        <f t="array" ref="AG2675">SUM(_xlfn.NORM.DIST($AD$3:$AD$1003,$F2675,$AA2675,FALSE)*WindSpeedStep)</f>
        <v>1.0000000000000038</v>
      </c>
      <c r="AH2675" s="40">
        <f t="array" ref="AH2675">SUM(_xlfn.NORM.DIST($AD$3:$AD$1003,$F2675,$AB2675,FALSE)*WindSpeedStep)</f>
        <v>0.9999999999933249</v>
      </c>
      <c r="AJ2675" s="47">
        <f t="shared" si="787"/>
        <v>7</v>
      </c>
      <c r="AK2675" s="83" t="b">
        <f>COUNTIF('Power Curve'!$D$2:$D$31,AJ2675)&gt;0</f>
        <v>1</v>
      </c>
      <c r="AL2675" s="83" t="b">
        <f t="shared" si="788"/>
        <v>0</v>
      </c>
      <c r="AM2675" s="83" t="b">
        <f t="shared" si="794"/>
        <v>1</v>
      </c>
      <c r="AN2675" s="47" t="str">
        <f t="shared" si="789"/>
        <v>Outer</v>
      </c>
      <c r="AO2675" s="48" t="str">
        <f t="shared" si="790"/>
        <v>0.4-0.5</v>
      </c>
      <c r="AP2675" s="49" t="str">
        <f t="shared" si="795"/>
        <v>1-2</v>
      </c>
      <c r="AQ2675" s="49" t="str">
        <f t="shared" si="796"/>
        <v>Mar</v>
      </c>
      <c r="AR2675" s="48" t="str">
        <f t="shared" si="797"/>
        <v>275-285</v>
      </c>
      <c r="AS2675" s="49" t="str">
        <f t="shared" si="791"/>
        <v>LWS-HTI</v>
      </c>
    </row>
    <row r="2676" spans="5:45" x14ac:dyDescent="0.3">
      <c r="E2676" s="15">
        <v>40994.048611111109</v>
      </c>
      <c r="F2676" s="21">
        <v>6.22</v>
      </c>
      <c r="G2676" s="21">
        <v>361.4900054931644</v>
      </c>
      <c r="H2676" s="42">
        <v>1.204796793603595</v>
      </c>
      <c r="I2676" s="35">
        <v>276.7</v>
      </c>
      <c r="J2676" s="43">
        <v>0.15755627009646303</v>
      </c>
      <c r="K2676" s="44">
        <v>0.28698903483491439</v>
      </c>
      <c r="L2676" s="26">
        <f t="shared" si="779"/>
        <v>6.1856160060221619</v>
      </c>
      <c r="M2676" s="26">
        <f t="shared" si="780"/>
        <v>0.31405686966809465</v>
      </c>
      <c r="N2676" s="96">
        <f t="shared" si="781"/>
        <v>7</v>
      </c>
      <c r="O2676" s="26">
        <f t="shared" si="782"/>
        <v>0.15676561764416436</v>
      </c>
      <c r="P2676" s="3">
        <f>IF(L2676&gt;'Power Curve'!$C$37,0,INDEX(Ci,$N2676,1)*POWER(1-O2676,3)+INDEX(Ci,$N2676,2)*3*O2676*POWER(1-O2676,2)+INDEX(Ci,$N2676,3)*3*POWER(O2676,2)*(1-O2676)+INDEX(Ci,$N2676,4)*POWER(O2676,3))</f>
        <v>399.74240898837559</v>
      </c>
      <c r="Q2676" s="3">
        <f>MAX(0,MIN(P2676-V2676+W2676,'Power Curve'!$C$39))</f>
        <v>407.82355606396641</v>
      </c>
      <c r="R2676" s="3">
        <f t="shared" si="783"/>
        <v>361.4900054931644</v>
      </c>
      <c r="S2676" s="3">
        <f t="shared" si="784"/>
        <v>46.333550570802004</v>
      </c>
      <c r="T2676" s="3">
        <f t="shared" si="785"/>
        <v>46.333550570802004</v>
      </c>
      <c r="V2676" s="37">
        <f t="array" ref="V2676">SUM(_xlfn.NORM.DIST($AD$3:$AD$1003,$L2676,$AA2676,FALSE)*WindSpeedStep*$AE$3:$AE$1003)/AG2676</f>
        <v>407.96307580118764</v>
      </c>
      <c r="W2676" s="37">
        <f t="array" ref="W2676">SUM(_xlfn.NORM.DIST($AD$3:$AD$1003,$L2676,$AB2676,FALSE)*WindSpeedStep*$AE$3:$AE$1003)/AH2676</f>
        <v>416.04422287677846</v>
      </c>
      <c r="Y2676" s="1">
        <f t="shared" si="786"/>
        <v>6</v>
      </c>
      <c r="Z2676" s="99">
        <f>IF(L2676&lt;'Power Curve'!$P$28,'Power Curve'!$Q$28,IF(L2676&gt;'Power Curve'!$P$29,'Power Curve'!$Q$29,INDEX(ReferenceTurbulence,Y2676)+(L2676-INDEX(ReferenceTurbulenceWindSpeed,Y2676))*(INDEX(ReferenceTurbulence,Y2676+1)-INDEX(ReferenceTurbulence,Y2676))/(INDEX(ReferenceTurbulenceWindSpeed,Y2676+1)-INDEX(ReferenceTurbulenceWindSpeed,Y2676))))</f>
        <v>0.12130279888649501</v>
      </c>
      <c r="AA2676" s="100">
        <f t="shared" si="792"/>
        <v>0.75033253436759073</v>
      </c>
      <c r="AB2676" s="29">
        <f t="shared" si="793"/>
        <v>0.97458258615783266</v>
      </c>
      <c r="AG2676" s="40">
        <f t="array" ref="AG2676">SUM(_xlfn.NORM.DIST($AD$3:$AD$1003,$F2676,$AA2676,FALSE)*WindSpeedStep)</f>
        <v>1.0000000000000038</v>
      </c>
      <c r="AH2676" s="40">
        <f t="array" ref="AH2676">SUM(_xlfn.NORM.DIST($AD$3:$AD$1003,$F2676,$AB2676,FALSE)*WindSpeedStep)</f>
        <v>0.99999999993880828</v>
      </c>
      <c r="AJ2676" s="47">
        <f t="shared" si="787"/>
        <v>6</v>
      </c>
      <c r="AK2676" s="83" t="b">
        <f>COUNTIF('Power Curve'!$D$2:$D$31,AJ2676)&gt;0</f>
        <v>1</v>
      </c>
      <c r="AL2676" s="83" t="b">
        <f t="shared" si="788"/>
        <v>0</v>
      </c>
      <c r="AM2676" s="83" t="b">
        <f t="shared" si="794"/>
        <v>1</v>
      </c>
      <c r="AN2676" s="47" t="str">
        <f t="shared" si="789"/>
        <v>Outer</v>
      </c>
      <c r="AO2676" s="48" t="str">
        <f t="shared" si="790"/>
        <v>0.3-0.4</v>
      </c>
      <c r="AP2676" s="49" t="str">
        <f t="shared" si="795"/>
        <v>1-2</v>
      </c>
      <c r="AQ2676" s="49" t="str">
        <f t="shared" si="796"/>
        <v>Mar</v>
      </c>
      <c r="AR2676" s="48" t="str">
        <f t="shared" si="797"/>
        <v>275-285</v>
      </c>
      <c r="AS2676" s="49" t="str">
        <f t="shared" si="791"/>
        <v>LWS-HTI</v>
      </c>
    </row>
    <row r="2677" spans="5:45" x14ac:dyDescent="0.3">
      <c r="E2677" s="15">
        <v>40994.055555555555</v>
      </c>
      <c r="F2677" s="21">
        <v>6.87</v>
      </c>
      <c r="G2677" s="21">
        <v>692.52999508380935</v>
      </c>
      <c r="H2677" s="42">
        <v>1.2042154819200277</v>
      </c>
      <c r="I2677" s="35">
        <v>279.3</v>
      </c>
      <c r="J2677" s="43">
        <v>0.13682678311499272</v>
      </c>
      <c r="K2677" s="44">
        <v>0.22874254346301892</v>
      </c>
      <c r="L2677" s="26">
        <f t="shared" si="779"/>
        <v>6.8309238348302443</v>
      </c>
      <c r="M2677" s="26">
        <f t="shared" si="780"/>
        <v>0.41379127481161165</v>
      </c>
      <c r="N2677" s="96">
        <f t="shared" si="781"/>
        <v>7</v>
      </c>
      <c r="O2677" s="26">
        <f t="shared" si="782"/>
        <v>0.81275087007743152</v>
      </c>
      <c r="P2677" s="3">
        <f>IF(L2677&gt;'Power Curve'!$C$37,0,INDEX(Ci,$N2677,1)*POWER(1-O2677,3)+INDEX(Ci,$N2677,2)*3*O2677*POWER(1-O2677,2)+INDEX(Ci,$N2677,3)*3*POWER(O2677,2)*(1-O2677)+INDEX(Ci,$N2677,4)*POWER(O2677,3))</f>
        <v>553.10535182350077</v>
      </c>
      <c r="Q2677" s="3">
        <f>MAX(0,MIN(P2677-V2677+W2677,'Power Curve'!$C$39))</f>
        <v>558.35229174309256</v>
      </c>
      <c r="R2677" s="3">
        <f t="shared" si="783"/>
        <v>692.52999508380935</v>
      </c>
      <c r="S2677" s="3">
        <f t="shared" si="784"/>
        <v>-134.17770334071679</v>
      </c>
      <c r="T2677" s="3">
        <f t="shared" si="785"/>
        <v>134.17770334071679</v>
      </c>
      <c r="V2677" s="37">
        <f t="array" ref="V2677">SUM(_xlfn.NORM.DIST($AD$3:$AD$1003,$L2677,$AA2677,FALSE)*WindSpeedStep*$AE$3:$AE$1003)/AG2677</f>
        <v>552.41173737399424</v>
      </c>
      <c r="W2677" s="37">
        <f t="array" ref="W2677">SUM(_xlfn.NORM.DIST($AD$3:$AD$1003,$L2677,$AB2677,FALSE)*WindSpeedStep*$AE$3:$AE$1003)/AH2677</f>
        <v>557.65867729358604</v>
      </c>
      <c r="Y2677" s="1">
        <f t="shared" si="786"/>
        <v>6</v>
      </c>
      <c r="Z2677" s="99">
        <f>IF(L2677&lt;'Power Curve'!$P$28,'Power Curve'!$Q$28,IF(L2677&gt;'Power Curve'!$P$29,'Power Curve'!$Q$29,INDEX(ReferenceTurbulence,Y2677)+(L2677-INDEX(ReferenceTurbulenceWindSpeed,Y2677))*(INDEX(ReferenceTurbulence,Y2677+1)-INDEX(ReferenceTurbulence,Y2677))/(INDEX(ReferenceTurbulenceWindSpeed,Y2677+1)-INDEX(ReferenceTurbulenceWindSpeed,Y2677))))</f>
        <v>0.12003431376087276</v>
      </c>
      <c r="AA2677" s="100">
        <f t="shared" si="792"/>
        <v>0.81994525486663772</v>
      </c>
      <c r="AB2677" s="29">
        <f t="shared" si="793"/>
        <v>0.93465333402335216</v>
      </c>
      <c r="AG2677" s="40">
        <f t="array" ref="AG2677">SUM(_xlfn.NORM.DIST($AD$3:$AD$1003,$F2677,$AA2677,FALSE)*WindSpeedStep)</f>
        <v>1.0000000000000042</v>
      </c>
      <c r="AH2677" s="40">
        <f t="array" ref="AH2677">SUM(_xlfn.NORM.DIST($AD$3:$AD$1003,$F2677,$AB2677,FALSE)*WindSpeedStep)</f>
        <v>0.99999999999993905</v>
      </c>
      <c r="AJ2677" s="47">
        <f t="shared" si="787"/>
        <v>7</v>
      </c>
      <c r="AK2677" s="83" t="b">
        <f>COUNTIF('Power Curve'!$D$2:$D$31,AJ2677)&gt;0</f>
        <v>1</v>
      </c>
      <c r="AL2677" s="83" t="b">
        <f t="shared" si="788"/>
        <v>0</v>
      </c>
      <c r="AM2677" s="83" t="b">
        <f t="shared" si="794"/>
        <v>1</v>
      </c>
      <c r="AN2677" s="47" t="str">
        <f t="shared" si="789"/>
        <v>Inner</v>
      </c>
      <c r="AO2677" s="48" t="str">
        <f t="shared" si="790"/>
        <v>0.4-0.5</v>
      </c>
      <c r="AP2677" s="49" t="str">
        <f t="shared" si="795"/>
        <v>1-2</v>
      </c>
      <c r="AQ2677" s="49" t="str">
        <f t="shared" si="796"/>
        <v>Mar</v>
      </c>
      <c r="AR2677" s="48" t="str">
        <f t="shared" si="797"/>
        <v>275-285</v>
      </c>
      <c r="AS2677" s="49" t="str">
        <f t="shared" si="791"/>
        <v>Inner-TI</v>
      </c>
    </row>
    <row r="2678" spans="5:45" x14ac:dyDescent="0.3">
      <c r="E2678" s="15">
        <v>40994.0625</v>
      </c>
      <c r="F2678" s="21">
        <v>6.9</v>
      </c>
      <c r="G2678" s="21">
        <v>628.7500071525576</v>
      </c>
      <c r="H2678" s="42">
        <v>1.2039081046341182</v>
      </c>
      <c r="I2678" s="35">
        <v>279.3</v>
      </c>
      <c r="J2678" s="43">
        <v>0.15217391304347827</v>
      </c>
      <c r="K2678" s="44">
        <v>0.25645878081269319</v>
      </c>
      <c r="L2678" s="26">
        <f t="shared" si="779"/>
        <v>6.8601694086908918</v>
      </c>
      <c r="M2678" s="26">
        <f t="shared" si="780"/>
        <v>0.41831127252721345</v>
      </c>
      <c r="N2678" s="96">
        <f t="shared" si="781"/>
        <v>7</v>
      </c>
      <c r="O2678" s="26">
        <f t="shared" si="782"/>
        <v>0.84248034846756303</v>
      </c>
      <c r="P2678" s="3">
        <f>IF(L2678&gt;'Power Curve'!$C$37,0,INDEX(Ci,$N2678,1)*POWER(1-O2678,3)+INDEX(Ci,$N2678,2)*3*O2678*POWER(1-O2678,2)+INDEX(Ci,$N2678,3)*3*POWER(O2678,2)*(1-O2678)+INDEX(Ci,$N2678,4)*POWER(O2678,3))</f>
        <v>560.57987485098818</v>
      </c>
      <c r="Q2678" s="3">
        <f>MAX(0,MIN(P2678-V2678+W2678,'Power Curve'!$C$39))</f>
        <v>571.23181496526149</v>
      </c>
      <c r="R2678" s="3">
        <f t="shared" si="783"/>
        <v>628.7500071525576</v>
      </c>
      <c r="S2678" s="3">
        <f t="shared" si="784"/>
        <v>-57.518192187296108</v>
      </c>
      <c r="T2678" s="3">
        <f t="shared" si="785"/>
        <v>57.518192187296108</v>
      </c>
      <c r="V2678" s="37">
        <f t="array" ref="V2678">SUM(_xlfn.NORM.DIST($AD$3:$AD$1003,$L2678,$AA2678,FALSE)*WindSpeedStep*$AE$3:$AE$1003)/AG2678</f>
        <v>559.4891705537475</v>
      </c>
      <c r="W2678" s="37">
        <f t="array" ref="W2678">SUM(_xlfn.NORM.DIST($AD$3:$AD$1003,$L2678,$AB2678,FALSE)*WindSpeedStep*$AE$3:$AE$1003)/AH2678</f>
        <v>570.14111066802081</v>
      </c>
      <c r="Y2678" s="1">
        <f t="shared" si="786"/>
        <v>6</v>
      </c>
      <c r="Z2678" s="99">
        <f>IF(L2678&lt;'Power Curve'!$P$28,'Power Curve'!$Q$28,IF(L2678&gt;'Power Curve'!$P$29,'Power Curve'!$Q$29,INDEX(ReferenceTurbulence,Y2678)+(L2678-INDEX(ReferenceTurbulenceWindSpeed,Y2678))*(INDEX(ReferenceTurbulence,Y2678+1)-INDEX(ReferenceTurbulence,Y2678))/(INDEX(ReferenceTurbulenceWindSpeed,Y2678+1)-INDEX(ReferenceTurbulenceWindSpeed,Y2678))))</f>
        <v>0.11997682557651113</v>
      </c>
      <c r="AA2678" s="100">
        <f t="shared" si="792"/>
        <v>0.82306134857182456</v>
      </c>
      <c r="AB2678" s="29">
        <f t="shared" si="793"/>
        <v>1.0439388230616575</v>
      </c>
      <c r="AG2678" s="40">
        <f t="array" ref="AG2678">SUM(_xlfn.NORM.DIST($AD$3:$AD$1003,$F2678,$AA2678,FALSE)*WindSpeedStep)</f>
        <v>1.0000000000000031</v>
      </c>
      <c r="AH2678" s="40">
        <f t="array" ref="AH2678">SUM(_xlfn.NORM.DIST($AD$3:$AD$1003,$F2678,$AB2678,FALSE)*WindSpeedStep)</f>
        <v>0.99999999998631373</v>
      </c>
      <c r="AJ2678" s="47">
        <f t="shared" si="787"/>
        <v>7</v>
      </c>
      <c r="AK2678" s="83" t="b">
        <f>COUNTIF('Power Curve'!$D$2:$D$31,AJ2678)&gt;0</f>
        <v>1</v>
      </c>
      <c r="AL2678" s="83" t="b">
        <f t="shared" si="788"/>
        <v>0</v>
      </c>
      <c r="AM2678" s="83" t="b">
        <f t="shared" si="794"/>
        <v>1</v>
      </c>
      <c r="AN2678" s="47" t="str">
        <f t="shared" si="789"/>
        <v>Outer</v>
      </c>
      <c r="AO2678" s="48" t="str">
        <f t="shared" si="790"/>
        <v>0.4-0.5</v>
      </c>
      <c r="AP2678" s="49" t="str">
        <f t="shared" si="795"/>
        <v>1-2</v>
      </c>
      <c r="AQ2678" s="49" t="str">
        <f t="shared" si="796"/>
        <v>Mar</v>
      </c>
      <c r="AR2678" s="48" t="str">
        <f t="shared" si="797"/>
        <v>275-285</v>
      </c>
      <c r="AS2678" s="49" t="str">
        <f t="shared" si="791"/>
        <v>LWS-HTI</v>
      </c>
    </row>
    <row r="2679" spans="5:45" x14ac:dyDescent="0.3">
      <c r="E2679" s="15">
        <v>40994.069444444445</v>
      </c>
      <c r="F2679" s="21">
        <v>7.5</v>
      </c>
      <c r="G2679" s="21">
        <v>542.09001922607422</v>
      </c>
      <c r="H2679" s="42">
        <v>1.2033272631059093</v>
      </c>
      <c r="I2679" s="35">
        <v>285.39999999999998</v>
      </c>
      <c r="J2679" s="43">
        <v>0.13866666666666666</v>
      </c>
      <c r="K2679" s="44">
        <v>0.3534877318613121</v>
      </c>
      <c r="L2679" s="26">
        <f t="shared" si="779"/>
        <v>7.4555064903566892</v>
      </c>
      <c r="M2679" s="26">
        <f t="shared" si="780"/>
        <v>0.51032253761520341</v>
      </c>
      <c r="N2679" s="96">
        <f t="shared" si="781"/>
        <v>8</v>
      </c>
      <c r="O2679" s="26">
        <f t="shared" si="782"/>
        <v>0.44323554951482413</v>
      </c>
      <c r="P2679" s="3">
        <f>IF(L2679&gt;'Power Curve'!$C$37,0,INDEX(Ci,$N2679,1)*POWER(1-O2679,3)+INDEX(Ci,$N2679,2)*3*O2679*POWER(1-O2679,2)+INDEX(Ci,$N2679,3)*3*POWER(O2679,2)*(1-O2679)+INDEX(Ci,$N2679,4)*POWER(O2679,3))</f>
        <v>719.30305817931037</v>
      </c>
      <c r="Q2679" s="3">
        <f>MAX(0,MIN(P2679-V2679+W2679,'Power Curve'!$C$39))</f>
        <v>727.00700075972566</v>
      </c>
      <c r="R2679" s="3">
        <f t="shared" si="783"/>
        <v>542.09001922607422</v>
      </c>
      <c r="S2679" s="3">
        <f t="shared" si="784"/>
        <v>184.91698153365144</v>
      </c>
      <c r="T2679" s="3">
        <f t="shared" si="785"/>
        <v>184.91698153365144</v>
      </c>
      <c r="V2679" s="37">
        <f t="array" ref="V2679">SUM(_xlfn.NORM.DIST($AD$3:$AD$1003,$L2679,$AA2679,FALSE)*WindSpeedStep*$AE$3:$AE$1003)/AG2679</f>
        <v>714.15977361739249</v>
      </c>
      <c r="W2679" s="37">
        <f t="array" ref="W2679">SUM(_xlfn.NORM.DIST($AD$3:$AD$1003,$L2679,$AB2679,FALSE)*WindSpeedStep*$AE$3:$AE$1003)/AH2679</f>
        <v>721.86371619780778</v>
      </c>
      <c r="Y2679" s="1">
        <f t="shared" si="786"/>
        <v>7</v>
      </c>
      <c r="Z2679" s="99">
        <f>IF(L2679&lt;'Power Curve'!$P$28,'Power Curve'!$Q$28,IF(L2679&gt;'Power Curve'!$P$29,'Power Curve'!$Q$29,INDEX(ReferenceTurbulence,Y2679)+(L2679-INDEX(ReferenceTurbulenceWindSpeed,Y2679))*(INDEX(ReferenceTurbulence,Y2679+1)-INDEX(ReferenceTurbulence,Y2679))/(INDEX(ReferenceTurbulenceWindSpeed,Y2679+1)-INDEX(ReferenceTurbulenceWindSpeed,Y2679))))</f>
        <v>0.11954991370282976</v>
      </c>
      <c r="AA2679" s="100">
        <f t="shared" si="792"/>
        <v>0.89130515753302941</v>
      </c>
      <c r="AB2679" s="29">
        <f t="shared" si="793"/>
        <v>1.0338302333294609</v>
      </c>
      <c r="AG2679" s="40">
        <f t="array" ref="AG2679">SUM(_xlfn.NORM.DIST($AD$3:$AD$1003,$F2679,$AA2679,FALSE)*WindSpeedStep)</f>
        <v>1.0000000000000033</v>
      </c>
      <c r="AH2679" s="40">
        <f t="array" ref="AH2679">SUM(_xlfn.NORM.DIST($AD$3:$AD$1003,$F2679,$AB2679,FALSE)*WindSpeedStep)</f>
        <v>0.999999999999866</v>
      </c>
      <c r="AJ2679" s="47">
        <f t="shared" si="787"/>
        <v>7</v>
      </c>
      <c r="AK2679" s="83" t="b">
        <f>COUNTIF('Power Curve'!$D$2:$D$31,AJ2679)&gt;0</f>
        <v>1</v>
      </c>
      <c r="AL2679" s="83" t="b">
        <f t="shared" si="788"/>
        <v>0</v>
      </c>
      <c r="AM2679" s="83" t="b">
        <f t="shared" si="794"/>
        <v>1</v>
      </c>
      <c r="AN2679" s="47" t="str">
        <f t="shared" si="789"/>
        <v>Outer</v>
      </c>
      <c r="AO2679" s="48" t="str">
        <f t="shared" si="790"/>
        <v>0.5-0.6</v>
      </c>
      <c r="AP2679" s="49" t="str">
        <f t="shared" si="795"/>
        <v>1-2</v>
      </c>
      <c r="AQ2679" s="49" t="str">
        <f t="shared" si="796"/>
        <v>Mar</v>
      </c>
      <c r="AR2679" s="48" t="str">
        <f t="shared" si="797"/>
        <v>285-295</v>
      </c>
      <c r="AS2679" s="49" t="str">
        <f t="shared" si="791"/>
        <v>Inner-TI</v>
      </c>
    </row>
    <row r="2680" spans="5:45" x14ac:dyDescent="0.3">
      <c r="E2680" s="15">
        <v>40994.076388888891</v>
      </c>
      <c r="F2680" s="21">
        <v>6.97</v>
      </c>
      <c r="G2680" s="21">
        <v>569.76997375488327</v>
      </c>
      <c r="H2680" s="42">
        <v>1.2031956705587123</v>
      </c>
      <c r="I2680" s="35">
        <v>290.89999999999998</v>
      </c>
      <c r="J2680" s="43">
        <v>0.1291248206599713</v>
      </c>
      <c r="K2680" s="44">
        <v>0.2030346151176422</v>
      </c>
      <c r="L2680" s="26">
        <f t="shared" si="779"/>
        <v>6.9283981231273195</v>
      </c>
      <c r="M2680" s="26">
        <f t="shared" si="780"/>
        <v>0.42885624028406327</v>
      </c>
      <c r="N2680" s="96">
        <f t="shared" si="781"/>
        <v>7</v>
      </c>
      <c r="O2680" s="26">
        <f t="shared" si="782"/>
        <v>0.9118379921605676</v>
      </c>
      <c r="P2680" s="3">
        <f>IF(L2680&gt;'Power Curve'!$C$37,0,INDEX(Ci,$N2680,1)*POWER(1-O2680,3)+INDEX(Ci,$N2680,2)*3*O2680*POWER(1-O2680,2)+INDEX(Ci,$N2680,3)*3*POWER(O2680,2)*(1-O2680)+INDEX(Ci,$N2680,4)*POWER(O2680,3))</f>
        <v>578.06520804214711</v>
      </c>
      <c r="Q2680" s="3">
        <f>MAX(0,MIN(P2680-V2680+W2680,'Power Curve'!$C$39))</f>
        <v>581.01558414380497</v>
      </c>
      <c r="R2680" s="3">
        <f t="shared" si="783"/>
        <v>569.76997375488327</v>
      </c>
      <c r="S2680" s="3">
        <f t="shared" si="784"/>
        <v>11.245610388921705</v>
      </c>
      <c r="T2680" s="3">
        <f t="shared" si="785"/>
        <v>11.245610388921705</v>
      </c>
      <c r="V2680" s="37">
        <f t="array" ref="V2680">SUM(_xlfn.NORM.DIST($AD$3:$AD$1003,$L2680,$AA2680,FALSE)*WindSpeedStep*$AE$3:$AE$1003)/AG2680</f>
        <v>576.18282291741025</v>
      </c>
      <c r="W2680" s="37">
        <f t="array" ref="W2680">SUM(_xlfn.NORM.DIST($AD$3:$AD$1003,$L2680,$AB2680,FALSE)*WindSpeedStep*$AE$3:$AE$1003)/AH2680</f>
        <v>579.13319901906812</v>
      </c>
      <c r="Y2680" s="1">
        <f t="shared" si="786"/>
        <v>6</v>
      </c>
      <c r="Z2680" s="99">
        <f>IF(L2680&lt;'Power Curve'!$P$28,'Power Curve'!$Q$28,IF(L2680&gt;'Power Curve'!$P$29,'Power Curve'!$Q$29,INDEX(ReferenceTurbulence,Y2680)+(L2680-INDEX(ReferenceTurbulenceWindSpeed,Y2680))*(INDEX(ReferenceTurbulence,Y2680+1)-INDEX(ReferenceTurbulence,Y2680))/(INDEX(ReferenceTurbulenceWindSpeed,Y2680+1)-INDEX(ReferenceTurbulenceWindSpeed,Y2680))))</f>
        <v>0.11984270801968125</v>
      </c>
      <c r="AA2680" s="100">
        <f t="shared" si="792"/>
        <v>0.83031799331405498</v>
      </c>
      <c r="AB2680" s="29">
        <f t="shared" si="793"/>
        <v>0.89462816510969689</v>
      </c>
      <c r="AG2680" s="40">
        <f t="array" ref="AG2680">SUM(_xlfn.NORM.DIST($AD$3:$AD$1003,$F2680,$AA2680,FALSE)*WindSpeedStep)</f>
        <v>1.0000000000000036</v>
      </c>
      <c r="AH2680" s="40">
        <f t="array" ref="AH2680">SUM(_xlfn.NORM.DIST($AD$3:$AD$1003,$F2680,$AB2680,FALSE)*WindSpeedStep)</f>
        <v>1.0000000000000016</v>
      </c>
      <c r="AJ2680" s="47">
        <f t="shared" si="787"/>
        <v>7</v>
      </c>
      <c r="AK2680" s="83" t="b">
        <f>COUNTIF('Power Curve'!$D$2:$D$31,AJ2680)&gt;0</f>
        <v>1</v>
      </c>
      <c r="AL2680" s="83" t="b">
        <f t="shared" si="788"/>
        <v>0</v>
      </c>
      <c r="AM2680" s="83" t="b">
        <f t="shared" si="794"/>
        <v>1</v>
      </c>
      <c r="AN2680" s="47" t="str">
        <f t="shared" si="789"/>
        <v>Inner</v>
      </c>
      <c r="AO2680" s="48" t="str">
        <f t="shared" si="790"/>
        <v>0.4-0.5</v>
      </c>
      <c r="AP2680" s="49" t="str">
        <f t="shared" si="795"/>
        <v>1-2</v>
      </c>
      <c r="AQ2680" s="49" t="str">
        <f t="shared" si="796"/>
        <v>Mar</v>
      </c>
      <c r="AR2680" s="48" t="str">
        <f t="shared" si="797"/>
        <v>285-295</v>
      </c>
      <c r="AS2680" s="49" t="str">
        <f t="shared" si="791"/>
        <v>Inner-TI</v>
      </c>
    </row>
    <row r="2681" spans="5:45" x14ac:dyDescent="0.3">
      <c r="E2681" s="15">
        <v>40994.083333333336</v>
      </c>
      <c r="F2681" s="21">
        <v>6.3</v>
      </c>
      <c r="G2681" s="21">
        <v>573.13999938964844</v>
      </c>
      <c r="H2681" s="42">
        <v>1.2029764130706189</v>
      </c>
      <c r="I2681" s="35">
        <v>290.60000000000002</v>
      </c>
      <c r="J2681" s="43">
        <v>0.16666666666666669</v>
      </c>
      <c r="K2681" s="44">
        <v>0.27553615414692206</v>
      </c>
      <c r="L2681" s="26">
        <f t="shared" si="779"/>
        <v>6.2620167352713523</v>
      </c>
      <c r="M2681" s="26">
        <f t="shared" si="780"/>
        <v>0.32586484865739818</v>
      </c>
      <c r="N2681" s="96">
        <f t="shared" si="781"/>
        <v>7</v>
      </c>
      <c r="O2681" s="26">
        <f t="shared" si="782"/>
        <v>0.23443049233689198</v>
      </c>
      <c r="P2681" s="3">
        <f>IF(L2681&gt;'Power Curve'!$C$37,0,INDEX(Ci,$N2681,1)*POWER(1-O2681,3)+INDEX(Ci,$N2681,2)*3*O2681*POWER(1-O2681,2)+INDEX(Ci,$N2681,3)*3*POWER(O2681,2)*(1-O2681)+INDEX(Ci,$N2681,4)*POWER(O2681,3))</f>
        <v>416.06566431929724</v>
      </c>
      <c r="Q2681" s="3">
        <f>MAX(0,MIN(P2681-V2681+W2681,'Power Curve'!$C$39))</f>
        <v>427.20315100225361</v>
      </c>
      <c r="R2681" s="3">
        <f t="shared" si="783"/>
        <v>573.13999938964844</v>
      </c>
      <c r="S2681" s="3">
        <f t="shared" si="784"/>
        <v>-145.93684838739483</v>
      </c>
      <c r="T2681" s="3">
        <f t="shared" si="785"/>
        <v>145.93684838739483</v>
      </c>
      <c r="V2681" s="37">
        <f t="array" ref="V2681">SUM(_xlfn.NORM.DIST($AD$3:$AD$1003,$L2681,$AA2681,FALSE)*WindSpeedStep*$AE$3:$AE$1003)/AG2681</f>
        <v>423.92618795500101</v>
      </c>
      <c r="W2681" s="37">
        <f t="array" ref="W2681">SUM(_xlfn.NORM.DIST($AD$3:$AD$1003,$L2681,$AB2681,FALSE)*WindSpeedStep*$AE$3:$AE$1003)/AH2681</f>
        <v>435.06367463795738</v>
      </c>
      <c r="Y2681" s="1">
        <f t="shared" si="786"/>
        <v>6</v>
      </c>
      <c r="Z2681" s="99">
        <f>IF(L2681&lt;'Power Curve'!$P$28,'Power Curve'!$Q$28,IF(L2681&gt;'Power Curve'!$P$29,'Power Curve'!$Q$29,INDEX(ReferenceTurbulence,Y2681)+(L2681-INDEX(ReferenceTurbulenceWindSpeed,Y2681))*(INDEX(ReferenceTurbulence,Y2681+1)-INDEX(ReferenceTurbulence,Y2681))/(INDEX(ReferenceTurbulenceWindSpeed,Y2681+1)-INDEX(ReferenceTurbulenceWindSpeed,Y2681))))</f>
        <v>0.12115261755548853</v>
      </c>
      <c r="AA2681" s="100">
        <f t="shared" si="792"/>
        <v>0.75865971865439907</v>
      </c>
      <c r="AB2681" s="29">
        <f t="shared" si="793"/>
        <v>1.0436694558785589</v>
      </c>
      <c r="AG2681" s="40">
        <f t="array" ref="AG2681">SUM(_xlfn.NORM.DIST($AD$3:$AD$1003,$F2681,$AA2681,FALSE)*WindSpeedStep)</f>
        <v>1.0000000000000031</v>
      </c>
      <c r="AH2681" s="40">
        <f t="array" ref="AH2681">SUM(_xlfn.NORM.DIST($AD$3:$AD$1003,$F2681,$AB2681,FALSE)*WindSpeedStep)</f>
        <v>0.99999999942342399</v>
      </c>
      <c r="AJ2681" s="47">
        <f t="shared" si="787"/>
        <v>6</v>
      </c>
      <c r="AK2681" s="83" t="b">
        <f>COUNTIF('Power Curve'!$D$2:$D$31,AJ2681)&gt;0</f>
        <v>1</v>
      </c>
      <c r="AL2681" s="83" t="b">
        <f t="shared" si="788"/>
        <v>0</v>
      </c>
      <c r="AM2681" s="83" t="b">
        <f t="shared" si="794"/>
        <v>1</v>
      </c>
      <c r="AN2681" s="47" t="str">
        <f t="shared" si="789"/>
        <v>Outer</v>
      </c>
      <c r="AO2681" s="48" t="str">
        <f t="shared" si="790"/>
        <v>0.3-0.4</v>
      </c>
      <c r="AP2681" s="49" t="str">
        <f t="shared" si="795"/>
        <v>2-3</v>
      </c>
      <c r="AQ2681" s="49" t="str">
        <f t="shared" si="796"/>
        <v>Mar</v>
      </c>
      <c r="AR2681" s="48" t="str">
        <f t="shared" si="797"/>
        <v>285-295</v>
      </c>
      <c r="AS2681" s="49" t="str">
        <f t="shared" si="791"/>
        <v>LWS-HTI</v>
      </c>
    </row>
    <row r="2682" spans="5:45" x14ac:dyDescent="0.3">
      <c r="E2682" s="15">
        <v>40994.090277777781</v>
      </c>
      <c r="F2682" s="21">
        <v>5.56</v>
      </c>
      <c r="G2682" s="21">
        <v>333.99001312255911</v>
      </c>
      <c r="H2682" s="42">
        <v>1.2029764130706189</v>
      </c>
      <c r="I2682" s="35">
        <v>290</v>
      </c>
      <c r="J2682" s="43">
        <v>0.22122302158273383</v>
      </c>
      <c r="K2682" s="44">
        <v>0.3154723405288547</v>
      </c>
      <c r="L2682" s="26">
        <f t="shared" si="779"/>
        <v>5.5264782616045585</v>
      </c>
      <c r="M2682" s="26">
        <f t="shared" si="780"/>
        <v>0.21218500648529071</v>
      </c>
      <c r="N2682" s="96">
        <f t="shared" si="781"/>
        <v>6</v>
      </c>
      <c r="O2682" s="26">
        <f t="shared" si="782"/>
        <v>0.49673349550045953</v>
      </c>
      <c r="P2682" s="3">
        <f>IF(L2682&gt;'Power Curve'!$C$37,0,INDEX(Ci,$N2682,1)*POWER(1-O2682,3)+INDEX(Ci,$N2682,2)*3*O2682*POWER(1-O2682,2)+INDEX(Ci,$N2682,3)*3*POWER(O2682,2)*(1-O2682)+INDEX(Ci,$N2682,4)*POWER(O2682,3))</f>
        <v>285.57452288025524</v>
      </c>
      <c r="Q2682" s="3">
        <f>MAX(0,MIN(P2682-V2682+W2682,'Power Curve'!$C$39))</f>
        <v>304.55547766560488</v>
      </c>
      <c r="R2682" s="3">
        <f t="shared" si="783"/>
        <v>333.99001312255911</v>
      </c>
      <c r="S2682" s="3">
        <f t="shared" si="784"/>
        <v>-29.434535456954222</v>
      </c>
      <c r="T2682" s="3">
        <f t="shared" si="785"/>
        <v>29.434535456954222</v>
      </c>
      <c r="V2682" s="37">
        <f t="array" ref="V2682">SUM(_xlfn.NORM.DIST($AD$3:$AD$1003,$L2682,$AA2682,FALSE)*WindSpeedStep*$AE$3:$AE$1003)/AG2682</f>
        <v>280.43507125368245</v>
      </c>
      <c r="W2682" s="37">
        <f t="array" ref="W2682">SUM(_xlfn.NORM.DIST($AD$3:$AD$1003,$L2682,$AB2682,FALSE)*WindSpeedStep*$AE$3:$AE$1003)/AH2682</f>
        <v>299.41602603903209</v>
      </c>
      <c r="Y2682" s="1">
        <f t="shared" si="786"/>
        <v>5</v>
      </c>
      <c r="Z2682" s="99">
        <f>IF(L2682&lt;'Power Curve'!$P$28,'Power Curve'!$Q$28,IF(L2682&gt;'Power Curve'!$P$29,'Power Curve'!$Q$29,INDEX(ReferenceTurbulence,Y2682)+(L2682-INDEX(ReferenceTurbulenceWindSpeed,Y2682))*(INDEX(ReferenceTurbulence,Y2682+1)-INDEX(ReferenceTurbulence,Y2682))/(INDEX(ReferenceTurbulenceWindSpeed,Y2682+1)-INDEX(ReferenceTurbulenceWindSpeed,Y2682))))</f>
        <v>0.11967576561995985</v>
      </c>
      <c r="AA2682" s="100">
        <f t="shared" si="792"/>
        <v>0.66138551713959026</v>
      </c>
      <c r="AB2682" s="29">
        <f t="shared" si="793"/>
        <v>1.2225842197434547</v>
      </c>
      <c r="AG2682" s="40">
        <f t="array" ref="AG2682">SUM(_xlfn.NORM.DIST($AD$3:$AD$1003,$F2682,$AA2682,FALSE)*WindSpeedStep)</f>
        <v>1.000000000000004</v>
      </c>
      <c r="AH2682" s="40">
        <f t="array" ref="AH2682">SUM(_xlfn.NORM.DIST($AD$3:$AD$1003,$F2682,$AB2682,FALSE)*WindSpeedStep)</f>
        <v>0.99999778291311481</v>
      </c>
      <c r="AJ2682" s="47">
        <f t="shared" si="787"/>
        <v>6</v>
      </c>
      <c r="AK2682" s="83" t="b">
        <f>COUNTIF('Power Curve'!$D$2:$D$31,AJ2682)&gt;0</f>
        <v>1</v>
      </c>
      <c r="AL2682" s="83" t="b">
        <f t="shared" si="788"/>
        <v>0</v>
      </c>
      <c r="AM2682" s="83" t="b">
        <f t="shared" si="794"/>
        <v>1</v>
      </c>
      <c r="AN2682" s="47" t="str">
        <f t="shared" si="789"/>
        <v>Outer</v>
      </c>
      <c r="AO2682" s="48" t="str">
        <f t="shared" si="790"/>
        <v>0.2-0.3</v>
      </c>
      <c r="AP2682" s="49" t="str">
        <f t="shared" si="795"/>
        <v>2-3</v>
      </c>
      <c r="AQ2682" s="49" t="str">
        <f t="shared" si="796"/>
        <v>Mar</v>
      </c>
      <c r="AR2682" s="48" t="str">
        <f t="shared" si="797"/>
        <v>285-295</v>
      </c>
      <c r="AS2682" s="49" t="str">
        <f t="shared" si="791"/>
        <v>LWS-HTI</v>
      </c>
    </row>
    <row r="2683" spans="5:45" x14ac:dyDescent="0.3">
      <c r="E2683" s="15">
        <v>40994.097222222219</v>
      </c>
      <c r="F2683" s="21">
        <v>5.7</v>
      </c>
      <c r="G2683" s="21">
        <v>344.36000442504928</v>
      </c>
      <c r="H2683" s="42">
        <v>1.2026257680903454</v>
      </c>
      <c r="I2683" s="35">
        <v>289.60000000000002</v>
      </c>
      <c r="J2683" s="43">
        <v>0.19122807017543861</v>
      </c>
      <c r="K2683" s="44">
        <v>0.26186265396885511</v>
      </c>
      <c r="L2683" s="26">
        <f t="shared" si="779"/>
        <v>5.6650836603221579</v>
      </c>
      <c r="M2683" s="26">
        <f t="shared" si="780"/>
        <v>0.2336069176626476</v>
      </c>
      <c r="N2683" s="96">
        <f t="shared" si="781"/>
        <v>6</v>
      </c>
      <c r="O2683" s="26">
        <f t="shared" si="782"/>
        <v>0.6348839570390743</v>
      </c>
      <c r="P2683" s="3">
        <f>IF(L2683&gt;'Power Curve'!$C$37,0,INDEX(Ci,$N2683,1)*POWER(1-O2683,3)+INDEX(Ci,$N2683,2)*3*O2683*POWER(1-O2683,2)+INDEX(Ci,$N2683,3)*3*POWER(O2683,2)*(1-O2683)+INDEX(Ci,$N2683,4)*POWER(O2683,3))</f>
        <v>306.70181266102031</v>
      </c>
      <c r="Q2683" s="3">
        <f>MAX(0,MIN(P2683-V2683+W2683,'Power Curve'!$C$39))</f>
        <v>318.39493716119102</v>
      </c>
      <c r="R2683" s="3">
        <f t="shared" si="783"/>
        <v>344.36000442504928</v>
      </c>
      <c r="S2683" s="3">
        <f t="shared" si="784"/>
        <v>-25.965067263858259</v>
      </c>
      <c r="T2683" s="3">
        <f t="shared" si="785"/>
        <v>25.965067263858259</v>
      </c>
      <c r="V2683" s="37">
        <f t="array" ref="V2683">SUM(_xlfn.NORM.DIST($AD$3:$AD$1003,$L2683,$AA2683,FALSE)*WindSpeedStep*$AE$3:$AE$1003)/AG2683</f>
        <v>305.95151456033233</v>
      </c>
      <c r="W2683" s="37">
        <f t="array" ref="W2683">SUM(_xlfn.NORM.DIST($AD$3:$AD$1003,$L2683,$AB2683,FALSE)*WindSpeedStep*$AE$3:$AE$1003)/AH2683</f>
        <v>317.64463906050304</v>
      </c>
      <c r="Y2683" s="1">
        <f t="shared" si="786"/>
        <v>5</v>
      </c>
      <c r="Z2683" s="99">
        <f>IF(L2683&lt;'Power Curve'!$P$28,'Power Curve'!$Q$28,IF(L2683&gt;'Power Curve'!$P$29,'Power Curve'!$Q$29,INDEX(ReferenceTurbulence,Y2683)+(L2683-INDEX(ReferenceTurbulenceWindSpeed,Y2683))*(INDEX(ReferenceTurbulence,Y2683+1)-INDEX(ReferenceTurbulence,Y2683))/(INDEX(ReferenceTurbulenceWindSpeed,Y2683+1)-INDEX(ReferenceTurbulenceWindSpeed,Y2683))))</f>
        <v>0.1202056125633376</v>
      </c>
      <c r="AA2683" s="100">
        <f t="shared" si="792"/>
        <v>0.68097485161157978</v>
      </c>
      <c r="AB2683" s="29">
        <f t="shared" si="793"/>
        <v>1.0833230157458162</v>
      </c>
      <c r="AG2683" s="40">
        <f t="array" ref="AG2683">SUM(_xlfn.NORM.DIST($AD$3:$AD$1003,$F2683,$AA2683,FALSE)*WindSpeedStep)</f>
        <v>1.000000000000004</v>
      </c>
      <c r="AH2683" s="40">
        <f t="array" ref="AH2683">SUM(_xlfn.NORM.DIST($AD$3:$AD$1003,$F2683,$AB2683,FALSE)*WindSpeedStep)</f>
        <v>0.99999994507447287</v>
      </c>
      <c r="AJ2683" s="47">
        <f t="shared" si="787"/>
        <v>6</v>
      </c>
      <c r="AK2683" s="83" t="b">
        <f>COUNTIF('Power Curve'!$D$2:$D$31,AJ2683)&gt;0</f>
        <v>1</v>
      </c>
      <c r="AL2683" s="83" t="b">
        <f t="shared" si="788"/>
        <v>0</v>
      </c>
      <c r="AM2683" s="83" t="b">
        <f t="shared" si="794"/>
        <v>1</v>
      </c>
      <c r="AN2683" s="47" t="str">
        <f t="shared" si="789"/>
        <v>Outer</v>
      </c>
      <c r="AO2683" s="48" t="str">
        <f t="shared" si="790"/>
        <v>0.2-0.3</v>
      </c>
      <c r="AP2683" s="49" t="str">
        <f t="shared" si="795"/>
        <v>2-3</v>
      </c>
      <c r="AQ2683" s="49" t="str">
        <f t="shared" si="796"/>
        <v>Mar</v>
      </c>
      <c r="AR2683" s="48" t="str">
        <f t="shared" si="797"/>
        <v>285-295</v>
      </c>
      <c r="AS2683" s="49" t="str">
        <f t="shared" si="791"/>
        <v>LWS-HTI</v>
      </c>
    </row>
    <row r="2684" spans="5:45" x14ac:dyDescent="0.3">
      <c r="E2684" s="15">
        <v>40994.104166666664</v>
      </c>
      <c r="F2684" s="21">
        <v>5.32</v>
      </c>
      <c r="G2684" s="21">
        <v>377.67000579834024</v>
      </c>
      <c r="H2684" s="42">
        <v>1.2026695875336462</v>
      </c>
      <c r="I2684" s="35">
        <v>284.7</v>
      </c>
      <c r="J2684" s="43">
        <v>0.19548872180451127</v>
      </c>
      <c r="K2684" s="44">
        <v>0.17792938254701238</v>
      </c>
      <c r="L2684" s="26">
        <f t="shared" si="779"/>
        <v>5.2874756337313951</v>
      </c>
      <c r="M2684" s="26">
        <f t="shared" si="780"/>
        <v>0.17524637990346986</v>
      </c>
      <c r="N2684" s="96">
        <f t="shared" si="781"/>
        <v>6</v>
      </c>
      <c r="O2684" s="26">
        <f t="shared" si="782"/>
        <v>0.25851533332849208</v>
      </c>
      <c r="P2684" s="3">
        <f>IF(L2684&gt;'Power Curve'!$C$37,0,INDEX(Ci,$N2684,1)*POWER(1-O2684,3)+INDEX(Ci,$N2684,2)*3*O2684*POWER(1-O2684,2)+INDEX(Ci,$N2684,3)*3*POWER(O2684,2)*(1-O2684)+INDEX(Ci,$N2684,4)*POWER(O2684,3))</f>
        <v>250.3529252290059</v>
      </c>
      <c r="Q2684" s="3">
        <f>MAX(0,MIN(P2684-V2684+W2684,'Power Curve'!$C$39))</f>
        <v>260.67573656802927</v>
      </c>
      <c r="R2684" s="3">
        <f t="shared" si="783"/>
        <v>377.67000579834024</v>
      </c>
      <c r="S2684" s="3">
        <f t="shared" si="784"/>
        <v>-116.99426923031098</v>
      </c>
      <c r="T2684" s="3">
        <f t="shared" si="785"/>
        <v>116.99426923031098</v>
      </c>
      <c r="V2684" s="37">
        <f t="array" ref="V2684">SUM(_xlfn.NORM.DIST($AD$3:$AD$1003,$L2684,$AA2684,FALSE)*WindSpeedStep*$AE$3:$AE$1003)/AG2684</f>
        <v>237.29054575236145</v>
      </c>
      <c r="W2684" s="37">
        <f t="array" ref="W2684">SUM(_xlfn.NORM.DIST($AD$3:$AD$1003,$L2684,$AB2684,FALSE)*WindSpeedStep*$AE$3:$AE$1003)/AH2684</f>
        <v>247.61335709138481</v>
      </c>
      <c r="Y2684" s="1">
        <f t="shared" si="786"/>
        <v>5</v>
      </c>
      <c r="Z2684" s="99">
        <f>IF(L2684&lt;'Power Curve'!$P$28,'Power Curve'!$Q$28,IF(L2684&gt;'Power Curve'!$P$29,'Power Curve'!$Q$29,INDEX(ReferenceTurbulence,Y2684)+(L2684-INDEX(ReferenceTurbulenceWindSpeed,Y2684))*(INDEX(ReferenceTurbulence,Y2684+1)-INDEX(ReferenceTurbulence,Y2684))/(INDEX(ReferenceTurbulenceWindSpeed,Y2684+1)-INDEX(ReferenceTurbulenceWindSpeed,Y2684))))</f>
        <v>0.1187621301266133</v>
      </c>
      <c r="AA2684" s="100">
        <f t="shared" si="792"/>
        <v>0.62795186925450508</v>
      </c>
      <c r="AB2684" s="29">
        <f t="shared" si="793"/>
        <v>1.0336418532106486</v>
      </c>
      <c r="AG2684" s="40">
        <f t="array" ref="AG2684">SUM(_xlfn.NORM.DIST($AD$3:$AD$1003,$F2684,$AA2684,FALSE)*WindSpeedStep)</f>
        <v>1.0000000000000031</v>
      </c>
      <c r="AH2684" s="40">
        <f t="array" ref="AH2684">SUM(_xlfn.NORM.DIST($AD$3:$AD$1003,$F2684,$AB2684,FALSE)*WindSpeedStep)</f>
        <v>0.99999989886897556</v>
      </c>
      <c r="AJ2684" s="47">
        <f t="shared" si="787"/>
        <v>5</v>
      </c>
      <c r="AK2684" s="83" t="b">
        <f>COUNTIF('Power Curve'!$D$2:$D$31,AJ2684)&gt;0</f>
        <v>1</v>
      </c>
      <c r="AL2684" s="83" t="b">
        <f t="shared" si="788"/>
        <v>0</v>
      </c>
      <c r="AM2684" s="83" t="b">
        <f t="shared" si="794"/>
        <v>1</v>
      </c>
      <c r="AN2684" s="47" t="str">
        <f t="shared" si="789"/>
        <v>Outer</v>
      </c>
      <c r="AO2684" s="48" t="str">
        <f t="shared" si="790"/>
        <v>0.1-0.2</v>
      </c>
      <c r="AP2684" s="49" t="str">
        <f t="shared" si="795"/>
        <v>2-3</v>
      </c>
      <c r="AQ2684" s="49" t="str">
        <f t="shared" si="796"/>
        <v>Mar</v>
      </c>
      <c r="AR2684" s="48" t="str">
        <f t="shared" si="797"/>
        <v>275-285</v>
      </c>
      <c r="AS2684" s="49" t="str">
        <f t="shared" si="791"/>
        <v>LWS-HTI</v>
      </c>
    </row>
    <row r="2685" spans="5:45" x14ac:dyDescent="0.3">
      <c r="E2685" s="15">
        <v>40994.111111111109</v>
      </c>
      <c r="F2685" s="21">
        <v>5.59</v>
      </c>
      <c r="G2685" s="21">
        <v>230.47998809814493</v>
      </c>
      <c r="H2685" s="42">
        <v>1.202177047569494</v>
      </c>
      <c r="I2685" s="35">
        <v>283.5</v>
      </c>
      <c r="J2685" s="43">
        <v>0.15384615384615385</v>
      </c>
      <c r="K2685" s="44">
        <v>0.32014885047996633</v>
      </c>
      <c r="L2685" s="26">
        <f t="shared" si="779"/>
        <v>5.5550664153230986</v>
      </c>
      <c r="M2685" s="26">
        <f t="shared" si="780"/>
        <v>0.21660339779868354</v>
      </c>
      <c r="N2685" s="96">
        <f t="shared" si="781"/>
        <v>6</v>
      </c>
      <c r="O2685" s="26">
        <f t="shared" si="782"/>
        <v>0.52522781583209399</v>
      </c>
      <c r="P2685" s="3">
        <f>IF(L2685&gt;'Power Curve'!$C$37,0,INDEX(Ci,$N2685,1)*POWER(1-O2685,3)+INDEX(Ci,$N2685,2)*3*O2685*POWER(1-O2685,2)+INDEX(Ci,$N2685,3)*3*POWER(O2685,2)*(1-O2685)+INDEX(Ci,$N2685,4)*POWER(O2685,3))</f>
        <v>289.86541772490165</v>
      </c>
      <c r="Q2685" s="3">
        <f>MAX(0,MIN(P2685-V2685+W2685,'Power Curve'!$C$39))</f>
        <v>293.16550073143469</v>
      </c>
      <c r="R2685" s="3">
        <f t="shared" si="783"/>
        <v>230.47998809814493</v>
      </c>
      <c r="S2685" s="3">
        <f t="shared" si="784"/>
        <v>62.685512633289761</v>
      </c>
      <c r="T2685" s="3">
        <f t="shared" si="785"/>
        <v>62.685512633289761</v>
      </c>
      <c r="V2685" s="37">
        <f t="array" ref="V2685">SUM(_xlfn.NORM.DIST($AD$3:$AD$1003,$L2685,$AA2685,FALSE)*WindSpeedStep*$AE$3:$AE$1003)/AG2685</f>
        <v>285.65818763652123</v>
      </c>
      <c r="W2685" s="37">
        <f t="array" ref="W2685">SUM(_xlfn.NORM.DIST($AD$3:$AD$1003,$L2685,$AB2685,FALSE)*WindSpeedStep*$AE$3:$AE$1003)/AH2685</f>
        <v>288.95827064305428</v>
      </c>
      <c r="Y2685" s="1">
        <f t="shared" si="786"/>
        <v>5</v>
      </c>
      <c r="Z2685" s="99">
        <f>IF(L2685&lt;'Power Curve'!$P$28,'Power Curve'!$Q$28,IF(L2685&gt;'Power Curve'!$P$29,'Power Curve'!$Q$29,INDEX(ReferenceTurbulence,Y2685)+(L2685-INDEX(ReferenceTurbulenceWindSpeed,Y2685))*(INDEX(ReferenceTurbulence,Y2685+1)-INDEX(ReferenceTurbulence,Y2685))/(INDEX(ReferenceTurbulenceWindSpeed,Y2685+1)-INDEX(ReferenceTurbulenceWindSpeed,Y2685))))</f>
        <v>0.11978504957285582</v>
      </c>
      <c r="AA2685" s="100">
        <f t="shared" si="792"/>
        <v>0.66541390593998384</v>
      </c>
      <c r="AB2685" s="29">
        <f t="shared" si="793"/>
        <v>0.85462560235739982</v>
      </c>
      <c r="AG2685" s="40">
        <f t="array" ref="AG2685">SUM(_xlfn.NORM.DIST($AD$3:$AD$1003,$F2685,$AA2685,FALSE)*WindSpeedStep)</f>
        <v>1.0000000000000029</v>
      </c>
      <c r="AH2685" s="40">
        <f t="array" ref="AH2685">SUM(_xlfn.NORM.DIST($AD$3:$AD$1003,$F2685,$AB2685,FALSE)*WindSpeedStep)</f>
        <v>0.99999999997987521</v>
      </c>
      <c r="AJ2685" s="47">
        <f t="shared" si="787"/>
        <v>6</v>
      </c>
      <c r="AK2685" s="83" t="b">
        <f>COUNTIF('Power Curve'!$D$2:$D$31,AJ2685)&gt;0</f>
        <v>1</v>
      </c>
      <c r="AL2685" s="83" t="b">
        <f t="shared" si="788"/>
        <v>0</v>
      </c>
      <c r="AM2685" s="83" t="b">
        <f t="shared" si="794"/>
        <v>1</v>
      </c>
      <c r="AN2685" s="47" t="str">
        <f t="shared" si="789"/>
        <v>Outer</v>
      </c>
      <c r="AO2685" s="48" t="str">
        <f t="shared" si="790"/>
        <v>0.2-0.3</v>
      </c>
      <c r="AP2685" s="49" t="str">
        <f t="shared" si="795"/>
        <v>2-3</v>
      </c>
      <c r="AQ2685" s="49" t="str">
        <f t="shared" si="796"/>
        <v>Mar</v>
      </c>
      <c r="AR2685" s="48" t="str">
        <f t="shared" si="797"/>
        <v>275-285</v>
      </c>
      <c r="AS2685" s="49" t="str">
        <f t="shared" si="791"/>
        <v>LWS-HTI</v>
      </c>
    </row>
    <row r="2686" spans="5:45" x14ac:dyDescent="0.3">
      <c r="E2686" s="15">
        <v>40994.118055555555</v>
      </c>
      <c r="F2686" s="21">
        <v>6.04</v>
      </c>
      <c r="G2686" s="21">
        <v>400.0699920654294</v>
      </c>
      <c r="H2686" s="42">
        <v>1.2019581038998746</v>
      </c>
      <c r="I2686" s="35">
        <v>290.3</v>
      </c>
      <c r="J2686" s="43">
        <v>0.17384105960264901</v>
      </c>
      <c r="K2686" s="44">
        <v>0.28506476404527475</v>
      </c>
      <c r="L2686" s="26">
        <f t="shared" si="779"/>
        <v>6.0018898262384015</v>
      </c>
      <c r="M2686" s="26">
        <f t="shared" si="780"/>
        <v>0.28566139632652793</v>
      </c>
      <c r="N2686" s="96">
        <f t="shared" si="781"/>
        <v>6</v>
      </c>
      <c r="O2686" s="26">
        <f t="shared" si="782"/>
        <v>0.9705846418672488</v>
      </c>
      <c r="P2686" s="3">
        <f>IF(L2686&gt;'Power Curve'!$C$37,0,INDEX(Ci,$N2686,1)*POWER(1-O2686,3)+INDEX(Ci,$N2686,2)*3*O2686*POWER(1-O2686,2)+INDEX(Ci,$N2686,3)*3*POWER(O2686,2)*(1-O2686)+INDEX(Ci,$N2686,4)*POWER(O2686,3))</f>
        <v>363.528392976828</v>
      </c>
      <c r="Q2686" s="3">
        <f>MAX(0,MIN(P2686-V2686+W2686,'Power Curve'!$C$39))</f>
        <v>374.14853779993979</v>
      </c>
      <c r="R2686" s="3">
        <f t="shared" si="783"/>
        <v>400.0699920654294</v>
      </c>
      <c r="S2686" s="3">
        <f t="shared" si="784"/>
        <v>-25.921454265489615</v>
      </c>
      <c r="T2686" s="3">
        <f t="shared" si="785"/>
        <v>25.921454265489615</v>
      </c>
      <c r="V2686" s="37">
        <f t="array" ref="V2686">SUM(_xlfn.NORM.DIST($AD$3:$AD$1003,$L2686,$AA2686,FALSE)*WindSpeedStep*$AE$3:$AE$1003)/AG2686</f>
        <v>370.69914319623336</v>
      </c>
      <c r="W2686" s="37">
        <f t="array" ref="W2686">SUM(_xlfn.NORM.DIST($AD$3:$AD$1003,$L2686,$AB2686,FALSE)*WindSpeedStep*$AE$3:$AE$1003)/AH2686</f>
        <v>381.31928801934515</v>
      </c>
      <c r="Y2686" s="1">
        <f t="shared" si="786"/>
        <v>5</v>
      </c>
      <c r="Z2686" s="99">
        <f>IF(L2686&lt;'Power Curve'!$P$28,'Power Curve'!$Q$28,IF(L2686&gt;'Power Curve'!$P$29,'Power Curve'!$Q$29,INDEX(ReferenceTurbulence,Y2686)+(L2686-INDEX(ReferenceTurbulenceWindSpeed,Y2686))*(INDEX(ReferenceTurbulence,Y2686+1)-INDEX(ReferenceTurbulence,Y2686))/(INDEX(ReferenceTurbulenceWindSpeed,Y2686+1)-INDEX(ReferenceTurbulenceWindSpeed,Y2686))))</f>
        <v>0.12149312170203355</v>
      </c>
      <c r="AA2686" s="100">
        <f t="shared" si="792"/>
        <v>0.72918833110137915</v>
      </c>
      <c r="AB2686" s="29">
        <f t="shared" si="793"/>
        <v>1.0433748870116426</v>
      </c>
      <c r="AG2686" s="40">
        <f t="array" ref="AG2686">SUM(_xlfn.NORM.DIST($AD$3:$AD$1003,$F2686,$AA2686,FALSE)*WindSpeedStep)</f>
        <v>1.0000000000000036</v>
      </c>
      <c r="AH2686" s="40">
        <f t="array" ref="AH2686">SUM(_xlfn.NORM.DIST($AD$3:$AD$1003,$F2686,$AB2686,FALSE)*WindSpeedStep)</f>
        <v>0.99999999737516698</v>
      </c>
      <c r="AJ2686" s="47">
        <f t="shared" si="787"/>
        <v>6</v>
      </c>
      <c r="AK2686" s="83" t="b">
        <f>COUNTIF('Power Curve'!$D$2:$D$31,AJ2686)&gt;0</f>
        <v>1</v>
      </c>
      <c r="AL2686" s="83" t="b">
        <f t="shared" si="788"/>
        <v>0</v>
      </c>
      <c r="AM2686" s="83" t="b">
        <f t="shared" si="794"/>
        <v>1</v>
      </c>
      <c r="AN2686" s="47" t="str">
        <f t="shared" si="789"/>
        <v>Outer</v>
      </c>
      <c r="AO2686" s="48" t="str">
        <f t="shared" si="790"/>
        <v>0.2-0.3</v>
      </c>
      <c r="AP2686" s="49" t="str">
        <f t="shared" si="795"/>
        <v>2-3</v>
      </c>
      <c r="AQ2686" s="49" t="str">
        <f t="shared" si="796"/>
        <v>Mar</v>
      </c>
      <c r="AR2686" s="48" t="str">
        <f t="shared" si="797"/>
        <v>285-295</v>
      </c>
      <c r="AS2686" s="49" t="str">
        <f t="shared" si="791"/>
        <v>LWS-HTI</v>
      </c>
    </row>
    <row r="2687" spans="5:45" x14ac:dyDescent="0.3">
      <c r="E2687" s="15">
        <v>40994.125</v>
      </c>
      <c r="F2687" s="21">
        <v>5.77</v>
      </c>
      <c r="G2687" s="21">
        <v>352.15000915527338</v>
      </c>
      <c r="H2687" s="42">
        <v>1.2018267759735375</v>
      </c>
      <c r="I2687" s="35">
        <v>285.60000000000002</v>
      </c>
      <c r="J2687" s="43">
        <v>0.19410745233968807</v>
      </c>
      <c r="K2687" s="44">
        <v>0.22056210951041413</v>
      </c>
      <c r="L2687" s="26">
        <f t="shared" si="779"/>
        <v>5.733384598488148</v>
      </c>
      <c r="M2687" s="26">
        <f t="shared" si="780"/>
        <v>0.24416304782972026</v>
      </c>
      <c r="N2687" s="96">
        <f t="shared" si="781"/>
        <v>6</v>
      </c>
      <c r="O2687" s="26">
        <f t="shared" si="782"/>
        <v>0.70296071464342147</v>
      </c>
      <c r="P2687" s="3">
        <f>IF(L2687&gt;'Power Curve'!$C$37,0,INDEX(Ci,$N2687,1)*POWER(1-O2687,3)+INDEX(Ci,$N2687,2)*3*O2687*POWER(1-O2687,2)+INDEX(Ci,$N2687,3)*3*POWER(O2687,2)*(1-O2687)+INDEX(Ci,$N2687,4)*POWER(O2687,3))</f>
        <v>317.48623035497695</v>
      </c>
      <c r="Q2687" s="3">
        <f>MAX(0,MIN(P2687-V2687+W2687,'Power Curve'!$C$39))</f>
        <v>330.66329527515859</v>
      </c>
      <c r="R2687" s="3">
        <f t="shared" si="783"/>
        <v>352.15000915527338</v>
      </c>
      <c r="S2687" s="3">
        <f t="shared" si="784"/>
        <v>-21.486713880114792</v>
      </c>
      <c r="T2687" s="3">
        <f t="shared" si="785"/>
        <v>21.486713880114792</v>
      </c>
      <c r="V2687" s="37">
        <f t="array" ref="V2687">SUM(_xlfn.NORM.DIST($AD$3:$AD$1003,$L2687,$AA2687,FALSE)*WindSpeedStep*$AE$3:$AE$1003)/AG2687</f>
        <v>318.73176210026054</v>
      </c>
      <c r="W2687" s="37">
        <f t="array" ref="W2687">SUM(_xlfn.NORM.DIST($AD$3:$AD$1003,$L2687,$AB2687,FALSE)*WindSpeedStep*$AE$3:$AE$1003)/AH2687</f>
        <v>331.90882702044217</v>
      </c>
      <c r="Y2687" s="1">
        <f t="shared" si="786"/>
        <v>5</v>
      </c>
      <c r="Z2687" s="99">
        <f>IF(L2687&lt;'Power Curve'!$P$28,'Power Curve'!$Q$28,IF(L2687&gt;'Power Curve'!$P$29,'Power Curve'!$Q$29,INDEX(ReferenceTurbulence,Y2687)+(L2687-INDEX(ReferenceTurbulenceWindSpeed,Y2687))*(INDEX(ReferenceTurbulence,Y2687+1)-INDEX(ReferenceTurbulence,Y2687))/(INDEX(ReferenceTurbulenceWindSpeed,Y2687+1)-INDEX(ReferenceTurbulenceWindSpeed,Y2687))))</f>
        <v>0.12046670660189535</v>
      </c>
      <c r="AA2687" s="100">
        <f t="shared" si="792"/>
        <v>0.69068196026189732</v>
      </c>
      <c r="AB2687" s="29">
        <f t="shared" si="793"/>
        <v>1.1128926776961399</v>
      </c>
      <c r="AG2687" s="40">
        <f t="array" ref="AG2687">SUM(_xlfn.NORM.DIST($AD$3:$AD$1003,$F2687,$AA2687,FALSE)*WindSpeedStep)</f>
        <v>1.0000000000000033</v>
      </c>
      <c r="AH2687" s="40">
        <f t="array" ref="AH2687">SUM(_xlfn.NORM.DIST($AD$3:$AD$1003,$F2687,$AB2687,FALSE)*WindSpeedStep)</f>
        <v>0.99999991587180448</v>
      </c>
      <c r="AJ2687" s="47">
        <f t="shared" si="787"/>
        <v>6</v>
      </c>
      <c r="AK2687" s="83" t="b">
        <f>COUNTIF('Power Curve'!$D$2:$D$31,AJ2687)&gt;0</f>
        <v>1</v>
      </c>
      <c r="AL2687" s="83" t="b">
        <f t="shared" si="788"/>
        <v>0</v>
      </c>
      <c r="AM2687" s="83" t="b">
        <f t="shared" si="794"/>
        <v>1</v>
      </c>
      <c r="AN2687" s="47" t="str">
        <f t="shared" si="789"/>
        <v>Outer</v>
      </c>
      <c r="AO2687" s="48" t="str">
        <f t="shared" si="790"/>
        <v>0.2-0.3</v>
      </c>
      <c r="AP2687" s="49" t="str">
        <f t="shared" si="795"/>
        <v>3-4</v>
      </c>
      <c r="AQ2687" s="49" t="str">
        <f t="shared" si="796"/>
        <v>Mar</v>
      </c>
      <c r="AR2687" s="48" t="str">
        <f t="shared" si="797"/>
        <v>285-295</v>
      </c>
      <c r="AS2687" s="49" t="str">
        <f t="shared" si="791"/>
        <v>LWS-HTI</v>
      </c>
    </row>
    <row r="2688" spans="5:45" x14ac:dyDescent="0.3">
      <c r="E2688" s="15">
        <v>40994.131944444445</v>
      </c>
      <c r="F2688" s="21">
        <v>7.06</v>
      </c>
      <c r="G2688" s="21">
        <v>677.23001956939697</v>
      </c>
      <c r="H2688" s="42">
        <v>1.2012470865920746</v>
      </c>
      <c r="I2688" s="35">
        <v>281.39999999999998</v>
      </c>
      <c r="J2688" s="43">
        <v>0.19546742209631729</v>
      </c>
      <c r="K2688" s="44">
        <v>0.22479265720886782</v>
      </c>
      <c r="L2688" s="26">
        <f t="shared" si="779"/>
        <v>7.0140704006911454</v>
      </c>
      <c r="M2688" s="26">
        <f t="shared" si="780"/>
        <v>0.4420971669529688</v>
      </c>
      <c r="N2688" s="96">
        <f t="shared" si="781"/>
        <v>7</v>
      </c>
      <c r="O2688" s="26">
        <f t="shared" si="782"/>
        <v>0.99892782450932915</v>
      </c>
      <c r="P2688" s="3">
        <f>IF(L2688&gt;'Power Curve'!$C$37,0,INDEX(Ci,$N2688,1)*POWER(1-O2688,3)+INDEX(Ci,$N2688,2)*3*O2688*POWER(1-O2688,2)+INDEX(Ci,$N2688,3)*3*POWER(O2688,2)*(1-O2688)+INDEX(Ci,$N2688,4)*POWER(O2688,3))</f>
        <v>600.05212160242104</v>
      </c>
      <c r="Q2688" s="3">
        <f>MAX(0,MIN(P2688-V2688+W2688,'Power Curve'!$C$39))</f>
        <v>630.21179678453109</v>
      </c>
      <c r="R2688" s="3">
        <f t="shared" si="783"/>
        <v>677.23001956939697</v>
      </c>
      <c r="S2688" s="3">
        <f t="shared" si="784"/>
        <v>-47.018222784865884</v>
      </c>
      <c r="T2688" s="3">
        <f t="shared" si="785"/>
        <v>47.018222784865884</v>
      </c>
      <c r="V2688" s="37">
        <f t="array" ref="V2688">SUM(_xlfn.NORM.DIST($AD$3:$AD$1003,$L2688,$AA2688,FALSE)*WindSpeedStep*$AE$3:$AE$1003)/AG2688</f>
        <v>597.50699413046652</v>
      </c>
      <c r="W2688" s="37">
        <f t="array" ref="W2688">SUM(_xlfn.NORM.DIST($AD$3:$AD$1003,$L2688,$AB2688,FALSE)*WindSpeedStep*$AE$3:$AE$1003)/AH2688</f>
        <v>627.66666931257657</v>
      </c>
      <c r="Y2688" s="1">
        <f t="shared" si="786"/>
        <v>6</v>
      </c>
      <c r="Z2688" s="99">
        <f>IF(L2688&lt;'Power Curve'!$P$28,'Power Curve'!$Q$28,IF(L2688&gt;'Power Curve'!$P$29,'Power Curve'!$Q$29,INDEX(ReferenceTurbulence,Y2688)+(L2688-INDEX(ReferenceTurbulenceWindSpeed,Y2688))*(INDEX(ReferenceTurbulence,Y2688+1)-INDEX(ReferenceTurbulence,Y2688))/(INDEX(ReferenceTurbulenceWindSpeed,Y2688+1)-INDEX(ReferenceTurbulenceWindSpeed,Y2688))))</f>
        <v>0.11967430155548474</v>
      </c>
      <c r="AA2688" s="100">
        <f t="shared" si="792"/>
        <v>0.83940397626371177</v>
      </c>
      <c r="AB2688" s="29">
        <f t="shared" si="793"/>
        <v>1.3710222596251815</v>
      </c>
      <c r="AG2688" s="40">
        <f t="array" ref="AG2688">SUM(_xlfn.NORM.DIST($AD$3:$AD$1003,$F2688,$AA2688,FALSE)*WindSpeedStep)</f>
        <v>1.0000000000000038</v>
      </c>
      <c r="AH2688" s="40">
        <f t="array" ref="AH2688">SUM(_xlfn.NORM.DIST($AD$3:$AD$1003,$F2688,$AB2688,FALSE)*WindSpeedStep)</f>
        <v>0.99999989318012072</v>
      </c>
      <c r="AJ2688" s="47">
        <f t="shared" si="787"/>
        <v>7</v>
      </c>
      <c r="AK2688" s="83" t="b">
        <f>COUNTIF('Power Curve'!$D$2:$D$31,AJ2688)&gt;0</f>
        <v>1</v>
      </c>
      <c r="AL2688" s="83" t="b">
        <f t="shared" si="788"/>
        <v>0</v>
      </c>
      <c r="AM2688" s="83" t="b">
        <f t="shared" si="794"/>
        <v>1</v>
      </c>
      <c r="AN2688" s="47" t="str">
        <f t="shared" si="789"/>
        <v>Outer</v>
      </c>
      <c r="AO2688" s="48" t="str">
        <f t="shared" si="790"/>
        <v>0.4-0.5</v>
      </c>
      <c r="AP2688" s="49" t="str">
        <f t="shared" si="795"/>
        <v>3-4</v>
      </c>
      <c r="AQ2688" s="49" t="str">
        <f t="shared" si="796"/>
        <v>Mar</v>
      </c>
      <c r="AR2688" s="48" t="str">
        <f t="shared" si="797"/>
        <v>275-285</v>
      </c>
      <c r="AS2688" s="49" t="str">
        <f t="shared" si="791"/>
        <v>LWS-HTI</v>
      </c>
    </row>
    <row r="2689" spans="5:45" x14ac:dyDescent="0.3">
      <c r="E2689" s="15">
        <v>40994.138888888891</v>
      </c>
      <c r="F2689" s="21">
        <v>7.48</v>
      </c>
      <c r="G2689" s="21">
        <v>782.22002029418945</v>
      </c>
      <c r="H2689" s="42">
        <v>1.200984700788188</v>
      </c>
      <c r="I2689" s="35">
        <v>283.2</v>
      </c>
      <c r="J2689" s="43">
        <v>0.16176470588235292</v>
      </c>
      <c r="K2689" s="44">
        <v>0.10345419535205998</v>
      </c>
      <c r="L2689" s="26">
        <f t="shared" si="779"/>
        <v>7.4307969351579315</v>
      </c>
      <c r="M2689" s="26">
        <f t="shared" si="780"/>
        <v>0.50650359620601448</v>
      </c>
      <c r="N2689" s="96">
        <f t="shared" si="781"/>
        <v>8</v>
      </c>
      <c r="O2689" s="26">
        <f t="shared" si="782"/>
        <v>0.41836584764972257</v>
      </c>
      <c r="P2689" s="3">
        <f>IF(L2689&gt;'Power Curve'!$C$37,0,INDEX(Ci,$N2689,1)*POWER(1-O2689,3)+INDEX(Ci,$N2689,2)*3*O2689*POWER(1-O2689,2)+INDEX(Ci,$N2689,3)*3*POWER(O2689,2)*(1-O2689)+INDEX(Ci,$N2689,4)*POWER(O2689,3))</f>
        <v>712.3477752550765</v>
      </c>
      <c r="Q2689" s="3">
        <f>MAX(0,MIN(P2689-V2689+W2689,'Power Curve'!$C$39))</f>
        <v>730.3259841851866</v>
      </c>
      <c r="R2689" s="3">
        <f t="shared" si="783"/>
        <v>782.22002029418945</v>
      </c>
      <c r="S2689" s="3">
        <f t="shared" si="784"/>
        <v>-51.894036109002855</v>
      </c>
      <c r="T2689" s="3">
        <f t="shared" si="785"/>
        <v>51.894036109002855</v>
      </c>
      <c r="V2689" s="37">
        <f t="array" ref="V2689">SUM(_xlfn.NORM.DIST($AD$3:$AD$1003,$L2689,$AA2689,FALSE)*WindSpeedStep*$AE$3:$AE$1003)/AG2689</f>
        <v>707.33480051034439</v>
      </c>
      <c r="W2689" s="37">
        <f t="array" ref="W2689">SUM(_xlfn.NORM.DIST($AD$3:$AD$1003,$L2689,$AB2689,FALSE)*WindSpeedStep*$AE$3:$AE$1003)/AH2689</f>
        <v>725.31300944045449</v>
      </c>
      <c r="Y2689" s="1">
        <f t="shared" si="786"/>
        <v>7</v>
      </c>
      <c r="Z2689" s="99">
        <f>IF(L2689&lt;'Power Curve'!$P$28,'Power Curve'!$Q$28,IF(L2689&gt;'Power Curve'!$P$29,'Power Curve'!$Q$29,INDEX(ReferenceTurbulence,Y2689)+(L2689-INDEX(ReferenceTurbulenceWindSpeed,Y2689))*(INDEX(ReferenceTurbulence,Y2689+1)-INDEX(ReferenceTurbulence,Y2689))/(INDEX(ReferenceTurbulenceWindSpeed,Y2689+1)-INDEX(ReferenceTurbulenceWindSpeed,Y2689))))</f>
        <v>0.1195567767061507</v>
      </c>
      <c r="AA2689" s="100">
        <f t="shared" si="792"/>
        <v>0.88840212992542578</v>
      </c>
      <c r="AB2689" s="29">
        <f t="shared" si="793"/>
        <v>1.2020406806873123</v>
      </c>
      <c r="AG2689" s="40">
        <f t="array" ref="AG2689">SUM(_xlfn.NORM.DIST($AD$3:$AD$1003,$F2689,$AA2689,FALSE)*WindSpeedStep)</f>
        <v>1.0000000000000038</v>
      </c>
      <c r="AH2689" s="40">
        <f t="array" ref="AH2689">SUM(_xlfn.NORM.DIST($AD$3:$AD$1003,$F2689,$AB2689,FALSE)*WindSpeedStep)</f>
        <v>0.99999999981496257</v>
      </c>
      <c r="AJ2689" s="47">
        <f t="shared" si="787"/>
        <v>7</v>
      </c>
      <c r="AK2689" s="83" t="b">
        <f>COUNTIF('Power Curve'!$D$2:$D$31,AJ2689)&gt;0</f>
        <v>1</v>
      </c>
      <c r="AL2689" s="83" t="b">
        <f t="shared" si="788"/>
        <v>0</v>
      </c>
      <c r="AM2689" s="83" t="b">
        <f t="shared" si="794"/>
        <v>1</v>
      </c>
      <c r="AN2689" s="47" t="str">
        <f t="shared" si="789"/>
        <v>Outer</v>
      </c>
      <c r="AO2689" s="48" t="str">
        <f t="shared" si="790"/>
        <v>0.5-0.6</v>
      </c>
      <c r="AP2689" s="49" t="str">
        <f t="shared" si="795"/>
        <v>3-4</v>
      </c>
      <c r="AQ2689" s="49" t="str">
        <f t="shared" si="796"/>
        <v>Mar</v>
      </c>
      <c r="AR2689" s="48" t="str">
        <f t="shared" si="797"/>
        <v>275-285</v>
      </c>
      <c r="AS2689" s="49" t="str">
        <f t="shared" si="791"/>
        <v>HWS-HTI</v>
      </c>
    </row>
    <row r="2690" spans="5:45" x14ac:dyDescent="0.3">
      <c r="E2690" s="15">
        <v>40994.145833333336</v>
      </c>
      <c r="F2690" s="21">
        <v>7.54</v>
      </c>
      <c r="G2690" s="21">
        <v>644.64999294280983</v>
      </c>
      <c r="H2690" s="42">
        <v>1.2008972643238662</v>
      </c>
      <c r="I2690" s="35">
        <v>286.7</v>
      </c>
      <c r="J2690" s="43">
        <v>0.14986737400530503</v>
      </c>
      <c r="K2690" s="44">
        <v>0.18938285974520541</v>
      </c>
      <c r="L2690" s="26">
        <f t="shared" si="779"/>
        <v>7.4902204767273846</v>
      </c>
      <c r="M2690" s="26">
        <f t="shared" si="780"/>
        <v>0.51568769611209675</v>
      </c>
      <c r="N2690" s="96">
        <f t="shared" si="781"/>
        <v>8</v>
      </c>
      <c r="O2690" s="26">
        <f t="shared" si="782"/>
        <v>0.47817452290564399</v>
      </c>
      <c r="P2690" s="3">
        <f>IF(L2690&gt;'Power Curve'!$C$37,0,INDEX(Ci,$N2690,1)*POWER(1-O2690,3)+INDEX(Ci,$N2690,2)*3*O2690*POWER(1-O2690,2)+INDEX(Ci,$N2690,3)*3*POWER(O2690,2)*(1-O2690)+INDEX(Ci,$N2690,4)*POWER(O2690,3))</f>
        <v>729.12136352729908</v>
      </c>
      <c r="Q2690" s="3">
        <f>MAX(0,MIN(P2690-V2690+W2690,'Power Curve'!$C$39))</f>
        <v>741.90922172903379</v>
      </c>
      <c r="R2690" s="3">
        <f t="shared" si="783"/>
        <v>644.64999294280983</v>
      </c>
      <c r="S2690" s="3">
        <f t="shared" si="784"/>
        <v>97.259228786223957</v>
      </c>
      <c r="T2690" s="3">
        <f t="shared" si="785"/>
        <v>97.259228786223957</v>
      </c>
      <c r="V2690" s="37">
        <f t="array" ref="V2690">SUM(_xlfn.NORM.DIST($AD$3:$AD$1003,$L2690,$AA2690,FALSE)*WindSpeedStep*$AE$3:$AE$1003)/AG2690</f>
        <v>723.80842684773631</v>
      </c>
      <c r="W2690" s="37">
        <f t="array" ref="W2690">SUM(_xlfn.NORM.DIST($AD$3:$AD$1003,$L2690,$AB2690,FALSE)*WindSpeedStep*$AE$3:$AE$1003)/AH2690</f>
        <v>736.59628504947102</v>
      </c>
      <c r="Y2690" s="1">
        <f t="shared" si="786"/>
        <v>7</v>
      </c>
      <c r="Z2690" s="99">
        <f>IF(L2690&lt;'Power Curve'!$P$28,'Power Curve'!$Q$28,IF(L2690&gt;'Power Curve'!$P$29,'Power Curve'!$Q$29,INDEX(ReferenceTurbulence,Y2690)+(L2690-INDEX(ReferenceTurbulenceWindSpeed,Y2690))*(INDEX(ReferenceTurbulence,Y2690+1)-INDEX(ReferenceTurbulence,Y2690))/(INDEX(ReferenceTurbulenceWindSpeed,Y2690+1)-INDEX(ReferenceTurbulenceWindSpeed,Y2690))))</f>
        <v>0.11954027199937423</v>
      </c>
      <c r="AA2690" s="100">
        <f t="shared" si="792"/>
        <v>0.89538299312327407</v>
      </c>
      <c r="AB2690" s="29">
        <f t="shared" si="793"/>
        <v>1.1225396735678972</v>
      </c>
      <c r="AG2690" s="40">
        <f t="array" ref="AG2690">SUM(_xlfn.NORM.DIST($AD$3:$AD$1003,$F2690,$AA2690,FALSE)*WindSpeedStep)</f>
        <v>1.0000000000000033</v>
      </c>
      <c r="AH2690" s="40">
        <f t="array" ref="AH2690">SUM(_xlfn.NORM.DIST($AD$3:$AD$1003,$F2690,$AB2690,FALSE)*WindSpeedStep)</f>
        <v>0.99999999999327749</v>
      </c>
      <c r="AJ2690" s="47">
        <f t="shared" si="787"/>
        <v>7</v>
      </c>
      <c r="AK2690" s="83" t="b">
        <f>COUNTIF('Power Curve'!$D$2:$D$31,AJ2690)&gt;0</f>
        <v>1</v>
      </c>
      <c r="AL2690" s="83" t="b">
        <f t="shared" si="788"/>
        <v>0</v>
      </c>
      <c r="AM2690" s="83" t="b">
        <f t="shared" si="794"/>
        <v>1</v>
      </c>
      <c r="AN2690" s="47" t="str">
        <f t="shared" si="789"/>
        <v>Outer</v>
      </c>
      <c r="AO2690" s="48" t="str">
        <f t="shared" si="790"/>
        <v>0.5-0.6</v>
      </c>
      <c r="AP2690" s="49" t="str">
        <f t="shared" si="795"/>
        <v>3-4</v>
      </c>
      <c r="AQ2690" s="49" t="str">
        <f t="shared" si="796"/>
        <v>Mar</v>
      </c>
      <c r="AR2690" s="48" t="str">
        <f t="shared" si="797"/>
        <v>285-295</v>
      </c>
      <c r="AS2690" s="49" t="str">
        <f t="shared" si="791"/>
        <v>HWS-HTI</v>
      </c>
    </row>
    <row r="2691" spans="5:45" x14ac:dyDescent="0.3">
      <c r="E2691" s="15">
        <v>40994.152777777781</v>
      </c>
      <c r="F2691" s="21">
        <v>7.06</v>
      </c>
      <c r="G2691" s="21">
        <v>643.71999752521538</v>
      </c>
      <c r="H2691" s="42">
        <v>1.2011158793604755</v>
      </c>
      <c r="I2691" s="35">
        <v>282.5</v>
      </c>
      <c r="J2691" s="43">
        <v>0.1501416430594901</v>
      </c>
      <c r="K2691" s="44">
        <v>0.20875152662147611</v>
      </c>
      <c r="L2691" s="26">
        <f t="shared" ref="L2691:L2754" si="798">F2691*(H2691/Ref_Density)^(1/3)</f>
        <v>7.0138150187971808</v>
      </c>
      <c r="M2691" s="26">
        <f t="shared" ref="M2691:M2754" si="799">(L2691-CutInWindSpeed)/(RatedWindSpeed-CutInWindSpeed)</f>
        <v>0.44205769685801266</v>
      </c>
      <c r="N2691" s="96">
        <f t="shared" ref="N2691:N2754" si="800">COUNTIF(xa,"&lt;"&amp;L2691)</f>
        <v>7</v>
      </c>
      <c r="O2691" s="26">
        <f t="shared" ref="O2691:O2754" si="801">(L2691-INDEX(xa,$N2691))/(INDEX(xb,$N2691)-INDEX(xa,$N2691))</f>
        <v>0.99866821700311204</v>
      </c>
      <c r="P2691" s="3">
        <f>IF(L2691&gt;'Power Curve'!$C$37,0,INDEX(Ci,$N2691,1)*POWER(1-O2691,3)+INDEX(Ci,$N2691,2)*3*O2691*POWER(1-O2691,2)+INDEX(Ci,$N2691,3)*3*POWER(O2691,2)*(1-O2691)+INDEX(Ci,$N2691,4)*POWER(O2691,3))</f>
        <v>599.9866163745628</v>
      </c>
      <c r="Q2691" s="3">
        <f>MAX(0,MIN(P2691-V2691+W2691,'Power Curve'!$C$39))</f>
        <v>610.69476281089987</v>
      </c>
      <c r="R2691" s="3">
        <f t="shared" ref="R2691:R2754" si="802">IF(AM2691,G2691,"")</f>
        <v>643.71999752521538</v>
      </c>
      <c r="S2691" s="3">
        <f t="shared" ref="S2691:S2754" si="803">IF(AM2691,Q2691-R2691,"")</f>
        <v>-33.025234714315502</v>
      </c>
      <c r="T2691" s="3">
        <f t="shared" ref="T2691:T2754" si="804">IF(AM2691,ABS(S2691),"")</f>
        <v>33.025234714315502</v>
      </c>
      <c r="V2691" s="37">
        <f t="array" ref="V2691">SUM(_xlfn.NORM.DIST($AD$3:$AD$1003,$L2691,$AA2691,FALSE)*WindSpeedStep*$AE$3:$AE$1003)/AG2691</f>
        <v>597.44282691978685</v>
      </c>
      <c r="W2691" s="37">
        <f t="array" ref="W2691">SUM(_xlfn.NORM.DIST($AD$3:$AD$1003,$L2691,$AB2691,FALSE)*WindSpeedStep*$AE$3:$AE$1003)/AH2691</f>
        <v>608.15097335612393</v>
      </c>
      <c r="Y2691" s="1">
        <f t="shared" ref="Y2691:Y2754" si="805">COUNTIF(ReferenceTurbulenceWindSpeed,"&lt;"&amp;L2691)</f>
        <v>6</v>
      </c>
      <c r="Z2691" s="99">
        <f>IF(L2691&lt;'Power Curve'!$P$28,'Power Curve'!$Q$28,IF(L2691&gt;'Power Curve'!$P$29,'Power Curve'!$Q$29,INDEX(ReferenceTurbulence,Y2691)+(L2691-INDEX(ReferenceTurbulenceWindSpeed,Y2691))*(INDEX(ReferenceTurbulence,Y2691+1)-INDEX(ReferenceTurbulence,Y2691))/(INDEX(ReferenceTurbulenceWindSpeed,Y2691+1)-INDEX(ReferenceTurbulenceWindSpeed,Y2691))))</f>
        <v>0.11967480356106934</v>
      </c>
      <c r="AA2691" s="100">
        <f t="shared" si="792"/>
        <v>0.83937693458823048</v>
      </c>
      <c r="AB2691" s="29">
        <f t="shared" si="793"/>
        <v>1.0530657110375372</v>
      </c>
      <c r="AG2691" s="40">
        <f t="array" ref="AG2691">SUM(_xlfn.NORM.DIST($AD$3:$AD$1003,$F2691,$AA2691,FALSE)*WindSpeedStep)</f>
        <v>1.0000000000000038</v>
      </c>
      <c r="AH2691" s="40">
        <f t="array" ref="AH2691">SUM(_xlfn.NORM.DIST($AD$3:$AD$1003,$F2691,$AB2691,FALSE)*WindSpeedStep)</f>
        <v>0.99999999999282441</v>
      </c>
      <c r="AJ2691" s="47">
        <f t="shared" ref="AJ2691:AJ2754" si="806">MROUND(L2691-Centre_First_Bin,Bin_Width)+Centre_First_Bin</f>
        <v>7</v>
      </c>
      <c r="AK2691" s="83" t="b">
        <f>COUNTIF('Power Curve'!$D$2:$D$31,AJ2691)&gt;0</f>
        <v>1</v>
      </c>
      <c r="AL2691" s="83" t="b">
        <f t="shared" ref="AL2691:AL2754" si="807">(G2691&lt;0)</f>
        <v>0</v>
      </c>
      <c r="AM2691" s="83" t="b">
        <f t="shared" si="794"/>
        <v>1</v>
      </c>
      <c r="AN2691" s="47" t="str">
        <f t="shared" ref="AN2691:AN2754" si="808">IF(AM2691,IF(AND(J2691&gt;=LowerTurbLimit,J2691&lt;=UpperTurbLimit,K2691&gt;=LowerShearLimit,K2691&lt;=UpperShearLimit),"Inner","Outer"),"")</f>
        <v>Outer</v>
      </c>
      <c r="AO2691" s="48" t="str">
        <f t="shared" ref="AO2691:AO2754" si="809">IF(M2691&lt;0,"&lt;0",TEXT(MROUND(M2691+0.05,0.1)-0.1,"0.0")&amp;"-"&amp;TEXT(MROUND(M2691+0.05,0.1),"0.0"))</f>
        <v>0.4-0.5</v>
      </c>
      <c r="AP2691" s="49" t="str">
        <f t="shared" si="795"/>
        <v>3-4</v>
      </c>
      <c r="AQ2691" s="49" t="str">
        <f t="shared" si="796"/>
        <v>Mar</v>
      </c>
      <c r="AR2691" s="48" t="str">
        <f t="shared" si="797"/>
        <v>275-285</v>
      </c>
      <c r="AS2691" s="49" t="str">
        <f t="shared" ref="AS2691:AS2754" si="810">IF(AM2691,IF(M2691&lt;0.5,IF(J2691&lt;=LowerTurbLimit,"LWS-LTI",IF(J2691&gt;=UpperTurbLimit,"LWS-HTI","Inner-TI")),IF(J2691&lt;=LowerTurbLimit,"HWS-LTI",IF(J2691&gt;=UpperTurbLimit,"HWS-HTI","Inner-TI"))),"")</f>
        <v>LWS-HTI</v>
      </c>
    </row>
    <row r="2692" spans="5:45" x14ac:dyDescent="0.3">
      <c r="E2692" s="15">
        <v>40994.159722222219</v>
      </c>
      <c r="F2692" s="21">
        <v>6.78</v>
      </c>
      <c r="G2692" s="21">
        <v>451.44998741149925</v>
      </c>
      <c r="H2692" s="42">
        <v>1.2013783224923789</v>
      </c>
      <c r="I2692" s="35">
        <v>282.5</v>
      </c>
      <c r="J2692" s="43">
        <v>0.21828908554572271</v>
      </c>
      <c r="K2692" s="44">
        <v>0.23895142955417292</v>
      </c>
      <c r="L2692" s="26">
        <f t="shared" si="798"/>
        <v>6.7361372603594161</v>
      </c>
      <c r="M2692" s="26">
        <f t="shared" si="799"/>
        <v>0.39914170417506628</v>
      </c>
      <c r="N2692" s="96">
        <f t="shared" si="800"/>
        <v>7</v>
      </c>
      <c r="O2692" s="26">
        <f t="shared" si="801"/>
        <v>0.71639593340111984</v>
      </c>
      <c r="P2692" s="3">
        <f>IF(L2692&gt;'Power Curve'!$C$37,0,INDEX(Ci,$N2692,1)*POWER(1-O2692,3)+INDEX(Ci,$N2692,2)*3*O2692*POWER(1-O2692,2)+INDEX(Ci,$N2692,3)*3*POWER(O2692,2)*(1-O2692)+INDEX(Ci,$N2692,4)*POWER(O2692,3))</f>
        <v>529.02317334712461</v>
      </c>
      <c r="Q2692" s="3">
        <f>MAX(0,MIN(P2692-V2692+W2692,'Power Curve'!$C$39))</f>
        <v>566.04184917413147</v>
      </c>
      <c r="R2692" s="3">
        <f t="shared" si="802"/>
        <v>451.44998741149925</v>
      </c>
      <c r="S2692" s="3">
        <f t="shared" si="803"/>
        <v>114.59186176263222</v>
      </c>
      <c r="T2692" s="3">
        <f t="shared" si="804"/>
        <v>114.59186176263222</v>
      </c>
      <c r="V2692" s="37">
        <f t="array" ref="V2692">SUM(_xlfn.NORM.DIST($AD$3:$AD$1003,$L2692,$AA2692,FALSE)*WindSpeedStep*$AE$3:$AE$1003)/AG2692</f>
        <v>529.79463148978948</v>
      </c>
      <c r="W2692" s="37">
        <f t="array" ref="W2692">SUM(_xlfn.NORM.DIST($AD$3:$AD$1003,$L2692,$AB2692,FALSE)*WindSpeedStep*$AE$3:$AE$1003)/AH2692</f>
        <v>566.81330731679634</v>
      </c>
      <c r="Y2692" s="1">
        <f t="shared" si="805"/>
        <v>6</v>
      </c>
      <c r="Z2692" s="99">
        <f>IF(L2692&lt;'Power Curve'!$P$28,'Power Curve'!$Q$28,IF(L2692&gt;'Power Curve'!$P$29,'Power Curve'!$Q$29,INDEX(ReferenceTurbulence,Y2692)+(L2692-INDEX(ReferenceTurbulenceWindSpeed,Y2692))*(INDEX(ReferenceTurbulence,Y2692+1)-INDEX(ReferenceTurbulence,Y2692))/(INDEX(ReferenceTurbulenceWindSpeed,Y2692+1)-INDEX(ReferenceTurbulenceWindSpeed,Y2692))))</f>
        <v>0.12022063624830795</v>
      </c>
      <c r="AA2692" s="100">
        <f t="shared" ref="AA2692:AA2755" si="811">Z2692*L2692</f>
        <v>0.80982270729634298</v>
      </c>
      <c r="AB2692" s="29">
        <f t="shared" ref="AB2692:AB2755" si="812">L2692*J2692</f>
        <v>1.4704252426743267</v>
      </c>
      <c r="AG2692" s="40">
        <f t="array" ref="AG2692">SUM(_xlfn.NORM.DIST($AD$3:$AD$1003,$F2692,$AA2692,FALSE)*WindSpeedStep)</f>
        <v>1.0000000000000038</v>
      </c>
      <c r="AH2692" s="40">
        <f t="array" ref="AH2692">SUM(_xlfn.NORM.DIST($AD$3:$AD$1003,$F2692,$AB2692,FALSE)*WindSpeedStep)</f>
        <v>0.99999830627300423</v>
      </c>
      <c r="AJ2692" s="47">
        <f t="shared" si="806"/>
        <v>7</v>
      </c>
      <c r="AK2692" s="83" t="b">
        <f>COUNTIF('Power Curve'!$D$2:$D$31,AJ2692)&gt;0</f>
        <v>1</v>
      </c>
      <c r="AL2692" s="83" t="b">
        <f t="shared" si="807"/>
        <v>0</v>
      </c>
      <c r="AM2692" s="83" t="b">
        <f t="shared" ref="AM2692:AM2755" si="813">AND(AK2692,NOT(AL2692))</f>
        <v>1</v>
      </c>
      <c r="AN2692" s="47" t="str">
        <f t="shared" si="808"/>
        <v>Outer</v>
      </c>
      <c r="AO2692" s="48" t="str">
        <f t="shared" si="809"/>
        <v>0.3-0.4</v>
      </c>
      <c r="AP2692" s="49" t="str">
        <f t="shared" ref="AP2692:AP2755" si="814">IF(AM2692,HOUR(E2692)&amp;"-"&amp;HOUR(E2692)+1,"")</f>
        <v>3-4</v>
      </c>
      <c r="AQ2692" s="49" t="str">
        <f t="shared" ref="AQ2692:AQ2755" si="815">IF(AM2692,TEXT(E2692,"mmm"),"")</f>
        <v>Mar</v>
      </c>
      <c r="AR2692" s="48" t="str">
        <f t="shared" ref="AR2692:AR2755" si="816">IF(AM2692,IF(OR(I2692&lt;5,I2692&gt;=355),"355-5",MROUND(I2692,10)-5&amp;"-"&amp;MROUND(I2692,10)+5),"")</f>
        <v>275-285</v>
      </c>
      <c r="AS2692" s="49" t="str">
        <f t="shared" si="810"/>
        <v>LWS-HTI</v>
      </c>
    </row>
    <row r="2693" spans="5:45" x14ac:dyDescent="0.3">
      <c r="E2693" s="15">
        <v>40994.166666666664</v>
      </c>
      <c r="F2693" s="21">
        <v>8.17</v>
      </c>
      <c r="G2693" s="21">
        <v>1010.9399719238281</v>
      </c>
      <c r="H2693" s="42">
        <v>1.2010611687641604</v>
      </c>
      <c r="I2693" s="35">
        <v>286.89999999999998</v>
      </c>
      <c r="J2693" s="43">
        <v>0.13708690330477358</v>
      </c>
      <c r="K2693" s="44">
        <v>0.17295843925159846</v>
      </c>
      <c r="L2693" s="26">
        <f t="shared" si="798"/>
        <v>8.1164304030446583</v>
      </c>
      <c r="M2693" s="26">
        <f t="shared" si="799"/>
        <v>0.61247045886204821</v>
      </c>
      <c r="N2693" s="96">
        <f t="shared" si="800"/>
        <v>9</v>
      </c>
      <c r="O2693" s="26">
        <f t="shared" si="801"/>
        <v>0.10769604593040928</v>
      </c>
      <c r="P2693" s="3">
        <f>IF(L2693&gt;'Power Curve'!$C$37,0,INDEX(Ci,$N2693,1)*POWER(1-O2693,3)+INDEX(Ci,$N2693,2)*3*O2693*POWER(1-O2693,2)+INDEX(Ci,$N2693,3)*3*POWER(O2693,2)*(1-O2693)+INDEX(Ci,$N2693,4)*POWER(O2693,3))</f>
        <v>913.22596043958185</v>
      </c>
      <c r="Q2693" s="3">
        <f>MAX(0,MIN(P2693-V2693+W2693,'Power Curve'!$C$39))</f>
        <v>921.269847525111</v>
      </c>
      <c r="R2693" s="3">
        <f t="shared" si="802"/>
        <v>1010.9399719238281</v>
      </c>
      <c r="S2693" s="3">
        <f t="shared" si="803"/>
        <v>-89.670124398717121</v>
      </c>
      <c r="T2693" s="3">
        <f t="shared" si="804"/>
        <v>89.670124398717121</v>
      </c>
      <c r="V2693" s="37">
        <f t="array" ref="V2693">SUM(_xlfn.NORM.DIST($AD$3:$AD$1003,$L2693,$AA2693,FALSE)*WindSpeedStep*$AE$3:$AE$1003)/AG2693</f>
        <v>910.23544227065156</v>
      </c>
      <c r="W2693" s="37">
        <f t="array" ref="W2693">SUM(_xlfn.NORM.DIST($AD$3:$AD$1003,$L2693,$AB2693,FALSE)*WindSpeedStep*$AE$3:$AE$1003)/AH2693</f>
        <v>918.27932935618071</v>
      </c>
      <c r="Y2693" s="1">
        <f t="shared" si="805"/>
        <v>8</v>
      </c>
      <c r="Z2693" s="99">
        <f>IF(L2693&lt;'Power Curve'!$P$28,'Power Curve'!$Q$28,IF(L2693&gt;'Power Curve'!$P$29,'Power Curve'!$Q$29,INDEX(ReferenceTurbulence,Y2693)+(L2693-INDEX(ReferenceTurbulenceWindSpeed,Y2693))*(INDEX(ReferenceTurbulence,Y2693+1)-INDEX(ReferenceTurbulence,Y2693))/(INDEX(ReferenceTurbulenceWindSpeed,Y2693+1)-INDEX(ReferenceTurbulenceWindSpeed,Y2693))))</f>
        <v>0.11952004965513545</v>
      </c>
      <c r="AA2693" s="100">
        <f t="shared" si="811"/>
        <v>0.97007616479434855</v>
      </c>
      <c r="AB2693" s="29">
        <f t="shared" si="812"/>
        <v>1.1126563098421076</v>
      </c>
      <c r="AG2693" s="40">
        <f t="array" ref="AG2693">SUM(_xlfn.NORM.DIST($AD$3:$AD$1003,$F2693,$AA2693,FALSE)*WindSpeedStep)</f>
        <v>1.0000000000000033</v>
      </c>
      <c r="AH2693" s="40">
        <f t="array" ref="AH2693">SUM(_xlfn.NORM.DIST($AD$3:$AD$1003,$F2693,$AB2693,FALSE)*WindSpeedStep)</f>
        <v>0.99999999999993094</v>
      </c>
      <c r="AJ2693" s="47">
        <f t="shared" si="806"/>
        <v>8</v>
      </c>
      <c r="AK2693" s="83" t="b">
        <f>COUNTIF('Power Curve'!$D$2:$D$31,AJ2693)&gt;0</f>
        <v>1</v>
      </c>
      <c r="AL2693" s="83" t="b">
        <f t="shared" si="807"/>
        <v>0</v>
      </c>
      <c r="AM2693" s="83" t="b">
        <f t="shared" si="813"/>
        <v>1</v>
      </c>
      <c r="AN2693" s="47" t="str">
        <f t="shared" si="808"/>
        <v>Inner</v>
      </c>
      <c r="AO2693" s="48" t="str">
        <f t="shared" si="809"/>
        <v>0.6-0.7</v>
      </c>
      <c r="AP2693" s="49" t="str">
        <f t="shared" si="814"/>
        <v>4-5</v>
      </c>
      <c r="AQ2693" s="49" t="str">
        <f t="shared" si="815"/>
        <v>Mar</v>
      </c>
      <c r="AR2693" s="48" t="str">
        <f t="shared" si="816"/>
        <v>285-295</v>
      </c>
      <c r="AS2693" s="49" t="str">
        <f t="shared" si="810"/>
        <v>Inner-TI</v>
      </c>
    </row>
    <row r="2694" spans="5:45" x14ac:dyDescent="0.3">
      <c r="E2694" s="15">
        <v>40994.173611111109</v>
      </c>
      <c r="F2694" s="21">
        <v>9.01</v>
      </c>
      <c r="G2694" s="21">
        <v>1097.4599914550806</v>
      </c>
      <c r="H2694" s="42">
        <v>1.2011923992113451</v>
      </c>
      <c r="I2694" s="35">
        <v>292.8</v>
      </c>
      <c r="J2694" s="43">
        <v>0.13096559378468367</v>
      </c>
      <c r="K2694" s="44">
        <v>0.14636259896315221</v>
      </c>
      <c r="L2694" s="26">
        <f t="shared" si="798"/>
        <v>8.9512486223763172</v>
      </c>
      <c r="M2694" s="26">
        <f t="shared" si="799"/>
        <v>0.74149430576283493</v>
      </c>
      <c r="N2694" s="96">
        <f t="shared" si="800"/>
        <v>9</v>
      </c>
      <c r="O2694" s="26">
        <f t="shared" si="801"/>
        <v>0.94213723331573396</v>
      </c>
      <c r="P2694" s="3">
        <f>IF(L2694&gt;'Power Curve'!$C$37,0,INDEX(Ci,$N2694,1)*POWER(1-O2694,3)+INDEX(Ci,$N2694,2)*3*O2694*POWER(1-O2694,2)+INDEX(Ci,$N2694,3)*3*POWER(O2694,2)*(1-O2694)+INDEX(Ci,$N2694,4)*POWER(O2694,3))</f>
        <v>1179.281271367669</v>
      </c>
      <c r="Q2694" s="3">
        <f>MAX(0,MIN(P2694-V2694+W2694,'Power Curve'!$C$39))</f>
        <v>1180.9493140957939</v>
      </c>
      <c r="R2694" s="3">
        <f t="shared" si="802"/>
        <v>1097.4599914550806</v>
      </c>
      <c r="S2694" s="3">
        <f t="shared" si="803"/>
        <v>83.489322640713226</v>
      </c>
      <c r="T2694" s="3">
        <f t="shared" si="804"/>
        <v>83.489322640713226</v>
      </c>
      <c r="V2694" s="37">
        <f t="array" ref="V2694">SUM(_xlfn.NORM.DIST($AD$3:$AD$1003,$L2694,$AA2694,FALSE)*WindSpeedStep*$AE$3:$AE$1003)/AG2694</f>
        <v>1189.4905349038859</v>
      </c>
      <c r="W2694" s="37">
        <f t="array" ref="W2694">SUM(_xlfn.NORM.DIST($AD$3:$AD$1003,$L2694,$AB2694,FALSE)*WindSpeedStep*$AE$3:$AE$1003)/AH2694</f>
        <v>1191.1585776320107</v>
      </c>
      <c r="Y2694" s="1">
        <f t="shared" si="805"/>
        <v>8</v>
      </c>
      <c r="Z2694" s="99">
        <f>IF(L2694&lt;'Power Curve'!$P$28,'Power Curve'!$Q$28,IF(L2694&gt;'Power Curve'!$P$29,'Power Curve'!$Q$29,INDEX(ReferenceTurbulence,Y2694)+(L2694-INDEX(ReferenceTurbulenceWindSpeed,Y2694))*(INDEX(ReferenceTurbulence,Y2694+1)-INDEX(ReferenceTurbulence,Y2694))/(INDEX(ReferenceTurbulenceWindSpeed,Y2694+1)-INDEX(ReferenceTurbulenceWindSpeed,Y2694))))</f>
        <v>0.12047910946591936</v>
      </c>
      <c r="AA2694" s="100">
        <f t="shared" si="811"/>
        <v>1.0784384626319361</v>
      </c>
      <c r="AB2694" s="29">
        <f t="shared" si="812"/>
        <v>1.172305590943846</v>
      </c>
      <c r="AG2694" s="40">
        <f t="array" ref="AG2694">SUM(_xlfn.NORM.DIST($AD$3:$AD$1003,$F2694,$AA2694,FALSE)*WindSpeedStep)</f>
        <v>1.0000000000000038</v>
      </c>
      <c r="AH2694" s="40">
        <f t="array" ref="AH2694">SUM(_xlfn.NORM.DIST($AD$3:$AD$1003,$F2694,$AB2694,FALSE)*WindSpeedStep)</f>
        <v>0.99999999999999833</v>
      </c>
      <c r="AJ2694" s="47">
        <f t="shared" si="806"/>
        <v>9</v>
      </c>
      <c r="AK2694" s="83" t="b">
        <f>COUNTIF('Power Curve'!$D$2:$D$31,AJ2694)&gt;0</f>
        <v>1</v>
      </c>
      <c r="AL2694" s="83" t="b">
        <f t="shared" si="807"/>
        <v>0</v>
      </c>
      <c r="AM2694" s="83" t="b">
        <f t="shared" si="813"/>
        <v>1</v>
      </c>
      <c r="AN2694" s="47" t="str">
        <f t="shared" si="808"/>
        <v>Inner</v>
      </c>
      <c r="AO2694" s="48" t="str">
        <f t="shared" si="809"/>
        <v>0.7-0.8</v>
      </c>
      <c r="AP2694" s="49" t="str">
        <f t="shared" si="814"/>
        <v>4-5</v>
      </c>
      <c r="AQ2694" s="49" t="str">
        <f t="shared" si="815"/>
        <v>Mar</v>
      </c>
      <c r="AR2694" s="48" t="str">
        <f t="shared" si="816"/>
        <v>285-295</v>
      </c>
      <c r="AS2694" s="49" t="str">
        <f t="shared" si="810"/>
        <v>Inner-TI</v>
      </c>
    </row>
    <row r="2695" spans="5:45" x14ac:dyDescent="0.3">
      <c r="E2695" s="15">
        <v>40994.180555555555</v>
      </c>
      <c r="F2695" s="21">
        <v>8.2899999999999991</v>
      </c>
      <c r="G2695" s="21">
        <v>761.26000404357956</v>
      </c>
      <c r="H2695" s="42">
        <v>1.2010939333396409</v>
      </c>
      <c r="I2695" s="35">
        <v>291.3</v>
      </c>
      <c r="J2695" s="43">
        <v>0.14837153196622438</v>
      </c>
      <c r="K2695" s="44">
        <v>0.18967447135854867</v>
      </c>
      <c r="L2695" s="26">
        <f t="shared" si="798"/>
        <v>8.235718467017465</v>
      </c>
      <c r="M2695" s="26">
        <f t="shared" si="799"/>
        <v>0.63090681368362889</v>
      </c>
      <c r="N2695" s="96">
        <f t="shared" si="800"/>
        <v>9</v>
      </c>
      <c r="O2695" s="26">
        <f t="shared" si="801"/>
        <v>0.22693023540707699</v>
      </c>
      <c r="P2695" s="3">
        <f>IF(L2695&gt;'Power Curve'!$C$37,0,INDEX(Ci,$N2695,1)*POWER(1-O2695,3)+INDEX(Ci,$N2695,2)*3*O2695*POWER(1-O2695,2)+INDEX(Ci,$N2695,3)*3*POWER(O2695,2)*(1-O2695)+INDEX(Ci,$N2695,4)*POWER(O2695,3))</f>
        <v>949.82337647734528</v>
      </c>
      <c r="Q2695" s="3">
        <f>MAX(0,MIN(P2695-V2695+W2695,'Power Curve'!$C$39))</f>
        <v>962.54235489000428</v>
      </c>
      <c r="R2695" s="3">
        <f t="shared" si="802"/>
        <v>761.26000404357956</v>
      </c>
      <c r="S2695" s="3">
        <f t="shared" si="803"/>
        <v>201.28235084642472</v>
      </c>
      <c r="T2695" s="3">
        <f t="shared" si="804"/>
        <v>201.28235084642472</v>
      </c>
      <c r="V2695" s="37">
        <f t="array" ref="V2695">SUM(_xlfn.NORM.DIST($AD$3:$AD$1003,$L2695,$AA2695,FALSE)*WindSpeedStep*$AE$3:$AE$1003)/AG2695</f>
        <v>948.40129789457137</v>
      </c>
      <c r="W2695" s="37">
        <f t="array" ref="W2695">SUM(_xlfn.NORM.DIST($AD$3:$AD$1003,$L2695,$AB2695,FALSE)*WindSpeedStep*$AE$3:$AE$1003)/AH2695</f>
        <v>961.12027630723037</v>
      </c>
      <c r="Y2695" s="1">
        <f t="shared" si="805"/>
        <v>8</v>
      </c>
      <c r="Z2695" s="99">
        <f>IF(L2695&lt;'Power Curve'!$P$28,'Power Curve'!$Q$28,IF(L2695&gt;'Power Curve'!$P$29,'Power Curve'!$Q$29,INDEX(ReferenceTurbulence,Y2695)+(L2695-INDEX(ReferenceTurbulenceWindSpeed,Y2695))*(INDEX(ReferenceTurbulence,Y2695+1)-INDEX(ReferenceTurbulence,Y2695))/(INDEX(ReferenceTurbulenceWindSpeed,Y2695+1)-INDEX(ReferenceTurbulenceWindSpeed,Y2695))))</f>
        <v>0.11965709073235839</v>
      </c>
      <c r="AA2695" s="100">
        <f t="shared" si="811"/>
        <v>0.9854621118540684</v>
      </c>
      <c r="AB2695" s="29">
        <f t="shared" si="812"/>
        <v>1.2219461657939064</v>
      </c>
      <c r="AG2695" s="40">
        <f t="array" ref="AG2695">SUM(_xlfn.NORM.DIST($AD$3:$AD$1003,$F2695,$AA2695,FALSE)*WindSpeedStep)</f>
        <v>1.0000000000000036</v>
      </c>
      <c r="AH2695" s="40">
        <f t="array" ref="AH2695">SUM(_xlfn.NORM.DIST($AD$3:$AD$1003,$F2695,$AB2695,FALSE)*WindSpeedStep)</f>
        <v>0.9999999999956708</v>
      </c>
      <c r="AJ2695" s="47">
        <f t="shared" si="806"/>
        <v>8</v>
      </c>
      <c r="AK2695" s="83" t="b">
        <f>COUNTIF('Power Curve'!$D$2:$D$31,AJ2695)&gt;0</f>
        <v>1</v>
      </c>
      <c r="AL2695" s="83" t="b">
        <f t="shared" si="807"/>
        <v>0</v>
      </c>
      <c r="AM2695" s="83" t="b">
        <f t="shared" si="813"/>
        <v>1</v>
      </c>
      <c r="AN2695" s="47" t="str">
        <f t="shared" si="808"/>
        <v>Outer</v>
      </c>
      <c r="AO2695" s="48" t="str">
        <f t="shared" si="809"/>
        <v>0.6-0.7</v>
      </c>
      <c r="AP2695" s="49" t="str">
        <f t="shared" si="814"/>
        <v>4-5</v>
      </c>
      <c r="AQ2695" s="49" t="str">
        <f t="shared" si="815"/>
        <v>Mar</v>
      </c>
      <c r="AR2695" s="48" t="str">
        <f t="shared" si="816"/>
        <v>285-295</v>
      </c>
      <c r="AS2695" s="49" t="str">
        <f t="shared" si="810"/>
        <v>HWS-HTI</v>
      </c>
    </row>
    <row r="2696" spans="5:45" x14ac:dyDescent="0.3">
      <c r="E2696" s="15">
        <v>40994.1875</v>
      </c>
      <c r="F2696" s="21">
        <v>7.04</v>
      </c>
      <c r="G2696" s="21">
        <v>493.2999725341794</v>
      </c>
      <c r="H2696" s="42">
        <v>1.2017613942783596</v>
      </c>
      <c r="I2696" s="35">
        <v>291.2</v>
      </c>
      <c r="J2696" s="43">
        <v>0.17329545454545453</v>
      </c>
      <c r="K2696" s="44">
        <v>0.19848834952724981</v>
      </c>
      <c r="L2696" s="26">
        <f t="shared" si="798"/>
        <v>6.9951985472952662</v>
      </c>
      <c r="M2696" s="26">
        <f t="shared" si="799"/>
        <v>0.43918046117571186</v>
      </c>
      <c r="N2696" s="96">
        <f t="shared" si="800"/>
        <v>7</v>
      </c>
      <c r="O2696" s="26">
        <f t="shared" si="801"/>
        <v>0.97974371273953198</v>
      </c>
      <c r="P2696" s="3">
        <f>IF(L2696&gt;'Power Curve'!$C$37,0,INDEX(Ci,$N2696,1)*POWER(1-O2696,3)+INDEX(Ci,$N2696,2)*3*O2696*POWER(1-O2696,2)+INDEX(Ci,$N2696,3)*3*POWER(O2696,2)*(1-O2696)+INDEX(Ci,$N2696,4)*POWER(O2696,3))</f>
        <v>595.21031620644419</v>
      </c>
      <c r="Q2696" s="3">
        <f>MAX(0,MIN(P2696-V2696+W2696,'Power Curve'!$C$39))</f>
        <v>615.19719801034546</v>
      </c>
      <c r="R2696" s="3">
        <f t="shared" si="802"/>
        <v>493.2999725341794</v>
      </c>
      <c r="S2696" s="3">
        <f t="shared" si="803"/>
        <v>121.89722547616606</v>
      </c>
      <c r="T2696" s="3">
        <f t="shared" si="804"/>
        <v>121.89722547616606</v>
      </c>
      <c r="V2696" s="37">
        <f t="array" ref="V2696">SUM(_xlfn.NORM.DIST($AD$3:$AD$1003,$L2696,$AA2696,FALSE)*WindSpeedStep*$AE$3:$AE$1003)/AG2696</f>
        <v>592.77495896789685</v>
      </c>
      <c r="W2696" s="37">
        <f t="array" ref="W2696">SUM(_xlfn.NORM.DIST($AD$3:$AD$1003,$L2696,$AB2696,FALSE)*WindSpeedStep*$AE$3:$AE$1003)/AH2696</f>
        <v>612.76184077179812</v>
      </c>
      <c r="Y2696" s="1">
        <f t="shared" si="805"/>
        <v>6</v>
      </c>
      <c r="Z2696" s="99">
        <f>IF(L2696&lt;'Power Curve'!$P$28,'Power Curve'!$Q$28,IF(L2696&gt;'Power Curve'!$P$29,'Power Curve'!$Q$29,INDEX(ReferenceTurbulence,Y2696)+(L2696-INDEX(ReferenceTurbulenceWindSpeed,Y2696))*(INDEX(ReferenceTurbulence,Y2696+1)-INDEX(ReferenceTurbulence,Y2696))/(INDEX(ReferenceTurbulenceWindSpeed,Y2696+1)-INDEX(ReferenceTurbulenceWindSpeed,Y2696))))</f>
        <v>0.11971139806083755</v>
      </c>
      <c r="AA2696" s="100">
        <f t="shared" si="811"/>
        <v>0.83740499780985622</v>
      </c>
      <c r="AB2696" s="29">
        <f t="shared" si="812"/>
        <v>1.2122361118892364</v>
      </c>
      <c r="AG2696" s="40">
        <f t="array" ref="AG2696">SUM(_xlfn.NORM.DIST($AD$3:$AD$1003,$F2696,$AA2696,FALSE)*WindSpeedStep)</f>
        <v>1.0000000000000031</v>
      </c>
      <c r="AH2696" s="40">
        <f t="array" ref="AH2696">SUM(_xlfn.NORM.DIST($AD$3:$AD$1003,$F2696,$AB2696,FALSE)*WindSpeedStep)</f>
        <v>0.99999999754732993</v>
      </c>
      <c r="AJ2696" s="47">
        <f t="shared" si="806"/>
        <v>7</v>
      </c>
      <c r="AK2696" s="83" t="b">
        <f>COUNTIF('Power Curve'!$D$2:$D$31,AJ2696)&gt;0</f>
        <v>1</v>
      </c>
      <c r="AL2696" s="83" t="b">
        <f t="shared" si="807"/>
        <v>0</v>
      </c>
      <c r="AM2696" s="83" t="b">
        <f t="shared" si="813"/>
        <v>1</v>
      </c>
      <c r="AN2696" s="47" t="str">
        <f t="shared" si="808"/>
        <v>Outer</v>
      </c>
      <c r="AO2696" s="48" t="str">
        <f t="shared" si="809"/>
        <v>0.4-0.5</v>
      </c>
      <c r="AP2696" s="49" t="str">
        <f t="shared" si="814"/>
        <v>4-5</v>
      </c>
      <c r="AQ2696" s="49" t="str">
        <f t="shared" si="815"/>
        <v>Mar</v>
      </c>
      <c r="AR2696" s="48" t="str">
        <f t="shared" si="816"/>
        <v>285-295</v>
      </c>
      <c r="AS2696" s="49" t="str">
        <f t="shared" si="810"/>
        <v>LWS-HTI</v>
      </c>
    </row>
    <row r="2697" spans="5:45" x14ac:dyDescent="0.3">
      <c r="E2697" s="15">
        <v>40994.194444444445</v>
      </c>
      <c r="F2697" s="21">
        <v>5.51</v>
      </c>
      <c r="G2697" s="21">
        <v>237.87999725341808</v>
      </c>
      <c r="H2697" s="42">
        <v>1.2021556294608573</v>
      </c>
      <c r="I2697" s="35">
        <v>280.5</v>
      </c>
      <c r="J2697" s="43">
        <v>0.1397459165154265</v>
      </c>
      <c r="K2697" s="44">
        <v>0.20457093021943276</v>
      </c>
      <c r="L2697" s="26">
        <f t="shared" si="798"/>
        <v>5.4755338413475512</v>
      </c>
      <c r="M2697" s="26">
        <f t="shared" si="799"/>
        <v>0.20431138211117039</v>
      </c>
      <c r="N2697" s="96">
        <f t="shared" si="800"/>
        <v>6</v>
      </c>
      <c r="O2697" s="26">
        <f t="shared" si="801"/>
        <v>0.44595628742314486</v>
      </c>
      <c r="P2697" s="3">
        <f>IF(L2697&gt;'Power Curve'!$C$37,0,INDEX(Ci,$N2697,1)*POWER(1-O2697,3)+INDEX(Ci,$N2697,2)*3*O2697*POWER(1-O2697,2)+INDEX(Ci,$N2697,3)*3*POWER(O2697,2)*(1-O2697)+INDEX(Ci,$N2697,4)*POWER(O2697,3))</f>
        <v>277.99161739729703</v>
      </c>
      <c r="Q2697" s="3">
        <f>MAX(0,MIN(P2697-V2697+W2697,'Power Curve'!$C$39))</f>
        <v>279.29759648079329</v>
      </c>
      <c r="R2697" s="3">
        <f t="shared" si="802"/>
        <v>237.87999725341808</v>
      </c>
      <c r="S2697" s="3">
        <f t="shared" si="803"/>
        <v>41.417599227375206</v>
      </c>
      <c r="T2697" s="3">
        <f t="shared" si="804"/>
        <v>41.417599227375206</v>
      </c>
      <c r="V2697" s="37">
        <f t="array" ref="V2697">SUM(_xlfn.NORM.DIST($AD$3:$AD$1003,$L2697,$AA2697,FALSE)*WindSpeedStep*$AE$3:$AE$1003)/AG2697</f>
        <v>271.16972791605116</v>
      </c>
      <c r="W2697" s="37">
        <f t="array" ref="W2697">SUM(_xlfn.NORM.DIST($AD$3:$AD$1003,$L2697,$AB2697,FALSE)*WindSpeedStep*$AE$3:$AE$1003)/AH2697</f>
        <v>272.47570699954741</v>
      </c>
      <c r="Y2697" s="1">
        <f t="shared" si="805"/>
        <v>5</v>
      </c>
      <c r="Z2697" s="99">
        <f>IF(L2697&lt;'Power Curve'!$P$28,'Power Curve'!$Q$28,IF(L2697&gt;'Power Curve'!$P$29,'Power Curve'!$Q$29,INDEX(ReferenceTurbulence,Y2697)+(L2697-INDEX(ReferenceTurbulenceWindSpeed,Y2697))*(INDEX(ReferenceTurbulence,Y2697+1)-INDEX(ReferenceTurbulence,Y2697))/(INDEX(ReferenceTurbulenceWindSpeed,Y2697+1)-INDEX(ReferenceTurbulenceWindSpeed,Y2697))))</f>
        <v>0.11948102035314434</v>
      </c>
      <c r="AA2697" s="100">
        <f t="shared" si="811"/>
        <v>0.6542223703423774</v>
      </c>
      <c r="AB2697" s="29">
        <f t="shared" si="812"/>
        <v>0.76518349507034744</v>
      </c>
      <c r="AG2697" s="40">
        <f t="array" ref="AG2697">SUM(_xlfn.NORM.DIST($AD$3:$AD$1003,$F2697,$AA2697,FALSE)*WindSpeedStep)</f>
        <v>1.000000000000004</v>
      </c>
      <c r="AH2697" s="40">
        <f t="array" ref="AH2697">SUM(_xlfn.NORM.DIST($AD$3:$AD$1003,$F2697,$AB2697,FALSE)*WindSpeedStep)</f>
        <v>0.99999999999982558</v>
      </c>
      <c r="AJ2697" s="47">
        <f t="shared" si="806"/>
        <v>5</v>
      </c>
      <c r="AK2697" s="83" t="b">
        <f>COUNTIF('Power Curve'!$D$2:$D$31,AJ2697)&gt;0</f>
        <v>1</v>
      </c>
      <c r="AL2697" s="83" t="b">
        <f t="shared" si="807"/>
        <v>0</v>
      </c>
      <c r="AM2697" s="83" t="b">
        <f t="shared" si="813"/>
        <v>1</v>
      </c>
      <c r="AN2697" s="47" t="str">
        <f t="shared" si="808"/>
        <v>Inner</v>
      </c>
      <c r="AO2697" s="48" t="str">
        <f t="shared" si="809"/>
        <v>0.2-0.3</v>
      </c>
      <c r="AP2697" s="49" t="str">
        <f t="shared" si="814"/>
        <v>4-5</v>
      </c>
      <c r="AQ2697" s="49" t="str">
        <f t="shared" si="815"/>
        <v>Mar</v>
      </c>
      <c r="AR2697" s="48" t="str">
        <f t="shared" si="816"/>
        <v>275-285</v>
      </c>
      <c r="AS2697" s="49" t="str">
        <f t="shared" si="810"/>
        <v>Inner-TI</v>
      </c>
    </row>
    <row r="2698" spans="5:45" x14ac:dyDescent="0.3">
      <c r="E2698" s="15">
        <v>40994.201388888891</v>
      </c>
      <c r="F2698" s="21">
        <v>5.99</v>
      </c>
      <c r="G2698" s="21">
        <v>394.42998886108398</v>
      </c>
      <c r="H2698" s="42">
        <v>1.2020679992911689</v>
      </c>
      <c r="I2698" s="35">
        <v>279.7</v>
      </c>
      <c r="J2698" s="43">
        <v>0.21368948247078465</v>
      </c>
      <c r="K2698" s="44">
        <v>0.23060290248690773</v>
      </c>
      <c r="L2698" s="26">
        <f t="shared" si="798"/>
        <v>5.9523867062553597</v>
      </c>
      <c r="M2698" s="26">
        <f t="shared" si="799"/>
        <v>0.27801052955589534</v>
      </c>
      <c r="N2698" s="96">
        <f t="shared" si="800"/>
        <v>6</v>
      </c>
      <c r="O2698" s="26">
        <f t="shared" si="801"/>
        <v>0.92124400336014078</v>
      </c>
      <c r="P2698" s="3">
        <f>IF(L2698&gt;'Power Curve'!$C$37,0,INDEX(Ci,$N2698,1)*POWER(1-O2698,3)+INDEX(Ci,$N2698,2)*3*O2698*POWER(1-O2698,2)+INDEX(Ci,$N2698,3)*3*POWER(O2698,2)*(1-O2698)+INDEX(Ci,$N2698,4)*POWER(O2698,3))</f>
        <v>354.51165114212733</v>
      </c>
      <c r="Q2698" s="3">
        <f>MAX(0,MIN(P2698-V2698+W2698,'Power Curve'!$C$39))</f>
        <v>376.65213362478011</v>
      </c>
      <c r="R2698" s="3">
        <f t="shared" si="802"/>
        <v>394.42998886108398</v>
      </c>
      <c r="S2698" s="3">
        <f t="shared" si="803"/>
        <v>-17.777855236303878</v>
      </c>
      <c r="T2698" s="3">
        <f t="shared" si="804"/>
        <v>17.777855236303878</v>
      </c>
      <c r="V2698" s="37">
        <f t="array" ref="V2698">SUM(_xlfn.NORM.DIST($AD$3:$AD$1003,$L2698,$AA2698,FALSE)*WindSpeedStep*$AE$3:$AE$1003)/AG2698</f>
        <v>360.88697667970888</v>
      </c>
      <c r="W2698" s="37">
        <f t="array" ref="W2698">SUM(_xlfn.NORM.DIST($AD$3:$AD$1003,$L2698,$AB2698,FALSE)*WindSpeedStep*$AE$3:$AE$1003)/AH2698</f>
        <v>383.02745916236165</v>
      </c>
      <c r="Y2698" s="1">
        <f t="shared" si="805"/>
        <v>5</v>
      </c>
      <c r="Z2698" s="99">
        <f>IF(L2698&lt;'Power Curve'!$P$28,'Power Curve'!$Q$28,IF(L2698&gt;'Power Curve'!$P$29,'Power Curve'!$Q$29,INDEX(ReferenceTurbulence,Y2698)+(L2698-INDEX(ReferenceTurbulenceWindSpeed,Y2698))*(INDEX(ReferenceTurbulence,Y2698+1)-INDEX(ReferenceTurbulence,Y2698))/(INDEX(ReferenceTurbulenceWindSpeed,Y2698+1)-INDEX(ReferenceTurbulenceWindSpeed,Y2698))))</f>
        <v>0.1213038860946665</v>
      </c>
      <c r="AA2698" s="100">
        <f t="shared" si="811"/>
        <v>0.72204763900700719</v>
      </c>
      <c r="AB2698" s="29">
        <f t="shared" si="812"/>
        <v>1.2719624347256862</v>
      </c>
      <c r="AG2698" s="40">
        <f t="array" ref="AG2698">SUM(_xlfn.NORM.DIST($AD$3:$AD$1003,$F2698,$AA2698,FALSE)*WindSpeedStep)</f>
        <v>1.0000000000000033</v>
      </c>
      <c r="AH2698" s="40">
        <f t="array" ref="AH2698">SUM(_xlfn.NORM.DIST($AD$3:$AD$1003,$F2698,$AB2698,FALSE)*WindSpeedStep)</f>
        <v>0.99999898186045999</v>
      </c>
      <c r="AJ2698" s="47">
        <f t="shared" si="806"/>
        <v>6</v>
      </c>
      <c r="AK2698" s="83" t="b">
        <f>COUNTIF('Power Curve'!$D$2:$D$31,AJ2698)&gt;0</f>
        <v>1</v>
      </c>
      <c r="AL2698" s="83" t="b">
        <f t="shared" si="807"/>
        <v>0</v>
      </c>
      <c r="AM2698" s="83" t="b">
        <f t="shared" si="813"/>
        <v>1</v>
      </c>
      <c r="AN2698" s="47" t="str">
        <f t="shared" si="808"/>
        <v>Outer</v>
      </c>
      <c r="AO2698" s="48" t="str">
        <f t="shared" si="809"/>
        <v>0.2-0.3</v>
      </c>
      <c r="AP2698" s="49" t="str">
        <f t="shared" si="814"/>
        <v>4-5</v>
      </c>
      <c r="AQ2698" s="49" t="str">
        <f t="shared" si="815"/>
        <v>Mar</v>
      </c>
      <c r="AR2698" s="48" t="str">
        <f t="shared" si="816"/>
        <v>275-285</v>
      </c>
      <c r="AS2698" s="49" t="str">
        <f t="shared" si="810"/>
        <v>LWS-HTI</v>
      </c>
    </row>
    <row r="2699" spans="5:45" x14ac:dyDescent="0.3">
      <c r="E2699" s="15">
        <v>40994.208333333336</v>
      </c>
      <c r="F2699" s="21">
        <v>6.76</v>
      </c>
      <c r="G2699" s="21">
        <v>456.66000747680687</v>
      </c>
      <c r="H2699" s="42">
        <v>1.2018819950330002</v>
      </c>
      <c r="I2699" s="35">
        <v>281.2</v>
      </c>
      <c r="J2699" s="43">
        <v>0.21153846153846154</v>
      </c>
      <c r="K2699" s="44">
        <v>0.21824212393257728</v>
      </c>
      <c r="L2699" s="26">
        <f t="shared" si="798"/>
        <v>6.7172051061845428</v>
      </c>
      <c r="M2699" s="26">
        <f t="shared" si="799"/>
        <v>0.39621567871803143</v>
      </c>
      <c r="N2699" s="96">
        <f t="shared" si="800"/>
        <v>7</v>
      </c>
      <c r="O2699" s="26">
        <f t="shared" si="801"/>
        <v>0.69715052310066106</v>
      </c>
      <c r="P2699" s="3">
        <f>IF(L2699&gt;'Power Curve'!$C$37,0,INDEX(Ci,$N2699,1)*POWER(1-O2699,3)+INDEX(Ci,$N2699,2)*3*O2699*POWER(1-O2699,2)+INDEX(Ci,$N2699,3)*3*POWER(O2699,2)*(1-O2699)+INDEX(Ci,$N2699,4)*POWER(O2699,3))</f>
        <v>524.24739301178727</v>
      </c>
      <c r="Q2699" s="3">
        <f>MAX(0,MIN(P2699-V2699+W2699,'Power Curve'!$C$39))</f>
        <v>557.80152836490765</v>
      </c>
      <c r="R2699" s="3">
        <f t="shared" si="802"/>
        <v>456.66000747680687</v>
      </c>
      <c r="S2699" s="3">
        <f t="shared" si="803"/>
        <v>101.14152088810079</v>
      </c>
      <c r="T2699" s="3">
        <f t="shared" si="804"/>
        <v>101.14152088810079</v>
      </c>
      <c r="V2699" s="37">
        <f t="array" ref="V2699">SUM(_xlfn.NORM.DIST($AD$3:$AD$1003,$L2699,$AA2699,FALSE)*WindSpeedStep*$AE$3:$AE$1003)/AG2699</f>
        <v>525.33590855991383</v>
      </c>
      <c r="W2699" s="37">
        <f t="array" ref="W2699">SUM(_xlfn.NORM.DIST($AD$3:$AD$1003,$L2699,$AB2699,FALSE)*WindSpeedStep*$AE$3:$AE$1003)/AH2699</f>
        <v>558.89004391303422</v>
      </c>
      <c r="Y2699" s="1">
        <f t="shared" si="805"/>
        <v>6</v>
      </c>
      <c r="Z2699" s="99">
        <f>IF(L2699&lt;'Power Curve'!$P$28,'Power Curve'!$Q$28,IF(L2699&gt;'Power Curve'!$P$29,'Power Curve'!$Q$29,INDEX(ReferenceTurbulence,Y2699)+(L2699-INDEX(ReferenceTurbulenceWindSpeed,Y2699))*(INDEX(ReferenceTurbulence,Y2699+1)-INDEX(ReferenceTurbulence,Y2699))/(INDEX(ReferenceTurbulenceWindSpeed,Y2699+1)-INDEX(ReferenceTurbulenceWindSpeed,Y2699))))</f>
        <v>0.12025785128723158</v>
      </c>
      <c r="AA2699" s="100">
        <f t="shared" si="811"/>
        <v>0.80779665272537338</v>
      </c>
      <c r="AB2699" s="29">
        <f t="shared" si="812"/>
        <v>1.4209472340005764</v>
      </c>
      <c r="AG2699" s="40">
        <f t="array" ref="AG2699">SUM(_xlfn.NORM.DIST($AD$3:$AD$1003,$F2699,$AA2699,FALSE)*WindSpeedStep)</f>
        <v>1.0000000000000033</v>
      </c>
      <c r="AH2699" s="40">
        <f t="array" ref="AH2699">SUM(_xlfn.NORM.DIST($AD$3:$AD$1003,$F2699,$AB2699,FALSE)*WindSpeedStep)</f>
        <v>0.99999918078814698</v>
      </c>
      <c r="AJ2699" s="47">
        <f t="shared" si="806"/>
        <v>7</v>
      </c>
      <c r="AK2699" s="83" t="b">
        <f>COUNTIF('Power Curve'!$D$2:$D$31,AJ2699)&gt;0</f>
        <v>1</v>
      </c>
      <c r="AL2699" s="83" t="b">
        <f t="shared" si="807"/>
        <v>0</v>
      </c>
      <c r="AM2699" s="83" t="b">
        <f t="shared" si="813"/>
        <v>1</v>
      </c>
      <c r="AN2699" s="47" t="str">
        <f t="shared" si="808"/>
        <v>Outer</v>
      </c>
      <c r="AO2699" s="48" t="str">
        <f t="shared" si="809"/>
        <v>0.3-0.4</v>
      </c>
      <c r="AP2699" s="49" t="str">
        <f t="shared" si="814"/>
        <v>5-6</v>
      </c>
      <c r="AQ2699" s="49" t="str">
        <f t="shared" si="815"/>
        <v>Mar</v>
      </c>
      <c r="AR2699" s="48" t="str">
        <f t="shared" si="816"/>
        <v>275-285</v>
      </c>
      <c r="AS2699" s="49" t="str">
        <f t="shared" si="810"/>
        <v>LWS-HTI</v>
      </c>
    </row>
    <row r="2700" spans="5:45" x14ac:dyDescent="0.3">
      <c r="E2700" s="15">
        <v>40994.215277777781</v>
      </c>
      <c r="F2700" s="21">
        <v>5.66</v>
      </c>
      <c r="G2700" s="21">
        <v>336.94999313354469</v>
      </c>
      <c r="H2700" s="42">
        <v>1.2021010849951574</v>
      </c>
      <c r="I2700" s="35">
        <v>287.5</v>
      </c>
      <c r="J2700" s="43">
        <v>0.1519434628975265</v>
      </c>
      <c r="K2700" s="44">
        <v>0.17587835101161758</v>
      </c>
      <c r="L2700" s="26">
        <f t="shared" si="798"/>
        <v>5.6245104930903533</v>
      </c>
      <c r="M2700" s="26">
        <f t="shared" si="799"/>
        <v>0.22733620387613329</v>
      </c>
      <c r="N2700" s="96">
        <f t="shared" si="800"/>
        <v>6</v>
      </c>
      <c r="O2700" s="26">
        <f t="shared" si="801"/>
        <v>0.59444396097097396</v>
      </c>
      <c r="P2700" s="3">
        <f>IF(L2700&gt;'Power Curve'!$C$37,0,INDEX(Ci,$N2700,1)*POWER(1-O2700,3)+INDEX(Ci,$N2700,2)*3*O2700*POWER(1-O2700,2)+INDEX(Ci,$N2700,3)*3*POWER(O2700,2)*(1-O2700)+INDEX(Ci,$N2700,4)*POWER(O2700,3))</f>
        <v>300.42488260149236</v>
      </c>
      <c r="Q2700" s="3">
        <f>MAX(0,MIN(P2700-V2700+W2700,'Power Curve'!$C$39))</f>
        <v>303.80530112087297</v>
      </c>
      <c r="R2700" s="3">
        <f t="shared" si="802"/>
        <v>336.94999313354469</v>
      </c>
      <c r="S2700" s="3">
        <f t="shared" si="803"/>
        <v>-33.144692012671726</v>
      </c>
      <c r="T2700" s="3">
        <f t="shared" si="804"/>
        <v>33.144692012671726</v>
      </c>
      <c r="V2700" s="37">
        <f t="array" ref="V2700">SUM(_xlfn.NORM.DIST($AD$3:$AD$1003,$L2700,$AA2700,FALSE)*WindSpeedStep*$AE$3:$AE$1003)/AG2700</f>
        <v>298.42878516054583</v>
      </c>
      <c r="W2700" s="37">
        <f t="array" ref="W2700">SUM(_xlfn.NORM.DIST($AD$3:$AD$1003,$L2700,$AB2700,FALSE)*WindSpeedStep*$AE$3:$AE$1003)/AH2700</f>
        <v>301.80920367992644</v>
      </c>
      <c r="Y2700" s="1">
        <f t="shared" si="805"/>
        <v>5</v>
      </c>
      <c r="Z2700" s="99">
        <f>IF(L2700&lt;'Power Curve'!$P$28,'Power Curve'!$Q$28,IF(L2700&gt;'Power Curve'!$P$29,'Power Curve'!$Q$29,INDEX(ReferenceTurbulence,Y2700)+(L2700-INDEX(ReferenceTurbulenceWindSpeed,Y2700))*(INDEX(ReferenceTurbulence,Y2700+1)-INDEX(ReferenceTurbulence,Y2700))/(INDEX(ReferenceTurbulenceWindSpeed,Y2700+1)-INDEX(ReferenceTurbulenceWindSpeed,Y2700))))</f>
        <v>0.12005051349187412</v>
      </c>
      <c r="AA2700" s="100">
        <f t="shared" si="811"/>
        <v>0.67522537283593098</v>
      </c>
      <c r="AB2700" s="29">
        <f t="shared" si="812"/>
        <v>0.85460760142362258</v>
      </c>
      <c r="AG2700" s="40">
        <f t="array" ref="AG2700">SUM(_xlfn.NORM.DIST($AD$3:$AD$1003,$F2700,$AA2700,FALSE)*WindSpeedStep)</f>
        <v>1.0000000000000033</v>
      </c>
      <c r="AH2700" s="40">
        <f t="array" ref="AH2700">SUM(_xlfn.NORM.DIST($AD$3:$AD$1003,$F2700,$AB2700,FALSE)*WindSpeedStep)</f>
        <v>0.99999999998847566</v>
      </c>
      <c r="AJ2700" s="47">
        <f t="shared" si="806"/>
        <v>6</v>
      </c>
      <c r="AK2700" s="83" t="b">
        <f>COUNTIF('Power Curve'!$D$2:$D$31,AJ2700)&gt;0</f>
        <v>1</v>
      </c>
      <c r="AL2700" s="83" t="b">
        <f t="shared" si="807"/>
        <v>0</v>
      </c>
      <c r="AM2700" s="83" t="b">
        <f t="shared" si="813"/>
        <v>1</v>
      </c>
      <c r="AN2700" s="47" t="str">
        <f t="shared" si="808"/>
        <v>Outer</v>
      </c>
      <c r="AO2700" s="48" t="str">
        <f t="shared" si="809"/>
        <v>0.2-0.3</v>
      </c>
      <c r="AP2700" s="49" t="str">
        <f t="shared" si="814"/>
        <v>5-6</v>
      </c>
      <c r="AQ2700" s="49" t="str">
        <f t="shared" si="815"/>
        <v>Mar</v>
      </c>
      <c r="AR2700" s="48" t="str">
        <f t="shared" si="816"/>
        <v>285-295</v>
      </c>
      <c r="AS2700" s="49" t="str">
        <f t="shared" si="810"/>
        <v>LWS-HTI</v>
      </c>
    </row>
    <row r="2701" spans="5:45" x14ac:dyDescent="0.3">
      <c r="E2701" s="15">
        <v>40994.222222222219</v>
      </c>
      <c r="F2701" s="21">
        <v>6.17</v>
      </c>
      <c r="G2701" s="21">
        <v>202.4999961853031</v>
      </c>
      <c r="H2701" s="42">
        <v>1.2018273887198201</v>
      </c>
      <c r="I2701" s="35">
        <v>281.2</v>
      </c>
      <c r="J2701" s="43">
        <v>0.15721231766612642</v>
      </c>
      <c r="K2701" s="44">
        <v>0.26179420043426588</v>
      </c>
      <c r="L2701" s="26">
        <f t="shared" si="798"/>
        <v>6.1308473110223884</v>
      </c>
      <c r="M2701" s="26">
        <f t="shared" si="799"/>
        <v>0.30559219130462534</v>
      </c>
      <c r="N2701" s="96">
        <f t="shared" si="800"/>
        <v>7</v>
      </c>
      <c r="O2701" s="26">
        <f t="shared" si="801"/>
        <v>0.101090706212783</v>
      </c>
      <c r="P2701" s="3">
        <f>IF(L2701&gt;'Power Curve'!$C$37,0,INDEX(Ci,$N2701,1)*POWER(1-O2701,3)+INDEX(Ci,$N2701,2)*3*O2701*POWER(1-O2701,2)+INDEX(Ci,$N2701,3)*3*POWER(O2701,2)*(1-O2701)+INDEX(Ci,$N2701,4)*POWER(O2701,3))</f>
        <v>388.47546570097558</v>
      </c>
      <c r="Q2701" s="3">
        <f>MAX(0,MIN(P2701-V2701+W2701,'Power Curve'!$C$39))</f>
        <v>396.06930872194772</v>
      </c>
      <c r="R2701" s="3">
        <f t="shared" si="802"/>
        <v>202.4999961853031</v>
      </c>
      <c r="S2701" s="3">
        <f t="shared" si="803"/>
        <v>193.56931253664462</v>
      </c>
      <c r="T2701" s="3">
        <f t="shared" si="804"/>
        <v>193.56931253664462</v>
      </c>
      <c r="V2701" s="37">
        <f t="array" ref="V2701">SUM(_xlfn.NORM.DIST($AD$3:$AD$1003,$L2701,$AA2701,FALSE)*WindSpeedStep*$AE$3:$AE$1003)/AG2701</f>
        <v>396.69658076185351</v>
      </c>
      <c r="W2701" s="37">
        <f t="array" ref="W2701">SUM(_xlfn.NORM.DIST($AD$3:$AD$1003,$L2701,$AB2701,FALSE)*WindSpeedStep*$AE$3:$AE$1003)/AH2701</f>
        <v>404.29042378282566</v>
      </c>
      <c r="Y2701" s="1">
        <f t="shared" si="805"/>
        <v>6</v>
      </c>
      <c r="Z2701" s="99">
        <f>IF(L2701&lt;'Power Curve'!$P$28,'Power Curve'!$Q$28,IF(L2701&gt;'Power Curve'!$P$29,'Power Curve'!$Q$29,INDEX(ReferenceTurbulence,Y2701)+(L2701-INDEX(ReferenceTurbulenceWindSpeed,Y2701))*(INDEX(ReferenceTurbulence,Y2701+1)-INDEX(ReferenceTurbulence,Y2701))/(INDEX(ReferenceTurbulenceWindSpeed,Y2701+1)-INDEX(ReferenceTurbulenceWindSpeed,Y2701))))</f>
        <v>0.12141045800956078</v>
      </c>
      <c r="AA2701" s="100">
        <f t="shared" si="811"/>
        <v>0.74434898001791228</v>
      </c>
      <c r="AB2701" s="29">
        <f t="shared" si="812"/>
        <v>0.96384471502296876</v>
      </c>
      <c r="AG2701" s="40">
        <f t="array" ref="AG2701">SUM(_xlfn.NORM.DIST($AD$3:$AD$1003,$F2701,$AA2701,FALSE)*WindSpeedStep)</f>
        <v>1.0000000000000033</v>
      </c>
      <c r="AH2701" s="40">
        <f t="array" ref="AH2701">SUM(_xlfn.NORM.DIST($AD$3:$AD$1003,$F2701,$AB2701,FALSE)*WindSpeedStep)</f>
        <v>0.99999999994632494</v>
      </c>
      <c r="AJ2701" s="47">
        <f t="shared" si="806"/>
        <v>6</v>
      </c>
      <c r="AK2701" s="83" t="b">
        <f>COUNTIF('Power Curve'!$D$2:$D$31,AJ2701)&gt;0</f>
        <v>1</v>
      </c>
      <c r="AL2701" s="83" t="b">
        <f t="shared" si="807"/>
        <v>0</v>
      </c>
      <c r="AM2701" s="83" t="b">
        <f t="shared" si="813"/>
        <v>1</v>
      </c>
      <c r="AN2701" s="47" t="str">
        <f t="shared" si="808"/>
        <v>Outer</v>
      </c>
      <c r="AO2701" s="48" t="str">
        <f t="shared" si="809"/>
        <v>0.3-0.4</v>
      </c>
      <c r="AP2701" s="49" t="str">
        <f t="shared" si="814"/>
        <v>5-6</v>
      </c>
      <c r="AQ2701" s="49" t="str">
        <f t="shared" si="815"/>
        <v>Mar</v>
      </c>
      <c r="AR2701" s="48" t="str">
        <f t="shared" si="816"/>
        <v>275-285</v>
      </c>
      <c r="AS2701" s="49" t="str">
        <f t="shared" si="810"/>
        <v>LWS-HTI</v>
      </c>
    </row>
    <row r="2702" spans="5:45" x14ac:dyDescent="0.3">
      <c r="E2702" s="15">
        <v>40994.229166666664</v>
      </c>
      <c r="F2702" s="21">
        <v>5.68</v>
      </c>
      <c r="G2702" s="21">
        <v>253.86999130249021</v>
      </c>
      <c r="H2702" s="42">
        <v>1.2013784615896537</v>
      </c>
      <c r="I2702" s="35">
        <v>275.5</v>
      </c>
      <c r="J2702" s="43">
        <v>0.12852112676056338</v>
      </c>
      <c r="K2702" s="44">
        <v>0.20818285753237278</v>
      </c>
      <c r="L2702" s="26">
        <f t="shared" si="798"/>
        <v>5.6432538518420259</v>
      </c>
      <c r="M2702" s="26">
        <f t="shared" si="799"/>
        <v>0.23023305039191536</v>
      </c>
      <c r="N2702" s="96">
        <f t="shared" si="800"/>
        <v>6</v>
      </c>
      <c r="O2702" s="26">
        <f t="shared" si="801"/>
        <v>0.61312579938625211</v>
      </c>
      <c r="P2702" s="3">
        <f>IF(L2702&gt;'Power Curve'!$C$37,0,INDEX(Ci,$N2702,1)*POWER(1-O2702,3)+INDEX(Ci,$N2702,2)*3*O2702*POWER(1-O2702,2)+INDEX(Ci,$N2702,3)*3*POWER(O2702,2)*(1-O2702)+INDEX(Ci,$N2702,4)*POWER(O2702,3))</f>
        <v>303.3136932070654</v>
      </c>
      <c r="Q2702" s="3">
        <f>MAX(0,MIN(P2702-V2702+W2702,'Power Curve'!$C$39))</f>
        <v>303.99723738225208</v>
      </c>
      <c r="R2702" s="3">
        <f t="shared" si="802"/>
        <v>253.86999130249021</v>
      </c>
      <c r="S2702" s="3">
        <f t="shared" si="803"/>
        <v>50.127246079761875</v>
      </c>
      <c r="T2702" s="3">
        <f t="shared" si="804"/>
        <v>50.127246079761875</v>
      </c>
      <c r="V2702" s="37">
        <f t="array" ref="V2702">SUM(_xlfn.NORM.DIST($AD$3:$AD$1003,$L2702,$AA2702,FALSE)*WindSpeedStep*$AE$3:$AE$1003)/AG2702</f>
        <v>301.89799254799402</v>
      </c>
      <c r="W2702" s="37">
        <f t="array" ref="W2702">SUM(_xlfn.NORM.DIST($AD$3:$AD$1003,$L2702,$AB2702,FALSE)*WindSpeedStep*$AE$3:$AE$1003)/AH2702</f>
        <v>302.5815367231807</v>
      </c>
      <c r="Y2702" s="1">
        <f t="shared" si="805"/>
        <v>5</v>
      </c>
      <c r="Z2702" s="99">
        <f>IF(L2702&lt;'Power Curve'!$P$28,'Power Curve'!$Q$28,IF(L2702&gt;'Power Curve'!$P$29,'Power Curve'!$Q$29,INDEX(ReferenceTurbulence,Y2702)+(L2702-INDEX(ReferenceTurbulenceWindSpeed,Y2702))*(INDEX(ReferenceTurbulence,Y2702+1)-INDEX(ReferenceTurbulence,Y2702))/(INDEX(ReferenceTurbulenceWindSpeed,Y2702+1)-INDEX(ReferenceTurbulenceWindSpeed,Y2702))))</f>
        <v>0.1201221637409632</v>
      </c>
      <c r="AA2702" s="100">
        <f t="shared" si="811"/>
        <v>0.67787986322278915</v>
      </c>
      <c r="AB2702" s="29">
        <f t="shared" si="812"/>
        <v>0.72527734363462659</v>
      </c>
      <c r="AG2702" s="40">
        <f t="array" ref="AG2702">SUM(_xlfn.NORM.DIST($AD$3:$AD$1003,$F2702,$AA2702,FALSE)*WindSpeedStep)</f>
        <v>1.000000000000004</v>
      </c>
      <c r="AH2702" s="40">
        <f t="array" ref="AH2702">SUM(_xlfn.NORM.DIST($AD$3:$AD$1003,$F2702,$AB2702,FALSE)*WindSpeedStep)</f>
        <v>1.0000000000000024</v>
      </c>
      <c r="AJ2702" s="47">
        <f t="shared" si="806"/>
        <v>6</v>
      </c>
      <c r="AK2702" s="83" t="b">
        <f>COUNTIF('Power Curve'!$D$2:$D$31,AJ2702)&gt;0</f>
        <v>1</v>
      </c>
      <c r="AL2702" s="83" t="b">
        <f t="shared" si="807"/>
        <v>0</v>
      </c>
      <c r="AM2702" s="83" t="b">
        <f t="shared" si="813"/>
        <v>1</v>
      </c>
      <c r="AN2702" s="47" t="str">
        <f t="shared" si="808"/>
        <v>Inner</v>
      </c>
      <c r="AO2702" s="48" t="str">
        <f t="shared" si="809"/>
        <v>0.2-0.3</v>
      </c>
      <c r="AP2702" s="49" t="str">
        <f t="shared" si="814"/>
        <v>5-6</v>
      </c>
      <c r="AQ2702" s="49" t="str">
        <f t="shared" si="815"/>
        <v>Mar</v>
      </c>
      <c r="AR2702" s="48" t="str">
        <f t="shared" si="816"/>
        <v>275-285</v>
      </c>
      <c r="AS2702" s="49" t="str">
        <f t="shared" si="810"/>
        <v>Inner-TI</v>
      </c>
    </row>
    <row r="2703" spans="5:45" x14ac:dyDescent="0.3">
      <c r="E2703" s="15">
        <v>40994.236111111109</v>
      </c>
      <c r="F2703" s="21">
        <v>5.18</v>
      </c>
      <c r="G2703" s="21">
        <v>246.4499893188478</v>
      </c>
      <c r="H2703" s="42">
        <v>1.2010719649232775</v>
      </c>
      <c r="I2703" s="35">
        <v>267.39999999999998</v>
      </c>
      <c r="J2703" s="43">
        <v>0.22200772200772201</v>
      </c>
      <c r="K2703" s="44">
        <v>0.20306865712253425</v>
      </c>
      <c r="L2703" s="26">
        <f t="shared" si="798"/>
        <v>5.146050851954362</v>
      </c>
      <c r="M2703" s="26">
        <f t="shared" si="799"/>
        <v>0.15338872398577144</v>
      </c>
      <c r="N2703" s="96">
        <f t="shared" si="800"/>
        <v>6</v>
      </c>
      <c r="O2703" s="26">
        <f t="shared" si="801"/>
        <v>0.11755474264253801</v>
      </c>
      <c r="P2703" s="3">
        <f>IF(L2703&gt;'Power Curve'!$C$37,0,INDEX(Ci,$N2703,1)*POWER(1-O2703,3)+INDEX(Ci,$N2703,2)*3*O2703*POWER(1-O2703,2)+INDEX(Ci,$N2703,3)*3*POWER(O2703,2)*(1-O2703)+INDEX(Ci,$N2703,4)*POWER(O2703,3))</f>
        <v>229.41595728284074</v>
      </c>
      <c r="Q2703" s="3">
        <f>MAX(0,MIN(P2703-V2703+W2703,'Power Curve'!$C$39))</f>
        <v>247.14969491593064</v>
      </c>
      <c r="R2703" s="3">
        <f t="shared" si="802"/>
        <v>246.4499893188478</v>
      </c>
      <c r="S2703" s="3">
        <f t="shared" si="803"/>
        <v>0.69970559708283986</v>
      </c>
      <c r="T2703" s="3">
        <f t="shared" si="804"/>
        <v>0.69970559708283986</v>
      </c>
      <c r="V2703" s="37">
        <f t="array" ref="V2703">SUM(_xlfn.NORM.DIST($AD$3:$AD$1003,$L2703,$AA2703,FALSE)*WindSpeedStep*$AE$3:$AE$1003)/AG2703</f>
        <v>211.94127728769249</v>
      </c>
      <c r="W2703" s="37">
        <f t="array" ref="W2703">SUM(_xlfn.NORM.DIST($AD$3:$AD$1003,$L2703,$AB2703,FALSE)*WindSpeedStep*$AE$3:$AE$1003)/AH2703</f>
        <v>229.67501492078239</v>
      </c>
      <c r="Y2703" s="1">
        <f t="shared" si="805"/>
        <v>5</v>
      </c>
      <c r="Z2703" s="99">
        <f>IF(L2703&lt;'Power Curve'!$P$28,'Power Curve'!$Q$28,IF(L2703&gt;'Power Curve'!$P$29,'Power Curve'!$Q$29,INDEX(ReferenceTurbulence,Y2703)+(L2703-INDEX(ReferenceTurbulenceWindSpeed,Y2703))*(INDEX(ReferenceTurbulence,Y2703+1)-INDEX(ReferenceTurbulence,Y2703))/(INDEX(ReferenceTurbulenceWindSpeed,Y2703+1)-INDEX(ReferenceTurbulenceWindSpeed,Y2703))))</f>
        <v>0.11822150552587102</v>
      </c>
      <c r="AA2703" s="100">
        <f t="shared" si="811"/>
        <v>0.60837387923073583</v>
      </c>
      <c r="AB2703" s="29">
        <f t="shared" si="812"/>
        <v>1.1424630269782849</v>
      </c>
      <c r="AG2703" s="40">
        <f t="array" ref="AG2703">SUM(_xlfn.NORM.DIST($AD$3:$AD$1003,$F2703,$AA2703,FALSE)*WindSpeedStep)</f>
        <v>1.0000000000000036</v>
      </c>
      <c r="AH2703" s="40">
        <f t="array" ref="AH2703">SUM(_xlfn.NORM.DIST($AD$3:$AD$1003,$F2703,$AB2703,FALSE)*WindSpeedStep)</f>
        <v>0.99999766720496064</v>
      </c>
      <c r="AJ2703" s="47">
        <f t="shared" si="806"/>
        <v>5</v>
      </c>
      <c r="AK2703" s="83" t="b">
        <f>COUNTIF('Power Curve'!$D$2:$D$31,AJ2703)&gt;0</f>
        <v>1</v>
      </c>
      <c r="AL2703" s="83" t="b">
        <f t="shared" si="807"/>
        <v>0</v>
      </c>
      <c r="AM2703" s="83" t="b">
        <f t="shared" si="813"/>
        <v>1</v>
      </c>
      <c r="AN2703" s="47" t="str">
        <f t="shared" si="808"/>
        <v>Outer</v>
      </c>
      <c r="AO2703" s="48" t="str">
        <f t="shared" si="809"/>
        <v>0.1-0.2</v>
      </c>
      <c r="AP2703" s="49" t="str">
        <f t="shared" si="814"/>
        <v>5-6</v>
      </c>
      <c r="AQ2703" s="49" t="str">
        <f t="shared" si="815"/>
        <v>Mar</v>
      </c>
      <c r="AR2703" s="48" t="str">
        <f t="shared" si="816"/>
        <v>265-275</v>
      </c>
      <c r="AS2703" s="49" t="str">
        <f t="shared" si="810"/>
        <v>LWS-HTI</v>
      </c>
    </row>
    <row r="2704" spans="5:45" x14ac:dyDescent="0.3">
      <c r="E2704" s="15">
        <v>40994.597222222219</v>
      </c>
      <c r="F2704" s="21">
        <v>15.34</v>
      </c>
      <c r="G2704" s="21">
        <v>1585.9600524902371</v>
      </c>
      <c r="H2704" s="42">
        <v>1.1780254862905775</v>
      </c>
      <c r="I2704" s="35">
        <v>299.39999999999998</v>
      </c>
      <c r="J2704" s="43">
        <v>0.22359843546284225</v>
      </c>
      <c r="K2704" s="44">
        <v>8.8555967327215462E-2</v>
      </c>
      <c r="L2704" s="26">
        <f t="shared" si="798"/>
        <v>15.141360238747906</v>
      </c>
      <c r="M2704" s="26">
        <f t="shared" si="799"/>
        <v>1.6981960103913136</v>
      </c>
      <c r="N2704" s="96">
        <f t="shared" si="800"/>
        <v>16</v>
      </c>
      <c r="O2704" s="26">
        <f t="shared" si="801"/>
        <v>0.14131309146449117</v>
      </c>
      <c r="P2704" s="3">
        <f>IF(L2704&gt;'Power Curve'!$C$37,0,INDEX(Ci,$N2704,1)*POWER(1-O2704,3)+INDEX(Ci,$N2704,2)*3*O2704*POWER(1-O2704,2)+INDEX(Ci,$N2704,3)*3*POWER(O2704,2)*(1-O2704)+INDEX(Ci,$N2704,4)*POWER(O2704,3))</f>
        <v>1979.560720060211</v>
      </c>
      <c r="Q2704" s="3">
        <f>MAX(0,MIN(P2704-V2704+W2704,'Power Curve'!$C$39))</f>
        <v>1915.0275171719989</v>
      </c>
      <c r="R2704" s="3">
        <f t="shared" si="802"/>
        <v>1585.9600524902371</v>
      </c>
      <c r="S2704" s="3">
        <f t="shared" si="803"/>
        <v>329.06746468176175</v>
      </c>
      <c r="T2704" s="3">
        <f t="shared" si="804"/>
        <v>329.06746468176175</v>
      </c>
      <c r="V2704" s="37">
        <f t="array" ref="V2704">SUM(_xlfn.NORM.DIST($AD$3:$AD$1003,$L2704,$AA2704,FALSE)*WindSpeedStep*$AE$3:$AE$1003)/AG2704</f>
        <v>1977.6319424607018</v>
      </c>
      <c r="W2704" s="37">
        <f t="array" ref="W2704">SUM(_xlfn.NORM.DIST($AD$3:$AD$1003,$L2704,$AB2704,FALSE)*WindSpeedStep*$AE$3:$AE$1003)/AH2704</f>
        <v>1913.0987395724896</v>
      </c>
      <c r="Y2704" s="1">
        <f t="shared" si="805"/>
        <v>15</v>
      </c>
      <c r="Z2704" s="99">
        <f>IF(L2704&lt;'Power Curve'!$P$28,'Power Curve'!$Q$28,IF(L2704&gt;'Power Curve'!$P$29,'Power Curve'!$Q$29,INDEX(ReferenceTurbulence,Y2704)+(L2704-INDEX(ReferenceTurbulenceWindSpeed,Y2704))*(INDEX(ReferenceTurbulence,Y2704+1)-INDEX(ReferenceTurbulence,Y2704))/(INDEX(ReferenceTurbulenceWindSpeed,Y2704+1)-INDEX(ReferenceTurbulenceWindSpeed,Y2704))))</f>
        <v>0.12295898416591998</v>
      </c>
      <c r="AA2704" s="100">
        <f t="shared" si="811"/>
        <v>1.861766273846694</v>
      </c>
      <c r="AB2704" s="29">
        <f t="shared" si="812"/>
        <v>3.3855844601633192</v>
      </c>
      <c r="AG2704" s="40">
        <f t="array" ref="AG2704">SUM(_xlfn.NORM.DIST($AD$3:$AD$1003,$F2704,$AA2704,FALSE)*WindSpeedStep)</f>
        <v>0.99999999999999756</v>
      </c>
      <c r="AH2704" s="40">
        <f t="array" ref="AH2704">SUM(_xlfn.NORM.DIST($AD$3:$AD$1003,$F2704,$AB2704,FALSE)*WindSpeedStep)</f>
        <v>0.99999726506871633</v>
      </c>
      <c r="AJ2704" s="47">
        <f t="shared" si="806"/>
        <v>15</v>
      </c>
      <c r="AK2704" s="83" t="b">
        <f>COUNTIF('Power Curve'!$D$2:$D$31,AJ2704)&gt;0</f>
        <v>1</v>
      </c>
      <c r="AL2704" s="83" t="b">
        <f t="shared" si="807"/>
        <v>0</v>
      </c>
      <c r="AM2704" s="83" t="b">
        <f t="shared" si="813"/>
        <v>1</v>
      </c>
      <c r="AN2704" s="47" t="str">
        <f t="shared" si="808"/>
        <v>Outer</v>
      </c>
      <c r="AO2704" s="48" t="str">
        <f t="shared" si="809"/>
        <v>1.6-1.7</v>
      </c>
      <c r="AP2704" s="49" t="str">
        <f t="shared" si="814"/>
        <v>14-15</v>
      </c>
      <c r="AQ2704" s="49" t="str">
        <f t="shared" si="815"/>
        <v>Mar</v>
      </c>
      <c r="AR2704" s="48" t="str">
        <f t="shared" si="816"/>
        <v>295-305</v>
      </c>
      <c r="AS2704" s="49" t="str">
        <f t="shared" si="810"/>
        <v>HWS-HTI</v>
      </c>
    </row>
    <row r="2705" spans="5:45" x14ac:dyDescent="0.3">
      <c r="E2705" s="15">
        <v>40994.604166666664</v>
      </c>
      <c r="F2705" s="21">
        <v>16.59</v>
      </c>
      <c r="G2705" s="21">
        <v>1983.9499969482449</v>
      </c>
      <c r="H2705" s="42">
        <v>1.178077055069549</v>
      </c>
      <c r="I2705" s="35">
        <v>296.3</v>
      </c>
      <c r="J2705" s="43">
        <v>0.18444846292947559</v>
      </c>
      <c r="K2705" s="44">
        <v>0.11908255756630418</v>
      </c>
      <c r="L2705" s="26">
        <f t="shared" si="798"/>
        <v>16.375412758421145</v>
      </c>
      <c r="M2705" s="26">
        <f t="shared" si="799"/>
        <v>1.8889228053734848</v>
      </c>
      <c r="N2705" s="96">
        <f t="shared" si="800"/>
        <v>17</v>
      </c>
      <c r="O2705" s="26">
        <f t="shared" si="801"/>
        <v>0.38170280647343791</v>
      </c>
      <c r="P2705" s="3">
        <f>IF(L2705&gt;'Power Curve'!$C$37,0,INDEX(Ci,$N2705,1)*POWER(1-O2705,3)+INDEX(Ci,$N2705,2)*3*O2705*POWER(1-O2705,2)+INDEX(Ci,$N2705,3)*3*POWER(O2705,2)*(1-O2705)+INDEX(Ci,$N2705,4)*POWER(O2705,3))</f>
        <v>1983.7452830907787</v>
      </c>
      <c r="Q2705" s="3">
        <f>MAX(0,MIN(P2705-V2705+W2705,'Power Curve'!$C$39))</f>
        <v>1966.4368023581815</v>
      </c>
      <c r="R2705" s="3">
        <f t="shared" si="802"/>
        <v>1983.9499969482449</v>
      </c>
      <c r="S2705" s="3">
        <f t="shared" si="803"/>
        <v>-17.513194590063449</v>
      </c>
      <c r="T2705" s="3">
        <f t="shared" si="804"/>
        <v>17.513194590063449</v>
      </c>
      <c r="V2705" s="37">
        <f t="array" ref="V2705">SUM(_xlfn.NORM.DIST($AD$3:$AD$1003,$L2705,$AA2705,FALSE)*WindSpeedStep*$AE$3:$AE$1003)/AG2705</f>
        <v>1982.1071676083532</v>
      </c>
      <c r="W2705" s="37">
        <f t="array" ref="W2705">SUM(_xlfn.NORM.DIST($AD$3:$AD$1003,$L2705,$AB2705,FALSE)*WindSpeedStep*$AE$3:$AE$1003)/AH2705</f>
        <v>1964.7986868757559</v>
      </c>
      <c r="Y2705" s="1">
        <f t="shared" si="805"/>
        <v>16</v>
      </c>
      <c r="Z2705" s="99">
        <f>IF(L2705&lt;'Power Curve'!$P$28,'Power Curve'!$Q$28,IF(L2705&gt;'Power Curve'!$P$29,'Power Curve'!$Q$29,INDEX(ReferenceTurbulence,Y2705)+(L2705-INDEX(ReferenceTurbulenceWindSpeed,Y2705))*(INDEX(ReferenceTurbulence,Y2705+1)-INDEX(ReferenceTurbulence,Y2705))/(INDEX(ReferenceTurbulenceWindSpeed,Y2705+1)-INDEX(ReferenceTurbulenceWindSpeed,Y2705))))</f>
        <v>0.12103665465172705</v>
      </c>
      <c r="AA2705" s="100">
        <f t="shared" si="811"/>
        <v>1.9820251788205052</v>
      </c>
      <c r="AB2705" s="29">
        <f t="shared" si="812"/>
        <v>3.020419713126504</v>
      </c>
      <c r="AG2705" s="40">
        <f t="array" ref="AG2705">SUM(_xlfn.NORM.DIST($AD$3:$AD$1003,$F2705,$AA2705,FALSE)*WindSpeedStep)</f>
        <v>0.99999999999999278</v>
      </c>
      <c r="AH2705" s="40">
        <f t="array" ref="AH2705">SUM(_xlfn.NORM.DIST($AD$3:$AD$1003,$F2705,$AB2705,FALSE)*WindSpeedStep)</f>
        <v>0.9999999819990637</v>
      </c>
      <c r="AJ2705" s="47">
        <f t="shared" si="806"/>
        <v>16</v>
      </c>
      <c r="AK2705" s="83" t="b">
        <f>COUNTIF('Power Curve'!$D$2:$D$31,AJ2705)&gt;0</f>
        <v>1</v>
      </c>
      <c r="AL2705" s="83" t="b">
        <f t="shared" si="807"/>
        <v>0</v>
      </c>
      <c r="AM2705" s="83" t="b">
        <f t="shared" si="813"/>
        <v>1</v>
      </c>
      <c r="AN2705" s="47" t="str">
        <f t="shared" si="808"/>
        <v>Outer</v>
      </c>
      <c r="AO2705" s="48" t="str">
        <f t="shared" si="809"/>
        <v>1.8-1.9</v>
      </c>
      <c r="AP2705" s="49" t="str">
        <f t="shared" si="814"/>
        <v>14-15</v>
      </c>
      <c r="AQ2705" s="49" t="str">
        <f t="shared" si="815"/>
        <v>Mar</v>
      </c>
      <c r="AR2705" s="48" t="str">
        <f t="shared" si="816"/>
        <v>295-305</v>
      </c>
      <c r="AS2705" s="49" t="str">
        <f t="shared" si="810"/>
        <v>HWS-HTI</v>
      </c>
    </row>
    <row r="2706" spans="5:45" x14ac:dyDescent="0.3">
      <c r="E2706" s="15">
        <v>40994.638888888891</v>
      </c>
      <c r="F2706" s="21">
        <v>20.13</v>
      </c>
      <c r="G2706" s="21">
        <v>1974.5700225830051</v>
      </c>
      <c r="H2706" s="42">
        <v>1.1765749058717478</v>
      </c>
      <c r="I2706" s="35">
        <v>298.60000000000002</v>
      </c>
      <c r="J2706" s="43">
        <v>0.14157973174366617</v>
      </c>
      <c r="K2706" s="44">
        <v>0.14013042648946611</v>
      </c>
      <c r="L2706" s="26">
        <f t="shared" si="798"/>
        <v>19.861175049443712</v>
      </c>
      <c r="M2706" s="26">
        <f t="shared" si="799"/>
        <v>2.4276586040836405</v>
      </c>
      <c r="N2706" s="96">
        <f t="shared" si="800"/>
        <v>21</v>
      </c>
      <c r="O2706" s="26">
        <f t="shared" si="801"/>
        <v>0.89855397510066226</v>
      </c>
      <c r="P2706" s="3">
        <f>IF(L2706&gt;'Power Curve'!$C$37,0,INDEX(Ci,$N2706,1)*POWER(1-O2706,3)+INDEX(Ci,$N2706,2)*3*O2706*POWER(1-O2706,2)+INDEX(Ci,$N2706,3)*3*POWER(O2706,2)*(1-O2706)+INDEX(Ci,$N2706,4)*POWER(O2706,3))</f>
        <v>1983.061229925087</v>
      </c>
      <c r="Q2706" s="3">
        <f>MAX(0,MIN(P2706-V2706+W2706,'Power Curve'!$C$39))</f>
        <v>1982.7268594988886</v>
      </c>
      <c r="R2706" s="3">
        <f t="shared" si="802"/>
        <v>1974.5700225830051</v>
      </c>
      <c r="S2706" s="3">
        <f t="shared" si="803"/>
        <v>8.1568369158835594</v>
      </c>
      <c r="T2706" s="3">
        <f t="shared" si="804"/>
        <v>8.1568369158835594</v>
      </c>
      <c r="V2706" s="37">
        <f t="array" ref="V2706">SUM(_xlfn.NORM.DIST($AD$3:$AD$1003,$L2706,$AA2706,FALSE)*WindSpeedStep*$AE$3:$AE$1003)/AG2706</f>
        <v>1986.5334471233782</v>
      </c>
      <c r="W2706" s="37">
        <f t="array" ref="W2706">SUM(_xlfn.NORM.DIST($AD$3:$AD$1003,$L2706,$AB2706,FALSE)*WindSpeedStep*$AE$3:$AE$1003)/AH2706</f>
        <v>1986.1990766971799</v>
      </c>
      <c r="Y2706" s="1">
        <f t="shared" si="805"/>
        <v>19</v>
      </c>
      <c r="Z2706" s="99">
        <f>IF(L2706&lt;'Power Curve'!$P$28,'Power Curve'!$Q$28,IF(L2706&gt;'Power Curve'!$P$29,'Power Curve'!$Q$29,INDEX(ReferenceTurbulence,Y2706)+(L2706-INDEX(ReferenceTurbulenceWindSpeed,Y2706))*(INDEX(ReferenceTurbulence,Y2706+1)-INDEX(ReferenceTurbulence,Y2706))/(INDEX(ReferenceTurbulenceWindSpeed,Y2706+1)-INDEX(ReferenceTurbulenceWindSpeed,Y2706))))</f>
        <v>0.12227012177652312</v>
      </c>
      <c r="AA2706" s="100">
        <f t="shared" si="811"/>
        <v>2.4284282919203255</v>
      </c>
      <c r="AB2706" s="29">
        <f t="shared" si="812"/>
        <v>2.8119398356142367</v>
      </c>
      <c r="AG2706" s="40">
        <f t="array" ref="AG2706">SUM(_xlfn.NORM.DIST($AD$3:$AD$1003,$F2706,$AA2706,FALSE)*WindSpeedStep)</f>
        <v>0.99999999999998723</v>
      </c>
      <c r="AH2706" s="40">
        <f t="array" ref="AH2706">SUM(_xlfn.NORM.DIST($AD$3:$AD$1003,$F2706,$AB2706,FALSE)*WindSpeedStep)</f>
        <v>0.99999999999963063</v>
      </c>
      <c r="AJ2706" s="47">
        <f t="shared" si="806"/>
        <v>20</v>
      </c>
      <c r="AK2706" s="83" t="b">
        <f>COUNTIF('Power Curve'!$D$2:$D$31,AJ2706)&gt;0</f>
        <v>1</v>
      </c>
      <c r="AL2706" s="83" t="b">
        <f t="shared" si="807"/>
        <v>0</v>
      </c>
      <c r="AM2706" s="83" t="b">
        <f t="shared" si="813"/>
        <v>1</v>
      </c>
      <c r="AN2706" s="47" t="str">
        <f t="shared" si="808"/>
        <v>Outer</v>
      </c>
      <c r="AO2706" s="48" t="str">
        <f t="shared" si="809"/>
        <v>2.4-2.5</v>
      </c>
      <c r="AP2706" s="49" t="str">
        <f t="shared" si="814"/>
        <v>15-16</v>
      </c>
      <c r="AQ2706" s="49" t="str">
        <f t="shared" si="815"/>
        <v>Mar</v>
      </c>
      <c r="AR2706" s="48" t="str">
        <f t="shared" si="816"/>
        <v>295-305</v>
      </c>
      <c r="AS2706" s="49" t="str">
        <f t="shared" si="810"/>
        <v>HWS-HTI</v>
      </c>
    </row>
    <row r="2707" spans="5:45" x14ac:dyDescent="0.3">
      <c r="E2707" s="15">
        <v>40994.715277777781</v>
      </c>
      <c r="F2707" s="21">
        <v>18.27</v>
      </c>
      <c r="G2707" s="21">
        <v>1988.0200347900391</v>
      </c>
      <c r="H2707" s="42">
        <v>1.1824837123929357</v>
      </c>
      <c r="I2707" s="35">
        <v>303.8</v>
      </c>
      <c r="J2707" s="43">
        <v>0.12588943623426382</v>
      </c>
      <c r="K2707" s="44">
        <v>0.13417055657946075</v>
      </c>
      <c r="L2707" s="26">
        <f t="shared" si="798"/>
        <v>18.056139730156051</v>
      </c>
      <c r="M2707" s="26">
        <f t="shared" si="799"/>
        <v>2.1486845768124896</v>
      </c>
      <c r="N2707" s="96">
        <f t="shared" si="800"/>
        <v>19</v>
      </c>
      <c r="O2707" s="26">
        <f t="shared" si="801"/>
        <v>0.24394743403631858</v>
      </c>
      <c r="P2707" s="3">
        <f>IF(L2707&gt;'Power Curve'!$C$37,0,INDEX(Ci,$N2707,1)*POWER(1-O2707,3)+INDEX(Ci,$N2707,2)*3*O2707*POWER(1-O2707,2)+INDEX(Ci,$N2707,3)*3*POWER(O2707,2)*(1-O2707)+INDEX(Ci,$N2707,4)*POWER(O2707,3))</f>
        <v>1981.3749050932311</v>
      </c>
      <c r="Q2707" s="3">
        <f>MAX(0,MIN(P2707-V2707+W2707,'Power Curve'!$C$39))</f>
        <v>1981.2234779676842</v>
      </c>
      <c r="R2707" s="3">
        <f t="shared" si="802"/>
        <v>1988.0200347900391</v>
      </c>
      <c r="S2707" s="3">
        <f t="shared" si="803"/>
        <v>-6.7965568223548871</v>
      </c>
      <c r="T2707" s="3">
        <f t="shared" si="804"/>
        <v>6.7965568223548871</v>
      </c>
      <c r="V2707" s="37">
        <f t="array" ref="V2707">SUM(_xlfn.NORM.DIST($AD$3:$AD$1003,$L2707,$AA2707,FALSE)*WindSpeedStep*$AE$3:$AE$1003)/AG2707</f>
        <v>1984.7039788171924</v>
      </c>
      <c r="W2707" s="37">
        <f t="array" ref="W2707">SUM(_xlfn.NORM.DIST($AD$3:$AD$1003,$L2707,$AB2707,FALSE)*WindSpeedStep*$AE$3:$AE$1003)/AH2707</f>
        <v>1984.5525516916455</v>
      </c>
      <c r="Y2707" s="1">
        <f t="shared" si="805"/>
        <v>18</v>
      </c>
      <c r="Z2707" s="99">
        <f>IF(L2707&lt;'Power Curve'!$P$28,'Power Curve'!$Q$28,IF(L2707&gt;'Power Curve'!$P$29,'Power Curve'!$Q$29,INDEX(ReferenceTurbulence,Y2707)+(L2707-INDEX(ReferenceTurbulenceWindSpeed,Y2707))*(INDEX(ReferenceTurbulence,Y2707+1)-INDEX(ReferenceTurbulence,Y2707))/(INDEX(ReferenceTurbulenceWindSpeed,Y2707+1)-INDEX(ReferenceTurbulenceWindSpeed,Y2707))))</f>
        <v>0.11919503039564081</v>
      </c>
      <c r="AA2707" s="100">
        <f t="shared" si="811"/>
        <v>2.152202123963888</v>
      </c>
      <c r="AB2707" s="29">
        <f t="shared" si="812"/>
        <v>2.2730772511964377</v>
      </c>
      <c r="AG2707" s="40">
        <f t="array" ref="AG2707">SUM(_xlfn.NORM.DIST($AD$3:$AD$1003,$F2707,$AA2707,FALSE)*WindSpeedStep)</f>
        <v>0.99999999999998834</v>
      </c>
      <c r="AH2707" s="40">
        <f t="array" ref="AH2707">SUM(_xlfn.NORM.DIST($AD$3:$AD$1003,$F2707,$AB2707,FALSE)*WindSpeedStep)</f>
        <v>0.99999999999998879</v>
      </c>
      <c r="AJ2707" s="47">
        <f t="shared" si="806"/>
        <v>18</v>
      </c>
      <c r="AK2707" s="83" t="b">
        <f>COUNTIF('Power Curve'!$D$2:$D$31,AJ2707)&gt;0</f>
        <v>1</v>
      </c>
      <c r="AL2707" s="83" t="b">
        <f t="shared" si="807"/>
        <v>0</v>
      </c>
      <c r="AM2707" s="83" t="b">
        <f t="shared" si="813"/>
        <v>1</v>
      </c>
      <c r="AN2707" s="47" t="str">
        <f t="shared" si="808"/>
        <v>Inner</v>
      </c>
      <c r="AO2707" s="48" t="str">
        <f t="shared" si="809"/>
        <v>2.1-2.2</v>
      </c>
      <c r="AP2707" s="49" t="str">
        <f t="shared" si="814"/>
        <v>17-18</v>
      </c>
      <c r="AQ2707" s="49" t="str">
        <f t="shared" si="815"/>
        <v>Mar</v>
      </c>
      <c r="AR2707" s="48" t="str">
        <f t="shared" si="816"/>
        <v>295-305</v>
      </c>
      <c r="AS2707" s="49" t="str">
        <f t="shared" si="810"/>
        <v>Inner-TI</v>
      </c>
    </row>
    <row r="2708" spans="5:45" x14ac:dyDescent="0.3">
      <c r="E2708" s="15">
        <v>40994.722222222219</v>
      </c>
      <c r="F2708" s="21">
        <v>18.329999999999998</v>
      </c>
      <c r="G2708" s="21">
        <v>1988.209960937498</v>
      </c>
      <c r="H2708" s="42">
        <v>1.1830829372231781</v>
      </c>
      <c r="I2708" s="35">
        <v>302.3</v>
      </c>
      <c r="J2708" s="43">
        <v>0.11947626841243864</v>
      </c>
      <c r="K2708" s="44">
        <v>0.16207937184127247</v>
      </c>
      <c r="L2708" s="26">
        <f t="shared" si="798"/>
        <v>18.118496886311299</v>
      </c>
      <c r="M2708" s="26">
        <f t="shared" si="799"/>
        <v>2.1583220763095468</v>
      </c>
      <c r="N2708" s="96">
        <f t="shared" si="800"/>
        <v>19</v>
      </c>
      <c r="O2708" s="26">
        <f t="shared" si="801"/>
        <v>0.35273606193362755</v>
      </c>
      <c r="P2708" s="3">
        <f>IF(L2708&gt;'Power Curve'!$C$37,0,INDEX(Ci,$N2708,1)*POWER(1-O2708,3)+INDEX(Ci,$N2708,2)*3*O2708*POWER(1-O2708,2)+INDEX(Ci,$N2708,3)*3*POWER(O2708,2)*(1-O2708)+INDEX(Ci,$N2708,4)*POWER(O2708,3))</f>
        <v>1982.6695198980415</v>
      </c>
      <c r="Q2708" s="3">
        <f>MAX(0,MIN(P2708-V2708+W2708,'Power Curve'!$C$39))</f>
        <v>1982.6687253061812</v>
      </c>
      <c r="R2708" s="3">
        <f t="shared" si="802"/>
        <v>1988.209960937498</v>
      </c>
      <c r="S2708" s="3">
        <f t="shared" si="803"/>
        <v>-5.5412356313167948</v>
      </c>
      <c r="T2708" s="3">
        <f t="shared" si="804"/>
        <v>5.5412356313167948</v>
      </c>
      <c r="V2708" s="37">
        <f t="array" ref="V2708">SUM(_xlfn.NORM.DIST($AD$3:$AD$1003,$L2708,$AA2708,FALSE)*WindSpeedStep*$AE$3:$AE$1003)/AG2708</f>
        <v>1984.7716167732033</v>
      </c>
      <c r="W2708" s="37">
        <f t="array" ref="W2708">SUM(_xlfn.NORM.DIST($AD$3:$AD$1003,$L2708,$AB2708,FALSE)*WindSpeedStep*$AE$3:$AE$1003)/AH2708</f>
        <v>1984.770822181343</v>
      </c>
      <c r="Y2708" s="1">
        <f t="shared" si="805"/>
        <v>18</v>
      </c>
      <c r="Z2708" s="99">
        <f>IF(L2708&lt;'Power Curve'!$P$28,'Power Curve'!$Q$28,IF(L2708&gt;'Power Curve'!$P$29,'Power Curve'!$Q$29,INDEX(ReferenceTurbulence,Y2708)+(L2708-INDEX(ReferenceTurbulenceWindSpeed,Y2708))*(INDEX(ReferenceTurbulence,Y2708+1)-INDEX(ReferenceTurbulence,Y2708))/(INDEX(ReferenceTurbulenceWindSpeed,Y2708+1)-INDEX(ReferenceTurbulenceWindSpeed,Y2708))))</f>
        <v>0.11942944551074673</v>
      </c>
      <c r="AA2708" s="100">
        <f t="shared" si="811"/>
        <v>2.1638820366203495</v>
      </c>
      <c r="AB2708" s="29">
        <f t="shared" si="812"/>
        <v>2.1647303972188623</v>
      </c>
      <c r="AG2708" s="40">
        <f t="array" ref="AG2708">SUM(_xlfn.NORM.DIST($AD$3:$AD$1003,$F2708,$AA2708,FALSE)*WindSpeedStep)</f>
        <v>0.99999999999998879</v>
      </c>
      <c r="AH2708" s="40">
        <f t="array" ref="AH2708">SUM(_xlfn.NORM.DIST($AD$3:$AD$1003,$F2708,$AB2708,FALSE)*WindSpeedStep)</f>
        <v>0.99999999999998801</v>
      </c>
      <c r="AJ2708" s="47">
        <f t="shared" si="806"/>
        <v>18</v>
      </c>
      <c r="AK2708" s="83" t="b">
        <f>COUNTIF('Power Curve'!$D$2:$D$31,AJ2708)&gt;0</f>
        <v>1</v>
      </c>
      <c r="AL2708" s="83" t="b">
        <f t="shared" si="807"/>
        <v>0</v>
      </c>
      <c r="AM2708" s="83" t="b">
        <f t="shared" si="813"/>
        <v>1</v>
      </c>
      <c r="AN2708" s="47" t="str">
        <f t="shared" si="808"/>
        <v>Inner</v>
      </c>
      <c r="AO2708" s="48" t="str">
        <f t="shared" si="809"/>
        <v>2.1-2.2</v>
      </c>
      <c r="AP2708" s="49" t="str">
        <f t="shared" si="814"/>
        <v>17-18</v>
      </c>
      <c r="AQ2708" s="49" t="str">
        <f t="shared" si="815"/>
        <v>Mar</v>
      </c>
      <c r="AR2708" s="48" t="str">
        <f t="shared" si="816"/>
        <v>295-305</v>
      </c>
      <c r="AS2708" s="49" t="str">
        <f t="shared" si="810"/>
        <v>Inner-TI</v>
      </c>
    </row>
    <row r="2709" spans="5:45" x14ac:dyDescent="0.3">
      <c r="E2709" s="15">
        <v>40994.729166666664</v>
      </c>
      <c r="F2709" s="21">
        <v>15.3</v>
      </c>
      <c r="G2709" s="21">
        <v>1983.7000427246071</v>
      </c>
      <c r="H2709" s="42">
        <v>1.1848864204086158</v>
      </c>
      <c r="I2709" s="35">
        <v>303.7</v>
      </c>
      <c r="J2709" s="43">
        <v>0.13660130718954247</v>
      </c>
      <c r="K2709" s="44">
        <v>0.11983511148045257</v>
      </c>
      <c r="L2709" s="26">
        <f t="shared" si="798"/>
        <v>15.131139735567116</v>
      </c>
      <c r="M2709" s="26">
        <f t="shared" si="799"/>
        <v>1.6966163986781158</v>
      </c>
      <c r="N2709" s="96">
        <f t="shared" si="800"/>
        <v>16</v>
      </c>
      <c r="O2709" s="26">
        <f t="shared" si="801"/>
        <v>0.13106740351903653</v>
      </c>
      <c r="P2709" s="3">
        <f>IF(L2709&gt;'Power Curve'!$C$37,0,INDEX(Ci,$N2709,1)*POWER(1-O2709,3)+INDEX(Ci,$N2709,2)*3*O2709*POWER(1-O2709,2)+INDEX(Ci,$N2709,3)*3*POWER(O2709,2)*(1-O2709)+INDEX(Ci,$N2709,4)*POWER(O2709,3))</f>
        <v>1979.5241465798892</v>
      </c>
      <c r="Q2709" s="3">
        <f>MAX(0,MIN(P2709-V2709+W2709,'Power Curve'!$C$39))</f>
        <v>1975.7525556638864</v>
      </c>
      <c r="R2709" s="3">
        <f t="shared" si="802"/>
        <v>1983.7000427246071</v>
      </c>
      <c r="S2709" s="3">
        <f t="shared" si="803"/>
        <v>-7.9474870607207322</v>
      </c>
      <c r="T2709" s="3">
        <f t="shared" si="804"/>
        <v>7.9474870607207322</v>
      </c>
      <c r="V2709" s="37">
        <f t="array" ref="V2709">SUM(_xlfn.NORM.DIST($AD$3:$AD$1003,$L2709,$AA2709,FALSE)*WindSpeedStep*$AE$3:$AE$1003)/AG2709</f>
        <v>1977.5717290818211</v>
      </c>
      <c r="W2709" s="37">
        <f t="array" ref="W2709">SUM(_xlfn.NORM.DIST($AD$3:$AD$1003,$L2709,$AB2709,FALSE)*WindSpeedStep*$AE$3:$AE$1003)/AH2709</f>
        <v>1973.8001381658182</v>
      </c>
      <c r="Y2709" s="1">
        <f t="shared" si="805"/>
        <v>15</v>
      </c>
      <c r="Z2709" s="99">
        <f>IF(L2709&lt;'Power Curve'!$P$28,'Power Curve'!$Q$28,IF(L2709&gt;'Power Curve'!$P$29,'Power Curve'!$Q$29,INDEX(ReferenceTurbulence,Y2709)+(L2709-INDEX(ReferenceTurbulenceWindSpeed,Y2709))*(INDEX(ReferenceTurbulence,Y2709+1)-INDEX(ReferenceTurbulence,Y2709))/(INDEX(ReferenceTurbulenceWindSpeed,Y2709+1)-INDEX(ReferenceTurbulenceWindSpeed,Y2709))))</f>
        <v>0.12298198239785356</v>
      </c>
      <c r="AA2709" s="100">
        <f t="shared" si="811"/>
        <v>1.8608575606189777</v>
      </c>
      <c r="AB2709" s="29">
        <f t="shared" si="812"/>
        <v>2.0669334671460962</v>
      </c>
      <c r="AG2709" s="40">
        <f t="array" ref="AG2709">SUM(_xlfn.NORM.DIST($AD$3:$AD$1003,$F2709,$AA2709,FALSE)*WindSpeedStep)</f>
        <v>0.99999999999999734</v>
      </c>
      <c r="AH2709" s="40">
        <f t="array" ref="AH2709">SUM(_xlfn.NORM.DIST($AD$3:$AD$1003,$F2709,$AB2709,FALSE)*WindSpeedStep)</f>
        <v>0.99999999999994271</v>
      </c>
      <c r="AJ2709" s="47">
        <f t="shared" si="806"/>
        <v>15</v>
      </c>
      <c r="AK2709" s="83" t="b">
        <f>COUNTIF('Power Curve'!$D$2:$D$31,AJ2709)&gt;0</f>
        <v>1</v>
      </c>
      <c r="AL2709" s="83" t="b">
        <f t="shared" si="807"/>
        <v>0</v>
      </c>
      <c r="AM2709" s="83" t="b">
        <f t="shared" si="813"/>
        <v>1</v>
      </c>
      <c r="AN2709" s="47" t="str">
        <f t="shared" si="808"/>
        <v>Inner</v>
      </c>
      <c r="AO2709" s="48" t="str">
        <f t="shared" si="809"/>
        <v>1.6-1.7</v>
      </c>
      <c r="AP2709" s="49" t="str">
        <f t="shared" si="814"/>
        <v>17-18</v>
      </c>
      <c r="AQ2709" s="49" t="str">
        <f t="shared" si="815"/>
        <v>Mar</v>
      </c>
      <c r="AR2709" s="48" t="str">
        <f t="shared" si="816"/>
        <v>295-305</v>
      </c>
      <c r="AS2709" s="49" t="str">
        <f t="shared" si="810"/>
        <v>Inner-TI</v>
      </c>
    </row>
    <row r="2710" spans="5:45" x14ac:dyDescent="0.3">
      <c r="E2710" s="15">
        <v>40994.736111111109</v>
      </c>
      <c r="F2710" s="21">
        <v>15.36</v>
      </c>
      <c r="G2710" s="21">
        <v>1981.529968261721</v>
      </c>
      <c r="H2710" s="42">
        <v>1.1852728250707856</v>
      </c>
      <c r="I2710" s="35">
        <v>304.10000000000002</v>
      </c>
      <c r="J2710" s="43">
        <v>0.13541666666666669</v>
      </c>
      <c r="K2710" s="44">
        <v>0.13446481061785148</v>
      </c>
      <c r="L2710" s="26">
        <f t="shared" si="798"/>
        <v>15.192128620305292</v>
      </c>
      <c r="M2710" s="26">
        <f t="shared" si="799"/>
        <v>1.7060424274169328</v>
      </c>
      <c r="N2710" s="96">
        <f t="shared" si="800"/>
        <v>16</v>
      </c>
      <c r="O2710" s="26">
        <f t="shared" si="801"/>
        <v>0.19220657349093648</v>
      </c>
      <c r="P2710" s="3">
        <f>IF(L2710&gt;'Power Curve'!$C$37,0,INDEX(Ci,$N2710,1)*POWER(1-O2710,3)+INDEX(Ci,$N2710,2)*3*O2710*POWER(1-O2710,2)+INDEX(Ci,$N2710,3)*3*POWER(O2710,2)*(1-O2710)+INDEX(Ci,$N2710,4)*POWER(O2710,3))</f>
        <v>1979.7414877708595</v>
      </c>
      <c r="Q2710" s="3">
        <f>MAX(0,MIN(P2710-V2710+W2710,'Power Curve'!$C$39))</f>
        <v>1976.4678035947538</v>
      </c>
      <c r="R2710" s="3">
        <f t="shared" si="802"/>
        <v>1981.529968261721</v>
      </c>
      <c r="S2710" s="3">
        <f t="shared" si="803"/>
        <v>-5.0621646669671918</v>
      </c>
      <c r="T2710" s="3">
        <f t="shared" si="804"/>
        <v>5.0621646669671918</v>
      </c>
      <c r="V2710" s="37">
        <f t="array" ref="V2710">SUM(_xlfn.NORM.DIST($AD$3:$AD$1003,$L2710,$AA2710,FALSE)*WindSpeedStep*$AE$3:$AE$1003)/AG2710</f>
        <v>1977.9231634114608</v>
      </c>
      <c r="W2710" s="37">
        <f t="array" ref="W2710">SUM(_xlfn.NORM.DIST($AD$3:$AD$1003,$L2710,$AB2710,FALSE)*WindSpeedStep*$AE$3:$AE$1003)/AH2710</f>
        <v>1974.6494792353551</v>
      </c>
      <c r="Y2710" s="1">
        <f t="shared" si="805"/>
        <v>15</v>
      </c>
      <c r="Z2710" s="99">
        <f>IF(L2710&lt;'Power Curve'!$P$28,'Power Curve'!$Q$28,IF(L2710&gt;'Power Curve'!$P$29,'Power Curve'!$Q$29,INDEX(ReferenceTurbulence,Y2710)+(L2710-INDEX(ReferenceTurbulenceWindSpeed,Y2710))*(INDEX(ReferenceTurbulence,Y2710+1)-INDEX(ReferenceTurbulence,Y2710))/(INDEX(ReferenceTurbulenceWindSpeed,Y2710+1)-INDEX(ReferenceTurbulenceWindSpeed,Y2710))))</f>
        <v>0.12284474487717886</v>
      </c>
      <c r="AA2710" s="100">
        <f t="shared" si="811"/>
        <v>1.8662731645026909</v>
      </c>
      <c r="AB2710" s="29">
        <f t="shared" si="812"/>
        <v>2.0572674173330086</v>
      </c>
      <c r="AG2710" s="40">
        <f t="array" ref="AG2710">SUM(_xlfn.NORM.DIST($AD$3:$AD$1003,$F2710,$AA2710,FALSE)*WindSpeedStep)</f>
        <v>0.99999999999999645</v>
      </c>
      <c r="AH2710" s="40">
        <f t="array" ref="AH2710">SUM(_xlfn.NORM.DIST($AD$3:$AD$1003,$F2710,$AB2710,FALSE)*WindSpeedStep)</f>
        <v>0.99999999999996292</v>
      </c>
      <c r="AJ2710" s="47">
        <f t="shared" si="806"/>
        <v>15</v>
      </c>
      <c r="AK2710" s="83" t="b">
        <f>COUNTIF('Power Curve'!$D$2:$D$31,AJ2710)&gt;0</f>
        <v>1</v>
      </c>
      <c r="AL2710" s="83" t="b">
        <f t="shared" si="807"/>
        <v>0</v>
      </c>
      <c r="AM2710" s="83" t="b">
        <f t="shared" si="813"/>
        <v>1</v>
      </c>
      <c r="AN2710" s="47" t="str">
        <f t="shared" si="808"/>
        <v>Inner</v>
      </c>
      <c r="AO2710" s="48" t="str">
        <f t="shared" si="809"/>
        <v>1.7-1.8</v>
      </c>
      <c r="AP2710" s="49" t="str">
        <f t="shared" si="814"/>
        <v>17-18</v>
      </c>
      <c r="AQ2710" s="49" t="str">
        <f t="shared" si="815"/>
        <v>Mar</v>
      </c>
      <c r="AR2710" s="48" t="str">
        <f t="shared" si="816"/>
        <v>295-305</v>
      </c>
      <c r="AS2710" s="49" t="str">
        <f t="shared" si="810"/>
        <v>Inner-TI</v>
      </c>
    </row>
    <row r="2711" spans="5:45" x14ac:dyDescent="0.3">
      <c r="E2711" s="15">
        <v>40994.743055555555</v>
      </c>
      <c r="F2711" s="21">
        <v>15.54</v>
      </c>
      <c r="G2711" s="21">
        <v>1986.7699890136769</v>
      </c>
      <c r="H2711" s="42">
        <v>1.1856165066060393</v>
      </c>
      <c r="I2711" s="35">
        <v>304.8</v>
      </c>
      <c r="J2711" s="43">
        <v>0.12612612612612614</v>
      </c>
      <c r="K2711" s="44">
        <v>0.15639093051577643</v>
      </c>
      <c r="L2711" s="26">
        <f t="shared" si="798"/>
        <v>15.37164681059453</v>
      </c>
      <c r="M2711" s="26">
        <f t="shared" si="799"/>
        <v>1.7337875424173317</v>
      </c>
      <c r="N2711" s="96">
        <f t="shared" si="800"/>
        <v>16</v>
      </c>
      <c r="O2711" s="26">
        <f t="shared" si="801"/>
        <v>0.37216712197874041</v>
      </c>
      <c r="P2711" s="3">
        <f>IF(L2711&gt;'Power Curve'!$C$37,0,INDEX(Ci,$N2711,1)*POWER(1-O2711,3)+INDEX(Ci,$N2711,2)*3*O2711*POWER(1-O2711,2)+INDEX(Ci,$N2711,3)*3*POWER(O2711,2)*(1-O2711)+INDEX(Ci,$N2711,4)*POWER(O2711,3))</f>
        <v>1980.3685135908431</v>
      </c>
      <c r="Q2711" s="3">
        <f>MAX(0,MIN(P2711-V2711+W2711,'Power Curve'!$C$39))</f>
        <v>1979.6537402243016</v>
      </c>
      <c r="R2711" s="3">
        <f t="shared" si="802"/>
        <v>1986.7699890136769</v>
      </c>
      <c r="S2711" s="3">
        <f t="shared" si="803"/>
        <v>-7.1162487893752768</v>
      </c>
      <c r="T2711" s="3">
        <f t="shared" si="804"/>
        <v>7.1162487893752768</v>
      </c>
      <c r="V2711" s="37">
        <f t="array" ref="V2711">SUM(_xlfn.NORM.DIST($AD$3:$AD$1003,$L2711,$AA2711,FALSE)*WindSpeedStep*$AE$3:$AE$1003)/AG2711</f>
        <v>1978.8557247780632</v>
      </c>
      <c r="W2711" s="37">
        <f t="array" ref="W2711">SUM(_xlfn.NORM.DIST($AD$3:$AD$1003,$L2711,$AB2711,FALSE)*WindSpeedStep*$AE$3:$AE$1003)/AH2711</f>
        <v>1978.1409514115217</v>
      </c>
      <c r="Y2711" s="1">
        <f t="shared" si="805"/>
        <v>15</v>
      </c>
      <c r="Z2711" s="99">
        <f>IF(L2711&lt;'Power Curve'!$P$28,'Power Curve'!$Q$28,IF(L2711&gt;'Power Curve'!$P$29,'Power Curve'!$Q$29,INDEX(ReferenceTurbulence,Y2711)+(L2711-INDEX(ReferenceTurbulenceWindSpeed,Y2711))*(INDEX(ReferenceTurbulence,Y2711+1)-INDEX(ReferenceTurbulence,Y2711))/(INDEX(ReferenceTurbulenceWindSpeed,Y2711+1)-INDEX(ReferenceTurbulenceWindSpeed,Y2711))))</f>
        <v>0.12244079206746492</v>
      </c>
      <c r="AA2711" s="100">
        <f t="shared" si="811"/>
        <v>1.8821166108705152</v>
      </c>
      <c r="AB2711" s="29">
        <f t="shared" si="812"/>
        <v>1.9387662643993104</v>
      </c>
      <c r="AG2711" s="40">
        <f t="array" ref="AG2711">SUM(_xlfn.NORM.DIST($AD$3:$AD$1003,$F2711,$AA2711,FALSE)*WindSpeedStep)</f>
        <v>0.99999999999999711</v>
      </c>
      <c r="AH2711" s="40">
        <f t="array" ref="AH2711">SUM(_xlfn.NORM.DIST($AD$3:$AD$1003,$F2711,$AB2711,FALSE)*WindSpeedStep)</f>
        <v>0.99999999999999523</v>
      </c>
      <c r="AJ2711" s="47">
        <f t="shared" si="806"/>
        <v>15</v>
      </c>
      <c r="AK2711" s="83" t="b">
        <f>COUNTIF('Power Curve'!$D$2:$D$31,AJ2711)&gt;0</f>
        <v>1</v>
      </c>
      <c r="AL2711" s="83" t="b">
        <f t="shared" si="807"/>
        <v>0</v>
      </c>
      <c r="AM2711" s="83" t="b">
        <f t="shared" si="813"/>
        <v>1</v>
      </c>
      <c r="AN2711" s="47" t="str">
        <f t="shared" si="808"/>
        <v>Inner</v>
      </c>
      <c r="AO2711" s="48" t="str">
        <f t="shared" si="809"/>
        <v>1.7-1.8</v>
      </c>
      <c r="AP2711" s="49" t="str">
        <f t="shared" si="814"/>
        <v>17-18</v>
      </c>
      <c r="AQ2711" s="49" t="str">
        <f t="shared" si="815"/>
        <v>Mar</v>
      </c>
      <c r="AR2711" s="48" t="str">
        <f t="shared" si="816"/>
        <v>295-305</v>
      </c>
      <c r="AS2711" s="49" t="str">
        <f t="shared" si="810"/>
        <v>Inner-TI</v>
      </c>
    </row>
    <row r="2712" spans="5:45" x14ac:dyDescent="0.3">
      <c r="E2712" s="15">
        <v>40994.75</v>
      </c>
      <c r="F2712" s="21">
        <v>15.48</v>
      </c>
      <c r="G2712" s="21">
        <v>1982.960021972656</v>
      </c>
      <c r="H2712" s="42">
        <v>1.1856446366049047</v>
      </c>
      <c r="I2712" s="35">
        <v>301.60000000000002</v>
      </c>
      <c r="J2712" s="43">
        <v>0.1479328165374677</v>
      </c>
      <c r="K2712" s="44">
        <v>0.11778568413232234</v>
      </c>
      <c r="L2712" s="26">
        <f t="shared" si="798"/>
        <v>15.312417922067899</v>
      </c>
      <c r="M2712" s="26">
        <f t="shared" si="799"/>
        <v>1.7246335267664969</v>
      </c>
      <c r="N2712" s="96">
        <f t="shared" si="800"/>
        <v>16</v>
      </c>
      <c r="O2712" s="26">
        <f t="shared" si="801"/>
        <v>0.31279228509785373</v>
      </c>
      <c r="P2712" s="3">
        <f>IF(L2712&gt;'Power Curve'!$C$37,0,INDEX(Ci,$N2712,1)*POWER(1-O2712,3)+INDEX(Ci,$N2712,2)*3*O2712*POWER(1-O2712,2)+INDEX(Ci,$N2712,3)*3*POWER(O2712,2)*(1-O2712)+INDEX(Ci,$N2712,4)*POWER(O2712,3))</f>
        <v>1980.1637479089156</v>
      </c>
      <c r="Q2712" s="3">
        <f>MAX(0,MIN(P2712-V2712+W2712,'Power Curve'!$C$39))</f>
        <v>1972.7820045822596</v>
      </c>
      <c r="R2712" s="3">
        <f t="shared" si="802"/>
        <v>1982.960021972656</v>
      </c>
      <c r="S2712" s="3">
        <f t="shared" si="803"/>
        <v>-10.178017390396462</v>
      </c>
      <c r="T2712" s="3">
        <f t="shared" si="804"/>
        <v>10.178017390396462</v>
      </c>
      <c r="V2712" s="37">
        <f t="array" ref="V2712">SUM(_xlfn.NORM.DIST($AD$3:$AD$1003,$L2712,$AA2712,FALSE)*WindSpeedStep*$AE$3:$AE$1003)/AG2712</f>
        <v>1978.5638572244054</v>
      </c>
      <c r="W2712" s="37">
        <f t="array" ref="W2712">SUM(_xlfn.NORM.DIST($AD$3:$AD$1003,$L2712,$AB2712,FALSE)*WindSpeedStep*$AE$3:$AE$1003)/AH2712</f>
        <v>1971.1821138977493</v>
      </c>
      <c r="Y2712" s="1">
        <f t="shared" si="805"/>
        <v>15</v>
      </c>
      <c r="Z2712" s="99">
        <f>IF(L2712&lt;'Power Curve'!$P$28,'Power Curve'!$Q$28,IF(L2712&gt;'Power Curve'!$P$29,'Power Curve'!$Q$29,INDEX(ReferenceTurbulence,Y2712)+(L2712-INDEX(ReferenceTurbulenceWindSpeed,Y2712))*(INDEX(ReferenceTurbulence,Y2712+1)-INDEX(ReferenceTurbulence,Y2712))/(INDEX(ReferenceTurbulenceWindSpeed,Y2712+1)-INDEX(ReferenceTurbulenceWindSpeed,Y2712))))</f>
        <v>0.12257406923507684</v>
      </c>
      <c r="AA2712" s="100">
        <f t="shared" si="811"/>
        <v>1.8769053745359821</v>
      </c>
      <c r="AB2712" s="29">
        <f t="shared" si="812"/>
        <v>2.2652091112103028</v>
      </c>
      <c r="AG2712" s="40">
        <f t="array" ref="AG2712">SUM(_xlfn.NORM.DIST($AD$3:$AD$1003,$F2712,$AA2712,FALSE)*WindSpeedStep)</f>
        <v>0.99999999999999734</v>
      </c>
      <c r="AH2712" s="40">
        <f t="array" ref="AH2712">SUM(_xlfn.NORM.DIST($AD$3:$AD$1003,$F2712,$AB2712,FALSE)*WindSpeedStep)</f>
        <v>0.9999999999964666</v>
      </c>
      <c r="AJ2712" s="47">
        <f t="shared" si="806"/>
        <v>15</v>
      </c>
      <c r="AK2712" s="83" t="b">
        <f>COUNTIF('Power Curve'!$D$2:$D$31,AJ2712)&gt;0</f>
        <v>1</v>
      </c>
      <c r="AL2712" s="83" t="b">
        <f t="shared" si="807"/>
        <v>0</v>
      </c>
      <c r="AM2712" s="83" t="b">
        <f t="shared" si="813"/>
        <v>1</v>
      </c>
      <c r="AN2712" s="47" t="str">
        <f t="shared" si="808"/>
        <v>Outer</v>
      </c>
      <c r="AO2712" s="48" t="str">
        <f t="shared" si="809"/>
        <v>1.7-1.8</v>
      </c>
      <c r="AP2712" s="49" t="str">
        <f t="shared" si="814"/>
        <v>18-19</v>
      </c>
      <c r="AQ2712" s="49" t="str">
        <f t="shared" si="815"/>
        <v>Mar</v>
      </c>
      <c r="AR2712" s="48" t="str">
        <f t="shared" si="816"/>
        <v>295-305</v>
      </c>
      <c r="AS2712" s="49" t="str">
        <f t="shared" si="810"/>
        <v>HWS-HTI</v>
      </c>
    </row>
    <row r="2713" spans="5:45" x14ac:dyDescent="0.3">
      <c r="E2713" s="15">
        <v>40994.756944444445</v>
      </c>
      <c r="F2713" s="21">
        <v>16.82</v>
      </c>
      <c r="G2713" s="21">
        <v>1977.05004882813</v>
      </c>
      <c r="H2713" s="42">
        <v>1.1853288857030124</v>
      </c>
      <c r="I2713" s="35">
        <v>300.10000000000002</v>
      </c>
      <c r="J2713" s="43">
        <v>0.12722948870392389</v>
      </c>
      <c r="K2713" s="44">
        <v>0.13163908086939693</v>
      </c>
      <c r="L2713" s="26">
        <f t="shared" si="798"/>
        <v>16.636434375807401</v>
      </c>
      <c r="M2713" s="26">
        <f t="shared" si="799"/>
        <v>1.9292645377645219</v>
      </c>
      <c r="N2713" s="96">
        <f t="shared" si="800"/>
        <v>17</v>
      </c>
      <c r="O2713" s="26">
        <f t="shared" si="801"/>
        <v>0.6456469916292793</v>
      </c>
      <c r="P2713" s="3">
        <f>IF(L2713&gt;'Power Curve'!$C$37,0,INDEX(Ci,$N2713,1)*POWER(1-O2713,3)+INDEX(Ci,$N2713,2)*3*O2713*POWER(1-O2713,2)+INDEX(Ci,$N2713,3)*3*POWER(O2713,2)*(1-O2713)+INDEX(Ci,$N2713,4)*POWER(O2713,3))</f>
        <v>1984.618801528638</v>
      </c>
      <c r="Q2713" s="3">
        <f>MAX(0,MIN(P2713-V2713+W2713,'Power Curve'!$C$39))</f>
        <v>1984.1574767684672</v>
      </c>
      <c r="R2713" s="3">
        <f t="shared" si="802"/>
        <v>1977.05004882813</v>
      </c>
      <c r="S2713" s="3">
        <f t="shared" si="803"/>
        <v>7.1074279403371747</v>
      </c>
      <c r="T2713" s="3">
        <f t="shared" si="804"/>
        <v>7.1074279403371747</v>
      </c>
      <c r="V2713" s="37">
        <f t="array" ref="V2713">SUM(_xlfn.NORM.DIST($AD$3:$AD$1003,$L2713,$AA2713,FALSE)*WindSpeedStep*$AE$3:$AE$1003)/AG2713</f>
        <v>1982.6251960522773</v>
      </c>
      <c r="W2713" s="37">
        <f t="array" ref="W2713">SUM(_xlfn.NORM.DIST($AD$3:$AD$1003,$L2713,$AB2713,FALSE)*WindSpeedStep*$AE$3:$AE$1003)/AH2713</f>
        <v>1982.1638712921065</v>
      </c>
      <c r="Y2713" s="1">
        <f t="shared" si="805"/>
        <v>16</v>
      </c>
      <c r="Z2713" s="99">
        <f>IF(L2713&lt;'Power Curve'!$P$28,'Power Curve'!$Q$28,IF(L2713&gt;'Power Curve'!$P$29,'Power Curve'!$Q$29,INDEX(ReferenceTurbulence,Y2713)+(L2713-INDEX(ReferenceTurbulenceWindSpeed,Y2713))*(INDEX(ReferenceTurbulence,Y2713+1)-INDEX(ReferenceTurbulence,Y2713))/(INDEX(ReferenceTurbulenceWindSpeed,Y2713+1)-INDEX(ReferenceTurbulenceWindSpeed,Y2713))))</f>
        <v>0.12104021090914592</v>
      </c>
      <c r="AA2713" s="100">
        <f t="shared" si="811"/>
        <v>2.0136775256238932</v>
      </c>
      <c r="AB2713" s="29">
        <f t="shared" si="812"/>
        <v>2.1166450394903586</v>
      </c>
      <c r="AG2713" s="40">
        <f t="array" ref="AG2713">SUM(_xlfn.NORM.DIST($AD$3:$AD$1003,$F2713,$AA2713,FALSE)*WindSpeedStep)</f>
        <v>0.99999999999999223</v>
      </c>
      <c r="AH2713" s="40">
        <f t="array" ref="AH2713">SUM(_xlfn.NORM.DIST($AD$3:$AD$1003,$F2713,$AB2713,FALSE)*WindSpeedStep)</f>
        <v>0.99999999999999201</v>
      </c>
      <c r="AJ2713" s="47">
        <f t="shared" si="806"/>
        <v>17</v>
      </c>
      <c r="AK2713" s="83" t="b">
        <f>COUNTIF('Power Curve'!$D$2:$D$31,AJ2713)&gt;0</f>
        <v>1</v>
      </c>
      <c r="AL2713" s="83" t="b">
        <f t="shared" si="807"/>
        <v>0</v>
      </c>
      <c r="AM2713" s="83" t="b">
        <f t="shared" si="813"/>
        <v>1</v>
      </c>
      <c r="AN2713" s="47" t="str">
        <f t="shared" si="808"/>
        <v>Inner</v>
      </c>
      <c r="AO2713" s="48" t="str">
        <f t="shared" si="809"/>
        <v>1.9-2.0</v>
      </c>
      <c r="AP2713" s="49" t="str">
        <f t="shared" si="814"/>
        <v>18-19</v>
      </c>
      <c r="AQ2713" s="49" t="str">
        <f t="shared" si="815"/>
        <v>Mar</v>
      </c>
      <c r="AR2713" s="48" t="str">
        <f t="shared" si="816"/>
        <v>295-305</v>
      </c>
      <c r="AS2713" s="49" t="str">
        <f t="shared" si="810"/>
        <v>Inner-TI</v>
      </c>
    </row>
    <row r="2714" spans="5:45" x14ac:dyDescent="0.3">
      <c r="E2714" s="15">
        <v>40994.763888888891</v>
      </c>
      <c r="F2714" s="21">
        <v>18.28</v>
      </c>
      <c r="G2714" s="21">
        <v>1986.560043334958</v>
      </c>
      <c r="H2714" s="42">
        <v>1.1850560995958817</v>
      </c>
      <c r="I2714" s="35">
        <v>301.89999999999998</v>
      </c>
      <c r="J2714" s="43">
        <v>0.14824945295404812</v>
      </c>
      <c r="K2714" s="44">
        <v>0.13741444159100422</v>
      </c>
      <c r="L2714" s="26">
        <f t="shared" si="798"/>
        <v>18.079113523696606</v>
      </c>
      <c r="M2714" s="26">
        <f t="shared" si="799"/>
        <v>2.152235250662037</v>
      </c>
      <c r="N2714" s="96">
        <f t="shared" si="800"/>
        <v>19</v>
      </c>
      <c r="O2714" s="26">
        <f t="shared" si="801"/>
        <v>0.28402763703099393</v>
      </c>
      <c r="P2714" s="3">
        <f>IF(L2714&gt;'Power Curve'!$C$37,0,INDEX(Ci,$N2714,1)*POWER(1-O2714,3)+INDEX(Ci,$N2714,2)*3*O2714*POWER(1-O2714,2)+INDEX(Ci,$N2714,3)*3*POWER(O2714,2)*(1-O2714)+INDEX(Ci,$N2714,4)*POWER(O2714,3))</f>
        <v>1981.8194007608215</v>
      </c>
      <c r="Q2714" s="3">
        <f>MAX(0,MIN(P2714-V2714+W2714,'Power Curve'!$C$39))</f>
        <v>1980.3994440265074</v>
      </c>
      <c r="R2714" s="3">
        <f t="shared" si="802"/>
        <v>1986.560043334958</v>
      </c>
      <c r="S2714" s="3">
        <f t="shared" si="803"/>
        <v>-6.1605993084506281</v>
      </c>
      <c r="T2714" s="3">
        <f t="shared" si="804"/>
        <v>6.1605993084506281</v>
      </c>
      <c r="V2714" s="37">
        <f t="array" ref="V2714">SUM(_xlfn.NORM.DIST($AD$3:$AD$1003,$L2714,$AA2714,FALSE)*WindSpeedStep*$AE$3:$AE$1003)/AG2714</f>
        <v>1984.7289452975047</v>
      </c>
      <c r="W2714" s="37">
        <f t="array" ref="W2714">SUM(_xlfn.NORM.DIST($AD$3:$AD$1003,$L2714,$AB2714,FALSE)*WindSpeedStep*$AE$3:$AE$1003)/AH2714</f>
        <v>1983.3089885631905</v>
      </c>
      <c r="Y2714" s="1">
        <f t="shared" si="805"/>
        <v>18</v>
      </c>
      <c r="Z2714" s="99">
        <f>IF(L2714&lt;'Power Curve'!$P$28,'Power Curve'!$Q$28,IF(L2714&gt;'Power Curve'!$P$29,'Power Curve'!$Q$29,INDEX(ReferenceTurbulence,Y2714)+(L2714-INDEX(ReferenceTurbulenceWindSpeed,Y2714))*(INDEX(ReferenceTurbulence,Y2714+1)-INDEX(ReferenceTurbulence,Y2714))/(INDEX(ReferenceTurbulenceWindSpeed,Y2714+1)-INDEX(ReferenceTurbulenceWindSpeed,Y2714))))</f>
        <v>0.11928139425168037</v>
      </c>
      <c r="AA2714" s="100">
        <f t="shared" si="811"/>
        <v>2.1565018679409413</v>
      </c>
      <c r="AB2714" s="29">
        <f t="shared" si="812"/>
        <v>2.6802186897821549</v>
      </c>
      <c r="AG2714" s="40">
        <f t="array" ref="AG2714">SUM(_xlfn.NORM.DIST($AD$3:$AD$1003,$F2714,$AA2714,FALSE)*WindSpeedStep)</f>
        <v>0.99999999999998901</v>
      </c>
      <c r="AH2714" s="40">
        <f t="array" ref="AH2714">SUM(_xlfn.NORM.DIST($AD$3:$AD$1003,$F2714,$AB2714,FALSE)*WindSpeedStep)</f>
        <v>0.99999999999601308</v>
      </c>
      <c r="AJ2714" s="47">
        <f t="shared" si="806"/>
        <v>18</v>
      </c>
      <c r="AK2714" s="83" t="b">
        <f>COUNTIF('Power Curve'!$D$2:$D$31,AJ2714)&gt;0</f>
        <v>1</v>
      </c>
      <c r="AL2714" s="83" t="b">
        <f t="shared" si="807"/>
        <v>0</v>
      </c>
      <c r="AM2714" s="83" t="b">
        <f t="shared" si="813"/>
        <v>1</v>
      </c>
      <c r="AN2714" s="47" t="str">
        <f t="shared" si="808"/>
        <v>Outer</v>
      </c>
      <c r="AO2714" s="48" t="str">
        <f t="shared" si="809"/>
        <v>2.1-2.2</v>
      </c>
      <c r="AP2714" s="49" t="str">
        <f t="shared" si="814"/>
        <v>18-19</v>
      </c>
      <c r="AQ2714" s="49" t="str">
        <f t="shared" si="815"/>
        <v>Mar</v>
      </c>
      <c r="AR2714" s="48" t="str">
        <f t="shared" si="816"/>
        <v>295-305</v>
      </c>
      <c r="AS2714" s="49" t="str">
        <f t="shared" si="810"/>
        <v>HWS-HTI</v>
      </c>
    </row>
    <row r="2715" spans="5:45" x14ac:dyDescent="0.3">
      <c r="E2715" s="15">
        <v>40994.770833333336</v>
      </c>
      <c r="F2715" s="21">
        <v>19.03</v>
      </c>
      <c r="G2715" s="21">
        <v>1985.819946289063</v>
      </c>
      <c r="H2715" s="42">
        <v>1.1852709713359233</v>
      </c>
      <c r="I2715" s="35">
        <v>301.7</v>
      </c>
      <c r="J2715" s="43">
        <v>0.13767735155018393</v>
      </c>
      <c r="K2715" s="44">
        <v>0.16493230133672993</v>
      </c>
      <c r="L2715" s="26">
        <f t="shared" si="798"/>
        <v>18.822008914467233</v>
      </c>
      <c r="M2715" s="26">
        <f t="shared" si="799"/>
        <v>2.2670521280881508</v>
      </c>
      <c r="N2715" s="96">
        <f t="shared" si="800"/>
        <v>20</v>
      </c>
      <c r="O2715" s="26">
        <f t="shared" si="801"/>
        <v>0.58008690618627567</v>
      </c>
      <c r="P2715" s="3">
        <f>IF(L2715&gt;'Power Curve'!$C$37,0,INDEX(Ci,$N2715,1)*POWER(1-O2715,3)+INDEX(Ci,$N2715,2)*3*O2715*POWER(1-O2715,2)+INDEX(Ci,$N2715,3)*3*POWER(O2715,2)*(1-O2715)+INDEX(Ci,$N2715,4)*POWER(O2715,3))</f>
        <v>1989.4713307698571</v>
      </c>
      <c r="Q2715" s="3">
        <f>MAX(0,MIN(P2715-V2715+W2715,'Power Curve'!$C$39))</f>
        <v>1989.1045028138381</v>
      </c>
      <c r="R2715" s="3">
        <f t="shared" si="802"/>
        <v>1985.819946289063</v>
      </c>
      <c r="S2715" s="3">
        <f t="shared" si="803"/>
        <v>3.2845565247750983</v>
      </c>
      <c r="T2715" s="3">
        <f t="shared" si="804"/>
        <v>3.2845565247750983</v>
      </c>
      <c r="V2715" s="37">
        <f t="array" ref="V2715">SUM(_xlfn.NORM.DIST($AD$3:$AD$1003,$L2715,$AA2715,FALSE)*WindSpeedStep*$AE$3:$AE$1003)/AG2715</f>
        <v>1985.5081115780288</v>
      </c>
      <c r="W2715" s="37">
        <f t="array" ref="W2715">SUM(_xlfn.NORM.DIST($AD$3:$AD$1003,$L2715,$AB2715,FALSE)*WindSpeedStep*$AE$3:$AE$1003)/AH2715</f>
        <v>1985.1412836220097</v>
      </c>
      <c r="Y2715" s="1">
        <f t="shared" si="805"/>
        <v>18</v>
      </c>
      <c r="Z2715" s="99">
        <f>IF(L2715&lt;'Power Curve'!$P$28,'Power Curve'!$Q$28,IF(L2715&gt;'Power Curve'!$P$29,'Power Curve'!$Q$29,INDEX(ReferenceTurbulence,Y2715)+(L2715-INDEX(ReferenceTurbulenceWindSpeed,Y2715))*(INDEX(ReferenceTurbulence,Y2715+1)-INDEX(ReferenceTurbulence,Y2715))/(INDEX(ReferenceTurbulenceWindSpeed,Y2715+1)-INDEX(ReferenceTurbulenceWindSpeed,Y2715))))</f>
        <v>0.12207411154792146</v>
      </c>
      <c r="AA2715" s="100">
        <f t="shared" si="811"/>
        <v>2.297680015780645</v>
      </c>
      <c r="AB2715" s="29">
        <f t="shared" si="812"/>
        <v>2.5913643381978009</v>
      </c>
      <c r="AG2715" s="40">
        <f t="array" ref="AG2715">SUM(_xlfn.NORM.DIST($AD$3:$AD$1003,$F2715,$AA2715,FALSE)*WindSpeedStep)</f>
        <v>0.99999999999998657</v>
      </c>
      <c r="AH2715" s="40">
        <f t="array" ref="AH2715">SUM(_xlfn.NORM.DIST($AD$3:$AD$1003,$F2715,$AB2715,FALSE)*WindSpeedStep)</f>
        <v>0.99999999999989764</v>
      </c>
      <c r="AJ2715" s="47">
        <f t="shared" si="806"/>
        <v>19</v>
      </c>
      <c r="AK2715" s="83" t="b">
        <f>COUNTIF('Power Curve'!$D$2:$D$31,AJ2715)&gt;0</f>
        <v>1</v>
      </c>
      <c r="AL2715" s="83" t="b">
        <f t="shared" si="807"/>
        <v>0</v>
      </c>
      <c r="AM2715" s="83" t="b">
        <f t="shared" si="813"/>
        <v>1</v>
      </c>
      <c r="AN2715" s="47" t="str">
        <f t="shared" si="808"/>
        <v>Inner</v>
      </c>
      <c r="AO2715" s="48" t="str">
        <f t="shared" si="809"/>
        <v>2.2-2.3</v>
      </c>
      <c r="AP2715" s="49" t="str">
        <f t="shared" si="814"/>
        <v>18-19</v>
      </c>
      <c r="AQ2715" s="49" t="str">
        <f t="shared" si="815"/>
        <v>Mar</v>
      </c>
      <c r="AR2715" s="48" t="str">
        <f t="shared" si="816"/>
        <v>295-305</v>
      </c>
      <c r="AS2715" s="49" t="str">
        <f t="shared" si="810"/>
        <v>Inner-TI</v>
      </c>
    </row>
    <row r="2716" spans="5:45" x14ac:dyDescent="0.3">
      <c r="E2716" s="15">
        <v>40994.777777777781</v>
      </c>
      <c r="F2716" s="21">
        <v>17.649999999999999</v>
      </c>
      <c r="G2716" s="21">
        <v>1986.640014648438</v>
      </c>
      <c r="H2716" s="42">
        <v>1.186016880781938</v>
      </c>
      <c r="I2716" s="35">
        <v>302</v>
      </c>
      <c r="J2716" s="43">
        <v>0.13994334277620399</v>
      </c>
      <c r="K2716" s="44">
        <v>0.12813799544477389</v>
      </c>
      <c r="L2716" s="26">
        <f t="shared" si="798"/>
        <v>17.460753058795948</v>
      </c>
      <c r="M2716" s="26">
        <f t="shared" si="799"/>
        <v>2.0566656474773883</v>
      </c>
      <c r="N2716" s="96">
        <f t="shared" si="800"/>
        <v>18</v>
      </c>
      <c r="O2716" s="26">
        <f t="shared" si="801"/>
        <v>0.50986190232523698</v>
      </c>
      <c r="P2716" s="3">
        <f>IF(L2716&gt;'Power Curve'!$C$37,0,INDEX(Ci,$N2716,1)*POWER(1-O2716,3)+INDEX(Ci,$N2716,2)*3*O2716*POWER(1-O2716,2)+INDEX(Ci,$N2716,3)*3*POWER(O2716,2)*(1-O2716)+INDEX(Ci,$N2716,4)*POWER(O2716,3))</f>
        <v>1982.4837827980175</v>
      </c>
      <c r="Q2716" s="3">
        <f>MAX(0,MIN(P2716-V2716+W2716,'Power Curve'!$C$39))</f>
        <v>1981.3354288665651</v>
      </c>
      <c r="R2716" s="3">
        <f t="shared" si="802"/>
        <v>1986.640014648438</v>
      </c>
      <c r="S2716" s="3">
        <f t="shared" si="803"/>
        <v>-5.3045857818729019</v>
      </c>
      <c r="T2716" s="3">
        <f t="shared" si="804"/>
        <v>5.3045857818729019</v>
      </c>
      <c r="V2716" s="37">
        <f t="array" ref="V2716">SUM(_xlfn.NORM.DIST($AD$3:$AD$1003,$L2716,$AA2716,FALSE)*WindSpeedStep*$AE$3:$AE$1003)/AG2716</f>
        <v>1983.9569109937702</v>
      </c>
      <c r="W2716" s="37">
        <f t="array" ref="W2716">SUM(_xlfn.NORM.DIST($AD$3:$AD$1003,$L2716,$AB2716,FALSE)*WindSpeedStep*$AE$3:$AE$1003)/AH2716</f>
        <v>1982.8085570623177</v>
      </c>
      <c r="Y2716" s="1">
        <f t="shared" si="805"/>
        <v>17</v>
      </c>
      <c r="Z2716" s="99">
        <f>IF(L2716&lt;'Power Curve'!$P$28,'Power Curve'!$Q$28,IF(L2716&gt;'Power Curve'!$P$29,'Power Curve'!$Q$29,INDEX(ReferenceTurbulence,Y2716)+(L2716-INDEX(ReferenceTurbulenceWindSpeed,Y2716))*(INDEX(ReferenceTurbulence,Y2716+1)-INDEX(ReferenceTurbulence,Y2716))/(INDEX(ReferenceTurbulenceWindSpeed,Y2716+1)-INDEX(ReferenceTurbulenceWindSpeed,Y2716))))</f>
        <v>0.11983375381239143</v>
      </c>
      <c r="AA2716" s="100">
        <f t="shared" si="811"/>
        <v>2.0923875834267145</v>
      </c>
      <c r="AB2716" s="29">
        <f t="shared" si="812"/>
        <v>2.4435161504377336</v>
      </c>
      <c r="AG2716" s="40">
        <f t="array" ref="AG2716">SUM(_xlfn.NORM.DIST($AD$3:$AD$1003,$F2716,$AA2716,FALSE)*WindSpeedStep)</f>
        <v>0.99999999999998945</v>
      </c>
      <c r="AH2716" s="40">
        <f t="array" ref="AH2716">SUM(_xlfn.NORM.DIST($AD$3:$AD$1003,$F2716,$AB2716,FALSE)*WindSpeedStep)</f>
        <v>0.99999999999977285</v>
      </c>
      <c r="AJ2716" s="47">
        <f t="shared" si="806"/>
        <v>17</v>
      </c>
      <c r="AK2716" s="83" t="b">
        <f>COUNTIF('Power Curve'!$D$2:$D$31,AJ2716)&gt;0</f>
        <v>1</v>
      </c>
      <c r="AL2716" s="83" t="b">
        <f t="shared" si="807"/>
        <v>0</v>
      </c>
      <c r="AM2716" s="83" t="b">
        <f t="shared" si="813"/>
        <v>1</v>
      </c>
      <c r="AN2716" s="47" t="str">
        <f t="shared" si="808"/>
        <v>Inner</v>
      </c>
      <c r="AO2716" s="48" t="str">
        <f t="shared" si="809"/>
        <v>2.0-2.1</v>
      </c>
      <c r="AP2716" s="49" t="str">
        <f t="shared" si="814"/>
        <v>18-19</v>
      </c>
      <c r="AQ2716" s="49" t="str">
        <f t="shared" si="815"/>
        <v>Mar</v>
      </c>
      <c r="AR2716" s="48" t="str">
        <f t="shared" si="816"/>
        <v>295-305</v>
      </c>
      <c r="AS2716" s="49" t="str">
        <f t="shared" si="810"/>
        <v>Inner-TI</v>
      </c>
    </row>
    <row r="2717" spans="5:45" x14ac:dyDescent="0.3">
      <c r="E2717" s="15">
        <v>40994.784722222219</v>
      </c>
      <c r="F2717" s="21">
        <v>17.89</v>
      </c>
      <c r="G2717" s="21">
        <v>1979.2399444580051</v>
      </c>
      <c r="H2717" s="42">
        <v>1.1864619371483234</v>
      </c>
      <c r="I2717" s="35">
        <v>303.7</v>
      </c>
      <c r="J2717" s="43">
        <v>0.13247624371157071</v>
      </c>
      <c r="K2717" s="44">
        <v>0.16774592295371882</v>
      </c>
      <c r="L2717" s="26">
        <f t="shared" si="798"/>
        <v>17.700393217316687</v>
      </c>
      <c r="M2717" s="26">
        <f t="shared" si="799"/>
        <v>2.0937028064759229</v>
      </c>
      <c r="N2717" s="96">
        <f t="shared" si="800"/>
        <v>18</v>
      </c>
      <c r="O2717" s="26">
        <f t="shared" si="801"/>
        <v>0.76769297084614274</v>
      </c>
      <c r="P2717" s="3">
        <f>IF(L2717&gt;'Power Curve'!$C$37,0,INDEX(Ci,$N2717,1)*POWER(1-O2717,3)+INDEX(Ci,$N2717,2)*3*O2717*POWER(1-O2717,2)+INDEX(Ci,$N2717,3)*3*POWER(O2717,2)*(1-O2717)+INDEX(Ci,$N2717,4)*POWER(O2717,3))</f>
        <v>1980.6657793783479</v>
      </c>
      <c r="Q2717" s="3">
        <f>MAX(0,MIN(P2717-V2717+W2717,'Power Curve'!$C$39))</f>
        <v>1980.1702706466594</v>
      </c>
      <c r="R2717" s="3">
        <f t="shared" si="802"/>
        <v>1979.2399444580051</v>
      </c>
      <c r="S2717" s="3">
        <f t="shared" si="803"/>
        <v>0.93032618865436234</v>
      </c>
      <c r="T2717" s="3">
        <f t="shared" si="804"/>
        <v>0.93032618865436234</v>
      </c>
      <c r="V2717" s="37">
        <f t="array" ref="V2717">SUM(_xlfn.NORM.DIST($AD$3:$AD$1003,$L2717,$AA2717,FALSE)*WindSpeedStep*$AE$3:$AE$1003)/AG2717</f>
        <v>1984.2793312764895</v>
      </c>
      <c r="W2717" s="37">
        <f t="array" ref="W2717">SUM(_xlfn.NORM.DIST($AD$3:$AD$1003,$L2717,$AB2717,FALSE)*WindSpeedStep*$AE$3:$AE$1003)/AH2717</f>
        <v>1983.7838225448011</v>
      </c>
      <c r="Y2717" s="1">
        <f t="shared" si="805"/>
        <v>17</v>
      </c>
      <c r="Z2717" s="99">
        <f>IF(L2717&lt;'Power Curve'!$P$28,'Power Curve'!$Q$28,IF(L2717&gt;'Power Curve'!$P$29,'Power Curve'!$Q$29,INDEX(ReferenceTurbulence,Y2717)+(L2717-INDEX(ReferenceTurbulenceWindSpeed,Y2717))*(INDEX(ReferenceTurbulence,Y2717+1)-INDEX(ReferenceTurbulence,Y2717))/(INDEX(ReferenceTurbulenceWindSpeed,Y2717+1)-INDEX(ReferenceTurbulenceWindSpeed,Y2717))))</f>
        <v>0.11922124853377761</v>
      </c>
      <c r="AA2717" s="100">
        <f t="shared" si="811"/>
        <v>2.1102629789073042</v>
      </c>
      <c r="AB2717" s="29">
        <f t="shared" si="812"/>
        <v>2.3448816056478785</v>
      </c>
      <c r="AG2717" s="40">
        <f t="array" ref="AG2717">SUM(_xlfn.NORM.DIST($AD$3:$AD$1003,$F2717,$AA2717,FALSE)*WindSpeedStep)</f>
        <v>0.99999999999998845</v>
      </c>
      <c r="AH2717" s="40">
        <f t="array" ref="AH2717">SUM(_xlfn.NORM.DIST($AD$3:$AD$1003,$F2717,$AB2717,FALSE)*WindSpeedStep)</f>
        <v>0.99999999999998013</v>
      </c>
      <c r="AJ2717" s="47">
        <f t="shared" si="806"/>
        <v>18</v>
      </c>
      <c r="AK2717" s="83" t="b">
        <f>COUNTIF('Power Curve'!$D$2:$D$31,AJ2717)&gt;0</f>
        <v>1</v>
      </c>
      <c r="AL2717" s="83" t="b">
        <f t="shared" si="807"/>
        <v>0</v>
      </c>
      <c r="AM2717" s="83" t="b">
        <f t="shared" si="813"/>
        <v>1</v>
      </c>
      <c r="AN2717" s="47" t="str">
        <f t="shared" si="808"/>
        <v>Inner</v>
      </c>
      <c r="AO2717" s="48" t="str">
        <f t="shared" si="809"/>
        <v>2.0-2.1</v>
      </c>
      <c r="AP2717" s="49" t="str">
        <f t="shared" si="814"/>
        <v>18-19</v>
      </c>
      <c r="AQ2717" s="49" t="str">
        <f t="shared" si="815"/>
        <v>Mar</v>
      </c>
      <c r="AR2717" s="48" t="str">
        <f t="shared" si="816"/>
        <v>295-305</v>
      </c>
      <c r="AS2717" s="49" t="str">
        <f t="shared" si="810"/>
        <v>Inner-TI</v>
      </c>
    </row>
    <row r="2718" spans="5:45" x14ac:dyDescent="0.3">
      <c r="E2718" s="15">
        <v>40994.791666666664</v>
      </c>
      <c r="F2718" s="21">
        <v>17.48</v>
      </c>
      <c r="G2718" s="21">
        <v>1979.200012207031</v>
      </c>
      <c r="H2718" s="42">
        <v>1.1864188932938169</v>
      </c>
      <c r="I2718" s="35">
        <v>302.10000000000002</v>
      </c>
      <c r="J2718" s="43">
        <v>0.12757437070938216</v>
      </c>
      <c r="K2718" s="44">
        <v>0.13646025883492877</v>
      </c>
      <c r="L2718" s="26">
        <f t="shared" si="798"/>
        <v>17.294529444770781</v>
      </c>
      <c r="M2718" s="26">
        <f t="shared" si="799"/>
        <v>2.030975252094728</v>
      </c>
      <c r="N2718" s="96">
        <f t="shared" si="800"/>
        <v>18</v>
      </c>
      <c r="O2718" s="26">
        <f t="shared" si="801"/>
        <v>0.33102037475294399</v>
      </c>
      <c r="P2718" s="3">
        <f>IF(L2718&gt;'Power Curve'!$C$37,0,INDEX(Ci,$N2718,1)*POWER(1-O2718,3)+INDEX(Ci,$N2718,2)*3*O2718*POWER(1-O2718,2)+INDEX(Ci,$N2718,3)*3*POWER(O2718,2)*(1-O2718)+INDEX(Ci,$N2718,4)*POWER(O2718,3))</f>
        <v>1983.8333156046624</v>
      </c>
      <c r="Q2718" s="3">
        <f>MAX(0,MIN(P2718-V2718+W2718,'Power Curve'!$C$39))</f>
        <v>1983.5079444712471</v>
      </c>
      <c r="R2718" s="3">
        <f t="shared" si="802"/>
        <v>1979.200012207031</v>
      </c>
      <c r="S2718" s="3">
        <f t="shared" si="803"/>
        <v>4.307932264216106</v>
      </c>
      <c r="T2718" s="3">
        <f t="shared" si="804"/>
        <v>4.307932264216106</v>
      </c>
      <c r="V2718" s="37">
        <f t="array" ref="V2718">SUM(_xlfn.NORM.DIST($AD$3:$AD$1003,$L2718,$AA2718,FALSE)*WindSpeedStep*$AE$3:$AE$1003)/AG2718</f>
        <v>1983.7168131181938</v>
      </c>
      <c r="W2718" s="37">
        <f t="array" ref="W2718">SUM(_xlfn.NORM.DIST($AD$3:$AD$1003,$L2718,$AB2718,FALSE)*WindSpeedStep*$AE$3:$AE$1003)/AH2718</f>
        <v>1983.3914419847786</v>
      </c>
      <c r="Y2718" s="1">
        <f t="shared" si="805"/>
        <v>17</v>
      </c>
      <c r="Z2718" s="99">
        <f>IF(L2718&lt;'Power Curve'!$P$28,'Power Curve'!$Q$28,IF(L2718&gt;'Power Curve'!$P$29,'Power Curve'!$Q$29,INDEX(ReferenceTurbulence,Y2718)+(L2718-INDEX(ReferenceTurbulenceWindSpeed,Y2718))*(INDEX(ReferenceTurbulence,Y2718+1)-INDEX(ReferenceTurbulence,Y2718))/(INDEX(ReferenceTurbulenceWindSpeed,Y2718+1)-INDEX(ReferenceTurbulenceWindSpeed,Y2718))))</f>
        <v>0.12025861098845556</v>
      </c>
      <c r="AA2718" s="100">
        <f t="shared" si="811"/>
        <v>2.0798160887270796</v>
      </c>
      <c r="AB2718" s="29">
        <f t="shared" si="812"/>
        <v>2.2063387106315129</v>
      </c>
      <c r="AG2718" s="40">
        <f t="array" ref="AG2718">SUM(_xlfn.NORM.DIST($AD$3:$AD$1003,$F2718,$AA2718,FALSE)*WindSpeedStep)</f>
        <v>0.9999999999999909</v>
      </c>
      <c r="AH2718" s="40">
        <f t="array" ref="AH2718">SUM(_xlfn.NORM.DIST($AD$3:$AD$1003,$F2718,$AB2718,FALSE)*WindSpeedStep)</f>
        <v>0.99999999999998945</v>
      </c>
      <c r="AJ2718" s="47">
        <f t="shared" si="806"/>
        <v>17</v>
      </c>
      <c r="AK2718" s="83" t="b">
        <f>COUNTIF('Power Curve'!$D$2:$D$31,AJ2718)&gt;0</f>
        <v>1</v>
      </c>
      <c r="AL2718" s="83" t="b">
        <f t="shared" si="807"/>
        <v>0</v>
      </c>
      <c r="AM2718" s="83" t="b">
        <f t="shared" si="813"/>
        <v>1</v>
      </c>
      <c r="AN2718" s="47" t="str">
        <f t="shared" si="808"/>
        <v>Inner</v>
      </c>
      <c r="AO2718" s="48" t="str">
        <f t="shared" si="809"/>
        <v>2.0-2.1</v>
      </c>
      <c r="AP2718" s="49" t="str">
        <f t="shared" si="814"/>
        <v>19-20</v>
      </c>
      <c r="AQ2718" s="49" t="str">
        <f t="shared" si="815"/>
        <v>Mar</v>
      </c>
      <c r="AR2718" s="48" t="str">
        <f t="shared" si="816"/>
        <v>295-305</v>
      </c>
      <c r="AS2718" s="49" t="str">
        <f t="shared" si="810"/>
        <v>Inner-TI</v>
      </c>
    </row>
    <row r="2719" spans="5:45" x14ac:dyDescent="0.3">
      <c r="E2719" s="15">
        <v>40994.798611111109</v>
      </c>
      <c r="F2719" s="21">
        <v>17.54</v>
      </c>
      <c r="G2719" s="21">
        <v>1982.249938964841</v>
      </c>
      <c r="H2719" s="42">
        <v>1.1865049841262467</v>
      </c>
      <c r="I2719" s="35">
        <v>301.3</v>
      </c>
      <c r="J2719" s="43">
        <v>0.11117445838084379</v>
      </c>
      <c r="K2719" s="44">
        <v>0.10674667134737913</v>
      </c>
      <c r="L2719" s="26">
        <f t="shared" si="798"/>
        <v>17.354312561675417</v>
      </c>
      <c r="M2719" s="26">
        <f t="shared" si="799"/>
        <v>2.0402149255279829</v>
      </c>
      <c r="N2719" s="96">
        <f t="shared" si="800"/>
        <v>18</v>
      </c>
      <c r="O2719" s="26">
        <f t="shared" si="801"/>
        <v>0.39534158454591234</v>
      </c>
      <c r="P2719" s="3">
        <f>IF(L2719&gt;'Power Curve'!$C$37,0,INDEX(Ci,$N2719,1)*POWER(1-O2719,3)+INDEX(Ci,$N2719,2)*3*O2719*POWER(1-O2719,2)+INDEX(Ci,$N2719,3)*3*POWER(O2719,2)*(1-O2719)+INDEX(Ci,$N2719,4)*POWER(O2719,3))</f>
        <v>1983.368228376874</v>
      </c>
      <c r="Q2719" s="3">
        <f>MAX(0,MIN(P2719-V2719+W2719,'Power Curve'!$C$39))</f>
        <v>1983.5892755288146</v>
      </c>
      <c r="R2719" s="3">
        <f t="shared" si="802"/>
        <v>1982.249938964841</v>
      </c>
      <c r="S2719" s="3">
        <f t="shared" si="803"/>
        <v>1.3393365639735748</v>
      </c>
      <c r="T2719" s="3">
        <f t="shared" si="804"/>
        <v>1.3393365639735748</v>
      </c>
      <c r="V2719" s="37">
        <f t="array" ref="V2719">SUM(_xlfn.NORM.DIST($AD$3:$AD$1003,$L2719,$AA2719,FALSE)*WindSpeedStep*$AE$3:$AE$1003)/AG2719</f>
        <v>1983.8049250780277</v>
      </c>
      <c r="W2719" s="37">
        <f t="array" ref="W2719">SUM(_xlfn.NORM.DIST($AD$3:$AD$1003,$L2719,$AB2719,FALSE)*WindSpeedStep*$AE$3:$AE$1003)/AH2719</f>
        <v>1984.0259722299684</v>
      </c>
      <c r="Y2719" s="1">
        <f t="shared" si="805"/>
        <v>17</v>
      </c>
      <c r="Z2719" s="99">
        <f>IF(L2719&lt;'Power Curve'!$P$28,'Power Curve'!$Q$28,IF(L2719&gt;'Power Curve'!$P$29,'Power Curve'!$Q$29,INDEX(ReferenceTurbulence,Y2719)+(L2719-INDEX(ReferenceTurbulenceWindSpeed,Y2719))*(INDEX(ReferenceTurbulence,Y2719+1)-INDEX(ReferenceTurbulence,Y2719))/(INDEX(ReferenceTurbulenceWindSpeed,Y2719+1)-INDEX(ReferenceTurbulenceWindSpeed,Y2719))))</f>
        <v>0.12010580907536174</v>
      </c>
      <c r="AA2719" s="100">
        <f t="shared" si="811"/>
        <v>2.0843537511667396</v>
      </c>
      <c r="AB2719" s="29">
        <f t="shared" si="812"/>
        <v>1.9293562996161382</v>
      </c>
      <c r="AG2719" s="40">
        <f t="array" ref="AG2719">SUM(_xlfn.NORM.DIST($AD$3:$AD$1003,$F2719,$AA2719,FALSE)*WindSpeedStep)</f>
        <v>0.9999999999999899</v>
      </c>
      <c r="AH2719" s="40">
        <f t="array" ref="AH2719">SUM(_xlfn.NORM.DIST($AD$3:$AD$1003,$F2719,$AB2719,FALSE)*WindSpeedStep)</f>
        <v>0.99999999999999034</v>
      </c>
      <c r="AJ2719" s="47">
        <f t="shared" si="806"/>
        <v>17</v>
      </c>
      <c r="AK2719" s="83" t="b">
        <f>COUNTIF('Power Curve'!$D$2:$D$31,AJ2719)&gt;0</f>
        <v>1</v>
      </c>
      <c r="AL2719" s="83" t="b">
        <f t="shared" si="807"/>
        <v>0</v>
      </c>
      <c r="AM2719" s="83" t="b">
        <f t="shared" si="813"/>
        <v>1</v>
      </c>
      <c r="AN2719" s="47" t="str">
        <f t="shared" si="808"/>
        <v>Inner</v>
      </c>
      <c r="AO2719" s="48" t="str">
        <f t="shared" si="809"/>
        <v>2.0-2.1</v>
      </c>
      <c r="AP2719" s="49" t="str">
        <f t="shared" si="814"/>
        <v>19-20</v>
      </c>
      <c r="AQ2719" s="49" t="str">
        <f t="shared" si="815"/>
        <v>Mar</v>
      </c>
      <c r="AR2719" s="48" t="str">
        <f t="shared" si="816"/>
        <v>295-305</v>
      </c>
      <c r="AS2719" s="49" t="str">
        <f t="shared" si="810"/>
        <v>Inner-TI</v>
      </c>
    </row>
    <row r="2720" spans="5:45" x14ac:dyDescent="0.3">
      <c r="E2720" s="15">
        <v>40994.805555555555</v>
      </c>
      <c r="F2720" s="21">
        <v>19.510000000000002</v>
      </c>
      <c r="G2720" s="21">
        <v>1974.310012817383</v>
      </c>
      <c r="H2720" s="42">
        <v>1.1855289190706737</v>
      </c>
      <c r="I2720" s="35">
        <v>300.8</v>
      </c>
      <c r="J2720" s="43">
        <v>0.11840082009226037</v>
      </c>
      <c r="K2720" s="44">
        <v>0.1378484630567676</v>
      </c>
      <c r="L2720" s="26">
        <f t="shared" si="798"/>
        <v>19.298162421180038</v>
      </c>
      <c r="M2720" s="26">
        <f t="shared" si="799"/>
        <v>2.3406431874694009</v>
      </c>
      <c r="N2720" s="96">
        <f t="shared" si="800"/>
        <v>21</v>
      </c>
      <c r="O2720" s="26">
        <f t="shared" si="801"/>
        <v>0.26497373668873336</v>
      </c>
      <c r="P2720" s="3">
        <f>IF(L2720&gt;'Power Curve'!$C$37,0,INDEX(Ci,$N2720,1)*POWER(1-O2720,3)+INDEX(Ci,$N2720,2)*3*O2720*POWER(1-O2720,2)+INDEX(Ci,$N2720,3)*3*POWER(O2720,2)*(1-O2720)+INDEX(Ci,$N2720,4)*POWER(O2720,3))</f>
        <v>1988.3267097497571</v>
      </c>
      <c r="Q2720" s="3">
        <f>MAX(0,MIN(P2720-V2720+W2720,'Power Curve'!$C$39))</f>
        <v>1988.366097092118</v>
      </c>
      <c r="R2720" s="3">
        <f t="shared" si="802"/>
        <v>1974.310012817383</v>
      </c>
      <c r="S2720" s="3">
        <f t="shared" si="803"/>
        <v>14.056084274734985</v>
      </c>
      <c r="T2720" s="3">
        <f t="shared" si="804"/>
        <v>14.056084274734985</v>
      </c>
      <c r="V2720" s="37">
        <f t="array" ref="V2720">SUM(_xlfn.NORM.DIST($AD$3:$AD$1003,$L2720,$AA2720,FALSE)*WindSpeedStep*$AE$3:$AE$1003)/AG2720</f>
        <v>1985.9898294546599</v>
      </c>
      <c r="W2720" s="37">
        <f t="array" ref="W2720">SUM(_xlfn.NORM.DIST($AD$3:$AD$1003,$L2720,$AB2720,FALSE)*WindSpeedStep*$AE$3:$AE$1003)/AH2720</f>
        <v>1986.0292167970208</v>
      </c>
      <c r="Y2720" s="1">
        <f t="shared" si="805"/>
        <v>19</v>
      </c>
      <c r="Z2720" s="99">
        <f>IF(L2720&lt;'Power Curve'!$P$28,'Power Curve'!$Q$28,IF(L2720&gt;'Power Curve'!$P$29,'Power Curve'!$Q$29,INDEX(ReferenceTurbulence,Y2720)+(L2720-INDEX(ReferenceTurbulenceWindSpeed,Y2720))*(INDEX(ReferenceTurbulence,Y2720+1)-INDEX(ReferenceTurbulence,Y2720))/(INDEX(ReferenceTurbulenceWindSpeed,Y2720+1)-INDEX(ReferenceTurbulenceWindSpeed,Y2720))))</f>
        <v>0.12276991032832504</v>
      </c>
      <c r="AA2720" s="100">
        <f t="shared" si="811"/>
        <v>2.3692336699497254</v>
      </c>
      <c r="AB2720" s="29">
        <f t="shared" si="812"/>
        <v>2.2849182569413573</v>
      </c>
      <c r="AG2720" s="40">
        <f t="array" ref="AG2720">SUM(_xlfn.NORM.DIST($AD$3:$AD$1003,$F2720,$AA2720,FALSE)*WindSpeedStep)</f>
        <v>0.99999999999998701</v>
      </c>
      <c r="AH2720" s="40">
        <f t="array" ref="AH2720">SUM(_xlfn.NORM.DIST($AD$3:$AD$1003,$F2720,$AB2720,FALSE)*WindSpeedStep)</f>
        <v>0.9999999999999879</v>
      </c>
      <c r="AJ2720" s="47">
        <f t="shared" si="806"/>
        <v>19</v>
      </c>
      <c r="AK2720" s="83" t="b">
        <f>COUNTIF('Power Curve'!$D$2:$D$31,AJ2720)&gt;0</f>
        <v>1</v>
      </c>
      <c r="AL2720" s="83" t="b">
        <f t="shared" si="807"/>
        <v>0</v>
      </c>
      <c r="AM2720" s="83" t="b">
        <f t="shared" si="813"/>
        <v>1</v>
      </c>
      <c r="AN2720" s="47" t="str">
        <f t="shared" si="808"/>
        <v>Inner</v>
      </c>
      <c r="AO2720" s="48" t="str">
        <f t="shared" si="809"/>
        <v>2.3-2.4</v>
      </c>
      <c r="AP2720" s="49" t="str">
        <f t="shared" si="814"/>
        <v>19-20</v>
      </c>
      <c r="AQ2720" s="49" t="str">
        <f t="shared" si="815"/>
        <v>Mar</v>
      </c>
      <c r="AR2720" s="48" t="str">
        <f t="shared" si="816"/>
        <v>295-305</v>
      </c>
      <c r="AS2720" s="49" t="str">
        <f t="shared" si="810"/>
        <v>Inner-TI</v>
      </c>
    </row>
    <row r="2721" spans="5:45" x14ac:dyDescent="0.3">
      <c r="E2721" s="15">
        <v>40994.8125</v>
      </c>
      <c r="F2721" s="21">
        <v>17.96</v>
      </c>
      <c r="G2721" s="21">
        <v>1978.620056152349</v>
      </c>
      <c r="H2721" s="42">
        <v>1.186189004103843</v>
      </c>
      <c r="I2721" s="35">
        <v>302</v>
      </c>
      <c r="J2721" s="43">
        <v>0.12639198218262807</v>
      </c>
      <c r="K2721" s="44">
        <v>0.12952655335579785</v>
      </c>
      <c r="L2721" s="26">
        <f t="shared" si="798"/>
        <v>17.768288645746512</v>
      </c>
      <c r="M2721" s="26">
        <f t="shared" si="799"/>
        <v>2.1041962638060783</v>
      </c>
      <c r="N2721" s="96">
        <f t="shared" si="800"/>
        <v>18</v>
      </c>
      <c r="O2721" s="26">
        <f t="shared" si="801"/>
        <v>0.84074229182725657</v>
      </c>
      <c r="P2721" s="3">
        <f>IF(L2721&gt;'Power Curve'!$C$37,0,INDEX(Ci,$N2721,1)*POWER(1-O2721,3)+INDEX(Ci,$N2721,2)*3*O2721*POWER(1-O2721,2)+INDEX(Ci,$N2721,3)*3*POWER(O2721,2)*(1-O2721)+INDEX(Ci,$N2721,4)*POWER(O2721,3))</f>
        <v>1980.3066722488586</v>
      </c>
      <c r="Q2721" s="3">
        <f>MAX(0,MIN(P2721-V2721+W2721,'Power Curve'!$C$39))</f>
        <v>1980.0967905337729</v>
      </c>
      <c r="R2721" s="3">
        <f t="shared" si="802"/>
        <v>1978.620056152349</v>
      </c>
      <c r="S2721" s="3">
        <f t="shared" si="803"/>
        <v>1.4767343814239666</v>
      </c>
      <c r="T2721" s="3">
        <f t="shared" si="804"/>
        <v>1.4767343814239666</v>
      </c>
      <c r="V2721" s="37">
        <f t="array" ref="V2721">SUM(_xlfn.NORM.DIST($AD$3:$AD$1003,$L2721,$AA2721,FALSE)*WindSpeedStep*$AE$3:$AE$1003)/AG2721</f>
        <v>1984.3664203618664</v>
      </c>
      <c r="W2721" s="37">
        <f t="array" ref="W2721">SUM(_xlfn.NORM.DIST($AD$3:$AD$1003,$L2721,$AB2721,FALSE)*WindSpeedStep*$AE$3:$AE$1003)/AH2721</f>
        <v>1984.1565386467807</v>
      </c>
      <c r="Y2721" s="1">
        <f t="shared" si="805"/>
        <v>17</v>
      </c>
      <c r="Z2721" s="99">
        <f>IF(L2721&lt;'Power Curve'!$P$28,'Power Curve'!$Q$28,IF(L2721&gt;'Power Curve'!$P$29,'Power Curve'!$Q$29,INDEX(ReferenceTurbulence,Y2721)+(L2721-INDEX(ReferenceTurbulenceWindSpeed,Y2721))*(INDEX(ReferenceTurbulence,Y2721+1)-INDEX(ReferenceTurbulence,Y2721))/(INDEX(ReferenceTurbulenceWindSpeed,Y2721+1)-INDEX(ReferenceTurbulenceWindSpeed,Y2721))))</f>
        <v>0.11904771205907436</v>
      </c>
      <c r="AA2721" s="100">
        <f t="shared" si="811"/>
        <v>2.1152741104813511</v>
      </c>
      <c r="AB2721" s="29">
        <f t="shared" si="812"/>
        <v>2.2457692219289855</v>
      </c>
      <c r="AG2721" s="40">
        <f t="array" ref="AG2721">SUM(_xlfn.NORM.DIST($AD$3:$AD$1003,$F2721,$AA2721,FALSE)*WindSpeedStep)</f>
        <v>0.99999999999998868</v>
      </c>
      <c r="AH2721" s="40">
        <f t="array" ref="AH2721">SUM(_xlfn.NORM.DIST($AD$3:$AD$1003,$F2721,$AB2721,FALSE)*WindSpeedStep)</f>
        <v>0.99999999999998934</v>
      </c>
      <c r="AJ2721" s="47">
        <f t="shared" si="806"/>
        <v>18</v>
      </c>
      <c r="AK2721" s="83" t="b">
        <f>COUNTIF('Power Curve'!$D$2:$D$31,AJ2721)&gt;0</f>
        <v>1</v>
      </c>
      <c r="AL2721" s="83" t="b">
        <f t="shared" si="807"/>
        <v>0</v>
      </c>
      <c r="AM2721" s="83" t="b">
        <f t="shared" si="813"/>
        <v>1</v>
      </c>
      <c r="AN2721" s="47" t="str">
        <f t="shared" si="808"/>
        <v>Inner</v>
      </c>
      <c r="AO2721" s="48" t="str">
        <f t="shared" si="809"/>
        <v>2.1-2.2</v>
      </c>
      <c r="AP2721" s="49" t="str">
        <f t="shared" si="814"/>
        <v>19-20</v>
      </c>
      <c r="AQ2721" s="49" t="str">
        <f t="shared" si="815"/>
        <v>Mar</v>
      </c>
      <c r="AR2721" s="48" t="str">
        <f t="shared" si="816"/>
        <v>295-305</v>
      </c>
      <c r="AS2721" s="49" t="str">
        <f t="shared" si="810"/>
        <v>Inner-TI</v>
      </c>
    </row>
    <row r="2722" spans="5:45" x14ac:dyDescent="0.3">
      <c r="E2722" s="15">
        <v>40994.819444444445</v>
      </c>
      <c r="F2722" s="21">
        <v>18.64</v>
      </c>
      <c r="G2722" s="21">
        <v>1979.929992675781</v>
      </c>
      <c r="H2722" s="42">
        <v>1.1861029361983992</v>
      </c>
      <c r="I2722" s="35">
        <v>301.10000000000002</v>
      </c>
      <c r="J2722" s="43">
        <v>0.11909871244635194</v>
      </c>
      <c r="K2722" s="44">
        <v>0.16673086176672094</v>
      </c>
      <c r="L2722" s="26">
        <f t="shared" si="798"/>
        <v>18.440584059043307</v>
      </c>
      <c r="M2722" s="26">
        <f t="shared" si="799"/>
        <v>2.2081016871289556</v>
      </c>
      <c r="N2722" s="96">
        <f t="shared" si="800"/>
        <v>19</v>
      </c>
      <c r="O2722" s="26">
        <f t="shared" si="801"/>
        <v>0.91465106488217229</v>
      </c>
      <c r="P2722" s="3">
        <f>IF(L2722&gt;'Power Curve'!$C$37,0,INDEX(Ci,$N2722,1)*POWER(1-O2722,3)+INDEX(Ci,$N2722,2)*3*O2722*POWER(1-O2722,2)+INDEX(Ci,$N2722,3)*3*POWER(O2722,2)*(1-O2722)+INDEX(Ci,$N2722,4)*POWER(O2722,3))</f>
        <v>1989.2751336424001</v>
      </c>
      <c r="Q2722" s="3">
        <f>MAX(0,MIN(P2722-V2722+W2722,'Power Curve'!$C$39))</f>
        <v>1989.2963009991988</v>
      </c>
      <c r="R2722" s="3">
        <f t="shared" si="802"/>
        <v>1979.929992675781</v>
      </c>
      <c r="S2722" s="3">
        <f t="shared" si="803"/>
        <v>9.3663083234177975</v>
      </c>
      <c r="T2722" s="3">
        <f t="shared" si="804"/>
        <v>9.3663083234177975</v>
      </c>
      <c r="V2722" s="37">
        <f t="array" ref="V2722">SUM(_xlfn.NORM.DIST($AD$3:$AD$1003,$L2722,$AA2722,FALSE)*WindSpeedStep*$AE$3:$AE$1003)/AG2722</f>
        <v>1985.1147854064689</v>
      </c>
      <c r="W2722" s="37">
        <f t="array" ref="W2722">SUM(_xlfn.NORM.DIST($AD$3:$AD$1003,$L2722,$AB2722,FALSE)*WindSpeedStep*$AE$3:$AE$1003)/AH2722</f>
        <v>1985.1359527632676</v>
      </c>
      <c r="Y2722" s="1">
        <f t="shared" si="805"/>
        <v>18</v>
      </c>
      <c r="Z2722" s="99">
        <f>IF(L2722&lt;'Power Curve'!$P$28,'Power Curve'!$Q$28,IF(L2722&gt;'Power Curve'!$P$29,'Power Curve'!$Q$29,INDEX(ReferenceTurbulence,Y2722)+(L2722-INDEX(ReferenceTurbulenceWindSpeed,Y2722))*(INDEX(ReferenceTurbulence,Y2722+1)-INDEX(ReferenceTurbulence,Y2722))/(INDEX(ReferenceTurbulenceWindSpeed,Y2722+1)-INDEX(ReferenceTurbulenceWindSpeed,Y2722))))</f>
        <v>0.12064024642479332</v>
      </c>
      <c r="AA2722" s="100">
        <f t="shared" si="811"/>
        <v>2.2246766051000999</v>
      </c>
      <c r="AB2722" s="29">
        <f t="shared" si="812"/>
        <v>2.1962498181907804</v>
      </c>
      <c r="AG2722" s="40">
        <f t="array" ref="AG2722">SUM(_xlfn.NORM.DIST($AD$3:$AD$1003,$F2722,$AA2722,FALSE)*WindSpeedStep)</f>
        <v>0.99999999999998845</v>
      </c>
      <c r="AH2722" s="40">
        <f t="array" ref="AH2722">SUM(_xlfn.NORM.DIST($AD$3:$AD$1003,$F2722,$AB2722,FALSE)*WindSpeedStep)</f>
        <v>0.99999999999998779</v>
      </c>
      <c r="AJ2722" s="47">
        <f t="shared" si="806"/>
        <v>18</v>
      </c>
      <c r="AK2722" s="83" t="b">
        <f>COUNTIF('Power Curve'!$D$2:$D$31,AJ2722)&gt;0</f>
        <v>1</v>
      </c>
      <c r="AL2722" s="83" t="b">
        <f t="shared" si="807"/>
        <v>0</v>
      </c>
      <c r="AM2722" s="83" t="b">
        <f t="shared" si="813"/>
        <v>1</v>
      </c>
      <c r="AN2722" s="47" t="str">
        <f t="shared" si="808"/>
        <v>Inner</v>
      </c>
      <c r="AO2722" s="48" t="str">
        <f t="shared" si="809"/>
        <v>2.2-2.3</v>
      </c>
      <c r="AP2722" s="49" t="str">
        <f t="shared" si="814"/>
        <v>19-20</v>
      </c>
      <c r="AQ2722" s="49" t="str">
        <f t="shared" si="815"/>
        <v>Mar</v>
      </c>
      <c r="AR2722" s="48" t="str">
        <f t="shared" si="816"/>
        <v>295-305</v>
      </c>
      <c r="AS2722" s="49" t="str">
        <f t="shared" si="810"/>
        <v>Inner-TI</v>
      </c>
    </row>
    <row r="2723" spans="5:45" x14ac:dyDescent="0.3">
      <c r="E2723" s="15">
        <v>40994.826388888891</v>
      </c>
      <c r="F2723" s="21">
        <v>19.46</v>
      </c>
      <c r="G2723" s="21">
        <v>1977.820007324219</v>
      </c>
      <c r="H2723" s="42">
        <v>1.1858448074050918</v>
      </c>
      <c r="I2723" s="35">
        <v>299.60000000000002</v>
      </c>
      <c r="J2723" s="43">
        <v>9.9691675231243573E-2</v>
      </c>
      <c r="K2723" s="44">
        <v>0.15575916630888659</v>
      </c>
      <c r="L2723" s="26">
        <f t="shared" si="798"/>
        <v>19.250414792553855</v>
      </c>
      <c r="M2723" s="26">
        <f t="shared" si="799"/>
        <v>2.3332636375469371</v>
      </c>
      <c r="N2723" s="96">
        <f t="shared" si="800"/>
        <v>21</v>
      </c>
      <c r="O2723" s="26">
        <f t="shared" si="801"/>
        <v>0.21124145359256519</v>
      </c>
      <c r="P2723" s="3">
        <f>IF(L2723&gt;'Power Curve'!$C$37,0,INDEX(Ci,$N2723,1)*POWER(1-O2723,3)+INDEX(Ci,$N2723,2)*3*O2723*POWER(1-O2723,2)+INDEX(Ci,$N2723,3)*3*POWER(O2723,2)*(1-O2723)+INDEX(Ci,$N2723,4)*POWER(O2723,3))</f>
        <v>1988.7122120235204</v>
      </c>
      <c r="Q2723" s="3">
        <f>MAX(0,MIN(P2723-V2723+W2723,'Power Curve'!$C$39))</f>
        <v>1988.8186400098871</v>
      </c>
      <c r="R2723" s="3">
        <f t="shared" si="802"/>
        <v>1977.820007324219</v>
      </c>
      <c r="S2723" s="3">
        <f t="shared" si="803"/>
        <v>10.998632685668099</v>
      </c>
      <c r="T2723" s="3">
        <f t="shared" si="804"/>
        <v>10.998632685668099</v>
      </c>
      <c r="V2723" s="37">
        <f t="array" ref="V2723">SUM(_xlfn.NORM.DIST($AD$3:$AD$1003,$L2723,$AA2723,FALSE)*WindSpeedStep*$AE$3:$AE$1003)/AG2723</f>
        <v>1985.9415987002274</v>
      </c>
      <c r="W2723" s="37">
        <f t="array" ref="W2723">SUM(_xlfn.NORM.DIST($AD$3:$AD$1003,$L2723,$AB2723,FALSE)*WindSpeedStep*$AE$3:$AE$1003)/AH2723</f>
        <v>1986.0480266865941</v>
      </c>
      <c r="Y2723" s="1">
        <f t="shared" si="805"/>
        <v>19</v>
      </c>
      <c r="Z2723" s="99">
        <f>IF(L2723&lt;'Power Curve'!$P$28,'Power Curve'!$Q$28,IF(L2723&gt;'Power Curve'!$P$29,'Power Curve'!$Q$29,INDEX(ReferenceTurbulence,Y2723)+(L2723-INDEX(ReferenceTurbulenceWindSpeed,Y2723))*(INDEX(ReferenceTurbulence,Y2723+1)-INDEX(ReferenceTurbulence,Y2723))/(INDEX(ReferenceTurbulenceWindSpeed,Y2723+1)-INDEX(ReferenceTurbulenceWindSpeed,Y2723))))</f>
        <v>0.12281229608836856</v>
      </c>
      <c r="AA2723" s="100">
        <f t="shared" si="811"/>
        <v>2.364187641327034</v>
      </c>
      <c r="AB2723" s="29">
        <f t="shared" si="812"/>
        <v>1.9191060995660061</v>
      </c>
      <c r="AG2723" s="40">
        <f t="array" ref="AG2723">SUM(_xlfn.NORM.DIST($AD$3:$AD$1003,$F2723,$AA2723,FALSE)*WindSpeedStep)</f>
        <v>0.99999999999998712</v>
      </c>
      <c r="AH2723" s="40">
        <f t="array" ref="AH2723">SUM(_xlfn.NORM.DIST($AD$3:$AD$1003,$F2723,$AB2723,FALSE)*WindSpeedStep)</f>
        <v>0.99999999999998657</v>
      </c>
      <c r="AJ2723" s="47">
        <f t="shared" si="806"/>
        <v>19</v>
      </c>
      <c r="AK2723" s="83" t="b">
        <f>COUNTIF('Power Curve'!$D$2:$D$31,AJ2723)&gt;0</f>
        <v>1</v>
      </c>
      <c r="AL2723" s="83" t="b">
        <f t="shared" si="807"/>
        <v>0</v>
      </c>
      <c r="AM2723" s="83" t="b">
        <f t="shared" si="813"/>
        <v>1</v>
      </c>
      <c r="AN2723" s="47" t="str">
        <f t="shared" si="808"/>
        <v>Outer</v>
      </c>
      <c r="AO2723" s="48" t="str">
        <f t="shared" si="809"/>
        <v>2.3-2.4</v>
      </c>
      <c r="AP2723" s="49" t="str">
        <f t="shared" si="814"/>
        <v>19-20</v>
      </c>
      <c r="AQ2723" s="49" t="str">
        <f t="shared" si="815"/>
        <v>Mar</v>
      </c>
      <c r="AR2723" s="48" t="str">
        <f t="shared" si="816"/>
        <v>295-305</v>
      </c>
      <c r="AS2723" s="49" t="str">
        <f t="shared" si="810"/>
        <v>HWS-LTI</v>
      </c>
    </row>
    <row r="2724" spans="5:45" x14ac:dyDescent="0.3">
      <c r="E2724" s="15">
        <v>40994.833333333336</v>
      </c>
      <c r="F2724" s="21">
        <v>18.11</v>
      </c>
      <c r="G2724" s="21">
        <v>1984.619934082031</v>
      </c>
      <c r="H2724" s="42">
        <v>1.1868209641486505</v>
      </c>
      <c r="I2724" s="35">
        <v>300.5</v>
      </c>
      <c r="J2724" s="43">
        <v>0.11374930977360576</v>
      </c>
      <c r="K2724" s="44">
        <v>0.11677913293121171</v>
      </c>
      <c r="L2724" s="26">
        <f t="shared" si="798"/>
        <v>17.919868723101015</v>
      </c>
      <c r="M2724" s="26">
        <f t="shared" si="799"/>
        <v>2.1276234533916796</v>
      </c>
      <c r="N2724" s="96">
        <f t="shared" si="800"/>
        <v>19</v>
      </c>
      <c r="O2724" s="26">
        <f t="shared" si="801"/>
        <v>6.2083068254249682E-3</v>
      </c>
      <c r="P2724" s="3">
        <f>IF(L2724&gt;'Power Curve'!$C$37,0,INDEX(Ci,$N2724,1)*POWER(1-O2724,3)+INDEX(Ci,$N2724,2)*3*O2724*POWER(1-O2724,2)+INDEX(Ci,$N2724,3)*3*POWER(O2724,2)*(1-O2724)+INDEX(Ci,$N2724,4)*POWER(O2724,3))</f>
        <v>1979.9528619384882</v>
      </c>
      <c r="Q2724" s="3">
        <f>MAX(0,MIN(P2724-V2724+W2724,'Power Curve'!$C$39))</f>
        <v>1980.0296144590436</v>
      </c>
      <c r="R2724" s="3">
        <f t="shared" si="802"/>
        <v>1984.619934082031</v>
      </c>
      <c r="S2724" s="3">
        <f t="shared" si="803"/>
        <v>-4.5903196229874084</v>
      </c>
      <c r="T2724" s="3">
        <f t="shared" si="804"/>
        <v>4.5903196229874084</v>
      </c>
      <c r="V2724" s="37">
        <f t="array" ref="V2724">SUM(_xlfn.NORM.DIST($AD$3:$AD$1003,$L2724,$AA2724,FALSE)*WindSpeedStep*$AE$3:$AE$1003)/AG2724</f>
        <v>1984.5547196401142</v>
      </c>
      <c r="W2724" s="37">
        <f t="array" ref="W2724">SUM(_xlfn.NORM.DIST($AD$3:$AD$1003,$L2724,$AB2724,FALSE)*WindSpeedStep*$AE$3:$AE$1003)/AH2724</f>
        <v>1984.6314721606695</v>
      </c>
      <c r="Y2724" s="1">
        <f t="shared" si="805"/>
        <v>18</v>
      </c>
      <c r="Z2724" s="99">
        <f>IF(L2724&lt;'Power Curve'!$P$28,'Power Curve'!$Q$28,IF(L2724&gt;'Power Curve'!$P$29,'Power Curve'!$Q$29,INDEX(ReferenceTurbulence,Y2724)+(L2724-INDEX(ReferenceTurbulenceWindSpeed,Y2724))*(INDEX(ReferenceTurbulence,Y2724+1)-INDEX(ReferenceTurbulence,Y2724))/(INDEX(ReferenceTurbulenceWindSpeed,Y2724+1)-INDEX(ReferenceTurbulenceWindSpeed,Y2724))))</f>
        <v>0.11868275585052077</v>
      </c>
      <c r="AA2724" s="100">
        <f t="shared" si="811"/>
        <v>2.1267794045371811</v>
      </c>
      <c r="AB2724" s="29">
        <f t="shared" si="812"/>
        <v>2.0383726984863664</v>
      </c>
      <c r="AG2724" s="40">
        <f t="array" ref="AG2724">SUM(_xlfn.NORM.DIST($AD$3:$AD$1003,$F2724,$AA2724,FALSE)*WindSpeedStep)</f>
        <v>0.99999999999998834</v>
      </c>
      <c r="AH2724" s="40">
        <f t="array" ref="AH2724">SUM(_xlfn.NORM.DIST($AD$3:$AD$1003,$F2724,$AB2724,FALSE)*WindSpeedStep)</f>
        <v>0.99999999999998845</v>
      </c>
      <c r="AJ2724" s="47">
        <f t="shared" si="806"/>
        <v>18</v>
      </c>
      <c r="AK2724" s="83" t="b">
        <f>COUNTIF('Power Curve'!$D$2:$D$31,AJ2724)&gt;0</f>
        <v>1</v>
      </c>
      <c r="AL2724" s="83" t="b">
        <f t="shared" si="807"/>
        <v>0</v>
      </c>
      <c r="AM2724" s="83" t="b">
        <f t="shared" si="813"/>
        <v>1</v>
      </c>
      <c r="AN2724" s="47" t="str">
        <f t="shared" si="808"/>
        <v>Inner</v>
      </c>
      <c r="AO2724" s="48" t="str">
        <f t="shared" si="809"/>
        <v>2.1-2.2</v>
      </c>
      <c r="AP2724" s="49" t="str">
        <f t="shared" si="814"/>
        <v>20-21</v>
      </c>
      <c r="AQ2724" s="49" t="str">
        <f t="shared" si="815"/>
        <v>Mar</v>
      </c>
      <c r="AR2724" s="48" t="str">
        <f t="shared" si="816"/>
        <v>295-305</v>
      </c>
      <c r="AS2724" s="49" t="str">
        <f t="shared" si="810"/>
        <v>Inner-TI</v>
      </c>
    </row>
    <row r="2725" spans="5:45" x14ac:dyDescent="0.3">
      <c r="E2725" s="15">
        <v>40994.840277777781</v>
      </c>
      <c r="F2725" s="21">
        <v>17.8</v>
      </c>
      <c r="G2725" s="21">
        <v>1974.239990234378</v>
      </c>
      <c r="H2725" s="42">
        <v>1.1866917981955607</v>
      </c>
      <c r="I2725" s="35">
        <v>302.8</v>
      </c>
      <c r="J2725" s="43">
        <v>0.13033707865168537</v>
      </c>
      <c r="K2725" s="44">
        <v>0.15187871234481226</v>
      </c>
      <c r="L2725" s="26">
        <f t="shared" si="798"/>
        <v>17.612484327519692</v>
      </c>
      <c r="M2725" s="26">
        <f t="shared" si="799"/>
        <v>2.0801162041764831</v>
      </c>
      <c r="N2725" s="96">
        <f t="shared" si="800"/>
        <v>18</v>
      </c>
      <c r="O2725" s="26">
        <f t="shared" si="801"/>
        <v>0.67311098121319735</v>
      </c>
      <c r="P2725" s="3">
        <f>IF(L2725&gt;'Power Curve'!$C$37,0,INDEX(Ci,$N2725,1)*POWER(1-O2725,3)+INDEX(Ci,$N2725,2)*3*O2725*POWER(1-O2725,2)+INDEX(Ci,$N2725,3)*3*POWER(O2725,2)*(1-O2725)+INDEX(Ci,$N2725,4)*POWER(O2725,3))</f>
        <v>1981.2600661650113</v>
      </c>
      <c r="Q2725" s="3">
        <f>MAX(0,MIN(P2725-V2725+W2725,'Power Curve'!$C$39))</f>
        <v>1980.8533403590864</v>
      </c>
      <c r="R2725" s="3">
        <f t="shared" si="802"/>
        <v>1974.239990234378</v>
      </c>
      <c r="S2725" s="3">
        <f t="shared" si="803"/>
        <v>6.6133501247084041</v>
      </c>
      <c r="T2725" s="3">
        <f t="shared" si="804"/>
        <v>6.6133501247084041</v>
      </c>
      <c r="V2725" s="37">
        <f t="array" ref="V2725">SUM(_xlfn.NORM.DIST($AD$3:$AD$1003,$L2725,$AA2725,FALSE)*WindSpeedStep*$AE$3:$AE$1003)/AG2725</f>
        <v>1984.1639364953178</v>
      </c>
      <c r="W2725" s="37">
        <f t="array" ref="W2725">SUM(_xlfn.NORM.DIST($AD$3:$AD$1003,$L2725,$AB2725,FALSE)*WindSpeedStep*$AE$3:$AE$1003)/AH2725</f>
        <v>1983.7572106893929</v>
      </c>
      <c r="Y2725" s="1">
        <f t="shared" si="805"/>
        <v>17</v>
      </c>
      <c r="Z2725" s="99">
        <f>IF(L2725&lt;'Power Curve'!$P$28,'Power Curve'!$Q$28,IF(L2725&gt;'Power Curve'!$P$29,'Power Curve'!$Q$29,INDEX(ReferenceTurbulence,Y2725)+(L2725-INDEX(ReferenceTurbulenceWindSpeed,Y2725))*(INDEX(ReferenceTurbulence,Y2725+1)-INDEX(ReferenceTurbulence,Y2725))/(INDEX(ReferenceTurbulenceWindSpeed,Y2725+1)-INDEX(ReferenceTurbulenceWindSpeed,Y2725))))</f>
        <v>0.11944593816580805</v>
      </c>
      <c r="AA2725" s="100">
        <f t="shared" si="811"/>
        <v>2.1037397139311804</v>
      </c>
      <c r="AB2725" s="29">
        <f t="shared" si="812"/>
        <v>2.2955597550475098</v>
      </c>
      <c r="AG2725" s="40">
        <f t="array" ref="AG2725">SUM(_xlfn.NORM.DIST($AD$3:$AD$1003,$F2725,$AA2725,FALSE)*WindSpeedStep)</f>
        <v>0.99999999999999012</v>
      </c>
      <c r="AH2725" s="40">
        <f t="array" ref="AH2725">SUM(_xlfn.NORM.DIST($AD$3:$AD$1003,$F2725,$AB2725,FALSE)*WindSpeedStep)</f>
        <v>0.99999999999998557</v>
      </c>
      <c r="AJ2725" s="47">
        <f t="shared" si="806"/>
        <v>18</v>
      </c>
      <c r="AK2725" s="83" t="b">
        <f>COUNTIF('Power Curve'!$D$2:$D$31,AJ2725)&gt;0</f>
        <v>1</v>
      </c>
      <c r="AL2725" s="83" t="b">
        <f t="shared" si="807"/>
        <v>0</v>
      </c>
      <c r="AM2725" s="83" t="b">
        <f t="shared" si="813"/>
        <v>1</v>
      </c>
      <c r="AN2725" s="47" t="str">
        <f t="shared" si="808"/>
        <v>Inner</v>
      </c>
      <c r="AO2725" s="48" t="str">
        <f t="shared" si="809"/>
        <v>2.0-2.1</v>
      </c>
      <c r="AP2725" s="49" t="str">
        <f t="shared" si="814"/>
        <v>20-21</v>
      </c>
      <c r="AQ2725" s="49" t="str">
        <f t="shared" si="815"/>
        <v>Mar</v>
      </c>
      <c r="AR2725" s="48" t="str">
        <f t="shared" si="816"/>
        <v>295-305</v>
      </c>
      <c r="AS2725" s="49" t="str">
        <f t="shared" si="810"/>
        <v>Inner-TI</v>
      </c>
    </row>
    <row r="2726" spans="5:45" x14ac:dyDescent="0.3">
      <c r="E2726" s="15">
        <v>40994.847222222219</v>
      </c>
      <c r="F2726" s="21">
        <v>15.87</v>
      </c>
      <c r="G2726" s="21">
        <v>1974.529968261721</v>
      </c>
      <c r="H2726" s="42">
        <v>1.1874385210420879</v>
      </c>
      <c r="I2726" s="35">
        <v>301.39999999999998</v>
      </c>
      <c r="J2726" s="43">
        <v>0.11846250787649654</v>
      </c>
      <c r="K2726" s="44">
        <v>0.14706704281673741</v>
      </c>
      <c r="L2726" s="26">
        <f t="shared" si="798"/>
        <v>15.706109045003869</v>
      </c>
      <c r="M2726" s="26">
        <f t="shared" si="799"/>
        <v>1.7854797589109694</v>
      </c>
      <c r="N2726" s="96">
        <f t="shared" si="800"/>
        <v>16</v>
      </c>
      <c r="O2726" s="26">
        <f t="shared" si="801"/>
        <v>0.70745351861511074</v>
      </c>
      <c r="P2726" s="3">
        <f>IF(L2726&gt;'Power Curve'!$C$37,0,INDEX(Ci,$N2726,1)*POWER(1-O2726,3)+INDEX(Ci,$N2726,2)*3*O2726*POWER(1-O2726,2)+INDEX(Ci,$N2726,3)*3*POWER(O2726,2)*(1-O2726)+INDEX(Ci,$N2726,4)*POWER(O2726,3))</f>
        <v>1981.4851062685386</v>
      </c>
      <c r="Q2726" s="3">
        <f>MAX(0,MIN(P2726-V2726+W2726,'Power Curve'!$C$39))</f>
        <v>1981.8934812820773</v>
      </c>
      <c r="R2726" s="3">
        <f t="shared" si="802"/>
        <v>1974.529968261721</v>
      </c>
      <c r="S2726" s="3">
        <f t="shared" si="803"/>
        <v>7.3635130203563222</v>
      </c>
      <c r="T2726" s="3">
        <f t="shared" si="804"/>
        <v>7.3635130203563222</v>
      </c>
      <c r="V2726" s="37">
        <f t="array" ref="V2726">SUM(_xlfn.NORM.DIST($AD$3:$AD$1003,$L2726,$AA2726,FALSE)*WindSpeedStep*$AE$3:$AE$1003)/AG2726</f>
        <v>1980.25730398837</v>
      </c>
      <c r="W2726" s="37">
        <f t="array" ref="W2726">SUM(_xlfn.NORM.DIST($AD$3:$AD$1003,$L2726,$AB2726,FALSE)*WindSpeedStep*$AE$3:$AE$1003)/AH2726</f>
        <v>1980.6656790019088</v>
      </c>
      <c r="Y2726" s="1">
        <f t="shared" si="805"/>
        <v>15</v>
      </c>
      <c r="Z2726" s="99">
        <f>IF(L2726&lt;'Power Curve'!$P$28,'Power Curve'!$Q$28,IF(L2726&gt;'Power Curve'!$P$29,'Power Curve'!$Q$29,INDEX(ReferenceTurbulence,Y2726)+(L2726-INDEX(ReferenceTurbulenceWindSpeed,Y2726))*(INDEX(ReferenceTurbulence,Y2726+1)-INDEX(ReferenceTurbulence,Y2726))/(INDEX(ReferenceTurbulenceWindSpeed,Y2726+1)-INDEX(ReferenceTurbulenceWindSpeed,Y2726))))</f>
        <v>0.12168818332561447</v>
      </c>
      <c r="AA2726" s="100">
        <f t="shared" si="811"/>
        <v>1.9112478768005223</v>
      </c>
      <c r="AB2726" s="29">
        <f t="shared" si="812"/>
        <v>1.8605850664528842</v>
      </c>
      <c r="AG2726" s="40">
        <f t="array" ref="AG2726">SUM(_xlfn.NORM.DIST($AD$3:$AD$1003,$F2726,$AA2726,FALSE)*WindSpeedStep)</f>
        <v>0.99999999999999567</v>
      </c>
      <c r="AH2726" s="40">
        <f t="array" ref="AH2726">SUM(_xlfn.NORM.DIST($AD$3:$AD$1003,$F2726,$AB2726,FALSE)*WindSpeedStep)</f>
        <v>0.99999999999999478</v>
      </c>
      <c r="AJ2726" s="47">
        <f t="shared" si="806"/>
        <v>16</v>
      </c>
      <c r="AK2726" s="83" t="b">
        <f>COUNTIF('Power Curve'!$D$2:$D$31,AJ2726)&gt;0</f>
        <v>1</v>
      </c>
      <c r="AL2726" s="83" t="b">
        <f t="shared" si="807"/>
        <v>0</v>
      </c>
      <c r="AM2726" s="83" t="b">
        <f t="shared" si="813"/>
        <v>1</v>
      </c>
      <c r="AN2726" s="47" t="str">
        <f t="shared" si="808"/>
        <v>Inner</v>
      </c>
      <c r="AO2726" s="48" t="str">
        <f t="shared" si="809"/>
        <v>1.7-1.8</v>
      </c>
      <c r="AP2726" s="49" t="str">
        <f t="shared" si="814"/>
        <v>20-21</v>
      </c>
      <c r="AQ2726" s="49" t="str">
        <f t="shared" si="815"/>
        <v>Mar</v>
      </c>
      <c r="AR2726" s="48" t="str">
        <f t="shared" si="816"/>
        <v>295-305</v>
      </c>
      <c r="AS2726" s="49" t="str">
        <f t="shared" si="810"/>
        <v>Inner-TI</v>
      </c>
    </row>
    <row r="2727" spans="5:45" x14ac:dyDescent="0.3">
      <c r="E2727" s="15">
        <v>40994.854166666664</v>
      </c>
      <c r="F2727" s="21">
        <v>16.21</v>
      </c>
      <c r="G2727" s="21">
        <v>1979.950012207031</v>
      </c>
      <c r="H2727" s="42">
        <v>1.187481615960726</v>
      </c>
      <c r="I2727" s="35">
        <v>301.2</v>
      </c>
      <c r="J2727" s="43">
        <v>0.12214682294879703</v>
      </c>
      <c r="K2727" s="44">
        <v>0.12877039282025357</v>
      </c>
      <c r="L2727" s="26">
        <f t="shared" si="798"/>
        <v>16.042791905724069</v>
      </c>
      <c r="M2727" s="26">
        <f t="shared" si="799"/>
        <v>1.8375151803593175</v>
      </c>
      <c r="N2727" s="96">
        <f t="shared" si="800"/>
        <v>17</v>
      </c>
      <c r="O2727" s="26">
        <f t="shared" si="801"/>
        <v>4.5357714407535311E-2</v>
      </c>
      <c r="P2727" s="3">
        <f>IF(L2727&gt;'Power Curve'!$C$37,0,INDEX(Ci,$N2727,1)*POWER(1-O2727,3)+INDEX(Ci,$N2727,2)*3*O2727*POWER(1-O2727,2)+INDEX(Ci,$N2727,3)*3*POWER(O2727,2)*(1-O2727)+INDEX(Ci,$N2727,4)*POWER(O2727,3))</f>
        <v>1982.5443223111461</v>
      </c>
      <c r="Q2727" s="3">
        <f>MAX(0,MIN(P2727-V2727+W2727,'Power Curve'!$C$39))</f>
        <v>1982.4284656261782</v>
      </c>
      <c r="R2727" s="3">
        <f t="shared" si="802"/>
        <v>1979.950012207031</v>
      </c>
      <c r="S2727" s="3">
        <f t="shared" si="803"/>
        <v>2.4784534191471721</v>
      </c>
      <c r="T2727" s="3">
        <f t="shared" si="804"/>
        <v>2.4784534191471721</v>
      </c>
      <c r="V2727" s="37">
        <f t="array" ref="V2727">SUM(_xlfn.NORM.DIST($AD$3:$AD$1003,$L2727,$AA2727,FALSE)*WindSpeedStep*$AE$3:$AE$1003)/AG2727</f>
        <v>1981.3262393656576</v>
      </c>
      <c r="W2727" s="37">
        <f t="array" ref="W2727">SUM(_xlfn.NORM.DIST($AD$3:$AD$1003,$L2727,$AB2727,FALSE)*WindSpeedStep*$AE$3:$AE$1003)/AH2727</f>
        <v>1981.2103826806897</v>
      </c>
      <c r="Y2727" s="1">
        <f t="shared" si="805"/>
        <v>16</v>
      </c>
      <c r="Z2727" s="99">
        <f>IF(L2727&lt;'Power Curve'!$P$28,'Power Curve'!$Q$28,IF(L2727&gt;'Power Curve'!$P$29,'Power Curve'!$Q$29,INDEX(ReferenceTurbulence,Y2727)+(L2727-INDEX(ReferenceTurbulenceWindSpeed,Y2727))*(INDEX(ReferenceTurbulence,Y2727+1)-INDEX(ReferenceTurbulence,Y2727))/(INDEX(ReferenceTurbulenceWindSpeed,Y2727+1)-INDEX(ReferenceTurbulenceWindSpeed,Y2727))))</f>
        <v>0.12103212289919668</v>
      </c>
      <c r="AA2727" s="100">
        <f t="shared" si="811"/>
        <v>1.9416931615798334</v>
      </c>
      <c r="AB2727" s="29">
        <f t="shared" si="812"/>
        <v>1.959576062512872</v>
      </c>
      <c r="AG2727" s="40">
        <f t="array" ref="AG2727">SUM(_xlfn.NORM.DIST($AD$3:$AD$1003,$F2727,$AA2727,FALSE)*WindSpeedStep)</f>
        <v>0.99999999999999434</v>
      </c>
      <c r="AH2727" s="40">
        <f t="array" ref="AH2727">SUM(_xlfn.NORM.DIST($AD$3:$AD$1003,$F2727,$AB2727,FALSE)*WindSpeedStep)</f>
        <v>0.99999999999999434</v>
      </c>
      <c r="AJ2727" s="47">
        <f t="shared" si="806"/>
        <v>16</v>
      </c>
      <c r="AK2727" s="83" t="b">
        <f>COUNTIF('Power Curve'!$D$2:$D$31,AJ2727)&gt;0</f>
        <v>1</v>
      </c>
      <c r="AL2727" s="83" t="b">
        <f t="shared" si="807"/>
        <v>0</v>
      </c>
      <c r="AM2727" s="83" t="b">
        <f t="shared" si="813"/>
        <v>1</v>
      </c>
      <c r="AN2727" s="47" t="str">
        <f t="shared" si="808"/>
        <v>Inner</v>
      </c>
      <c r="AO2727" s="48" t="str">
        <f t="shared" si="809"/>
        <v>1.8-1.9</v>
      </c>
      <c r="AP2727" s="49" t="str">
        <f t="shared" si="814"/>
        <v>20-21</v>
      </c>
      <c r="AQ2727" s="49" t="str">
        <f t="shared" si="815"/>
        <v>Mar</v>
      </c>
      <c r="AR2727" s="48" t="str">
        <f t="shared" si="816"/>
        <v>295-305</v>
      </c>
      <c r="AS2727" s="49" t="str">
        <f t="shared" si="810"/>
        <v>Inner-TI</v>
      </c>
    </row>
    <row r="2728" spans="5:45" x14ac:dyDescent="0.3">
      <c r="E2728" s="15">
        <v>40994.861111111109</v>
      </c>
      <c r="F2728" s="21">
        <v>16.66</v>
      </c>
      <c r="G2728" s="21">
        <v>1974.740051269529</v>
      </c>
      <c r="H2728" s="42">
        <v>1.187395429251253</v>
      </c>
      <c r="I2728" s="35">
        <v>301.5</v>
      </c>
      <c r="J2728" s="43">
        <v>9.963985594237694E-2</v>
      </c>
      <c r="K2728" s="44">
        <v>0.12817671735438921</v>
      </c>
      <c r="L2728" s="26">
        <f t="shared" si="798"/>
        <v>16.487751192055814</v>
      </c>
      <c r="M2728" s="26">
        <f t="shared" si="799"/>
        <v>1.9062850724236189</v>
      </c>
      <c r="N2728" s="96">
        <f t="shared" si="800"/>
        <v>17</v>
      </c>
      <c r="O2728" s="26">
        <f t="shared" si="801"/>
        <v>0.49529905426432136</v>
      </c>
      <c r="P2728" s="3">
        <f>IF(L2728&gt;'Power Curve'!$C$37,0,INDEX(Ci,$N2728,1)*POWER(1-O2728,3)+INDEX(Ci,$N2728,2)*3*O2728*POWER(1-O2728,2)+INDEX(Ci,$N2728,3)*3*POWER(O2728,2)*(1-O2728)+INDEX(Ci,$N2728,4)*POWER(O2728,3))</f>
        <v>1984.147984590046</v>
      </c>
      <c r="Q2728" s="3">
        <f>MAX(0,MIN(P2728-V2728+W2728,'Power Curve'!$C$39))</f>
        <v>1985.0071859003051</v>
      </c>
      <c r="R2728" s="3">
        <f t="shared" si="802"/>
        <v>1974.740051269529</v>
      </c>
      <c r="S2728" s="3">
        <f t="shared" si="803"/>
        <v>10.267134630776127</v>
      </c>
      <c r="T2728" s="3">
        <f t="shared" si="804"/>
        <v>10.267134630776127</v>
      </c>
      <c r="V2728" s="37">
        <f t="array" ref="V2728">SUM(_xlfn.NORM.DIST($AD$3:$AD$1003,$L2728,$AA2728,FALSE)*WindSpeedStep*$AE$3:$AE$1003)/AG2728</f>
        <v>1982.3388282001358</v>
      </c>
      <c r="W2728" s="37">
        <f t="array" ref="W2728">SUM(_xlfn.NORM.DIST($AD$3:$AD$1003,$L2728,$AB2728,FALSE)*WindSpeedStep*$AE$3:$AE$1003)/AH2728</f>
        <v>1983.1980295103949</v>
      </c>
      <c r="Y2728" s="1">
        <f t="shared" si="805"/>
        <v>16</v>
      </c>
      <c r="Z2728" s="99">
        <f>IF(L2728&lt;'Power Curve'!$P$28,'Power Curve'!$Q$28,IF(L2728&gt;'Power Curve'!$P$29,'Power Curve'!$Q$29,INDEX(ReferenceTurbulence,Y2728)+(L2728-INDEX(ReferenceTurbulenceWindSpeed,Y2728))*(INDEX(ReferenceTurbulence,Y2728+1)-INDEX(ReferenceTurbulence,Y2728))/(INDEX(ReferenceTurbulenceWindSpeed,Y2728+1)-INDEX(ReferenceTurbulenceWindSpeed,Y2728))))</f>
        <v>0.121038185193113</v>
      </c>
      <c r="AA2728" s="100">
        <f t="shared" si="811"/>
        <v>1.9956474822020214</v>
      </c>
      <c r="AB2728" s="29">
        <f t="shared" si="812"/>
        <v>1.6428371535901949</v>
      </c>
      <c r="AG2728" s="40">
        <f t="array" ref="AG2728">SUM(_xlfn.NORM.DIST($AD$3:$AD$1003,$F2728,$AA2728,FALSE)*WindSpeedStep)</f>
        <v>0.99999999999999278</v>
      </c>
      <c r="AH2728" s="40">
        <f t="array" ref="AH2728">SUM(_xlfn.NORM.DIST($AD$3:$AD$1003,$F2728,$AB2728,FALSE)*WindSpeedStep)</f>
        <v>0.99999999999999234</v>
      </c>
      <c r="AJ2728" s="47">
        <f t="shared" si="806"/>
        <v>16</v>
      </c>
      <c r="AK2728" s="83" t="b">
        <f>COUNTIF('Power Curve'!$D$2:$D$31,AJ2728)&gt;0</f>
        <v>1</v>
      </c>
      <c r="AL2728" s="83" t="b">
        <f t="shared" si="807"/>
        <v>0</v>
      </c>
      <c r="AM2728" s="83" t="b">
        <f t="shared" si="813"/>
        <v>1</v>
      </c>
      <c r="AN2728" s="47" t="str">
        <f t="shared" si="808"/>
        <v>Outer</v>
      </c>
      <c r="AO2728" s="48" t="str">
        <f t="shared" si="809"/>
        <v>1.9-2.0</v>
      </c>
      <c r="AP2728" s="49" t="str">
        <f t="shared" si="814"/>
        <v>20-21</v>
      </c>
      <c r="AQ2728" s="49" t="str">
        <f t="shared" si="815"/>
        <v>Mar</v>
      </c>
      <c r="AR2728" s="48" t="str">
        <f t="shared" si="816"/>
        <v>295-305</v>
      </c>
      <c r="AS2728" s="49" t="str">
        <f t="shared" si="810"/>
        <v>HWS-LTI</v>
      </c>
    </row>
    <row r="2729" spans="5:45" x14ac:dyDescent="0.3">
      <c r="E2729" s="15">
        <v>40994.868055555555</v>
      </c>
      <c r="F2729" s="21">
        <v>14.72</v>
      </c>
      <c r="G2729" s="21">
        <v>1974.0899963378929</v>
      </c>
      <c r="H2729" s="42">
        <v>1.1884588160965741</v>
      </c>
      <c r="I2729" s="35">
        <v>303.7</v>
      </c>
      <c r="J2729" s="43">
        <v>0.11752717391304347</v>
      </c>
      <c r="K2729" s="44">
        <v>9.8297471290426472E-2</v>
      </c>
      <c r="L2729" s="26">
        <f t="shared" si="798"/>
        <v>14.572156473436641</v>
      </c>
      <c r="M2729" s="26">
        <f t="shared" si="799"/>
        <v>1.6102237335887453</v>
      </c>
      <c r="N2729" s="96">
        <f t="shared" si="800"/>
        <v>15</v>
      </c>
      <c r="O2729" s="26">
        <f t="shared" si="801"/>
        <v>0.5908871922155271</v>
      </c>
      <c r="P2729" s="3">
        <f>IF(L2729&gt;'Power Curve'!$C$37,0,INDEX(Ci,$N2729,1)*POWER(1-O2729,3)+INDEX(Ci,$N2729,2)*3*O2729*POWER(1-O2729,2)+INDEX(Ci,$N2729,3)*3*POWER(O2729,2)*(1-O2729)+INDEX(Ci,$N2729,4)*POWER(O2729,3))</f>
        <v>1977.680982045385</v>
      </c>
      <c r="Q2729" s="3">
        <f>MAX(0,MIN(P2729-V2729+W2729,'Power Curve'!$C$39))</f>
        <v>1979.1000467330707</v>
      </c>
      <c r="R2729" s="3">
        <f t="shared" si="802"/>
        <v>1974.0899963378929</v>
      </c>
      <c r="S2729" s="3">
        <f t="shared" si="803"/>
        <v>5.0100503951778137</v>
      </c>
      <c r="T2729" s="3">
        <f t="shared" si="804"/>
        <v>5.0100503951778137</v>
      </c>
      <c r="V2729" s="37">
        <f t="array" ref="V2729">SUM(_xlfn.NORM.DIST($AD$3:$AD$1003,$L2729,$AA2729,FALSE)*WindSpeedStep*$AE$3:$AE$1003)/AG2729</f>
        <v>1973.9532944527634</v>
      </c>
      <c r="W2729" s="37">
        <f t="array" ref="W2729">SUM(_xlfn.NORM.DIST($AD$3:$AD$1003,$L2729,$AB2729,FALSE)*WindSpeedStep*$AE$3:$AE$1003)/AH2729</f>
        <v>1975.3723591404491</v>
      </c>
      <c r="Y2729" s="1">
        <f t="shared" si="805"/>
        <v>14</v>
      </c>
      <c r="Z2729" s="99">
        <f>IF(L2729&lt;'Power Curve'!$P$28,'Power Curve'!$Q$28,IF(L2729&gt;'Power Curve'!$P$29,'Power Curve'!$Q$29,INDEX(ReferenceTurbulence,Y2729)+(L2729-INDEX(ReferenceTurbulenceWindSpeed,Y2729))*(INDEX(ReferenceTurbulence,Y2729+1)-INDEX(ReferenceTurbulence,Y2729))/(INDEX(ReferenceTurbulenceWindSpeed,Y2729+1)-INDEX(ReferenceTurbulenceWindSpeed,Y2729))))</f>
        <v>0.12222027115889655</v>
      </c>
      <c r="AA2729" s="100">
        <f t="shared" si="811"/>
        <v>1.7810129155532959</v>
      </c>
      <c r="AB2729" s="29">
        <f t="shared" si="812"/>
        <v>1.7126243681416704</v>
      </c>
      <c r="AG2729" s="40">
        <f t="array" ref="AG2729">SUM(_xlfn.NORM.DIST($AD$3:$AD$1003,$F2729,$AA2729,FALSE)*WindSpeedStep)</f>
        <v>0.99999999999999978</v>
      </c>
      <c r="AH2729" s="40">
        <f t="array" ref="AH2729">SUM(_xlfn.NORM.DIST($AD$3:$AD$1003,$F2729,$AB2729,FALSE)*WindSpeedStep)</f>
        <v>1</v>
      </c>
      <c r="AJ2729" s="47">
        <f t="shared" si="806"/>
        <v>15</v>
      </c>
      <c r="AK2729" s="83" t="b">
        <f>COUNTIF('Power Curve'!$D$2:$D$31,AJ2729)&gt;0</f>
        <v>1</v>
      </c>
      <c r="AL2729" s="83" t="b">
        <f t="shared" si="807"/>
        <v>0</v>
      </c>
      <c r="AM2729" s="83" t="b">
        <f t="shared" si="813"/>
        <v>1</v>
      </c>
      <c r="AN2729" s="47" t="str">
        <f t="shared" si="808"/>
        <v>Outer</v>
      </c>
      <c r="AO2729" s="48" t="str">
        <f t="shared" si="809"/>
        <v>1.6-1.7</v>
      </c>
      <c r="AP2729" s="49" t="str">
        <f t="shared" si="814"/>
        <v>20-21</v>
      </c>
      <c r="AQ2729" s="49" t="str">
        <f t="shared" si="815"/>
        <v>Mar</v>
      </c>
      <c r="AR2729" s="48" t="str">
        <f t="shared" si="816"/>
        <v>295-305</v>
      </c>
      <c r="AS2729" s="49" t="str">
        <f t="shared" si="810"/>
        <v>Inner-TI</v>
      </c>
    </row>
    <row r="2730" spans="5:45" x14ac:dyDescent="0.3">
      <c r="E2730" s="15">
        <v>40994.875</v>
      </c>
      <c r="F2730" s="21">
        <v>14.71</v>
      </c>
      <c r="G2730" s="21">
        <v>1974.009948730474</v>
      </c>
      <c r="H2730" s="42">
        <v>1.1884588160965741</v>
      </c>
      <c r="I2730" s="35">
        <v>302.8</v>
      </c>
      <c r="J2730" s="43">
        <v>0.15839564921821889</v>
      </c>
      <c r="K2730" s="44">
        <v>0.14212538377441489</v>
      </c>
      <c r="L2730" s="26">
        <f t="shared" si="798"/>
        <v>14.562256910615012</v>
      </c>
      <c r="M2730" s="26">
        <f t="shared" si="799"/>
        <v>1.6086937242426329</v>
      </c>
      <c r="N2730" s="96">
        <f t="shared" si="800"/>
        <v>15</v>
      </c>
      <c r="O2730" s="26">
        <f t="shared" si="801"/>
        <v>0.58142974652761004</v>
      </c>
      <c r="P2730" s="3">
        <f>IF(L2730&gt;'Power Curve'!$C$37,0,INDEX(Ci,$N2730,1)*POWER(1-O2730,3)+INDEX(Ci,$N2730,2)*3*O2730*POWER(1-O2730,2)+INDEX(Ci,$N2730,3)*3*POWER(O2730,2)*(1-O2730)+INDEX(Ci,$N2730,4)*POWER(O2730,3))</f>
        <v>1977.6496072318889</v>
      </c>
      <c r="Q2730" s="3">
        <f>MAX(0,MIN(P2730-V2730+W2730,'Power Curve'!$C$39))</f>
        <v>1959.3589527119864</v>
      </c>
      <c r="R2730" s="3">
        <f t="shared" si="802"/>
        <v>1974.009948730474</v>
      </c>
      <c r="S2730" s="3">
        <f t="shared" si="803"/>
        <v>-14.650996018487604</v>
      </c>
      <c r="T2730" s="3">
        <f t="shared" si="804"/>
        <v>14.650996018487604</v>
      </c>
      <c r="V2730" s="37">
        <f t="array" ref="V2730">SUM(_xlfn.NORM.DIST($AD$3:$AD$1003,$L2730,$AA2730,FALSE)*WindSpeedStep*$AE$3:$AE$1003)/AG2730</f>
        <v>1973.8763751560966</v>
      </c>
      <c r="W2730" s="37">
        <f t="array" ref="W2730">SUM(_xlfn.NORM.DIST($AD$3:$AD$1003,$L2730,$AB2730,FALSE)*WindSpeedStep*$AE$3:$AE$1003)/AH2730</f>
        <v>1955.5857206361941</v>
      </c>
      <c r="Y2730" s="1">
        <f t="shared" si="805"/>
        <v>14</v>
      </c>
      <c r="Z2730" s="99">
        <f>IF(L2730&lt;'Power Curve'!$P$28,'Power Curve'!$Q$28,IF(L2730&gt;'Power Curve'!$P$29,'Power Curve'!$Q$29,INDEX(ReferenceTurbulence,Y2730)+(L2730-INDEX(ReferenceTurbulenceWindSpeed,Y2730))*(INDEX(ReferenceTurbulence,Y2730+1)-INDEX(ReferenceTurbulence,Y2730))/(INDEX(ReferenceTurbulenceWindSpeed,Y2730+1)-INDEX(ReferenceTurbulenceWindSpeed,Y2730))))</f>
        <v>0.12219586161390804</v>
      </c>
      <c r="AA2730" s="100">
        <f t="shared" si="811"/>
        <v>1.779447530235688</v>
      </c>
      <c r="AB2730" s="29">
        <f t="shared" si="812"/>
        <v>2.3065981374393592</v>
      </c>
      <c r="AG2730" s="40">
        <f t="array" ref="AG2730">SUM(_xlfn.NORM.DIST($AD$3:$AD$1003,$F2730,$AA2730,FALSE)*WindSpeedStep)</f>
        <v>0.99999999999999967</v>
      </c>
      <c r="AH2730" s="40">
        <f t="array" ref="AH2730">SUM(_xlfn.NORM.DIST($AD$3:$AD$1003,$F2730,$AB2730,FALSE)*WindSpeedStep)</f>
        <v>0.99999999992207367</v>
      </c>
      <c r="AJ2730" s="47">
        <f t="shared" si="806"/>
        <v>15</v>
      </c>
      <c r="AK2730" s="83" t="b">
        <f>COUNTIF('Power Curve'!$D$2:$D$31,AJ2730)&gt;0</f>
        <v>1</v>
      </c>
      <c r="AL2730" s="83" t="b">
        <f t="shared" si="807"/>
        <v>0</v>
      </c>
      <c r="AM2730" s="83" t="b">
        <f t="shared" si="813"/>
        <v>1</v>
      </c>
      <c r="AN2730" s="47" t="str">
        <f t="shared" si="808"/>
        <v>Outer</v>
      </c>
      <c r="AO2730" s="48" t="str">
        <f t="shared" si="809"/>
        <v>1.6-1.7</v>
      </c>
      <c r="AP2730" s="49" t="str">
        <f t="shared" si="814"/>
        <v>21-22</v>
      </c>
      <c r="AQ2730" s="49" t="str">
        <f t="shared" si="815"/>
        <v>Mar</v>
      </c>
      <c r="AR2730" s="48" t="str">
        <f t="shared" si="816"/>
        <v>295-305</v>
      </c>
      <c r="AS2730" s="49" t="str">
        <f t="shared" si="810"/>
        <v>HWS-HTI</v>
      </c>
    </row>
    <row r="2731" spans="5:45" x14ac:dyDescent="0.3">
      <c r="E2731" s="15">
        <v>40994.881944444445</v>
      </c>
      <c r="F2731" s="21">
        <v>16.059999999999999</v>
      </c>
      <c r="G2731" s="21">
        <v>1972.8899993896509</v>
      </c>
      <c r="H2731" s="42">
        <v>1.1879270266951933</v>
      </c>
      <c r="I2731" s="35">
        <v>302.39999999999998</v>
      </c>
      <c r="J2731" s="43">
        <v>0.14694894146948942</v>
      </c>
      <c r="K2731" s="44">
        <v>0.13534461227393241</v>
      </c>
      <c r="L2731" s="26">
        <f t="shared" si="798"/>
        <v>15.896326186742897</v>
      </c>
      <c r="M2731" s="26">
        <f t="shared" si="799"/>
        <v>1.8148784313468564</v>
      </c>
      <c r="N2731" s="96">
        <f t="shared" si="800"/>
        <v>16</v>
      </c>
      <c r="O2731" s="26">
        <f t="shared" si="801"/>
        <v>0.89813938228154011</v>
      </c>
      <c r="P2731" s="3">
        <f>IF(L2731&gt;'Power Curve'!$C$37,0,INDEX(Ci,$N2731,1)*POWER(1-O2731,3)+INDEX(Ci,$N2731,2)*3*O2731*POWER(1-O2731,2)+INDEX(Ci,$N2731,3)*3*POWER(O2731,2)*(1-O2731)+INDEX(Ci,$N2731,4)*POWER(O2731,3))</f>
        <v>1982.0894401738965</v>
      </c>
      <c r="Q2731" s="3">
        <f>MAX(0,MIN(P2731-V2731+W2731,'Power Curve'!$C$39))</f>
        <v>1977.0718732431794</v>
      </c>
      <c r="R2731" s="3">
        <f t="shared" si="802"/>
        <v>1972.8899993896509</v>
      </c>
      <c r="S2731" s="3">
        <f t="shared" si="803"/>
        <v>4.1818738535284865</v>
      </c>
      <c r="T2731" s="3">
        <f t="shared" si="804"/>
        <v>4.1818738535284865</v>
      </c>
      <c r="V2731" s="37">
        <f t="array" ref="V2731">SUM(_xlfn.NORM.DIST($AD$3:$AD$1003,$L2731,$AA2731,FALSE)*WindSpeedStep*$AE$3:$AE$1003)/AG2731</f>
        <v>1980.9008887731941</v>
      </c>
      <c r="W2731" s="37">
        <f t="array" ref="W2731">SUM(_xlfn.NORM.DIST($AD$3:$AD$1003,$L2731,$AB2731,FALSE)*WindSpeedStep*$AE$3:$AE$1003)/AH2731</f>
        <v>1975.883321842477</v>
      </c>
      <c r="Y2731" s="1">
        <f t="shared" si="805"/>
        <v>15</v>
      </c>
      <c r="Z2731" s="99">
        <f>IF(L2731&lt;'Power Curve'!$P$28,'Power Curve'!$Q$28,IF(L2731&gt;'Power Curve'!$P$29,'Power Curve'!$Q$29,INDEX(ReferenceTurbulence,Y2731)+(L2731-INDEX(ReferenceTurbulenceWindSpeed,Y2731))*(INDEX(ReferenceTurbulence,Y2731+1)-INDEX(ReferenceTurbulence,Y2731))/(INDEX(ReferenceTurbulenceWindSpeed,Y2731+1)-INDEX(ReferenceTurbulenceWindSpeed,Y2731))))</f>
        <v>0.1212601556770657</v>
      </c>
      <c r="AA2731" s="100">
        <f t="shared" si="811"/>
        <v>1.9275909880978599</v>
      </c>
      <c r="AB2731" s="29">
        <f t="shared" si="812"/>
        <v>2.3359483063955939</v>
      </c>
      <c r="AG2731" s="40">
        <f t="array" ref="AG2731">SUM(_xlfn.NORM.DIST($AD$3:$AD$1003,$F2731,$AA2731,FALSE)*WindSpeedStep)</f>
        <v>0.99999999999999434</v>
      </c>
      <c r="AH2731" s="40">
        <f t="array" ref="AH2731">SUM(_xlfn.NORM.DIST($AD$3:$AD$1003,$F2731,$AB2731,FALSE)*WindSpeedStep)</f>
        <v>0.99999999999734057</v>
      </c>
      <c r="AJ2731" s="47">
        <f t="shared" si="806"/>
        <v>16</v>
      </c>
      <c r="AK2731" s="83" t="b">
        <f>COUNTIF('Power Curve'!$D$2:$D$31,AJ2731)&gt;0</f>
        <v>1</v>
      </c>
      <c r="AL2731" s="83" t="b">
        <f t="shared" si="807"/>
        <v>0</v>
      </c>
      <c r="AM2731" s="83" t="b">
        <f t="shared" si="813"/>
        <v>1</v>
      </c>
      <c r="AN2731" s="47" t="str">
        <f t="shared" si="808"/>
        <v>Outer</v>
      </c>
      <c r="AO2731" s="48" t="str">
        <f t="shared" si="809"/>
        <v>1.8-1.9</v>
      </c>
      <c r="AP2731" s="49" t="str">
        <f t="shared" si="814"/>
        <v>21-22</v>
      </c>
      <c r="AQ2731" s="49" t="str">
        <f t="shared" si="815"/>
        <v>Mar</v>
      </c>
      <c r="AR2731" s="48" t="str">
        <f t="shared" si="816"/>
        <v>295-305</v>
      </c>
      <c r="AS2731" s="49" t="str">
        <f t="shared" si="810"/>
        <v>HWS-HTI</v>
      </c>
    </row>
    <row r="2732" spans="5:45" x14ac:dyDescent="0.3">
      <c r="E2732" s="15">
        <v>40994.888888888891</v>
      </c>
      <c r="F2732" s="21">
        <v>15.42</v>
      </c>
      <c r="G2732" s="21">
        <v>1971.3399505615209</v>
      </c>
      <c r="H2732" s="42">
        <v>1.1883293967692232</v>
      </c>
      <c r="I2732" s="35">
        <v>303.2</v>
      </c>
      <c r="J2732" s="43">
        <v>0.14591439688715954</v>
      </c>
      <c r="K2732" s="44">
        <v>0.157756701168693</v>
      </c>
      <c r="L2732" s="26">
        <f t="shared" si="798"/>
        <v>15.264571743197937</v>
      </c>
      <c r="M2732" s="26">
        <f t="shared" si="799"/>
        <v>1.7172387455861728</v>
      </c>
      <c r="N2732" s="96">
        <f t="shared" si="800"/>
        <v>16</v>
      </c>
      <c r="O2732" s="26">
        <f t="shared" si="801"/>
        <v>0.26482820647935312</v>
      </c>
      <c r="P2732" s="3">
        <f>IF(L2732&gt;'Power Curve'!$C$37,0,INDEX(Ci,$N2732,1)*POWER(1-O2732,3)+INDEX(Ci,$N2732,2)*3*O2732*POWER(1-O2732,2)+INDEX(Ci,$N2732,3)*3*POWER(O2732,2)*(1-O2732)+INDEX(Ci,$N2732,4)*POWER(O2732,3))</f>
        <v>1979.9968129712729</v>
      </c>
      <c r="Q2732" s="3">
        <f>MAX(0,MIN(P2732-V2732+W2732,'Power Curve'!$C$39))</f>
        <v>1973.2258831982097</v>
      </c>
      <c r="R2732" s="3">
        <f t="shared" si="802"/>
        <v>1971.3399505615209</v>
      </c>
      <c r="S2732" s="3">
        <f t="shared" si="803"/>
        <v>1.8859326366887217</v>
      </c>
      <c r="T2732" s="3">
        <f t="shared" si="804"/>
        <v>1.8859326366887217</v>
      </c>
      <c r="V2732" s="37">
        <f t="array" ref="V2732">SUM(_xlfn.NORM.DIST($AD$3:$AD$1003,$L2732,$AA2732,FALSE)*WindSpeedStep*$AE$3:$AE$1003)/AG2732</f>
        <v>1978.3169864676934</v>
      </c>
      <c r="W2732" s="37">
        <f t="array" ref="W2732">SUM(_xlfn.NORM.DIST($AD$3:$AD$1003,$L2732,$AB2732,FALSE)*WindSpeedStep*$AE$3:$AE$1003)/AH2732</f>
        <v>1971.5460566946301</v>
      </c>
      <c r="Y2732" s="1">
        <f t="shared" si="805"/>
        <v>15</v>
      </c>
      <c r="Z2732" s="99">
        <f>IF(L2732&lt;'Power Curve'!$P$28,'Power Curve'!$Q$28,IF(L2732&gt;'Power Curve'!$P$29,'Power Curve'!$Q$29,INDEX(ReferenceTurbulence,Y2732)+(L2732-INDEX(ReferenceTurbulenceWindSpeed,Y2732))*(INDEX(ReferenceTurbulence,Y2732+1)-INDEX(ReferenceTurbulence,Y2732))/(INDEX(ReferenceTurbulenceWindSpeed,Y2732+1)-INDEX(ReferenceTurbulenceWindSpeed,Y2732))))</f>
        <v>0.12268173296741201</v>
      </c>
      <c r="AA2732" s="100">
        <f t="shared" si="811"/>
        <v>1.8726841144609123</v>
      </c>
      <c r="AB2732" s="29">
        <f t="shared" si="812"/>
        <v>2.2273207796495047</v>
      </c>
      <c r="AG2732" s="40">
        <f t="array" ref="AG2732">SUM(_xlfn.NORM.DIST($AD$3:$AD$1003,$F2732,$AA2732,FALSE)*WindSpeedStep)</f>
        <v>0.99999999999999745</v>
      </c>
      <c r="AH2732" s="40">
        <f t="array" ref="AH2732">SUM(_xlfn.NORM.DIST($AD$3:$AD$1003,$F2732,$AB2732,FALSE)*WindSpeedStep)</f>
        <v>0.99999999999811995</v>
      </c>
      <c r="AJ2732" s="47">
        <f t="shared" si="806"/>
        <v>15</v>
      </c>
      <c r="AK2732" s="83" t="b">
        <f>COUNTIF('Power Curve'!$D$2:$D$31,AJ2732)&gt;0</f>
        <v>1</v>
      </c>
      <c r="AL2732" s="83" t="b">
        <f t="shared" si="807"/>
        <v>0</v>
      </c>
      <c r="AM2732" s="83" t="b">
        <f t="shared" si="813"/>
        <v>1</v>
      </c>
      <c r="AN2732" s="47" t="str">
        <f t="shared" si="808"/>
        <v>Outer</v>
      </c>
      <c r="AO2732" s="48" t="str">
        <f t="shared" si="809"/>
        <v>1.7-1.8</v>
      </c>
      <c r="AP2732" s="49" t="str">
        <f t="shared" si="814"/>
        <v>21-22</v>
      </c>
      <c r="AQ2732" s="49" t="str">
        <f t="shared" si="815"/>
        <v>Mar</v>
      </c>
      <c r="AR2732" s="48" t="str">
        <f t="shared" si="816"/>
        <v>295-305</v>
      </c>
      <c r="AS2732" s="49" t="str">
        <f t="shared" si="810"/>
        <v>HWS-HTI</v>
      </c>
    </row>
    <row r="2733" spans="5:45" x14ac:dyDescent="0.3">
      <c r="E2733" s="15">
        <v>40994.895833333336</v>
      </c>
      <c r="F2733" s="21">
        <v>16.14</v>
      </c>
      <c r="G2733" s="21">
        <v>1975.539978027349</v>
      </c>
      <c r="H2733" s="42">
        <v>1.1885019621369772</v>
      </c>
      <c r="I2733" s="35">
        <v>304.10000000000002</v>
      </c>
      <c r="J2733" s="43">
        <v>0.1406443618339529</v>
      </c>
      <c r="K2733" s="44">
        <v>0.14055605689907949</v>
      </c>
      <c r="L2733" s="26">
        <f t="shared" si="798"/>
        <v>15.978087746631688</v>
      </c>
      <c r="M2733" s="26">
        <f t="shared" si="799"/>
        <v>1.8275149439925751</v>
      </c>
      <c r="N2733" s="96">
        <f t="shared" si="800"/>
        <v>16</v>
      </c>
      <c r="O2733" s="26">
        <f t="shared" si="801"/>
        <v>0.98010241421216782</v>
      </c>
      <c r="P2733" s="3">
        <f>IF(L2733&gt;'Power Curve'!$C$37,0,INDEX(Ci,$N2733,1)*POWER(1-O2733,3)+INDEX(Ci,$N2733,2)*3*O2733*POWER(1-O2733,2)+INDEX(Ci,$N2733,3)*3*POWER(O2733,2)*(1-O2733)+INDEX(Ci,$N2733,4)*POWER(O2733,3))</f>
        <v>1982.3422223883231</v>
      </c>
      <c r="Q2733" s="3">
        <f>MAX(0,MIN(P2733-V2733+W2733,'Power Curve'!$C$39))</f>
        <v>1979.1403273580208</v>
      </c>
      <c r="R2733" s="3">
        <f t="shared" si="802"/>
        <v>1975.539978027349</v>
      </c>
      <c r="S2733" s="3">
        <f t="shared" si="803"/>
        <v>3.600349330671861</v>
      </c>
      <c r="T2733" s="3">
        <f t="shared" si="804"/>
        <v>3.600349330671861</v>
      </c>
      <c r="V2733" s="37">
        <f t="array" ref="V2733">SUM(_xlfn.NORM.DIST($AD$3:$AD$1003,$L2733,$AA2733,FALSE)*WindSpeedStep*$AE$3:$AE$1003)/AG2733</f>
        <v>1981.1498937876318</v>
      </c>
      <c r="W2733" s="37">
        <f t="array" ref="W2733">SUM(_xlfn.NORM.DIST($AD$3:$AD$1003,$L2733,$AB2733,FALSE)*WindSpeedStep*$AE$3:$AE$1003)/AH2733</f>
        <v>1977.9479987573295</v>
      </c>
      <c r="Y2733" s="1">
        <f t="shared" si="805"/>
        <v>15</v>
      </c>
      <c r="Z2733" s="99">
        <f>IF(L2733&lt;'Power Curve'!$P$28,'Power Curve'!$Q$28,IF(L2733&gt;'Power Curve'!$P$29,'Power Curve'!$Q$29,INDEX(ReferenceTurbulence,Y2733)+(L2733-INDEX(ReferenceTurbulenceWindSpeed,Y2733))*(INDEX(ReferenceTurbulence,Y2733+1)-INDEX(ReferenceTurbulence,Y2733))/(INDEX(ReferenceTurbulenceWindSpeed,Y2733+1)-INDEX(ReferenceTurbulenceWindSpeed,Y2733))))</f>
        <v>0.12107617536960796</v>
      </c>
      <c r="AA2733" s="100">
        <f t="shared" si="811"/>
        <v>1.9345657540821624</v>
      </c>
      <c r="AB2733" s="29">
        <f t="shared" si="812"/>
        <v>2.2472279544519163</v>
      </c>
      <c r="AG2733" s="40">
        <f t="array" ref="AG2733">SUM(_xlfn.NORM.DIST($AD$3:$AD$1003,$F2733,$AA2733,FALSE)*WindSpeedStep)</f>
        <v>0.99999999999999445</v>
      </c>
      <c r="AH2733" s="40">
        <f t="array" ref="AH2733">SUM(_xlfn.NORM.DIST($AD$3:$AD$1003,$F2733,$AB2733,FALSE)*WindSpeedStep)</f>
        <v>0.99999999999970479</v>
      </c>
      <c r="AJ2733" s="47">
        <f t="shared" si="806"/>
        <v>16</v>
      </c>
      <c r="AK2733" s="83" t="b">
        <f>COUNTIF('Power Curve'!$D$2:$D$31,AJ2733)&gt;0</f>
        <v>1</v>
      </c>
      <c r="AL2733" s="83" t="b">
        <f t="shared" si="807"/>
        <v>0</v>
      </c>
      <c r="AM2733" s="83" t="b">
        <f t="shared" si="813"/>
        <v>1</v>
      </c>
      <c r="AN2733" s="47" t="str">
        <f t="shared" si="808"/>
        <v>Outer</v>
      </c>
      <c r="AO2733" s="48" t="str">
        <f t="shared" si="809"/>
        <v>1.8-1.9</v>
      </c>
      <c r="AP2733" s="49" t="str">
        <f t="shared" si="814"/>
        <v>21-22</v>
      </c>
      <c r="AQ2733" s="49" t="str">
        <f t="shared" si="815"/>
        <v>Mar</v>
      </c>
      <c r="AR2733" s="48" t="str">
        <f t="shared" si="816"/>
        <v>295-305</v>
      </c>
      <c r="AS2733" s="49" t="str">
        <f t="shared" si="810"/>
        <v>HWS-HTI</v>
      </c>
    </row>
    <row r="2734" spans="5:45" x14ac:dyDescent="0.3">
      <c r="E2734" s="15">
        <v>40994.902777777781</v>
      </c>
      <c r="F2734" s="21">
        <v>14.6</v>
      </c>
      <c r="G2734" s="21">
        <v>1974.270019531248</v>
      </c>
      <c r="H2734" s="42">
        <v>1.1893070195449267</v>
      </c>
      <c r="I2734" s="35">
        <v>305.2</v>
      </c>
      <c r="J2734" s="43">
        <v>0.15479452054794521</v>
      </c>
      <c r="K2734" s="44">
        <v>0.14042220894146948</v>
      </c>
      <c r="L2734" s="26">
        <f t="shared" si="798"/>
        <v>14.45679935823151</v>
      </c>
      <c r="M2734" s="26">
        <f t="shared" si="799"/>
        <v>1.5923949195709359</v>
      </c>
      <c r="N2734" s="96">
        <f t="shared" si="800"/>
        <v>15</v>
      </c>
      <c r="O2734" s="26">
        <f t="shared" si="801"/>
        <v>0.48068195674959646</v>
      </c>
      <c r="P2734" s="3">
        <f>IF(L2734&gt;'Power Curve'!$C$37,0,INDEX(Ci,$N2734,1)*POWER(1-O2734,3)+INDEX(Ci,$N2734,2)*3*O2734*POWER(1-O2734,2)+INDEX(Ci,$N2734,3)*3*POWER(O2734,2)*(1-O2734)+INDEX(Ci,$N2734,4)*POWER(O2734,3))</f>
        <v>1977.3010874840857</v>
      </c>
      <c r="Q2734" s="3">
        <f>MAX(0,MIN(P2734-V2734+W2734,'Power Curve'!$C$39))</f>
        <v>1960.3642655414903</v>
      </c>
      <c r="R2734" s="3">
        <f t="shared" si="802"/>
        <v>1974.270019531248</v>
      </c>
      <c r="S2734" s="3">
        <f t="shared" si="803"/>
        <v>-13.905753989757613</v>
      </c>
      <c r="T2734" s="3">
        <f t="shared" si="804"/>
        <v>13.905753989757613</v>
      </c>
      <c r="V2734" s="37">
        <f t="array" ref="V2734">SUM(_xlfn.NORM.DIST($AD$3:$AD$1003,$L2734,$AA2734,FALSE)*WindSpeedStep*$AE$3:$AE$1003)/AG2734</f>
        <v>1973.0162230703265</v>
      </c>
      <c r="W2734" s="37">
        <f t="array" ref="W2734">SUM(_xlfn.NORM.DIST($AD$3:$AD$1003,$L2734,$AB2734,FALSE)*WindSpeedStep*$AE$3:$AE$1003)/AH2734</f>
        <v>1956.0794011277312</v>
      </c>
      <c r="Y2734" s="1">
        <f t="shared" si="805"/>
        <v>14</v>
      </c>
      <c r="Z2734" s="99">
        <f>IF(L2734&lt;'Power Curve'!$P$28,'Power Curve'!$Q$28,IF(L2734&gt;'Power Curve'!$P$29,'Power Curve'!$Q$29,INDEX(ReferenceTurbulence,Y2734)+(L2734-INDEX(ReferenceTurbulenceWindSpeed,Y2734))*(INDEX(ReferenceTurbulence,Y2734+1)-INDEX(ReferenceTurbulence,Y2734))/(INDEX(ReferenceTurbulenceWindSpeed,Y2734+1)-INDEX(ReferenceTurbulenceWindSpeed,Y2734))))</f>
        <v>0.121935832871663</v>
      </c>
      <c r="AA2734" s="100">
        <f t="shared" si="811"/>
        <v>1.7628018704044823</v>
      </c>
      <c r="AB2734" s="29">
        <f t="shared" si="812"/>
        <v>2.2378333253152887</v>
      </c>
      <c r="AG2734" s="40">
        <f t="array" ref="AG2734">SUM(_xlfn.NORM.DIST($AD$3:$AD$1003,$F2734,$AA2734,FALSE)*WindSpeedStep)</f>
        <v>1.0000000000000004</v>
      </c>
      <c r="AH2734" s="40">
        <f t="array" ref="AH2734">SUM(_xlfn.NORM.DIST($AD$3:$AD$1003,$F2734,$AB2734,FALSE)*WindSpeedStep)</f>
        <v>0.99999999997065792</v>
      </c>
      <c r="AJ2734" s="47">
        <f t="shared" si="806"/>
        <v>14</v>
      </c>
      <c r="AK2734" s="83" t="b">
        <f>COUNTIF('Power Curve'!$D$2:$D$31,AJ2734)&gt;0</f>
        <v>1</v>
      </c>
      <c r="AL2734" s="83" t="b">
        <f t="shared" si="807"/>
        <v>0</v>
      </c>
      <c r="AM2734" s="83" t="b">
        <f t="shared" si="813"/>
        <v>1</v>
      </c>
      <c r="AN2734" s="47" t="str">
        <f t="shared" si="808"/>
        <v>Outer</v>
      </c>
      <c r="AO2734" s="48" t="str">
        <f t="shared" si="809"/>
        <v>1.5-1.6</v>
      </c>
      <c r="AP2734" s="49" t="str">
        <f t="shared" si="814"/>
        <v>21-22</v>
      </c>
      <c r="AQ2734" s="49" t="str">
        <f t="shared" si="815"/>
        <v>Mar</v>
      </c>
      <c r="AR2734" s="48" t="str">
        <f t="shared" si="816"/>
        <v>305-315</v>
      </c>
      <c r="AS2734" s="49" t="str">
        <f t="shared" si="810"/>
        <v>HWS-HTI</v>
      </c>
    </row>
    <row r="2735" spans="5:45" x14ac:dyDescent="0.3">
      <c r="E2735" s="15">
        <v>40994.909722222219</v>
      </c>
      <c r="F2735" s="21">
        <v>14.98</v>
      </c>
      <c r="G2735" s="21">
        <v>1976.100036621091</v>
      </c>
      <c r="H2735" s="42">
        <v>1.1888612978256374</v>
      </c>
      <c r="I2735" s="35">
        <v>306.10000000000002</v>
      </c>
      <c r="J2735" s="43">
        <v>0.12416555407209613</v>
      </c>
      <c r="K2735" s="44">
        <v>0.13843182334599441</v>
      </c>
      <c r="L2735" s="26">
        <f t="shared" si="798"/>
        <v>14.831218968562036</v>
      </c>
      <c r="M2735" s="26">
        <f t="shared" si="799"/>
        <v>1.6502626773189797</v>
      </c>
      <c r="N2735" s="96">
        <f t="shared" si="800"/>
        <v>15</v>
      </c>
      <c r="O2735" s="26">
        <f t="shared" si="801"/>
        <v>0.83837988674865094</v>
      </c>
      <c r="P2735" s="3">
        <f>IF(L2735&gt;'Power Curve'!$C$37,0,INDEX(Ci,$N2735,1)*POWER(1-O2735,3)+INDEX(Ci,$N2735,2)*3*O2735*POWER(1-O2735,2)+INDEX(Ci,$N2735,3)*3*POWER(O2735,2)*(1-O2735)+INDEX(Ci,$N2735,4)*POWER(O2735,3))</f>
        <v>1978.4798143897815</v>
      </c>
      <c r="Q2735" s="3">
        <f>MAX(0,MIN(P2735-V2735+W2735,'Power Curve'!$C$39))</f>
        <v>1978.1139964722138</v>
      </c>
      <c r="R2735" s="3">
        <f t="shared" si="802"/>
        <v>1976.100036621091</v>
      </c>
      <c r="S2735" s="3">
        <f t="shared" si="803"/>
        <v>2.0139598511227632</v>
      </c>
      <c r="T2735" s="3">
        <f t="shared" si="804"/>
        <v>2.0139598511227632</v>
      </c>
      <c r="V2735" s="37">
        <f t="array" ref="V2735">SUM(_xlfn.NORM.DIST($AD$3:$AD$1003,$L2735,$AA2735,FALSE)*WindSpeedStep*$AE$3:$AE$1003)/AG2735</f>
        <v>1975.7592089691839</v>
      </c>
      <c r="W2735" s="37">
        <f t="array" ref="W2735">SUM(_xlfn.NORM.DIST($AD$3:$AD$1003,$L2735,$AB2735,FALSE)*WindSpeedStep*$AE$3:$AE$1003)/AH2735</f>
        <v>1975.3933910516162</v>
      </c>
      <c r="Y2735" s="1">
        <f t="shared" si="805"/>
        <v>14</v>
      </c>
      <c r="Z2735" s="99">
        <f>IF(L2735&lt;'Power Curve'!$P$28,'Power Curve'!$Q$28,IF(L2735&gt;'Power Curve'!$P$29,'Power Curve'!$Q$29,INDEX(ReferenceTurbulence,Y2735)+(L2735-INDEX(ReferenceTurbulenceWindSpeed,Y2735))*(INDEX(ReferenceTurbulence,Y2735+1)-INDEX(ReferenceTurbulence,Y2735))/(INDEX(ReferenceTurbulenceWindSpeed,Y2735+1)-INDEX(ReferenceTurbulenceWindSpeed,Y2735))))</f>
        <v>0.12285904660217012</v>
      </c>
      <c r="AA2735" s="100">
        <f t="shared" si="811"/>
        <v>1.8221494224255526</v>
      </c>
      <c r="AB2735" s="29">
        <f t="shared" si="812"/>
        <v>1.8415265207960874</v>
      </c>
      <c r="AG2735" s="40">
        <f t="array" ref="AG2735">SUM(_xlfn.NORM.DIST($AD$3:$AD$1003,$F2735,$AA2735,FALSE)*WindSpeedStep)</f>
        <v>0.99999999999999922</v>
      </c>
      <c r="AH2735" s="40">
        <f t="array" ref="AH2735">SUM(_xlfn.NORM.DIST($AD$3:$AD$1003,$F2735,$AB2735,FALSE)*WindSpeedStep)</f>
        <v>0.99999999999999833</v>
      </c>
      <c r="AJ2735" s="47">
        <f t="shared" si="806"/>
        <v>15</v>
      </c>
      <c r="AK2735" s="83" t="b">
        <f>COUNTIF('Power Curve'!$D$2:$D$31,AJ2735)&gt;0</f>
        <v>1</v>
      </c>
      <c r="AL2735" s="83" t="b">
        <f t="shared" si="807"/>
        <v>0</v>
      </c>
      <c r="AM2735" s="83" t="b">
        <f t="shared" si="813"/>
        <v>1</v>
      </c>
      <c r="AN2735" s="47" t="str">
        <f t="shared" si="808"/>
        <v>Inner</v>
      </c>
      <c r="AO2735" s="48" t="str">
        <f t="shared" si="809"/>
        <v>1.6-1.7</v>
      </c>
      <c r="AP2735" s="49" t="str">
        <f t="shared" si="814"/>
        <v>21-22</v>
      </c>
      <c r="AQ2735" s="49" t="str">
        <f t="shared" si="815"/>
        <v>Mar</v>
      </c>
      <c r="AR2735" s="48" t="str">
        <f t="shared" si="816"/>
        <v>305-315</v>
      </c>
      <c r="AS2735" s="49" t="str">
        <f t="shared" si="810"/>
        <v>Inner-TI</v>
      </c>
    </row>
    <row r="2736" spans="5:45" x14ac:dyDescent="0.3">
      <c r="E2736" s="15">
        <v>40994.916666666664</v>
      </c>
      <c r="F2736" s="21">
        <v>16.309999999999999</v>
      </c>
      <c r="G2736" s="21">
        <v>1978.099975585943</v>
      </c>
      <c r="H2736" s="42">
        <v>1.1883867019212804</v>
      </c>
      <c r="I2736" s="35">
        <v>304.5</v>
      </c>
      <c r="J2736" s="43">
        <v>9.9938687921520539E-2</v>
      </c>
      <c r="K2736" s="44">
        <v>0.17281283529861946</v>
      </c>
      <c r="L2736" s="26">
        <f t="shared" si="798"/>
        <v>16.145860378746825</v>
      </c>
      <c r="M2736" s="26">
        <f t="shared" si="799"/>
        <v>1.8534447451144234</v>
      </c>
      <c r="N2736" s="96">
        <f t="shared" si="800"/>
        <v>17</v>
      </c>
      <c r="O2736" s="26">
        <f t="shared" si="801"/>
        <v>0.14958020907927561</v>
      </c>
      <c r="P2736" s="3">
        <f>IF(L2736&gt;'Power Curve'!$C$37,0,INDEX(Ci,$N2736,1)*POWER(1-O2736,3)+INDEX(Ci,$N2736,2)*3*O2736*POWER(1-O2736,2)+INDEX(Ci,$N2736,3)*3*POWER(O2736,2)*(1-O2736)+INDEX(Ci,$N2736,4)*POWER(O2736,3))</f>
        <v>1982.8968021714697</v>
      </c>
      <c r="Q2736" s="3">
        <f>MAX(0,MIN(P2736-V2736+W2736,'Power Curve'!$C$39))</f>
        <v>1984.0630492935095</v>
      </c>
      <c r="R2736" s="3">
        <f t="shared" si="802"/>
        <v>1978.099975585943</v>
      </c>
      <c r="S2736" s="3">
        <f t="shared" si="803"/>
        <v>5.9630737075665365</v>
      </c>
      <c r="T2736" s="3">
        <f t="shared" si="804"/>
        <v>5.9630737075665365</v>
      </c>
      <c r="V2736" s="37">
        <f t="array" ref="V2736">SUM(_xlfn.NORM.DIST($AD$3:$AD$1003,$L2736,$AA2736,FALSE)*WindSpeedStep*$AE$3:$AE$1003)/AG2736</f>
        <v>1981.5852656370419</v>
      </c>
      <c r="W2736" s="37">
        <f t="array" ref="W2736">SUM(_xlfn.NORM.DIST($AD$3:$AD$1003,$L2736,$AB2736,FALSE)*WindSpeedStep*$AE$3:$AE$1003)/AH2736</f>
        <v>1982.7515127590816</v>
      </c>
      <c r="Y2736" s="1">
        <f t="shared" si="805"/>
        <v>16</v>
      </c>
      <c r="Z2736" s="99">
        <f>IF(L2736&lt;'Power Curve'!$P$28,'Power Curve'!$Q$28,IF(L2736&gt;'Power Curve'!$P$29,'Power Curve'!$Q$29,INDEX(ReferenceTurbulence,Y2736)+(L2736-INDEX(ReferenceTurbulenceWindSpeed,Y2736))*(INDEX(ReferenceTurbulence,Y2736+1)-INDEX(ReferenceTurbulence,Y2736))/(INDEX(ReferenceTurbulenceWindSpeed,Y2736+1)-INDEX(ReferenceTurbulenceWindSpeed,Y2736))))</f>
        <v>0.12103352714312678</v>
      </c>
      <c r="AA2736" s="100">
        <f t="shared" si="811"/>
        <v>1.9541904304001889</v>
      </c>
      <c r="AB2736" s="29">
        <f t="shared" si="812"/>
        <v>1.6135961016160223</v>
      </c>
      <c r="AG2736" s="40">
        <f t="array" ref="AG2736">SUM(_xlfn.NORM.DIST($AD$3:$AD$1003,$F2736,$AA2736,FALSE)*WindSpeedStep)</f>
        <v>0.99999999999999378</v>
      </c>
      <c r="AH2736" s="40">
        <f t="array" ref="AH2736">SUM(_xlfn.NORM.DIST($AD$3:$AD$1003,$F2736,$AB2736,FALSE)*WindSpeedStep)</f>
        <v>0.99999999999999434</v>
      </c>
      <c r="AJ2736" s="47">
        <f t="shared" si="806"/>
        <v>16</v>
      </c>
      <c r="AK2736" s="83" t="b">
        <f>COUNTIF('Power Curve'!$D$2:$D$31,AJ2736)&gt;0</f>
        <v>1</v>
      </c>
      <c r="AL2736" s="83" t="b">
        <f t="shared" si="807"/>
        <v>0</v>
      </c>
      <c r="AM2736" s="83" t="b">
        <f t="shared" si="813"/>
        <v>1</v>
      </c>
      <c r="AN2736" s="47" t="str">
        <f t="shared" si="808"/>
        <v>Outer</v>
      </c>
      <c r="AO2736" s="48" t="str">
        <f t="shared" si="809"/>
        <v>1.8-1.9</v>
      </c>
      <c r="AP2736" s="49" t="str">
        <f t="shared" si="814"/>
        <v>22-23</v>
      </c>
      <c r="AQ2736" s="49" t="str">
        <f t="shared" si="815"/>
        <v>Mar</v>
      </c>
      <c r="AR2736" s="48" t="str">
        <f t="shared" si="816"/>
        <v>295-305</v>
      </c>
      <c r="AS2736" s="49" t="str">
        <f t="shared" si="810"/>
        <v>HWS-LTI</v>
      </c>
    </row>
    <row r="2737" spans="5:45" x14ac:dyDescent="0.3">
      <c r="E2737" s="15">
        <v>40994.923611111109</v>
      </c>
      <c r="F2737" s="21">
        <v>15.14</v>
      </c>
      <c r="G2737" s="21">
        <v>1967.6200256347711</v>
      </c>
      <c r="H2737" s="42">
        <v>1.1886596245445735</v>
      </c>
      <c r="I2737" s="35">
        <v>304.2</v>
      </c>
      <c r="J2737" s="43">
        <v>0.11822985468956407</v>
      </c>
      <c r="K2737" s="44">
        <v>0.13359513267335391</v>
      </c>
      <c r="L2737" s="26">
        <f t="shared" si="798"/>
        <v>14.988782212179183</v>
      </c>
      <c r="M2737" s="26">
        <f t="shared" si="799"/>
        <v>1.6746145845376859</v>
      </c>
      <c r="N2737" s="96">
        <f t="shared" si="800"/>
        <v>15</v>
      </c>
      <c r="O2737" s="26">
        <f t="shared" si="801"/>
        <v>0.98890631359909709</v>
      </c>
      <c r="P2737" s="3">
        <f>IF(L2737&gt;'Power Curve'!$C$37,0,INDEX(Ci,$N2737,1)*POWER(1-O2737,3)+INDEX(Ci,$N2737,2)*3*O2737*POWER(1-O2737,2)+INDEX(Ci,$N2737,3)*3*POWER(O2737,2)*(1-O2737)+INDEX(Ci,$N2737,4)*POWER(O2737,3))</f>
        <v>1979.0087438969244</v>
      </c>
      <c r="Q2737" s="3">
        <f>MAX(0,MIN(P2737-V2737+W2737,'Power Curve'!$C$39))</f>
        <v>1980.1488751499528</v>
      </c>
      <c r="R2737" s="3">
        <f t="shared" si="802"/>
        <v>1967.6200256347711</v>
      </c>
      <c r="S2737" s="3">
        <f t="shared" si="803"/>
        <v>12.528849515181719</v>
      </c>
      <c r="T2737" s="3">
        <f t="shared" si="804"/>
        <v>12.528849515181719</v>
      </c>
      <c r="V2737" s="37">
        <f t="array" ref="V2737">SUM(_xlfn.NORM.DIST($AD$3:$AD$1003,$L2737,$AA2737,FALSE)*WindSpeedStep*$AE$3:$AE$1003)/AG2737</f>
        <v>1976.6874821111776</v>
      </c>
      <c r="W2737" s="37">
        <f t="array" ref="W2737">SUM(_xlfn.NORM.DIST($AD$3:$AD$1003,$L2737,$AB2737,FALSE)*WindSpeedStep*$AE$3:$AE$1003)/AH2737</f>
        <v>1977.8276133642059</v>
      </c>
      <c r="Y2737" s="1">
        <f t="shared" si="805"/>
        <v>14</v>
      </c>
      <c r="Z2737" s="99">
        <f>IF(L2737&lt;'Power Curve'!$P$28,'Power Curve'!$Q$28,IF(L2737&gt;'Power Curve'!$P$29,'Power Curve'!$Q$29,INDEX(ReferenceTurbulence,Y2737)+(L2737-INDEX(ReferenceTurbulenceWindSpeed,Y2737))*(INDEX(ReferenceTurbulence,Y2737+1)-INDEX(ReferenceTurbulence,Y2737))/(INDEX(ReferenceTurbulenceWindSpeed,Y2737+1)-INDEX(ReferenceTurbulenceWindSpeed,Y2737))))</f>
        <v>0.12324755336281275</v>
      </c>
      <c r="AA2737" s="100">
        <f t="shared" si="811"/>
        <v>1.8473307355391324</v>
      </c>
      <c r="AB2737" s="29">
        <f t="shared" si="812"/>
        <v>1.7721215429194674</v>
      </c>
      <c r="AG2737" s="40">
        <f t="array" ref="AG2737">SUM(_xlfn.NORM.DIST($AD$3:$AD$1003,$F2737,$AA2737,FALSE)*WindSpeedStep)</f>
        <v>0.99999999999999811</v>
      </c>
      <c r="AH2737" s="40">
        <f t="array" ref="AH2737">SUM(_xlfn.NORM.DIST($AD$3:$AD$1003,$F2737,$AB2737,FALSE)*WindSpeedStep)</f>
        <v>0.99999999999999822</v>
      </c>
      <c r="AJ2737" s="47">
        <f t="shared" si="806"/>
        <v>15</v>
      </c>
      <c r="AK2737" s="83" t="b">
        <f>COUNTIF('Power Curve'!$D$2:$D$31,AJ2737)&gt;0</f>
        <v>1</v>
      </c>
      <c r="AL2737" s="83" t="b">
        <f t="shared" si="807"/>
        <v>0</v>
      </c>
      <c r="AM2737" s="83" t="b">
        <f t="shared" si="813"/>
        <v>1</v>
      </c>
      <c r="AN2737" s="47" t="str">
        <f t="shared" si="808"/>
        <v>Inner</v>
      </c>
      <c r="AO2737" s="48" t="str">
        <f t="shared" si="809"/>
        <v>1.6-1.7</v>
      </c>
      <c r="AP2737" s="49" t="str">
        <f t="shared" si="814"/>
        <v>22-23</v>
      </c>
      <c r="AQ2737" s="49" t="str">
        <f t="shared" si="815"/>
        <v>Mar</v>
      </c>
      <c r="AR2737" s="48" t="str">
        <f t="shared" si="816"/>
        <v>295-305</v>
      </c>
      <c r="AS2737" s="49" t="str">
        <f t="shared" si="810"/>
        <v>Inner-TI</v>
      </c>
    </row>
    <row r="2738" spans="5:45" x14ac:dyDescent="0.3">
      <c r="E2738" s="15">
        <v>40994.930555555555</v>
      </c>
      <c r="F2738" s="21">
        <v>14.66</v>
      </c>
      <c r="G2738" s="21">
        <v>1957.8199768066429</v>
      </c>
      <c r="H2738" s="42">
        <v>1.188573358597069</v>
      </c>
      <c r="I2738" s="35">
        <v>300.8</v>
      </c>
      <c r="J2738" s="43">
        <v>0.1534788540245566</v>
      </c>
      <c r="K2738" s="44">
        <v>0.14288187786570661</v>
      </c>
      <c r="L2738" s="26">
        <f t="shared" si="798"/>
        <v>14.513225323380373</v>
      </c>
      <c r="M2738" s="26">
        <f t="shared" si="799"/>
        <v>1.6011157343782891</v>
      </c>
      <c r="N2738" s="96">
        <f t="shared" si="800"/>
        <v>15</v>
      </c>
      <c r="O2738" s="26">
        <f t="shared" si="801"/>
        <v>0.53458792314417125</v>
      </c>
      <c r="P2738" s="3">
        <f>IF(L2738&gt;'Power Curve'!$C$37,0,INDEX(Ci,$N2738,1)*POWER(1-O2738,3)+INDEX(Ci,$N2738,2)*3*O2738*POWER(1-O2738,2)+INDEX(Ci,$N2738,3)*3*POWER(O2738,2)*(1-O2738)+INDEX(Ci,$N2738,4)*POWER(O2738,3))</f>
        <v>1977.4911889364412</v>
      </c>
      <c r="Q2738" s="3">
        <f>MAX(0,MIN(P2738-V2738+W2738,'Power Curve'!$C$39))</f>
        <v>1961.9789900291894</v>
      </c>
      <c r="R2738" s="3">
        <f t="shared" si="802"/>
        <v>1957.8199768066429</v>
      </c>
      <c r="S2738" s="3">
        <f t="shared" si="803"/>
        <v>4.1590132225464913</v>
      </c>
      <c r="T2738" s="3">
        <f t="shared" si="804"/>
        <v>4.1590132225464913</v>
      </c>
      <c r="V2738" s="37">
        <f t="array" ref="V2738">SUM(_xlfn.NORM.DIST($AD$3:$AD$1003,$L2738,$AA2738,FALSE)*WindSpeedStep*$AE$3:$AE$1003)/AG2738</f>
        <v>1973.4859003658996</v>
      </c>
      <c r="W2738" s="37">
        <f t="array" ref="W2738">SUM(_xlfn.NORM.DIST($AD$3:$AD$1003,$L2738,$AB2738,FALSE)*WindSpeedStep*$AE$3:$AE$1003)/AH2738</f>
        <v>1957.9737014586478</v>
      </c>
      <c r="Y2738" s="1">
        <f t="shared" si="805"/>
        <v>14</v>
      </c>
      <c r="Z2738" s="99">
        <f>IF(L2738&lt;'Power Curve'!$P$28,'Power Curve'!$Q$28,IF(L2738&gt;'Power Curve'!$P$29,'Power Curve'!$Q$29,INDEX(ReferenceTurbulence,Y2738)+(L2738-INDEX(ReferenceTurbulenceWindSpeed,Y2738))*(INDEX(ReferenceTurbulence,Y2738+1)-INDEX(ReferenceTurbulence,Y2738))/(INDEX(ReferenceTurbulenceWindSpeed,Y2738+1)-INDEX(ReferenceTurbulenceWindSpeed,Y2738))))</f>
        <v>0.12207496347365407</v>
      </c>
      <c r="AA2738" s="100">
        <f t="shared" si="811"/>
        <v>1.7717014512365703</v>
      </c>
      <c r="AB2738" s="29">
        <f t="shared" si="812"/>
        <v>2.2274731908325949</v>
      </c>
      <c r="AG2738" s="40">
        <f t="array" ref="AG2738">SUM(_xlfn.NORM.DIST($AD$3:$AD$1003,$F2738,$AA2738,FALSE)*WindSpeedStep)</f>
        <v>0.99999999999999989</v>
      </c>
      <c r="AH2738" s="40">
        <f t="array" ref="AH2738">SUM(_xlfn.NORM.DIST($AD$3:$AD$1003,$F2738,$AB2738,FALSE)*WindSpeedStep)</f>
        <v>0.99999999998005018</v>
      </c>
      <c r="AJ2738" s="47">
        <f t="shared" si="806"/>
        <v>15</v>
      </c>
      <c r="AK2738" s="83" t="b">
        <f>COUNTIF('Power Curve'!$D$2:$D$31,AJ2738)&gt;0</f>
        <v>1</v>
      </c>
      <c r="AL2738" s="83" t="b">
        <f t="shared" si="807"/>
        <v>0</v>
      </c>
      <c r="AM2738" s="83" t="b">
        <f t="shared" si="813"/>
        <v>1</v>
      </c>
      <c r="AN2738" s="47" t="str">
        <f t="shared" si="808"/>
        <v>Outer</v>
      </c>
      <c r="AO2738" s="48" t="str">
        <f t="shared" si="809"/>
        <v>1.6-1.7</v>
      </c>
      <c r="AP2738" s="49" t="str">
        <f t="shared" si="814"/>
        <v>22-23</v>
      </c>
      <c r="AQ2738" s="49" t="str">
        <f t="shared" si="815"/>
        <v>Mar</v>
      </c>
      <c r="AR2738" s="48" t="str">
        <f t="shared" si="816"/>
        <v>295-305</v>
      </c>
      <c r="AS2738" s="49" t="str">
        <f t="shared" si="810"/>
        <v>HWS-HTI</v>
      </c>
    </row>
    <row r="2739" spans="5:45" x14ac:dyDescent="0.3">
      <c r="E2739" s="15">
        <v>40994.9375</v>
      </c>
      <c r="F2739" s="21">
        <v>13.54</v>
      </c>
      <c r="G2739" s="21">
        <v>1970.290023803708</v>
      </c>
      <c r="H2739" s="42">
        <v>1.1891482897481029</v>
      </c>
      <c r="I2739" s="35">
        <v>296.8</v>
      </c>
      <c r="J2739" s="43">
        <v>0.12481536189069424</v>
      </c>
      <c r="K2739" s="44">
        <v>0.14987610293820811</v>
      </c>
      <c r="L2739" s="26">
        <f t="shared" si="798"/>
        <v>13.406599630807435</v>
      </c>
      <c r="M2739" s="26">
        <f t="shared" si="799"/>
        <v>1.4300831662950053</v>
      </c>
      <c r="N2739" s="96">
        <f t="shared" si="800"/>
        <v>14</v>
      </c>
      <c r="O2739" s="26">
        <f t="shared" si="801"/>
        <v>0.43238635465465514</v>
      </c>
      <c r="P2739" s="3">
        <f>IF(L2739&gt;'Power Curve'!$C$37,0,INDEX(Ci,$N2739,1)*POWER(1-O2739,3)+INDEX(Ci,$N2739,2)*3*O2739*POWER(1-O2739,2)+INDEX(Ci,$N2739,3)*3*POWER(O2739,2)*(1-O2739)+INDEX(Ci,$N2739,4)*POWER(O2739,3))</f>
        <v>1964.8820104519084</v>
      </c>
      <c r="Q2739" s="3">
        <f>MAX(0,MIN(P2739-V2739+W2739,'Power Curve'!$C$39))</f>
        <v>1962.3440515677742</v>
      </c>
      <c r="R2739" s="3">
        <f t="shared" si="802"/>
        <v>1970.290023803708</v>
      </c>
      <c r="S2739" s="3">
        <f t="shared" si="803"/>
        <v>-7.945972235933823</v>
      </c>
      <c r="T2739" s="3">
        <f t="shared" si="804"/>
        <v>7.945972235933823</v>
      </c>
      <c r="V2739" s="37">
        <f t="array" ref="V2739">SUM(_xlfn.NORM.DIST($AD$3:$AD$1003,$L2739,$AA2739,FALSE)*WindSpeedStep*$AE$3:$AE$1003)/AG2739</f>
        <v>1956.960234787947</v>
      </c>
      <c r="W2739" s="37">
        <f t="array" ref="W2739">SUM(_xlfn.NORM.DIST($AD$3:$AD$1003,$L2739,$AB2739,FALSE)*WindSpeedStep*$AE$3:$AE$1003)/AH2739</f>
        <v>1954.4222759038128</v>
      </c>
      <c r="Y2739" s="1">
        <f t="shared" si="805"/>
        <v>13</v>
      </c>
      <c r="Z2739" s="99">
        <f>IF(L2739&lt;'Power Curve'!$P$28,'Power Curve'!$Q$28,IF(L2739&gt;'Power Curve'!$P$29,'Power Curve'!$Q$29,INDEX(ReferenceTurbulence,Y2739)+(L2739-INDEX(ReferenceTurbulenceWindSpeed,Y2739))*(INDEX(ReferenceTurbulence,Y2739+1)-INDEX(ReferenceTurbulence,Y2739))/(INDEX(ReferenceTurbulenceWindSpeed,Y2739+1)-INDEX(ReferenceTurbulenceWindSpeed,Y2739))))</f>
        <v>0.12130930823751249</v>
      </c>
      <c r="AA2739" s="100">
        <f t="shared" si="811"/>
        <v>1.6263453270305401</v>
      </c>
      <c r="AB2739" s="29">
        <f t="shared" si="812"/>
        <v>1.6733495846428776</v>
      </c>
      <c r="AG2739" s="40">
        <f t="array" ref="AG2739">SUM(_xlfn.NORM.DIST($AD$3:$AD$1003,$F2739,$AA2739,FALSE)*WindSpeedStep)</f>
        <v>1.0000000000000022</v>
      </c>
      <c r="AH2739" s="40">
        <f t="array" ref="AH2739">SUM(_xlfn.NORM.DIST($AD$3:$AD$1003,$F2739,$AB2739,FALSE)*WindSpeedStep)</f>
        <v>1.0000000000000022</v>
      </c>
      <c r="AJ2739" s="47">
        <f t="shared" si="806"/>
        <v>13</v>
      </c>
      <c r="AK2739" s="83" t="b">
        <f>COUNTIF('Power Curve'!$D$2:$D$31,AJ2739)&gt;0</f>
        <v>1</v>
      </c>
      <c r="AL2739" s="83" t="b">
        <f t="shared" si="807"/>
        <v>0</v>
      </c>
      <c r="AM2739" s="83" t="b">
        <f t="shared" si="813"/>
        <v>1</v>
      </c>
      <c r="AN2739" s="47" t="str">
        <f t="shared" si="808"/>
        <v>Inner</v>
      </c>
      <c r="AO2739" s="48" t="str">
        <f t="shared" si="809"/>
        <v>1.4-1.5</v>
      </c>
      <c r="AP2739" s="49" t="str">
        <f t="shared" si="814"/>
        <v>22-23</v>
      </c>
      <c r="AQ2739" s="49" t="str">
        <f t="shared" si="815"/>
        <v>Mar</v>
      </c>
      <c r="AR2739" s="48" t="str">
        <f t="shared" si="816"/>
        <v>295-305</v>
      </c>
      <c r="AS2739" s="49" t="str">
        <f t="shared" si="810"/>
        <v>Inner-TI</v>
      </c>
    </row>
    <row r="2740" spans="5:45" x14ac:dyDescent="0.3">
      <c r="E2740" s="15">
        <v>40994.944444444445</v>
      </c>
      <c r="F2740" s="21">
        <v>13.47</v>
      </c>
      <c r="G2740" s="21">
        <v>1973.8999481201149</v>
      </c>
      <c r="H2740" s="42">
        <v>1.1893780465425106</v>
      </c>
      <c r="I2740" s="35">
        <v>293.8</v>
      </c>
      <c r="J2740" s="43">
        <v>0.13659985152190052</v>
      </c>
      <c r="K2740" s="44">
        <v>0.15177706989310055</v>
      </c>
      <c r="L2740" s="26">
        <f t="shared" si="798"/>
        <v>13.338148208988557</v>
      </c>
      <c r="M2740" s="26">
        <f t="shared" si="799"/>
        <v>1.4195037783942828</v>
      </c>
      <c r="N2740" s="96">
        <f t="shared" si="800"/>
        <v>14</v>
      </c>
      <c r="O2740" s="26">
        <f t="shared" si="801"/>
        <v>0.3613614274511473</v>
      </c>
      <c r="P2740" s="3">
        <f>IF(L2740&gt;'Power Curve'!$C$37,0,INDEX(Ci,$N2740,1)*POWER(1-O2740,3)+INDEX(Ci,$N2740,2)*3*O2740*POWER(1-O2740,2)+INDEX(Ci,$N2740,3)*3*POWER(O2740,2)*(1-O2740)+INDEX(Ci,$N2740,4)*POWER(O2740,3))</f>
        <v>1963.0443880086755</v>
      </c>
      <c r="Q2740" s="3">
        <f>MAX(0,MIN(P2740-V2740+W2740,'Power Curve'!$C$39))</f>
        <v>1950.5718133258329</v>
      </c>
      <c r="R2740" s="3">
        <f t="shared" si="802"/>
        <v>1973.8999481201149</v>
      </c>
      <c r="S2740" s="3">
        <f t="shared" si="803"/>
        <v>-23.32813479428205</v>
      </c>
      <c r="T2740" s="3">
        <f t="shared" si="804"/>
        <v>23.32813479428205</v>
      </c>
      <c r="V2740" s="37">
        <f t="array" ref="V2740">SUM(_xlfn.NORM.DIST($AD$3:$AD$1003,$L2740,$AA2740,FALSE)*WindSpeedStep*$AE$3:$AE$1003)/AG2740</f>
        <v>1955.1938702030807</v>
      </c>
      <c r="W2740" s="37">
        <f t="array" ref="W2740">SUM(_xlfn.NORM.DIST($AD$3:$AD$1003,$L2740,$AB2740,FALSE)*WindSpeedStep*$AE$3:$AE$1003)/AH2740</f>
        <v>1942.7212955202381</v>
      </c>
      <c r="Y2740" s="1">
        <f t="shared" si="805"/>
        <v>13</v>
      </c>
      <c r="Z2740" s="99">
        <f>IF(L2740&lt;'Power Curve'!$P$28,'Power Curve'!$Q$28,IF(L2740&gt;'Power Curve'!$P$29,'Power Curve'!$Q$29,INDEX(ReferenceTurbulence,Y2740)+(L2740-INDEX(ReferenceTurbulenceWindSpeed,Y2740))*(INDEX(ReferenceTurbulence,Y2740+1)-INDEX(ReferenceTurbulence,Y2740))/(INDEX(ReferenceTurbulenceWindSpeed,Y2740+1)-INDEX(ReferenceTurbulenceWindSpeed,Y2740))))</f>
        <v>0.12138615111675859</v>
      </c>
      <c r="AA2740" s="100">
        <f t="shared" si="811"/>
        <v>1.6190664741140077</v>
      </c>
      <c r="AB2740" s="29">
        <f t="shared" si="812"/>
        <v>1.8219890649249402</v>
      </c>
      <c r="AG2740" s="40">
        <f t="array" ref="AG2740">SUM(_xlfn.NORM.DIST($AD$3:$AD$1003,$F2740,$AA2740,FALSE)*WindSpeedStep)</f>
        <v>1.0000000000000031</v>
      </c>
      <c r="AH2740" s="40">
        <f t="array" ref="AH2740">SUM(_xlfn.NORM.DIST($AD$3:$AD$1003,$F2740,$AB2740,FALSE)*WindSpeedStep)</f>
        <v>0.9999999999999446</v>
      </c>
      <c r="AJ2740" s="47">
        <f t="shared" si="806"/>
        <v>13</v>
      </c>
      <c r="AK2740" s="83" t="b">
        <f>COUNTIF('Power Curve'!$D$2:$D$31,AJ2740)&gt;0</f>
        <v>1</v>
      </c>
      <c r="AL2740" s="83" t="b">
        <f t="shared" si="807"/>
        <v>0</v>
      </c>
      <c r="AM2740" s="83" t="b">
        <f t="shared" si="813"/>
        <v>1</v>
      </c>
      <c r="AN2740" s="47" t="str">
        <f t="shared" si="808"/>
        <v>Inner</v>
      </c>
      <c r="AO2740" s="48" t="str">
        <f t="shared" si="809"/>
        <v>1.4-1.5</v>
      </c>
      <c r="AP2740" s="49" t="str">
        <f t="shared" si="814"/>
        <v>22-23</v>
      </c>
      <c r="AQ2740" s="49" t="str">
        <f t="shared" si="815"/>
        <v>Mar</v>
      </c>
      <c r="AR2740" s="48" t="str">
        <f t="shared" si="816"/>
        <v>285-295</v>
      </c>
      <c r="AS2740" s="49" t="str">
        <f t="shared" si="810"/>
        <v>Inner-TI</v>
      </c>
    </row>
    <row r="2741" spans="5:45" x14ac:dyDescent="0.3">
      <c r="E2741" s="15">
        <v>40994.951388888891</v>
      </c>
      <c r="F2741" s="21">
        <v>12.01</v>
      </c>
      <c r="G2741" s="21">
        <v>1934.1800384521509</v>
      </c>
      <c r="H2741" s="42">
        <v>1.1899532364369982</v>
      </c>
      <c r="I2741" s="35">
        <v>291.10000000000002</v>
      </c>
      <c r="J2741" s="43">
        <v>0.13155703580349709</v>
      </c>
      <c r="K2741" s="44">
        <v>0.21321641182385284</v>
      </c>
      <c r="L2741" s="26">
        <f t="shared" si="798"/>
        <v>11.894356268955368</v>
      </c>
      <c r="M2741" s="26">
        <f t="shared" si="799"/>
        <v>1.1963610798837405</v>
      </c>
      <c r="N2741" s="96">
        <f t="shared" si="800"/>
        <v>12</v>
      </c>
      <c r="O2741" s="26">
        <f t="shared" si="801"/>
        <v>0.88040445936545964</v>
      </c>
      <c r="P2741" s="3">
        <f>IF(L2741&gt;'Power Curve'!$C$37,0,INDEX(Ci,$N2741,1)*POWER(1-O2741,3)+INDEX(Ci,$N2741,2)*3*O2741*POWER(1-O2741,2)+INDEX(Ci,$N2741,3)*3*POWER(O2741,2)*(1-O2741)+INDEX(Ci,$N2741,4)*POWER(O2741,3))</f>
        <v>1908.2991501657116</v>
      </c>
      <c r="Q2741" s="3">
        <f>MAX(0,MIN(P2741-V2741+W2741,'Power Curve'!$C$39))</f>
        <v>1888.9037390931073</v>
      </c>
      <c r="R2741" s="3">
        <f t="shared" si="802"/>
        <v>1934.1800384521509</v>
      </c>
      <c r="S2741" s="3">
        <f t="shared" si="803"/>
        <v>-45.276299359043605</v>
      </c>
      <c r="T2741" s="3">
        <f t="shared" si="804"/>
        <v>45.276299359043605</v>
      </c>
      <c r="V2741" s="37">
        <f t="array" ref="V2741">SUM(_xlfn.NORM.DIST($AD$3:$AD$1003,$L2741,$AA2741,FALSE)*WindSpeedStep*$AE$3:$AE$1003)/AG2741</f>
        <v>1883.4036824953826</v>
      </c>
      <c r="W2741" s="37">
        <f t="array" ref="W2741">SUM(_xlfn.NORM.DIST($AD$3:$AD$1003,$L2741,$AB2741,FALSE)*WindSpeedStep*$AE$3:$AE$1003)/AH2741</f>
        <v>1864.0082714227783</v>
      </c>
      <c r="Y2741" s="1">
        <f t="shared" si="805"/>
        <v>11</v>
      </c>
      <c r="Z2741" s="99">
        <f>IF(L2741&lt;'Power Curve'!$P$28,'Power Curve'!$Q$28,IF(L2741&gt;'Power Curve'!$P$29,'Power Curve'!$Q$29,INDEX(ReferenceTurbulence,Y2741)+(L2741-INDEX(ReferenceTurbulenceWindSpeed,Y2741))*(INDEX(ReferenceTurbulence,Y2741+1)-INDEX(ReferenceTurbulence,Y2741))/(INDEX(ReferenceTurbulenceWindSpeed,Y2741+1)-INDEX(ReferenceTurbulenceWindSpeed,Y2741))))</f>
        <v>0.11841876936128899</v>
      </c>
      <c r="AA2741" s="100">
        <f t="shared" si="811"/>
        <v>1.4085150317144277</v>
      </c>
      <c r="AB2741" s="29">
        <f t="shared" si="812"/>
        <v>1.5647862535345114</v>
      </c>
      <c r="AG2741" s="40">
        <f t="array" ref="AG2741">SUM(_xlfn.NORM.DIST($AD$3:$AD$1003,$F2741,$AA2741,FALSE)*WindSpeedStep)</f>
        <v>1.0000000000000031</v>
      </c>
      <c r="AH2741" s="40">
        <f t="array" ref="AH2741">SUM(_xlfn.NORM.DIST($AD$3:$AD$1003,$F2741,$AB2741,FALSE)*WindSpeedStep)</f>
        <v>0.99999999999999678</v>
      </c>
      <c r="AJ2741" s="47">
        <f t="shared" si="806"/>
        <v>12</v>
      </c>
      <c r="AK2741" s="83" t="b">
        <f>COUNTIF('Power Curve'!$D$2:$D$31,AJ2741)&gt;0</f>
        <v>1</v>
      </c>
      <c r="AL2741" s="83" t="b">
        <f t="shared" si="807"/>
        <v>0</v>
      </c>
      <c r="AM2741" s="83" t="b">
        <f t="shared" si="813"/>
        <v>1</v>
      </c>
      <c r="AN2741" s="47" t="str">
        <f t="shared" si="808"/>
        <v>Inner</v>
      </c>
      <c r="AO2741" s="48" t="str">
        <f t="shared" si="809"/>
        <v>1.1-1.2</v>
      </c>
      <c r="AP2741" s="49" t="str">
        <f t="shared" si="814"/>
        <v>22-23</v>
      </c>
      <c r="AQ2741" s="49" t="str">
        <f t="shared" si="815"/>
        <v>Mar</v>
      </c>
      <c r="AR2741" s="48" t="str">
        <f t="shared" si="816"/>
        <v>285-295</v>
      </c>
      <c r="AS2741" s="49" t="str">
        <f t="shared" si="810"/>
        <v>Inner-TI</v>
      </c>
    </row>
    <row r="2742" spans="5:45" x14ac:dyDescent="0.3">
      <c r="E2742" s="15">
        <v>40994.958333333336</v>
      </c>
      <c r="F2742" s="21">
        <v>11.6</v>
      </c>
      <c r="G2742" s="21">
        <v>1890.9699859619141</v>
      </c>
      <c r="H2742" s="42">
        <v>1.1900101900697722</v>
      </c>
      <c r="I2742" s="35">
        <v>294.8</v>
      </c>
      <c r="J2742" s="43">
        <v>0.13362068965517243</v>
      </c>
      <c r="K2742" s="44">
        <v>0.25681236764324794</v>
      </c>
      <c r="L2742" s="26">
        <f t="shared" si="798"/>
        <v>11.488487421646584</v>
      </c>
      <c r="M2742" s="26">
        <f t="shared" si="799"/>
        <v>1.1336327411815841</v>
      </c>
      <c r="N2742" s="96">
        <f t="shared" si="800"/>
        <v>12</v>
      </c>
      <c r="O2742" s="26">
        <f t="shared" si="801"/>
        <v>0.48946980858317407</v>
      </c>
      <c r="P2742" s="3">
        <f>IF(L2742&gt;'Power Curve'!$C$37,0,INDEX(Ci,$N2742,1)*POWER(1-O2742,3)+INDEX(Ci,$N2742,2)*3*O2742*POWER(1-O2742,2)+INDEX(Ci,$N2742,3)*3*POWER(O2742,2)*(1-O2742)+INDEX(Ci,$N2742,4)*POWER(O2742,3))</f>
        <v>1860.3550309757211</v>
      </c>
      <c r="Q2742" s="3">
        <f>MAX(0,MIN(P2742-V2742+W2742,'Power Curve'!$C$39))</f>
        <v>1837.2158145828157</v>
      </c>
      <c r="R2742" s="3">
        <f t="shared" si="802"/>
        <v>1890.9699859619141</v>
      </c>
      <c r="S2742" s="3">
        <f t="shared" si="803"/>
        <v>-53.754171379098352</v>
      </c>
      <c r="T2742" s="3">
        <f t="shared" si="804"/>
        <v>53.754171379098352</v>
      </c>
      <c r="V2742" s="37">
        <f t="array" ref="V2742">SUM(_xlfn.NORM.DIST($AD$3:$AD$1003,$L2742,$AA2742,FALSE)*WindSpeedStep*$AE$3:$AE$1003)/AG2742</f>
        <v>1838.8820812100089</v>
      </c>
      <c r="W2742" s="37">
        <f t="array" ref="W2742">SUM(_xlfn.NORM.DIST($AD$3:$AD$1003,$L2742,$AB2742,FALSE)*WindSpeedStep*$AE$3:$AE$1003)/AH2742</f>
        <v>1815.7428648171035</v>
      </c>
      <c r="Y2742" s="1">
        <f t="shared" si="805"/>
        <v>11</v>
      </c>
      <c r="Z2742" s="99">
        <f>IF(L2742&lt;'Power Curve'!$P$28,'Power Curve'!$Q$28,IF(L2742&gt;'Power Curve'!$P$29,'Power Curve'!$Q$29,INDEX(ReferenceTurbulence,Y2742)+(L2742-INDEX(ReferenceTurbulenceWindSpeed,Y2742))*(INDEX(ReferenceTurbulence,Y2742+1)-INDEX(ReferenceTurbulence,Y2742))/(INDEX(ReferenceTurbulenceWindSpeed,Y2742+1)-INDEX(ReferenceTurbulenceWindSpeed,Y2742))))</f>
        <v>0.11911852894602329</v>
      </c>
      <c r="AA2742" s="100">
        <f t="shared" si="811"/>
        <v>1.3684917214814329</v>
      </c>
      <c r="AB2742" s="29">
        <f t="shared" si="812"/>
        <v>1.5350996123751903</v>
      </c>
      <c r="AG2742" s="40">
        <f t="array" ref="AG2742">SUM(_xlfn.NORM.DIST($AD$3:$AD$1003,$F2742,$AA2742,FALSE)*WindSpeedStep)</f>
        <v>1.0000000000000038</v>
      </c>
      <c r="AH2742" s="40">
        <f t="array" ref="AH2742">SUM(_xlfn.NORM.DIST($AD$3:$AD$1003,$F2742,$AB2742,FALSE)*WindSpeedStep)</f>
        <v>0.99999999999998823</v>
      </c>
      <c r="AJ2742" s="47">
        <f t="shared" si="806"/>
        <v>11</v>
      </c>
      <c r="AK2742" s="83" t="b">
        <f>COUNTIF('Power Curve'!$D$2:$D$31,AJ2742)&gt;0</f>
        <v>1</v>
      </c>
      <c r="AL2742" s="83" t="b">
        <f t="shared" si="807"/>
        <v>0</v>
      </c>
      <c r="AM2742" s="83" t="b">
        <f t="shared" si="813"/>
        <v>1</v>
      </c>
      <c r="AN2742" s="47" t="str">
        <f t="shared" si="808"/>
        <v>Inner</v>
      </c>
      <c r="AO2742" s="48" t="str">
        <f t="shared" si="809"/>
        <v>1.1-1.2</v>
      </c>
      <c r="AP2742" s="49" t="str">
        <f t="shared" si="814"/>
        <v>23-24</v>
      </c>
      <c r="AQ2742" s="49" t="str">
        <f t="shared" si="815"/>
        <v>Mar</v>
      </c>
      <c r="AR2742" s="48" t="str">
        <f t="shared" si="816"/>
        <v>285-295</v>
      </c>
      <c r="AS2742" s="49" t="str">
        <f t="shared" si="810"/>
        <v>Inner-TI</v>
      </c>
    </row>
    <row r="2743" spans="5:45" x14ac:dyDescent="0.3">
      <c r="E2743" s="15">
        <v>40994.965277777781</v>
      </c>
      <c r="F2743" s="21">
        <v>11.62</v>
      </c>
      <c r="G2743" s="21">
        <v>1752.630050659182</v>
      </c>
      <c r="H2743" s="42">
        <v>1.1901397699593941</v>
      </c>
      <c r="I2743" s="35">
        <v>290.10000000000002</v>
      </c>
      <c r="J2743" s="43">
        <v>0.15232358003442342</v>
      </c>
      <c r="K2743" s="44">
        <v>0.1696839853502802</v>
      </c>
      <c r="L2743" s="26">
        <f t="shared" si="798"/>
        <v>11.508712855141676</v>
      </c>
      <c r="M2743" s="26">
        <f t="shared" si="799"/>
        <v>1.1367586471265476</v>
      </c>
      <c r="N2743" s="96">
        <f t="shared" si="800"/>
        <v>12</v>
      </c>
      <c r="O2743" s="26">
        <f t="shared" si="801"/>
        <v>0.50895103468060032</v>
      </c>
      <c r="P2743" s="3">
        <f>IF(L2743&gt;'Power Curve'!$C$37,0,INDEX(Ci,$N2743,1)*POWER(1-O2743,3)+INDEX(Ci,$N2743,2)*3*O2743*POWER(1-O2743,2)+INDEX(Ci,$N2743,3)*3*POWER(O2743,2)*(1-O2743)+INDEX(Ci,$N2743,4)*POWER(O2743,3))</f>
        <v>1863.2952450813998</v>
      </c>
      <c r="Q2743" s="3">
        <f>MAX(0,MIN(P2743-V2743+W2743,'Power Curve'!$C$39))</f>
        <v>1810.578191480666</v>
      </c>
      <c r="R2743" s="3">
        <f t="shared" si="802"/>
        <v>1752.630050659182</v>
      </c>
      <c r="S2743" s="3">
        <f t="shared" si="803"/>
        <v>57.948140821484003</v>
      </c>
      <c r="T2743" s="3">
        <f t="shared" si="804"/>
        <v>57.948140821484003</v>
      </c>
      <c r="V2743" s="37">
        <f t="array" ref="V2743">SUM(_xlfn.NORM.DIST($AD$3:$AD$1003,$L2743,$AA2743,FALSE)*WindSpeedStep*$AE$3:$AE$1003)/AG2743</f>
        <v>1841.445632448057</v>
      </c>
      <c r="W2743" s="37">
        <f t="array" ref="W2743">SUM(_xlfn.NORM.DIST($AD$3:$AD$1003,$L2743,$AB2743,FALSE)*WindSpeedStep*$AE$3:$AE$1003)/AH2743</f>
        <v>1788.7285788473232</v>
      </c>
      <c r="Y2743" s="1">
        <f t="shared" si="805"/>
        <v>11</v>
      </c>
      <c r="Z2743" s="99">
        <f>IF(L2743&lt;'Power Curve'!$P$28,'Power Curve'!$Q$28,IF(L2743&gt;'Power Curve'!$P$29,'Power Curve'!$Q$29,INDEX(ReferenceTurbulence,Y2743)+(L2743-INDEX(ReferenceTurbulenceWindSpeed,Y2743))*(INDEX(ReferenceTurbulence,Y2743+1)-INDEX(ReferenceTurbulence,Y2743))/(INDEX(ReferenceTurbulenceWindSpeed,Y2743+1)-INDEX(ReferenceTurbulenceWindSpeed,Y2743))))</f>
        <v>0.11908365822106512</v>
      </c>
      <c r="AA2743" s="100">
        <f t="shared" si="811"/>
        <v>1.3704996282060697</v>
      </c>
      <c r="AB2743" s="29">
        <f t="shared" si="812"/>
        <v>1.7530483436833708</v>
      </c>
      <c r="AG2743" s="40">
        <f t="array" ref="AG2743">SUM(_xlfn.NORM.DIST($AD$3:$AD$1003,$F2743,$AA2743,FALSE)*WindSpeedStep)</f>
        <v>1.000000000000004</v>
      </c>
      <c r="AH2743" s="40">
        <f t="array" ref="AH2743">SUM(_xlfn.NORM.DIST($AD$3:$AD$1003,$F2743,$AB2743,FALSE)*WindSpeedStep)</f>
        <v>0.99999999998611233</v>
      </c>
      <c r="AJ2743" s="47">
        <f t="shared" si="806"/>
        <v>12</v>
      </c>
      <c r="AK2743" s="83" t="b">
        <f>COUNTIF('Power Curve'!$D$2:$D$31,AJ2743)&gt;0</f>
        <v>1</v>
      </c>
      <c r="AL2743" s="83" t="b">
        <f t="shared" si="807"/>
        <v>0</v>
      </c>
      <c r="AM2743" s="83" t="b">
        <f t="shared" si="813"/>
        <v>1</v>
      </c>
      <c r="AN2743" s="47" t="str">
        <f t="shared" si="808"/>
        <v>Outer</v>
      </c>
      <c r="AO2743" s="48" t="str">
        <f t="shared" si="809"/>
        <v>1.1-1.2</v>
      </c>
      <c r="AP2743" s="49" t="str">
        <f t="shared" si="814"/>
        <v>23-24</v>
      </c>
      <c r="AQ2743" s="49" t="str">
        <f t="shared" si="815"/>
        <v>Mar</v>
      </c>
      <c r="AR2743" s="48" t="str">
        <f t="shared" si="816"/>
        <v>285-295</v>
      </c>
      <c r="AS2743" s="49" t="str">
        <f t="shared" si="810"/>
        <v>HWS-HTI</v>
      </c>
    </row>
    <row r="2744" spans="5:45" x14ac:dyDescent="0.3">
      <c r="E2744" s="15">
        <v>40994.972222222219</v>
      </c>
      <c r="F2744" s="21">
        <v>11.11</v>
      </c>
      <c r="G2744" s="21">
        <v>1800.7800140380909</v>
      </c>
      <c r="H2744" s="42">
        <v>1.1903557974470875</v>
      </c>
      <c r="I2744" s="35">
        <v>285.8</v>
      </c>
      <c r="J2744" s="43">
        <v>0.10621062106210621</v>
      </c>
      <c r="K2744" s="44">
        <v>0.16544824563199576</v>
      </c>
      <c r="L2744" s="26">
        <f t="shared" si="798"/>
        <v>11.004262960804798</v>
      </c>
      <c r="M2744" s="26">
        <f t="shared" si="799"/>
        <v>1.0587942898223359</v>
      </c>
      <c r="N2744" s="96">
        <f t="shared" si="800"/>
        <v>12</v>
      </c>
      <c r="O2744" s="26">
        <f t="shared" si="801"/>
        <v>2.3062687774011686E-2</v>
      </c>
      <c r="P2744" s="3">
        <f>IF(L2744&gt;'Power Curve'!$C$37,0,INDEX(Ci,$N2744,1)*POWER(1-O2744,3)+INDEX(Ci,$N2744,2)*3*O2744*POWER(1-O2744,2)+INDEX(Ci,$N2744,3)*3*POWER(O2744,2)*(1-O2744)+INDEX(Ci,$N2744,4)*POWER(O2744,3))</f>
        <v>1780.3241344534749</v>
      </c>
      <c r="Q2744" s="3">
        <f>MAX(0,MIN(P2744-V2744+W2744,'Power Curve'!$C$39))</f>
        <v>1802.5757167104202</v>
      </c>
      <c r="R2744" s="3">
        <f t="shared" si="802"/>
        <v>1800.7800140380909</v>
      </c>
      <c r="S2744" s="3">
        <f t="shared" si="803"/>
        <v>1.7957026723292984</v>
      </c>
      <c r="T2744" s="3">
        <f t="shared" si="804"/>
        <v>1.7957026723292984</v>
      </c>
      <c r="V2744" s="37">
        <f t="array" ref="V2744">SUM(_xlfn.NORM.DIST($AD$3:$AD$1003,$L2744,$AA2744,FALSE)*WindSpeedStep*$AE$3:$AE$1003)/AG2744</f>
        <v>1765.2084528601442</v>
      </c>
      <c r="W2744" s="37">
        <f t="array" ref="W2744">SUM(_xlfn.NORM.DIST($AD$3:$AD$1003,$L2744,$AB2744,FALSE)*WindSpeedStep*$AE$3:$AE$1003)/AH2744</f>
        <v>1787.4600351170895</v>
      </c>
      <c r="Y2744" s="1">
        <f t="shared" si="805"/>
        <v>11</v>
      </c>
      <c r="Z2744" s="99">
        <f>IF(L2744&lt;'Power Curve'!$P$28,'Power Curve'!$Q$28,IF(L2744&gt;'Power Curve'!$P$29,'Power Curve'!$Q$29,INDEX(ReferenceTurbulence,Y2744)+(L2744-INDEX(ReferenceTurbulenceWindSpeed,Y2744))*(INDEX(ReferenceTurbulence,Y2744+1)-INDEX(ReferenceTurbulence,Y2744))/(INDEX(ReferenceTurbulenceWindSpeed,Y2744+1)-INDEX(ReferenceTurbulenceWindSpeed,Y2744))))</f>
        <v>0.11995338165739448</v>
      </c>
      <c r="AA2744" s="100">
        <f t="shared" si="811"/>
        <v>1.3199985547957478</v>
      </c>
      <c r="AB2744" s="29">
        <f t="shared" si="812"/>
        <v>1.1687696033978094</v>
      </c>
      <c r="AG2744" s="40">
        <f t="array" ref="AG2744">SUM(_xlfn.NORM.DIST($AD$3:$AD$1003,$F2744,$AA2744,FALSE)*WindSpeedStep)</f>
        <v>1.0000000000000038</v>
      </c>
      <c r="AH2744" s="40">
        <f t="array" ref="AH2744">SUM(_xlfn.NORM.DIST($AD$3:$AD$1003,$F2744,$AB2744,FALSE)*WindSpeedStep)</f>
        <v>1.0000000000000033</v>
      </c>
      <c r="AJ2744" s="47">
        <f t="shared" si="806"/>
        <v>11</v>
      </c>
      <c r="AK2744" s="83" t="b">
        <f>COUNTIF('Power Curve'!$D$2:$D$31,AJ2744)&gt;0</f>
        <v>1</v>
      </c>
      <c r="AL2744" s="83" t="b">
        <f t="shared" si="807"/>
        <v>0</v>
      </c>
      <c r="AM2744" s="83" t="b">
        <f t="shared" si="813"/>
        <v>1</v>
      </c>
      <c r="AN2744" s="47" t="str">
        <f t="shared" si="808"/>
        <v>Inner</v>
      </c>
      <c r="AO2744" s="48" t="str">
        <f t="shared" si="809"/>
        <v>1.0-1.1</v>
      </c>
      <c r="AP2744" s="49" t="str">
        <f t="shared" si="814"/>
        <v>23-24</v>
      </c>
      <c r="AQ2744" s="49" t="str">
        <f t="shared" si="815"/>
        <v>Mar</v>
      </c>
      <c r="AR2744" s="48" t="str">
        <f t="shared" si="816"/>
        <v>285-295</v>
      </c>
      <c r="AS2744" s="49" t="str">
        <f t="shared" si="810"/>
        <v>Inner-TI</v>
      </c>
    </row>
    <row r="2745" spans="5:45" x14ac:dyDescent="0.3">
      <c r="E2745" s="15">
        <v>40994.979166666664</v>
      </c>
      <c r="F2745" s="21">
        <v>11.2</v>
      </c>
      <c r="G2745" s="21">
        <v>1869.4100036621139</v>
      </c>
      <c r="H2745" s="42">
        <v>1.1907151873923534</v>
      </c>
      <c r="I2745" s="35">
        <v>282.89999999999998</v>
      </c>
      <c r="J2745" s="43">
        <v>0.13125000000000001</v>
      </c>
      <c r="K2745" s="44">
        <v>0.18707093195538485</v>
      </c>
      <c r="L2745" s="26">
        <f t="shared" si="798"/>
        <v>11.094522726140328</v>
      </c>
      <c r="M2745" s="26">
        <f t="shared" si="799"/>
        <v>1.0727442275144907</v>
      </c>
      <c r="N2745" s="96">
        <f t="shared" si="800"/>
        <v>12</v>
      </c>
      <c r="O2745" s="26">
        <f t="shared" si="801"/>
        <v>0.11000128893817306</v>
      </c>
      <c r="P2745" s="3">
        <f>IF(L2745&gt;'Power Curve'!$C$37,0,INDEX(Ci,$N2745,1)*POWER(1-O2745,3)+INDEX(Ci,$N2745,2)*3*O2745*POWER(1-O2745,2)+INDEX(Ci,$N2745,3)*3*POWER(O2745,2)*(1-O2745)+INDEX(Ci,$N2745,4)*POWER(O2745,3))</f>
        <v>1796.1289147933169</v>
      </c>
      <c r="Q2745" s="3">
        <f>MAX(0,MIN(P2745-V2745+W2745,'Power Curve'!$C$39))</f>
        <v>1777.726142948002</v>
      </c>
      <c r="R2745" s="3">
        <f t="shared" si="802"/>
        <v>1869.4100036621139</v>
      </c>
      <c r="S2745" s="3">
        <f t="shared" si="803"/>
        <v>-91.683860714111916</v>
      </c>
      <c r="T2745" s="3">
        <f t="shared" si="804"/>
        <v>91.683860714111916</v>
      </c>
      <c r="V2745" s="37">
        <f t="array" ref="V2745">SUM(_xlfn.NORM.DIST($AD$3:$AD$1003,$L2745,$AA2745,FALSE)*WindSpeedStep*$AE$3:$AE$1003)/AG2745</f>
        <v>1780.8192712915522</v>
      </c>
      <c r="W2745" s="37">
        <f t="array" ref="W2745">SUM(_xlfn.NORM.DIST($AD$3:$AD$1003,$L2745,$AB2745,FALSE)*WindSpeedStep*$AE$3:$AE$1003)/AH2745</f>
        <v>1762.4164994462374</v>
      </c>
      <c r="Y2745" s="1">
        <f t="shared" si="805"/>
        <v>11</v>
      </c>
      <c r="Z2745" s="99">
        <f>IF(L2745&lt;'Power Curve'!$P$28,'Power Curve'!$Q$28,IF(L2745&gt;'Power Curve'!$P$29,'Power Curve'!$Q$29,INDEX(ReferenceTurbulence,Y2745)+(L2745-INDEX(ReferenceTurbulenceWindSpeed,Y2745))*(INDEX(ReferenceTurbulence,Y2745+1)-INDEX(ReferenceTurbulence,Y2745))/(INDEX(ReferenceTurbulenceWindSpeed,Y2745+1)-INDEX(ReferenceTurbulenceWindSpeed,Y2745))))</f>
        <v>0.11979776455022254</v>
      </c>
      <c r="AA2745" s="100">
        <f t="shared" si="811"/>
        <v>1.3290990213432521</v>
      </c>
      <c r="AB2745" s="29">
        <f t="shared" si="812"/>
        <v>1.4561561078059182</v>
      </c>
      <c r="AG2745" s="40">
        <f t="array" ref="AG2745">SUM(_xlfn.NORM.DIST($AD$3:$AD$1003,$F2745,$AA2745,FALSE)*WindSpeedStep)</f>
        <v>1.0000000000000036</v>
      </c>
      <c r="AH2745" s="40">
        <f t="array" ref="AH2745">SUM(_xlfn.NORM.DIST($AD$3:$AD$1003,$F2745,$AB2745,FALSE)*WindSpeedStep)</f>
        <v>0.99999999999999811</v>
      </c>
      <c r="AJ2745" s="47">
        <f t="shared" si="806"/>
        <v>11</v>
      </c>
      <c r="AK2745" s="83" t="b">
        <f>COUNTIF('Power Curve'!$D$2:$D$31,AJ2745)&gt;0</f>
        <v>1</v>
      </c>
      <c r="AL2745" s="83" t="b">
        <f t="shared" si="807"/>
        <v>0</v>
      </c>
      <c r="AM2745" s="83" t="b">
        <f t="shared" si="813"/>
        <v>1</v>
      </c>
      <c r="AN2745" s="47" t="str">
        <f t="shared" si="808"/>
        <v>Inner</v>
      </c>
      <c r="AO2745" s="48" t="str">
        <f t="shared" si="809"/>
        <v>1.0-1.1</v>
      </c>
      <c r="AP2745" s="49" t="str">
        <f t="shared" si="814"/>
        <v>23-24</v>
      </c>
      <c r="AQ2745" s="49" t="str">
        <f t="shared" si="815"/>
        <v>Mar</v>
      </c>
      <c r="AR2745" s="48" t="str">
        <f t="shared" si="816"/>
        <v>275-285</v>
      </c>
      <c r="AS2745" s="49" t="str">
        <f t="shared" si="810"/>
        <v>Inner-TI</v>
      </c>
    </row>
    <row r="2746" spans="5:45" x14ac:dyDescent="0.3">
      <c r="E2746" s="15">
        <v>40994.986111111109</v>
      </c>
      <c r="F2746" s="21">
        <v>11.19</v>
      </c>
      <c r="G2746" s="21">
        <v>1795.8800354003929</v>
      </c>
      <c r="H2746" s="42">
        <v>1.1907584169179124</v>
      </c>
      <c r="I2746" s="35">
        <v>282.7</v>
      </c>
      <c r="J2746" s="43">
        <v>0.13315460232350312</v>
      </c>
      <c r="K2746" s="44">
        <v>0.15200707462736318</v>
      </c>
      <c r="L2746" s="26">
        <f t="shared" si="798"/>
        <v>11.084751044888208</v>
      </c>
      <c r="M2746" s="26">
        <f t="shared" si="799"/>
        <v>1.071233982677182</v>
      </c>
      <c r="N2746" s="96">
        <f t="shared" si="800"/>
        <v>12</v>
      </c>
      <c r="O2746" s="26">
        <f t="shared" si="801"/>
        <v>0.10058916277184249</v>
      </c>
      <c r="P2746" s="3">
        <f>IF(L2746&gt;'Power Curve'!$C$37,0,INDEX(Ci,$N2746,1)*POWER(1-O2746,3)+INDEX(Ci,$N2746,2)*3*O2746*POWER(1-O2746,2)+INDEX(Ci,$N2746,3)*3*POWER(O2746,2)*(1-O2746)+INDEX(Ci,$N2746,4)*POWER(O2746,3))</f>
        <v>1794.4263522747524</v>
      </c>
      <c r="Q2746" s="3">
        <f>MAX(0,MIN(P2746-V2746+W2746,'Power Curve'!$C$39))</f>
        <v>1773.0383403816963</v>
      </c>
      <c r="R2746" s="3">
        <f t="shared" si="802"/>
        <v>1795.8800354003929</v>
      </c>
      <c r="S2746" s="3">
        <f t="shared" si="803"/>
        <v>-22.841695018696555</v>
      </c>
      <c r="T2746" s="3">
        <f t="shared" si="804"/>
        <v>22.841695018696555</v>
      </c>
      <c r="V2746" s="37">
        <f t="array" ref="V2746">SUM(_xlfn.NORM.DIST($AD$3:$AD$1003,$L2746,$AA2746,FALSE)*WindSpeedStep*$AE$3:$AE$1003)/AG2746</f>
        <v>1779.1724197299604</v>
      </c>
      <c r="W2746" s="37">
        <f t="array" ref="W2746">SUM(_xlfn.NORM.DIST($AD$3:$AD$1003,$L2746,$AB2746,FALSE)*WindSpeedStep*$AE$3:$AE$1003)/AH2746</f>
        <v>1757.7844078369044</v>
      </c>
      <c r="Y2746" s="1">
        <f t="shared" si="805"/>
        <v>11</v>
      </c>
      <c r="Z2746" s="99">
        <f>IF(L2746&lt;'Power Curve'!$P$28,'Power Curve'!$Q$28,IF(L2746&gt;'Power Curve'!$P$29,'Power Curve'!$Q$29,INDEX(ReferenceTurbulence,Y2746)+(L2746-INDEX(ReferenceTurbulenceWindSpeed,Y2746))*(INDEX(ReferenceTurbulence,Y2746+1)-INDEX(ReferenceTurbulence,Y2746))/(INDEX(ReferenceTurbulenceWindSpeed,Y2746+1)-INDEX(ReferenceTurbulenceWindSpeed,Y2746))))</f>
        <v>0.1198146119324754</v>
      </c>
      <c r="AA2746" s="100">
        <f t="shared" si="811"/>
        <v>1.3281151448113819</v>
      </c>
      <c r="AB2746" s="29">
        <f t="shared" si="812"/>
        <v>1.4759856172371251</v>
      </c>
      <c r="AG2746" s="40">
        <f t="array" ref="AG2746">SUM(_xlfn.NORM.DIST($AD$3:$AD$1003,$F2746,$AA2746,FALSE)*WindSpeedStep)</f>
        <v>1.0000000000000036</v>
      </c>
      <c r="AH2746" s="40">
        <f t="array" ref="AH2746">SUM(_xlfn.NORM.DIST($AD$3:$AD$1003,$F2746,$AB2746,FALSE)*WindSpeedStep)</f>
        <v>0.99999999999999079</v>
      </c>
      <c r="AJ2746" s="47">
        <f t="shared" si="806"/>
        <v>11</v>
      </c>
      <c r="AK2746" s="83" t="b">
        <f>COUNTIF('Power Curve'!$D$2:$D$31,AJ2746)&gt;0</f>
        <v>1</v>
      </c>
      <c r="AL2746" s="83" t="b">
        <f t="shared" si="807"/>
        <v>0</v>
      </c>
      <c r="AM2746" s="83" t="b">
        <f t="shared" si="813"/>
        <v>1</v>
      </c>
      <c r="AN2746" s="47" t="str">
        <f t="shared" si="808"/>
        <v>Inner</v>
      </c>
      <c r="AO2746" s="48" t="str">
        <f t="shared" si="809"/>
        <v>1.0-1.1</v>
      </c>
      <c r="AP2746" s="49" t="str">
        <f t="shared" si="814"/>
        <v>23-24</v>
      </c>
      <c r="AQ2746" s="49" t="str">
        <f t="shared" si="815"/>
        <v>Mar</v>
      </c>
      <c r="AR2746" s="48" t="str">
        <f t="shared" si="816"/>
        <v>275-285</v>
      </c>
      <c r="AS2746" s="49" t="str">
        <f t="shared" si="810"/>
        <v>Inner-TI</v>
      </c>
    </row>
    <row r="2747" spans="5:45" x14ac:dyDescent="0.3">
      <c r="E2747" s="15">
        <v>40994.993055555555</v>
      </c>
      <c r="F2747" s="21">
        <v>10.35</v>
      </c>
      <c r="G2747" s="21">
        <v>1739.200057983398</v>
      </c>
      <c r="H2747" s="42">
        <v>1.1912908555607282</v>
      </c>
      <c r="I2747" s="35">
        <v>281.3</v>
      </c>
      <c r="J2747" s="43">
        <v>0.12173913043478261</v>
      </c>
      <c r="K2747" s="44">
        <v>0.135603368551095</v>
      </c>
      <c r="L2747" s="26">
        <f t="shared" si="798"/>
        <v>10.254179674997214</v>
      </c>
      <c r="M2747" s="26">
        <f t="shared" si="799"/>
        <v>0.94286650004750783</v>
      </c>
      <c r="N2747" s="96">
        <f t="shared" si="800"/>
        <v>11</v>
      </c>
      <c r="O2747" s="26">
        <f t="shared" si="801"/>
        <v>0.29527736294449153</v>
      </c>
      <c r="P2747" s="3">
        <f>IF(L2747&gt;'Power Curve'!$C$37,0,INDEX(Ci,$N2747,1)*POWER(1-O2747,3)+INDEX(Ci,$N2747,2)*3*O2747*POWER(1-O2747,2)+INDEX(Ci,$N2747,3)*3*POWER(O2747,2)*(1-O2747)+INDEX(Ci,$N2747,4)*POWER(O2747,3))</f>
        <v>1605.4692409137056</v>
      </c>
      <c r="Q2747" s="3">
        <f>MAX(0,MIN(P2747-V2747+W2747,'Power Curve'!$C$39))</f>
        <v>1603.4574038882984</v>
      </c>
      <c r="R2747" s="3">
        <f t="shared" si="802"/>
        <v>1739.200057983398</v>
      </c>
      <c r="S2747" s="3">
        <f t="shared" si="803"/>
        <v>-135.74265409509962</v>
      </c>
      <c r="T2747" s="3">
        <f t="shared" si="804"/>
        <v>135.74265409509962</v>
      </c>
      <c r="V2747" s="37">
        <f t="array" ref="V2747">SUM(_xlfn.NORM.DIST($AD$3:$AD$1003,$L2747,$AA2747,FALSE)*WindSpeedStep*$AE$3:$AE$1003)/AG2747</f>
        <v>1601.1404823021705</v>
      </c>
      <c r="W2747" s="37">
        <f t="array" ref="W2747">SUM(_xlfn.NORM.DIST($AD$3:$AD$1003,$L2747,$AB2747,FALSE)*WindSpeedStep*$AE$3:$AE$1003)/AH2747</f>
        <v>1599.1286452767633</v>
      </c>
      <c r="Y2747" s="1">
        <f t="shared" si="805"/>
        <v>10</v>
      </c>
      <c r="Z2747" s="99">
        <f>IF(L2747&lt;'Power Curve'!$P$28,'Power Curve'!$Q$28,IF(L2747&gt;'Power Curve'!$P$29,'Power Curve'!$Q$29,INDEX(ReferenceTurbulence,Y2747)+(L2747-INDEX(ReferenceTurbulenceWindSpeed,Y2747))*(INDEX(ReferenceTurbulence,Y2747+1)-INDEX(ReferenceTurbulence,Y2747))/(INDEX(ReferenceTurbulenceWindSpeed,Y2747+1)-INDEX(ReferenceTurbulenceWindSpeed,Y2747))))</f>
        <v>0.12001317500265131</v>
      </c>
      <c r="AA2747" s="100">
        <f t="shared" si="811"/>
        <v>1.2306366598440708</v>
      </c>
      <c r="AB2747" s="29">
        <f t="shared" si="812"/>
        <v>1.2483349169561826</v>
      </c>
      <c r="AG2747" s="40">
        <f t="array" ref="AG2747">SUM(_xlfn.NORM.DIST($AD$3:$AD$1003,$F2747,$AA2747,FALSE)*WindSpeedStep)</f>
        <v>1.0000000000000031</v>
      </c>
      <c r="AH2747" s="40">
        <f t="array" ref="AH2747">SUM(_xlfn.NORM.DIST($AD$3:$AD$1003,$F2747,$AB2747,FALSE)*WindSpeedStep)</f>
        <v>1.0000000000000036</v>
      </c>
      <c r="AJ2747" s="47">
        <f t="shared" si="806"/>
        <v>10</v>
      </c>
      <c r="AK2747" s="83" t="b">
        <f>COUNTIF('Power Curve'!$D$2:$D$31,AJ2747)&gt;0</f>
        <v>1</v>
      </c>
      <c r="AL2747" s="83" t="b">
        <f t="shared" si="807"/>
        <v>0</v>
      </c>
      <c r="AM2747" s="83" t="b">
        <f t="shared" si="813"/>
        <v>1</v>
      </c>
      <c r="AN2747" s="47" t="str">
        <f t="shared" si="808"/>
        <v>Inner</v>
      </c>
      <c r="AO2747" s="48" t="str">
        <f t="shared" si="809"/>
        <v>0.9-1.0</v>
      </c>
      <c r="AP2747" s="49" t="str">
        <f t="shared" si="814"/>
        <v>23-24</v>
      </c>
      <c r="AQ2747" s="49" t="str">
        <f t="shared" si="815"/>
        <v>Mar</v>
      </c>
      <c r="AR2747" s="48" t="str">
        <f t="shared" si="816"/>
        <v>275-285</v>
      </c>
      <c r="AS2747" s="49" t="str">
        <f t="shared" si="810"/>
        <v>Inner-TI</v>
      </c>
    </row>
    <row r="2748" spans="5:45" x14ac:dyDescent="0.3">
      <c r="E2748" s="15">
        <v>40995</v>
      </c>
      <c r="F2748" s="21">
        <v>10.59</v>
      </c>
      <c r="G2748" s="21">
        <v>1713.240051269531</v>
      </c>
      <c r="H2748" s="42">
        <v>1.1910746034332917</v>
      </c>
      <c r="I2748" s="35">
        <v>278.8</v>
      </c>
      <c r="J2748" s="43">
        <v>9.9150141643059492E-2</v>
      </c>
      <c r="K2748" s="44">
        <v>0.17931758810232284</v>
      </c>
      <c r="L2748" s="26">
        <f t="shared" si="798"/>
        <v>10.491322856153255</v>
      </c>
      <c r="M2748" s="26">
        <f t="shared" si="799"/>
        <v>0.97951774314512274</v>
      </c>
      <c r="N2748" s="96">
        <f t="shared" si="800"/>
        <v>11</v>
      </c>
      <c r="O2748" s="26">
        <f t="shared" si="801"/>
        <v>0.52542618543316022</v>
      </c>
      <c r="P2748" s="3">
        <f>IF(L2748&gt;'Power Curve'!$C$37,0,INDEX(Ci,$N2748,1)*POWER(1-O2748,3)+INDEX(Ci,$N2748,2)*3*O2748*POWER(1-O2748,2)+INDEX(Ci,$N2748,3)*3*POWER(O2748,2)*(1-O2748)+INDEX(Ci,$N2748,4)*POWER(O2748,3))</f>
        <v>1668.7867932814206</v>
      </c>
      <c r="Q2748" s="3">
        <f>MAX(0,MIN(P2748-V2748+W2748,'Power Curve'!$C$39))</f>
        <v>1697.5206938823285</v>
      </c>
      <c r="R2748" s="3">
        <f t="shared" si="802"/>
        <v>1713.240051269531</v>
      </c>
      <c r="S2748" s="3">
        <f t="shared" si="803"/>
        <v>-15.719357387202535</v>
      </c>
      <c r="T2748" s="3">
        <f t="shared" si="804"/>
        <v>15.719357387202535</v>
      </c>
      <c r="V2748" s="37">
        <f t="array" ref="V2748">SUM(_xlfn.NORM.DIST($AD$3:$AD$1003,$L2748,$AA2748,FALSE)*WindSpeedStep*$AE$3:$AE$1003)/AG2748</f>
        <v>1660.0928203005431</v>
      </c>
      <c r="W2748" s="37">
        <f t="array" ref="W2748">SUM(_xlfn.NORM.DIST($AD$3:$AD$1003,$L2748,$AB2748,FALSE)*WindSpeedStep*$AE$3:$AE$1003)/AH2748</f>
        <v>1688.8267209014509</v>
      </c>
      <c r="Y2748" s="1">
        <f t="shared" si="805"/>
        <v>10</v>
      </c>
      <c r="Z2748" s="99">
        <f>IF(L2748&lt;'Power Curve'!$P$28,'Power Curve'!$Q$28,IF(L2748&gt;'Power Curve'!$P$29,'Power Curve'!$Q$29,INDEX(ReferenceTurbulence,Y2748)+(L2748-INDEX(ReferenceTurbulenceWindSpeed,Y2748))*(INDEX(ReferenceTurbulence,Y2748+1)-INDEX(ReferenceTurbulence,Y2748))/(INDEX(ReferenceTurbulenceWindSpeed,Y2748+1)-INDEX(ReferenceTurbulenceWindSpeed,Y2748))))</f>
        <v>0.1200071293642921</v>
      </c>
      <c r="AA2748" s="100">
        <f t="shared" si="811"/>
        <v>1.2590335392009382</v>
      </c>
      <c r="AB2748" s="29">
        <f t="shared" si="812"/>
        <v>1.0402161472106628</v>
      </c>
      <c r="AG2748" s="40">
        <f t="array" ref="AG2748">SUM(_xlfn.NORM.DIST($AD$3:$AD$1003,$F2748,$AA2748,FALSE)*WindSpeedStep)</f>
        <v>1.0000000000000038</v>
      </c>
      <c r="AH2748" s="40">
        <f t="array" ref="AH2748">SUM(_xlfn.NORM.DIST($AD$3:$AD$1003,$F2748,$AB2748,FALSE)*WindSpeedStep)</f>
        <v>1.0000000000000029</v>
      </c>
      <c r="AJ2748" s="47">
        <f t="shared" si="806"/>
        <v>10</v>
      </c>
      <c r="AK2748" s="83" t="b">
        <f>COUNTIF('Power Curve'!$D$2:$D$31,AJ2748)&gt;0</f>
        <v>1</v>
      </c>
      <c r="AL2748" s="83" t="b">
        <f t="shared" si="807"/>
        <v>0</v>
      </c>
      <c r="AM2748" s="83" t="b">
        <f t="shared" si="813"/>
        <v>1</v>
      </c>
      <c r="AN2748" s="47" t="str">
        <f t="shared" si="808"/>
        <v>Outer</v>
      </c>
      <c r="AO2748" s="48" t="str">
        <f t="shared" si="809"/>
        <v>0.9-1.0</v>
      </c>
      <c r="AP2748" s="49" t="str">
        <f t="shared" si="814"/>
        <v>0-1</v>
      </c>
      <c r="AQ2748" s="49" t="str">
        <f t="shared" si="815"/>
        <v>Mar</v>
      </c>
      <c r="AR2748" s="48" t="str">
        <f t="shared" si="816"/>
        <v>275-285</v>
      </c>
      <c r="AS2748" s="49" t="str">
        <f t="shared" si="810"/>
        <v>HWS-LTI</v>
      </c>
    </row>
    <row r="2749" spans="5:45" x14ac:dyDescent="0.3">
      <c r="E2749" s="15">
        <v>40995.006944444445</v>
      </c>
      <c r="F2749" s="21">
        <v>11.03</v>
      </c>
      <c r="G2749" s="21">
        <v>1755.1000061035161</v>
      </c>
      <c r="H2749" s="42">
        <v>1.1909448898382189</v>
      </c>
      <c r="I2749" s="35">
        <v>279</v>
      </c>
      <c r="J2749" s="43">
        <v>0.13236627379873073</v>
      </c>
      <c r="K2749" s="44">
        <v>0.19665330210555418</v>
      </c>
      <c r="L2749" s="26">
        <f t="shared" si="798"/>
        <v>10.926826266306813</v>
      </c>
      <c r="M2749" s="26">
        <f t="shared" si="799"/>
        <v>1.0468261990643146</v>
      </c>
      <c r="N2749" s="96">
        <f t="shared" si="800"/>
        <v>11</v>
      </c>
      <c r="O2749" s="26">
        <f t="shared" si="801"/>
        <v>0.94808475207644494</v>
      </c>
      <c r="P2749" s="3">
        <f>IF(L2749&gt;'Power Curve'!$C$37,0,INDEX(Ci,$N2749,1)*POWER(1-O2749,3)+INDEX(Ci,$N2749,2)*3*O2749*POWER(1-O2749,2)+INDEX(Ci,$N2749,3)*3*POWER(O2749,2)*(1-O2749)+INDEX(Ci,$N2749,4)*POWER(O2749,3))</f>
        <v>1766.4028033486115</v>
      </c>
      <c r="Q2749" s="3">
        <f>MAX(0,MIN(P2749-V2749+W2749,'Power Curve'!$C$39))</f>
        <v>1746.9825114052198</v>
      </c>
      <c r="R2749" s="3">
        <f t="shared" si="802"/>
        <v>1755.1000061035161</v>
      </c>
      <c r="S2749" s="3">
        <f t="shared" si="803"/>
        <v>-8.117494698296241</v>
      </c>
      <c r="T2749" s="3">
        <f t="shared" si="804"/>
        <v>8.117494698296241</v>
      </c>
      <c r="V2749" s="37">
        <f t="array" ref="V2749">SUM(_xlfn.NORM.DIST($AD$3:$AD$1003,$L2749,$AA2749,FALSE)*WindSpeedStep*$AE$3:$AE$1003)/AG2749</f>
        <v>1751.2378015637385</v>
      </c>
      <c r="W2749" s="37">
        <f t="array" ref="W2749">SUM(_xlfn.NORM.DIST($AD$3:$AD$1003,$L2749,$AB2749,FALSE)*WindSpeedStep*$AE$3:$AE$1003)/AH2749</f>
        <v>1731.8175096203468</v>
      </c>
      <c r="Y2749" s="1">
        <f t="shared" si="805"/>
        <v>10</v>
      </c>
      <c r="Z2749" s="99">
        <f>IF(L2749&lt;'Power Curve'!$P$28,'Power Curve'!$Q$28,IF(L2749&gt;'Power Curve'!$P$29,'Power Curve'!$Q$29,INDEX(ReferenceTurbulence,Y2749)+(L2749-INDEX(ReferenceTurbulenceWindSpeed,Y2749))*(INDEX(ReferenceTurbulence,Y2749+1)-INDEX(ReferenceTurbulence,Y2749))/(INDEX(ReferenceTurbulenceWindSpeed,Y2749+1)-INDEX(ReferenceTurbulenceWindSpeed,Y2749))))</f>
        <v>0.11999602680545336</v>
      </c>
      <c r="AA2749" s="100">
        <f t="shared" si="811"/>
        <v>1.3111757375502842</v>
      </c>
      <c r="AB2749" s="29">
        <f t="shared" si="812"/>
        <v>1.4463432773171303</v>
      </c>
      <c r="AG2749" s="40">
        <f t="array" ref="AG2749">SUM(_xlfn.NORM.DIST($AD$3:$AD$1003,$F2749,$AA2749,FALSE)*WindSpeedStep)</f>
        <v>1.000000000000004</v>
      </c>
      <c r="AH2749" s="40">
        <f t="array" ref="AH2749">SUM(_xlfn.NORM.DIST($AD$3:$AD$1003,$F2749,$AB2749,FALSE)*WindSpeedStep)</f>
        <v>0.99999999999999478</v>
      </c>
      <c r="AJ2749" s="47">
        <f t="shared" si="806"/>
        <v>11</v>
      </c>
      <c r="AK2749" s="83" t="b">
        <f>COUNTIF('Power Curve'!$D$2:$D$31,AJ2749)&gt;0</f>
        <v>1</v>
      </c>
      <c r="AL2749" s="83" t="b">
        <f t="shared" si="807"/>
        <v>0</v>
      </c>
      <c r="AM2749" s="83" t="b">
        <f t="shared" si="813"/>
        <v>1</v>
      </c>
      <c r="AN2749" s="47" t="str">
        <f t="shared" si="808"/>
        <v>Inner</v>
      </c>
      <c r="AO2749" s="48" t="str">
        <f t="shared" si="809"/>
        <v>1.0-1.1</v>
      </c>
      <c r="AP2749" s="49" t="str">
        <f t="shared" si="814"/>
        <v>0-1</v>
      </c>
      <c r="AQ2749" s="49" t="str">
        <f t="shared" si="815"/>
        <v>Mar</v>
      </c>
      <c r="AR2749" s="48" t="str">
        <f t="shared" si="816"/>
        <v>275-285</v>
      </c>
      <c r="AS2749" s="49" t="str">
        <f t="shared" si="810"/>
        <v>Inner-TI</v>
      </c>
    </row>
    <row r="2750" spans="5:45" x14ac:dyDescent="0.3">
      <c r="E2750" s="15">
        <v>40995.013888888891</v>
      </c>
      <c r="F2750" s="21">
        <v>11.62</v>
      </c>
      <c r="G2750" s="21">
        <v>1933.3200378417969</v>
      </c>
      <c r="H2750" s="42">
        <v>1.1909448898382189</v>
      </c>
      <c r="I2750" s="35">
        <v>283.10000000000002</v>
      </c>
      <c r="J2750" s="43">
        <v>8.0895008605851984E-2</v>
      </c>
      <c r="K2750" s="44">
        <v>0.17229819339605076</v>
      </c>
      <c r="L2750" s="26">
        <f t="shared" si="798"/>
        <v>11.511307453715791</v>
      </c>
      <c r="M2750" s="26">
        <f t="shared" si="799"/>
        <v>1.1371596507000725</v>
      </c>
      <c r="N2750" s="96">
        <f t="shared" si="800"/>
        <v>12</v>
      </c>
      <c r="O2750" s="26">
        <f t="shared" si="801"/>
        <v>0.51145016338736737</v>
      </c>
      <c r="P2750" s="3">
        <f>IF(L2750&gt;'Power Curve'!$C$37,0,INDEX(Ci,$N2750,1)*POWER(1-O2750,3)+INDEX(Ci,$N2750,2)*3*O2750*POWER(1-O2750,2)+INDEX(Ci,$N2750,3)*3*POWER(O2750,2)*(1-O2750)+INDEX(Ci,$N2750,4)*POWER(O2750,3))</f>
        <v>1863.6690391260277</v>
      </c>
      <c r="Q2750" s="3">
        <f>MAX(0,MIN(P2750-V2750+W2750,'Power Curve'!$C$39))</f>
        <v>1922.5943862591171</v>
      </c>
      <c r="R2750" s="3">
        <f t="shared" si="802"/>
        <v>1933.3200378417969</v>
      </c>
      <c r="S2750" s="3">
        <f t="shared" si="803"/>
        <v>-10.725651582679802</v>
      </c>
      <c r="T2750" s="3">
        <f t="shared" si="804"/>
        <v>10.725651582679802</v>
      </c>
      <c r="V2750" s="37">
        <f t="array" ref="V2750">SUM(_xlfn.NORM.DIST($AD$3:$AD$1003,$L2750,$AA2750,FALSE)*WindSpeedStep*$AE$3:$AE$1003)/AG2750</f>
        <v>1841.7717098408132</v>
      </c>
      <c r="W2750" s="37">
        <f t="array" ref="W2750">SUM(_xlfn.NORM.DIST($AD$3:$AD$1003,$L2750,$AB2750,FALSE)*WindSpeedStep*$AE$3:$AE$1003)/AH2750</f>
        <v>1900.6970569739026</v>
      </c>
      <c r="Y2750" s="1">
        <f t="shared" si="805"/>
        <v>11</v>
      </c>
      <c r="Z2750" s="99">
        <f>IF(L2750&lt;'Power Curve'!$P$28,'Power Curve'!$Q$28,IF(L2750&gt;'Power Curve'!$P$29,'Power Curve'!$Q$29,INDEX(ReferenceTurbulence,Y2750)+(L2750-INDEX(ReferenceTurbulenceWindSpeed,Y2750))*(INDEX(ReferenceTurbulence,Y2750+1)-INDEX(ReferenceTurbulence,Y2750))/(INDEX(ReferenceTurbulenceWindSpeed,Y2750+1)-INDEX(ReferenceTurbulenceWindSpeed,Y2750))))</f>
        <v>0.11907918486659898</v>
      </c>
      <c r="AA2750" s="100">
        <f t="shared" si="811"/>
        <v>1.3707571083372814</v>
      </c>
      <c r="AB2750" s="29">
        <f t="shared" si="812"/>
        <v>0.931207315532947</v>
      </c>
      <c r="AG2750" s="40">
        <f t="array" ref="AG2750">SUM(_xlfn.NORM.DIST($AD$3:$AD$1003,$F2750,$AA2750,FALSE)*WindSpeedStep)</f>
        <v>1.0000000000000042</v>
      </c>
      <c r="AH2750" s="40">
        <f t="array" ref="AH2750">SUM(_xlfn.NORM.DIST($AD$3:$AD$1003,$F2750,$AB2750,FALSE)*WindSpeedStep)</f>
        <v>1.0000000000000038</v>
      </c>
      <c r="AJ2750" s="47">
        <f t="shared" si="806"/>
        <v>12</v>
      </c>
      <c r="AK2750" s="83" t="b">
        <f>COUNTIF('Power Curve'!$D$2:$D$31,AJ2750)&gt;0</f>
        <v>1</v>
      </c>
      <c r="AL2750" s="83" t="b">
        <f t="shared" si="807"/>
        <v>0</v>
      </c>
      <c r="AM2750" s="83" t="b">
        <f t="shared" si="813"/>
        <v>1</v>
      </c>
      <c r="AN2750" s="47" t="str">
        <f t="shared" si="808"/>
        <v>Outer</v>
      </c>
      <c r="AO2750" s="48" t="str">
        <f t="shared" si="809"/>
        <v>1.1-1.2</v>
      </c>
      <c r="AP2750" s="49" t="str">
        <f t="shared" si="814"/>
        <v>0-1</v>
      </c>
      <c r="AQ2750" s="49" t="str">
        <f t="shared" si="815"/>
        <v>Mar</v>
      </c>
      <c r="AR2750" s="48" t="str">
        <f t="shared" si="816"/>
        <v>275-285</v>
      </c>
      <c r="AS2750" s="49" t="str">
        <f t="shared" si="810"/>
        <v>HWS-LTI</v>
      </c>
    </row>
    <row r="2751" spans="5:45" x14ac:dyDescent="0.3">
      <c r="E2751" s="15">
        <v>40995.020833333336</v>
      </c>
      <c r="F2751" s="21">
        <v>11.54</v>
      </c>
      <c r="G2751" s="21">
        <v>1922.339965820318</v>
      </c>
      <c r="H2751" s="42">
        <v>1.1911745589322782</v>
      </c>
      <c r="I2751" s="35">
        <v>284.2</v>
      </c>
      <c r="J2751" s="43">
        <v>8.058925476603121E-2</v>
      </c>
      <c r="K2751" s="44">
        <v>0.22568676873820187</v>
      </c>
      <c r="L2751" s="26">
        <f t="shared" si="798"/>
        <v>11.432790595896659</v>
      </c>
      <c r="M2751" s="26">
        <f t="shared" si="799"/>
        <v>1.1250246172187754</v>
      </c>
      <c r="N2751" s="96">
        <f t="shared" si="800"/>
        <v>12</v>
      </c>
      <c r="O2751" s="26">
        <f t="shared" si="801"/>
        <v>0.43582238215809771</v>
      </c>
      <c r="P2751" s="3">
        <f>IF(L2751&gt;'Power Curve'!$C$37,0,INDEX(Ci,$N2751,1)*POWER(1-O2751,3)+INDEX(Ci,$N2751,2)*3*O2751*POWER(1-O2751,2)+INDEX(Ci,$N2751,3)*3*POWER(O2751,2)*(1-O2751)+INDEX(Ci,$N2751,4)*POWER(O2751,3))</f>
        <v>1852.0279152874082</v>
      </c>
      <c r="Q2751" s="3">
        <f>MAX(0,MIN(P2751-V2751+W2751,'Power Curve'!$C$39))</f>
        <v>1912.8580544457013</v>
      </c>
      <c r="R2751" s="3">
        <f t="shared" si="802"/>
        <v>1922.339965820318</v>
      </c>
      <c r="S2751" s="3">
        <f t="shared" si="803"/>
        <v>-9.4819113746166295</v>
      </c>
      <c r="T2751" s="3">
        <f t="shared" si="804"/>
        <v>9.4819113746166295</v>
      </c>
      <c r="V2751" s="37">
        <f t="array" ref="V2751">SUM(_xlfn.NORM.DIST($AD$3:$AD$1003,$L2751,$AA2751,FALSE)*WindSpeedStep*$AE$3:$AE$1003)/AG2751</f>
        <v>1831.6213253239366</v>
      </c>
      <c r="W2751" s="37">
        <f t="array" ref="W2751">SUM(_xlfn.NORM.DIST($AD$3:$AD$1003,$L2751,$AB2751,FALSE)*WindSpeedStep*$AE$3:$AE$1003)/AH2751</f>
        <v>1892.4514644822298</v>
      </c>
      <c r="Y2751" s="1">
        <f t="shared" si="805"/>
        <v>11</v>
      </c>
      <c r="Z2751" s="99">
        <f>IF(L2751&lt;'Power Curve'!$P$28,'Power Curve'!$Q$28,IF(L2751&gt;'Power Curve'!$P$29,'Power Curve'!$Q$29,INDEX(ReferenceTurbulence,Y2751)+(L2751-INDEX(ReferenceTurbulenceWindSpeed,Y2751))*(INDEX(ReferenceTurbulence,Y2751+1)-INDEX(ReferenceTurbulence,Y2751))/(INDEX(ReferenceTurbulenceWindSpeed,Y2751+1)-INDEX(ReferenceTurbulenceWindSpeed,Y2751))))</f>
        <v>0.11921455599494862</v>
      </c>
      <c r="AA2751" s="100">
        <f t="shared" si="811"/>
        <v>1.3629550546730442</v>
      </c>
      <c r="AB2751" s="29">
        <f t="shared" si="812"/>
        <v>0.92136007401940156</v>
      </c>
      <c r="AG2751" s="40">
        <f t="array" ref="AG2751">SUM(_xlfn.NORM.DIST($AD$3:$AD$1003,$F2751,$AA2751,FALSE)*WindSpeedStep)</f>
        <v>1.0000000000000036</v>
      </c>
      <c r="AH2751" s="40">
        <f t="array" ref="AH2751">SUM(_xlfn.NORM.DIST($AD$3:$AD$1003,$F2751,$AB2751,FALSE)*WindSpeedStep)</f>
        <v>1.0000000000000038</v>
      </c>
      <c r="AJ2751" s="47">
        <f t="shared" si="806"/>
        <v>11</v>
      </c>
      <c r="AK2751" s="83" t="b">
        <f>COUNTIF('Power Curve'!$D$2:$D$31,AJ2751)&gt;0</f>
        <v>1</v>
      </c>
      <c r="AL2751" s="83" t="b">
        <f t="shared" si="807"/>
        <v>0</v>
      </c>
      <c r="AM2751" s="83" t="b">
        <f t="shared" si="813"/>
        <v>1</v>
      </c>
      <c r="AN2751" s="47" t="str">
        <f t="shared" si="808"/>
        <v>Outer</v>
      </c>
      <c r="AO2751" s="48" t="str">
        <f t="shared" si="809"/>
        <v>1.1-1.2</v>
      </c>
      <c r="AP2751" s="49" t="str">
        <f t="shared" si="814"/>
        <v>0-1</v>
      </c>
      <c r="AQ2751" s="49" t="str">
        <f t="shared" si="815"/>
        <v>Mar</v>
      </c>
      <c r="AR2751" s="48" t="str">
        <f t="shared" si="816"/>
        <v>275-285</v>
      </c>
      <c r="AS2751" s="49" t="str">
        <f t="shared" si="810"/>
        <v>HWS-LTI</v>
      </c>
    </row>
    <row r="2752" spans="5:45" x14ac:dyDescent="0.3">
      <c r="E2752" s="15">
        <v>40995.027777777781</v>
      </c>
      <c r="F2752" s="21">
        <v>11.44</v>
      </c>
      <c r="G2752" s="21">
        <v>1939.1899566650391</v>
      </c>
      <c r="H2752" s="42">
        <v>1.1908584298030498</v>
      </c>
      <c r="I2752" s="35">
        <v>283.89999999999998</v>
      </c>
      <c r="J2752" s="43">
        <v>8.6538461538461536E-2</v>
      </c>
      <c r="K2752" s="44">
        <v>0.19521787751724223</v>
      </c>
      <c r="L2752" s="26">
        <f t="shared" si="798"/>
        <v>11.332716902361504</v>
      </c>
      <c r="M2752" s="26">
        <f t="shared" si="799"/>
        <v>1.1095579052873885</v>
      </c>
      <c r="N2752" s="96">
        <f t="shared" si="800"/>
        <v>12</v>
      </c>
      <c r="O2752" s="26">
        <f t="shared" si="801"/>
        <v>0.3394309623827953</v>
      </c>
      <c r="P2752" s="3">
        <f>IF(L2752&gt;'Power Curve'!$C$37,0,INDEX(Ci,$N2752,1)*POWER(1-O2752,3)+INDEX(Ci,$N2752,2)*3*O2752*POWER(1-O2752,2)+INDEX(Ci,$N2752,3)*3*POWER(O2752,2)*(1-O2752)+INDEX(Ci,$N2752,4)*POWER(O2752,3))</f>
        <v>1836.3130764947148</v>
      </c>
      <c r="Q2752" s="3">
        <f>MAX(0,MIN(P2752-V2752+W2752,'Power Curve'!$C$39))</f>
        <v>1889.3351238216148</v>
      </c>
      <c r="R2752" s="3">
        <f t="shared" si="802"/>
        <v>1939.1899566650391</v>
      </c>
      <c r="S2752" s="3">
        <f t="shared" si="803"/>
        <v>-49.854832843424219</v>
      </c>
      <c r="T2752" s="3">
        <f t="shared" si="804"/>
        <v>49.854832843424219</v>
      </c>
      <c r="V2752" s="37">
        <f t="array" ref="V2752">SUM(_xlfn.NORM.DIST($AD$3:$AD$1003,$L2752,$AA2752,FALSE)*WindSpeedStep*$AE$3:$AE$1003)/AG2752</f>
        <v>1817.8148071202518</v>
      </c>
      <c r="W2752" s="37">
        <f t="array" ref="W2752">SUM(_xlfn.NORM.DIST($AD$3:$AD$1003,$L2752,$AB2752,FALSE)*WindSpeedStep*$AE$3:$AE$1003)/AH2752</f>
        <v>1870.8368544471518</v>
      </c>
      <c r="Y2752" s="1">
        <f t="shared" si="805"/>
        <v>11</v>
      </c>
      <c r="Z2752" s="99">
        <f>IF(L2752&lt;'Power Curve'!$P$28,'Power Curve'!$Q$28,IF(L2752&gt;'Power Curve'!$P$29,'Power Curve'!$Q$29,INDEX(ReferenceTurbulence,Y2752)+(L2752-INDEX(ReferenceTurbulenceWindSpeed,Y2752))*(INDEX(ReferenceTurbulence,Y2752+1)-INDEX(ReferenceTurbulence,Y2752))/(INDEX(ReferenceTurbulenceWindSpeed,Y2752+1)-INDEX(ReferenceTurbulenceWindSpeed,Y2752))))</f>
        <v>0.11938709332245065</v>
      </c>
      <c r="AA2752" s="100">
        <f t="shared" si="811"/>
        <v>1.3529801304191467</v>
      </c>
      <c r="AB2752" s="29">
        <f t="shared" si="812"/>
        <v>0.98071588578128399</v>
      </c>
      <c r="AG2752" s="40">
        <f t="array" ref="AG2752">SUM(_xlfn.NORM.DIST($AD$3:$AD$1003,$F2752,$AA2752,FALSE)*WindSpeedStep)</f>
        <v>1.0000000000000027</v>
      </c>
      <c r="AH2752" s="40">
        <f t="array" ref="AH2752">SUM(_xlfn.NORM.DIST($AD$3:$AD$1003,$F2752,$AB2752,FALSE)*WindSpeedStep)</f>
        <v>1.0000000000000038</v>
      </c>
      <c r="AJ2752" s="47">
        <f t="shared" si="806"/>
        <v>11</v>
      </c>
      <c r="AK2752" s="83" t="b">
        <f>COUNTIF('Power Curve'!$D$2:$D$31,AJ2752)&gt;0</f>
        <v>1</v>
      </c>
      <c r="AL2752" s="83" t="b">
        <f t="shared" si="807"/>
        <v>0</v>
      </c>
      <c r="AM2752" s="83" t="b">
        <f t="shared" si="813"/>
        <v>1</v>
      </c>
      <c r="AN2752" s="47" t="str">
        <f t="shared" si="808"/>
        <v>Outer</v>
      </c>
      <c r="AO2752" s="48" t="str">
        <f t="shared" si="809"/>
        <v>1.1-1.2</v>
      </c>
      <c r="AP2752" s="49" t="str">
        <f t="shared" si="814"/>
        <v>0-1</v>
      </c>
      <c r="AQ2752" s="49" t="str">
        <f t="shared" si="815"/>
        <v>Mar</v>
      </c>
      <c r="AR2752" s="48" t="str">
        <f t="shared" si="816"/>
        <v>275-285</v>
      </c>
      <c r="AS2752" s="49" t="str">
        <f t="shared" si="810"/>
        <v>HWS-LTI</v>
      </c>
    </row>
    <row r="2753" spans="5:45" x14ac:dyDescent="0.3">
      <c r="E2753" s="15">
        <v>40995.034722222219</v>
      </c>
      <c r="F2753" s="21">
        <v>11.91</v>
      </c>
      <c r="G2753" s="21">
        <v>1941.5200347900391</v>
      </c>
      <c r="H2753" s="42">
        <v>1.1909448898382189</v>
      </c>
      <c r="I2753" s="35">
        <v>282.39999999999998</v>
      </c>
      <c r="J2753" s="43">
        <v>0.10243492863140218</v>
      </c>
      <c r="K2753" s="44">
        <v>0.25730542376999221</v>
      </c>
      <c r="L2753" s="26">
        <f t="shared" si="798"/>
        <v>11.798594817018509</v>
      </c>
      <c r="M2753" s="26">
        <f t="shared" si="799"/>
        <v>1.1815608387922247</v>
      </c>
      <c r="N2753" s="96">
        <f t="shared" si="800"/>
        <v>12</v>
      </c>
      <c r="O2753" s="26">
        <f t="shared" si="801"/>
        <v>0.78816660957833629</v>
      </c>
      <c r="P2753" s="3">
        <f>IF(L2753&gt;'Power Curve'!$C$37,0,INDEX(Ci,$N2753,1)*POWER(1-O2753,3)+INDEX(Ci,$N2753,2)*3*O2753*POWER(1-O2753,2)+INDEX(Ci,$N2753,3)*3*POWER(O2753,2)*(1-O2753)+INDEX(Ci,$N2753,4)*POWER(O2753,3))</f>
        <v>1899.3867734001155</v>
      </c>
      <c r="Q2753" s="3">
        <f>MAX(0,MIN(P2753-V2753+W2753,'Power Curve'!$C$39))</f>
        <v>1922.9689575756329</v>
      </c>
      <c r="R2753" s="3">
        <f t="shared" si="802"/>
        <v>1941.5200347900391</v>
      </c>
      <c r="S2753" s="3">
        <f t="shared" si="803"/>
        <v>-18.551077214406178</v>
      </c>
      <c r="T2753" s="3">
        <f t="shared" si="804"/>
        <v>18.551077214406178</v>
      </c>
      <c r="V2753" s="37">
        <f t="array" ref="V2753">SUM(_xlfn.NORM.DIST($AD$3:$AD$1003,$L2753,$AA2753,FALSE)*WindSpeedStep*$AE$3:$AE$1003)/AG2753</f>
        <v>1874.1479540317791</v>
      </c>
      <c r="W2753" s="37">
        <f t="array" ref="W2753">SUM(_xlfn.NORM.DIST($AD$3:$AD$1003,$L2753,$AB2753,FALSE)*WindSpeedStep*$AE$3:$AE$1003)/AH2753</f>
        <v>1897.7301382072965</v>
      </c>
      <c r="Y2753" s="1">
        <f t="shared" si="805"/>
        <v>11</v>
      </c>
      <c r="Z2753" s="99">
        <f>IF(L2753&lt;'Power Curve'!$P$28,'Power Curve'!$Q$28,IF(L2753&gt;'Power Curve'!$P$29,'Power Curve'!$Q$29,INDEX(ReferenceTurbulence,Y2753)+(L2753-INDEX(ReferenceTurbulenceWindSpeed,Y2753))*(INDEX(ReferenceTurbulence,Y2753+1)-INDEX(ReferenceTurbulence,Y2753))/(INDEX(ReferenceTurbulenceWindSpeed,Y2753+1)-INDEX(ReferenceTurbulenceWindSpeed,Y2753))))</f>
        <v>0.11858387194131015</v>
      </c>
      <c r="AA2753" s="100">
        <f t="shared" si="811"/>
        <v>1.3991230568687285</v>
      </c>
      <c r="AB2753" s="29">
        <f t="shared" si="812"/>
        <v>1.2085882180321226</v>
      </c>
      <c r="AG2753" s="40">
        <f t="array" ref="AG2753">SUM(_xlfn.NORM.DIST($AD$3:$AD$1003,$F2753,$AA2753,FALSE)*WindSpeedStep)</f>
        <v>1.000000000000004</v>
      </c>
      <c r="AH2753" s="40">
        <f t="array" ref="AH2753">SUM(_xlfn.NORM.DIST($AD$3:$AD$1003,$F2753,$AB2753,FALSE)*WindSpeedStep)</f>
        <v>1.0000000000000033</v>
      </c>
      <c r="AJ2753" s="47">
        <f t="shared" si="806"/>
        <v>12</v>
      </c>
      <c r="AK2753" s="83" t="b">
        <f>COUNTIF('Power Curve'!$D$2:$D$31,AJ2753)&gt;0</f>
        <v>1</v>
      </c>
      <c r="AL2753" s="83" t="b">
        <f t="shared" si="807"/>
        <v>0</v>
      </c>
      <c r="AM2753" s="83" t="b">
        <f t="shared" si="813"/>
        <v>1</v>
      </c>
      <c r="AN2753" s="47" t="str">
        <f t="shared" si="808"/>
        <v>Inner</v>
      </c>
      <c r="AO2753" s="48" t="str">
        <f t="shared" si="809"/>
        <v>1.1-1.2</v>
      </c>
      <c r="AP2753" s="49" t="str">
        <f t="shared" si="814"/>
        <v>0-1</v>
      </c>
      <c r="AQ2753" s="49" t="str">
        <f t="shared" si="815"/>
        <v>Mar</v>
      </c>
      <c r="AR2753" s="48" t="str">
        <f t="shared" si="816"/>
        <v>275-285</v>
      </c>
      <c r="AS2753" s="49" t="str">
        <f t="shared" si="810"/>
        <v>Inner-TI</v>
      </c>
    </row>
    <row r="2754" spans="5:45" x14ac:dyDescent="0.3">
      <c r="E2754" s="15">
        <v>40995.041666666664</v>
      </c>
      <c r="F2754" s="21">
        <v>12.48</v>
      </c>
      <c r="G2754" s="21">
        <v>1973.389999389648</v>
      </c>
      <c r="H2754" s="42">
        <v>1.1908584298030498</v>
      </c>
      <c r="I2754" s="35">
        <v>284.10000000000002</v>
      </c>
      <c r="J2754" s="43">
        <v>8.6538461538461536E-2</v>
      </c>
      <c r="K2754" s="44">
        <v>0.18926616364435903</v>
      </c>
      <c r="L2754" s="26">
        <f t="shared" si="798"/>
        <v>12.362963893485277</v>
      </c>
      <c r="M2754" s="26">
        <f t="shared" si="799"/>
        <v>1.2687858988488712</v>
      </c>
      <c r="N2754" s="96">
        <f t="shared" si="800"/>
        <v>13</v>
      </c>
      <c r="O2754" s="26">
        <f t="shared" si="801"/>
        <v>0.35459918157484449</v>
      </c>
      <c r="P2754" s="3">
        <f>IF(L2754&gt;'Power Curve'!$C$37,0,INDEX(Ci,$N2754,1)*POWER(1-O2754,3)+INDEX(Ci,$N2754,2)*3*O2754*POWER(1-O2754,2)+INDEX(Ci,$N2754,3)*3*POWER(O2754,2)*(1-O2754)+INDEX(Ci,$N2754,4)*POWER(O2754,3))</f>
        <v>1933.6250129217299</v>
      </c>
      <c r="Q2754" s="3">
        <f>MAX(0,MIN(P2754-V2754+W2754,'Power Curve'!$C$39))</f>
        <v>1968.143401528027</v>
      </c>
      <c r="R2754" s="3">
        <f t="shared" si="802"/>
        <v>1973.389999389648</v>
      </c>
      <c r="S2754" s="3">
        <f t="shared" si="803"/>
        <v>-5.2465978616210123</v>
      </c>
      <c r="T2754" s="3">
        <f t="shared" si="804"/>
        <v>5.2465978616210123</v>
      </c>
      <c r="V2754" s="37">
        <f t="array" ref="V2754">SUM(_xlfn.NORM.DIST($AD$3:$AD$1003,$L2754,$AA2754,FALSE)*WindSpeedStep*$AE$3:$AE$1003)/AG2754</f>
        <v>1917.0735239018009</v>
      </c>
      <c r="W2754" s="37">
        <f t="array" ref="W2754">SUM(_xlfn.NORM.DIST($AD$3:$AD$1003,$L2754,$AB2754,FALSE)*WindSpeedStep*$AE$3:$AE$1003)/AH2754</f>
        <v>1951.5919125080979</v>
      </c>
      <c r="Y2754" s="1">
        <f t="shared" si="805"/>
        <v>12</v>
      </c>
      <c r="Z2754" s="99">
        <f>IF(L2754&lt;'Power Curve'!$P$28,'Power Curve'!$Q$28,IF(L2754&gt;'Power Curve'!$P$29,'Power Curve'!$Q$29,INDEX(ReferenceTurbulence,Y2754)+(L2754-INDEX(ReferenceTurbulenceWindSpeed,Y2754))*(INDEX(ReferenceTurbulence,Y2754+1)-INDEX(ReferenceTurbulence,Y2754))/(INDEX(ReferenceTurbulenceWindSpeed,Y2754+1)-INDEX(ReferenceTurbulenceWindSpeed,Y2754))))</f>
        <v>0.11947147314971757</v>
      </c>
      <c r="AA2754" s="100">
        <f t="shared" si="811"/>
        <v>1.477021508851454</v>
      </c>
      <c r="AB2754" s="29">
        <f t="shared" si="812"/>
        <v>1.0698718753977643</v>
      </c>
      <c r="AG2754" s="40">
        <f t="array" ref="AG2754">SUM(_xlfn.NORM.DIST($AD$3:$AD$1003,$F2754,$AA2754,FALSE)*WindSpeedStep)</f>
        <v>1.0000000000000031</v>
      </c>
      <c r="AH2754" s="40">
        <f t="array" ref="AH2754">SUM(_xlfn.NORM.DIST($AD$3:$AD$1003,$F2754,$AB2754,FALSE)*WindSpeedStep)</f>
        <v>1.0000000000000029</v>
      </c>
      <c r="AJ2754" s="47">
        <f t="shared" si="806"/>
        <v>12</v>
      </c>
      <c r="AK2754" s="83" t="b">
        <f>COUNTIF('Power Curve'!$D$2:$D$31,AJ2754)&gt;0</f>
        <v>1</v>
      </c>
      <c r="AL2754" s="83" t="b">
        <f t="shared" si="807"/>
        <v>0</v>
      </c>
      <c r="AM2754" s="83" t="b">
        <f t="shared" si="813"/>
        <v>1</v>
      </c>
      <c r="AN2754" s="47" t="str">
        <f t="shared" si="808"/>
        <v>Outer</v>
      </c>
      <c r="AO2754" s="48" t="str">
        <f t="shared" si="809"/>
        <v>1.2-1.3</v>
      </c>
      <c r="AP2754" s="49" t="str">
        <f t="shared" si="814"/>
        <v>1-2</v>
      </c>
      <c r="AQ2754" s="49" t="str">
        <f t="shared" si="815"/>
        <v>Mar</v>
      </c>
      <c r="AR2754" s="48" t="str">
        <f t="shared" si="816"/>
        <v>275-285</v>
      </c>
      <c r="AS2754" s="49" t="str">
        <f t="shared" si="810"/>
        <v>HWS-LTI</v>
      </c>
    </row>
    <row r="2755" spans="5:45" x14ac:dyDescent="0.3">
      <c r="E2755" s="15">
        <v>40995.048611111109</v>
      </c>
      <c r="F2755" s="21">
        <v>12.24</v>
      </c>
      <c r="G2755" s="21">
        <v>1977.300048828123</v>
      </c>
      <c r="H2755" s="42">
        <v>1.1911178475776356</v>
      </c>
      <c r="I2755" s="35">
        <v>286.10000000000002</v>
      </c>
      <c r="J2755" s="43">
        <v>7.7614379084967322E-2</v>
      </c>
      <c r="K2755" s="44">
        <v>0.30355480614388813</v>
      </c>
      <c r="L2755" s="26">
        <f t="shared" ref="L2755:L2818" si="817">F2755*(H2755/Ref_Density)^(1/3)</f>
        <v>12.126094980149848</v>
      </c>
      <c r="M2755" s="26">
        <f t="shared" ref="M2755:M2818" si="818">(L2755-CutInWindSpeed)/(RatedWindSpeed-CutInWindSpeed)</f>
        <v>1.2321770447270561</v>
      </c>
      <c r="N2755" s="96">
        <f t="shared" ref="N2755:N2818" si="819">COUNTIF(xa,"&lt;"&amp;L2755)</f>
        <v>13</v>
      </c>
      <c r="O2755" s="26">
        <f t="shared" ref="O2755:O2818" si="820">(L2755-INDEX(xa,$N2755))/(INDEX(xb,$N2755)-INDEX(xa,$N2755))</f>
        <v>0.11074626744865543</v>
      </c>
      <c r="P2755" s="3">
        <f>IF(L2755&gt;'Power Curve'!$C$37,0,INDEX(Ci,$N2755,1)*POWER(1-O2755,3)+INDEX(Ci,$N2755,2)*3*O2755*POWER(1-O2755,2)+INDEX(Ci,$N2755,3)*3*POWER(O2755,2)*(1-O2755)+INDEX(Ci,$N2755,4)*POWER(O2755,3))</f>
        <v>1922.9995010219641</v>
      </c>
      <c r="Q2755" s="3">
        <f>MAX(0,MIN(P2755-V2755+W2755,'Power Curve'!$C$39))</f>
        <v>1970.0728857930922</v>
      </c>
      <c r="R2755" s="3">
        <f t="shared" ref="R2755:R2818" si="821">IF(AM2755,G2755,"")</f>
        <v>1977.300048828123</v>
      </c>
      <c r="S2755" s="3">
        <f t="shared" ref="S2755:S2818" si="822">IF(AM2755,Q2755-R2755,"")</f>
        <v>-7.2271630350307987</v>
      </c>
      <c r="T2755" s="3">
        <f t="shared" ref="T2755:T2818" si="823">IF(AM2755,ABS(S2755),"")</f>
        <v>7.2271630350307987</v>
      </c>
      <c r="V2755" s="37">
        <f t="array" ref="V2755">SUM(_xlfn.NORM.DIST($AD$3:$AD$1003,$L2755,$AA2755,FALSE)*WindSpeedStep*$AE$3:$AE$1003)/AG2755</f>
        <v>1902.2012828568063</v>
      </c>
      <c r="W2755" s="37">
        <f t="array" ref="W2755">SUM(_xlfn.NORM.DIST($AD$3:$AD$1003,$L2755,$AB2755,FALSE)*WindSpeedStep*$AE$3:$AE$1003)/AH2755</f>
        <v>1949.2746676279344</v>
      </c>
      <c r="Y2755" s="1">
        <f t="shared" ref="Y2755:Y2818" si="824">COUNTIF(ReferenceTurbulenceWindSpeed,"&lt;"&amp;L2755)</f>
        <v>12</v>
      </c>
      <c r="Z2755" s="99">
        <f>IF(L2755&lt;'Power Curve'!$P$28,'Power Curve'!$Q$28,IF(L2755&gt;'Power Curve'!$P$29,'Power Curve'!$Q$29,INDEX(ReferenceTurbulence,Y2755)+(L2755-INDEX(ReferenceTurbulenceWindSpeed,Y2755))*(INDEX(ReferenceTurbulence,Y2755+1)-INDEX(ReferenceTurbulence,Y2755))/(INDEX(ReferenceTurbulenceWindSpeed,Y2755+1)-INDEX(ReferenceTurbulenceWindSpeed,Y2755))))</f>
        <v>0.11860032916319951</v>
      </c>
      <c r="AA2755" s="100">
        <f t="shared" si="811"/>
        <v>1.4381588561099932</v>
      </c>
      <c r="AB2755" s="29">
        <f t="shared" si="812"/>
        <v>0.94115933260966955</v>
      </c>
      <c r="AG2755" s="40">
        <f t="array" ref="AG2755">SUM(_xlfn.NORM.DIST($AD$3:$AD$1003,$F2755,$AA2755,FALSE)*WindSpeedStep)</f>
        <v>1.0000000000000033</v>
      </c>
      <c r="AH2755" s="40">
        <f t="array" ref="AH2755">SUM(_xlfn.NORM.DIST($AD$3:$AD$1003,$F2755,$AB2755,FALSE)*WindSpeedStep)</f>
        <v>1.0000000000000038</v>
      </c>
      <c r="AJ2755" s="47">
        <f t="shared" ref="AJ2755:AJ2818" si="825">MROUND(L2755-Centre_First_Bin,Bin_Width)+Centre_First_Bin</f>
        <v>12</v>
      </c>
      <c r="AK2755" s="83" t="b">
        <f>COUNTIF('Power Curve'!$D$2:$D$31,AJ2755)&gt;0</f>
        <v>1</v>
      </c>
      <c r="AL2755" s="83" t="b">
        <f t="shared" ref="AL2755:AL2818" si="826">(G2755&lt;0)</f>
        <v>0</v>
      </c>
      <c r="AM2755" s="83" t="b">
        <f t="shared" si="813"/>
        <v>1</v>
      </c>
      <c r="AN2755" s="47" t="str">
        <f t="shared" ref="AN2755:AN2818" si="827">IF(AM2755,IF(AND(J2755&gt;=LowerTurbLimit,J2755&lt;=UpperTurbLimit,K2755&gt;=LowerShearLimit,K2755&lt;=UpperShearLimit),"Inner","Outer"),"")</f>
        <v>Outer</v>
      </c>
      <c r="AO2755" s="48" t="str">
        <f t="shared" ref="AO2755:AO2818" si="828">IF(M2755&lt;0,"&lt;0",TEXT(MROUND(M2755+0.05,0.1)-0.1,"0.0")&amp;"-"&amp;TEXT(MROUND(M2755+0.05,0.1),"0.0"))</f>
        <v>1.2-1.3</v>
      </c>
      <c r="AP2755" s="49" t="str">
        <f t="shared" si="814"/>
        <v>1-2</v>
      </c>
      <c r="AQ2755" s="49" t="str">
        <f t="shared" si="815"/>
        <v>Mar</v>
      </c>
      <c r="AR2755" s="48" t="str">
        <f t="shared" si="816"/>
        <v>285-295</v>
      </c>
      <c r="AS2755" s="49" t="str">
        <f t="shared" ref="AS2755:AS2818" si="829">IF(AM2755,IF(M2755&lt;0.5,IF(J2755&lt;=LowerTurbLimit,"LWS-LTI",IF(J2755&gt;=UpperTurbLimit,"LWS-HTI","Inner-TI")),IF(J2755&lt;=LowerTurbLimit,"HWS-LTI",IF(J2755&gt;=UpperTurbLimit,"HWS-HTI","Inner-TI"))),"")</f>
        <v>HWS-LTI</v>
      </c>
    </row>
    <row r="2756" spans="5:45" x14ac:dyDescent="0.3">
      <c r="E2756" s="15">
        <v>40995.055555555555</v>
      </c>
      <c r="F2756" s="21">
        <v>12.43</v>
      </c>
      <c r="G2756" s="21">
        <v>1975.4499969482449</v>
      </c>
      <c r="H2756" s="42">
        <v>1.1915205662444255</v>
      </c>
      <c r="I2756" s="35">
        <v>284.7</v>
      </c>
      <c r="J2756" s="43">
        <v>8.1255028157683026E-2</v>
      </c>
      <c r="K2756" s="44">
        <v>0.1965240701016549</v>
      </c>
      <c r="L2756" s="26">
        <f t="shared" si="817"/>
        <v>12.315714520863681</v>
      </c>
      <c r="M2756" s="26">
        <f t="shared" si="818"/>
        <v>1.2614833559980843</v>
      </c>
      <c r="N2756" s="96">
        <f t="shared" si="819"/>
        <v>13</v>
      </c>
      <c r="O2756" s="26">
        <f t="shared" si="820"/>
        <v>0.30595667698373191</v>
      </c>
      <c r="P2756" s="3">
        <f>IF(L2756&gt;'Power Curve'!$C$37,0,INDEX(Ci,$N2756,1)*POWER(1-O2756,3)+INDEX(Ci,$N2756,2)*3*O2756*POWER(1-O2756,2)+INDEX(Ci,$N2756,3)*3*POWER(O2756,2)*(1-O2756)+INDEX(Ci,$N2756,4)*POWER(O2756,3))</f>
        <v>1931.7221737948134</v>
      </c>
      <c r="Q2756" s="3">
        <f>MAX(0,MIN(P2756-V2756+W2756,'Power Curve'!$C$39))</f>
        <v>1971.4422110163948</v>
      </c>
      <c r="R2756" s="3">
        <f t="shared" si="821"/>
        <v>1975.4499969482449</v>
      </c>
      <c r="S2756" s="3">
        <f t="shared" si="822"/>
        <v>-4.0077859318500941</v>
      </c>
      <c r="T2756" s="3">
        <f t="shared" si="823"/>
        <v>4.0077859318500941</v>
      </c>
      <c r="V2756" s="37">
        <f t="array" ref="V2756">SUM(_xlfn.NORM.DIST($AD$3:$AD$1003,$L2756,$AA2756,FALSE)*WindSpeedStep*$AE$3:$AE$1003)/AG2756</f>
        <v>1914.3479866676792</v>
      </c>
      <c r="W2756" s="37">
        <f t="array" ref="W2756">SUM(_xlfn.NORM.DIST($AD$3:$AD$1003,$L2756,$AB2756,FALSE)*WindSpeedStep*$AE$3:$AE$1003)/AH2756</f>
        <v>1954.0680238892605</v>
      </c>
      <c r="Y2756" s="1">
        <f t="shared" si="824"/>
        <v>12</v>
      </c>
      <c r="Z2756" s="99">
        <f>IF(L2756&lt;'Power Curve'!$P$28,'Power Curve'!$Q$28,IF(L2756&gt;'Power Curve'!$P$29,'Power Curve'!$Q$29,INDEX(ReferenceTurbulence,Y2756)+(L2756-INDEX(ReferenceTurbulenceWindSpeed,Y2756))*(INDEX(ReferenceTurbulence,Y2756+1)-INDEX(ReferenceTurbulence,Y2756))/(INDEX(ReferenceTurbulenceWindSpeed,Y2756+1)-INDEX(ReferenceTurbulenceWindSpeed,Y2756))))</f>
        <v>0.11929770190111236</v>
      </c>
      <c r="AA2756" s="100">
        <f t="shared" ref="AA2756:AA2819" si="830">Z2756*L2756</f>
        <v>1.4692364396091961</v>
      </c>
      <c r="AB2756" s="29">
        <f t="shared" ref="AB2756:AB2819" si="831">L2756*J2756</f>
        <v>1.0007137301747642</v>
      </c>
      <c r="AG2756" s="40">
        <f t="array" ref="AG2756">SUM(_xlfn.NORM.DIST($AD$3:$AD$1003,$F2756,$AA2756,FALSE)*WindSpeedStep)</f>
        <v>1.0000000000000024</v>
      </c>
      <c r="AH2756" s="40">
        <f t="array" ref="AH2756">SUM(_xlfn.NORM.DIST($AD$3:$AD$1003,$F2756,$AB2756,FALSE)*WindSpeedStep)</f>
        <v>1.0000000000000033</v>
      </c>
      <c r="AJ2756" s="47">
        <f t="shared" si="825"/>
        <v>12</v>
      </c>
      <c r="AK2756" s="83" t="b">
        <f>COUNTIF('Power Curve'!$D$2:$D$31,AJ2756)&gt;0</f>
        <v>1</v>
      </c>
      <c r="AL2756" s="83" t="b">
        <f t="shared" si="826"/>
        <v>0</v>
      </c>
      <c r="AM2756" s="83" t="b">
        <f t="shared" ref="AM2756:AM2819" si="832">AND(AK2756,NOT(AL2756))</f>
        <v>1</v>
      </c>
      <c r="AN2756" s="47" t="str">
        <f t="shared" si="827"/>
        <v>Outer</v>
      </c>
      <c r="AO2756" s="48" t="str">
        <f t="shared" si="828"/>
        <v>1.2-1.3</v>
      </c>
      <c r="AP2756" s="49" t="str">
        <f t="shared" ref="AP2756:AP2819" si="833">IF(AM2756,HOUR(E2756)&amp;"-"&amp;HOUR(E2756)+1,"")</f>
        <v>1-2</v>
      </c>
      <c r="AQ2756" s="49" t="str">
        <f t="shared" ref="AQ2756:AQ2819" si="834">IF(AM2756,TEXT(E2756,"mmm"),"")</f>
        <v>Mar</v>
      </c>
      <c r="AR2756" s="48" t="str">
        <f t="shared" ref="AR2756:AR2819" si="835">IF(AM2756,IF(OR(I2756&lt;5,I2756&gt;=355),"355-5",MROUND(I2756,10)-5&amp;"-"&amp;MROUND(I2756,10)+5),"")</f>
        <v>275-285</v>
      </c>
      <c r="AS2756" s="49" t="str">
        <f t="shared" si="829"/>
        <v>HWS-LTI</v>
      </c>
    </row>
    <row r="2757" spans="5:45" x14ac:dyDescent="0.3">
      <c r="E2757" s="15">
        <v>40995.0625</v>
      </c>
      <c r="F2757" s="21">
        <v>11.53</v>
      </c>
      <c r="G2757" s="21">
        <v>1972.0299987792969</v>
      </c>
      <c r="H2757" s="42">
        <v>1.1918234875783296</v>
      </c>
      <c r="I2757" s="35">
        <v>287.89999999999998</v>
      </c>
      <c r="J2757" s="43">
        <v>0.10841283607979185</v>
      </c>
      <c r="K2757" s="44">
        <v>0.17310102360701932</v>
      </c>
      <c r="L2757" s="26">
        <f t="shared" si="817"/>
        <v>11.424957443069511</v>
      </c>
      <c r="M2757" s="26">
        <f t="shared" si="818"/>
        <v>1.123813978198547</v>
      </c>
      <c r="N2757" s="96">
        <f t="shared" si="819"/>
        <v>12</v>
      </c>
      <c r="O2757" s="26">
        <f t="shared" si="820"/>
        <v>0.42827745505834514</v>
      </c>
      <c r="P2757" s="3">
        <f>IF(L2757&gt;'Power Curve'!$C$37,0,INDEX(Ci,$N2757,1)*POWER(1-O2757,3)+INDEX(Ci,$N2757,2)*3*O2757*POWER(1-O2757,2)+INDEX(Ci,$N2757,3)*3*POWER(O2757,2)*(1-O2757)+INDEX(Ci,$N2757,4)*POWER(O2757,3))</f>
        <v>1850.8311491545687</v>
      </c>
      <c r="Q2757" s="3">
        <f>MAX(0,MIN(P2757-V2757+W2757,'Power Curve'!$C$39))</f>
        <v>1868.2019441754487</v>
      </c>
      <c r="R2757" s="3">
        <f t="shared" si="821"/>
        <v>1972.0299987792969</v>
      </c>
      <c r="S2757" s="3">
        <f t="shared" si="822"/>
        <v>-103.82805460384816</v>
      </c>
      <c r="T2757" s="3">
        <f t="shared" si="823"/>
        <v>103.82805460384816</v>
      </c>
      <c r="V2757" s="37">
        <f t="array" ref="V2757">SUM(_xlfn.NORM.DIST($AD$3:$AD$1003,$L2757,$AA2757,FALSE)*WindSpeedStep*$AE$3:$AE$1003)/AG2757</f>
        <v>1830.576205765027</v>
      </c>
      <c r="W2757" s="37">
        <f t="array" ref="W2757">SUM(_xlfn.NORM.DIST($AD$3:$AD$1003,$L2757,$AB2757,FALSE)*WindSpeedStep*$AE$3:$AE$1003)/AH2757</f>
        <v>1847.947000785907</v>
      </c>
      <c r="Y2757" s="1">
        <f t="shared" si="824"/>
        <v>11</v>
      </c>
      <c r="Z2757" s="99">
        <f>IF(L2757&lt;'Power Curve'!$P$28,'Power Curve'!$Q$28,IF(L2757&gt;'Power Curve'!$P$29,'Power Curve'!$Q$29,INDEX(ReferenceTurbulence,Y2757)+(L2757-INDEX(ReferenceTurbulenceWindSpeed,Y2757))*(INDEX(ReferenceTurbulence,Y2757+1)-INDEX(ReferenceTurbulence,Y2757))/(INDEX(ReferenceTurbulenceWindSpeed,Y2757+1)-INDEX(ReferenceTurbulenceWindSpeed,Y2757))))</f>
        <v>0.11922806115506582</v>
      </c>
      <c r="AA2757" s="100">
        <f t="shared" si="830"/>
        <v>1.3621755247163161</v>
      </c>
      <c r="AB2757" s="29">
        <f t="shared" si="831"/>
        <v>1.2386120384940926</v>
      </c>
      <c r="AG2757" s="40">
        <f t="array" ref="AG2757">SUM(_xlfn.NORM.DIST($AD$3:$AD$1003,$F2757,$AA2757,FALSE)*WindSpeedStep)</f>
        <v>1.0000000000000042</v>
      </c>
      <c r="AH2757" s="40">
        <f t="array" ref="AH2757">SUM(_xlfn.NORM.DIST($AD$3:$AD$1003,$F2757,$AB2757,FALSE)*WindSpeedStep)</f>
        <v>1.0000000000000031</v>
      </c>
      <c r="AJ2757" s="47">
        <f t="shared" si="825"/>
        <v>11</v>
      </c>
      <c r="AK2757" s="83" t="b">
        <f>COUNTIF('Power Curve'!$D$2:$D$31,AJ2757)&gt;0</f>
        <v>1</v>
      </c>
      <c r="AL2757" s="83" t="b">
        <f t="shared" si="826"/>
        <v>0</v>
      </c>
      <c r="AM2757" s="83" t="b">
        <f t="shared" si="832"/>
        <v>1</v>
      </c>
      <c r="AN2757" s="47" t="str">
        <f t="shared" si="827"/>
        <v>Inner</v>
      </c>
      <c r="AO2757" s="48" t="str">
        <f t="shared" si="828"/>
        <v>1.1-1.2</v>
      </c>
      <c r="AP2757" s="49" t="str">
        <f t="shared" si="833"/>
        <v>1-2</v>
      </c>
      <c r="AQ2757" s="49" t="str">
        <f t="shared" si="834"/>
        <v>Mar</v>
      </c>
      <c r="AR2757" s="48" t="str">
        <f t="shared" si="835"/>
        <v>285-295</v>
      </c>
      <c r="AS2757" s="49" t="str">
        <f t="shared" si="829"/>
        <v>Inner-TI</v>
      </c>
    </row>
    <row r="2758" spans="5:45" x14ac:dyDescent="0.3">
      <c r="E2758" s="15">
        <v>40995.069444444445</v>
      </c>
      <c r="F2758" s="21">
        <v>10.77</v>
      </c>
      <c r="G2758" s="21">
        <v>1756.0599517822241</v>
      </c>
      <c r="H2758" s="42">
        <v>1.1920964935353344</v>
      </c>
      <c r="I2758" s="35">
        <v>290.3</v>
      </c>
      <c r="J2758" s="43">
        <v>0.11234911792014857</v>
      </c>
      <c r="K2758" s="44">
        <v>0.18219184748552261</v>
      </c>
      <c r="L2758" s="26">
        <f t="shared" si="817"/>
        <v>10.672696115668678</v>
      </c>
      <c r="M2758" s="26">
        <f t="shared" si="818"/>
        <v>1.0075495650743918</v>
      </c>
      <c r="N2758" s="96">
        <f t="shared" si="819"/>
        <v>11</v>
      </c>
      <c r="O2758" s="26">
        <f t="shared" si="820"/>
        <v>0.70144997791547259</v>
      </c>
      <c r="P2758" s="3">
        <f>IF(L2758&gt;'Power Curve'!$C$37,0,INDEX(Ci,$N2758,1)*POWER(1-O2758,3)+INDEX(Ci,$N2758,2)*3*O2758*POWER(1-O2758,2)+INDEX(Ci,$N2758,3)*3*POWER(O2758,2)*(1-O2758)+INDEX(Ci,$N2758,4)*POWER(O2758,3))</f>
        <v>1713.0014084230554</v>
      </c>
      <c r="Q2758" s="3">
        <f>MAX(0,MIN(P2758-V2758+W2758,'Power Curve'!$C$39))</f>
        <v>1724.3983518801783</v>
      </c>
      <c r="R2758" s="3">
        <f t="shared" si="821"/>
        <v>1756.0599517822241</v>
      </c>
      <c r="S2758" s="3">
        <f t="shared" si="822"/>
        <v>-31.661599902045737</v>
      </c>
      <c r="T2758" s="3">
        <f t="shared" si="823"/>
        <v>31.661599902045737</v>
      </c>
      <c r="V2758" s="37">
        <f t="array" ref="V2758">SUM(_xlfn.NORM.DIST($AD$3:$AD$1003,$L2758,$AA2758,FALSE)*WindSpeedStep*$AE$3:$AE$1003)/AG2758</f>
        <v>1700.7546749110388</v>
      </c>
      <c r="W2758" s="37">
        <f t="array" ref="W2758">SUM(_xlfn.NORM.DIST($AD$3:$AD$1003,$L2758,$AB2758,FALSE)*WindSpeedStep*$AE$3:$AE$1003)/AH2758</f>
        <v>1712.1516183681617</v>
      </c>
      <c r="Y2758" s="1">
        <f t="shared" si="824"/>
        <v>10</v>
      </c>
      <c r="Z2758" s="99">
        <f>IF(L2758&lt;'Power Curve'!$P$28,'Power Curve'!$Q$28,IF(L2758&gt;'Power Curve'!$P$29,'Power Curve'!$Q$29,INDEX(ReferenceTurbulence,Y2758)+(L2758-INDEX(ReferenceTurbulenceWindSpeed,Y2758))*(INDEX(ReferenceTurbulence,Y2758+1)-INDEX(ReferenceTurbulence,Y2758))/(INDEX(ReferenceTurbulenceWindSpeed,Y2758+1)-INDEX(ReferenceTurbulenceWindSpeed,Y2758))))</f>
        <v>0.12000250550317278</v>
      </c>
      <c r="AA2758" s="100">
        <f t="shared" si="830"/>
        <v>1.2807502743542214</v>
      </c>
      <c r="AB2758" s="29">
        <f t="shared" si="831"/>
        <v>1.1990679944251719</v>
      </c>
      <c r="AG2758" s="40">
        <f t="array" ref="AG2758">SUM(_xlfn.NORM.DIST($AD$3:$AD$1003,$F2758,$AA2758,FALSE)*WindSpeedStep)</f>
        <v>1.0000000000000033</v>
      </c>
      <c r="AH2758" s="40">
        <f t="array" ref="AH2758">SUM(_xlfn.NORM.DIST($AD$3:$AD$1003,$F2758,$AB2758,FALSE)*WindSpeedStep)</f>
        <v>1.0000000000000036</v>
      </c>
      <c r="AJ2758" s="47">
        <f t="shared" si="825"/>
        <v>11</v>
      </c>
      <c r="AK2758" s="83" t="b">
        <f>COUNTIF('Power Curve'!$D$2:$D$31,AJ2758)&gt;0</f>
        <v>1</v>
      </c>
      <c r="AL2758" s="83" t="b">
        <f t="shared" si="826"/>
        <v>0</v>
      </c>
      <c r="AM2758" s="83" t="b">
        <f t="shared" si="832"/>
        <v>1</v>
      </c>
      <c r="AN2758" s="47" t="str">
        <f t="shared" si="827"/>
        <v>Inner</v>
      </c>
      <c r="AO2758" s="48" t="str">
        <f t="shared" si="828"/>
        <v>1.0-1.1</v>
      </c>
      <c r="AP2758" s="49" t="str">
        <f t="shared" si="833"/>
        <v>1-2</v>
      </c>
      <c r="AQ2758" s="49" t="str">
        <f t="shared" si="834"/>
        <v>Mar</v>
      </c>
      <c r="AR2758" s="48" t="str">
        <f t="shared" si="835"/>
        <v>285-295</v>
      </c>
      <c r="AS2758" s="49" t="str">
        <f t="shared" si="829"/>
        <v>Inner-TI</v>
      </c>
    </row>
    <row r="2759" spans="5:45" x14ac:dyDescent="0.3">
      <c r="E2759" s="15">
        <v>40995.076388888891</v>
      </c>
      <c r="F2759" s="21">
        <v>10.33</v>
      </c>
      <c r="G2759" s="21">
        <v>1624.9299621582011</v>
      </c>
      <c r="H2759" s="42">
        <v>1.1923694796633375</v>
      </c>
      <c r="I2759" s="35">
        <v>289.39999999999998</v>
      </c>
      <c r="J2759" s="43">
        <v>0.10551790900290417</v>
      </c>
      <c r="K2759" s="44">
        <v>0.17896040808501568</v>
      </c>
      <c r="L2759" s="26">
        <f t="shared" si="817"/>
        <v>10.237452718674341</v>
      </c>
      <c r="M2759" s="26">
        <f t="shared" si="818"/>
        <v>0.94028129502713065</v>
      </c>
      <c r="N2759" s="96">
        <f t="shared" si="819"/>
        <v>11</v>
      </c>
      <c r="O2759" s="26">
        <f t="shared" si="820"/>
        <v>0.27904375554004485</v>
      </c>
      <c r="P2759" s="3">
        <f>IF(L2759&gt;'Power Curve'!$C$37,0,INDEX(Ci,$N2759,1)*POWER(1-O2759,3)+INDEX(Ci,$N2759,2)*3*O2759*POWER(1-O2759,2)+INDEX(Ci,$N2759,3)*3*POWER(O2759,2)*(1-O2759)+INDEX(Ci,$N2759,4)*POWER(O2759,3))</f>
        <v>1600.8272599603206</v>
      </c>
      <c r="Q2759" s="3">
        <f>MAX(0,MIN(P2759-V2759+W2759,'Power Curve'!$C$39))</f>
        <v>1617.4472375125229</v>
      </c>
      <c r="R2759" s="3">
        <f t="shared" si="821"/>
        <v>1624.9299621582011</v>
      </c>
      <c r="S2759" s="3">
        <f t="shared" si="822"/>
        <v>-7.4827246456782177</v>
      </c>
      <c r="T2759" s="3">
        <f t="shared" si="823"/>
        <v>7.4827246456782177</v>
      </c>
      <c r="V2759" s="37">
        <f t="array" ref="V2759">SUM(_xlfn.NORM.DIST($AD$3:$AD$1003,$L2759,$AA2759,FALSE)*WindSpeedStep*$AE$3:$AE$1003)/AG2759</f>
        <v>1596.7405506470707</v>
      </c>
      <c r="W2759" s="37">
        <f t="array" ref="W2759">SUM(_xlfn.NORM.DIST($AD$3:$AD$1003,$L2759,$AB2759,FALSE)*WindSpeedStep*$AE$3:$AE$1003)/AH2759</f>
        <v>1613.3605281992729</v>
      </c>
      <c r="Y2759" s="1">
        <f t="shared" si="824"/>
        <v>10</v>
      </c>
      <c r="Z2759" s="99">
        <f>IF(L2759&lt;'Power Curve'!$P$28,'Power Curve'!$Q$28,IF(L2759&gt;'Power Curve'!$P$29,'Power Curve'!$Q$29,INDEX(ReferenceTurbulence,Y2759)+(L2759-INDEX(ReferenceTurbulenceWindSpeed,Y2759))*(INDEX(ReferenceTurbulence,Y2759+1)-INDEX(ReferenceTurbulence,Y2759))/(INDEX(ReferenceTurbulenceWindSpeed,Y2759+1)-INDEX(ReferenceTurbulenceWindSpeed,Y2759))))</f>
        <v>0.1200136014333346</v>
      </c>
      <c r="AA2759" s="100">
        <f t="shared" si="830"/>
        <v>1.22863357027159</v>
      </c>
      <c r="AB2759" s="29">
        <f t="shared" si="831"/>
        <v>1.080234604390613</v>
      </c>
      <c r="AG2759" s="40">
        <f t="array" ref="AG2759">SUM(_xlfn.NORM.DIST($AD$3:$AD$1003,$F2759,$AA2759,FALSE)*WindSpeedStep)</f>
        <v>1.0000000000000036</v>
      </c>
      <c r="AH2759" s="40">
        <f t="array" ref="AH2759">SUM(_xlfn.NORM.DIST($AD$3:$AD$1003,$F2759,$AB2759,FALSE)*WindSpeedStep)</f>
        <v>1.0000000000000036</v>
      </c>
      <c r="AJ2759" s="47">
        <f t="shared" si="825"/>
        <v>10</v>
      </c>
      <c r="AK2759" s="83" t="b">
        <f>COUNTIF('Power Curve'!$D$2:$D$31,AJ2759)&gt;0</f>
        <v>1</v>
      </c>
      <c r="AL2759" s="83" t="b">
        <f t="shared" si="826"/>
        <v>0</v>
      </c>
      <c r="AM2759" s="83" t="b">
        <f t="shared" si="832"/>
        <v>1</v>
      </c>
      <c r="AN2759" s="47" t="str">
        <f t="shared" si="827"/>
        <v>Inner</v>
      </c>
      <c r="AO2759" s="48" t="str">
        <f t="shared" si="828"/>
        <v>0.9-1.0</v>
      </c>
      <c r="AP2759" s="49" t="str">
        <f t="shared" si="833"/>
        <v>1-2</v>
      </c>
      <c r="AQ2759" s="49" t="str">
        <f t="shared" si="834"/>
        <v>Mar</v>
      </c>
      <c r="AR2759" s="48" t="str">
        <f t="shared" si="835"/>
        <v>285-295</v>
      </c>
      <c r="AS2759" s="49" t="str">
        <f t="shared" si="829"/>
        <v>Inner-TI</v>
      </c>
    </row>
    <row r="2760" spans="5:45" x14ac:dyDescent="0.3">
      <c r="E2760" s="15">
        <v>40995.083333333336</v>
      </c>
      <c r="F2760" s="21">
        <v>11.21</v>
      </c>
      <c r="G2760" s="21">
        <v>1891.350021362302</v>
      </c>
      <c r="H2760" s="42">
        <v>1.1918800637320186</v>
      </c>
      <c r="I2760" s="35">
        <v>290.7</v>
      </c>
      <c r="J2760" s="43">
        <v>9.9018733273862625E-2</v>
      </c>
      <c r="K2760" s="44">
        <v>0.188900273232703</v>
      </c>
      <c r="L2760" s="26">
        <f t="shared" si="817"/>
        <v>11.108048522916659</v>
      </c>
      <c r="M2760" s="26">
        <f t="shared" si="818"/>
        <v>1.0748346830077569</v>
      </c>
      <c r="N2760" s="96">
        <f t="shared" si="819"/>
        <v>12</v>
      </c>
      <c r="O2760" s="26">
        <f t="shared" si="820"/>
        <v>0.12302939561442769</v>
      </c>
      <c r="P2760" s="3">
        <f>IF(L2760&gt;'Power Curve'!$C$37,0,INDEX(Ci,$N2760,1)*POWER(1-O2760,3)+INDEX(Ci,$N2760,2)*3*O2760*POWER(1-O2760,2)+INDEX(Ci,$N2760,3)*3*POWER(O2760,2)*(1-O2760)+INDEX(Ci,$N2760,4)*POWER(O2760,3))</f>
        <v>1798.481025245283</v>
      </c>
      <c r="Q2760" s="3">
        <f>MAX(0,MIN(P2760-V2760+W2760,'Power Curve'!$C$39))</f>
        <v>1832.4564918739979</v>
      </c>
      <c r="R2760" s="3">
        <f t="shared" si="821"/>
        <v>1891.350021362302</v>
      </c>
      <c r="S2760" s="3">
        <f t="shared" si="822"/>
        <v>-58.893529488304011</v>
      </c>
      <c r="T2760" s="3">
        <f t="shared" si="823"/>
        <v>58.893529488304011</v>
      </c>
      <c r="V2760" s="37">
        <f t="array" ref="V2760">SUM(_xlfn.NORM.DIST($AD$3:$AD$1003,$L2760,$AA2760,FALSE)*WindSpeedStep*$AE$3:$AE$1003)/AG2760</f>
        <v>1783.0816535169347</v>
      </c>
      <c r="W2760" s="37">
        <f t="array" ref="W2760">SUM(_xlfn.NORM.DIST($AD$3:$AD$1003,$L2760,$AB2760,FALSE)*WindSpeedStep*$AE$3:$AE$1003)/AH2760</f>
        <v>1817.0571201456496</v>
      </c>
      <c r="Y2760" s="1">
        <f t="shared" si="824"/>
        <v>11</v>
      </c>
      <c r="Z2760" s="99">
        <f>IF(L2760&lt;'Power Curve'!$P$28,'Power Curve'!$Q$28,IF(L2760&gt;'Power Curve'!$P$29,'Power Curve'!$Q$29,INDEX(ReferenceTurbulence,Y2760)+(L2760-INDEX(ReferenceTurbulenceWindSpeed,Y2760))*(INDEX(ReferenceTurbulence,Y2760+1)-INDEX(ReferenceTurbulence,Y2760))/(INDEX(ReferenceTurbulenceWindSpeed,Y2760+1)-INDEX(ReferenceTurbulenceWindSpeed,Y2760))))</f>
        <v>0.11977444468717277</v>
      </c>
      <c r="AA2760" s="100">
        <f t="shared" si="830"/>
        <v>1.3304603433905127</v>
      </c>
      <c r="AB2760" s="29">
        <f t="shared" si="831"/>
        <v>1.0999048938838083</v>
      </c>
      <c r="AG2760" s="40">
        <f t="array" ref="AG2760">SUM(_xlfn.NORM.DIST($AD$3:$AD$1003,$F2760,$AA2760,FALSE)*WindSpeedStep)</f>
        <v>1.0000000000000031</v>
      </c>
      <c r="AH2760" s="40">
        <f t="array" ref="AH2760">SUM(_xlfn.NORM.DIST($AD$3:$AD$1003,$F2760,$AB2760,FALSE)*WindSpeedStep)</f>
        <v>1.0000000000000036</v>
      </c>
      <c r="AJ2760" s="47">
        <f t="shared" si="825"/>
        <v>11</v>
      </c>
      <c r="AK2760" s="83" t="b">
        <f>COUNTIF('Power Curve'!$D$2:$D$31,AJ2760)&gt;0</f>
        <v>1</v>
      </c>
      <c r="AL2760" s="83" t="b">
        <f t="shared" si="826"/>
        <v>0</v>
      </c>
      <c r="AM2760" s="83" t="b">
        <f t="shared" si="832"/>
        <v>1</v>
      </c>
      <c r="AN2760" s="47" t="str">
        <f t="shared" si="827"/>
        <v>Outer</v>
      </c>
      <c r="AO2760" s="48" t="str">
        <f t="shared" si="828"/>
        <v>1.0-1.1</v>
      </c>
      <c r="AP2760" s="49" t="str">
        <f t="shared" si="833"/>
        <v>2-3</v>
      </c>
      <c r="AQ2760" s="49" t="str">
        <f t="shared" si="834"/>
        <v>Mar</v>
      </c>
      <c r="AR2760" s="48" t="str">
        <f t="shared" si="835"/>
        <v>285-295</v>
      </c>
      <c r="AS2760" s="49" t="str">
        <f t="shared" si="829"/>
        <v>HWS-LTI</v>
      </c>
    </row>
    <row r="2761" spans="5:45" x14ac:dyDescent="0.3">
      <c r="E2761" s="15">
        <v>40995.090277777781</v>
      </c>
      <c r="F2761" s="21">
        <v>13.47</v>
      </c>
      <c r="G2761" s="21">
        <v>1982.230041503911</v>
      </c>
      <c r="H2761" s="42">
        <v>1.1907719823205942</v>
      </c>
      <c r="I2761" s="35">
        <v>291.89999999999998</v>
      </c>
      <c r="J2761" s="43">
        <v>7.3496659242761692E-2</v>
      </c>
      <c r="K2761" s="44">
        <v>0.15953107228720109</v>
      </c>
      <c r="L2761" s="26">
        <f t="shared" si="817"/>
        <v>13.343356887418581</v>
      </c>
      <c r="M2761" s="26">
        <f t="shared" si="818"/>
        <v>1.4203087964362329</v>
      </c>
      <c r="N2761" s="96">
        <f t="shared" si="819"/>
        <v>14</v>
      </c>
      <c r="O2761" s="26">
        <f t="shared" si="820"/>
        <v>0.36676593179143496</v>
      </c>
      <c r="P2761" s="3">
        <f>IF(L2761&gt;'Power Curve'!$C$37,0,INDEX(Ci,$N2761,1)*POWER(1-O2761,3)+INDEX(Ci,$N2761,2)*3*O2761*POWER(1-O2761,2)+INDEX(Ci,$N2761,3)*3*POWER(O2761,2)*(1-O2761)+INDEX(Ci,$N2761,4)*POWER(O2761,3))</f>
        <v>1963.1866542675157</v>
      </c>
      <c r="Q2761" s="3">
        <f>MAX(0,MIN(P2761-V2761+W2761,'Power Curve'!$C$39))</f>
        <v>1983.9665862893735</v>
      </c>
      <c r="R2761" s="3">
        <f t="shared" si="821"/>
        <v>1982.230041503911</v>
      </c>
      <c r="S2761" s="3">
        <f t="shared" si="822"/>
        <v>1.7365447854624563</v>
      </c>
      <c r="T2761" s="3">
        <f t="shared" si="823"/>
        <v>1.7365447854624563</v>
      </c>
      <c r="V2761" s="37">
        <f t="array" ref="V2761">SUM(_xlfn.NORM.DIST($AD$3:$AD$1003,$L2761,$AA2761,FALSE)*WindSpeedStep*$AE$3:$AE$1003)/AG2761</f>
        <v>1955.3322802913235</v>
      </c>
      <c r="W2761" s="37">
        <f t="array" ref="W2761">SUM(_xlfn.NORM.DIST($AD$3:$AD$1003,$L2761,$AB2761,FALSE)*WindSpeedStep*$AE$3:$AE$1003)/AH2761</f>
        <v>1976.1122123131813</v>
      </c>
      <c r="Y2761" s="1">
        <f t="shared" si="824"/>
        <v>13</v>
      </c>
      <c r="Z2761" s="99">
        <f>IF(L2761&lt;'Power Curve'!$P$28,'Power Curve'!$Q$28,IF(L2761&gt;'Power Curve'!$P$29,'Power Curve'!$Q$29,INDEX(ReferenceTurbulence,Y2761)+(L2761-INDEX(ReferenceTurbulenceWindSpeed,Y2761))*(INDEX(ReferenceTurbulence,Y2761+1)-INDEX(ReferenceTurbulence,Y2761))/(INDEX(ReferenceTurbulenceWindSpeed,Y2761+1)-INDEX(ReferenceTurbulenceWindSpeed,Y2761))))</f>
        <v>0.12138030390662044</v>
      </c>
      <c r="AA2761" s="100">
        <f t="shared" si="830"/>
        <v>1.6196207141293644</v>
      </c>
      <c r="AB2761" s="29">
        <f t="shared" si="831"/>
        <v>0.98069215430916079</v>
      </c>
      <c r="AG2761" s="40">
        <f t="array" ref="AG2761">SUM(_xlfn.NORM.DIST($AD$3:$AD$1003,$F2761,$AA2761,FALSE)*WindSpeedStep)</f>
        <v>1.0000000000000029</v>
      </c>
      <c r="AH2761" s="40">
        <f t="array" ref="AH2761">SUM(_xlfn.NORM.DIST($AD$3:$AD$1003,$F2761,$AB2761,FALSE)*WindSpeedStep)</f>
        <v>1.000000000000004</v>
      </c>
      <c r="AJ2761" s="47">
        <f t="shared" si="825"/>
        <v>13</v>
      </c>
      <c r="AK2761" s="83" t="b">
        <f>COUNTIF('Power Curve'!$D$2:$D$31,AJ2761)&gt;0</f>
        <v>1</v>
      </c>
      <c r="AL2761" s="83" t="b">
        <f t="shared" si="826"/>
        <v>0</v>
      </c>
      <c r="AM2761" s="83" t="b">
        <f t="shared" si="832"/>
        <v>1</v>
      </c>
      <c r="AN2761" s="47" t="str">
        <f t="shared" si="827"/>
        <v>Outer</v>
      </c>
      <c r="AO2761" s="48" t="str">
        <f t="shared" si="828"/>
        <v>1.4-1.5</v>
      </c>
      <c r="AP2761" s="49" t="str">
        <f t="shared" si="833"/>
        <v>2-3</v>
      </c>
      <c r="AQ2761" s="49" t="str">
        <f t="shared" si="834"/>
        <v>Mar</v>
      </c>
      <c r="AR2761" s="48" t="str">
        <f t="shared" si="835"/>
        <v>285-295</v>
      </c>
      <c r="AS2761" s="49" t="str">
        <f t="shared" si="829"/>
        <v>HWS-LTI</v>
      </c>
    </row>
    <row r="2762" spans="5:45" x14ac:dyDescent="0.3">
      <c r="E2762" s="15">
        <v>40995.097222222219</v>
      </c>
      <c r="F2762" s="21">
        <v>15.49</v>
      </c>
      <c r="G2762" s="21">
        <v>1982.8999938964871</v>
      </c>
      <c r="H2762" s="42">
        <v>1.1896509430935371</v>
      </c>
      <c r="I2762" s="35">
        <v>289.89999999999998</v>
      </c>
      <c r="J2762" s="43">
        <v>5.8747579083279537E-2</v>
      </c>
      <c r="K2762" s="44">
        <v>0.16719668034976226</v>
      </c>
      <c r="L2762" s="26">
        <f t="shared" si="817"/>
        <v>15.339548348145337</v>
      </c>
      <c r="M2762" s="26">
        <f t="shared" si="818"/>
        <v>1.7288266215738561</v>
      </c>
      <c r="N2762" s="96">
        <f t="shared" si="819"/>
        <v>16</v>
      </c>
      <c r="O2762" s="26">
        <f t="shared" si="820"/>
        <v>0.3399895643804548</v>
      </c>
      <c r="P2762" s="3">
        <f>IF(L2762&gt;'Power Curve'!$C$37,0,INDEX(Ci,$N2762,1)*POWER(1-O2762,3)+INDEX(Ci,$N2762,2)*3*O2762*POWER(1-O2762,2)+INDEX(Ci,$N2762,3)*3*POWER(O2762,2)*(1-O2762)+INDEX(Ci,$N2762,4)*POWER(O2762,3))</f>
        <v>1980.257802322182</v>
      </c>
      <c r="Q2762" s="3">
        <f>MAX(0,MIN(P2762-V2762+W2762,'Power Curve'!$C$39))</f>
        <v>1983.9460185624116</v>
      </c>
      <c r="R2762" s="3">
        <f t="shared" si="821"/>
        <v>1982.8999938964871</v>
      </c>
      <c r="S2762" s="3">
        <f t="shared" si="822"/>
        <v>1.0460246659245058</v>
      </c>
      <c r="T2762" s="3">
        <f t="shared" si="823"/>
        <v>1.0460246659245058</v>
      </c>
      <c r="V2762" s="37">
        <f t="array" ref="V2762">SUM(_xlfn.NORM.DIST($AD$3:$AD$1003,$L2762,$AA2762,FALSE)*WindSpeedStep*$AE$3:$AE$1003)/AG2762</f>
        <v>1978.6993890977512</v>
      </c>
      <c r="W2762" s="37">
        <f t="array" ref="W2762">SUM(_xlfn.NORM.DIST($AD$3:$AD$1003,$L2762,$AB2762,FALSE)*WindSpeedStep*$AE$3:$AE$1003)/AH2762</f>
        <v>1982.3876053379809</v>
      </c>
      <c r="Y2762" s="1">
        <f t="shared" si="824"/>
        <v>15</v>
      </c>
      <c r="Z2762" s="99">
        <f>IF(L2762&lt;'Power Curve'!$P$28,'Power Curve'!$Q$28,IF(L2762&gt;'Power Curve'!$P$29,'Power Curve'!$Q$29,INDEX(ReferenceTurbulence,Y2762)+(L2762-INDEX(ReferenceTurbulenceWindSpeed,Y2762))*(INDEX(ReferenceTurbulence,Y2762+1)-INDEX(ReferenceTurbulence,Y2762))/(INDEX(ReferenceTurbulenceWindSpeed,Y2762+1)-INDEX(ReferenceTurbulenceWindSpeed,Y2762))))</f>
        <v>0.12251302020252443</v>
      </c>
      <c r="AA2762" s="100">
        <f t="shared" si="830"/>
        <v>1.8792943966739299</v>
      </c>
      <c r="AB2762" s="29">
        <f t="shared" si="831"/>
        <v>0.90116132968445817</v>
      </c>
      <c r="AG2762" s="40">
        <f t="array" ref="AG2762">SUM(_xlfn.NORM.DIST($AD$3:$AD$1003,$F2762,$AA2762,FALSE)*WindSpeedStep)</f>
        <v>0.99999999999999678</v>
      </c>
      <c r="AH2762" s="40">
        <f t="array" ref="AH2762">SUM(_xlfn.NORM.DIST($AD$3:$AD$1003,$F2762,$AB2762,FALSE)*WindSpeedStep)</f>
        <v>0.99999999999999878</v>
      </c>
      <c r="AJ2762" s="47">
        <f t="shared" si="825"/>
        <v>15</v>
      </c>
      <c r="AK2762" s="83" t="b">
        <f>COUNTIF('Power Curve'!$D$2:$D$31,AJ2762)&gt;0</f>
        <v>1</v>
      </c>
      <c r="AL2762" s="83" t="b">
        <f t="shared" si="826"/>
        <v>0</v>
      </c>
      <c r="AM2762" s="83" t="b">
        <f t="shared" si="832"/>
        <v>1</v>
      </c>
      <c r="AN2762" s="47" t="str">
        <f t="shared" si="827"/>
        <v>Outer</v>
      </c>
      <c r="AO2762" s="48" t="str">
        <f t="shared" si="828"/>
        <v>1.7-1.8</v>
      </c>
      <c r="AP2762" s="49" t="str">
        <f t="shared" si="833"/>
        <v>2-3</v>
      </c>
      <c r="AQ2762" s="49" t="str">
        <f t="shared" si="834"/>
        <v>Mar</v>
      </c>
      <c r="AR2762" s="48" t="str">
        <f t="shared" si="835"/>
        <v>285-295</v>
      </c>
      <c r="AS2762" s="49" t="str">
        <f t="shared" si="829"/>
        <v>HWS-LTI</v>
      </c>
    </row>
    <row r="2763" spans="5:45" x14ac:dyDescent="0.3">
      <c r="E2763" s="15">
        <v>40995.104166666664</v>
      </c>
      <c r="F2763" s="21">
        <v>15.86</v>
      </c>
      <c r="G2763" s="21">
        <v>1981.3499450683571</v>
      </c>
      <c r="H2763" s="42">
        <v>1.1896370958322062</v>
      </c>
      <c r="I2763" s="35">
        <v>291.10000000000002</v>
      </c>
      <c r="J2763" s="43">
        <v>7.7553593947036578E-2</v>
      </c>
      <c r="K2763" s="44">
        <v>0.23665998876840241</v>
      </c>
      <c r="L2763" s="26">
        <f t="shared" si="817"/>
        <v>15.70589366494473</v>
      </c>
      <c r="M2763" s="26">
        <f t="shared" si="818"/>
        <v>1.7854464712285349</v>
      </c>
      <c r="N2763" s="96">
        <f t="shared" si="819"/>
        <v>16</v>
      </c>
      <c r="O2763" s="26">
        <f t="shared" si="820"/>
        <v>0.70723760782905898</v>
      </c>
      <c r="P2763" s="3">
        <f>IF(L2763&gt;'Power Curve'!$C$37,0,INDEX(Ci,$N2763,1)*POWER(1-O2763,3)+INDEX(Ci,$N2763,2)*3*O2763*POWER(1-O2763,2)+INDEX(Ci,$N2763,3)*3*POWER(O2763,2)*(1-O2763)+INDEX(Ci,$N2763,4)*POWER(O2763,3))</f>
        <v>1981.4844092312387</v>
      </c>
      <c r="Q2763" s="3">
        <f>MAX(0,MIN(P2763-V2763+W2763,'Power Curve'!$C$39))</f>
        <v>1983.837799176933</v>
      </c>
      <c r="R2763" s="3">
        <f t="shared" si="821"/>
        <v>1981.3499450683571</v>
      </c>
      <c r="S2763" s="3">
        <f t="shared" si="822"/>
        <v>2.4878541085759025</v>
      </c>
      <c r="T2763" s="3">
        <f t="shared" si="823"/>
        <v>2.4878541085759025</v>
      </c>
      <c r="V2763" s="37">
        <f t="array" ref="V2763">SUM(_xlfn.NORM.DIST($AD$3:$AD$1003,$L2763,$AA2763,FALSE)*WindSpeedStep*$AE$3:$AE$1003)/AG2763</f>
        <v>1980.2565193027287</v>
      </c>
      <c r="W2763" s="37">
        <f t="array" ref="W2763">SUM(_xlfn.NORM.DIST($AD$3:$AD$1003,$L2763,$AB2763,FALSE)*WindSpeedStep*$AE$3:$AE$1003)/AH2763</f>
        <v>1982.609909248423</v>
      </c>
      <c r="Y2763" s="1">
        <f t="shared" si="824"/>
        <v>15</v>
      </c>
      <c r="Z2763" s="99">
        <f>IF(L2763&lt;'Power Curve'!$P$28,'Power Curve'!$Q$28,IF(L2763&gt;'Power Curve'!$P$29,'Power Curve'!$Q$29,INDEX(ReferenceTurbulence,Y2763)+(L2763-INDEX(ReferenceTurbulenceWindSpeed,Y2763))*(INDEX(ReferenceTurbulence,Y2763+1)-INDEX(ReferenceTurbulence,Y2763))/(INDEX(ReferenceTurbulenceWindSpeed,Y2763+1)-INDEX(ReferenceTurbulenceWindSpeed,Y2763))))</f>
        <v>0.12168866797499683</v>
      </c>
      <c r="AA2763" s="100">
        <f t="shared" si="830"/>
        <v>1.9112292794440655</v>
      </c>
      <c r="AB2763" s="29">
        <f t="shared" si="831"/>
        <v>1.2180484998664578</v>
      </c>
      <c r="AG2763" s="40">
        <f t="array" ref="AG2763">SUM(_xlfn.NORM.DIST($AD$3:$AD$1003,$F2763,$AA2763,FALSE)*WindSpeedStep)</f>
        <v>0.99999999999999567</v>
      </c>
      <c r="AH2763" s="40">
        <f t="array" ref="AH2763">SUM(_xlfn.NORM.DIST($AD$3:$AD$1003,$F2763,$AB2763,FALSE)*WindSpeedStep)</f>
        <v>0.99999999999999578</v>
      </c>
      <c r="AJ2763" s="47">
        <f t="shared" si="825"/>
        <v>16</v>
      </c>
      <c r="AK2763" s="83" t="b">
        <f>COUNTIF('Power Curve'!$D$2:$D$31,AJ2763)&gt;0</f>
        <v>1</v>
      </c>
      <c r="AL2763" s="83" t="b">
        <f t="shared" si="826"/>
        <v>0</v>
      </c>
      <c r="AM2763" s="83" t="b">
        <f t="shared" si="832"/>
        <v>1</v>
      </c>
      <c r="AN2763" s="47" t="str">
        <f t="shared" si="827"/>
        <v>Outer</v>
      </c>
      <c r="AO2763" s="48" t="str">
        <f t="shared" si="828"/>
        <v>1.7-1.8</v>
      </c>
      <c r="AP2763" s="49" t="str">
        <f t="shared" si="833"/>
        <v>2-3</v>
      </c>
      <c r="AQ2763" s="49" t="str">
        <f t="shared" si="834"/>
        <v>Mar</v>
      </c>
      <c r="AR2763" s="48" t="str">
        <f t="shared" si="835"/>
        <v>285-295</v>
      </c>
      <c r="AS2763" s="49" t="str">
        <f t="shared" si="829"/>
        <v>HWS-LTI</v>
      </c>
    </row>
    <row r="2764" spans="5:45" x14ac:dyDescent="0.3">
      <c r="E2764" s="15">
        <v>40995.111111111109</v>
      </c>
      <c r="F2764" s="21">
        <v>15</v>
      </c>
      <c r="G2764" s="21">
        <v>1985.800048828123</v>
      </c>
      <c r="H2764" s="42">
        <v>1.1899394614590693</v>
      </c>
      <c r="I2764" s="35">
        <v>292.2</v>
      </c>
      <c r="J2764" s="43">
        <v>8.533333333333333E-2</v>
      </c>
      <c r="K2764" s="44">
        <v>0.22242117561130806</v>
      </c>
      <c r="L2764" s="26">
        <f t="shared" si="817"/>
        <v>14.855508374885236</v>
      </c>
      <c r="M2764" s="26">
        <f t="shared" si="818"/>
        <v>1.654016683365068</v>
      </c>
      <c r="N2764" s="96">
        <f t="shared" si="819"/>
        <v>15</v>
      </c>
      <c r="O2764" s="26">
        <f t="shared" si="820"/>
        <v>0.86158452166359312</v>
      </c>
      <c r="P2764" s="3">
        <f>IF(L2764&gt;'Power Curve'!$C$37,0,INDEX(Ci,$N2764,1)*POWER(1-O2764,3)+INDEX(Ci,$N2764,2)*3*O2764*POWER(1-O2764,2)+INDEX(Ci,$N2764,3)*3*POWER(O2764,2)*(1-O2764)+INDEX(Ci,$N2764,4)*POWER(O2764,3))</f>
        <v>1978.5571313095038</v>
      </c>
      <c r="Q2764" s="3">
        <f>MAX(0,MIN(P2764-V2764+W2764,'Power Curve'!$C$39))</f>
        <v>1983.7584000444333</v>
      </c>
      <c r="R2764" s="3">
        <f t="shared" si="821"/>
        <v>1985.800048828123</v>
      </c>
      <c r="S2764" s="3">
        <f t="shared" si="822"/>
        <v>-2.0416487836896522</v>
      </c>
      <c r="T2764" s="3">
        <f t="shared" si="823"/>
        <v>2.0416487836896522</v>
      </c>
      <c r="V2764" s="37">
        <f t="array" ref="V2764">SUM(_xlfn.NORM.DIST($AD$3:$AD$1003,$L2764,$AA2764,FALSE)*WindSpeedStep*$AE$3:$AE$1003)/AG2764</f>
        <v>1975.9099370990587</v>
      </c>
      <c r="W2764" s="37">
        <f t="array" ref="W2764">SUM(_xlfn.NORM.DIST($AD$3:$AD$1003,$L2764,$AB2764,FALSE)*WindSpeedStep*$AE$3:$AE$1003)/AH2764</f>
        <v>1981.1112058339882</v>
      </c>
      <c r="Y2764" s="1">
        <f t="shared" si="824"/>
        <v>14</v>
      </c>
      <c r="Z2764" s="99">
        <f>IF(L2764&lt;'Power Curve'!$P$28,'Power Curve'!$Q$28,IF(L2764&gt;'Power Curve'!$P$29,'Power Curve'!$Q$29,INDEX(ReferenceTurbulence,Y2764)+(L2764-INDEX(ReferenceTurbulenceWindSpeed,Y2764))*(INDEX(ReferenceTurbulence,Y2764+1)-INDEX(ReferenceTurbulence,Y2764))/(INDEX(ReferenceTurbulenceWindSpeed,Y2764+1)-INDEX(ReferenceTurbulenceWindSpeed,Y2764))))</f>
        <v>0.12291893746473377</v>
      </c>
      <c r="AA2764" s="100">
        <f t="shared" si="830"/>
        <v>1.8260233049393471</v>
      </c>
      <c r="AB2764" s="29">
        <f t="shared" si="831"/>
        <v>1.2676700479902068</v>
      </c>
      <c r="AG2764" s="40">
        <f t="array" ref="AG2764">SUM(_xlfn.NORM.DIST($AD$3:$AD$1003,$F2764,$AA2764,FALSE)*WindSpeedStep)</f>
        <v>0.99999999999999911</v>
      </c>
      <c r="AH2764" s="40">
        <f t="array" ref="AH2764">SUM(_xlfn.NORM.DIST($AD$3:$AD$1003,$F2764,$AB2764,FALSE)*WindSpeedStep)</f>
        <v>1.0000000000000007</v>
      </c>
      <c r="AJ2764" s="47">
        <f t="shared" si="825"/>
        <v>15</v>
      </c>
      <c r="AK2764" s="83" t="b">
        <f>COUNTIF('Power Curve'!$D$2:$D$31,AJ2764)&gt;0</f>
        <v>1</v>
      </c>
      <c r="AL2764" s="83" t="b">
        <f t="shared" si="826"/>
        <v>0</v>
      </c>
      <c r="AM2764" s="83" t="b">
        <f t="shared" si="832"/>
        <v>1</v>
      </c>
      <c r="AN2764" s="47" t="str">
        <f t="shared" si="827"/>
        <v>Outer</v>
      </c>
      <c r="AO2764" s="48" t="str">
        <f t="shared" si="828"/>
        <v>1.6-1.7</v>
      </c>
      <c r="AP2764" s="49" t="str">
        <f t="shared" si="833"/>
        <v>2-3</v>
      </c>
      <c r="AQ2764" s="49" t="str">
        <f t="shared" si="834"/>
        <v>Mar</v>
      </c>
      <c r="AR2764" s="48" t="str">
        <f t="shared" si="835"/>
        <v>285-295</v>
      </c>
      <c r="AS2764" s="49" t="str">
        <f t="shared" si="829"/>
        <v>HWS-LTI</v>
      </c>
    </row>
    <row r="2765" spans="5:45" x14ac:dyDescent="0.3">
      <c r="E2765" s="15">
        <v>40995.118055555555</v>
      </c>
      <c r="F2765" s="21">
        <v>14.24</v>
      </c>
      <c r="G2765" s="21">
        <v>1977.7500457763649</v>
      </c>
      <c r="H2765" s="42">
        <v>1.1901123108364917</v>
      </c>
      <c r="I2765" s="35">
        <v>292.8</v>
      </c>
      <c r="J2765" s="43">
        <v>0.10674157303370786</v>
      </c>
      <c r="K2765" s="44">
        <v>0.21217362448686669</v>
      </c>
      <c r="L2765" s="26">
        <f t="shared" si="817"/>
        <v>14.10351210496982</v>
      </c>
      <c r="M2765" s="26">
        <f t="shared" si="818"/>
        <v>1.5377932357297177</v>
      </c>
      <c r="N2765" s="96">
        <f t="shared" si="819"/>
        <v>15</v>
      </c>
      <c r="O2765" s="26">
        <f t="shared" si="820"/>
        <v>0.14317260707850663</v>
      </c>
      <c r="P2765" s="3">
        <f>IF(L2765&gt;'Power Curve'!$C$37,0,INDEX(Ci,$N2765,1)*POWER(1-O2765,3)+INDEX(Ci,$N2765,2)*3*O2765*POWER(1-O2765,2)+INDEX(Ci,$N2765,3)*3*POWER(O2765,2)*(1-O2765)+INDEX(Ci,$N2765,4)*POWER(O2765,3))</f>
        <v>1975.7695036437649</v>
      </c>
      <c r="Q2765" s="3">
        <f>MAX(0,MIN(P2765-V2765+W2765,'Power Curve'!$C$39))</f>
        <v>1980.9629183561995</v>
      </c>
      <c r="R2765" s="3">
        <f t="shared" si="821"/>
        <v>1977.7500457763649</v>
      </c>
      <c r="S2765" s="3">
        <f t="shared" si="822"/>
        <v>3.2128725798345386</v>
      </c>
      <c r="T2765" s="3">
        <f t="shared" si="823"/>
        <v>3.2128725798345386</v>
      </c>
      <c r="V2765" s="37">
        <f t="array" ref="V2765">SUM(_xlfn.NORM.DIST($AD$3:$AD$1003,$L2765,$AA2765,FALSE)*WindSpeedStep*$AE$3:$AE$1003)/AG2765</f>
        <v>1969.4998416435189</v>
      </c>
      <c r="W2765" s="37">
        <f t="array" ref="W2765">SUM(_xlfn.NORM.DIST($AD$3:$AD$1003,$L2765,$AB2765,FALSE)*WindSpeedStep*$AE$3:$AE$1003)/AH2765</f>
        <v>1974.6932563559535</v>
      </c>
      <c r="Y2765" s="1">
        <f t="shared" si="824"/>
        <v>14</v>
      </c>
      <c r="Z2765" s="99">
        <f>IF(L2765&lt;'Power Curve'!$P$28,'Power Curve'!$Q$28,IF(L2765&gt;'Power Curve'!$P$29,'Power Curve'!$Q$29,INDEX(ReferenceTurbulence,Y2765)+(L2765-INDEX(ReferenceTurbulenceWindSpeed,Y2765))*(INDEX(ReferenceTurbulence,Y2765+1)-INDEX(ReferenceTurbulence,Y2765))/(INDEX(ReferenceTurbulenceWindSpeed,Y2765+1)-INDEX(ReferenceTurbulenceWindSpeed,Y2765))))</f>
        <v>0.12106472560584321</v>
      </c>
      <c r="AA2765" s="100">
        <f t="shared" si="830"/>
        <v>1.7074378230668594</v>
      </c>
      <c r="AB2765" s="29">
        <f t="shared" si="831"/>
        <v>1.5054310673844189</v>
      </c>
      <c r="AG2765" s="40">
        <f t="array" ref="AG2765">SUM(_xlfn.NORM.DIST($AD$3:$AD$1003,$F2765,$AA2765,FALSE)*WindSpeedStep)</f>
        <v>1.0000000000000011</v>
      </c>
      <c r="AH2765" s="40">
        <f t="array" ref="AH2765">SUM(_xlfn.NORM.DIST($AD$3:$AD$1003,$F2765,$AB2765,FALSE)*WindSpeedStep)</f>
        <v>1.0000000000000011</v>
      </c>
      <c r="AJ2765" s="47">
        <f t="shared" si="825"/>
        <v>14</v>
      </c>
      <c r="AK2765" s="83" t="b">
        <f>COUNTIF('Power Curve'!$D$2:$D$31,AJ2765)&gt;0</f>
        <v>1</v>
      </c>
      <c r="AL2765" s="83" t="b">
        <f t="shared" si="826"/>
        <v>0</v>
      </c>
      <c r="AM2765" s="83" t="b">
        <f t="shared" si="832"/>
        <v>1</v>
      </c>
      <c r="AN2765" s="47" t="str">
        <f t="shared" si="827"/>
        <v>Inner</v>
      </c>
      <c r="AO2765" s="48" t="str">
        <f t="shared" si="828"/>
        <v>1.5-1.6</v>
      </c>
      <c r="AP2765" s="49" t="str">
        <f t="shared" si="833"/>
        <v>2-3</v>
      </c>
      <c r="AQ2765" s="49" t="str">
        <f t="shared" si="834"/>
        <v>Mar</v>
      </c>
      <c r="AR2765" s="48" t="str">
        <f t="shared" si="835"/>
        <v>285-295</v>
      </c>
      <c r="AS2765" s="49" t="str">
        <f t="shared" si="829"/>
        <v>Inner-TI</v>
      </c>
    </row>
    <row r="2766" spans="5:45" x14ac:dyDescent="0.3">
      <c r="E2766" s="15">
        <v>40995.125</v>
      </c>
      <c r="F2766" s="21">
        <v>14.02</v>
      </c>
      <c r="G2766" s="21">
        <v>1972.650024414063</v>
      </c>
      <c r="H2766" s="42">
        <v>1.1902556824161403</v>
      </c>
      <c r="I2766" s="35">
        <v>294.60000000000002</v>
      </c>
      <c r="J2766" s="43">
        <v>0.10556348074179743</v>
      </c>
      <c r="K2766" s="44">
        <v>0.28454390650583938</v>
      </c>
      <c r="L2766" s="26">
        <f t="shared" si="817"/>
        <v>13.886178339261379</v>
      </c>
      <c r="M2766" s="26">
        <f t="shared" si="818"/>
        <v>1.5042036016467593</v>
      </c>
      <c r="N2766" s="96">
        <f t="shared" si="819"/>
        <v>14</v>
      </c>
      <c r="O2766" s="26">
        <f t="shared" si="820"/>
        <v>0.9299953443761777</v>
      </c>
      <c r="P2766" s="3">
        <f>IF(L2766&gt;'Power Curve'!$C$37,0,INDEX(Ci,$N2766,1)*POWER(1-O2766,3)+INDEX(Ci,$N2766,2)*3*O2766*POWER(1-O2766,2)+INDEX(Ci,$N2766,3)*3*POWER(O2766,2)*(1-O2766)+INDEX(Ci,$N2766,4)*POWER(O2766,3))</f>
        <v>1974.2631448301156</v>
      </c>
      <c r="Q2766" s="3">
        <f>MAX(0,MIN(P2766-V2766+W2766,'Power Curve'!$C$39))</f>
        <v>1980.6659498403383</v>
      </c>
      <c r="R2766" s="3">
        <f t="shared" si="821"/>
        <v>1972.650024414063</v>
      </c>
      <c r="S2766" s="3">
        <f t="shared" si="822"/>
        <v>8.0159254262753166</v>
      </c>
      <c r="T2766" s="3">
        <f t="shared" si="823"/>
        <v>8.0159254262753166</v>
      </c>
      <c r="V2766" s="37">
        <f t="array" ref="V2766">SUM(_xlfn.NORM.DIST($AD$3:$AD$1003,$L2766,$AA2766,FALSE)*WindSpeedStep*$AE$3:$AE$1003)/AG2766</f>
        <v>1966.6080723994273</v>
      </c>
      <c r="W2766" s="37">
        <f t="array" ref="W2766">SUM(_xlfn.NORM.DIST($AD$3:$AD$1003,$L2766,$AB2766,FALSE)*WindSpeedStep*$AE$3:$AE$1003)/AH2766</f>
        <v>1973.01087740965</v>
      </c>
      <c r="Y2766" s="1">
        <f t="shared" si="824"/>
        <v>13</v>
      </c>
      <c r="Z2766" s="99">
        <f>IF(L2766&lt;'Power Curve'!$P$28,'Power Curve'!$Q$28,IF(L2766&gt;'Power Curve'!$P$29,'Power Curve'!$Q$29,INDEX(ReferenceTurbulence,Y2766)+(L2766-INDEX(ReferenceTurbulenceWindSpeed,Y2766))*(INDEX(ReferenceTurbulence,Y2766+1)-INDEX(ReferenceTurbulence,Y2766))/(INDEX(ReferenceTurbulenceWindSpeed,Y2766+1)-INDEX(ReferenceTurbulenceWindSpeed,Y2766))))</f>
        <v>0.12077093799181851</v>
      </c>
      <c r="AA2766" s="100">
        <f t="shared" si="830"/>
        <v>1.6770467831542695</v>
      </c>
      <c r="AB2766" s="29">
        <f t="shared" si="831"/>
        <v>1.4658733196937832</v>
      </c>
      <c r="AG2766" s="40">
        <f t="array" ref="AG2766">SUM(_xlfn.NORM.DIST($AD$3:$AD$1003,$F2766,$AA2766,FALSE)*WindSpeedStep)</f>
        <v>1.0000000000000011</v>
      </c>
      <c r="AH2766" s="40">
        <f t="array" ref="AH2766">SUM(_xlfn.NORM.DIST($AD$3:$AD$1003,$F2766,$AB2766,FALSE)*WindSpeedStep)</f>
        <v>1.0000000000000018</v>
      </c>
      <c r="AJ2766" s="47">
        <f t="shared" si="825"/>
        <v>14</v>
      </c>
      <c r="AK2766" s="83" t="b">
        <f>COUNTIF('Power Curve'!$D$2:$D$31,AJ2766)&gt;0</f>
        <v>1</v>
      </c>
      <c r="AL2766" s="83" t="b">
        <f t="shared" si="826"/>
        <v>0</v>
      </c>
      <c r="AM2766" s="83" t="b">
        <f t="shared" si="832"/>
        <v>1</v>
      </c>
      <c r="AN2766" s="47" t="str">
        <f t="shared" si="827"/>
        <v>Inner</v>
      </c>
      <c r="AO2766" s="48" t="str">
        <f t="shared" si="828"/>
        <v>1.5-1.6</v>
      </c>
      <c r="AP2766" s="49" t="str">
        <f t="shared" si="833"/>
        <v>3-4</v>
      </c>
      <c r="AQ2766" s="49" t="str">
        <f t="shared" si="834"/>
        <v>Mar</v>
      </c>
      <c r="AR2766" s="48" t="str">
        <f t="shared" si="835"/>
        <v>285-295</v>
      </c>
      <c r="AS2766" s="49" t="str">
        <f t="shared" si="829"/>
        <v>Inner-TI</v>
      </c>
    </row>
    <row r="2767" spans="5:45" x14ac:dyDescent="0.3">
      <c r="E2767" s="15">
        <v>40995.131944444445</v>
      </c>
      <c r="F2767" s="21">
        <v>15.38</v>
      </c>
      <c r="G2767" s="21">
        <v>1980.0599670410211</v>
      </c>
      <c r="H2767" s="42">
        <v>1.1895075575981939</v>
      </c>
      <c r="I2767" s="35">
        <v>299.2</v>
      </c>
      <c r="J2767" s="43">
        <v>9.6879063719115727E-2</v>
      </c>
      <c r="K2767" s="44">
        <v>0.18681644282081966</v>
      </c>
      <c r="L2767" s="26">
        <f t="shared" si="817"/>
        <v>15.230004832214318</v>
      </c>
      <c r="M2767" s="26">
        <f t="shared" si="818"/>
        <v>1.7118963180644611</v>
      </c>
      <c r="N2767" s="96">
        <f t="shared" si="819"/>
        <v>16</v>
      </c>
      <c r="O2767" s="26">
        <f t="shared" si="820"/>
        <v>0.23017611774049906</v>
      </c>
      <c r="P2767" s="3">
        <f>IF(L2767&gt;'Power Curve'!$C$37,0,INDEX(Ci,$N2767,1)*POWER(1-O2767,3)+INDEX(Ci,$N2767,2)*3*O2767*POWER(1-O2767,2)+INDEX(Ci,$N2767,3)*3*POWER(O2767,2)*(1-O2767)+INDEX(Ci,$N2767,4)*POWER(O2767,3))</f>
        <v>1979.8753674454188</v>
      </c>
      <c r="Q2767" s="3">
        <f>MAX(0,MIN(P2767-V2767+W2767,'Power Curve'!$C$39))</f>
        <v>1983.0570179075803</v>
      </c>
      <c r="R2767" s="3">
        <f t="shared" si="821"/>
        <v>1980.0599670410211</v>
      </c>
      <c r="S2767" s="3">
        <f t="shared" si="822"/>
        <v>2.9970508665592206</v>
      </c>
      <c r="T2767" s="3">
        <f t="shared" si="823"/>
        <v>2.9970508665592206</v>
      </c>
      <c r="V2767" s="37">
        <f t="array" ref="V2767">SUM(_xlfn.NORM.DIST($AD$3:$AD$1003,$L2767,$AA2767,FALSE)*WindSpeedStep*$AE$3:$AE$1003)/AG2767</f>
        <v>1978.1321643423685</v>
      </c>
      <c r="W2767" s="37">
        <f t="array" ref="W2767">SUM(_xlfn.NORM.DIST($AD$3:$AD$1003,$L2767,$AB2767,FALSE)*WindSpeedStep*$AE$3:$AE$1003)/AH2767</f>
        <v>1981.31381480453</v>
      </c>
      <c r="Y2767" s="1">
        <f t="shared" si="824"/>
        <v>15</v>
      </c>
      <c r="Z2767" s="99">
        <f>IF(L2767&lt;'Power Curve'!$P$28,'Power Curve'!$Q$28,IF(L2767&gt;'Power Curve'!$P$29,'Power Curve'!$Q$29,INDEX(ReferenceTurbulence,Y2767)+(L2767-INDEX(ReferenceTurbulenceWindSpeed,Y2767))*(INDEX(ReferenceTurbulence,Y2767+1)-INDEX(ReferenceTurbulence,Y2767))/(INDEX(ReferenceTurbulenceWindSpeed,Y2767+1)-INDEX(ReferenceTurbulenceWindSpeed,Y2767))))</f>
        <v>0.12275951561881056</v>
      </c>
      <c r="AA2767" s="100">
        <f t="shared" si="830"/>
        <v>1.8696280160747738</v>
      </c>
      <c r="AB2767" s="29">
        <f t="shared" si="831"/>
        <v>1.4754686085825313</v>
      </c>
      <c r="AG2767" s="40">
        <f t="array" ref="AG2767">SUM(_xlfn.NORM.DIST($AD$3:$AD$1003,$F2767,$AA2767,FALSE)*WindSpeedStep)</f>
        <v>0.99999999999999667</v>
      </c>
      <c r="AH2767" s="40">
        <f t="array" ref="AH2767">SUM(_xlfn.NORM.DIST($AD$3:$AD$1003,$F2767,$AB2767,FALSE)*WindSpeedStep)</f>
        <v>0.99999999999999856</v>
      </c>
      <c r="AJ2767" s="47">
        <f t="shared" si="825"/>
        <v>15</v>
      </c>
      <c r="AK2767" s="83" t="b">
        <f>COUNTIF('Power Curve'!$D$2:$D$31,AJ2767)&gt;0</f>
        <v>1</v>
      </c>
      <c r="AL2767" s="83" t="b">
        <f t="shared" si="826"/>
        <v>0</v>
      </c>
      <c r="AM2767" s="83" t="b">
        <f t="shared" si="832"/>
        <v>1</v>
      </c>
      <c r="AN2767" s="47" t="str">
        <f t="shared" si="827"/>
        <v>Outer</v>
      </c>
      <c r="AO2767" s="48" t="str">
        <f t="shared" si="828"/>
        <v>1.7-1.8</v>
      </c>
      <c r="AP2767" s="49" t="str">
        <f t="shared" si="833"/>
        <v>3-4</v>
      </c>
      <c r="AQ2767" s="49" t="str">
        <f t="shared" si="834"/>
        <v>Mar</v>
      </c>
      <c r="AR2767" s="48" t="str">
        <f t="shared" si="835"/>
        <v>295-305</v>
      </c>
      <c r="AS2767" s="49" t="str">
        <f t="shared" si="829"/>
        <v>HWS-LTI</v>
      </c>
    </row>
    <row r="2768" spans="5:45" x14ac:dyDescent="0.3">
      <c r="E2768" s="15">
        <v>40995.138888888891</v>
      </c>
      <c r="F2768" s="21">
        <v>16.170000000000002</v>
      </c>
      <c r="G2768" s="21">
        <v>1971.9999694824269</v>
      </c>
      <c r="H2768" s="42">
        <v>1.1893641294322748</v>
      </c>
      <c r="I2768" s="35">
        <v>297</v>
      </c>
      <c r="J2768" s="43">
        <v>8.2251082251082241E-2</v>
      </c>
      <c r="K2768" s="44">
        <v>0.16763207198077051</v>
      </c>
      <c r="L2768" s="26">
        <f t="shared" si="817"/>
        <v>16.011656667303622</v>
      </c>
      <c r="M2768" s="26">
        <f t="shared" si="818"/>
        <v>1.8327031288945144</v>
      </c>
      <c r="N2768" s="96">
        <f t="shared" si="819"/>
        <v>17</v>
      </c>
      <c r="O2768" s="26">
        <f t="shared" si="820"/>
        <v>1.3873865610610247E-2</v>
      </c>
      <c r="P2768" s="3">
        <f>IF(L2768&gt;'Power Curve'!$C$37,0,INDEX(Ci,$N2768,1)*POWER(1-O2768,3)+INDEX(Ci,$N2768,2)*3*O2768*POWER(1-O2768,2)+INDEX(Ci,$N2768,3)*3*POWER(O2768,2)*(1-O2768)+INDEX(Ci,$N2768,4)*POWER(O2768,3))</f>
        <v>1982.4452686708314</v>
      </c>
      <c r="Q2768" s="3">
        <f>MAX(0,MIN(P2768-V2768+W2768,'Power Curve'!$C$39))</f>
        <v>1984.0906844513452</v>
      </c>
      <c r="R2768" s="3">
        <f t="shared" si="821"/>
        <v>1971.9999694824269</v>
      </c>
      <c r="S2768" s="3">
        <f t="shared" si="822"/>
        <v>12.090714968918292</v>
      </c>
      <c r="T2768" s="3">
        <f t="shared" si="823"/>
        <v>12.090714968918292</v>
      </c>
      <c r="V2768" s="37">
        <f t="array" ref="V2768">SUM(_xlfn.NORM.DIST($AD$3:$AD$1003,$L2768,$AA2768,FALSE)*WindSpeedStep*$AE$3:$AE$1003)/AG2768</f>
        <v>1981.2445898728552</v>
      </c>
      <c r="W2768" s="37">
        <f t="array" ref="W2768">SUM(_xlfn.NORM.DIST($AD$3:$AD$1003,$L2768,$AB2768,FALSE)*WindSpeedStep*$AE$3:$AE$1003)/AH2768</f>
        <v>1982.8900056533689</v>
      </c>
      <c r="Y2768" s="1">
        <f t="shared" si="824"/>
        <v>16</v>
      </c>
      <c r="Z2768" s="99">
        <f>IF(L2768&lt;'Power Curve'!$P$28,'Power Curve'!$Q$28,IF(L2768&gt;'Power Curve'!$P$29,'Power Curve'!$Q$29,INDEX(ReferenceTurbulence,Y2768)+(L2768-INDEX(ReferenceTurbulenceWindSpeed,Y2768))*(INDEX(ReferenceTurbulence,Y2768+1)-INDEX(ReferenceTurbulence,Y2768))/(INDEX(ReferenceTurbulenceWindSpeed,Y2768+1)-INDEX(ReferenceTurbulenceWindSpeed,Y2768))))</f>
        <v>0.12103169870091099</v>
      </c>
      <c r="AA2768" s="100">
        <f t="shared" si="830"/>
        <v>1.9379180054595246</v>
      </c>
      <c r="AB2768" s="29">
        <f t="shared" si="831"/>
        <v>1.3169760895184797</v>
      </c>
      <c r="AG2768" s="40">
        <f t="array" ref="AG2768">SUM(_xlfn.NORM.DIST($AD$3:$AD$1003,$F2768,$AA2768,FALSE)*WindSpeedStep)</f>
        <v>0.99999999999999389</v>
      </c>
      <c r="AH2768" s="40">
        <f t="array" ref="AH2768">SUM(_xlfn.NORM.DIST($AD$3:$AD$1003,$F2768,$AB2768,FALSE)*WindSpeedStep)</f>
        <v>0.99999999999999456</v>
      </c>
      <c r="AJ2768" s="47">
        <f t="shared" si="825"/>
        <v>16</v>
      </c>
      <c r="AK2768" s="83" t="b">
        <f>COUNTIF('Power Curve'!$D$2:$D$31,AJ2768)&gt;0</f>
        <v>1</v>
      </c>
      <c r="AL2768" s="83" t="b">
        <f t="shared" si="826"/>
        <v>0</v>
      </c>
      <c r="AM2768" s="83" t="b">
        <f t="shared" si="832"/>
        <v>1</v>
      </c>
      <c r="AN2768" s="47" t="str">
        <f t="shared" si="827"/>
        <v>Outer</v>
      </c>
      <c r="AO2768" s="48" t="str">
        <f t="shared" si="828"/>
        <v>1.8-1.9</v>
      </c>
      <c r="AP2768" s="49" t="str">
        <f t="shared" si="833"/>
        <v>3-4</v>
      </c>
      <c r="AQ2768" s="49" t="str">
        <f t="shared" si="834"/>
        <v>Mar</v>
      </c>
      <c r="AR2768" s="48" t="str">
        <f t="shared" si="835"/>
        <v>295-305</v>
      </c>
      <c r="AS2768" s="49" t="str">
        <f t="shared" si="829"/>
        <v>HWS-LTI</v>
      </c>
    </row>
    <row r="2769" spans="5:45" x14ac:dyDescent="0.3">
      <c r="E2769" s="15">
        <v>40995.145833333336</v>
      </c>
      <c r="F2769" s="21">
        <v>15.12</v>
      </c>
      <c r="G2769" s="21">
        <v>1973.8600158691411</v>
      </c>
      <c r="H2769" s="42">
        <v>1.1901555310273577</v>
      </c>
      <c r="I2769" s="35">
        <v>295</v>
      </c>
      <c r="J2769" s="43">
        <v>0.11441798941798942</v>
      </c>
      <c r="K2769" s="44">
        <v>0.17790674917233734</v>
      </c>
      <c r="L2769" s="26">
        <f t="shared" si="817"/>
        <v>14.975258736184038</v>
      </c>
      <c r="M2769" s="26">
        <f t="shared" si="818"/>
        <v>1.6725244877286336</v>
      </c>
      <c r="N2769" s="96">
        <f t="shared" si="819"/>
        <v>15</v>
      </c>
      <c r="O2769" s="26">
        <f t="shared" si="820"/>
        <v>0.97598679967303703</v>
      </c>
      <c r="P2769" s="3">
        <f>IF(L2769&gt;'Power Curve'!$C$37,0,INDEX(Ci,$N2769,1)*POWER(1-O2769,3)+INDEX(Ci,$N2769,2)*3*O2769*POWER(1-O2769,2)+INDEX(Ci,$N2769,3)*3*POWER(O2769,2)*(1-O2769)+INDEX(Ci,$N2769,4)*POWER(O2769,3))</f>
        <v>1978.9602732612846</v>
      </c>
      <c r="Q2769" s="3">
        <f>MAX(0,MIN(P2769-V2769+W2769,'Power Curve'!$C$39))</f>
        <v>1980.8474872641996</v>
      </c>
      <c r="R2769" s="3">
        <f t="shared" si="821"/>
        <v>1973.8600158691411</v>
      </c>
      <c r="S2769" s="3">
        <f t="shared" si="822"/>
        <v>6.9874713950584919</v>
      </c>
      <c r="T2769" s="3">
        <f t="shared" si="823"/>
        <v>6.9874713950584919</v>
      </c>
      <c r="V2769" s="37">
        <f t="array" ref="V2769">SUM(_xlfn.NORM.DIST($AD$3:$AD$1003,$L2769,$AA2769,FALSE)*WindSpeedStep*$AE$3:$AE$1003)/AG2769</f>
        <v>1976.6122254049405</v>
      </c>
      <c r="W2769" s="37">
        <f t="array" ref="W2769">SUM(_xlfn.NORM.DIST($AD$3:$AD$1003,$L2769,$AB2769,FALSE)*WindSpeedStep*$AE$3:$AE$1003)/AH2769</f>
        <v>1978.4994394078556</v>
      </c>
      <c r="Y2769" s="1">
        <f t="shared" si="824"/>
        <v>14</v>
      </c>
      <c r="Z2769" s="99">
        <f>IF(L2769&lt;'Power Curve'!$P$28,'Power Curve'!$Q$28,IF(L2769&gt;'Power Curve'!$P$29,'Power Curve'!$Q$29,INDEX(ReferenceTurbulence,Y2769)+(L2769-INDEX(ReferenceTurbulenceWindSpeed,Y2769))*(INDEX(ReferenceTurbulence,Y2769+1)-INDEX(ReferenceTurbulence,Y2769))/(INDEX(ReferenceTurbulenceWindSpeed,Y2769+1)-INDEX(ReferenceTurbulenceWindSpeed,Y2769))))</f>
        <v>0.12321420826448341</v>
      </c>
      <c r="AA2769" s="100">
        <f t="shared" si="830"/>
        <v>1.8451646487347049</v>
      </c>
      <c r="AB2769" s="29">
        <f t="shared" si="831"/>
        <v>1.7134389956083589</v>
      </c>
      <c r="AG2769" s="40">
        <f t="array" ref="AG2769">SUM(_xlfn.NORM.DIST($AD$3:$AD$1003,$F2769,$AA2769,FALSE)*WindSpeedStep)</f>
        <v>0.99999999999999789</v>
      </c>
      <c r="AH2769" s="40">
        <f t="array" ref="AH2769">SUM(_xlfn.NORM.DIST($AD$3:$AD$1003,$F2769,$AB2769,FALSE)*WindSpeedStep)</f>
        <v>0.99999999999999833</v>
      </c>
      <c r="AJ2769" s="47">
        <f t="shared" si="825"/>
        <v>15</v>
      </c>
      <c r="AK2769" s="83" t="b">
        <f>COUNTIF('Power Curve'!$D$2:$D$31,AJ2769)&gt;0</f>
        <v>1</v>
      </c>
      <c r="AL2769" s="83" t="b">
        <f t="shared" si="826"/>
        <v>0</v>
      </c>
      <c r="AM2769" s="83" t="b">
        <f t="shared" si="832"/>
        <v>1</v>
      </c>
      <c r="AN2769" s="47" t="str">
        <f t="shared" si="827"/>
        <v>Inner</v>
      </c>
      <c r="AO2769" s="48" t="str">
        <f t="shared" si="828"/>
        <v>1.6-1.7</v>
      </c>
      <c r="AP2769" s="49" t="str">
        <f t="shared" si="833"/>
        <v>3-4</v>
      </c>
      <c r="AQ2769" s="49" t="str">
        <f t="shared" si="834"/>
        <v>Mar</v>
      </c>
      <c r="AR2769" s="48" t="str">
        <f t="shared" si="835"/>
        <v>295-305</v>
      </c>
      <c r="AS2769" s="49" t="str">
        <f t="shared" si="829"/>
        <v>Inner-TI</v>
      </c>
    </row>
    <row r="2770" spans="5:45" x14ac:dyDescent="0.3">
      <c r="E2770" s="15">
        <v>40995.152777777781</v>
      </c>
      <c r="F2770" s="21">
        <v>13.27</v>
      </c>
      <c r="G2770" s="21">
        <v>1973.509963989263</v>
      </c>
      <c r="H2770" s="42">
        <v>1.1914804068076899</v>
      </c>
      <c r="I2770" s="35">
        <v>291.7</v>
      </c>
      <c r="J2770" s="43">
        <v>0.12660135644310475</v>
      </c>
      <c r="K2770" s="44">
        <v>0.20337616061172445</v>
      </c>
      <c r="L2770" s="26">
        <f t="shared" si="817"/>
        <v>13.147843570021871</v>
      </c>
      <c r="M2770" s="26">
        <f t="shared" si="818"/>
        <v>1.3900915829798071</v>
      </c>
      <c r="N2770" s="96">
        <f t="shared" si="819"/>
        <v>14</v>
      </c>
      <c r="O2770" s="26">
        <f t="shared" si="820"/>
        <v>0.16390207934786222</v>
      </c>
      <c r="P2770" s="3">
        <f>IF(L2770&gt;'Power Curve'!$C$37,0,INDEX(Ci,$N2770,1)*POWER(1-O2770,3)+INDEX(Ci,$N2770,2)*3*O2770*POWER(1-O2770,2)+INDEX(Ci,$N2770,3)*3*POWER(O2770,2)*(1-O2770)+INDEX(Ci,$N2770,4)*POWER(O2770,3))</f>
        <v>1957.6759923561351</v>
      </c>
      <c r="Q2770" s="3">
        <f>MAX(0,MIN(P2770-V2770+W2770,'Power Curve'!$C$39))</f>
        <v>1953.3999120696822</v>
      </c>
      <c r="R2770" s="3">
        <f t="shared" si="821"/>
        <v>1973.509963989263</v>
      </c>
      <c r="S2770" s="3">
        <f t="shared" si="822"/>
        <v>-20.110051919580883</v>
      </c>
      <c r="T2770" s="3">
        <f t="shared" si="823"/>
        <v>20.110051919580883</v>
      </c>
      <c r="V2770" s="37">
        <f t="array" ref="V2770">SUM(_xlfn.NORM.DIST($AD$3:$AD$1003,$L2770,$AA2770,FALSE)*WindSpeedStep*$AE$3:$AE$1003)/AG2770</f>
        <v>1949.6488374209805</v>
      </c>
      <c r="W2770" s="37">
        <f t="array" ref="W2770">SUM(_xlfn.NORM.DIST($AD$3:$AD$1003,$L2770,$AB2770,FALSE)*WindSpeedStep*$AE$3:$AE$1003)/AH2770</f>
        <v>1945.3727571345275</v>
      </c>
      <c r="Y2770" s="1">
        <f t="shared" si="824"/>
        <v>13</v>
      </c>
      <c r="Z2770" s="99">
        <f>IF(L2770&lt;'Power Curve'!$P$28,'Power Curve'!$Q$28,IF(L2770&gt;'Power Curve'!$P$29,'Power Curve'!$Q$29,INDEX(ReferenceTurbulence,Y2770)+(L2770-INDEX(ReferenceTurbulenceWindSpeed,Y2770))*(INDEX(ReferenceTurbulence,Y2770+1)-INDEX(ReferenceTurbulence,Y2770))/(INDEX(ReferenceTurbulenceWindSpeed,Y2770+1)-INDEX(ReferenceTurbulenceWindSpeed,Y2770))))</f>
        <v>0.1215997851948174</v>
      </c>
      <c r="AA2770" s="100">
        <f t="shared" si="830"/>
        <v>1.5987749538897207</v>
      </c>
      <c r="AB2770" s="29">
        <f t="shared" si="831"/>
        <v>1.6645348302665217</v>
      </c>
      <c r="AG2770" s="40">
        <f t="array" ref="AG2770">SUM(_xlfn.NORM.DIST($AD$3:$AD$1003,$F2770,$AA2770,FALSE)*WindSpeedStep)</f>
        <v>1.0000000000000022</v>
      </c>
      <c r="AH2770" s="40">
        <f t="array" ref="AH2770">SUM(_xlfn.NORM.DIST($AD$3:$AD$1003,$F2770,$AB2770,FALSE)*WindSpeedStep)</f>
        <v>1.0000000000000018</v>
      </c>
      <c r="AJ2770" s="47">
        <f t="shared" si="825"/>
        <v>13</v>
      </c>
      <c r="AK2770" s="83" t="b">
        <f>COUNTIF('Power Curve'!$D$2:$D$31,AJ2770)&gt;0</f>
        <v>1</v>
      </c>
      <c r="AL2770" s="83" t="b">
        <f t="shared" si="826"/>
        <v>0</v>
      </c>
      <c r="AM2770" s="83" t="b">
        <f t="shared" si="832"/>
        <v>1</v>
      </c>
      <c r="AN2770" s="47" t="str">
        <f t="shared" si="827"/>
        <v>Inner</v>
      </c>
      <c r="AO2770" s="48" t="str">
        <f t="shared" si="828"/>
        <v>1.3-1.4</v>
      </c>
      <c r="AP2770" s="49" t="str">
        <f t="shared" si="833"/>
        <v>3-4</v>
      </c>
      <c r="AQ2770" s="49" t="str">
        <f t="shared" si="834"/>
        <v>Mar</v>
      </c>
      <c r="AR2770" s="48" t="str">
        <f t="shared" si="835"/>
        <v>285-295</v>
      </c>
      <c r="AS2770" s="49" t="str">
        <f t="shared" si="829"/>
        <v>Inner-TI</v>
      </c>
    </row>
    <row r="2771" spans="5:45" x14ac:dyDescent="0.3">
      <c r="E2771" s="15">
        <v>40995.159722222219</v>
      </c>
      <c r="F2771" s="21">
        <v>11.29</v>
      </c>
      <c r="G2771" s="21">
        <v>1867.429992675786</v>
      </c>
      <c r="H2771" s="42">
        <v>1.1921133313265786</v>
      </c>
      <c r="I2771" s="35">
        <v>290.60000000000002</v>
      </c>
      <c r="J2771" s="43">
        <v>0.15854738706820196</v>
      </c>
      <c r="K2771" s="44">
        <v>0.20338833261778833</v>
      </c>
      <c r="L2771" s="26">
        <f t="shared" si="817"/>
        <v>11.188050738473741</v>
      </c>
      <c r="M2771" s="26">
        <f t="shared" si="818"/>
        <v>1.0871992833156232</v>
      </c>
      <c r="N2771" s="96">
        <f t="shared" si="819"/>
        <v>12</v>
      </c>
      <c r="O2771" s="26">
        <f t="shared" si="820"/>
        <v>0.20008787992037502</v>
      </c>
      <c r="P2771" s="3">
        <f>IF(L2771&gt;'Power Curve'!$C$37,0,INDEX(Ci,$N2771,1)*POWER(1-O2771,3)+INDEX(Ci,$N2771,2)*3*O2771*POWER(1-O2771,2)+INDEX(Ci,$N2771,3)*3*POWER(O2771,2)*(1-O2771)+INDEX(Ci,$N2771,4)*POWER(O2771,3))</f>
        <v>1812.2581831020352</v>
      </c>
      <c r="Q2771" s="3">
        <f>MAX(0,MIN(P2771-V2771+W2771,'Power Curve'!$C$39))</f>
        <v>1750.5889281695761</v>
      </c>
      <c r="R2771" s="3">
        <f t="shared" si="821"/>
        <v>1867.429992675786</v>
      </c>
      <c r="S2771" s="3">
        <f t="shared" si="822"/>
        <v>-116.84106450620993</v>
      </c>
      <c r="T2771" s="3">
        <f t="shared" si="823"/>
        <v>116.84106450620993</v>
      </c>
      <c r="V2771" s="37">
        <f t="array" ref="V2771">SUM(_xlfn.NORM.DIST($AD$3:$AD$1003,$L2771,$AA2771,FALSE)*WindSpeedStep*$AE$3:$AE$1003)/AG2771</f>
        <v>1796.0594413298836</v>
      </c>
      <c r="W2771" s="37">
        <f t="array" ref="W2771">SUM(_xlfn.NORM.DIST($AD$3:$AD$1003,$L2771,$AB2771,FALSE)*WindSpeedStep*$AE$3:$AE$1003)/AH2771</f>
        <v>1734.3901863974245</v>
      </c>
      <c r="Y2771" s="1">
        <f t="shared" si="824"/>
        <v>11</v>
      </c>
      <c r="Z2771" s="99">
        <f>IF(L2771&lt;'Power Curve'!$P$28,'Power Curve'!$Q$28,IF(L2771&gt;'Power Curve'!$P$29,'Power Curve'!$Q$29,INDEX(ReferenceTurbulence,Y2771)+(L2771-INDEX(ReferenceTurbulenceWindSpeed,Y2771))*(INDEX(ReferenceTurbulence,Y2771+1)-INDEX(ReferenceTurbulence,Y2771))/(INDEX(ReferenceTurbulenceWindSpeed,Y2771+1)-INDEX(ReferenceTurbulenceWindSpeed,Y2771))))</f>
        <v>0.11963651264950284</v>
      </c>
      <c r="AA2771" s="100">
        <f t="shared" si="830"/>
        <v>1.3384993736966933</v>
      </c>
      <c r="AB2771" s="29">
        <f t="shared" si="831"/>
        <v>1.7738362109714789</v>
      </c>
      <c r="AG2771" s="40">
        <f t="array" ref="AG2771">SUM(_xlfn.NORM.DIST($AD$3:$AD$1003,$F2771,$AA2771,FALSE)*WindSpeedStep)</f>
        <v>1.0000000000000038</v>
      </c>
      <c r="AH2771" s="40">
        <f t="array" ref="AH2771">SUM(_xlfn.NORM.DIST($AD$3:$AD$1003,$F2771,$AB2771,FALSE)*WindSpeedStep)</f>
        <v>0.99999999991908128</v>
      </c>
      <c r="AJ2771" s="47">
        <f t="shared" si="825"/>
        <v>11</v>
      </c>
      <c r="AK2771" s="83" t="b">
        <f>COUNTIF('Power Curve'!$D$2:$D$31,AJ2771)&gt;0</f>
        <v>1</v>
      </c>
      <c r="AL2771" s="83" t="b">
        <f t="shared" si="826"/>
        <v>0</v>
      </c>
      <c r="AM2771" s="83" t="b">
        <f t="shared" si="832"/>
        <v>1</v>
      </c>
      <c r="AN2771" s="47" t="str">
        <f t="shared" si="827"/>
        <v>Outer</v>
      </c>
      <c r="AO2771" s="48" t="str">
        <f t="shared" si="828"/>
        <v>1.0-1.1</v>
      </c>
      <c r="AP2771" s="49" t="str">
        <f t="shared" si="833"/>
        <v>3-4</v>
      </c>
      <c r="AQ2771" s="49" t="str">
        <f t="shared" si="834"/>
        <v>Mar</v>
      </c>
      <c r="AR2771" s="48" t="str">
        <f t="shared" si="835"/>
        <v>285-295</v>
      </c>
      <c r="AS2771" s="49" t="str">
        <f t="shared" si="829"/>
        <v>HWS-HTI</v>
      </c>
    </row>
    <row r="2772" spans="5:45" x14ac:dyDescent="0.3">
      <c r="E2772" s="15">
        <v>40995.166666666664</v>
      </c>
      <c r="F2772" s="21">
        <v>9.9499999999999993</v>
      </c>
      <c r="G2772" s="21">
        <v>1587.7899627685549</v>
      </c>
      <c r="H2772" s="42">
        <v>1.1924731246902256</v>
      </c>
      <c r="I2772" s="35">
        <v>288.5</v>
      </c>
      <c r="J2772" s="43">
        <v>0.13467336683417086</v>
      </c>
      <c r="K2772" s="44">
        <v>0.167272056616208</v>
      </c>
      <c r="L2772" s="26">
        <f t="shared" si="817"/>
        <v>9.8611428739191407</v>
      </c>
      <c r="M2772" s="26">
        <f t="shared" si="818"/>
        <v>0.88212139545543178</v>
      </c>
      <c r="N2772" s="96">
        <f t="shared" si="819"/>
        <v>10</v>
      </c>
      <c r="O2772" s="26">
        <f t="shared" si="820"/>
        <v>0.90562646447590378</v>
      </c>
      <c r="P2772" s="3">
        <f>IF(L2772&gt;'Power Curve'!$C$37,0,INDEX(Ci,$N2772,1)*POWER(1-O2772,3)+INDEX(Ci,$N2772,2)*3*O2772*POWER(1-O2772,2)+INDEX(Ci,$N2772,3)*3*POWER(O2772,2)*(1-O2772)+INDEX(Ci,$N2772,4)*POWER(O2772,3))</f>
        <v>1492.3790134395331</v>
      </c>
      <c r="Q2772" s="3">
        <f>MAX(0,MIN(P2772-V2772+W2772,'Power Curve'!$C$39))</f>
        <v>1481.1444218180104</v>
      </c>
      <c r="R2772" s="3">
        <f t="shared" si="821"/>
        <v>1587.7899627685549</v>
      </c>
      <c r="S2772" s="3">
        <f t="shared" si="822"/>
        <v>-106.6455409505445</v>
      </c>
      <c r="T2772" s="3">
        <f t="shared" si="823"/>
        <v>106.6455409505445</v>
      </c>
      <c r="V2772" s="37">
        <f t="array" ref="V2772">SUM(_xlfn.NORM.DIST($AD$3:$AD$1003,$L2772,$AA2772,FALSE)*WindSpeedStep*$AE$3:$AE$1003)/AG2772</f>
        <v>1489.9236331986112</v>
      </c>
      <c r="W2772" s="37">
        <f t="array" ref="W2772">SUM(_xlfn.NORM.DIST($AD$3:$AD$1003,$L2772,$AB2772,FALSE)*WindSpeedStep*$AE$3:$AE$1003)/AH2772</f>
        <v>1478.6890415770886</v>
      </c>
      <c r="Y2772" s="1">
        <f t="shared" si="824"/>
        <v>9</v>
      </c>
      <c r="Z2772" s="99">
        <f>IF(L2772&lt;'Power Curve'!$P$28,'Power Curve'!$Q$28,IF(L2772&gt;'Power Curve'!$P$29,'Power Curve'!$Q$29,INDEX(ReferenceTurbulence,Y2772)+(L2772-INDEX(ReferenceTurbulenceWindSpeed,Y2772))*(INDEX(ReferenceTurbulence,Y2772+1)-INDEX(ReferenceTurbulence,Y2772))/(INDEX(ReferenceTurbulenceWindSpeed,Y2772+1)-INDEX(ReferenceTurbulenceWindSpeed,Y2772))))</f>
        <v>0.12007044757844687</v>
      </c>
      <c r="AA2772" s="100">
        <f t="shared" si="830"/>
        <v>1.1840318385064832</v>
      </c>
      <c r="AB2772" s="29">
        <f t="shared" si="831"/>
        <v>1.3280333116634824</v>
      </c>
      <c r="AG2772" s="40">
        <f t="array" ref="AG2772">SUM(_xlfn.NORM.DIST($AD$3:$AD$1003,$F2772,$AA2772,FALSE)*WindSpeedStep)</f>
        <v>1.0000000000000027</v>
      </c>
      <c r="AH2772" s="40">
        <f t="array" ref="AH2772">SUM(_xlfn.NORM.DIST($AD$3:$AD$1003,$F2772,$AB2772,FALSE)*WindSpeedStep)</f>
        <v>0.99999999999997857</v>
      </c>
      <c r="AJ2772" s="47">
        <f t="shared" si="825"/>
        <v>10</v>
      </c>
      <c r="AK2772" s="83" t="b">
        <f>COUNTIF('Power Curve'!$D$2:$D$31,AJ2772)&gt;0</f>
        <v>1</v>
      </c>
      <c r="AL2772" s="83" t="b">
        <f t="shared" si="826"/>
        <v>0</v>
      </c>
      <c r="AM2772" s="83" t="b">
        <f t="shared" si="832"/>
        <v>1</v>
      </c>
      <c r="AN2772" s="47" t="str">
        <f t="shared" si="827"/>
        <v>Inner</v>
      </c>
      <c r="AO2772" s="48" t="str">
        <f t="shared" si="828"/>
        <v>0.8-0.9</v>
      </c>
      <c r="AP2772" s="49" t="str">
        <f t="shared" si="833"/>
        <v>4-5</v>
      </c>
      <c r="AQ2772" s="49" t="str">
        <f t="shared" si="834"/>
        <v>Mar</v>
      </c>
      <c r="AR2772" s="48" t="str">
        <f t="shared" si="835"/>
        <v>285-295</v>
      </c>
      <c r="AS2772" s="49" t="str">
        <f t="shared" si="829"/>
        <v>Inner-TI</v>
      </c>
    </row>
    <row r="2773" spans="5:45" x14ac:dyDescent="0.3">
      <c r="E2773" s="15">
        <v>40995.173611111109</v>
      </c>
      <c r="F2773" s="21">
        <v>9.68</v>
      </c>
      <c r="G2773" s="21">
        <v>1394.940048217778</v>
      </c>
      <c r="H2773" s="42">
        <v>1.1927462558454671</v>
      </c>
      <c r="I2773" s="35">
        <v>286.39999999999998</v>
      </c>
      <c r="J2773" s="43">
        <v>0.15289256198347106</v>
      </c>
      <c r="K2773" s="44">
        <v>0.25026982041542423</v>
      </c>
      <c r="L2773" s="26">
        <f t="shared" si="817"/>
        <v>9.5942864713442884</v>
      </c>
      <c r="M2773" s="26">
        <f t="shared" si="818"/>
        <v>0.8408778782046018</v>
      </c>
      <c r="N2773" s="96">
        <f t="shared" si="819"/>
        <v>10</v>
      </c>
      <c r="O2773" s="26">
        <f t="shared" si="820"/>
        <v>0.62197540155340503</v>
      </c>
      <c r="P2773" s="3">
        <f>IF(L2773&gt;'Power Curve'!$C$37,0,INDEX(Ci,$N2773,1)*POWER(1-O2773,3)+INDEX(Ci,$N2773,2)*3*O2773*POWER(1-O2773,2)+INDEX(Ci,$N2773,3)*3*POWER(O2773,2)*(1-O2773)+INDEX(Ci,$N2773,4)*POWER(O2773,3))</f>
        <v>1403.8830726993199</v>
      </c>
      <c r="Q2773" s="3">
        <f>MAX(0,MIN(P2773-V2773+W2773,'Power Curve'!$C$39))</f>
        <v>1387.2366140013037</v>
      </c>
      <c r="R2773" s="3">
        <f t="shared" si="821"/>
        <v>1394.940048217778</v>
      </c>
      <c r="S2773" s="3">
        <f t="shared" si="822"/>
        <v>-7.7034342164743066</v>
      </c>
      <c r="T2773" s="3">
        <f t="shared" si="823"/>
        <v>7.7034342164743066</v>
      </c>
      <c r="V2773" s="37">
        <f t="array" ref="V2773">SUM(_xlfn.NORM.DIST($AD$3:$AD$1003,$L2773,$AA2773,FALSE)*WindSpeedStep*$AE$3:$AE$1003)/AG2773</f>
        <v>1406.2983035873112</v>
      </c>
      <c r="W2773" s="37">
        <f t="array" ref="W2773">SUM(_xlfn.NORM.DIST($AD$3:$AD$1003,$L2773,$AB2773,FALSE)*WindSpeedStep*$AE$3:$AE$1003)/AH2773</f>
        <v>1389.651844889295</v>
      </c>
      <c r="Y2773" s="1">
        <f t="shared" si="824"/>
        <v>9</v>
      </c>
      <c r="Z2773" s="99">
        <f>IF(L2773&lt;'Power Curve'!$P$28,'Power Curve'!$Q$28,IF(L2773&gt;'Power Curve'!$P$29,'Power Curve'!$Q$29,INDEX(ReferenceTurbulence,Y2773)+(L2773-INDEX(ReferenceTurbulenceWindSpeed,Y2773))*(INDEX(ReferenceTurbulence,Y2773+1)-INDEX(ReferenceTurbulence,Y2773))/(INDEX(ReferenceTurbulenceWindSpeed,Y2773+1)-INDEX(ReferenceTurbulenceWindSpeed,Y2773))))</f>
        <v>0.12021927424663369</v>
      </c>
      <c r="AA2773" s="100">
        <f t="shared" si="830"/>
        <v>1.1534181564993065</v>
      </c>
      <c r="AB2773" s="29">
        <f t="shared" si="831"/>
        <v>1.4668950390071844</v>
      </c>
      <c r="AG2773" s="40">
        <f t="array" ref="AG2773">SUM(_xlfn.NORM.DIST($AD$3:$AD$1003,$F2773,$AA2773,FALSE)*WindSpeedStep)</f>
        <v>1.0000000000000033</v>
      </c>
      <c r="AH2773" s="40">
        <f t="array" ref="AH2773">SUM(_xlfn.NORM.DIST($AD$3:$AD$1003,$F2773,$AB2773,FALSE)*WindSpeedStep)</f>
        <v>0.99999999998370637</v>
      </c>
      <c r="AJ2773" s="47">
        <f t="shared" si="825"/>
        <v>10</v>
      </c>
      <c r="AK2773" s="83" t="b">
        <f>COUNTIF('Power Curve'!$D$2:$D$31,AJ2773)&gt;0</f>
        <v>1</v>
      </c>
      <c r="AL2773" s="83" t="b">
        <f t="shared" si="826"/>
        <v>0</v>
      </c>
      <c r="AM2773" s="83" t="b">
        <f t="shared" si="832"/>
        <v>1</v>
      </c>
      <c r="AN2773" s="47" t="str">
        <f t="shared" si="827"/>
        <v>Outer</v>
      </c>
      <c r="AO2773" s="48" t="str">
        <f t="shared" si="828"/>
        <v>0.8-0.9</v>
      </c>
      <c r="AP2773" s="49" t="str">
        <f t="shared" si="833"/>
        <v>4-5</v>
      </c>
      <c r="AQ2773" s="49" t="str">
        <f t="shared" si="834"/>
        <v>Mar</v>
      </c>
      <c r="AR2773" s="48" t="str">
        <f t="shared" si="835"/>
        <v>285-295</v>
      </c>
      <c r="AS2773" s="49" t="str">
        <f t="shared" si="829"/>
        <v>HWS-HTI</v>
      </c>
    </row>
    <row r="2774" spans="5:45" x14ac:dyDescent="0.3">
      <c r="E2774" s="15">
        <v>40995.180555555555</v>
      </c>
      <c r="F2774" s="21">
        <v>10.78</v>
      </c>
      <c r="G2774" s="21">
        <v>1730.200012207036</v>
      </c>
      <c r="H2774" s="42">
        <v>1.1922131852923243</v>
      </c>
      <c r="I2774" s="35">
        <v>288.7</v>
      </c>
      <c r="J2774" s="43">
        <v>0.12430426716141003</v>
      </c>
      <c r="K2774" s="44">
        <v>0.19404380437257066</v>
      </c>
      <c r="L2774" s="26">
        <f t="shared" si="817"/>
        <v>10.682954322895505</v>
      </c>
      <c r="M2774" s="26">
        <f t="shared" si="818"/>
        <v>1.0091350040694467</v>
      </c>
      <c r="N2774" s="96">
        <f t="shared" si="819"/>
        <v>11</v>
      </c>
      <c r="O2774" s="26">
        <f t="shared" si="820"/>
        <v>0.71140562708315969</v>
      </c>
      <c r="P2774" s="3">
        <f>IF(L2774&gt;'Power Curve'!$C$37,0,INDEX(Ci,$N2774,1)*POWER(1-O2774,3)+INDEX(Ci,$N2774,2)*3*O2774*POWER(1-O2774,2)+INDEX(Ci,$N2774,3)*3*POWER(O2774,2)*(1-O2774)+INDEX(Ci,$N2774,4)*POWER(O2774,3))</f>
        <v>1715.3657711671672</v>
      </c>
      <c r="Q2774" s="3">
        <f>MAX(0,MIN(P2774-V2774+W2774,'Power Curve'!$C$39))</f>
        <v>1708.9938540394451</v>
      </c>
      <c r="R2774" s="3">
        <f t="shared" si="821"/>
        <v>1730.200012207036</v>
      </c>
      <c r="S2774" s="3">
        <f t="shared" si="822"/>
        <v>-21.206158167590957</v>
      </c>
      <c r="T2774" s="3">
        <f t="shared" si="823"/>
        <v>21.206158167590957</v>
      </c>
      <c r="V2774" s="37">
        <f t="array" ref="V2774">SUM(_xlfn.NORM.DIST($AD$3:$AD$1003,$L2774,$AA2774,FALSE)*WindSpeedStep*$AE$3:$AE$1003)/AG2774</f>
        <v>1702.9386471152218</v>
      </c>
      <c r="W2774" s="37">
        <f t="array" ref="W2774">SUM(_xlfn.NORM.DIST($AD$3:$AD$1003,$L2774,$AB2774,FALSE)*WindSpeedStep*$AE$3:$AE$1003)/AH2774</f>
        <v>1696.5667299874997</v>
      </c>
      <c r="Y2774" s="1">
        <f t="shared" si="824"/>
        <v>10</v>
      </c>
      <c r="Z2774" s="99">
        <f>IF(L2774&lt;'Power Curve'!$P$28,'Power Curve'!$Q$28,IF(L2774&gt;'Power Curve'!$P$29,'Power Curve'!$Q$29,INDEX(ReferenceTurbulence,Y2774)+(L2774-INDEX(ReferenceTurbulenceWindSpeed,Y2774))*(INDEX(ReferenceTurbulence,Y2774+1)-INDEX(ReferenceTurbulence,Y2774))/(INDEX(ReferenceTurbulenceWindSpeed,Y2774+1)-INDEX(ReferenceTurbulenceWindSpeed,Y2774))))</f>
        <v>0.12000224398432663</v>
      </c>
      <c r="AA2774" s="100">
        <f t="shared" si="830"/>
        <v>1.2819784911295231</v>
      </c>
      <c r="AB2774" s="29">
        <f t="shared" si="831"/>
        <v>1.327936808226343</v>
      </c>
      <c r="AG2774" s="40">
        <f t="array" ref="AG2774">SUM(_xlfn.NORM.DIST($AD$3:$AD$1003,$F2774,$AA2774,FALSE)*WindSpeedStep)</f>
        <v>1.0000000000000036</v>
      </c>
      <c r="AH2774" s="40">
        <f t="array" ref="AH2774">SUM(_xlfn.NORM.DIST($AD$3:$AD$1003,$F2774,$AB2774,FALSE)*WindSpeedStep)</f>
        <v>1.0000000000000038</v>
      </c>
      <c r="AJ2774" s="47">
        <f t="shared" si="825"/>
        <v>11</v>
      </c>
      <c r="AK2774" s="83" t="b">
        <f>COUNTIF('Power Curve'!$D$2:$D$31,AJ2774)&gt;0</f>
        <v>1</v>
      </c>
      <c r="AL2774" s="83" t="b">
        <f t="shared" si="826"/>
        <v>0</v>
      </c>
      <c r="AM2774" s="83" t="b">
        <f t="shared" si="832"/>
        <v>1</v>
      </c>
      <c r="AN2774" s="47" t="str">
        <f t="shared" si="827"/>
        <v>Inner</v>
      </c>
      <c r="AO2774" s="48" t="str">
        <f t="shared" si="828"/>
        <v>1.0-1.1</v>
      </c>
      <c r="AP2774" s="49" t="str">
        <f t="shared" si="833"/>
        <v>4-5</v>
      </c>
      <c r="AQ2774" s="49" t="str">
        <f t="shared" si="834"/>
        <v>Mar</v>
      </c>
      <c r="AR2774" s="48" t="str">
        <f t="shared" si="835"/>
        <v>285-295</v>
      </c>
      <c r="AS2774" s="49" t="str">
        <f t="shared" si="829"/>
        <v>Inner-TI</v>
      </c>
    </row>
    <row r="2775" spans="5:45" x14ac:dyDescent="0.3">
      <c r="E2775" s="15">
        <v>40995.1875</v>
      </c>
      <c r="F2775" s="21">
        <v>10.61</v>
      </c>
      <c r="G2775" s="21">
        <v>1645.2900085449239</v>
      </c>
      <c r="H2775" s="42">
        <v>1.1918967805191576</v>
      </c>
      <c r="I2775" s="35">
        <v>284.3</v>
      </c>
      <c r="J2775" s="43">
        <v>0.14326107445805844</v>
      </c>
      <c r="K2775" s="44">
        <v>0.23460104373124768</v>
      </c>
      <c r="L2775" s="26">
        <f t="shared" si="817"/>
        <v>10.513554489408964</v>
      </c>
      <c r="M2775" s="26">
        <f t="shared" si="818"/>
        <v>0.98295371373023455</v>
      </c>
      <c r="N2775" s="96">
        <f t="shared" si="819"/>
        <v>11</v>
      </c>
      <c r="O2775" s="26">
        <f t="shared" si="820"/>
        <v>0.54700211349003569</v>
      </c>
      <c r="P2775" s="3">
        <f>IF(L2775&gt;'Power Curve'!$C$37,0,INDEX(Ci,$N2775,1)*POWER(1-O2775,3)+INDEX(Ci,$N2775,2)*3*O2775*POWER(1-O2775,2)+INDEX(Ci,$N2775,3)*3*POWER(O2775,2)*(1-O2775)+INDEX(Ci,$N2775,4)*POWER(O2775,3))</f>
        <v>1674.4323668322702</v>
      </c>
      <c r="Q2775" s="3">
        <f>MAX(0,MIN(P2775-V2775+W2775,'Power Curve'!$C$39))</f>
        <v>1642.8419239672003</v>
      </c>
      <c r="R2775" s="3">
        <f t="shared" si="821"/>
        <v>1645.2900085449239</v>
      </c>
      <c r="S2775" s="3">
        <f t="shared" si="822"/>
        <v>-2.4480845777236482</v>
      </c>
      <c r="T2775" s="3">
        <f t="shared" si="823"/>
        <v>2.4480845777236482</v>
      </c>
      <c r="V2775" s="37">
        <f t="array" ref="V2775">SUM(_xlfn.NORM.DIST($AD$3:$AD$1003,$L2775,$AA2775,FALSE)*WindSpeedStep*$AE$3:$AE$1003)/AG2775</f>
        <v>1665.2851018584615</v>
      </c>
      <c r="W2775" s="37">
        <f t="array" ref="W2775">SUM(_xlfn.NORM.DIST($AD$3:$AD$1003,$L2775,$AB2775,FALSE)*WindSpeedStep*$AE$3:$AE$1003)/AH2775</f>
        <v>1633.6946589933916</v>
      </c>
      <c r="Y2775" s="1">
        <f t="shared" si="824"/>
        <v>10</v>
      </c>
      <c r="Z2775" s="99">
        <f>IF(L2775&lt;'Power Curve'!$P$28,'Power Curve'!$Q$28,IF(L2775&gt;'Power Curve'!$P$29,'Power Curve'!$Q$29,INDEX(ReferenceTurbulence,Y2775)+(L2775-INDEX(ReferenceTurbulenceWindSpeed,Y2775))*(INDEX(ReferenceTurbulence,Y2775+1)-INDEX(ReferenceTurbulence,Y2775))/(INDEX(ReferenceTurbulenceWindSpeed,Y2775+1)-INDEX(ReferenceTurbulenceWindSpeed,Y2775))))</f>
        <v>0.12000656259946191</v>
      </c>
      <c r="AA2775" s="100">
        <f t="shared" si="830"/>
        <v>1.2616955349761105</v>
      </c>
      <c r="AB2775" s="29">
        <f t="shared" si="831"/>
        <v>1.5061831125260723</v>
      </c>
      <c r="AG2775" s="40">
        <f t="array" ref="AG2775">SUM(_xlfn.NORM.DIST($AD$3:$AD$1003,$F2775,$AA2775,FALSE)*WindSpeedStep)</f>
        <v>1.0000000000000033</v>
      </c>
      <c r="AH2775" s="40">
        <f t="array" ref="AH2775">SUM(_xlfn.NORM.DIST($AD$3:$AD$1003,$F2775,$AB2775,FALSE)*WindSpeedStep)</f>
        <v>0.99999999999927625</v>
      </c>
      <c r="AJ2775" s="47">
        <f t="shared" si="825"/>
        <v>11</v>
      </c>
      <c r="AK2775" s="83" t="b">
        <f>COUNTIF('Power Curve'!$D$2:$D$31,AJ2775)&gt;0</f>
        <v>1</v>
      </c>
      <c r="AL2775" s="83" t="b">
        <f t="shared" si="826"/>
        <v>0</v>
      </c>
      <c r="AM2775" s="83" t="b">
        <f t="shared" si="832"/>
        <v>1</v>
      </c>
      <c r="AN2775" s="47" t="str">
        <f t="shared" si="827"/>
        <v>Outer</v>
      </c>
      <c r="AO2775" s="48" t="str">
        <f t="shared" si="828"/>
        <v>0.9-1.0</v>
      </c>
      <c r="AP2775" s="49" t="str">
        <f t="shared" si="833"/>
        <v>4-5</v>
      </c>
      <c r="AQ2775" s="49" t="str">
        <f t="shared" si="834"/>
        <v>Mar</v>
      </c>
      <c r="AR2775" s="48" t="str">
        <f t="shared" si="835"/>
        <v>275-285</v>
      </c>
      <c r="AS2775" s="49" t="str">
        <f t="shared" si="829"/>
        <v>HWS-HTI</v>
      </c>
    </row>
    <row r="2776" spans="5:45" x14ac:dyDescent="0.3">
      <c r="E2776" s="15">
        <v>40995.194444444445</v>
      </c>
      <c r="F2776" s="21">
        <v>11.02</v>
      </c>
      <c r="G2776" s="21">
        <v>1797.9200134277389</v>
      </c>
      <c r="H2776" s="42">
        <v>1.1919100648230365</v>
      </c>
      <c r="I2776" s="35">
        <v>293.89999999999998</v>
      </c>
      <c r="J2776" s="43">
        <v>0.14700544464609802</v>
      </c>
      <c r="K2776" s="44">
        <v>0.23300598823535551</v>
      </c>
      <c r="L2776" s="26">
        <f t="shared" si="817"/>
        <v>10.919868134698605</v>
      </c>
      <c r="M2776" s="26">
        <f t="shared" si="818"/>
        <v>1.0457507973941742</v>
      </c>
      <c r="N2776" s="96">
        <f t="shared" si="819"/>
        <v>11</v>
      </c>
      <c r="O2776" s="26">
        <f t="shared" si="820"/>
        <v>0.94133184529437508</v>
      </c>
      <c r="P2776" s="3">
        <f>IF(L2776&gt;'Power Curve'!$C$37,0,INDEX(Ci,$N2776,1)*POWER(1-O2776,3)+INDEX(Ci,$N2776,2)*3*O2776*POWER(1-O2776,2)+INDEX(Ci,$N2776,3)*3*POWER(O2776,2)*(1-O2776)+INDEX(Ci,$N2776,4)*POWER(O2776,3))</f>
        <v>1765.097363940225</v>
      </c>
      <c r="Q2776" s="3">
        <f>MAX(0,MIN(P2776-V2776+W2776,'Power Curve'!$C$39))</f>
        <v>1723.2974427625629</v>
      </c>
      <c r="R2776" s="3">
        <f t="shared" si="821"/>
        <v>1797.9200134277389</v>
      </c>
      <c r="S2776" s="3">
        <f t="shared" si="822"/>
        <v>-74.622570665175999</v>
      </c>
      <c r="T2776" s="3">
        <f t="shared" si="823"/>
        <v>74.622570665175999</v>
      </c>
      <c r="V2776" s="37">
        <f t="array" ref="V2776">SUM(_xlfn.NORM.DIST($AD$3:$AD$1003,$L2776,$AA2776,FALSE)*WindSpeedStep*$AE$3:$AE$1003)/AG2776</f>
        <v>1749.9550317650362</v>
      </c>
      <c r="W2776" s="37">
        <f t="array" ref="W2776">SUM(_xlfn.NORM.DIST($AD$3:$AD$1003,$L2776,$AB2776,FALSE)*WindSpeedStep*$AE$3:$AE$1003)/AH2776</f>
        <v>1708.1551105873741</v>
      </c>
      <c r="Y2776" s="1">
        <f t="shared" si="824"/>
        <v>10</v>
      </c>
      <c r="Z2776" s="99">
        <f>IF(L2776&lt;'Power Curve'!$P$28,'Power Curve'!$Q$28,IF(L2776&gt;'Power Curve'!$P$29,'Power Curve'!$Q$29,INDEX(ReferenceTurbulence,Y2776)+(L2776-INDEX(ReferenceTurbulenceWindSpeed,Y2776))*(INDEX(ReferenceTurbulence,Y2776+1)-INDEX(ReferenceTurbulence,Y2776))/(INDEX(ReferenceTurbulenceWindSpeed,Y2776+1)-INDEX(ReferenceTurbulenceWindSpeed,Y2776))))</f>
        <v>0.11999620419342275</v>
      </c>
      <c r="AA2776" s="100">
        <f t="shared" si="830"/>
        <v>1.3103427264565441</v>
      </c>
      <c r="AB2776" s="29">
        <f t="shared" si="831"/>
        <v>1.6052800706181254</v>
      </c>
      <c r="AG2776" s="40">
        <f t="array" ref="AG2776">SUM(_xlfn.NORM.DIST($AD$3:$AD$1003,$F2776,$AA2776,FALSE)*WindSpeedStep)</f>
        <v>1.0000000000000044</v>
      </c>
      <c r="AH2776" s="40">
        <f t="array" ref="AH2776">SUM(_xlfn.NORM.DIST($AD$3:$AD$1003,$F2776,$AB2776,FALSE)*WindSpeedStep)</f>
        <v>0.99999999999734956</v>
      </c>
      <c r="AJ2776" s="47">
        <f t="shared" si="825"/>
        <v>11</v>
      </c>
      <c r="AK2776" s="83" t="b">
        <f>COUNTIF('Power Curve'!$D$2:$D$31,AJ2776)&gt;0</f>
        <v>1</v>
      </c>
      <c r="AL2776" s="83" t="b">
        <f t="shared" si="826"/>
        <v>0</v>
      </c>
      <c r="AM2776" s="83" t="b">
        <f t="shared" si="832"/>
        <v>1</v>
      </c>
      <c r="AN2776" s="47" t="str">
        <f t="shared" si="827"/>
        <v>Outer</v>
      </c>
      <c r="AO2776" s="48" t="str">
        <f t="shared" si="828"/>
        <v>1.0-1.1</v>
      </c>
      <c r="AP2776" s="49" t="str">
        <f t="shared" si="833"/>
        <v>4-5</v>
      </c>
      <c r="AQ2776" s="49" t="str">
        <f t="shared" si="834"/>
        <v>Mar</v>
      </c>
      <c r="AR2776" s="48" t="str">
        <f t="shared" si="835"/>
        <v>285-295</v>
      </c>
      <c r="AS2776" s="49" t="str">
        <f t="shared" si="829"/>
        <v>HWS-HTI</v>
      </c>
    </row>
    <row r="2777" spans="5:45" x14ac:dyDescent="0.3">
      <c r="E2777" s="15">
        <v>40995.201388888891</v>
      </c>
      <c r="F2777" s="21">
        <v>7.62</v>
      </c>
      <c r="G2777" s="21">
        <v>659.98997306823708</v>
      </c>
      <c r="H2777" s="42">
        <v>1.1927029163912828</v>
      </c>
      <c r="I2777" s="35">
        <v>291</v>
      </c>
      <c r="J2777" s="43">
        <v>0.24278215223097113</v>
      </c>
      <c r="K2777" s="44">
        <v>0.18617805244200933</v>
      </c>
      <c r="L2777" s="26">
        <f t="shared" si="817"/>
        <v>7.5524356833435782</v>
      </c>
      <c r="M2777" s="26">
        <f t="shared" si="818"/>
        <v>0.52530325685030754</v>
      </c>
      <c r="N2777" s="96">
        <f t="shared" si="819"/>
        <v>8</v>
      </c>
      <c r="O2777" s="26">
        <f t="shared" si="820"/>
        <v>0.54079295644580805</v>
      </c>
      <c r="P2777" s="3">
        <f>IF(L2777&gt;'Power Curve'!$C$37,0,INDEX(Ci,$N2777,1)*POWER(1-O2777,3)+INDEX(Ci,$N2777,2)*3*O2777*POWER(1-O2777,2)+INDEX(Ci,$N2777,3)*3*POWER(O2777,2)*(1-O2777)+INDEX(Ci,$N2777,4)*POWER(O2777,3))</f>
        <v>746.84839409943379</v>
      </c>
      <c r="Q2777" s="3">
        <f>MAX(0,MIN(P2777-V2777+W2777,'Power Curve'!$C$39))</f>
        <v>803.87746827169599</v>
      </c>
      <c r="R2777" s="3">
        <f t="shared" si="821"/>
        <v>659.98997306823708</v>
      </c>
      <c r="S2777" s="3">
        <f t="shared" si="822"/>
        <v>143.88749520345891</v>
      </c>
      <c r="T2777" s="3">
        <f t="shared" si="823"/>
        <v>143.88749520345891</v>
      </c>
      <c r="V2777" s="37">
        <f t="array" ref="V2777">SUM(_xlfn.NORM.DIST($AD$3:$AD$1003,$L2777,$AA2777,FALSE)*WindSpeedStep*$AE$3:$AE$1003)/AG2777</f>
        <v>741.27839253699301</v>
      </c>
      <c r="W2777" s="37">
        <f t="array" ref="W2777">SUM(_xlfn.NORM.DIST($AD$3:$AD$1003,$L2777,$AB2777,FALSE)*WindSpeedStep*$AE$3:$AE$1003)/AH2777</f>
        <v>798.30746670925521</v>
      </c>
      <c r="Y2777" s="1">
        <f t="shared" si="824"/>
        <v>7</v>
      </c>
      <c r="Z2777" s="99">
        <f>IF(L2777&lt;'Power Curve'!$P$28,'Power Curve'!$Q$28,IF(L2777&gt;'Power Curve'!$P$29,'Power Curve'!$Q$29,INDEX(ReferenceTurbulence,Y2777)+(L2777-INDEX(ReferenceTurbulenceWindSpeed,Y2777))*(INDEX(ReferenceTurbulence,Y2777+1)-INDEX(ReferenceTurbulence,Y2777))/(INDEX(ReferenceTurbulenceWindSpeed,Y2777+1)-INDEX(ReferenceTurbulenceWindSpeed,Y2777))))</f>
        <v>0.11952299191617625</v>
      </c>
      <c r="AA2777" s="100">
        <f t="shared" si="830"/>
        <v>0.90268970912771562</v>
      </c>
      <c r="AB2777" s="29">
        <f t="shared" si="831"/>
        <v>1.833596589788139</v>
      </c>
      <c r="AG2777" s="40">
        <f t="array" ref="AG2777">SUM(_xlfn.NORM.DIST($AD$3:$AD$1003,$F2777,$AA2777,FALSE)*WindSpeedStep)</f>
        <v>1.0000000000000036</v>
      </c>
      <c r="AH2777" s="40">
        <f t="array" ref="AH2777">SUM(_xlfn.NORM.DIST($AD$3:$AD$1003,$F2777,$AB2777,FALSE)*WindSpeedStep)</f>
        <v>0.99998565065738532</v>
      </c>
      <c r="AJ2777" s="47">
        <f t="shared" si="825"/>
        <v>8</v>
      </c>
      <c r="AK2777" s="83" t="b">
        <f>COUNTIF('Power Curve'!$D$2:$D$31,AJ2777)&gt;0</f>
        <v>1</v>
      </c>
      <c r="AL2777" s="83" t="b">
        <f t="shared" si="826"/>
        <v>0</v>
      </c>
      <c r="AM2777" s="83" t="b">
        <f t="shared" si="832"/>
        <v>1</v>
      </c>
      <c r="AN2777" s="47" t="str">
        <f t="shared" si="827"/>
        <v>Outer</v>
      </c>
      <c r="AO2777" s="48" t="str">
        <f t="shared" si="828"/>
        <v>0.5-0.6</v>
      </c>
      <c r="AP2777" s="49" t="str">
        <f t="shared" si="833"/>
        <v>4-5</v>
      </c>
      <c r="AQ2777" s="49" t="str">
        <f t="shared" si="834"/>
        <v>Mar</v>
      </c>
      <c r="AR2777" s="48" t="str">
        <f t="shared" si="835"/>
        <v>285-295</v>
      </c>
      <c r="AS2777" s="49" t="str">
        <f t="shared" si="829"/>
        <v>HWS-HTI</v>
      </c>
    </row>
    <row r="2778" spans="5:45" x14ac:dyDescent="0.3">
      <c r="E2778" s="15">
        <v>40995.208333333336</v>
      </c>
      <c r="F2778" s="21">
        <v>8.1199999999999992</v>
      </c>
      <c r="G2778" s="21">
        <v>973.38000488281295</v>
      </c>
      <c r="H2778" s="42">
        <v>1.1929630003699725</v>
      </c>
      <c r="I2778" s="35">
        <v>291.5</v>
      </c>
      <c r="J2778" s="43">
        <v>0.1576354679802956</v>
      </c>
      <c r="K2778" s="44">
        <v>0.2286014505425219</v>
      </c>
      <c r="L2778" s="26">
        <f t="shared" si="817"/>
        <v>8.0485872763328175</v>
      </c>
      <c r="M2778" s="26">
        <f t="shared" si="818"/>
        <v>0.601985084931006</v>
      </c>
      <c r="N2778" s="96">
        <f t="shared" si="819"/>
        <v>9</v>
      </c>
      <c r="O2778" s="26">
        <f t="shared" si="820"/>
        <v>3.9883559453193412E-2</v>
      </c>
      <c r="P2778" s="3">
        <f>IF(L2778&gt;'Power Curve'!$C$37,0,INDEX(Ci,$N2778,1)*POWER(1-O2778,3)+INDEX(Ci,$N2778,2)*3*O2778*POWER(1-O2778,2)+INDEX(Ci,$N2778,3)*3*POWER(O2778,2)*(1-O2778)+INDEX(Ci,$N2778,4)*POWER(O2778,3))</f>
        <v>892.70572084120192</v>
      </c>
      <c r="Q2778" s="3">
        <f>MAX(0,MIN(P2778-V2778+W2778,'Power Curve'!$C$39))</f>
        <v>910.26174431676009</v>
      </c>
      <c r="R2778" s="3">
        <f t="shared" si="821"/>
        <v>973.38000488281295</v>
      </c>
      <c r="S2778" s="3">
        <f t="shared" si="822"/>
        <v>-63.118260566052868</v>
      </c>
      <c r="T2778" s="3">
        <f t="shared" si="823"/>
        <v>63.118260566052868</v>
      </c>
      <c r="V2778" s="37">
        <f t="array" ref="V2778">SUM(_xlfn.NORM.DIST($AD$3:$AD$1003,$L2778,$AA2778,FALSE)*WindSpeedStep*$AE$3:$AE$1003)/AG2778</f>
        <v>888.882538727466</v>
      </c>
      <c r="W2778" s="37">
        <f t="array" ref="W2778">SUM(_xlfn.NORM.DIST($AD$3:$AD$1003,$L2778,$AB2778,FALSE)*WindSpeedStep*$AE$3:$AE$1003)/AH2778</f>
        <v>906.43856220302416</v>
      </c>
      <c r="Y2778" s="1">
        <f t="shared" si="824"/>
        <v>8</v>
      </c>
      <c r="Z2778" s="99">
        <f>IF(L2778&lt;'Power Curve'!$P$28,'Power Curve'!$Q$28,IF(L2778&gt;'Power Curve'!$P$29,'Power Curve'!$Q$29,INDEX(ReferenceTurbulence,Y2778)+(L2778-INDEX(ReferenceTurbulenceWindSpeed,Y2778))*(INDEX(ReferenceTurbulence,Y2778+1)-INDEX(ReferenceTurbulence,Y2778))/(INDEX(ReferenceTurbulenceWindSpeed,Y2778+1)-INDEX(ReferenceTurbulenceWindSpeed,Y2778))))</f>
        <v>0.11944210979378536</v>
      </c>
      <c r="AA2778" s="100">
        <f t="shared" si="830"/>
        <v>0.96134024514460825</v>
      </c>
      <c r="AB2778" s="29">
        <f t="shared" si="831"/>
        <v>1.2687428218849763</v>
      </c>
      <c r="AG2778" s="40">
        <f t="array" ref="AG2778">SUM(_xlfn.NORM.DIST($AD$3:$AD$1003,$F2778,$AA2778,FALSE)*WindSpeedStep)</f>
        <v>1.0000000000000033</v>
      </c>
      <c r="AH2778" s="40">
        <f t="array" ref="AH2778">SUM(_xlfn.NORM.DIST($AD$3:$AD$1003,$F2778,$AB2778,FALSE)*WindSpeedStep)</f>
        <v>0.99999999994070188</v>
      </c>
      <c r="AJ2778" s="47">
        <f t="shared" si="825"/>
        <v>8</v>
      </c>
      <c r="AK2778" s="83" t="b">
        <f>COUNTIF('Power Curve'!$D$2:$D$31,AJ2778)&gt;0</f>
        <v>1</v>
      </c>
      <c r="AL2778" s="83" t="b">
        <f t="shared" si="826"/>
        <v>0</v>
      </c>
      <c r="AM2778" s="83" t="b">
        <f t="shared" si="832"/>
        <v>1</v>
      </c>
      <c r="AN2778" s="47" t="str">
        <f t="shared" si="827"/>
        <v>Outer</v>
      </c>
      <c r="AO2778" s="48" t="str">
        <f t="shared" si="828"/>
        <v>0.6-0.7</v>
      </c>
      <c r="AP2778" s="49" t="str">
        <f t="shared" si="833"/>
        <v>5-6</v>
      </c>
      <c r="AQ2778" s="49" t="str">
        <f t="shared" si="834"/>
        <v>Mar</v>
      </c>
      <c r="AR2778" s="48" t="str">
        <f t="shared" si="835"/>
        <v>285-295</v>
      </c>
      <c r="AS2778" s="49" t="str">
        <f t="shared" si="829"/>
        <v>HWS-HTI</v>
      </c>
    </row>
    <row r="2779" spans="5:45" x14ac:dyDescent="0.3">
      <c r="E2779" s="15">
        <v>40995.215277777781</v>
      </c>
      <c r="F2779" s="21">
        <v>8.25</v>
      </c>
      <c r="G2779" s="21">
        <v>640.51998519897506</v>
      </c>
      <c r="H2779" s="42">
        <v>1.1927462558454671</v>
      </c>
      <c r="I2779" s="35">
        <v>289</v>
      </c>
      <c r="J2779" s="43">
        <v>0.13454545454545455</v>
      </c>
      <c r="K2779" s="44">
        <v>0.20128625869301503</v>
      </c>
      <c r="L2779" s="26">
        <f t="shared" si="817"/>
        <v>8.1769486971684273</v>
      </c>
      <c r="M2779" s="26">
        <f t="shared" si="818"/>
        <v>0.6218237563044221</v>
      </c>
      <c r="N2779" s="96">
        <f t="shared" si="819"/>
        <v>9</v>
      </c>
      <c r="O2779" s="26">
        <f t="shared" si="820"/>
        <v>0.16818700795996427</v>
      </c>
      <c r="P2779" s="3">
        <f>IF(L2779&gt;'Power Curve'!$C$37,0,INDEX(Ci,$N2779,1)*POWER(1-O2779,3)+INDEX(Ci,$N2779,2)*3*O2779*POWER(1-O2779,2)+INDEX(Ci,$N2779,3)*3*POWER(O2779,2)*(1-O2779)+INDEX(Ci,$N2779,4)*POWER(O2779,3))</f>
        <v>931.71384277596599</v>
      </c>
      <c r="Q2779" s="3">
        <f>MAX(0,MIN(P2779-V2779+W2779,'Power Curve'!$C$39))</f>
        <v>938.51383839876314</v>
      </c>
      <c r="R2779" s="3">
        <f t="shared" si="821"/>
        <v>640.51998519897506</v>
      </c>
      <c r="S2779" s="3">
        <f t="shared" si="822"/>
        <v>297.99385319978808</v>
      </c>
      <c r="T2779" s="3">
        <f t="shared" si="823"/>
        <v>297.99385319978808</v>
      </c>
      <c r="V2779" s="37">
        <f t="array" ref="V2779">SUM(_xlfn.NORM.DIST($AD$3:$AD$1003,$L2779,$AA2779,FALSE)*WindSpeedStep*$AE$3:$AE$1003)/AG2779</f>
        <v>929.5013624290483</v>
      </c>
      <c r="W2779" s="37">
        <f t="array" ref="W2779">SUM(_xlfn.NORM.DIST($AD$3:$AD$1003,$L2779,$AB2779,FALSE)*WindSpeedStep*$AE$3:$AE$1003)/AH2779</f>
        <v>936.30135805184545</v>
      </c>
      <c r="Y2779" s="1">
        <f t="shared" si="824"/>
        <v>8</v>
      </c>
      <c r="Z2779" s="99">
        <f>IF(L2779&lt;'Power Curve'!$P$28,'Power Curve'!$Q$28,IF(L2779&gt;'Power Curve'!$P$29,'Power Curve'!$Q$29,INDEX(ReferenceTurbulence,Y2779)+(L2779-INDEX(ReferenceTurbulenceWindSpeed,Y2779))*(INDEX(ReferenceTurbulence,Y2779+1)-INDEX(ReferenceTurbulence,Y2779))/(INDEX(ReferenceTurbulenceWindSpeed,Y2779+1)-INDEX(ReferenceTurbulenceWindSpeed,Y2779))))</f>
        <v>0.11958957456770597</v>
      </c>
      <c r="AA2779" s="100">
        <f t="shared" si="830"/>
        <v>0.97787781595632983</v>
      </c>
      <c r="AB2779" s="29">
        <f t="shared" si="831"/>
        <v>1.1001712792553884</v>
      </c>
      <c r="AG2779" s="40">
        <f t="array" ref="AG2779">SUM(_xlfn.NORM.DIST($AD$3:$AD$1003,$F2779,$AA2779,FALSE)*WindSpeedStep)</f>
        <v>1.0000000000000033</v>
      </c>
      <c r="AH2779" s="40">
        <f t="array" ref="AH2779">SUM(_xlfn.NORM.DIST($AD$3:$AD$1003,$F2779,$AB2779,FALSE)*WindSpeedStep)</f>
        <v>0.99999999999998113</v>
      </c>
      <c r="AJ2779" s="47">
        <f t="shared" si="825"/>
        <v>8</v>
      </c>
      <c r="AK2779" s="83" t="b">
        <f>COUNTIF('Power Curve'!$D$2:$D$31,AJ2779)&gt;0</f>
        <v>1</v>
      </c>
      <c r="AL2779" s="83" t="b">
        <f t="shared" si="826"/>
        <v>0</v>
      </c>
      <c r="AM2779" s="83" t="b">
        <f t="shared" si="832"/>
        <v>1</v>
      </c>
      <c r="AN2779" s="47" t="str">
        <f t="shared" si="827"/>
        <v>Inner</v>
      </c>
      <c r="AO2779" s="48" t="str">
        <f t="shared" si="828"/>
        <v>0.6-0.7</v>
      </c>
      <c r="AP2779" s="49" t="str">
        <f t="shared" si="833"/>
        <v>5-6</v>
      </c>
      <c r="AQ2779" s="49" t="str">
        <f t="shared" si="834"/>
        <v>Mar</v>
      </c>
      <c r="AR2779" s="48" t="str">
        <f t="shared" si="835"/>
        <v>285-295</v>
      </c>
      <c r="AS2779" s="49" t="str">
        <f t="shared" si="829"/>
        <v>Inner-TI</v>
      </c>
    </row>
    <row r="2780" spans="5:45" x14ac:dyDescent="0.3">
      <c r="E2780" s="15">
        <v>40995.222222222219</v>
      </c>
      <c r="F2780" s="21">
        <v>9.43</v>
      </c>
      <c r="G2780" s="21">
        <v>1240.600051879888</v>
      </c>
      <c r="H2780" s="42">
        <v>1.1929630003699725</v>
      </c>
      <c r="I2780" s="35">
        <v>288.60000000000002</v>
      </c>
      <c r="J2780" s="43">
        <v>0.10922587486744434</v>
      </c>
      <c r="K2780" s="44">
        <v>0.14723398267892338</v>
      </c>
      <c r="L2780" s="26">
        <f t="shared" si="817"/>
        <v>9.3470662581057233</v>
      </c>
      <c r="M2780" s="26">
        <f t="shared" si="818"/>
        <v>0.80266919731451658</v>
      </c>
      <c r="N2780" s="96">
        <f t="shared" si="819"/>
        <v>10</v>
      </c>
      <c r="O2780" s="26">
        <f t="shared" si="820"/>
        <v>0.35919633541735396</v>
      </c>
      <c r="P2780" s="3">
        <f>IF(L2780&gt;'Power Curve'!$C$37,0,INDEX(Ci,$N2780,1)*POWER(1-O2780,3)+INDEX(Ci,$N2780,2)*3*O2780*POWER(1-O2780,2)+INDEX(Ci,$N2780,3)*3*POWER(O2780,2)*(1-O2780)+INDEX(Ci,$N2780,4)*POWER(O2780,3))</f>
        <v>1315.8538178742099</v>
      </c>
      <c r="Q2780" s="3">
        <f>MAX(0,MIN(P2780-V2780+W2780,'Power Curve'!$C$39))</f>
        <v>1317.3166865586886</v>
      </c>
      <c r="R2780" s="3">
        <f t="shared" si="821"/>
        <v>1240.600051879888</v>
      </c>
      <c r="S2780" s="3">
        <f t="shared" si="822"/>
        <v>76.716634678800574</v>
      </c>
      <c r="T2780" s="3">
        <f t="shared" si="823"/>
        <v>76.716634678800574</v>
      </c>
      <c r="V2780" s="37">
        <f t="array" ref="V2780">SUM(_xlfn.NORM.DIST($AD$3:$AD$1003,$L2780,$AA2780,FALSE)*WindSpeedStep*$AE$3:$AE$1003)/AG2780</f>
        <v>1324.6582654964488</v>
      </c>
      <c r="W2780" s="37">
        <f t="array" ref="W2780">SUM(_xlfn.NORM.DIST($AD$3:$AD$1003,$L2780,$AB2780,FALSE)*WindSpeedStep*$AE$3:$AE$1003)/AH2780</f>
        <v>1326.1211341809276</v>
      </c>
      <c r="Y2780" s="1">
        <f t="shared" si="824"/>
        <v>9</v>
      </c>
      <c r="Z2780" s="99">
        <f>IF(L2780&lt;'Power Curve'!$P$28,'Power Curve'!$Q$28,IF(L2780&gt;'Power Curve'!$P$29,'Power Curve'!$Q$29,INDEX(ReferenceTurbulence,Y2780)+(L2780-INDEX(ReferenceTurbulenceWindSpeed,Y2780))*(INDEX(ReferenceTurbulence,Y2780+1)-INDEX(ReferenceTurbulence,Y2780))/(INDEX(ReferenceTurbulenceWindSpeed,Y2780+1)-INDEX(ReferenceTurbulenceWindSpeed,Y2780))))</f>
        <v>0.12035714974930001</v>
      </c>
      <c r="AA2780" s="100">
        <f t="shared" si="830"/>
        <v>1.1249862533434598</v>
      </c>
      <c r="AB2780" s="29">
        <f t="shared" si="831"/>
        <v>1.0209414894855668</v>
      </c>
      <c r="AG2780" s="40">
        <f t="array" ref="AG2780">SUM(_xlfn.NORM.DIST($AD$3:$AD$1003,$F2780,$AA2780,FALSE)*WindSpeedStep)</f>
        <v>1.0000000000000038</v>
      </c>
      <c r="AH2780" s="40">
        <f t="array" ref="AH2780">SUM(_xlfn.NORM.DIST($AD$3:$AD$1003,$F2780,$AB2780,FALSE)*WindSpeedStep)</f>
        <v>1.0000000000000033</v>
      </c>
      <c r="AJ2780" s="47">
        <f t="shared" si="825"/>
        <v>9</v>
      </c>
      <c r="AK2780" s="83" t="b">
        <f>COUNTIF('Power Curve'!$D$2:$D$31,AJ2780)&gt;0</f>
        <v>1</v>
      </c>
      <c r="AL2780" s="83" t="b">
        <f t="shared" si="826"/>
        <v>0</v>
      </c>
      <c r="AM2780" s="83" t="b">
        <f t="shared" si="832"/>
        <v>1</v>
      </c>
      <c r="AN2780" s="47" t="str">
        <f t="shared" si="827"/>
        <v>Inner</v>
      </c>
      <c r="AO2780" s="48" t="str">
        <f t="shared" si="828"/>
        <v>0.8-0.9</v>
      </c>
      <c r="AP2780" s="49" t="str">
        <f t="shared" si="833"/>
        <v>5-6</v>
      </c>
      <c r="AQ2780" s="49" t="str">
        <f t="shared" si="834"/>
        <v>Mar</v>
      </c>
      <c r="AR2780" s="48" t="str">
        <f t="shared" si="835"/>
        <v>285-295</v>
      </c>
      <c r="AS2780" s="49" t="str">
        <f t="shared" si="829"/>
        <v>Inner-TI</v>
      </c>
    </row>
    <row r="2781" spans="5:45" x14ac:dyDescent="0.3">
      <c r="E2781" s="15">
        <v>40995.229166666664</v>
      </c>
      <c r="F2781" s="21">
        <v>9.02</v>
      </c>
      <c r="G2781" s="21">
        <v>1108.4799880981495</v>
      </c>
      <c r="H2781" s="42">
        <v>1.1942651245946914</v>
      </c>
      <c r="I2781" s="35">
        <v>284.5</v>
      </c>
      <c r="J2781" s="43">
        <v>0.1352549889135255</v>
      </c>
      <c r="K2781" s="44">
        <v>0.18275966593004345</v>
      </c>
      <c r="L2781" s="26">
        <f t="shared" si="817"/>
        <v>8.9439238174475619</v>
      </c>
      <c r="M2781" s="26">
        <f t="shared" si="818"/>
        <v>0.74036223354900321</v>
      </c>
      <c r="N2781" s="96">
        <f t="shared" si="819"/>
        <v>9</v>
      </c>
      <c r="O2781" s="26">
        <f t="shared" si="820"/>
        <v>0.9348157365148978</v>
      </c>
      <c r="P2781" s="3">
        <f>IF(L2781&gt;'Power Curve'!$C$37,0,INDEX(Ci,$N2781,1)*POWER(1-O2781,3)+INDEX(Ci,$N2781,2)*3*O2781*POWER(1-O2781,2)+INDEX(Ci,$N2781,3)*3*POWER(O2781,2)*(1-O2781)+INDEX(Ci,$N2781,4)*POWER(O2781,3))</f>
        <v>1176.8770796670851</v>
      </c>
      <c r="Q2781" s="3">
        <f>MAX(0,MIN(P2781-V2781+W2781,'Power Curve'!$C$39))</f>
        <v>1179.1405663473749</v>
      </c>
      <c r="R2781" s="3">
        <f t="shared" si="821"/>
        <v>1108.4799880981495</v>
      </c>
      <c r="S2781" s="3">
        <f t="shared" si="822"/>
        <v>70.660578249225409</v>
      </c>
      <c r="T2781" s="3">
        <f t="shared" si="823"/>
        <v>70.660578249225409</v>
      </c>
      <c r="V2781" s="37">
        <f t="array" ref="V2781">SUM(_xlfn.NORM.DIST($AD$3:$AD$1003,$L2781,$AA2781,FALSE)*WindSpeedStep*$AE$3:$AE$1003)/AG2781</f>
        <v>1186.9687088603469</v>
      </c>
      <c r="W2781" s="37">
        <f t="array" ref="W2781">SUM(_xlfn.NORM.DIST($AD$3:$AD$1003,$L2781,$AB2781,FALSE)*WindSpeedStep*$AE$3:$AE$1003)/AH2781</f>
        <v>1189.2321955406367</v>
      </c>
      <c r="Y2781" s="1">
        <f t="shared" si="824"/>
        <v>8</v>
      </c>
      <c r="Z2781" s="99">
        <f>IF(L2781&lt;'Power Curve'!$P$28,'Power Curve'!$Q$28,IF(L2781&gt;'Power Curve'!$P$29,'Power Curve'!$Q$29,INDEX(ReferenceTurbulence,Y2781)+(L2781-INDEX(ReferenceTurbulenceWindSpeed,Y2781))*(INDEX(ReferenceTurbulence,Y2781+1)-INDEX(ReferenceTurbulence,Y2781))/(INDEX(ReferenceTurbulenceWindSpeed,Y2781+1)-INDEX(ReferenceTurbulenceWindSpeed,Y2781))))</f>
        <v>0.12047069454891549</v>
      </c>
      <c r="AA2781" s="100">
        <f t="shared" si="830"/>
        <v>1.0774807142804954</v>
      </c>
      <c r="AB2781" s="29">
        <f t="shared" si="831"/>
        <v>1.2097103167722867</v>
      </c>
      <c r="AG2781" s="40">
        <f t="array" ref="AG2781">SUM(_xlfn.NORM.DIST($AD$3:$AD$1003,$F2781,$AA2781,FALSE)*WindSpeedStep)</f>
        <v>1.0000000000000038</v>
      </c>
      <c r="AH2781" s="40">
        <f t="array" ref="AH2781">SUM(_xlfn.NORM.DIST($AD$3:$AD$1003,$F2781,$AB2781,FALSE)*WindSpeedStep)</f>
        <v>0.99999999999997191</v>
      </c>
      <c r="AJ2781" s="47">
        <f t="shared" si="825"/>
        <v>9</v>
      </c>
      <c r="AK2781" s="83" t="b">
        <f>COUNTIF('Power Curve'!$D$2:$D$31,AJ2781)&gt;0</f>
        <v>1</v>
      </c>
      <c r="AL2781" s="83" t="b">
        <f t="shared" si="826"/>
        <v>0</v>
      </c>
      <c r="AM2781" s="83" t="b">
        <f t="shared" si="832"/>
        <v>1</v>
      </c>
      <c r="AN2781" s="47" t="str">
        <f t="shared" si="827"/>
        <v>Inner</v>
      </c>
      <c r="AO2781" s="48" t="str">
        <f t="shared" si="828"/>
        <v>0.7-0.8</v>
      </c>
      <c r="AP2781" s="49" t="str">
        <f t="shared" si="833"/>
        <v>5-6</v>
      </c>
      <c r="AQ2781" s="49" t="str">
        <f t="shared" si="834"/>
        <v>Mar</v>
      </c>
      <c r="AR2781" s="48" t="str">
        <f t="shared" si="835"/>
        <v>275-285</v>
      </c>
      <c r="AS2781" s="49" t="str">
        <f t="shared" si="829"/>
        <v>Inner-TI</v>
      </c>
    </row>
    <row r="2782" spans="5:45" x14ac:dyDescent="0.3">
      <c r="E2782" s="15">
        <v>40995.236111111109</v>
      </c>
      <c r="F2782" s="21">
        <v>8.7200000000000006</v>
      </c>
      <c r="G2782" s="21">
        <v>900.97998428344772</v>
      </c>
      <c r="H2782" s="42">
        <v>1.195626014784503</v>
      </c>
      <c r="I2782" s="35">
        <v>291.2</v>
      </c>
      <c r="J2782" s="43">
        <v>9.5183486238532095E-2</v>
      </c>
      <c r="K2782" s="44">
        <v>0.17721829699128308</v>
      </c>
      <c r="L2782" s="26">
        <f t="shared" si="817"/>
        <v>8.6497370927087456</v>
      </c>
      <c r="M2782" s="26">
        <f t="shared" si="818"/>
        <v>0.69489472690626042</v>
      </c>
      <c r="N2782" s="96">
        <f t="shared" si="819"/>
        <v>9</v>
      </c>
      <c r="O2782" s="26">
        <f t="shared" si="820"/>
        <v>0.64076187638162729</v>
      </c>
      <c r="P2782" s="3">
        <f>IF(L2782&gt;'Power Curve'!$C$37,0,INDEX(Ci,$N2782,1)*POWER(1-O2782,3)+INDEX(Ci,$N2782,2)*3*O2782*POWER(1-O2782,2)+INDEX(Ci,$N2782,3)*3*POWER(O2782,2)*(1-O2782)+INDEX(Ci,$N2782,4)*POWER(O2782,3))</f>
        <v>1080.9968167630448</v>
      </c>
      <c r="Q2782" s="3">
        <f>MAX(0,MIN(P2782-V2782+W2782,'Power Curve'!$C$39))</f>
        <v>1071.1798725524748</v>
      </c>
      <c r="R2782" s="3">
        <f t="shared" si="821"/>
        <v>900.97998428344772</v>
      </c>
      <c r="S2782" s="3">
        <f t="shared" si="822"/>
        <v>170.19988826902704</v>
      </c>
      <c r="T2782" s="3">
        <f t="shared" si="823"/>
        <v>170.19988826902704</v>
      </c>
      <c r="V2782" s="37">
        <f t="array" ref="V2782">SUM(_xlfn.NORM.DIST($AD$3:$AD$1003,$L2782,$AA2782,FALSE)*WindSpeedStep*$AE$3:$AE$1003)/AG2782</f>
        <v>1086.0838566586374</v>
      </c>
      <c r="W2782" s="37">
        <f t="array" ref="W2782">SUM(_xlfn.NORM.DIST($AD$3:$AD$1003,$L2782,$AB2782,FALSE)*WindSpeedStep*$AE$3:$AE$1003)/AH2782</f>
        <v>1076.2669124480674</v>
      </c>
      <c r="Y2782" s="1">
        <f t="shared" si="824"/>
        <v>8</v>
      </c>
      <c r="Z2782" s="99">
        <f>IF(L2782&lt;'Power Curve'!$P$28,'Power Curve'!$Q$28,IF(L2782&gt;'Power Curve'!$P$29,'Power Curve'!$Q$29,INDEX(ReferenceTurbulence,Y2782)+(L2782-INDEX(ReferenceTurbulenceWindSpeed,Y2782))*(INDEX(ReferenceTurbulence,Y2782+1)-INDEX(ReferenceTurbulence,Y2782))/(INDEX(ReferenceTurbulenceWindSpeed,Y2782+1)-INDEX(ReferenceTurbulenceWindSpeed,Y2782))))</f>
        <v>0.12013272556593255</v>
      </c>
      <c r="AA2782" s="100">
        <f t="shared" si="830"/>
        <v>1.0391164923758469</v>
      </c>
      <c r="AB2782" s="29">
        <f t="shared" si="831"/>
        <v>0.82331213153076355</v>
      </c>
      <c r="AG2782" s="40">
        <f t="array" ref="AG2782">SUM(_xlfn.NORM.DIST($AD$3:$AD$1003,$F2782,$AA2782,FALSE)*WindSpeedStep)</f>
        <v>1.0000000000000033</v>
      </c>
      <c r="AH2782" s="40">
        <f t="array" ref="AH2782">SUM(_xlfn.NORM.DIST($AD$3:$AD$1003,$F2782,$AB2782,FALSE)*WindSpeedStep)</f>
        <v>1.0000000000000033</v>
      </c>
      <c r="AJ2782" s="47">
        <f t="shared" si="825"/>
        <v>9</v>
      </c>
      <c r="AK2782" s="83" t="b">
        <f>COUNTIF('Power Curve'!$D$2:$D$31,AJ2782)&gt;0</f>
        <v>1</v>
      </c>
      <c r="AL2782" s="83" t="b">
        <f t="shared" si="826"/>
        <v>0</v>
      </c>
      <c r="AM2782" s="83" t="b">
        <f t="shared" si="832"/>
        <v>1</v>
      </c>
      <c r="AN2782" s="47" t="str">
        <f t="shared" si="827"/>
        <v>Outer</v>
      </c>
      <c r="AO2782" s="48" t="str">
        <f t="shared" si="828"/>
        <v>0.6-0.7</v>
      </c>
      <c r="AP2782" s="49" t="str">
        <f t="shared" si="833"/>
        <v>5-6</v>
      </c>
      <c r="AQ2782" s="49" t="str">
        <f t="shared" si="834"/>
        <v>Mar</v>
      </c>
      <c r="AR2782" s="48" t="str">
        <f t="shared" si="835"/>
        <v>285-295</v>
      </c>
      <c r="AS2782" s="49" t="str">
        <f t="shared" si="829"/>
        <v>HWS-LTI</v>
      </c>
    </row>
    <row r="2783" spans="5:45" x14ac:dyDescent="0.3">
      <c r="E2783" s="15">
        <v>40995.243055555555</v>
      </c>
      <c r="F2783" s="21">
        <v>7.81</v>
      </c>
      <c r="G2783" s="21">
        <v>829.66999816894554</v>
      </c>
      <c r="H2783" s="42">
        <v>1.195843750020023</v>
      </c>
      <c r="I2783" s="35">
        <v>289.89999999999998</v>
      </c>
      <c r="J2783" s="43">
        <v>0.12548015364916773</v>
      </c>
      <c r="K2783" s="44">
        <v>0.22410295127342877</v>
      </c>
      <c r="L2783" s="26">
        <f t="shared" si="817"/>
        <v>7.7475398189380051</v>
      </c>
      <c r="M2783" s="26">
        <f t="shared" si="818"/>
        <v>0.55545722994016034</v>
      </c>
      <c r="N2783" s="96">
        <f t="shared" si="819"/>
        <v>8</v>
      </c>
      <c r="O2783" s="26">
        <f t="shared" si="820"/>
        <v>0.73716159383535063</v>
      </c>
      <c r="P2783" s="3">
        <f>IF(L2783&gt;'Power Curve'!$C$37,0,INDEX(Ci,$N2783,1)*POWER(1-O2783,3)+INDEX(Ci,$N2783,2)*3*O2783*POWER(1-O2783,2)+INDEX(Ci,$N2783,3)*3*POWER(O2783,2)*(1-O2783)+INDEX(Ci,$N2783,4)*POWER(O2783,3))</f>
        <v>803.3886564860818</v>
      </c>
      <c r="Q2783" s="3">
        <f>MAX(0,MIN(P2783-V2783+W2783,'Power Curve'!$C$39))</f>
        <v>805.94944867669926</v>
      </c>
      <c r="R2783" s="3">
        <f t="shared" si="821"/>
        <v>829.66999816894554</v>
      </c>
      <c r="S2783" s="3">
        <f t="shared" si="822"/>
        <v>-23.720549492246278</v>
      </c>
      <c r="T2783" s="3">
        <f t="shared" si="823"/>
        <v>23.720549492246278</v>
      </c>
      <c r="V2783" s="37">
        <f t="array" ref="V2783">SUM(_xlfn.NORM.DIST($AD$3:$AD$1003,$L2783,$AA2783,FALSE)*WindSpeedStep*$AE$3:$AE$1003)/AG2783</f>
        <v>797.55599489313261</v>
      </c>
      <c r="W2783" s="37">
        <f t="array" ref="W2783">SUM(_xlfn.NORM.DIST($AD$3:$AD$1003,$L2783,$AB2783,FALSE)*WindSpeedStep*$AE$3:$AE$1003)/AH2783</f>
        <v>800.11678708375007</v>
      </c>
      <c r="Y2783" s="1">
        <f t="shared" si="824"/>
        <v>7</v>
      </c>
      <c r="Z2783" s="99">
        <f>IF(L2783&lt;'Power Curve'!$P$28,'Power Curve'!$Q$28,IF(L2783&gt;'Power Curve'!$P$29,'Power Curve'!$Q$29,INDEX(ReferenceTurbulence,Y2783)+(L2783-INDEX(ReferenceTurbulenceWindSpeed,Y2783))*(INDEX(ReferenceTurbulence,Y2783+1)-INDEX(ReferenceTurbulence,Y2783))/(INDEX(ReferenceTurbulenceWindSpeed,Y2783+1)-INDEX(ReferenceTurbulenceWindSpeed,Y2783))))</f>
        <v>0.11946880233972532</v>
      </c>
      <c r="AA2783" s="100">
        <f t="shared" si="830"/>
        <v>0.92558930324785582</v>
      </c>
      <c r="AB2783" s="29">
        <f t="shared" si="831"/>
        <v>0.97216248688338602</v>
      </c>
      <c r="AG2783" s="40">
        <f t="array" ref="AG2783">SUM(_xlfn.NORM.DIST($AD$3:$AD$1003,$F2783,$AA2783,FALSE)*WindSpeedStep)</f>
        <v>1.0000000000000033</v>
      </c>
      <c r="AH2783" s="40">
        <f t="array" ref="AH2783">SUM(_xlfn.NORM.DIST($AD$3:$AD$1003,$F2783,$AB2783,FALSE)*WindSpeedStep)</f>
        <v>1.0000000000000036</v>
      </c>
      <c r="AJ2783" s="47">
        <f t="shared" si="825"/>
        <v>8</v>
      </c>
      <c r="AK2783" s="83" t="b">
        <f>COUNTIF('Power Curve'!$D$2:$D$31,AJ2783)&gt;0</f>
        <v>1</v>
      </c>
      <c r="AL2783" s="83" t="b">
        <f t="shared" si="826"/>
        <v>0</v>
      </c>
      <c r="AM2783" s="83" t="b">
        <f t="shared" si="832"/>
        <v>1</v>
      </c>
      <c r="AN2783" s="47" t="str">
        <f t="shared" si="827"/>
        <v>Inner</v>
      </c>
      <c r="AO2783" s="48" t="str">
        <f t="shared" si="828"/>
        <v>0.5-0.6</v>
      </c>
      <c r="AP2783" s="49" t="str">
        <f t="shared" si="833"/>
        <v>5-6</v>
      </c>
      <c r="AQ2783" s="49" t="str">
        <f t="shared" si="834"/>
        <v>Mar</v>
      </c>
      <c r="AR2783" s="48" t="str">
        <f t="shared" si="835"/>
        <v>285-295</v>
      </c>
      <c r="AS2783" s="49" t="str">
        <f t="shared" si="829"/>
        <v>Inner-TI</v>
      </c>
    </row>
    <row r="2784" spans="5:45" x14ac:dyDescent="0.3">
      <c r="E2784" s="15">
        <v>40995.25</v>
      </c>
      <c r="F2784" s="21">
        <v>6.69</v>
      </c>
      <c r="G2784" s="21">
        <v>507.63002777099609</v>
      </c>
      <c r="H2784" s="42">
        <v>1.1962045179671665</v>
      </c>
      <c r="I2784" s="35">
        <v>292.3</v>
      </c>
      <c r="J2784" s="43">
        <v>0.14947683109118085</v>
      </c>
      <c r="K2784" s="44">
        <v>0.29516133924745114</v>
      </c>
      <c r="L2784" s="26">
        <f t="shared" si="817"/>
        <v>6.6371642865581721</v>
      </c>
      <c r="M2784" s="26">
        <f t="shared" si="818"/>
        <v>0.38384511202681321</v>
      </c>
      <c r="N2784" s="96">
        <f t="shared" si="819"/>
        <v>7</v>
      </c>
      <c r="O2784" s="26">
        <f t="shared" si="820"/>
        <v>0.61578532819120058</v>
      </c>
      <c r="P2784" s="3">
        <f>IF(L2784&gt;'Power Curve'!$C$37,0,INDEX(Ci,$N2784,1)*POWER(1-O2784,3)+INDEX(Ci,$N2784,2)*3*O2784*POWER(1-O2784,2)+INDEX(Ci,$N2784,3)*3*POWER(O2784,2)*(1-O2784)+INDEX(Ci,$N2784,4)*POWER(O2784,3))</f>
        <v>504.22266898768282</v>
      </c>
      <c r="Q2784" s="3">
        <f>MAX(0,MIN(P2784-V2784+W2784,'Power Curve'!$C$39))</f>
        <v>512.79137695998679</v>
      </c>
      <c r="R2784" s="3">
        <f t="shared" si="821"/>
        <v>507.63002777099609</v>
      </c>
      <c r="S2784" s="3">
        <f t="shared" si="822"/>
        <v>5.1613491889906982</v>
      </c>
      <c r="T2784" s="3">
        <f t="shared" si="823"/>
        <v>5.1613491889906982</v>
      </c>
      <c r="V2784" s="37">
        <f t="array" ref="V2784">SUM(_xlfn.NORM.DIST($AD$3:$AD$1003,$L2784,$AA2784,FALSE)*WindSpeedStep*$AE$3:$AE$1003)/AG2784</f>
        <v>506.70066437360356</v>
      </c>
      <c r="W2784" s="37">
        <f t="array" ref="W2784">SUM(_xlfn.NORM.DIST($AD$3:$AD$1003,$L2784,$AB2784,FALSE)*WindSpeedStep*$AE$3:$AE$1003)/AH2784</f>
        <v>515.26937234590753</v>
      </c>
      <c r="Y2784" s="1">
        <f t="shared" si="824"/>
        <v>6</v>
      </c>
      <c r="Z2784" s="99">
        <f>IF(L2784&lt;'Power Curve'!$P$28,'Power Curve'!$Q$28,IF(L2784&gt;'Power Curve'!$P$29,'Power Curve'!$Q$29,INDEX(ReferenceTurbulence,Y2784)+(L2784-INDEX(ReferenceTurbulenceWindSpeed,Y2784))*(INDEX(ReferenceTurbulence,Y2784+1)-INDEX(ReferenceTurbulence,Y2784))/(INDEX(ReferenceTurbulenceWindSpeed,Y2784+1)-INDEX(ReferenceTurbulenceWindSpeed,Y2784))))</f>
        <v>0.12041518796378516</v>
      </c>
      <c r="AA2784" s="100">
        <f t="shared" si="830"/>
        <v>0.79921538511242429</v>
      </c>
      <c r="AB2784" s="29">
        <f t="shared" si="831"/>
        <v>0.99210228498627373</v>
      </c>
      <c r="AG2784" s="40">
        <f t="array" ref="AG2784">SUM(_xlfn.NORM.DIST($AD$3:$AD$1003,$F2784,$AA2784,FALSE)*WindSpeedStep)</f>
        <v>1.0000000000000038</v>
      </c>
      <c r="AH2784" s="40">
        <f t="array" ref="AH2784">SUM(_xlfn.NORM.DIST($AD$3:$AD$1003,$F2784,$AB2784,FALSE)*WindSpeedStep)</f>
        <v>0.99999999999464539</v>
      </c>
      <c r="AJ2784" s="47">
        <f t="shared" si="825"/>
        <v>7</v>
      </c>
      <c r="AK2784" s="83" t="b">
        <f>COUNTIF('Power Curve'!$D$2:$D$31,AJ2784)&gt;0</f>
        <v>1</v>
      </c>
      <c r="AL2784" s="83" t="b">
        <f t="shared" si="826"/>
        <v>0</v>
      </c>
      <c r="AM2784" s="83" t="b">
        <f t="shared" si="832"/>
        <v>1</v>
      </c>
      <c r="AN2784" s="47" t="str">
        <f t="shared" si="827"/>
        <v>Outer</v>
      </c>
      <c r="AO2784" s="48" t="str">
        <f t="shared" si="828"/>
        <v>0.3-0.4</v>
      </c>
      <c r="AP2784" s="49" t="str">
        <f t="shared" si="833"/>
        <v>6-7</v>
      </c>
      <c r="AQ2784" s="49" t="str">
        <f t="shared" si="834"/>
        <v>Mar</v>
      </c>
      <c r="AR2784" s="48" t="str">
        <f t="shared" si="835"/>
        <v>285-295</v>
      </c>
      <c r="AS2784" s="49" t="str">
        <f t="shared" si="829"/>
        <v>LWS-HTI</v>
      </c>
    </row>
    <row r="2785" spans="5:45" x14ac:dyDescent="0.3">
      <c r="E2785" s="15">
        <v>40995.256944444445</v>
      </c>
      <c r="F2785" s="21">
        <v>5.81</v>
      </c>
      <c r="G2785" s="21">
        <v>284.64998626709024</v>
      </c>
      <c r="H2785" s="42">
        <v>1.1961173851138058</v>
      </c>
      <c r="I2785" s="35">
        <v>290.7</v>
      </c>
      <c r="J2785" s="43">
        <v>0.12908777969018934</v>
      </c>
      <c r="K2785" s="44">
        <v>0.33702883881869683</v>
      </c>
      <c r="L2785" s="26">
        <f t="shared" si="817"/>
        <v>5.7639743175631164</v>
      </c>
      <c r="M2785" s="26">
        <f t="shared" si="818"/>
        <v>0.24889078752115457</v>
      </c>
      <c r="N2785" s="96">
        <f t="shared" si="819"/>
        <v>6</v>
      </c>
      <c r="O2785" s="26">
        <f t="shared" si="820"/>
        <v>0.73345003069923875</v>
      </c>
      <c r="P2785" s="3">
        <f>IF(L2785&gt;'Power Curve'!$C$37,0,INDEX(Ci,$N2785,1)*POWER(1-O2785,3)+INDEX(Ci,$N2785,2)*3*O2785*POWER(1-O2785,2)+INDEX(Ci,$N2785,3)*3*POWER(O2785,2)*(1-O2785)+INDEX(Ci,$N2785,4)*POWER(O2785,3))</f>
        <v>322.41715155899749</v>
      </c>
      <c r="Q2785" s="3">
        <f>MAX(0,MIN(P2785-V2785+W2785,'Power Curve'!$C$39))</f>
        <v>323.35009005525825</v>
      </c>
      <c r="R2785" s="3">
        <f t="shared" si="821"/>
        <v>284.64998626709024</v>
      </c>
      <c r="S2785" s="3">
        <f t="shared" si="822"/>
        <v>38.700103788168008</v>
      </c>
      <c r="T2785" s="3">
        <f t="shared" si="823"/>
        <v>38.700103788168008</v>
      </c>
      <c r="V2785" s="37">
        <f t="array" ref="V2785">SUM(_xlfn.NORM.DIST($AD$3:$AD$1003,$L2785,$AA2785,FALSE)*WindSpeedStep*$AE$3:$AE$1003)/AG2785</f>
        <v>324.50719079561077</v>
      </c>
      <c r="W2785" s="37">
        <f t="array" ref="W2785">SUM(_xlfn.NORM.DIST($AD$3:$AD$1003,$L2785,$AB2785,FALSE)*WindSpeedStep*$AE$3:$AE$1003)/AH2785</f>
        <v>325.44012929187153</v>
      </c>
      <c r="Y2785" s="1">
        <f t="shared" si="824"/>
        <v>5</v>
      </c>
      <c r="Z2785" s="99">
        <f>IF(L2785&lt;'Power Curve'!$P$28,'Power Curve'!$Q$28,IF(L2785&gt;'Power Curve'!$P$29,'Power Curve'!$Q$29,INDEX(ReferenceTurbulence,Y2785)+(L2785-INDEX(ReferenceTurbulenceWindSpeed,Y2785))*(INDEX(ReferenceTurbulence,Y2785+1)-INDEX(ReferenceTurbulence,Y2785))/(INDEX(ReferenceTurbulenceWindSpeed,Y2785+1)-INDEX(ReferenceTurbulenceWindSpeed,Y2785))))</f>
        <v>0.12058364193991691</v>
      </c>
      <c r="AA2785" s="100">
        <f t="shared" si="830"/>
        <v>0.6950410152599078</v>
      </c>
      <c r="AB2785" s="29">
        <f t="shared" si="831"/>
        <v>0.74405864684549694</v>
      </c>
      <c r="AG2785" s="40">
        <f t="array" ref="AG2785">SUM(_xlfn.NORM.DIST($AD$3:$AD$1003,$F2785,$AA2785,FALSE)*WindSpeedStep)</f>
        <v>1.0000000000000029</v>
      </c>
      <c r="AH2785" s="40">
        <f t="array" ref="AH2785">SUM(_xlfn.NORM.DIST($AD$3:$AD$1003,$F2785,$AB2785,FALSE)*WindSpeedStep)</f>
        <v>1.0000000000000018</v>
      </c>
      <c r="AJ2785" s="47">
        <f t="shared" si="825"/>
        <v>6</v>
      </c>
      <c r="AK2785" s="83" t="b">
        <f>COUNTIF('Power Curve'!$D$2:$D$31,AJ2785)&gt;0</f>
        <v>1</v>
      </c>
      <c r="AL2785" s="83" t="b">
        <f t="shared" si="826"/>
        <v>0</v>
      </c>
      <c r="AM2785" s="83" t="b">
        <f t="shared" si="832"/>
        <v>1</v>
      </c>
      <c r="AN2785" s="47" t="str">
        <f t="shared" si="827"/>
        <v>Outer</v>
      </c>
      <c r="AO2785" s="48" t="str">
        <f t="shared" si="828"/>
        <v>0.2-0.3</v>
      </c>
      <c r="AP2785" s="49" t="str">
        <f t="shared" si="833"/>
        <v>6-7</v>
      </c>
      <c r="AQ2785" s="49" t="str">
        <f t="shared" si="834"/>
        <v>Mar</v>
      </c>
      <c r="AR2785" s="48" t="str">
        <f t="shared" si="835"/>
        <v>285-295</v>
      </c>
      <c r="AS2785" s="49" t="str">
        <f t="shared" si="829"/>
        <v>Inner-TI</v>
      </c>
    </row>
    <row r="2786" spans="5:45" x14ac:dyDescent="0.3">
      <c r="E2786" s="15">
        <v>40995.263888888891</v>
      </c>
      <c r="F2786" s="21">
        <v>4.96</v>
      </c>
      <c r="G2786" s="21">
        <v>140.50000381469721</v>
      </c>
      <c r="H2786" s="42">
        <v>1.1960302644339869</v>
      </c>
      <c r="I2786" s="35">
        <v>284.10000000000002</v>
      </c>
      <c r="J2786" s="43">
        <v>0.15120967741935484</v>
      </c>
      <c r="K2786" s="44">
        <v>0.17230592697759609</v>
      </c>
      <c r="L2786" s="26">
        <f t="shared" si="817"/>
        <v>4.9205883796361967</v>
      </c>
      <c r="M2786" s="26">
        <f t="shared" si="818"/>
        <v>0.11854277209274638</v>
      </c>
      <c r="N2786" s="96">
        <f t="shared" si="819"/>
        <v>5</v>
      </c>
      <c r="O2786" s="26">
        <f t="shared" si="820"/>
        <v>0.87705234206574134</v>
      </c>
      <c r="P2786" s="3">
        <f>IF(L2786&gt;'Power Curve'!$C$37,0,INDEX(Ci,$N2786,1)*POWER(1-O2786,3)+INDEX(Ci,$N2786,2)*3*O2786*POWER(1-O2786,2)+INDEX(Ci,$N2786,3)*3*POWER(O2786,2)*(1-O2786)+INDEX(Ci,$N2786,4)*POWER(O2786,3))</f>
        <v>194.02371590379826</v>
      </c>
      <c r="Q2786" s="3">
        <f>MAX(0,MIN(P2786-V2786+W2786,'Power Curve'!$C$39))</f>
        <v>197.51213710718986</v>
      </c>
      <c r="R2786" s="3">
        <f t="shared" si="821"/>
        <v>140.50000381469721</v>
      </c>
      <c r="S2786" s="3">
        <f t="shared" si="822"/>
        <v>57.012133292492649</v>
      </c>
      <c r="T2786" s="3">
        <f t="shared" si="823"/>
        <v>57.012133292492649</v>
      </c>
      <c r="V2786" s="37">
        <f t="array" ref="V2786">SUM(_xlfn.NORM.DIST($AD$3:$AD$1003,$L2786,$AA2786,FALSE)*WindSpeedStep*$AE$3:$AE$1003)/AG2786</f>
        <v>171.39950744377694</v>
      </c>
      <c r="W2786" s="37">
        <f t="array" ref="W2786">SUM(_xlfn.NORM.DIST($AD$3:$AD$1003,$L2786,$AB2786,FALSE)*WindSpeedStep*$AE$3:$AE$1003)/AH2786</f>
        <v>174.88792864716854</v>
      </c>
      <c r="Y2786" s="1">
        <f t="shared" si="824"/>
        <v>4</v>
      </c>
      <c r="Z2786" s="99">
        <f>IF(L2786&lt;'Power Curve'!$P$28,'Power Curve'!$Q$28,IF(L2786&gt;'Power Curve'!$P$29,'Power Curve'!$Q$29,INDEX(ReferenceTurbulence,Y2786)+(L2786-INDEX(ReferenceTurbulenceWindSpeed,Y2786))*(INDEX(ReferenceTurbulence,Y2786+1)-INDEX(ReferenceTurbulence,Y2786))/(INDEX(ReferenceTurbulenceWindSpeed,Y2786+1)-INDEX(ReferenceTurbulenceWindSpeed,Y2786))))</f>
        <v>0.11769218751424462</v>
      </c>
      <c r="AA2786" s="100">
        <f t="shared" si="830"/>
        <v>0.57911481025655631</v>
      </c>
      <c r="AB2786" s="29">
        <f t="shared" si="831"/>
        <v>0.74404058159821529</v>
      </c>
      <c r="AG2786" s="40">
        <f t="array" ref="AG2786">SUM(_xlfn.NORM.DIST($AD$3:$AD$1003,$F2786,$AA2786,FALSE)*WindSpeedStep)</f>
        <v>1.0000000000000036</v>
      </c>
      <c r="AH2786" s="40">
        <f t="array" ref="AH2786">SUM(_xlfn.NORM.DIST($AD$3:$AD$1003,$F2786,$AB2786,FALSE)*WindSpeedStep)</f>
        <v>0.99999999999200428</v>
      </c>
      <c r="AJ2786" s="47">
        <f t="shared" si="825"/>
        <v>5</v>
      </c>
      <c r="AK2786" s="83" t="b">
        <f>COUNTIF('Power Curve'!$D$2:$D$31,AJ2786)&gt;0</f>
        <v>1</v>
      </c>
      <c r="AL2786" s="83" t="b">
        <f t="shared" si="826"/>
        <v>0</v>
      </c>
      <c r="AM2786" s="83" t="b">
        <f t="shared" si="832"/>
        <v>1</v>
      </c>
      <c r="AN2786" s="47" t="str">
        <f t="shared" si="827"/>
        <v>Outer</v>
      </c>
      <c r="AO2786" s="48" t="str">
        <f t="shared" si="828"/>
        <v>0.1-0.2</v>
      </c>
      <c r="AP2786" s="49" t="str">
        <f t="shared" si="833"/>
        <v>6-7</v>
      </c>
      <c r="AQ2786" s="49" t="str">
        <f t="shared" si="834"/>
        <v>Mar</v>
      </c>
      <c r="AR2786" s="48" t="str">
        <f t="shared" si="835"/>
        <v>275-285</v>
      </c>
      <c r="AS2786" s="49" t="str">
        <f t="shared" si="829"/>
        <v>LWS-HTI</v>
      </c>
    </row>
    <row r="2787" spans="5:45" x14ac:dyDescent="0.3">
      <c r="E2787" s="15">
        <v>40995.270833333336</v>
      </c>
      <c r="F2787" s="21">
        <v>5.31</v>
      </c>
      <c r="G2787" s="21">
        <v>123.28999328613259</v>
      </c>
      <c r="H2787" s="42">
        <v>1.195998983565594</v>
      </c>
      <c r="I2787" s="35">
        <v>277.89999999999998</v>
      </c>
      <c r="J2787" s="43">
        <v>0.13935969868173259</v>
      </c>
      <c r="K2787" s="44">
        <v>0.33533247318353737</v>
      </c>
      <c r="L2787" s="26">
        <f t="shared" si="817"/>
        <v>5.2677613927280929</v>
      </c>
      <c r="M2787" s="26">
        <f t="shared" si="818"/>
        <v>0.1721994804059821</v>
      </c>
      <c r="N2787" s="96">
        <f t="shared" si="819"/>
        <v>6</v>
      </c>
      <c r="O2787" s="26">
        <f t="shared" si="820"/>
        <v>0.23886579933711616</v>
      </c>
      <c r="P2787" s="3">
        <f>IF(L2787&gt;'Power Curve'!$C$37,0,INDEX(Ci,$N2787,1)*POWER(1-O2787,3)+INDEX(Ci,$N2787,2)*3*O2787*POWER(1-O2787,2)+INDEX(Ci,$N2787,3)*3*POWER(O2787,2)*(1-O2787)+INDEX(Ci,$N2787,4)*POWER(O2787,3))</f>
        <v>247.45675990101668</v>
      </c>
      <c r="Q2787" s="3">
        <f>MAX(0,MIN(P2787-V2787+W2787,'Power Curve'!$C$39))</f>
        <v>248.37548347983954</v>
      </c>
      <c r="R2787" s="3">
        <f t="shared" si="821"/>
        <v>123.28999328613259</v>
      </c>
      <c r="S2787" s="3">
        <f t="shared" si="822"/>
        <v>125.08549019370696</v>
      </c>
      <c r="T2787" s="3">
        <f t="shared" si="823"/>
        <v>125.08549019370696</v>
      </c>
      <c r="V2787" s="37">
        <f t="array" ref="V2787">SUM(_xlfn.NORM.DIST($AD$3:$AD$1003,$L2787,$AA2787,FALSE)*WindSpeedStep*$AE$3:$AE$1003)/AG2787</f>
        <v>233.75571163232294</v>
      </c>
      <c r="W2787" s="37">
        <f t="array" ref="W2787">SUM(_xlfn.NORM.DIST($AD$3:$AD$1003,$L2787,$AB2787,FALSE)*WindSpeedStep*$AE$3:$AE$1003)/AH2787</f>
        <v>234.67443521114581</v>
      </c>
      <c r="Y2787" s="1">
        <f t="shared" si="824"/>
        <v>5</v>
      </c>
      <c r="Z2787" s="99">
        <f>IF(L2787&lt;'Power Curve'!$P$28,'Power Curve'!$Q$28,IF(L2787&gt;'Power Curve'!$P$29,'Power Curve'!$Q$29,INDEX(ReferenceTurbulence,Y2787)+(L2787-INDEX(ReferenceTurbulenceWindSpeed,Y2787))*(INDEX(ReferenceTurbulence,Y2787+1)-INDEX(ReferenceTurbulence,Y2787))/(INDEX(ReferenceTurbulenceWindSpeed,Y2787+1)-INDEX(ReferenceTurbulenceWindSpeed,Y2787))))</f>
        <v>0.11868676848534063</v>
      </c>
      <c r="AA2787" s="100">
        <f t="shared" si="830"/>
        <v>0.62521357685473467</v>
      </c>
      <c r="AB2787" s="29">
        <f t="shared" si="831"/>
        <v>0.73411364041785099</v>
      </c>
      <c r="AG2787" s="40">
        <f t="array" ref="AG2787">SUM(_xlfn.NORM.DIST($AD$3:$AD$1003,$F2787,$AA2787,FALSE)*WindSpeedStep)</f>
        <v>1.0000000000000033</v>
      </c>
      <c r="AH2787" s="40">
        <f t="array" ref="AH2787">SUM(_xlfn.NORM.DIST($AD$3:$AD$1003,$F2787,$AB2787,FALSE)*WindSpeedStep)</f>
        <v>0.999999999999867</v>
      </c>
      <c r="AJ2787" s="47">
        <f t="shared" si="825"/>
        <v>5</v>
      </c>
      <c r="AK2787" s="83" t="b">
        <f>COUNTIF('Power Curve'!$D$2:$D$31,AJ2787)&gt;0</f>
        <v>1</v>
      </c>
      <c r="AL2787" s="83" t="b">
        <f t="shared" si="826"/>
        <v>0</v>
      </c>
      <c r="AM2787" s="83" t="b">
        <f t="shared" si="832"/>
        <v>1</v>
      </c>
      <c r="AN2787" s="47" t="str">
        <f t="shared" si="827"/>
        <v>Outer</v>
      </c>
      <c r="AO2787" s="48" t="str">
        <f t="shared" si="828"/>
        <v>0.1-0.2</v>
      </c>
      <c r="AP2787" s="49" t="str">
        <f t="shared" si="833"/>
        <v>6-7</v>
      </c>
      <c r="AQ2787" s="49" t="str">
        <f t="shared" si="834"/>
        <v>Mar</v>
      </c>
      <c r="AR2787" s="48" t="str">
        <f t="shared" si="835"/>
        <v>275-285</v>
      </c>
      <c r="AS2787" s="49" t="str">
        <f t="shared" si="829"/>
        <v>Inner-TI</v>
      </c>
    </row>
    <row r="2788" spans="5:45" x14ac:dyDescent="0.3">
      <c r="E2788" s="15">
        <v>40995.298611111109</v>
      </c>
      <c r="F2788" s="21">
        <v>6.1</v>
      </c>
      <c r="G2788" s="21">
        <v>317.25000381469704</v>
      </c>
      <c r="H2788" s="42">
        <v>1.1963596126787417</v>
      </c>
      <c r="I2788" s="35">
        <v>271.2</v>
      </c>
      <c r="J2788" s="43">
        <v>0.13770491803278689</v>
      </c>
      <c r="K2788" s="44">
        <v>0.2503315819730651</v>
      </c>
      <c r="L2788" s="26">
        <f t="shared" si="817"/>
        <v>6.0520854782315388</v>
      </c>
      <c r="M2788" s="26">
        <f t="shared" si="818"/>
        <v>0.29341929615175288</v>
      </c>
      <c r="N2788" s="96">
        <f t="shared" si="819"/>
        <v>7</v>
      </c>
      <c r="O2788" s="26">
        <f t="shared" si="820"/>
        <v>2.1025660572714985E-2</v>
      </c>
      <c r="P2788" s="3">
        <f>IF(L2788&gt;'Power Curve'!$C$37,0,INDEX(Ci,$N2788,1)*POWER(1-O2788,3)+INDEX(Ci,$N2788,2)*3*O2788*POWER(1-O2788,2)+INDEX(Ci,$N2788,3)*3*POWER(O2788,2)*(1-O2788)+INDEX(Ci,$N2788,4)*POWER(O2788,3))</f>
        <v>372.96656394524803</v>
      </c>
      <c r="Q2788" s="3">
        <f>MAX(0,MIN(P2788-V2788+W2788,'Power Curve'!$C$39))</f>
        <v>375.90187606827152</v>
      </c>
      <c r="R2788" s="3">
        <f t="shared" si="821"/>
        <v>317.25000381469704</v>
      </c>
      <c r="S2788" s="3">
        <f t="shared" si="822"/>
        <v>58.651872253574481</v>
      </c>
      <c r="T2788" s="3">
        <f t="shared" si="823"/>
        <v>58.651872253574481</v>
      </c>
      <c r="V2788" s="37">
        <f t="array" ref="V2788">SUM(_xlfn.NORM.DIST($AD$3:$AD$1003,$L2788,$AA2788,FALSE)*WindSpeedStep*$AE$3:$AE$1003)/AG2788</f>
        <v>380.74464331727279</v>
      </c>
      <c r="W2788" s="37">
        <f t="array" ref="W2788">SUM(_xlfn.NORM.DIST($AD$3:$AD$1003,$L2788,$AB2788,FALSE)*WindSpeedStep*$AE$3:$AE$1003)/AH2788</f>
        <v>383.67995544029628</v>
      </c>
      <c r="Y2788" s="1">
        <f t="shared" si="824"/>
        <v>6</v>
      </c>
      <c r="Z2788" s="99">
        <f>IF(L2788&lt;'Power Curve'!$P$28,'Power Curve'!$Q$28,IF(L2788&gt;'Power Curve'!$P$29,'Power Curve'!$Q$29,INDEX(ReferenceTurbulence,Y2788)+(L2788-INDEX(ReferenceTurbulenceWindSpeed,Y2788))*(INDEX(ReferenceTurbulence,Y2788+1)-INDEX(ReferenceTurbulence,Y2788))/(INDEX(ReferenceTurbulenceWindSpeed,Y2788+1)-INDEX(ReferenceTurbulenceWindSpeed,Y2788))))</f>
        <v>0.12156528057470224</v>
      </c>
      <c r="AA2788" s="100">
        <f t="shared" si="830"/>
        <v>0.73572346922329801</v>
      </c>
      <c r="AB2788" s="29">
        <f t="shared" si="831"/>
        <v>0.83340193470729396</v>
      </c>
      <c r="AG2788" s="40">
        <f t="array" ref="AG2788">SUM(_xlfn.NORM.DIST($AD$3:$AD$1003,$F2788,$AA2788,FALSE)*WindSpeedStep)</f>
        <v>1.0000000000000033</v>
      </c>
      <c r="AH2788" s="40">
        <f t="array" ref="AH2788">SUM(_xlfn.NORM.DIST($AD$3:$AD$1003,$F2788,$AB2788,FALSE)*WindSpeedStep)</f>
        <v>0.99999999999992639</v>
      </c>
      <c r="AJ2788" s="47">
        <f t="shared" si="825"/>
        <v>6</v>
      </c>
      <c r="AK2788" s="83" t="b">
        <f>COUNTIF('Power Curve'!$D$2:$D$31,AJ2788)&gt;0</f>
        <v>1</v>
      </c>
      <c r="AL2788" s="83" t="b">
        <f t="shared" si="826"/>
        <v>0</v>
      </c>
      <c r="AM2788" s="83" t="b">
        <f t="shared" si="832"/>
        <v>1</v>
      </c>
      <c r="AN2788" s="47" t="str">
        <f t="shared" si="827"/>
        <v>Inner</v>
      </c>
      <c r="AO2788" s="48" t="str">
        <f t="shared" si="828"/>
        <v>0.2-0.3</v>
      </c>
      <c r="AP2788" s="49" t="str">
        <f t="shared" si="833"/>
        <v>7-8</v>
      </c>
      <c r="AQ2788" s="49" t="str">
        <f t="shared" si="834"/>
        <v>Mar</v>
      </c>
      <c r="AR2788" s="48" t="str">
        <f t="shared" si="835"/>
        <v>265-275</v>
      </c>
      <c r="AS2788" s="49" t="str">
        <f t="shared" si="829"/>
        <v>Inner-TI</v>
      </c>
    </row>
    <row r="2789" spans="5:45" x14ac:dyDescent="0.3">
      <c r="E2789" s="15">
        <v>40995.486111111109</v>
      </c>
      <c r="F2789" s="21">
        <v>10.85</v>
      </c>
      <c r="G2789" s="21">
        <v>1758.910049438482</v>
      </c>
      <c r="H2789" s="42">
        <v>1.185936137578306</v>
      </c>
      <c r="I2789" s="35">
        <v>277.89999999999998</v>
      </c>
      <c r="J2789" s="43">
        <v>7.7419354838709681E-2</v>
      </c>
      <c r="K2789" s="44">
        <v>0.12576185089790765</v>
      </c>
      <c r="L2789" s="26">
        <f t="shared" si="817"/>
        <v>10.733420475985843</v>
      </c>
      <c r="M2789" s="26">
        <f t="shared" si="818"/>
        <v>1.0169347107112259</v>
      </c>
      <c r="N2789" s="96">
        <f t="shared" si="819"/>
        <v>11</v>
      </c>
      <c r="O2789" s="26">
        <f t="shared" si="820"/>
        <v>0.76038331917893964</v>
      </c>
      <c r="P2789" s="3">
        <f>IF(L2789&gt;'Power Curve'!$C$37,0,INDEX(Ci,$N2789,1)*POWER(1-O2789,3)+INDEX(Ci,$N2789,2)*3*O2789*POWER(1-O2789,2)+INDEX(Ci,$N2789,3)*3*POWER(O2789,2)*(1-O2789)+INDEX(Ci,$N2789,4)*POWER(O2789,3))</f>
        <v>1726.7609013418992</v>
      </c>
      <c r="Q2789" s="3">
        <f>MAX(0,MIN(P2789-V2789+W2789,'Power Curve'!$C$39))</f>
        <v>1792.6755561796604</v>
      </c>
      <c r="R2789" s="3">
        <f t="shared" si="821"/>
        <v>1758.910049438482</v>
      </c>
      <c r="S2789" s="3">
        <f t="shared" si="822"/>
        <v>33.765506741178342</v>
      </c>
      <c r="T2789" s="3">
        <f t="shared" si="823"/>
        <v>33.765506741178342</v>
      </c>
      <c r="V2789" s="37">
        <f t="array" ref="V2789">SUM(_xlfn.NORM.DIST($AD$3:$AD$1003,$L2789,$AA2789,FALSE)*WindSpeedStep*$AE$3:$AE$1003)/AG2789</f>
        <v>1713.5026895002959</v>
      </c>
      <c r="W2789" s="37">
        <f t="array" ref="W2789">SUM(_xlfn.NORM.DIST($AD$3:$AD$1003,$L2789,$AB2789,FALSE)*WindSpeedStep*$AE$3:$AE$1003)/AH2789</f>
        <v>1779.4173443380571</v>
      </c>
      <c r="Y2789" s="1">
        <f t="shared" si="824"/>
        <v>10</v>
      </c>
      <c r="Z2789" s="99">
        <f>IF(L2789&lt;'Power Curve'!$P$28,'Power Curve'!$Q$28,IF(L2789&gt;'Power Curve'!$P$29,'Power Curve'!$Q$29,INDEX(ReferenceTurbulence,Y2789)+(L2789-INDEX(ReferenceTurbulenceWindSpeed,Y2789))*(INDEX(ReferenceTurbulence,Y2789+1)-INDEX(ReferenceTurbulence,Y2789))/(INDEX(ReferenceTurbulenceWindSpeed,Y2789+1)-INDEX(ReferenceTurbulenceWindSpeed,Y2789))))</f>
        <v>0.1200009574193515</v>
      </c>
      <c r="AA2789" s="100">
        <f t="shared" si="830"/>
        <v>1.2880207335027727</v>
      </c>
      <c r="AB2789" s="29">
        <f t="shared" si="831"/>
        <v>0.83097448846342015</v>
      </c>
      <c r="AG2789" s="40">
        <f t="array" ref="AG2789">SUM(_xlfn.NORM.DIST($AD$3:$AD$1003,$F2789,$AA2789,FALSE)*WindSpeedStep)</f>
        <v>1.0000000000000031</v>
      </c>
      <c r="AH2789" s="40">
        <f t="array" ref="AH2789">SUM(_xlfn.NORM.DIST($AD$3:$AD$1003,$F2789,$AB2789,FALSE)*WindSpeedStep)</f>
        <v>1.0000000000000033</v>
      </c>
      <c r="AJ2789" s="47">
        <f t="shared" si="825"/>
        <v>11</v>
      </c>
      <c r="AK2789" s="83" t="b">
        <f>COUNTIF('Power Curve'!$D$2:$D$31,AJ2789)&gt;0</f>
        <v>1</v>
      </c>
      <c r="AL2789" s="83" t="b">
        <f t="shared" si="826"/>
        <v>0</v>
      </c>
      <c r="AM2789" s="83" t="b">
        <f t="shared" si="832"/>
        <v>1</v>
      </c>
      <c r="AN2789" s="47" t="str">
        <f t="shared" si="827"/>
        <v>Outer</v>
      </c>
      <c r="AO2789" s="48" t="str">
        <f t="shared" si="828"/>
        <v>1.0-1.1</v>
      </c>
      <c r="AP2789" s="49" t="str">
        <f t="shared" si="833"/>
        <v>11-12</v>
      </c>
      <c r="AQ2789" s="49" t="str">
        <f t="shared" si="834"/>
        <v>Mar</v>
      </c>
      <c r="AR2789" s="48" t="str">
        <f t="shared" si="835"/>
        <v>275-285</v>
      </c>
      <c r="AS2789" s="49" t="str">
        <f t="shared" si="829"/>
        <v>HWS-LTI</v>
      </c>
    </row>
    <row r="2790" spans="5:45" x14ac:dyDescent="0.3">
      <c r="E2790" s="15">
        <v>40995.493055555555</v>
      </c>
      <c r="F2790" s="21">
        <v>9.58</v>
      </c>
      <c r="G2790" s="21">
        <v>1321.7499542236351</v>
      </c>
      <c r="H2790" s="42">
        <v>1.1866655750900144</v>
      </c>
      <c r="I2790" s="35">
        <v>270.8</v>
      </c>
      <c r="J2790" s="43">
        <v>0.10647181628392484</v>
      </c>
      <c r="K2790" s="44">
        <v>0.19029944934237297</v>
      </c>
      <c r="L2790" s="26">
        <f t="shared" si="817"/>
        <v>9.4790088213711297</v>
      </c>
      <c r="M2790" s="26">
        <f t="shared" si="818"/>
        <v>0.82306134579455592</v>
      </c>
      <c r="N2790" s="96">
        <f t="shared" si="819"/>
        <v>10</v>
      </c>
      <c r="O2790" s="26">
        <f t="shared" si="820"/>
        <v>0.49944272993454669</v>
      </c>
      <c r="P2790" s="3">
        <f>IF(L2790&gt;'Power Curve'!$C$37,0,INDEX(Ci,$N2790,1)*POWER(1-O2790,3)+INDEX(Ci,$N2790,2)*3*O2790*POWER(1-O2790,2)+INDEX(Ci,$N2790,3)*3*POWER(O2790,2)*(1-O2790)+INDEX(Ci,$N2790,4)*POWER(O2790,3))</f>
        <v>1363.1386674902158</v>
      </c>
      <c r="Q2790" s="3">
        <f>MAX(0,MIN(P2790-V2790+W2790,'Power Curve'!$C$39))</f>
        <v>1366.8258045572857</v>
      </c>
      <c r="R2790" s="3">
        <f t="shared" si="821"/>
        <v>1321.7499542236351</v>
      </c>
      <c r="S2790" s="3">
        <f t="shared" si="822"/>
        <v>45.075850333650578</v>
      </c>
      <c r="T2790" s="3">
        <f t="shared" si="823"/>
        <v>45.075850333650578</v>
      </c>
      <c r="V2790" s="37">
        <f t="array" ref="V2790">SUM(_xlfn.NORM.DIST($AD$3:$AD$1003,$L2790,$AA2790,FALSE)*WindSpeedStep*$AE$3:$AE$1003)/AG2790</f>
        <v>1368.6350004601989</v>
      </c>
      <c r="W2790" s="37">
        <f t="array" ref="W2790">SUM(_xlfn.NORM.DIST($AD$3:$AD$1003,$L2790,$AB2790,FALSE)*WindSpeedStep*$AE$3:$AE$1003)/AH2790</f>
        <v>1372.3221375272688</v>
      </c>
      <c r="Y2790" s="1">
        <f t="shared" si="824"/>
        <v>9</v>
      </c>
      <c r="Z2790" s="99">
        <f>IF(L2790&lt;'Power Curve'!$P$28,'Power Curve'!$Q$28,IF(L2790&gt;'Power Curve'!$P$29,'Power Curve'!$Q$29,INDEX(ReferenceTurbulence,Y2790)+(L2790-INDEX(ReferenceTurbulenceWindSpeed,Y2790))*(INDEX(ReferenceTurbulence,Y2790+1)-INDEX(ReferenceTurbulence,Y2790))/(INDEX(ReferenceTurbulenceWindSpeed,Y2790+1)-INDEX(ReferenceTurbulenceWindSpeed,Y2790))))</f>
        <v>0.12028356496027733</v>
      </c>
      <c r="AA2790" s="100">
        <f t="shared" si="830"/>
        <v>1.140168973324436</v>
      </c>
      <c r="AB2790" s="29">
        <f t="shared" si="831"/>
        <v>1.0092472857827299</v>
      </c>
      <c r="AG2790" s="40">
        <f t="array" ref="AG2790">SUM(_xlfn.NORM.DIST($AD$3:$AD$1003,$F2790,$AA2790,FALSE)*WindSpeedStep)</f>
        <v>1.0000000000000027</v>
      </c>
      <c r="AH2790" s="40">
        <f t="array" ref="AH2790">SUM(_xlfn.NORM.DIST($AD$3:$AD$1003,$F2790,$AB2790,FALSE)*WindSpeedStep)</f>
        <v>1.0000000000000036</v>
      </c>
      <c r="AJ2790" s="47">
        <f t="shared" si="825"/>
        <v>9</v>
      </c>
      <c r="AK2790" s="83" t="b">
        <f>COUNTIF('Power Curve'!$D$2:$D$31,AJ2790)&gt;0</f>
        <v>1</v>
      </c>
      <c r="AL2790" s="83" t="b">
        <f t="shared" si="826"/>
        <v>0</v>
      </c>
      <c r="AM2790" s="83" t="b">
        <f t="shared" si="832"/>
        <v>1</v>
      </c>
      <c r="AN2790" s="47" t="str">
        <f t="shared" si="827"/>
        <v>Inner</v>
      </c>
      <c r="AO2790" s="48" t="str">
        <f t="shared" si="828"/>
        <v>0.8-0.9</v>
      </c>
      <c r="AP2790" s="49" t="str">
        <f t="shared" si="833"/>
        <v>11-12</v>
      </c>
      <c r="AQ2790" s="49" t="str">
        <f t="shared" si="834"/>
        <v>Mar</v>
      </c>
      <c r="AR2790" s="48" t="str">
        <f t="shared" si="835"/>
        <v>265-275</v>
      </c>
      <c r="AS2790" s="49" t="str">
        <f t="shared" si="829"/>
        <v>Inner-TI</v>
      </c>
    </row>
    <row r="2791" spans="5:45" x14ac:dyDescent="0.3">
      <c r="E2791" s="15">
        <v>40995.5</v>
      </c>
      <c r="F2791" s="21">
        <v>9.5500000000000007</v>
      </c>
      <c r="G2791" s="21">
        <v>1202.33996582031</v>
      </c>
      <c r="H2791" s="42">
        <v>1.1860794962677992</v>
      </c>
      <c r="I2791" s="35">
        <v>277.89999999999998</v>
      </c>
      <c r="J2791" s="43">
        <v>0.11518324607329843</v>
      </c>
      <c r="K2791" s="44">
        <v>0.21051974093126849</v>
      </c>
      <c r="L2791" s="26">
        <f t="shared" si="817"/>
        <v>9.4477691882386843</v>
      </c>
      <c r="M2791" s="26">
        <f t="shared" si="818"/>
        <v>0.81823315979048872</v>
      </c>
      <c r="N2791" s="96">
        <f t="shared" si="819"/>
        <v>10</v>
      </c>
      <c r="O2791" s="26">
        <f t="shared" si="820"/>
        <v>0.46623702432723413</v>
      </c>
      <c r="P2791" s="3">
        <f>IF(L2791&gt;'Power Curve'!$C$37,0,INDEX(Ci,$N2791,1)*POWER(1-O2791,3)+INDEX(Ci,$N2791,2)*3*O2791*POWER(1-O2791,2)+INDEX(Ci,$N2791,3)*3*POWER(O2791,2)*(1-O2791)+INDEX(Ci,$N2791,4)*POWER(O2791,3))</f>
        <v>1351.9725710266027</v>
      </c>
      <c r="Q2791" s="3">
        <f>MAX(0,MIN(P2791-V2791+W2791,'Power Curve'!$C$39))</f>
        <v>1353.2995567724306</v>
      </c>
      <c r="R2791" s="3">
        <f t="shared" si="821"/>
        <v>1202.33996582031</v>
      </c>
      <c r="S2791" s="3">
        <f t="shared" si="822"/>
        <v>150.95959095212061</v>
      </c>
      <c r="T2791" s="3">
        <f t="shared" si="823"/>
        <v>150.95959095212061</v>
      </c>
      <c r="V2791" s="37">
        <f t="array" ref="V2791">SUM(_xlfn.NORM.DIST($AD$3:$AD$1003,$L2791,$AA2791,FALSE)*WindSpeedStep*$AE$3:$AE$1003)/AG2791</f>
        <v>1358.2987100809717</v>
      </c>
      <c r="W2791" s="37">
        <f t="array" ref="W2791">SUM(_xlfn.NORM.DIST($AD$3:$AD$1003,$L2791,$AB2791,FALSE)*WindSpeedStep*$AE$3:$AE$1003)/AH2791</f>
        <v>1359.6256958267995</v>
      </c>
      <c r="Y2791" s="1">
        <f t="shared" si="824"/>
        <v>9</v>
      </c>
      <c r="Z2791" s="99">
        <f>IF(L2791&lt;'Power Curve'!$P$28,'Power Curve'!$Q$28,IF(L2791&gt;'Power Curve'!$P$29,'Power Curve'!$Q$29,INDEX(ReferenceTurbulence,Y2791)+(L2791-INDEX(ReferenceTurbulenceWindSpeed,Y2791))*(INDEX(ReferenceTurbulence,Y2791+1)-INDEX(ReferenceTurbulence,Y2791))/(INDEX(ReferenceTurbulenceWindSpeed,Y2791+1)-INDEX(ReferenceTurbulenceWindSpeed,Y2791))))</f>
        <v>0.12030098740347007</v>
      </c>
      <c r="AA2791" s="100">
        <f t="shared" si="830"/>
        <v>1.1365759621051947</v>
      </c>
      <c r="AB2791" s="29">
        <f t="shared" si="831"/>
        <v>1.0882247232526232</v>
      </c>
      <c r="AG2791" s="40">
        <f t="array" ref="AG2791">SUM(_xlfn.NORM.DIST($AD$3:$AD$1003,$F2791,$AA2791,FALSE)*WindSpeedStep)</f>
        <v>1.0000000000000036</v>
      </c>
      <c r="AH2791" s="40">
        <f t="array" ref="AH2791">SUM(_xlfn.NORM.DIST($AD$3:$AD$1003,$F2791,$AB2791,FALSE)*WindSpeedStep)</f>
        <v>1.0000000000000031</v>
      </c>
      <c r="AJ2791" s="47">
        <f t="shared" si="825"/>
        <v>9</v>
      </c>
      <c r="AK2791" s="83" t="b">
        <f>COUNTIF('Power Curve'!$D$2:$D$31,AJ2791)&gt;0</f>
        <v>1</v>
      </c>
      <c r="AL2791" s="83" t="b">
        <f t="shared" si="826"/>
        <v>0</v>
      </c>
      <c r="AM2791" s="83" t="b">
        <f t="shared" si="832"/>
        <v>1</v>
      </c>
      <c r="AN2791" s="47" t="str">
        <f t="shared" si="827"/>
        <v>Inner</v>
      </c>
      <c r="AO2791" s="48" t="str">
        <f t="shared" si="828"/>
        <v>0.8-0.9</v>
      </c>
      <c r="AP2791" s="49" t="str">
        <f t="shared" si="833"/>
        <v>12-13</v>
      </c>
      <c r="AQ2791" s="49" t="str">
        <f t="shared" si="834"/>
        <v>Mar</v>
      </c>
      <c r="AR2791" s="48" t="str">
        <f t="shared" si="835"/>
        <v>275-285</v>
      </c>
      <c r="AS2791" s="49" t="str">
        <f t="shared" si="829"/>
        <v>Inner-TI</v>
      </c>
    </row>
    <row r="2792" spans="5:45" x14ac:dyDescent="0.3">
      <c r="E2792" s="15">
        <v>40995.506944444445</v>
      </c>
      <c r="F2792" s="21">
        <v>8.74</v>
      </c>
      <c r="G2792" s="21">
        <v>942.65000152587891</v>
      </c>
      <c r="H2792" s="42">
        <v>1.1857365503764425</v>
      </c>
      <c r="I2792" s="35">
        <v>280.39999999999998</v>
      </c>
      <c r="J2792" s="43">
        <v>0.14073226544622425</v>
      </c>
      <c r="K2792" s="44">
        <v>0.15258997792790779</v>
      </c>
      <c r="L2792" s="26">
        <f t="shared" si="817"/>
        <v>8.6456066426534779</v>
      </c>
      <c r="M2792" s="26">
        <f t="shared" si="818"/>
        <v>0.69425635253538376</v>
      </c>
      <c r="N2792" s="96">
        <f t="shared" si="819"/>
        <v>9</v>
      </c>
      <c r="O2792" s="26">
        <f t="shared" si="820"/>
        <v>0.63663329177633121</v>
      </c>
      <c r="P2792" s="3">
        <f>IF(L2792&gt;'Power Curve'!$C$37,0,INDEX(Ci,$N2792,1)*POWER(1-O2792,3)+INDEX(Ci,$N2792,2)*3*O2792*POWER(1-O2792,2)+INDEX(Ci,$N2792,3)*3*POWER(O2792,2)*(1-O2792)+INDEX(Ci,$N2792,4)*POWER(O2792,3))</f>
        <v>1079.6627957006544</v>
      </c>
      <c r="Q2792" s="3">
        <f>MAX(0,MIN(P2792-V2792+W2792,'Power Curve'!$C$39))</f>
        <v>1086.3398789404457</v>
      </c>
      <c r="R2792" s="3">
        <f t="shared" si="821"/>
        <v>942.65000152587891</v>
      </c>
      <c r="S2792" s="3">
        <f t="shared" si="822"/>
        <v>143.68987741456681</v>
      </c>
      <c r="T2792" s="3">
        <f t="shared" si="823"/>
        <v>143.68987741456681</v>
      </c>
      <c r="V2792" s="37">
        <f t="array" ref="V2792">SUM(_xlfn.NORM.DIST($AD$3:$AD$1003,$L2792,$AA2792,FALSE)*WindSpeedStep*$AE$3:$AE$1003)/AG2792</f>
        <v>1084.6788594018979</v>
      </c>
      <c r="W2792" s="37">
        <f t="array" ref="W2792">SUM(_xlfn.NORM.DIST($AD$3:$AD$1003,$L2792,$AB2792,FALSE)*WindSpeedStep*$AE$3:$AE$1003)/AH2792</f>
        <v>1091.3559426416891</v>
      </c>
      <c r="Y2792" s="1">
        <f t="shared" si="824"/>
        <v>8</v>
      </c>
      <c r="Z2792" s="99">
        <f>IF(L2792&lt;'Power Curve'!$P$28,'Power Curve'!$Q$28,IF(L2792&gt;'Power Curve'!$P$29,'Power Curve'!$Q$29,INDEX(ReferenceTurbulence,Y2792)+(L2792-INDEX(ReferenceTurbulenceWindSpeed,Y2792))*(INDEX(ReferenceTurbulence,Y2792+1)-INDEX(ReferenceTurbulence,Y2792))/(INDEX(ReferenceTurbulenceWindSpeed,Y2792+1)-INDEX(ReferenceTurbulenceWindSpeed,Y2792))))</f>
        <v>0.12012798040278598</v>
      </c>
      <c r="AA2792" s="100">
        <f t="shared" si="830"/>
        <v>1.0385792653388732</v>
      </c>
      <c r="AB2792" s="29">
        <f t="shared" si="831"/>
        <v>1.2167158089775489</v>
      </c>
      <c r="AG2792" s="40">
        <f t="array" ref="AG2792">SUM(_xlfn.NORM.DIST($AD$3:$AD$1003,$F2792,$AA2792,FALSE)*WindSpeedStep)</f>
        <v>1.0000000000000031</v>
      </c>
      <c r="AH2792" s="40">
        <f t="array" ref="AH2792">SUM(_xlfn.NORM.DIST($AD$3:$AD$1003,$F2792,$AB2792,FALSE)*WindSpeedStep)</f>
        <v>0.99999999999975586</v>
      </c>
      <c r="AJ2792" s="47">
        <f t="shared" si="825"/>
        <v>9</v>
      </c>
      <c r="AK2792" s="83" t="b">
        <f>COUNTIF('Power Curve'!$D$2:$D$31,AJ2792)&gt;0</f>
        <v>1</v>
      </c>
      <c r="AL2792" s="83" t="b">
        <f t="shared" si="826"/>
        <v>0</v>
      </c>
      <c r="AM2792" s="83" t="b">
        <f t="shared" si="832"/>
        <v>1</v>
      </c>
      <c r="AN2792" s="47" t="str">
        <f t="shared" si="827"/>
        <v>Outer</v>
      </c>
      <c r="AO2792" s="48" t="str">
        <f t="shared" si="828"/>
        <v>0.6-0.7</v>
      </c>
      <c r="AP2792" s="49" t="str">
        <f t="shared" si="833"/>
        <v>12-13</v>
      </c>
      <c r="AQ2792" s="49" t="str">
        <f t="shared" si="834"/>
        <v>Mar</v>
      </c>
      <c r="AR2792" s="48" t="str">
        <f t="shared" si="835"/>
        <v>275-285</v>
      </c>
      <c r="AS2792" s="49" t="str">
        <f t="shared" si="829"/>
        <v>HWS-HTI</v>
      </c>
    </row>
    <row r="2793" spans="5:45" x14ac:dyDescent="0.3">
      <c r="E2793" s="15">
        <v>40995.513888888891</v>
      </c>
      <c r="F2793" s="21">
        <v>8.6199999999999992</v>
      </c>
      <c r="G2793" s="21">
        <v>1147.4699554443384</v>
      </c>
      <c r="H2793" s="42">
        <v>1.1860366171829879</v>
      </c>
      <c r="I2793" s="35">
        <v>282.60000000000002</v>
      </c>
      <c r="J2793" s="43">
        <v>0.1751740139211137</v>
      </c>
      <c r="K2793" s="44">
        <v>0.14615994019975476</v>
      </c>
      <c r="L2793" s="26">
        <f t="shared" si="817"/>
        <v>8.5276218836296795</v>
      </c>
      <c r="M2793" s="26">
        <f t="shared" si="818"/>
        <v>0.67602142769497964</v>
      </c>
      <c r="N2793" s="96">
        <f t="shared" si="819"/>
        <v>9</v>
      </c>
      <c r="O2793" s="26">
        <f t="shared" si="820"/>
        <v>0.51870181863238363</v>
      </c>
      <c r="P2793" s="3">
        <f>IF(L2793&gt;'Power Curve'!$C$37,0,INDEX(Ci,$N2793,1)*POWER(1-O2793,3)+INDEX(Ci,$N2793,2)*3*O2793*POWER(1-O2793,2)+INDEX(Ci,$N2793,3)*3*POWER(O2793,2)*(1-O2793)+INDEX(Ci,$N2793,4)*POWER(O2793,3))</f>
        <v>1041.7425079980821</v>
      </c>
      <c r="Q2793" s="3">
        <f>MAX(0,MIN(P2793-V2793+W2793,'Power Curve'!$C$39))</f>
        <v>1059.1515216962619</v>
      </c>
      <c r="R2793" s="3">
        <f t="shared" si="821"/>
        <v>1147.4699554443384</v>
      </c>
      <c r="S2793" s="3">
        <f t="shared" si="822"/>
        <v>-88.318433748076586</v>
      </c>
      <c r="T2793" s="3">
        <f t="shared" si="823"/>
        <v>88.318433748076586</v>
      </c>
      <c r="V2793" s="37">
        <f t="array" ref="V2793">SUM(_xlfn.NORM.DIST($AD$3:$AD$1003,$L2793,$AA2793,FALSE)*WindSpeedStep*$AE$3:$AE$1003)/AG2793</f>
        <v>1044.7649421305832</v>
      </c>
      <c r="W2793" s="37">
        <f t="array" ref="W2793">SUM(_xlfn.NORM.DIST($AD$3:$AD$1003,$L2793,$AB2793,FALSE)*WindSpeedStep*$AE$3:$AE$1003)/AH2793</f>
        <v>1062.1739558287629</v>
      </c>
      <c r="Y2793" s="1">
        <f t="shared" si="824"/>
        <v>8</v>
      </c>
      <c r="Z2793" s="99">
        <f>IF(L2793&lt;'Power Curve'!$P$28,'Power Curve'!$Q$28,IF(L2793&gt;'Power Curve'!$P$29,'Power Curve'!$Q$29,INDEX(ReferenceTurbulence,Y2793)+(L2793-INDEX(ReferenceTurbulenceWindSpeed,Y2793))*(INDEX(ReferenceTurbulence,Y2793+1)-INDEX(ReferenceTurbulence,Y2793))/(INDEX(ReferenceTurbulenceWindSpeed,Y2793+1)-INDEX(ReferenceTurbulenceWindSpeed,Y2793))))</f>
        <v>0.11999243659451196</v>
      </c>
      <c r="AA2793" s="100">
        <f t="shared" si="830"/>
        <v>1.023250128173407</v>
      </c>
      <c r="AB2793" s="29">
        <f t="shared" si="831"/>
        <v>1.4938177545569393</v>
      </c>
      <c r="AG2793" s="40">
        <f t="array" ref="AG2793">SUM(_xlfn.NORM.DIST($AD$3:$AD$1003,$F2793,$AA2793,FALSE)*WindSpeedStep)</f>
        <v>1.0000000000000033</v>
      </c>
      <c r="AH2793" s="40">
        <f t="array" ref="AH2793">SUM(_xlfn.NORM.DIST($AD$3:$AD$1003,$F2793,$AB2793,FALSE)*WindSpeedStep)</f>
        <v>0.99999999678177309</v>
      </c>
      <c r="AJ2793" s="47">
        <f t="shared" si="825"/>
        <v>9</v>
      </c>
      <c r="AK2793" s="83" t="b">
        <f>COUNTIF('Power Curve'!$D$2:$D$31,AJ2793)&gt;0</f>
        <v>1</v>
      </c>
      <c r="AL2793" s="83" t="b">
        <f t="shared" si="826"/>
        <v>0</v>
      </c>
      <c r="AM2793" s="83" t="b">
        <f t="shared" si="832"/>
        <v>1</v>
      </c>
      <c r="AN2793" s="47" t="str">
        <f t="shared" si="827"/>
        <v>Outer</v>
      </c>
      <c r="AO2793" s="48" t="str">
        <f t="shared" si="828"/>
        <v>0.6-0.7</v>
      </c>
      <c r="AP2793" s="49" t="str">
        <f t="shared" si="833"/>
        <v>12-13</v>
      </c>
      <c r="AQ2793" s="49" t="str">
        <f t="shared" si="834"/>
        <v>Mar</v>
      </c>
      <c r="AR2793" s="48" t="str">
        <f t="shared" si="835"/>
        <v>275-285</v>
      </c>
      <c r="AS2793" s="49" t="str">
        <f t="shared" si="829"/>
        <v>HWS-HTI</v>
      </c>
    </row>
    <row r="2794" spans="5:45" x14ac:dyDescent="0.3">
      <c r="E2794" s="15">
        <v>40995.520833333336</v>
      </c>
      <c r="F2794" s="21">
        <v>9.32</v>
      </c>
      <c r="G2794" s="21">
        <v>1295.200012207036</v>
      </c>
      <c r="H2794" s="42">
        <v>1.1851219455229198</v>
      </c>
      <c r="I2794" s="35">
        <v>293.7</v>
      </c>
      <c r="J2794" s="43">
        <v>0.13412017167381973</v>
      </c>
      <c r="K2794" s="44">
        <v>0.11096843797501051</v>
      </c>
      <c r="L2794" s="26">
        <f t="shared" si="817"/>
        <v>9.2177493847535157</v>
      </c>
      <c r="M2794" s="26">
        <f t="shared" si="818"/>
        <v>0.78268285767468304</v>
      </c>
      <c r="N2794" s="96">
        <f t="shared" si="819"/>
        <v>10</v>
      </c>
      <c r="O2794" s="26">
        <f t="shared" si="820"/>
        <v>0.22174087912610388</v>
      </c>
      <c r="P2794" s="3">
        <f>IF(L2794&gt;'Power Curve'!$C$37,0,INDEX(Ci,$N2794,1)*POWER(1-O2794,3)+INDEX(Ci,$N2794,2)*3*O2794*POWER(1-O2794,2)+INDEX(Ci,$N2794,3)*3*POWER(O2794,2)*(1-O2794)+INDEX(Ci,$N2794,4)*POWER(O2794,3))</f>
        <v>1269.7561913554255</v>
      </c>
      <c r="Q2794" s="3">
        <f>MAX(0,MIN(P2794-V2794+W2794,'Power Curve'!$C$39))</f>
        <v>1268.6891568848462</v>
      </c>
      <c r="R2794" s="3">
        <f t="shared" si="821"/>
        <v>1295.200012207036</v>
      </c>
      <c r="S2794" s="3">
        <f t="shared" si="822"/>
        <v>-26.510855322189855</v>
      </c>
      <c r="T2794" s="3">
        <f t="shared" si="823"/>
        <v>26.510855322189855</v>
      </c>
      <c r="V2794" s="37">
        <f t="array" ref="V2794">SUM(_xlfn.NORM.DIST($AD$3:$AD$1003,$L2794,$AA2794,FALSE)*WindSpeedStep*$AE$3:$AE$1003)/AG2794</f>
        <v>1280.8768412622831</v>
      </c>
      <c r="W2794" s="37">
        <f t="array" ref="W2794">SUM(_xlfn.NORM.DIST($AD$3:$AD$1003,$L2794,$AB2794,FALSE)*WindSpeedStep*$AE$3:$AE$1003)/AH2794</f>
        <v>1279.8098067917037</v>
      </c>
      <c r="Y2794" s="1">
        <f t="shared" si="824"/>
        <v>9</v>
      </c>
      <c r="Z2794" s="99">
        <f>IF(L2794&lt;'Power Curve'!$P$28,'Power Curve'!$Q$28,IF(L2794&gt;'Power Curve'!$P$29,'Power Curve'!$Q$29,INDEX(ReferenceTurbulence,Y2794)+(L2794-INDEX(ReferenceTurbulenceWindSpeed,Y2794))*(INDEX(ReferenceTurbulence,Y2794+1)-INDEX(ReferenceTurbulence,Y2794))/(INDEX(ReferenceTurbulenceWindSpeed,Y2794+1)-INDEX(ReferenceTurbulenceWindSpeed,Y2794))))</f>
        <v>0.12042927018267034</v>
      </c>
      <c r="AA2794" s="100">
        <f t="shared" si="830"/>
        <v>1.1100868311326244</v>
      </c>
      <c r="AB2794" s="29">
        <f t="shared" si="831"/>
        <v>1.2362861299293877</v>
      </c>
      <c r="AG2794" s="40">
        <f t="array" ref="AG2794">SUM(_xlfn.NORM.DIST($AD$3:$AD$1003,$F2794,$AA2794,FALSE)*WindSpeedStep)</f>
        <v>1.000000000000004</v>
      </c>
      <c r="AH2794" s="40">
        <f t="array" ref="AH2794">SUM(_xlfn.NORM.DIST($AD$3:$AD$1003,$F2794,$AB2794,FALSE)*WindSpeedStep)</f>
        <v>0.99999999999998634</v>
      </c>
      <c r="AJ2794" s="47">
        <f t="shared" si="825"/>
        <v>9</v>
      </c>
      <c r="AK2794" s="83" t="b">
        <f>COUNTIF('Power Curve'!$D$2:$D$31,AJ2794)&gt;0</f>
        <v>1</v>
      </c>
      <c r="AL2794" s="83" t="b">
        <f t="shared" si="826"/>
        <v>0</v>
      </c>
      <c r="AM2794" s="83" t="b">
        <f t="shared" si="832"/>
        <v>1</v>
      </c>
      <c r="AN2794" s="47" t="str">
        <f t="shared" si="827"/>
        <v>Inner</v>
      </c>
      <c r="AO2794" s="48" t="str">
        <f t="shared" si="828"/>
        <v>0.7-0.8</v>
      </c>
      <c r="AP2794" s="49" t="str">
        <f t="shared" si="833"/>
        <v>12-13</v>
      </c>
      <c r="AQ2794" s="49" t="str">
        <f t="shared" si="834"/>
        <v>Mar</v>
      </c>
      <c r="AR2794" s="48" t="str">
        <f t="shared" si="835"/>
        <v>285-295</v>
      </c>
      <c r="AS2794" s="49" t="str">
        <f t="shared" si="829"/>
        <v>Inner-TI</v>
      </c>
    </row>
    <row r="2795" spans="5:45" x14ac:dyDescent="0.3">
      <c r="E2795" s="15">
        <v>40995.527777777781</v>
      </c>
      <c r="F2795" s="21">
        <v>9.76</v>
      </c>
      <c r="G2795" s="21">
        <v>1272.5800399780269</v>
      </c>
      <c r="H2795" s="42">
        <v>1.1848650634324924</v>
      </c>
      <c r="I2795" s="35">
        <v>291.60000000000002</v>
      </c>
      <c r="J2795" s="43">
        <v>0.14139344262295081</v>
      </c>
      <c r="K2795" s="44">
        <v>0.20399483094979068</v>
      </c>
      <c r="L2795" s="26">
        <f t="shared" si="817"/>
        <v>9.6522246097117002</v>
      </c>
      <c r="M2795" s="26">
        <f t="shared" si="818"/>
        <v>0.84983240425749296</v>
      </c>
      <c r="N2795" s="96">
        <f t="shared" si="819"/>
        <v>10</v>
      </c>
      <c r="O2795" s="26">
        <f t="shared" si="820"/>
        <v>0.68355988809034474</v>
      </c>
      <c r="P2795" s="3">
        <f>IF(L2795&gt;'Power Curve'!$C$37,0,INDEX(Ci,$N2795,1)*POWER(1-O2795,3)+INDEX(Ci,$N2795,2)*3*O2795*POWER(1-O2795,2)+INDEX(Ci,$N2795,3)*3*POWER(O2795,2)*(1-O2795)+INDEX(Ci,$N2795,4)*POWER(O2795,3))</f>
        <v>1423.9395606657872</v>
      </c>
      <c r="Q2795" s="3">
        <f>MAX(0,MIN(P2795-V2795+W2795,'Power Curve'!$C$39))</f>
        <v>1412.2513413271042</v>
      </c>
      <c r="R2795" s="3">
        <f t="shared" si="821"/>
        <v>1272.5800399780269</v>
      </c>
      <c r="S2795" s="3">
        <f t="shared" si="822"/>
        <v>139.67130134907734</v>
      </c>
      <c r="T2795" s="3">
        <f t="shared" si="823"/>
        <v>139.67130134907734</v>
      </c>
      <c r="V2795" s="37">
        <f t="array" ref="V2795">SUM(_xlfn.NORM.DIST($AD$3:$AD$1003,$L2795,$AA2795,FALSE)*WindSpeedStep*$AE$3:$AE$1003)/AG2795</f>
        <v>1424.909560756467</v>
      </c>
      <c r="W2795" s="37">
        <f t="array" ref="W2795">SUM(_xlfn.NORM.DIST($AD$3:$AD$1003,$L2795,$AB2795,FALSE)*WindSpeedStep*$AE$3:$AE$1003)/AH2795</f>
        <v>1413.2213414177841</v>
      </c>
      <c r="Y2795" s="1">
        <f t="shared" si="824"/>
        <v>9</v>
      </c>
      <c r="Z2795" s="99">
        <f>IF(L2795&lt;'Power Curve'!$P$28,'Power Curve'!$Q$28,IF(L2795&gt;'Power Curve'!$P$29,'Power Curve'!$Q$29,INDEX(ReferenceTurbulence,Y2795)+(L2795-INDEX(ReferenceTurbulenceWindSpeed,Y2795))*(INDEX(ReferenceTurbulence,Y2795+1)-INDEX(ReferenceTurbulence,Y2795))/(INDEX(ReferenceTurbulenceWindSpeed,Y2795+1)-INDEX(ReferenceTurbulenceWindSpeed,Y2795))))</f>
        <v>0.12018696196178322</v>
      </c>
      <c r="AA2795" s="100">
        <f t="shared" si="830"/>
        <v>1.1600715520140079</v>
      </c>
      <c r="AB2795" s="29">
        <f t="shared" si="831"/>
        <v>1.3647612665371049</v>
      </c>
      <c r="AG2795" s="40">
        <f t="array" ref="AG2795">SUM(_xlfn.NORM.DIST($AD$3:$AD$1003,$F2795,$AA2795,FALSE)*WindSpeedStep)</f>
        <v>1.0000000000000036</v>
      </c>
      <c r="AH2795" s="40">
        <f t="array" ref="AH2795">SUM(_xlfn.NORM.DIST($AD$3:$AD$1003,$F2795,$AB2795,FALSE)*WindSpeedStep)</f>
        <v>0.99999999999967848</v>
      </c>
      <c r="AJ2795" s="47">
        <f t="shared" si="825"/>
        <v>10</v>
      </c>
      <c r="AK2795" s="83" t="b">
        <f>COUNTIF('Power Curve'!$D$2:$D$31,AJ2795)&gt;0</f>
        <v>1</v>
      </c>
      <c r="AL2795" s="83" t="b">
        <f t="shared" si="826"/>
        <v>0</v>
      </c>
      <c r="AM2795" s="83" t="b">
        <f t="shared" si="832"/>
        <v>1</v>
      </c>
      <c r="AN2795" s="47" t="str">
        <f t="shared" si="827"/>
        <v>Outer</v>
      </c>
      <c r="AO2795" s="48" t="str">
        <f t="shared" si="828"/>
        <v>0.8-0.9</v>
      </c>
      <c r="AP2795" s="49" t="str">
        <f t="shared" si="833"/>
        <v>12-13</v>
      </c>
      <c r="AQ2795" s="49" t="str">
        <f t="shared" si="834"/>
        <v>Mar</v>
      </c>
      <c r="AR2795" s="48" t="str">
        <f t="shared" si="835"/>
        <v>285-295</v>
      </c>
      <c r="AS2795" s="49" t="str">
        <f t="shared" si="829"/>
        <v>HWS-HTI</v>
      </c>
    </row>
    <row r="2796" spans="5:45" x14ac:dyDescent="0.3">
      <c r="E2796" s="15">
        <v>40995.534722222219</v>
      </c>
      <c r="F2796" s="21">
        <v>11.12</v>
      </c>
      <c r="G2796" s="21">
        <v>1594.0699615478541</v>
      </c>
      <c r="H2796" s="42">
        <v>1.1841654311905454</v>
      </c>
      <c r="I2796" s="35">
        <v>289.3</v>
      </c>
      <c r="J2796" s="43">
        <v>0.13938848920863312</v>
      </c>
      <c r="K2796" s="44">
        <v>0.15416879496883851</v>
      </c>
      <c r="L2796" s="26">
        <f t="shared" si="817"/>
        <v>10.995041779031817</v>
      </c>
      <c r="M2796" s="26">
        <f t="shared" si="818"/>
        <v>1.0573691264541072</v>
      </c>
      <c r="N2796" s="96">
        <f t="shared" si="819"/>
        <v>12</v>
      </c>
      <c r="O2796" s="26">
        <f t="shared" si="820"/>
        <v>1.4180805116292846E-2</v>
      </c>
      <c r="P2796" s="3">
        <f>IF(L2796&gt;'Power Curve'!$C$37,0,INDEX(Ci,$N2796,1)*POWER(1-O2796,3)+INDEX(Ci,$N2796,2)*3*O2796*POWER(1-O2796,2)+INDEX(Ci,$N2796,3)*3*POWER(O2796,2)*(1-O2796)+INDEX(Ci,$N2796,4)*POWER(O2796,3))</f>
        <v>1778.7024558311489</v>
      </c>
      <c r="Q2796" s="3">
        <f>MAX(0,MIN(P2796-V2796+W2796,'Power Curve'!$C$39))</f>
        <v>1748.0542697256578</v>
      </c>
      <c r="R2796" s="3">
        <f t="shared" si="821"/>
        <v>1594.0699615478541</v>
      </c>
      <c r="S2796" s="3">
        <f t="shared" si="822"/>
        <v>153.98430817780377</v>
      </c>
      <c r="T2796" s="3">
        <f t="shared" si="823"/>
        <v>153.98430817780377</v>
      </c>
      <c r="V2796" s="37">
        <f t="array" ref="V2796">SUM(_xlfn.NORM.DIST($AD$3:$AD$1003,$L2796,$AA2796,FALSE)*WindSpeedStep*$AE$3:$AE$1003)/AG2796</f>
        <v>1763.562869366611</v>
      </c>
      <c r="W2796" s="37">
        <f t="array" ref="W2796">SUM(_xlfn.NORM.DIST($AD$3:$AD$1003,$L2796,$AB2796,FALSE)*WindSpeedStep*$AE$3:$AE$1003)/AH2796</f>
        <v>1732.91468326112</v>
      </c>
      <c r="Y2796" s="1">
        <f t="shared" si="824"/>
        <v>11</v>
      </c>
      <c r="Z2796" s="99">
        <f>IF(L2796&lt;'Power Curve'!$P$28,'Power Curve'!$Q$28,IF(L2796&gt;'Power Curve'!$P$29,'Power Curve'!$Q$29,INDEX(ReferenceTurbulence,Y2796)+(L2796-INDEX(ReferenceTurbulenceWindSpeed,Y2796))*(INDEX(ReferenceTurbulence,Y2796+1)-INDEX(ReferenceTurbulence,Y2796))/(INDEX(ReferenceTurbulenceWindSpeed,Y2796+1)-INDEX(ReferenceTurbulenceWindSpeed,Y2796))))</f>
        <v>0.11996927992199648</v>
      </c>
      <c r="AA2796" s="100">
        <f t="shared" si="830"/>
        <v>1.3190672449427143</v>
      </c>
      <c r="AB2796" s="29">
        <f t="shared" si="831"/>
        <v>1.5325822623650467</v>
      </c>
      <c r="AG2796" s="40">
        <f t="array" ref="AG2796">SUM(_xlfn.NORM.DIST($AD$3:$AD$1003,$F2796,$AA2796,FALSE)*WindSpeedStep)</f>
        <v>1.0000000000000036</v>
      </c>
      <c r="AH2796" s="40">
        <f t="array" ref="AH2796">SUM(_xlfn.NORM.DIST($AD$3:$AD$1003,$F2796,$AB2796,FALSE)*WindSpeedStep)</f>
        <v>0.99999999999984845</v>
      </c>
      <c r="AJ2796" s="47">
        <f t="shared" si="825"/>
        <v>11</v>
      </c>
      <c r="AK2796" s="83" t="b">
        <f>COUNTIF('Power Curve'!$D$2:$D$31,AJ2796)&gt;0</f>
        <v>1</v>
      </c>
      <c r="AL2796" s="83" t="b">
        <f t="shared" si="826"/>
        <v>0</v>
      </c>
      <c r="AM2796" s="83" t="b">
        <f t="shared" si="832"/>
        <v>1</v>
      </c>
      <c r="AN2796" s="47" t="str">
        <f t="shared" si="827"/>
        <v>Inner</v>
      </c>
      <c r="AO2796" s="48" t="str">
        <f t="shared" si="828"/>
        <v>1.0-1.1</v>
      </c>
      <c r="AP2796" s="49" t="str">
        <f t="shared" si="833"/>
        <v>12-13</v>
      </c>
      <c r="AQ2796" s="49" t="str">
        <f t="shared" si="834"/>
        <v>Mar</v>
      </c>
      <c r="AR2796" s="48" t="str">
        <f t="shared" si="835"/>
        <v>285-295</v>
      </c>
      <c r="AS2796" s="49" t="str">
        <f t="shared" si="829"/>
        <v>Inner-TI</v>
      </c>
    </row>
    <row r="2797" spans="5:45" x14ac:dyDescent="0.3">
      <c r="E2797" s="15">
        <v>40995.541666666664</v>
      </c>
      <c r="F2797" s="21">
        <v>11.65</v>
      </c>
      <c r="G2797" s="21">
        <v>1920.580017089844</v>
      </c>
      <c r="H2797" s="42">
        <v>1.1845504418012041</v>
      </c>
      <c r="I2797" s="35">
        <v>290.89999999999998</v>
      </c>
      <c r="J2797" s="43">
        <v>0.11244635193133047</v>
      </c>
      <c r="K2797" s="44">
        <v>0.1157901049662278</v>
      </c>
      <c r="L2797" s="26">
        <f t="shared" si="817"/>
        <v>11.520334310774665</v>
      </c>
      <c r="M2797" s="26">
        <f t="shared" si="818"/>
        <v>1.1385547805573148</v>
      </c>
      <c r="N2797" s="96">
        <f t="shared" si="819"/>
        <v>12</v>
      </c>
      <c r="O2797" s="26">
        <f t="shared" si="820"/>
        <v>0.52014487162962808</v>
      </c>
      <c r="P2797" s="3">
        <f>IF(L2797&gt;'Power Curve'!$C$37,0,INDEX(Ci,$N2797,1)*POWER(1-O2797,3)+INDEX(Ci,$N2797,2)*3*O2797*POWER(1-O2797,2)+INDEX(Ci,$N2797,3)*3*POWER(O2797,2)*(1-O2797)+INDEX(Ci,$N2797,4)*POWER(O2797,3))</f>
        <v>1864.963384115083</v>
      </c>
      <c r="Q2797" s="3">
        <f>MAX(0,MIN(P2797-V2797+W2797,'Power Curve'!$C$39))</f>
        <v>1875.448090063913</v>
      </c>
      <c r="R2797" s="3">
        <f t="shared" si="821"/>
        <v>1920.580017089844</v>
      </c>
      <c r="S2797" s="3">
        <f t="shared" si="822"/>
        <v>-45.131927025930963</v>
      </c>
      <c r="T2797" s="3">
        <f t="shared" si="823"/>
        <v>45.131927025930963</v>
      </c>
      <c r="V2797" s="37">
        <f t="array" ref="V2797">SUM(_xlfn.NORM.DIST($AD$3:$AD$1003,$L2797,$AA2797,FALSE)*WindSpeedStep*$AE$3:$AE$1003)/AG2797</f>
        <v>1842.9012535175568</v>
      </c>
      <c r="W2797" s="37">
        <f t="array" ref="W2797">SUM(_xlfn.NORM.DIST($AD$3:$AD$1003,$L2797,$AB2797,FALSE)*WindSpeedStep*$AE$3:$AE$1003)/AH2797</f>
        <v>1853.3859594663868</v>
      </c>
      <c r="Y2797" s="1">
        <f t="shared" si="824"/>
        <v>11</v>
      </c>
      <c r="Z2797" s="99">
        <f>IF(L2797&lt;'Power Curve'!$P$28,'Power Curve'!$Q$28,IF(L2797&gt;'Power Curve'!$P$29,'Power Curve'!$Q$29,INDEX(ReferenceTurbulence,Y2797)+(L2797-INDEX(ReferenceTurbulenceWindSpeed,Y2797))*(INDEX(ReferenceTurbulence,Y2797+1)-INDEX(ReferenceTurbulence,Y2797))/(INDEX(ReferenceTurbulenceWindSpeed,Y2797+1)-INDEX(ReferenceTurbulenceWindSpeed,Y2797))))</f>
        <v>0.11906362163776568</v>
      </c>
      <c r="AA2797" s="100">
        <f t="shared" si="830"/>
        <v>1.3716527255186448</v>
      </c>
      <c r="AB2797" s="29">
        <f t="shared" si="831"/>
        <v>1.2954195662759493</v>
      </c>
      <c r="AG2797" s="40">
        <f t="array" ref="AG2797">SUM(_xlfn.NORM.DIST($AD$3:$AD$1003,$F2797,$AA2797,FALSE)*WindSpeedStep)</f>
        <v>1.0000000000000036</v>
      </c>
      <c r="AH2797" s="40">
        <f t="array" ref="AH2797">SUM(_xlfn.NORM.DIST($AD$3:$AD$1003,$F2797,$AB2797,FALSE)*WindSpeedStep)</f>
        <v>1.0000000000000031</v>
      </c>
      <c r="AJ2797" s="47">
        <f t="shared" si="825"/>
        <v>12</v>
      </c>
      <c r="AK2797" s="83" t="b">
        <f>COUNTIF('Power Curve'!$D$2:$D$31,AJ2797)&gt;0</f>
        <v>1</v>
      </c>
      <c r="AL2797" s="83" t="b">
        <f t="shared" si="826"/>
        <v>0</v>
      </c>
      <c r="AM2797" s="83" t="b">
        <f t="shared" si="832"/>
        <v>1</v>
      </c>
      <c r="AN2797" s="47" t="str">
        <f t="shared" si="827"/>
        <v>Inner</v>
      </c>
      <c r="AO2797" s="48" t="str">
        <f t="shared" si="828"/>
        <v>1.1-1.2</v>
      </c>
      <c r="AP2797" s="49" t="str">
        <f t="shared" si="833"/>
        <v>13-14</v>
      </c>
      <c r="AQ2797" s="49" t="str">
        <f t="shared" si="834"/>
        <v>Mar</v>
      </c>
      <c r="AR2797" s="48" t="str">
        <f t="shared" si="835"/>
        <v>285-295</v>
      </c>
      <c r="AS2797" s="49" t="str">
        <f t="shared" si="829"/>
        <v>Inner-TI</v>
      </c>
    </row>
    <row r="2798" spans="5:45" x14ac:dyDescent="0.3">
      <c r="E2798" s="15">
        <v>40995.548611111109</v>
      </c>
      <c r="F2798" s="21">
        <v>11.79</v>
      </c>
      <c r="G2798" s="21">
        <v>1869.730041503906</v>
      </c>
      <c r="H2798" s="42">
        <v>1.1853360981820282</v>
      </c>
      <c r="I2798" s="35">
        <v>293.39999999999998</v>
      </c>
      <c r="J2798" s="43">
        <v>0.17217981340118743</v>
      </c>
      <c r="K2798" s="44">
        <v>0.11058993306587024</v>
      </c>
      <c r="L2798" s="26">
        <f t="shared" si="817"/>
        <v>11.661353098742428</v>
      </c>
      <c r="M2798" s="26">
        <f t="shared" si="818"/>
        <v>1.1603496888230371</v>
      </c>
      <c r="N2798" s="96">
        <f t="shared" si="819"/>
        <v>12</v>
      </c>
      <c r="O2798" s="26">
        <f t="shared" si="820"/>
        <v>0.65597478563624889</v>
      </c>
      <c r="P2798" s="3">
        <f>IF(L2798&gt;'Power Curve'!$C$37,0,INDEX(Ci,$N2798,1)*POWER(1-O2798,3)+INDEX(Ci,$N2798,2)*3*O2798*POWER(1-O2798,2)+INDEX(Ci,$N2798,3)*3*POWER(O2798,2)*(1-O2798)+INDEX(Ci,$N2798,4)*POWER(O2798,3))</f>
        <v>1883.8361813159654</v>
      </c>
      <c r="Q2798" s="3">
        <f>MAX(0,MIN(P2798-V2798+W2798,'Power Curve'!$C$39))</f>
        <v>1800.8697029557236</v>
      </c>
      <c r="R2798" s="3">
        <f t="shared" si="821"/>
        <v>1869.730041503906</v>
      </c>
      <c r="S2798" s="3">
        <f t="shared" si="822"/>
        <v>-68.860338548182426</v>
      </c>
      <c r="T2798" s="3">
        <f t="shared" si="823"/>
        <v>68.860338548182426</v>
      </c>
      <c r="V2798" s="37">
        <f t="array" ref="V2798">SUM(_xlfn.NORM.DIST($AD$3:$AD$1003,$L2798,$AA2798,FALSE)*WindSpeedStep*$AE$3:$AE$1003)/AG2798</f>
        <v>1859.5800293770292</v>
      </c>
      <c r="W2798" s="37">
        <f t="array" ref="W2798">SUM(_xlfn.NORM.DIST($AD$3:$AD$1003,$L2798,$AB2798,FALSE)*WindSpeedStep*$AE$3:$AE$1003)/AH2798</f>
        <v>1776.6135510167874</v>
      </c>
      <c r="Y2798" s="1">
        <f t="shared" si="824"/>
        <v>11</v>
      </c>
      <c r="Z2798" s="99">
        <f>IF(L2798&lt;'Power Curve'!$P$28,'Power Curve'!$Q$28,IF(L2798&gt;'Power Curve'!$P$29,'Power Curve'!$Q$29,INDEX(ReferenceTurbulence,Y2798)+(L2798-INDEX(ReferenceTurbulenceWindSpeed,Y2798))*(INDEX(ReferenceTurbulence,Y2798+1)-INDEX(ReferenceTurbulence,Y2798))/(INDEX(ReferenceTurbulenceWindSpeed,Y2798+1)-INDEX(ReferenceTurbulenceWindSpeed,Y2798))))</f>
        <v>0.11882049076146814</v>
      </c>
      <c r="AA2798" s="100">
        <f t="shared" si="830"/>
        <v>1.3856076981353425</v>
      </c>
      <c r="AB2798" s="29">
        <f t="shared" si="831"/>
        <v>2.0078496005468298</v>
      </c>
      <c r="AG2798" s="40">
        <f t="array" ref="AG2798">SUM(_xlfn.NORM.DIST($AD$3:$AD$1003,$F2798,$AA2798,FALSE)*WindSpeedStep)</f>
        <v>1.0000000000000031</v>
      </c>
      <c r="AH2798" s="40">
        <f t="array" ref="AH2798">SUM(_xlfn.NORM.DIST($AD$3:$AD$1003,$F2798,$AB2798,FALSE)*WindSpeedStep)</f>
        <v>0.99999999815436291</v>
      </c>
      <c r="AJ2798" s="47">
        <f t="shared" si="825"/>
        <v>12</v>
      </c>
      <c r="AK2798" s="83" t="b">
        <f>COUNTIF('Power Curve'!$D$2:$D$31,AJ2798)&gt;0</f>
        <v>1</v>
      </c>
      <c r="AL2798" s="83" t="b">
        <f t="shared" si="826"/>
        <v>0</v>
      </c>
      <c r="AM2798" s="83" t="b">
        <f t="shared" si="832"/>
        <v>1</v>
      </c>
      <c r="AN2798" s="47" t="str">
        <f t="shared" si="827"/>
        <v>Outer</v>
      </c>
      <c r="AO2798" s="48" t="str">
        <f t="shared" si="828"/>
        <v>1.1-1.2</v>
      </c>
      <c r="AP2798" s="49" t="str">
        <f t="shared" si="833"/>
        <v>13-14</v>
      </c>
      <c r="AQ2798" s="49" t="str">
        <f t="shared" si="834"/>
        <v>Mar</v>
      </c>
      <c r="AR2798" s="48" t="str">
        <f t="shared" si="835"/>
        <v>285-295</v>
      </c>
      <c r="AS2798" s="49" t="str">
        <f t="shared" si="829"/>
        <v>HWS-HTI</v>
      </c>
    </row>
    <row r="2799" spans="5:45" x14ac:dyDescent="0.3">
      <c r="E2799" s="15">
        <v>40995.555555555555</v>
      </c>
      <c r="F2799" s="21">
        <v>14.42</v>
      </c>
      <c r="G2799" s="21">
        <v>1984.239974975588</v>
      </c>
      <c r="H2799" s="42">
        <v>1.1855503282503019</v>
      </c>
      <c r="I2799" s="35">
        <v>291.8</v>
      </c>
      <c r="J2799" s="43">
        <v>0.10887656033287102</v>
      </c>
      <c r="K2799" s="44">
        <v>0.15997542582569513</v>
      </c>
      <c r="L2799" s="26">
        <f t="shared" si="817"/>
        <v>14.263514978508978</v>
      </c>
      <c r="M2799" s="26">
        <f t="shared" si="818"/>
        <v>1.5625221956172122</v>
      </c>
      <c r="N2799" s="96">
        <f t="shared" si="819"/>
        <v>15</v>
      </c>
      <c r="O2799" s="26">
        <f t="shared" si="820"/>
        <v>0.29602970932358968</v>
      </c>
      <c r="P2799" s="3">
        <f>IF(L2799&gt;'Power Curve'!$C$37,0,INDEX(Ci,$N2799,1)*POWER(1-O2799,3)+INDEX(Ci,$N2799,2)*3*O2799*POWER(1-O2799,2)+INDEX(Ci,$N2799,3)*3*POWER(O2799,2)*(1-O2799)+INDEX(Ci,$N2799,4)*POWER(O2799,3))</f>
        <v>1976.5537384500358</v>
      </c>
      <c r="Q2799" s="3">
        <f>MAX(0,MIN(P2799-V2799+W2799,'Power Curve'!$C$39))</f>
        <v>1980.7305212867013</v>
      </c>
      <c r="R2799" s="3">
        <f t="shared" si="821"/>
        <v>1984.239974975588</v>
      </c>
      <c r="S2799" s="3">
        <f t="shared" si="822"/>
        <v>-3.5094536888866514</v>
      </c>
      <c r="T2799" s="3">
        <f t="shared" si="823"/>
        <v>3.5094536888866514</v>
      </c>
      <c r="V2799" s="37">
        <f t="array" ref="V2799">SUM(_xlfn.NORM.DIST($AD$3:$AD$1003,$L2799,$AA2799,FALSE)*WindSpeedStep*$AE$3:$AE$1003)/AG2799</f>
        <v>1971.2255909456903</v>
      </c>
      <c r="W2799" s="37">
        <f t="array" ref="W2799">SUM(_xlfn.NORM.DIST($AD$3:$AD$1003,$L2799,$AB2799,FALSE)*WindSpeedStep*$AE$3:$AE$1003)/AH2799</f>
        <v>1975.4023737823559</v>
      </c>
      <c r="Y2799" s="1">
        <f t="shared" si="824"/>
        <v>14</v>
      </c>
      <c r="Z2799" s="99">
        <f>IF(L2799&lt;'Power Curve'!$P$28,'Power Curve'!$Q$28,IF(L2799&gt;'Power Curve'!$P$29,'Power Curve'!$Q$29,INDEX(ReferenceTurbulence,Y2799)+(L2799-INDEX(ReferenceTurbulenceWindSpeed,Y2799))*(INDEX(ReferenceTurbulence,Y2799+1)-INDEX(ReferenceTurbulence,Y2799))/(INDEX(ReferenceTurbulenceWindSpeed,Y2799+1)-INDEX(ReferenceTurbulenceWindSpeed,Y2799))))</f>
        <v>0.12145924780953213</v>
      </c>
      <c r="AA2799" s="100">
        <f t="shared" si="830"/>
        <v>1.7324358004096951</v>
      </c>
      <c r="AB2799" s="29">
        <f t="shared" si="831"/>
        <v>1.5529624491164422</v>
      </c>
      <c r="AG2799" s="40">
        <f t="array" ref="AG2799">SUM(_xlfn.NORM.DIST($AD$3:$AD$1003,$F2799,$AA2799,FALSE)*WindSpeedStep)</f>
        <v>1.0000000000000007</v>
      </c>
      <c r="AH2799" s="40">
        <f t="array" ref="AH2799">SUM(_xlfn.NORM.DIST($AD$3:$AD$1003,$F2799,$AB2799,FALSE)*WindSpeedStep)</f>
        <v>1.0000000000000011</v>
      </c>
      <c r="AJ2799" s="47">
        <f t="shared" si="825"/>
        <v>14</v>
      </c>
      <c r="AK2799" s="83" t="b">
        <f>COUNTIF('Power Curve'!$D$2:$D$31,AJ2799)&gt;0</f>
        <v>1</v>
      </c>
      <c r="AL2799" s="83" t="b">
        <f t="shared" si="826"/>
        <v>0</v>
      </c>
      <c r="AM2799" s="83" t="b">
        <f t="shared" si="832"/>
        <v>1</v>
      </c>
      <c r="AN2799" s="47" t="str">
        <f t="shared" si="827"/>
        <v>Inner</v>
      </c>
      <c r="AO2799" s="48" t="str">
        <f t="shared" si="828"/>
        <v>1.5-1.6</v>
      </c>
      <c r="AP2799" s="49" t="str">
        <f t="shared" si="833"/>
        <v>13-14</v>
      </c>
      <c r="AQ2799" s="49" t="str">
        <f t="shared" si="834"/>
        <v>Mar</v>
      </c>
      <c r="AR2799" s="48" t="str">
        <f t="shared" si="835"/>
        <v>285-295</v>
      </c>
      <c r="AS2799" s="49" t="str">
        <f t="shared" si="829"/>
        <v>Inner-TI</v>
      </c>
    </row>
    <row r="2800" spans="5:45" x14ac:dyDescent="0.3">
      <c r="E2800" s="15">
        <v>40995.5625</v>
      </c>
      <c r="F2800" s="21">
        <v>14.77</v>
      </c>
      <c r="G2800" s="21">
        <v>1985.4800109863311</v>
      </c>
      <c r="H2800" s="42">
        <v>1.1857498562939419</v>
      </c>
      <c r="I2800" s="35">
        <v>290.7</v>
      </c>
      <c r="J2800" s="43">
        <v>9.0724441435341918E-2</v>
      </c>
      <c r="K2800" s="44">
        <v>0.20506066144825255</v>
      </c>
      <c r="L2800" s="26">
        <f t="shared" si="817"/>
        <v>14.610536357197907</v>
      </c>
      <c r="M2800" s="26">
        <f t="shared" si="818"/>
        <v>1.6161554683446637</v>
      </c>
      <c r="N2800" s="96">
        <f t="shared" si="819"/>
        <v>15</v>
      </c>
      <c r="O2800" s="26">
        <f t="shared" si="820"/>
        <v>0.62755302006276559</v>
      </c>
      <c r="P2800" s="3">
        <f>IF(L2800&gt;'Power Curve'!$C$37,0,INDEX(Ci,$N2800,1)*POWER(1-O2800,3)+INDEX(Ci,$N2800,2)*3*O2800*POWER(1-O2800,2)+INDEX(Ci,$N2800,3)*3*POWER(O2800,2)*(1-O2800)+INDEX(Ci,$N2800,4)*POWER(O2800,3))</f>
        <v>1977.8010942749661</v>
      </c>
      <c r="Q2800" s="3">
        <f>MAX(0,MIN(P2800-V2800+W2800,'Power Curve'!$C$39))</f>
        <v>1983.6982352984173</v>
      </c>
      <c r="R2800" s="3">
        <f t="shared" si="821"/>
        <v>1985.4800109863311</v>
      </c>
      <c r="S2800" s="3">
        <f t="shared" si="822"/>
        <v>-1.7817756879137505</v>
      </c>
      <c r="T2800" s="3">
        <f t="shared" si="823"/>
        <v>1.7817756879137505</v>
      </c>
      <c r="V2800" s="37">
        <f t="array" ref="V2800">SUM(_xlfn.NORM.DIST($AD$3:$AD$1003,$L2800,$AA2800,FALSE)*WindSpeedStep*$AE$3:$AE$1003)/AG2800</f>
        <v>1974.245601950664</v>
      </c>
      <c r="W2800" s="37">
        <f t="array" ref="W2800">SUM(_xlfn.NORM.DIST($AD$3:$AD$1003,$L2800,$AB2800,FALSE)*WindSpeedStep*$AE$3:$AE$1003)/AH2800</f>
        <v>1980.1427429741152</v>
      </c>
      <c r="Y2800" s="1">
        <f t="shared" si="824"/>
        <v>14</v>
      </c>
      <c r="Z2800" s="99">
        <f>IF(L2800&lt;'Power Curve'!$P$28,'Power Curve'!$Q$28,IF(L2800&gt;'Power Curve'!$P$29,'Power Curve'!$Q$29,INDEX(ReferenceTurbulence,Y2800)+(L2800-INDEX(ReferenceTurbulenceWindSpeed,Y2800))*(INDEX(ReferenceTurbulence,Y2800+1)-INDEX(ReferenceTurbulence,Y2800))/(INDEX(ReferenceTurbulenceWindSpeed,Y2800+1)-INDEX(ReferenceTurbulenceWindSpeed,Y2800))))</f>
        <v>0.12231490518629802</v>
      </c>
      <c r="AA2800" s="100">
        <f t="shared" si="830"/>
        <v>1.7870863692516219</v>
      </c>
      <c r="AB2800" s="29">
        <f t="shared" si="831"/>
        <v>1.3255327500775353</v>
      </c>
      <c r="AG2800" s="40">
        <f t="array" ref="AG2800">SUM(_xlfn.NORM.DIST($AD$3:$AD$1003,$F2800,$AA2800,FALSE)*WindSpeedStep)</f>
        <v>0.99999999999999956</v>
      </c>
      <c r="AH2800" s="40">
        <f t="array" ref="AH2800">SUM(_xlfn.NORM.DIST($AD$3:$AD$1003,$F2800,$AB2800,FALSE)*WindSpeedStep)</f>
        <v>1.0000000000000007</v>
      </c>
      <c r="AJ2800" s="47">
        <f t="shared" si="825"/>
        <v>15</v>
      </c>
      <c r="AK2800" s="83" t="b">
        <f>COUNTIF('Power Curve'!$D$2:$D$31,AJ2800)&gt;0</f>
        <v>1</v>
      </c>
      <c r="AL2800" s="83" t="b">
        <f t="shared" si="826"/>
        <v>0</v>
      </c>
      <c r="AM2800" s="83" t="b">
        <f t="shared" si="832"/>
        <v>1</v>
      </c>
      <c r="AN2800" s="47" t="str">
        <f t="shared" si="827"/>
        <v>Outer</v>
      </c>
      <c r="AO2800" s="48" t="str">
        <f t="shared" si="828"/>
        <v>1.6-1.7</v>
      </c>
      <c r="AP2800" s="49" t="str">
        <f t="shared" si="833"/>
        <v>13-14</v>
      </c>
      <c r="AQ2800" s="49" t="str">
        <f t="shared" si="834"/>
        <v>Mar</v>
      </c>
      <c r="AR2800" s="48" t="str">
        <f t="shared" si="835"/>
        <v>285-295</v>
      </c>
      <c r="AS2800" s="49" t="str">
        <f t="shared" si="829"/>
        <v>HWS-LTI</v>
      </c>
    </row>
    <row r="2801" spans="5:45" x14ac:dyDescent="0.3">
      <c r="E2801" s="15">
        <v>40995.569444444445</v>
      </c>
      <c r="F2801" s="21">
        <v>13.34</v>
      </c>
      <c r="G2801" s="21">
        <v>1975.0999450683571</v>
      </c>
      <c r="H2801" s="42">
        <v>1.1860071905661973</v>
      </c>
      <c r="I2801" s="35">
        <v>285.89999999999998</v>
      </c>
      <c r="J2801" s="43">
        <v>0.12743628185907047</v>
      </c>
      <c r="K2801" s="44">
        <v>0.12466955085010077</v>
      </c>
      <c r="L2801" s="26">
        <f t="shared" si="817"/>
        <v>13.196929826418407</v>
      </c>
      <c r="M2801" s="26">
        <f t="shared" si="818"/>
        <v>1.3976780221393521</v>
      </c>
      <c r="N2801" s="96">
        <f t="shared" si="819"/>
        <v>14</v>
      </c>
      <c r="O2801" s="26">
        <f t="shared" si="820"/>
        <v>0.21483378674879061</v>
      </c>
      <c r="P2801" s="3">
        <f>IF(L2801&gt;'Power Curve'!$C$37,0,INDEX(Ci,$N2801,1)*POWER(1-O2801,3)+INDEX(Ci,$N2801,2)*3*O2801*POWER(1-O2801,2)+INDEX(Ci,$N2801,3)*3*POWER(O2801,2)*(1-O2801)+INDEX(Ci,$N2801,4)*POWER(O2801,3))</f>
        <v>1959.0814367407258</v>
      </c>
      <c r="Q2801" s="3">
        <f>MAX(0,MIN(P2801-V2801+W2801,'Power Curve'!$C$39))</f>
        <v>1954.1567653114992</v>
      </c>
      <c r="R2801" s="3">
        <f t="shared" si="821"/>
        <v>1975.0999450683571</v>
      </c>
      <c r="S2801" s="3">
        <f t="shared" si="822"/>
        <v>-20.943179756857944</v>
      </c>
      <c r="T2801" s="3">
        <f t="shared" si="823"/>
        <v>20.943179756857944</v>
      </c>
      <c r="V2801" s="37">
        <f t="array" ref="V2801">SUM(_xlfn.NORM.DIST($AD$3:$AD$1003,$L2801,$AA2801,FALSE)*WindSpeedStep*$AE$3:$AE$1003)/AG2801</f>
        <v>1951.1739741052172</v>
      </c>
      <c r="W2801" s="37">
        <f t="array" ref="W2801">SUM(_xlfn.NORM.DIST($AD$3:$AD$1003,$L2801,$AB2801,FALSE)*WindSpeedStep*$AE$3:$AE$1003)/AH2801</f>
        <v>1946.2493026759905</v>
      </c>
      <c r="Y2801" s="1">
        <f t="shared" si="824"/>
        <v>13</v>
      </c>
      <c r="Z2801" s="99">
        <f>IF(L2801&lt;'Power Curve'!$P$28,'Power Curve'!$Q$28,IF(L2801&gt;'Power Curve'!$P$29,'Power Curve'!$Q$29,INDEX(ReferenceTurbulence,Y2801)+(L2801-INDEX(ReferenceTurbulenceWindSpeed,Y2801))*(INDEX(ReferenceTurbulence,Y2801+1)-INDEX(ReferenceTurbulence,Y2801))/(INDEX(ReferenceTurbulenceWindSpeed,Y2801+1)-INDEX(ReferenceTurbulenceWindSpeed,Y2801))))</f>
        <v>0.12154468145595128</v>
      </c>
      <c r="AA2801" s="100">
        <f t="shared" si="830"/>
        <v>1.6040166319485676</v>
      </c>
      <c r="AB2801" s="29">
        <f t="shared" si="831"/>
        <v>1.6817676690338299</v>
      </c>
      <c r="AG2801" s="40">
        <f t="array" ref="AG2801">SUM(_xlfn.NORM.DIST($AD$3:$AD$1003,$F2801,$AA2801,FALSE)*WindSpeedStep)</f>
        <v>1.0000000000000031</v>
      </c>
      <c r="AH2801" s="40">
        <f t="array" ref="AH2801">SUM(_xlfn.NORM.DIST($AD$3:$AD$1003,$F2801,$AB2801,FALSE)*WindSpeedStep)</f>
        <v>1.0000000000000018</v>
      </c>
      <c r="AJ2801" s="47">
        <f t="shared" si="825"/>
        <v>13</v>
      </c>
      <c r="AK2801" s="83" t="b">
        <f>COUNTIF('Power Curve'!$D$2:$D$31,AJ2801)&gt;0</f>
        <v>1</v>
      </c>
      <c r="AL2801" s="83" t="b">
        <f t="shared" si="826"/>
        <v>0</v>
      </c>
      <c r="AM2801" s="83" t="b">
        <f t="shared" si="832"/>
        <v>1</v>
      </c>
      <c r="AN2801" s="47" t="str">
        <f t="shared" si="827"/>
        <v>Inner</v>
      </c>
      <c r="AO2801" s="48" t="str">
        <f t="shared" si="828"/>
        <v>1.3-1.4</v>
      </c>
      <c r="AP2801" s="49" t="str">
        <f t="shared" si="833"/>
        <v>13-14</v>
      </c>
      <c r="AQ2801" s="49" t="str">
        <f t="shared" si="834"/>
        <v>Mar</v>
      </c>
      <c r="AR2801" s="48" t="str">
        <f t="shared" si="835"/>
        <v>285-295</v>
      </c>
      <c r="AS2801" s="49" t="str">
        <f t="shared" si="829"/>
        <v>Inner-TI</v>
      </c>
    </row>
    <row r="2802" spans="5:45" x14ac:dyDescent="0.3">
      <c r="E2802" s="15">
        <v>40995.576388888891</v>
      </c>
      <c r="F2802" s="21">
        <v>12.03</v>
      </c>
      <c r="G2802" s="21">
        <v>1943.779968261719</v>
      </c>
      <c r="H2802" s="42">
        <v>1.1858785099810352</v>
      </c>
      <c r="I2802" s="35">
        <v>287.5</v>
      </c>
      <c r="J2802" s="43">
        <v>0.13050706566916045</v>
      </c>
      <c r="K2802" s="44">
        <v>0.16358438375384907</v>
      </c>
      <c r="L2802" s="26">
        <f t="shared" si="817"/>
        <v>11.900549015835949</v>
      </c>
      <c r="M2802" s="26">
        <f t="shared" si="818"/>
        <v>1.1973181888769475</v>
      </c>
      <c r="N2802" s="96">
        <f t="shared" si="819"/>
        <v>12</v>
      </c>
      <c r="O2802" s="26">
        <f t="shared" si="820"/>
        <v>0.88636934027513226</v>
      </c>
      <c r="P2802" s="3">
        <f>IF(L2802&gt;'Power Curve'!$C$37,0,INDEX(Ci,$N2802,1)*POWER(1-O2802,3)+INDEX(Ci,$N2802,2)*3*O2802*POWER(1-O2802,2)+INDEX(Ci,$N2802,3)*3*POWER(O2802,2)*(1-O2802)+INDEX(Ci,$N2802,4)*POWER(O2802,3))</f>
        <v>1908.8153640785752</v>
      </c>
      <c r="Q2802" s="3">
        <f>MAX(0,MIN(P2802-V2802+W2802,'Power Curve'!$C$39))</f>
        <v>1891.003288083793</v>
      </c>
      <c r="R2802" s="3">
        <f t="shared" si="821"/>
        <v>1943.779968261719</v>
      </c>
      <c r="S2802" s="3">
        <f t="shared" si="822"/>
        <v>-52.776680177925982</v>
      </c>
      <c r="T2802" s="3">
        <f t="shared" si="823"/>
        <v>52.776680177925982</v>
      </c>
      <c r="V2802" s="37">
        <f t="array" ref="V2802">SUM(_xlfn.NORM.DIST($AD$3:$AD$1003,$L2802,$AA2802,FALSE)*WindSpeedStep*$AE$3:$AE$1003)/AG2802</f>
        <v>1883.9776656075317</v>
      </c>
      <c r="W2802" s="37">
        <f t="array" ref="W2802">SUM(_xlfn.NORM.DIST($AD$3:$AD$1003,$L2802,$AB2802,FALSE)*WindSpeedStep*$AE$3:$AE$1003)/AH2802</f>
        <v>1866.1655896127495</v>
      </c>
      <c r="Y2802" s="1">
        <f t="shared" si="824"/>
        <v>11</v>
      </c>
      <c r="Z2802" s="99">
        <f>IF(L2802&lt;'Power Curve'!$P$28,'Power Curve'!$Q$28,IF(L2802&gt;'Power Curve'!$P$29,'Power Curve'!$Q$29,INDEX(ReferenceTurbulence,Y2802)+(L2802-INDEX(ReferenceTurbulenceWindSpeed,Y2802))*(INDEX(ReferenceTurbulence,Y2802+1)-INDEX(ReferenceTurbulence,Y2802))/(INDEX(ReferenceTurbulenceWindSpeed,Y2802+1)-INDEX(ReferenceTurbulenceWindSpeed,Y2802))))</f>
        <v>0.11840809242953074</v>
      </c>
      <c r="AA2802" s="100">
        <f t="shared" si="830"/>
        <v>1.4091213078292641</v>
      </c>
      <c r="AB2802" s="29">
        <f t="shared" si="831"/>
        <v>1.5531057319087651</v>
      </c>
      <c r="AG2802" s="40">
        <f t="array" ref="AG2802">SUM(_xlfn.NORM.DIST($AD$3:$AD$1003,$F2802,$AA2802,FALSE)*WindSpeedStep)</f>
        <v>1.0000000000000038</v>
      </c>
      <c r="AH2802" s="40">
        <f t="array" ref="AH2802">SUM(_xlfn.NORM.DIST($AD$3:$AD$1003,$F2802,$AB2802,FALSE)*WindSpeedStep)</f>
        <v>0.99999999999999967</v>
      </c>
      <c r="AJ2802" s="47">
        <f t="shared" si="825"/>
        <v>12</v>
      </c>
      <c r="AK2802" s="83" t="b">
        <f>COUNTIF('Power Curve'!$D$2:$D$31,AJ2802)&gt;0</f>
        <v>1</v>
      </c>
      <c r="AL2802" s="83" t="b">
        <f t="shared" si="826"/>
        <v>0</v>
      </c>
      <c r="AM2802" s="83" t="b">
        <f t="shared" si="832"/>
        <v>1</v>
      </c>
      <c r="AN2802" s="47" t="str">
        <f t="shared" si="827"/>
        <v>Inner</v>
      </c>
      <c r="AO2802" s="48" t="str">
        <f t="shared" si="828"/>
        <v>1.1-1.2</v>
      </c>
      <c r="AP2802" s="49" t="str">
        <f t="shared" si="833"/>
        <v>13-14</v>
      </c>
      <c r="AQ2802" s="49" t="str">
        <f t="shared" si="834"/>
        <v>Mar</v>
      </c>
      <c r="AR2802" s="48" t="str">
        <f t="shared" si="835"/>
        <v>285-295</v>
      </c>
      <c r="AS2802" s="49" t="str">
        <f t="shared" si="829"/>
        <v>Inner-TI</v>
      </c>
    </row>
    <row r="2803" spans="5:45" x14ac:dyDescent="0.3">
      <c r="E2803" s="15">
        <v>40995.583333333336</v>
      </c>
      <c r="F2803" s="21">
        <v>11</v>
      </c>
      <c r="G2803" s="21">
        <v>1818.149963378909</v>
      </c>
      <c r="H2803" s="42">
        <v>1.1860929931387931</v>
      </c>
      <c r="I2803" s="35">
        <v>286</v>
      </c>
      <c r="J2803" s="43">
        <v>0.14363636363636365</v>
      </c>
      <c r="K2803" s="44">
        <v>0.13841027931976366</v>
      </c>
      <c r="L2803" s="26">
        <f t="shared" si="817"/>
        <v>10.882288510178185</v>
      </c>
      <c r="M2803" s="26">
        <f t="shared" si="818"/>
        <v>1.0399427452836278</v>
      </c>
      <c r="N2803" s="96">
        <f t="shared" si="819"/>
        <v>11</v>
      </c>
      <c r="O2803" s="26">
        <f t="shared" si="820"/>
        <v>0.90486060336037233</v>
      </c>
      <c r="P2803" s="3">
        <f>IF(L2803&gt;'Power Curve'!$C$37,0,INDEX(Ci,$N2803,1)*POWER(1-O2803,3)+INDEX(Ci,$N2803,2)*3*O2803*POWER(1-O2803,2)+INDEX(Ci,$N2803,3)*3*POWER(O2803,2)*(1-O2803)+INDEX(Ci,$N2803,4)*POWER(O2803,3))</f>
        <v>1757.8830751696862</v>
      </c>
      <c r="Q2803" s="3">
        <f>MAX(0,MIN(P2803-V2803+W2803,'Power Curve'!$C$39))</f>
        <v>1721.4666421264533</v>
      </c>
      <c r="R2803" s="3">
        <f t="shared" si="821"/>
        <v>1818.149963378909</v>
      </c>
      <c r="S2803" s="3">
        <f t="shared" si="822"/>
        <v>-96.683321252455698</v>
      </c>
      <c r="T2803" s="3">
        <f t="shared" si="823"/>
        <v>96.683321252455698</v>
      </c>
      <c r="V2803" s="37">
        <f t="array" ref="V2803">SUM(_xlfn.NORM.DIST($AD$3:$AD$1003,$L2803,$AA2803,FALSE)*WindSpeedStep*$AE$3:$AE$1003)/AG2803</f>
        <v>1742.9313135216328</v>
      </c>
      <c r="W2803" s="37">
        <f t="array" ref="W2803">SUM(_xlfn.NORM.DIST($AD$3:$AD$1003,$L2803,$AB2803,FALSE)*WindSpeedStep*$AE$3:$AE$1003)/AH2803</f>
        <v>1706.5148804783998</v>
      </c>
      <c r="Y2803" s="1">
        <f t="shared" si="824"/>
        <v>10</v>
      </c>
      <c r="Z2803" s="99">
        <f>IF(L2803&lt;'Power Curve'!$P$28,'Power Curve'!$Q$28,IF(L2803&gt;'Power Curve'!$P$29,'Power Curve'!$Q$29,INDEX(ReferenceTurbulence,Y2803)+(L2803-INDEX(ReferenceTurbulenceWindSpeed,Y2803))*(INDEX(ReferenceTurbulence,Y2803+1)-INDEX(ReferenceTurbulence,Y2803))/(INDEX(ReferenceTurbulenceWindSpeed,Y2803+1)-INDEX(ReferenceTurbulenceWindSpeed,Y2803))))</f>
        <v>0.11999716223412381</v>
      </c>
      <c r="AA2803" s="100">
        <f t="shared" si="830"/>
        <v>1.3058437398343932</v>
      </c>
      <c r="AB2803" s="29">
        <f t="shared" si="831"/>
        <v>1.5630923496437759</v>
      </c>
      <c r="AG2803" s="40">
        <f t="array" ref="AG2803">SUM(_xlfn.NORM.DIST($AD$3:$AD$1003,$F2803,$AA2803,FALSE)*WindSpeedStep)</f>
        <v>1.0000000000000044</v>
      </c>
      <c r="AH2803" s="40">
        <f t="array" ref="AH2803">SUM(_xlfn.NORM.DIST($AD$3:$AD$1003,$F2803,$AB2803,FALSE)*WindSpeedStep)</f>
        <v>0.99999999999923206</v>
      </c>
      <c r="AJ2803" s="47">
        <f t="shared" si="825"/>
        <v>11</v>
      </c>
      <c r="AK2803" s="83" t="b">
        <f>COUNTIF('Power Curve'!$D$2:$D$31,AJ2803)&gt;0</f>
        <v>1</v>
      </c>
      <c r="AL2803" s="83" t="b">
        <f t="shared" si="826"/>
        <v>0</v>
      </c>
      <c r="AM2803" s="83" t="b">
        <f t="shared" si="832"/>
        <v>1</v>
      </c>
      <c r="AN2803" s="47" t="str">
        <f t="shared" si="827"/>
        <v>Outer</v>
      </c>
      <c r="AO2803" s="48" t="str">
        <f t="shared" si="828"/>
        <v>1.0-1.1</v>
      </c>
      <c r="AP2803" s="49" t="str">
        <f t="shared" si="833"/>
        <v>14-15</v>
      </c>
      <c r="AQ2803" s="49" t="str">
        <f t="shared" si="834"/>
        <v>Mar</v>
      </c>
      <c r="AR2803" s="48" t="str">
        <f t="shared" si="835"/>
        <v>285-295</v>
      </c>
      <c r="AS2803" s="49" t="str">
        <f t="shared" si="829"/>
        <v>HWS-HTI</v>
      </c>
    </row>
    <row r="2804" spans="5:45" x14ac:dyDescent="0.3">
      <c r="E2804" s="15">
        <v>40995.590277777781</v>
      </c>
      <c r="F2804" s="21">
        <v>11.22</v>
      </c>
      <c r="G2804" s="21">
        <v>1594.9399566650391</v>
      </c>
      <c r="H2804" s="42">
        <v>1.1858785099810352</v>
      </c>
      <c r="I2804" s="35">
        <v>283.60000000000002</v>
      </c>
      <c r="J2804" s="43">
        <v>0.17736185383244205</v>
      </c>
      <c r="K2804" s="44">
        <v>0.11178771460595539</v>
      </c>
      <c r="L2804" s="26">
        <f t="shared" si="817"/>
        <v>11.09926516688939</v>
      </c>
      <c r="M2804" s="26">
        <f t="shared" si="818"/>
        <v>1.073477187019894</v>
      </c>
      <c r="N2804" s="96">
        <f t="shared" si="819"/>
        <v>12</v>
      </c>
      <c r="O2804" s="26">
        <f t="shared" si="820"/>
        <v>0.11456922863195268</v>
      </c>
      <c r="P2804" s="3">
        <f>IF(L2804&gt;'Power Curve'!$C$37,0,INDEX(Ci,$N2804,1)*POWER(1-O2804,3)+INDEX(Ci,$N2804,2)*3*O2804*POWER(1-O2804,2)+INDEX(Ci,$N2804,3)*3*POWER(O2804,2)*(1-O2804)+INDEX(Ci,$N2804,4)*POWER(O2804,3))</f>
        <v>1796.9542386278615</v>
      </c>
      <c r="Q2804" s="3">
        <f>MAX(0,MIN(P2804-V2804+W2804,'Power Curve'!$C$39))</f>
        <v>1707.9020627467703</v>
      </c>
      <c r="R2804" s="3">
        <f t="shared" si="821"/>
        <v>1594.9399566650391</v>
      </c>
      <c r="S2804" s="3">
        <f t="shared" si="822"/>
        <v>112.96210608173124</v>
      </c>
      <c r="T2804" s="3">
        <f t="shared" si="823"/>
        <v>112.96210608173124</v>
      </c>
      <c r="V2804" s="37">
        <f t="array" ref="V2804">SUM(_xlfn.NORM.DIST($AD$3:$AD$1003,$L2804,$AA2804,FALSE)*WindSpeedStep*$AE$3:$AE$1003)/AG2804</f>
        <v>1781.6147778263849</v>
      </c>
      <c r="W2804" s="37">
        <f t="array" ref="W2804">SUM(_xlfn.NORM.DIST($AD$3:$AD$1003,$L2804,$AB2804,FALSE)*WindSpeedStep*$AE$3:$AE$1003)/AH2804</f>
        <v>1692.5626019452936</v>
      </c>
      <c r="Y2804" s="1">
        <f t="shared" si="824"/>
        <v>11</v>
      </c>
      <c r="Z2804" s="99">
        <f>IF(L2804&lt;'Power Curve'!$P$28,'Power Curve'!$Q$28,IF(L2804&gt;'Power Curve'!$P$29,'Power Curve'!$Q$29,INDEX(ReferenceTurbulence,Y2804)+(L2804-INDEX(ReferenceTurbulenceWindSpeed,Y2804))*(INDEX(ReferenceTurbulence,Y2804+1)-INDEX(ReferenceTurbulence,Y2804))/(INDEX(ReferenceTurbulenceWindSpeed,Y2804+1)-INDEX(ReferenceTurbulenceWindSpeed,Y2804))))</f>
        <v>0.11978958809521449</v>
      </c>
      <c r="AA2804" s="100">
        <f t="shared" si="830"/>
        <v>1.3295764025012422</v>
      </c>
      <c r="AB2804" s="29">
        <f t="shared" si="831"/>
        <v>1.9685862461773516</v>
      </c>
      <c r="AG2804" s="40">
        <f t="array" ref="AG2804">SUM(_xlfn.NORM.DIST($AD$3:$AD$1003,$F2804,$AA2804,FALSE)*WindSpeedStep)</f>
        <v>1.0000000000000031</v>
      </c>
      <c r="AH2804" s="40">
        <f t="array" ref="AH2804">SUM(_xlfn.NORM.DIST($AD$3:$AD$1003,$F2804,$AB2804,FALSE)*WindSpeedStep)</f>
        <v>0.99999999484461566</v>
      </c>
      <c r="AJ2804" s="47">
        <f t="shared" si="825"/>
        <v>11</v>
      </c>
      <c r="AK2804" s="83" t="b">
        <f>COUNTIF('Power Curve'!$D$2:$D$31,AJ2804)&gt;0</f>
        <v>1</v>
      </c>
      <c r="AL2804" s="83" t="b">
        <f t="shared" si="826"/>
        <v>0</v>
      </c>
      <c r="AM2804" s="83" t="b">
        <f t="shared" si="832"/>
        <v>1</v>
      </c>
      <c r="AN2804" s="47" t="str">
        <f t="shared" si="827"/>
        <v>Outer</v>
      </c>
      <c r="AO2804" s="48" t="str">
        <f t="shared" si="828"/>
        <v>1.0-1.1</v>
      </c>
      <c r="AP2804" s="49" t="str">
        <f t="shared" si="833"/>
        <v>14-15</v>
      </c>
      <c r="AQ2804" s="49" t="str">
        <f t="shared" si="834"/>
        <v>Mar</v>
      </c>
      <c r="AR2804" s="48" t="str">
        <f t="shared" si="835"/>
        <v>275-285</v>
      </c>
      <c r="AS2804" s="49" t="str">
        <f t="shared" si="829"/>
        <v>HWS-HTI</v>
      </c>
    </row>
    <row r="2805" spans="5:45" x14ac:dyDescent="0.3">
      <c r="E2805" s="15">
        <v>40995.597222222219</v>
      </c>
      <c r="F2805" s="21">
        <v>10.039999999999999</v>
      </c>
      <c r="G2805" s="21">
        <v>1665.560012817388</v>
      </c>
      <c r="H2805" s="42">
        <v>1.1854926346897126</v>
      </c>
      <c r="I2805" s="35">
        <v>284.89999999999998</v>
      </c>
      <c r="J2805" s="43">
        <v>0.14741035856573706</v>
      </c>
      <c r="K2805" s="44">
        <v>0.12655143017748327</v>
      </c>
      <c r="L2805" s="26">
        <f t="shared" si="817"/>
        <v>9.9308853926316001</v>
      </c>
      <c r="M2805" s="26">
        <f t="shared" si="818"/>
        <v>0.8929003265430111</v>
      </c>
      <c r="N2805" s="96">
        <f t="shared" si="819"/>
        <v>10</v>
      </c>
      <c r="O2805" s="26">
        <f t="shared" si="820"/>
        <v>0.9797582423639476</v>
      </c>
      <c r="P2805" s="3">
        <f>IF(L2805&gt;'Power Curve'!$C$37,0,INDEX(Ci,$N2805,1)*POWER(1-O2805,3)+INDEX(Ci,$N2805,2)*3*O2805*POWER(1-O2805,2)+INDEX(Ci,$N2805,3)*3*POWER(O2805,2)*(1-O2805)+INDEX(Ci,$N2805,4)*POWER(O2805,3))</f>
        <v>1513.3997394558987</v>
      </c>
      <c r="Q2805" s="3">
        <f>MAX(0,MIN(P2805-V2805+W2805,'Power Curve'!$C$39))</f>
        <v>1489.9820899999122</v>
      </c>
      <c r="R2805" s="3">
        <f t="shared" si="821"/>
        <v>1665.560012817388</v>
      </c>
      <c r="S2805" s="3">
        <f t="shared" si="822"/>
        <v>-175.57792281747584</v>
      </c>
      <c r="T2805" s="3">
        <f t="shared" si="823"/>
        <v>175.57792281747584</v>
      </c>
      <c r="V2805" s="37">
        <f t="array" ref="V2805">SUM(_xlfn.NORM.DIST($AD$3:$AD$1003,$L2805,$AA2805,FALSE)*WindSpeedStep*$AE$3:$AE$1003)/AG2805</f>
        <v>1510.8044748580694</v>
      </c>
      <c r="W2805" s="37">
        <f t="array" ref="W2805">SUM(_xlfn.NORM.DIST($AD$3:$AD$1003,$L2805,$AB2805,FALSE)*WindSpeedStep*$AE$3:$AE$1003)/AH2805</f>
        <v>1487.3868254020829</v>
      </c>
      <c r="Y2805" s="1">
        <f t="shared" si="824"/>
        <v>9</v>
      </c>
      <c r="Z2805" s="99">
        <f>IF(L2805&lt;'Power Curve'!$P$28,'Power Curve'!$Q$28,IF(L2805&gt;'Power Curve'!$P$29,'Power Curve'!$Q$29,INDEX(ReferenceTurbulence,Y2805)+(L2805-INDEX(ReferenceTurbulenceWindSpeed,Y2805))*(INDEX(ReferenceTurbulence,Y2805+1)-INDEX(ReferenceTurbulence,Y2805))/(INDEX(ReferenceTurbulenceWindSpeed,Y2805+1)-INDEX(ReferenceTurbulenceWindSpeed,Y2805))))</f>
        <v>0.12003155195296897</v>
      </c>
      <c r="AA2805" s="100">
        <f t="shared" si="830"/>
        <v>1.1920195859446405</v>
      </c>
      <c r="AB2805" s="29">
        <f t="shared" si="831"/>
        <v>1.4639153766030646</v>
      </c>
      <c r="AG2805" s="40">
        <f t="array" ref="AG2805">SUM(_xlfn.NORM.DIST($AD$3:$AD$1003,$F2805,$AA2805,FALSE)*WindSpeedStep)</f>
        <v>1.0000000000000038</v>
      </c>
      <c r="AH2805" s="40">
        <f t="array" ref="AH2805">SUM(_xlfn.NORM.DIST($AD$3:$AD$1003,$F2805,$AB2805,FALSE)*WindSpeedStep)</f>
        <v>0.9999999999972875</v>
      </c>
      <c r="AJ2805" s="47">
        <f t="shared" si="825"/>
        <v>10</v>
      </c>
      <c r="AK2805" s="83" t="b">
        <f>COUNTIF('Power Curve'!$D$2:$D$31,AJ2805)&gt;0</f>
        <v>1</v>
      </c>
      <c r="AL2805" s="83" t="b">
        <f t="shared" si="826"/>
        <v>0</v>
      </c>
      <c r="AM2805" s="83" t="b">
        <f t="shared" si="832"/>
        <v>1</v>
      </c>
      <c r="AN2805" s="47" t="str">
        <f t="shared" si="827"/>
        <v>Outer</v>
      </c>
      <c r="AO2805" s="48" t="str">
        <f t="shared" si="828"/>
        <v>0.8-0.9</v>
      </c>
      <c r="AP2805" s="49" t="str">
        <f t="shared" si="833"/>
        <v>14-15</v>
      </c>
      <c r="AQ2805" s="49" t="str">
        <f t="shared" si="834"/>
        <v>Mar</v>
      </c>
      <c r="AR2805" s="48" t="str">
        <f t="shared" si="835"/>
        <v>275-285</v>
      </c>
      <c r="AS2805" s="49" t="str">
        <f t="shared" si="829"/>
        <v>HWS-HTI</v>
      </c>
    </row>
    <row r="2806" spans="5:45" x14ac:dyDescent="0.3">
      <c r="E2806" s="15">
        <v>40995.604166666664</v>
      </c>
      <c r="F2806" s="21">
        <v>12.6</v>
      </c>
      <c r="G2806" s="21">
        <v>1871.4499816894511</v>
      </c>
      <c r="H2806" s="42">
        <v>1.1844925658386272</v>
      </c>
      <c r="I2806" s="35">
        <v>287.3</v>
      </c>
      <c r="J2806" s="43">
        <v>0.18095238095238095</v>
      </c>
      <c r="K2806" s="44">
        <v>0.21426294360451884</v>
      </c>
      <c r="L2806" s="26">
        <f t="shared" si="817"/>
        <v>12.459557786634022</v>
      </c>
      <c r="M2806" s="26">
        <f t="shared" si="818"/>
        <v>1.2837147964131248</v>
      </c>
      <c r="N2806" s="96">
        <f t="shared" si="819"/>
        <v>13</v>
      </c>
      <c r="O2806" s="26">
        <f t="shared" si="820"/>
        <v>0.45404111339879527</v>
      </c>
      <c r="P2806" s="3">
        <f>IF(L2806&gt;'Power Curve'!$C$37,0,INDEX(Ci,$N2806,1)*POWER(1-O2806,3)+INDEX(Ci,$N2806,2)*3*O2806*POWER(1-O2806,2)+INDEX(Ci,$N2806,3)*3*POWER(O2806,2)*(1-O2806)+INDEX(Ci,$N2806,4)*POWER(O2806,3))</f>
        <v>1937.2365031323898</v>
      </c>
      <c r="Q2806" s="3">
        <f>MAX(0,MIN(P2806-V2806+W2806,'Power Curve'!$C$39))</f>
        <v>1855.411187181875</v>
      </c>
      <c r="R2806" s="3">
        <f t="shared" si="821"/>
        <v>1871.4499816894511</v>
      </c>
      <c r="S2806" s="3">
        <f t="shared" si="822"/>
        <v>-16.038794507576085</v>
      </c>
      <c r="T2806" s="3">
        <f t="shared" si="823"/>
        <v>16.038794507576085</v>
      </c>
      <c r="V2806" s="37">
        <f t="array" ref="V2806">SUM(_xlfn.NORM.DIST($AD$3:$AD$1003,$L2806,$AA2806,FALSE)*WindSpeedStep*$AE$3:$AE$1003)/AG2806</f>
        <v>1922.3044305298044</v>
      </c>
      <c r="W2806" s="37">
        <f t="array" ref="W2806">SUM(_xlfn.NORM.DIST($AD$3:$AD$1003,$L2806,$AB2806,FALSE)*WindSpeedStep*$AE$3:$AE$1003)/AH2806</f>
        <v>1840.4791145792897</v>
      </c>
      <c r="Y2806" s="1">
        <f t="shared" si="824"/>
        <v>12</v>
      </c>
      <c r="Z2806" s="99">
        <f>IF(L2806&lt;'Power Curve'!$P$28,'Power Curve'!$Q$28,IF(L2806&gt;'Power Curve'!$P$29,'Power Curve'!$Q$29,INDEX(ReferenceTurbulence,Y2806)+(L2806-INDEX(ReferenceTurbulenceWindSpeed,Y2806))*(INDEX(ReferenceTurbulence,Y2806+1)-INDEX(ReferenceTurbulence,Y2806))/(INDEX(ReferenceTurbulenceWindSpeed,Y2806+1)-INDEX(ReferenceTurbulenceWindSpeed,Y2806))))</f>
        <v>0.1198267210713042</v>
      </c>
      <c r="AA2806" s="100">
        <f t="shared" si="830"/>
        <v>1.4929879555707912</v>
      </c>
      <c r="AB2806" s="29">
        <f t="shared" si="831"/>
        <v>2.2545866471052038</v>
      </c>
      <c r="AG2806" s="40">
        <f t="array" ref="AG2806">SUM(_xlfn.NORM.DIST($AD$3:$AD$1003,$F2806,$AA2806,FALSE)*WindSpeedStep)</f>
        <v>1.0000000000000031</v>
      </c>
      <c r="AH2806" s="40">
        <f t="array" ref="AH2806">SUM(_xlfn.NORM.DIST($AD$3:$AD$1003,$F2806,$AB2806,FALSE)*WindSpeedStep)</f>
        <v>0.99999998995615791</v>
      </c>
      <c r="AJ2806" s="47">
        <f t="shared" si="825"/>
        <v>12</v>
      </c>
      <c r="AK2806" s="83" t="b">
        <f>COUNTIF('Power Curve'!$D$2:$D$31,AJ2806)&gt;0</f>
        <v>1</v>
      </c>
      <c r="AL2806" s="83" t="b">
        <f t="shared" si="826"/>
        <v>0</v>
      </c>
      <c r="AM2806" s="83" t="b">
        <f t="shared" si="832"/>
        <v>1</v>
      </c>
      <c r="AN2806" s="47" t="str">
        <f t="shared" si="827"/>
        <v>Outer</v>
      </c>
      <c r="AO2806" s="48" t="str">
        <f t="shared" si="828"/>
        <v>1.2-1.3</v>
      </c>
      <c r="AP2806" s="49" t="str">
        <f t="shared" si="833"/>
        <v>14-15</v>
      </c>
      <c r="AQ2806" s="49" t="str">
        <f t="shared" si="834"/>
        <v>Mar</v>
      </c>
      <c r="AR2806" s="48" t="str">
        <f t="shared" si="835"/>
        <v>285-295</v>
      </c>
      <c r="AS2806" s="49" t="str">
        <f t="shared" si="829"/>
        <v>HWS-HTI</v>
      </c>
    </row>
    <row r="2807" spans="5:45" x14ac:dyDescent="0.3">
      <c r="E2807" s="15">
        <v>40995.611111111109</v>
      </c>
      <c r="F2807" s="21">
        <v>13.3</v>
      </c>
      <c r="G2807" s="21">
        <v>1940.0599670410129</v>
      </c>
      <c r="H2807" s="42">
        <v>1.1833928216794309</v>
      </c>
      <c r="I2807" s="35">
        <v>288.2</v>
      </c>
      <c r="J2807" s="43">
        <v>0.14285714285714285</v>
      </c>
      <c r="K2807" s="44">
        <v>0.14742425257381828</v>
      </c>
      <c r="L2807" s="26">
        <f t="shared" si="817"/>
        <v>13.147683924467671</v>
      </c>
      <c r="M2807" s="26">
        <f t="shared" si="818"/>
        <v>1.3900669092447755</v>
      </c>
      <c r="N2807" s="96">
        <f t="shared" si="819"/>
        <v>14</v>
      </c>
      <c r="O2807" s="26">
        <f t="shared" si="820"/>
        <v>0.16373643174604258</v>
      </c>
      <c r="P2807" s="3">
        <f>IF(L2807&gt;'Power Curve'!$C$37,0,INDEX(Ci,$N2807,1)*POWER(1-O2807,3)+INDEX(Ci,$N2807,2)*3*O2807*POWER(1-O2807,2)+INDEX(Ci,$N2807,3)*3*POWER(O2807,2)*(1-O2807)+INDEX(Ci,$N2807,4)*POWER(O2807,3))</f>
        <v>1957.671414100922</v>
      </c>
      <c r="Q2807" s="3">
        <f>MAX(0,MIN(P2807-V2807+W2807,'Power Curve'!$C$39))</f>
        <v>1937.7315325019154</v>
      </c>
      <c r="R2807" s="3">
        <f t="shared" si="821"/>
        <v>1940.0599670410129</v>
      </c>
      <c r="S2807" s="3">
        <f t="shared" si="822"/>
        <v>-2.3284345390975432</v>
      </c>
      <c r="T2807" s="3">
        <f t="shared" si="823"/>
        <v>2.3284345390975432</v>
      </c>
      <c r="V2807" s="37">
        <f t="array" ref="V2807">SUM(_xlfn.NORM.DIST($AD$3:$AD$1003,$L2807,$AA2807,FALSE)*WindSpeedStep*$AE$3:$AE$1003)/AG2807</f>
        <v>1949.6437635101074</v>
      </c>
      <c r="W2807" s="37">
        <f t="array" ref="W2807">SUM(_xlfn.NORM.DIST($AD$3:$AD$1003,$L2807,$AB2807,FALSE)*WindSpeedStep*$AE$3:$AE$1003)/AH2807</f>
        <v>1929.7038819111008</v>
      </c>
      <c r="Y2807" s="1">
        <f t="shared" si="824"/>
        <v>13</v>
      </c>
      <c r="Z2807" s="99">
        <f>IF(L2807&lt;'Power Curve'!$P$28,'Power Curve'!$Q$28,IF(L2807&gt;'Power Curve'!$P$29,'Power Curve'!$Q$29,INDEX(ReferenceTurbulence,Y2807)+(L2807-INDEX(ReferenceTurbulenceWindSpeed,Y2807))*(INDEX(ReferenceTurbulence,Y2807+1)-INDEX(ReferenceTurbulence,Y2807))/(INDEX(ReferenceTurbulenceWindSpeed,Y2807+1)-INDEX(ReferenceTurbulenceWindSpeed,Y2807))))</f>
        <v>0.12159996441131456</v>
      </c>
      <c r="AA2807" s="100">
        <f t="shared" si="830"/>
        <v>1.5987578973064813</v>
      </c>
      <c r="AB2807" s="29">
        <f t="shared" si="831"/>
        <v>1.8782405606382386</v>
      </c>
      <c r="AG2807" s="40">
        <f t="array" ref="AG2807">SUM(_xlfn.NORM.DIST($AD$3:$AD$1003,$F2807,$AA2807,FALSE)*WindSpeedStep)</f>
        <v>1.0000000000000027</v>
      </c>
      <c r="AH2807" s="40">
        <f t="array" ref="AH2807">SUM(_xlfn.NORM.DIST($AD$3:$AD$1003,$F2807,$AB2807,FALSE)*WindSpeedStep)</f>
        <v>0.99999999999941624</v>
      </c>
      <c r="AJ2807" s="47">
        <f t="shared" si="825"/>
        <v>13</v>
      </c>
      <c r="AK2807" s="83" t="b">
        <f>COUNTIF('Power Curve'!$D$2:$D$31,AJ2807)&gt;0</f>
        <v>1</v>
      </c>
      <c r="AL2807" s="83" t="b">
        <f t="shared" si="826"/>
        <v>0</v>
      </c>
      <c r="AM2807" s="83" t="b">
        <f t="shared" si="832"/>
        <v>1</v>
      </c>
      <c r="AN2807" s="47" t="str">
        <f t="shared" si="827"/>
        <v>Outer</v>
      </c>
      <c r="AO2807" s="48" t="str">
        <f t="shared" si="828"/>
        <v>1.3-1.4</v>
      </c>
      <c r="AP2807" s="49" t="str">
        <f t="shared" si="833"/>
        <v>14-15</v>
      </c>
      <c r="AQ2807" s="49" t="str">
        <f t="shared" si="834"/>
        <v>Mar</v>
      </c>
      <c r="AR2807" s="48" t="str">
        <f t="shared" si="835"/>
        <v>285-295</v>
      </c>
      <c r="AS2807" s="49" t="str">
        <f t="shared" si="829"/>
        <v>HWS-HTI</v>
      </c>
    </row>
    <row r="2808" spans="5:45" x14ac:dyDescent="0.3">
      <c r="E2808" s="15">
        <v>40995.618055555555</v>
      </c>
      <c r="F2808" s="21">
        <v>14.36</v>
      </c>
      <c r="G2808" s="21">
        <v>1976.9800262451149</v>
      </c>
      <c r="H2808" s="42">
        <v>1.1835210655503434</v>
      </c>
      <c r="I2808" s="35">
        <v>286.8</v>
      </c>
      <c r="J2808" s="43">
        <v>0.11350974930362116</v>
      </c>
      <c r="K2808" s="44">
        <v>0.16212084926538703</v>
      </c>
      <c r="L2808" s="26">
        <f t="shared" si="817"/>
        <v>14.196057217996485</v>
      </c>
      <c r="M2808" s="26">
        <f t="shared" si="818"/>
        <v>1.5520963812745379</v>
      </c>
      <c r="N2808" s="96">
        <f t="shared" si="819"/>
        <v>15</v>
      </c>
      <c r="O2808" s="26">
        <f t="shared" si="820"/>
        <v>0.23158463050843361</v>
      </c>
      <c r="P2808" s="3">
        <f>IF(L2808&gt;'Power Curve'!$C$37,0,INDEX(Ci,$N2808,1)*POWER(1-O2808,3)+INDEX(Ci,$N2808,2)*3*O2808*POWER(1-O2808,2)+INDEX(Ci,$N2808,3)*3*POWER(O2808,2)*(1-O2808)+INDEX(Ci,$N2808,4)*POWER(O2808,3))</f>
        <v>1976.2451093582713</v>
      </c>
      <c r="Q2808" s="3">
        <f>MAX(0,MIN(P2808-V2808+W2808,'Power Curve'!$C$39))</f>
        <v>1979.1475133027225</v>
      </c>
      <c r="R2808" s="3">
        <f t="shared" si="821"/>
        <v>1976.9800262451149</v>
      </c>
      <c r="S2808" s="3">
        <f t="shared" si="822"/>
        <v>2.1674870576075591</v>
      </c>
      <c r="T2808" s="3">
        <f t="shared" si="823"/>
        <v>2.1674870576075591</v>
      </c>
      <c r="V2808" s="37">
        <f t="array" ref="V2808">SUM(_xlfn.NORM.DIST($AD$3:$AD$1003,$L2808,$AA2808,FALSE)*WindSpeedStep*$AE$3:$AE$1003)/AG2808</f>
        <v>1970.5272122522397</v>
      </c>
      <c r="W2808" s="37">
        <f t="array" ref="W2808">SUM(_xlfn.NORM.DIST($AD$3:$AD$1003,$L2808,$AB2808,FALSE)*WindSpeedStep*$AE$3:$AE$1003)/AH2808</f>
        <v>1973.4296161966909</v>
      </c>
      <c r="Y2808" s="1">
        <f t="shared" si="824"/>
        <v>14</v>
      </c>
      <c r="Z2808" s="99">
        <f>IF(L2808&lt;'Power Curve'!$P$28,'Power Curve'!$Q$28,IF(L2808&gt;'Power Curve'!$P$29,'Power Curve'!$Q$29,INDEX(ReferenceTurbulence,Y2808)+(L2808-INDEX(ReferenceTurbulenceWindSpeed,Y2808))*(INDEX(ReferenceTurbulence,Y2808+1)-INDEX(ReferenceTurbulence,Y2808))/(INDEX(ReferenceTurbulenceWindSpeed,Y2808+1)-INDEX(ReferenceTurbulenceWindSpeed,Y2808))))</f>
        <v>0.12129291589470689</v>
      </c>
      <c r="AA2808" s="100">
        <f t="shared" si="830"/>
        <v>1.7218811741788944</v>
      </c>
      <c r="AB2808" s="29">
        <f t="shared" si="831"/>
        <v>1.6113908959146426</v>
      </c>
      <c r="AG2808" s="40">
        <f t="array" ref="AG2808">SUM(_xlfn.NORM.DIST($AD$3:$AD$1003,$F2808,$AA2808,FALSE)*WindSpeedStep)</f>
        <v>1.0000000000000002</v>
      </c>
      <c r="AH2808" s="40">
        <f t="array" ref="AH2808">SUM(_xlfn.NORM.DIST($AD$3:$AD$1003,$F2808,$AB2808,FALSE)*WindSpeedStep)</f>
        <v>1.0000000000000018</v>
      </c>
      <c r="AJ2808" s="47">
        <f t="shared" si="825"/>
        <v>14</v>
      </c>
      <c r="AK2808" s="83" t="b">
        <f>COUNTIF('Power Curve'!$D$2:$D$31,AJ2808)&gt;0</f>
        <v>1</v>
      </c>
      <c r="AL2808" s="83" t="b">
        <f t="shared" si="826"/>
        <v>0</v>
      </c>
      <c r="AM2808" s="83" t="b">
        <f t="shared" si="832"/>
        <v>1</v>
      </c>
      <c r="AN2808" s="47" t="str">
        <f t="shared" si="827"/>
        <v>Inner</v>
      </c>
      <c r="AO2808" s="48" t="str">
        <f t="shared" si="828"/>
        <v>1.5-1.6</v>
      </c>
      <c r="AP2808" s="49" t="str">
        <f t="shared" si="833"/>
        <v>14-15</v>
      </c>
      <c r="AQ2808" s="49" t="str">
        <f t="shared" si="834"/>
        <v>Mar</v>
      </c>
      <c r="AR2808" s="48" t="str">
        <f t="shared" si="835"/>
        <v>285-295</v>
      </c>
      <c r="AS2808" s="49" t="str">
        <f t="shared" si="829"/>
        <v>Inner-TI</v>
      </c>
    </row>
    <row r="2809" spans="5:45" x14ac:dyDescent="0.3">
      <c r="E2809" s="15">
        <v>40995.625</v>
      </c>
      <c r="F2809" s="21">
        <v>13.15</v>
      </c>
      <c r="G2809" s="21">
        <v>1864.839965820313</v>
      </c>
      <c r="H2809" s="42">
        <v>1.1832492094185803</v>
      </c>
      <c r="I2809" s="35">
        <v>287</v>
      </c>
      <c r="J2809" s="43">
        <v>0.1596958174904943</v>
      </c>
      <c r="K2809" s="44">
        <v>0.1434923862173231</v>
      </c>
      <c r="L2809" s="26">
        <f t="shared" si="817"/>
        <v>12.998875900252768</v>
      </c>
      <c r="M2809" s="26">
        <f t="shared" si="818"/>
        <v>1.3670681494078336</v>
      </c>
      <c r="N2809" s="96">
        <f t="shared" si="819"/>
        <v>14</v>
      </c>
      <c r="O2809" s="26">
        <f t="shared" si="820"/>
        <v>9.3338085963438032E-3</v>
      </c>
      <c r="P2809" s="3">
        <f>IF(L2809&gt;'Power Curve'!$C$37,0,INDEX(Ci,$N2809,1)*POWER(1-O2809,3)+INDEX(Ci,$N2809,2)*3*O2809*POWER(1-O2809,2)+INDEX(Ci,$N2809,3)*3*POWER(O2809,2)*(1-O2809)+INDEX(Ci,$N2809,4)*POWER(O2809,3))</f>
        <v>1953.4311747363915</v>
      </c>
      <c r="Q2809" s="3">
        <f>MAX(0,MIN(P2809-V2809+W2809,'Power Curve'!$C$39))</f>
        <v>1912.6539777652722</v>
      </c>
      <c r="R2809" s="3">
        <f t="shared" si="821"/>
        <v>1864.839965820313</v>
      </c>
      <c r="S2809" s="3">
        <f t="shared" si="822"/>
        <v>47.814011944959248</v>
      </c>
      <c r="T2809" s="3">
        <f t="shared" si="823"/>
        <v>47.814011944959248</v>
      </c>
      <c r="V2809" s="37">
        <f t="array" ref="V2809">SUM(_xlfn.NORM.DIST($AD$3:$AD$1003,$L2809,$AA2809,FALSE)*WindSpeedStep*$AE$3:$AE$1003)/AG2809</f>
        <v>1944.5751306723457</v>
      </c>
      <c r="W2809" s="37">
        <f t="array" ref="W2809">SUM(_xlfn.NORM.DIST($AD$3:$AD$1003,$L2809,$AB2809,FALSE)*WindSpeedStep*$AE$3:$AE$1003)/AH2809</f>
        <v>1903.7979337012264</v>
      </c>
      <c r="Y2809" s="1">
        <f t="shared" si="824"/>
        <v>13</v>
      </c>
      <c r="Z2809" s="99">
        <f>IF(L2809&lt;'Power Curve'!$P$28,'Power Curve'!$Q$28,IF(L2809&gt;'Power Curve'!$P$29,'Power Curve'!$Q$29,INDEX(ReferenceTurbulence,Y2809)+(L2809-INDEX(ReferenceTurbulenceWindSpeed,Y2809))*(INDEX(ReferenceTurbulence,Y2809+1)-INDEX(ReferenceTurbulence,Y2809))/(INDEX(ReferenceTurbulenceWindSpeed,Y2809+1)-INDEX(ReferenceTurbulenceWindSpeed,Y2809))))</f>
        <v>0.12176701480605806</v>
      </c>
      <c r="AA2809" s="100">
        <f t="shared" si="830"/>
        <v>1.5828343142081902</v>
      </c>
      <c r="AB2809" s="29">
        <f t="shared" si="831"/>
        <v>2.0758661133483507</v>
      </c>
      <c r="AG2809" s="40">
        <f t="array" ref="AG2809">SUM(_xlfn.NORM.DIST($AD$3:$AD$1003,$F2809,$AA2809,FALSE)*WindSpeedStep)</f>
        <v>1.0000000000000024</v>
      </c>
      <c r="AH2809" s="40">
        <f t="array" ref="AH2809">SUM(_xlfn.NORM.DIST($AD$3:$AD$1003,$F2809,$AB2809,FALSE)*WindSpeedStep)</f>
        <v>0.99999999989873389</v>
      </c>
      <c r="AJ2809" s="47">
        <f t="shared" si="825"/>
        <v>13</v>
      </c>
      <c r="AK2809" s="83" t="b">
        <f>COUNTIF('Power Curve'!$D$2:$D$31,AJ2809)&gt;0</f>
        <v>1</v>
      </c>
      <c r="AL2809" s="83" t="b">
        <f t="shared" si="826"/>
        <v>0</v>
      </c>
      <c r="AM2809" s="83" t="b">
        <f t="shared" si="832"/>
        <v>1</v>
      </c>
      <c r="AN2809" s="47" t="str">
        <f t="shared" si="827"/>
        <v>Outer</v>
      </c>
      <c r="AO2809" s="48" t="str">
        <f t="shared" si="828"/>
        <v>1.3-1.4</v>
      </c>
      <c r="AP2809" s="49" t="str">
        <f t="shared" si="833"/>
        <v>15-16</v>
      </c>
      <c r="AQ2809" s="49" t="str">
        <f t="shared" si="834"/>
        <v>Mar</v>
      </c>
      <c r="AR2809" s="48" t="str">
        <f t="shared" si="835"/>
        <v>285-295</v>
      </c>
      <c r="AS2809" s="49" t="str">
        <f t="shared" si="829"/>
        <v>HWS-HTI</v>
      </c>
    </row>
    <row r="2810" spans="5:45" x14ac:dyDescent="0.3">
      <c r="E2810" s="15">
        <v>40995.631944444445</v>
      </c>
      <c r="F2810" s="21">
        <v>13.85</v>
      </c>
      <c r="G2810" s="21">
        <v>1924.1500091552759</v>
      </c>
      <c r="H2810" s="42">
        <v>1.1832919552760499</v>
      </c>
      <c r="I2810" s="35">
        <v>286.10000000000002</v>
      </c>
      <c r="J2810" s="43">
        <v>0.13646209386281588</v>
      </c>
      <c r="K2810" s="44">
        <v>0.15343992349874877</v>
      </c>
      <c r="L2810" s="26">
        <f t="shared" si="817"/>
        <v>13.690996133589058</v>
      </c>
      <c r="M2810" s="26">
        <f t="shared" si="818"/>
        <v>1.4740375625747026</v>
      </c>
      <c r="N2810" s="96">
        <f t="shared" si="819"/>
        <v>14</v>
      </c>
      <c r="O2810" s="26">
        <f t="shared" si="820"/>
        <v>0.72747505216110064</v>
      </c>
      <c r="P2810" s="3">
        <f>IF(L2810&gt;'Power Curve'!$C$37,0,INDEX(Ci,$N2810,1)*POWER(1-O2810,3)+INDEX(Ci,$N2810,2)*3*O2810*POWER(1-O2810,2)+INDEX(Ci,$N2810,3)*3*POWER(O2810,2)*(1-O2810)+INDEX(Ci,$N2810,4)*POWER(O2810,3))</f>
        <v>1971.3957632258875</v>
      </c>
      <c r="Q2810" s="3">
        <f>MAX(0,MIN(P2810-V2810+W2810,'Power Curve'!$C$39))</f>
        <v>1961.0343862847355</v>
      </c>
      <c r="R2810" s="3">
        <f t="shared" si="821"/>
        <v>1924.1500091552759</v>
      </c>
      <c r="S2810" s="3">
        <f t="shared" si="822"/>
        <v>36.884377129459608</v>
      </c>
      <c r="T2810" s="3">
        <f t="shared" si="823"/>
        <v>36.884377129459608</v>
      </c>
      <c r="V2810" s="37">
        <f t="array" ref="V2810">SUM(_xlfn.NORM.DIST($AD$3:$AD$1003,$L2810,$AA2810,FALSE)*WindSpeedStep*$AE$3:$AE$1003)/AG2810</f>
        <v>1963.1978924905422</v>
      </c>
      <c r="W2810" s="37">
        <f t="array" ref="W2810">SUM(_xlfn.NORM.DIST($AD$3:$AD$1003,$L2810,$AB2810,FALSE)*WindSpeedStep*$AE$3:$AE$1003)/AH2810</f>
        <v>1952.8365155493902</v>
      </c>
      <c r="Y2810" s="1">
        <f t="shared" si="824"/>
        <v>13</v>
      </c>
      <c r="Z2810" s="99">
        <f>IF(L2810&lt;'Power Curve'!$P$28,'Power Curve'!$Q$28,IF(L2810&gt;'Power Curve'!$P$29,'Power Curve'!$Q$29,INDEX(ReferenceTurbulence,Y2810)+(L2810-INDEX(ReferenceTurbulenceWindSpeed,Y2810))*(INDEX(ReferenceTurbulence,Y2810+1)-INDEX(ReferenceTurbulence,Y2810))/(INDEX(ReferenceTurbulenceWindSpeed,Y2810+1)-INDEX(ReferenceTurbulenceWindSpeed,Y2810))))</f>
        <v>0.12099004757731628</v>
      </c>
      <c r="AA2810" s="100">
        <f t="shared" si="830"/>
        <v>1.6564742735837934</v>
      </c>
      <c r="AB2810" s="29">
        <f t="shared" si="831"/>
        <v>1.8683019994572794</v>
      </c>
      <c r="AG2810" s="40">
        <f t="array" ref="AG2810">SUM(_xlfn.NORM.DIST($AD$3:$AD$1003,$F2810,$AA2810,FALSE)*WindSpeedStep)</f>
        <v>1.0000000000000031</v>
      </c>
      <c r="AH2810" s="40">
        <f t="array" ref="AH2810">SUM(_xlfn.NORM.DIST($AD$3:$AD$1003,$F2810,$AB2810,FALSE)*WindSpeedStep)</f>
        <v>0.99999999999995126</v>
      </c>
      <c r="AJ2810" s="47">
        <f t="shared" si="825"/>
        <v>14</v>
      </c>
      <c r="AK2810" s="83" t="b">
        <f>COUNTIF('Power Curve'!$D$2:$D$31,AJ2810)&gt;0</f>
        <v>1</v>
      </c>
      <c r="AL2810" s="83" t="b">
        <f t="shared" si="826"/>
        <v>0</v>
      </c>
      <c r="AM2810" s="83" t="b">
        <f t="shared" si="832"/>
        <v>1</v>
      </c>
      <c r="AN2810" s="47" t="str">
        <f t="shared" si="827"/>
        <v>Inner</v>
      </c>
      <c r="AO2810" s="48" t="str">
        <f t="shared" si="828"/>
        <v>1.4-1.5</v>
      </c>
      <c r="AP2810" s="49" t="str">
        <f t="shared" si="833"/>
        <v>15-16</v>
      </c>
      <c r="AQ2810" s="49" t="str">
        <f t="shared" si="834"/>
        <v>Mar</v>
      </c>
      <c r="AR2810" s="48" t="str">
        <f t="shared" si="835"/>
        <v>285-295</v>
      </c>
      <c r="AS2810" s="49" t="str">
        <f t="shared" si="829"/>
        <v>Inner-TI</v>
      </c>
    </row>
    <row r="2811" spans="5:45" x14ac:dyDescent="0.3">
      <c r="E2811" s="15">
        <v>40995.638888888891</v>
      </c>
      <c r="F2811" s="21">
        <v>15.63</v>
      </c>
      <c r="G2811" s="21">
        <v>1983.559936523438</v>
      </c>
      <c r="H2811" s="42">
        <v>1.1829773336447615</v>
      </c>
      <c r="I2811" s="35">
        <v>290</v>
      </c>
      <c r="J2811" s="43">
        <v>8.8931541906589875E-2</v>
      </c>
      <c r="K2811" s="44">
        <v>0.12763393528979994</v>
      </c>
      <c r="L2811" s="26">
        <f t="shared" si="817"/>
        <v>15.449191491865278</v>
      </c>
      <c r="M2811" s="26">
        <f t="shared" si="818"/>
        <v>1.7457723228791875</v>
      </c>
      <c r="N2811" s="96">
        <f t="shared" si="819"/>
        <v>16</v>
      </c>
      <c r="O2811" s="26">
        <f t="shared" si="820"/>
        <v>0.44990288430628816</v>
      </c>
      <c r="P2811" s="3">
        <f>IF(L2811&gt;'Power Curve'!$C$37,0,INDEX(Ci,$N2811,1)*POWER(1-O2811,3)+INDEX(Ci,$N2811,2)*3*O2811*POWER(1-O2811,2)+INDEX(Ci,$N2811,3)*3*POWER(O2811,2)*(1-O2811)+INDEX(Ci,$N2811,4)*POWER(O2811,3))</f>
        <v>1980.6334303926187</v>
      </c>
      <c r="Q2811" s="3">
        <f>MAX(0,MIN(P2811-V2811+W2811,'Power Curve'!$C$39))</f>
        <v>1983.4730892946704</v>
      </c>
      <c r="R2811" s="3">
        <f t="shared" si="821"/>
        <v>1983.559936523438</v>
      </c>
      <c r="S2811" s="3">
        <f t="shared" si="822"/>
        <v>-8.6847228767510387E-2</v>
      </c>
      <c r="T2811" s="3">
        <f t="shared" si="823"/>
        <v>8.6847228767510387E-2</v>
      </c>
      <c r="V2811" s="37">
        <f t="array" ref="V2811">SUM(_xlfn.NORM.DIST($AD$3:$AD$1003,$L2811,$AA2811,FALSE)*WindSpeedStep*$AE$3:$AE$1003)/AG2811</f>
        <v>1979.216257285969</v>
      </c>
      <c r="W2811" s="37">
        <f t="array" ref="W2811">SUM(_xlfn.NORM.DIST($AD$3:$AD$1003,$L2811,$AB2811,FALSE)*WindSpeedStep*$AE$3:$AE$1003)/AH2811</f>
        <v>1982.0559161880208</v>
      </c>
      <c r="Y2811" s="1">
        <f t="shared" si="824"/>
        <v>15</v>
      </c>
      <c r="Z2811" s="99">
        <f>IF(L2811&lt;'Power Curve'!$P$28,'Power Curve'!$Q$28,IF(L2811&gt;'Power Curve'!$P$29,'Power Curve'!$Q$29,INDEX(ReferenceTurbulence,Y2811)+(L2811-INDEX(ReferenceTurbulenceWindSpeed,Y2811))*(INDEX(ReferenceTurbulence,Y2811+1)-INDEX(ReferenceTurbulence,Y2811))/(INDEX(ReferenceTurbulenceWindSpeed,Y2811+1)-INDEX(ReferenceTurbulenceWindSpeed,Y2811))))</f>
        <v>0.12226630060324495</v>
      </c>
      <c r="AA2811" s="100">
        <f t="shared" si="830"/>
        <v>1.8889154910214945</v>
      </c>
      <c r="AB2811" s="29">
        <f t="shared" si="831"/>
        <v>1.3739204205817488</v>
      </c>
      <c r="AG2811" s="40">
        <f t="array" ref="AG2811">SUM(_xlfn.NORM.DIST($AD$3:$AD$1003,$F2811,$AA2811,FALSE)*WindSpeedStep)</f>
        <v>0.99999999999999678</v>
      </c>
      <c r="AH2811" s="40">
        <f t="array" ref="AH2811">SUM(_xlfn.NORM.DIST($AD$3:$AD$1003,$F2811,$AB2811,FALSE)*WindSpeedStep)</f>
        <v>0.99999999999999734</v>
      </c>
      <c r="AJ2811" s="47">
        <f t="shared" si="825"/>
        <v>15</v>
      </c>
      <c r="AK2811" s="83" t="b">
        <f>COUNTIF('Power Curve'!$D$2:$D$31,AJ2811)&gt;0</f>
        <v>1</v>
      </c>
      <c r="AL2811" s="83" t="b">
        <f t="shared" si="826"/>
        <v>0</v>
      </c>
      <c r="AM2811" s="83" t="b">
        <f t="shared" si="832"/>
        <v>1</v>
      </c>
      <c r="AN2811" s="47" t="str">
        <f t="shared" si="827"/>
        <v>Outer</v>
      </c>
      <c r="AO2811" s="48" t="str">
        <f t="shared" si="828"/>
        <v>1.7-1.8</v>
      </c>
      <c r="AP2811" s="49" t="str">
        <f t="shared" si="833"/>
        <v>15-16</v>
      </c>
      <c r="AQ2811" s="49" t="str">
        <f t="shared" si="834"/>
        <v>Mar</v>
      </c>
      <c r="AR2811" s="48" t="str">
        <f t="shared" si="835"/>
        <v>285-295</v>
      </c>
      <c r="AS2811" s="49" t="str">
        <f t="shared" si="829"/>
        <v>HWS-LTI</v>
      </c>
    </row>
    <row r="2812" spans="5:45" x14ac:dyDescent="0.3">
      <c r="E2812" s="15">
        <v>40995.645833333336</v>
      </c>
      <c r="F2812" s="21">
        <v>16.25</v>
      </c>
      <c r="G2812" s="21">
        <v>1984.7099914550811</v>
      </c>
      <c r="H2812" s="42">
        <v>1.1826627120134729</v>
      </c>
      <c r="I2812" s="35">
        <v>291</v>
      </c>
      <c r="J2812" s="43">
        <v>9.7846153846153847E-2</v>
      </c>
      <c r="K2812" s="44">
        <v>0.15095806091522718</v>
      </c>
      <c r="L2812" s="26">
        <f t="shared" si="817"/>
        <v>16.06059524122621</v>
      </c>
      <c r="M2812" s="26">
        <f t="shared" si="818"/>
        <v>1.8402667432516446</v>
      </c>
      <c r="N2812" s="96">
        <f t="shared" si="819"/>
        <v>17</v>
      </c>
      <c r="O2812" s="26">
        <f t="shared" si="820"/>
        <v>6.3360387631396745E-2</v>
      </c>
      <c r="P2812" s="3">
        <f>IF(L2812&gt;'Power Curve'!$C$37,0,INDEX(Ci,$N2812,1)*POWER(1-O2812,3)+INDEX(Ci,$N2812,2)*3*O2812*POWER(1-O2812,2)+INDEX(Ci,$N2812,3)*3*POWER(O2812,2)*(1-O2812)+INDEX(Ci,$N2812,4)*POWER(O2812,3))</f>
        <v>1982.602703151729</v>
      </c>
      <c r="Q2812" s="3">
        <f>MAX(0,MIN(P2812-V2812+W2812,'Power Curve'!$C$39))</f>
        <v>1983.9204875179732</v>
      </c>
      <c r="R2812" s="3">
        <f t="shared" si="821"/>
        <v>1984.7099914550811</v>
      </c>
      <c r="S2812" s="3">
        <f t="shared" si="822"/>
        <v>-0.78950393710783828</v>
      </c>
      <c r="T2812" s="3">
        <f t="shared" si="823"/>
        <v>0.78950393710783828</v>
      </c>
      <c r="V2812" s="37">
        <f t="array" ref="V2812">SUM(_xlfn.NORM.DIST($AD$3:$AD$1003,$L2812,$AA2812,FALSE)*WindSpeedStep*$AE$3:$AE$1003)/AG2812</f>
        <v>1981.3721969899277</v>
      </c>
      <c r="W2812" s="37">
        <f t="array" ref="W2812">SUM(_xlfn.NORM.DIST($AD$3:$AD$1003,$L2812,$AB2812,FALSE)*WindSpeedStep*$AE$3:$AE$1003)/AH2812</f>
        <v>1982.689981356172</v>
      </c>
      <c r="Y2812" s="1">
        <f t="shared" si="824"/>
        <v>16</v>
      </c>
      <c r="Z2812" s="99">
        <f>IF(L2812&lt;'Power Curve'!$P$28,'Power Curve'!$Q$28,IF(L2812&gt;'Power Curve'!$P$29,'Power Curve'!$Q$29,INDEX(ReferenceTurbulence,Y2812)+(L2812-INDEX(ReferenceTurbulenceWindSpeed,Y2812))*(INDEX(ReferenceTurbulence,Y2812+1)-INDEX(ReferenceTurbulence,Y2812))/(INDEX(ReferenceTurbulenceWindSpeed,Y2812+1)-INDEX(ReferenceTurbulenceWindSpeed,Y2812))))</f>
        <v>0.12103236545858541</v>
      </c>
      <c r="AA2812" s="100">
        <f t="shared" si="830"/>
        <v>1.9438518327185084</v>
      </c>
      <c r="AB2812" s="29">
        <f t="shared" si="831"/>
        <v>1.571467472833826</v>
      </c>
      <c r="AG2812" s="40">
        <f t="array" ref="AG2812">SUM(_xlfn.NORM.DIST($AD$3:$AD$1003,$F2812,$AA2812,FALSE)*WindSpeedStep)</f>
        <v>0.99999999999999312</v>
      </c>
      <c r="AH2812" s="40">
        <f t="array" ref="AH2812">SUM(_xlfn.NORM.DIST($AD$3:$AD$1003,$F2812,$AB2812,FALSE)*WindSpeedStep)</f>
        <v>0.99999999999999434</v>
      </c>
      <c r="AJ2812" s="47">
        <f t="shared" si="825"/>
        <v>16</v>
      </c>
      <c r="AK2812" s="83" t="b">
        <f>COUNTIF('Power Curve'!$D$2:$D$31,AJ2812)&gt;0</f>
        <v>1</v>
      </c>
      <c r="AL2812" s="83" t="b">
        <f t="shared" si="826"/>
        <v>0</v>
      </c>
      <c r="AM2812" s="83" t="b">
        <f t="shared" si="832"/>
        <v>1</v>
      </c>
      <c r="AN2812" s="47" t="str">
        <f t="shared" si="827"/>
        <v>Outer</v>
      </c>
      <c r="AO2812" s="48" t="str">
        <f t="shared" si="828"/>
        <v>1.8-1.9</v>
      </c>
      <c r="AP2812" s="49" t="str">
        <f t="shared" si="833"/>
        <v>15-16</v>
      </c>
      <c r="AQ2812" s="49" t="str">
        <f t="shared" si="834"/>
        <v>Mar</v>
      </c>
      <c r="AR2812" s="48" t="str">
        <f t="shared" si="835"/>
        <v>285-295</v>
      </c>
      <c r="AS2812" s="49" t="str">
        <f t="shared" si="829"/>
        <v>HWS-LTI</v>
      </c>
    </row>
    <row r="2813" spans="5:45" x14ac:dyDescent="0.3">
      <c r="E2813" s="15">
        <v>40995.652777777781</v>
      </c>
      <c r="F2813" s="21">
        <v>16.11</v>
      </c>
      <c r="G2813" s="21">
        <v>1981.3499450683571</v>
      </c>
      <c r="H2813" s="42">
        <v>1.183004609201078</v>
      </c>
      <c r="I2813" s="35">
        <v>290.8</v>
      </c>
      <c r="J2813" s="43">
        <v>0.11421477343265053</v>
      </c>
      <c r="K2813" s="44">
        <v>0.14913015832955467</v>
      </c>
      <c r="L2813" s="26">
        <f t="shared" si="817"/>
        <v>15.923761212606681</v>
      </c>
      <c r="M2813" s="26">
        <f t="shared" si="818"/>
        <v>1.8191186030330972</v>
      </c>
      <c r="N2813" s="96">
        <f t="shared" si="819"/>
        <v>16</v>
      </c>
      <c r="O2813" s="26">
        <f t="shared" si="820"/>
        <v>0.92564201192742135</v>
      </c>
      <c r="P2813" s="3">
        <f>IF(L2813&gt;'Power Curve'!$C$37,0,INDEX(Ci,$N2813,1)*POWER(1-O2813,3)+INDEX(Ci,$N2813,2)*3*O2813*POWER(1-O2813,2)+INDEX(Ci,$N2813,3)*3*POWER(O2813,2)*(1-O2813)+INDEX(Ci,$N2813,4)*POWER(O2813,3))</f>
        <v>1982.1747322569686</v>
      </c>
      <c r="Q2813" s="3">
        <f>MAX(0,MIN(P2813-V2813+W2813,'Power Curve'!$C$39))</f>
        <v>1982.83964357933</v>
      </c>
      <c r="R2813" s="3">
        <f t="shared" si="821"/>
        <v>1981.3499450683571</v>
      </c>
      <c r="S2813" s="3">
        <f t="shared" si="822"/>
        <v>1.4896985109728575</v>
      </c>
      <c r="T2813" s="3">
        <f t="shared" si="823"/>
        <v>1.4896985109728575</v>
      </c>
      <c r="V2813" s="37">
        <f t="array" ref="V2813">SUM(_xlfn.NORM.DIST($AD$3:$AD$1003,$L2813,$AA2813,FALSE)*WindSpeedStep*$AE$3:$AE$1003)/AG2813</f>
        <v>1980.986156163013</v>
      </c>
      <c r="W2813" s="37">
        <f t="array" ref="W2813">SUM(_xlfn.NORM.DIST($AD$3:$AD$1003,$L2813,$AB2813,FALSE)*WindSpeedStep*$AE$3:$AE$1003)/AH2813</f>
        <v>1981.6510674853744</v>
      </c>
      <c r="Y2813" s="1">
        <f t="shared" si="824"/>
        <v>15</v>
      </c>
      <c r="Z2813" s="99">
        <f>IF(L2813&lt;'Power Curve'!$P$28,'Power Curve'!$Q$28,IF(L2813&gt;'Power Curve'!$P$29,'Power Curve'!$Q$29,INDEX(ReferenceTurbulence,Y2813)+(L2813-INDEX(ReferenceTurbulenceWindSpeed,Y2813))*(INDEX(ReferenceTurbulence,Y2813+1)-INDEX(ReferenceTurbulence,Y2813))/(INDEX(ReferenceTurbulenceWindSpeed,Y2813+1)-INDEX(ReferenceTurbulenceWindSpeed,Y2813))))</f>
        <v>0.12119842123241475</v>
      </c>
      <c r="AA2813" s="100">
        <f t="shared" si="830"/>
        <v>1.9299347190498921</v>
      </c>
      <c r="AB2813" s="29">
        <f t="shared" si="831"/>
        <v>1.8187287790935007</v>
      </c>
      <c r="AG2813" s="40">
        <f t="array" ref="AG2813">SUM(_xlfn.NORM.DIST($AD$3:$AD$1003,$F2813,$AA2813,FALSE)*WindSpeedStep)</f>
        <v>0.99999999999999512</v>
      </c>
      <c r="AH2813" s="40">
        <f t="array" ref="AH2813">SUM(_xlfn.NORM.DIST($AD$3:$AD$1003,$F2813,$AB2813,FALSE)*WindSpeedStep)</f>
        <v>0.99999999999999434</v>
      </c>
      <c r="AJ2813" s="47">
        <f t="shared" si="825"/>
        <v>16</v>
      </c>
      <c r="AK2813" s="83" t="b">
        <f>COUNTIF('Power Curve'!$D$2:$D$31,AJ2813)&gt;0</f>
        <v>1</v>
      </c>
      <c r="AL2813" s="83" t="b">
        <f t="shared" si="826"/>
        <v>0</v>
      </c>
      <c r="AM2813" s="83" t="b">
        <f t="shared" si="832"/>
        <v>1</v>
      </c>
      <c r="AN2813" s="47" t="str">
        <f t="shared" si="827"/>
        <v>Inner</v>
      </c>
      <c r="AO2813" s="48" t="str">
        <f t="shared" si="828"/>
        <v>1.8-1.9</v>
      </c>
      <c r="AP2813" s="49" t="str">
        <f t="shared" si="833"/>
        <v>15-16</v>
      </c>
      <c r="AQ2813" s="49" t="str">
        <f t="shared" si="834"/>
        <v>Mar</v>
      </c>
      <c r="AR2813" s="48" t="str">
        <f t="shared" si="835"/>
        <v>285-295</v>
      </c>
      <c r="AS2813" s="49" t="str">
        <f t="shared" si="829"/>
        <v>Inner-TI</v>
      </c>
    </row>
    <row r="2814" spans="5:45" x14ac:dyDescent="0.3">
      <c r="E2814" s="15">
        <v>40995.659722222219</v>
      </c>
      <c r="F2814" s="21">
        <v>14.23</v>
      </c>
      <c r="G2814" s="21">
        <v>1980.0800018310549</v>
      </c>
      <c r="H2814" s="42">
        <v>1.1839182752810942</v>
      </c>
      <c r="I2814" s="35">
        <v>292.5</v>
      </c>
      <c r="J2814" s="43">
        <v>0.13211524947294448</v>
      </c>
      <c r="K2814" s="44">
        <v>0.15845596833947542</v>
      </c>
      <c r="L2814" s="26">
        <f t="shared" si="817"/>
        <v>14.069114972089512</v>
      </c>
      <c r="M2814" s="26">
        <f t="shared" si="818"/>
        <v>1.5324770479611665</v>
      </c>
      <c r="N2814" s="96">
        <f t="shared" si="819"/>
        <v>15</v>
      </c>
      <c r="O2814" s="26">
        <f t="shared" si="820"/>
        <v>0.11031165938848803</v>
      </c>
      <c r="P2814" s="3">
        <f>IF(L2814&gt;'Power Curve'!$C$37,0,INDEX(Ci,$N2814,1)*POWER(1-O2814,3)+INDEX(Ci,$N2814,2)*3*O2814*POWER(1-O2814,2)+INDEX(Ci,$N2814,3)*3*POWER(O2814,2)*(1-O2814)+INDEX(Ci,$N2814,4)*POWER(O2814,3))</f>
        <v>1975.5753979139545</v>
      </c>
      <c r="Q2814" s="3">
        <f>MAX(0,MIN(P2814-V2814+W2814,'Power Curve'!$C$39))</f>
        <v>1969.8940920864134</v>
      </c>
      <c r="R2814" s="3">
        <f t="shared" si="821"/>
        <v>1980.0800018310549</v>
      </c>
      <c r="S2814" s="3">
        <f t="shared" si="822"/>
        <v>-10.185909744641549</v>
      </c>
      <c r="T2814" s="3">
        <f t="shared" si="823"/>
        <v>10.185909744641549</v>
      </c>
      <c r="V2814" s="37">
        <f t="array" ref="V2814">SUM(_xlfn.NORM.DIST($AD$3:$AD$1003,$L2814,$AA2814,FALSE)*WindSpeedStep*$AE$3:$AE$1003)/AG2814</f>
        <v>1969.0962379940834</v>
      </c>
      <c r="W2814" s="37">
        <f t="array" ref="W2814">SUM(_xlfn.NORM.DIST($AD$3:$AD$1003,$L2814,$AB2814,FALSE)*WindSpeedStep*$AE$3:$AE$1003)/AH2814</f>
        <v>1963.4149321665423</v>
      </c>
      <c r="Y2814" s="1">
        <f t="shared" si="824"/>
        <v>14</v>
      </c>
      <c r="Z2814" s="99">
        <f>IF(L2814&lt;'Power Curve'!$P$28,'Power Curve'!$Q$28,IF(L2814&gt;'Power Curve'!$P$29,'Power Curve'!$Q$29,INDEX(ReferenceTurbulence,Y2814)+(L2814-INDEX(ReferenceTurbulenceWindSpeed,Y2814))*(INDEX(ReferenceTurbulence,Y2814+1)-INDEX(ReferenceTurbulence,Y2814))/(INDEX(ReferenceTurbulenceWindSpeed,Y2814+1)-INDEX(ReferenceTurbulenceWindSpeed,Y2814))))</f>
        <v>0.12097991192491142</v>
      </c>
      <c r="AA2814" s="100">
        <f t="shared" si="830"/>
        <v>1.7020802901848417</v>
      </c>
      <c r="AB2814" s="29">
        <f t="shared" si="831"/>
        <v>1.8587446344011442</v>
      </c>
      <c r="AG2814" s="40">
        <f t="array" ref="AG2814">SUM(_xlfn.NORM.DIST($AD$3:$AD$1003,$F2814,$AA2814,FALSE)*WindSpeedStep)</f>
        <v>1.0000000000000004</v>
      </c>
      <c r="AH2814" s="40">
        <f t="array" ref="AH2814">SUM(_xlfn.NORM.DIST($AD$3:$AD$1003,$F2814,$AB2814,FALSE)*WindSpeedStep)</f>
        <v>0.99999999999999289</v>
      </c>
      <c r="AJ2814" s="47">
        <f t="shared" si="825"/>
        <v>14</v>
      </c>
      <c r="AK2814" s="83" t="b">
        <f>COUNTIF('Power Curve'!$D$2:$D$31,AJ2814)&gt;0</f>
        <v>1</v>
      </c>
      <c r="AL2814" s="83" t="b">
        <f t="shared" si="826"/>
        <v>0</v>
      </c>
      <c r="AM2814" s="83" t="b">
        <f t="shared" si="832"/>
        <v>1</v>
      </c>
      <c r="AN2814" s="47" t="str">
        <f t="shared" si="827"/>
        <v>Inner</v>
      </c>
      <c r="AO2814" s="48" t="str">
        <f t="shared" si="828"/>
        <v>1.5-1.6</v>
      </c>
      <c r="AP2814" s="49" t="str">
        <f t="shared" si="833"/>
        <v>15-16</v>
      </c>
      <c r="AQ2814" s="49" t="str">
        <f t="shared" si="834"/>
        <v>Mar</v>
      </c>
      <c r="AR2814" s="48" t="str">
        <f t="shared" si="835"/>
        <v>285-295</v>
      </c>
      <c r="AS2814" s="49" t="str">
        <f t="shared" si="829"/>
        <v>Inner-TI</v>
      </c>
    </row>
    <row r="2815" spans="5:45" x14ac:dyDescent="0.3">
      <c r="E2815" s="15">
        <v>40995.666666666664</v>
      </c>
      <c r="F2815" s="21">
        <v>14.45</v>
      </c>
      <c r="G2815" s="21">
        <v>1977.300048828123</v>
      </c>
      <c r="H2815" s="42">
        <v>1.1840467013527429</v>
      </c>
      <c r="I2815" s="35">
        <v>293</v>
      </c>
      <c r="J2815" s="43">
        <v>0.11972318339100346</v>
      </c>
      <c r="K2815" s="44">
        <v>0.13484512386558697</v>
      </c>
      <c r="L2815" s="26">
        <f t="shared" si="817"/>
        <v>14.28714420619837</v>
      </c>
      <c r="M2815" s="26">
        <f t="shared" si="818"/>
        <v>1.566174168927307</v>
      </c>
      <c r="N2815" s="96">
        <f t="shared" si="819"/>
        <v>15</v>
      </c>
      <c r="O2815" s="26">
        <f t="shared" si="820"/>
        <v>0.31860364935977192</v>
      </c>
      <c r="P2815" s="3">
        <f>IF(L2815&gt;'Power Curve'!$C$37,0,INDEX(Ci,$N2815,1)*POWER(1-O2815,3)+INDEX(Ci,$N2815,2)*3*O2815*POWER(1-O2815,2)+INDEX(Ci,$N2815,3)*3*POWER(O2815,2)*(1-O2815)+INDEX(Ci,$N2815,4)*POWER(O2815,3))</f>
        <v>1976.6551619360835</v>
      </c>
      <c r="Q2815" s="3">
        <f>MAX(0,MIN(P2815-V2815+W2815,'Power Curve'!$C$39))</f>
        <v>1977.3388718248304</v>
      </c>
      <c r="R2815" s="3">
        <f t="shared" si="821"/>
        <v>1977.300048828123</v>
      </c>
      <c r="S2815" s="3">
        <f t="shared" si="822"/>
        <v>3.8822996707494895E-2</v>
      </c>
      <c r="T2815" s="3">
        <f t="shared" si="823"/>
        <v>3.8822996707494895E-2</v>
      </c>
      <c r="V2815" s="37">
        <f t="array" ref="V2815">SUM(_xlfn.NORM.DIST($AD$3:$AD$1003,$L2815,$AA2815,FALSE)*WindSpeedStep*$AE$3:$AE$1003)/AG2815</f>
        <v>1971.4607376426261</v>
      </c>
      <c r="W2815" s="37">
        <f t="array" ref="W2815">SUM(_xlfn.NORM.DIST($AD$3:$AD$1003,$L2815,$AB2815,FALSE)*WindSpeedStep*$AE$3:$AE$1003)/AH2815</f>
        <v>1972.1444475313731</v>
      </c>
      <c r="Y2815" s="1">
        <f t="shared" si="824"/>
        <v>14</v>
      </c>
      <c r="Z2815" s="99">
        <f>IF(L2815&lt;'Power Curve'!$P$28,'Power Curve'!$Q$28,IF(L2815&gt;'Power Curve'!$P$29,'Power Curve'!$Q$29,INDEX(ReferenceTurbulence,Y2815)+(L2815-INDEX(ReferenceTurbulenceWindSpeed,Y2815))*(INDEX(ReferenceTurbulence,Y2815+1)-INDEX(ReferenceTurbulence,Y2815))/(INDEX(ReferenceTurbulenceWindSpeed,Y2815+1)-INDEX(ReferenceTurbulenceWindSpeed,Y2815))))</f>
        <v>0.12151751085677175</v>
      </c>
      <c r="AA2815" s="100">
        <f t="shared" si="830"/>
        <v>1.7361382011889739</v>
      </c>
      <c r="AB2815" s="29">
        <f t="shared" si="831"/>
        <v>1.7105023859324</v>
      </c>
      <c r="AG2815" s="40">
        <f t="array" ref="AG2815">SUM(_xlfn.NORM.DIST($AD$3:$AD$1003,$F2815,$AA2815,FALSE)*WindSpeedStep)</f>
        <v>1.0000000000000007</v>
      </c>
      <c r="AH2815" s="40">
        <f t="array" ref="AH2815">SUM(_xlfn.NORM.DIST($AD$3:$AD$1003,$F2815,$AB2815,FALSE)*WindSpeedStep)</f>
        <v>1.0000000000000002</v>
      </c>
      <c r="AJ2815" s="47">
        <f t="shared" si="825"/>
        <v>14</v>
      </c>
      <c r="AK2815" s="83" t="b">
        <f>COUNTIF('Power Curve'!$D$2:$D$31,AJ2815)&gt;0</f>
        <v>1</v>
      </c>
      <c r="AL2815" s="83" t="b">
        <f t="shared" si="826"/>
        <v>0</v>
      </c>
      <c r="AM2815" s="83" t="b">
        <f t="shared" si="832"/>
        <v>1</v>
      </c>
      <c r="AN2815" s="47" t="str">
        <f t="shared" si="827"/>
        <v>Inner</v>
      </c>
      <c r="AO2815" s="48" t="str">
        <f t="shared" si="828"/>
        <v>1.5-1.6</v>
      </c>
      <c r="AP2815" s="49" t="str">
        <f t="shared" si="833"/>
        <v>16-17</v>
      </c>
      <c r="AQ2815" s="49" t="str">
        <f t="shared" si="834"/>
        <v>Mar</v>
      </c>
      <c r="AR2815" s="48" t="str">
        <f t="shared" si="835"/>
        <v>285-295</v>
      </c>
      <c r="AS2815" s="49" t="str">
        <f t="shared" si="829"/>
        <v>Inner-TI</v>
      </c>
    </row>
    <row r="2816" spans="5:45" x14ac:dyDescent="0.3">
      <c r="E2816" s="15">
        <v>40995.673611111109</v>
      </c>
      <c r="F2816" s="21">
        <v>14.25</v>
      </c>
      <c r="G2816" s="21">
        <v>1978.140014648438</v>
      </c>
      <c r="H2816" s="42">
        <v>1.1846186124936715</v>
      </c>
      <c r="I2816" s="35">
        <v>292</v>
      </c>
      <c r="J2816" s="43">
        <v>0.10245614035087719</v>
      </c>
      <c r="K2816" s="44">
        <v>0.13429074317851838</v>
      </c>
      <c r="L2816" s="26">
        <f t="shared" si="817"/>
        <v>14.091666359394777</v>
      </c>
      <c r="M2816" s="26">
        <f t="shared" si="818"/>
        <v>1.5359624375653895</v>
      </c>
      <c r="N2816" s="96">
        <f t="shared" si="819"/>
        <v>15</v>
      </c>
      <c r="O2816" s="26">
        <f t="shared" si="820"/>
        <v>0.13185589568150535</v>
      </c>
      <c r="P2816" s="3">
        <f>IF(L2816&gt;'Power Curve'!$C$37,0,INDEX(Ci,$N2816,1)*POWER(1-O2816,3)+INDEX(Ci,$N2816,2)*3*O2816*POWER(1-O2816,2)+INDEX(Ci,$N2816,3)*3*POWER(O2816,2)*(1-O2816)+INDEX(Ci,$N2816,4)*POWER(O2816,3))</f>
        <v>1975.7037813323668</v>
      </c>
      <c r="Q2816" s="3">
        <f>MAX(0,MIN(P2816-V2816+W2816,'Power Curve'!$C$39))</f>
        <v>1982.0887276271276</v>
      </c>
      <c r="R2816" s="3">
        <f t="shared" si="821"/>
        <v>1978.140014648438</v>
      </c>
      <c r="S2816" s="3">
        <f t="shared" si="822"/>
        <v>3.9487129786896276</v>
      </c>
      <c r="T2816" s="3">
        <f t="shared" si="823"/>
        <v>3.9487129786896276</v>
      </c>
      <c r="V2816" s="37">
        <f t="array" ref="V2816">SUM(_xlfn.NORM.DIST($AD$3:$AD$1003,$L2816,$AA2816,FALSE)*WindSpeedStep*$AE$3:$AE$1003)/AG2816</f>
        <v>1969.3622239877936</v>
      </c>
      <c r="W2816" s="37">
        <f t="array" ref="W2816">SUM(_xlfn.NORM.DIST($AD$3:$AD$1003,$L2816,$AB2816,FALSE)*WindSpeedStep*$AE$3:$AE$1003)/AH2816</f>
        <v>1975.7471702825544</v>
      </c>
      <c r="Y2816" s="1">
        <f t="shared" si="824"/>
        <v>14</v>
      </c>
      <c r="Z2816" s="99">
        <f>IF(L2816&lt;'Power Curve'!$P$28,'Power Curve'!$Q$28,IF(L2816&gt;'Power Curve'!$P$29,'Power Curve'!$Q$29,INDEX(ReferenceTurbulence,Y2816)+(L2816-INDEX(ReferenceTurbulenceWindSpeed,Y2816))*(INDEX(ReferenceTurbulence,Y2816+1)-INDEX(ReferenceTurbulence,Y2816))/(INDEX(ReferenceTurbulenceWindSpeed,Y2816+1)-INDEX(ReferenceTurbulenceWindSpeed,Y2816))))</f>
        <v>0.12103551732010914</v>
      </c>
      <c r="AA2816" s="100">
        <f t="shared" si="830"/>
        <v>1.7055921277117259</v>
      </c>
      <c r="AB2816" s="29">
        <f t="shared" si="831"/>
        <v>1.4437777462958858</v>
      </c>
      <c r="AG2816" s="40">
        <f t="array" ref="AG2816">SUM(_xlfn.NORM.DIST($AD$3:$AD$1003,$F2816,$AA2816,FALSE)*WindSpeedStep)</f>
        <v>1.0000000000000011</v>
      </c>
      <c r="AH2816" s="40">
        <f t="array" ref="AH2816">SUM(_xlfn.NORM.DIST($AD$3:$AD$1003,$F2816,$AB2816,FALSE)*WindSpeedStep)</f>
        <v>1.0000000000000027</v>
      </c>
      <c r="AJ2816" s="47">
        <f t="shared" si="825"/>
        <v>14</v>
      </c>
      <c r="AK2816" s="83" t="b">
        <f>COUNTIF('Power Curve'!$D$2:$D$31,AJ2816)&gt;0</f>
        <v>1</v>
      </c>
      <c r="AL2816" s="83" t="b">
        <f t="shared" si="826"/>
        <v>0</v>
      </c>
      <c r="AM2816" s="83" t="b">
        <f t="shared" si="832"/>
        <v>1</v>
      </c>
      <c r="AN2816" s="47" t="str">
        <f t="shared" si="827"/>
        <v>Inner</v>
      </c>
      <c r="AO2816" s="48" t="str">
        <f t="shared" si="828"/>
        <v>1.5-1.6</v>
      </c>
      <c r="AP2816" s="49" t="str">
        <f t="shared" si="833"/>
        <v>16-17</v>
      </c>
      <c r="AQ2816" s="49" t="str">
        <f t="shared" si="834"/>
        <v>Mar</v>
      </c>
      <c r="AR2816" s="48" t="str">
        <f t="shared" si="835"/>
        <v>285-295</v>
      </c>
      <c r="AS2816" s="49" t="str">
        <f t="shared" si="829"/>
        <v>Inner-TI</v>
      </c>
    </row>
    <row r="2817" spans="5:45" x14ac:dyDescent="0.3">
      <c r="E2817" s="15">
        <v>40995.680555555555</v>
      </c>
      <c r="F2817" s="21">
        <v>14.3</v>
      </c>
      <c r="G2817" s="21">
        <v>1978.4400177001951</v>
      </c>
      <c r="H2817" s="42">
        <v>1.1847900105234768</v>
      </c>
      <c r="I2817" s="35">
        <v>291.3</v>
      </c>
      <c r="J2817" s="43">
        <v>0.13916083916083916</v>
      </c>
      <c r="K2817" s="44">
        <v>0.14027565356438718</v>
      </c>
      <c r="L2817" s="26">
        <f t="shared" si="817"/>
        <v>14.141792777989174</v>
      </c>
      <c r="M2817" s="26">
        <f t="shared" si="818"/>
        <v>1.54370963714566</v>
      </c>
      <c r="N2817" s="96">
        <f t="shared" si="819"/>
        <v>15</v>
      </c>
      <c r="O2817" s="26">
        <f t="shared" si="820"/>
        <v>0.17974365496220601</v>
      </c>
      <c r="P2817" s="3">
        <f>IF(L2817&gt;'Power Curve'!$C$37,0,INDEX(Ci,$N2817,1)*POWER(1-O2817,3)+INDEX(Ci,$N2817,2)*3*O2817*POWER(1-O2817,2)+INDEX(Ci,$N2817,3)*3*POWER(O2817,2)*(1-O2817)+INDEX(Ci,$N2817,4)*POWER(O2817,3))</f>
        <v>1975.9741355047856</v>
      </c>
      <c r="Q2817" s="3">
        <f>MAX(0,MIN(P2817-V2817+W2817,'Power Curve'!$C$39))</f>
        <v>1966.510873983173</v>
      </c>
      <c r="R2817" s="3">
        <f t="shared" si="821"/>
        <v>1978.4400177001951</v>
      </c>
      <c r="S2817" s="3">
        <f t="shared" si="822"/>
        <v>-11.929143717022043</v>
      </c>
      <c r="T2817" s="3">
        <f t="shared" si="823"/>
        <v>11.929143717022043</v>
      </c>
      <c r="V2817" s="37">
        <f t="array" ref="V2817">SUM(_xlfn.NORM.DIST($AD$3:$AD$1003,$L2817,$AA2817,FALSE)*WindSpeedStep*$AE$3:$AE$1003)/AG2817</f>
        <v>1969.9349117281597</v>
      </c>
      <c r="W2817" s="37">
        <f t="array" ref="W2817">SUM(_xlfn.NORM.DIST($AD$3:$AD$1003,$L2817,$AB2817,FALSE)*WindSpeedStep*$AE$3:$AE$1003)/AH2817</f>
        <v>1960.4716502065471</v>
      </c>
      <c r="Y2817" s="1">
        <f t="shared" si="824"/>
        <v>14</v>
      </c>
      <c r="Z2817" s="99">
        <f>IF(L2817&lt;'Power Curve'!$P$28,'Power Curve'!$Q$28,IF(L2817&gt;'Power Curve'!$P$29,'Power Curve'!$Q$29,INDEX(ReferenceTurbulence,Y2817)+(L2817-INDEX(ReferenceTurbulenceWindSpeed,Y2817))*(INDEX(ReferenceTurbulence,Y2817+1)-INDEX(ReferenceTurbulence,Y2817))/(INDEX(ReferenceTurbulenceWindSpeed,Y2817+1)-INDEX(ReferenceTurbulenceWindSpeed,Y2817))))</f>
        <v>0.12115911500738477</v>
      </c>
      <c r="AA2817" s="100">
        <f t="shared" si="830"/>
        <v>1.7134070975989937</v>
      </c>
      <c r="AB2817" s="29">
        <f t="shared" si="831"/>
        <v>1.9679837502236681</v>
      </c>
      <c r="AG2817" s="40">
        <f t="array" ref="AG2817">SUM(_xlfn.NORM.DIST($AD$3:$AD$1003,$F2817,$AA2817,FALSE)*WindSpeedStep)</f>
        <v>1.0000000000000002</v>
      </c>
      <c r="AH2817" s="40">
        <f t="array" ref="AH2817">SUM(_xlfn.NORM.DIST($AD$3:$AD$1003,$F2817,$AB2817,FALSE)*WindSpeedStep)</f>
        <v>0.99999999999984845</v>
      </c>
      <c r="AJ2817" s="47">
        <f t="shared" si="825"/>
        <v>14</v>
      </c>
      <c r="AK2817" s="83" t="b">
        <f>COUNTIF('Power Curve'!$D$2:$D$31,AJ2817)&gt;0</f>
        <v>1</v>
      </c>
      <c r="AL2817" s="83" t="b">
        <f t="shared" si="826"/>
        <v>0</v>
      </c>
      <c r="AM2817" s="83" t="b">
        <f t="shared" si="832"/>
        <v>1</v>
      </c>
      <c r="AN2817" s="47" t="str">
        <f t="shared" si="827"/>
        <v>Inner</v>
      </c>
      <c r="AO2817" s="48" t="str">
        <f t="shared" si="828"/>
        <v>1.5-1.6</v>
      </c>
      <c r="AP2817" s="49" t="str">
        <f t="shared" si="833"/>
        <v>16-17</v>
      </c>
      <c r="AQ2817" s="49" t="str">
        <f t="shared" si="834"/>
        <v>Mar</v>
      </c>
      <c r="AR2817" s="48" t="str">
        <f t="shared" si="835"/>
        <v>285-295</v>
      </c>
      <c r="AS2817" s="49" t="str">
        <f t="shared" si="829"/>
        <v>Inner-TI</v>
      </c>
    </row>
    <row r="2818" spans="5:45" x14ac:dyDescent="0.3">
      <c r="E2818" s="15">
        <v>40995.6875</v>
      </c>
      <c r="F2818" s="21">
        <v>13.96</v>
      </c>
      <c r="G2818" s="21">
        <v>1978.5499725341849</v>
      </c>
      <c r="H2818" s="42">
        <v>1.18513295541979</v>
      </c>
      <c r="I2818" s="35">
        <v>290.8</v>
      </c>
      <c r="J2818" s="43">
        <v>0.11246418338108882</v>
      </c>
      <c r="K2818" s="44">
        <v>0.13850705718990219</v>
      </c>
      <c r="L2818" s="26">
        <f t="shared" si="817"/>
        <v>13.80688625455373</v>
      </c>
      <c r="M2818" s="26">
        <f t="shared" si="818"/>
        <v>1.4919487543508361</v>
      </c>
      <c r="N2818" s="96">
        <f t="shared" si="819"/>
        <v>14</v>
      </c>
      <c r="O2818" s="26">
        <f t="shared" si="820"/>
        <v>0.84772218781448272</v>
      </c>
      <c r="P2818" s="3">
        <f>IF(L2818&gt;'Power Curve'!$C$37,0,INDEX(Ci,$N2818,1)*POWER(1-O2818,3)+INDEX(Ci,$N2818,2)*3*O2818*POWER(1-O2818,2)+INDEX(Ci,$N2818,3)*3*POWER(O2818,2)*(1-O2818)+INDEX(Ci,$N2818,4)*POWER(O2818,3))</f>
        <v>1973.2956105411563</v>
      </c>
      <c r="Q2818" s="3">
        <f>MAX(0,MIN(P2818-V2818+W2818,'Power Curve'!$C$39))</f>
        <v>1977.393475854182</v>
      </c>
      <c r="R2818" s="3">
        <f t="shared" si="821"/>
        <v>1978.5499725341849</v>
      </c>
      <c r="S2818" s="3">
        <f t="shared" si="822"/>
        <v>-1.1564966800028742</v>
      </c>
      <c r="T2818" s="3">
        <f t="shared" si="823"/>
        <v>1.1564966800028742</v>
      </c>
      <c r="V2818" s="37">
        <f t="array" ref="V2818">SUM(_xlfn.NORM.DIST($AD$3:$AD$1003,$L2818,$AA2818,FALSE)*WindSpeedStep*$AE$3:$AE$1003)/AG2818</f>
        <v>1965.2979825157879</v>
      </c>
      <c r="W2818" s="37">
        <f t="array" ref="W2818">SUM(_xlfn.NORM.DIST($AD$3:$AD$1003,$L2818,$AB2818,FALSE)*WindSpeedStep*$AE$3:$AE$1003)/AH2818</f>
        <v>1969.3958478288137</v>
      </c>
      <c r="Y2818" s="1">
        <f t="shared" si="824"/>
        <v>13</v>
      </c>
      <c r="Z2818" s="99">
        <f>IF(L2818&lt;'Power Curve'!$P$28,'Power Curve'!$Q$28,IF(L2818&gt;'Power Curve'!$P$29,'Power Curve'!$Q$29,INDEX(ReferenceTurbulence,Y2818)+(L2818-INDEX(ReferenceTurbulenceWindSpeed,Y2818))*(INDEX(ReferenceTurbulence,Y2818+1)-INDEX(ReferenceTurbulence,Y2818))/(INDEX(ReferenceTurbulenceWindSpeed,Y2818+1)-INDEX(ReferenceTurbulenceWindSpeed,Y2818))))</f>
        <v>0.12085995049044103</v>
      </c>
      <c r="AA2818" s="100">
        <f t="shared" si="830"/>
        <v>1.6686995891525145</v>
      </c>
      <c r="AB2818" s="29">
        <f t="shared" si="831"/>
        <v>1.5527801876539653</v>
      </c>
      <c r="AG2818" s="40">
        <f t="array" ref="AG2818">SUM(_xlfn.NORM.DIST($AD$3:$AD$1003,$F2818,$AA2818,FALSE)*WindSpeedStep)</f>
        <v>1.000000000000002</v>
      </c>
      <c r="AH2818" s="40">
        <f t="array" ref="AH2818">SUM(_xlfn.NORM.DIST($AD$3:$AD$1003,$F2818,$AB2818,FALSE)*WindSpeedStep)</f>
        <v>1.0000000000000013</v>
      </c>
      <c r="AJ2818" s="47">
        <f t="shared" si="825"/>
        <v>14</v>
      </c>
      <c r="AK2818" s="83" t="b">
        <f>COUNTIF('Power Curve'!$D$2:$D$31,AJ2818)&gt;0</f>
        <v>1</v>
      </c>
      <c r="AL2818" s="83" t="b">
        <f t="shared" si="826"/>
        <v>0</v>
      </c>
      <c r="AM2818" s="83" t="b">
        <f t="shared" si="832"/>
        <v>1</v>
      </c>
      <c r="AN2818" s="47" t="str">
        <f t="shared" si="827"/>
        <v>Inner</v>
      </c>
      <c r="AO2818" s="48" t="str">
        <f t="shared" si="828"/>
        <v>1.4-1.5</v>
      </c>
      <c r="AP2818" s="49" t="str">
        <f t="shared" si="833"/>
        <v>16-17</v>
      </c>
      <c r="AQ2818" s="49" t="str">
        <f t="shared" si="834"/>
        <v>Mar</v>
      </c>
      <c r="AR2818" s="48" t="str">
        <f t="shared" si="835"/>
        <v>285-295</v>
      </c>
      <c r="AS2818" s="49" t="str">
        <f t="shared" si="829"/>
        <v>Inner-TI</v>
      </c>
    </row>
    <row r="2819" spans="5:45" x14ac:dyDescent="0.3">
      <c r="E2819" s="15">
        <v>40995.694444444445</v>
      </c>
      <c r="F2819" s="21">
        <v>14.27</v>
      </c>
      <c r="G2819" s="21">
        <v>1983.1799774169949</v>
      </c>
      <c r="H2819" s="42">
        <v>1.1850751148571517</v>
      </c>
      <c r="I2819" s="35">
        <v>292.60000000000002</v>
      </c>
      <c r="J2819" s="43">
        <v>0.11843027330063069</v>
      </c>
      <c r="K2819" s="44">
        <v>0.15082297838441064</v>
      </c>
      <c r="L2819" s="26">
        <f t="shared" ref="L2819:L2882" si="836">F2819*(H2819/Ref_Density)^(1/3)</f>
        <v>14.113256556994623</v>
      </c>
      <c r="M2819" s="26">
        <f t="shared" ref="M2819:M2882" si="837">(L2819-CutInWindSpeed)/(RatedWindSpeed-CutInWindSpeed)</f>
        <v>1.5392992722021688</v>
      </c>
      <c r="N2819" s="96">
        <f t="shared" ref="N2819:N2882" si="838">COUNTIF(xa,"&lt;"&amp;L2819)</f>
        <v>15</v>
      </c>
      <c r="O2819" s="26">
        <f t="shared" ref="O2819:O2882" si="839">(L2819-INDEX(xa,$N2819))/(INDEX(xb,$N2819)-INDEX(xa,$N2819))</f>
        <v>0.15248186925943286</v>
      </c>
      <c r="P2819" s="3">
        <f>IF(L2819&gt;'Power Curve'!$C$37,0,INDEX(Ci,$N2819,1)*POWER(1-O2819,3)+INDEX(Ci,$N2819,2)*3*O2819*POWER(1-O2819,2)+INDEX(Ci,$N2819,3)*3*POWER(O2819,2)*(1-O2819)+INDEX(Ci,$N2819,4)*POWER(O2819,3))</f>
        <v>1975.8227034973975</v>
      </c>
      <c r="Q2819" s="3">
        <f>MAX(0,MIN(P2819-V2819+W2819,'Power Curve'!$C$39))</f>
        <v>1976.9450646282069</v>
      </c>
      <c r="R2819" s="3">
        <f t="shared" ref="R2819:R2882" si="840">IF(AM2819,G2819,"")</f>
        <v>1983.1799774169949</v>
      </c>
      <c r="S2819" s="3">
        <f t="shared" ref="S2819:S2882" si="841">IF(AM2819,Q2819-R2819,"")</f>
        <v>-6.2349127887880513</v>
      </c>
      <c r="T2819" s="3">
        <f t="shared" ref="T2819:T2882" si="842">IF(AM2819,ABS(S2819),"")</f>
        <v>6.2349127887880513</v>
      </c>
      <c r="V2819" s="37">
        <f t="array" ref="V2819">SUM(_xlfn.NORM.DIST($AD$3:$AD$1003,$L2819,$AA2819,FALSE)*WindSpeedStep*$AE$3:$AE$1003)/AG2819</f>
        <v>1969.6119792473273</v>
      </c>
      <c r="W2819" s="37">
        <f t="array" ref="W2819">SUM(_xlfn.NORM.DIST($AD$3:$AD$1003,$L2819,$AB2819,FALSE)*WindSpeedStep*$AE$3:$AE$1003)/AH2819</f>
        <v>1970.7343403781367</v>
      </c>
      <c r="Y2819" s="1">
        <f t="shared" ref="Y2819:Y2882" si="843">COUNTIF(ReferenceTurbulenceWindSpeed,"&lt;"&amp;L2819)</f>
        <v>14</v>
      </c>
      <c r="Z2819" s="99">
        <f>IF(L2819&lt;'Power Curve'!$P$28,'Power Curve'!$Q$28,IF(L2819&gt;'Power Curve'!$P$29,'Power Curve'!$Q$29,INDEX(ReferenceTurbulence,Y2819)+(L2819-INDEX(ReferenceTurbulenceWindSpeed,Y2819))*(INDEX(ReferenceTurbulence,Y2819+1)-INDEX(ReferenceTurbulence,Y2819))/(INDEX(ReferenceTurbulenceWindSpeed,Y2819+1)-INDEX(ReferenceTurbulenceWindSpeed,Y2819))))</f>
        <v>0.12108875269111694</v>
      </c>
      <c r="AA2819" s="100">
        <f t="shared" si="830"/>
        <v>1.7089566328962063</v>
      </c>
      <c r="AB2819" s="29">
        <f t="shared" si="831"/>
        <v>1.6714368312067913</v>
      </c>
      <c r="AG2819" s="40">
        <f t="array" ref="AG2819">SUM(_xlfn.NORM.DIST($AD$3:$AD$1003,$F2819,$AA2819,FALSE)*WindSpeedStep)</f>
        <v>1.0000000000000018</v>
      </c>
      <c r="AH2819" s="40">
        <f t="array" ref="AH2819">SUM(_xlfn.NORM.DIST($AD$3:$AD$1003,$F2819,$AB2819,FALSE)*WindSpeedStep)</f>
        <v>1.0000000000000011</v>
      </c>
      <c r="AJ2819" s="47">
        <f t="shared" ref="AJ2819:AJ2882" si="844">MROUND(L2819-Centre_First_Bin,Bin_Width)+Centre_First_Bin</f>
        <v>14</v>
      </c>
      <c r="AK2819" s="83" t="b">
        <f>COUNTIF('Power Curve'!$D$2:$D$31,AJ2819)&gt;0</f>
        <v>1</v>
      </c>
      <c r="AL2819" s="83" t="b">
        <f t="shared" ref="AL2819:AL2882" si="845">(G2819&lt;0)</f>
        <v>0</v>
      </c>
      <c r="AM2819" s="83" t="b">
        <f t="shared" si="832"/>
        <v>1</v>
      </c>
      <c r="AN2819" s="47" t="str">
        <f t="shared" ref="AN2819:AN2882" si="846">IF(AM2819,IF(AND(J2819&gt;=LowerTurbLimit,J2819&lt;=UpperTurbLimit,K2819&gt;=LowerShearLimit,K2819&lt;=UpperShearLimit),"Inner","Outer"),"")</f>
        <v>Inner</v>
      </c>
      <c r="AO2819" s="48" t="str">
        <f t="shared" ref="AO2819:AO2882" si="847">IF(M2819&lt;0,"&lt;0",TEXT(MROUND(M2819+0.05,0.1)-0.1,"0.0")&amp;"-"&amp;TEXT(MROUND(M2819+0.05,0.1),"0.0"))</f>
        <v>1.5-1.6</v>
      </c>
      <c r="AP2819" s="49" t="str">
        <f t="shared" si="833"/>
        <v>16-17</v>
      </c>
      <c r="AQ2819" s="49" t="str">
        <f t="shared" si="834"/>
        <v>Mar</v>
      </c>
      <c r="AR2819" s="48" t="str">
        <f t="shared" si="835"/>
        <v>285-295</v>
      </c>
      <c r="AS2819" s="49" t="str">
        <f t="shared" ref="AS2819:AS2882" si="848">IF(AM2819,IF(M2819&lt;0.5,IF(J2819&lt;=LowerTurbLimit,"LWS-LTI",IF(J2819&gt;=UpperTurbLimit,"LWS-HTI","Inner-TI")),IF(J2819&lt;=LowerTurbLimit,"HWS-LTI",IF(J2819&gt;=UpperTurbLimit,"HWS-HTI","Inner-TI"))),"")</f>
        <v>Inner-TI</v>
      </c>
    </row>
    <row r="2820" spans="5:45" x14ac:dyDescent="0.3">
      <c r="E2820" s="15">
        <v>40995.701388888891</v>
      </c>
      <c r="F2820" s="21">
        <v>14.22</v>
      </c>
      <c r="G2820" s="21">
        <v>1987.669982910161</v>
      </c>
      <c r="H2820" s="42">
        <v>1.1849743567870841</v>
      </c>
      <c r="I2820" s="35">
        <v>292.3</v>
      </c>
      <c r="J2820" s="43">
        <v>0.11603375527426159</v>
      </c>
      <c r="K2820" s="44">
        <v>0.12910718412074385</v>
      </c>
      <c r="L2820" s="26">
        <f t="shared" si="836"/>
        <v>14.063407171816618</v>
      </c>
      <c r="M2820" s="26">
        <f t="shared" si="837"/>
        <v>1.5315948890294413</v>
      </c>
      <c r="N2820" s="96">
        <f t="shared" si="838"/>
        <v>15</v>
      </c>
      <c r="O2820" s="26">
        <f t="shared" si="839"/>
        <v>0.10485877100836281</v>
      </c>
      <c r="P2820" s="3">
        <f>IF(L2820&gt;'Power Curve'!$C$37,0,INDEX(Ci,$N2820,1)*POWER(1-O2820,3)+INDEX(Ci,$N2820,2)*3*O2820*POWER(1-O2820,2)+INDEX(Ci,$N2820,3)*3*POWER(O2820,2)*(1-O2820)+INDEX(Ci,$N2820,4)*POWER(O2820,3))</f>
        <v>1975.5422102618941</v>
      </c>
      <c r="Q2820" s="3">
        <f>MAX(0,MIN(P2820-V2820+W2820,'Power Curve'!$C$39))</f>
        <v>1977.6321300803932</v>
      </c>
      <c r="R2820" s="3">
        <f t="shared" si="840"/>
        <v>1987.669982910161</v>
      </c>
      <c r="S2820" s="3">
        <f t="shared" si="841"/>
        <v>-10.037852829767871</v>
      </c>
      <c r="T2820" s="3">
        <f t="shared" si="842"/>
        <v>10.037852829767871</v>
      </c>
      <c r="V2820" s="37">
        <f t="array" ref="V2820">SUM(_xlfn.NORM.DIST($AD$3:$AD$1003,$L2820,$AA2820,FALSE)*WindSpeedStep*$AE$3:$AE$1003)/AG2820</f>
        <v>1969.0280746762103</v>
      </c>
      <c r="W2820" s="37">
        <f t="array" ref="W2820">SUM(_xlfn.NORM.DIST($AD$3:$AD$1003,$L2820,$AB2820,FALSE)*WindSpeedStep*$AE$3:$AE$1003)/AH2820</f>
        <v>1971.1179944947094</v>
      </c>
      <c r="Y2820" s="1">
        <f t="shared" si="843"/>
        <v>14</v>
      </c>
      <c r="Z2820" s="99">
        <f>IF(L2820&lt;'Power Curve'!$P$28,'Power Curve'!$Q$28,IF(L2820&gt;'Power Curve'!$P$29,'Power Curve'!$Q$29,INDEX(ReferenceTurbulence,Y2820)+(L2820-INDEX(ReferenceTurbulenceWindSpeed,Y2820))*(INDEX(ReferenceTurbulence,Y2820+1)-INDEX(ReferenceTurbulence,Y2820))/(INDEX(ReferenceTurbulenceWindSpeed,Y2820+1)-INDEX(ReferenceTurbulenceWindSpeed,Y2820))))</f>
        <v>0.12096583809053539</v>
      </c>
      <c r="AA2820" s="100">
        <f t="shared" ref="AA2820:AA2883" si="849">Z2820*L2820</f>
        <v>1.7011918349472432</v>
      </c>
      <c r="AB2820" s="29">
        <f t="shared" ref="AB2820:AB2883" si="850">L2820*J2820</f>
        <v>1.6318299460968646</v>
      </c>
      <c r="AG2820" s="40">
        <f t="array" ref="AG2820">SUM(_xlfn.NORM.DIST($AD$3:$AD$1003,$F2820,$AA2820,FALSE)*WindSpeedStep)</f>
        <v>1.0000000000000011</v>
      </c>
      <c r="AH2820" s="40">
        <f t="array" ref="AH2820">SUM(_xlfn.NORM.DIST($AD$3:$AD$1003,$F2820,$AB2820,FALSE)*WindSpeedStep)</f>
        <v>1.0000000000000011</v>
      </c>
      <c r="AJ2820" s="47">
        <f t="shared" si="844"/>
        <v>14</v>
      </c>
      <c r="AK2820" s="83" t="b">
        <f>COUNTIF('Power Curve'!$D$2:$D$31,AJ2820)&gt;0</f>
        <v>1</v>
      </c>
      <c r="AL2820" s="83" t="b">
        <f t="shared" si="845"/>
        <v>0</v>
      </c>
      <c r="AM2820" s="83" t="b">
        <f t="shared" ref="AM2820:AM2883" si="851">AND(AK2820,NOT(AL2820))</f>
        <v>1</v>
      </c>
      <c r="AN2820" s="47" t="str">
        <f t="shared" si="846"/>
        <v>Inner</v>
      </c>
      <c r="AO2820" s="48" t="str">
        <f t="shared" si="847"/>
        <v>1.5-1.6</v>
      </c>
      <c r="AP2820" s="49" t="str">
        <f t="shared" ref="AP2820:AP2883" si="852">IF(AM2820,HOUR(E2820)&amp;"-"&amp;HOUR(E2820)+1,"")</f>
        <v>16-17</v>
      </c>
      <c r="AQ2820" s="49" t="str">
        <f t="shared" ref="AQ2820:AQ2883" si="853">IF(AM2820,TEXT(E2820,"mmm"),"")</f>
        <v>Mar</v>
      </c>
      <c r="AR2820" s="48" t="str">
        <f t="shared" ref="AR2820:AR2883" si="854">IF(AM2820,IF(OR(I2820&lt;5,I2820&gt;=355),"355-5",MROUND(I2820,10)-5&amp;"-"&amp;MROUND(I2820,10)+5),"")</f>
        <v>285-295</v>
      </c>
      <c r="AS2820" s="49" t="str">
        <f t="shared" si="848"/>
        <v>Inner-TI</v>
      </c>
    </row>
    <row r="2821" spans="5:45" x14ac:dyDescent="0.3">
      <c r="E2821" s="15">
        <v>40995.708333333336</v>
      </c>
      <c r="F2821" s="21">
        <v>15.95</v>
      </c>
      <c r="G2821" s="21">
        <v>1992.6200103759791</v>
      </c>
      <c r="H2821" s="42">
        <v>1.1843438835991154</v>
      </c>
      <c r="I2821" s="35">
        <v>288.5</v>
      </c>
      <c r="J2821" s="43">
        <v>0.11598746081504703</v>
      </c>
      <c r="K2821" s="44">
        <v>0.15528269859182436</v>
      </c>
      <c r="L2821" s="26">
        <f t="shared" si="836"/>
        <v>15.77155803358945</v>
      </c>
      <c r="M2821" s="26">
        <f t="shared" si="837"/>
        <v>1.7955951110769035</v>
      </c>
      <c r="N2821" s="96">
        <f t="shared" si="838"/>
        <v>16</v>
      </c>
      <c r="O2821" s="26">
        <f t="shared" si="839"/>
        <v>0.77306378276080101</v>
      </c>
      <c r="P2821" s="3">
        <f>IF(L2821&gt;'Power Curve'!$C$37,0,INDEX(Ci,$N2821,1)*POWER(1-O2821,3)+INDEX(Ci,$N2821,2)*3*O2821*POWER(1-O2821,2)+INDEX(Ci,$N2821,3)*3*POWER(O2821,2)*(1-O2821)+INDEX(Ci,$N2821,4)*POWER(O2821,3))</f>
        <v>1981.6955883380219</v>
      </c>
      <c r="Q2821" s="3">
        <f>MAX(0,MIN(P2821-V2821+W2821,'Power Curve'!$C$39))</f>
        <v>1982.3248686252555</v>
      </c>
      <c r="R2821" s="3">
        <f t="shared" si="840"/>
        <v>1992.6200103759791</v>
      </c>
      <c r="S2821" s="3">
        <f t="shared" si="841"/>
        <v>-10.295141750723587</v>
      </c>
      <c r="T2821" s="3">
        <f t="shared" si="842"/>
        <v>10.295141750723587</v>
      </c>
      <c r="V2821" s="37">
        <f t="array" ref="V2821">SUM(_xlfn.NORM.DIST($AD$3:$AD$1003,$L2821,$AA2821,FALSE)*WindSpeedStep*$AE$3:$AE$1003)/AG2821</f>
        <v>1980.4896351092495</v>
      </c>
      <c r="W2821" s="37">
        <f t="array" ref="W2821">SUM(_xlfn.NORM.DIST($AD$3:$AD$1003,$L2821,$AB2821,FALSE)*WindSpeedStep*$AE$3:$AE$1003)/AH2821</f>
        <v>1981.1189153964831</v>
      </c>
      <c r="Y2821" s="1">
        <f t="shared" si="843"/>
        <v>15</v>
      </c>
      <c r="Z2821" s="99">
        <f>IF(L2821&lt;'Power Curve'!$P$28,'Power Curve'!$Q$28,IF(L2821&gt;'Power Curve'!$P$29,'Power Curve'!$Q$29,INDEX(ReferenceTurbulence,Y2821)+(L2821-INDEX(ReferenceTurbulenceWindSpeed,Y2821))*(INDEX(ReferenceTurbulence,Y2821+1)-INDEX(ReferenceTurbulence,Y2821))/(INDEX(ReferenceTurbulenceWindSpeed,Y2821+1)-INDEX(ReferenceTurbulenceWindSpeed,Y2821))))</f>
        <v>0.12154090965496593</v>
      </c>
      <c r="AA2821" s="100">
        <f t="shared" si="849"/>
        <v>1.9168895100785475</v>
      </c>
      <c r="AB2821" s="29">
        <f t="shared" si="850"/>
        <v>1.8293029694131966</v>
      </c>
      <c r="AG2821" s="40">
        <f t="array" ref="AG2821">SUM(_xlfn.NORM.DIST($AD$3:$AD$1003,$F2821,$AA2821,FALSE)*WindSpeedStep)</f>
        <v>0.99999999999999478</v>
      </c>
      <c r="AH2821" s="40">
        <f t="array" ref="AH2821">SUM(_xlfn.NORM.DIST($AD$3:$AD$1003,$F2821,$AB2821,FALSE)*WindSpeedStep)</f>
        <v>0.99999999999999478</v>
      </c>
      <c r="AJ2821" s="47">
        <f t="shared" si="844"/>
        <v>16</v>
      </c>
      <c r="AK2821" s="83" t="b">
        <f>COUNTIF('Power Curve'!$D$2:$D$31,AJ2821)&gt;0</f>
        <v>1</v>
      </c>
      <c r="AL2821" s="83" t="b">
        <f t="shared" si="845"/>
        <v>0</v>
      </c>
      <c r="AM2821" s="83" t="b">
        <f t="shared" si="851"/>
        <v>1</v>
      </c>
      <c r="AN2821" s="47" t="str">
        <f t="shared" si="846"/>
        <v>Inner</v>
      </c>
      <c r="AO2821" s="48" t="str">
        <f t="shared" si="847"/>
        <v>1.7-1.8</v>
      </c>
      <c r="AP2821" s="49" t="str">
        <f t="shared" si="852"/>
        <v>17-18</v>
      </c>
      <c r="AQ2821" s="49" t="str">
        <f t="shared" si="853"/>
        <v>Mar</v>
      </c>
      <c r="AR2821" s="48" t="str">
        <f t="shared" si="854"/>
        <v>285-295</v>
      </c>
      <c r="AS2821" s="49" t="str">
        <f t="shared" si="848"/>
        <v>Inner-TI</v>
      </c>
    </row>
    <row r="2822" spans="5:45" x14ac:dyDescent="0.3">
      <c r="E2822" s="15">
        <v>40995.715277777781</v>
      </c>
      <c r="F2822" s="21">
        <v>17.149999999999999</v>
      </c>
      <c r="G2822" s="21">
        <v>1985.050048828123</v>
      </c>
      <c r="H2822" s="42">
        <v>1.1838848200743783</v>
      </c>
      <c r="I2822" s="35">
        <v>283.39999999999998</v>
      </c>
      <c r="J2822" s="43">
        <v>0.11486880466472305</v>
      </c>
      <c r="K2822" s="44">
        <v>0.17063992176048573</v>
      </c>
      <c r="L2822" s="26">
        <f t="shared" si="836"/>
        <v>16.9559416022528</v>
      </c>
      <c r="M2822" s="26">
        <f t="shared" si="837"/>
        <v>1.9786454095686727</v>
      </c>
      <c r="N2822" s="96">
        <f t="shared" si="838"/>
        <v>17</v>
      </c>
      <c r="O2822" s="26">
        <f t="shared" si="839"/>
        <v>0.96873162875625174</v>
      </c>
      <c r="P2822" s="3">
        <f>IF(L2822&gt;'Power Curve'!$C$37,0,INDEX(Ci,$N2822,1)*POWER(1-O2822,3)+INDEX(Ci,$N2822,2)*3*O2822*POWER(1-O2822,2)+INDEX(Ci,$N2822,3)*3*POWER(O2822,2)*(1-O2822)+INDEX(Ci,$N2822,4)*POWER(O2822,3))</f>
        <v>1985.1650823423747</v>
      </c>
      <c r="Q2822" s="3">
        <f>MAX(0,MIN(P2822-V2822+W2822,'Power Curve'!$C$39))</f>
        <v>1985.4155803409753</v>
      </c>
      <c r="R2822" s="3">
        <f t="shared" si="840"/>
        <v>1985.050048828123</v>
      </c>
      <c r="S2822" s="3">
        <f t="shared" si="841"/>
        <v>0.36553151285238528</v>
      </c>
      <c r="T2822" s="3">
        <f t="shared" si="842"/>
        <v>0.36553151285238528</v>
      </c>
      <c r="V2822" s="37">
        <f t="array" ref="V2822">SUM(_xlfn.NORM.DIST($AD$3:$AD$1003,$L2822,$AA2822,FALSE)*WindSpeedStep*$AE$3:$AE$1003)/AG2822</f>
        <v>1983.1765120789573</v>
      </c>
      <c r="W2822" s="37">
        <f t="array" ref="W2822">SUM(_xlfn.NORM.DIST($AD$3:$AD$1003,$L2822,$AB2822,FALSE)*WindSpeedStep*$AE$3:$AE$1003)/AH2822</f>
        <v>1983.427010077558</v>
      </c>
      <c r="Y2822" s="1">
        <f t="shared" si="843"/>
        <v>16</v>
      </c>
      <c r="Z2822" s="99">
        <f>IF(L2822&lt;'Power Curve'!$P$28,'Power Curve'!$Q$28,IF(L2822&gt;'Power Curve'!$P$29,'Power Curve'!$Q$29,INDEX(ReferenceTurbulence,Y2822)+(L2822-INDEX(ReferenceTurbulenceWindSpeed,Y2822))*(INDEX(ReferenceTurbulence,Y2822+1)-INDEX(ReferenceTurbulence,Y2822))/(INDEX(ReferenceTurbulenceWindSpeed,Y2822+1)-INDEX(ReferenceTurbulenceWindSpeed,Y2822))))</f>
        <v>0.12104456399666337</v>
      </c>
      <c r="AA2822" s="100">
        <f t="shared" si="849"/>
        <v>2.052424558397576</v>
      </c>
      <c r="AB2822" s="29">
        <f t="shared" si="850"/>
        <v>1.947708743815628</v>
      </c>
      <c r="AG2822" s="40">
        <f t="array" ref="AG2822">SUM(_xlfn.NORM.DIST($AD$3:$AD$1003,$F2822,$AA2822,FALSE)*WindSpeedStep)</f>
        <v>0.9999999999999909</v>
      </c>
      <c r="AH2822" s="40">
        <f t="array" ref="AH2822">SUM(_xlfn.NORM.DIST($AD$3:$AD$1003,$F2822,$AB2822,FALSE)*WindSpeedStep)</f>
        <v>0.99999999999999134</v>
      </c>
      <c r="AJ2822" s="47">
        <f t="shared" si="844"/>
        <v>17</v>
      </c>
      <c r="AK2822" s="83" t="b">
        <f>COUNTIF('Power Curve'!$D$2:$D$31,AJ2822)&gt;0</f>
        <v>1</v>
      </c>
      <c r="AL2822" s="83" t="b">
        <f t="shared" si="845"/>
        <v>0</v>
      </c>
      <c r="AM2822" s="83" t="b">
        <f t="shared" si="851"/>
        <v>1</v>
      </c>
      <c r="AN2822" s="47" t="str">
        <f t="shared" si="846"/>
        <v>Inner</v>
      </c>
      <c r="AO2822" s="48" t="str">
        <f t="shared" si="847"/>
        <v>1.9-2.0</v>
      </c>
      <c r="AP2822" s="49" t="str">
        <f t="shared" si="852"/>
        <v>17-18</v>
      </c>
      <c r="AQ2822" s="49" t="str">
        <f t="shared" si="853"/>
        <v>Mar</v>
      </c>
      <c r="AR2822" s="48" t="str">
        <f t="shared" si="854"/>
        <v>275-285</v>
      </c>
      <c r="AS2822" s="49" t="str">
        <f t="shared" si="848"/>
        <v>Inner-TI</v>
      </c>
    </row>
    <row r="2823" spans="5:45" x14ac:dyDescent="0.3">
      <c r="E2823" s="15">
        <v>40995.722222222219</v>
      </c>
      <c r="F2823" s="21">
        <v>16.7</v>
      </c>
      <c r="G2823" s="21">
        <v>1985.5199432373049</v>
      </c>
      <c r="H2823" s="42">
        <v>1.1839552883817892</v>
      </c>
      <c r="I2823" s="35">
        <v>278.5</v>
      </c>
      <c r="J2823" s="43">
        <v>0.12694610778443116</v>
      </c>
      <c r="K2823" s="44">
        <v>0.1559797474943761</v>
      </c>
      <c r="L2823" s="26">
        <f t="shared" si="836"/>
        <v>16.511361102160766</v>
      </c>
      <c r="M2823" s="26">
        <f t="shared" si="837"/>
        <v>1.9099340601387664</v>
      </c>
      <c r="N2823" s="96">
        <f t="shared" si="838"/>
        <v>17</v>
      </c>
      <c r="O2823" s="26">
        <f t="shared" si="839"/>
        <v>0.51917331627623975</v>
      </c>
      <c r="P2823" s="3">
        <f>IF(L2823&gt;'Power Curve'!$C$37,0,INDEX(Ci,$N2823,1)*POWER(1-O2823,3)+INDEX(Ci,$N2823,2)*3*O2823*POWER(1-O2823,2)+INDEX(Ci,$N2823,3)*3*POWER(O2823,2)*(1-O2823)+INDEX(Ci,$N2823,4)*POWER(O2823,3))</f>
        <v>1984.2285216433197</v>
      </c>
      <c r="Q2823" s="3">
        <f>MAX(0,MIN(P2823-V2823+W2823,'Power Curve'!$C$39))</f>
        <v>1983.7476200688768</v>
      </c>
      <c r="R2823" s="3">
        <f t="shared" si="840"/>
        <v>1985.5199432373049</v>
      </c>
      <c r="S2823" s="3">
        <f t="shared" si="841"/>
        <v>-1.7723231684281018</v>
      </c>
      <c r="T2823" s="3">
        <f t="shared" si="842"/>
        <v>1.7723231684281018</v>
      </c>
      <c r="V2823" s="37">
        <f t="array" ref="V2823">SUM(_xlfn.NORM.DIST($AD$3:$AD$1003,$L2823,$AA2823,FALSE)*WindSpeedStep*$AE$3:$AE$1003)/AG2823</f>
        <v>1982.3857697068472</v>
      </c>
      <c r="W2823" s="37">
        <f t="array" ref="W2823">SUM(_xlfn.NORM.DIST($AD$3:$AD$1003,$L2823,$AB2823,FALSE)*WindSpeedStep*$AE$3:$AE$1003)/AH2823</f>
        <v>1981.9048681324043</v>
      </c>
      <c r="Y2823" s="1">
        <f t="shared" si="843"/>
        <v>16</v>
      </c>
      <c r="Z2823" s="99">
        <f>IF(L2823&lt;'Power Curve'!$P$28,'Power Curve'!$Q$28,IF(L2823&gt;'Power Curve'!$P$29,'Power Curve'!$Q$29,INDEX(ReferenceTurbulence,Y2823)+(L2823-INDEX(ReferenceTurbulenceWindSpeed,Y2823))*(INDEX(ReferenceTurbulence,Y2823+1)-INDEX(ReferenceTurbulence,Y2823))/(INDEX(ReferenceTurbulenceWindSpeed,Y2823+1)-INDEX(ReferenceTurbulenceWindSpeed,Y2823))))</f>
        <v>0.1210385068634743</v>
      </c>
      <c r="AA2823" s="100">
        <f t="shared" si="849"/>
        <v>1.9985104940891885</v>
      </c>
      <c r="AB2823" s="29">
        <f t="shared" si="850"/>
        <v>2.0960530261425645</v>
      </c>
      <c r="AG2823" s="40">
        <f t="array" ref="AG2823">SUM(_xlfn.NORM.DIST($AD$3:$AD$1003,$F2823,$AA2823,FALSE)*WindSpeedStep)</f>
        <v>0.99999999999999278</v>
      </c>
      <c r="AH2823" s="40">
        <f t="array" ref="AH2823">SUM(_xlfn.NORM.DIST($AD$3:$AD$1003,$F2823,$AB2823,FALSE)*WindSpeedStep)</f>
        <v>0.99999999999999212</v>
      </c>
      <c r="AJ2823" s="47">
        <f t="shared" si="844"/>
        <v>17</v>
      </c>
      <c r="AK2823" s="83" t="b">
        <f>COUNTIF('Power Curve'!$D$2:$D$31,AJ2823)&gt;0</f>
        <v>1</v>
      </c>
      <c r="AL2823" s="83" t="b">
        <f t="shared" si="845"/>
        <v>0</v>
      </c>
      <c r="AM2823" s="83" t="b">
        <f t="shared" si="851"/>
        <v>1</v>
      </c>
      <c r="AN2823" s="47" t="str">
        <f t="shared" si="846"/>
        <v>Inner</v>
      </c>
      <c r="AO2823" s="48" t="str">
        <f t="shared" si="847"/>
        <v>1.9-2.0</v>
      </c>
      <c r="AP2823" s="49" t="str">
        <f t="shared" si="852"/>
        <v>17-18</v>
      </c>
      <c r="AQ2823" s="49" t="str">
        <f t="shared" si="853"/>
        <v>Mar</v>
      </c>
      <c r="AR2823" s="48" t="str">
        <f t="shared" si="854"/>
        <v>275-285</v>
      </c>
      <c r="AS2823" s="49" t="str">
        <f t="shared" si="848"/>
        <v>Inner-TI</v>
      </c>
    </row>
    <row r="2824" spans="5:45" x14ac:dyDescent="0.3">
      <c r="E2824" s="15">
        <v>40995.729166666664</v>
      </c>
      <c r="F2824" s="21">
        <v>16.510000000000002</v>
      </c>
      <c r="G2824" s="21">
        <v>1987.5199890136769</v>
      </c>
      <c r="H2824" s="42">
        <v>1.1843412904622015</v>
      </c>
      <c r="I2824" s="35">
        <v>280.60000000000002</v>
      </c>
      <c r="J2824" s="43">
        <v>8.6008479709267102E-2</v>
      </c>
      <c r="K2824" s="44">
        <v>0.12836102707773003</v>
      </c>
      <c r="L2824" s="26">
        <f t="shared" si="836"/>
        <v>16.325281071667785</v>
      </c>
      <c r="M2824" s="26">
        <f t="shared" si="837"/>
        <v>1.8811747915822643</v>
      </c>
      <c r="N2824" s="96">
        <f t="shared" si="838"/>
        <v>17</v>
      </c>
      <c r="O2824" s="26">
        <f t="shared" si="839"/>
        <v>0.33100981275474856</v>
      </c>
      <c r="P2824" s="3">
        <f>IF(L2824&gt;'Power Curve'!$C$37,0,INDEX(Ci,$N2824,1)*POWER(1-O2824,3)+INDEX(Ci,$N2824,2)*3*O2824*POWER(1-O2824,2)+INDEX(Ci,$N2824,3)*3*POWER(O2824,2)*(1-O2824)+INDEX(Ci,$N2824,4)*POWER(O2824,3))</f>
        <v>1983.5591180653437</v>
      </c>
      <c r="Q2824" s="3">
        <f>MAX(0,MIN(P2824-V2824+W2824,'Power Curve'!$C$39))</f>
        <v>1984.7442623877555</v>
      </c>
      <c r="R2824" s="3">
        <f t="shared" si="840"/>
        <v>1987.5199890136769</v>
      </c>
      <c r="S2824" s="3">
        <f t="shared" si="841"/>
        <v>-2.7757266259213793</v>
      </c>
      <c r="T2824" s="3">
        <f t="shared" si="842"/>
        <v>2.7757266259213793</v>
      </c>
      <c r="V2824" s="37">
        <f t="array" ref="V2824">SUM(_xlfn.NORM.DIST($AD$3:$AD$1003,$L2824,$AA2824,FALSE)*WindSpeedStep*$AE$3:$AE$1003)/AG2824</f>
        <v>1981.9990629000056</v>
      </c>
      <c r="W2824" s="37">
        <f t="array" ref="W2824">SUM(_xlfn.NORM.DIST($AD$3:$AD$1003,$L2824,$AB2824,FALSE)*WindSpeedStep*$AE$3:$AE$1003)/AH2824</f>
        <v>1983.1842072224174</v>
      </c>
      <c r="Y2824" s="1">
        <f t="shared" si="843"/>
        <v>16</v>
      </c>
      <c r="Z2824" s="99">
        <f>IF(L2824&lt;'Power Curve'!$P$28,'Power Curve'!$Q$28,IF(L2824&gt;'Power Curve'!$P$29,'Power Curve'!$Q$29,INDEX(ReferenceTurbulence,Y2824)+(L2824-INDEX(ReferenceTurbulenceWindSpeed,Y2824))*(INDEX(ReferenceTurbulence,Y2824+1)-INDEX(ReferenceTurbulence,Y2824))/(INDEX(ReferenceTurbulenceWindSpeed,Y2824+1)-INDEX(ReferenceTurbulenceWindSpeed,Y2824))))</f>
        <v>0.12103597163863135</v>
      </c>
      <c r="AA2824" s="100">
        <f t="shared" si="849"/>
        <v>1.9759462567830672</v>
      </c>
      <c r="AB2824" s="29">
        <f t="shared" si="850"/>
        <v>1.404112605800621</v>
      </c>
      <c r="AG2824" s="40">
        <f t="array" ref="AG2824">SUM(_xlfn.NORM.DIST($AD$3:$AD$1003,$F2824,$AA2824,FALSE)*WindSpeedStep)</f>
        <v>0.99999999999999312</v>
      </c>
      <c r="AH2824" s="40">
        <f t="array" ref="AH2824">SUM(_xlfn.NORM.DIST($AD$3:$AD$1003,$F2824,$AB2824,FALSE)*WindSpeedStep)</f>
        <v>0.99999999999999323</v>
      </c>
      <c r="AJ2824" s="47">
        <f t="shared" si="844"/>
        <v>16</v>
      </c>
      <c r="AK2824" s="83" t="b">
        <f>COUNTIF('Power Curve'!$D$2:$D$31,AJ2824)&gt;0</f>
        <v>1</v>
      </c>
      <c r="AL2824" s="83" t="b">
        <f t="shared" si="845"/>
        <v>0</v>
      </c>
      <c r="AM2824" s="83" t="b">
        <f t="shared" si="851"/>
        <v>1</v>
      </c>
      <c r="AN2824" s="47" t="str">
        <f t="shared" si="846"/>
        <v>Outer</v>
      </c>
      <c r="AO2824" s="48" t="str">
        <f t="shared" si="847"/>
        <v>1.8-1.9</v>
      </c>
      <c r="AP2824" s="49" t="str">
        <f t="shared" si="852"/>
        <v>17-18</v>
      </c>
      <c r="AQ2824" s="49" t="str">
        <f t="shared" si="853"/>
        <v>Mar</v>
      </c>
      <c r="AR2824" s="48" t="str">
        <f t="shared" si="854"/>
        <v>275-285</v>
      </c>
      <c r="AS2824" s="49" t="str">
        <f t="shared" si="848"/>
        <v>HWS-LTI</v>
      </c>
    </row>
    <row r="2825" spans="5:45" x14ac:dyDescent="0.3">
      <c r="E2825" s="15">
        <v>40995.736111111109</v>
      </c>
      <c r="F2825" s="21">
        <v>14.52</v>
      </c>
      <c r="G2825" s="21">
        <v>1982.039993286133</v>
      </c>
      <c r="H2825" s="42">
        <v>1.1852578876087339</v>
      </c>
      <c r="I2825" s="35">
        <v>282.39999999999998</v>
      </c>
      <c r="J2825" s="43">
        <v>0.13429752066115702</v>
      </c>
      <c r="K2825" s="44">
        <v>0.10377371881915047</v>
      </c>
      <c r="L2825" s="26">
        <f t="shared" si="836"/>
        <v>14.361248756415515</v>
      </c>
      <c r="M2825" s="26">
        <f t="shared" si="837"/>
        <v>1.5776272660452915</v>
      </c>
      <c r="N2825" s="96">
        <f t="shared" si="838"/>
        <v>15</v>
      </c>
      <c r="O2825" s="26">
        <f t="shared" si="839"/>
        <v>0.38939867046666365</v>
      </c>
      <c r="P2825" s="3">
        <f>IF(L2825&gt;'Power Curve'!$C$37,0,INDEX(Ci,$N2825,1)*POWER(1-O2825,3)+INDEX(Ci,$N2825,2)*3*O2825*POWER(1-O2825,2)+INDEX(Ci,$N2825,3)*3*POWER(O2825,2)*(1-O2825)+INDEX(Ci,$N2825,4)*POWER(O2825,3))</f>
        <v>1976.9534846318588</v>
      </c>
      <c r="Q2825" s="3">
        <f>MAX(0,MIN(P2825-V2825+W2825,'Power Curve'!$C$39))</f>
        <v>1971.4478906162567</v>
      </c>
      <c r="R2825" s="3">
        <f t="shared" si="840"/>
        <v>1982.039993286133</v>
      </c>
      <c r="S2825" s="3">
        <f t="shared" si="841"/>
        <v>-10.59210266987634</v>
      </c>
      <c r="T2825" s="3">
        <f t="shared" si="842"/>
        <v>10.59210266987634</v>
      </c>
      <c r="V2825" s="37">
        <f t="array" ref="V2825">SUM(_xlfn.NORM.DIST($AD$3:$AD$1003,$L2825,$AA2825,FALSE)*WindSpeedStep*$AE$3:$AE$1003)/AG2825</f>
        <v>1972.1679463463927</v>
      </c>
      <c r="W2825" s="37">
        <f t="array" ref="W2825">SUM(_xlfn.NORM.DIST($AD$3:$AD$1003,$L2825,$AB2825,FALSE)*WindSpeedStep*$AE$3:$AE$1003)/AH2825</f>
        <v>1966.6623523307906</v>
      </c>
      <c r="Y2825" s="1">
        <f t="shared" si="843"/>
        <v>14</v>
      </c>
      <c r="Z2825" s="99">
        <f>IF(L2825&lt;'Power Curve'!$P$28,'Power Curve'!$Q$28,IF(L2825&gt;'Power Curve'!$P$29,'Power Curve'!$Q$29,INDEX(ReferenceTurbulence,Y2825)+(L2825-INDEX(ReferenceTurbulenceWindSpeed,Y2825))*(INDEX(ReferenceTurbulence,Y2825+1)-INDEX(ReferenceTurbulence,Y2825))/(INDEX(ReferenceTurbulenceWindSpeed,Y2825+1)-INDEX(ReferenceTurbulenceWindSpeed,Y2825))))</f>
        <v>0.12170023189051547</v>
      </c>
      <c r="AA2825" s="100">
        <f t="shared" si="849"/>
        <v>1.7477673038931452</v>
      </c>
      <c r="AB2825" s="29">
        <f t="shared" si="850"/>
        <v>1.9286801015847281</v>
      </c>
      <c r="AG2825" s="40">
        <f t="array" ref="AG2825">SUM(_xlfn.NORM.DIST($AD$3:$AD$1003,$F2825,$AA2825,FALSE)*WindSpeedStep)</f>
        <v>1.0000000000000007</v>
      </c>
      <c r="AH2825" s="40">
        <f t="array" ref="AH2825">SUM(_xlfn.NORM.DIST($AD$3:$AD$1003,$F2825,$AB2825,FALSE)*WindSpeedStep)</f>
        <v>0.99999999999997968</v>
      </c>
      <c r="AJ2825" s="47">
        <f t="shared" si="844"/>
        <v>14</v>
      </c>
      <c r="AK2825" s="83" t="b">
        <f>COUNTIF('Power Curve'!$D$2:$D$31,AJ2825)&gt;0</f>
        <v>1</v>
      </c>
      <c r="AL2825" s="83" t="b">
        <f t="shared" si="845"/>
        <v>0</v>
      </c>
      <c r="AM2825" s="83" t="b">
        <f t="shared" si="851"/>
        <v>1</v>
      </c>
      <c r="AN2825" s="47" t="str">
        <f t="shared" si="846"/>
        <v>Inner</v>
      </c>
      <c r="AO2825" s="48" t="str">
        <f t="shared" si="847"/>
        <v>1.5-1.6</v>
      </c>
      <c r="AP2825" s="49" t="str">
        <f t="shared" si="852"/>
        <v>17-18</v>
      </c>
      <c r="AQ2825" s="49" t="str">
        <f t="shared" si="853"/>
        <v>Mar</v>
      </c>
      <c r="AR2825" s="48" t="str">
        <f t="shared" si="854"/>
        <v>275-285</v>
      </c>
      <c r="AS2825" s="49" t="str">
        <f t="shared" si="848"/>
        <v>Inner-TI</v>
      </c>
    </row>
    <row r="2826" spans="5:45" x14ac:dyDescent="0.3">
      <c r="E2826" s="15">
        <v>40995.743055555555</v>
      </c>
      <c r="F2826" s="21">
        <v>13.7</v>
      </c>
      <c r="G2826" s="21">
        <v>1977.629943847661</v>
      </c>
      <c r="H2826" s="42">
        <v>1.1859603875067968</v>
      </c>
      <c r="I2826" s="35">
        <v>287</v>
      </c>
      <c r="J2826" s="43">
        <v>0.11313868613138688</v>
      </c>
      <c r="K2826" s="44">
        <v>0.11324034148500298</v>
      </c>
      <c r="L2826" s="26">
        <f t="shared" si="836"/>
        <v>13.552890579587217</v>
      </c>
      <c r="M2826" s="26">
        <f t="shared" si="837"/>
        <v>1.4526929040094558</v>
      </c>
      <c r="N2826" s="96">
        <f t="shared" si="838"/>
        <v>14</v>
      </c>
      <c r="O2826" s="26">
        <f t="shared" si="839"/>
        <v>0.58417727019047549</v>
      </c>
      <c r="P2826" s="3">
        <f>IF(L2826&gt;'Power Curve'!$C$37,0,INDEX(Ci,$N2826,1)*POWER(1-O2826,3)+INDEX(Ci,$N2826,2)*3*O2826*POWER(1-O2826,2)+INDEX(Ci,$N2826,3)*3*POWER(O2826,2)*(1-O2826)+INDEX(Ci,$N2826,4)*POWER(O2826,3))</f>
        <v>1968.5054655422518</v>
      </c>
      <c r="Q2826" s="3">
        <f>MAX(0,MIN(P2826-V2826+W2826,'Power Curve'!$C$39))</f>
        <v>1973.2365874439606</v>
      </c>
      <c r="R2826" s="3">
        <f t="shared" si="840"/>
        <v>1977.629943847661</v>
      </c>
      <c r="S2826" s="3">
        <f t="shared" si="841"/>
        <v>-4.3933564037004089</v>
      </c>
      <c r="T2826" s="3">
        <f t="shared" si="842"/>
        <v>4.3933564037004089</v>
      </c>
      <c r="V2826" s="37">
        <f t="array" ref="V2826">SUM(_xlfn.NORM.DIST($AD$3:$AD$1003,$L2826,$AA2826,FALSE)*WindSpeedStep*$AE$3:$AE$1003)/AG2826</f>
        <v>1960.3764173091779</v>
      </c>
      <c r="W2826" s="37">
        <f t="array" ref="W2826">SUM(_xlfn.NORM.DIST($AD$3:$AD$1003,$L2826,$AB2826,FALSE)*WindSpeedStep*$AE$3:$AE$1003)/AH2826</f>
        <v>1965.1075392108867</v>
      </c>
      <c r="Y2826" s="1">
        <f t="shared" si="843"/>
        <v>13</v>
      </c>
      <c r="Z2826" s="99">
        <f>IF(L2826&lt;'Power Curve'!$P$28,'Power Curve'!$Q$28,IF(L2826&gt;'Power Curve'!$P$29,'Power Curve'!$Q$29,INDEX(ReferenceTurbulence,Y2826)+(L2826-INDEX(ReferenceTurbulenceWindSpeed,Y2826))*(INDEX(ReferenceTurbulence,Y2826+1)-INDEX(ReferenceTurbulence,Y2826))/(INDEX(ReferenceTurbulenceWindSpeed,Y2826+1)-INDEX(ReferenceTurbulenceWindSpeed,Y2826))))</f>
        <v>0.12114508348639441</v>
      </c>
      <c r="AA2826" s="100">
        <f t="shared" si="849"/>
        <v>1.6418660607460618</v>
      </c>
      <c r="AB2826" s="29">
        <f t="shared" si="850"/>
        <v>1.5333562334569482</v>
      </c>
      <c r="AG2826" s="40">
        <f t="array" ref="AG2826">SUM(_xlfn.NORM.DIST($AD$3:$AD$1003,$F2826,$AA2826,FALSE)*WindSpeedStep)</f>
        <v>1.000000000000002</v>
      </c>
      <c r="AH2826" s="40">
        <f t="array" ref="AH2826">SUM(_xlfn.NORM.DIST($AD$3:$AD$1003,$F2826,$AB2826,FALSE)*WindSpeedStep)</f>
        <v>1.0000000000000024</v>
      </c>
      <c r="AJ2826" s="47">
        <f t="shared" si="844"/>
        <v>14</v>
      </c>
      <c r="AK2826" s="83" t="b">
        <f>COUNTIF('Power Curve'!$D$2:$D$31,AJ2826)&gt;0</f>
        <v>1</v>
      </c>
      <c r="AL2826" s="83" t="b">
        <f t="shared" si="845"/>
        <v>0</v>
      </c>
      <c r="AM2826" s="83" t="b">
        <f t="shared" si="851"/>
        <v>1</v>
      </c>
      <c r="AN2826" s="47" t="str">
        <f t="shared" si="846"/>
        <v>Inner</v>
      </c>
      <c r="AO2826" s="48" t="str">
        <f t="shared" si="847"/>
        <v>1.4-1.5</v>
      </c>
      <c r="AP2826" s="49" t="str">
        <f t="shared" si="852"/>
        <v>17-18</v>
      </c>
      <c r="AQ2826" s="49" t="str">
        <f t="shared" si="853"/>
        <v>Mar</v>
      </c>
      <c r="AR2826" s="48" t="str">
        <f t="shared" si="854"/>
        <v>285-295</v>
      </c>
      <c r="AS2826" s="49" t="str">
        <f t="shared" si="848"/>
        <v>Inner-TI</v>
      </c>
    </row>
    <row r="2827" spans="5:45" x14ac:dyDescent="0.3">
      <c r="E2827" s="15">
        <v>40995.75</v>
      </c>
      <c r="F2827" s="21">
        <v>12.54</v>
      </c>
      <c r="G2827" s="21">
        <v>1972.950012207031</v>
      </c>
      <c r="H2827" s="42">
        <v>1.1867924724083456</v>
      </c>
      <c r="I2827" s="35">
        <v>284.2</v>
      </c>
      <c r="J2827" s="43">
        <v>0.11403508771929825</v>
      </c>
      <c r="K2827" s="44">
        <v>0.15273489956369771</v>
      </c>
      <c r="L2827" s="26">
        <f t="shared" si="836"/>
        <v>12.408247131132439</v>
      </c>
      <c r="M2827" s="26">
        <f t="shared" si="837"/>
        <v>1.2757845692013665</v>
      </c>
      <c r="N2827" s="96">
        <f t="shared" si="838"/>
        <v>13</v>
      </c>
      <c r="O2827" s="26">
        <f t="shared" si="839"/>
        <v>0.4012175803585295</v>
      </c>
      <c r="P2827" s="3">
        <f>IF(L2827&gt;'Power Curve'!$C$37,0,INDEX(Ci,$N2827,1)*POWER(1-O2827,3)+INDEX(Ci,$N2827,2)*3*O2827*POWER(1-O2827,2)+INDEX(Ci,$N2827,3)*3*POWER(O2827,2)*(1-O2827)+INDEX(Ci,$N2827,4)*POWER(O2827,3))</f>
        <v>1935.3619968994069</v>
      </c>
      <c r="Q2827" s="3">
        <f>MAX(0,MIN(P2827-V2827+W2827,'Power Curve'!$C$39))</f>
        <v>1941.9325291716341</v>
      </c>
      <c r="R2827" s="3">
        <f t="shared" si="840"/>
        <v>1972.950012207031</v>
      </c>
      <c r="S2827" s="3">
        <f t="shared" si="841"/>
        <v>-31.017483035396936</v>
      </c>
      <c r="T2827" s="3">
        <f t="shared" si="842"/>
        <v>31.017483035396936</v>
      </c>
      <c r="V2827" s="37">
        <f t="array" ref="V2827">SUM(_xlfn.NORM.DIST($AD$3:$AD$1003,$L2827,$AA2827,FALSE)*WindSpeedStep*$AE$3:$AE$1003)/AG2827</f>
        <v>1919.581342280479</v>
      </c>
      <c r="W2827" s="37">
        <f t="array" ref="W2827">SUM(_xlfn.NORM.DIST($AD$3:$AD$1003,$L2827,$AB2827,FALSE)*WindSpeedStep*$AE$3:$AE$1003)/AH2827</f>
        <v>1926.1518745527062</v>
      </c>
      <c r="Y2827" s="1">
        <f t="shared" si="843"/>
        <v>12</v>
      </c>
      <c r="Z2827" s="99">
        <f>IF(L2827&lt;'Power Curve'!$P$28,'Power Curve'!$Q$28,IF(L2827&gt;'Power Curve'!$P$29,'Power Curve'!$Q$29,INDEX(ReferenceTurbulence,Y2827)+(L2827-INDEX(ReferenceTurbulenceWindSpeed,Y2827))*(INDEX(ReferenceTurbulence,Y2827+1)-INDEX(ReferenceTurbulence,Y2827))/(INDEX(ReferenceTurbulenceWindSpeed,Y2827+1)-INDEX(ReferenceTurbulenceWindSpeed,Y2827))))</f>
        <v>0.11963801345089474</v>
      </c>
      <c r="AA2827" s="100">
        <f t="shared" si="849"/>
        <v>1.4844980371764489</v>
      </c>
      <c r="AB2827" s="29">
        <f t="shared" si="850"/>
        <v>1.4149755500414187</v>
      </c>
      <c r="AG2827" s="40">
        <f t="array" ref="AG2827">SUM(_xlfn.NORM.DIST($AD$3:$AD$1003,$F2827,$AA2827,FALSE)*WindSpeedStep)</f>
        <v>1.0000000000000031</v>
      </c>
      <c r="AH2827" s="40">
        <f t="array" ref="AH2827">SUM(_xlfn.NORM.DIST($AD$3:$AD$1003,$F2827,$AB2827,FALSE)*WindSpeedStep)</f>
        <v>1.0000000000000033</v>
      </c>
      <c r="AJ2827" s="47">
        <f t="shared" si="844"/>
        <v>12</v>
      </c>
      <c r="AK2827" s="83" t="b">
        <f>COUNTIF('Power Curve'!$D$2:$D$31,AJ2827)&gt;0</f>
        <v>1</v>
      </c>
      <c r="AL2827" s="83" t="b">
        <f t="shared" si="845"/>
        <v>0</v>
      </c>
      <c r="AM2827" s="83" t="b">
        <f t="shared" si="851"/>
        <v>1</v>
      </c>
      <c r="AN2827" s="47" t="str">
        <f t="shared" si="846"/>
        <v>Inner</v>
      </c>
      <c r="AO2827" s="48" t="str">
        <f t="shared" si="847"/>
        <v>1.2-1.3</v>
      </c>
      <c r="AP2827" s="49" t="str">
        <f t="shared" si="852"/>
        <v>18-19</v>
      </c>
      <c r="AQ2827" s="49" t="str">
        <f t="shared" si="853"/>
        <v>Mar</v>
      </c>
      <c r="AR2827" s="48" t="str">
        <f t="shared" si="854"/>
        <v>275-285</v>
      </c>
      <c r="AS2827" s="49" t="str">
        <f t="shared" si="848"/>
        <v>Inner-TI</v>
      </c>
    </row>
    <row r="2828" spans="5:45" x14ac:dyDescent="0.3">
      <c r="E2828" s="15">
        <v>40995.756944444445</v>
      </c>
      <c r="F2828" s="21">
        <v>13.24</v>
      </c>
      <c r="G2828" s="21">
        <v>1950.999999999998</v>
      </c>
      <c r="H2828" s="42">
        <v>1.1865626603545927</v>
      </c>
      <c r="I2828" s="35">
        <v>285.39999999999998</v>
      </c>
      <c r="J2828" s="43">
        <v>0.12084592145015106</v>
      </c>
      <c r="K2828" s="44">
        <v>0.14884596703466607</v>
      </c>
      <c r="L2828" s="26">
        <f t="shared" si="836"/>
        <v>13.100046826010509</v>
      </c>
      <c r="M2828" s="26">
        <f t="shared" si="837"/>
        <v>1.3827044421162367</v>
      </c>
      <c r="N2828" s="96">
        <f t="shared" si="838"/>
        <v>14</v>
      </c>
      <c r="O2828" s="26">
        <f t="shared" si="839"/>
        <v>0.11430836494768158</v>
      </c>
      <c r="P2828" s="3">
        <f>IF(L2828&gt;'Power Curve'!$C$37,0,INDEX(Ci,$N2828,1)*POWER(1-O2828,3)+INDEX(Ci,$N2828,2)*3*O2828*POWER(1-O2828,2)+INDEX(Ci,$N2828,3)*3*POWER(O2828,2)*(1-O2828)+INDEX(Ci,$N2828,4)*POWER(O2828,3))</f>
        <v>1956.3055886718073</v>
      </c>
      <c r="Q2828" s="3">
        <f>MAX(0,MIN(P2828-V2828+W2828,'Power Curve'!$C$39))</f>
        <v>1956.9889163730033</v>
      </c>
      <c r="R2828" s="3">
        <f t="shared" si="840"/>
        <v>1950.999999999998</v>
      </c>
      <c r="S2828" s="3">
        <f t="shared" si="841"/>
        <v>5.9889163730053951</v>
      </c>
      <c r="T2828" s="3">
        <f t="shared" si="842"/>
        <v>5.9889163730053951</v>
      </c>
      <c r="V2828" s="37">
        <f t="array" ref="V2828">SUM(_xlfn.NORM.DIST($AD$3:$AD$1003,$L2828,$AA2828,FALSE)*WindSpeedStep*$AE$3:$AE$1003)/AG2828</f>
        <v>1948.0959081566905</v>
      </c>
      <c r="W2828" s="37">
        <f t="array" ref="W2828">SUM(_xlfn.NORM.DIST($AD$3:$AD$1003,$L2828,$AB2828,FALSE)*WindSpeedStep*$AE$3:$AE$1003)/AH2828</f>
        <v>1948.7792358578865</v>
      </c>
      <c r="Y2828" s="1">
        <f t="shared" si="843"/>
        <v>13</v>
      </c>
      <c r="Z2828" s="99">
        <f>IF(L2828&lt;'Power Curve'!$P$28,'Power Curve'!$Q$28,IF(L2828&gt;'Power Curve'!$P$29,'Power Curve'!$Q$29,INDEX(ReferenceTurbulence,Y2828)+(L2828-INDEX(ReferenceTurbulenceWindSpeed,Y2828))*(INDEX(ReferenceTurbulence,Y2828+1)-INDEX(ReferenceTurbulence,Y2828))/(INDEX(ReferenceTurbulenceWindSpeed,Y2828+1)-INDEX(ReferenceTurbulenceWindSpeed,Y2828))))</f>
        <v>0.12165344134001978</v>
      </c>
      <c r="AA2828" s="100">
        <f t="shared" si="849"/>
        <v>1.5936657780995818</v>
      </c>
      <c r="AB2828" s="29">
        <f t="shared" si="850"/>
        <v>1.5830872297293668</v>
      </c>
      <c r="AG2828" s="40">
        <f t="array" ref="AG2828">SUM(_xlfn.NORM.DIST($AD$3:$AD$1003,$F2828,$AA2828,FALSE)*WindSpeedStep)</f>
        <v>1.0000000000000029</v>
      </c>
      <c r="AH2828" s="40">
        <f t="array" ref="AH2828">SUM(_xlfn.NORM.DIST($AD$3:$AD$1003,$F2828,$AB2828,FALSE)*WindSpeedStep)</f>
        <v>1.0000000000000029</v>
      </c>
      <c r="AJ2828" s="47">
        <f t="shared" si="844"/>
        <v>13</v>
      </c>
      <c r="AK2828" s="83" t="b">
        <f>COUNTIF('Power Curve'!$D$2:$D$31,AJ2828)&gt;0</f>
        <v>1</v>
      </c>
      <c r="AL2828" s="83" t="b">
        <f t="shared" si="845"/>
        <v>0</v>
      </c>
      <c r="AM2828" s="83" t="b">
        <f t="shared" si="851"/>
        <v>1</v>
      </c>
      <c r="AN2828" s="47" t="str">
        <f t="shared" si="846"/>
        <v>Inner</v>
      </c>
      <c r="AO2828" s="48" t="str">
        <f t="shared" si="847"/>
        <v>1.3-1.4</v>
      </c>
      <c r="AP2828" s="49" t="str">
        <f t="shared" si="852"/>
        <v>18-19</v>
      </c>
      <c r="AQ2828" s="49" t="str">
        <f t="shared" si="853"/>
        <v>Mar</v>
      </c>
      <c r="AR2828" s="48" t="str">
        <f t="shared" si="854"/>
        <v>285-295</v>
      </c>
      <c r="AS2828" s="49" t="str">
        <f t="shared" si="848"/>
        <v>Inner-TI</v>
      </c>
    </row>
    <row r="2829" spans="5:45" x14ac:dyDescent="0.3">
      <c r="E2829" s="15">
        <v>40995.763888888891</v>
      </c>
      <c r="F2829" s="21">
        <v>11.6</v>
      </c>
      <c r="G2829" s="21">
        <v>1790.650039672852</v>
      </c>
      <c r="H2829" s="42">
        <v>1.1870793804279229</v>
      </c>
      <c r="I2829" s="35">
        <v>282.5</v>
      </c>
      <c r="J2829" s="43">
        <v>0.12413793103448276</v>
      </c>
      <c r="K2829" s="44">
        <v>0.12052518610810686</v>
      </c>
      <c r="L2829" s="26">
        <f t="shared" si="836"/>
        <v>11.479048216935444</v>
      </c>
      <c r="M2829" s="26">
        <f t="shared" si="837"/>
        <v>1.1321738816654485</v>
      </c>
      <c r="N2829" s="96">
        <f t="shared" si="838"/>
        <v>12</v>
      </c>
      <c r="O2829" s="26">
        <f t="shared" si="839"/>
        <v>0.48037792527683043</v>
      </c>
      <c r="P2829" s="3">
        <f>IF(L2829&gt;'Power Curve'!$C$37,0,INDEX(Ci,$N2829,1)*POWER(1-O2829,3)+INDEX(Ci,$N2829,2)*3*O2829*POWER(1-O2829,2)+INDEX(Ci,$N2829,3)*3*POWER(O2829,2)*(1-O2829)+INDEX(Ci,$N2829,4)*POWER(O2829,3))</f>
        <v>1858.9671266220994</v>
      </c>
      <c r="Q2829" s="3">
        <f>MAX(0,MIN(P2829-V2829+W2829,'Power Curve'!$C$39))</f>
        <v>1850.9723343583801</v>
      </c>
      <c r="R2829" s="3">
        <f t="shared" si="840"/>
        <v>1790.650039672852</v>
      </c>
      <c r="S2829" s="3">
        <f t="shared" si="841"/>
        <v>60.32229468552805</v>
      </c>
      <c r="T2829" s="3">
        <f t="shared" si="842"/>
        <v>60.32229468552805</v>
      </c>
      <c r="V2829" s="37">
        <f t="array" ref="V2829">SUM(_xlfn.NORM.DIST($AD$3:$AD$1003,$L2829,$AA2829,FALSE)*WindSpeedStep*$AE$3:$AE$1003)/AG2829</f>
        <v>1837.6724372625752</v>
      </c>
      <c r="W2829" s="37">
        <f t="array" ref="W2829">SUM(_xlfn.NORM.DIST($AD$3:$AD$1003,$L2829,$AB2829,FALSE)*WindSpeedStep*$AE$3:$AE$1003)/AH2829</f>
        <v>1829.6776449988558</v>
      </c>
      <c r="Y2829" s="1">
        <f t="shared" si="843"/>
        <v>11</v>
      </c>
      <c r="Z2829" s="99">
        <f>IF(L2829&lt;'Power Curve'!$P$28,'Power Curve'!$Q$28,IF(L2829&gt;'Power Curve'!$P$29,'Power Curve'!$Q$29,INDEX(ReferenceTurbulence,Y2829)+(L2829-INDEX(ReferenceTurbulenceWindSpeed,Y2829))*(INDEX(ReferenceTurbulence,Y2829+1)-INDEX(ReferenceTurbulence,Y2829))/(INDEX(ReferenceTurbulenceWindSpeed,Y2829+1)-INDEX(ReferenceTurbulenceWindSpeed,Y2829))))</f>
        <v>0.11913480310456659</v>
      </c>
      <c r="AA2829" s="100">
        <f t="shared" si="849"/>
        <v>1.3675541491524303</v>
      </c>
      <c r="AB2829" s="29">
        <f t="shared" si="850"/>
        <v>1.4249852958954345</v>
      </c>
      <c r="AG2829" s="40">
        <f t="array" ref="AG2829">SUM(_xlfn.NORM.DIST($AD$3:$AD$1003,$F2829,$AA2829,FALSE)*WindSpeedStep)</f>
        <v>1.000000000000004</v>
      </c>
      <c r="AH2829" s="40">
        <f t="array" ref="AH2829">SUM(_xlfn.NORM.DIST($AD$3:$AD$1003,$F2829,$AB2829,FALSE)*WindSpeedStep)</f>
        <v>1.0000000000000038</v>
      </c>
      <c r="AJ2829" s="47">
        <f t="shared" si="844"/>
        <v>11</v>
      </c>
      <c r="AK2829" s="83" t="b">
        <f>COUNTIF('Power Curve'!$D$2:$D$31,AJ2829)&gt;0</f>
        <v>1</v>
      </c>
      <c r="AL2829" s="83" t="b">
        <f t="shared" si="845"/>
        <v>0</v>
      </c>
      <c r="AM2829" s="83" t="b">
        <f t="shared" si="851"/>
        <v>1</v>
      </c>
      <c r="AN2829" s="47" t="str">
        <f t="shared" si="846"/>
        <v>Inner</v>
      </c>
      <c r="AO2829" s="48" t="str">
        <f t="shared" si="847"/>
        <v>1.1-1.2</v>
      </c>
      <c r="AP2829" s="49" t="str">
        <f t="shared" si="852"/>
        <v>18-19</v>
      </c>
      <c r="AQ2829" s="49" t="str">
        <f t="shared" si="853"/>
        <v>Mar</v>
      </c>
      <c r="AR2829" s="48" t="str">
        <f t="shared" si="854"/>
        <v>275-285</v>
      </c>
      <c r="AS2829" s="49" t="str">
        <f t="shared" si="848"/>
        <v>Inner-TI</v>
      </c>
    </row>
    <row r="2830" spans="5:45" x14ac:dyDescent="0.3">
      <c r="E2830" s="15">
        <v>40995.770833333336</v>
      </c>
      <c r="F2830" s="21">
        <v>12.28</v>
      </c>
      <c r="G2830" s="21">
        <v>1861.3800354003911</v>
      </c>
      <c r="H2830" s="42">
        <v>1.1868925475374488</v>
      </c>
      <c r="I2830" s="35">
        <v>283.39999999999998</v>
      </c>
      <c r="J2830" s="43">
        <v>0.11482084690553745</v>
      </c>
      <c r="K2830" s="44">
        <v>0.14158696788224748</v>
      </c>
      <c r="L2830" s="26">
        <f t="shared" si="836"/>
        <v>12.151320379559433</v>
      </c>
      <c r="M2830" s="26">
        <f t="shared" si="837"/>
        <v>1.2360757115218934</v>
      </c>
      <c r="N2830" s="96">
        <f t="shared" si="838"/>
        <v>13</v>
      </c>
      <c r="O2830" s="26">
        <f t="shared" si="839"/>
        <v>0.13671542933404635</v>
      </c>
      <c r="P2830" s="3">
        <f>IF(L2830&gt;'Power Curve'!$C$37,0,INDEX(Ci,$N2830,1)*POWER(1-O2830,3)+INDEX(Ci,$N2830,2)*3*O2830*POWER(1-O2830,2)+INDEX(Ci,$N2830,3)*3*POWER(O2830,2)*(1-O2830)+INDEX(Ci,$N2830,4)*POWER(O2830,3))</f>
        <v>1924.2710715495843</v>
      </c>
      <c r="Q2830" s="3">
        <f>MAX(0,MIN(P2830-V2830+W2830,'Power Curve'!$C$39))</f>
        <v>1929.3634890783437</v>
      </c>
      <c r="R2830" s="3">
        <f t="shared" si="840"/>
        <v>1861.3800354003911</v>
      </c>
      <c r="S2830" s="3">
        <f t="shared" si="841"/>
        <v>67.983453677952639</v>
      </c>
      <c r="T2830" s="3">
        <f t="shared" si="842"/>
        <v>67.983453677952639</v>
      </c>
      <c r="V2830" s="37">
        <f t="array" ref="V2830">SUM(_xlfn.NORM.DIST($AD$3:$AD$1003,$L2830,$AA2830,FALSE)*WindSpeedStep*$AE$3:$AE$1003)/AG2830</f>
        <v>1903.9352897776525</v>
      </c>
      <c r="W2830" s="37">
        <f t="array" ref="W2830">SUM(_xlfn.NORM.DIST($AD$3:$AD$1003,$L2830,$AB2830,FALSE)*WindSpeedStep*$AE$3:$AE$1003)/AH2830</f>
        <v>1909.0277073064119</v>
      </c>
      <c r="Y2830" s="1">
        <f t="shared" si="843"/>
        <v>12</v>
      </c>
      <c r="Z2830" s="99">
        <f>IF(L2830&lt;'Power Curve'!$P$28,'Power Curve'!$Q$28,IF(L2830&gt;'Power Curve'!$P$29,'Power Curve'!$Q$29,INDEX(ReferenceTurbulence,Y2830)+(L2830-INDEX(ReferenceTurbulenceWindSpeed,Y2830))*(INDEX(ReferenceTurbulence,Y2830+1)-INDEX(ReferenceTurbulence,Y2830))/(INDEX(ReferenceTurbulenceWindSpeed,Y2830+1)-INDEX(ReferenceTurbulenceWindSpeed,Y2830))))</f>
        <v>0.11869310180564439</v>
      </c>
      <c r="AA2830" s="100">
        <f t="shared" si="849"/>
        <v>1.4422779068840492</v>
      </c>
      <c r="AB2830" s="29">
        <f t="shared" si="850"/>
        <v>1.3952248970015309</v>
      </c>
      <c r="AG2830" s="40">
        <f t="array" ref="AG2830">SUM(_xlfn.NORM.DIST($AD$3:$AD$1003,$F2830,$AA2830,FALSE)*WindSpeedStep)</f>
        <v>1.0000000000000038</v>
      </c>
      <c r="AH2830" s="40">
        <f t="array" ref="AH2830">SUM(_xlfn.NORM.DIST($AD$3:$AD$1003,$F2830,$AB2830,FALSE)*WindSpeedStep)</f>
        <v>1.0000000000000031</v>
      </c>
      <c r="AJ2830" s="47">
        <f t="shared" si="844"/>
        <v>12</v>
      </c>
      <c r="AK2830" s="83" t="b">
        <f>COUNTIF('Power Curve'!$D$2:$D$31,AJ2830)&gt;0</f>
        <v>1</v>
      </c>
      <c r="AL2830" s="83" t="b">
        <f t="shared" si="845"/>
        <v>0</v>
      </c>
      <c r="AM2830" s="83" t="b">
        <f t="shared" si="851"/>
        <v>1</v>
      </c>
      <c r="AN2830" s="47" t="str">
        <f t="shared" si="846"/>
        <v>Inner</v>
      </c>
      <c r="AO2830" s="48" t="str">
        <f t="shared" si="847"/>
        <v>1.2-1.3</v>
      </c>
      <c r="AP2830" s="49" t="str">
        <f t="shared" si="852"/>
        <v>18-19</v>
      </c>
      <c r="AQ2830" s="49" t="str">
        <f t="shared" si="853"/>
        <v>Mar</v>
      </c>
      <c r="AR2830" s="48" t="str">
        <f t="shared" si="854"/>
        <v>275-285</v>
      </c>
      <c r="AS2830" s="49" t="str">
        <f t="shared" si="848"/>
        <v>Inner-TI</v>
      </c>
    </row>
    <row r="2831" spans="5:45" x14ac:dyDescent="0.3">
      <c r="E2831" s="15">
        <v>40995.777777777781</v>
      </c>
      <c r="F2831" s="21">
        <v>12.86</v>
      </c>
      <c r="G2831" s="21">
        <v>1950.959960937503</v>
      </c>
      <c r="H2831" s="42">
        <v>1.1867918303890785</v>
      </c>
      <c r="I2831" s="35">
        <v>285.3</v>
      </c>
      <c r="J2831" s="43">
        <v>0.11430793157076205</v>
      </c>
      <c r="K2831" s="44">
        <v>8.6077259039964785E-2</v>
      </c>
      <c r="L2831" s="26">
        <f t="shared" si="836"/>
        <v>12.724882721861785</v>
      </c>
      <c r="M2831" s="26">
        <f t="shared" si="837"/>
        <v>1.3247216204486549</v>
      </c>
      <c r="N2831" s="96">
        <f t="shared" si="838"/>
        <v>13</v>
      </c>
      <c r="O2831" s="26">
        <f t="shared" si="839"/>
        <v>0.72718906571793518</v>
      </c>
      <c r="P2831" s="3">
        <f>IF(L2831&gt;'Power Curve'!$C$37,0,INDEX(Ci,$N2831,1)*POWER(1-O2831,3)+INDEX(Ci,$N2831,2)*3*O2831*POWER(1-O2831,2)+INDEX(Ci,$N2831,3)*3*POWER(O2831,2)*(1-O2831)+INDEX(Ci,$N2831,4)*POWER(O2831,3))</f>
        <v>1945.7187321786337</v>
      </c>
      <c r="Q2831" s="3">
        <f>MAX(0,MIN(P2831-V2831+W2831,'Power Curve'!$C$39))</f>
        <v>1952.2226512986319</v>
      </c>
      <c r="R2831" s="3">
        <f t="shared" si="840"/>
        <v>1950.959960937503</v>
      </c>
      <c r="S2831" s="3">
        <f t="shared" si="841"/>
        <v>1.262690361128989</v>
      </c>
      <c r="T2831" s="3">
        <f t="shared" si="842"/>
        <v>1.262690361128989</v>
      </c>
      <c r="V2831" s="37">
        <f t="array" ref="V2831">SUM(_xlfn.NORM.DIST($AD$3:$AD$1003,$L2831,$AA2831,FALSE)*WindSpeedStep*$AE$3:$AE$1003)/AG2831</f>
        <v>1934.5692737444315</v>
      </c>
      <c r="W2831" s="37">
        <f t="array" ref="W2831">SUM(_xlfn.NORM.DIST($AD$3:$AD$1003,$L2831,$AB2831,FALSE)*WindSpeedStep*$AE$3:$AE$1003)/AH2831</f>
        <v>1941.0731928644298</v>
      </c>
      <c r="Y2831" s="1">
        <f t="shared" si="843"/>
        <v>12</v>
      </c>
      <c r="Z2831" s="99">
        <f>IF(L2831&lt;'Power Curve'!$P$28,'Power Curve'!$Q$28,IF(L2831&gt;'Power Curve'!$P$29,'Power Curve'!$Q$29,INDEX(ReferenceTurbulence,Y2831)+(L2831-INDEX(ReferenceTurbulenceWindSpeed,Y2831))*(INDEX(ReferenceTurbulence,Y2831+1)-INDEX(ReferenceTurbulence,Y2831))/(INDEX(ReferenceTurbulenceWindSpeed,Y2831+1)-INDEX(ReferenceTurbulenceWindSpeed,Y2831))))</f>
        <v>0.1208025191131082</v>
      </c>
      <c r="AA2831" s="100">
        <f t="shared" si="849"/>
        <v>1.5371978882197685</v>
      </c>
      <c r="AB2831" s="29">
        <f t="shared" si="850"/>
        <v>1.4545550234165494</v>
      </c>
      <c r="AG2831" s="40">
        <f t="array" ref="AG2831">SUM(_xlfn.NORM.DIST($AD$3:$AD$1003,$F2831,$AA2831,FALSE)*WindSpeedStep)</f>
        <v>1.0000000000000027</v>
      </c>
      <c r="AH2831" s="40">
        <f t="array" ref="AH2831">SUM(_xlfn.NORM.DIST($AD$3:$AD$1003,$F2831,$AB2831,FALSE)*WindSpeedStep)</f>
        <v>1.0000000000000036</v>
      </c>
      <c r="AJ2831" s="47">
        <f t="shared" si="844"/>
        <v>13</v>
      </c>
      <c r="AK2831" s="83" t="b">
        <f>COUNTIF('Power Curve'!$D$2:$D$31,AJ2831)&gt;0</f>
        <v>1</v>
      </c>
      <c r="AL2831" s="83" t="b">
        <f t="shared" si="845"/>
        <v>0</v>
      </c>
      <c r="AM2831" s="83" t="b">
        <f t="shared" si="851"/>
        <v>1</v>
      </c>
      <c r="AN2831" s="47" t="str">
        <f t="shared" si="846"/>
        <v>Outer</v>
      </c>
      <c r="AO2831" s="48" t="str">
        <f t="shared" si="847"/>
        <v>1.3-1.4</v>
      </c>
      <c r="AP2831" s="49" t="str">
        <f t="shared" si="852"/>
        <v>18-19</v>
      </c>
      <c r="AQ2831" s="49" t="str">
        <f t="shared" si="853"/>
        <v>Mar</v>
      </c>
      <c r="AR2831" s="48" t="str">
        <f t="shared" si="854"/>
        <v>285-295</v>
      </c>
      <c r="AS2831" s="49" t="str">
        <f t="shared" si="848"/>
        <v>Inner-TI</v>
      </c>
    </row>
    <row r="2832" spans="5:45" x14ac:dyDescent="0.3">
      <c r="E2832" s="15">
        <v>40995.784722222219</v>
      </c>
      <c r="F2832" s="21">
        <v>14.57</v>
      </c>
      <c r="G2832" s="21">
        <v>1984.239974975588</v>
      </c>
      <c r="H2832" s="42">
        <v>1.1857721538157389</v>
      </c>
      <c r="I2832" s="35">
        <v>283.2</v>
      </c>
      <c r="J2832" s="43">
        <v>0.10569663692518874</v>
      </c>
      <c r="K2832" s="44">
        <v>0.13078968897509247</v>
      </c>
      <c r="L2832" s="26">
        <f t="shared" si="836"/>
        <v>14.412785989202353</v>
      </c>
      <c r="M2832" s="26">
        <f t="shared" si="837"/>
        <v>1.5855925115068756</v>
      </c>
      <c r="N2832" s="96">
        <f t="shared" si="838"/>
        <v>15</v>
      </c>
      <c r="O2832" s="26">
        <f t="shared" si="839"/>
        <v>0.4386342365991584</v>
      </c>
      <c r="P2832" s="3">
        <f>IF(L2832&gt;'Power Curve'!$C$37,0,INDEX(Ci,$N2832,1)*POWER(1-O2832,3)+INDEX(Ci,$N2832,2)*3*O2832*POWER(1-O2832,2)+INDEX(Ci,$N2832,3)*3*POWER(O2832,2)*(1-O2832)+INDEX(Ci,$N2832,4)*POWER(O2832,3))</f>
        <v>1977.1455051214739</v>
      </c>
      <c r="Q2832" s="3">
        <f>MAX(0,MIN(P2832-V2832+W2832,'Power Curve'!$C$39))</f>
        <v>1981.6985493892628</v>
      </c>
      <c r="R2832" s="3">
        <f t="shared" si="840"/>
        <v>1984.239974975588</v>
      </c>
      <c r="S2832" s="3">
        <f t="shared" si="841"/>
        <v>-2.5414255863252038</v>
      </c>
      <c r="T2832" s="3">
        <f t="shared" si="842"/>
        <v>2.5414255863252038</v>
      </c>
      <c r="V2832" s="37">
        <f t="array" ref="V2832">SUM(_xlfn.NORM.DIST($AD$3:$AD$1003,$L2832,$AA2832,FALSE)*WindSpeedStep*$AE$3:$AE$1003)/AG2832</f>
        <v>1972.6340226395821</v>
      </c>
      <c r="W2832" s="37">
        <f t="array" ref="W2832">SUM(_xlfn.NORM.DIST($AD$3:$AD$1003,$L2832,$AB2832,FALSE)*WindSpeedStep*$AE$3:$AE$1003)/AH2832</f>
        <v>1977.187066907371</v>
      </c>
      <c r="Y2832" s="1">
        <f t="shared" si="843"/>
        <v>14</v>
      </c>
      <c r="Z2832" s="99">
        <f>IF(L2832&lt;'Power Curve'!$P$28,'Power Curve'!$Q$28,IF(L2832&gt;'Power Curve'!$P$29,'Power Curve'!$Q$29,INDEX(ReferenceTurbulence,Y2832)+(L2832-INDEX(ReferenceTurbulenceWindSpeed,Y2832))*(INDEX(ReferenceTurbulence,Y2832+1)-INDEX(ReferenceTurbulence,Y2832))/(INDEX(ReferenceTurbulenceWindSpeed,Y2832+1)-INDEX(ReferenceTurbulenceWindSpeed,Y2832))))</f>
        <v>0.12182730824984171</v>
      </c>
      <c r="AA2832" s="100">
        <f t="shared" si="849"/>
        <v>1.7558709214455548</v>
      </c>
      <c r="AB2832" s="29">
        <f t="shared" si="850"/>
        <v>1.5233830077811683</v>
      </c>
      <c r="AG2832" s="40">
        <f t="array" ref="AG2832">SUM(_xlfn.NORM.DIST($AD$3:$AD$1003,$F2832,$AA2832,FALSE)*WindSpeedStep)</f>
        <v>0.99999999999999911</v>
      </c>
      <c r="AH2832" s="40">
        <f t="array" ref="AH2832">SUM(_xlfn.NORM.DIST($AD$3:$AD$1003,$F2832,$AB2832,FALSE)*WindSpeedStep)</f>
        <v>1.0000000000000004</v>
      </c>
      <c r="AJ2832" s="47">
        <f t="shared" si="844"/>
        <v>14</v>
      </c>
      <c r="AK2832" s="83" t="b">
        <f>COUNTIF('Power Curve'!$D$2:$D$31,AJ2832)&gt;0</f>
        <v>1</v>
      </c>
      <c r="AL2832" s="83" t="b">
        <f t="shared" si="845"/>
        <v>0</v>
      </c>
      <c r="AM2832" s="83" t="b">
        <f t="shared" si="851"/>
        <v>1</v>
      </c>
      <c r="AN2832" s="47" t="str">
        <f t="shared" si="846"/>
        <v>Inner</v>
      </c>
      <c r="AO2832" s="48" t="str">
        <f t="shared" si="847"/>
        <v>1.5-1.6</v>
      </c>
      <c r="AP2832" s="49" t="str">
        <f t="shared" si="852"/>
        <v>18-19</v>
      </c>
      <c r="AQ2832" s="49" t="str">
        <f t="shared" si="853"/>
        <v>Mar</v>
      </c>
      <c r="AR2832" s="48" t="str">
        <f t="shared" si="854"/>
        <v>275-285</v>
      </c>
      <c r="AS2832" s="49" t="str">
        <f t="shared" si="848"/>
        <v>Inner-TI</v>
      </c>
    </row>
    <row r="2833" spans="5:45" x14ac:dyDescent="0.3">
      <c r="E2833" s="15">
        <v>40995.791666666664</v>
      </c>
      <c r="F2833" s="21">
        <v>13.92</v>
      </c>
      <c r="G2833" s="21">
        <v>1984.7200164794949</v>
      </c>
      <c r="H2833" s="42">
        <v>1.1860021149656765</v>
      </c>
      <c r="I2833" s="35">
        <v>285.7</v>
      </c>
      <c r="J2833" s="43">
        <v>0.10201149425287356</v>
      </c>
      <c r="K2833" s="44">
        <v>0.13887929742951616</v>
      </c>
      <c r="L2833" s="26">
        <f t="shared" si="836"/>
        <v>13.770689739823549</v>
      </c>
      <c r="M2833" s="26">
        <f t="shared" si="837"/>
        <v>1.4863544663169361</v>
      </c>
      <c r="N2833" s="96">
        <f t="shared" si="838"/>
        <v>14</v>
      </c>
      <c r="O2833" s="26">
        <f t="shared" si="839"/>
        <v>0.81016482588657068</v>
      </c>
      <c r="P2833" s="3">
        <f>IF(L2833&gt;'Power Curve'!$C$37,0,INDEX(Ci,$N2833,1)*POWER(1-O2833,3)+INDEX(Ci,$N2833,2)*3*O2833*POWER(1-O2833,2)+INDEX(Ci,$N2833,3)*3*POWER(O2833,2)*(1-O2833)+INDEX(Ci,$N2833,4)*POWER(O2833,3))</f>
        <v>1972.7605478276682</v>
      </c>
      <c r="Q2833" s="3">
        <f>MAX(0,MIN(P2833-V2833+W2833,'Power Curve'!$C$39))</f>
        <v>1981.0803465888778</v>
      </c>
      <c r="R2833" s="3">
        <f t="shared" si="840"/>
        <v>1984.7200164794949</v>
      </c>
      <c r="S2833" s="3">
        <f t="shared" si="841"/>
        <v>-3.6396698906171423</v>
      </c>
      <c r="T2833" s="3">
        <f t="shared" si="842"/>
        <v>3.6396698906171423</v>
      </c>
      <c r="V2833" s="37">
        <f t="array" ref="V2833">SUM(_xlfn.NORM.DIST($AD$3:$AD$1003,$L2833,$AA2833,FALSE)*WindSpeedStep*$AE$3:$AE$1003)/AG2833</f>
        <v>1964.6665397559161</v>
      </c>
      <c r="W2833" s="37">
        <f t="array" ref="W2833">SUM(_xlfn.NORM.DIST($AD$3:$AD$1003,$L2833,$AB2833,FALSE)*WindSpeedStep*$AE$3:$AE$1003)/AH2833</f>
        <v>1972.9863385171257</v>
      </c>
      <c r="Y2833" s="1">
        <f t="shared" si="843"/>
        <v>13</v>
      </c>
      <c r="Z2833" s="99">
        <f>IF(L2833&lt;'Power Curve'!$P$28,'Power Curve'!$Q$28,IF(L2833&gt;'Power Curve'!$P$29,'Power Curve'!$Q$29,INDEX(ReferenceTurbulence,Y2833)+(L2833-INDEX(ReferenceTurbulenceWindSpeed,Y2833))*(INDEX(ReferenceTurbulence,Y2833+1)-INDEX(ReferenceTurbulence,Y2833))/(INDEX(ReferenceTurbulenceWindSpeed,Y2833+1)-INDEX(ReferenceTurbulenceWindSpeed,Y2833))))</f>
        <v>0.12090058433465688</v>
      </c>
      <c r="AA2833" s="100">
        <f t="shared" si="849"/>
        <v>1.6648844362359312</v>
      </c>
      <c r="AB2833" s="29">
        <f t="shared" si="850"/>
        <v>1.4047686372521149</v>
      </c>
      <c r="AG2833" s="40">
        <f t="array" ref="AG2833">SUM(_xlfn.NORM.DIST($AD$3:$AD$1003,$F2833,$AA2833,FALSE)*WindSpeedStep)</f>
        <v>1.0000000000000011</v>
      </c>
      <c r="AH2833" s="40">
        <f t="array" ref="AH2833">SUM(_xlfn.NORM.DIST($AD$3:$AD$1003,$F2833,$AB2833,FALSE)*WindSpeedStep)</f>
        <v>1.0000000000000022</v>
      </c>
      <c r="AJ2833" s="47">
        <f t="shared" si="844"/>
        <v>14</v>
      </c>
      <c r="AK2833" s="83" t="b">
        <f>COUNTIF('Power Curve'!$D$2:$D$31,AJ2833)&gt;0</f>
        <v>1</v>
      </c>
      <c r="AL2833" s="83" t="b">
        <f t="shared" si="845"/>
        <v>0</v>
      </c>
      <c r="AM2833" s="83" t="b">
        <f t="shared" si="851"/>
        <v>1</v>
      </c>
      <c r="AN2833" s="47" t="str">
        <f t="shared" si="846"/>
        <v>Inner</v>
      </c>
      <c r="AO2833" s="48" t="str">
        <f t="shared" si="847"/>
        <v>1.4-1.5</v>
      </c>
      <c r="AP2833" s="49" t="str">
        <f t="shared" si="852"/>
        <v>19-20</v>
      </c>
      <c r="AQ2833" s="49" t="str">
        <f t="shared" si="853"/>
        <v>Mar</v>
      </c>
      <c r="AR2833" s="48" t="str">
        <f t="shared" si="854"/>
        <v>285-295</v>
      </c>
      <c r="AS2833" s="49" t="str">
        <f t="shared" si="848"/>
        <v>Inner-TI</v>
      </c>
    </row>
    <row r="2834" spans="5:45" x14ac:dyDescent="0.3">
      <c r="E2834" s="15">
        <v>40995.798611111109</v>
      </c>
      <c r="F2834" s="21">
        <v>14.15</v>
      </c>
      <c r="G2834" s="21">
        <v>1975.4299774169949</v>
      </c>
      <c r="H2834" s="42">
        <v>1.1854280156628709</v>
      </c>
      <c r="I2834" s="35">
        <v>287.39999999999998</v>
      </c>
      <c r="J2834" s="43">
        <v>0.12226148409893993</v>
      </c>
      <c r="K2834" s="44">
        <v>0.12566619320501893</v>
      </c>
      <c r="L2834" s="26">
        <f t="shared" si="836"/>
        <v>13.995963651403908</v>
      </c>
      <c r="M2834" s="26">
        <f t="shared" si="837"/>
        <v>1.5211712755400928</v>
      </c>
      <c r="N2834" s="96">
        <f t="shared" si="838"/>
        <v>15</v>
      </c>
      <c r="O2834" s="26">
        <f t="shared" si="839"/>
        <v>4.0427296326310619E-2</v>
      </c>
      <c r="P2834" s="3">
        <f>IF(L2834&gt;'Power Curve'!$C$37,0,INDEX(Ci,$N2834,1)*POWER(1-O2834,3)+INDEX(Ci,$N2834,2)*3*O2834*POWER(1-O2834,2)+INDEX(Ci,$N2834,3)*3*POWER(O2834,2)*(1-O2834)+INDEX(Ci,$N2834,4)*POWER(O2834,3))</f>
        <v>1975.1277710115198</v>
      </c>
      <c r="Q2834" s="3">
        <f>MAX(0,MIN(P2834-V2834+W2834,'Power Curve'!$C$39))</f>
        <v>1974.4277702798536</v>
      </c>
      <c r="R2834" s="3">
        <f t="shared" si="840"/>
        <v>1975.4299774169949</v>
      </c>
      <c r="S2834" s="3">
        <f t="shared" si="841"/>
        <v>-1.0022071371413404</v>
      </c>
      <c r="T2834" s="3">
        <f t="shared" si="842"/>
        <v>1.0022071371413404</v>
      </c>
      <c r="V2834" s="37">
        <f t="array" ref="V2834">SUM(_xlfn.NORM.DIST($AD$3:$AD$1003,$L2834,$AA2834,FALSE)*WindSpeedStep*$AE$3:$AE$1003)/AG2834</f>
        <v>1968.1960952083855</v>
      </c>
      <c r="W2834" s="37">
        <f t="array" ref="W2834">SUM(_xlfn.NORM.DIST($AD$3:$AD$1003,$L2834,$AB2834,FALSE)*WindSpeedStep*$AE$3:$AE$1003)/AH2834</f>
        <v>1967.4960944767192</v>
      </c>
      <c r="Y2834" s="1">
        <f t="shared" si="843"/>
        <v>14</v>
      </c>
      <c r="Z2834" s="99">
        <f>IF(L2834&lt;'Power Curve'!$P$28,'Power Curve'!$Q$28,IF(L2834&gt;'Power Curve'!$P$29,'Power Curve'!$Q$29,INDEX(ReferenceTurbulence,Y2834)+(L2834-INDEX(ReferenceTurbulenceWindSpeed,Y2834))*(INDEX(ReferenceTurbulence,Y2834+1)-INDEX(ReferenceTurbulence,Y2834))/(INDEX(ReferenceTurbulenceWindSpeed,Y2834+1)-INDEX(ReferenceTurbulenceWindSpeed,Y2834))))</f>
        <v>0.12079954128780174</v>
      </c>
      <c r="AA2834" s="100">
        <f t="shared" si="849"/>
        <v>1.6907059889703389</v>
      </c>
      <c r="AB2834" s="29">
        <f t="shared" si="850"/>
        <v>1.7111672874154602</v>
      </c>
      <c r="AG2834" s="40">
        <f t="array" ref="AG2834">SUM(_xlfn.NORM.DIST($AD$3:$AD$1003,$F2834,$AA2834,FALSE)*WindSpeedStep)</f>
        <v>1.0000000000000016</v>
      </c>
      <c r="AH2834" s="40">
        <f t="array" ref="AH2834">SUM(_xlfn.NORM.DIST($AD$3:$AD$1003,$F2834,$AB2834,FALSE)*WindSpeedStep)</f>
        <v>1.0000000000000018</v>
      </c>
      <c r="AJ2834" s="47">
        <f t="shared" si="844"/>
        <v>14</v>
      </c>
      <c r="AK2834" s="83" t="b">
        <f>COUNTIF('Power Curve'!$D$2:$D$31,AJ2834)&gt;0</f>
        <v>1</v>
      </c>
      <c r="AL2834" s="83" t="b">
        <f t="shared" si="845"/>
        <v>0</v>
      </c>
      <c r="AM2834" s="83" t="b">
        <f t="shared" si="851"/>
        <v>1</v>
      </c>
      <c r="AN2834" s="47" t="str">
        <f t="shared" si="846"/>
        <v>Inner</v>
      </c>
      <c r="AO2834" s="48" t="str">
        <f t="shared" si="847"/>
        <v>1.5-1.6</v>
      </c>
      <c r="AP2834" s="49" t="str">
        <f t="shared" si="852"/>
        <v>19-20</v>
      </c>
      <c r="AQ2834" s="49" t="str">
        <f t="shared" si="853"/>
        <v>Mar</v>
      </c>
      <c r="AR2834" s="48" t="str">
        <f t="shared" si="854"/>
        <v>285-295</v>
      </c>
      <c r="AS2834" s="49" t="str">
        <f t="shared" si="848"/>
        <v>Inner-TI</v>
      </c>
    </row>
    <row r="2835" spans="5:45" x14ac:dyDescent="0.3">
      <c r="E2835" s="15">
        <v>40995.805555555555</v>
      </c>
      <c r="F2835" s="21">
        <v>13.7</v>
      </c>
      <c r="G2835" s="21">
        <v>1980.1600494384741</v>
      </c>
      <c r="H2835" s="42">
        <v>1.1855570440590353</v>
      </c>
      <c r="I2835" s="35">
        <v>289.2</v>
      </c>
      <c r="J2835" s="43">
        <v>8.7591240875912413E-2</v>
      </c>
      <c r="K2835" s="44">
        <v>0.15659061137278843</v>
      </c>
      <c r="L2835" s="26">
        <f t="shared" si="836"/>
        <v>13.551353965744948</v>
      </c>
      <c r="M2835" s="26">
        <f t="shared" si="837"/>
        <v>1.4524554153867359</v>
      </c>
      <c r="N2835" s="96">
        <f t="shared" si="838"/>
        <v>14</v>
      </c>
      <c r="O2835" s="26">
        <f t="shared" si="839"/>
        <v>0.58258288568556549</v>
      </c>
      <c r="P2835" s="3">
        <f>IF(L2835&gt;'Power Curve'!$C$37,0,INDEX(Ci,$N2835,1)*POWER(1-O2835,3)+INDEX(Ci,$N2835,2)*3*O2835*POWER(1-O2835,2)+INDEX(Ci,$N2835,3)*3*POWER(O2835,2)*(1-O2835)+INDEX(Ci,$N2835,4)*POWER(O2835,3))</f>
        <v>1968.4700718135418</v>
      </c>
      <c r="Q2835" s="3">
        <f>MAX(0,MIN(P2835-V2835+W2835,'Power Curve'!$C$39))</f>
        <v>1983.1146762129679</v>
      </c>
      <c r="R2835" s="3">
        <f t="shared" si="840"/>
        <v>1980.1600494384741</v>
      </c>
      <c r="S2835" s="3">
        <f t="shared" si="841"/>
        <v>2.9546267744938177</v>
      </c>
      <c r="T2835" s="3">
        <f t="shared" si="842"/>
        <v>2.9546267744938177</v>
      </c>
      <c r="V2835" s="37">
        <f t="array" ref="V2835">SUM(_xlfn.NORM.DIST($AD$3:$AD$1003,$L2835,$AA2835,FALSE)*WindSpeedStep*$AE$3:$AE$1003)/AG2835</f>
        <v>1960.3429165752461</v>
      </c>
      <c r="W2835" s="37">
        <f t="array" ref="W2835">SUM(_xlfn.NORM.DIST($AD$3:$AD$1003,$L2835,$AB2835,FALSE)*WindSpeedStep*$AE$3:$AE$1003)/AH2835</f>
        <v>1974.9875209746722</v>
      </c>
      <c r="Y2835" s="1">
        <f t="shared" si="843"/>
        <v>13</v>
      </c>
      <c r="Z2835" s="99">
        <f>IF(L2835&lt;'Power Curve'!$P$28,'Power Curve'!$Q$28,IF(L2835&gt;'Power Curve'!$P$29,'Power Curve'!$Q$29,INDEX(ReferenceTurbulence,Y2835)+(L2835-INDEX(ReferenceTurbulenceWindSpeed,Y2835))*(INDEX(ReferenceTurbulence,Y2835+1)-INDEX(ReferenceTurbulence,Y2835))/(INDEX(ReferenceTurbulenceWindSpeed,Y2835+1)-INDEX(ReferenceTurbulenceWindSpeed,Y2835))))</f>
        <v>0.12114680847367432</v>
      </c>
      <c r="AA2835" s="100">
        <f t="shared" si="849"/>
        <v>1.6417032834470702</v>
      </c>
      <c r="AB2835" s="29">
        <f t="shared" si="850"/>
        <v>1.1869799094083167</v>
      </c>
      <c r="AG2835" s="40">
        <f t="array" ref="AG2835">SUM(_xlfn.NORM.DIST($AD$3:$AD$1003,$F2835,$AA2835,FALSE)*WindSpeedStep)</f>
        <v>1.0000000000000024</v>
      </c>
      <c r="AH2835" s="40">
        <f t="array" ref="AH2835">SUM(_xlfn.NORM.DIST($AD$3:$AD$1003,$F2835,$AB2835,FALSE)*WindSpeedStep)</f>
        <v>1.0000000000000029</v>
      </c>
      <c r="AJ2835" s="47">
        <f t="shared" si="844"/>
        <v>14</v>
      </c>
      <c r="AK2835" s="83" t="b">
        <f>COUNTIF('Power Curve'!$D$2:$D$31,AJ2835)&gt;0</f>
        <v>1</v>
      </c>
      <c r="AL2835" s="83" t="b">
        <f t="shared" si="845"/>
        <v>0</v>
      </c>
      <c r="AM2835" s="83" t="b">
        <f t="shared" si="851"/>
        <v>1</v>
      </c>
      <c r="AN2835" s="47" t="str">
        <f t="shared" si="846"/>
        <v>Outer</v>
      </c>
      <c r="AO2835" s="48" t="str">
        <f t="shared" si="847"/>
        <v>1.4-1.5</v>
      </c>
      <c r="AP2835" s="49" t="str">
        <f t="shared" si="852"/>
        <v>19-20</v>
      </c>
      <c r="AQ2835" s="49" t="str">
        <f t="shared" si="853"/>
        <v>Mar</v>
      </c>
      <c r="AR2835" s="48" t="str">
        <f t="shared" si="854"/>
        <v>285-295</v>
      </c>
      <c r="AS2835" s="49" t="str">
        <f t="shared" si="848"/>
        <v>HWS-LTI</v>
      </c>
    </row>
    <row r="2836" spans="5:45" x14ac:dyDescent="0.3">
      <c r="E2836" s="15">
        <v>40995.8125</v>
      </c>
      <c r="F2836" s="21">
        <v>14.96</v>
      </c>
      <c r="G2836" s="21">
        <v>1983.759948730466</v>
      </c>
      <c r="H2836" s="42">
        <v>1.1851550649121458</v>
      </c>
      <c r="I2836" s="35">
        <v>292.2</v>
      </c>
      <c r="J2836" s="43">
        <v>0.13368983957219249</v>
      </c>
      <c r="K2836" s="44">
        <v>0.13202316568660369</v>
      </c>
      <c r="L2836" s="26">
        <f t="shared" si="836"/>
        <v>14.796010230075124</v>
      </c>
      <c r="M2836" s="26">
        <f t="shared" si="837"/>
        <v>1.6448210532876522</v>
      </c>
      <c r="N2836" s="96">
        <f t="shared" si="838"/>
        <v>15</v>
      </c>
      <c r="O2836" s="26">
        <f t="shared" si="839"/>
        <v>0.80474357997634105</v>
      </c>
      <c r="P2836" s="3">
        <f>IF(L2836&gt;'Power Curve'!$C$37,0,INDEX(Ci,$N2836,1)*POWER(1-O2836,3)+INDEX(Ci,$N2836,2)*3*O2836*POWER(1-O2836,2)+INDEX(Ci,$N2836,3)*3*POWER(O2836,2)*(1-O2836)+INDEX(Ci,$N2836,4)*POWER(O2836,3))</f>
        <v>1978.3695479468797</v>
      </c>
      <c r="Q2836" s="3">
        <f>MAX(0,MIN(P2836-V2836+W2836,'Power Curve'!$C$39))</f>
        <v>1974.7612345020732</v>
      </c>
      <c r="R2836" s="3">
        <f t="shared" si="840"/>
        <v>1983.759948730466</v>
      </c>
      <c r="S2836" s="3">
        <f t="shared" si="841"/>
        <v>-8.9987142283928279</v>
      </c>
      <c r="T2836" s="3">
        <f t="shared" si="842"/>
        <v>8.9987142283928279</v>
      </c>
      <c r="V2836" s="37">
        <f t="array" ref="V2836">SUM(_xlfn.NORM.DIST($AD$3:$AD$1003,$L2836,$AA2836,FALSE)*WindSpeedStep*$AE$3:$AE$1003)/AG2836</f>
        <v>1975.5354681959534</v>
      </c>
      <c r="W2836" s="37">
        <f t="array" ref="W2836">SUM(_xlfn.NORM.DIST($AD$3:$AD$1003,$L2836,$AB2836,FALSE)*WindSpeedStep*$AE$3:$AE$1003)/AH2836</f>
        <v>1971.9271547511469</v>
      </c>
      <c r="Y2836" s="1">
        <f t="shared" si="843"/>
        <v>14</v>
      </c>
      <c r="Z2836" s="99">
        <f>IF(L2836&lt;'Power Curve'!$P$28,'Power Curve'!$Q$28,IF(L2836&gt;'Power Curve'!$P$29,'Power Curve'!$Q$29,INDEX(ReferenceTurbulence,Y2836)+(L2836-INDEX(ReferenceTurbulenceWindSpeed,Y2836))*(INDEX(ReferenceTurbulence,Y2836+1)-INDEX(ReferenceTurbulence,Y2836))/(INDEX(ReferenceTurbulenceWindSpeed,Y2836+1)-INDEX(ReferenceTurbulenceWindSpeed,Y2836))))</f>
        <v>0.1227722317294762</v>
      </c>
      <c r="AA2836" s="100">
        <f t="shared" si="849"/>
        <v>1.8165391966384836</v>
      </c>
      <c r="AB2836" s="29">
        <f t="shared" si="850"/>
        <v>1.9780762339672622</v>
      </c>
      <c r="AG2836" s="40">
        <f t="array" ref="AG2836">SUM(_xlfn.NORM.DIST($AD$3:$AD$1003,$F2836,$AA2836,FALSE)*WindSpeedStep)</f>
        <v>0.99999999999999822</v>
      </c>
      <c r="AH2836" s="40">
        <f t="array" ref="AH2836">SUM(_xlfn.NORM.DIST($AD$3:$AD$1003,$F2836,$AB2836,FALSE)*WindSpeedStep)</f>
        <v>0.99999999999998213</v>
      </c>
      <c r="AJ2836" s="47">
        <f t="shared" si="844"/>
        <v>15</v>
      </c>
      <c r="AK2836" s="83" t="b">
        <f>COUNTIF('Power Curve'!$D$2:$D$31,AJ2836)&gt;0</f>
        <v>1</v>
      </c>
      <c r="AL2836" s="83" t="b">
        <f t="shared" si="845"/>
        <v>0</v>
      </c>
      <c r="AM2836" s="83" t="b">
        <f t="shared" si="851"/>
        <v>1</v>
      </c>
      <c r="AN2836" s="47" t="str">
        <f t="shared" si="846"/>
        <v>Inner</v>
      </c>
      <c r="AO2836" s="48" t="str">
        <f t="shared" si="847"/>
        <v>1.6-1.7</v>
      </c>
      <c r="AP2836" s="49" t="str">
        <f t="shared" si="852"/>
        <v>19-20</v>
      </c>
      <c r="AQ2836" s="49" t="str">
        <f t="shared" si="853"/>
        <v>Mar</v>
      </c>
      <c r="AR2836" s="48" t="str">
        <f t="shared" si="854"/>
        <v>285-295</v>
      </c>
      <c r="AS2836" s="49" t="str">
        <f t="shared" si="848"/>
        <v>Inner-TI</v>
      </c>
    </row>
    <row r="2837" spans="5:45" x14ac:dyDescent="0.3">
      <c r="E2837" s="15">
        <v>40995.819444444445</v>
      </c>
      <c r="F2837" s="21">
        <v>13.22</v>
      </c>
      <c r="G2837" s="21">
        <v>1985.159988403323</v>
      </c>
      <c r="H2837" s="42">
        <v>1.1857142834309926</v>
      </c>
      <c r="I2837" s="35">
        <v>291.7</v>
      </c>
      <c r="J2837" s="43">
        <v>0.16263237518910739</v>
      </c>
      <c r="K2837" s="44">
        <v>0.11748736213894048</v>
      </c>
      <c r="L2837" s="26">
        <f t="shared" si="836"/>
        <v>13.0771400873387</v>
      </c>
      <c r="M2837" s="26">
        <f t="shared" si="837"/>
        <v>1.3791641318128103</v>
      </c>
      <c r="N2837" s="96">
        <f t="shared" si="838"/>
        <v>14</v>
      </c>
      <c r="O2837" s="26">
        <f t="shared" si="839"/>
        <v>9.0540422611291527E-2</v>
      </c>
      <c r="P2837" s="3">
        <f>IF(L2837&gt;'Power Curve'!$C$37,0,INDEX(Ci,$N2837,1)*POWER(1-O2837,3)+INDEX(Ci,$N2837,2)*3*O2837*POWER(1-O2837,2)+INDEX(Ci,$N2837,3)*3*POWER(O2837,2)*(1-O2837)+INDEX(Ci,$N2837,4)*POWER(O2837,3))</f>
        <v>1955.6502683513379</v>
      </c>
      <c r="Q2837" s="3">
        <f>MAX(0,MIN(P2837-V2837+W2837,'Power Curve'!$C$39))</f>
        <v>1912.5735539977668</v>
      </c>
      <c r="R2837" s="3">
        <f t="shared" si="840"/>
        <v>1985.159988403323</v>
      </c>
      <c r="S2837" s="3">
        <f t="shared" si="841"/>
        <v>-72.586434405556247</v>
      </c>
      <c r="T2837" s="3">
        <f t="shared" si="842"/>
        <v>72.586434405556247</v>
      </c>
      <c r="V2837" s="37">
        <f t="array" ref="V2837">SUM(_xlfn.NORM.DIST($AD$3:$AD$1003,$L2837,$AA2837,FALSE)*WindSpeedStep*$AE$3:$AE$1003)/AG2837</f>
        <v>1947.3271042126903</v>
      </c>
      <c r="W2837" s="37">
        <f t="array" ref="W2837">SUM(_xlfn.NORM.DIST($AD$3:$AD$1003,$L2837,$AB2837,FALSE)*WindSpeedStep*$AE$3:$AE$1003)/AH2837</f>
        <v>1904.2503898591192</v>
      </c>
      <c r="Y2837" s="1">
        <f t="shared" si="843"/>
        <v>13</v>
      </c>
      <c r="Z2837" s="99">
        <f>IF(L2837&lt;'Power Curve'!$P$28,'Power Curve'!$Q$28,IF(L2837&gt;'Power Curve'!$P$29,'Power Curve'!$Q$29,INDEX(ReferenceTurbulence,Y2837)+(L2837-INDEX(ReferenceTurbulenceWindSpeed,Y2837))*(INDEX(ReferenceTurbulence,Y2837+1)-INDEX(ReferenceTurbulence,Y2837))/(INDEX(ReferenceTurbulenceWindSpeed,Y2837+1)-INDEX(ReferenceTurbulenceWindSpeed,Y2837))))</f>
        <v>0.12167915621499108</v>
      </c>
      <c r="AA2837" s="100">
        <f t="shared" si="849"/>
        <v>1.5912153715326076</v>
      </c>
      <c r="AB2837" s="29">
        <f t="shared" si="850"/>
        <v>2.1267663530845842</v>
      </c>
      <c r="AG2837" s="40">
        <f t="array" ref="AG2837">SUM(_xlfn.NORM.DIST($AD$3:$AD$1003,$F2837,$AA2837,FALSE)*WindSpeedStep)</f>
        <v>1.0000000000000031</v>
      </c>
      <c r="AH2837" s="40">
        <f t="array" ref="AH2837">SUM(_xlfn.NORM.DIST($AD$3:$AD$1003,$F2837,$AB2837,FALSE)*WindSpeedStep)</f>
        <v>0.99999999978134824</v>
      </c>
      <c r="AJ2837" s="47">
        <f t="shared" si="844"/>
        <v>13</v>
      </c>
      <c r="AK2837" s="83" t="b">
        <f>COUNTIF('Power Curve'!$D$2:$D$31,AJ2837)&gt;0</f>
        <v>1</v>
      </c>
      <c r="AL2837" s="83" t="b">
        <f t="shared" si="845"/>
        <v>0</v>
      </c>
      <c r="AM2837" s="83" t="b">
        <f t="shared" si="851"/>
        <v>1</v>
      </c>
      <c r="AN2837" s="47" t="str">
        <f t="shared" si="846"/>
        <v>Outer</v>
      </c>
      <c r="AO2837" s="48" t="str">
        <f t="shared" si="847"/>
        <v>1.3-1.4</v>
      </c>
      <c r="AP2837" s="49" t="str">
        <f t="shared" si="852"/>
        <v>19-20</v>
      </c>
      <c r="AQ2837" s="49" t="str">
        <f t="shared" si="853"/>
        <v>Mar</v>
      </c>
      <c r="AR2837" s="48" t="str">
        <f t="shared" si="854"/>
        <v>285-295</v>
      </c>
      <c r="AS2837" s="49" t="str">
        <f t="shared" si="848"/>
        <v>HWS-HTI</v>
      </c>
    </row>
    <row r="2838" spans="5:45" x14ac:dyDescent="0.3">
      <c r="E2838" s="15">
        <v>40995.826388888891</v>
      </c>
      <c r="F2838" s="21">
        <v>14.42</v>
      </c>
      <c r="G2838" s="21">
        <v>1984.8700103759791</v>
      </c>
      <c r="H2838" s="42">
        <v>1.1854412043664424</v>
      </c>
      <c r="I2838" s="35">
        <v>293.8</v>
      </c>
      <c r="J2838" s="43">
        <v>0.10124826629680998</v>
      </c>
      <c r="K2838" s="44">
        <v>0.15156265202811561</v>
      </c>
      <c r="L2838" s="26">
        <f t="shared" si="836"/>
        <v>14.263077337054497</v>
      </c>
      <c r="M2838" s="26">
        <f t="shared" si="837"/>
        <v>1.5624545567196504</v>
      </c>
      <c r="N2838" s="96">
        <f t="shared" si="838"/>
        <v>15</v>
      </c>
      <c r="O2838" s="26">
        <f t="shared" si="839"/>
        <v>0.29561161305397593</v>
      </c>
      <c r="P2838" s="3">
        <f>IF(L2838&gt;'Power Curve'!$C$37,0,INDEX(Ci,$N2838,1)*POWER(1-O2838,3)+INDEX(Ci,$N2838,2)*3*O2838*POWER(1-O2838,2)+INDEX(Ci,$N2838,3)*3*POWER(O2838,2)*(1-O2838)+INDEX(Ci,$N2838,4)*POWER(O2838,3))</f>
        <v>1976.5518288724038</v>
      </c>
      <c r="Q2838" s="3">
        <f>MAX(0,MIN(P2838-V2838+W2838,'Power Curve'!$C$39))</f>
        <v>1982.5187465465251</v>
      </c>
      <c r="R2838" s="3">
        <f t="shared" si="840"/>
        <v>1984.8700103759791</v>
      </c>
      <c r="S2838" s="3">
        <f t="shared" si="841"/>
        <v>-2.3512638294539556</v>
      </c>
      <c r="T2838" s="3">
        <f t="shared" si="842"/>
        <v>2.3512638294539556</v>
      </c>
      <c r="V2838" s="37">
        <f t="array" ref="V2838">SUM(_xlfn.NORM.DIST($AD$3:$AD$1003,$L2838,$AA2838,FALSE)*WindSpeedStep*$AE$3:$AE$1003)/AG2838</f>
        <v>1971.2211903496457</v>
      </c>
      <c r="W2838" s="37">
        <f t="array" ref="W2838">SUM(_xlfn.NORM.DIST($AD$3:$AD$1003,$L2838,$AB2838,FALSE)*WindSpeedStep*$AE$3:$AE$1003)/AH2838</f>
        <v>1977.188108023767</v>
      </c>
      <c r="Y2838" s="1">
        <f t="shared" si="843"/>
        <v>14</v>
      </c>
      <c r="Z2838" s="99">
        <f>IF(L2838&lt;'Power Curve'!$P$28,'Power Curve'!$Q$28,IF(L2838&gt;'Power Curve'!$P$29,'Power Curve'!$Q$29,INDEX(ReferenceTurbulence,Y2838)+(L2838-INDEX(ReferenceTurbulenceWindSpeed,Y2838))*(INDEX(ReferenceTurbulence,Y2838+1)-INDEX(ReferenceTurbulence,Y2838))/(INDEX(ReferenceTurbulenceWindSpeed,Y2838+1)-INDEX(ReferenceTurbulenceWindSpeed,Y2838))))</f>
        <v>0.12145816870846832</v>
      </c>
      <c r="AA2838" s="100">
        <f t="shared" si="849"/>
        <v>1.732367253505896</v>
      </c>
      <c r="AB2838" s="29">
        <f t="shared" si="850"/>
        <v>1.4441118524340892</v>
      </c>
      <c r="AG2838" s="40">
        <f t="array" ref="AG2838">SUM(_xlfn.NORM.DIST($AD$3:$AD$1003,$F2838,$AA2838,FALSE)*WindSpeedStep)</f>
        <v>1.0000000000000004</v>
      </c>
      <c r="AH2838" s="40">
        <f t="array" ref="AH2838">SUM(_xlfn.NORM.DIST($AD$3:$AD$1003,$F2838,$AB2838,FALSE)*WindSpeedStep)</f>
        <v>1.0000000000000016</v>
      </c>
      <c r="AJ2838" s="47">
        <f t="shared" si="844"/>
        <v>14</v>
      </c>
      <c r="AK2838" s="83" t="b">
        <f>COUNTIF('Power Curve'!$D$2:$D$31,AJ2838)&gt;0</f>
        <v>1</v>
      </c>
      <c r="AL2838" s="83" t="b">
        <f t="shared" si="845"/>
        <v>0</v>
      </c>
      <c r="AM2838" s="83" t="b">
        <f t="shared" si="851"/>
        <v>1</v>
      </c>
      <c r="AN2838" s="47" t="str">
        <f t="shared" si="846"/>
        <v>Inner</v>
      </c>
      <c r="AO2838" s="48" t="str">
        <f t="shared" si="847"/>
        <v>1.5-1.6</v>
      </c>
      <c r="AP2838" s="49" t="str">
        <f t="shared" si="852"/>
        <v>19-20</v>
      </c>
      <c r="AQ2838" s="49" t="str">
        <f t="shared" si="853"/>
        <v>Mar</v>
      </c>
      <c r="AR2838" s="48" t="str">
        <f t="shared" si="854"/>
        <v>285-295</v>
      </c>
      <c r="AS2838" s="49" t="str">
        <f t="shared" si="848"/>
        <v>Inner-TI</v>
      </c>
    </row>
    <row r="2839" spans="5:45" x14ac:dyDescent="0.3">
      <c r="E2839" s="15">
        <v>40995.833333333336</v>
      </c>
      <c r="F2839" s="21">
        <v>14.39</v>
      </c>
      <c r="G2839" s="21">
        <v>1986.2999725341849</v>
      </c>
      <c r="H2839" s="42">
        <v>1.1857424816607733</v>
      </c>
      <c r="I2839" s="35">
        <v>296.60000000000002</v>
      </c>
      <c r="J2839" s="43">
        <v>0.1271716469770674</v>
      </c>
      <c r="K2839" s="44">
        <v>0.17652603242530124</v>
      </c>
      <c r="L2839" s="26">
        <f t="shared" si="836"/>
        <v>14.234609499873178</v>
      </c>
      <c r="M2839" s="26">
        <f t="shared" si="837"/>
        <v>1.5580547607149347</v>
      </c>
      <c r="N2839" s="96">
        <f t="shared" si="838"/>
        <v>15</v>
      </c>
      <c r="O2839" s="26">
        <f t="shared" si="839"/>
        <v>0.26841515712497482</v>
      </c>
      <c r="P2839" s="3">
        <f>IF(L2839&gt;'Power Curve'!$C$37,0,INDEX(Ci,$N2839,1)*POWER(1-O2839,3)+INDEX(Ci,$N2839,2)*3*O2839*POWER(1-O2839,2)+INDEX(Ci,$N2839,3)*3*POWER(O2839,2)*(1-O2839)+INDEX(Ci,$N2839,4)*POWER(O2839,3))</f>
        <v>1976.425086009117</v>
      </c>
      <c r="Q2839" s="3">
        <f>MAX(0,MIN(P2839-V2839+W2839,'Power Curve'!$C$39))</f>
        <v>1973.9123979228978</v>
      </c>
      <c r="R2839" s="3">
        <f t="shared" si="840"/>
        <v>1986.2999725341849</v>
      </c>
      <c r="S2839" s="3">
        <f t="shared" si="841"/>
        <v>-12.387574611287164</v>
      </c>
      <c r="T2839" s="3">
        <f t="shared" si="842"/>
        <v>12.387574611287164</v>
      </c>
      <c r="V2839" s="37">
        <f t="array" ref="V2839">SUM(_xlfn.NORM.DIST($AD$3:$AD$1003,$L2839,$AA2839,FALSE)*WindSpeedStep*$AE$3:$AE$1003)/AG2839</f>
        <v>1970.9313311432834</v>
      </c>
      <c r="W2839" s="37">
        <f t="array" ref="W2839">SUM(_xlfn.NORM.DIST($AD$3:$AD$1003,$L2839,$AB2839,FALSE)*WindSpeedStep*$AE$3:$AE$1003)/AH2839</f>
        <v>1968.4186430570642</v>
      </c>
      <c r="Y2839" s="1">
        <f t="shared" si="843"/>
        <v>14</v>
      </c>
      <c r="Z2839" s="99">
        <f>IF(L2839&lt;'Power Curve'!$P$28,'Power Curve'!$Q$28,IF(L2839&gt;'Power Curve'!$P$29,'Power Curve'!$Q$29,INDEX(ReferenceTurbulence,Y2839)+(L2839-INDEX(ReferenceTurbulenceWindSpeed,Y2839))*(INDEX(ReferenceTurbulence,Y2839+1)-INDEX(ReferenceTurbulence,Y2839))/(INDEX(ReferenceTurbulenceWindSpeed,Y2839+1)-INDEX(ReferenceTurbulenceWindSpeed,Y2839))))</f>
        <v>0.12138797500750155</v>
      </c>
      <c r="AA2839" s="100">
        <f t="shared" si="849"/>
        <v>1.7279104222121495</v>
      </c>
      <c r="AB2839" s="29">
        <f t="shared" si="850"/>
        <v>1.8102387341742818</v>
      </c>
      <c r="AG2839" s="40">
        <f t="array" ref="AG2839">SUM(_xlfn.NORM.DIST($AD$3:$AD$1003,$F2839,$AA2839,FALSE)*WindSpeedStep)</f>
        <v>1</v>
      </c>
      <c r="AH2839" s="40">
        <f t="array" ref="AH2839">SUM(_xlfn.NORM.DIST($AD$3:$AD$1003,$F2839,$AB2839,FALSE)*WindSpeedStep)</f>
        <v>0.99999999999999933</v>
      </c>
      <c r="AJ2839" s="47">
        <f t="shared" si="844"/>
        <v>14</v>
      </c>
      <c r="AK2839" s="83" t="b">
        <f>COUNTIF('Power Curve'!$D$2:$D$31,AJ2839)&gt;0</f>
        <v>1</v>
      </c>
      <c r="AL2839" s="83" t="b">
        <f t="shared" si="845"/>
        <v>0</v>
      </c>
      <c r="AM2839" s="83" t="b">
        <f t="shared" si="851"/>
        <v>1</v>
      </c>
      <c r="AN2839" s="47" t="str">
        <f t="shared" si="846"/>
        <v>Inner</v>
      </c>
      <c r="AO2839" s="48" t="str">
        <f t="shared" si="847"/>
        <v>1.5-1.6</v>
      </c>
      <c r="AP2839" s="49" t="str">
        <f t="shared" si="852"/>
        <v>20-21</v>
      </c>
      <c r="AQ2839" s="49" t="str">
        <f t="shared" si="853"/>
        <v>Mar</v>
      </c>
      <c r="AR2839" s="48" t="str">
        <f t="shared" si="854"/>
        <v>295-305</v>
      </c>
      <c r="AS2839" s="49" t="str">
        <f t="shared" si="848"/>
        <v>Inner-TI</v>
      </c>
    </row>
    <row r="2840" spans="5:45" x14ac:dyDescent="0.3">
      <c r="E2840" s="15">
        <v>40995.840277777781</v>
      </c>
      <c r="F2840" s="21">
        <v>13.02</v>
      </c>
      <c r="G2840" s="21">
        <v>1989.670043945313</v>
      </c>
      <c r="H2840" s="42">
        <v>1.1861300632746115</v>
      </c>
      <c r="I2840" s="35">
        <v>300.89999999999998</v>
      </c>
      <c r="J2840" s="43">
        <v>0.14285714285714288</v>
      </c>
      <c r="K2840" s="44">
        <v>0.11562105458184024</v>
      </c>
      <c r="L2840" s="26">
        <f t="shared" si="836"/>
        <v>12.880806589623367</v>
      </c>
      <c r="M2840" s="26">
        <f t="shared" si="837"/>
        <v>1.3488201568442246</v>
      </c>
      <c r="N2840" s="96">
        <f t="shared" si="838"/>
        <v>13</v>
      </c>
      <c r="O2840" s="26">
        <f t="shared" si="839"/>
        <v>0.88771029663878853</v>
      </c>
      <c r="P2840" s="3">
        <f>IF(L2840&gt;'Power Curve'!$C$37,0,INDEX(Ci,$N2840,1)*POWER(1-O2840,3)+INDEX(Ci,$N2840,2)*3*O2840*POWER(1-O2840,2)+INDEX(Ci,$N2840,3)*3*POWER(O2840,2)*(1-O2840)+INDEX(Ci,$N2840,4)*POWER(O2840,3))</f>
        <v>1950.1418918374534</v>
      </c>
      <c r="Q2840" s="3">
        <f>MAX(0,MIN(P2840-V2840+W2840,'Power Curve'!$C$39))</f>
        <v>1927.3419618980997</v>
      </c>
      <c r="R2840" s="3">
        <f t="shared" si="840"/>
        <v>1989.670043945313</v>
      </c>
      <c r="S2840" s="3">
        <f t="shared" si="841"/>
        <v>-62.328082047213229</v>
      </c>
      <c r="T2840" s="3">
        <f t="shared" si="842"/>
        <v>62.328082047213229</v>
      </c>
      <c r="V2840" s="37">
        <f t="array" ref="V2840">SUM(_xlfn.NORM.DIST($AD$3:$AD$1003,$L2840,$AA2840,FALSE)*WindSpeedStep*$AE$3:$AE$1003)/AG2840</f>
        <v>1940.5371235372022</v>
      </c>
      <c r="W2840" s="37">
        <f t="array" ref="W2840">SUM(_xlfn.NORM.DIST($AD$3:$AD$1003,$L2840,$AB2840,FALSE)*WindSpeedStep*$AE$3:$AE$1003)/AH2840</f>
        <v>1917.7371935978485</v>
      </c>
      <c r="Y2840" s="1">
        <f t="shared" si="843"/>
        <v>12</v>
      </c>
      <c r="Z2840" s="99">
        <f>IF(L2840&lt;'Power Curve'!$P$28,'Power Curve'!$Q$28,IF(L2840&gt;'Power Curve'!$P$29,'Power Curve'!$Q$29,INDEX(ReferenceTurbulence,Y2840)+(L2840-INDEX(ReferenceTurbulenceWindSpeed,Y2840))*(INDEX(ReferenceTurbulence,Y2840+1)-INDEX(ReferenceTurbulence,Y2840))/(INDEX(ReferenceTurbulenceWindSpeed,Y2840+1)-INDEX(ReferenceTurbulenceWindSpeed,Y2840))))</f>
        <v>0.12137596768363795</v>
      </c>
      <c r="AA2840" s="100">
        <f t="shared" si="849"/>
        <v>1.5634203643613165</v>
      </c>
      <c r="AB2840" s="29">
        <f t="shared" si="850"/>
        <v>1.8401152270890526</v>
      </c>
      <c r="AG2840" s="40">
        <f t="array" ref="AG2840">SUM(_xlfn.NORM.DIST($AD$3:$AD$1003,$F2840,$AA2840,FALSE)*WindSpeedStep)</f>
        <v>1.0000000000000033</v>
      </c>
      <c r="AH2840" s="40">
        <f t="array" ref="AH2840">SUM(_xlfn.NORM.DIST($AD$3:$AD$1003,$F2840,$AB2840,FALSE)*WindSpeedStep)</f>
        <v>0.99999999999939559</v>
      </c>
      <c r="AJ2840" s="47">
        <f t="shared" si="844"/>
        <v>13</v>
      </c>
      <c r="AK2840" s="83" t="b">
        <f>COUNTIF('Power Curve'!$D$2:$D$31,AJ2840)&gt;0</f>
        <v>1</v>
      </c>
      <c r="AL2840" s="83" t="b">
        <f t="shared" si="845"/>
        <v>0</v>
      </c>
      <c r="AM2840" s="83" t="b">
        <f t="shared" si="851"/>
        <v>1</v>
      </c>
      <c r="AN2840" s="47" t="str">
        <f t="shared" si="846"/>
        <v>Outer</v>
      </c>
      <c r="AO2840" s="48" t="str">
        <f t="shared" si="847"/>
        <v>1.3-1.4</v>
      </c>
      <c r="AP2840" s="49" t="str">
        <f t="shared" si="852"/>
        <v>20-21</v>
      </c>
      <c r="AQ2840" s="49" t="str">
        <f t="shared" si="853"/>
        <v>Mar</v>
      </c>
      <c r="AR2840" s="48" t="str">
        <f t="shared" si="854"/>
        <v>295-305</v>
      </c>
      <c r="AS2840" s="49" t="str">
        <f t="shared" si="848"/>
        <v>HWS-HTI</v>
      </c>
    </row>
    <row r="2841" spans="5:45" x14ac:dyDescent="0.3">
      <c r="E2841" s="15">
        <v>40995.847222222219</v>
      </c>
      <c r="F2841" s="21">
        <v>12.98</v>
      </c>
      <c r="G2841" s="21">
        <v>1965.1099548339871</v>
      </c>
      <c r="H2841" s="42">
        <v>1.1865756492747876</v>
      </c>
      <c r="I2841" s="35">
        <v>301</v>
      </c>
      <c r="J2841" s="43">
        <v>0.15177195685670261</v>
      </c>
      <c r="K2841" s="44">
        <v>0.18524380897655474</v>
      </c>
      <c r="L2841" s="26">
        <f t="shared" si="836"/>
        <v>12.842842012992518</v>
      </c>
      <c r="M2841" s="26">
        <f t="shared" si="837"/>
        <v>1.3429526091440878</v>
      </c>
      <c r="N2841" s="96">
        <f t="shared" si="838"/>
        <v>13</v>
      </c>
      <c r="O2841" s="26">
        <f t="shared" si="839"/>
        <v>0.84862634714690433</v>
      </c>
      <c r="P2841" s="3">
        <f>IF(L2841&gt;'Power Curve'!$C$37,0,INDEX(Ci,$N2841,1)*POWER(1-O2841,3)+INDEX(Ci,$N2841,2)*3*O2841*POWER(1-O2841,2)+INDEX(Ci,$N2841,3)*3*POWER(O2841,2)*(1-O2841)+INDEX(Ci,$N2841,4)*POWER(O2841,3))</f>
        <v>1949.0819341080655</v>
      </c>
      <c r="Q2841" s="3">
        <f>MAX(0,MIN(P2841-V2841+W2841,'Power Curve'!$C$39))</f>
        <v>1915.0902500075565</v>
      </c>
      <c r="R2841" s="3">
        <f t="shared" si="840"/>
        <v>1965.1099548339871</v>
      </c>
      <c r="S2841" s="3">
        <f t="shared" si="841"/>
        <v>-50.019704826430598</v>
      </c>
      <c r="T2841" s="3">
        <f t="shared" si="842"/>
        <v>50.019704826430598</v>
      </c>
      <c r="V2841" s="37">
        <f t="array" ref="V2841">SUM(_xlfn.NORM.DIST($AD$3:$AD$1003,$L2841,$AA2841,FALSE)*WindSpeedStep*$AE$3:$AE$1003)/AG2841</f>
        <v>1939.1594102755721</v>
      </c>
      <c r="W2841" s="37">
        <f t="array" ref="W2841">SUM(_xlfn.NORM.DIST($AD$3:$AD$1003,$L2841,$AB2841,FALSE)*WindSpeedStep*$AE$3:$AE$1003)/AH2841</f>
        <v>1905.1677261750631</v>
      </c>
      <c r="Y2841" s="1">
        <f t="shared" si="843"/>
        <v>12</v>
      </c>
      <c r="Z2841" s="99">
        <f>IF(L2841&lt;'Power Curve'!$P$28,'Power Curve'!$Q$28,IF(L2841&gt;'Power Curve'!$P$29,'Power Curve'!$Q$29,INDEX(ReferenceTurbulence,Y2841)+(L2841-INDEX(ReferenceTurbulenceWindSpeed,Y2841))*(INDEX(ReferenceTurbulence,Y2841+1)-INDEX(ReferenceTurbulence,Y2841))/(INDEX(ReferenceTurbulenceWindSpeed,Y2841+1)-INDEX(ReferenceTurbulenceWindSpeed,Y2841))))</f>
        <v>0.12123634356763657</v>
      </c>
      <c r="AA2841" s="100">
        <f t="shared" si="849"/>
        <v>1.5570192066720383</v>
      </c>
      <c r="AB2841" s="29">
        <f t="shared" si="850"/>
        <v>1.9491832639133482</v>
      </c>
      <c r="AG2841" s="40">
        <f t="array" ref="AG2841">SUM(_xlfn.NORM.DIST($AD$3:$AD$1003,$F2841,$AA2841,FALSE)*WindSpeedStep)</f>
        <v>1.0000000000000033</v>
      </c>
      <c r="AH2841" s="40">
        <f t="array" ref="AH2841">SUM(_xlfn.NORM.DIST($AD$3:$AD$1003,$F2841,$AB2841,FALSE)*WindSpeedStep)</f>
        <v>0.99999999998850253</v>
      </c>
      <c r="AJ2841" s="47">
        <f t="shared" si="844"/>
        <v>13</v>
      </c>
      <c r="AK2841" s="83" t="b">
        <f>COUNTIF('Power Curve'!$D$2:$D$31,AJ2841)&gt;0</f>
        <v>1</v>
      </c>
      <c r="AL2841" s="83" t="b">
        <f t="shared" si="845"/>
        <v>0</v>
      </c>
      <c r="AM2841" s="83" t="b">
        <f t="shared" si="851"/>
        <v>1</v>
      </c>
      <c r="AN2841" s="47" t="str">
        <f t="shared" si="846"/>
        <v>Outer</v>
      </c>
      <c r="AO2841" s="48" t="str">
        <f t="shared" si="847"/>
        <v>1.3-1.4</v>
      </c>
      <c r="AP2841" s="49" t="str">
        <f t="shared" si="852"/>
        <v>20-21</v>
      </c>
      <c r="AQ2841" s="49" t="str">
        <f t="shared" si="853"/>
        <v>Mar</v>
      </c>
      <c r="AR2841" s="48" t="str">
        <f t="shared" si="854"/>
        <v>295-305</v>
      </c>
      <c r="AS2841" s="49" t="str">
        <f t="shared" si="848"/>
        <v>HWS-HTI</v>
      </c>
    </row>
    <row r="2842" spans="5:45" x14ac:dyDescent="0.3">
      <c r="E2842" s="15">
        <v>40995.854166666664</v>
      </c>
      <c r="F2842" s="21">
        <v>12.28</v>
      </c>
      <c r="G2842" s="21">
        <v>1825.3199768066429</v>
      </c>
      <c r="H2842" s="42">
        <v>1.1866618546957777</v>
      </c>
      <c r="I2842" s="35">
        <v>301.60000000000002</v>
      </c>
      <c r="J2842" s="43">
        <v>0.13925081433224756</v>
      </c>
      <c r="K2842" s="44">
        <v>8.8652884453686631E-2</v>
      </c>
      <c r="L2842" s="26">
        <f t="shared" si="836"/>
        <v>12.150533056317206</v>
      </c>
      <c r="M2842" s="26">
        <f t="shared" si="837"/>
        <v>1.2359540281768082</v>
      </c>
      <c r="N2842" s="96">
        <f t="shared" si="838"/>
        <v>13</v>
      </c>
      <c r="O2842" s="26">
        <f t="shared" si="839"/>
        <v>0.13590489212900431</v>
      </c>
      <c r="P2842" s="3">
        <f>IF(L2842&gt;'Power Curve'!$C$37,0,INDEX(Ci,$N2842,1)*POWER(1-O2842,3)+INDEX(Ci,$N2842,2)*3*O2842*POWER(1-O2842,2)+INDEX(Ci,$N2842,3)*3*POWER(O2842,2)*(1-O2842)+INDEX(Ci,$N2842,4)*POWER(O2842,3))</f>
        <v>1924.2319391573362</v>
      </c>
      <c r="Q2842" s="3">
        <f>MAX(0,MIN(P2842-V2842+W2842,'Power Curve'!$C$39))</f>
        <v>1895.7788192578223</v>
      </c>
      <c r="R2842" s="3">
        <f t="shared" si="840"/>
        <v>1825.3199768066429</v>
      </c>
      <c r="S2842" s="3">
        <f t="shared" si="841"/>
        <v>70.458842451179407</v>
      </c>
      <c r="T2842" s="3">
        <f t="shared" si="842"/>
        <v>70.458842451179407</v>
      </c>
      <c r="V2842" s="37">
        <f t="array" ref="V2842">SUM(_xlfn.NORM.DIST($AD$3:$AD$1003,$L2842,$AA2842,FALSE)*WindSpeedStep*$AE$3:$AE$1003)/AG2842</f>
        <v>1903.8817410873119</v>
      </c>
      <c r="W2842" s="37">
        <f t="array" ref="W2842">SUM(_xlfn.NORM.DIST($AD$3:$AD$1003,$L2842,$AB2842,FALSE)*WindSpeedStep*$AE$3:$AE$1003)/AH2842</f>
        <v>1875.4286211877979</v>
      </c>
      <c r="Y2842" s="1">
        <f t="shared" si="843"/>
        <v>12</v>
      </c>
      <c r="Z2842" s="99">
        <f>IF(L2842&lt;'Power Curve'!$P$28,'Power Curve'!$Q$28,IF(L2842&gt;'Power Curve'!$P$29,'Power Curve'!$Q$29,INDEX(ReferenceTurbulence,Y2842)+(L2842-INDEX(ReferenceTurbulenceWindSpeed,Y2842))*(INDEX(ReferenceTurbulence,Y2842+1)-INDEX(ReferenceTurbulence,Y2842))/(INDEX(ReferenceTurbulenceWindSpeed,Y2842+1)-INDEX(ReferenceTurbulenceWindSpeed,Y2842))))</f>
        <v>0.11869020622978241</v>
      </c>
      <c r="AA2842" s="100">
        <f t="shared" si="849"/>
        <v>1.4421492742560775</v>
      </c>
      <c r="AB2842" s="29">
        <f t="shared" si="850"/>
        <v>1.6919716226630639</v>
      </c>
      <c r="AG2842" s="40">
        <f t="array" ref="AG2842">SUM(_xlfn.NORM.DIST($AD$3:$AD$1003,$F2842,$AA2842,FALSE)*WindSpeedStep)</f>
        <v>1.0000000000000036</v>
      </c>
      <c r="AH2842" s="40">
        <f t="array" ref="AH2842">SUM(_xlfn.NORM.DIST($AD$3:$AD$1003,$F2842,$AB2842,FALSE)*WindSpeedStep)</f>
        <v>0.99999999999984646</v>
      </c>
      <c r="AJ2842" s="47">
        <f t="shared" si="844"/>
        <v>12</v>
      </c>
      <c r="AK2842" s="83" t="b">
        <f>COUNTIF('Power Curve'!$D$2:$D$31,AJ2842)&gt;0</f>
        <v>1</v>
      </c>
      <c r="AL2842" s="83" t="b">
        <f t="shared" si="845"/>
        <v>0</v>
      </c>
      <c r="AM2842" s="83" t="b">
        <f t="shared" si="851"/>
        <v>1</v>
      </c>
      <c r="AN2842" s="47" t="str">
        <f t="shared" si="846"/>
        <v>Outer</v>
      </c>
      <c r="AO2842" s="48" t="str">
        <f t="shared" si="847"/>
        <v>1.2-1.3</v>
      </c>
      <c r="AP2842" s="49" t="str">
        <f t="shared" si="852"/>
        <v>20-21</v>
      </c>
      <c r="AQ2842" s="49" t="str">
        <f t="shared" si="853"/>
        <v>Mar</v>
      </c>
      <c r="AR2842" s="48" t="str">
        <f t="shared" si="854"/>
        <v>295-305</v>
      </c>
      <c r="AS2842" s="49" t="str">
        <f t="shared" si="848"/>
        <v>Inner-TI</v>
      </c>
    </row>
    <row r="2843" spans="5:45" x14ac:dyDescent="0.3">
      <c r="E2843" s="15">
        <v>40995.861111111109</v>
      </c>
      <c r="F2843" s="21">
        <v>13.67</v>
      </c>
      <c r="G2843" s="21">
        <v>1932.8599548339839</v>
      </c>
      <c r="H2843" s="42">
        <v>1.1861731435394502</v>
      </c>
      <c r="I2843" s="35">
        <v>300</v>
      </c>
      <c r="J2843" s="43">
        <v>0.13606437454279444</v>
      </c>
      <c r="K2843" s="44">
        <v>0.10738131959784918</v>
      </c>
      <c r="L2843" s="26">
        <f t="shared" si="836"/>
        <v>13.524021336776203</v>
      </c>
      <c r="M2843" s="26">
        <f t="shared" si="837"/>
        <v>1.4482310694707077</v>
      </c>
      <c r="N2843" s="96">
        <f t="shared" si="838"/>
        <v>14</v>
      </c>
      <c r="O2843" s="26">
        <f t="shared" si="839"/>
        <v>0.5542226569101536</v>
      </c>
      <c r="P2843" s="3">
        <f>IF(L2843&gt;'Power Curve'!$C$37,0,INDEX(Ci,$N2843,1)*POWER(1-O2843,3)+INDEX(Ci,$N2843,2)*3*O2843*POWER(1-O2843,2)+INDEX(Ci,$N2843,3)*3*POWER(O2843,2)*(1-O2843)+INDEX(Ci,$N2843,4)*POWER(O2843,3))</f>
        <v>1967.8300377406958</v>
      </c>
      <c r="Q2843" s="3">
        <f>MAX(0,MIN(P2843-V2843+W2843,'Power Curve'!$C$39))</f>
        <v>1956.8748080236137</v>
      </c>
      <c r="R2843" s="3">
        <f t="shared" si="840"/>
        <v>1932.8599548339839</v>
      </c>
      <c r="S2843" s="3">
        <f t="shared" si="841"/>
        <v>24.014853189629775</v>
      </c>
      <c r="T2843" s="3">
        <f t="shared" si="842"/>
        <v>24.014853189629775</v>
      </c>
      <c r="V2843" s="37">
        <f t="array" ref="V2843">SUM(_xlfn.NORM.DIST($AD$3:$AD$1003,$L2843,$AA2843,FALSE)*WindSpeedStep*$AE$3:$AE$1003)/AG2843</f>
        <v>1959.738867153414</v>
      </c>
      <c r="W2843" s="37">
        <f t="array" ref="W2843">SUM(_xlfn.NORM.DIST($AD$3:$AD$1003,$L2843,$AB2843,FALSE)*WindSpeedStep*$AE$3:$AE$1003)/AH2843</f>
        <v>1948.7836374363319</v>
      </c>
      <c r="Y2843" s="1">
        <f t="shared" si="843"/>
        <v>13</v>
      </c>
      <c r="Z2843" s="99">
        <f>IF(L2843&lt;'Power Curve'!$P$28,'Power Curve'!$Q$28,IF(L2843&gt;'Power Curve'!$P$29,'Power Curve'!$Q$29,INDEX(ReferenceTurbulence,Y2843)+(L2843-INDEX(ReferenceTurbulenceWindSpeed,Y2843))*(INDEX(ReferenceTurbulence,Y2843+1)-INDEX(ReferenceTurbulence,Y2843))/(INDEX(ReferenceTurbulenceWindSpeed,Y2843+1)-INDEX(ReferenceTurbulenceWindSpeed,Y2843))))</f>
        <v>0.12117749180868059</v>
      </c>
      <c r="AA2843" s="100">
        <f t="shared" si="849"/>
        <v>1.6388069847576199</v>
      </c>
      <c r="AB2843" s="29">
        <f t="shared" si="850"/>
        <v>1.8401375044918606</v>
      </c>
      <c r="AG2843" s="40">
        <f t="array" ref="AG2843">SUM(_xlfn.NORM.DIST($AD$3:$AD$1003,$F2843,$AA2843,FALSE)*WindSpeedStep)</f>
        <v>1.0000000000000018</v>
      </c>
      <c r="AH2843" s="40">
        <f t="array" ref="AH2843">SUM(_xlfn.NORM.DIST($AD$3:$AD$1003,$F2843,$AB2843,FALSE)*WindSpeedStep)</f>
        <v>0.99999999999995737</v>
      </c>
      <c r="AJ2843" s="47">
        <f t="shared" si="844"/>
        <v>14</v>
      </c>
      <c r="AK2843" s="83" t="b">
        <f>COUNTIF('Power Curve'!$D$2:$D$31,AJ2843)&gt;0</f>
        <v>1</v>
      </c>
      <c r="AL2843" s="83" t="b">
        <f t="shared" si="845"/>
        <v>0</v>
      </c>
      <c r="AM2843" s="83" t="b">
        <f t="shared" si="851"/>
        <v>1</v>
      </c>
      <c r="AN2843" s="47" t="str">
        <f t="shared" si="846"/>
        <v>Inner</v>
      </c>
      <c r="AO2843" s="48" t="str">
        <f t="shared" si="847"/>
        <v>1.4-1.5</v>
      </c>
      <c r="AP2843" s="49" t="str">
        <f t="shared" si="852"/>
        <v>20-21</v>
      </c>
      <c r="AQ2843" s="49" t="str">
        <f t="shared" si="853"/>
        <v>Mar</v>
      </c>
      <c r="AR2843" s="48" t="str">
        <f t="shared" si="854"/>
        <v>295-305</v>
      </c>
      <c r="AS2843" s="49" t="str">
        <f t="shared" si="848"/>
        <v>Inner-TI</v>
      </c>
    </row>
    <row r="2844" spans="5:45" x14ac:dyDescent="0.3">
      <c r="E2844" s="15">
        <v>40995.868055555555</v>
      </c>
      <c r="F2844" s="21">
        <v>12.98</v>
      </c>
      <c r="G2844" s="21">
        <v>1956.2999572753929</v>
      </c>
      <c r="H2844" s="42">
        <v>1.1863454958968718</v>
      </c>
      <c r="I2844" s="35">
        <v>297.7</v>
      </c>
      <c r="J2844" s="43">
        <v>0.12788906009244991</v>
      </c>
      <c r="K2844" s="44">
        <v>0.16659162265898139</v>
      </c>
      <c r="L2844" s="26">
        <f t="shared" si="836"/>
        <v>12.842011608120632</v>
      </c>
      <c r="M2844" s="26">
        <f t="shared" si="837"/>
        <v>1.3428242673942619</v>
      </c>
      <c r="N2844" s="96">
        <f t="shared" si="838"/>
        <v>13</v>
      </c>
      <c r="O2844" s="26">
        <f t="shared" si="839"/>
        <v>0.84777145806474274</v>
      </c>
      <c r="P2844" s="3">
        <f>IF(L2844&gt;'Power Curve'!$C$37,0,INDEX(Ci,$N2844,1)*POWER(1-O2844,3)+INDEX(Ci,$N2844,2)*3*O2844*POWER(1-O2844,2)+INDEX(Ci,$N2844,3)*3*POWER(O2844,2)*(1-O2844)+INDEX(Ci,$N2844,4)*POWER(O2844,3))</f>
        <v>1949.0586740058661</v>
      </c>
      <c r="Q2844" s="3">
        <f>MAX(0,MIN(P2844-V2844+W2844,'Power Curve'!$C$39))</f>
        <v>1942.3240350795759</v>
      </c>
      <c r="R2844" s="3">
        <f t="shared" si="840"/>
        <v>1956.2999572753929</v>
      </c>
      <c r="S2844" s="3">
        <f t="shared" si="841"/>
        <v>-13.97592219581702</v>
      </c>
      <c r="T2844" s="3">
        <f t="shared" si="842"/>
        <v>13.97592219581702</v>
      </c>
      <c r="V2844" s="37">
        <f t="array" ref="V2844">SUM(_xlfn.NORM.DIST($AD$3:$AD$1003,$L2844,$AA2844,FALSE)*WindSpeedStep*$AE$3:$AE$1003)/AG2844</f>
        <v>1939.128752060094</v>
      </c>
      <c r="W2844" s="37">
        <f t="array" ref="W2844">SUM(_xlfn.NORM.DIST($AD$3:$AD$1003,$L2844,$AB2844,FALSE)*WindSpeedStep*$AE$3:$AE$1003)/AH2844</f>
        <v>1932.3941131338038</v>
      </c>
      <c r="Y2844" s="1">
        <f t="shared" si="843"/>
        <v>12</v>
      </c>
      <c r="Z2844" s="99">
        <f>IF(L2844&lt;'Power Curve'!$P$28,'Power Curve'!$Q$28,IF(L2844&gt;'Power Curve'!$P$29,'Power Curve'!$Q$29,INDEX(ReferenceTurbulence,Y2844)+(L2844-INDEX(ReferenceTurbulenceWindSpeed,Y2844))*(INDEX(ReferenceTurbulence,Y2844+1)-INDEX(ReferenceTurbulence,Y2844))/(INDEX(ReferenceTurbulenceWindSpeed,Y2844+1)-INDEX(ReferenceTurbulenceWindSpeed,Y2844))))</f>
        <v>0.12123328954843104</v>
      </c>
      <c r="AA2844" s="100">
        <f t="shared" si="849"/>
        <v>1.5568793116716013</v>
      </c>
      <c r="AB2844" s="29">
        <f t="shared" si="850"/>
        <v>1.6423527942588789</v>
      </c>
      <c r="AG2844" s="40">
        <f t="array" ref="AG2844">SUM(_xlfn.NORM.DIST($AD$3:$AD$1003,$F2844,$AA2844,FALSE)*WindSpeedStep)</f>
        <v>1.0000000000000036</v>
      </c>
      <c r="AH2844" s="40">
        <f t="array" ref="AH2844">SUM(_xlfn.NORM.DIST($AD$3:$AD$1003,$F2844,$AB2844,FALSE)*WindSpeedStep)</f>
        <v>1.000000000000002</v>
      </c>
      <c r="AJ2844" s="47">
        <f t="shared" si="844"/>
        <v>13</v>
      </c>
      <c r="AK2844" s="83" t="b">
        <f>COUNTIF('Power Curve'!$D$2:$D$31,AJ2844)&gt;0</f>
        <v>1</v>
      </c>
      <c r="AL2844" s="83" t="b">
        <f t="shared" si="845"/>
        <v>0</v>
      </c>
      <c r="AM2844" s="83" t="b">
        <f t="shared" si="851"/>
        <v>1</v>
      </c>
      <c r="AN2844" s="47" t="str">
        <f t="shared" si="846"/>
        <v>Inner</v>
      </c>
      <c r="AO2844" s="48" t="str">
        <f t="shared" si="847"/>
        <v>1.3-1.4</v>
      </c>
      <c r="AP2844" s="49" t="str">
        <f t="shared" si="852"/>
        <v>20-21</v>
      </c>
      <c r="AQ2844" s="49" t="str">
        <f t="shared" si="853"/>
        <v>Mar</v>
      </c>
      <c r="AR2844" s="48" t="str">
        <f t="shared" si="854"/>
        <v>295-305</v>
      </c>
      <c r="AS2844" s="49" t="str">
        <f t="shared" si="848"/>
        <v>Inner-TI</v>
      </c>
    </row>
    <row r="2845" spans="5:45" x14ac:dyDescent="0.3">
      <c r="E2845" s="15">
        <v>40995.875</v>
      </c>
      <c r="F2845" s="21">
        <v>13.8</v>
      </c>
      <c r="G2845" s="21">
        <v>1988.3499450683571</v>
      </c>
      <c r="H2845" s="42">
        <v>1.1860722215212991</v>
      </c>
      <c r="I2845" s="35">
        <v>297.89999999999998</v>
      </c>
      <c r="J2845" s="43">
        <v>0.10942028985507246</v>
      </c>
      <c r="K2845" s="44">
        <v>0.10889422907295319</v>
      </c>
      <c r="L2845" s="26">
        <f t="shared" si="836"/>
        <v>13.652245888951384</v>
      </c>
      <c r="M2845" s="26">
        <f t="shared" si="837"/>
        <v>1.4680485873514479</v>
      </c>
      <c r="N2845" s="96">
        <f t="shared" si="838"/>
        <v>14</v>
      </c>
      <c r="O2845" s="26">
        <f t="shared" si="839"/>
        <v>0.68726795008232577</v>
      </c>
      <c r="P2845" s="3">
        <f>IF(L2845&gt;'Power Curve'!$C$37,0,INDEX(Ci,$N2845,1)*POWER(1-O2845,3)+INDEX(Ci,$N2845,2)*3*O2845*POWER(1-O2845,2)+INDEX(Ci,$N2845,3)*3*POWER(O2845,2)*(1-O2845)+INDEX(Ci,$N2845,4)*POWER(O2845,3))</f>
        <v>1970.6470589371511</v>
      </c>
      <c r="Q2845" s="3">
        <f>MAX(0,MIN(P2845-V2845+W2845,'Power Curve'!$C$39))</f>
        <v>1976.7823046658802</v>
      </c>
      <c r="R2845" s="3">
        <f t="shared" si="840"/>
        <v>1988.3499450683571</v>
      </c>
      <c r="S2845" s="3">
        <f t="shared" si="841"/>
        <v>-11.567640402476854</v>
      </c>
      <c r="T2845" s="3">
        <f t="shared" si="842"/>
        <v>11.567640402476854</v>
      </c>
      <c r="V2845" s="37">
        <f t="array" ref="V2845">SUM(_xlfn.NORM.DIST($AD$3:$AD$1003,$L2845,$AA2845,FALSE)*WindSpeedStep*$AE$3:$AE$1003)/AG2845</f>
        <v>1962.4429004807589</v>
      </c>
      <c r="W2845" s="37">
        <f t="array" ref="W2845">SUM(_xlfn.NORM.DIST($AD$3:$AD$1003,$L2845,$AB2845,FALSE)*WindSpeedStep*$AE$3:$AE$1003)/AH2845</f>
        <v>1968.5781462094881</v>
      </c>
      <c r="Y2845" s="1">
        <f t="shared" si="843"/>
        <v>13</v>
      </c>
      <c r="Z2845" s="99">
        <f>IF(L2845&lt;'Power Curve'!$P$28,'Power Curve'!$Q$28,IF(L2845&gt;'Power Curve'!$P$29,'Power Curve'!$Q$29,INDEX(ReferenceTurbulence,Y2845)+(L2845-INDEX(ReferenceTurbulenceWindSpeed,Y2845))*(INDEX(ReferenceTurbulence,Y2845+1)-INDEX(ReferenceTurbulence,Y2845))/(INDEX(ReferenceTurbulenceWindSpeed,Y2845+1)-INDEX(ReferenceTurbulenceWindSpeed,Y2845))))</f>
        <v>0.12103354821310043</v>
      </c>
      <c r="AA2845" s="100">
        <f t="shared" si="849"/>
        <v>1.6523797610174995</v>
      </c>
      <c r="AB2845" s="29">
        <f t="shared" si="850"/>
        <v>1.4938327023417819</v>
      </c>
      <c r="AG2845" s="40">
        <f t="array" ref="AG2845">SUM(_xlfn.NORM.DIST($AD$3:$AD$1003,$F2845,$AA2845,FALSE)*WindSpeedStep)</f>
        <v>1.0000000000000027</v>
      </c>
      <c r="AH2845" s="40">
        <f t="array" ref="AH2845">SUM(_xlfn.NORM.DIST($AD$3:$AD$1003,$F2845,$AB2845,FALSE)*WindSpeedStep)</f>
        <v>1.0000000000000022</v>
      </c>
      <c r="AJ2845" s="47">
        <f t="shared" si="844"/>
        <v>14</v>
      </c>
      <c r="AK2845" s="83" t="b">
        <f>COUNTIF('Power Curve'!$D$2:$D$31,AJ2845)&gt;0</f>
        <v>1</v>
      </c>
      <c r="AL2845" s="83" t="b">
        <f t="shared" si="845"/>
        <v>0</v>
      </c>
      <c r="AM2845" s="83" t="b">
        <f t="shared" si="851"/>
        <v>1</v>
      </c>
      <c r="AN2845" s="47" t="str">
        <f t="shared" si="846"/>
        <v>Inner</v>
      </c>
      <c r="AO2845" s="48" t="str">
        <f t="shared" si="847"/>
        <v>1.4-1.5</v>
      </c>
      <c r="AP2845" s="49" t="str">
        <f t="shared" si="852"/>
        <v>21-22</v>
      </c>
      <c r="AQ2845" s="49" t="str">
        <f t="shared" si="853"/>
        <v>Mar</v>
      </c>
      <c r="AR2845" s="48" t="str">
        <f t="shared" si="854"/>
        <v>295-305</v>
      </c>
      <c r="AS2845" s="49" t="str">
        <f t="shared" si="848"/>
        <v>Inner-TI</v>
      </c>
    </row>
    <row r="2846" spans="5:45" x14ac:dyDescent="0.3">
      <c r="E2846" s="15">
        <v>40995.881944444445</v>
      </c>
      <c r="F2846" s="21">
        <v>14.94</v>
      </c>
      <c r="G2846" s="21">
        <v>1980.2500152587891</v>
      </c>
      <c r="H2846" s="42">
        <v>1.1855256142298813</v>
      </c>
      <c r="I2846" s="35">
        <v>297.5</v>
      </c>
      <c r="J2846" s="43">
        <v>0.13922356091030791</v>
      </c>
      <c r="K2846" s="44">
        <v>0.12002446076046801</v>
      </c>
      <c r="L2846" s="26">
        <f t="shared" si="836"/>
        <v>14.777769280646314</v>
      </c>
      <c r="M2846" s="26">
        <f t="shared" si="837"/>
        <v>1.6420018557522753</v>
      </c>
      <c r="N2846" s="96">
        <f t="shared" si="838"/>
        <v>15</v>
      </c>
      <c r="O2846" s="26">
        <f t="shared" si="839"/>
        <v>0.78731727624683578</v>
      </c>
      <c r="P2846" s="3">
        <f>IF(L2846&gt;'Power Curve'!$C$37,0,INDEX(Ci,$N2846,1)*POWER(1-O2846,3)+INDEX(Ci,$N2846,2)*3*O2846*POWER(1-O2846,2)+INDEX(Ci,$N2846,3)*3*POWER(O2846,2)*(1-O2846)+INDEX(Ci,$N2846,4)*POWER(O2846,3))</f>
        <v>1978.313089472083</v>
      </c>
      <c r="Q2846" s="3">
        <f>MAX(0,MIN(P2846-V2846+W2846,'Power Curve'!$C$39))</f>
        <v>1972.3651330086782</v>
      </c>
      <c r="R2846" s="3">
        <f t="shared" si="840"/>
        <v>1980.2500152587891</v>
      </c>
      <c r="S2846" s="3">
        <f t="shared" si="841"/>
        <v>-7.8848822501108771</v>
      </c>
      <c r="T2846" s="3">
        <f t="shared" si="842"/>
        <v>7.8848822501108771</v>
      </c>
      <c r="V2846" s="37">
        <f t="array" ref="V2846">SUM(_xlfn.NORM.DIST($AD$3:$AD$1003,$L2846,$AA2846,FALSE)*WindSpeedStep*$AE$3:$AE$1003)/AG2846</f>
        <v>1975.4170454965033</v>
      </c>
      <c r="W2846" s="37">
        <f t="array" ref="W2846">SUM(_xlfn.NORM.DIST($AD$3:$AD$1003,$L2846,$AB2846,FALSE)*WindSpeedStep*$AE$3:$AE$1003)/AH2846</f>
        <v>1969.4690890330985</v>
      </c>
      <c r="Y2846" s="1">
        <f t="shared" si="843"/>
        <v>14</v>
      </c>
      <c r="Z2846" s="99">
        <f>IF(L2846&lt;'Power Curve'!$P$28,'Power Curve'!$Q$28,IF(L2846&gt;'Power Curve'!$P$29,'Power Curve'!$Q$29,INDEX(ReferenceTurbulence,Y2846)+(L2846-INDEX(ReferenceTurbulenceWindSpeed,Y2846))*(INDEX(ReferenceTurbulence,Y2846+1)-INDEX(ReferenceTurbulence,Y2846))/(INDEX(ReferenceTurbulenceWindSpeed,Y2846+1)-INDEX(ReferenceTurbulenceWindSpeed,Y2846))))</f>
        <v>0.12272725466495947</v>
      </c>
      <c r="AA2846" s="100">
        <f t="shared" si="849"/>
        <v>1.8136350538858952</v>
      </c>
      <c r="AB2846" s="29">
        <f t="shared" si="850"/>
        <v>2.0574136615625394</v>
      </c>
      <c r="AG2846" s="40">
        <f t="array" ref="AG2846">SUM(_xlfn.NORM.DIST($AD$3:$AD$1003,$F2846,$AA2846,FALSE)*WindSpeedStep)</f>
        <v>0.99999999999999911</v>
      </c>
      <c r="AH2846" s="40">
        <f t="array" ref="AH2846">SUM(_xlfn.NORM.DIST($AD$3:$AD$1003,$F2846,$AB2846,FALSE)*WindSpeedStep)</f>
        <v>0.99999999999983891</v>
      </c>
      <c r="AJ2846" s="47">
        <f t="shared" si="844"/>
        <v>15</v>
      </c>
      <c r="AK2846" s="83" t="b">
        <f>COUNTIF('Power Curve'!$D$2:$D$31,AJ2846)&gt;0</f>
        <v>1</v>
      </c>
      <c r="AL2846" s="83" t="b">
        <f t="shared" si="845"/>
        <v>0</v>
      </c>
      <c r="AM2846" s="83" t="b">
        <f t="shared" si="851"/>
        <v>1</v>
      </c>
      <c r="AN2846" s="47" t="str">
        <f t="shared" si="846"/>
        <v>Inner</v>
      </c>
      <c r="AO2846" s="48" t="str">
        <f t="shared" si="847"/>
        <v>1.6-1.7</v>
      </c>
      <c r="AP2846" s="49" t="str">
        <f t="shared" si="852"/>
        <v>21-22</v>
      </c>
      <c r="AQ2846" s="49" t="str">
        <f t="shared" si="853"/>
        <v>Mar</v>
      </c>
      <c r="AR2846" s="48" t="str">
        <f t="shared" si="854"/>
        <v>295-305</v>
      </c>
      <c r="AS2846" s="49" t="str">
        <f t="shared" si="848"/>
        <v>Inner-TI</v>
      </c>
    </row>
    <row r="2847" spans="5:45" x14ac:dyDescent="0.3">
      <c r="E2847" s="15">
        <v>40995.888888888891</v>
      </c>
      <c r="F2847" s="21">
        <v>14.44</v>
      </c>
      <c r="G2847" s="21">
        <v>1983.240051269529</v>
      </c>
      <c r="H2847" s="42">
        <v>1.1857409996598929</v>
      </c>
      <c r="I2847" s="35">
        <v>294</v>
      </c>
      <c r="J2847" s="43">
        <v>0.10457063711911357</v>
      </c>
      <c r="K2847" s="44">
        <v>0.13106925353095264</v>
      </c>
      <c r="L2847" s="26">
        <f t="shared" si="836"/>
        <v>14.284063623590891</v>
      </c>
      <c r="M2847" s="26">
        <f t="shared" si="837"/>
        <v>1.5656980549548172</v>
      </c>
      <c r="N2847" s="96">
        <f t="shared" si="838"/>
        <v>15</v>
      </c>
      <c r="O2847" s="26">
        <f t="shared" si="839"/>
        <v>0.31566064639869912</v>
      </c>
      <c r="P2847" s="3">
        <f>IF(L2847&gt;'Power Curve'!$C$37,0,INDEX(Ci,$N2847,1)*POWER(1-O2847,3)+INDEX(Ci,$N2847,2)*3*O2847*POWER(1-O2847,2)+INDEX(Ci,$N2847,3)*3*POWER(O2847,2)*(1-O2847)+INDEX(Ci,$N2847,4)*POWER(O2847,3))</f>
        <v>1976.6421230220787</v>
      </c>
      <c r="Q2847" s="3">
        <f>MAX(0,MIN(P2847-V2847+W2847,'Power Curve'!$C$39))</f>
        <v>1981.8261459712212</v>
      </c>
      <c r="R2847" s="3">
        <f t="shared" si="840"/>
        <v>1983.240051269529</v>
      </c>
      <c r="S2847" s="3">
        <f t="shared" si="841"/>
        <v>-1.4139052983077818</v>
      </c>
      <c r="T2847" s="3">
        <f t="shared" si="842"/>
        <v>1.4139052983077818</v>
      </c>
      <c r="V2847" s="37">
        <f t="array" ref="V2847">SUM(_xlfn.NORM.DIST($AD$3:$AD$1003,$L2847,$AA2847,FALSE)*WindSpeedStep*$AE$3:$AE$1003)/AG2847</f>
        <v>1971.4303521652416</v>
      </c>
      <c r="W2847" s="37">
        <f t="array" ref="W2847">SUM(_xlfn.NORM.DIST($AD$3:$AD$1003,$L2847,$AB2847,FALSE)*WindSpeedStep*$AE$3:$AE$1003)/AH2847</f>
        <v>1976.6143751143841</v>
      </c>
      <c r="Y2847" s="1">
        <f t="shared" si="843"/>
        <v>14</v>
      </c>
      <c r="Z2847" s="99">
        <f>IF(L2847&lt;'Power Curve'!$P$28,'Power Curve'!$Q$28,IF(L2847&gt;'Power Curve'!$P$29,'Power Curve'!$Q$29,INDEX(ReferenceTurbulence,Y2847)+(L2847-INDEX(ReferenceTurbulenceWindSpeed,Y2847))*(INDEX(ReferenceTurbulence,Y2847+1)-INDEX(ReferenceTurbulence,Y2847))/(INDEX(ReferenceTurbulenceWindSpeed,Y2847+1)-INDEX(ReferenceTurbulenceWindSpeed,Y2847))))</f>
        <v>0.12150991500419693</v>
      </c>
      <c r="AA2847" s="100">
        <f t="shared" si="849"/>
        <v>1.7356553568170703</v>
      </c>
      <c r="AB2847" s="29">
        <f t="shared" si="850"/>
        <v>1.4936936337688536</v>
      </c>
      <c r="AG2847" s="40">
        <f t="array" ref="AG2847">SUM(_xlfn.NORM.DIST($AD$3:$AD$1003,$F2847,$AA2847,FALSE)*WindSpeedStep)</f>
        <v>1.0000000000000002</v>
      </c>
      <c r="AH2847" s="40">
        <f t="array" ref="AH2847">SUM(_xlfn.NORM.DIST($AD$3:$AD$1003,$F2847,$AB2847,FALSE)*WindSpeedStep)</f>
        <v>1.0000000000000007</v>
      </c>
      <c r="AJ2847" s="47">
        <f t="shared" si="844"/>
        <v>14</v>
      </c>
      <c r="AK2847" s="83" t="b">
        <f>COUNTIF('Power Curve'!$D$2:$D$31,AJ2847)&gt;0</f>
        <v>1</v>
      </c>
      <c r="AL2847" s="83" t="b">
        <f t="shared" si="845"/>
        <v>0</v>
      </c>
      <c r="AM2847" s="83" t="b">
        <f t="shared" si="851"/>
        <v>1</v>
      </c>
      <c r="AN2847" s="47" t="str">
        <f t="shared" si="846"/>
        <v>Inner</v>
      </c>
      <c r="AO2847" s="48" t="str">
        <f t="shared" si="847"/>
        <v>1.5-1.6</v>
      </c>
      <c r="AP2847" s="49" t="str">
        <f t="shared" si="852"/>
        <v>21-22</v>
      </c>
      <c r="AQ2847" s="49" t="str">
        <f t="shared" si="853"/>
        <v>Mar</v>
      </c>
      <c r="AR2847" s="48" t="str">
        <f t="shared" si="854"/>
        <v>285-295</v>
      </c>
      <c r="AS2847" s="49" t="str">
        <f t="shared" si="848"/>
        <v>Inner-TI</v>
      </c>
    </row>
    <row r="2848" spans="5:45" x14ac:dyDescent="0.3">
      <c r="E2848" s="15">
        <v>40995.895833333336</v>
      </c>
      <c r="F2848" s="21">
        <v>15.31</v>
      </c>
      <c r="G2848" s="21">
        <v>1983.8599395751951</v>
      </c>
      <c r="H2848" s="42">
        <v>1.1856399551027534</v>
      </c>
      <c r="I2848" s="35">
        <v>293.8</v>
      </c>
      <c r="J2848" s="43">
        <v>7.5767472240365771E-2</v>
      </c>
      <c r="K2848" s="44">
        <v>0.14675801504697275</v>
      </c>
      <c r="L2848" s="26">
        <f t="shared" si="836"/>
        <v>15.144238361397413</v>
      </c>
      <c r="M2848" s="26">
        <f t="shared" si="837"/>
        <v>1.698640833524653</v>
      </c>
      <c r="N2848" s="96">
        <f t="shared" si="838"/>
        <v>16</v>
      </c>
      <c r="O2848" s="26">
        <f t="shared" si="839"/>
        <v>0.1441983062150744</v>
      </c>
      <c r="P2848" s="3">
        <f>IF(L2848&gt;'Power Curve'!$C$37,0,INDEX(Ci,$N2848,1)*POWER(1-O2848,3)+INDEX(Ci,$N2848,2)*3*O2848*POWER(1-O2848,2)+INDEX(Ci,$N2848,3)*3*POWER(O2848,2)*(1-O2848)+INDEX(Ci,$N2848,4)*POWER(O2848,3))</f>
        <v>1979.5710082677072</v>
      </c>
      <c r="Q2848" s="3">
        <f>MAX(0,MIN(P2848-V2848+W2848,'Power Curve'!$C$39))</f>
        <v>1983.8387865482607</v>
      </c>
      <c r="R2848" s="3">
        <f t="shared" si="840"/>
        <v>1983.8599395751951</v>
      </c>
      <c r="S2848" s="3">
        <f t="shared" si="841"/>
        <v>-2.1153026934371155E-2</v>
      </c>
      <c r="T2848" s="3">
        <f t="shared" si="842"/>
        <v>2.1153026934371155E-2</v>
      </c>
      <c r="V2848" s="37">
        <f t="array" ref="V2848">SUM(_xlfn.NORM.DIST($AD$3:$AD$1003,$L2848,$AA2848,FALSE)*WindSpeedStep*$AE$3:$AE$1003)/AG2848</f>
        <v>1977.648801281638</v>
      </c>
      <c r="W2848" s="37">
        <f t="array" ref="W2848">SUM(_xlfn.NORM.DIST($AD$3:$AD$1003,$L2848,$AB2848,FALSE)*WindSpeedStep*$AE$3:$AE$1003)/AH2848</f>
        <v>1981.9165795621916</v>
      </c>
      <c r="Y2848" s="1">
        <f t="shared" si="843"/>
        <v>15</v>
      </c>
      <c r="Z2848" s="99">
        <f>IF(L2848&lt;'Power Curve'!$P$28,'Power Curve'!$Q$28,IF(L2848&gt;'Power Curve'!$P$29,'Power Curve'!$Q$29,INDEX(ReferenceTurbulence,Y2848)+(L2848-INDEX(ReferenceTurbulenceWindSpeed,Y2848))*(INDEX(ReferenceTurbulence,Y2848+1)-INDEX(ReferenceTurbulence,Y2848))/(INDEX(ReferenceTurbulenceWindSpeed,Y2848+1)-INDEX(ReferenceTurbulenceWindSpeed,Y2848))))</f>
        <v>0.12295250779865548</v>
      </c>
      <c r="AA2848" s="100">
        <f t="shared" si="849"/>
        <v>1.8620220852344129</v>
      </c>
      <c r="AB2848" s="29">
        <f t="shared" si="850"/>
        <v>1.1474406596486608</v>
      </c>
      <c r="AG2848" s="40">
        <f t="array" ref="AG2848">SUM(_xlfn.NORM.DIST($AD$3:$AD$1003,$F2848,$AA2848,FALSE)*WindSpeedStep)</f>
        <v>0.99999999999999822</v>
      </c>
      <c r="AH2848" s="40">
        <f t="array" ref="AH2848">SUM(_xlfn.NORM.DIST($AD$3:$AD$1003,$F2848,$AB2848,FALSE)*WindSpeedStep)</f>
        <v>0.99999999999999978</v>
      </c>
      <c r="AJ2848" s="47">
        <f t="shared" si="844"/>
        <v>15</v>
      </c>
      <c r="AK2848" s="83" t="b">
        <f>COUNTIF('Power Curve'!$D$2:$D$31,AJ2848)&gt;0</f>
        <v>1</v>
      </c>
      <c r="AL2848" s="83" t="b">
        <f t="shared" si="845"/>
        <v>0</v>
      </c>
      <c r="AM2848" s="83" t="b">
        <f t="shared" si="851"/>
        <v>1</v>
      </c>
      <c r="AN2848" s="47" t="str">
        <f t="shared" si="846"/>
        <v>Outer</v>
      </c>
      <c r="AO2848" s="48" t="str">
        <f t="shared" si="847"/>
        <v>1.6-1.7</v>
      </c>
      <c r="AP2848" s="49" t="str">
        <f t="shared" si="852"/>
        <v>21-22</v>
      </c>
      <c r="AQ2848" s="49" t="str">
        <f t="shared" si="853"/>
        <v>Mar</v>
      </c>
      <c r="AR2848" s="48" t="str">
        <f t="shared" si="854"/>
        <v>285-295</v>
      </c>
      <c r="AS2848" s="49" t="str">
        <f t="shared" si="848"/>
        <v>HWS-LTI</v>
      </c>
    </row>
    <row r="2849" spans="5:45" x14ac:dyDescent="0.3">
      <c r="E2849" s="15">
        <v>40995.902777777781</v>
      </c>
      <c r="F2849" s="21">
        <v>15.58</v>
      </c>
      <c r="G2849" s="21">
        <v>1990.8899688720751</v>
      </c>
      <c r="H2849" s="42">
        <v>1.1856250665350996</v>
      </c>
      <c r="I2849" s="35">
        <v>294</v>
      </c>
      <c r="J2849" s="43">
        <v>9.0500641848523744E-2</v>
      </c>
      <c r="K2849" s="44">
        <v>0.13290363409963676</v>
      </c>
      <c r="L2849" s="26">
        <f t="shared" si="836"/>
        <v>15.411250557653753</v>
      </c>
      <c r="M2849" s="26">
        <f t="shared" si="837"/>
        <v>1.7399084291911702</v>
      </c>
      <c r="N2849" s="96">
        <f t="shared" si="838"/>
        <v>16</v>
      </c>
      <c r="O2849" s="26">
        <f t="shared" si="839"/>
        <v>0.41186845826932394</v>
      </c>
      <c r="P2849" s="3">
        <f>IF(L2849&gt;'Power Curve'!$C$37,0,INDEX(Ci,$N2849,1)*POWER(1-O2849,3)+INDEX(Ci,$N2849,2)*3*O2849*POWER(1-O2849,2)+INDEX(Ci,$N2849,3)*3*POWER(O2849,2)*(1-O2849)+INDEX(Ci,$N2849,4)*POWER(O2849,3))</f>
        <v>1980.5042629962018</v>
      </c>
      <c r="Q2849" s="3">
        <f>MAX(0,MIN(P2849-V2849+W2849,'Power Curve'!$C$39))</f>
        <v>1983.4078442327798</v>
      </c>
      <c r="R2849" s="3">
        <f t="shared" si="840"/>
        <v>1990.8899688720751</v>
      </c>
      <c r="S2849" s="3">
        <f t="shared" si="841"/>
        <v>-7.4821246392953071</v>
      </c>
      <c r="T2849" s="3">
        <f t="shared" si="842"/>
        <v>7.4821246392953071</v>
      </c>
      <c r="V2849" s="37">
        <f t="array" ref="V2849">SUM(_xlfn.NORM.DIST($AD$3:$AD$1003,$L2849,$AA2849,FALSE)*WindSpeedStep*$AE$3:$AE$1003)/AG2849</f>
        <v>1979.0428145658193</v>
      </c>
      <c r="W2849" s="37">
        <f t="array" ref="W2849">SUM(_xlfn.NORM.DIST($AD$3:$AD$1003,$L2849,$AB2849,FALSE)*WindSpeedStep*$AE$3:$AE$1003)/AH2849</f>
        <v>1981.9463958023973</v>
      </c>
      <c r="Y2849" s="1">
        <f t="shared" si="843"/>
        <v>15</v>
      </c>
      <c r="Z2849" s="99">
        <f>IF(L2849&lt;'Power Curve'!$P$28,'Power Curve'!$Q$28,IF(L2849&gt;'Power Curve'!$P$29,'Power Curve'!$Q$29,INDEX(ReferenceTurbulence,Y2849)+(L2849-INDEX(ReferenceTurbulenceWindSpeed,Y2849))*(INDEX(ReferenceTurbulence,Y2849+1)-INDEX(ReferenceTurbulence,Y2849))/(INDEX(ReferenceTurbulenceWindSpeed,Y2849+1)-INDEX(ReferenceTurbulenceWindSpeed,Y2849))))</f>
        <v>0.12235167550009091</v>
      </c>
      <c r="AA2849" s="100">
        <f t="shared" si="849"/>
        <v>1.885592327280647</v>
      </c>
      <c r="AB2849" s="29">
        <f t="shared" si="850"/>
        <v>1.3947280671560842</v>
      </c>
      <c r="AG2849" s="40">
        <f t="array" ref="AG2849">SUM(_xlfn.NORM.DIST($AD$3:$AD$1003,$F2849,$AA2849,FALSE)*WindSpeedStep)</f>
        <v>0.99999999999999645</v>
      </c>
      <c r="AH2849" s="40">
        <f t="array" ref="AH2849">SUM(_xlfn.NORM.DIST($AD$3:$AD$1003,$F2849,$AB2849,FALSE)*WindSpeedStep)</f>
        <v>0.99999999999999756</v>
      </c>
      <c r="AJ2849" s="47">
        <f t="shared" si="844"/>
        <v>15</v>
      </c>
      <c r="AK2849" s="83" t="b">
        <f>COUNTIF('Power Curve'!$D$2:$D$31,AJ2849)&gt;0</f>
        <v>1</v>
      </c>
      <c r="AL2849" s="83" t="b">
        <f t="shared" si="845"/>
        <v>0</v>
      </c>
      <c r="AM2849" s="83" t="b">
        <f t="shared" si="851"/>
        <v>1</v>
      </c>
      <c r="AN2849" s="47" t="str">
        <f t="shared" si="846"/>
        <v>Outer</v>
      </c>
      <c r="AO2849" s="48" t="str">
        <f t="shared" si="847"/>
        <v>1.7-1.8</v>
      </c>
      <c r="AP2849" s="49" t="str">
        <f t="shared" si="852"/>
        <v>21-22</v>
      </c>
      <c r="AQ2849" s="49" t="str">
        <f t="shared" si="853"/>
        <v>Mar</v>
      </c>
      <c r="AR2849" s="48" t="str">
        <f t="shared" si="854"/>
        <v>285-295</v>
      </c>
      <c r="AS2849" s="49" t="str">
        <f t="shared" si="848"/>
        <v>HWS-LTI</v>
      </c>
    </row>
    <row r="2850" spans="5:45" x14ac:dyDescent="0.3">
      <c r="E2850" s="15">
        <v>40995.909722222219</v>
      </c>
      <c r="F2850" s="21">
        <v>15.24</v>
      </c>
      <c r="G2850" s="21">
        <v>1977.4999694824269</v>
      </c>
      <c r="H2850" s="42">
        <v>1.18596996328867</v>
      </c>
      <c r="I2850" s="35">
        <v>292.5</v>
      </c>
      <c r="J2850" s="43">
        <v>0.13779527559055119</v>
      </c>
      <c r="K2850" s="44">
        <v>0.18668255244846776</v>
      </c>
      <c r="L2850" s="26">
        <f t="shared" si="836"/>
        <v>15.076394768999533</v>
      </c>
      <c r="M2850" s="26">
        <f t="shared" si="837"/>
        <v>1.6881553876203321</v>
      </c>
      <c r="N2850" s="96">
        <f t="shared" si="838"/>
        <v>16</v>
      </c>
      <c r="O2850" s="26">
        <f t="shared" si="839"/>
        <v>7.6187537614777381E-2</v>
      </c>
      <c r="P2850" s="3">
        <f>IF(L2850&gt;'Power Curve'!$C$37,0,INDEX(Ci,$N2850,1)*POWER(1-O2850,3)+INDEX(Ci,$N2850,2)*3*O2850*POWER(1-O2850,2)+INDEX(Ci,$N2850,3)*3*POWER(O2850,2)*(1-O2850)+INDEX(Ci,$N2850,4)*POWER(O2850,3))</f>
        <v>1979.3272107662076</v>
      </c>
      <c r="Q2850" s="3">
        <f>MAX(0,MIN(P2850-V2850+W2850,'Power Curve'!$C$39))</f>
        <v>1975.0243151808459</v>
      </c>
      <c r="R2850" s="3">
        <f t="shared" si="840"/>
        <v>1977.4999694824269</v>
      </c>
      <c r="S2850" s="3">
        <f t="shared" si="841"/>
        <v>-2.4756543015810166</v>
      </c>
      <c r="T2850" s="3">
        <f t="shared" si="842"/>
        <v>2.4756543015810166</v>
      </c>
      <c r="V2850" s="37">
        <f t="array" ref="V2850">SUM(_xlfn.NORM.DIST($AD$3:$AD$1003,$L2850,$AA2850,FALSE)*WindSpeedStep*$AE$3:$AE$1003)/AG2850</f>
        <v>1977.2398015471063</v>
      </c>
      <c r="W2850" s="37">
        <f t="array" ref="W2850">SUM(_xlfn.NORM.DIST($AD$3:$AD$1003,$L2850,$AB2850,FALSE)*WindSpeedStep*$AE$3:$AE$1003)/AH2850</f>
        <v>1972.9369059617445</v>
      </c>
      <c r="Y2850" s="1">
        <f t="shared" si="843"/>
        <v>15</v>
      </c>
      <c r="Z2850" s="99">
        <f>IF(L2850&lt;'Power Curve'!$P$28,'Power Curve'!$Q$28,IF(L2850&gt;'Power Curve'!$P$29,'Power Curve'!$Q$29,INDEX(ReferenceTurbulence,Y2850)+(L2850-INDEX(ReferenceTurbulenceWindSpeed,Y2850))*(INDEX(ReferenceTurbulence,Y2850+1)-INDEX(ReferenceTurbulence,Y2850))/(INDEX(ReferenceTurbulenceWindSpeed,Y2850+1)-INDEX(ReferenceTurbulenceWindSpeed,Y2850))))</f>
        <v>0.12310516981984707</v>
      </c>
      <c r="AA2850" s="100">
        <f t="shared" si="849"/>
        <v>1.8559821383087416</v>
      </c>
      <c r="AB2850" s="29">
        <f t="shared" si="850"/>
        <v>2.0774559721062351</v>
      </c>
      <c r="AG2850" s="40">
        <f t="array" ref="AG2850">SUM(_xlfn.NORM.DIST($AD$3:$AD$1003,$F2850,$AA2850,FALSE)*WindSpeedStep)</f>
        <v>0.99999999999999734</v>
      </c>
      <c r="AH2850" s="40">
        <f t="array" ref="AH2850">SUM(_xlfn.NORM.DIST($AD$3:$AD$1003,$F2850,$AB2850,FALSE)*WindSpeedStep)</f>
        <v>0.99999999999990641</v>
      </c>
      <c r="AJ2850" s="47">
        <f t="shared" si="844"/>
        <v>15</v>
      </c>
      <c r="AK2850" s="83" t="b">
        <f>COUNTIF('Power Curve'!$D$2:$D$31,AJ2850)&gt;0</f>
        <v>1</v>
      </c>
      <c r="AL2850" s="83" t="b">
        <f t="shared" si="845"/>
        <v>0</v>
      </c>
      <c r="AM2850" s="83" t="b">
        <f t="shared" si="851"/>
        <v>1</v>
      </c>
      <c r="AN2850" s="47" t="str">
        <f t="shared" si="846"/>
        <v>Inner</v>
      </c>
      <c r="AO2850" s="48" t="str">
        <f t="shared" si="847"/>
        <v>1.6-1.7</v>
      </c>
      <c r="AP2850" s="49" t="str">
        <f t="shared" si="852"/>
        <v>21-22</v>
      </c>
      <c r="AQ2850" s="49" t="str">
        <f t="shared" si="853"/>
        <v>Mar</v>
      </c>
      <c r="AR2850" s="48" t="str">
        <f t="shared" si="854"/>
        <v>285-295</v>
      </c>
      <c r="AS2850" s="49" t="str">
        <f t="shared" si="848"/>
        <v>Inner-TI</v>
      </c>
    </row>
    <row r="2851" spans="5:45" x14ac:dyDescent="0.3">
      <c r="E2851" s="15">
        <v>40995.916666666664</v>
      </c>
      <c r="F2851" s="21">
        <v>15.63</v>
      </c>
      <c r="G2851" s="21">
        <v>1977.7500457763649</v>
      </c>
      <c r="H2851" s="42">
        <v>1.1858406036865408</v>
      </c>
      <c r="I2851" s="35">
        <v>294.10000000000002</v>
      </c>
      <c r="J2851" s="43">
        <v>0.10940499040307101</v>
      </c>
      <c r="K2851" s="44">
        <v>0.12878609019910756</v>
      </c>
      <c r="L2851" s="26">
        <f t="shared" si="836"/>
        <v>15.461645820718914</v>
      </c>
      <c r="M2851" s="26">
        <f t="shared" si="837"/>
        <v>1.7476971795510388</v>
      </c>
      <c r="N2851" s="96">
        <f t="shared" si="838"/>
        <v>16</v>
      </c>
      <c r="O2851" s="26">
        <f t="shared" si="839"/>
        <v>0.46238790238683275</v>
      </c>
      <c r="P2851" s="3">
        <f>IF(L2851&gt;'Power Curve'!$C$37,0,INDEX(Ci,$N2851,1)*POWER(1-O2851,3)+INDEX(Ci,$N2851,2)*3*O2851*POWER(1-O2851,2)+INDEX(Ci,$N2851,3)*3*POWER(O2851,2)*(1-O2851)+INDEX(Ci,$N2851,4)*POWER(O2851,3))</f>
        <v>1980.675641502705</v>
      </c>
      <c r="Q2851" s="3">
        <f>MAX(0,MIN(P2851-V2851+W2851,'Power Curve'!$C$39))</f>
        <v>1982.3280738050266</v>
      </c>
      <c r="R2851" s="3">
        <f t="shared" si="840"/>
        <v>1977.7500457763649</v>
      </c>
      <c r="S2851" s="3">
        <f t="shared" si="841"/>
        <v>4.5780280286617199</v>
      </c>
      <c r="T2851" s="3">
        <f t="shared" si="842"/>
        <v>4.5780280286617199</v>
      </c>
      <c r="V2851" s="37">
        <f t="array" ref="V2851">SUM(_xlfn.NORM.DIST($AD$3:$AD$1003,$L2851,$AA2851,FALSE)*WindSpeedStep*$AE$3:$AE$1003)/AG2851</f>
        <v>1979.2719923323448</v>
      </c>
      <c r="W2851" s="37">
        <f t="array" ref="W2851">SUM(_xlfn.NORM.DIST($AD$3:$AD$1003,$L2851,$AB2851,FALSE)*WindSpeedStep*$AE$3:$AE$1003)/AH2851</f>
        <v>1980.9244246346664</v>
      </c>
      <c r="Y2851" s="1">
        <f t="shared" si="843"/>
        <v>15</v>
      </c>
      <c r="Z2851" s="99">
        <f>IF(L2851&lt;'Power Curve'!$P$28,'Power Curve'!$Q$28,IF(L2851&gt;'Power Curve'!$P$29,'Power Curve'!$Q$29,INDEX(ReferenceTurbulence,Y2851)+(L2851-INDEX(ReferenceTurbulenceWindSpeed,Y2851))*(INDEX(ReferenceTurbulence,Y2851+1)-INDEX(ReferenceTurbulence,Y2851))/(INDEX(ReferenceTurbulenceWindSpeed,Y2851+1)-INDEX(ReferenceTurbulenceWindSpeed,Y2851))))</f>
        <v>0.12223827580461355</v>
      </c>
      <c r="AA2851" s="100">
        <f t="shared" si="849"/>
        <v>1.890004926226289</v>
      </c>
      <c r="AB2851" s="29">
        <f t="shared" si="850"/>
        <v>1.6915812126314358</v>
      </c>
      <c r="AG2851" s="40">
        <f t="array" ref="AG2851">SUM(_xlfn.NORM.DIST($AD$3:$AD$1003,$F2851,$AA2851,FALSE)*WindSpeedStep)</f>
        <v>0.99999999999999667</v>
      </c>
      <c r="AH2851" s="40">
        <f t="array" ref="AH2851">SUM(_xlfn.NORM.DIST($AD$3:$AD$1003,$F2851,$AB2851,FALSE)*WindSpeedStep)</f>
        <v>0.99999999999999667</v>
      </c>
      <c r="AJ2851" s="47">
        <f t="shared" si="844"/>
        <v>15</v>
      </c>
      <c r="AK2851" s="83" t="b">
        <f>COUNTIF('Power Curve'!$D$2:$D$31,AJ2851)&gt;0</f>
        <v>1</v>
      </c>
      <c r="AL2851" s="83" t="b">
        <f t="shared" si="845"/>
        <v>0</v>
      </c>
      <c r="AM2851" s="83" t="b">
        <f t="shared" si="851"/>
        <v>1</v>
      </c>
      <c r="AN2851" s="47" t="str">
        <f t="shared" si="846"/>
        <v>Inner</v>
      </c>
      <c r="AO2851" s="48" t="str">
        <f t="shared" si="847"/>
        <v>1.7-1.8</v>
      </c>
      <c r="AP2851" s="49" t="str">
        <f t="shared" si="852"/>
        <v>22-23</v>
      </c>
      <c r="AQ2851" s="49" t="str">
        <f t="shared" si="853"/>
        <v>Mar</v>
      </c>
      <c r="AR2851" s="48" t="str">
        <f t="shared" si="854"/>
        <v>285-295</v>
      </c>
      <c r="AS2851" s="49" t="str">
        <f t="shared" si="848"/>
        <v>Inner-TI</v>
      </c>
    </row>
    <row r="2852" spans="5:45" x14ac:dyDescent="0.3">
      <c r="E2852" s="15">
        <v>40995.923611111109</v>
      </c>
      <c r="F2852" s="21">
        <v>15.5</v>
      </c>
      <c r="G2852" s="21">
        <v>1973.690002441406</v>
      </c>
      <c r="H2852" s="42">
        <v>1.1857826356691772</v>
      </c>
      <c r="I2852" s="35">
        <v>296.2</v>
      </c>
      <c r="J2852" s="43">
        <v>9.8064516129032261E-2</v>
      </c>
      <c r="K2852" s="44">
        <v>0.15514152019084188</v>
      </c>
      <c r="L2852" s="26">
        <f t="shared" si="836"/>
        <v>15.332796231111114</v>
      </c>
      <c r="M2852" s="26">
        <f t="shared" si="837"/>
        <v>1.7277830601202298</v>
      </c>
      <c r="N2852" s="96">
        <f t="shared" si="838"/>
        <v>16</v>
      </c>
      <c r="O2852" s="26">
        <f t="shared" si="839"/>
        <v>0.33322080917534269</v>
      </c>
      <c r="P2852" s="3">
        <f>IF(L2852&gt;'Power Curve'!$C$37,0,INDEX(Ci,$N2852,1)*POWER(1-O2852,3)+INDEX(Ci,$N2852,2)*3*O2852*POWER(1-O2852,2)+INDEX(Ci,$N2852,3)*3*POWER(O2852,2)*(1-O2852)+INDEX(Ci,$N2852,4)*POWER(O2852,3))</f>
        <v>1980.2344353335368</v>
      </c>
      <c r="Q2852" s="3">
        <f>MAX(0,MIN(P2852-V2852+W2852,'Power Curve'!$C$39))</f>
        <v>1983.0328042039671</v>
      </c>
      <c r="R2852" s="3">
        <f t="shared" si="840"/>
        <v>1973.690002441406</v>
      </c>
      <c r="S2852" s="3">
        <f t="shared" si="841"/>
        <v>9.3428017625610664</v>
      </c>
      <c r="T2852" s="3">
        <f t="shared" si="842"/>
        <v>9.3428017625610664</v>
      </c>
      <c r="V2852" s="37">
        <f t="array" ref="V2852">SUM(_xlfn.NORM.DIST($AD$3:$AD$1003,$L2852,$AA2852,FALSE)*WindSpeedStep*$AE$3:$AE$1003)/AG2852</f>
        <v>1978.665952777382</v>
      </c>
      <c r="W2852" s="37">
        <f t="array" ref="W2852">SUM(_xlfn.NORM.DIST($AD$3:$AD$1003,$L2852,$AB2852,FALSE)*WindSpeedStep*$AE$3:$AE$1003)/AH2852</f>
        <v>1981.4643216478123</v>
      </c>
      <c r="Y2852" s="1">
        <f t="shared" si="843"/>
        <v>15</v>
      </c>
      <c r="Z2852" s="99">
        <f>IF(L2852&lt;'Power Curve'!$P$28,'Power Curve'!$Q$28,IF(L2852&gt;'Power Curve'!$P$29,'Power Curve'!$Q$29,INDEX(ReferenceTurbulence,Y2852)+(L2852-INDEX(ReferenceTurbulenceWindSpeed,Y2852))*(INDEX(ReferenceTurbulence,Y2852+1)-INDEX(ReferenceTurbulence,Y2852))/(INDEX(ReferenceTurbulenceWindSpeed,Y2852+1)-INDEX(ReferenceTurbulenceWindSpeed,Y2852))))</f>
        <v>0.12252821385305698</v>
      </c>
      <c r="AA2852" s="100">
        <f t="shared" si="849"/>
        <v>1.8787001355709287</v>
      </c>
      <c r="AB2852" s="29">
        <f t="shared" si="850"/>
        <v>1.503603243308961</v>
      </c>
      <c r="AG2852" s="40">
        <f t="array" ref="AG2852">SUM(_xlfn.NORM.DIST($AD$3:$AD$1003,$F2852,$AA2852,FALSE)*WindSpeedStep)</f>
        <v>0.99999999999999722</v>
      </c>
      <c r="AH2852" s="40">
        <f t="array" ref="AH2852">SUM(_xlfn.NORM.DIST($AD$3:$AD$1003,$F2852,$AB2852,FALSE)*WindSpeedStep)</f>
        <v>0.999999999999997</v>
      </c>
      <c r="AJ2852" s="47">
        <f t="shared" si="844"/>
        <v>15</v>
      </c>
      <c r="AK2852" s="83" t="b">
        <f>COUNTIF('Power Curve'!$D$2:$D$31,AJ2852)&gt;0</f>
        <v>1</v>
      </c>
      <c r="AL2852" s="83" t="b">
        <f t="shared" si="845"/>
        <v>0</v>
      </c>
      <c r="AM2852" s="83" t="b">
        <f t="shared" si="851"/>
        <v>1</v>
      </c>
      <c r="AN2852" s="47" t="str">
        <f t="shared" si="846"/>
        <v>Outer</v>
      </c>
      <c r="AO2852" s="48" t="str">
        <f t="shared" si="847"/>
        <v>1.7-1.8</v>
      </c>
      <c r="AP2852" s="49" t="str">
        <f t="shared" si="852"/>
        <v>22-23</v>
      </c>
      <c r="AQ2852" s="49" t="str">
        <f t="shared" si="853"/>
        <v>Mar</v>
      </c>
      <c r="AR2852" s="48" t="str">
        <f t="shared" si="854"/>
        <v>295-305</v>
      </c>
      <c r="AS2852" s="49" t="str">
        <f t="shared" si="848"/>
        <v>HWS-LTI</v>
      </c>
    </row>
    <row r="2853" spans="5:45" x14ac:dyDescent="0.3">
      <c r="E2853" s="15">
        <v>40995.930555555555</v>
      </c>
      <c r="F2853" s="21">
        <v>16.23</v>
      </c>
      <c r="G2853" s="21">
        <v>1978.790023803708</v>
      </c>
      <c r="H2853" s="42">
        <v>1.185465920221616</v>
      </c>
      <c r="I2853" s="35">
        <v>292.7</v>
      </c>
      <c r="J2853" s="43">
        <v>0.10412815773259396</v>
      </c>
      <c r="K2853" s="44">
        <v>0.17568162910946522</v>
      </c>
      <c r="L2853" s="26">
        <f t="shared" si="836"/>
        <v>16.053491954527171</v>
      </c>
      <c r="M2853" s="26">
        <f t="shared" si="837"/>
        <v>1.8391689073942972</v>
      </c>
      <c r="N2853" s="96">
        <f t="shared" si="838"/>
        <v>17</v>
      </c>
      <c r="O2853" s="26">
        <f t="shared" si="839"/>
        <v>5.6177567915236364E-2</v>
      </c>
      <c r="P2853" s="3">
        <f>IF(L2853&gt;'Power Curve'!$C$37,0,INDEX(Ci,$N2853,1)*POWER(1-O2853,3)+INDEX(Ci,$N2853,2)*3*O2853*POWER(1-O2853,2)+INDEX(Ci,$N2853,3)*3*POWER(O2853,2)*(1-O2853)+INDEX(Ci,$N2853,4)*POWER(O2853,3))</f>
        <v>1982.5792663617995</v>
      </c>
      <c r="Q2853" s="3">
        <f>MAX(0,MIN(P2853-V2853+W2853,'Power Curve'!$C$39))</f>
        <v>1983.7033476698043</v>
      </c>
      <c r="R2853" s="3">
        <f t="shared" si="840"/>
        <v>1978.790023803708</v>
      </c>
      <c r="S2853" s="3">
        <f t="shared" si="841"/>
        <v>4.9133238660963343</v>
      </c>
      <c r="T2853" s="3">
        <f t="shared" si="842"/>
        <v>4.9133238660963343</v>
      </c>
      <c r="V2853" s="37">
        <f t="array" ref="V2853">SUM(_xlfn.NORM.DIST($AD$3:$AD$1003,$L2853,$AA2853,FALSE)*WindSpeedStep*$AE$3:$AE$1003)/AG2853</f>
        <v>1981.3539233108108</v>
      </c>
      <c r="W2853" s="37">
        <f t="array" ref="W2853">SUM(_xlfn.NORM.DIST($AD$3:$AD$1003,$L2853,$AB2853,FALSE)*WindSpeedStep*$AE$3:$AE$1003)/AH2853</f>
        <v>1982.4780046188157</v>
      </c>
      <c r="Y2853" s="1">
        <f t="shared" si="843"/>
        <v>16</v>
      </c>
      <c r="Z2853" s="99">
        <f>IF(L2853&lt;'Power Curve'!$P$28,'Power Curve'!$Q$28,IF(L2853&gt;'Power Curve'!$P$29,'Power Curve'!$Q$29,INDEX(ReferenceTurbulence,Y2853)+(L2853-INDEX(ReferenceTurbulenceWindSpeed,Y2853))*(INDEX(ReferenceTurbulence,Y2853+1)-INDEX(ReferenceTurbulence,Y2853))/(INDEX(ReferenceTurbulenceWindSpeed,Y2853+1)-INDEX(ReferenceTurbulenceWindSpeed,Y2853))))</f>
        <v>0.12103226868071593</v>
      </c>
      <c r="AA2853" s="100">
        <f t="shared" si="849"/>
        <v>1.942990551504044</v>
      </c>
      <c r="AB2853" s="29">
        <f t="shared" si="850"/>
        <v>1.6716205423999333</v>
      </c>
      <c r="AG2853" s="40">
        <f t="array" ref="AG2853">SUM(_xlfn.NORM.DIST($AD$3:$AD$1003,$F2853,$AA2853,FALSE)*WindSpeedStep)</f>
        <v>0.99999999999999389</v>
      </c>
      <c r="AH2853" s="40">
        <f t="array" ref="AH2853">SUM(_xlfn.NORM.DIST($AD$3:$AD$1003,$F2853,$AB2853,FALSE)*WindSpeedStep)</f>
        <v>0.99999999999999389</v>
      </c>
      <c r="AJ2853" s="47">
        <f t="shared" si="844"/>
        <v>16</v>
      </c>
      <c r="AK2853" s="83" t="b">
        <f>COUNTIF('Power Curve'!$D$2:$D$31,AJ2853)&gt;0</f>
        <v>1</v>
      </c>
      <c r="AL2853" s="83" t="b">
        <f t="shared" si="845"/>
        <v>0</v>
      </c>
      <c r="AM2853" s="83" t="b">
        <f t="shared" si="851"/>
        <v>1</v>
      </c>
      <c r="AN2853" s="47" t="str">
        <f t="shared" si="846"/>
        <v>Inner</v>
      </c>
      <c r="AO2853" s="48" t="str">
        <f t="shared" si="847"/>
        <v>1.8-1.9</v>
      </c>
      <c r="AP2853" s="49" t="str">
        <f t="shared" si="852"/>
        <v>22-23</v>
      </c>
      <c r="AQ2853" s="49" t="str">
        <f t="shared" si="853"/>
        <v>Mar</v>
      </c>
      <c r="AR2853" s="48" t="str">
        <f t="shared" si="854"/>
        <v>285-295</v>
      </c>
      <c r="AS2853" s="49" t="str">
        <f t="shared" si="848"/>
        <v>Inner-TI</v>
      </c>
    </row>
    <row r="2854" spans="5:45" x14ac:dyDescent="0.3">
      <c r="E2854" s="15">
        <v>40995.9375</v>
      </c>
      <c r="F2854" s="21">
        <v>16.34</v>
      </c>
      <c r="G2854" s="21">
        <v>1986.860046386716</v>
      </c>
      <c r="H2854" s="42">
        <v>1.1851923057695923</v>
      </c>
      <c r="I2854" s="35">
        <v>290.2</v>
      </c>
      <c r="J2854" s="43">
        <v>0.102203182374541</v>
      </c>
      <c r="K2854" s="44">
        <v>0.16551951152213665</v>
      </c>
      <c r="L2854" s="26">
        <f t="shared" si="836"/>
        <v>16.161052102985323</v>
      </c>
      <c r="M2854" s="26">
        <f t="shared" si="837"/>
        <v>1.8557926750672176</v>
      </c>
      <c r="N2854" s="96">
        <f t="shared" si="838"/>
        <v>17</v>
      </c>
      <c r="O2854" s="26">
        <f t="shared" si="839"/>
        <v>0.16494202974146652</v>
      </c>
      <c r="P2854" s="3">
        <f>IF(L2854&gt;'Power Curve'!$C$37,0,INDEX(Ci,$N2854,1)*POWER(1-O2854,3)+INDEX(Ci,$N2854,2)*3*O2854*POWER(1-O2854,2)+INDEX(Ci,$N2854,3)*3*POWER(O2854,2)*(1-O2854)+INDEX(Ci,$N2854,4)*POWER(O2854,3))</f>
        <v>1982.95125005113</v>
      </c>
      <c r="Q2854" s="3">
        <f>MAX(0,MIN(P2854-V2854+W2854,'Power Curve'!$C$39))</f>
        <v>1984.0365679095487</v>
      </c>
      <c r="R2854" s="3">
        <f t="shared" si="840"/>
        <v>1986.860046386716</v>
      </c>
      <c r="S2854" s="3">
        <f t="shared" si="841"/>
        <v>-2.8234784771673276</v>
      </c>
      <c r="T2854" s="3">
        <f t="shared" si="842"/>
        <v>2.8234784771673276</v>
      </c>
      <c r="V2854" s="37">
        <f t="array" ref="V2854">SUM(_xlfn.NORM.DIST($AD$3:$AD$1003,$L2854,$AA2854,FALSE)*WindSpeedStep*$AE$3:$AE$1003)/AG2854</f>
        <v>1981.6220549397776</v>
      </c>
      <c r="W2854" s="37">
        <f t="array" ref="W2854">SUM(_xlfn.NORM.DIST($AD$3:$AD$1003,$L2854,$AB2854,FALSE)*WindSpeedStep*$AE$3:$AE$1003)/AH2854</f>
        <v>1982.7073727981963</v>
      </c>
      <c r="Y2854" s="1">
        <f t="shared" si="843"/>
        <v>16</v>
      </c>
      <c r="Z2854" s="99">
        <f>IF(L2854&lt;'Power Curve'!$P$28,'Power Curve'!$Q$28,IF(L2854&gt;'Power Curve'!$P$29,'Power Curve'!$Q$29,INDEX(ReferenceTurbulence,Y2854)+(L2854-INDEX(ReferenceTurbulenceWindSpeed,Y2854))*(INDEX(ReferenceTurbulence,Y2854+1)-INDEX(ReferenceTurbulence,Y2854))/(INDEX(ReferenceTurbulenceWindSpeed,Y2854+1)-INDEX(ReferenceTurbulenceWindSpeed,Y2854))))</f>
        <v>0.12103373412093409</v>
      </c>
      <c r="AA2854" s="100">
        <f t="shared" si="849"/>
        <v>1.9560324833472882</v>
      </c>
      <c r="AB2854" s="29">
        <f t="shared" si="850"/>
        <v>1.6517109554458682</v>
      </c>
      <c r="AG2854" s="40">
        <f t="array" ref="AG2854">SUM(_xlfn.NORM.DIST($AD$3:$AD$1003,$F2854,$AA2854,FALSE)*WindSpeedStep)</f>
        <v>0.99999999999999378</v>
      </c>
      <c r="AH2854" s="40">
        <f t="array" ref="AH2854">SUM(_xlfn.NORM.DIST($AD$3:$AD$1003,$F2854,$AB2854,FALSE)*WindSpeedStep)</f>
        <v>0.99999999999999356</v>
      </c>
      <c r="AJ2854" s="47">
        <f t="shared" si="844"/>
        <v>16</v>
      </c>
      <c r="AK2854" s="83" t="b">
        <f>COUNTIF('Power Curve'!$D$2:$D$31,AJ2854)&gt;0</f>
        <v>1</v>
      </c>
      <c r="AL2854" s="83" t="b">
        <f t="shared" si="845"/>
        <v>0</v>
      </c>
      <c r="AM2854" s="83" t="b">
        <f t="shared" si="851"/>
        <v>1</v>
      </c>
      <c r="AN2854" s="47" t="str">
        <f t="shared" si="846"/>
        <v>Inner</v>
      </c>
      <c r="AO2854" s="48" t="str">
        <f t="shared" si="847"/>
        <v>1.8-1.9</v>
      </c>
      <c r="AP2854" s="49" t="str">
        <f t="shared" si="852"/>
        <v>22-23</v>
      </c>
      <c r="AQ2854" s="49" t="str">
        <f t="shared" si="853"/>
        <v>Mar</v>
      </c>
      <c r="AR2854" s="48" t="str">
        <f t="shared" si="854"/>
        <v>285-295</v>
      </c>
      <c r="AS2854" s="49" t="str">
        <f t="shared" si="848"/>
        <v>Inner-TI</v>
      </c>
    </row>
    <row r="2855" spans="5:45" x14ac:dyDescent="0.3">
      <c r="E2855" s="15">
        <v>40995.944444444445</v>
      </c>
      <c r="F2855" s="21">
        <v>14.21</v>
      </c>
      <c r="G2855" s="21">
        <v>1977.1100006103541</v>
      </c>
      <c r="H2855" s="42">
        <v>1.1857960500739662</v>
      </c>
      <c r="I2855" s="35">
        <v>291.3</v>
      </c>
      <c r="J2855" s="43">
        <v>0.10344827586206896</v>
      </c>
      <c r="K2855" s="44">
        <v>0.14374357346743319</v>
      </c>
      <c r="L2855" s="26">
        <f t="shared" si="836"/>
        <v>14.056764905879854</v>
      </c>
      <c r="M2855" s="26">
        <f t="shared" si="837"/>
        <v>1.5305683054170405</v>
      </c>
      <c r="N2855" s="96">
        <f t="shared" si="838"/>
        <v>15</v>
      </c>
      <c r="O2855" s="26">
        <f t="shared" si="839"/>
        <v>9.8513150451826903E-2</v>
      </c>
      <c r="P2855" s="3">
        <f>IF(L2855&gt;'Power Curve'!$C$37,0,INDEX(Ci,$N2855,1)*POWER(1-O2855,3)+INDEX(Ci,$N2855,2)*3*O2855*POWER(1-O2855,2)+INDEX(Ci,$N2855,3)*3*POWER(O2855,2)*(1-O2855)+INDEX(Ci,$N2855,4)*POWER(O2855,3))</f>
        <v>1975.5032299442109</v>
      </c>
      <c r="Q2855" s="3">
        <f>MAX(0,MIN(P2855-V2855+W2855,'Power Curve'!$C$39))</f>
        <v>1981.7718679447726</v>
      </c>
      <c r="R2855" s="3">
        <f t="shared" si="840"/>
        <v>1977.1100006103541</v>
      </c>
      <c r="S2855" s="3">
        <f t="shared" si="841"/>
        <v>4.6618673344185027</v>
      </c>
      <c r="T2855" s="3">
        <f t="shared" si="842"/>
        <v>4.6618673344185027</v>
      </c>
      <c r="V2855" s="37">
        <f t="array" ref="V2855">SUM(_xlfn.NORM.DIST($AD$3:$AD$1003,$L2855,$AA2855,FALSE)*WindSpeedStep*$AE$3:$AE$1003)/AG2855</f>
        <v>1968.9483188905865</v>
      </c>
      <c r="W2855" s="37">
        <f t="array" ref="W2855">SUM(_xlfn.NORM.DIST($AD$3:$AD$1003,$L2855,$AB2855,FALSE)*WindSpeedStep*$AE$3:$AE$1003)/AH2855</f>
        <v>1975.2169568911481</v>
      </c>
      <c r="Y2855" s="1">
        <f t="shared" si="843"/>
        <v>14</v>
      </c>
      <c r="Z2855" s="99">
        <f>IF(L2855&lt;'Power Curve'!$P$28,'Power Curve'!$Q$28,IF(L2855&gt;'Power Curve'!$P$29,'Power Curve'!$Q$29,INDEX(ReferenceTurbulence,Y2855)+(L2855-INDEX(ReferenceTurbulenceWindSpeed,Y2855))*(INDEX(ReferenceTurbulence,Y2855+1)-INDEX(ReferenceTurbulence,Y2855))/(INDEX(ReferenceTurbulenceWindSpeed,Y2855+1)-INDEX(ReferenceTurbulenceWindSpeed,Y2855))))</f>
        <v>0.12094946012595953</v>
      </c>
      <c r="AA2855" s="100">
        <f t="shared" si="849"/>
        <v>1.7001581264837027</v>
      </c>
      <c r="AB2855" s="29">
        <f t="shared" si="850"/>
        <v>1.4541480937117091</v>
      </c>
      <c r="AG2855" s="40">
        <f t="array" ref="AG2855">SUM(_xlfn.NORM.DIST($AD$3:$AD$1003,$F2855,$AA2855,FALSE)*WindSpeedStep)</f>
        <v>1.0000000000000009</v>
      </c>
      <c r="AH2855" s="40">
        <f t="array" ref="AH2855">SUM(_xlfn.NORM.DIST($AD$3:$AD$1003,$F2855,$AB2855,FALSE)*WindSpeedStep)</f>
        <v>1.0000000000000024</v>
      </c>
      <c r="AJ2855" s="47">
        <f t="shared" si="844"/>
        <v>14</v>
      </c>
      <c r="AK2855" s="83" t="b">
        <f>COUNTIF('Power Curve'!$D$2:$D$31,AJ2855)&gt;0</f>
        <v>1</v>
      </c>
      <c r="AL2855" s="83" t="b">
        <f t="shared" si="845"/>
        <v>0</v>
      </c>
      <c r="AM2855" s="83" t="b">
        <f t="shared" si="851"/>
        <v>1</v>
      </c>
      <c r="AN2855" s="47" t="str">
        <f t="shared" si="846"/>
        <v>Inner</v>
      </c>
      <c r="AO2855" s="48" t="str">
        <f t="shared" si="847"/>
        <v>1.5-1.6</v>
      </c>
      <c r="AP2855" s="49" t="str">
        <f t="shared" si="852"/>
        <v>22-23</v>
      </c>
      <c r="AQ2855" s="49" t="str">
        <f t="shared" si="853"/>
        <v>Mar</v>
      </c>
      <c r="AR2855" s="48" t="str">
        <f t="shared" si="854"/>
        <v>285-295</v>
      </c>
      <c r="AS2855" s="49" t="str">
        <f t="shared" si="848"/>
        <v>Inner-TI</v>
      </c>
    </row>
    <row r="2856" spans="5:45" x14ac:dyDescent="0.3">
      <c r="E2856" s="15">
        <v>40995.951388888891</v>
      </c>
      <c r="F2856" s="21">
        <v>15.21</v>
      </c>
      <c r="G2856" s="21">
        <v>1978.6600494384741</v>
      </c>
      <c r="H2856" s="42">
        <v>1.1854791617655551</v>
      </c>
      <c r="I2856" s="35">
        <v>287.10000000000002</v>
      </c>
      <c r="J2856" s="43">
        <v>0.14069690992767916</v>
      </c>
      <c r="K2856" s="44">
        <v>0.18568798752086216</v>
      </c>
      <c r="L2856" s="26">
        <f t="shared" si="836"/>
        <v>15.044640896928232</v>
      </c>
      <c r="M2856" s="26">
        <f t="shared" si="837"/>
        <v>1.683247724330575</v>
      </c>
      <c r="N2856" s="96">
        <f t="shared" si="838"/>
        <v>16</v>
      </c>
      <c r="O2856" s="26">
        <f t="shared" si="839"/>
        <v>4.435541951378856E-2</v>
      </c>
      <c r="P2856" s="3">
        <f>IF(L2856&gt;'Power Curve'!$C$37,0,INDEX(Ci,$N2856,1)*POWER(1-O2856,3)+INDEX(Ci,$N2856,2)*3*O2856*POWER(1-O2856,2)+INDEX(Ci,$N2856,3)*3*POWER(O2856,2)*(1-O2856)+INDEX(Ci,$N2856,4)*POWER(O2856,3))</f>
        <v>1979.2121856692443</v>
      </c>
      <c r="Q2856" s="3">
        <f>MAX(0,MIN(P2856-V2856+W2856,'Power Curve'!$C$39))</f>
        <v>1973.7406164407726</v>
      </c>
      <c r="R2856" s="3">
        <f t="shared" si="840"/>
        <v>1978.6600494384741</v>
      </c>
      <c r="S2856" s="3">
        <f t="shared" si="841"/>
        <v>-4.9194329977015059</v>
      </c>
      <c r="T2856" s="3">
        <f t="shared" si="842"/>
        <v>4.9194329977015059</v>
      </c>
      <c r="V2856" s="37">
        <f t="array" ref="V2856">SUM(_xlfn.NORM.DIST($AD$3:$AD$1003,$L2856,$AA2856,FALSE)*WindSpeedStep*$AE$3:$AE$1003)/AG2856</f>
        <v>1977.0397763846142</v>
      </c>
      <c r="W2856" s="37">
        <f t="array" ref="W2856">SUM(_xlfn.NORM.DIST($AD$3:$AD$1003,$L2856,$AB2856,FALSE)*WindSpeedStep*$AE$3:$AE$1003)/AH2856</f>
        <v>1971.5682071561425</v>
      </c>
      <c r="Y2856" s="1">
        <f t="shared" si="843"/>
        <v>15</v>
      </c>
      <c r="Z2856" s="99">
        <f>IF(L2856&lt;'Power Curve'!$P$28,'Power Curve'!$Q$28,IF(L2856&gt;'Power Curve'!$P$29,'Power Curve'!$Q$29,INDEX(ReferenceTurbulence,Y2856)+(L2856-INDEX(ReferenceTurbulenceWindSpeed,Y2856))*(INDEX(ReferenceTurbulence,Y2856+1)-INDEX(ReferenceTurbulence,Y2856))/(INDEX(ReferenceTurbulenceWindSpeed,Y2856+1)-INDEX(ReferenceTurbulenceWindSpeed,Y2856))))</f>
        <v>0.12317662255576108</v>
      </c>
      <c r="AA2856" s="100">
        <f t="shared" si="849"/>
        <v>1.8531480532478957</v>
      </c>
      <c r="AB2856" s="29">
        <f t="shared" si="850"/>
        <v>2.1167344851693897</v>
      </c>
      <c r="AG2856" s="40">
        <f t="array" ref="AG2856">SUM(_xlfn.NORM.DIST($AD$3:$AD$1003,$F2856,$AA2856,FALSE)*WindSpeedStep)</f>
        <v>0.99999999999999845</v>
      </c>
      <c r="AH2856" s="40">
        <f t="array" ref="AH2856">SUM(_xlfn.NORM.DIST($AD$3:$AD$1003,$F2856,$AB2856,FALSE)*WindSpeedStep)</f>
        <v>0.99999999999971678</v>
      </c>
      <c r="AJ2856" s="47">
        <f t="shared" si="844"/>
        <v>15</v>
      </c>
      <c r="AK2856" s="83" t="b">
        <f>COUNTIF('Power Curve'!$D$2:$D$31,AJ2856)&gt;0</f>
        <v>1</v>
      </c>
      <c r="AL2856" s="83" t="b">
        <f t="shared" si="845"/>
        <v>0</v>
      </c>
      <c r="AM2856" s="83" t="b">
        <f t="shared" si="851"/>
        <v>1</v>
      </c>
      <c r="AN2856" s="47" t="str">
        <f t="shared" si="846"/>
        <v>Outer</v>
      </c>
      <c r="AO2856" s="48" t="str">
        <f t="shared" si="847"/>
        <v>1.6-1.7</v>
      </c>
      <c r="AP2856" s="49" t="str">
        <f t="shared" si="852"/>
        <v>22-23</v>
      </c>
      <c r="AQ2856" s="49" t="str">
        <f t="shared" si="853"/>
        <v>Mar</v>
      </c>
      <c r="AR2856" s="48" t="str">
        <f t="shared" si="854"/>
        <v>285-295</v>
      </c>
      <c r="AS2856" s="49" t="str">
        <f t="shared" si="848"/>
        <v>HWS-HTI</v>
      </c>
    </row>
    <row r="2857" spans="5:45" x14ac:dyDescent="0.3">
      <c r="E2857" s="15">
        <v>40995.958333333336</v>
      </c>
      <c r="F2857" s="21">
        <v>15.23</v>
      </c>
      <c r="G2857" s="21">
        <v>1985.369934082031</v>
      </c>
      <c r="H2857" s="42">
        <v>1.1854360278635405</v>
      </c>
      <c r="I2857" s="35">
        <v>286.3</v>
      </c>
      <c r="J2857" s="43">
        <v>0.13263296126066973</v>
      </c>
      <c r="K2857" s="44">
        <v>0.15694505879746432</v>
      </c>
      <c r="L2857" s="26">
        <f t="shared" si="836"/>
        <v>15.064240752616881</v>
      </c>
      <c r="M2857" s="26">
        <f t="shared" si="837"/>
        <v>1.6862769452089525</v>
      </c>
      <c r="N2857" s="96">
        <f t="shared" si="838"/>
        <v>16</v>
      </c>
      <c r="O2857" s="26">
        <f t="shared" si="839"/>
        <v>6.4003572017598626E-2</v>
      </c>
      <c r="P2857" s="3">
        <f>IF(L2857&gt;'Power Curve'!$C$37,0,INDEX(Ci,$N2857,1)*POWER(1-O2857,3)+INDEX(Ci,$N2857,2)*3*O2857*POWER(1-O2857,2)+INDEX(Ci,$N2857,3)*3*POWER(O2857,2)*(1-O2857)+INDEX(Ci,$N2857,4)*POWER(O2857,3))</f>
        <v>1979.2832529676605</v>
      </c>
      <c r="Q2857" s="3">
        <f>MAX(0,MIN(P2857-V2857+W2857,'Power Curve'!$C$39))</f>
        <v>1976.6907709979409</v>
      </c>
      <c r="R2857" s="3">
        <f t="shared" si="840"/>
        <v>1985.369934082031</v>
      </c>
      <c r="S2857" s="3">
        <f t="shared" si="841"/>
        <v>-8.679163084090078</v>
      </c>
      <c r="T2857" s="3">
        <f t="shared" si="842"/>
        <v>8.679163084090078</v>
      </c>
      <c r="V2857" s="37">
        <f t="array" ref="V2857">SUM(_xlfn.NORM.DIST($AD$3:$AD$1003,$L2857,$AA2857,FALSE)*WindSpeedStep*$AE$3:$AE$1003)/AG2857</f>
        <v>1977.1639050619544</v>
      </c>
      <c r="W2857" s="37">
        <f t="array" ref="W2857">SUM(_xlfn.NORM.DIST($AD$3:$AD$1003,$L2857,$AB2857,FALSE)*WindSpeedStep*$AE$3:$AE$1003)/AH2857</f>
        <v>1974.5714230922349</v>
      </c>
      <c r="Y2857" s="1">
        <f t="shared" si="843"/>
        <v>15</v>
      </c>
      <c r="Z2857" s="99">
        <f>IF(L2857&lt;'Power Curve'!$P$28,'Power Curve'!$Q$28,IF(L2857&gt;'Power Curve'!$P$29,'Power Curve'!$Q$29,INDEX(ReferenceTurbulence,Y2857)+(L2857-INDEX(ReferenceTurbulenceWindSpeed,Y2857))*(INDEX(ReferenceTurbulence,Y2857+1)-INDEX(ReferenceTurbulence,Y2857))/(INDEX(ReferenceTurbulenceWindSpeed,Y2857+1)-INDEX(ReferenceTurbulenceWindSpeed,Y2857))))</f>
        <v>0.1231325188537203</v>
      </c>
      <c r="AA2857" s="100">
        <f t="shared" si="849"/>
        <v>1.8548979084885797</v>
      </c>
      <c r="AB2857" s="29">
        <f t="shared" si="850"/>
        <v>1.998014860163237</v>
      </c>
      <c r="AG2857" s="40">
        <f t="array" ref="AG2857">SUM(_xlfn.NORM.DIST($AD$3:$AD$1003,$F2857,$AA2857,FALSE)*WindSpeedStep)</f>
        <v>0.99999999999999833</v>
      </c>
      <c r="AH2857" s="40">
        <f t="array" ref="AH2857">SUM(_xlfn.NORM.DIST($AD$3:$AD$1003,$F2857,$AB2857,FALSE)*WindSpeedStep)</f>
        <v>0.99999999999998779</v>
      </c>
      <c r="AJ2857" s="47">
        <f t="shared" si="844"/>
        <v>15</v>
      </c>
      <c r="AK2857" s="83" t="b">
        <f>COUNTIF('Power Curve'!$D$2:$D$31,AJ2857)&gt;0</f>
        <v>1</v>
      </c>
      <c r="AL2857" s="83" t="b">
        <f t="shared" si="845"/>
        <v>0</v>
      </c>
      <c r="AM2857" s="83" t="b">
        <f t="shared" si="851"/>
        <v>1</v>
      </c>
      <c r="AN2857" s="47" t="str">
        <f t="shared" si="846"/>
        <v>Inner</v>
      </c>
      <c r="AO2857" s="48" t="str">
        <f t="shared" si="847"/>
        <v>1.6-1.7</v>
      </c>
      <c r="AP2857" s="49" t="str">
        <f t="shared" si="852"/>
        <v>23-24</v>
      </c>
      <c r="AQ2857" s="49" t="str">
        <f t="shared" si="853"/>
        <v>Mar</v>
      </c>
      <c r="AR2857" s="48" t="str">
        <f t="shared" si="854"/>
        <v>285-295</v>
      </c>
      <c r="AS2857" s="49" t="str">
        <f t="shared" si="848"/>
        <v>Inner-TI</v>
      </c>
    </row>
    <row r="2858" spans="5:45" x14ac:dyDescent="0.3">
      <c r="E2858" s="15">
        <v>40995.965277777781</v>
      </c>
      <c r="F2858" s="21">
        <v>13.38</v>
      </c>
      <c r="G2858" s="21">
        <v>1983.479980468753</v>
      </c>
      <c r="H2858" s="42">
        <v>1.1861413224798938</v>
      </c>
      <c r="I2858" s="35">
        <v>286.7</v>
      </c>
      <c r="J2858" s="43">
        <v>0.1210762331838565</v>
      </c>
      <c r="K2858" s="44">
        <v>0.21175718631642501</v>
      </c>
      <c r="L2858" s="26">
        <f t="shared" si="836"/>
        <v>13.236999807207429</v>
      </c>
      <c r="M2858" s="26">
        <f t="shared" si="837"/>
        <v>1.403870966839073</v>
      </c>
      <c r="N2858" s="96">
        <f t="shared" si="838"/>
        <v>14</v>
      </c>
      <c r="O2858" s="26">
        <f t="shared" si="839"/>
        <v>0.25641024188973244</v>
      </c>
      <c r="P2858" s="3">
        <f>IF(L2858&gt;'Power Curve'!$C$37,0,INDEX(Ci,$N2858,1)*POWER(1-O2858,3)+INDEX(Ci,$N2858,2)*3*O2858*POWER(1-O2858,2)+INDEX(Ci,$N2858,3)*3*POWER(O2858,2)*(1-O2858)+INDEX(Ci,$N2858,4)*POWER(O2858,3))</f>
        <v>1960.2219595284064</v>
      </c>
      <c r="Q2858" s="3">
        <f>MAX(0,MIN(P2858-V2858+W2858,'Power Curve'!$C$39))</f>
        <v>1960.552498206247</v>
      </c>
      <c r="R2858" s="3">
        <f t="shared" si="840"/>
        <v>1983.479980468753</v>
      </c>
      <c r="S2858" s="3">
        <f t="shared" si="841"/>
        <v>-22.927482262505919</v>
      </c>
      <c r="T2858" s="3">
        <f t="shared" si="842"/>
        <v>22.927482262505919</v>
      </c>
      <c r="V2858" s="37">
        <f t="array" ref="V2858">SUM(_xlfn.NORM.DIST($AD$3:$AD$1003,$L2858,$AA2858,FALSE)*WindSpeedStep*$AE$3:$AE$1003)/AG2858</f>
        <v>1952.3686407882105</v>
      </c>
      <c r="W2858" s="37">
        <f t="array" ref="W2858">SUM(_xlfn.NORM.DIST($AD$3:$AD$1003,$L2858,$AB2858,FALSE)*WindSpeedStep*$AE$3:$AE$1003)/AH2858</f>
        <v>1952.6991794660512</v>
      </c>
      <c r="Y2858" s="1">
        <f t="shared" si="843"/>
        <v>13</v>
      </c>
      <c r="Z2858" s="99">
        <f>IF(L2858&lt;'Power Curve'!$P$28,'Power Curve'!$Q$28,IF(L2858&gt;'Power Curve'!$P$29,'Power Curve'!$Q$29,INDEX(ReferenceTurbulence,Y2858)+(L2858-INDEX(ReferenceTurbulenceWindSpeed,Y2858))*(INDEX(ReferenceTurbulence,Y2858+1)-INDEX(ReferenceTurbulence,Y2858))/(INDEX(ReferenceTurbulenceWindSpeed,Y2858+1)-INDEX(ReferenceTurbulenceWindSpeed,Y2858))))</f>
        <v>0.12149969929760676</v>
      </c>
      <c r="AA2858" s="100">
        <f t="shared" si="849"/>
        <v>1.6082914961781813</v>
      </c>
      <c r="AB2858" s="29">
        <f t="shared" si="850"/>
        <v>1.6026860753121102</v>
      </c>
      <c r="AG2858" s="40">
        <f t="array" ref="AG2858">SUM(_xlfn.NORM.DIST($AD$3:$AD$1003,$F2858,$AA2858,FALSE)*WindSpeedStep)</f>
        <v>1.0000000000000022</v>
      </c>
      <c r="AH2858" s="40">
        <f t="array" ref="AH2858">SUM(_xlfn.NORM.DIST($AD$3:$AD$1003,$F2858,$AB2858,FALSE)*WindSpeedStep)</f>
        <v>1.0000000000000024</v>
      </c>
      <c r="AJ2858" s="47">
        <f t="shared" si="844"/>
        <v>13</v>
      </c>
      <c r="AK2858" s="83" t="b">
        <f>COUNTIF('Power Curve'!$D$2:$D$31,AJ2858)&gt;0</f>
        <v>1</v>
      </c>
      <c r="AL2858" s="83" t="b">
        <f t="shared" si="845"/>
        <v>0</v>
      </c>
      <c r="AM2858" s="83" t="b">
        <f t="shared" si="851"/>
        <v>1</v>
      </c>
      <c r="AN2858" s="47" t="str">
        <f t="shared" si="846"/>
        <v>Inner</v>
      </c>
      <c r="AO2858" s="48" t="str">
        <f t="shared" si="847"/>
        <v>1.4-1.5</v>
      </c>
      <c r="AP2858" s="49" t="str">
        <f t="shared" si="852"/>
        <v>23-24</v>
      </c>
      <c r="AQ2858" s="49" t="str">
        <f t="shared" si="853"/>
        <v>Mar</v>
      </c>
      <c r="AR2858" s="48" t="str">
        <f t="shared" si="854"/>
        <v>285-295</v>
      </c>
      <c r="AS2858" s="49" t="str">
        <f t="shared" si="848"/>
        <v>Inner-TI</v>
      </c>
    </row>
    <row r="2859" spans="5:45" x14ac:dyDescent="0.3">
      <c r="E2859" s="15">
        <v>40995.972222222219</v>
      </c>
      <c r="F2859" s="21">
        <v>12.71</v>
      </c>
      <c r="G2859" s="21">
        <v>1962.7599792480469</v>
      </c>
      <c r="H2859" s="42">
        <v>1.1858391981315819</v>
      </c>
      <c r="I2859" s="35">
        <v>287</v>
      </c>
      <c r="J2859" s="43">
        <v>0.1117230527143981</v>
      </c>
      <c r="K2859" s="44">
        <v>0.21254267217045203</v>
      </c>
      <c r="L2859" s="26">
        <f t="shared" si="836"/>
        <v>12.573092817558889</v>
      </c>
      <c r="M2859" s="26">
        <f t="shared" si="837"/>
        <v>1.3012620014317855</v>
      </c>
      <c r="N2859" s="96">
        <f t="shared" si="838"/>
        <v>13</v>
      </c>
      <c r="O2859" s="26">
        <f t="shared" si="839"/>
        <v>0.5709236867875197</v>
      </c>
      <c r="P2859" s="3">
        <f>IF(L2859&gt;'Power Curve'!$C$37,0,INDEX(Ci,$N2859,1)*POWER(1-O2859,3)+INDEX(Ci,$N2859,2)*3*O2859*POWER(1-O2859,2)+INDEX(Ci,$N2859,3)*3*POWER(O2859,2)*(1-O2859)+INDEX(Ci,$N2859,4)*POWER(O2859,3))</f>
        <v>1941.0792560660341</v>
      </c>
      <c r="Q2859" s="3">
        <f>MAX(0,MIN(P2859-V2859+W2859,'Power Curve'!$C$39))</f>
        <v>1950.1976436916161</v>
      </c>
      <c r="R2859" s="3">
        <f t="shared" si="840"/>
        <v>1962.7599792480469</v>
      </c>
      <c r="S2859" s="3">
        <f t="shared" si="841"/>
        <v>-12.562335556430753</v>
      </c>
      <c r="T2859" s="3">
        <f t="shared" si="842"/>
        <v>12.562335556430753</v>
      </c>
      <c r="V2859" s="37">
        <f t="array" ref="V2859">SUM(_xlfn.NORM.DIST($AD$3:$AD$1003,$L2859,$AA2859,FALSE)*WindSpeedStep*$AE$3:$AE$1003)/AG2859</f>
        <v>1927.907819176233</v>
      </c>
      <c r="W2859" s="37">
        <f t="array" ref="W2859">SUM(_xlfn.NORM.DIST($AD$3:$AD$1003,$L2859,$AB2859,FALSE)*WindSpeedStep*$AE$3:$AE$1003)/AH2859</f>
        <v>1937.0262068018151</v>
      </c>
      <c r="Y2859" s="1">
        <f t="shared" si="843"/>
        <v>12</v>
      </c>
      <c r="Z2859" s="99">
        <f>IF(L2859&lt;'Power Curve'!$P$28,'Power Curve'!$Q$28,IF(L2859&gt;'Power Curve'!$P$29,'Power Curve'!$Q$29,INDEX(ReferenceTurbulence,Y2859)+(L2859-INDEX(ReferenceTurbulenceWindSpeed,Y2859))*(INDEX(ReferenceTurbulence,Y2859+1)-INDEX(ReferenceTurbulence,Y2859))/(INDEX(ReferenceTurbulenceWindSpeed,Y2859+1)-INDEX(ReferenceTurbulenceWindSpeed,Y2859))))</f>
        <v>0.12024427421517866</v>
      </c>
      <c r="AA2859" s="100">
        <f t="shared" si="849"/>
        <v>1.5118424204874443</v>
      </c>
      <c r="AB2859" s="29">
        <f t="shared" si="850"/>
        <v>1.4047043116391518</v>
      </c>
      <c r="AG2859" s="40">
        <f t="array" ref="AG2859">SUM(_xlfn.NORM.DIST($AD$3:$AD$1003,$F2859,$AA2859,FALSE)*WindSpeedStep)</f>
        <v>1.0000000000000036</v>
      </c>
      <c r="AH2859" s="40">
        <f t="array" ref="AH2859">SUM(_xlfn.NORM.DIST($AD$3:$AD$1003,$F2859,$AB2859,FALSE)*WindSpeedStep)</f>
        <v>1.0000000000000033</v>
      </c>
      <c r="AJ2859" s="47">
        <f t="shared" si="844"/>
        <v>13</v>
      </c>
      <c r="AK2859" s="83" t="b">
        <f>COUNTIF('Power Curve'!$D$2:$D$31,AJ2859)&gt;0</f>
        <v>1</v>
      </c>
      <c r="AL2859" s="83" t="b">
        <f t="shared" si="845"/>
        <v>0</v>
      </c>
      <c r="AM2859" s="83" t="b">
        <f t="shared" si="851"/>
        <v>1</v>
      </c>
      <c r="AN2859" s="47" t="str">
        <f t="shared" si="846"/>
        <v>Inner</v>
      </c>
      <c r="AO2859" s="48" t="str">
        <f t="shared" si="847"/>
        <v>1.3-1.4</v>
      </c>
      <c r="AP2859" s="49" t="str">
        <f t="shared" si="852"/>
        <v>23-24</v>
      </c>
      <c r="AQ2859" s="49" t="str">
        <f t="shared" si="853"/>
        <v>Mar</v>
      </c>
      <c r="AR2859" s="48" t="str">
        <f t="shared" si="854"/>
        <v>285-295</v>
      </c>
      <c r="AS2859" s="49" t="str">
        <f t="shared" si="848"/>
        <v>Inner-TI</v>
      </c>
    </row>
    <row r="2860" spans="5:45" x14ac:dyDescent="0.3">
      <c r="E2860" s="15">
        <v>40995.979166666664</v>
      </c>
      <c r="F2860" s="21">
        <v>12.08</v>
      </c>
      <c r="G2860" s="21">
        <v>1949.8600311279349</v>
      </c>
      <c r="H2860" s="42">
        <v>1.1859686611470432</v>
      </c>
      <c r="I2860" s="35">
        <v>285.3</v>
      </c>
      <c r="J2860" s="43">
        <v>0.1183774834437086</v>
      </c>
      <c r="K2860" s="44">
        <v>0.24077507033326107</v>
      </c>
      <c r="L2860" s="26">
        <f t="shared" si="836"/>
        <v>11.950313789715249</v>
      </c>
      <c r="M2860" s="26">
        <f t="shared" si="837"/>
        <v>1.2050094951007089</v>
      </c>
      <c r="N2860" s="96">
        <f t="shared" si="838"/>
        <v>12</v>
      </c>
      <c r="O2860" s="26">
        <f t="shared" si="839"/>
        <v>0.9343029883655517</v>
      </c>
      <c r="P2860" s="3">
        <f>IF(L2860&gt;'Power Curve'!$C$37,0,INDEX(Ci,$N2860,1)*POWER(1-O2860,3)+INDEX(Ci,$N2860,2)*3*O2860*POWER(1-O2860,2)+INDEX(Ci,$N2860,3)*3*POWER(O2860,2)*(1-O2860)+INDEX(Ci,$N2860,4)*POWER(O2860,3))</f>
        <v>1912.683610469757</v>
      </c>
      <c r="Q2860" s="3">
        <f>MAX(0,MIN(P2860-V2860+W2860,'Power Curve'!$C$39))</f>
        <v>1912.6048754807855</v>
      </c>
      <c r="R2860" s="3">
        <f t="shared" si="840"/>
        <v>1949.8600311279349</v>
      </c>
      <c r="S2860" s="3">
        <f t="shared" si="841"/>
        <v>-37.255155647149422</v>
      </c>
      <c r="T2860" s="3">
        <f t="shared" si="842"/>
        <v>37.255155647149422</v>
      </c>
      <c r="V2860" s="37">
        <f t="array" ref="V2860">SUM(_xlfn.NORM.DIST($AD$3:$AD$1003,$L2860,$AA2860,FALSE)*WindSpeedStep*$AE$3:$AE$1003)/AG2860</f>
        <v>1888.4850470222937</v>
      </c>
      <c r="W2860" s="37">
        <f t="array" ref="W2860">SUM(_xlfn.NORM.DIST($AD$3:$AD$1003,$L2860,$AB2860,FALSE)*WindSpeedStep*$AE$3:$AE$1003)/AH2860</f>
        <v>1888.4063120333221</v>
      </c>
      <c r="Y2860" s="1">
        <f t="shared" si="843"/>
        <v>11</v>
      </c>
      <c r="Z2860" s="99">
        <f>IF(L2860&lt;'Power Curve'!$P$28,'Power Curve'!$Q$28,IF(L2860&gt;'Power Curve'!$P$29,'Power Curve'!$Q$29,INDEX(ReferenceTurbulence,Y2860)+(L2860-INDEX(ReferenceTurbulenceWindSpeed,Y2860))*(INDEX(ReferenceTurbulence,Y2860+1)-INDEX(ReferenceTurbulence,Y2860))/(INDEX(ReferenceTurbulenceWindSpeed,Y2860+1)-INDEX(ReferenceTurbulenceWindSpeed,Y2860))))</f>
        <v>0.11832229284738718</v>
      </c>
      <c r="AA2860" s="100">
        <f t="shared" si="849"/>
        <v>1.413988527844857</v>
      </c>
      <c r="AB2860" s="29">
        <f t="shared" si="850"/>
        <v>1.4146480727891395</v>
      </c>
      <c r="AG2860" s="40">
        <f t="array" ref="AG2860">SUM(_xlfn.NORM.DIST($AD$3:$AD$1003,$F2860,$AA2860,FALSE)*WindSpeedStep)</f>
        <v>1.0000000000000036</v>
      </c>
      <c r="AH2860" s="40">
        <f t="array" ref="AH2860">SUM(_xlfn.NORM.DIST($AD$3:$AD$1003,$F2860,$AB2860,FALSE)*WindSpeedStep)</f>
        <v>1.0000000000000036</v>
      </c>
      <c r="AJ2860" s="47">
        <f t="shared" si="844"/>
        <v>12</v>
      </c>
      <c r="AK2860" s="83" t="b">
        <f>COUNTIF('Power Curve'!$D$2:$D$31,AJ2860)&gt;0</f>
        <v>1</v>
      </c>
      <c r="AL2860" s="83" t="b">
        <f t="shared" si="845"/>
        <v>0</v>
      </c>
      <c r="AM2860" s="83" t="b">
        <f t="shared" si="851"/>
        <v>1</v>
      </c>
      <c r="AN2860" s="47" t="str">
        <f t="shared" si="846"/>
        <v>Inner</v>
      </c>
      <c r="AO2860" s="48" t="str">
        <f t="shared" si="847"/>
        <v>1.2-1.3</v>
      </c>
      <c r="AP2860" s="49" t="str">
        <f t="shared" si="852"/>
        <v>23-24</v>
      </c>
      <c r="AQ2860" s="49" t="str">
        <f t="shared" si="853"/>
        <v>Mar</v>
      </c>
      <c r="AR2860" s="48" t="str">
        <f t="shared" si="854"/>
        <v>285-295</v>
      </c>
      <c r="AS2860" s="49" t="str">
        <f t="shared" si="848"/>
        <v>Inner-TI</v>
      </c>
    </row>
    <row r="2861" spans="5:45" x14ac:dyDescent="0.3">
      <c r="E2861" s="15">
        <v>40995.986111111109</v>
      </c>
      <c r="F2861" s="21">
        <v>15.78</v>
      </c>
      <c r="G2861" s="21">
        <v>1982.5499420165991</v>
      </c>
      <c r="H2861" s="42">
        <v>1.1846450176706709</v>
      </c>
      <c r="I2861" s="35">
        <v>287.8</v>
      </c>
      <c r="J2861" s="43">
        <v>9.7591888466413187E-2</v>
      </c>
      <c r="K2861" s="44">
        <v>0.17173356147325339</v>
      </c>
      <c r="L2861" s="26">
        <f t="shared" si="836"/>
        <v>15.604782268336342</v>
      </c>
      <c r="M2861" s="26">
        <f t="shared" si="837"/>
        <v>1.7698193789420613</v>
      </c>
      <c r="N2861" s="96">
        <f t="shared" si="838"/>
        <v>16</v>
      </c>
      <c r="O2861" s="26">
        <f t="shared" si="839"/>
        <v>0.60587705844575657</v>
      </c>
      <c r="P2861" s="3">
        <f>IF(L2861&gt;'Power Curve'!$C$37,0,INDEX(Ci,$N2861,1)*POWER(1-O2861,3)+INDEX(Ci,$N2861,2)*3*O2861*POWER(1-O2861,2)+INDEX(Ci,$N2861,3)*3*POWER(O2861,2)*(1-O2861)+INDEX(Ci,$N2861,4)*POWER(O2861,3))</f>
        <v>1981.1540249848608</v>
      </c>
      <c r="Q2861" s="3">
        <f>MAX(0,MIN(P2861-V2861+W2861,'Power Curve'!$C$39))</f>
        <v>1983.2849134781761</v>
      </c>
      <c r="R2861" s="3">
        <f t="shared" si="840"/>
        <v>1982.5499420165991</v>
      </c>
      <c r="S2861" s="3">
        <f t="shared" si="841"/>
        <v>0.73497146157706084</v>
      </c>
      <c r="T2861" s="3">
        <f t="shared" si="842"/>
        <v>0.73497146157706084</v>
      </c>
      <c r="V2861" s="37">
        <f t="array" ref="V2861">SUM(_xlfn.NORM.DIST($AD$3:$AD$1003,$L2861,$AA2861,FALSE)*WindSpeedStep*$AE$3:$AE$1003)/AG2861</f>
        <v>1979.8726992640079</v>
      </c>
      <c r="W2861" s="37">
        <f t="array" ref="W2861">SUM(_xlfn.NORM.DIST($AD$3:$AD$1003,$L2861,$AB2861,FALSE)*WindSpeedStep*$AE$3:$AE$1003)/AH2861</f>
        <v>1982.0035877573232</v>
      </c>
      <c r="Y2861" s="1">
        <f t="shared" si="843"/>
        <v>15</v>
      </c>
      <c r="Z2861" s="99">
        <f>IF(L2861&lt;'Power Curve'!$P$28,'Power Curve'!$Q$28,IF(L2861&gt;'Power Curve'!$P$29,'Power Curve'!$Q$29,INDEX(ReferenceTurbulence,Y2861)+(L2861-INDEX(ReferenceTurbulenceWindSpeed,Y2861))*(INDEX(ReferenceTurbulence,Y2861+1)-INDEX(ReferenceTurbulence,Y2861))/(INDEX(ReferenceTurbulenceWindSpeed,Y2861+1)-INDEX(ReferenceTurbulenceWindSpeed,Y2861))))</f>
        <v>0.12191618939044922</v>
      </c>
      <c r="AA2861" s="100">
        <f t="shared" si="849"/>
        <v>1.9024755904232173</v>
      </c>
      <c r="AB2861" s="29">
        <f t="shared" si="850"/>
        <v>1.5229001706741425</v>
      </c>
      <c r="AG2861" s="40">
        <f t="array" ref="AG2861">SUM(_xlfn.NORM.DIST($AD$3:$AD$1003,$F2861,$AA2861,FALSE)*WindSpeedStep)</f>
        <v>0.99999999999999556</v>
      </c>
      <c r="AH2861" s="40">
        <f t="array" ref="AH2861">SUM(_xlfn.NORM.DIST($AD$3:$AD$1003,$F2861,$AB2861,FALSE)*WindSpeedStep)</f>
        <v>0.99999999999999623</v>
      </c>
      <c r="AJ2861" s="47">
        <f t="shared" si="844"/>
        <v>16</v>
      </c>
      <c r="AK2861" s="83" t="b">
        <f>COUNTIF('Power Curve'!$D$2:$D$31,AJ2861)&gt;0</f>
        <v>1</v>
      </c>
      <c r="AL2861" s="83" t="b">
        <f t="shared" si="845"/>
        <v>0</v>
      </c>
      <c r="AM2861" s="83" t="b">
        <f t="shared" si="851"/>
        <v>1</v>
      </c>
      <c r="AN2861" s="47" t="str">
        <f t="shared" si="846"/>
        <v>Outer</v>
      </c>
      <c r="AO2861" s="48" t="str">
        <f t="shared" si="847"/>
        <v>1.7-1.8</v>
      </c>
      <c r="AP2861" s="49" t="str">
        <f t="shared" si="852"/>
        <v>23-24</v>
      </c>
      <c r="AQ2861" s="49" t="str">
        <f t="shared" si="853"/>
        <v>Mar</v>
      </c>
      <c r="AR2861" s="48" t="str">
        <f t="shared" si="854"/>
        <v>285-295</v>
      </c>
      <c r="AS2861" s="49" t="str">
        <f t="shared" si="848"/>
        <v>HWS-LTI</v>
      </c>
    </row>
    <row r="2862" spans="5:45" x14ac:dyDescent="0.3">
      <c r="E2862" s="15">
        <v>40995.993055555555</v>
      </c>
      <c r="F2862" s="21">
        <v>15.27</v>
      </c>
      <c r="G2862" s="21">
        <v>1980.659973144536</v>
      </c>
      <c r="H2862" s="42">
        <v>1.1848453851487331</v>
      </c>
      <c r="I2862" s="35">
        <v>288.10000000000002</v>
      </c>
      <c r="J2862" s="43">
        <v>9.7576948264571056E-2</v>
      </c>
      <c r="K2862" s="44">
        <v>0.1646119510524611</v>
      </c>
      <c r="L2862" s="26">
        <f t="shared" si="836"/>
        <v>15.101296499571591</v>
      </c>
      <c r="M2862" s="26">
        <f t="shared" si="837"/>
        <v>1.6920040303529571</v>
      </c>
      <c r="N2862" s="96">
        <f t="shared" si="838"/>
        <v>16</v>
      </c>
      <c r="O2862" s="26">
        <f t="shared" si="839"/>
        <v>0.10115062957121229</v>
      </c>
      <c r="P2862" s="3">
        <f>IF(L2862&gt;'Power Curve'!$C$37,0,INDEX(Ci,$N2862,1)*POWER(1-O2862,3)+INDEX(Ci,$N2862,2)*3*O2862*POWER(1-O2862,2)+INDEX(Ci,$N2862,3)*3*POWER(O2862,2)*(1-O2862)+INDEX(Ci,$N2862,4)*POWER(O2862,3))</f>
        <v>1979.4170063278809</v>
      </c>
      <c r="Q2862" s="3">
        <f>MAX(0,MIN(P2862-V2862+W2862,'Power Curve'!$C$39))</f>
        <v>1982.9932219846517</v>
      </c>
      <c r="R2862" s="3">
        <f t="shared" si="840"/>
        <v>1980.659973144536</v>
      </c>
      <c r="S2862" s="3">
        <f t="shared" si="841"/>
        <v>2.3332488401156297</v>
      </c>
      <c r="T2862" s="3">
        <f t="shared" si="842"/>
        <v>2.3332488401156297</v>
      </c>
      <c r="V2862" s="37">
        <f t="array" ref="V2862">SUM(_xlfn.NORM.DIST($AD$3:$AD$1003,$L2862,$AA2862,FALSE)*WindSpeedStep*$AE$3:$AE$1003)/AG2862</f>
        <v>1977.3927752709751</v>
      </c>
      <c r="W2862" s="37">
        <f t="array" ref="W2862">SUM(_xlfn.NORM.DIST($AD$3:$AD$1003,$L2862,$AB2862,FALSE)*WindSpeedStep*$AE$3:$AE$1003)/AH2862</f>
        <v>1980.9689909277458</v>
      </c>
      <c r="Y2862" s="1">
        <f t="shared" si="843"/>
        <v>15</v>
      </c>
      <c r="Z2862" s="99">
        <f>IF(L2862&lt;'Power Curve'!$P$28,'Power Curve'!$Q$28,IF(L2862&gt;'Power Curve'!$P$29,'Power Curve'!$Q$29,INDEX(ReferenceTurbulence,Y2862)+(L2862-INDEX(ReferenceTurbulenceWindSpeed,Y2862))*(INDEX(ReferenceTurbulence,Y2862+1)-INDEX(ReferenceTurbulence,Y2862))/(INDEX(ReferenceTurbulenceWindSpeed,Y2862+1)-INDEX(ReferenceTurbulenceWindSpeed,Y2862))))</f>
        <v>0.12304913581006167</v>
      </c>
      <c r="AA2862" s="100">
        <f t="shared" si="849"/>
        <v>1.8582014838837937</v>
      </c>
      <c r="AB2862" s="29">
        <f t="shared" si="850"/>
        <v>1.4735384272666452</v>
      </c>
      <c r="AG2862" s="40">
        <f t="array" ref="AG2862">SUM(_xlfn.NORM.DIST($AD$3:$AD$1003,$F2862,$AA2862,FALSE)*WindSpeedStep)</f>
        <v>0.99999999999999767</v>
      </c>
      <c r="AH2862" s="40">
        <f t="array" ref="AH2862">SUM(_xlfn.NORM.DIST($AD$3:$AD$1003,$F2862,$AB2862,FALSE)*WindSpeedStep)</f>
        <v>0.99999999999999789</v>
      </c>
      <c r="AJ2862" s="47">
        <f t="shared" si="844"/>
        <v>15</v>
      </c>
      <c r="AK2862" s="83" t="b">
        <f>COUNTIF('Power Curve'!$D$2:$D$31,AJ2862)&gt;0</f>
        <v>1</v>
      </c>
      <c r="AL2862" s="83" t="b">
        <f t="shared" si="845"/>
        <v>0</v>
      </c>
      <c r="AM2862" s="83" t="b">
        <f t="shared" si="851"/>
        <v>1</v>
      </c>
      <c r="AN2862" s="47" t="str">
        <f t="shared" si="846"/>
        <v>Outer</v>
      </c>
      <c r="AO2862" s="48" t="str">
        <f t="shared" si="847"/>
        <v>1.6-1.7</v>
      </c>
      <c r="AP2862" s="49" t="str">
        <f t="shared" si="852"/>
        <v>23-24</v>
      </c>
      <c r="AQ2862" s="49" t="str">
        <f t="shared" si="853"/>
        <v>Mar</v>
      </c>
      <c r="AR2862" s="48" t="str">
        <f t="shared" si="854"/>
        <v>285-295</v>
      </c>
      <c r="AS2862" s="49" t="str">
        <f t="shared" si="848"/>
        <v>HWS-LTI</v>
      </c>
    </row>
    <row r="2863" spans="5:45" x14ac:dyDescent="0.3">
      <c r="E2863" s="15">
        <v>40996</v>
      </c>
      <c r="F2863" s="21">
        <v>16.86</v>
      </c>
      <c r="G2863" s="21">
        <v>1980.9599761962941</v>
      </c>
      <c r="H2863" s="42">
        <v>1.1843992093404407</v>
      </c>
      <c r="I2863" s="35">
        <v>286.39999999999998</v>
      </c>
      <c r="J2863" s="43">
        <v>7.354685646500593E-2</v>
      </c>
      <c r="K2863" s="44">
        <v>0.19497590787998104</v>
      </c>
      <c r="L2863" s="26">
        <f t="shared" si="836"/>
        <v>16.671636925001966</v>
      </c>
      <c r="M2863" s="26">
        <f t="shared" si="837"/>
        <v>1.9347052052207654</v>
      </c>
      <c r="N2863" s="96">
        <f t="shared" si="838"/>
        <v>17</v>
      </c>
      <c r="O2863" s="26">
        <f t="shared" si="839"/>
        <v>0.68124369145670605</v>
      </c>
      <c r="P2863" s="3">
        <f>IF(L2863&gt;'Power Curve'!$C$37,0,INDEX(Ci,$N2863,1)*POWER(1-O2863,3)+INDEX(Ci,$N2863,2)*3*O2863*POWER(1-O2863,2)+INDEX(Ci,$N2863,3)*3*POWER(O2863,2)*(1-O2863)+INDEX(Ci,$N2863,4)*POWER(O2863,3))</f>
        <v>1984.7149169293418</v>
      </c>
      <c r="Q2863" s="3">
        <f>MAX(0,MIN(P2863-V2863+W2863,'Power Curve'!$C$39))</f>
        <v>1985.587551868103</v>
      </c>
      <c r="R2863" s="3">
        <f t="shared" si="840"/>
        <v>1980.9599761962941</v>
      </c>
      <c r="S2863" s="3">
        <f t="shared" si="841"/>
        <v>4.6275756718089269</v>
      </c>
      <c r="T2863" s="3">
        <f t="shared" si="842"/>
        <v>4.6275756718089269</v>
      </c>
      <c r="V2863" s="37">
        <f t="array" ref="V2863">SUM(_xlfn.NORM.DIST($AD$3:$AD$1003,$L2863,$AA2863,FALSE)*WindSpeedStep*$AE$3:$AE$1003)/AG2863</f>
        <v>1982.6899511831398</v>
      </c>
      <c r="W2863" s="37">
        <f t="array" ref="W2863">SUM(_xlfn.NORM.DIST($AD$3:$AD$1003,$L2863,$AB2863,FALSE)*WindSpeedStep*$AE$3:$AE$1003)/AH2863</f>
        <v>1983.5625861219009</v>
      </c>
      <c r="Y2863" s="1">
        <f t="shared" si="843"/>
        <v>16</v>
      </c>
      <c r="Z2863" s="99">
        <f>IF(L2863&lt;'Power Curve'!$P$28,'Power Curve'!$Q$28,IF(L2863&gt;'Power Curve'!$P$29,'Power Curve'!$Q$29,INDEX(ReferenceTurbulence,Y2863)+(L2863-INDEX(ReferenceTurbulenceWindSpeed,Y2863))*(INDEX(ReferenceTurbulence,Y2863+1)-INDEX(ReferenceTurbulence,Y2863))/(INDEX(ReferenceTurbulenceWindSpeed,Y2863+1)-INDEX(ReferenceTurbulenceWindSpeed,Y2863))))</f>
        <v>0.12104069052201473</v>
      </c>
      <c r="AA2863" s="100">
        <f t="shared" si="849"/>
        <v>2.0179464455345562</v>
      </c>
      <c r="AB2863" s="29">
        <f t="shared" si="850"/>
        <v>1.2261464879598125</v>
      </c>
      <c r="AG2863" s="40">
        <f t="array" ref="AG2863">SUM(_xlfn.NORM.DIST($AD$3:$AD$1003,$F2863,$AA2863,FALSE)*WindSpeedStep)</f>
        <v>0.99999999999999212</v>
      </c>
      <c r="AH2863" s="40">
        <f t="array" ref="AH2863">SUM(_xlfn.NORM.DIST($AD$3:$AD$1003,$F2863,$AB2863,FALSE)*WindSpeedStep)</f>
        <v>0.9999999999999909</v>
      </c>
      <c r="AJ2863" s="47">
        <f t="shared" si="844"/>
        <v>17</v>
      </c>
      <c r="AK2863" s="83" t="b">
        <f>COUNTIF('Power Curve'!$D$2:$D$31,AJ2863)&gt;0</f>
        <v>1</v>
      </c>
      <c r="AL2863" s="83" t="b">
        <f t="shared" si="845"/>
        <v>0</v>
      </c>
      <c r="AM2863" s="83" t="b">
        <f t="shared" si="851"/>
        <v>1</v>
      </c>
      <c r="AN2863" s="47" t="str">
        <f t="shared" si="846"/>
        <v>Outer</v>
      </c>
      <c r="AO2863" s="48" t="str">
        <f t="shared" si="847"/>
        <v>1.9-2.0</v>
      </c>
      <c r="AP2863" s="49" t="str">
        <f t="shared" si="852"/>
        <v>0-1</v>
      </c>
      <c r="AQ2863" s="49" t="str">
        <f t="shared" si="853"/>
        <v>Mar</v>
      </c>
      <c r="AR2863" s="48" t="str">
        <f t="shared" si="854"/>
        <v>285-295</v>
      </c>
      <c r="AS2863" s="49" t="str">
        <f t="shared" si="848"/>
        <v>HWS-LTI</v>
      </c>
    </row>
    <row r="2864" spans="5:45" x14ac:dyDescent="0.3">
      <c r="E2864" s="15">
        <v>40996.006944444445</v>
      </c>
      <c r="F2864" s="21">
        <v>15.41</v>
      </c>
      <c r="G2864" s="21">
        <v>1981.6100158691411</v>
      </c>
      <c r="H2864" s="42">
        <v>1.1847289009446378</v>
      </c>
      <c r="I2864" s="35">
        <v>289.60000000000002</v>
      </c>
      <c r="J2864" s="43">
        <v>0.11550940947436729</v>
      </c>
      <c r="K2864" s="44">
        <v>0.18318298005797232</v>
      </c>
      <c r="L2864" s="26">
        <f t="shared" si="836"/>
        <v>15.239250342842094</v>
      </c>
      <c r="M2864" s="26">
        <f t="shared" si="837"/>
        <v>1.7133252415356248</v>
      </c>
      <c r="N2864" s="96">
        <f t="shared" si="838"/>
        <v>16</v>
      </c>
      <c r="O2864" s="26">
        <f t="shared" si="839"/>
        <v>0.23944441061345931</v>
      </c>
      <c r="P2864" s="3">
        <f>IF(L2864&gt;'Power Curve'!$C$37,0,INDEX(Ci,$N2864,1)*POWER(1-O2864,3)+INDEX(Ci,$N2864,2)*3*O2864*POWER(1-O2864,2)+INDEX(Ci,$N2864,3)*3*POWER(O2864,2)*(1-O2864)+INDEX(Ci,$N2864,4)*POWER(O2864,3))</f>
        <v>1979.9079191300202</v>
      </c>
      <c r="Q2864" s="3">
        <f>MAX(0,MIN(P2864-V2864+W2864,'Power Curve'!$C$39))</f>
        <v>1981.1827512541558</v>
      </c>
      <c r="R2864" s="3">
        <f t="shared" si="840"/>
        <v>1981.6100158691411</v>
      </c>
      <c r="S2864" s="3">
        <f t="shared" si="841"/>
        <v>-0.42726461498523349</v>
      </c>
      <c r="T2864" s="3">
        <f t="shared" si="842"/>
        <v>0.42726461498523349</v>
      </c>
      <c r="V2864" s="37">
        <f t="array" ref="V2864">SUM(_xlfn.NORM.DIST($AD$3:$AD$1003,$L2864,$AA2864,FALSE)*WindSpeedStep*$AE$3:$AE$1003)/AG2864</f>
        <v>1978.1821427930756</v>
      </c>
      <c r="W2864" s="37">
        <f t="array" ref="W2864">SUM(_xlfn.NORM.DIST($AD$3:$AD$1003,$L2864,$AB2864,FALSE)*WindSpeedStep*$AE$3:$AE$1003)/AH2864</f>
        <v>1979.4569749172113</v>
      </c>
      <c r="Y2864" s="1">
        <f t="shared" si="843"/>
        <v>15</v>
      </c>
      <c r="Z2864" s="99">
        <f>IF(L2864&lt;'Power Curve'!$P$28,'Power Curve'!$Q$28,IF(L2864&gt;'Power Curve'!$P$29,'Power Curve'!$Q$29,INDEX(ReferenceTurbulence,Y2864)+(L2864-INDEX(ReferenceTurbulenceWindSpeed,Y2864))*(INDEX(ReferenceTurbulence,Y2864+1)-INDEX(ReferenceTurbulence,Y2864))/(INDEX(ReferenceTurbulenceWindSpeed,Y2864+1)-INDEX(ReferenceTurbulenceWindSpeed,Y2864))))</f>
        <v>0.12273871132043103</v>
      </c>
      <c r="AA2864" s="100">
        <f t="shared" si="849"/>
        <v>1.8704459485698754</v>
      </c>
      <c r="AB2864" s="29">
        <f t="shared" si="850"/>
        <v>1.7602768079337396</v>
      </c>
      <c r="AG2864" s="40">
        <f t="array" ref="AG2864">SUM(_xlfn.NORM.DIST($AD$3:$AD$1003,$F2864,$AA2864,FALSE)*WindSpeedStep)</f>
        <v>0.99999999999999711</v>
      </c>
      <c r="AH2864" s="40">
        <f t="array" ref="AH2864">SUM(_xlfn.NORM.DIST($AD$3:$AD$1003,$F2864,$AB2864,FALSE)*WindSpeedStep)</f>
        <v>0.99999999999999756</v>
      </c>
      <c r="AJ2864" s="47">
        <f t="shared" si="844"/>
        <v>15</v>
      </c>
      <c r="AK2864" s="83" t="b">
        <f>COUNTIF('Power Curve'!$D$2:$D$31,AJ2864)&gt;0</f>
        <v>1</v>
      </c>
      <c r="AL2864" s="83" t="b">
        <f t="shared" si="845"/>
        <v>0</v>
      </c>
      <c r="AM2864" s="83" t="b">
        <f t="shared" si="851"/>
        <v>1</v>
      </c>
      <c r="AN2864" s="47" t="str">
        <f t="shared" si="846"/>
        <v>Inner</v>
      </c>
      <c r="AO2864" s="48" t="str">
        <f t="shared" si="847"/>
        <v>1.7-1.8</v>
      </c>
      <c r="AP2864" s="49" t="str">
        <f t="shared" si="852"/>
        <v>0-1</v>
      </c>
      <c r="AQ2864" s="49" t="str">
        <f t="shared" si="853"/>
        <v>Mar</v>
      </c>
      <c r="AR2864" s="48" t="str">
        <f t="shared" si="854"/>
        <v>285-295</v>
      </c>
      <c r="AS2864" s="49" t="str">
        <f t="shared" si="848"/>
        <v>Inner-TI</v>
      </c>
    </row>
    <row r="2865" spans="5:45" x14ac:dyDescent="0.3">
      <c r="E2865" s="15">
        <v>40996.013888888891</v>
      </c>
      <c r="F2865" s="21">
        <v>14.97</v>
      </c>
      <c r="G2865" s="21">
        <v>1979.589950561528</v>
      </c>
      <c r="H2865" s="42">
        <v>1.1846426537322876</v>
      </c>
      <c r="I2865" s="35">
        <v>289.10000000000002</v>
      </c>
      <c r="J2865" s="43">
        <v>0.12491649966599866</v>
      </c>
      <c r="K2865" s="44">
        <v>0.16794488879222033</v>
      </c>
      <c r="L2865" s="26">
        <f t="shared" si="836"/>
        <v>14.803766487511655</v>
      </c>
      <c r="M2865" s="26">
        <f t="shared" si="837"/>
        <v>1.6460198078773824</v>
      </c>
      <c r="N2865" s="96">
        <f t="shared" si="838"/>
        <v>15</v>
      </c>
      <c r="O2865" s="26">
        <f t="shared" si="839"/>
        <v>0.81215344087315111</v>
      </c>
      <c r="P2865" s="3">
        <f>IF(L2865&gt;'Power Curve'!$C$37,0,INDEX(Ci,$N2865,1)*POWER(1-O2865,3)+INDEX(Ci,$N2865,2)*3*O2865*POWER(1-O2865,2)+INDEX(Ci,$N2865,3)*3*POWER(O2865,2)*(1-O2865)+INDEX(Ci,$N2865,4)*POWER(O2865,3))</f>
        <v>1978.3936803057859</v>
      </c>
      <c r="Q2865" s="3">
        <f>MAX(0,MIN(P2865-V2865+W2865,'Power Curve'!$C$39))</f>
        <v>1977.7802557471141</v>
      </c>
      <c r="R2865" s="3">
        <f t="shared" si="840"/>
        <v>1979.589950561528</v>
      </c>
      <c r="S2865" s="3">
        <f t="shared" si="841"/>
        <v>-1.8096948144138878</v>
      </c>
      <c r="T2865" s="3">
        <f t="shared" si="842"/>
        <v>1.8096948144138878</v>
      </c>
      <c r="V2865" s="37">
        <f t="array" ref="V2865">SUM(_xlfn.NORM.DIST($AD$3:$AD$1003,$L2865,$AA2865,FALSE)*WindSpeedStep*$AE$3:$AE$1003)/AG2865</f>
        <v>1975.5852997497961</v>
      </c>
      <c r="W2865" s="37">
        <f t="array" ref="W2865">SUM(_xlfn.NORM.DIST($AD$3:$AD$1003,$L2865,$AB2865,FALSE)*WindSpeedStep*$AE$3:$AE$1003)/AH2865</f>
        <v>1974.9718751911244</v>
      </c>
      <c r="Y2865" s="1">
        <f t="shared" si="843"/>
        <v>14</v>
      </c>
      <c r="Z2865" s="99">
        <f>IF(L2865&lt;'Power Curve'!$P$28,'Power Curve'!$Q$28,IF(L2865&gt;'Power Curve'!$P$29,'Power Curve'!$Q$29,INDEX(ReferenceTurbulence,Y2865)+(L2865-INDEX(ReferenceTurbulenceWindSpeed,Y2865))*(INDEX(ReferenceTurbulence,Y2865+1)-INDEX(ReferenceTurbulence,Y2865))/(INDEX(ReferenceTurbulenceWindSpeed,Y2865+1)-INDEX(ReferenceTurbulenceWindSpeed,Y2865))))</f>
        <v>0.12279135648460436</v>
      </c>
      <c r="AA2865" s="100">
        <f t="shared" si="849"/>
        <v>1.817774568082883</v>
      </c>
      <c r="AB2865" s="29">
        <f t="shared" si="850"/>
        <v>1.8492346914927718</v>
      </c>
      <c r="AG2865" s="40">
        <f t="array" ref="AG2865">SUM(_xlfn.NORM.DIST($AD$3:$AD$1003,$F2865,$AA2865,FALSE)*WindSpeedStep)</f>
        <v>0.99999999999999889</v>
      </c>
      <c r="AH2865" s="40">
        <f t="array" ref="AH2865">SUM(_xlfn.NORM.DIST($AD$3:$AD$1003,$F2865,$AB2865,FALSE)*WindSpeedStep)</f>
        <v>0.99999999999999822</v>
      </c>
      <c r="AJ2865" s="47">
        <f t="shared" si="844"/>
        <v>15</v>
      </c>
      <c r="AK2865" s="83" t="b">
        <f>COUNTIF('Power Curve'!$D$2:$D$31,AJ2865)&gt;0</f>
        <v>1</v>
      </c>
      <c r="AL2865" s="83" t="b">
        <f t="shared" si="845"/>
        <v>0</v>
      </c>
      <c r="AM2865" s="83" t="b">
        <f t="shared" si="851"/>
        <v>1</v>
      </c>
      <c r="AN2865" s="47" t="str">
        <f t="shared" si="846"/>
        <v>Inner</v>
      </c>
      <c r="AO2865" s="48" t="str">
        <f t="shared" si="847"/>
        <v>1.6-1.7</v>
      </c>
      <c r="AP2865" s="49" t="str">
        <f t="shared" si="852"/>
        <v>0-1</v>
      </c>
      <c r="AQ2865" s="49" t="str">
        <f t="shared" si="853"/>
        <v>Mar</v>
      </c>
      <c r="AR2865" s="48" t="str">
        <f t="shared" si="854"/>
        <v>285-295</v>
      </c>
      <c r="AS2865" s="49" t="str">
        <f t="shared" si="848"/>
        <v>Inner-TI</v>
      </c>
    </row>
    <row r="2866" spans="5:45" x14ac:dyDescent="0.3">
      <c r="E2866" s="15">
        <v>40996.020833333336</v>
      </c>
      <c r="F2866" s="21">
        <v>13.39</v>
      </c>
      <c r="G2866" s="21">
        <v>1974.889999389648</v>
      </c>
      <c r="H2866" s="42">
        <v>1.1852616570880299</v>
      </c>
      <c r="I2866" s="35">
        <v>289.7</v>
      </c>
      <c r="J2866" s="43">
        <v>0.13069454817027631</v>
      </c>
      <c r="K2866" s="44">
        <v>0.22085937958386792</v>
      </c>
      <c r="L2866" s="26">
        <f t="shared" si="836"/>
        <v>13.243617403757719</v>
      </c>
      <c r="M2866" s="26">
        <f t="shared" si="837"/>
        <v>1.4048937377182702</v>
      </c>
      <c r="N2866" s="96">
        <f t="shared" si="838"/>
        <v>14</v>
      </c>
      <c r="O2866" s="26">
        <f t="shared" si="839"/>
        <v>0.26327663415387287</v>
      </c>
      <c r="P2866" s="3">
        <f>IF(L2866&gt;'Power Curve'!$C$37,0,INDEX(Ci,$N2866,1)*POWER(1-O2866,3)+INDEX(Ci,$N2866,2)*3*O2866*POWER(1-O2866,2)+INDEX(Ci,$N2866,3)*3*POWER(O2866,2)*(1-O2866)+INDEX(Ci,$N2866,4)*POWER(O2866,3))</f>
        <v>1960.4094113383635</v>
      </c>
      <c r="Q2866" s="3">
        <f>MAX(0,MIN(P2866-V2866+W2866,'Power Curve'!$C$39))</f>
        <v>1952.7566182798973</v>
      </c>
      <c r="R2866" s="3">
        <f t="shared" si="840"/>
        <v>1974.889999389648</v>
      </c>
      <c r="S2866" s="3">
        <f t="shared" si="841"/>
        <v>-22.133381109750644</v>
      </c>
      <c r="T2866" s="3">
        <f t="shared" si="842"/>
        <v>22.133381109750644</v>
      </c>
      <c r="V2866" s="37">
        <f t="array" ref="V2866">SUM(_xlfn.NORM.DIST($AD$3:$AD$1003,$L2866,$AA2866,FALSE)*WindSpeedStep*$AE$3:$AE$1003)/AG2866</f>
        <v>1952.5617077711374</v>
      </c>
      <c r="W2866" s="37">
        <f t="array" ref="W2866">SUM(_xlfn.NORM.DIST($AD$3:$AD$1003,$L2866,$AB2866,FALSE)*WindSpeedStep*$AE$3:$AE$1003)/AH2866</f>
        <v>1944.9089147126713</v>
      </c>
      <c r="Y2866" s="1">
        <f t="shared" si="843"/>
        <v>13</v>
      </c>
      <c r="Z2866" s="99">
        <f>IF(L2866&lt;'Power Curve'!$P$28,'Power Curve'!$Q$28,IF(L2866&gt;'Power Curve'!$P$29,'Power Curve'!$Q$29,INDEX(ReferenceTurbulence,Y2866)+(L2866-INDEX(ReferenceTurbulenceWindSpeed,Y2866))*(INDEX(ReferenceTurbulence,Y2866+1)-INDEX(ReferenceTurbulence,Y2866))/(INDEX(ReferenceTurbulenceWindSpeed,Y2866+1)-INDEX(ReferenceTurbulenceWindSpeed,Y2866))))</f>
        <v>0.12149227045012483</v>
      </c>
      <c r="AA2866" s="100">
        <f t="shared" si="849"/>
        <v>1.6089971473553129</v>
      </c>
      <c r="AB2866" s="29">
        <f t="shared" si="850"/>
        <v>1.730868592724123</v>
      </c>
      <c r="AG2866" s="40">
        <f t="array" ref="AG2866">SUM(_xlfn.NORM.DIST($AD$3:$AD$1003,$F2866,$AA2866,FALSE)*WindSpeedStep)</f>
        <v>1.0000000000000027</v>
      </c>
      <c r="AH2866" s="40">
        <f t="array" ref="AH2866">SUM(_xlfn.NORM.DIST($AD$3:$AD$1003,$F2866,$AB2866,FALSE)*WindSpeedStep)</f>
        <v>0.99999999999999867</v>
      </c>
      <c r="AJ2866" s="47">
        <f t="shared" si="844"/>
        <v>13</v>
      </c>
      <c r="AK2866" s="83" t="b">
        <f>COUNTIF('Power Curve'!$D$2:$D$31,AJ2866)&gt;0</f>
        <v>1</v>
      </c>
      <c r="AL2866" s="83" t="b">
        <f t="shared" si="845"/>
        <v>0</v>
      </c>
      <c r="AM2866" s="83" t="b">
        <f t="shared" si="851"/>
        <v>1</v>
      </c>
      <c r="AN2866" s="47" t="str">
        <f t="shared" si="846"/>
        <v>Inner</v>
      </c>
      <c r="AO2866" s="48" t="str">
        <f t="shared" si="847"/>
        <v>1.4-1.5</v>
      </c>
      <c r="AP2866" s="49" t="str">
        <f t="shared" si="852"/>
        <v>0-1</v>
      </c>
      <c r="AQ2866" s="49" t="str">
        <f t="shared" si="853"/>
        <v>Mar</v>
      </c>
      <c r="AR2866" s="48" t="str">
        <f t="shared" si="854"/>
        <v>285-295</v>
      </c>
      <c r="AS2866" s="49" t="str">
        <f t="shared" si="848"/>
        <v>Inner-TI</v>
      </c>
    </row>
    <row r="2867" spans="5:45" x14ac:dyDescent="0.3">
      <c r="E2867" s="15">
        <v>40996.027777777781</v>
      </c>
      <c r="F2867" s="21">
        <v>12.61</v>
      </c>
      <c r="G2867" s="21">
        <v>1969.639968872073</v>
      </c>
      <c r="H2867" s="42">
        <v>1.185218504922638</v>
      </c>
      <c r="I2867" s="35">
        <v>290.7</v>
      </c>
      <c r="J2867" s="43">
        <v>0.14908802537668517</v>
      </c>
      <c r="K2867" s="44">
        <v>0.1872931948301958</v>
      </c>
      <c r="L2867" s="26">
        <f t="shared" si="836"/>
        <v>12.471993184453231</v>
      </c>
      <c r="M2867" s="26">
        <f t="shared" si="837"/>
        <v>1.2856367272325793</v>
      </c>
      <c r="N2867" s="96">
        <f t="shared" si="838"/>
        <v>13</v>
      </c>
      <c r="O2867" s="26">
        <f t="shared" si="839"/>
        <v>0.4668431647690327</v>
      </c>
      <c r="P2867" s="3">
        <f>IF(L2867&gt;'Power Curve'!$C$37,0,INDEX(Ci,$N2867,1)*POWER(1-O2867,3)+INDEX(Ci,$N2867,2)*3*O2867*POWER(1-O2867,2)+INDEX(Ci,$N2867,3)*3*POWER(O2867,2)*(1-O2867)+INDEX(Ci,$N2867,4)*POWER(O2867,3))</f>
        <v>1937.6768883469658</v>
      </c>
      <c r="Q2867" s="3">
        <f>MAX(0,MIN(P2867-V2867+W2867,'Power Curve'!$C$39))</f>
        <v>1900.6300316220334</v>
      </c>
      <c r="R2867" s="3">
        <f t="shared" si="840"/>
        <v>1969.639968872073</v>
      </c>
      <c r="S2867" s="3">
        <f t="shared" si="841"/>
        <v>-69.009937250039684</v>
      </c>
      <c r="T2867" s="3">
        <f t="shared" si="842"/>
        <v>69.009937250039684</v>
      </c>
      <c r="V2867" s="37">
        <f t="array" ref="V2867">SUM(_xlfn.NORM.DIST($AD$3:$AD$1003,$L2867,$AA2867,FALSE)*WindSpeedStep*$AE$3:$AE$1003)/AG2867</f>
        <v>1922.945999045214</v>
      </c>
      <c r="W2867" s="37">
        <f t="array" ref="W2867">SUM(_xlfn.NORM.DIST($AD$3:$AD$1003,$L2867,$AB2867,FALSE)*WindSpeedStep*$AE$3:$AE$1003)/AH2867</f>
        <v>1885.8991423202815</v>
      </c>
      <c r="Y2867" s="1">
        <f t="shared" si="843"/>
        <v>12</v>
      </c>
      <c r="Z2867" s="99">
        <f>IF(L2867&lt;'Power Curve'!$P$28,'Power Curve'!$Q$28,IF(L2867&gt;'Power Curve'!$P$29,'Power Curve'!$Q$29,INDEX(ReferenceTurbulence,Y2867)+(L2867-INDEX(ReferenceTurbulenceWindSpeed,Y2867))*(INDEX(ReferenceTurbulence,Y2867+1)-INDEX(ReferenceTurbulence,Y2867))/(INDEX(ReferenceTurbulenceWindSpeed,Y2867+1)-INDEX(ReferenceTurbulenceWindSpeed,Y2867))))</f>
        <v>0.11987245532101058</v>
      </c>
      <c r="AA2867" s="100">
        <f t="shared" si="849"/>
        <v>1.4950484457673183</v>
      </c>
      <c r="AB2867" s="29">
        <f t="shared" si="850"/>
        <v>1.8594248363816077</v>
      </c>
      <c r="AG2867" s="40">
        <f t="array" ref="AG2867">SUM(_xlfn.NORM.DIST($AD$3:$AD$1003,$F2867,$AA2867,FALSE)*WindSpeedStep)</f>
        <v>1.0000000000000033</v>
      </c>
      <c r="AH2867" s="40">
        <f t="array" ref="AH2867">SUM(_xlfn.NORM.DIST($AD$3:$AD$1003,$F2867,$AB2867,FALSE)*WindSpeedStep)</f>
        <v>0.99999999999510281</v>
      </c>
      <c r="AJ2867" s="47">
        <f t="shared" si="844"/>
        <v>12</v>
      </c>
      <c r="AK2867" s="83" t="b">
        <f>COUNTIF('Power Curve'!$D$2:$D$31,AJ2867)&gt;0</f>
        <v>1</v>
      </c>
      <c r="AL2867" s="83" t="b">
        <f t="shared" si="845"/>
        <v>0</v>
      </c>
      <c r="AM2867" s="83" t="b">
        <f t="shared" si="851"/>
        <v>1</v>
      </c>
      <c r="AN2867" s="47" t="str">
        <f t="shared" si="846"/>
        <v>Outer</v>
      </c>
      <c r="AO2867" s="48" t="str">
        <f t="shared" si="847"/>
        <v>1.2-1.3</v>
      </c>
      <c r="AP2867" s="49" t="str">
        <f t="shared" si="852"/>
        <v>0-1</v>
      </c>
      <c r="AQ2867" s="49" t="str">
        <f t="shared" si="853"/>
        <v>Mar</v>
      </c>
      <c r="AR2867" s="48" t="str">
        <f t="shared" si="854"/>
        <v>285-295</v>
      </c>
      <c r="AS2867" s="49" t="str">
        <f t="shared" si="848"/>
        <v>HWS-HTI</v>
      </c>
    </row>
    <row r="2868" spans="5:45" x14ac:dyDescent="0.3">
      <c r="E2868" s="15">
        <v>40996.034722222219</v>
      </c>
      <c r="F2868" s="21">
        <v>11.64</v>
      </c>
      <c r="G2868" s="21">
        <v>1966.1200256347711</v>
      </c>
      <c r="H2868" s="42">
        <v>1.1852616570880299</v>
      </c>
      <c r="I2868" s="35">
        <v>294</v>
      </c>
      <c r="J2868" s="43">
        <v>0.15549828178694158</v>
      </c>
      <c r="K2868" s="44">
        <v>0.13456251975957206</v>
      </c>
      <c r="L2868" s="26">
        <f t="shared" si="836"/>
        <v>11.512748811033596</v>
      </c>
      <c r="M2868" s="26">
        <f t="shared" si="837"/>
        <v>1.1373824171198694</v>
      </c>
      <c r="N2868" s="96">
        <f t="shared" si="838"/>
        <v>12</v>
      </c>
      <c r="O2868" s="26">
        <f t="shared" si="839"/>
        <v>0.51283848506671037</v>
      </c>
      <c r="P2868" s="3">
        <f>IF(L2868&gt;'Power Curve'!$C$37,0,INDEX(Ci,$N2868,1)*POWER(1-O2868,3)+INDEX(Ci,$N2868,2)*3*O2868*POWER(1-O2868,2)+INDEX(Ci,$N2868,3)*3*POWER(O2868,2)*(1-O2868)+INDEX(Ci,$N2868,4)*POWER(O2868,3))</f>
        <v>1863.8763522062006</v>
      </c>
      <c r="Q2868" s="3">
        <f>MAX(0,MIN(P2868-V2868+W2868,'Power Curve'!$C$39))</f>
        <v>1806.192950527377</v>
      </c>
      <c r="R2868" s="3">
        <f t="shared" si="840"/>
        <v>1966.1200256347711</v>
      </c>
      <c r="S2868" s="3">
        <f t="shared" si="841"/>
        <v>-159.9270751073941</v>
      </c>
      <c r="T2868" s="3">
        <f t="shared" si="842"/>
        <v>159.9270751073941</v>
      </c>
      <c r="V2868" s="37">
        <f t="array" ref="V2868">SUM(_xlfn.NORM.DIST($AD$3:$AD$1003,$L2868,$AA2868,FALSE)*WindSpeedStep*$AE$3:$AE$1003)/AG2868</f>
        <v>1841.9525804659102</v>
      </c>
      <c r="W2868" s="37">
        <f t="array" ref="W2868">SUM(_xlfn.NORM.DIST($AD$3:$AD$1003,$L2868,$AB2868,FALSE)*WindSpeedStep*$AE$3:$AE$1003)/AH2868</f>
        <v>1784.2691787870865</v>
      </c>
      <c r="Y2868" s="1">
        <f t="shared" si="843"/>
        <v>11</v>
      </c>
      <c r="Z2868" s="99">
        <f>IF(L2868&lt;'Power Curve'!$P$28,'Power Curve'!$Q$28,IF(L2868&gt;'Power Curve'!$P$29,'Power Curve'!$Q$29,INDEX(ReferenceTurbulence,Y2868)+(L2868-INDEX(ReferenceTurbulenceWindSpeed,Y2868))*(INDEX(ReferenceTurbulence,Y2868+1)-INDEX(ReferenceTurbulence,Y2868))/(INDEX(ReferenceTurbulenceWindSpeed,Y2868+1)-INDEX(ReferenceTurbulenceWindSpeed,Y2868))))</f>
        <v>0.11907669981852287</v>
      </c>
      <c r="AA2868" s="100">
        <f t="shared" si="849"/>
        <v>1.3709001342575036</v>
      </c>
      <c r="AB2868" s="29">
        <f t="shared" si="850"/>
        <v>1.7902126587603788</v>
      </c>
      <c r="AG2868" s="40">
        <f t="array" ref="AG2868">SUM(_xlfn.NORM.DIST($AD$3:$AD$1003,$F2868,$AA2868,FALSE)*WindSpeedStep)</f>
        <v>1.0000000000000033</v>
      </c>
      <c r="AH2868" s="40">
        <f t="array" ref="AH2868">SUM(_xlfn.NORM.DIST($AD$3:$AD$1003,$F2868,$AB2868,FALSE)*WindSpeedStep)</f>
        <v>0.9999999999672935</v>
      </c>
      <c r="AJ2868" s="47">
        <f t="shared" si="844"/>
        <v>12</v>
      </c>
      <c r="AK2868" s="83" t="b">
        <f>COUNTIF('Power Curve'!$D$2:$D$31,AJ2868)&gt;0</f>
        <v>1</v>
      </c>
      <c r="AL2868" s="83" t="b">
        <f t="shared" si="845"/>
        <v>0</v>
      </c>
      <c r="AM2868" s="83" t="b">
        <f t="shared" si="851"/>
        <v>1</v>
      </c>
      <c r="AN2868" s="47" t="str">
        <f t="shared" si="846"/>
        <v>Outer</v>
      </c>
      <c r="AO2868" s="48" t="str">
        <f t="shared" si="847"/>
        <v>1.1-1.2</v>
      </c>
      <c r="AP2868" s="49" t="str">
        <f t="shared" si="852"/>
        <v>0-1</v>
      </c>
      <c r="AQ2868" s="49" t="str">
        <f t="shared" si="853"/>
        <v>Mar</v>
      </c>
      <c r="AR2868" s="48" t="str">
        <f t="shared" si="854"/>
        <v>285-295</v>
      </c>
      <c r="AS2868" s="49" t="str">
        <f t="shared" si="848"/>
        <v>HWS-HTI</v>
      </c>
    </row>
    <row r="2869" spans="5:45" x14ac:dyDescent="0.3">
      <c r="E2869" s="15">
        <v>40996.041666666664</v>
      </c>
      <c r="F2869" s="21">
        <v>12.47</v>
      </c>
      <c r="G2869" s="21">
        <v>1971.9999694824269</v>
      </c>
      <c r="H2869" s="42">
        <v>1.1845995350919798</v>
      </c>
      <c r="I2869" s="35">
        <v>291.7</v>
      </c>
      <c r="J2869" s="43">
        <v>0.18043303929430632</v>
      </c>
      <c r="K2869" s="44">
        <v>0.14106401828586138</v>
      </c>
      <c r="L2869" s="26">
        <f t="shared" si="836"/>
        <v>12.331377978953601</v>
      </c>
      <c r="M2869" s="26">
        <f t="shared" si="837"/>
        <v>1.2639041939382876</v>
      </c>
      <c r="N2869" s="96">
        <f t="shared" si="838"/>
        <v>13</v>
      </c>
      <c r="O2869" s="26">
        <f t="shared" si="839"/>
        <v>0.32208196690352592</v>
      </c>
      <c r="P2869" s="3">
        <f>IF(L2869&gt;'Power Curve'!$C$37,0,INDEX(Ci,$N2869,1)*POWER(1-O2869,3)+INDEX(Ci,$N2869,2)*3*O2869*POWER(1-O2869,2)+INDEX(Ci,$N2869,3)*3*POWER(O2869,2)*(1-O2869)+INDEX(Ci,$N2869,4)*POWER(O2869,3))</f>
        <v>1932.3636822814774</v>
      </c>
      <c r="Q2869" s="3">
        <f>MAX(0,MIN(P2869-V2869+W2869,'Power Curve'!$C$39))</f>
        <v>1847.9841533521087</v>
      </c>
      <c r="R2869" s="3">
        <f t="shared" si="840"/>
        <v>1971.9999694824269</v>
      </c>
      <c r="S2869" s="3">
        <f t="shared" si="841"/>
        <v>-124.01581613031817</v>
      </c>
      <c r="T2869" s="3">
        <f t="shared" si="842"/>
        <v>124.01581613031817</v>
      </c>
      <c r="V2869" s="37">
        <f t="array" ref="V2869">SUM(_xlfn.NORM.DIST($AD$3:$AD$1003,$L2869,$AA2869,FALSE)*WindSpeedStep*$AE$3:$AE$1003)/AG2869</f>
        <v>1915.2640980727572</v>
      </c>
      <c r="W2869" s="37">
        <f t="array" ref="W2869">SUM(_xlfn.NORM.DIST($AD$3:$AD$1003,$L2869,$AB2869,FALSE)*WindSpeedStep*$AE$3:$AE$1003)/AH2869</f>
        <v>1830.8845691433885</v>
      </c>
      <c r="Y2869" s="1">
        <f t="shared" si="843"/>
        <v>12</v>
      </c>
      <c r="Z2869" s="99">
        <f>IF(L2869&lt;'Power Curve'!$P$28,'Power Curve'!$Q$28,IF(L2869&gt;'Power Curve'!$P$29,'Power Curve'!$Q$29,INDEX(ReferenceTurbulence,Y2869)+(L2869-INDEX(ReferenceTurbulenceWindSpeed,Y2869))*(INDEX(ReferenceTurbulence,Y2869+1)-INDEX(ReferenceTurbulence,Y2869))/(INDEX(ReferenceTurbulenceWindSpeed,Y2869+1)-INDEX(ReferenceTurbulenceWindSpeed,Y2869))))</f>
        <v>0.11935530814049164</v>
      </c>
      <c r="AA2869" s="100">
        <f t="shared" si="849"/>
        <v>1.47181541847488</v>
      </c>
      <c r="AB2869" s="29">
        <f t="shared" si="850"/>
        <v>2.2249880074294786</v>
      </c>
      <c r="AG2869" s="40">
        <f t="array" ref="AG2869">SUM(_xlfn.NORM.DIST($AD$3:$AD$1003,$F2869,$AA2869,FALSE)*WindSpeedStep)</f>
        <v>1.0000000000000033</v>
      </c>
      <c r="AH2869" s="40">
        <f t="array" ref="AH2869">SUM(_xlfn.NORM.DIST($AD$3:$AD$1003,$F2869,$AB2869,FALSE)*WindSpeedStep)</f>
        <v>0.99999999085640801</v>
      </c>
      <c r="AJ2869" s="47">
        <f t="shared" si="844"/>
        <v>12</v>
      </c>
      <c r="AK2869" s="83" t="b">
        <f>COUNTIF('Power Curve'!$D$2:$D$31,AJ2869)&gt;0</f>
        <v>1</v>
      </c>
      <c r="AL2869" s="83" t="b">
        <f t="shared" si="845"/>
        <v>0</v>
      </c>
      <c r="AM2869" s="83" t="b">
        <f t="shared" si="851"/>
        <v>1</v>
      </c>
      <c r="AN2869" s="47" t="str">
        <f t="shared" si="846"/>
        <v>Outer</v>
      </c>
      <c r="AO2869" s="48" t="str">
        <f t="shared" si="847"/>
        <v>1.2-1.3</v>
      </c>
      <c r="AP2869" s="49" t="str">
        <f t="shared" si="852"/>
        <v>1-2</v>
      </c>
      <c r="AQ2869" s="49" t="str">
        <f t="shared" si="853"/>
        <v>Mar</v>
      </c>
      <c r="AR2869" s="48" t="str">
        <f t="shared" si="854"/>
        <v>285-295</v>
      </c>
      <c r="AS2869" s="49" t="str">
        <f t="shared" si="848"/>
        <v>HWS-HTI</v>
      </c>
    </row>
    <row r="2870" spans="5:45" x14ac:dyDescent="0.3">
      <c r="E2870" s="15">
        <v>40996.048611111109</v>
      </c>
      <c r="F2870" s="21">
        <v>13.02</v>
      </c>
      <c r="G2870" s="21">
        <v>1900.519973754888</v>
      </c>
      <c r="H2870" s="42">
        <v>1.184196338186005</v>
      </c>
      <c r="I2870" s="35">
        <v>290.89999999999998</v>
      </c>
      <c r="J2870" s="43">
        <v>0.16129032258064518</v>
      </c>
      <c r="K2870" s="44">
        <v>0.19312867864846398</v>
      </c>
      <c r="L2870" s="26">
        <f t="shared" si="836"/>
        <v>12.873803005010073</v>
      </c>
      <c r="M2870" s="26">
        <f t="shared" si="837"/>
        <v>1.3477377302656268</v>
      </c>
      <c r="N2870" s="96">
        <f t="shared" si="838"/>
        <v>13</v>
      </c>
      <c r="O2870" s="26">
        <f t="shared" si="839"/>
        <v>0.88050021367250852</v>
      </c>
      <c r="P2870" s="3">
        <f>IF(L2870&gt;'Power Curve'!$C$37,0,INDEX(Ci,$N2870,1)*POWER(1-O2870,3)+INDEX(Ci,$N2870,2)*3*O2870*POWER(1-O2870,2)+INDEX(Ci,$N2870,3)*3*POWER(O2870,2)*(1-O2870)+INDEX(Ci,$N2870,4)*POWER(O2870,3))</f>
        <v>1949.946776791031</v>
      </c>
      <c r="Q2870" s="3">
        <f>MAX(0,MIN(P2870-V2870+W2870,'Power Curve'!$C$39))</f>
        <v>1904.7056955608878</v>
      </c>
      <c r="R2870" s="3">
        <f t="shared" si="840"/>
        <v>1900.519973754888</v>
      </c>
      <c r="S2870" s="3">
        <f t="shared" si="841"/>
        <v>4.1857218059997194</v>
      </c>
      <c r="T2870" s="3">
        <f t="shared" si="842"/>
        <v>4.1857218059997194</v>
      </c>
      <c r="V2870" s="37">
        <f t="array" ref="V2870">SUM(_xlfn.NORM.DIST($AD$3:$AD$1003,$L2870,$AA2870,FALSE)*WindSpeedStep*$AE$3:$AE$1003)/AG2870</f>
        <v>1940.2864562816219</v>
      </c>
      <c r="W2870" s="37">
        <f t="array" ref="W2870">SUM(_xlfn.NORM.DIST($AD$3:$AD$1003,$L2870,$AB2870,FALSE)*WindSpeedStep*$AE$3:$AE$1003)/AH2870</f>
        <v>1895.0453750514787</v>
      </c>
      <c r="Y2870" s="1">
        <f t="shared" si="843"/>
        <v>12</v>
      </c>
      <c r="Z2870" s="99">
        <f>IF(L2870&lt;'Power Curve'!$P$28,'Power Curve'!$Q$28,IF(L2870&gt;'Power Curve'!$P$29,'Power Curve'!$Q$29,INDEX(ReferenceTurbulence,Y2870)+(L2870-INDEX(ReferenceTurbulenceWindSpeed,Y2870))*(INDEX(ReferenceTurbulence,Y2870+1)-INDEX(ReferenceTurbulence,Y2870))/(INDEX(ReferenceTurbulenceWindSpeed,Y2870+1)-INDEX(ReferenceTurbulenceWindSpeed,Y2870))))</f>
        <v>0.12135021026982612</v>
      </c>
      <c r="AA2870" s="100">
        <f t="shared" si="849"/>
        <v>1.5622387016302917</v>
      </c>
      <c r="AB2870" s="29">
        <f t="shared" si="850"/>
        <v>2.076419839517754</v>
      </c>
      <c r="AG2870" s="40">
        <f t="array" ref="AG2870">SUM(_xlfn.NORM.DIST($AD$3:$AD$1003,$F2870,$AA2870,FALSE)*WindSpeedStep)</f>
        <v>1.0000000000000027</v>
      </c>
      <c r="AH2870" s="40">
        <f t="array" ref="AH2870">SUM(_xlfn.NORM.DIST($AD$3:$AD$1003,$F2870,$AB2870,FALSE)*WindSpeedStep)</f>
        <v>0.99999999984639765</v>
      </c>
      <c r="AJ2870" s="47">
        <f t="shared" si="844"/>
        <v>13</v>
      </c>
      <c r="AK2870" s="83" t="b">
        <f>COUNTIF('Power Curve'!$D$2:$D$31,AJ2870)&gt;0</f>
        <v>1</v>
      </c>
      <c r="AL2870" s="83" t="b">
        <f t="shared" si="845"/>
        <v>0</v>
      </c>
      <c r="AM2870" s="83" t="b">
        <f t="shared" si="851"/>
        <v>1</v>
      </c>
      <c r="AN2870" s="47" t="str">
        <f t="shared" si="846"/>
        <v>Outer</v>
      </c>
      <c r="AO2870" s="48" t="str">
        <f t="shared" si="847"/>
        <v>1.3-1.4</v>
      </c>
      <c r="AP2870" s="49" t="str">
        <f t="shared" si="852"/>
        <v>1-2</v>
      </c>
      <c r="AQ2870" s="49" t="str">
        <f t="shared" si="853"/>
        <v>Mar</v>
      </c>
      <c r="AR2870" s="48" t="str">
        <f t="shared" si="854"/>
        <v>285-295</v>
      </c>
      <c r="AS2870" s="49" t="str">
        <f t="shared" si="848"/>
        <v>HWS-HTI</v>
      </c>
    </row>
    <row r="2871" spans="5:45" x14ac:dyDescent="0.3">
      <c r="E2871" s="15">
        <v>40996.055555555555</v>
      </c>
      <c r="F2871" s="21">
        <v>13.63</v>
      </c>
      <c r="G2871" s="21">
        <v>1963.6199798584009</v>
      </c>
      <c r="H2871" s="42">
        <v>1.1836639697341866</v>
      </c>
      <c r="I2871" s="35">
        <v>289.3</v>
      </c>
      <c r="J2871" s="43">
        <v>0.12839325018341893</v>
      </c>
      <c r="K2871" s="44">
        <v>0.22746507587053591</v>
      </c>
      <c r="L2871" s="26">
        <f t="shared" si="836"/>
        <v>13.474933656349576</v>
      </c>
      <c r="M2871" s="26">
        <f t="shared" si="837"/>
        <v>1.4406444102227216</v>
      </c>
      <c r="N2871" s="96">
        <f t="shared" si="838"/>
        <v>14</v>
      </c>
      <c r="O2871" s="26">
        <f t="shared" si="839"/>
        <v>0.50328947194117868</v>
      </c>
      <c r="P2871" s="3">
        <f>IF(L2871&gt;'Power Curve'!$C$37,0,INDEX(Ci,$N2871,1)*POWER(1-O2871,3)+INDEX(Ci,$N2871,2)*3*O2871*POWER(1-O2871,2)+INDEX(Ci,$N2871,3)*3*POWER(O2871,2)*(1-O2871)+INDEX(Ci,$N2871,4)*POWER(O2871,3))</f>
        <v>1966.6339999257432</v>
      </c>
      <c r="Q2871" s="3">
        <f>MAX(0,MIN(P2871-V2871+W2871,'Power Curve'!$C$39))</f>
        <v>1961.5191430592511</v>
      </c>
      <c r="R2871" s="3">
        <f t="shared" si="840"/>
        <v>1963.6199798584009</v>
      </c>
      <c r="S2871" s="3">
        <f t="shared" si="841"/>
        <v>-2.1008367991498744</v>
      </c>
      <c r="T2871" s="3">
        <f t="shared" si="842"/>
        <v>2.1008367991498744</v>
      </c>
      <c r="V2871" s="37">
        <f t="array" ref="V2871">SUM(_xlfn.NORM.DIST($AD$3:$AD$1003,$L2871,$AA2871,FALSE)*WindSpeedStep*$AE$3:$AE$1003)/AG2871</f>
        <v>1958.6143452555889</v>
      </c>
      <c r="W2871" s="37">
        <f t="array" ref="W2871">SUM(_xlfn.NORM.DIST($AD$3:$AD$1003,$L2871,$AB2871,FALSE)*WindSpeedStep*$AE$3:$AE$1003)/AH2871</f>
        <v>1953.4994883890968</v>
      </c>
      <c r="Y2871" s="1">
        <f t="shared" si="843"/>
        <v>13</v>
      </c>
      <c r="Z2871" s="99">
        <f>IF(L2871&lt;'Power Curve'!$P$28,'Power Curve'!$Q$28,IF(L2871&gt;'Power Curve'!$P$29,'Power Curve'!$Q$29,INDEX(ReferenceTurbulence,Y2871)+(L2871-INDEX(ReferenceTurbulenceWindSpeed,Y2871))*(INDEX(ReferenceTurbulence,Y2871+1)-INDEX(ReferenceTurbulence,Y2871))/(INDEX(ReferenceTurbulenceWindSpeed,Y2871+1)-INDEX(ReferenceTurbulenceWindSpeed,Y2871))))</f>
        <v>0.1212325971461486</v>
      </c>
      <c r="AA2871" s="100">
        <f t="shared" si="849"/>
        <v>1.6336012035313074</v>
      </c>
      <c r="AB2871" s="29">
        <f t="shared" si="850"/>
        <v>1.730090528144663</v>
      </c>
      <c r="AG2871" s="40">
        <f t="array" ref="AG2871">SUM(_xlfn.NORM.DIST($AD$3:$AD$1003,$F2871,$AA2871,FALSE)*WindSpeedStep)</f>
        <v>1.000000000000002</v>
      </c>
      <c r="AH2871" s="40">
        <f t="array" ref="AH2871">SUM(_xlfn.NORM.DIST($AD$3:$AD$1003,$F2871,$AB2871,FALSE)*WindSpeedStep)</f>
        <v>1.0000000000000004</v>
      </c>
      <c r="AJ2871" s="47">
        <f t="shared" si="844"/>
        <v>13</v>
      </c>
      <c r="AK2871" s="83" t="b">
        <f>COUNTIF('Power Curve'!$D$2:$D$31,AJ2871)&gt;0</f>
        <v>1</v>
      </c>
      <c r="AL2871" s="83" t="b">
        <f t="shared" si="845"/>
        <v>0</v>
      </c>
      <c r="AM2871" s="83" t="b">
        <f t="shared" si="851"/>
        <v>1</v>
      </c>
      <c r="AN2871" s="47" t="str">
        <f t="shared" si="846"/>
        <v>Inner</v>
      </c>
      <c r="AO2871" s="48" t="str">
        <f t="shared" si="847"/>
        <v>1.4-1.5</v>
      </c>
      <c r="AP2871" s="49" t="str">
        <f t="shared" si="852"/>
        <v>1-2</v>
      </c>
      <c r="AQ2871" s="49" t="str">
        <f t="shared" si="853"/>
        <v>Mar</v>
      </c>
      <c r="AR2871" s="48" t="str">
        <f t="shared" si="854"/>
        <v>285-295</v>
      </c>
      <c r="AS2871" s="49" t="str">
        <f t="shared" si="848"/>
        <v>Inner-TI</v>
      </c>
    </row>
    <row r="2872" spans="5:45" x14ac:dyDescent="0.3">
      <c r="E2872" s="15">
        <v>40996.0625</v>
      </c>
      <c r="F2872" s="21">
        <v>13.93</v>
      </c>
      <c r="G2872" s="21">
        <v>1981.0300445556691</v>
      </c>
      <c r="H2872" s="42">
        <v>1.1831317944561812</v>
      </c>
      <c r="I2872" s="35">
        <v>285.7</v>
      </c>
      <c r="J2872" s="43">
        <v>9.2605886575735832E-2</v>
      </c>
      <c r="K2872" s="44">
        <v>0.17243118030825652</v>
      </c>
      <c r="L2872" s="26">
        <f t="shared" si="836"/>
        <v>13.769456402923765</v>
      </c>
      <c r="M2872" s="26">
        <f t="shared" si="837"/>
        <v>1.4861638501233148</v>
      </c>
      <c r="N2872" s="96">
        <f t="shared" si="838"/>
        <v>14</v>
      </c>
      <c r="O2872" s="26">
        <f t="shared" si="839"/>
        <v>0.80888512034946269</v>
      </c>
      <c r="P2872" s="3">
        <f>IF(L2872&gt;'Power Curve'!$C$37,0,INDEX(Ci,$N2872,1)*POWER(1-O2872,3)+INDEX(Ci,$N2872,2)*3*O2872*POWER(1-O2872,2)+INDEX(Ci,$N2872,3)*3*POWER(O2872,2)*(1-O2872)+INDEX(Ci,$N2872,4)*POWER(O2872,3))</f>
        <v>1972.7413436899728</v>
      </c>
      <c r="Q2872" s="3">
        <f>MAX(0,MIN(P2872-V2872+W2872,'Power Curve'!$C$39))</f>
        <v>1983.7155630660629</v>
      </c>
      <c r="R2872" s="3">
        <f t="shared" si="840"/>
        <v>1981.0300445556691</v>
      </c>
      <c r="S2872" s="3">
        <f t="shared" si="841"/>
        <v>2.6855185103938766</v>
      </c>
      <c r="T2872" s="3">
        <f t="shared" si="842"/>
        <v>2.6855185103938766</v>
      </c>
      <c r="V2872" s="37">
        <f t="array" ref="V2872">SUM(_xlfn.NORM.DIST($AD$3:$AD$1003,$L2872,$AA2872,FALSE)*WindSpeedStep*$AE$3:$AE$1003)/AG2872</f>
        <v>1964.6446420127895</v>
      </c>
      <c r="W2872" s="37">
        <f t="array" ref="W2872">SUM(_xlfn.NORM.DIST($AD$3:$AD$1003,$L2872,$AB2872,FALSE)*WindSpeedStep*$AE$3:$AE$1003)/AH2872</f>
        <v>1975.6188613888796</v>
      </c>
      <c r="Y2872" s="1">
        <f t="shared" si="843"/>
        <v>13</v>
      </c>
      <c r="Z2872" s="99">
        <f>IF(L2872&lt;'Power Curve'!$P$28,'Power Curve'!$Q$28,IF(L2872&gt;'Power Curve'!$P$29,'Power Curve'!$Q$29,INDEX(ReferenceTurbulence,Y2872)+(L2872-INDEX(ReferenceTurbulenceWindSpeed,Y2872))*(INDEX(ReferenceTurbulence,Y2872+1)-INDEX(ReferenceTurbulence,Y2872))/(INDEX(ReferenceTurbulenceWindSpeed,Y2872+1)-INDEX(ReferenceTurbulenceWindSpeed,Y2872))))</f>
        <v>0.12090196886628443</v>
      </c>
      <c r="AA2872" s="100">
        <f t="shared" si="849"/>
        <v>1.6647543893319499</v>
      </c>
      <c r="AB2872" s="29">
        <f t="shared" si="850"/>
        <v>1.2751327178586978</v>
      </c>
      <c r="AG2872" s="40">
        <f t="array" ref="AG2872">SUM(_xlfn.NORM.DIST($AD$3:$AD$1003,$F2872,$AA2872,FALSE)*WindSpeedStep)</f>
        <v>1.0000000000000016</v>
      </c>
      <c r="AH2872" s="40">
        <f t="array" ref="AH2872">SUM(_xlfn.NORM.DIST($AD$3:$AD$1003,$F2872,$AB2872,FALSE)*WindSpeedStep)</f>
        <v>1.0000000000000027</v>
      </c>
      <c r="AJ2872" s="47">
        <f t="shared" si="844"/>
        <v>14</v>
      </c>
      <c r="AK2872" s="83" t="b">
        <f>COUNTIF('Power Curve'!$D$2:$D$31,AJ2872)&gt;0</f>
        <v>1</v>
      </c>
      <c r="AL2872" s="83" t="b">
        <f t="shared" si="845"/>
        <v>0</v>
      </c>
      <c r="AM2872" s="83" t="b">
        <f t="shared" si="851"/>
        <v>1</v>
      </c>
      <c r="AN2872" s="47" t="str">
        <f t="shared" si="846"/>
        <v>Outer</v>
      </c>
      <c r="AO2872" s="48" t="str">
        <f t="shared" si="847"/>
        <v>1.4-1.5</v>
      </c>
      <c r="AP2872" s="49" t="str">
        <f t="shared" si="852"/>
        <v>1-2</v>
      </c>
      <c r="AQ2872" s="49" t="str">
        <f t="shared" si="853"/>
        <v>Mar</v>
      </c>
      <c r="AR2872" s="48" t="str">
        <f t="shared" si="854"/>
        <v>285-295</v>
      </c>
      <c r="AS2872" s="49" t="str">
        <f t="shared" si="848"/>
        <v>HWS-LTI</v>
      </c>
    </row>
    <row r="2873" spans="5:45" x14ac:dyDescent="0.3">
      <c r="E2873" s="15">
        <v>40996.069444444445</v>
      </c>
      <c r="F2873" s="21">
        <v>12.35</v>
      </c>
      <c r="G2873" s="21">
        <v>1919.830017089844</v>
      </c>
      <c r="H2873" s="42">
        <v>1.1834055933688119</v>
      </c>
      <c r="I2873" s="35">
        <v>288.8</v>
      </c>
      <c r="J2873" s="43">
        <v>0.11659919028340081</v>
      </c>
      <c r="K2873" s="44">
        <v>0.14195599721381194</v>
      </c>
      <c r="L2873" s="26">
        <f t="shared" si="836"/>
        <v>12.208607564031244</v>
      </c>
      <c r="M2873" s="26">
        <f t="shared" si="837"/>
        <v>1.2449296305518178</v>
      </c>
      <c r="N2873" s="96">
        <f t="shared" si="838"/>
        <v>13</v>
      </c>
      <c r="O2873" s="26">
        <f t="shared" si="839"/>
        <v>0.19569170730494762</v>
      </c>
      <c r="P2873" s="3">
        <f>IF(L2873&gt;'Power Curve'!$C$37,0,INDEX(Ci,$N2873,1)*POWER(1-O2873,3)+INDEX(Ci,$N2873,2)*3*O2873*POWER(1-O2873,2)+INDEX(Ci,$N2873,3)*3*POWER(O2873,2)*(1-O2873)+INDEX(Ci,$N2873,4)*POWER(O2873,3))</f>
        <v>1927.0258145633766</v>
      </c>
      <c r="Q2873" s="3">
        <f>MAX(0,MIN(P2873-V2873+W2873,'Power Curve'!$C$39))</f>
        <v>1930.0017811605669</v>
      </c>
      <c r="R2873" s="3">
        <f t="shared" si="840"/>
        <v>1919.830017089844</v>
      </c>
      <c r="S2873" s="3">
        <f t="shared" si="841"/>
        <v>10.171764070722929</v>
      </c>
      <c r="T2873" s="3">
        <f t="shared" si="842"/>
        <v>10.171764070722929</v>
      </c>
      <c r="V2873" s="37">
        <f t="array" ref="V2873">SUM(_xlfn.NORM.DIST($AD$3:$AD$1003,$L2873,$AA2873,FALSE)*WindSpeedStep*$AE$3:$AE$1003)/AG2873</f>
        <v>1907.7347681986962</v>
      </c>
      <c r="W2873" s="37">
        <f t="array" ref="W2873">SUM(_xlfn.NORM.DIST($AD$3:$AD$1003,$L2873,$AB2873,FALSE)*WindSpeedStep*$AE$3:$AE$1003)/AH2873</f>
        <v>1910.7107347958865</v>
      </c>
      <c r="Y2873" s="1">
        <f t="shared" si="843"/>
        <v>12</v>
      </c>
      <c r="Z2873" s="99">
        <f>IF(L2873&lt;'Power Curve'!$P$28,'Power Curve'!$Q$28,IF(L2873&gt;'Power Curve'!$P$29,'Power Curve'!$Q$29,INDEX(ReferenceTurbulence,Y2873)+(L2873-INDEX(ReferenceTurbulenceWindSpeed,Y2873))*(INDEX(ReferenceTurbulence,Y2873+1)-INDEX(ReferenceTurbulence,Y2873))/(INDEX(ReferenceTurbulenceWindSpeed,Y2873+1)-INDEX(ReferenceTurbulenceWindSpeed,Y2873))))</f>
        <v>0.11890378958883399</v>
      </c>
      <c r="AA2873" s="100">
        <f t="shared" si="849"/>
        <v>1.451649704966218</v>
      </c>
      <c r="AB2873" s="29">
        <f t="shared" si="850"/>
        <v>1.4235137564538454</v>
      </c>
      <c r="AG2873" s="40">
        <f t="array" ref="AG2873">SUM(_xlfn.NORM.DIST($AD$3:$AD$1003,$F2873,$AA2873,FALSE)*WindSpeedStep)</f>
        <v>1.0000000000000031</v>
      </c>
      <c r="AH2873" s="40">
        <f t="array" ref="AH2873">SUM(_xlfn.NORM.DIST($AD$3:$AD$1003,$F2873,$AB2873,FALSE)*WindSpeedStep)</f>
        <v>1.0000000000000031</v>
      </c>
      <c r="AJ2873" s="47">
        <f t="shared" si="844"/>
        <v>12</v>
      </c>
      <c r="AK2873" s="83" t="b">
        <f>COUNTIF('Power Curve'!$D$2:$D$31,AJ2873)&gt;0</f>
        <v>1</v>
      </c>
      <c r="AL2873" s="83" t="b">
        <f t="shared" si="845"/>
        <v>0</v>
      </c>
      <c r="AM2873" s="83" t="b">
        <f t="shared" si="851"/>
        <v>1</v>
      </c>
      <c r="AN2873" s="47" t="str">
        <f t="shared" si="846"/>
        <v>Inner</v>
      </c>
      <c r="AO2873" s="48" t="str">
        <f t="shared" si="847"/>
        <v>1.2-1.3</v>
      </c>
      <c r="AP2873" s="49" t="str">
        <f t="shared" si="852"/>
        <v>1-2</v>
      </c>
      <c r="AQ2873" s="49" t="str">
        <f t="shared" si="853"/>
        <v>Mar</v>
      </c>
      <c r="AR2873" s="48" t="str">
        <f t="shared" si="854"/>
        <v>285-295</v>
      </c>
      <c r="AS2873" s="49" t="str">
        <f t="shared" si="848"/>
        <v>Inner-TI</v>
      </c>
    </row>
    <row r="2874" spans="5:45" x14ac:dyDescent="0.3">
      <c r="E2874" s="15">
        <v>40996.076388888891</v>
      </c>
      <c r="F2874" s="21">
        <v>10.93</v>
      </c>
      <c r="G2874" s="21">
        <v>1659.6799621582061</v>
      </c>
      <c r="H2874" s="42">
        <v>1.1837501200919847</v>
      </c>
      <c r="I2874" s="35">
        <v>283.39999999999998</v>
      </c>
      <c r="J2874" s="43">
        <v>0.12717291857273558</v>
      </c>
      <c r="K2874" s="44">
        <v>0.20911236058394761</v>
      </c>
      <c r="L2874" s="26">
        <f t="shared" si="836"/>
        <v>10.805913275972442</v>
      </c>
      <c r="M2874" s="26">
        <f t="shared" si="837"/>
        <v>1.0281387066354744</v>
      </c>
      <c r="N2874" s="96">
        <f t="shared" si="838"/>
        <v>11</v>
      </c>
      <c r="O2874" s="26">
        <f t="shared" si="839"/>
        <v>0.83073799888969191</v>
      </c>
      <c r="P2874" s="3">
        <f>IF(L2874&gt;'Power Curve'!$C$37,0,INDEX(Ci,$N2874,1)*POWER(1-O2874,3)+INDEX(Ci,$N2874,2)*3*O2874*POWER(1-O2874,2)+INDEX(Ci,$N2874,3)*3*POWER(O2874,2)*(1-O2874)+INDEX(Ci,$N2874,4)*POWER(O2874,3))</f>
        <v>1742.4031101044372</v>
      </c>
      <c r="Q2874" s="3">
        <f>MAX(0,MIN(P2874-V2874+W2874,'Power Curve'!$C$39))</f>
        <v>1731.3913340214644</v>
      </c>
      <c r="R2874" s="3">
        <f t="shared" si="840"/>
        <v>1659.6799621582061</v>
      </c>
      <c r="S2874" s="3">
        <f t="shared" si="841"/>
        <v>71.711371863258364</v>
      </c>
      <c r="T2874" s="3">
        <f t="shared" si="842"/>
        <v>71.711371863258364</v>
      </c>
      <c r="V2874" s="37">
        <f t="array" ref="V2874">SUM(_xlfn.NORM.DIST($AD$3:$AD$1003,$L2874,$AA2874,FALSE)*WindSpeedStep*$AE$3:$AE$1003)/AG2874</f>
        <v>1728.1552403759042</v>
      </c>
      <c r="W2874" s="37">
        <f t="array" ref="W2874">SUM(_xlfn.NORM.DIST($AD$3:$AD$1003,$L2874,$AB2874,FALSE)*WindSpeedStep*$AE$3:$AE$1003)/AH2874</f>
        <v>1717.1434642929314</v>
      </c>
      <c r="Y2874" s="1">
        <f t="shared" si="843"/>
        <v>10</v>
      </c>
      <c r="Z2874" s="99">
        <f>IF(L2874&lt;'Power Curve'!$P$28,'Power Curve'!$Q$28,IF(L2874&gt;'Power Curve'!$P$29,'Power Curve'!$Q$29,INDEX(ReferenceTurbulence,Y2874)+(L2874-INDEX(ReferenceTurbulenceWindSpeed,Y2874))*(INDEX(ReferenceTurbulence,Y2874+1)-INDEX(ReferenceTurbulence,Y2874))/(INDEX(ReferenceTurbulenceWindSpeed,Y2874+1)-INDEX(ReferenceTurbulenceWindSpeed,Y2874))))</f>
        <v>0.11999910931539072</v>
      </c>
      <c r="AA2874" s="100">
        <f t="shared" si="849"/>
        <v>1.296699968456049</v>
      </c>
      <c r="AB2874" s="29">
        <f t="shared" si="850"/>
        <v>1.3742195291492856</v>
      </c>
      <c r="AG2874" s="40">
        <f t="array" ref="AG2874">SUM(_xlfn.NORM.DIST($AD$3:$AD$1003,$F2874,$AA2874,FALSE)*WindSpeedStep)</f>
        <v>1.0000000000000033</v>
      </c>
      <c r="AH2874" s="40">
        <f t="array" ref="AH2874">SUM(_xlfn.NORM.DIST($AD$3:$AD$1003,$F2874,$AB2874,FALSE)*WindSpeedStep)</f>
        <v>1.0000000000000027</v>
      </c>
      <c r="AJ2874" s="47">
        <f t="shared" si="844"/>
        <v>11</v>
      </c>
      <c r="AK2874" s="83" t="b">
        <f>COUNTIF('Power Curve'!$D$2:$D$31,AJ2874)&gt;0</f>
        <v>1</v>
      </c>
      <c r="AL2874" s="83" t="b">
        <f t="shared" si="845"/>
        <v>0</v>
      </c>
      <c r="AM2874" s="83" t="b">
        <f t="shared" si="851"/>
        <v>1</v>
      </c>
      <c r="AN2874" s="47" t="str">
        <f t="shared" si="846"/>
        <v>Inner</v>
      </c>
      <c r="AO2874" s="48" t="str">
        <f t="shared" si="847"/>
        <v>1.0-1.1</v>
      </c>
      <c r="AP2874" s="49" t="str">
        <f t="shared" si="852"/>
        <v>1-2</v>
      </c>
      <c r="AQ2874" s="49" t="str">
        <f t="shared" si="853"/>
        <v>Mar</v>
      </c>
      <c r="AR2874" s="48" t="str">
        <f t="shared" si="854"/>
        <v>275-285</v>
      </c>
      <c r="AS2874" s="49" t="str">
        <f t="shared" si="848"/>
        <v>Inner-TI</v>
      </c>
    </row>
    <row r="2875" spans="5:45" x14ac:dyDescent="0.3">
      <c r="E2875" s="15">
        <v>40996.083333333336</v>
      </c>
      <c r="F2875" s="21">
        <v>10.58</v>
      </c>
      <c r="G2875" s="21">
        <v>1783.0300140380859</v>
      </c>
      <c r="H2875" s="42">
        <v>1.1836485587459065</v>
      </c>
      <c r="I2875" s="35">
        <v>276.60000000000002</v>
      </c>
      <c r="J2875" s="43">
        <v>9.5463137996219277E-2</v>
      </c>
      <c r="K2875" s="44">
        <v>0.25122487306343172</v>
      </c>
      <c r="L2875" s="26">
        <f t="shared" si="836"/>
        <v>10.45958762751142</v>
      </c>
      <c r="M2875" s="26">
        <f t="shared" si="837"/>
        <v>0.97461296125748764</v>
      </c>
      <c r="N2875" s="96">
        <f t="shared" si="838"/>
        <v>11</v>
      </c>
      <c r="O2875" s="26">
        <f t="shared" si="839"/>
        <v>0.49462696334411693</v>
      </c>
      <c r="P2875" s="3">
        <f>IF(L2875&gt;'Power Curve'!$C$37,0,INDEX(Ci,$N2875,1)*POWER(1-O2875,3)+INDEX(Ci,$N2875,2)*3*O2875*POWER(1-O2875,2)+INDEX(Ci,$N2875,3)*3*POWER(O2875,2)*(1-O2875)+INDEX(Ci,$N2875,4)*POWER(O2875,3))</f>
        <v>1660.6302436265696</v>
      </c>
      <c r="Q2875" s="3">
        <f>MAX(0,MIN(P2875-V2875+W2875,'Power Curve'!$C$39))</f>
        <v>1693.8387842644288</v>
      </c>
      <c r="R2875" s="3">
        <f t="shared" si="840"/>
        <v>1783.0300140380859</v>
      </c>
      <c r="S2875" s="3">
        <f t="shared" si="841"/>
        <v>-89.191229773657142</v>
      </c>
      <c r="T2875" s="3">
        <f t="shared" si="842"/>
        <v>89.191229773657142</v>
      </c>
      <c r="V2875" s="37">
        <f t="array" ref="V2875">SUM(_xlfn.NORM.DIST($AD$3:$AD$1003,$L2875,$AA2875,FALSE)*WindSpeedStep*$AE$3:$AE$1003)/AG2875</f>
        <v>1652.5806016028271</v>
      </c>
      <c r="W2875" s="37">
        <f t="array" ref="W2875">SUM(_xlfn.NORM.DIST($AD$3:$AD$1003,$L2875,$AB2875,FALSE)*WindSpeedStep*$AE$3:$AE$1003)/AH2875</f>
        <v>1685.7891422406863</v>
      </c>
      <c r="Y2875" s="1">
        <f t="shared" si="843"/>
        <v>10</v>
      </c>
      <c r="Z2875" s="99">
        <f>IF(L2875&lt;'Power Curve'!$P$28,'Power Curve'!$Q$28,IF(L2875&gt;'Power Curve'!$P$29,'Power Curve'!$Q$29,INDEX(ReferenceTurbulence,Y2875)+(L2875-INDEX(ReferenceTurbulenceWindSpeed,Y2875))*(INDEX(ReferenceTurbulence,Y2875+1)-INDEX(ReferenceTurbulence,Y2875))/(INDEX(ReferenceTurbulenceWindSpeed,Y2875+1)-INDEX(ReferenceTurbulenceWindSpeed,Y2875))))</f>
        <v>0.12000793841018025</v>
      </c>
      <c r="AA2875" s="100">
        <f t="shared" si="849"/>
        <v>1.2552335477982737</v>
      </c>
      <c r="AB2875" s="29">
        <f t="shared" si="850"/>
        <v>0.99850505706867043</v>
      </c>
      <c r="AG2875" s="40">
        <f t="array" ref="AG2875">SUM(_xlfn.NORM.DIST($AD$3:$AD$1003,$F2875,$AA2875,FALSE)*WindSpeedStep)</f>
        <v>1.0000000000000031</v>
      </c>
      <c r="AH2875" s="40">
        <f t="array" ref="AH2875">SUM(_xlfn.NORM.DIST($AD$3:$AD$1003,$F2875,$AB2875,FALSE)*WindSpeedStep)</f>
        <v>1.0000000000000038</v>
      </c>
      <c r="AJ2875" s="47">
        <f t="shared" si="844"/>
        <v>10</v>
      </c>
      <c r="AK2875" s="83" t="b">
        <f>COUNTIF('Power Curve'!$D$2:$D$31,AJ2875)&gt;0</f>
        <v>1</v>
      </c>
      <c r="AL2875" s="83" t="b">
        <f t="shared" si="845"/>
        <v>0</v>
      </c>
      <c r="AM2875" s="83" t="b">
        <f t="shared" si="851"/>
        <v>1</v>
      </c>
      <c r="AN2875" s="47" t="str">
        <f t="shared" si="846"/>
        <v>Outer</v>
      </c>
      <c r="AO2875" s="48" t="str">
        <f t="shared" si="847"/>
        <v>0.9-1.0</v>
      </c>
      <c r="AP2875" s="49" t="str">
        <f t="shared" si="852"/>
        <v>2-3</v>
      </c>
      <c r="AQ2875" s="49" t="str">
        <f t="shared" si="853"/>
        <v>Mar</v>
      </c>
      <c r="AR2875" s="48" t="str">
        <f t="shared" si="854"/>
        <v>275-285</v>
      </c>
      <c r="AS2875" s="49" t="str">
        <f t="shared" si="848"/>
        <v>HWS-LTI</v>
      </c>
    </row>
    <row r="2876" spans="5:45" x14ac:dyDescent="0.3">
      <c r="E2876" s="15">
        <v>40996.090277777781</v>
      </c>
      <c r="F2876" s="21">
        <v>11.22</v>
      </c>
      <c r="G2876" s="21">
        <v>1823.2700042724609</v>
      </c>
      <c r="H2876" s="42">
        <v>1.1829440552982671</v>
      </c>
      <c r="I2876" s="35">
        <v>277.89999999999998</v>
      </c>
      <c r="J2876" s="43">
        <v>0.12655971479500891</v>
      </c>
      <c r="K2876" s="44">
        <v>0.26205116860609107</v>
      </c>
      <c r="L2876" s="26">
        <f t="shared" si="836"/>
        <v>11.09010256650247</v>
      </c>
      <c r="M2876" s="26">
        <f t="shared" si="837"/>
        <v>1.0720610775937227</v>
      </c>
      <c r="N2876" s="96">
        <f t="shared" si="838"/>
        <v>12</v>
      </c>
      <c r="O2876" s="26">
        <f t="shared" si="839"/>
        <v>0.10574377182177962</v>
      </c>
      <c r="P2876" s="3">
        <f>IF(L2876&gt;'Power Curve'!$C$37,0,INDEX(Ci,$N2876,1)*POWER(1-O2876,3)+INDEX(Ci,$N2876,2)*3*O2876*POWER(1-O2876,2)+INDEX(Ci,$N2876,3)*3*POWER(O2876,2)*(1-O2876)+INDEX(Ci,$N2876,4)*POWER(O2876,3))</f>
        <v>1795.3590976780388</v>
      </c>
      <c r="Q2876" s="3">
        <f>MAX(0,MIN(P2876-V2876+W2876,'Power Curve'!$C$39))</f>
        <v>1784.4736497817853</v>
      </c>
      <c r="R2876" s="3">
        <f t="shared" si="840"/>
        <v>1823.2700042724609</v>
      </c>
      <c r="S2876" s="3">
        <f t="shared" si="841"/>
        <v>-38.79635449067564</v>
      </c>
      <c r="T2876" s="3">
        <f t="shared" si="842"/>
        <v>38.79635449067564</v>
      </c>
      <c r="V2876" s="37">
        <f t="array" ref="V2876">SUM(_xlfn.NORM.DIST($AD$3:$AD$1003,$L2876,$AA2876,FALSE)*WindSpeedStep*$AE$3:$AE$1003)/AG2876</f>
        <v>1780.0756184412589</v>
      </c>
      <c r="W2876" s="37">
        <f t="array" ref="W2876">SUM(_xlfn.NORM.DIST($AD$3:$AD$1003,$L2876,$AB2876,FALSE)*WindSpeedStep*$AE$3:$AE$1003)/AH2876</f>
        <v>1769.1901705450055</v>
      </c>
      <c r="Y2876" s="1">
        <f t="shared" si="843"/>
        <v>11</v>
      </c>
      <c r="Z2876" s="99">
        <f>IF(L2876&lt;'Power Curve'!$P$28,'Power Curve'!$Q$28,IF(L2876&gt;'Power Curve'!$P$29,'Power Curve'!$Q$29,INDEX(ReferenceTurbulence,Y2876)+(L2876-INDEX(ReferenceTurbulenceWindSpeed,Y2876))*(INDEX(ReferenceTurbulence,Y2876+1)-INDEX(ReferenceTurbulence,Y2876))/(INDEX(ReferenceTurbulenceWindSpeed,Y2876+1)-INDEX(ReferenceTurbulenceWindSpeed,Y2876))))</f>
        <v>0.11980538535948927</v>
      </c>
      <c r="AA2876" s="100">
        <f t="shared" si="849"/>
        <v>1.3286540116560894</v>
      </c>
      <c r="AB2876" s="29">
        <f t="shared" si="850"/>
        <v>1.4035602178639488</v>
      </c>
      <c r="AG2876" s="40">
        <f t="array" ref="AG2876">SUM(_xlfn.NORM.DIST($AD$3:$AD$1003,$F2876,$AA2876,FALSE)*WindSpeedStep)</f>
        <v>1.0000000000000033</v>
      </c>
      <c r="AH2876" s="40">
        <f t="array" ref="AH2876">SUM(_xlfn.NORM.DIST($AD$3:$AD$1003,$F2876,$AB2876,FALSE)*WindSpeedStep)</f>
        <v>1.0000000000000031</v>
      </c>
      <c r="AJ2876" s="47">
        <f t="shared" si="844"/>
        <v>11</v>
      </c>
      <c r="AK2876" s="83" t="b">
        <f>COUNTIF('Power Curve'!$D$2:$D$31,AJ2876)&gt;0</f>
        <v>1</v>
      </c>
      <c r="AL2876" s="83" t="b">
        <f t="shared" si="845"/>
        <v>0</v>
      </c>
      <c r="AM2876" s="83" t="b">
        <f t="shared" si="851"/>
        <v>1</v>
      </c>
      <c r="AN2876" s="47" t="str">
        <f t="shared" si="846"/>
        <v>Inner</v>
      </c>
      <c r="AO2876" s="48" t="str">
        <f t="shared" si="847"/>
        <v>1.0-1.1</v>
      </c>
      <c r="AP2876" s="49" t="str">
        <f t="shared" si="852"/>
        <v>2-3</v>
      </c>
      <c r="AQ2876" s="49" t="str">
        <f t="shared" si="853"/>
        <v>Mar</v>
      </c>
      <c r="AR2876" s="48" t="str">
        <f t="shared" si="854"/>
        <v>275-285</v>
      </c>
      <c r="AS2876" s="49" t="str">
        <f t="shared" si="848"/>
        <v>Inner-TI</v>
      </c>
    </row>
    <row r="2877" spans="5:45" x14ac:dyDescent="0.3">
      <c r="E2877" s="15">
        <v>40996.097222222219</v>
      </c>
      <c r="F2877" s="21">
        <v>11.27</v>
      </c>
      <c r="G2877" s="21">
        <v>1873.9200592041041</v>
      </c>
      <c r="H2877" s="42">
        <v>1.1823417630780033</v>
      </c>
      <c r="I2877" s="35">
        <v>280.5</v>
      </c>
      <c r="J2877" s="43">
        <v>0.13664596273291926</v>
      </c>
      <c r="K2877" s="44">
        <v>0.13664960630601625</v>
      </c>
      <c r="L2877" s="26">
        <f t="shared" si="836"/>
        <v>11.137632828913524</v>
      </c>
      <c r="M2877" s="26">
        <f t="shared" si="837"/>
        <v>1.0794070328669412</v>
      </c>
      <c r="N2877" s="96">
        <f t="shared" si="838"/>
        <v>12</v>
      </c>
      <c r="O2877" s="26">
        <f t="shared" si="839"/>
        <v>0.15152512868240975</v>
      </c>
      <c r="P2877" s="3">
        <f>IF(L2877&gt;'Power Curve'!$C$37,0,INDEX(Ci,$N2877,1)*POWER(1-O2877,3)+INDEX(Ci,$N2877,2)*3*O2877*POWER(1-O2877,2)+INDEX(Ci,$N2877,3)*3*POWER(O2877,2)*(1-O2877)+INDEX(Ci,$N2877,4)*POWER(O2877,3))</f>
        <v>1803.6049096407974</v>
      </c>
      <c r="Q2877" s="3">
        <f>MAX(0,MIN(P2877-V2877+W2877,'Power Curve'!$C$39))</f>
        <v>1776.4282672520942</v>
      </c>
      <c r="R2877" s="3">
        <f t="shared" si="840"/>
        <v>1873.9200592041041</v>
      </c>
      <c r="S2877" s="3">
        <f t="shared" si="841"/>
        <v>-97.491791952009862</v>
      </c>
      <c r="T2877" s="3">
        <f t="shared" si="842"/>
        <v>97.491791952009862</v>
      </c>
      <c r="V2877" s="37">
        <f t="array" ref="V2877">SUM(_xlfn.NORM.DIST($AD$3:$AD$1003,$L2877,$AA2877,FALSE)*WindSpeedStep*$AE$3:$AE$1003)/AG2877</f>
        <v>1787.9609136297906</v>
      </c>
      <c r="W2877" s="37">
        <f t="array" ref="W2877">SUM(_xlfn.NORM.DIST($AD$3:$AD$1003,$L2877,$AB2877,FALSE)*WindSpeedStep*$AE$3:$AE$1003)/AH2877</f>
        <v>1760.7842712410875</v>
      </c>
      <c r="Y2877" s="1">
        <f t="shared" si="843"/>
        <v>11</v>
      </c>
      <c r="Z2877" s="99">
        <f>IF(L2877&lt;'Power Curve'!$P$28,'Power Curve'!$Q$28,IF(L2877&gt;'Power Curve'!$P$29,'Power Curve'!$Q$29,INDEX(ReferenceTurbulence,Y2877)+(L2877-INDEX(ReferenceTurbulenceWindSpeed,Y2877))*(INDEX(ReferenceTurbulence,Y2877+1)-INDEX(ReferenceTurbulence,Y2877))/(INDEX(ReferenceTurbulenceWindSpeed,Y2877+1)-INDEX(ReferenceTurbulenceWindSpeed,Y2877))))</f>
        <v>0.11972343830465219</v>
      </c>
      <c r="AA2877" s="100">
        <f t="shared" si="849"/>
        <v>1.3334356968522971</v>
      </c>
      <c r="AB2877" s="29">
        <f t="shared" si="850"/>
        <v>1.5219125604726556</v>
      </c>
      <c r="AG2877" s="40">
        <f t="array" ref="AG2877">SUM(_xlfn.NORM.DIST($AD$3:$AD$1003,$F2877,$AA2877,FALSE)*WindSpeedStep)</f>
        <v>1.0000000000000031</v>
      </c>
      <c r="AH2877" s="40">
        <f t="array" ref="AH2877">SUM(_xlfn.NORM.DIST($AD$3:$AD$1003,$F2877,$AB2877,FALSE)*WindSpeedStep)</f>
        <v>0.99999999999995304</v>
      </c>
      <c r="AJ2877" s="47">
        <f t="shared" si="844"/>
        <v>11</v>
      </c>
      <c r="AK2877" s="83" t="b">
        <f>COUNTIF('Power Curve'!$D$2:$D$31,AJ2877)&gt;0</f>
        <v>1</v>
      </c>
      <c r="AL2877" s="83" t="b">
        <f t="shared" si="845"/>
        <v>0</v>
      </c>
      <c r="AM2877" s="83" t="b">
        <f t="shared" si="851"/>
        <v>1</v>
      </c>
      <c r="AN2877" s="47" t="str">
        <f t="shared" si="846"/>
        <v>Inner</v>
      </c>
      <c r="AO2877" s="48" t="str">
        <f t="shared" si="847"/>
        <v>1.0-1.1</v>
      </c>
      <c r="AP2877" s="49" t="str">
        <f t="shared" si="852"/>
        <v>2-3</v>
      </c>
      <c r="AQ2877" s="49" t="str">
        <f t="shared" si="853"/>
        <v>Mar</v>
      </c>
      <c r="AR2877" s="48" t="str">
        <f t="shared" si="854"/>
        <v>275-285</v>
      </c>
      <c r="AS2877" s="49" t="str">
        <f t="shared" si="848"/>
        <v>Inner-TI</v>
      </c>
    </row>
    <row r="2878" spans="5:45" x14ac:dyDescent="0.3">
      <c r="E2878" s="15">
        <v>40996.104166666664</v>
      </c>
      <c r="F2878" s="21">
        <v>10.56</v>
      </c>
      <c r="G2878" s="21">
        <v>1499.020034790042</v>
      </c>
      <c r="H2878" s="42">
        <v>1.1822557715411937</v>
      </c>
      <c r="I2878" s="35">
        <v>280.2</v>
      </c>
      <c r="J2878" s="43">
        <v>0.14488636363636362</v>
      </c>
      <c r="K2878" s="44">
        <v>0.23435433008917184</v>
      </c>
      <c r="L2878" s="26">
        <f t="shared" si="836"/>
        <v>10.435718834891633</v>
      </c>
      <c r="M2878" s="26">
        <f t="shared" si="837"/>
        <v>0.97092396241514389</v>
      </c>
      <c r="N2878" s="96">
        <f t="shared" si="838"/>
        <v>11</v>
      </c>
      <c r="O2878" s="26">
        <f t="shared" si="839"/>
        <v>0.47146216269966779</v>
      </c>
      <c r="P2878" s="3">
        <f>IF(L2878&gt;'Power Curve'!$C$37,0,INDEX(Ci,$N2878,1)*POWER(1-O2878,3)+INDEX(Ci,$N2878,2)*3*O2878*POWER(1-O2878,2)+INDEX(Ci,$N2878,3)*3*POWER(O2878,2)*(1-O2878)+INDEX(Ci,$N2878,4)*POWER(O2878,3))</f>
        <v>1654.4232216252265</v>
      </c>
      <c r="Q2878" s="3">
        <f>MAX(0,MIN(P2878-V2878+W2878,'Power Curve'!$C$39))</f>
        <v>1621.9965623035532</v>
      </c>
      <c r="R2878" s="3">
        <f t="shared" si="840"/>
        <v>1499.020034790042</v>
      </c>
      <c r="S2878" s="3">
        <f t="shared" si="841"/>
        <v>122.9765275135112</v>
      </c>
      <c r="T2878" s="3">
        <f t="shared" si="842"/>
        <v>122.9765275135112</v>
      </c>
      <c r="V2878" s="37">
        <f t="array" ref="V2878">SUM(_xlfn.NORM.DIST($AD$3:$AD$1003,$L2878,$AA2878,FALSE)*WindSpeedStep*$AE$3:$AE$1003)/AG2878</f>
        <v>1646.8529585863287</v>
      </c>
      <c r="W2878" s="37">
        <f t="array" ref="W2878">SUM(_xlfn.NORM.DIST($AD$3:$AD$1003,$L2878,$AB2878,FALSE)*WindSpeedStep*$AE$3:$AE$1003)/AH2878</f>
        <v>1614.4262992646554</v>
      </c>
      <c r="Y2878" s="1">
        <f t="shared" si="843"/>
        <v>10</v>
      </c>
      <c r="Z2878" s="99">
        <f>IF(L2878&lt;'Power Curve'!$P$28,'Power Curve'!$Q$28,IF(L2878&gt;'Power Curve'!$P$29,'Power Curve'!$Q$29,INDEX(ReferenceTurbulence,Y2878)+(L2878-INDEX(ReferenceTurbulenceWindSpeed,Y2878))*(INDEX(ReferenceTurbulence,Y2878+1)-INDEX(ReferenceTurbulence,Y2878))/(INDEX(ReferenceTurbulenceWindSpeed,Y2878+1)-INDEX(ReferenceTurbulenceWindSpeed,Y2878))))</f>
        <v>0.12000854691213061</v>
      </c>
      <c r="AA2878" s="100">
        <f t="shared" si="849"/>
        <v>1.2523754533588976</v>
      </c>
      <c r="AB2878" s="29">
        <f t="shared" si="850"/>
        <v>1.5119933539189581</v>
      </c>
      <c r="AG2878" s="40">
        <f t="array" ref="AG2878">SUM(_xlfn.NORM.DIST($AD$3:$AD$1003,$F2878,$AA2878,FALSE)*WindSpeedStep)</f>
        <v>1.0000000000000033</v>
      </c>
      <c r="AH2878" s="40">
        <f t="array" ref="AH2878">SUM(_xlfn.NORM.DIST($AD$3:$AD$1003,$F2878,$AB2878,FALSE)*WindSpeedStep)</f>
        <v>0.99999999999888201</v>
      </c>
      <c r="AJ2878" s="47">
        <f t="shared" si="844"/>
        <v>10</v>
      </c>
      <c r="AK2878" s="83" t="b">
        <f>COUNTIF('Power Curve'!$D$2:$D$31,AJ2878)&gt;0</f>
        <v>1</v>
      </c>
      <c r="AL2878" s="83" t="b">
        <f t="shared" si="845"/>
        <v>0</v>
      </c>
      <c r="AM2878" s="83" t="b">
        <f t="shared" si="851"/>
        <v>1</v>
      </c>
      <c r="AN2878" s="47" t="str">
        <f t="shared" si="846"/>
        <v>Outer</v>
      </c>
      <c r="AO2878" s="48" t="str">
        <f t="shared" si="847"/>
        <v>0.9-1.0</v>
      </c>
      <c r="AP2878" s="49" t="str">
        <f t="shared" si="852"/>
        <v>2-3</v>
      </c>
      <c r="AQ2878" s="49" t="str">
        <f t="shared" si="853"/>
        <v>Mar</v>
      </c>
      <c r="AR2878" s="48" t="str">
        <f t="shared" si="854"/>
        <v>275-285</v>
      </c>
      <c r="AS2878" s="49" t="str">
        <f t="shared" si="848"/>
        <v>HWS-HTI</v>
      </c>
    </row>
    <row r="2879" spans="5:45" x14ac:dyDescent="0.3">
      <c r="E2879" s="15">
        <v>40996.111111111109</v>
      </c>
      <c r="F2879" s="21">
        <v>9.9700000000000006</v>
      </c>
      <c r="G2879" s="21">
        <v>1576.520019531253</v>
      </c>
      <c r="H2879" s="42">
        <v>1.1820250361122713</v>
      </c>
      <c r="I2879" s="35">
        <v>281.39999999999998</v>
      </c>
      <c r="J2879" s="43">
        <v>0.1424272818455366</v>
      </c>
      <c r="K2879" s="44">
        <v>0.1685194692883791</v>
      </c>
      <c r="L2879" s="26">
        <f t="shared" si="836"/>
        <v>9.8520215662267052</v>
      </c>
      <c r="M2879" s="26">
        <f t="shared" si="837"/>
        <v>0.88071166794830347</v>
      </c>
      <c r="N2879" s="96">
        <f t="shared" si="838"/>
        <v>10</v>
      </c>
      <c r="O2879" s="26">
        <f t="shared" si="839"/>
        <v>0.89593110548418253</v>
      </c>
      <c r="P2879" s="3">
        <f>IF(L2879&gt;'Power Curve'!$C$37,0,INDEX(Ci,$N2879,1)*POWER(1-O2879,3)+INDEX(Ci,$N2879,2)*3*O2879*POWER(1-O2879,2)+INDEX(Ci,$N2879,3)*3*POWER(O2879,2)*(1-O2879)+INDEX(Ci,$N2879,4)*POWER(O2879,3))</f>
        <v>1489.551822267028</v>
      </c>
      <c r="Q2879" s="3">
        <f>MAX(0,MIN(P2879-V2879+W2879,'Power Curve'!$C$39))</f>
        <v>1472.3704608253538</v>
      </c>
      <c r="R2879" s="3">
        <f t="shared" si="840"/>
        <v>1576.520019531253</v>
      </c>
      <c r="S2879" s="3">
        <f t="shared" si="841"/>
        <v>-104.14955870589915</v>
      </c>
      <c r="T2879" s="3">
        <f t="shared" si="842"/>
        <v>104.14955870589915</v>
      </c>
      <c r="V2879" s="37">
        <f t="array" ref="V2879">SUM(_xlfn.NORM.DIST($AD$3:$AD$1003,$L2879,$AA2879,FALSE)*WindSpeedStep*$AE$3:$AE$1003)/AG2879</f>
        <v>1487.1603796143588</v>
      </c>
      <c r="W2879" s="37">
        <f t="array" ref="W2879">SUM(_xlfn.NORM.DIST($AD$3:$AD$1003,$L2879,$AB2879,FALSE)*WindSpeedStep*$AE$3:$AE$1003)/AH2879</f>
        <v>1469.9790181726846</v>
      </c>
      <c r="Y2879" s="1">
        <f t="shared" si="843"/>
        <v>9</v>
      </c>
      <c r="Z2879" s="99">
        <f>IF(L2879&lt;'Power Curve'!$P$28,'Power Curve'!$Q$28,IF(L2879&gt;'Power Curve'!$P$29,'Power Curve'!$Q$29,INDEX(ReferenceTurbulence,Y2879)+(L2879-INDEX(ReferenceTurbulenceWindSpeed,Y2879))*(INDEX(ReferenceTurbulence,Y2879+1)-INDEX(ReferenceTurbulence,Y2879))/(INDEX(ReferenceTurbulenceWindSpeed,Y2879+1)-INDEX(ReferenceTurbulenceWindSpeed,Y2879))))</f>
        <v>0.12007553456088489</v>
      </c>
      <c r="AA2879" s="100">
        <f t="shared" si="849"/>
        <v>1.182986756070038</v>
      </c>
      <c r="AB2879" s="29">
        <f t="shared" si="850"/>
        <v>1.403196652361276</v>
      </c>
      <c r="AG2879" s="40">
        <f t="array" ref="AG2879">SUM(_xlfn.NORM.DIST($AD$3:$AD$1003,$F2879,$AA2879,FALSE)*WindSpeedStep)</f>
        <v>1.0000000000000033</v>
      </c>
      <c r="AH2879" s="40">
        <f t="array" ref="AH2879">SUM(_xlfn.NORM.DIST($AD$3:$AD$1003,$F2879,$AB2879,FALSE)*WindSpeedStep)</f>
        <v>0.99999999999954492</v>
      </c>
      <c r="AJ2879" s="47">
        <f t="shared" si="844"/>
        <v>10</v>
      </c>
      <c r="AK2879" s="83" t="b">
        <f>COUNTIF('Power Curve'!$D$2:$D$31,AJ2879)&gt;0</f>
        <v>1</v>
      </c>
      <c r="AL2879" s="83" t="b">
        <f t="shared" si="845"/>
        <v>0</v>
      </c>
      <c r="AM2879" s="83" t="b">
        <f t="shared" si="851"/>
        <v>1</v>
      </c>
      <c r="AN2879" s="47" t="str">
        <f t="shared" si="846"/>
        <v>Outer</v>
      </c>
      <c r="AO2879" s="48" t="str">
        <f t="shared" si="847"/>
        <v>0.8-0.9</v>
      </c>
      <c r="AP2879" s="49" t="str">
        <f t="shared" si="852"/>
        <v>2-3</v>
      </c>
      <c r="AQ2879" s="49" t="str">
        <f t="shared" si="853"/>
        <v>Mar</v>
      </c>
      <c r="AR2879" s="48" t="str">
        <f t="shared" si="854"/>
        <v>275-285</v>
      </c>
      <c r="AS2879" s="49" t="str">
        <f t="shared" si="848"/>
        <v>HWS-HTI</v>
      </c>
    </row>
    <row r="2880" spans="5:45" x14ac:dyDescent="0.3">
      <c r="E2880" s="15">
        <v>40996.118055555555</v>
      </c>
      <c r="F2880" s="21">
        <v>9.76</v>
      </c>
      <c r="G2880" s="21">
        <v>1477.8299713134791</v>
      </c>
      <c r="H2880" s="42">
        <v>1.1819820502984426</v>
      </c>
      <c r="I2880" s="35">
        <v>278.7</v>
      </c>
      <c r="J2880" s="43">
        <v>0.10553278688524591</v>
      </c>
      <c r="K2880" s="44">
        <v>0.21368293997579282</v>
      </c>
      <c r="L2880" s="26">
        <f t="shared" si="836"/>
        <v>9.6443896554239821</v>
      </c>
      <c r="M2880" s="26">
        <f t="shared" si="837"/>
        <v>0.84862148681572636</v>
      </c>
      <c r="N2880" s="96">
        <f t="shared" si="838"/>
        <v>10</v>
      </c>
      <c r="O2880" s="26">
        <f t="shared" si="839"/>
        <v>0.67523183940866827</v>
      </c>
      <c r="P2880" s="3">
        <f>IF(L2880&gt;'Power Curve'!$C$37,0,INDEX(Ci,$N2880,1)*POWER(1-O2880,3)+INDEX(Ci,$N2880,2)*3*O2880*POWER(1-O2880,2)+INDEX(Ci,$N2880,3)*3*POWER(O2880,2)*(1-O2880)+INDEX(Ci,$N2880,4)*POWER(O2880,3))</f>
        <v>1421.2485102258597</v>
      </c>
      <c r="Q2880" s="3">
        <f>MAX(0,MIN(P2880-V2880+W2880,'Power Curve'!$C$39))</f>
        <v>1427.961730066917</v>
      </c>
      <c r="R2880" s="3">
        <f t="shared" si="840"/>
        <v>1477.8299713134791</v>
      </c>
      <c r="S2880" s="3">
        <f t="shared" si="841"/>
        <v>-49.868241246562093</v>
      </c>
      <c r="T2880" s="3">
        <f t="shared" si="842"/>
        <v>49.868241246562093</v>
      </c>
      <c r="V2880" s="37">
        <f t="array" ref="V2880">SUM(_xlfn.NORM.DIST($AD$3:$AD$1003,$L2880,$AA2880,FALSE)*WindSpeedStep*$AE$3:$AE$1003)/AG2880</f>
        <v>1422.4062517583577</v>
      </c>
      <c r="W2880" s="37">
        <f t="array" ref="W2880">SUM(_xlfn.NORM.DIST($AD$3:$AD$1003,$L2880,$AB2880,FALSE)*WindSpeedStep*$AE$3:$AE$1003)/AH2880</f>
        <v>1429.119471599415</v>
      </c>
      <c r="Y2880" s="1">
        <f t="shared" si="843"/>
        <v>9</v>
      </c>
      <c r="Z2880" s="99">
        <f>IF(L2880&lt;'Power Curve'!$P$28,'Power Curve'!$Q$28,IF(L2880&gt;'Power Curve'!$P$29,'Power Curve'!$Q$29,INDEX(ReferenceTurbulence,Y2880)+(L2880-INDEX(ReferenceTurbulenceWindSpeed,Y2880))*(INDEX(ReferenceTurbulence,Y2880+1)-INDEX(ReferenceTurbulence,Y2880))/(INDEX(ReferenceTurbulenceWindSpeed,Y2880+1)-INDEX(ReferenceTurbulenceWindSpeed,Y2880))))</f>
        <v>0.12019133154081819</v>
      </c>
      <c r="AA2880" s="100">
        <f t="shared" si="849"/>
        <v>1.1591720345839012</v>
      </c>
      <c r="AB2880" s="29">
        <f t="shared" si="850"/>
        <v>1.0177993181441294</v>
      </c>
      <c r="AG2880" s="40">
        <f t="array" ref="AG2880">SUM(_xlfn.NORM.DIST($AD$3:$AD$1003,$F2880,$AA2880,FALSE)*WindSpeedStep)</f>
        <v>1.000000000000004</v>
      </c>
      <c r="AH2880" s="40">
        <f t="array" ref="AH2880">SUM(_xlfn.NORM.DIST($AD$3:$AD$1003,$F2880,$AB2880,FALSE)*WindSpeedStep)</f>
        <v>1.0000000000000036</v>
      </c>
      <c r="AJ2880" s="47">
        <f t="shared" si="844"/>
        <v>10</v>
      </c>
      <c r="AK2880" s="83" t="b">
        <f>COUNTIF('Power Curve'!$D$2:$D$31,AJ2880)&gt;0</f>
        <v>1</v>
      </c>
      <c r="AL2880" s="83" t="b">
        <f t="shared" si="845"/>
        <v>0</v>
      </c>
      <c r="AM2880" s="83" t="b">
        <f t="shared" si="851"/>
        <v>1</v>
      </c>
      <c r="AN2880" s="47" t="str">
        <f t="shared" si="846"/>
        <v>Inner</v>
      </c>
      <c r="AO2880" s="48" t="str">
        <f t="shared" si="847"/>
        <v>0.8-0.9</v>
      </c>
      <c r="AP2880" s="49" t="str">
        <f t="shared" si="852"/>
        <v>2-3</v>
      </c>
      <c r="AQ2880" s="49" t="str">
        <f t="shared" si="853"/>
        <v>Mar</v>
      </c>
      <c r="AR2880" s="48" t="str">
        <f t="shared" si="854"/>
        <v>275-285</v>
      </c>
      <c r="AS2880" s="49" t="str">
        <f t="shared" si="848"/>
        <v>Inner-TI</v>
      </c>
    </row>
    <row r="2881" spans="5:45" x14ac:dyDescent="0.3">
      <c r="E2881" s="15">
        <v>40996.125</v>
      </c>
      <c r="F2881" s="21">
        <v>10.71</v>
      </c>
      <c r="G2881" s="21">
        <v>1692.069946289068</v>
      </c>
      <c r="H2881" s="42">
        <v>1.1813216529754882</v>
      </c>
      <c r="I2881" s="35">
        <v>279.3</v>
      </c>
      <c r="J2881" s="43">
        <v>9.8972922502334262E-2</v>
      </c>
      <c r="K2881" s="44">
        <v>0.19759640501586417</v>
      </c>
      <c r="L2881" s="26">
        <f t="shared" si="836"/>
        <v>10.581165227858442</v>
      </c>
      <c r="M2881" s="26">
        <f t="shared" si="837"/>
        <v>0.99340317130620637</v>
      </c>
      <c r="N2881" s="96">
        <f t="shared" si="838"/>
        <v>11</v>
      </c>
      <c r="O2881" s="26">
        <f t="shared" si="839"/>
        <v>0.61261872437414866</v>
      </c>
      <c r="P2881" s="3">
        <f>IF(L2881&gt;'Power Curve'!$C$37,0,INDEX(Ci,$N2881,1)*POWER(1-O2881,3)+INDEX(Ci,$N2881,2)*3*O2881*POWER(1-O2881,2)+INDEX(Ci,$N2881,3)*3*POWER(O2881,2)*(1-O2881)+INDEX(Ci,$N2881,4)*POWER(O2881,3))</f>
        <v>1691.2316020004278</v>
      </c>
      <c r="Q2881" s="3">
        <f>MAX(0,MIN(P2881-V2881+W2881,'Power Curve'!$C$39))</f>
        <v>1721.6049753450268</v>
      </c>
      <c r="R2881" s="3">
        <f t="shared" si="840"/>
        <v>1692.069946289068</v>
      </c>
      <c r="S2881" s="3">
        <f t="shared" si="841"/>
        <v>29.53502905595883</v>
      </c>
      <c r="T2881" s="3">
        <f t="shared" si="842"/>
        <v>29.53502905595883</v>
      </c>
      <c r="V2881" s="37">
        <f t="array" ref="V2881">SUM(_xlfn.NORM.DIST($AD$3:$AD$1003,$L2881,$AA2881,FALSE)*WindSpeedStep*$AE$3:$AE$1003)/AG2881</f>
        <v>1680.7188091586138</v>
      </c>
      <c r="W2881" s="37">
        <f t="array" ref="W2881">SUM(_xlfn.NORM.DIST($AD$3:$AD$1003,$L2881,$AB2881,FALSE)*WindSpeedStep*$AE$3:$AE$1003)/AH2881</f>
        <v>1711.0921825032128</v>
      </c>
      <c r="Y2881" s="1">
        <f t="shared" si="843"/>
        <v>10</v>
      </c>
      <c r="Z2881" s="99">
        <f>IF(L2881&lt;'Power Curve'!$P$28,'Power Curve'!$Q$28,IF(L2881&gt;'Power Curve'!$P$29,'Power Curve'!$Q$29,INDEX(ReferenceTurbulence,Y2881)+(L2881-INDEX(ReferenceTurbulenceWindSpeed,Y2881))*(INDEX(ReferenceTurbulence,Y2881+1)-INDEX(ReferenceTurbulence,Y2881))/(INDEX(ReferenceTurbulenceWindSpeed,Y2881+1)-INDEX(ReferenceTurbulenceWindSpeed,Y2881))))</f>
        <v>0.12000483895692717</v>
      </c>
      <c r="AA2881" s="100">
        <f t="shared" si="849"/>
        <v>1.2697910291457899</v>
      </c>
      <c r="AB2881" s="29">
        <f t="shared" si="850"/>
        <v>1.0472488460812277</v>
      </c>
      <c r="AG2881" s="40">
        <f t="array" ref="AG2881">SUM(_xlfn.NORM.DIST($AD$3:$AD$1003,$F2881,$AA2881,FALSE)*WindSpeedStep)</f>
        <v>1.0000000000000036</v>
      </c>
      <c r="AH2881" s="40">
        <f t="array" ref="AH2881">SUM(_xlfn.NORM.DIST($AD$3:$AD$1003,$F2881,$AB2881,FALSE)*WindSpeedStep)</f>
        <v>1.0000000000000036</v>
      </c>
      <c r="AJ2881" s="47">
        <f t="shared" si="844"/>
        <v>11</v>
      </c>
      <c r="AK2881" s="83" t="b">
        <f>COUNTIF('Power Curve'!$D$2:$D$31,AJ2881)&gt;0</f>
        <v>1</v>
      </c>
      <c r="AL2881" s="83" t="b">
        <f t="shared" si="845"/>
        <v>0</v>
      </c>
      <c r="AM2881" s="83" t="b">
        <f t="shared" si="851"/>
        <v>1</v>
      </c>
      <c r="AN2881" s="47" t="str">
        <f t="shared" si="846"/>
        <v>Outer</v>
      </c>
      <c r="AO2881" s="48" t="str">
        <f t="shared" si="847"/>
        <v>0.9-1.0</v>
      </c>
      <c r="AP2881" s="49" t="str">
        <f t="shared" si="852"/>
        <v>3-4</v>
      </c>
      <c r="AQ2881" s="49" t="str">
        <f t="shared" si="853"/>
        <v>Mar</v>
      </c>
      <c r="AR2881" s="48" t="str">
        <f t="shared" si="854"/>
        <v>275-285</v>
      </c>
      <c r="AS2881" s="49" t="str">
        <f t="shared" si="848"/>
        <v>HWS-LTI</v>
      </c>
    </row>
    <row r="2882" spans="5:45" x14ac:dyDescent="0.3">
      <c r="E2882" s="15">
        <v>40996.131944444445</v>
      </c>
      <c r="F2882" s="21">
        <v>10.35</v>
      </c>
      <c r="G2882" s="21">
        <v>1682.9799652099659</v>
      </c>
      <c r="H2882" s="42">
        <v>1.1808333091890817</v>
      </c>
      <c r="I2882" s="35">
        <v>280.7</v>
      </c>
      <c r="J2882" s="43">
        <v>0.15072463768115943</v>
      </c>
      <c r="K2882" s="44">
        <v>0.21137070820693049</v>
      </c>
      <c r="L2882" s="26">
        <f t="shared" si="836"/>
        <v>10.224086582991211</v>
      </c>
      <c r="M2882" s="26">
        <f t="shared" si="837"/>
        <v>0.93821551567049899</v>
      </c>
      <c r="N2882" s="96">
        <f t="shared" si="838"/>
        <v>11</v>
      </c>
      <c r="O2882" s="26">
        <f t="shared" si="839"/>
        <v>0.26607184391391209</v>
      </c>
      <c r="P2882" s="3">
        <f>IF(L2882&gt;'Power Curve'!$C$37,0,INDEX(Ci,$N2882,1)*POWER(1-O2882,3)+INDEX(Ci,$N2882,2)*3*O2882*POWER(1-O2882,2)+INDEX(Ci,$N2882,3)*3*POWER(O2882,2)*(1-O2882)+INDEX(Ci,$N2882,4)*POWER(O2882,3))</f>
        <v>1597.104776454431</v>
      </c>
      <c r="Q2882" s="3">
        <f>MAX(0,MIN(P2882-V2882+W2882,'Power Curve'!$C$39))</f>
        <v>1562.3172301175632</v>
      </c>
      <c r="R2882" s="3">
        <f t="shared" si="840"/>
        <v>1682.9799652099659</v>
      </c>
      <c r="S2882" s="3">
        <f t="shared" si="841"/>
        <v>-120.66273509240273</v>
      </c>
      <c r="T2882" s="3">
        <f t="shared" si="842"/>
        <v>120.66273509240273</v>
      </c>
      <c r="V2882" s="37">
        <f t="array" ref="V2882">SUM(_xlfn.NORM.DIST($AD$3:$AD$1003,$L2882,$AA2882,FALSE)*WindSpeedStep*$AE$3:$AE$1003)/AG2882</f>
        <v>1593.2023169698004</v>
      </c>
      <c r="W2882" s="37">
        <f t="array" ref="W2882">SUM(_xlfn.NORM.DIST($AD$3:$AD$1003,$L2882,$AB2882,FALSE)*WindSpeedStep*$AE$3:$AE$1003)/AH2882</f>
        <v>1558.4147706329327</v>
      </c>
      <c r="Y2882" s="1">
        <f t="shared" si="843"/>
        <v>10</v>
      </c>
      <c r="Z2882" s="99">
        <f>IF(L2882&lt;'Power Curve'!$P$28,'Power Curve'!$Q$28,IF(L2882&gt;'Power Curve'!$P$29,'Power Curve'!$Q$29,INDEX(ReferenceTurbulence,Y2882)+(L2882-INDEX(ReferenceTurbulenceWindSpeed,Y2882))*(INDEX(ReferenceTurbulence,Y2882+1)-INDEX(ReferenceTurbulence,Y2882))/(INDEX(ReferenceTurbulenceWindSpeed,Y2882+1)-INDEX(ReferenceTurbulenceWindSpeed,Y2882))))</f>
        <v>0.1200139421845306</v>
      </c>
      <c r="AA2882" s="100">
        <f t="shared" si="849"/>
        <v>1.2270329360607422</v>
      </c>
      <c r="AB2882" s="29">
        <f t="shared" si="850"/>
        <v>1.5410217458421536</v>
      </c>
      <c r="AG2882" s="40">
        <f t="array" ref="AG2882">SUM(_xlfn.NORM.DIST($AD$3:$AD$1003,$F2882,$AA2882,FALSE)*WindSpeedStep)</f>
        <v>1.0000000000000036</v>
      </c>
      <c r="AH2882" s="40">
        <f t="array" ref="AH2882">SUM(_xlfn.NORM.DIST($AD$3:$AD$1003,$F2882,$AB2882,FALSE)*WindSpeedStep)</f>
        <v>0.99999999999260836</v>
      </c>
      <c r="AJ2882" s="47">
        <f t="shared" si="844"/>
        <v>10</v>
      </c>
      <c r="AK2882" s="83" t="b">
        <f>COUNTIF('Power Curve'!$D$2:$D$31,AJ2882)&gt;0</f>
        <v>1</v>
      </c>
      <c r="AL2882" s="83" t="b">
        <f t="shared" si="845"/>
        <v>0</v>
      </c>
      <c r="AM2882" s="83" t="b">
        <f t="shared" si="851"/>
        <v>1</v>
      </c>
      <c r="AN2882" s="47" t="str">
        <f t="shared" si="846"/>
        <v>Outer</v>
      </c>
      <c r="AO2882" s="48" t="str">
        <f t="shared" si="847"/>
        <v>0.9-1.0</v>
      </c>
      <c r="AP2882" s="49" t="str">
        <f t="shared" si="852"/>
        <v>3-4</v>
      </c>
      <c r="AQ2882" s="49" t="str">
        <f t="shared" si="853"/>
        <v>Mar</v>
      </c>
      <c r="AR2882" s="48" t="str">
        <f t="shared" si="854"/>
        <v>275-285</v>
      </c>
      <c r="AS2882" s="49" t="str">
        <f t="shared" si="848"/>
        <v>HWS-HTI</v>
      </c>
    </row>
    <row r="2883" spans="5:45" x14ac:dyDescent="0.3">
      <c r="E2883" s="15">
        <v>40996.138888888891</v>
      </c>
      <c r="F2883" s="21">
        <v>9.92</v>
      </c>
      <c r="G2883" s="21">
        <v>1743.65002441406</v>
      </c>
      <c r="H2883" s="42">
        <v>1.1810909083446721</v>
      </c>
      <c r="I2883" s="35">
        <v>282.39999999999998</v>
      </c>
      <c r="J2883" s="43">
        <v>0.11290322580645162</v>
      </c>
      <c r="K2883" s="44">
        <v>0.22739650730631122</v>
      </c>
      <c r="L2883" s="26">
        <f t="shared" ref="L2883:L2946" si="855">F2883*(H2883/Ref_Density)^(1/3)</f>
        <v>9.800030291367289</v>
      </c>
      <c r="M2883" s="26">
        <f t="shared" ref="M2883:M2946" si="856">(L2883-CutInWindSpeed)/(RatedWindSpeed-CutInWindSpeed)</f>
        <v>0.87267624882076156</v>
      </c>
      <c r="N2883" s="96">
        <f t="shared" ref="N2883:N2946" si="857">COUNTIF(xa,"&lt;"&amp;L2883)</f>
        <v>10</v>
      </c>
      <c r="O2883" s="26">
        <f t="shared" ref="O2883:O2946" si="858">(L2883-INDEX(xa,$N2883))/(INDEX(xb,$N2883)-INDEX(xa,$N2883))</f>
        <v>0.84066774948344869</v>
      </c>
      <c r="P2883" s="3">
        <f>IF(L2883&gt;'Power Curve'!$C$37,0,INDEX(Ci,$N2883,1)*POWER(1-O2883,3)+INDEX(Ci,$N2883,2)*3*O2883*POWER(1-O2883,2)+INDEX(Ci,$N2883,3)*3*POWER(O2883,2)*(1-O2883)+INDEX(Ci,$N2883,4)*POWER(O2883,3))</f>
        <v>1473.1224873023566</v>
      </c>
      <c r="Q2883" s="3">
        <f>MAX(0,MIN(P2883-V2883+W2883,'Power Curve'!$C$39))</f>
        <v>1477.8987337152234</v>
      </c>
      <c r="R2883" s="3">
        <f t="shared" ref="R2883:R2946" si="859">IF(AM2883,G2883,"")</f>
        <v>1743.65002441406</v>
      </c>
      <c r="S2883" s="3">
        <f t="shared" ref="S2883:S2946" si="860">IF(AM2883,Q2883-R2883,"")</f>
        <v>-265.75129069883656</v>
      </c>
      <c r="T2883" s="3">
        <f t="shared" ref="T2883:T2946" si="861">IF(AM2883,ABS(S2883),"")</f>
        <v>265.75129069883656</v>
      </c>
      <c r="V2883" s="37">
        <f t="array" ref="V2883">SUM(_xlfn.NORM.DIST($AD$3:$AD$1003,$L2883,$AA2883,FALSE)*WindSpeedStep*$AE$3:$AE$1003)/AG2883</f>
        <v>1471.2722959337268</v>
      </c>
      <c r="W2883" s="37">
        <f t="array" ref="W2883">SUM(_xlfn.NORM.DIST($AD$3:$AD$1003,$L2883,$AB2883,FALSE)*WindSpeedStep*$AE$3:$AE$1003)/AH2883</f>
        <v>1476.0485423465936</v>
      </c>
      <c r="Y2883" s="1">
        <f t="shared" ref="Y2883:Y2946" si="862">COUNTIF(ReferenceTurbulenceWindSpeed,"&lt;"&amp;L2883)</f>
        <v>9</v>
      </c>
      <c r="Z2883" s="99">
        <f>IF(L2883&lt;'Power Curve'!$P$28,'Power Curve'!$Q$28,IF(L2883&gt;'Power Curve'!$P$29,'Power Curve'!$Q$29,INDEX(ReferenceTurbulence,Y2883)+(L2883-INDEX(ReferenceTurbulenceWindSpeed,Y2883))*(INDEX(ReferenceTurbulence,Y2883+1)-INDEX(ReferenceTurbulence,Y2883))/(INDEX(ReferenceTurbulenceWindSpeed,Y2883+1)-INDEX(ReferenceTurbulenceWindSpeed,Y2883))))</f>
        <v>0.12010453026095973</v>
      </c>
      <c r="AA2883" s="100">
        <f t="shared" si="849"/>
        <v>1.1770280346878446</v>
      </c>
      <c r="AB2883" s="29">
        <f t="shared" si="850"/>
        <v>1.106455032896307</v>
      </c>
      <c r="AG2883" s="40">
        <f t="array" ref="AG2883">SUM(_xlfn.NORM.DIST($AD$3:$AD$1003,$F2883,$AA2883,FALSE)*WindSpeedStep)</f>
        <v>1.0000000000000033</v>
      </c>
      <c r="AH2883" s="40">
        <f t="array" ref="AH2883">SUM(_xlfn.NORM.DIST($AD$3:$AD$1003,$F2883,$AB2883,FALSE)*WindSpeedStep)</f>
        <v>1.0000000000000038</v>
      </c>
      <c r="AJ2883" s="47">
        <f t="shared" ref="AJ2883:AJ2946" si="863">MROUND(L2883-Centre_First_Bin,Bin_Width)+Centre_First_Bin</f>
        <v>10</v>
      </c>
      <c r="AK2883" s="83" t="b">
        <f>COUNTIF('Power Curve'!$D$2:$D$31,AJ2883)&gt;0</f>
        <v>1</v>
      </c>
      <c r="AL2883" s="83" t="b">
        <f t="shared" ref="AL2883:AL2946" si="864">(G2883&lt;0)</f>
        <v>0</v>
      </c>
      <c r="AM2883" s="83" t="b">
        <f t="shared" si="851"/>
        <v>1</v>
      </c>
      <c r="AN2883" s="47" t="str">
        <f t="shared" ref="AN2883:AN2946" si="865">IF(AM2883,IF(AND(J2883&gt;=LowerTurbLimit,J2883&lt;=UpperTurbLimit,K2883&gt;=LowerShearLimit,K2883&lt;=UpperShearLimit),"Inner","Outer"),"")</f>
        <v>Inner</v>
      </c>
      <c r="AO2883" s="48" t="str">
        <f t="shared" ref="AO2883:AO2946" si="866">IF(M2883&lt;0,"&lt;0",TEXT(MROUND(M2883+0.05,0.1)-0.1,"0.0")&amp;"-"&amp;TEXT(MROUND(M2883+0.05,0.1),"0.0"))</f>
        <v>0.8-0.9</v>
      </c>
      <c r="AP2883" s="49" t="str">
        <f t="shared" si="852"/>
        <v>3-4</v>
      </c>
      <c r="AQ2883" s="49" t="str">
        <f t="shared" si="853"/>
        <v>Mar</v>
      </c>
      <c r="AR2883" s="48" t="str">
        <f t="shared" si="854"/>
        <v>275-285</v>
      </c>
      <c r="AS2883" s="49" t="str">
        <f t="shared" ref="AS2883:AS2946" si="867">IF(AM2883,IF(M2883&lt;0.5,IF(J2883&lt;=LowerTurbLimit,"LWS-LTI",IF(J2883&gt;=UpperTurbLimit,"LWS-HTI","Inner-TI")),IF(J2883&lt;=LowerTurbLimit,"HWS-LTI",IF(J2883&gt;=UpperTurbLimit,"HWS-HTI","Inner-TI"))),"")</f>
        <v>Inner-TI</v>
      </c>
    </row>
    <row r="2884" spans="5:45" x14ac:dyDescent="0.3">
      <c r="E2884" s="15">
        <v>40996.145833333336</v>
      </c>
      <c r="F2884" s="21">
        <v>12.45</v>
      </c>
      <c r="G2884" s="21">
        <v>1977.6599426269511</v>
      </c>
      <c r="H2884" s="42">
        <v>1.1797284352100563</v>
      </c>
      <c r="I2884" s="35">
        <v>283.89999999999998</v>
      </c>
      <c r="J2884" s="43">
        <v>0.11485943775100402</v>
      </c>
      <c r="K2884" s="44">
        <v>0.2412734502258552</v>
      </c>
      <c r="L2884" s="26">
        <f t="shared" si="855"/>
        <v>12.294701932116135</v>
      </c>
      <c r="M2884" s="26">
        <f t="shared" si="856"/>
        <v>1.2582357926713963</v>
      </c>
      <c r="N2884" s="96">
        <f t="shared" si="857"/>
        <v>13</v>
      </c>
      <c r="O2884" s="26">
        <f t="shared" si="858"/>
        <v>0.28432453907558813</v>
      </c>
      <c r="P2884" s="3">
        <f>IF(L2884&gt;'Power Curve'!$C$37,0,INDEX(Ci,$N2884,1)*POWER(1-O2884,3)+INDEX(Ci,$N2884,2)*3*O2884*POWER(1-O2884,2)+INDEX(Ci,$N2884,3)*3*POWER(O2884,2)*(1-O2884)+INDEX(Ci,$N2884,4)*POWER(O2884,3))</f>
        <v>1930.8442591962471</v>
      </c>
      <c r="Q2884" s="3">
        <f>MAX(0,MIN(P2884-V2884+W2884,'Power Curve'!$C$39))</f>
        <v>1936.2451132524682</v>
      </c>
      <c r="R2884" s="3">
        <f t="shared" si="859"/>
        <v>1977.6599426269511</v>
      </c>
      <c r="S2884" s="3">
        <f t="shared" si="860"/>
        <v>-41.414829374482906</v>
      </c>
      <c r="T2884" s="3">
        <f t="shared" si="861"/>
        <v>41.414829374482906</v>
      </c>
      <c r="V2884" s="37">
        <f t="array" ref="V2884">SUM(_xlfn.NORM.DIST($AD$3:$AD$1003,$L2884,$AA2884,FALSE)*WindSpeedStep*$AE$3:$AE$1003)/AG2884</f>
        <v>1913.0990544656349</v>
      </c>
      <c r="W2884" s="37">
        <f t="array" ref="W2884">SUM(_xlfn.NORM.DIST($AD$3:$AD$1003,$L2884,$AB2884,FALSE)*WindSpeedStep*$AE$3:$AE$1003)/AH2884</f>
        <v>1918.499908521856</v>
      </c>
      <c r="Y2884" s="1">
        <f t="shared" si="862"/>
        <v>12</v>
      </c>
      <c r="Z2884" s="99">
        <f>IF(L2884&lt;'Power Curve'!$P$28,'Power Curve'!$Q$28,IF(L2884&gt;'Power Curve'!$P$29,'Power Curve'!$Q$29,INDEX(ReferenceTurbulence,Y2884)+(L2884-INDEX(ReferenceTurbulenceWindSpeed,Y2884))*(INDEX(ReferenceTurbulence,Y2884+1)-INDEX(ReferenceTurbulence,Y2884))/(INDEX(ReferenceTurbulenceWindSpeed,Y2884+1)-INDEX(ReferenceTurbulenceWindSpeed,Y2884))))</f>
        <v>0.11922042291135029</v>
      </c>
      <c r="AA2884" s="100">
        <f t="shared" ref="AA2884:AA2947" si="868">Z2884*L2884</f>
        <v>1.4657795639158813</v>
      </c>
      <c r="AB2884" s="29">
        <f t="shared" ref="AB2884:AB2947" si="869">L2884*J2884</f>
        <v>1.4121625512390421</v>
      </c>
      <c r="AG2884" s="40">
        <f t="array" ref="AG2884">SUM(_xlfn.NORM.DIST($AD$3:$AD$1003,$F2884,$AA2884,FALSE)*WindSpeedStep)</f>
        <v>1.0000000000000033</v>
      </c>
      <c r="AH2884" s="40">
        <f t="array" ref="AH2884">SUM(_xlfn.NORM.DIST($AD$3:$AD$1003,$F2884,$AB2884,FALSE)*WindSpeedStep)</f>
        <v>1.0000000000000036</v>
      </c>
      <c r="AJ2884" s="47">
        <f t="shared" si="863"/>
        <v>12</v>
      </c>
      <c r="AK2884" s="83" t="b">
        <f>COUNTIF('Power Curve'!$D$2:$D$31,AJ2884)&gt;0</f>
        <v>1</v>
      </c>
      <c r="AL2884" s="83" t="b">
        <f t="shared" si="864"/>
        <v>0</v>
      </c>
      <c r="AM2884" s="83" t="b">
        <f t="shared" ref="AM2884:AM2947" si="870">AND(AK2884,NOT(AL2884))</f>
        <v>1</v>
      </c>
      <c r="AN2884" s="47" t="str">
        <f t="shared" si="865"/>
        <v>Inner</v>
      </c>
      <c r="AO2884" s="48" t="str">
        <f t="shared" si="866"/>
        <v>1.2-1.3</v>
      </c>
      <c r="AP2884" s="49" t="str">
        <f t="shared" ref="AP2884:AP2947" si="871">IF(AM2884,HOUR(E2884)&amp;"-"&amp;HOUR(E2884)+1,"")</f>
        <v>3-4</v>
      </c>
      <c r="AQ2884" s="49" t="str">
        <f t="shared" ref="AQ2884:AQ2947" si="872">IF(AM2884,TEXT(E2884,"mmm"),"")</f>
        <v>Mar</v>
      </c>
      <c r="AR2884" s="48" t="str">
        <f t="shared" ref="AR2884:AR2947" si="873">IF(AM2884,IF(OR(I2884&lt;5,I2884&gt;=355),"355-5",MROUND(I2884,10)-5&amp;"-"&amp;MROUND(I2884,10)+5),"")</f>
        <v>275-285</v>
      </c>
      <c r="AS2884" s="49" t="str">
        <f t="shared" si="867"/>
        <v>Inner-TI</v>
      </c>
    </row>
    <row r="2885" spans="5:45" x14ac:dyDescent="0.3">
      <c r="E2885" s="15">
        <v>40996.152777777781</v>
      </c>
      <c r="F2885" s="21">
        <v>13.88</v>
      </c>
      <c r="G2885" s="21">
        <v>1981.239944458013</v>
      </c>
      <c r="H2885" s="42">
        <v>1.1788813553831166</v>
      </c>
      <c r="I2885" s="35">
        <v>282.7</v>
      </c>
      <c r="J2885" s="43">
        <v>9.0057636887608067E-2</v>
      </c>
      <c r="K2885" s="44">
        <v>0.22728545080993423</v>
      </c>
      <c r="L2885" s="26">
        <f t="shared" si="855"/>
        <v>13.703583053458665</v>
      </c>
      <c r="M2885" s="26">
        <f t="shared" si="856"/>
        <v>1.4759829116154903</v>
      </c>
      <c r="N2885" s="96">
        <f t="shared" si="857"/>
        <v>14</v>
      </c>
      <c r="O2885" s="26">
        <f t="shared" si="858"/>
        <v>0.74053519092375042</v>
      </c>
      <c r="P2885" s="3">
        <f>IF(L2885&gt;'Power Curve'!$C$37,0,INDEX(Ci,$N2885,1)*POWER(1-O2885,3)+INDEX(Ci,$N2885,2)*3*O2885*POWER(1-O2885,2)+INDEX(Ci,$N2885,3)*3*POWER(O2885,2)*(1-O2885)+INDEX(Ci,$N2885,4)*POWER(O2885,3))</f>
        <v>1971.6274499563269</v>
      </c>
      <c r="Q2885" s="3">
        <f>MAX(0,MIN(P2885-V2885+W2885,'Power Curve'!$C$39))</f>
        <v>1983.8697045545512</v>
      </c>
      <c r="R2885" s="3">
        <f t="shared" si="859"/>
        <v>1981.239944458013</v>
      </c>
      <c r="S2885" s="3">
        <f t="shared" si="860"/>
        <v>2.6297600965381207</v>
      </c>
      <c r="T2885" s="3">
        <f t="shared" si="861"/>
        <v>2.6297600965381207</v>
      </c>
      <c r="V2885" s="37">
        <f t="array" ref="V2885">SUM(_xlfn.NORM.DIST($AD$3:$AD$1003,$L2885,$AA2885,FALSE)*WindSpeedStep*$AE$3:$AE$1003)/AG2885</f>
        <v>1963.4372559959522</v>
      </c>
      <c r="W2885" s="37">
        <f t="array" ref="W2885">SUM(_xlfn.NORM.DIST($AD$3:$AD$1003,$L2885,$AB2885,FALSE)*WindSpeedStep*$AE$3:$AE$1003)/AH2885</f>
        <v>1975.6795105941765</v>
      </c>
      <c r="Y2885" s="1">
        <f t="shared" si="862"/>
        <v>13</v>
      </c>
      <c r="Z2885" s="99">
        <f>IF(L2885&lt;'Power Curve'!$P$28,'Power Curve'!$Q$28,IF(L2885&gt;'Power Curve'!$P$29,'Power Curve'!$Q$29,INDEX(ReferenceTurbulence,Y2885)+(L2885-INDEX(ReferenceTurbulenceWindSpeed,Y2885))*(INDEX(ReferenceTurbulence,Y2885+1)-INDEX(ReferenceTurbulence,Y2885))/(INDEX(ReferenceTurbulenceWindSpeed,Y2885+1)-INDEX(ReferenceTurbulenceWindSpeed,Y2885))))</f>
        <v>0.12097591762737631</v>
      </c>
      <c r="AA2885" s="100">
        <f t="shared" si="868"/>
        <v>1.6578035346751254</v>
      </c>
      <c r="AB2885" s="29">
        <f t="shared" si="869"/>
        <v>1.2341123066875599</v>
      </c>
      <c r="AG2885" s="40">
        <f t="array" ref="AG2885">SUM(_xlfn.NORM.DIST($AD$3:$AD$1003,$F2885,$AA2885,FALSE)*WindSpeedStep)</f>
        <v>1.000000000000002</v>
      </c>
      <c r="AH2885" s="40">
        <f t="array" ref="AH2885">SUM(_xlfn.NORM.DIST($AD$3:$AD$1003,$F2885,$AB2885,FALSE)*WindSpeedStep)</f>
        <v>1.0000000000000027</v>
      </c>
      <c r="AJ2885" s="47">
        <f t="shared" si="863"/>
        <v>14</v>
      </c>
      <c r="AK2885" s="83" t="b">
        <f>COUNTIF('Power Curve'!$D$2:$D$31,AJ2885)&gt;0</f>
        <v>1</v>
      </c>
      <c r="AL2885" s="83" t="b">
        <f t="shared" si="864"/>
        <v>0</v>
      </c>
      <c r="AM2885" s="83" t="b">
        <f t="shared" si="870"/>
        <v>1</v>
      </c>
      <c r="AN2885" s="47" t="str">
        <f t="shared" si="865"/>
        <v>Outer</v>
      </c>
      <c r="AO2885" s="48" t="str">
        <f t="shared" si="866"/>
        <v>1.4-1.5</v>
      </c>
      <c r="AP2885" s="49" t="str">
        <f t="shared" si="871"/>
        <v>3-4</v>
      </c>
      <c r="AQ2885" s="49" t="str">
        <f t="shared" si="872"/>
        <v>Mar</v>
      </c>
      <c r="AR2885" s="48" t="str">
        <f t="shared" si="873"/>
        <v>275-285</v>
      </c>
      <c r="AS2885" s="49" t="str">
        <f t="shared" si="867"/>
        <v>HWS-LTI</v>
      </c>
    </row>
    <row r="2886" spans="5:45" x14ac:dyDescent="0.3">
      <c r="E2886" s="15">
        <v>40996.159722222219</v>
      </c>
      <c r="F2886" s="21">
        <v>12.06</v>
      </c>
      <c r="G2886" s="21">
        <v>1947.2399597167969</v>
      </c>
      <c r="H2886" s="42">
        <v>1.1789670173676741</v>
      </c>
      <c r="I2886" s="35">
        <v>285.5</v>
      </c>
      <c r="J2886" s="43">
        <v>0.14262023217247097</v>
      </c>
      <c r="K2886" s="44">
        <v>0.13365272346341536</v>
      </c>
      <c r="L2886" s="26">
        <f t="shared" si="855"/>
        <v>11.90700392361992</v>
      </c>
      <c r="M2886" s="26">
        <f t="shared" si="856"/>
        <v>1.1983158156828699</v>
      </c>
      <c r="N2886" s="96">
        <f t="shared" si="857"/>
        <v>12</v>
      </c>
      <c r="O2886" s="26">
        <f t="shared" si="858"/>
        <v>0.89258673571479374</v>
      </c>
      <c r="P2886" s="3">
        <f>IF(L2886&gt;'Power Curve'!$C$37,0,INDEX(Ci,$N2886,1)*POWER(1-O2886,3)+INDEX(Ci,$N2886,2)*3*O2886*POWER(1-O2886,2)+INDEX(Ci,$N2886,3)*3*POWER(O2886,2)*(1-O2886)+INDEX(Ci,$N2886,4)*POWER(O2886,3))</f>
        <v>1909.3453452123865</v>
      </c>
      <c r="Q2886" s="3">
        <f>MAX(0,MIN(P2886-V2886+W2886,'Power Curve'!$C$39))</f>
        <v>1873.3597310257092</v>
      </c>
      <c r="R2886" s="3">
        <f t="shared" si="859"/>
        <v>1947.2399597167969</v>
      </c>
      <c r="S2886" s="3">
        <f t="shared" si="860"/>
        <v>-73.880228691087723</v>
      </c>
      <c r="T2886" s="3">
        <f t="shared" si="861"/>
        <v>73.880228691087723</v>
      </c>
      <c r="V2886" s="37">
        <f t="array" ref="V2886">SUM(_xlfn.NORM.DIST($AD$3:$AD$1003,$L2886,$AA2886,FALSE)*WindSpeedStep*$AE$3:$AE$1003)/AG2886</f>
        <v>1884.5728381858337</v>
      </c>
      <c r="W2886" s="37">
        <f t="array" ref="W2886">SUM(_xlfn.NORM.DIST($AD$3:$AD$1003,$L2886,$AB2886,FALSE)*WindSpeedStep*$AE$3:$AE$1003)/AH2886</f>
        <v>1848.5872239991563</v>
      </c>
      <c r="Y2886" s="1">
        <f t="shared" si="862"/>
        <v>11</v>
      </c>
      <c r="Z2886" s="99">
        <f>IF(L2886&lt;'Power Curve'!$P$28,'Power Curve'!$Q$28,IF(L2886&gt;'Power Curve'!$P$29,'Power Curve'!$Q$29,INDEX(ReferenceTurbulence,Y2886)+(L2886-INDEX(ReferenceTurbulenceWindSpeed,Y2886))*(INDEX(ReferenceTurbulence,Y2886+1)-INDEX(ReferenceTurbulence,Y2886))/(INDEX(ReferenceTurbulenceWindSpeed,Y2886+1)-INDEX(ReferenceTurbulenceWindSpeed,Y2886))))</f>
        <v>0.11839696350544514</v>
      </c>
      <c r="AA2886" s="100">
        <f t="shared" si="868"/>
        <v>1.4097531090040196</v>
      </c>
      <c r="AB2886" s="29">
        <f t="shared" si="869"/>
        <v>1.6981796640651956</v>
      </c>
      <c r="AG2886" s="40">
        <f t="array" ref="AG2886">SUM(_xlfn.NORM.DIST($AD$3:$AD$1003,$F2886,$AA2886,FALSE)*WindSpeedStep)</f>
        <v>1.0000000000000033</v>
      </c>
      <c r="AH2886" s="40">
        <f t="array" ref="AH2886">SUM(_xlfn.NORM.DIST($AD$3:$AD$1003,$F2886,$AB2886,FALSE)*WindSpeedStep)</f>
        <v>0.99999999999950995</v>
      </c>
      <c r="AJ2886" s="47">
        <f t="shared" si="863"/>
        <v>12</v>
      </c>
      <c r="AK2886" s="83" t="b">
        <f>COUNTIF('Power Curve'!$D$2:$D$31,AJ2886)&gt;0</f>
        <v>1</v>
      </c>
      <c r="AL2886" s="83" t="b">
        <f t="shared" si="864"/>
        <v>0</v>
      </c>
      <c r="AM2886" s="83" t="b">
        <f t="shared" si="870"/>
        <v>1</v>
      </c>
      <c r="AN2886" s="47" t="str">
        <f t="shared" si="865"/>
        <v>Outer</v>
      </c>
      <c r="AO2886" s="48" t="str">
        <f t="shared" si="866"/>
        <v>1.1-1.2</v>
      </c>
      <c r="AP2886" s="49" t="str">
        <f t="shared" si="871"/>
        <v>3-4</v>
      </c>
      <c r="AQ2886" s="49" t="str">
        <f t="shared" si="872"/>
        <v>Mar</v>
      </c>
      <c r="AR2886" s="48" t="str">
        <f t="shared" si="873"/>
        <v>285-295</v>
      </c>
      <c r="AS2886" s="49" t="str">
        <f t="shared" si="867"/>
        <v>HWS-HTI</v>
      </c>
    </row>
    <row r="2887" spans="5:45" x14ac:dyDescent="0.3">
      <c r="E2887" s="15">
        <v>40996.166666666664</v>
      </c>
      <c r="F2887" s="21">
        <v>11.55</v>
      </c>
      <c r="G2887" s="21">
        <v>1859.679992675786</v>
      </c>
      <c r="H2887" s="42">
        <v>1.1790098530285156</v>
      </c>
      <c r="I2887" s="35">
        <v>284.3</v>
      </c>
      <c r="J2887" s="43">
        <v>0.13852813852813853</v>
      </c>
      <c r="K2887" s="44">
        <v>0.24172570116616138</v>
      </c>
      <c r="L2887" s="26">
        <f t="shared" si="855"/>
        <v>11.403612013562434</v>
      </c>
      <c r="M2887" s="26">
        <f t="shared" si="856"/>
        <v>1.1205149732595348</v>
      </c>
      <c r="N2887" s="96">
        <f t="shared" si="857"/>
        <v>12</v>
      </c>
      <c r="O2887" s="26">
        <f t="shared" si="858"/>
        <v>0.4077174438983891</v>
      </c>
      <c r="P2887" s="3">
        <f>IF(L2887&gt;'Power Curve'!$C$37,0,INDEX(Ci,$N2887,1)*POWER(1-O2887,3)+INDEX(Ci,$N2887,2)*3*O2887*POWER(1-O2887,2)+INDEX(Ci,$N2887,3)*3*POWER(O2887,2)*(1-O2887)+INDEX(Ci,$N2887,4)*POWER(O2887,3))</f>
        <v>1847.5397004082577</v>
      </c>
      <c r="Q2887" s="3">
        <f>MAX(0,MIN(P2887-V2887+W2887,'Power Curve'!$C$39))</f>
        <v>1816.6228260963924</v>
      </c>
      <c r="R2887" s="3">
        <f t="shared" si="859"/>
        <v>1859.679992675786</v>
      </c>
      <c r="S2887" s="3">
        <f t="shared" si="860"/>
        <v>-43.057166579393652</v>
      </c>
      <c r="T2887" s="3">
        <f t="shared" si="861"/>
        <v>43.057166579393652</v>
      </c>
      <c r="V2887" s="37">
        <f t="array" ref="V2887">SUM(_xlfn.NORM.DIST($AD$3:$AD$1003,$L2887,$AA2887,FALSE)*WindSpeedStep*$AE$3:$AE$1003)/AG2887</f>
        <v>1827.6978769176974</v>
      </c>
      <c r="W2887" s="37">
        <f t="array" ref="W2887">SUM(_xlfn.NORM.DIST($AD$3:$AD$1003,$L2887,$AB2887,FALSE)*WindSpeedStep*$AE$3:$AE$1003)/AH2887</f>
        <v>1796.7810026058321</v>
      </c>
      <c r="Y2887" s="1">
        <f t="shared" si="862"/>
        <v>11</v>
      </c>
      <c r="Z2887" s="99">
        <f>IF(L2887&lt;'Power Curve'!$P$28,'Power Curve'!$Q$28,IF(L2887&gt;'Power Curve'!$P$29,'Power Curve'!$Q$29,INDEX(ReferenceTurbulence,Y2887)+(L2887-INDEX(ReferenceTurbulenceWindSpeed,Y2887))*(INDEX(ReferenceTurbulence,Y2887+1)-INDEX(ReferenceTurbulence,Y2887))/(INDEX(ReferenceTurbulenceWindSpeed,Y2887+1)-INDEX(ReferenceTurbulenceWindSpeed,Y2887))))</f>
        <v>0.11926486286819775</v>
      </c>
      <c r="AA2887" s="100">
        <f t="shared" si="868"/>
        <v>1.3600502229996561</v>
      </c>
      <c r="AB2887" s="29">
        <f t="shared" si="869"/>
        <v>1.5797211447359216</v>
      </c>
      <c r="AG2887" s="40">
        <f t="array" ref="AG2887">SUM(_xlfn.NORM.DIST($AD$3:$AD$1003,$F2887,$AA2887,FALSE)*WindSpeedStep)</f>
        <v>1.0000000000000036</v>
      </c>
      <c r="AH2887" s="40">
        <f t="array" ref="AH2887">SUM(_xlfn.NORM.DIST($AD$3:$AD$1003,$F2887,$AB2887,FALSE)*WindSpeedStep)</f>
        <v>0.99999999999990052</v>
      </c>
      <c r="AJ2887" s="47">
        <f t="shared" si="863"/>
        <v>11</v>
      </c>
      <c r="AK2887" s="83" t="b">
        <f>COUNTIF('Power Curve'!$D$2:$D$31,AJ2887)&gt;0</f>
        <v>1</v>
      </c>
      <c r="AL2887" s="83" t="b">
        <f t="shared" si="864"/>
        <v>0</v>
      </c>
      <c r="AM2887" s="83" t="b">
        <f t="shared" si="870"/>
        <v>1</v>
      </c>
      <c r="AN2887" s="47" t="str">
        <f t="shared" si="865"/>
        <v>Inner</v>
      </c>
      <c r="AO2887" s="48" t="str">
        <f t="shared" si="866"/>
        <v>1.1-1.2</v>
      </c>
      <c r="AP2887" s="49" t="str">
        <f t="shared" si="871"/>
        <v>4-5</v>
      </c>
      <c r="AQ2887" s="49" t="str">
        <f t="shared" si="872"/>
        <v>Mar</v>
      </c>
      <c r="AR2887" s="48" t="str">
        <f t="shared" si="873"/>
        <v>275-285</v>
      </c>
      <c r="AS2887" s="49" t="str">
        <f t="shared" si="867"/>
        <v>Inner-TI</v>
      </c>
    </row>
    <row r="2888" spans="5:45" x14ac:dyDescent="0.3">
      <c r="E2888" s="15">
        <v>40996.173611111109</v>
      </c>
      <c r="F2888" s="21">
        <v>8.61</v>
      </c>
      <c r="G2888" s="21">
        <v>1136.4999694824189</v>
      </c>
      <c r="H2888" s="42">
        <v>1.1800551596461122</v>
      </c>
      <c r="I2888" s="35">
        <v>272.8</v>
      </c>
      <c r="J2888" s="43">
        <v>0.15447154471544716</v>
      </c>
      <c r="K2888" s="44">
        <v>9.1642111875857829E-2</v>
      </c>
      <c r="L2888" s="26">
        <f t="shared" si="855"/>
        <v>8.5033859513099976</v>
      </c>
      <c r="M2888" s="26">
        <f t="shared" si="856"/>
        <v>0.67227568622851297</v>
      </c>
      <c r="N2888" s="96">
        <f t="shared" si="857"/>
        <v>9</v>
      </c>
      <c r="O2888" s="26">
        <f t="shared" si="858"/>
        <v>0.49447683207373344</v>
      </c>
      <c r="P2888" s="3">
        <f>IF(L2888&gt;'Power Curve'!$C$37,0,INDEX(Ci,$N2888,1)*POWER(1-O2888,3)+INDEX(Ci,$N2888,2)*3*O2888*POWER(1-O2888,2)+INDEX(Ci,$N2888,3)*3*POWER(O2888,2)*(1-O2888)+INDEX(Ci,$N2888,4)*POWER(O2888,3))</f>
        <v>1034.0011112045613</v>
      </c>
      <c r="Q2888" s="3">
        <f>MAX(0,MIN(P2888-V2888+W2888,'Power Curve'!$C$39))</f>
        <v>1046.4964734901941</v>
      </c>
      <c r="R2888" s="3">
        <f t="shared" si="859"/>
        <v>1136.4999694824189</v>
      </c>
      <c r="S2888" s="3">
        <f t="shared" si="860"/>
        <v>-90.003495992224771</v>
      </c>
      <c r="T2888" s="3">
        <f t="shared" si="861"/>
        <v>90.003495992224771</v>
      </c>
      <c r="V2888" s="37">
        <f t="array" ref="V2888">SUM(_xlfn.NORM.DIST($AD$3:$AD$1003,$L2888,$AA2888,FALSE)*WindSpeedStep*$AE$3:$AE$1003)/AG2888</f>
        <v>1036.624795155318</v>
      </c>
      <c r="W2888" s="37">
        <f t="array" ref="W2888">SUM(_xlfn.NORM.DIST($AD$3:$AD$1003,$L2888,$AB2888,FALSE)*WindSpeedStep*$AE$3:$AE$1003)/AH2888</f>
        <v>1049.1201574409508</v>
      </c>
      <c r="Y2888" s="1">
        <f t="shared" si="862"/>
        <v>8</v>
      </c>
      <c r="Z2888" s="99">
        <f>IF(L2888&lt;'Power Curve'!$P$28,'Power Curve'!$Q$28,IF(L2888&gt;'Power Curve'!$P$29,'Power Curve'!$Q$29,INDEX(ReferenceTurbulence,Y2888)+(L2888-INDEX(ReferenceTurbulenceWindSpeed,Y2888))*(INDEX(ReferenceTurbulence,Y2888+1)-INDEX(ReferenceTurbulence,Y2888))/(INDEX(ReferenceTurbulenceWindSpeed,Y2888+1)-INDEX(ReferenceTurbulenceWindSpeed,Y2888))))</f>
        <v>0.11996459375624317</v>
      </c>
      <c r="AA2888" s="100">
        <f t="shared" si="868"/>
        <v>1.0201052412014493</v>
      </c>
      <c r="AB2888" s="29">
        <f t="shared" si="869"/>
        <v>1.3135311632104876</v>
      </c>
      <c r="AG2888" s="40">
        <f t="array" ref="AG2888">SUM(_xlfn.NORM.DIST($AD$3:$AD$1003,$F2888,$AA2888,FALSE)*WindSpeedStep)</f>
        <v>1.0000000000000033</v>
      </c>
      <c r="AH2888" s="40">
        <f t="array" ref="AH2888">SUM(_xlfn.NORM.DIST($AD$3:$AD$1003,$F2888,$AB2888,FALSE)*WindSpeedStep)</f>
        <v>0.9999999999786694</v>
      </c>
      <c r="AJ2888" s="47">
        <f t="shared" si="863"/>
        <v>9</v>
      </c>
      <c r="AK2888" s="83" t="b">
        <f>COUNTIF('Power Curve'!$D$2:$D$31,AJ2888)&gt;0</f>
        <v>1</v>
      </c>
      <c r="AL2888" s="83" t="b">
        <f t="shared" si="864"/>
        <v>0</v>
      </c>
      <c r="AM2888" s="83" t="b">
        <f t="shared" si="870"/>
        <v>1</v>
      </c>
      <c r="AN2888" s="47" t="str">
        <f t="shared" si="865"/>
        <v>Outer</v>
      </c>
      <c r="AO2888" s="48" t="str">
        <f t="shared" si="866"/>
        <v>0.6-0.7</v>
      </c>
      <c r="AP2888" s="49" t="str">
        <f t="shared" si="871"/>
        <v>4-5</v>
      </c>
      <c r="AQ2888" s="49" t="str">
        <f t="shared" si="872"/>
        <v>Mar</v>
      </c>
      <c r="AR2888" s="48" t="str">
        <f t="shared" si="873"/>
        <v>265-275</v>
      </c>
      <c r="AS2888" s="49" t="str">
        <f t="shared" si="867"/>
        <v>HWS-HTI</v>
      </c>
    </row>
    <row r="2889" spans="5:45" x14ac:dyDescent="0.3">
      <c r="E2889" s="15">
        <v>40996.180555555555</v>
      </c>
      <c r="F2889" s="21">
        <v>8.6999999999999993</v>
      </c>
      <c r="G2889" s="21">
        <v>1104.0900115966783</v>
      </c>
      <c r="H2889" s="42">
        <v>1.1800388440295975</v>
      </c>
      <c r="I2889" s="35">
        <v>267.10000000000002</v>
      </c>
      <c r="J2889" s="43">
        <v>0.1367816091954023</v>
      </c>
      <c r="K2889" s="44">
        <v>0.16775056512871075</v>
      </c>
      <c r="L2889" s="26">
        <f t="shared" si="855"/>
        <v>8.5922319192254353</v>
      </c>
      <c r="M2889" s="26">
        <f t="shared" si="856"/>
        <v>0.68600711697190397</v>
      </c>
      <c r="N2889" s="96">
        <f t="shared" si="857"/>
        <v>9</v>
      </c>
      <c r="O2889" s="26">
        <f t="shared" si="858"/>
        <v>0.58328267416605006</v>
      </c>
      <c r="P2889" s="3">
        <f>IF(L2889&gt;'Power Curve'!$C$37,0,INDEX(Ci,$N2889,1)*POWER(1-O2889,3)+INDEX(Ci,$N2889,2)*3*O2889*POWER(1-O2889,2)+INDEX(Ci,$N2889,3)*3*POWER(O2889,2)*(1-O2889)+INDEX(Ci,$N2889,4)*POWER(O2889,3))</f>
        <v>1062.4623270641582</v>
      </c>
      <c r="Q2889" s="3">
        <f>MAX(0,MIN(P2889-V2889+W2889,'Power Curve'!$C$39))</f>
        <v>1068.4025026594652</v>
      </c>
      <c r="R2889" s="3">
        <f t="shared" si="859"/>
        <v>1104.0900115966783</v>
      </c>
      <c r="S2889" s="3">
        <f t="shared" si="860"/>
        <v>-35.687508937213124</v>
      </c>
      <c r="T2889" s="3">
        <f t="shared" si="861"/>
        <v>35.687508937213124</v>
      </c>
      <c r="V2889" s="37">
        <f t="array" ref="V2889">SUM(_xlfn.NORM.DIST($AD$3:$AD$1003,$L2889,$AA2889,FALSE)*WindSpeedStep*$AE$3:$AE$1003)/AG2889</f>
        <v>1066.567283723839</v>
      </c>
      <c r="W2889" s="37">
        <f t="array" ref="W2889">SUM(_xlfn.NORM.DIST($AD$3:$AD$1003,$L2889,$AB2889,FALSE)*WindSpeedStep*$AE$3:$AE$1003)/AH2889</f>
        <v>1072.5074593191459</v>
      </c>
      <c r="Y2889" s="1">
        <f t="shared" si="862"/>
        <v>8</v>
      </c>
      <c r="Z2889" s="99">
        <f>IF(L2889&lt;'Power Curve'!$P$28,'Power Curve'!$Q$28,IF(L2889&gt;'Power Curve'!$P$29,'Power Curve'!$Q$29,INDEX(ReferenceTurbulence,Y2889)+(L2889-INDEX(ReferenceTurbulenceWindSpeed,Y2889))*(INDEX(ReferenceTurbulence,Y2889+1)-INDEX(ReferenceTurbulence,Y2889))/(INDEX(ReferenceTurbulenceWindSpeed,Y2889+1)-INDEX(ReferenceTurbulenceWindSpeed,Y2889))))</f>
        <v>0.12006666220085152</v>
      </c>
      <c r="AA2889" s="100">
        <f t="shared" si="868"/>
        <v>1.0316406073970146</v>
      </c>
      <c r="AB2889" s="29">
        <f t="shared" si="869"/>
        <v>1.1752593084917551</v>
      </c>
      <c r="AG2889" s="40">
        <f t="array" ref="AG2889">SUM(_xlfn.NORM.DIST($AD$3:$AD$1003,$F2889,$AA2889,FALSE)*WindSpeedStep)</f>
        <v>1.000000000000004</v>
      </c>
      <c r="AH2889" s="40">
        <f t="array" ref="AH2889">SUM(_xlfn.NORM.DIST($AD$3:$AD$1003,$F2889,$AB2889,FALSE)*WindSpeedStep)</f>
        <v>0.99999999999995626</v>
      </c>
      <c r="AJ2889" s="47">
        <f t="shared" si="863"/>
        <v>9</v>
      </c>
      <c r="AK2889" s="83" t="b">
        <f>COUNTIF('Power Curve'!$D$2:$D$31,AJ2889)&gt;0</f>
        <v>1</v>
      </c>
      <c r="AL2889" s="83" t="b">
        <f t="shared" si="864"/>
        <v>0</v>
      </c>
      <c r="AM2889" s="83" t="b">
        <f t="shared" si="870"/>
        <v>1</v>
      </c>
      <c r="AN2889" s="47" t="str">
        <f t="shared" si="865"/>
        <v>Inner</v>
      </c>
      <c r="AO2889" s="48" t="str">
        <f t="shared" si="866"/>
        <v>0.6-0.7</v>
      </c>
      <c r="AP2889" s="49" t="str">
        <f t="shared" si="871"/>
        <v>4-5</v>
      </c>
      <c r="AQ2889" s="49" t="str">
        <f t="shared" si="872"/>
        <v>Mar</v>
      </c>
      <c r="AR2889" s="48" t="str">
        <f t="shared" si="873"/>
        <v>265-275</v>
      </c>
      <c r="AS2889" s="49" t="str">
        <f t="shared" si="867"/>
        <v>Inner-TI</v>
      </c>
    </row>
    <row r="2890" spans="5:45" x14ac:dyDescent="0.3">
      <c r="E2890" s="15">
        <v>40996.1875</v>
      </c>
      <c r="F2890" s="21">
        <v>9.42</v>
      </c>
      <c r="G2890" s="21">
        <v>1504.360061645508</v>
      </c>
      <c r="H2890" s="42">
        <v>1.1800817576130753</v>
      </c>
      <c r="I2890" s="35">
        <v>271.3</v>
      </c>
      <c r="J2890" s="43">
        <v>0.13906581740976645</v>
      </c>
      <c r="K2890" s="44">
        <v>0.19091293870626896</v>
      </c>
      <c r="L2890" s="26">
        <f t="shared" si="855"/>
        <v>9.3034259556659151</v>
      </c>
      <c r="M2890" s="26">
        <f t="shared" si="856"/>
        <v>0.79592444789445049</v>
      </c>
      <c r="N2890" s="96">
        <f t="shared" si="857"/>
        <v>10</v>
      </c>
      <c r="O2890" s="26">
        <f t="shared" si="858"/>
        <v>0.31280952193312905</v>
      </c>
      <c r="P2890" s="3">
        <f>IF(L2890&gt;'Power Curve'!$C$37,0,INDEX(Ci,$N2890,1)*POWER(1-O2890,3)+INDEX(Ci,$N2890,2)*3*O2890*POWER(1-O2890,2)+INDEX(Ci,$N2890,3)*3*POWER(O2890,2)*(1-O2890)+INDEX(Ci,$N2890,4)*POWER(O2890,3))</f>
        <v>1300.2226276345366</v>
      </c>
      <c r="Q2890" s="3">
        <f>MAX(0,MIN(P2890-V2890+W2890,'Power Curve'!$C$39))</f>
        <v>1296.9410423007641</v>
      </c>
      <c r="R2890" s="3">
        <f t="shared" si="859"/>
        <v>1504.360061645508</v>
      </c>
      <c r="S2890" s="3">
        <f t="shared" si="860"/>
        <v>-207.4190193447439</v>
      </c>
      <c r="T2890" s="3">
        <f t="shared" si="861"/>
        <v>207.4190193447439</v>
      </c>
      <c r="V2890" s="37">
        <f t="array" ref="V2890">SUM(_xlfn.NORM.DIST($AD$3:$AD$1003,$L2890,$AA2890,FALSE)*WindSpeedStep*$AE$3:$AE$1003)/AG2890</f>
        <v>1309.9471256239694</v>
      </c>
      <c r="W2890" s="37">
        <f t="array" ref="W2890">SUM(_xlfn.NORM.DIST($AD$3:$AD$1003,$L2890,$AB2890,FALSE)*WindSpeedStep*$AE$3:$AE$1003)/AH2890</f>
        <v>1306.665540290197</v>
      </c>
      <c r="Y2890" s="1">
        <f t="shared" si="862"/>
        <v>9</v>
      </c>
      <c r="Z2890" s="99">
        <f>IF(L2890&lt;'Power Curve'!$P$28,'Power Curve'!$Q$28,IF(L2890&gt;'Power Curve'!$P$29,'Power Curve'!$Q$29,INDEX(ReferenceTurbulence,Y2890)+(L2890-INDEX(ReferenceTurbulenceWindSpeed,Y2890))*(INDEX(ReferenceTurbulence,Y2890+1)-INDEX(ReferenceTurbulence,Y2890))/(INDEX(ReferenceTurbulenceWindSpeed,Y2890+1)-INDEX(ReferenceTurbulenceWindSpeed,Y2890))))</f>
        <v>0.12038148808537931</v>
      </c>
      <c r="AA2890" s="100">
        <f t="shared" si="868"/>
        <v>1.1199602608352051</v>
      </c>
      <c r="AB2890" s="29">
        <f t="shared" si="869"/>
        <v>1.2937885352359182</v>
      </c>
      <c r="AG2890" s="40">
        <f t="array" ref="AG2890">SUM(_xlfn.NORM.DIST($AD$3:$AD$1003,$F2890,$AA2890,FALSE)*WindSpeedStep)</f>
        <v>1.0000000000000031</v>
      </c>
      <c r="AH2890" s="40">
        <f t="array" ref="AH2890">SUM(_xlfn.NORM.DIST($AD$3:$AD$1003,$F2890,$AB2890,FALSE)*WindSpeedStep)</f>
        <v>0.9999999999998811</v>
      </c>
      <c r="AJ2890" s="47">
        <f t="shared" si="863"/>
        <v>9</v>
      </c>
      <c r="AK2890" s="83" t="b">
        <f>COUNTIF('Power Curve'!$D$2:$D$31,AJ2890)&gt;0</f>
        <v>1</v>
      </c>
      <c r="AL2890" s="83" t="b">
        <f t="shared" si="864"/>
        <v>0</v>
      </c>
      <c r="AM2890" s="83" t="b">
        <f t="shared" si="870"/>
        <v>1</v>
      </c>
      <c r="AN2890" s="47" t="str">
        <f t="shared" si="865"/>
        <v>Inner</v>
      </c>
      <c r="AO2890" s="48" t="str">
        <f t="shared" si="866"/>
        <v>0.7-0.8</v>
      </c>
      <c r="AP2890" s="49" t="str">
        <f t="shared" si="871"/>
        <v>4-5</v>
      </c>
      <c r="AQ2890" s="49" t="str">
        <f t="shared" si="872"/>
        <v>Mar</v>
      </c>
      <c r="AR2890" s="48" t="str">
        <f t="shared" si="873"/>
        <v>265-275</v>
      </c>
      <c r="AS2890" s="49" t="str">
        <f t="shared" si="867"/>
        <v>Inner-TI</v>
      </c>
    </row>
    <row r="2891" spans="5:45" x14ac:dyDescent="0.3">
      <c r="E2891" s="15">
        <v>40996.194444444445</v>
      </c>
      <c r="F2891" s="21">
        <v>9.15</v>
      </c>
      <c r="G2891" s="21">
        <v>1275.4200210571289</v>
      </c>
      <c r="H2891" s="42">
        <v>1.1796792411533723</v>
      </c>
      <c r="I2891" s="35">
        <v>268.39999999999998</v>
      </c>
      <c r="J2891" s="43">
        <v>0.17158469945355193</v>
      </c>
      <c r="K2891" s="44">
        <v>0.13887929742951591</v>
      </c>
      <c r="L2891" s="26">
        <f t="shared" si="855"/>
        <v>9.0357396767180393</v>
      </c>
      <c r="M2891" s="26">
        <f t="shared" si="856"/>
        <v>0.75455267057499709</v>
      </c>
      <c r="N2891" s="96">
        <f t="shared" si="857"/>
        <v>10</v>
      </c>
      <c r="O2891" s="26">
        <f t="shared" si="858"/>
        <v>2.8276354204333415E-2</v>
      </c>
      <c r="P2891" s="3">
        <f>IF(L2891&gt;'Power Curve'!$C$37,0,INDEX(Ci,$N2891,1)*POWER(1-O2891,3)+INDEX(Ci,$N2891,2)*3*O2891*POWER(1-O2891,2)+INDEX(Ci,$N2891,3)*3*POWER(O2891,2)*(1-O2891)+INDEX(Ci,$N2891,4)*POWER(O2891,3))</f>
        <v>1207.1042109640089</v>
      </c>
      <c r="Q2891" s="3">
        <f>MAX(0,MIN(P2891-V2891+W2891,'Power Curve'!$C$39))</f>
        <v>1206.510145419147</v>
      </c>
      <c r="R2891" s="3">
        <f t="shared" si="859"/>
        <v>1275.4200210571289</v>
      </c>
      <c r="S2891" s="3">
        <f t="shared" si="860"/>
        <v>-68.909875637981941</v>
      </c>
      <c r="T2891" s="3">
        <f t="shared" si="861"/>
        <v>68.909875637981941</v>
      </c>
      <c r="V2891" s="37">
        <f t="array" ref="V2891">SUM(_xlfn.NORM.DIST($AD$3:$AD$1003,$L2891,$AA2891,FALSE)*WindSpeedStep*$AE$3:$AE$1003)/AG2891</f>
        <v>1218.558846981271</v>
      </c>
      <c r="W2891" s="37">
        <f t="array" ref="W2891">SUM(_xlfn.NORM.DIST($AD$3:$AD$1003,$L2891,$AB2891,FALSE)*WindSpeedStep*$AE$3:$AE$1003)/AH2891</f>
        <v>1217.9647814364091</v>
      </c>
      <c r="Y2891" s="1">
        <f t="shared" si="862"/>
        <v>9</v>
      </c>
      <c r="Z2891" s="99">
        <f>IF(L2891&lt;'Power Curve'!$P$28,'Power Curve'!$Q$28,IF(L2891&gt;'Power Curve'!$P$29,'Power Curve'!$Q$29,INDEX(ReferenceTurbulence,Y2891)+(L2891-INDEX(ReferenceTurbulenceWindSpeed,Y2891))*(INDEX(ReferenceTurbulence,Y2891+1)-INDEX(ReferenceTurbulence,Y2891))/(INDEX(ReferenceTurbulenceWindSpeed,Y2891+1)-INDEX(ReferenceTurbulenceWindSpeed,Y2891))))</f>
        <v>0.12053077757827041</v>
      </c>
      <c r="AA2891" s="100">
        <f t="shared" si="868"/>
        <v>1.089084729229655</v>
      </c>
      <c r="AB2891" s="29">
        <f t="shared" si="869"/>
        <v>1.5503946767701993</v>
      </c>
      <c r="AG2891" s="40">
        <f t="array" ref="AG2891">SUM(_xlfn.NORM.DIST($AD$3:$AD$1003,$F2891,$AA2891,FALSE)*WindSpeedStep)</f>
        <v>1.0000000000000036</v>
      </c>
      <c r="AH2891" s="40">
        <f t="array" ref="AH2891">SUM(_xlfn.NORM.DIST($AD$3:$AD$1003,$F2891,$AB2891,FALSE)*WindSpeedStep)</f>
        <v>0.99999999853078192</v>
      </c>
      <c r="AJ2891" s="47">
        <f t="shared" si="863"/>
        <v>9</v>
      </c>
      <c r="AK2891" s="83" t="b">
        <f>COUNTIF('Power Curve'!$D$2:$D$31,AJ2891)&gt;0</f>
        <v>1</v>
      </c>
      <c r="AL2891" s="83" t="b">
        <f t="shared" si="864"/>
        <v>0</v>
      </c>
      <c r="AM2891" s="83" t="b">
        <f t="shared" si="870"/>
        <v>1</v>
      </c>
      <c r="AN2891" s="47" t="str">
        <f t="shared" si="865"/>
        <v>Outer</v>
      </c>
      <c r="AO2891" s="48" t="str">
        <f t="shared" si="866"/>
        <v>0.7-0.8</v>
      </c>
      <c r="AP2891" s="49" t="str">
        <f t="shared" si="871"/>
        <v>4-5</v>
      </c>
      <c r="AQ2891" s="49" t="str">
        <f t="shared" si="872"/>
        <v>Mar</v>
      </c>
      <c r="AR2891" s="48" t="str">
        <f t="shared" si="873"/>
        <v>265-275</v>
      </c>
      <c r="AS2891" s="49" t="str">
        <f t="shared" si="867"/>
        <v>HWS-HTI</v>
      </c>
    </row>
    <row r="2892" spans="5:45" x14ac:dyDescent="0.3">
      <c r="E2892" s="15">
        <v>40996.201388888891</v>
      </c>
      <c r="F2892" s="21">
        <v>8.7899999999999991</v>
      </c>
      <c r="G2892" s="21">
        <v>1027.0600051879885</v>
      </c>
      <c r="H2892" s="42">
        <v>1.1798079473521463</v>
      </c>
      <c r="I2892" s="35">
        <v>269.89999999999998</v>
      </c>
      <c r="J2892" s="43">
        <v>0.15585893060295794</v>
      </c>
      <c r="K2892" s="44">
        <v>0.19128533014586302</v>
      </c>
      <c r="L2892" s="26">
        <f t="shared" si="855"/>
        <v>8.6805508324190956</v>
      </c>
      <c r="M2892" s="26">
        <f t="shared" si="856"/>
        <v>0.69965708970904128</v>
      </c>
      <c r="N2892" s="96">
        <f t="shared" si="857"/>
        <v>9</v>
      </c>
      <c r="O2892" s="26">
        <f t="shared" si="858"/>
        <v>0.67156169957220357</v>
      </c>
      <c r="P2892" s="3">
        <f>IF(L2892&gt;'Power Curve'!$C$37,0,INDEX(Ci,$N2892,1)*POWER(1-O2892,3)+INDEX(Ci,$N2892,2)*3*O2892*POWER(1-O2892,2)+INDEX(Ci,$N2892,3)*3*POWER(O2892,2)*(1-O2892)+INDEX(Ci,$N2892,4)*POWER(O2892,3))</f>
        <v>1090.9614773124408</v>
      </c>
      <c r="Q2892" s="3">
        <f>MAX(0,MIN(P2892-V2892+W2892,'Power Curve'!$C$39))</f>
        <v>1100.7829336903574</v>
      </c>
      <c r="R2892" s="3">
        <f t="shared" si="859"/>
        <v>1027.0600051879885</v>
      </c>
      <c r="S2892" s="3">
        <f t="shared" si="860"/>
        <v>73.722928502368859</v>
      </c>
      <c r="T2892" s="3">
        <f t="shared" si="861"/>
        <v>73.722928502368859</v>
      </c>
      <c r="V2892" s="37">
        <f t="array" ref="V2892">SUM(_xlfn.NORM.DIST($AD$3:$AD$1003,$L2892,$AA2892,FALSE)*WindSpeedStep*$AE$3:$AE$1003)/AG2892</f>
        <v>1096.5795372568455</v>
      </c>
      <c r="W2892" s="37">
        <f t="array" ref="W2892">SUM(_xlfn.NORM.DIST($AD$3:$AD$1003,$L2892,$AB2892,FALSE)*WindSpeedStep*$AE$3:$AE$1003)/AH2892</f>
        <v>1106.400993634762</v>
      </c>
      <c r="Y2892" s="1">
        <f t="shared" si="862"/>
        <v>8</v>
      </c>
      <c r="Z2892" s="99">
        <f>IF(L2892&lt;'Power Curve'!$P$28,'Power Curve'!$Q$28,IF(L2892&gt;'Power Curve'!$P$29,'Power Curve'!$Q$29,INDEX(ReferenceTurbulence,Y2892)+(L2892-INDEX(ReferenceTurbulenceWindSpeed,Y2892))*(INDEX(ReferenceTurbulence,Y2892+1)-INDEX(ReferenceTurbulence,Y2892))/(INDEX(ReferenceTurbulenceWindSpeed,Y2892+1)-INDEX(ReferenceTurbulenceWindSpeed,Y2892))))</f>
        <v>0.12016812515196436</v>
      </c>
      <c r="AA2892" s="100">
        <f t="shared" si="868"/>
        <v>1.0431255188181263</v>
      </c>
      <c r="AB2892" s="29">
        <f t="shared" si="869"/>
        <v>1.3529413697854566</v>
      </c>
      <c r="AG2892" s="40">
        <f t="array" ref="AG2892">SUM(_xlfn.NORM.DIST($AD$3:$AD$1003,$F2892,$AA2892,FALSE)*WindSpeedStep)</f>
        <v>1.000000000000004</v>
      </c>
      <c r="AH2892" s="40">
        <f t="array" ref="AH2892">SUM(_xlfn.NORM.DIST($AD$3:$AD$1003,$F2892,$AB2892,FALSE)*WindSpeedStep)</f>
        <v>0.99999999996828293</v>
      </c>
      <c r="AJ2892" s="47">
        <f t="shared" si="863"/>
        <v>9</v>
      </c>
      <c r="AK2892" s="83" t="b">
        <f>COUNTIF('Power Curve'!$D$2:$D$31,AJ2892)&gt;0</f>
        <v>1</v>
      </c>
      <c r="AL2892" s="83" t="b">
        <f t="shared" si="864"/>
        <v>0</v>
      </c>
      <c r="AM2892" s="83" t="b">
        <f t="shared" si="870"/>
        <v>1</v>
      </c>
      <c r="AN2892" s="47" t="str">
        <f t="shared" si="865"/>
        <v>Outer</v>
      </c>
      <c r="AO2892" s="48" t="str">
        <f t="shared" si="866"/>
        <v>0.6-0.7</v>
      </c>
      <c r="AP2892" s="49" t="str">
        <f t="shared" si="871"/>
        <v>4-5</v>
      </c>
      <c r="AQ2892" s="49" t="str">
        <f t="shared" si="872"/>
        <v>Mar</v>
      </c>
      <c r="AR2892" s="48" t="str">
        <f t="shared" si="873"/>
        <v>265-275</v>
      </c>
      <c r="AS2892" s="49" t="str">
        <f t="shared" si="867"/>
        <v>HWS-HTI</v>
      </c>
    </row>
    <row r="2893" spans="5:45" x14ac:dyDescent="0.3">
      <c r="E2893" s="15">
        <v>40996.333333333336</v>
      </c>
      <c r="F2893" s="21">
        <v>5.68</v>
      </c>
      <c r="G2893" s="21">
        <v>360.9199867248538</v>
      </c>
      <c r="H2893" s="42">
        <v>1.1788700574373339</v>
      </c>
      <c r="I2893" s="35">
        <v>277.3</v>
      </c>
      <c r="J2893" s="43">
        <v>0.20070422535211266</v>
      </c>
      <c r="K2893" s="44">
        <v>-2.1435656721414077E-3</v>
      </c>
      <c r="L2893" s="26">
        <f t="shared" si="855"/>
        <v>5.6077884071776065</v>
      </c>
      <c r="M2893" s="26">
        <f t="shared" si="856"/>
        <v>0.22475175159334129</v>
      </c>
      <c r="N2893" s="96">
        <f t="shared" si="857"/>
        <v>6</v>
      </c>
      <c r="O2893" s="26">
        <f t="shared" si="858"/>
        <v>0.57777676107754727</v>
      </c>
      <c r="P2893" s="3">
        <f>IF(L2893&gt;'Power Curve'!$C$37,0,INDEX(Ci,$N2893,1)*POWER(1-O2893,3)+INDEX(Ci,$N2893,2)*3*O2893*POWER(1-O2893,2)+INDEX(Ci,$N2893,3)*3*POWER(O2893,2)*(1-O2893)+INDEX(Ci,$N2893,4)*POWER(O2893,3))</f>
        <v>297.86241649798541</v>
      </c>
      <c r="Q2893" s="3">
        <f>MAX(0,MIN(P2893-V2893+W2893,'Power Curve'!$C$39))</f>
        <v>311.52352031427449</v>
      </c>
      <c r="R2893" s="3">
        <f t="shared" si="859"/>
        <v>360.9199867248538</v>
      </c>
      <c r="S2893" s="3">
        <f t="shared" si="860"/>
        <v>-49.396466410579308</v>
      </c>
      <c r="T2893" s="3">
        <f t="shared" si="861"/>
        <v>49.396466410579308</v>
      </c>
      <c r="V2893" s="37">
        <f t="array" ref="V2893">SUM(_xlfn.NORM.DIST($AD$3:$AD$1003,$L2893,$AA2893,FALSE)*WindSpeedStep*$AE$3:$AE$1003)/AG2893</f>
        <v>295.34206195663978</v>
      </c>
      <c r="W2893" s="37">
        <f t="array" ref="W2893">SUM(_xlfn.NORM.DIST($AD$3:$AD$1003,$L2893,$AB2893,FALSE)*WindSpeedStep*$AE$3:$AE$1003)/AH2893</f>
        <v>309.00316577292887</v>
      </c>
      <c r="Y2893" s="1">
        <f t="shared" si="862"/>
        <v>5</v>
      </c>
      <c r="Z2893" s="99">
        <f>IF(L2893&lt;'Power Curve'!$P$28,'Power Curve'!$Q$28,IF(L2893&gt;'Power Curve'!$P$29,'Power Curve'!$Q$29,INDEX(ReferenceTurbulence,Y2893)+(L2893-INDEX(ReferenceTurbulenceWindSpeed,Y2893))*(INDEX(ReferenceTurbulence,Y2893+1)-INDEX(ReferenceTurbulence,Y2893))/(INDEX(ReferenceTurbulenceWindSpeed,Y2893+1)-INDEX(ReferenceTurbulenceWindSpeed,Y2893))))</f>
        <v>0.11998658996371617</v>
      </c>
      <c r="AA2893" s="100">
        <f t="shared" si="868"/>
        <v>0.67285940821530044</v>
      </c>
      <c r="AB2893" s="29">
        <f t="shared" si="869"/>
        <v>1.1255068282011393</v>
      </c>
      <c r="AG2893" s="40">
        <f t="array" ref="AG2893">SUM(_xlfn.NORM.DIST($AD$3:$AD$1003,$F2893,$AA2893,FALSE)*WindSpeedStep)</f>
        <v>1.0000000000000036</v>
      </c>
      <c r="AH2893" s="40">
        <f t="array" ref="AH2893">SUM(_xlfn.NORM.DIST($AD$3:$AD$1003,$F2893,$AB2893,FALSE)*WindSpeedStep)</f>
        <v>0.99999982351172834</v>
      </c>
      <c r="AJ2893" s="47">
        <f t="shared" si="863"/>
        <v>6</v>
      </c>
      <c r="AK2893" s="83" t="b">
        <f>COUNTIF('Power Curve'!$D$2:$D$31,AJ2893)&gt;0</f>
        <v>1</v>
      </c>
      <c r="AL2893" s="83" t="b">
        <f t="shared" si="864"/>
        <v>0</v>
      </c>
      <c r="AM2893" s="83" t="b">
        <f t="shared" si="870"/>
        <v>1</v>
      </c>
      <c r="AN2893" s="47" t="str">
        <f t="shared" si="865"/>
        <v>Outer</v>
      </c>
      <c r="AO2893" s="48" t="str">
        <f t="shared" si="866"/>
        <v>0.2-0.3</v>
      </c>
      <c r="AP2893" s="49" t="str">
        <f t="shared" si="871"/>
        <v>8-9</v>
      </c>
      <c r="AQ2893" s="49" t="str">
        <f t="shared" si="872"/>
        <v>Mar</v>
      </c>
      <c r="AR2893" s="48" t="str">
        <f t="shared" si="873"/>
        <v>275-285</v>
      </c>
      <c r="AS2893" s="49" t="str">
        <f t="shared" si="867"/>
        <v>LWS-HTI</v>
      </c>
    </row>
    <row r="2894" spans="5:45" x14ac:dyDescent="0.3">
      <c r="E2894" s="15">
        <v>40996.340277777781</v>
      </c>
      <c r="F2894" s="21">
        <v>6.22</v>
      </c>
      <c r="G2894" s="21">
        <v>214.18000030517589</v>
      </c>
      <c r="H2894" s="42">
        <v>1.1793857298484476</v>
      </c>
      <c r="I2894" s="35">
        <v>280.89999999999998</v>
      </c>
      <c r="J2894" s="43">
        <v>9.4855305466237938E-2</v>
      </c>
      <c r="K2894" s="44">
        <v>0.25194630775978516</v>
      </c>
      <c r="L2894" s="26">
        <f t="shared" si="855"/>
        <v>6.1418184967765486</v>
      </c>
      <c r="M2894" s="26">
        <f t="shared" si="856"/>
        <v>0.30728782342942268</v>
      </c>
      <c r="N2894" s="96">
        <f t="shared" si="857"/>
        <v>7</v>
      </c>
      <c r="O2894" s="26">
        <f t="shared" si="858"/>
        <v>0.11224342393159342</v>
      </c>
      <c r="P2894" s="3">
        <f>IF(L2894&gt;'Power Curve'!$C$37,0,INDEX(Ci,$N2894,1)*POWER(1-O2894,3)+INDEX(Ci,$N2894,2)*3*O2894*POWER(1-O2894,2)+INDEX(Ci,$N2894,3)*3*POWER(O2894,2)*(1-O2894)+INDEX(Ci,$N2894,4)*POWER(O2894,3))</f>
        <v>390.70186801202368</v>
      </c>
      <c r="Q2894" s="3">
        <f>MAX(0,MIN(P2894-V2894+W2894,'Power Curve'!$C$39))</f>
        <v>385.74557515207312</v>
      </c>
      <c r="R2894" s="3">
        <f t="shared" si="859"/>
        <v>214.18000030517589</v>
      </c>
      <c r="S2894" s="3">
        <f t="shared" si="860"/>
        <v>171.56557484689722</v>
      </c>
      <c r="T2894" s="3">
        <f t="shared" si="861"/>
        <v>171.56557484689722</v>
      </c>
      <c r="V2894" s="37">
        <f t="array" ref="V2894">SUM(_xlfn.NORM.DIST($AD$3:$AD$1003,$L2894,$AA2894,FALSE)*WindSpeedStep*$AE$3:$AE$1003)/AG2894</f>
        <v>398.9418541283581</v>
      </c>
      <c r="W2894" s="37">
        <f t="array" ref="W2894">SUM(_xlfn.NORM.DIST($AD$3:$AD$1003,$L2894,$AB2894,FALSE)*WindSpeedStep*$AE$3:$AE$1003)/AH2894</f>
        <v>393.98556126840754</v>
      </c>
      <c r="Y2894" s="1">
        <f t="shared" si="862"/>
        <v>6</v>
      </c>
      <c r="Z2894" s="99">
        <f>IF(L2894&lt;'Power Curve'!$P$28,'Power Curve'!$Q$28,IF(L2894&gt;'Power Curve'!$P$29,'Power Curve'!$Q$29,INDEX(ReferenceTurbulence,Y2894)+(L2894-INDEX(ReferenceTurbulenceWindSpeed,Y2894))*(INDEX(ReferenceTurbulence,Y2894+1)-INDEX(ReferenceTurbulence,Y2894))/(INDEX(ReferenceTurbulenceWindSpeed,Y2894+1)-INDEX(ReferenceTurbulenceWindSpeed,Y2894))))</f>
        <v>0.12138889188976754</v>
      </c>
      <c r="AA2894" s="100">
        <f t="shared" si="868"/>
        <v>0.74554854151178307</v>
      </c>
      <c r="AB2894" s="29">
        <f t="shared" si="869"/>
        <v>0.58258406962992981</v>
      </c>
      <c r="AG2894" s="40">
        <f t="array" ref="AG2894">SUM(_xlfn.NORM.DIST($AD$3:$AD$1003,$F2894,$AA2894,FALSE)*WindSpeedStep)</f>
        <v>1.0000000000000036</v>
      </c>
      <c r="AH2894" s="40">
        <f t="array" ref="AH2894">SUM(_xlfn.NORM.DIST($AD$3:$AD$1003,$F2894,$AB2894,FALSE)*WindSpeedStep)</f>
        <v>1.0000000000000038</v>
      </c>
      <c r="AJ2894" s="47">
        <f t="shared" si="863"/>
        <v>6</v>
      </c>
      <c r="AK2894" s="83" t="b">
        <f>COUNTIF('Power Curve'!$D$2:$D$31,AJ2894)&gt;0</f>
        <v>1</v>
      </c>
      <c r="AL2894" s="83" t="b">
        <f t="shared" si="864"/>
        <v>0</v>
      </c>
      <c r="AM2894" s="83" t="b">
        <f t="shared" si="870"/>
        <v>1</v>
      </c>
      <c r="AN2894" s="47" t="str">
        <f t="shared" si="865"/>
        <v>Outer</v>
      </c>
      <c r="AO2894" s="48" t="str">
        <f t="shared" si="866"/>
        <v>0.3-0.4</v>
      </c>
      <c r="AP2894" s="49" t="str">
        <f t="shared" si="871"/>
        <v>8-9</v>
      </c>
      <c r="AQ2894" s="49" t="str">
        <f t="shared" si="872"/>
        <v>Mar</v>
      </c>
      <c r="AR2894" s="48" t="str">
        <f t="shared" si="873"/>
        <v>275-285</v>
      </c>
      <c r="AS2894" s="49" t="str">
        <f t="shared" si="867"/>
        <v>LWS-LTI</v>
      </c>
    </row>
    <row r="2895" spans="5:45" x14ac:dyDescent="0.3">
      <c r="E2895" s="15">
        <v>40996.347222222219</v>
      </c>
      <c r="F2895" s="21">
        <v>4.4000000000000004</v>
      </c>
      <c r="G2895" s="21">
        <v>59.200000762939496</v>
      </c>
      <c r="H2895" s="42">
        <v>1.1791112454224311</v>
      </c>
      <c r="I2895" s="35">
        <v>274</v>
      </c>
      <c r="J2895" s="43">
        <v>0.25681818181818178</v>
      </c>
      <c r="K2895" s="44">
        <v>0.17174207931864716</v>
      </c>
      <c r="L2895" s="26">
        <f t="shared" si="855"/>
        <v>4.3443576761243525</v>
      </c>
      <c r="M2895" s="26">
        <f t="shared" si="856"/>
        <v>2.9484459339382967E-2</v>
      </c>
      <c r="N2895" s="96">
        <f t="shared" si="857"/>
        <v>5</v>
      </c>
      <c r="O2895" s="26">
        <f t="shared" si="858"/>
        <v>0.21814413923300699</v>
      </c>
      <c r="P2895" s="3">
        <f>IF(L2895&gt;'Power Curve'!$C$37,0,INDEX(Ci,$N2895,1)*POWER(1-O2895,3)+INDEX(Ci,$N2895,2)*3*O2895*POWER(1-O2895,2)+INDEX(Ci,$N2895,3)*3*POWER(O2895,2)*(1-O2895)+INDEX(Ci,$N2895,4)*POWER(O2895,3))</f>
        <v>98.541535582004471</v>
      </c>
      <c r="Q2895" s="3">
        <f>MAX(0,MIN(P2895-V2895+W2895,'Power Curve'!$C$39))</f>
        <v>142.11590493973512</v>
      </c>
      <c r="R2895" s="3">
        <f t="shared" si="859"/>
        <v>59.200000762939496</v>
      </c>
      <c r="S2895" s="3">
        <f t="shared" si="860"/>
        <v>82.915904176795621</v>
      </c>
      <c r="T2895" s="3">
        <f t="shared" si="861"/>
        <v>82.915904176795621</v>
      </c>
      <c r="V2895" s="37">
        <f t="array" ref="V2895">SUM(_xlfn.NORM.DIST($AD$3:$AD$1003,$L2895,$AA2895,FALSE)*WindSpeedStep*$AE$3:$AE$1003)/AG2895</f>
        <v>71.902799790646256</v>
      </c>
      <c r="W2895" s="37">
        <f t="array" ref="W2895">SUM(_xlfn.NORM.DIST($AD$3:$AD$1003,$L2895,$AB2895,FALSE)*WindSpeedStep*$AE$3:$AE$1003)/AH2895</f>
        <v>115.4771691483769</v>
      </c>
      <c r="Y2895" s="1">
        <f t="shared" si="862"/>
        <v>4</v>
      </c>
      <c r="Z2895" s="99">
        <f>IF(L2895&lt;'Power Curve'!$P$28,'Power Curve'!$Q$28,IF(L2895&gt;'Power Curve'!$P$29,'Power Curve'!$Q$29,INDEX(ReferenceTurbulence,Y2895)+(L2895-INDEX(ReferenceTurbulenceWindSpeed,Y2895))*(INDEX(ReferenceTurbulence,Y2895+1)-INDEX(ReferenceTurbulence,Y2895))/(INDEX(ReferenceTurbulenceWindSpeed,Y2895+1)-INDEX(ReferenceTurbulenceWindSpeed,Y2895))))</f>
        <v>0.11727169155624181</v>
      </c>
      <c r="AA2895" s="100">
        <f t="shared" si="868"/>
        <v>0.50947017340444656</v>
      </c>
      <c r="AB2895" s="29">
        <f t="shared" si="869"/>
        <v>1.1157100395501176</v>
      </c>
      <c r="AG2895" s="40">
        <f t="array" ref="AG2895">SUM(_xlfn.NORM.DIST($AD$3:$AD$1003,$F2895,$AA2895,FALSE)*WindSpeedStep)</f>
        <v>1.0000000000000031</v>
      </c>
      <c r="AH2895" s="40">
        <f t="array" ref="AH2895">SUM(_xlfn.NORM.DIST($AD$3:$AD$1003,$F2895,$AB2895,FALSE)*WindSpeedStep)</f>
        <v>0.99996693911514256</v>
      </c>
      <c r="AJ2895" s="47">
        <f t="shared" si="863"/>
        <v>4</v>
      </c>
      <c r="AK2895" s="83" t="b">
        <f>COUNTIF('Power Curve'!$D$2:$D$31,AJ2895)&gt;0</f>
        <v>1</v>
      </c>
      <c r="AL2895" s="83" t="b">
        <f t="shared" si="864"/>
        <v>0</v>
      </c>
      <c r="AM2895" s="83" t="b">
        <f t="shared" si="870"/>
        <v>1</v>
      </c>
      <c r="AN2895" s="47" t="str">
        <f t="shared" si="865"/>
        <v>Outer</v>
      </c>
      <c r="AO2895" s="48" t="str">
        <f t="shared" si="866"/>
        <v>0.0-0.1</v>
      </c>
      <c r="AP2895" s="49" t="str">
        <f t="shared" si="871"/>
        <v>8-9</v>
      </c>
      <c r="AQ2895" s="49" t="str">
        <f t="shared" si="872"/>
        <v>Mar</v>
      </c>
      <c r="AR2895" s="48" t="str">
        <f t="shared" si="873"/>
        <v>265-275</v>
      </c>
      <c r="AS2895" s="49" t="str">
        <f t="shared" si="867"/>
        <v>LWS-HTI</v>
      </c>
    </row>
    <row r="2896" spans="5:45" x14ac:dyDescent="0.3">
      <c r="E2896" s="15">
        <v>40996.354166666664</v>
      </c>
      <c r="F2896" s="21">
        <v>5.95</v>
      </c>
      <c r="G2896" s="21">
        <v>336.20000839233415</v>
      </c>
      <c r="H2896" s="42">
        <v>1.1787674810265283</v>
      </c>
      <c r="I2896" s="35">
        <v>283</v>
      </c>
      <c r="J2896" s="43">
        <v>0.26218487394957984</v>
      </c>
      <c r="K2896" s="44">
        <v>0.283426438188559</v>
      </c>
      <c r="L2896" s="26">
        <f t="shared" si="855"/>
        <v>5.8741854281530816</v>
      </c>
      <c r="M2896" s="26">
        <f t="shared" si="856"/>
        <v>0.26592426993713436</v>
      </c>
      <c r="N2896" s="96">
        <f t="shared" si="857"/>
        <v>6</v>
      </c>
      <c r="O2896" s="26">
        <f t="shared" si="858"/>
        <v>0.84329940118233615</v>
      </c>
      <c r="P2896" s="3">
        <f>IF(L2896&gt;'Power Curve'!$C$37,0,INDEX(Ci,$N2896,1)*POWER(1-O2896,3)+INDEX(Ci,$N2896,2)*3*O2896*POWER(1-O2896,2)+INDEX(Ci,$N2896,3)*3*POWER(O2896,2)*(1-O2896)+INDEX(Ci,$N2896,4)*POWER(O2896,3))</f>
        <v>340.79529478135765</v>
      </c>
      <c r="Q2896" s="3">
        <f>MAX(0,MIN(P2896-V2896+W2896,'Power Curve'!$C$39))</f>
        <v>381.1232264386349</v>
      </c>
      <c r="R2896" s="3">
        <f t="shared" si="859"/>
        <v>336.20000839233415</v>
      </c>
      <c r="S2896" s="3">
        <f t="shared" si="860"/>
        <v>44.923218046300747</v>
      </c>
      <c r="T2896" s="3">
        <f t="shared" si="861"/>
        <v>44.923218046300747</v>
      </c>
      <c r="V2896" s="37">
        <f t="array" ref="V2896">SUM(_xlfn.NORM.DIST($AD$3:$AD$1003,$L2896,$AA2896,FALSE)*WindSpeedStep*$AE$3:$AE$1003)/AG2896</f>
        <v>345.60924949782822</v>
      </c>
      <c r="W2896" s="37">
        <f t="array" ref="W2896">SUM(_xlfn.NORM.DIST($AD$3:$AD$1003,$L2896,$AB2896,FALSE)*WindSpeedStep*$AE$3:$AE$1003)/AH2896</f>
        <v>385.93718115510546</v>
      </c>
      <c r="Y2896" s="1">
        <f t="shared" si="862"/>
        <v>5</v>
      </c>
      <c r="Z2896" s="99">
        <f>IF(L2896&lt;'Power Curve'!$P$28,'Power Curve'!$Q$28,IF(L2896&gt;'Power Curve'!$P$29,'Power Curve'!$Q$29,INDEX(ReferenceTurbulence,Y2896)+(L2896-INDEX(ReferenceTurbulenceWindSpeed,Y2896))*(INDEX(ReferenceTurbulence,Y2896+1)-INDEX(ReferenceTurbulence,Y2896))/(INDEX(ReferenceTurbulenceWindSpeed,Y2896+1)-INDEX(ReferenceTurbulenceWindSpeed,Y2896))))</f>
        <v>0.12100494602051291</v>
      </c>
      <c r="AA2896" s="100">
        <f t="shared" si="868"/>
        <v>0.71080549064814713</v>
      </c>
      <c r="AB2896" s="29">
        <f t="shared" si="869"/>
        <v>1.5401225660367743</v>
      </c>
      <c r="AG2896" s="40">
        <f t="array" ref="AG2896">SUM(_xlfn.NORM.DIST($AD$3:$AD$1003,$F2896,$AA2896,FALSE)*WindSpeedStep)</f>
        <v>1.0000000000000031</v>
      </c>
      <c r="AH2896" s="40">
        <f t="array" ref="AH2896">SUM(_xlfn.NORM.DIST($AD$3:$AD$1003,$F2896,$AB2896,FALSE)*WindSpeedStep)</f>
        <v>0.99995119917911535</v>
      </c>
      <c r="AJ2896" s="47">
        <f t="shared" si="863"/>
        <v>6</v>
      </c>
      <c r="AK2896" s="83" t="b">
        <f>COUNTIF('Power Curve'!$D$2:$D$31,AJ2896)&gt;0</f>
        <v>1</v>
      </c>
      <c r="AL2896" s="83" t="b">
        <f t="shared" si="864"/>
        <v>0</v>
      </c>
      <c r="AM2896" s="83" t="b">
        <f t="shared" si="870"/>
        <v>1</v>
      </c>
      <c r="AN2896" s="47" t="str">
        <f t="shared" si="865"/>
        <v>Outer</v>
      </c>
      <c r="AO2896" s="48" t="str">
        <f t="shared" si="866"/>
        <v>0.2-0.3</v>
      </c>
      <c r="AP2896" s="49" t="str">
        <f t="shared" si="871"/>
        <v>8-9</v>
      </c>
      <c r="AQ2896" s="49" t="str">
        <f t="shared" si="872"/>
        <v>Mar</v>
      </c>
      <c r="AR2896" s="48" t="str">
        <f t="shared" si="873"/>
        <v>275-285</v>
      </c>
      <c r="AS2896" s="49" t="str">
        <f t="shared" si="867"/>
        <v>LWS-HTI</v>
      </c>
    </row>
    <row r="2897" spans="5:45" x14ac:dyDescent="0.3">
      <c r="E2897" s="15">
        <v>40996.5</v>
      </c>
      <c r="F2897" s="21">
        <v>8.6999999999999993</v>
      </c>
      <c r="G2897" s="21">
        <v>1213.390037536624</v>
      </c>
      <c r="H2897" s="42">
        <v>1.1726693655695446</v>
      </c>
      <c r="I2897" s="35">
        <v>282</v>
      </c>
      <c r="J2897" s="43">
        <v>0.14712643678160922</v>
      </c>
      <c r="K2897" s="44">
        <v>0.11324614801126408</v>
      </c>
      <c r="L2897" s="26">
        <f t="shared" si="855"/>
        <v>8.5743080625269048</v>
      </c>
      <c r="M2897" s="26">
        <f t="shared" si="856"/>
        <v>0.68323692714016515</v>
      </c>
      <c r="N2897" s="96">
        <f t="shared" si="857"/>
        <v>9</v>
      </c>
      <c r="O2897" s="26">
        <f t="shared" si="858"/>
        <v>0.56536691248320126</v>
      </c>
      <c r="P2897" s="3">
        <f>IF(L2897&gt;'Power Curve'!$C$37,0,INDEX(Ci,$N2897,1)*POWER(1-O2897,3)+INDEX(Ci,$N2897,2)*3*O2897*POWER(1-O2897,2)+INDEX(Ci,$N2897,3)*3*POWER(O2897,2)*(1-O2897)+INDEX(Ci,$N2897,4)*POWER(O2897,3))</f>
        <v>1056.7027640702836</v>
      </c>
      <c r="Q2897" s="3">
        <f>MAX(0,MIN(P2897-V2897+W2897,'Power Curve'!$C$39))</f>
        <v>1066.0467734049212</v>
      </c>
      <c r="R2897" s="3">
        <f t="shared" si="859"/>
        <v>1213.390037536624</v>
      </c>
      <c r="S2897" s="3">
        <f t="shared" si="860"/>
        <v>-147.34326413170288</v>
      </c>
      <c r="T2897" s="3">
        <f t="shared" si="861"/>
        <v>147.34326413170288</v>
      </c>
      <c r="V2897" s="37">
        <f t="array" ref="V2897">SUM(_xlfn.NORM.DIST($AD$3:$AD$1003,$L2897,$AA2897,FALSE)*WindSpeedStep*$AE$3:$AE$1003)/AG2897</f>
        <v>1060.5048535929618</v>
      </c>
      <c r="W2897" s="37">
        <f t="array" ref="W2897">SUM(_xlfn.NORM.DIST($AD$3:$AD$1003,$L2897,$AB2897,FALSE)*WindSpeedStep*$AE$3:$AE$1003)/AH2897</f>
        <v>1069.8488629275994</v>
      </c>
      <c r="Y2897" s="1">
        <f t="shared" si="862"/>
        <v>8</v>
      </c>
      <c r="Z2897" s="99">
        <f>IF(L2897&lt;'Power Curve'!$P$28,'Power Curve'!$Q$28,IF(L2897&gt;'Power Curve'!$P$29,'Power Curve'!$Q$29,INDEX(ReferenceTurbulence,Y2897)+(L2897-INDEX(ReferenceTurbulenceWindSpeed,Y2897))*(INDEX(ReferenceTurbulence,Y2897+1)-INDEX(ReferenceTurbulence,Y2897))/(INDEX(ReferenceTurbulenceWindSpeed,Y2897+1)-INDEX(ReferenceTurbulenceWindSpeed,Y2897))))</f>
        <v>0.12004607083111887</v>
      </c>
      <c r="AA2897" s="100">
        <f t="shared" si="868"/>
        <v>1.0293119930019385</v>
      </c>
      <c r="AB2897" s="29">
        <f t="shared" si="869"/>
        <v>1.261507393107407</v>
      </c>
      <c r="AG2897" s="40">
        <f t="array" ref="AG2897">SUM(_xlfn.NORM.DIST($AD$3:$AD$1003,$F2897,$AA2897,FALSE)*WindSpeedStep)</f>
        <v>1.0000000000000036</v>
      </c>
      <c r="AH2897" s="40">
        <f t="array" ref="AH2897">SUM(_xlfn.NORM.DIST($AD$3:$AD$1003,$F2897,$AB2897,FALSE)*WindSpeedStep)</f>
        <v>0.99999999999801403</v>
      </c>
      <c r="AJ2897" s="47">
        <f t="shared" si="863"/>
        <v>9</v>
      </c>
      <c r="AK2897" s="83" t="b">
        <f>COUNTIF('Power Curve'!$D$2:$D$31,AJ2897)&gt;0</f>
        <v>1</v>
      </c>
      <c r="AL2897" s="83" t="b">
        <f t="shared" si="864"/>
        <v>0</v>
      </c>
      <c r="AM2897" s="83" t="b">
        <f t="shared" si="870"/>
        <v>1</v>
      </c>
      <c r="AN2897" s="47" t="str">
        <f t="shared" si="865"/>
        <v>Outer</v>
      </c>
      <c r="AO2897" s="48" t="str">
        <f t="shared" si="866"/>
        <v>0.6-0.7</v>
      </c>
      <c r="AP2897" s="49" t="str">
        <f t="shared" si="871"/>
        <v>12-13</v>
      </c>
      <c r="AQ2897" s="49" t="str">
        <f t="shared" si="872"/>
        <v>Mar</v>
      </c>
      <c r="AR2897" s="48" t="str">
        <f t="shared" si="873"/>
        <v>275-285</v>
      </c>
      <c r="AS2897" s="49" t="str">
        <f t="shared" si="867"/>
        <v>HWS-HTI</v>
      </c>
    </row>
    <row r="2898" spans="5:45" x14ac:dyDescent="0.3">
      <c r="E2898" s="15">
        <v>40996.534722222219</v>
      </c>
      <c r="F2898" s="21">
        <v>13.11</v>
      </c>
      <c r="G2898" s="21">
        <v>1972.2700500488311</v>
      </c>
      <c r="H2898" s="42">
        <v>1.1713174584318258</v>
      </c>
      <c r="I2898" s="35">
        <v>293.7</v>
      </c>
      <c r="J2898" s="43">
        <v>0.11060259344012205</v>
      </c>
      <c r="K2898" s="44">
        <v>9.2607021147971258E-2</v>
      </c>
      <c r="L2898" s="26">
        <f t="shared" si="855"/>
        <v>12.91562819159841</v>
      </c>
      <c r="M2898" s="26">
        <f t="shared" si="856"/>
        <v>1.3542019476796774</v>
      </c>
      <c r="N2898" s="96">
        <f t="shared" si="857"/>
        <v>13</v>
      </c>
      <c r="O2898" s="26">
        <f t="shared" si="858"/>
        <v>0.92355860191695704</v>
      </c>
      <c r="P2898" s="3">
        <f>IF(L2898&gt;'Power Curve'!$C$37,0,INDEX(Ci,$N2898,1)*POWER(1-O2898,3)+INDEX(Ci,$N2898,2)*3*O2898*POWER(1-O2898,2)+INDEX(Ci,$N2898,3)*3*POWER(O2898,2)*(1-O2898)+INDEX(Ci,$N2898,4)*POWER(O2898,3))</f>
        <v>1951.1104742010571</v>
      </c>
      <c r="Q2898" s="3">
        <f>MAX(0,MIN(P2898-V2898+W2898,'Power Curve'!$C$39))</f>
        <v>1960.7036628514777</v>
      </c>
      <c r="R2898" s="3">
        <f t="shared" si="859"/>
        <v>1972.2700500488311</v>
      </c>
      <c r="S2898" s="3">
        <f t="shared" si="860"/>
        <v>-11.566387197353379</v>
      </c>
      <c r="T2898" s="3">
        <f t="shared" si="861"/>
        <v>11.566387197353379</v>
      </c>
      <c r="V2898" s="37">
        <f t="array" ref="V2898">SUM(_xlfn.NORM.DIST($AD$3:$AD$1003,$L2898,$AA2898,FALSE)*WindSpeedStep*$AE$3:$AE$1003)/AG2898</f>
        <v>1941.7605033689406</v>
      </c>
      <c r="W2898" s="37">
        <f t="array" ref="W2898">SUM(_xlfn.NORM.DIST($AD$3:$AD$1003,$L2898,$AB2898,FALSE)*WindSpeedStep*$AE$3:$AE$1003)/AH2898</f>
        <v>1951.3536920193612</v>
      </c>
      <c r="Y2898" s="1">
        <f t="shared" si="862"/>
        <v>12</v>
      </c>
      <c r="Z2898" s="99">
        <f>IF(L2898&lt;'Power Curve'!$P$28,'Power Curve'!$Q$28,IF(L2898&gt;'Power Curve'!$P$29,'Power Curve'!$Q$29,INDEX(ReferenceTurbulence,Y2898)+(L2898-INDEX(ReferenceTurbulenceWindSpeed,Y2898))*(INDEX(ReferenceTurbulence,Y2898+1)-INDEX(ReferenceTurbulence,Y2898))/(INDEX(ReferenceTurbulenceWindSpeed,Y2898+1)-INDEX(ReferenceTurbulenceWindSpeed,Y2898))))</f>
        <v>0.12150403273334977</v>
      </c>
      <c r="AA2898" s="100">
        <f t="shared" si="868"/>
        <v>1.5693009105637483</v>
      </c>
      <c r="AB2898" s="29">
        <f t="shared" si="869"/>
        <v>1.4285019738991378</v>
      </c>
      <c r="AG2898" s="40">
        <f t="array" ref="AG2898">SUM(_xlfn.NORM.DIST($AD$3:$AD$1003,$F2898,$AA2898,FALSE)*WindSpeedStep)</f>
        <v>1.0000000000000031</v>
      </c>
      <c r="AH2898" s="40">
        <f t="array" ref="AH2898">SUM(_xlfn.NORM.DIST($AD$3:$AD$1003,$F2898,$AB2898,FALSE)*WindSpeedStep)</f>
        <v>1.0000000000000031</v>
      </c>
      <c r="AJ2898" s="47">
        <f t="shared" si="863"/>
        <v>13</v>
      </c>
      <c r="AK2898" s="83" t="b">
        <f>COUNTIF('Power Curve'!$D$2:$D$31,AJ2898)&gt;0</f>
        <v>1</v>
      </c>
      <c r="AL2898" s="83" t="b">
        <f t="shared" si="864"/>
        <v>0</v>
      </c>
      <c r="AM2898" s="83" t="b">
        <f t="shared" si="870"/>
        <v>1</v>
      </c>
      <c r="AN2898" s="47" t="str">
        <f t="shared" si="865"/>
        <v>Outer</v>
      </c>
      <c r="AO2898" s="48" t="str">
        <f t="shared" si="866"/>
        <v>1.3-1.4</v>
      </c>
      <c r="AP2898" s="49" t="str">
        <f t="shared" si="871"/>
        <v>12-13</v>
      </c>
      <c r="AQ2898" s="49" t="str">
        <f t="shared" si="872"/>
        <v>Mar</v>
      </c>
      <c r="AR2898" s="48" t="str">
        <f t="shared" si="873"/>
        <v>285-295</v>
      </c>
      <c r="AS2898" s="49" t="str">
        <f t="shared" si="867"/>
        <v>Inner-TI</v>
      </c>
    </row>
    <row r="2899" spans="5:45" x14ac:dyDescent="0.3">
      <c r="E2899" s="15">
        <v>40996.541666666664</v>
      </c>
      <c r="F2899" s="21">
        <v>11.89</v>
      </c>
      <c r="G2899" s="21">
        <v>1948.8400573730469</v>
      </c>
      <c r="H2899" s="42">
        <v>1.171487837913441</v>
      </c>
      <c r="I2899" s="35">
        <v>290.10000000000002</v>
      </c>
      <c r="J2899" s="43">
        <v>0.12111017661900755</v>
      </c>
      <c r="K2899" s="44">
        <v>0.13931361316256025</v>
      </c>
      <c r="L2899" s="26">
        <f t="shared" si="855"/>
        <v>11.714284116302617</v>
      </c>
      <c r="M2899" s="26">
        <f t="shared" si="856"/>
        <v>1.1685303482143188</v>
      </c>
      <c r="N2899" s="96">
        <f t="shared" si="857"/>
        <v>12</v>
      </c>
      <c r="O2899" s="26">
        <f t="shared" si="858"/>
        <v>0.70695817350316892</v>
      </c>
      <c r="P2899" s="3">
        <f>IF(L2899&gt;'Power Curve'!$C$37,0,INDEX(Ci,$N2899,1)*POWER(1-O2899,3)+INDEX(Ci,$N2899,2)*3*O2899*POWER(1-O2899,2)+INDEX(Ci,$N2899,3)*3*POWER(O2899,2)*(1-O2899)+INDEX(Ci,$N2899,4)*POWER(O2899,3))</f>
        <v>1890.1931748813959</v>
      </c>
      <c r="Q2899" s="3">
        <f>MAX(0,MIN(P2899-V2899+W2899,'Power Curve'!$C$39))</f>
        <v>1886.5493496770482</v>
      </c>
      <c r="R2899" s="3">
        <f t="shared" si="859"/>
        <v>1948.8400573730469</v>
      </c>
      <c r="S2899" s="3">
        <f t="shared" si="860"/>
        <v>-62.290707695998663</v>
      </c>
      <c r="T2899" s="3">
        <f t="shared" si="861"/>
        <v>62.290707695998663</v>
      </c>
      <c r="V2899" s="37">
        <f t="array" ref="V2899">SUM(_xlfn.NORM.DIST($AD$3:$AD$1003,$L2899,$AA2899,FALSE)*WindSpeedStep*$AE$3:$AE$1003)/AG2899</f>
        <v>1865.3865097454973</v>
      </c>
      <c r="W2899" s="37">
        <f t="array" ref="W2899">SUM(_xlfn.NORM.DIST($AD$3:$AD$1003,$L2899,$AB2899,FALSE)*WindSpeedStep*$AE$3:$AE$1003)/AH2899</f>
        <v>1861.7426845411496</v>
      </c>
      <c r="Y2899" s="1">
        <f t="shared" si="862"/>
        <v>11</v>
      </c>
      <c r="Z2899" s="99">
        <f>IF(L2899&lt;'Power Curve'!$P$28,'Power Curve'!$Q$28,IF(L2899&gt;'Power Curve'!$P$29,'Power Curve'!$Q$29,INDEX(ReferenceTurbulence,Y2899)+(L2899-INDEX(ReferenceTurbulenceWindSpeed,Y2899))*(INDEX(ReferenceTurbulence,Y2899+1)-INDEX(ReferenceTurbulence,Y2899))/(INDEX(ReferenceTurbulenceWindSpeed,Y2899+1)-INDEX(ReferenceTurbulenceWindSpeed,Y2899))))</f>
        <v>0.11872923224997341</v>
      </c>
      <c r="AA2899" s="100">
        <f t="shared" si="868"/>
        <v>1.3908279594866679</v>
      </c>
      <c r="AB2899" s="29">
        <f t="shared" si="869"/>
        <v>1.4187190182906446</v>
      </c>
      <c r="AG2899" s="40">
        <f t="array" ref="AG2899">SUM(_xlfn.NORM.DIST($AD$3:$AD$1003,$F2899,$AA2899,FALSE)*WindSpeedStep)</f>
        <v>1.0000000000000033</v>
      </c>
      <c r="AH2899" s="40">
        <f t="array" ref="AH2899">SUM(_xlfn.NORM.DIST($AD$3:$AD$1003,$F2899,$AB2899,FALSE)*WindSpeedStep)</f>
        <v>1.0000000000000036</v>
      </c>
      <c r="AJ2899" s="47">
        <f t="shared" si="863"/>
        <v>12</v>
      </c>
      <c r="AK2899" s="83" t="b">
        <f>COUNTIF('Power Curve'!$D$2:$D$31,AJ2899)&gt;0</f>
        <v>1</v>
      </c>
      <c r="AL2899" s="83" t="b">
        <f t="shared" si="864"/>
        <v>0</v>
      </c>
      <c r="AM2899" s="83" t="b">
        <f t="shared" si="870"/>
        <v>1</v>
      </c>
      <c r="AN2899" s="47" t="str">
        <f t="shared" si="865"/>
        <v>Inner</v>
      </c>
      <c r="AO2899" s="48" t="str">
        <f t="shared" si="866"/>
        <v>1.1-1.2</v>
      </c>
      <c r="AP2899" s="49" t="str">
        <f t="shared" si="871"/>
        <v>13-14</v>
      </c>
      <c r="AQ2899" s="49" t="str">
        <f t="shared" si="872"/>
        <v>Mar</v>
      </c>
      <c r="AR2899" s="48" t="str">
        <f t="shared" si="873"/>
        <v>285-295</v>
      </c>
      <c r="AS2899" s="49" t="str">
        <f t="shared" si="867"/>
        <v>Inner-TI</v>
      </c>
    </row>
    <row r="2900" spans="5:45" x14ac:dyDescent="0.3">
      <c r="E2900" s="15">
        <v>40996.555555555555</v>
      </c>
      <c r="F2900" s="21">
        <v>13.06</v>
      </c>
      <c r="G2900" s="21">
        <v>1957.969970703128</v>
      </c>
      <c r="H2900" s="42">
        <v>1.1705139048590716</v>
      </c>
      <c r="I2900" s="35">
        <v>290.10000000000002</v>
      </c>
      <c r="J2900" s="43">
        <v>0.111791730474732</v>
      </c>
      <c r="K2900" s="44">
        <v>0.14285581893493457</v>
      </c>
      <c r="L2900" s="26">
        <f t="shared" si="855"/>
        <v>12.863426610848745</v>
      </c>
      <c r="M2900" s="26">
        <f t="shared" si="856"/>
        <v>1.34613402509886</v>
      </c>
      <c r="N2900" s="96">
        <f t="shared" si="857"/>
        <v>13</v>
      </c>
      <c r="O2900" s="26">
        <f t="shared" si="858"/>
        <v>0.86981787499525565</v>
      </c>
      <c r="P2900" s="3">
        <f>IF(L2900&gt;'Power Curve'!$C$37,0,INDEX(Ci,$N2900,1)*POWER(1-O2900,3)+INDEX(Ci,$N2900,2)*3*O2900*POWER(1-O2900,2)+INDEX(Ci,$N2900,3)*3*POWER(O2900,2)*(1-O2900)+INDEX(Ci,$N2900,4)*POWER(O2900,3))</f>
        <v>1949.6573921739823</v>
      </c>
      <c r="Q2900" s="3">
        <f>MAX(0,MIN(P2900-V2900+W2900,'Power Curve'!$C$39))</f>
        <v>1958.3594468910603</v>
      </c>
      <c r="R2900" s="3">
        <f t="shared" si="859"/>
        <v>1957.969970703128</v>
      </c>
      <c r="S2900" s="3">
        <f t="shared" si="860"/>
        <v>0.38947618793235961</v>
      </c>
      <c r="T2900" s="3">
        <f t="shared" si="861"/>
        <v>0.38947618793235961</v>
      </c>
      <c r="V2900" s="37">
        <f t="array" ref="V2900">SUM(_xlfn.NORM.DIST($AD$3:$AD$1003,$L2900,$AA2900,FALSE)*WindSpeedStep*$AE$3:$AE$1003)/AG2900</f>
        <v>1939.9121879971995</v>
      </c>
      <c r="W2900" s="37">
        <f t="array" ref="W2900">SUM(_xlfn.NORM.DIST($AD$3:$AD$1003,$L2900,$AB2900,FALSE)*WindSpeedStep*$AE$3:$AE$1003)/AH2900</f>
        <v>1948.6142427142775</v>
      </c>
      <c r="Y2900" s="1">
        <f t="shared" si="862"/>
        <v>12</v>
      </c>
      <c r="Z2900" s="99">
        <f>IF(L2900&lt;'Power Curve'!$P$28,'Power Curve'!$Q$28,IF(L2900&gt;'Power Curve'!$P$29,'Power Curve'!$Q$29,INDEX(ReferenceTurbulence,Y2900)+(L2900-INDEX(ReferenceTurbulenceWindSpeed,Y2900))*(INDEX(ReferenceTurbulence,Y2900+1)-INDEX(ReferenceTurbulence,Y2900))/(INDEX(ReferenceTurbulenceWindSpeed,Y2900+1)-INDEX(ReferenceTurbulenceWindSpeed,Y2900))))</f>
        <v>0.12131204851508973</v>
      </c>
      <c r="AA2900" s="100">
        <f t="shared" si="868"/>
        <v>1.5604886330855792</v>
      </c>
      <c r="AB2900" s="29">
        <f t="shared" si="869"/>
        <v>1.438024720661498</v>
      </c>
      <c r="AG2900" s="40">
        <f t="array" ref="AG2900">SUM(_xlfn.NORM.DIST($AD$3:$AD$1003,$F2900,$AA2900,FALSE)*WindSpeedStep)</f>
        <v>1.0000000000000031</v>
      </c>
      <c r="AH2900" s="40">
        <f t="array" ref="AH2900">SUM(_xlfn.NORM.DIST($AD$3:$AD$1003,$F2900,$AB2900,FALSE)*WindSpeedStep)</f>
        <v>1.0000000000000031</v>
      </c>
      <c r="AJ2900" s="47">
        <f t="shared" si="863"/>
        <v>13</v>
      </c>
      <c r="AK2900" s="83" t="b">
        <f>COUNTIF('Power Curve'!$D$2:$D$31,AJ2900)&gt;0</f>
        <v>1</v>
      </c>
      <c r="AL2900" s="83" t="b">
        <f t="shared" si="864"/>
        <v>0</v>
      </c>
      <c r="AM2900" s="83" t="b">
        <f t="shared" si="870"/>
        <v>1</v>
      </c>
      <c r="AN2900" s="47" t="str">
        <f t="shared" si="865"/>
        <v>Inner</v>
      </c>
      <c r="AO2900" s="48" t="str">
        <f t="shared" si="866"/>
        <v>1.3-1.4</v>
      </c>
      <c r="AP2900" s="49" t="str">
        <f t="shared" si="871"/>
        <v>13-14</v>
      </c>
      <c r="AQ2900" s="49" t="str">
        <f t="shared" si="872"/>
        <v>Mar</v>
      </c>
      <c r="AR2900" s="48" t="str">
        <f t="shared" si="873"/>
        <v>285-295</v>
      </c>
      <c r="AS2900" s="49" t="str">
        <f t="shared" si="867"/>
        <v>Inner-TI</v>
      </c>
    </row>
    <row r="2901" spans="5:45" x14ac:dyDescent="0.3">
      <c r="E2901" s="15">
        <v>40996.5625</v>
      </c>
      <c r="F2901" s="21">
        <v>14.04</v>
      </c>
      <c r="G2901" s="21">
        <v>1967.3599548339871</v>
      </c>
      <c r="H2901" s="42">
        <v>1.1697720295376657</v>
      </c>
      <c r="I2901" s="35">
        <v>291.89999999999998</v>
      </c>
      <c r="J2901" s="43">
        <v>0.10185185185185186</v>
      </c>
      <c r="K2901" s="44">
        <v>0.11002483010164622</v>
      </c>
      <c r="L2901" s="26">
        <f t="shared" si="855"/>
        <v>13.825753910924165</v>
      </c>
      <c r="M2901" s="26">
        <f t="shared" si="856"/>
        <v>1.4948648114642811</v>
      </c>
      <c r="N2901" s="96">
        <f t="shared" si="857"/>
        <v>14</v>
      </c>
      <c r="O2901" s="26">
        <f t="shared" si="858"/>
        <v>0.86729919417319368</v>
      </c>
      <c r="P2901" s="3">
        <f>IF(L2901&gt;'Power Curve'!$C$37,0,INDEX(Ci,$N2901,1)*POWER(1-O2901,3)+INDEX(Ci,$N2901,2)*3*O2901*POWER(1-O2901,2)+INDEX(Ci,$N2901,3)*3*POWER(O2901,2)*(1-O2901)+INDEX(Ci,$N2901,4)*POWER(O2901,3))</f>
        <v>1973.5519876304475</v>
      </c>
      <c r="Q2901" s="3">
        <f>MAX(0,MIN(P2901-V2901+W2901,'Power Curve'!$C$39))</f>
        <v>1981.5356705742797</v>
      </c>
      <c r="R2901" s="3">
        <f t="shared" si="859"/>
        <v>1967.3599548339871</v>
      </c>
      <c r="S2901" s="3">
        <f t="shared" si="860"/>
        <v>14.175715740292617</v>
      </c>
      <c r="T2901" s="3">
        <f t="shared" si="861"/>
        <v>14.175715740292617</v>
      </c>
      <c r="V2901" s="37">
        <f t="array" ref="V2901">SUM(_xlfn.NORM.DIST($AD$3:$AD$1003,$L2901,$AA2901,FALSE)*WindSpeedStep*$AE$3:$AE$1003)/AG2901</f>
        <v>1965.6186702486079</v>
      </c>
      <c r="W2901" s="37">
        <f t="array" ref="W2901">SUM(_xlfn.NORM.DIST($AD$3:$AD$1003,$L2901,$AB2901,FALSE)*WindSpeedStep*$AE$3:$AE$1003)/AH2901</f>
        <v>1973.6023531924402</v>
      </c>
      <c r="Y2901" s="1">
        <f t="shared" si="862"/>
        <v>13</v>
      </c>
      <c r="Z2901" s="99">
        <f>IF(L2901&lt;'Power Curve'!$P$28,'Power Curve'!$Q$28,IF(L2901&gt;'Power Curve'!$P$29,'Power Curve'!$Q$29,INDEX(ReferenceTurbulence,Y2901)+(L2901-INDEX(ReferenceTurbulenceWindSpeed,Y2901))*(INDEX(ReferenceTurbulence,Y2901+1)-INDEX(ReferenceTurbulence,Y2901))/(INDEX(ReferenceTurbulenceWindSpeed,Y2901+1)-INDEX(ReferenceTurbulenceWindSpeed,Y2901))))</f>
        <v>0.12083876984873038</v>
      </c>
      <c r="AA2901" s="100">
        <f t="shared" si="868"/>
        <v>1.6706870948273491</v>
      </c>
      <c r="AB2901" s="29">
        <f t="shared" si="869"/>
        <v>1.4081786390756095</v>
      </c>
      <c r="AG2901" s="40">
        <f t="array" ref="AG2901">SUM(_xlfn.NORM.DIST($AD$3:$AD$1003,$F2901,$AA2901,FALSE)*WindSpeedStep)</f>
        <v>1.0000000000000009</v>
      </c>
      <c r="AH2901" s="40">
        <f t="array" ref="AH2901">SUM(_xlfn.NORM.DIST($AD$3:$AD$1003,$F2901,$AB2901,FALSE)*WindSpeedStep)</f>
        <v>1.000000000000002</v>
      </c>
      <c r="AJ2901" s="47">
        <f t="shared" si="863"/>
        <v>14</v>
      </c>
      <c r="AK2901" s="83" t="b">
        <f>COUNTIF('Power Curve'!$D$2:$D$31,AJ2901)&gt;0</f>
        <v>1</v>
      </c>
      <c r="AL2901" s="83" t="b">
        <f t="shared" si="864"/>
        <v>0</v>
      </c>
      <c r="AM2901" s="83" t="b">
        <f t="shared" si="870"/>
        <v>1</v>
      </c>
      <c r="AN2901" s="47" t="str">
        <f t="shared" si="865"/>
        <v>Inner</v>
      </c>
      <c r="AO2901" s="48" t="str">
        <f t="shared" si="866"/>
        <v>1.4-1.5</v>
      </c>
      <c r="AP2901" s="49" t="str">
        <f t="shared" si="871"/>
        <v>13-14</v>
      </c>
      <c r="AQ2901" s="49" t="str">
        <f t="shared" si="872"/>
        <v>Mar</v>
      </c>
      <c r="AR2901" s="48" t="str">
        <f t="shared" si="873"/>
        <v>285-295</v>
      </c>
      <c r="AS2901" s="49" t="str">
        <f t="shared" si="867"/>
        <v>Inner-TI</v>
      </c>
    </row>
    <row r="2902" spans="5:45" x14ac:dyDescent="0.3">
      <c r="E2902" s="15">
        <v>40996.569444444445</v>
      </c>
      <c r="F2902" s="21">
        <v>13.55</v>
      </c>
      <c r="G2902" s="21">
        <v>1962.2200012207011</v>
      </c>
      <c r="H2902" s="42">
        <v>1.1693470755236277</v>
      </c>
      <c r="I2902" s="35">
        <v>292.7</v>
      </c>
      <c r="J2902" s="43">
        <v>9.1512915129151287E-2</v>
      </c>
      <c r="K2902" s="44">
        <v>0.17717295997746785</v>
      </c>
      <c r="L2902" s="26">
        <f t="shared" si="855"/>
        <v>13.34161519135785</v>
      </c>
      <c r="M2902" s="26">
        <f t="shared" si="856"/>
        <v>1.4200396116955509</v>
      </c>
      <c r="N2902" s="96">
        <f t="shared" si="857"/>
        <v>14</v>
      </c>
      <c r="O2902" s="26">
        <f t="shared" si="858"/>
        <v>0.36495875477981016</v>
      </c>
      <c r="P2902" s="3">
        <f>IF(L2902&gt;'Power Curve'!$C$37,0,INDEX(Ci,$N2902,1)*POWER(1-O2902,3)+INDEX(Ci,$N2902,2)*3*O2902*POWER(1-O2902,2)+INDEX(Ci,$N2902,3)*3*POWER(O2902,2)*(1-O2902)+INDEX(Ci,$N2902,4)*POWER(O2902,3))</f>
        <v>1963.1391231696959</v>
      </c>
      <c r="Q2902" s="3">
        <f>MAX(0,MIN(P2902-V2902+W2902,'Power Curve'!$C$39))</f>
        <v>1979.4553391509858</v>
      </c>
      <c r="R2902" s="3">
        <f t="shared" si="859"/>
        <v>1962.2200012207011</v>
      </c>
      <c r="S2902" s="3">
        <f t="shared" si="860"/>
        <v>17.235337930284686</v>
      </c>
      <c r="T2902" s="3">
        <f t="shared" si="861"/>
        <v>17.235337930284686</v>
      </c>
      <c r="V2902" s="37">
        <f t="array" ref="V2902">SUM(_xlfn.NORM.DIST($AD$3:$AD$1003,$L2902,$AA2902,FALSE)*WindSpeedStep*$AE$3:$AE$1003)/AG2902</f>
        <v>1955.2860730209306</v>
      </c>
      <c r="W2902" s="37">
        <f t="array" ref="W2902">SUM(_xlfn.NORM.DIST($AD$3:$AD$1003,$L2902,$AB2902,FALSE)*WindSpeedStep*$AE$3:$AE$1003)/AH2902</f>
        <v>1971.6022890022205</v>
      </c>
      <c r="Y2902" s="1">
        <f t="shared" si="862"/>
        <v>13</v>
      </c>
      <c r="Z2902" s="99">
        <f>IF(L2902&lt;'Power Curve'!$P$28,'Power Curve'!$Q$28,IF(L2902&gt;'Power Curve'!$P$29,'Power Curve'!$Q$29,INDEX(ReferenceTurbulence,Y2902)+(L2902-INDEX(ReferenceTurbulenceWindSpeed,Y2902))*(INDEX(ReferenceTurbulence,Y2902+1)-INDEX(ReferenceTurbulence,Y2902))/(INDEX(ReferenceTurbulenceWindSpeed,Y2902+1)-INDEX(ReferenceTurbulenceWindSpeed,Y2902))))</f>
        <v>0.12138225911714086</v>
      </c>
      <c r="AA2902" s="100">
        <f t="shared" si="868"/>
        <v>1.6194353921985813</v>
      </c>
      <c r="AB2902" s="29">
        <f t="shared" si="869"/>
        <v>1.2209300986925264</v>
      </c>
      <c r="AG2902" s="40">
        <f t="array" ref="AG2902">SUM(_xlfn.NORM.DIST($AD$3:$AD$1003,$F2902,$AA2902,FALSE)*WindSpeedStep)</f>
        <v>1.0000000000000029</v>
      </c>
      <c r="AH2902" s="40">
        <f t="array" ref="AH2902">SUM(_xlfn.NORM.DIST($AD$3:$AD$1003,$F2902,$AB2902,FALSE)*WindSpeedStep)</f>
        <v>1.0000000000000033</v>
      </c>
      <c r="AJ2902" s="47">
        <f t="shared" si="863"/>
        <v>13</v>
      </c>
      <c r="AK2902" s="83" t="b">
        <f>COUNTIF('Power Curve'!$D$2:$D$31,AJ2902)&gt;0</f>
        <v>1</v>
      </c>
      <c r="AL2902" s="83" t="b">
        <f t="shared" si="864"/>
        <v>0</v>
      </c>
      <c r="AM2902" s="83" t="b">
        <f t="shared" si="870"/>
        <v>1</v>
      </c>
      <c r="AN2902" s="47" t="str">
        <f t="shared" si="865"/>
        <v>Outer</v>
      </c>
      <c r="AO2902" s="48" t="str">
        <f t="shared" si="866"/>
        <v>1.4-1.5</v>
      </c>
      <c r="AP2902" s="49" t="str">
        <f t="shared" si="871"/>
        <v>13-14</v>
      </c>
      <c r="AQ2902" s="49" t="str">
        <f t="shared" si="872"/>
        <v>Mar</v>
      </c>
      <c r="AR2902" s="48" t="str">
        <f t="shared" si="873"/>
        <v>285-295</v>
      </c>
      <c r="AS2902" s="49" t="str">
        <f t="shared" si="867"/>
        <v>HWS-LTI</v>
      </c>
    </row>
    <row r="2903" spans="5:45" x14ac:dyDescent="0.3">
      <c r="E2903" s="15">
        <v>40996.590277777781</v>
      </c>
      <c r="F2903" s="21">
        <v>14.94</v>
      </c>
      <c r="G2903" s="21">
        <v>1973.0899963378911</v>
      </c>
      <c r="H2903" s="42">
        <v>1.1684171876630438</v>
      </c>
      <c r="I2903" s="35">
        <v>293.10000000000002</v>
      </c>
      <c r="J2903" s="43">
        <v>9.2369477911646583E-2</v>
      </c>
      <c r="K2903" s="44">
        <v>0.13136999295425433</v>
      </c>
      <c r="L2903" s="26">
        <f t="shared" si="855"/>
        <v>14.706338122501755</v>
      </c>
      <c r="M2903" s="26">
        <f t="shared" si="856"/>
        <v>1.6309619399970012</v>
      </c>
      <c r="N2903" s="96">
        <f t="shared" si="857"/>
        <v>15</v>
      </c>
      <c r="O2903" s="26">
        <f t="shared" si="858"/>
        <v>0.71907625280474485</v>
      </c>
      <c r="P2903" s="3">
        <f>IF(L2903&gt;'Power Curve'!$C$37,0,INDEX(Ci,$N2903,1)*POWER(1-O2903,3)+INDEX(Ci,$N2903,2)*3*O2903*POWER(1-O2903,2)+INDEX(Ci,$N2903,3)*3*POWER(O2903,2)*(1-O2903)+INDEX(Ci,$N2903,4)*POWER(O2903,3))</f>
        <v>1978.0945618526516</v>
      </c>
      <c r="Q2903" s="3">
        <f>MAX(0,MIN(P2903-V2903+W2903,'Power Curve'!$C$39))</f>
        <v>1983.4561328060677</v>
      </c>
      <c r="R2903" s="3">
        <f t="shared" si="859"/>
        <v>1973.0899963378911</v>
      </c>
      <c r="S2903" s="3">
        <f t="shared" si="860"/>
        <v>10.366136468176592</v>
      </c>
      <c r="T2903" s="3">
        <f t="shared" si="861"/>
        <v>10.366136468176592</v>
      </c>
      <c r="V2903" s="37">
        <f t="array" ref="V2903">SUM(_xlfn.NORM.DIST($AD$3:$AD$1003,$L2903,$AA2903,FALSE)*WindSpeedStep*$AE$3:$AE$1003)/AG2903</f>
        <v>1974.9361509341979</v>
      </c>
      <c r="W2903" s="37">
        <f t="array" ref="W2903">SUM(_xlfn.NORM.DIST($AD$3:$AD$1003,$L2903,$AB2903,FALSE)*WindSpeedStep*$AE$3:$AE$1003)/AH2903</f>
        <v>1980.297721887614</v>
      </c>
      <c r="Y2903" s="1">
        <f t="shared" si="862"/>
        <v>14</v>
      </c>
      <c r="Z2903" s="99">
        <f>IF(L2903&lt;'Power Curve'!$P$28,'Power Curve'!$Q$28,IF(L2903&gt;'Power Curve'!$P$29,'Power Curve'!$Q$29,INDEX(ReferenceTurbulence,Y2903)+(L2903-INDEX(ReferenceTurbulenceWindSpeed,Y2903))*(INDEX(ReferenceTurbulence,Y2903+1)-INDEX(ReferenceTurbulence,Y2903))/(INDEX(ReferenceTurbulenceWindSpeed,Y2903+1)-INDEX(ReferenceTurbulenceWindSpeed,Y2903))))</f>
        <v>0.12255112546615264</v>
      </c>
      <c r="AA2903" s="100">
        <f t="shared" si="868"/>
        <v>1.8022782883983763</v>
      </c>
      <c r="AB2903" s="29">
        <f t="shared" si="869"/>
        <v>1.3584167743676319</v>
      </c>
      <c r="AG2903" s="40">
        <f t="array" ref="AG2903">SUM(_xlfn.NORM.DIST($AD$3:$AD$1003,$F2903,$AA2903,FALSE)*WindSpeedStep)</f>
        <v>0.99999999999999889</v>
      </c>
      <c r="AH2903" s="40">
        <f t="array" ref="AH2903">SUM(_xlfn.NORM.DIST($AD$3:$AD$1003,$F2903,$AB2903,FALSE)*WindSpeedStep)</f>
        <v>1.0000000000000002</v>
      </c>
      <c r="AJ2903" s="47">
        <f t="shared" si="863"/>
        <v>15</v>
      </c>
      <c r="AK2903" s="83" t="b">
        <f>COUNTIF('Power Curve'!$D$2:$D$31,AJ2903)&gt;0</f>
        <v>1</v>
      </c>
      <c r="AL2903" s="83" t="b">
        <f t="shared" si="864"/>
        <v>0</v>
      </c>
      <c r="AM2903" s="83" t="b">
        <f t="shared" si="870"/>
        <v>1</v>
      </c>
      <c r="AN2903" s="47" t="str">
        <f t="shared" si="865"/>
        <v>Outer</v>
      </c>
      <c r="AO2903" s="48" t="str">
        <f t="shared" si="866"/>
        <v>1.6-1.7</v>
      </c>
      <c r="AP2903" s="49" t="str">
        <f t="shared" si="871"/>
        <v>14-15</v>
      </c>
      <c r="AQ2903" s="49" t="str">
        <f t="shared" si="872"/>
        <v>Mar</v>
      </c>
      <c r="AR2903" s="48" t="str">
        <f t="shared" si="873"/>
        <v>285-295</v>
      </c>
      <c r="AS2903" s="49" t="str">
        <f t="shared" si="867"/>
        <v>HWS-LTI</v>
      </c>
    </row>
    <row r="2904" spans="5:45" x14ac:dyDescent="0.3">
      <c r="E2904" s="15">
        <v>40996.597222222219</v>
      </c>
      <c r="F2904" s="21">
        <v>13.52</v>
      </c>
      <c r="G2904" s="21">
        <v>1960.280029296873</v>
      </c>
      <c r="H2904" s="42">
        <v>1.1696680681096225</v>
      </c>
      <c r="I2904" s="35">
        <v>295.8</v>
      </c>
      <c r="J2904" s="43">
        <v>9.9112426035502965E-2</v>
      </c>
      <c r="K2904" s="44">
        <v>0.15609513564329353</v>
      </c>
      <c r="L2904" s="26">
        <f t="shared" si="855"/>
        <v>13.313294529359739</v>
      </c>
      <c r="M2904" s="26">
        <f t="shared" si="856"/>
        <v>1.4156625620898311</v>
      </c>
      <c r="N2904" s="96">
        <f t="shared" si="857"/>
        <v>14</v>
      </c>
      <c r="O2904" s="26">
        <f t="shared" si="858"/>
        <v>0.33557334680255463</v>
      </c>
      <c r="P2904" s="3">
        <f>IF(L2904&gt;'Power Curve'!$C$37,0,INDEX(Ci,$N2904,1)*POWER(1-O2904,3)+INDEX(Ci,$N2904,2)*3*O2904*POWER(1-O2904,2)+INDEX(Ci,$N2904,3)*3*POWER(O2904,2)*(1-O2904)+INDEX(Ci,$N2904,4)*POWER(O2904,3))</f>
        <v>1962.3607839607671</v>
      </c>
      <c r="Q2904" s="3">
        <f>MAX(0,MIN(P2904-V2904+W2904,'Power Curve'!$C$39))</f>
        <v>1975.9203863182672</v>
      </c>
      <c r="R2904" s="3">
        <f t="shared" si="859"/>
        <v>1960.280029296873</v>
      </c>
      <c r="S2904" s="3">
        <f t="shared" si="860"/>
        <v>15.640357021394266</v>
      </c>
      <c r="T2904" s="3">
        <f t="shared" si="861"/>
        <v>15.640357021394266</v>
      </c>
      <c r="V2904" s="37">
        <f t="array" ref="V2904">SUM(_xlfn.NORM.DIST($AD$3:$AD$1003,$L2904,$AA2904,FALSE)*WindSpeedStep*$AE$3:$AE$1003)/AG2904</f>
        <v>1954.524103657038</v>
      </c>
      <c r="W2904" s="37">
        <f t="array" ref="W2904">SUM(_xlfn.NORM.DIST($AD$3:$AD$1003,$L2904,$AB2904,FALSE)*WindSpeedStep*$AE$3:$AE$1003)/AH2904</f>
        <v>1968.0837060145382</v>
      </c>
      <c r="Y2904" s="1">
        <f t="shared" si="862"/>
        <v>13</v>
      </c>
      <c r="Z2904" s="99">
        <f>IF(L2904&lt;'Power Curve'!$P$28,'Power Curve'!$Q$28,IF(L2904&gt;'Power Curve'!$P$29,'Power Curve'!$Q$29,INDEX(ReferenceTurbulence,Y2904)+(L2904-INDEX(ReferenceTurbulenceWindSpeed,Y2904))*(INDEX(ReferenceTurbulence,Y2904+1)-INDEX(ReferenceTurbulence,Y2904))/(INDEX(ReferenceTurbulenceWindSpeed,Y2904+1)-INDEX(ReferenceTurbulenceWindSpeed,Y2904))))</f>
        <v>0.12141405160811131</v>
      </c>
      <c r="AA2904" s="100">
        <f t="shared" si="868"/>
        <v>1.6164210290616694</v>
      </c>
      <c r="AB2904" s="29">
        <f t="shared" si="869"/>
        <v>1.3195129193300335</v>
      </c>
      <c r="AG2904" s="40">
        <f t="array" ref="AG2904">SUM(_xlfn.NORM.DIST($AD$3:$AD$1003,$F2904,$AA2904,FALSE)*WindSpeedStep)</f>
        <v>1.0000000000000022</v>
      </c>
      <c r="AH2904" s="40">
        <f t="array" ref="AH2904">SUM(_xlfn.NORM.DIST($AD$3:$AD$1003,$F2904,$AB2904,FALSE)*WindSpeedStep)</f>
        <v>1.0000000000000029</v>
      </c>
      <c r="AJ2904" s="47">
        <f t="shared" si="863"/>
        <v>13</v>
      </c>
      <c r="AK2904" s="83" t="b">
        <f>COUNTIF('Power Curve'!$D$2:$D$31,AJ2904)&gt;0</f>
        <v>1</v>
      </c>
      <c r="AL2904" s="83" t="b">
        <f t="shared" si="864"/>
        <v>0</v>
      </c>
      <c r="AM2904" s="83" t="b">
        <f t="shared" si="870"/>
        <v>1</v>
      </c>
      <c r="AN2904" s="47" t="str">
        <f t="shared" si="865"/>
        <v>Outer</v>
      </c>
      <c r="AO2904" s="48" t="str">
        <f t="shared" si="866"/>
        <v>1.4-1.5</v>
      </c>
      <c r="AP2904" s="49" t="str">
        <f t="shared" si="871"/>
        <v>14-15</v>
      </c>
      <c r="AQ2904" s="49" t="str">
        <f t="shared" si="872"/>
        <v>Mar</v>
      </c>
      <c r="AR2904" s="48" t="str">
        <f t="shared" si="873"/>
        <v>295-305</v>
      </c>
      <c r="AS2904" s="49" t="str">
        <f t="shared" si="867"/>
        <v>HWS-LTI</v>
      </c>
    </row>
    <row r="2905" spans="5:45" x14ac:dyDescent="0.3">
      <c r="E2905" s="15">
        <v>40996.604166666664</v>
      </c>
      <c r="F2905" s="21">
        <v>14.53</v>
      </c>
      <c r="G2905" s="21">
        <v>1967.229980468753</v>
      </c>
      <c r="H2905" s="42">
        <v>1.1706280058519678</v>
      </c>
      <c r="I2905" s="35">
        <v>293.39999999999998</v>
      </c>
      <c r="J2905" s="43">
        <v>0.12112869924294564</v>
      </c>
      <c r="K2905" s="44">
        <v>0.13943738824033372</v>
      </c>
      <c r="L2905" s="26">
        <f t="shared" si="855"/>
        <v>14.311765819793829</v>
      </c>
      <c r="M2905" s="26">
        <f t="shared" si="856"/>
        <v>1.5699795186782191</v>
      </c>
      <c r="N2905" s="96">
        <f t="shared" si="857"/>
        <v>15</v>
      </c>
      <c r="O2905" s="26">
        <f t="shared" si="858"/>
        <v>0.34212565508099341</v>
      </c>
      <c r="P2905" s="3">
        <f>IF(L2905&gt;'Power Curve'!$C$37,0,INDEX(Ci,$N2905,1)*POWER(1-O2905,3)+INDEX(Ci,$N2905,2)*3*O2905*POWER(1-O2905,2)+INDEX(Ci,$N2905,3)*3*POWER(O2905,2)*(1-O2905)+INDEX(Ci,$N2905,4)*POWER(O2905,3))</f>
        <v>1976.7574700858104</v>
      </c>
      <c r="Q2905" s="3">
        <f>MAX(0,MIN(P2905-V2905+W2905,'Power Curve'!$C$39))</f>
        <v>1976.9291275715377</v>
      </c>
      <c r="R2905" s="3">
        <f t="shared" si="859"/>
        <v>1967.229980468753</v>
      </c>
      <c r="S2905" s="3">
        <f t="shared" si="860"/>
        <v>9.6991471027847638</v>
      </c>
      <c r="T2905" s="3">
        <f t="shared" si="861"/>
        <v>9.6991471027847638</v>
      </c>
      <c r="V2905" s="37">
        <f t="array" ref="V2905">SUM(_xlfn.NORM.DIST($AD$3:$AD$1003,$L2905,$AA2905,FALSE)*WindSpeedStep*$AE$3:$AE$1003)/AG2905</f>
        <v>1971.7007195154154</v>
      </c>
      <c r="W2905" s="37">
        <f t="array" ref="W2905">SUM(_xlfn.NORM.DIST($AD$3:$AD$1003,$L2905,$AB2905,FALSE)*WindSpeedStep*$AE$3:$AE$1003)/AH2905</f>
        <v>1971.8723770011427</v>
      </c>
      <c r="Y2905" s="1">
        <f t="shared" si="862"/>
        <v>14</v>
      </c>
      <c r="Z2905" s="99">
        <f>IF(L2905&lt;'Power Curve'!$P$28,'Power Curve'!$Q$28,IF(L2905&gt;'Power Curve'!$P$29,'Power Curve'!$Q$29,INDEX(ReferenceTurbulence,Y2905)+(L2905-INDEX(ReferenceTurbulenceWindSpeed,Y2905))*(INDEX(ReferenceTurbulence,Y2905+1)-INDEX(ReferenceTurbulence,Y2905))/(INDEX(ReferenceTurbulenceWindSpeed,Y2905+1)-INDEX(ReferenceTurbulenceWindSpeed,Y2905))))</f>
        <v>0.12157822084928122</v>
      </c>
      <c r="AA2905" s="100">
        <f t="shared" si="868"/>
        <v>1.7399990255820883</v>
      </c>
      <c r="AB2905" s="29">
        <f t="shared" si="869"/>
        <v>1.7335655776212759</v>
      </c>
      <c r="AG2905" s="40">
        <f t="array" ref="AG2905">SUM(_xlfn.NORM.DIST($AD$3:$AD$1003,$F2905,$AA2905,FALSE)*WindSpeedStep)</f>
        <v>1.0000000000000002</v>
      </c>
      <c r="AH2905" s="40">
        <f t="array" ref="AH2905">SUM(_xlfn.NORM.DIST($AD$3:$AD$1003,$F2905,$AB2905,FALSE)*WindSpeedStep)</f>
        <v>1.0000000000000004</v>
      </c>
      <c r="AJ2905" s="47">
        <f t="shared" si="863"/>
        <v>14</v>
      </c>
      <c r="AK2905" s="83" t="b">
        <f>COUNTIF('Power Curve'!$D$2:$D$31,AJ2905)&gt;0</f>
        <v>1</v>
      </c>
      <c r="AL2905" s="83" t="b">
        <f t="shared" si="864"/>
        <v>0</v>
      </c>
      <c r="AM2905" s="83" t="b">
        <f t="shared" si="870"/>
        <v>1</v>
      </c>
      <c r="AN2905" s="47" t="str">
        <f t="shared" si="865"/>
        <v>Inner</v>
      </c>
      <c r="AO2905" s="48" t="str">
        <f t="shared" si="866"/>
        <v>1.5-1.6</v>
      </c>
      <c r="AP2905" s="49" t="str">
        <f t="shared" si="871"/>
        <v>14-15</v>
      </c>
      <c r="AQ2905" s="49" t="str">
        <f t="shared" si="872"/>
        <v>Mar</v>
      </c>
      <c r="AR2905" s="48" t="str">
        <f t="shared" si="873"/>
        <v>285-295</v>
      </c>
      <c r="AS2905" s="49" t="str">
        <f t="shared" si="867"/>
        <v>Inner-TI</v>
      </c>
    </row>
    <row r="2906" spans="5:45" x14ac:dyDescent="0.3">
      <c r="E2906" s="15">
        <v>40996.611111111109</v>
      </c>
      <c r="F2906" s="21">
        <v>14.43</v>
      </c>
      <c r="G2906" s="21">
        <v>1974.0799713134791</v>
      </c>
      <c r="H2906" s="42">
        <v>1.1728044495539589</v>
      </c>
      <c r="I2906" s="35">
        <v>293.89999999999998</v>
      </c>
      <c r="J2906" s="43">
        <v>9.0783090783090784E-2</v>
      </c>
      <c r="K2906" s="44">
        <v>0.17285373700028081</v>
      </c>
      <c r="L2906" s="26">
        <f t="shared" si="855"/>
        <v>14.222070807142119</v>
      </c>
      <c r="M2906" s="26">
        <f t="shared" si="856"/>
        <v>1.5561168653338739</v>
      </c>
      <c r="N2906" s="96">
        <f t="shared" si="857"/>
        <v>15</v>
      </c>
      <c r="O2906" s="26">
        <f t="shared" si="858"/>
        <v>0.2564364457780054</v>
      </c>
      <c r="P2906" s="3">
        <f>IF(L2906&gt;'Power Curve'!$C$37,0,INDEX(Ci,$N2906,1)*POWER(1-O2906,3)+INDEX(Ci,$N2906,2)*3*O2906*POWER(1-O2906,2)+INDEX(Ci,$N2906,3)*3*POWER(O2906,2)*(1-O2906)+INDEX(Ci,$N2906,4)*POWER(O2906,3))</f>
        <v>1976.36763360809</v>
      </c>
      <c r="Q2906" s="3">
        <f>MAX(0,MIN(P2906-V2906+W2906,'Power Curve'!$C$39))</f>
        <v>1984.2460010333268</v>
      </c>
      <c r="R2906" s="3">
        <f t="shared" si="859"/>
        <v>1974.0799713134791</v>
      </c>
      <c r="S2906" s="3">
        <f t="shared" si="860"/>
        <v>10.166029719847756</v>
      </c>
      <c r="T2906" s="3">
        <f t="shared" si="861"/>
        <v>10.166029719847756</v>
      </c>
      <c r="V2906" s="37">
        <f t="array" ref="V2906">SUM(_xlfn.NORM.DIST($AD$3:$AD$1003,$L2906,$AA2906,FALSE)*WindSpeedStep*$AE$3:$AE$1003)/AG2906</f>
        <v>1970.801377406156</v>
      </c>
      <c r="W2906" s="37">
        <f t="array" ref="W2906">SUM(_xlfn.NORM.DIST($AD$3:$AD$1003,$L2906,$AB2906,FALSE)*WindSpeedStep*$AE$3:$AE$1003)/AH2906</f>
        <v>1978.6797448313928</v>
      </c>
      <c r="Y2906" s="1">
        <f t="shared" si="862"/>
        <v>14</v>
      </c>
      <c r="Z2906" s="99">
        <f>IF(L2906&lt;'Power Curve'!$P$28,'Power Curve'!$Q$28,IF(L2906&gt;'Power Curve'!$P$29,'Power Curve'!$Q$29,INDEX(ReferenceTurbulence,Y2906)+(L2906-INDEX(ReferenceTurbulenceWindSpeed,Y2906))*(INDEX(ReferenceTurbulence,Y2906+1)-INDEX(ReferenceTurbulence,Y2906))/(INDEX(ReferenceTurbulenceWindSpeed,Y2906+1)-INDEX(ReferenceTurbulenceWindSpeed,Y2906))))</f>
        <v>0.12135705810845958</v>
      </c>
      <c r="AA2906" s="100">
        <f t="shared" si="868"/>
        <v>1.7259486733649727</v>
      </c>
      <c r="AB2906" s="29">
        <f t="shared" si="869"/>
        <v>1.2911235452083283</v>
      </c>
      <c r="AG2906" s="40">
        <f t="array" ref="AG2906">SUM(_xlfn.NORM.DIST($AD$3:$AD$1003,$F2906,$AA2906,FALSE)*WindSpeedStep)</f>
        <v>0.99999999999999989</v>
      </c>
      <c r="AH2906" s="40">
        <f t="array" ref="AH2906">SUM(_xlfn.NORM.DIST($AD$3:$AD$1003,$F2906,$AB2906,FALSE)*WindSpeedStep)</f>
        <v>1.0000000000000013</v>
      </c>
      <c r="AJ2906" s="47">
        <f t="shared" si="863"/>
        <v>14</v>
      </c>
      <c r="AK2906" s="83" t="b">
        <f>COUNTIF('Power Curve'!$D$2:$D$31,AJ2906)&gt;0</f>
        <v>1</v>
      </c>
      <c r="AL2906" s="83" t="b">
        <f t="shared" si="864"/>
        <v>0</v>
      </c>
      <c r="AM2906" s="83" t="b">
        <f t="shared" si="870"/>
        <v>1</v>
      </c>
      <c r="AN2906" s="47" t="str">
        <f t="shared" si="865"/>
        <v>Outer</v>
      </c>
      <c r="AO2906" s="48" t="str">
        <f t="shared" si="866"/>
        <v>1.5-1.6</v>
      </c>
      <c r="AP2906" s="49" t="str">
        <f t="shared" si="871"/>
        <v>14-15</v>
      </c>
      <c r="AQ2906" s="49" t="str">
        <f t="shared" si="872"/>
        <v>Mar</v>
      </c>
      <c r="AR2906" s="48" t="str">
        <f t="shared" si="873"/>
        <v>285-295</v>
      </c>
      <c r="AS2906" s="49" t="str">
        <f t="shared" si="867"/>
        <v>HWS-LTI</v>
      </c>
    </row>
    <row r="2907" spans="5:45" x14ac:dyDescent="0.3">
      <c r="E2907" s="15">
        <v>40996.618055555555</v>
      </c>
      <c r="F2907" s="21">
        <v>11.93</v>
      </c>
      <c r="G2907" s="21">
        <v>1921.8000335693359</v>
      </c>
      <c r="H2907" s="42">
        <v>1.1728653967205886</v>
      </c>
      <c r="I2907" s="35">
        <v>295.10000000000002</v>
      </c>
      <c r="J2907" s="43">
        <v>0.13076278290025148</v>
      </c>
      <c r="K2907" s="44">
        <v>0.14706704281673716</v>
      </c>
      <c r="L2907" s="26">
        <f t="shared" si="855"/>
        <v>11.758298250060372</v>
      </c>
      <c r="M2907" s="26">
        <f t="shared" si="856"/>
        <v>1.175332874469649</v>
      </c>
      <c r="N2907" s="96">
        <f t="shared" si="857"/>
        <v>12</v>
      </c>
      <c r="O2907" s="26">
        <f t="shared" si="858"/>
        <v>0.74935277984993842</v>
      </c>
      <c r="P2907" s="3">
        <f>IF(L2907&gt;'Power Curve'!$C$37,0,INDEX(Ci,$N2907,1)*POWER(1-O2907,3)+INDEX(Ci,$N2907,2)*3*O2907*POWER(1-O2907,2)+INDEX(Ci,$N2907,3)*3*POWER(O2907,2)*(1-O2907)+INDEX(Ci,$N2907,4)*POWER(O2907,3))</f>
        <v>1895.1415605530121</v>
      </c>
      <c r="Q2907" s="3">
        <f>MAX(0,MIN(P2907-V2907+W2907,'Power Curve'!$C$39))</f>
        <v>1876.6718977285977</v>
      </c>
      <c r="R2907" s="3">
        <f t="shared" si="859"/>
        <v>1921.8000335693359</v>
      </c>
      <c r="S2907" s="3">
        <f t="shared" si="860"/>
        <v>-45.128135840738196</v>
      </c>
      <c r="T2907" s="3">
        <f t="shared" si="861"/>
        <v>45.128135840738196</v>
      </c>
      <c r="V2907" s="37">
        <f t="array" ref="V2907">SUM(_xlfn.NORM.DIST($AD$3:$AD$1003,$L2907,$AA2907,FALSE)*WindSpeedStep*$AE$3:$AE$1003)/AG2907</f>
        <v>1870.033790311169</v>
      </c>
      <c r="W2907" s="37">
        <f t="array" ref="W2907">SUM(_xlfn.NORM.DIST($AD$3:$AD$1003,$L2907,$AB2907,FALSE)*WindSpeedStep*$AE$3:$AE$1003)/AH2907</f>
        <v>1851.5641274867546</v>
      </c>
      <c r="Y2907" s="1">
        <f t="shared" si="862"/>
        <v>11</v>
      </c>
      <c r="Z2907" s="99">
        <f>IF(L2907&lt;'Power Curve'!$P$28,'Power Curve'!$Q$28,IF(L2907&gt;'Power Curve'!$P$29,'Power Curve'!$Q$29,INDEX(ReferenceTurbulence,Y2907)+(L2907-INDEX(ReferenceTurbulenceWindSpeed,Y2907))*(INDEX(ReferenceTurbulence,Y2907+1)-INDEX(ReferenceTurbulence,Y2907))/(INDEX(ReferenceTurbulenceWindSpeed,Y2907+1)-INDEX(ReferenceTurbulenceWindSpeed,Y2907))))</f>
        <v>0.11865334736212112</v>
      </c>
      <c r="AA2907" s="100">
        <f t="shared" si="868"/>
        <v>1.3951614466518343</v>
      </c>
      <c r="AB2907" s="29">
        <f t="shared" si="869"/>
        <v>1.5375478013490513</v>
      </c>
      <c r="AG2907" s="40">
        <f t="array" ref="AG2907">SUM(_xlfn.NORM.DIST($AD$3:$AD$1003,$F2907,$AA2907,FALSE)*WindSpeedStep)</f>
        <v>1.0000000000000033</v>
      </c>
      <c r="AH2907" s="40">
        <f t="array" ref="AH2907">SUM(_xlfn.NORM.DIST($AD$3:$AD$1003,$F2907,$AB2907,FALSE)*WindSpeedStep)</f>
        <v>0.99999999999999956</v>
      </c>
      <c r="AJ2907" s="47">
        <f t="shared" si="863"/>
        <v>12</v>
      </c>
      <c r="AK2907" s="83" t="b">
        <f>COUNTIF('Power Curve'!$D$2:$D$31,AJ2907)&gt;0</f>
        <v>1</v>
      </c>
      <c r="AL2907" s="83" t="b">
        <f t="shared" si="864"/>
        <v>0</v>
      </c>
      <c r="AM2907" s="83" t="b">
        <f t="shared" si="870"/>
        <v>1</v>
      </c>
      <c r="AN2907" s="47" t="str">
        <f t="shared" si="865"/>
        <v>Inner</v>
      </c>
      <c r="AO2907" s="48" t="str">
        <f t="shared" si="866"/>
        <v>1.1-1.2</v>
      </c>
      <c r="AP2907" s="49" t="str">
        <f t="shared" si="871"/>
        <v>14-15</v>
      </c>
      <c r="AQ2907" s="49" t="str">
        <f t="shared" si="872"/>
        <v>Mar</v>
      </c>
      <c r="AR2907" s="48" t="str">
        <f t="shared" si="873"/>
        <v>295-305</v>
      </c>
      <c r="AS2907" s="49" t="str">
        <f t="shared" si="867"/>
        <v>Inner-TI</v>
      </c>
    </row>
    <row r="2908" spans="5:45" x14ac:dyDescent="0.3">
      <c r="E2908" s="15">
        <v>40996.625</v>
      </c>
      <c r="F2908" s="21">
        <v>13.03</v>
      </c>
      <c r="G2908" s="21">
        <v>1941.429992675779</v>
      </c>
      <c r="H2908" s="42">
        <v>1.1723343362012988</v>
      </c>
      <c r="I2908" s="35">
        <v>294.10000000000002</v>
      </c>
      <c r="J2908" s="43">
        <v>0.13123561013046817</v>
      </c>
      <c r="K2908" s="44">
        <v>0.12298165842177014</v>
      </c>
      <c r="L2908" s="26">
        <f t="shared" si="855"/>
        <v>12.840527969816199</v>
      </c>
      <c r="M2908" s="26">
        <f t="shared" si="856"/>
        <v>1.342594966311685</v>
      </c>
      <c r="N2908" s="96">
        <f t="shared" si="857"/>
        <v>13</v>
      </c>
      <c r="O2908" s="26">
        <f t="shared" si="858"/>
        <v>0.84624407518046751</v>
      </c>
      <c r="P2908" s="3">
        <f>IF(L2908&gt;'Power Curve'!$C$37,0,INDEX(Ci,$N2908,1)*POWER(1-O2908,3)+INDEX(Ci,$N2908,2)*3*O2908*POWER(1-O2908,2)+INDEX(Ci,$N2908,3)*3*POWER(O2908,2)*(1-O2908)+INDEX(Ci,$N2908,4)*POWER(O2908,3))</f>
        <v>1949.0171067120018</v>
      </c>
      <c r="Q2908" s="3">
        <f>MAX(0,MIN(P2908-V2908+W2908,'Power Curve'!$C$39))</f>
        <v>1938.7220604242868</v>
      </c>
      <c r="R2908" s="3">
        <f t="shared" si="859"/>
        <v>1941.429992675779</v>
      </c>
      <c r="S2908" s="3">
        <f t="shared" si="860"/>
        <v>-2.7079322514921387</v>
      </c>
      <c r="T2908" s="3">
        <f t="shared" si="861"/>
        <v>2.7079322514921387</v>
      </c>
      <c r="V2908" s="37">
        <f t="array" ref="V2908">SUM(_xlfn.NORM.DIST($AD$3:$AD$1003,$L2908,$AA2908,FALSE)*WindSpeedStep*$AE$3:$AE$1003)/AG2908</f>
        <v>1939.0739202897721</v>
      </c>
      <c r="W2908" s="37">
        <f t="array" ref="W2908">SUM(_xlfn.NORM.DIST($AD$3:$AD$1003,$L2908,$AB2908,FALSE)*WindSpeedStep*$AE$3:$AE$1003)/AH2908</f>
        <v>1928.7788740020571</v>
      </c>
      <c r="Y2908" s="1">
        <f t="shared" si="862"/>
        <v>12</v>
      </c>
      <c r="Z2908" s="99">
        <f>IF(L2908&lt;'Power Curve'!$P$28,'Power Curve'!$Q$28,IF(L2908&gt;'Power Curve'!$P$29,'Power Curve'!$Q$29,INDEX(ReferenceTurbulence,Y2908)+(L2908-INDEX(ReferenceTurbulenceWindSpeed,Y2908))*(INDEX(ReferenceTurbulence,Y2908+1)-INDEX(ReferenceTurbulence,Y2908))/(INDEX(ReferenceTurbulenceWindSpeed,Y2908+1)-INDEX(ReferenceTurbulenceWindSpeed,Y2908))))</f>
        <v>0.12122783310178772</v>
      </c>
      <c r="AA2908" s="100">
        <f t="shared" si="868"/>
        <v>1.5566293816637153</v>
      </c>
      <c r="AB2908" s="29">
        <f t="shared" si="869"/>
        <v>1.6851345225161705</v>
      </c>
      <c r="AG2908" s="40">
        <f t="array" ref="AG2908">SUM(_xlfn.NORM.DIST($AD$3:$AD$1003,$F2908,$AA2908,FALSE)*WindSpeedStep)</f>
        <v>1.0000000000000033</v>
      </c>
      <c r="AH2908" s="40">
        <f t="array" ref="AH2908">SUM(_xlfn.NORM.DIST($AD$3:$AD$1003,$F2908,$AB2908,FALSE)*WindSpeedStep)</f>
        <v>0.99999999999999833</v>
      </c>
      <c r="AJ2908" s="47">
        <f t="shared" si="863"/>
        <v>13</v>
      </c>
      <c r="AK2908" s="83" t="b">
        <f>COUNTIF('Power Curve'!$D$2:$D$31,AJ2908)&gt;0</f>
        <v>1</v>
      </c>
      <c r="AL2908" s="83" t="b">
        <f t="shared" si="864"/>
        <v>0</v>
      </c>
      <c r="AM2908" s="83" t="b">
        <f t="shared" si="870"/>
        <v>1</v>
      </c>
      <c r="AN2908" s="47" t="str">
        <f t="shared" si="865"/>
        <v>Inner</v>
      </c>
      <c r="AO2908" s="48" t="str">
        <f t="shared" si="866"/>
        <v>1.3-1.4</v>
      </c>
      <c r="AP2908" s="49" t="str">
        <f t="shared" si="871"/>
        <v>15-16</v>
      </c>
      <c r="AQ2908" s="49" t="str">
        <f t="shared" si="872"/>
        <v>Mar</v>
      </c>
      <c r="AR2908" s="48" t="str">
        <f t="shared" si="873"/>
        <v>285-295</v>
      </c>
      <c r="AS2908" s="49" t="str">
        <f t="shared" si="867"/>
        <v>Inner-TI</v>
      </c>
    </row>
    <row r="2909" spans="5:45" x14ac:dyDescent="0.3">
      <c r="E2909" s="15">
        <v>40996.631944444445</v>
      </c>
      <c r="F2909" s="21">
        <v>13.12</v>
      </c>
      <c r="G2909" s="21">
        <v>1943.7100524902339</v>
      </c>
      <c r="H2909" s="42">
        <v>1.1731038086305547</v>
      </c>
      <c r="I2909" s="35">
        <v>293.8</v>
      </c>
      <c r="J2909" s="43">
        <v>8.6128048780487798E-2</v>
      </c>
      <c r="K2909" s="44">
        <v>0.13697299675792429</v>
      </c>
      <c r="L2909" s="26">
        <f t="shared" si="855"/>
        <v>12.932047379156208</v>
      </c>
      <c r="M2909" s="26">
        <f t="shared" si="856"/>
        <v>1.3567395860452949</v>
      </c>
      <c r="N2909" s="96">
        <f t="shared" si="857"/>
        <v>13</v>
      </c>
      <c r="O2909" s="26">
        <f t="shared" si="858"/>
        <v>0.94046190373556071</v>
      </c>
      <c r="P2909" s="3">
        <f>IF(L2909&gt;'Power Curve'!$C$37,0,INDEX(Ci,$N2909,1)*POWER(1-O2909,3)+INDEX(Ci,$N2909,2)*3*O2909*POWER(1-O2909,2)+INDEX(Ci,$N2909,3)*3*POWER(O2909,2)*(1-O2909)+INDEX(Ci,$N2909,4)*POWER(O2909,3))</f>
        <v>1951.5669108407199</v>
      </c>
      <c r="Q2909" s="3">
        <f>MAX(0,MIN(P2909-V2909+W2909,'Power Curve'!$C$39))</f>
        <v>1976.7500013954602</v>
      </c>
      <c r="R2909" s="3">
        <f t="shared" si="859"/>
        <v>1943.7100524902339</v>
      </c>
      <c r="S2909" s="3">
        <f t="shared" si="860"/>
        <v>33.039948905226311</v>
      </c>
      <c r="T2909" s="3">
        <f t="shared" si="861"/>
        <v>33.039948905226311</v>
      </c>
      <c r="V2909" s="37">
        <f t="array" ref="V2909">SUM(_xlfn.NORM.DIST($AD$3:$AD$1003,$L2909,$AA2909,FALSE)*WindSpeedStep*$AE$3:$AE$1003)/AG2909</f>
        <v>1942.3243380196295</v>
      </c>
      <c r="W2909" s="37">
        <f t="array" ref="W2909">SUM(_xlfn.NORM.DIST($AD$3:$AD$1003,$L2909,$AB2909,FALSE)*WindSpeedStep*$AE$3:$AE$1003)/AH2909</f>
        <v>1967.5074285743699</v>
      </c>
      <c r="Y2909" s="1">
        <f t="shared" si="862"/>
        <v>12</v>
      </c>
      <c r="Z2909" s="99">
        <f>IF(L2909&lt;'Power Curve'!$P$28,'Power Curve'!$Q$28,IF(L2909&gt;'Power Curve'!$P$29,'Power Curve'!$Q$29,INDEX(ReferenceTurbulence,Y2909)+(L2909-INDEX(ReferenceTurbulenceWindSpeed,Y2909))*(INDEX(ReferenceTurbulence,Y2909+1)-INDEX(ReferenceTurbulence,Y2909))/(INDEX(ReferenceTurbulenceWindSpeed,Y2909+1)-INDEX(ReferenceTurbulenceWindSpeed,Y2909))))</f>
        <v>0.12156441835467539</v>
      </c>
      <c r="AA2909" s="100">
        <f t="shared" si="868"/>
        <v>1.5720768177822286</v>
      </c>
      <c r="AB2909" s="29">
        <f t="shared" si="869"/>
        <v>1.1138120075035451</v>
      </c>
      <c r="AG2909" s="40">
        <f t="array" ref="AG2909">SUM(_xlfn.NORM.DIST($AD$3:$AD$1003,$F2909,$AA2909,FALSE)*WindSpeedStep)</f>
        <v>1.0000000000000024</v>
      </c>
      <c r="AH2909" s="40">
        <f t="array" ref="AH2909">SUM(_xlfn.NORM.DIST($AD$3:$AD$1003,$F2909,$AB2909,FALSE)*WindSpeedStep)</f>
        <v>1.0000000000000038</v>
      </c>
      <c r="AJ2909" s="47">
        <f t="shared" si="863"/>
        <v>13</v>
      </c>
      <c r="AK2909" s="83" t="b">
        <f>COUNTIF('Power Curve'!$D$2:$D$31,AJ2909)&gt;0</f>
        <v>1</v>
      </c>
      <c r="AL2909" s="83" t="b">
        <f t="shared" si="864"/>
        <v>0</v>
      </c>
      <c r="AM2909" s="83" t="b">
        <f t="shared" si="870"/>
        <v>1</v>
      </c>
      <c r="AN2909" s="47" t="str">
        <f t="shared" si="865"/>
        <v>Outer</v>
      </c>
      <c r="AO2909" s="48" t="str">
        <f t="shared" si="866"/>
        <v>1.3-1.4</v>
      </c>
      <c r="AP2909" s="49" t="str">
        <f t="shared" si="871"/>
        <v>15-16</v>
      </c>
      <c r="AQ2909" s="49" t="str">
        <f t="shared" si="872"/>
        <v>Mar</v>
      </c>
      <c r="AR2909" s="48" t="str">
        <f t="shared" si="873"/>
        <v>285-295</v>
      </c>
      <c r="AS2909" s="49" t="str">
        <f t="shared" si="867"/>
        <v>HWS-LTI</v>
      </c>
    </row>
    <row r="2910" spans="5:45" x14ac:dyDescent="0.3">
      <c r="E2910" s="15">
        <v>40996.638888888891</v>
      </c>
      <c r="F2910" s="21">
        <v>11.86</v>
      </c>
      <c r="G2910" s="21">
        <v>1924.9599609375</v>
      </c>
      <c r="H2910" s="42">
        <v>1.1732321526754415</v>
      </c>
      <c r="I2910" s="35">
        <v>295.2</v>
      </c>
      <c r="J2910" s="43">
        <v>9.1905564924114683E-2</v>
      </c>
      <c r="K2910" s="44">
        <v>0.14840290118461932</v>
      </c>
      <c r="L2910" s="26">
        <f t="shared" si="855"/>
        <v>11.690524011974595</v>
      </c>
      <c r="M2910" s="26">
        <f t="shared" si="856"/>
        <v>1.1648581474978328</v>
      </c>
      <c r="N2910" s="96">
        <f t="shared" si="857"/>
        <v>12</v>
      </c>
      <c r="O2910" s="26">
        <f t="shared" si="858"/>
        <v>0.68407233698327752</v>
      </c>
      <c r="P2910" s="3">
        <f>IF(L2910&gt;'Power Curve'!$C$37,0,INDEX(Ci,$N2910,1)*POWER(1-O2910,3)+INDEX(Ci,$N2910,2)*3*O2910*POWER(1-O2910,2)+INDEX(Ci,$N2910,3)*3*POWER(O2910,2)*(1-O2910)+INDEX(Ci,$N2910,4)*POWER(O2910,3))</f>
        <v>1887.3928033378916</v>
      </c>
      <c r="Q2910" s="3">
        <f>MAX(0,MIN(P2910-V2910+W2910,'Power Curve'!$C$39))</f>
        <v>1927.3143251771471</v>
      </c>
      <c r="R2910" s="3">
        <f t="shared" si="859"/>
        <v>1924.9599609375</v>
      </c>
      <c r="S2910" s="3">
        <f t="shared" si="860"/>
        <v>2.3543642396471114</v>
      </c>
      <c r="T2910" s="3">
        <f t="shared" si="861"/>
        <v>2.3543642396471114</v>
      </c>
      <c r="V2910" s="37">
        <f t="array" ref="V2910">SUM(_xlfn.NORM.DIST($AD$3:$AD$1003,$L2910,$AA2910,FALSE)*WindSpeedStep*$AE$3:$AE$1003)/AG2910</f>
        <v>1862.8098103548575</v>
      </c>
      <c r="W2910" s="37">
        <f t="array" ref="W2910">SUM(_xlfn.NORM.DIST($AD$3:$AD$1003,$L2910,$AB2910,FALSE)*WindSpeedStep*$AE$3:$AE$1003)/AH2910</f>
        <v>1902.7313321941131</v>
      </c>
      <c r="Y2910" s="1">
        <f t="shared" si="862"/>
        <v>11</v>
      </c>
      <c r="Z2910" s="99">
        <f>IF(L2910&lt;'Power Curve'!$P$28,'Power Curve'!$Q$28,IF(L2910&gt;'Power Curve'!$P$29,'Power Curve'!$Q$29,INDEX(ReferenceTurbulence,Y2910)+(L2910-INDEX(ReferenceTurbulenceWindSpeed,Y2910))*(INDEX(ReferenceTurbulence,Y2910+1)-INDEX(ReferenceTurbulence,Y2910))/(INDEX(ReferenceTurbulenceWindSpeed,Y2910+1)-INDEX(ReferenceTurbulenceWindSpeed,Y2910))))</f>
        <v>0.11877019711053875</v>
      </c>
      <c r="AA2910" s="100">
        <f t="shared" si="868"/>
        <v>1.388485841227709</v>
      </c>
      <c r="AB2910" s="29">
        <f t="shared" si="869"/>
        <v>1.0744242135794528</v>
      </c>
      <c r="AG2910" s="40">
        <f t="array" ref="AG2910">SUM(_xlfn.NORM.DIST($AD$3:$AD$1003,$F2910,$AA2910,FALSE)*WindSpeedStep)</f>
        <v>1.0000000000000038</v>
      </c>
      <c r="AH2910" s="40">
        <f t="array" ref="AH2910">SUM(_xlfn.NORM.DIST($AD$3:$AD$1003,$F2910,$AB2910,FALSE)*WindSpeedStep)</f>
        <v>1.0000000000000033</v>
      </c>
      <c r="AJ2910" s="47">
        <f t="shared" si="863"/>
        <v>12</v>
      </c>
      <c r="AK2910" s="83" t="b">
        <f>COUNTIF('Power Curve'!$D$2:$D$31,AJ2910)&gt;0</f>
        <v>1</v>
      </c>
      <c r="AL2910" s="83" t="b">
        <f t="shared" si="864"/>
        <v>0</v>
      </c>
      <c r="AM2910" s="83" t="b">
        <f t="shared" si="870"/>
        <v>1</v>
      </c>
      <c r="AN2910" s="47" t="str">
        <f t="shared" si="865"/>
        <v>Outer</v>
      </c>
      <c r="AO2910" s="48" t="str">
        <f t="shared" si="866"/>
        <v>1.1-1.2</v>
      </c>
      <c r="AP2910" s="49" t="str">
        <f t="shared" si="871"/>
        <v>15-16</v>
      </c>
      <c r="AQ2910" s="49" t="str">
        <f t="shared" si="872"/>
        <v>Mar</v>
      </c>
      <c r="AR2910" s="48" t="str">
        <f t="shared" si="873"/>
        <v>295-305</v>
      </c>
      <c r="AS2910" s="49" t="str">
        <f t="shared" si="867"/>
        <v>HWS-LTI</v>
      </c>
    </row>
    <row r="2911" spans="5:45" x14ac:dyDescent="0.3">
      <c r="E2911" s="15">
        <v>40996.645833333336</v>
      </c>
      <c r="F2911" s="21">
        <v>11.81</v>
      </c>
      <c r="G2911" s="21">
        <v>1795.299942016602</v>
      </c>
      <c r="H2911" s="42">
        <v>1.1725724529548642</v>
      </c>
      <c r="I2911" s="35">
        <v>289.89999999999998</v>
      </c>
      <c r="J2911" s="43">
        <v>9.7375105842506332E-2</v>
      </c>
      <c r="K2911" s="44">
        <v>0.19872292388981969</v>
      </c>
      <c r="L2911" s="26">
        <f t="shared" si="855"/>
        <v>11.639056161203465</v>
      </c>
      <c r="M2911" s="26">
        <f t="shared" si="856"/>
        <v>1.1569036252504348</v>
      </c>
      <c r="N2911" s="96">
        <f t="shared" si="857"/>
        <v>12</v>
      </c>
      <c r="O2911" s="26">
        <f t="shared" si="858"/>
        <v>0.63449827777390189</v>
      </c>
      <c r="P2911" s="3">
        <f>IF(L2911&gt;'Power Curve'!$C$37,0,INDEX(Ci,$N2911,1)*POWER(1-O2911,3)+INDEX(Ci,$N2911,2)*3*O2911*POWER(1-O2911,2)+INDEX(Ci,$N2911,3)*3*POWER(O2911,2)*(1-O2911)+INDEX(Ci,$N2911,4)*POWER(O2911,3))</f>
        <v>1881.032588624435</v>
      </c>
      <c r="Q2911" s="3">
        <f>MAX(0,MIN(P2911-V2911+W2911,'Power Curve'!$C$39))</f>
        <v>1913.7517325027011</v>
      </c>
      <c r="R2911" s="3">
        <f t="shared" si="859"/>
        <v>1795.299942016602</v>
      </c>
      <c r="S2911" s="3">
        <f t="shared" si="860"/>
        <v>118.45179048609907</v>
      </c>
      <c r="T2911" s="3">
        <f t="shared" si="861"/>
        <v>118.45179048609907</v>
      </c>
      <c r="V2911" s="37">
        <f t="array" ref="V2911">SUM(_xlfn.NORM.DIST($AD$3:$AD$1003,$L2911,$AA2911,FALSE)*WindSpeedStep*$AE$3:$AE$1003)/AG2911</f>
        <v>1857.0614051929035</v>
      </c>
      <c r="W2911" s="37">
        <f t="array" ref="W2911">SUM(_xlfn.NORM.DIST($AD$3:$AD$1003,$L2911,$AB2911,FALSE)*WindSpeedStep*$AE$3:$AE$1003)/AH2911</f>
        <v>1889.7805490711696</v>
      </c>
      <c r="Y2911" s="1">
        <f t="shared" si="862"/>
        <v>11</v>
      </c>
      <c r="Z2911" s="99">
        <f>IF(L2911&lt;'Power Curve'!$P$28,'Power Curve'!$Q$28,IF(L2911&gt;'Power Curve'!$P$29,'Power Curve'!$Q$29,INDEX(ReferenceTurbulence,Y2911)+(L2911-INDEX(ReferenceTurbulenceWindSpeed,Y2911))*(INDEX(ReferenceTurbulence,Y2911+1)-INDEX(ReferenceTurbulence,Y2911))/(INDEX(ReferenceTurbulenceWindSpeed,Y2911+1)-INDEX(ReferenceTurbulenceWindSpeed,Y2911))))</f>
        <v>0.11885893297218859</v>
      </c>
      <c r="AA2911" s="100">
        <f t="shared" si="868"/>
        <v>1.3834057961240214</v>
      </c>
      <c r="AB2911" s="29">
        <f t="shared" si="869"/>
        <v>1.1333543256040628</v>
      </c>
      <c r="AG2911" s="40">
        <f t="array" ref="AG2911">SUM(_xlfn.NORM.DIST($AD$3:$AD$1003,$F2911,$AA2911,FALSE)*WindSpeedStep)</f>
        <v>1.0000000000000044</v>
      </c>
      <c r="AH2911" s="40">
        <f t="array" ref="AH2911">SUM(_xlfn.NORM.DIST($AD$3:$AD$1003,$F2911,$AB2911,FALSE)*WindSpeedStep)</f>
        <v>1.0000000000000029</v>
      </c>
      <c r="AJ2911" s="47">
        <f t="shared" si="863"/>
        <v>12</v>
      </c>
      <c r="AK2911" s="83" t="b">
        <f>COUNTIF('Power Curve'!$D$2:$D$31,AJ2911)&gt;0</f>
        <v>1</v>
      </c>
      <c r="AL2911" s="83" t="b">
        <f t="shared" si="864"/>
        <v>0</v>
      </c>
      <c r="AM2911" s="83" t="b">
        <f t="shared" si="870"/>
        <v>1</v>
      </c>
      <c r="AN2911" s="47" t="str">
        <f t="shared" si="865"/>
        <v>Outer</v>
      </c>
      <c r="AO2911" s="48" t="str">
        <f t="shared" si="866"/>
        <v>1.1-1.2</v>
      </c>
      <c r="AP2911" s="49" t="str">
        <f t="shared" si="871"/>
        <v>15-16</v>
      </c>
      <c r="AQ2911" s="49" t="str">
        <f t="shared" si="872"/>
        <v>Mar</v>
      </c>
      <c r="AR2911" s="48" t="str">
        <f t="shared" si="873"/>
        <v>285-295</v>
      </c>
      <c r="AS2911" s="49" t="str">
        <f t="shared" si="867"/>
        <v>HWS-LTI</v>
      </c>
    </row>
    <row r="2912" spans="5:45" x14ac:dyDescent="0.3">
      <c r="E2912" s="15">
        <v>40996.652777777781</v>
      </c>
      <c r="F2912" s="21">
        <v>12.65</v>
      </c>
      <c r="G2912" s="21">
        <v>1912.980026245117</v>
      </c>
      <c r="H2912" s="42">
        <v>1.1718888619424155</v>
      </c>
      <c r="I2912" s="35">
        <v>285.60000000000002</v>
      </c>
      <c r="J2912" s="43">
        <v>0.14229249011857709</v>
      </c>
      <c r="K2912" s="44">
        <v>0.1530413446323465</v>
      </c>
      <c r="L2912" s="26">
        <f t="shared" si="855"/>
        <v>12.464474443307925</v>
      </c>
      <c r="M2912" s="26">
        <f t="shared" si="856"/>
        <v>1.2844746815513111</v>
      </c>
      <c r="N2912" s="96">
        <f t="shared" si="857"/>
        <v>13</v>
      </c>
      <c r="O2912" s="26">
        <f t="shared" si="858"/>
        <v>0.45910273605246654</v>
      </c>
      <c r="P2912" s="3">
        <f>IF(L2912&gt;'Power Curve'!$C$37,0,INDEX(Ci,$N2912,1)*POWER(1-O2912,3)+INDEX(Ci,$N2912,2)*3*O2912*POWER(1-O2912,2)+INDEX(Ci,$N2912,3)*3*POWER(O2912,2)*(1-O2912)+INDEX(Ci,$N2912,4)*POWER(O2912,3))</f>
        <v>1937.4112437726744</v>
      </c>
      <c r="Q2912" s="3">
        <f>MAX(0,MIN(P2912-V2912+W2912,'Power Curve'!$C$39))</f>
        <v>1909.3151226053008</v>
      </c>
      <c r="R2912" s="3">
        <f t="shared" si="859"/>
        <v>1912.980026245117</v>
      </c>
      <c r="S2912" s="3">
        <f t="shared" si="860"/>
        <v>-3.6649036398162025</v>
      </c>
      <c r="T2912" s="3">
        <f t="shared" si="861"/>
        <v>3.6649036398162025</v>
      </c>
      <c r="V2912" s="37">
        <f t="array" ref="V2912">SUM(_xlfn.NORM.DIST($AD$3:$AD$1003,$L2912,$AA2912,FALSE)*WindSpeedStep*$AE$3:$AE$1003)/AG2912</f>
        <v>1922.5589351260865</v>
      </c>
      <c r="W2912" s="37">
        <f t="array" ref="W2912">SUM(_xlfn.NORM.DIST($AD$3:$AD$1003,$L2912,$AB2912,FALSE)*WindSpeedStep*$AE$3:$AE$1003)/AH2912</f>
        <v>1894.4628139587128</v>
      </c>
      <c r="Y2912" s="1">
        <f t="shared" si="862"/>
        <v>12</v>
      </c>
      <c r="Z2912" s="99">
        <f>IF(L2912&lt;'Power Curve'!$P$28,'Power Curve'!$Q$28,IF(L2912&gt;'Power Curve'!$P$29,'Power Curve'!$Q$29,INDEX(ReferenceTurbulence,Y2912)+(L2912-INDEX(ReferenceTurbulenceWindSpeed,Y2912))*(INDEX(ReferenceTurbulence,Y2912+1)-INDEX(ReferenceTurbulence,Y2912))/(INDEX(ReferenceTurbulenceWindSpeed,Y2912+1)-INDEX(ReferenceTurbulenceWindSpeed,Y2912))))</f>
        <v>0.11984480329169746</v>
      </c>
      <c r="AA2912" s="100">
        <f t="shared" si="868"/>
        <v>1.4938024877926284</v>
      </c>
      <c r="AB2912" s="29">
        <f t="shared" si="869"/>
        <v>1.7736011065576496</v>
      </c>
      <c r="AG2912" s="40">
        <f t="array" ref="AG2912">SUM(_xlfn.NORM.DIST($AD$3:$AD$1003,$F2912,$AA2912,FALSE)*WindSpeedStep)</f>
        <v>1.0000000000000036</v>
      </c>
      <c r="AH2912" s="40">
        <f t="array" ref="AH2912">SUM(_xlfn.NORM.DIST($AD$3:$AD$1003,$F2912,$AB2912,FALSE)*WindSpeedStep)</f>
        <v>0.99999999999960409</v>
      </c>
      <c r="AJ2912" s="47">
        <f t="shared" si="863"/>
        <v>12</v>
      </c>
      <c r="AK2912" s="83" t="b">
        <f>COUNTIF('Power Curve'!$D$2:$D$31,AJ2912)&gt;0</f>
        <v>1</v>
      </c>
      <c r="AL2912" s="83" t="b">
        <f t="shared" si="864"/>
        <v>0</v>
      </c>
      <c r="AM2912" s="83" t="b">
        <f t="shared" si="870"/>
        <v>1</v>
      </c>
      <c r="AN2912" s="47" t="str">
        <f t="shared" si="865"/>
        <v>Outer</v>
      </c>
      <c r="AO2912" s="48" t="str">
        <f t="shared" si="866"/>
        <v>1.2-1.3</v>
      </c>
      <c r="AP2912" s="49" t="str">
        <f t="shared" si="871"/>
        <v>15-16</v>
      </c>
      <c r="AQ2912" s="49" t="str">
        <f t="shared" si="872"/>
        <v>Mar</v>
      </c>
      <c r="AR2912" s="48" t="str">
        <f t="shared" si="873"/>
        <v>285-295</v>
      </c>
      <c r="AS2912" s="49" t="str">
        <f t="shared" si="867"/>
        <v>HWS-HTI</v>
      </c>
    </row>
    <row r="2913" spans="5:45" x14ac:dyDescent="0.3">
      <c r="E2913" s="15">
        <v>40996.659722222219</v>
      </c>
      <c r="F2913" s="21">
        <v>14.04</v>
      </c>
      <c r="G2913" s="21">
        <v>1907.7700500488261</v>
      </c>
      <c r="H2913" s="42">
        <v>1.1720596848343485</v>
      </c>
      <c r="I2913" s="35">
        <v>292.10000000000002</v>
      </c>
      <c r="J2913" s="43">
        <v>0.1396011396011396</v>
      </c>
      <c r="K2913" s="44">
        <v>6.7956751663370021E-2</v>
      </c>
      <c r="L2913" s="26">
        <f t="shared" si="855"/>
        <v>13.834760783685811</v>
      </c>
      <c r="M2913" s="26">
        <f t="shared" si="856"/>
        <v>1.4962568526839659</v>
      </c>
      <c r="N2913" s="96">
        <f t="shared" si="857"/>
        <v>14</v>
      </c>
      <c r="O2913" s="26">
        <f t="shared" si="858"/>
        <v>0.87664469007713264</v>
      </c>
      <c r="P2913" s="3">
        <f>IF(L2913&gt;'Power Curve'!$C$37,0,INDEX(Ci,$N2913,1)*POWER(1-O2913,3)+INDEX(Ci,$N2913,2)*3*O2913*POWER(1-O2913,2)+INDEX(Ci,$N2913,3)*3*POWER(O2913,2)*(1-O2913)+INDEX(Ci,$N2913,4)*POWER(O2913,3))</f>
        <v>1973.6687559689167</v>
      </c>
      <c r="Q2913" s="3">
        <f>MAX(0,MIN(P2913-V2913+W2913,'Power Curve'!$C$39))</f>
        <v>1961.8147837830397</v>
      </c>
      <c r="R2913" s="3">
        <f t="shared" si="859"/>
        <v>1907.7700500488261</v>
      </c>
      <c r="S2913" s="3">
        <f t="shared" si="860"/>
        <v>54.044733734213651</v>
      </c>
      <c r="T2913" s="3">
        <f t="shared" si="861"/>
        <v>54.044733734213651</v>
      </c>
      <c r="V2913" s="37">
        <f t="array" ref="V2913">SUM(_xlfn.NORM.DIST($AD$3:$AD$1003,$L2913,$AA2913,FALSE)*WindSpeedStep*$AE$3:$AE$1003)/AG2913</f>
        <v>1965.7697545212866</v>
      </c>
      <c r="W2913" s="37">
        <f t="array" ref="W2913">SUM(_xlfn.NORM.DIST($AD$3:$AD$1003,$L2913,$AB2913,FALSE)*WindSpeedStep*$AE$3:$AE$1003)/AH2913</f>
        <v>1953.9157823354096</v>
      </c>
      <c r="Y2913" s="1">
        <f t="shared" si="862"/>
        <v>13</v>
      </c>
      <c r="Z2913" s="99">
        <f>IF(L2913&lt;'Power Curve'!$P$28,'Power Curve'!$Q$28,IF(L2913&gt;'Power Curve'!$P$29,'Power Curve'!$Q$29,INDEX(ReferenceTurbulence,Y2913)+(L2913-INDEX(ReferenceTurbulenceWindSpeed,Y2913))*(INDEX(ReferenceTurbulence,Y2913+1)-INDEX(ReferenceTurbulence,Y2913))/(INDEX(ReferenceTurbulenceWindSpeed,Y2913+1)-INDEX(ReferenceTurbulenceWindSpeed,Y2913))))</f>
        <v>0.12082865882374919</v>
      </c>
      <c r="AA2913" s="100">
        <f t="shared" si="868"/>
        <v>1.6716355906401577</v>
      </c>
      <c r="AB2913" s="29">
        <f t="shared" si="869"/>
        <v>1.9313483715116944</v>
      </c>
      <c r="AG2913" s="40">
        <f t="array" ref="AG2913">SUM(_xlfn.NORM.DIST($AD$3:$AD$1003,$F2913,$AA2913,FALSE)*WindSpeedStep)</f>
        <v>1.0000000000000013</v>
      </c>
      <c r="AH2913" s="40">
        <f t="array" ref="AH2913">SUM(_xlfn.NORM.DIST($AD$3:$AD$1003,$F2913,$AB2913,FALSE)*WindSpeedStep)</f>
        <v>0.99999999999985334</v>
      </c>
      <c r="AJ2913" s="47">
        <f t="shared" si="863"/>
        <v>14</v>
      </c>
      <c r="AK2913" s="83" t="b">
        <f>COUNTIF('Power Curve'!$D$2:$D$31,AJ2913)&gt;0</f>
        <v>1</v>
      </c>
      <c r="AL2913" s="83" t="b">
        <f t="shared" si="864"/>
        <v>0</v>
      </c>
      <c r="AM2913" s="83" t="b">
        <f t="shared" si="870"/>
        <v>1</v>
      </c>
      <c r="AN2913" s="47" t="str">
        <f t="shared" si="865"/>
        <v>Outer</v>
      </c>
      <c r="AO2913" s="48" t="str">
        <f t="shared" si="866"/>
        <v>1.4-1.5</v>
      </c>
      <c r="AP2913" s="49" t="str">
        <f t="shared" si="871"/>
        <v>15-16</v>
      </c>
      <c r="AQ2913" s="49" t="str">
        <f t="shared" si="872"/>
        <v>Mar</v>
      </c>
      <c r="AR2913" s="48" t="str">
        <f t="shared" si="873"/>
        <v>285-295</v>
      </c>
      <c r="AS2913" s="49" t="str">
        <f t="shared" si="867"/>
        <v>Inner-TI</v>
      </c>
    </row>
    <row r="2914" spans="5:45" x14ac:dyDescent="0.3">
      <c r="E2914" s="15">
        <v>40996.666666666664</v>
      </c>
      <c r="F2914" s="21">
        <v>13.81</v>
      </c>
      <c r="G2914" s="21">
        <v>1973.5999450683571</v>
      </c>
      <c r="H2914" s="42">
        <v>1.1728717746433386</v>
      </c>
      <c r="I2914" s="35">
        <v>293.89999999999998</v>
      </c>
      <c r="J2914" s="43">
        <v>0.14047791455467051</v>
      </c>
      <c r="K2914" s="44">
        <v>0.11572289384341092</v>
      </c>
      <c r="L2914" s="26">
        <f t="shared" si="855"/>
        <v>13.611265144334736</v>
      </c>
      <c r="M2914" s="26">
        <f t="shared" si="856"/>
        <v>1.4617148811662475</v>
      </c>
      <c r="N2914" s="96">
        <f t="shared" si="857"/>
        <v>14</v>
      </c>
      <c r="O2914" s="26">
        <f t="shared" si="858"/>
        <v>0.64474648996065609</v>
      </c>
      <c r="P2914" s="3">
        <f>IF(L2914&gt;'Power Curve'!$C$37,0,INDEX(Ci,$N2914,1)*POWER(1-O2914,3)+INDEX(Ci,$N2914,2)*3*O2914*POWER(1-O2914,2)+INDEX(Ci,$N2914,3)*3*POWER(O2914,2)*(1-O2914)+INDEX(Ci,$N2914,4)*POWER(O2914,3))</f>
        <v>1969.8003412958687</v>
      </c>
      <c r="Q2914" s="3">
        <f>MAX(0,MIN(P2914-V2914+W2914,'Power Curve'!$C$39))</f>
        <v>1955.7673827542815</v>
      </c>
      <c r="R2914" s="3">
        <f t="shared" si="859"/>
        <v>1973.5999450683571</v>
      </c>
      <c r="S2914" s="3">
        <f t="shared" si="860"/>
        <v>-17.832562314075631</v>
      </c>
      <c r="T2914" s="3">
        <f t="shared" si="861"/>
        <v>17.832562314075631</v>
      </c>
      <c r="V2914" s="37">
        <f t="array" ref="V2914">SUM(_xlfn.NORM.DIST($AD$3:$AD$1003,$L2914,$AA2914,FALSE)*WindSpeedStep*$AE$3:$AE$1003)/AG2914</f>
        <v>1961.61388905217</v>
      </c>
      <c r="W2914" s="37">
        <f t="array" ref="W2914">SUM(_xlfn.NORM.DIST($AD$3:$AD$1003,$L2914,$AB2914,FALSE)*WindSpeedStep*$AE$3:$AE$1003)/AH2914</f>
        <v>1947.5809305105827</v>
      </c>
      <c r="Y2914" s="1">
        <f t="shared" si="862"/>
        <v>13</v>
      </c>
      <c r="Z2914" s="99">
        <f>IF(L2914&lt;'Power Curve'!$P$28,'Power Curve'!$Q$28,IF(L2914&gt;'Power Curve'!$P$29,'Power Curve'!$Q$29,INDEX(ReferenceTurbulence,Y2914)+(L2914-INDEX(ReferenceTurbulenceWindSpeed,Y2914))*(INDEX(ReferenceTurbulence,Y2914+1)-INDEX(ReferenceTurbulence,Y2914))/(INDEX(ReferenceTurbulenceWindSpeed,Y2914+1)-INDEX(ReferenceTurbulenceWindSpeed,Y2914))))</f>
        <v>0.12107955278577863</v>
      </c>
      <c r="AA2914" s="100">
        <f t="shared" si="868"/>
        <v>1.6480458965247065</v>
      </c>
      <c r="AB2914" s="29">
        <f t="shared" si="869"/>
        <v>1.9120821419268199</v>
      </c>
      <c r="AG2914" s="40">
        <f t="array" ref="AG2914">SUM(_xlfn.NORM.DIST($AD$3:$AD$1003,$F2914,$AA2914,FALSE)*WindSpeedStep)</f>
        <v>1.0000000000000018</v>
      </c>
      <c r="AH2914" s="40">
        <f t="array" ref="AH2914">SUM(_xlfn.NORM.DIST($AD$3:$AD$1003,$F2914,$AB2914,FALSE)*WindSpeedStep)</f>
        <v>0.99999999999979228</v>
      </c>
      <c r="AJ2914" s="47">
        <f t="shared" si="863"/>
        <v>14</v>
      </c>
      <c r="AK2914" s="83" t="b">
        <f>COUNTIF('Power Curve'!$D$2:$D$31,AJ2914)&gt;0</f>
        <v>1</v>
      </c>
      <c r="AL2914" s="83" t="b">
        <f t="shared" si="864"/>
        <v>0</v>
      </c>
      <c r="AM2914" s="83" t="b">
        <f t="shared" si="870"/>
        <v>1</v>
      </c>
      <c r="AN2914" s="47" t="str">
        <f t="shared" si="865"/>
        <v>Outer</v>
      </c>
      <c r="AO2914" s="48" t="str">
        <f t="shared" si="866"/>
        <v>1.4-1.5</v>
      </c>
      <c r="AP2914" s="49" t="str">
        <f t="shared" si="871"/>
        <v>16-17</v>
      </c>
      <c r="AQ2914" s="49" t="str">
        <f t="shared" si="872"/>
        <v>Mar</v>
      </c>
      <c r="AR2914" s="48" t="str">
        <f t="shared" si="873"/>
        <v>285-295</v>
      </c>
      <c r="AS2914" s="49" t="str">
        <f t="shared" si="867"/>
        <v>HWS-HTI</v>
      </c>
    </row>
    <row r="2915" spans="5:45" x14ac:dyDescent="0.3">
      <c r="E2915" s="15">
        <v>40996.673611111109</v>
      </c>
      <c r="F2915" s="21">
        <v>13.34</v>
      </c>
      <c r="G2915" s="21">
        <v>1970.610046386721</v>
      </c>
      <c r="H2915" s="42">
        <v>1.1731531220156193</v>
      </c>
      <c r="I2915" s="35">
        <v>290.3</v>
      </c>
      <c r="J2915" s="43">
        <v>0.13118440779610194</v>
      </c>
      <c r="K2915" s="44">
        <v>0.13302160003351415</v>
      </c>
      <c r="L2915" s="26">
        <f t="shared" si="855"/>
        <v>13.149079977308963</v>
      </c>
      <c r="M2915" s="26">
        <f t="shared" si="856"/>
        <v>1.3902826737116845</v>
      </c>
      <c r="N2915" s="96">
        <f t="shared" si="857"/>
        <v>14</v>
      </c>
      <c r="O2915" s="26">
        <f t="shared" si="858"/>
        <v>0.16518497070681645</v>
      </c>
      <c r="P2915" s="3">
        <f>IF(L2915&gt;'Power Curve'!$C$37,0,INDEX(Ci,$N2915,1)*POWER(1-O2915,3)+INDEX(Ci,$N2915,2)*3*O2915*POWER(1-O2915,2)+INDEX(Ci,$N2915,3)*3*POWER(O2915,2)*(1-O2915)+INDEX(Ci,$N2915,4)*POWER(O2915,3))</f>
        <v>1957.711448882636</v>
      </c>
      <c r="Q2915" s="3">
        <f>MAX(0,MIN(P2915-V2915+W2915,'Power Curve'!$C$39))</f>
        <v>1949.284678504268</v>
      </c>
      <c r="R2915" s="3">
        <f t="shared" si="859"/>
        <v>1970.610046386721</v>
      </c>
      <c r="S2915" s="3">
        <f t="shared" si="860"/>
        <v>-21.325367882453065</v>
      </c>
      <c r="T2915" s="3">
        <f t="shared" si="861"/>
        <v>21.325367882453065</v>
      </c>
      <c r="V2915" s="37">
        <f t="array" ref="V2915">SUM(_xlfn.NORM.DIST($AD$3:$AD$1003,$L2915,$AA2915,FALSE)*WindSpeedStep*$AE$3:$AE$1003)/AG2915</f>
        <v>1949.6881080572432</v>
      </c>
      <c r="W2915" s="37">
        <f t="array" ref="W2915">SUM(_xlfn.NORM.DIST($AD$3:$AD$1003,$L2915,$AB2915,FALSE)*WindSpeedStep*$AE$3:$AE$1003)/AH2915</f>
        <v>1941.2613376788752</v>
      </c>
      <c r="Y2915" s="1">
        <f t="shared" si="862"/>
        <v>13</v>
      </c>
      <c r="Z2915" s="99">
        <f>IF(L2915&lt;'Power Curve'!$P$28,'Power Curve'!$Q$28,IF(L2915&gt;'Power Curve'!$P$29,'Power Curve'!$Q$29,INDEX(ReferenceTurbulence,Y2915)+(L2915-INDEX(ReferenceTurbulenceWindSpeed,Y2915))*(INDEX(ReferenceTurbulence,Y2915+1)-INDEX(ReferenceTurbulence,Y2915))/(INDEX(ReferenceTurbulenceWindSpeed,Y2915+1)-INDEX(ReferenceTurbulenceWindSpeed,Y2915))))</f>
        <v>0.12159839721640386</v>
      </c>
      <c r="AA2915" s="100">
        <f t="shared" si="868"/>
        <v>1.598907050111078</v>
      </c>
      <c r="AB2915" s="29">
        <f t="shared" si="869"/>
        <v>1.7249542698868578</v>
      </c>
      <c r="AG2915" s="40">
        <f t="array" ref="AG2915">SUM(_xlfn.NORM.DIST($AD$3:$AD$1003,$F2915,$AA2915,FALSE)*WindSpeedStep)</f>
        <v>1.0000000000000033</v>
      </c>
      <c r="AH2915" s="40">
        <f t="array" ref="AH2915">SUM(_xlfn.NORM.DIST($AD$3:$AD$1003,$F2915,$AB2915,FALSE)*WindSpeedStep)</f>
        <v>0.99999999999999867</v>
      </c>
      <c r="AJ2915" s="47">
        <f t="shared" si="863"/>
        <v>13</v>
      </c>
      <c r="AK2915" s="83" t="b">
        <f>COUNTIF('Power Curve'!$D$2:$D$31,AJ2915)&gt;0</f>
        <v>1</v>
      </c>
      <c r="AL2915" s="83" t="b">
        <f t="shared" si="864"/>
        <v>0</v>
      </c>
      <c r="AM2915" s="83" t="b">
        <f t="shared" si="870"/>
        <v>1</v>
      </c>
      <c r="AN2915" s="47" t="str">
        <f t="shared" si="865"/>
        <v>Inner</v>
      </c>
      <c r="AO2915" s="48" t="str">
        <f t="shared" si="866"/>
        <v>1.3-1.4</v>
      </c>
      <c r="AP2915" s="49" t="str">
        <f t="shared" si="871"/>
        <v>16-17</v>
      </c>
      <c r="AQ2915" s="49" t="str">
        <f t="shared" si="872"/>
        <v>Mar</v>
      </c>
      <c r="AR2915" s="48" t="str">
        <f t="shared" si="873"/>
        <v>285-295</v>
      </c>
      <c r="AS2915" s="49" t="str">
        <f t="shared" si="867"/>
        <v>Inner-TI</v>
      </c>
    </row>
    <row r="2916" spans="5:45" x14ac:dyDescent="0.3">
      <c r="E2916" s="15">
        <v>40996.680555555555</v>
      </c>
      <c r="F2916" s="21">
        <v>11.15</v>
      </c>
      <c r="G2916" s="21">
        <v>1713.9100189209009</v>
      </c>
      <c r="H2916" s="42">
        <v>1.1738563383152725</v>
      </c>
      <c r="I2916" s="35">
        <v>285.5</v>
      </c>
      <c r="J2916" s="43">
        <v>0.14080717488789238</v>
      </c>
      <c r="K2916" s="44">
        <v>0.12361079677612961</v>
      </c>
      <c r="L2916" s="26">
        <f t="shared" si="855"/>
        <v>10.992618455868042</v>
      </c>
      <c r="M2916" s="26">
        <f t="shared" si="856"/>
        <v>1.0569945940473702</v>
      </c>
      <c r="N2916" s="96">
        <f t="shared" si="857"/>
        <v>12</v>
      </c>
      <c r="O2916" s="26">
        <f t="shared" si="858"/>
        <v>1.1846649634676626E-2</v>
      </c>
      <c r="P2916" s="3">
        <f>IF(L2916&gt;'Power Curve'!$C$37,0,INDEX(Ci,$N2916,1)*POWER(1-O2916,3)+INDEX(Ci,$N2916,2)*3*O2916*POWER(1-O2916,2)+INDEX(Ci,$N2916,3)*3*POWER(O2916,2)*(1-O2916)+INDEX(Ci,$N2916,4)*POWER(O2916,3))</f>
        <v>1778.2761641242887</v>
      </c>
      <c r="Q2916" s="3">
        <f>MAX(0,MIN(P2916-V2916+W2916,'Power Curve'!$C$39))</f>
        <v>1745.4472480996012</v>
      </c>
      <c r="R2916" s="3">
        <f t="shared" si="859"/>
        <v>1713.9100189209009</v>
      </c>
      <c r="S2916" s="3">
        <f t="shared" si="860"/>
        <v>31.537229178700272</v>
      </c>
      <c r="T2916" s="3">
        <f t="shared" si="861"/>
        <v>31.537229178700272</v>
      </c>
      <c r="V2916" s="37">
        <f t="array" ref="V2916">SUM(_xlfn.NORM.DIST($AD$3:$AD$1003,$L2916,$AA2916,FALSE)*WindSpeedStep*$AE$3:$AE$1003)/AG2916</f>
        <v>1763.1288381678619</v>
      </c>
      <c r="W2916" s="37">
        <f t="array" ref="W2916">SUM(_xlfn.NORM.DIST($AD$3:$AD$1003,$L2916,$AB2916,FALSE)*WindSpeedStep*$AE$3:$AE$1003)/AH2916</f>
        <v>1730.2999221431744</v>
      </c>
      <c r="Y2916" s="1">
        <f t="shared" si="862"/>
        <v>11</v>
      </c>
      <c r="Z2916" s="99">
        <f>IF(L2916&lt;'Power Curve'!$P$28,'Power Curve'!$Q$28,IF(L2916&gt;'Power Curve'!$P$29,'Power Curve'!$Q$29,INDEX(ReferenceTurbulence,Y2916)+(L2916-INDEX(ReferenceTurbulenceWindSpeed,Y2916))*(INDEX(ReferenceTurbulence,Y2916+1)-INDEX(ReferenceTurbulence,Y2916))/(INDEX(ReferenceTurbulenceWindSpeed,Y2916+1)-INDEX(ReferenceTurbulenceWindSpeed,Y2916))))</f>
        <v>0.1199734579800613</v>
      </c>
      <c r="AA2916" s="100">
        <f t="shared" si="868"/>
        <v>1.318822448405931</v>
      </c>
      <c r="AB2916" s="29">
        <f t="shared" si="869"/>
        <v>1.5478395493912849</v>
      </c>
      <c r="AG2916" s="40">
        <f t="array" ref="AG2916">SUM(_xlfn.NORM.DIST($AD$3:$AD$1003,$F2916,$AA2916,FALSE)*WindSpeedStep)</f>
        <v>1.0000000000000031</v>
      </c>
      <c r="AH2916" s="40">
        <f t="array" ref="AH2916">SUM(_xlfn.NORM.DIST($AD$3:$AD$1003,$F2916,$AB2916,FALSE)*WindSpeedStep)</f>
        <v>0.99999999999977462</v>
      </c>
      <c r="AJ2916" s="47">
        <f t="shared" si="863"/>
        <v>11</v>
      </c>
      <c r="AK2916" s="83" t="b">
        <f>COUNTIF('Power Curve'!$D$2:$D$31,AJ2916)&gt;0</f>
        <v>1</v>
      </c>
      <c r="AL2916" s="83" t="b">
        <f t="shared" si="864"/>
        <v>0</v>
      </c>
      <c r="AM2916" s="83" t="b">
        <f t="shared" si="870"/>
        <v>1</v>
      </c>
      <c r="AN2916" s="47" t="str">
        <f t="shared" si="865"/>
        <v>Outer</v>
      </c>
      <c r="AO2916" s="48" t="str">
        <f t="shared" si="866"/>
        <v>1.0-1.1</v>
      </c>
      <c r="AP2916" s="49" t="str">
        <f t="shared" si="871"/>
        <v>16-17</v>
      </c>
      <c r="AQ2916" s="49" t="str">
        <f t="shared" si="872"/>
        <v>Mar</v>
      </c>
      <c r="AR2916" s="48" t="str">
        <f t="shared" si="873"/>
        <v>285-295</v>
      </c>
      <c r="AS2916" s="49" t="str">
        <f t="shared" si="867"/>
        <v>HWS-HTI</v>
      </c>
    </row>
    <row r="2917" spans="5:45" x14ac:dyDescent="0.3">
      <c r="E2917" s="15">
        <v>40996.6875</v>
      </c>
      <c r="F2917" s="21">
        <v>12.81</v>
      </c>
      <c r="G2917" s="21">
        <v>1883.0499572753911</v>
      </c>
      <c r="H2917" s="42">
        <v>1.1736061236825408</v>
      </c>
      <c r="I2917" s="35">
        <v>289.60000000000002</v>
      </c>
      <c r="J2917" s="43">
        <v>0.16315378610460576</v>
      </c>
      <c r="K2917" s="44">
        <v>0.14375063529640741</v>
      </c>
      <c r="L2917" s="26">
        <f t="shared" si="855"/>
        <v>12.628290267752233</v>
      </c>
      <c r="M2917" s="26">
        <f t="shared" si="856"/>
        <v>1.3097929452925476</v>
      </c>
      <c r="N2917" s="96">
        <f t="shared" si="857"/>
        <v>13</v>
      </c>
      <c r="O2917" s="26">
        <f t="shared" si="858"/>
        <v>0.62774861536276605</v>
      </c>
      <c r="P2917" s="3">
        <f>IF(L2917&gt;'Power Curve'!$C$37,0,INDEX(Ci,$N2917,1)*POWER(1-O2917,3)+INDEX(Ci,$N2917,2)*3*O2917*POWER(1-O2917,2)+INDEX(Ci,$N2917,3)*3*POWER(O2917,2)*(1-O2917)+INDEX(Ci,$N2917,4)*POWER(O2917,3))</f>
        <v>1942.8211507622621</v>
      </c>
      <c r="Q2917" s="3">
        <f>MAX(0,MIN(P2917-V2917+W2917,'Power Curve'!$C$39))</f>
        <v>1889.8892835159922</v>
      </c>
      <c r="R2917" s="3">
        <f t="shared" si="859"/>
        <v>1883.0499572753911</v>
      </c>
      <c r="S2917" s="3">
        <f t="shared" si="860"/>
        <v>6.8393262406011672</v>
      </c>
      <c r="T2917" s="3">
        <f t="shared" si="861"/>
        <v>6.8393262406011672</v>
      </c>
      <c r="V2917" s="37">
        <f t="array" ref="V2917">SUM(_xlfn.NORM.DIST($AD$3:$AD$1003,$L2917,$AA2917,FALSE)*WindSpeedStep*$AE$3:$AE$1003)/AG2917</f>
        <v>1930.4347916145362</v>
      </c>
      <c r="W2917" s="37">
        <f t="array" ref="W2917">SUM(_xlfn.NORM.DIST($AD$3:$AD$1003,$L2917,$AB2917,FALSE)*WindSpeedStep*$AE$3:$AE$1003)/AH2917</f>
        <v>1877.5029243682663</v>
      </c>
      <c r="Y2917" s="1">
        <f t="shared" si="862"/>
        <v>12</v>
      </c>
      <c r="Z2917" s="99">
        <f>IF(L2917&lt;'Power Curve'!$P$28,'Power Curve'!$Q$28,IF(L2917&gt;'Power Curve'!$P$29,'Power Curve'!$Q$29,INDEX(ReferenceTurbulence,Y2917)+(L2917-INDEX(ReferenceTurbulenceWindSpeed,Y2917))*(INDEX(ReferenceTurbulence,Y2917+1)-INDEX(ReferenceTurbulence,Y2917))/(INDEX(ReferenceTurbulenceWindSpeed,Y2917+1)-INDEX(ReferenceTurbulenceWindSpeed,Y2917))))</f>
        <v>0.12044727648394396</v>
      </c>
      <c r="AA2917" s="100">
        <f t="shared" si="868"/>
        <v>1.5210431693994519</v>
      </c>
      <c r="AB2917" s="29">
        <f t="shared" si="869"/>
        <v>2.0603533692117226</v>
      </c>
      <c r="AG2917" s="40">
        <f t="array" ref="AG2917">SUM(_xlfn.NORM.DIST($AD$3:$AD$1003,$F2917,$AA2917,FALSE)*WindSpeedStep)</f>
        <v>1.0000000000000029</v>
      </c>
      <c r="AH2917" s="40">
        <f t="array" ref="AH2917">SUM(_xlfn.NORM.DIST($AD$3:$AD$1003,$F2917,$AB2917,FALSE)*WindSpeedStep)</f>
        <v>0.9999999997843565</v>
      </c>
      <c r="AJ2917" s="47">
        <f t="shared" si="863"/>
        <v>13</v>
      </c>
      <c r="AK2917" s="83" t="b">
        <f>COUNTIF('Power Curve'!$D$2:$D$31,AJ2917)&gt;0</f>
        <v>1</v>
      </c>
      <c r="AL2917" s="83" t="b">
        <f t="shared" si="864"/>
        <v>0</v>
      </c>
      <c r="AM2917" s="83" t="b">
        <f t="shared" si="870"/>
        <v>1</v>
      </c>
      <c r="AN2917" s="47" t="str">
        <f t="shared" si="865"/>
        <v>Outer</v>
      </c>
      <c r="AO2917" s="48" t="str">
        <f t="shared" si="866"/>
        <v>1.3-1.4</v>
      </c>
      <c r="AP2917" s="49" t="str">
        <f t="shared" si="871"/>
        <v>16-17</v>
      </c>
      <c r="AQ2917" s="49" t="str">
        <f t="shared" si="872"/>
        <v>Mar</v>
      </c>
      <c r="AR2917" s="48" t="str">
        <f t="shared" si="873"/>
        <v>285-295</v>
      </c>
      <c r="AS2917" s="49" t="str">
        <f t="shared" si="867"/>
        <v>HWS-HTI</v>
      </c>
    </row>
    <row r="2918" spans="5:45" x14ac:dyDescent="0.3">
      <c r="E2918" s="15">
        <v>40996.694444444445</v>
      </c>
      <c r="F2918" s="21">
        <v>13.35</v>
      </c>
      <c r="G2918" s="21">
        <v>1959.2100067138649</v>
      </c>
      <c r="H2918" s="42">
        <v>1.1741634118824162</v>
      </c>
      <c r="I2918" s="35">
        <v>289.60000000000002</v>
      </c>
      <c r="J2918" s="43">
        <v>0.10187265917602997</v>
      </c>
      <c r="K2918" s="44">
        <v>0.11086572456789308</v>
      </c>
      <c r="L2918" s="26">
        <f t="shared" si="855"/>
        <v>13.162713156503331</v>
      </c>
      <c r="M2918" s="26">
        <f t="shared" si="856"/>
        <v>1.392389725503814</v>
      </c>
      <c r="N2918" s="96">
        <f t="shared" si="857"/>
        <v>14</v>
      </c>
      <c r="O2918" s="26">
        <f t="shared" si="858"/>
        <v>0.17933070404738144</v>
      </c>
      <c r="P2918" s="3">
        <f>IF(L2918&gt;'Power Curve'!$C$37,0,INDEX(Ci,$N2918,1)*POWER(1-O2918,3)+INDEX(Ci,$N2918,2)*3*O2918*POWER(1-O2918,2)+INDEX(Ci,$N2918,3)*3*POWER(O2918,2)*(1-O2918)+INDEX(Ci,$N2918,4)*POWER(O2918,3))</f>
        <v>1958.1022934189441</v>
      </c>
      <c r="Q2918" s="3">
        <f>MAX(0,MIN(P2918-V2918+W2918,'Power Curve'!$C$39))</f>
        <v>1971.8611538670257</v>
      </c>
      <c r="R2918" s="3">
        <f t="shared" si="859"/>
        <v>1959.2100067138649</v>
      </c>
      <c r="S2918" s="3">
        <f t="shared" si="860"/>
        <v>12.651147153160764</v>
      </c>
      <c r="T2918" s="3">
        <f t="shared" si="861"/>
        <v>12.651147153160764</v>
      </c>
      <c r="V2918" s="37">
        <f t="array" ref="V2918">SUM(_xlfn.NORM.DIST($AD$3:$AD$1003,$L2918,$AA2918,FALSE)*WindSpeedStep*$AE$3:$AE$1003)/AG2918</f>
        <v>1950.1181658905055</v>
      </c>
      <c r="W2918" s="37">
        <f t="array" ref="W2918">SUM(_xlfn.NORM.DIST($AD$3:$AD$1003,$L2918,$AB2918,FALSE)*WindSpeedStep*$AE$3:$AE$1003)/AH2918</f>
        <v>1963.877026338587</v>
      </c>
      <c r="Y2918" s="1">
        <f t="shared" si="862"/>
        <v>13</v>
      </c>
      <c r="Z2918" s="99">
        <f>IF(L2918&lt;'Power Curve'!$P$28,'Power Curve'!$Q$28,IF(L2918&gt;'Power Curve'!$P$29,'Power Curve'!$Q$29,INDEX(ReferenceTurbulence,Y2918)+(L2918-INDEX(ReferenceTurbulenceWindSpeed,Y2918))*(INDEX(ReferenceTurbulence,Y2918+1)-INDEX(ReferenceTurbulence,Y2918))/(INDEX(ReferenceTurbulenceWindSpeed,Y2918+1)-INDEX(ReferenceTurbulenceWindSpeed,Y2918))))</f>
        <v>0.12158309274624479</v>
      </c>
      <c r="AA2918" s="100">
        <f t="shared" si="868"/>
        <v>1.6003633744993611</v>
      </c>
      <c r="AB2918" s="29">
        <f t="shared" si="869"/>
        <v>1.3409205912243096</v>
      </c>
      <c r="AG2918" s="40">
        <f t="array" ref="AG2918">SUM(_xlfn.NORM.DIST($AD$3:$AD$1003,$F2918,$AA2918,FALSE)*WindSpeedStep)</f>
        <v>1.000000000000002</v>
      </c>
      <c r="AH2918" s="40">
        <f t="array" ref="AH2918">SUM(_xlfn.NORM.DIST($AD$3:$AD$1003,$F2918,$AB2918,FALSE)*WindSpeedStep)</f>
        <v>1.0000000000000027</v>
      </c>
      <c r="AJ2918" s="47">
        <f t="shared" si="863"/>
        <v>13</v>
      </c>
      <c r="AK2918" s="83" t="b">
        <f>COUNTIF('Power Curve'!$D$2:$D$31,AJ2918)&gt;0</f>
        <v>1</v>
      </c>
      <c r="AL2918" s="83" t="b">
        <f t="shared" si="864"/>
        <v>0</v>
      </c>
      <c r="AM2918" s="83" t="b">
        <f t="shared" si="870"/>
        <v>1</v>
      </c>
      <c r="AN2918" s="47" t="str">
        <f t="shared" si="865"/>
        <v>Inner</v>
      </c>
      <c r="AO2918" s="48" t="str">
        <f t="shared" si="866"/>
        <v>1.3-1.4</v>
      </c>
      <c r="AP2918" s="49" t="str">
        <f t="shared" si="871"/>
        <v>16-17</v>
      </c>
      <c r="AQ2918" s="49" t="str">
        <f t="shared" si="872"/>
        <v>Mar</v>
      </c>
      <c r="AR2918" s="48" t="str">
        <f t="shared" si="873"/>
        <v>285-295</v>
      </c>
      <c r="AS2918" s="49" t="str">
        <f t="shared" si="867"/>
        <v>Inner-TI</v>
      </c>
    </row>
    <row r="2919" spans="5:45" x14ac:dyDescent="0.3">
      <c r="E2919" s="15">
        <v>40996.701388888891</v>
      </c>
      <c r="F2919" s="21">
        <v>13.13</v>
      </c>
      <c r="G2919" s="21">
        <v>1938.5100402832031</v>
      </c>
      <c r="H2919" s="42">
        <v>1.1736738133453239</v>
      </c>
      <c r="I2919" s="35">
        <v>287.89999999999998</v>
      </c>
      <c r="J2919" s="43">
        <v>0.17974105102817972</v>
      </c>
      <c r="K2919" s="44">
        <v>0.1262313105250798</v>
      </c>
      <c r="L2919" s="26">
        <f t="shared" si="855"/>
        <v>12.943999916617816</v>
      </c>
      <c r="M2919" s="26">
        <f t="shared" si="856"/>
        <v>1.3585868892399442</v>
      </c>
      <c r="N2919" s="96">
        <f t="shared" si="857"/>
        <v>13</v>
      </c>
      <c r="O2919" s="26">
        <f t="shared" si="858"/>
        <v>0.95276685777183912</v>
      </c>
      <c r="P2919" s="3">
        <f>IF(L2919&gt;'Power Curve'!$C$37,0,INDEX(Ci,$N2919,1)*POWER(1-O2919,3)+INDEX(Ci,$N2919,2)*3*O2919*POWER(1-O2919,2)+INDEX(Ci,$N2919,3)*3*POWER(O2919,2)*(1-O2919)+INDEX(Ci,$N2919,4)*POWER(O2919,3))</f>
        <v>1951.8993352424891</v>
      </c>
      <c r="Q2919" s="3">
        <f>MAX(0,MIN(P2919-V2919+W2919,'Power Curve'!$C$39))</f>
        <v>1884.5135120551774</v>
      </c>
      <c r="R2919" s="3">
        <f t="shared" si="859"/>
        <v>1938.5100402832031</v>
      </c>
      <c r="S2919" s="3">
        <f t="shared" si="860"/>
        <v>-53.996528228025682</v>
      </c>
      <c r="T2919" s="3">
        <f t="shared" si="861"/>
        <v>53.996528228025682</v>
      </c>
      <c r="V2919" s="37">
        <f t="array" ref="V2919">SUM(_xlfn.NORM.DIST($AD$3:$AD$1003,$L2919,$AA2919,FALSE)*WindSpeedStep*$AE$3:$AE$1003)/AG2919</f>
        <v>1942.7296398407377</v>
      </c>
      <c r="W2919" s="37">
        <f t="array" ref="W2919">SUM(_xlfn.NORM.DIST($AD$3:$AD$1003,$L2919,$AB2919,FALSE)*WindSpeedStep*$AE$3:$AE$1003)/AH2919</f>
        <v>1875.3438166534261</v>
      </c>
      <c r="Y2919" s="1">
        <f t="shared" si="862"/>
        <v>12</v>
      </c>
      <c r="Z2919" s="99">
        <f>IF(L2919&lt;'Power Curve'!$P$28,'Power Curve'!$Q$28,IF(L2919&gt;'Power Curve'!$P$29,'Power Curve'!$Q$29,INDEX(ReferenceTurbulence,Y2919)+(L2919-INDEX(ReferenceTurbulenceWindSpeed,Y2919))*(INDEX(ReferenceTurbulence,Y2919+1)-INDEX(ReferenceTurbulence,Y2919))/(INDEX(ReferenceTurbulenceWindSpeed,Y2919+1)-INDEX(ReferenceTurbulenceWindSpeed,Y2919))))</f>
        <v>0.12160837676604602</v>
      </c>
      <c r="AA2919" s="100">
        <f t="shared" si="868"/>
        <v>1.5740988187197278</v>
      </c>
      <c r="AB2919" s="29">
        <f t="shared" si="869"/>
        <v>2.3265681495215569</v>
      </c>
      <c r="AG2919" s="40">
        <f t="array" ref="AG2919">SUM(_xlfn.NORM.DIST($AD$3:$AD$1003,$F2919,$AA2919,FALSE)*WindSpeedStep)</f>
        <v>1.0000000000000031</v>
      </c>
      <c r="AH2919" s="40">
        <f t="array" ref="AH2919">SUM(_xlfn.NORM.DIST($AD$3:$AD$1003,$F2919,$AB2919,FALSE)*WindSpeedStep)</f>
        <v>0.9999999926672839</v>
      </c>
      <c r="AJ2919" s="47">
        <f t="shared" si="863"/>
        <v>13</v>
      </c>
      <c r="AK2919" s="83" t="b">
        <f>COUNTIF('Power Curve'!$D$2:$D$31,AJ2919)&gt;0</f>
        <v>1</v>
      </c>
      <c r="AL2919" s="83" t="b">
        <f t="shared" si="864"/>
        <v>0</v>
      </c>
      <c r="AM2919" s="83" t="b">
        <f t="shared" si="870"/>
        <v>1</v>
      </c>
      <c r="AN2919" s="47" t="str">
        <f t="shared" si="865"/>
        <v>Outer</v>
      </c>
      <c r="AO2919" s="48" t="str">
        <f t="shared" si="866"/>
        <v>1.3-1.4</v>
      </c>
      <c r="AP2919" s="49" t="str">
        <f t="shared" si="871"/>
        <v>16-17</v>
      </c>
      <c r="AQ2919" s="49" t="str">
        <f t="shared" si="872"/>
        <v>Mar</v>
      </c>
      <c r="AR2919" s="48" t="str">
        <f t="shared" si="873"/>
        <v>285-295</v>
      </c>
      <c r="AS2919" s="49" t="str">
        <f t="shared" si="867"/>
        <v>HWS-HTI</v>
      </c>
    </row>
    <row r="2920" spans="5:45" x14ac:dyDescent="0.3">
      <c r="E2920" s="15">
        <v>40996.708333333336</v>
      </c>
      <c r="F2920" s="21">
        <v>14.96</v>
      </c>
      <c r="G2920" s="21">
        <v>1965.8599548339871</v>
      </c>
      <c r="H2920" s="42">
        <v>1.1725666108997552</v>
      </c>
      <c r="I2920" s="35">
        <v>288.5</v>
      </c>
      <c r="J2920" s="43">
        <v>0.13435828877005346</v>
      </c>
      <c r="K2920" s="44">
        <v>0.12425566337724693</v>
      </c>
      <c r="L2920" s="26">
        <f t="shared" si="855"/>
        <v>14.743437002588573</v>
      </c>
      <c r="M2920" s="26">
        <f t="shared" si="856"/>
        <v>1.6366956915056159</v>
      </c>
      <c r="N2920" s="96">
        <f t="shared" si="857"/>
        <v>15</v>
      </c>
      <c r="O2920" s="26">
        <f t="shared" si="858"/>
        <v>0.75451828694559397</v>
      </c>
      <c r="P2920" s="3">
        <f>IF(L2920&gt;'Power Curve'!$C$37,0,INDEX(Ci,$N2920,1)*POWER(1-O2920,3)+INDEX(Ci,$N2920,2)*3*O2920*POWER(1-O2920,2)+INDEX(Ci,$N2920,3)*3*POWER(O2920,2)*(1-O2920)+INDEX(Ci,$N2920,4)*POWER(O2920,3))</f>
        <v>1978.2077010881717</v>
      </c>
      <c r="Q2920" s="3">
        <f>MAX(0,MIN(P2920-V2920+W2920,'Power Curve'!$C$39))</f>
        <v>1974.1675993355188</v>
      </c>
      <c r="R2920" s="3">
        <f t="shared" si="859"/>
        <v>1965.8599548339871</v>
      </c>
      <c r="S2920" s="3">
        <f t="shared" si="860"/>
        <v>8.3076445015317404</v>
      </c>
      <c r="T2920" s="3">
        <f t="shared" si="861"/>
        <v>8.3076445015317404</v>
      </c>
      <c r="V2920" s="37">
        <f t="array" ref="V2920">SUM(_xlfn.NORM.DIST($AD$3:$AD$1003,$L2920,$AA2920,FALSE)*WindSpeedStep*$AE$3:$AE$1003)/AG2920</f>
        <v>1975.1893803955529</v>
      </c>
      <c r="W2920" s="37">
        <f t="array" ref="W2920">SUM(_xlfn.NORM.DIST($AD$3:$AD$1003,$L2920,$AB2920,FALSE)*WindSpeedStep*$AE$3:$AE$1003)/AH2920</f>
        <v>1971.1492786429001</v>
      </c>
      <c r="Y2920" s="1">
        <f t="shared" si="862"/>
        <v>14</v>
      </c>
      <c r="Z2920" s="99">
        <f>IF(L2920&lt;'Power Curve'!$P$28,'Power Curve'!$Q$28,IF(L2920&gt;'Power Curve'!$P$29,'Power Curve'!$Q$29,INDEX(ReferenceTurbulence,Y2920)+(L2920-INDEX(ReferenceTurbulenceWindSpeed,Y2920))*(INDEX(ReferenceTurbulence,Y2920+1)-INDEX(ReferenceTurbulence,Y2920))/(INDEX(ReferenceTurbulenceWindSpeed,Y2920+1)-INDEX(ReferenceTurbulenceWindSpeed,Y2920))))</f>
        <v>0.12264260089782769</v>
      </c>
      <c r="AA2920" s="100">
        <f t="shared" si="868"/>
        <v>1.8081734601707353</v>
      </c>
      <c r="AB2920" s="29">
        <f t="shared" si="869"/>
        <v>1.9809029662568869</v>
      </c>
      <c r="AG2920" s="40">
        <f t="array" ref="AG2920">SUM(_xlfn.NORM.DIST($AD$3:$AD$1003,$F2920,$AA2920,FALSE)*WindSpeedStep)</f>
        <v>0.999999999999999</v>
      </c>
      <c r="AH2920" s="40">
        <f t="array" ref="AH2920">SUM(_xlfn.NORM.DIST($AD$3:$AD$1003,$F2920,$AB2920,FALSE)*WindSpeedStep)</f>
        <v>0.99999999999998057</v>
      </c>
      <c r="AJ2920" s="47">
        <f t="shared" si="863"/>
        <v>15</v>
      </c>
      <c r="AK2920" s="83" t="b">
        <f>COUNTIF('Power Curve'!$D$2:$D$31,AJ2920)&gt;0</f>
        <v>1</v>
      </c>
      <c r="AL2920" s="83" t="b">
        <f t="shared" si="864"/>
        <v>0</v>
      </c>
      <c r="AM2920" s="83" t="b">
        <f t="shared" si="870"/>
        <v>1</v>
      </c>
      <c r="AN2920" s="47" t="str">
        <f t="shared" si="865"/>
        <v>Inner</v>
      </c>
      <c r="AO2920" s="48" t="str">
        <f t="shared" si="866"/>
        <v>1.6-1.7</v>
      </c>
      <c r="AP2920" s="49" t="str">
        <f t="shared" si="871"/>
        <v>17-18</v>
      </c>
      <c r="AQ2920" s="49" t="str">
        <f t="shared" si="872"/>
        <v>Mar</v>
      </c>
      <c r="AR2920" s="48" t="str">
        <f t="shared" si="873"/>
        <v>285-295</v>
      </c>
      <c r="AS2920" s="49" t="str">
        <f t="shared" si="867"/>
        <v>Inner-TI</v>
      </c>
    </row>
    <row r="2921" spans="5:45" x14ac:dyDescent="0.3">
      <c r="E2921" s="15">
        <v>40996.715277777781</v>
      </c>
      <c r="F2921" s="21">
        <v>13.58</v>
      </c>
      <c r="G2921" s="21">
        <v>1967.7100067138649</v>
      </c>
      <c r="H2921" s="42">
        <v>1.17301302142427</v>
      </c>
      <c r="I2921" s="35">
        <v>285.3</v>
      </c>
      <c r="J2921" s="43">
        <v>0.1362297496318115</v>
      </c>
      <c r="K2921" s="44">
        <v>0.16114415581414532</v>
      </c>
      <c r="L2921" s="26">
        <f t="shared" si="855"/>
        <v>13.385112265133564</v>
      </c>
      <c r="M2921" s="26">
        <f t="shared" si="856"/>
        <v>1.4267622246638725</v>
      </c>
      <c r="N2921" s="96">
        <f t="shared" si="857"/>
        <v>14</v>
      </c>
      <c r="O2921" s="26">
        <f t="shared" si="858"/>
        <v>0.41009114818224696</v>
      </c>
      <c r="P2921" s="3">
        <f>IF(L2921&gt;'Power Curve'!$C$37,0,INDEX(Ci,$N2921,1)*POWER(1-O2921,3)+INDEX(Ci,$N2921,2)*3*O2921*POWER(1-O2921,2)+INDEX(Ci,$N2921,3)*3*POWER(O2921,2)*(1-O2921)+INDEX(Ci,$N2921,4)*POWER(O2921,3))</f>
        <v>1964.3130884407637</v>
      </c>
      <c r="Q2921" s="3">
        <f>MAX(0,MIN(P2921-V2921+W2921,'Power Curve'!$C$39))</f>
        <v>1952.4418752717138</v>
      </c>
      <c r="R2921" s="3">
        <f t="shared" si="859"/>
        <v>1967.7100067138649</v>
      </c>
      <c r="S2921" s="3">
        <f t="shared" si="860"/>
        <v>-15.268131442151116</v>
      </c>
      <c r="T2921" s="3">
        <f t="shared" si="861"/>
        <v>15.268131442151116</v>
      </c>
      <c r="V2921" s="37">
        <f t="array" ref="V2921">SUM(_xlfn.NORM.DIST($AD$3:$AD$1003,$L2921,$AA2921,FALSE)*WindSpeedStep*$AE$3:$AE$1003)/AG2921</f>
        <v>1956.4178699157794</v>
      </c>
      <c r="W2921" s="37">
        <f t="array" ref="W2921">SUM(_xlfn.NORM.DIST($AD$3:$AD$1003,$L2921,$AB2921,FALSE)*WindSpeedStep*$AE$3:$AE$1003)/AH2921</f>
        <v>1944.5466567467295</v>
      </c>
      <c r="Y2921" s="1">
        <f t="shared" si="862"/>
        <v>13</v>
      </c>
      <c r="Z2921" s="99">
        <f>IF(L2921&lt;'Power Curve'!$P$28,'Power Curve'!$Q$28,IF(L2921&gt;'Power Curve'!$P$29,'Power Curve'!$Q$29,INDEX(ReferenceTurbulence,Y2921)+(L2921-INDEX(ReferenceTurbulenceWindSpeed,Y2921))*(INDEX(ReferenceTurbulence,Y2921+1)-INDEX(ReferenceTurbulence,Y2921))/(INDEX(ReferenceTurbulenceWindSpeed,Y2921+1)-INDEX(ReferenceTurbulenceWindSpeed,Y2921))))</f>
        <v>0.12133342973859924</v>
      </c>
      <c r="AA2921" s="100">
        <f t="shared" si="868"/>
        <v>1.6240615785648462</v>
      </c>
      <c r="AB2921" s="29">
        <f t="shared" si="869"/>
        <v>1.8234504926728348</v>
      </c>
      <c r="AG2921" s="40">
        <f t="array" ref="AG2921">SUM(_xlfn.NORM.DIST($AD$3:$AD$1003,$F2921,$AA2921,FALSE)*WindSpeedStep)</f>
        <v>1.0000000000000022</v>
      </c>
      <c r="AH2921" s="40">
        <f t="array" ref="AH2921">SUM(_xlfn.NORM.DIST($AD$3:$AD$1003,$F2921,$AB2921,FALSE)*WindSpeedStep)</f>
        <v>0.99999999999996358</v>
      </c>
      <c r="AJ2921" s="47">
        <f t="shared" si="863"/>
        <v>13</v>
      </c>
      <c r="AK2921" s="83" t="b">
        <f>COUNTIF('Power Curve'!$D$2:$D$31,AJ2921)&gt;0</f>
        <v>1</v>
      </c>
      <c r="AL2921" s="83" t="b">
        <f t="shared" si="864"/>
        <v>0</v>
      </c>
      <c r="AM2921" s="83" t="b">
        <f t="shared" si="870"/>
        <v>1</v>
      </c>
      <c r="AN2921" s="47" t="str">
        <f t="shared" si="865"/>
        <v>Inner</v>
      </c>
      <c r="AO2921" s="48" t="str">
        <f t="shared" si="866"/>
        <v>1.4-1.5</v>
      </c>
      <c r="AP2921" s="49" t="str">
        <f t="shared" si="871"/>
        <v>17-18</v>
      </c>
      <c r="AQ2921" s="49" t="str">
        <f t="shared" si="872"/>
        <v>Mar</v>
      </c>
      <c r="AR2921" s="48" t="str">
        <f t="shared" si="873"/>
        <v>285-295</v>
      </c>
      <c r="AS2921" s="49" t="str">
        <f t="shared" si="867"/>
        <v>Inner-TI</v>
      </c>
    </row>
    <row r="2922" spans="5:45" x14ac:dyDescent="0.3">
      <c r="E2922" s="15">
        <v>40996.722222222219</v>
      </c>
      <c r="F2922" s="21">
        <v>14.42</v>
      </c>
      <c r="G2922" s="21">
        <v>1962.4299468994191</v>
      </c>
      <c r="H2922" s="42">
        <v>1.1726522308700109</v>
      </c>
      <c r="I2922" s="35">
        <v>283.60000000000002</v>
      </c>
      <c r="J2922" s="43">
        <v>0.11789181692094314</v>
      </c>
      <c r="K2922" s="44">
        <v>0.16238780800596342</v>
      </c>
      <c r="L2922" s="26">
        <f t="shared" si="855"/>
        <v>14.211600006229565</v>
      </c>
      <c r="M2922" s="26">
        <f t="shared" si="856"/>
        <v>1.5544985692993774</v>
      </c>
      <c r="N2922" s="96">
        <f t="shared" si="857"/>
        <v>15</v>
      </c>
      <c r="O2922" s="26">
        <f t="shared" si="858"/>
        <v>0.24643327364568465</v>
      </c>
      <c r="P2922" s="3">
        <f>IF(L2922&gt;'Power Curve'!$C$37,0,INDEX(Ci,$N2922,1)*POWER(1-O2922,3)+INDEX(Ci,$N2922,2)*3*O2922*POWER(1-O2922,2)+INDEX(Ci,$N2922,3)*3*POWER(O2922,2)*(1-O2922)+INDEX(Ci,$N2922,4)*POWER(O2922,3))</f>
        <v>1976.3188649420592</v>
      </c>
      <c r="Q2922" s="3">
        <f>MAX(0,MIN(P2922-V2922+W2922,'Power Curve'!$C$39))</f>
        <v>1977.6659703201824</v>
      </c>
      <c r="R2922" s="3">
        <f t="shared" si="859"/>
        <v>1962.4299468994191</v>
      </c>
      <c r="S2922" s="3">
        <f t="shared" si="860"/>
        <v>15.236023420763331</v>
      </c>
      <c r="T2922" s="3">
        <f t="shared" si="861"/>
        <v>15.236023420763331</v>
      </c>
      <c r="V2922" s="37">
        <f t="array" ref="V2922">SUM(_xlfn.NORM.DIST($AD$3:$AD$1003,$L2922,$AA2922,FALSE)*WindSpeedStep*$AE$3:$AE$1003)/AG2922</f>
        <v>1970.6917670854925</v>
      </c>
      <c r="W2922" s="37">
        <f t="array" ref="W2922">SUM(_xlfn.NORM.DIST($AD$3:$AD$1003,$L2922,$AB2922,FALSE)*WindSpeedStep*$AE$3:$AE$1003)/AH2922</f>
        <v>1972.0388724636157</v>
      </c>
      <c r="Y2922" s="1">
        <f t="shared" si="862"/>
        <v>14</v>
      </c>
      <c r="Z2922" s="99">
        <f>IF(L2922&lt;'Power Curve'!$P$28,'Power Curve'!$Q$28,IF(L2922&gt;'Power Curve'!$P$29,'Power Curve'!$Q$29,INDEX(ReferenceTurbulence,Y2922)+(L2922-INDEX(ReferenceTurbulenceWindSpeed,Y2922))*(INDEX(ReferenceTurbulence,Y2922+1)-INDEX(ReferenceTurbulence,Y2922))/(INDEX(ReferenceTurbulenceWindSpeed,Y2922+1)-INDEX(ReferenceTurbulenceWindSpeed,Y2922))))</f>
        <v>0.12133124005057704</v>
      </c>
      <c r="AA2922" s="100">
        <f t="shared" si="868"/>
        <v>1.7243110518586215</v>
      </c>
      <c r="AB2922" s="29">
        <f t="shared" si="869"/>
        <v>1.6754313460880903</v>
      </c>
      <c r="AG2922" s="40">
        <f t="array" ref="AG2922">SUM(_xlfn.NORM.DIST($AD$3:$AD$1003,$F2922,$AA2922,FALSE)*WindSpeedStep)</f>
        <v>1.0000000000000011</v>
      </c>
      <c r="AH2922" s="40">
        <f t="array" ref="AH2922">SUM(_xlfn.NORM.DIST($AD$3:$AD$1003,$F2922,$AB2922,FALSE)*WindSpeedStep)</f>
        <v>1.0000000000000009</v>
      </c>
      <c r="AJ2922" s="47">
        <f t="shared" si="863"/>
        <v>14</v>
      </c>
      <c r="AK2922" s="83" t="b">
        <f>COUNTIF('Power Curve'!$D$2:$D$31,AJ2922)&gt;0</f>
        <v>1</v>
      </c>
      <c r="AL2922" s="83" t="b">
        <f t="shared" si="864"/>
        <v>0</v>
      </c>
      <c r="AM2922" s="83" t="b">
        <f t="shared" si="870"/>
        <v>1</v>
      </c>
      <c r="AN2922" s="47" t="str">
        <f t="shared" si="865"/>
        <v>Inner</v>
      </c>
      <c r="AO2922" s="48" t="str">
        <f t="shared" si="866"/>
        <v>1.5-1.6</v>
      </c>
      <c r="AP2922" s="49" t="str">
        <f t="shared" si="871"/>
        <v>17-18</v>
      </c>
      <c r="AQ2922" s="49" t="str">
        <f t="shared" si="872"/>
        <v>Mar</v>
      </c>
      <c r="AR2922" s="48" t="str">
        <f t="shared" si="873"/>
        <v>275-285</v>
      </c>
      <c r="AS2922" s="49" t="str">
        <f t="shared" si="867"/>
        <v>Inner-TI</v>
      </c>
    </row>
    <row r="2923" spans="5:45" x14ac:dyDescent="0.3">
      <c r="E2923" s="15">
        <v>40996.729166666664</v>
      </c>
      <c r="F2923" s="21">
        <v>12.96</v>
      </c>
      <c r="G2923" s="21">
        <v>1948.0600280761769</v>
      </c>
      <c r="H2923" s="42">
        <v>1.1733128932492085</v>
      </c>
      <c r="I2923" s="35">
        <v>282.8</v>
      </c>
      <c r="J2923" s="43">
        <v>0.13194444444444442</v>
      </c>
      <c r="K2923" s="44">
        <v>0.14500550164478179</v>
      </c>
      <c r="L2923" s="26">
        <f t="shared" si="855"/>
        <v>12.775098371158958</v>
      </c>
      <c r="M2923" s="26">
        <f t="shared" si="856"/>
        <v>1.3324826109216816</v>
      </c>
      <c r="N2923" s="96">
        <f t="shared" si="857"/>
        <v>13</v>
      </c>
      <c r="O2923" s="26">
        <f t="shared" si="858"/>
        <v>0.77888530666160716</v>
      </c>
      <c r="P2923" s="3">
        <f>IF(L2923&gt;'Power Curve'!$C$37,0,INDEX(Ci,$N2923,1)*POWER(1-O2923,3)+INDEX(Ci,$N2923,2)*3*O2923*POWER(1-O2923,2)+INDEX(Ci,$N2923,3)*3*POWER(O2923,2)*(1-O2923)+INDEX(Ci,$N2923,4)*POWER(O2923,3))</f>
        <v>1947.1678318280192</v>
      </c>
      <c r="Q2923" s="3">
        <f>MAX(0,MIN(P2923-V2923+W2923,'Power Curve'!$C$39))</f>
        <v>1935.510908151319</v>
      </c>
      <c r="R2923" s="3">
        <f t="shared" si="859"/>
        <v>1948.0600280761769</v>
      </c>
      <c r="S2923" s="3">
        <f t="shared" si="860"/>
        <v>-12.549119924857905</v>
      </c>
      <c r="T2923" s="3">
        <f t="shared" si="861"/>
        <v>12.549119924857905</v>
      </c>
      <c r="V2923" s="37">
        <f t="array" ref="V2923">SUM(_xlfn.NORM.DIST($AD$3:$AD$1003,$L2923,$AA2923,FALSE)*WindSpeedStep*$AE$3:$AE$1003)/AG2923</f>
        <v>1936.5823552477659</v>
      </c>
      <c r="W2923" s="37">
        <f t="array" ref="W2923">SUM(_xlfn.NORM.DIST($AD$3:$AD$1003,$L2923,$AB2923,FALSE)*WindSpeedStep*$AE$3:$AE$1003)/AH2923</f>
        <v>1924.9254315710657</v>
      </c>
      <c r="Y2923" s="1">
        <f t="shared" si="862"/>
        <v>12</v>
      </c>
      <c r="Z2923" s="99">
        <f>IF(L2923&lt;'Power Curve'!$P$28,'Power Curve'!$Q$28,IF(L2923&gt;'Power Curve'!$P$29,'Power Curve'!$Q$29,INDEX(ReferenceTurbulence,Y2923)+(L2923-INDEX(ReferenceTurbulenceWindSpeed,Y2923))*(INDEX(ReferenceTurbulence,Y2923+1)-INDEX(ReferenceTurbulence,Y2923))/(INDEX(ReferenceTurbulenceWindSpeed,Y2923+1)-INDEX(ReferenceTurbulenceWindSpeed,Y2923))))</f>
        <v>0.12098719957749816</v>
      </c>
      <c r="AA2923" s="100">
        <f t="shared" si="868"/>
        <v>1.5456233762535805</v>
      </c>
      <c r="AB2923" s="29">
        <f t="shared" si="869"/>
        <v>1.6856032573056954</v>
      </c>
      <c r="AG2923" s="40">
        <f t="array" ref="AG2923">SUM(_xlfn.NORM.DIST($AD$3:$AD$1003,$F2923,$AA2923,FALSE)*WindSpeedStep)</f>
        <v>1.0000000000000036</v>
      </c>
      <c r="AH2923" s="40">
        <f t="array" ref="AH2923">SUM(_xlfn.NORM.DIST($AD$3:$AD$1003,$F2923,$AB2923,FALSE)*WindSpeedStep)</f>
        <v>0.99999999999999745</v>
      </c>
      <c r="AJ2923" s="47">
        <f t="shared" si="863"/>
        <v>13</v>
      </c>
      <c r="AK2923" s="83" t="b">
        <f>COUNTIF('Power Curve'!$D$2:$D$31,AJ2923)&gt;0</f>
        <v>1</v>
      </c>
      <c r="AL2923" s="83" t="b">
        <f t="shared" si="864"/>
        <v>0</v>
      </c>
      <c r="AM2923" s="83" t="b">
        <f t="shared" si="870"/>
        <v>1</v>
      </c>
      <c r="AN2923" s="47" t="str">
        <f t="shared" si="865"/>
        <v>Inner</v>
      </c>
      <c r="AO2923" s="48" t="str">
        <f t="shared" si="866"/>
        <v>1.3-1.4</v>
      </c>
      <c r="AP2923" s="49" t="str">
        <f t="shared" si="871"/>
        <v>17-18</v>
      </c>
      <c r="AQ2923" s="49" t="str">
        <f t="shared" si="872"/>
        <v>Mar</v>
      </c>
      <c r="AR2923" s="48" t="str">
        <f t="shared" si="873"/>
        <v>275-285</v>
      </c>
      <c r="AS2923" s="49" t="str">
        <f t="shared" si="867"/>
        <v>Inner-TI</v>
      </c>
    </row>
    <row r="2924" spans="5:45" x14ac:dyDescent="0.3">
      <c r="E2924" s="15">
        <v>40996.736111111109</v>
      </c>
      <c r="F2924" s="21">
        <v>14.58</v>
      </c>
      <c r="G2924" s="21">
        <v>1963.9200592041041</v>
      </c>
      <c r="H2924" s="42">
        <v>1.1735091195517235</v>
      </c>
      <c r="I2924" s="35">
        <v>289</v>
      </c>
      <c r="J2924" s="43">
        <v>0.11796982167352538</v>
      </c>
      <c r="K2924" s="44">
        <v>0.14588437654922037</v>
      </c>
      <c r="L2924" s="26">
        <f t="shared" si="855"/>
        <v>14.3727868191257</v>
      </c>
      <c r="M2924" s="26">
        <f t="shared" si="856"/>
        <v>1.5794105108310159</v>
      </c>
      <c r="N2924" s="96">
        <f t="shared" si="857"/>
        <v>15</v>
      </c>
      <c r="O2924" s="26">
        <f t="shared" si="858"/>
        <v>0.40042144019816694</v>
      </c>
      <c r="P2924" s="3">
        <f>IF(L2924&gt;'Power Curve'!$C$37,0,INDEX(Ci,$N2924,1)*POWER(1-O2924,3)+INDEX(Ci,$N2924,2)*3*O2924*POWER(1-O2924,2)+INDEX(Ci,$N2924,3)*3*POWER(O2924,2)*(1-O2924)+INDEX(Ci,$N2924,4)*POWER(O2924,3))</f>
        <v>1976.9974848645911</v>
      </c>
      <c r="Q2924" s="3">
        <f>MAX(0,MIN(P2924-V2924+W2924,'Power Curve'!$C$39))</f>
        <v>1978.314441488495</v>
      </c>
      <c r="R2924" s="3">
        <f t="shared" si="859"/>
        <v>1963.9200592041041</v>
      </c>
      <c r="S2924" s="3">
        <f t="shared" si="860"/>
        <v>14.394382284390986</v>
      </c>
      <c r="T2924" s="3">
        <f t="shared" si="861"/>
        <v>14.394382284390986</v>
      </c>
      <c r="V2924" s="37">
        <f t="array" ref="V2924">SUM(_xlfn.NORM.DIST($AD$3:$AD$1003,$L2924,$AA2924,FALSE)*WindSpeedStep*$AE$3:$AE$1003)/AG2924</f>
        <v>1972.2740761173934</v>
      </c>
      <c r="W2924" s="37">
        <f t="array" ref="W2924">SUM(_xlfn.NORM.DIST($AD$3:$AD$1003,$L2924,$AB2924,FALSE)*WindSpeedStep*$AE$3:$AE$1003)/AH2924</f>
        <v>1973.5910327412973</v>
      </c>
      <c r="Y2924" s="1">
        <f t="shared" si="862"/>
        <v>14</v>
      </c>
      <c r="Z2924" s="99">
        <f>IF(L2924&lt;'Power Curve'!$P$28,'Power Curve'!$Q$28,IF(L2924&gt;'Power Curve'!$P$29,'Power Curve'!$Q$29,INDEX(ReferenceTurbulence,Y2924)+(L2924-INDEX(ReferenceTurbulenceWindSpeed,Y2924))*(INDEX(ReferenceTurbulence,Y2924+1)-INDEX(ReferenceTurbulence,Y2924))/(INDEX(ReferenceTurbulenceWindSpeed,Y2924+1)-INDEX(ReferenceTurbulenceWindSpeed,Y2924))))</f>
        <v>0.12172868151661304</v>
      </c>
      <c r="AA2924" s="100">
        <f t="shared" si="868"/>
        <v>1.749580389211526</v>
      </c>
      <c r="AB2924" s="29">
        <f t="shared" si="869"/>
        <v>1.695555098003855</v>
      </c>
      <c r="AG2924" s="40">
        <f t="array" ref="AG2924">SUM(_xlfn.NORM.DIST($AD$3:$AD$1003,$F2924,$AA2924,FALSE)*WindSpeedStep)</f>
        <v>0.99999999999999989</v>
      </c>
      <c r="AH2924" s="40">
        <f t="array" ref="AH2924">SUM(_xlfn.NORM.DIST($AD$3:$AD$1003,$F2924,$AB2924,FALSE)*WindSpeedStep)</f>
        <v>0.99999999999999956</v>
      </c>
      <c r="AJ2924" s="47">
        <f t="shared" si="863"/>
        <v>14</v>
      </c>
      <c r="AK2924" s="83" t="b">
        <f>COUNTIF('Power Curve'!$D$2:$D$31,AJ2924)&gt;0</f>
        <v>1</v>
      </c>
      <c r="AL2924" s="83" t="b">
        <f t="shared" si="864"/>
        <v>0</v>
      </c>
      <c r="AM2924" s="83" t="b">
        <f t="shared" si="870"/>
        <v>1</v>
      </c>
      <c r="AN2924" s="47" t="str">
        <f t="shared" si="865"/>
        <v>Inner</v>
      </c>
      <c r="AO2924" s="48" t="str">
        <f t="shared" si="866"/>
        <v>1.5-1.6</v>
      </c>
      <c r="AP2924" s="49" t="str">
        <f t="shared" si="871"/>
        <v>17-18</v>
      </c>
      <c r="AQ2924" s="49" t="str">
        <f t="shared" si="872"/>
        <v>Mar</v>
      </c>
      <c r="AR2924" s="48" t="str">
        <f t="shared" si="873"/>
        <v>285-295</v>
      </c>
      <c r="AS2924" s="49" t="str">
        <f t="shared" si="867"/>
        <v>Inner-TI</v>
      </c>
    </row>
    <row r="2925" spans="5:45" x14ac:dyDescent="0.3">
      <c r="E2925" s="15">
        <v>40996.743055555555</v>
      </c>
      <c r="F2925" s="21">
        <v>12.76</v>
      </c>
      <c r="G2925" s="21">
        <v>1858.1899719238261</v>
      </c>
      <c r="H2925" s="42">
        <v>1.1745819931296178</v>
      </c>
      <c r="I2925" s="35">
        <v>287.89999999999998</v>
      </c>
      <c r="J2925" s="43">
        <v>0.13636363636363635</v>
      </c>
      <c r="K2925" s="44">
        <v>0.14020913080933664</v>
      </c>
      <c r="L2925" s="26">
        <f t="shared" si="855"/>
        <v>12.582485087741583</v>
      </c>
      <c r="M2925" s="26">
        <f t="shared" si="856"/>
        <v>1.3027136070652525</v>
      </c>
      <c r="N2925" s="96">
        <f t="shared" si="857"/>
        <v>13</v>
      </c>
      <c r="O2925" s="26">
        <f t="shared" si="858"/>
        <v>0.58059288491934513</v>
      </c>
      <c r="P2925" s="3">
        <f>IF(L2925&gt;'Power Curve'!$C$37,0,INDEX(Ci,$N2925,1)*POWER(1-O2925,3)+INDEX(Ci,$N2925,2)*3*O2925*POWER(1-O2925,2)+INDEX(Ci,$N2925,3)*3*POWER(O2925,2)*(1-O2925)+INDEX(Ci,$N2925,4)*POWER(O2925,3))</f>
        <v>1941.3808327922111</v>
      </c>
      <c r="Q2925" s="3">
        <f>MAX(0,MIN(P2925-V2925+W2925,'Power Curve'!$C$39))</f>
        <v>1922.4675374637875</v>
      </c>
      <c r="R2925" s="3">
        <f t="shared" si="859"/>
        <v>1858.1899719238261</v>
      </c>
      <c r="S2925" s="3">
        <f t="shared" si="860"/>
        <v>64.277565539961415</v>
      </c>
      <c r="T2925" s="3">
        <f t="shared" si="861"/>
        <v>64.277565539961415</v>
      </c>
      <c r="V2925" s="37">
        <f t="array" ref="V2925">SUM(_xlfn.NORM.DIST($AD$3:$AD$1003,$L2925,$AA2925,FALSE)*WindSpeedStep*$AE$3:$AE$1003)/AG2925</f>
        <v>1928.3465941167769</v>
      </c>
      <c r="W2925" s="37">
        <f t="array" ref="W2925">SUM(_xlfn.NORM.DIST($AD$3:$AD$1003,$L2925,$AB2925,FALSE)*WindSpeedStep*$AE$3:$AE$1003)/AH2925</f>
        <v>1909.4332987883533</v>
      </c>
      <c r="Y2925" s="1">
        <f t="shared" si="862"/>
        <v>12</v>
      </c>
      <c r="Z2925" s="99">
        <f>IF(L2925&lt;'Power Curve'!$P$28,'Power Curve'!$Q$28,IF(L2925&gt;'Power Curve'!$P$29,'Power Curve'!$Q$29,INDEX(ReferenceTurbulence,Y2925)+(L2925-INDEX(ReferenceTurbulenceWindSpeed,Y2925))*(INDEX(ReferenceTurbulence,Y2925+1)-INDEX(ReferenceTurbulence,Y2925))/(INDEX(ReferenceTurbulenceWindSpeed,Y2925+1)-INDEX(ReferenceTurbulenceWindSpeed,Y2925))))</f>
        <v>0.12027881661069267</v>
      </c>
      <c r="AA2925" s="100">
        <f t="shared" si="868"/>
        <v>1.5134064163752452</v>
      </c>
      <c r="AB2925" s="29">
        <f t="shared" si="869"/>
        <v>1.7157934210556702</v>
      </c>
      <c r="AG2925" s="40">
        <f t="array" ref="AG2925">SUM(_xlfn.NORM.DIST($AD$3:$AD$1003,$F2925,$AA2925,FALSE)*WindSpeedStep)</f>
        <v>1.0000000000000029</v>
      </c>
      <c r="AH2925" s="40">
        <f t="array" ref="AH2925">SUM(_xlfn.NORM.DIST($AD$3:$AD$1003,$F2925,$AB2925,FALSE)*WindSpeedStep)</f>
        <v>0.99999999999996203</v>
      </c>
      <c r="AJ2925" s="47">
        <f t="shared" si="863"/>
        <v>13</v>
      </c>
      <c r="AK2925" s="83" t="b">
        <f>COUNTIF('Power Curve'!$D$2:$D$31,AJ2925)&gt;0</f>
        <v>1</v>
      </c>
      <c r="AL2925" s="83" t="b">
        <f t="shared" si="864"/>
        <v>0</v>
      </c>
      <c r="AM2925" s="83" t="b">
        <f t="shared" si="870"/>
        <v>1</v>
      </c>
      <c r="AN2925" s="47" t="str">
        <f t="shared" si="865"/>
        <v>Inner</v>
      </c>
      <c r="AO2925" s="48" t="str">
        <f t="shared" si="866"/>
        <v>1.3-1.4</v>
      </c>
      <c r="AP2925" s="49" t="str">
        <f t="shared" si="871"/>
        <v>17-18</v>
      </c>
      <c r="AQ2925" s="49" t="str">
        <f t="shared" si="872"/>
        <v>Mar</v>
      </c>
      <c r="AR2925" s="48" t="str">
        <f t="shared" si="873"/>
        <v>285-295</v>
      </c>
      <c r="AS2925" s="49" t="str">
        <f t="shared" si="867"/>
        <v>Inner-TI</v>
      </c>
    </row>
    <row r="2926" spans="5:45" x14ac:dyDescent="0.3">
      <c r="E2926" s="15">
        <v>40996.75</v>
      </c>
      <c r="F2926" s="21">
        <v>12.86</v>
      </c>
      <c r="G2926" s="21">
        <v>1970.8900299072241</v>
      </c>
      <c r="H2926" s="42">
        <v>1.1755531964909831</v>
      </c>
      <c r="I2926" s="35">
        <v>287.39999999999998</v>
      </c>
      <c r="J2926" s="43">
        <v>0.11119751166407466</v>
      </c>
      <c r="K2926" s="44">
        <v>0.18398478418251854</v>
      </c>
      <c r="L2926" s="26">
        <f t="shared" si="855"/>
        <v>12.684588063868608</v>
      </c>
      <c r="M2926" s="26">
        <f t="shared" si="856"/>
        <v>1.3184939511627669</v>
      </c>
      <c r="N2926" s="96">
        <f t="shared" si="857"/>
        <v>13</v>
      </c>
      <c r="O2926" s="26">
        <f t="shared" si="858"/>
        <v>0.6857063331930473</v>
      </c>
      <c r="P2926" s="3">
        <f>IF(L2926&gt;'Power Curve'!$C$37,0,INDEX(Ci,$N2926,1)*POWER(1-O2926,3)+INDEX(Ci,$N2926,2)*3*O2926*POWER(1-O2926,2)+INDEX(Ci,$N2926,3)*3*POWER(O2926,2)*(1-O2926)+INDEX(Ci,$N2926,4)*POWER(O2926,3))</f>
        <v>1944.5301422564357</v>
      </c>
      <c r="Q2926" s="3">
        <f>MAX(0,MIN(P2926-V2926+W2926,'Power Curve'!$C$39))</f>
        <v>1954.0434637692638</v>
      </c>
      <c r="R2926" s="3">
        <f t="shared" si="859"/>
        <v>1970.8900299072241</v>
      </c>
      <c r="S2926" s="3">
        <f t="shared" si="860"/>
        <v>-16.846566137960281</v>
      </c>
      <c r="T2926" s="3">
        <f t="shared" si="861"/>
        <v>16.846566137960281</v>
      </c>
      <c r="V2926" s="37">
        <f t="array" ref="V2926">SUM(_xlfn.NORM.DIST($AD$3:$AD$1003,$L2926,$AA2926,FALSE)*WindSpeedStep*$AE$3:$AE$1003)/AG2926</f>
        <v>1932.887591696378</v>
      </c>
      <c r="W2926" s="37">
        <f t="array" ref="W2926">SUM(_xlfn.NORM.DIST($AD$3:$AD$1003,$L2926,$AB2926,FALSE)*WindSpeedStep*$AE$3:$AE$1003)/AH2926</f>
        <v>1942.400913209206</v>
      </c>
      <c r="Y2926" s="1">
        <f t="shared" si="862"/>
        <v>12</v>
      </c>
      <c r="Z2926" s="99">
        <f>IF(L2926&lt;'Power Curve'!$P$28,'Power Curve'!$Q$28,IF(L2926&gt;'Power Curve'!$P$29,'Power Curve'!$Q$29,INDEX(ReferenceTurbulence,Y2926)+(L2926-INDEX(ReferenceTurbulenceWindSpeed,Y2926))*(INDEX(ReferenceTurbulence,Y2926+1)-INDEX(ReferenceTurbulence,Y2926))/(INDEX(ReferenceTurbulenceWindSpeed,Y2926+1)-INDEX(ReferenceTurbulenceWindSpeed,Y2926))))</f>
        <v>0.12065432554686403</v>
      </c>
      <c r="AA2926" s="100">
        <f t="shared" si="868"/>
        <v>1.5304504176858689</v>
      </c>
      <c r="AB2926" s="29">
        <f t="shared" si="869"/>
        <v>1.4104946291860117</v>
      </c>
      <c r="AG2926" s="40">
        <f t="array" ref="AG2926">SUM(_xlfn.NORM.DIST($AD$3:$AD$1003,$F2926,$AA2926,FALSE)*WindSpeedStep)</f>
        <v>1.0000000000000038</v>
      </c>
      <c r="AH2926" s="40">
        <f t="array" ref="AH2926">SUM(_xlfn.NORM.DIST($AD$3:$AD$1003,$F2926,$AB2926,FALSE)*WindSpeedStep)</f>
        <v>1.0000000000000036</v>
      </c>
      <c r="AJ2926" s="47">
        <f t="shared" si="863"/>
        <v>13</v>
      </c>
      <c r="AK2926" s="83" t="b">
        <f>COUNTIF('Power Curve'!$D$2:$D$31,AJ2926)&gt;0</f>
        <v>1</v>
      </c>
      <c r="AL2926" s="83" t="b">
        <f t="shared" si="864"/>
        <v>0</v>
      </c>
      <c r="AM2926" s="83" t="b">
        <f t="shared" si="870"/>
        <v>1</v>
      </c>
      <c r="AN2926" s="47" t="str">
        <f t="shared" si="865"/>
        <v>Inner</v>
      </c>
      <c r="AO2926" s="48" t="str">
        <f t="shared" si="866"/>
        <v>1.3-1.4</v>
      </c>
      <c r="AP2926" s="49" t="str">
        <f t="shared" si="871"/>
        <v>18-19</v>
      </c>
      <c r="AQ2926" s="49" t="str">
        <f t="shared" si="872"/>
        <v>Mar</v>
      </c>
      <c r="AR2926" s="48" t="str">
        <f t="shared" si="873"/>
        <v>285-295</v>
      </c>
      <c r="AS2926" s="49" t="str">
        <f t="shared" si="867"/>
        <v>Inner-TI</v>
      </c>
    </row>
    <row r="2927" spans="5:45" x14ac:dyDescent="0.3">
      <c r="E2927" s="15">
        <v>40996.756944444445</v>
      </c>
      <c r="F2927" s="21">
        <v>13.13</v>
      </c>
      <c r="G2927" s="21">
        <v>1886.839981079102</v>
      </c>
      <c r="H2927" s="42">
        <v>1.1757253693400493</v>
      </c>
      <c r="I2927" s="35">
        <v>288.3</v>
      </c>
      <c r="J2927" s="43">
        <v>0.11271896420411272</v>
      </c>
      <c r="K2927" s="44">
        <v>0.1456359518894646</v>
      </c>
      <c r="L2927" s="26">
        <f t="shared" si="855"/>
        <v>12.951537468821831</v>
      </c>
      <c r="M2927" s="26">
        <f t="shared" si="856"/>
        <v>1.3597518422309749</v>
      </c>
      <c r="N2927" s="96">
        <f t="shared" si="857"/>
        <v>13</v>
      </c>
      <c r="O2927" s="26">
        <f t="shared" si="858"/>
        <v>0.96052665218489697</v>
      </c>
      <c r="P2927" s="3">
        <f>IF(L2927&gt;'Power Curve'!$C$37,0,INDEX(Ci,$N2927,1)*POWER(1-O2927,3)+INDEX(Ci,$N2927,2)*3*O2927*POWER(1-O2927,2)+INDEX(Ci,$N2927,3)*3*POWER(O2927,2)*(1-O2927)+INDEX(Ci,$N2927,4)*POWER(O2927,3))</f>
        <v>1952.1091029615418</v>
      </c>
      <c r="Q2927" s="3">
        <f>MAX(0,MIN(P2927-V2927+W2927,'Power Curve'!$C$39))</f>
        <v>1959.9059176668977</v>
      </c>
      <c r="R2927" s="3">
        <f t="shared" si="859"/>
        <v>1886.839981079102</v>
      </c>
      <c r="S2927" s="3">
        <f t="shared" si="860"/>
        <v>73.065936587795704</v>
      </c>
      <c r="T2927" s="3">
        <f t="shared" si="861"/>
        <v>73.065936587795704</v>
      </c>
      <c r="V2927" s="37">
        <f t="array" ref="V2927">SUM(_xlfn.NORM.DIST($AD$3:$AD$1003,$L2927,$AA2927,FALSE)*WindSpeedStep*$AE$3:$AE$1003)/AG2927</f>
        <v>1942.9830264521863</v>
      </c>
      <c r="W2927" s="37">
        <f t="array" ref="W2927">SUM(_xlfn.NORM.DIST($AD$3:$AD$1003,$L2927,$AB2927,FALSE)*WindSpeedStep*$AE$3:$AE$1003)/AH2927</f>
        <v>1950.7798411575423</v>
      </c>
      <c r="Y2927" s="1">
        <f t="shared" si="862"/>
        <v>12</v>
      </c>
      <c r="Z2927" s="99">
        <f>IF(L2927&lt;'Power Curve'!$P$28,'Power Curve'!$Q$28,IF(L2927&gt;'Power Curve'!$P$29,'Power Curve'!$Q$29,INDEX(ReferenceTurbulence,Y2927)+(L2927-INDEX(ReferenceTurbulenceWindSpeed,Y2927))*(INDEX(ReferenceTurbulence,Y2927+1)-INDEX(ReferenceTurbulence,Y2927))/(INDEX(ReferenceTurbulenceWindSpeed,Y2927+1)-INDEX(ReferenceTurbulenceWindSpeed,Y2927))))</f>
        <v>0.12163609797767794</v>
      </c>
      <c r="AA2927" s="100">
        <f t="shared" si="868"/>
        <v>1.5753744805191792</v>
      </c>
      <c r="AB2927" s="29">
        <f t="shared" si="869"/>
        <v>1.4598838883363525</v>
      </c>
      <c r="AG2927" s="40">
        <f t="array" ref="AG2927">SUM(_xlfn.NORM.DIST($AD$3:$AD$1003,$F2927,$AA2927,FALSE)*WindSpeedStep)</f>
        <v>1.0000000000000036</v>
      </c>
      <c r="AH2927" s="40">
        <f t="array" ref="AH2927">SUM(_xlfn.NORM.DIST($AD$3:$AD$1003,$F2927,$AB2927,FALSE)*WindSpeedStep)</f>
        <v>1.0000000000000024</v>
      </c>
      <c r="AJ2927" s="47">
        <f t="shared" si="863"/>
        <v>13</v>
      </c>
      <c r="AK2927" s="83" t="b">
        <f>COUNTIF('Power Curve'!$D$2:$D$31,AJ2927)&gt;0</f>
        <v>1</v>
      </c>
      <c r="AL2927" s="83" t="b">
        <f t="shared" si="864"/>
        <v>0</v>
      </c>
      <c r="AM2927" s="83" t="b">
        <f t="shared" si="870"/>
        <v>1</v>
      </c>
      <c r="AN2927" s="47" t="str">
        <f t="shared" si="865"/>
        <v>Inner</v>
      </c>
      <c r="AO2927" s="48" t="str">
        <f t="shared" si="866"/>
        <v>1.3-1.4</v>
      </c>
      <c r="AP2927" s="49" t="str">
        <f t="shared" si="871"/>
        <v>18-19</v>
      </c>
      <c r="AQ2927" s="49" t="str">
        <f t="shared" si="872"/>
        <v>Mar</v>
      </c>
      <c r="AR2927" s="48" t="str">
        <f t="shared" si="873"/>
        <v>285-295</v>
      </c>
      <c r="AS2927" s="49" t="str">
        <f t="shared" si="867"/>
        <v>Inner-TI</v>
      </c>
    </row>
    <row r="2928" spans="5:45" x14ac:dyDescent="0.3">
      <c r="E2928" s="15">
        <v>40996.763888888891</v>
      </c>
      <c r="F2928" s="21">
        <v>13.11</v>
      </c>
      <c r="G2928" s="21">
        <v>1978.829956054693</v>
      </c>
      <c r="H2928" s="42">
        <v>1.176242190619823</v>
      </c>
      <c r="I2928" s="35">
        <v>291.7</v>
      </c>
      <c r="J2928" s="43">
        <v>0.15102974828375287</v>
      </c>
      <c r="K2928" s="44">
        <v>0.10899297168189766</v>
      </c>
      <c r="L2928" s="26">
        <f t="shared" si="855"/>
        <v>12.933703870554311</v>
      </c>
      <c r="M2928" s="26">
        <f t="shared" si="856"/>
        <v>1.3569956021307041</v>
      </c>
      <c r="N2928" s="96">
        <f t="shared" si="857"/>
        <v>13</v>
      </c>
      <c r="O2928" s="26">
        <f t="shared" si="858"/>
        <v>0.94216723622923582</v>
      </c>
      <c r="P2928" s="3">
        <f>IF(L2928&gt;'Power Curve'!$C$37,0,INDEX(Ci,$N2928,1)*POWER(1-O2928,3)+INDEX(Ci,$N2928,2)*3*O2928*POWER(1-O2928,2)+INDEX(Ci,$N2928,3)*3*POWER(O2928,2)*(1-O2928)+INDEX(Ci,$N2928,4)*POWER(O2928,3))</f>
        <v>1951.612969565721</v>
      </c>
      <c r="Q2928" s="3">
        <f>MAX(0,MIN(P2928-V2928+W2928,'Power Curve'!$C$39))</f>
        <v>1920.0722161760827</v>
      </c>
      <c r="R2928" s="3">
        <f t="shared" si="859"/>
        <v>1978.829956054693</v>
      </c>
      <c r="S2928" s="3">
        <f t="shared" si="860"/>
        <v>-58.757739878610209</v>
      </c>
      <c r="T2928" s="3">
        <f t="shared" si="861"/>
        <v>58.757739878610209</v>
      </c>
      <c r="V2928" s="37">
        <f t="array" ref="V2928">SUM(_xlfn.NORM.DIST($AD$3:$AD$1003,$L2928,$AA2928,FALSE)*WindSpeedStep*$AE$3:$AE$1003)/AG2928</f>
        <v>1942.380765948569</v>
      </c>
      <c r="W2928" s="37">
        <f t="array" ref="W2928">SUM(_xlfn.NORM.DIST($AD$3:$AD$1003,$L2928,$AB2928,FALSE)*WindSpeedStep*$AE$3:$AE$1003)/AH2928</f>
        <v>1910.8400125589308</v>
      </c>
      <c r="Y2928" s="1">
        <f t="shared" si="862"/>
        <v>12</v>
      </c>
      <c r="Z2928" s="99">
        <f>IF(L2928&lt;'Power Curve'!$P$28,'Power Curve'!$Q$28,IF(L2928&gt;'Power Curve'!$P$29,'Power Curve'!$Q$29,INDEX(ReferenceTurbulence,Y2928)+(L2928-INDEX(ReferenceTurbulenceWindSpeed,Y2928))*(INDEX(ReferenceTurbulence,Y2928+1)-INDEX(ReferenceTurbulence,Y2928))/(INDEX(ReferenceTurbulenceWindSpeed,Y2928+1)-INDEX(ReferenceTurbulenceWindSpeed,Y2928))))</f>
        <v>0.12157051051130269</v>
      </c>
      <c r="AA2928" s="100">
        <f t="shared" si="868"/>
        <v>1.5723569823452992</v>
      </c>
      <c r="AB2928" s="29">
        <f t="shared" si="869"/>
        <v>1.9533740399464179</v>
      </c>
      <c r="AG2928" s="40">
        <f t="array" ref="AG2928">SUM(_xlfn.NORM.DIST($AD$3:$AD$1003,$F2928,$AA2928,FALSE)*WindSpeedStep)</f>
        <v>1.0000000000000022</v>
      </c>
      <c r="AH2928" s="40">
        <f t="array" ref="AH2928">SUM(_xlfn.NORM.DIST($AD$3:$AD$1003,$F2928,$AB2928,FALSE)*WindSpeedStep)</f>
        <v>0.9999999999919621</v>
      </c>
      <c r="AJ2928" s="47">
        <f t="shared" si="863"/>
        <v>13</v>
      </c>
      <c r="AK2928" s="83" t="b">
        <f>COUNTIF('Power Curve'!$D$2:$D$31,AJ2928)&gt;0</f>
        <v>1</v>
      </c>
      <c r="AL2928" s="83" t="b">
        <f t="shared" si="864"/>
        <v>0</v>
      </c>
      <c r="AM2928" s="83" t="b">
        <f t="shared" si="870"/>
        <v>1</v>
      </c>
      <c r="AN2928" s="47" t="str">
        <f t="shared" si="865"/>
        <v>Outer</v>
      </c>
      <c r="AO2928" s="48" t="str">
        <f t="shared" si="866"/>
        <v>1.3-1.4</v>
      </c>
      <c r="AP2928" s="49" t="str">
        <f t="shared" si="871"/>
        <v>18-19</v>
      </c>
      <c r="AQ2928" s="49" t="str">
        <f t="shared" si="872"/>
        <v>Mar</v>
      </c>
      <c r="AR2928" s="48" t="str">
        <f t="shared" si="873"/>
        <v>285-295</v>
      </c>
      <c r="AS2928" s="49" t="str">
        <f t="shared" si="867"/>
        <v>HWS-HTI</v>
      </c>
    </row>
    <row r="2929" spans="5:45" x14ac:dyDescent="0.3">
      <c r="E2929" s="15">
        <v>40996.770833333336</v>
      </c>
      <c r="F2929" s="21">
        <v>12.97</v>
      </c>
      <c r="G2929" s="21">
        <v>1968.4600067138649</v>
      </c>
      <c r="H2929" s="42">
        <v>1.1764834171293366</v>
      </c>
      <c r="I2929" s="35">
        <v>291.5</v>
      </c>
      <c r="J2929" s="43">
        <v>0.1218195836545875</v>
      </c>
      <c r="K2929" s="44">
        <v>0.12822899833657525</v>
      </c>
      <c r="L2929" s="26">
        <f t="shared" si="855"/>
        <v>12.796461170711034</v>
      </c>
      <c r="M2929" s="26">
        <f t="shared" si="856"/>
        <v>1.3357843004571421</v>
      </c>
      <c r="N2929" s="96">
        <f t="shared" si="857"/>
        <v>13</v>
      </c>
      <c r="O2929" s="26">
        <f t="shared" si="858"/>
        <v>0.80087798122287546</v>
      </c>
      <c r="P2929" s="3">
        <f>IF(L2929&gt;'Power Curve'!$C$37,0,INDEX(Ci,$N2929,1)*POWER(1-O2929,3)+INDEX(Ci,$N2929,2)*3*O2929*POWER(1-O2929,2)+INDEX(Ci,$N2929,3)*3*POWER(O2929,2)*(1-O2929)+INDEX(Ci,$N2929,4)*POWER(O2929,3))</f>
        <v>1947.775620205935</v>
      </c>
      <c r="Q2929" s="3">
        <f>MAX(0,MIN(P2929-V2929+W2929,'Power Curve'!$C$39))</f>
        <v>1947.0187349922237</v>
      </c>
      <c r="R2929" s="3">
        <f t="shared" si="859"/>
        <v>1968.4600067138649</v>
      </c>
      <c r="S2929" s="3">
        <f t="shared" si="860"/>
        <v>-21.441271721641215</v>
      </c>
      <c r="T2929" s="3">
        <f t="shared" si="861"/>
        <v>21.441271721641215</v>
      </c>
      <c r="V2929" s="37">
        <f t="array" ref="V2929">SUM(_xlfn.NORM.DIST($AD$3:$AD$1003,$L2929,$AA2929,FALSE)*WindSpeedStep*$AE$3:$AE$1003)/AG2929</f>
        <v>1937.4118586682905</v>
      </c>
      <c r="W2929" s="37">
        <f t="array" ref="W2929">SUM(_xlfn.NORM.DIST($AD$3:$AD$1003,$L2929,$AB2929,FALSE)*WindSpeedStep*$AE$3:$AE$1003)/AH2929</f>
        <v>1936.6549734545792</v>
      </c>
      <c r="Y2929" s="1">
        <f t="shared" si="862"/>
        <v>12</v>
      </c>
      <c r="Z2929" s="99">
        <f>IF(L2929&lt;'Power Curve'!$P$28,'Power Curve'!$Q$28,IF(L2929&gt;'Power Curve'!$P$29,'Power Curve'!$Q$29,INDEX(ReferenceTurbulence,Y2929)+(L2929-INDEX(ReferenceTurbulenceWindSpeed,Y2929))*(INDEX(ReferenceTurbulence,Y2929+1)-INDEX(ReferenceTurbulence,Y2929))/(INDEX(ReferenceTurbulenceWindSpeed,Y2929+1)-INDEX(ReferenceTurbulenceWindSpeed,Y2929))))</f>
        <v>0.12106576655407152</v>
      </c>
      <c r="AA2929" s="100">
        <f t="shared" si="868"/>
        <v>1.5492133808115427</v>
      </c>
      <c r="AB2929" s="29">
        <f t="shared" si="869"/>
        <v>1.5588595720681135</v>
      </c>
      <c r="AG2929" s="40">
        <f t="array" ref="AG2929">SUM(_xlfn.NORM.DIST($AD$3:$AD$1003,$F2929,$AA2929,FALSE)*WindSpeedStep)</f>
        <v>1.0000000000000029</v>
      </c>
      <c r="AH2929" s="40">
        <f t="array" ref="AH2929">SUM(_xlfn.NORM.DIST($AD$3:$AD$1003,$F2929,$AB2929,FALSE)*WindSpeedStep)</f>
        <v>1.0000000000000029</v>
      </c>
      <c r="AJ2929" s="47">
        <f t="shared" si="863"/>
        <v>13</v>
      </c>
      <c r="AK2929" s="83" t="b">
        <f>COUNTIF('Power Curve'!$D$2:$D$31,AJ2929)&gt;0</f>
        <v>1</v>
      </c>
      <c r="AL2929" s="83" t="b">
        <f t="shared" si="864"/>
        <v>0</v>
      </c>
      <c r="AM2929" s="83" t="b">
        <f t="shared" si="870"/>
        <v>1</v>
      </c>
      <c r="AN2929" s="47" t="str">
        <f t="shared" si="865"/>
        <v>Inner</v>
      </c>
      <c r="AO2929" s="48" t="str">
        <f t="shared" si="866"/>
        <v>1.3-1.4</v>
      </c>
      <c r="AP2929" s="49" t="str">
        <f t="shared" si="871"/>
        <v>18-19</v>
      </c>
      <c r="AQ2929" s="49" t="str">
        <f t="shared" si="872"/>
        <v>Mar</v>
      </c>
      <c r="AR2929" s="48" t="str">
        <f t="shared" si="873"/>
        <v>285-295</v>
      </c>
      <c r="AS2929" s="49" t="str">
        <f t="shared" si="867"/>
        <v>Inner-TI</v>
      </c>
    </row>
    <row r="2930" spans="5:45" x14ac:dyDescent="0.3">
      <c r="E2930" s="15">
        <v>40996.777777777781</v>
      </c>
      <c r="F2930" s="21">
        <v>13.42</v>
      </c>
      <c r="G2930" s="21">
        <v>1972.689941406248</v>
      </c>
      <c r="H2930" s="42">
        <v>1.176612781583082</v>
      </c>
      <c r="I2930" s="35">
        <v>293.7</v>
      </c>
      <c r="J2930" s="43">
        <v>0.10506706408345752</v>
      </c>
      <c r="K2930" s="44">
        <v>7.8155103126235539E-2</v>
      </c>
      <c r="L2930" s="26">
        <f t="shared" si="855"/>
        <v>13.240925444998103</v>
      </c>
      <c r="M2930" s="26">
        <f t="shared" si="856"/>
        <v>1.4044776868142279</v>
      </c>
      <c r="N2930" s="96">
        <f t="shared" si="857"/>
        <v>14</v>
      </c>
      <c r="O2930" s="26">
        <f t="shared" si="858"/>
        <v>0.26048346828739188</v>
      </c>
      <c r="P2930" s="3">
        <f>IF(L2930&gt;'Power Curve'!$C$37,0,INDEX(Ci,$N2930,1)*POWER(1-O2930,3)+INDEX(Ci,$N2930,2)*3*O2930*POWER(1-O2930,2)+INDEX(Ci,$N2930,3)*3*POWER(O2930,2)*(1-O2930)+INDEX(Ci,$N2930,4)*POWER(O2930,3))</f>
        <v>1960.3331942564018</v>
      </c>
      <c r="Q2930" s="3">
        <f>MAX(0,MIN(P2930-V2930+W2930,'Power Curve'!$C$39))</f>
        <v>1971.5107725563955</v>
      </c>
      <c r="R2930" s="3">
        <f t="shared" si="859"/>
        <v>1972.689941406248</v>
      </c>
      <c r="S2930" s="3">
        <f t="shared" si="860"/>
        <v>-1.1791688498524309</v>
      </c>
      <c r="T2930" s="3">
        <f t="shared" si="861"/>
        <v>1.1791688498524309</v>
      </c>
      <c r="V2930" s="37">
        <f t="array" ref="V2930">SUM(_xlfn.NORM.DIST($AD$3:$AD$1003,$L2930,$AA2930,FALSE)*WindSpeedStep*$AE$3:$AE$1003)/AG2930</f>
        <v>1952.4833133982809</v>
      </c>
      <c r="W2930" s="37">
        <f t="array" ref="W2930">SUM(_xlfn.NORM.DIST($AD$3:$AD$1003,$L2930,$AB2930,FALSE)*WindSpeedStep*$AE$3:$AE$1003)/AH2930</f>
        <v>1963.6608916982746</v>
      </c>
      <c r="Y2930" s="1">
        <f t="shared" si="862"/>
        <v>13</v>
      </c>
      <c r="Z2930" s="99">
        <f>IF(L2930&lt;'Power Curve'!$P$28,'Power Curve'!$Q$28,IF(L2930&gt;'Power Curve'!$P$29,'Power Curve'!$Q$29,INDEX(ReferenceTurbulence,Y2930)+(L2930-INDEX(ReferenceTurbulenceWindSpeed,Y2930))*(INDEX(ReferenceTurbulence,Y2930+1)-INDEX(ReferenceTurbulence,Y2930))/(INDEX(ReferenceTurbulenceWindSpeed,Y2930+1)-INDEX(ReferenceTurbulenceWindSpeed,Y2930))))</f>
        <v>0.12149529241601545</v>
      </c>
      <c r="AA2930" s="100">
        <f t="shared" si="868"/>
        <v>1.6087101087987039</v>
      </c>
      <c r="AB2930" s="29">
        <f t="shared" si="869"/>
        <v>1.3911851622538989</v>
      </c>
      <c r="AG2930" s="40">
        <f t="array" ref="AG2930">SUM(_xlfn.NORM.DIST($AD$3:$AD$1003,$F2930,$AA2930,FALSE)*WindSpeedStep)</f>
        <v>1.0000000000000029</v>
      </c>
      <c r="AH2930" s="40">
        <f t="array" ref="AH2930">SUM(_xlfn.NORM.DIST($AD$3:$AD$1003,$F2930,$AB2930,FALSE)*WindSpeedStep)</f>
        <v>1.0000000000000031</v>
      </c>
      <c r="AJ2930" s="47">
        <f t="shared" si="863"/>
        <v>13</v>
      </c>
      <c r="AK2930" s="83" t="b">
        <f>COUNTIF('Power Curve'!$D$2:$D$31,AJ2930)&gt;0</f>
        <v>1</v>
      </c>
      <c r="AL2930" s="83" t="b">
        <f t="shared" si="864"/>
        <v>0</v>
      </c>
      <c r="AM2930" s="83" t="b">
        <f t="shared" si="870"/>
        <v>1</v>
      </c>
      <c r="AN2930" s="47" t="str">
        <f t="shared" si="865"/>
        <v>Outer</v>
      </c>
      <c r="AO2930" s="48" t="str">
        <f t="shared" si="866"/>
        <v>1.4-1.5</v>
      </c>
      <c r="AP2930" s="49" t="str">
        <f t="shared" si="871"/>
        <v>18-19</v>
      </c>
      <c r="AQ2930" s="49" t="str">
        <f t="shared" si="872"/>
        <v>Mar</v>
      </c>
      <c r="AR2930" s="48" t="str">
        <f t="shared" si="873"/>
        <v>285-295</v>
      </c>
      <c r="AS2930" s="49" t="str">
        <f t="shared" si="867"/>
        <v>Inner-TI</v>
      </c>
    </row>
    <row r="2931" spans="5:45" x14ac:dyDescent="0.3">
      <c r="E2931" s="15">
        <v>40996.784722222219</v>
      </c>
      <c r="F2931" s="21">
        <v>12.64</v>
      </c>
      <c r="G2931" s="21">
        <v>1940.5299835205051</v>
      </c>
      <c r="H2931" s="42">
        <v>1.1777783430321385</v>
      </c>
      <c r="I2931" s="35">
        <v>293.7</v>
      </c>
      <c r="J2931" s="43">
        <v>0.11708860759493671</v>
      </c>
      <c r="K2931" s="44">
        <v>0.15734799146957831</v>
      </c>
      <c r="L2931" s="26">
        <f t="shared" si="855"/>
        <v>12.475450359626551</v>
      </c>
      <c r="M2931" s="26">
        <f t="shared" si="856"/>
        <v>1.2861710448000958</v>
      </c>
      <c r="N2931" s="96">
        <f t="shared" si="857"/>
        <v>13</v>
      </c>
      <c r="O2931" s="26">
        <f t="shared" si="858"/>
        <v>0.47040227359757297</v>
      </c>
      <c r="P2931" s="3">
        <f>IF(L2931&gt;'Power Curve'!$C$37,0,INDEX(Ci,$N2931,1)*POWER(1-O2931,3)+INDEX(Ci,$N2931,2)*3*O2931*POWER(1-O2931,2)+INDEX(Ci,$N2931,3)*3*POWER(O2931,2)*(1-O2931)+INDEX(Ci,$N2931,4)*POWER(O2931,3))</f>
        <v>1937.7984018236639</v>
      </c>
      <c r="Q2931" s="3">
        <f>MAX(0,MIN(P2931-V2931+W2931,'Power Curve'!$C$39))</f>
        <v>1941.0146564588395</v>
      </c>
      <c r="R2931" s="3">
        <f t="shared" si="859"/>
        <v>1940.5299835205051</v>
      </c>
      <c r="S2931" s="3">
        <f t="shared" si="860"/>
        <v>0.48467293833436997</v>
      </c>
      <c r="T2931" s="3">
        <f t="shared" si="861"/>
        <v>0.48467293833436997</v>
      </c>
      <c r="V2931" s="37">
        <f t="array" ref="V2931">SUM(_xlfn.NORM.DIST($AD$3:$AD$1003,$L2931,$AA2931,FALSE)*WindSpeedStep*$AE$3:$AE$1003)/AG2931</f>
        <v>1923.1231117017846</v>
      </c>
      <c r="W2931" s="37">
        <f t="array" ref="W2931">SUM(_xlfn.NORM.DIST($AD$3:$AD$1003,$L2931,$AB2931,FALSE)*WindSpeedStep*$AE$3:$AE$1003)/AH2931</f>
        <v>1926.3393663369602</v>
      </c>
      <c r="Y2931" s="1">
        <f t="shared" si="862"/>
        <v>12</v>
      </c>
      <c r="Z2931" s="99">
        <f>IF(L2931&lt;'Power Curve'!$P$28,'Power Curve'!$Q$28,IF(L2931&gt;'Power Curve'!$P$29,'Power Curve'!$Q$29,INDEX(ReferenceTurbulence,Y2931)+(L2931-INDEX(ReferenceTurbulenceWindSpeed,Y2931))*(INDEX(ReferenceTurbulence,Y2931+1)-INDEX(ReferenceTurbulence,Y2931))/(INDEX(ReferenceTurbulenceWindSpeed,Y2931+1)-INDEX(ReferenceTurbulenceWindSpeed,Y2931))))</f>
        <v>0.11988516993737863</v>
      </c>
      <c r="AA2931" s="100">
        <f t="shared" si="868"/>
        <v>1.4956214864091604</v>
      </c>
      <c r="AB2931" s="29">
        <f t="shared" si="869"/>
        <v>1.4607331117284252</v>
      </c>
      <c r="AG2931" s="40">
        <f t="array" ref="AG2931">SUM(_xlfn.NORM.DIST($AD$3:$AD$1003,$F2931,$AA2931,FALSE)*WindSpeedStep)</f>
        <v>1.0000000000000036</v>
      </c>
      <c r="AH2931" s="40">
        <f t="array" ref="AH2931">SUM(_xlfn.NORM.DIST($AD$3:$AD$1003,$F2931,$AB2931,FALSE)*WindSpeedStep)</f>
        <v>1.0000000000000038</v>
      </c>
      <c r="AJ2931" s="47">
        <f t="shared" si="863"/>
        <v>12</v>
      </c>
      <c r="AK2931" s="83" t="b">
        <f>COUNTIF('Power Curve'!$D$2:$D$31,AJ2931)&gt;0</f>
        <v>1</v>
      </c>
      <c r="AL2931" s="83" t="b">
        <f t="shared" si="864"/>
        <v>0</v>
      </c>
      <c r="AM2931" s="83" t="b">
        <f t="shared" si="870"/>
        <v>1</v>
      </c>
      <c r="AN2931" s="47" t="str">
        <f t="shared" si="865"/>
        <v>Inner</v>
      </c>
      <c r="AO2931" s="48" t="str">
        <f t="shared" si="866"/>
        <v>1.2-1.3</v>
      </c>
      <c r="AP2931" s="49" t="str">
        <f t="shared" si="871"/>
        <v>18-19</v>
      </c>
      <c r="AQ2931" s="49" t="str">
        <f t="shared" si="872"/>
        <v>Mar</v>
      </c>
      <c r="AR2931" s="48" t="str">
        <f t="shared" si="873"/>
        <v>285-295</v>
      </c>
      <c r="AS2931" s="49" t="str">
        <f t="shared" si="867"/>
        <v>Inner-TI</v>
      </c>
    </row>
    <row r="2932" spans="5:45" x14ac:dyDescent="0.3">
      <c r="E2932" s="15">
        <v>40996.791666666664</v>
      </c>
      <c r="F2932" s="21">
        <v>11.3</v>
      </c>
      <c r="G2932" s="21">
        <v>1950.730041503909</v>
      </c>
      <c r="H2932" s="42">
        <v>1.1781673770182222</v>
      </c>
      <c r="I2932" s="35">
        <v>296.39999999999998</v>
      </c>
      <c r="J2932" s="43">
        <v>0.12654867256637167</v>
      </c>
      <c r="K2932" s="44">
        <v>0.10294136640531493</v>
      </c>
      <c r="L2932" s="26">
        <f t="shared" si="855"/>
        <v>11.154122546497087</v>
      </c>
      <c r="M2932" s="26">
        <f t="shared" si="856"/>
        <v>1.0819555718753999</v>
      </c>
      <c r="N2932" s="96">
        <f t="shared" si="857"/>
        <v>12</v>
      </c>
      <c r="O2932" s="26">
        <f t="shared" si="858"/>
        <v>0.16740809685740748</v>
      </c>
      <c r="P2932" s="3">
        <f>IF(L2932&gt;'Power Curve'!$C$37,0,INDEX(Ci,$N2932,1)*POWER(1-O2932,3)+INDEX(Ci,$N2932,2)*3*O2932*POWER(1-O2932,2)+INDEX(Ci,$N2932,3)*3*POWER(O2932,2)*(1-O2932)+INDEX(Ci,$N2932,4)*POWER(O2932,3))</f>
        <v>1806.4469035874165</v>
      </c>
      <c r="Q2932" s="3">
        <f>MAX(0,MIN(P2932-V2932+W2932,'Power Curve'!$C$39))</f>
        <v>1795.3561956026781</v>
      </c>
      <c r="R2932" s="3">
        <f t="shared" si="859"/>
        <v>1950.730041503909</v>
      </c>
      <c r="S2932" s="3">
        <f t="shared" si="860"/>
        <v>-155.37384590123088</v>
      </c>
      <c r="T2932" s="3">
        <f t="shared" si="861"/>
        <v>155.37384590123088</v>
      </c>
      <c r="V2932" s="37">
        <f t="array" ref="V2932">SUM(_xlfn.NORM.DIST($AD$3:$AD$1003,$L2932,$AA2932,FALSE)*WindSpeedStep*$AE$3:$AE$1003)/AG2932</f>
        <v>1790.6395574409357</v>
      </c>
      <c r="W2932" s="37">
        <f t="array" ref="W2932">SUM(_xlfn.NORM.DIST($AD$3:$AD$1003,$L2932,$AB2932,FALSE)*WindSpeedStep*$AE$3:$AE$1003)/AH2932</f>
        <v>1779.5488494561973</v>
      </c>
      <c r="Y2932" s="1">
        <f t="shared" si="862"/>
        <v>11</v>
      </c>
      <c r="Z2932" s="99">
        <f>IF(L2932&lt;'Power Curve'!$P$28,'Power Curve'!$Q$28,IF(L2932&gt;'Power Curve'!$P$29,'Power Curve'!$Q$29,INDEX(ReferenceTurbulence,Y2932)+(L2932-INDEX(ReferenceTurbulenceWindSpeed,Y2932))*(INDEX(ReferenceTurbulence,Y2932+1)-INDEX(ReferenceTurbulence,Y2932))/(INDEX(ReferenceTurbulenceWindSpeed,Y2932+1)-INDEX(ReferenceTurbulenceWindSpeed,Y2932))))</f>
        <v>0.11969500833766859</v>
      </c>
      <c r="AA2932" s="100">
        <f t="shared" si="868"/>
        <v>1.335092791202346</v>
      </c>
      <c r="AB2932" s="29">
        <f t="shared" si="869"/>
        <v>1.4115394019018437</v>
      </c>
      <c r="AG2932" s="40">
        <f t="array" ref="AG2932">SUM(_xlfn.NORM.DIST($AD$3:$AD$1003,$F2932,$AA2932,FALSE)*WindSpeedStep)</f>
        <v>1.0000000000000038</v>
      </c>
      <c r="AH2932" s="40">
        <f t="array" ref="AH2932">SUM(_xlfn.NORM.DIST($AD$3:$AD$1003,$F2932,$AB2932,FALSE)*WindSpeedStep)</f>
        <v>1.0000000000000031</v>
      </c>
      <c r="AJ2932" s="47">
        <f t="shared" si="863"/>
        <v>11</v>
      </c>
      <c r="AK2932" s="83" t="b">
        <f>COUNTIF('Power Curve'!$D$2:$D$31,AJ2932)&gt;0</f>
        <v>1</v>
      </c>
      <c r="AL2932" s="83" t="b">
        <f t="shared" si="864"/>
        <v>0</v>
      </c>
      <c r="AM2932" s="83" t="b">
        <f t="shared" si="870"/>
        <v>1</v>
      </c>
      <c r="AN2932" s="47" t="str">
        <f t="shared" si="865"/>
        <v>Inner</v>
      </c>
      <c r="AO2932" s="48" t="str">
        <f t="shared" si="866"/>
        <v>1.0-1.1</v>
      </c>
      <c r="AP2932" s="49" t="str">
        <f t="shared" si="871"/>
        <v>19-20</v>
      </c>
      <c r="AQ2932" s="49" t="str">
        <f t="shared" si="872"/>
        <v>Mar</v>
      </c>
      <c r="AR2932" s="48" t="str">
        <f t="shared" si="873"/>
        <v>295-305</v>
      </c>
      <c r="AS2932" s="49" t="str">
        <f t="shared" si="867"/>
        <v>Inner-TI</v>
      </c>
    </row>
    <row r="2933" spans="5:45" x14ac:dyDescent="0.3">
      <c r="E2933" s="15">
        <v>40996.798611111109</v>
      </c>
      <c r="F2933" s="21">
        <v>12.17</v>
      </c>
      <c r="G2933" s="21">
        <v>1971.5499725341849</v>
      </c>
      <c r="H2933" s="42">
        <v>1.1773292299671707</v>
      </c>
      <c r="I2933" s="35">
        <v>293.3</v>
      </c>
      <c r="J2933" s="43">
        <v>0.10764174198849631</v>
      </c>
      <c r="K2933" s="44">
        <v>0.1695465898900895</v>
      </c>
      <c r="L2933" s="26">
        <f t="shared" si="855"/>
        <v>12.010041944950698</v>
      </c>
      <c r="M2933" s="26">
        <f t="shared" si="856"/>
        <v>1.2142406740308174</v>
      </c>
      <c r="N2933" s="96">
        <f t="shared" si="857"/>
        <v>12</v>
      </c>
      <c r="O2933" s="26">
        <f t="shared" si="858"/>
        <v>0.99183340900184158</v>
      </c>
      <c r="P2933" s="3">
        <f>IF(L2933&gt;'Power Curve'!$C$37,0,INDEX(Ci,$N2933,1)*POWER(1-O2933,3)+INDEX(Ci,$N2933,2)*3*O2933*POWER(1-O2933,2)+INDEX(Ci,$N2933,3)*3*POWER(O2933,2)*(1-O2933)+INDEX(Ci,$N2933,4)*POWER(O2933,3))</f>
        <v>1916.6421472970633</v>
      </c>
      <c r="Q2933" s="3">
        <f>MAX(0,MIN(P2933-V2933+W2933,'Power Curve'!$C$39))</f>
        <v>1931.0825300121678</v>
      </c>
      <c r="R2933" s="3">
        <f t="shared" si="859"/>
        <v>1971.5499725341849</v>
      </c>
      <c r="S2933" s="3">
        <f t="shared" si="860"/>
        <v>-40.467442522017109</v>
      </c>
      <c r="T2933" s="3">
        <f t="shared" si="861"/>
        <v>40.467442522017109</v>
      </c>
      <c r="V2933" s="37">
        <f t="array" ref="V2933">SUM(_xlfn.NORM.DIST($AD$3:$AD$1003,$L2933,$AA2933,FALSE)*WindSpeedStep*$AE$3:$AE$1003)/AG2933</f>
        <v>1893.6537251172333</v>
      </c>
      <c r="W2933" s="37">
        <f t="array" ref="W2933">SUM(_xlfn.NORM.DIST($AD$3:$AD$1003,$L2933,$AB2933,FALSE)*WindSpeedStep*$AE$3:$AE$1003)/AH2933</f>
        <v>1908.0941078323378</v>
      </c>
      <c r="Y2933" s="1">
        <f t="shared" si="862"/>
        <v>11</v>
      </c>
      <c r="Z2933" s="99">
        <f>IF(L2933&lt;'Power Curve'!$P$28,'Power Curve'!$Q$28,IF(L2933&gt;'Power Curve'!$P$29,'Power Curve'!$Q$29,INDEX(ReferenceTurbulence,Y2933)+(L2933-INDEX(ReferenceTurbulenceWindSpeed,Y2933))*(INDEX(ReferenceTurbulence,Y2933+1)-INDEX(ReferenceTurbulence,Y2933))/(INDEX(ReferenceTurbulenceWindSpeed,Y2933+1)-INDEX(ReferenceTurbulenceWindSpeed,Y2933))))</f>
        <v>0.11821931537231947</v>
      </c>
      <c r="AA2933" s="100">
        <f t="shared" si="868"/>
        <v>1.4198189363249119</v>
      </c>
      <c r="AB2933" s="29">
        <f t="shared" si="869"/>
        <v>1.2927818363094015</v>
      </c>
      <c r="AG2933" s="40">
        <f t="array" ref="AG2933">SUM(_xlfn.NORM.DIST($AD$3:$AD$1003,$F2933,$AA2933,FALSE)*WindSpeedStep)</f>
        <v>1.0000000000000036</v>
      </c>
      <c r="AH2933" s="40">
        <f t="array" ref="AH2933">SUM(_xlfn.NORM.DIST($AD$3:$AD$1003,$F2933,$AB2933,FALSE)*WindSpeedStep)</f>
        <v>1.0000000000000036</v>
      </c>
      <c r="AJ2933" s="47">
        <f t="shared" si="863"/>
        <v>12</v>
      </c>
      <c r="AK2933" s="83" t="b">
        <f>COUNTIF('Power Curve'!$D$2:$D$31,AJ2933)&gt;0</f>
        <v>1</v>
      </c>
      <c r="AL2933" s="83" t="b">
        <f t="shared" si="864"/>
        <v>0</v>
      </c>
      <c r="AM2933" s="83" t="b">
        <f t="shared" si="870"/>
        <v>1</v>
      </c>
      <c r="AN2933" s="47" t="str">
        <f t="shared" si="865"/>
        <v>Inner</v>
      </c>
      <c r="AO2933" s="48" t="str">
        <f t="shared" si="866"/>
        <v>1.2-1.3</v>
      </c>
      <c r="AP2933" s="49" t="str">
        <f t="shared" si="871"/>
        <v>19-20</v>
      </c>
      <c r="AQ2933" s="49" t="str">
        <f t="shared" si="872"/>
        <v>Mar</v>
      </c>
      <c r="AR2933" s="48" t="str">
        <f t="shared" si="873"/>
        <v>285-295</v>
      </c>
      <c r="AS2933" s="49" t="str">
        <f t="shared" si="867"/>
        <v>Inner-TI</v>
      </c>
    </row>
    <row r="2934" spans="5:45" x14ac:dyDescent="0.3">
      <c r="E2934" s="15">
        <v>40996.805555555555</v>
      </c>
      <c r="F2934" s="21">
        <v>12.31</v>
      </c>
      <c r="G2934" s="21">
        <v>1947.109985351563</v>
      </c>
      <c r="H2934" s="42">
        <v>1.1773292299671707</v>
      </c>
      <c r="I2934" s="35">
        <v>291.2</v>
      </c>
      <c r="J2934" s="43">
        <v>0.12835093419983754</v>
      </c>
      <c r="K2934" s="44">
        <v>0.14350462471589326</v>
      </c>
      <c r="L2934" s="26">
        <f t="shared" si="855"/>
        <v>12.148201835853994</v>
      </c>
      <c r="M2934" s="26">
        <f t="shared" si="856"/>
        <v>1.2355937305393436</v>
      </c>
      <c r="N2934" s="96">
        <f t="shared" si="857"/>
        <v>13</v>
      </c>
      <c r="O2934" s="26">
        <f t="shared" si="858"/>
        <v>0.13350493640910857</v>
      </c>
      <c r="P2934" s="3">
        <f>IF(L2934&gt;'Power Curve'!$C$37,0,INDEX(Ci,$N2934,1)*POWER(1-O2934,3)+INDEX(Ci,$N2934,2)*3*O2934*POWER(1-O2934,2)+INDEX(Ci,$N2934,3)*3*POWER(O2934,2)*(1-O2934)+INDEX(Ci,$N2934,4)*POWER(O2934,3))</f>
        <v>1924.1158625021208</v>
      </c>
      <c r="Q2934" s="3">
        <f>MAX(0,MIN(P2934-V2934+W2934,'Power Curve'!$C$39))</f>
        <v>1910.978830948095</v>
      </c>
      <c r="R2934" s="3">
        <f t="shared" si="859"/>
        <v>1947.109985351563</v>
      </c>
      <c r="S2934" s="3">
        <f t="shared" si="860"/>
        <v>-36.131154403467917</v>
      </c>
      <c r="T2934" s="3">
        <f t="shared" si="861"/>
        <v>36.131154403467917</v>
      </c>
      <c r="V2934" s="37">
        <f t="array" ref="V2934">SUM(_xlfn.NORM.DIST($AD$3:$AD$1003,$L2934,$AA2934,FALSE)*WindSpeedStep*$AE$3:$AE$1003)/AG2934</f>
        <v>1903.7229713947961</v>
      </c>
      <c r="W2934" s="37">
        <f t="array" ref="W2934">SUM(_xlfn.NORM.DIST($AD$3:$AD$1003,$L2934,$AB2934,FALSE)*WindSpeedStep*$AE$3:$AE$1003)/AH2934</f>
        <v>1890.5859398407704</v>
      </c>
      <c r="Y2934" s="1">
        <f t="shared" si="862"/>
        <v>12</v>
      </c>
      <c r="Z2934" s="99">
        <f>IF(L2934&lt;'Power Curve'!$P$28,'Power Curve'!$Q$28,IF(L2934&gt;'Power Curve'!$P$29,'Power Curve'!$Q$29,INDEX(ReferenceTurbulence,Y2934)+(L2934-INDEX(ReferenceTurbulenceWindSpeed,Y2934))*(INDEX(ReferenceTurbulence,Y2934+1)-INDEX(ReferenceTurbulence,Y2934))/(INDEX(ReferenceTurbulenceWindSpeed,Y2934+1)-INDEX(ReferenceTurbulenceWindSpeed,Y2934))))</f>
        <v>0.11868163259021451</v>
      </c>
      <c r="AA2934" s="100">
        <f t="shared" si="868"/>
        <v>1.4417684269145932</v>
      </c>
      <c r="AB2934" s="29">
        <f t="shared" si="869"/>
        <v>1.5592330544800415</v>
      </c>
      <c r="AG2934" s="40">
        <f t="array" ref="AG2934">SUM(_xlfn.NORM.DIST($AD$3:$AD$1003,$F2934,$AA2934,FALSE)*WindSpeedStep)</f>
        <v>1.0000000000000033</v>
      </c>
      <c r="AH2934" s="40">
        <f t="array" ref="AH2934">SUM(_xlfn.NORM.DIST($AD$3:$AD$1003,$F2934,$AB2934,FALSE)*WindSpeedStep)</f>
        <v>1.0000000000000016</v>
      </c>
      <c r="AJ2934" s="47">
        <f t="shared" si="863"/>
        <v>12</v>
      </c>
      <c r="AK2934" s="83" t="b">
        <f>COUNTIF('Power Curve'!$D$2:$D$31,AJ2934)&gt;0</f>
        <v>1</v>
      </c>
      <c r="AL2934" s="83" t="b">
        <f t="shared" si="864"/>
        <v>0</v>
      </c>
      <c r="AM2934" s="83" t="b">
        <f t="shared" si="870"/>
        <v>1</v>
      </c>
      <c r="AN2934" s="47" t="str">
        <f t="shared" si="865"/>
        <v>Inner</v>
      </c>
      <c r="AO2934" s="48" t="str">
        <f t="shared" si="866"/>
        <v>1.2-1.3</v>
      </c>
      <c r="AP2934" s="49" t="str">
        <f t="shared" si="871"/>
        <v>19-20</v>
      </c>
      <c r="AQ2934" s="49" t="str">
        <f t="shared" si="872"/>
        <v>Mar</v>
      </c>
      <c r="AR2934" s="48" t="str">
        <f t="shared" si="873"/>
        <v>285-295</v>
      </c>
      <c r="AS2934" s="49" t="str">
        <f t="shared" si="867"/>
        <v>Inner-TI</v>
      </c>
    </row>
    <row r="2935" spans="5:45" x14ac:dyDescent="0.3">
      <c r="E2935" s="15">
        <v>40996.8125</v>
      </c>
      <c r="F2935" s="21">
        <v>12.56</v>
      </c>
      <c r="G2935" s="21">
        <v>1905.429946899412</v>
      </c>
      <c r="H2935" s="42">
        <v>1.176664408873495</v>
      </c>
      <c r="I2935" s="35">
        <v>295.3</v>
      </c>
      <c r="J2935" s="43">
        <v>0.11544585987261145</v>
      </c>
      <c r="K2935" s="44">
        <v>0.13758312464563766</v>
      </c>
      <c r="L2935" s="26">
        <f t="shared" si="855"/>
        <v>12.392582409806449</v>
      </c>
      <c r="M2935" s="26">
        <f t="shared" si="856"/>
        <v>1.2733635360239568</v>
      </c>
      <c r="N2935" s="96">
        <f t="shared" si="857"/>
        <v>13</v>
      </c>
      <c r="O2935" s="26">
        <f t="shared" si="858"/>
        <v>0.38509098995657148</v>
      </c>
      <c r="P2935" s="3">
        <f>IF(L2935&gt;'Power Curve'!$C$37,0,INDEX(Ci,$N2935,1)*POWER(1-O2935,3)+INDEX(Ci,$N2935,2)*3*O2935*POWER(1-O2935,2)+INDEX(Ci,$N2935,3)*3*POWER(O2935,2)*(1-O2935)+INDEX(Ci,$N2935,4)*POWER(O2935,3))</f>
        <v>1934.7702810504238</v>
      </c>
      <c r="Q2935" s="3">
        <f>MAX(0,MIN(P2935-V2935+W2935,'Power Curve'!$C$39))</f>
        <v>1939.6806999479338</v>
      </c>
      <c r="R2935" s="3">
        <f t="shared" si="859"/>
        <v>1905.429946899412</v>
      </c>
      <c r="S2935" s="3">
        <f t="shared" si="860"/>
        <v>34.250753048521801</v>
      </c>
      <c r="T2935" s="3">
        <f t="shared" si="861"/>
        <v>34.250753048521801</v>
      </c>
      <c r="V2935" s="37">
        <f t="array" ref="V2935">SUM(_xlfn.NORM.DIST($AD$3:$AD$1003,$L2935,$AA2935,FALSE)*WindSpeedStep*$AE$3:$AE$1003)/AG2935</f>
        <v>1918.7251231931205</v>
      </c>
      <c r="W2935" s="37">
        <f t="array" ref="W2935">SUM(_xlfn.NORM.DIST($AD$3:$AD$1003,$L2935,$AB2935,FALSE)*WindSpeedStep*$AE$3:$AE$1003)/AH2935</f>
        <v>1923.6355420906305</v>
      </c>
      <c r="Y2935" s="1">
        <f t="shared" si="862"/>
        <v>12</v>
      </c>
      <c r="Z2935" s="99">
        <f>IF(L2935&lt;'Power Curve'!$P$28,'Power Curve'!$Q$28,IF(L2935&gt;'Power Curve'!$P$29,'Power Curve'!$Q$29,INDEX(ReferenceTurbulence,Y2935)+(L2935-INDEX(ReferenceTurbulenceWindSpeed,Y2935))*(INDEX(ReferenceTurbulence,Y2935+1)-INDEX(ReferenceTurbulence,Y2935))/(INDEX(ReferenceTurbulenceWindSpeed,Y2935+1)-INDEX(ReferenceTurbulenceWindSpeed,Y2935))))</f>
        <v>0.11958040256565251</v>
      </c>
      <c r="AA2935" s="100">
        <f t="shared" si="868"/>
        <v>1.4819099933926794</v>
      </c>
      <c r="AB2935" s="29">
        <f t="shared" si="869"/>
        <v>1.430672332342305</v>
      </c>
      <c r="AG2935" s="40">
        <f t="array" ref="AG2935">SUM(_xlfn.NORM.DIST($AD$3:$AD$1003,$F2935,$AA2935,FALSE)*WindSpeedStep)</f>
        <v>1.0000000000000038</v>
      </c>
      <c r="AH2935" s="40">
        <f t="array" ref="AH2935">SUM(_xlfn.NORM.DIST($AD$3:$AD$1003,$F2935,$AB2935,FALSE)*WindSpeedStep)</f>
        <v>1.0000000000000029</v>
      </c>
      <c r="AJ2935" s="47">
        <f t="shared" si="863"/>
        <v>12</v>
      </c>
      <c r="AK2935" s="83" t="b">
        <f>COUNTIF('Power Curve'!$D$2:$D$31,AJ2935)&gt;0</f>
        <v>1</v>
      </c>
      <c r="AL2935" s="83" t="b">
        <f t="shared" si="864"/>
        <v>0</v>
      </c>
      <c r="AM2935" s="83" t="b">
        <f t="shared" si="870"/>
        <v>1</v>
      </c>
      <c r="AN2935" s="47" t="str">
        <f t="shared" si="865"/>
        <v>Inner</v>
      </c>
      <c r="AO2935" s="48" t="str">
        <f t="shared" si="866"/>
        <v>1.2-1.3</v>
      </c>
      <c r="AP2935" s="49" t="str">
        <f t="shared" si="871"/>
        <v>19-20</v>
      </c>
      <c r="AQ2935" s="49" t="str">
        <f t="shared" si="872"/>
        <v>Mar</v>
      </c>
      <c r="AR2935" s="48" t="str">
        <f t="shared" si="873"/>
        <v>295-305</v>
      </c>
      <c r="AS2935" s="49" t="str">
        <f t="shared" si="867"/>
        <v>Inner-TI</v>
      </c>
    </row>
    <row r="2936" spans="5:45" x14ac:dyDescent="0.3">
      <c r="E2936" s="15">
        <v>40996.819444444445</v>
      </c>
      <c r="F2936" s="21">
        <v>13.58</v>
      </c>
      <c r="G2936" s="21">
        <v>1914.1699981689451</v>
      </c>
      <c r="H2936" s="42">
        <v>1.1764744496594646</v>
      </c>
      <c r="I2936" s="35">
        <v>294.2</v>
      </c>
      <c r="J2936" s="43">
        <v>0.11929307805596466</v>
      </c>
      <c r="K2936" s="44">
        <v>0.21037504238465315</v>
      </c>
      <c r="L2936" s="26">
        <f t="shared" si="855"/>
        <v>13.398265318038934</v>
      </c>
      <c r="M2936" s="26">
        <f t="shared" si="856"/>
        <v>1.4287950713903119</v>
      </c>
      <c r="N2936" s="96">
        <f t="shared" si="857"/>
        <v>14</v>
      </c>
      <c r="O2936" s="26">
        <f t="shared" si="858"/>
        <v>0.42373870436566197</v>
      </c>
      <c r="P2936" s="3">
        <f>IF(L2936&gt;'Power Curve'!$C$37,0,INDEX(Ci,$N2936,1)*POWER(1-O2936,3)+INDEX(Ci,$N2936,2)*3*O2936*POWER(1-O2936,2)+INDEX(Ci,$N2936,3)*3*POWER(O2936,2)*(1-O2936)+INDEX(Ci,$N2936,4)*POWER(O2936,3))</f>
        <v>1964.6622744090748</v>
      </c>
      <c r="Q2936" s="3">
        <f>MAX(0,MIN(P2936-V2936+W2936,'Power Curve'!$C$39))</f>
        <v>1966.0703667612604</v>
      </c>
      <c r="R2936" s="3">
        <f t="shared" si="859"/>
        <v>1914.1699981689451</v>
      </c>
      <c r="S2936" s="3">
        <f t="shared" si="860"/>
        <v>51.900368592315317</v>
      </c>
      <c r="T2936" s="3">
        <f t="shared" si="861"/>
        <v>51.900368592315317</v>
      </c>
      <c r="V2936" s="37">
        <f t="array" ref="V2936">SUM(_xlfn.NORM.DIST($AD$3:$AD$1003,$L2936,$AA2936,FALSE)*WindSpeedStep*$AE$3:$AE$1003)/AG2936</f>
        <v>1956.7511595391466</v>
      </c>
      <c r="W2936" s="37">
        <f t="array" ref="W2936">SUM(_xlfn.NORM.DIST($AD$3:$AD$1003,$L2936,$AB2936,FALSE)*WindSpeedStep*$AE$3:$AE$1003)/AH2936</f>
        <v>1958.1592518913321</v>
      </c>
      <c r="Y2936" s="1">
        <f t="shared" si="862"/>
        <v>13</v>
      </c>
      <c r="Z2936" s="99">
        <f>IF(L2936&lt;'Power Curve'!$P$28,'Power Curve'!$Q$28,IF(L2936&gt;'Power Curve'!$P$29,'Power Curve'!$Q$29,INDEX(ReferenceTurbulence,Y2936)+(L2936-INDEX(ReferenceTurbulenceWindSpeed,Y2936))*(INDEX(ReferenceTurbulence,Y2936+1)-INDEX(ReferenceTurbulence,Y2936))/(INDEX(ReferenceTurbulenceWindSpeed,Y2936+1)-INDEX(ReferenceTurbulenceWindSpeed,Y2936))))</f>
        <v>0.12131866425339428</v>
      </c>
      <c r="AA2936" s="100">
        <f t="shared" si="868"/>
        <v>1.6254596516970625</v>
      </c>
      <c r="AB2936" s="29">
        <f t="shared" si="869"/>
        <v>1.5983203103993429</v>
      </c>
      <c r="AG2936" s="40">
        <f t="array" ref="AG2936">SUM(_xlfn.NORM.DIST($AD$3:$AD$1003,$F2936,$AA2936,FALSE)*WindSpeedStep)</f>
        <v>1.000000000000002</v>
      </c>
      <c r="AH2936" s="40">
        <f t="array" ref="AH2936">SUM(_xlfn.NORM.DIST($AD$3:$AD$1003,$F2936,$AB2936,FALSE)*WindSpeedStep)</f>
        <v>1.0000000000000016</v>
      </c>
      <c r="AJ2936" s="47">
        <f t="shared" si="863"/>
        <v>13</v>
      </c>
      <c r="AK2936" s="83" t="b">
        <f>COUNTIF('Power Curve'!$D$2:$D$31,AJ2936)&gt;0</f>
        <v>1</v>
      </c>
      <c r="AL2936" s="83" t="b">
        <f t="shared" si="864"/>
        <v>0</v>
      </c>
      <c r="AM2936" s="83" t="b">
        <f t="shared" si="870"/>
        <v>1</v>
      </c>
      <c r="AN2936" s="47" t="str">
        <f t="shared" si="865"/>
        <v>Inner</v>
      </c>
      <c r="AO2936" s="48" t="str">
        <f t="shared" si="866"/>
        <v>1.4-1.5</v>
      </c>
      <c r="AP2936" s="49" t="str">
        <f t="shared" si="871"/>
        <v>19-20</v>
      </c>
      <c r="AQ2936" s="49" t="str">
        <f t="shared" si="872"/>
        <v>Mar</v>
      </c>
      <c r="AR2936" s="48" t="str">
        <f t="shared" si="873"/>
        <v>285-295</v>
      </c>
      <c r="AS2936" s="49" t="str">
        <f t="shared" si="867"/>
        <v>Inner-TI</v>
      </c>
    </row>
    <row r="2937" spans="5:45" x14ac:dyDescent="0.3">
      <c r="E2937" s="15">
        <v>40996.826388888891</v>
      </c>
      <c r="F2937" s="21">
        <v>13.79</v>
      </c>
      <c r="G2937" s="21">
        <v>1970.290023803708</v>
      </c>
      <c r="H2937" s="42">
        <v>1.1768197605500179</v>
      </c>
      <c r="I2937" s="35">
        <v>294.7</v>
      </c>
      <c r="J2937" s="43">
        <v>0.10369833212472807</v>
      </c>
      <c r="K2937" s="44">
        <v>0.15177083802371791</v>
      </c>
      <c r="L2937" s="26">
        <f t="shared" si="855"/>
        <v>13.606785984993692</v>
      </c>
      <c r="M2937" s="26">
        <f t="shared" si="856"/>
        <v>1.4610226126511623</v>
      </c>
      <c r="N2937" s="96">
        <f t="shared" si="857"/>
        <v>14</v>
      </c>
      <c r="O2937" s="26">
        <f t="shared" si="858"/>
        <v>0.6400989317700857</v>
      </c>
      <c r="P2937" s="3">
        <f>IF(L2937&gt;'Power Curve'!$C$37,0,INDEX(Ci,$N2937,1)*POWER(1-O2937,3)+INDEX(Ci,$N2937,2)*3*O2937*POWER(1-O2937,2)+INDEX(Ci,$N2937,3)*3*POWER(O2937,2)*(1-O2937)+INDEX(Ci,$N2937,4)*POWER(O2937,3))</f>
        <v>1969.7045597203437</v>
      </c>
      <c r="Q2937" s="3">
        <f>MAX(0,MIN(P2937-V2937+W2937,'Power Curve'!$C$39))</f>
        <v>1978.5997369138722</v>
      </c>
      <c r="R2937" s="3">
        <f t="shared" si="859"/>
        <v>1970.290023803708</v>
      </c>
      <c r="S2937" s="3">
        <f t="shared" si="860"/>
        <v>8.309713110164239</v>
      </c>
      <c r="T2937" s="3">
        <f t="shared" si="861"/>
        <v>8.309713110164239</v>
      </c>
      <c r="V2937" s="37">
        <f t="array" ref="V2937">SUM(_xlfn.NORM.DIST($AD$3:$AD$1003,$L2937,$AA2937,FALSE)*WindSpeedStep*$AE$3:$AE$1003)/AG2937</f>
        <v>1961.5213245679806</v>
      </c>
      <c r="W2937" s="37">
        <f t="array" ref="W2937">SUM(_xlfn.NORM.DIST($AD$3:$AD$1003,$L2937,$AB2937,FALSE)*WindSpeedStep*$AE$3:$AE$1003)/AH2937</f>
        <v>1970.4165017615092</v>
      </c>
      <c r="Y2937" s="1">
        <f t="shared" si="862"/>
        <v>13</v>
      </c>
      <c r="Z2937" s="99">
        <f>IF(L2937&lt;'Power Curve'!$P$28,'Power Curve'!$Q$28,IF(L2937&gt;'Power Curve'!$P$29,'Power Curve'!$Q$29,INDEX(ReferenceTurbulence,Y2937)+(L2937-INDEX(ReferenceTurbulenceWindSpeed,Y2937))*(INDEX(ReferenceTurbulence,Y2937+1)-INDEX(ReferenceTurbulence,Y2937))/(INDEX(ReferenceTurbulenceWindSpeed,Y2937+1)-INDEX(ReferenceTurbulenceWindSpeed,Y2937))))</f>
        <v>0.12108458104510797</v>
      </c>
      <c r="AA2937" s="100">
        <f t="shared" si="868"/>
        <v>1.6475719803634079</v>
      </c>
      <c r="AB2937" s="29">
        <f t="shared" si="869"/>
        <v>1.4110010122219709</v>
      </c>
      <c r="AG2937" s="40">
        <f t="array" ref="AG2937">SUM(_xlfn.NORM.DIST($AD$3:$AD$1003,$F2937,$AA2937,FALSE)*WindSpeedStep)</f>
        <v>1.000000000000002</v>
      </c>
      <c r="AH2937" s="40">
        <f t="array" ref="AH2937">SUM(_xlfn.NORM.DIST($AD$3:$AD$1003,$F2937,$AB2937,FALSE)*WindSpeedStep)</f>
        <v>1.0000000000000033</v>
      </c>
      <c r="AJ2937" s="47">
        <f t="shared" si="863"/>
        <v>14</v>
      </c>
      <c r="AK2937" s="83" t="b">
        <f>COUNTIF('Power Curve'!$D$2:$D$31,AJ2937)&gt;0</f>
        <v>1</v>
      </c>
      <c r="AL2937" s="83" t="b">
        <f t="shared" si="864"/>
        <v>0</v>
      </c>
      <c r="AM2937" s="83" t="b">
        <f t="shared" si="870"/>
        <v>1</v>
      </c>
      <c r="AN2937" s="47" t="str">
        <f t="shared" si="865"/>
        <v>Inner</v>
      </c>
      <c r="AO2937" s="48" t="str">
        <f t="shared" si="866"/>
        <v>1.4-1.5</v>
      </c>
      <c r="AP2937" s="49" t="str">
        <f t="shared" si="871"/>
        <v>19-20</v>
      </c>
      <c r="AQ2937" s="49" t="str">
        <f t="shared" si="872"/>
        <v>Mar</v>
      </c>
      <c r="AR2937" s="48" t="str">
        <f t="shared" si="873"/>
        <v>285-295</v>
      </c>
      <c r="AS2937" s="49" t="str">
        <f t="shared" si="867"/>
        <v>Inner-TI</v>
      </c>
    </row>
    <row r="2938" spans="5:45" x14ac:dyDescent="0.3">
      <c r="E2938" s="15">
        <v>40996.833333333336</v>
      </c>
      <c r="F2938" s="21">
        <v>14.38</v>
      </c>
      <c r="G2938" s="21">
        <v>1969.860046386721</v>
      </c>
      <c r="H2938" s="42">
        <v>1.1761807055619375</v>
      </c>
      <c r="I2938" s="35">
        <v>300.7</v>
      </c>
      <c r="J2938" s="43">
        <v>0.10431154381084839</v>
      </c>
      <c r="K2938" s="44">
        <v>0.16179632211268549</v>
      </c>
      <c r="L2938" s="26">
        <f t="shared" si="855"/>
        <v>14.186378409060424</v>
      </c>
      <c r="M2938" s="26">
        <f t="shared" si="856"/>
        <v>1.5506004901530577</v>
      </c>
      <c r="N2938" s="96">
        <f t="shared" si="857"/>
        <v>15</v>
      </c>
      <c r="O2938" s="26">
        <f t="shared" si="858"/>
        <v>0.22233807977828102</v>
      </c>
      <c r="P2938" s="3">
        <f>IF(L2938&gt;'Power Curve'!$C$37,0,INDEX(Ci,$N2938,1)*POWER(1-O2938,3)+INDEX(Ci,$N2938,2)*3*O2938*POWER(1-O2938,2)+INDEX(Ci,$N2938,3)*3*POWER(O2938,2)*(1-O2938)+INDEX(Ci,$N2938,4)*POWER(O2938,3))</f>
        <v>1976.1983369978861</v>
      </c>
      <c r="Q2938" s="3">
        <f>MAX(0,MIN(P2938-V2938+W2938,'Power Curve'!$C$39))</f>
        <v>1981.769374484219</v>
      </c>
      <c r="R2938" s="3">
        <f t="shared" si="859"/>
        <v>1969.860046386721</v>
      </c>
      <c r="S2938" s="3">
        <f t="shared" si="860"/>
        <v>11.909328097498019</v>
      </c>
      <c r="T2938" s="3">
        <f t="shared" si="861"/>
        <v>11.909328097498019</v>
      </c>
      <c r="V2938" s="37">
        <f t="array" ref="V2938">SUM(_xlfn.NORM.DIST($AD$3:$AD$1003,$L2938,$AA2938,FALSE)*WindSpeedStep*$AE$3:$AE$1003)/AG2938</f>
        <v>1970.4236106638996</v>
      </c>
      <c r="W2938" s="37">
        <f t="array" ref="W2938">SUM(_xlfn.NORM.DIST($AD$3:$AD$1003,$L2938,$AB2938,FALSE)*WindSpeedStep*$AE$3:$AE$1003)/AH2938</f>
        <v>1975.9946481502325</v>
      </c>
      <c r="Y2938" s="1">
        <f t="shared" si="862"/>
        <v>14</v>
      </c>
      <c r="Z2938" s="99">
        <f>IF(L2938&lt;'Power Curve'!$P$28,'Power Curve'!$Q$28,IF(L2938&gt;'Power Curve'!$P$29,'Power Curve'!$Q$29,INDEX(ReferenceTurbulence,Y2938)+(L2938-INDEX(ReferenceTurbulenceWindSpeed,Y2938))*(INDEX(ReferenceTurbulence,Y2938+1)-INDEX(ReferenceTurbulence,Y2938))/(INDEX(ReferenceTurbulenceWindSpeed,Y2938+1)-INDEX(ReferenceTurbulenceWindSpeed,Y2938))))</f>
        <v>0.12126905066687645</v>
      </c>
      <c r="AA2938" s="100">
        <f t="shared" si="868"/>
        <v>1.7203686420678306</v>
      </c>
      <c r="AB2938" s="29">
        <f t="shared" si="869"/>
        <v>1.4798030329339802</v>
      </c>
      <c r="AG2938" s="40">
        <f t="array" ref="AG2938">SUM(_xlfn.NORM.DIST($AD$3:$AD$1003,$F2938,$AA2938,FALSE)*WindSpeedStep)</f>
        <v>1.0000000000000004</v>
      </c>
      <c r="AH2938" s="40">
        <f t="array" ref="AH2938">SUM(_xlfn.NORM.DIST($AD$3:$AD$1003,$F2938,$AB2938,FALSE)*WindSpeedStep)</f>
        <v>1.0000000000000011</v>
      </c>
      <c r="AJ2938" s="47">
        <f t="shared" si="863"/>
        <v>14</v>
      </c>
      <c r="AK2938" s="83" t="b">
        <f>COUNTIF('Power Curve'!$D$2:$D$31,AJ2938)&gt;0</f>
        <v>1</v>
      </c>
      <c r="AL2938" s="83" t="b">
        <f t="shared" si="864"/>
        <v>0</v>
      </c>
      <c r="AM2938" s="83" t="b">
        <f t="shared" si="870"/>
        <v>1</v>
      </c>
      <c r="AN2938" s="47" t="str">
        <f t="shared" si="865"/>
        <v>Inner</v>
      </c>
      <c r="AO2938" s="48" t="str">
        <f t="shared" si="866"/>
        <v>1.5-1.6</v>
      </c>
      <c r="AP2938" s="49" t="str">
        <f t="shared" si="871"/>
        <v>20-21</v>
      </c>
      <c r="AQ2938" s="49" t="str">
        <f t="shared" si="872"/>
        <v>Mar</v>
      </c>
      <c r="AR2938" s="48" t="str">
        <f t="shared" si="873"/>
        <v>295-305</v>
      </c>
      <c r="AS2938" s="49" t="str">
        <f t="shared" si="867"/>
        <v>Inner-TI</v>
      </c>
    </row>
    <row r="2939" spans="5:45" x14ac:dyDescent="0.3">
      <c r="E2939" s="15">
        <v>40996.840277777781</v>
      </c>
      <c r="F2939" s="21">
        <v>14.86</v>
      </c>
      <c r="G2939" s="21">
        <v>1977.9499664306691</v>
      </c>
      <c r="H2939" s="42">
        <v>1.1765260318498372</v>
      </c>
      <c r="I2939" s="35">
        <v>302.2</v>
      </c>
      <c r="J2939" s="43">
        <v>0.10565275908479139</v>
      </c>
      <c r="K2939" s="44">
        <v>0.10701421095781967</v>
      </c>
      <c r="L2939" s="26">
        <f t="shared" si="855"/>
        <v>14.661349954737521</v>
      </c>
      <c r="M2939" s="26">
        <f t="shared" si="856"/>
        <v>1.6240088736460936</v>
      </c>
      <c r="N2939" s="96">
        <f t="shared" si="857"/>
        <v>15</v>
      </c>
      <c r="O2939" s="26">
        <f t="shared" si="858"/>
        <v>0.67609726869247777</v>
      </c>
      <c r="P2939" s="3">
        <f>IF(L2939&gt;'Power Curve'!$C$37,0,INDEX(Ci,$N2939,1)*POWER(1-O2939,3)+INDEX(Ci,$N2939,2)*3*O2939*POWER(1-O2939,2)+INDEX(Ci,$N2939,3)*3*POWER(O2939,2)*(1-O2939)+INDEX(Ci,$N2939,4)*POWER(O2939,3))</f>
        <v>1977.9574136450474</v>
      </c>
      <c r="Q2939" s="3">
        <f>MAX(0,MIN(P2939-V2939+W2939,'Power Curve'!$C$39))</f>
        <v>1981.8690847330815</v>
      </c>
      <c r="R2939" s="3">
        <f t="shared" si="859"/>
        <v>1977.9499664306691</v>
      </c>
      <c r="S2939" s="3">
        <f t="shared" si="860"/>
        <v>3.9191183024124712</v>
      </c>
      <c r="T2939" s="3">
        <f t="shared" si="861"/>
        <v>3.9191183024124712</v>
      </c>
      <c r="V2939" s="37">
        <f t="array" ref="V2939">SUM(_xlfn.NORM.DIST($AD$3:$AD$1003,$L2939,$AA2939,FALSE)*WindSpeedStep*$AE$3:$AE$1003)/AG2939</f>
        <v>1974.6186238656444</v>
      </c>
      <c r="W2939" s="37">
        <f t="array" ref="W2939">SUM(_xlfn.NORM.DIST($AD$3:$AD$1003,$L2939,$AB2939,FALSE)*WindSpeedStep*$AE$3:$AE$1003)/AH2939</f>
        <v>1978.5302949536785</v>
      </c>
      <c r="Y2939" s="1">
        <f t="shared" si="862"/>
        <v>14</v>
      </c>
      <c r="Z2939" s="99">
        <f>IF(L2939&lt;'Power Curve'!$P$28,'Power Curve'!$Q$28,IF(L2939&gt;'Power Curve'!$P$29,'Power Curve'!$Q$29,INDEX(ReferenceTurbulence,Y2939)+(L2939-INDEX(ReferenceTurbulenceWindSpeed,Y2939))*(INDEX(ReferenceTurbulence,Y2939+1)-INDEX(ReferenceTurbulence,Y2939))/(INDEX(ReferenceTurbulenceWindSpeed,Y2939+1)-INDEX(ReferenceTurbulenceWindSpeed,Y2939))))</f>
        <v>0.12244019726409176</v>
      </c>
      <c r="AA2939" s="100">
        <f t="shared" si="868"/>
        <v>1.7951385806159448</v>
      </c>
      <c r="AB2939" s="29">
        <f t="shared" si="869"/>
        <v>1.5490120746257006</v>
      </c>
      <c r="AG2939" s="40">
        <f t="array" ref="AG2939">SUM(_xlfn.NORM.DIST($AD$3:$AD$1003,$F2939,$AA2939,FALSE)*WindSpeedStep)</f>
        <v>0.999999999999999</v>
      </c>
      <c r="AH2939" s="40">
        <f t="array" ref="AH2939">SUM(_xlfn.NORM.DIST($AD$3:$AD$1003,$F2939,$AB2939,FALSE)*WindSpeedStep)</f>
        <v>0.99999999999999967</v>
      </c>
      <c r="AJ2939" s="47">
        <f t="shared" si="863"/>
        <v>15</v>
      </c>
      <c r="AK2939" s="83" t="b">
        <f>COUNTIF('Power Curve'!$D$2:$D$31,AJ2939)&gt;0</f>
        <v>1</v>
      </c>
      <c r="AL2939" s="83" t="b">
        <f t="shared" si="864"/>
        <v>0</v>
      </c>
      <c r="AM2939" s="83" t="b">
        <f t="shared" si="870"/>
        <v>1</v>
      </c>
      <c r="AN2939" s="47" t="str">
        <f t="shared" si="865"/>
        <v>Inner</v>
      </c>
      <c r="AO2939" s="48" t="str">
        <f t="shared" si="866"/>
        <v>1.6-1.7</v>
      </c>
      <c r="AP2939" s="49" t="str">
        <f t="shared" si="871"/>
        <v>20-21</v>
      </c>
      <c r="AQ2939" s="49" t="str">
        <f t="shared" si="872"/>
        <v>Mar</v>
      </c>
      <c r="AR2939" s="48" t="str">
        <f t="shared" si="873"/>
        <v>295-305</v>
      </c>
      <c r="AS2939" s="49" t="str">
        <f t="shared" si="867"/>
        <v>Inner-TI</v>
      </c>
    </row>
    <row r="2940" spans="5:45" x14ac:dyDescent="0.3">
      <c r="E2940" s="15">
        <v>40996.847222222219</v>
      </c>
      <c r="F2940" s="21">
        <v>12.64</v>
      </c>
      <c r="G2940" s="21">
        <v>1969.669998168943</v>
      </c>
      <c r="H2940" s="42">
        <v>1.1776064840703144</v>
      </c>
      <c r="I2940" s="35">
        <v>293</v>
      </c>
      <c r="J2940" s="43">
        <v>0.10363924050632911</v>
      </c>
      <c r="K2940" s="44">
        <v>0.14246300274037796</v>
      </c>
      <c r="L2940" s="26">
        <f t="shared" si="855"/>
        <v>12.474843532868988</v>
      </c>
      <c r="M2940" s="26">
        <f t="shared" si="856"/>
        <v>1.2860772577685602</v>
      </c>
      <c r="N2940" s="96">
        <f t="shared" si="857"/>
        <v>13</v>
      </c>
      <c r="O2940" s="26">
        <f t="shared" si="858"/>
        <v>0.46977755475575528</v>
      </c>
      <c r="P2940" s="3">
        <f>IF(L2940&gt;'Power Curve'!$C$37,0,INDEX(Ci,$N2940,1)*POWER(1-O2940,3)+INDEX(Ci,$N2940,2)*3*O2940*POWER(1-O2940,2)+INDEX(Ci,$N2940,3)*3*POWER(O2940,2)*(1-O2940)+INDEX(Ci,$N2940,4)*POWER(O2940,3))</f>
        <v>1937.7771015402241</v>
      </c>
      <c r="Q2940" s="3">
        <f>MAX(0,MIN(P2940-V2940+W2940,'Power Curve'!$C$39))</f>
        <v>1955.3561991351842</v>
      </c>
      <c r="R2940" s="3">
        <f t="shared" si="859"/>
        <v>1969.669998168943</v>
      </c>
      <c r="S2940" s="3">
        <f t="shared" si="860"/>
        <v>-14.313799033758869</v>
      </c>
      <c r="T2940" s="3">
        <f t="shared" si="861"/>
        <v>14.313799033758869</v>
      </c>
      <c r="V2940" s="37">
        <f t="array" ref="V2940">SUM(_xlfn.NORM.DIST($AD$3:$AD$1003,$L2940,$AA2940,FALSE)*WindSpeedStep*$AE$3:$AE$1003)/AG2940</f>
        <v>1923.0920628826636</v>
      </c>
      <c r="W2940" s="37">
        <f t="array" ref="W2940">SUM(_xlfn.NORM.DIST($AD$3:$AD$1003,$L2940,$AB2940,FALSE)*WindSpeedStep*$AE$3:$AE$1003)/AH2940</f>
        <v>1940.6711604776237</v>
      </c>
      <c r="Y2940" s="1">
        <f t="shared" si="862"/>
        <v>12</v>
      </c>
      <c r="Z2940" s="99">
        <f>IF(L2940&lt;'Power Curve'!$P$28,'Power Curve'!$Q$28,IF(L2940&gt;'Power Curve'!$P$29,'Power Curve'!$Q$29,INDEX(ReferenceTurbulence,Y2940)+(L2940-INDEX(ReferenceTurbulenceWindSpeed,Y2940))*(INDEX(ReferenceTurbulence,Y2940+1)-INDEX(ReferenceTurbulence,Y2940))/(INDEX(ReferenceTurbulenceWindSpeed,Y2940+1)-INDEX(ReferenceTurbulenceWindSpeed,Y2940))))</f>
        <v>0.11988293818196057</v>
      </c>
      <c r="AA2940" s="100">
        <f t="shared" si="868"/>
        <v>1.4955208960805635</v>
      </c>
      <c r="AB2940" s="29">
        <f t="shared" si="869"/>
        <v>1.2928833091818335</v>
      </c>
      <c r="AG2940" s="40">
        <f t="array" ref="AG2940">SUM(_xlfn.NORM.DIST($AD$3:$AD$1003,$F2940,$AA2940,FALSE)*WindSpeedStep)</f>
        <v>1.0000000000000031</v>
      </c>
      <c r="AH2940" s="40">
        <f t="array" ref="AH2940">SUM(_xlfn.NORM.DIST($AD$3:$AD$1003,$F2940,$AB2940,FALSE)*WindSpeedStep)</f>
        <v>1.0000000000000038</v>
      </c>
      <c r="AJ2940" s="47">
        <f t="shared" si="863"/>
        <v>12</v>
      </c>
      <c r="AK2940" s="83" t="b">
        <f>COUNTIF('Power Curve'!$D$2:$D$31,AJ2940)&gt;0</f>
        <v>1</v>
      </c>
      <c r="AL2940" s="83" t="b">
        <f t="shared" si="864"/>
        <v>0</v>
      </c>
      <c r="AM2940" s="83" t="b">
        <f t="shared" si="870"/>
        <v>1</v>
      </c>
      <c r="AN2940" s="47" t="str">
        <f t="shared" si="865"/>
        <v>Inner</v>
      </c>
      <c r="AO2940" s="48" t="str">
        <f t="shared" si="866"/>
        <v>1.2-1.3</v>
      </c>
      <c r="AP2940" s="49" t="str">
        <f t="shared" si="871"/>
        <v>20-21</v>
      </c>
      <c r="AQ2940" s="49" t="str">
        <f t="shared" si="872"/>
        <v>Mar</v>
      </c>
      <c r="AR2940" s="48" t="str">
        <f t="shared" si="873"/>
        <v>285-295</v>
      </c>
      <c r="AS2940" s="49" t="str">
        <f t="shared" si="867"/>
        <v>Inner-TI</v>
      </c>
    </row>
    <row r="2941" spans="5:45" x14ac:dyDescent="0.3">
      <c r="E2941" s="15">
        <v>40996.854166666664</v>
      </c>
      <c r="F2941" s="21">
        <v>13.31</v>
      </c>
      <c r="G2941" s="21">
        <v>1968.4399719238311</v>
      </c>
      <c r="H2941" s="42">
        <v>1.1775028391458333</v>
      </c>
      <c r="I2941" s="35">
        <v>291.5</v>
      </c>
      <c r="J2941" s="43">
        <v>0.12772351615326821</v>
      </c>
      <c r="K2941" s="44">
        <v>0.18300296162852842</v>
      </c>
      <c r="L2941" s="26">
        <f t="shared" si="855"/>
        <v>13.135703800393047</v>
      </c>
      <c r="M2941" s="26">
        <f t="shared" si="856"/>
        <v>1.3882153424501571</v>
      </c>
      <c r="N2941" s="96">
        <f t="shared" si="857"/>
        <v>14</v>
      </c>
      <c r="O2941" s="26">
        <f t="shared" si="858"/>
        <v>0.15130590192387777</v>
      </c>
      <c r="P2941" s="3">
        <f>IF(L2941&gt;'Power Curve'!$C$37,0,INDEX(Ci,$N2941,1)*POWER(1-O2941,3)+INDEX(Ci,$N2941,2)*3*O2941*POWER(1-O2941,2)+INDEX(Ci,$N2941,3)*3*POWER(O2941,2)*(1-O2941)+INDEX(Ci,$N2941,4)*POWER(O2941,3))</f>
        <v>1957.3278150052211</v>
      </c>
      <c r="Q2941" s="3">
        <f>MAX(0,MIN(P2941-V2941+W2941,'Power Curve'!$C$39))</f>
        <v>1952.0304343426837</v>
      </c>
      <c r="R2941" s="3">
        <f t="shared" si="859"/>
        <v>1968.4399719238311</v>
      </c>
      <c r="S2941" s="3">
        <f t="shared" si="860"/>
        <v>-16.409537581147333</v>
      </c>
      <c r="T2941" s="3">
        <f t="shared" si="861"/>
        <v>16.409537581147333</v>
      </c>
      <c r="V2941" s="37">
        <f t="array" ref="V2941">SUM(_xlfn.NORM.DIST($AD$3:$AD$1003,$L2941,$AA2941,FALSE)*WindSpeedStep*$AE$3:$AE$1003)/AG2941</f>
        <v>1949.2608677223934</v>
      </c>
      <c r="W2941" s="37">
        <f t="array" ref="W2941">SUM(_xlfn.NORM.DIST($AD$3:$AD$1003,$L2941,$AB2941,FALSE)*WindSpeedStep*$AE$3:$AE$1003)/AH2941</f>
        <v>1943.9634870598561</v>
      </c>
      <c r="Y2941" s="1">
        <f t="shared" si="862"/>
        <v>13</v>
      </c>
      <c r="Z2941" s="99">
        <f>IF(L2941&lt;'Power Curve'!$P$28,'Power Curve'!$Q$28,IF(L2941&gt;'Power Curve'!$P$29,'Power Curve'!$Q$29,INDEX(ReferenceTurbulence,Y2941)+(L2941-INDEX(ReferenceTurbulenceWindSpeed,Y2941))*(INDEX(ReferenceTurbulence,Y2941+1)-INDEX(ReferenceTurbulence,Y2941))/(INDEX(ReferenceTurbulenceWindSpeed,Y2941+1)-INDEX(ReferenceTurbulenceWindSpeed,Y2941))))</f>
        <v>0.12161341317838409</v>
      </c>
      <c r="AA2941" s="100">
        <f t="shared" si="868"/>
        <v>1.5974777736660697</v>
      </c>
      <c r="AB2941" s="29">
        <f t="shared" si="869"/>
        <v>1.6777382765340481</v>
      </c>
      <c r="AG2941" s="40">
        <f t="array" ref="AG2941">SUM(_xlfn.NORM.DIST($AD$3:$AD$1003,$F2941,$AA2941,FALSE)*WindSpeedStep)</f>
        <v>1.0000000000000022</v>
      </c>
      <c r="AH2941" s="40">
        <f t="array" ref="AH2941">SUM(_xlfn.NORM.DIST($AD$3:$AD$1003,$F2941,$AB2941,FALSE)*WindSpeedStep)</f>
        <v>1.000000000000002</v>
      </c>
      <c r="AJ2941" s="47">
        <f t="shared" si="863"/>
        <v>13</v>
      </c>
      <c r="AK2941" s="83" t="b">
        <f>COUNTIF('Power Curve'!$D$2:$D$31,AJ2941)&gt;0</f>
        <v>1</v>
      </c>
      <c r="AL2941" s="83" t="b">
        <f t="shared" si="864"/>
        <v>0</v>
      </c>
      <c r="AM2941" s="83" t="b">
        <f t="shared" si="870"/>
        <v>1</v>
      </c>
      <c r="AN2941" s="47" t="str">
        <f t="shared" si="865"/>
        <v>Inner</v>
      </c>
      <c r="AO2941" s="48" t="str">
        <f t="shared" si="866"/>
        <v>1.3-1.4</v>
      </c>
      <c r="AP2941" s="49" t="str">
        <f t="shared" si="871"/>
        <v>20-21</v>
      </c>
      <c r="AQ2941" s="49" t="str">
        <f t="shared" si="872"/>
        <v>Mar</v>
      </c>
      <c r="AR2941" s="48" t="str">
        <f t="shared" si="873"/>
        <v>285-295</v>
      </c>
      <c r="AS2941" s="49" t="str">
        <f t="shared" si="867"/>
        <v>Inner-TI</v>
      </c>
    </row>
    <row r="2942" spans="5:45" x14ac:dyDescent="0.3">
      <c r="E2942" s="15">
        <v>40996.861111111109</v>
      </c>
      <c r="F2942" s="21">
        <v>14.07</v>
      </c>
      <c r="G2942" s="21">
        <v>1973.5999450683571</v>
      </c>
      <c r="H2942" s="42">
        <v>1.177329816815242</v>
      </c>
      <c r="I2942" s="35">
        <v>293.5</v>
      </c>
      <c r="J2942" s="43">
        <v>0.12722103766879886</v>
      </c>
      <c r="K2942" s="44">
        <v>0.15831398156230472</v>
      </c>
      <c r="L2942" s="26">
        <f t="shared" si="855"/>
        <v>13.88507134281766</v>
      </c>
      <c r="M2942" s="26">
        <f t="shared" si="856"/>
        <v>1.5040325117778914</v>
      </c>
      <c r="N2942" s="96">
        <f t="shared" si="857"/>
        <v>14</v>
      </c>
      <c r="O2942" s="26">
        <f t="shared" si="858"/>
        <v>0.92884672920149658</v>
      </c>
      <c r="P2942" s="3">
        <f>IF(L2942&gt;'Power Curve'!$C$37,0,INDEX(Ci,$N2942,1)*POWER(1-O2942,3)+INDEX(Ci,$N2942,2)*3*O2942*POWER(1-O2942,2)+INDEX(Ci,$N2942,3)*3*POWER(O2942,2)*(1-O2942)+INDEX(Ci,$N2942,4)*POWER(O2942,3))</f>
        <v>1974.2516781739469</v>
      </c>
      <c r="Q2942" s="3">
        <f>MAX(0,MIN(P2942-V2942+W2942,'Power Curve'!$C$39))</f>
        <v>1970.7405215052402</v>
      </c>
      <c r="R2942" s="3">
        <f t="shared" si="859"/>
        <v>1973.5999450683571</v>
      </c>
      <c r="S2942" s="3">
        <f t="shared" si="860"/>
        <v>-2.859423563116934</v>
      </c>
      <c r="T2942" s="3">
        <f t="shared" si="861"/>
        <v>2.859423563116934</v>
      </c>
      <c r="V2942" s="37">
        <f t="array" ref="V2942">SUM(_xlfn.NORM.DIST($AD$3:$AD$1003,$L2942,$AA2942,FALSE)*WindSpeedStep*$AE$3:$AE$1003)/AG2942</f>
        <v>1966.5904491945996</v>
      </c>
      <c r="W2942" s="37">
        <f t="array" ref="W2942">SUM(_xlfn.NORM.DIST($AD$3:$AD$1003,$L2942,$AB2942,FALSE)*WindSpeedStep*$AE$3:$AE$1003)/AH2942</f>
        <v>1963.0792925258929</v>
      </c>
      <c r="Y2942" s="1">
        <f t="shared" si="862"/>
        <v>13</v>
      </c>
      <c r="Z2942" s="99">
        <f>IF(L2942&lt;'Power Curve'!$P$28,'Power Curve'!$Q$28,IF(L2942&gt;'Power Curve'!$P$29,'Power Curve'!$Q$29,INDEX(ReferenceTurbulence,Y2942)+(L2942-INDEX(ReferenceTurbulenceWindSpeed,Y2942))*(INDEX(ReferenceTurbulence,Y2942+1)-INDEX(ReferenceTurbulence,Y2942))/(INDEX(ReferenceTurbulenceWindSpeed,Y2942+1)-INDEX(ReferenceTurbulenceWindSpeed,Y2942))))</f>
        <v>0.12077218069491788</v>
      </c>
      <c r="AA2942" s="100">
        <f t="shared" si="868"/>
        <v>1.6769303451766004</v>
      </c>
      <c r="AB2942" s="29">
        <f t="shared" si="869"/>
        <v>1.766473184338565</v>
      </c>
      <c r="AG2942" s="40">
        <f t="array" ref="AG2942">SUM(_xlfn.NORM.DIST($AD$3:$AD$1003,$F2942,$AA2942,FALSE)*WindSpeedStep)</f>
        <v>1.0000000000000016</v>
      </c>
      <c r="AH2942" s="40">
        <f t="array" ref="AH2942">SUM(_xlfn.NORM.DIST($AD$3:$AD$1003,$F2942,$AB2942,FALSE)*WindSpeedStep)</f>
        <v>1.0000000000000009</v>
      </c>
      <c r="AJ2942" s="47">
        <f t="shared" si="863"/>
        <v>14</v>
      </c>
      <c r="AK2942" s="83" t="b">
        <f>COUNTIF('Power Curve'!$D$2:$D$31,AJ2942)&gt;0</f>
        <v>1</v>
      </c>
      <c r="AL2942" s="83" t="b">
        <f t="shared" si="864"/>
        <v>0</v>
      </c>
      <c r="AM2942" s="83" t="b">
        <f t="shared" si="870"/>
        <v>1</v>
      </c>
      <c r="AN2942" s="47" t="str">
        <f t="shared" si="865"/>
        <v>Inner</v>
      </c>
      <c r="AO2942" s="48" t="str">
        <f t="shared" si="866"/>
        <v>1.5-1.6</v>
      </c>
      <c r="AP2942" s="49" t="str">
        <f t="shared" si="871"/>
        <v>20-21</v>
      </c>
      <c r="AQ2942" s="49" t="str">
        <f t="shared" si="872"/>
        <v>Mar</v>
      </c>
      <c r="AR2942" s="48" t="str">
        <f t="shared" si="873"/>
        <v>285-295</v>
      </c>
      <c r="AS2942" s="49" t="str">
        <f t="shared" si="867"/>
        <v>Inner-TI</v>
      </c>
    </row>
    <row r="2943" spans="5:45" x14ac:dyDescent="0.3">
      <c r="E2943" s="15">
        <v>40996.868055555555</v>
      </c>
      <c r="F2943" s="21">
        <v>13.42</v>
      </c>
      <c r="G2943" s="21">
        <v>1977.629943847661</v>
      </c>
      <c r="H2943" s="42">
        <v>1.177286569241716</v>
      </c>
      <c r="I2943" s="35">
        <v>292</v>
      </c>
      <c r="J2943" s="43">
        <v>0.13040238450074515</v>
      </c>
      <c r="K2943" s="44">
        <v>0.18652707377562691</v>
      </c>
      <c r="L2943" s="26">
        <f t="shared" si="855"/>
        <v>13.243452435994239</v>
      </c>
      <c r="M2943" s="26">
        <f t="shared" si="856"/>
        <v>1.404868241418638</v>
      </c>
      <c r="N2943" s="96">
        <f t="shared" si="857"/>
        <v>14</v>
      </c>
      <c r="O2943" s="26">
        <f t="shared" si="858"/>
        <v>0.26310546424854808</v>
      </c>
      <c r="P2943" s="3">
        <f>IF(L2943&gt;'Power Curve'!$C$37,0,INDEX(Ci,$N2943,1)*POWER(1-O2943,3)+INDEX(Ci,$N2943,2)*3*O2943*POWER(1-O2943,2)+INDEX(Ci,$N2943,3)*3*POWER(O2943,2)*(1-O2943)+INDEX(Ci,$N2943,4)*POWER(O2943,3))</f>
        <v>1960.4047420790944</v>
      </c>
      <c r="Q2943" s="3">
        <f>MAX(0,MIN(P2943-V2943+W2943,'Power Curve'!$C$39))</f>
        <v>1953.0085202644243</v>
      </c>
      <c r="R2943" s="3">
        <f t="shared" si="859"/>
        <v>1977.629943847661</v>
      </c>
      <c r="S2943" s="3">
        <f t="shared" si="860"/>
        <v>-24.621423583236719</v>
      </c>
      <c r="T2943" s="3">
        <f t="shared" si="861"/>
        <v>24.621423583236719</v>
      </c>
      <c r="V2943" s="37">
        <f t="array" ref="V2943">SUM(_xlfn.NORM.DIST($AD$3:$AD$1003,$L2943,$AA2943,FALSE)*WindSpeedStep*$AE$3:$AE$1003)/AG2943</f>
        <v>1952.5569092607684</v>
      </c>
      <c r="W2943" s="37">
        <f t="array" ref="W2943">SUM(_xlfn.NORM.DIST($AD$3:$AD$1003,$L2943,$AB2943,FALSE)*WindSpeedStep*$AE$3:$AE$1003)/AH2943</f>
        <v>1945.1606874460983</v>
      </c>
      <c r="Y2943" s="1">
        <f t="shared" si="862"/>
        <v>13</v>
      </c>
      <c r="Z2943" s="99">
        <f>IF(L2943&lt;'Power Curve'!$P$28,'Power Curve'!$Q$28,IF(L2943&gt;'Power Curve'!$P$29,'Power Curve'!$Q$29,INDEX(ReferenceTurbulence,Y2943)+(L2943-INDEX(ReferenceTurbulenceWindSpeed,Y2943))*(INDEX(ReferenceTurbulence,Y2943+1)-INDEX(ReferenceTurbulence,Y2943))/(INDEX(ReferenceTurbulenceWindSpeed,Y2943+1)-INDEX(ReferenceTurbulenceWindSpeed,Y2943))))</f>
        <v>0.12149245564128071</v>
      </c>
      <c r="AA2943" s="100">
        <f t="shared" si="868"/>
        <v>1.608979557617441</v>
      </c>
      <c r="AB2943" s="29">
        <f t="shared" si="869"/>
        <v>1.7269777766758507</v>
      </c>
      <c r="AG2943" s="40">
        <f t="array" ref="AG2943">SUM(_xlfn.NORM.DIST($AD$3:$AD$1003,$F2943,$AA2943,FALSE)*WindSpeedStep)</f>
        <v>1.0000000000000022</v>
      </c>
      <c r="AH2943" s="40">
        <f t="array" ref="AH2943">SUM(_xlfn.NORM.DIST($AD$3:$AD$1003,$F2943,$AB2943,FALSE)*WindSpeedStep)</f>
        <v>0.99999999999999989</v>
      </c>
      <c r="AJ2943" s="47">
        <f t="shared" si="863"/>
        <v>13</v>
      </c>
      <c r="AK2943" s="83" t="b">
        <f>COUNTIF('Power Curve'!$D$2:$D$31,AJ2943)&gt;0</f>
        <v>1</v>
      </c>
      <c r="AL2943" s="83" t="b">
        <f t="shared" si="864"/>
        <v>0</v>
      </c>
      <c r="AM2943" s="83" t="b">
        <f t="shared" si="870"/>
        <v>1</v>
      </c>
      <c r="AN2943" s="47" t="str">
        <f t="shared" si="865"/>
        <v>Inner</v>
      </c>
      <c r="AO2943" s="48" t="str">
        <f t="shared" si="866"/>
        <v>1.4-1.5</v>
      </c>
      <c r="AP2943" s="49" t="str">
        <f t="shared" si="871"/>
        <v>20-21</v>
      </c>
      <c r="AQ2943" s="49" t="str">
        <f t="shared" si="872"/>
        <v>Mar</v>
      </c>
      <c r="AR2943" s="48" t="str">
        <f t="shared" si="873"/>
        <v>285-295</v>
      </c>
      <c r="AS2943" s="49" t="str">
        <f t="shared" si="867"/>
        <v>Inner-TI</v>
      </c>
    </row>
    <row r="2944" spans="5:45" x14ac:dyDescent="0.3">
      <c r="E2944" s="15">
        <v>40996.875</v>
      </c>
      <c r="F2944" s="21">
        <v>11.69</v>
      </c>
      <c r="G2944" s="21">
        <v>1746.440002441406</v>
      </c>
      <c r="H2944" s="42">
        <v>1.1783423258771581</v>
      </c>
      <c r="I2944" s="35">
        <v>290.60000000000002</v>
      </c>
      <c r="J2944" s="43">
        <v>9.5808383233532954E-2</v>
      </c>
      <c r="K2944" s="44">
        <v>0.18562496709201878</v>
      </c>
      <c r="L2944" s="26">
        <f t="shared" si="855"/>
        <v>11.539658965133391</v>
      </c>
      <c r="M2944" s="26">
        <f t="shared" si="856"/>
        <v>1.1415414681830198</v>
      </c>
      <c r="N2944" s="96">
        <f t="shared" si="857"/>
        <v>12</v>
      </c>
      <c r="O2944" s="26">
        <f t="shared" si="858"/>
        <v>0.53875846331893928</v>
      </c>
      <c r="P2944" s="3">
        <f>IF(L2944&gt;'Power Curve'!$C$37,0,INDEX(Ci,$N2944,1)*POWER(1-O2944,3)+INDEX(Ci,$N2944,2)*3*O2944*POWER(1-O2944,2)+INDEX(Ci,$N2944,3)*3*POWER(O2944,2)*(1-O2944)+INDEX(Ci,$N2944,4)*POWER(O2944,3))</f>
        <v>1867.7017535914465</v>
      </c>
      <c r="Q2944" s="3">
        <f>MAX(0,MIN(P2944-V2944+W2944,'Power Curve'!$C$39))</f>
        <v>1903.9388923423744</v>
      </c>
      <c r="R2944" s="3">
        <f t="shared" si="859"/>
        <v>1746.440002441406</v>
      </c>
      <c r="S2944" s="3">
        <f t="shared" si="860"/>
        <v>157.49888990096838</v>
      </c>
      <c r="T2944" s="3">
        <f t="shared" si="861"/>
        <v>157.49888990096838</v>
      </c>
      <c r="V2944" s="37">
        <f t="array" ref="V2944">SUM(_xlfn.NORM.DIST($AD$3:$AD$1003,$L2944,$AA2944,FALSE)*WindSpeedStep*$AE$3:$AE$1003)/AG2944</f>
        <v>1845.2938493140032</v>
      </c>
      <c r="W2944" s="37">
        <f t="array" ref="W2944">SUM(_xlfn.NORM.DIST($AD$3:$AD$1003,$L2944,$AB2944,FALSE)*WindSpeedStep*$AE$3:$AE$1003)/AH2944</f>
        <v>1881.5309880649311</v>
      </c>
      <c r="Y2944" s="1">
        <f t="shared" si="862"/>
        <v>11</v>
      </c>
      <c r="Z2944" s="99">
        <f>IF(L2944&lt;'Power Curve'!$P$28,'Power Curve'!$Q$28,IF(L2944&gt;'Power Curve'!$P$29,'Power Curve'!$Q$29,INDEX(ReferenceTurbulence,Y2944)+(L2944-INDEX(ReferenceTurbulenceWindSpeed,Y2944))*(INDEX(ReferenceTurbulence,Y2944+1)-INDEX(ReferenceTurbulence,Y2944))/(INDEX(ReferenceTurbulenceWindSpeed,Y2944+1)-INDEX(ReferenceTurbulenceWindSpeed,Y2944))))</f>
        <v>0.11903030394856913</v>
      </c>
      <c r="AA2944" s="100">
        <f t="shared" si="868"/>
        <v>1.3735691140826582</v>
      </c>
      <c r="AB2944" s="29">
        <f t="shared" si="869"/>
        <v>1.1055960685157742</v>
      </c>
      <c r="AG2944" s="40">
        <f t="array" ref="AG2944">SUM(_xlfn.NORM.DIST($AD$3:$AD$1003,$F2944,$AA2944,FALSE)*WindSpeedStep)</f>
        <v>1.0000000000000033</v>
      </c>
      <c r="AH2944" s="40">
        <f t="array" ref="AH2944">SUM(_xlfn.NORM.DIST($AD$3:$AD$1003,$F2944,$AB2944,FALSE)*WindSpeedStep)</f>
        <v>1.0000000000000033</v>
      </c>
      <c r="AJ2944" s="47">
        <f t="shared" si="863"/>
        <v>12</v>
      </c>
      <c r="AK2944" s="83" t="b">
        <f>COUNTIF('Power Curve'!$D$2:$D$31,AJ2944)&gt;0</f>
        <v>1</v>
      </c>
      <c r="AL2944" s="83" t="b">
        <f t="shared" si="864"/>
        <v>0</v>
      </c>
      <c r="AM2944" s="83" t="b">
        <f t="shared" si="870"/>
        <v>1</v>
      </c>
      <c r="AN2944" s="47" t="str">
        <f t="shared" si="865"/>
        <v>Outer</v>
      </c>
      <c r="AO2944" s="48" t="str">
        <f t="shared" si="866"/>
        <v>1.1-1.2</v>
      </c>
      <c r="AP2944" s="49" t="str">
        <f t="shared" si="871"/>
        <v>21-22</v>
      </c>
      <c r="AQ2944" s="49" t="str">
        <f t="shared" si="872"/>
        <v>Mar</v>
      </c>
      <c r="AR2944" s="48" t="str">
        <f t="shared" si="873"/>
        <v>285-295</v>
      </c>
      <c r="AS2944" s="49" t="str">
        <f t="shared" si="867"/>
        <v>HWS-LTI</v>
      </c>
    </row>
    <row r="2945" spans="5:45" x14ac:dyDescent="0.3">
      <c r="E2945" s="15">
        <v>40996.881944444445</v>
      </c>
      <c r="F2945" s="21">
        <v>12.24</v>
      </c>
      <c r="G2945" s="21">
        <v>1892.690002441404</v>
      </c>
      <c r="H2945" s="42">
        <v>1.1784722756476405</v>
      </c>
      <c r="I2945" s="35">
        <v>291.5</v>
      </c>
      <c r="J2945" s="43">
        <v>0.10294117647058823</v>
      </c>
      <c r="K2945" s="44">
        <v>0.16673086176672094</v>
      </c>
      <c r="L2945" s="26">
        <f t="shared" si="855"/>
        <v>12.083029752889548</v>
      </c>
      <c r="M2945" s="26">
        <f t="shared" si="856"/>
        <v>1.2255211750297839</v>
      </c>
      <c r="N2945" s="96">
        <f t="shared" si="857"/>
        <v>13</v>
      </c>
      <c r="O2945" s="26">
        <f t="shared" si="858"/>
        <v>6.64112763472295E-2</v>
      </c>
      <c r="P2945" s="3">
        <f>IF(L2945&gt;'Power Curve'!$C$37,0,INDEX(Ci,$N2945,1)*POWER(1-O2945,3)+INDEX(Ci,$N2945,2)*3*O2945*POWER(1-O2945,2)+INDEX(Ci,$N2945,3)*3*POWER(O2945,2)*(1-O2945)+INDEX(Ci,$N2945,4)*POWER(O2945,3))</f>
        <v>1920.741319064324</v>
      </c>
      <c r="Q2945" s="3">
        <f>MAX(0,MIN(P2945-V2945+W2945,'Power Curve'!$C$39))</f>
        <v>1941.0067494660721</v>
      </c>
      <c r="R2945" s="3">
        <f t="shared" si="859"/>
        <v>1892.690002441404</v>
      </c>
      <c r="S2945" s="3">
        <f t="shared" si="860"/>
        <v>48.316747024668075</v>
      </c>
      <c r="T2945" s="3">
        <f t="shared" si="861"/>
        <v>48.316747024668075</v>
      </c>
      <c r="V2945" s="37">
        <f t="array" ref="V2945">SUM(_xlfn.NORM.DIST($AD$3:$AD$1003,$L2945,$AA2945,FALSE)*WindSpeedStep*$AE$3:$AE$1003)/AG2945</f>
        <v>1899.1519125927243</v>
      </c>
      <c r="W2945" s="37">
        <f t="array" ref="W2945">SUM(_xlfn.NORM.DIST($AD$3:$AD$1003,$L2945,$AB2945,FALSE)*WindSpeedStep*$AE$3:$AE$1003)/AH2945</f>
        <v>1919.4173429944724</v>
      </c>
      <c r="Y2945" s="1">
        <f t="shared" si="862"/>
        <v>12</v>
      </c>
      <c r="Z2945" s="99">
        <f>IF(L2945&lt;'Power Curve'!$P$28,'Power Curve'!$Q$28,IF(L2945&gt;'Power Curve'!$P$29,'Power Curve'!$Q$29,INDEX(ReferenceTurbulence,Y2945)+(L2945-INDEX(ReferenceTurbulenceWindSpeed,Y2945))*(INDEX(ReferenceTurbulence,Y2945+1)-INDEX(ReferenceTurbulence,Y2945))/(INDEX(ReferenceTurbulenceWindSpeed,Y2945+1)-INDEX(ReferenceTurbulenceWindSpeed,Y2945))))</f>
        <v>0.11844194614354714</v>
      </c>
      <c r="AA2945" s="100">
        <f t="shared" si="868"/>
        <v>1.4311375592426214</v>
      </c>
      <c r="AB2945" s="29">
        <f t="shared" si="869"/>
        <v>1.243841298091571</v>
      </c>
      <c r="AG2945" s="40">
        <f t="array" ref="AG2945">SUM(_xlfn.NORM.DIST($AD$3:$AD$1003,$F2945,$AA2945,FALSE)*WindSpeedStep)</f>
        <v>1.000000000000004</v>
      </c>
      <c r="AH2945" s="40">
        <f t="array" ref="AH2945">SUM(_xlfn.NORM.DIST($AD$3:$AD$1003,$F2945,$AB2945,FALSE)*WindSpeedStep)</f>
        <v>1.0000000000000042</v>
      </c>
      <c r="AJ2945" s="47">
        <f t="shared" si="863"/>
        <v>12</v>
      </c>
      <c r="AK2945" s="83" t="b">
        <f>COUNTIF('Power Curve'!$D$2:$D$31,AJ2945)&gt;0</f>
        <v>1</v>
      </c>
      <c r="AL2945" s="83" t="b">
        <f t="shared" si="864"/>
        <v>0</v>
      </c>
      <c r="AM2945" s="83" t="b">
        <f t="shared" si="870"/>
        <v>1</v>
      </c>
      <c r="AN2945" s="47" t="str">
        <f t="shared" si="865"/>
        <v>Inner</v>
      </c>
      <c r="AO2945" s="48" t="str">
        <f t="shared" si="866"/>
        <v>1.2-1.3</v>
      </c>
      <c r="AP2945" s="49" t="str">
        <f t="shared" si="871"/>
        <v>21-22</v>
      </c>
      <c r="AQ2945" s="49" t="str">
        <f t="shared" si="872"/>
        <v>Mar</v>
      </c>
      <c r="AR2945" s="48" t="str">
        <f t="shared" si="873"/>
        <v>285-295</v>
      </c>
      <c r="AS2945" s="49" t="str">
        <f t="shared" si="867"/>
        <v>Inner-TI</v>
      </c>
    </row>
    <row r="2946" spans="5:45" x14ac:dyDescent="0.3">
      <c r="E2946" s="15">
        <v>40996.888888888891</v>
      </c>
      <c r="F2946" s="21">
        <v>11.56</v>
      </c>
      <c r="G2946" s="21">
        <v>1835.8999481201149</v>
      </c>
      <c r="H2946" s="42">
        <v>1.1783856392828638</v>
      </c>
      <c r="I2946" s="35">
        <v>291</v>
      </c>
      <c r="J2946" s="43">
        <v>0.13321799307958476</v>
      </c>
      <c r="K2946" s="44">
        <v>0.23334007747223359</v>
      </c>
      <c r="L2946" s="26">
        <f t="shared" si="855"/>
        <v>11.411470667230146</v>
      </c>
      <c r="M2946" s="26">
        <f t="shared" si="856"/>
        <v>1.1217295535168763</v>
      </c>
      <c r="N2946" s="96">
        <f t="shared" si="857"/>
        <v>12</v>
      </c>
      <c r="O2946" s="26">
        <f t="shared" si="858"/>
        <v>0.41528693351942614</v>
      </c>
      <c r="P2946" s="3">
        <f>IF(L2946&gt;'Power Curve'!$C$37,0,INDEX(Ci,$N2946,1)*POWER(1-O2946,3)+INDEX(Ci,$N2946,2)*3*O2946*POWER(1-O2946,2)+INDEX(Ci,$N2946,3)*3*POWER(O2946,2)*(1-O2946)+INDEX(Ci,$N2946,4)*POWER(O2946,3))</f>
        <v>1848.7565668329944</v>
      </c>
      <c r="Q2946" s="3">
        <f>MAX(0,MIN(P2946-V2946+W2946,'Power Curve'!$C$39))</f>
        <v>1826.3159479510352</v>
      </c>
      <c r="R2946" s="3">
        <f t="shared" si="859"/>
        <v>1835.8999481201149</v>
      </c>
      <c r="S2946" s="3">
        <f t="shared" si="860"/>
        <v>-9.5840001690796726</v>
      </c>
      <c r="T2946" s="3">
        <f t="shared" si="861"/>
        <v>9.5840001690796726</v>
      </c>
      <c r="V2946" s="37">
        <f t="array" ref="V2946">SUM(_xlfn.NORM.DIST($AD$3:$AD$1003,$L2946,$AA2946,FALSE)*WindSpeedStep*$AE$3:$AE$1003)/AG2946</f>
        <v>1828.7627614786327</v>
      </c>
      <c r="W2946" s="37">
        <f t="array" ref="W2946">SUM(_xlfn.NORM.DIST($AD$3:$AD$1003,$L2946,$AB2946,FALSE)*WindSpeedStep*$AE$3:$AE$1003)/AH2946</f>
        <v>1806.3221425966735</v>
      </c>
      <c r="Y2946" s="1">
        <f t="shared" si="862"/>
        <v>11</v>
      </c>
      <c r="Z2946" s="99">
        <f>IF(L2946&lt;'Power Curve'!$P$28,'Power Curve'!$Q$28,IF(L2946&gt;'Power Curve'!$P$29,'Power Curve'!$Q$29,INDEX(ReferenceTurbulence,Y2946)+(L2946-INDEX(ReferenceTurbulenceWindSpeed,Y2946))*(INDEX(ReferenceTurbulence,Y2946+1)-INDEX(ReferenceTurbulence,Y2946))/(INDEX(ReferenceTurbulenceWindSpeed,Y2946+1)-INDEX(ReferenceTurbulenceWindSpeed,Y2946))))</f>
        <v>0.11925131374201191</v>
      </c>
      <c r="AA2946" s="100">
        <f t="shared" si="868"/>
        <v>1.3608328687956281</v>
      </c>
      <c r="AB2946" s="29">
        <f t="shared" si="869"/>
        <v>1.5202132203749501</v>
      </c>
      <c r="AG2946" s="40">
        <f t="array" ref="AG2946">SUM(_xlfn.NORM.DIST($AD$3:$AD$1003,$F2946,$AA2946,FALSE)*WindSpeedStep)</f>
        <v>1.0000000000000033</v>
      </c>
      <c r="AH2946" s="40">
        <f t="array" ref="AH2946">SUM(_xlfn.NORM.DIST($AD$3:$AD$1003,$F2946,$AB2946,FALSE)*WindSpeedStep)</f>
        <v>0.99999999999999212</v>
      </c>
      <c r="AJ2946" s="47">
        <f t="shared" si="863"/>
        <v>11</v>
      </c>
      <c r="AK2946" s="83" t="b">
        <f>COUNTIF('Power Curve'!$D$2:$D$31,AJ2946)&gt;0</f>
        <v>1</v>
      </c>
      <c r="AL2946" s="83" t="b">
        <f t="shared" si="864"/>
        <v>0</v>
      </c>
      <c r="AM2946" s="83" t="b">
        <f t="shared" si="870"/>
        <v>1</v>
      </c>
      <c r="AN2946" s="47" t="str">
        <f t="shared" si="865"/>
        <v>Inner</v>
      </c>
      <c r="AO2946" s="48" t="str">
        <f t="shared" si="866"/>
        <v>1.1-1.2</v>
      </c>
      <c r="AP2946" s="49" t="str">
        <f t="shared" si="871"/>
        <v>21-22</v>
      </c>
      <c r="AQ2946" s="49" t="str">
        <f t="shared" si="872"/>
        <v>Mar</v>
      </c>
      <c r="AR2946" s="48" t="str">
        <f t="shared" si="873"/>
        <v>285-295</v>
      </c>
      <c r="AS2946" s="49" t="str">
        <f t="shared" si="867"/>
        <v>Inner-TI</v>
      </c>
    </row>
    <row r="2947" spans="5:45" x14ac:dyDescent="0.3">
      <c r="E2947" s="15">
        <v>40996.895833333336</v>
      </c>
      <c r="F2947" s="21">
        <v>10.73</v>
      </c>
      <c r="G2947" s="21">
        <v>1806.829956054688</v>
      </c>
      <c r="H2947" s="42">
        <v>1.1783856392828638</v>
      </c>
      <c r="I2947" s="35">
        <v>291.8</v>
      </c>
      <c r="J2947" s="43">
        <v>0.12674743709226469</v>
      </c>
      <c r="K2947" s="44">
        <v>0.15769371714903921</v>
      </c>
      <c r="L2947" s="26">
        <f t="shared" ref="L2947:L3010" si="874">F2947*(H2947/Ref_Density)^(1/3)</f>
        <v>10.592134970534556</v>
      </c>
      <c r="M2947" s="26">
        <f t="shared" ref="M2947:M3010" si="875">(L2947-CutInWindSpeed)/(RatedWindSpeed-CutInWindSpeed)</f>
        <v>0.99509858039863974</v>
      </c>
      <c r="N2947" s="96">
        <f t="shared" ref="N2947:N3010" si="876">COUNTIF(xa,"&lt;"&amp;L2947)</f>
        <v>11</v>
      </c>
      <c r="O2947" s="26">
        <f t="shared" ref="O2947:O3010" si="877">(L2947-INDEX(xa,$N2947))/(INDEX(xb,$N2947)-INDEX(xa,$N2947))</f>
        <v>0.62326492279150914</v>
      </c>
      <c r="P2947" s="3">
        <f>IF(L2947&gt;'Power Curve'!$C$37,0,INDEX(Ci,$N2947,1)*POWER(1-O2947,3)+INDEX(Ci,$N2947,2)*3*O2947*POWER(1-O2947,2)+INDEX(Ci,$N2947,3)*3*POWER(O2947,2)*(1-O2947)+INDEX(Ci,$N2947,4)*POWER(O2947,3))</f>
        <v>1693.9019272727473</v>
      </c>
      <c r="Q2947" s="3">
        <f>MAX(0,MIN(P2947-V2947+W2947,'Power Curve'!$C$39))</f>
        <v>1684.2852292353557</v>
      </c>
      <c r="R2947" s="3">
        <f t="shared" ref="R2947:R3010" si="878">IF(AM2947,G2947,"")</f>
        <v>1806.829956054688</v>
      </c>
      <c r="S2947" s="3">
        <f t="shared" ref="S2947:S3010" si="879">IF(AM2947,Q2947-R2947,"")</f>
        <v>-122.54472681933225</v>
      </c>
      <c r="T2947" s="3">
        <f t="shared" ref="T2947:T3010" si="880">IF(AM2947,ABS(S2947),"")</f>
        <v>122.54472681933225</v>
      </c>
      <c r="V2947" s="37">
        <f t="array" ref="V2947">SUM(_xlfn.NORM.DIST($AD$3:$AD$1003,$L2947,$AA2947,FALSE)*WindSpeedStep*$AE$3:$AE$1003)/AG2947</f>
        <v>1683.1721463776055</v>
      </c>
      <c r="W2947" s="37">
        <f t="array" ref="W2947">SUM(_xlfn.NORM.DIST($AD$3:$AD$1003,$L2947,$AB2947,FALSE)*WindSpeedStep*$AE$3:$AE$1003)/AH2947</f>
        <v>1673.5554483402138</v>
      </c>
      <c r="Y2947" s="1">
        <f t="shared" ref="Y2947:Y3010" si="881">COUNTIF(ReferenceTurbulenceWindSpeed,"&lt;"&amp;L2947)</f>
        <v>10</v>
      </c>
      <c r="Z2947" s="99">
        <f>IF(L2947&lt;'Power Curve'!$P$28,'Power Curve'!$Q$28,IF(L2947&gt;'Power Curve'!$P$29,'Power Curve'!$Q$29,INDEX(ReferenceTurbulence,Y2947)+(L2947-INDEX(ReferenceTurbulenceWindSpeed,Y2947))*(INDEX(ReferenceTurbulence,Y2947+1)-INDEX(ReferenceTurbulence,Y2947))/(INDEX(ReferenceTurbulenceWindSpeed,Y2947+1)-INDEX(ReferenceTurbulenceWindSpeed,Y2947))))</f>
        <v>0.12000455929846603</v>
      </c>
      <c r="AA2947" s="100">
        <f t="shared" si="868"/>
        <v>1.2711044891688699</v>
      </c>
      <c r="AB2947" s="29">
        <f t="shared" si="869"/>
        <v>1.3425259608506055</v>
      </c>
      <c r="AG2947" s="40">
        <f t="array" ref="AG2947">SUM(_xlfn.NORM.DIST($AD$3:$AD$1003,$F2947,$AA2947,FALSE)*WindSpeedStep)</f>
        <v>1.0000000000000036</v>
      </c>
      <c r="AH2947" s="40">
        <f t="array" ref="AH2947">SUM(_xlfn.NORM.DIST($AD$3:$AD$1003,$F2947,$AB2947,FALSE)*WindSpeedStep)</f>
        <v>1.0000000000000024</v>
      </c>
      <c r="AJ2947" s="47">
        <f t="shared" ref="AJ2947:AJ3010" si="882">MROUND(L2947-Centre_First_Bin,Bin_Width)+Centre_First_Bin</f>
        <v>11</v>
      </c>
      <c r="AK2947" s="83" t="b">
        <f>COUNTIF('Power Curve'!$D$2:$D$31,AJ2947)&gt;0</f>
        <v>1</v>
      </c>
      <c r="AL2947" s="83" t="b">
        <f t="shared" ref="AL2947:AL3010" si="883">(G2947&lt;0)</f>
        <v>0</v>
      </c>
      <c r="AM2947" s="83" t="b">
        <f t="shared" si="870"/>
        <v>1</v>
      </c>
      <c r="AN2947" s="47" t="str">
        <f t="shared" ref="AN2947:AN3010" si="884">IF(AM2947,IF(AND(J2947&gt;=LowerTurbLimit,J2947&lt;=UpperTurbLimit,K2947&gt;=LowerShearLimit,K2947&lt;=UpperShearLimit),"Inner","Outer"),"")</f>
        <v>Inner</v>
      </c>
      <c r="AO2947" s="48" t="str">
        <f t="shared" ref="AO2947:AO3010" si="885">IF(M2947&lt;0,"&lt;0",TEXT(MROUND(M2947+0.05,0.1)-0.1,"0.0")&amp;"-"&amp;TEXT(MROUND(M2947+0.05,0.1),"0.0"))</f>
        <v>0.9-1.0</v>
      </c>
      <c r="AP2947" s="49" t="str">
        <f t="shared" si="871"/>
        <v>21-22</v>
      </c>
      <c r="AQ2947" s="49" t="str">
        <f t="shared" si="872"/>
        <v>Mar</v>
      </c>
      <c r="AR2947" s="48" t="str">
        <f t="shared" si="873"/>
        <v>285-295</v>
      </c>
      <c r="AS2947" s="49" t="str">
        <f t="shared" ref="AS2947:AS3010" si="886">IF(AM2947,IF(M2947&lt;0.5,IF(J2947&lt;=LowerTurbLimit,"LWS-LTI",IF(J2947&gt;=UpperTurbLimit,"LWS-HTI","Inner-TI")),IF(J2947&lt;=LowerTurbLimit,"HWS-LTI",IF(J2947&gt;=UpperTurbLimit,"HWS-HTI","Inner-TI"))),"")</f>
        <v>Inner-TI</v>
      </c>
    </row>
    <row r="2948" spans="5:45" x14ac:dyDescent="0.3">
      <c r="E2948" s="15">
        <v>40996.902777777781</v>
      </c>
      <c r="F2948" s="21">
        <v>11.82</v>
      </c>
      <c r="G2948" s="21">
        <v>1845.3199615478491</v>
      </c>
      <c r="H2948" s="42">
        <v>1.1778057501749091</v>
      </c>
      <c r="I2948" s="35">
        <v>291.60000000000002</v>
      </c>
      <c r="J2948" s="43">
        <v>0.11505922165820644</v>
      </c>
      <c r="K2948" s="44">
        <v>0.16977852424477341</v>
      </c>
      <c r="L2948" s="26">
        <f t="shared" si="874"/>
        <v>11.666215747520248</v>
      </c>
      <c r="M2948" s="26">
        <f t="shared" si="875"/>
        <v>1.1611012268667851</v>
      </c>
      <c r="N2948" s="96">
        <f t="shared" si="876"/>
        <v>12</v>
      </c>
      <c r="O2948" s="26">
        <f t="shared" si="877"/>
        <v>0.66065851022964628</v>
      </c>
      <c r="P2948" s="3">
        <f>IF(L2948&gt;'Power Curve'!$C$37,0,INDEX(Ci,$N2948,1)*POWER(1-O2948,3)+INDEX(Ci,$N2948,2)*3*O2948*POWER(1-O2948,2)+INDEX(Ci,$N2948,3)*3*POWER(O2948,2)*(1-O2948)+INDEX(Ci,$N2948,4)*POWER(O2948,3))</f>
        <v>1884.4379277506443</v>
      </c>
      <c r="Q2948" s="3">
        <f>MAX(0,MIN(P2948-V2948+W2948,'Power Curve'!$C$39))</f>
        <v>1890.2190680787783</v>
      </c>
      <c r="R2948" s="3">
        <f t="shared" si="878"/>
        <v>1845.3199615478491</v>
      </c>
      <c r="S2948" s="3">
        <f t="shared" si="879"/>
        <v>44.899106530929203</v>
      </c>
      <c r="T2948" s="3">
        <f t="shared" si="880"/>
        <v>44.899106530929203</v>
      </c>
      <c r="V2948" s="37">
        <f t="array" ref="V2948">SUM(_xlfn.NORM.DIST($AD$3:$AD$1003,$L2948,$AA2948,FALSE)*WindSpeedStep*$AE$3:$AE$1003)/AG2948</f>
        <v>1860.1235363147923</v>
      </c>
      <c r="W2948" s="37">
        <f t="array" ref="W2948">SUM(_xlfn.NORM.DIST($AD$3:$AD$1003,$L2948,$AB2948,FALSE)*WindSpeedStep*$AE$3:$AE$1003)/AH2948</f>
        <v>1865.9046766429262</v>
      </c>
      <c r="Y2948" s="1">
        <f t="shared" si="881"/>
        <v>11</v>
      </c>
      <c r="Z2948" s="99">
        <f>IF(L2948&lt;'Power Curve'!$P$28,'Power Curve'!$Q$28,IF(L2948&gt;'Power Curve'!$P$29,'Power Curve'!$Q$29,INDEX(ReferenceTurbulence,Y2948)+(L2948-INDEX(ReferenceTurbulenceWindSpeed,Y2948))*(INDEX(ReferenceTurbulence,Y2948+1)-INDEX(ReferenceTurbulence,Y2948))/(INDEX(ReferenceTurbulenceWindSpeed,Y2948+1)-INDEX(ReferenceTurbulenceWindSpeed,Y2948))))</f>
        <v>0.11881210705547041</v>
      </c>
      <c r="AA2948" s="100">
        <f t="shared" ref="AA2948:AA3011" si="887">Z2948*L2948</f>
        <v>1.3860876743265904</v>
      </c>
      <c r="AB2948" s="29">
        <f t="shared" ref="AB2948:AB3011" si="888">L2948*J2948</f>
        <v>1.3423057036063908</v>
      </c>
      <c r="AG2948" s="40">
        <f t="array" ref="AG2948">SUM(_xlfn.NORM.DIST($AD$3:$AD$1003,$F2948,$AA2948,FALSE)*WindSpeedStep)</f>
        <v>1.0000000000000033</v>
      </c>
      <c r="AH2948" s="40">
        <f t="array" ref="AH2948">SUM(_xlfn.NORM.DIST($AD$3:$AD$1003,$F2948,$AB2948,FALSE)*WindSpeedStep)</f>
        <v>1.0000000000000027</v>
      </c>
      <c r="AJ2948" s="47">
        <f t="shared" si="882"/>
        <v>12</v>
      </c>
      <c r="AK2948" s="83" t="b">
        <f>COUNTIF('Power Curve'!$D$2:$D$31,AJ2948)&gt;0</f>
        <v>1</v>
      </c>
      <c r="AL2948" s="83" t="b">
        <f t="shared" si="883"/>
        <v>0</v>
      </c>
      <c r="AM2948" s="83" t="b">
        <f t="shared" ref="AM2948:AM3011" si="889">AND(AK2948,NOT(AL2948))</f>
        <v>1</v>
      </c>
      <c r="AN2948" s="47" t="str">
        <f t="shared" si="884"/>
        <v>Inner</v>
      </c>
      <c r="AO2948" s="48" t="str">
        <f t="shared" si="885"/>
        <v>1.1-1.2</v>
      </c>
      <c r="AP2948" s="49" t="str">
        <f t="shared" ref="AP2948:AP3011" si="890">IF(AM2948,HOUR(E2948)&amp;"-"&amp;HOUR(E2948)+1,"")</f>
        <v>21-22</v>
      </c>
      <c r="AQ2948" s="49" t="str">
        <f t="shared" ref="AQ2948:AQ3011" si="891">IF(AM2948,TEXT(E2948,"mmm"),"")</f>
        <v>Mar</v>
      </c>
      <c r="AR2948" s="48" t="str">
        <f t="shared" ref="AR2948:AR3011" si="892">IF(AM2948,IF(OR(I2948&lt;5,I2948&gt;=355),"355-5",MROUND(I2948,10)-5&amp;"-"&amp;MROUND(I2948,10)+5),"")</f>
        <v>285-295</v>
      </c>
      <c r="AS2948" s="49" t="str">
        <f t="shared" si="886"/>
        <v>Inner-TI</v>
      </c>
    </row>
    <row r="2949" spans="5:45" x14ac:dyDescent="0.3">
      <c r="E2949" s="15">
        <v>40996.909722222219</v>
      </c>
      <c r="F2949" s="21">
        <v>12.23</v>
      </c>
      <c r="G2949" s="21">
        <v>1956.899963378909</v>
      </c>
      <c r="H2949" s="42">
        <v>1.1777886793415995</v>
      </c>
      <c r="I2949" s="35">
        <v>286.89999999999998</v>
      </c>
      <c r="J2949" s="43">
        <v>0.11038430089942763</v>
      </c>
      <c r="K2949" s="44">
        <v>0.17860002621045046</v>
      </c>
      <c r="L2949" s="26">
        <f t="shared" si="874"/>
        <v>12.07082311981204</v>
      </c>
      <c r="M2949" s="26">
        <f t="shared" si="875"/>
        <v>1.2236346005386001</v>
      </c>
      <c r="N2949" s="96">
        <f t="shared" si="876"/>
        <v>13</v>
      </c>
      <c r="O2949" s="26">
        <f t="shared" si="877"/>
        <v>5.3844734770690121E-2</v>
      </c>
      <c r="P2949" s="3">
        <f>IF(L2949&gt;'Power Curve'!$C$37,0,INDEX(Ci,$N2949,1)*POWER(1-O2949,3)+INDEX(Ci,$N2949,2)*3*O2949*POWER(1-O2949,2)+INDEX(Ci,$N2949,3)*3*POWER(O2949,2)*(1-O2949)+INDEX(Ci,$N2949,4)*POWER(O2949,3))</f>
        <v>1920.080538932539</v>
      </c>
      <c r="Q2949" s="3">
        <f>MAX(0,MIN(P2949-V2949+W2949,'Power Curve'!$C$39))</f>
        <v>1930.8348154961241</v>
      </c>
      <c r="R2949" s="3">
        <f t="shared" si="878"/>
        <v>1956.899963378909</v>
      </c>
      <c r="S2949" s="3">
        <f t="shared" si="879"/>
        <v>-26.065147882784913</v>
      </c>
      <c r="T2949" s="3">
        <f t="shared" si="880"/>
        <v>26.065147882784913</v>
      </c>
      <c r="V2949" s="37">
        <f t="array" ref="V2949">SUM(_xlfn.NORM.DIST($AD$3:$AD$1003,$L2949,$AA2949,FALSE)*WindSpeedStep*$AE$3:$AE$1003)/AG2949</f>
        <v>1898.2667228165376</v>
      </c>
      <c r="W2949" s="37">
        <f t="array" ref="W2949">SUM(_xlfn.NORM.DIST($AD$3:$AD$1003,$L2949,$AB2949,FALSE)*WindSpeedStep*$AE$3:$AE$1003)/AH2949</f>
        <v>1909.0209993801227</v>
      </c>
      <c r="Y2949" s="1">
        <f t="shared" si="881"/>
        <v>12</v>
      </c>
      <c r="Z2949" s="99">
        <f>IF(L2949&lt;'Power Curve'!$P$28,'Power Curve'!$Q$28,IF(L2949&gt;'Power Curve'!$P$29,'Power Curve'!$Q$29,INDEX(ReferenceTurbulence,Y2949)+(L2949-INDEX(ReferenceTurbulenceWindSpeed,Y2949))*(INDEX(ReferenceTurbulence,Y2949+1)-INDEX(ReferenceTurbulence,Y2949))/(INDEX(ReferenceTurbulenceWindSpeed,Y2949+1)-INDEX(ReferenceTurbulenceWindSpeed,Y2949))))</f>
        <v>0.1183970532327326</v>
      </c>
      <c r="AA2949" s="100">
        <f t="shared" si="887"/>
        <v>1.4291498874792854</v>
      </c>
      <c r="AB2949" s="29">
        <f t="shared" si="888"/>
        <v>1.3324293713611</v>
      </c>
      <c r="AG2949" s="40">
        <f t="array" ref="AG2949">SUM(_xlfn.NORM.DIST($AD$3:$AD$1003,$F2949,$AA2949,FALSE)*WindSpeedStep)</f>
        <v>1.0000000000000033</v>
      </c>
      <c r="AH2949" s="40">
        <f t="array" ref="AH2949">SUM(_xlfn.NORM.DIST($AD$3:$AD$1003,$F2949,$AB2949,FALSE)*WindSpeedStep)</f>
        <v>1.0000000000000027</v>
      </c>
      <c r="AJ2949" s="47">
        <f t="shared" si="882"/>
        <v>12</v>
      </c>
      <c r="AK2949" s="83" t="b">
        <f>COUNTIF('Power Curve'!$D$2:$D$31,AJ2949)&gt;0</f>
        <v>1</v>
      </c>
      <c r="AL2949" s="83" t="b">
        <f t="shared" si="883"/>
        <v>0</v>
      </c>
      <c r="AM2949" s="83" t="b">
        <f t="shared" si="889"/>
        <v>1</v>
      </c>
      <c r="AN2949" s="47" t="str">
        <f t="shared" si="884"/>
        <v>Inner</v>
      </c>
      <c r="AO2949" s="48" t="str">
        <f t="shared" si="885"/>
        <v>1.2-1.3</v>
      </c>
      <c r="AP2949" s="49" t="str">
        <f t="shared" si="890"/>
        <v>21-22</v>
      </c>
      <c r="AQ2949" s="49" t="str">
        <f t="shared" si="891"/>
        <v>Mar</v>
      </c>
      <c r="AR2949" s="48" t="str">
        <f t="shared" si="892"/>
        <v>285-295</v>
      </c>
      <c r="AS2949" s="49" t="str">
        <f t="shared" si="886"/>
        <v>Inner-TI</v>
      </c>
    </row>
    <row r="2950" spans="5:45" x14ac:dyDescent="0.3">
      <c r="E2950" s="15">
        <v>40996.916666666664</v>
      </c>
      <c r="F2950" s="21">
        <v>12.9</v>
      </c>
      <c r="G2950" s="21">
        <v>1904.81994628906</v>
      </c>
      <c r="H2950" s="42">
        <v>1.1776416980491882</v>
      </c>
      <c r="I2950" s="35">
        <v>287.60000000000002</v>
      </c>
      <c r="J2950" s="43">
        <v>0.10542635658914729</v>
      </c>
      <c r="K2950" s="44">
        <v>0.15608771815442524</v>
      </c>
      <c r="L2950" s="26">
        <f t="shared" si="874"/>
        <v>12.731573228649911</v>
      </c>
      <c r="M2950" s="26">
        <f t="shared" si="875"/>
        <v>1.3257556598401417</v>
      </c>
      <c r="N2950" s="96">
        <f t="shared" si="876"/>
        <v>13</v>
      </c>
      <c r="O2950" s="26">
        <f t="shared" si="877"/>
        <v>0.73407683986394556</v>
      </c>
      <c r="P2950" s="3">
        <f>IF(L2950&gt;'Power Curve'!$C$37,0,INDEX(Ci,$N2950,1)*POWER(1-O2950,3)+INDEX(Ci,$N2950,2)*3*O2950*POWER(1-O2950,2)+INDEX(Ci,$N2950,3)*3*POWER(O2950,2)*(1-O2950)+INDEX(Ci,$N2950,4)*POWER(O2950,3))</f>
        <v>1945.913692850243</v>
      </c>
      <c r="Q2950" s="3">
        <f>MAX(0,MIN(P2950-V2950+W2950,'Power Curve'!$C$39))</f>
        <v>1960.4938730012727</v>
      </c>
      <c r="R2950" s="3">
        <f t="shared" si="878"/>
        <v>1904.81994628906</v>
      </c>
      <c r="S2950" s="3">
        <f t="shared" si="879"/>
        <v>55.673926712212733</v>
      </c>
      <c r="T2950" s="3">
        <f t="shared" si="880"/>
        <v>55.673926712212733</v>
      </c>
      <c r="V2950" s="37">
        <f t="array" ref="V2950">SUM(_xlfn.NORM.DIST($AD$3:$AD$1003,$L2950,$AA2950,FALSE)*WindSpeedStep*$AE$3:$AE$1003)/AG2950</f>
        <v>1934.8427100254216</v>
      </c>
      <c r="W2950" s="37">
        <f t="array" ref="W2950">SUM(_xlfn.NORM.DIST($AD$3:$AD$1003,$L2950,$AB2950,FALSE)*WindSpeedStep*$AE$3:$AE$1003)/AH2950</f>
        <v>1949.4228901764513</v>
      </c>
      <c r="Y2950" s="1">
        <f t="shared" si="881"/>
        <v>12</v>
      </c>
      <c r="Z2950" s="99">
        <f>IF(L2950&lt;'Power Curve'!$P$28,'Power Curve'!$Q$28,IF(L2950&gt;'Power Curve'!$P$29,'Power Curve'!$Q$29,INDEX(ReferenceTurbulence,Y2950)+(L2950-INDEX(ReferenceTurbulenceWindSpeed,Y2950))*(INDEX(ReferenceTurbulence,Y2950+1)-INDEX(ReferenceTurbulence,Y2950))/(INDEX(ReferenceTurbulenceWindSpeed,Y2950+1)-INDEX(ReferenceTurbulenceWindSpeed,Y2950))))</f>
        <v>0.12082712510582022</v>
      </c>
      <c r="AA2950" s="100">
        <f t="shared" si="887"/>
        <v>1.5383193912919941</v>
      </c>
      <c r="AB2950" s="29">
        <f t="shared" si="888"/>
        <v>1.3422433791444868</v>
      </c>
      <c r="AG2950" s="40">
        <f t="array" ref="AG2950">SUM(_xlfn.NORM.DIST($AD$3:$AD$1003,$F2950,$AA2950,FALSE)*WindSpeedStep)</f>
        <v>1.000000000000004</v>
      </c>
      <c r="AH2950" s="40">
        <f t="array" ref="AH2950">SUM(_xlfn.NORM.DIST($AD$3:$AD$1003,$F2950,$AB2950,FALSE)*WindSpeedStep)</f>
        <v>1.0000000000000029</v>
      </c>
      <c r="AJ2950" s="47">
        <f t="shared" si="882"/>
        <v>13</v>
      </c>
      <c r="AK2950" s="83" t="b">
        <f>COUNTIF('Power Curve'!$D$2:$D$31,AJ2950)&gt;0</f>
        <v>1</v>
      </c>
      <c r="AL2950" s="83" t="b">
        <f t="shared" si="883"/>
        <v>0</v>
      </c>
      <c r="AM2950" s="83" t="b">
        <f t="shared" si="889"/>
        <v>1</v>
      </c>
      <c r="AN2950" s="47" t="str">
        <f t="shared" si="884"/>
        <v>Inner</v>
      </c>
      <c r="AO2950" s="48" t="str">
        <f t="shared" si="885"/>
        <v>1.3-1.4</v>
      </c>
      <c r="AP2950" s="49" t="str">
        <f t="shared" si="890"/>
        <v>22-23</v>
      </c>
      <c r="AQ2950" s="49" t="str">
        <f t="shared" si="891"/>
        <v>Mar</v>
      </c>
      <c r="AR2950" s="48" t="str">
        <f t="shared" si="892"/>
        <v>285-295</v>
      </c>
      <c r="AS2950" s="49" t="str">
        <f t="shared" si="886"/>
        <v>Inner-TI</v>
      </c>
    </row>
    <row r="2951" spans="5:45" x14ac:dyDescent="0.3">
      <c r="E2951" s="15">
        <v>40996.923611111109</v>
      </c>
      <c r="F2951" s="21">
        <v>11.78</v>
      </c>
      <c r="G2951" s="21">
        <v>1791.7699432373049</v>
      </c>
      <c r="H2951" s="42">
        <v>1.1775984040315084</v>
      </c>
      <c r="I2951" s="35">
        <v>288.39999999999998</v>
      </c>
      <c r="J2951" s="43">
        <v>0.11629881154499153</v>
      </c>
      <c r="K2951" s="44">
        <v>0.16063701513057205</v>
      </c>
      <c r="L2951" s="26">
        <f t="shared" si="874"/>
        <v>11.62605385390969</v>
      </c>
      <c r="M2951" s="26">
        <f t="shared" si="875"/>
        <v>1.154894076744208</v>
      </c>
      <c r="N2951" s="96">
        <f t="shared" si="876"/>
        <v>12</v>
      </c>
      <c r="O2951" s="26">
        <f t="shared" si="877"/>
        <v>0.62197439845929026</v>
      </c>
      <c r="P2951" s="3">
        <f>IF(L2951&gt;'Power Curve'!$C$37,0,INDEX(Ci,$N2951,1)*POWER(1-O2951,3)+INDEX(Ci,$N2951,2)*3*O2951*POWER(1-O2951,2)+INDEX(Ci,$N2951,3)*3*POWER(O2951,2)*(1-O2951)+INDEX(Ci,$N2951,4)*POWER(O2951,3))</f>
        <v>1879.3647057268317</v>
      </c>
      <c r="Q2951" s="3">
        <f>MAX(0,MIN(P2951-V2951+W2951,'Power Curve'!$C$39))</f>
        <v>1883.3819969612018</v>
      </c>
      <c r="R2951" s="3">
        <f t="shared" si="878"/>
        <v>1791.7699432373049</v>
      </c>
      <c r="S2951" s="3">
        <f t="shared" si="879"/>
        <v>91.612053723896906</v>
      </c>
      <c r="T2951" s="3">
        <f t="shared" si="880"/>
        <v>91.612053723896906</v>
      </c>
      <c r="V2951" s="37">
        <f t="array" ref="V2951">SUM(_xlfn.NORM.DIST($AD$3:$AD$1003,$L2951,$AA2951,FALSE)*WindSpeedStep*$AE$3:$AE$1003)/AG2951</f>
        <v>1855.5724978020844</v>
      </c>
      <c r="W2951" s="37">
        <f t="array" ref="W2951">SUM(_xlfn.NORM.DIST($AD$3:$AD$1003,$L2951,$AB2951,FALSE)*WindSpeedStep*$AE$3:$AE$1003)/AH2951</f>
        <v>1859.5897890364545</v>
      </c>
      <c r="Y2951" s="1">
        <f t="shared" si="881"/>
        <v>11</v>
      </c>
      <c r="Z2951" s="99">
        <f>IF(L2951&lt;'Power Curve'!$P$28,'Power Curve'!$Q$28,IF(L2951&gt;'Power Curve'!$P$29,'Power Curve'!$Q$29,INDEX(ReferenceTurbulence,Y2951)+(L2951-INDEX(ReferenceTurbulenceWindSpeed,Y2951))*(INDEX(ReferenceTurbulence,Y2951+1)-INDEX(ReferenceTurbulence,Y2951))/(INDEX(ReferenceTurbulenceWindSpeed,Y2951+1)-INDEX(ReferenceTurbulenceWindSpeed,Y2951))))</f>
        <v>0.11888135028559614</v>
      </c>
      <c r="AA2951" s="100">
        <f t="shared" si="887"/>
        <v>1.3821209806458428</v>
      </c>
      <c r="AB2951" s="29">
        <f t="shared" si="888"/>
        <v>1.3520962461677655</v>
      </c>
      <c r="AG2951" s="40">
        <f t="array" ref="AG2951">SUM(_xlfn.NORM.DIST($AD$3:$AD$1003,$F2951,$AA2951,FALSE)*WindSpeedStep)</f>
        <v>1.0000000000000029</v>
      </c>
      <c r="AH2951" s="40">
        <f t="array" ref="AH2951">SUM(_xlfn.NORM.DIST($AD$3:$AD$1003,$F2951,$AB2951,FALSE)*WindSpeedStep)</f>
        <v>1.0000000000000036</v>
      </c>
      <c r="AJ2951" s="47">
        <f t="shared" si="882"/>
        <v>12</v>
      </c>
      <c r="AK2951" s="83" t="b">
        <f>COUNTIF('Power Curve'!$D$2:$D$31,AJ2951)&gt;0</f>
        <v>1</v>
      </c>
      <c r="AL2951" s="83" t="b">
        <f t="shared" si="883"/>
        <v>0</v>
      </c>
      <c r="AM2951" s="83" t="b">
        <f t="shared" si="889"/>
        <v>1</v>
      </c>
      <c r="AN2951" s="47" t="str">
        <f t="shared" si="884"/>
        <v>Inner</v>
      </c>
      <c r="AO2951" s="48" t="str">
        <f t="shared" si="885"/>
        <v>1.1-1.2</v>
      </c>
      <c r="AP2951" s="49" t="str">
        <f t="shared" si="890"/>
        <v>22-23</v>
      </c>
      <c r="AQ2951" s="49" t="str">
        <f t="shared" si="891"/>
        <v>Mar</v>
      </c>
      <c r="AR2951" s="48" t="str">
        <f t="shared" si="892"/>
        <v>285-295</v>
      </c>
      <c r="AS2951" s="49" t="str">
        <f t="shared" si="886"/>
        <v>Inner-TI</v>
      </c>
    </row>
    <row r="2952" spans="5:45" x14ac:dyDescent="0.3">
      <c r="E2952" s="15">
        <v>40996.930555555555</v>
      </c>
      <c r="F2952" s="21">
        <v>10.33</v>
      </c>
      <c r="G2952" s="21">
        <v>1706.5499420165991</v>
      </c>
      <c r="H2952" s="42">
        <v>1.1782217855269026</v>
      </c>
      <c r="I2952" s="35">
        <v>291.5</v>
      </c>
      <c r="J2952" s="43">
        <v>0.14133591481122942</v>
      </c>
      <c r="K2952" s="44">
        <v>0.18434224960075171</v>
      </c>
      <c r="L2952" s="26">
        <f t="shared" si="874"/>
        <v>10.196801730450073</v>
      </c>
      <c r="M2952" s="26">
        <f t="shared" si="875"/>
        <v>0.93399855375536889</v>
      </c>
      <c r="N2952" s="96">
        <f t="shared" si="876"/>
        <v>11</v>
      </c>
      <c r="O2952" s="26">
        <f t="shared" si="877"/>
        <v>0.23959173745034953</v>
      </c>
      <c r="P2952" s="3">
        <f>IF(L2952&gt;'Power Curve'!$C$37,0,INDEX(Ci,$N2952,1)*POWER(1-O2952,3)+INDEX(Ci,$N2952,2)*3*O2952*POWER(1-O2952,2)+INDEX(Ci,$N2952,3)*3*POWER(O2952,2)*(1-O2952)+INDEX(Ci,$N2952,4)*POWER(O2952,3))</f>
        <v>1589.4716276374243</v>
      </c>
      <c r="Q2952" s="3">
        <f>MAX(0,MIN(P2952-V2952+W2952,'Power Curve'!$C$39))</f>
        <v>1565.7822038183308</v>
      </c>
      <c r="R2952" s="3">
        <f t="shared" si="878"/>
        <v>1706.5499420165991</v>
      </c>
      <c r="S2952" s="3">
        <f t="shared" si="879"/>
        <v>-140.76773819826826</v>
      </c>
      <c r="T2952" s="3">
        <f t="shared" si="880"/>
        <v>140.76773819826826</v>
      </c>
      <c r="V2952" s="37">
        <f t="array" ref="V2952">SUM(_xlfn.NORM.DIST($AD$3:$AD$1003,$L2952,$AA2952,FALSE)*WindSpeedStep*$AE$3:$AE$1003)/AG2952</f>
        <v>1585.91835639228</v>
      </c>
      <c r="W2952" s="37">
        <f t="array" ref="W2952">SUM(_xlfn.NORM.DIST($AD$3:$AD$1003,$L2952,$AB2952,FALSE)*WindSpeedStep*$AE$3:$AE$1003)/AH2952</f>
        <v>1562.2289325731865</v>
      </c>
      <c r="Y2952" s="1">
        <f t="shared" si="881"/>
        <v>10</v>
      </c>
      <c r="Z2952" s="99">
        <f>IF(L2952&lt;'Power Curve'!$P$28,'Power Curve'!$Q$28,IF(L2952&gt;'Power Curve'!$P$29,'Power Curve'!$Q$29,INDEX(ReferenceTurbulence,Y2952)+(L2952-INDEX(ReferenceTurbulenceWindSpeed,Y2952))*(INDEX(ReferenceTurbulence,Y2952+1)-INDEX(ReferenceTurbulence,Y2952))/(INDEX(ReferenceTurbulenceWindSpeed,Y2952+1)-INDEX(ReferenceTurbulenceWindSpeed,Y2952))))</f>
        <v>0.12001463777421756</v>
      </c>
      <c r="AA2952" s="100">
        <f t="shared" si="887"/>
        <v>1.2237654661354802</v>
      </c>
      <c r="AB2952" s="29">
        <f t="shared" si="888"/>
        <v>1.4411743007218882</v>
      </c>
      <c r="AG2952" s="40">
        <f t="array" ref="AG2952">SUM(_xlfn.NORM.DIST($AD$3:$AD$1003,$F2952,$AA2952,FALSE)*WindSpeedStep)</f>
        <v>1.0000000000000031</v>
      </c>
      <c r="AH2952" s="40">
        <f t="array" ref="AH2952">SUM(_xlfn.NORM.DIST($AD$3:$AD$1003,$F2952,$AB2952,FALSE)*WindSpeedStep)</f>
        <v>0.99999999999971068</v>
      </c>
      <c r="AJ2952" s="47">
        <f t="shared" si="882"/>
        <v>10</v>
      </c>
      <c r="AK2952" s="83" t="b">
        <f>COUNTIF('Power Curve'!$D$2:$D$31,AJ2952)&gt;0</f>
        <v>1</v>
      </c>
      <c r="AL2952" s="83" t="b">
        <f t="shared" si="883"/>
        <v>0</v>
      </c>
      <c r="AM2952" s="83" t="b">
        <f t="shared" si="889"/>
        <v>1</v>
      </c>
      <c r="AN2952" s="47" t="str">
        <f t="shared" si="884"/>
        <v>Outer</v>
      </c>
      <c r="AO2952" s="48" t="str">
        <f t="shared" si="885"/>
        <v>0.9-1.0</v>
      </c>
      <c r="AP2952" s="49" t="str">
        <f t="shared" si="890"/>
        <v>22-23</v>
      </c>
      <c r="AQ2952" s="49" t="str">
        <f t="shared" si="891"/>
        <v>Mar</v>
      </c>
      <c r="AR2952" s="48" t="str">
        <f t="shared" si="892"/>
        <v>285-295</v>
      </c>
      <c r="AS2952" s="49" t="str">
        <f t="shared" si="886"/>
        <v>HWS-HTI</v>
      </c>
    </row>
    <row r="2953" spans="5:45" x14ac:dyDescent="0.3">
      <c r="E2953" s="15">
        <v>40996.9375</v>
      </c>
      <c r="F2953" s="21">
        <v>10.14</v>
      </c>
      <c r="G2953" s="21">
        <v>1420.049942016602</v>
      </c>
      <c r="H2953" s="42">
        <v>1.1784384578322182</v>
      </c>
      <c r="I2953" s="35">
        <v>288.89999999999998</v>
      </c>
      <c r="J2953" s="43">
        <v>0.13412228796844181</v>
      </c>
      <c r="K2953" s="44">
        <v>0.16425096681577078</v>
      </c>
      <c r="L2953" s="26">
        <f t="shared" si="874"/>
        <v>10.009865172146394</v>
      </c>
      <c r="M2953" s="26">
        <f t="shared" si="875"/>
        <v>0.90510690606463784</v>
      </c>
      <c r="N2953" s="96">
        <f t="shared" si="876"/>
        <v>11</v>
      </c>
      <c r="O2953" s="26">
        <f t="shared" si="877"/>
        <v>5.8168731467451502E-2</v>
      </c>
      <c r="P2953" s="3">
        <f>IF(L2953&gt;'Power Curve'!$C$37,0,INDEX(Ci,$N2953,1)*POWER(1-O2953,3)+INDEX(Ci,$N2953,2)*3*O2953*POWER(1-O2953,2)+INDEX(Ci,$N2953,3)*3*POWER(O2953,2)*(1-O2953)+INDEX(Ci,$N2953,4)*POWER(O2953,3))</f>
        <v>1536.2315521749233</v>
      </c>
      <c r="Q2953" s="3">
        <f>MAX(0,MIN(P2953-V2953+W2953,'Power Curve'!$C$39))</f>
        <v>1523.1542428769649</v>
      </c>
      <c r="R2953" s="3">
        <f t="shared" si="878"/>
        <v>1420.049942016602</v>
      </c>
      <c r="S2953" s="3">
        <f t="shared" si="879"/>
        <v>103.10430086036286</v>
      </c>
      <c r="T2953" s="3">
        <f t="shared" si="880"/>
        <v>103.10430086036286</v>
      </c>
      <c r="V2953" s="37">
        <f t="array" ref="V2953">SUM(_xlfn.NORM.DIST($AD$3:$AD$1003,$L2953,$AA2953,FALSE)*WindSpeedStep*$AE$3:$AE$1003)/AG2953</f>
        <v>1533.8716160596243</v>
      </c>
      <c r="W2953" s="37">
        <f t="array" ref="W2953">SUM(_xlfn.NORM.DIST($AD$3:$AD$1003,$L2953,$AB2953,FALSE)*WindSpeedStep*$AE$3:$AE$1003)/AH2953</f>
        <v>1520.7943067616659</v>
      </c>
      <c r="Y2953" s="1">
        <f t="shared" si="881"/>
        <v>10</v>
      </c>
      <c r="Z2953" s="99">
        <f>IF(L2953&lt;'Power Curve'!$P$28,'Power Curve'!$Q$28,IF(L2953&gt;'Power Curve'!$P$29,'Power Curve'!$Q$29,INDEX(ReferenceTurbulence,Y2953)+(L2953-INDEX(ReferenceTurbulenceWindSpeed,Y2953))*(INDEX(ReferenceTurbulence,Y2953+1)-INDEX(ReferenceTurbulence,Y2953))/(INDEX(ReferenceTurbulenceWindSpeed,Y2953+1)-INDEX(ReferenceTurbulenceWindSpeed,Y2953))))</f>
        <v>0.12001940346396715</v>
      </c>
      <c r="AA2953" s="100">
        <f t="shared" si="887"/>
        <v>1.2013780467157511</v>
      </c>
      <c r="AB2953" s="29">
        <f t="shared" si="888"/>
        <v>1.3425460191438949</v>
      </c>
      <c r="AG2953" s="40">
        <f t="array" ref="AG2953">SUM(_xlfn.NORM.DIST($AD$3:$AD$1003,$F2953,$AA2953,FALSE)*WindSpeedStep)</f>
        <v>1.0000000000000036</v>
      </c>
      <c r="AH2953" s="40">
        <f t="array" ref="AH2953">SUM(_xlfn.NORM.DIST($AD$3:$AD$1003,$F2953,$AB2953,FALSE)*WindSpeedStep)</f>
        <v>0.99999999999998779</v>
      </c>
      <c r="AJ2953" s="47">
        <f t="shared" si="882"/>
        <v>10</v>
      </c>
      <c r="AK2953" s="83" t="b">
        <f>COUNTIF('Power Curve'!$D$2:$D$31,AJ2953)&gt;0</f>
        <v>1</v>
      </c>
      <c r="AL2953" s="83" t="b">
        <f t="shared" si="883"/>
        <v>0</v>
      </c>
      <c r="AM2953" s="83" t="b">
        <f t="shared" si="889"/>
        <v>1</v>
      </c>
      <c r="AN2953" s="47" t="str">
        <f t="shared" si="884"/>
        <v>Inner</v>
      </c>
      <c r="AO2953" s="48" t="str">
        <f t="shared" si="885"/>
        <v>0.9-1.0</v>
      </c>
      <c r="AP2953" s="49" t="str">
        <f t="shared" si="890"/>
        <v>22-23</v>
      </c>
      <c r="AQ2953" s="49" t="str">
        <f t="shared" si="891"/>
        <v>Mar</v>
      </c>
      <c r="AR2953" s="48" t="str">
        <f t="shared" si="892"/>
        <v>285-295</v>
      </c>
      <c r="AS2953" s="49" t="str">
        <f t="shared" si="886"/>
        <v>Inner-TI</v>
      </c>
    </row>
    <row r="2954" spans="5:45" x14ac:dyDescent="0.3">
      <c r="E2954" s="15">
        <v>40996.944444444445</v>
      </c>
      <c r="F2954" s="21">
        <v>9.5</v>
      </c>
      <c r="G2954" s="21">
        <v>1394.910018920898</v>
      </c>
      <c r="H2954" s="42">
        <v>1.1786985703309623</v>
      </c>
      <c r="I2954" s="35">
        <v>291.8</v>
      </c>
      <c r="J2954" s="43">
        <v>0.10947368421052632</v>
      </c>
      <c r="K2954" s="44">
        <v>0.17244889968225025</v>
      </c>
      <c r="L2954" s="26">
        <f t="shared" si="874"/>
        <v>9.378768756014539</v>
      </c>
      <c r="M2954" s="26">
        <f t="shared" si="875"/>
        <v>0.80756892056185325</v>
      </c>
      <c r="N2954" s="96">
        <f t="shared" si="876"/>
        <v>10</v>
      </c>
      <c r="O2954" s="26">
        <f t="shared" si="877"/>
        <v>0.39289403628706238</v>
      </c>
      <c r="P2954" s="3">
        <f>IF(L2954&gt;'Power Curve'!$C$37,0,INDEX(Ci,$N2954,1)*POWER(1-O2954,3)+INDEX(Ci,$N2954,2)*3*O2954*POWER(1-O2954,2)+INDEX(Ci,$N2954,3)*3*POWER(O2954,2)*(1-O2954)+INDEX(Ci,$N2954,4)*POWER(O2954,3))</f>
        <v>1327.2290201202845</v>
      </c>
      <c r="Q2954" s="3">
        <f>MAX(0,MIN(P2954-V2954+W2954,'Power Curve'!$C$39))</f>
        <v>1329.0317751987031</v>
      </c>
      <c r="R2954" s="3">
        <f t="shared" si="878"/>
        <v>1394.910018920898</v>
      </c>
      <c r="S2954" s="3">
        <f t="shared" si="879"/>
        <v>-65.878243722194838</v>
      </c>
      <c r="T2954" s="3">
        <f t="shared" si="880"/>
        <v>65.878243722194838</v>
      </c>
      <c r="V2954" s="37">
        <f t="array" ref="V2954">SUM(_xlfn.NORM.DIST($AD$3:$AD$1003,$L2954,$AA2954,FALSE)*WindSpeedStep*$AE$3:$AE$1003)/AG2954</f>
        <v>1335.2976936688585</v>
      </c>
      <c r="W2954" s="37">
        <f t="array" ref="W2954">SUM(_xlfn.NORM.DIST($AD$3:$AD$1003,$L2954,$AB2954,FALSE)*WindSpeedStep*$AE$3:$AE$1003)/AH2954</f>
        <v>1337.1004487472771</v>
      </c>
      <c r="Y2954" s="1">
        <f t="shared" si="881"/>
        <v>9</v>
      </c>
      <c r="Z2954" s="99">
        <f>IF(L2954&lt;'Power Curve'!$P$28,'Power Curve'!$Q$28,IF(L2954&gt;'Power Curve'!$P$29,'Power Curve'!$Q$29,INDEX(ReferenceTurbulence,Y2954)+(L2954-INDEX(ReferenceTurbulenceWindSpeed,Y2954))*(INDEX(ReferenceTurbulence,Y2954+1)-INDEX(ReferenceTurbulence,Y2954))/(INDEX(ReferenceTurbulenceWindSpeed,Y2954+1)-INDEX(ReferenceTurbulenceWindSpeed,Y2954))))</f>
        <v>0.12033946916494286</v>
      </c>
      <c r="AA2954" s="100">
        <f t="shared" si="887"/>
        <v>1.128636053519541</v>
      </c>
      <c r="AB2954" s="29">
        <f t="shared" si="888"/>
        <v>1.0267283690794864</v>
      </c>
      <c r="AG2954" s="40">
        <f t="array" ref="AG2954">SUM(_xlfn.NORM.DIST($AD$3:$AD$1003,$F2954,$AA2954,FALSE)*WindSpeedStep)</f>
        <v>1.0000000000000038</v>
      </c>
      <c r="AH2954" s="40">
        <f t="array" ref="AH2954">SUM(_xlfn.NORM.DIST($AD$3:$AD$1003,$F2954,$AB2954,FALSE)*WindSpeedStep)</f>
        <v>1.0000000000000036</v>
      </c>
      <c r="AJ2954" s="47">
        <f t="shared" si="882"/>
        <v>9</v>
      </c>
      <c r="AK2954" s="83" t="b">
        <f>COUNTIF('Power Curve'!$D$2:$D$31,AJ2954)&gt;0</f>
        <v>1</v>
      </c>
      <c r="AL2954" s="83" t="b">
        <f t="shared" si="883"/>
        <v>0</v>
      </c>
      <c r="AM2954" s="83" t="b">
        <f t="shared" si="889"/>
        <v>1</v>
      </c>
      <c r="AN2954" s="47" t="str">
        <f t="shared" si="884"/>
        <v>Inner</v>
      </c>
      <c r="AO2954" s="48" t="str">
        <f t="shared" si="885"/>
        <v>0.8-0.9</v>
      </c>
      <c r="AP2954" s="49" t="str">
        <f t="shared" si="890"/>
        <v>22-23</v>
      </c>
      <c r="AQ2954" s="49" t="str">
        <f t="shared" si="891"/>
        <v>Mar</v>
      </c>
      <c r="AR2954" s="48" t="str">
        <f t="shared" si="892"/>
        <v>285-295</v>
      </c>
      <c r="AS2954" s="49" t="str">
        <f t="shared" si="886"/>
        <v>Inner-TI</v>
      </c>
    </row>
    <row r="2955" spans="5:45" x14ac:dyDescent="0.3">
      <c r="E2955" s="15">
        <v>40996.951388888891</v>
      </c>
      <c r="F2955" s="21">
        <v>10.220000000000001</v>
      </c>
      <c r="G2955" s="21">
        <v>1368.8100280761769</v>
      </c>
      <c r="H2955" s="42">
        <v>1.1788286693868497</v>
      </c>
      <c r="I2955" s="35">
        <v>295</v>
      </c>
      <c r="J2955" s="43">
        <v>0.14481409001956946</v>
      </c>
      <c r="K2955" s="44">
        <v>0.20466855502587489</v>
      </c>
      <c r="L2955" s="26">
        <f t="shared" si="874"/>
        <v>10.089951903246179</v>
      </c>
      <c r="M2955" s="26">
        <f t="shared" si="875"/>
        <v>0.9174845685220715</v>
      </c>
      <c r="N2955" s="96">
        <f t="shared" si="876"/>
        <v>11</v>
      </c>
      <c r="O2955" s="26">
        <f t="shared" si="877"/>
        <v>0.13589336504000146</v>
      </c>
      <c r="P2955" s="3">
        <f>IF(L2955&gt;'Power Curve'!$C$37,0,INDEX(Ci,$N2955,1)*POWER(1-O2955,3)+INDEX(Ci,$N2955,2)*3*O2955*POWER(1-O2955,2)+INDEX(Ci,$N2955,3)*3*POWER(O2955,2)*(1-O2955)+INDEX(Ci,$N2955,4)*POWER(O2955,3))</f>
        <v>1559.2048904089193</v>
      </c>
      <c r="Q2955" s="3">
        <f>MAX(0,MIN(P2955-V2955+W2955,'Power Curve'!$C$39))</f>
        <v>1534.1191671887764</v>
      </c>
      <c r="R2955" s="3">
        <f t="shared" si="878"/>
        <v>1368.8100280761769</v>
      </c>
      <c r="S2955" s="3">
        <f t="shared" si="879"/>
        <v>165.3091391125995</v>
      </c>
      <c r="T2955" s="3">
        <f t="shared" si="880"/>
        <v>165.3091391125995</v>
      </c>
      <c r="V2955" s="37">
        <f t="array" ref="V2955">SUM(_xlfn.NORM.DIST($AD$3:$AD$1003,$L2955,$AA2955,FALSE)*WindSpeedStep*$AE$3:$AE$1003)/AG2955</f>
        <v>1556.6177515674058</v>
      </c>
      <c r="W2955" s="37">
        <f t="array" ref="W2955">SUM(_xlfn.NORM.DIST($AD$3:$AD$1003,$L2955,$AB2955,FALSE)*WindSpeedStep*$AE$3:$AE$1003)/AH2955</f>
        <v>1531.5320283472629</v>
      </c>
      <c r="Y2955" s="1">
        <f t="shared" si="881"/>
        <v>10</v>
      </c>
      <c r="Z2955" s="99">
        <f>IF(L2955&lt;'Power Curve'!$P$28,'Power Curve'!$Q$28,IF(L2955&gt;'Power Curve'!$P$29,'Power Curve'!$Q$29,INDEX(ReferenceTurbulence,Y2955)+(L2955-INDEX(ReferenceTurbulenceWindSpeed,Y2955))*(INDEX(ReferenceTurbulence,Y2955+1)-INDEX(ReferenceTurbulence,Y2955))/(INDEX(ReferenceTurbulenceWindSpeed,Y2955+1)-INDEX(ReferenceTurbulenceWindSpeed,Y2955))))</f>
        <v>0.12001736176320543</v>
      </c>
      <c r="AA2955" s="100">
        <f t="shared" si="887"/>
        <v>1.21096940774524</v>
      </c>
      <c r="AB2955" s="29">
        <f t="shared" si="888"/>
        <v>1.4611672032098184</v>
      </c>
      <c r="AG2955" s="40">
        <f t="array" ref="AG2955">SUM(_xlfn.NORM.DIST($AD$3:$AD$1003,$F2955,$AA2955,FALSE)*WindSpeedStep)</f>
        <v>1.0000000000000038</v>
      </c>
      <c r="AH2955" s="40">
        <f t="array" ref="AH2955">SUM(_xlfn.NORM.DIST($AD$3:$AD$1003,$F2955,$AB2955,FALSE)*WindSpeedStep)</f>
        <v>0.99999999999897105</v>
      </c>
      <c r="AJ2955" s="47">
        <f t="shared" si="882"/>
        <v>10</v>
      </c>
      <c r="AK2955" s="83" t="b">
        <f>COUNTIF('Power Curve'!$D$2:$D$31,AJ2955)&gt;0</f>
        <v>1</v>
      </c>
      <c r="AL2955" s="83" t="b">
        <f t="shared" si="883"/>
        <v>0</v>
      </c>
      <c r="AM2955" s="83" t="b">
        <f t="shared" si="889"/>
        <v>1</v>
      </c>
      <c r="AN2955" s="47" t="str">
        <f t="shared" si="884"/>
        <v>Outer</v>
      </c>
      <c r="AO2955" s="48" t="str">
        <f t="shared" si="885"/>
        <v>0.9-1.0</v>
      </c>
      <c r="AP2955" s="49" t="str">
        <f t="shared" si="890"/>
        <v>22-23</v>
      </c>
      <c r="AQ2955" s="49" t="str">
        <f t="shared" si="891"/>
        <v>Mar</v>
      </c>
      <c r="AR2955" s="48" t="str">
        <f t="shared" si="892"/>
        <v>295-305</v>
      </c>
      <c r="AS2955" s="49" t="str">
        <f t="shared" si="886"/>
        <v>HWS-HTI</v>
      </c>
    </row>
    <row r="2956" spans="5:45" x14ac:dyDescent="0.3">
      <c r="E2956" s="15">
        <v>40996.993055555555</v>
      </c>
      <c r="F2956" s="21">
        <v>11.41</v>
      </c>
      <c r="G2956" s="21">
        <v>1910.9799652099659</v>
      </c>
      <c r="H2956" s="42">
        <v>1.1790554176268431</v>
      </c>
      <c r="I2956" s="35">
        <v>288</v>
      </c>
      <c r="J2956" s="43">
        <v>0.11481156879929887</v>
      </c>
      <c r="K2956" s="44">
        <v>0.1683048273064916</v>
      </c>
      <c r="L2956" s="26">
        <f t="shared" si="874"/>
        <v>11.265531534094954</v>
      </c>
      <c r="M2956" s="26">
        <f t="shared" si="875"/>
        <v>1.099174190044403</v>
      </c>
      <c r="N2956" s="96">
        <f t="shared" si="876"/>
        <v>12</v>
      </c>
      <c r="O2956" s="26">
        <f t="shared" si="877"/>
        <v>0.27471772150431889</v>
      </c>
      <c r="P2956" s="3">
        <f>IF(L2956&gt;'Power Curve'!$C$37,0,INDEX(Ci,$N2956,1)*POWER(1-O2956,3)+INDEX(Ci,$N2956,2)*3*O2956*POWER(1-O2956,2)+INDEX(Ci,$N2956,3)*3*POWER(O2956,2)*(1-O2956)+INDEX(Ci,$N2956,4)*POWER(O2956,3))</f>
        <v>1825.3077346663113</v>
      </c>
      <c r="Q2956" s="3">
        <f>MAX(0,MIN(P2956-V2956+W2956,'Power Curve'!$C$39))</f>
        <v>1832.9450306963151</v>
      </c>
      <c r="R2956" s="3">
        <f t="shared" si="878"/>
        <v>1910.9799652099659</v>
      </c>
      <c r="S2956" s="3">
        <f t="shared" si="879"/>
        <v>-78.034934513650796</v>
      </c>
      <c r="T2956" s="3">
        <f t="shared" si="880"/>
        <v>78.034934513650796</v>
      </c>
      <c r="V2956" s="37">
        <f t="array" ref="V2956">SUM(_xlfn.NORM.DIST($AD$3:$AD$1003,$L2956,$AA2956,FALSE)*WindSpeedStep*$AE$3:$AE$1003)/AG2956</f>
        <v>1807.9808070968427</v>
      </c>
      <c r="W2956" s="37">
        <f t="array" ref="W2956">SUM(_xlfn.NORM.DIST($AD$3:$AD$1003,$L2956,$AB2956,FALSE)*WindSpeedStep*$AE$3:$AE$1003)/AH2956</f>
        <v>1815.6181031268466</v>
      </c>
      <c r="Y2956" s="1">
        <f t="shared" si="881"/>
        <v>11</v>
      </c>
      <c r="Z2956" s="99">
        <f>IF(L2956&lt;'Power Curve'!$P$28,'Power Curve'!$Q$28,IF(L2956&gt;'Power Curve'!$P$29,'Power Curve'!$Q$29,INDEX(ReferenceTurbulence,Y2956)+(L2956-INDEX(ReferenceTurbulenceWindSpeed,Y2956))*(INDEX(ReferenceTurbulence,Y2956+1)-INDEX(ReferenceTurbulence,Y2956))/(INDEX(ReferenceTurbulenceWindSpeed,Y2956+1)-INDEX(ReferenceTurbulenceWindSpeed,Y2956))))</f>
        <v>0.1195029277988096</v>
      </c>
      <c r="AA2956" s="100">
        <f t="shared" si="887"/>
        <v>1.346264001534162</v>
      </c>
      <c r="AB2956" s="29">
        <f t="shared" si="888"/>
        <v>1.2934133487874138</v>
      </c>
      <c r="AG2956" s="40">
        <f t="array" ref="AG2956">SUM(_xlfn.NORM.DIST($AD$3:$AD$1003,$F2956,$AA2956,FALSE)*WindSpeedStep)</f>
        <v>1.0000000000000038</v>
      </c>
      <c r="AH2956" s="40">
        <f t="array" ref="AH2956">SUM(_xlfn.NORM.DIST($AD$3:$AD$1003,$F2956,$AB2956,FALSE)*WindSpeedStep)</f>
        <v>1.000000000000004</v>
      </c>
      <c r="AJ2956" s="47">
        <f t="shared" si="882"/>
        <v>11</v>
      </c>
      <c r="AK2956" s="83" t="b">
        <f>COUNTIF('Power Curve'!$D$2:$D$31,AJ2956)&gt;0</f>
        <v>1</v>
      </c>
      <c r="AL2956" s="83" t="b">
        <f t="shared" si="883"/>
        <v>0</v>
      </c>
      <c r="AM2956" s="83" t="b">
        <f t="shared" si="889"/>
        <v>1</v>
      </c>
      <c r="AN2956" s="47" t="str">
        <f t="shared" si="884"/>
        <v>Inner</v>
      </c>
      <c r="AO2956" s="48" t="str">
        <f t="shared" si="885"/>
        <v>1.0-1.1</v>
      </c>
      <c r="AP2956" s="49" t="str">
        <f t="shared" si="890"/>
        <v>23-24</v>
      </c>
      <c r="AQ2956" s="49" t="str">
        <f t="shared" si="891"/>
        <v>Mar</v>
      </c>
      <c r="AR2956" s="48" t="str">
        <f t="shared" si="892"/>
        <v>285-295</v>
      </c>
      <c r="AS2956" s="49" t="str">
        <f t="shared" si="886"/>
        <v>Inner-TI</v>
      </c>
    </row>
    <row r="2957" spans="5:45" x14ac:dyDescent="0.3">
      <c r="E2957" s="15">
        <v>40997</v>
      </c>
      <c r="F2957" s="21">
        <v>10.75</v>
      </c>
      <c r="G2957" s="21">
        <v>1779.1200256347661</v>
      </c>
      <c r="H2957" s="42">
        <v>1.1796801160206292</v>
      </c>
      <c r="I2957" s="35">
        <v>288.2</v>
      </c>
      <c r="J2957" s="43">
        <v>0.11534883720930232</v>
      </c>
      <c r="K2957" s="44">
        <v>0.21310246895066948</v>
      </c>
      <c r="L2957" s="26">
        <f t="shared" si="874"/>
        <v>10.615762353744021</v>
      </c>
      <c r="M2957" s="26">
        <f t="shared" si="875"/>
        <v>0.99875026863841587</v>
      </c>
      <c r="N2957" s="96">
        <f t="shared" si="876"/>
        <v>11</v>
      </c>
      <c r="O2957" s="26">
        <f t="shared" si="877"/>
        <v>0.64619543421350478</v>
      </c>
      <c r="P2957" s="3">
        <f>IF(L2957&gt;'Power Curve'!$C$37,0,INDEX(Ci,$N2957,1)*POWER(1-O2957,3)+INDEX(Ci,$N2957,2)*3*O2957*POWER(1-O2957,2)+INDEX(Ci,$N2957,3)*3*POWER(O2957,2)*(1-O2957)+INDEX(Ci,$N2957,4)*POWER(O2957,3))</f>
        <v>1699.5982888100752</v>
      </c>
      <c r="Q2957" s="3">
        <f>MAX(0,MIN(P2957-V2957+W2957,'Power Curve'!$C$39))</f>
        <v>1706.3607217547892</v>
      </c>
      <c r="R2957" s="3">
        <f t="shared" si="878"/>
        <v>1779.1200256347661</v>
      </c>
      <c r="S2957" s="3">
        <f t="shared" si="879"/>
        <v>-72.759303879976869</v>
      </c>
      <c r="T2957" s="3">
        <f t="shared" si="880"/>
        <v>72.759303879976869</v>
      </c>
      <c r="V2957" s="37">
        <f t="array" ref="V2957">SUM(_xlfn.NORM.DIST($AD$3:$AD$1003,$L2957,$AA2957,FALSE)*WindSpeedStep*$AE$3:$AE$1003)/AG2957</f>
        <v>1688.4081290145652</v>
      </c>
      <c r="W2957" s="37">
        <f t="array" ref="W2957">SUM(_xlfn.NORM.DIST($AD$3:$AD$1003,$L2957,$AB2957,FALSE)*WindSpeedStep*$AE$3:$AE$1003)/AH2957</f>
        <v>1695.1705619592792</v>
      </c>
      <c r="Y2957" s="1">
        <f t="shared" si="881"/>
        <v>10</v>
      </c>
      <c r="Z2957" s="99">
        <f>IF(L2957&lt;'Power Curve'!$P$28,'Power Curve'!$Q$28,IF(L2957&gt;'Power Curve'!$P$29,'Power Curve'!$Q$29,INDEX(ReferenceTurbulence,Y2957)+(L2957-INDEX(ReferenceTurbulenceWindSpeed,Y2957))*(INDEX(ReferenceTurbulence,Y2957+1)-INDEX(ReferenceTurbulence,Y2957))/(INDEX(ReferenceTurbulenceWindSpeed,Y2957+1)-INDEX(ReferenceTurbulenceWindSpeed,Y2957))))</f>
        <v>0.12000395695091565</v>
      </c>
      <c r="AA2957" s="100">
        <f t="shared" si="887"/>
        <v>1.2739334884998483</v>
      </c>
      <c r="AB2957" s="29">
        <f t="shared" si="888"/>
        <v>1.224515843594659</v>
      </c>
      <c r="AG2957" s="40">
        <f t="array" ref="AG2957">SUM(_xlfn.NORM.DIST($AD$3:$AD$1003,$F2957,$AA2957,FALSE)*WindSpeedStep)</f>
        <v>1.0000000000000031</v>
      </c>
      <c r="AH2957" s="40">
        <f t="array" ref="AH2957">SUM(_xlfn.NORM.DIST($AD$3:$AD$1003,$F2957,$AB2957,FALSE)*WindSpeedStep)</f>
        <v>1.0000000000000042</v>
      </c>
      <c r="AJ2957" s="47">
        <f t="shared" si="882"/>
        <v>11</v>
      </c>
      <c r="AK2957" s="83" t="b">
        <f>COUNTIF('Power Curve'!$D$2:$D$31,AJ2957)&gt;0</f>
        <v>1</v>
      </c>
      <c r="AL2957" s="83" t="b">
        <f t="shared" si="883"/>
        <v>0</v>
      </c>
      <c r="AM2957" s="83" t="b">
        <f t="shared" si="889"/>
        <v>1</v>
      </c>
      <c r="AN2957" s="47" t="str">
        <f t="shared" si="884"/>
        <v>Inner</v>
      </c>
      <c r="AO2957" s="48" t="str">
        <f t="shared" si="885"/>
        <v>0.9-1.0</v>
      </c>
      <c r="AP2957" s="49" t="str">
        <f t="shared" si="890"/>
        <v>0-1</v>
      </c>
      <c r="AQ2957" s="49" t="str">
        <f t="shared" si="891"/>
        <v>Mar</v>
      </c>
      <c r="AR2957" s="48" t="str">
        <f t="shared" si="892"/>
        <v>285-295</v>
      </c>
      <c r="AS2957" s="49" t="str">
        <f t="shared" si="886"/>
        <v>Inner-TI</v>
      </c>
    </row>
    <row r="2958" spans="5:45" x14ac:dyDescent="0.3">
      <c r="E2958" s="15">
        <v>40997.006944444445</v>
      </c>
      <c r="F2958" s="21">
        <v>9.06</v>
      </c>
      <c r="G2958" s="21">
        <v>1412.019973754888</v>
      </c>
      <c r="H2958" s="42">
        <v>1.1803486180420839</v>
      </c>
      <c r="I2958" s="35">
        <v>297.10000000000002</v>
      </c>
      <c r="J2958" s="43">
        <v>0.1335540838852097</v>
      </c>
      <c r="K2958" s="44">
        <v>0.19436779690070574</v>
      </c>
      <c r="L2958" s="26">
        <f t="shared" si="874"/>
        <v>8.948555446881711</v>
      </c>
      <c r="M2958" s="26">
        <f t="shared" si="875"/>
        <v>0.74107806680847765</v>
      </c>
      <c r="N2958" s="96">
        <f t="shared" si="876"/>
        <v>9</v>
      </c>
      <c r="O2958" s="26">
        <f t="shared" si="877"/>
        <v>0.93944527414963497</v>
      </c>
      <c r="P2958" s="3">
        <f>IF(L2958&gt;'Power Curve'!$C$37,0,INDEX(Ci,$N2958,1)*POWER(1-O2958,3)+INDEX(Ci,$N2958,2)*3*O2958*POWER(1-O2958,2)+INDEX(Ci,$N2958,3)*3*POWER(O2958,2)*(1-O2958)+INDEX(Ci,$N2958,4)*POWER(O2958,3))</f>
        <v>1178.3972324237097</v>
      </c>
      <c r="Q2958" s="3">
        <f>MAX(0,MIN(P2958-V2958+W2958,'Power Curve'!$C$39))</f>
        <v>1180.4133222325436</v>
      </c>
      <c r="R2958" s="3">
        <f t="shared" si="878"/>
        <v>1412.019973754888</v>
      </c>
      <c r="S2958" s="3">
        <f t="shared" si="879"/>
        <v>-231.60665152234446</v>
      </c>
      <c r="T2958" s="3">
        <f t="shared" si="880"/>
        <v>231.60665152234446</v>
      </c>
      <c r="V2958" s="37">
        <f t="array" ref="V2958">SUM(_xlfn.NORM.DIST($AD$3:$AD$1003,$L2958,$AA2958,FALSE)*WindSpeedStep*$AE$3:$AE$1003)/AG2958</f>
        <v>1188.5633183894527</v>
      </c>
      <c r="W2958" s="37">
        <f t="array" ref="W2958">SUM(_xlfn.NORM.DIST($AD$3:$AD$1003,$L2958,$AB2958,FALSE)*WindSpeedStep*$AE$3:$AE$1003)/AH2958</f>
        <v>1190.5794081982865</v>
      </c>
      <c r="Y2958" s="1">
        <f t="shared" si="881"/>
        <v>8</v>
      </c>
      <c r="Z2958" s="99">
        <f>IF(L2958&lt;'Power Curve'!$P$28,'Power Curve'!$Q$28,IF(L2958&gt;'Power Curve'!$P$29,'Power Curve'!$Q$29,INDEX(ReferenceTurbulence,Y2958)+(L2958-INDEX(ReferenceTurbulenceWindSpeed,Y2958))*(INDEX(ReferenceTurbulence,Y2958+1)-INDEX(ReferenceTurbulence,Y2958))/(INDEX(ReferenceTurbulenceWindSpeed,Y2958+1)-INDEX(ReferenceTurbulenceWindSpeed,Y2958))))</f>
        <v>0.12047601547932389</v>
      </c>
      <c r="AA2958" s="100">
        <f t="shared" si="887"/>
        <v>1.0780863045361091</v>
      </c>
      <c r="AB2958" s="29">
        <f t="shared" si="888"/>
        <v>1.1951161248042903</v>
      </c>
      <c r="AG2958" s="40">
        <f t="array" ref="AG2958">SUM(_xlfn.NORM.DIST($AD$3:$AD$1003,$F2958,$AA2958,FALSE)*WindSpeedStep)</f>
        <v>1.0000000000000033</v>
      </c>
      <c r="AH2958" s="40">
        <f t="array" ref="AH2958">SUM(_xlfn.NORM.DIST($AD$3:$AD$1003,$F2958,$AB2958,FALSE)*WindSpeedStep)</f>
        <v>0.99999999999999167</v>
      </c>
      <c r="AJ2958" s="47">
        <f t="shared" si="882"/>
        <v>9</v>
      </c>
      <c r="AK2958" s="83" t="b">
        <f>COUNTIF('Power Curve'!$D$2:$D$31,AJ2958)&gt;0</f>
        <v>1</v>
      </c>
      <c r="AL2958" s="83" t="b">
        <f t="shared" si="883"/>
        <v>0</v>
      </c>
      <c r="AM2958" s="83" t="b">
        <f t="shared" si="889"/>
        <v>1</v>
      </c>
      <c r="AN2958" s="47" t="str">
        <f t="shared" si="884"/>
        <v>Inner</v>
      </c>
      <c r="AO2958" s="48" t="str">
        <f t="shared" si="885"/>
        <v>0.7-0.8</v>
      </c>
      <c r="AP2958" s="49" t="str">
        <f t="shared" si="890"/>
        <v>0-1</v>
      </c>
      <c r="AQ2958" s="49" t="str">
        <f t="shared" si="891"/>
        <v>Mar</v>
      </c>
      <c r="AR2958" s="48" t="str">
        <f t="shared" si="892"/>
        <v>295-305</v>
      </c>
      <c r="AS2958" s="49" t="str">
        <f t="shared" si="886"/>
        <v>Inner-TI</v>
      </c>
    </row>
    <row r="2959" spans="5:45" x14ac:dyDescent="0.3">
      <c r="E2959" s="15">
        <v>40997.131944444445</v>
      </c>
      <c r="F2959" s="21">
        <v>10.58</v>
      </c>
      <c r="G2959" s="21">
        <v>1425.1300354003929</v>
      </c>
      <c r="H2959" s="42">
        <v>1.1795331372953004</v>
      </c>
      <c r="I2959" s="35">
        <v>296.5</v>
      </c>
      <c r="J2959" s="43">
        <v>0.13610586011342155</v>
      </c>
      <c r="K2959" s="44">
        <v>0.15485040394197469</v>
      </c>
      <c r="L2959" s="26">
        <f t="shared" si="874"/>
        <v>10.447451255919756</v>
      </c>
      <c r="M2959" s="26">
        <f t="shared" si="875"/>
        <v>0.97273724590543476</v>
      </c>
      <c r="N2959" s="96">
        <f t="shared" si="876"/>
        <v>11</v>
      </c>
      <c r="O2959" s="26">
        <f t="shared" si="877"/>
        <v>0.48284854484821049</v>
      </c>
      <c r="P2959" s="3">
        <f>IF(L2959&gt;'Power Curve'!$C$37,0,INDEX(Ci,$N2959,1)*POWER(1-O2959,3)+INDEX(Ci,$N2959,2)*3*O2959*POWER(1-O2959,2)+INDEX(Ci,$N2959,3)*3*POWER(O2959,2)*(1-O2959)+INDEX(Ci,$N2959,4)*POWER(O2959,3))</f>
        <v>1657.4817634616973</v>
      </c>
      <c r="Q2959" s="3">
        <f>MAX(0,MIN(P2959-V2959+W2959,'Power Curve'!$C$39))</f>
        <v>1636.2410308648521</v>
      </c>
      <c r="R2959" s="3">
        <f t="shared" si="878"/>
        <v>1425.1300354003929</v>
      </c>
      <c r="S2959" s="3">
        <f t="shared" si="879"/>
        <v>211.11099546445917</v>
      </c>
      <c r="T2959" s="3">
        <f t="shared" si="880"/>
        <v>211.11099546445917</v>
      </c>
      <c r="V2959" s="37">
        <f t="array" ref="V2959">SUM(_xlfn.NORM.DIST($AD$3:$AD$1003,$L2959,$AA2959,FALSE)*WindSpeedStep*$AE$3:$AE$1003)/AG2959</f>
        <v>1649.676616107344</v>
      </c>
      <c r="W2959" s="37">
        <f t="array" ref="W2959">SUM(_xlfn.NORM.DIST($AD$3:$AD$1003,$L2959,$AB2959,FALSE)*WindSpeedStep*$AE$3:$AE$1003)/AH2959</f>
        <v>1628.4358835104988</v>
      </c>
      <c r="Y2959" s="1">
        <f t="shared" si="881"/>
        <v>10</v>
      </c>
      <c r="Z2959" s="99">
        <f>IF(L2959&lt;'Power Curve'!$P$28,'Power Curve'!$Q$28,IF(L2959&gt;'Power Curve'!$P$29,'Power Curve'!$Q$29,INDEX(ReferenceTurbulence,Y2959)+(L2959-INDEX(ReferenceTurbulenceWindSpeed,Y2959))*(INDEX(ReferenceTurbulence,Y2959+1)-INDEX(ReferenceTurbulence,Y2959))/(INDEX(ReferenceTurbulenceWindSpeed,Y2959+1)-INDEX(ReferenceTurbulenceWindSpeed,Y2959))))</f>
        <v>0.1200082478102367</v>
      </c>
      <c r="AA2959" s="100">
        <f t="shared" si="887"/>
        <v>1.2537803193057866</v>
      </c>
      <c r="AB2959" s="29">
        <f t="shared" si="888"/>
        <v>1.4219593391800045</v>
      </c>
      <c r="AG2959" s="40">
        <f t="array" ref="AG2959">SUM(_xlfn.NORM.DIST($AD$3:$AD$1003,$F2959,$AA2959,FALSE)*WindSpeedStep)</f>
        <v>1.0000000000000038</v>
      </c>
      <c r="AH2959" s="40">
        <f t="array" ref="AH2959">SUM(_xlfn.NORM.DIST($AD$3:$AD$1003,$F2959,$AB2959,FALSE)*WindSpeedStep)</f>
        <v>0.99999999999996536</v>
      </c>
      <c r="AJ2959" s="47">
        <f t="shared" si="882"/>
        <v>10</v>
      </c>
      <c r="AK2959" s="83" t="b">
        <f>COUNTIF('Power Curve'!$D$2:$D$31,AJ2959)&gt;0</f>
        <v>1</v>
      </c>
      <c r="AL2959" s="83" t="b">
        <f t="shared" si="883"/>
        <v>0</v>
      </c>
      <c r="AM2959" s="83" t="b">
        <f t="shared" si="889"/>
        <v>1</v>
      </c>
      <c r="AN2959" s="47" t="str">
        <f t="shared" si="884"/>
        <v>Inner</v>
      </c>
      <c r="AO2959" s="48" t="str">
        <f t="shared" si="885"/>
        <v>0.9-1.0</v>
      </c>
      <c r="AP2959" s="49" t="str">
        <f t="shared" si="890"/>
        <v>3-4</v>
      </c>
      <c r="AQ2959" s="49" t="str">
        <f t="shared" si="891"/>
        <v>Mar</v>
      </c>
      <c r="AR2959" s="48" t="str">
        <f t="shared" si="892"/>
        <v>295-305</v>
      </c>
      <c r="AS2959" s="49" t="str">
        <f t="shared" si="886"/>
        <v>Inner-TI</v>
      </c>
    </row>
    <row r="2960" spans="5:45" x14ac:dyDescent="0.3">
      <c r="E2960" s="15">
        <v>40997.138888888891</v>
      </c>
      <c r="F2960" s="21">
        <v>10.32</v>
      </c>
      <c r="G2960" s="21">
        <v>1239.6999740600641</v>
      </c>
      <c r="H2960" s="42">
        <v>1.1794896922856395</v>
      </c>
      <c r="I2960" s="35">
        <v>296.10000000000002</v>
      </c>
      <c r="J2960" s="43">
        <v>0.13178294573643412</v>
      </c>
      <c r="K2960" s="44">
        <v>0.16778263217625877</v>
      </c>
      <c r="L2960" s="26">
        <f t="shared" si="874"/>
        <v>10.19058347991224</v>
      </c>
      <c r="M2960" s="26">
        <f t="shared" si="875"/>
        <v>0.93303750308972055</v>
      </c>
      <c r="N2960" s="96">
        <f t="shared" si="876"/>
        <v>11</v>
      </c>
      <c r="O2960" s="26">
        <f t="shared" si="877"/>
        <v>0.23355688950639766</v>
      </c>
      <c r="P2960" s="3">
        <f>IF(L2960&gt;'Power Curve'!$C$37,0,INDEX(Ci,$N2960,1)*POWER(1-O2960,3)+INDEX(Ci,$N2960,2)*3*O2960*POWER(1-O2960,2)+INDEX(Ci,$N2960,3)*3*POWER(O2960,2)*(1-O2960)+INDEX(Ci,$N2960,4)*POWER(O2960,3))</f>
        <v>1587.7258996126411</v>
      </c>
      <c r="Q2960" s="3">
        <f>MAX(0,MIN(P2960-V2960+W2960,'Power Curve'!$C$39))</f>
        <v>1574.7114986244496</v>
      </c>
      <c r="R2960" s="3">
        <f t="shared" si="878"/>
        <v>1239.6999740600641</v>
      </c>
      <c r="S2960" s="3">
        <f t="shared" si="879"/>
        <v>335.01152456438558</v>
      </c>
      <c r="T2960" s="3">
        <f t="shared" si="880"/>
        <v>335.01152456438558</v>
      </c>
      <c r="V2960" s="37">
        <f t="array" ref="V2960">SUM(_xlfn.NORM.DIST($AD$3:$AD$1003,$L2960,$AA2960,FALSE)*WindSpeedStep*$AE$3:$AE$1003)/AG2960</f>
        <v>1584.2469000688059</v>
      </c>
      <c r="W2960" s="37">
        <f t="array" ref="W2960">SUM(_xlfn.NORM.DIST($AD$3:$AD$1003,$L2960,$AB2960,FALSE)*WindSpeedStep*$AE$3:$AE$1003)/AH2960</f>
        <v>1571.2324990806144</v>
      </c>
      <c r="Y2960" s="1">
        <f t="shared" si="881"/>
        <v>10</v>
      </c>
      <c r="Z2960" s="99">
        <f>IF(L2960&lt;'Power Curve'!$P$28,'Power Curve'!$Q$28,IF(L2960&gt;'Power Curve'!$P$29,'Power Curve'!$Q$29,INDEX(ReferenceTurbulence,Y2960)+(L2960-INDEX(ReferenceTurbulenceWindSpeed,Y2960))*(INDEX(ReferenceTurbulence,Y2960+1)-INDEX(ReferenceTurbulence,Y2960))/(INDEX(ReferenceTurbulenceWindSpeed,Y2960+1)-INDEX(ReferenceTurbulenceWindSpeed,Y2960))))</f>
        <v>0.12001479629993943</v>
      </c>
      <c r="AA2960" s="100">
        <f t="shared" si="887"/>
        <v>1.2230208005191954</v>
      </c>
      <c r="AB2960" s="29">
        <f t="shared" si="888"/>
        <v>1.3429451097558767</v>
      </c>
      <c r="AG2960" s="40">
        <f t="array" ref="AG2960">SUM(_xlfn.NORM.DIST($AD$3:$AD$1003,$F2960,$AA2960,FALSE)*WindSpeedStep)</f>
        <v>1.0000000000000038</v>
      </c>
      <c r="AH2960" s="40">
        <f t="array" ref="AH2960">SUM(_xlfn.NORM.DIST($AD$3:$AD$1003,$F2960,$AB2960,FALSE)*WindSpeedStep)</f>
        <v>0.99999999999999778</v>
      </c>
      <c r="AJ2960" s="47">
        <f t="shared" si="882"/>
        <v>10</v>
      </c>
      <c r="AK2960" s="83" t="b">
        <f>COUNTIF('Power Curve'!$D$2:$D$31,AJ2960)&gt;0</f>
        <v>1</v>
      </c>
      <c r="AL2960" s="83" t="b">
        <f t="shared" si="883"/>
        <v>0</v>
      </c>
      <c r="AM2960" s="83" t="b">
        <f t="shared" si="889"/>
        <v>1</v>
      </c>
      <c r="AN2960" s="47" t="str">
        <f t="shared" si="884"/>
        <v>Inner</v>
      </c>
      <c r="AO2960" s="48" t="str">
        <f t="shared" si="885"/>
        <v>0.9-1.0</v>
      </c>
      <c r="AP2960" s="49" t="str">
        <f t="shared" si="890"/>
        <v>3-4</v>
      </c>
      <c r="AQ2960" s="49" t="str">
        <f t="shared" si="891"/>
        <v>Mar</v>
      </c>
      <c r="AR2960" s="48" t="str">
        <f t="shared" si="892"/>
        <v>295-305</v>
      </c>
      <c r="AS2960" s="49" t="str">
        <f t="shared" si="886"/>
        <v>Inner-TI</v>
      </c>
    </row>
    <row r="2961" spans="5:45" x14ac:dyDescent="0.3">
      <c r="E2961" s="15">
        <v>40997.145833333336</v>
      </c>
      <c r="F2961" s="21">
        <v>9.5</v>
      </c>
      <c r="G2961" s="21">
        <v>1417.0999603271459</v>
      </c>
      <c r="H2961" s="42">
        <v>1.1795331372953004</v>
      </c>
      <c r="I2961" s="35">
        <v>296.39999999999998</v>
      </c>
      <c r="J2961" s="43">
        <v>0.14210526315789473</v>
      </c>
      <c r="K2961" s="44">
        <v>0.18847677886643391</v>
      </c>
      <c r="L2961" s="26">
        <f t="shared" si="874"/>
        <v>9.3809817515347529</v>
      </c>
      <c r="M2961" s="26">
        <f t="shared" si="875"/>
        <v>0.80791094615326986</v>
      </c>
      <c r="N2961" s="96">
        <f t="shared" si="876"/>
        <v>10</v>
      </c>
      <c r="O2961" s="26">
        <f t="shared" si="877"/>
        <v>0.39524630711697184</v>
      </c>
      <c r="P2961" s="3">
        <f>IF(L2961&gt;'Power Curve'!$C$37,0,INDEX(Ci,$N2961,1)*POWER(1-O2961,3)+INDEX(Ci,$N2961,2)*3*O2961*POWER(1-O2961,2)+INDEX(Ci,$N2961,3)*3*POWER(O2961,2)*(1-O2961)+INDEX(Ci,$N2961,4)*POWER(O2961,3))</f>
        <v>1328.0232722600952</v>
      </c>
      <c r="Q2961" s="3">
        <f>MAX(0,MIN(P2961-V2961+W2961,'Power Curve'!$C$39))</f>
        <v>1322.3096974668224</v>
      </c>
      <c r="R2961" s="3">
        <f t="shared" si="878"/>
        <v>1417.0999603271459</v>
      </c>
      <c r="S2961" s="3">
        <f t="shared" si="879"/>
        <v>-94.790262860323537</v>
      </c>
      <c r="T2961" s="3">
        <f t="shared" si="880"/>
        <v>94.790262860323537</v>
      </c>
      <c r="V2961" s="37">
        <f t="array" ref="V2961">SUM(_xlfn.NORM.DIST($AD$3:$AD$1003,$L2961,$AA2961,FALSE)*WindSpeedStep*$AE$3:$AE$1003)/AG2961</f>
        <v>1336.038785649431</v>
      </c>
      <c r="W2961" s="37">
        <f t="array" ref="W2961">SUM(_xlfn.NORM.DIST($AD$3:$AD$1003,$L2961,$AB2961,FALSE)*WindSpeedStep*$AE$3:$AE$1003)/AH2961</f>
        <v>1330.3252108561583</v>
      </c>
      <c r="Y2961" s="1">
        <f t="shared" si="881"/>
        <v>9</v>
      </c>
      <c r="Z2961" s="99">
        <f>IF(L2961&lt;'Power Curve'!$P$28,'Power Curve'!$Q$28,IF(L2961&gt;'Power Curve'!$P$29,'Power Curve'!$Q$29,INDEX(ReferenceTurbulence,Y2961)+(L2961-INDEX(ReferenceTurbulenceWindSpeed,Y2961))*(INDEX(ReferenceTurbulence,Y2961+1)-INDEX(ReferenceTurbulence,Y2961))/(INDEX(ReferenceTurbulenceWindSpeed,Y2961+1)-INDEX(ReferenceTurbulenceWindSpeed,Y2961))))</f>
        <v>0.12033823497027184</v>
      </c>
      <c r="AA2961" s="100">
        <f t="shared" si="887"/>
        <v>1.1288907862680213</v>
      </c>
      <c r="AB2961" s="29">
        <f t="shared" si="888"/>
        <v>1.3330868804812543</v>
      </c>
      <c r="AG2961" s="40">
        <f t="array" ref="AG2961">SUM(_xlfn.NORM.DIST($AD$3:$AD$1003,$F2961,$AA2961,FALSE)*WindSpeedStep)</f>
        <v>1.0000000000000038</v>
      </c>
      <c r="AH2961" s="40">
        <f t="array" ref="AH2961">SUM(_xlfn.NORM.DIST($AD$3:$AD$1003,$F2961,$AB2961,FALSE)*WindSpeedStep)</f>
        <v>0.99999999999961642</v>
      </c>
      <c r="AJ2961" s="47">
        <f t="shared" si="882"/>
        <v>9</v>
      </c>
      <c r="AK2961" s="83" t="b">
        <f>COUNTIF('Power Curve'!$D$2:$D$31,AJ2961)&gt;0</f>
        <v>1</v>
      </c>
      <c r="AL2961" s="83" t="b">
        <f t="shared" si="883"/>
        <v>0</v>
      </c>
      <c r="AM2961" s="83" t="b">
        <f t="shared" si="889"/>
        <v>1</v>
      </c>
      <c r="AN2961" s="47" t="str">
        <f t="shared" si="884"/>
        <v>Outer</v>
      </c>
      <c r="AO2961" s="48" t="str">
        <f t="shared" si="885"/>
        <v>0.8-0.9</v>
      </c>
      <c r="AP2961" s="49" t="str">
        <f t="shared" si="890"/>
        <v>3-4</v>
      </c>
      <c r="AQ2961" s="49" t="str">
        <f t="shared" si="891"/>
        <v>Mar</v>
      </c>
      <c r="AR2961" s="48" t="str">
        <f t="shared" si="892"/>
        <v>295-305</v>
      </c>
      <c r="AS2961" s="49" t="str">
        <f t="shared" si="886"/>
        <v>HWS-HTI</v>
      </c>
    </row>
    <row r="2962" spans="5:45" x14ac:dyDescent="0.3">
      <c r="E2962" s="15">
        <v>40997.152777777781</v>
      </c>
      <c r="F2962" s="21">
        <v>10.119999999999999</v>
      </c>
      <c r="G2962" s="21">
        <v>1763.1199645996139</v>
      </c>
      <c r="H2962" s="42">
        <v>1.1792290894205086</v>
      </c>
      <c r="I2962" s="35">
        <v>295.39999999999998</v>
      </c>
      <c r="J2962" s="43">
        <v>0.12154150197628459</v>
      </c>
      <c r="K2962" s="44">
        <v>0.12960344769133131</v>
      </c>
      <c r="L2962" s="26">
        <f t="shared" si="874"/>
        <v>9.992355521804523</v>
      </c>
      <c r="M2962" s="26">
        <f t="shared" si="875"/>
        <v>0.90240073316054792</v>
      </c>
      <c r="N2962" s="96">
        <f t="shared" si="876"/>
        <v>11</v>
      </c>
      <c r="O2962" s="26">
        <f t="shared" si="877"/>
        <v>4.1175515011784604E-2</v>
      </c>
      <c r="P2962" s="3">
        <f>IF(L2962&gt;'Power Curve'!$C$37,0,INDEX(Ci,$N2962,1)*POWER(1-O2962,3)+INDEX(Ci,$N2962,2)*3*O2962*POWER(1-O2962,2)+INDEX(Ci,$N2962,3)*3*POWER(O2962,2)*(1-O2962)+INDEX(Ci,$N2962,4)*POWER(O2962,3))</f>
        <v>1531.187278365516</v>
      </c>
      <c r="Q2962" s="3">
        <f>MAX(0,MIN(P2962-V2962+W2962,'Power Curve'!$C$39))</f>
        <v>1529.8212739686337</v>
      </c>
      <c r="R2962" s="3">
        <f t="shared" si="878"/>
        <v>1763.1199645996139</v>
      </c>
      <c r="S2962" s="3">
        <f t="shared" si="879"/>
        <v>-233.29869063098022</v>
      </c>
      <c r="T2962" s="3">
        <f t="shared" si="880"/>
        <v>233.29869063098022</v>
      </c>
      <c r="V2962" s="37">
        <f t="array" ref="V2962">SUM(_xlfn.NORM.DIST($AD$3:$AD$1003,$L2962,$AA2962,FALSE)*WindSpeedStep*$AE$3:$AE$1003)/AG2962</f>
        <v>1528.8121791127296</v>
      </c>
      <c r="W2962" s="37">
        <f t="array" ref="W2962">SUM(_xlfn.NORM.DIST($AD$3:$AD$1003,$L2962,$AB2962,FALSE)*WindSpeedStep*$AE$3:$AE$1003)/AH2962</f>
        <v>1527.4461747158473</v>
      </c>
      <c r="Y2962" s="1">
        <f t="shared" si="881"/>
        <v>10</v>
      </c>
      <c r="Z2962" s="99">
        <f>IF(L2962&lt;'Power Curve'!$P$28,'Power Curve'!$Q$28,IF(L2962&gt;'Power Curve'!$P$29,'Power Curve'!$Q$29,INDEX(ReferenceTurbulence,Y2962)+(L2962-INDEX(ReferenceTurbulenceWindSpeed,Y2962))*(INDEX(ReferenceTurbulence,Y2962+1)-INDEX(ReferenceTurbulence,Y2962))/(INDEX(ReferenceTurbulenceWindSpeed,Y2962+1)-INDEX(ReferenceTurbulenceWindSpeed,Y2962))))</f>
        <v>0.12001984984835504</v>
      </c>
      <c r="AA2962" s="100">
        <f t="shared" si="887"/>
        <v>1.1992810093583601</v>
      </c>
      <c r="AB2962" s="29">
        <f t="shared" si="888"/>
        <v>1.2144858984011426</v>
      </c>
      <c r="AG2962" s="40">
        <f t="array" ref="AG2962">SUM(_xlfn.NORM.DIST($AD$3:$AD$1003,$F2962,$AA2962,FALSE)*WindSpeedStep)</f>
        <v>1.000000000000004</v>
      </c>
      <c r="AH2962" s="40">
        <f t="array" ref="AH2962">SUM(_xlfn.NORM.DIST($AD$3:$AD$1003,$F2962,$AB2962,FALSE)*WindSpeedStep)</f>
        <v>1.0000000000000033</v>
      </c>
      <c r="AJ2962" s="47">
        <f t="shared" si="882"/>
        <v>10</v>
      </c>
      <c r="AK2962" s="83" t="b">
        <f>COUNTIF('Power Curve'!$D$2:$D$31,AJ2962)&gt;0</f>
        <v>1</v>
      </c>
      <c r="AL2962" s="83" t="b">
        <f t="shared" si="883"/>
        <v>0</v>
      </c>
      <c r="AM2962" s="83" t="b">
        <f t="shared" si="889"/>
        <v>1</v>
      </c>
      <c r="AN2962" s="47" t="str">
        <f t="shared" si="884"/>
        <v>Inner</v>
      </c>
      <c r="AO2962" s="48" t="str">
        <f t="shared" si="885"/>
        <v>0.9-1.0</v>
      </c>
      <c r="AP2962" s="49" t="str">
        <f t="shared" si="890"/>
        <v>3-4</v>
      </c>
      <c r="AQ2962" s="49" t="str">
        <f t="shared" si="891"/>
        <v>Mar</v>
      </c>
      <c r="AR2962" s="48" t="str">
        <f t="shared" si="892"/>
        <v>295-305</v>
      </c>
      <c r="AS2962" s="49" t="str">
        <f t="shared" si="886"/>
        <v>Inner-TI</v>
      </c>
    </row>
    <row r="2963" spans="5:45" x14ac:dyDescent="0.3">
      <c r="E2963" s="15">
        <v>40997.173611111109</v>
      </c>
      <c r="F2963" s="21">
        <v>9.42</v>
      </c>
      <c r="G2963" s="21">
        <v>1636.139968872068</v>
      </c>
      <c r="H2963" s="42">
        <v>1.1789251977365758</v>
      </c>
      <c r="I2963" s="35">
        <v>295.7</v>
      </c>
      <c r="J2963" s="43">
        <v>0.12951167728237792</v>
      </c>
      <c r="K2963" s="44">
        <v>0.16246337472595265</v>
      </c>
      <c r="L2963" s="26">
        <f t="shared" si="874"/>
        <v>9.3003856334775783</v>
      </c>
      <c r="M2963" s="26">
        <f t="shared" si="875"/>
        <v>0.79545455629952211</v>
      </c>
      <c r="N2963" s="96">
        <f t="shared" si="876"/>
        <v>10</v>
      </c>
      <c r="O2963" s="26">
        <f t="shared" si="877"/>
        <v>0.30957785646800423</v>
      </c>
      <c r="P2963" s="3">
        <f>IF(L2963&gt;'Power Curve'!$C$37,0,INDEX(Ci,$N2963,1)*POWER(1-O2963,3)+INDEX(Ci,$N2963,2)*3*O2963*POWER(1-O2963,2)+INDEX(Ci,$N2963,3)*3*POWER(O2963,2)*(1-O2963)+INDEX(Ci,$N2963,4)*POWER(O2963,3))</f>
        <v>1299.1356257850864</v>
      </c>
      <c r="Q2963" s="3">
        <f>MAX(0,MIN(P2963-V2963+W2963,'Power Curve'!$C$39))</f>
        <v>1297.8035037309835</v>
      </c>
      <c r="R2963" s="3">
        <f t="shared" si="878"/>
        <v>1636.139968872068</v>
      </c>
      <c r="S2963" s="3">
        <f t="shared" si="879"/>
        <v>-338.33646514108455</v>
      </c>
      <c r="T2963" s="3">
        <f t="shared" si="880"/>
        <v>338.33646514108455</v>
      </c>
      <c r="V2963" s="37">
        <f t="array" ref="V2963">SUM(_xlfn.NORM.DIST($AD$3:$AD$1003,$L2963,$AA2963,FALSE)*WindSpeedStep*$AE$3:$AE$1003)/AG2963</f>
        <v>1308.919608351114</v>
      </c>
      <c r="W2963" s="37">
        <f t="array" ref="W2963">SUM(_xlfn.NORM.DIST($AD$3:$AD$1003,$L2963,$AB2963,FALSE)*WindSpeedStep*$AE$3:$AE$1003)/AH2963</f>
        <v>1307.5874862970111</v>
      </c>
      <c r="Y2963" s="1">
        <f t="shared" si="881"/>
        <v>9</v>
      </c>
      <c r="Z2963" s="99">
        <f>IF(L2963&lt;'Power Curve'!$P$28,'Power Curve'!$Q$28,IF(L2963&gt;'Power Curve'!$P$29,'Power Curve'!$Q$29,INDEX(ReferenceTurbulence,Y2963)+(L2963-INDEX(ReferenceTurbulenceWindSpeed,Y2963))*(INDEX(ReferenceTurbulence,Y2963+1)-INDEX(ReferenceTurbulence,Y2963))/(INDEX(ReferenceTurbulenceWindSpeed,Y2963+1)-INDEX(ReferenceTurbulenceWindSpeed,Y2963))))</f>
        <v>0.12038318368277603</v>
      </c>
      <c r="AA2963" s="100">
        <f t="shared" si="887"/>
        <v>1.1196100320355826</v>
      </c>
      <c r="AB2963" s="29">
        <f t="shared" si="888"/>
        <v>1.2045085427646121</v>
      </c>
      <c r="AG2963" s="40">
        <f t="array" ref="AG2963">SUM(_xlfn.NORM.DIST($AD$3:$AD$1003,$F2963,$AA2963,FALSE)*WindSpeedStep)</f>
        <v>1.000000000000004</v>
      </c>
      <c r="AH2963" s="40">
        <f t="array" ref="AH2963">SUM(_xlfn.NORM.DIST($AD$3:$AD$1003,$F2963,$AB2963,FALSE)*WindSpeedStep)</f>
        <v>1.0000000000000013</v>
      </c>
      <c r="AJ2963" s="47">
        <f t="shared" si="882"/>
        <v>9</v>
      </c>
      <c r="AK2963" s="83" t="b">
        <f>COUNTIF('Power Curve'!$D$2:$D$31,AJ2963)&gt;0</f>
        <v>1</v>
      </c>
      <c r="AL2963" s="83" t="b">
        <f t="shared" si="883"/>
        <v>0</v>
      </c>
      <c r="AM2963" s="83" t="b">
        <f t="shared" si="889"/>
        <v>1</v>
      </c>
      <c r="AN2963" s="47" t="str">
        <f t="shared" si="884"/>
        <v>Inner</v>
      </c>
      <c r="AO2963" s="48" t="str">
        <f t="shared" si="885"/>
        <v>0.7-0.8</v>
      </c>
      <c r="AP2963" s="49" t="str">
        <f t="shared" si="890"/>
        <v>4-5</v>
      </c>
      <c r="AQ2963" s="49" t="str">
        <f t="shared" si="891"/>
        <v>Mar</v>
      </c>
      <c r="AR2963" s="48" t="str">
        <f t="shared" si="892"/>
        <v>295-305</v>
      </c>
      <c r="AS2963" s="49" t="str">
        <f t="shared" si="886"/>
        <v>Inner-TI</v>
      </c>
    </row>
    <row r="2964" spans="5:45" x14ac:dyDescent="0.3">
      <c r="E2964" s="15">
        <v>40997.618055555555</v>
      </c>
      <c r="F2964" s="21">
        <v>13.01</v>
      </c>
      <c r="G2964" s="21">
        <v>1974.6400451660211</v>
      </c>
      <c r="H2964" s="42">
        <v>1.1675439752838304</v>
      </c>
      <c r="I2964" s="35">
        <v>297.7</v>
      </c>
      <c r="J2964" s="43">
        <v>0.11606456571867795</v>
      </c>
      <c r="K2964" s="44">
        <v>0.12619012279281502</v>
      </c>
      <c r="L2964" s="26">
        <f t="shared" si="874"/>
        <v>12.803332260222005</v>
      </c>
      <c r="M2964" s="26">
        <f t="shared" si="875"/>
        <v>1.3368462494905673</v>
      </c>
      <c r="N2964" s="96">
        <f t="shared" si="876"/>
        <v>13</v>
      </c>
      <c r="O2964" s="26">
        <f t="shared" si="877"/>
        <v>0.80795166251299699</v>
      </c>
      <c r="P2964" s="3">
        <f>IF(L2964&gt;'Power Curve'!$C$37,0,INDEX(Ci,$N2964,1)*POWER(1-O2964,3)+INDEX(Ci,$N2964,2)*3*O2964*POWER(1-O2964,2)+INDEX(Ci,$N2964,3)*3*POWER(O2964,2)*(1-O2964)+INDEX(Ci,$N2964,4)*POWER(O2964,3))</f>
        <v>1947.9701944577196</v>
      </c>
      <c r="Q2964" s="3">
        <f>MAX(0,MIN(P2964-V2964+W2964,'Power Curve'!$C$39))</f>
        <v>1952.8445394042094</v>
      </c>
      <c r="R2964" s="3">
        <f t="shared" si="878"/>
        <v>1974.6400451660211</v>
      </c>
      <c r="S2964" s="3">
        <f t="shared" si="879"/>
        <v>-21.795505761811683</v>
      </c>
      <c r="T2964" s="3">
        <f t="shared" si="880"/>
        <v>21.795505761811683</v>
      </c>
      <c r="V2964" s="37">
        <f t="array" ref="V2964">SUM(_xlfn.NORM.DIST($AD$3:$AD$1003,$L2964,$AA2964,FALSE)*WindSpeedStep*$AE$3:$AE$1003)/AG2964</f>
        <v>1937.6753237074297</v>
      </c>
      <c r="W2964" s="37">
        <f t="array" ref="W2964">SUM(_xlfn.NORM.DIST($AD$3:$AD$1003,$L2964,$AB2964,FALSE)*WindSpeedStep*$AE$3:$AE$1003)/AH2964</f>
        <v>1942.5496686539195</v>
      </c>
      <c r="Y2964" s="1">
        <f t="shared" si="881"/>
        <v>12</v>
      </c>
      <c r="Z2964" s="99">
        <f>IF(L2964&lt;'Power Curve'!$P$28,'Power Curve'!$Q$28,IF(L2964&gt;'Power Curve'!$P$29,'Power Curve'!$Q$29,INDEX(ReferenceTurbulence,Y2964)+(L2964-INDEX(ReferenceTurbulenceWindSpeed,Y2964))*(INDEX(ReferenceTurbulence,Y2964+1)-INDEX(ReferenceTurbulence,Y2964))/(INDEX(ReferenceTurbulenceWindSpeed,Y2964+1)-INDEX(ReferenceTurbulenceWindSpeed,Y2964))))</f>
        <v>0.12109103668438968</v>
      </c>
      <c r="AA2964" s="100">
        <f t="shared" si="887"/>
        <v>1.5503687764049727</v>
      </c>
      <c r="AB2964" s="29">
        <f t="shared" si="888"/>
        <v>1.4860131985346063</v>
      </c>
      <c r="AG2964" s="40">
        <f t="array" ref="AG2964">SUM(_xlfn.NORM.DIST($AD$3:$AD$1003,$F2964,$AA2964,FALSE)*WindSpeedStep)</f>
        <v>1.0000000000000036</v>
      </c>
      <c r="AH2964" s="40">
        <f t="array" ref="AH2964">SUM(_xlfn.NORM.DIST($AD$3:$AD$1003,$F2964,$AB2964,FALSE)*WindSpeedStep)</f>
        <v>1.0000000000000036</v>
      </c>
      <c r="AJ2964" s="47">
        <f t="shared" si="882"/>
        <v>13</v>
      </c>
      <c r="AK2964" s="83" t="b">
        <f>COUNTIF('Power Curve'!$D$2:$D$31,AJ2964)&gt;0</f>
        <v>1</v>
      </c>
      <c r="AL2964" s="83" t="b">
        <f t="shared" si="883"/>
        <v>0</v>
      </c>
      <c r="AM2964" s="83" t="b">
        <f t="shared" si="889"/>
        <v>1</v>
      </c>
      <c r="AN2964" s="47" t="str">
        <f t="shared" si="884"/>
        <v>Inner</v>
      </c>
      <c r="AO2964" s="48" t="str">
        <f t="shared" si="885"/>
        <v>1.3-1.4</v>
      </c>
      <c r="AP2964" s="49" t="str">
        <f t="shared" si="890"/>
        <v>14-15</v>
      </c>
      <c r="AQ2964" s="49" t="str">
        <f t="shared" si="891"/>
        <v>Mar</v>
      </c>
      <c r="AR2964" s="48" t="str">
        <f t="shared" si="892"/>
        <v>295-305</v>
      </c>
      <c r="AS2964" s="49" t="str">
        <f t="shared" si="886"/>
        <v>Inner-TI</v>
      </c>
    </row>
    <row r="2965" spans="5:45" x14ac:dyDescent="0.3">
      <c r="E2965" s="15">
        <v>40997.645833333336</v>
      </c>
      <c r="F2965" s="21">
        <v>12.74</v>
      </c>
      <c r="G2965" s="21">
        <v>1924.450012207034</v>
      </c>
      <c r="H2965" s="42">
        <v>1.1700987762069832</v>
      </c>
      <c r="I2965" s="35">
        <v>294.2</v>
      </c>
      <c r="J2965" s="43">
        <v>0.11773940345368916</v>
      </c>
      <c r="K2965" s="44">
        <v>0.13812768732807273</v>
      </c>
      <c r="L2965" s="26">
        <f t="shared" si="874"/>
        <v>12.546759502485276</v>
      </c>
      <c r="M2965" s="26">
        <f t="shared" si="875"/>
        <v>1.2971921026996185</v>
      </c>
      <c r="N2965" s="96">
        <f t="shared" si="876"/>
        <v>13</v>
      </c>
      <c r="O2965" s="26">
        <f t="shared" si="877"/>
        <v>0.54381394271481331</v>
      </c>
      <c r="P2965" s="3">
        <f>IF(L2965&gt;'Power Curve'!$C$37,0,INDEX(Ci,$N2965,1)*POWER(1-O2965,3)+INDEX(Ci,$N2965,2)*3*O2965*POWER(1-O2965,2)+INDEX(Ci,$N2965,3)*3*POWER(O2965,2)*(1-O2965)+INDEX(Ci,$N2965,4)*POWER(O2965,3))</f>
        <v>1940.2214400534135</v>
      </c>
      <c r="Q2965" s="3">
        <f>MAX(0,MIN(P2965-V2965+W2965,'Power Curve'!$C$39))</f>
        <v>1942.905636528995</v>
      </c>
      <c r="R2965" s="3">
        <f t="shared" si="878"/>
        <v>1924.450012207034</v>
      </c>
      <c r="S2965" s="3">
        <f t="shared" si="879"/>
        <v>18.455624321961068</v>
      </c>
      <c r="T2965" s="3">
        <f t="shared" si="880"/>
        <v>18.455624321961068</v>
      </c>
      <c r="V2965" s="37">
        <f t="array" ref="V2965">SUM(_xlfn.NORM.DIST($AD$3:$AD$1003,$L2965,$AA2965,FALSE)*WindSpeedStep*$AE$3:$AE$1003)/AG2965</f>
        <v>1926.657935914164</v>
      </c>
      <c r="W2965" s="37">
        <f t="array" ref="W2965">SUM(_xlfn.NORM.DIST($AD$3:$AD$1003,$L2965,$AB2965,FALSE)*WindSpeedStep*$AE$3:$AE$1003)/AH2965</f>
        <v>1929.3421323897455</v>
      </c>
      <c r="Y2965" s="1">
        <f t="shared" si="881"/>
        <v>12</v>
      </c>
      <c r="Z2965" s="99">
        <f>IF(L2965&lt;'Power Curve'!$P$28,'Power Curve'!$Q$28,IF(L2965&gt;'Power Curve'!$P$29,'Power Curve'!$Q$29,INDEX(ReferenceTurbulence,Y2965)+(L2965-INDEX(ReferenceTurbulenceWindSpeed,Y2965))*(INDEX(ReferenceTurbulence,Y2965+1)-INDEX(ReferenceTurbulence,Y2965))/(INDEX(ReferenceTurbulenceWindSpeed,Y2965+1)-INDEX(ReferenceTurbulenceWindSpeed,Y2965))))</f>
        <v>0.12014742693898511</v>
      </c>
      <c r="AA2965" s="100">
        <f t="shared" si="887"/>
        <v>1.507460870645867</v>
      </c>
      <c r="AB2965" s="29">
        <f t="shared" si="888"/>
        <v>1.4772479790995223</v>
      </c>
      <c r="AG2965" s="40">
        <f t="array" ref="AG2965">SUM(_xlfn.NORM.DIST($AD$3:$AD$1003,$F2965,$AA2965,FALSE)*WindSpeedStep)</f>
        <v>1.000000000000004</v>
      </c>
      <c r="AH2965" s="40">
        <f t="array" ref="AH2965">SUM(_xlfn.NORM.DIST($AD$3:$AD$1003,$F2965,$AB2965,FALSE)*WindSpeedStep)</f>
        <v>1.0000000000000036</v>
      </c>
      <c r="AJ2965" s="47">
        <f t="shared" si="882"/>
        <v>13</v>
      </c>
      <c r="AK2965" s="83" t="b">
        <f>COUNTIF('Power Curve'!$D$2:$D$31,AJ2965)&gt;0</f>
        <v>1</v>
      </c>
      <c r="AL2965" s="83" t="b">
        <f t="shared" si="883"/>
        <v>0</v>
      </c>
      <c r="AM2965" s="83" t="b">
        <f t="shared" si="889"/>
        <v>1</v>
      </c>
      <c r="AN2965" s="47" t="str">
        <f t="shared" si="884"/>
        <v>Inner</v>
      </c>
      <c r="AO2965" s="48" t="str">
        <f t="shared" si="885"/>
        <v>1.2-1.3</v>
      </c>
      <c r="AP2965" s="49" t="str">
        <f t="shared" si="890"/>
        <v>15-16</v>
      </c>
      <c r="AQ2965" s="49" t="str">
        <f t="shared" si="891"/>
        <v>Mar</v>
      </c>
      <c r="AR2965" s="48" t="str">
        <f t="shared" si="892"/>
        <v>285-295</v>
      </c>
      <c r="AS2965" s="49" t="str">
        <f t="shared" si="886"/>
        <v>Inner-TI</v>
      </c>
    </row>
    <row r="2966" spans="5:45" x14ac:dyDescent="0.3">
      <c r="E2966" s="15">
        <v>40997.666666666664</v>
      </c>
      <c r="F2966" s="21">
        <v>10.59</v>
      </c>
      <c r="G2966" s="21">
        <v>1778.749938964844</v>
      </c>
      <c r="H2966" s="42">
        <v>1.1712520878095496</v>
      </c>
      <c r="I2966" s="35">
        <v>298.3</v>
      </c>
      <c r="J2966" s="43">
        <v>0.12370160528800755</v>
      </c>
      <c r="K2966" s="44">
        <v>9.6381043629364518E-2</v>
      </c>
      <c r="L2966" s="26">
        <f t="shared" si="874"/>
        <v>10.432796188129162</v>
      </c>
      <c r="M2966" s="26">
        <f t="shared" si="875"/>
        <v>0.97047225793661918</v>
      </c>
      <c r="N2966" s="96">
        <f t="shared" si="876"/>
        <v>11</v>
      </c>
      <c r="O2966" s="26">
        <f t="shared" si="877"/>
        <v>0.46862571719170937</v>
      </c>
      <c r="P2966" s="3">
        <f>IF(L2966&gt;'Power Curve'!$C$37,0,INDEX(Ci,$N2966,1)*POWER(1-O2966,3)+INDEX(Ci,$N2966,2)*3*O2966*POWER(1-O2966,2)+INDEX(Ci,$N2966,3)*3*POWER(O2966,2)*(1-O2966)+INDEX(Ci,$N2966,4)*POWER(O2966,3))</f>
        <v>1653.6590774243737</v>
      </c>
      <c r="Q2966" s="3">
        <f>MAX(0,MIN(P2966-V2966+W2966,'Power Curve'!$C$39))</f>
        <v>1648.7920069532518</v>
      </c>
      <c r="R2966" s="3">
        <f t="shared" si="878"/>
        <v>1778.749938964844</v>
      </c>
      <c r="S2966" s="3">
        <f t="shared" si="879"/>
        <v>-129.95793201159222</v>
      </c>
      <c r="T2966" s="3">
        <f t="shared" si="880"/>
        <v>129.95793201159222</v>
      </c>
      <c r="V2966" s="37">
        <f t="array" ref="V2966">SUM(_xlfn.NORM.DIST($AD$3:$AD$1003,$L2966,$AA2966,FALSE)*WindSpeedStep*$AE$3:$AE$1003)/AG2966</f>
        <v>1646.1470668147829</v>
      </c>
      <c r="W2966" s="37">
        <f t="array" ref="W2966">SUM(_xlfn.NORM.DIST($AD$3:$AD$1003,$L2966,$AB2966,FALSE)*WindSpeedStep*$AE$3:$AE$1003)/AH2966</f>
        <v>1641.279996343661</v>
      </c>
      <c r="Y2966" s="1">
        <f t="shared" si="881"/>
        <v>10</v>
      </c>
      <c r="Z2966" s="99">
        <f>IF(L2966&lt;'Power Curve'!$P$28,'Power Curve'!$Q$28,IF(L2966&gt;'Power Curve'!$P$29,'Power Curve'!$Q$29,INDEX(ReferenceTurbulence,Y2966)+(L2966-INDEX(ReferenceTurbulenceWindSpeed,Y2966))*(INDEX(ReferenceTurbulence,Y2966+1)-INDEX(ReferenceTurbulence,Y2966))/(INDEX(ReferenceTurbulenceWindSpeed,Y2966+1)-INDEX(ReferenceTurbulenceWindSpeed,Y2966))))</f>
        <v>0.12000862142097919</v>
      </c>
      <c r="AA2966" s="100">
        <f t="shared" si="887"/>
        <v>1.2520254881034274</v>
      </c>
      <c r="AB2966" s="29">
        <f t="shared" si="888"/>
        <v>1.2905536361141834</v>
      </c>
      <c r="AG2966" s="40">
        <f t="array" ref="AG2966">SUM(_xlfn.NORM.DIST($AD$3:$AD$1003,$F2966,$AA2966,FALSE)*WindSpeedStep)</f>
        <v>1.0000000000000042</v>
      </c>
      <c r="AH2966" s="40">
        <f t="array" ref="AH2966">SUM(_xlfn.NORM.DIST($AD$3:$AD$1003,$F2966,$AB2966,FALSE)*WindSpeedStep)</f>
        <v>1.0000000000000044</v>
      </c>
      <c r="AJ2966" s="47">
        <f t="shared" si="882"/>
        <v>10</v>
      </c>
      <c r="AK2966" s="83" t="b">
        <f>COUNTIF('Power Curve'!$D$2:$D$31,AJ2966)&gt;0</f>
        <v>1</v>
      </c>
      <c r="AL2966" s="83" t="b">
        <f t="shared" si="883"/>
        <v>0</v>
      </c>
      <c r="AM2966" s="83" t="b">
        <f t="shared" si="889"/>
        <v>1</v>
      </c>
      <c r="AN2966" s="47" t="str">
        <f t="shared" si="884"/>
        <v>Outer</v>
      </c>
      <c r="AO2966" s="48" t="str">
        <f t="shared" si="885"/>
        <v>0.9-1.0</v>
      </c>
      <c r="AP2966" s="49" t="str">
        <f t="shared" si="890"/>
        <v>16-17</v>
      </c>
      <c r="AQ2966" s="49" t="str">
        <f t="shared" si="891"/>
        <v>Mar</v>
      </c>
      <c r="AR2966" s="48" t="str">
        <f t="shared" si="892"/>
        <v>295-305</v>
      </c>
      <c r="AS2966" s="49" t="str">
        <f t="shared" si="886"/>
        <v>Inner-TI</v>
      </c>
    </row>
    <row r="2967" spans="5:45" x14ac:dyDescent="0.3">
      <c r="E2967" s="15">
        <v>40997.680555555555</v>
      </c>
      <c r="F2967" s="21">
        <v>9.1</v>
      </c>
      <c r="G2967" s="21">
        <v>1409.5400085449239</v>
      </c>
      <c r="H2967" s="42">
        <v>1.1717226074085345</v>
      </c>
      <c r="I2967" s="35">
        <v>293.10000000000002</v>
      </c>
      <c r="J2967" s="43">
        <v>0.14725274725274726</v>
      </c>
      <c r="K2967" s="44">
        <v>0.12925857082203218</v>
      </c>
      <c r="L2967" s="26">
        <f t="shared" si="874"/>
        <v>8.9661148833325548</v>
      </c>
      <c r="M2967" s="26">
        <f t="shared" si="875"/>
        <v>0.74379193431619872</v>
      </c>
      <c r="N2967" s="96">
        <f t="shared" si="876"/>
        <v>9</v>
      </c>
      <c r="O2967" s="26">
        <f t="shared" si="877"/>
        <v>0.95699678016922041</v>
      </c>
      <c r="P2967" s="3">
        <f>IF(L2967&gt;'Power Curve'!$C$37,0,INDEX(Ci,$N2967,1)*POWER(1-O2967,3)+INDEX(Ci,$N2967,2)*3*O2967*POWER(1-O2967,2)+INDEX(Ci,$N2967,3)*3*POWER(O2967,2)*(1-O2967)+INDEX(Ci,$N2967,4)*POWER(O2967,3))</f>
        <v>1184.1625383077812</v>
      </c>
      <c r="Q2967" s="3">
        <f>MAX(0,MIN(P2967-V2967+W2967,'Power Curve'!$C$39))</f>
        <v>1186.9619879160177</v>
      </c>
      <c r="R2967" s="3">
        <f t="shared" si="878"/>
        <v>1409.5400085449239</v>
      </c>
      <c r="S2967" s="3">
        <f t="shared" si="879"/>
        <v>-222.57802062890619</v>
      </c>
      <c r="T2967" s="3">
        <f t="shared" si="880"/>
        <v>222.57802062890619</v>
      </c>
      <c r="V2967" s="37">
        <f t="array" ref="V2967">SUM(_xlfn.NORM.DIST($AD$3:$AD$1003,$L2967,$AA2967,FALSE)*WindSpeedStep*$AE$3:$AE$1003)/AG2967</f>
        <v>1194.608532175585</v>
      </c>
      <c r="W2967" s="37">
        <f t="array" ref="W2967">SUM(_xlfn.NORM.DIST($AD$3:$AD$1003,$L2967,$AB2967,FALSE)*WindSpeedStep*$AE$3:$AE$1003)/AH2967</f>
        <v>1197.4079817838215</v>
      </c>
      <c r="Y2967" s="1">
        <f t="shared" si="881"/>
        <v>8</v>
      </c>
      <c r="Z2967" s="99">
        <f>IF(L2967&lt;'Power Curve'!$P$28,'Power Curve'!$Q$28,IF(L2967&gt;'Power Curve'!$P$29,'Power Curve'!$Q$29,INDEX(ReferenceTurbulence,Y2967)+(L2967-INDEX(ReferenceTurbulenceWindSpeed,Y2967))*(INDEX(ReferenceTurbulence,Y2967+1)-INDEX(ReferenceTurbulence,Y2967))/(INDEX(ReferenceTurbulenceWindSpeed,Y2967+1)-INDEX(ReferenceTurbulenceWindSpeed,Y2967))))</f>
        <v>0.12049618819406591</v>
      </c>
      <c r="AA2967" s="100">
        <f t="shared" si="887"/>
        <v>1.0803826663516547</v>
      </c>
      <c r="AB2967" s="29">
        <f t="shared" si="888"/>
        <v>1.3202850487544642</v>
      </c>
      <c r="AG2967" s="40">
        <f t="array" ref="AG2967">SUM(_xlfn.NORM.DIST($AD$3:$AD$1003,$F2967,$AA2967,FALSE)*WindSpeedStep)</f>
        <v>1.0000000000000033</v>
      </c>
      <c r="AH2967" s="40">
        <f t="array" ref="AH2967">SUM(_xlfn.NORM.DIST($AD$3:$AD$1003,$F2967,$AB2967,FALSE)*WindSpeedStep)</f>
        <v>0.99999999999792877</v>
      </c>
      <c r="AJ2967" s="47">
        <f t="shared" si="882"/>
        <v>9</v>
      </c>
      <c r="AK2967" s="83" t="b">
        <f>COUNTIF('Power Curve'!$D$2:$D$31,AJ2967)&gt;0</f>
        <v>1</v>
      </c>
      <c r="AL2967" s="83" t="b">
        <f t="shared" si="883"/>
        <v>0</v>
      </c>
      <c r="AM2967" s="83" t="b">
        <f t="shared" si="889"/>
        <v>1</v>
      </c>
      <c r="AN2967" s="47" t="str">
        <f t="shared" si="884"/>
        <v>Outer</v>
      </c>
      <c r="AO2967" s="48" t="str">
        <f t="shared" si="885"/>
        <v>0.7-0.8</v>
      </c>
      <c r="AP2967" s="49" t="str">
        <f t="shared" si="890"/>
        <v>16-17</v>
      </c>
      <c r="AQ2967" s="49" t="str">
        <f t="shared" si="891"/>
        <v>Mar</v>
      </c>
      <c r="AR2967" s="48" t="str">
        <f t="shared" si="892"/>
        <v>285-295</v>
      </c>
      <c r="AS2967" s="49" t="str">
        <f t="shared" si="886"/>
        <v>HWS-HTI</v>
      </c>
    </row>
    <row r="2968" spans="5:45" x14ac:dyDescent="0.3">
      <c r="E2968" s="15">
        <v>40997.6875</v>
      </c>
      <c r="F2968" s="21">
        <v>10.45</v>
      </c>
      <c r="G2968" s="21">
        <v>1364.0200576782231</v>
      </c>
      <c r="H2968" s="42">
        <v>1.1716798173019012</v>
      </c>
      <c r="I2968" s="35">
        <v>295.7</v>
      </c>
      <c r="J2968" s="43">
        <v>0.11578947368421053</v>
      </c>
      <c r="K2968" s="44">
        <v>0.16655952362616264</v>
      </c>
      <c r="L2968" s="26">
        <f t="shared" si="874"/>
        <v>10.29612746786562</v>
      </c>
      <c r="M2968" s="26">
        <f t="shared" si="875"/>
        <v>0.9493496666573743</v>
      </c>
      <c r="N2968" s="96">
        <f t="shared" si="876"/>
        <v>11</v>
      </c>
      <c r="O2968" s="26">
        <f t="shared" si="877"/>
        <v>0.33598793740671778</v>
      </c>
      <c r="P2968" s="3">
        <f>IF(L2968&gt;'Power Curve'!$C$37,0,INDEX(Ci,$N2968,1)*POWER(1-O2968,3)+INDEX(Ci,$N2968,2)*3*O2968*POWER(1-O2968,2)+INDEX(Ci,$N2968,3)*3*POWER(O2968,2)*(1-O2968)+INDEX(Ci,$N2968,4)*POWER(O2968,3))</f>
        <v>1617.0239926585825</v>
      </c>
      <c r="Q2968" s="3">
        <f>MAX(0,MIN(P2968-V2968+W2968,'Power Curve'!$C$39))</f>
        <v>1622.112023600007</v>
      </c>
      <c r="R2968" s="3">
        <f t="shared" si="878"/>
        <v>1364.0200576782231</v>
      </c>
      <c r="S2968" s="3">
        <f t="shared" si="879"/>
        <v>258.09196592178387</v>
      </c>
      <c r="T2968" s="3">
        <f t="shared" si="880"/>
        <v>258.09196592178387</v>
      </c>
      <c r="V2968" s="37">
        <f t="array" ref="V2968">SUM(_xlfn.NORM.DIST($AD$3:$AD$1003,$L2968,$AA2968,FALSE)*WindSpeedStep*$AE$3:$AE$1003)/AG2968</f>
        <v>1612.0368147845159</v>
      </c>
      <c r="W2968" s="37">
        <f t="array" ref="W2968">SUM(_xlfn.NORM.DIST($AD$3:$AD$1003,$L2968,$AB2968,FALSE)*WindSpeedStep*$AE$3:$AE$1003)/AH2968</f>
        <v>1617.1248457259403</v>
      </c>
      <c r="Y2968" s="1">
        <f t="shared" si="881"/>
        <v>10</v>
      </c>
      <c r="Z2968" s="99">
        <f>IF(L2968&lt;'Power Curve'!$P$28,'Power Curve'!$Q$28,IF(L2968&gt;'Power Curve'!$P$29,'Power Curve'!$Q$29,INDEX(ReferenceTurbulence,Y2968)+(L2968-INDEX(ReferenceTurbulenceWindSpeed,Y2968))*(INDEX(ReferenceTurbulence,Y2968+1)-INDEX(ReferenceTurbulence,Y2968))/(INDEX(ReferenceTurbulenceWindSpeed,Y2968+1)-INDEX(ReferenceTurbulenceWindSpeed,Y2968))))</f>
        <v>0.12001210560152237</v>
      </c>
      <c r="AA2968" s="100">
        <f t="shared" si="887"/>
        <v>1.2356599369602239</v>
      </c>
      <c r="AB2968" s="29">
        <f t="shared" si="888"/>
        <v>1.1921831804897034</v>
      </c>
      <c r="AG2968" s="40">
        <f t="array" ref="AG2968">SUM(_xlfn.NORM.DIST($AD$3:$AD$1003,$F2968,$AA2968,FALSE)*WindSpeedStep)</f>
        <v>1.0000000000000038</v>
      </c>
      <c r="AH2968" s="40">
        <f t="array" ref="AH2968">SUM(_xlfn.NORM.DIST($AD$3:$AD$1003,$F2968,$AB2968,FALSE)*WindSpeedStep)</f>
        <v>1.000000000000004</v>
      </c>
      <c r="AJ2968" s="47">
        <f t="shared" si="882"/>
        <v>10</v>
      </c>
      <c r="AK2968" s="83" t="b">
        <f>COUNTIF('Power Curve'!$D$2:$D$31,AJ2968)&gt;0</f>
        <v>1</v>
      </c>
      <c r="AL2968" s="83" t="b">
        <f t="shared" si="883"/>
        <v>0</v>
      </c>
      <c r="AM2968" s="83" t="b">
        <f t="shared" si="889"/>
        <v>1</v>
      </c>
      <c r="AN2968" s="47" t="str">
        <f t="shared" si="884"/>
        <v>Inner</v>
      </c>
      <c r="AO2968" s="48" t="str">
        <f t="shared" si="885"/>
        <v>0.9-1.0</v>
      </c>
      <c r="AP2968" s="49" t="str">
        <f t="shared" si="890"/>
        <v>16-17</v>
      </c>
      <c r="AQ2968" s="49" t="str">
        <f t="shared" si="891"/>
        <v>Mar</v>
      </c>
      <c r="AR2968" s="48" t="str">
        <f t="shared" si="892"/>
        <v>295-305</v>
      </c>
      <c r="AS2968" s="49" t="str">
        <f t="shared" si="886"/>
        <v>Inner-TI</v>
      </c>
    </row>
    <row r="2969" spans="5:45" x14ac:dyDescent="0.3">
      <c r="E2969" s="15">
        <v>40997.694444444445</v>
      </c>
      <c r="F2969" s="21">
        <v>10.220000000000001</v>
      </c>
      <c r="G2969" s="21">
        <v>1658.9699554443359</v>
      </c>
      <c r="H2969" s="42">
        <v>1.1724076751857821</v>
      </c>
      <c r="I2969" s="35">
        <v>291.89999999999998</v>
      </c>
      <c r="J2969" s="43">
        <v>0.12915851272015655</v>
      </c>
      <c r="K2969" s="44">
        <v>0.1188835808314255</v>
      </c>
      <c r="L2969" s="26">
        <f t="shared" si="874"/>
        <v>10.071598794893619</v>
      </c>
      <c r="M2969" s="26">
        <f t="shared" si="875"/>
        <v>0.91464803646347548</v>
      </c>
      <c r="N2969" s="96">
        <f t="shared" si="876"/>
        <v>11</v>
      </c>
      <c r="O2969" s="26">
        <f t="shared" si="877"/>
        <v>0.11808156772937464</v>
      </c>
      <c r="P2969" s="3">
        <f>IF(L2969&gt;'Power Curve'!$C$37,0,INDEX(Ci,$N2969,1)*POWER(1-O2969,3)+INDEX(Ci,$N2969,2)*3*O2969*POWER(1-O2969,2)+INDEX(Ci,$N2969,3)*3*POWER(O2969,2)*(1-O2969)+INDEX(Ci,$N2969,4)*POWER(O2969,3))</f>
        <v>1553.9573749447766</v>
      </c>
      <c r="Q2969" s="3">
        <f>MAX(0,MIN(P2969-V2969+W2969,'Power Curve'!$C$39))</f>
        <v>1544.9269808280787</v>
      </c>
      <c r="R2969" s="3">
        <f t="shared" si="878"/>
        <v>1658.9699554443359</v>
      </c>
      <c r="S2969" s="3">
        <f t="shared" si="879"/>
        <v>-114.0429746162572</v>
      </c>
      <c r="T2969" s="3">
        <f t="shared" si="880"/>
        <v>114.0429746162572</v>
      </c>
      <c r="V2969" s="37">
        <f t="array" ref="V2969">SUM(_xlfn.NORM.DIST($AD$3:$AD$1003,$L2969,$AA2969,FALSE)*WindSpeedStep*$AE$3:$AE$1003)/AG2969</f>
        <v>1551.4632544154829</v>
      </c>
      <c r="W2969" s="37">
        <f t="array" ref="W2969">SUM(_xlfn.NORM.DIST($AD$3:$AD$1003,$L2969,$AB2969,FALSE)*WindSpeedStep*$AE$3:$AE$1003)/AH2969</f>
        <v>1542.432860298785</v>
      </c>
      <c r="Y2969" s="1">
        <f t="shared" si="881"/>
        <v>10</v>
      </c>
      <c r="Z2969" s="99">
        <f>IF(L2969&lt;'Power Curve'!$P$28,'Power Curve'!$Q$28,IF(L2969&gt;'Power Curve'!$P$29,'Power Curve'!$Q$29,INDEX(ReferenceTurbulence,Y2969)+(L2969-INDEX(ReferenceTurbulenceWindSpeed,Y2969))*(INDEX(ReferenceTurbulence,Y2969+1)-INDEX(ReferenceTurbulence,Y2969))/(INDEX(ReferenceTurbulenceWindSpeed,Y2969+1)-INDEX(ReferenceTurbulenceWindSpeed,Y2969))))</f>
        <v>0.12001782965039209</v>
      </c>
      <c r="AA2969" s="100">
        <f t="shared" si="887"/>
        <v>1.2087714284726367</v>
      </c>
      <c r="AB2969" s="29">
        <f t="shared" si="888"/>
        <v>1.300832721062581</v>
      </c>
      <c r="AG2969" s="40">
        <f t="array" ref="AG2969">SUM(_xlfn.NORM.DIST($AD$3:$AD$1003,$F2969,$AA2969,FALSE)*WindSpeedStep)</f>
        <v>1.0000000000000031</v>
      </c>
      <c r="AH2969" s="40">
        <f t="array" ref="AH2969">SUM(_xlfn.NORM.DIST($AD$3:$AD$1003,$F2969,$AB2969,FALSE)*WindSpeedStep)</f>
        <v>1.0000000000000018</v>
      </c>
      <c r="AJ2969" s="47">
        <f t="shared" si="882"/>
        <v>10</v>
      </c>
      <c r="AK2969" s="83" t="b">
        <f>COUNTIF('Power Curve'!$D$2:$D$31,AJ2969)&gt;0</f>
        <v>1</v>
      </c>
      <c r="AL2969" s="83" t="b">
        <f t="shared" si="883"/>
        <v>0</v>
      </c>
      <c r="AM2969" s="83" t="b">
        <f t="shared" si="889"/>
        <v>1</v>
      </c>
      <c r="AN2969" s="47" t="str">
        <f t="shared" si="884"/>
        <v>Inner</v>
      </c>
      <c r="AO2969" s="48" t="str">
        <f t="shared" si="885"/>
        <v>0.9-1.0</v>
      </c>
      <c r="AP2969" s="49" t="str">
        <f t="shared" si="890"/>
        <v>16-17</v>
      </c>
      <c r="AQ2969" s="49" t="str">
        <f t="shared" si="891"/>
        <v>Mar</v>
      </c>
      <c r="AR2969" s="48" t="str">
        <f t="shared" si="892"/>
        <v>285-295</v>
      </c>
      <c r="AS2969" s="49" t="str">
        <f t="shared" si="886"/>
        <v>Inner-TI</v>
      </c>
    </row>
    <row r="2970" spans="5:45" x14ac:dyDescent="0.3">
      <c r="E2970" s="15">
        <v>40997.701388888891</v>
      </c>
      <c r="F2970" s="21">
        <v>10.79</v>
      </c>
      <c r="G2970" s="21">
        <v>1687.5299987792969</v>
      </c>
      <c r="H2970" s="42">
        <v>1.1729220018898112</v>
      </c>
      <c r="I2970" s="35">
        <v>292.7</v>
      </c>
      <c r="J2970" s="43">
        <v>0.13994439295644115</v>
      </c>
      <c r="K2970" s="44">
        <v>0.17462773997267422</v>
      </c>
      <c r="L2970" s="26">
        <f t="shared" si="874"/>
        <v>10.634876708325615</v>
      </c>
      <c r="M2970" s="26">
        <f t="shared" si="875"/>
        <v>1.001704453755647</v>
      </c>
      <c r="N2970" s="96">
        <f t="shared" si="876"/>
        <v>11</v>
      </c>
      <c r="O2970" s="26">
        <f t="shared" si="877"/>
        <v>0.66474602537172234</v>
      </c>
      <c r="P2970" s="3">
        <f>IF(L2970&gt;'Power Curve'!$C$37,0,INDEX(Ci,$N2970,1)*POWER(1-O2970,3)+INDEX(Ci,$N2970,2)*3*O2970*POWER(1-O2970,2)+INDEX(Ci,$N2970,3)*3*POWER(O2970,2)*(1-O2970)+INDEX(Ci,$N2970,4)*POWER(O2970,3))</f>
        <v>1704.150041027405</v>
      </c>
      <c r="Q2970" s="3">
        <f>MAX(0,MIN(P2970-V2970+W2970,'Power Curve'!$C$39))</f>
        <v>1675.5173637313383</v>
      </c>
      <c r="R2970" s="3">
        <f t="shared" si="878"/>
        <v>1687.5299987792969</v>
      </c>
      <c r="S2970" s="3">
        <f t="shared" si="879"/>
        <v>-12.012635047958611</v>
      </c>
      <c r="T2970" s="3">
        <f t="shared" si="880"/>
        <v>12.012635047958611</v>
      </c>
      <c r="V2970" s="37">
        <f t="array" ref="V2970">SUM(_xlfn.NORM.DIST($AD$3:$AD$1003,$L2970,$AA2970,FALSE)*WindSpeedStep*$AE$3:$AE$1003)/AG2970</f>
        <v>1692.5958335587911</v>
      </c>
      <c r="W2970" s="37">
        <f t="array" ref="W2970">SUM(_xlfn.NORM.DIST($AD$3:$AD$1003,$L2970,$AB2970,FALSE)*WindSpeedStep*$AE$3:$AE$1003)/AH2970</f>
        <v>1663.9631562627244</v>
      </c>
      <c r="Y2970" s="1">
        <f t="shared" si="881"/>
        <v>10</v>
      </c>
      <c r="Z2970" s="99">
        <f>IF(L2970&lt;'Power Curve'!$P$28,'Power Curve'!$Q$28,IF(L2970&gt;'Power Curve'!$P$29,'Power Curve'!$Q$29,INDEX(ReferenceTurbulence,Y2970)+(L2970-INDEX(ReferenceTurbulenceWindSpeed,Y2970))*(INDEX(ReferenceTurbulence,Y2970+1)-INDEX(ReferenceTurbulence,Y2970))/(INDEX(ReferenceTurbulenceWindSpeed,Y2970+1)-INDEX(ReferenceTurbulenceWindSpeed,Y2970))))</f>
        <v>0.12000346965680621</v>
      </c>
      <c r="AA2970" s="100">
        <f t="shared" si="887"/>
        <v>1.2762221043714281</v>
      </c>
      <c r="AB2970" s="29">
        <f t="shared" si="888"/>
        <v>1.4882913651132232</v>
      </c>
      <c r="AG2970" s="40">
        <f t="array" ref="AG2970">SUM(_xlfn.NORM.DIST($AD$3:$AD$1003,$F2970,$AA2970,FALSE)*WindSpeedStep)</f>
        <v>1.0000000000000036</v>
      </c>
      <c r="AH2970" s="40">
        <f t="array" ref="AH2970">SUM(_xlfn.NORM.DIST($AD$3:$AD$1003,$F2970,$AB2970,FALSE)*WindSpeedStep)</f>
        <v>0.99999999999984335</v>
      </c>
      <c r="AJ2970" s="47">
        <f t="shared" si="882"/>
        <v>11</v>
      </c>
      <c r="AK2970" s="83" t="b">
        <f>COUNTIF('Power Curve'!$D$2:$D$31,AJ2970)&gt;0</f>
        <v>1</v>
      </c>
      <c r="AL2970" s="83" t="b">
        <f t="shared" si="883"/>
        <v>0</v>
      </c>
      <c r="AM2970" s="83" t="b">
        <f t="shared" si="889"/>
        <v>1</v>
      </c>
      <c r="AN2970" s="47" t="str">
        <f t="shared" si="884"/>
        <v>Inner</v>
      </c>
      <c r="AO2970" s="48" t="str">
        <f t="shared" si="885"/>
        <v>1.0-1.1</v>
      </c>
      <c r="AP2970" s="49" t="str">
        <f t="shared" si="890"/>
        <v>16-17</v>
      </c>
      <c r="AQ2970" s="49" t="str">
        <f t="shared" si="891"/>
        <v>Mar</v>
      </c>
      <c r="AR2970" s="48" t="str">
        <f t="shared" si="892"/>
        <v>285-295</v>
      </c>
      <c r="AS2970" s="49" t="str">
        <f t="shared" si="886"/>
        <v>Inner-TI</v>
      </c>
    </row>
    <row r="2971" spans="5:45" x14ac:dyDescent="0.3">
      <c r="E2971" s="15">
        <v>40997.708333333336</v>
      </c>
      <c r="F2971" s="21">
        <v>11.28</v>
      </c>
      <c r="G2971" s="21">
        <v>1643.860061645508</v>
      </c>
      <c r="H2971" s="42">
        <v>1.1731182574566235</v>
      </c>
      <c r="I2971" s="35">
        <v>297.8</v>
      </c>
      <c r="J2971" s="43">
        <v>0.13741134751773051</v>
      </c>
      <c r="K2971" s="44">
        <v>0.15941311524139135</v>
      </c>
      <c r="L2971" s="26">
        <f t="shared" si="874"/>
        <v>11.118452235533516</v>
      </c>
      <c r="M2971" s="26">
        <f t="shared" si="875"/>
        <v>1.076442610329889</v>
      </c>
      <c r="N2971" s="96">
        <f t="shared" si="876"/>
        <v>12</v>
      </c>
      <c r="O2971" s="26">
        <f t="shared" si="877"/>
        <v>0.13305029715855554</v>
      </c>
      <c r="P2971" s="3">
        <f>IF(L2971&gt;'Power Curve'!$C$37,0,INDEX(Ci,$N2971,1)*POWER(1-O2971,3)+INDEX(Ci,$N2971,2)*3*O2971*POWER(1-O2971,2)+INDEX(Ci,$N2971,3)*3*POWER(O2971,2)*(1-O2971)+INDEX(Ci,$N2971,4)*POWER(O2971,3))</f>
        <v>1800.2863241014159</v>
      </c>
      <c r="Q2971" s="3">
        <f>MAX(0,MIN(P2971-V2971+W2971,'Power Curve'!$C$39))</f>
        <v>1771.9885349898248</v>
      </c>
      <c r="R2971" s="3">
        <f t="shared" si="878"/>
        <v>1643.860061645508</v>
      </c>
      <c r="S2971" s="3">
        <f t="shared" si="879"/>
        <v>128.12847334431672</v>
      </c>
      <c r="T2971" s="3">
        <f t="shared" si="880"/>
        <v>128.12847334431672</v>
      </c>
      <c r="V2971" s="37">
        <f t="array" ref="V2971">SUM(_xlfn.NORM.DIST($AD$3:$AD$1003,$L2971,$AA2971,FALSE)*WindSpeedStep*$AE$3:$AE$1003)/AG2971</f>
        <v>1784.8083039122801</v>
      </c>
      <c r="W2971" s="37">
        <f t="array" ref="W2971">SUM(_xlfn.NORM.DIST($AD$3:$AD$1003,$L2971,$AB2971,FALSE)*WindSpeedStep*$AE$3:$AE$1003)/AH2971</f>
        <v>1756.510514800689</v>
      </c>
      <c r="Y2971" s="1">
        <f t="shared" si="881"/>
        <v>11</v>
      </c>
      <c r="Z2971" s="99">
        <f>IF(L2971&lt;'Power Curve'!$P$28,'Power Curve'!$Q$28,IF(L2971&gt;'Power Curve'!$P$29,'Power Curve'!$Q$29,INDEX(ReferenceTurbulence,Y2971)+(L2971-INDEX(ReferenceTurbulenceWindSpeed,Y2971))*(INDEX(ReferenceTurbulence,Y2971+1)-INDEX(ReferenceTurbulence,Y2971))/(INDEX(ReferenceTurbulenceWindSpeed,Y2971+1)-INDEX(ReferenceTurbulenceWindSpeed,Y2971))))</f>
        <v>0.1197565076179231</v>
      </c>
      <c r="AA2971" s="100">
        <f t="shared" si="887"/>
        <v>1.3315070098441837</v>
      </c>
      <c r="AB2971" s="29">
        <f t="shared" si="888"/>
        <v>1.5278015039961836</v>
      </c>
      <c r="AG2971" s="40">
        <f t="array" ref="AG2971">SUM(_xlfn.NORM.DIST($AD$3:$AD$1003,$F2971,$AA2971,FALSE)*WindSpeedStep)</f>
        <v>1.0000000000000031</v>
      </c>
      <c r="AH2971" s="40">
        <f t="array" ref="AH2971">SUM(_xlfn.NORM.DIST($AD$3:$AD$1003,$F2971,$AB2971,FALSE)*WindSpeedStep)</f>
        <v>0.99999999999994338</v>
      </c>
      <c r="AJ2971" s="47">
        <f t="shared" si="882"/>
        <v>11</v>
      </c>
      <c r="AK2971" s="83" t="b">
        <f>COUNTIF('Power Curve'!$D$2:$D$31,AJ2971)&gt;0</f>
        <v>1</v>
      </c>
      <c r="AL2971" s="83" t="b">
        <f t="shared" si="883"/>
        <v>0</v>
      </c>
      <c r="AM2971" s="83" t="b">
        <f t="shared" si="889"/>
        <v>1</v>
      </c>
      <c r="AN2971" s="47" t="str">
        <f t="shared" si="884"/>
        <v>Inner</v>
      </c>
      <c r="AO2971" s="48" t="str">
        <f t="shared" si="885"/>
        <v>1.0-1.1</v>
      </c>
      <c r="AP2971" s="49" t="str">
        <f t="shared" si="890"/>
        <v>17-18</v>
      </c>
      <c r="AQ2971" s="49" t="str">
        <f t="shared" si="891"/>
        <v>Mar</v>
      </c>
      <c r="AR2971" s="48" t="str">
        <f t="shared" si="892"/>
        <v>295-305</v>
      </c>
      <c r="AS2971" s="49" t="str">
        <f t="shared" si="886"/>
        <v>Inner-TI</v>
      </c>
    </row>
    <row r="2972" spans="5:45" x14ac:dyDescent="0.3">
      <c r="E2972" s="15">
        <v>40997.715277777781</v>
      </c>
      <c r="F2972" s="21">
        <v>10.78</v>
      </c>
      <c r="G2972" s="21">
        <v>1875.2600402832061</v>
      </c>
      <c r="H2972" s="42">
        <v>1.1737621911279117</v>
      </c>
      <c r="I2972" s="35">
        <v>295.8</v>
      </c>
      <c r="J2972" s="43">
        <v>0.13636363636363638</v>
      </c>
      <c r="K2972" s="44">
        <v>0.15651743190202538</v>
      </c>
      <c r="L2972" s="26">
        <f t="shared" si="874"/>
        <v>10.627556845435475</v>
      </c>
      <c r="M2972" s="26">
        <f t="shared" si="875"/>
        <v>1.0005731453498143</v>
      </c>
      <c r="N2972" s="96">
        <f t="shared" si="876"/>
        <v>11</v>
      </c>
      <c r="O2972" s="26">
        <f t="shared" si="877"/>
        <v>0.65764205629813621</v>
      </c>
      <c r="P2972" s="3">
        <f>IF(L2972&gt;'Power Curve'!$C$37,0,INDEX(Ci,$N2972,1)*POWER(1-O2972,3)+INDEX(Ci,$N2972,2)*3*O2972*POWER(1-O2972,2)+INDEX(Ci,$N2972,3)*3*POWER(O2972,2)*(1-O2972)+INDEX(Ci,$N2972,4)*POWER(O2972,3))</f>
        <v>1702.4130180576362</v>
      </c>
      <c r="Q2972" s="3">
        <f>MAX(0,MIN(P2972-V2972+W2972,'Power Curve'!$C$39))</f>
        <v>1678.9178264931459</v>
      </c>
      <c r="R2972" s="3">
        <f t="shared" si="878"/>
        <v>1875.2600402832061</v>
      </c>
      <c r="S2972" s="3">
        <f t="shared" si="879"/>
        <v>-196.34221379006021</v>
      </c>
      <c r="T2972" s="3">
        <f t="shared" si="880"/>
        <v>196.34221379006021</v>
      </c>
      <c r="V2972" s="37">
        <f t="array" ref="V2972">SUM(_xlfn.NORM.DIST($AD$3:$AD$1003,$L2972,$AA2972,FALSE)*WindSpeedStep*$AE$3:$AE$1003)/AG2972</f>
        <v>1690.9972368308042</v>
      </c>
      <c r="W2972" s="37">
        <f t="array" ref="W2972">SUM(_xlfn.NORM.DIST($AD$3:$AD$1003,$L2972,$AB2972,FALSE)*WindSpeedStep*$AE$3:$AE$1003)/AH2972</f>
        <v>1667.5020452663139</v>
      </c>
      <c r="Y2972" s="1">
        <f t="shared" si="881"/>
        <v>10</v>
      </c>
      <c r="Z2972" s="99">
        <f>IF(L2972&lt;'Power Curve'!$P$28,'Power Curve'!$Q$28,IF(L2972&gt;'Power Curve'!$P$29,'Power Curve'!$Q$29,INDEX(ReferenceTurbulence,Y2972)+(L2972-INDEX(ReferenceTurbulenceWindSpeed,Y2972))*(INDEX(ReferenceTurbulence,Y2972+1)-INDEX(ReferenceTurbulence,Y2972))/(INDEX(ReferenceTurbulenceWindSpeed,Y2972+1)-INDEX(ReferenceTurbulenceWindSpeed,Y2972))))</f>
        <v>0.12000365626661576</v>
      </c>
      <c r="AA2972" s="100">
        <f t="shared" si="887"/>
        <v>1.275345678633558</v>
      </c>
      <c r="AB2972" s="29">
        <f t="shared" si="888"/>
        <v>1.4492122971048376</v>
      </c>
      <c r="AG2972" s="40">
        <f t="array" ref="AG2972">SUM(_xlfn.NORM.DIST($AD$3:$AD$1003,$F2972,$AA2972,FALSE)*WindSpeedStep)</f>
        <v>1.000000000000004</v>
      </c>
      <c r="AH2972" s="40">
        <f t="array" ref="AH2972">SUM(_xlfn.NORM.DIST($AD$3:$AD$1003,$F2972,$AB2972,FALSE)*WindSpeedStep)</f>
        <v>0.99999999999996469</v>
      </c>
      <c r="AJ2972" s="47">
        <f t="shared" si="882"/>
        <v>11</v>
      </c>
      <c r="AK2972" s="83" t="b">
        <f>COUNTIF('Power Curve'!$D$2:$D$31,AJ2972)&gt;0</f>
        <v>1</v>
      </c>
      <c r="AL2972" s="83" t="b">
        <f t="shared" si="883"/>
        <v>0</v>
      </c>
      <c r="AM2972" s="83" t="b">
        <f t="shared" si="889"/>
        <v>1</v>
      </c>
      <c r="AN2972" s="47" t="str">
        <f t="shared" si="884"/>
        <v>Inner</v>
      </c>
      <c r="AO2972" s="48" t="str">
        <f t="shared" si="885"/>
        <v>1.0-1.1</v>
      </c>
      <c r="AP2972" s="49" t="str">
        <f t="shared" si="890"/>
        <v>17-18</v>
      </c>
      <c r="AQ2972" s="49" t="str">
        <f t="shared" si="891"/>
        <v>Mar</v>
      </c>
      <c r="AR2972" s="48" t="str">
        <f t="shared" si="892"/>
        <v>295-305</v>
      </c>
      <c r="AS2972" s="49" t="str">
        <f t="shared" si="886"/>
        <v>Inner-TI</v>
      </c>
    </row>
    <row r="2973" spans="5:45" x14ac:dyDescent="0.3">
      <c r="E2973" s="15">
        <v>40997.722222222219</v>
      </c>
      <c r="F2973" s="21">
        <v>10.52</v>
      </c>
      <c r="G2973" s="21">
        <v>1422.830017089844</v>
      </c>
      <c r="H2973" s="42">
        <v>1.1744247021531176</v>
      </c>
      <c r="I2973" s="35">
        <v>296.8</v>
      </c>
      <c r="J2973" s="43">
        <v>0.14258555133079848</v>
      </c>
      <c r="K2973" s="44">
        <v>0.20485044222239701</v>
      </c>
      <c r="L2973" s="26">
        <f t="shared" si="874"/>
        <v>10.373184506501572</v>
      </c>
      <c r="M2973" s="26">
        <f t="shared" si="875"/>
        <v>0.96125908037806729</v>
      </c>
      <c r="N2973" s="96">
        <f t="shared" si="876"/>
        <v>11</v>
      </c>
      <c r="O2973" s="26">
        <f t="shared" si="877"/>
        <v>0.41077223700190041</v>
      </c>
      <c r="P2973" s="3">
        <f>IF(L2973&gt;'Power Curve'!$C$37,0,INDEX(Ci,$N2973,1)*POWER(1-O2973,3)+INDEX(Ci,$N2973,2)*3*O2973*POWER(1-O2973,2)+INDEX(Ci,$N2973,3)*3*POWER(O2973,2)*(1-O2973)+INDEX(Ci,$N2973,4)*POWER(O2973,3))</f>
        <v>1637.8876519158182</v>
      </c>
      <c r="Q2973" s="3">
        <f>MAX(0,MIN(P2973-V2973+W2973,'Power Curve'!$C$39))</f>
        <v>1609.4721000316165</v>
      </c>
      <c r="R2973" s="3">
        <f t="shared" si="878"/>
        <v>1422.830017089844</v>
      </c>
      <c r="S2973" s="3">
        <f t="shared" si="879"/>
        <v>186.64208294177251</v>
      </c>
      <c r="T2973" s="3">
        <f t="shared" si="880"/>
        <v>186.64208294177251</v>
      </c>
      <c r="V2973" s="37">
        <f t="array" ref="V2973">SUM(_xlfn.NORM.DIST($AD$3:$AD$1003,$L2973,$AA2973,FALSE)*WindSpeedStep*$AE$3:$AE$1003)/AG2973</f>
        <v>1631.5331051341589</v>
      </c>
      <c r="W2973" s="37">
        <f t="array" ref="W2973">SUM(_xlfn.NORM.DIST($AD$3:$AD$1003,$L2973,$AB2973,FALSE)*WindSpeedStep*$AE$3:$AE$1003)/AH2973</f>
        <v>1603.1175532499572</v>
      </c>
      <c r="Y2973" s="1">
        <f t="shared" si="881"/>
        <v>10</v>
      </c>
      <c r="Z2973" s="99">
        <f>IF(L2973&lt;'Power Curve'!$P$28,'Power Curve'!$Q$28,IF(L2973&gt;'Power Curve'!$P$29,'Power Curve'!$Q$29,INDEX(ReferenceTurbulence,Y2973)+(L2973-INDEX(ReferenceTurbulenceWindSpeed,Y2973))*(INDEX(ReferenceTurbulence,Y2973+1)-INDEX(ReferenceTurbulence,Y2973))/(INDEX(ReferenceTurbulenceWindSpeed,Y2973+1)-INDEX(ReferenceTurbulenceWindSpeed,Y2973))))</f>
        <v>0.12001014113859176</v>
      </c>
      <c r="AA2973" s="100">
        <f t="shared" si="887"/>
        <v>1.2448873366819069</v>
      </c>
      <c r="AB2973" s="29">
        <f t="shared" si="888"/>
        <v>1.4790662319156234</v>
      </c>
      <c r="AG2973" s="40">
        <f t="array" ref="AG2973">SUM(_xlfn.NORM.DIST($AD$3:$AD$1003,$F2973,$AA2973,FALSE)*WindSpeedStep)</f>
        <v>1.0000000000000038</v>
      </c>
      <c r="AH2973" s="40">
        <f t="array" ref="AH2973">SUM(_xlfn.NORM.DIST($AD$3:$AD$1003,$F2973,$AB2973,FALSE)*WindSpeedStep)</f>
        <v>0.99999999999956246</v>
      </c>
      <c r="AJ2973" s="47">
        <f t="shared" si="882"/>
        <v>10</v>
      </c>
      <c r="AK2973" s="83" t="b">
        <f>COUNTIF('Power Curve'!$D$2:$D$31,AJ2973)&gt;0</f>
        <v>1</v>
      </c>
      <c r="AL2973" s="83" t="b">
        <f t="shared" si="883"/>
        <v>0</v>
      </c>
      <c r="AM2973" s="83" t="b">
        <f t="shared" si="889"/>
        <v>1</v>
      </c>
      <c r="AN2973" s="47" t="str">
        <f t="shared" si="884"/>
        <v>Outer</v>
      </c>
      <c r="AO2973" s="48" t="str">
        <f t="shared" si="885"/>
        <v>0.9-1.0</v>
      </c>
      <c r="AP2973" s="49" t="str">
        <f t="shared" si="890"/>
        <v>17-18</v>
      </c>
      <c r="AQ2973" s="49" t="str">
        <f t="shared" si="891"/>
        <v>Mar</v>
      </c>
      <c r="AR2973" s="48" t="str">
        <f t="shared" si="892"/>
        <v>295-305</v>
      </c>
      <c r="AS2973" s="49" t="str">
        <f t="shared" si="886"/>
        <v>HWS-HTI</v>
      </c>
    </row>
    <row r="2974" spans="5:45" x14ac:dyDescent="0.3">
      <c r="E2974" s="15">
        <v>40997.729166666664</v>
      </c>
      <c r="F2974" s="21">
        <v>9.1</v>
      </c>
      <c r="G2974" s="21">
        <v>1339.8499908447291</v>
      </c>
      <c r="H2974" s="42">
        <v>1.1751129340255952</v>
      </c>
      <c r="I2974" s="35">
        <v>294.5</v>
      </c>
      <c r="J2974" s="43">
        <v>0.12637362637362637</v>
      </c>
      <c r="K2974" s="44">
        <v>0.12358335829061082</v>
      </c>
      <c r="L2974" s="26">
        <f t="shared" si="874"/>
        <v>8.9747542394155921</v>
      </c>
      <c r="M2974" s="26">
        <f t="shared" si="875"/>
        <v>0.74512717464848521</v>
      </c>
      <c r="N2974" s="96">
        <f t="shared" si="876"/>
        <v>9</v>
      </c>
      <c r="O2974" s="26">
        <f t="shared" si="877"/>
        <v>0.96563223442888635</v>
      </c>
      <c r="P2974" s="3">
        <f>IF(L2974&gt;'Power Curve'!$C$37,0,INDEX(Ci,$N2974,1)*POWER(1-O2974,3)+INDEX(Ci,$N2974,2)*3*O2974*POWER(1-O2974,2)+INDEX(Ci,$N2974,3)*3*POWER(O2974,2)*(1-O2974)+INDEX(Ci,$N2974,4)*POWER(O2974,3))</f>
        <v>1187.0002764500523</v>
      </c>
      <c r="Q2974" s="3">
        <f>MAX(0,MIN(P2974-V2974+W2974,'Power Curve'!$C$39))</f>
        <v>1187.9028876944787</v>
      </c>
      <c r="R2974" s="3">
        <f t="shared" si="878"/>
        <v>1339.8499908447291</v>
      </c>
      <c r="S2974" s="3">
        <f t="shared" si="879"/>
        <v>-151.94710315025031</v>
      </c>
      <c r="T2974" s="3">
        <f t="shared" si="880"/>
        <v>151.94710315025031</v>
      </c>
      <c r="V2974" s="37">
        <f t="array" ref="V2974">SUM(_xlfn.NORM.DIST($AD$3:$AD$1003,$L2974,$AA2974,FALSE)*WindSpeedStep*$AE$3:$AE$1003)/AG2974</f>
        <v>1197.5825379524431</v>
      </c>
      <c r="W2974" s="37">
        <f t="array" ref="W2974">SUM(_xlfn.NORM.DIST($AD$3:$AD$1003,$L2974,$AB2974,FALSE)*WindSpeedStep*$AE$3:$AE$1003)/AH2974</f>
        <v>1198.4851491968695</v>
      </c>
      <c r="Y2974" s="1">
        <f t="shared" si="881"/>
        <v>8</v>
      </c>
      <c r="Z2974" s="99">
        <f>IF(L2974&lt;'Power Curve'!$P$28,'Power Curve'!$Q$28,IF(L2974&gt;'Power Curve'!$P$29,'Power Curve'!$Q$29,INDEX(ReferenceTurbulence,Y2974)+(L2974-INDEX(ReferenceTurbulenceWindSpeed,Y2974))*(INDEX(ReferenceTurbulence,Y2974+1)-INDEX(ReferenceTurbulence,Y2974))/(INDEX(ReferenceTurbulenceWindSpeed,Y2974+1)-INDEX(ReferenceTurbulenceWindSpeed,Y2974))))</f>
        <v>0.12050611329993738</v>
      </c>
      <c r="AA2974" s="100">
        <f t="shared" si="887"/>
        <v>1.0815127512141087</v>
      </c>
      <c r="AB2974" s="29">
        <f t="shared" si="888"/>
        <v>1.1341722390470252</v>
      </c>
      <c r="AG2974" s="40">
        <f t="array" ref="AG2974">SUM(_xlfn.NORM.DIST($AD$3:$AD$1003,$F2974,$AA2974,FALSE)*WindSpeedStep)</f>
        <v>1.0000000000000031</v>
      </c>
      <c r="AH2974" s="40">
        <f t="array" ref="AH2974">SUM(_xlfn.NORM.DIST($AD$3:$AD$1003,$F2974,$AB2974,FALSE)*WindSpeedStep)</f>
        <v>1.0000000000000042</v>
      </c>
      <c r="AJ2974" s="47">
        <f t="shared" si="882"/>
        <v>9</v>
      </c>
      <c r="AK2974" s="83" t="b">
        <f>COUNTIF('Power Curve'!$D$2:$D$31,AJ2974)&gt;0</f>
        <v>1</v>
      </c>
      <c r="AL2974" s="83" t="b">
        <f t="shared" si="883"/>
        <v>0</v>
      </c>
      <c r="AM2974" s="83" t="b">
        <f t="shared" si="889"/>
        <v>1</v>
      </c>
      <c r="AN2974" s="47" t="str">
        <f t="shared" si="884"/>
        <v>Inner</v>
      </c>
      <c r="AO2974" s="48" t="str">
        <f t="shared" si="885"/>
        <v>0.7-0.8</v>
      </c>
      <c r="AP2974" s="49" t="str">
        <f t="shared" si="890"/>
        <v>17-18</v>
      </c>
      <c r="AQ2974" s="49" t="str">
        <f t="shared" si="891"/>
        <v>Mar</v>
      </c>
      <c r="AR2974" s="48" t="str">
        <f t="shared" si="892"/>
        <v>285-295</v>
      </c>
      <c r="AS2974" s="49" t="str">
        <f t="shared" si="886"/>
        <v>Inner-TI</v>
      </c>
    </row>
    <row r="2975" spans="5:45" x14ac:dyDescent="0.3">
      <c r="E2975" s="15">
        <v>40997.736111111109</v>
      </c>
      <c r="F2975" s="21">
        <v>8.84</v>
      </c>
      <c r="G2975" s="21">
        <v>1183.600044250486</v>
      </c>
      <c r="H2975" s="42">
        <v>1.1754573525688341</v>
      </c>
      <c r="I2975" s="35">
        <v>293.2</v>
      </c>
      <c r="J2975" s="43">
        <v>0.12104072398190047</v>
      </c>
      <c r="K2975" s="44">
        <v>0.13862488237161266</v>
      </c>
      <c r="L2975" s="26">
        <f t="shared" si="874"/>
        <v>8.7191843701656406</v>
      </c>
      <c r="M2975" s="26">
        <f t="shared" si="875"/>
        <v>0.70562802750605846</v>
      </c>
      <c r="N2975" s="96">
        <f t="shared" si="876"/>
        <v>9</v>
      </c>
      <c r="O2975" s="26">
        <f t="shared" si="877"/>
        <v>0.7101777891155433</v>
      </c>
      <c r="P2975" s="3">
        <f>IF(L2975&gt;'Power Curve'!$C$37,0,INDEX(Ci,$N2975,1)*POWER(1-O2975,3)+INDEX(Ci,$N2975,2)*3*O2975*POWER(1-O2975,2)+INDEX(Ci,$N2975,3)*3*POWER(O2975,2)*(1-O2975)+INDEX(Ci,$N2975,4)*POWER(O2975,3))</f>
        <v>1103.4850900899146</v>
      </c>
      <c r="Q2975" s="3">
        <f>MAX(0,MIN(P2975-V2975+W2975,'Power Curve'!$C$39))</f>
        <v>1103.755541514844</v>
      </c>
      <c r="R2975" s="3">
        <f t="shared" si="878"/>
        <v>1183.600044250486</v>
      </c>
      <c r="S2975" s="3">
        <f t="shared" si="879"/>
        <v>-79.844502735641981</v>
      </c>
      <c r="T2975" s="3">
        <f t="shared" si="880"/>
        <v>79.844502735641981</v>
      </c>
      <c r="V2975" s="37">
        <f t="array" ref="V2975">SUM(_xlfn.NORM.DIST($AD$3:$AD$1003,$L2975,$AA2975,FALSE)*WindSpeedStep*$AE$3:$AE$1003)/AG2975</f>
        <v>1109.7713950863936</v>
      </c>
      <c r="W2975" s="37">
        <f t="array" ref="W2975">SUM(_xlfn.NORM.DIST($AD$3:$AD$1003,$L2975,$AB2975,FALSE)*WindSpeedStep*$AE$3:$AE$1003)/AH2975</f>
        <v>1110.041846511323</v>
      </c>
      <c r="Y2975" s="1">
        <f t="shared" si="881"/>
        <v>8</v>
      </c>
      <c r="Z2975" s="99">
        <f>IF(L2975&lt;'Power Curve'!$P$28,'Power Curve'!$Q$28,IF(L2975&gt;'Power Curve'!$P$29,'Power Curve'!$Q$29,INDEX(ReferenceTurbulence,Y2975)+(L2975-INDEX(ReferenceTurbulenceWindSpeed,Y2975))*(INDEX(ReferenceTurbulence,Y2975+1)-INDEX(ReferenceTurbulence,Y2975))/(INDEX(ReferenceTurbulenceWindSpeed,Y2975+1)-INDEX(ReferenceTurbulenceWindSpeed,Y2975))))</f>
        <v>0.12021250831532029</v>
      </c>
      <c r="AA2975" s="100">
        <f t="shared" si="887"/>
        <v>1.0481550236013477</v>
      </c>
      <c r="AB2975" s="29">
        <f t="shared" si="888"/>
        <v>1.05537638869652</v>
      </c>
      <c r="AG2975" s="40">
        <f t="array" ref="AG2975">SUM(_xlfn.NORM.DIST($AD$3:$AD$1003,$F2975,$AA2975,FALSE)*WindSpeedStep)</f>
        <v>1.000000000000004</v>
      </c>
      <c r="AH2975" s="40">
        <f t="array" ref="AH2975">SUM(_xlfn.NORM.DIST($AD$3:$AD$1003,$F2975,$AB2975,FALSE)*WindSpeedStep)</f>
        <v>1.0000000000000038</v>
      </c>
      <c r="AJ2975" s="47">
        <f t="shared" si="882"/>
        <v>9</v>
      </c>
      <c r="AK2975" s="83" t="b">
        <f>COUNTIF('Power Curve'!$D$2:$D$31,AJ2975)&gt;0</f>
        <v>1</v>
      </c>
      <c r="AL2975" s="83" t="b">
        <f t="shared" si="883"/>
        <v>0</v>
      </c>
      <c r="AM2975" s="83" t="b">
        <f t="shared" si="889"/>
        <v>1</v>
      </c>
      <c r="AN2975" s="47" t="str">
        <f t="shared" si="884"/>
        <v>Inner</v>
      </c>
      <c r="AO2975" s="48" t="str">
        <f t="shared" si="885"/>
        <v>0.7-0.8</v>
      </c>
      <c r="AP2975" s="49" t="str">
        <f t="shared" si="890"/>
        <v>17-18</v>
      </c>
      <c r="AQ2975" s="49" t="str">
        <f t="shared" si="891"/>
        <v>Mar</v>
      </c>
      <c r="AR2975" s="48" t="str">
        <f t="shared" si="892"/>
        <v>285-295</v>
      </c>
      <c r="AS2975" s="49" t="str">
        <f t="shared" si="886"/>
        <v>Inner-TI</v>
      </c>
    </row>
    <row r="2976" spans="5:45" x14ac:dyDescent="0.3">
      <c r="E2976" s="15">
        <v>40997.743055555555</v>
      </c>
      <c r="F2976" s="21">
        <v>8.19</v>
      </c>
      <c r="G2976" s="21">
        <v>1161.7599792480471</v>
      </c>
      <c r="H2976" s="42">
        <v>1.1758019730331726</v>
      </c>
      <c r="I2976" s="35">
        <v>295</v>
      </c>
      <c r="J2976" s="43">
        <v>0.17094017094017094</v>
      </c>
      <c r="K2976" s="44">
        <v>0.13393850402242458</v>
      </c>
      <c r="L2976" s="26">
        <f t="shared" si="874"/>
        <v>8.0788572375885046</v>
      </c>
      <c r="M2976" s="26">
        <f t="shared" si="875"/>
        <v>0.60666340502070559</v>
      </c>
      <c r="N2976" s="96">
        <f t="shared" si="876"/>
        <v>9</v>
      </c>
      <c r="O2976" s="26">
        <f t="shared" si="877"/>
        <v>7.0139849777720448E-2</v>
      </c>
      <c r="P2976" s="3">
        <f>IF(L2976&gt;'Power Curve'!$C$37,0,INDEX(Ci,$N2976,1)*POWER(1-O2976,3)+INDEX(Ci,$N2976,2)*3*O2976*POWER(1-O2976,2)+INDEX(Ci,$N2976,3)*3*POWER(O2976,2)*(1-O2976)+INDEX(Ci,$N2976,4)*POWER(O2976,3))</f>
        <v>901.83373337487365</v>
      </c>
      <c r="Q2976" s="3">
        <f>MAX(0,MIN(P2976-V2976+W2976,'Power Curve'!$C$39))</f>
        <v>925.05457580103689</v>
      </c>
      <c r="R2976" s="3">
        <f t="shared" si="878"/>
        <v>1161.7599792480471</v>
      </c>
      <c r="S2976" s="3">
        <f t="shared" si="879"/>
        <v>-236.70540344701021</v>
      </c>
      <c r="T2976" s="3">
        <f t="shared" si="880"/>
        <v>236.70540344701021</v>
      </c>
      <c r="V2976" s="37">
        <f t="array" ref="V2976">SUM(_xlfn.NORM.DIST($AD$3:$AD$1003,$L2976,$AA2976,FALSE)*WindSpeedStep*$AE$3:$AE$1003)/AG2976</f>
        <v>898.3772284013836</v>
      </c>
      <c r="W2976" s="37">
        <f t="array" ref="W2976">SUM(_xlfn.NORM.DIST($AD$3:$AD$1003,$L2976,$AB2976,FALSE)*WindSpeedStep*$AE$3:$AE$1003)/AH2976</f>
        <v>921.59807082754685</v>
      </c>
      <c r="Y2976" s="1">
        <f t="shared" si="881"/>
        <v>8</v>
      </c>
      <c r="Z2976" s="99">
        <f>IF(L2976&lt;'Power Curve'!$P$28,'Power Curve'!$Q$28,IF(L2976&gt;'Power Curve'!$P$29,'Power Curve'!$Q$29,INDEX(ReferenceTurbulence,Y2976)+(L2976-INDEX(ReferenceTurbulenceWindSpeed,Y2976))*(INDEX(ReferenceTurbulence,Y2976+1)-INDEX(ReferenceTurbulence,Y2976))/(INDEX(ReferenceTurbulenceWindSpeed,Y2976+1)-INDEX(ReferenceTurbulenceWindSpeed,Y2976))))</f>
        <v>0.11947688467368382</v>
      </c>
      <c r="AA2976" s="100">
        <f t="shared" si="887"/>
        <v>0.96523669447051763</v>
      </c>
      <c r="AB2976" s="29">
        <f t="shared" si="888"/>
        <v>1.3810012371946161</v>
      </c>
      <c r="AG2976" s="40">
        <f t="array" ref="AG2976">SUM(_xlfn.NORM.DIST($AD$3:$AD$1003,$F2976,$AA2976,FALSE)*WindSpeedStep)</f>
        <v>1.0000000000000038</v>
      </c>
      <c r="AH2976" s="40">
        <f t="array" ref="AH2976">SUM(_xlfn.NORM.DIST($AD$3:$AD$1003,$F2976,$AB2976,FALSE)*WindSpeedStep)</f>
        <v>0.99999999879901535</v>
      </c>
      <c r="AJ2976" s="47">
        <f t="shared" si="882"/>
        <v>8</v>
      </c>
      <c r="AK2976" s="83" t="b">
        <f>COUNTIF('Power Curve'!$D$2:$D$31,AJ2976)&gt;0</f>
        <v>1</v>
      </c>
      <c r="AL2976" s="83" t="b">
        <f t="shared" si="883"/>
        <v>0</v>
      </c>
      <c r="AM2976" s="83" t="b">
        <f t="shared" si="889"/>
        <v>1</v>
      </c>
      <c r="AN2976" s="47" t="str">
        <f t="shared" si="884"/>
        <v>Outer</v>
      </c>
      <c r="AO2976" s="48" t="str">
        <f t="shared" si="885"/>
        <v>0.6-0.7</v>
      </c>
      <c r="AP2976" s="49" t="str">
        <f t="shared" si="890"/>
        <v>17-18</v>
      </c>
      <c r="AQ2976" s="49" t="str">
        <f t="shared" si="891"/>
        <v>Mar</v>
      </c>
      <c r="AR2976" s="48" t="str">
        <f t="shared" si="892"/>
        <v>295-305</v>
      </c>
      <c r="AS2976" s="49" t="str">
        <f t="shared" si="886"/>
        <v>HWS-HTI</v>
      </c>
    </row>
    <row r="2977" spans="5:45" x14ac:dyDescent="0.3">
      <c r="E2977" s="15">
        <v>40997.75</v>
      </c>
      <c r="F2977" s="21">
        <v>9.31</v>
      </c>
      <c r="G2977" s="21">
        <v>1159.519996643066</v>
      </c>
      <c r="H2977" s="42">
        <v>1.1756551477402311</v>
      </c>
      <c r="I2977" s="35">
        <v>297.2</v>
      </c>
      <c r="J2977" s="43">
        <v>0.12244897959183672</v>
      </c>
      <c r="K2977" s="44">
        <v>0.16770597052175384</v>
      </c>
      <c r="L2977" s="26">
        <f t="shared" si="874"/>
        <v>9.1832759494124669</v>
      </c>
      <c r="M2977" s="26">
        <f t="shared" si="875"/>
        <v>0.77735487711485696</v>
      </c>
      <c r="N2977" s="96">
        <f t="shared" si="876"/>
        <v>10</v>
      </c>
      <c r="O2977" s="26">
        <f t="shared" si="877"/>
        <v>0.18509785133015022</v>
      </c>
      <c r="P2977" s="3">
        <f>IF(L2977&gt;'Power Curve'!$C$37,0,INDEX(Ci,$N2977,1)*POWER(1-O2977,3)+INDEX(Ci,$N2977,2)*3*O2977*POWER(1-O2977,2)+INDEX(Ci,$N2977,3)*3*POWER(O2977,2)*(1-O2977)+INDEX(Ci,$N2977,4)*POWER(O2977,3))</f>
        <v>1257.6293226163484</v>
      </c>
      <c r="Q2977" s="3">
        <f>MAX(0,MIN(P2977-V2977+W2977,'Power Curve'!$C$39))</f>
        <v>1257.6074510945202</v>
      </c>
      <c r="R2977" s="3">
        <f t="shared" si="878"/>
        <v>1159.519996643066</v>
      </c>
      <c r="S2977" s="3">
        <f t="shared" si="879"/>
        <v>98.087454451454278</v>
      </c>
      <c r="T2977" s="3">
        <f t="shared" si="880"/>
        <v>98.087454451454278</v>
      </c>
      <c r="V2977" s="37">
        <f t="array" ref="V2977">SUM(_xlfn.NORM.DIST($AD$3:$AD$1003,$L2977,$AA2977,FALSE)*WindSpeedStep*$AE$3:$AE$1003)/AG2977</f>
        <v>1269.1213827430579</v>
      </c>
      <c r="W2977" s="37">
        <f t="array" ref="W2977">SUM(_xlfn.NORM.DIST($AD$3:$AD$1003,$L2977,$AB2977,FALSE)*WindSpeedStep*$AE$3:$AE$1003)/AH2977</f>
        <v>1269.0995112212297</v>
      </c>
      <c r="Y2977" s="1">
        <f t="shared" si="881"/>
        <v>9</v>
      </c>
      <c r="Z2977" s="99">
        <f>IF(L2977&lt;'Power Curve'!$P$28,'Power Curve'!$Q$28,IF(L2977&gt;'Power Curve'!$P$29,'Power Curve'!$Q$29,INDEX(ReferenceTurbulence,Y2977)+(L2977-INDEX(ReferenceTurbulenceWindSpeed,Y2977))*(INDEX(ReferenceTurbulence,Y2977+1)-INDEX(ReferenceTurbulence,Y2977))/(INDEX(ReferenceTurbulenceWindSpeed,Y2977+1)-INDEX(ReferenceTurbulenceWindSpeed,Y2977))))</f>
        <v>0.12044849612768517</v>
      </c>
      <c r="AA2977" s="100">
        <f t="shared" si="887"/>
        <v>1.106111777632272</v>
      </c>
      <c r="AB2977" s="29">
        <f t="shared" si="888"/>
        <v>1.1244827693158121</v>
      </c>
      <c r="AG2977" s="40">
        <f t="array" ref="AG2977">SUM(_xlfn.NORM.DIST($AD$3:$AD$1003,$F2977,$AA2977,FALSE)*WindSpeedStep)</f>
        <v>1.0000000000000033</v>
      </c>
      <c r="AH2977" s="40">
        <f t="array" ref="AH2977">SUM(_xlfn.NORM.DIST($AD$3:$AD$1003,$F2977,$AB2977,FALSE)*WindSpeedStep)</f>
        <v>1.000000000000004</v>
      </c>
      <c r="AJ2977" s="47">
        <f t="shared" si="882"/>
        <v>9</v>
      </c>
      <c r="AK2977" s="83" t="b">
        <f>COUNTIF('Power Curve'!$D$2:$D$31,AJ2977)&gt;0</f>
        <v>1</v>
      </c>
      <c r="AL2977" s="83" t="b">
        <f t="shared" si="883"/>
        <v>0</v>
      </c>
      <c r="AM2977" s="83" t="b">
        <f t="shared" si="889"/>
        <v>1</v>
      </c>
      <c r="AN2977" s="47" t="str">
        <f t="shared" si="884"/>
        <v>Inner</v>
      </c>
      <c r="AO2977" s="48" t="str">
        <f t="shared" si="885"/>
        <v>0.7-0.8</v>
      </c>
      <c r="AP2977" s="49" t="str">
        <f t="shared" si="890"/>
        <v>18-19</v>
      </c>
      <c r="AQ2977" s="49" t="str">
        <f t="shared" si="891"/>
        <v>Mar</v>
      </c>
      <c r="AR2977" s="48" t="str">
        <f t="shared" si="892"/>
        <v>295-305</v>
      </c>
      <c r="AS2977" s="49" t="str">
        <f t="shared" si="886"/>
        <v>Inner-TI</v>
      </c>
    </row>
    <row r="2978" spans="5:45" x14ac:dyDescent="0.3">
      <c r="E2978" s="15">
        <v>40997.909722222219</v>
      </c>
      <c r="F2978" s="21">
        <v>6.68</v>
      </c>
      <c r="G2978" s="21">
        <v>546.1699943542485</v>
      </c>
      <c r="H2978" s="42">
        <v>1.1788986123621266</v>
      </c>
      <c r="I2978" s="35">
        <v>289.89999999999998</v>
      </c>
      <c r="J2978" s="43">
        <v>0.13023952095808383</v>
      </c>
      <c r="K2978" s="44">
        <v>0.22460984026041309</v>
      </c>
      <c r="L2978" s="26">
        <f t="shared" si="874"/>
        <v>6.5951283474118583</v>
      </c>
      <c r="M2978" s="26">
        <f t="shared" si="875"/>
        <v>0.37734832212554958</v>
      </c>
      <c r="N2978" s="96">
        <f t="shared" si="876"/>
        <v>7</v>
      </c>
      <c r="O2978" s="26">
        <f t="shared" si="877"/>
        <v>0.57305385195435321</v>
      </c>
      <c r="P2978" s="3">
        <f>IF(L2978&gt;'Power Curve'!$C$37,0,INDEX(Ci,$N2978,1)*POWER(1-O2978,3)+INDEX(Ci,$N2978,2)*3*O2978*POWER(1-O2978,2)+INDEX(Ci,$N2978,3)*3*POWER(O2978,2)*(1-O2978)+INDEX(Ci,$N2978,4)*POWER(O2978,3))</f>
        <v>493.83261808691833</v>
      </c>
      <c r="Q2978" s="3">
        <f>MAX(0,MIN(P2978-V2978+W2978,'Power Curve'!$C$39))</f>
        <v>496.51359051472667</v>
      </c>
      <c r="R2978" s="3">
        <f t="shared" si="878"/>
        <v>546.1699943542485</v>
      </c>
      <c r="S2978" s="3">
        <f t="shared" si="879"/>
        <v>-49.656403839521829</v>
      </c>
      <c r="T2978" s="3">
        <f t="shared" si="880"/>
        <v>49.656403839521829</v>
      </c>
      <c r="V2978" s="37">
        <f t="array" ref="V2978">SUM(_xlfn.NORM.DIST($AD$3:$AD$1003,$L2978,$AA2978,FALSE)*WindSpeedStep*$AE$3:$AE$1003)/AG2978</f>
        <v>497.05277082067283</v>
      </c>
      <c r="W2978" s="37">
        <f t="array" ref="W2978">SUM(_xlfn.NORM.DIST($AD$3:$AD$1003,$L2978,$AB2978,FALSE)*WindSpeedStep*$AE$3:$AE$1003)/AH2978</f>
        <v>499.73374324848118</v>
      </c>
      <c r="Y2978" s="1">
        <f t="shared" si="881"/>
        <v>6</v>
      </c>
      <c r="Z2978" s="99">
        <f>IF(L2978&lt;'Power Curve'!$P$28,'Power Curve'!$Q$28,IF(L2978&gt;'Power Curve'!$P$29,'Power Curve'!$Q$29,INDEX(ReferenceTurbulence,Y2978)+(L2978-INDEX(ReferenceTurbulenceWindSpeed,Y2978))*(INDEX(ReferenceTurbulence,Y2978+1)-INDEX(ReferenceTurbulence,Y2978))/(INDEX(ReferenceTurbulenceWindSpeed,Y2978+1)-INDEX(ReferenceTurbulenceWindSpeed,Y2978))))</f>
        <v>0.12049781823908672</v>
      </c>
      <c r="AA2978" s="100">
        <f t="shared" si="887"/>
        <v>0.79469857686988243</v>
      </c>
      <c r="AB2978" s="29">
        <f t="shared" si="888"/>
        <v>0.85894635662399954</v>
      </c>
      <c r="AG2978" s="40">
        <f t="array" ref="AG2978">SUM(_xlfn.NORM.DIST($AD$3:$AD$1003,$F2978,$AA2978,FALSE)*WindSpeedStep)</f>
        <v>1.0000000000000038</v>
      </c>
      <c r="AH2978" s="40">
        <f t="array" ref="AH2978">SUM(_xlfn.NORM.DIST($AD$3:$AD$1003,$F2978,$AB2978,FALSE)*WindSpeedStep)</f>
        <v>1.0000000000000018</v>
      </c>
      <c r="AJ2978" s="47">
        <f t="shared" si="882"/>
        <v>7</v>
      </c>
      <c r="AK2978" s="83" t="b">
        <f>COUNTIF('Power Curve'!$D$2:$D$31,AJ2978)&gt;0</f>
        <v>1</v>
      </c>
      <c r="AL2978" s="83" t="b">
        <f t="shared" si="883"/>
        <v>0</v>
      </c>
      <c r="AM2978" s="83" t="b">
        <f t="shared" si="889"/>
        <v>1</v>
      </c>
      <c r="AN2978" s="47" t="str">
        <f t="shared" si="884"/>
        <v>Inner</v>
      </c>
      <c r="AO2978" s="48" t="str">
        <f t="shared" si="885"/>
        <v>0.3-0.4</v>
      </c>
      <c r="AP2978" s="49" t="str">
        <f t="shared" si="890"/>
        <v>21-22</v>
      </c>
      <c r="AQ2978" s="49" t="str">
        <f t="shared" si="891"/>
        <v>Mar</v>
      </c>
      <c r="AR2978" s="48" t="str">
        <f t="shared" si="892"/>
        <v>285-295</v>
      </c>
      <c r="AS2978" s="49" t="str">
        <f t="shared" si="886"/>
        <v>Inner-TI</v>
      </c>
    </row>
    <row r="2979" spans="5:45" x14ac:dyDescent="0.3">
      <c r="E2979" s="15">
        <v>40997.916666666664</v>
      </c>
      <c r="F2979" s="21">
        <v>6.81</v>
      </c>
      <c r="G2979" s="21">
        <v>513.47000122070313</v>
      </c>
      <c r="H2979" s="42">
        <v>1.1791155926846102</v>
      </c>
      <c r="I2979" s="35">
        <v>291.2</v>
      </c>
      <c r="J2979" s="43">
        <v>0.15418502202643172</v>
      </c>
      <c r="K2979" s="44">
        <v>0.21947843465825104</v>
      </c>
      <c r="L2979" s="26">
        <f t="shared" si="874"/>
        <v>6.7238891212291856</v>
      </c>
      <c r="M2979" s="26">
        <f t="shared" si="875"/>
        <v>0.3972487147896363</v>
      </c>
      <c r="N2979" s="96">
        <f t="shared" si="876"/>
        <v>7</v>
      </c>
      <c r="O2979" s="26">
        <f t="shared" si="877"/>
        <v>0.70394513351849275</v>
      </c>
      <c r="P2979" s="3">
        <f>IF(L2979&gt;'Power Curve'!$C$37,0,INDEX(Ci,$N2979,1)*POWER(1-O2979,3)+INDEX(Ci,$N2979,2)*3*O2979*POWER(1-O2979,2)+INDEX(Ci,$N2979,3)*3*POWER(O2979,2)*(1-O2979)+INDEX(Ci,$N2979,4)*POWER(O2979,3))</f>
        <v>525.93195495524344</v>
      </c>
      <c r="Q2979" s="3">
        <f>MAX(0,MIN(P2979-V2979+W2979,'Power Curve'!$C$39))</f>
        <v>536.5244875075233</v>
      </c>
      <c r="R2979" s="3">
        <f t="shared" si="878"/>
        <v>513.47000122070313</v>
      </c>
      <c r="S2979" s="3">
        <f t="shared" si="879"/>
        <v>23.054486286820179</v>
      </c>
      <c r="T2979" s="3">
        <f t="shared" si="880"/>
        <v>23.054486286820179</v>
      </c>
      <c r="V2979" s="37">
        <f t="array" ref="V2979">SUM(_xlfn.NORM.DIST($AD$3:$AD$1003,$L2979,$AA2979,FALSE)*WindSpeedStep*$AE$3:$AE$1003)/AG2979</f>
        <v>526.9078371021252</v>
      </c>
      <c r="W2979" s="37">
        <f t="array" ref="W2979">SUM(_xlfn.NORM.DIST($AD$3:$AD$1003,$L2979,$AB2979,FALSE)*WindSpeedStep*$AE$3:$AE$1003)/AH2979</f>
        <v>537.50036965440506</v>
      </c>
      <c r="Y2979" s="1">
        <f t="shared" si="881"/>
        <v>6</v>
      </c>
      <c r="Z2979" s="99">
        <f>IF(L2979&lt;'Power Curve'!$P$28,'Power Curve'!$Q$28,IF(L2979&gt;'Power Curve'!$P$29,'Power Curve'!$Q$29,INDEX(ReferenceTurbulence,Y2979)+(L2979-INDEX(ReferenceTurbulenceWindSpeed,Y2979))*(INDEX(ReferenceTurbulence,Y2979+1)-INDEX(ReferenceTurbulence,Y2979))/(INDEX(ReferenceTurbulenceWindSpeed,Y2979+1)-INDEX(ReferenceTurbulenceWindSpeed,Y2979))))</f>
        <v>0.12024471248233094</v>
      </c>
      <c r="AA2979" s="100">
        <f t="shared" si="887"/>
        <v>0.80851211414527624</v>
      </c>
      <c r="AB2979" s="29">
        <f t="shared" si="888"/>
        <v>1.0367229922600065</v>
      </c>
      <c r="AG2979" s="40">
        <f t="array" ref="AG2979">SUM(_xlfn.NORM.DIST($AD$3:$AD$1003,$F2979,$AA2979,FALSE)*WindSpeedStep)</f>
        <v>1.000000000000004</v>
      </c>
      <c r="AH2979" s="40">
        <f t="array" ref="AH2979">SUM(_xlfn.NORM.DIST($AD$3:$AD$1003,$F2979,$AB2979,FALSE)*WindSpeedStep)</f>
        <v>0.99999999998199041</v>
      </c>
      <c r="AJ2979" s="47">
        <f t="shared" si="882"/>
        <v>7</v>
      </c>
      <c r="AK2979" s="83" t="b">
        <f>COUNTIF('Power Curve'!$D$2:$D$31,AJ2979)&gt;0</f>
        <v>1</v>
      </c>
      <c r="AL2979" s="83" t="b">
        <f t="shared" si="883"/>
        <v>0</v>
      </c>
      <c r="AM2979" s="83" t="b">
        <f t="shared" si="889"/>
        <v>1</v>
      </c>
      <c r="AN2979" s="47" t="str">
        <f t="shared" si="884"/>
        <v>Outer</v>
      </c>
      <c r="AO2979" s="48" t="str">
        <f t="shared" si="885"/>
        <v>0.3-0.4</v>
      </c>
      <c r="AP2979" s="49" t="str">
        <f t="shared" si="890"/>
        <v>22-23</v>
      </c>
      <c r="AQ2979" s="49" t="str">
        <f t="shared" si="891"/>
        <v>Mar</v>
      </c>
      <c r="AR2979" s="48" t="str">
        <f t="shared" si="892"/>
        <v>285-295</v>
      </c>
      <c r="AS2979" s="49" t="str">
        <f t="shared" si="886"/>
        <v>LWS-HTI</v>
      </c>
    </row>
    <row r="2980" spans="5:45" x14ac:dyDescent="0.3">
      <c r="E2980" s="15">
        <v>40997.923611111109</v>
      </c>
      <c r="F2980" s="21">
        <v>7.64</v>
      </c>
      <c r="G2980" s="21">
        <v>506.47997283935524</v>
      </c>
      <c r="H2980" s="42">
        <v>1.1794028118667077</v>
      </c>
      <c r="I2980" s="35">
        <v>294.39999999999998</v>
      </c>
      <c r="J2980" s="43">
        <v>0.12041884816753928</v>
      </c>
      <c r="K2980" s="44">
        <v>0.1776608702996724</v>
      </c>
      <c r="L2980" s="26">
        <f t="shared" si="874"/>
        <v>7.5440064080692473</v>
      </c>
      <c r="M2980" s="26">
        <f t="shared" si="875"/>
        <v>0.52400048518421893</v>
      </c>
      <c r="N2980" s="96">
        <f t="shared" si="876"/>
        <v>8</v>
      </c>
      <c r="O2980" s="26">
        <f t="shared" si="877"/>
        <v>0.53230904966054871</v>
      </c>
      <c r="P2980" s="3">
        <f>IF(L2980&gt;'Power Curve'!$C$37,0,INDEX(Ci,$N2980,1)*POWER(1-O2980,3)+INDEX(Ci,$N2980,2)*3*O2980*POWER(1-O2980,2)+INDEX(Ci,$N2980,3)*3*POWER(O2980,2)*(1-O2980)+INDEX(Ci,$N2980,4)*POWER(O2980,3))</f>
        <v>744.43720171933398</v>
      </c>
      <c r="Q2980" s="3">
        <f>MAX(0,MIN(P2980-V2980+W2980,'Power Curve'!$C$39))</f>
        <v>744.78484571163983</v>
      </c>
      <c r="R2980" s="3">
        <f t="shared" si="878"/>
        <v>506.47997283935524</v>
      </c>
      <c r="S2980" s="3">
        <f t="shared" si="879"/>
        <v>238.30487287228459</v>
      </c>
      <c r="T2980" s="3">
        <f t="shared" si="880"/>
        <v>238.30487287228459</v>
      </c>
      <c r="V2980" s="37">
        <f t="array" ref="V2980">SUM(_xlfn.NORM.DIST($AD$3:$AD$1003,$L2980,$AA2980,FALSE)*WindSpeedStep*$AE$3:$AE$1003)/AG2980</f>
        <v>738.89807325965251</v>
      </c>
      <c r="W2980" s="37">
        <f t="array" ref="W2980">SUM(_xlfn.NORM.DIST($AD$3:$AD$1003,$L2980,$AB2980,FALSE)*WindSpeedStep*$AE$3:$AE$1003)/AH2980</f>
        <v>739.24571725195835</v>
      </c>
      <c r="Y2980" s="1">
        <f t="shared" si="881"/>
        <v>7</v>
      </c>
      <c r="Z2980" s="99">
        <f>IF(L2980&lt;'Power Curve'!$P$28,'Power Curve'!$Q$28,IF(L2980&gt;'Power Curve'!$P$29,'Power Curve'!$Q$29,INDEX(ReferenceTurbulence,Y2980)+(L2980-INDEX(ReferenceTurbulenceWindSpeed,Y2980))*(INDEX(ReferenceTurbulence,Y2980+1)-INDEX(ReferenceTurbulence,Y2980))/(INDEX(ReferenceTurbulenceWindSpeed,Y2980+1)-INDEX(ReferenceTurbulenceWindSpeed,Y2980))))</f>
        <v>0.11952533312158183</v>
      </c>
      <c r="AA2980" s="100">
        <f t="shared" si="887"/>
        <v>0.90169987899582471</v>
      </c>
      <c r="AB2980" s="29">
        <f t="shared" si="888"/>
        <v>0.90844056222823411</v>
      </c>
      <c r="AG2980" s="40">
        <f t="array" ref="AG2980">SUM(_xlfn.NORM.DIST($AD$3:$AD$1003,$F2980,$AA2980,FALSE)*WindSpeedStep)</f>
        <v>1.0000000000000042</v>
      </c>
      <c r="AH2980" s="40">
        <f t="array" ref="AH2980">SUM(_xlfn.NORM.DIST($AD$3:$AD$1003,$F2980,$AB2980,FALSE)*WindSpeedStep)</f>
        <v>1.0000000000000038</v>
      </c>
      <c r="AJ2980" s="47">
        <f t="shared" si="882"/>
        <v>8</v>
      </c>
      <c r="AK2980" s="83" t="b">
        <f>COUNTIF('Power Curve'!$D$2:$D$31,AJ2980)&gt;0</f>
        <v>1</v>
      </c>
      <c r="AL2980" s="83" t="b">
        <f t="shared" si="883"/>
        <v>0</v>
      </c>
      <c r="AM2980" s="83" t="b">
        <f t="shared" si="889"/>
        <v>1</v>
      </c>
      <c r="AN2980" s="47" t="str">
        <f t="shared" si="884"/>
        <v>Inner</v>
      </c>
      <c r="AO2980" s="48" t="str">
        <f t="shared" si="885"/>
        <v>0.5-0.6</v>
      </c>
      <c r="AP2980" s="49" t="str">
        <f t="shared" si="890"/>
        <v>22-23</v>
      </c>
      <c r="AQ2980" s="49" t="str">
        <f t="shared" si="891"/>
        <v>Mar</v>
      </c>
      <c r="AR2980" s="48" t="str">
        <f t="shared" si="892"/>
        <v>285-295</v>
      </c>
      <c r="AS2980" s="49" t="str">
        <f t="shared" si="886"/>
        <v>Inner-TI</v>
      </c>
    </row>
    <row r="2981" spans="5:45" x14ac:dyDescent="0.3">
      <c r="E2981" s="15">
        <v>40997.930555555555</v>
      </c>
      <c r="F2981" s="21">
        <v>6.72</v>
      </c>
      <c r="G2981" s="21">
        <v>539.66000747680687</v>
      </c>
      <c r="H2981" s="42">
        <v>1.1804626564996037</v>
      </c>
      <c r="I2981" s="35">
        <v>293.5</v>
      </c>
      <c r="J2981" s="43">
        <v>0.18005952380952381</v>
      </c>
      <c r="K2981" s="44">
        <v>0.19598179720907971</v>
      </c>
      <c r="L2981" s="26">
        <f t="shared" si="874"/>
        <v>6.6375528863000754</v>
      </c>
      <c r="M2981" s="26">
        <f t="shared" si="875"/>
        <v>0.38390517136960661</v>
      </c>
      <c r="N2981" s="96">
        <f t="shared" si="876"/>
        <v>7</v>
      </c>
      <c r="O2981" s="26">
        <f t="shared" si="877"/>
        <v>0.61618035780095881</v>
      </c>
      <c r="P2981" s="3">
        <f>IF(L2981&gt;'Power Curve'!$C$37,0,INDEX(Ci,$N2981,1)*POWER(1-O2981,3)+INDEX(Ci,$N2981,2)*3*O2981*POWER(1-O2981,2)+INDEX(Ci,$N2981,3)*3*POWER(O2981,2)*(1-O2981)+INDEX(Ci,$N2981,4)*POWER(O2981,3))</f>
        <v>504.31916035094571</v>
      </c>
      <c r="Q2981" s="3">
        <f>MAX(0,MIN(P2981-V2981+W2981,'Power Curve'!$C$39))</f>
        <v>523.53458739190341</v>
      </c>
      <c r="R2981" s="3">
        <f t="shared" si="878"/>
        <v>539.66000747680687</v>
      </c>
      <c r="S2981" s="3">
        <f t="shared" si="879"/>
        <v>-16.125420084903453</v>
      </c>
      <c r="T2981" s="3">
        <f t="shared" si="880"/>
        <v>16.125420084903453</v>
      </c>
      <c r="V2981" s="37">
        <f t="array" ref="V2981">SUM(_xlfn.NORM.DIST($AD$3:$AD$1003,$L2981,$AA2981,FALSE)*WindSpeedStep*$AE$3:$AE$1003)/AG2981</f>
        <v>506.79029965926111</v>
      </c>
      <c r="W2981" s="37">
        <f t="array" ref="W2981">SUM(_xlfn.NORM.DIST($AD$3:$AD$1003,$L2981,$AB2981,FALSE)*WindSpeedStep*$AE$3:$AE$1003)/AH2981</f>
        <v>526.00572670021882</v>
      </c>
      <c r="Y2981" s="1">
        <f t="shared" si="881"/>
        <v>6</v>
      </c>
      <c r="Z2981" s="99">
        <f>IF(L2981&lt;'Power Curve'!$P$28,'Power Curve'!$Q$28,IF(L2981&gt;'Power Curve'!$P$29,'Power Curve'!$Q$29,INDEX(ReferenceTurbulence,Y2981)+(L2981-INDEX(ReferenceTurbulenceWindSpeed,Y2981))*(INDEX(ReferenceTurbulence,Y2981+1)-INDEX(ReferenceTurbulence,Y2981))/(INDEX(ReferenceTurbulenceWindSpeed,Y2981+1)-INDEX(ReferenceTurbulenceWindSpeed,Y2981))))</f>
        <v>0.12041442409114884</v>
      </c>
      <c r="AA2981" s="100">
        <f t="shared" si="887"/>
        <v>0.79925710817836637</v>
      </c>
      <c r="AB2981" s="29">
        <f t="shared" si="888"/>
        <v>1.1951546119677219</v>
      </c>
      <c r="AG2981" s="40">
        <f t="array" ref="AG2981">SUM(_xlfn.NORM.DIST($AD$3:$AD$1003,$F2981,$AA2981,FALSE)*WindSpeedStep)</f>
        <v>1.0000000000000033</v>
      </c>
      <c r="AH2981" s="40">
        <f t="array" ref="AH2981">SUM(_xlfn.NORM.DIST($AD$3:$AD$1003,$F2981,$AB2981,FALSE)*WindSpeedStep)</f>
        <v>0.99999999269959527</v>
      </c>
      <c r="AJ2981" s="47">
        <f t="shared" si="882"/>
        <v>7</v>
      </c>
      <c r="AK2981" s="83" t="b">
        <f>COUNTIF('Power Curve'!$D$2:$D$31,AJ2981)&gt;0</f>
        <v>1</v>
      </c>
      <c r="AL2981" s="83" t="b">
        <f t="shared" si="883"/>
        <v>0</v>
      </c>
      <c r="AM2981" s="83" t="b">
        <f t="shared" si="889"/>
        <v>1</v>
      </c>
      <c r="AN2981" s="47" t="str">
        <f t="shared" si="884"/>
        <v>Outer</v>
      </c>
      <c r="AO2981" s="48" t="str">
        <f t="shared" si="885"/>
        <v>0.3-0.4</v>
      </c>
      <c r="AP2981" s="49" t="str">
        <f t="shared" si="890"/>
        <v>22-23</v>
      </c>
      <c r="AQ2981" s="49" t="str">
        <f t="shared" si="891"/>
        <v>Mar</v>
      </c>
      <c r="AR2981" s="48" t="str">
        <f t="shared" si="892"/>
        <v>285-295</v>
      </c>
      <c r="AS2981" s="49" t="str">
        <f t="shared" si="886"/>
        <v>LWS-HTI</v>
      </c>
    </row>
    <row r="2982" spans="5:45" x14ac:dyDescent="0.3">
      <c r="E2982" s="15">
        <v>40997.9375</v>
      </c>
      <c r="F2982" s="21">
        <v>7.31</v>
      </c>
      <c r="G2982" s="21">
        <v>593.670022010803</v>
      </c>
      <c r="H2982" s="42">
        <v>1.1804462234197182</v>
      </c>
      <c r="I2982" s="35">
        <v>291.8</v>
      </c>
      <c r="J2982" s="43">
        <v>0.13406292749658003</v>
      </c>
      <c r="K2982" s="44">
        <v>0.14706704281673741</v>
      </c>
      <c r="L2982" s="26">
        <f t="shared" si="874"/>
        <v>7.2202807214866009</v>
      </c>
      <c r="M2982" s="26">
        <f t="shared" si="875"/>
        <v>0.4739676367673139</v>
      </c>
      <c r="N2982" s="96">
        <f t="shared" si="876"/>
        <v>8</v>
      </c>
      <c r="O2982" s="26">
        <f t="shared" si="877"/>
        <v>0.20648524398595389</v>
      </c>
      <c r="P2982" s="3">
        <f>IF(L2982&gt;'Power Curve'!$C$37,0,INDEX(Ci,$N2982,1)*POWER(1-O2982,3)+INDEX(Ci,$N2982,2)*3*O2982*POWER(1-O2982,2)+INDEX(Ci,$N2982,3)*3*POWER(O2982,2)*(1-O2982)+INDEX(Ci,$N2982,4)*POWER(O2982,3))</f>
        <v>654.34338769150622</v>
      </c>
      <c r="Q2982" s="3">
        <f>MAX(0,MIN(P2982-V2982+W2982,'Power Curve'!$C$39))</f>
        <v>659.57896481405612</v>
      </c>
      <c r="R2982" s="3">
        <f t="shared" si="878"/>
        <v>593.670022010803</v>
      </c>
      <c r="S2982" s="3">
        <f t="shared" si="879"/>
        <v>65.908942803253126</v>
      </c>
      <c r="T2982" s="3">
        <f t="shared" si="880"/>
        <v>65.908942803253126</v>
      </c>
      <c r="V2982" s="37">
        <f t="array" ref="V2982">SUM(_xlfn.NORM.DIST($AD$3:$AD$1003,$L2982,$AA2982,FALSE)*WindSpeedStep*$AE$3:$AE$1003)/AG2982</f>
        <v>650.6206122254207</v>
      </c>
      <c r="W2982" s="37">
        <f t="array" ref="W2982">SUM(_xlfn.NORM.DIST($AD$3:$AD$1003,$L2982,$AB2982,FALSE)*WindSpeedStep*$AE$3:$AE$1003)/AH2982</f>
        <v>655.8561893479706</v>
      </c>
      <c r="Y2982" s="1">
        <f t="shared" si="881"/>
        <v>7</v>
      </c>
      <c r="Z2982" s="99">
        <f>IF(L2982&lt;'Power Curve'!$P$28,'Power Curve'!$Q$28,IF(L2982&gt;'Power Curve'!$P$29,'Power Curve'!$Q$29,INDEX(ReferenceTurbulence,Y2982)+(L2982-INDEX(ReferenceTurbulenceWindSpeed,Y2982))*(INDEX(ReferenceTurbulence,Y2982+1)-INDEX(ReferenceTurbulence,Y2982))/(INDEX(ReferenceTurbulenceWindSpeed,Y2982+1)-INDEX(ReferenceTurbulenceWindSpeed,Y2982))))</f>
        <v>0.1196152469401114</v>
      </c>
      <c r="AA2982" s="100">
        <f t="shared" si="887"/>
        <v>0.86365566147754547</v>
      </c>
      <c r="AB2982" s="29">
        <f t="shared" si="888"/>
        <v>0.96797197086961273</v>
      </c>
      <c r="AG2982" s="40">
        <f t="array" ref="AG2982">SUM(_xlfn.NORM.DIST($AD$3:$AD$1003,$F2982,$AA2982,FALSE)*WindSpeedStep)</f>
        <v>1.0000000000000029</v>
      </c>
      <c r="AH2982" s="40">
        <f t="array" ref="AH2982">SUM(_xlfn.NORM.DIST($AD$3:$AD$1003,$F2982,$AB2982,FALSE)*WindSpeedStep)</f>
        <v>0.99999999999998956</v>
      </c>
      <c r="AJ2982" s="47">
        <f t="shared" si="882"/>
        <v>7</v>
      </c>
      <c r="AK2982" s="83" t="b">
        <f>COUNTIF('Power Curve'!$D$2:$D$31,AJ2982)&gt;0</f>
        <v>1</v>
      </c>
      <c r="AL2982" s="83" t="b">
        <f t="shared" si="883"/>
        <v>0</v>
      </c>
      <c r="AM2982" s="83" t="b">
        <f t="shared" si="889"/>
        <v>1</v>
      </c>
      <c r="AN2982" s="47" t="str">
        <f t="shared" si="884"/>
        <v>Inner</v>
      </c>
      <c r="AO2982" s="48" t="str">
        <f t="shared" si="885"/>
        <v>0.4-0.5</v>
      </c>
      <c r="AP2982" s="49" t="str">
        <f t="shared" si="890"/>
        <v>22-23</v>
      </c>
      <c r="AQ2982" s="49" t="str">
        <f t="shared" si="891"/>
        <v>Mar</v>
      </c>
      <c r="AR2982" s="48" t="str">
        <f t="shared" si="892"/>
        <v>285-295</v>
      </c>
      <c r="AS2982" s="49" t="str">
        <f t="shared" si="886"/>
        <v>Inner-TI</v>
      </c>
    </row>
    <row r="2983" spans="5:45" x14ac:dyDescent="0.3">
      <c r="E2983" s="15">
        <v>40997.944444444445</v>
      </c>
      <c r="F2983" s="21">
        <v>6.94</v>
      </c>
      <c r="G2983" s="21">
        <v>511.72999763488787</v>
      </c>
      <c r="H2983" s="42">
        <v>1.1805767795595399</v>
      </c>
      <c r="I2983" s="35">
        <v>291.7</v>
      </c>
      <c r="J2983" s="43">
        <v>0.15273775216138327</v>
      </c>
      <c r="K2983" s="44">
        <v>0.23613937907808008</v>
      </c>
      <c r="L2983" s="26">
        <f t="shared" si="874"/>
        <v>6.8550746189299634</v>
      </c>
      <c r="M2983" s="26">
        <f t="shared" si="875"/>
        <v>0.41752385634620104</v>
      </c>
      <c r="N2983" s="96">
        <f t="shared" si="876"/>
        <v>7</v>
      </c>
      <c r="O2983" s="26">
        <f t="shared" si="877"/>
        <v>0.83730125904974195</v>
      </c>
      <c r="P2983" s="3">
        <f>IF(L2983&gt;'Power Curve'!$C$37,0,INDEX(Ci,$N2983,1)*POWER(1-O2983,3)+INDEX(Ci,$N2983,2)*3*O2983*POWER(1-O2983,2)+INDEX(Ci,$N2983,3)*3*POWER(O2983,2)*(1-O2983)+INDEX(Ci,$N2983,4)*POWER(O2983,3))</f>
        <v>559.27664301385687</v>
      </c>
      <c r="Q2983" s="3">
        <f>MAX(0,MIN(P2983-V2983+W2983,'Power Curve'!$C$39))</f>
        <v>570.10466652718628</v>
      </c>
      <c r="R2983" s="3">
        <f t="shared" si="878"/>
        <v>511.72999763488787</v>
      </c>
      <c r="S2983" s="3">
        <f t="shared" si="879"/>
        <v>58.374668892298416</v>
      </c>
      <c r="T2983" s="3">
        <f t="shared" si="880"/>
        <v>58.374668892298416</v>
      </c>
      <c r="V2983" s="37">
        <f t="array" ref="V2983">SUM(_xlfn.NORM.DIST($AD$3:$AD$1003,$L2983,$AA2983,FALSE)*WindSpeedStep*$AE$3:$AE$1003)/AG2983</f>
        <v>558.25286206333362</v>
      </c>
      <c r="W2983" s="37">
        <f t="array" ref="W2983">SUM(_xlfn.NORM.DIST($AD$3:$AD$1003,$L2983,$AB2983,FALSE)*WindSpeedStep*$AE$3:$AE$1003)/AH2983</f>
        <v>569.08088557666304</v>
      </c>
      <c r="Y2983" s="1">
        <f t="shared" si="881"/>
        <v>6</v>
      </c>
      <c r="Z2983" s="99">
        <f>IF(L2983&lt;'Power Curve'!$P$28,'Power Curve'!$Q$28,IF(L2983&gt;'Power Curve'!$P$29,'Power Curve'!$Q$29,INDEX(ReferenceTurbulence,Y2983)+(L2983-INDEX(ReferenceTurbulenceWindSpeed,Y2983))*(INDEX(ReferenceTurbulence,Y2983+1)-INDEX(ReferenceTurbulence,Y2983))/(INDEX(ReferenceTurbulenceWindSpeed,Y2983+1)-INDEX(ReferenceTurbulenceWindSpeed,Y2983))))</f>
        <v>0.11998684043258663</v>
      </c>
      <c r="AA2983" s="100">
        <f t="shared" si="887"/>
        <v>0.82251874445502415</v>
      </c>
      <c r="AB2983" s="29">
        <f t="shared" si="888"/>
        <v>1.0470286881939137</v>
      </c>
      <c r="AG2983" s="40">
        <f t="array" ref="AG2983">SUM(_xlfn.NORM.DIST($AD$3:$AD$1003,$F2983,$AA2983,FALSE)*WindSpeedStep)</f>
        <v>1.0000000000000036</v>
      </c>
      <c r="AH2983" s="40">
        <f t="array" ref="AH2983">SUM(_xlfn.NORM.DIST($AD$3:$AD$1003,$F2983,$AB2983,FALSE)*WindSpeedStep)</f>
        <v>0.9999999999879392</v>
      </c>
      <c r="AJ2983" s="47">
        <f t="shared" si="882"/>
        <v>7</v>
      </c>
      <c r="AK2983" s="83" t="b">
        <f>COUNTIF('Power Curve'!$D$2:$D$31,AJ2983)&gt;0</f>
        <v>1</v>
      </c>
      <c r="AL2983" s="83" t="b">
        <f t="shared" si="883"/>
        <v>0</v>
      </c>
      <c r="AM2983" s="83" t="b">
        <f t="shared" si="889"/>
        <v>1</v>
      </c>
      <c r="AN2983" s="47" t="str">
        <f t="shared" si="884"/>
        <v>Outer</v>
      </c>
      <c r="AO2983" s="48" t="str">
        <f t="shared" si="885"/>
        <v>0.4-0.5</v>
      </c>
      <c r="AP2983" s="49" t="str">
        <f t="shared" si="890"/>
        <v>22-23</v>
      </c>
      <c r="AQ2983" s="49" t="str">
        <f t="shared" si="891"/>
        <v>Mar</v>
      </c>
      <c r="AR2983" s="48" t="str">
        <f t="shared" si="892"/>
        <v>285-295</v>
      </c>
      <c r="AS2983" s="49" t="str">
        <f t="shared" si="886"/>
        <v>LWS-HTI</v>
      </c>
    </row>
    <row r="2984" spans="5:45" x14ac:dyDescent="0.3">
      <c r="E2984" s="15">
        <v>40997.951388888891</v>
      </c>
      <c r="F2984" s="21">
        <v>6.76</v>
      </c>
      <c r="G2984" s="21">
        <v>555.70002746582054</v>
      </c>
      <c r="H2984" s="42">
        <v>1.1804462234197182</v>
      </c>
      <c r="I2984" s="35">
        <v>289.39999999999998</v>
      </c>
      <c r="J2984" s="43">
        <v>0.13313609467455623</v>
      </c>
      <c r="K2984" s="44">
        <v>0.2795721606668044</v>
      </c>
      <c r="L2984" s="26">
        <f t="shared" si="874"/>
        <v>6.6770311459985532</v>
      </c>
      <c r="M2984" s="26">
        <f t="shared" si="875"/>
        <v>0.39000666366732356</v>
      </c>
      <c r="N2984" s="96">
        <f t="shared" si="876"/>
        <v>7</v>
      </c>
      <c r="O2984" s="26">
        <f t="shared" si="877"/>
        <v>0.65631183459051734</v>
      </c>
      <c r="P2984" s="3">
        <f>IF(L2984&gt;'Power Curve'!$C$37,0,INDEX(Ci,$N2984,1)*POWER(1-O2984,3)+INDEX(Ci,$N2984,2)*3*O2984*POWER(1-O2984,2)+INDEX(Ci,$N2984,3)*3*POWER(O2984,2)*(1-O2984)+INDEX(Ci,$N2984,4)*POWER(O2984,3))</f>
        <v>514.16054354896437</v>
      </c>
      <c r="Q2984" s="3">
        <f>MAX(0,MIN(P2984-V2984+W2984,'Power Curve'!$C$39))</f>
        <v>517.85450559999947</v>
      </c>
      <c r="R2984" s="3">
        <f t="shared" si="878"/>
        <v>555.70002746582054</v>
      </c>
      <c r="S2984" s="3">
        <f t="shared" si="879"/>
        <v>-37.84552186582107</v>
      </c>
      <c r="T2984" s="3">
        <f t="shared" si="880"/>
        <v>37.84552186582107</v>
      </c>
      <c r="V2984" s="37">
        <f t="array" ref="V2984">SUM(_xlfn.NORM.DIST($AD$3:$AD$1003,$L2984,$AA2984,FALSE)*WindSpeedStep*$AE$3:$AE$1003)/AG2984</f>
        <v>515.93907650697395</v>
      </c>
      <c r="W2984" s="37">
        <f t="array" ref="W2984">SUM(_xlfn.NORM.DIST($AD$3:$AD$1003,$L2984,$AB2984,FALSE)*WindSpeedStep*$AE$3:$AE$1003)/AH2984</f>
        <v>519.63303855800905</v>
      </c>
      <c r="Y2984" s="1">
        <f t="shared" si="881"/>
        <v>6</v>
      </c>
      <c r="Z2984" s="99">
        <f>IF(L2984&lt;'Power Curve'!$P$28,'Power Curve'!$Q$28,IF(L2984&gt;'Power Curve'!$P$29,'Power Curve'!$Q$29,INDEX(ReferenceTurbulence,Y2984)+(L2984-INDEX(ReferenceTurbulenceWindSpeed,Y2984))*(INDEX(ReferenceTurbulence,Y2984+1)-INDEX(ReferenceTurbulence,Y2984))/(INDEX(ReferenceTurbulenceWindSpeed,Y2984+1)-INDEX(ReferenceTurbulenceWindSpeed,Y2984))))</f>
        <v>0.12033682146031532</v>
      </c>
      <c r="AA2984" s="100">
        <f t="shared" si="887"/>
        <v>0.80349270490099256</v>
      </c>
      <c r="AB2984" s="29">
        <f t="shared" si="888"/>
        <v>0.88895385079862399</v>
      </c>
      <c r="AG2984" s="40">
        <f t="array" ref="AG2984">SUM(_xlfn.NORM.DIST($AD$3:$AD$1003,$F2984,$AA2984,FALSE)*WindSpeedStep)</f>
        <v>1.0000000000000036</v>
      </c>
      <c r="AH2984" s="40">
        <f t="array" ref="AH2984">SUM(_xlfn.NORM.DIST($AD$3:$AD$1003,$F2984,$AB2984,FALSE)*WindSpeedStep)</f>
        <v>0.99999999999999512</v>
      </c>
      <c r="AJ2984" s="47">
        <f t="shared" si="882"/>
        <v>7</v>
      </c>
      <c r="AK2984" s="83" t="b">
        <f>COUNTIF('Power Curve'!$D$2:$D$31,AJ2984)&gt;0</f>
        <v>1</v>
      </c>
      <c r="AL2984" s="83" t="b">
        <f t="shared" si="883"/>
        <v>0</v>
      </c>
      <c r="AM2984" s="83" t="b">
        <f t="shared" si="889"/>
        <v>1</v>
      </c>
      <c r="AN2984" s="47" t="str">
        <f t="shared" si="884"/>
        <v>Inner</v>
      </c>
      <c r="AO2984" s="48" t="str">
        <f t="shared" si="885"/>
        <v>0.3-0.4</v>
      </c>
      <c r="AP2984" s="49" t="str">
        <f t="shared" si="890"/>
        <v>22-23</v>
      </c>
      <c r="AQ2984" s="49" t="str">
        <f t="shared" si="891"/>
        <v>Mar</v>
      </c>
      <c r="AR2984" s="48" t="str">
        <f t="shared" si="892"/>
        <v>285-295</v>
      </c>
      <c r="AS2984" s="49" t="str">
        <f t="shared" si="886"/>
        <v>Inner-TI</v>
      </c>
    </row>
    <row r="2985" spans="5:45" x14ac:dyDescent="0.3">
      <c r="E2985" s="15">
        <v>40997.958333333336</v>
      </c>
      <c r="F2985" s="21">
        <v>6.97</v>
      </c>
      <c r="G2985" s="21">
        <v>444.14999389648398</v>
      </c>
      <c r="H2985" s="42">
        <v>1.180402711122998</v>
      </c>
      <c r="I2985" s="35">
        <v>291.2</v>
      </c>
      <c r="J2985" s="43">
        <v>0.11764705882352941</v>
      </c>
      <c r="K2985" s="44">
        <v>0.33200324391519703</v>
      </c>
      <c r="L2985" s="26">
        <f t="shared" si="874"/>
        <v>6.8843691211184668</v>
      </c>
      <c r="M2985" s="26">
        <f t="shared" si="875"/>
        <v>0.42205141609259728</v>
      </c>
      <c r="N2985" s="96">
        <f t="shared" si="876"/>
        <v>7</v>
      </c>
      <c r="O2985" s="26">
        <f t="shared" si="877"/>
        <v>0.86708047534799559</v>
      </c>
      <c r="P2985" s="3">
        <f>IF(L2985&gt;'Power Curve'!$C$37,0,INDEX(Ci,$N2985,1)*POWER(1-O2985,3)+INDEX(Ci,$N2985,2)*3*O2985*POWER(1-O2985,2)+INDEX(Ci,$N2985,3)*3*POWER(O2985,2)*(1-O2985)+INDEX(Ci,$N2985,4)*POWER(O2985,3))</f>
        <v>566.77552829561216</v>
      </c>
      <c r="Q2985" s="3">
        <f>MAX(0,MIN(P2985-V2985+W2985,'Power Curve'!$C$39))</f>
        <v>566.08718020668562</v>
      </c>
      <c r="R2985" s="3">
        <f t="shared" si="878"/>
        <v>444.14999389648398</v>
      </c>
      <c r="S2985" s="3">
        <f t="shared" si="879"/>
        <v>121.93718631020164</v>
      </c>
      <c r="T2985" s="3">
        <f t="shared" si="880"/>
        <v>121.93718631020164</v>
      </c>
      <c r="V2985" s="37">
        <f t="array" ref="V2985">SUM(_xlfn.NORM.DIST($AD$3:$AD$1003,$L2985,$AA2985,FALSE)*WindSpeedStep*$AE$3:$AE$1003)/AG2985</f>
        <v>565.38093022161547</v>
      </c>
      <c r="W2985" s="37">
        <f t="array" ref="W2985">SUM(_xlfn.NORM.DIST($AD$3:$AD$1003,$L2985,$AB2985,FALSE)*WindSpeedStep*$AE$3:$AE$1003)/AH2985</f>
        <v>564.69258213268893</v>
      </c>
      <c r="Y2985" s="1">
        <f t="shared" si="881"/>
        <v>6</v>
      </c>
      <c r="Z2985" s="99">
        <f>IF(L2985&lt;'Power Curve'!$P$28,'Power Curve'!$Q$28,IF(L2985&gt;'Power Curve'!$P$29,'Power Curve'!$Q$29,INDEX(ReferenceTurbulence,Y2985)+(L2985-INDEX(ReferenceTurbulenceWindSpeed,Y2985))*(INDEX(ReferenceTurbulence,Y2985+1)-INDEX(ReferenceTurbulence,Y2985))/(INDEX(ReferenceTurbulenceWindSpeed,Y2985+1)-INDEX(ReferenceTurbulenceWindSpeed,Y2985))))</f>
        <v>0.11992925606954356</v>
      </c>
      <c r="AA2985" s="100">
        <f t="shared" si="887"/>
        <v>0.8256372672038752</v>
      </c>
      <c r="AB2985" s="29">
        <f t="shared" si="888"/>
        <v>0.80992577895511375</v>
      </c>
      <c r="AG2985" s="40">
        <f t="array" ref="AG2985">SUM(_xlfn.NORM.DIST($AD$3:$AD$1003,$F2985,$AA2985,FALSE)*WindSpeedStep)</f>
        <v>1.0000000000000038</v>
      </c>
      <c r="AH2985" s="40">
        <f t="array" ref="AH2985">SUM(_xlfn.NORM.DIST($AD$3:$AD$1003,$F2985,$AB2985,FALSE)*WindSpeedStep)</f>
        <v>1.0000000000000038</v>
      </c>
      <c r="AJ2985" s="47">
        <f t="shared" si="882"/>
        <v>7</v>
      </c>
      <c r="AK2985" s="83" t="b">
        <f>COUNTIF('Power Curve'!$D$2:$D$31,AJ2985)&gt;0</f>
        <v>1</v>
      </c>
      <c r="AL2985" s="83" t="b">
        <f t="shared" si="883"/>
        <v>0</v>
      </c>
      <c r="AM2985" s="83" t="b">
        <f t="shared" si="889"/>
        <v>1</v>
      </c>
      <c r="AN2985" s="47" t="str">
        <f t="shared" si="884"/>
        <v>Outer</v>
      </c>
      <c r="AO2985" s="48" t="str">
        <f t="shared" si="885"/>
        <v>0.4-0.5</v>
      </c>
      <c r="AP2985" s="49" t="str">
        <f t="shared" si="890"/>
        <v>23-24</v>
      </c>
      <c r="AQ2985" s="49" t="str">
        <f t="shared" si="891"/>
        <v>Mar</v>
      </c>
      <c r="AR2985" s="48" t="str">
        <f t="shared" si="892"/>
        <v>285-295</v>
      </c>
      <c r="AS2985" s="49" t="str">
        <f t="shared" si="886"/>
        <v>Inner-TI</v>
      </c>
    </row>
    <row r="2986" spans="5:45" x14ac:dyDescent="0.3">
      <c r="E2986" s="15">
        <v>40997.965277777781</v>
      </c>
      <c r="F2986" s="21">
        <v>6.32</v>
      </c>
      <c r="G2986" s="21">
        <v>378.27999114990212</v>
      </c>
      <c r="H2986" s="42">
        <v>1.1805332576376342</v>
      </c>
      <c r="I2986" s="35">
        <v>291.39999999999998</v>
      </c>
      <c r="J2986" s="43">
        <v>0.14240506329113925</v>
      </c>
      <c r="K2986" s="44">
        <v>0.26455947293807608</v>
      </c>
      <c r="L2986" s="26">
        <f t="shared" si="874"/>
        <v>6.2425848998507965</v>
      </c>
      <c r="M2986" s="26">
        <f t="shared" si="875"/>
        <v>0.32286159585308072</v>
      </c>
      <c r="N2986" s="96">
        <f t="shared" si="876"/>
        <v>7</v>
      </c>
      <c r="O2986" s="26">
        <f t="shared" si="877"/>
        <v>0.21467713294074242</v>
      </c>
      <c r="P2986" s="3">
        <f>IF(L2986&gt;'Power Curve'!$C$37,0,INDEX(Ci,$N2986,1)*POWER(1-O2986,3)+INDEX(Ci,$N2986,2)*3*O2986*POWER(1-O2986,2)+INDEX(Ci,$N2986,3)*3*POWER(O2986,2)*(1-O2986)+INDEX(Ci,$N2986,4)*POWER(O2986,3))</f>
        <v>411.85026091817031</v>
      </c>
      <c r="Q2986" s="3">
        <f>MAX(0,MIN(P2986-V2986+W2986,'Power Curve'!$C$39))</f>
        <v>416.58418076536231</v>
      </c>
      <c r="R2986" s="3">
        <f t="shared" si="878"/>
        <v>378.27999114990212</v>
      </c>
      <c r="S2986" s="3">
        <f t="shared" si="879"/>
        <v>38.304189615460189</v>
      </c>
      <c r="T2986" s="3">
        <f t="shared" si="880"/>
        <v>38.304189615460189</v>
      </c>
      <c r="V2986" s="37">
        <f t="array" ref="V2986">SUM(_xlfn.NORM.DIST($AD$3:$AD$1003,$L2986,$AA2986,FALSE)*WindSpeedStep*$AE$3:$AE$1003)/AG2986</f>
        <v>419.83844015394186</v>
      </c>
      <c r="W2986" s="37">
        <f t="array" ref="W2986">SUM(_xlfn.NORM.DIST($AD$3:$AD$1003,$L2986,$AB2986,FALSE)*WindSpeedStep*$AE$3:$AE$1003)/AH2986</f>
        <v>424.57236000113386</v>
      </c>
      <c r="Y2986" s="1">
        <f t="shared" si="881"/>
        <v>6</v>
      </c>
      <c r="Z2986" s="99">
        <f>IF(L2986&lt;'Power Curve'!$P$28,'Power Curve'!$Q$28,IF(L2986&gt;'Power Curve'!$P$29,'Power Curve'!$Q$29,INDEX(ReferenceTurbulence,Y2986)+(L2986-INDEX(ReferenceTurbulenceWindSpeed,Y2986))*(INDEX(ReferenceTurbulence,Y2986+1)-INDEX(ReferenceTurbulence,Y2986))/(INDEX(ReferenceTurbulenceWindSpeed,Y2986+1)-INDEX(ReferenceTurbulenceWindSpeed,Y2986))))</f>
        <v>0.12119081482056751</v>
      </c>
      <c r="AA2986" s="100">
        <f t="shared" si="887"/>
        <v>0.75654395059948887</v>
      </c>
      <c r="AB2986" s="29">
        <f t="shared" si="888"/>
        <v>0.88897569776356289</v>
      </c>
      <c r="AG2986" s="40">
        <f t="array" ref="AG2986">SUM(_xlfn.NORM.DIST($AD$3:$AD$1003,$F2986,$AA2986,FALSE)*WindSpeedStep)</f>
        <v>1.0000000000000036</v>
      </c>
      <c r="AH2986" s="40">
        <f t="array" ref="AH2986">SUM(_xlfn.NORM.DIST($AD$3:$AD$1003,$F2986,$AB2986,FALSE)*WindSpeedStep)</f>
        <v>0.99999999999962697</v>
      </c>
      <c r="AJ2986" s="47">
        <f t="shared" si="882"/>
        <v>6</v>
      </c>
      <c r="AK2986" s="83" t="b">
        <f>COUNTIF('Power Curve'!$D$2:$D$31,AJ2986)&gt;0</f>
        <v>1</v>
      </c>
      <c r="AL2986" s="83" t="b">
        <f t="shared" si="883"/>
        <v>0</v>
      </c>
      <c r="AM2986" s="83" t="b">
        <f t="shared" si="889"/>
        <v>1</v>
      </c>
      <c r="AN2986" s="47" t="str">
        <f t="shared" si="884"/>
        <v>Outer</v>
      </c>
      <c r="AO2986" s="48" t="str">
        <f t="shared" si="885"/>
        <v>0.3-0.4</v>
      </c>
      <c r="AP2986" s="49" t="str">
        <f t="shared" si="890"/>
        <v>23-24</v>
      </c>
      <c r="AQ2986" s="49" t="str">
        <f t="shared" si="891"/>
        <v>Mar</v>
      </c>
      <c r="AR2986" s="48" t="str">
        <f t="shared" si="892"/>
        <v>285-295</v>
      </c>
      <c r="AS2986" s="49" t="str">
        <f t="shared" si="886"/>
        <v>LWS-HTI</v>
      </c>
    </row>
    <row r="2987" spans="5:45" x14ac:dyDescent="0.3">
      <c r="E2987" s="15">
        <v>40997.972222222219</v>
      </c>
      <c r="F2987" s="21">
        <v>6.42</v>
      </c>
      <c r="G2987" s="21">
        <v>499.20001220703102</v>
      </c>
      <c r="H2987" s="42">
        <v>1.1807073645813058</v>
      </c>
      <c r="I2987" s="35">
        <v>296.2</v>
      </c>
      <c r="J2987" s="43">
        <v>0.16043613707165111</v>
      </c>
      <c r="K2987" s="44">
        <v>0.2402620069163075</v>
      </c>
      <c r="L2987" s="26">
        <f t="shared" si="874"/>
        <v>6.341671706712221</v>
      </c>
      <c r="M2987" s="26">
        <f t="shared" si="875"/>
        <v>0.33817578126773468</v>
      </c>
      <c r="N2987" s="96">
        <f t="shared" si="876"/>
        <v>7</v>
      </c>
      <c r="O2987" s="26">
        <f t="shared" si="877"/>
        <v>0.31540345472093134</v>
      </c>
      <c r="P2987" s="3">
        <f>IF(L2987&gt;'Power Curve'!$C$37,0,INDEX(Ci,$N2987,1)*POWER(1-O2987,3)+INDEX(Ci,$N2987,2)*3*O2987*POWER(1-O2987,2)+INDEX(Ci,$N2987,3)*3*POWER(O2987,2)*(1-O2987)+INDEX(Ci,$N2987,4)*POWER(O2987,3))</f>
        <v>433.76764491190181</v>
      </c>
      <c r="Q2987" s="3">
        <f>MAX(0,MIN(P2987-V2987+W2987,'Power Curve'!$C$39))</f>
        <v>443.78396136425744</v>
      </c>
      <c r="R2987" s="3">
        <f t="shared" si="878"/>
        <v>499.20001220703102</v>
      </c>
      <c r="S2987" s="3">
        <f t="shared" si="879"/>
        <v>-55.416050842773586</v>
      </c>
      <c r="T2987" s="3">
        <f t="shared" si="880"/>
        <v>55.416050842773586</v>
      </c>
      <c r="V2987" s="37">
        <f t="array" ref="V2987">SUM(_xlfn.NORM.DIST($AD$3:$AD$1003,$L2987,$AA2987,FALSE)*WindSpeedStep*$AE$3:$AE$1003)/AG2987</f>
        <v>440.88360354858031</v>
      </c>
      <c r="W2987" s="37">
        <f t="array" ref="W2987">SUM(_xlfn.NORM.DIST($AD$3:$AD$1003,$L2987,$AB2987,FALSE)*WindSpeedStep*$AE$3:$AE$1003)/AH2987</f>
        <v>450.89992000093594</v>
      </c>
      <c r="Y2987" s="1">
        <f t="shared" si="881"/>
        <v>6</v>
      </c>
      <c r="Z2987" s="99">
        <f>IF(L2987&lt;'Power Curve'!$P$28,'Power Curve'!$Q$28,IF(L2987&gt;'Power Curve'!$P$29,'Power Curve'!$Q$29,INDEX(ReferenceTurbulence,Y2987)+(L2987-INDEX(ReferenceTurbulenceWindSpeed,Y2987))*(INDEX(ReferenceTurbulence,Y2987+1)-INDEX(ReferenceTurbulence,Y2987))/(INDEX(ReferenceTurbulenceWindSpeed,Y2987+1)-INDEX(ReferenceTurbulenceWindSpeed,Y2987))))</f>
        <v>0.12099603934282183</v>
      </c>
      <c r="AA2987" s="100">
        <f t="shared" si="887"/>
        <v>0.76731715932461197</v>
      </c>
      <c r="AB2987" s="29">
        <f t="shared" si="888"/>
        <v>1.0174333112014935</v>
      </c>
      <c r="AG2987" s="40">
        <f t="array" ref="AG2987">SUM(_xlfn.NORM.DIST($AD$3:$AD$1003,$F2987,$AA2987,FALSE)*WindSpeedStep)</f>
        <v>1.0000000000000038</v>
      </c>
      <c r="AH2987" s="40">
        <f t="array" ref="AH2987">SUM(_xlfn.NORM.DIST($AD$3:$AD$1003,$F2987,$AB2987,FALSE)*WindSpeedStep)</f>
        <v>0.99999999990023203</v>
      </c>
      <c r="AJ2987" s="47">
        <f t="shared" si="882"/>
        <v>6</v>
      </c>
      <c r="AK2987" s="83" t="b">
        <f>COUNTIF('Power Curve'!$D$2:$D$31,AJ2987)&gt;0</f>
        <v>1</v>
      </c>
      <c r="AL2987" s="83" t="b">
        <f t="shared" si="883"/>
        <v>0</v>
      </c>
      <c r="AM2987" s="83" t="b">
        <f t="shared" si="889"/>
        <v>1</v>
      </c>
      <c r="AN2987" s="47" t="str">
        <f t="shared" si="884"/>
        <v>Outer</v>
      </c>
      <c r="AO2987" s="48" t="str">
        <f t="shared" si="885"/>
        <v>0.3-0.4</v>
      </c>
      <c r="AP2987" s="49" t="str">
        <f t="shared" si="890"/>
        <v>23-24</v>
      </c>
      <c r="AQ2987" s="49" t="str">
        <f t="shared" si="891"/>
        <v>Mar</v>
      </c>
      <c r="AR2987" s="48" t="str">
        <f t="shared" si="892"/>
        <v>295-305</v>
      </c>
      <c r="AS2987" s="49" t="str">
        <f t="shared" si="886"/>
        <v>LWS-HTI</v>
      </c>
    </row>
    <row r="2988" spans="5:45" x14ac:dyDescent="0.3">
      <c r="E2988" s="15">
        <v>40997.979166666664</v>
      </c>
      <c r="F2988" s="21">
        <v>6.75</v>
      </c>
      <c r="G2988" s="21">
        <v>446.36000061035162</v>
      </c>
      <c r="H2988" s="42">
        <v>1.1804297818569858</v>
      </c>
      <c r="I2988" s="35">
        <v>294.7</v>
      </c>
      <c r="J2988" s="43">
        <v>0.15111111111111111</v>
      </c>
      <c r="K2988" s="44">
        <v>0.24405349398253307</v>
      </c>
      <c r="L2988" s="26">
        <f t="shared" si="874"/>
        <v>6.6671229268935246</v>
      </c>
      <c r="M2988" s="26">
        <f t="shared" si="875"/>
        <v>0.38847531646470723</v>
      </c>
      <c r="N2988" s="96">
        <f t="shared" si="876"/>
        <v>7</v>
      </c>
      <c r="O2988" s="26">
        <f t="shared" si="877"/>
        <v>0.64623967163104812</v>
      </c>
      <c r="P2988" s="3">
        <f>IF(L2988&gt;'Power Curve'!$C$37,0,INDEX(Ci,$N2988,1)*POWER(1-O2988,3)+INDEX(Ci,$N2988,2)*3*O2988*POWER(1-O2988,2)+INDEX(Ci,$N2988,3)*3*POWER(O2988,2)*(1-O2988)+INDEX(Ci,$N2988,4)*POWER(O2988,3))</f>
        <v>511.68358258501456</v>
      </c>
      <c r="Q2988" s="3">
        <f>MAX(0,MIN(P2988-V2988+W2988,'Power Curve'!$C$39))</f>
        <v>520.93374590518192</v>
      </c>
      <c r="R2988" s="3">
        <f t="shared" si="878"/>
        <v>446.36000061035162</v>
      </c>
      <c r="S2988" s="3">
        <f t="shared" si="879"/>
        <v>74.573745294830303</v>
      </c>
      <c r="T2988" s="3">
        <f t="shared" si="880"/>
        <v>74.573745294830303</v>
      </c>
      <c r="V2988" s="37">
        <f t="array" ref="V2988">SUM(_xlfn.NORM.DIST($AD$3:$AD$1003,$L2988,$AA2988,FALSE)*WindSpeedStep*$AE$3:$AE$1003)/AG2988</f>
        <v>513.63498261982147</v>
      </c>
      <c r="W2988" s="37">
        <f t="array" ref="W2988">SUM(_xlfn.NORM.DIST($AD$3:$AD$1003,$L2988,$AB2988,FALSE)*WindSpeedStep*$AE$3:$AE$1003)/AH2988</f>
        <v>522.88514593998889</v>
      </c>
      <c r="Y2988" s="1">
        <f t="shared" si="881"/>
        <v>6</v>
      </c>
      <c r="Z2988" s="99">
        <f>IF(L2988&lt;'Power Curve'!$P$28,'Power Curve'!$Q$28,IF(L2988&gt;'Power Curve'!$P$29,'Power Curve'!$Q$29,INDEX(ReferenceTurbulence,Y2988)+(L2988-INDEX(ReferenceTurbulenceWindSpeed,Y2988))*(INDEX(ReferenceTurbulence,Y2988+1)-INDEX(ReferenceTurbulence,Y2988))/(INDEX(ReferenceTurbulenceWindSpeed,Y2988+1)-INDEX(ReferenceTurbulenceWindSpeed,Y2988))))</f>
        <v>0.12035629810075738</v>
      </c>
      <c r="AA2988" s="100">
        <f t="shared" si="887"/>
        <v>0.80243023446359107</v>
      </c>
      <c r="AB2988" s="29">
        <f t="shared" si="888"/>
        <v>1.0074763533972437</v>
      </c>
      <c r="AG2988" s="40">
        <f t="array" ref="AG2988">SUM(_xlfn.NORM.DIST($AD$3:$AD$1003,$F2988,$AA2988,FALSE)*WindSpeedStep)</f>
        <v>1.0000000000000033</v>
      </c>
      <c r="AH2988" s="40">
        <f t="array" ref="AH2988">SUM(_xlfn.NORM.DIST($AD$3:$AD$1003,$F2988,$AB2988,FALSE)*WindSpeedStep)</f>
        <v>0.9999999999927276</v>
      </c>
      <c r="AJ2988" s="47">
        <f t="shared" si="882"/>
        <v>7</v>
      </c>
      <c r="AK2988" s="83" t="b">
        <f>COUNTIF('Power Curve'!$D$2:$D$31,AJ2988)&gt;0</f>
        <v>1</v>
      </c>
      <c r="AL2988" s="83" t="b">
        <f t="shared" si="883"/>
        <v>0</v>
      </c>
      <c r="AM2988" s="83" t="b">
        <f t="shared" si="889"/>
        <v>1</v>
      </c>
      <c r="AN2988" s="47" t="str">
        <f t="shared" si="884"/>
        <v>Outer</v>
      </c>
      <c r="AO2988" s="48" t="str">
        <f t="shared" si="885"/>
        <v>0.3-0.4</v>
      </c>
      <c r="AP2988" s="49" t="str">
        <f t="shared" si="890"/>
        <v>23-24</v>
      </c>
      <c r="AQ2988" s="49" t="str">
        <f t="shared" si="891"/>
        <v>Mar</v>
      </c>
      <c r="AR2988" s="48" t="str">
        <f t="shared" si="892"/>
        <v>285-295</v>
      </c>
      <c r="AS2988" s="49" t="str">
        <f t="shared" si="886"/>
        <v>LWS-HTI</v>
      </c>
    </row>
    <row r="2989" spans="5:45" x14ac:dyDescent="0.3">
      <c r="E2989" s="15">
        <v>40997.986111111109</v>
      </c>
      <c r="F2989" s="21">
        <v>6.89</v>
      </c>
      <c r="G2989" s="21">
        <v>565.49002647399925</v>
      </c>
      <c r="H2989" s="42">
        <v>1.1805603698785472</v>
      </c>
      <c r="I2989" s="35">
        <v>297.7</v>
      </c>
      <c r="J2989" s="43">
        <v>0.14804063860667635</v>
      </c>
      <c r="K2989" s="44">
        <v>0.21387501449572296</v>
      </c>
      <c r="L2989" s="26">
        <f t="shared" si="874"/>
        <v>6.8056549407464635</v>
      </c>
      <c r="M2989" s="26">
        <f t="shared" si="875"/>
        <v>0.40988588577466889</v>
      </c>
      <c r="N2989" s="96">
        <f t="shared" si="876"/>
        <v>7</v>
      </c>
      <c r="O2989" s="26">
        <f t="shared" si="877"/>
        <v>0.78706387059553273</v>
      </c>
      <c r="P2989" s="3">
        <f>IF(L2989&gt;'Power Curve'!$C$37,0,INDEX(Ci,$N2989,1)*POWER(1-O2989,3)+INDEX(Ci,$N2989,2)*3*O2989*POWER(1-O2989,2)+INDEX(Ci,$N2989,3)*3*POWER(O2989,2)*(1-O2989)+INDEX(Ci,$N2989,4)*POWER(O2989,3))</f>
        <v>546.66145400456185</v>
      </c>
      <c r="Q2989" s="3">
        <f>MAX(0,MIN(P2989-V2989+W2989,'Power Curve'!$C$39))</f>
        <v>555.57741957444557</v>
      </c>
      <c r="R2989" s="3">
        <f t="shared" si="878"/>
        <v>565.49002647399925</v>
      </c>
      <c r="S2989" s="3">
        <f t="shared" si="879"/>
        <v>-9.9126068995536798</v>
      </c>
      <c r="T2989" s="3">
        <f t="shared" si="880"/>
        <v>9.9126068995536798</v>
      </c>
      <c r="V2989" s="37">
        <f t="array" ref="V2989">SUM(_xlfn.NORM.DIST($AD$3:$AD$1003,$L2989,$AA2989,FALSE)*WindSpeedStep*$AE$3:$AE$1003)/AG2989</f>
        <v>546.33434486938143</v>
      </c>
      <c r="W2989" s="37">
        <f t="array" ref="W2989">SUM(_xlfn.NORM.DIST($AD$3:$AD$1003,$L2989,$AB2989,FALSE)*WindSpeedStep*$AE$3:$AE$1003)/AH2989</f>
        <v>555.25031043926515</v>
      </c>
      <c r="Y2989" s="1">
        <f t="shared" si="881"/>
        <v>6</v>
      </c>
      <c r="Z2989" s="99">
        <f>IF(L2989&lt;'Power Curve'!$P$28,'Power Curve'!$Q$28,IF(L2989&gt;'Power Curve'!$P$29,'Power Curve'!$Q$29,INDEX(ReferenceTurbulence,Y2989)+(L2989-INDEX(ReferenceTurbulenceWindSpeed,Y2989))*(INDEX(ReferenceTurbulence,Y2989+1)-INDEX(ReferenceTurbulence,Y2989))/(INDEX(ReferenceTurbulenceWindSpeed,Y2989+1)-INDEX(ReferenceTurbulenceWindSpeed,Y2989))))</f>
        <v>0.12008398496406489</v>
      </c>
      <c r="AA2989" s="100">
        <f t="shared" si="887"/>
        <v>0.81725016557521224</v>
      </c>
      <c r="AB2989" s="29">
        <f t="shared" si="888"/>
        <v>1.0075135035647886</v>
      </c>
      <c r="AG2989" s="40">
        <f t="array" ref="AG2989">SUM(_xlfn.NORM.DIST($AD$3:$AD$1003,$F2989,$AA2989,FALSE)*WindSpeedStep)</f>
        <v>1.0000000000000042</v>
      </c>
      <c r="AH2989" s="40">
        <f t="array" ref="AH2989">SUM(_xlfn.NORM.DIST($AD$3:$AD$1003,$F2989,$AB2989,FALSE)*WindSpeedStep)</f>
        <v>0.99999999999723499</v>
      </c>
      <c r="AJ2989" s="47">
        <f t="shared" si="882"/>
        <v>7</v>
      </c>
      <c r="AK2989" s="83" t="b">
        <f>COUNTIF('Power Curve'!$D$2:$D$31,AJ2989)&gt;0</f>
        <v>1</v>
      </c>
      <c r="AL2989" s="83" t="b">
        <f t="shared" si="883"/>
        <v>0</v>
      </c>
      <c r="AM2989" s="83" t="b">
        <f t="shared" si="889"/>
        <v>1</v>
      </c>
      <c r="AN2989" s="47" t="str">
        <f t="shared" si="884"/>
        <v>Outer</v>
      </c>
      <c r="AO2989" s="48" t="str">
        <f t="shared" si="885"/>
        <v>0.4-0.5</v>
      </c>
      <c r="AP2989" s="49" t="str">
        <f t="shared" si="890"/>
        <v>23-24</v>
      </c>
      <c r="AQ2989" s="49" t="str">
        <f t="shared" si="891"/>
        <v>Mar</v>
      </c>
      <c r="AR2989" s="48" t="str">
        <f t="shared" si="892"/>
        <v>295-305</v>
      </c>
      <c r="AS2989" s="49" t="str">
        <f t="shared" si="886"/>
        <v>LWS-HTI</v>
      </c>
    </row>
    <row r="2990" spans="5:45" x14ac:dyDescent="0.3">
      <c r="E2990" s="15">
        <v>40997.993055555555</v>
      </c>
      <c r="F2990" s="21">
        <v>7.3</v>
      </c>
      <c r="G2990" s="21">
        <v>735.1400222778318</v>
      </c>
      <c r="H2990" s="42">
        <v>1.180690986796564</v>
      </c>
      <c r="I2990" s="35">
        <v>297.60000000000002</v>
      </c>
      <c r="J2990" s="43">
        <v>0.11369863013698629</v>
      </c>
      <c r="K2990" s="44">
        <v>0.19101610115498791</v>
      </c>
      <c r="L2990" s="26">
        <f t="shared" si="874"/>
        <v>7.2109017767169989</v>
      </c>
      <c r="M2990" s="26">
        <f t="shared" si="875"/>
        <v>0.47251809061939581</v>
      </c>
      <c r="N2990" s="96">
        <f t="shared" si="876"/>
        <v>8</v>
      </c>
      <c r="O2990" s="26">
        <f t="shared" si="877"/>
        <v>0.19704551274218865</v>
      </c>
      <c r="P2990" s="3">
        <f>IF(L2990&gt;'Power Curve'!$C$37,0,INDEX(Ci,$N2990,1)*POWER(1-O2990,3)+INDEX(Ci,$N2990,2)*3*O2990*POWER(1-O2990,2)+INDEX(Ci,$N2990,3)*3*POWER(O2990,2)*(1-O2990)+INDEX(Ci,$N2990,4)*POWER(O2990,3))</f>
        <v>651.81602205618606</v>
      </c>
      <c r="Q2990" s="3">
        <f>MAX(0,MIN(P2990-V2990+W2990,'Power Curve'!$C$39))</f>
        <v>649.84540640327032</v>
      </c>
      <c r="R2990" s="3">
        <f t="shared" si="878"/>
        <v>735.1400222778318</v>
      </c>
      <c r="S2990" s="3">
        <f t="shared" si="879"/>
        <v>-85.294615874561487</v>
      </c>
      <c r="T2990" s="3">
        <f t="shared" si="880"/>
        <v>85.294615874561487</v>
      </c>
      <c r="V2990" s="37">
        <f t="array" ref="V2990">SUM(_xlfn.NORM.DIST($AD$3:$AD$1003,$L2990,$AA2990,FALSE)*WindSpeedStep*$AE$3:$AE$1003)/AG2990</f>
        <v>648.15287943643739</v>
      </c>
      <c r="W2990" s="37">
        <f t="array" ref="W2990">SUM(_xlfn.NORM.DIST($AD$3:$AD$1003,$L2990,$AB2990,FALSE)*WindSpeedStep*$AE$3:$AE$1003)/AH2990</f>
        <v>646.18226378352165</v>
      </c>
      <c r="Y2990" s="1">
        <f t="shared" si="881"/>
        <v>7</v>
      </c>
      <c r="Z2990" s="99">
        <f>IF(L2990&lt;'Power Curve'!$P$28,'Power Curve'!$Q$28,IF(L2990&gt;'Power Curve'!$P$29,'Power Curve'!$Q$29,INDEX(ReferenceTurbulence,Y2990)+(L2990-INDEX(ReferenceTurbulenceWindSpeed,Y2990))*(INDEX(ReferenceTurbulence,Y2990+1)-INDEX(ReferenceTurbulence,Y2990))/(INDEX(ReferenceTurbulenceWindSpeed,Y2990+1)-INDEX(ReferenceTurbulenceWindSpeed,Y2990))))</f>
        <v>0.11961785191331237</v>
      </c>
      <c r="AA2990" s="100">
        <f t="shared" si="887"/>
        <v>0.86255258088877507</v>
      </c>
      <c r="AB2990" s="29">
        <f t="shared" si="888"/>
        <v>0.81986965406508339</v>
      </c>
      <c r="AG2990" s="40">
        <f t="array" ref="AG2990">SUM(_xlfn.NORM.DIST($AD$3:$AD$1003,$F2990,$AA2990,FALSE)*WindSpeedStep)</f>
        <v>1.0000000000000033</v>
      </c>
      <c r="AH2990" s="40">
        <f t="array" ref="AH2990">SUM(_xlfn.NORM.DIST($AD$3:$AD$1003,$F2990,$AB2990,FALSE)*WindSpeedStep)</f>
        <v>1.0000000000000031</v>
      </c>
      <c r="AJ2990" s="47">
        <f t="shared" si="882"/>
        <v>7</v>
      </c>
      <c r="AK2990" s="83" t="b">
        <f>COUNTIF('Power Curve'!$D$2:$D$31,AJ2990)&gt;0</f>
        <v>1</v>
      </c>
      <c r="AL2990" s="83" t="b">
        <f t="shared" si="883"/>
        <v>0</v>
      </c>
      <c r="AM2990" s="83" t="b">
        <f t="shared" si="889"/>
        <v>1</v>
      </c>
      <c r="AN2990" s="47" t="str">
        <f t="shared" si="884"/>
        <v>Inner</v>
      </c>
      <c r="AO2990" s="48" t="str">
        <f t="shared" si="885"/>
        <v>0.4-0.5</v>
      </c>
      <c r="AP2990" s="49" t="str">
        <f t="shared" si="890"/>
        <v>23-24</v>
      </c>
      <c r="AQ2990" s="49" t="str">
        <f t="shared" si="891"/>
        <v>Mar</v>
      </c>
      <c r="AR2990" s="48" t="str">
        <f t="shared" si="892"/>
        <v>295-305</v>
      </c>
      <c r="AS2990" s="49" t="str">
        <f t="shared" si="886"/>
        <v>Inner-TI</v>
      </c>
    </row>
    <row r="2991" spans="5:45" x14ac:dyDescent="0.3">
      <c r="E2991" s="15">
        <v>40998</v>
      </c>
      <c r="F2991" s="21">
        <v>7.55</v>
      </c>
      <c r="G2991" s="21">
        <v>728.07997131347656</v>
      </c>
      <c r="H2991" s="42">
        <v>1.1803697977359557</v>
      </c>
      <c r="I2991" s="35">
        <v>296.89999999999998</v>
      </c>
      <c r="J2991" s="43">
        <v>9.6688741721854307E-2</v>
      </c>
      <c r="K2991" s="44">
        <v>0.14347204433787314</v>
      </c>
      <c r="L2991" s="26">
        <f t="shared" si="874"/>
        <v>7.4571741413643196</v>
      </c>
      <c r="M2991" s="26">
        <f t="shared" si="875"/>
        <v>0.51058027845423859</v>
      </c>
      <c r="N2991" s="96">
        <f t="shared" si="876"/>
        <v>8</v>
      </c>
      <c r="O2991" s="26">
        <f t="shared" si="877"/>
        <v>0.44491400884123433</v>
      </c>
      <c r="P2991" s="3">
        <f>IF(L2991&gt;'Power Curve'!$C$37,0,INDEX(Ci,$N2991,1)*POWER(1-O2991,3)+INDEX(Ci,$N2991,2)*3*O2991*POWER(1-O2991,2)+INDEX(Ci,$N2991,3)*3*POWER(O2991,2)*(1-O2991)+INDEX(Ci,$N2991,4)*POWER(O2991,3))</f>
        <v>719.77348605055761</v>
      </c>
      <c r="Q2991" s="3">
        <f>MAX(0,MIN(P2991-V2991+W2991,'Power Curve'!$C$39))</f>
        <v>712.1311973867231</v>
      </c>
      <c r="R2991" s="3">
        <f t="shared" si="878"/>
        <v>728.07997131347656</v>
      </c>
      <c r="S2991" s="3">
        <f t="shared" si="879"/>
        <v>-15.948773926753461</v>
      </c>
      <c r="T2991" s="3">
        <f t="shared" si="880"/>
        <v>15.948773926753461</v>
      </c>
      <c r="V2991" s="37">
        <f t="array" ref="V2991">SUM(_xlfn.NORM.DIST($AD$3:$AD$1003,$L2991,$AA2991,FALSE)*WindSpeedStep*$AE$3:$AE$1003)/AG2991</f>
        <v>714.62167755001042</v>
      </c>
      <c r="W2991" s="37">
        <f t="array" ref="W2991">SUM(_xlfn.NORM.DIST($AD$3:$AD$1003,$L2991,$AB2991,FALSE)*WindSpeedStep*$AE$3:$AE$1003)/AH2991</f>
        <v>706.97938888617591</v>
      </c>
      <c r="Y2991" s="1">
        <f t="shared" si="881"/>
        <v>7</v>
      </c>
      <c r="Z2991" s="99">
        <f>IF(L2991&lt;'Power Curve'!$P$28,'Power Curve'!$Q$28,IF(L2991&gt;'Power Curve'!$P$29,'Power Curve'!$Q$29,INDEX(ReferenceTurbulence,Y2991)+(L2991-INDEX(ReferenceTurbulenceWindSpeed,Y2991))*(INDEX(ReferenceTurbulence,Y2991+1)-INDEX(ReferenceTurbulence,Y2991))/(INDEX(ReferenceTurbulenceWindSpeed,Y2991+1)-INDEX(ReferenceTurbulenceWindSpeed,Y2991))))</f>
        <v>0.11954945051786704</v>
      </c>
      <c r="AA2991" s="100">
        <f t="shared" si="887"/>
        <v>0.89150107101615139</v>
      </c>
      <c r="AB2991" s="29">
        <f t="shared" si="888"/>
        <v>0.72102478452926533</v>
      </c>
      <c r="AG2991" s="40">
        <f t="array" ref="AG2991">SUM(_xlfn.NORM.DIST($AD$3:$AD$1003,$F2991,$AA2991,FALSE)*WindSpeedStep)</f>
        <v>1.0000000000000033</v>
      </c>
      <c r="AH2991" s="40">
        <f t="array" ref="AH2991">SUM(_xlfn.NORM.DIST($AD$3:$AD$1003,$F2991,$AB2991,FALSE)*WindSpeedStep)</f>
        <v>1.0000000000000033</v>
      </c>
      <c r="AJ2991" s="47">
        <f t="shared" si="882"/>
        <v>7</v>
      </c>
      <c r="AK2991" s="83" t="b">
        <f>COUNTIF('Power Curve'!$D$2:$D$31,AJ2991)&gt;0</f>
        <v>1</v>
      </c>
      <c r="AL2991" s="83" t="b">
        <f t="shared" si="883"/>
        <v>0</v>
      </c>
      <c r="AM2991" s="83" t="b">
        <f t="shared" si="889"/>
        <v>1</v>
      </c>
      <c r="AN2991" s="47" t="str">
        <f t="shared" si="884"/>
        <v>Outer</v>
      </c>
      <c r="AO2991" s="48" t="str">
        <f t="shared" si="885"/>
        <v>0.5-0.6</v>
      </c>
      <c r="AP2991" s="49" t="str">
        <f t="shared" si="890"/>
        <v>0-1</v>
      </c>
      <c r="AQ2991" s="49" t="str">
        <f t="shared" si="891"/>
        <v>Mar</v>
      </c>
      <c r="AR2991" s="48" t="str">
        <f t="shared" si="892"/>
        <v>295-305</v>
      </c>
      <c r="AS2991" s="49" t="str">
        <f t="shared" si="886"/>
        <v>HWS-LTI</v>
      </c>
    </row>
    <row r="2992" spans="5:45" x14ac:dyDescent="0.3">
      <c r="E2992" s="15">
        <v>40998.006944444445</v>
      </c>
      <c r="F2992" s="21">
        <v>7.55</v>
      </c>
      <c r="G2992" s="21">
        <v>619.83999538421676</v>
      </c>
      <c r="H2992" s="42">
        <v>1.1804133312858562</v>
      </c>
      <c r="I2992" s="35">
        <v>295.89999999999998</v>
      </c>
      <c r="J2992" s="43">
        <v>0.12317880794701988</v>
      </c>
      <c r="K2992" s="44">
        <v>0.17686861729983036</v>
      </c>
      <c r="L2992" s="26">
        <f t="shared" si="874"/>
        <v>7.4572658169483308</v>
      </c>
      <c r="M2992" s="26">
        <f t="shared" si="875"/>
        <v>0.51059444721127112</v>
      </c>
      <c r="N2992" s="96">
        <f t="shared" si="876"/>
        <v>8</v>
      </c>
      <c r="O2992" s="26">
        <f t="shared" si="877"/>
        <v>0.44500627858969111</v>
      </c>
      <c r="P2992" s="3">
        <f>IF(L2992&gt;'Power Curve'!$C$37,0,INDEX(Ci,$N2992,1)*POWER(1-O2992,3)+INDEX(Ci,$N2992,2)*3*O2992*POWER(1-O2992,2)+INDEX(Ci,$N2992,3)*3*POWER(O2992,2)*(1-O2992)+INDEX(Ci,$N2992,4)*POWER(O2992,3))</f>
        <v>719.7993505085492</v>
      </c>
      <c r="Q2992" s="3">
        <f>MAX(0,MIN(P2992-V2992+W2992,'Power Curve'!$C$39))</f>
        <v>721.18110468654197</v>
      </c>
      <c r="R2992" s="3">
        <f t="shared" si="878"/>
        <v>619.83999538421676</v>
      </c>
      <c r="S2992" s="3">
        <f t="shared" si="879"/>
        <v>101.34110930232521</v>
      </c>
      <c r="T2992" s="3">
        <f t="shared" si="880"/>
        <v>101.34110930232521</v>
      </c>
      <c r="V2992" s="37">
        <f t="array" ref="V2992">SUM(_xlfn.NORM.DIST($AD$3:$AD$1003,$L2992,$AA2992,FALSE)*WindSpeedStep*$AE$3:$AE$1003)/AG2992</f>
        <v>714.64707446038551</v>
      </c>
      <c r="W2992" s="37">
        <f t="array" ref="W2992">SUM(_xlfn.NORM.DIST($AD$3:$AD$1003,$L2992,$AB2992,FALSE)*WindSpeedStep*$AE$3:$AE$1003)/AH2992</f>
        <v>716.02882863837829</v>
      </c>
      <c r="Y2992" s="1">
        <f t="shared" si="881"/>
        <v>7</v>
      </c>
      <c r="Z2992" s="99">
        <f>IF(L2992&lt;'Power Curve'!$P$28,'Power Curve'!$Q$28,IF(L2992&gt;'Power Curve'!$P$29,'Power Curve'!$Q$29,INDEX(ReferenceTurbulence,Y2992)+(L2992-INDEX(ReferenceTurbulenceWindSpeed,Y2992))*(INDEX(ReferenceTurbulence,Y2992+1)-INDEX(ReferenceTurbulence,Y2992))/(INDEX(ReferenceTurbulenceWindSpeed,Y2992+1)-INDEX(ReferenceTurbulenceWindSpeed,Y2992))))</f>
        <v>0.1195494250552542</v>
      </c>
      <c r="AA2992" s="100">
        <f t="shared" si="887"/>
        <v>0.8915118409003735</v>
      </c>
      <c r="AB2992" s="29">
        <f t="shared" si="888"/>
        <v>0.9185771138757548</v>
      </c>
      <c r="AG2992" s="40">
        <f t="array" ref="AG2992">SUM(_xlfn.NORM.DIST($AD$3:$AD$1003,$F2992,$AA2992,FALSE)*WindSpeedStep)</f>
        <v>1.0000000000000033</v>
      </c>
      <c r="AH2992" s="40">
        <f t="array" ref="AH2992">SUM(_xlfn.NORM.DIST($AD$3:$AD$1003,$F2992,$AB2992,FALSE)*WindSpeedStep)</f>
        <v>1.0000000000000036</v>
      </c>
      <c r="AJ2992" s="47">
        <f t="shared" si="882"/>
        <v>7</v>
      </c>
      <c r="AK2992" s="83" t="b">
        <f>COUNTIF('Power Curve'!$D$2:$D$31,AJ2992)&gt;0</f>
        <v>1</v>
      </c>
      <c r="AL2992" s="83" t="b">
        <f t="shared" si="883"/>
        <v>0</v>
      </c>
      <c r="AM2992" s="83" t="b">
        <f t="shared" si="889"/>
        <v>1</v>
      </c>
      <c r="AN2992" s="47" t="str">
        <f t="shared" si="884"/>
        <v>Inner</v>
      </c>
      <c r="AO2992" s="48" t="str">
        <f t="shared" si="885"/>
        <v>0.5-0.6</v>
      </c>
      <c r="AP2992" s="49" t="str">
        <f t="shared" si="890"/>
        <v>0-1</v>
      </c>
      <c r="AQ2992" s="49" t="str">
        <f t="shared" si="891"/>
        <v>Mar</v>
      </c>
      <c r="AR2992" s="48" t="str">
        <f t="shared" si="892"/>
        <v>295-305</v>
      </c>
      <c r="AS2992" s="49" t="str">
        <f t="shared" si="886"/>
        <v>Inner-TI</v>
      </c>
    </row>
    <row r="2993" spans="5:45" x14ac:dyDescent="0.3">
      <c r="E2993" s="15">
        <v>40998.013888888891</v>
      </c>
      <c r="F2993" s="21">
        <v>7.5</v>
      </c>
      <c r="G2993" s="21">
        <v>716.08997821807884</v>
      </c>
      <c r="H2993" s="42">
        <v>1.1803697977359557</v>
      </c>
      <c r="I2993" s="35">
        <v>296.89999999999998</v>
      </c>
      <c r="J2993" s="43">
        <v>0.14533333333333334</v>
      </c>
      <c r="K2993" s="44">
        <v>0.2876476985928233</v>
      </c>
      <c r="L2993" s="26">
        <f t="shared" si="874"/>
        <v>7.4077888821499869</v>
      </c>
      <c r="M2993" s="26">
        <f t="shared" si="875"/>
        <v>0.5029476274453436</v>
      </c>
      <c r="N2993" s="96">
        <f t="shared" si="876"/>
        <v>8</v>
      </c>
      <c r="O2993" s="26">
        <f t="shared" si="877"/>
        <v>0.39520867568926565</v>
      </c>
      <c r="P2993" s="3">
        <f>IF(L2993&gt;'Power Curve'!$C$37,0,INDEX(Ci,$N2993,1)*POWER(1-O2993,3)+INDEX(Ci,$N2993,2)*3*O2993*POWER(1-O2993,2)+INDEX(Ci,$N2993,3)*3*POWER(O2993,2)*(1-O2993)+INDEX(Ci,$N2993,4)*POWER(O2993,3))</f>
        <v>705.89727161929488</v>
      </c>
      <c r="Q2993" s="3">
        <f>MAX(0,MIN(P2993-V2993+W2993,'Power Curve'!$C$39))</f>
        <v>716.32215186707163</v>
      </c>
      <c r="R2993" s="3">
        <f t="shared" si="878"/>
        <v>716.08997821807884</v>
      </c>
      <c r="S2993" s="3">
        <f t="shared" si="879"/>
        <v>0.23217364899278436</v>
      </c>
      <c r="T2993" s="3">
        <f t="shared" si="880"/>
        <v>0.23217364899278436</v>
      </c>
      <c r="V2993" s="37">
        <f t="array" ref="V2993">SUM(_xlfn.NORM.DIST($AD$3:$AD$1003,$L2993,$AA2993,FALSE)*WindSpeedStep*$AE$3:$AE$1003)/AG2993</f>
        <v>701.01181306123851</v>
      </c>
      <c r="W2993" s="37">
        <f t="array" ref="W2993">SUM(_xlfn.NORM.DIST($AD$3:$AD$1003,$L2993,$AB2993,FALSE)*WindSpeedStep*$AE$3:$AE$1003)/AH2993</f>
        <v>711.43669330901525</v>
      </c>
      <c r="Y2993" s="1">
        <f t="shared" si="881"/>
        <v>7</v>
      </c>
      <c r="Z2993" s="99">
        <f>IF(L2993&lt;'Power Curve'!$P$28,'Power Curve'!$Q$28,IF(L2993&gt;'Power Curve'!$P$29,'Power Curve'!$Q$29,INDEX(ReferenceTurbulence,Y2993)+(L2993-INDEX(ReferenceTurbulenceWindSpeed,Y2993))*(INDEX(ReferenceTurbulence,Y2993+1)-INDEX(ReferenceTurbulence,Y2993))/(INDEX(ReferenceTurbulenceWindSpeed,Y2993+1)-INDEX(ReferenceTurbulenceWindSpeed,Y2993))))</f>
        <v>0.1195631671224464</v>
      </c>
      <c r="AA2993" s="100">
        <f t="shared" si="887"/>
        <v>0.8856987001242993</v>
      </c>
      <c r="AB2993" s="29">
        <f t="shared" si="888"/>
        <v>1.0765986508724648</v>
      </c>
      <c r="AG2993" s="40">
        <f t="array" ref="AG2993">SUM(_xlfn.NORM.DIST($AD$3:$AD$1003,$F2993,$AA2993,FALSE)*WindSpeedStep)</f>
        <v>1.0000000000000036</v>
      </c>
      <c r="AH2993" s="40">
        <f t="array" ref="AH2993">SUM(_xlfn.NORM.DIST($AD$3:$AD$1003,$F2993,$AB2993,FALSE)*WindSpeedStep)</f>
        <v>0.99999999999885691</v>
      </c>
      <c r="AJ2993" s="47">
        <f t="shared" si="882"/>
        <v>7</v>
      </c>
      <c r="AK2993" s="83" t="b">
        <f>COUNTIF('Power Curve'!$D$2:$D$31,AJ2993)&gt;0</f>
        <v>1</v>
      </c>
      <c r="AL2993" s="83" t="b">
        <f t="shared" si="883"/>
        <v>0</v>
      </c>
      <c r="AM2993" s="83" t="b">
        <f t="shared" si="889"/>
        <v>1</v>
      </c>
      <c r="AN2993" s="47" t="str">
        <f t="shared" si="884"/>
        <v>Outer</v>
      </c>
      <c r="AO2993" s="48" t="str">
        <f t="shared" si="885"/>
        <v>0.5-0.6</v>
      </c>
      <c r="AP2993" s="49" t="str">
        <f t="shared" si="890"/>
        <v>0-1</v>
      </c>
      <c r="AQ2993" s="49" t="str">
        <f t="shared" si="891"/>
        <v>Mar</v>
      </c>
      <c r="AR2993" s="48" t="str">
        <f t="shared" si="892"/>
        <v>295-305</v>
      </c>
      <c r="AS2993" s="49" t="str">
        <f t="shared" si="886"/>
        <v>HWS-HTI</v>
      </c>
    </row>
    <row r="2994" spans="5:45" x14ac:dyDescent="0.3">
      <c r="E2994" s="15">
        <v>40998.020833333336</v>
      </c>
      <c r="F2994" s="21">
        <v>7</v>
      </c>
      <c r="G2994" s="21">
        <v>490.73001480102585</v>
      </c>
      <c r="H2994" s="42">
        <v>1.1802827402685272</v>
      </c>
      <c r="I2994" s="35">
        <v>296.7</v>
      </c>
      <c r="J2994" s="43">
        <v>0.1142857142857143</v>
      </c>
      <c r="K2994" s="44">
        <v>0.28322199407449888</v>
      </c>
      <c r="L2994" s="26">
        <f t="shared" si="874"/>
        <v>6.913766308084333</v>
      </c>
      <c r="M2994" s="26">
        <f t="shared" si="875"/>
        <v>0.42659484610234755</v>
      </c>
      <c r="N2994" s="96">
        <f t="shared" si="876"/>
        <v>7</v>
      </c>
      <c r="O2994" s="26">
        <f t="shared" si="877"/>
        <v>0.89696407547144441</v>
      </c>
      <c r="P2994" s="3">
        <f>IF(L2994&gt;'Power Curve'!$C$37,0,INDEX(Ci,$N2994,1)*POWER(1-O2994,3)+INDEX(Ci,$N2994,2)*3*O2994*POWER(1-O2994,2)+INDEX(Ci,$N2994,3)*3*POWER(O2994,2)*(1-O2994)+INDEX(Ci,$N2994,4)*POWER(O2994,3))</f>
        <v>574.31152264528941</v>
      </c>
      <c r="Q2994" s="3">
        <f>MAX(0,MIN(P2994-V2994+W2994,'Power Curve'!$C$39))</f>
        <v>572.62759219545569</v>
      </c>
      <c r="R2994" s="3">
        <f t="shared" si="878"/>
        <v>490.73001480102585</v>
      </c>
      <c r="S2994" s="3">
        <f t="shared" si="879"/>
        <v>81.897577394429845</v>
      </c>
      <c r="T2994" s="3">
        <f t="shared" si="880"/>
        <v>81.897577394429845</v>
      </c>
      <c r="V2994" s="37">
        <f t="array" ref="V2994">SUM(_xlfn.NORM.DIST($AD$3:$AD$1003,$L2994,$AA2994,FALSE)*WindSpeedStep*$AE$3:$AE$1003)/AG2994</f>
        <v>572.58130288146276</v>
      </c>
      <c r="W2994" s="37">
        <f t="array" ref="W2994">SUM(_xlfn.NORM.DIST($AD$3:$AD$1003,$L2994,$AB2994,FALSE)*WindSpeedStep*$AE$3:$AE$1003)/AH2994</f>
        <v>570.89737243162904</v>
      </c>
      <c r="Y2994" s="1">
        <f t="shared" si="881"/>
        <v>6</v>
      </c>
      <c r="Z2994" s="99">
        <f>IF(L2994&lt;'Power Curve'!$P$28,'Power Curve'!$Q$28,IF(L2994&gt;'Power Curve'!$P$29,'Power Curve'!$Q$29,INDEX(ReferenceTurbulence,Y2994)+(L2994-INDEX(ReferenceTurbulenceWindSpeed,Y2994))*(INDEX(ReferenceTurbulence,Y2994+1)-INDEX(ReferenceTurbulence,Y2994))/(INDEX(ReferenceTurbulenceWindSpeed,Y2994+1)-INDEX(ReferenceTurbulenceWindSpeed,Y2994))))</f>
        <v>0.11987146985847245</v>
      </c>
      <c r="AA2994" s="100">
        <f t="shared" si="887"/>
        <v>0.82876332960805354</v>
      </c>
      <c r="AB2994" s="29">
        <f t="shared" si="888"/>
        <v>0.79014472092392385</v>
      </c>
      <c r="AG2994" s="40">
        <f t="array" ref="AG2994">SUM(_xlfn.NORM.DIST($AD$3:$AD$1003,$F2994,$AA2994,FALSE)*WindSpeedStep)</f>
        <v>1.0000000000000038</v>
      </c>
      <c r="AH2994" s="40">
        <f t="array" ref="AH2994">SUM(_xlfn.NORM.DIST($AD$3:$AD$1003,$F2994,$AB2994,FALSE)*WindSpeedStep)</f>
        <v>1.0000000000000038</v>
      </c>
      <c r="AJ2994" s="47">
        <f t="shared" si="882"/>
        <v>7</v>
      </c>
      <c r="AK2994" s="83" t="b">
        <f>COUNTIF('Power Curve'!$D$2:$D$31,AJ2994)&gt;0</f>
        <v>1</v>
      </c>
      <c r="AL2994" s="83" t="b">
        <f t="shared" si="883"/>
        <v>0</v>
      </c>
      <c r="AM2994" s="83" t="b">
        <f t="shared" si="889"/>
        <v>1</v>
      </c>
      <c r="AN2994" s="47" t="str">
        <f t="shared" si="884"/>
        <v>Inner</v>
      </c>
      <c r="AO2994" s="48" t="str">
        <f t="shared" si="885"/>
        <v>0.4-0.5</v>
      </c>
      <c r="AP2994" s="49" t="str">
        <f t="shared" si="890"/>
        <v>0-1</v>
      </c>
      <c r="AQ2994" s="49" t="str">
        <f t="shared" si="891"/>
        <v>Mar</v>
      </c>
      <c r="AR2994" s="48" t="str">
        <f t="shared" si="892"/>
        <v>295-305</v>
      </c>
      <c r="AS2994" s="49" t="str">
        <f t="shared" si="886"/>
        <v>Inner-TI</v>
      </c>
    </row>
    <row r="2995" spans="5:45" x14ac:dyDescent="0.3">
      <c r="E2995" s="15">
        <v>40998.027777777781</v>
      </c>
      <c r="F2995" s="21">
        <v>6.9</v>
      </c>
      <c r="G2995" s="21">
        <v>559.48000335693337</v>
      </c>
      <c r="H2995" s="42">
        <v>1.1802827402685272</v>
      </c>
      <c r="I2995" s="35">
        <v>295.5</v>
      </c>
      <c r="J2995" s="43">
        <v>0.10579710144927536</v>
      </c>
      <c r="K2995" s="44">
        <v>0.24456324438188881</v>
      </c>
      <c r="L2995" s="26">
        <f t="shared" si="874"/>
        <v>6.8149982179688431</v>
      </c>
      <c r="M2995" s="26">
        <f t="shared" si="875"/>
        <v>0.41132991938818664</v>
      </c>
      <c r="N2995" s="96">
        <f t="shared" si="876"/>
        <v>7</v>
      </c>
      <c r="O2995" s="26">
        <f t="shared" si="877"/>
        <v>0.79656174400363522</v>
      </c>
      <c r="P2995" s="3">
        <f>IF(L2995&gt;'Power Curve'!$C$37,0,INDEX(Ci,$N2995,1)*POWER(1-O2995,3)+INDEX(Ci,$N2995,2)*3*O2995*POWER(1-O2995,2)+INDEX(Ci,$N2995,3)*3*POWER(O2995,2)*(1-O2995)+INDEX(Ci,$N2995,4)*POWER(O2995,3))</f>
        <v>549.04239419234875</v>
      </c>
      <c r="Q2995" s="3">
        <f>MAX(0,MIN(P2995-V2995+W2995,'Power Curve'!$C$39))</f>
        <v>544.99066533058055</v>
      </c>
      <c r="R2995" s="3">
        <f t="shared" si="878"/>
        <v>559.48000335693337</v>
      </c>
      <c r="S2995" s="3">
        <f t="shared" si="879"/>
        <v>-14.489338026352812</v>
      </c>
      <c r="T2995" s="3">
        <f t="shared" si="880"/>
        <v>14.489338026352812</v>
      </c>
      <c r="V2995" s="37">
        <f t="array" ref="V2995">SUM(_xlfn.NORM.DIST($AD$3:$AD$1003,$L2995,$AA2995,FALSE)*WindSpeedStep*$AE$3:$AE$1003)/AG2995</f>
        <v>548.57741805856347</v>
      </c>
      <c r="W2995" s="37">
        <f t="array" ref="W2995">SUM(_xlfn.NORM.DIST($AD$3:$AD$1003,$L2995,$AB2995,FALSE)*WindSpeedStep*$AE$3:$AE$1003)/AH2995</f>
        <v>544.52568919679527</v>
      </c>
      <c r="Y2995" s="1">
        <f t="shared" si="881"/>
        <v>6</v>
      </c>
      <c r="Z2995" s="99">
        <f>IF(L2995&lt;'Power Curve'!$P$28,'Power Curve'!$Q$28,IF(L2995&gt;'Power Curve'!$P$29,'Power Curve'!$Q$29,INDEX(ReferenceTurbulence,Y2995)+(L2995-INDEX(ReferenceTurbulenceWindSpeed,Y2995))*(INDEX(ReferenceTurbulence,Y2995+1)-INDEX(ReferenceTurbulence,Y2995))/(INDEX(ReferenceTurbulenceWindSpeed,Y2995+1)-INDEX(ReferenceTurbulenceWindSpeed,Y2995))))</f>
        <v>0.1200656188329689</v>
      </c>
      <c r="AA2995" s="100">
        <f t="shared" si="887"/>
        <v>0.81824697838600946</v>
      </c>
      <c r="AB2995" s="29">
        <f t="shared" si="888"/>
        <v>0.7210070578430805</v>
      </c>
      <c r="AG2995" s="40">
        <f t="array" ref="AG2995">SUM(_xlfn.NORM.DIST($AD$3:$AD$1003,$F2995,$AA2995,FALSE)*WindSpeedStep)</f>
        <v>1.0000000000000038</v>
      </c>
      <c r="AH2995" s="40">
        <f t="array" ref="AH2995">SUM(_xlfn.NORM.DIST($AD$3:$AD$1003,$F2995,$AB2995,FALSE)*WindSpeedStep)</f>
        <v>1.0000000000000038</v>
      </c>
      <c r="AJ2995" s="47">
        <f t="shared" si="882"/>
        <v>7</v>
      </c>
      <c r="AK2995" s="83" t="b">
        <f>COUNTIF('Power Curve'!$D$2:$D$31,AJ2995)&gt;0</f>
        <v>1</v>
      </c>
      <c r="AL2995" s="83" t="b">
        <f t="shared" si="883"/>
        <v>0</v>
      </c>
      <c r="AM2995" s="83" t="b">
        <f t="shared" si="889"/>
        <v>1</v>
      </c>
      <c r="AN2995" s="47" t="str">
        <f t="shared" si="884"/>
        <v>Inner</v>
      </c>
      <c r="AO2995" s="48" t="str">
        <f t="shared" si="885"/>
        <v>0.4-0.5</v>
      </c>
      <c r="AP2995" s="49" t="str">
        <f t="shared" si="890"/>
        <v>0-1</v>
      </c>
      <c r="AQ2995" s="49" t="str">
        <f t="shared" si="891"/>
        <v>Mar</v>
      </c>
      <c r="AR2995" s="48" t="str">
        <f t="shared" si="892"/>
        <v>295-305</v>
      </c>
      <c r="AS2995" s="49" t="str">
        <f t="shared" si="886"/>
        <v>Inner-TI</v>
      </c>
    </row>
    <row r="2996" spans="5:45" x14ac:dyDescent="0.3">
      <c r="E2996" s="15">
        <v>40998.034722222219</v>
      </c>
      <c r="F2996" s="21">
        <v>6.91</v>
      </c>
      <c r="G2996" s="21">
        <v>650.4500093460083</v>
      </c>
      <c r="H2996" s="42">
        <v>1.1802827402685272</v>
      </c>
      <c r="I2996" s="35">
        <v>295</v>
      </c>
      <c r="J2996" s="43">
        <v>0.11722141823444285</v>
      </c>
      <c r="K2996" s="44">
        <v>0.1986764023252478</v>
      </c>
      <c r="L2996" s="26">
        <f t="shared" si="874"/>
        <v>6.8248750269803917</v>
      </c>
      <c r="M2996" s="26">
        <f t="shared" si="875"/>
        <v>0.41285641205960266</v>
      </c>
      <c r="N2996" s="96">
        <f t="shared" si="876"/>
        <v>7</v>
      </c>
      <c r="O2996" s="26">
        <f t="shared" si="877"/>
        <v>0.80660197715041582</v>
      </c>
      <c r="P2996" s="3">
        <f>IF(L2996&gt;'Power Curve'!$C$37,0,INDEX(Ci,$N2996,1)*POWER(1-O2996,3)+INDEX(Ci,$N2996,2)*3*O2996*POWER(1-O2996,2)+INDEX(Ci,$N2996,3)*3*POWER(O2996,2)*(1-O2996)+INDEX(Ci,$N2996,4)*POWER(O2996,3))</f>
        <v>551.56151498778877</v>
      </c>
      <c r="Q2996" s="3">
        <f>MAX(0,MIN(P2996-V2996+W2996,'Power Curve'!$C$39))</f>
        <v>550.72886554143895</v>
      </c>
      <c r="R2996" s="3">
        <f t="shared" si="878"/>
        <v>650.4500093460083</v>
      </c>
      <c r="S2996" s="3">
        <f t="shared" si="879"/>
        <v>-99.721143804569351</v>
      </c>
      <c r="T2996" s="3">
        <f t="shared" si="880"/>
        <v>99.721143804569351</v>
      </c>
      <c r="V2996" s="37">
        <f t="array" ref="V2996">SUM(_xlfn.NORM.DIST($AD$3:$AD$1003,$L2996,$AA2996,FALSE)*WindSpeedStep*$AE$3:$AE$1003)/AG2996</f>
        <v>550.95376698197708</v>
      </c>
      <c r="W2996" s="37">
        <f t="array" ref="W2996">SUM(_xlfn.NORM.DIST($AD$3:$AD$1003,$L2996,$AB2996,FALSE)*WindSpeedStep*$AE$3:$AE$1003)/AH2996</f>
        <v>550.12111753562726</v>
      </c>
      <c r="Y2996" s="1">
        <f t="shared" si="881"/>
        <v>6</v>
      </c>
      <c r="Z2996" s="99">
        <f>IF(L2996&lt;'Power Curve'!$P$28,'Power Curve'!$Q$28,IF(L2996&gt;'Power Curve'!$P$29,'Power Curve'!$Q$29,INDEX(ReferenceTurbulence,Y2996)+(L2996-INDEX(ReferenceTurbulenceWindSpeed,Y2996))*(INDEX(ReferenceTurbulence,Y2996+1)-INDEX(ReferenceTurbulence,Y2996))/(INDEX(ReferenceTurbulenceWindSpeed,Y2996+1)-INDEX(ReferenceTurbulenceWindSpeed,Y2996))))</f>
        <v>0.12004620393551926</v>
      </c>
      <c r="AA2996" s="100">
        <f t="shared" si="887"/>
        <v>0.81930033932332069</v>
      </c>
      <c r="AB2996" s="29">
        <f t="shared" si="888"/>
        <v>0.80002152993547293</v>
      </c>
      <c r="AG2996" s="40">
        <f t="array" ref="AG2996">SUM(_xlfn.NORM.DIST($AD$3:$AD$1003,$F2996,$AA2996,FALSE)*WindSpeedStep)</f>
        <v>1.000000000000004</v>
      </c>
      <c r="AH2996" s="40">
        <f t="array" ref="AH2996">SUM(_xlfn.NORM.DIST($AD$3:$AD$1003,$F2996,$AB2996,FALSE)*WindSpeedStep)</f>
        <v>1.0000000000000033</v>
      </c>
      <c r="AJ2996" s="47">
        <f t="shared" si="882"/>
        <v>7</v>
      </c>
      <c r="AK2996" s="83" t="b">
        <f>COUNTIF('Power Curve'!$D$2:$D$31,AJ2996)&gt;0</f>
        <v>1</v>
      </c>
      <c r="AL2996" s="83" t="b">
        <f t="shared" si="883"/>
        <v>0</v>
      </c>
      <c r="AM2996" s="83" t="b">
        <f t="shared" si="889"/>
        <v>1</v>
      </c>
      <c r="AN2996" s="47" t="str">
        <f t="shared" si="884"/>
        <v>Inner</v>
      </c>
      <c r="AO2996" s="48" t="str">
        <f t="shared" si="885"/>
        <v>0.4-0.5</v>
      </c>
      <c r="AP2996" s="49" t="str">
        <f t="shared" si="890"/>
        <v>0-1</v>
      </c>
      <c r="AQ2996" s="49" t="str">
        <f t="shared" si="891"/>
        <v>Mar</v>
      </c>
      <c r="AR2996" s="48" t="str">
        <f t="shared" si="892"/>
        <v>295-305</v>
      </c>
      <c r="AS2996" s="49" t="str">
        <f t="shared" si="886"/>
        <v>Inner-TI</v>
      </c>
    </row>
    <row r="2997" spans="5:45" x14ac:dyDescent="0.3">
      <c r="E2997" s="15">
        <v>40998.041666666664</v>
      </c>
      <c r="F2997" s="21">
        <v>7.35</v>
      </c>
      <c r="G2997" s="21">
        <v>557.28001022338867</v>
      </c>
      <c r="H2997" s="42">
        <v>1.1803262673969643</v>
      </c>
      <c r="I2997" s="35">
        <v>295.60000000000002</v>
      </c>
      <c r="J2997" s="43">
        <v>0.10204081632653061</v>
      </c>
      <c r="K2997" s="44">
        <v>0.22729939106918118</v>
      </c>
      <c r="L2997" s="26">
        <f t="shared" si="874"/>
        <v>7.2595438618037269</v>
      </c>
      <c r="M2997" s="26">
        <f t="shared" si="875"/>
        <v>0.48003588167118849</v>
      </c>
      <c r="N2997" s="96">
        <f t="shared" si="876"/>
        <v>8</v>
      </c>
      <c r="O2997" s="26">
        <f t="shared" si="877"/>
        <v>0.24600285513355002</v>
      </c>
      <c r="P2997" s="3">
        <f>IF(L2997&gt;'Power Curve'!$C$37,0,INDEX(Ci,$N2997,1)*POWER(1-O2997,3)+INDEX(Ci,$N2997,2)*3*O2997*POWER(1-O2997,2)+INDEX(Ci,$N2997,3)*3*POWER(O2997,2)*(1-O2997)+INDEX(Ci,$N2997,4)*POWER(O2997,3))</f>
        <v>664.97941588456172</v>
      </c>
      <c r="Q2997" s="3">
        <f>MAX(0,MIN(P2997-V2997+W2997,'Power Curve'!$C$39))</f>
        <v>659.3476796673018</v>
      </c>
      <c r="R2997" s="3">
        <f t="shared" si="878"/>
        <v>557.28001022338867</v>
      </c>
      <c r="S2997" s="3">
        <f t="shared" si="879"/>
        <v>102.06766944391313</v>
      </c>
      <c r="T2997" s="3">
        <f t="shared" si="880"/>
        <v>102.06766944391313</v>
      </c>
      <c r="V2997" s="37">
        <f t="array" ref="V2997">SUM(_xlfn.NORM.DIST($AD$3:$AD$1003,$L2997,$AA2997,FALSE)*WindSpeedStep*$AE$3:$AE$1003)/AG2997</f>
        <v>661.00554315669297</v>
      </c>
      <c r="W2997" s="37">
        <f t="array" ref="W2997">SUM(_xlfn.NORM.DIST($AD$3:$AD$1003,$L2997,$AB2997,FALSE)*WindSpeedStep*$AE$3:$AE$1003)/AH2997</f>
        <v>655.37380693943305</v>
      </c>
      <c r="Y2997" s="1">
        <f t="shared" si="881"/>
        <v>7</v>
      </c>
      <c r="Z2997" s="99">
        <f>IF(L2997&lt;'Power Curve'!$P$28,'Power Curve'!$Q$28,IF(L2997&gt;'Power Curve'!$P$29,'Power Curve'!$Q$29,INDEX(ReferenceTurbulence,Y2997)+(L2997-INDEX(ReferenceTurbulenceWindSpeed,Y2997))*(INDEX(ReferenceTurbulence,Y2997+1)-INDEX(ReferenceTurbulence,Y2997))/(INDEX(ReferenceTurbulenceWindSpeed,Y2997+1)-INDEX(ReferenceTurbulenceWindSpeed,Y2997))))</f>
        <v>0.11960434172307211</v>
      </c>
      <c r="AA2997" s="100">
        <f t="shared" si="887"/>
        <v>0.86827296480080352</v>
      </c>
      <c r="AB2997" s="29">
        <f t="shared" si="888"/>
        <v>0.74076978181670683</v>
      </c>
      <c r="AG2997" s="40">
        <f t="array" ref="AG2997">SUM(_xlfn.NORM.DIST($AD$3:$AD$1003,$F2997,$AA2997,FALSE)*WindSpeedStep)</f>
        <v>1.0000000000000038</v>
      </c>
      <c r="AH2997" s="40">
        <f t="array" ref="AH2997">SUM(_xlfn.NORM.DIST($AD$3:$AD$1003,$F2997,$AB2997,FALSE)*WindSpeedStep)</f>
        <v>1.0000000000000036</v>
      </c>
      <c r="AJ2997" s="47">
        <f t="shared" si="882"/>
        <v>7</v>
      </c>
      <c r="AK2997" s="83" t="b">
        <f>COUNTIF('Power Curve'!$D$2:$D$31,AJ2997)&gt;0</f>
        <v>1</v>
      </c>
      <c r="AL2997" s="83" t="b">
        <f t="shared" si="883"/>
        <v>0</v>
      </c>
      <c r="AM2997" s="83" t="b">
        <f t="shared" si="889"/>
        <v>1</v>
      </c>
      <c r="AN2997" s="47" t="str">
        <f t="shared" si="884"/>
        <v>Inner</v>
      </c>
      <c r="AO2997" s="48" t="str">
        <f t="shared" si="885"/>
        <v>0.4-0.5</v>
      </c>
      <c r="AP2997" s="49" t="str">
        <f t="shared" si="890"/>
        <v>1-2</v>
      </c>
      <c r="AQ2997" s="49" t="str">
        <f t="shared" si="891"/>
        <v>Mar</v>
      </c>
      <c r="AR2997" s="48" t="str">
        <f t="shared" si="892"/>
        <v>295-305</v>
      </c>
      <c r="AS2997" s="49" t="str">
        <f t="shared" si="886"/>
        <v>Inner-TI</v>
      </c>
    </row>
    <row r="2998" spans="5:45" x14ac:dyDescent="0.3">
      <c r="E2998" s="15">
        <v>40998.048611111109</v>
      </c>
      <c r="F2998" s="21">
        <v>6.75</v>
      </c>
      <c r="G2998" s="21">
        <v>651.62001466751144</v>
      </c>
      <c r="H2998" s="42">
        <v>1.1803697977359557</v>
      </c>
      <c r="I2998" s="35">
        <v>294.39999999999998</v>
      </c>
      <c r="J2998" s="43">
        <v>0.12740740740740741</v>
      </c>
      <c r="K2998" s="44">
        <v>0.20689007102837617</v>
      </c>
      <c r="L2998" s="26">
        <f t="shared" si="874"/>
        <v>6.6670099939349878</v>
      </c>
      <c r="M2998" s="26">
        <f t="shared" si="875"/>
        <v>0.38845786231191698</v>
      </c>
      <c r="N2998" s="96">
        <f t="shared" si="876"/>
        <v>7</v>
      </c>
      <c r="O2998" s="26">
        <f t="shared" si="877"/>
        <v>0.64612487005572761</v>
      </c>
      <c r="P2998" s="3">
        <f>IF(L2998&gt;'Power Curve'!$C$37,0,INDEX(Ci,$N2998,1)*POWER(1-O2998,3)+INDEX(Ci,$N2998,2)*3*O2998*POWER(1-O2998,2)+INDEX(Ci,$N2998,3)*3*POWER(O2998,2)*(1-O2998)+INDEX(Ci,$N2998,4)*POWER(O2998,3))</f>
        <v>511.65537650207159</v>
      </c>
      <c r="Q2998" s="3">
        <f>MAX(0,MIN(P2998-V2998+W2998,'Power Curve'!$C$39))</f>
        <v>513.65300348696246</v>
      </c>
      <c r="R2998" s="3">
        <f t="shared" si="878"/>
        <v>651.62001466751144</v>
      </c>
      <c r="S2998" s="3">
        <f t="shared" si="879"/>
        <v>-137.96701118054898</v>
      </c>
      <c r="T2998" s="3">
        <f t="shared" si="880"/>
        <v>137.96701118054898</v>
      </c>
      <c r="V2998" s="37">
        <f t="array" ref="V2998">SUM(_xlfn.NORM.DIST($AD$3:$AD$1003,$L2998,$AA2998,FALSE)*WindSpeedStep*$AE$3:$AE$1003)/AG2998</f>
        <v>513.60875146944568</v>
      </c>
      <c r="W2998" s="37">
        <f t="array" ref="W2998">SUM(_xlfn.NORM.DIST($AD$3:$AD$1003,$L2998,$AB2998,FALSE)*WindSpeedStep*$AE$3:$AE$1003)/AH2998</f>
        <v>515.60637845433655</v>
      </c>
      <c r="Y2998" s="1">
        <f t="shared" si="881"/>
        <v>6</v>
      </c>
      <c r="Z2998" s="99">
        <f>IF(L2998&lt;'Power Curve'!$P$28,'Power Curve'!$Q$28,IF(L2998&gt;'Power Curve'!$P$29,'Power Curve'!$Q$29,INDEX(ReferenceTurbulence,Y2998)+(L2998-INDEX(ReferenceTurbulenceWindSpeed,Y2998))*(INDEX(ReferenceTurbulence,Y2998+1)-INDEX(ReferenceTurbulence,Y2998))/(INDEX(ReferenceTurbulenceWindSpeed,Y2998+1)-INDEX(ReferenceTurbulenceWindSpeed,Y2998))))</f>
        <v>0.12035652009369113</v>
      </c>
      <c r="AA2998" s="100">
        <f t="shared" si="887"/>
        <v>0.80241812229987597</v>
      </c>
      <c r="AB2998" s="29">
        <f t="shared" si="888"/>
        <v>0.84942645848653187</v>
      </c>
      <c r="AG2998" s="40">
        <f t="array" ref="AG2998">SUM(_xlfn.NORM.DIST($AD$3:$AD$1003,$F2998,$AA2998,FALSE)*WindSpeedStep)</f>
        <v>1.0000000000000038</v>
      </c>
      <c r="AH2998" s="40">
        <f t="array" ref="AH2998">SUM(_xlfn.NORM.DIST($AD$3:$AD$1003,$F2998,$AB2998,FALSE)*WindSpeedStep)</f>
        <v>1.0000000000000036</v>
      </c>
      <c r="AJ2998" s="47">
        <f t="shared" si="882"/>
        <v>7</v>
      </c>
      <c r="AK2998" s="83" t="b">
        <f>COUNTIF('Power Curve'!$D$2:$D$31,AJ2998)&gt;0</f>
        <v>1</v>
      </c>
      <c r="AL2998" s="83" t="b">
        <f t="shared" si="883"/>
        <v>0</v>
      </c>
      <c r="AM2998" s="83" t="b">
        <f t="shared" si="889"/>
        <v>1</v>
      </c>
      <c r="AN2998" s="47" t="str">
        <f t="shared" si="884"/>
        <v>Inner</v>
      </c>
      <c r="AO2998" s="48" t="str">
        <f t="shared" si="885"/>
        <v>0.3-0.4</v>
      </c>
      <c r="AP2998" s="49" t="str">
        <f t="shared" si="890"/>
        <v>1-2</v>
      </c>
      <c r="AQ2998" s="49" t="str">
        <f t="shared" si="891"/>
        <v>Mar</v>
      </c>
      <c r="AR2998" s="48" t="str">
        <f t="shared" si="892"/>
        <v>285-295</v>
      </c>
      <c r="AS2998" s="49" t="str">
        <f t="shared" si="886"/>
        <v>Inner-TI</v>
      </c>
    </row>
    <row r="2999" spans="5:45" x14ac:dyDescent="0.3">
      <c r="E2999" s="15">
        <v>40998.055555555555</v>
      </c>
      <c r="F2999" s="21">
        <v>7.34</v>
      </c>
      <c r="G2999" s="21">
        <v>805.50002288818337</v>
      </c>
      <c r="H2999" s="42">
        <v>1.1800921303793839</v>
      </c>
      <c r="I2999" s="35">
        <v>295</v>
      </c>
      <c r="J2999" s="43">
        <v>0.13079019073569481</v>
      </c>
      <c r="K2999" s="44">
        <v>0.26741674351525124</v>
      </c>
      <c r="L2999" s="26">
        <f t="shared" si="874"/>
        <v>7.249187536348451</v>
      </c>
      <c r="M2999" s="26">
        <f t="shared" si="875"/>
        <v>0.47843527818763493</v>
      </c>
      <c r="N2999" s="96">
        <f t="shared" si="876"/>
        <v>8</v>
      </c>
      <c r="O2999" s="26">
        <f t="shared" si="877"/>
        <v>0.23557940864012139</v>
      </c>
      <c r="P2999" s="3">
        <f>IF(L2999&gt;'Power Curve'!$C$37,0,INDEX(Ci,$N2999,1)*POWER(1-O2999,3)+INDEX(Ci,$N2999,2)*3*O2999*POWER(1-O2999,2)+INDEX(Ci,$N2999,3)*3*POWER(O2999,2)*(1-O2999)+INDEX(Ci,$N2999,4)*POWER(O2999,3))</f>
        <v>662.16535728261965</v>
      </c>
      <c r="Q2999" s="3">
        <f>MAX(0,MIN(P2999-V2999+W2999,'Power Curve'!$C$39))</f>
        <v>666.21459260270456</v>
      </c>
      <c r="R2999" s="3">
        <f t="shared" si="878"/>
        <v>805.50002288818337</v>
      </c>
      <c r="S2999" s="3">
        <f t="shared" si="879"/>
        <v>-139.28543028547881</v>
      </c>
      <c r="T2999" s="3">
        <f t="shared" si="880"/>
        <v>139.28543028547881</v>
      </c>
      <c r="V2999" s="37">
        <f t="array" ref="V2999">SUM(_xlfn.NORM.DIST($AD$3:$AD$1003,$L2999,$AA2999,FALSE)*WindSpeedStep*$AE$3:$AE$1003)/AG2999</f>
        <v>658.25782390707479</v>
      </c>
      <c r="W2999" s="37">
        <f t="array" ref="W2999">SUM(_xlfn.NORM.DIST($AD$3:$AD$1003,$L2999,$AB2999,FALSE)*WindSpeedStep*$AE$3:$AE$1003)/AH2999</f>
        <v>662.3070592271597</v>
      </c>
      <c r="Y2999" s="1">
        <f t="shared" si="881"/>
        <v>7</v>
      </c>
      <c r="Z2999" s="99">
        <f>IF(L2999&lt;'Power Curve'!$P$28,'Power Curve'!$Q$28,IF(L2999&gt;'Power Curve'!$P$29,'Power Curve'!$Q$29,INDEX(ReferenceTurbulence,Y2999)+(L2999-INDEX(ReferenceTurbulenceWindSpeed,Y2999))*(INDEX(ReferenceTurbulence,Y2999+1)-INDEX(ReferenceTurbulence,Y2999))/(INDEX(ReferenceTurbulenceWindSpeed,Y2999+1)-INDEX(ReferenceTurbulenceWindSpeed,Y2999))))</f>
        <v>0.11960721816076678</v>
      </c>
      <c r="AA2999" s="100">
        <f t="shared" si="887"/>
        <v>0.86705515514834064</v>
      </c>
      <c r="AB2999" s="29">
        <f t="shared" si="888"/>
        <v>0.94812262055783547</v>
      </c>
      <c r="AG2999" s="40">
        <f t="array" ref="AG2999">SUM(_xlfn.NORM.DIST($AD$3:$AD$1003,$F2999,$AA2999,FALSE)*WindSpeedStep)</f>
        <v>1.0000000000000036</v>
      </c>
      <c r="AH2999" s="40">
        <f t="array" ref="AH2999">SUM(_xlfn.NORM.DIST($AD$3:$AD$1003,$F2999,$AB2999,FALSE)*WindSpeedStep)</f>
        <v>1.0000000000000004</v>
      </c>
      <c r="AJ2999" s="47">
        <f t="shared" si="882"/>
        <v>7</v>
      </c>
      <c r="AK2999" s="83" t="b">
        <f>COUNTIF('Power Curve'!$D$2:$D$31,AJ2999)&gt;0</f>
        <v>1</v>
      </c>
      <c r="AL2999" s="83" t="b">
        <f t="shared" si="883"/>
        <v>0</v>
      </c>
      <c r="AM2999" s="83" t="b">
        <f t="shared" si="889"/>
        <v>1</v>
      </c>
      <c r="AN2999" s="47" t="str">
        <f t="shared" si="884"/>
        <v>Inner</v>
      </c>
      <c r="AO2999" s="48" t="str">
        <f t="shared" si="885"/>
        <v>0.4-0.5</v>
      </c>
      <c r="AP2999" s="49" t="str">
        <f t="shared" si="890"/>
        <v>1-2</v>
      </c>
      <c r="AQ2999" s="49" t="str">
        <f t="shared" si="891"/>
        <v>Mar</v>
      </c>
      <c r="AR2999" s="48" t="str">
        <f t="shared" si="892"/>
        <v>295-305</v>
      </c>
      <c r="AS2999" s="49" t="str">
        <f t="shared" si="886"/>
        <v>Inner-TI</v>
      </c>
    </row>
    <row r="3000" spans="5:45" x14ac:dyDescent="0.3">
      <c r="E3000" s="15">
        <v>40998.0625</v>
      </c>
      <c r="F3000" s="21">
        <v>7.96</v>
      </c>
      <c r="G3000" s="21">
        <v>715.2799711227417</v>
      </c>
      <c r="H3000" s="42">
        <v>1.1800921303793839</v>
      </c>
      <c r="I3000" s="35">
        <v>295.10000000000002</v>
      </c>
      <c r="J3000" s="43">
        <v>0.12060301507537688</v>
      </c>
      <c r="K3000" s="44">
        <v>0.19639945577037543</v>
      </c>
      <c r="L3000" s="26">
        <f t="shared" si="874"/>
        <v>7.8615167287920533</v>
      </c>
      <c r="M3000" s="26">
        <f t="shared" si="875"/>
        <v>0.5730727287717583</v>
      </c>
      <c r="N3000" s="96">
        <f t="shared" si="876"/>
        <v>8</v>
      </c>
      <c r="O3000" s="26">
        <f t="shared" si="877"/>
        <v>0.85187720667318267</v>
      </c>
      <c r="P3000" s="3">
        <f>IF(L3000&gt;'Power Curve'!$C$37,0,INDEX(Ci,$N3000,1)*POWER(1-O3000,3)+INDEX(Ci,$N3000,2)*3*O3000*POWER(1-O3000,2)+INDEX(Ci,$N3000,3)*3*POWER(O3000,2)*(1-O3000)+INDEX(Ci,$N3000,4)*POWER(O3000,3))</f>
        <v>836.96253126702072</v>
      </c>
      <c r="Q3000" s="3">
        <f>MAX(0,MIN(P3000-V3000+W3000,'Power Curve'!$C$39))</f>
        <v>837.46806649302425</v>
      </c>
      <c r="R3000" s="3">
        <f t="shared" si="878"/>
        <v>715.2799711227417</v>
      </c>
      <c r="S3000" s="3">
        <f t="shared" si="879"/>
        <v>122.18809537028255</v>
      </c>
      <c r="T3000" s="3">
        <f t="shared" si="880"/>
        <v>122.18809537028255</v>
      </c>
      <c r="V3000" s="37">
        <f t="array" ref="V3000">SUM(_xlfn.NORM.DIST($AD$3:$AD$1003,$L3000,$AA3000,FALSE)*WindSpeedStep*$AE$3:$AE$1003)/AG3000</f>
        <v>831.48787699221327</v>
      </c>
      <c r="W3000" s="37">
        <f t="array" ref="W3000">SUM(_xlfn.NORM.DIST($AD$3:$AD$1003,$L3000,$AB3000,FALSE)*WindSpeedStep*$AE$3:$AE$1003)/AH3000</f>
        <v>831.9934122182168</v>
      </c>
      <c r="Y3000" s="1">
        <f t="shared" si="881"/>
        <v>7</v>
      </c>
      <c r="Z3000" s="99">
        <f>IF(L3000&lt;'Power Curve'!$P$28,'Power Curve'!$Q$28,IF(L3000&gt;'Power Curve'!$P$29,'Power Curve'!$Q$29,INDEX(ReferenceTurbulence,Y3000)+(L3000-INDEX(ReferenceTurbulenceWindSpeed,Y3000))*(INDEX(ReferenceTurbulence,Y3000+1)-INDEX(ReferenceTurbulence,Y3000))/(INDEX(ReferenceTurbulenceWindSpeed,Y3000+1)-INDEX(ReferenceTurbulenceWindSpeed,Y3000))))</f>
        <v>0.11943714560189471</v>
      </c>
      <c r="AA3000" s="100">
        <f t="shared" si="887"/>
        <v>0.9389571181884675</v>
      </c>
      <c r="AB3000" s="29">
        <f t="shared" si="888"/>
        <v>0.94812262055783558</v>
      </c>
      <c r="AG3000" s="40">
        <f t="array" ref="AG3000">SUM(_xlfn.NORM.DIST($AD$3:$AD$1003,$F3000,$AA3000,FALSE)*WindSpeedStep)</f>
        <v>1.0000000000000036</v>
      </c>
      <c r="AH3000" s="40">
        <f t="array" ref="AH3000">SUM(_xlfn.NORM.DIST($AD$3:$AD$1003,$F3000,$AB3000,FALSE)*WindSpeedStep)</f>
        <v>1.0000000000000036</v>
      </c>
      <c r="AJ3000" s="47">
        <f t="shared" si="882"/>
        <v>8</v>
      </c>
      <c r="AK3000" s="83" t="b">
        <f>COUNTIF('Power Curve'!$D$2:$D$31,AJ3000)&gt;0</f>
        <v>1</v>
      </c>
      <c r="AL3000" s="83" t="b">
        <f t="shared" si="883"/>
        <v>0</v>
      </c>
      <c r="AM3000" s="83" t="b">
        <f t="shared" si="889"/>
        <v>1</v>
      </c>
      <c r="AN3000" s="47" t="str">
        <f t="shared" si="884"/>
        <v>Inner</v>
      </c>
      <c r="AO3000" s="48" t="str">
        <f t="shared" si="885"/>
        <v>0.5-0.6</v>
      </c>
      <c r="AP3000" s="49" t="str">
        <f t="shared" si="890"/>
        <v>1-2</v>
      </c>
      <c r="AQ3000" s="49" t="str">
        <f t="shared" si="891"/>
        <v>Mar</v>
      </c>
      <c r="AR3000" s="48" t="str">
        <f t="shared" si="892"/>
        <v>295-305</v>
      </c>
      <c r="AS3000" s="49" t="str">
        <f t="shared" si="886"/>
        <v>Inner-TI</v>
      </c>
    </row>
    <row r="3001" spans="5:45" x14ac:dyDescent="0.3">
      <c r="E3001" s="15">
        <v>40998.069444444445</v>
      </c>
      <c r="F3001" s="21">
        <v>7.91</v>
      </c>
      <c r="G3001" s="21">
        <v>767.01001739501976</v>
      </c>
      <c r="H3001" s="42">
        <v>1.1801356552938116</v>
      </c>
      <c r="I3001" s="35">
        <v>297.8</v>
      </c>
      <c r="J3001" s="43">
        <v>0.12768647281921619</v>
      </c>
      <c r="K3001" s="44">
        <v>0.20302049544452291</v>
      </c>
      <c r="L3001" s="26">
        <f t="shared" si="874"/>
        <v>7.8122313851850738</v>
      </c>
      <c r="M3001" s="26">
        <f t="shared" si="875"/>
        <v>0.56545552004206556</v>
      </c>
      <c r="N3001" s="96">
        <f t="shared" si="876"/>
        <v>8</v>
      </c>
      <c r="O3001" s="26">
        <f t="shared" si="877"/>
        <v>0.8022724366979509</v>
      </c>
      <c r="P3001" s="3">
        <f>IF(L3001&gt;'Power Curve'!$C$37,0,INDEX(Ci,$N3001,1)*POWER(1-O3001,3)+INDEX(Ci,$N3001,2)*3*O3001*POWER(1-O3001,2)+INDEX(Ci,$N3001,3)*3*POWER(O3001,2)*(1-O3001)+INDEX(Ci,$N3001,4)*POWER(O3001,3))</f>
        <v>822.40318265515214</v>
      </c>
      <c r="Q3001" s="3">
        <f>MAX(0,MIN(P3001-V3001+W3001,'Power Curve'!$C$39))</f>
        <v>826.00053912661406</v>
      </c>
      <c r="R3001" s="3">
        <f t="shared" si="878"/>
        <v>767.01001739501976</v>
      </c>
      <c r="S3001" s="3">
        <f t="shared" si="879"/>
        <v>58.990521731594299</v>
      </c>
      <c r="T3001" s="3">
        <f t="shared" si="880"/>
        <v>58.990521731594299</v>
      </c>
      <c r="V3001" s="37">
        <f t="array" ref="V3001">SUM(_xlfn.NORM.DIST($AD$3:$AD$1003,$L3001,$AA3001,FALSE)*WindSpeedStep*$AE$3:$AE$1003)/AG3001</f>
        <v>816.71959217959181</v>
      </c>
      <c r="W3001" s="37">
        <f t="array" ref="W3001">SUM(_xlfn.NORM.DIST($AD$3:$AD$1003,$L3001,$AB3001,FALSE)*WindSpeedStep*$AE$3:$AE$1003)/AH3001</f>
        <v>820.31694865105374</v>
      </c>
      <c r="Y3001" s="1">
        <f t="shared" si="881"/>
        <v>7</v>
      </c>
      <c r="Z3001" s="99">
        <f>IF(L3001&lt;'Power Curve'!$P$28,'Power Curve'!$Q$28,IF(L3001&gt;'Power Curve'!$P$29,'Power Curve'!$Q$29,INDEX(ReferenceTurbulence,Y3001)+(L3001-INDEX(ReferenceTurbulenceWindSpeed,Y3001))*(INDEX(ReferenceTurbulence,Y3001+1)-INDEX(ReferenceTurbulence,Y3001))/(INDEX(ReferenceTurbulenceWindSpeed,Y3001+1)-INDEX(ReferenceTurbulenceWindSpeed,Y3001))))</f>
        <v>0.11945083445521996</v>
      </c>
      <c r="AA3001" s="100">
        <f t="shared" si="887"/>
        <v>0.93317755791761603</v>
      </c>
      <c r="AB3001" s="29">
        <f t="shared" si="888"/>
        <v>0.99751627042186153</v>
      </c>
      <c r="AG3001" s="40">
        <f t="array" ref="AG3001">SUM(_xlfn.NORM.DIST($AD$3:$AD$1003,$F3001,$AA3001,FALSE)*WindSpeedStep)</f>
        <v>1.0000000000000036</v>
      </c>
      <c r="AH3001" s="40">
        <f t="array" ref="AH3001">SUM(_xlfn.NORM.DIST($AD$3:$AD$1003,$F3001,$AB3001,FALSE)*WindSpeedStep)</f>
        <v>1.0000000000000029</v>
      </c>
      <c r="AJ3001" s="47">
        <f t="shared" si="882"/>
        <v>8</v>
      </c>
      <c r="AK3001" s="83" t="b">
        <f>COUNTIF('Power Curve'!$D$2:$D$31,AJ3001)&gt;0</f>
        <v>1</v>
      </c>
      <c r="AL3001" s="83" t="b">
        <f t="shared" si="883"/>
        <v>0</v>
      </c>
      <c r="AM3001" s="83" t="b">
        <f t="shared" si="889"/>
        <v>1</v>
      </c>
      <c r="AN3001" s="47" t="str">
        <f t="shared" si="884"/>
        <v>Inner</v>
      </c>
      <c r="AO3001" s="48" t="str">
        <f t="shared" si="885"/>
        <v>0.5-0.6</v>
      </c>
      <c r="AP3001" s="49" t="str">
        <f t="shared" si="890"/>
        <v>1-2</v>
      </c>
      <c r="AQ3001" s="49" t="str">
        <f t="shared" si="891"/>
        <v>Mar</v>
      </c>
      <c r="AR3001" s="48" t="str">
        <f t="shared" si="892"/>
        <v>295-305</v>
      </c>
      <c r="AS3001" s="49" t="str">
        <f t="shared" si="886"/>
        <v>Inner-TI</v>
      </c>
    </row>
    <row r="3002" spans="5:45" x14ac:dyDescent="0.3">
      <c r="E3002" s="15">
        <v>40998.076388888891</v>
      </c>
      <c r="F3002" s="21">
        <v>7.54</v>
      </c>
      <c r="G3002" s="21">
        <v>770.97002410888717</v>
      </c>
      <c r="H3002" s="42">
        <v>1.1802662493029912</v>
      </c>
      <c r="I3002" s="35">
        <v>295.39999999999998</v>
      </c>
      <c r="J3002" s="43">
        <v>0.1286472148541114</v>
      </c>
      <c r="K3002" s="44">
        <v>0.21300865171695288</v>
      </c>
      <c r="L3002" s="26">
        <f t="shared" si="874"/>
        <v>7.4470793107383377</v>
      </c>
      <c r="M3002" s="26">
        <f t="shared" si="875"/>
        <v>0.50902008983950187</v>
      </c>
      <c r="N3002" s="96">
        <f t="shared" si="876"/>
        <v>8</v>
      </c>
      <c r="O3002" s="26">
        <f t="shared" si="877"/>
        <v>0.43475375196783311</v>
      </c>
      <c r="P3002" s="3">
        <f>IF(L3002&gt;'Power Curve'!$C$37,0,INDEX(Ci,$N3002,1)*POWER(1-O3002,3)+INDEX(Ci,$N3002,2)*3*O3002*POWER(1-O3002,2)+INDEX(Ci,$N3002,3)*3*POWER(O3002,2)*(1-O3002)+INDEX(Ci,$N3002,4)*POWER(O3002,3))</f>
        <v>716.92778401618159</v>
      </c>
      <c r="Q3002" s="3">
        <f>MAX(0,MIN(P3002-V3002+W3002,'Power Curve'!$C$39))</f>
        <v>720.45313719736032</v>
      </c>
      <c r="R3002" s="3">
        <f t="shared" si="878"/>
        <v>770.97002410888717</v>
      </c>
      <c r="S3002" s="3">
        <f t="shared" si="879"/>
        <v>-50.516886911526854</v>
      </c>
      <c r="T3002" s="3">
        <f t="shared" si="880"/>
        <v>50.516886911526854</v>
      </c>
      <c r="V3002" s="37">
        <f t="array" ref="V3002">SUM(_xlfn.NORM.DIST($AD$3:$AD$1003,$L3002,$AA3002,FALSE)*WindSpeedStep*$AE$3:$AE$1003)/AG3002</f>
        <v>711.82811188976757</v>
      </c>
      <c r="W3002" s="37">
        <f t="array" ref="W3002">SUM(_xlfn.NORM.DIST($AD$3:$AD$1003,$L3002,$AB3002,FALSE)*WindSpeedStep*$AE$3:$AE$1003)/AH3002</f>
        <v>715.3534650709463</v>
      </c>
      <c r="Y3002" s="1">
        <f t="shared" si="881"/>
        <v>7</v>
      </c>
      <c r="Z3002" s="99">
        <f>IF(L3002&lt;'Power Curve'!$P$28,'Power Curve'!$Q$28,IF(L3002&gt;'Power Curve'!$P$29,'Power Curve'!$Q$29,INDEX(ReferenceTurbulence,Y3002)+(L3002-INDEX(ReferenceTurbulenceWindSpeed,Y3002))*(INDEX(ReferenceTurbulence,Y3002+1)-INDEX(ReferenceTurbulence,Y3002))/(INDEX(ReferenceTurbulenceWindSpeed,Y3002+1)-INDEX(ReferenceTurbulenceWindSpeed,Y3002))))</f>
        <v>0.11955225432617331</v>
      </c>
      <c r="AA3002" s="100">
        <f t="shared" si="887"/>
        <v>0.89031511974457311</v>
      </c>
      <c r="AB3002" s="29">
        <f t="shared" si="888"/>
        <v>0.95804601212416274</v>
      </c>
      <c r="AG3002" s="40">
        <f t="array" ref="AG3002">SUM(_xlfn.NORM.DIST($AD$3:$AD$1003,$F3002,$AA3002,FALSE)*WindSpeedStep)</f>
        <v>1.0000000000000031</v>
      </c>
      <c r="AH3002" s="40">
        <f t="array" ref="AH3002">SUM(_xlfn.NORM.DIST($AD$3:$AD$1003,$F3002,$AB3002,FALSE)*WindSpeedStep)</f>
        <v>1.0000000000000027</v>
      </c>
      <c r="AJ3002" s="47">
        <f t="shared" si="882"/>
        <v>7</v>
      </c>
      <c r="AK3002" s="83" t="b">
        <f>COUNTIF('Power Curve'!$D$2:$D$31,AJ3002)&gt;0</f>
        <v>1</v>
      </c>
      <c r="AL3002" s="83" t="b">
        <f t="shared" si="883"/>
        <v>0</v>
      </c>
      <c r="AM3002" s="83" t="b">
        <f t="shared" si="889"/>
        <v>1</v>
      </c>
      <c r="AN3002" s="47" t="str">
        <f t="shared" si="884"/>
        <v>Inner</v>
      </c>
      <c r="AO3002" s="48" t="str">
        <f t="shared" si="885"/>
        <v>0.5-0.6</v>
      </c>
      <c r="AP3002" s="49" t="str">
        <f t="shared" si="890"/>
        <v>1-2</v>
      </c>
      <c r="AQ3002" s="49" t="str">
        <f t="shared" si="891"/>
        <v>Mar</v>
      </c>
      <c r="AR3002" s="48" t="str">
        <f t="shared" si="892"/>
        <v>295-305</v>
      </c>
      <c r="AS3002" s="49" t="str">
        <f t="shared" si="886"/>
        <v>Inner-TI</v>
      </c>
    </row>
    <row r="3003" spans="5:45" x14ac:dyDescent="0.3">
      <c r="E3003" s="15">
        <v>40998.083333333336</v>
      </c>
      <c r="F3003" s="21">
        <v>7.6</v>
      </c>
      <c r="G3003" s="21">
        <v>716.71998786926292</v>
      </c>
      <c r="H3003" s="42">
        <v>1.1803533280342455</v>
      </c>
      <c r="I3003" s="35">
        <v>297.10000000000002</v>
      </c>
      <c r="J3003" s="43">
        <v>0.12368421052631579</v>
      </c>
      <c r="K3003" s="44">
        <v>0.20020811360941956</v>
      </c>
      <c r="L3003" s="26">
        <f t="shared" si="874"/>
        <v>7.5065244874044241</v>
      </c>
      <c r="M3003" s="26">
        <f t="shared" si="875"/>
        <v>0.51820753351951132</v>
      </c>
      <c r="N3003" s="96">
        <f t="shared" si="876"/>
        <v>8</v>
      </c>
      <c r="O3003" s="26">
        <f t="shared" si="877"/>
        <v>0.49458420254098567</v>
      </c>
      <c r="P3003" s="3">
        <f>IF(L3003&gt;'Power Curve'!$C$37,0,INDEX(Ci,$N3003,1)*POWER(1-O3003,3)+INDEX(Ci,$N3003,2)*3*O3003*POWER(1-O3003,2)+INDEX(Ci,$N3003,3)*3*POWER(O3003,2)*(1-O3003)+INDEX(Ci,$N3003,4)*POWER(O3003,3))</f>
        <v>733.75104459589954</v>
      </c>
      <c r="Q3003" s="3">
        <f>MAX(0,MIN(P3003-V3003+W3003,'Power Curve'!$C$39))</f>
        <v>735.3638424355097</v>
      </c>
      <c r="R3003" s="3">
        <f t="shared" si="878"/>
        <v>716.71998786926292</v>
      </c>
      <c r="S3003" s="3">
        <f t="shared" si="879"/>
        <v>18.643854566246773</v>
      </c>
      <c r="T3003" s="3">
        <f t="shared" si="880"/>
        <v>18.643854566246773</v>
      </c>
      <c r="V3003" s="37">
        <f t="array" ref="V3003">SUM(_xlfn.NORM.DIST($AD$3:$AD$1003,$L3003,$AA3003,FALSE)*WindSpeedStep*$AE$3:$AE$1003)/AG3003</f>
        <v>728.36450619751918</v>
      </c>
      <c r="W3003" s="37">
        <f t="array" ref="W3003">SUM(_xlfn.NORM.DIST($AD$3:$AD$1003,$L3003,$AB3003,FALSE)*WindSpeedStep*$AE$3:$AE$1003)/AH3003</f>
        <v>729.97730403712933</v>
      </c>
      <c r="Y3003" s="1">
        <f t="shared" si="881"/>
        <v>7</v>
      </c>
      <c r="Z3003" s="99">
        <f>IF(L3003&lt;'Power Curve'!$P$28,'Power Curve'!$Q$28,IF(L3003&gt;'Power Curve'!$P$29,'Power Curve'!$Q$29,INDEX(ReferenceTurbulence,Y3003)+(L3003-INDEX(ReferenceTurbulenceWindSpeed,Y3003))*(INDEX(ReferenceTurbulence,Y3003+1)-INDEX(ReferenceTurbulence,Y3003))/(INDEX(ReferenceTurbulenceWindSpeed,Y3003+1)-INDEX(ReferenceTurbulenceWindSpeed,Y3003))))</f>
        <v>0.11953574361031497</v>
      </c>
      <c r="AA3003" s="100">
        <f t="shared" si="887"/>
        <v>0.89729798653092618</v>
      </c>
      <c r="AB3003" s="29">
        <f t="shared" si="888"/>
        <v>0.92843855502107353</v>
      </c>
      <c r="AG3003" s="40">
        <f t="array" ref="AG3003">SUM(_xlfn.NORM.DIST($AD$3:$AD$1003,$F3003,$AA3003,FALSE)*WindSpeedStep)</f>
        <v>1.0000000000000036</v>
      </c>
      <c r="AH3003" s="40">
        <f t="array" ref="AH3003">SUM(_xlfn.NORM.DIST($AD$3:$AD$1003,$F3003,$AB3003,FALSE)*WindSpeedStep)</f>
        <v>1.0000000000000031</v>
      </c>
      <c r="AJ3003" s="47">
        <f t="shared" si="882"/>
        <v>8</v>
      </c>
      <c r="AK3003" s="83" t="b">
        <f>COUNTIF('Power Curve'!$D$2:$D$31,AJ3003)&gt;0</f>
        <v>1</v>
      </c>
      <c r="AL3003" s="83" t="b">
        <f t="shared" si="883"/>
        <v>0</v>
      </c>
      <c r="AM3003" s="83" t="b">
        <f t="shared" si="889"/>
        <v>1</v>
      </c>
      <c r="AN3003" s="47" t="str">
        <f t="shared" si="884"/>
        <v>Inner</v>
      </c>
      <c r="AO3003" s="48" t="str">
        <f t="shared" si="885"/>
        <v>0.5-0.6</v>
      </c>
      <c r="AP3003" s="49" t="str">
        <f t="shared" si="890"/>
        <v>2-3</v>
      </c>
      <c r="AQ3003" s="49" t="str">
        <f t="shared" si="891"/>
        <v>Mar</v>
      </c>
      <c r="AR3003" s="48" t="str">
        <f t="shared" si="892"/>
        <v>295-305</v>
      </c>
      <c r="AS3003" s="49" t="str">
        <f t="shared" si="886"/>
        <v>Inner-TI</v>
      </c>
    </row>
    <row r="3004" spans="5:45" x14ac:dyDescent="0.3">
      <c r="E3004" s="15">
        <v>40998.090277777781</v>
      </c>
      <c r="F3004" s="21">
        <v>7.5</v>
      </c>
      <c r="G3004" s="21">
        <v>916.80000305175827</v>
      </c>
      <c r="H3004" s="42">
        <v>1.180440419615592</v>
      </c>
      <c r="I3004" s="35">
        <v>296</v>
      </c>
      <c r="J3004" s="43">
        <v>0.15733333333333333</v>
      </c>
      <c r="K3004" s="44">
        <v>0.1727471916939419</v>
      </c>
      <c r="L3004" s="26">
        <f t="shared" si="874"/>
        <v>7.4079366159485271</v>
      </c>
      <c r="M3004" s="26">
        <f t="shared" si="875"/>
        <v>0.50297046018013969</v>
      </c>
      <c r="N3004" s="96">
        <f t="shared" si="876"/>
        <v>8</v>
      </c>
      <c r="O3004" s="26">
        <f t="shared" si="877"/>
        <v>0.39535736697470331</v>
      </c>
      <c r="P3004" s="3">
        <f>IF(L3004&gt;'Power Curve'!$C$37,0,INDEX(Ci,$N3004,1)*POWER(1-O3004,3)+INDEX(Ci,$N3004,2)*3*O3004*POWER(1-O3004,2)+INDEX(Ci,$N3004,3)*3*POWER(O3004,2)*(1-O3004)+INDEX(Ci,$N3004,4)*POWER(O3004,3))</f>
        <v>705.93860906831719</v>
      </c>
      <c r="Q3004" s="3">
        <f>MAX(0,MIN(P3004-V3004+W3004,'Power Curve'!$C$39))</f>
        <v>721.73773333748113</v>
      </c>
      <c r="R3004" s="3">
        <f t="shared" si="878"/>
        <v>916.80000305175827</v>
      </c>
      <c r="S3004" s="3">
        <f t="shared" si="879"/>
        <v>-195.06226971427714</v>
      </c>
      <c r="T3004" s="3">
        <f t="shared" si="880"/>
        <v>195.06226971427714</v>
      </c>
      <c r="V3004" s="37">
        <f t="array" ref="V3004">SUM(_xlfn.NORM.DIST($AD$3:$AD$1003,$L3004,$AA3004,FALSE)*WindSpeedStep*$AE$3:$AE$1003)/AG3004</f>
        <v>701.05231443426203</v>
      </c>
      <c r="W3004" s="37">
        <f t="array" ref="W3004">SUM(_xlfn.NORM.DIST($AD$3:$AD$1003,$L3004,$AB3004,FALSE)*WindSpeedStep*$AE$3:$AE$1003)/AH3004</f>
        <v>716.85143870342597</v>
      </c>
      <c r="Y3004" s="1">
        <f t="shared" si="881"/>
        <v>7</v>
      </c>
      <c r="Z3004" s="99">
        <f>IF(L3004&lt;'Power Curve'!$P$28,'Power Curve'!$Q$28,IF(L3004&gt;'Power Curve'!$P$29,'Power Curve'!$Q$29,INDEX(ReferenceTurbulence,Y3004)+(L3004-INDEX(ReferenceTurbulenceWindSpeed,Y3004))*(INDEX(ReferenceTurbulence,Y3004+1)-INDEX(ReferenceTurbulence,Y3004))/(INDEX(ReferenceTurbulenceWindSpeed,Y3004+1)-INDEX(ReferenceTurbulenceWindSpeed,Y3004))))</f>
        <v>0.11956312608983606</v>
      </c>
      <c r="AA3004" s="100">
        <f t="shared" si="887"/>
        <v>0.88571605967816724</v>
      </c>
      <c r="AB3004" s="29">
        <f t="shared" si="888"/>
        <v>1.1655153609092348</v>
      </c>
      <c r="AG3004" s="40">
        <f t="array" ref="AG3004">SUM(_xlfn.NORM.DIST($AD$3:$AD$1003,$F3004,$AA3004,FALSE)*WindSpeedStep)</f>
        <v>1.0000000000000033</v>
      </c>
      <c r="AH3004" s="40">
        <f t="array" ref="AH3004">SUM(_xlfn.NORM.DIST($AD$3:$AD$1003,$F3004,$AB3004,FALSE)*WindSpeedStep)</f>
        <v>0.99999999995408229</v>
      </c>
      <c r="AJ3004" s="47">
        <f t="shared" si="882"/>
        <v>7</v>
      </c>
      <c r="AK3004" s="83" t="b">
        <f>COUNTIF('Power Curve'!$D$2:$D$31,AJ3004)&gt;0</f>
        <v>1</v>
      </c>
      <c r="AL3004" s="83" t="b">
        <f t="shared" si="883"/>
        <v>0</v>
      </c>
      <c r="AM3004" s="83" t="b">
        <f t="shared" si="889"/>
        <v>1</v>
      </c>
      <c r="AN3004" s="47" t="str">
        <f t="shared" si="884"/>
        <v>Outer</v>
      </c>
      <c r="AO3004" s="48" t="str">
        <f t="shared" si="885"/>
        <v>0.5-0.6</v>
      </c>
      <c r="AP3004" s="49" t="str">
        <f t="shared" si="890"/>
        <v>2-3</v>
      </c>
      <c r="AQ3004" s="49" t="str">
        <f t="shared" si="891"/>
        <v>Mar</v>
      </c>
      <c r="AR3004" s="48" t="str">
        <f t="shared" si="892"/>
        <v>295-305</v>
      </c>
      <c r="AS3004" s="49" t="str">
        <f t="shared" si="886"/>
        <v>HWS-HTI</v>
      </c>
    </row>
    <row r="3005" spans="5:45" x14ac:dyDescent="0.3">
      <c r="E3005" s="15">
        <v>40998.097222222219</v>
      </c>
      <c r="F3005" s="21">
        <v>8.74</v>
      </c>
      <c r="G3005" s="21">
        <v>820.09000396728493</v>
      </c>
      <c r="H3005" s="42">
        <v>1.180571081087757</v>
      </c>
      <c r="I3005" s="35">
        <v>296.2</v>
      </c>
      <c r="J3005" s="43">
        <v>0.13501144164759724</v>
      </c>
      <c r="K3005" s="44">
        <v>0.18957286992276623</v>
      </c>
      <c r="L3005" s="26">
        <f t="shared" si="874"/>
        <v>8.6330339728565395</v>
      </c>
      <c r="M3005" s="26">
        <f t="shared" si="875"/>
        <v>0.69231320588926359</v>
      </c>
      <c r="N3005" s="96">
        <f t="shared" si="876"/>
        <v>9</v>
      </c>
      <c r="O3005" s="26">
        <f t="shared" si="877"/>
        <v>0.62406630021934306</v>
      </c>
      <c r="P3005" s="3">
        <f>IF(L3005&gt;'Power Curve'!$C$37,0,INDEX(Ci,$N3005,1)*POWER(1-O3005,3)+INDEX(Ci,$N3005,2)*3*O3005*POWER(1-O3005,2)+INDEX(Ci,$N3005,3)*3*POWER(O3005,2)*(1-O3005)+INDEX(Ci,$N3005,4)*POWER(O3005,3))</f>
        <v>1075.6047154901007</v>
      </c>
      <c r="Q3005" s="3">
        <f>MAX(0,MIN(P3005-V3005+W3005,'Power Curve'!$C$39))</f>
        <v>1080.6804187647981</v>
      </c>
      <c r="R3005" s="3">
        <f t="shared" si="878"/>
        <v>820.09000396728493</v>
      </c>
      <c r="S3005" s="3">
        <f t="shared" si="879"/>
        <v>260.59041479751318</v>
      </c>
      <c r="T3005" s="3">
        <f t="shared" si="880"/>
        <v>260.59041479751318</v>
      </c>
      <c r="V3005" s="37">
        <f t="array" ref="V3005">SUM(_xlfn.NORM.DIST($AD$3:$AD$1003,$L3005,$AA3005,FALSE)*WindSpeedStep*$AE$3:$AE$1003)/AG3005</f>
        <v>1080.405097378351</v>
      </c>
      <c r="W3005" s="37">
        <f t="array" ref="W3005">SUM(_xlfn.NORM.DIST($AD$3:$AD$1003,$L3005,$AB3005,FALSE)*WindSpeedStep*$AE$3:$AE$1003)/AH3005</f>
        <v>1085.4808006530484</v>
      </c>
      <c r="Y3005" s="1">
        <f t="shared" si="881"/>
        <v>8</v>
      </c>
      <c r="Z3005" s="99">
        <f>IF(L3005&lt;'Power Curve'!$P$28,'Power Curve'!$Q$28,IF(L3005&gt;'Power Curve'!$P$29,'Power Curve'!$Q$29,INDEX(ReferenceTurbulence,Y3005)+(L3005-INDEX(ReferenceTurbulenceWindSpeed,Y3005))*(INDEX(ReferenceTurbulence,Y3005+1)-INDEX(ReferenceTurbulence,Y3005))/(INDEX(ReferenceTurbulenceWindSpeed,Y3005+1)-INDEX(ReferenceTurbulenceWindSpeed,Y3005))))</f>
        <v>0.12011353660887099</v>
      </c>
      <c r="AA3005" s="100">
        <f t="shared" si="887"/>
        <v>1.0369442421443309</v>
      </c>
      <c r="AB3005" s="29">
        <f t="shared" si="888"/>
        <v>1.1655583624680452</v>
      </c>
      <c r="AG3005" s="40">
        <f t="array" ref="AG3005">SUM(_xlfn.NORM.DIST($AD$3:$AD$1003,$F3005,$AA3005,FALSE)*WindSpeedStep)</f>
        <v>1.0000000000000033</v>
      </c>
      <c r="AH3005" s="40">
        <f t="array" ref="AH3005">SUM(_xlfn.NORM.DIST($AD$3:$AD$1003,$F3005,$AB3005,FALSE)*WindSpeedStep)</f>
        <v>0.99999999999998035</v>
      </c>
      <c r="AJ3005" s="47">
        <f t="shared" si="882"/>
        <v>9</v>
      </c>
      <c r="AK3005" s="83" t="b">
        <f>COUNTIF('Power Curve'!$D$2:$D$31,AJ3005)&gt;0</f>
        <v>1</v>
      </c>
      <c r="AL3005" s="83" t="b">
        <f t="shared" si="883"/>
        <v>0</v>
      </c>
      <c r="AM3005" s="83" t="b">
        <f t="shared" si="889"/>
        <v>1</v>
      </c>
      <c r="AN3005" s="47" t="str">
        <f t="shared" si="884"/>
        <v>Inner</v>
      </c>
      <c r="AO3005" s="48" t="str">
        <f t="shared" si="885"/>
        <v>0.6-0.7</v>
      </c>
      <c r="AP3005" s="49" t="str">
        <f t="shared" si="890"/>
        <v>2-3</v>
      </c>
      <c r="AQ3005" s="49" t="str">
        <f t="shared" si="891"/>
        <v>Mar</v>
      </c>
      <c r="AR3005" s="48" t="str">
        <f t="shared" si="892"/>
        <v>295-305</v>
      </c>
      <c r="AS3005" s="49" t="str">
        <f t="shared" si="886"/>
        <v>Inner-TI</v>
      </c>
    </row>
    <row r="3006" spans="5:45" x14ac:dyDescent="0.3">
      <c r="E3006" s="15">
        <v>40998.104166666664</v>
      </c>
      <c r="F3006" s="21">
        <v>7.99</v>
      </c>
      <c r="G3006" s="21">
        <v>905.06002044677712</v>
      </c>
      <c r="H3006" s="42">
        <v>1.1807017725273834</v>
      </c>
      <c r="I3006" s="35">
        <v>295</v>
      </c>
      <c r="J3006" s="43">
        <v>0.14893617021276595</v>
      </c>
      <c r="K3006" s="44">
        <v>0.22701790347249109</v>
      </c>
      <c r="L3006" s="26">
        <f t="shared" si="874"/>
        <v>7.8925041966246514</v>
      </c>
      <c r="M3006" s="26">
        <f t="shared" si="875"/>
        <v>0.57786194181585904</v>
      </c>
      <c r="N3006" s="96">
        <f t="shared" si="876"/>
        <v>8</v>
      </c>
      <c r="O3006" s="26">
        <f t="shared" si="877"/>
        <v>0.88306550935011152</v>
      </c>
      <c r="P3006" s="3">
        <f>IF(L3006&gt;'Power Curve'!$C$37,0,INDEX(Ci,$N3006,1)*POWER(1-O3006,3)+INDEX(Ci,$N3006,2)*3*O3006*POWER(1-O3006,2)+INDEX(Ci,$N3006,3)*3*POWER(O3006,2)*(1-O3006)+INDEX(Ci,$N3006,4)*POWER(O3006,3))</f>
        <v>846.1455262777547</v>
      </c>
      <c r="Q3006" s="3">
        <f>MAX(0,MIN(P3006-V3006+W3006,'Power Curve'!$C$39))</f>
        <v>859.7349865294118</v>
      </c>
      <c r="R3006" s="3">
        <f t="shared" si="878"/>
        <v>905.06002044677712</v>
      </c>
      <c r="S3006" s="3">
        <f t="shared" si="879"/>
        <v>-45.325033917365317</v>
      </c>
      <c r="T3006" s="3">
        <f t="shared" si="880"/>
        <v>45.325033917365317</v>
      </c>
      <c r="V3006" s="37">
        <f t="array" ref="V3006">SUM(_xlfn.NORM.DIST($AD$3:$AD$1003,$L3006,$AA3006,FALSE)*WindSpeedStep*$AE$3:$AE$1003)/AG3006</f>
        <v>840.84763855577205</v>
      </c>
      <c r="W3006" s="37">
        <f t="array" ref="W3006">SUM(_xlfn.NORM.DIST($AD$3:$AD$1003,$L3006,$AB3006,FALSE)*WindSpeedStep*$AE$3:$AE$1003)/AH3006</f>
        <v>854.43709880742915</v>
      </c>
      <c r="Y3006" s="1">
        <f t="shared" si="881"/>
        <v>7</v>
      </c>
      <c r="Z3006" s="99">
        <f>IF(L3006&lt;'Power Curve'!$P$28,'Power Curve'!$Q$28,IF(L3006&gt;'Power Curve'!$P$29,'Power Curve'!$Q$29,INDEX(ReferenceTurbulence,Y3006)+(L3006-INDEX(ReferenceTurbulenceWindSpeed,Y3006))*(INDEX(ReferenceTurbulence,Y3006+1)-INDEX(ReferenceTurbulence,Y3006))/(INDEX(ReferenceTurbulenceWindSpeed,Y3006+1)-INDEX(ReferenceTurbulenceWindSpeed,Y3006))))</f>
        <v>0.11942853892755631</v>
      </c>
      <c r="AA3006" s="100">
        <f t="shared" si="887"/>
        <v>0.94259024468248875</v>
      </c>
      <c r="AB3006" s="29">
        <f t="shared" si="888"/>
        <v>1.1754793484334587</v>
      </c>
      <c r="AG3006" s="40">
        <f t="array" ref="AG3006">SUM(_xlfn.NORM.DIST($AD$3:$AD$1003,$F3006,$AA3006,FALSE)*WindSpeedStep)</f>
        <v>1.0000000000000036</v>
      </c>
      <c r="AH3006" s="40">
        <f t="array" ref="AH3006">SUM(_xlfn.NORM.DIST($AD$3:$AD$1003,$F3006,$AB3006,FALSE)*WindSpeedStep)</f>
        <v>0.99999999999609401</v>
      </c>
      <c r="AJ3006" s="47">
        <f t="shared" si="882"/>
        <v>8</v>
      </c>
      <c r="AK3006" s="83" t="b">
        <f>COUNTIF('Power Curve'!$D$2:$D$31,AJ3006)&gt;0</f>
        <v>1</v>
      </c>
      <c r="AL3006" s="83" t="b">
        <f t="shared" si="883"/>
        <v>0</v>
      </c>
      <c r="AM3006" s="83" t="b">
        <f t="shared" si="889"/>
        <v>1</v>
      </c>
      <c r="AN3006" s="47" t="str">
        <f t="shared" si="884"/>
        <v>Outer</v>
      </c>
      <c r="AO3006" s="48" t="str">
        <f t="shared" si="885"/>
        <v>0.5-0.6</v>
      </c>
      <c r="AP3006" s="49" t="str">
        <f t="shared" si="890"/>
        <v>2-3</v>
      </c>
      <c r="AQ3006" s="49" t="str">
        <f t="shared" si="891"/>
        <v>Mar</v>
      </c>
      <c r="AR3006" s="48" t="str">
        <f t="shared" si="892"/>
        <v>295-305</v>
      </c>
      <c r="AS3006" s="49" t="str">
        <f t="shared" si="886"/>
        <v>HWS-HTI</v>
      </c>
    </row>
    <row r="3007" spans="5:45" x14ac:dyDescent="0.3">
      <c r="E3007" s="15">
        <v>40998.111111111109</v>
      </c>
      <c r="F3007" s="21">
        <v>7.8</v>
      </c>
      <c r="G3007" s="21">
        <v>775.24998855590843</v>
      </c>
      <c r="H3007" s="42">
        <v>1.1807453424246821</v>
      </c>
      <c r="I3007" s="35">
        <v>294.8</v>
      </c>
      <c r="J3007" s="43">
        <v>0.15128205128205127</v>
      </c>
      <c r="K3007" s="44">
        <v>0.20034931305516124</v>
      </c>
      <c r="L3007" s="26">
        <f t="shared" si="874"/>
        <v>7.7049173924910308</v>
      </c>
      <c r="M3007" s="26">
        <f t="shared" si="875"/>
        <v>0.54886979653599111</v>
      </c>
      <c r="N3007" s="96">
        <f t="shared" si="876"/>
        <v>8</v>
      </c>
      <c r="O3007" s="26">
        <f t="shared" si="877"/>
        <v>0.69426292447537918</v>
      </c>
      <c r="P3007" s="3">
        <f>IF(L3007&gt;'Power Curve'!$C$37,0,INDEX(Ci,$N3007,1)*POWER(1-O3007,3)+INDEX(Ci,$N3007,2)*3*O3007*POWER(1-O3007,2)+INDEX(Ci,$N3007,3)*3*POWER(O3007,2)*(1-O3007)+INDEX(Ci,$N3007,4)*POWER(O3007,3))</f>
        <v>790.92703655675382</v>
      </c>
      <c r="Q3007" s="3">
        <f>MAX(0,MIN(P3007-V3007+W3007,'Power Curve'!$C$39))</f>
        <v>805.20293203782569</v>
      </c>
      <c r="R3007" s="3">
        <f t="shared" si="878"/>
        <v>775.24998855590843</v>
      </c>
      <c r="S3007" s="3">
        <f t="shared" si="879"/>
        <v>29.952943481917259</v>
      </c>
      <c r="T3007" s="3">
        <f t="shared" si="880"/>
        <v>29.952943481917259</v>
      </c>
      <c r="V3007" s="37">
        <f t="array" ref="V3007">SUM(_xlfn.NORM.DIST($AD$3:$AD$1003,$L3007,$AA3007,FALSE)*WindSpeedStep*$AE$3:$AE$1003)/AG3007</f>
        <v>785.06722251281553</v>
      </c>
      <c r="W3007" s="37">
        <f t="array" ref="W3007">SUM(_xlfn.NORM.DIST($AD$3:$AD$1003,$L3007,$AB3007,FALSE)*WindSpeedStep*$AE$3:$AE$1003)/AH3007</f>
        <v>799.3431179938874</v>
      </c>
      <c r="Y3007" s="1">
        <f t="shared" si="881"/>
        <v>7</v>
      </c>
      <c r="Z3007" s="99">
        <f>IF(L3007&lt;'Power Curve'!$P$28,'Power Curve'!$Q$28,IF(L3007&gt;'Power Curve'!$P$29,'Power Curve'!$Q$29,INDEX(ReferenceTurbulence,Y3007)+(L3007-INDEX(ReferenceTurbulenceWindSpeed,Y3007))*(INDEX(ReferenceTurbulence,Y3007+1)-INDEX(ReferenceTurbulence,Y3007))/(INDEX(ReferenceTurbulenceWindSpeed,Y3007+1)-INDEX(ReferenceTurbulenceWindSpeed,Y3007))))</f>
        <v>0.11948064058820444</v>
      </c>
      <c r="AA3007" s="100">
        <f t="shared" si="887"/>
        <v>0.9205884657340262</v>
      </c>
      <c r="AB3007" s="29">
        <f t="shared" si="888"/>
        <v>1.1656157080947969</v>
      </c>
      <c r="AG3007" s="40">
        <f t="array" ref="AG3007">SUM(_xlfn.NORM.DIST($AD$3:$AD$1003,$F3007,$AA3007,FALSE)*WindSpeedStep)</f>
        <v>1.0000000000000036</v>
      </c>
      <c r="AH3007" s="40">
        <f t="array" ref="AH3007">SUM(_xlfn.NORM.DIST($AD$3:$AD$1003,$F3007,$AB3007,FALSE)*WindSpeedStep)</f>
        <v>0.99999999999190214</v>
      </c>
      <c r="AJ3007" s="47">
        <f t="shared" si="882"/>
        <v>8</v>
      </c>
      <c r="AK3007" s="83" t="b">
        <f>COUNTIF('Power Curve'!$D$2:$D$31,AJ3007)&gt;0</f>
        <v>1</v>
      </c>
      <c r="AL3007" s="83" t="b">
        <f t="shared" si="883"/>
        <v>0</v>
      </c>
      <c r="AM3007" s="83" t="b">
        <f t="shared" si="889"/>
        <v>1</v>
      </c>
      <c r="AN3007" s="47" t="str">
        <f t="shared" si="884"/>
        <v>Outer</v>
      </c>
      <c r="AO3007" s="48" t="str">
        <f t="shared" si="885"/>
        <v>0.5-0.6</v>
      </c>
      <c r="AP3007" s="49" t="str">
        <f t="shared" si="890"/>
        <v>2-3</v>
      </c>
      <c r="AQ3007" s="49" t="str">
        <f t="shared" si="891"/>
        <v>Mar</v>
      </c>
      <c r="AR3007" s="48" t="str">
        <f t="shared" si="892"/>
        <v>285-295</v>
      </c>
      <c r="AS3007" s="49" t="str">
        <f t="shared" si="886"/>
        <v>HWS-HTI</v>
      </c>
    </row>
    <row r="3008" spans="5:45" x14ac:dyDescent="0.3">
      <c r="E3008" s="15">
        <v>40998.256944444445</v>
      </c>
      <c r="F3008" s="21">
        <v>9.08</v>
      </c>
      <c r="G3008" s="21">
        <v>1283.059989929204</v>
      </c>
      <c r="H3008" s="42">
        <v>1.1782764062709163</v>
      </c>
      <c r="I3008" s="35">
        <v>295.7</v>
      </c>
      <c r="J3008" s="43">
        <v>0.17180616740088106</v>
      </c>
      <c r="K3008" s="44">
        <v>0.15961616048086</v>
      </c>
      <c r="L3008" s="26">
        <f t="shared" si="874"/>
        <v>8.9630581244093044</v>
      </c>
      <c r="M3008" s="26">
        <f t="shared" si="875"/>
        <v>0.74331950237090427</v>
      </c>
      <c r="N3008" s="96">
        <f t="shared" si="876"/>
        <v>9</v>
      </c>
      <c r="O3008" s="26">
        <f t="shared" si="877"/>
        <v>0.95394140178096509</v>
      </c>
      <c r="P3008" s="3">
        <f>IF(L3008&gt;'Power Curve'!$C$37,0,INDEX(Ci,$N3008,1)*POWER(1-O3008,3)+INDEX(Ci,$N3008,2)*3*O3008*POWER(1-O3008,2)+INDEX(Ci,$N3008,3)*3*POWER(O3008,2)*(1-O3008)+INDEX(Ci,$N3008,4)*POWER(O3008,3))</f>
        <v>1183.1586768577617</v>
      </c>
      <c r="Q3008" s="3">
        <f>MAX(0,MIN(P3008-V3008+W3008,'Power Curve'!$C$39))</f>
        <v>1185.556787133758</v>
      </c>
      <c r="R3008" s="3">
        <f t="shared" si="878"/>
        <v>1283.059989929204</v>
      </c>
      <c r="S3008" s="3">
        <f t="shared" si="879"/>
        <v>-97.503202795445986</v>
      </c>
      <c r="T3008" s="3">
        <f t="shared" si="880"/>
        <v>97.503202795445986</v>
      </c>
      <c r="V3008" s="37">
        <f t="array" ref="V3008">SUM(_xlfn.NORM.DIST($AD$3:$AD$1003,$L3008,$AA3008,FALSE)*WindSpeedStep*$AE$3:$AE$1003)/AG3008</f>
        <v>1193.5562226672118</v>
      </c>
      <c r="W3008" s="37">
        <f t="array" ref="W3008">SUM(_xlfn.NORM.DIST($AD$3:$AD$1003,$L3008,$AB3008,FALSE)*WindSpeedStep*$AE$3:$AE$1003)/AH3008</f>
        <v>1195.9543329432081</v>
      </c>
      <c r="Y3008" s="1">
        <f t="shared" si="881"/>
        <v>8</v>
      </c>
      <c r="Z3008" s="99">
        <f>IF(L3008&lt;'Power Curve'!$P$28,'Power Curve'!$Q$28,IF(L3008&gt;'Power Curve'!$P$29,'Power Curve'!$Q$29,INDEX(ReferenceTurbulence,Y3008)+(L3008-INDEX(ReferenceTurbulenceWindSpeed,Y3008))*(INDEX(ReferenceTurbulence,Y3008+1)-INDEX(ReferenceTurbulence,Y3008))/(INDEX(ReferenceTurbulenceWindSpeed,Y3008+1)-INDEX(ReferenceTurbulenceWindSpeed,Y3008))))</f>
        <v>0.12049267651383821</v>
      </c>
      <c r="AA3008" s="100">
        <f t="shared" si="887"/>
        <v>1.0799828631591797</v>
      </c>
      <c r="AB3008" s="29">
        <f t="shared" si="888"/>
        <v>1.539908664546092</v>
      </c>
      <c r="AG3008" s="40">
        <f t="array" ref="AG3008">SUM(_xlfn.NORM.DIST($AD$3:$AD$1003,$F3008,$AA3008,FALSE)*WindSpeedStep)</f>
        <v>1.0000000000000033</v>
      </c>
      <c r="AH3008" s="40">
        <f t="array" ref="AH3008">SUM(_xlfn.NORM.DIST($AD$3:$AD$1003,$F3008,$AB3008,FALSE)*WindSpeedStep)</f>
        <v>0.99999999848499777</v>
      </c>
      <c r="AJ3008" s="47">
        <f t="shared" si="882"/>
        <v>9</v>
      </c>
      <c r="AK3008" s="83" t="b">
        <f>COUNTIF('Power Curve'!$D$2:$D$31,AJ3008)&gt;0</f>
        <v>1</v>
      </c>
      <c r="AL3008" s="83" t="b">
        <f t="shared" si="883"/>
        <v>0</v>
      </c>
      <c r="AM3008" s="83" t="b">
        <f t="shared" si="889"/>
        <v>1</v>
      </c>
      <c r="AN3008" s="47" t="str">
        <f t="shared" si="884"/>
        <v>Outer</v>
      </c>
      <c r="AO3008" s="48" t="str">
        <f t="shared" si="885"/>
        <v>0.7-0.8</v>
      </c>
      <c r="AP3008" s="49" t="str">
        <f t="shared" si="890"/>
        <v>6-7</v>
      </c>
      <c r="AQ3008" s="49" t="str">
        <f t="shared" si="891"/>
        <v>Mar</v>
      </c>
      <c r="AR3008" s="48" t="str">
        <f t="shared" si="892"/>
        <v>295-305</v>
      </c>
      <c r="AS3008" s="49" t="str">
        <f t="shared" si="886"/>
        <v>HWS-HTI</v>
      </c>
    </row>
    <row r="3009" spans="5:45" x14ac:dyDescent="0.3">
      <c r="E3009" s="15">
        <v>40998.263888888891</v>
      </c>
      <c r="F3009" s="21">
        <v>8.9499999999999993</v>
      </c>
      <c r="G3009" s="21">
        <v>1192.6800155639671</v>
      </c>
      <c r="H3009" s="42">
        <v>1.1784066600054393</v>
      </c>
      <c r="I3009" s="35">
        <v>295</v>
      </c>
      <c r="J3009" s="43">
        <v>0.13184357541899441</v>
      </c>
      <c r="K3009" s="44">
        <v>0.10736421673911398</v>
      </c>
      <c r="L3009" s="26">
        <f t="shared" si="874"/>
        <v>8.8350579384551988</v>
      </c>
      <c r="M3009" s="26">
        <f t="shared" si="875"/>
        <v>0.72353666101289416</v>
      </c>
      <c r="N3009" s="96">
        <f t="shared" si="876"/>
        <v>9</v>
      </c>
      <c r="O3009" s="26">
        <f t="shared" si="877"/>
        <v>0.82599902500989353</v>
      </c>
      <c r="P3009" s="3">
        <f>IF(L3009&gt;'Power Curve'!$C$37,0,INDEX(Ci,$N3009,1)*POWER(1-O3009,3)+INDEX(Ci,$N3009,2)*3*O3009*POWER(1-O3009,2)+INDEX(Ci,$N3009,3)*3*POWER(O3009,2)*(1-O3009)+INDEX(Ci,$N3009,4)*POWER(O3009,3))</f>
        <v>1141.2244235539147</v>
      </c>
      <c r="Q3009" s="3">
        <f>MAX(0,MIN(P3009-V3009+W3009,'Power Curve'!$C$39))</f>
        <v>1143.9528290729472</v>
      </c>
      <c r="R3009" s="3">
        <f t="shared" si="878"/>
        <v>1192.6800155639671</v>
      </c>
      <c r="S3009" s="3">
        <f t="shared" si="879"/>
        <v>-48.727186491019893</v>
      </c>
      <c r="T3009" s="3">
        <f t="shared" si="880"/>
        <v>48.727186491019893</v>
      </c>
      <c r="V3009" s="37">
        <f t="array" ref="V3009">SUM(_xlfn.NORM.DIST($AD$3:$AD$1003,$L3009,$AA3009,FALSE)*WindSpeedStep*$AE$3:$AE$1003)/AG3009</f>
        <v>1149.5066345330438</v>
      </c>
      <c r="W3009" s="37">
        <f t="array" ref="W3009">SUM(_xlfn.NORM.DIST($AD$3:$AD$1003,$L3009,$AB3009,FALSE)*WindSpeedStep*$AE$3:$AE$1003)/AH3009</f>
        <v>1152.2350400520763</v>
      </c>
      <c r="Y3009" s="1">
        <f t="shared" si="881"/>
        <v>8</v>
      </c>
      <c r="Z3009" s="99">
        <f>IF(L3009&lt;'Power Curve'!$P$28,'Power Curve'!$Q$28,IF(L3009&gt;'Power Curve'!$P$29,'Power Curve'!$Q$29,INDEX(ReferenceTurbulence,Y3009)+(L3009-INDEX(ReferenceTurbulenceWindSpeed,Y3009))*(INDEX(ReferenceTurbulence,Y3009+1)-INDEX(ReferenceTurbulence,Y3009))/(INDEX(ReferenceTurbulenceWindSpeed,Y3009+1)-INDEX(ReferenceTurbulenceWindSpeed,Y3009))))</f>
        <v>0.12034562673548081</v>
      </c>
      <c r="AA3009" s="100">
        <f t="shared" si="887"/>
        <v>1.0632605848476759</v>
      </c>
      <c r="AB3009" s="29">
        <f t="shared" si="888"/>
        <v>1.1648456276399033</v>
      </c>
      <c r="AG3009" s="40">
        <f t="array" ref="AG3009">SUM(_xlfn.NORM.DIST($AD$3:$AD$1003,$F3009,$AA3009,FALSE)*WindSpeedStep)</f>
        <v>1.0000000000000031</v>
      </c>
      <c r="AH3009" s="40">
        <f t="array" ref="AH3009">SUM(_xlfn.NORM.DIST($AD$3:$AD$1003,$F3009,$AB3009,FALSE)*WindSpeedStep)</f>
        <v>0.999999999999998</v>
      </c>
      <c r="AJ3009" s="47">
        <f t="shared" si="882"/>
        <v>9</v>
      </c>
      <c r="AK3009" s="83" t="b">
        <f>COUNTIF('Power Curve'!$D$2:$D$31,AJ3009)&gt;0</f>
        <v>1</v>
      </c>
      <c r="AL3009" s="83" t="b">
        <f t="shared" si="883"/>
        <v>0</v>
      </c>
      <c r="AM3009" s="83" t="b">
        <f t="shared" si="889"/>
        <v>1</v>
      </c>
      <c r="AN3009" s="47" t="str">
        <f t="shared" si="884"/>
        <v>Inner</v>
      </c>
      <c r="AO3009" s="48" t="str">
        <f t="shared" si="885"/>
        <v>0.7-0.8</v>
      </c>
      <c r="AP3009" s="49" t="str">
        <f t="shared" si="890"/>
        <v>6-7</v>
      </c>
      <c r="AQ3009" s="49" t="str">
        <f t="shared" si="891"/>
        <v>Mar</v>
      </c>
      <c r="AR3009" s="48" t="str">
        <f t="shared" si="892"/>
        <v>295-305</v>
      </c>
      <c r="AS3009" s="49" t="str">
        <f t="shared" si="886"/>
        <v>Inner-TI</v>
      </c>
    </row>
    <row r="3010" spans="5:45" x14ac:dyDescent="0.3">
      <c r="E3010" s="15">
        <v>40998.270833333336</v>
      </c>
      <c r="F3010" s="21">
        <v>9.26</v>
      </c>
      <c r="G3010" s="21">
        <v>1299.98998260498</v>
      </c>
      <c r="H3010" s="42">
        <v>1.1788410477011708</v>
      </c>
      <c r="I3010" s="35">
        <v>295.39999999999998</v>
      </c>
      <c r="J3010" s="43">
        <v>0.1187904967602592</v>
      </c>
      <c r="K3010" s="44">
        <v>0.18608980299638606</v>
      </c>
      <c r="L3010" s="26">
        <f t="shared" si="874"/>
        <v>9.1421997704950257</v>
      </c>
      <c r="M3010" s="26">
        <f t="shared" si="875"/>
        <v>0.7710064212508293</v>
      </c>
      <c r="N3010" s="96">
        <f t="shared" si="876"/>
        <v>10</v>
      </c>
      <c r="O3010" s="26">
        <f t="shared" si="877"/>
        <v>0.14143653498808204</v>
      </c>
      <c r="P3010" s="3">
        <f>IF(L3010&gt;'Power Curve'!$C$37,0,INDEX(Ci,$N3010,1)*POWER(1-O3010,3)+INDEX(Ci,$N3010,2)*3*O3010*POWER(1-O3010,2)+INDEX(Ci,$N3010,3)*3*POWER(O3010,2)*(1-O3010)+INDEX(Ci,$N3010,4)*POWER(O3010,3))</f>
        <v>1243.3147197523879</v>
      </c>
      <c r="Q3010" s="3">
        <f>MAX(0,MIN(P3010-V3010+W3010,'Power Curve'!$C$39))</f>
        <v>1243.2513567802118</v>
      </c>
      <c r="R3010" s="3">
        <f t="shared" si="878"/>
        <v>1299.98998260498</v>
      </c>
      <c r="S3010" s="3">
        <f t="shared" si="879"/>
        <v>-56.738625824768178</v>
      </c>
      <c r="T3010" s="3">
        <f t="shared" si="880"/>
        <v>56.738625824768178</v>
      </c>
      <c r="V3010" s="37">
        <f t="array" ref="V3010">SUM(_xlfn.NORM.DIST($AD$3:$AD$1003,$L3010,$AA3010,FALSE)*WindSpeedStep*$AE$3:$AE$1003)/AG3010</f>
        <v>1255.0793911491844</v>
      </c>
      <c r="W3010" s="37">
        <f t="array" ref="W3010">SUM(_xlfn.NORM.DIST($AD$3:$AD$1003,$L3010,$AB3010,FALSE)*WindSpeedStep*$AE$3:$AE$1003)/AH3010</f>
        <v>1255.0160281770084</v>
      </c>
      <c r="Y3010" s="1">
        <f t="shared" si="881"/>
        <v>9</v>
      </c>
      <c r="Z3010" s="99">
        <f>IF(L3010&lt;'Power Curve'!$P$28,'Power Curve'!$Q$28,IF(L3010&gt;'Power Curve'!$P$29,'Power Curve'!$Q$29,INDEX(ReferenceTurbulence,Y3010)+(L3010-INDEX(ReferenceTurbulenceWindSpeed,Y3010))*(INDEX(ReferenceTurbulence,Y3010+1)-INDEX(ReferenceTurbulence,Y3010))/(INDEX(ReferenceTurbulenceWindSpeed,Y3010+1)-INDEX(ReferenceTurbulenceWindSpeed,Y3010))))</f>
        <v>0.12047140444388499</v>
      </c>
      <c r="AA3010" s="100">
        <f t="shared" si="887"/>
        <v>1.1013736460580987</v>
      </c>
      <c r="AB3010" s="29">
        <f t="shared" si="888"/>
        <v>1.0860064522186317</v>
      </c>
      <c r="AG3010" s="40">
        <f t="array" ref="AG3010">SUM(_xlfn.NORM.DIST($AD$3:$AD$1003,$F3010,$AA3010,FALSE)*WindSpeedStep)</f>
        <v>1.0000000000000031</v>
      </c>
      <c r="AH3010" s="40">
        <f t="array" ref="AH3010">SUM(_xlfn.NORM.DIST($AD$3:$AD$1003,$F3010,$AB3010,FALSE)*WindSpeedStep)</f>
        <v>1.0000000000000031</v>
      </c>
      <c r="AJ3010" s="47">
        <f t="shared" si="882"/>
        <v>9</v>
      </c>
      <c r="AK3010" s="83" t="b">
        <f>COUNTIF('Power Curve'!$D$2:$D$31,AJ3010)&gt;0</f>
        <v>1</v>
      </c>
      <c r="AL3010" s="83" t="b">
        <f t="shared" si="883"/>
        <v>0</v>
      </c>
      <c r="AM3010" s="83" t="b">
        <f t="shared" si="889"/>
        <v>1</v>
      </c>
      <c r="AN3010" s="47" t="str">
        <f t="shared" si="884"/>
        <v>Inner</v>
      </c>
      <c r="AO3010" s="48" t="str">
        <f t="shared" si="885"/>
        <v>0.7-0.8</v>
      </c>
      <c r="AP3010" s="49" t="str">
        <f t="shared" si="890"/>
        <v>6-7</v>
      </c>
      <c r="AQ3010" s="49" t="str">
        <f t="shared" si="891"/>
        <v>Mar</v>
      </c>
      <c r="AR3010" s="48" t="str">
        <f t="shared" si="892"/>
        <v>295-305</v>
      </c>
      <c r="AS3010" s="49" t="str">
        <f t="shared" si="886"/>
        <v>Inner-TI</v>
      </c>
    </row>
    <row r="3011" spans="5:45" x14ac:dyDescent="0.3">
      <c r="E3011" s="15">
        <v>40998.277777777781</v>
      </c>
      <c r="F3011" s="21">
        <v>9.06</v>
      </c>
      <c r="G3011" s="21">
        <v>1373.9399566650391</v>
      </c>
      <c r="H3011" s="42">
        <v>1.1786238140882828</v>
      </c>
      <c r="I3011" s="35">
        <v>296.8</v>
      </c>
      <c r="J3011" s="43">
        <v>0.1269315673289183</v>
      </c>
      <c r="K3011" s="44">
        <v>0.11093228928477727</v>
      </c>
      <c r="L3011" s="26">
        <f t="shared" ref="L3011:L3074" si="893">F3011*(H3011/Ref_Density)^(1/3)</f>
        <v>8.9441945804779426</v>
      </c>
      <c r="M3011" s="26">
        <f t="shared" ref="M3011:M3074" si="894">(L3011-CutInWindSpeed)/(RatedWindSpeed-CutInWindSpeed)</f>
        <v>0.74040408084817477</v>
      </c>
      <c r="N3011" s="96">
        <f t="shared" ref="N3011:N3074" si="895">COUNTIF(xa,"&lt;"&amp;L3011)</f>
        <v>9</v>
      </c>
      <c r="O3011" s="26">
        <f t="shared" ref="O3011:O3074" si="896">(L3011-INDEX(xa,$N3011))/(INDEX(xb,$N3011)-INDEX(xa,$N3011))</f>
        <v>0.93508637725959998</v>
      </c>
      <c r="P3011" s="3">
        <f>IF(L3011&gt;'Power Curve'!$C$37,0,INDEX(Ci,$N3011,1)*POWER(1-O3011,3)+INDEX(Ci,$N3011,2)*3*O3011*POWER(1-O3011,2)+INDEX(Ci,$N3011,3)*3*POWER(O3011,2)*(1-O3011)+INDEX(Ci,$N3011,4)*POWER(O3011,3))</f>
        <v>1176.9659405762873</v>
      </c>
      <c r="Q3011" s="3">
        <f>MAX(0,MIN(P3011-V3011+W3011,'Power Curve'!$C$39))</f>
        <v>1178.0971190225825</v>
      </c>
      <c r="R3011" s="3">
        <f t="shared" ref="R3011:R3074" si="897">IF(AM3011,G3011,"")</f>
        <v>1373.9399566650391</v>
      </c>
      <c r="S3011" s="3">
        <f t="shared" ref="S3011:S3074" si="898">IF(AM3011,Q3011-R3011,"")</f>
        <v>-195.84283764245652</v>
      </c>
      <c r="T3011" s="3">
        <f t="shared" ref="T3011:T3074" si="899">IF(AM3011,ABS(S3011),"")</f>
        <v>195.84283764245652</v>
      </c>
      <c r="V3011" s="37">
        <f t="array" ref="V3011">SUM(_xlfn.NORM.DIST($AD$3:$AD$1003,$L3011,$AA3011,FALSE)*WindSpeedStep*$AE$3:$AE$1003)/AG3011</f>
        <v>1187.0619294090152</v>
      </c>
      <c r="W3011" s="37">
        <f t="array" ref="W3011">SUM(_xlfn.NORM.DIST($AD$3:$AD$1003,$L3011,$AB3011,FALSE)*WindSpeedStep*$AE$3:$AE$1003)/AH3011</f>
        <v>1188.1931078553105</v>
      </c>
      <c r="Y3011" s="1">
        <f t="shared" ref="Y3011:Y3074" si="900">COUNTIF(ReferenceTurbulenceWindSpeed,"&lt;"&amp;L3011)</f>
        <v>8</v>
      </c>
      <c r="Z3011" s="99">
        <f>IF(L3011&lt;'Power Curve'!$P$28,'Power Curve'!$Q$28,IF(L3011&gt;'Power Curve'!$P$29,'Power Curve'!$Q$29,INDEX(ReferenceTurbulence,Y3011)+(L3011-INDEX(ReferenceTurbulenceWindSpeed,Y3011))*(INDEX(ReferenceTurbulence,Y3011+1)-INDEX(ReferenceTurbulence,Y3011))/(INDEX(ReferenceTurbulenceWindSpeed,Y3011+1)-INDEX(ReferenceTurbulenceWindSpeed,Y3011))))</f>
        <v>0.12047100560817925</v>
      </c>
      <c r="AA3011" s="100">
        <f t="shared" si="887"/>
        <v>1.0775161154654047</v>
      </c>
      <c r="AB3011" s="29">
        <f t="shared" si="888"/>
        <v>1.1353006365948821</v>
      </c>
      <c r="AG3011" s="40">
        <f t="array" ref="AG3011">SUM(_xlfn.NORM.DIST($AD$3:$AD$1003,$F3011,$AA3011,FALSE)*WindSpeedStep)</f>
        <v>1.0000000000000038</v>
      </c>
      <c r="AH3011" s="40">
        <f t="array" ref="AH3011">SUM(_xlfn.NORM.DIST($AD$3:$AD$1003,$F3011,$AB3011,FALSE)*WindSpeedStep)</f>
        <v>1.0000000000000036</v>
      </c>
      <c r="AJ3011" s="47">
        <f t="shared" ref="AJ3011:AJ3074" si="901">MROUND(L3011-Centre_First_Bin,Bin_Width)+Centre_First_Bin</f>
        <v>9</v>
      </c>
      <c r="AK3011" s="83" t="b">
        <f>COUNTIF('Power Curve'!$D$2:$D$31,AJ3011)&gt;0</f>
        <v>1</v>
      </c>
      <c r="AL3011" s="83" t="b">
        <f t="shared" ref="AL3011:AL3074" si="902">(G3011&lt;0)</f>
        <v>0</v>
      </c>
      <c r="AM3011" s="83" t="b">
        <f t="shared" si="889"/>
        <v>1</v>
      </c>
      <c r="AN3011" s="47" t="str">
        <f t="shared" ref="AN3011:AN3074" si="903">IF(AM3011,IF(AND(J3011&gt;=LowerTurbLimit,J3011&lt;=UpperTurbLimit,K3011&gt;=LowerShearLimit,K3011&lt;=UpperShearLimit),"Inner","Outer"),"")</f>
        <v>Inner</v>
      </c>
      <c r="AO3011" s="48" t="str">
        <f t="shared" ref="AO3011:AO3074" si="904">IF(M3011&lt;0,"&lt;0",TEXT(MROUND(M3011+0.05,0.1)-0.1,"0.0")&amp;"-"&amp;TEXT(MROUND(M3011+0.05,0.1),"0.0"))</f>
        <v>0.7-0.8</v>
      </c>
      <c r="AP3011" s="49" t="str">
        <f t="shared" si="890"/>
        <v>6-7</v>
      </c>
      <c r="AQ3011" s="49" t="str">
        <f t="shared" si="891"/>
        <v>Mar</v>
      </c>
      <c r="AR3011" s="48" t="str">
        <f t="shared" si="892"/>
        <v>295-305</v>
      </c>
      <c r="AS3011" s="49" t="str">
        <f t="shared" ref="AS3011:AS3074" si="905">IF(AM3011,IF(M3011&lt;0.5,IF(J3011&lt;=LowerTurbLimit,"LWS-LTI",IF(J3011&gt;=UpperTurbLimit,"LWS-HTI","Inner-TI")),IF(J3011&lt;=LowerTurbLimit,"HWS-LTI",IF(J3011&gt;=UpperTurbLimit,"HWS-HTI","Inner-TI"))),"")</f>
        <v>Inner-TI</v>
      </c>
    </row>
    <row r="3012" spans="5:45" x14ac:dyDescent="0.3">
      <c r="E3012" s="15">
        <v>40998.284722222219</v>
      </c>
      <c r="F3012" s="21">
        <v>8.99</v>
      </c>
      <c r="G3012" s="21">
        <v>1185.4999771118189</v>
      </c>
      <c r="H3012" s="42">
        <v>1.178754144647461</v>
      </c>
      <c r="I3012" s="35">
        <v>295.8</v>
      </c>
      <c r="J3012" s="43">
        <v>0.10344827586206896</v>
      </c>
      <c r="K3012" s="44">
        <v>0.17176849749282627</v>
      </c>
      <c r="L3012" s="26">
        <f t="shared" si="893"/>
        <v>8.8754164439005976</v>
      </c>
      <c r="M3012" s="26">
        <f t="shared" si="894"/>
        <v>0.7297741981283401</v>
      </c>
      <c r="N3012" s="96">
        <f t="shared" si="895"/>
        <v>9</v>
      </c>
      <c r="O3012" s="26">
        <f t="shared" si="896"/>
        <v>0.86633930319873886</v>
      </c>
      <c r="P3012" s="3">
        <f>IF(L3012&gt;'Power Curve'!$C$37,0,INDEX(Ci,$N3012,1)*POWER(1-O3012,3)+INDEX(Ci,$N3012,2)*3*O3012*POWER(1-O3012,2)+INDEX(Ci,$N3012,3)*3*POWER(O3012,2)*(1-O3012)+INDEX(Ci,$N3012,4)*POWER(O3012,3))</f>
        <v>1154.4225007686673</v>
      </c>
      <c r="Q3012" s="3">
        <f>MAX(0,MIN(P3012-V3012+W3012,'Power Curve'!$C$39))</f>
        <v>1149.6743944708865</v>
      </c>
      <c r="R3012" s="3">
        <f t="shared" si="897"/>
        <v>1185.4999771118189</v>
      </c>
      <c r="S3012" s="3">
        <f t="shared" si="898"/>
        <v>-35.825582640932453</v>
      </c>
      <c r="T3012" s="3">
        <f t="shared" si="899"/>
        <v>35.825582640932453</v>
      </c>
      <c r="V3012" s="37">
        <f t="array" ref="V3012">SUM(_xlfn.NORM.DIST($AD$3:$AD$1003,$L3012,$AA3012,FALSE)*WindSpeedStep*$AE$3:$AE$1003)/AG3012</f>
        <v>1163.3868236049318</v>
      </c>
      <c r="W3012" s="37">
        <f t="array" ref="W3012">SUM(_xlfn.NORM.DIST($AD$3:$AD$1003,$L3012,$AB3012,FALSE)*WindSpeedStep*$AE$3:$AE$1003)/AH3012</f>
        <v>1158.638717307151</v>
      </c>
      <c r="Y3012" s="1">
        <f t="shared" si="900"/>
        <v>8</v>
      </c>
      <c r="Z3012" s="99">
        <f>IF(L3012&lt;'Power Curve'!$P$28,'Power Curve'!$Q$28,IF(L3012&gt;'Power Curve'!$P$29,'Power Curve'!$Q$29,INDEX(ReferenceTurbulence,Y3012)+(L3012-INDEX(ReferenceTurbulenceWindSpeed,Y3012))*(INDEX(ReferenceTurbulence,Y3012+1)-INDEX(ReferenceTurbulence,Y3012))/(INDEX(ReferenceTurbulenceWindSpeed,Y3012+1)-INDEX(ReferenceTurbulenceWindSpeed,Y3012))))</f>
        <v>0.12039199158437806</v>
      </c>
      <c r="AA3012" s="100">
        <f t="shared" ref="AA3012:AA3075" si="906">Z3012*L3012</f>
        <v>1.0685290618219314</v>
      </c>
      <c r="AB3012" s="29">
        <f t="shared" ref="AB3012:AB3075" si="907">L3012*J3012</f>
        <v>0.91814652867937219</v>
      </c>
      <c r="AG3012" s="40">
        <f t="array" ref="AG3012">SUM(_xlfn.NORM.DIST($AD$3:$AD$1003,$F3012,$AA3012,FALSE)*WindSpeedStep)</f>
        <v>1.0000000000000038</v>
      </c>
      <c r="AH3012" s="40">
        <f t="array" ref="AH3012">SUM(_xlfn.NORM.DIST($AD$3:$AD$1003,$F3012,$AB3012,FALSE)*WindSpeedStep)</f>
        <v>1.0000000000000038</v>
      </c>
      <c r="AJ3012" s="47">
        <f t="shared" si="901"/>
        <v>9</v>
      </c>
      <c r="AK3012" s="83" t="b">
        <f>COUNTIF('Power Curve'!$D$2:$D$31,AJ3012)&gt;0</f>
        <v>1</v>
      </c>
      <c r="AL3012" s="83" t="b">
        <f t="shared" si="902"/>
        <v>0</v>
      </c>
      <c r="AM3012" s="83" t="b">
        <f t="shared" ref="AM3012:AM3075" si="908">AND(AK3012,NOT(AL3012))</f>
        <v>1</v>
      </c>
      <c r="AN3012" s="47" t="str">
        <f t="shared" si="903"/>
        <v>Inner</v>
      </c>
      <c r="AO3012" s="48" t="str">
        <f t="shared" si="904"/>
        <v>0.7-0.8</v>
      </c>
      <c r="AP3012" s="49" t="str">
        <f t="shared" ref="AP3012:AP3075" si="909">IF(AM3012,HOUR(E3012)&amp;"-"&amp;HOUR(E3012)+1,"")</f>
        <v>6-7</v>
      </c>
      <c r="AQ3012" s="49" t="str">
        <f t="shared" ref="AQ3012:AQ3075" si="910">IF(AM3012,TEXT(E3012,"mmm"),"")</f>
        <v>Mar</v>
      </c>
      <c r="AR3012" s="48" t="str">
        <f t="shared" ref="AR3012:AR3075" si="911">IF(AM3012,IF(OR(I3012&lt;5,I3012&gt;=355),"355-5",MROUND(I3012,10)-5&amp;"-"&amp;MROUND(I3012,10)+5),"")</f>
        <v>295-305</v>
      </c>
      <c r="AS3012" s="49" t="str">
        <f t="shared" si="905"/>
        <v>Inner-TI</v>
      </c>
    </row>
    <row r="3013" spans="5:45" x14ac:dyDescent="0.3">
      <c r="E3013" s="15">
        <v>40998.291666666664</v>
      </c>
      <c r="F3013" s="21">
        <v>8.9</v>
      </c>
      <c r="G3013" s="21">
        <v>1039.4100036621096</v>
      </c>
      <c r="H3013" s="42">
        <v>1.1787975945726541</v>
      </c>
      <c r="I3013" s="35">
        <v>295.89999999999998</v>
      </c>
      <c r="J3013" s="43">
        <v>8.98876404494382E-2</v>
      </c>
      <c r="K3013" s="44">
        <v>0.14582612741943202</v>
      </c>
      <c r="L3013" s="26">
        <f t="shared" si="893"/>
        <v>8.7866715128819894</v>
      </c>
      <c r="M3013" s="26">
        <f t="shared" si="894"/>
        <v>0.71605838296305457</v>
      </c>
      <c r="N3013" s="96">
        <f t="shared" si="895"/>
        <v>9</v>
      </c>
      <c r="O3013" s="26">
        <f t="shared" si="896"/>
        <v>0.77763445237159567</v>
      </c>
      <c r="P3013" s="3">
        <f>IF(L3013&gt;'Power Curve'!$C$37,0,INDEX(Ci,$N3013,1)*POWER(1-O3013,3)+INDEX(Ci,$N3013,2)*3*O3013*POWER(1-O3013,2)+INDEX(Ci,$N3013,3)*3*POWER(O3013,2)*(1-O3013)+INDEX(Ci,$N3013,4)*POWER(O3013,3))</f>
        <v>1125.4354241340864</v>
      </c>
      <c r="Q3013" s="3">
        <f>MAX(0,MIN(P3013-V3013+W3013,'Power Curve'!$C$39))</f>
        <v>1114.7462796981399</v>
      </c>
      <c r="R3013" s="3">
        <f t="shared" si="897"/>
        <v>1039.4100036621096</v>
      </c>
      <c r="S3013" s="3">
        <f t="shared" si="898"/>
        <v>75.336276036030313</v>
      </c>
      <c r="T3013" s="3">
        <f t="shared" si="899"/>
        <v>75.336276036030313</v>
      </c>
      <c r="V3013" s="37">
        <f t="array" ref="V3013">SUM(_xlfn.NORM.DIST($AD$3:$AD$1003,$L3013,$AA3013,FALSE)*WindSpeedStep*$AE$3:$AE$1003)/AG3013</f>
        <v>1132.8884651407952</v>
      </c>
      <c r="W3013" s="37">
        <f t="array" ref="W3013">SUM(_xlfn.NORM.DIST($AD$3:$AD$1003,$L3013,$AB3013,FALSE)*WindSpeedStep*$AE$3:$AE$1003)/AH3013</f>
        <v>1122.1993207048488</v>
      </c>
      <c r="Y3013" s="1">
        <f t="shared" si="900"/>
        <v>8</v>
      </c>
      <c r="Z3013" s="99">
        <f>IF(L3013&lt;'Power Curve'!$P$28,'Power Curve'!$Q$28,IF(L3013&gt;'Power Curve'!$P$29,'Power Curve'!$Q$29,INDEX(ReferenceTurbulence,Y3013)+(L3013-INDEX(ReferenceTurbulenceWindSpeed,Y3013))*(INDEX(ReferenceTurbulence,Y3013+1)-INDEX(ReferenceTurbulence,Y3013))/(INDEX(ReferenceTurbulenceWindSpeed,Y3013+1)-INDEX(ReferenceTurbulenceWindSpeed,Y3013))))</f>
        <v>0.12029003921345487</v>
      </c>
      <c r="AA3013" s="100">
        <f t="shared" si="906"/>
        <v>1.0569490608403214</v>
      </c>
      <c r="AB3013" s="29">
        <f t="shared" si="907"/>
        <v>0.78981316969725746</v>
      </c>
      <c r="AG3013" s="40">
        <f t="array" ref="AG3013">SUM(_xlfn.NORM.DIST($AD$3:$AD$1003,$F3013,$AA3013,FALSE)*WindSpeedStep)</f>
        <v>1.0000000000000036</v>
      </c>
      <c r="AH3013" s="40">
        <f t="array" ref="AH3013">SUM(_xlfn.NORM.DIST($AD$3:$AD$1003,$F3013,$AB3013,FALSE)*WindSpeedStep)</f>
        <v>1.0000000000000029</v>
      </c>
      <c r="AJ3013" s="47">
        <f t="shared" si="901"/>
        <v>9</v>
      </c>
      <c r="AK3013" s="83" t="b">
        <f>COUNTIF('Power Curve'!$D$2:$D$31,AJ3013)&gt;0</f>
        <v>1</v>
      </c>
      <c r="AL3013" s="83" t="b">
        <f t="shared" si="902"/>
        <v>0</v>
      </c>
      <c r="AM3013" s="83" t="b">
        <f t="shared" si="908"/>
        <v>1</v>
      </c>
      <c r="AN3013" s="47" t="str">
        <f t="shared" si="903"/>
        <v>Outer</v>
      </c>
      <c r="AO3013" s="48" t="str">
        <f t="shared" si="904"/>
        <v>0.7-0.8</v>
      </c>
      <c r="AP3013" s="49" t="str">
        <f t="shared" si="909"/>
        <v>7-8</v>
      </c>
      <c r="AQ3013" s="49" t="str">
        <f t="shared" si="910"/>
        <v>Mar</v>
      </c>
      <c r="AR3013" s="48" t="str">
        <f t="shared" si="911"/>
        <v>295-305</v>
      </c>
      <c r="AS3013" s="49" t="str">
        <f t="shared" si="905"/>
        <v>HWS-LTI</v>
      </c>
    </row>
    <row r="3014" spans="5:45" x14ac:dyDescent="0.3">
      <c r="E3014" s="15">
        <v>40998.298611111109</v>
      </c>
      <c r="F3014" s="21">
        <v>7.71</v>
      </c>
      <c r="G3014" s="21">
        <v>817.21002578735374</v>
      </c>
      <c r="H3014" s="42">
        <v>1.1792055510115882</v>
      </c>
      <c r="I3014" s="35">
        <v>296.10000000000002</v>
      </c>
      <c r="J3014" s="43">
        <v>0.11543450064850844</v>
      </c>
      <c r="K3014" s="44">
        <v>0.19935009832235989</v>
      </c>
      <c r="L3014" s="26">
        <f t="shared" si="893"/>
        <v>7.6127024178009828</v>
      </c>
      <c r="M3014" s="26">
        <f t="shared" si="894"/>
        <v>0.5346176749353222</v>
      </c>
      <c r="N3014" s="96">
        <f t="shared" si="895"/>
        <v>8</v>
      </c>
      <c r="O3014" s="26">
        <f t="shared" si="896"/>
        <v>0.60145028946061874</v>
      </c>
      <c r="P3014" s="3">
        <f>IF(L3014&gt;'Power Curve'!$C$37,0,INDEX(Ci,$N3014,1)*POWER(1-O3014,3)+INDEX(Ci,$N3014,2)*3*O3014*POWER(1-O3014,2)+INDEX(Ci,$N3014,3)*3*POWER(O3014,2)*(1-O3014)+INDEX(Ci,$N3014,4)*POWER(O3014,3))</f>
        <v>764.16907792284815</v>
      </c>
      <c r="Q3014" s="3">
        <f>MAX(0,MIN(P3014-V3014+W3014,'Power Curve'!$C$39))</f>
        <v>762.57717722728739</v>
      </c>
      <c r="R3014" s="3">
        <f t="shared" si="897"/>
        <v>817.21002578735374</v>
      </c>
      <c r="S3014" s="3">
        <f t="shared" si="898"/>
        <v>-54.63284856006635</v>
      </c>
      <c r="T3014" s="3">
        <f t="shared" si="899"/>
        <v>54.63284856006635</v>
      </c>
      <c r="V3014" s="37">
        <f t="array" ref="V3014">SUM(_xlfn.NORM.DIST($AD$3:$AD$1003,$L3014,$AA3014,FALSE)*WindSpeedStep*$AE$3:$AE$1003)/AG3014</f>
        <v>758.4197598199728</v>
      </c>
      <c r="W3014" s="37">
        <f t="array" ref="W3014">SUM(_xlfn.NORM.DIST($AD$3:$AD$1003,$L3014,$AB3014,FALSE)*WindSpeedStep*$AE$3:$AE$1003)/AH3014</f>
        <v>756.82785912441204</v>
      </c>
      <c r="Y3014" s="1">
        <f t="shared" si="900"/>
        <v>7</v>
      </c>
      <c r="Z3014" s="99">
        <f>IF(L3014&lt;'Power Curve'!$P$28,'Power Curve'!$Q$28,IF(L3014&gt;'Power Curve'!$P$29,'Power Curve'!$Q$29,INDEX(ReferenceTurbulence,Y3014)+(L3014-INDEX(ReferenceTurbulenceWindSpeed,Y3014))*(INDEX(ReferenceTurbulence,Y3014+1)-INDEX(ReferenceTurbulence,Y3014))/(INDEX(ReferenceTurbulenceWindSpeed,Y3014+1)-INDEX(ReferenceTurbulenceWindSpeed,Y3014))))</f>
        <v>0.11950625301515615</v>
      </c>
      <c r="AA3014" s="100">
        <f t="shared" si="906"/>
        <v>0.90976554127081521</v>
      </c>
      <c r="AB3014" s="29">
        <f t="shared" si="907"/>
        <v>0.87876850218454927</v>
      </c>
      <c r="AG3014" s="40">
        <f t="array" ref="AG3014">SUM(_xlfn.NORM.DIST($AD$3:$AD$1003,$F3014,$AA3014,FALSE)*WindSpeedStep)</f>
        <v>1.0000000000000033</v>
      </c>
      <c r="AH3014" s="40">
        <f t="array" ref="AH3014">SUM(_xlfn.NORM.DIST($AD$3:$AD$1003,$F3014,$AB3014,FALSE)*WindSpeedStep)</f>
        <v>1.0000000000000038</v>
      </c>
      <c r="AJ3014" s="47">
        <f t="shared" si="901"/>
        <v>8</v>
      </c>
      <c r="AK3014" s="83" t="b">
        <f>COUNTIF('Power Curve'!$D$2:$D$31,AJ3014)&gt;0</f>
        <v>1</v>
      </c>
      <c r="AL3014" s="83" t="b">
        <f t="shared" si="902"/>
        <v>0</v>
      </c>
      <c r="AM3014" s="83" t="b">
        <f t="shared" si="908"/>
        <v>1</v>
      </c>
      <c r="AN3014" s="47" t="str">
        <f t="shared" si="903"/>
        <v>Inner</v>
      </c>
      <c r="AO3014" s="48" t="str">
        <f t="shared" si="904"/>
        <v>0.5-0.6</v>
      </c>
      <c r="AP3014" s="49" t="str">
        <f t="shared" si="909"/>
        <v>7-8</v>
      </c>
      <c r="AQ3014" s="49" t="str">
        <f t="shared" si="910"/>
        <v>Mar</v>
      </c>
      <c r="AR3014" s="48" t="str">
        <f t="shared" si="911"/>
        <v>295-305</v>
      </c>
      <c r="AS3014" s="49" t="str">
        <f t="shared" si="905"/>
        <v>Inner-TI</v>
      </c>
    </row>
    <row r="3015" spans="5:45" x14ac:dyDescent="0.3">
      <c r="E3015" s="15">
        <v>40998.305555555555</v>
      </c>
      <c r="F3015" s="21">
        <v>8.1199999999999992</v>
      </c>
      <c r="G3015" s="21">
        <v>1027.4599990844727</v>
      </c>
      <c r="H3015" s="42">
        <v>1.1790316975706421</v>
      </c>
      <c r="I3015" s="35">
        <v>297.7</v>
      </c>
      <c r="J3015" s="43">
        <v>0.16748768472906406</v>
      </c>
      <c r="K3015" s="44">
        <v>0.14051660228658244</v>
      </c>
      <c r="L3015" s="26">
        <f t="shared" si="893"/>
        <v>8.0171343223992952</v>
      </c>
      <c r="M3015" s="26">
        <f t="shared" si="894"/>
        <v>0.59712392950947579</v>
      </c>
      <c r="N3015" s="96">
        <f t="shared" si="895"/>
        <v>9</v>
      </c>
      <c r="O3015" s="26">
        <f t="shared" si="896"/>
        <v>8.4448107300570136E-3</v>
      </c>
      <c r="P3015" s="3">
        <f>IF(L3015&gt;'Power Curve'!$C$37,0,INDEX(Ci,$N3015,1)*POWER(1-O3015,3)+INDEX(Ci,$N3015,2)*3*O3015*POWER(1-O3015,2)+INDEX(Ci,$N3015,3)*3*POWER(O3015,2)*(1-O3015)+INDEX(Ci,$N3015,4)*POWER(O3015,3))</f>
        <v>883.2695142657119</v>
      </c>
      <c r="Q3015" s="3">
        <f>MAX(0,MIN(P3015-V3015+W3015,'Power Curve'!$C$39))</f>
        <v>905.34039867399667</v>
      </c>
      <c r="R3015" s="3">
        <f t="shared" si="897"/>
        <v>1027.4599990844727</v>
      </c>
      <c r="S3015" s="3">
        <f t="shared" si="898"/>
        <v>-122.11960041047598</v>
      </c>
      <c r="T3015" s="3">
        <f t="shared" si="899"/>
        <v>122.11960041047598</v>
      </c>
      <c r="V3015" s="37">
        <f t="array" ref="V3015">SUM(_xlfn.NORM.DIST($AD$3:$AD$1003,$L3015,$AA3015,FALSE)*WindSpeedStep*$AE$3:$AE$1003)/AG3015</f>
        <v>879.07289634678079</v>
      </c>
      <c r="W3015" s="37">
        <f t="array" ref="W3015">SUM(_xlfn.NORM.DIST($AD$3:$AD$1003,$L3015,$AB3015,FALSE)*WindSpeedStep*$AE$3:$AE$1003)/AH3015</f>
        <v>901.14378075506556</v>
      </c>
      <c r="Y3015" s="1">
        <f t="shared" si="900"/>
        <v>8</v>
      </c>
      <c r="Z3015" s="99">
        <f>IF(L3015&lt;'Power Curve'!$P$28,'Power Curve'!$Q$28,IF(L3015&gt;'Power Curve'!$P$29,'Power Curve'!$Q$29,INDEX(ReferenceTurbulence,Y3015)+(L3015-INDEX(ReferenceTurbulenceWindSpeed,Y3015))*(INDEX(ReferenceTurbulence,Y3015+1)-INDEX(ReferenceTurbulence,Y3015))/(INDEX(ReferenceTurbulenceWindSpeed,Y3015+1)-INDEX(ReferenceTurbulenceWindSpeed,Y3015))))</f>
        <v>0.11940597586264975</v>
      </c>
      <c r="AA3015" s="100">
        <f t="shared" si="906"/>
        <v>0.95729374738803119</v>
      </c>
      <c r="AB3015" s="29">
        <f t="shared" si="907"/>
        <v>1.3427712658205717</v>
      </c>
      <c r="AG3015" s="40">
        <f t="array" ref="AG3015">SUM(_xlfn.NORM.DIST($AD$3:$AD$1003,$F3015,$AA3015,FALSE)*WindSpeedStep)</f>
        <v>1.000000000000004</v>
      </c>
      <c r="AH3015" s="40">
        <f t="array" ref="AH3015">SUM(_xlfn.NORM.DIST($AD$3:$AD$1003,$F3015,$AB3015,FALSE)*WindSpeedStep)</f>
        <v>0.99999999942057849</v>
      </c>
      <c r="AJ3015" s="47">
        <f t="shared" si="901"/>
        <v>8</v>
      </c>
      <c r="AK3015" s="83" t="b">
        <f>COUNTIF('Power Curve'!$D$2:$D$31,AJ3015)&gt;0</f>
        <v>1</v>
      </c>
      <c r="AL3015" s="83" t="b">
        <f t="shared" si="902"/>
        <v>0</v>
      </c>
      <c r="AM3015" s="83" t="b">
        <f t="shared" si="908"/>
        <v>1</v>
      </c>
      <c r="AN3015" s="47" t="str">
        <f t="shared" si="903"/>
        <v>Outer</v>
      </c>
      <c r="AO3015" s="48" t="str">
        <f t="shared" si="904"/>
        <v>0.5-0.6</v>
      </c>
      <c r="AP3015" s="49" t="str">
        <f t="shared" si="909"/>
        <v>7-8</v>
      </c>
      <c r="AQ3015" s="49" t="str">
        <f t="shared" si="910"/>
        <v>Mar</v>
      </c>
      <c r="AR3015" s="48" t="str">
        <f t="shared" si="911"/>
        <v>295-305</v>
      </c>
      <c r="AS3015" s="49" t="str">
        <f t="shared" si="905"/>
        <v>HWS-HTI</v>
      </c>
    </row>
    <row r="3016" spans="5:45" x14ac:dyDescent="0.3">
      <c r="E3016" s="15">
        <v>40998.3125</v>
      </c>
      <c r="F3016" s="21">
        <v>7.79</v>
      </c>
      <c r="G3016" s="21">
        <v>809.9100265502932</v>
      </c>
      <c r="H3016" s="42">
        <v>1.1791620828448801</v>
      </c>
      <c r="I3016" s="35">
        <v>297</v>
      </c>
      <c r="J3016" s="43">
        <v>0.14377406931964057</v>
      </c>
      <c r="K3016" s="44">
        <v>0.13029042201973337</v>
      </c>
      <c r="L3016" s="26">
        <f t="shared" si="893"/>
        <v>7.691598332774233</v>
      </c>
      <c r="M3016" s="26">
        <f t="shared" si="894"/>
        <v>0.54681129292170927</v>
      </c>
      <c r="N3016" s="96">
        <f t="shared" si="895"/>
        <v>8</v>
      </c>
      <c r="O3016" s="26">
        <f t="shared" si="896"/>
        <v>0.68085754175538193</v>
      </c>
      <c r="P3016" s="3">
        <f>IF(L3016&gt;'Power Curve'!$C$37,0,INDEX(Ci,$N3016,1)*POWER(1-O3016,3)+INDEX(Ci,$N3016,2)*3*O3016*POWER(1-O3016,2)+INDEX(Ci,$N3016,3)*3*POWER(O3016,2)*(1-O3016)+INDEX(Ci,$N3016,4)*POWER(O3016,3))</f>
        <v>787.04453644087266</v>
      </c>
      <c r="Q3016" s="3">
        <f>MAX(0,MIN(P3016-V3016+W3016,'Power Curve'!$C$39))</f>
        <v>797.75047983434683</v>
      </c>
      <c r="R3016" s="3">
        <f t="shared" si="897"/>
        <v>809.9100265502932</v>
      </c>
      <c r="S3016" s="3">
        <f t="shared" si="898"/>
        <v>-12.159546715946362</v>
      </c>
      <c r="T3016" s="3">
        <f t="shared" si="899"/>
        <v>12.159546715946362</v>
      </c>
      <c r="V3016" s="37">
        <f t="array" ref="V3016">SUM(_xlfn.NORM.DIST($AD$3:$AD$1003,$L3016,$AA3016,FALSE)*WindSpeedStep*$AE$3:$AE$1003)/AG3016</f>
        <v>781.18695774550031</v>
      </c>
      <c r="W3016" s="37">
        <f t="array" ref="W3016">SUM(_xlfn.NORM.DIST($AD$3:$AD$1003,$L3016,$AB3016,FALSE)*WindSpeedStep*$AE$3:$AE$1003)/AH3016</f>
        <v>791.89290113897448</v>
      </c>
      <c r="Y3016" s="1">
        <f t="shared" si="900"/>
        <v>7</v>
      </c>
      <c r="Z3016" s="99">
        <f>IF(L3016&lt;'Power Curve'!$P$28,'Power Curve'!$Q$28,IF(L3016&gt;'Power Curve'!$P$29,'Power Curve'!$Q$29,INDEX(ReferenceTurbulence,Y3016)+(L3016-INDEX(ReferenceTurbulenceWindSpeed,Y3016))*(INDEX(ReferenceTurbulence,Y3016+1)-INDEX(ReferenceTurbulence,Y3016))/(INDEX(ReferenceTurbulenceWindSpeed,Y3016+1)-INDEX(ReferenceTurbulenceWindSpeed,Y3016))))</f>
        <v>0.11948433991627137</v>
      </c>
      <c r="AA3016" s="100">
        <f t="shared" si="906"/>
        <v>0.91902554969262262</v>
      </c>
      <c r="AB3016" s="29">
        <f t="shared" si="907"/>
        <v>1.1058523918751144</v>
      </c>
      <c r="AG3016" s="40">
        <f t="array" ref="AG3016">SUM(_xlfn.NORM.DIST($AD$3:$AD$1003,$F3016,$AA3016,FALSE)*WindSpeedStep)</f>
        <v>1.0000000000000036</v>
      </c>
      <c r="AH3016" s="40">
        <f t="array" ref="AH3016">SUM(_xlfn.NORM.DIST($AD$3:$AD$1003,$F3016,$AB3016,FALSE)*WindSpeedStep)</f>
        <v>0.99999999999934264</v>
      </c>
      <c r="AJ3016" s="47">
        <f t="shared" si="901"/>
        <v>8</v>
      </c>
      <c r="AK3016" s="83" t="b">
        <f>COUNTIF('Power Curve'!$D$2:$D$31,AJ3016)&gt;0</f>
        <v>1</v>
      </c>
      <c r="AL3016" s="83" t="b">
        <f t="shared" si="902"/>
        <v>0</v>
      </c>
      <c r="AM3016" s="83" t="b">
        <f t="shared" si="908"/>
        <v>1</v>
      </c>
      <c r="AN3016" s="47" t="str">
        <f t="shared" si="903"/>
        <v>Outer</v>
      </c>
      <c r="AO3016" s="48" t="str">
        <f t="shared" si="904"/>
        <v>0.5-0.6</v>
      </c>
      <c r="AP3016" s="49" t="str">
        <f t="shared" si="909"/>
        <v>7-8</v>
      </c>
      <c r="AQ3016" s="49" t="str">
        <f t="shared" si="910"/>
        <v>Mar</v>
      </c>
      <c r="AR3016" s="48" t="str">
        <f t="shared" si="911"/>
        <v>295-305</v>
      </c>
      <c r="AS3016" s="49" t="str">
        <f t="shared" si="905"/>
        <v>HWS-HTI</v>
      </c>
    </row>
    <row r="3017" spans="5:45" x14ac:dyDescent="0.3">
      <c r="E3017" s="15">
        <v>40998.319444444445</v>
      </c>
      <c r="F3017" s="21">
        <v>7.99</v>
      </c>
      <c r="G3017" s="21">
        <v>1054.2099761962893</v>
      </c>
      <c r="H3017" s="42">
        <v>1.1789714263102069</v>
      </c>
      <c r="I3017" s="35">
        <v>296.2</v>
      </c>
      <c r="J3017" s="43">
        <v>0.10638297872340426</v>
      </c>
      <c r="K3017" s="44">
        <v>0.16763664831160138</v>
      </c>
      <c r="L3017" s="26">
        <f t="shared" si="893"/>
        <v>7.8886467614471654</v>
      </c>
      <c r="M3017" s="26">
        <f t="shared" si="894"/>
        <v>0.57726576277442876</v>
      </c>
      <c r="N3017" s="96">
        <f t="shared" si="895"/>
        <v>8</v>
      </c>
      <c r="O3017" s="26">
        <f t="shared" si="896"/>
        <v>0.87918307350469194</v>
      </c>
      <c r="P3017" s="3">
        <f>IF(L3017&gt;'Power Curve'!$C$37,0,INDEX(Ci,$N3017,1)*POWER(1-O3017,3)+INDEX(Ci,$N3017,2)*3*O3017*POWER(1-O3017,2)+INDEX(Ci,$N3017,3)*3*POWER(O3017,2)*(1-O3017)+INDEX(Ci,$N3017,4)*POWER(O3017,3))</f>
        <v>845.00124708566682</v>
      </c>
      <c r="Q3017" s="3">
        <f>MAX(0,MIN(P3017-V3017+W3017,'Power Curve'!$C$39))</f>
        <v>839.57312927065084</v>
      </c>
      <c r="R3017" s="3">
        <f t="shared" si="897"/>
        <v>1054.2099761962893</v>
      </c>
      <c r="S3017" s="3">
        <f t="shared" si="898"/>
        <v>-214.63684692563845</v>
      </c>
      <c r="T3017" s="3">
        <f t="shared" si="899"/>
        <v>214.63684692563845</v>
      </c>
      <c r="V3017" s="37">
        <f t="array" ref="V3017">SUM(_xlfn.NORM.DIST($AD$3:$AD$1003,$L3017,$AA3017,FALSE)*WindSpeedStep*$AE$3:$AE$1003)/AG3017</f>
        <v>839.6793770250149</v>
      </c>
      <c r="W3017" s="37">
        <f t="array" ref="W3017">SUM(_xlfn.NORM.DIST($AD$3:$AD$1003,$L3017,$AB3017,FALSE)*WindSpeedStep*$AE$3:$AE$1003)/AH3017</f>
        <v>834.25125920999892</v>
      </c>
      <c r="Y3017" s="1">
        <f t="shared" si="900"/>
        <v>7</v>
      </c>
      <c r="Z3017" s="99">
        <f>IF(L3017&lt;'Power Curve'!$P$28,'Power Curve'!$Q$28,IF(L3017&gt;'Power Curve'!$P$29,'Power Curve'!$Q$29,INDEX(ReferenceTurbulence,Y3017)+(L3017-INDEX(ReferenceTurbulenceWindSpeed,Y3017))*(INDEX(ReferenceTurbulence,Y3017+1)-INDEX(ReferenceTurbulence,Y3017))/(INDEX(ReferenceTurbulenceWindSpeed,Y3017+1)-INDEX(ReferenceTurbulenceWindSpeed,Y3017))))</f>
        <v>0.11942961031836932</v>
      </c>
      <c r="AA3017" s="100">
        <f t="shared" si="906"/>
        <v>0.94213800865890107</v>
      </c>
      <c r="AB3017" s="29">
        <f t="shared" si="907"/>
        <v>0.83921774057948573</v>
      </c>
      <c r="AG3017" s="40">
        <f t="array" ref="AG3017">SUM(_xlfn.NORM.DIST($AD$3:$AD$1003,$F3017,$AA3017,FALSE)*WindSpeedStep)</f>
        <v>1.0000000000000036</v>
      </c>
      <c r="AH3017" s="40">
        <f t="array" ref="AH3017">SUM(_xlfn.NORM.DIST($AD$3:$AD$1003,$F3017,$AB3017,FALSE)*WindSpeedStep)</f>
        <v>1.0000000000000031</v>
      </c>
      <c r="AJ3017" s="47">
        <f t="shared" si="901"/>
        <v>8</v>
      </c>
      <c r="AK3017" s="83" t="b">
        <f>COUNTIF('Power Curve'!$D$2:$D$31,AJ3017)&gt;0</f>
        <v>1</v>
      </c>
      <c r="AL3017" s="83" t="b">
        <f t="shared" si="902"/>
        <v>0</v>
      </c>
      <c r="AM3017" s="83" t="b">
        <f t="shared" si="908"/>
        <v>1</v>
      </c>
      <c r="AN3017" s="47" t="str">
        <f t="shared" si="903"/>
        <v>Inner</v>
      </c>
      <c r="AO3017" s="48" t="str">
        <f t="shared" si="904"/>
        <v>0.5-0.6</v>
      </c>
      <c r="AP3017" s="49" t="str">
        <f t="shared" si="909"/>
        <v>7-8</v>
      </c>
      <c r="AQ3017" s="49" t="str">
        <f t="shared" si="910"/>
        <v>Mar</v>
      </c>
      <c r="AR3017" s="48" t="str">
        <f t="shared" si="911"/>
        <v>295-305</v>
      </c>
      <c r="AS3017" s="49" t="str">
        <f t="shared" si="905"/>
        <v>Inner-TI</v>
      </c>
    </row>
    <row r="3018" spans="5:45" x14ac:dyDescent="0.3">
      <c r="E3018" s="15">
        <v>40998.326388888891</v>
      </c>
      <c r="F3018" s="21">
        <v>7.72</v>
      </c>
      <c r="G3018" s="21">
        <v>790.25000762939476</v>
      </c>
      <c r="H3018" s="42">
        <v>1.1787975945726541</v>
      </c>
      <c r="I3018" s="35">
        <v>297.60000000000002</v>
      </c>
      <c r="J3018" s="43">
        <v>0.13212435233160622</v>
      </c>
      <c r="K3018" s="44">
        <v>0.10475725129196541</v>
      </c>
      <c r="L3018" s="26">
        <f t="shared" si="893"/>
        <v>7.6216970875785348</v>
      </c>
      <c r="M3018" s="26">
        <f t="shared" si="894"/>
        <v>0.53600783014447795</v>
      </c>
      <c r="N3018" s="96">
        <f t="shared" si="895"/>
        <v>8</v>
      </c>
      <c r="O3018" s="26">
        <f t="shared" si="896"/>
        <v>0.61050325516329573</v>
      </c>
      <c r="P3018" s="3">
        <f>IF(L3018&gt;'Power Curve'!$C$37,0,INDEX(Ci,$N3018,1)*POWER(1-O3018,3)+INDEX(Ci,$N3018,2)*3*O3018*POWER(1-O3018,2)+INDEX(Ci,$N3018,3)*3*POWER(O3018,2)*(1-O3018)+INDEX(Ci,$N3018,4)*POWER(O3018,3))</f>
        <v>766.76594632903357</v>
      </c>
      <c r="Q3018" s="3">
        <f>MAX(0,MIN(P3018-V3018+W3018,'Power Curve'!$C$39))</f>
        <v>772.0417263709445</v>
      </c>
      <c r="R3018" s="3">
        <f t="shared" si="897"/>
        <v>790.25000762939476</v>
      </c>
      <c r="S3018" s="3">
        <f t="shared" si="898"/>
        <v>-18.208281258450256</v>
      </c>
      <c r="T3018" s="3">
        <f t="shared" si="899"/>
        <v>18.208281258450256</v>
      </c>
      <c r="V3018" s="37">
        <f t="array" ref="V3018">SUM(_xlfn.NORM.DIST($AD$3:$AD$1003,$L3018,$AA3018,FALSE)*WindSpeedStep*$AE$3:$AE$1003)/AG3018</f>
        <v>760.99659848218948</v>
      </c>
      <c r="W3018" s="37">
        <f t="array" ref="W3018">SUM(_xlfn.NORM.DIST($AD$3:$AD$1003,$L3018,$AB3018,FALSE)*WindSpeedStep*$AE$3:$AE$1003)/AH3018</f>
        <v>766.27237852410042</v>
      </c>
      <c r="Y3018" s="1">
        <f t="shared" si="900"/>
        <v>7</v>
      </c>
      <c r="Z3018" s="99">
        <f>IF(L3018&lt;'Power Curve'!$P$28,'Power Curve'!$Q$28,IF(L3018&gt;'Power Curve'!$P$29,'Power Curve'!$Q$29,INDEX(ReferenceTurbulence,Y3018)+(L3018-INDEX(ReferenceTurbulenceWindSpeed,Y3018))*(INDEX(ReferenceTurbulence,Y3018+1)-INDEX(ReferenceTurbulence,Y3018))/(INDEX(ReferenceTurbulenceWindSpeed,Y3018+1)-INDEX(ReferenceTurbulenceWindSpeed,Y3018))))</f>
        <v>0.11950375477315796</v>
      </c>
      <c r="AA3018" s="100">
        <f t="shared" si="906"/>
        <v>0.91082141970927744</v>
      </c>
      <c r="AB3018" s="29">
        <f t="shared" si="907"/>
        <v>1.0070117913640033</v>
      </c>
      <c r="AG3018" s="40">
        <f t="array" ref="AG3018">SUM(_xlfn.NORM.DIST($AD$3:$AD$1003,$F3018,$AA3018,FALSE)*WindSpeedStep)</f>
        <v>1.0000000000000033</v>
      </c>
      <c r="AH3018" s="40">
        <f t="array" ref="AH3018">SUM(_xlfn.NORM.DIST($AD$3:$AD$1003,$F3018,$AB3018,FALSE)*WindSpeedStep)</f>
        <v>0.99999999999999767</v>
      </c>
      <c r="AJ3018" s="47">
        <f t="shared" si="901"/>
        <v>8</v>
      </c>
      <c r="AK3018" s="83" t="b">
        <f>COUNTIF('Power Curve'!$D$2:$D$31,AJ3018)&gt;0</f>
        <v>1</v>
      </c>
      <c r="AL3018" s="83" t="b">
        <f t="shared" si="902"/>
        <v>0</v>
      </c>
      <c r="AM3018" s="83" t="b">
        <f t="shared" si="908"/>
        <v>1</v>
      </c>
      <c r="AN3018" s="47" t="str">
        <f t="shared" si="903"/>
        <v>Inner</v>
      </c>
      <c r="AO3018" s="48" t="str">
        <f t="shared" si="904"/>
        <v>0.5-0.6</v>
      </c>
      <c r="AP3018" s="49" t="str">
        <f t="shared" si="909"/>
        <v>7-8</v>
      </c>
      <c r="AQ3018" s="49" t="str">
        <f t="shared" si="910"/>
        <v>Mar</v>
      </c>
      <c r="AR3018" s="48" t="str">
        <f t="shared" si="911"/>
        <v>295-305</v>
      </c>
      <c r="AS3018" s="49" t="str">
        <f t="shared" si="905"/>
        <v>Inner-TI</v>
      </c>
    </row>
    <row r="3019" spans="5:45" x14ac:dyDescent="0.3">
      <c r="E3019" s="15">
        <v>40998.333333333336</v>
      </c>
      <c r="F3019" s="21">
        <v>8.5500000000000007</v>
      </c>
      <c r="G3019" s="21">
        <v>1100.1300277709936</v>
      </c>
      <c r="H3019" s="42">
        <v>1.1787975945726541</v>
      </c>
      <c r="I3019" s="35">
        <v>299.39999999999998</v>
      </c>
      <c r="J3019" s="43">
        <v>0.1134502923976608</v>
      </c>
      <c r="K3019" s="44">
        <v>0.10623192232027635</v>
      </c>
      <c r="L3019" s="26">
        <f t="shared" si="893"/>
        <v>8.4411282511394408</v>
      </c>
      <c r="M3019" s="26">
        <f t="shared" si="894"/>
        <v>0.66265355797449388</v>
      </c>
      <c r="N3019" s="96">
        <f t="shared" si="895"/>
        <v>9</v>
      </c>
      <c r="O3019" s="26">
        <f t="shared" si="896"/>
        <v>0.4322472495715815</v>
      </c>
      <c r="P3019" s="3">
        <f>IF(L3019&gt;'Power Curve'!$C$37,0,INDEX(Ci,$N3019,1)*POWER(1-O3019,3)+INDEX(Ci,$N3019,2)*3*O3019*POWER(1-O3019,2)+INDEX(Ci,$N3019,3)*3*POWER(O3019,2)*(1-O3019)+INDEX(Ci,$N3019,4)*POWER(O3019,3))</f>
        <v>1014.197861376427</v>
      </c>
      <c r="Q3019" s="3">
        <f>MAX(0,MIN(P3019-V3019+W3019,'Power Curve'!$C$39))</f>
        <v>1011.4370794169089</v>
      </c>
      <c r="R3019" s="3">
        <f t="shared" si="897"/>
        <v>1100.1300277709936</v>
      </c>
      <c r="S3019" s="3">
        <f t="shared" si="898"/>
        <v>-88.692948354084706</v>
      </c>
      <c r="T3019" s="3">
        <f t="shared" si="899"/>
        <v>88.692948354084706</v>
      </c>
      <c r="V3019" s="37">
        <f t="array" ref="V3019">SUM(_xlfn.NORM.DIST($AD$3:$AD$1003,$L3019,$AA3019,FALSE)*WindSpeedStep*$AE$3:$AE$1003)/AG3019</f>
        <v>1015.8189674674455</v>
      </c>
      <c r="W3019" s="37">
        <f t="array" ref="W3019">SUM(_xlfn.NORM.DIST($AD$3:$AD$1003,$L3019,$AB3019,FALSE)*WindSpeedStep*$AE$3:$AE$1003)/AH3019</f>
        <v>1013.0581855079274</v>
      </c>
      <c r="Y3019" s="1">
        <f t="shared" si="900"/>
        <v>8</v>
      </c>
      <c r="Z3019" s="99">
        <f>IF(L3019&lt;'Power Curve'!$P$28,'Power Curve'!$Q$28,IF(L3019&gt;'Power Curve'!$P$29,'Power Curve'!$Q$29,INDEX(ReferenceTurbulence,Y3019)+(L3019-INDEX(ReferenceTurbulenceWindSpeed,Y3019))*(INDEX(ReferenceTurbulence,Y3019+1)-INDEX(ReferenceTurbulence,Y3019))/(INDEX(ReferenceTurbulenceWindSpeed,Y3019+1)-INDEX(ReferenceTurbulenceWindSpeed,Y3019))))</f>
        <v>0.11989307057100027</v>
      </c>
      <c r="AA3019" s="100">
        <f t="shared" si="906"/>
        <v>1.0120327851127251</v>
      </c>
      <c r="AB3019" s="29">
        <f t="shared" si="907"/>
        <v>0.95764846825792471</v>
      </c>
      <c r="AG3019" s="40">
        <f t="array" ref="AG3019">SUM(_xlfn.NORM.DIST($AD$3:$AD$1003,$F3019,$AA3019,FALSE)*WindSpeedStep)</f>
        <v>1.0000000000000036</v>
      </c>
      <c r="AH3019" s="40">
        <f t="array" ref="AH3019">SUM(_xlfn.NORM.DIST($AD$3:$AD$1003,$F3019,$AB3019,FALSE)*WindSpeedStep)</f>
        <v>1.0000000000000036</v>
      </c>
      <c r="AJ3019" s="47">
        <f t="shared" si="901"/>
        <v>8</v>
      </c>
      <c r="AK3019" s="83" t="b">
        <f>COUNTIF('Power Curve'!$D$2:$D$31,AJ3019)&gt;0</f>
        <v>1</v>
      </c>
      <c r="AL3019" s="83" t="b">
        <f t="shared" si="902"/>
        <v>0</v>
      </c>
      <c r="AM3019" s="83" t="b">
        <f t="shared" si="908"/>
        <v>1</v>
      </c>
      <c r="AN3019" s="47" t="str">
        <f t="shared" si="903"/>
        <v>Inner</v>
      </c>
      <c r="AO3019" s="48" t="str">
        <f t="shared" si="904"/>
        <v>0.6-0.7</v>
      </c>
      <c r="AP3019" s="49" t="str">
        <f t="shared" si="909"/>
        <v>8-9</v>
      </c>
      <c r="AQ3019" s="49" t="str">
        <f t="shared" si="910"/>
        <v>Mar</v>
      </c>
      <c r="AR3019" s="48" t="str">
        <f t="shared" si="911"/>
        <v>295-305</v>
      </c>
      <c r="AS3019" s="49" t="str">
        <f t="shared" si="905"/>
        <v>Inner-TI</v>
      </c>
    </row>
    <row r="3020" spans="5:45" x14ac:dyDescent="0.3">
      <c r="E3020" s="15">
        <v>40998.340277777781</v>
      </c>
      <c r="F3020" s="21">
        <v>7.68</v>
      </c>
      <c r="G3020" s="21">
        <v>951.39000320434548</v>
      </c>
      <c r="H3020" s="42">
        <v>1.1785369425412031</v>
      </c>
      <c r="I3020" s="35">
        <v>301.39999999999998</v>
      </c>
      <c r="J3020" s="43">
        <v>0.15364583333333334</v>
      </c>
      <c r="K3020" s="44">
        <v>8.6146341266177623E-2</v>
      </c>
      <c r="L3020" s="26">
        <f t="shared" si="893"/>
        <v>7.5816475366535183</v>
      </c>
      <c r="M3020" s="26">
        <f t="shared" si="894"/>
        <v>0.52981804294609658</v>
      </c>
      <c r="N3020" s="96">
        <f t="shared" si="895"/>
        <v>8</v>
      </c>
      <c r="O3020" s="26">
        <f t="shared" si="896"/>
        <v>0.57019413655211026</v>
      </c>
      <c r="P3020" s="3">
        <f>IF(L3020&gt;'Power Curve'!$C$37,0,INDEX(Ci,$N3020,1)*POWER(1-O3020,3)+INDEX(Ci,$N3020,2)*3*O3020*POWER(1-O3020,2)+INDEX(Ci,$N3020,3)*3*POWER(O3020,2)*(1-O3020)+INDEX(Ci,$N3020,4)*POWER(O3020,3))</f>
        <v>755.22637549856972</v>
      </c>
      <c r="Q3020" s="3">
        <f>MAX(0,MIN(P3020-V3020+W3020,'Power Curve'!$C$39))</f>
        <v>770.15762150065711</v>
      </c>
      <c r="R3020" s="3">
        <f t="shared" si="897"/>
        <v>951.39000320434548</v>
      </c>
      <c r="S3020" s="3">
        <f t="shared" si="898"/>
        <v>-181.23238170368836</v>
      </c>
      <c r="T3020" s="3">
        <f t="shared" si="899"/>
        <v>181.23238170368836</v>
      </c>
      <c r="V3020" s="37">
        <f t="array" ref="V3020">SUM(_xlfn.NORM.DIST($AD$3:$AD$1003,$L3020,$AA3020,FALSE)*WindSpeedStep*$AE$3:$AE$1003)/AG3020</f>
        <v>749.56002797149597</v>
      </c>
      <c r="W3020" s="37">
        <f t="array" ref="W3020">SUM(_xlfn.NORM.DIST($AD$3:$AD$1003,$L3020,$AB3020,FALSE)*WindSpeedStep*$AE$3:$AE$1003)/AH3020</f>
        <v>764.49127397358336</v>
      </c>
      <c r="Y3020" s="1">
        <f t="shared" si="900"/>
        <v>7</v>
      </c>
      <c r="Z3020" s="99">
        <f>IF(L3020&lt;'Power Curve'!$P$28,'Power Curve'!$Q$28,IF(L3020&gt;'Power Curve'!$P$29,'Power Curve'!$Q$29,INDEX(ReferenceTurbulence,Y3020)+(L3020-INDEX(ReferenceTurbulenceWindSpeed,Y3020))*(INDEX(ReferenceTurbulence,Y3020+1)-INDEX(ReferenceTurbulence,Y3020))/(INDEX(ReferenceTurbulenceWindSpeed,Y3020+1)-INDEX(ReferenceTurbulenceWindSpeed,Y3020))))</f>
        <v>0.1195148784133364</v>
      </c>
      <c r="AA3020" s="100">
        <f t="shared" si="906"/>
        <v>0.90611968351591665</v>
      </c>
      <c r="AB3020" s="29">
        <f t="shared" si="907"/>
        <v>1.1648885538087437</v>
      </c>
      <c r="AG3020" s="40">
        <f t="array" ref="AG3020">SUM(_xlfn.NORM.DIST($AD$3:$AD$1003,$F3020,$AA3020,FALSE)*WindSpeedStep)</f>
        <v>1.000000000000004</v>
      </c>
      <c r="AH3020" s="40">
        <f t="array" ref="AH3020">SUM(_xlfn.NORM.DIST($AD$3:$AD$1003,$F3020,$AB3020,FALSE)*WindSpeedStep)</f>
        <v>0.99999999998409028</v>
      </c>
      <c r="AJ3020" s="47">
        <f t="shared" si="901"/>
        <v>8</v>
      </c>
      <c r="AK3020" s="83" t="b">
        <f>COUNTIF('Power Curve'!$D$2:$D$31,AJ3020)&gt;0</f>
        <v>1</v>
      </c>
      <c r="AL3020" s="83" t="b">
        <f t="shared" si="902"/>
        <v>0</v>
      </c>
      <c r="AM3020" s="83" t="b">
        <f t="shared" si="908"/>
        <v>1</v>
      </c>
      <c r="AN3020" s="47" t="str">
        <f t="shared" si="903"/>
        <v>Outer</v>
      </c>
      <c r="AO3020" s="48" t="str">
        <f t="shared" si="904"/>
        <v>0.5-0.6</v>
      </c>
      <c r="AP3020" s="49" t="str">
        <f t="shared" si="909"/>
        <v>8-9</v>
      </c>
      <c r="AQ3020" s="49" t="str">
        <f t="shared" si="910"/>
        <v>Mar</v>
      </c>
      <c r="AR3020" s="48" t="str">
        <f t="shared" si="911"/>
        <v>295-305</v>
      </c>
      <c r="AS3020" s="49" t="str">
        <f t="shared" si="905"/>
        <v>HWS-HTI</v>
      </c>
    </row>
    <row r="3021" spans="5:45" x14ac:dyDescent="0.3">
      <c r="E3021" s="15">
        <v>40998.347222222219</v>
      </c>
      <c r="F3021" s="21">
        <v>7.89</v>
      </c>
      <c r="G3021" s="21">
        <v>1040.0499954223637</v>
      </c>
      <c r="H3021" s="42">
        <v>1.1787106979252375</v>
      </c>
      <c r="I3021" s="35">
        <v>299</v>
      </c>
      <c r="J3021" s="43">
        <v>0.14575411913814956</v>
      </c>
      <c r="K3021" s="44">
        <v>0.1077785286666865</v>
      </c>
      <c r="L3021" s="26">
        <f t="shared" si="893"/>
        <v>7.7893409761562458</v>
      </c>
      <c r="M3021" s="26">
        <f t="shared" si="894"/>
        <v>0.56191773353760199</v>
      </c>
      <c r="N3021" s="96">
        <f t="shared" si="895"/>
        <v>8</v>
      </c>
      <c r="O3021" s="26">
        <f t="shared" si="896"/>
        <v>0.77923367118646969</v>
      </c>
      <c r="P3021" s="3">
        <f>IF(L3021&gt;'Power Curve'!$C$37,0,INDEX(Ci,$N3021,1)*POWER(1-O3021,3)+INDEX(Ci,$N3021,2)*3*O3021*POWER(1-O3021,2)+INDEX(Ci,$N3021,3)*3*POWER(O3021,2)*(1-O3021)+INDEX(Ci,$N3021,4)*POWER(O3021,3))</f>
        <v>815.66200101487971</v>
      </c>
      <c r="Q3021" s="3">
        <f>MAX(0,MIN(P3021-V3021+W3021,'Power Curve'!$C$39))</f>
        <v>827.55416544196419</v>
      </c>
      <c r="R3021" s="3">
        <f t="shared" si="897"/>
        <v>1040.0499954223637</v>
      </c>
      <c r="S3021" s="3">
        <f t="shared" si="898"/>
        <v>-212.49582998039955</v>
      </c>
      <c r="T3021" s="3">
        <f t="shared" si="899"/>
        <v>212.49582998039955</v>
      </c>
      <c r="V3021" s="37">
        <f t="array" ref="V3021">SUM(_xlfn.NORM.DIST($AD$3:$AD$1003,$L3021,$AA3021,FALSE)*WindSpeedStep*$AE$3:$AE$1003)/AG3021</f>
        <v>809.9100424298374</v>
      </c>
      <c r="W3021" s="37">
        <f t="array" ref="W3021">SUM(_xlfn.NORM.DIST($AD$3:$AD$1003,$L3021,$AB3021,FALSE)*WindSpeedStep*$AE$3:$AE$1003)/AH3021</f>
        <v>821.80220685692188</v>
      </c>
      <c r="Y3021" s="1">
        <f t="shared" si="900"/>
        <v>7</v>
      </c>
      <c r="Z3021" s="99">
        <f>IF(L3021&lt;'Power Curve'!$P$28,'Power Curve'!$Q$28,IF(L3021&gt;'Power Curve'!$P$29,'Power Curve'!$Q$29,INDEX(ReferenceTurbulence,Y3021)+(L3021-INDEX(ReferenceTurbulenceWindSpeed,Y3021))*(INDEX(ReferenceTurbulence,Y3021+1)-INDEX(ReferenceTurbulence,Y3021))/(INDEX(ReferenceTurbulenceWindSpeed,Y3021+1)-INDEX(ReferenceTurbulenceWindSpeed,Y3021))))</f>
        <v>0.11945719219626057</v>
      </c>
      <c r="AA3021" s="100">
        <f t="shared" si="906"/>
        <v>0.93049280207090457</v>
      </c>
      <c r="AB3021" s="29">
        <f t="shared" si="907"/>
        <v>1.1353285326463476</v>
      </c>
      <c r="AG3021" s="40">
        <f t="array" ref="AG3021">SUM(_xlfn.NORM.DIST($AD$3:$AD$1003,$F3021,$AA3021,FALSE)*WindSpeedStep)</f>
        <v>1.0000000000000038</v>
      </c>
      <c r="AH3021" s="40">
        <f t="array" ref="AH3021">SUM(_xlfn.NORM.DIST($AD$3:$AD$1003,$F3021,$AB3021,FALSE)*WindSpeedStep)</f>
        <v>0.99999999999868538</v>
      </c>
      <c r="AJ3021" s="47">
        <f t="shared" si="901"/>
        <v>8</v>
      </c>
      <c r="AK3021" s="83" t="b">
        <f>COUNTIF('Power Curve'!$D$2:$D$31,AJ3021)&gt;0</f>
        <v>1</v>
      </c>
      <c r="AL3021" s="83" t="b">
        <f t="shared" si="902"/>
        <v>0</v>
      </c>
      <c r="AM3021" s="83" t="b">
        <f t="shared" si="908"/>
        <v>1</v>
      </c>
      <c r="AN3021" s="47" t="str">
        <f t="shared" si="903"/>
        <v>Outer</v>
      </c>
      <c r="AO3021" s="48" t="str">
        <f t="shared" si="904"/>
        <v>0.5-0.6</v>
      </c>
      <c r="AP3021" s="49" t="str">
        <f t="shared" si="909"/>
        <v>8-9</v>
      </c>
      <c r="AQ3021" s="49" t="str">
        <f t="shared" si="910"/>
        <v>Mar</v>
      </c>
      <c r="AR3021" s="48" t="str">
        <f t="shared" si="911"/>
        <v>295-305</v>
      </c>
      <c r="AS3021" s="49" t="str">
        <f t="shared" si="905"/>
        <v>HWS-HTI</v>
      </c>
    </row>
    <row r="3022" spans="5:45" x14ac:dyDescent="0.3">
      <c r="E3022" s="15">
        <v>40998.354166666664</v>
      </c>
      <c r="F3022" s="21">
        <v>7.78</v>
      </c>
      <c r="G3022" s="21">
        <v>693.59001207351662</v>
      </c>
      <c r="H3022" s="42">
        <v>1.1788845040333658</v>
      </c>
      <c r="I3022" s="35">
        <v>303.60000000000002</v>
      </c>
      <c r="J3022" s="43">
        <v>0.18123393316195371</v>
      </c>
      <c r="K3022" s="44">
        <v>6.6080323344328215E-2</v>
      </c>
      <c r="L3022" s="26">
        <f t="shared" si="893"/>
        <v>7.6811218352619219</v>
      </c>
      <c r="M3022" s="26">
        <f t="shared" si="894"/>
        <v>0.54519211645935672</v>
      </c>
      <c r="N3022" s="96">
        <f t="shared" si="895"/>
        <v>8</v>
      </c>
      <c r="O3022" s="26">
        <f t="shared" si="896"/>
        <v>0.67031314435017275</v>
      </c>
      <c r="P3022" s="3">
        <f>IF(L3022&gt;'Power Curve'!$C$37,0,INDEX(Ci,$N3022,1)*POWER(1-O3022,3)+INDEX(Ci,$N3022,2)*3*O3022*POWER(1-O3022,2)+INDEX(Ci,$N3022,3)*3*POWER(O3022,2)*(1-O3022)+INDEX(Ci,$N3022,4)*POWER(O3022,3))</f>
        <v>783.99468601195804</v>
      </c>
      <c r="Q3022" s="3">
        <f>MAX(0,MIN(P3022-V3022+W3022,'Power Curve'!$C$39))</f>
        <v>812.55162182704089</v>
      </c>
      <c r="R3022" s="3">
        <f t="shared" si="897"/>
        <v>693.59001207351662</v>
      </c>
      <c r="S3022" s="3">
        <f t="shared" si="898"/>
        <v>118.96160975352427</v>
      </c>
      <c r="T3022" s="3">
        <f t="shared" si="899"/>
        <v>118.96160975352427</v>
      </c>
      <c r="V3022" s="37">
        <f t="array" ref="V3022">SUM(_xlfn.NORM.DIST($AD$3:$AD$1003,$L3022,$AA3022,FALSE)*WindSpeedStep*$AE$3:$AE$1003)/AG3022</f>
        <v>778.14229104780372</v>
      </c>
      <c r="W3022" s="37">
        <f t="array" ref="W3022">SUM(_xlfn.NORM.DIST($AD$3:$AD$1003,$L3022,$AB3022,FALSE)*WindSpeedStep*$AE$3:$AE$1003)/AH3022</f>
        <v>806.69922686288658</v>
      </c>
      <c r="Y3022" s="1">
        <f t="shared" si="900"/>
        <v>7</v>
      </c>
      <c r="Z3022" s="99">
        <f>IF(L3022&lt;'Power Curve'!$P$28,'Power Curve'!$Q$28,IF(L3022&gt;'Power Curve'!$P$29,'Power Curve'!$Q$29,INDEX(ReferenceTurbulence,Y3022)+(L3022-INDEX(ReferenceTurbulenceWindSpeed,Y3022))*(INDEX(ReferenceTurbulence,Y3022+1)-INDEX(ReferenceTurbulence,Y3022))/(INDEX(ReferenceTurbulenceWindSpeed,Y3022+1)-INDEX(ReferenceTurbulenceWindSpeed,Y3022))))</f>
        <v>0.11948724973138704</v>
      </c>
      <c r="AA3022" s="100">
        <f t="shared" si="906"/>
        <v>0.91779612294715118</v>
      </c>
      <c r="AB3022" s="29">
        <f t="shared" si="907"/>
        <v>1.3920799213006825</v>
      </c>
      <c r="AG3022" s="40">
        <f t="array" ref="AG3022">SUM(_xlfn.NORM.DIST($AD$3:$AD$1003,$F3022,$AA3022,FALSE)*WindSpeedStep)</f>
        <v>1.0000000000000036</v>
      </c>
      <c r="AH3022" s="40">
        <f t="array" ref="AH3022">SUM(_xlfn.NORM.DIST($AD$3:$AD$1003,$F3022,$AB3022,FALSE)*WindSpeedStep)</f>
        <v>0.99999999077205803</v>
      </c>
      <c r="AJ3022" s="47">
        <f t="shared" si="901"/>
        <v>8</v>
      </c>
      <c r="AK3022" s="83" t="b">
        <f>COUNTIF('Power Curve'!$D$2:$D$31,AJ3022)&gt;0</f>
        <v>1</v>
      </c>
      <c r="AL3022" s="83" t="b">
        <f t="shared" si="902"/>
        <v>0</v>
      </c>
      <c r="AM3022" s="83" t="b">
        <f t="shared" si="908"/>
        <v>1</v>
      </c>
      <c r="AN3022" s="47" t="str">
        <f t="shared" si="903"/>
        <v>Outer</v>
      </c>
      <c r="AO3022" s="48" t="str">
        <f t="shared" si="904"/>
        <v>0.5-0.6</v>
      </c>
      <c r="AP3022" s="49" t="str">
        <f t="shared" si="909"/>
        <v>8-9</v>
      </c>
      <c r="AQ3022" s="49" t="str">
        <f t="shared" si="910"/>
        <v>Mar</v>
      </c>
      <c r="AR3022" s="48" t="str">
        <f t="shared" si="911"/>
        <v>295-305</v>
      </c>
      <c r="AS3022" s="49" t="str">
        <f t="shared" si="905"/>
        <v>HWS-HTI</v>
      </c>
    </row>
    <row r="3023" spans="5:45" x14ac:dyDescent="0.3">
      <c r="E3023" s="15">
        <v>40998.361111111109</v>
      </c>
      <c r="F3023" s="21">
        <v>7.24</v>
      </c>
      <c r="G3023" s="21">
        <v>733.41002273559548</v>
      </c>
      <c r="H3023" s="42">
        <v>1.1788845040333658</v>
      </c>
      <c r="I3023" s="35">
        <v>301.39999999999998</v>
      </c>
      <c r="J3023" s="43">
        <v>0.1546961325966851</v>
      </c>
      <c r="K3023" s="44">
        <v>0.11584974941427249</v>
      </c>
      <c r="L3023" s="26">
        <f t="shared" si="893"/>
        <v>7.1479848441254905</v>
      </c>
      <c r="M3023" s="26">
        <f t="shared" si="894"/>
        <v>0.46279407586963045</v>
      </c>
      <c r="N3023" s="96">
        <f t="shared" si="895"/>
        <v>8</v>
      </c>
      <c r="O3023" s="26">
        <f t="shared" si="896"/>
        <v>0.13372080522595739</v>
      </c>
      <c r="P3023" s="3">
        <f>IF(L3023&gt;'Power Curve'!$C$37,0,INDEX(Ci,$N3023,1)*POWER(1-O3023,3)+INDEX(Ci,$N3023,2)*3*O3023*POWER(1-O3023,2)+INDEX(Ci,$N3023,3)*3*POWER(O3023,2)*(1-O3023)+INDEX(Ci,$N3023,4)*POWER(O3023,3))</f>
        <v>634.99904854858289</v>
      </c>
      <c r="Q3023" s="3">
        <f>MAX(0,MIN(P3023-V3023+W3023,'Power Curve'!$C$39))</f>
        <v>648.2079728666962</v>
      </c>
      <c r="R3023" s="3">
        <f t="shared" si="897"/>
        <v>733.41002273559548</v>
      </c>
      <c r="S3023" s="3">
        <f t="shared" si="898"/>
        <v>-85.20204986889928</v>
      </c>
      <c r="T3023" s="3">
        <f t="shared" si="899"/>
        <v>85.20204986889928</v>
      </c>
      <c r="V3023" s="37">
        <f t="array" ref="V3023">SUM(_xlfn.NORM.DIST($AD$3:$AD$1003,$L3023,$AA3023,FALSE)*WindSpeedStep*$AE$3:$AE$1003)/AG3023</f>
        <v>631.72718451430774</v>
      </c>
      <c r="W3023" s="37">
        <f t="array" ref="W3023">SUM(_xlfn.NORM.DIST($AD$3:$AD$1003,$L3023,$AB3023,FALSE)*WindSpeedStep*$AE$3:$AE$1003)/AH3023</f>
        <v>644.93610883242104</v>
      </c>
      <c r="Y3023" s="1">
        <f t="shared" si="900"/>
        <v>7</v>
      </c>
      <c r="Z3023" s="99">
        <f>IF(L3023&lt;'Power Curve'!$P$28,'Power Curve'!$Q$28,IF(L3023&gt;'Power Curve'!$P$29,'Power Curve'!$Q$29,INDEX(ReferenceTurbulence,Y3023)+(L3023-INDEX(ReferenceTurbulenceWindSpeed,Y3023))*(INDEX(ReferenceTurbulence,Y3023+1)-INDEX(ReferenceTurbulence,Y3023))/(INDEX(ReferenceTurbulenceWindSpeed,Y3023+1)-INDEX(ReferenceTurbulenceWindSpeed,Y3023))))</f>
        <v>0.119635326898752</v>
      </c>
      <c r="AA3023" s="100">
        <f t="shared" si="906"/>
        <v>0.85515150349427793</v>
      </c>
      <c r="AB3023" s="29">
        <f t="shared" si="907"/>
        <v>1.1057656112459324</v>
      </c>
      <c r="AG3023" s="40">
        <f t="array" ref="AG3023">SUM(_xlfn.NORM.DIST($AD$3:$AD$1003,$F3023,$AA3023,FALSE)*WindSpeedStep)</f>
        <v>1.0000000000000038</v>
      </c>
      <c r="AH3023" s="40">
        <f t="array" ref="AH3023">SUM(_xlfn.NORM.DIST($AD$3:$AD$1003,$F3023,$AB3023,FALSE)*WindSpeedStep)</f>
        <v>0.99999999997873534</v>
      </c>
      <c r="AJ3023" s="47">
        <f t="shared" si="901"/>
        <v>7</v>
      </c>
      <c r="AK3023" s="83" t="b">
        <f>COUNTIF('Power Curve'!$D$2:$D$31,AJ3023)&gt;0</f>
        <v>1</v>
      </c>
      <c r="AL3023" s="83" t="b">
        <f t="shared" si="902"/>
        <v>0</v>
      </c>
      <c r="AM3023" s="83" t="b">
        <f t="shared" si="908"/>
        <v>1</v>
      </c>
      <c r="AN3023" s="47" t="str">
        <f t="shared" si="903"/>
        <v>Outer</v>
      </c>
      <c r="AO3023" s="48" t="str">
        <f t="shared" si="904"/>
        <v>0.4-0.5</v>
      </c>
      <c r="AP3023" s="49" t="str">
        <f t="shared" si="909"/>
        <v>8-9</v>
      </c>
      <c r="AQ3023" s="49" t="str">
        <f t="shared" si="910"/>
        <v>Mar</v>
      </c>
      <c r="AR3023" s="48" t="str">
        <f t="shared" si="911"/>
        <v>295-305</v>
      </c>
      <c r="AS3023" s="49" t="str">
        <f t="shared" si="905"/>
        <v>LWS-HTI</v>
      </c>
    </row>
    <row r="3024" spans="5:45" x14ac:dyDescent="0.3">
      <c r="E3024" s="15">
        <v>40998.423611111109</v>
      </c>
      <c r="F3024" s="21">
        <v>9.01</v>
      </c>
      <c r="G3024" s="21">
        <v>1128.749984741215</v>
      </c>
      <c r="H3024" s="42">
        <v>1.1776689355287433</v>
      </c>
      <c r="I3024" s="35">
        <v>324.3</v>
      </c>
      <c r="J3024" s="43">
        <v>0.11098779134295228</v>
      </c>
      <c r="K3024" s="44">
        <v>0.13187202071576906</v>
      </c>
      <c r="L3024" s="26">
        <f t="shared" si="893"/>
        <v>8.8924309429620525</v>
      </c>
      <c r="M3024" s="26">
        <f t="shared" si="894"/>
        <v>0.73240384380588197</v>
      </c>
      <c r="N3024" s="96">
        <f t="shared" si="895"/>
        <v>9</v>
      </c>
      <c r="O3024" s="26">
        <f t="shared" si="896"/>
        <v>0.88334611794096296</v>
      </c>
      <c r="P3024" s="3">
        <f>IF(L3024&gt;'Power Curve'!$C$37,0,INDEX(Ci,$N3024,1)*POWER(1-O3024,3)+INDEX(Ci,$N3024,2)*3*O3024*POWER(1-O3024,2)+INDEX(Ci,$N3024,3)*3*POWER(O3024,2)*(1-O3024)+INDEX(Ci,$N3024,4)*POWER(O3024,3))</f>
        <v>1159.9936673811449</v>
      </c>
      <c r="Q3024" s="3">
        <f>MAX(0,MIN(P3024-V3024+W3024,'Power Curve'!$C$39))</f>
        <v>1157.6201305436932</v>
      </c>
      <c r="R3024" s="3">
        <f t="shared" si="897"/>
        <v>1128.749984741215</v>
      </c>
      <c r="S3024" s="3">
        <f t="shared" si="898"/>
        <v>28.870145802478191</v>
      </c>
      <c r="T3024" s="3">
        <f t="shared" si="899"/>
        <v>28.870145802478191</v>
      </c>
      <c r="V3024" s="37">
        <f t="array" ref="V3024">SUM(_xlfn.NORM.DIST($AD$3:$AD$1003,$L3024,$AA3024,FALSE)*WindSpeedStep*$AE$3:$AE$1003)/AG3024</f>
        <v>1169.2420347714258</v>
      </c>
      <c r="W3024" s="37">
        <f t="array" ref="W3024">SUM(_xlfn.NORM.DIST($AD$3:$AD$1003,$L3024,$AB3024,FALSE)*WindSpeedStep*$AE$3:$AE$1003)/AH3024</f>
        <v>1166.8684979339741</v>
      </c>
      <c r="Y3024" s="1">
        <f t="shared" si="900"/>
        <v>8</v>
      </c>
      <c r="Z3024" s="99">
        <f>IF(L3024&lt;'Power Curve'!$P$28,'Power Curve'!$Q$28,IF(L3024&gt;'Power Curve'!$P$29,'Power Curve'!$Q$29,INDEX(ReferenceTurbulence,Y3024)+(L3024-INDEX(ReferenceTurbulenceWindSpeed,Y3024))*(INDEX(ReferenceTurbulence,Y3024+1)-INDEX(ReferenceTurbulence,Y3024))/(INDEX(ReferenceTurbulenceWindSpeed,Y3024+1)-INDEX(ReferenceTurbulenceWindSpeed,Y3024))))</f>
        <v>0.12041153826157387</v>
      </c>
      <c r="AA3024" s="100">
        <f t="shared" si="906"/>
        <v>1.0707512887268786</v>
      </c>
      <c r="AB3024" s="29">
        <f t="shared" si="907"/>
        <v>0.98695127002908467</v>
      </c>
      <c r="AG3024" s="40">
        <f t="array" ref="AG3024">SUM(_xlfn.NORM.DIST($AD$3:$AD$1003,$F3024,$AA3024,FALSE)*WindSpeedStep)</f>
        <v>1.0000000000000036</v>
      </c>
      <c r="AH3024" s="40">
        <f t="array" ref="AH3024">SUM(_xlfn.NORM.DIST($AD$3:$AD$1003,$F3024,$AB3024,FALSE)*WindSpeedStep)</f>
        <v>1.0000000000000029</v>
      </c>
      <c r="AJ3024" s="47">
        <f t="shared" si="901"/>
        <v>9</v>
      </c>
      <c r="AK3024" s="83" t="b">
        <f>COUNTIF('Power Curve'!$D$2:$D$31,AJ3024)&gt;0</f>
        <v>1</v>
      </c>
      <c r="AL3024" s="83" t="b">
        <f t="shared" si="902"/>
        <v>0</v>
      </c>
      <c r="AM3024" s="83" t="b">
        <f t="shared" si="908"/>
        <v>1</v>
      </c>
      <c r="AN3024" s="47" t="str">
        <f t="shared" si="903"/>
        <v>Inner</v>
      </c>
      <c r="AO3024" s="48" t="str">
        <f t="shared" si="904"/>
        <v>0.7-0.8</v>
      </c>
      <c r="AP3024" s="49" t="str">
        <f t="shared" si="909"/>
        <v>10-11</v>
      </c>
      <c r="AQ3024" s="49" t="str">
        <f t="shared" si="910"/>
        <v>Mar</v>
      </c>
      <c r="AR3024" s="48" t="str">
        <f t="shared" si="911"/>
        <v>315-325</v>
      </c>
      <c r="AS3024" s="49" t="str">
        <f t="shared" si="905"/>
        <v>Inner-TI</v>
      </c>
    </row>
    <row r="3025" spans="5:45" x14ac:dyDescent="0.3">
      <c r="E3025" s="15">
        <v>40998.430555555555</v>
      </c>
      <c r="F3025" s="21">
        <v>9.1</v>
      </c>
      <c r="G3025" s="21">
        <v>1032.6400070190432</v>
      </c>
      <c r="H3025" s="42">
        <v>1.1794932297873915</v>
      </c>
      <c r="I3025" s="35">
        <v>325.39999999999998</v>
      </c>
      <c r="J3025" s="43">
        <v>0.1142857142857143</v>
      </c>
      <c r="K3025" s="44">
        <v>9.5983631183500062E-2</v>
      </c>
      <c r="L3025" s="26">
        <f t="shared" si="893"/>
        <v>8.9858917031072885</v>
      </c>
      <c r="M3025" s="26">
        <f t="shared" si="894"/>
        <v>0.74684850556453886</v>
      </c>
      <c r="N3025" s="96">
        <f t="shared" si="895"/>
        <v>9</v>
      </c>
      <c r="O3025" s="26">
        <f t="shared" si="896"/>
        <v>0.97676466806791296</v>
      </c>
      <c r="P3025" s="3">
        <f>IF(L3025&gt;'Power Curve'!$C$37,0,INDEX(Ci,$N3025,1)*POWER(1-O3025,3)+INDEX(Ci,$N3025,2)*3*O3025*POWER(1-O3025,2)+INDEX(Ci,$N3025,3)*3*POWER(O3025,2)*(1-O3025)+INDEX(Ci,$N3025,4)*POWER(O3025,3))</f>
        <v>1190.6596385767282</v>
      </c>
      <c r="Q3025" s="3">
        <f>MAX(0,MIN(P3025-V3025+W3025,'Power Curve'!$C$39))</f>
        <v>1189.5446087969265</v>
      </c>
      <c r="R3025" s="3">
        <f t="shared" si="897"/>
        <v>1032.6400070190432</v>
      </c>
      <c r="S3025" s="3">
        <f t="shared" si="898"/>
        <v>156.90460177788327</v>
      </c>
      <c r="T3025" s="3">
        <f t="shared" si="899"/>
        <v>156.90460177788327</v>
      </c>
      <c r="V3025" s="37">
        <f t="array" ref="V3025">SUM(_xlfn.NORM.DIST($AD$3:$AD$1003,$L3025,$AA3025,FALSE)*WindSpeedStep*$AE$3:$AE$1003)/AG3025</f>
        <v>1201.4160761933276</v>
      </c>
      <c r="W3025" s="37">
        <f t="array" ref="W3025">SUM(_xlfn.NORM.DIST($AD$3:$AD$1003,$L3025,$AB3025,FALSE)*WindSpeedStep*$AE$3:$AE$1003)/AH3025</f>
        <v>1200.3010464135259</v>
      </c>
      <c r="Y3025" s="1">
        <f t="shared" si="900"/>
        <v>8</v>
      </c>
      <c r="Z3025" s="99">
        <f>IF(L3025&lt;'Power Curve'!$P$28,'Power Curve'!$Q$28,IF(L3025&gt;'Power Curve'!$P$29,'Power Curve'!$Q$29,INDEX(ReferenceTurbulence,Y3025)+(L3025-INDEX(ReferenceTurbulenceWindSpeed,Y3025))*(INDEX(ReferenceTurbulence,Y3025+1)-INDEX(ReferenceTurbulence,Y3025))/(INDEX(ReferenceTurbulenceWindSpeed,Y3025+1)-INDEX(ReferenceTurbulenceWindSpeed,Y3025))))</f>
        <v>0.12051890829359399</v>
      </c>
      <c r="AA3025" s="100">
        <f t="shared" si="906"/>
        <v>1.0829698581029543</v>
      </c>
      <c r="AB3025" s="29">
        <f t="shared" si="907"/>
        <v>1.0269590517836902</v>
      </c>
      <c r="AG3025" s="40">
        <f t="array" ref="AG3025">SUM(_xlfn.NORM.DIST($AD$3:$AD$1003,$F3025,$AA3025,FALSE)*WindSpeedStep)</f>
        <v>1.0000000000000033</v>
      </c>
      <c r="AH3025" s="40">
        <f t="array" ref="AH3025">SUM(_xlfn.NORM.DIST($AD$3:$AD$1003,$F3025,$AB3025,FALSE)*WindSpeedStep)</f>
        <v>1.0000000000000036</v>
      </c>
      <c r="AJ3025" s="47">
        <f t="shared" si="901"/>
        <v>9</v>
      </c>
      <c r="AK3025" s="83" t="b">
        <f>COUNTIF('Power Curve'!$D$2:$D$31,AJ3025)&gt;0</f>
        <v>1</v>
      </c>
      <c r="AL3025" s="83" t="b">
        <f t="shared" si="902"/>
        <v>0</v>
      </c>
      <c r="AM3025" s="83" t="b">
        <f t="shared" si="908"/>
        <v>1</v>
      </c>
      <c r="AN3025" s="47" t="str">
        <f t="shared" si="903"/>
        <v>Outer</v>
      </c>
      <c r="AO3025" s="48" t="str">
        <f t="shared" si="904"/>
        <v>0.7-0.8</v>
      </c>
      <c r="AP3025" s="49" t="str">
        <f t="shared" si="909"/>
        <v>10-11</v>
      </c>
      <c r="AQ3025" s="49" t="str">
        <f t="shared" si="910"/>
        <v>Mar</v>
      </c>
      <c r="AR3025" s="48" t="str">
        <f t="shared" si="911"/>
        <v>325-335</v>
      </c>
      <c r="AS3025" s="49" t="str">
        <f t="shared" si="905"/>
        <v>Inner-TI</v>
      </c>
    </row>
    <row r="3026" spans="5:45" x14ac:dyDescent="0.3">
      <c r="E3026" s="15">
        <v>40998.4375</v>
      </c>
      <c r="F3026" s="21">
        <v>8.4</v>
      </c>
      <c r="G3026" s="21">
        <v>1110.369987487798</v>
      </c>
      <c r="H3026" s="42">
        <v>1.1794932297873915</v>
      </c>
      <c r="I3026" s="35">
        <v>327</v>
      </c>
      <c r="J3026" s="43">
        <v>0.12619047619047619</v>
      </c>
      <c r="K3026" s="44">
        <v>0.13692928728362794</v>
      </c>
      <c r="L3026" s="26">
        <f t="shared" si="893"/>
        <v>8.2946692644067284</v>
      </c>
      <c r="M3026" s="26">
        <f t="shared" si="894"/>
        <v>0.64001784945273432</v>
      </c>
      <c r="N3026" s="96">
        <f t="shared" si="895"/>
        <v>9</v>
      </c>
      <c r="O3026" s="26">
        <f t="shared" si="896"/>
        <v>0.28585440863629813</v>
      </c>
      <c r="P3026" s="3">
        <f>IF(L3026&gt;'Power Curve'!$C$37,0,INDEX(Ci,$N3026,1)*POWER(1-O3026,3)+INDEX(Ci,$N3026,2)*3*O3026*POWER(1-O3026,2)+INDEX(Ci,$N3026,3)*3*POWER(O3026,2)*(1-O3026)+INDEX(Ci,$N3026,4)*POWER(O3026,3))</f>
        <v>968.13399388302469</v>
      </c>
      <c r="Q3026" s="3">
        <f>MAX(0,MIN(P3026-V3026+W3026,'Power Curve'!$C$39))</f>
        <v>971.01254284915967</v>
      </c>
      <c r="R3026" s="3">
        <f t="shared" si="897"/>
        <v>1110.369987487798</v>
      </c>
      <c r="S3026" s="3">
        <f t="shared" si="898"/>
        <v>-139.3574446386383</v>
      </c>
      <c r="T3026" s="3">
        <f t="shared" si="899"/>
        <v>139.3574446386383</v>
      </c>
      <c r="V3026" s="37">
        <f t="array" ref="V3026">SUM(_xlfn.NORM.DIST($AD$3:$AD$1003,$L3026,$AA3026,FALSE)*WindSpeedStep*$AE$3:$AE$1003)/AG3026</f>
        <v>967.54080169163819</v>
      </c>
      <c r="W3026" s="37">
        <f t="array" ref="W3026">SUM(_xlfn.NORM.DIST($AD$3:$AD$1003,$L3026,$AB3026,FALSE)*WindSpeedStep*$AE$3:$AE$1003)/AH3026</f>
        <v>970.41935065777318</v>
      </c>
      <c r="Y3026" s="1">
        <f t="shared" si="900"/>
        <v>8</v>
      </c>
      <c r="Z3026" s="99">
        <f>IF(L3026&lt;'Power Curve'!$P$28,'Power Curve'!$Q$28,IF(L3026&gt;'Power Curve'!$P$29,'Power Curve'!$Q$29,INDEX(ReferenceTurbulence,Y3026)+(L3026-INDEX(ReferenceTurbulenceWindSpeed,Y3026))*(INDEX(ReferenceTurbulence,Y3026+1)-INDEX(ReferenceTurbulence,Y3026))/(INDEX(ReferenceTurbulenceWindSpeed,Y3026+1)-INDEX(ReferenceTurbulenceWindSpeed,Y3026))))</f>
        <v>0.11972481486592482</v>
      </c>
      <c r="AA3026" s="100">
        <f t="shared" si="906"/>
        <v>0.9930777420551723</v>
      </c>
      <c r="AB3026" s="29">
        <f t="shared" si="907"/>
        <v>1.0467082643179919</v>
      </c>
      <c r="AG3026" s="40">
        <f t="array" ref="AG3026">SUM(_xlfn.NORM.DIST($AD$3:$AD$1003,$F3026,$AA3026,FALSE)*WindSpeedStep)</f>
        <v>1.0000000000000036</v>
      </c>
      <c r="AH3026" s="40">
        <f t="array" ref="AH3026">SUM(_xlfn.NORM.DIST($AD$3:$AD$1003,$F3026,$AB3026,FALSE)*WindSpeedStep)</f>
        <v>1.0000000000000033</v>
      </c>
      <c r="AJ3026" s="47">
        <f t="shared" si="901"/>
        <v>8</v>
      </c>
      <c r="AK3026" s="83" t="b">
        <f>COUNTIF('Power Curve'!$D$2:$D$31,AJ3026)&gt;0</f>
        <v>1</v>
      </c>
      <c r="AL3026" s="83" t="b">
        <f t="shared" si="902"/>
        <v>0</v>
      </c>
      <c r="AM3026" s="83" t="b">
        <f t="shared" si="908"/>
        <v>1</v>
      </c>
      <c r="AN3026" s="47" t="str">
        <f t="shared" si="903"/>
        <v>Inner</v>
      </c>
      <c r="AO3026" s="48" t="str">
        <f t="shared" si="904"/>
        <v>0.6-0.7</v>
      </c>
      <c r="AP3026" s="49" t="str">
        <f t="shared" si="909"/>
        <v>10-11</v>
      </c>
      <c r="AQ3026" s="49" t="str">
        <f t="shared" si="910"/>
        <v>Mar</v>
      </c>
      <c r="AR3026" s="48" t="str">
        <f t="shared" si="911"/>
        <v>325-335</v>
      </c>
      <c r="AS3026" s="49" t="str">
        <f t="shared" si="905"/>
        <v>Inner-TI</v>
      </c>
    </row>
    <row r="3027" spans="5:45" x14ac:dyDescent="0.3">
      <c r="E3027" s="15">
        <v>40998.444444444445</v>
      </c>
      <c r="F3027" s="21">
        <v>9.3000000000000007</v>
      </c>
      <c r="G3027" s="21">
        <v>1111.7500228881836</v>
      </c>
      <c r="H3027" s="42">
        <v>1.1800154958803772</v>
      </c>
      <c r="I3027" s="35">
        <v>325.8</v>
      </c>
      <c r="J3027" s="43">
        <v>0.12150537634408599</v>
      </c>
      <c r="K3027" s="44">
        <v>0.11476515349951126</v>
      </c>
      <c r="L3027" s="26">
        <f t="shared" si="893"/>
        <v>9.1847390608357298</v>
      </c>
      <c r="M3027" s="26">
        <f t="shared" si="894"/>
        <v>0.77758100570177857</v>
      </c>
      <c r="N3027" s="96">
        <f t="shared" si="895"/>
        <v>10</v>
      </c>
      <c r="O3027" s="26">
        <f t="shared" si="896"/>
        <v>0.18665304395951254</v>
      </c>
      <c r="P3027" s="3">
        <f>IF(L3027&gt;'Power Curve'!$C$37,0,INDEX(Ci,$N3027,1)*POWER(1-O3027,3)+INDEX(Ci,$N3027,2)*3*O3027*POWER(1-O3027,2)+INDEX(Ci,$N3027,3)*3*POWER(O3027,2)*(1-O3027)+INDEX(Ci,$N3027,4)*POWER(O3027,3))</f>
        <v>1258.1420560210538</v>
      </c>
      <c r="Q3027" s="3">
        <f>MAX(0,MIN(P3027-V3027+W3027,'Power Curve'!$C$39))</f>
        <v>1258.1320941515212</v>
      </c>
      <c r="R3027" s="3">
        <f t="shared" si="897"/>
        <v>1111.7500228881836</v>
      </c>
      <c r="S3027" s="3">
        <f t="shared" si="898"/>
        <v>146.38207126333759</v>
      </c>
      <c r="T3027" s="3">
        <f t="shared" si="899"/>
        <v>146.38207126333759</v>
      </c>
      <c r="V3027" s="37">
        <f t="array" ref="V3027">SUM(_xlfn.NORM.DIST($AD$3:$AD$1003,$L3027,$AA3027,FALSE)*WindSpeedStep*$AE$3:$AE$1003)/AG3027</f>
        <v>1269.6208853979313</v>
      </c>
      <c r="W3027" s="37">
        <f t="array" ref="W3027">SUM(_xlfn.NORM.DIST($AD$3:$AD$1003,$L3027,$AB3027,FALSE)*WindSpeedStep*$AE$3:$AE$1003)/AH3027</f>
        <v>1269.6109235283986</v>
      </c>
      <c r="Y3027" s="1">
        <f t="shared" si="900"/>
        <v>9</v>
      </c>
      <c r="Z3027" s="99">
        <f>IF(L3027&lt;'Power Curve'!$P$28,'Power Curve'!$Q$28,IF(L3027&gt;'Power Curve'!$P$29,'Power Curve'!$Q$29,INDEX(ReferenceTurbulence,Y3027)+(L3027-INDEX(ReferenceTurbulenceWindSpeed,Y3027))*(INDEX(ReferenceTurbulence,Y3027+1)-INDEX(ReferenceTurbulence,Y3027))/(INDEX(ReferenceTurbulenceWindSpeed,Y3027+1)-INDEX(ReferenceTurbulenceWindSpeed,Y3027))))</f>
        <v>0.12044768014577052</v>
      </c>
      <c r="AA3027" s="100">
        <f t="shared" si="906"/>
        <v>1.1062805126219066</v>
      </c>
      <c r="AB3027" s="29">
        <f t="shared" si="907"/>
        <v>1.1159951762090723</v>
      </c>
      <c r="AG3027" s="40">
        <f t="array" ref="AG3027">SUM(_xlfn.NORM.DIST($AD$3:$AD$1003,$F3027,$AA3027,FALSE)*WindSpeedStep)</f>
        <v>1.0000000000000029</v>
      </c>
      <c r="AH3027" s="40">
        <f t="array" ref="AH3027">SUM(_xlfn.NORM.DIST($AD$3:$AD$1003,$F3027,$AB3027,FALSE)*WindSpeedStep)</f>
        <v>1.0000000000000038</v>
      </c>
      <c r="AJ3027" s="47">
        <f t="shared" si="901"/>
        <v>9</v>
      </c>
      <c r="AK3027" s="83" t="b">
        <f>COUNTIF('Power Curve'!$D$2:$D$31,AJ3027)&gt;0</f>
        <v>1</v>
      </c>
      <c r="AL3027" s="83" t="b">
        <f t="shared" si="902"/>
        <v>0</v>
      </c>
      <c r="AM3027" s="83" t="b">
        <f t="shared" si="908"/>
        <v>1</v>
      </c>
      <c r="AN3027" s="47" t="str">
        <f t="shared" si="903"/>
        <v>Inner</v>
      </c>
      <c r="AO3027" s="48" t="str">
        <f t="shared" si="904"/>
        <v>0.7-0.8</v>
      </c>
      <c r="AP3027" s="49" t="str">
        <f t="shared" si="909"/>
        <v>10-11</v>
      </c>
      <c r="AQ3027" s="49" t="str">
        <f t="shared" si="910"/>
        <v>Mar</v>
      </c>
      <c r="AR3027" s="48" t="str">
        <f t="shared" si="911"/>
        <v>325-335</v>
      </c>
      <c r="AS3027" s="49" t="str">
        <f t="shared" si="905"/>
        <v>Inner-TI</v>
      </c>
    </row>
    <row r="3028" spans="5:45" x14ac:dyDescent="0.3">
      <c r="E3028" s="15">
        <v>40998.451388888891</v>
      </c>
      <c r="F3028" s="21">
        <v>9.0399999999999991</v>
      </c>
      <c r="G3028" s="21">
        <v>1108.109992980962</v>
      </c>
      <c r="H3028" s="42">
        <v>1.1801461344187409</v>
      </c>
      <c r="I3028" s="35">
        <v>326.60000000000002</v>
      </c>
      <c r="J3028" s="43">
        <v>0.11504424778761063</v>
      </c>
      <c r="K3028" s="44">
        <v>0.14004042496340979</v>
      </c>
      <c r="L3028" s="26">
        <f t="shared" si="893"/>
        <v>8.9282908665863463</v>
      </c>
      <c r="M3028" s="26">
        <f t="shared" si="894"/>
        <v>0.73794611059933901</v>
      </c>
      <c r="N3028" s="96">
        <f t="shared" si="895"/>
        <v>9</v>
      </c>
      <c r="O3028" s="26">
        <f t="shared" si="896"/>
        <v>0.91918984601934461</v>
      </c>
      <c r="P3028" s="3">
        <f>IF(L3028&gt;'Power Curve'!$C$37,0,INDEX(Ci,$N3028,1)*POWER(1-O3028,3)+INDEX(Ci,$N3028,2)*3*O3028*POWER(1-O3028,2)+INDEX(Ci,$N3028,3)*3*POWER(O3028,2)*(1-O3028)+INDEX(Ci,$N3028,4)*POWER(O3028,3))</f>
        <v>1171.7479650902255</v>
      </c>
      <c r="Q3028" s="3">
        <f>MAX(0,MIN(P3028-V3028+W3028,'Power Curve'!$C$39))</f>
        <v>1170.5693406970943</v>
      </c>
      <c r="R3028" s="3">
        <f t="shared" si="897"/>
        <v>1108.109992980962</v>
      </c>
      <c r="S3028" s="3">
        <f t="shared" si="898"/>
        <v>62.459347716132243</v>
      </c>
      <c r="T3028" s="3">
        <f t="shared" si="899"/>
        <v>62.459347716132243</v>
      </c>
      <c r="V3028" s="37">
        <f t="array" ref="V3028">SUM(_xlfn.NORM.DIST($AD$3:$AD$1003,$L3028,$AA3028,FALSE)*WindSpeedStep*$AE$3:$AE$1003)/AG3028</f>
        <v>1181.5864746232673</v>
      </c>
      <c r="W3028" s="37">
        <f t="array" ref="W3028">SUM(_xlfn.NORM.DIST($AD$3:$AD$1003,$L3028,$AB3028,FALSE)*WindSpeedStep*$AE$3:$AE$1003)/AH3028</f>
        <v>1180.4078502301361</v>
      </c>
      <c r="Y3028" s="1">
        <f t="shared" si="900"/>
        <v>8</v>
      </c>
      <c r="Z3028" s="99">
        <f>IF(L3028&lt;'Power Curve'!$P$28,'Power Curve'!$Q$28,IF(L3028&gt;'Power Curve'!$P$29,'Power Curve'!$Q$29,INDEX(ReferenceTurbulence,Y3028)+(L3028-INDEX(ReferenceTurbulenceWindSpeed,Y3028))*(INDEX(ReferenceTurbulence,Y3028+1)-INDEX(ReferenceTurbulence,Y3028))/(INDEX(ReferenceTurbulenceWindSpeed,Y3028+1)-INDEX(ReferenceTurbulenceWindSpeed,Y3028))))</f>
        <v>0.12045273502845011</v>
      </c>
      <c r="AA3028" s="100">
        <f t="shared" si="906"/>
        <v>1.0754370540098563</v>
      </c>
      <c r="AB3028" s="29">
        <f t="shared" si="907"/>
        <v>1.0271485067754205</v>
      </c>
      <c r="AG3028" s="40">
        <f t="array" ref="AG3028">SUM(_xlfn.NORM.DIST($AD$3:$AD$1003,$F3028,$AA3028,FALSE)*WindSpeedStep)</f>
        <v>1.0000000000000033</v>
      </c>
      <c r="AH3028" s="40">
        <f t="array" ref="AH3028">SUM(_xlfn.NORM.DIST($AD$3:$AD$1003,$F3028,$AB3028,FALSE)*WindSpeedStep)</f>
        <v>1.0000000000000036</v>
      </c>
      <c r="AJ3028" s="47">
        <f t="shared" si="901"/>
        <v>9</v>
      </c>
      <c r="AK3028" s="83" t="b">
        <f>COUNTIF('Power Curve'!$D$2:$D$31,AJ3028)&gt;0</f>
        <v>1</v>
      </c>
      <c r="AL3028" s="83" t="b">
        <f t="shared" si="902"/>
        <v>0</v>
      </c>
      <c r="AM3028" s="83" t="b">
        <f t="shared" si="908"/>
        <v>1</v>
      </c>
      <c r="AN3028" s="47" t="str">
        <f t="shared" si="903"/>
        <v>Inner</v>
      </c>
      <c r="AO3028" s="48" t="str">
        <f t="shared" si="904"/>
        <v>0.7-0.8</v>
      </c>
      <c r="AP3028" s="49" t="str">
        <f t="shared" si="909"/>
        <v>10-11</v>
      </c>
      <c r="AQ3028" s="49" t="str">
        <f t="shared" si="910"/>
        <v>Mar</v>
      </c>
      <c r="AR3028" s="48" t="str">
        <f t="shared" si="911"/>
        <v>325-335</v>
      </c>
      <c r="AS3028" s="49" t="str">
        <f t="shared" si="905"/>
        <v>Inner-TI</v>
      </c>
    </row>
    <row r="3029" spans="5:45" x14ac:dyDescent="0.3">
      <c r="E3029" s="15">
        <v>40998.458333333336</v>
      </c>
      <c r="F3029" s="21">
        <v>8.27</v>
      </c>
      <c r="G3029" s="21">
        <v>954.19001007080055</v>
      </c>
      <c r="H3029" s="42">
        <v>1.1809033144049486</v>
      </c>
      <c r="I3029" s="35">
        <v>333.9</v>
      </c>
      <c r="J3029" s="43">
        <v>0.11124546553808949</v>
      </c>
      <c r="K3029" s="44">
        <v>0.1806994851082091</v>
      </c>
      <c r="L3029" s="26">
        <f t="shared" si="893"/>
        <v>8.1695523583356469</v>
      </c>
      <c r="M3029" s="26">
        <f t="shared" si="894"/>
        <v>0.62068062829512805</v>
      </c>
      <c r="N3029" s="96">
        <f t="shared" si="895"/>
        <v>9</v>
      </c>
      <c r="O3029" s="26">
        <f t="shared" si="896"/>
        <v>0.16079400956221662</v>
      </c>
      <c r="P3029" s="3">
        <f>IF(L3029&gt;'Power Curve'!$C$37,0,INDEX(Ci,$N3029,1)*POWER(1-O3029,3)+INDEX(Ci,$N3029,2)*3*O3029*POWER(1-O3029,2)+INDEX(Ci,$N3029,3)*3*POWER(O3029,2)*(1-O3029)+INDEX(Ci,$N3029,4)*POWER(O3029,3))</f>
        <v>929.44539665304353</v>
      </c>
      <c r="Q3029" s="3">
        <f>MAX(0,MIN(P3029-V3029+W3029,'Power Curve'!$C$39))</f>
        <v>925.71320425962699</v>
      </c>
      <c r="R3029" s="3">
        <f t="shared" si="897"/>
        <v>954.19001007080055</v>
      </c>
      <c r="S3029" s="3">
        <f t="shared" si="898"/>
        <v>-28.476805811173563</v>
      </c>
      <c r="T3029" s="3">
        <f t="shared" si="899"/>
        <v>28.476805811173563</v>
      </c>
      <c r="V3029" s="37">
        <f t="array" ref="V3029">SUM(_xlfn.NORM.DIST($AD$3:$AD$1003,$L3029,$AA3029,FALSE)*WindSpeedStep*$AE$3:$AE$1003)/AG3029</f>
        <v>927.13592102935593</v>
      </c>
      <c r="W3029" s="37">
        <f t="array" ref="W3029">SUM(_xlfn.NORM.DIST($AD$3:$AD$1003,$L3029,$AB3029,FALSE)*WindSpeedStep*$AE$3:$AE$1003)/AH3029</f>
        <v>923.40372863593939</v>
      </c>
      <c r="Y3029" s="1">
        <f t="shared" si="900"/>
        <v>8</v>
      </c>
      <c r="Z3029" s="99">
        <f>IF(L3029&lt;'Power Curve'!$P$28,'Power Curve'!$Q$28,IF(L3029&gt;'Power Curve'!$P$29,'Power Curve'!$Q$29,INDEX(ReferenceTurbulence,Y3029)+(L3029-INDEX(ReferenceTurbulenceWindSpeed,Y3029))*(INDEX(ReferenceTurbulence,Y3029+1)-INDEX(ReferenceTurbulence,Y3029))/(INDEX(ReferenceTurbulenceWindSpeed,Y3029+1)-INDEX(ReferenceTurbulenceWindSpeed,Y3029))))</f>
        <v>0.11958107747078452</v>
      </c>
      <c r="AA3029" s="100">
        <f t="shared" si="906"/>
        <v>0.9769238734637653</v>
      </c>
      <c r="AB3029" s="29">
        <f t="shared" si="907"/>
        <v>0.90882565534084592</v>
      </c>
      <c r="AG3029" s="40">
        <f t="array" ref="AG3029">SUM(_xlfn.NORM.DIST($AD$3:$AD$1003,$F3029,$AA3029,FALSE)*WindSpeedStep)</f>
        <v>1.0000000000000031</v>
      </c>
      <c r="AH3029" s="40">
        <f t="array" ref="AH3029">SUM(_xlfn.NORM.DIST($AD$3:$AD$1003,$F3029,$AB3029,FALSE)*WindSpeedStep)</f>
        <v>1.000000000000004</v>
      </c>
      <c r="AJ3029" s="47">
        <f t="shared" si="901"/>
        <v>8</v>
      </c>
      <c r="AK3029" s="83" t="b">
        <f>COUNTIF('Power Curve'!$D$2:$D$31,AJ3029)&gt;0</f>
        <v>1</v>
      </c>
      <c r="AL3029" s="83" t="b">
        <f t="shared" si="902"/>
        <v>0</v>
      </c>
      <c r="AM3029" s="83" t="b">
        <f t="shared" si="908"/>
        <v>1</v>
      </c>
      <c r="AN3029" s="47" t="str">
        <f t="shared" si="903"/>
        <v>Inner</v>
      </c>
      <c r="AO3029" s="48" t="str">
        <f t="shared" si="904"/>
        <v>0.6-0.7</v>
      </c>
      <c r="AP3029" s="49" t="str">
        <f t="shared" si="909"/>
        <v>11-12</v>
      </c>
      <c r="AQ3029" s="49" t="str">
        <f t="shared" si="910"/>
        <v>Mar</v>
      </c>
      <c r="AR3029" s="48" t="str">
        <f t="shared" si="911"/>
        <v>325-335</v>
      </c>
      <c r="AS3029" s="49" t="str">
        <f t="shared" si="905"/>
        <v>Inner-TI</v>
      </c>
    </row>
    <row r="3030" spans="5:45" x14ac:dyDescent="0.3">
      <c r="E3030" s="15">
        <v>40998.465277777781</v>
      </c>
      <c r="F3030" s="21">
        <v>7.44</v>
      </c>
      <c r="G3030" s="21">
        <v>719.70997810363792</v>
      </c>
      <c r="H3030" s="42">
        <v>1.1812085584991414</v>
      </c>
      <c r="I3030" s="35">
        <v>339.2</v>
      </c>
      <c r="J3030" s="43">
        <v>0.11155913978494622</v>
      </c>
      <c r="K3030" s="44">
        <v>0.24998645414344303</v>
      </c>
      <c r="L3030" s="26">
        <f t="shared" si="893"/>
        <v>7.3502667591806761</v>
      </c>
      <c r="M3030" s="26">
        <f t="shared" si="894"/>
        <v>0.49405739791328779</v>
      </c>
      <c r="N3030" s="96">
        <f t="shared" si="895"/>
        <v>8</v>
      </c>
      <c r="O3030" s="26">
        <f t="shared" si="896"/>
        <v>0.33731374243824586</v>
      </c>
      <c r="P3030" s="3">
        <f>IF(L3030&gt;'Power Curve'!$C$37,0,INDEX(Ci,$N3030,1)*POWER(1-O3030,3)+INDEX(Ci,$N3030,2)*3*O3030*POWER(1-O3030,2)+INDEX(Ci,$N3030,3)*3*POWER(O3030,2)*(1-O3030)+INDEX(Ci,$N3030,4)*POWER(O3030,3))</f>
        <v>689.88402032886108</v>
      </c>
      <c r="Q3030" s="3">
        <f>MAX(0,MIN(P3030-V3030+W3030,'Power Curve'!$C$39))</f>
        <v>687.10213397516804</v>
      </c>
      <c r="R3030" s="3">
        <f t="shared" si="897"/>
        <v>719.70997810363792</v>
      </c>
      <c r="S3030" s="3">
        <f t="shared" si="898"/>
        <v>-32.607844128469878</v>
      </c>
      <c r="T3030" s="3">
        <f t="shared" si="899"/>
        <v>32.607844128469878</v>
      </c>
      <c r="V3030" s="37">
        <f t="array" ref="V3030">SUM(_xlfn.NORM.DIST($AD$3:$AD$1003,$L3030,$AA3030,FALSE)*WindSpeedStep*$AE$3:$AE$1003)/AG3030</f>
        <v>685.33824797554234</v>
      </c>
      <c r="W3030" s="37">
        <f t="array" ref="W3030">SUM(_xlfn.NORM.DIST($AD$3:$AD$1003,$L3030,$AB3030,FALSE)*WindSpeedStep*$AE$3:$AE$1003)/AH3030</f>
        <v>682.55636162184931</v>
      </c>
      <c r="Y3030" s="1">
        <f t="shared" si="900"/>
        <v>7</v>
      </c>
      <c r="Z3030" s="99">
        <f>IF(L3030&lt;'Power Curve'!$P$28,'Power Curve'!$Q$28,IF(L3030&gt;'Power Curve'!$P$29,'Power Curve'!$Q$29,INDEX(ReferenceTurbulence,Y3030)+(L3030-INDEX(ReferenceTurbulenceWindSpeed,Y3030))*(INDEX(ReferenceTurbulence,Y3030+1)-INDEX(ReferenceTurbulence,Y3030))/(INDEX(ReferenceTurbulenceWindSpeed,Y3030+1)-INDEX(ReferenceTurbulenceWindSpeed,Y3030))))</f>
        <v>0.11957914371602689</v>
      </c>
      <c r="AA3030" s="100">
        <f t="shared" si="906"/>
        <v>0.87893860514720124</v>
      </c>
      <c r="AB3030" s="29">
        <f t="shared" si="907"/>
        <v>0.81998943684408065</v>
      </c>
      <c r="AG3030" s="40">
        <f t="array" ref="AG3030">SUM(_xlfn.NORM.DIST($AD$3:$AD$1003,$F3030,$AA3030,FALSE)*WindSpeedStep)</f>
        <v>1.000000000000004</v>
      </c>
      <c r="AH3030" s="40">
        <f t="array" ref="AH3030">SUM(_xlfn.NORM.DIST($AD$3:$AD$1003,$F3030,$AB3030,FALSE)*WindSpeedStep)</f>
        <v>1.0000000000000033</v>
      </c>
      <c r="AJ3030" s="47">
        <f t="shared" si="901"/>
        <v>7</v>
      </c>
      <c r="AK3030" s="83" t="b">
        <f>COUNTIF('Power Curve'!$D$2:$D$31,AJ3030)&gt;0</f>
        <v>1</v>
      </c>
      <c r="AL3030" s="83" t="b">
        <f t="shared" si="902"/>
        <v>0</v>
      </c>
      <c r="AM3030" s="83" t="b">
        <f t="shared" si="908"/>
        <v>1</v>
      </c>
      <c r="AN3030" s="47" t="str">
        <f t="shared" si="903"/>
        <v>Inner</v>
      </c>
      <c r="AO3030" s="48" t="str">
        <f t="shared" si="904"/>
        <v>0.4-0.5</v>
      </c>
      <c r="AP3030" s="49" t="str">
        <f t="shared" si="909"/>
        <v>11-12</v>
      </c>
      <c r="AQ3030" s="49" t="str">
        <f t="shared" si="910"/>
        <v>Mar</v>
      </c>
      <c r="AR3030" s="48" t="str">
        <f t="shared" si="911"/>
        <v>335-345</v>
      </c>
      <c r="AS3030" s="49" t="str">
        <f t="shared" si="905"/>
        <v>Inner-TI</v>
      </c>
    </row>
    <row r="3031" spans="5:45" x14ac:dyDescent="0.3">
      <c r="E3031" s="15">
        <v>40998.472222222219</v>
      </c>
      <c r="F3031" s="21">
        <v>6.84</v>
      </c>
      <c r="G3031" s="21">
        <v>699.70997047424316</v>
      </c>
      <c r="H3031" s="42">
        <v>1.1796839129657277</v>
      </c>
      <c r="I3031" s="35">
        <v>343</v>
      </c>
      <c r="J3031" s="43">
        <v>0.16666666666666666</v>
      </c>
      <c r="K3031" s="44">
        <v>0.30975048873040617</v>
      </c>
      <c r="L3031" s="26">
        <f t="shared" si="893"/>
        <v>6.7545946421272793</v>
      </c>
      <c r="M3031" s="26">
        <f t="shared" si="894"/>
        <v>0.40199435202613104</v>
      </c>
      <c r="N3031" s="96">
        <f t="shared" si="895"/>
        <v>7</v>
      </c>
      <c r="O3031" s="26">
        <f t="shared" si="896"/>
        <v>0.73515871559239232</v>
      </c>
      <c r="P3031" s="3">
        <f>IF(L3031&gt;'Power Curve'!$C$37,0,INDEX(Ci,$N3031,1)*POWER(1-O3031,3)+INDEX(Ci,$N3031,2)*3*O3031*POWER(1-O3031,2)+INDEX(Ci,$N3031,3)*3*POWER(O3031,2)*(1-O3031)+INDEX(Ci,$N3031,4)*POWER(O3031,3))</f>
        <v>533.69154800825879</v>
      </c>
      <c r="Q3031" s="3">
        <f>MAX(0,MIN(P3031-V3031+W3031,'Power Curve'!$C$39))</f>
        <v>548.95373999783521</v>
      </c>
      <c r="R3031" s="3">
        <f t="shared" si="897"/>
        <v>699.70997047424316</v>
      </c>
      <c r="S3031" s="3">
        <f t="shared" si="898"/>
        <v>-150.75623047640795</v>
      </c>
      <c r="T3031" s="3">
        <f t="shared" si="899"/>
        <v>150.75623047640795</v>
      </c>
      <c r="V3031" s="37">
        <f t="array" ref="V3031">SUM(_xlfn.NORM.DIST($AD$3:$AD$1003,$L3031,$AA3031,FALSE)*WindSpeedStep*$AE$3:$AE$1003)/AG3031</f>
        <v>534.16033064621706</v>
      </c>
      <c r="W3031" s="37">
        <f t="array" ref="W3031">SUM(_xlfn.NORM.DIST($AD$3:$AD$1003,$L3031,$AB3031,FALSE)*WindSpeedStep*$AE$3:$AE$1003)/AH3031</f>
        <v>549.42252263579348</v>
      </c>
      <c r="Y3031" s="1">
        <f t="shared" si="900"/>
        <v>6</v>
      </c>
      <c r="Z3031" s="99">
        <f>IF(L3031&lt;'Power Curve'!$P$28,'Power Curve'!$Q$28,IF(L3031&gt;'Power Curve'!$P$29,'Power Curve'!$Q$29,INDEX(ReferenceTurbulence,Y3031)+(L3031-INDEX(ReferenceTurbulenceWindSpeed,Y3031))*(INDEX(ReferenceTurbulence,Y3031+1)-INDEX(ReferenceTurbulence,Y3031))/(INDEX(ReferenceTurbulenceWindSpeed,Y3031+1)-INDEX(ReferenceTurbulenceWindSpeed,Y3031))))</f>
        <v>0.12018435447209937</v>
      </c>
      <c r="AA3031" s="100">
        <f t="shared" si="906"/>
        <v>0.81179659678476812</v>
      </c>
      <c r="AB3031" s="29">
        <f t="shared" si="907"/>
        <v>1.1257657736878799</v>
      </c>
      <c r="AG3031" s="40">
        <f t="array" ref="AG3031">SUM(_xlfn.NORM.DIST($AD$3:$AD$1003,$F3031,$AA3031,FALSE)*WindSpeedStep)</f>
        <v>1.0000000000000038</v>
      </c>
      <c r="AH3031" s="40">
        <f t="array" ref="AH3031">SUM(_xlfn.NORM.DIST($AD$3:$AD$1003,$F3031,$AB3031,FALSE)*WindSpeedStep)</f>
        <v>0.99999999953879537</v>
      </c>
      <c r="AJ3031" s="47">
        <f t="shared" si="901"/>
        <v>7</v>
      </c>
      <c r="AK3031" s="83" t="b">
        <f>COUNTIF('Power Curve'!$D$2:$D$31,AJ3031)&gt;0</f>
        <v>1</v>
      </c>
      <c r="AL3031" s="83" t="b">
        <f t="shared" si="902"/>
        <v>0</v>
      </c>
      <c r="AM3031" s="83" t="b">
        <f t="shared" si="908"/>
        <v>1</v>
      </c>
      <c r="AN3031" s="47" t="str">
        <f t="shared" si="903"/>
        <v>Outer</v>
      </c>
      <c r="AO3031" s="48" t="str">
        <f t="shared" si="904"/>
        <v>0.4-0.5</v>
      </c>
      <c r="AP3031" s="49" t="str">
        <f t="shared" si="909"/>
        <v>11-12</v>
      </c>
      <c r="AQ3031" s="49" t="str">
        <f t="shared" si="910"/>
        <v>Mar</v>
      </c>
      <c r="AR3031" s="48" t="str">
        <f t="shared" si="911"/>
        <v>335-345</v>
      </c>
      <c r="AS3031" s="49" t="str">
        <f t="shared" si="905"/>
        <v>LWS-HTI</v>
      </c>
    </row>
    <row r="3032" spans="5:45" x14ac:dyDescent="0.3">
      <c r="E3032" s="15">
        <v>40998.479166666664</v>
      </c>
      <c r="F3032" s="21">
        <v>6.5</v>
      </c>
      <c r="G3032" s="21">
        <v>771.20000457763717</v>
      </c>
      <c r="H3032" s="42">
        <v>1.1782065922668354</v>
      </c>
      <c r="I3032" s="35">
        <v>345.5</v>
      </c>
      <c r="J3032" s="43">
        <v>0.16</v>
      </c>
      <c r="K3032" s="44">
        <v>0.14387079275681733</v>
      </c>
      <c r="L3032" s="26">
        <f t="shared" si="893"/>
        <v>6.4161593760762443</v>
      </c>
      <c r="M3032" s="26">
        <f t="shared" si="894"/>
        <v>0.34968809068488454</v>
      </c>
      <c r="N3032" s="96">
        <f t="shared" si="895"/>
        <v>7</v>
      </c>
      <c r="O3032" s="26">
        <f t="shared" si="896"/>
        <v>0.39112361556444186</v>
      </c>
      <c r="P3032" s="3">
        <f>IF(L3032&gt;'Power Curve'!$C$37,0,INDEX(Ci,$N3032,1)*POWER(1-O3032,3)+INDEX(Ci,$N3032,2)*3*O3032*POWER(1-O3032,2)+INDEX(Ci,$N3032,3)*3*POWER(O3032,2)*(1-O3032)+INDEX(Ci,$N3032,4)*POWER(O3032,3))</f>
        <v>450.88338238595986</v>
      </c>
      <c r="Q3032" s="3">
        <f>MAX(0,MIN(P3032-V3032+W3032,'Power Curve'!$C$39))</f>
        <v>461.32582227177261</v>
      </c>
      <c r="R3032" s="3">
        <f t="shared" si="897"/>
        <v>771.20000457763717</v>
      </c>
      <c r="S3032" s="3">
        <f t="shared" si="898"/>
        <v>-309.87418230586457</v>
      </c>
      <c r="T3032" s="3">
        <f t="shared" si="899"/>
        <v>309.87418230586457</v>
      </c>
      <c r="V3032" s="37">
        <f t="array" ref="V3032">SUM(_xlfn.NORM.DIST($AD$3:$AD$1003,$L3032,$AA3032,FALSE)*WindSpeedStep*$AE$3:$AE$1003)/AG3032</f>
        <v>457.03809776693345</v>
      </c>
      <c r="W3032" s="37">
        <f t="array" ref="W3032">SUM(_xlfn.NORM.DIST($AD$3:$AD$1003,$L3032,$AB3032,FALSE)*WindSpeedStep*$AE$3:$AE$1003)/AH3032</f>
        <v>467.48053765274619</v>
      </c>
      <c r="Y3032" s="1">
        <f t="shared" si="900"/>
        <v>6</v>
      </c>
      <c r="Z3032" s="99">
        <f>IF(L3032&lt;'Power Curve'!$P$28,'Power Curve'!$Q$28,IF(L3032&gt;'Power Curve'!$P$29,'Power Curve'!$Q$29,INDEX(ReferenceTurbulence,Y3032)+(L3032-INDEX(ReferenceTurbulenceWindSpeed,Y3032))*(INDEX(ReferenceTurbulence,Y3032+1)-INDEX(ReferenceTurbulence,Y3032))/(INDEX(ReferenceTurbulenceWindSpeed,Y3032+1)-INDEX(ReferenceTurbulenceWindSpeed,Y3032))))</f>
        <v>0.12084961852408629</v>
      </c>
      <c r="AA3032" s="100">
        <f t="shared" si="906"/>
        <v>0.7753904129885536</v>
      </c>
      <c r="AB3032" s="29">
        <f t="shared" si="907"/>
        <v>1.0265855001721991</v>
      </c>
      <c r="AG3032" s="40">
        <f t="array" ref="AG3032">SUM(_xlfn.NORM.DIST($AD$3:$AD$1003,$F3032,$AA3032,FALSE)*WindSpeedStep)</f>
        <v>1.0000000000000033</v>
      </c>
      <c r="AH3032" s="40">
        <f t="array" ref="AH3032">SUM(_xlfn.NORM.DIST($AD$3:$AD$1003,$F3032,$AB3032,FALSE)*WindSpeedStep)</f>
        <v>0.99999999991311594</v>
      </c>
      <c r="AJ3032" s="47">
        <f t="shared" si="901"/>
        <v>6</v>
      </c>
      <c r="AK3032" s="83" t="b">
        <f>COUNTIF('Power Curve'!$D$2:$D$31,AJ3032)&gt;0</f>
        <v>1</v>
      </c>
      <c r="AL3032" s="83" t="b">
        <f t="shared" si="902"/>
        <v>0</v>
      </c>
      <c r="AM3032" s="83" t="b">
        <f t="shared" si="908"/>
        <v>1</v>
      </c>
      <c r="AN3032" s="47" t="str">
        <f t="shared" si="903"/>
        <v>Outer</v>
      </c>
      <c r="AO3032" s="48" t="str">
        <f t="shared" si="904"/>
        <v>0.3-0.4</v>
      </c>
      <c r="AP3032" s="49" t="str">
        <f t="shared" si="909"/>
        <v>11-12</v>
      </c>
      <c r="AQ3032" s="49" t="str">
        <f t="shared" si="910"/>
        <v>Mar</v>
      </c>
      <c r="AR3032" s="48" t="str">
        <f t="shared" si="911"/>
        <v>345-355</v>
      </c>
      <c r="AS3032" s="49" t="str">
        <f t="shared" si="905"/>
        <v>LWS-HTI</v>
      </c>
    </row>
    <row r="3033" spans="5:45" x14ac:dyDescent="0.3">
      <c r="E3033" s="15">
        <v>40998.486111111109</v>
      </c>
      <c r="F3033" s="21">
        <v>6.28</v>
      </c>
      <c r="G3033" s="21">
        <v>448.4699859619144</v>
      </c>
      <c r="H3033" s="42">
        <v>1.1784236135005639</v>
      </c>
      <c r="I3033" s="35">
        <v>352</v>
      </c>
      <c r="J3033" s="43">
        <v>0.12898089171974522</v>
      </c>
      <c r="K3033" s="44">
        <v>0.26444541110876185</v>
      </c>
      <c r="L3033" s="26">
        <f t="shared" si="893"/>
        <v>6.1993776460321364</v>
      </c>
      <c r="M3033" s="26">
        <f t="shared" si="894"/>
        <v>0.31618377549337978</v>
      </c>
      <c r="N3033" s="96">
        <f t="shared" si="895"/>
        <v>7</v>
      </c>
      <c r="O3033" s="26">
        <f t="shared" si="896"/>
        <v>0.17075496116803421</v>
      </c>
      <c r="P3033" s="3">
        <f>IF(L3033&gt;'Power Curve'!$C$37,0,INDEX(Ci,$N3033,1)*POWER(1-O3033,3)+INDEX(Ci,$N3033,2)*3*O3033*POWER(1-O3033,2)+INDEX(Ci,$N3033,3)*3*POWER(O3033,2)*(1-O3033)+INDEX(Ci,$N3033,4)*POWER(O3033,3))</f>
        <v>402.63202671915911</v>
      </c>
      <c r="Q3033" s="3">
        <f>MAX(0,MIN(P3033-V3033+W3033,'Power Curve'!$C$39))</f>
        <v>404.23207059452312</v>
      </c>
      <c r="R3033" s="3">
        <f t="shared" si="897"/>
        <v>448.4699859619144</v>
      </c>
      <c r="S3033" s="3">
        <f t="shared" si="898"/>
        <v>-44.237915367391281</v>
      </c>
      <c r="T3033" s="3">
        <f t="shared" si="899"/>
        <v>44.237915367391281</v>
      </c>
      <c r="V3033" s="37">
        <f t="array" ref="V3033">SUM(_xlfn.NORM.DIST($AD$3:$AD$1003,$L3033,$AA3033,FALSE)*WindSpeedStep*$AE$3:$AE$1003)/AG3033</f>
        <v>410.81699455636806</v>
      </c>
      <c r="W3033" s="37">
        <f t="array" ref="W3033">SUM(_xlfn.NORM.DIST($AD$3:$AD$1003,$L3033,$AB3033,FALSE)*WindSpeedStep*$AE$3:$AE$1003)/AH3033</f>
        <v>412.41703843173207</v>
      </c>
      <c r="Y3033" s="1">
        <f t="shared" si="900"/>
        <v>6</v>
      </c>
      <c r="Z3033" s="99">
        <f>IF(L3033&lt;'Power Curve'!$P$28,'Power Curve'!$Q$28,IF(L3033&gt;'Power Curve'!$P$29,'Power Curve'!$Q$29,INDEX(ReferenceTurbulence,Y3033)+(L3033-INDEX(ReferenceTurbulenceWindSpeed,Y3033))*(INDEX(ReferenceTurbulence,Y3033+1)-INDEX(ReferenceTurbulence,Y3033))/(INDEX(ReferenceTurbulenceWindSpeed,Y3033+1)-INDEX(ReferenceTurbulenceWindSpeed,Y3033))))</f>
        <v>0.12127574755552159</v>
      </c>
      <c r="AA3033" s="100">
        <f t="shared" si="906"/>
        <v>0.751834158401537</v>
      </c>
      <c r="AB3033" s="29">
        <f t="shared" si="907"/>
        <v>0.79960125689268002</v>
      </c>
      <c r="AG3033" s="40">
        <f t="array" ref="AG3033">SUM(_xlfn.NORM.DIST($AD$3:$AD$1003,$F3033,$AA3033,FALSE)*WindSpeedStep)</f>
        <v>1.0000000000000033</v>
      </c>
      <c r="AH3033" s="40">
        <f t="array" ref="AH3033">SUM(_xlfn.NORM.DIST($AD$3:$AD$1003,$F3033,$AB3033,FALSE)*WindSpeedStep)</f>
        <v>1.0000000000000024</v>
      </c>
      <c r="AJ3033" s="47">
        <f t="shared" si="901"/>
        <v>6</v>
      </c>
      <c r="AK3033" s="83" t="b">
        <f>COUNTIF('Power Curve'!$D$2:$D$31,AJ3033)&gt;0</f>
        <v>1</v>
      </c>
      <c r="AL3033" s="83" t="b">
        <f t="shared" si="902"/>
        <v>0</v>
      </c>
      <c r="AM3033" s="83" t="b">
        <f t="shared" si="908"/>
        <v>1</v>
      </c>
      <c r="AN3033" s="47" t="str">
        <f t="shared" si="903"/>
        <v>Inner</v>
      </c>
      <c r="AO3033" s="48" t="str">
        <f t="shared" si="904"/>
        <v>0.3-0.4</v>
      </c>
      <c r="AP3033" s="49" t="str">
        <f t="shared" si="909"/>
        <v>11-12</v>
      </c>
      <c r="AQ3033" s="49" t="str">
        <f t="shared" si="910"/>
        <v>Mar</v>
      </c>
      <c r="AR3033" s="48" t="str">
        <f t="shared" si="911"/>
        <v>345-355</v>
      </c>
      <c r="AS3033" s="49" t="str">
        <f t="shared" si="905"/>
        <v>Inner-TI</v>
      </c>
    </row>
    <row r="3034" spans="5:45" x14ac:dyDescent="0.3">
      <c r="E3034" s="15">
        <v>40998.493055555555</v>
      </c>
      <c r="F3034" s="21">
        <v>6.36</v>
      </c>
      <c r="G3034" s="21">
        <v>452.58000564575252</v>
      </c>
      <c r="H3034" s="42">
        <v>1.1779462728967987</v>
      </c>
      <c r="I3034" s="35">
        <v>339.8</v>
      </c>
      <c r="J3034" s="43">
        <v>0.19182389937106917</v>
      </c>
      <c r="K3034" s="44">
        <v>0.2216340736111273</v>
      </c>
      <c r="L3034" s="26">
        <f t="shared" si="893"/>
        <v>6.2775027774878689</v>
      </c>
      <c r="M3034" s="26">
        <f t="shared" si="894"/>
        <v>0.32825826640245237</v>
      </c>
      <c r="N3034" s="96">
        <f t="shared" si="895"/>
        <v>7</v>
      </c>
      <c r="O3034" s="26">
        <f t="shared" si="896"/>
        <v>0.25017277045454228</v>
      </c>
      <c r="P3034" s="3">
        <f>IF(L3034&gt;'Power Curve'!$C$37,0,INDEX(Ci,$N3034,1)*POWER(1-O3034,3)+INDEX(Ci,$N3034,2)*3*O3034*POWER(1-O3034,2)+INDEX(Ci,$N3034,3)*3*POWER(O3034,2)*(1-O3034)+INDEX(Ci,$N3034,4)*POWER(O3034,3))</f>
        <v>419.45492765902037</v>
      </c>
      <c r="Q3034" s="3">
        <f>MAX(0,MIN(P3034-V3034+W3034,'Power Curve'!$C$39))</f>
        <v>438.66976047219094</v>
      </c>
      <c r="R3034" s="3">
        <f t="shared" si="897"/>
        <v>452.58000564575252</v>
      </c>
      <c r="S3034" s="3">
        <f t="shared" si="898"/>
        <v>-13.910245173561577</v>
      </c>
      <c r="T3034" s="3">
        <f t="shared" si="899"/>
        <v>13.910245173561577</v>
      </c>
      <c r="V3034" s="37">
        <f t="array" ref="V3034">SUM(_xlfn.NORM.DIST($AD$3:$AD$1003,$L3034,$AA3034,FALSE)*WindSpeedStep*$AE$3:$AE$1003)/AG3034</f>
        <v>427.19755605867124</v>
      </c>
      <c r="W3034" s="37">
        <f t="array" ref="W3034">SUM(_xlfn.NORM.DIST($AD$3:$AD$1003,$L3034,$AB3034,FALSE)*WindSpeedStep*$AE$3:$AE$1003)/AH3034</f>
        <v>446.41238887184181</v>
      </c>
      <c r="Y3034" s="1">
        <f t="shared" si="900"/>
        <v>6</v>
      </c>
      <c r="Z3034" s="99">
        <f>IF(L3034&lt;'Power Curve'!$P$28,'Power Curve'!$Q$28,IF(L3034&gt;'Power Curve'!$P$29,'Power Curve'!$Q$29,INDEX(ReferenceTurbulence,Y3034)+(L3034-INDEX(ReferenceTurbulenceWindSpeed,Y3034))*(INDEX(ReferenceTurbulence,Y3034+1)-INDEX(ReferenceTurbulence,Y3034))/(INDEX(ReferenceTurbulenceWindSpeed,Y3034+1)-INDEX(ReferenceTurbulenceWindSpeed,Y3034))))</f>
        <v>0.12112217655767407</v>
      </c>
      <c r="AA3034" s="100">
        <f t="shared" si="906"/>
        <v>0.76034479975617508</v>
      </c>
      <c r="AB3034" s="29">
        <f t="shared" si="907"/>
        <v>1.2041750610904403</v>
      </c>
      <c r="AG3034" s="40">
        <f t="array" ref="AG3034">SUM(_xlfn.NORM.DIST($AD$3:$AD$1003,$F3034,$AA3034,FALSE)*WindSpeedStep)</f>
        <v>1.0000000000000033</v>
      </c>
      <c r="AH3034" s="40">
        <f t="array" ref="AH3034">SUM(_xlfn.NORM.DIST($AD$3:$AD$1003,$F3034,$AB3034,FALSE)*WindSpeedStep)</f>
        <v>0.99999994943296511</v>
      </c>
      <c r="AJ3034" s="47">
        <f t="shared" si="901"/>
        <v>6</v>
      </c>
      <c r="AK3034" s="83" t="b">
        <f>COUNTIF('Power Curve'!$D$2:$D$31,AJ3034)&gt;0</f>
        <v>1</v>
      </c>
      <c r="AL3034" s="83" t="b">
        <f t="shared" si="902"/>
        <v>0</v>
      </c>
      <c r="AM3034" s="83" t="b">
        <f t="shared" si="908"/>
        <v>1</v>
      </c>
      <c r="AN3034" s="47" t="str">
        <f t="shared" si="903"/>
        <v>Outer</v>
      </c>
      <c r="AO3034" s="48" t="str">
        <f t="shared" si="904"/>
        <v>0.3-0.4</v>
      </c>
      <c r="AP3034" s="49" t="str">
        <f t="shared" si="909"/>
        <v>11-12</v>
      </c>
      <c r="AQ3034" s="49" t="str">
        <f t="shared" si="910"/>
        <v>Mar</v>
      </c>
      <c r="AR3034" s="48" t="str">
        <f t="shared" si="911"/>
        <v>335-345</v>
      </c>
      <c r="AS3034" s="49" t="str">
        <f t="shared" si="905"/>
        <v>LWS-HTI</v>
      </c>
    </row>
    <row r="3035" spans="5:45" x14ac:dyDescent="0.3">
      <c r="E3035" s="15">
        <v>40998.5</v>
      </c>
      <c r="F3035" s="21">
        <v>7.6</v>
      </c>
      <c r="G3035" s="21">
        <v>647.98001956939697</v>
      </c>
      <c r="H3035" s="42">
        <v>1.1765857227476249</v>
      </c>
      <c r="I3035" s="35">
        <v>338.9</v>
      </c>
      <c r="J3035" s="43">
        <v>9.6052631578947376E-2</v>
      </c>
      <c r="K3035" s="44">
        <v>0.16075941711256336</v>
      </c>
      <c r="L3035" s="26">
        <f t="shared" si="893"/>
        <v>7.4985292074797973</v>
      </c>
      <c r="M3035" s="26">
        <f t="shared" si="894"/>
        <v>0.51697183723373807</v>
      </c>
      <c r="N3035" s="96">
        <f t="shared" si="895"/>
        <v>8</v>
      </c>
      <c r="O3035" s="26">
        <f t="shared" si="896"/>
        <v>0.48653710390023408</v>
      </c>
      <c r="P3035" s="3">
        <f>IF(L3035&gt;'Power Curve'!$C$37,0,INDEX(Ci,$N3035,1)*POWER(1-O3035,3)+INDEX(Ci,$N3035,2)*3*O3035*POWER(1-O3035,2)+INDEX(Ci,$N3035,3)*3*POWER(O3035,2)*(1-O3035)+INDEX(Ci,$N3035,4)*POWER(O3035,3))</f>
        <v>731.47926908756017</v>
      </c>
      <c r="Q3035" s="3">
        <f>MAX(0,MIN(P3035-V3035+W3035,'Power Curve'!$C$39))</f>
        <v>723.53055334055318</v>
      </c>
      <c r="R3035" s="3">
        <f t="shared" si="897"/>
        <v>647.98001956939697</v>
      </c>
      <c r="S3035" s="3">
        <f t="shared" si="898"/>
        <v>75.550533771156211</v>
      </c>
      <c r="T3035" s="3">
        <f t="shared" si="899"/>
        <v>75.550533771156211</v>
      </c>
      <c r="V3035" s="37">
        <f t="array" ref="V3035">SUM(_xlfn.NORM.DIST($AD$3:$AD$1003,$L3035,$AA3035,FALSE)*WindSpeedStep*$AE$3:$AE$1003)/AG3035</f>
        <v>726.12830836625938</v>
      </c>
      <c r="W3035" s="37">
        <f t="array" ref="W3035">SUM(_xlfn.NORM.DIST($AD$3:$AD$1003,$L3035,$AB3035,FALSE)*WindSpeedStep*$AE$3:$AE$1003)/AH3035</f>
        <v>718.17959261925239</v>
      </c>
      <c r="Y3035" s="1">
        <f t="shared" si="900"/>
        <v>7</v>
      </c>
      <c r="Z3035" s="99">
        <f>IF(L3035&lt;'Power Curve'!$P$28,'Power Curve'!$Q$28,IF(L3035&gt;'Power Curve'!$P$29,'Power Curve'!$Q$29,INDEX(ReferenceTurbulence,Y3035)+(L3035-INDEX(ReferenceTurbulenceWindSpeed,Y3035))*(INDEX(ReferenceTurbulence,Y3035+1)-INDEX(ReferenceTurbulence,Y3035))/(INDEX(ReferenceTurbulenceWindSpeed,Y3035+1)-INDEX(ReferenceTurbulenceWindSpeed,Y3035))))</f>
        <v>0.11953796427484062</v>
      </c>
      <c r="AA3035" s="100">
        <f t="shared" si="906"/>
        <v>0.89635891651756894</v>
      </c>
      <c r="AB3035" s="29">
        <f t="shared" si="907"/>
        <v>0.72025346335003326</v>
      </c>
      <c r="AG3035" s="40">
        <f t="array" ref="AG3035">SUM(_xlfn.NORM.DIST($AD$3:$AD$1003,$F3035,$AA3035,FALSE)*WindSpeedStep)</f>
        <v>1.0000000000000042</v>
      </c>
      <c r="AH3035" s="40">
        <f t="array" ref="AH3035">SUM(_xlfn.NORM.DIST($AD$3:$AD$1003,$F3035,$AB3035,FALSE)*WindSpeedStep)</f>
        <v>1.0000000000000038</v>
      </c>
      <c r="AJ3035" s="47">
        <f t="shared" si="901"/>
        <v>7</v>
      </c>
      <c r="AK3035" s="83" t="b">
        <f>COUNTIF('Power Curve'!$D$2:$D$31,AJ3035)&gt;0</f>
        <v>1</v>
      </c>
      <c r="AL3035" s="83" t="b">
        <f t="shared" si="902"/>
        <v>0</v>
      </c>
      <c r="AM3035" s="83" t="b">
        <f t="shared" si="908"/>
        <v>1</v>
      </c>
      <c r="AN3035" s="47" t="str">
        <f t="shared" si="903"/>
        <v>Outer</v>
      </c>
      <c r="AO3035" s="48" t="str">
        <f t="shared" si="904"/>
        <v>0.5-0.6</v>
      </c>
      <c r="AP3035" s="49" t="str">
        <f t="shared" si="909"/>
        <v>12-13</v>
      </c>
      <c r="AQ3035" s="49" t="str">
        <f t="shared" si="910"/>
        <v>Mar</v>
      </c>
      <c r="AR3035" s="48" t="str">
        <f t="shared" si="911"/>
        <v>335-345</v>
      </c>
      <c r="AS3035" s="49" t="str">
        <f t="shared" si="905"/>
        <v>HWS-LTI</v>
      </c>
    </row>
    <row r="3036" spans="5:45" x14ac:dyDescent="0.3">
      <c r="E3036" s="15">
        <v>40998.506944444445</v>
      </c>
      <c r="F3036" s="21">
        <v>7.98</v>
      </c>
      <c r="G3036" s="21">
        <v>716.28000640869163</v>
      </c>
      <c r="H3036" s="42">
        <v>1.1761097400830005</v>
      </c>
      <c r="I3036" s="35">
        <v>342</v>
      </c>
      <c r="J3036" s="43">
        <v>8.8972431077694231E-2</v>
      </c>
      <c r="K3036" s="44">
        <v>0.25161826260238651</v>
      </c>
      <c r="L3036" s="26">
        <f t="shared" si="893"/>
        <v>7.8723938005054608</v>
      </c>
      <c r="M3036" s="26">
        <f t="shared" si="894"/>
        <v>0.57475381526817315</v>
      </c>
      <c r="N3036" s="96">
        <f t="shared" si="895"/>
        <v>8</v>
      </c>
      <c r="O3036" s="26">
        <f t="shared" si="896"/>
        <v>0.86282477446636463</v>
      </c>
      <c r="P3036" s="3">
        <f>IF(L3036&gt;'Power Curve'!$C$37,0,INDEX(Ci,$N3036,1)*POWER(1-O3036,3)+INDEX(Ci,$N3036,2)*3*O3036*POWER(1-O3036,2)+INDEX(Ci,$N3036,3)*3*POWER(O3036,2)*(1-O3036)+INDEX(Ci,$N3036,4)*POWER(O3036,3))</f>
        <v>840.18347375890289</v>
      </c>
      <c r="Q3036" s="3">
        <f>MAX(0,MIN(P3036-V3036+W3036,'Power Curve'!$C$39))</f>
        <v>828.57997270753333</v>
      </c>
      <c r="R3036" s="3">
        <f t="shared" si="897"/>
        <v>716.28000640869163</v>
      </c>
      <c r="S3036" s="3">
        <f t="shared" si="898"/>
        <v>112.2999662988417</v>
      </c>
      <c r="T3036" s="3">
        <f t="shared" si="899"/>
        <v>112.2999662988417</v>
      </c>
      <c r="V3036" s="37">
        <f t="array" ref="V3036">SUM(_xlfn.NORM.DIST($AD$3:$AD$1003,$L3036,$AA3036,FALSE)*WindSpeedStep*$AE$3:$AE$1003)/AG3036</f>
        <v>834.76676285800499</v>
      </c>
      <c r="W3036" s="37">
        <f t="array" ref="W3036">SUM(_xlfn.NORM.DIST($AD$3:$AD$1003,$L3036,$AB3036,FALSE)*WindSpeedStep*$AE$3:$AE$1003)/AH3036</f>
        <v>823.16326180663543</v>
      </c>
      <c r="Y3036" s="1">
        <f t="shared" si="900"/>
        <v>7</v>
      </c>
      <c r="Z3036" s="99">
        <f>IF(L3036&lt;'Power Curve'!$P$28,'Power Curve'!$Q$28,IF(L3036&gt;'Power Curve'!$P$29,'Power Curve'!$Q$29,INDEX(ReferenceTurbulence,Y3036)+(L3036-INDEX(ReferenceTurbulenceWindSpeed,Y3036))*(INDEX(ReferenceTurbulence,Y3036+1)-INDEX(ReferenceTurbulence,Y3036))/(INDEX(ReferenceTurbulenceWindSpeed,Y3036+1)-INDEX(ReferenceTurbulenceWindSpeed,Y3036))))</f>
        <v>0.11943412452852084</v>
      </c>
      <c r="AA3036" s="100">
        <f t="shared" si="906"/>
        <v>0.94023246150712469</v>
      </c>
      <c r="AB3036" s="29">
        <f t="shared" si="907"/>
        <v>0.70042601483193945</v>
      </c>
      <c r="AG3036" s="40">
        <f t="array" ref="AG3036">SUM(_xlfn.NORM.DIST($AD$3:$AD$1003,$F3036,$AA3036,FALSE)*WindSpeedStep)</f>
        <v>1.0000000000000036</v>
      </c>
      <c r="AH3036" s="40">
        <f t="array" ref="AH3036">SUM(_xlfn.NORM.DIST($AD$3:$AD$1003,$F3036,$AB3036,FALSE)*WindSpeedStep)</f>
        <v>1.0000000000000038</v>
      </c>
      <c r="AJ3036" s="47">
        <f t="shared" si="901"/>
        <v>8</v>
      </c>
      <c r="AK3036" s="83" t="b">
        <f>COUNTIF('Power Curve'!$D$2:$D$31,AJ3036)&gt;0</f>
        <v>1</v>
      </c>
      <c r="AL3036" s="83" t="b">
        <f t="shared" si="902"/>
        <v>0</v>
      </c>
      <c r="AM3036" s="83" t="b">
        <f t="shared" si="908"/>
        <v>1</v>
      </c>
      <c r="AN3036" s="47" t="str">
        <f t="shared" si="903"/>
        <v>Outer</v>
      </c>
      <c r="AO3036" s="48" t="str">
        <f t="shared" si="904"/>
        <v>0.5-0.6</v>
      </c>
      <c r="AP3036" s="49" t="str">
        <f t="shared" si="909"/>
        <v>12-13</v>
      </c>
      <c r="AQ3036" s="49" t="str">
        <f t="shared" si="910"/>
        <v>Mar</v>
      </c>
      <c r="AR3036" s="48" t="str">
        <f t="shared" si="911"/>
        <v>335-345</v>
      </c>
      <c r="AS3036" s="49" t="str">
        <f t="shared" si="905"/>
        <v>HWS-LTI</v>
      </c>
    </row>
    <row r="3037" spans="5:45" x14ac:dyDescent="0.3">
      <c r="E3037" s="15">
        <v>40998.513888888891</v>
      </c>
      <c r="F3037" s="21">
        <v>7.8</v>
      </c>
      <c r="G3037" s="21">
        <v>699.94997978210449</v>
      </c>
      <c r="H3037" s="42">
        <v>1.1764125932439582</v>
      </c>
      <c r="I3037" s="35">
        <v>336</v>
      </c>
      <c r="J3037" s="43">
        <v>0.13461538461538464</v>
      </c>
      <c r="K3037" s="44">
        <v>0.28315522080795946</v>
      </c>
      <c r="L3037" s="26">
        <f t="shared" si="893"/>
        <v>7.6954814341576734</v>
      </c>
      <c r="M3037" s="26">
        <f t="shared" si="894"/>
        <v>0.5474114387580068</v>
      </c>
      <c r="N3037" s="96">
        <f t="shared" si="895"/>
        <v>8</v>
      </c>
      <c r="O3037" s="26">
        <f t="shared" si="896"/>
        <v>0.68476581015363225</v>
      </c>
      <c r="P3037" s="3">
        <f>IF(L3037&gt;'Power Curve'!$C$37,0,INDEX(Ci,$N3037,1)*POWER(1-O3037,3)+INDEX(Ci,$N3037,2)*3*O3037*POWER(1-O3037,2)+INDEX(Ci,$N3037,3)*3*POWER(O3037,2)*(1-O3037)+INDEX(Ci,$N3037,4)*POWER(O3037,3))</f>
        <v>788.17586933019606</v>
      </c>
      <c r="Q3037" s="3">
        <f>MAX(0,MIN(P3037-V3037+W3037,'Power Curve'!$C$39))</f>
        <v>794.69930009162204</v>
      </c>
      <c r="R3037" s="3">
        <f t="shared" si="897"/>
        <v>699.94997978210449</v>
      </c>
      <c r="S3037" s="3">
        <f t="shared" si="898"/>
        <v>94.749320309517543</v>
      </c>
      <c r="T3037" s="3">
        <f t="shared" si="899"/>
        <v>94.749320309517543</v>
      </c>
      <c r="V3037" s="37">
        <f t="array" ref="V3037">SUM(_xlfn.NORM.DIST($AD$3:$AD$1003,$L3037,$AA3037,FALSE)*WindSpeedStep*$AE$3:$AE$1003)/AG3037</f>
        <v>782.31713029433081</v>
      </c>
      <c r="W3037" s="37">
        <f t="array" ref="W3037">SUM(_xlfn.NORM.DIST($AD$3:$AD$1003,$L3037,$AB3037,FALSE)*WindSpeedStep*$AE$3:$AE$1003)/AH3037</f>
        <v>788.84056105575678</v>
      </c>
      <c r="Y3037" s="1">
        <f t="shared" si="900"/>
        <v>7</v>
      </c>
      <c r="Z3037" s="99">
        <f>IF(L3037&lt;'Power Curve'!$P$28,'Power Curve'!$Q$28,IF(L3037&gt;'Power Curve'!$P$29,'Power Curve'!$Q$29,INDEX(ReferenceTurbulence,Y3037)+(L3037-INDEX(ReferenceTurbulenceWindSpeed,Y3037))*(INDEX(ReferenceTurbulence,Y3037+1)-INDEX(ReferenceTurbulence,Y3037))/(INDEX(ReferenceTurbulenceWindSpeed,Y3037+1)-INDEX(ReferenceTurbulenceWindSpeed,Y3037))))</f>
        <v>0.11948326139674822</v>
      </c>
      <c r="AA3037" s="100">
        <f t="shared" si="906"/>
        <v>0.91948121977128416</v>
      </c>
      <c r="AB3037" s="29">
        <f t="shared" si="907"/>
        <v>1.0359301930596869</v>
      </c>
      <c r="AG3037" s="40">
        <f t="array" ref="AG3037">SUM(_xlfn.NORM.DIST($AD$3:$AD$1003,$F3037,$AA3037,FALSE)*WindSpeedStep)</f>
        <v>1.0000000000000038</v>
      </c>
      <c r="AH3037" s="40">
        <f t="array" ref="AH3037">SUM(_xlfn.NORM.DIST($AD$3:$AD$1003,$F3037,$AB3037,FALSE)*WindSpeedStep)</f>
        <v>0.99999999999998579</v>
      </c>
      <c r="AJ3037" s="47">
        <f t="shared" si="901"/>
        <v>8</v>
      </c>
      <c r="AK3037" s="83" t="b">
        <f>COUNTIF('Power Curve'!$D$2:$D$31,AJ3037)&gt;0</f>
        <v>1</v>
      </c>
      <c r="AL3037" s="83" t="b">
        <f t="shared" si="902"/>
        <v>0</v>
      </c>
      <c r="AM3037" s="83" t="b">
        <f t="shared" si="908"/>
        <v>1</v>
      </c>
      <c r="AN3037" s="47" t="str">
        <f t="shared" si="903"/>
        <v>Inner</v>
      </c>
      <c r="AO3037" s="48" t="str">
        <f t="shared" si="904"/>
        <v>0.5-0.6</v>
      </c>
      <c r="AP3037" s="49" t="str">
        <f t="shared" si="909"/>
        <v>12-13</v>
      </c>
      <c r="AQ3037" s="49" t="str">
        <f t="shared" si="910"/>
        <v>Mar</v>
      </c>
      <c r="AR3037" s="48" t="str">
        <f t="shared" si="911"/>
        <v>335-345</v>
      </c>
      <c r="AS3037" s="49" t="str">
        <f t="shared" si="905"/>
        <v>Inner-TI</v>
      </c>
    </row>
    <row r="3038" spans="5:45" x14ac:dyDescent="0.3">
      <c r="E3038" s="15">
        <v>40999.159722222219</v>
      </c>
      <c r="F3038" s="21">
        <v>4.7300000000000004</v>
      </c>
      <c r="G3038" s="21">
        <v>121.31999969482419</v>
      </c>
      <c r="H3038" s="42">
        <v>1.2159111035618773</v>
      </c>
      <c r="I3038" s="35">
        <v>353.4</v>
      </c>
      <c r="J3038" s="43">
        <v>0.20507399577167015</v>
      </c>
      <c r="K3038" s="44">
        <v>0.4269265648358454</v>
      </c>
      <c r="L3038" s="26">
        <f t="shared" si="893"/>
        <v>4.7182728589616847</v>
      </c>
      <c r="M3038" s="26">
        <f t="shared" si="894"/>
        <v>8.727425619229176E-2</v>
      </c>
      <c r="N3038" s="96">
        <f t="shared" si="895"/>
        <v>5</v>
      </c>
      <c r="O3038" s="26">
        <f t="shared" si="896"/>
        <v>0.64570861928184853</v>
      </c>
      <c r="P3038" s="3">
        <f>IF(L3038&gt;'Power Curve'!$C$37,0,INDEX(Ci,$N3038,1)*POWER(1-O3038,3)+INDEX(Ci,$N3038,2)*3*O3038*POWER(1-O3038,2)+INDEX(Ci,$N3038,3)*3*POWER(O3038,2)*(1-O3038)+INDEX(Ci,$N3038,4)*POWER(O3038,3))</f>
        <v>158.83415266424964</v>
      </c>
      <c r="Q3038" s="3">
        <f>MAX(0,MIN(P3038-V3038+W3038,'Power Curve'!$C$39))</f>
        <v>177.6942565148928</v>
      </c>
      <c r="R3038" s="3">
        <f t="shared" si="897"/>
        <v>121.31999969482419</v>
      </c>
      <c r="S3038" s="3">
        <f t="shared" si="898"/>
        <v>56.374256820068609</v>
      </c>
      <c r="T3038" s="3">
        <f t="shared" si="899"/>
        <v>56.374256820068609</v>
      </c>
      <c r="V3038" s="37">
        <f t="array" ref="V3038">SUM(_xlfn.NORM.DIST($AD$3:$AD$1003,$L3038,$AA3038,FALSE)*WindSpeedStep*$AE$3:$AE$1003)/AG3038</f>
        <v>135.04682804901444</v>
      </c>
      <c r="W3038" s="37">
        <f t="array" ref="W3038">SUM(_xlfn.NORM.DIST($AD$3:$AD$1003,$L3038,$AB3038,FALSE)*WindSpeedStep*$AE$3:$AE$1003)/AH3038</f>
        <v>153.90693189965759</v>
      </c>
      <c r="Y3038" s="1">
        <f t="shared" si="900"/>
        <v>4</v>
      </c>
      <c r="Z3038" s="99">
        <f>IF(L3038&lt;'Power Curve'!$P$28,'Power Curve'!$Q$28,IF(L3038&gt;'Power Curve'!$P$29,'Power Curve'!$Q$29,INDEX(ReferenceTurbulence,Y3038)+(L3038-INDEX(ReferenceTurbulenceWindSpeed,Y3038))*(INDEX(ReferenceTurbulence,Y3038+1)-INDEX(ReferenceTurbulence,Y3038))/(INDEX(ReferenceTurbulenceWindSpeed,Y3038+1)-INDEX(ReferenceTurbulenceWindSpeed,Y3038))))</f>
        <v>0.11754455071154322</v>
      </c>
      <c r="AA3038" s="100">
        <f t="shared" si="906"/>
        <v>0.55460726334111976</v>
      </c>
      <c r="AB3038" s="29">
        <f t="shared" si="907"/>
        <v>0.96759506832829456</v>
      </c>
      <c r="AG3038" s="40">
        <f t="array" ref="AG3038">SUM(_xlfn.NORM.DIST($AD$3:$AD$1003,$F3038,$AA3038,FALSE)*WindSpeedStep)</f>
        <v>1.000000000000004</v>
      </c>
      <c r="AH3038" s="40">
        <f t="array" ref="AH3038">SUM(_xlfn.NORM.DIST($AD$3:$AD$1003,$F3038,$AB3038,FALSE)*WindSpeedStep)</f>
        <v>0.9999996139267141</v>
      </c>
      <c r="AJ3038" s="47">
        <f t="shared" si="901"/>
        <v>5</v>
      </c>
      <c r="AK3038" s="83" t="b">
        <f>COUNTIF('Power Curve'!$D$2:$D$31,AJ3038)&gt;0</f>
        <v>1</v>
      </c>
      <c r="AL3038" s="83" t="b">
        <f t="shared" si="902"/>
        <v>0</v>
      </c>
      <c r="AM3038" s="83" t="b">
        <f t="shared" si="908"/>
        <v>1</v>
      </c>
      <c r="AN3038" s="47" t="str">
        <f t="shared" si="903"/>
        <v>Outer</v>
      </c>
      <c r="AO3038" s="48" t="str">
        <f t="shared" si="904"/>
        <v>0.0-0.1</v>
      </c>
      <c r="AP3038" s="49" t="str">
        <f t="shared" si="909"/>
        <v>3-4</v>
      </c>
      <c r="AQ3038" s="49" t="str">
        <f t="shared" si="910"/>
        <v>Mar</v>
      </c>
      <c r="AR3038" s="48" t="str">
        <f t="shared" si="911"/>
        <v>345-355</v>
      </c>
      <c r="AS3038" s="49" t="str">
        <f t="shared" si="905"/>
        <v>LWS-HTI</v>
      </c>
    </row>
    <row r="3039" spans="5:45" x14ac:dyDescent="0.3">
      <c r="E3039" s="15">
        <v>40999.166666666664</v>
      </c>
      <c r="F3039" s="21">
        <v>4.1399999999999997</v>
      </c>
      <c r="G3039" s="21">
        <v>121.00999450683591</v>
      </c>
      <c r="H3039" s="42">
        <v>1.2166462365395254</v>
      </c>
      <c r="I3039" s="35">
        <v>351.8</v>
      </c>
      <c r="J3039" s="43">
        <v>0.21497584541062803</v>
      </c>
      <c r="K3039" s="44">
        <v>0.55352553130750415</v>
      </c>
      <c r="L3039" s="26">
        <f t="shared" si="893"/>
        <v>4.1305677563878724</v>
      </c>
      <c r="M3039" s="26">
        <f t="shared" si="894"/>
        <v>-3.5574619247389009E-3</v>
      </c>
      <c r="N3039" s="96">
        <f t="shared" si="895"/>
        <v>4</v>
      </c>
      <c r="O3039" s="26">
        <f t="shared" si="896"/>
        <v>0.98360075324185947</v>
      </c>
      <c r="P3039" s="3">
        <f>IF(L3039&gt;'Power Curve'!$C$37,0,INDEX(Ci,$N3039,1)*POWER(1-O3039,3)+INDEX(Ci,$N3039,2)*3*O3039*POWER(1-O3039,2)+INDEX(Ci,$N3039,3)*3*POWER(O3039,2)*(1-O3039)+INDEX(Ci,$N3039,4)*POWER(O3039,3))</f>
        <v>75.481022384244497</v>
      </c>
      <c r="Q3039" s="3">
        <f>MAX(0,MIN(P3039-V3039+W3039,'Power Curve'!$C$39))</f>
        <v>108.03755493038011</v>
      </c>
      <c r="R3039" s="3">
        <f t="shared" si="897"/>
        <v>121.00999450683591</v>
      </c>
      <c r="S3039" s="3">
        <f t="shared" si="898"/>
        <v>-12.972439576455798</v>
      </c>
      <c r="T3039" s="3">
        <f t="shared" si="899"/>
        <v>12.972439576455798</v>
      </c>
      <c r="V3039" s="37">
        <f t="array" ref="V3039">SUM(_xlfn.NORM.DIST($AD$3:$AD$1003,$L3039,$AA3039,FALSE)*WindSpeedStep*$AE$3:$AE$1003)/AG3039</f>
        <v>42.375471062808963</v>
      </c>
      <c r="W3039" s="37">
        <f t="array" ref="W3039">SUM(_xlfn.NORM.DIST($AD$3:$AD$1003,$L3039,$AB3039,FALSE)*WindSpeedStep*$AE$3:$AE$1003)/AH3039</f>
        <v>74.932003608944584</v>
      </c>
      <c r="Y3039" s="1">
        <f t="shared" si="900"/>
        <v>3</v>
      </c>
      <c r="Z3039" s="99">
        <f>IF(L3039&lt;'Power Curve'!$P$28,'Power Curve'!$Q$28,IF(L3039&gt;'Power Curve'!$P$29,'Power Curve'!$Q$29,INDEX(ReferenceTurbulence,Y3039)+(L3039-INDEX(ReferenceTurbulenceWindSpeed,Y3039))*(INDEX(ReferenceTurbulence,Y3039+1)-INDEX(ReferenceTurbulence,Y3039))/(INDEX(ReferenceTurbulenceWindSpeed,Y3039+1)-INDEX(ReferenceTurbulenceWindSpeed,Y3039))))</f>
        <v>0.11713247834199569</v>
      </c>
      <c r="AA3039" s="100">
        <f t="shared" si="906"/>
        <v>0.48382363826524821</v>
      </c>
      <c r="AB3039" s="29">
        <f t="shared" si="907"/>
        <v>0.88797229545536394</v>
      </c>
      <c r="AG3039" s="40">
        <f t="array" ref="AG3039">SUM(_xlfn.NORM.DIST($AD$3:$AD$1003,$F3039,$AA3039,FALSE)*WindSpeedStep)</f>
        <v>1.0000000000000027</v>
      </c>
      <c r="AH3039" s="40">
        <f t="array" ref="AH3039">SUM(_xlfn.NORM.DIST($AD$3:$AD$1003,$F3039,$AB3039,FALSE)*WindSpeedStep)</f>
        <v>0.99999882717206612</v>
      </c>
      <c r="AJ3039" s="47">
        <f t="shared" si="901"/>
        <v>4</v>
      </c>
      <c r="AK3039" s="83" t="b">
        <f>COUNTIF('Power Curve'!$D$2:$D$31,AJ3039)&gt;0</f>
        <v>1</v>
      </c>
      <c r="AL3039" s="83" t="b">
        <f t="shared" si="902"/>
        <v>0</v>
      </c>
      <c r="AM3039" s="83" t="b">
        <f t="shared" si="908"/>
        <v>1</v>
      </c>
      <c r="AN3039" s="47" t="str">
        <f t="shared" si="903"/>
        <v>Outer</v>
      </c>
      <c r="AO3039" s="48" t="str">
        <f t="shared" si="904"/>
        <v>&lt;0</v>
      </c>
      <c r="AP3039" s="49" t="str">
        <f t="shared" si="909"/>
        <v>4-5</v>
      </c>
      <c r="AQ3039" s="49" t="str">
        <f t="shared" si="910"/>
        <v>Mar</v>
      </c>
      <c r="AR3039" s="48" t="str">
        <f t="shared" si="911"/>
        <v>345-355</v>
      </c>
      <c r="AS3039" s="49" t="str">
        <f t="shared" si="905"/>
        <v>LWS-HTI</v>
      </c>
    </row>
    <row r="3040" spans="5:45" x14ac:dyDescent="0.3">
      <c r="E3040" s="15">
        <v>40999.173611111109</v>
      </c>
      <c r="F3040" s="21">
        <v>5.08</v>
      </c>
      <c r="G3040" s="21">
        <v>277.09000396728572</v>
      </c>
      <c r="H3040" s="42">
        <v>1.2167841718488914</v>
      </c>
      <c r="I3040" s="35">
        <v>354.5</v>
      </c>
      <c r="J3040" s="43">
        <v>0.19488188976377951</v>
      </c>
      <c r="K3040" s="44">
        <v>0.62909882072048784</v>
      </c>
      <c r="L3040" s="26">
        <f t="shared" si="893"/>
        <v>5.0686176701719887</v>
      </c>
      <c r="M3040" s="26">
        <f t="shared" si="894"/>
        <v>0.14142117612927149</v>
      </c>
      <c r="N3040" s="96">
        <f t="shared" si="895"/>
        <v>6</v>
      </c>
      <c r="O3040" s="26">
        <f t="shared" si="896"/>
        <v>4.0375715702658715E-2</v>
      </c>
      <c r="P3040" s="3">
        <f>IF(L3040&gt;'Power Curve'!$C$37,0,INDEX(Ci,$N3040,1)*POWER(1-O3040,3)+INDEX(Ci,$N3040,2)*3*O3040*POWER(1-O3040,2)+INDEX(Ci,$N3040,3)*3*POWER(O3040,2)*(1-O3040)+INDEX(Ci,$N3040,4)*POWER(O3040,3))</f>
        <v>217.69572356644872</v>
      </c>
      <c r="Q3040" s="3">
        <f>MAX(0,MIN(P3040-V3040+W3040,'Power Curve'!$C$39))</f>
        <v>228.52205960954925</v>
      </c>
      <c r="R3040" s="3">
        <f t="shared" si="897"/>
        <v>277.09000396728572</v>
      </c>
      <c r="S3040" s="3">
        <f t="shared" si="898"/>
        <v>-48.567944357736479</v>
      </c>
      <c r="T3040" s="3">
        <f t="shared" si="899"/>
        <v>48.567944357736479</v>
      </c>
      <c r="V3040" s="37">
        <f t="array" ref="V3040">SUM(_xlfn.NORM.DIST($AD$3:$AD$1003,$L3040,$AA3040,FALSE)*WindSpeedStep*$AE$3:$AE$1003)/AG3040</f>
        <v>198.04275906528048</v>
      </c>
      <c r="W3040" s="37">
        <f t="array" ref="W3040">SUM(_xlfn.NORM.DIST($AD$3:$AD$1003,$L3040,$AB3040,FALSE)*WindSpeedStep*$AE$3:$AE$1003)/AH3040</f>
        <v>208.869095108381</v>
      </c>
      <c r="Y3040" s="1">
        <f t="shared" si="900"/>
        <v>5</v>
      </c>
      <c r="Z3040" s="99">
        <f>IF(L3040&lt;'Power Curve'!$P$28,'Power Curve'!$Q$28,IF(L3040&gt;'Power Curve'!$P$29,'Power Curve'!$Q$29,INDEX(ReferenceTurbulence,Y3040)+(L3040-INDEX(ReferenceTurbulenceWindSpeed,Y3040))*(INDEX(ReferenceTurbulence,Y3040+1)-INDEX(ReferenceTurbulence,Y3040))/(INDEX(ReferenceTurbulenceWindSpeed,Y3040+1)-INDEX(ReferenceTurbulenceWindSpeed,Y3040))))</f>
        <v>0.11792550165399444</v>
      </c>
      <c r="AA3040" s="100">
        <f t="shared" si="906"/>
        <v>0.59771928144733233</v>
      </c>
      <c r="AB3040" s="29">
        <f t="shared" si="907"/>
        <v>0.98778179005320244</v>
      </c>
      <c r="AG3040" s="40">
        <f t="array" ref="AG3040">SUM(_xlfn.NORM.DIST($AD$3:$AD$1003,$F3040,$AA3040,FALSE)*WindSpeedStep)</f>
        <v>1.0000000000000033</v>
      </c>
      <c r="AH3040" s="40">
        <f t="array" ref="AH3040">SUM(_xlfn.NORM.DIST($AD$3:$AD$1003,$F3040,$AB3040,FALSE)*WindSpeedStep)</f>
        <v>0.99999989800776179</v>
      </c>
      <c r="AJ3040" s="47">
        <f t="shared" si="901"/>
        <v>5</v>
      </c>
      <c r="AK3040" s="83" t="b">
        <f>COUNTIF('Power Curve'!$D$2:$D$31,AJ3040)&gt;0</f>
        <v>1</v>
      </c>
      <c r="AL3040" s="83" t="b">
        <f t="shared" si="902"/>
        <v>0</v>
      </c>
      <c r="AM3040" s="83" t="b">
        <f t="shared" si="908"/>
        <v>1</v>
      </c>
      <c r="AN3040" s="47" t="str">
        <f t="shared" si="903"/>
        <v>Outer</v>
      </c>
      <c r="AO3040" s="48" t="str">
        <f t="shared" si="904"/>
        <v>0.1-0.2</v>
      </c>
      <c r="AP3040" s="49" t="str">
        <f t="shared" si="909"/>
        <v>4-5</v>
      </c>
      <c r="AQ3040" s="49" t="str">
        <f t="shared" si="910"/>
        <v>Mar</v>
      </c>
      <c r="AR3040" s="48" t="str">
        <f t="shared" si="911"/>
        <v>345-355</v>
      </c>
      <c r="AS3040" s="49" t="str">
        <f t="shared" si="905"/>
        <v>LWS-HTI</v>
      </c>
    </row>
    <row r="3041" spans="5:45" x14ac:dyDescent="0.3">
      <c r="E3041" s="15">
        <v>40999.180555555555</v>
      </c>
      <c r="F3041" s="21">
        <v>5.81</v>
      </c>
      <c r="G3041" s="21">
        <v>338.87001037597639</v>
      </c>
      <c r="H3041" s="42">
        <v>1.2172973129238513</v>
      </c>
      <c r="I3041" s="35">
        <v>356.3</v>
      </c>
      <c r="J3041" s="43">
        <v>0.15662650602409639</v>
      </c>
      <c r="K3041" s="44">
        <v>0.5841178560639656</v>
      </c>
      <c r="L3041" s="26">
        <f t="shared" si="893"/>
        <v>5.7977968051531965</v>
      </c>
      <c r="M3041" s="26">
        <f t="shared" si="894"/>
        <v>0.25411816200768644</v>
      </c>
      <c r="N3041" s="96">
        <f t="shared" si="895"/>
        <v>6</v>
      </c>
      <c r="O3041" s="26">
        <f t="shared" si="896"/>
        <v>0.76716150452482745</v>
      </c>
      <c r="P3041" s="3">
        <f>IF(L3041&gt;'Power Curve'!$C$37,0,INDEX(Ci,$N3041,1)*POWER(1-O3041,3)+INDEX(Ci,$N3041,2)*3*O3041*POWER(1-O3041,2)+INDEX(Ci,$N3041,3)*3*POWER(O3041,2)*(1-O3041)+INDEX(Ci,$N3041,4)*POWER(O3041,3))</f>
        <v>327.95032409997731</v>
      </c>
      <c r="Q3041" s="3">
        <f>MAX(0,MIN(P3041-V3041+W3041,'Power Curve'!$C$39))</f>
        <v>333.14558684010638</v>
      </c>
      <c r="R3041" s="3">
        <f t="shared" si="897"/>
        <v>338.87001037597639</v>
      </c>
      <c r="S3041" s="3">
        <f t="shared" si="898"/>
        <v>-5.7244235358700166</v>
      </c>
      <c r="T3041" s="3">
        <f t="shared" si="899"/>
        <v>5.7244235358700166</v>
      </c>
      <c r="V3041" s="37">
        <f t="array" ref="V3041">SUM(_xlfn.NORM.DIST($AD$3:$AD$1003,$L3041,$AA3041,FALSE)*WindSpeedStep*$AE$3:$AE$1003)/AG3041</f>
        <v>330.93281689216911</v>
      </c>
      <c r="W3041" s="37">
        <f t="array" ref="W3041">SUM(_xlfn.NORM.DIST($AD$3:$AD$1003,$L3041,$AB3041,FALSE)*WindSpeedStep*$AE$3:$AE$1003)/AH3041</f>
        <v>336.12807963229818</v>
      </c>
      <c r="Y3041" s="1">
        <f t="shared" si="900"/>
        <v>5</v>
      </c>
      <c r="Z3041" s="99">
        <f>IF(L3041&lt;'Power Curve'!$P$28,'Power Curve'!$Q$28,IF(L3041&gt;'Power Curve'!$P$29,'Power Curve'!$Q$29,INDEX(ReferenceTurbulence,Y3041)+(L3041-INDEX(ReferenceTurbulenceWindSpeed,Y3041))*(INDEX(ReferenceTurbulence,Y3041+1)-INDEX(ReferenceTurbulence,Y3041))/(INDEX(ReferenceTurbulenceWindSpeed,Y3041+1)-INDEX(ReferenceTurbulenceWindSpeed,Y3041))))</f>
        <v>0.12071293518414002</v>
      </c>
      <c r="AA3041" s="100">
        <f t="shared" si="906"/>
        <v>0.69986906995127185</v>
      </c>
      <c r="AB3041" s="29">
        <f t="shared" si="907"/>
        <v>0.90808865622881396</v>
      </c>
      <c r="AG3041" s="40">
        <f t="array" ref="AG3041">SUM(_xlfn.NORM.DIST($AD$3:$AD$1003,$F3041,$AA3041,FALSE)*WindSpeedStep)</f>
        <v>1.0000000000000036</v>
      </c>
      <c r="AH3041" s="40">
        <f t="array" ref="AH3041">SUM(_xlfn.NORM.DIST($AD$3:$AD$1003,$F3041,$AB3041,FALSE)*WindSpeedStep)</f>
        <v>0.99999999994637934</v>
      </c>
      <c r="AJ3041" s="47">
        <f t="shared" si="901"/>
        <v>6</v>
      </c>
      <c r="AK3041" s="83" t="b">
        <f>COUNTIF('Power Curve'!$D$2:$D$31,AJ3041)&gt;0</f>
        <v>1</v>
      </c>
      <c r="AL3041" s="83" t="b">
        <f t="shared" si="902"/>
        <v>0</v>
      </c>
      <c r="AM3041" s="83" t="b">
        <f t="shared" si="908"/>
        <v>1</v>
      </c>
      <c r="AN3041" s="47" t="str">
        <f t="shared" si="903"/>
        <v>Outer</v>
      </c>
      <c r="AO3041" s="48" t="str">
        <f t="shared" si="904"/>
        <v>0.2-0.3</v>
      </c>
      <c r="AP3041" s="49" t="str">
        <f t="shared" si="909"/>
        <v>4-5</v>
      </c>
      <c r="AQ3041" s="49" t="str">
        <f t="shared" si="910"/>
        <v>Mar</v>
      </c>
      <c r="AR3041" s="48" t="str">
        <f t="shared" si="911"/>
        <v>355-5</v>
      </c>
      <c r="AS3041" s="49" t="str">
        <f t="shared" si="905"/>
        <v>LWS-HTI</v>
      </c>
    </row>
    <row r="3042" spans="5:45" x14ac:dyDescent="0.3">
      <c r="E3042" s="15">
        <v>40999.1875</v>
      </c>
      <c r="F3042" s="21">
        <v>5.62</v>
      </c>
      <c r="G3042" s="21">
        <v>363.32001495361379</v>
      </c>
      <c r="H3042" s="42">
        <v>1.2172513032037953</v>
      </c>
      <c r="I3042" s="35">
        <v>353.3</v>
      </c>
      <c r="J3042" s="43">
        <v>0.1494661921708185</v>
      </c>
      <c r="K3042" s="44">
        <v>0.61623988660114815</v>
      </c>
      <c r="L3042" s="26">
        <f t="shared" si="893"/>
        <v>5.6081252190959008</v>
      </c>
      <c r="M3042" s="26">
        <f t="shared" si="894"/>
        <v>0.22480380696105373</v>
      </c>
      <c r="N3042" s="96">
        <f t="shared" si="895"/>
        <v>6</v>
      </c>
      <c r="O3042" s="26">
        <f t="shared" si="896"/>
        <v>0.57811246749587275</v>
      </c>
      <c r="P3042" s="3">
        <f>IF(L3042&gt;'Power Curve'!$C$37,0,INDEX(Ci,$N3042,1)*POWER(1-O3042,3)+INDEX(Ci,$N3042,2)*3*O3042*POWER(1-O3042,2)+INDEX(Ci,$N3042,3)*3*POWER(O3042,2)*(1-O3042)+INDEX(Ci,$N3042,4)*POWER(O3042,3))</f>
        <v>297.91389681123854</v>
      </c>
      <c r="Q3042" s="3">
        <f>MAX(0,MIN(P3042-V3042+W3042,'Power Curve'!$C$39))</f>
        <v>300.85688151213952</v>
      </c>
      <c r="R3042" s="3">
        <f t="shared" si="897"/>
        <v>363.32001495361379</v>
      </c>
      <c r="S3042" s="3">
        <f t="shared" si="898"/>
        <v>-62.46313344147427</v>
      </c>
      <c r="T3042" s="3">
        <f t="shared" si="899"/>
        <v>62.46313344147427</v>
      </c>
      <c r="V3042" s="37">
        <f t="array" ref="V3042">SUM(_xlfn.NORM.DIST($AD$3:$AD$1003,$L3042,$AA3042,FALSE)*WindSpeedStep*$AE$3:$AE$1003)/AG3042</f>
        <v>295.4041582048481</v>
      </c>
      <c r="W3042" s="37">
        <f t="array" ref="W3042">SUM(_xlfn.NORM.DIST($AD$3:$AD$1003,$L3042,$AB3042,FALSE)*WindSpeedStep*$AE$3:$AE$1003)/AH3042</f>
        <v>298.34714290574908</v>
      </c>
      <c r="Y3042" s="1">
        <f t="shared" si="900"/>
        <v>5</v>
      </c>
      <c r="Z3042" s="99">
        <f>IF(L3042&lt;'Power Curve'!$P$28,'Power Curve'!$Q$28,IF(L3042&gt;'Power Curve'!$P$29,'Power Curve'!$Q$29,INDEX(ReferenceTurbulence,Y3042)+(L3042-INDEX(ReferenceTurbulenceWindSpeed,Y3042))*(INDEX(ReferenceTurbulence,Y3042+1)-INDEX(ReferenceTurbulence,Y3042))/(INDEX(ReferenceTurbulenceWindSpeed,Y3042+1)-INDEX(ReferenceTurbulenceWindSpeed,Y3042))))</f>
        <v>0.11998787749484448</v>
      </c>
      <c r="AA3042" s="100">
        <f t="shared" si="906"/>
        <v>0.67290704176462679</v>
      </c>
      <c r="AB3042" s="29">
        <f t="shared" si="907"/>
        <v>0.83822512171540153</v>
      </c>
      <c r="AG3042" s="40">
        <f t="array" ref="AG3042">SUM(_xlfn.NORM.DIST($AD$3:$AD$1003,$F3042,$AA3042,FALSE)*WindSpeedStep)</f>
        <v>1.000000000000004</v>
      </c>
      <c r="AH3042" s="40">
        <f t="array" ref="AH3042">SUM(_xlfn.NORM.DIST($AD$3:$AD$1003,$F3042,$AB3042,FALSE)*WindSpeedStep)</f>
        <v>0.99999999999348799</v>
      </c>
      <c r="AJ3042" s="47">
        <f t="shared" si="901"/>
        <v>6</v>
      </c>
      <c r="AK3042" s="83" t="b">
        <f>COUNTIF('Power Curve'!$D$2:$D$31,AJ3042)&gt;0</f>
        <v>1</v>
      </c>
      <c r="AL3042" s="83" t="b">
        <f t="shared" si="902"/>
        <v>0</v>
      </c>
      <c r="AM3042" s="83" t="b">
        <f t="shared" si="908"/>
        <v>1</v>
      </c>
      <c r="AN3042" s="47" t="str">
        <f t="shared" si="903"/>
        <v>Outer</v>
      </c>
      <c r="AO3042" s="48" t="str">
        <f t="shared" si="904"/>
        <v>0.2-0.3</v>
      </c>
      <c r="AP3042" s="49" t="str">
        <f t="shared" si="909"/>
        <v>4-5</v>
      </c>
      <c r="AQ3042" s="49" t="str">
        <f t="shared" si="910"/>
        <v>Mar</v>
      </c>
      <c r="AR3042" s="48" t="str">
        <f t="shared" si="911"/>
        <v>345-355</v>
      </c>
      <c r="AS3042" s="49" t="str">
        <f t="shared" si="905"/>
        <v>LWS-HTI</v>
      </c>
    </row>
    <row r="3043" spans="5:45" x14ac:dyDescent="0.3">
      <c r="E3043" s="15">
        <v>40999.194444444445</v>
      </c>
      <c r="F3043" s="21">
        <v>5.95</v>
      </c>
      <c r="G3043" s="21">
        <v>284.23999023437489</v>
      </c>
      <c r="H3043" s="42">
        <v>1.2166994708767236</v>
      </c>
      <c r="I3043" s="35">
        <v>350.7</v>
      </c>
      <c r="J3043" s="43">
        <v>0.11932773109243697</v>
      </c>
      <c r="K3043" s="44">
        <v>0.59001274757287892</v>
      </c>
      <c r="L3043" s="26">
        <f t="shared" si="893"/>
        <v>5.936530579449423</v>
      </c>
      <c r="M3043" s="26">
        <f t="shared" si="894"/>
        <v>0.27555991404454905</v>
      </c>
      <c r="N3043" s="96">
        <f t="shared" si="895"/>
        <v>6</v>
      </c>
      <c r="O3043" s="26">
        <f t="shared" si="896"/>
        <v>0.9054399202816884</v>
      </c>
      <c r="P3043" s="3">
        <f>IF(L3043&gt;'Power Curve'!$C$37,0,INDEX(Ci,$N3043,1)*POWER(1-O3043,3)+INDEX(Ci,$N3043,2)*3*O3043*POWER(1-O3043,2)+INDEX(Ci,$N3043,3)*3*POWER(O3043,2)*(1-O3043)+INDEX(Ci,$N3043,4)*POWER(O3043,3))</f>
        <v>351.6801779656621</v>
      </c>
      <c r="Q3043" s="3">
        <f>MAX(0,MIN(P3043-V3043+W3043,'Power Curve'!$C$39))</f>
        <v>351.40227549843365</v>
      </c>
      <c r="R3043" s="3">
        <f t="shared" si="897"/>
        <v>284.23999023437489</v>
      </c>
      <c r="S3043" s="3">
        <f t="shared" si="898"/>
        <v>67.162285264058767</v>
      </c>
      <c r="T3043" s="3">
        <f t="shared" si="899"/>
        <v>67.162285264058767</v>
      </c>
      <c r="V3043" s="37">
        <f t="array" ref="V3043">SUM(_xlfn.NORM.DIST($AD$3:$AD$1003,$L3043,$AA3043,FALSE)*WindSpeedStep*$AE$3:$AE$1003)/AG3043</f>
        <v>357.76760691472424</v>
      </c>
      <c r="W3043" s="37">
        <f t="array" ref="W3043">SUM(_xlfn.NORM.DIST($AD$3:$AD$1003,$L3043,$AB3043,FALSE)*WindSpeedStep*$AE$3:$AE$1003)/AH3043</f>
        <v>357.4897044474958</v>
      </c>
      <c r="Y3043" s="1">
        <f t="shared" si="900"/>
        <v>5</v>
      </c>
      <c r="Z3043" s="99">
        <f>IF(L3043&lt;'Power Curve'!$P$28,'Power Curve'!$Q$28,IF(L3043&gt;'Power Curve'!$P$29,'Power Curve'!$Q$29,INDEX(ReferenceTurbulence,Y3043)+(L3043-INDEX(ReferenceTurbulenceWindSpeed,Y3043))*(INDEX(ReferenceTurbulence,Y3043+1)-INDEX(ReferenceTurbulence,Y3043))/(INDEX(ReferenceTurbulenceWindSpeed,Y3043+1)-INDEX(ReferenceTurbulenceWindSpeed,Y3043))))</f>
        <v>0.12124327286892157</v>
      </c>
      <c r="AA3043" s="100">
        <f t="shared" si="906"/>
        <v>0.7197643969388835</v>
      </c>
      <c r="AB3043" s="29">
        <f t="shared" si="907"/>
        <v>0.70839272460656977</v>
      </c>
      <c r="AG3043" s="40">
        <f t="array" ref="AG3043">SUM(_xlfn.NORM.DIST($AD$3:$AD$1003,$F3043,$AA3043,FALSE)*WindSpeedStep)</f>
        <v>1.0000000000000036</v>
      </c>
      <c r="AH3043" s="40">
        <f t="array" ref="AH3043">SUM(_xlfn.NORM.DIST($AD$3:$AD$1003,$F3043,$AB3043,FALSE)*WindSpeedStep)</f>
        <v>1.0000000000000036</v>
      </c>
      <c r="AJ3043" s="47">
        <f t="shared" si="901"/>
        <v>6</v>
      </c>
      <c r="AK3043" s="83" t="b">
        <f>COUNTIF('Power Curve'!$D$2:$D$31,AJ3043)&gt;0</f>
        <v>1</v>
      </c>
      <c r="AL3043" s="83" t="b">
        <f t="shared" si="902"/>
        <v>0</v>
      </c>
      <c r="AM3043" s="83" t="b">
        <f t="shared" si="908"/>
        <v>1</v>
      </c>
      <c r="AN3043" s="47" t="str">
        <f t="shared" si="903"/>
        <v>Outer</v>
      </c>
      <c r="AO3043" s="48" t="str">
        <f t="shared" si="904"/>
        <v>0.2-0.3</v>
      </c>
      <c r="AP3043" s="49" t="str">
        <f t="shared" si="909"/>
        <v>4-5</v>
      </c>
      <c r="AQ3043" s="49" t="str">
        <f t="shared" si="910"/>
        <v>Mar</v>
      </c>
      <c r="AR3043" s="48" t="str">
        <f t="shared" si="911"/>
        <v>345-355</v>
      </c>
      <c r="AS3043" s="49" t="str">
        <f t="shared" si="905"/>
        <v>Inner-TI</v>
      </c>
    </row>
    <row r="3044" spans="5:45" x14ac:dyDescent="0.3">
      <c r="E3044" s="15">
        <v>40999.201388888891</v>
      </c>
      <c r="F3044" s="21">
        <v>5</v>
      </c>
      <c r="G3044" s="21">
        <v>172.45999526977531</v>
      </c>
      <c r="H3044" s="42">
        <v>1.2160637209187455</v>
      </c>
      <c r="I3044" s="35">
        <v>344</v>
      </c>
      <c r="J3044" s="43">
        <v>0.16599999999999998</v>
      </c>
      <c r="K3044" s="44">
        <v>0.30064049413882099</v>
      </c>
      <c r="L3044" s="26">
        <f t="shared" si="893"/>
        <v>4.9878121123867327</v>
      </c>
      <c r="M3044" s="26">
        <f t="shared" si="894"/>
        <v>0.12893241669040309</v>
      </c>
      <c r="N3044" s="96">
        <f t="shared" si="895"/>
        <v>5</v>
      </c>
      <c r="O3044" s="26">
        <f t="shared" si="896"/>
        <v>0.95392132642289529</v>
      </c>
      <c r="P3044" s="3">
        <f>IF(L3044&gt;'Power Curve'!$C$37,0,INDEX(Ci,$N3044,1)*POWER(1-O3044,3)+INDEX(Ci,$N3044,2)*3*O3044*POWER(1-O3044,2)+INDEX(Ci,$N3044,3)*3*POWER(O3044,2)*(1-O3044)+INDEX(Ci,$N3044,4)*POWER(O3044,3))</f>
        <v>205.08995497543398</v>
      </c>
      <c r="Q3044" s="3">
        <f>MAX(0,MIN(P3044-V3044+W3044,'Power Curve'!$C$39))</f>
        <v>210.45454909592971</v>
      </c>
      <c r="R3044" s="3">
        <f t="shared" si="897"/>
        <v>172.45999526977531</v>
      </c>
      <c r="S3044" s="3">
        <f t="shared" si="898"/>
        <v>37.994553826154402</v>
      </c>
      <c r="T3044" s="3">
        <f t="shared" si="899"/>
        <v>37.994553826154402</v>
      </c>
      <c r="V3044" s="37">
        <f t="array" ref="V3044">SUM(_xlfn.NORM.DIST($AD$3:$AD$1003,$L3044,$AA3044,FALSE)*WindSpeedStep*$AE$3:$AE$1003)/AG3044</f>
        <v>183.5083110648367</v>
      </c>
      <c r="W3044" s="37">
        <f t="array" ref="W3044">SUM(_xlfn.NORM.DIST($AD$3:$AD$1003,$L3044,$AB3044,FALSE)*WindSpeedStep*$AE$3:$AE$1003)/AH3044</f>
        <v>188.87290518533243</v>
      </c>
      <c r="Y3044" s="1">
        <f t="shared" si="900"/>
        <v>4</v>
      </c>
      <c r="Z3044" s="99">
        <f>IF(L3044&lt;'Power Curve'!$P$28,'Power Curve'!$Q$28,IF(L3044&gt;'Power Curve'!$P$29,'Power Curve'!$Q$29,INDEX(ReferenceTurbulence,Y3044)+(L3044-INDEX(ReferenceTurbulenceWindSpeed,Y3044))*(INDEX(ReferenceTurbulence,Y3044+1)-INDEX(ReferenceTurbulence,Y3044))/(INDEX(ReferenceTurbulenceWindSpeed,Y3044+1)-INDEX(ReferenceTurbulenceWindSpeed,Y3044))))</f>
        <v>0.11774124305351247</v>
      </c>
      <c r="AA3044" s="100">
        <f t="shared" si="906"/>
        <v>0.58727119822977969</v>
      </c>
      <c r="AB3044" s="29">
        <f t="shared" si="907"/>
        <v>0.82797681065619755</v>
      </c>
      <c r="AG3044" s="40">
        <f t="array" ref="AG3044">SUM(_xlfn.NORM.DIST($AD$3:$AD$1003,$F3044,$AA3044,FALSE)*WindSpeedStep)</f>
        <v>1.0000000000000038</v>
      </c>
      <c r="AH3044" s="40">
        <f t="array" ref="AH3044">SUM(_xlfn.NORM.DIST($AD$3:$AD$1003,$F3044,$AB3044,FALSE)*WindSpeedStep)</f>
        <v>0.99999999947919715</v>
      </c>
      <c r="AJ3044" s="47">
        <f t="shared" si="901"/>
        <v>5</v>
      </c>
      <c r="AK3044" s="83" t="b">
        <f>COUNTIF('Power Curve'!$D$2:$D$31,AJ3044)&gt;0</f>
        <v>1</v>
      </c>
      <c r="AL3044" s="83" t="b">
        <f t="shared" si="902"/>
        <v>0</v>
      </c>
      <c r="AM3044" s="83" t="b">
        <f t="shared" si="908"/>
        <v>1</v>
      </c>
      <c r="AN3044" s="47" t="str">
        <f t="shared" si="903"/>
        <v>Outer</v>
      </c>
      <c r="AO3044" s="48" t="str">
        <f t="shared" si="904"/>
        <v>0.1-0.2</v>
      </c>
      <c r="AP3044" s="49" t="str">
        <f t="shared" si="909"/>
        <v>4-5</v>
      </c>
      <c r="AQ3044" s="49" t="str">
        <f t="shared" si="910"/>
        <v>Mar</v>
      </c>
      <c r="AR3044" s="48" t="str">
        <f t="shared" si="911"/>
        <v>335-345</v>
      </c>
      <c r="AS3044" s="49" t="str">
        <f t="shared" si="905"/>
        <v>LWS-HTI</v>
      </c>
    </row>
    <row r="3045" spans="5:45" x14ac:dyDescent="0.3">
      <c r="E3045" s="15">
        <v>40999.208333333336</v>
      </c>
      <c r="F3045" s="21">
        <v>5.29</v>
      </c>
      <c r="G3045" s="21">
        <v>247.88999557495171</v>
      </c>
      <c r="H3045" s="42">
        <v>1.2156965938390851</v>
      </c>
      <c r="I3045" s="35">
        <v>341.4</v>
      </c>
      <c r="J3045" s="43">
        <v>0.10964083175803402</v>
      </c>
      <c r="K3045" s="44">
        <v>0.66612192507181911</v>
      </c>
      <c r="L3045" s="26">
        <f t="shared" si="893"/>
        <v>5.2765741124669026</v>
      </c>
      <c r="M3045" s="26">
        <f t="shared" si="894"/>
        <v>0.17356151465011974</v>
      </c>
      <c r="N3045" s="96">
        <f t="shared" si="895"/>
        <v>6</v>
      </c>
      <c r="O3045" s="26">
        <f t="shared" si="896"/>
        <v>0.24764959355142066</v>
      </c>
      <c r="P3045" s="3">
        <f>IF(L3045&gt;'Power Curve'!$C$37,0,INDEX(Ci,$N3045,1)*POWER(1-O3045,3)+INDEX(Ci,$N3045,2)*3*O3045*POWER(1-O3045,2)+INDEX(Ci,$N3045,3)*3*POWER(O3045,2)*(1-O3045)+INDEX(Ci,$N3045,4)*POWER(O3045,3))</f>
        <v>248.75194263781293</v>
      </c>
      <c r="Q3045" s="3">
        <f>MAX(0,MIN(P3045-V3045+W3045,'Power Curve'!$C$39))</f>
        <v>248.81810814443489</v>
      </c>
      <c r="R3045" s="3">
        <f t="shared" si="897"/>
        <v>247.88999557495171</v>
      </c>
      <c r="S3045" s="3">
        <f t="shared" si="898"/>
        <v>0.92811256948317578</v>
      </c>
      <c r="T3045" s="3">
        <f t="shared" si="899"/>
        <v>0.92811256948317578</v>
      </c>
      <c r="V3045" s="37">
        <f t="array" ref="V3045">SUM(_xlfn.NORM.DIST($AD$3:$AD$1003,$L3045,$AA3045,FALSE)*WindSpeedStep*$AE$3:$AE$1003)/AG3045</f>
        <v>235.33569083914875</v>
      </c>
      <c r="W3045" s="37">
        <f t="array" ref="W3045">SUM(_xlfn.NORM.DIST($AD$3:$AD$1003,$L3045,$AB3045,FALSE)*WindSpeedStep*$AE$3:$AE$1003)/AH3045</f>
        <v>235.40185634577071</v>
      </c>
      <c r="Y3045" s="1">
        <f t="shared" si="900"/>
        <v>5</v>
      </c>
      <c r="Z3045" s="99">
        <f>IF(L3045&lt;'Power Curve'!$P$28,'Power Curve'!$Q$28,IF(L3045&gt;'Power Curve'!$P$29,'Power Curve'!$Q$29,INDEX(ReferenceTurbulence,Y3045)+(L3045-INDEX(ReferenceTurbulenceWindSpeed,Y3045))*(INDEX(ReferenceTurbulence,Y3045+1)-INDEX(ReferenceTurbulence,Y3045))/(INDEX(ReferenceTurbulenceWindSpeed,Y3045+1)-INDEX(ReferenceTurbulenceWindSpeed,Y3045))))</f>
        <v>0.1187204568745351</v>
      </c>
      <c r="AA3045" s="100">
        <f t="shared" si="906"/>
        <v>0.62643728936441523</v>
      </c>
      <c r="AB3045" s="29">
        <f t="shared" si="907"/>
        <v>0.57852797452378135</v>
      </c>
      <c r="AG3045" s="40">
        <f t="array" ref="AG3045">SUM(_xlfn.NORM.DIST($AD$3:$AD$1003,$F3045,$AA3045,FALSE)*WindSpeedStep)</f>
        <v>1.0000000000000033</v>
      </c>
      <c r="AH3045" s="40">
        <f t="array" ref="AH3045">SUM(_xlfn.NORM.DIST($AD$3:$AD$1003,$F3045,$AB3045,FALSE)*WindSpeedStep)</f>
        <v>1.0000000000000036</v>
      </c>
      <c r="AJ3045" s="47">
        <f t="shared" si="901"/>
        <v>5</v>
      </c>
      <c r="AK3045" s="83" t="b">
        <f>COUNTIF('Power Curve'!$D$2:$D$31,AJ3045)&gt;0</f>
        <v>1</v>
      </c>
      <c r="AL3045" s="83" t="b">
        <f t="shared" si="902"/>
        <v>0</v>
      </c>
      <c r="AM3045" s="83" t="b">
        <f t="shared" si="908"/>
        <v>1</v>
      </c>
      <c r="AN3045" s="47" t="str">
        <f t="shared" si="903"/>
        <v>Outer</v>
      </c>
      <c r="AO3045" s="48" t="str">
        <f t="shared" si="904"/>
        <v>0.1-0.2</v>
      </c>
      <c r="AP3045" s="49" t="str">
        <f t="shared" si="909"/>
        <v>5-6</v>
      </c>
      <c r="AQ3045" s="49" t="str">
        <f t="shared" si="910"/>
        <v>Mar</v>
      </c>
      <c r="AR3045" s="48" t="str">
        <f t="shared" si="911"/>
        <v>335-345</v>
      </c>
      <c r="AS3045" s="49" t="str">
        <f t="shared" si="905"/>
        <v>Inner-TI</v>
      </c>
    </row>
    <row r="3046" spans="5:45" x14ac:dyDescent="0.3">
      <c r="E3046" s="15">
        <v>40999.215277777781</v>
      </c>
      <c r="F3046" s="21">
        <v>6.2</v>
      </c>
      <c r="G3046" s="21">
        <v>403.34000396728572</v>
      </c>
      <c r="H3046" s="42">
        <v>1.2153372983287032</v>
      </c>
      <c r="I3046" s="35">
        <v>344.2</v>
      </c>
      <c r="J3046" s="43">
        <v>8.7096774193548387E-2</v>
      </c>
      <c r="K3046" s="44">
        <v>0.83332682069023489</v>
      </c>
      <c r="L3046" s="26">
        <f t="shared" si="893"/>
        <v>6.1836552482290257</v>
      </c>
      <c r="M3046" s="26">
        <f t="shared" si="894"/>
        <v>0.3137538282305064</v>
      </c>
      <c r="N3046" s="96">
        <f t="shared" si="895"/>
        <v>7</v>
      </c>
      <c r="O3046" s="26">
        <f t="shared" si="896"/>
        <v>0.15477241666554509</v>
      </c>
      <c r="P3046" s="3">
        <f>IF(L3046&gt;'Power Curve'!$C$37,0,INDEX(Ci,$N3046,1)*POWER(1-O3046,3)+INDEX(Ci,$N3046,2)*3*O3046*POWER(1-O3046,2)+INDEX(Ci,$N3046,3)*3*POWER(O3046,2)*(1-O3046)+INDEX(Ci,$N3046,4)*POWER(O3046,3))</f>
        <v>399.33256909575732</v>
      </c>
      <c r="Q3046" s="3">
        <f>MAX(0,MIN(P3046-V3046+W3046,'Power Curve'!$C$39))</f>
        <v>392.68885427512055</v>
      </c>
      <c r="R3046" s="3">
        <f t="shared" si="897"/>
        <v>403.34000396728572</v>
      </c>
      <c r="S3046" s="3">
        <f t="shared" si="898"/>
        <v>-10.651149692165177</v>
      </c>
      <c r="T3046" s="3">
        <f t="shared" si="899"/>
        <v>10.651149692165177</v>
      </c>
      <c r="V3046" s="37">
        <f t="array" ref="V3046">SUM(_xlfn.NORM.DIST($AD$3:$AD$1003,$L3046,$AA3046,FALSE)*WindSpeedStep*$AE$3:$AE$1003)/AG3046</f>
        <v>407.55720768427153</v>
      </c>
      <c r="W3046" s="37">
        <f t="array" ref="W3046">SUM(_xlfn.NORM.DIST($AD$3:$AD$1003,$L3046,$AB3046,FALSE)*WindSpeedStep*$AE$3:$AE$1003)/AH3046</f>
        <v>400.91349286363476</v>
      </c>
      <c r="Y3046" s="1">
        <f t="shared" si="900"/>
        <v>6</v>
      </c>
      <c r="Z3046" s="99">
        <f>IF(L3046&lt;'Power Curve'!$P$28,'Power Curve'!$Q$28,IF(L3046&gt;'Power Curve'!$P$29,'Power Curve'!$Q$29,INDEX(ReferenceTurbulence,Y3046)+(L3046-INDEX(ReferenceTurbulenceWindSpeed,Y3046))*(INDEX(ReferenceTurbulence,Y3046+1)-INDEX(ReferenceTurbulence,Y3046))/(INDEX(ReferenceTurbulenceWindSpeed,Y3046+1)-INDEX(ReferenceTurbulenceWindSpeed,Y3046))))</f>
        <v>0.12130665315880429</v>
      </c>
      <c r="AA3046" s="100">
        <f t="shared" si="906"/>
        <v>0.75011852245053823</v>
      </c>
      <c r="AB3046" s="29">
        <f t="shared" si="907"/>
        <v>0.53857642484575385</v>
      </c>
      <c r="AG3046" s="40">
        <f t="array" ref="AG3046">SUM(_xlfn.NORM.DIST($AD$3:$AD$1003,$F3046,$AA3046,FALSE)*WindSpeedStep)</f>
        <v>1.0000000000000036</v>
      </c>
      <c r="AH3046" s="40">
        <f t="array" ref="AH3046">SUM(_xlfn.NORM.DIST($AD$3:$AD$1003,$F3046,$AB3046,FALSE)*WindSpeedStep)</f>
        <v>1.0000000000000038</v>
      </c>
      <c r="AJ3046" s="47">
        <f t="shared" si="901"/>
        <v>6</v>
      </c>
      <c r="AK3046" s="83" t="b">
        <f>COUNTIF('Power Curve'!$D$2:$D$31,AJ3046)&gt;0</f>
        <v>1</v>
      </c>
      <c r="AL3046" s="83" t="b">
        <f t="shared" si="902"/>
        <v>0</v>
      </c>
      <c r="AM3046" s="83" t="b">
        <f t="shared" si="908"/>
        <v>1</v>
      </c>
      <c r="AN3046" s="47" t="str">
        <f t="shared" si="903"/>
        <v>Outer</v>
      </c>
      <c r="AO3046" s="48" t="str">
        <f t="shared" si="904"/>
        <v>0.3-0.4</v>
      </c>
      <c r="AP3046" s="49" t="str">
        <f t="shared" si="909"/>
        <v>5-6</v>
      </c>
      <c r="AQ3046" s="49" t="str">
        <f t="shared" si="910"/>
        <v>Mar</v>
      </c>
      <c r="AR3046" s="48" t="str">
        <f t="shared" si="911"/>
        <v>335-345</v>
      </c>
      <c r="AS3046" s="49" t="str">
        <f t="shared" si="905"/>
        <v>LWS-LTI</v>
      </c>
    </row>
    <row r="3047" spans="5:45" x14ac:dyDescent="0.3">
      <c r="E3047" s="15">
        <v>40999.222222222219</v>
      </c>
      <c r="F3047" s="21">
        <v>5.56</v>
      </c>
      <c r="G3047" s="21">
        <v>336.9199981689456</v>
      </c>
      <c r="H3047" s="42">
        <v>1.2146501231214031</v>
      </c>
      <c r="I3047" s="35">
        <v>343.8</v>
      </c>
      <c r="J3047" s="43">
        <v>0.18165467625899281</v>
      </c>
      <c r="K3047" s="44">
        <v>0.51104942773833351</v>
      </c>
      <c r="L3047" s="26">
        <f t="shared" si="893"/>
        <v>5.5442971034207167</v>
      </c>
      <c r="M3047" s="26">
        <f t="shared" si="894"/>
        <v>0.21493896592843501</v>
      </c>
      <c r="N3047" s="96">
        <f t="shared" si="895"/>
        <v>6</v>
      </c>
      <c r="O3047" s="26">
        <f t="shared" si="896"/>
        <v>0.51449385147332727</v>
      </c>
      <c r="P3047" s="3">
        <f>IF(L3047&gt;'Power Curve'!$C$37,0,INDEX(Ci,$N3047,1)*POWER(1-O3047,3)+INDEX(Ci,$N3047,2)*3*O3047*POWER(1-O3047,2)+INDEX(Ci,$N3047,3)*3*POWER(O3047,2)*(1-O3047)+INDEX(Ci,$N3047,4)*POWER(O3047,3))</f>
        <v>288.24562049935503</v>
      </c>
      <c r="Q3047" s="3">
        <f>MAX(0,MIN(P3047-V3047+W3047,'Power Curve'!$C$39))</f>
        <v>296.58771643946034</v>
      </c>
      <c r="R3047" s="3">
        <f t="shared" si="897"/>
        <v>336.9199981689456</v>
      </c>
      <c r="S3047" s="3">
        <f t="shared" si="898"/>
        <v>-40.33228172948526</v>
      </c>
      <c r="T3047" s="3">
        <f t="shared" si="899"/>
        <v>40.33228172948526</v>
      </c>
      <c r="V3047" s="37">
        <f t="array" ref="V3047">SUM(_xlfn.NORM.DIST($AD$3:$AD$1003,$L3047,$AA3047,FALSE)*WindSpeedStep*$AE$3:$AE$1003)/AG3047</f>
        <v>283.68845018492362</v>
      </c>
      <c r="W3047" s="37">
        <f t="array" ref="W3047">SUM(_xlfn.NORM.DIST($AD$3:$AD$1003,$L3047,$AB3047,FALSE)*WindSpeedStep*$AE$3:$AE$1003)/AH3047</f>
        <v>292.03054612502893</v>
      </c>
      <c r="Y3047" s="1">
        <f t="shared" si="900"/>
        <v>5</v>
      </c>
      <c r="Z3047" s="99">
        <f>IF(L3047&lt;'Power Curve'!$P$28,'Power Curve'!$Q$28,IF(L3047&gt;'Power Curve'!$P$29,'Power Curve'!$Q$29,INDEX(ReferenceTurbulence,Y3047)+(L3047-INDEX(ReferenceTurbulenceWindSpeed,Y3047))*(INDEX(ReferenceTurbulence,Y3047+1)-INDEX(ReferenceTurbulence,Y3047))/(INDEX(ReferenceTurbulenceWindSpeed,Y3047+1)-INDEX(ReferenceTurbulenceWindSpeed,Y3047))))</f>
        <v>0.1197438817175879</v>
      </c>
      <c r="AA3047" s="100">
        <f t="shared" si="906"/>
        <v>0.66389565655917548</v>
      </c>
      <c r="AB3047" s="29">
        <f t="shared" si="907"/>
        <v>1.0071474954055619</v>
      </c>
      <c r="AG3047" s="40">
        <f t="array" ref="AG3047">SUM(_xlfn.NORM.DIST($AD$3:$AD$1003,$F3047,$AA3047,FALSE)*WindSpeedStep)</f>
        <v>1.000000000000004</v>
      </c>
      <c r="AH3047" s="40">
        <f t="array" ref="AH3047">SUM(_xlfn.NORM.DIST($AD$3:$AD$1003,$F3047,$AB3047,FALSE)*WindSpeedStep)</f>
        <v>0.99999998744246221</v>
      </c>
      <c r="AJ3047" s="47">
        <f t="shared" si="901"/>
        <v>6</v>
      </c>
      <c r="AK3047" s="83" t="b">
        <f>COUNTIF('Power Curve'!$D$2:$D$31,AJ3047)&gt;0</f>
        <v>1</v>
      </c>
      <c r="AL3047" s="83" t="b">
        <f t="shared" si="902"/>
        <v>0</v>
      </c>
      <c r="AM3047" s="83" t="b">
        <f t="shared" si="908"/>
        <v>1</v>
      </c>
      <c r="AN3047" s="47" t="str">
        <f t="shared" si="903"/>
        <v>Outer</v>
      </c>
      <c r="AO3047" s="48" t="str">
        <f t="shared" si="904"/>
        <v>0.2-0.3</v>
      </c>
      <c r="AP3047" s="49" t="str">
        <f t="shared" si="909"/>
        <v>5-6</v>
      </c>
      <c r="AQ3047" s="49" t="str">
        <f t="shared" si="910"/>
        <v>Mar</v>
      </c>
      <c r="AR3047" s="48" t="str">
        <f t="shared" si="911"/>
        <v>335-345</v>
      </c>
      <c r="AS3047" s="49" t="str">
        <f t="shared" si="905"/>
        <v>LWS-HTI</v>
      </c>
    </row>
    <row r="3048" spans="5:45" x14ac:dyDescent="0.3">
      <c r="E3048" s="15">
        <v>40999.229166666664</v>
      </c>
      <c r="F3048" s="21">
        <v>6.08</v>
      </c>
      <c r="G3048" s="21">
        <v>355.570003509522</v>
      </c>
      <c r="H3048" s="42">
        <v>1.2137888205563236</v>
      </c>
      <c r="I3048" s="35">
        <v>338.5</v>
      </c>
      <c r="J3048" s="43">
        <v>0.13980263157894737</v>
      </c>
      <c r="K3048" s="44">
        <v>0.47164837607296617</v>
      </c>
      <c r="L3048" s="26">
        <f t="shared" si="893"/>
        <v>6.06139510749151</v>
      </c>
      <c r="M3048" s="26">
        <f t="shared" si="894"/>
        <v>0.29485812936421352</v>
      </c>
      <c r="N3048" s="96">
        <f t="shared" si="895"/>
        <v>7</v>
      </c>
      <c r="O3048" s="26">
        <f t="shared" si="896"/>
        <v>3.048932927086527E-2</v>
      </c>
      <c r="P3048" s="3">
        <f>IF(L3048&gt;'Power Curve'!$C$37,0,INDEX(Ci,$N3048,1)*POWER(1-O3048,3)+INDEX(Ci,$N3048,2)*3*O3048*POWER(1-O3048,2)+INDEX(Ci,$N3048,3)*3*POWER(O3048,2)*(1-O3048)+INDEX(Ci,$N3048,4)*POWER(O3048,3))</f>
        <v>374.75495498137343</v>
      </c>
      <c r="Q3048" s="3">
        <f>MAX(0,MIN(P3048-V3048+W3048,'Power Curve'!$C$39))</f>
        <v>378.13596518548741</v>
      </c>
      <c r="R3048" s="3">
        <f t="shared" si="897"/>
        <v>355.570003509522</v>
      </c>
      <c r="S3048" s="3">
        <f t="shared" si="898"/>
        <v>22.565961675965411</v>
      </c>
      <c r="T3048" s="3">
        <f t="shared" si="899"/>
        <v>22.565961675965411</v>
      </c>
      <c r="V3048" s="37">
        <f t="array" ref="V3048">SUM(_xlfn.NORM.DIST($AD$3:$AD$1003,$L3048,$AA3048,FALSE)*WindSpeedStep*$AE$3:$AE$1003)/AG3048</f>
        <v>382.61513652375857</v>
      </c>
      <c r="W3048" s="37">
        <f t="array" ref="W3048">SUM(_xlfn.NORM.DIST($AD$3:$AD$1003,$L3048,$AB3048,FALSE)*WindSpeedStep*$AE$3:$AE$1003)/AH3048</f>
        <v>385.99614672787254</v>
      </c>
      <c r="Y3048" s="1">
        <f t="shared" si="900"/>
        <v>6</v>
      </c>
      <c r="Z3048" s="99">
        <f>IF(L3048&lt;'Power Curve'!$P$28,'Power Curve'!$Q$28,IF(L3048&gt;'Power Curve'!$P$29,'Power Curve'!$Q$29,INDEX(ReferenceTurbulence,Y3048)+(L3048-INDEX(ReferenceTurbulenceWindSpeed,Y3048))*(INDEX(ReferenceTurbulence,Y3048+1)-INDEX(ReferenceTurbulence,Y3048))/(INDEX(ReferenceTurbulenceWindSpeed,Y3048+1)-INDEX(ReferenceTurbulenceWindSpeed,Y3048))))</f>
        <v>0.12154698058558985</v>
      </c>
      <c r="AA3048" s="100">
        <f t="shared" si="906"/>
        <v>0.73674427345185989</v>
      </c>
      <c r="AB3048" s="29">
        <f t="shared" si="907"/>
        <v>0.84739898706706973</v>
      </c>
      <c r="AG3048" s="40">
        <f t="array" ref="AG3048">SUM(_xlfn.NORM.DIST($AD$3:$AD$1003,$F3048,$AA3048,FALSE)*WindSpeedStep)</f>
        <v>1.0000000000000033</v>
      </c>
      <c r="AH3048" s="40">
        <f t="array" ref="AH3048">SUM(_xlfn.NORM.DIST($AD$3:$AD$1003,$F3048,$AB3048,FALSE)*WindSpeedStep)</f>
        <v>0.99999999999977629</v>
      </c>
      <c r="AJ3048" s="47">
        <f t="shared" si="901"/>
        <v>6</v>
      </c>
      <c r="AK3048" s="83" t="b">
        <f>COUNTIF('Power Curve'!$D$2:$D$31,AJ3048)&gt;0</f>
        <v>1</v>
      </c>
      <c r="AL3048" s="83" t="b">
        <f t="shared" si="902"/>
        <v>0</v>
      </c>
      <c r="AM3048" s="83" t="b">
        <f t="shared" si="908"/>
        <v>1</v>
      </c>
      <c r="AN3048" s="47" t="str">
        <f t="shared" si="903"/>
        <v>Outer</v>
      </c>
      <c r="AO3048" s="48" t="str">
        <f t="shared" si="904"/>
        <v>0.2-0.3</v>
      </c>
      <c r="AP3048" s="49" t="str">
        <f t="shared" si="909"/>
        <v>5-6</v>
      </c>
      <c r="AQ3048" s="49" t="str">
        <f t="shared" si="910"/>
        <v>Mar</v>
      </c>
      <c r="AR3048" s="48" t="str">
        <f t="shared" si="911"/>
        <v>335-345</v>
      </c>
      <c r="AS3048" s="49" t="str">
        <f t="shared" si="905"/>
        <v>Inner-TI</v>
      </c>
    </row>
    <row r="3049" spans="5:45" x14ac:dyDescent="0.3">
      <c r="E3049" s="15">
        <v>40999.236111111109</v>
      </c>
      <c r="F3049" s="21">
        <v>6.06</v>
      </c>
      <c r="G3049" s="21">
        <v>345.31000900268549</v>
      </c>
      <c r="H3049" s="42">
        <v>1.2140631331848142</v>
      </c>
      <c r="I3049" s="35">
        <v>333.3</v>
      </c>
      <c r="J3049" s="43">
        <v>0.12211221122112212</v>
      </c>
      <c r="K3049" s="44">
        <v>0.74029900283135364</v>
      </c>
      <c r="L3049" s="26">
        <f t="shared" si="893"/>
        <v>6.0419113905095365</v>
      </c>
      <c r="M3049" s="26">
        <f t="shared" si="894"/>
        <v>0.29184685809733463</v>
      </c>
      <c r="N3049" s="96">
        <f t="shared" si="895"/>
        <v>7</v>
      </c>
      <c r="O3049" s="26">
        <f t="shared" si="896"/>
        <v>1.068322986809582E-2</v>
      </c>
      <c r="P3049" s="3">
        <f>IF(L3049&gt;'Power Curve'!$C$37,0,INDEX(Ci,$N3049,1)*POWER(1-O3049,3)+INDEX(Ci,$N3049,2)*3*O3049*POWER(1-O3049,2)+INDEX(Ci,$N3049,3)*3*POWER(O3049,2)*(1-O3049)+INDEX(Ci,$N3049,4)*POWER(O3049,3))</f>
        <v>371.02629195749967</v>
      </c>
      <c r="Q3049" s="3">
        <f>MAX(0,MIN(P3049-V3049+W3049,'Power Curve'!$C$39))</f>
        <v>371.11652104562722</v>
      </c>
      <c r="R3049" s="3">
        <f t="shared" si="897"/>
        <v>345.31000900268549</v>
      </c>
      <c r="S3049" s="3">
        <f t="shared" si="898"/>
        <v>25.806512042941733</v>
      </c>
      <c r="T3049" s="3">
        <f t="shared" si="899"/>
        <v>25.806512042941733</v>
      </c>
      <c r="V3049" s="37">
        <f t="array" ref="V3049">SUM(_xlfn.NORM.DIST($AD$3:$AD$1003,$L3049,$AA3049,FALSE)*WindSpeedStep*$AE$3:$AE$1003)/AG3049</f>
        <v>378.70498212206127</v>
      </c>
      <c r="W3049" s="37">
        <f t="array" ref="W3049">SUM(_xlfn.NORM.DIST($AD$3:$AD$1003,$L3049,$AB3049,FALSE)*WindSpeedStep*$AE$3:$AE$1003)/AH3049</f>
        <v>378.79521121018882</v>
      </c>
      <c r="Y3049" s="1">
        <f t="shared" si="900"/>
        <v>6</v>
      </c>
      <c r="Z3049" s="99">
        <f>IF(L3049&lt;'Power Curve'!$P$28,'Power Curve'!$Q$28,IF(L3049&gt;'Power Curve'!$P$29,'Power Curve'!$Q$29,INDEX(ReferenceTurbulence,Y3049)+(L3049-INDEX(ReferenceTurbulenceWindSpeed,Y3049))*(INDEX(ReferenceTurbulence,Y3049+1)-INDEX(ReferenceTurbulence,Y3049))/(INDEX(ReferenceTurbulenceWindSpeed,Y3049+1)-INDEX(ReferenceTurbulenceWindSpeed,Y3049))))</f>
        <v>0.12158527983453762</v>
      </c>
      <c r="AA3049" s="100">
        <f t="shared" si="906"/>
        <v>0.73460748715058233</v>
      </c>
      <c r="AB3049" s="29">
        <f t="shared" si="907"/>
        <v>0.73779115989720412</v>
      </c>
      <c r="AG3049" s="40">
        <f t="array" ref="AG3049">SUM(_xlfn.NORM.DIST($AD$3:$AD$1003,$F3049,$AA3049,FALSE)*WindSpeedStep)</f>
        <v>1.0000000000000038</v>
      </c>
      <c r="AH3049" s="40">
        <f t="array" ref="AH3049">SUM(_xlfn.NORM.DIST($AD$3:$AD$1003,$F3049,$AB3049,FALSE)*WindSpeedStep)</f>
        <v>1.0000000000000038</v>
      </c>
      <c r="AJ3049" s="47">
        <f t="shared" si="901"/>
        <v>6</v>
      </c>
      <c r="AK3049" s="83" t="b">
        <f>COUNTIF('Power Curve'!$D$2:$D$31,AJ3049)&gt;0</f>
        <v>1</v>
      </c>
      <c r="AL3049" s="83" t="b">
        <f t="shared" si="902"/>
        <v>0</v>
      </c>
      <c r="AM3049" s="83" t="b">
        <f t="shared" si="908"/>
        <v>1</v>
      </c>
      <c r="AN3049" s="47" t="str">
        <f t="shared" si="903"/>
        <v>Outer</v>
      </c>
      <c r="AO3049" s="48" t="str">
        <f t="shared" si="904"/>
        <v>0.2-0.3</v>
      </c>
      <c r="AP3049" s="49" t="str">
        <f t="shared" si="909"/>
        <v>5-6</v>
      </c>
      <c r="AQ3049" s="49" t="str">
        <f t="shared" si="910"/>
        <v>Mar</v>
      </c>
      <c r="AR3049" s="48" t="str">
        <f t="shared" si="911"/>
        <v>325-335</v>
      </c>
      <c r="AS3049" s="49" t="str">
        <f t="shared" si="905"/>
        <v>Inner-TI</v>
      </c>
    </row>
    <row r="3050" spans="5:45" x14ac:dyDescent="0.3">
      <c r="E3050" s="15">
        <v>40999.243055555555</v>
      </c>
      <c r="F3050" s="21">
        <v>6.02</v>
      </c>
      <c r="G3050" s="21">
        <v>350.72999191284151</v>
      </c>
      <c r="H3050" s="42">
        <v>1.2137511267745407</v>
      </c>
      <c r="I3050" s="35">
        <v>335.3</v>
      </c>
      <c r="J3050" s="43">
        <v>6.6445182724252497E-2</v>
      </c>
      <c r="K3050" s="44">
        <v>1.1407410089719965</v>
      </c>
      <c r="L3050" s="26">
        <f t="shared" si="893"/>
        <v>6.0015165821278282</v>
      </c>
      <c r="M3050" s="26">
        <f t="shared" si="894"/>
        <v>0.28560371024605669</v>
      </c>
      <c r="N3050" s="96">
        <f t="shared" si="895"/>
        <v>6</v>
      </c>
      <c r="O3050" s="26">
        <f t="shared" si="896"/>
        <v>0.97021262283610465</v>
      </c>
      <c r="P3050" s="3">
        <f>IF(L3050&gt;'Power Curve'!$C$37,0,INDEX(Ci,$N3050,1)*POWER(1-O3050,3)+INDEX(Ci,$N3050,2)*3*O3050*POWER(1-O3050,2)+INDEX(Ci,$N3050,3)*3*POWER(O3050,2)*(1-O3050)+INDEX(Ci,$N3050,4)*POWER(O3050,3))</f>
        <v>363.45937142920286</v>
      </c>
      <c r="Q3050" s="3">
        <f>MAX(0,MIN(P3050-V3050+W3050,'Power Curve'!$C$39))</f>
        <v>354.82087859585738</v>
      </c>
      <c r="R3050" s="3">
        <f t="shared" si="897"/>
        <v>350.72999191284151</v>
      </c>
      <c r="S3050" s="3">
        <f t="shared" si="898"/>
        <v>4.0908866830158672</v>
      </c>
      <c r="T3050" s="3">
        <f t="shared" si="899"/>
        <v>4.0908866830158672</v>
      </c>
      <c r="V3050" s="37">
        <f t="array" ref="V3050">SUM(_xlfn.NORM.DIST($AD$3:$AD$1003,$L3050,$AA3050,FALSE)*WindSpeedStep*$AE$3:$AE$1003)/AG3050</f>
        <v>370.62473824661532</v>
      </c>
      <c r="W3050" s="37">
        <f t="array" ref="W3050">SUM(_xlfn.NORM.DIST($AD$3:$AD$1003,$L3050,$AB3050,FALSE)*WindSpeedStep*$AE$3:$AE$1003)/AH3050</f>
        <v>361.98624541326984</v>
      </c>
      <c r="Y3050" s="1">
        <f t="shared" si="900"/>
        <v>5</v>
      </c>
      <c r="Z3050" s="99">
        <f>IF(L3050&lt;'Power Curve'!$P$28,'Power Curve'!$Q$28,IF(L3050&gt;'Power Curve'!$P$29,'Power Curve'!$Q$29,INDEX(ReferenceTurbulence,Y3050)+(L3050-INDEX(ReferenceTurbulenceWindSpeed,Y3050))*(INDEX(ReferenceTurbulence,Y3050+1)-INDEX(ReferenceTurbulence,Y3050))/(INDEX(ReferenceTurbulenceWindSpeed,Y3050+1)-INDEX(ReferenceTurbulenceWindSpeed,Y3050))))</f>
        <v>0.12149169490154128</v>
      </c>
      <c r="AA3050" s="100">
        <f t="shared" si="906"/>
        <v>0.72913442154241492</v>
      </c>
      <c r="AB3050" s="29">
        <f t="shared" si="907"/>
        <v>0.39877186592211489</v>
      </c>
      <c r="AG3050" s="40">
        <f t="array" ref="AG3050">SUM(_xlfn.NORM.DIST($AD$3:$AD$1003,$F3050,$AA3050,FALSE)*WindSpeedStep)</f>
        <v>1.0000000000000036</v>
      </c>
      <c r="AH3050" s="40">
        <f t="array" ref="AH3050">SUM(_xlfn.NORM.DIST($AD$3:$AD$1003,$F3050,$AB3050,FALSE)*WindSpeedStep)</f>
        <v>1.0000000000000036</v>
      </c>
      <c r="AJ3050" s="47">
        <f t="shared" si="901"/>
        <v>6</v>
      </c>
      <c r="AK3050" s="83" t="b">
        <f>COUNTIF('Power Curve'!$D$2:$D$31,AJ3050)&gt;0</f>
        <v>1</v>
      </c>
      <c r="AL3050" s="83" t="b">
        <f t="shared" si="902"/>
        <v>0</v>
      </c>
      <c r="AM3050" s="83" t="b">
        <f t="shared" si="908"/>
        <v>1</v>
      </c>
      <c r="AN3050" s="47" t="str">
        <f t="shared" si="903"/>
        <v>Outer</v>
      </c>
      <c r="AO3050" s="48" t="str">
        <f t="shared" si="904"/>
        <v>0.2-0.3</v>
      </c>
      <c r="AP3050" s="49" t="str">
        <f t="shared" si="909"/>
        <v>5-6</v>
      </c>
      <c r="AQ3050" s="49" t="str">
        <f t="shared" si="910"/>
        <v>Mar</v>
      </c>
      <c r="AR3050" s="48" t="str">
        <f t="shared" si="911"/>
        <v>335-345</v>
      </c>
      <c r="AS3050" s="49" t="str">
        <f t="shared" si="905"/>
        <v>LWS-LTI</v>
      </c>
    </row>
    <row r="3051" spans="5:45" x14ac:dyDescent="0.3">
      <c r="E3051" s="15">
        <v>40999.25</v>
      </c>
      <c r="F3051" s="21">
        <v>6.32</v>
      </c>
      <c r="G3051" s="21">
        <v>345.45999526977585</v>
      </c>
      <c r="H3051" s="42">
        <v>1.2123362859085456</v>
      </c>
      <c r="I3051" s="35">
        <v>336.1</v>
      </c>
      <c r="J3051" s="43">
        <v>3.9556962025316451E-2</v>
      </c>
      <c r="K3051" s="44">
        <v>0.98109590046362738</v>
      </c>
      <c r="L3051" s="26">
        <f t="shared" si="893"/>
        <v>6.2981463781905402</v>
      </c>
      <c r="M3051" s="26">
        <f t="shared" si="894"/>
        <v>0.33144880143734273</v>
      </c>
      <c r="N3051" s="96">
        <f t="shared" si="895"/>
        <v>7</v>
      </c>
      <c r="O3051" s="26">
        <f t="shared" si="896"/>
        <v>0.27115794530215881</v>
      </c>
      <c r="P3051" s="3">
        <f>IF(L3051&gt;'Power Curve'!$C$37,0,INDEX(Ci,$N3051,1)*POWER(1-O3051,3)+INDEX(Ci,$N3051,2)*3*O3051*POWER(1-O3051,2)+INDEX(Ci,$N3051,3)*3*POWER(O3051,2)*(1-O3051)+INDEX(Ci,$N3051,4)*POWER(O3051,3))</f>
        <v>424.01303498785455</v>
      </c>
      <c r="Q3051" s="3">
        <f>MAX(0,MIN(P3051-V3051+W3051,'Power Curve'!$C$39))</f>
        <v>408.95124257759022</v>
      </c>
      <c r="R3051" s="3">
        <f t="shared" si="897"/>
        <v>345.45999526977585</v>
      </c>
      <c r="S3051" s="3">
        <f t="shared" si="898"/>
        <v>63.491247307814376</v>
      </c>
      <c r="T3051" s="3">
        <f t="shared" si="899"/>
        <v>63.491247307814376</v>
      </c>
      <c r="V3051" s="37">
        <f t="array" ref="V3051">SUM(_xlfn.NORM.DIST($AD$3:$AD$1003,$L3051,$AA3051,FALSE)*WindSpeedStep*$AE$3:$AE$1003)/AG3051</f>
        <v>431.57741206308629</v>
      </c>
      <c r="W3051" s="37">
        <f t="array" ref="W3051">SUM(_xlfn.NORM.DIST($AD$3:$AD$1003,$L3051,$AB3051,FALSE)*WindSpeedStep*$AE$3:$AE$1003)/AH3051</f>
        <v>416.51561965282195</v>
      </c>
      <c r="Y3051" s="1">
        <f t="shared" si="900"/>
        <v>6</v>
      </c>
      <c r="Z3051" s="99">
        <f>IF(L3051&lt;'Power Curve'!$P$28,'Power Curve'!$Q$28,IF(L3051&gt;'Power Curve'!$P$29,'Power Curve'!$Q$29,INDEX(ReferenceTurbulence,Y3051)+(L3051-INDEX(ReferenceTurbulenceWindSpeed,Y3051))*(INDEX(ReferenceTurbulence,Y3051+1)-INDEX(ReferenceTurbulence,Y3051))/(INDEX(ReferenceTurbulenceWindSpeed,Y3051+1)-INDEX(ReferenceTurbulenceWindSpeed,Y3051))))</f>
        <v>0.12108159731895789</v>
      </c>
      <c r="AA3051" s="100">
        <f t="shared" si="906"/>
        <v>0.76258962361992</v>
      </c>
      <c r="AB3051" s="29">
        <f t="shared" si="907"/>
        <v>0.24913553711196754</v>
      </c>
      <c r="AG3051" s="40">
        <f t="array" ref="AG3051">SUM(_xlfn.NORM.DIST($AD$3:$AD$1003,$F3051,$AA3051,FALSE)*WindSpeedStep)</f>
        <v>1.0000000000000033</v>
      </c>
      <c r="AH3051" s="40">
        <f t="array" ref="AH3051">SUM(_xlfn.NORM.DIST($AD$3:$AD$1003,$F3051,$AB3051,FALSE)*WindSpeedStep)</f>
        <v>1.0000000000000038</v>
      </c>
      <c r="AJ3051" s="47">
        <f t="shared" si="901"/>
        <v>6</v>
      </c>
      <c r="AK3051" s="83" t="b">
        <f>COUNTIF('Power Curve'!$D$2:$D$31,AJ3051)&gt;0</f>
        <v>1</v>
      </c>
      <c r="AL3051" s="83" t="b">
        <f t="shared" si="902"/>
        <v>0</v>
      </c>
      <c r="AM3051" s="83" t="b">
        <f t="shared" si="908"/>
        <v>1</v>
      </c>
      <c r="AN3051" s="47" t="str">
        <f t="shared" si="903"/>
        <v>Outer</v>
      </c>
      <c r="AO3051" s="48" t="str">
        <f t="shared" si="904"/>
        <v>0.3-0.4</v>
      </c>
      <c r="AP3051" s="49" t="str">
        <f t="shared" si="909"/>
        <v>6-7</v>
      </c>
      <c r="AQ3051" s="49" t="str">
        <f t="shared" si="910"/>
        <v>Mar</v>
      </c>
      <c r="AR3051" s="48" t="str">
        <f t="shared" si="911"/>
        <v>335-345</v>
      </c>
      <c r="AS3051" s="49" t="str">
        <f t="shared" si="905"/>
        <v>LWS-LTI</v>
      </c>
    </row>
    <row r="3052" spans="5:45" x14ac:dyDescent="0.3">
      <c r="E3052" s="15">
        <v>40999.256944444445</v>
      </c>
      <c r="F3052" s="21">
        <v>5.27</v>
      </c>
      <c r="G3052" s="21">
        <v>251.17999649047891</v>
      </c>
      <c r="H3052" s="42">
        <v>1.2137134556904328</v>
      </c>
      <c r="I3052" s="35">
        <v>329.5</v>
      </c>
      <c r="J3052" s="43">
        <v>8.5388994307400393E-2</v>
      </c>
      <c r="K3052" s="44">
        <v>0.68173711140839832</v>
      </c>
      <c r="L3052" s="26">
        <f t="shared" si="893"/>
        <v>5.2537649788561316</v>
      </c>
      <c r="M3052" s="26">
        <f t="shared" si="894"/>
        <v>0.1700362895235146</v>
      </c>
      <c r="N3052" s="96">
        <f t="shared" si="895"/>
        <v>6</v>
      </c>
      <c r="O3052" s="26">
        <f t="shared" si="896"/>
        <v>0.22491532515510726</v>
      </c>
      <c r="P3052" s="3">
        <f>IF(L3052&gt;'Power Curve'!$C$37,0,INDEX(Ci,$N3052,1)*POWER(1-O3052,3)+INDEX(Ci,$N3052,2)*3*O3052*POWER(1-O3052,2)+INDEX(Ci,$N3052,3)*3*POWER(O3052,2)*(1-O3052)+INDEX(Ci,$N3052,4)*POWER(O3052,3))</f>
        <v>245.39766683389604</v>
      </c>
      <c r="Q3052" s="3">
        <f>MAX(0,MIN(P3052-V3052+W3052,'Power Curve'!$C$39))</f>
        <v>247.03629868083041</v>
      </c>
      <c r="R3052" s="3">
        <f t="shared" si="897"/>
        <v>251.17999649047891</v>
      </c>
      <c r="S3052" s="3">
        <f t="shared" si="898"/>
        <v>-4.1436978096485007</v>
      </c>
      <c r="T3052" s="3">
        <f t="shared" si="899"/>
        <v>4.1436978096485007</v>
      </c>
      <c r="V3052" s="37">
        <f t="array" ref="V3052">SUM(_xlfn.NORM.DIST($AD$3:$AD$1003,$L3052,$AA3052,FALSE)*WindSpeedStep*$AE$3:$AE$1003)/AG3052</f>
        <v>231.24683998040987</v>
      </c>
      <c r="W3052" s="37">
        <f t="array" ref="W3052">SUM(_xlfn.NORM.DIST($AD$3:$AD$1003,$L3052,$AB3052,FALSE)*WindSpeedStep*$AE$3:$AE$1003)/AH3052</f>
        <v>232.88547182734425</v>
      </c>
      <c r="Y3052" s="1">
        <f t="shared" si="900"/>
        <v>5</v>
      </c>
      <c r="Z3052" s="99">
        <f>IF(L3052&lt;'Power Curve'!$P$28,'Power Curve'!$Q$28,IF(L3052&gt;'Power Curve'!$P$29,'Power Curve'!$Q$29,INDEX(ReferenceTurbulence,Y3052)+(L3052-INDEX(ReferenceTurbulenceWindSpeed,Y3052))*(INDEX(ReferenceTurbulence,Y3052+1)-INDEX(ReferenceTurbulence,Y3052))/(INDEX(ReferenceTurbulenceWindSpeed,Y3052+1)-INDEX(ReferenceTurbulenceWindSpeed,Y3052))))</f>
        <v>0.11863326438537827</v>
      </c>
      <c r="AA3052" s="100">
        <f t="shared" si="906"/>
        <v>0.62327128975528079</v>
      </c>
      <c r="AB3052" s="29">
        <f t="shared" si="907"/>
        <v>0.44861370787196575</v>
      </c>
      <c r="AG3052" s="40">
        <f t="array" ref="AG3052">SUM(_xlfn.NORM.DIST($AD$3:$AD$1003,$F3052,$AA3052,FALSE)*WindSpeedStep)</f>
        <v>1.0000000000000036</v>
      </c>
      <c r="AH3052" s="40">
        <f t="array" ref="AH3052">SUM(_xlfn.NORM.DIST($AD$3:$AD$1003,$F3052,$AB3052,FALSE)*WindSpeedStep)</f>
        <v>1.0000000000000038</v>
      </c>
      <c r="AJ3052" s="47">
        <f t="shared" si="901"/>
        <v>5</v>
      </c>
      <c r="AK3052" s="83" t="b">
        <f>COUNTIF('Power Curve'!$D$2:$D$31,AJ3052)&gt;0</f>
        <v>1</v>
      </c>
      <c r="AL3052" s="83" t="b">
        <f t="shared" si="902"/>
        <v>0</v>
      </c>
      <c r="AM3052" s="83" t="b">
        <f t="shared" si="908"/>
        <v>1</v>
      </c>
      <c r="AN3052" s="47" t="str">
        <f t="shared" si="903"/>
        <v>Outer</v>
      </c>
      <c r="AO3052" s="48" t="str">
        <f t="shared" si="904"/>
        <v>0.1-0.2</v>
      </c>
      <c r="AP3052" s="49" t="str">
        <f t="shared" si="909"/>
        <v>6-7</v>
      </c>
      <c r="AQ3052" s="49" t="str">
        <f t="shared" si="910"/>
        <v>Mar</v>
      </c>
      <c r="AR3052" s="48" t="str">
        <f t="shared" si="911"/>
        <v>325-335</v>
      </c>
      <c r="AS3052" s="49" t="str">
        <f t="shared" si="905"/>
        <v>LWS-LTI</v>
      </c>
    </row>
    <row r="3053" spans="5:45" x14ac:dyDescent="0.3">
      <c r="E3053" s="15">
        <v>40999.263888888891</v>
      </c>
      <c r="F3053" s="21">
        <v>5.97</v>
      </c>
      <c r="G3053" s="21">
        <v>366.9699859619144</v>
      </c>
      <c r="H3053" s="42">
        <v>1.2138961955253094</v>
      </c>
      <c r="I3053" s="35">
        <v>329.3</v>
      </c>
      <c r="J3053" s="43">
        <v>8.0402010050251257E-2</v>
      </c>
      <c r="K3053" s="44">
        <v>0.59499937638338907</v>
      </c>
      <c r="L3053" s="26">
        <f t="shared" si="893"/>
        <v>5.9519072059658535</v>
      </c>
      <c r="M3053" s="26">
        <f t="shared" si="894"/>
        <v>0.27793642124044471</v>
      </c>
      <c r="N3053" s="96">
        <f t="shared" si="895"/>
        <v>6</v>
      </c>
      <c r="O3053" s="26">
        <f t="shared" si="896"/>
        <v>0.92076607690910739</v>
      </c>
      <c r="P3053" s="3">
        <f>IF(L3053&gt;'Power Curve'!$C$37,0,INDEX(Ci,$N3053,1)*POWER(1-O3053,3)+INDEX(Ci,$N3053,2)*3*O3053*POWER(1-O3053,2)+INDEX(Ci,$N3053,3)*3*POWER(O3053,2)*(1-O3053)+INDEX(Ci,$N3053,4)*POWER(O3053,3))</f>
        <v>354.42563323105946</v>
      </c>
      <c r="Q3053" s="3">
        <f>MAX(0,MIN(P3053-V3053+W3053,'Power Curve'!$C$39))</f>
        <v>348.58999426154605</v>
      </c>
      <c r="R3053" s="3">
        <f t="shared" si="897"/>
        <v>366.9699859619144</v>
      </c>
      <c r="S3053" s="3">
        <f t="shared" si="898"/>
        <v>-18.37999170036835</v>
      </c>
      <c r="T3053" s="3">
        <f t="shared" si="899"/>
        <v>18.37999170036835</v>
      </c>
      <c r="V3053" s="37">
        <f t="array" ref="V3053">SUM(_xlfn.NORM.DIST($AD$3:$AD$1003,$L3053,$AA3053,FALSE)*WindSpeedStep*$AE$3:$AE$1003)/AG3053</f>
        <v>360.79247961269192</v>
      </c>
      <c r="W3053" s="37">
        <f t="array" ref="W3053">SUM(_xlfn.NORM.DIST($AD$3:$AD$1003,$L3053,$AB3053,FALSE)*WindSpeedStep*$AE$3:$AE$1003)/AH3053</f>
        <v>354.95684064317851</v>
      </c>
      <c r="Y3053" s="1">
        <f t="shared" si="900"/>
        <v>5</v>
      </c>
      <c r="Z3053" s="99">
        <f>IF(L3053&lt;'Power Curve'!$P$28,'Power Curve'!$Q$28,IF(L3053&gt;'Power Curve'!$P$29,'Power Curve'!$Q$29,INDEX(ReferenceTurbulence,Y3053)+(L3053-INDEX(ReferenceTurbulenceWindSpeed,Y3053))*(INDEX(ReferenceTurbulence,Y3053+1)-INDEX(ReferenceTurbulence,Y3053))/(INDEX(ReferenceTurbulenceWindSpeed,Y3053+1)-INDEX(ReferenceTurbulenceWindSpeed,Y3053))))</f>
        <v>0.12130205310861333</v>
      </c>
      <c r="AA3053" s="100">
        <f t="shared" si="906"/>
        <v>0.72197856399560834</v>
      </c>
      <c r="AB3053" s="29">
        <f t="shared" si="907"/>
        <v>0.47854530299222942</v>
      </c>
      <c r="AG3053" s="40">
        <f t="array" ref="AG3053">SUM(_xlfn.NORM.DIST($AD$3:$AD$1003,$F3053,$AA3053,FALSE)*WindSpeedStep)</f>
        <v>1.0000000000000038</v>
      </c>
      <c r="AH3053" s="40">
        <f t="array" ref="AH3053">SUM(_xlfn.NORM.DIST($AD$3:$AD$1003,$F3053,$AB3053,FALSE)*WindSpeedStep)</f>
        <v>1.0000000000000036</v>
      </c>
      <c r="AJ3053" s="47">
        <f t="shared" si="901"/>
        <v>6</v>
      </c>
      <c r="AK3053" s="83" t="b">
        <f>COUNTIF('Power Curve'!$D$2:$D$31,AJ3053)&gt;0</f>
        <v>1</v>
      </c>
      <c r="AL3053" s="83" t="b">
        <f t="shared" si="902"/>
        <v>0</v>
      </c>
      <c r="AM3053" s="83" t="b">
        <f t="shared" si="908"/>
        <v>1</v>
      </c>
      <c r="AN3053" s="47" t="str">
        <f t="shared" si="903"/>
        <v>Outer</v>
      </c>
      <c r="AO3053" s="48" t="str">
        <f t="shared" si="904"/>
        <v>0.2-0.3</v>
      </c>
      <c r="AP3053" s="49" t="str">
        <f t="shared" si="909"/>
        <v>6-7</v>
      </c>
      <c r="AQ3053" s="49" t="str">
        <f t="shared" si="910"/>
        <v>Mar</v>
      </c>
      <c r="AR3053" s="48" t="str">
        <f t="shared" si="911"/>
        <v>325-335</v>
      </c>
      <c r="AS3053" s="49" t="str">
        <f t="shared" si="905"/>
        <v>LWS-LTI</v>
      </c>
    </row>
    <row r="3054" spans="5:45" x14ac:dyDescent="0.3">
      <c r="E3054" s="15">
        <v>40999.270833333336</v>
      </c>
      <c r="F3054" s="21">
        <v>5.22</v>
      </c>
      <c r="G3054" s="21">
        <v>229.3400115966796</v>
      </c>
      <c r="H3054" s="42">
        <v>1.2160090942275272</v>
      </c>
      <c r="I3054" s="35">
        <v>324.89999999999998</v>
      </c>
      <c r="J3054" s="43">
        <v>6.8965517241379309E-2</v>
      </c>
      <c r="K3054" s="44">
        <v>0.4728386844419325</v>
      </c>
      <c r="L3054" s="26">
        <f t="shared" si="893"/>
        <v>5.2071978723044445</v>
      </c>
      <c r="M3054" s="26">
        <f t="shared" si="894"/>
        <v>0.16283919309317124</v>
      </c>
      <c r="N3054" s="96">
        <f t="shared" si="895"/>
        <v>6</v>
      </c>
      <c r="O3054" s="26">
        <f t="shared" si="896"/>
        <v>0.17850106335755037</v>
      </c>
      <c r="P3054" s="3">
        <f>IF(L3054&gt;'Power Curve'!$C$37,0,INDEX(Ci,$N3054,1)*POWER(1-O3054,3)+INDEX(Ci,$N3054,2)*3*O3054*POWER(1-O3054,2)+INDEX(Ci,$N3054,3)*3*POWER(O3054,2)*(1-O3054)+INDEX(Ci,$N3054,4)*POWER(O3054,3))</f>
        <v>238.52285266251582</v>
      </c>
      <c r="Q3054" s="3">
        <f>MAX(0,MIN(P3054-V3054+W3054,'Power Curve'!$C$39))</f>
        <v>242.33939671914069</v>
      </c>
      <c r="R3054" s="3">
        <f t="shared" si="897"/>
        <v>229.3400115966796</v>
      </c>
      <c r="S3054" s="3">
        <f t="shared" si="898"/>
        <v>12.999385122461092</v>
      </c>
      <c r="T3054" s="3">
        <f t="shared" si="899"/>
        <v>12.999385122461092</v>
      </c>
      <c r="V3054" s="37">
        <f t="array" ref="V3054">SUM(_xlfn.NORM.DIST($AD$3:$AD$1003,$L3054,$AA3054,FALSE)*WindSpeedStep*$AE$3:$AE$1003)/AG3054</f>
        <v>222.9017227656432</v>
      </c>
      <c r="W3054" s="37">
        <f t="array" ref="W3054">SUM(_xlfn.NORM.DIST($AD$3:$AD$1003,$L3054,$AB3054,FALSE)*WindSpeedStep*$AE$3:$AE$1003)/AH3054</f>
        <v>226.71826682226808</v>
      </c>
      <c r="Y3054" s="1">
        <f t="shared" si="900"/>
        <v>5</v>
      </c>
      <c r="Z3054" s="99">
        <f>IF(L3054&lt;'Power Curve'!$P$28,'Power Curve'!$Q$28,IF(L3054&gt;'Power Curve'!$P$29,'Power Curve'!$Q$29,INDEX(ReferenceTurbulence,Y3054)+(L3054-INDEX(ReferenceTurbulenceWindSpeed,Y3054))*(INDEX(ReferenceTurbulence,Y3054+1)-INDEX(ReferenceTurbulence,Y3054))/(INDEX(ReferenceTurbulenceWindSpeed,Y3054+1)-INDEX(ReferenceTurbulenceWindSpeed,Y3054))))</f>
        <v>0.1184552522783706</v>
      </c>
      <c r="AA3054" s="100">
        <f t="shared" si="906"/>
        <v>0.61681993762721765</v>
      </c>
      <c r="AB3054" s="29">
        <f t="shared" si="907"/>
        <v>0.35911709464168584</v>
      </c>
      <c r="AG3054" s="40">
        <f t="array" ref="AG3054">SUM(_xlfn.NORM.DIST($AD$3:$AD$1003,$F3054,$AA3054,FALSE)*WindSpeedStep)</f>
        <v>1.0000000000000038</v>
      </c>
      <c r="AH3054" s="40">
        <f t="array" ref="AH3054">SUM(_xlfn.NORM.DIST($AD$3:$AD$1003,$F3054,$AB3054,FALSE)*WindSpeedStep)</f>
        <v>1.000000000000004</v>
      </c>
      <c r="AJ3054" s="47">
        <f t="shared" si="901"/>
        <v>5</v>
      </c>
      <c r="AK3054" s="83" t="b">
        <f>COUNTIF('Power Curve'!$D$2:$D$31,AJ3054)&gt;0</f>
        <v>1</v>
      </c>
      <c r="AL3054" s="83" t="b">
        <f t="shared" si="902"/>
        <v>0</v>
      </c>
      <c r="AM3054" s="83" t="b">
        <f t="shared" si="908"/>
        <v>1</v>
      </c>
      <c r="AN3054" s="47" t="str">
        <f t="shared" si="903"/>
        <v>Outer</v>
      </c>
      <c r="AO3054" s="48" t="str">
        <f t="shared" si="904"/>
        <v>0.1-0.2</v>
      </c>
      <c r="AP3054" s="49" t="str">
        <f t="shared" si="909"/>
        <v>6-7</v>
      </c>
      <c r="AQ3054" s="49" t="str">
        <f t="shared" si="910"/>
        <v>Mar</v>
      </c>
      <c r="AR3054" s="48" t="str">
        <f t="shared" si="911"/>
        <v>315-325</v>
      </c>
      <c r="AS3054" s="49" t="str">
        <f t="shared" si="905"/>
        <v>LWS-LTI</v>
      </c>
    </row>
    <row r="3055" spans="5:45" x14ac:dyDescent="0.3">
      <c r="E3055" s="15">
        <v>40999.277777777781</v>
      </c>
      <c r="F3055" s="21">
        <v>5.94</v>
      </c>
      <c r="G3055" s="21">
        <v>337.07999801635765</v>
      </c>
      <c r="H3055" s="42">
        <v>1.2161007784568825</v>
      </c>
      <c r="I3055" s="35">
        <v>311.7</v>
      </c>
      <c r="J3055" s="43">
        <v>6.3973063973063973E-2</v>
      </c>
      <c r="K3055" s="44">
        <v>0.48348282594312797</v>
      </c>
      <c r="L3055" s="26">
        <f t="shared" si="893"/>
        <v>5.9255809790648293</v>
      </c>
      <c r="M3055" s="26">
        <f t="shared" si="894"/>
        <v>0.27386761800820036</v>
      </c>
      <c r="N3055" s="96">
        <f t="shared" si="895"/>
        <v>6</v>
      </c>
      <c r="O3055" s="26">
        <f t="shared" si="896"/>
        <v>0.89452625919207218</v>
      </c>
      <c r="P3055" s="3">
        <f>IF(L3055&gt;'Power Curve'!$C$37,0,INDEX(Ci,$N3055,1)*POWER(1-O3055,3)+INDEX(Ci,$N3055,2)*3*O3055*POWER(1-O3055,2)+INDEX(Ci,$N3055,3)*3*POWER(O3055,2)*(1-O3055)+INDEX(Ci,$N3055,4)*POWER(O3055,3))</f>
        <v>349.7402639121849</v>
      </c>
      <c r="Q3055" s="3">
        <f>MAX(0,MIN(P3055-V3055+W3055,'Power Curve'!$C$39))</f>
        <v>341.79705858273314</v>
      </c>
      <c r="R3055" s="3">
        <f t="shared" si="897"/>
        <v>337.07999801635765</v>
      </c>
      <c r="S3055" s="3">
        <f t="shared" si="898"/>
        <v>4.7170605663754941</v>
      </c>
      <c r="T3055" s="3">
        <f t="shared" si="899"/>
        <v>4.7170605663754941</v>
      </c>
      <c r="V3055" s="37">
        <f t="array" ref="V3055">SUM(_xlfn.NORM.DIST($AD$3:$AD$1003,$L3055,$AA3055,FALSE)*WindSpeedStep*$AE$3:$AE$1003)/AG3055</f>
        <v>355.62002283823585</v>
      </c>
      <c r="W3055" s="37">
        <f t="array" ref="W3055">SUM(_xlfn.NORM.DIST($AD$3:$AD$1003,$L3055,$AB3055,FALSE)*WindSpeedStep*$AE$3:$AE$1003)/AH3055</f>
        <v>347.6768175087841</v>
      </c>
      <c r="Y3055" s="1">
        <f t="shared" si="900"/>
        <v>5</v>
      </c>
      <c r="Z3055" s="99">
        <f>IF(L3055&lt;'Power Curve'!$P$28,'Power Curve'!$Q$28,IF(L3055&gt;'Power Curve'!$P$29,'Power Curve'!$Q$29,INDEX(ReferenceTurbulence,Y3055)+(L3055-INDEX(ReferenceTurbulenceWindSpeed,Y3055))*(INDEX(ReferenceTurbulence,Y3055+1)-INDEX(ReferenceTurbulence,Y3055))/(INDEX(ReferenceTurbulenceWindSpeed,Y3055+1)-INDEX(ReferenceTurbulenceWindSpeed,Y3055))))</f>
        <v>0.12120141582476122</v>
      </c>
      <c r="AA3055" s="100">
        <f t="shared" si="906"/>
        <v>0.7181888042469321</v>
      </c>
      <c r="AB3055" s="29">
        <f t="shared" si="907"/>
        <v>0.37907757105128537</v>
      </c>
      <c r="AG3055" s="40">
        <f t="array" ref="AG3055">SUM(_xlfn.NORM.DIST($AD$3:$AD$1003,$F3055,$AA3055,FALSE)*WindSpeedStep)</f>
        <v>1.0000000000000038</v>
      </c>
      <c r="AH3055" s="40">
        <f t="array" ref="AH3055">SUM(_xlfn.NORM.DIST($AD$3:$AD$1003,$F3055,$AB3055,FALSE)*WindSpeedStep)</f>
        <v>1.0000000000000033</v>
      </c>
      <c r="AJ3055" s="47">
        <f t="shared" si="901"/>
        <v>6</v>
      </c>
      <c r="AK3055" s="83" t="b">
        <f>COUNTIF('Power Curve'!$D$2:$D$31,AJ3055)&gt;0</f>
        <v>1</v>
      </c>
      <c r="AL3055" s="83" t="b">
        <f t="shared" si="902"/>
        <v>0</v>
      </c>
      <c r="AM3055" s="83" t="b">
        <f t="shared" si="908"/>
        <v>1</v>
      </c>
      <c r="AN3055" s="47" t="str">
        <f t="shared" si="903"/>
        <v>Outer</v>
      </c>
      <c r="AO3055" s="48" t="str">
        <f t="shared" si="904"/>
        <v>0.2-0.3</v>
      </c>
      <c r="AP3055" s="49" t="str">
        <f t="shared" si="909"/>
        <v>6-7</v>
      </c>
      <c r="AQ3055" s="49" t="str">
        <f t="shared" si="910"/>
        <v>Mar</v>
      </c>
      <c r="AR3055" s="48" t="str">
        <f t="shared" si="911"/>
        <v>305-315</v>
      </c>
      <c r="AS3055" s="49" t="str">
        <f t="shared" si="905"/>
        <v>LWS-LTI</v>
      </c>
    </row>
    <row r="3056" spans="5:45" x14ac:dyDescent="0.3">
      <c r="E3056" s="15">
        <v>40999.284722222219</v>
      </c>
      <c r="F3056" s="21">
        <v>6.41</v>
      </c>
      <c r="G3056" s="21">
        <v>424.38999176025374</v>
      </c>
      <c r="H3056" s="42">
        <v>1.214315425017277</v>
      </c>
      <c r="I3056" s="35">
        <v>315.5</v>
      </c>
      <c r="J3056" s="43">
        <v>3.1201248049921998E-2</v>
      </c>
      <c r="K3056" s="44">
        <v>0.47925530708899361</v>
      </c>
      <c r="L3056" s="26">
        <f t="shared" si="893"/>
        <v>6.3913093289021532</v>
      </c>
      <c r="M3056" s="26">
        <f t="shared" si="894"/>
        <v>0.34584743578802074</v>
      </c>
      <c r="N3056" s="96">
        <f t="shared" si="895"/>
        <v>7</v>
      </c>
      <c r="O3056" s="26">
        <f t="shared" si="896"/>
        <v>0.36586239333723902</v>
      </c>
      <c r="P3056" s="3">
        <f>IF(L3056&gt;'Power Curve'!$C$37,0,INDEX(Ci,$N3056,1)*POWER(1-O3056,3)+INDEX(Ci,$N3056,2)*3*O3056*POWER(1-O3056,2)+INDEX(Ci,$N3056,3)*3*POWER(O3056,2)*(1-O3056)+INDEX(Ci,$N3056,4)*POWER(O3056,3))</f>
        <v>445.11713173357145</v>
      </c>
      <c r="Q3056" s="3">
        <f>MAX(0,MIN(P3056-V3056+W3056,'Power Curve'!$C$39))</f>
        <v>429.53148657807731</v>
      </c>
      <c r="R3056" s="3">
        <f t="shared" si="897"/>
        <v>424.38999176025374</v>
      </c>
      <c r="S3056" s="3">
        <f t="shared" si="898"/>
        <v>5.1414948178235704</v>
      </c>
      <c r="T3056" s="3">
        <f t="shared" si="899"/>
        <v>5.1414948178235704</v>
      </c>
      <c r="V3056" s="37">
        <f t="array" ref="V3056">SUM(_xlfn.NORM.DIST($AD$3:$AD$1003,$L3056,$AA3056,FALSE)*WindSpeedStep*$AE$3:$AE$1003)/AG3056</f>
        <v>451.61648988079708</v>
      </c>
      <c r="W3056" s="37">
        <f t="array" ref="W3056">SUM(_xlfn.NORM.DIST($AD$3:$AD$1003,$L3056,$AB3056,FALSE)*WindSpeedStep*$AE$3:$AE$1003)/AH3056</f>
        <v>436.03084472530293</v>
      </c>
      <c r="Y3056" s="1">
        <f t="shared" si="900"/>
        <v>6</v>
      </c>
      <c r="Z3056" s="99">
        <f>IF(L3056&lt;'Power Curve'!$P$28,'Power Curve'!$Q$28,IF(L3056&gt;'Power Curve'!$P$29,'Power Curve'!$Q$29,INDEX(ReferenceTurbulence,Y3056)+(L3056-INDEX(ReferenceTurbulenceWindSpeed,Y3056))*(INDEX(ReferenceTurbulence,Y3056+1)-INDEX(ReferenceTurbulence,Y3056))/(INDEX(ReferenceTurbulenceWindSpeed,Y3056+1)-INDEX(ReferenceTurbulenceWindSpeed,Y3056))))</f>
        <v>0.12089846639761909</v>
      </c>
      <c r="AA3056" s="100">
        <f t="shared" si="906"/>
        <v>0.77269949613706634</v>
      </c>
      <c r="AB3056" s="29">
        <f t="shared" si="907"/>
        <v>0.19941682773485658</v>
      </c>
      <c r="AG3056" s="40">
        <f t="array" ref="AG3056">SUM(_xlfn.NORM.DIST($AD$3:$AD$1003,$F3056,$AA3056,FALSE)*WindSpeedStep)</f>
        <v>1.000000000000004</v>
      </c>
      <c r="AH3056" s="40">
        <f t="array" ref="AH3056">SUM(_xlfn.NORM.DIST($AD$3:$AD$1003,$F3056,$AB3056,FALSE)*WindSpeedStep)</f>
        <v>1.0000000000000036</v>
      </c>
      <c r="AJ3056" s="47">
        <f t="shared" si="901"/>
        <v>6</v>
      </c>
      <c r="AK3056" s="83" t="b">
        <f>COUNTIF('Power Curve'!$D$2:$D$31,AJ3056)&gt;0</f>
        <v>1</v>
      </c>
      <c r="AL3056" s="83" t="b">
        <f t="shared" si="902"/>
        <v>0</v>
      </c>
      <c r="AM3056" s="83" t="b">
        <f t="shared" si="908"/>
        <v>1</v>
      </c>
      <c r="AN3056" s="47" t="str">
        <f t="shared" si="903"/>
        <v>Outer</v>
      </c>
      <c r="AO3056" s="48" t="str">
        <f t="shared" si="904"/>
        <v>0.3-0.4</v>
      </c>
      <c r="AP3056" s="49" t="str">
        <f t="shared" si="909"/>
        <v>6-7</v>
      </c>
      <c r="AQ3056" s="49" t="str">
        <f t="shared" si="910"/>
        <v>Mar</v>
      </c>
      <c r="AR3056" s="48" t="str">
        <f t="shared" si="911"/>
        <v>315-325</v>
      </c>
      <c r="AS3056" s="49" t="str">
        <f t="shared" si="905"/>
        <v>LWS-LTI</v>
      </c>
    </row>
    <row r="3057" spans="5:45" x14ac:dyDescent="0.3">
      <c r="E3057" s="15">
        <v>40999.291666666664</v>
      </c>
      <c r="F3057" s="21">
        <v>6.7</v>
      </c>
      <c r="G3057" s="21">
        <v>499.58998489379928</v>
      </c>
      <c r="H3057" s="42">
        <v>1.2143611388864057</v>
      </c>
      <c r="I3057" s="35">
        <v>317.3</v>
      </c>
      <c r="J3057" s="43">
        <v>4.1791044776119404E-2</v>
      </c>
      <c r="K3057" s="44">
        <v>0.57625246503287419</v>
      </c>
      <c r="L3057" s="26">
        <f t="shared" si="893"/>
        <v>6.6805475585209972</v>
      </c>
      <c r="M3057" s="26">
        <f t="shared" si="894"/>
        <v>0.39055013655810339</v>
      </c>
      <c r="N3057" s="96">
        <f t="shared" si="895"/>
        <v>7</v>
      </c>
      <c r="O3057" s="26">
        <f t="shared" si="896"/>
        <v>0.65988643054800877</v>
      </c>
      <c r="P3057" s="3">
        <f>IF(L3057&gt;'Power Curve'!$C$37,0,INDEX(Ci,$N3057,1)*POWER(1-O3057,3)+INDEX(Ci,$N3057,2)*3*O3057*POWER(1-O3057,2)+INDEX(Ci,$N3057,3)*3*POWER(O3057,2)*(1-O3057)+INDEX(Ci,$N3057,4)*POWER(O3057,3))</f>
        <v>515.04068485155994</v>
      </c>
      <c r="Q3057" s="3">
        <f>MAX(0,MIN(P3057-V3057+W3057,'Power Curve'!$C$39))</f>
        <v>499.04635026301293</v>
      </c>
      <c r="R3057" s="3">
        <f t="shared" si="897"/>
        <v>499.58998489379928</v>
      </c>
      <c r="S3057" s="3">
        <f t="shared" si="898"/>
        <v>-0.54363463078635732</v>
      </c>
      <c r="T3057" s="3">
        <f t="shared" si="899"/>
        <v>0.54363463078635732</v>
      </c>
      <c r="V3057" s="37">
        <f t="array" ref="V3057">SUM(_xlfn.NORM.DIST($AD$3:$AD$1003,$L3057,$AA3057,FALSE)*WindSpeedStep*$AE$3:$AE$1003)/AG3057</f>
        <v>516.75807688806674</v>
      </c>
      <c r="W3057" s="37">
        <f t="array" ref="W3057">SUM(_xlfn.NORM.DIST($AD$3:$AD$1003,$L3057,$AB3057,FALSE)*WindSpeedStep*$AE$3:$AE$1003)/AH3057</f>
        <v>500.76374229951972</v>
      </c>
      <c r="Y3057" s="1">
        <f t="shared" si="900"/>
        <v>6</v>
      </c>
      <c r="Z3057" s="99">
        <f>IF(L3057&lt;'Power Curve'!$P$28,'Power Curve'!$Q$28,IF(L3057&gt;'Power Curve'!$P$29,'Power Curve'!$Q$29,INDEX(ReferenceTurbulence,Y3057)+(L3057-INDEX(ReferenceTurbulenceWindSpeed,Y3057))*(INDEX(ReferenceTurbulence,Y3057+1)-INDEX(ReferenceTurbulence,Y3057))/(INDEX(ReferenceTurbulenceWindSpeed,Y3057+1)-INDEX(ReferenceTurbulenceWindSpeed,Y3057))))</f>
        <v>0.12032990922900316</v>
      </c>
      <c r="AA3057" s="100">
        <f t="shared" si="906"/>
        <v>0.80386968131687031</v>
      </c>
      <c r="AB3057" s="29">
        <f t="shared" si="907"/>
        <v>0.27918706214714617</v>
      </c>
      <c r="AG3057" s="40">
        <f t="array" ref="AG3057">SUM(_xlfn.NORM.DIST($AD$3:$AD$1003,$F3057,$AA3057,FALSE)*WindSpeedStep)</f>
        <v>1.0000000000000036</v>
      </c>
      <c r="AH3057" s="40">
        <f t="array" ref="AH3057">SUM(_xlfn.NORM.DIST($AD$3:$AD$1003,$F3057,$AB3057,FALSE)*WindSpeedStep)</f>
        <v>1.0000000000000038</v>
      </c>
      <c r="AJ3057" s="47">
        <f t="shared" si="901"/>
        <v>7</v>
      </c>
      <c r="AK3057" s="83" t="b">
        <f>COUNTIF('Power Curve'!$D$2:$D$31,AJ3057)&gt;0</f>
        <v>1</v>
      </c>
      <c r="AL3057" s="83" t="b">
        <f t="shared" si="902"/>
        <v>0</v>
      </c>
      <c r="AM3057" s="83" t="b">
        <f t="shared" si="908"/>
        <v>1</v>
      </c>
      <c r="AN3057" s="47" t="str">
        <f t="shared" si="903"/>
        <v>Outer</v>
      </c>
      <c r="AO3057" s="48" t="str">
        <f t="shared" si="904"/>
        <v>0.3-0.4</v>
      </c>
      <c r="AP3057" s="49" t="str">
        <f t="shared" si="909"/>
        <v>7-8</v>
      </c>
      <c r="AQ3057" s="49" t="str">
        <f t="shared" si="910"/>
        <v>Mar</v>
      </c>
      <c r="AR3057" s="48" t="str">
        <f t="shared" si="911"/>
        <v>315-325</v>
      </c>
      <c r="AS3057" s="49" t="str">
        <f t="shared" si="905"/>
        <v>LWS-LTI</v>
      </c>
    </row>
    <row r="3058" spans="5:45" x14ac:dyDescent="0.3">
      <c r="E3058" s="15">
        <v>40999.298611111109</v>
      </c>
      <c r="F3058" s="21">
        <v>6.48</v>
      </c>
      <c r="G3058" s="21">
        <v>432.74999237060524</v>
      </c>
      <c r="H3058" s="42">
        <v>1.2152379602617374</v>
      </c>
      <c r="I3058" s="35">
        <v>317.5</v>
      </c>
      <c r="J3058" s="43">
        <v>5.4012345679012336E-2</v>
      </c>
      <c r="K3058" s="44">
        <v>0.51648415534925818</v>
      </c>
      <c r="L3058" s="26">
        <f t="shared" si="893"/>
        <v>6.4627410067914539</v>
      </c>
      <c r="M3058" s="26">
        <f t="shared" si="894"/>
        <v>0.35688743187152017</v>
      </c>
      <c r="N3058" s="96">
        <f t="shared" si="895"/>
        <v>7</v>
      </c>
      <c r="O3058" s="26">
        <f t="shared" si="896"/>
        <v>0.43847599751200034</v>
      </c>
      <c r="P3058" s="3">
        <f>IF(L3058&gt;'Power Curve'!$C$37,0,INDEX(Ci,$N3058,1)*POWER(1-O3058,3)+INDEX(Ci,$N3058,2)*3*O3058*POWER(1-O3058,2)+INDEX(Ci,$N3058,3)*3*POWER(O3058,2)*(1-O3058)+INDEX(Ci,$N3058,4)*POWER(O3058,3))</f>
        <v>461.83339764556234</v>
      </c>
      <c r="Q3058" s="3">
        <f>MAX(0,MIN(P3058-V3058+W3058,'Power Curve'!$C$39))</f>
        <v>447.94338043658684</v>
      </c>
      <c r="R3058" s="3">
        <f t="shared" si="897"/>
        <v>432.74999237060524</v>
      </c>
      <c r="S3058" s="3">
        <f t="shared" si="898"/>
        <v>15.193388065981594</v>
      </c>
      <c r="T3058" s="3">
        <f t="shared" si="899"/>
        <v>15.193388065981594</v>
      </c>
      <c r="V3058" s="37">
        <f t="array" ref="V3058">SUM(_xlfn.NORM.DIST($AD$3:$AD$1003,$L3058,$AA3058,FALSE)*WindSpeedStep*$AE$3:$AE$1003)/AG3058</f>
        <v>467.2886842569132</v>
      </c>
      <c r="W3058" s="37">
        <f t="array" ref="W3058">SUM(_xlfn.NORM.DIST($AD$3:$AD$1003,$L3058,$AB3058,FALSE)*WindSpeedStep*$AE$3:$AE$1003)/AH3058</f>
        <v>453.39866704793769</v>
      </c>
      <c r="Y3058" s="1">
        <f t="shared" si="900"/>
        <v>6</v>
      </c>
      <c r="Z3058" s="99">
        <f>IF(L3058&lt;'Power Curve'!$P$28,'Power Curve'!$Q$28,IF(L3058&gt;'Power Curve'!$P$29,'Power Curve'!$Q$29,INDEX(ReferenceTurbulence,Y3058)+(L3058-INDEX(ReferenceTurbulenceWindSpeed,Y3058))*(INDEX(ReferenceTurbulence,Y3058+1)-INDEX(ReferenceTurbulence,Y3058))/(INDEX(ReferenceTurbulenceWindSpeed,Y3058+1)-INDEX(ReferenceTurbulenceWindSpeed,Y3058))))</f>
        <v>0.12075805275802606</v>
      </c>
      <c r="AA3058" s="100">
        <f t="shared" si="906"/>
        <v>0.78042801945958085</v>
      </c>
      <c r="AB3058" s="29">
        <f t="shared" si="907"/>
        <v>0.34906780129274823</v>
      </c>
      <c r="AG3058" s="40">
        <f t="array" ref="AG3058">SUM(_xlfn.NORM.DIST($AD$3:$AD$1003,$F3058,$AA3058,FALSE)*WindSpeedStep)</f>
        <v>1.0000000000000036</v>
      </c>
      <c r="AH3058" s="40">
        <f t="array" ref="AH3058">SUM(_xlfn.NORM.DIST($AD$3:$AD$1003,$F3058,$AB3058,FALSE)*WindSpeedStep)</f>
        <v>1.0000000000000038</v>
      </c>
      <c r="AJ3058" s="47">
        <f t="shared" si="901"/>
        <v>6</v>
      </c>
      <c r="AK3058" s="83" t="b">
        <f>COUNTIF('Power Curve'!$D$2:$D$31,AJ3058)&gt;0</f>
        <v>1</v>
      </c>
      <c r="AL3058" s="83" t="b">
        <f t="shared" si="902"/>
        <v>0</v>
      </c>
      <c r="AM3058" s="83" t="b">
        <f t="shared" si="908"/>
        <v>1</v>
      </c>
      <c r="AN3058" s="47" t="str">
        <f t="shared" si="903"/>
        <v>Outer</v>
      </c>
      <c r="AO3058" s="48" t="str">
        <f t="shared" si="904"/>
        <v>0.3-0.4</v>
      </c>
      <c r="AP3058" s="49" t="str">
        <f t="shared" si="909"/>
        <v>7-8</v>
      </c>
      <c r="AQ3058" s="49" t="str">
        <f t="shared" si="910"/>
        <v>Mar</v>
      </c>
      <c r="AR3058" s="48" t="str">
        <f t="shared" si="911"/>
        <v>315-325</v>
      </c>
      <c r="AS3058" s="49" t="str">
        <f t="shared" si="905"/>
        <v>LWS-LTI</v>
      </c>
    </row>
    <row r="3059" spans="5:45" x14ac:dyDescent="0.3">
      <c r="E3059" s="15">
        <v>40999.305555555555</v>
      </c>
      <c r="F3059" s="21">
        <v>5.6</v>
      </c>
      <c r="G3059" s="21">
        <v>244.6599960327153</v>
      </c>
      <c r="H3059" s="42">
        <v>1.2151464307895727</v>
      </c>
      <c r="I3059" s="35">
        <v>319.7</v>
      </c>
      <c r="J3059" s="43">
        <v>8.5714285714285715E-2</v>
      </c>
      <c r="K3059" s="44">
        <v>0.4382660802702551</v>
      </c>
      <c r="L3059" s="26">
        <f t="shared" si="893"/>
        <v>5.5849445977490149</v>
      </c>
      <c r="M3059" s="26">
        <f t="shared" si="894"/>
        <v>0.22122116720731172</v>
      </c>
      <c r="N3059" s="96">
        <f t="shared" si="895"/>
        <v>6</v>
      </c>
      <c r="O3059" s="26">
        <f t="shared" si="896"/>
        <v>0.55500793067801835</v>
      </c>
      <c r="P3059" s="3">
        <f>IF(L3059&gt;'Power Curve'!$C$37,0,INDEX(Ci,$N3059,1)*POWER(1-O3059,3)+INDEX(Ci,$N3059,2)*3*O3059*POWER(1-O3059,2)+INDEX(Ci,$N3059,3)*3*POWER(O3059,2)*(1-O3059)+INDEX(Ci,$N3059,4)*POWER(O3059,3))</f>
        <v>294.38290831966725</v>
      </c>
      <c r="Q3059" s="3">
        <f>MAX(0,MIN(P3059-V3059+W3059,'Power Curve'!$C$39))</f>
        <v>293.33240632569272</v>
      </c>
      <c r="R3059" s="3">
        <f t="shared" si="897"/>
        <v>244.6599960327153</v>
      </c>
      <c r="S3059" s="3">
        <f t="shared" si="898"/>
        <v>48.672410292977418</v>
      </c>
      <c r="T3059" s="3">
        <f t="shared" si="899"/>
        <v>48.672410292977418</v>
      </c>
      <c r="V3059" s="37">
        <f t="array" ref="V3059">SUM(_xlfn.NORM.DIST($AD$3:$AD$1003,$L3059,$AA3059,FALSE)*WindSpeedStep*$AE$3:$AE$1003)/AG3059</f>
        <v>291.13750123760082</v>
      </c>
      <c r="W3059" s="37">
        <f t="array" ref="W3059">SUM(_xlfn.NORM.DIST($AD$3:$AD$1003,$L3059,$AB3059,FALSE)*WindSpeedStep*$AE$3:$AE$1003)/AH3059</f>
        <v>290.08699924362628</v>
      </c>
      <c r="Y3059" s="1">
        <f t="shared" si="900"/>
        <v>5</v>
      </c>
      <c r="Z3059" s="99">
        <f>IF(L3059&lt;'Power Curve'!$P$28,'Power Curve'!$Q$28,IF(L3059&gt;'Power Curve'!$P$29,'Power Curve'!$Q$29,INDEX(ReferenceTurbulence,Y3059)+(L3059-INDEX(ReferenceTurbulenceWindSpeed,Y3059))*(INDEX(ReferenceTurbulence,Y3059+1)-INDEX(ReferenceTurbulence,Y3059))/(INDEX(ReferenceTurbulenceWindSpeed,Y3059+1)-INDEX(ReferenceTurbulenceWindSpeed,Y3059))))</f>
        <v>0.11989926491928911</v>
      </c>
      <c r="AA3059" s="100">
        <f t="shared" si="906"/>
        <v>0.66963075188506171</v>
      </c>
      <c r="AB3059" s="29">
        <f t="shared" si="907"/>
        <v>0.47870953694991558</v>
      </c>
      <c r="AG3059" s="40">
        <f t="array" ref="AG3059">SUM(_xlfn.NORM.DIST($AD$3:$AD$1003,$F3059,$AA3059,FALSE)*WindSpeedStep)</f>
        <v>1.0000000000000038</v>
      </c>
      <c r="AH3059" s="40">
        <f t="array" ref="AH3059">SUM(_xlfn.NORM.DIST($AD$3:$AD$1003,$F3059,$AB3059,FALSE)*WindSpeedStep)</f>
        <v>1.0000000000000033</v>
      </c>
      <c r="AJ3059" s="47">
        <f t="shared" si="901"/>
        <v>6</v>
      </c>
      <c r="AK3059" s="83" t="b">
        <f>COUNTIF('Power Curve'!$D$2:$D$31,AJ3059)&gt;0</f>
        <v>1</v>
      </c>
      <c r="AL3059" s="83" t="b">
        <f t="shared" si="902"/>
        <v>0</v>
      </c>
      <c r="AM3059" s="83" t="b">
        <f t="shared" si="908"/>
        <v>1</v>
      </c>
      <c r="AN3059" s="47" t="str">
        <f t="shared" si="903"/>
        <v>Outer</v>
      </c>
      <c r="AO3059" s="48" t="str">
        <f t="shared" si="904"/>
        <v>0.2-0.3</v>
      </c>
      <c r="AP3059" s="49" t="str">
        <f t="shared" si="909"/>
        <v>7-8</v>
      </c>
      <c r="AQ3059" s="49" t="str">
        <f t="shared" si="910"/>
        <v>Mar</v>
      </c>
      <c r="AR3059" s="48" t="str">
        <f t="shared" si="911"/>
        <v>315-325</v>
      </c>
      <c r="AS3059" s="49" t="str">
        <f t="shared" si="905"/>
        <v>LWS-LTI</v>
      </c>
    </row>
    <row r="3060" spans="5:45" x14ac:dyDescent="0.3">
      <c r="E3060" s="15">
        <v>40999.3125</v>
      </c>
      <c r="F3060" s="21">
        <v>4.74</v>
      </c>
      <c r="G3060" s="21">
        <v>174.30999755859389</v>
      </c>
      <c r="H3060" s="42">
        <v>1.2146510359585236</v>
      </c>
      <c r="I3060" s="35">
        <v>314</v>
      </c>
      <c r="J3060" s="43">
        <v>0.10548523206751054</v>
      </c>
      <c r="K3060" s="44">
        <v>0.32924993144926906</v>
      </c>
      <c r="L3060" s="26">
        <f t="shared" si="893"/>
        <v>4.7266141822919625</v>
      </c>
      <c r="M3060" s="26">
        <f t="shared" si="894"/>
        <v>8.8563434601906896E-2</v>
      </c>
      <c r="N3060" s="96">
        <f t="shared" si="895"/>
        <v>5</v>
      </c>
      <c r="O3060" s="26">
        <f t="shared" si="896"/>
        <v>0.65524675449627512</v>
      </c>
      <c r="P3060" s="3">
        <f>IF(L3060&gt;'Power Curve'!$C$37,0,INDEX(Ci,$N3060,1)*POWER(1-O3060,3)+INDEX(Ci,$N3060,2)*3*O3060*POWER(1-O3060,2)+INDEX(Ci,$N3060,3)*3*POWER(O3060,2)*(1-O3060)+INDEX(Ci,$N3060,4)*POWER(O3060,3))</f>
        <v>160.3037538100578</v>
      </c>
      <c r="Q3060" s="3">
        <f>MAX(0,MIN(P3060-V3060+W3060,'Power Curve'!$C$39))</f>
        <v>158.91630845495058</v>
      </c>
      <c r="R3060" s="3">
        <f t="shared" si="897"/>
        <v>174.30999755859389</v>
      </c>
      <c r="S3060" s="3">
        <f t="shared" si="898"/>
        <v>-15.393689103643311</v>
      </c>
      <c r="T3060" s="3">
        <f t="shared" si="899"/>
        <v>15.393689103643311</v>
      </c>
      <c r="V3060" s="37">
        <f t="array" ref="V3060">SUM(_xlfn.NORM.DIST($AD$3:$AD$1003,$L3060,$AA3060,FALSE)*WindSpeedStep*$AE$3:$AE$1003)/AG3060</f>
        <v>136.53546877963086</v>
      </c>
      <c r="W3060" s="37">
        <f t="array" ref="W3060">SUM(_xlfn.NORM.DIST($AD$3:$AD$1003,$L3060,$AB3060,FALSE)*WindSpeedStep*$AE$3:$AE$1003)/AH3060</f>
        <v>135.14802342452364</v>
      </c>
      <c r="Y3060" s="1">
        <f t="shared" si="900"/>
        <v>4</v>
      </c>
      <c r="Z3060" s="99">
        <f>IF(L3060&lt;'Power Curve'!$P$28,'Power Curve'!$Q$28,IF(L3060&gt;'Power Curve'!$P$29,'Power Curve'!$Q$29,INDEX(ReferenceTurbulence,Y3060)+(L3060-INDEX(ReferenceTurbulenceWindSpeed,Y3060))*(INDEX(ReferenceTurbulence,Y3060+1)-INDEX(ReferenceTurbulence,Y3060))/(INDEX(ReferenceTurbulenceWindSpeed,Y3060+1)-INDEX(ReferenceTurbulenceWindSpeed,Y3060))))</f>
        <v>0.11755063767067851</v>
      </c>
      <c r="AA3060" s="100">
        <f t="shared" si="906"/>
        <v>0.55561651115169286</v>
      </c>
      <c r="AB3060" s="29">
        <f t="shared" si="907"/>
        <v>0.49858799391265424</v>
      </c>
      <c r="AG3060" s="40">
        <f t="array" ref="AG3060">SUM(_xlfn.NORM.DIST($AD$3:$AD$1003,$F3060,$AA3060,FALSE)*WindSpeedStep)</f>
        <v>1.0000000000000031</v>
      </c>
      <c r="AH3060" s="40">
        <f t="array" ref="AH3060">SUM(_xlfn.NORM.DIST($AD$3:$AD$1003,$F3060,$AB3060,FALSE)*WindSpeedStep)</f>
        <v>1.0000000000000031</v>
      </c>
      <c r="AJ3060" s="47">
        <f t="shared" si="901"/>
        <v>5</v>
      </c>
      <c r="AK3060" s="83" t="b">
        <f>COUNTIF('Power Curve'!$D$2:$D$31,AJ3060)&gt;0</f>
        <v>1</v>
      </c>
      <c r="AL3060" s="83" t="b">
        <f t="shared" si="902"/>
        <v>0</v>
      </c>
      <c r="AM3060" s="83" t="b">
        <f t="shared" si="908"/>
        <v>1</v>
      </c>
      <c r="AN3060" s="47" t="str">
        <f t="shared" si="903"/>
        <v>Outer</v>
      </c>
      <c r="AO3060" s="48" t="str">
        <f t="shared" si="904"/>
        <v>0.0-0.1</v>
      </c>
      <c r="AP3060" s="49" t="str">
        <f t="shared" si="909"/>
        <v>7-8</v>
      </c>
      <c r="AQ3060" s="49" t="str">
        <f t="shared" si="910"/>
        <v>Mar</v>
      </c>
      <c r="AR3060" s="48" t="str">
        <f t="shared" si="911"/>
        <v>305-315</v>
      </c>
      <c r="AS3060" s="49" t="str">
        <f t="shared" si="905"/>
        <v>Inner-TI</v>
      </c>
    </row>
    <row r="3061" spans="5:45" x14ac:dyDescent="0.3">
      <c r="E3061" s="15">
        <v>40999.319444444445</v>
      </c>
      <c r="F3061" s="21">
        <v>4.51</v>
      </c>
      <c r="G3061" s="21">
        <v>195.1900062561038</v>
      </c>
      <c r="H3061" s="42">
        <v>1.21396574919362</v>
      </c>
      <c r="I3061" s="35">
        <v>311.89999999999998</v>
      </c>
      <c r="J3061" s="43">
        <v>8.8691796008869186E-2</v>
      </c>
      <c r="K3061" s="44">
        <v>0.33496157560250628</v>
      </c>
      <c r="L3061" s="26">
        <f t="shared" si="893"/>
        <v>4.4964177844737829</v>
      </c>
      <c r="M3061" s="26">
        <f t="shared" si="894"/>
        <v>5.2985839262668415E-2</v>
      </c>
      <c r="N3061" s="96">
        <f t="shared" si="895"/>
        <v>5</v>
      </c>
      <c r="O3061" s="26">
        <f t="shared" si="896"/>
        <v>0.39202181028462357</v>
      </c>
      <c r="P3061" s="3">
        <f>IF(L3061&gt;'Power Curve'!$C$37,0,INDEX(Ci,$N3061,1)*POWER(1-O3061,3)+INDEX(Ci,$N3061,2)*3*O3061*POWER(1-O3061,2)+INDEX(Ci,$N3061,3)*3*POWER(O3061,2)*(1-O3061)+INDEX(Ci,$N3061,4)*POWER(O3061,3))</f>
        <v>121.05968948737141</v>
      </c>
      <c r="Q3061" s="3">
        <f>MAX(0,MIN(P3061-V3061+W3061,'Power Curve'!$C$39))</f>
        <v>114.14552953497096</v>
      </c>
      <c r="R3061" s="3">
        <f t="shared" si="897"/>
        <v>195.1900062561038</v>
      </c>
      <c r="S3061" s="3">
        <f t="shared" si="898"/>
        <v>-81.044476721132838</v>
      </c>
      <c r="T3061" s="3">
        <f t="shared" si="899"/>
        <v>81.044476721132838</v>
      </c>
      <c r="V3061" s="37">
        <f t="array" ref="V3061">SUM(_xlfn.NORM.DIST($AD$3:$AD$1003,$L3061,$AA3061,FALSE)*WindSpeedStep*$AE$3:$AE$1003)/AG3061</f>
        <v>96.4110343943359</v>
      </c>
      <c r="W3061" s="37">
        <f t="array" ref="W3061">SUM(_xlfn.NORM.DIST($AD$3:$AD$1003,$L3061,$AB3061,FALSE)*WindSpeedStep*$AE$3:$AE$1003)/AH3061</f>
        <v>89.496874441935446</v>
      </c>
      <c r="Y3061" s="1">
        <f t="shared" si="900"/>
        <v>4</v>
      </c>
      <c r="Z3061" s="99">
        <f>IF(L3061&lt;'Power Curve'!$P$28,'Power Curve'!$Q$28,IF(L3061&gt;'Power Curve'!$P$29,'Power Curve'!$Q$29,INDEX(ReferenceTurbulence,Y3061)+(L3061-INDEX(ReferenceTurbulenceWindSpeed,Y3061))*(INDEX(ReferenceTurbulence,Y3061+1)-INDEX(ReferenceTurbulence,Y3061))/(INDEX(ReferenceTurbulenceWindSpeed,Y3061+1)-INDEX(ReferenceTurbulenceWindSpeed,Y3061))))</f>
        <v>0.11738265520421252</v>
      </c>
      <c r="AA3061" s="100">
        <f t="shared" si="906"/>
        <v>0.52780145844897519</v>
      </c>
      <c r="AB3061" s="29">
        <f t="shared" si="907"/>
        <v>0.39879536891120027</v>
      </c>
      <c r="AG3061" s="40">
        <f t="array" ref="AG3061">SUM(_xlfn.NORM.DIST($AD$3:$AD$1003,$F3061,$AA3061,FALSE)*WindSpeedStep)</f>
        <v>1.0000000000000031</v>
      </c>
      <c r="AH3061" s="40">
        <f t="array" ref="AH3061">SUM(_xlfn.NORM.DIST($AD$3:$AD$1003,$F3061,$AB3061,FALSE)*WindSpeedStep)</f>
        <v>1.0000000000000033</v>
      </c>
      <c r="AJ3061" s="47">
        <f t="shared" si="901"/>
        <v>4</v>
      </c>
      <c r="AK3061" s="83" t="b">
        <f>COUNTIF('Power Curve'!$D$2:$D$31,AJ3061)&gt;0</f>
        <v>1</v>
      </c>
      <c r="AL3061" s="83" t="b">
        <f t="shared" si="902"/>
        <v>0</v>
      </c>
      <c r="AM3061" s="83" t="b">
        <f t="shared" si="908"/>
        <v>1</v>
      </c>
      <c r="AN3061" s="47" t="str">
        <f t="shared" si="903"/>
        <v>Outer</v>
      </c>
      <c r="AO3061" s="48" t="str">
        <f t="shared" si="904"/>
        <v>0.0-0.1</v>
      </c>
      <c r="AP3061" s="49" t="str">
        <f t="shared" si="909"/>
        <v>7-8</v>
      </c>
      <c r="AQ3061" s="49" t="str">
        <f t="shared" si="910"/>
        <v>Mar</v>
      </c>
      <c r="AR3061" s="48" t="str">
        <f t="shared" si="911"/>
        <v>305-315</v>
      </c>
      <c r="AS3061" s="49" t="str">
        <f t="shared" si="905"/>
        <v>LWS-LTI</v>
      </c>
    </row>
    <row r="3062" spans="5:45" x14ac:dyDescent="0.3">
      <c r="E3062" s="15">
        <v>40999.326388888891</v>
      </c>
      <c r="F3062" s="21">
        <v>4.83</v>
      </c>
      <c r="G3062" s="21">
        <v>200.63000488281259</v>
      </c>
      <c r="H3062" s="42">
        <v>1.2131900227235977</v>
      </c>
      <c r="I3062" s="35">
        <v>308.3</v>
      </c>
      <c r="J3062" s="43">
        <v>0.11180124223602485</v>
      </c>
      <c r="K3062" s="44">
        <v>0.25988655202830874</v>
      </c>
      <c r="L3062" s="26">
        <f t="shared" si="893"/>
        <v>4.8144281662169606</v>
      </c>
      <c r="M3062" s="26">
        <f t="shared" si="894"/>
        <v>0.10213536889289276</v>
      </c>
      <c r="N3062" s="96">
        <f t="shared" si="895"/>
        <v>5</v>
      </c>
      <c r="O3062" s="26">
        <f t="shared" si="896"/>
        <v>0.75566027633564692</v>
      </c>
      <c r="P3062" s="3">
        <f>IF(L3062&gt;'Power Curve'!$C$37,0,INDEX(Ci,$N3062,1)*POWER(1-O3062,3)+INDEX(Ci,$N3062,2)*3*O3062*POWER(1-O3062,2)+INDEX(Ci,$N3062,3)*3*POWER(O3062,2)*(1-O3062)+INDEX(Ci,$N3062,4)*POWER(O3062,3))</f>
        <v>175.75601990617949</v>
      </c>
      <c r="Q3062" s="3">
        <f>MAX(0,MIN(P3062-V3062+W3062,'Power Curve'!$C$39))</f>
        <v>175.28678196064587</v>
      </c>
      <c r="R3062" s="3">
        <f t="shared" si="897"/>
        <v>200.63000488281259</v>
      </c>
      <c r="S3062" s="3">
        <f t="shared" si="898"/>
        <v>-25.343222922166717</v>
      </c>
      <c r="T3062" s="3">
        <f t="shared" si="899"/>
        <v>25.343222922166717</v>
      </c>
      <c r="V3062" s="37">
        <f t="array" ref="V3062">SUM(_xlfn.NORM.DIST($AD$3:$AD$1003,$L3062,$AA3062,FALSE)*WindSpeedStep*$AE$3:$AE$1003)/AG3062</f>
        <v>152.27979366690383</v>
      </c>
      <c r="W3062" s="37">
        <f t="array" ref="W3062">SUM(_xlfn.NORM.DIST($AD$3:$AD$1003,$L3062,$AB3062,FALSE)*WindSpeedStep*$AE$3:$AE$1003)/AH3062</f>
        <v>151.81055572137021</v>
      </c>
      <c r="Y3062" s="1">
        <f t="shared" si="900"/>
        <v>4</v>
      </c>
      <c r="Z3062" s="99">
        <f>IF(L3062&lt;'Power Curve'!$P$28,'Power Curve'!$Q$28,IF(L3062&gt;'Power Curve'!$P$29,'Power Curve'!$Q$29,INDEX(ReferenceTurbulence,Y3062)+(L3062-INDEX(ReferenceTurbulenceWindSpeed,Y3062))*(INDEX(ReferenceTurbulence,Y3062+1)-INDEX(ReferenceTurbulence,Y3062))/(INDEX(ReferenceTurbulenceWindSpeed,Y3062+1)-INDEX(ReferenceTurbulenceWindSpeed,Y3062))))</f>
        <v>0.11761471864566223</v>
      </c>
      <c r="AA3062" s="100">
        <f t="shared" si="906"/>
        <v>0.56624761420935932</v>
      </c>
      <c r="AB3062" s="29">
        <f t="shared" si="907"/>
        <v>0.53825904963916327</v>
      </c>
      <c r="AG3062" s="40">
        <f t="array" ref="AG3062">SUM(_xlfn.NORM.DIST($AD$3:$AD$1003,$F3062,$AA3062,FALSE)*WindSpeedStep)</f>
        <v>1.0000000000000038</v>
      </c>
      <c r="AH3062" s="40">
        <f t="array" ref="AH3062">SUM(_xlfn.NORM.DIST($AD$3:$AD$1003,$F3062,$AB3062,FALSE)*WindSpeedStep)</f>
        <v>1.0000000000000033</v>
      </c>
      <c r="AJ3062" s="47">
        <f t="shared" si="901"/>
        <v>5</v>
      </c>
      <c r="AK3062" s="83" t="b">
        <f>COUNTIF('Power Curve'!$D$2:$D$31,AJ3062)&gt;0</f>
        <v>1</v>
      </c>
      <c r="AL3062" s="83" t="b">
        <f t="shared" si="902"/>
        <v>0</v>
      </c>
      <c r="AM3062" s="83" t="b">
        <f t="shared" si="908"/>
        <v>1</v>
      </c>
      <c r="AN3062" s="47" t="str">
        <f t="shared" si="903"/>
        <v>Inner</v>
      </c>
      <c r="AO3062" s="48" t="str">
        <f t="shared" si="904"/>
        <v>0.1-0.2</v>
      </c>
      <c r="AP3062" s="49" t="str">
        <f t="shared" si="909"/>
        <v>7-8</v>
      </c>
      <c r="AQ3062" s="49" t="str">
        <f t="shared" si="910"/>
        <v>Mar</v>
      </c>
      <c r="AR3062" s="48" t="str">
        <f t="shared" si="911"/>
        <v>305-315</v>
      </c>
      <c r="AS3062" s="49" t="str">
        <f t="shared" si="905"/>
        <v>Inner-TI</v>
      </c>
    </row>
    <row r="3063" spans="5:45" x14ac:dyDescent="0.3">
      <c r="E3063" s="15">
        <v>40999.333333333336</v>
      </c>
      <c r="F3063" s="21">
        <v>5.14</v>
      </c>
      <c r="G3063" s="21">
        <v>196.84000778198271</v>
      </c>
      <c r="H3063" s="42">
        <v>1.2127424362968529</v>
      </c>
      <c r="I3063" s="35">
        <v>302.10000000000002</v>
      </c>
      <c r="J3063" s="43">
        <v>7.9766536964980539E-2</v>
      </c>
      <c r="K3063" s="44">
        <v>0.35074221784563164</v>
      </c>
      <c r="L3063" s="26">
        <f t="shared" si="893"/>
        <v>5.1227985861060041</v>
      </c>
      <c r="M3063" s="26">
        <f t="shared" si="894"/>
        <v>0.1497950113433752</v>
      </c>
      <c r="N3063" s="96">
        <f t="shared" si="895"/>
        <v>6</v>
      </c>
      <c r="O3063" s="26">
        <f t="shared" si="896"/>
        <v>9.4378796478174654E-2</v>
      </c>
      <c r="P3063" s="3">
        <f>IF(L3063&gt;'Power Curve'!$C$37,0,INDEX(Ci,$N3063,1)*POWER(1-O3063,3)+INDEX(Ci,$N3063,2)*3*O3063*POWER(1-O3063,2)+INDEX(Ci,$N3063,3)*3*POWER(O3063,2)*(1-O3063)+INDEX(Ci,$N3063,4)*POWER(O3063,3))</f>
        <v>225.92166225815788</v>
      </c>
      <c r="Q3063" s="3">
        <f>MAX(0,MIN(P3063-V3063+W3063,'Power Curve'!$C$39))</f>
        <v>228.33672417634133</v>
      </c>
      <c r="R3063" s="3">
        <f t="shared" si="897"/>
        <v>196.84000778198271</v>
      </c>
      <c r="S3063" s="3">
        <f t="shared" si="898"/>
        <v>31.496716394358629</v>
      </c>
      <c r="T3063" s="3">
        <f t="shared" si="899"/>
        <v>31.496716394358629</v>
      </c>
      <c r="V3063" s="37">
        <f t="array" ref="V3063">SUM(_xlfn.NORM.DIST($AD$3:$AD$1003,$L3063,$AA3063,FALSE)*WindSpeedStep*$AE$3:$AE$1003)/AG3063</f>
        <v>207.77056938079667</v>
      </c>
      <c r="W3063" s="37">
        <f t="array" ref="W3063">SUM(_xlfn.NORM.DIST($AD$3:$AD$1003,$L3063,$AB3063,FALSE)*WindSpeedStep*$AE$3:$AE$1003)/AH3063</f>
        <v>210.18563129898013</v>
      </c>
      <c r="Y3063" s="1">
        <f t="shared" si="900"/>
        <v>5</v>
      </c>
      <c r="Z3063" s="99">
        <f>IF(L3063&lt;'Power Curve'!$P$28,'Power Curve'!$Q$28,IF(L3063&gt;'Power Curve'!$P$29,'Power Curve'!$Q$29,INDEX(ReferenceTurbulence,Y3063)+(L3063-INDEX(ReferenceTurbulenceWindSpeed,Y3063))*(INDEX(ReferenceTurbulence,Y3063+1)-INDEX(ReferenceTurbulence,Y3063))/(INDEX(ReferenceTurbulenceWindSpeed,Y3063+1)-INDEX(ReferenceTurbulenceWindSpeed,Y3063))))</f>
        <v>0.11813261907483558</v>
      </c>
      <c r="AA3063" s="100">
        <f t="shared" si="906"/>
        <v>0.60516961396956681</v>
      </c>
      <c r="AB3063" s="29">
        <f t="shared" si="907"/>
        <v>0.40862790278277461</v>
      </c>
      <c r="AG3063" s="40">
        <f t="array" ref="AG3063">SUM(_xlfn.NORM.DIST($AD$3:$AD$1003,$F3063,$AA3063,FALSE)*WindSpeedStep)</f>
        <v>1.0000000000000038</v>
      </c>
      <c r="AH3063" s="40">
        <f t="array" ref="AH3063">SUM(_xlfn.NORM.DIST($AD$3:$AD$1003,$F3063,$AB3063,FALSE)*WindSpeedStep)</f>
        <v>1.0000000000000033</v>
      </c>
      <c r="AJ3063" s="47">
        <f t="shared" si="901"/>
        <v>5</v>
      </c>
      <c r="AK3063" s="83" t="b">
        <f>COUNTIF('Power Curve'!$D$2:$D$31,AJ3063)&gt;0</f>
        <v>1</v>
      </c>
      <c r="AL3063" s="83" t="b">
        <f t="shared" si="902"/>
        <v>0</v>
      </c>
      <c r="AM3063" s="83" t="b">
        <f t="shared" si="908"/>
        <v>1</v>
      </c>
      <c r="AN3063" s="47" t="str">
        <f t="shared" si="903"/>
        <v>Outer</v>
      </c>
      <c r="AO3063" s="48" t="str">
        <f t="shared" si="904"/>
        <v>0.1-0.2</v>
      </c>
      <c r="AP3063" s="49" t="str">
        <f t="shared" si="909"/>
        <v>8-9</v>
      </c>
      <c r="AQ3063" s="49" t="str">
        <f t="shared" si="910"/>
        <v>Mar</v>
      </c>
      <c r="AR3063" s="48" t="str">
        <f t="shared" si="911"/>
        <v>295-305</v>
      </c>
      <c r="AS3063" s="49" t="str">
        <f t="shared" si="905"/>
        <v>LWS-LTI</v>
      </c>
    </row>
    <row r="3064" spans="5:45" x14ac:dyDescent="0.3">
      <c r="E3064" s="15">
        <v>40999.340277777781</v>
      </c>
      <c r="F3064" s="21">
        <v>4.97</v>
      </c>
      <c r="G3064" s="21">
        <v>168.34999465942388</v>
      </c>
      <c r="H3064" s="42">
        <v>1.2115591386993418</v>
      </c>
      <c r="I3064" s="35">
        <v>300.89999999999998</v>
      </c>
      <c r="J3064" s="43">
        <v>0.12474849094567406</v>
      </c>
      <c r="K3064" s="44">
        <v>0.23025016300102089</v>
      </c>
      <c r="L3064" s="26">
        <f t="shared" si="893"/>
        <v>4.9517559462145613</v>
      </c>
      <c r="M3064" s="26">
        <f t="shared" si="894"/>
        <v>0.12335981997856807</v>
      </c>
      <c r="N3064" s="96">
        <f t="shared" si="895"/>
        <v>5</v>
      </c>
      <c r="O3064" s="26">
        <f t="shared" si="896"/>
        <v>0.91269182666046966</v>
      </c>
      <c r="P3064" s="3">
        <f>IF(L3064&gt;'Power Curve'!$C$37,0,INDEX(Ci,$N3064,1)*POWER(1-O3064,3)+INDEX(Ci,$N3064,2)*3*O3064*POWER(1-O3064,2)+INDEX(Ci,$N3064,3)*3*POWER(O3064,2)*(1-O3064)+INDEX(Ci,$N3064,4)*POWER(O3064,3))</f>
        <v>199.21637282427528</v>
      </c>
      <c r="Q3064" s="3">
        <f>MAX(0,MIN(P3064-V3064+W3064,'Power Curve'!$C$39))</f>
        <v>199.58893090860605</v>
      </c>
      <c r="R3064" s="3">
        <f t="shared" si="897"/>
        <v>168.34999465942388</v>
      </c>
      <c r="S3064" s="3">
        <f t="shared" si="898"/>
        <v>31.23893624918216</v>
      </c>
      <c r="T3064" s="3">
        <f t="shared" si="899"/>
        <v>31.23893624918216</v>
      </c>
      <c r="V3064" s="37">
        <f t="array" ref="V3064">SUM(_xlfn.NORM.DIST($AD$3:$AD$1003,$L3064,$AA3064,FALSE)*WindSpeedStep*$AE$3:$AE$1003)/AG3064</f>
        <v>177.01507048760064</v>
      </c>
      <c r="W3064" s="37">
        <f t="array" ref="W3064">SUM(_xlfn.NORM.DIST($AD$3:$AD$1003,$L3064,$AB3064,FALSE)*WindSpeedStep*$AE$3:$AE$1003)/AH3064</f>
        <v>177.3876285719314</v>
      </c>
      <c r="Y3064" s="1">
        <f t="shared" si="900"/>
        <v>4</v>
      </c>
      <c r="Z3064" s="99">
        <f>IF(L3064&lt;'Power Curve'!$P$28,'Power Curve'!$Q$28,IF(L3064&gt;'Power Curve'!$P$29,'Power Curve'!$Q$29,INDEX(ReferenceTurbulence,Y3064)+(L3064-INDEX(ReferenceTurbulenceWindSpeed,Y3064))*(INDEX(ReferenceTurbulence,Y3064+1)-INDEX(ReferenceTurbulence,Y3064))/(INDEX(ReferenceTurbulenceWindSpeed,Y3064+1)-INDEX(ReferenceTurbulenceWindSpeed,Y3064))))</f>
        <v>0.11771493159172454</v>
      </c>
      <c r="AA3064" s="100">
        <f t="shared" si="906"/>
        <v>0.58289561246756227</v>
      </c>
      <c r="AB3064" s="29">
        <f t="shared" si="907"/>
        <v>0.61772408182153482</v>
      </c>
      <c r="AG3064" s="40">
        <f t="array" ref="AG3064">SUM(_xlfn.NORM.DIST($AD$3:$AD$1003,$F3064,$AA3064,FALSE)*WindSpeedStep)</f>
        <v>1.0000000000000033</v>
      </c>
      <c r="AH3064" s="40">
        <f t="array" ref="AH3064">SUM(_xlfn.NORM.DIST($AD$3:$AD$1003,$F3064,$AB3064,FALSE)*WindSpeedStep)</f>
        <v>1.0000000000000033</v>
      </c>
      <c r="AJ3064" s="47">
        <f t="shared" si="901"/>
        <v>5</v>
      </c>
      <c r="AK3064" s="83" t="b">
        <f>COUNTIF('Power Curve'!$D$2:$D$31,AJ3064)&gt;0</f>
        <v>1</v>
      </c>
      <c r="AL3064" s="83" t="b">
        <f t="shared" si="902"/>
        <v>0</v>
      </c>
      <c r="AM3064" s="83" t="b">
        <f t="shared" si="908"/>
        <v>1</v>
      </c>
      <c r="AN3064" s="47" t="str">
        <f t="shared" si="903"/>
        <v>Inner</v>
      </c>
      <c r="AO3064" s="48" t="str">
        <f t="shared" si="904"/>
        <v>0.1-0.2</v>
      </c>
      <c r="AP3064" s="49" t="str">
        <f t="shared" si="909"/>
        <v>8-9</v>
      </c>
      <c r="AQ3064" s="49" t="str">
        <f t="shared" si="910"/>
        <v>Mar</v>
      </c>
      <c r="AR3064" s="48" t="str">
        <f t="shared" si="911"/>
        <v>295-305</v>
      </c>
      <c r="AS3064" s="49" t="str">
        <f t="shared" si="905"/>
        <v>Inner-TI</v>
      </c>
    </row>
    <row r="3065" spans="5:45" x14ac:dyDescent="0.3">
      <c r="E3065" s="15">
        <v>40999.347222222219</v>
      </c>
      <c r="F3065" s="21">
        <v>4.58</v>
      </c>
      <c r="G3065" s="21">
        <v>107.3099956512451</v>
      </c>
      <c r="H3065" s="42">
        <v>1.2102420292982712</v>
      </c>
      <c r="I3065" s="35">
        <v>302</v>
      </c>
      <c r="J3065" s="43">
        <v>8.7336244541484725E-2</v>
      </c>
      <c r="K3065" s="44">
        <v>0.1920059184476039</v>
      </c>
      <c r="L3065" s="26">
        <f t="shared" si="893"/>
        <v>4.5615333960669764</v>
      </c>
      <c r="M3065" s="26">
        <f t="shared" si="894"/>
        <v>6.3049666939761217E-2</v>
      </c>
      <c r="N3065" s="96">
        <f t="shared" si="895"/>
        <v>5</v>
      </c>
      <c r="O3065" s="26">
        <f t="shared" si="896"/>
        <v>0.46648020056084316</v>
      </c>
      <c r="P3065" s="3">
        <f>IF(L3065&gt;'Power Curve'!$C$37,0,INDEX(Ci,$N3065,1)*POWER(1-O3065,3)+INDEX(Ci,$N3065,2)*3*O3065*POWER(1-O3065,2)+INDEX(Ci,$N3065,3)*3*POWER(O3065,2)*(1-O3065)+INDEX(Ci,$N3065,4)*POWER(O3065,3))</f>
        <v>131.73620381807709</v>
      </c>
      <c r="Q3065" s="3">
        <f>MAX(0,MIN(P3065-V3065+W3065,'Power Curve'!$C$39))</f>
        <v>125.78772003060233</v>
      </c>
      <c r="R3065" s="3">
        <f t="shared" si="897"/>
        <v>107.3099956512451</v>
      </c>
      <c r="S3065" s="3">
        <f t="shared" si="898"/>
        <v>18.477724379357227</v>
      </c>
      <c r="T3065" s="3">
        <f t="shared" si="899"/>
        <v>18.477724379357227</v>
      </c>
      <c r="V3065" s="37">
        <f t="array" ref="V3065">SUM(_xlfn.NORM.DIST($AD$3:$AD$1003,$L3065,$AA3065,FALSE)*WindSpeedStep*$AE$3:$AE$1003)/AG3065</f>
        <v>107.49586731650444</v>
      </c>
      <c r="W3065" s="37">
        <f t="array" ref="W3065">SUM(_xlfn.NORM.DIST($AD$3:$AD$1003,$L3065,$AB3065,FALSE)*WindSpeedStep*$AE$3:$AE$1003)/AH3065</f>
        <v>101.54738352902969</v>
      </c>
      <c r="Y3065" s="1">
        <f t="shared" si="900"/>
        <v>4</v>
      </c>
      <c r="Z3065" s="99">
        <f>IF(L3065&lt;'Power Curve'!$P$28,'Power Curve'!$Q$28,IF(L3065&gt;'Power Curve'!$P$29,'Power Curve'!$Q$29,INDEX(ReferenceTurbulence,Y3065)+(L3065-INDEX(ReferenceTurbulenceWindSpeed,Y3065))*(INDEX(ReferenceTurbulence,Y3065+1)-INDEX(ReferenceTurbulence,Y3065))/(INDEX(ReferenceTurbulenceWindSpeed,Y3065+1)-INDEX(ReferenceTurbulenceWindSpeed,Y3065))))</f>
        <v>0.11743017237278919</v>
      </c>
      <c r="AA3065" s="100">
        <f t="shared" si="906"/>
        <v>0.53566165298437951</v>
      </c>
      <c r="AB3065" s="29">
        <f t="shared" si="907"/>
        <v>0.39838719616305474</v>
      </c>
      <c r="AG3065" s="40">
        <f t="array" ref="AG3065">SUM(_xlfn.NORM.DIST($AD$3:$AD$1003,$F3065,$AA3065,FALSE)*WindSpeedStep)</f>
        <v>1.0000000000000033</v>
      </c>
      <c r="AH3065" s="40">
        <f t="array" ref="AH3065">SUM(_xlfn.NORM.DIST($AD$3:$AD$1003,$F3065,$AB3065,FALSE)*WindSpeedStep)</f>
        <v>1.0000000000000033</v>
      </c>
      <c r="AJ3065" s="47">
        <f t="shared" si="901"/>
        <v>5</v>
      </c>
      <c r="AK3065" s="83" t="b">
        <f>COUNTIF('Power Curve'!$D$2:$D$31,AJ3065)&gt;0</f>
        <v>1</v>
      </c>
      <c r="AL3065" s="83" t="b">
        <f t="shared" si="902"/>
        <v>0</v>
      </c>
      <c r="AM3065" s="83" t="b">
        <f t="shared" si="908"/>
        <v>1</v>
      </c>
      <c r="AN3065" s="47" t="str">
        <f t="shared" si="903"/>
        <v>Outer</v>
      </c>
      <c r="AO3065" s="48" t="str">
        <f t="shared" si="904"/>
        <v>0.0-0.1</v>
      </c>
      <c r="AP3065" s="49" t="str">
        <f t="shared" si="909"/>
        <v>8-9</v>
      </c>
      <c r="AQ3065" s="49" t="str">
        <f t="shared" si="910"/>
        <v>Mar</v>
      </c>
      <c r="AR3065" s="48" t="str">
        <f t="shared" si="911"/>
        <v>295-305</v>
      </c>
      <c r="AS3065" s="49" t="str">
        <f t="shared" si="905"/>
        <v>LWS-LTI</v>
      </c>
    </row>
    <row r="3066" spans="5:45" x14ac:dyDescent="0.3">
      <c r="E3066" s="15">
        <v>40999.354166666664</v>
      </c>
      <c r="F3066" s="21">
        <v>4.87</v>
      </c>
      <c r="G3066" s="21">
        <v>152.94000244140599</v>
      </c>
      <c r="H3066" s="42">
        <v>1.2095618883531707</v>
      </c>
      <c r="I3066" s="35">
        <v>306</v>
      </c>
      <c r="J3066" s="43">
        <v>0.11293634496919919</v>
      </c>
      <c r="K3066" s="44">
        <v>0.14872151065832406</v>
      </c>
      <c r="L3066" s="26">
        <f t="shared" si="893"/>
        <v>4.849455328284253</v>
      </c>
      <c r="M3066" s="26">
        <f t="shared" si="894"/>
        <v>0.10754892970324197</v>
      </c>
      <c r="N3066" s="96">
        <f t="shared" si="895"/>
        <v>5</v>
      </c>
      <c r="O3066" s="26">
        <f t="shared" si="896"/>
        <v>0.79571313063069082</v>
      </c>
      <c r="P3066" s="3">
        <f>IF(L3066&gt;'Power Curve'!$C$37,0,INDEX(Ci,$N3066,1)*POWER(1-O3066,3)+INDEX(Ci,$N3066,2)*3*O3066*POWER(1-O3066,2)+INDEX(Ci,$N3066,3)*3*POWER(O3066,2)*(1-O3066)+INDEX(Ci,$N3066,4)*POWER(O3066,3))</f>
        <v>181.86024766127369</v>
      </c>
      <c r="Q3066" s="3">
        <f>MAX(0,MIN(P3066-V3066+W3066,'Power Curve'!$C$39))</f>
        <v>181.54220404129575</v>
      </c>
      <c r="R3066" s="3">
        <f t="shared" si="897"/>
        <v>152.94000244140599</v>
      </c>
      <c r="S3066" s="3">
        <f t="shared" si="898"/>
        <v>28.602201599889753</v>
      </c>
      <c r="T3066" s="3">
        <f t="shared" si="899"/>
        <v>28.602201599889753</v>
      </c>
      <c r="V3066" s="37">
        <f t="array" ref="V3066">SUM(_xlfn.NORM.DIST($AD$3:$AD$1003,$L3066,$AA3066,FALSE)*WindSpeedStep*$AE$3:$AE$1003)/AG3066</f>
        <v>158.58356560071866</v>
      </c>
      <c r="W3066" s="37">
        <f t="array" ref="W3066">SUM(_xlfn.NORM.DIST($AD$3:$AD$1003,$L3066,$AB3066,FALSE)*WindSpeedStep*$AE$3:$AE$1003)/AH3066</f>
        <v>158.26552198074071</v>
      </c>
      <c r="Y3066" s="1">
        <f t="shared" si="900"/>
        <v>4</v>
      </c>
      <c r="Z3066" s="99">
        <f>IF(L3066&lt;'Power Curve'!$P$28,'Power Curve'!$Q$28,IF(L3066&gt;'Power Curve'!$P$29,'Power Curve'!$Q$29,INDEX(ReferenceTurbulence,Y3066)+(L3066-INDEX(ReferenceTurbulenceWindSpeed,Y3066))*(INDEX(ReferenceTurbulence,Y3066+1)-INDEX(ReferenceTurbulence,Y3066))/(INDEX(ReferenceTurbulenceWindSpeed,Y3066+1)-INDEX(ReferenceTurbulenceWindSpeed,Y3066))))</f>
        <v>0.11764027920670113</v>
      </c>
      <c r="AA3066" s="100">
        <f t="shared" si="906"/>
        <v>0.57049127881978401</v>
      </c>
      <c r="AB3066" s="29">
        <f t="shared" si="907"/>
        <v>0.54767975986783146</v>
      </c>
      <c r="AG3066" s="40">
        <f t="array" ref="AG3066">SUM(_xlfn.NORM.DIST($AD$3:$AD$1003,$F3066,$AA3066,FALSE)*WindSpeedStep)</f>
        <v>1.0000000000000029</v>
      </c>
      <c r="AH3066" s="40">
        <f t="array" ref="AH3066">SUM(_xlfn.NORM.DIST($AD$3:$AD$1003,$F3066,$AB3066,FALSE)*WindSpeedStep)</f>
        <v>1.0000000000000031</v>
      </c>
      <c r="AJ3066" s="47">
        <f t="shared" si="901"/>
        <v>5</v>
      </c>
      <c r="AK3066" s="83" t="b">
        <f>COUNTIF('Power Curve'!$D$2:$D$31,AJ3066)&gt;0</f>
        <v>1</v>
      </c>
      <c r="AL3066" s="83" t="b">
        <f t="shared" si="902"/>
        <v>0</v>
      </c>
      <c r="AM3066" s="83" t="b">
        <f t="shared" si="908"/>
        <v>1</v>
      </c>
      <c r="AN3066" s="47" t="str">
        <f t="shared" si="903"/>
        <v>Inner</v>
      </c>
      <c r="AO3066" s="48" t="str">
        <f t="shared" si="904"/>
        <v>0.1-0.2</v>
      </c>
      <c r="AP3066" s="49" t="str">
        <f t="shared" si="909"/>
        <v>8-9</v>
      </c>
      <c r="AQ3066" s="49" t="str">
        <f t="shared" si="910"/>
        <v>Mar</v>
      </c>
      <c r="AR3066" s="48" t="str">
        <f t="shared" si="911"/>
        <v>305-315</v>
      </c>
      <c r="AS3066" s="49" t="str">
        <f t="shared" si="905"/>
        <v>Inner-TI</v>
      </c>
    </row>
    <row r="3067" spans="5:45" x14ac:dyDescent="0.3">
      <c r="E3067" s="15">
        <v>40999.361111111109</v>
      </c>
      <c r="F3067" s="21">
        <v>4.41</v>
      </c>
      <c r="G3067" s="21">
        <v>133.20999908447271</v>
      </c>
      <c r="H3067" s="42">
        <v>1.2086202865267439</v>
      </c>
      <c r="I3067" s="35">
        <v>300.10000000000002</v>
      </c>
      <c r="J3067" s="43">
        <v>0.17233560090702948</v>
      </c>
      <c r="K3067" s="44">
        <v>0.10575103823422026</v>
      </c>
      <c r="L3067" s="26">
        <f t="shared" si="893"/>
        <v>4.3902560806584452</v>
      </c>
      <c r="M3067" s="26">
        <f t="shared" si="894"/>
        <v>3.6578205717292867E-2</v>
      </c>
      <c r="N3067" s="96">
        <f t="shared" si="895"/>
        <v>5</v>
      </c>
      <c r="O3067" s="26">
        <f t="shared" si="896"/>
        <v>0.27062804031660692</v>
      </c>
      <c r="P3067" s="3">
        <f>IF(L3067&gt;'Power Curve'!$C$37,0,INDEX(Ci,$N3067,1)*POWER(1-O3067,3)+INDEX(Ci,$N3067,2)*3*O3067*POWER(1-O3067,2)+INDEX(Ci,$N3067,3)*3*POWER(O3067,2)*(1-O3067)+INDEX(Ci,$N3067,4)*POWER(O3067,3))</f>
        <v>104.90893072743252</v>
      </c>
      <c r="Q3067" s="3">
        <f>MAX(0,MIN(P3067-V3067+W3067,'Power Curve'!$C$39))</f>
        <v>121.35230858966518</v>
      </c>
      <c r="R3067" s="3">
        <f t="shared" si="897"/>
        <v>133.20999908447271</v>
      </c>
      <c r="S3067" s="3">
        <f t="shared" si="898"/>
        <v>-11.857690494807528</v>
      </c>
      <c r="T3067" s="3">
        <f t="shared" si="899"/>
        <v>11.857690494807528</v>
      </c>
      <c r="V3067" s="37">
        <f t="array" ref="V3067">SUM(_xlfn.NORM.DIST($AD$3:$AD$1003,$L3067,$AA3067,FALSE)*WindSpeedStep*$AE$3:$AE$1003)/AG3067</f>
        <v>79.056218721367074</v>
      </c>
      <c r="W3067" s="37">
        <f t="array" ref="W3067">SUM(_xlfn.NORM.DIST($AD$3:$AD$1003,$L3067,$AB3067,FALSE)*WindSpeedStep*$AE$3:$AE$1003)/AH3067</f>
        <v>95.49959658359974</v>
      </c>
      <c r="Y3067" s="1">
        <f t="shared" si="900"/>
        <v>4</v>
      </c>
      <c r="Z3067" s="99">
        <f>IF(L3067&lt;'Power Curve'!$P$28,'Power Curve'!$Q$28,IF(L3067&gt;'Power Curve'!$P$29,'Power Curve'!$Q$29,INDEX(ReferenceTurbulence,Y3067)+(L3067-INDEX(ReferenceTurbulenceWindSpeed,Y3067))*(INDEX(ReferenceTurbulence,Y3067+1)-INDEX(ReferenceTurbulence,Y3067))/(INDEX(ReferenceTurbulenceWindSpeed,Y3067+1)-INDEX(ReferenceTurbulenceWindSpeed,Y3067))))</f>
        <v>0.11730518524803529</v>
      </c>
      <c r="AA3067" s="100">
        <f t="shared" si="906"/>
        <v>0.51499980282795232</v>
      </c>
      <c r="AB3067" s="29">
        <f t="shared" si="907"/>
        <v>0.75659741979601325</v>
      </c>
      <c r="AG3067" s="40">
        <f t="array" ref="AG3067">SUM(_xlfn.NORM.DIST($AD$3:$AD$1003,$F3067,$AA3067,FALSE)*WindSpeedStep)</f>
        <v>1.0000000000000029</v>
      </c>
      <c r="AH3067" s="40">
        <f t="array" ref="AH3067">SUM(_xlfn.NORM.DIST($AD$3:$AD$1003,$F3067,$AB3067,FALSE)*WindSpeedStep)</f>
        <v>0.99999999817242324</v>
      </c>
      <c r="AJ3067" s="47">
        <f t="shared" si="901"/>
        <v>4</v>
      </c>
      <c r="AK3067" s="83" t="b">
        <f>COUNTIF('Power Curve'!$D$2:$D$31,AJ3067)&gt;0</f>
        <v>1</v>
      </c>
      <c r="AL3067" s="83" t="b">
        <f t="shared" si="902"/>
        <v>0</v>
      </c>
      <c r="AM3067" s="83" t="b">
        <f t="shared" si="908"/>
        <v>1</v>
      </c>
      <c r="AN3067" s="47" t="str">
        <f t="shared" si="903"/>
        <v>Outer</v>
      </c>
      <c r="AO3067" s="48" t="str">
        <f t="shared" si="904"/>
        <v>0.0-0.1</v>
      </c>
      <c r="AP3067" s="49" t="str">
        <f t="shared" si="909"/>
        <v>8-9</v>
      </c>
      <c r="AQ3067" s="49" t="str">
        <f t="shared" si="910"/>
        <v>Mar</v>
      </c>
      <c r="AR3067" s="48" t="str">
        <f t="shared" si="911"/>
        <v>295-305</v>
      </c>
      <c r="AS3067" s="49" t="str">
        <f t="shared" si="905"/>
        <v>LWS-HTI</v>
      </c>
    </row>
    <row r="3068" spans="5:45" x14ac:dyDescent="0.3">
      <c r="E3068" s="15">
        <v>40999.368055555555</v>
      </c>
      <c r="F3068" s="21">
        <v>4.12</v>
      </c>
      <c r="G3068" s="21">
        <v>116.07000732421909</v>
      </c>
      <c r="H3068" s="42">
        <v>1.2075356319695787</v>
      </c>
      <c r="I3068" s="35">
        <v>294.3</v>
      </c>
      <c r="J3068" s="43">
        <v>0.11407766990291261</v>
      </c>
      <c r="K3068" s="44">
        <v>8.899834058495483E-2</v>
      </c>
      <c r="L3068" s="26">
        <f t="shared" si="893"/>
        <v>4.1003271109711159</v>
      </c>
      <c r="M3068" s="26">
        <f t="shared" si="894"/>
        <v>-8.2312511570298043E-3</v>
      </c>
      <c r="N3068" s="96">
        <f t="shared" si="895"/>
        <v>4</v>
      </c>
      <c r="O3068" s="26">
        <f t="shared" si="896"/>
        <v>0.96205547125710122</v>
      </c>
      <c r="P3068" s="3">
        <f>IF(L3068&gt;'Power Curve'!$C$37,0,INDEX(Ci,$N3068,1)*POWER(1-O3068,3)+INDEX(Ci,$N3068,2)*3*O3068*POWER(1-O3068,2)+INDEX(Ci,$N3068,3)*3*POWER(O3068,2)*(1-O3068)+INDEX(Ci,$N3068,4)*POWER(O3068,3))</f>
        <v>72.941711576890128</v>
      </c>
      <c r="Q3068" s="3">
        <f>MAX(0,MIN(P3068-V3068+W3068,'Power Curve'!$C$39))</f>
        <v>71.838890997279208</v>
      </c>
      <c r="R3068" s="3">
        <f t="shared" si="897"/>
        <v>116.07000732421909</v>
      </c>
      <c r="S3068" s="3">
        <f t="shared" si="898"/>
        <v>-44.231116326939883</v>
      </c>
      <c r="T3068" s="3">
        <f t="shared" si="899"/>
        <v>44.231116326939883</v>
      </c>
      <c r="V3068" s="37">
        <f t="array" ref="V3068">SUM(_xlfn.NORM.DIST($AD$3:$AD$1003,$L3068,$AA3068,FALSE)*WindSpeedStep*$AE$3:$AE$1003)/AG3068</f>
        <v>38.804761217928657</v>
      </c>
      <c r="W3068" s="37">
        <f t="array" ref="W3068">SUM(_xlfn.NORM.DIST($AD$3:$AD$1003,$L3068,$AB3068,FALSE)*WindSpeedStep*$AE$3:$AE$1003)/AH3068</f>
        <v>37.701940638317744</v>
      </c>
      <c r="Y3068" s="1">
        <f t="shared" si="900"/>
        <v>3</v>
      </c>
      <c r="Z3068" s="99">
        <f>IF(L3068&lt;'Power Curve'!$P$28,'Power Curve'!$Q$28,IF(L3068&gt;'Power Curve'!$P$29,'Power Curve'!$Q$29,INDEX(ReferenceTurbulence,Y3068)+(L3068-INDEX(ReferenceTurbulenceWindSpeed,Y3068))*(INDEX(ReferenceTurbulence,Y3068+1)-INDEX(ReferenceTurbulence,Y3068))/(INDEX(ReferenceTurbulenceWindSpeed,Y3068+1)-INDEX(ReferenceTurbulenceWindSpeed,Y3068))))</f>
        <v>0.11713247834199569</v>
      </c>
      <c r="AA3068" s="100">
        <f t="shared" si="906"/>
        <v>0.48028147652092201</v>
      </c>
      <c r="AB3068" s="29">
        <f t="shared" si="907"/>
        <v>0.46775576265932628</v>
      </c>
      <c r="AG3068" s="40">
        <f t="array" ref="AG3068">SUM(_xlfn.NORM.DIST($AD$3:$AD$1003,$F3068,$AA3068,FALSE)*WindSpeedStep)</f>
        <v>1.0000000000000022</v>
      </c>
      <c r="AH3068" s="40">
        <f t="array" ref="AH3068">SUM(_xlfn.NORM.DIST($AD$3:$AD$1003,$F3068,$AB3068,FALSE)*WindSpeedStep)</f>
        <v>1.000000000000002</v>
      </c>
      <c r="AJ3068" s="47">
        <f t="shared" si="901"/>
        <v>4</v>
      </c>
      <c r="AK3068" s="83" t="b">
        <f>COUNTIF('Power Curve'!$D$2:$D$31,AJ3068)&gt;0</f>
        <v>1</v>
      </c>
      <c r="AL3068" s="83" t="b">
        <f t="shared" si="902"/>
        <v>0</v>
      </c>
      <c r="AM3068" s="83" t="b">
        <f t="shared" si="908"/>
        <v>1</v>
      </c>
      <c r="AN3068" s="47" t="str">
        <f t="shared" si="903"/>
        <v>Outer</v>
      </c>
      <c r="AO3068" s="48" t="str">
        <f t="shared" si="904"/>
        <v>&lt;0</v>
      </c>
      <c r="AP3068" s="49" t="str">
        <f t="shared" si="909"/>
        <v>8-9</v>
      </c>
      <c r="AQ3068" s="49" t="str">
        <f t="shared" si="910"/>
        <v>Mar</v>
      </c>
      <c r="AR3068" s="48" t="str">
        <f t="shared" si="911"/>
        <v>285-295</v>
      </c>
      <c r="AS3068" s="49" t="str">
        <f t="shared" si="905"/>
        <v>Inner-TI</v>
      </c>
    </row>
    <row r="3069" spans="5:45" x14ac:dyDescent="0.3">
      <c r="E3069" s="15">
        <v>40999.375</v>
      </c>
      <c r="F3069" s="21">
        <v>4.6399999999999997</v>
      </c>
      <c r="G3069" s="21">
        <v>115.62000656127969</v>
      </c>
      <c r="H3069" s="42">
        <v>1.2070842678310307</v>
      </c>
      <c r="I3069" s="35">
        <v>288.5</v>
      </c>
      <c r="J3069" s="43">
        <v>9.9137931034482776E-2</v>
      </c>
      <c r="K3069" s="44">
        <v>5.2205419420791668E-2</v>
      </c>
      <c r="L3069" s="26">
        <f t="shared" si="893"/>
        <v>4.6172686860600161</v>
      </c>
      <c r="M3069" s="26">
        <f t="shared" si="894"/>
        <v>7.1663735675335821E-2</v>
      </c>
      <c r="N3069" s="96">
        <f t="shared" si="895"/>
        <v>5</v>
      </c>
      <c r="O3069" s="26">
        <f t="shared" si="896"/>
        <v>0.53021238202888643</v>
      </c>
      <c r="P3069" s="3">
        <f>IF(L3069&gt;'Power Curve'!$C$37,0,INDEX(Ci,$N3069,1)*POWER(1-O3069,3)+INDEX(Ci,$N3069,2)*3*O3069*POWER(1-O3069,2)+INDEX(Ci,$N3069,3)*3*POWER(O3069,2)*(1-O3069)+INDEX(Ci,$N3069,4)*POWER(O3069,3))</f>
        <v>141.20542459878567</v>
      </c>
      <c r="Q3069" s="3">
        <f>MAX(0,MIN(P3069-V3069+W3069,'Power Curve'!$C$39))</f>
        <v>138.06070205850028</v>
      </c>
      <c r="R3069" s="3">
        <f t="shared" si="897"/>
        <v>115.62000656127969</v>
      </c>
      <c r="S3069" s="3">
        <f t="shared" si="898"/>
        <v>22.440695497220588</v>
      </c>
      <c r="T3069" s="3">
        <f t="shared" si="899"/>
        <v>22.440695497220588</v>
      </c>
      <c r="V3069" s="37">
        <f t="array" ref="V3069">SUM(_xlfn.NORM.DIST($AD$3:$AD$1003,$L3069,$AA3069,FALSE)*WindSpeedStep*$AE$3:$AE$1003)/AG3069</f>
        <v>117.1794049687</v>
      </c>
      <c r="W3069" s="37">
        <f t="array" ref="W3069">SUM(_xlfn.NORM.DIST($AD$3:$AD$1003,$L3069,$AB3069,FALSE)*WindSpeedStep*$AE$3:$AE$1003)/AH3069</f>
        <v>114.03468242841463</v>
      </c>
      <c r="Y3069" s="1">
        <f t="shared" si="900"/>
        <v>4</v>
      </c>
      <c r="Z3069" s="99">
        <f>IF(L3069&lt;'Power Curve'!$P$28,'Power Curve'!$Q$28,IF(L3069&gt;'Power Curve'!$P$29,'Power Curve'!$Q$29,INDEX(ReferenceTurbulence,Y3069)+(L3069-INDEX(ReferenceTurbulenceWindSpeed,Y3069))*(INDEX(ReferenceTurbulence,Y3069+1)-INDEX(ReferenceTurbulence,Y3069))/(INDEX(ReferenceTurbulenceWindSpeed,Y3069+1)-INDEX(ReferenceTurbulenceWindSpeed,Y3069))))</f>
        <v>0.11747084438838529</v>
      </c>
      <c r="AA3069" s="100">
        <f t="shared" si="906"/>
        <v>0.54239445131952035</v>
      </c>
      <c r="AB3069" s="29">
        <f t="shared" si="907"/>
        <v>0.45774646456629475</v>
      </c>
      <c r="AG3069" s="40">
        <f t="array" ref="AG3069">SUM(_xlfn.NORM.DIST($AD$3:$AD$1003,$F3069,$AA3069,FALSE)*WindSpeedStep)</f>
        <v>1.0000000000000033</v>
      </c>
      <c r="AH3069" s="40">
        <f t="array" ref="AH3069">SUM(_xlfn.NORM.DIST($AD$3:$AD$1003,$F3069,$AB3069,FALSE)*WindSpeedStep)</f>
        <v>1.0000000000000036</v>
      </c>
      <c r="AJ3069" s="47">
        <f t="shared" si="901"/>
        <v>5</v>
      </c>
      <c r="AK3069" s="83" t="b">
        <f>COUNTIF('Power Curve'!$D$2:$D$31,AJ3069)&gt;0</f>
        <v>1</v>
      </c>
      <c r="AL3069" s="83" t="b">
        <f t="shared" si="902"/>
        <v>0</v>
      </c>
      <c r="AM3069" s="83" t="b">
        <f t="shared" si="908"/>
        <v>1</v>
      </c>
      <c r="AN3069" s="47" t="str">
        <f t="shared" si="903"/>
        <v>Outer</v>
      </c>
      <c r="AO3069" s="48" t="str">
        <f t="shared" si="904"/>
        <v>0.0-0.1</v>
      </c>
      <c r="AP3069" s="49" t="str">
        <f t="shared" si="909"/>
        <v>9-10</v>
      </c>
      <c r="AQ3069" s="49" t="str">
        <f t="shared" si="910"/>
        <v>Mar</v>
      </c>
      <c r="AR3069" s="48" t="str">
        <f t="shared" si="911"/>
        <v>285-295</v>
      </c>
      <c r="AS3069" s="49" t="str">
        <f t="shared" si="905"/>
        <v>LWS-LTI</v>
      </c>
    </row>
    <row r="3070" spans="5:45" x14ac:dyDescent="0.3">
      <c r="E3070" s="15">
        <v>40999.381944444445</v>
      </c>
      <c r="F3070" s="21">
        <v>4.55</v>
      </c>
      <c r="G3070" s="21">
        <v>131.20999526977519</v>
      </c>
      <c r="H3070" s="42">
        <v>1.2065881579253537</v>
      </c>
      <c r="I3070" s="35">
        <v>288.2</v>
      </c>
      <c r="J3070" s="43">
        <v>9.8901098901098911E-2</v>
      </c>
      <c r="K3070" s="44">
        <v>3.8506958582987923E-2</v>
      </c>
      <c r="L3070" s="26">
        <f t="shared" si="893"/>
        <v>4.5270892161137226</v>
      </c>
      <c r="M3070" s="26">
        <f t="shared" si="894"/>
        <v>5.7726207894426E-2</v>
      </c>
      <c r="N3070" s="96">
        <f t="shared" si="895"/>
        <v>5</v>
      </c>
      <c r="O3070" s="26">
        <f t="shared" si="896"/>
        <v>0.42709397457058018</v>
      </c>
      <c r="P3070" s="3">
        <f>IF(L3070&gt;'Power Curve'!$C$37,0,INDEX(Ci,$N3070,1)*POWER(1-O3070,3)+INDEX(Ci,$N3070,2)*3*O3070*POWER(1-O3070,2)+INDEX(Ci,$N3070,3)*3*POWER(O3070,2)*(1-O3070)+INDEX(Ci,$N3070,4)*POWER(O3070,3))</f>
        <v>126.02840205353635</v>
      </c>
      <c r="Q3070" s="3">
        <f>MAX(0,MIN(P3070-V3070+W3070,'Power Curve'!$C$39))</f>
        <v>121.83316297805598</v>
      </c>
      <c r="R3070" s="3">
        <f t="shared" si="897"/>
        <v>131.20999526977519</v>
      </c>
      <c r="S3070" s="3">
        <f t="shared" si="898"/>
        <v>-9.3768322917192108</v>
      </c>
      <c r="T3070" s="3">
        <f t="shared" si="899"/>
        <v>9.3768322917192108</v>
      </c>
      <c r="V3070" s="37">
        <f t="array" ref="V3070">SUM(_xlfn.NORM.DIST($AD$3:$AD$1003,$L3070,$AA3070,FALSE)*WindSpeedStep*$AE$3:$AE$1003)/AG3070</f>
        <v>101.59747976161059</v>
      </c>
      <c r="W3070" s="37">
        <f t="array" ref="W3070">SUM(_xlfn.NORM.DIST($AD$3:$AD$1003,$L3070,$AB3070,FALSE)*WindSpeedStep*$AE$3:$AE$1003)/AH3070</f>
        <v>97.402240686130213</v>
      </c>
      <c r="Y3070" s="1">
        <f t="shared" si="900"/>
        <v>4</v>
      </c>
      <c r="Z3070" s="99">
        <f>IF(L3070&lt;'Power Curve'!$P$28,'Power Curve'!$Q$28,IF(L3070&gt;'Power Curve'!$P$29,'Power Curve'!$Q$29,INDEX(ReferenceTurbulence,Y3070)+(L3070-INDEX(ReferenceTurbulenceWindSpeed,Y3070))*(INDEX(ReferenceTurbulence,Y3070+1)-INDEX(ReferenceTurbulence,Y3070))/(INDEX(ReferenceTurbulenceWindSpeed,Y3070+1)-INDEX(ReferenceTurbulenceWindSpeed,Y3070))))</f>
        <v>0.11740503723445173</v>
      </c>
      <c r="AA3070" s="100">
        <f t="shared" si="906"/>
        <v>0.53150307798151653</v>
      </c>
      <c r="AB3070" s="29">
        <f t="shared" si="907"/>
        <v>0.44773409829696165</v>
      </c>
      <c r="AG3070" s="40">
        <f t="array" ref="AG3070">SUM(_xlfn.NORM.DIST($AD$3:$AD$1003,$F3070,$AA3070,FALSE)*WindSpeedStep)</f>
        <v>1.0000000000000033</v>
      </c>
      <c r="AH3070" s="40">
        <f t="array" ref="AH3070">SUM(_xlfn.NORM.DIST($AD$3:$AD$1003,$F3070,$AB3070,FALSE)*WindSpeedStep)</f>
        <v>1.0000000000000033</v>
      </c>
      <c r="AJ3070" s="47">
        <f t="shared" si="901"/>
        <v>5</v>
      </c>
      <c r="AK3070" s="83" t="b">
        <f>COUNTIF('Power Curve'!$D$2:$D$31,AJ3070)&gt;0</f>
        <v>1</v>
      </c>
      <c r="AL3070" s="83" t="b">
        <f t="shared" si="902"/>
        <v>0</v>
      </c>
      <c r="AM3070" s="83" t="b">
        <f t="shared" si="908"/>
        <v>1</v>
      </c>
      <c r="AN3070" s="47" t="str">
        <f t="shared" si="903"/>
        <v>Outer</v>
      </c>
      <c r="AO3070" s="48" t="str">
        <f t="shared" si="904"/>
        <v>0.0-0.1</v>
      </c>
      <c r="AP3070" s="49" t="str">
        <f t="shared" si="909"/>
        <v>9-10</v>
      </c>
      <c r="AQ3070" s="49" t="str">
        <f t="shared" si="910"/>
        <v>Mar</v>
      </c>
      <c r="AR3070" s="48" t="str">
        <f t="shared" si="911"/>
        <v>285-295</v>
      </c>
      <c r="AS3070" s="49" t="str">
        <f t="shared" si="905"/>
        <v>LWS-LTI</v>
      </c>
    </row>
    <row r="3071" spans="5:45" x14ac:dyDescent="0.3">
      <c r="E3071" s="15">
        <v>40999.388888888891</v>
      </c>
      <c r="F3071" s="21">
        <v>4.51</v>
      </c>
      <c r="G3071" s="21">
        <v>104.40999221801729</v>
      </c>
      <c r="H3071" s="42">
        <v>1.2060924535051258</v>
      </c>
      <c r="I3071" s="35">
        <v>285.39999999999998</v>
      </c>
      <c r="J3071" s="43">
        <v>7.3170731707317083E-2</v>
      </c>
      <c r="K3071" s="44">
        <v>-1.0928968655860622E-2</v>
      </c>
      <c r="L3071" s="26">
        <f t="shared" si="893"/>
        <v>4.4866760386494056</v>
      </c>
      <c r="M3071" s="26">
        <f t="shared" si="894"/>
        <v>5.1480221042216646E-2</v>
      </c>
      <c r="N3071" s="96">
        <f t="shared" si="895"/>
        <v>5</v>
      </c>
      <c r="O3071" s="26">
        <f t="shared" si="896"/>
        <v>0.38088232015597612</v>
      </c>
      <c r="P3071" s="3">
        <f>IF(L3071&gt;'Power Curve'!$C$37,0,INDEX(Ci,$N3071,1)*POWER(1-O3071,3)+INDEX(Ci,$N3071,2)*3*O3071*POWER(1-O3071,2)+INDEX(Ci,$N3071,3)*3*POWER(O3071,2)*(1-O3071)+INDEX(Ci,$N3071,4)*POWER(O3071,3))</f>
        <v>119.50658962487418</v>
      </c>
      <c r="Q3071" s="3">
        <f>MAX(0,MIN(P3071-V3071+W3071,'Power Curve'!$C$39))</f>
        <v>108.92219832280226</v>
      </c>
      <c r="R3071" s="3">
        <f t="shared" si="897"/>
        <v>104.40999221801729</v>
      </c>
      <c r="S3071" s="3">
        <f t="shared" si="898"/>
        <v>4.5122061047849655</v>
      </c>
      <c r="T3071" s="3">
        <f t="shared" si="899"/>
        <v>4.5122061047849655</v>
      </c>
      <c r="V3071" s="37">
        <f t="array" ref="V3071">SUM(_xlfn.NORM.DIST($AD$3:$AD$1003,$L3071,$AA3071,FALSE)*WindSpeedStep*$AE$3:$AE$1003)/AG3071</f>
        <v>94.7780778762925</v>
      </c>
      <c r="W3071" s="37">
        <f t="array" ref="W3071">SUM(_xlfn.NORM.DIST($AD$3:$AD$1003,$L3071,$AB3071,FALSE)*WindSpeedStep*$AE$3:$AE$1003)/AH3071</f>
        <v>84.193686574220578</v>
      </c>
      <c r="Y3071" s="1">
        <f t="shared" si="900"/>
        <v>4</v>
      </c>
      <c r="Z3071" s="99">
        <f>IF(L3071&lt;'Power Curve'!$P$28,'Power Curve'!$Q$28,IF(L3071&gt;'Power Curve'!$P$29,'Power Curve'!$Q$29,INDEX(ReferenceTurbulence,Y3071)+(L3071-INDEX(ReferenceTurbulenceWindSpeed,Y3071))*(INDEX(ReferenceTurbulence,Y3071+1)-INDEX(ReferenceTurbulence,Y3071))/(INDEX(ReferenceTurbulenceWindSpeed,Y3071+1)-INDEX(ReferenceTurbulenceWindSpeed,Y3071))))</f>
        <v>0.11737554630717167</v>
      </c>
      <c r="AA3071" s="100">
        <f t="shared" si="906"/>
        <v>0.5266260511397709</v>
      </c>
      <c r="AB3071" s="29">
        <f t="shared" si="907"/>
        <v>0.32829336868166387</v>
      </c>
      <c r="AG3071" s="40">
        <f t="array" ref="AG3071">SUM(_xlfn.NORM.DIST($AD$3:$AD$1003,$F3071,$AA3071,FALSE)*WindSpeedStep)</f>
        <v>1.0000000000000031</v>
      </c>
      <c r="AH3071" s="40">
        <f t="array" ref="AH3071">SUM(_xlfn.NORM.DIST($AD$3:$AD$1003,$F3071,$AB3071,FALSE)*WindSpeedStep)</f>
        <v>1.0000000000000036</v>
      </c>
      <c r="AJ3071" s="47">
        <f t="shared" si="901"/>
        <v>4</v>
      </c>
      <c r="AK3071" s="83" t="b">
        <f>COUNTIF('Power Curve'!$D$2:$D$31,AJ3071)&gt;0</f>
        <v>1</v>
      </c>
      <c r="AL3071" s="83" t="b">
        <f t="shared" si="902"/>
        <v>0</v>
      </c>
      <c r="AM3071" s="83" t="b">
        <f t="shared" si="908"/>
        <v>1</v>
      </c>
      <c r="AN3071" s="47" t="str">
        <f t="shared" si="903"/>
        <v>Outer</v>
      </c>
      <c r="AO3071" s="48" t="str">
        <f t="shared" si="904"/>
        <v>0.0-0.1</v>
      </c>
      <c r="AP3071" s="49" t="str">
        <f t="shared" si="909"/>
        <v>9-10</v>
      </c>
      <c r="AQ3071" s="49" t="str">
        <f t="shared" si="910"/>
        <v>Mar</v>
      </c>
      <c r="AR3071" s="48" t="str">
        <f t="shared" si="911"/>
        <v>285-295</v>
      </c>
      <c r="AS3071" s="49" t="str">
        <f t="shared" si="905"/>
        <v>LWS-LTI</v>
      </c>
    </row>
    <row r="3072" spans="5:45" x14ac:dyDescent="0.3">
      <c r="E3072" s="15">
        <v>40999.395833333336</v>
      </c>
      <c r="F3072" s="21">
        <v>4.71</v>
      </c>
      <c r="G3072" s="21">
        <v>134.0100021362307</v>
      </c>
      <c r="H3072" s="42">
        <v>1.2054621471009888</v>
      </c>
      <c r="I3072" s="35">
        <v>292</v>
      </c>
      <c r="J3072" s="43">
        <v>8.4925690021231431E-2</v>
      </c>
      <c r="K3072" s="44">
        <v>8.6146341266177623E-2</v>
      </c>
      <c r="L3072" s="26">
        <f t="shared" si="893"/>
        <v>4.6848253323981801</v>
      </c>
      <c r="M3072" s="26">
        <f t="shared" si="894"/>
        <v>8.210483314113394E-2</v>
      </c>
      <c r="N3072" s="96">
        <f t="shared" si="895"/>
        <v>5</v>
      </c>
      <c r="O3072" s="26">
        <f t="shared" si="896"/>
        <v>0.60746204636783518</v>
      </c>
      <c r="P3072" s="3">
        <f>IF(L3072&gt;'Power Curve'!$C$37,0,INDEX(Ci,$N3072,1)*POWER(1-O3072,3)+INDEX(Ci,$N3072,2)*3*O3072*POWER(1-O3072,2)+INDEX(Ci,$N3072,3)*3*POWER(O3072,2)*(1-O3072)+INDEX(Ci,$N3072,4)*POWER(O3072,3))</f>
        <v>152.9540299505868</v>
      </c>
      <c r="Q3072" s="3">
        <f>MAX(0,MIN(P3072-V3072+W3072,'Power Curve'!$C$39))</f>
        <v>149.26604107859018</v>
      </c>
      <c r="R3072" s="3">
        <f t="shared" si="897"/>
        <v>134.0100021362307</v>
      </c>
      <c r="S3072" s="3">
        <f t="shared" si="898"/>
        <v>15.256038942359481</v>
      </c>
      <c r="T3072" s="3">
        <f t="shared" si="899"/>
        <v>15.256038942359481</v>
      </c>
      <c r="V3072" s="37">
        <f t="array" ref="V3072">SUM(_xlfn.NORM.DIST($AD$3:$AD$1003,$L3072,$AA3072,FALSE)*WindSpeedStep*$AE$3:$AE$1003)/AG3072</f>
        <v>129.09458314564333</v>
      </c>
      <c r="W3072" s="37">
        <f t="array" ref="W3072">SUM(_xlfn.NORM.DIST($AD$3:$AD$1003,$L3072,$AB3072,FALSE)*WindSpeedStep*$AE$3:$AE$1003)/AH3072</f>
        <v>125.4065942736467</v>
      </c>
      <c r="Y3072" s="1">
        <f t="shared" si="900"/>
        <v>4</v>
      </c>
      <c r="Z3072" s="99">
        <f>IF(L3072&lt;'Power Curve'!$P$28,'Power Curve'!$Q$28,IF(L3072&gt;'Power Curve'!$P$29,'Power Curve'!$Q$29,INDEX(ReferenceTurbulence,Y3072)+(L3072-INDEX(ReferenceTurbulenceWindSpeed,Y3072))*(INDEX(ReferenceTurbulence,Y3072+1)-INDEX(ReferenceTurbulence,Y3072))/(INDEX(ReferenceTurbulenceWindSpeed,Y3072+1)-INDEX(ReferenceTurbulenceWindSpeed,Y3072))))</f>
        <v>0.11752014286649187</v>
      </c>
      <c r="AA3072" s="100">
        <f t="shared" si="906"/>
        <v>0.55056134236799437</v>
      </c>
      <c r="AB3072" s="29">
        <f t="shared" si="907"/>
        <v>0.39786202398286036</v>
      </c>
      <c r="AG3072" s="40">
        <f t="array" ref="AG3072">SUM(_xlfn.NORM.DIST($AD$3:$AD$1003,$F3072,$AA3072,FALSE)*WindSpeedStep)</f>
        <v>1.0000000000000029</v>
      </c>
      <c r="AH3072" s="40">
        <f t="array" ref="AH3072">SUM(_xlfn.NORM.DIST($AD$3:$AD$1003,$F3072,$AB3072,FALSE)*WindSpeedStep)</f>
        <v>1.0000000000000036</v>
      </c>
      <c r="AJ3072" s="47">
        <f t="shared" si="901"/>
        <v>5</v>
      </c>
      <c r="AK3072" s="83" t="b">
        <f>COUNTIF('Power Curve'!$D$2:$D$31,AJ3072)&gt;0</f>
        <v>1</v>
      </c>
      <c r="AL3072" s="83" t="b">
        <f t="shared" si="902"/>
        <v>0</v>
      </c>
      <c r="AM3072" s="83" t="b">
        <f t="shared" si="908"/>
        <v>1</v>
      </c>
      <c r="AN3072" s="47" t="str">
        <f t="shared" si="903"/>
        <v>Outer</v>
      </c>
      <c r="AO3072" s="48" t="str">
        <f t="shared" si="904"/>
        <v>0.0-0.1</v>
      </c>
      <c r="AP3072" s="49" t="str">
        <f t="shared" si="909"/>
        <v>9-10</v>
      </c>
      <c r="AQ3072" s="49" t="str">
        <f t="shared" si="910"/>
        <v>Mar</v>
      </c>
      <c r="AR3072" s="48" t="str">
        <f t="shared" si="911"/>
        <v>285-295</v>
      </c>
      <c r="AS3072" s="49" t="str">
        <f t="shared" si="905"/>
        <v>LWS-LTI</v>
      </c>
    </row>
    <row r="3073" spans="5:45" x14ac:dyDescent="0.3">
      <c r="E3073" s="15">
        <v>40999.402777777781</v>
      </c>
      <c r="F3073" s="21">
        <v>4.97</v>
      </c>
      <c r="G3073" s="21">
        <v>158.3199958801269</v>
      </c>
      <c r="H3073" s="42">
        <v>1.2051022655674368</v>
      </c>
      <c r="I3073" s="35">
        <v>293.10000000000002</v>
      </c>
      <c r="J3073" s="43">
        <v>5.6338028169014093E-2</v>
      </c>
      <c r="K3073" s="44">
        <v>7.8555882040721212E-2</v>
      </c>
      <c r="L3073" s="26">
        <f t="shared" si="893"/>
        <v>4.9429436573491516</v>
      </c>
      <c r="M3073" s="26">
        <f t="shared" si="894"/>
        <v>0.12199785232730337</v>
      </c>
      <c r="N3073" s="96">
        <f t="shared" si="895"/>
        <v>5</v>
      </c>
      <c r="O3073" s="26">
        <f t="shared" si="896"/>
        <v>0.90261515184296648</v>
      </c>
      <c r="P3073" s="3">
        <f>IF(L3073&gt;'Power Curve'!$C$37,0,INDEX(Ci,$N3073,1)*POWER(1-O3073,3)+INDEX(Ci,$N3073,2)*3*O3073*POWER(1-O3073,2)+INDEX(Ci,$N3073,3)*3*POWER(O3073,2)*(1-O3073)+INDEX(Ci,$N3073,4)*POWER(O3073,3))</f>
        <v>197.75828207436189</v>
      </c>
      <c r="Q3073" s="3">
        <f>MAX(0,MIN(P3073-V3073+W3073,'Power Curve'!$C$39))</f>
        <v>201.87654836068512</v>
      </c>
      <c r="R3073" s="3">
        <f t="shared" si="897"/>
        <v>158.3199958801269</v>
      </c>
      <c r="S3073" s="3">
        <f t="shared" si="898"/>
        <v>43.556552480558224</v>
      </c>
      <c r="T3073" s="3">
        <f t="shared" si="899"/>
        <v>43.556552480558224</v>
      </c>
      <c r="V3073" s="37">
        <f t="array" ref="V3073">SUM(_xlfn.NORM.DIST($AD$3:$AD$1003,$L3073,$AA3073,FALSE)*WindSpeedStep*$AE$3:$AE$1003)/AG3073</f>
        <v>175.42751705788541</v>
      </c>
      <c r="W3073" s="37">
        <f t="array" ref="W3073">SUM(_xlfn.NORM.DIST($AD$3:$AD$1003,$L3073,$AB3073,FALSE)*WindSpeedStep*$AE$3:$AE$1003)/AH3073</f>
        <v>179.54578334420864</v>
      </c>
      <c r="Y3073" s="1">
        <f t="shared" si="900"/>
        <v>4</v>
      </c>
      <c r="Z3073" s="99">
        <f>IF(L3073&lt;'Power Curve'!$P$28,'Power Curve'!$Q$28,IF(L3073&gt;'Power Curve'!$P$29,'Power Curve'!$Q$29,INDEX(ReferenceTurbulence,Y3073)+(L3073-INDEX(ReferenceTurbulenceWindSpeed,Y3073))*(INDEX(ReferenceTurbulence,Y3073+1)-INDEX(ReferenceTurbulence,Y3073))/(INDEX(ReferenceTurbulenceWindSpeed,Y3073+1)-INDEX(ReferenceTurbulenceWindSpeed,Y3073))))</f>
        <v>0.11770850095235376</v>
      </c>
      <c r="AA3073" s="100">
        <f t="shared" si="906"/>
        <v>0.58182648819851357</v>
      </c>
      <c r="AB3073" s="29">
        <f t="shared" si="907"/>
        <v>0.27847569900558605</v>
      </c>
      <c r="AG3073" s="40">
        <f t="array" ref="AG3073">SUM(_xlfn.NORM.DIST($AD$3:$AD$1003,$F3073,$AA3073,FALSE)*WindSpeedStep)</f>
        <v>1.0000000000000029</v>
      </c>
      <c r="AH3073" s="40">
        <f t="array" ref="AH3073">SUM(_xlfn.NORM.DIST($AD$3:$AD$1003,$F3073,$AB3073,FALSE)*WindSpeedStep)</f>
        <v>1.0000000000000038</v>
      </c>
      <c r="AJ3073" s="47">
        <f t="shared" si="901"/>
        <v>5</v>
      </c>
      <c r="AK3073" s="83" t="b">
        <f>COUNTIF('Power Curve'!$D$2:$D$31,AJ3073)&gt;0</f>
        <v>1</v>
      </c>
      <c r="AL3073" s="83" t="b">
        <f t="shared" si="902"/>
        <v>0</v>
      </c>
      <c r="AM3073" s="83" t="b">
        <f t="shared" si="908"/>
        <v>1</v>
      </c>
      <c r="AN3073" s="47" t="str">
        <f t="shared" si="903"/>
        <v>Outer</v>
      </c>
      <c r="AO3073" s="48" t="str">
        <f t="shared" si="904"/>
        <v>0.1-0.2</v>
      </c>
      <c r="AP3073" s="49" t="str">
        <f t="shared" si="909"/>
        <v>9-10</v>
      </c>
      <c r="AQ3073" s="49" t="str">
        <f t="shared" si="910"/>
        <v>Mar</v>
      </c>
      <c r="AR3073" s="48" t="str">
        <f t="shared" si="911"/>
        <v>285-295</v>
      </c>
      <c r="AS3073" s="49" t="str">
        <f t="shared" si="905"/>
        <v>LWS-LTI</v>
      </c>
    </row>
    <row r="3074" spans="5:45" x14ac:dyDescent="0.3">
      <c r="E3074" s="15">
        <v>40999.409722222219</v>
      </c>
      <c r="F3074" s="21">
        <v>4.8600000000000003</v>
      </c>
      <c r="G3074" s="21">
        <v>195.37999343872121</v>
      </c>
      <c r="H3074" s="42">
        <v>1.2040688071637495</v>
      </c>
      <c r="I3074" s="35">
        <v>282.39999999999998</v>
      </c>
      <c r="J3074" s="43">
        <v>0.11522633744855967</v>
      </c>
      <c r="K3074" s="44">
        <v>1.8266547049891543E-2</v>
      </c>
      <c r="L3074" s="26">
        <f t="shared" si="893"/>
        <v>4.8321603959150874</v>
      </c>
      <c r="M3074" s="26">
        <f t="shared" si="894"/>
        <v>0.10487594215399425</v>
      </c>
      <c r="N3074" s="96">
        <f t="shared" si="895"/>
        <v>5</v>
      </c>
      <c r="O3074" s="26">
        <f t="shared" si="896"/>
        <v>0.77593672382690737</v>
      </c>
      <c r="P3074" s="3">
        <f>IF(L3074&gt;'Power Curve'!$C$37,0,INDEX(Ci,$N3074,1)*POWER(1-O3074,3)+INDEX(Ci,$N3074,2)*3*O3074*POWER(1-O3074,2)+INDEX(Ci,$N3074,3)*3*POWER(O3074,2)*(1-O3074)+INDEX(Ci,$N3074,4)*POWER(O3074,3))</f>
        <v>178.85331493243763</v>
      </c>
      <c r="Q3074" s="3">
        <f>MAX(0,MIN(P3074-V3074+W3074,'Power Curve'!$C$39))</f>
        <v>178.6650232638693</v>
      </c>
      <c r="R3074" s="3">
        <f t="shared" si="897"/>
        <v>195.37999343872121</v>
      </c>
      <c r="S3074" s="3">
        <f t="shared" si="898"/>
        <v>-16.714970174851913</v>
      </c>
      <c r="T3074" s="3">
        <f t="shared" si="899"/>
        <v>16.714970174851913</v>
      </c>
      <c r="V3074" s="37">
        <f t="array" ref="V3074">SUM(_xlfn.NORM.DIST($AD$3:$AD$1003,$L3074,$AA3074,FALSE)*WindSpeedStep*$AE$3:$AE$1003)/AG3074</f>
        <v>155.47001250120218</v>
      </c>
      <c r="W3074" s="37">
        <f t="array" ref="W3074">SUM(_xlfn.NORM.DIST($AD$3:$AD$1003,$L3074,$AB3074,FALSE)*WindSpeedStep*$AE$3:$AE$1003)/AH3074</f>
        <v>155.28172083263385</v>
      </c>
      <c r="Y3074" s="1">
        <f t="shared" si="900"/>
        <v>4</v>
      </c>
      <c r="Z3074" s="99">
        <f>IF(L3074&lt;'Power Curve'!$P$28,'Power Curve'!$Q$28,IF(L3074&gt;'Power Curve'!$P$29,'Power Curve'!$Q$29,INDEX(ReferenceTurbulence,Y3074)+(L3074-INDEX(ReferenceTurbulenceWindSpeed,Y3074))*(INDEX(ReferenceTurbulence,Y3074+1)-INDEX(ReferenceTurbulence,Y3074))/(INDEX(ReferenceTurbulenceWindSpeed,Y3074+1)-INDEX(ReferenceTurbulenceWindSpeed,Y3074))))</f>
        <v>0.11762765848185802</v>
      </c>
      <c r="AA3074" s="100">
        <f t="shared" si="906"/>
        <v>0.5683957127802598</v>
      </c>
      <c r="AB3074" s="29">
        <f t="shared" si="907"/>
        <v>0.55679214438527758</v>
      </c>
      <c r="AG3074" s="40">
        <f t="array" ref="AG3074">SUM(_xlfn.NORM.DIST($AD$3:$AD$1003,$F3074,$AA3074,FALSE)*WindSpeedStep)</f>
        <v>1.0000000000000036</v>
      </c>
      <c r="AH3074" s="40">
        <f t="array" ref="AH3074">SUM(_xlfn.NORM.DIST($AD$3:$AD$1003,$F3074,$AB3074,FALSE)*WindSpeedStep)</f>
        <v>1.0000000000000036</v>
      </c>
      <c r="AJ3074" s="47">
        <f t="shared" si="901"/>
        <v>5</v>
      </c>
      <c r="AK3074" s="83" t="b">
        <f>COUNTIF('Power Curve'!$D$2:$D$31,AJ3074)&gt;0</f>
        <v>1</v>
      </c>
      <c r="AL3074" s="83" t="b">
        <f t="shared" si="902"/>
        <v>0</v>
      </c>
      <c r="AM3074" s="83" t="b">
        <f t="shared" si="908"/>
        <v>1</v>
      </c>
      <c r="AN3074" s="47" t="str">
        <f t="shared" si="903"/>
        <v>Outer</v>
      </c>
      <c r="AO3074" s="48" t="str">
        <f t="shared" si="904"/>
        <v>0.1-0.2</v>
      </c>
      <c r="AP3074" s="49" t="str">
        <f t="shared" si="909"/>
        <v>9-10</v>
      </c>
      <c r="AQ3074" s="49" t="str">
        <f t="shared" si="910"/>
        <v>Mar</v>
      </c>
      <c r="AR3074" s="48" t="str">
        <f t="shared" si="911"/>
        <v>275-285</v>
      </c>
      <c r="AS3074" s="49" t="str">
        <f t="shared" si="905"/>
        <v>Inner-TI</v>
      </c>
    </row>
    <row r="3075" spans="5:45" x14ac:dyDescent="0.3">
      <c r="E3075" s="15">
        <v>40999.416666666664</v>
      </c>
      <c r="F3075" s="21">
        <v>4.79</v>
      </c>
      <c r="G3075" s="21">
        <v>162.06000518798882</v>
      </c>
      <c r="H3075" s="42">
        <v>1.2033060869822976</v>
      </c>
      <c r="I3075" s="35">
        <v>279.3</v>
      </c>
      <c r="J3075" s="43">
        <v>7.9331941544885182E-2</v>
      </c>
      <c r="K3075" s="44">
        <v>7.2756114309648665E-2</v>
      </c>
      <c r="L3075" s="26">
        <f t="shared" ref="L3075:L3138" si="912">F3075*(H3075/Ref_Density)^(1/3)</f>
        <v>4.761555546934269</v>
      </c>
      <c r="M3075" s="26">
        <f t="shared" ref="M3075:M3138" si="913">(L3075-CutInWindSpeed)/(RatedWindSpeed-CutInWindSpeed)</f>
        <v>9.3963735143649696E-2</v>
      </c>
      <c r="N3075" s="96">
        <f t="shared" ref="N3075:N3138" si="914">COUNTIF(xa,"&lt;"&amp;L3075)</f>
        <v>5</v>
      </c>
      <c r="O3075" s="26">
        <f t="shared" ref="O3075:O3138" si="915">(L3075-INDEX(xa,$N3075))/(INDEX(xb,$N3075)-INDEX(xa,$N3075))</f>
        <v>0.69520150116400836</v>
      </c>
      <c r="P3075" s="3">
        <f>IF(L3075&gt;'Power Curve'!$C$37,0,INDEX(Ci,$N3075,1)*POWER(1-O3075,3)+INDEX(Ci,$N3075,2)*3*O3075*POWER(1-O3075,2)+INDEX(Ci,$N3075,3)*3*POWER(O3075,2)*(1-O3075)+INDEX(Ci,$N3075,4)*POWER(O3075,3))</f>
        <v>166.46344891460564</v>
      </c>
      <c r="Q3075" s="3">
        <f>MAX(0,MIN(P3075-V3075+W3075,'Power Curve'!$C$39))</f>
        <v>164.27863043971175</v>
      </c>
      <c r="R3075" s="3">
        <f t="shared" ref="R3075:R3138" si="916">IF(AM3075,G3075,"")</f>
        <v>162.06000518798882</v>
      </c>
      <c r="S3075" s="3">
        <f t="shared" ref="S3075:S3138" si="917">IF(AM3075,Q3075-R3075,"")</f>
        <v>2.2186252517229264</v>
      </c>
      <c r="T3075" s="3">
        <f t="shared" ref="T3075:T3138" si="918">IF(AM3075,ABS(S3075),"")</f>
        <v>2.2186252517229264</v>
      </c>
      <c r="V3075" s="37">
        <f t="array" ref="V3075">SUM(_xlfn.NORM.DIST($AD$3:$AD$1003,$L3075,$AA3075,FALSE)*WindSpeedStep*$AE$3:$AE$1003)/AG3075</f>
        <v>142.7863495778837</v>
      </c>
      <c r="W3075" s="37">
        <f t="array" ref="W3075">SUM(_xlfn.NORM.DIST($AD$3:$AD$1003,$L3075,$AB3075,FALSE)*WindSpeedStep*$AE$3:$AE$1003)/AH3075</f>
        <v>140.60153110298981</v>
      </c>
      <c r="Y3075" s="1">
        <f t="shared" ref="Y3075:Y3138" si="919">COUNTIF(ReferenceTurbulenceWindSpeed,"&lt;"&amp;L3075)</f>
        <v>4</v>
      </c>
      <c r="Z3075" s="99">
        <f>IF(L3075&lt;'Power Curve'!$P$28,'Power Curve'!$Q$28,IF(L3075&gt;'Power Curve'!$P$29,'Power Curve'!$Q$29,INDEX(ReferenceTurbulence,Y3075)+(L3075-INDEX(ReferenceTurbulenceWindSpeed,Y3075))*(INDEX(ReferenceTurbulence,Y3075+1)-INDEX(ReferenceTurbulence,Y3075))/(INDEX(ReferenceTurbulenceWindSpeed,Y3075+1)-INDEX(ReferenceTurbulenceWindSpeed,Y3075))))</f>
        <v>0.11757613562229693</v>
      </c>
      <c r="AA3075" s="100">
        <f t="shared" si="906"/>
        <v>0.55984530075944383</v>
      </c>
      <c r="AB3075" s="29">
        <f t="shared" si="907"/>
        <v>0.37774344631211321</v>
      </c>
      <c r="AG3075" s="40">
        <f t="array" ref="AG3075">SUM(_xlfn.NORM.DIST($AD$3:$AD$1003,$F3075,$AA3075,FALSE)*WindSpeedStep)</f>
        <v>1.0000000000000033</v>
      </c>
      <c r="AH3075" s="40">
        <f t="array" ref="AH3075">SUM(_xlfn.NORM.DIST($AD$3:$AD$1003,$F3075,$AB3075,FALSE)*WindSpeedStep)</f>
        <v>1.0000000000000036</v>
      </c>
      <c r="AJ3075" s="47">
        <f t="shared" ref="AJ3075:AJ3138" si="920">MROUND(L3075-Centre_First_Bin,Bin_Width)+Centre_First_Bin</f>
        <v>5</v>
      </c>
      <c r="AK3075" s="83" t="b">
        <f>COUNTIF('Power Curve'!$D$2:$D$31,AJ3075)&gt;0</f>
        <v>1</v>
      </c>
      <c r="AL3075" s="83" t="b">
        <f t="shared" ref="AL3075:AL3138" si="921">(G3075&lt;0)</f>
        <v>0</v>
      </c>
      <c r="AM3075" s="83" t="b">
        <f t="shared" si="908"/>
        <v>1</v>
      </c>
      <c r="AN3075" s="47" t="str">
        <f t="shared" ref="AN3075:AN3138" si="922">IF(AM3075,IF(AND(J3075&gt;=LowerTurbLimit,J3075&lt;=UpperTurbLimit,K3075&gt;=LowerShearLimit,K3075&lt;=UpperShearLimit),"Inner","Outer"),"")</f>
        <v>Outer</v>
      </c>
      <c r="AO3075" s="48" t="str">
        <f t="shared" ref="AO3075:AO3138" si="923">IF(M3075&lt;0,"&lt;0",TEXT(MROUND(M3075+0.05,0.1)-0.1,"0.0")&amp;"-"&amp;TEXT(MROUND(M3075+0.05,0.1),"0.0"))</f>
        <v>0.0-0.1</v>
      </c>
      <c r="AP3075" s="49" t="str">
        <f t="shared" si="909"/>
        <v>10-11</v>
      </c>
      <c r="AQ3075" s="49" t="str">
        <f t="shared" si="910"/>
        <v>Mar</v>
      </c>
      <c r="AR3075" s="48" t="str">
        <f t="shared" si="911"/>
        <v>275-285</v>
      </c>
      <c r="AS3075" s="49" t="str">
        <f t="shared" ref="AS3075:AS3138" si="924">IF(AM3075,IF(M3075&lt;0.5,IF(J3075&lt;=LowerTurbLimit,"LWS-LTI",IF(J3075&gt;=UpperTurbLimit,"LWS-HTI","Inner-TI")),IF(J3075&lt;=LowerTurbLimit,"HWS-LTI",IF(J3075&gt;=UpperTurbLimit,"HWS-HTI","Inner-TI"))),"")</f>
        <v>LWS-LTI</v>
      </c>
    </row>
    <row r="3076" spans="5:45" x14ac:dyDescent="0.3">
      <c r="E3076" s="15">
        <v>40999.423611111109</v>
      </c>
      <c r="F3076" s="21">
        <v>4.6500000000000004</v>
      </c>
      <c r="G3076" s="21">
        <v>131.3599967956541</v>
      </c>
      <c r="H3076" s="42">
        <v>1.202499550163084</v>
      </c>
      <c r="I3076" s="35">
        <v>278.8</v>
      </c>
      <c r="J3076" s="43">
        <v>0.1075268817204301</v>
      </c>
      <c r="K3076" s="44">
        <v>7.1843473563249383E-2</v>
      </c>
      <c r="L3076" s="26">
        <f t="shared" si="912"/>
        <v>4.6213539329394191</v>
      </c>
      <c r="M3076" s="26">
        <f t="shared" si="913"/>
        <v>7.229512374966654E-2</v>
      </c>
      <c r="N3076" s="96">
        <f t="shared" si="914"/>
        <v>5</v>
      </c>
      <c r="O3076" s="26">
        <f t="shared" si="915"/>
        <v>0.53488377954906408</v>
      </c>
      <c r="P3076" s="3">
        <f>IF(L3076&gt;'Power Curve'!$C$37,0,INDEX(Ci,$N3076,1)*POWER(1-O3076,3)+INDEX(Ci,$N3076,2)*3*O3076*POWER(1-O3076,2)+INDEX(Ci,$N3076,3)*3*POWER(O3076,2)*(1-O3076)+INDEX(Ci,$N3076,4)*POWER(O3076,3))</f>
        <v>141.90880760826258</v>
      </c>
      <c r="Q3076" s="3">
        <f>MAX(0,MIN(P3076-V3076+W3076,'Power Curve'!$C$39))</f>
        <v>140.15424095736861</v>
      </c>
      <c r="R3076" s="3">
        <f t="shared" si="916"/>
        <v>131.3599967956541</v>
      </c>
      <c r="S3076" s="3">
        <f t="shared" si="917"/>
        <v>8.7942441617145164</v>
      </c>
      <c r="T3076" s="3">
        <f t="shared" si="918"/>
        <v>8.7942441617145164</v>
      </c>
      <c r="V3076" s="37">
        <f t="array" ref="V3076">SUM(_xlfn.NORM.DIST($AD$3:$AD$1003,$L3076,$AA3076,FALSE)*WindSpeedStep*$AE$3:$AE$1003)/AG3076</f>
        <v>117.89499173925691</v>
      </c>
      <c r="W3076" s="37">
        <f t="array" ref="W3076">SUM(_xlfn.NORM.DIST($AD$3:$AD$1003,$L3076,$AB3076,FALSE)*WindSpeedStep*$AE$3:$AE$1003)/AH3076</f>
        <v>116.14042508836295</v>
      </c>
      <c r="Y3076" s="1">
        <f t="shared" si="919"/>
        <v>4</v>
      </c>
      <c r="Z3076" s="99">
        <f>IF(L3076&lt;'Power Curve'!$P$28,'Power Curve'!$Q$28,IF(L3076&gt;'Power Curve'!$P$29,'Power Curve'!$Q$29,INDEX(ReferenceTurbulence,Y3076)+(L3076-INDEX(ReferenceTurbulenceWindSpeed,Y3076))*(INDEX(ReferenceTurbulence,Y3076+1)-INDEX(ReferenceTurbulence,Y3076))/(INDEX(ReferenceTurbulenceWindSpeed,Y3076+1)-INDEX(ReferenceTurbulenceWindSpeed,Y3076))))</f>
        <v>0.11747382553775787</v>
      </c>
      <c r="AA3076" s="100">
        <f t="shared" ref="AA3076:AA3139" si="925">Z3076*L3076</f>
        <v>0.54288812566635647</v>
      </c>
      <c r="AB3076" s="29">
        <f t="shared" ref="AB3076:AB3139" si="926">L3076*J3076</f>
        <v>0.49691977773542134</v>
      </c>
      <c r="AG3076" s="40">
        <f t="array" ref="AG3076">SUM(_xlfn.NORM.DIST($AD$3:$AD$1003,$F3076,$AA3076,FALSE)*WindSpeedStep)</f>
        <v>1.0000000000000031</v>
      </c>
      <c r="AH3076" s="40">
        <f t="array" ref="AH3076">SUM(_xlfn.NORM.DIST($AD$3:$AD$1003,$F3076,$AB3076,FALSE)*WindSpeedStep)</f>
        <v>1.0000000000000031</v>
      </c>
      <c r="AJ3076" s="47">
        <f t="shared" si="920"/>
        <v>5</v>
      </c>
      <c r="AK3076" s="83" t="b">
        <f>COUNTIF('Power Curve'!$D$2:$D$31,AJ3076)&gt;0</f>
        <v>1</v>
      </c>
      <c r="AL3076" s="83" t="b">
        <f t="shared" si="921"/>
        <v>0</v>
      </c>
      <c r="AM3076" s="83" t="b">
        <f t="shared" ref="AM3076:AM3139" si="927">AND(AK3076,NOT(AL3076))</f>
        <v>1</v>
      </c>
      <c r="AN3076" s="47" t="str">
        <f t="shared" si="922"/>
        <v>Outer</v>
      </c>
      <c r="AO3076" s="48" t="str">
        <f t="shared" si="923"/>
        <v>0.0-0.1</v>
      </c>
      <c r="AP3076" s="49" t="str">
        <f t="shared" ref="AP3076:AP3139" si="928">IF(AM3076,HOUR(E3076)&amp;"-"&amp;HOUR(E3076)+1,"")</f>
        <v>10-11</v>
      </c>
      <c r="AQ3076" s="49" t="str">
        <f t="shared" ref="AQ3076:AQ3139" si="929">IF(AM3076,TEXT(E3076,"mmm"),"")</f>
        <v>Mar</v>
      </c>
      <c r="AR3076" s="48" t="str">
        <f t="shared" ref="AR3076:AR3139" si="930">IF(AM3076,IF(OR(I3076&lt;5,I3076&gt;=355),"355-5",MROUND(I3076,10)-5&amp;"-"&amp;MROUND(I3076,10)+5),"")</f>
        <v>275-285</v>
      </c>
      <c r="AS3076" s="49" t="str">
        <f t="shared" si="924"/>
        <v>Inner-TI</v>
      </c>
    </row>
    <row r="3077" spans="5:45" x14ac:dyDescent="0.3">
      <c r="E3077" s="15">
        <v>40999.430555555555</v>
      </c>
      <c r="F3077" s="21">
        <v>3.96</v>
      </c>
      <c r="G3077" s="21">
        <v>30.229999542236296</v>
      </c>
      <c r="H3077" s="42">
        <v>1.2010237068137006</v>
      </c>
      <c r="I3077" s="35">
        <v>286.60000000000002</v>
      </c>
      <c r="J3077" s="43">
        <v>0.13383838383838384</v>
      </c>
      <c r="K3077" s="44">
        <v>1.9259405441230327E-2</v>
      </c>
      <c r="L3077" s="26">
        <f t="shared" si="912"/>
        <v>3.9339939075941537</v>
      </c>
      <c r="M3077" s="26">
        <f t="shared" si="913"/>
        <v>-3.3938583927279914E-2</v>
      </c>
      <c r="N3077" s="96">
        <f t="shared" si="914"/>
        <v>4</v>
      </c>
      <c r="O3077" s="26">
        <f t="shared" si="915"/>
        <v>0.8435495425377677</v>
      </c>
      <c r="P3077" s="3">
        <f>IF(L3077&gt;'Power Curve'!$C$37,0,INDEX(Ci,$N3077,1)*POWER(1-O3077,3)+INDEX(Ci,$N3077,2)*3*O3077*POWER(1-O3077,2)+INDEX(Ci,$N3077,3)*3*POWER(O3077,2)*(1-O3077)+INDEX(Ci,$N3077,4)*POWER(O3077,3))</f>
        <v>59.170695195971021</v>
      </c>
      <c r="Q3077" s="3">
        <f>MAX(0,MIN(P3077-V3077+W3077,'Power Curve'!$C$39))</f>
        <v>64.553262091287536</v>
      </c>
      <c r="R3077" s="3">
        <f t="shared" si="916"/>
        <v>30.229999542236296</v>
      </c>
      <c r="S3077" s="3">
        <f t="shared" si="917"/>
        <v>34.323262549051236</v>
      </c>
      <c r="T3077" s="3">
        <f t="shared" si="918"/>
        <v>34.323262549051236</v>
      </c>
      <c r="V3077" s="37">
        <f t="array" ref="V3077">SUM(_xlfn.NORM.DIST($AD$3:$AD$1003,$L3077,$AA3077,FALSE)*WindSpeedStep*$AE$3:$AE$1003)/AG3077</f>
        <v>22.23673817560443</v>
      </c>
      <c r="W3077" s="37">
        <f t="array" ref="W3077">SUM(_xlfn.NORM.DIST($AD$3:$AD$1003,$L3077,$AB3077,FALSE)*WindSpeedStep*$AE$3:$AE$1003)/AH3077</f>
        <v>27.619305070920944</v>
      </c>
      <c r="Y3077" s="1">
        <f t="shared" si="919"/>
        <v>3</v>
      </c>
      <c r="Z3077" s="99">
        <f>IF(L3077&lt;'Power Curve'!$P$28,'Power Curve'!$Q$28,IF(L3077&gt;'Power Curve'!$P$29,'Power Curve'!$Q$29,INDEX(ReferenceTurbulence,Y3077)+(L3077-INDEX(ReferenceTurbulenceWindSpeed,Y3077))*(INDEX(ReferenceTurbulence,Y3077+1)-INDEX(ReferenceTurbulence,Y3077))/(INDEX(ReferenceTurbulenceWindSpeed,Y3077+1)-INDEX(ReferenceTurbulenceWindSpeed,Y3077))))</f>
        <v>0.11713247834199569</v>
      </c>
      <c r="AA3077" s="100">
        <f t="shared" si="925"/>
        <v>0.46079845617881521</v>
      </c>
      <c r="AB3077" s="29">
        <f t="shared" si="926"/>
        <v>0.5265193866224499</v>
      </c>
      <c r="AG3077" s="40">
        <f t="array" ref="AG3077">SUM(_xlfn.NORM.DIST($AD$3:$AD$1003,$F3077,$AA3077,FALSE)*WindSpeedStep)</f>
        <v>1.0000000000000013</v>
      </c>
      <c r="AH3077" s="40">
        <f t="array" ref="AH3077">SUM(_xlfn.NORM.DIST($AD$3:$AD$1003,$F3077,$AB3077,FALSE)*WindSpeedStep)</f>
        <v>0.99999999999998956</v>
      </c>
      <c r="AJ3077" s="47">
        <f t="shared" si="920"/>
        <v>4</v>
      </c>
      <c r="AK3077" s="83" t="b">
        <f>COUNTIF('Power Curve'!$D$2:$D$31,AJ3077)&gt;0</f>
        <v>1</v>
      </c>
      <c r="AL3077" s="83" t="b">
        <f t="shared" si="921"/>
        <v>0</v>
      </c>
      <c r="AM3077" s="83" t="b">
        <f t="shared" si="927"/>
        <v>1</v>
      </c>
      <c r="AN3077" s="47" t="str">
        <f t="shared" si="922"/>
        <v>Outer</v>
      </c>
      <c r="AO3077" s="48" t="str">
        <f t="shared" si="923"/>
        <v>&lt;0</v>
      </c>
      <c r="AP3077" s="49" t="str">
        <f t="shared" si="928"/>
        <v>10-11</v>
      </c>
      <c r="AQ3077" s="49" t="str">
        <f t="shared" si="929"/>
        <v>Mar</v>
      </c>
      <c r="AR3077" s="48" t="str">
        <f t="shared" si="930"/>
        <v>285-295</v>
      </c>
      <c r="AS3077" s="49" t="str">
        <f t="shared" si="924"/>
        <v>Inner-TI</v>
      </c>
    </row>
    <row r="3078" spans="5:45" x14ac:dyDescent="0.3">
      <c r="E3078" s="15">
        <v>40999.4375</v>
      </c>
      <c r="F3078" s="21">
        <v>4.84</v>
      </c>
      <c r="G3078" s="21">
        <v>136.81999969482391</v>
      </c>
      <c r="H3078" s="42">
        <v>1.2006331582109029</v>
      </c>
      <c r="I3078" s="35">
        <v>283.8</v>
      </c>
      <c r="J3078" s="43">
        <v>8.2644628099173556E-2</v>
      </c>
      <c r="K3078" s="44">
        <v>7.9896761354892654E-2</v>
      </c>
      <c r="L3078" s="26">
        <f t="shared" si="912"/>
        <v>4.8076935414009769</v>
      </c>
      <c r="M3078" s="26">
        <f t="shared" si="913"/>
        <v>0.10109451091798254</v>
      </c>
      <c r="N3078" s="96">
        <f t="shared" si="914"/>
        <v>5</v>
      </c>
      <c r="O3078" s="26">
        <f t="shared" si="915"/>
        <v>0.74795936850965261</v>
      </c>
      <c r="P3078" s="3">
        <f>IF(L3078&gt;'Power Curve'!$C$37,0,INDEX(Ci,$N3078,1)*POWER(1-O3078,3)+INDEX(Ci,$N3078,2)*3*O3078*POWER(1-O3078,2)+INDEX(Ci,$N3078,3)*3*POWER(O3078,2)*(1-O3078)+INDEX(Ci,$N3078,4)*POWER(O3078,3))</f>
        <v>174.57648323428879</v>
      </c>
      <c r="Q3078" s="3">
        <f>MAX(0,MIN(P3078-V3078+W3078,'Power Curve'!$C$39))</f>
        <v>173.30116031249304</v>
      </c>
      <c r="R3078" s="3">
        <f t="shared" si="916"/>
        <v>136.81999969482391</v>
      </c>
      <c r="S3078" s="3">
        <f t="shared" si="917"/>
        <v>36.481160617669133</v>
      </c>
      <c r="T3078" s="3">
        <f t="shared" si="918"/>
        <v>36.481160617669133</v>
      </c>
      <c r="V3078" s="37">
        <f t="array" ref="V3078">SUM(_xlfn.NORM.DIST($AD$3:$AD$1003,$L3078,$AA3078,FALSE)*WindSpeedStep*$AE$3:$AE$1003)/AG3078</f>
        <v>151.06883792171197</v>
      </c>
      <c r="W3078" s="37">
        <f t="array" ref="W3078">SUM(_xlfn.NORM.DIST($AD$3:$AD$1003,$L3078,$AB3078,FALSE)*WindSpeedStep*$AE$3:$AE$1003)/AH3078</f>
        <v>149.79351499991623</v>
      </c>
      <c r="Y3078" s="1">
        <f t="shared" si="919"/>
        <v>4</v>
      </c>
      <c r="Z3078" s="99">
        <f>IF(L3078&lt;'Power Curve'!$P$28,'Power Curve'!$Q$28,IF(L3078&gt;'Power Curve'!$P$29,'Power Curve'!$Q$29,INDEX(ReferenceTurbulence,Y3078)+(L3078-INDEX(ReferenceTurbulenceWindSpeed,Y3078))*(INDEX(ReferenceTurbulence,Y3078+1)-INDEX(ReferenceTurbulence,Y3078))/(INDEX(ReferenceTurbulenceWindSpeed,Y3078+1)-INDEX(ReferenceTurbulenceWindSpeed,Y3078))))</f>
        <v>0.117609804151352</v>
      </c>
      <c r="AA3078" s="100">
        <f t="shared" si="925"/>
        <v>0.56543189582388886</v>
      </c>
      <c r="AB3078" s="29">
        <f t="shared" si="926"/>
        <v>0.39733004474388239</v>
      </c>
      <c r="AG3078" s="40">
        <f t="array" ref="AG3078">SUM(_xlfn.NORM.DIST($AD$3:$AD$1003,$F3078,$AA3078,FALSE)*WindSpeedStep)</f>
        <v>1.0000000000000033</v>
      </c>
      <c r="AH3078" s="40">
        <f t="array" ref="AH3078">SUM(_xlfn.NORM.DIST($AD$3:$AD$1003,$F3078,$AB3078,FALSE)*WindSpeedStep)</f>
        <v>1.0000000000000033</v>
      </c>
      <c r="AJ3078" s="47">
        <f t="shared" si="920"/>
        <v>5</v>
      </c>
      <c r="AK3078" s="83" t="b">
        <f>COUNTIF('Power Curve'!$D$2:$D$31,AJ3078)&gt;0</f>
        <v>1</v>
      </c>
      <c r="AL3078" s="83" t="b">
        <f t="shared" si="921"/>
        <v>0</v>
      </c>
      <c r="AM3078" s="83" t="b">
        <f t="shared" si="927"/>
        <v>1</v>
      </c>
      <c r="AN3078" s="47" t="str">
        <f t="shared" si="922"/>
        <v>Outer</v>
      </c>
      <c r="AO3078" s="48" t="str">
        <f t="shared" si="923"/>
        <v>0.1-0.2</v>
      </c>
      <c r="AP3078" s="49" t="str">
        <f t="shared" si="928"/>
        <v>10-11</v>
      </c>
      <c r="AQ3078" s="49" t="str">
        <f t="shared" si="929"/>
        <v>Mar</v>
      </c>
      <c r="AR3078" s="48" t="str">
        <f t="shared" si="930"/>
        <v>275-285</v>
      </c>
      <c r="AS3078" s="49" t="str">
        <f t="shared" si="924"/>
        <v>LWS-LTI</v>
      </c>
    </row>
    <row r="3079" spans="5:45" x14ac:dyDescent="0.3">
      <c r="E3079" s="15">
        <v>40999.451388888891</v>
      </c>
      <c r="F3079" s="21">
        <v>3.81</v>
      </c>
      <c r="G3079" s="21">
        <v>25.049998283386202</v>
      </c>
      <c r="H3079" s="42">
        <v>1.1980948209601121</v>
      </c>
      <c r="I3079" s="35">
        <v>289.39999999999998</v>
      </c>
      <c r="J3079" s="43">
        <v>0.12860892388451442</v>
      </c>
      <c r="K3079" s="44">
        <v>5.7769905370397237E-2</v>
      </c>
      <c r="L3079" s="26">
        <f t="shared" si="912"/>
        <v>3.7818997262056104</v>
      </c>
      <c r="M3079" s="26">
        <f t="shared" si="913"/>
        <v>-5.7445229948597409E-2</v>
      </c>
      <c r="N3079" s="96">
        <f t="shared" si="914"/>
        <v>4</v>
      </c>
      <c r="O3079" s="26">
        <f t="shared" si="915"/>
        <v>0.73518836237455021</v>
      </c>
      <c r="P3079" s="3">
        <f>IF(L3079&gt;'Power Curve'!$C$37,0,INDEX(Ci,$N3079,1)*POWER(1-O3079,3)+INDEX(Ci,$N3079,2)*3*O3079*POWER(1-O3079,2)+INDEX(Ci,$N3079,3)*3*POWER(O3079,2)*(1-O3079)+INDEX(Ci,$N3079,4)*POWER(O3079,3))</f>
        <v>47.092807273482023</v>
      </c>
      <c r="Q3079" s="3">
        <f>MAX(0,MIN(P3079-V3079+W3079,'Power Curve'!$C$39))</f>
        <v>50.006121929978974</v>
      </c>
      <c r="R3079" s="3">
        <f t="shared" si="916"/>
        <v>25.049998283386202</v>
      </c>
      <c r="S3079" s="3">
        <f t="shared" si="917"/>
        <v>24.956123646592772</v>
      </c>
      <c r="T3079" s="3">
        <f t="shared" si="918"/>
        <v>24.956123646592772</v>
      </c>
      <c r="V3079" s="37">
        <f t="array" ref="V3079">SUM(_xlfn.NORM.DIST($AD$3:$AD$1003,$L3079,$AA3079,FALSE)*WindSpeedStep*$AE$3:$AE$1003)/AG3079</f>
        <v>11.74781567887536</v>
      </c>
      <c r="W3079" s="37">
        <f t="array" ref="W3079">SUM(_xlfn.NORM.DIST($AD$3:$AD$1003,$L3079,$AB3079,FALSE)*WindSpeedStep*$AE$3:$AE$1003)/AH3079</f>
        <v>14.661130335372313</v>
      </c>
      <c r="Y3079" s="1">
        <f t="shared" si="919"/>
        <v>3</v>
      </c>
      <c r="Z3079" s="99">
        <f>IF(L3079&lt;'Power Curve'!$P$28,'Power Curve'!$Q$28,IF(L3079&gt;'Power Curve'!$P$29,'Power Curve'!$Q$29,INDEX(ReferenceTurbulence,Y3079)+(L3079-INDEX(ReferenceTurbulenceWindSpeed,Y3079))*(INDEX(ReferenceTurbulence,Y3079+1)-INDEX(ReferenceTurbulence,Y3079))/(INDEX(ReferenceTurbulenceWindSpeed,Y3079+1)-INDEX(ReferenceTurbulenceWindSpeed,Y3079))))</f>
        <v>0.11713247834199569</v>
      </c>
      <c r="AA3079" s="100">
        <f t="shared" si="925"/>
        <v>0.44298328777137813</v>
      </c>
      <c r="AB3079" s="29">
        <f t="shared" si="926"/>
        <v>0.4863860540264433</v>
      </c>
      <c r="AG3079" s="40">
        <f t="array" ref="AG3079">SUM(_xlfn.NORM.DIST($AD$3:$AD$1003,$F3079,$AA3079,FALSE)*WindSpeedStep)</f>
        <v>1.0000000000000011</v>
      </c>
      <c r="AH3079" s="40">
        <f t="array" ref="AH3079">SUM(_xlfn.NORM.DIST($AD$3:$AD$1003,$F3079,$AB3079,FALSE)*WindSpeedStep)</f>
        <v>1.0000000000000002</v>
      </c>
      <c r="AJ3079" s="47">
        <f t="shared" si="920"/>
        <v>4</v>
      </c>
      <c r="AK3079" s="83" t="b">
        <f>COUNTIF('Power Curve'!$D$2:$D$31,AJ3079)&gt;0</f>
        <v>1</v>
      </c>
      <c r="AL3079" s="83" t="b">
        <f t="shared" si="921"/>
        <v>0</v>
      </c>
      <c r="AM3079" s="83" t="b">
        <f t="shared" si="927"/>
        <v>1</v>
      </c>
      <c r="AN3079" s="47" t="str">
        <f t="shared" si="922"/>
        <v>Outer</v>
      </c>
      <c r="AO3079" s="48" t="str">
        <f t="shared" si="923"/>
        <v>&lt;0</v>
      </c>
      <c r="AP3079" s="49" t="str">
        <f t="shared" si="928"/>
        <v>10-11</v>
      </c>
      <c r="AQ3079" s="49" t="str">
        <f t="shared" si="929"/>
        <v>Mar</v>
      </c>
      <c r="AR3079" s="48" t="str">
        <f t="shared" si="930"/>
        <v>285-295</v>
      </c>
      <c r="AS3079" s="49" t="str">
        <f t="shared" si="924"/>
        <v>Inner-TI</v>
      </c>
    </row>
    <row r="3080" spans="5:45" x14ac:dyDescent="0.3">
      <c r="E3080" s="15">
        <v>40999.479166666664</v>
      </c>
      <c r="F3080" s="21">
        <v>4.9400000000000004</v>
      </c>
      <c r="G3080" s="21">
        <v>201.8599929809572</v>
      </c>
      <c r="H3080" s="42">
        <v>1.1961994561212546</v>
      </c>
      <c r="I3080" s="35">
        <v>280.10000000000002</v>
      </c>
      <c r="J3080" s="43">
        <v>0.14979757085020243</v>
      </c>
      <c r="K3080" s="44">
        <v>0.12028159440687992</v>
      </c>
      <c r="L3080" s="26">
        <f t="shared" si="912"/>
        <v>4.900978374837254</v>
      </c>
      <c r="M3080" s="26">
        <f t="shared" si="913"/>
        <v>0.11551198263665607</v>
      </c>
      <c r="N3080" s="96">
        <f t="shared" si="914"/>
        <v>5</v>
      </c>
      <c r="O3080" s="26">
        <f t="shared" si="915"/>
        <v>0.85462869656947704</v>
      </c>
      <c r="P3080" s="3">
        <f>IF(L3080&gt;'Power Curve'!$C$37,0,INDEX(Ci,$N3080,1)*POWER(1-O3080,3)+INDEX(Ci,$N3080,2)*3*O3080*POWER(1-O3080,2)+INDEX(Ci,$N3080,3)*3*POWER(O3080,2)*(1-O3080)+INDEX(Ci,$N3080,4)*POWER(O3080,3))</f>
        <v>190.7093445153659</v>
      </c>
      <c r="Q3080" s="3">
        <f>MAX(0,MIN(P3080-V3080+W3080,'Power Curve'!$C$39))</f>
        <v>194.15295825837407</v>
      </c>
      <c r="R3080" s="3">
        <f t="shared" si="916"/>
        <v>201.8599929809572</v>
      </c>
      <c r="S3080" s="3">
        <f t="shared" si="917"/>
        <v>-7.7070347225831313</v>
      </c>
      <c r="T3080" s="3">
        <f t="shared" si="918"/>
        <v>7.7070347225831313</v>
      </c>
      <c r="V3080" s="37">
        <f t="array" ref="V3080">SUM(_xlfn.NORM.DIST($AD$3:$AD$1003,$L3080,$AA3080,FALSE)*WindSpeedStep*$AE$3:$AE$1003)/AG3080</f>
        <v>167.8657651338626</v>
      </c>
      <c r="W3080" s="37">
        <f t="array" ref="W3080">SUM(_xlfn.NORM.DIST($AD$3:$AD$1003,$L3080,$AB3080,FALSE)*WindSpeedStep*$AE$3:$AE$1003)/AH3080</f>
        <v>171.30937887687077</v>
      </c>
      <c r="Y3080" s="1">
        <f t="shared" si="919"/>
        <v>4</v>
      </c>
      <c r="Z3080" s="99">
        <f>IF(L3080&lt;'Power Curve'!$P$28,'Power Curve'!$Q$28,IF(L3080&gt;'Power Curve'!$P$29,'Power Curve'!$Q$29,INDEX(ReferenceTurbulence,Y3080)+(L3080-INDEX(ReferenceTurbulenceWindSpeed,Y3080))*(INDEX(ReferenceTurbulence,Y3080+1)-INDEX(ReferenceTurbulence,Y3080))/(INDEX(ReferenceTurbulenceWindSpeed,Y3080+1)-INDEX(ReferenceTurbulenceWindSpeed,Y3080))))</f>
        <v>0.11767787739903536</v>
      </c>
      <c r="AA3080" s="100">
        <f t="shared" si="925"/>
        <v>0.57673673232942191</v>
      </c>
      <c r="AB3080" s="29">
        <f t="shared" si="926"/>
        <v>0.73415465533999347</v>
      </c>
      <c r="AG3080" s="40">
        <f t="array" ref="AG3080">SUM(_xlfn.NORM.DIST($AD$3:$AD$1003,$F3080,$AA3080,FALSE)*WindSpeedStep)</f>
        <v>1.0000000000000038</v>
      </c>
      <c r="AH3080" s="40">
        <f t="array" ref="AH3080">SUM(_xlfn.NORM.DIST($AD$3:$AD$1003,$F3080,$AB3080,FALSE)*WindSpeedStep)</f>
        <v>0.99999999999485001</v>
      </c>
      <c r="AJ3080" s="47">
        <f t="shared" si="920"/>
        <v>5</v>
      </c>
      <c r="AK3080" s="83" t="b">
        <f>COUNTIF('Power Curve'!$D$2:$D$31,AJ3080)&gt;0</f>
        <v>1</v>
      </c>
      <c r="AL3080" s="83" t="b">
        <f t="shared" si="921"/>
        <v>0</v>
      </c>
      <c r="AM3080" s="83" t="b">
        <f t="shared" si="927"/>
        <v>1</v>
      </c>
      <c r="AN3080" s="47" t="str">
        <f t="shared" si="922"/>
        <v>Outer</v>
      </c>
      <c r="AO3080" s="48" t="str">
        <f t="shared" si="923"/>
        <v>0.1-0.2</v>
      </c>
      <c r="AP3080" s="49" t="str">
        <f t="shared" si="928"/>
        <v>11-12</v>
      </c>
      <c r="AQ3080" s="49" t="str">
        <f t="shared" si="929"/>
        <v>Mar</v>
      </c>
      <c r="AR3080" s="48" t="str">
        <f t="shared" si="930"/>
        <v>275-285</v>
      </c>
      <c r="AS3080" s="49" t="str">
        <f t="shared" si="924"/>
        <v>LWS-HTI</v>
      </c>
    </row>
    <row r="3081" spans="5:45" x14ac:dyDescent="0.3">
      <c r="E3081" s="15">
        <v>40999.548611111109</v>
      </c>
      <c r="F3081" s="21">
        <v>8.3699999999999992</v>
      </c>
      <c r="G3081" s="21">
        <v>825.31997299194313</v>
      </c>
      <c r="H3081" s="42">
        <v>1.1971623476147923</v>
      </c>
      <c r="I3081" s="35">
        <v>311.7</v>
      </c>
      <c r="J3081" s="43">
        <v>0.13978494623655915</v>
      </c>
      <c r="K3081" s="44">
        <v>0.14763472943590944</v>
      </c>
      <c r="L3081" s="26">
        <f t="shared" si="912"/>
        <v>8.3061119102930583</v>
      </c>
      <c r="M3081" s="26">
        <f t="shared" si="913"/>
        <v>0.64178634726074779</v>
      </c>
      <c r="N3081" s="96">
        <f t="shared" si="914"/>
        <v>9</v>
      </c>
      <c r="O3081" s="26">
        <f t="shared" si="915"/>
        <v>0.29729188663942929</v>
      </c>
      <c r="P3081" s="3">
        <f>IF(L3081&gt;'Power Curve'!$C$37,0,INDEX(Ci,$N3081,1)*POWER(1-O3081,3)+INDEX(Ci,$N3081,2)*3*O3081*POWER(1-O3081,2)+INDEX(Ci,$N3081,3)*3*POWER(O3081,2)*(1-O3081)+INDEX(Ci,$N3081,4)*POWER(O3081,3))</f>
        <v>971.7042899500392</v>
      </c>
      <c r="Q3081" s="3">
        <f>MAX(0,MIN(P3081-V3081+W3081,'Power Curve'!$C$39))</f>
        <v>980.45913590558484</v>
      </c>
      <c r="R3081" s="3">
        <f t="shared" si="916"/>
        <v>825.31997299194313</v>
      </c>
      <c r="S3081" s="3">
        <f t="shared" si="917"/>
        <v>155.13916291364171</v>
      </c>
      <c r="T3081" s="3">
        <f t="shared" si="918"/>
        <v>155.13916291364171</v>
      </c>
      <c r="V3081" s="37">
        <f t="array" ref="V3081">SUM(_xlfn.NORM.DIST($AD$3:$AD$1003,$L3081,$AA3081,FALSE)*WindSpeedStep*$AE$3:$AE$1003)/AG3081</f>
        <v>971.27621857743941</v>
      </c>
      <c r="W3081" s="37">
        <f t="array" ref="W3081">SUM(_xlfn.NORM.DIST($AD$3:$AD$1003,$L3081,$AB3081,FALSE)*WindSpeedStep*$AE$3:$AE$1003)/AH3081</f>
        <v>980.03106453298506</v>
      </c>
      <c r="Y3081" s="1">
        <f t="shared" si="919"/>
        <v>8</v>
      </c>
      <c r="Z3081" s="99">
        <f>IF(L3081&lt;'Power Curve'!$P$28,'Power Curve'!$Q$28,IF(L3081&gt;'Power Curve'!$P$29,'Power Curve'!$Q$29,INDEX(ReferenceTurbulence,Y3081)+(L3081-INDEX(ReferenceTurbulenceWindSpeed,Y3081))*(INDEX(ReferenceTurbulence,Y3081+1)-INDEX(ReferenceTurbulence,Y3081))/(INDEX(ReferenceTurbulenceWindSpeed,Y3081+1)-INDEX(ReferenceTurbulenceWindSpeed,Y3081))))</f>
        <v>0.11973796046043209</v>
      </c>
      <c r="AA3081" s="100">
        <f t="shared" si="925"/>
        <v>0.99455689949459425</v>
      </c>
      <c r="AB3081" s="29">
        <f t="shared" si="926"/>
        <v>1.1610694068151588</v>
      </c>
      <c r="AG3081" s="40">
        <f t="array" ref="AG3081">SUM(_xlfn.NORM.DIST($AD$3:$AD$1003,$F3081,$AA3081,FALSE)*WindSpeedStep)</f>
        <v>1.0000000000000038</v>
      </c>
      <c r="AH3081" s="40">
        <f t="array" ref="AH3081">SUM(_xlfn.NORM.DIST($AD$3:$AD$1003,$F3081,$AB3081,FALSE)*WindSpeedStep)</f>
        <v>0.9999999999998016</v>
      </c>
      <c r="AJ3081" s="47">
        <f t="shared" si="920"/>
        <v>8</v>
      </c>
      <c r="AK3081" s="83" t="b">
        <f>COUNTIF('Power Curve'!$D$2:$D$31,AJ3081)&gt;0</f>
        <v>1</v>
      </c>
      <c r="AL3081" s="83" t="b">
        <f t="shared" si="921"/>
        <v>0</v>
      </c>
      <c r="AM3081" s="83" t="b">
        <f t="shared" si="927"/>
        <v>1</v>
      </c>
      <c r="AN3081" s="47" t="str">
        <f t="shared" si="922"/>
        <v>Inner</v>
      </c>
      <c r="AO3081" s="48" t="str">
        <f t="shared" si="923"/>
        <v>0.6-0.7</v>
      </c>
      <c r="AP3081" s="49" t="str">
        <f t="shared" si="928"/>
        <v>13-14</v>
      </c>
      <c r="AQ3081" s="49" t="str">
        <f t="shared" si="929"/>
        <v>Mar</v>
      </c>
      <c r="AR3081" s="48" t="str">
        <f t="shared" si="930"/>
        <v>305-315</v>
      </c>
      <c r="AS3081" s="49" t="str">
        <f t="shared" si="924"/>
        <v>Inner-TI</v>
      </c>
    </row>
    <row r="3082" spans="5:45" x14ac:dyDescent="0.3">
      <c r="E3082" s="15">
        <v>40999.555555555555</v>
      </c>
      <c r="F3082" s="21">
        <v>7.21</v>
      </c>
      <c r="G3082" s="21">
        <v>672.93997383117653</v>
      </c>
      <c r="H3082" s="42">
        <v>1.1986283158100062</v>
      </c>
      <c r="I3082" s="35">
        <v>313.89999999999998</v>
      </c>
      <c r="J3082" s="43">
        <v>0.12066574202496533</v>
      </c>
      <c r="K3082" s="44">
        <v>0.10288625521437375</v>
      </c>
      <c r="L3082" s="26">
        <f t="shared" si="912"/>
        <v>7.1578854865043615</v>
      </c>
      <c r="M3082" s="26">
        <f t="shared" si="913"/>
        <v>0.46432425206479494</v>
      </c>
      <c r="N3082" s="96">
        <f t="shared" si="914"/>
        <v>8</v>
      </c>
      <c r="O3082" s="26">
        <f t="shared" si="915"/>
        <v>0.14368561528647564</v>
      </c>
      <c r="P3082" s="3">
        <f>IF(L3082&gt;'Power Curve'!$C$37,0,INDEX(Ci,$N3082,1)*POWER(1-O3082,3)+INDEX(Ci,$N3082,2)*3*O3082*POWER(1-O3082,2)+INDEX(Ci,$N3082,3)*3*POWER(O3082,2)*(1-O3082)+INDEX(Ci,$N3082,4)*POWER(O3082,3))</f>
        <v>637.62921595677687</v>
      </c>
      <c r="Q3082" s="3">
        <f>MAX(0,MIN(P3082-V3082+W3082,'Power Curve'!$C$39))</f>
        <v>637.97658621120456</v>
      </c>
      <c r="R3082" s="3">
        <f t="shared" si="916"/>
        <v>672.93997383117653</v>
      </c>
      <c r="S3082" s="3">
        <f t="shared" si="917"/>
        <v>-34.963387619971968</v>
      </c>
      <c r="T3082" s="3">
        <f t="shared" si="918"/>
        <v>34.963387619971968</v>
      </c>
      <c r="V3082" s="37">
        <f t="array" ref="V3082">SUM(_xlfn.NORM.DIST($AD$3:$AD$1003,$L3082,$AA3082,FALSE)*WindSpeedStep*$AE$3:$AE$1003)/AG3082</f>
        <v>634.29713038365912</v>
      </c>
      <c r="W3082" s="37">
        <f t="array" ref="W3082">SUM(_xlfn.NORM.DIST($AD$3:$AD$1003,$L3082,$AB3082,FALSE)*WindSpeedStep*$AE$3:$AE$1003)/AH3082</f>
        <v>634.64450063808681</v>
      </c>
      <c r="Y3082" s="1">
        <f t="shared" si="919"/>
        <v>7</v>
      </c>
      <c r="Z3082" s="99">
        <f>IF(L3082&lt;'Power Curve'!$P$28,'Power Curve'!$Q$28,IF(L3082&gt;'Power Curve'!$P$29,'Power Curve'!$Q$29,INDEX(ReferenceTurbulence,Y3082)+(L3082-INDEX(ReferenceTurbulenceWindSpeed,Y3082))*(INDEX(ReferenceTurbulence,Y3082+1)-INDEX(ReferenceTurbulence,Y3082))/(INDEX(ReferenceTurbulenceWindSpeed,Y3082+1)-INDEX(ReferenceTurbulenceWindSpeed,Y3082))))</f>
        <v>0.11963257702563697</v>
      </c>
      <c r="AA3082" s="100">
        <f t="shared" si="925"/>
        <v>0.856316286804922</v>
      </c>
      <c r="AB3082" s="29">
        <f t="shared" si="926"/>
        <v>0.86371156355877876</v>
      </c>
      <c r="AG3082" s="40">
        <f t="array" ref="AG3082">SUM(_xlfn.NORM.DIST($AD$3:$AD$1003,$F3082,$AA3082,FALSE)*WindSpeedStep)</f>
        <v>1.0000000000000038</v>
      </c>
      <c r="AH3082" s="40">
        <f t="array" ref="AH3082">SUM(_xlfn.NORM.DIST($AD$3:$AD$1003,$F3082,$AB3082,FALSE)*WindSpeedStep)</f>
        <v>1.0000000000000036</v>
      </c>
      <c r="AJ3082" s="47">
        <f t="shared" si="920"/>
        <v>7</v>
      </c>
      <c r="AK3082" s="83" t="b">
        <f>COUNTIF('Power Curve'!$D$2:$D$31,AJ3082)&gt;0</f>
        <v>1</v>
      </c>
      <c r="AL3082" s="83" t="b">
        <f t="shared" si="921"/>
        <v>0</v>
      </c>
      <c r="AM3082" s="83" t="b">
        <f t="shared" si="927"/>
        <v>1</v>
      </c>
      <c r="AN3082" s="47" t="str">
        <f t="shared" si="922"/>
        <v>Inner</v>
      </c>
      <c r="AO3082" s="48" t="str">
        <f t="shared" si="923"/>
        <v>0.4-0.5</v>
      </c>
      <c r="AP3082" s="49" t="str">
        <f t="shared" si="928"/>
        <v>13-14</v>
      </c>
      <c r="AQ3082" s="49" t="str">
        <f t="shared" si="929"/>
        <v>Mar</v>
      </c>
      <c r="AR3082" s="48" t="str">
        <f t="shared" si="930"/>
        <v>305-315</v>
      </c>
      <c r="AS3082" s="49" t="str">
        <f t="shared" si="924"/>
        <v>Inner-TI</v>
      </c>
    </row>
    <row r="3083" spans="5:45" x14ac:dyDescent="0.3">
      <c r="E3083" s="15">
        <v>40999.5625</v>
      </c>
      <c r="F3083" s="21">
        <v>5.95</v>
      </c>
      <c r="G3083" s="21">
        <v>386.86999511718801</v>
      </c>
      <c r="H3083" s="42">
        <v>1.1980503845800867</v>
      </c>
      <c r="I3083" s="35">
        <v>301.10000000000002</v>
      </c>
      <c r="J3083" s="43">
        <v>0.19495798319327728</v>
      </c>
      <c r="K3083" s="44">
        <v>9.4822151358052137E-2</v>
      </c>
      <c r="L3083" s="26">
        <f t="shared" si="912"/>
        <v>5.9060433517053132</v>
      </c>
      <c r="M3083" s="26">
        <f t="shared" si="913"/>
        <v>0.27084801471868791</v>
      </c>
      <c r="N3083" s="96">
        <f t="shared" si="914"/>
        <v>6</v>
      </c>
      <c r="O3083" s="26">
        <f t="shared" si="915"/>
        <v>0.87505275915484826</v>
      </c>
      <c r="P3083" s="3">
        <f>IF(L3083&gt;'Power Curve'!$C$37,0,INDEX(Ci,$N3083,1)*POWER(1-O3083,3)+INDEX(Ci,$N3083,2)*3*O3083*POWER(1-O3083,2)+INDEX(Ci,$N3083,3)*3*POWER(O3083,2)*(1-O3083)+INDEX(Ci,$N3083,4)*POWER(O3083,3))</f>
        <v>346.30924921168702</v>
      </c>
      <c r="Q3083" s="3">
        <f>MAX(0,MIN(P3083-V3083+W3083,'Power Curve'!$C$39))</f>
        <v>361.74499979836696</v>
      </c>
      <c r="R3083" s="3">
        <f t="shared" si="916"/>
        <v>386.86999511718801</v>
      </c>
      <c r="S3083" s="3">
        <f t="shared" si="917"/>
        <v>-25.12499531882105</v>
      </c>
      <c r="T3083" s="3">
        <f t="shared" si="918"/>
        <v>25.12499531882105</v>
      </c>
      <c r="V3083" s="37">
        <f t="array" ref="V3083">SUM(_xlfn.NORM.DIST($AD$3:$AD$1003,$L3083,$AA3083,FALSE)*WindSpeedStep*$AE$3:$AE$1003)/AG3083</f>
        <v>351.80110699992241</v>
      </c>
      <c r="W3083" s="37">
        <f t="array" ref="W3083">SUM(_xlfn.NORM.DIST($AD$3:$AD$1003,$L3083,$AB3083,FALSE)*WindSpeedStep*$AE$3:$AE$1003)/AH3083</f>
        <v>367.23685758660235</v>
      </c>
      <c r="Y3083" s="1">
        <f t="shared" si="919"/>
        <v>5</v>
      </c>
      <c r="Z3083" s="99">
        <f>IF(L3083&lt;'Power Curve'!$P$28,'Power Curve'!$Q$28,IF(L3083&gt;'Power Curve'!$P$29,'Power Curve'!$Q$29,INDEX(ReferenceTurbulence,Y3083)+(L3083-INDEX(ReferenceTurbulenceWindSpeed,Y3083))*(INDEX(ReferenceTurbulence,Y3083+1)-INDEX(ReferenceTurbulence,Y3083))/(INDEX(ReferenceTurbulenceWindSpeed,Y3083+1)-INDEX(ReferenceTurbulenceWindSpeed,Y3083))))</f>
        <v>0.12112672932457386</v>
      </c>
      <c r="AA3083" s="100">
        <f t="shared" si="925"/>
        <v>0.7153797144412084</v>
      </c>
      <c r="AB3083" s="29">
        <f t="shared" si="926"/>
        <v>1.1514303005005315</v>
      </c>
      <c r="AG3083" s="40">
        <f t="array" ref="AG3083">SUM(_xlfn.NORM.DIST($AD$3:$AD$1003,$F3083,$AA3083,FALSE)*WindSpeedStep)</f>
        <v>1.0000000000000036</v>
      </c>
      <c r="AH3083" s="40">
        <f t="array" ref="AH3083">SUM(_xlfn.NORM.DIST($AD$3:$AD$1003,$F3083,$AB3083,FALSE)*WindSpeedStep)</f>
        <v>0.99999990686694817</v>
      </c>
      <c r="AJ3083" s="47">
        <f t="shared" si="920"/>
        <v>6</v>
      </c>
      <c r="AK3083" s="83" t="b">
        <f>COUNTIF('Power Curve'!$D$2:$D$31,AJ3083)&gt;0</f>
        <v>1</v>
      </c>
      <c r="AL3083" s="83" t="b">
        <f t="shared" si="921"/>
        <v>0</v>
      </c>
      <c r="AM3083" s="83" t="b">
        <f t="shared" si="927"/>
        <v>1</v>
      </c>
      <c r="AN3083" s="47" t="str">
        <f t="shared" si="922"/>
        <v>Outer</v>
      </c>
      <c r="AO3083" s="48" t="str">
        <f t="shared" si="923"/>
        <v>0.2-0.3</v>
      </c>
      <c r="AP3083" s="49" t="str">
        <f t="shared" si="928"/>
        <v>13-14</v>
      </c>
      <c r="AQ3083" s="49" t="str">
        <f t="shared" si="929"/>
        <v>Mar</v>
      </c>
      <c r="AR3083" s="48" t="str">
        <f t="shared" si="930"/>
        <v>295-305</v>
      </c>
      <c r="AS3083" s="49" t="str">
        <f t="shared" si="924"/>
        <v>LWS-HTI</v>
      </c>
    </row>
    <row r="3084" spans="5:45" x14ac:dyDescent="0.3">
      <c r="E3084" s="15">
        <v>40999.569444444445</v>
      </c>
      <c r="F3084" s="21">
        <v>6.48</v>
      </c>
      <c r="G3084" s="21">
        <v>539.78997039794922</v>
      </c>
      <c r="H3084" s="42">
        <v>1.1961302852145825</v>
      </c>
      <c r="I3084" s="35">
        <v>289.7</v>
      </c>
      <c r="J3084" s="43">
        <v>0.10030864197530864</v>
      </c>
      <c r="K3084" s="44">
        <v>8.1742980485322608E-2</v>
      </c>
      <c r="L3084" s="26">
        <f t="shared" si="912"/>
        <v>6.4286898196736439</v>
      </c>
      <c r="M3084" s="26">
        <f t="shared" si="913"/>
        <v>0.3516247111357465</v>
      </c>
      <c r="N3084" s="96">
        <f t="shared" si="914"/>
        <v>7</v>
      </c>
      <c r="O3084" s="26">
        <f t="shared" si="915"/>
        <v>0.40386139099407425</v>
      </c>
      <c r="P3084" s="3">
        <f>IF(L3084&gt;'Power Curve'!$C$37,0,INDEX(Ci,$N3084,1)*POWER(1-O3084,3)+INDEX(Ci,$N3084,2)*3*O3084*POWER(1-O3084,2)+INDEX(Ci,$N3084,3)*3*POWER(O3084,2)*(1-O3084)+INDEX(Ci,$N3084,4)*POWER(O3084,3))</f>
        <v>453.81125275065068</v>
      </c>
      <c r="Q3084" s="3">
        <f>MAX(0,MIN(P3084-V3084+W3084,'Power Curve'!$C$39))</f>
        <v>448.93872123289935</v>
      </c>
      <c r="R3084" s="3">
        <f t="shared" si="916"/>
        <v>539.78997039794922</v>
      </c>
      <c r="S3084" s="3">
        <f t="shared" si="917"/>
        <v>-90.851249165049865</v>
      </c>
      <c r="T3084" s="3">
        <f t="shared" si="918"/>
        <v>90.851249165049865</v>
      </c>
      <c r="V3084" s="37">
        <f t="array" ref="V3084">SUM(_xlfn.NORM.DIST($AD$3:$AD$1003,$L3084,$AA3084,FALSE)*WindSpeedStep*$AE$3:$AE$1003)/AG3084</f>
        <v>459.78422598419832</v>
      </c>
      <c r="W3084" s="37">
        <f t="array" ref="W3084">SUM(_xlfn.NORM.DIST($AD$3:$AD$1003,$L3084,$AB3084,FALSE)*WindSpeedStep*$AE$3:$AE$1003)/AH3084</f>
        <v>454.91169446644699</v>
      </c>
      <c r="Y3084" s="1">
        <f t="shared" si="919"/>
        <v>6</v>
      </c>
      <c r="Z3084" s="99">
        <f>IF(L3084&lt;'Power Curve'!$P$28,'Power Curve'!$Q$28,IF(L3084&gt;'Power Curve'!$P$29,'Power Curve'!$Q$29,INDEX(ReferenceTurbulence,Y3084)+(L3084-INDEX(ReferenceTurbulenceWindSpeed,Y3084))*(INDEX(ReferenceTurbulence,Y3084+1)-INDEX(ReferenceTurbulence,Y3084))/(INDEX(ReferenceTurbulenceWindSpeed,Y3084+1)-INDEX(ReferenceTurbulenceWindSpeed,Y3084))))</f>
        <v>0.12082498736262942</v>
      </c>
      <c r="AA3084" s="100">
        <f t="shared" si="925"/>
        <v>0.77674636622033244</v>
      </c>
      <c r="AB3084" s="29">
        <f t="shared" si="926"/>
        <v>0.64485314549195505</v>
      </c>
      <c r="AG3084" s="40">
        <f t="array" ref="AG3084">SUM(_xlfn.NORM.DIST($AD$3:$AD$1003,$F3084,$AA3084,FALSE)*WindSpeedStep)</f>
        <v>1.0000000000000036</v>
      </c>
      <c r="AH3084" s="40">
        <f t="array" ref="AH3084">SUM(_xlfn.NORM.DIST($AD$3:$AD$1003,$F3084,$AB3084,FALSE)*WindSpeedStep)</f>
        <v>1.0000000000000036</v>
      </c>
      <c r="AJ3084" s="47">
        <f t="shared" si="920"/>
        <v>6</v>
      </c>
      <c r="AK3084" s="83" t="b">
        <f>COUNTIF('Power Curve'!$D$2:$D$31,AJ3084)&gt;0</f>
        <v>1</v>
      </c>
      <c r="AL3084" s="83" t="b">
        <f t="shared" si="921"/>
        <v>0</v>
      </c>
      <c r="AM3084" s="83" t="b">
        <f t="shared" si="927"/>
        <v>1</v>
      </c>
      <c r="AN3084" s="47" t="str">
        <f t="shared" si="922"/>
        <v>Outer</v>
      </c>
      <c r="AO3084" s="48" t="str">
        <f t="shared" si="923"/>
        <v>0.3-0.4</v>
      </c>
      <c r="AP3084" s="49" t="str">
        <f t="shared" si="928"/>
        <v>13-14</v>
      </c>
      <c r="AQ3084" s="49" t="str">
        <f t="shared" si="929"/>
        <v>Mar</v>
      </c>
      <c r="AR3084" s="48" t="str">
        <f t="shared" si="930"/>
        <v>285-295</v>
      </c>
      <c r="AS3084" s="49" t="str">
        <f t="shared" si="924"/>
        <v>Inner-TI</v>
      </c>
    </row>
    <row r="3085" spans="5:45" x14ac:dyDescent="0.3">
      <c r="E3085" s="15">
        <v>40999.576388888891</v>
      </c>
      <c r="F3085" s="21">
        <v>5.8</v>
      </c>
      <c r="G3085" s="21">
        <v>321.51000595092796</v>
      </c>
      <c r="H3085" s="42">
        <v>1.1949352615168674</v>
      </c>
      <c r="I3085" s="35">
        <v>288.89999999999998</v>
      </c>
      <c r="J3085" s="43">
        <v>7.7586206896551727E-2</v>
      </c>
      <c r="K3085" s="44">
        <v>0.10884215522619595</v>
      </c>
      <c r="L3085" s="26">
        <f t="shared" si="912"/>
        <v>5.7521573324994337</v>
      </c>
      <c r="M3085" s="26">
        <f t="shared" si="913"/>
        <v>0.24706443438656905</v>
      </c>
      <c r="N3085" s="96">
        <f t="shared" si="914"/>
        <v>6</v>
      </c>
      <c r="O3085" s="26">
        <f t="shared" si="915"/>
        <v>0.7216718319014499</v>
      </c>
      <c r="P3085" s="3">
        <f>IF(L3085&gt;'Power Curve'!$C$37,0,INDEX(Ci,$N3085,1)*POWER(1-O3085,3)+INDEX(Ci,$N3085,2)*3*O3085*POWER(1-O3085,2)+INDEX(Ci,$N3085,3)*3*POWER(O3085,2)*(1-O3085)+INDEX(Ci,$N3085,4)*POWER(O3085,3))</f>
        <v>320.50434150568026</v>
      </c>
      <c r="Q3085" s="3">
        <f>MAX(0,MIN(P3085-V3085+W3085,'Power Curve'!$C$39))</f>
        <v>316.89823277631717</v>
      </c>
      <c r="R3085" s="3">
        <f t="shared" si="916"/>
        <v>321.51000595092796</v>
      </c>
      <c r="S3085" s="3">
        <f t="shared" si="917"/>
        <v>-4.6117731746107893</v>
      </c>
      <c r="T3085" s="3">
        <f t="shared" si="918"/>
        <v>4.6117731746107893</v>
      </c>
      <c r="V3085" s="37">
        <f t="array" ref="V3085">SUM(_xlfn.NORM.DIST($AD$3:$AD$1003,$L3085,$AA3085,FALSE)*WindSpeedStep*$AE$3:$AE$1003)/AG3085</f>
        <v>322.27214344713389</v>
      </c>
      <c r="W3085" s="37">
        <f t="array" ref="W3085">SUM(_xlfn.NORM.DIST($AD$3:$AD$1003,$L3085,$AB3085,FALSE)*WindSpeedStep*$AE$3:$AE$1003)/AH3085</f>
        <v>318.6660347177708</v>
      </c>
      <c r="Y3085" s="1">
        <f t="shared" si="919"/>
        <v>5</v>
      </c>
      <c r="Z3085" s="99">
        <f>IF(L3085&lt;'Power Curve'!$P$28,'Power Curve'!$Q$28,IF(L3085&gt;'Power Curve'!$P$29,'Power Curve'!$Q$29,INDEX(ReferenceTurbulence,Y3085)+(L3085-INDEX(ReferenceTurbulenceWindSpeed,Y3085))*(INDEX(ReferenceTurbulence,Y3085+1)-INDEX(ReferenceTurbulence,Y3085))/(INDEX(ReferenceTurbulenceWindSpeed,Y3085+1)-INDEX(ReferenceTurbulenceWindSpeed,Y3085))))</f>
        <v>0.1205384691438075</v>
      </c>
      <c r="AA3085" s="100">
        <f t="shared" si="925"/>
        <v>0.69335623913380906</v>
      </c>
      <c r="AB3085" s="29">
        <f t="shared" si="926"/>
        <v>0.44628806890081812</v>
      </c>
      <c r="AG3085" s="40">
        <f t="array" ref="AG3085">SUM(_xlfn.NORM.DIST($AD$3:$AD$1003,$F3085,$AA3085,FALSE)*WindSpeedStep)</f>
        <v>1.0000000000000038</v>
      </c>
      <c r="AH3085" s="40">
        <f t="array" ref="AH3085">SUM(_xlfn.NORM.DIST($AD$3:$AD$1003,$F3085,$AB3085,FALSE)*WindSpeedStep)</f>
        <v>1.0000000000000036</v>
      </c>
      <c r="AJ3085" s="47">
        <f t="shared" si="920"/>
        <v>6</v>
      </c>
      <c r="AK3085" s="83" t="b">
        <f>COUNTIF('Power Curve'!$D$2:$D$31,AJ3085)&gt;0</f>
        <v>1</v>
      </c>
      <c r="AL3085" s="83" t="b">
        <f t="shared" si="921"/>
        <v>0</v>
      </c>
      <c r="AM3085" s="83" t="b">
        <f t="shared" si="927"/>
        <v>1</v>
      </c>
      <c r="AN3085" s="47" t="str">
        <f t="shared" si="922"/>
        <v>Outer</v>
      </c>
      <c r="AO3085" s="48" t="str">
        <f t="shared" si="923"/>
        <v>0.2-0.3</v>
      </c>
      <c r="AP3085" s="49" t="str">
        <f t="shared" si="928"/>
        <v>13-14</v>
      </c>
      <c r="AQ3085" s="49" t="str">
        <f t="shared" si="929"/>
        <v>Mar</v>
      </c>
      <c r="AR3085" s="48" t="str">
        <f t="shared" si="930"/>
        <v>285-295</v>
      </c>
      <c r="AS3085" s="49" t="str">
        <f t="shared" si="924"/>
        <v>LWS-LTI</v>
      </c>
    </row>
    <row r="3086" spans="5:45" x14ac:dyDescent="0.3">
      <c r="E3086" s="15">
        <v>40999.583333333336</v>
      </c>
      <c r="F3086" s="21">
        <v>5.63</v>
      </c>
      <c r="G3086" s="21">
        <v>360.16999053955072</v>
      </c>
      <c r="H3086" s="42">
        <v>1.1937867525644477</v>
      </c>
      <c r="I3086" s="35">
        <v>292</v>
      </c>
      <c r="J3086" s="43">
        <v>0.12255772646536411</v>
      </c>
      <c r="K3086" s="44">
        <v>0.10904874922115534</v>
      </c>
      <c r="L3086" s="26">
        <f t="shared" si="912"/>
        <v>5.5817701694971218</v>
      </c>
      <c r="M3086" s="26">
        <f t="shared" si="913"/>
        <v>0.22073054908795914</v>
      </c>
      <c r="N3086" s="96">
        <f t="shared" si="914"/>
        <v>6</v>
      </c>
      <c r="O3086" s="26">
        <f t="shared" si="915"/>
        <v>0.55184392168430119</v>
      </c>
      <c r="P3086" s="3">
        <f>IF(L3086&gt;'Power Curve'!$C$37,0,INDEX(Ci,$N3086,1)*POWER(1-O3086,3)+INDEX(Ci,$N3086,2)*3*O3086*POWER(1-O3086,2)+INDEX(Ci,$N3086,3)*3*POWER(O3086,2)*(1-O3086)+INDEX(Ci,$N3086,4)*POWER(O3086,3))</f>
        <v>293.90120746244878</v>
      </c>
      <c r="Q3086" s="3">
        <f>MAX(0,MIN(P3086-V3086+W3086,'Power Curve'!$C$39))</f>
        <v>294.06452659083959</v>
      </c>
      <c r="R3086" s="3">
        <f t="shared" si="916"/>
        <v>360.16999053955072</v>
      </c>
      <c r="S3086" s="3">
        <f t="shared" si="917"/>
        <v>-66.105463948711133</v>
      </c>
      <c r="T3086" s="3">
        <f t="shared" si="918"/>
        <v>66.105463948711133</v>
      </c>
      <c r="V3086" s="37">
        <f t="array" ref="V3086">SUM(_xlfn.NORM.DIST($AD$3:$AD$1003,$L3086,$AA3086,FALSE)*WindSpeedStep*$AE$3:$AE$1003)/AG3086</f>
        <v>290.55429818221842</v>
      </c>
      <c r="W3086" s="37">
        <f t="array" ref="W3086">SUM(_xlfn.NORM.DIST($AD$3:$AD$1003,$L3086,$AB3086,FALSE)*WindSpeedStep*$AE$3:$AE$1003)/AH3086</f>
        <v>290.71761731060923</v>
      </c>
      <c r="Y3086" s="1">
        <f t="shared" si="919"/>
        <v>5</v>
      </c>
      <c r="Z3086" s="99">
        <f>IF(L3086&lt;'Power Curve'!$P$28,'Power Curve'!$Q$28,IF(L3086&gt;'Power Curve'!$P$29,'Power Curve'!$Q$29,INDEX(ReferenceTurbulence,Y3086)+(L3086-INDEX(ReferenceTurbulenceWindSpeed,Y3086))*(INDEX(ReferenceTurbulence,Y3086+1)-INDEX(ReferenceTurbulence,Y3086))/(INDEX(ReferenceTurbulenceWindSpeed,Y3086+1)-INDEX(ReferenceTurbulenceWindSpeed,Y3086))))</f>
        <v>0.11988713003044785</v>
      </c>
      <c r="AA3086" s="100">
        <f t="shared" si="925"/>
        <v>0.66918240611057633</v>
      </c>
      <c r="AB3086" s="29">
        <f t="shared" si="926"/>
        <v>0.68408906162575733</v>
      </c>
      <c r="AG3086" s="40">
        <f t="array" ref="AG3086">SUM(_xlfn.NORM.DIST($AD$3:$AD$1003,$F3086,$AA3086,FALSE)*WindSpeedStep)</f>
        <v>1.0000000000000033</v>
      </c>
      <c r="AH3086" s="40">
        <f t="array" ref="AH3086">SUM(_xlfn.NORM.DIST($AD$3:$AD$1003,$F3086,$AB3086,FALSE)*WindSpeedStep)</f>
        <v>1.0000000000000029</v>
      </c>
      <c r="AJ3086" s="47">
        <f t="shared" si="920"/>
        <v>6</v>
      </c>
      <c r="AK3086" s="83" t="b">
        <f>COUNTIF('Power Curve'!$D$2:$D$31,AJ3086)&gt;0</f>
        <v>1</v>
      </c>
      <c r="AL3086" s="83" t="b">
        <f t="shared" si="921"/>
        <v>0</v>
      </c>
      <c r="AM3086" s="83" t="b">
        <f t="shared" si="927"/>
        <v>1</v>
      </c>
      <c r="AN3086" s="47" t="str">
        <f t="shared" si="922"/>
        <v>Inner</v>
      </c>
      <c r="AO3086" s="48" t="str">
        <f t="shared" si="923"/>
        <v>0.2-0.3</v>
      </c>
      <c r="AP3086" s="49" t="str">
        <f t="shared" si="928"/>
        <v>14-15</v>
      </c>
      <c r="AQ3086" s="49" t="str">
        <f t="shared" si="929"/>
        <v>Mar</v>
      </c>
      <c r="AR3086" s="48" t="str">
        <f t="shared" si="930"/>
        <v>285-295</v>
      </c>
      <c r="AS3086" s="49" t="str">
        <f t="shared" si="924"/>
        <v>Inner-TI</v>
      </c>
    </row>
    <row r="3087" spans="5:45" x14ac:dyDescent="0.3">
      <c r="E3087" s="15">
        <v>40999.590277777781</v>
      </c>
      <c r="F3087" s="21">
        <v>5.86</v>
      </c>
      <c r="G3087" s="21">
        <v>281.7099876403812</v>
      </c>
      <c r="H3087" s="42">
        <v>1.1930237753655863</v>
      </c>
      <c r="I3087" s="35">
        <v>300.3</v>
      </c>
      <c r="J3087" s="43">
        <v>0.15017064846416381</v>
      </c>
      <c r="K3087" s="44">
        <v>0.13032880105395026</v>
      </c>
      <c r="L3087" s="26">
        <f t="shared" si="912"/>
        <v>5.8085618663349514</v>
      </c>
      <c r="M3087" s="26">
        <f t="shared" si="913"/>
        <v>0.2557819369153595</v>
      </c>
      <c r="N3087" s="96">
        <f t="shared" si="914"/>
        <v>6</v>
      </c>
      <c r="O3087" s="26">
        <f t="shared" si="915"/>
        <v>0.77789123211488298</v>
      </c>
      <c r="P3087" s="3">
        <f>IF(L3087&gt;'Power Curve'!$C$37,0,INDEX(Ci,$N3087,1)*POWER(1-O3087,3)+INDEX(Ci,$N3087,2)*3*O3087*POWER(1-O3087,2)+INDEX(Ci,$N3087,3)*3*POWER(O3087,2)*(1-O3087)+INDEX(Ci,$N3087,4)*POWER(O3087,3))</f>
        <v>329.73036103520337</v>
      </c>
      <c r="Q3087" s="3">
        <f>MAX(0,MIN(P3087-V3087+W3087,'Power Curve'!$C$39))</f>
        <v>333.84611155801207</v>
      </c>
      <c r="R3087" s="3">
        <f t="shared" si="916"/>
        <v>281.7099876403812</v>
      </c>
      <c r="S3087" s="3">
        <f t="shared" si="917"/>
        <v>52.136123917630869</v>
      </c>
      <c r="T3087" s="3">
        <f t="shared" si="918"/>
        <v>52.136123917630869</v>
      </c>
      <c r="V3087" s="37">
        <f t="array" ref="V3087">SUM(_xlfn.NORM.DIST($AD$3:$AD$1003,$L3087,$AA3087,FALSE)*WindSpeedStep*$AE$3:$AE$1003)/AG3087</f>
        <v>332.98706702602766</v>
      </c>
      <c r="W3087" s="37">
        <f t="array" ref="W3087">SUM(_xlfn.NORM.DIST($AD$3:$AD$1003,$L3087,$AB3087,FALSE)*WindSpeedStep*$AE$3:$AE$1003)/AH3087</f>
        <v>337.10281754883636</v>
      </c>
      <c r="Y3087" s="1">
        <f t="shared" si="919"/>
        <v>5</v>
      </c>
      <c r="Z3087" s="99">
        <f>IF(L3087&lt;'Power Curve'!$P$28,'Power Curve'!$Q$28,IF(L3087&gt;'Power Curve'!$P$29,'Power Curve'!$Q$29,INDEX(ReferenceTurbulence,Y3087)+(L3087-INDEX(ReferenceTurbulenceWindSpeed,Y3087))*(INDEX(ReferenceTurbulence,Y3087+1)-INDEX(ReferenceTurbulence,Y3087))/(INDEX(ReferenceTurbulenceWindSpeed,Y3087+1)-INDEX(ReferenceTurbulenceWindSpeed,Y3087))))</f>
        <v>0.12075408679017557</v>
      </c>
      <c r="AA3087" s="100">
        <f t="shared" si="925"/>
        <v>0.70140758373351497</v>
      </c>
      <c r="AB3087" s="29">
        <f t="shared" si="926"/>
        <v>0.87227550211173321</v>
      </c>
      <c r="AG3087" s="40">
        <f t="array" ref="AG3087">SUM(_xlfn.NORM.DIST($AD$3:$AD$1003,$F3087,$AA3087,FALSE)*WindSpeedStep)</f>
        <v>1.0000000000000033</v>
      </c>
      <c r="AH3087" s="40">
        <f t="array" ref="AH3087">SUM(_xlfn.NORM.DIST($AD$3:$AD$1003,$F3087,$AB3087,FALSE)*WindSpeedStep)</f>
        <v>0.99999999999395617</v>
      </c>
      <c r="AJ3087" s="47">
        <f t="shared" si="920"/>
        <v>6</v>
      </c>
      <c r="AK3087" s="83" t="b">
        <f>COUNTIF('Power Curve'!$D$2:$D$31,AJ3087)&gt;0</f>
        <v>1</v>
      </c>
      <c r="AL3087" s="83" t="b">
        <f t="shared" si="921"/>
        <v>0</v>
      </c>
      <c r="AM3087" s="83" t="b">
        <f t="shared" si="927"/>
        <v>1</v>
      </c>
      <c r="AN3087" s="47" t="str">
        <f t="shared" si="922"/>
        <v>Outer</v>
      </c>
      <c r="AO3087" s="48" t="str">
        <f t="shared" si="923"/>
        <v>0.2-0.3</v>
      </c>
      <c r="AP3087" s="49" t="str">
        <f t="shared" si="928"/>
        <v>14-15</v>
      </c>
      <c r="AQ3087" s="49" t="str">
        <f t="shared" si="929"/>
        <v>Mar</v>
      </c>
      <c r="AR3087" s="48" t="str">
        <f t="shared" si="930"/>
        <v>295-305</v>
      </c>
      <c r="AS3087" s="49" t="str">
        <f t="shared" si="924"/>
        <v>LWS-HTI</v>
      </c>
    </row>
    <row r="3088" spans="5:45" x14ac:dyDescent="0.3">
      <c r="E3088" s="15">
        <v>40999.597222222219</v>
      </c>
      <c r="F3088" s="21">
        <v>5.94</v>
      </c>
      <c r="G3088" s="21">
        <v>457.21999359130911</v>
      </c>
      <c r="H3088" s="42">
        <v>1.1924068846201601</v>
      </c>
      <c r="I3088" s="35">
        <v>296.10000000000002</v>
      </c>
      <c r="J3088" s="43">
        <v>0.12794612794612795</v>
      </c>
      <c r="K3088" s="44">
        <v>0.15614024104583762</v>
      </c>
      <c r="L3088" s="26">
        <f t="shared" si="912"/>
        <v>5.8868446294896737</v>
      </c>
      <c r="M3088" s="26">
        <f t="shared" si="913"/>
        <v>0.2678807903116493</v>
      </c>
      <c r="N3088" s="96">
        <f t="shared" si="914"/>
        <v>6</v>
      </c>
      <c r="O3088" s="26">
        <f t="shared" si="915"/>
        <v>0.85591705189104828</v>
      </c>
      <c r="P3088" s="3">
        <f>IF(L3088&gt;'Power Curve'!$C$37,0,INDEX(Ci,$N3088,1)*POWER(1-O3088,3)+INDEX(Ci,$N3088,2)*3*O3088*POWER(1-O3088,2)+INDEX(Ci,$N3088,3)*3*POWER(O3088,2)*(1-O3088)+INDEX(Ci,$N3088,4)*POWER(O3088,3))</f>
        <v>342.97464948230731</v>
      </c>
      <c r="Q3088" s="3">
        <f>MAX(0,MIN(P3088-V3088+W3088,'Power Curve'!$C$39))</f>
        <v>343.92626513516581</v>
      </c>
      <c r="R3088" s="3">
        <f t="shared" si="916"/>
        <v>457.21999359130911</v>
      </c>
      <c r="S3088" s="3">
        <f t="shared" si="917"/>
        <v>-113.2937284561433</v>
      </c>
      <c r="T3088" s="3">
        <f t="shared" si="918"/>
        <v>113.2937284561433</v>
      </c>
      <c r="V3088" s="37">
        <f t="array" ref="V3088">SUM(_xlfn.NORM.DIST($AD$3:$AD$1003,$L3088,$AA3088,FALSE)*WindSpeedStep*$AE$3:$AE$1003)/AG3088</f>
        <v>348.06450633924948</v>
      </c>
      <c r="W3088" s="37">
        <f t="array" ref="W3088">SUM(_xlfn.NORM.DIST($AD$3:$AD$1003,$L3088,$AB3088,FALSE)*WindSpeedStep*$AE$3:$AE$1003)/AH3088</f>
        <v>349.01612199210797</v>
      </c>
      <c r="Y3088" s="1">
        <f t="shared" si="919"/>
        <v>5</v>
      </c>
      <c r="Z3088" s="99">
        <f>IF(L3088&lt;'Power Curve'!$P$28,'Power Curve'!$Q$28,IF(L3088&gt;'Power Curve'!$P$29,'Power Curve'!$Q$29,INDEX(ReferenceTurbulence,Y3088)+(L3088-INDEX(ReferenceTurbulenceWindSpeed,Y3088))*(INDEX(ReferenceTurbulence,Y3088+1)-INDEX(ReferenceTurbulence,Y3088))/(INDEX(ReferenceTurbulenceWindSpeed,Y3088+1)-INDEX(ReferenceTurbulenceWindSpeed,Y3088))))</f>
        <v>0.12105333835728951</v>
      </c>
      <c r="AA3088" s="100">
        <f t="shared" si="925"/>
        <v>0.71262219479040612</v>
      </c>
      <c r="AB3088" s="29">
        <f t="shared" si="926"/>
        <v>0.75319897616366194</v>
      </c>
      <c r="AG3088" s="40">
        <f t="array" ref="AG3088">SUM(_xlfn.NORM.DIST($AD$3:$AD$1003,$F3088,$AA3088,FALSE)*WindSpeedStep)</f>
        <v>1.0000000000000036</v>
      </c>
      <c r="AH3088" s="40">
        <f t="array" ref="AH3088">SUM(_xlfn.NORM.DIST($AD$3:$AD$1003,$F3088,$AB3088,FALSE)*WindSpeedStep)</f>
        <v>1.0000000000000024</v>
      </c>
      <c r="AJ3088" s="47">
        <f t="shared" si="920"/>
        <v>6</v>
      </c>
      <c r="AK3088" s="83" t="b">
        <f>COUNTIF('Power Curve'!$D$2:$D$31,AJ3088)&gt;0</f>
        <v>1</v>
      </c>
      <c r="AL3088" s="83" t="b">
        <f t="shared" si="921"/>
        <v>0</v>
      </c>
      <c r="AM3088" s="83" t="b">
        <f t="shared" si="927"/>
        <v>1</v>
      </c>
      <c r="AN3088" s="47" t="str">
        <f t="shared" si="922"/>
        <v>Inner</v>
      </c>
      <c r="AO3088" s="48" t="str">
        <f t="shared" si="923"/>
        <v>0.2-0.3</v>
      </c>
      <c r="AP3088" s="49" t="str">
        <f t="shared" si="928"/>
        <v>14-15</v>
      </c>
      <c r="AQ3088" s="49" t="str">
        <f t="shared" si="929"/>
        <v>Mar</v>
      </c>
      <c r="AR3088" s="48" t="str">
        <f t="shared" si="930"/>
        <v>295-305</v>
      </c>
      <c r="AS3088" s="49" t="str">
        <f t="shared" si="924"/>
        <v>Inner-TI</v>
      </c>
    </row>
    <row r="3089" spans="5:45" x14ac:dyDescent="0.3">
      <c r="E3089" s="15">
        <v>40999.604166666664</v>
      </c>
      <c r="F3089" s="21">
        <v>7.14</v>
      </c>
      <c r="G3089" s="21">
        <v>749.47001647949241</v>
      </c>
      <c r="H3089" s="42">
        <v>1.1915131182098391</v>
      </c>
      <c r="I3089" s="35">
        <v>292.60000000000002</v>
      </c>
      <c r="J3089" s="43">
        <v>0.17647058823529413</v>
      </c>
      <c r="K3089" s="44">
        <v>0.21069202656413435</v>
      </c>
      <c r="L3089" s="26">
        <f t="shared" si="912"/>
        <v>7.0743377680585402</v>
      </c>
      <c r="M3089" s="26">
        <f t="shared" si="913"/>
        <v>0.45141168285626271</v>
      </c>
      <c r="N3089" s="96">
        <f t="shared" si="914"/>
        <v>8</v>
      </c>
      <c r="O3089" s="26">
        <f t="shared" si="915"/>
        <v>5.9596410420437347E-2</v>
      </c>
      <c r="P3089" s="3">
        <f>IF(L3089&gt;'Power Curve'!$C$37,0,INDEX(Ci,$N3089,1)*POWER(1-O3089,3)+INDEX(Ci,$N3089,2)*3*O3089*POWER(1-O3089,2)+INDEX(Ci,$N3089,3)*3*POWER(O3089,2)*(1-O3089)+INDEX(Ci,$N3089,4)*POWER(O3089,3))</f>
        <v>615.63152639014027</v>
      </c>
      <c r="Q3089" s="3">
        <f>MAX(0,MIN(P3089-V3089+W3089,'Power Curve'!$C$39))</f>
        <v>637.70866870659052</v>
      </c>
      <c r="R3089" s="3">
        <f t="shared" si="916"/>
        <v>749.47001647949241</v>
      </c>
      <c r="S3089" s="3">
        <f t="shared" si="917"/>
        <v>-111.7613477729019</v>
      </c>
      <c r="T3089" s="3">
        <f t="shared" si="918"/>
        <v>111.7613477729019</v>
      </c>
      <c r="V3089" s="37">
        <f t="array" ref="V3089">SUM(_xlfn.NORM.DIST($AD$3:$AD$1003,$L3089,$AA3089,FALSE)*WindSpeedStep*$AE$3:$AE$1003)/AG3089</f>
        <v>612.78315181441531</v>
      </c>
      <c r="W3089" s="37">
        <f t="array" ref="W3089">SUM(_xlfn.NORM.DIST($AD$3:$AD$1003,$L3089,$AB3089,FALSE)*WindSpeedStep*$AE$3:$AE$1003)/AH3089</f>
        <v>634.86029413086555</v>
      </c>
      <c r="Y3089" s="1">
        <f t="shared" si="919"/>
        <v>7</v>
      </c>
      <c r="Z3089" s="99">
        <f>IF(L3089&lt;'Power Curve'!$P$28,'Power Curve'!$Q$28,IF(L3089&gt;'Power Curve'!$P$29,'Power Curve'!$Q$29,INDEX(ReferenceTurbulence,Y3089)+(L3089-INDEX(ReferenceTurbulenceWindSpeed,Y3089))*(INDEX(ReferenceTurbulence,Y3089+1)-INDEX(ReferenceTurbulence,Y3089))/(INDEX(ReferenceTurbulenceWindSpeed,Y3089+1)-INDEX(ReferenceTurbulenceWindSpeed,Y3089))))</f>
        <v>0.11965578214869717</v>
      </c>
      <c r="AA3089" s="100">
        <f t="shared" si="925"/>
        <v>0.84648541882111328</v>
      </c>
      <c r="AB3089" s="29">
        <f t="shared" si="926"/>
        <v>1.2484125473044483</v>
      </c>
      <c r="AG3089" s="40">
        <f t="array" ref="AG3089">SUM(_xlfn.NORM.DIST($AD$3:$AD$1003,$F3089,$AA3089,FALSE)*WindSpeedStep)</f>
        <v>1.0000000000000033</v>
      </c>
      <c r="AH3089" s="40">
        <f t="array" ref="AH3089">SUM(_xlfn.NORM.DIST($AD$3:$AD$1003,$F3089,$AB3089,FALSE)*WindSpeedStep)</f>
        <v>0.99999999581548282</v>
      </c>
      <c r="AJ3089" s="47">
        <f t="shared" si="920"/>
        <v>7</v>
      </c>
      <c r="AK3089" s="83" t="b">
        <f>COUNTIF('Power Curve'!$D$2:$D$31,AJ3089)&gt;0</f>
        <v>1</v>
      </c>
      <c r="AL3089" s="83" t="b">
        <f t="shared" si="921"/>
        <v>0</v>
      </c>
      <c r="AM3089" s="83" t="b">
        <f t="shared" si="927"/>
        <v>1</v>
      </c>
      <c r="AN3089" s="47" t="str">
        <f t="shared" si="922"/>
        <v>Outer</v>
      </c>
      <c r="AO3089" s="48" t="str">
        <f t="shared" si="923"/>
        <v>0.4-0.5</v>
      </c>
      <c r="AP3089" s="49" t="str">
        <f t="shared" si="928"/>
        <v>14-15</v>
      </c>
      <c r="AQ3089" s="49" t="str">
        <f t="shared" si="929"/>
        <v>Mar</v>
      </c>
      <c r="AR3089" s="48" t="str">
        <f t="shared" si="930"/>
        <v>285-295</v>
      </c>
      <c r="AS3089" s="49" t="str">
        <f t="shared" si="924"/>
        <v>LWS-HTI</v>
      </c>
    </row>
    <row r="3090" spans="5:45" x14ac:dyDescent="0.3">
      <c r="E3090" s="15">
        <v>40999.611111111109</v>
      </c>
      <c r="F3090" s="21">
        <v>9.68</v>
      </c>
      <c r="G3090" s="21">
        <v>1622.950027465818</v>
      </c>
      <c r="H3090" s="42">
        <v>1.192173285466565</v>
      </c>
      <c r="I3090" s="35">
        <v>297.3</v>
      </c>
      <c r="J3090" s="43">
        <v>0.11880165289256198</v>
      </c>
      <c r="K3090" s="44">
        <v>0.16785322291857055</v>
      </c>
      <c r="L3090" s="26">
        <f t="shared" si="912"/>
        <v>9.5927499270272758</v>
      </c>
      <c r="M3090" s="26">
        <f t="shared" si="913"/>
        <v>0.84064040032723442</v>
      </c>
      <c r="N3090" s="96">
        <f t="shared" si="914"/>
        <v>10</v>
      </c>
      <c r="O3090" s="26">
        <f t="shared" si="915"/>
        <v>0.62034215451663632</v>
      </c>
      <c r="P3090" s="3">
        <f>IF(L3090&gt;'Power Curve'!$C$37,0,INDEX(Ci,$N3090,1)*POWER(1-O3090,3)+INDEX(Ci,$N3090,2)*3*O3090*POWER(1-O3090,2)+INDEX(Ci,$N3090,3)*3*POWER(O3090,2)*(1-O3090)+INDEX(Ci,$N3090,4)*POWER(O3090,3))</f>
        <v>1403.3465762747855</v>
      </c>
      <c r="Q3090" s="3">
        <f>MAX(0,MIN(P3090-V3090+W3090,'Power Curve'!$C$39))</f>
        <v>1403.962157988396</v>
      </c>
      <c r="R3090" s="3">
        <f t="shared" si="916"/>
        <v>1622.950027465818</v>
      </c>
      <c r="S3090" s="3">
        <f t="shared" si="917"/>
        <v>-218.98786947742201</v>
      </c>
      <c r="T3090" s="3">
        <f t="shared" si="918"/>
        <v>218.98786947742201</v>
      </c>
      <c r="V3090" s="37">
        <f t="array" ref="V3090">SUM(_xlfn.NORM.DIST($AD$3:$AD$1003,$L3090,$AA3090,FALSE)*WindSpeedStep*$AE$3:$AE$1003)/AG3090</f>
        <v>1405.8016600584963</v>
      </c>
      <c r="W3090" s="37">
        <f t="array" ref="W3090">SUM(_xlfn.NORM.DIST($AD$3:$AD$1003,$L3090,$AB3090,FALSE)*WindSpeedStep*$AE$3:$AE$1003)/AH3090</f>
        <v>1406.4172417721068</v>
      </c>
      <c r="Y3090" s="1">
        <f t="shared" si="919"/>
        <v>9</v>
      </c>
      <c r="Z3090" s="99">
        <f>IF(L3090&lt;'Power Curve'!$P$28,'Power Curve'!$Q$28,IF(L3090&gt;'Power Curve'!$P$29,'Power Curve'!$Q$29,INDEX(ReferenceTurbulence,Y3090)+(L3090-INDEX(ReferenceTurbulenceWindSpeed,Y3090))*(INDEX(ReferenceTurbulence,Y3090+1)-INDEX(ReferenceTurbulence,Y3090))/(INDEX(ReferenceTurbulenceWindSpeed,Y3090+1)-INDEX(ReferenceTurbulenceWindSpeed,Y3090))))</f>
        <v>0.12022013118230777</v>
      </c>
      <c r="AA3090" s="100">
        <f t="shared" si="925"/>
        <v>1.1532416546262925</v>
      </c>
      <c r="AB3090" s="29">
        <f t="shared" si="926"/>
        <v>1.1396345471158436</v>
      </c>
      <c r="AG3090" s="40">
        <f t="array" ref="AG3090">SUM(_xlfn.NORM.DIST($AD$3:$AD$1003,$F3090,$AA3090,FALSE)*WindSpeedStep)</f>
        <v>1.0000000000000031</v>
      </c>
      <c r="AH3090" s="40">
        <f t="array" ref="AH3090">SUM(_xlfn.NORM.DIST($AD$3:$AD$1003,$F3090,$AB3090,FALSE)*WindSpeedStep)</f>
        <v>1.0000000000000029</v>
      </c>
      <c r="AJ3090" s="47">
        <f t="shared" si="920"/>
        <v>10</v>
      </c>
      <c r="AK3090" s="83" t="b">
        <f>COUNTIF('Power Curve'!$D$2:$D$31,AJ3090)&gt;0</f>
        <v>1</v>
      </c>
      <c r="AL3090" s="83" t="b">
        <f t="shared" si="921"/>
        <v>0</v>
      </c>
      <c r="AM3090" s="83" t="b">
        <f t="shared" si="927"/>
        <v>1</v>
      </c>
      <c r="AN3090" s="47" t="str">
        <f t="shared" si="922"/>
        <v>Inner</v>
      </c>
      <c r="AO3090" s="48" t="str">
        <f t="shared" si="923"/>
        <v>0.8-0.9</v>
      </c>
      <c r="AP3090" s="49" t="str">
        <f t="shared" si="928"/>
        <v>14-15</v>
      </c>
      <c r="AQ3090" s="49" t="str">
        <f t="shared" si="929"/>
        <v>Mar</v>
      </c>
      <c r="AR3090" s="48" t="str">
        <f t="shared" si="930"/>
        <v>295-305</v>
      </c>
      <c r="AS3090" s="49" t="str">
        <f t="shared" si="924"/>
        <v>Inner-TI</v>
      </c>
    </row>
    <row r="3091" spans="5:45" x14ac:dyDescent="0.3">
      <c r="E3091" s="15">
        <v>40999.618055555555</v>
      </c>
      <c r="F3091" s="21">
        <v>10.199999999999999</v>
      </c>
      <c r="G3091" s="21">
        <v>1592.650009155278</v>
      </c>
      <c r="H3091" s="42">
        <v>1.192173285466565</v>
      </c>
      <c r="I3091" s="35">
        <v>302.8</v>
      </c>
      <c r="J3091" s="43">
        <v>0.13235294117647062</v>
      </c>
      <c r="K3091" s="44">
        <v>0.12975906889142841</v>
      </c>
      <c r="L3091" s="26">
        <f t="shared" si="912"/>
        <v>10.108062939636179</v>
      </c>
      <c r="M3091" s="26">
        <f t="shared" si="913"/>
        <v>0.92028368757851553</v>
      </c>
      <c r="N3091" s="96">
        <f t="shared" si="914"/>
        <v>11</v>
      </c>
      <c r="O3091" s="26">
        <f t="shared" si="915"/>
        <v>0.15347023011741281</v>
      </c>
      <c r="P3091" s="3">
        <f>IF(L3091&gt;'Power Curve'!$C$37,0,INDEX(Ci,$N3091,1)*POWER(1-O3091,3)+INDEX(Ci,$N3091,2)*3*O3091*POWER(1-O3091,2)+INDEX(Ci,$N3091,3)*3*POWER(O3091,2)*(1-O3091)+INDEX(Ci,$N3091,4)*POWER(O3091,3))</f>
        <v>1564.3710817651559</v>
      </c>
      <c r="Q3091" s="3">
        <f>MAX(0,MIN(P3091-V3091+W3091,'Power Curve'!$C$39))</f>
        <v>1551.7127391107388</v>
      </c>
      <c r="R3091" s="3">
        <f t="shared" si="916"/>
        <v>1592.650009155278</v>
      </c>
      <c r="S3091" s="3">
        <f t="shared" si="917"/>
        <v>-40.937270044539218</v>
      </c>
      <c r="T3091" s="3">
        <f t="shared" si="918"/>
        <v>40.937270044539218</v>
      </c>
      <c r="V3091" s="37">
        <f t="array" ref="V3091">SUM(_xlfn.NORM.DIST($AD$3:$AD$1003,$L3091,$AA3091,FALSE)*WindSpeedStep*$AE$3:$AE$1003)/AG3091</f>
        <v>1561.6697852028931</v>
      </c>
      <c r="W3091" s="37">
        <f t="array" ref="W3091">SUM(_xlfn.NORM.DIST($AD$3:$AD$1003,$L3091,$AB3091,FALSE)*WindSpeedStep*$AE$3:$AE$1003)/AH3091</f>
        <v>1549.011442548476</v>
      </c>
      <c r="Y3091" s="1">
        <f t="shared" si="919"/>
        <v>10</v>
      </c>
      <c r="Z3091" s="99">
        <f>IF(L3091&lt;'Power Curve'!$P$28,'Power Curve'!$Q$28,IF(L3091&gt;'Power Curve'!$P$29,'Power Curve'!$Q$29,INDEX(ReferenceTurbulence,Y3091)+(L3091-INDEX(ReferenceTurbulenceWindSpeed,Y3091))*(INDEX(ReferenceTurbulence,Y3091+1)-INDEX(ReferenceTurbulence,Y3091))/(INDEX(ReferenceTurbulenceWindSpeed,Y3091+1)-INDEX(ReferenceTurbulenceWindSpeed,Y3091))))</f>
        <v>0.12001690004730962</v>
      </c>
      <c r="AA3091" s="100">
        <f t="shared" si="925"/>
        <v>1.21313837949823</v>
      </c>
      <c r="AB3091" s="29">
        <f t="shared" si="926"/>
        <v>1.3378318596577299</v>
      </c>
      <c r="AG3091" s="40">
        <f t="array" ref="AG3091">SUM(_xlfn.NORM.DIST($AD$3:$AD$1003,$F3091,$AA3091,FALSE)*WindSpeedStep)</f>
        <v>1.0000000000000033</v>
      </c>
      <c r="AH3091" s="40">
        <f t="array" ref="AH3091">SUM(_xlfn.NORM.DIST($AD$3:$AD$1003,$F3091,$AB3091,FALSE)*WindSpeedStep)</f>
        <v>0.99999999999999434</v>
      </c>
      <c r="AJ3091" s="47">
        <f t="shared" si="920"/>
        <v>10</v>
      </c>
      <c r="AK3091" s="83" t="b">
        <f>COUNTIF('Power Curve'!$D$2:$D$31,AJ3091)&gt;0</f>
        <v>1</v>
      </c>
      <c r="AL3091" s="83" t="b">
        <f t="shared" si="921"/>
        <v>0</v>
      </c>
      <c r="AM3091" s="83" t="b">
        <f t="shared" si="927"/>
        <v>1</v>
      </c>
      <c r="AN3091" s="47" t="str">
        <f t="shared" si="922"/>
        <v>Inner</v>
      </c>
      <c r="AO3091" s="48" t="str">
        <f t="shared" si="923"/>
        <v>0.9-1.0</v>
      </c>
      <c r="AP3091" s="49" t="str">
        <f t="shared" si="928"/>
        <v>14-15</v>
      </c>
      <c r="AQ3091" s="49" t="str">
        <f t="shared" si="929"/>
        <v>Mar</v>
      </c>
      <c r="AR3091" s="48" t="str">
        <f t="shared" si="930"/>
        <v>295-305</v>
      </c>
      <c r="AS3091" s="49" t="str">
        <f t="shared" si="924"/>
        <v>Inner-TI</v>
      </c>
    </row>
    <row r="3092" spans="5:45" x14ac:dyDescent="0.3">
      <c r="E3092" s="15">
        <v>40999.625</v>
      </c>
      <c r="F3092" s="21">
        <v>9.2200000000000006</v>
      </c>
      <c r="G3092" s="21">
        <v>1024.1299896240234</v>
      </c>
      <c r="H3092" s="42">
        <v>1.1924816134440996</v>
      </c>
      <c r="I3092" s="35">
        <v>298.8</v>
      </c>
      <c r="J3092" s="43">
        <v>0.12255965292841646</v>
      </c>
      <c r="K3092" s="44">
        <v>0.10346216117425473</v>
      </c>
      <c r="L3092" s="26">
        <f t="shared" si="912"/>
        <v>9.1376837223929499</v>
      </c>
      <c r="M3092" s="26">
        <f t="shared" si="913"/>
        <v>0.77030845145881233</v>
      </c>
      <c r="N3092" s="96">
        <f t="shared" si="914"/>
        <v>10</v>
      </c>
      <c r="O3092" s="26">
        <f t="shared" si="915"/>
        <v>0.13663626850767172</v>
      </c>
      <c r="P3092" s="3">
        <f>IF(L3092&gt;'Power Curve'!$C$37,0,INDEX(Ci,$N3092,1)*POWER(1-O3092,3)+INDEX(Ci,$N3092,2)*3*O3092*POWER(1-O3092,2)+INDEX(Ci,$N3092,3)*3*POWER(O3092,2)*(1-O3092)+INDEX(Ci,$N3092,4)*POWER(O3092,3))</f>
        <v>1241.7510709786036</v>
      </c>
      <c r="Q3092" s="3">
        <f>MAX(0,MIN(P3092-V3092+W3092,'Power Curve'!$C$39))</f>
        <v>1241.8142828915361</v>
      </c>
      <c r="R3092" s="3">
        <f t="shared" si="916"/>
        <v>1024.1299896240234</v>
      </c>
      <c r="S3092" s="3">
        <f t="shared" si="917"/>
        <v>217.68429326751266</v>
      </c>
      <c r="T3092" s="3">
        <f t="shared" si="918"/>
        <v>217.68429326751266</v>
      </c>
      <c r="V3092" s="37">
        <f t="array" ref="V3092">SUM(_xlfn.NORM.DIST($AD$3:$AD$1003,$L3092,$AA3092,FALSE)*WindSpeedStep*$AE$3:$AE$1003)/AG3092</f>
        <v>1253.5335382079372</v>
      </c>
      <c r="W3092" s="37">
        <f t="array" ref="W3092">SUM(_xlfn.NORM.DIST($AD$3:$AD$1003,$L3092,$AB3092,FALSE)*WindSpeedStep*$AE$3:$AE$1003)/AH3092</f>
        <v>1253.5967501208697</v>
      </c>
      <c r="Y3092" s="1">
        <f t="shared" si="919"/>
        <v>9</v>
      </c>
      <c r="Z3092" s="99">
        <f>IF(L3092&lt;'Power Curve'!$P$28,'Power Curve'!$Q$28,IF(L3092&gt;'Power Curve'!$P$29,'Power Curve'!$Q$29,INDEX(ReferenceTurbulence,Y3092)+(L3092-INDEX(ReferenceTurbulenceWindSpeed,Y3092))*(INDEX(ReferenceTurbulence,Y3092+1)-INDEX(ReferenceTurbulence,Y3092))/(INDEX(ReferenceTurbulenceWindSpeed,Y3092+1)-INDEX(ReferenceTurbulenceWindSpeed,Y3092))))</f>
        <v>0.120473923058338</v>
      </c>
      <c r="AA3092" s="100">
        <f t="shared" si="925"/>
        <v>1.1008526057029957</v>
      </c>
      <c r="AB3092" s="29">
        <f t="shared" si="926"/>
        <v>1.1199113455861205</v>
      </c>
      <c r="AG3092" s="40">
        <f t="array" ref="AG3092">SUM(_xlfn.NORM.DIST($AD$3:$AD$1003,$F3092,$AA3092,FALSE)*WindSpeedStep)</f>
        <v>1.0000000000000038</v>
      </c>
      <c r="AH3092" s="40">
        <f t="array" ref="AH3092">SUM(_xlfn.NORM.DIST($AD$3:$AD$1003,$F3092,$AB3092,FALSE)*WindSpeedStep)</f>
        <v>1.0000000000000038</v>
      </c>
      <c r="AJ3092" s="47">
        <f t="shared" si="920"/>
        <v>9</v>
      </c>
      <c r="AK3092" s="83" t="b">
        <f>COUNTIF('Power Curve'!$D$2:$D$31,AJ3092)&gt;0</f>
        <v>1</v>
      </c>
      <c r="AL3092" s="83" t="b">
        <f t="shared" si="921"/>
        <v>0</v>
      </c>
      <c r="AM3092" s="83" t="b">
        <f t="shared" si="927"/>
        <v>1</v>
      </c>
      <c r="AN3092" s="47" t="str">
        <f t="shared" si="922"/>
        <v>Inner</v>
      </c>
      <c r="AO3092" s="48" t="str">
        <f t="shared" si="923"/>
        <v>0.7-0.8</v>
      </c>
      <c r="AP3092" s="49" t="str">
        <f t="shared" si="928"/>
        <v>15-16</v>
      </c>
      <c r="AQ3092" s="49" t="str">
        <f t="shared" si="929"/>
        <v>Mar</v>
      </c>
      <c r="AR3092" s="48" t="str">
        <f t="shared" si="930"/>
        <v>295-305</v>
      </c>
      <c r="AS3092" s="49" t="str">
        <f t="shared" si="924"/>
        <v>Inner-TI</v>
      </c>
    </row>
    <row r="3093" spans="5:45" x14ac:dyDescent="0.3">
      <c r="E3093" s="15">
        <v>40999.631944444445</v>
      </c>
      <c r="F3093" s="21">
        <v>7.39</v>
      </c>
      <c r="G3093" s="21">
        <v>606.46000480651901</v>
      </c>
      <c r="H3093" s="42">
        <v>1.1931869633907533</v>
      </c>
      <c r="I3093" s="35">
        <v>297.39999999999998</v>
      </c>
      <c r="J3093" s="43">
        <v>0.15020297699594048</v>
      </c>
      <c r="K3093" s="44">
        <v>8.0358953397164326E-2</v>
      </c>
      <c r="L3093" s="26">
        <f t="shared" si="912"/>
        <v>7.3254657481202612</v>
      </c>
      <c r="M3093" s="26">
        <f t="shared" si="913"/>
        <v>0.49022432170586444</v>
      </c>
      <c r="N3093" s="96">
        <f t="shared" si="914"/>
        <v>8</v>
      </c>
      <c r="O3093" s="26">
        <f t="shared" si="915"/>
        <v>0.31235199197109809</v>
      </c>
      <c r="P3093" s="3">
        <f>IF(L3093&gt;'Power Curve'!$C$37,0,INDEX(Ci,$N3093,1)*POWER(1-O3093,3)+INDEX(Ci,$N3093,2)*3*O3093*POWER(1-O3093,2)+INDEX(Ci,$N3093,3)*3*POWER(O3093,2)*(1-O3093)+INDEX(Ci,$N3093,4)*POWER(O3093,3))</f>
        <v>683.03187191881887</v>
      </c>
      <c r="Q3093" s="3">
        <f>MAX(0,MIN(P3093-V3093+W3093,'Power Curve'!$C$39))</f>
        <v>695.22549761667904</v>
      </c>
      <c r="R3093" s="3">
        <f t="shared" si="916"/>
        <v>606.46000480651901</v>
      </c>
      <c r="S3093" s="3">
        <f t="shared" si="917"/>
        <v>88.765492810160026</v>
      </c>
      <c r="T3093" s="3">
        <f t="shared" si="918"/>
        <v>88.765492810160026</v>
      </c>
      <c r="V3093" s="37">
        <f t="array" ref="V3093">SUM(_xlfn.NORM.DIST($AD$3:$AD$1003,$L3093,$AA3093,FALSE)*WindSpeedStep*$AE$3:$AE$1003)/AG3093</f>
        <v>678.639474114927</v>
      </c>
      <c r="W3093" s="37">
        <f t="array" ref="W3093">SUM(_xlfn.NORM.DIST($AD$3:$AD$1003,$L3093,$AB3093,FALSE)*WindSpeedStep*$AE$3:$AE$1003)/AH3093</f>
        <v>690.83309981278717</v>
      </c>
      <c r="Y3093" s="1">
        <f t="shared" si="919"/>
        <v>7</v>
      </c>
      <c r="Z3093" s="99">
        <f>IF(L3093&lt;'Power Curve'!$P$28,'Power Curve'!$Q$28,IF(L3093&gt;'Power Curve'!$P$29,'Power Curve'!$Q$29,INDEX(ReferenceTurbulence,Y3093)+(L3093-INDEX(ReferenceTurbulenceWindSpeed,Y3093))*(INDEX(ReferenceTurbulence,Y3093+1)-INDEX(ReferenceTurbulence,Y3093))/(INDEX(ReferenceTurbulenceWindSpeed,Y3093+1)-INDEX(ReferenceTurbulenceWindSpeed,Y3093))))</f>
        <v>0.11958603212093345</v>
      </c>
      <c r="AA3093" s="100">
        <f t="shared" si="925"/>
        <v>0.87602338225550735</v>
      </c>
      <c r="AB3093" s="29">
        <f t="shared" si="926"/>
        <v>1.1003067632494576</v>
      </c>
      <c r="AG3093" s="40">
        <f t="array" ref="AG3093">SUM(_xlfn.NORM.DIST($AD$3:$AD$1003,$F3093,$AA3093,FALSE)*WindSpeedStep)</f>
        <v>1.0000000000000036</v>
      </c>
      <c r="AH3093" s="40">
        <f t="array" ref="AH3093">SUM(_xlfn.NORM.DIST($AD$3:$AD$1003,$F3093,$AB3093,FALSE)*WindSpeedStep)</f>
        <v>0.99999999999329559</v>
      </c>
      <c r="AJ3093" s="47">
        <f t="shared" si="920"/>
        <v>7</v>
      </c>
      <c r="AK3093" s="83" t="b">
        <f>COUNTIF('Power Curve'!$D$2:$D$31,AJ3093)&gt;0</f>
        <v>1</v>
      </c>
      <c r="AL3093" s="83" t="b">
        <f t="shared" si="921"/>
        <v>0</v>
      </c>
      <c r="AM3093" s="83" t="b">
        <f t="shared" si="927"/>
        <v>1</v>
      </c>
      <c r="AN3093" s="47" t="str">
        <f t="shared" si="922"/>
        <v>Outer</v>
      </c>
      <c r="AO3093" s="48" t="str">
        <f t="shared" si="923"/>
        <v>0.4-0.5</v>
      </c>
      <c r="AP3093" s="49" t="str">
        <f t="shared" si="928"/>
        <v>15-16</v>
      </c>
      <c r="AQ3093" s="49" t="str">
        <f t="shared" si="929"/>
        <v>Mar</v>
      </c>
      <c r="AR3093" s="48" t="str">
        <f t="shared" si="930"/>
        <v>295-305</v>
      </c>
      <c r="AS3093" s="49" t="str">
        <f t="shared" si="924"/>
        <v>LWS-HTI</v>
      </c>
    </row>
    <row r="3094" spans="5:45" x14ac:dyDescent="0.3">
      <c r="E3094" s="15">
        <v>40999.638888888891</v>
      </c>
      <c r="F3094" s="21">
        <v>7.46</v>
      </c>
      <c r="G3094" s="21">
        <v>945.73999786376953</v>
      </c>
      <c r="H3094" s="42">
        <v>1.1938489862270405</v>
      </c>
      <c r="I3094" s="35">
        <v>293.60000000000002</v>
      </c>
      <c r="J3094" s="43">
        <v>0.13806970509383379</v>
      </c>
      <c r="K3094" s="44">
        <v>0.10756998036806315</v>
      </c>
      <c r="L3094" s="26">
        <f t="shared" si="912"/>
        <v>7.3962218533745068</v>
      </c>
      <c r="M3094" s="26">
        <f t="shared" si="913"/>
        <v>0.50115990586085379</v>
      </c>
      <c r="N3094" s="96">
        <f t="shared" si="914"/>
        <v>8</v>
      </c>
      <c r="O3094" s="26">
        <f t="shared" si="915"/>
        <v>0.3835666791095092</v>
      </c>
      <c r="P3094" s="3">
        <f>IF(L3094&gt;'Power Curve'!$C$37,0,INDEX(Ci,$N3094,1)*POWER(1-O3094,3)+INDEX(Ci,$N3094,2)*3*O3094*POWER(1-O3094,2)+INDEX(Ci,$N3094,3)*3*POWER(O3094,2)*(1-O3094)+INDEX(Ci,$N3094,4)*POWER(O3094,3))</f>
        <v>702.66398987346872</v>
      </c>
      <c r="Q3094" s="3">
        <f>MAX(0,MIN(P3094-V3094+W3094,'Power Curve'!$C$39))</f>
        <v>709.94422760589089</v>
      </c>
      <c r="R3094" s="3">
        <f t="shared" si="916"/>
        <v>945.73999786376953</v>
      </c>
      <c r="S3094" s="3">
        <f t="shared" si="917"/>
        <v>-235.79577025787864</v>
      </c>
      <c r="T3094" s="3">
        <f t="shared" si="918"/>
        <v>235.79577025787864</v>
      </c>
      <c r="V3094" s="37">
        <f t="array" ref="V3094">SUM(_xlfn.NORM.DIST($AD$3:$AD$1003,$L3094,$AA3094,FALSE)*WindSpeedStep*$AE$3:$AE$1003)/AG3094</f>
        <v>697.84463732017002</v>
      </c>
      <c r="W3094" s="37">
        <f t="array" ref="W3094">SUM(_xlfn.NORM.DIST($AD$3:$AD$1003,$L3094,$AB3094,FALSE)*WindSpeedStep*$AE$3:$AE$1003)/AH3094</f>
        <v>705.12487505259219</v>
      </c>
      <c r="Y3094" s="1">
        <f t="shared" si="919"/>
        <v>7</v>
      </c>
      <c r="Z3094" s="99">
        <f>IF(L3094&lt;'Power Curve'!$P$28,'Power Curve'!$Q$28,IF(L3094&gt;'Power Curve'!$P$29,'Power Curve'!$Q$29,INDEX(ReferenceTurbulence,Y3094)+(L3094-INDEX(ReferenceTurbulenceWindSpeed,Y3094))*(INDEX(ReferenceTurbulence,Y3094+1)-INDEX(ReferenceTurbulence,Y3094))/(INDEX(ReferenceTurbulenceWindSpeed,Y3094+1)-INDEX(ReferenceTurbulenceWindSpeed,Y3094))))</f>
        <v>0.11956637982928231</v>
      </c>
      <c r="AA3094" s="100">
        <f t="shared" si="925"/>
        <v>0.8843394714222147</v>
      </c>
      <c r="AB3094" s="29">
        <f t="shared" si="926"/>
        <v>1.0211941701039868</v>
      </c>
      <c r="AG3094" s="40">
        <f t="array" ref="AG3094">SUM(_xlfn.NORM.DIST($AD$3:$AD$1003,$F3094,$AA3094,FALSE)*WindSpeedStep)</f>
        <v>1.0000000000000038</v>
      </c>
      <c r="AH3094" s="40">
        <f t="array" ref="AH3094">SUM(_xlfn.NORM.DIST($AD$3:$AD$1003,$F3094,$AB3094,FALSE)*WindSpeedStep)</f>
        <v>0.99999999999990963</v>
      </c>
      <c r="AJ3094" s="47">
        <f t="shared" si="920"/>
        <v>7</v>
      </c>
      <c r="AK3094" s="83" t="b">
        <f>COUNTIF('Power Curve'!$D$2:$D$31,AJ3094)&gt;0</f>
        <v>1</v>
      </c>
      <c r="AL3094" s="83" t="b">
        <f t="shared" si="921"/>
        <v>0</v>
      </c>
      <c r="AM3094" s="83" t="b">
        <f t="shared" si="927"/>
        <v>1</v>
      </c>
      <c r="AN3094" s="47" t="str">
        <f t="shared" si="922"/>
        <v>Inner</v>
      </c>
      <c r="AO3094" s="48" t="str">
        <f t="shared" si="923"/>
        <v>0.5-0.6</v>
      </c>
      <c r="AP3094" s="49" t="str">
        <f t="shared" si="928"/>
        <v>15-16</v>
      </c>
      <c r="AQ3094" s="49" t="str">
        <f t="shared" si="929"/>
        <v>Mar</v>
      </c>
      <c r="AR3094" s="48" t="str">
        <f t="shared" si="930"/>
        <v>285-295</v>
      </c>
      <c r="AS3094" s="49" t="str">
        <f t="shared" si="924"/>
        <v>Inner-TI</v>
      </c>
    </row>
    <row r="3095" spans="5:45" x14ac:dyDescent="0.3">
      <c r="E3095" s="15">
        <v>40999.645833333336</v>
      </c>
      <c r="F3095" s="21">
        <v>9.17</v>
      </c>
      <c r="G3095" s="21">
        <v>976.04998779296875</v>
      </c>
      <c r="H3095" s="42">
        <v>1.1939243069446874</v>
      </c>
      <c r="I3095" s="35">
        <v>301.39999999999998</v>
      </c>
      <c r="J3095" s="43">
        <v>0.12977099236641221</v>
      </c>
      <c r="K3095" s="44">
        <v>0.13587006700035295</v>
      </c>
      <c r="L3095" s="26">
        <f t="shared" si="912"/>
        <v>9.0917936602492553</v>
      </c>
      <c r="M3095" s="26">
        <f t="shared" si="913"/>
        <v>0.76321599442423083</v>
      </c>
      <c r="N3095" s="96">
        <f t="shared" si="914"/>
        <v>10</v>
      </c>
      <c r="O3095" s="26">
        <f t="shared" si="915"/>
        <v>8.7858106248711695E-2</v>
      </c>
      <c r="P3095" s="3">
        <f>IF(L3095&gt;'Power Curve'!$C$37,0,INDEX(Ci,$N3095,1)*POWER(1-O3095,3)+INDEX(Ci,$N3095,2)*3*O3095*POWER(1-O3095,2)+INDEX(Ci,$N3095,3)*3*POWER(O3095,2)*(1-O3095)+INDEX(Ci,$N3095,4)*POWER(O3095,3))</f>
        <v>1225.9912450300722</v>
      </c>
      <c r="Q3095" s="3">
        <f>MAX(0,MIN(P3095-V3095+W3095,'Power Curve'!$C$39))</f>
        <v>1226.4486047906555</v>
      </c>
      <c r="R3095" s="3">
        <f t="shared" si="916"/>
        <v>976.04998779296875</v>
      </c>
      <c r="S3095" s="3">
        <f t="shared" si="917"/>
        <v>250.39861699768676</v>
      </c>
      <c r="T3095" s="3">
        <f t="shared" si="918"/>
        <v>250.39861699768676</v>
      </c>
      <c r="V3095" s="37">
        <f t="array" ref="V3095">SUM(_xlfn.NORM.DIST($AD$3:$AD$1003,$L3095,$AA3095,FALSE)*WindSpeedStep*$AE$3:$AE$1003)/AG3095</f>
        <v>1237.8061705093539</v>
      </c>
      <c r="W3095" s="37">
        <f t="array" ref="W3095">SUM(_xlfn.NORM.DIST($AD$3:$AD$1003,$L3095,$AB3095,FALSE)*WindSpeedStep*$AE$3:$AE$1003)/AH3095</f>
        <v>1238.2635302699373</v>
      </c>
      <c r="Y3095" s="1">
        <f t="shared" si="919"/>
        <v>9</v>
      </c>
      <c r="Z3095" s="99">
        <f>IF(L3095&lt;'Power Curve'!$P$28,'Power Curve'!$Q$28,IF(L3095&gt;'Power Curve'!$P$29,'Power Curve'!$Q$29,INDEX(ReferenceTurbulence,Y3095)+(L3095-INDEX(ReferenceTurbulenceWindSpeed,Y3095))*(INDEX(ReferenceTurbulence,Y3095+1)-INDEX(ReferenceTurbulence,Y3095))/(INDEX(ReferenceTurbulenceWindSpeed,Y3095+1)-INDEX(ReferenceTurbulenceWindSpeed,Y3095))))</f>
        <v>0.12049951609259101</v>
      </c>
      <c r="AA3095" s="100">
        <f t="shared" si="925"/>
        <v>1.095556736473722</v>
      </c>
      <c r="AB3095" s="29">
        <f t="shared" si="926"/>
        <v>1.179851085681201</v>
      </c>
      <c r="AG3095" s="40">
        <f t="array" ref="AG3095">SUM(_xlfn.NORM.DIST($AD$3:$AD$1003,$F3095,$AA3095,FALSE)*WindSpeedStep)</f>
        <v>1.000000000000004</v>
      </c>
      <c r="AH3095" s="40">
        <f t="array" ref="AH3095">SUM(_xlfn.NORM.DIST($AD$3:$AD$1003,$F3095,$AB3095,FALSE)*WindSpeedStep)</f>
        <v>1.0000000000000009</v>
      </c>
      <c r="AJ3095" s="47">
        <f t="shared" si="920"/>
        <v>9</v>
      </c>
      <c r="AK3095" s="83" t="b">
        <f>COUNTIF('Power Curve'!$D$2:$D$31,AJ3095)&gt;0</f>
        <v>1</v>
      </c>
      <c r="AL3095" s="83" t="b">
        <f t="shared" si="921"/>
        <v>0</v>
      </c>
      <c r="AM3095" s="83" t="b">
        <f t="shared" si="927"/>
        <v>1</v>
      </c>
      <c r="AN3095" s="47" t="str">
        <f t="shared" si="922"/>
        <v>Inner</v>
      </c>
      <c r="AO3095" s="48" t="str">
        <f t="shared" si="923"/>
        <v>0.7-0.8</v>
      </c>
      <c r="AP3095" s="49" t="str">
        <f t="shared" si="928"/>
        <v>15-16</v>
      </c>
      <c r="AQ3095" s="49" t="str">
        <f t="shared" si="929"/>
        <v>Mar</v>
      </c>
      <c r="AR3095" s="48" t="str">
        <f t="shared" si="930"/>
        <v>295-305</v>
      </c>
      <c r="AS3095" s="49" t="str">
        <f t="shared" si="924"/>
        <v>Inner-TI</v>
      </c>
    </row>
    <row r="3096" spans="5:45" x14ac:dyDescent="0.3">
      <c r="E3096" s="15">
        <v>40999.652777777781</v>
      </c>
      <c r="F3096" s="21">
        <v>8.02</v>
      </c>
      <c r="G3096" s="21">
        <v>1128.3099822998022</v>
      </c>
      <c r="H3096" s="42">
        <v>1.1938801317432652</v>
      </c>
      <c r="I3096" s="35">
        <v>292.5</v>
      </c>
      <c r="J3096" s="43">
        <v>0.11221945137157108</v>
      </c>
      <c r="K3096" s="44">
        <v>7.8268544173301979E-2</v>
      </c>
      <c r="L3096" s="26">
        <f t="shared" si="912"/>
        <v>7.9515033636257879</v>
      </c>
      <c r="M3096" s="26">
        <f t="shared" si="913"/>
        <v>0.58698045326440274</v>
      </c>
      <c r="N3096" s="96">
        <f t="shared" si="914"/>
        <v>8</v>
      </c>
      <c r="O3096" s="26">
        <f t="shared" si="915"/>
        <v>0.94244705959676955</v>
      </c>
      <c r="P3096" s="3">
        <f>IF(L3096&gt;'Power Curve'!$C$37,0,INDEX(Ci,$N3096,1)*POWER(1-O3096,3)+INDEX(Ci,$N3096,2)*3*O3096*POWER(1-O3096,2)+INDEX(Ci,$N3096,3)*3*POWER(O3096,2)*(1-O3096)+INDEX(Ci,$N3096,4)*POWER(O3096,3))</f>
        <v>863.68467631698616</v>
      </c>
      <c r="Q3096" s="3">
        <f>MAX(0,MIN(P3096-V3096+W3096,'Power Curve'!$C$39))</f>
        <v>860.57201392036609</v>
      </c>
      <c r="R3096" s="3">
        <f t="shared" si="916"/>
        <v>1128.3099822998022</v>
      </c>
      <c r="S3096" s="3">
        <f t="shared" si="917"/>
        <v>-267.7379683794361</v>
      </c>
      <c r="T3096" s="3">
        <f t="shared" si="918"/>
        <v>267.7379683794361</v>
      </c>
      <c r="V3096" s="37">
        <f t="array" ref="V3096">SUM(_xlfn.NORM.DIST($AD$3:$AD$1003,$L3096,$AA3096,FALSE)*WindSpeedStep*$AE$3:$AE$1003)/AG3096</f>
        <v>858.8263850015361</v>
      </c>
      <c r="W3096" s="37">
        <f t="array" ref="W3096">SUM(_xlfn.NORM.DIST($AD$3:$AD$1003,$L3096,$AB3096,FALSE)*WindSpeedStep*$AE$3:$AE$1003)/AH3096</f>
        <v>855.71372260491603</v>
      </c>
      <c r="Y3096" s="1">
        <f t="shared" si="919"/>
        <v>7</v>
      </c>
      <c r="Z3096" s="99">
        <f>IF(L3096&lt;'Power Curve'!$P$28,'Power Curve'!$Q$28,IF(L3096&gt;'Power Curve'!$P$29,'Power Curve'!$Q$29,INDEX(ReferenceTurbulence,Y3096)+(L3096-INDEX(ReferenceTurbulenceWindSpeed,Y3096))*(INDEX(ReferenceTurbulence,Y3096+1)-INDEX(ReferenceTurbulence,Y3096))/(INDEX(ReferenceTurbulenceWindSpeed,Y3096+1)-INDEX(ReferenceTurbulenceWindSpeed,Y3096))))</f>
        <v>0.11941215208951719</v>
      </c>
      <c r="AA3096" s="100">
        <f t="shared" si="925"/>
        <v>0.94950612899759013</v>
      </c>
      <c r="AB3096" s="29">
        <f t="shared" si="926"/>
        <v>0.89231334504528792</v>
      </c>
      <c r="AG3096" s="40">
        <f t="array" ref="AG3096">SUM(_xlfn.NORM.DIST($AD$3:$AD$1003,$F3096,$AA3096,FALSE)*WindSpeedStep)</f>
        <v>1.0000000000000033</v>
      </c>
      <c r="AH3096" s="40">
        <f t="array" ref="AH3096">SUM(_xlfn.NORM.DIST($AD$3:$AD$1003,$F3096,$AB3096,FALSE)*WindSpeedStep)</f>
        <v>1.000000000000004</v>
      </c>
      <c r="AJ3096" s="47">
        <f t="shared" si="920"/>
        <v>8</v>
      </c>
      <c r="AK3096" s="83" t="b">
        <f>COUNTIF('Power Curve'!$D$2:$D$31,AJ3096)&gt;0</f>
        <v>1</v>
      </c>
      <c r="AL3096" s="83" t="b">
        <f t="shared" si="921"/>
        <v>0</v>
      </c>
      <c r="AM3096" s="83" t="b">
        <f t="shared" si="927"/>
        <v>1</v>
      </c>
      <c r="AN3096" s="47" t="str">
        <f t="shared" si="922"/>
        <v>Outer</v>
      </c>
      <c r="AO3096" s="48" t="str">
        <f t="shared" si="923"/>
        <v>0.5-0.6</v>
      </c>
      <c r="AP3096" s="49" t="str">
        <f t="shared" si="928"/>
        <v>15-16</v>
      </c>
      <c r="AQ3096" s="49" t="str">
        <f t="shared" si="929"/>
        <v>Mar</v>
      </c>
      <c r="AR3096" s="48" t="str">
        <f t="shared" si="930"/>
        <v>285-295</v>
      </c>
      <c r="AS3096" s="49" t="str">
        <f t="shared" si="924"/>
        <v>Inner-TI</v>
      </c>
    </row>
    <row r="3097" spans="5:45" x14ac:dyDescent="0.3">
      <c r="E3097" s="15">
        <v>40999.659722222219</v>
      </c>
      <c r="F3097" s="21">
        <v>7.77</v>
      </c>
      <c r="G3097" s="21">
        <v>928.05997467041061</v>
      </c>
      <c r="H3097" s="42">
        <v>1.1940568521656474</v>
      </c>
      <c r="I3097" s="35">
        <v>292.5</v>
      </c>
      <c r="J3097" s="43">
        <v>0.12226512226512226</v>
      </c>
      <c r="K3097" s="44">
        <v>0.18348486830572147</v>
      </c>
      <c r="L3097" s="26">
        <f t="shared" si="912"/>
        <v>7.7040186292458754</v>
      </c>
      <c r="M3097" s="26">
        <f t="shared" si="913"/>
        <v>0.54873088977921736</v>
      </c>
      <c r="N3097" s="96">
        <f t="shared" si="914"/>
        <v>8</v>
      </c>
      <c r="O3097" s="26">
        <f t="shared" si="915"/>
        <v>0.69335833619871734</v>
      </c>
      <c r="P3097" s="3">
        <f>IF(L3097&gt;'Power Curve'!$C$37,0,INDEX(Ci,$N3097,1)*POWER(1-O3097,3)+INDEX(Ci,$N3097,2)*3*O3097*POWER(1-O3097,2)+INDEX(Ci,$N3097,3)*3*POWER(O3097,2)*(1-O3097)+INDEX(Ci,$N3097,4)*POWER(O3097,3))</f>
        <v>790.66486876257284</v>
      </c>
      <c r="Q3097" s="3">
        <f>MAX(0,MIN(P3097-V3097+W3097,'Power Curve'!$C$39))</f>
        <v>791.82153040991852</v>
      </c>
      <c r="R3097" s="3">
        <f t="shared" si="916"/>
        <v>928.05997467041061</v>
      </c>
      <c r="S3097" s="3">
        <f t="shared" si="917"/>
        <v>-136.23844426049209</v>
      </c>
      <c r="T3097" s="3">
        <f t="shared" si="918"/>
        <v>136.23844426049209</v>
      </c>
      <c r="V3097" s="37">
        <f t="array" ref="V3097">SUM(_xlfn.NORM.DIST($AD$3:$AD$1003,$L3097,$AA3097,FALSE)*WindSpeedStep*$AE$3:$AE$1003)/AG3097</f>
        <v>784.80504966553883</v>
      </c>
      <c r="W3097" s="37">
        <f t="array" ref="W3097">SUM(_xlfn.NORM.DIST($AD$3:$AD$1003,$L3097,$AB3097,FALSE)*WindSpeedStep*$AE$3:$AE$1003)/AH3097</f>
        <v>785.96171131288452</v>
      </c>
      <c r="Y3097" s="1">
        <f t="shared" si="919"/>
        <v>7</v>
      </c>
      <c r="Z3097" s="99">
        <f>IF(L3097&lt;'Power Curve'!$P$28,'Power Curve'!$Q$28,IF(L3097&gt;'Power Curve'!$P$29,'Power Curve'!$Q$29,INDEX(ReferenceTurbulence,Y3097)+(L3097-INDEX(ReferenceTurbulenceWindSpeed,Y3097))*(INDEX(ReferenceTurbulence,Y3097+1)-INDEX(ReferenceTurbulence,Y3097))/(INDEX(ReferenceTurbulenceWindSpeed,Y3097+1)-INDEX(ReferenceTurbulenceWindSpeed,Y3097))))</f>
        <v>0.11948089021694469</v>
      </c>
      <c r="AA3097" s="100">
        <f t="shared" si="925"/>
        <v>0.92048300407022321</v>
      </c>
      <c r="AB3097" s="29">
        <f t="shared" si="926"/>
        <v>0.94193277963752653</v>
      </c>
      <c r="AG3097" s="40">
        <f t="array" ref="AG3097">SUM(_xlfn.NORM.DIST($AD$3:$AD$1003,$F3097,$AA3097,FALSE)*WindSpeedStep)</f>
        <v>1.0000000000000036</v>
      </c>
      <c r="AH3097" s="40">
        <f t="array" ref="AH3097">SUM(_xlfn.NORM.DIST($AD$3:$AD$1003,$F3097,$AB3097,FALSE)*WindSpeedStep)</f>
        <v>1.0000000000000036</v>
      </c>
      <c r="AJ3097" s="47">
        <f t="shared" si="920"/>
        <v>8</v>
      </c>
      <c r="AK3097" s="83" t="b">
        <f>COUNTIF('Power Curve'!$D$2:$D$31,AJ3097)&gt;0</f>
        <v>1</v>
      </c>
      <c r="AL3097" s="83" t="b">
        <f t="shared" si="921"/>
        <v>0</v>
      </c>
      <c r="AM3097" s="83" t="b">
        <f t="shared" si="927"/>
        <v>1</v>
      </c>
      <c r="AN3097" s="47" t="str">
        <f t="shared" si="922"/>
        <v>Inner</v>
      </c>
      <c r="AO3097" s="48" t="str">
        <f t="shared" si="923"/>
        <v>0.5-0.6</v>
      </c>
      <c r="AP3097" s="49" t="str">
        <f t="shared" si="928"/>
        <v>15-16</v>
      </c>
      <c r="AQ3097" s="49" t="str">
        <f t="shared" si="929"/>
        <v>Mar</v>
      </c>
      <c r="AR3097" s="48" t="str">
        <f t="shared" si="930"/>
        <v>285-295</v>
      </c>
      <c r="AS3097" s="49" t="str">
        <f t="shared" si="924"/>
        <v>Inner-TI</v>
      </c>
    </row>
    <row r="3098" spans="5:45" x14ac:dyDescent="0.3">
      <c r="E3098" s="15">
        <v>40999.666666666664</v>
      </c>
      <c r="F3098" s="21">
        <v>7.53</v>
      </c>
      <c r="G3098" s="21">
        <v>606.79997539520309</v>
      </c>
      <c r="H3098" s="42">
        <v>1.1937917900935655</v>
      </c>
      <c r="I3098" s="35">
        <v>295.39999999999998</v>
      </c>
      <c r="J3098" s="43">
        <v>0.11288180610889774</v>
      </c>
      <c r="K3098" s="44">
        <v>9.1509098388924889E-2</v>
      </c>
      <c r="L3098" s="26">
        <f t="shared" si="912"/>
        <v>7.4655041734477248</v>
      </c>
      <c r="M3098" s="26">
        <f t="shared" si="913"/>
        <v>0.51186771176525137</v>
      </c>
      <c r="N3098" s="96">
        <f t="shared" si="914"/>
        <v>8</v>
      </c>
      <c r="O3098" s="26">
        <f t="shared" si="915"/>
        <v>0.45329802922422502</v>
      </c>
      <c r="P3098" s="3">
        <f>IF(L3098&gt;'Power Curve'!$C$37,0,INDEX(Ci,$N3098,1)*POWER(1-O3098,3)+INDEX(Ci,$N3098,2)*3*O3098*POWER(1-O3098,2)+INDEX(Ci,$N3098,3)*3*POWER(O3098,2)*(1-O3098)+INDEX(Ci,$N3098,4)*POWER(O3098,3))</f>
        <v>722.12520038380876</v>
      </c>
      <c r="Q3098" s="3">
        <f>MAX(0,MIN(P3098-V3098+W3098,'Power Curve'!$C$39))</f>
        <v>719.69345445689316</v>
      </c>
      <c r="R3098" s="3">
        <f t="shared" si="916"/>
        <v>606.79997539520309</v>
      </c>
      <c r="S3098" s="3">
        <f t="shared" si="917"/>
        <v>112.89347906169007</v>
      </c>
      <c r="T3098" s="3">
        <f t="shared" si="918"/>
        <v>112.89347906169007</v>
      </c>
      <c r="V3098" s="37">
        <f t="array" ref="V3098">SUM(_xlfn.NORM.DIST($AD$3:$AD$1003,$L3098,$AA3098,FALSE)*WindSpeedStep*$AE$3:$AE$1003)/AG3098</f>
        <v>716.93135740901369</v>
      </c>
      <c r="W3098" s="37">
        <f t="array" ref="W3098">SUM(_xlfn.NORM.DIST($AD$3:$AD$1003,$L3098,$AB3098,FALSE)*WindSpeedStep*$AE$3:$AE$1003)/AH3098</f>
        <v>714.49961148209809</v>
      </c>
      <c r="Y3098" s="1">
        <f t="shared" si="919"/>
        <v>7</v>
      </c>
      <c r="Z3098" s="99">
        <f>IF(L3098&lt;'Power Curve'!$P$28,'Power Curve'!$Q$28,IF(L3098&gt;'Power Curve'!$P$29,'Power Curve'!$Q$29,INDEX(ReferenceTurbulence,Y3098)+(L3098-INDEX(ReferenceTurbulenceWindSpeed,Y3098))*(INDEX(ReferenceTurbulence,Y3098+1)-INDEX(ReferenceTurbulence,Y3098))/(INDEX(ReferenceTurbulenceWindSpeed,Y3098+1)-INDEX(ReferenceTurbulenceWindSpeed,Y3098))))</f>
        <v>0.11954713687695397</v>
      </c>
      <c r="AA3098" s="100">
        <f t="shared" si="925"/>
        <v>0.89247964927862622</v>
      </c>
      <c r="AB3098" s="29">
        <f t="shared" si="926"/>
        <v>0.84271959461229295</v>
      </c>
      <c r="AG3098" s="40">
        <f t="array" ref="AG3098">SUM(_xlfn.NORM.DIST($AD$3:$AD$1003,$F3098,$AA3098,FALSE)*WindSpeedStep)</f>
        <v>1.0000000000000038</v>
      </c>
      <c r="AH3098" s="40">
        <f t="array" ref="AH3098">SUM(_xlfn.NORM.DIST($AD$3:$AD$1003,$F3098,$AB3098,FALSE)*WindSpeedStep)</f>
        <v>1.0000000000000036</v>
      </c>
      <c r="AJ3098" s="47">
        <f t="shared" si="920"/>
        <v>7</v>
      </c>
      <c r="AK3098" s="83" t="b">
        <f>COUNTIF('Power Curve'!$D$2:$D$31,AJ3098)&gt;0</f>
        <v>1</v>
      </c>
      <c r="AL3098" s="83" t="b">
        <f t="shared" si="921"/>
        <v>0</v>
      </c>
      <c r="AM3098" s="83" t="b">
        <f t="shared" si="927"/>
        <v>1</v>
      </c>
      <c r="AN3098" s="47" t="str">
        <f t="shared" si="922"/>
        <v>Outer</v>
      </c>
      <c r="AO3098" s="48" t="str">
        <f t="shared" si="923"/>
        <v>0.5-0.6</v>
      </c>
      <c r="AP3098" s="49" t="str">
        <f t="shared" si="928"/>
        <v>16-17</v>
      </c>
      <c r="AQ3098" s="49" t="str">
        <f t="shared" si="929"/>
        <v>Mar</v>
      </c>
      <c r="AR3098" s="48" t="str">
        <f t="shared" si="930"/>
        <v>295-305</v>
      </c>
      <c r="AS3098" s="49" t="str">
        <f t="shared" si="924"/>
        <v>Inner-TI</v>
      </c>
    </row>
    <row r="3099" spans="5:45" x14ac:dyDescent="0.3">
      <c r="E3099" s="15">
        <v>40999.673611111109</v>
      </c>
      <c r="F3099" s="21">
        <v>8.0500000000000007</v>
      </c>
      <c r="G3099" s="21">
        <v>763.11001968383789</v>
      </c>
      <c r="H3099" s="42">
        <v>1.1937917900935655</v>
      </c>
      <c r="I3099" s="35">
        <v>295.2</v>
      </c>
      <c r="J3099" s="43">
        <v>9.9378881987577633E-2</v>
      </c>
      <c r="K3099" s="44">
        <v>0.20672873070140249</v>
      </c>
      <c r="L3099" s="26">
        <f t="shared" si="912"/>
        <v>7.9810502783870101</v>
      </c>
      <c r="M3099" s="26">
        <f t="shared" si="913"/>
        <v>0.59154702418758476</v>
      </c>
      <c r="N3099" s="96">
        <f t="shared" si="914"/>
        <v>8</v>
      </c>
      <c r="O3099" s="26">
        <f t="shared" si="915"/>
        <v>0.97218547274238964</v>
      </c>
      <c r="P3099" s="3">
        <f>IF(L3099&gt;'Power Curve'!$C$37,0,INDEX(Ci,$N3099,1)*POWER(1-O3099,3)+INDEX(Ci,$N3099,2)*3*O3099*POWER(1-O3099,2)+INDEX(Ci,$N3099,3)*3*POWER(O3099,2)*(1-O3099)+INDEX(Ci,$N3099,4)*POWER(O3099,3))</f>
        <v>872.49251424196859</v>
      </c>
      <c r="Q3099" s="3">
        <f>MAX(0,MIN(P3099-V3099+W3099,'Power Curve'!$C$39))</f>
        <v>864.14004464036122</v>
      </c>
      <c r="R3099" s="3">
        <f t="shared" si="916"/>
        <v>763.11001968383789</v>
      </c>
      <c r="S3099" s="3">
        <f t="shared" si="917"/>
        <v>101.03002495652333</v>
      </c>
      <c r="T3099" s="3">
        <f t="shared" si="918"/>
        <v>101.03002495652333</v>
      </c>
      <c r="V3099" s="37">
        <f t="array" ref="V3099">SUM(_xlfn.NORM.DIST($AD$3:$AD$1003,$L3099,$AA3099,FALSE)*WindSpeedStep*$AE$3:$AE$1003)/AG3099</f>
        <v>867.90760246576019</v>
      </c>
      <c r="W3099" s="37">
        <f t="array" ref="W3099">SUM(_xlfn.NORM.DIST($AD$3:$AD$1003,$L3099,$AB3099,FALSE)*WindSpeedStep*$AE$3:$AE$1003)/AH3099</f>
        <v>859.55513286415282</v>
      </c>
      <c r="Y3099" s="1">
        <f t="shared" si="919"/>
        <v>7</v>
      </c>
      <c r="Z3099" s="99">
        <f>IF(L3099&lt;'Power Curve'!$P$28,'Power Curve'!$Q$28,IF(L3099&gt;'Power Curve'!$P$29,'Power Curve'!$Q$29,INDEX(ReferenceTurbulence,Y3099)+(L3099-INDEX(ReferenceTurbulenceWindSpeed,Y3099))*(INDEX(ReferenceTurbulence,Y3099+1)-INDEX(ReferenceTurbulence,Y3099))/(INDEX(ReferenceTurbulenceWindSpeed,Y3099+1)-INDEX(ReferenceTurbulenceWindSpeed,Y3099))))</f>
        <v>0.11940394552438485</v>
      </c>
      <c r="AA3099" s="100">
        <f t="shared" si="925"/>
        <v>0.95296889266789908</v>
      </c>
      <c r="AB3099" s="29">
        <f t="shared" si="926"/>
        <v>0.79314785375274632</v>
      </c>
      <c r="AG3099" s="40">
        <f t="array" ref="AG3099">SUM(_xlfn.NORM.DIST($AD$3:$AD$1003,$F3099,$AA3099,FALSE)*WindSpeedStep)</f>
        <v>1.0000000000000033</v>
      </c>
      <c r="AH3099" s="40">
        <f t="array" ref="AH3099">SUM(_xlfn.NORM.DIST($AD$3:$AD$1003,$F3099,$AB3099,FALSE)*WindSpeedStep)</f>
        <v>1.0000000000000031</v>
      </c>
      <c r="AJ3099" s="47">
        <f t="shared" si="920"/>
        <v>8</v>
      </c>
      <c r="AK3099" s="83" t="b">
        <f>COUNTIF('Power Curve'!$D$2:$D$31,AJ3099)&gt;0</f>
        <v>1</v>
      </c>
      <c r="AL3099" s="83" t="b">
        <f t="shared" si="921"/>
        <v>0</v>
      </c>
      <c r="AM3099" s="83" t="b">
        <f t="shared" si="927"/>
        <v>1</v>
      </c>
      <c r="AN3099" s="47" t="str">
        <f t="shared" si="922"/>
        <v>Outer</v>
      </c>
      <c r="AO3099" s="48" t="str">
        <f t="shared" si="923"/>
        <v>0.5-0.6</v>
      </c>
      <c r="AP3099" s="49" t="str">
        <f t="shared" si="928"/>
        <v>16-17</v>
      </c>
      <c r="AQ3099" s="49" t="str">
        <f t="shared" si="929"/>
        <v>Mar</v>
      </c>
      <c r="AR3099" s="48" t="str">
        <f t="shared" si="930"/>
        <v>295-305</v>
      </c>
      <c r="AS3099" s="49" t="str">
        <f t="shared" si="924"/>
        <v>HWS-LTI</v>
      </c>
    </row>
    <row r="3100" spans="5:45" x14ac:dyDescent="0.3">
      <c r="E3100" s="15">
        <v>40999.680555555555</v>
      </c>
      <c r="F3100" s="21">
        <v>9.2799999999999994</v>
      </c>
      <c r="G3100" s="21">
        <v>1364.960006713872</v>
      </c>
      <c r="H3100" s="42">
        <v>1.1946315550265054</v>
      </c>
      <c r="I3100" s="35">
        <v>294.39999999999998</v>
      </c>
      <c r="J3100" s="43">
        <v>9.9137931034482776E-2</v>
      </c>
      <c r="K3100" s="44">
        <v>0.12212213892683599</v>
      </c>
      <c r="L3100" s="26">
        <f t="shared" si="912"/>
        <v>9.2026719450224785</v>
      </c>
      <c r="M3100" s="26">
        <f t="shared" si="913"/>
        <v>0.78035259076092234</v>
      </c>
      <c r="N3100" s="96">
        <f t="shared" si="914"/>
        <v>10</v>
      </c>
      <c r="O3100" s="26">
        <f t="shared" si="915"/>
        <v>0.20571453775076814</v>
      </c>
      <c r="P3100" s="3">
        <f>IF(L3100&gt;'Power Curve'!$C$37,0,INDEX(Ci,$N3100,1)*POWER(1-O3100,3)+INDEX(Ci,$N3100,2)*3*O3100*POWER(1-O3100,2)+INDEX(Ci,$N3100,3)*3*POWER(O3100,2)*(1-O3100)+INDEX(Ci,$N3100,4)*POWER(O3100,3))</f>
        <v>1264.4408977780704</v>
      </c>
      <c r="Q3100" s="3">
        <f>MAX(0,MIN(P3100-V3100+W3100,'Power Curve'!$C$39))</f>
        <v>1263.4808100736734</v>
      </c>
      <c r="R3100" s="3">
        <f t="shared" si="916"/>
        <v>1364.960006713872</v>
      </c>
      <c r="S3100" s="3">
        <f t="shared" si="917"/>
        <v>-101.47919664019855</v>
      </c>
      <c r="T3100" s="3">
        <f t="shared" si="918"/>
        <v>101.47919664019855</v>
      </c>
      <c r="V3100" s="37">
        <f t="array" ref="V3100">SUM(_xlfn.NORM.DIST($AD$3:$AD$1003,$L3100,$AA3100,FALSE)*WindSpeedStep*$AE$3:$AE$1003)/AG3100</f>
        <v>1275.7390372140505</v>
      </c>
      <c r="W3100" s="37">
        <f t="array" ref="W3100">SUM(_xlfn.NORM.DIST($AD$3:$AD$1003,$L3100,$AB3100,FALSE)*WindSpeedStep*$AE$3:$AE$1003)/AH3100</f>
        <v>1274.7789495096536</v>
      </c>
      <c r="Y3100" s="1">
        <f t="shared" si="919"/>
        <v>9</v>
      </c>
      <c r="Z3100" s="99">
        <f>IF(L3100&lt;'Power Curve'!$P$28,'Power Curve'!$Q$28,IF(L3100&gt;'Power Curve'!$P$29,'Power Curve'!$Q$29,INDEX(ReferenceTurbulence,Y3100)+(L3100-INDEX(ReferenceTurbulenceWindSpeed,Y3100))*(INDEX(ReferenceTurbulence,Y3100+1)-INDEX(ReferenceTurbulence,Y3100))/(INDEX(ReferenceTurbulenceWindSpeed,Y3100+1)-INDEX(ReferenceTurbulenceWindSpeed,Y3100))))</f>
        <v>0.12043767891897311</v>
      </c>
      <c r="AA3100" s="100">
        <f t="shared" si="925"/>
        <v>1.1083484489112589</v>
      </c>
      <c r="AB3100" s="29">
        <f t="shared" si="926"/>
        <v>0.912333856618608</v>
      </c>
      <c r="AG3100" s="40">
        <f t="array" ref="AG3100">SUM(_xlfn.NORM.DIST($AD$3:$AD$1003,$F3100,$AA3100,FALSE)*WindSpeedStep)</f>
        <v>1.0000000000000036</v>
      </c>
      <c r="AH3100" s="40">
        <f t="array" ref="AH3100">SUM(_xlfn.NORM.DIST($AD$3:$AD$1003,$F3100,$AB3100,FALSE)*WindSpeedStep)</f>
        <v>1.0000000000000036</v>
      </c>
      <c r="AJ3100" s="47">
        <f t="shared" si="920"/>
        <v>9</v>
      </c>
      <c r="AK3100" s="83" t="b">
        <f>COUNTIF('Power Curve'!$D$2:$D$31,AJ3100)&gt;0</f>
        <v>1</v>
      </c>
      <c r="AL3100" s="83" t="b">
        <f t="shared" si="921"/>
        <v>0</v>
      </c>
      <c r="AM3100" s="83" t="b">
        <f t="shared" si="927"/>
        <v>1</v>
      </c>
      <c r="AN3100" s="47" t="str">
        <f t="shared" si="922"/>
        <v>Outer</v>
      </c>
      <c r="AO3100" s="48" t="str">
        <f t="shared" si="923"/>
        <v>0.7-0.8</v>
      </c>
      <c r="AP3100" s="49" t="str">
        <f t="shared" si="928"/>
        <v>16-17</v>
      </c>
      <c r="AQ3100" s="49" t="str">
        <f t="shared" si="929"/>
        <v>Mar</v>
      </c>
      <c r="AR3100" s="48" t="str">
        <f t="shared" si="930"/>
        <v>285-295</v>
      </c>
      <c r="AS3100" s="49" t="str">
        <f t="shared" si="924"/>
        <v>HWS-LTI</v>
      </c>
    </row>
    <row r="3101" spans="5:45" x14ac:dyDescent="0.3">
      <c r="E3101" s="15">
        <v>40999.6875</v>
      </c>
      <c r="F3101" s="21">
        <v>8.31</v>
      </c>
      <c r="G3101" s="21">
        <v>1166.77002716065</v>
      </c>
      <c r="H3101" s="42">
        <v>1.1952068124214257</v>
      </c>
      <c r="I3101" s="35">
        <v>291.60000000000002</v>
      </c>
      <c r="J3101" s="43">
        <v>0.1263537906137184</v>
      </c>
      <c r="K3101" s="44">
        <v>0.145932443286273</v>
      </c>
      <c r="L3101" s="26">
        <f t="shared" si="912"/>
        <v>8.2420772527731003</v>
      </c>
      <c r="M3101" s="26">
        <f t="shared" si="913"/>
        <v>0.63188958452021515</v>
      </c>
      <c r="N3101" s="96">
        <f t="shared" si="914"/>
        <v>9</v>
      </c>
      <c r="O3101" s="26">
        <f t="shared" si="915"/>
        <v>0.23328614932149674</v>
      </c>
      <c r="P3101" s="3">
        <f>IF(L3101&gt;'Power Curve'!$C$37,0,INDEX(Ci,$N3101,1)*POWER(1-O3101,3)+INDEX(Ci,$N3101,2)*3*O3101*POWER(1-O3101,2)+INDEX(Ci,$N3101,3)*3*POWER(O3101,2)*(1-O3101)+INDEX(Ci,$N3101,4)*POWER(O3101,3))</f>
        <v>951.79162462506451</v>
      </c>
      <c r="Q3101" s="3">
        <f>MAX(0,MIN(P3101-V3101+W3101,'Power Curve'!$C$39))</f>
        <v>954.80462805476384</v>
      </c>
      <c r="R3101" s="3">
        <f t="shared" si="916"/>
        <v>1166.77002716065</v>
      </c>
      <c r="S3101" s="3">
        <f t="shared" si="917"/>
        <v>-211.96539910588615</v>
      </c>
      <c r="T3101" s="3">
        <f t="shared" si="918"/>
        <v>211.96539910588615</v>
      </c>
      <c r="V3101" s="37">
        <f t="array" ref="V3101">SUM(_xlfn.NORM.DIST($AD$3:$AD$1003,$L3101,$AA3101,FALSE)*WindSpeedStep*$AE$3:$AE$1003)/AG3101</f>
        <v>950.45720180901549</v>
      </c>
      <c r="W3101" s="37">
        <f t="array" ref="W3101">SUM(_xlfn.NORM.DIST($AD$3:$AD$1003,$L3101,$AB3101,FALSE)*WindSpeedStep*$AE$3:$AE$1003)/AH3101</f>
        <v>953.47020523871481</v>
      </c>
      <c r="Y3101" s="1">
        <f t="shared" si="919"/>
        <v>8</v>
      </c>
      <c r="Z3101" s="99">
        <f>IF(L3101&lt;'Power Curve'!$P$28,'Power Curve'!$Q$28,IF(L3101&gt;'Power Curve'!$P$29,'Power Curve'!$Q$29,INDEX(ReferenceTurbulence,Y3101)+(L3101-INDEX(ReferenceTurbulenceWindSpeed,Y3101))*(INDEX(ReferenceTurbulence,Y3101+1)-INDEX(ReferenceTurbulence,Y3101))/(INDEX(ReferenceTurbulenceWindSpeed,Y3101+1)-INDEX(ReferenceTurbulenceWindSpeed,Y3101))))</f>
        <v>0.1196643958626519</v>
      </c>
      <c r="AA3101" s="100">
        <f t="shared" si="925"/>
        <v>0.98628319510639872</v>
      </c>
      <c r="AB3101" s="29">
        <f t="shared" si="926"/>
        <v>1.0414177034189838</v>
      </c>
      <c r="AG3101" s="40">
        <f t="array" ref="AG3101">SUM(_xlfn.NORM.DIST($AD$3:$AD$1003,$F3101,$AA3101,FALSE)*WindSpeedStep)</f>
        <v>1.0000000000000033</v>
      </c>
      <c r="AH3101" s="40">
        <f t="array" ref="AH3101">SUM(_xlfn.NORM.DIST($AD$3:$AD$1003,$F3101,$AB3101,FALSE)*WindSpeedStep)</f>
        <v>1.0000000000000031</v>
      </c>
      <c r="AJ3101" s="47">
        <f t="shared" si="920"/>
        <v>8</v>
      </c>
      <c r="AK3101" s="83" t="b">
        <f>COUNTIF('Power Curve'!$D$2:$D$31,AJ3101)&gt;0</f>
        <v>1</v>
      </c>
      <c r="AL3101" s="83" t="b">
        <f t="shared" si="921"/>
        <v>0</v>
      </c>
      <c r="AM3101" s="83" t="b">
        <f t="shared" si="927"/>
        <v>1</v>
      </c>
      <c r="AN3101" s="47" t="str">
        <f t="shared" si="922"/>
        <v>Inner</v>
      </c>
      <c r="AO3101" s="48" t="str">
        <f t="shared" si="923"/>
        <v>0.6-0.7</v>
      </c>
      <c r="AP3101" s="49" t="str">
        <f t="shared" si="928"/>
        <v>16-17</v>
      </c>
      <c r="AQ3101" s="49" t="str">
        <f t="shared" si="929"/>
        <v>Mar</v>
      </c>
      <c r="AR3101" s="48" t="str">
        <f t="shared" si="930"/>
        <v>285-295</v>
      </c>
      <c r="AS3101" s="49" t="str">
        <f t="shared" si="924"/>
        <v>Inner-TI</v>
      </c>
    </row>
    <row r="3102" spans="5:45" x14ac:dyDescent="0.3">
      <c r="E3102" s="15">
        <v>40999.694444444445</v>
      </c>
      <c r="F3102" s="21">
        <v>6.71</v>
      </c>
      <c r="G3102" s="21">
        <v>429.45998573303274</v>
      </c>
      <c r="H3102" s="42">
        <v>1.1956496944284871</v>
      </c>
      <c r="I3102" s="35">
        <v>294.3</v>
      </c>
      <c r="J3102" s="43">
        <v>0.15648286140089421</v>
      </c>
      <c r="K3102" s="44">
        <v>0.12945565498270636</v>
      </c>
      <c r="L3102" s="26">
        <f t="shared" si="912"/>
        <v>6.6559769556097672</v>
      </c>
      <c r="M3102" s="26">
        <f t="shared" si="913"/>
        <v>0.38675267067287561</v>
      </c>
      <c r="N3102" s="96">
        <f t="shared" si="914"/>
        <v>7</v>
      </c>
      <c r="O3102" s="26">
        <f t="shared" si="915"/>
        <v>0.63490927633785221</v>
      </c>
      <c r="P3102" s="3">
        <f>IF(L3102&gt;'Power Curve'!$C$37,0,INDEX(Ci,$N3102,1)*POWER(1-O3102,3)+INDEX(Ci,$N3102,2)*3*O3102*POWER(1-O3102,2)+INDEX(Ci,$N3102,3)*3*POWER(O3102,2)*(1-O3102)+INDEX(Ci,$N3102,4)*POWER(O3102,3))</f>
        <v>508.90267235785706</v>
      </c>
      <c r="Q3102" s="3">
        <f>MAX(0,MIN(P3102-V3102+W3102,'Power Curve'!$C$39))</f>
        <v>519.86023674248463</v>
      </c>
      <c r="R3102" s="3">
        <f t="shared" si="916"/>
        <v>429.45998573303274</v>
      </c>
      <c r="S3102" s="3">
        <f t="shared" si="917"/>
        <v>90.400251009451893</v>
      </c>
      <c r="T3102" s="3">
        <f t="shared" si="918"/>
        <v>90.400251009451893</v>
      </c>
      <c r="V3102" s="37">
        <f t="array" ref="V3102">SUM(_xlfn.NORM.DIST($AD$3:$AD$1003,$L3102,$AA3102,FALSE)*WindSpeedStep*$AE$3:$AE$1003)/AG3102</f>
        <v>511.04942099459407</v>
      </c>
      <c r="W3102" s="37">
        <f t="array" ref="W3102">SUM(_xlfn.NORM.DIST($AD$3:$AD$1003,$L3102,$AB3102,FALSE)*WindSpeedStep*$AE$3:$AE$1003)/AH3102</f>
        <v>522.00698537922165</v>
      </c>
      <c r="Y3102" s="1">
        <f t="shared" si="919"/>
        <v>6</v>
      </c>
      <c r="Z3102" s="99">
        <f>IF(L3102&lt;'Power Curve'!$P$28,'Power Curve'!$Q$28,IF(L3102&gt;'Power Curve'!$P$29,'Power Curve'!$Q$29,INDEX(ReferenceTurbulence,Y3102)+(L3102-INDEX(ReferenceTurbulenceWindSpeed,Y3102))*(INDEX(ReferenceTurbulence,Y3102+1)-INDEX(ReferenceTurbulence,Y3102))/(INDEX(ReferenceTurbulenceWindSpeed,Y3102+1)-INDEX(ReferenceTurbulenceWindSpeed,Y3102))))</f>
        <v>0.12037820779742132</v>
      </c>
      <c r="AA3102" s="100">
        <f t="shared" si="925"/>
        <v>0.80123457705724033</v>
      </c>
      <c r="AB3102" s="29">
        <f t="shared" si="926"/>
        <v>1.041546319432229</v>
      </c>
      <c r="AG3102" s="40">
        <f t="array" ref="AG3102">SUM(_xlfn.NORM.DIST($AD$3:$AD$1003,$F3102,$AA3102,FALSE)*WindSpeedStep)</f>
        <v>1.0000000000000031</v>
      </c>
      <c r="AH3102" s="40">
        <f t="array" ref="AH3102">SUM(_xlfn.NORM.DIST($AD$3:$AD$1003,$F3102,$AB3102,FALSE)*WindSpeedStep)</f>
        <v>0.99999999995788602</v>
      </c>
      <c r="AJ3102" s="47">
        <f t="shared" si="920"/>
        <v>7</v>
      </c>
      <c r="AK3102" s="83" t="b">
        <f>COUNTIF('Power Curve'!$D$2:$D$31,AJ3102)&gt;0</f>
        <v>1</v>
      </c>
      <c r="AL3102" s="83" t="b">
        <f t="shared" si="921"/>
        <v>0</v>
      </c>
      <c r="AM3102" s="83" t="b">
        <f t="shared" si="927"/>
        <v>1</v>
      </c>
      <c r="AN3102" s="47" t="str">
        <f t="shared" si="922"/>
        <v>Outer</v>
      </c>
      <c r="AO3102" s="48" t="str">
        <f t="shared" si="923"/>
        <v>0.3-0.4</v>
      </c>
      <c r="AP3102" s="49" t="str">
        <f t="shared" si="928"/>
        <v>16-17</v>
      </c>
      <c r="AQ3102" s="49" t="str">
        <f t="shared" si="929"/>
        <v>Mar</v>
      </c>
      <c r="AR3102" s="48" t="str">
        <f t="shared" si="930"/>
        <v>285-295</v>
      </c>
      <c r="AS3102" s="49" t="str">
        <f t="shared" si="924"/>
        <v>LWS-HTI</v>
      </c>
    </row>
    <row r="3103" spans="5:45" x14ac:dyDescent="0.3">
      <c r="E3103" s="15">
        <v>40999.701388888891</v>
      </c>
      <c r="F3103" s="21">
        <v>5.89</v>
      </c>
      <c r="G3103" s="21">
        <v>434.81999206542929</v>
      </c>
      <c r="H3103" s="42">
        <v>1.1961053713866212</v>
      </c>
      <c r="I3103" s="35">
        <v>290.7</v>
      </c>
      <c r="J3103" s="43">
        <v>0.14940577249575554</v>
      </c>
      <c r="K3103" s="44">
        <v>0.20002124939216551</v>
      </c>
      <c r="L3103" s="26">
        <f t="shared" si="912"/>
        <v>5.8433210097803849</v>
      </c>
      <c r="M3103" s="26">
        <f t="shared" si="913"/>
        <v>0.26115407458372103</v>
      </c>
      <c r="N3103" s="96">
        <f t="shared" si="914"/>
        <v>6</v>
      </c>
      <c r="O3103" s="26">
        <f t="shared" si="915"/>
        <v>0.81253628745978579</v>
      </c>
      <c r="P3103" s="3">
        <f>IF(L3103&gt;'Power Curve'!$C$37,0,INDEX(Ci,$N3103,1)*POWER(1-O3103,3)+INDEX(Ci,$N3103,2)*3*O3103*POWER(1-O3103,2)+INDEX(Ci,$N3103,3)*3*POWER(O3103,2)*(1-O3103)+INDEX(Ci,$N3103,4)*POWER(O3103,3))</f>
        <v>335.54397891084483</v>
      </c>
      <c r="Q3103" s="3">
        <f>MAX(0,MIN(P3103-V3103+W3103,'Power Curve'!$C$39))</f>
        <v>339.71913909524977</v>
      </c>
      <c r="R3103" s="3">
        <f t="shared" si="916"/>
        <v>434.81999206542929</v>
      </c>
      <c r="S3103" s="3">
        <f t="shared" si="917"/>
        <v>-95.100852970179517</v>
      </c>
      <c r="T3103" s="3">
        <f t="shared" si="918"/>
        <v>95.100852970179517</v>
      </c>
      <c r="V3103" s="37">
        <f t="array" ref="V3103">SUM(_xlfn.NORM.DIST($AD$3:$AD$1003,$L3103,$AA3103,FALSE)*WindSpeedStep*$AE$3:$AE$1003)/AG3103</f>
        <v>339.65103300227088</v>
      </c>
      <c r="W3103" s="37">
        <f t="array" ref="W3103">SUM(_xlfn.NORM.DIST($AD$3:$AD$1003,$L3103,$AB3103,FALSE)*WindSpeedStep*$AE$3:$AE$1003)/AH3103</f>
        <v>343.82619318667582</v>
      </c>
      <c r="Y3103" s="1">
        <f t="shared" si="919"/>
        <v>5</v>
      </c>
      <c r="Z3103" s="99">
        <f>IF(L3103&lt;'Power Curve'!$P$28,'Power Curve'!$Q$28,IF(L3103&gt;'Power Curve'!$P$29,'Power Curve'!$Q$29,INDEX(ReferenceTurbulence,Y3103)+(L3103-INDEX(ReferenceTurbulenceWindSpeed,Y3103))*(INDEX(ReferenceTurbulence,Y3103+1)-INDEX(ReferenceTurbulence,Y3103))/(INDEX(ReferenceTurbulenceWindSpeed,Y3103+1)-INDEX(ReferenceTurbulenceWindSpeed,Y3103))))</f>
        <v>0.12088696058931608</v>
      </c>
      <c r="AA3103" s="100">
        <f t="shared" si="925"/>
        <v>0.70638131662004411</v>
      </c>
      <c r="AB3103" s="29">
        <f t="shared" si="926"/>
        <v>0.87302588940691672</v>
      </c>
      <c r="AG3103" s="40">
        <f t="array" ref="AG3103">SUM(_xlfn.NORM.DIST($AD$3:$AD$1003,$F3103,$AA3103,FALSE)*WindSpeedStep)</f>
        <v>1.0000000000000033</v>
      </c>
      <c r="AH3103" s="40">
        <f t="array" ref="AH3103">SUM(_xlfn.NORM.DIST($AD$3:$AD$1003,$F3103,$AB3103,FALSE)*WindSpeedStep)</f>
        <v>0.99999999999504252</v>
      </c>
      <c r="AJ3103" s="47">
        <f t="shared" si="920"/>
        <v>6</v>
      </c>
      <c r="AK3103" s="83" t="b">
        <f>COUNTIF('Power Curve'!$D$2:$D$31,AJ3103)&gt;0</f>
        <v>1</v>
      </c>
      <c r="AL3103" s="83" t="b">
        <f t="shared" si="921"/>
        <v>0</v>
      </c>
      <c r="AM3103" s="83" t="b">
        <f t="shared" si="927"/>
        <v>1</v>
      </c>
      <c r="AN3103" s="47" t="str">
        <f t="shared" si="922"/>
        <v>Outer</v>
      </c>
      <c r="AO3103" s="48" t="str">
        <f t="shared" si="923"/>
        <v>0.2-0.3</v>
      </c>
      <c r="AP3103" s="49" t="str">
        <f t="shared" si="928"/>
        <v>16-17</v>
      </c>
      <c r="AQ3103" s="49" t="str">
        <f t="shared" si="929"/>
        <v>Mar</v>
      </c>
      <c r="AR3103" s="48" t="str">
        <f t="shared" si="930"/>
        <v>285-295</v>
      </c>
      <c r="AS3103" s="49" t="str">
        <f t="shared" si="924"/>
        <v>LWS-HTI</v>
      </c>
    </row>
    <row r="3104" spans="5:45" x14ac:dyDescent="0.3">
      <c r="E3104" s="15">
        <v>40999.708333333336</v>
      </c>
      <c r="F3104" s="21">
        <v>5.95</v>
      </c>
      <c r="G3104" s="21">
        <v>337.99000549316366</v>
      </c>
      <c r="H3104" s="42">
        <v>1.1960610466050583</v>
      </c>
      <c r="I3104" s="35">
        <v>294.60000000000002</v>
      </c>
      <c r="J3104" s="43">
        <v>8.7394957983193272E-2</v>
      </c>
      <c r="K3104" s="44">
        <v>0.20761170861762182</v>
      </c>
      <c r="L3104" s="26">
        <f t="shared" si="912"/>
        <v>5.9027725862645504</v>
      </c>
      <c r="M3104" s="26">
        <f t="shared" si="913"/>
        <v>0.27034250737624488</v>
      </c>
      <c r="N3104" s="96">
        <f t="shared" si="914"/>
        <v>6</v>
      </c>
      <c r="O3104" s="26">
        <f t="shared" si="915"/>
        <v>0.87179272917472761</v>
      </c>
      <c r="P3104" s="3">
        <f>IF(L3104&gt;'Power Curve'!$C$37,0,INDEX(Ci,$N3104,1)*POWER(1-O3104,3)+INDEX(Ci,$N3104,2)*3*O3104*POWER(1-O3104,2)+INDEX(Ci,$N3104,3)*3*POWER(O3104,2)*(1-O3104)+INDEX(Ci,$N3104,4)*POWER(O3104,3))</f>
        <v>345.7386042925931</v>
      </c>
      <c r="Q3104" s="3">
        <f>MAX(0,MIN(P3104-V3104+W3104,'Power Curve'!$C$39))</f>
        <v>341.39127129069124</v>
      </c>
      <c r="R3104" s="3">
        <f t="shared" si="916"/>
        <v>337.99000549316366</v>
      </c>
      <c r="S3104" s="3">
        <f t="shared" si="917"/>
        <v>3.4012657975275715</v>
      </c>
      <c r="T3104" s="3">
        <f t="shared" si="918"/>
        <v>3.4012657975275715</v>
      </c>
      <c r="V3104" s="37">
        <f t="array" ref="V3104">SUM(_xlfn.NORM.DIST($AD$3:$AD$1003,$L3104,$AA3104,FALSE)*WindSpeedStep*$AE$3:$AE$1003)/AG3104</f>
        <v>351.16340809519244</v>
      </c>
      <c r="W3104" s="37">
        <f t="array" ref="W3104">SUM(_xlfn.NORM.DIST($AD$3:$AD$1003,$L3104,$AB3104,FALSE)*WindSpeedStep*$AE$3:$AE$1003)/AH3104</f>
        <v>346.81607509329058</v>
      </c>
      <c r="Y3104" s="1">
        <f t="shared" si="919"/>
        <v>5</v>
      </c>
      <c r="Z3104" s="99">
        <f>IF(L3104&lt;'Power Curve'!$P$28,'Power Curve'!$Q$28,IF(L3104&gt;'Power Curve'!$P$29,'Power Curve'!$Q$29,INDEX(ReferenceTurbulence,Y3104)+(L3104-INDEX(ReferenceTurbulenceWindSpeed,Y3104))*(INDEX(ReferenceTurbulence,Y3104+1)-INDEX(ReferenceTurbulence,Y3104))/(INDEX(ReferenceTurbulenceWindSpeed,Y3104+1)-INDEX(ReferenceTurbulenceWindSpeed,Y3104))))</f>
        <v>0.12111422616750113</v>
      </c>
      <c r="AA3104" s="100">
        <f t="shared" si="925"/>
        <v>0.71490973402817037</v>
      </c>
      <c r="AB3104" s="29">
        <f t="shared" si="926"/>
        <v>0.51587256216093547</v>
      </c>
      <c r="AG3104" s="40">
        <f t="array" ref="AG3104">SUM(_xlfn.NORM.DIST($AD$3:$AD$1003,$F3104,$AA3104,FALSE)*WindSpeedStep)</f>
        <v>1.0000000000000033</v>
      </c>
      <c r="AH3104" s="40">
        <f t="array" ref="AH3104">SUM(_xlfn.NORM.DIST($AD$3:$AD$1003,$F3104,$AB3104,FALSE)*WindSpeedStep)</f>
        <v>1.0000000000000033</v>
      </c>
      <c r="AJ3104" s="47">
        <f t="shared" si="920"/>
        <v>6</v>
      </c>
      <c r="AK3104" s="83" t="b">
        <f>COUNTIF('Power Curve'!$D$2:$D$31,AJ3104)&gt;0</f>
        <v>1</v>
      </c>
      <c r="AL3104" s="83" t="b">
        <f t="shared" si="921"/>
        <v>0</v>
      </c>
      <c r="AM3104" s="83" t="b">
        <f t="shared" si="927"/>
        <v>1</v>
      </c>
      <c r="AN3104" s="47" t="str">
        <f t="shared" si="922"/>
        <v>Outer</v>
      </c>
      <c r="AO3104" s="48" t="str">
        <f t="shared" si="923"/>
        <v>0.2-0.3</v>
      </c>
      <c r="AP3104" s="49" t="str">
        <f t="shared" si="928"/>
        <v>17-18</v>
      </c>
      <c r="AQ3104" s="49" t="str">
        <f t="shared" si="929"/>
        <v>Mar</v>
      </c>
      <c r="AR3104" s="48" t="str">
        <f t="shared" si="930"/>
        <v>285-295</v>
      </c>
      <c r="AS3104" s="49" t="str">
        <f t="shared" si="924"/>
        <v>LWS-LTI</v>
      </c>
    </row>
    <row r="3105" spans="5:45" x14ac:dyDescent="0.3">
      <c r="E3105" s="15">
        <v>40999.715277777781</v>
      </c>
      <c r="F3105" s="21">
        <v>5.85</v>
      </c>
      <c r="G3105" s="21">
        <v>307.65001296997121</v>
      </c>
      <c r="H3105" s="42">
        <v>1.1965044433642822</v>
      </c>
      <c r="I3105" s="35">
        <v>297.3</v>
      </c>
      <c r="J3105" s="43">
        <v>0.13333333333333336</v>
      </c>
      <c r="K3105" s="44">
        <v>0.3293642448934212</v>
      </c>
      <c r="L3105" s="26">
        <f t="shared" si="912"/>
        <v>5.8042833904359901</v>
      </c>
      <c r="M3105" s="26">
        <f t="shared" si="913"/>
        <v>0.2551206846731669</v>
      </c>
      <c r="N3105" s="96">
        <f t="shared" si="914"/>
        <v>6</v>
      </c>
      <c r="O3105" s="26">
        <f t="shared" si="915"/>
        <v>0.7736267992313729</v>
      </c>
      <c r="P3105" s="3">
        <f>IF(L3105&gt;'Power Curve'!$C$37,0,INDEX(Ci,$N3105,1)*POWER(1-O3105,3)+INDEX(Ci,$N3105,2)*3*O3105*POWER(1-O3105,2)+INDEX(Ci,$N3105,3)*3*POWER(O3105,2)*(1-O3105)+INDEX(Ci,$N3105,4)*POWER(O3105,3))</f>
        <v>329.02177415684343</v>
      </c>
      <c r="Q3105" s="3">
        <f>MAX(0,MIN(P3105-V3105+W3105,'Power Curve'!$C$39))</f>
        <v>330.56860208165637</v>
      </c>
      <c r="R3105" s="3">
        <f t="shared" si="916"/>
        <v>307.65001296997121</v>
      </c>
      <c r="S3105" s="3">
        <f t="shared" si="917"/>
        <v>22.918589111685151</v>
      </c>
      <c r="T3105" s="3">
        <f t="shared" si="918"/>
        <v>22.918589111685151</v>
      </c>
      <c r="V3105" s="37">
        <f t="array" ref="V3105">SUM(_xlfn.NORM.DIST($AD$3:$AD$1003,$L3105,$AA3105,FALSE)*WindSpeedStep*$AE$3:$AE$1003)/AG3105</f>
        <v>332.17008861673929</v>
      </c>
      <c r="W3105" s="37">
        <f t="array" ref="W3105">SUM(_xlfn.NORM.DIST($AD$3:$AD$1003,$L3105,$AB3105,FALSE)*WindSpeedStep*$AE$3:$AE$1003)/AH3105</f>
        <v>333.71691654155222</v>
      </c>
      <c r="Y3105" s="1">
        <f t="shared" si="919"/>
        <v>5</v>
      </c>
      <c r="Z3105" s="99">
        <f>IF(L3105&lt;'Power Curve'!$P$28,'Power Curve'!$Q$28,IF(L3105&gt;'Power Curve'!$P$29,'Power Curve'!$Q$29,INDEX(ReferenceTurbulence,Y3105)+(L3105-INDEX(ReferenceTurbulenceWindSpeed,Y3105))*(INDEX(ReferenceTurbulence,Y3105+1)-INDEX(ReferenceTurbulence,Y3105))/(INDEX(ReferenceTurbulenceWindSpeed,Y3105+1)-INDEX(ReferenceTurbulenceWindSpeed,Y3105))))</f>
        <v>0.12073773145771122</v>
      </c>
      <c r="AA3105" s="100">
        <f t="shared" si="925"/>
        <v>0.70079600929891417</v>
      </c>
      <c r="AB3105" s="29">
        <f t="shared" si="926"/>
        <v>0.77390445205813219</v>
      </c>
      <c r="AG3105" s="40">
        <f t="array" ref="AG3105">SUM(_xlfn.NORM.DIST($AD$3:$AD$1003,$F3105,$AA3105,FALSE)*WindSpeedStep)</f>
        <v>1.0000000000000036</v>
      </c>
      <c r="AH3105" s="40">
        <f t="array" ref="AH3105">SUM(_xlfn.NORM.DIST($AD$3:$AD$1003,$F3105,$AB3105,FALSE)*WindSpeedStep)</f>
        <v>0.99999999999999212</v>
      </c>
      <c r="AJ3105" s="47">
        <f t="shared" si="920"/>
        <v>6</v>
      </c>
      <c r="AK3105" s="83" t="b">
        <f>COUNTIF('Power Curve'!$D$2:$D$31,AJ3105)&gt;0</f>
        <v>1</v>
      </c>
      <c r="AL3105" s="83" t="b">
        <f t="shared" si="921"/>
        <v>0</v>
      </c>
      <c r="AM3105" s="83" t="b">
        <f t="shared" si="927"/>
        <v>1</v>
      </c>
      <c r="AN3105" s="47" t="str">
        <f t="shared" si="922"/>
        <v>Outer</v>
      </c>
      <c r="AO3105" s="48" t="str">
        <f t="shared" si="923"/>
        <v>0.2-0.3</v>
      </c>
      <c r="AP3105" s="49" t="str">
        <f t="shared" si="928"/>
        <v>17-18</v>
      </c>
      <c r="AQ3105" s="49" t="str">
        <f t="shared" si="929"/>
        <v>Mar</v>
      </c>
      <c r="AR3105" s="48" t="str">
        <f t="shared" si="930"/>
        <v>295-305</v>
      </c>
      <c r="AS3105" s="49" t="str">
        <f t="shared" si="924"/>
        <v>Inner-TI</v>
      </c>
    </row>
    <row r="3106" spans="5:45" x14ac:dyDescent="0.3">
      <c r="E3106" s="15">
        <v>40999.722222222219</v>
      </c>
      <c r="F3106" s="21">
        <v>6.26</v>
      </c>
      <c r="G3106" s="21">
        <v>349.97000503540085</v>
      </c>
      <c r="H3106" s="42">
        <v>1.1964033486343069</v>
      </c>
      <c r="I3106" s="35">
        <v>296.8</v>
      </c>
      <c r="J3106" s="43">
        <v>0.12619808306709265</v>
      </c>
      <c r="K3106" s="44">
        <v>0.31496812650356665</v>
      </c>
      <c r="L3106" s="26">
        <f t="shared" si="912"/>
        <v>6.2109043871587932</v>
      </c>
      <c r="M3106" s="26">
        <f t="shared" si="913"/>
        <v>0.31796527049187351</v>
      </c>
      <c r="N3106" s="96">
        <f t="shared" si="914"/>
        <v>7</v>
      </c>
      <c r="O3106" s="26">
        <f t="shared" si="915"/>
        <v>0.18247242661653057</v>
      </c>
      <c r="P3106" s="3">
        <f>IF(L3106&gt;'Power Curve'!$C$37,0,INDEX(Ci,$N3106,1)*POWER(1-O3106,3)+INDEX(Ci,$N3106,2)*3*O3106*POWER(1-O3106,2)+INDEX(Ci,$N3106,3)*3*POWER(O3106,2)*(1-O3106)+INDEX(Ci,$N3106,4)*POWER(O3106,3))</f>
        <v>405.06986849802604</v>
      </c>
      <c r="Q3106" s="3">
        <f>MAX(0,MIN(P3106-V3106+W3106,'Power Curve'!$C$39))</f>
        <v>406.10208212440443</v>
      </c>
      <c r="R3106" s="3">
        <f t="shared" si="916"/>
        <v>349.97000503540085</v>
      </c>
      <c r="S3106" s="3">
        <f t="shared" si="917"/>
        <v>56.132077089003587</v>
      </c>
      <c r="T3106" s="3">
        <f t="shared" si="918"/>
        <v>56.132077089003587</v>
      </c>
      <c r="V3106" s="37">
        <f t="array" ref="V3106">SUM(_xlfn.NORM.DIST($AD$3:$AD$1003,$L3106,$AA3106,FALSE)*WindSpeedStep*$AE$3:$AE$1003)/AG3106</f>
        <v>413.21463132829848</v>
      </c>
      <c r="W3106" s="37">
        <f t="array" ref="W3106">SUM(_xlfn.NORM.DIST($AD$3:$AD$1003,$L3106,$AB3106,FALSE)*WindSpeedStep*$AE$3:$AE$1003)/AH3106</f>
        <v>414.24684495467687</v>
      </c>
      <c r="Y3106" s="1">
        <f t="shared" si="919"/>
        <v>6</v>
      </c>
      <c r="Z3106" s="99">
        <f>IF(L3106&lt;'Power Curve'!$P$28,'Power Curve'!$Q$28,IF(L3106&gt;'Power Curve'!$P$29,'Power Curve'!$Q$29,INDEX(ReferenceTurbulence,Y3106)+(L3106-INDEX(ReferenceTurbulenceWindSpeed,Y3106))*(INDEX(ReferenceTurbulence,Y3106+1)-INDEX(ReferenceTurbulence,Y3106))/(INDEX(ReferenceTurbulenceWindSpeed,Y3106+1)-INDEX(ReferenceTurbulenceWindSpeed,Y3106))))</f>
        <v>0.1212530893774966</v>
      </c>
      <c r="AA3106" s="100">
        <f t="shared" si="925"/>
        <v>0.75309134477125084</v>
      </c>
      <c r="AB3106" s="29">
        <f t="shared" si="926"/>
        <v>0.78380422777243552</v>
      </c>
      <c r="AG3106" s="40">
        <f t="array" ref="AG3106">SUM(_xlfn.NORM.DIST($AD$3:$AD$1003,$F3106,$AA3106,FALSE)*WindSpeedStep)</f>
        <v>1.0000000000000036</v>
      </c>
      <c r="AH3106" s="40">
        <f t="array" ref="AH3106">SUM(_xlfn.NORM.DIST($AD$3:$AD$1003,$F3106,$AB3106,FALSE)*WindSpeedStep)</f>
        <v>1.0000000000000033</v>
      </c>
      <c r="AJ3106" s="47">
        <f t="shared" si="920"/>
        <v>6</v>
      </c>
      <c r="AK3106" s="83" t="b">
        <f>COUNTIF('Power Curve'!$D$2:$D$31,AJ3106)&gt;0</f>
        <v>1</v>
      </c>
      <c r="AL3106" s="83" t="b">
        <f t="shared" si="921"/>
        <v>0</v>
      </c>
      <c r="AM3106" s="83" t="b">
        <f t="shared" si="927"/>
        <v>1</v>
      </c>
      <c r="AN3106" s="47" t="str">
        <f t="shared" si="922"/>
        <v>Outer</v>
      </c>
      <c r="AO3106" s="48" t="str">
        <f t="shared" si="923"/>
        <v>0.3-0.4</v>
      </c>
      <c r="AP3106" s="49" t="str">
        <f t="shared" si="928"/>
        <v>17-18</v>
      </c>
      <c r="AQ3106" s="49" t="str">
        <f t="shared" si="929"/>
        <v>Mar</v>
      </c>
      <c r="AR3106" s="48" t="str">
        <f t="shared" si="930"/>
        <v>295-305</v>
      </c>
      <c r="AS3106" s="49" t="str">
        <f t="shared" si="924"/>
        <v>Inner-TI</v>
      </c>
    </row>
    <row r="3107" spans="5:45" x14ac:dyDescent="0.3">
      <c r="E3107" s="15">
        <v>40999.729166666664</v>
      </c>
      <c r="F3107" s="21">
        <v>6.37</v>
      </c>
      <c r="G3107" s="21">
        <v>422.82001113891585</v>
      </c>
      <c r="H3107" s="42">
        <v>1.1965808168843546</v>
      </c>
      <c r="I3107" s="35">
        <v>294.5</v>
      </c>
      <c r="J3107" s="43">
        <v>7.5353218210361061E-2</v>
      </c>
      <c r="K3107" s="44">
        <v>0.25056278773196305</v>
      </c>
      <c r="L3107" s="26">
        <f t="shared" si="912"/>
        <v>6.3203541632840672</v>
      </c>
      <c r="M3107" s="26">
        <f t="shared" si="913"/>
        <v>0.33488108621211288</v>
      </c>
      <c r="N3107" s="96">
        <f t="shared" si="914"/>
        <v>7</v>
      </c>
      <c r="O3107" s="26">
        <f t="shared" si="915"/>
        <v>0.29373318592409403</v>
      </c>
      <c r="P3107" s="3">
        <f>IF(L3107&gt;'Power Curve'!$C$37,0,INDEX(Ci,$N3107,1)*POWER(1-O3107,3)+INDEX(Ci,$N3107,2)*3*O3107*POWER(1-O3107,2)+INDEX(Ci,$N3107,3)*3*POWER(O3107,2)*(1-O3107)+INDEX(Ci,$N3107,4)*POWER(O3107,3))</f>
        <v>428.96618255612663</v>
      </c>
      <c r="Q3107" s="3">
        <f>MAX(0,MIN(P3107-V3107+W3107,'Power Curve'!$C$39))</f>
        <v>419.24969191786352</v>
      </c>
      <c r="R3107" s="3">
        <f t="shared" si="916"/>
        <v>422.82001113891585</v>
      </c>
      <c r="S3107" s="3">
        <f t="shared" si="917"/>
        <v>-3.5703192210523298</v>
      </c>
      <c r="T3107" s="3">
        <f t="shared" si="918"/>
        <v>3.5703192210523298</v>
      </c>
      <c r="V3107" s="37">
        <f t="array" ref="V3107">SUM(_xlfn.NORM.DIST($AD$3:$AD$1003,$L3107,$AA3107,FALSE)*WindSpeedStep*$AE$3:$AE$1003)/AG3107</f>
        <v>436.31348847837103</v>
      </c>
      <c r="W3107" s="37">
        <f t="array" ref="W3107">SUM(_xlfn.NORM.DIST($AD$3:$AD$1003,$L3107,$AB3107,FALSE)*WindSpeedStep*$AE$3:$AE$1003)/AH3107</f>
        <v>426.59699784010792</v>
      </c>
      <c r="Y3107" s="1">
        <f t="shared" si="919"/>
        <v>6</v>
      </c>
      <c r="Z3107" s="99">
        <f>IF(L3107&lt;'Power Curve'!$P$28,'Power Curve'!$Q$28,IF(L3107&gt;'Power Curve'!$P$29,'Power Curve'!$Q$29,INDEX(ReferenceTurbulence,Y3107)+(L3107-INDEX(ReferenceTurbulenceWindSpeed,Y3107))*(INDEX(ReferenceTurbulence,Y3107+1)-INDEX(ReferenceTurbulence,Y3107))/(INDEX(ReferenceTurbulenceWindSpeed,Y3107+1)-INDEX(ReferenceTurbulenceWindSpeed,Y3107))))</f>
        <v>0.1210379433544365</v>
      </c>
      <c r="AA3107" s="100">
        <f t="shared" si="925"/>
        <v>0.76500266919555382</v>
      </c>
      <c r="AB3107" s="29">
        <f t="shared" si="926"/>
        <v>0.47625902643270834</v>
      </c>
      <c r="AG3107" s="40">
        <f t="array" ref="AG3107">SUM(_xlfn.NORM.DIST($AD$3:$AD$1003,$F3107,$AA3107,FALSE)*WindSpeedStep)</f>
        <v>1.0000000000000038</v>
      </c>
      <c r="AH3107" s="40">
        <f t="array" ref="AH3107">SUM(_xlfn.NORM.DIST($AD$3:$AD$1003,$F3107,$AB3107,FALSE)*WindSpeedStep)</f>
        <v>1.0000000000000033</v>
      </c>
      <c r="AJ3107" s="47">
        <f t="shared" si="920"/>
        <v>6</v>
      </c>
      <c r="AK3107" s="83" t="b">
        <f>COUNTIF('Power Curve'!$D$2:$D$31,AJ3107)&gt;0</f>
        <v>1</v>
      </c>
      <c r="AL3107" s="83" t="b">
        <f t="shared" si="921"/>
        <v>0</v>
      </c>
      <c r="AM3107" s="83" t="b">
        <f t="shared" si="927"/>
        <v>1</v>
      </c>
      <c r="AN3107" s="47" t="str">
        <f t="shared" si="922"/>
        <v>Outer</v>
      </c>
      <c r="AO3107" s="48" t="str">
        <f t="shared" si="923"/>
        <v>0.3-0.4</v>
      </c>
      <c r="AP3107" s="49" t="str">
        <f t="shared" si="928"/>
        <v>17-18</v>
      </c>
      <c r="AQ3107" s="49" t="str">
        <f t="shared" si="929"/>
        <v>Mar</v>
      </c>
      <c r="AR3107" s="48" t="str">
        <f t="shared" si="930"/>
        <v>285-295</v>
      </c>
      <c r="AS3107" s="49" t="str">
        <f t="shared" si="924"/>
        <v>LWS-LTI</v>
      </c>
    </row>
    <row r="3108" spans="5:45" x14ac:dyDescent="0.3">
      <c r="E3108" s="15">
        <v>40999.736111111109</v>
      </c>
      <c r="F3108" s="21">
        <v>6.19</v>
      </c>
      <c r="G3108" s="21">
        <v>374.62001037597679</v>
      </c>
      <c r="H3108" s="42">
        <v>1.1969803130107255</v>
      </c>
      <c r="I3108" s="35">
        <v>299.39999999999998</v>
      </c>
      <c r="J3108" s="43">
        <v>0.11470113085621969</v>
      </c>
      <c r="K3108" s="44">
        <v>0.17265134084085432</v>
      </c>
      <c r="L3108" s="26">
        <f t="shared" si="912"/>
        <v>6.1424404576619454</v>
      </c>
      <c r="M3108" s="26">
        <f t="shared" si="913"/>
        <v>0.30738394948920122</v>
      </c>
      <c r="N3108" s="96">
        <f t="shared" si="914"/>
        <v>7</v>
      </c>
      <c r="O3108" s="26">
        <f t="shared" si="915"/>
        <v>0.11287567593629051</v>
      </c>
      <c r="P3108" s="3">
        <f>IF(L3108&gt;'Power Curve'!$C$37,0,INDEX(Ci,$N3108,1)*POWER(1-O3108,3)+INDEX(Ci,$N3108,2)*3*O3108*POWER(1-O3108,2)+INDEX(Ci,$N3108,3)*3*POWER(O3108,2)*(1-O3108)+INDEX(Ci,$N3108,4)*POWER(O3108,3))</f>
        <v>390.8285505919589</v>
      </c>
      <c r="Q3108" s="3">
        <f>MAX(0,MIN(P3108-V3108+W3108,'Power Curve'!$C$39))</f>
        <v>389.55356994128027</v>
      </c>
      <c r="R3108" s="3">
        <f t="shared" si="916"/>
        <v>374.62001037597679</v>
      </c>
      <c r="S3108" s="3">
        <f t="shared" si="917"/>
        <v>14.933559565303483</v>
      </c>
      <c r="T3108" s="3">
        <f t="shared" si="918"/>
        <v>14.933559565303483</v>
      </c>
      <c r="V3108" s="37">
        <f t="array" ref="V3108">SUM(_xlfn.NORM.DIST($AD$3:$AD$1003,$L3108,$AA3108,FALSE)*WindSpeedStep*$AE$3:$AE$1003)/AG3108</f>
        <v>399.0693126092051</v>
      </c>
      <c r="W3108" s="37">
        <f t="array" ref="W3108">SUM(_xlfn.NORM.DIST($AD$3:$AD$1003,$L3108,$AB3108,FALSE)*WindSpeedStep*$AE$3:$AE$1003)/AH3108</f>
        <v>397.79433195852647</v>
      </c>
      <c r="Y3108" s="1">
        <f t="shared" si="919"/>
        <v>6</v>
      </c>
      <c r="Z3108" s="99">
        <f>IF(L3108&lt;'Power Curve'!$P$28,'Power Curve'!$Q$28,IF(L3108&gt;'Power Curve'!$P$29,'Power Curve'!$Q$29,INDEX(ReferenceTurbulence,Y3108)+(L3108-INDEX(ReferenceTurbulenceWindSpeed,Y3108))*(INDEX(ReferenceTurbulence,Y3108+1)-INDEX(ReferenceTurbulence,Y3108))/(INDEX(ReferenceTurbulenceWindSpeed,Y3108+1)-INDEX(ReferenceTurbulenceWindSpeed,Y3108))))</f>
        <v>0.12138766929785617</v>
      </c>
      <c r="AA3108" s="100">
        <f t="shared" si="925"/>
        <v>0.74561653095644054</v>
      </c>
      <c r="AB3108" s="29">
        <f t="shared" si="926"/>
        <v>0.70454486671082073</v>
      </c>
      <c r="AG3108" s="40">
        <f t="array" ref="AG3108">SUM(_xlfn.NORM.DIST($AD$3:$AD$1003,$F3108,$AA3108,FALSE)*WindSpeedStep)</f>
        <v>1.0000000000000038</v>
      </c>
      <c r="AH3108" s="40">
        <f t="array" ref="AH3108">SUM(_xlfn.NORM.DIST($AD$3:$AD$1003,$F3108,$AB3108,FALSE)*WindSpeedStep)</f>
        <v>1.0000000000000031</v>
      </c>
      <c r="AJ3108" s="47">
        <f t="shared" si="920"/>
        <v>6</v>
      </c>
      <c r="AK3108" s="83" t="b">
        <f>COUNTIF('Power Curve'!$D$2:$D$31,AJ3108)&gt;0</f>
        <v>1</v>
      </c>
      <c r="AL3108" s="83" t="b">
        <f t="shared" si="921"/>
        <v>0</v>
      </c>
      <c r="AM3108" s="83" t="b">
        <f t="shared" si="927"/>
        <v>1</v>
      </c>
      <c r="AN3108" s="47" t="str">
        <f t="shared" si="922"/>
        <v>Inner</v>
      </c>
      <c r="AO3108" s="48" t="str">
        <f t="shared" si="923"/>
        <v>0.3-0.4</v>
      </c>
      <c r="AP3108" s="49" t="str">
        <f t="shared" si="928"/>
        <v>17-18</v>
      </c>
      <c r="AQ3108" s="49" t="str">
        <f t="shared" si="929"/>
        <v>Mar</v>
      </c>
      <c r="AR3108" s="48" t="str">
        <f t="shared" si="930"/>
        <v>295-305</v>
      </c>
      <c r="AS3108" s="49" t="str">
        <f t="shared" si="924"/>
        <v>Inner-TI</v>
      </c>
    </row>
    <row r="3109" spans="5:45" x14ac:dyDescent="0.3">
      <c r="E3109" s="15">
        <v>40999.743055555555</v>
      </c>
      <c r="F3109" s="21">
        <v>6.21</v>
      </c>
      <c r="G3109" s="21">
        <v>433.059993743897</v>
      </c>
      <c r="H3109" s="42">
        <v>1.1975133907096882</v>
      </c>
      <c r="I3109" s="35">
        <v>301.5</v>
      </c>
      <c r="J3109" s="43">
        <v>0.14975845410628019</v>
      </c>
      <c r="K3109" s="44">
        <v>0.2166949307007375</v>
      </c>
      <c r="L3109" s="26">
        <f t="shared" si="912"/>
        <v>6.1632014519598508</v>
      </c>
      <c r="M3109" s="26">
        <f t="shared" si="913"/>
        <v>0.31059262808266264</v>
      </c>
      <c r="N3109" s="96">
        <f t="shared" si="914"/>
        <v>7</v>
      </c>
      <c r="O3109" s="26">
        <f t="shared" si="915"/>
        <v>0.13398018680272764</v>
      </c>
      <c r="P3109" s="3">
        <f>IF(L3109&gt;'Power Curve'!$C$37,0,INDEX(Ci,$N3109,1)*POWER(1-O3109,3)+INDEX(Ci,$N3109,2)*3*O3109*POWER(1-O3109,2)+INDEX(Ci,$N3109,3)*3*POWER(O3109,2)*(1-O3109)+INDEX(Ci,$N3109,4)*POWER(O3109,3))</f>
        <v>395.08557630626041</v>
      </c>
      <c r="Q3109" s="3">
        <f>MAX(0,MIN(P3109-V3109+W3109,'Power Curve'!$C$39))</f>
        <v>401.12801582632608</v>
      </c>
      <c r="R3109" s="3">
        <f t="shared" si="916"/>
        <v>433.059993743897</v>
      </c>
      <c r="S3109" s="3">
        <f t="shared" si="917"/>
        <v>-31.931977917570919</v>
      </c>
      <c r="T3109" s="3">
        <f t="shared" si="918"/>
        <v>31.931977917570919</v>
      </c>
      <c r="V3109" s="37">
        <f t="array" ref="V3109">SUM(_xlfn.NORM.DIST($AD$3:$AD$1003,$L3109,$AA3109,FALSE)*WindSpeedStep*$AE$3:$AE$1003)/AG3109</f>
        <v>403.33457646237798</v>
      </c>
      <c r="W3109" s="37">
        <f t="array" ref="W3109">SUM(_xlfn.NORM.DIST($AD$3:$AD$1003,$L3109,$AB3109,FALSE)*WindSpeedStep*$AE$3:$AE$1003)/AH3109</f>
        <v>409.37701598244365</v>
      </c>
      <c r="Y3109" s="1">
        <f t="shared" si="919"/>
        <v>6</v>
      </c>
      <c r="Z3109" s="99">
        <f>IF(L3109&lt;'Power Curve'!$P$28,'Power Curve'!$Q$28,IF(L3109&gt;'Power Curve'!$P$29,'Power Curve'!$Q$29,INDEX(ReferenceTurbulence,Y3109)+(L3109-INDEX(ReferenceTurbulenceWindSpeed,Y3109))*(INDEX(ReferenceTurbulence,Y3109+1)-INDEX(ReferenceTurbulence,Y3109))/(INDEX(ReferenceTurbulenceWindSpeed,Y3109+1)-INDEX(ReferenceTurbulenceWindSpeed,Y3109))))</f>
        <v>0.1213468592979083</v>
      </c>
      <c r="AA3109" s="100">
        <f t="shared" si="925"/>
        <v>0.74788513941563617</v>
      </c>
      <c r="AB3109" s="29">
        <f t="shared" si="926"/>
        <v>0.92299152179108879</v>
      </c>
      <c r="AG3109" s="40">
        <f t="array" ref="AG3109">SUM(_xlfn.NORM.DIST($AD$3:$AD$1003,$F3109,$AA3109,FALSE)*WindSpeedStep)</f>
        <v>1.000000000000004</v>
      </c>
      <c r="AH3109" s="40">
        <f t="array" ref="AH3109">SUM(_xlfn.NORM.DIST($AD$3:$AD$1003,$F3109,$AB3109,FALSE)*WindSpeedStep)</f>
        <v>0.99999999999422395</v>
      </c>
      <c r="AJ3109" s="47">
        <f t="shared" si="920"/>
        <v>6</v>
      </c>
      <c r="AK3109" s="83" t="b">
        <f>COUNTIF('Power Curve'!$D$2:$D$31,AJ3109)&gt;0</f>
        <v>1</v>
      </c>
      <c r="AL3109" s="83" t="b">
        <f t="shared" si="921"/>
        <v>0</v>
      </c>
      <c r="AM3109" s="83" t="b">
        <f t="shared" si="927"/>
        <v>1</v>
      </c>
      <c r="AN3109" s="47" t="str">
        <f t="shared" si="922"/>
        <v>Outer</v>
      </c>
      <c r="AO3109" s="48" t="str">
        <f t="shared" si="923"/>
        <v>0.3-0.4</v>
      </c>
      <c r="AP3109" s="49" t="str">
        <f t="shared" si="928"/>
        <v>17-18</v>
      </c>
      <c r="AQ3109" s="49" t="str">
        <f t="shared" si="929"/>
        <v>Mar</v>
      </c>
      <c r="AR3109" s="48" t="str">
        <f t="shared" si="930"/>
        <v>295-305</v>
      </c>
      <c r="AS3109" s="49" t="str">
        <f t="shared" si="924"/>
        <v>LWS-HTI</v>
      </c>
    </row>
    <row r="3110" spans="5:45" x14ac:dyDescent="0.3">
      <c r="E3110" s="15">
        <v>40999.75</v>
      </c>
      <c r="F3110" s="21">
        <v>6.56</v>
      </c>
      <c r="G3110" s="21">
        <v>451.54999923706049</v>
      </c>
      <c r="H3110" s="42">
        <v>1.196968062226313</v>
      </c>
      <c r="I3110" s="35">
        <v>302.3</v>
      </c>
      <c r="J3110" s="43">
        <v>0.10823170731707317</v>
      </c>
      <c r="K3110" s="44">
        <v>0.31069221758471122</v>
      </c>
      <c r="L3110" s="26">
        <f t="shared" si="912"/>
        <v>6.5095754336297755</v>
      </c>
      <c r="M3110" s="26">
        <f t="shared" si="913"/>
        <v>0.36412584351389116</v>
      </c>
      <c r="N3110" s="96">
        <f t="shared" si="914"/>
        <v>7</v>
      </c>
      <c r="O3110" s="26">
        <f t="shared" si="915"/>
        <v>0.48608535841011657</v>
      </c>
      <c r="P3110" s="3">
        <f>IF(L3110&gt;'Power Curve'!$C$37,0,INDEX(Ci,$N3110,1)*POWER(1-O3110,3)+INDEX(Ci,$N3110,2)*3*O3110*POWER(1-O3110,2)+INDEX(Ci,$N3110,3)*3*POWER(O3110,2)*(1-O3110)+INDEX(Ci,$N3110,4)*POWER(O3110,3))</f>
        <v>473.01488097203975</v>
      </c>
      <c r="Q3110" s="3">
        <f>MAX(0,MIN(P3110-V3110+W3110,'Power Curve'!$C$39))</f>
        <v>469.88285255192449</v>
      </c>
      <c r="R3110" s="3">
        <f t="shared" si="916"/>
        <v>451.54999923706049</v>
      </c>
      <c r="S3110" s="3">
        <f t="shared" si="917"/>
        <v>18.332853314863996</v>
      </c>
      <c r="T3110" s="3">
        <f t="shared" si="918"/>
        <v>18.332853314863996</v>
      </c>
      <c r="V3110" s="37">
        <f t="array" ref="V3110">SUM(_xlfn.NORM.DIST($AD$3:$AD$1003,$L3110,$AA3110,FALSE)*WindSpeedStep*$AE$3:$AE$1003)/AG3110</f>
        <v>477.71103572482212</v>
      </c>
      <c r="W3110" s="37">
        <f t="array" ref="W3110">SUM(_xlfn.NORM.DIST($AD$3:$AD$1003,$L3110,$AB3110,FALSE)*WindSpeedStep*$AE$3:$AE$1003)/AH3110</f>
        <v>474.57900730470686</v>
      </c>
      <c r="Y3110" s="1">
        <f t="shared" si="919"/>
        <v>6</v>
      </c>
      <c r="Z3110" s="99">
        <f>IF(L3110&lt;'Power Curve'!$P$28,'Power Curve'!$Q$28,IF(L3110&gt;'Power Curve'!$P$29,'Power Curve'!$Q$29,INDEX(ReferenceTurbulence,Y3110)+(L3110-INDEX(ReferenceTurbulenceWindSpeed,Y3110))*(INDEX(ReferenceTurbulence,Y3110+1)-INDEX(ReferenceTurbulence,Y3110))/(INDEX(ReferenceTurbulenceWindSpeed,Y3110+1)-INDEX(ReferenceTurbulenceWindSpeed,Y3110))))</f>
        <v>0.12066599006924514</v>
      </c>
      <c r="AA3110" s="100">
        <f t="shared" si="925"/>
        <v>0.78548436462937266</v>
      </c>
      <c r="AB3110" s="29">
        <f t="shared" si="926"/>
        <v>0.70454246309102753</v>
      </c>
      <c r="AG3110" s="40">
        <f t="array" ref="AG3110">SUM(_xlfn.NORM.DIST($AD$3:$AD$1003,$F3110,$AA3110,FALSE)*WindSpeedStep)</f>
        <v>1.000000000000004</v>
      </c>
      <c r="AH3110" s="40">
        <f t="array" ref="AH3110">SUM(_xlfn.NORM.DIST($AD$3:$AD$1003,$F3110,$AB3110,FALSE)*WindSpeedStep)</f>
        <v>1.0000000000000036</v>
      </c>
      <c r="AJ3110" s="47">
        <f t="shared" si="920"/>
        <v>7</v>
      </c>
      <c r="AK3110" s="83" t="b">
        <f>COUNTIF('Power Curve'!$D$2:$D$31,AJ3110)&gt;0</f>
        <v>1</v>
      </c>
      <c r="AL3110" s="83" t="b">
        <f t="shared" si="921"/>
        <v>0</v>
      </c>
      <c r="AM3110" s="83" t="b">
        <f t="shared" si="927"/>
        <v>1</v>
      </c>
      <c r="AN3110" s="47" t="str">
        <f t="shared" si="922"/>
        <v>Outer</v>
      </c>
      <c r="AO3110" s="48" t="str">
        <f t="shared" si="923"/>
        <v>0.3-0.4</v>
      </c>
      <c r="AP3110" s="49" t="str">
        <f t="shared" si="928"/>
        <v>18-19</v>
      </c>
      <c r="AQ3110" s="49" t="str">
        <f t="shared" si="929"/>
        <v>Mar</v>
      </c>
      <c r="AR3110" s="48" t="str">
        <f t="shared" si="930"/>
        <v>295-305</v>
      </c>
      <c r="AS3110" s="49" t="str">
        <f t="shared" si="924"/>
        <v>Inner-TI</v>
      </c>
    </row>
    <row r="3111" spans="5:45" x14ac:dyDescent="0.3">
      <c r="E3111" s="15">
        <v>40999.756944444445</v>
      </c>
      <c r="F3111" s="21">
        <v>5.27</v>
      </c>
      <c r="G3111" s="21">
        <v>230.61001205444322</v>
      </c>
      <c r="H3111" s="42">
        <v>1.1977356461381721</v>
      </c>
      <c r="I3111" s="35">
        <v>297.3</v>
      </c>
      <c r="J3111" s="43">
        <v>0.14800759013282735</v>
      </c>
      <c r="K3111" s="44">
        <v>0.31905528791844218</v>
      </c>
      <c r="L3111" s="26">
        <f t="shared" si="912"/>
        <v>5.2306088459995363</v>
      </c>
      <c r="M3111" s="26">
        <f t="shared" si="913"/>
        <v>0.16645743454488762</v>
      </c>
      <c r="N3111" s="96">
        <f t="shared" si="914"/>
        <v>6</v>
      </c>
      <c r="O3111" s="26">
        <f t="shared" si="915"/>
        <v>0.20183519645026543</v>
      </c>
      <c r="P3111" s="3">
        <f>IF(L3111&gt;'Power Curve'!$C$37,0,INDEX(Ci,$N3111,1)*POWER(1-O3111,3)+INDEX(Ci,$N3111,2)*3*O3111*POWER(1-O3111,2)+INDEX(Ci,$N3111,3)*3*POWER(O3111,2)*(1-O3111)+INDEX(Ci,$N3111,4)*POWER(O3111,3))</f>
        <v>241.98428428089915</v>
      </c>
      <c r="Q3111" s="3">
        <f>MAX(0,MIN(P3111-V3111+W3111,'Power Curve'!$C$39))</f>
        <v>243.72284464676542</v>
      </c>
      <c r="R3111" s="3">
        <f t="shared" si="916"/>
        <v>230.61001205444322</v>
      </c>
      <c r="S3111" s="3">
        <f t="shared" si="917"/>
        <v>13.112832592322206</v>
      </c>
      <c r="T3111" s="3">
        <f t="shared" si="918"/>
        <v>13.112832592322206</v>
      </c>
      <c r="V3111" s="37">
        <f t="array" ref="V3111">SUM(_xlfn.NORM.DIST($AD$3:$AD$1003,$L3111,$AA3111,FALSE)*WindSpeedStep*$AE$3:$AE$1003)/AG3111</f>
        <v>227.09691359946564</v>
      </c>
      <c r="W3111" s="37">
        <f t="array" ref="W3111">SUM(_xlfn.NORM.DIST($AD$3:$AD$1003,$L3111,$AB3111,FALSE)*WindSpeedStep*$AE$3:$AE$1003)/AH3111</f>
        <v>228.83547396533191</v>
      </c>
      <c r="Y3111" s="1">
        <f t="shared" si="919"/>
        <v>5</v>
      </c>
      <c r="Z3111" s="99">
        <f>IF(L3111&lt;'Power Curve'!$P$28,'Power Curve'!$Q$28,IF(L3111&gt;'Power Curve'!$P$29,'Power Curve'!$Q$29,INDEX(ReferenceTurbulence,Y3111)+(L3111-INDEX(ReferenceTurbulenceWindSpeed,Y3111))*(INDEX(ReferenceTurbulence,Y3111+1)-INDEX(ReferenceTurbulence,Y3111))/(INDEX(ReferenceTurbulenceWindSpeed,Y3111+1)-INDEX(ReferenceTurbulenceWindSpeed,Y3111))))</f>
        <v>0.11854474542198988</v>
      </c>
      <c r="AA3111" s="100">
        <f t="shared" si="925"/>
        <v>0.62006119405102333</v>
      </c>
      <c r="AB3111" s="29">
        <f t="shared" si="926"/>
        <v>0.77416981022384046</v>
      </c>
      <c r="AG3111" s="40">
        <f t="array" ref="AG3111">SUM(_xlfn.NORM.DIST($AD$3:$AD$1003,$F3111,$AA3111,FALSE)*WindSpeedStep)</f>
        <v>1.0000000000000031</v>
      </c>
      <c r="AH3111" s="40">
        <f t="array" ref="AH3111">SUM(_xlfn.NORM.DIST($AD$3:$AD$1003,$F3111,$AB3111,FALSE)*WindSpeedStep)</f>
        <v>0.999999999996939</v>
      </c>
      <c r="AJ3111" s="47">
        <f t="shared" si="920"/>
        <v>5</v>
      </c>
      <c r="AK3111" s="83" t="b">
        <f>COUNTIF('Power Curve'!$D$2:$D$31,AJ3111)&gt;0</f>
        <v>1</v>
      </c>
      <c r="AL3111" s="83" t="b">
        <f t="shared" si="921"/>
        <v>0</v>
      </c>
      <c r="AM3111" s="83" t="b">
        <f t="shared" si="927"/>
        <v>1</v>
      </c>
      <c r="AN3111" s="47" t="str">
        <f t="shared" si="922"/>
        <v>Outer</v>
      </c>
      <c r="AO3111" s="48" t="str">
        <f t="shared" si="923"/>
        <v>0.1-0.2</v>
      </c>
      <c r="AP3111" s="49" t="str">
        <f t="shared" si="928"/>
        <v>18-19</v>
      </c>
      <c r="AQ3111" s="49" t="str">
        <f t="shared" si="929"/>
        <v>Mar</v>
      </c>
      <c r="AR3111" s="48" t="str">
        <f t="shared" si="930"/>
        <v>295-305</v>
      </c>
      <c r="AS3111" s="49" t="str">
        <f t="shared" si="924"/>
        <v>LWS-HTI</v>
      </c>
    </row>
    <row r="3112" spans="5:45" x14ac:dyDescent="0.3">
      <c r="E3112" s="15">
        <v>40999.763888888891</v>
      </c>
      <c r="F3112" s="21">
        <v>6.13</v>
      </c>
      <c r="G3112" s="21">
        <v>415.18001174926752</v>
      </c>
      <c r="H3112" s="42">
        <v>1.1976791140837151</v>
      </c>
      <c r="I3112" s="35">
        <v>297.3</v>
      </c>
      <c r="J3112" s="43">
        <v>0.17292006525285483</v>
      </c>
      <c r="K3112" s="44">
        <v>0.46033327751889891</v>
      </c>
      <c r="L3112" s="26">
        <f t="shared" si="912"/>
        <v>6.0840849639007901</v>
      </c>
      <c r="M3112" s="26">
        <f t="shared" si="913"/>
        <v>0.29836491981482866</v>
      </c>
      <c r="N3112" s="96">
        <f t="shared" si="914"/>
        <v>7</v>
      </c>
      <c r="O3112" s="26">
        <f t="shared" si="915"/>
        <v>5.3554617680287055E-2</v>
      </c>
      <c r="P3112" s="3">
        <f>IF(L3112&gt;'Power Curve'!$C$37,0,INDEX(Ci,$N3112,1)*POWER(1-O3112,3)+INDEX(Ci,$N3112,2)*3*O3112*POWER(1-O3112,2)+INDEX(Ci,$N3112,3)*3*POWER(O3112,2)*(1-O3112)+INDEX(Ci,$N3112,4)*POWER(O3112,3))</f>
        <v>379.16485085472408</v>
      </c>
      <c r="Q3112" s="3">
        <f>MAX(0,MIN(P3112-V3112+W3112,'Power Curve'!$C$39))</f>
        <v>390.34460440945821</v>
      </c>
      <c r="R3112" s="3">
        <f t="shared" si="916"/>
        <v>415.18001174926752</v>
      </c>
      <c r="S3112" s="3">
        <f t="shared" si="917"/>
        <v>-24.835407339809308</v>
      </c>
      <c r="T3112" s="3">
        <f t="shared" si="918"/>
        <v>24.835407339809308</v>
      </c>
      <c r="V3112" s="37">
        <f t="array" ref="V3112">SUM(_xlfn.NORM.DIST($AD$3:$AD$1003,$L3112,$AA3112,FALSE)*WindSpeedStep*$AE$3:$AE$1003)/AG3112</f>
        <v>387.19069532127236</v>
      </c>
      <c r="W3112" s="37">
        <f t="array" ref="W3112">SUM(_xlfn.NORM.DIST($AD$3:$AD$1003,$L3112,$AB3112,FALSE)*WindSpeedStep*$AE$3:$AE$1003)/AH3112</f>
        <v>398.37044887600649</v>
      </c>
      <c r="Y3112" s="1">
        <f t="shared" si="919"/>
        <v>6</v>
      </c>
      <c r="Z3112" s="99">
        <f>IF(L3112&lt;'Power Curve'!$P$28,'Power Curve'!$Q$28,IF(L3112&gt;'Power Curve'!$P$29,'Power Curve'!$Q$29,INDEX(ReferenceTurbulence,Y3112)+(L3112-INDEX(ReferenceTurbulenceWindSpeed,Y3112))*(INDEX(ReferenceTurbulence,Y3112+1)-INDEX(ReferenceTurbulence,Y3112))/(INDEX(ReferenceTurbulenceWindSpeed,Y3112+1)-INDEX(ReferenceTurbulenceWindSpeed,Y3112))))</f>
        <v>0.12150237901084864</v>
      </c>
      <c r="AA3112" s="100">
        <f t="shared" si="925"/>
        <v>0.73923079721807916</v>
      </c>
      <c r="AB3112" s="29">
        <f t="shared" si="926"/>
        <v>1.0520603689616375</v>
      </c>
      <c r="AG3112" s="40">
        <f t="array" ref="AG3112">SUM(_xlfn.NORM.DIST($AD$3:$AD$1003,$F3112,$AA3112,FALSE)*WindSpeedStep)</f>
        <v>1.0000000000000038</v>
      </c>
      <c r="AH3112" s="40">
        <f t="array" ref="AH3112">SUM(_xlfn.NORM.DIST($AD$3:$AD$1003,$F3112,$AB3112,FALSE)*WindSpeedStep)</f>
        <v>0.99999999790351746</v>
      </c>
      <c r="AJ3112" s="47">
        <f t="shared" si="920"/>
        <v>6</v>
      </c>
      <c r="AK3112" s="83" t="b">
        <f>COUNTIF('Power Curve'!$D$2:$D$31,AJ3112)&gt;0</f>
        <v>1</v>
      </c>
      <c r="AL3112" s="83" t="b">
        <f t="shared" si="921"/>
        <v>0</v>
      </c>
      <c r="AM3112" s="83" t="b">
        <f t="shared" si="927"/>
        <v>1</v>
      </c>
      <c r="AN3112" s="47" t="str">
        <f t="shared" si="922"/>
        <v>Outer</v>
      </c>
      <c r="AO3112" s="48" t="str">
        <f t="shared" si="923"/>
        <v>0.2-0.3</v>
      </c>
      <c r="AP3112" s="49" t="str">
        <f t="shared" si="928"/>
        <v>18-19</v>
      </c>
      <c r="AQ3112" s="49" t="str">
        <f t="shared" si="929"/>
        <v>Mar</v>
      </c>
      <c r="AR3112" s="48" t="str">
        <f t="shared" si="930"/>
        <v>295-305</v>
      </c>
      <c r="AS3112" s="49" t="str">
        <f t="shared" si="924"/>
        <v>LWS-HTI</v>
      </c>
    </row>
    <row r="3113" spans="5:45" x14ac:dyDescent="0.3">
      <c r="E3113" s="15">
        <v>40999.770833333336</v>
      </c>
      <c r="F3113" s="21">
        <v>7.17</v>
      </c>
      <c r="G3113" s="21">
        <v>633.70001506805465</v>
      </c>
      <c r="H3113" s="42">
        <v>1.1967781286300858</v>
      </c>
      <c r="I3113" s="35">
        <v>299.60000000000002</v>
      </c>
      <c r="J3113" s="43">
        <v>6.9735006973500699E-2</v>
      </c>
      <c r="K3113" s="44">
        <v>0.38065684562927549</v>
      </c>
      <c r="L3113" s="26">
        <f t="shared" si="912"/>
        <v>7.1145102164852165</v>
      </c>
      <c r="M3113" s="26">
        <f t="shared" si="913"/>
        <v>0.45762046425969544</v>
      </c>
      <c r="N3113" s="96">
        <f t="shared" si="914"/>
        <v>8</v>
      </c>
      <c r="O3113" s="26">
        <f t="shared" si="915"/>
        <v>0.10002922305208019</v>
      </c>
      <c r="P3113" s="3">
        <f>IF(L3113&gt;'Power Curve'!$C$37,0,INDEX(Ci,$N3113,1)*POWER(1-O3113,3)+INDEX(Ci,$N3113,2)*3*O3113*POWER(1-O3113,2)+INDEX(Ci,$N3113,3)*3*POWER(O3113,2)*(1-O3113)+INDEX(Ci,$N3113,4)*POWER(O3113,3))</f>
        <v>626.15231461916051</v>
      </c>
      <c r="Q3113" s="3">
        <f>MAX(0,MIN(P3113-V3113+W3113,'Power Curve'!$C$39))</f>
        <v>613.10090428427486</v>
      </c>
      <c r="R3113" s="3">
        <f t="shared" si="916"/>
        <v>633.70001506805465</v>
      </c>
      <c r="S3113" s="3">
        <f t="shared" si="917"/>
        <v>-20.599110783779793</v>
      </c>
      <c r="T3113" s="3">
        <f t="shared" si="918"/>
        <v>20.599110783779793</v>
      </c>
      <c r="V3113" s="37">
        <f t="array" ref="V3113">SUM(_xlfn.NORM.DIST($AD$3:$AD$1003,$L3113,$AA3113,FALSE)*WindSpeedStep*$AE$3:$AE$1003)/AG3113</f>
        <v>623.0788843882649</v>
      </c>
      <c r="W3113" s="37">
        <f t="array" ref="W3113">SUM(_xlfn.NORM.DIST($AD$3:$AD$1003,$L3113,$AB3113,FALSE)*WindSpeedStep*$AE$3:$AE$1003)/AH3113</f>
        <v>610.02747405337925</v>
      </c>
      <c r="Y3113" s="1">
        <f t="shared" si="919"/>
        <v>7</v>
      </c>
      <c r="Z3113" s="99">
        <f>IF(L3113&lt;'Power Curve'!$P$28,'Power Curve'!$Q$28,IF(L3113&gt;'Power Curve'!$P$29,'Power Curve'!$Q$29,INDEX(ReferenceTurbulence,Y3113)+(L3113-INDEX(ReferenceTurbulenceWindSpeed,Y3113))*(INDEX(ReferenceTurbulence,Y3113+1)-INDEX(ReferenceTurbulence,Y3113))/(INDEX(ReferenceTurbulenceWindSpeed,Y3113+1)-INDEX(ReferenceTurbulenceWindSpeed,Y3113))))</f>
        <v>0.11964462437411383</v>
      </c>
      <c r="AA3113" s="100">
        <f t="shared" si="925"/>
        <v>0.85121290245716896</v>
      </c>
      <c r="AB3113" s="29">
        <f t="shared" si="926"/>
        <v>0.49613041955963855</v>
      </c>
      <c r="AG3113" s="40">
        <f t="array" ref="AG3113">SUM(_xlfn.NORM.DIST($AD$3:$AD$1003,$F3113,$AA3113,FALSE)*WindSpeedStep)</f>
        <v>1.0000000000000036</v>
      </c>
      <c r="AH3113" s="40">
        <f t="array" ref="AH3113">SUM(_xlfn.NORM.DIST($AD$3:$AD$1003,$F3113,$AB3113,FALSE)*WindSpeedStep)</f>
        <v>1.0000000000000038</v>
      </c>
      <c r="AJ3113" s="47">
        <f t="shared" si="920"/>
        <v>7</v>
      </c>
      <c r="AK3113" s="83" t="b">
        <f>COUNTIF('Power Curve'!$D$2:$D$31,AJ3113)&gt;0</f>
        <v>1</v>
      </c>
      <c r="AL3113" s="83" t="b">
        <f t="shared" si="921"/>
        <v>0</v>
      </c>
      <c r="AM3113" s="83" t="b">
        <f t="shared" si="927"/>
        <v>1</v>
      </c>
      <c r="AN3113" s="47" t="str">
        <f t="shared" si="922"/>
        <v>Outer</v>
      </c>
      <c r="AO3113" s="48" t="str">
        <f t="shared" si="923"/>
        <v>0.4-0.5</v>
      </c>
      <c r="AP3113" s="49" t="str">
        <f t="shared" si="928"/>
        <v>18-19</v>
      </c>
      <c r="AQ3113" s="49" t="str">
        <f t="shared" si="929"/>
        <v>Mar</v>
      </c>
      <c r="AR3113" s="48" t="str">
        <f t="shared" si="930"/>
        <v>295-305</v>
      </c>
      <c r="AS3113" s="49" t="str">
        <f t="shared" si="924"/>
        <v>LWS-LTI</v>
      </c>
    </row>
    <row r="3114" spans="5:45" x14ac:dyDescent="0.3">
      <c r="E3114" s="15">
        <v>40999.777777777781</v>
      </c>
      <c r="F3114" s="21">
        <v>7.15</v>
      </c>
      <c r="G3114" s="21">
        <v>664.84000492095993</v>
      </c>
      <c r="H3114" s="42">
        <v>1.196866959729548</v>
      </c>
      <c r="I3114" s="35">
        <v>301.89999999999998</v>
      </c>
      <c r="J3114" s="43">
        <v>7.8321678321678329E-2</v>
      </c>
      <c r="K3114" s="44">
        <v>0.35555121267834688</v>
      </c>
      <c r="L3114" s="26">
        <f t="shared" si="912"/>
        <v>7.094840529676433</v>
      </c>
      <c r="M3114" s="26">
        <f t="shared" si="913"/>
        <v>0.45458045075659448</v>
      </c>
      <c r="N3114" s="96">
        <f t="shared" si="914"/>
        <v>8</v>
      </c>
      <c r="O3114" s="26">
        <f t="shared" si="915"/>
        <v>8.0232053787820792E-2</v>
      </c>
      <c r="P3114" s="3">
        <f>IF(L3114&gt;'Power Curve'!$C$37,0,INDEX(Ci,$N3114,1)*POWER(1-O3114,3)+INDEX(Ci,$N3114,2)*3*O3114*POWER(1-O3114,2)+INDEX(Ci,$N3114,3)*3*POWER(O3114,2)*(1-O3114)+INDEX(Ci,$N3114,4)*POWER(O3114,3))</f>
        <v>620.98771417689306</v>
      </c>
      <c r="Q3114" s="3">
        <f>MAX(0,MIN(P3114-V3114+W3114,'Power Curve'!$C$39))</f>
        <v>609.73409776032872</v>
      </c>
      <c r="R3114" s="3">
        <f t="shared" si="916"/>
        <v>664.84000492095993</v>
      </c>
      <c r="S3114" s="3">
        <f t="shared" si="917"/>
        <v>-55.105907160631205</v>
      </c>
      <c r="T3114" s="3">
        <f t="shared" si="918"/>
        <v>55.105907160631205</v>
      </c>
      <c r="V3114" s="37">
        <f t="array" ref="V3114">SUM(_xlfn.NORM.DIST($AD$3:$AD$1003,$L3114,$AA3114,FALSE)*WindSpeedStep*$AE$3:$AE$1003)/AG3114</f>
        <v>618.02648001772741</v>
      </c>
      <c r="W3114" s="37">
        <f t="array" ref="W3114">SUM(_xlfn.NORM.DIST($AD$3:$AD$1003,$L3114,$AB3114,FALSE)*WindSpeedStep*$AE$3:$AE$1003)/AH3114</f>
        <v>606.77286360116307</v>
      </c>
      <c r="Y3114" s="1">
        <f t="shared" si="919"/>
        <v>7</v>
      </c>
      <c r="Z3114" s="99">
        <f>IF(L3114&lt;'Power Curve'!$P$28,'Power Curve'!$Q$28,IF(L3114&gt;'Power Curve'!$P$29,'Power Curve'!$Q$29,INDEX(ReferenceTurbulence,Y3114)+(L3114-INDEX(ReferenceTurbulenceWindSpeed,Y3114))*(INDEX(ReferenceTurbulence,Y3114+1)-INDEX(ReferenceTurbulence,Y3114))/(INDEX(ReferenceTurbulenceWindSpeed,Y3114+1)-INDEX(ReferenceTurbulenceWindSpeed,Y3114))))</f>
        <v>0.11965008756941639</v>
      </c>
      <c r="AA3114" s="100">
        <f t="shared" si="925"/>
        <v>0.84889829066682976</v>
      </c>
      <c r="AB3114" s="29">
        <f t="shared" si="926"/>
        <v>0.5556798177089235</v>
      </c>
      <c r="AG3114" s="40">
        <f t="array" ref="AG3114">SUM(_xlfn.NORM.DIST($AD$3:$AD$1003,$F3114,$AA3114,FALSE)*WindSpeedStep)</f>
        <v>1.000000000000004</v>
      </c>
      <c r="AH3114" s="40">
        <f t="array" ref="AH3114">SUM(_xlfn.NORM.DIST($AD$3:$AD$1003,$F3114,$AB3114,FALSE)*WindSpeedStep)</f>
        <v>1.0000000000000033</v>
      </c>
      <c r="AJ3114" s="47">
        <f t="shared" si="920"/>
        <v>7</v>
      </c>
      <c r="AK3114" s="83" t="b">
        <f>COUNTIF('Power Curve'!$D$2:$D$31,AJ3114)&gt;0</f>
        <v>1</v>
      </c>
      <c r="AL3114" s="83" t="b">
        <f t="shared" si="921"/>
        <v>0</v>
      </c>
      <c r="AM3114" s="83" t="b">
        <f t="shared" si="927"/>
        <v>1</v>
      </c>
      <c r="AN3114" s="47" t="str">
        <f t="shared" si="922"/>
        <v>Outer</v>
      </c>
      <c r="AO3114" s="48" t="str">
        <f t="shared" si="923"/>
        <v>0.4-0.5</v>
      </c>
      <c r="AP3114" s="49" t="str">
        <f t="shared" si="928"/>
        <v>18-19</v>
      </c>
      <c r="AQ3114" s="49" t="str">
        <f t="shared" si="929"/>
        <v>Mar</v>
      </c>
      <c r="AR3114" s="48" t="str">
        <f t="shared" si="930"/>
        <v>295-305</v>
      </c>
      <c r="AS3114" s="49" t="str">
        <f t="shared" si="924"/>
        <v>LWS-LTI</v>
      </c>
    </row>
    <row r="3115" spans="5:45" x14ac:dyDescent="0.3">
      <c r="E3115" s="15">
        <v>40999.784722222219</v>
      </c>
      <c r="F3115" s="21">
        <v>6.56</v>
      </c>
      <c r="G3115" s="21">
        <v>486.57997894287109</v>
      </c>
      <c r="H3115" s="42">
        <v>1.1968546729729135</v>
      </c>
      <c r="I3115" s="35">
        <v>301.5</v>
      </c>
      <c r="J3115" s="43">
        <v>0.10975609756097561</v>
      </c>
      <c r="K3115" s="44">
        <v>0.45338363863570008</v>
      </c>
      <c r="L3115" s="26">
        <f t="shared" si="912"/>
        <v>6.5093698755952092</v>
      </c>
      <c r="M3115" s="26">
        <f t="shared" si="913"/>
        <v>0.3640940738570162</v>
      </c>
      <c r="N3115" s="96">
        <f t="shared" si="914"/>
        <v>7</v>
      </c>
      <c r="O3115" s="26">
        <f t="shared" si="915"/>
        <v>0.48587639916125119</v>
      </c>
      <c r="P3115" s="3">
        <f>IF(L3115&gt;'Power Curve'!$C$37,0,INDEX(Ci,$N3115,1)*POWER(1-O3115,3)+INDEX(Ci,$N3115,2)*3*O3115*POWER(1-O3115,2)+INDEX(Ci,$N3115,3)*3*POWER(O3115,2)*(1-O3115)+INDEX(Ci,$N3115,4)*POWER(O3115,3))</f>
        <v>472.96545146284382</v>
      </c>
      <c r="Q3115" s="3">
        <f>MAX(0,MIN(P3115-V3115+W3115,'Power Curve'!$C$39))</f>
        <v>470.20998225335995</v>
      </c>
      <c r="R3115" s="3">
        <f t="shared" si="916"/>
        <v>486.57997894287109</v>
      </c>
      <c r="S3115" s="3">
        <f t="shared" si="917"/>
        <v>-16.36999668951114</v>
      </c>
      <c r="T3115" s="3">
        <f t="shared" si="918"/>
        <v>16.36999668951114</v>
      </c>
      <c r="V3115" s="37">
        <f t="array" ref="V3115">SUM(_xlfn.NORM.DIST($AD$3:$AD$1003,$L3115,$AA3115,FALSE)*WindSpeedStep*$AE$3:$AE$1003)/AG3115</f>
        <v>477.66503602145809</v>
      </c>
      <c r="W3115" s="37">
        <f t="array" ref="W3115">SUM(_xlfn.NORM.DIST($AD$3:$AD$1003,$L3115,$AB3115,FALSE)*WindSpeedStep*$AE$3:$AE$1003)/AH3115</f>
        <v>474.90956681197423</v>
      </c>
      <c r="Y3115" s="1">
        <f t="shared" si="919"/>
        <v>6</v>
      </c>
      <c r="Z3115" s="99">
        <f>IF(L3115&lt;'Power Curve'!$P$28,'Power Curve'!$Q$28,IF(L3115&gt;'Power Curve'!$P$29,'Power Curve'!$Q$29,INDEX(ReferenceTurbulence,Y3115)+(L3115-INDEX(ReferenceTurbulenceWindSpeed,Y3115))*(INDEX(ReferenceTurbulence,Y3115+1)-INDEX(ReferenceTurbulence,Y3115))/(INDEX(ReferenceTurbulenceWindSpeed,Y3115+1)-INDEX(ReferenceTurbulenceWindSpeed,Y3115))))</f>
        <v>0.12066639413579704</v>
      </c>
      <c r="AA3115" s="100">
        <f t="shared" si="925"/>
        <v>0.78546219098425563</v>
      </c>
      <c r="AB3115" s="29">
        <f t="shared" si="926"/>
        <v>0.71444303512630347</v>
      </c>
      <c r="AG3115" s="40">
        <f t="array" ref="AG3115">SUM(_xlfn.NORM.DIST($AD$3:$AD$1003,$F3115,$AA3115,FALSE)*WindSpeedStep)</f>
        <v>1.0000000000000036</v>
      </c>
      <c r="AH3115" s="40">
        <f t="array" ref="AH3115">SUM(_xlfn.NORM.DIST($AD$3:$AD$1003,$F3115,$AB3115,FALSE)*WindSpeedStep)</f>
        <v>1.0000000000000036</v>
      </c>
      <c r="AJ3115" s="47">
        <f t="shared" si="920"/>
        <v>7</v>
      </c>
      <c r="AK3115" s="83" t="b">
        <f>COUNTIF('Power Curve'!$D$2:$D$31,AJ3115)&gt;0</f>
        <v>1</v>
      </c>
      <c r="AL3115" s="83" t="b">
        <f t="shared" si="921"/>
        <v>0</v>
      </c>
      <c r="AM3115" s="83" t="b">
        <f t="shared" si="927"/>
        <v>1</v>
      </c>
      <c r="AN3115" s="47" t="str">
        <f t="shared" si="922"/>
        <v>Outer</v>
      </c>
      <c r="AO3115" s="48" t="str">
        <f t="shared" si="923"/>
        <v>0.3-0.4</v>
      </c>
      <c r="AP3115" s="49" t="str">
        <f t="shared" si="928"/>
        <v>18-19</v>
      </c>
      <c r="AQ3115" s="49" t="str">
        <f t="shared" si="929"/>
        <v>Mar</v>
      </c>
      <c r="AR3115" s="48" t="str">
        <f t="shared" si="930"/>
        <v>295-305</v>
      </c>
      <c r="AS3115" s="49" t="str">
        <f t="shared" si="924"/>
        <v>Inner-TI</v>
      </c>
    </row>
    <row r="3116" spans="5:45" x14ac:dyDescent="0.3">
      <c r="E3116" s="15">
        <v>40999.791666666664</v>
      </c>
      <c r="F3116" s="21">
        <v>5.79</v>
      </c>
      <c r="G3116" s="21">
        <v>322.26000213623007</v>
      </c>
      <c r="H3116" s="42">
        <v>1.1974325420333063</v>
      </c>
      <c r="I3116" s="35">
        <v>291.7</v>
      </c>
      <c r="J3116" s="43">
        <v>0.11744386873920554</v>
      </c>
      <c r="K3116" s="44">
        <v>0.53371800853992246</v>
      </c>
      <c r="L3116" s="26">
        <f t="shared" si="912"/>
        <v>5.7462372485645172</v>
      </c>
      <c r="M3116" s="26">
        <f t="shared" si="913"/>
        <v>0.24614946633056523</v>
      </c>
      <c r="N3116" s="96">
        <f t="shared" si="914"/>
        <v>6</v>
      </c>
      <c r="O3116" s="26">
        <f t="shared" si="915"/>
        <v>0.71577117914533039</v>
      </c>
      <c r="P3116" s="3">
        <f>IF(L3116&gt;'Power Curve'!$C$37,0,INDEX(Ci,$N3116,1)*POWER(1-O3116,3)+INDEX(Ci,$N3116,2)*3*O3116*POWER(1-O3116,2)+INDEX(Ci,$N3116,3)*3*POWER(O3116,2)*(1-O3116)+INDEX(Ci,$N3116,4)*POWER(O3116,3))</f>
        <v>319.54987061470376</v>
      </c>
      <c r="Q3116" s="3">
        <f>MAX(0,MIN(P3116-V3116+W3116,'Power Curve'!$C$39))</f>
        <v>319.25505608659961</v>
      </c>
      <c r="R3116" s="3">
        <f t="shared" si="916"/>
        <v>322.26000213623007</v>
      </c>
      <c r="S3116" s="3">
        <f t="shared" si="917"/>
        <v>-3.0049460496304619</v>
      </c>
      <c r="T3116" s="3">
        <f t="shared" si="918"/>
        <v>3.0049460496304619</v>
      </c>
      <c r="V3116" s="37">
        <f t="array" ref="V3116">SUM(_xlfn.NORM.DIST($AD$3:$AD$1003,$L3116,$AA3116,FALSE)*WindSpeedStep*$AE$3:$AE$1003)/AG3116</f>
        <v>321.15431701765101</v>
      </c>
      <c r="W3116" s="37">
        <f t="array" ref="W3116">SUM(_xlfn.NORM.DIST($AD$3:$AD$1003,$L3116,$AB3116,FALSE)*WindSpeedStep*$AE$3:$AE$1003)/AH3116</f>
        <v>320.85950248954686</v>
      </c>
      <c r="Y3116" s="1">
        <f t="shared" si="919"/>
        <v>5</v>
      </c>
      <c r="Z3116" s="99">
        <f>IF(L3116&lt;'Power Curve'!$P$28,'Power Curve'!$Q$28,IF(L3116&gt;'Power Curve'!$P$29,'Power Curve'!$Q$29,INDEX(ReferenceTurbulence,Y3116)+(L3116-INDEX(ReferenceTurbulenceWindSpeed,Y3116))*(INDEX(ReferenceTurbulence,Y3116+1)-INDEX(ReferenceTurbulence,Y3116))/(INDEX(ReferenceTurbulenceWindSpeed,Y3116+1)-INDEX(ReferenceTurbulenceWindSpeed,Y3116))))</f>
        <v>0.1205158384352891</v>
      </c>
      <c r="AA3116" s="100">
        <f t="shared" si="925"/>
        <v>0.6925125998588415</v>
      </c>
      <c r="AB3116" s="29">
        <f t="shared" si="926"/>
        <v>0.6748603331647447</v>
      </c>
      <c r="AG3116" s="40">
        <f t="array" ref="AG3116">SUM(_xlfn.NORM.DIST($AD$3:$AD$1003,$F3116,$AA3116,FALSE)*WindSpeedStep)</f>
        <v>1.0000000000000036</v>
      </c>
      <c r="AH3116" s="40">
        <f t="array" ref="AH3116">SUM(_xlfn.NORM.DIST($AD$3:$AD$1003,$F3116,$AB3116,FALSE)*WindSpeedStep)</f>
        <v>1.000000000000004</v>
      </c>
      <c r="AJ3116" s="47">
        <f t="shared" si="920"/>
        <v>6</v>
      </c>
      <c r="AK3116" s="83" t="b">
        <f>COUNTIF('Power Curve'!$D$2:$D$31,AJ3116)&gt;0</f>
        <v>1</v>
      </c>
      <c r="AL3116" s="83" t="b">
        <f t="shared" si="921"/>
        <v>0</v>
      </c>
      <c r="AM3116" s="83" t="b">
        <f t="shared" si="927"/>
        <v>1</v>
      </c>
      <c r="AN3116" s="47" t="str">
        <f t="shared" si="922"/>
        <v>Outer</v>
      </c>
      <c r="AO3116" s="48" t="str">
        <f t="shared" si="923"/>
        <v>0.2-0.3</v>
      </c>
      <c r="AP3116" s="49" t="str">
        <f t="shared" si="928"/>
        <v>19-20</v>
      </c>
      <c r="AQ3116" s="49" t="str">
        <f t="shared" si="929"/>
        <v>Mar</v>
      </c>
      <c r="AR3116" s="48" t="str">
        <f t="shared" si="930"/>
        <v>285-295</v>
      </c>
      <c r="AS3116" s="49" t="str">
        <f t="shared" si="924"/>
        <v>Inner-TI</v>
      </c>
    </row>
    <row r="3117" spans="5:45" x14ac:dyDescent="0.3">
      <c r="E3117" s="15">
        <v>40999.798611111109</v>
      </c>
      <c r="F3117" s="21">
        <v>6.65</v>
      </c>
      <c r="G3117" s="21">
        <v>438.02999496460012</v>
      </c>
      <c r="H3117" s="42">
        <v>1.197477016531912</v>
      </c>
      <c r="I3117" s="35">
        <v>290.60000000000002</v>
      </c>
      <c r="J3117" s="43">
        <v>9.7744360902255634E-2</v>
      </c>
      <c r="K3117" s="44">
        <v>0.47980091631653493</v>
      </c>
      <c r="L3117" s="26">
        <f t="shared" si="912"/>
        <v>6.5998187888242814</v>
      </c>
      <c r="M3117" s="26">
        <f t="shared" si="913"/>
        <v>0.37807324496585137</v>
      </c>
      <c r="N3117" s="96">
        <f t="shared" si="914"/>
        <v>7</v>
      </c>
      <c r="O3117" s="26">
        <f t="shared" si="915"/>
        <v>0.57782190257545751</v>
      </c>
      <c r="P3117" s="3">
        <f>IF(L3117&gt;'Power Curve'!$C$37,0,INDEX(Ci,$N3117,1)*POWER(1-O3117,3)+INDEX(Ci,$N3117,2)*3*O3117*POWER(1-O3117,2)+INDEX(Ci,$N3117,3)*3*POWER(O3117,2)*(1-O3117)+INDEX(Ci,$N3117,4)*POWER(O3117,3))</f>
        <v>494.98710018583211</v>
      </c>
      <c r="Q3117" s="3">
        <f>MAX(0,MIN(P3117-V3117+W3117,'Power Curve'!$C$39))</f>
        <v>489.13936783107874</v>
      </c>
      <c r="R3117" s="3">
        <f t="shared" si="916"/>
        <v>438.02999496460012</v>
      </c>
      <c r="S3117" s="3">
        <f t="shared" si="917"/>
        <v>51.109372866478623</v>
      </c>
      <c r="T3117" s="3">
        <f t="shared" si="918"/>
        <v>51.109372866478623</v>
      </c>
      <c r="V3117" s="37">
        <f t="array" ref="V3117">SUM(_xlfn.NORM.DIST($AD$3:$AD$1003,$L3117,$AA3117,FALSE)*WindSpeedStep*$AE$3:$AE$1003)/AG3117</f>
        <v>498.12456855951507</v>
      </c>
      <c r="W3117" s="37">
        <f t="array" ref="W3117">SUM(_xlfn.NORM.DIST($AD$3:$AD$1003,$L3117,$AB3117,FALSE)*WindSpeedStep*$AE$3:$AE$1003)/AH3117</f>
        <v>492.27683620476171</v>
      </c>
      <c r="Y3117" s="1">
        <f t="shared" si="919"/>
        <v>6</v>
      </c>
      <c r="Z3117" s="99">
        <f>IF(L3117&lt;'Power Curve'!$P$28,'Power Curve'!$Q$28,IF(L3117&gt;'Power Curve'!$P$29,'Power Curve'!$Q$29,INDEX(ReferenceTurbulence,Y3117)+(L3117-INDEX(ReferenceTurbulenceWindSpeed,Y3117))*(INDEX(ReferenceTurbulence,Y3117+1)-INDEX(ReferenceTurbulence,Y3117))/(INDEX(ReferenceTurbulenceWindSpeed,Y3117+1)-INDEX(ReferenceTurbulenceWindSpeed,Y3117))))</f>
        <v>0.12048859821276958</v>
      </c>
      <c r="AA3117" s="100">
        <f t="shared" si="925"/>
        <v>0.79520291432373647</v>
      </c>
      <c r="AB3117" s="29">
        <f t="shared" si="926"/>
        <v>0.64509506958432827</v>
      </c>
      <c r="AG3117" s="40">
        <f t="array" ref="AG3117">SUM(_xlfn.NORM.DIST($AD$3:$AD$1003,$F3117,$AA3117,FALSE)*WindSpeedStep)</f>
        <v>1.0000000000000042</v>
      </c>
      <c r="AH3117" s="40">
        <f t="array" ref="AH3117">SUM(_xlfn.NORM.DIST($AD$3:$AD$1003,$F3117,$AB3117,FALSE)*WindSpeedStep)</f>
        <v>1.0000000000000033</v>
      </c>
      <c r="AJ3117" s="47">
        <f t="shared" si="920"/>
        <v>7</v>
      </c>
      <c r="AK3117" s="83" t="b">
        <f>COUNTIF('Power Curve'!$D$2:$D$31,AJ3117)&gt;0</f>
        <v>1</v>
      </c>
      <c r="AL3117" s="83" t="b">
        <f t="shared" si="921"/>
        <v>0</v>
      </c>
      <c r="AM3117" s="83" t="b">
        <f t="shared" si="927"/>
        <v>1</v>
      </c>
      <c r="AN3117" s="47" t="str">
        <f t="shared" si="922"/>
        <v>Outer</v>
      </c>
      <c r="AO3117" s="48" t="str">
        <f t="shared" si="923"/>
        <v>0.3-0.4</v>
      </c>
      <c r="AP3117" s="49" t="str">
        <f t="shared" si="928"/>
        <v>19-20</v>
      </c>
      <c r="AQ3117" s="49" t="str">
        <f t="shared" si="929"/>
        <v>Mar</v>
      </c>
      <c r="AR3117" s="48" t="str">
        <f t="shared" si="930"/>
        <v>285-295</v>
      </c>
      <c r="AS3117" s="49" t="str">
        <f t="shared" si="924"/>
        <v>LWS-LTI</v>
      </c>
    </row>
    <row r="3118" spans="5:45" x14ac:dyDescent="0.3">
      <c r="E3118" s="15">
        <v>40999.805555555555</v>
      </c>
      <c r="F3118" s="21">
        <v>7.79</v>
      </c>
      <c r="G3118" s="21">
        <v>806.17997741699241</v>
      </c>
      <c r="H3118" s="42">
        <v>1.1971090864573923</v>
      </c>
      <c r="I3118" s="35">
        <v>289.10000000000002</v>
      </c>
      <c r="J3118" s="43">
        <v>0.10269576379974327</v>
      </c>
      <c r="K3118" s="44">
        <v>0.39031873740503653</v>
      </c>
      <c r="L3118" s="26">
        <f t="shared" si="912"/>
        <v>7.7304243976448479</v>
      </c>
      <c r="M3118" s="26">
        <f t="shared" si="913"/>
        <v>0.55281198640637796</v>
      </c>
      <c r="N3118" s="96">
        <f t="shared" si="914"/>
        <v>8</v>
      </c>
      <c r="O3118" s="26">
        <f t="shared" si="915"/>
        <v>0.71993524469905246</v>
      </c>
      <c r="P3118" s="3">
        <f>IF(L3118&gt;'Power Curve'!$C$37,0,INDEX(Ci,$N3118,1)*POWER(1-O3118,3)+INDEX(Ci,$N3118,2)*3*O3118*POWER(1-O3118,2)+INDEX(Ci,$N3118,3)*3*POWER(O3118,2)*(1-O3118)+INDEX(Ci,$N3118,4)*POWER(O3118,3))</f>
        <v>798.3779270215839</v>
      </c>
      <c r="Q3118" s="3">
        <f>MAX(0,MIN(P3118-V3118+W3118,'Power Curve'!$C$39))</f>
        <v>791.90647533969229</v>
      </c>
      <c r="R3118" s="3">
        <f t="shared" si="916"/>
        <v>806.17997741699241</v>
      </c>
      <c r="S3118" s="3">
        <f t="shared" si="917"/>
        <v>-14.273502077300122</v>
      </c>
      <c r="T3118" s="3">
        <f t="shared" si="918"/>
        <v>14.273502077300122</v>
      </c>
      <c r="V3118" s="37">
        <f t="array" ref="V3118">SUM(_xlfn.NORM.DIST($AD$3:$AD$1003,$L3118,$AA3118,FALSE)*WindSpeedStep*$AE$3:$AE$1003)/AG3118</f>
        <v>792.52791707908921</v>
      </c>
      <c r="W3118" s="37">
        <f t="array" ref="W3118">SUM(_xlfn.NORM.DIST($AD$3:$AD$1003,$L3118,$AB3118,FALSE)*WindSpeedStep*$AE$3:$AE$1003)/AH3118</f>
        <v>786.0564653971976</v>
      </c>
      <c r="Y3118" s="1">
        <f t="shared" si="919"/>
        <v>7</v>
      </c>
      <c r="Z3118" s="99">
        <f>IF(L3118&lt;'Power Curve'!$P$28,'Power Curve'!$Q$28,IF(L3118&gt;'Power Curve'!$P$29,'Power Curve'!$Q$29,INDEX(ReferenceTurbulence,Y3118)+(L3118-INDEX(ReferenceTurbulenceWindSpeed,Y3118))*(INDEX(ReferenceTurbulence,Y3118+1)-INDEX(ReferenceTurbulence,Y3118))/(INDEX(ReferenceTurbulenceWindSpeed,Y3118+1)-INDEX(ReferenceTurbulenceWindSpeed,Y3118))))</f>
        <v>0.11947355609559947</v>
      </c>
      <c r="AA3118" s="100">
        <f t="shared" si="925"/>
        <v>0.9235812929148125</v>
      </c>
      <c r="AB3118" s="29">
        <f t="shared" si="926"/>
        <v>0.79388183801230794</v>
      </c>
      <c r="AG3118" s="40">
        <f t="array" ref="AG3118">SUM(_xlfn.NORM.DIST($AD$3:$AD$1003,$F3118,$AA3118,FALSE)*WindSpeedStep)</f>
        <v>1.0000000000000033</v>
      </c>
      <c r="AH3118" s="40">
        <f t="array" ref="AH3118">SUM(_xlfn.NORM.DIST($AD$3:$AD$1003,$F3118,$AB3118,FALSE)*WindSpeedStep)</f>
        <v>1.0000000000000038</v>
      </c>
      <c r="AJ3118" s="47">
        <f t="shared" si="920"/>
        <v>8</v>
      </c>
      <c r="AK3118" s="83" t="b">
        <f>COUNTIF('Power Curve'!$D$2:$D$31,AJ3118)&gt;0</f>
        <v>1</v>
      </c>
      <c r="AL3118" s="83" t="b">
        <f t="shared" si="921"/>
        <v>0</v>
      </c>
      <c r="AM3118" s="83" t="b">
        <f t="shared" si="927"/>
        <v>1</v>
      </c>
      <c r="AN3118" s="47" t="str">
        <f t="shared" si="922"/>
        <v>Outer</v>
      </c>
      <c r="AO3118" s="48" t="str">
        <f t="shared" si="923"/>
        <v>0.5-0.6</v>
      </c>
      <c r="AP3118" s="49" t="str">
        <f t="shared" si="928"/>
        <v>19-20</v>
      </c>
      <c r="AQ3118" s="49" t="str">
        <f t="shared" si="929"/>
        <v>Mar</v>
      </c>
      <c r="AR3118" s="48" t="str">
        <f t="shared" si="930"/>
        <v>285-295</v>
      </c>
      <c r="AS3118" s="49" t="str">
        <f t="shared" si="924"/>
        <v>Inner-TI</v>
      </c>
    </row>
    <row r="3119" spans="5:45" x14ac:dyDescent="0.3">
      <c r="E3119" s="15">
        <v>40999.8125</v>
      </c>
      <c r="F3119" s="21">
        <v>8.6300000000000008</v>
      </c>
      <c r="G3119" s="21">
        <v>1019.2200317382813</v>
      </c>
      <c r="H3119" s="42">
        <v>1.196341306640645</v>
      </c>
      <c r="I3119" s="35">
        <v>288.60000000000002</v>
      </c>
      <c r="J3119" s="43">
        <v>6.1413673232908458E-2</v>
      </c>
      <c r="K3119" s="44">
        <v>0.45566249537998721</v>
      </c>
      <c r="L3119" s="26">
        <f t="shared" si="912"/>
        <v>8.5621690623078823</v>
      </c>
      <c r="M3119" s="26">
        <f t="shared" si="913"/>
        <v>0.68136080552528033</v>
      </c>
      <c r="N3119" s="96">
        <f t="shared" si="914"/>
        <v>9</v>
      </c>
      <c r="O3119" s="26">
        <f t="shared" si="915"/>
        <v>0.55323339464438226</v>
      </c>
      <c r="P3119" s="3">
        <f>IF(L3119&gt;'Power Curve'!$C$37,0,INDEX(Ci,$N3119,1)*POWER(1-O3119,3)+INDEX(Ci,$N3119,2)*3*O3119*POWER(1-O3119,2)+INDEX(Ci,$N3119,3)*3*POWER(O3119,2)*(1-O3119)+INDEX(Ci,$N3119,4)*POWER(O3119,3))</f>
        <v>1052.8070257713716</v>
      </c>
      <c r="Q3119" s="3">
        <f>MAX(0,MIN(P3119-V3119+W3119,'Power Curve'!$C$39))</f>
        <v>1028.5058304828899</v>
      </c>
      <c r="R3119" s="3">
        <f t="shared" si="916"/>
        <v>1019.2200317382813</v>
      </c>
      <c r="S3119" s="3">
        <f t="shared" si="917"/>
        <v>9.2857987446086554</v>
      </c>
      <c r="T3119" s="3">
        <f t="shared" si="918"/>
        <v>9.2857987446086554</v>
      </c>
      <c r="V3119" s="37">
        <f t="array" ref="V3119">SUM(_xlfn.NORM.DIST($AD$3:$AD$1003,$L3119,$AA3119,FALSE)*WindSpeedStep*$AE$3:$AE$1003)/AG3119</f>
        <v>1056.405049300977</v>
      </c>
      <c r="W3119" s="37">
        <f t="array" ref="W3119">SUM(_xlfn.NORM.DIST($AD$3:$AD$1003,$L3119,$AB3119,FALSE)*WindSpeedStep*$AE$3:$AE$1003)/AH3119</f>
        <v>1032.1038540124953</v>
      </c>
      <c r="Y3119" s="1">
        <f t="shared" si="919"/>
        <v>8</v>
      </c>
      <c r="Z3119" s="99">
        <f>IF(L3119&lt;'Power Curve'!$P$28,'Power Curve'!$Q$28,IF(L3119&gt;'Power Curve'!$P$29,'Power Curve'!$Q$29,INDEX(ReferenceTurbulence,Y3119)+(L3119-INDEX(ReferenceTurbulenceWindSpeed,Y3119))*(INDEX(ReferenceTurbulence,Y3119+1)-INDEX(ReferenceTurbulence,Y3119))/(INDEX(ReferenceTurbulenceWindSpeed,Y3119+1)-INDEX(ReferenceTurbulenceWindSpeed,Y3119))))</f>
        <v>0.12003212524753723</v>
      </c>
      <c r="AA3119" s="100">
        <f t="shared" si="925"/>
        <v>1.0277353492775281</v>
      </c>
      <c r="AB3119" s="29">
        <f t="shared" si="926"/>
        <v>0.52583425295749453</v>
      </c>
      <c r="AG3119" s="40">
        <f t="array" ref="AG3119">SUM(_xlfn.NORM.DIST($AD$3:$AD$1003,$F3119,$AA3119,FALSE)*WindSpeedStep)</f>
        <v>1.0000000000000038</v>
      </c>
      <c r="AH3119" s="40">
        <f t="array" ref="AH3119">SUM(_xlfn.NORM.DIST($AD$3:$AD$1003,$F3119,$AB3119,FALSE)*WindSpeedStep)</f>
        <v>1.0000000000000038</v>
      </c>
      <c r="AJ3119" s="47">
        <f t="shared" si="920"/>
        <v>9</v>
      </c>
      <c r="AK3119" s="83" t="b">
        <f>COUNTIF('Power Curve'!$D$2:$D$31,AJ3119)&gt;0</f>
        <v>1</v>
      </c>
      <c r="AL3119" s="83" t="b">
        <f t="shared" si="921"/>
        <v>0</v>
      </c>
      <c r="AM3119" s="83" t="b">
        <f t="shared" si="927"/>
        <v>1</v>
      </c>
      <c r="AN3119" s="47" t="str">
        <f t="shared" si="922"/>
        <v>Outer</v>
      </c>
      <c r="AO3119" s="48" t="str">
        <f t="shared" si="923"/>
        <v>0.6-0.7</v>
      </c>
      <c r="AP3119" s="49" t="str">
        <f t="shared" si="928"/>
        <v>19-20</v>
      </c>
      <c r="AQ3119" s="49" t="str">
        <f t="shared" si="929"/>
        <v>Mar</v>
      </c>
      <c r="AR3119" s="48" t="str">
        <f t="shared" si="930"/>
        <v>285-295</v>
      </c>
      <c r="AS3119" s="49" t="str">
        <f t="shared" si="924"/>
        <v>HWS-LTI</v>
      </c>
    </row>
    <row r="3120" spans="5:45" x14ac:dyDescent="0.3">
      <c r="E3120" s="15">
        <v>40999.819444444445</v>
      </c>
      <c r="F3120" s="21">
        <v>8.58</v>
      </c>
      <c r="G3120" s="21">
        <v>1102.48999786377</v>
      </c>
      <c r="H3120" s="42">
        <v>1.1961636697327154</v>
      </c>
      <c r="I3120" s="35">
        <v>288.89999999999998</v>
      </c>
      <c r="J3120" s="43">
        <v>6.75990675990676E-2</v>
      </c>
      <c r="K3120" s="44">
        <v>0.3657042875527286</v>
      </c>
      <c r="L3120" s="26">
        <f t="shared" si="912"/>
        <v>8.5121407115406758</v>
      </c>
      <c r="M3120" s="26">
        <f t="shared" si="913"/>
        <v>0.67362876264383176</v>
      </c>
      <c r="N3120" s="96">
        <f t="shared" si="914"/>
        <v>9</v>
      </c>
      <c r="O3120" s="26">
        <f t="shared" si="915"/>
        <v>0.5032276383606511</v>
      </c>
      <c r="P3120" s="3">
        <f>IF(L3120&gt;'Power Curve'!$C$37,0,INDEX(Ci,$N3120,1)*POWER(1-O3120,3)+INDEX(Ci,$N3120,2)*3*O3120*POWER(1-O3120,2)+INDEX(Ci,$N3120,3)*3*POWER(O3120,2)*(1-O3120)+INDEX(Ci,$N3120,4)*POWER(O3120,3))</f>
        <v>1036.7955213125249</v>
      </c>
      <c r="Q3120" s="3">
        <f>MAX(0,MIN(P3120-V3120+W3120,'Power Curve'!$C$39))</f>
        <v>1014.8188211300758</v>
      </c>
      <c r="R3120" s="3">
        <f t="shared" si="916"/>
        <v>1102.48999786377</v>
      </c>
      <c r="S3120" s="3">
        <f t="shared" si="917"/>
        <v>-87.67117673369421</v>
      </c>
      <c r="T3120" s="3">
        <f t="shared" si="918"/>
        <v>87.67117673369421</v>
      </c>
      <c r="V3120" s="37">
        <f t="array" ref="V3120">SUM(_xlfn.NORM.DIST($AD$3:$AD$1003,$L3120,$AA3120,FALSE)*WindSpeedStep*$AE$3:$AE$1003)/AG3120</f>
        <v>1039.5627362801961</v>
      </c>
      <c r="W3120" s="37">
        <f t="array" ref="W3120">SUM(_xlfn.NORM.DIST($AD$3:$AD$1003,$L3120,$AB3120,FALSE)*WindSpeedStep*$AE$3:$AE$1003)/AH3120</f>
        <v>1017.586036097747</v>
      </c>
      <c r="Y3120" s="1">
        <f t="shared" si="919"/>
        <v>8</v>
      </c>
      <c r="Z3120" s="99">
        <f>IF(L3120&lt;'Power Curve'!$P$28,'Power Curve'!$Q$28,IF(L3120&gt;'Power Curve'!$P$29,'Power Curve'!$Q$29,INDEX(ReferenceTurbulence,Y3120)+(L3120-INDEX(ReferenceTurbulenceWindSpeed,Y3120))*(INDEX(ReferenceTurbulence,Y3120+1)-INDEX(ReferenceTurbulence,Y3120))/(INDEX(ReferenceTurbulenceWindSpeed,Y3120+1)-INDEX(ReferenceTurbulenceWindSpeed,Y3120))))</f>
        <v>0.11997465144125274</v>
      </c>
      <c r="AA3120" s="100">
        <f t="shared" si="925"/>
        <v>1.0212411148859897</v>
      </c>
      <c r="AB3120" s="29">
        <f t="shared" si="926"/>
        <v>0.57541277537221347</v>
      </c>
      <c r="AG3120" s="40">
        <f t="array" ref="AG3120">SUM(_xlfn.NORM.DIST($AD$3:$AD$1003,$F3120,$AA3120,FALSE)*WindSpeedStep)</f>
        <v>1.0000000000000033</v>
      </c>
      <c r="AH3120" s="40">
        <f t="array" ref="AH3120">SUM(_xlfn.NORM.DIST($AD$3:$AD$1003,$F3120,$AB3120,FALSE)*WindSpeedStep)</f>
        <v>1.000000000000004</v>
      </c>
      <c r="AJ3120" s="47">
        <f t="shared" si="920"/>
        <v>9</v>
      </c>
      <c r="AK3120" s="83" t="b">
        <f>COUNTIF('Power Curve'!$D$2:$D$31,AJ3120)&gt;0</f>
        <v>1</v>
      </c>
      <c r="AL3120" s="83" t="b">
        <f t="shared" si="921"/>
        <v>0</v>
      </c>
      <c r="AM3120" s="83" t="b">
        <f t="shared" si="927"/>
        <v>1</v>
      </c>
      <c r="AN3120" s="47" t="str">
        <f t="shared" si="922"/>
        <v>Outer</v>
      </c>
      <c r="AO3120" s="48" t="str">
        <f t="shared" si="923"/>
        <v>0.6-0.7</v>
      </c>
      <c r="AP3120" s="49" t="str">
        <f t="shared" si="928"/>
        <v>19-20</v>
      </c>
      <c r="AQ3120" s="49" t="str">
        <f t="shared" si="929"/>
        <v>Mar</v>
      </c>
      <c r="AR3120" s="48" t="str">
        <f t="shared" si="930"/>
        <v>285-295</v>
      </c>
      <c r="AS3120" s="49" t="str">
        <f t="shared" si="924"/>
        <v>HWS-LTI</v>
      </c>
    </row>
    <row r="3121" spans="5:45" x14ac:dyDescent="0.3">
      <c r="E3121" s="15">
        <v>40999.826388888891</v>
      </c>
      <c r="F3121" s="21">
        <v>7.92</v>
      </c>
      <c r="G3121" s="21">
        <v>811.15996932983398</v>
      </c>
      <c r="H3121" s="42">
        <v>1.1964745689492795</v>
      </c>
      <c r="I3121" s="35">
        <v>286.39999999999998</v>
      </c>
      <c r="J3121" s="43">
        <v>9.2171717171717168E-2</v>
      </c>
      <c r="K3121" s="44">
        <v>0.29461810378212311</v>
      </c>
      <c r="L3121" s="26">
        <f t="shared" si="912"/>
        <v>7.8580413428259641</v>
      </c>
      <c r="M3121" s="26">
        <f t="shared" si="913"/>
        <v>0.57253559666751552</v>
      </c>
      <c r="N3121" s="96">
        <f t="shared" si="914"/>
        <v>8</v>
      </c>
      <c r="O3121" s="26">
        <f t="shared" si="915"/>
        <v>0.84837929616254981</v>
      </c>
      <c r="P3121" s="3">
        <f>IF(L3121&gt;'Power Curve'!$C$37,0,INDEX(Ci,$N3121,1)*POWER(1-O3121,3)+INDEX(Ci,$N3121,2)*3*O3121*POWER(1-O3121,2)+INDEX(Ci,$N3121,3)*3*POWER(O3121,2)*(1-O3121)+INDEX(Ci,$N3121,4)*POWER(O3121,3))</f>
        <v>835.93396204927637</v>
      </c>
      <c r="Q3121" s="3">
        <f>MAX(0,MIN(P3121-V3121+W3121,'Power Curve'!$C$39))</f>
        <v>825.43238306087233</v>
      </c>
      <c r="R3121" s="3">
        <f t="shared" si="916"/>
        <v>811.15996932983398</v>
      </c>
      <c r="S3121" s="3">
        <f t="shared" si="917"/>
        <v>14.272413731038341</v>
      </c>
      <c r="T3121" s="3">
        <f t="shared" si="918"/>
        <v>14.272413731038341</v>
      </c>
      <c r="V3121" s="37">
        <f t="array" ref="V3121">SUM(_xlfn.NORM.DIST($AD$3:$AD$1003,$L3121,$AA3121,FALSE)*WindSpeedStep*$AE$3:$AE$1003)/AG3121</f>
        <v>830.44171551377508</v>
      </c>
      <c r="W3121" s="37">
        <f t="array" ref="W3121">SUM(_xlfn.NORM.DIST($AD$3:$AD$1003,$L3121,$AB3121,FALSE)*WindSpeedStep*$AE$3:$AE$1003)/AH3121</f>
        <v>819.94013652537103</v>
      </c>
      <c r="Y3121" s="1">
        <f t="shared" si="919"/>
        <v>7</v>
      </c>
      <c r="Z3121" s="99">
        <f>IF(L3121&lt;'Power Curve'!$P$28,'Power Curve'!$Q$28,IF(L3121&gt;'Power Curve'!$P$29,'Power Curve'!$Q$29,INDEX(ReferenceTurbulence,Y3121)+(L3121-INDEX(ReferenceTurbulenceWindSpeed,Y3121))*(INDEX(ReferenceTurbulence,Y3121+1)-INDEX(ReferenceTurbulence,Y3121))/(INDEX(ReferenceTurbulenceWindSpeed,Y3121+1)-INDEX(ReferenceTurbulenceWindSpeed,Y3121))))</f>
        <v>0.11943811087970869</v>
      </c>
      <c r="AA3121" s="100">
        <f t="shared" si="925"/>
        <v>0.93854961320178254</v>
      </c>
      <c r="AB3121" s="29">
        <f t="shared" si="926"/>
        <v>0.72428916417461531</v>
      </c>
      <c r="AG3121" s="40">
        <f t="array" ref="AG3121">SUM(_xlfn.NORM.DIST($AD$3:$AD$1003,$F3121,$AA3121,FALSE)*WindSpeedStep)</f>
        <v>1.0000000000000036</v>
      </c>
      <c r="AH3121" s="40">
        <f t="array" ref="AH3121">SUM(_xlfn.NORM.DIST($AD$3:$AD$1003,$F3121,$AB3121,FALSE)*WindSpeedStep)</f>
        <v>1.0000000000000033</v>
      </c>
      <c r="AJ3121" s="47">
        <f t="shared" si="920"/>
        <v>8</v>
      </c>
      <c r="AK3121" s="83" t="b">
        <f>COUNTIF('Power Curve'!$D$2:$D$31,AJ3121)&gt;0</f>
        <v>1</v>
      </c>
      <c r="AL3121" s="83" t="b">
        <f t="shared" si="921"/>
        <v>0</v>
      </c>
      <c r="AM3121" s="83" t="b">
        <f t="shared" si="927"/>
        <v>1</v>
      </c>
      <c r="AN3121" s="47" t="str">
        <f t="shared" si="922"/>
        <v>Outer</v>
      </c>
      <c r="AO3121" s="48" t="str">
        <f t="shared" si="923"/>
        <v>0.5-0.6</v>
      </c>
      <c r="AP3121" s="49" t="str">
        <f t="shared" si="928"/>
        <v>19-20</v>
      </c>
      <c r="AQ3121" s="49" t="str">
        <f t="shared" si="929"/>
        <v>Mar</v>
      </c>
      <c r="AR3121" s="48" t="str">
        <f t="shared" si="930"/>
        <v>285-295</v>
      </c>
      <c r="AS3121" s="49" t="str">
        <f t="shared" si="924"/>
        <v>HWS-LTI</v>
      </c>
    </row>
    <row r="3122" spans="5:45" x14ac:dyDescent="0.3">
      <c r="E3122" s="15">
        <v>40999.833333333336</v>
      </c>
      <c r="F3122" s="21">
        <v>6.98</v>
      </c>
      <c r="G3122" s="21">
        <v>604.0100169181826</v>
      </c>
      <c r="H3122" s="42">
        <v>1.1966967398434833</v>
      </c>
      <c r="I3122" s="35">
        <v>287.5</v>
      </c>
      <c r="J3122" s="43">
        <v>9.7421203438395415E-2</v>
      </c>
      <c r="K3122" s="44">
        <v>0.4474728678831762</v>
      </c>
      <c r="L3122" s="26">
        <f t="shared" si="912"/>
        <v>6.9258236494092609</v>
      </c>
      <c r="M3122" s="26">
        <f t="shared" si="913"/>
        <v>0.42845834707191605</v>
      </c>
      <c r="N3122" s="96">
        <f t="shared" si="914"/>
        <v>7</v>
      </c>
      <c r="O3122" s="26">
        <f t="shared" si="915"/>
        <v>0.90922092056088955</v>
      </c>
      <c r="P3122" s="3">
        <f>IF(L3122&gt;'Power Curve'!$C$37,0,INDEX(Ci,$N3122,1)*POWER(1-O3122,3)+INDEX(Ci,$N3122,2)*3*O3122*POWER(1-O3122,2)+INDEX(Ci,$N3122,3)*3*POWER(O3122,2)*(1-O3122)+INDEX(Ci,$N3122,4)*POWER(O3122,3))</f>
        <v>577.40464397044514</v>
      </c>
      <c r="Q3122" s="3">
        <f>MAX(0,MIN(P3122-V3122+W3122,'Power Curve'!$C$39))</f>
        <v>571.01008056132491</v>
      </c>
      <c r="R3122" s="3">
        <f t="shared" si="916"/>
        <v>604.0100169181826</v>
      </c>
      <c r="S3122" s="3">
        <f t="shared" si="917"/>
        <v>-32.999936356857688</v>
      </c>
      <c r="T3122" s="3">
        <f t="shared" si="918"/>
        <v>32.999936356857688</v>
      </c>
      <c r="V3122" s="37">
        <f t="array" ref="V3122">SUM(_xlfn.NORM.DIST($AD$3:$AD$1003,$L3122,$AA3122,FALSE)*WindSpeedStep*$AE$3:$AE$1003)/AG3122</f>
        <v>575.54828102842748</v>
      </c>
      <c r="W3122" s="37">
        <f t="array" ref="W3122">SUM(_xlfn.NORM.DIST($AD$3:$AD$1003,$L3122,$AB3122,FALSE)*WindSpeedStep*$AE$3:$AE$1003)/AH3122</f>
        <v>569.15371761930726</v>
      </c>
      <c r="Y3122" s="1">
        <f t="shared" si="919"/>
        <v>6</v>
      </c>
      <c r="Z3122" s="99">
        <f>IF(L3122&lt;'Power Curve'!$P$28,'Power Curve'!$Q$28,IF(L3122&gt;'Power Curve'!$P$29,'Power Curve'!$Q$29,INDEX(ReferenceTurbulence,Y3122)+(L3122-INDEX(ReferenceTurbulenceWindSpeed,Y3122))*(INDEX(ReferenceTurbulence,Y3122+1)-INDEX(ReferenceTurbulence,Y3122))/(INDEX(ReferenceTurbulenceWindSpeed,Y3122+1)-INDEX(ReferenceTurbulenceWindSpeed,Y3122))))</f>
        <v>0.11984776867673805</v>
      </c>
      <c r="AA3122" s="100">
        <f t="shared" si="925"/>
        <v>0.83004451063028284</v>
      </c>
      <c r="AB3122" s="29">
        <f t="shared" si="926"/>
        <v>0.67472207472754975</v>
      </c>
      <c r="AG3122" s="40">
        <f t="array" ref="AG3122">SUM(_xlfn.NORM.DIST($AD$3:$AD$1003,$F3122,$AA3122,FALSE)*WindSpeedStep)</f>
        <v>1.0000000000000033</v>
      </c>
      <c r="AH3122" s="40">
        <f t="array" ref="AH3122">SUM(_xlfn.NORM.DIST($AD$3:$AD$1003,$F3122,$AB3122,FALSE)*WindSpeedStep)</f>
        <v>1.0000000000000036</v>
      </c>
      <c r="AJ3122" s="47">
        <f t="shared" si="920"/>
        <v>7</v>
      </c>
      <c r="AK3122" s="83" t="b">
        <f>COUNTIF('Power Curve'!$D$2:$D$31,AJ3122)&gt;0</f>
        <v>1</v>
      </c>
      <c r="AL3122" s="83" t="b">
        <f t="shared" si="921"/>
        <v>0</v>
      </c>
      <c r="AM3122" s="83" t="b">
        <f t="shared" si="927"/>
        <v>1</v>
      </c>
      <c r="AN3122" s="47" t="str">
        <f t="shared" si="922"/>
        <v>Outer</v>
      </c>
      <c r="AO3122" s="48" t="str">
        <f t="shared" si="923"/>
        <v>0.4-0.5</v>
      </c>
      <c r="AP3122" s="49" t="str">
        <f t="shared" si="928"/>
        <v>20-21</v>
      </c>
      <c r="AQ3122" s="49" t="str">
        <f t="shared" si="929"/>
        <v>Mar</v>
      </c>
      <c r="AR3122" s="48" t="str">
        <f t="shared" si="930"/>
        <v>285-295</v>
      </c>
      <c r="AS3122" s="49" t="str">
        <f t="shared" si="924"/>
        <v>LWS-LTI</v>
      </c>
    </row>
    <row r="3123" spans="5:45" x14ac:dyDescent="0.3">
      <c r="E3123" s="15">
        <v>40999.840277777781</v>
      </c>
      <c r="F3123" s="21">
        <v>7.19</v>
      </c>
      <c r="G3123" s="21">
        <v>679.7999925613401</v>
      </c>
      <c r="H3123" s="42">
        <v>1.1963857241117026</v>
      </c>
      <c r="I3123" s="35">
        <v>289.3</v>
      </c>
      <c r="J3123" s="43">
        <v>7.0931849791376914E-2</v>
      </c>
      <c r="K3123" s="44">
        <v>0.39628311817940076</v>
      </c>
      <c r="L3123" s="26">
        <f t="shared" si="912"/>
        <v>7.133575600795492</v>
      </c>
      <c r="M3123" s="26">
        <f t="shared" si="913"/>
        <v>0.46056708086363463</v>
      </c>
      <c r="N3123" s="96">
        <f t="shared" si="914"/>
        <v>8</v>
      </c>
      <c r="O3123" s="26">
        <f t="shared" si="915"/>
        <v>0.11921817323455751</v>
      </c>
      <c r="P3123" s="3">
        <f>IF(L3123&gt;'Power Curve'!$C$37,0,INDEX(Ci,$N3123,1)*POWER(1-O3123,3)+INDEX(Ci,$N3123,2)*3*O3123*POWER(1-O3123,2)+INDEX(Ci,$N3123,3)*3*POWER(O3123,2)*(1-O3123)+INDEX(Ci,$N3123,4)*POWER(O3123,3))</f>
        <v>631.18218066393763</v>
      </c>
      <c r="Q3123" s="3">
        <f>MAX(0,MIN(P3123-V3123+W3123,'Power Curve'!$C$39))</f>
        <v>618.31953028007251</v>
      </c>
      <c r="R3123" s="3">
        <f t="shared" si="916"/>
        <v>679.7999925613401</v>
      </c>
      <c r="S3123" s="3">
        <f t="shared" si="917"/>
        <v>-61.480462281267592</v>
      </c>
      <c r="T3123" s="3">
        <f t="shared" si="918"/>
        <v>61.480462281267592</v>
      </c>
      <c r="V3123" s="37">
        <f t="array" ref="V3123">SUM(_xlfn.NORM.DIST($AD$3:$AD$1003,$L3123,$AA3123,FALSE)*WindSpeedStep*$AE$3:$AE$1003)/AG3123</f>
        <v>627.99678138638694</v>
      </c>
      <c r="W3123" s="37">
        <f t="array" ref="W3123">SUM(_xlfn.NORM.DIST($AD$3:$AD$1003,$L3123,$AB3123,FALSE)*WindSpeedStep*$AE$3:$AE$1003)/AH3123</f>
        <v>615.13413100252183</v>
      </c>
      <c r="Y3123" s="1">
        <f t="shared" si="919"/>
        <v>7</v>
      </c>
      <c r="Z3123" s="99">
        <f>IF(L3123&lt;'Power Curve'!$P$28,'Power Curve'!$Q$28,IF(L3123&gt;'Power Curve'!$P$29,'Power Curve'!$Q$29,INDEX(ReferenceTurbulence,Y3123)+(L3123-INDEX(ReferenceTurbulenceWindSpeed,Y3123))*(INDEX(ReferenceTurbulence,Y3123+1)-INDEX(ReferenceTurbulence,Y3123))/(INDEX(ReferenceTurbulenceWindSpeed,Y3123+1)-INDEX(ReferenceTurbulenceWindSpeed,Y3123))))</f>
        <v>0.11963932902198046</v>
      </c>
      <c r="AA3123" s="100">
        <f t="shared" si="925"/>
        <v>0.8534561984067438</v>
      </c>
      <c r="AB3123" s="29">
        <f t="shared" si="926"/>
        <v>0.50599771299105711</v>
      </c>
      <c r="AG3123" s="40">
        <f t="array" ref="AG3123">SUM(_xlfn.NORM.DIST($AD$3:$AD$1003,$F3123,$AA3123,FALSE)*WindSpeedStep)</f>
        <v>1.0000000000000031</v>
      </c>
      <c r="AH3123" s="40">
        <f t="array" ref="AH3123">SUM(_xlfn.NORM.DIST($AD$3:$AD$1003,$F3123,$AB3123,FALSE)*WindSpeedStep)</f>
        <v>1.000000000000004</v>
      </c>
      <c r="AJ3123" s="47">
        <f t="shared" si="920"/>
        <v>7</v>
      </c>
      <c r="AK3123" s="83" t="b">
        <f>COUNTIF('Power Curve'!$D$2:$D$31,AJ3123)&gt;0</f>
        <v>1</v>
      </c>
      <c r="AL3123" s="83" t="b">
        <f t="shared" si="921"/>
        <v>0</v>
      </c>
      <c r="AM3123" s="83" t="b">
        <f t="shared" si="927"/>
        <v>1</v>
      </c>
      <c r="AN3123" s="47" t="str">
        <f t="shared" si="922"/>
        <v>Outer</v>
      </c>
      <c r="AO3123" s="48" t="str">
        <f t="shared" si="923"/>
        <v>0.4-0.5</v>
      </c>
      <c r="AP3123" s="49" t="str">
        <f t="shared" si="928"/>
        <v>20-21</v>
      </c>
      <c r="AQ3123" s="49" t="str">
        <f t="shared" si="929"/>
        <v>Mar</v>
      </c>
      <c r="AR3123" s="48" t="str">
        <f t="shared" si="930"/>
        <v>285-295</v>
      </c>
      <c r="AS3123" s="49" t="str">
        <f t="shared" si="924"/>
        <v>LWS-LTI</v>
      </c>
    </row>
    <row r="3124" spans="5:45" x14ac:dyDescent="0.3">
      <c r="E3124" s="15">
        <v>40999.847222222219</v>
      </c>
      <c r="F3124" s="21">
        <v>6.9</v>
      </c>
      <c r="G3124" s="21">
        <v>500.96999740600609</v>
      </c>
      <c r="H3124" s="42">
        <v>1.1965066137632474</v>
      </c>
      <c r="I3124" s="35">
        <v>286.5</v>
      </c>
      <c r="J3124" s="43">
        <v>9.8550724637681164E-2</v>
      </c>
      <c r="K3124" s="44">
        <v>0.40390727060790871</v>
      </c>
      <c r="L3124" s="26">
        <f t="shared" si="912"/>
        <v>6.8460819846075811</v>
      </c>
      <c r="M3124" s="26">
        <f t="shared" si="913"/>
        <v>0.41613401572320324</v>
      </c>
      <c r="N3124" s="96">
        <f t="shared" si="914"/>
        <v>7</v>
      </c>
      <c r="O3124" s="26">
        <f t="shared" si="915"/>
        <v>0.82815983036615715</v>
      </c>
      <c r="P3124" s="3">
        <f>IF(L3124&gt;'Power Curve'!$C$37,0,INDEX(Ci,$N3124,1)*POWER(1-O3124,3)+INDEX(Ci,$N3124,2)*3*O3124*POWER(1-O3124,2)+INDEX(Ci,$N3124,3)*3*POWER(O3124,2)*(1-O3124)+INDEX(Ci,$N3124,4)*POWER(O3124,3))</f>
        <v>556.97745319310445</v>
      </c>
      <c r="Q3124" s="3">
        <f>MAX(0,MIN(P3124-V3124+W3124,'Power Curve'!$C$39))</f>
        <v>550.96920893392576</v>
      </c>
      <c r="R3124" s="3">
        <f t="shared" si="916"/>
        <v>500.96999740600609</v>
      </c>
      <c r="S3124" s="3">
        <f t="shared" si="917"/>
        <v>49.99921152791967</v>
      </c>
      <c r="T3124" s="3">
        <f t="shared" si="918"/>
        <v>49.99921152791967</v>
      </c>
      <c r="V3124" s="37">
        <f t="array" ref="V3124">SUM(_xlfn.NORM.DIST($AD$3:$AD$1003,$L3124,$AA3124,FALSE)*WindSpeedStep*$AE$3:$AE$1003)/AG3124</f>
        <v>556.07416651059611</v>
      </c>
      <c r="W3124" s="37">
        <f t="array" ref="W3124">SUM(_xlfn.NORM.DIST($AD$3:$AD$1003,$L3124,$AB3124,FALSE)*WindSpeedStep*$AE$3:$AE$1003)/AH3124</f>
        <v>550.06592225141742</v>
      </c>
      <c r="Y3124" s="1">
        <f t="shared" si="919"/>
        <v>6</v>
      </c>
      <c r="Z3124" s="99">
        <f>IF(L3124&lt;'Power Curve'!$P$28,'Power Curve'!$Q$28,IF(L3124&gt;'Power Curve'!$P$29,'Power Curve'!$Q$29,INDEX(ReferenceTurbulence,Y3124)+(L3124-INDEX(ReferenceTurbulenceWindSpeed,Y3124))*(INDEX(ReferenceTurbulence,Y3124+1)-INDEX(ReferenceTurbulence,Y3124))/(INDEX(ReferenceTurbulenceWindSpeed,Y3124+1)-INDEX(ReferenceTurbulenceWindSpeed,Y3124))))</f>
        <v>0.12000451730301787</v>
      </c>
      <c r="AA3124" s="100">
        <f t="shared" si="925"/>
        <v>0.82156076397971933</v>
      </c>
      <c r="AB3124" s="29">
        <f t="shared" si="926"/>
        <v>0.67468634051205145</v>
      </c>
      <c r="AG3124" s="40">
        <f t="array" ref="AG3124">SUM(_xlfn.NORM.DIST($AD$3:$AD$1003,$F3124,$AA3124,FALSE)*WindSpeedStep)</f>
        <v>1.0000000000000038</v>
      </c>
      <c r="AH3124" s="40">
        <f t="array" ref="AH3124">SUM(_xlfn.NORM.DIST($AD$3:$AD$1003,$F3124,$AB3124,FALSE)*WindSpeedStep)</f>
        <v>1.0000000000000031</v>
      </c>
      <c r="AJ3124" s="47">
        <f t="shared" si="920"/>
        <v>7</v>
      </c>
      <c r="AK3124" s="83" t="b">
        <f>COUNTIF('Power Curve'!$D$2:$D$31,AJ3124)&gt;0</f>
        <v>1</v>
      </c>
      <c r="AL3124" s="83" t="b">
        <f t="shared" si="921"/>
        <v>0</v>
      </c>
      <c r="AM3124" s="83" t="b">
        <f t="shared" si="927"/>
        <v>1</v>
      </c>
      <c r="AN3124" s="47" t="str">
        <f t="shared" si="922"/>
        <v>Outer</v>
      </c>
      <c r="AO3124" s="48" t="str">
        <f t="shared" si="923"/>
        <v>0.4-0.5</v>
      </c>
      <c r="AP3124" s="49" t="str">
        <f t="shared" si="928"/>
        <v>20-21</v>
      </c>
      <c r="AQ3124" s="49" t="str">
        <f t="shared" si="929"/>
        <v>Mar</v>
      </c>
      <c r="AR3124" s="48" t="str">
        <f t="shared" si="930"/>
        <v>285-295</v>
      </c>
      <c r="AS3124" s="49" t="str">
        <f t="shared" si="924"/>
        <v>LWS-LTI</v>
      </c>
    </row>
    <row r="3125" spans="5:45" x14ac:dyDescent="0.3">
      <c r="E3125" s="15">
        <v>40999.854166666664</v>
      </c>
      <c r="F3125" s="21">
        <v>6.49</v>
      </c>
      <c r="G3125" s="21">
        <v>417.43999481201126</v>
      </c>
      <c r="H3125" s="42">
        <v>1.1967288555762521</v>
      </c>
      <c r="I3125" s="35">
        <v>285.89999999999998</v>
      </c>
      <c r="J3125" s="43">
        <v>0.14637904468412941</v>
      </c>
      <c r="K3125" s="44">
        <v>0.49730235234134601</v>
      </c>
      <c r="L3125" s="26">
        <f t="shared" si="912"/>
        <v>6.4396844664757387</v>
      </c>
      <c r="M3125" s="26">
        <f t="shared" si="913"/>
        <v>0.35332396924113069</v>
      </c>
      <c r="N3125" s="96">
        <f t="shared" si="914"/>
        <v>7</v>
      </c>
      <c r="O3125" s="26">
        <f t="shared" si="915"/>
        <v>0.41503795795314596</v>
      </c>
      <c r="P3125" s="3">
        <f>IF(L3125&gt;'Power Curve'!$C$37,0,INDEX(Ci,$N3125,1)*POWER(1-O3125,3)+INDEX(Ci,$N3125,2)*3*O3125*POWER(1-O3125,2)+INDEX(Ci,$N3125,3)*3*POWER(O3125,2)*(1-O3125)+INDEX(Ci,$N3125,4)*POWER(O3125,3))</f>
        <v>456.39114151526059</v>
      </c>
      <c r="Q3125" s="3">
        <f>MAX(0,MIN(P3125-V3125+W3125,'Power Curve'!$C$39))</f>
        <v>463.0633855260316</v>
      </c>
      <c r="R3125" s="3">
        <f t="shared" si="916"/>
        <v>417.43999481201126</v>
      </c>
      <c r="S3125" s="3">
        <f t="shared" si="917"/>
        <v>45.623390714020331</v>
      </c>
      <c r="T3125" s="3">
        <f t="shared" si="918"/>
        <v>45.623390714020331</v>
      </c>
      <c r="V3125" s="37">
        <f t="array" ref="V3125">SUM(_xlfn.NORM.DIST($AD$3:$AD$1003,$L3125,$AA3125,FALSE)*WindSpeedStep*$AE$3:$AE$1003)/AG3125</f>
        <v>462.20060074749836</v>
      </c>
      <c r="W3125" s="37">
        <f t="array" ref="W3125">SUM(_xlfn.NORM.DIST($AD$3:$AD$1003,$L3125,$AB3125,FALSE)*WindSpeedStep*$AE$3:$AE$1003)/AH3125</f>
        <v>468.87284475826937</v>
      </c>
      <c r="Y3125" s="1">
        <f t="shared" si="919"/>
        <v>6</v>
      </c>
      <c r="Z3125" s="99">
        <f>IF(L3125&lt;'Power Curve'!$P$28,'Power Curve'!$Q$28,IF(L3125&gt;'Power Curve'!$P$29,'Power Curve'!$Q$29,INDEX(ReferenceTurbulence,Y3125)+(L3125-INDEX(ReferenceTurbulenceWindSpeed,Y3125))*(INDEX(ReferenceTurbulence,Y3125+1)-INDEX(ReferenceTurbulence,Y3125))/(INDEX(ReferenceTurbulenceWindSpeed,Y3125+1)-INDEX(ReferenceTurbulenceWindSpeed,Y3125))))</f>
        <v>0.12080337512532605</v>
      </c>
      <c r="AA3125" s="100">
        <f t="shared" si="925"/>
        <v>0.77793561829240376</v>
      </c>
      <c r="AB3125" s="29">
        <f t="shared" si="926"/>
        <v>0.94263486026994614</v>
      </c>
      <c r="AG3125" s="40">
        <f t="array" ref="AG3125">SUM(_xlfn.NORM.DIST($AD$3:$AD$1003,$F3125,$AA3125,FALSE)*WindSpeedStep)</f>
        <v>1.0000000000000029</v>
      </c>
      <c r="AH3125" s="40">
        <f t="array" ref="AH3125">SUM(_xlfn.NORM.DIST($AD$3:$AD$1003,$F3125,$AB3125,FALSE)*WindSpeedStep)</f>
        <v>0.99999999999806</v>
      </c>
      <c r="AJ3125" s="47">
        <f t="shared" si="920"/>
        <v>6</v>
      </c>
      <c r="AK3125" s="83" t="b">
        <f>COUNTIF('Power Curve'!$D$2:$D$31,AJ3125)&gt;0</f>
        <v>1</v>
      </c>
      <c r="AL3125" s="83" t="b">
        <f t="shared" si="921"/>
        <v>0</v>
      </c>
      <c r="AM3125" s="83" t="b">
        <f t="shared" si="927"/>
        <v>1</v>
      </c>
      <c r="AN3125" s="47" t="str">
        <f t="shared" si="922"/>
        <v>Outer</v>
      </c>
      <c r="AO3125" s="48" t="str">
        <f t="shared" si="923"/>
        <v>0.3-0.4</v>
      </c>
      <c r="AP3125" s="49" t="str">
        <f t="shared" si="928"/>
        <v>20-21</v>
      </c>
      <c r="AQ3125" s="49" t="str">
        <f t="shared" si="929"/>
        <v>Mar</v>
      </c>
      <c r="AR3125" s="48" t="str">
        <f t="shared" si="930"/>
        <v>285-295</v>
      </c>
      <c r="AS3125" s="49" t="str">
        <f t="shared" si="924"/>
        <v>LWS-HTI</v>
      </c>
    </row>
    <row r="3126" spans="5:45" x14ac:dyDescent="0.3">
      <c r="E3126" s="15">
        <v>40999.861111111109</v>
      </c>
      <c r="F3126" s="21">
        <v>6.59</v>
      </c>
      <c r="G3126" s="21">
        <v>518.71998786926292</v>
      </c>
      <c r="H3126" s="42">
        <v>1.1964942237097638</v>
      </c>
      <c r="I3126" s="35">
        <v>280.3</v>
      </c>
      <c r="J3126" s="43">
        <v>0.13201820940819423</v>
      </c>
      <c r="K3126" s="44">
        <v>0.33735759782464042</v>
      </c>
      <c r="L3126" s="26">
        <f t="shared" si="912"/>
        <v>6.5384818189677256</v>
      </c>
      <c r="M3126" s="26">
        <f t="shared" si="913"/>
        <v>0.36859341854990879</v>
      </c>
      <c r="N3126" s="96">
        <f t="shared" si="914"/>
        <v>7</v>
      </c>
      <c r="O3126" s="26">
        <f t="shared" si="915"/>
        <v>0.51547003598000218</v>
      </c>
      <c r="P3126" s="3">
        <f>IF(L3126&gt;'Power Curve'!$C$37,0,INDEX(Ci,$N3126,1)*POWER(1-O3126,3)+INDEX(Ci,$N3126,2)*3*O3126*POWER(1-O3126,2)+INDEX(Ci,$N3126,3)*3*POWER(O3126,2)*(1-O3126)+INDEX(Ci,$N3126,4)*POWER(O3126,3))</f>
        <v>479.99523044944766</v>
      </c>
      <c r="Q3126" s="3">
        <f>MAX(0,MIN(P3126-V3126+W3126,'Power Curve'!$C$39))</f>
        <v>483.05228343414842</v>
      </c>
      <c r="R3126" s="3">
        <f t="shared" si="916"/>
        <v>518.71998786926292</v>
      </c>
      <c r="S3126" s="3">
        <f t="shared" si="917"/>
        <v>-35.667704435114501</v>
      </c>
      <c r="T3126" s="3">
        <f t="shared" si="918"/>
        <v>35.667704435114501</v>
      </c>
      <c r="V3126" s="37">
        <f t="array" ref="V3126">SUM(_xlfn.NORM.DIST($AD$3:$AD$1003,$L3126,$AA3126,FALSE)*WindSpeedStep*$AE$3:$AE$1003)/AG3126</f>
        <v>484.20221286776524</v>
      </c>
      <c r="W3126" s="37">
        <f t="array" ref="W3126">SUM(_xlfn.NORM.DIST($AD$3:$AD$1003,$L3126,$AB3126,FALSE)*WindSpeedStep*$AE$3:$AE$1003)/AH3126</f>
        <v>487.259265852466</v>
      </c>
      <c r="Y3126" s="1">
        <f t="shared" si="919"/>
        <v>6</v>
      </c>
      <c r="Z3126" s="99">
        <f>IF(L3126&lt;'Power Curve'!$P$28,'Power Curve'!$Q$28,IF(L3126&gt;'Power Curve'!$P$29,'Power Curve'!$Q$29,INDEX(ReferenceTurbulence,Y3126)+(L3126-INDEX(ReferenceTurbulenceWindSpeed,Y3126))*(INDEX(ReferenceTurbulence,Y3126+1)-INDEX(ReferenceTurbulence,Y3126))/(INDEX(ReferenceTurbulenceWindSpeed,Y3126+1)-INDEX(ReferenceTurbulenceWindSpeed,Y3126))))</f>
        <v>0.12060916862961621</v>
      </c>
      <c r="AA3126" s="100">
        <f t="shared" si="925"/>
        <v>0.78860085628555809</v>
      </c>
      <c r="AB3126" s="29">
        <f t="shared" si="926"/>
        <v>0.86319866198815187</v>
      </c>
      <c r="AG3126" s="40">
        <f t="array" ref="AG3126">SUM(_xlfn.NORM.DIST($AD$3:$AD$1003,$F3126,$AA3126,FALSE)*WindSpeedStep)</f>
        <v>1.0000000000000036</v>
      </c>
      <c r="AH3126" s="40">
        <f t="array" ref="AH3126">SUM(_xlfn.NORM.DIST($AD$3:$AD$1003,$F3126,$AB3126,FALSE)*WindSpeedStep)</f>
        <v>0.999999999999997</v>
      </c>
      <c r="AJ3126" s="47">
        <f t="shared" si="920"/>
        <v>7</v>
      </c>
      <c r="AK3126" s="83" t="b">
        <f>COUNTIF('Power Curve'!$D$2:$D$31,AJ3126)&gt;0</f>
        <v>1</v>
      </c>
      <c r="AL3126" s="83" t="b">
        <f t="shared" si="921"/>
        <v>0</v>
      </c>
      <c r="AM3126" s="83" t="b">
        <f t="shared" si="927"/>
        <v>1</v>
      </c>
      <c r="AN3126" s="47" t="str">
        <f t="shared" si="922"/>
        <v>Outer</v>
      </c>
      <c r="AO3126" s="48" t="str">
        <f t="shared" si="923"/>
        <v>0.3-0.4</v>
      </c>
      <c r="AP3126" s="49" t="str">
        <f t="shared" si="928"/>
        <v>20-21</v>
      </c>
      <c r="AQ3126" s="49" t="str">
        <f t="shared" si="929"/>
        <v>Mar</v>
      </c>
      <c r="AR3126" s="48" t="str">
        <f t="shared" si="930"/>
        <v>275-285</v>
      </c>
      <c r="AS3126" s="49" t="str">
        <f t="shared" si="924"/>
        <v>Inner-TI</v>
      </c>
    </row>
    <row r="3127" spans="5:45" x14ac:dyDescent="0.3">
      <c r="E3127" s="15">
        <v>40999.868055555555</v>
      </c>
      <c r="F3127" s="21">
        <v>6.91</v>
      </c>
      <c r="G3127" s="21">
        <v>608.43000698089622</v>
      </c>
      <c r="H3127" s="42">
        <v>1.1962720089629135</v>
      </c>
      <c r="I3127" s="35">
        <v>273.10000000000002</v>
      </c>
      <c r="J3127" s="43">
        <v>0.11866859623733718</v>
      </c>
      <c r="K3127" s="44">
        <v>0.29344366443957143</v>
      </c>
      <c r="L3127" s="26">
        <f t="shared" si="912"/>
        <v>6.8555557167286718</v>
      </c>
      <c r="M3127" s="26">
        <f t="shared" si="913"/>
        <v>0.41759821156184851</v>
      </c>
      <c r="N3127" s="96">
        <f t="shared" si="914"/>
        <v>7</v>
      </c>
      <c r="O3127" s="26">
        <f t="shared" si="915"/>
        <v>0.83779031721212893</v>
      </c>
      <c r="P3127" s="3">
        <f>IF(L3127&gt;'Power Curve'!$C$37,0,INDEX(Ci,$N3127,1)*POWER(1-O3127,3)+INDEX(Ci,$N3127,2)*3*O3127*POWER(1-O3127,2)+INDEX(Ci,$N3127,3)*3*POWER(O3127,2)*(1-O3127)+INDEX(Ci,$N3127,4)*POWER(O3127,3))</f>
        <v>559.39968767382629</v>
      </c>
      <c r="Q3127" s="3">
        <f>MAX(0,MIN(P3127-V3127+W3127,'Power Curve'!$C$39))</f>
        <v>559.0052820985054</v>
      </c>
      <c r="R3127" s="3">
        <f t="shared" si="916"/>
        <v>608.43000698089622</v>
      </c>
      <c r="S3127" s="3">
        <f t="shared" si="917"/>
        <v>-49.424724882390819</v>
      </c>
      <c r="T3127" s="3">
        <f t="shared" si="918"/>
        <v>49.424724882390819</v>
      </c>
      <c r="V3127" s="37">
        <f t="array" ref="V3127">SUM(_xlfn.NORM.DIST($AD$3:$AD$1003,$L3127,$AA3127,FALSE)*WindSpeedStep*$AE$3:$AE$1003)/AG3127</f>
        <v>558.36954510587657</v>
      </c>
      <c r="W3127" s="37">
        <f t="array" ref="W3127">SUM(_xlfn.NORM.DIST($AD$3:$AD$1003,$L3127,$AB3127,FALSE)*WindSpeedStep*$AE$3:$AE$1003)/AH3127</f>
        <v>557.97513953055568</v>
      </c>
      <c r="Y3127" s="1">
        <f t="shared" si="919"/>
        <v>6</v>
      </c>
      <c r="Z3127" s="99">
        <f>IF(L3127&lt;'Power Curve'!$P$28,'Power Curve'!$Q$28,IF(L3127&gt;'Power Curve'!$P$29,'Power Curve'!$Q$29,INDEX(ReferenceTurbulence,Y3127)+(L3127-INDEX(ReferenceTurbulenceWindSpeed,Y3127))*(INDEX(ReferenceTurbulence,Y3127+1)-INDEX(ReferenceTurbulence,Y3127))/(INDEX(ReferenceTurbulenceWindSpeed,Y3127+1)-INDEX(ReferenceTurbulenceWindSpeed,Y3127))))</f>
        <v>0.11998589473601456</v>
      </c>
      <c r="AA3127" s="100">
        <f t="shared" si="925"/>
        <v>0.82256998658428926</v>
      </c>
      <c r="AB3127" s="29">
        <f t="shared" si="926"/>
        <v>0.81353917333104342</v>
      </c>
      <c r="AG3127" s="40">
        <f t="array" ref="AG3127">SUM(_xlfn.NORM.DIST($AD$3:$AD$1003,$F3127,$AA3127,FALSE)*WindSpeedStep)</f>
        <v>1.0000000000000038</v>
      </c>
      <c r="AH3127" s="40">
        <f t="array" ref="AH3127">SUM(_xlfn.NORM.DIST($AD$3:$AD$1003,$F3127,$AB3127,FALSE)*WindSpeedStep)</f>
        <v>1.0000000000000038</v>
      </c>
      <c r="AJ3127" s="47">
        <f t="shared" si="920"/>
        <v>7</v>
      </c>
      <c r="AK3127" s="83" t="b">
        <f>COUNTIF('Power Curve'!$D$2:$D$31,AJ3127)&gt;0</f>
        <v>1</v>
      </c>
      <c r="AL3127" s="83" t="b">
        <f t="shared" si="921"/>
        <v>0</v>
      </c>
      <c r="AM3127" s="83" t="b">
        <f t="shared" si="927"/>
        <v>1</v>
      </c>
      <c r="AN3127" s="47" t="str">
        <f t="shared" si="922"/>
        <v>Inner</v>
      </c>
      <c r="AO3127" s="48" t="str">
        <f t="shared" si="923"/>
        <v>0.4-0.5</v>
      </c>
      <c r="AP3127" s="49" t="str">
        <f t="shared" si="928"/>
        <v>20-21</v>
      </c>
      <c r="AQ3127" s="49" t="str">
        <f t="shared" si="929"/>
        <v>Mar</v>
      </c>
      <c r="AR3127" s="48" t="str">
        <f t="shared" si="930"/>
        <v>265-275</v>
      </c>
      <c r="AS3127" s="49" t="str">
        <f t="shared" si="924"/>
        <v>Inner-TI</v>
      </c>
    </row>
    <row r="3128" spans="5:45" x14ac:dyDescent="0.3">
      <c r="E3128" s="15">
        <v>40999.875</v>
      </c>
      <c r="F3128" s="21">
        <v>7.31</v>
      </c>
      <c r="G3128" s="21">
        <v>720.89000225067116</v>
      </c>
      <c r="H3128" s="42">
        <v>1.1952381755755974</v>
      </c>
      <c r="I3128" s="35">
        <v>268.8</v>
      </c>
      <c r="J3128" s="43">
        <v>9.3023255813953501E-2</v>
      </c>
      <c r="K3128" s="44">
        <v>0.14597758572174099</v>
      </c>
      <c r="L3128" s="26">
        <f t="shared" si="912"/>
        <v>7.2503142854127045</v>
      </c>
      <c r="M3128" s="26">
        <f t="shared" si="913"/>
        <v>0.47860942088768071</v>
      </c>
      <c r="N3128" s="96">
        <f t="shared" si="914"/>
        <v>8</v>
      </c>
      <c r="O3128" s="26">
        <f t="shared" si="915"/>
        <v>0.23671346034924218</v>
      </c>
      <c r="P3128" s="3">
        <f>IF(L3128&gt;'Power Curve'!$C$37,0,INDEX(Ci,$N3128,1)*POWER(1-O3128,3)+INDEX(Ci,$N3128,2)*3*O3128*POWER(1-O3128,2)+INDEX(Ci,$N3128,3)*3*POWER(O3128,2)*(1-O3128)+INDEX(Ci,$N3128,4)*POWER(O3128,3))</f>
        <v>662.47122498914973</v>
      </c>
      <c r="Q3128" s="3">
        <f>MAX(0,MIN(P3128-V3128+W3128,'Power Curve'!$C$39))</f>
        <v>654.35388213719898</v>
      </c>
      <c r="R3128" s="3">
        <f t="shared" si="916"/>
        <v>720.89000225067116</v>
      </c>
      <c r="S3128" s="3">
        <f t="shared" si="917"/>
        <v>-66.53612011347218</v>
      </c>
      <c r="T3128" s="3">
        <f t="shared" si="918"/>
        <v>66.53612011347218</v>
      </c>
      <c r="V3128" s="37">
        <f t="array" ref="V3128">SUM(_xlfn.NORM.DIST($AD$3:$AD$1003,$L3128,$AA3128,FALSE)*WindSpeedStep*$AE$3:$AE$1003)/AG3128</f>
        <v>658.55647449435014</v>
      </c>
      <c r="W3128" s="37">
        <f t="array" ref="W3128">SUM(_xlfn.NORM.DIST($AD$3:$AD$1003,$L3128,$AB3128,FALSE)*WindSpeedStep*$AE$3:$AE$1003)/AH3128</f>
        <v>650.43913164239939</v>
      </c>
      <c r="Y3128" s="1">
        <f t="shared" si="919"/>
        <v>7</v>
      </c>
      <c r="Z3128" s="99">
        <f>IF(L3128&lt;'Power Curve'!$P$28,'Power Curve'!$Q$28,IF(L3128&gt;'Power Curve'!$P$29,'Power Curve'!$Q$29,INDEX(ReferenceTurbulence,Y3128)+(L3128-INDEX(ReferenceTurbulenceWindSpeed,Y3128))*(INDEX(ReferenceTurbulence,Y3128+1)-INDEX(ReferenceTurbulence,Y3128))/(INDEX(ReferenceTurbulenceWindSpeed,Y3128+1)-INDEX(ReferenceTurbulenceWindSpeed,Y3128))))</f>
        <v>0.11960690520966315</v>
      </c>
      <c r="AA3128" s="100">
        <f t="shared" si="925"/>
        <v>0.86718765347562399</v>
      </c>
      <c r="AB3128" s="29">
        <f t="shared" si="926"/>
        <v>0.67444784050350748</v>
      </c>
      <c r="AG3128" s="40">
        <f t="array" ref="AG3128">SUM(_xlfn.NORM.DIST($AD$3:$AD$1003,$F3128,$AA3128,FALSE)*WindSpeedStep)</f>
        <v>1.0000000000000036</v>
      </c>
      <c r="AH3128" s="40">
        <f t="array" ref="AH3128">SUM(_xlfn.NORM.DIST($AD$3:$AD$1003,$F3128,$AB3128,FALSE)*WindSpeedStep)</f>
        <v>1.0000000000000036</v>
      </c>
      <c r="AJ3128" s="47">
        <f t="shared" si="920"/>
        <v>7</v>
      </c>
      <c r="AK3128" s="83" t="b">
        <f>COUNTIF('Power Curve'!$D$2:$D$31,AJ3128)&gt;0</f>
        <v>1</v>
      </c>
      <c r="AL3128" s="83" t="b">
        <f t="shared" si="921"/>
        <v>0</v>
      </c>
      <c r="AM3128" s="83" t="b">
        <f t="shared" si="927"/>
        <v>1</v>
      </c>
      <c r="AN3128" s="47" t="str">
        <f t="shared" si="922"/>
        <v>Outer</v>
      </c>
      <c r="AO3128" s="48" t="str">
        <f t="shared" si="923"/>
        <v>0.4-0.5</v>
      </c>
      <c r="AP3128" s="49" t="str">
        <f t="shared" si="928"/>
        <v>21-22</v>
      </c>
      <c r="AQ3128" s="49" t="str">
        <f t="shared" si="929"/>
        <v>Mar</v>
      </c>
      <c r="AR3128" s="48" t="str">
        <f t="shared" si="930"/>
        <v>265-275</v>
      </c>
      <c r="AS3128" s="49" t="str">
        <f t="shared" si="924"/>
        <v>LWS-LTI</v>
      </c>
    </row>
    <row r="3129" spans="5:45" x14ac:dyDescent="0.3">
      <c r="E3129" s="15">
        <v>40999.881944444445</v>
      </c>
      <c r="F3129" s="21">
        <v>7.92</v>
      </c>
      <c r="G3129" s="21">
        <v>847.81998062133789</v>
      </c>
      <c r="H3129" s="42">
        <v>1.194705973555799</v>
      </c>
      <c r="I3129" s="35">
        <v>268.89999999999998</v>
      </c>
      <c r="J3129" s="43">
        <v>8.4595959595959599E-2</v>
      </c>
      <c r="K3129" s="44">
        <v>0.23208493692308943</v>
      </c>
      <c r="L3129" s="26">
        <f t="shared" si="912"/>
        <v>7.85416758753425</v>
      </c>
      <c r="M3129" s="26">
        <f t="shared" si="913"/>
        <v>0.57193689529982206</v>
      </c>
      <c r="N3129" s="96">
        <f t="shared" si="914"/>
        <v>8</v>
      </c>
      <c r="O3129" s="26">
        <f t="shared" si="915"/>
        <v>0.8444804344295741</v>
      </c>
      <c r="P3129" s="3">
        <f>IF(L3129&gt;'Power Curve'!$C$37,0,INDEX(Ci,$N3129,1)*POWER(1-O3129,3)+INDEX(Ci,$N3129,2)*3*O3129*POWER(1-O3129,2)+INDEX(Ci,$N3129,3)*3*POWER(O3129,2)*(1-O3129)+INDEX(Ci,$N3129,4)*POWER(O3129,3))</f>
        <v>834.7878221562512</v>
      </c>
      <c r="Q3129" s="3">
        <f>MAX(0,MIN(P3129-V3129+W3129,'Power Curve'!$C$39))</f>
        <v>821.94423395761987</v>
      </c>
      <c r="R3129" s="3">
        <f t="shared" si="916"/>
        <v>847.81998062133789</v>
      </c>
      <c r="S3129" s="3">
        <f t="shared" si="917"/>
        <v>-25.875746663718019</v>
      </c>
      <c r="T3129" s="3">
        <f t="shared" si="918"/>
        <v>25.875746663718019</v>
      </c>
      <c r="V3129" s="37">
        <f t="array" ref="V3129">SUM(_xlfn.NORM.DIST($AD$3:$AD$1003,$L3129,$AA3129,FALSE)*WindSpeedStep*$AE$3:$AE$1003)/AG3129</f>
        <v>829.27648837046638</v>
      </c>
      <c r="W3129" s="37">
        <f t="array" ref="W3129">SUM(_xlfn.NORM.DIST($AD$3:$AD$1003,$L3129,$AB3129,FALSE)*WindSpeedStep*$AE$3:$AE$1003)/AH3129</f>
        <v>816.43290017183506</v>
      </c>
      <c r="Y3129" s="1">
        <f t="shared" si="919"/>
        <v>7</v>
      </c>
      <c r="Z3129" s="99">
        <f>IF(L3129&lt;'Power Curve'!$P$28,'Power Curve'!$Q$28,IF(L3129&gt;'Power Curve'!$P$29,'Power Curve'!$Q$29,INDEX(ReferenceTurbulence,Y3129)+(L3129-INDEX(ReferenceTurbulenceWindSpeed,Y3129))*(INDEX(ReferenceTurbulence,Y3129+1)-INDEX(ReferenceTurbulence,Y3129))/(INDEX(ReferenceTurbulenceWindSpeed,Y3129+1)-INDEX(ReferenceTurbulenceWindSpeed,Y3129))))</f>
        <v>0.11943918680338347</v>
      </c>
      <c r="AA3129" s="100">
        <f t="shared" si="925"/>
        <v>0.93809538967258299</v>
      </c>
      <c r="AB3129" s="29">
        <f t="shared" si="926"/>
        <v>0.66443084389494289</v>
      </c>
      <c r="AG3129" s="40">
        <f t="array" ref="AG3129">SUM(_xlfn.NORM.DIST($AD$3:$AD$1003,$F3129,$AA3129,FALSE)*WindSpeedStep)</f>
        <v>1.0000000000000038</v>
      </c>
      <c r="AH3129" s="40">
        <f t="array" ref="AH3129">SUM(_xlfn.NORM.DIST($AD$3:$AD$1003,$F3129,$AB3129,FALSE)*WindSpeedStep)</f>
        <v>1.0000000000000038</v>
      </c>
      <c r="AJ3129" s="47">
        <f t="shared" si="920"/>
        <v>8</v>
      </c>
      <c r="AK3129" s="83" t="b">
        <f>COUNTIF('Power Curve'!$D$2:$D$31,AJ3129)&gt;0</f>
        <v>1</v>
      </c>
      <c r="AL3129" s="83" t="b">
        <f t="shared" si="921"/>
        <v>0</v>
      </c>
      <c r="AM3129" s="83" t="b">
        <f t="shared" si="927"/>
        <v>1</v>
      </c>
      <c r="AN3129" s="47" t="str">
        <f t="shared" si="922"/>
        <v>Outer</v>
      </c>
      <c r="AO3129" s="48" t="str">
        <f t="shared" si="923"/>
        <v>0.5-0.6</v>
      </c>
      <c r="AP3129" s="49" t="str">
        <f t="shared" si="928"/>
        <v>21-22</v>
      </c>
      <c r="AQ3129" s="49" t="str">
        <f t="shared" si="929"/>
        <v>Mar</v>
      </c>
      <c r="AR3129" s="48" t="str">
        <f t="shared" si="930"/>
        <v>265-275</v>
      </c>
      <c r="AS3129" s="49" t="str">
        <f t="shared" si="924"/>
        <v>HWS-LTI</v>
      </c>
    </row>
    <row r="3130" spans="5:45" x14ac:dyDescent="0.3">
      <c r="E3130" s="15">
        <v>40999.888888888891</v>
      </c>
      <c r="F3130" s="21">
        <v>7.08</v>
      </c>
      <c r="G3130" s="21">
        <v>638.20997810363792</v>
      </c>
      <c r="H3130" s="42">
        <v>1.1951050806233965</v>
      </c>
      <c r="I3130" s="35">
        <v>272.39999999999998</v>
      </c>
      <c r="J3130" s="43">
        <v>0.18502824858757064</v>
      </c>
      <c r="K3130" s="44">
        <v>0.21727460884362837</v>
      </c>
      <c r="L3130" s="26">
        <f t="shared" si="912"/>
        <v>7.0219315615225195</v>
      </c>
      <c r="M3130" s="26">
        <f t="shared" si="913"/>
        <v>0.44331213470053626</v>
      </c>
      <c r="N3130" s="96">
        <f t="shared" si="914"/>
        <v>8</v>
      </c>
      <c r="O3130" s="26">
        <f t="shared" si="915"/>
        <v>6.8505506933753939E-3</v>
      </c>
      <c r="P3130" s="3">
        <f>IF(L3130&gt;'Power Curve'!$C$37,0,INDEX(Ci,$N3130,1)*POWER(1-O3130,3)+INDEX(Ci,$N3130,2)*3*O3130*POWER(1-O3130,2)+INDEX(Ci,$N3130,3)*3*POWER(O3130,2)*(1-O3130)+INDEX(Ci,$N3130,4)*POWER(O3130,3))</f>
        <v>602.07006090380298</v>
      </c>
      <c r="Q3130" s="3">
        <f>MAX(0,MIN(P3130-V3130+W3130,'Power Curve'!$C$39))</f>
        <v>627.49538553748607</v>
      </c>
      <c r="R3130" s="3">
        <f t="shared" si="916"/>
        <v>638.20997810363792</v>
      </c>
      <c r="S3130" s="3">
        <f t="shared" si="917"/>
        <v>-10.71459256615185</v>
      </c>
      <c r="T3130" s="3">
        <f t="shared" si="918"/>
        <v>10.71459256615185</v>
      </c>
      <c r="V3130" s="37">
        <f t="array" ref="V3130">SUM(_xlfn.NORM.DIST($AD$3:$AD$1003,$L3130,$AA3130,FALSE)*WindSpeedStep*$AE$3:$AE$1003)/AG3130</f>
        <v>599.48761443493561</v>
      </c>
      <c r="W3130" s="37">
        <f t="array" ref="W3130">SUM(_xlfn.NORM.DIST($AD$3:$AD$1003,$L3130,$AB3130,FALSE)*WindSpeedStep*$AE$3:$AE$1003)/AH3130</f>
        <v>624.9129390686187</v>
      </c>
      <c r="Y3130" s="1">
        <f t="shared" si="919"/>
        <v>7</v>
      </c>
      <c r="Z3130" s="99">
        <f>IF(L3130&lt;'Power Curve'!$P$28,'Power Curve'!$Q$28,IF(L3130&gt;'Power Curve'!$P$29,'Power Curve'!$Q$29,INDEX(ReferenceTurbulence,Y3130)+(L3130-INDEX(ReferenceTurbulenceWindSpeed,Y3130))*(INDEX(ReferenceTurbulence,Y3130+1)-INDEX(ReferenceTurbulence,Y3130))/(INDEX(ReferenceTurbulenceWindSpeed,Y3130+1)-INDEX(ReferenceTurbulenceWindSpeed,Y3130))))</f>
        <v>0.11967033781214804</v>
      </c>
      <c r="AA3130" s="100">
        <f t="shared" si="925"/>
        <v>0.84031692206118414</v>
      </c>
      <c r="AB3130" s="29">
        <f t="shared" si="926"/>
        <v>1.2992556985302968</v>
      </c>
      <c r="AG3130" s="40">
        <f t="array" ref="AG3130">SUM(_xlfn.NORM.DIST($AD$3:$AD$1003,$F3130,$AA3130,FALSE)*WindSpeedStep)</f>
        <v>1.0000000000000038</v>
      </c>
      <c r="AH3130" s="40">
        <f t="array" ref="AH3130">SUM(_xlfn.NORM.DIST($AD$3:$AD$1003,$F3130,$AB3130,FALSE)*WindSpeedStep)</f>
        <v>0.99999997980187039</v>
      </c>
      <c r="AJ3130" s="47">
        <f t="shared" si="920"/>
        <v>7</v>
      </c>
      <c r="AK3130" s="83" t="b">
        <f>COUNTIF('Power Curve'!$D$2:$D$31,AJ3130)&gt;0</f>
        <v>1</v>
      </c>
      <c r="AL3130" s="83" t="b">
        <f t="shared" si="921"/>
        <v>0</v>
      </c>
      <c r="AM3130" s="83" t="b">
        <f t="shared" si="927"/>
        <v>1</v>
      </c>
      <c r="AN3130" s="47" t="str">
        <f t="shared" si="922"/>
        <v>Outer</v>
      </c>
      <c r="AO3130" s="48" t="str">
        <f t="shared" si="923"/>
        <v>0.4-0.5</v>
      </c>
      <c r="AP3130" s="49" t="str">
        <f t="shared" si="928"/>
        <v>21-22</v>
      </c>
      <c r="AQ3130" s="49" t="str">
        <f t="shared" si="929"/>
        <v>Mar</v>
      </c>
      <c r="AR3130" s="48" t="str">
        <f t="shared" si="930"/>
        <v>265-275</v>
      </c>
      <c r="AS3130" s="49" t="str">
        <f t="shared" si="924"/>
        <v>LWS-HTI</v>
      </c>
    </row>
    <row r="3131" spans="5:45" x14ac:dyDescent="0.3">
      <c r="E3131" s="15">
        <v>40999.895833333336</v>
      </c>
      <c r="F3131" s="21">
        <v>6.12</v>
      </c>
      <c r="G3131" s="21">
        <v>539.01999282836891</v>
      </c>
      <c r="H3131" s="42">
        <v>1.1956820395963934</v>
      </c>
      <c r="I3131" s="35">
        <v>265.89999999999998</v>
      </c>
      <c r="J3131" s="43">
        <v>0.26307189542483661</v>
      </c>
      <c r="K3131" s="44">
        <v>0.13500044232341574</v>
      </c>
      <c r="L3131" s="26">
        <f t="shared" si="912"/>
        <v>6.0707818610184132</v>
      </c>
      <c r="M3131" s="26">
        <f t="shared" si="913"/>
        <v>0.29630888238074465</v>
      </c>
      <c r="N3131" s="96">
        <f t="shared" si="914"/>
        <v>7</v>
      </c>
      <c r="O3131" s="26">
        <f t="shared" si="915"/>
        <v>4.0031398353225271E-2</v>
      </c>
      <c r="P3131" s="3">
        <f>IF(L3131&gt;'Power Curve'!$C$37,0,INDEX(Ci,$N3131,1)*POWER(1-O3131,3)+INDEX(Ci,$N3131,2)*3*O3131*POWER(1-O3131,2)+INDEX(Ci,$N3131,3)*3*POWER(O3131,2)*(1-O3131)+INDEX(Ci,$N3131,4)*POWER(O3131,3))</f>
        <v>376.57058554340091</v>
      </c>
      <c r="Q3131" s="3">
        <f>MAX(0,MIN(P3131-V3131+W3131,'Power Curve'!$C$39))</f>
        <v>421.62163876158104</v>
      </c>
      <c r="R3131" s="3">
        <f t="shared" si="916"/>
        <v>539.01999282836891</v>
      </c>
      <c r="S3131" s="3">
        <f t="shared" si="917"/>
        <v>-117.39835406678787</v>
      </c>
      <c r="T3131" s="3">
        <f t="shared" si="918"/>
        <v>117.39835406678787</v>
      </c>
      <c r="V3131" s="37">
        <f t="array" ref="V3131">SUM(_xlfn.NORM.DIST($AD$3:$AD$1003,$L3131,$AA3131,FALSE)*WindSpeedStep*$AE$3:$AE$1003)/AG3131</f>
        <v>384.5051522468317</v>
      </c>
      <c r="W3131" s="37">
        <f t="array" ref="W3131">SUM(_xlfn.NORM.DIST($AD$3:$AD$1003,$L3131,$AB3131,FALSE)*WindSpeedStep*$AE$3:$AE$1003)/AH3131</f>
        <v>429.55620546501183</v>
      </c>
      <c r="Y3131" s="1">
        <f t="shared" si="919"/>
        <v>6</v>
      </c>
      <c r="Z3131" s="99">
        <f>IF(L3131&lt;'Power Curve'!$P$28,'Power Curve'!$Q$28,IF(L3131&gt;'Power Curve'!$P$29,'Power Curve'!$Q$29,INDEX(ReferenceTurbulence,Y3131)+(L3131-INDEX(ReferenceTurbulenceWindSpeed,Y3131))*(INDEX(ReferenceTurbulence,Y3131+1)-INDEX(ReferenceTurbulence,Y3131))/(INDEX(ReferenceTurbulenceWindSpeed,Y3131+1)-INDEX(ReferenceTurbulenceWindSpeed,Y3131))))</f>
        <v>0.12152852899288448</v>
      </c>
      <c r="AA3131" s="100">
        <f t="shared" si="925"/>
        <v>0.73777318940625347</v>
      </c>
      <c r="AB3131" s="29">
        <f t="shared" si="926"/>
        <v>1.597052090888831</v>
      </c>
      <c r="AG3131" s="40">
        <f t="array" ref="AG3131">SUM(_xlfn.NORM.DIST($AD$3:$AD$1003,$F3131,$AA3131,FALSE)*WindSpeedStep)</f>
        <v>1.0000000000000031</v>
      </c>
      <c r="AH3131" s="40">
        <f t="array" ref="AH3131">SUM(_xlfn.NORM.DIST($AD$3:$AD$1003,$F3131,$AB3131,FALSE)*WindSpeedStep)</f>
        <v>0.99994422717741416</v>
      </c>
      <c r="AJ3131" s="47">
        <f t="shared" si="920"/>
        <v>6</v>
      </c>
      <c r="AK3131" s="83" t="b">
        <f>COUNTIF('Power Curve'!$D$2:$D$31,AJ3131)&gt;0</f>
        <v>1</v>
      </c>
      <c r="AL3131" s="83" t="b">
        <f t="shared" si="921"/>
        <v>0</v>
      </c>
      <c r="AM3131" s="83" t="b">
        <f t="shared" si="927"/>
        <v>1</v>
      </c>
      <c r="AN3131" s="47" t="str">
        <f t="shared" si="922"/>
        <v>Outer</v>
      </c>
      <c r="AO3131" s="48" t="str">
        <f t="shared" si="923"/>
        <v>0.2-0.3</v>
      </c>
      <c r="AP3131" s="49" t="str">
        <f t="shared" si="928"/>
        <v>21-22</v>
      </c>
      <c r="AQ3131" s="49" t="str">
        <f t="shared" si="929"/>
        <v>Mar</v>
      </c>
      <c r="AR3131" s="48" t="str">
        <f t="shared" si="930"/>
        <v>265-275</v>
      </c>
      <c r="AS3131" s="49" t="str">
        <f t="shared" si="924"/>
        <v>LWS-HTI</v>
      </c>
    </row>
    <row r="3132" spans="5:45" x14ac:dyDescent="0.3">
      <c r="E3132" s="15">
        <v>40999.902777777781</v>
      </c>
      <c r="F3132" s="21">
        <v>7.65</v>
      </c>
      <c r="G3132" s="21">
        <v>766.00000572204635</v>
      </c>
      <c r="H3132" s="42">
        <v>1.1941169655849382</v>
      </c>
      <c r="I3132" s="35">
        <v>271.60000000000002</v>
      </c>
      <c r="J3132" s="43">
        <v>5.7516339869281043E-2</v>
      </c>
      <c r="K3132" s="44">
        <v>0.27575870231001198</v>
      </c>
      <c r="L3132" s="26">
        <f t="shared" si="912"/>
        <v>7.5851649310851821</v>
      </c>
      <c r="M3132" s="26">
        <f t="shared" si="913"/>
        <v>0.53036166759411163</v>
      </c>
      <c r="N3132" s="96">
        <f t="shared" si="914"/>
        <v>8</v>
      </c>
      <c r="O3132" s="26">
        <f t="shared" si="915"/>
        <v>0.5737343277920498</v>
      </c>
      <c r="P3132" s="3">
        <f>IF(L3132&gt;'Power Curve'!$C$37,0,INDEX(Ci,$N3132,1)*POWER(1-O3132,3)+INDEX(Ci,$N3132,2)*3*O3132*POWER(1-O3132,2)+INDEX(Ci,$N3132,3)*3*POWER(O3132,2)*(1-O3132)+INDEX(Ci,$N3132,4)*POWER(O3132,3))</f>
        <v>756.23741938500939</v>
      </c>
      <c r="Q3132" s="3">
        <f>MAX(0,MIN(P3132-V3132+W3132,'Power Curve'!$C$39))</f>
        <v>739.3506231428521</v>
      </c>
      <c r="R3132" s="3">
        <f t="shared" si="916"/>
        <v>766.00000572204635</v>
      </c>
      <c r="S3132" s="3">
        <f t="shared" si="917"/>
        <v>-26.649382579194253</v>
      </c>
      <c r="T3132" s="3">
        <f t="shared" si="918"/>
        <v>26.649382579194253</v>
      </c>
      <c r="V3132" s="37">
        <f t="array" ref="V3132">SUM(_xlfn.NORM.DIST($AD$3:$AD$1003,$L3132,$AA3132,FALSE)*WindSpeedStep*$AE$3:$AE$1003)/AG3132</f>
        <v>750.56063469208777</v>
      </c>
      <c r="W3132" s="37">
        <f t="array" ref="W3132">SUM(_xlfn.NORM.DIST($AD$3:$AD$1003,$L3132,$AB3132,FALSE)*WindSpeedStep*$AE$3:$AE$1003)/AH3132</f>
        <v>733.67383844993049</v>
      </c>
      <c r="Y3132" s="1">
        <f t="shared" si="919"/>
        <v>7</v>
      </c>
      <c r="Z3132" s="99">
        <f>IF(L3132&lt;'Power Curve'!$P$28,'Power Curve'!$Q$28,IF(L3132&gt;'Power Curve'!$P$29,'Power Curve'!$Q$29,INDEX(ReferenceTurbulence,Y3132)+(L3132-INDEX(ReferenceTurbulenceWindSpeed,Y3132))*(INDEX(ReferenceTurbulence,Y3132+1)-INDEX(ReferenceTurbulence,Y3132))/(INDEX(ReferenceTurbulenceWindSpeed,Y3132+1)-INDEX(ReferenceTurbulenceWindSpeed,Y3132))))</f>
        <v>0.11951390146779969</v>
      </c>
      <c r="AA3132" s="100">
        <f t="shared" si="925"/>
        <v>0.90653265419072415</v>
      </c>
      <c r="AB3132" s="29">
        <f t="shared" si="926"/>
        <v>0.43627092414084706</v>
      </c>
      <c r="AG3132" s="40">
        <f t="array" ref="AG3132">SUM(_xlfn.NORM.DIST($AD$3:$AD$1003,$F3132,$AA3132,FALSE)*WindSpeedStep)</f>
        <v>1.0000000000000036</v>
      </c>
      <c r="AH3132" s="40">
        <f t="array" ref="AH3132">SUM(_xlfn.NORM.DIST($AD$3:$AD$1003,$F3132,$AB3132,FALSE)*WindSpeedStep)</f>
        <v>1.0000000000000036</v>
      </c>
      <c r="AJ3132" s="47">
        <f t="shared" si="920"/>
        <v>8</v>
      </c>
      <c r="AK3132" s="83" t="b">
        <f>COUNTIF('Power Curve'!$D$2:$D$31,AJ3132)&gt;0</f>
        <v>1</v>
      </c>
      <c r="AL3132" s="83" t="b">
        <f t="shared" si="921"/>
        <v>0</v>
      </c>
      <c r="AM3132" s="83" t="b">
        <f t="shared" si="927"/>
        <v>1</v>
      </c>
      <c r="AN3132" s="47" t="str">
        <f t="shared" si="922"/>
        <v>Outer</v>
      </c>
      <c r="AO3132" s="48" t="str">
        <f t="shared" si="923"/>
        <v>0.5-0.6</v>
      </c>
      <c r="AP3132" s="49" t="str">
        <f t="shared" si="928"/>
        <v>21-22</v>
      </c>
      <c r="AQ3132" s="49" t="str">
        <f t="shared" si="929"/>
        <v>Mar</v>
      </c>
      <c r="AR3132" s="48" t="str">
        <f t="shared" si="930"/>
        <v>265-275</v>
      </c>
      <c r="AS3132" s="49" t="str">
        <f t="shared" si="924"/>
        <v>HWS-LTI</v>
      </c>
    </row>
    <row r="3133" spans="5:45" x14ac:dyDescent="0.3">
      <c r="E3133" s="15">
        <v>40999.909722222219</v>
      </c>
      <c r="F3133" s="21">
        <v>7.44</v>
      </c>
      <c r="G3133" s="21">
        <v>707.55000686645531</v>
      </c>
      <c r="H3133" s="42">
        <v>1.1937495969162295</v>
      </c>
      <c r="I3133" s="35">
        <v>276.60000000000002</v>
      </c>
      <c r="J3133" s="43">
        <v>0.11021505376344085</v>
      </c>
      <c r="K3133" s="44">
        <v>0.20153291659562236</v>
      </c>
      <c r="L3133" s="26">
        <f t="shared" si="912"/>
        <v>7.3761881369329938</v>
      </c>
      <c r="M3133" s="26">
        <f t="shared" si="913"/>
        <v>0.49806363040453605</v>
      </c>
      <c r="N3133" s="96">
        <f t="shared" si="914"/>
        <v>8</v>
      </c>
      <c r="O3133" s="26">
        <f t="shared" si="915"/>
        <v>0.36340312087696525</v>
      </c>
      <c r="P3133" s="3">
        <f>IF(L3133&gt;'Power Curve'!$C$37,0,INDEX(Ci,$N3133,1)*POWER(1-O3133,3)+INDEX(Ci,$N3133,2)*3*O3133*POWER(1-O3133,2)+INDEX(Ci,$N3133,3)*3*POWER(O3133,2)*(1-O3133)+INDEX(Ci,$N3133,4)*POWER(O3133,3))</f>
        <v>697.07962326896211</v>
      </c>
      <c r="Q3133" s="3">
        <f>MAX(0,MIN(P3133-V3133+W3133,'Power Curve'!$C$39))</f>
        <v>693.82328986606763</v>
      </c>
      <c r="R3133" s="3">
        <f t="shared" si="916"/>
        <v>707.55000686645531</v>
      </c>
      <c r="S3133" s="3">
        <f t="shared" si="917"/>
        <v>-13.72671700038768</v>
      </c>
      <c r="T3133" s="3">
        <f t="shared" si="918"/>
        <v>13.72671700038768</v>
      </c>
      <c r="V3133" s="37">
        <f t="array" ref="V3133">SUM(_xlfn.NORM.DIST($AD$3:$AD$1003,$L3133,$AA3133,FALSE)*WindSpeedStep*$AE$3:$AE$1003)/AG3133</f>
        <v>692.37756008141469</v>
      </c>
      <c r="W3133" s="37">
        <f t="array" ref="W3133">SUM(_xlfn.NORM.DIST($AD$3:$AD$1003,$L3133,$AB3133,FALSE)*WindSpeedStep*$AE$3:$AE$1003)/AH3133</f>
        <v>689.1212266785202</v>
      </c>
      <c r="Y3133" s="1">
        <f t="shared" si="919"/>
        <v>7</v>
      </c>
      <c r="Z3133" s="99">
        <f>IF(L3133&lt;'Power Curve'!$P$28,'Power Curve'!$Q$28,IF(L3133&gt;'Power Curve'!$P$29,'Power Curve'!$Q$29,INDEX(ReferenceTurbulence,Y3133)+(L3133-INDEX(ReferenceTurbulenceWindSpeed,Y3133))*(INDEX(ReferenceTurbulence,Y3133+1)-INDEX(ReferenceTurbulence,Y3133))/(INDEX(ReferenceTurbulenceWindSpeed,Y3133+1)-INDEX(ReferenceTurbulenceWindSpeed,Y3133))))</f>
        <v>0.11957194413270109</v>
      </c>
      <c r="AA3133" s="100">
        <f t="shared" si="925"/>
        <v>0.8819851558216445</v>
      </c>
      <c r="AB3133" s="29">
        <f t="shared" si="926"/>
        <v>0.81296697208132451</v>
      </c>
      <c r="AG3133" s="40">
        <f t="array" ref="AG3133">SUM(_xlfn.NORM.DIST($AD$3:$AD$1003,$F3133,$AA3133,FALSE)*WindSpeedStep)</f>
        <v>1.0000000000000031</v>
      </c>
      <c r="AH3133" s="40">
        <f t="array" ref="AH3133">SUM(_xlfn.NORM.DIST($AD$3:$AD$1003,$F3133,$AB3133,FALSE)*WindSpeedStep)</f>
        <v>1.0000000000000036</v>
      </c>
      <c r="AJ3133" s="47">
        <f t="shared" si="920"/>
        <v>7</v>
      </c>
      <c r="AK3133" s="83" t="b">
        <f>COUNTIF('Power Curve'!$D$2:$D$31,AJ3133)&gt;0</f>
        <v>1</v>
      </c>
      <c r="AL3133" s="83" t="b">
        <f t="shared" si="921"/>
        <v>0</v>
      </c>
      <c r="AM3133" s="83" t="b">
        <f t="shared" si="927"/>
        <v>1</v>
      </c>
      <c r="AN3133" s="47" t="str">
        <f t="shared" si="922"/>
        <v>Inner</v>
      </c>
      <c r="AO3133" s="48" t="str">
        <f t="shared" si="923"/>
        <v>0.4-0.5</v>
      </c>
      <c r="AP3133" s="49" t="str">
        <f t="shared" si="928"/>
        <v>21-22</v>
      </c>
      <c r="AQ3133" s="49" t="str">
        <f t="shared" si="929"/>
        <v>Mar</v>
      </c>
      <c r="AR3133" s="48" t="str">
        <f t="shared" si="930"/>
        <v>275-285</v>
      </c>
      <c r="AS3133" s="49" t="str">
        <f t="shared" si="924"/>
        <v>Inner-TI</v>
      </c>
    </row>
    <row r="3134" spans="5:45" x14ac:dyDescent="0.3">
      <c r="E3134" s="15">
        <v>40999.916666666664</v>
      </c>
      <c r="F3134" s="21">
        <v>5.64</v>
      </c>
      <c r="G3134" s="21">
        <v>241.40999221801732</v>
      </c>
      <c r="H3134" s="42">
        <v>1.1949464493792235</v>
      </c>
      <c r="I3134" s="35">
        <v>274</v>
      </c>
      <c r="J3134" s="43">
        <v>0.200354609929078</v>
      </c>
      <c r="K3134" s="44">
        <v>0.21415276484663151</v>
      </c>
      <c r="L3134" s="26">
        <f t="shared" si="912"/>
        <v>5.5934945869173891</v>
      </c>
      <c r="M3134" s="26">
        <f t="shared" si="913"/>
        <v>0.22254259559485562</v>
      </c>
      <c r="N3134" s="96">
        <f t="shared" si="914"/>
        <v>6</v>
      </c>
      <c r="O3134" s="26">
        <f t="shared" si="915"/>
        <v>0.56352985666856115</v>
      </c>
      <c r="P3134" s="3">
        <f>IF(L3134&gt;'Power Curve'!$C$37,0,INDEX(Ci,$N3134,1)*POWER(1-O3134,3)+INDEX(Ci,$N3134,2)*3*O3134*POWER(1-O3134,2)+INDEX(Ci,$N3134,3)*3*POWER(O3134,2)*(1-O3134)+INDEX(Ci,$N3134,4)*POWER(O3134,3))</f>
        <v>295.68248557736837</v>
      </c>
      <c r="Q3134" s="3">
        <f>MAX(0,MIN(P3134-V3134+W3134,'Power Curve'!$C$39))</f>
        <v>309.1049999708668</v>
      </c>
      <c r="R3134" s="3">
        <f t="shared" si="916"/>
        <v>241.40999221801732</v>
      </c>
      <c r="S3134" s="3">
        <f t="shared" si="917"/>
        <v>67.695007752849477</v>
      </c>
      <c r="T3134" s="3">
        <f t="shared" si="918"/>
        <v>67.695007752849477</v>
      </c>
      <c r="V3134" s="37">
        <f t="array" ref="V3134">SUM(_xlfn.NORM.DIST($AD$3:$AD$1003,$L3134,$AA3134,FALSE)*WindSpeedStep*$AE$3:$AE$1003)/AG3134</f>
        <v>292.70958274473588</v>
      </c>
      <c r="W3134" s="37">
        <f t="array" ref="W3134">SUM(_xlfn.NORM.DIST($AD$3:$AD$1003,$L3134,$AB3134,FALSE)*WindSpeedStep*$AE$3:$AE$1003)/AH3134</f>
        <v>306.13209713823431</v>
      </c>
      <c r="Y3134" s="1">
        <f t="shared" si="919"/>
        <v>5</v>
      </c>
      <c r="Z3134" s="99">
        <f>IF(L3134&lt;'Power Curve'!$P$28,'Power Curve'!$Q$28,IF(L3134&gt;'Power Curve'!$P$29,'Power Curve'!$Q$29,INDEX(ReferenceTurbulence,Y3134)+(L3134-INDEX(ReferenceTurbulenceWindSpeed,Y3134))*(INDEX(ReferenceTurbulence,Y3134+1)-INDEX(ReferenceTurbulence,Y3134))/(INDEX(ReferenceTurbulenceWindSpeed,Y3134+1)-INDEX(ReferenceTurbulenceWindSpeed,Y3134))))</f>
        <v>0.11993194896816953</v>
      </c>
      <c r="AA3134" s="100">
        <f t="shared" si="925"/>
        <v>0.67083870735190876</v>
      </c>
      <c r="AB3134" s="29">
        <f t="shared" si="926"/>
        <v>1.1206824261022428</v>
      </c>
      <c r="AG3134" s="40">
        <f t="array" ref="AG3134">SUM(_xlfn.NORM.DIST($AD$3:$AD$1003,$F3134,$AA3134,FALSE)*WindSpeedStep)</f>
        <v>1.000000000000004</v>
      </c>
      <c r="AH3134" s="40">
        <f t="array" ref="AH3134">SUM(_xlfn.NORM.DIST($AD$3:$AD$1003,$F3134,$AB3134,FALSE)*WindSpeedStep)</f>
        <v>0.99999981023296802</v>
      </c>
      <c r="AJ3134" s="47">
        <f t="shared" si="920"/>
        <v>6</v>
      </c>
      <c r="AK3134" s="83" t="b">
        <f>COUNTIF('Power Curve'!$D$2:$D$31,AJ3134)&gt;0</f>
        <v>1</v>
      </c>
      <c r="AL3134" s="83" t="b">
        <f t="shared" si="921"/>
        <v>0</v>
      </c>
      <c r="AM3134" s="83" t="b">
        <f t="shared" si="927"/>
        <v>1</v>
      </c>
      <c r="AN3134" s="47" t="str">
        <f t="shared" si="922"/>
        <v>Outer</v>
      </c>
      <c r="AO3134" s="48" t="str">
        <f t="shared" si="923"/>
        <v>0.2-0.3</v>
      </c>
      <c r="AP3134" s="49" t="str">
        <f t="shared" si="928"/>
        <v>22-23</v>
      </c>
      <c r="AQ3134" s="49" t="str">
        <f t="shared" si="929"/>
        <v>Mar</v>
      </c>
      <c r="AR3134" s="48" t="str">
        <f t="shared" si="930"/>
        <v>265-275</v>
      </c>
      <c r="AS3134" s="49" t="str">
        <f t="shared" si="924"/>
        <v>LWS-HTI</v>
      </c>
    </row>
    <row r="3135" spans="5:45" x14ac:dyDescent="0.3">
      <c r="E3135" s="15">
        <v>40999.923611111109</v>
      </c>
      <c r="F3135" s="21">
        <v>5.63</v>
      </c>
      <c r="G3135" s="21">
        <v>244.50999450683642</v>
      </c>
      <c r="H3135" s="42">
        <v>1.1955235685796584</v>
      </c>
      <c r="I3135" s="35">
        <v>273.89999999999998</v>
      </c>
      <c r="J3135" s="43">
        <v>0.15452930728241562</v>
      </c>
      <c r="K3135" s="44">
        <v>0.2582090253272375</v>
      </c>
      <c r="L3135" s="26">
        <f t="shared" si="912"/>
        <v>5.5844757923542057</v>
      </c>
      <c r="M3135" s="26">
        <f t="shared" si="913"/>
        <v>0.22114871182231241</v>
      </c>
      <c r="N3135" s="96">
        <f t="shared" si="914"/>
        <v>6</v>
      </c>
      <c r="O3135" s="26">
        <f t="shared" si="915"/>
        <v>0.55454066401839397</v>
      </c>
      <c r="P3135" s="3">
        <f>IF(L3135&gt;'Power Curve'!$C$37,0,INDEX(Ci,$N3135,1)*POWER(1-O3135,3)+INDEX(Ci,$N3135,2)*3*O3135*POWER(1-O3135,2)+INDEX(Ci,$N3135,3)*3*POWER(O3135,2)*(1-O3135)+INDEX(Ci,$N3135,4)*POWER(O3135,3))</f>
        <v>294.31174277229508</v>
      </c>
      <c r="Q3135" s="3">
        <f>MAX(0,MIN(P3135-V3135+W3135,'Power Curve'!$C$39))</f>
        <v>297.86377935427356</v>
      </c>
      <c r="R3135" s="3">
        <f t="shared" si="916"/>
        <v>244.50999450683642</v>
      </c>
      <c r="S3135" s="3">
        <f t="shared" si="917"/>
        <v>53.35378484743714</v>
      </c>
      <c r="T3135" s="3">
        <f t="shared" si="918"/>
        <v>53.35378484743714</v>
      </c>
      <c r="V3135" s="37">
        <f t="array" ref="V3135">SUM(_xlfn.NORM.DIST($AD$3:$AD$1003,$L3135,$AA3135,FALSE)*WindSpeedStep*$AE$3:$AE$1003)/AG3135</f>
        <v>291.05135660594385</v>
      </c>
      <c r="W3135" s="37">
        <f t="array" ref="W3135">SUM(_xlfn.NORM.DIST($AD$3:$AD$1003,$L3135,$AB3135,FALSE)*WindSpeedStep*$AE$3:$AE$1003)/AH3135</f>
        <v>294.60339318792234</v>
      </c>
      <c r="Y3135" s="1">
        <f t="shared" si="919"/>
        <v>5</v>
      </c>
      <c r="Z3135" s="99">
        <f>IF(L3135&lt;'Power Curve'!$P$28,'Power Curve'!$Q$28,IF(L3135&gt;'Power Curve'!$P$29,'Power Curve'!$Q$29,INDEX(ReferenceTurbulence,Y3135)+(L3135-INDEX(ReferenceTurbulenceWindSpeed,Y3135))*(INDEX(ReferenceTurbulence,Y3135+1)-INDEX(ReferenceTurbulence,Y3135))/(INDEX(ReferenceTurbulenceWindSpeed,Y3135+1)-INDEX(ReferenceTurbulenceWindSpeed,Y3135))))</f>
        <v>0.11989747281661652</v>
      </c>
      <c r="AA3135" s="100">
        <f t="shared" si="925"/>
        <v>0.66956453450884135</v>
      </c>
      <c r="AB3135" s="29">
        <f t="shared" si="926"/>
        <v>0.86296517572791454</v>
      </c>
      <c r="AG3135" s="40">
        <f t="array" ref="AG3135">SUM(_xlfn.NORM.DIST($AD$3:$AD$1003,$F3135,$AA3135,FALSE)*WindSpeedStep)</f>
        <v>1.0000000000000033</v>
      </c>
      <c r="AH3135" s="40">
        <f t="array" ref="AH3135">SUM(_xlfn.NORM.DIST($AD$3:$AD$1003,$F3135,$AB3135,FALSE)*WindSpeedStep)</f>
        <v>0.99999999997735523</v>
      </c>
      <c r="AJ3135" s="47">
        <f t="shared" si="920"/>
        <v>6</v>
      </c>
      <c r="AK3135" s="83" t="b">
        <f>COUNTIF('Power Curve'!$D$2:$D$31,AJ3135)&gt;0</f>
        <v>1</v>
      </c>
      <c r="AL3135" s="83" t="b">
        <f t="shared" si="921"/>
        <v>0</v>
      </c>
      <c r="AM3135" s="83" t="b">
        <f t="shared" si="927"/>
        <v>1</v>
      </c>
      <c r="AN3135" s="47" t="str">
        <f t="shared" si="922"/>
        <v>Outer</v>
      </c>
      <c r="AO3135" s="48" t="str">
        <f t="shared" si="923"/>
        <v>0.2-0.3</v>
      </c>
      <c r="AP3135" s="49" t="str">
        <f t="shared" si="928"/>
        <v>22-23</v>
      </c>
      <c r="AQ3135" s="49" t="str">
        <f t="shared" si="929"/>
        <v>Mar</v>
      </c>
      <c r="AR3135" s="48" t="str">
        <f t="shared" si="930"/>
        <v>265-275</v>
      </c>
      <c r="AS3135" s="49" t="str">
        <f t="shared" si="924"/>
        <v>LWS-HTI</v>
      </c>
    </row>
    <row r="3136" spans="5:45" x14ac:dyDescent="0.3">
      <c r="E3136" s="15">
        <v>40999.930555555555</v>
      </c>
      <c r="F3136" s="21">
        <v>5.41</v>
      </c>
      <c r="G3136" s="21">
        <v>286.51998901367222</v>
      </c>
      <c r="H3136" s="42">
        <v>1.1952888297157713</v>
      </c>
      <c r="I3136" s="35">
        <v>281</v>
      </c>
      <c r="J3136" s="43">
        <v>0.12014787430683918</v>
      </c>
      <c r="K3136" s="44">
        <v>0.20154041948258822</v>
      </c>
      <c r="L3136" s="26">
        <f t="shared" si="912"/>
        <v>5.3659034723488954</v>
      </c>
      <c r="M3136" s="26">
        <f t="shared" si="913"/>
        <v>0.18736765518019433</v>
      </c>
      <c r="N3136" s="96">
        <f t="shared" si="914"/>
        <v>6</v>
      </c>
      <c r="O3136" s="26">
        <f t="shared" si="915"/>
        <v>0.33668575239390697</v>
      </c>
      <c r="P3136" s="3">
        <f>IF(L3136&gt;'Power Curve'!$C$37,0,INDEX(Ci,$N3136,1)*POWER(1-O3136,3)+INDEX(Ci,$N3136,2)*3*O3136*POWER(1-O3136,2)+INDEX(Ci,$N3136,3)*3*POWER(O3136,2)*(1-O3136)+INDEX(Ci,$N3136,4)*POWER(O3136,3))</f>
        <v>261.85216497759546</v>
      </c>
      <c r="Q3136" s="3">
        <f>MAX(0,MIN(P3136-V3136+W3136,'Power Curve'!$C$39))</f>
        <v>261.87307572634774</v>
      </c>
      <c r="R3136" s="3">
        <f t="shared" si="916"/>
        <v>286.51998901367222</v>
      </c>
      <c r="S3136" s="3">
        <f t="shared" si="917"/>
        <v>-24.64691328732448</v>
      </c>
      <c r="T3136" s="3">
        <f t="shared" si="918"/>
        <v>24.64691328732448</v>
      </c>
      <c r="V3136" s="37">
        <f t="array" ref="V3136">SUM(_xlfn.NORM.DIST($AD$3:$AD$1003,$L3136,$AA3136,FALSE)*WindSpeedStep*$AE$3:$AE$1003)/AG3136</f>
        <v>251.37446757218603</v>
      </c>
      <c r="W3136" s="37">
        <f t="array" ref="W3136">SUM(_xlfn.NORM.DIST($AD$3:$AD$1003,$L3136,$AB3136,FALSE)*WindSpeedStep*$AE$3:$AE$1003)/AH3136</f>
        <v>251.39537832093831</v>
      </c>
      <c r="Y3136" s="1">
        <f t="shared" si="919"/>
        <v>5</v>
      </c>
      <c r="Z3136" s="99">
        <f>IF(L3136&lt;'Power Curve'!$P$28,'Power Curve'!$Q$28,IF(L3136&gt;'Power Curve'!$P$29,'Power Curve'!$Q$29,INDEX(ReferenceTurbulence,Y3136)+(L3136-INDEX(ReferenceTurbulenceWindSpeed,Y3136))*(INDEX(ReferenceTurbulence,Y3136+1)-INDEX(ReferenceTurbulence,Y3136))/(INDEX(ReferenceTurbulenceWindSpeed,Y3136+1)-INDEX(ReferenceTurbulenceWindSpeed,Y3136))))</f>
        <v>0.11906193627378851</v>
      </c>
      <c r="AA3136" s="100">
        <f t="shared" si="925"/>
        <v>0.63887485727610471</v>
      </c>
      <c r="AB3136" s="29">
        <f t="shared" si="926"/>
        <v>0.64470189593840699</v>
      </c>
      <c r="AG3136" s="40">
        <f t="array" ref="AG3136">SUM(_xlfn.NORM.DIST($AD$3:$AD$1003,$F3136,$AA3136,FALSE)*WindSpeedStep)</f>
        <v>1.0000000000000036</v>
      </c>
      <c r="AH3136" s="40">
        <f t="array" ref="AH3136">SUM(_xlfn.NORM.DIST($AD$3:$AD$1003,$F3136,$AB3136,FALSE)*WindSpeedStep)</f>
        <v>1.0000000000000031</v>
      </c>
      <c r="AJ3136" s="47">
        <f t="shared" si="920"/>
        <v>5</v>
      </c>
      <c r="AK3136" s="83" t="b">
        <f>COUNTIF('Power Curve'!$D$2:$D$31,AJ3136)&gt;0</f>
        <v>1</v>
      </c>
      <c r="AL3136" s="83" t="b">
        <f t="shared" si="921"/>
        <v>0</v>
      </c>
      <c r="AM3136" s="83" t="b">
        <f t="shared" si="927"/>
        <v>1</v>
      </c>
      <c r="AN3136" s="47" t="str">
        <f t="shared" si="922"/>
        <v>Inner</v>
      </c>
      <c r="AO3136" s="48" t="str">
        <f t="shared" si="923"/>
        <v>0.1-0.2</v>
      </c>
      <c r="AP3136" s="49" t="str">
        <f t="shared" si="928"/>
        <v>22-23</v>
      </c>
      <c r="AQ3136" s="49" t="str">
        <f t="shared" si="929"/>
        <v>Mar</v>
      </c>
      <c r="AR3136" s="48" t="str">
        <f t="shared" si="930"/>
        <v>275-285</v>
      </c>
      <c r="AS3136" s="49" t="str">
        <f t="shared" si="924"/>
        <v>Inner-TI</v>
      </c>
    </row>
    <row r="3137" spans="5:45" x14ac:dyDescent="0.3">
      <c r="E3137" s="15">
        <v>40999.9375</v>
      </c>
      <c r="F3137" s="21">
        <v>5.15</v>
      </c>
      <c r="G3137" s="21">
        <v>183.1099967956541</v>
      </c>
      <c r="H3137" s="42">
        <v>1.1948764651595882</v>
      </c>
      <c r="I3137" s="35">
        <v>284</v>
      </c>
      <c r="J3137" s="43">
        <v>0.11067961165048543</v>
      </c>
      <c r="K3137" s="44">
        <v>0.21876450304347372</v>
      </c>
      <c r="L3137" s="26">
        <f t="shared" si="912"/>
        <v>5.1074352381713606</v>
      </c>
      <c r="M3137" s="26">
        <f t="shared" si="913"/>
        <v>0.14742055639509924</v>
      </c>
      <c r="N3137" s="96">
        <f t="shared" si="914"/>
        <v>6</v>
      </c>
      <c r="O3137" s="26">
        <f t="shared" si="915"/>
        <v>7.9065874848955081E-2</v>
      </c>
      <c r="P3137" s="3">
        <f>IF(L3137&gt;'Power Curve'!$C$37,0,INDEX(Ci,$N3137,1)*POWER(1-O3137,3)+INDEX(Ci,$N3137,2)*3*O3137*POWER(1-O3137,2)+INDEX(Ci,$N3137,3)*3*POWER(O3137,2)*(1-O3137)+INDEX(Ci,$N3137,4)*POWER(O3137,3))</f>
        <v>223.60172362583145</v>
      </c>
      <c r="Q3137" s="3">
        <f>MAX(0,MIN(P3137-V3137+W3137,'Power Curve'!$C$39))</f>
        <v>223.6286432178357</v>
      </c>
      <c r="R3137" s="3">
        <f t="shared" si="916"/>
        <v>183.1099967956541</v>
      </c>
      <c r="S3137" s="3">
        <f t="shared" si="917"/>
        <v>40.518646422181604</v>
      </c>
      <c r="T3137" s="3">
        <f t="shared" si="918"/>
        <v>40.518646422181604</v>
      </c>
      <c r="V3137" s="37">
        <f t="array" ref="V3137">SUM(_xlfn.NORM.DIST($AD$3:$AD$1003,$L3137,$AA3137,FALSE)*WindSpeedStep*$AE$3:$AE$1003)/AG3137</f>
        <v>205.01364818377411</v>
      </c>
      <c r="W3137" s="37">
        <f t="array" ref="W3137">SUM(_xlfn.NORM.DIST($AD$3:$AD$1003,$L3137,$AB3137,FALSE)*WindSpeedStep*$AE$3:$AE$1003)/AH3137</f>
        <v>205.04056777577836</v>
      </c>
      <c r="Y3137" s="1">
        <f t="shared" si="919"/>
        <v>5</v>
      </c>
      <c r="Z3137" s="99">
        <f>IF(L3137&lt;'Power Curve'!$P$28,'Power Curve'!$Q$28,IF(L3137&gt;'Power Curve'!$P$29,'Power Curve'!$Q$29,INDEX(ReferenceTurbulence,Y3137)+(L3137-INDEX(ReferenceTurbulenceWindSpeed,Y3137))*(INDEX(ReferenceTurbulence,Y3137+1)-INDEX(ReferenceTurbulence,Y3137))/(INDEX(ReferenceTurbulenceWindSpeed,Y3137+1)-INDEX(ReferenceTurbulenceWindSpeed,Y3137))))</f>
        <v>0.11807388959518662</v>
      </c>
      <c r="AA3137" s="100">
        <f t="shared" si="925"/>
        <v>0.60305474442641094</v>
      </c>
      <c r="AB3137" s="29">
        <f t="shared" si="926"/>
        <v>0.5652889486908107</v>
      </c>
      <c r="AG3137" s="40">
        <f t="array" ref="AG3137">SUM(_xlfn.NORM.DIST($AD$3:$AD$1003,$F3137,$AA3137,FALSE)*WindSpeedStep)</f>
        <v>1.0000000000000036</v>
      </c>
      <c r="AH3137" s="40">
        <f t="array" ref="AH3137">SUM(_xlfn.NORM.DIST($AD$3:$AD$1003,$F3137,$AB3137,FALSE)*WindSpeedStep)</f>
        <v>1.0000000000000038</v>
      </c>
      <c r="AJ3137" s="47">
        <f t="shared" si="920"/>
        <v>5</v>
      </c>
      <c r="AK3137" s="83" t="b">
        <f>COUNTIF('Power Curve'!$D$2:$D$31,AJ3137)&gt;0</f>
        <v>1</v>
      </c>
      <c r="AL3137" s="83" t="b">
        <f t="shared" si="921"/>
        <v>0</v>
      </c>
      <c r="AM3137" s="83" t="b">
        <f t="shared" si="927"/>
        <v>1</v>
      </c>
      <c r="AN3137" s="47" t="str">
        <f t="shared" si="922"/>
        <v>Inner</v>
      </c>
      <c r="AO3137" s="48" t="str">
        <f t="shared" si="923"/>
        <v>0.1-0.2</v>
      </c>
      <c r="AP3137" s="49" t="str">
        <f t="shared" si="928"/>
        <v>22-23</v>
      </c>
      <c r="AQ3137" s="49" t="str">
        <f t="shared" si="929"/>
        <v>Mar</v>
      </c>
      <c r="AR3137" s="48" t="str">
        <f t="shared" si="930"/>
        <v>275-285</v>
      </c>
      <c r="AS3137" s="49" t="str">
        <f t="shared" si="924"/>
        <v>Inner-TI</v>
      </c>
    </row>
    <row r="3138" spans="5:45" x14ac:dyDescent="0.3">
      <c r="E3138" s="15">
        <v>40999.944444444445</v>
      </c>
      <c r="F3138" s="21">
        <v>5.21</v>
      </c>
      <c r="G3138" s="21">
        <v>233.43000793457071</v>
      </c>
      <c r="H3138" s="42">
        <v>1.1950096543721926</v>
      </c>
      <c r="I3138" s="35">
        <v>281.3</v>
      </c>
      <c r="J3138" s="43">
        <v>8.6372360844529747E-2</v>
      </c>
      <c r="K3138" s="44">
        <v>0.11463335701669865</v>
      </c>
      <c r="L3138" s="26">
        <f t="shared" si="912"/>
        <v>5.1671313118578643</v>
      </c>
      <c r="M3138" s="26">
        <f t="shared" si="913"/>
        <v>0.15664677701840071</v>
      </c>
      <c r="N3138" s="96">
        <f t="shared" si="914"/>
        <v>6</v>
      </c>
      <c r="O3138" s="26">
        <f t="shared" si="915"/>
        <v>0.13856601126598256</v>
      </c>
      <c r="P3138" s="3">
        <f>IF(L3138&gt;'Power Curve'!$C$37,0,INDEX(Ci,$N3138,1)*POWER(1-O3138,3)+INDEX(Ci,$N3138,2)*3*O3138*POWER(1-O3138,2)+INDEX(Ci,$N3138,3)*3*POWER(O3138,2)*(1-O3138)+INDEX(Ci,$N3138,4)*POWER(O3138,3))</f>
        <v>232.5679109151456</v>
      </c>
      <c r="Q3138" s="3">
        <f>MAX(0,MIN(P3138-V3138+W3138,'Power Curve'!$C$39))</f>
        <v>234.24781872819767</v>
      </c>
      <c r="R3138" s="3">
        <f t="shared" si="916"/>
        <v>233.43000793457071</v>
      </c>
      <c r="S3138" s="3">
        <f t="shared" si="917"/>
        <v>0.81781079362696119</v>
      </c>
      <c r="T3138" s="3">
        <f t="shared" si="918"/>
        <v>0.81781079362696119</v>
      </c>
      <c r="V3138" s="37">
        <f t="array" ref="V3138">SUM(_xlfn.NORM.DIST($AD$3:$AD$1003,$L3138,$AA3138,FALSE)*WindSpeedStep*$AE$3:$AE$1003)/AG3138</f>
        <v>215.72083220882757</v>
      </c>
      <c r="W3138" s="37">
        <f t="array" ref="W3138">SUM(_xlfn.NORM.DIST($AD$3:$AD$1003,$L3138,$AB3138,FALSE)*WindSpeedStep*$AE$3:$AE$1003)/AH3138</f>
        <v>217.40074002187964</v>
      </c>
      <c r="Y3138" s="1">
        <f t="shared" si="919"/>
        <v>5</v>
      </c>
      <c r="Z3138" s="99">
        <f>IF(L3138&lt;'Power Curve'!$P$28,'Power Curve'!$Q$28,IF(L3138&gt;'Power Curve'!$P$29,'Power Curve'!$Q$29,INDEX(ReferenceTurbulence,Y3138)+(L3138-INDEX(ReferenceTurbulenceWindSpeed,Y3138))*(INDEX(ReferenceTurbulence,Y3138+1)-INDEX(ReferenceTurbulence,Y3138))/(INDEX(ReferenceTurbulenceWindSpeed,Y3138+1)-INDEX(ReferenceTurbulenceWindSpeed,Y3138))))</f>
        <v>0.11830208981297823</v>
      </c>
      <c r="AA3138" s="100">
        <f t="shared" si="925"/>
        <v>0.61128243253086112</v>
      </c>
      <c r="AB3138" s="29">
        <f t="shared" si="926"/>
        <v>0.44629733019885581</v>
      </c>
      <c r="AG3138" s="40">
        <f t="array" ref="AG3138">SUM(_xlfn.NORM.DIST($AD$3:$AD$1003,$F3138,$AA3138,FALSE)*WindSpeedStep)</f>
        <v>1.0000000000000036</v>
      </c>
      <c r="AH3138" s="40">
        <f t="array" ref="AH3138">SUM(_xlfn.NORM.DIST($AD$3:$AD$1003,$F3138,$AB3138,FALSE)*WindSpeedStep)</f>
        <v>1.000000000000004</v>
      </c>
      <c r="AJ3138" s="47">
        <f t="shared" si="920"/>
        <v>5</v>
      </c>
      <c r="AK3138" s="83" t="b">
        <f>COUNTIF('Power Curve'!$D$2:$D$31,AJ3138)&gt;0</f>
        <v>1</v>
      </c>
      <c r="AL3138" s="83" t="b">
        <f t="shared" si="921"/>
        <v>0</v>
      </c>
      <c r="AM3138" s="83" t="b">
        <f t="shared" si="927"/>
        <v>1</v>
      </c>
      <c r="AN3138" s="47" t="str">
        <f t="shared" si="922"/>
        <v>Outer</v>
      </c>
      <c r="AO3138" s="48" t="str">
        <f t="shared" si="923"/>
        <v>0.1-0.2</v>
      </c>
      <c r="AP3138" s="49" t="str">
        <f t="shared" si="928"/>
        <v>22-23</v>
      </c>
      <c r="AQ3138" s="49" t="str">
        <f t="shared" si="929"/>
        <v>Mar</v>
      </c>
      <c r="AR3138" s="48" t="str">
        <f t="shared" si="930"/>
        <v>275-285</v>
      </c>
      <c r="AS3138" s="49" t="str">
        <f t="shared" si="924"/>
        <v>LWS-LTI</v>
      </c>
    </row>
    <row r="3139" spans="5:45" x14ac:dyDescent="0.3">
      <c r="E3139" s="15">
        <v>40999.951388888891</v>
      </c>
      <c r="F3139" s="21">
        <v>4.8899999999999997</v>
      </c>
      <c r="G3139" s="21">
        <v>140.0899925231935</v>
      </c>
      <c r="H3139" s="42">
        <v>1.1948636488975626</v>
      </c>
      <c r="I3139" s="35">
        <v>274.60000000000002</v>
      </c>
      <c r="J3139" s="43">
        <v>8.7934560327198374E-2</v>
      </c>
      <c r="K3139" s="44">
        <v>0.1128559521651633</v>
      </c>
      <c r="L3139" s="26">
        <f t="shared" ref="L3139:L3202" si="931">F3139*(H3139/Ref_Density)^(1/3)</f>
        <v>4.849566799803636</v>
      </c>
      <c r="M3139" s="26">
        <f t="shared" ref="M3139:M3202" si="932">(L3139-CutInWindSpeed)/(RatedWindSpeed-CutInWindSpeed)</f>
        <v>0.10756615798589995</v>
      </c>
      <c r="N3139" s="96">
        <f t="shared" ref="N3139:N3202" si="933">COUNTIF(xa,"&lt;"&amp;L3139)</f>
        <v>5</v>
      </c>
      <c r="O3139" s="26">
        <f t="shared" ref="O3139:O3202" si="934">(L3139-INDEX(xa,$N3139))/(INDEX(xb,$N3139)-INDEX(xa,$N3139))</f>
        <v>0.79584059606780844</v>
      </c>
      <c r="P3139" s="3">
        <f>IF(L3139&gt;'Power Curve'!$C$37,0,INDEX(Ci,$N3139,1)*POWER(1-O3139,3)+INDEX(Ci,$N3139,2)*3*O3139*POWER(1-O3139,2)+INDEX(Ci,$N3139,3)*3*POWER(O3139,2)*(1-O3139)+INDEX(Ci,$N3139,4)*POWER(O3139,3))</f>
        <v>181.87957755978323</v>
      </c>
      <c r="Q3139" s="3">
        <f>MAX(0,MIN(P3139-V3139+W3139,'Power Curve'!$C$39))</f>
        <v>181.14665312477385</v>
      </c>
      <c r="R3139" s="3">
        <f t="shared" ref="R3139:R3202" si="935">IF(AM3139,G3139,"")</f>
        <v>140.0899925231935</v>
      </c>
      <c r="S3139" s="3">
        <f t="shared" ref="S3139:S3202" si="936">IF(AM3139,Q3139-R3139,"")</f>
        <v>41.056660601580347</v>
      </c>
      <c r="T3139" s="3">
        <f t="shared" ref="T3139:T3202" si="937">IF(AM3139,ABS(S3139),"")</f>
        <v>41.056660601580347</v>
      </c>
      <c r="V3139" s="37">
        <f t="array" ref="V3139">SUM(_xlfn.NORM.DIST($AD$3:$AD$1003,$L3139,$AA3139,FALSE)*WindSpeedStep*$AE$3:$AE$1003)/AG3139</f>
        <v>158.6036386936475</v>
      </c>
      <c r="W3139" s="37">
        <f t="array" ref="W3139">SUM(_xlfn.NORM.DIST($AD$3:$AD$1003,$L3139,$AB3139,FALSE)*WindSpeedStep*$AE$3:$AE$1003)/AH3139</f>
        <v>157.87071425863812</v>
      </c>
      <c r="Y3139" s="1">
        <f t="shared" ref="Y3139:Y3202" si="938">COUNTIF(ReferenceTurbulenceWindSpeed,"&lt;"&amp;L3139)</f>
        <v>4</v>
      </c>
      <c r="Z3139" s="99">
        <f>IF(L3139&lt;'Power Curve'!$P$28,'Power Curve'!$Q$28,IF(L3139&gt;'Power Curve'!$P$29,'Power Curve'!$Q$29,INDEX(ReferenceTurbulence,Y3139)+(L3139-INDEX(ReferenceTurbulenceWindSpeed,Y3139))*(INDEX(ReferenceTurbulence,Y3139+1)-INDEX(ReferenceTurbulence,Y3139))/(INDEX(ReferenceTurbulenceWindSpeed,Y3139+1)-INDEX(ReferenceTurbulenceWindSpeed,Y3139))))</f>
        <v>0.11764036055141783</v>
      </c>
      <c r="AA3139" s="100">
        <f t="shared" si="925"/>
        <v>0.57050478684708528</v>
      </c>
      <c r="AB3139" s="29">
        <f t="shared" si="926"/>
        <v>0.4264445243181112</v>
      </c>
      <c r="AG3139" s="40">
        <f t="array" ref="AG3139">SUM(_xlfn.NORM.DIST($AD$3:$AD$1003,$F3139,$AA3139,FALSE)*WindSpeedStep)</f>
        <v>1.0000000000000033</v>
      </c>
      <c r="AH3139" s="40">
        <f t="array" ref="AH3139">SUM(_xlfn.NORM.DIST($AD$3:$AD$1003,$F3139,$AB3139,FALSE)*WindSpeedStep)</f>
        <v>1.0000000000000038</v>
      </c>
      <c r="AJ3139" s="47">
        <f t="shared" ref="AJ3139:AJ3202" si="939">MROUND(L3139-Centre_First_Bin,Bin_Width)+Centre_First_Bin</f>
        <v>5</v>
      </c>
      <c r="AK3139" s="83" t="b">
        <f>COUNTIF('Power Curve'!$D$2:$D$31,AJ3139)&gt;0</f>
        <v>1</v>
      </c>
      <c r="AL3139" s="83" t="b">
        <f t="shared" ref="AL3139:AL3202" si="940">(G3139&lt;0)</f>
        <v>0</v>
      </c>
      <c r="AM3139" s="83" t="b">
        <f t="shared" si="927"/>
        <v>1</v>
      </c>
      <c r="AN3139" s="47" t="str">
        <f t="shared" ref="AN3139:AN3202" si="941">IF(AM3139,IF(AND(J3139&gt;=LowerTurbLimit,J3139&lt;=UpperTurbLimit,K3139&gt;=LowerShearLimit,K3139&lt;=UpperShearLimit),"Inner","Outer"),"")</f>
        <v>Outer</v>
      </c>
      <c r="AO3139" s="48" t="str">
        <f t="shared" ref="AO3139:AO3202" si="942">IF(M3139&lt;0,"&lt;0",TEXT(MROUND(M3139+0.05,0.1)-0.1,"0.0")&amp;"-"&amp;TEXT(MROUND(M3139+0.05,0.1),"0.0"))</f>
        <v>0.1-0.2</v>
      </c>
      <c r="AP3139" s="49" t="str">
        <f t="shared" si="928"/>
        <v>22-23</v>
      </c>
      <c r="AQ3139" s="49" t="str">
        <f t="shared" si="929"/>
        <v>Mar</v>
      </c>
      <c r="AR3139" s="48" t="str">
        <f t="shared" si="930"/>
        <v>265-275</v>
      </c>
      <c r="AS3139" s="49" t="str">
        <f t="shared" ref="AS3139:AS3202" si="943">IF(AM3139,IF(M3139&lt;0.5,IF(J3139&lt;=LowerTurbLimit,"LWS-LTI",IF(J3139&gt;=UpperTurbLimit,"LWS-HTI","Inner-TI")),IF(J3139&lt;=LowerTurbLimit,"HWS-LTI",IF(J3139&gt;=UpperTurbLimit,"HWS-HTI","Inner-TI"))),"")</f>
        <v>LWS-LTI</v>
      </c>
    </row>
    <row r="3140" spans="5:45" x14ac:dyDescent="0.3">
      <c r="E3140" s="15">
        <v>40999.958333333336</v>
      </c>
      <c r="F3140" s="21">
        <v>3.72</v>
      </c>
      <c r="G3140" s="21">
        <v>52.529998779296903</v>
      </c>
      <c r="H3140" s="42">
        <v>1.195485602910612</v>
      </c>
      <c r="I3140" s="35">
        <v>266.5</v>
      </c>
      <c r="J3140" s="43">
        <v>0.20430107526881719</v>
      </c>
      <c r="K3140" s="44">
        <v>-0.23594811674756366</v>
      </c>
      <c r="L3140" s="26">
        <f t="shared" si="931"/>
        <v>3.6898810016453081</v>
      </c>
      <c r="M3140" s="26">
        <f t="shared" si="932"/>
        <v>-7.166702045908617E-2</v>
      </c>
      <c r="N3140" s="96">
        <f t="shared" si="933"/>
        <v>4</v>
      </c>
      <c r="O3140" s="26">
        <f t="shared" si="934"/>
        <v>0.66962860525934809</v>
      </c>
      <c r="P3140" s="3">
        <f>IF(L3140&gt;'Power Curve'!$C$37,0,INDEX(Ci,$N3140,1)*POWER(1-O3140,3)+INDEX(Ci,$N3140,2)*3*O3140*POWER(1-O3140,2)+INDEX(Ci,$N3140,3)*3*POWER(O3140,2)*(1-O3140)+INDEX(Ci,$N3140,4)*POWER(O3140,3))</f>
        <v>40.146330358242466</v>
      </c>
      <c r="Q3140" s="3">
        <f>MAX(0,MIN(P3140-V3140+W3140,'Power Curve'!$C$39))</f>
        <v>61.01284411875244</v>
      </c>
      <c r="R3140" s="3">
        <f t="shared" si="935"/>
        <v>52.529998779296903</v>
      </c>
      <c r="S3140" s="3">
        <f t="shared" si="936"/>
        <v>8.4828453394555368</v>
      </c>
      <c r="T3140" s="3">
        <f t="shared" si="937"/>
        <v>8.4828453394555368</v>
      </c>
      <c r="V3140" s="37">
        <f t="array" ref="V3140">SUM(_xlfn.NORM.DIST($AD$3:$AD$1003,$L3140,$AA3140,FALSE)*WindSpeedStep*$AE$3:$AE$1003)/AG3140</f>
        <v>7.416706477398713</v>
      </c>
      <c r="W3140" s="37">
        <f t="array" ref="W3140">SUM(_xlfn.NORM.DIST($AD$3:$AD$1003,$L3140,$AB3140,FALSE)*WindSpeedStep*$AE$3:$AE$1003)/AH3140</f>
        <v>28.283220237908683</v>
      </c>
      <c r="Y3140" s="1">
        <f t="shared" si="938"/>
        <v>3</v>
      </c>
      <c r="Z3140" s="99">
        <f>IF(L3140&lt;'Power Curve'!$P$28,'Power Curve'!$Q$28,IF(L3140&gt;'Power Curve'!$P$29,'Power Curve'!$Q$29,INDEX(ReferenceTurbulence,Y3140)+(L3140-INDEX(ReferenceTurbulenceWindSpeed,Y3140))*(INDEX(ReferenceTurbulence,Y3140+1)-INDEX(ReferenceTurbulence,Y3140))/(INDEX(ReferenceTurbulenceWindSpeed,Y3140+1)-INDEX(ReferenceTurbulenceWindSpeed,Y3140))))</f>
        <v>0.11713247834199569</v>
      </c>
      <c r="AA3140" s="100">
        <f t="shared" ref="AA3140:AA3203" si="944">Z3140*L3140</f>
        <v>0.4322049065097604</v>
      </c>
      <c r="AB3140" s="29">
        <f t="shared" ref="AB3140:AB3203" si="945">L3140*J3140</f>
        <v>0.7538466562501166</v>
      </c>
      <c r="AG3140" s="40">
        <f t="array" ref="AG3140">SUM(_xlfn.NORM.DIST($AD$3:$AD$1003,$F3140,$AA3140,FALSE)*WindSpeedStep)</f>
        <v>1.0000000000000009</v>
      </c>
      <c r="AH3140" s="40">
        <f t="array" ref="AH3140">SUM(_xlfn.NORM.DIST($AD$3:$AD$1003,$F3140,$AB3140,FALSE)*WindSpeedStep)</f>
        <v>0.99999972021969852</v>
      </c>
      <c r="AJ3140" s="47">
        <f t="shared" si="939"/>
        <v>4</v>
      </c>
      <c r="AK3140" s="83" t="b">
        <f>COUNTIF('Power Curve'!$D$2:$D$31,AJ3140)&gt;0</f>
        <v>1</v>
      </c>
      <c r="AL3140" s="83" t="b">
        <f t="shared" si="940"/>
        <v>0</v>
      </c>
      <c r="AM3140" s="83" t="b">
        <f t="shared" ref="AM3140:AM3203" si="946">AND(AK3140,NOT(AL3140))</f>
        <v>1</v>
      </c>
      <c r="AN3140" s="47" t="str">
        <f t="shared" si="941"/>
        <v>Outer</v>
      </c>
      <c r="AO3140" s="48" t="str">
        <f t="shared" si="942"/>
        <v>&lt;0</v>
      </c>
      <c r="AP3140" s="49" t="str">
        <f t="shared" ref="AP3140:AP3203" si="947">IF(AM3140,HOUR(E3140)&amp;"-"&amp;HOUR(E3140)+1,"")</f>
        <v>23-24</v>
      </c>
      <c r="AQ3140" s="49" t="str">
        <f t="shared" ref="AQ3140:AQ3203" si="948">IF(AM3140,TEXT(E3140,"mmm"),"")</f>
        <v>Mar</v>
      </c>
      <c r="AR3140" s="48" t="str">
        <f t="shared" ref="AR3140:AR3203" si="949">IF(AM3140,IF(OR(I3140&lt;5,I3140&gt;=355),"355-5",MROUND(I3140,10)-5&amp;"-"&amp;MROUND(I3140,10)+5),"")</f>
        <v>265-275</v>
      </c>
      <c r="AS3140" s="49" t="str">
        <f t="shared" si="943"/>
        <v>LWS-HTI</v>
      </c>
    </row>
    <row r="3141" spans="5:45" x14ac:dyDescent="0.3">
      <c r="E3141" s="15">
        <v>41000.152777777781</v>
      </c>
      <c r="F3141" s="21">
        <v>8.1</v>
      </c>
      <c r="G3141" s="21">
        <v>908.86999130249001</v>
      </c>
      <c r="H3141" s="42">
        <v>1.1910049883798013</v>
      </c>
      <c r="I3141" s="35">
        <v>269.89999999999998</v>
      </c>
      <c r="J3141" s="43">
        <v>0.15308641975308643</v>
      </c>
      <c r="K3141" s="44">
        <v>0.26778549799169254</v>
      </c>
      <c r="L3141" s="26">
        <f t="shared" si="931"/>
        <v>8.0243682239782377</v>
      </c>
      <c r="M3141" s="26">
        <f t="shared" si="932"/>
        <v>0.59824195231755972</v>
      </c>
      <c r="N3141" s="96">
        <f t="shared" si="933"/>
        <v>9</v>
      </c>
      <c r="O3141" s="26">
        <f t="shared" si="934"/>
        <v>1.5675445236086161E-2</v>
      </c>
      <c r="P3141" s="3">
        <f>IF(L3141&gt;'Power Curve'!$C$37,0,INDEX(Ci,$N3141,1)*POWER(1-O3141,3)+INDEX(Ci,$N3141,2)*3*O3141*POWER(1-O3141,2)+INDEX(Ci,$N3141,3)*3*POWER(O3141,2)*(1-O3141)+INDEX(Ci,$N3141,4)*POWER(O3141,3))</f>
        <v>885.43530883322103</v>
      </c>
      <c r="Q3141" s="3">
        <f>MAX(0,MIN(P3141-V3141+W3141,'Power Curve'!$C$39))</f>
        <v>900.97733386163554</v>
      </c>
      <c r="R3141" s="3">
        <f t="shared" si="935"/>
        <v>908.86999130249001</v>
      </c>
      <c r="S3141" s="3">
        <f t="shared" si="936"/>
        <v>-7.8926574408544639</v>
      </c>
      <c r="T3141" s="3">
        <f t="shared" si="937"/>
        <v>7.8926574408544639</v>
      </c>
      <c r="V3141" s="37">
        <f t="array" ref="V3141">SUM(_xlfn.NORM.DIST($AD$3:$AD$1003,$L3141,$AA3141,FALSE)*WindSpeedStep*$AE$3:$AE$1003)/AG3141</f>
        <v>881.32393181973111</v>
      </c>
      <c r="W3141" s="37">
        <f t="array" ref="W3141">SUM(_xlfn.NORM.DIST($AD$3:$AD$1003,$L3141,$AB3141,FALSE)*WindSpeedStep*$AE$3:$AE$1003)/AH3141</f>
        <v>896.86595684814563</v>
      </c>
      <c r="Y3141" s="1">
        <f t="shared" si="938"/>
        <v>8</v>
      </c>
      <c r="Z3141" s="99">
        <f>IF(L3141&lt;'Power Curve'!$P$28,'Power Curve'!$Q$28,IF(L3141&gt;'Power Curve'!$P$29,'Power Curve'!$Q$29,INDEX(ReferenceTurbulence,Y3141)+(L3141-INDEX(ReferenceTurbulenceWindSpeed,Y3141))*(INDEX(ReferenceTurbulence,Y3141+1)-INDEX(ReferenceTurbulence,Y3141))/(INDEX(ReferenceTurbulenceWindSpeed,Y3141+1)-INDEX(ReferenceTurbulenceWindSpeed,Y3141))))</f>
        <v>0.11941428634763783</v>
      </c>
      <c r="AA3141" s="100">
        <f t="shared" si="944"/>
        <v>0.95822420485702331</v>
      </c>
      <c r="AB3141" s="29">
        <f t="shared" si="945"/>
        <v>1.2284218021892612</v>
      </c>
      <c r="AG3141" s="40">
        <f t="array" ref="AG3141">SUM(_xlfn.NORM.DIST($AD$3:$AD$1003,$F3141,$AA3141,FALSE)*WindSpeedStep)</f>
        <v>1.0000000000000036</v>
      </c>
      <c r="AH3141" s="40">
        <f t="array" ref="AH3141">SUM(_xlfn.NORM.DIST($AD$3:$AD$1003,$F3141,$AB3141,FALSE)*WindSpeedStep)</f>
        <v>0.99999999998392708</v>
      </c>
      <c r="AJ3141" s="47">
        <f t="shared" si="939"/>
        <v>8</v>
      </c>
      <c r="AK3141" s="83" t="b">
        <f>COUNTIF('Power Curve'!$D$2:$D$31,AJ3141)&gt;0</f>
        <v>1</v>
      </c>
      <c r="AL3141" s="83" t="b">
        <f t="shared" si="940"/>
        <v>0</v>
      </c>
      <c r="AM3141" s="83" t="b">
        <f t="shared" si="946"/>
        <v>1</v>
      </c>
      <c r="AN3141" s="47" t="str">
        <f t="shared" si="941"/>
        <v>Outer</v>
      </c>
      <c r="AO3141" s="48" t="str">
        <f t="shared" si="942"/>
        <v>0.5-0.6</v>
      </c>
      <c r="AP3141" s="49" t="str">
        <f t="shared" si="947"/>
        <v>3-4</v>
      </c>
      <c r="AQ3141" s="49" t="str">
        <f t="shared" si="948"/>
        <v>Apr</v>
      </c>
      <c r="AR3141" s="48" t="str">
        <f t="shared" si="949"/>
        <v>265-275</v>
      </c>
      <c r="AS3141" s="49" t="str">
        <f t="shared" si="943"/>
        <v>HWS-HTI</v>
      </c>
    </row>
    <row r="3142" spans="5:45" x14ac:dyDescent="0.3">
      <c r="E3142" s="15">
        <v>41000.159722222219</v>
      </c>
      <c r="F3142" s="21">
        <v>8.2899999999999991</v>
      </c>
      <c r="G3142" s="21">
        <v>1063.8299865722661</v>
      </c>
      <c r="H3142" s="42">
        <v>1.1912575980271454</v>
      </c>
      <c r="I3142" s="35">
        <v>274</v>
      </c>
      <c r="J3142" s="43">
        <v>0.12183353437876962</v>
      </c>
      <c r="K3142" s="44">
        <v>0.29516133924745086</v>
      </c>
      <c r="L3142" s="26">
        <f t="shared" si="931"/>
        <v>8.2131747288717474</v>
      </c>
      <c r="M3142" s="26">
        <f t="shared" si="932"/>
        <v>0.62742260628167124</v>
      </c>
      <c r="N3142" s="96">
        <f t="shared" si="933"/>
        <v>9</v>
      </c>
      <c r="O3142" s="26">
        <f t="shared" si="934"/>
        <v>0.2043966787706675</v>
      </c>
      <c r="P3142" s="3">
        <f>IF(L3142&gt;'Power Curve'!$C$37,0,INDEX(Ci,$N3142,1)*POWER(1-O3142,3)+INDEX(Ci,$N3142,2)*3*O3142*POWER(1-O3142,2)+INDEX(Ci,$N3142,3)*3*POWER(O3142,2)*(1-O3142)+INDEX(Ci,$N3142,4)*POWER(O3142,3))</f>
        <v>942.85908582691513</v>
      </c>
      <c r="Q3142" s="3">
        <f>MAX(0,MIN(P3142-V3142+W3142,'Power Curve'!$C$39))</f>
        <v>943.85449271116147</v>
      </c>
      <c r="R3142" s="3">
        <f t="shared" si="935"/>
        <v>1063.8299865722661</v>
      </c>
      <c r="S3142" s="3">
        <f t="shared" si="936"/>
        <v>-119.97549386110461</v>
      </c>
      <c r="T3142" s="3">
        <f t="shared" si="937"/>
        <v>119.97549386110461</v>
      </c>
      <c r="V3142" s="37">
        <f t="array" ref="V3142">SUM(_xlfn.NORM.DIST($AD$3:$AD$1003,$L3142,$AA3142,FALSE)*WindSpeedStep*$AE$3:$AE$1003)/AG3142</f>
        <v>941.12962759736195</v>
      </c>
      <c r="W3142" s="37">
        <f t="array" ref="W3142">SUM(_xlfn.NORM.DIST($AD$3:$AD$1003,$L3142,$AB3142,FALSE)*WindSpeedStep*$AE$3:$AE$1003)/AH3142</f>
        <v>942.12503448160828</v>
      </c>
      <c r="Y3142" s="1">
        <f t="shared" si="938"/>
        <v>8</v>
      </c>
      <c r="Z3142" s="99">
        <f>IF(L3142&lt;'Power Curve'!$P$28,'Power Curve'!$Q$28,IF(L3142&gt;'Power Curve'!$P$29,'Power Curve'!$Q$29,INDEX(ReferenceTurbulence,Y3142)+(L3142-INDEX(ReferenceTurbulenceWindSpeed,Y3142))*(INDEX(ReferenceTurbulence,Y3142+1)-INDEX(ReferenceTurbulence,Y3142))/(INDEX(ReferenceTurbulenceWindSpeed,Y3142+1)-INDEX(ReferenceTurbulenceWindSpeed,Y3142))))</f>
        <v>0.11963119192859521</v>
      </c>
      <c r="AA3142" s="100">
        <f t="shared" si="944"/>
        <v>0.98255188233274393</v>
      </c>
      <c r="AB3142" s="29">
        <f t="shared" si="945"/>
        <v>1.0006401056888379</v>
      </c>
      <c r="AG3142" s="40">
        <f t="array" ref="AG3142">SUM(_xlfn.NORM.DIST($AD$3:$AD$1003,$F3142,$AA3142,FALSE)*WindSpeedStep)</f>
        <v>1.000000000000004</v>
      </c>
      <c r="AH3142" s="40">
        <f t="array" ref="AH3142">SUM(_xlfn.NORM.DIST($AD$3:$AD$1003,$F3142,$AB3142,FALSE)*WindSpeedStep)</f>
        <v>1.0000000000000038</v>
      </c>
      <c r="AJ3142" s="47">
        <f t="shared" si="939"/>
        <v>8</v>
      </c>
      <c r="AK3142" s="83" t="b">
        <f>COUNTIF('Power Curve'!$D$2:$D$31,AJ3142)&gt;0</f>
        <v>1</v>
      </c>
      <c r="AL3142" s="83" t="b">
        <f t="shared" si="940"/>
        <v>0</v>
      </c>
      <c r="AM3142" s="83" t="b">
        <f t="shared" si="946"/>
        <v>1</v>
      </c>
      <c r="AN3142" s="47" t="str">
        <f t="shared" si="941"/>
        <v>Inner</v>
      </c>
      <c r="AO3142" s="48" t="str">
        <f t="shared" si="942"/>
        <v>0.6-0.7</v>
      </c>
      <c r="AP3142" s="49" t="str">
        <f t="shared" si="947"/>
        <v>3-4</v>
      </c>
      <c r="AQ3142" s="49" t="str">
        <f t="shared" si="948"/>
        <v>Apr</v>
      </c>
      <c r="AR3142" s="48" t="str">
        <f t="shared" si="949"/>
        <v>265-275</v>
      </c>
      <c r="AS3142" s="49" t="str">
        <f t="shared" si="943"/>
        <v>Inner-TI</v>
      </c>
    </row>
    <row r="3143" spans="5:45" x14ac:dyDescent="0.3">
      <c r="E3143" s="15">
        <v>41000.166666666664</v>
      </c>
      <c r="F3143" s="21">
        <v>8.36</v>
      </c>
      <c r="G3143" s="21">
        <v>992.51998138427734</v>
      </c>
      <c r="H3143" s="42">
        <v>1.1913326640614061</v>
      </c>
      <c r="I3143" s="35">
        <v>280.5</v>
      </c>
      <c r="J3143" s="43">
        <v>0.12918660287081341</v>
      </c>
      <c r="K3143" s="44">
        <v>0.2748449995996296</v>
      </c>
      <c r="L3143" s="26">
        <f t="shared" si="931"/>
        <v>8.2826999916662079</v>
      </c>
      <c r="M3143" s="26">
        <f t="shared" si="932"/>
        <v>0.63816795976678198</v>
      </c>
      <c r="N3143" s="96">
        <f t="shared" si="933"/>
        <v>9</v>
      </c>
      <c r="O3143" s="26">
        <f t="shared" si="934"/>
        <v>0.27389054162135124</v>
      </c>
      <c r="P3143" s="3">
        <f>IF(L3143&gt;'Power Curve'!$C$37,0,INDEX(Ci,$N3143,1)*POWER(1-O3143,3)+INDEX(Ci,$N3143,2)*3*O3143*POWER(1-O3143,2)+INDEX(Ci,$N3143,3)*3*POWER(O3143,2)*(1-O3143)+INDEX(Ci,$N3143,4)*POWER(O3143,3))</f>
        <v>964.40489203601203</v>
      </c>
      <c r="Q3143" s="3">
        <f>MAX(0,MIN(P3143-V3143+W3143,'Power Curve'!$C$39))</f>
        <v>968.62846071867534</v>
      </c>
      <c r="R3143" s="3">
        <f t="shared" si="935"/>
        <v>992.51998138427734</v>
      </c>
      <c r="S3143" s="3">
        <f t="shared" si="936"/>
        <v>-23.891520665602002</v>
      </c>
      <c r="T3143" s="3">
        <f t="shared" si="937"/>
        <v>23.891520665602002</v>
      </c>
      <c r="V3143" s="37">
        <f t="array" ref="V3143">SUM(_xlfn.NORM.DIST($AD$3:$AD$1003,$L3143,$AA3143,FALSE)*WindSpeedStep*$AE$3:$AE$1003)/AG3143</f>
        <v>963.64045079305492</v>
      </c>
      <c r="W3143" s="37">
        <f t="array" ref="W3143">SUM(_xlfn.NORM.DIST($AD$3:$AD$1003,$L3143,$AB3143,FALSE)*WindSpeedStep*$AE$3:$AE$1003)/AH3143</f>
        <v>967.86401947571824</v>
      </c>
      <c r="Y3143" s="1">
        <f t="shared" si="938"/>
        <v>8</v>
      </c>
      <c r="Z3143" s="99">
        <f>IF(L3143&lt;'Power Curve'!$P$28,'Power Curve'!$Q$28,IF(L3143&gt;'Power Curve'!$P$29,'Power Curve'!$Q$29,INDEX(ReferenceTurbulence,Y3143)+(L3143-INDEX(ReferenceTurbulenceWindSpeed,Y3143))*(INDEX(ReferenceTurbulence,Y3143+1)-INDEX(ReferenceTurbulence,Y3143))/(INDEX(ReferenceTurbulenceWindSpeed,Y3143+1)-INDEX(ReferenceTurbulenceWindSpeed,Y3143))))</f>
        <v>0.1197110642694669</v>
      </c>
      <c r="AA3143" s="100">
        <f t="shared" si="944"/>
        <v>0.99153083102706641</v>
      </c>
      <c r="AB3143" s="29">
        <f t="shared" si="945"/>
        <v>1.0700138745214718</v>
      </c>
      <c r="AG3143" s="40">
        <f t="array" ref="AG3143">SUM(_xlfn.NORM.DIST($AD$3:$AD$1003,$F3143,$AA3143,FALSE)*WindSpeedStep)</f>
        <v>1.0000000000000036</v>
      </c>
      <c r="AH3143" s="40">
        <f t="array" ref="AH3143">SUM(_xlfn.NORM.DIST($AD$3:$AD$1003,$F3143,$AB3143,FALSE)*WindSpeedStep)</f>
        <v>1.0000000000000022</v>
      </c>
      <c r="AJ3143" s="47">
        <f t="shared" si="939"/>
        <v>8</v>
      </c>
      <c r="AK3143" s="83" t="b">
        <f>COUNTIF('Power Curve'!$D$2:$D$31,AJ3143)&gt;0</f>
        <v>1</v>
      </c>
      <c r="AL3143" s="83" t="b">
        <f t="shared" si="940"/>
        <v>0</v>
      </c>
      <c r="AM3143" s="83" t="b">
        <f t="shared" si="946"/>
        <v>1</v>
      </c>
      <c r="AN3143" s="47" t="str">
        <f t="shared" si="941"/>
        <v>Inner</v>
      </c>
      <c r="AO3143" s="48" t="str">
        <f t="shared" si="942"/>
        <v>0.6-0.7</v>
      </c>
      <c r="AP3143" s="49" t="str">
        <f t="shared" si="947"/>
        <v>4-5</v>
      </c>
      <c r="AQ3143" s="49" t="str">
        <f t="shared" si="948"/>
        <v>Apr</v>
      </c>
      <c r="AR3143" s="48" t="str">
        <f t="shared" si="949"/>
        <v>275-285</v>
      </c>
      <c r="AS3143" s="49" t="str">
        <f t="shared" si="943"/>
        <v>Inner-TI</v>
      </c>
    </row>
    <row r="3144" spans="5:45" x14ac:dyDescent="0.3">
      <c r="E3144" s="15">
        <v>41000.173611111109</v>
      </c>
      <c r="F3144" s="21">
        <v>7.97</v>
      </c>
      <c r="G3144" s="21">
        <v>890.52001953125</v>
      </c>
      <c r="H3144" s="42">
        <v>1.1917327690005022</v>
      </c>
      <c r="I3144" s="35">
        <v>282.10000000000002</v>
      </c>
      <c r="J3144" s="43">
        <v>0.15432873274780426</v>
      </c>
      <c r="K3144" s="44">
        <v>0.22185746151714594</v>
      </c>
      <c r="L3144" s="26">
        <f t="shared" si="931"/>
        <v>7.8971899759199093</v>
      </c>
      <c r="M3144" s="26">
        <f t="shared" si="932"/>
        <v>0.57858614411092424</v>
      </c>
      <c r="N3144" s="96">
        <f t="shared" si="933"/>
        <v>8</v>
      </c>
      <c r="O3144" s="26">
        <f t="shared" si="934"/>
        <v>0.88778165794693409</v>
      </c>
      <c r="P3144" s="3">
        <f>IF(L3144&gt;'Power Curve'!$C$37,0,INDEX(Ci,$N3144,1)*POWER(1-O3144,3)+INDEX(Ci,$N3144,2)*3*O3144*POWER(1-O3144,2)+INDEX(Ci,$N3144,3)*3*POWER(O3144,2)*(1-O3144)+INDEX(Ci,$N3144,4)*POWER(O3144,3))</f>
        <v>847.535952514678</v>
      </c>
      <c r="Q3144" s="3">
        <f>MAX(0,MIN(P3144-V3144+W3144,'Power Curve'!$C$39))</f>
        <v>863.68177590281937</v>
      </c>
      <c r="R3144" s="3">
        <f t="shared" si="935"/>
        <v>890.52001953125</v>
      </c>
      <c r="S3144" s="3">
        <f t="shared" si="936"/>
        <v>-26.838243628430632</v>
      </c>
      <c r="T3144" s="3">
        <f t="shared" si="937"/>
        <v>26.838243628430632</v>
      </c>
      <c r="V3144" s="37">
        <f t="array" ref="V3144">SUM(_xlfn.NORM.DIST($AD$3:$AD$1003,$L3144,$AA3144,FALSE)*WindSpeedStep*$AE$3:$AE$1003)/AG3144</f>
        <v>842.26796540705186</v>
      </c>
      <c r="W3144" s="37">
        <f t="array" ref="W3144">SUM(_xlfn.NORM.DIST($AD$3:$AD$1003,$L3144,$AB3144,FALSE)*WindSpeedStep*$AE$3:$AE$1003)/AH3144</f>
        <v>858.41378879519323</v>
      </c>
      <c r="Y3144" s="1">
        <f t="shared" si="938"/>
        <v>7</v>
      </c>
      <c r="Z3144" s="99">
        <f>IF(L3144&lt;'Power Curve'!$P$28,'Power Curve'!$Q$28,IF(L3144&gt;'Power Curve'!$P$29,'Power Curve'!$Q$29,INDEX(ReferenceTurbulence,Y3144)+(L3144-INDEX(ReferenceTurbulenceWindSpeed,Y3144))*(INDEX(ReferenceTurbulence,Y3144+1)-INDEX(ReferenceTurbulence,Y3144))/(INDEX(ReferenceTurbulenceWindSpeed,Y3144+1)-INDEX(ReferenceTurbulenceWindSpeed,Y3144))))</f>
        <v>0.11942723746670014</v>
      </c>
      <c r="AA3144" s="100">
        <f t="shared" si="944"/>
        <v>0.94313958257383101</v>
      </c>
      <c r="AB3144" s="29">
        <f t="shared" si="945"/>
        <v>1.2187633212523825</v>
      </c>
      <c r="AG3144" s="40">
        <f t="array" ref="AG3144">SUM(_xlfn.NORM.DIST($AD$3:$AD$1003,$F3144,$AA3144,FALSE)*WindSpeedStep)</f>
        <v>1.0000000000000031</v>
      </c>
      <c r="AH3144" s="40">
        <f t="array" ref="AH3144">SUM(_xlfn.NORM.DIST($AD$3:$AD$1003,$F3144,$AB3144,FALSE)*WindSpeedStep)</f>
        <v>0.99999999997683964</v>
      </c>
      <c r="AJ3144" s="47">
        <f t="shared" si="939"/>
        <v>8</v>
      </c>
      <c r="AK3144" s="83" t="b">
        <f>COUNTIF('Power Curve'!$D$2:$D$31,AJ3144)&gt;0</f>
        <v>1</v>
      </c>
      <c r="AL3144" s="83" t="b">
        <f t="shared" si="940"/>
        <v>0</v>
      </c>
      <c r="AM3144" s="83" t="b">
        <f t="shared" si="946"/>
        <v>1</v>
      </c>
      <c r="AN3144" s="47" t="str">
        <f t="shared" si="941"/>
        <v>Outer</v>
      </c>
      <c r="AO3144" s="48" t="str">
        <f t="shared" si="942"/>
        <v>0.5-0.6</v>
      </c>
      <c r="AP3144" s="49" t="str">
        <f t="shared" si="947"/>
        <v>4-5</v>
      </c>
      <c r="AQ3144" s="49" t="str">
        <f t="shared" si="948"/>
        <v>Apr</v>
      </c>
      <c r="AR3144" s="48" t="str">
        <f t="shared" si="949"/>
        <v>275-285</v>
      </c>
      <c r="AS3144" s="49" t="str">
        <f t="shared" si="943"/>
        <v>HWS-HTI</v>
      </c>
    </row>
    <row r="3145" spans="5:45" x14ac:dyDescent="0.3">
      <c r="E3145" s="15">
        <v>41000.180555555555</v>
      </c>
      <c r="F3145" s="21">
        <v>7.78</v>
      </c>
      <c r="G3145" s="21">
        <v>716.56999015808105</v>
      </c>
      <c r="H3145" s="42">
        <v>1.1920750369140194</v>
      </c>
      <c r="I3145" s="35">
        <v>285.10000000000002</v>
      </c>
      <c r="J3145" s="43">
        <v>0.12596401028277635</v>
      </c>
      <c r="K3145" s="44">
        <v>0.28777658110832871</v>
      </c>
      <c r="L3145" s="26">
        <f t="shared" si="931"/>
        <v>7.7096636584363756</v>
      </c>
      <c r="M3145" s="26">
        <f t="shared" si="932"/>
        <v>0.54960334723781079</v>
      </c>
      <c r="N3145" s="96">
        <f t="shared" si="933"/>
        <v>8</v>
      </c>
      <c r="O3145" s="26">
        <f t="shared" si="934"/>
        <v>0.69903995174615519</v>
      </c>
      <c r="P3145" s="3">
        <f>IF(L3145&gt;'Power Curve'!$C$37,0,INDEX(Ci,$N3145,1)*POWER(1-O3145,3)+INDEX(Ci,$N3145,2)*3*O3145*POWER(1-O3145,2)+INDEX(Ci,$N3145,3)*3*POWER(O3145,2)*(1-O3145)+INDEX(Ci,$N3145,4)*POWER(O3145,3))</f>
        <v>792.31193909522835</v>
      </c>
      <c r="Q3145" s="3">
        <f>MAX(0,MIN(P3145-V3145+W3145,'Power Curve'!$C$39))</f>
        <v>795.04594644330427</v>
      </c>
      <c r="R3145" s="3">
        <f t="shared" si="935"/>
        <v>716.56999015808105</v>
      </c>
      <c r="S3145" s="3">
        <f t="shared" si="936"/>
        <v>78.475956285223219</v>
      </c>
      <c r="T3145" s="3">
        <f t="shared" si="937"/>
        <v>78.475956285223219</v>
      </c>
      <c r="V3145" s="37">
        <f t="array" ref="V3145">SUM(_xlfn.NORM.DIST($AD$3:$AD$1003,$L3145,$AA3145,FALSE)*WindSpeedStep*$AE$3:$AE$1003)/AG3145</f>
        <v>786.45253063422138</v>
      </c>
      <c r="W3145" s="37">
        <f t="array" ref="W3145">SUM(_xlfn.NORM.DIST($AD$3:$AD$1003,$L3145,$AB3145,FALSE)*WindSpeedStep*$AE$3:$AE$1003)/AH3145</f>
        <v>789.1865379822973</v>
      </c>
      <c r="Y3145" s="1">
        <f t="shared" si="938"/>
        <v>7</v>
      </c>
      <c r="Z3145" s="99">
        <f>IF(L3145&lt;'Power Curve'!$P$28,'Power Curve'!$Q$28,IF(L3145&gt;'Power Curve'!$P$29,'Power Curve'!$Q$29,INDEX(ReferenceTurbulence,Y3145)+(L3145-INDEX(ReferenceTurbulenceWindSpeed,Y3145))*(INDEX(ReferenceTurbulence,Y3145+1)-INDEX(ReferenceTurbulence,Y3145))/(INDEX(ReferenceTurbulenceWindSpeed,Y3145+1)-INDEX(ReferenceTurbulenceWindSpeed,Y3145))))</f>
        <v>0.11947932232736636</v>
      </c>
      <c r="AA3145" s="100">
        <f t="shared" si="944"/>
        <v>0.92114538928190226</v>
      </c>
      <c r="AB3145" s="29">
        <f t="shared" si="945"/>
        <v>0.97114015234802675</v>
      </c>
      <c r="AG3145" s="40">
        <f t="array" ref="AG3145">SUM(_xlfn.NORM.DIST($AD$3:$AD$1003,$F3145,$AA3145,FALSE)*WindSpeedStep)</f>
        <v>1.0000000000000033</v>
      </c>
      <c r="AH3145" s="40">
        <f t="array" ref="AH3145">SUM(_xlfn.NORM.DIST($AD$3:$AD$1003,$F3145,$AB3145,FALSE)*WindSpeedStep)</f>
        <v>1.0000000000000033</v>
      </c>
      <c r="AJ3145" s="47">
        <f t="shared" si="939"/>
        <v>8</v>
      </c>
      <c r="AK3145" s="83" t="b">
        <f>COUNTIF('Power Curve'!$D$2:$D$31,AJ3145)&gt;0</f>
        <v>1</v>
      </c>
      <c r="AL3145" s="83" t="b">
        <f t="shared" si="940"/>
        <v>0</v>
      </c>
      <c r="AM3145" s="83" t="b">
        <f t="shared" si="946"/>
        <v>1</v>
      </c>
      <c r="AN3145" s="47" t="str">
        <f t="shared" si="941"/>
        <v>Inner</v>
      </c>
      <c r="AO3145" s="48" t="str">
        <f t="shared" si="942"/>
        <v>0.5-0.6</v>
      </c>
      <c r="AP3145" s="49" t="str">
        <f t="shared" si="947"/>
        <v>4-5</v>
      </c>
      <c r="AQ3145" s="49" t="str">
        <f t="shared" si="948"/>
        <v>Apr</v>
      </c>
      <c r="AR3145" s="48" t="str">
        <f t="shared" si="949"/>
        <v>285-295</v>
      </c>
      <c r="AS3145" s="49" t="str">
        <f t="shared" si="943"/>
        <v>Inner-TI</v>
      </c>
    </row>
    <row r="3146" spans="5:45" x14ac:dyDescent="0.3">
      <c r="E3146" s="15">
        <v>41000.1875</v>
      </c>
      <c r="F3146" s="21">
        <v>8.1999999999999993</v>
      </c>
      <c r="G3146" s="21">
        <v>1001.7499885559084</v>
      </c>
      <c r="H3146" s="42">
        <v>1.1923731426790318</v>
      </c>
      <c r="I3146" s="35">
        <v>290.7</v>
      </c>
      <c r="J3146" s="43">
        <v>0.12560975609756098</v>
      </c>
      <c r="K3146" s="44">
        <v>0.28922960981451085</v>
      </c>
      <c r="L3146" s="26">
        <f t="shared" si="931"/>
        <v>8.1265438776586709</v>
      </c>
      <c r="M3146" s="26">
        <f t="shared" si="932"/>
        <v>0.61403352896523544</v>
      </c>
      <c r="N3146" s="96">
        <f t="shared" si="933"/>
        <v>9</v>
      </c>
      <c r="O3146" s="26">
        <f t="shared" si="934"/>
        <v>0.11780495295961163</v>
      </c>
      <c r="P3146" s="3">
        <f>IF(L3146&gt;'Power Curve'!$C$37,0,INDEX(Ci,$N3146,1)*POWER(1-O3146,3)+INDEX(Ci,$N3146,2)*3*O3146*POWER(1-O3146,2)+INDEX(Ci,$N3146,3)*3*POWER(O3146,2)*(1-O3146)+INDEX(Ci,$N3146,4)*POWER(O3146,3))</f>
        <v>916.30381869364476</v>
      </c>
      <c r="Q3146" s="3">
        <f>MAX(0,MIN(P3146-V3146+W3146,'Power Curve'!$C$39))</f>
        <v>919.06976603095939</v>
      </c>
      <c r="R3146" s="3">
        <f t="shared" si="935"/>
        <v>1001.7499885559084</v>
      </c>
      <c r="S3146" s="3">
        <f t="shared" si="936"/>
        <v>-82.680222524949045</v>
      </c>
      <c r="T3146" s="3">
        <f t="shared" si="937"/>
        <v>82.680222524949045</v>
      </c>
      <c r="V3146" s="37">
        <f t="array" ref="V3146">SUM(_xlfn.NORM.DIST($AD$3:$AD$1003,$L3146,$AA3146,FALSE)*WindSpeedStep*$AE$3:$AE$1003)/AG3146</f>
        <v>913.44089806179659</v>
      </c>
      <c r="W3146" s="37">
        <f t="array" ref="W3146">SUM(_xlfn.NORM.DIST($AD$3:$AD$1003,$L3146,$AB3146,FALSE)*WindSpeedStep*$AE$3:$AE$1003)/AH3146</f>
        <v>916.20684539911122</v>
      </c>
      <c r="Y3146" s="1">
        <f t="shared" si="938"/>
        <v>8</v>
      </c>
      <c r="Z3146" s="99">
        <f>IF(L3146&lt;'Power Curve'!$P$28,'Power Curve'!$Q$28,IF(L3146&gt;'Power Curve'!$P$29,'Power Curve'!$Q$29,INDEX(ReferenceTurbulence,Y3146)+(L3146-INDEX(ReferenceTurbulenceWindSpeed,Y3146))*(INDEX(ReferenceTurbulence,Y3146+1)-INDEX(ReferenceTurbulence,Y3146))/(INDEX(ReferenceTurbulenceWindSpeed,Y3146+1)-INDEX(ReferenceTurbulenceWindSpeed,Y3146))))</f>
        <v>0.11953166826482206</v>
      </c>
      <c r="AA3146" s="100">
        <f t="shared" si="944"/>
        <v>0.971379346923817</v>
      </c>
      <c r="AB3146" s="29">
        <f t="shared" si="945"/>
        <v>1.020773194388833</v>
      </c>
      <c r="AG3146" s="40">
        <f t="array" ref="AG3146">SUM(_xlfn.NORM.DIST($AD$3:$AD$1003,$F3146,$AA3146,FALSE)*WindSpeedStep)</f>
        <v>1.0000000000000033</v>
      </c>
      <c r="AH3146" s="40">
        <f t="array" ref="AH3146">SUM(_xlfn.NORM.DIST($AD$3:$AD$1003,$F3146,$AB3146,FALSE)*WindSpeedStep)</f>
        <v>1.0000000000000031</v>
      </c>
      <c r="AJ3146" s="47">
        <f t="shared" si="939"/>
        <v>8</v>
      </c>
      <c r="AK3146" s="83" t="b">
        <f>COUNTIF('Power Curve'!$D$2:$D$31,AJ3146)&gt;0</f>
        <v>1</v>
      </c>
      <c r="AL3146" s="83" t="b">
        <f t="shared" si="940"/>
        <v>0</v>
      </c>
      <c r="AM3146" s="83" t="b">
        <f t="shared" si="946"/>
        <v>1</v>
      </c>
      <c r="AN3146" s="47" t="str">
        <f t="shared" si="941"/>
        <v>Inner</v>
      </c>
      <c r="AO3146" s="48" t="str">
        <f t="shared" si="942"/>
        <v>0.6-0.7</v>
      </c>
      <c r="AP3146" s="49" t="str">
        <f t="shared" si="947"/>
        <v>4-5</v>
      </c>
      <c r="AQ3146" s="49" t="str">
        <f t="shared" si="948"/>
        <v>Apr</v>
      </c>
      <c r="AR3146" s="48" t="str">
        <f t="shared" si="949"/>
        <v>285-295</v>
      </c>
      <c r="AS3146" s="49" t="str">
        <f t="shared" si="943"/>
        <v>Inner-TI</v>
      </c>
    </row>
    <row r="3147" spans="5:45" x14ac:dyDescent="0.3">
      <c r="E3147" s="15">
        <v>41000.194444444445</v>
      </c>
      <c r="F3147" s="21">
        <v>8.5500000000000007</v>
      </c>
      <c r="G3147" s="21">
        <v>1123.0900344848658</v>
      </c>
      <c r="H3147" s="42">
        <v>1.1927741657166229</v>
      </c>
      <c r="I3147" s="35">
        <v>295.89999999999998</v>
      </c>
      <c r="J3147" s="43">
        <v>0.1239766081871345</v>
      </c>
      <c r="K3147" s="44">
        <v>0.26596159632570815</v>
      </c>
      <c r="L3147" s="26">
        <f t="shared" si="931"/>
        <v>8.474358384194101</v>
      </c>
      <c r="M3147" s="26">
        <f t="shared" si="932"/>
        <v>0.6677893821580746</v>
      </c>
      <c r="N3147" s="96">
        <f t="shared" si="933"/>
        <v>9</v>
      </c>
      <c r="O3147" s="26">
        <f t="shared" si="934"/>
        <v>0.46546237478207592</v>
      </c>
      <c r="P3147" s="3">
        <f>IF(L3147&gt;'Power Curve'!$C$37,0,INDEX(Ci,$N3147,1)*POWER(1-O3147,3)+INDEX(Ci,$N3147,2)*3*O3147*POWER(1-O3147,2)+INDEX(Ci,$N3147,3)*3*POWER(O3147,2)*(1-O3147)+INDEX(Ci,$N3147,4)*POWER(O3147,3))</f>
        <v>1024.7526360861939</v>
      </c>
      <c r="Q3147" s="3">
        <f>MAX(0,MIN(P3147-V3147+W3147,'Power Curve'!$C$39))</f>
        <v>1026.4234496394859</v>
      </c>
      <c r="R3147" s="3">
        <f t="shared" si="935"/>
        <v>1123.0900344848658</v>
      </c>
      <c r="S3147" s="3">
        <f t="shared" si="936"/>
        <v>-96.66658484537993</v>
      </c>
      <c r="T3147" s="3">
        <f t="shared" si="937"/>
        <v>96.66658484537993</v>
      </c>
      <c r="V3147" s="37">
        <f t="array" ref="V3147">SUM(_xlfn.NORM.DIST($AD$3:$AD$1003,$L3147,$AA3147,FALSE)*WindSpeedStep*$AE$3:$AE$1003)/AG3147</f>
        <v>1026.9047842650957</v>
      </c>
      <c r="W3147" s="37">
        <f t="array" ref="W3147">SUM(_xlfn.NORM.DIST($AD$3:$AD$1003,$L3147,$AB3147,FALSE)*WindSpeedStep*$AE$3:$AE$1003)/AH3147</f>
        <v>1028.5755978183877</v>
      </c>
      <c r="Y3147" s="1">
        <f t="shared" si="938"/>
        <v>8</v>
      </c>
      <c r="Z3147" s="99">
        <f>IF(L3147&lt;'Power Curve'!$P$28,'Power Curve'!$Q$28,IF(L3147&gt;'Power Curve'!$P$29,'Power Curve'!$Q$29,INDEX(ReferenceTurbulence,Y3147)+(L3147-INDEX(ReferenceTurbulenceWindSpeed,Y3147))*(INDEX(ReferenceTurbulence,Y3147+1)-INDEX(ReferenceTurbulence,Y3147))/(INDEX(ReferenceTurbulenceWindSpeed,Y3147+1)-INDEX(ReferenceTurbulenceWindSpeed,Y3147))))</f>
        <v>0.11993124616945</v>
      </c>
      <c r="AA3147" s="100">
        <f t="shared" si="944"/>
        <v>1.0163403615029252</v>
      </c>
      <c r="AB3147" s="29">
        <f t="shared" si="945"/>
        <v>1.0506222090345902</v>
      </c>
      <c r="AG3147" s="40">
        <f t="array" ref="AG3147">SUM(_xlfn.NORM.DIST($AD$3:$AD$1003,$F3147,$AA3147,FALSE)*WindSpeedStep)</f>
        <v>1.0000000000000033</v>
      </c>
      <c r="AH3147" s="40">
        <f t="array" ref="AH3147">SUM(_xlfn.NORM.DIST($AD$3:$AD$1003,$F3147,$AB3147,FALSE)*WindSpeedStep)</f>
        <v>1.000000000000004</v>
      </c>
      <c r="AJ3147" s="47">
        <f t="shared" si="939"/>
        <v>8</v>
      </c>
      <c r="AK3147" s="83" t="b">
        <f>COUNTIF('Power Curve'!$D$2:$D$31,AJ3147)&gt;0</f>
        <v>1</v>
      </c>
      <c r="AL3147" s="83" t="b">
        <f t="shared" si="940"/>
        <v>0</v>
      </c>
      <c r="AM3147" s="83" t="b">
        <f t="shared" si="946"/>
        <v>1</v>
      </c>
      <c r="AN3147" s="47" t="str">
        <f t="shared" si="941"/>
        <v>Inner</v>
      </c>
      <c r="AO3147" s="48" t="str">
        <f t="shared" si="942"/>
        <v>0.6-0.7</v>
      </c>
      <c r="AP3147" s="49" t="str">
        <f t="shared" si="947"/>
        <v>4-5</v>
      </c>
      <c r="AQ3147" s="49" t="str">
        <f t="shared" si="948"/>
        <v>Apr</v>
      </c>
      <c r="AR3147" s="48" t="str">
        <f t="shared" si="949"/>
        <v>295-305</v>
      </c>
      <c r="AS3147" s="49" t="str">
        <f t="shared" si="943"/>
        <v>Inner-TI</v>
      </c>
    </row>
    <row r="3148" spans="5:45" x14ac:dyDescent="0.3">
      <c r="E3148" s="15">
        <v>41000.201388888891</v>
      </c>
      <c r="F3148" s="21">
        <v>8.84</v>
      </c>
      <c r="G3148" s="21">
        <v>1102.0900039672865</v>
      </c>
      <c r="H3148" s="42">
        <v>1.1927607220423131</v>
      </c>
      <c r="I3148" s="35">
        <v>293</v>
      </c>
      <c r="J3148" s="43">
        <v>0.12104072398190047</v>
      </c>
      <c r="K3148" s="44">
        <v>0.25440471906264567</v>
      </c>
      <c r="L3148" s="26">
        <f t="shared" si="931"/>
        <v>8.7617598441624427</v>
      </c>
      <c r="M3148" s="26">
        <f t="shared" si="932"/>
        <v>0.7122082042576986</v>
      </c>
      <c r="N3148" s="96">
        <f t="shared" si="933"/>
        <v>9</v>
      </c>
      <c r="O3148" s="26">
        <f t="shared" si="934"/>
        <v>0.75273403459833432</v>
      </c>
      <c r="P3148" s="3">
        <f>IF(L3148&gt;'Power Curve'!$C$37,0,INDEX(Ci,$N3148,1)*POWER(1-O3148,3)+INDEX(Ci,$N3148,2)*3*O3148*POWER(1-O3148,2)+INDEX(Ci,$N3148,3)*3*POWER(O3148,2)*(1-O3148)+INDEX(Ci,$N3148,4)*POWER(O3148,3))</f>
        <v>1117.3226020585121</v>
      </c>
      <c r="Q3148" s="3">
        <f>MAX(0,MIN(P3148-V3148+W3148,'Power Curve'!$C$39))</f>
        <v>1117.5601887188459</v>
      </c>
      <c r="R3148" s="3">
        <f t="shared" si="935"/>
        <v>1102.0900039672865</v>
      </c>
      <c r="S3148" s="3">
        <f t="shared" si="936"/>
        <v>15.470184751559373</v>
      </c>
      <c r="T3148" s="3">
        <f t="shared" si="937"/>
        <v>15.470184751559373</v>
      </c>
      <c r="V3148" s="37">
        <f t="array" ref="V3148">SUM(_xlfn.NORM.DIST($AD$3:$AD$1003,$L3148,$AA3148,FALSE)*WindSpeedStep*$AE$3:$AE$1003)/AG3148</f>
        <v>1124.3457144860909</v>
      </c>
      <c r="W3148" s="37">
        <f t="array" ref="W3148">SUM(_xlfn.NORM.DIST($AD$3:$AD$1003,$L3148,$AB3148,FALSE)*WindSpeedStep*$AE$3:$AE$1003)/AH3148</f>
        <v>1124.5833011464247</v>
      </c>
      <c r="Y3148" s="1">
        <f t="shared" si="938"/>
        <v>8</v>
      </c>
      <c r="Z3148" s="99">
        <f>IF(L3148&lt;'Power Curve'!$P$28,'Power Curve'!$Q$28,IF(L3148&gt;'Power Curve'!$P$29,'Power Curve'!$Q$29,INDEX(ReferenceTurbulence,Y3148)+(L3148-INDEX(ReferenceTurbulenceWindSpeed,Y3148))*(INDEX(ReferenceTurbulence,Y3148+1)-INDEX(ReferenceTurbulence,Y3148))/(INDEX(ReferenceTurbulenceWindSpeed,Y3148+1)-INDEX(ReferenceTurbulenceWindSpeed,Y3148))))</f>
        <v>0.12026142007250272</v>
      </c>
      <c r="AA3148" s="100">
        <f t="shared" si="944"/>
        <v>1.0537016811932054</v>
      </c>
      <c r="AB3148" s="29">
        <f t="shared" si="945"/>
        <v>1.0605297548929655</v>
      </c>
      <c r="AG3148" s="40">
        <f t="array" ref="AG3148">SUM(_xlfn.NORM.DIST($AD$3:$AD$1003,$F3148,$AA3148,FALSE)*WindSpeedStep)</f>
        <v>1.000000000000004</v>
      </c>
      <c r="AH3148" s="40">
        <f t="array" ref="AH3148">SUM(_xlfn.NORM.DIST($AD$3:$AD$1003,$F3148,$AB3148,FALSE)*WindSpeedStep)</f>
        <v>1.0000000000000033</v>
      </c>
      <c r="AJ3148" s="47">
        <f t="shared" si="939"/>
        <v>9</v>
      </c>
      <c r="AK3148" s="83" t="b">
        <f>COUNTIF('Power Curve'!$D$2:$D$31,AJ3148)&gt;0</f>
        <v>1</v>
      </c>
      <c r="AL3148" s="83" t="b">
        <f t="shared" si="940"/>
        <v>0</v>
      </c>
      <c r="AM3148" s="83" t="b">
        <f t="shared" si="946"/>
        <v>1</v>
      </c>
      <c r="AN3148" s="47" t="str">
        <f t="shared" si="941"/>
        <v>Inner</v>
      </c>
      <c r="AO3148" s="48" t="str">
        <f t="shared" si="942"/>
        <v>0.7-0.8</v>
      </c>
      <c r="AP3148" s="49" t="str">
        <f t="shared" si="947"/>
        <v>4-5</v>
      </c>
      <c r="AQ3148" s="49" t="str">
        <f t="shared" si="948"/>
        <v>Apr</v>
      </c>
      <c r="AR3148" s="48" t="str">
        <f t="shared" si="949"/>
        <v>285-295</v>
      </c>
      <c r="AS3148" s="49" t="str">
        <f t="shared" si="943"/>
        <v>Inner-TI</v>
      </c>
    </row>
    <row r="3149" spans="5:45" x14ac:dyDescent="0.3">
      <c r="E3149" s="15">
        <v>41000.208333333336</v>
      </c>
      <c r="F3149" s="21">
        <v>8.84</v>
      </c>
      <c r="G3149" s="21">
        <v>1221.260002136228</v>
      </c>
      <c r="H3149" s="42">
        <v>1.1918560315994264</v>
      </c>
      <c r="I3149" s="35">
        <v>291.5</v>
      </c>
      <c r="J3149" s="43">
        <v>0.13009049773755654</v>
      </c>
      <c r="K3149" s="44">
        <v>0.30125292076725613</v>
      </c>
      <c r="L3149" s="26">
        <f t="shared" si="931"/>
        <v>8.7595440643668319</v>
      </c>
      <c r="M3149" s="26">
        <f t="shared" si="932"/>
        <v>0.71186574834754412</v>
      </c>
      <c r="N3149" s="96">
        <f t="shared" si="933"/>
        <v>9</v>
      </c>
      <c r="O3149" s="26">
        <f t="shared" si="934"/>
        <v>0.75051925552329912</v>
      </c>
      <c r="P3149" s="3">
        <f>IF(L3149&gt;'Power Curve'!$C$37,0,INDEX(Ci,$N3149,1)*POWER(1-O3149,3)+INDEX(Ci,$N3149,2)*3*O3149*POWER(1-O3149,2)+INDEX(Ci,$N3149,3)*3*POWER(O3149,2)*(1-O3149)+INDEX(Ci,$N3149,4)*POWER(O3149,3))</f>
        <v>1116.6015667351412</v>
      </c>
      <c r="Q3149" s="3">
        <f>MAX(0,MIN(P3149-V3149+W3149,'Power Curve'!$C$39))</f>
        <v>1119.4193012167098</v>
      </c>
      <c r="R3149" s="3">
        <f t="shared" si="935"/>
        <v>1221.260002136228</v>
      </c>
      <c r="S3149" s="3">
        <f t="shared" si="936"/>
        <v>-101.84070091951821</v>
      </c>
      <c r="T3149" s="3">
        <f t="shared" si="937"/>
        <v>101.84070091951821</v>
      </c>
      <c r="V3149" s="37">
        <f t="array" ref="V3149">SUM(_xlfn.NORM.DIST($AD$3:$AD$1003,$L3149,$AA3149,FALSE)*WindSpeedStep*$AE$3:$AE$1003)/AG3149</f>
        <v>1123.586377056542</v>
      </c>
      <c r="W3149" s="37">
        <f t="array" ref="W3149">SUM(_xlfn.NORM.DIST($AD$3:$AD$1003,$L3149,$AB3149,FALSE)*WindSpeedStep*$AE$3:$AE$1003)/AH3149</f>
        <v>1126.4041115381106</v>
      </c>
      <c r="Y3149" s="1">
        <f t="shared" si="938"/>
        <v>8</v>
      </c>
      <c r="Z3149" s="99">
        <f>IF(L3149&lt;'Power Curve'!$P$28,'Power Curve'!$Q$28,IF(L3149&gt;'Power Curve'!$P$29,'Power Curve'!$Q$29,INDEX(ReferenceTurbulence,Y3149)+(L3149-INDEX(ReferenceTurbulenceWindSpeed,Y3149))*(INDEX(ReferenceTurbulence,Y3149+1)-INDEX(ReferenceTurbulence,Y3149))/(INDEX(ReferenceTurbulenceWindSpeed,Y3149+1)-INDEX(ReferenceTurbulenceWindSpeed,Y3149))))</f>
        <v>0.12025887452988959</v>
      </c>
      <c r="AA3149" s="100">
        <f t="shared" si="944"/>
        <v>1.0534129105757299</v>
      </c>
      <c r="AB3149" s="29">
        <f t="shared" si="945"/>
        <v>1.1395334472875402</v>
      </c>
      <c r="AG3149" s="40">
        <f t="array" ref="AG3149">SUM(_xlfn.NORM.DIST($AD$3:$AD$1003,$F3149,$AA3149,FALSE)*WindSpeedStep)</f>
        <v>1.0000000000000038</v>
      </c>
      <c r="AH3149" s="40">
        <f t="array" ref="AH3149">SUM(_xlfn.NORM.DIST($AD$3:$AD$1003,$F3149,$AB3149,FALSE)*WindSpeedStep)</f>
        <v>1.0000000000000007</v>
      </c>
      <c r="AJ3149" s="47">
        <f t="shared" si="939"/>
        <v>9</v>
      </c>
      <c r="AK3149" s="83" t="b">
        <f>COUNTIF('Power Curve'!$D$2:$D$31,AJ3149)&gt;0</f>
        <v>1</v>
      </c>
      <c r="AL3149" s="83" t="b">
        <f t="shared" si="940"/>
        <v>0</v>
      </c>
      <c r="AM3149" s="83" t="b">
        <f t="shared" si="946"/>
        <v>1</v>
      </c>
      <c r="AN3149" s="47" t="str">
        <f t="shared" si="941"/>
        <v>Outer</v>
      </c>
      <c r="AO3149" s="48" t="str">
        <f t="shared" si="942"/>
        <v>0.7-0.8</v>
      </c>
      <c r="AP3149" s="49" t="str">
        <f t="shared" si="947"/>
        <v>5-6</v>
      </c>
      <c r="AQ3149" s="49" t="str">
        <f t="shared" si="948"/>
        <v>Apr</v>
      </c>
      <c r="AR3149" s="48" t="str">
        <f t="shared" si="949"/>
        <v>285-295</v>
      </c>
      <c r="AS3149" s="49" t="str">
        <f t="shared" si="943"/>
        <v>Inner-TI</v>
      </c>
    </row>
    <row r="3150" spans="5:45" x14ac:dyDescent="0.3">
      <c r="E3150" s="15">
        <v>41000.215277777781</v>
      </c>
      <c r="F3150" s="21">
        <v>8.89</v>
      </c>
      <c r="G3150" s="21">
        <v>1047.2799758911135</v>
      </c>
      <c r="H3150" s="42">
        <v>1.1913664182956931</v>
      </c>
      <c r="I3150" s="35">
        <v>290</v>
      </c>
      <c r="J3150" s="43">
        <v>0.12373453318335208</v>
      </c>
      <c r="K3150" s="44">
        <v>0.2190699027508444</v>
      </c>
      <c r="L3150" s="26">
        <f t="shared" si="931"/>
        <v>8.8078825765669961</v>
      </c>
      <c r="M3150" s="26">
        <f t="shared" si="932"/>
        <v>0.71933662123112707</v>
      </c>
      <c r="N3150" s="96">
        <f t="shared" si="933"/>
        <v>9</v>
      </c>
      <c r="O3150" s="26">
        <f t="shared" si="934"/>
        <v>0.79883593642784034</v>
      </c>
      <c r="P3150" s="3">
        <f>IF(L3150&gt;'Power Curve'!$C$37,0,INDEX(Ci,$N3150,1)*POWER(1-O3150,3)+INDEX(Ci,$N3150,2)*3*O3150*POWER(1-O3150,2)+INDEX(Ci,$N3150,3)*3*POWER(O3150,2)*(1-O3150)+INDEX(Ci,$N3150,4)*POWER(O3150,3))</f>
        <v>1132.3519214596638</v>
      </c>
      <c r="Q3150" s="3">
        <f>MAX(0,MIN(P3150-V3150+W3150,'Power Curve'!$C$39))</f>
        <v>1133.2860466939026</v>
      </c>
      <c r="R3150" s="3">
        <f t="shared" si="935"/>
        <v>1047.2799758911135</v>
      </c>
      <c r="S3150" s="3">
        <f t="shared" si="936"/>
        <v>86.006070802789054</v>
      </c>
      <c r="T3150" s="3">
        <f t="shared" si="937"/>
        <v>86.006070802789054</v>
      </c>
      <c r="V3150" s="37">
        <f t="array" ref="V3150">SUM(_xlfn.NORM.DIST($AD$3:$AD$1003,$L3150,$AA3150,FALSE)*WindSpeedStep*$AE$3:$AE$1003)/AG3150</f>
        <v>1140.1696271304081</v>
      </c>
      <c r="W3150" s="37">
        <f t="array" ref="W3150">SUM(_xlfn.NORM.DIST($AD$3:$AD$1003,$L3150,$AB3150,FALSE)*WindSpeedStep*$AE$3:$AE$1003)/AH3150</f>
        <v>1141.1037523646469</v>
      </c>
      <c r="Y3150" s="1">
        <f t="shared" si="938"/>
        <v>8</v>
      </c>
      <c r="Z3150" s="99">
        <f>IF(L3150&lt;'Power Curve'!$P$28,'Power Curve'!$Q$28,IF(L3150&gt;'Power Curve'!$P$29,'Power Curve'!$Q$29,INDEX(ReferenceTurbulence,Y3150)+(L3150-INDEX(ReferenceTurbulenceWindSpeed,Y3150))*(INDEX(ReferenceTurbulence,Y3150+1)-INDEX(ReferenceTurbulence,Y3150))/(INDEX(ReferenceTurbulenceWindSpeed,Y3150+1)-INDEX(ReferenceTurbulenceWindSpeed,Y3150))))</f>
        <v>0.12031440700784794</v>
      </c>
      <c r="AA3150" s="100">
        <f t="shared" si="944"/>
        <v>1.059715169194414</v>
      </c>
      <c r="AB3150" s="29">
        <f t="shared" si="945"/>
        <v>1.0898392389452976</v>
      </c>
      <c r="AG3150" s="40">
        <f t="array" ref="AG3150">SUM(_xlfn.NORM.DIST($AD$3:$AD$1003,$F3150,$AA3150,FALSE)*WindSpeedStep)</f>
        <v>1.0000000000000042</v>
      </c>
      <c r="AH3150" s="40">
        <f t="array" ref="AH3150">SUM(_xlfn.NORM.DIST($AD$3:$AD$1003,$F3150,$AB3150,FALSE)*WindSpeedStep)</f>
        <v>1.0000000000000031</v>
      </c>
      <c r="AJ3150" s="47">
        <f t="shared" si="939"/>
        <v>9</v>
      </c>
      <c r="AK3150" s="83" t="b">
        <f>COUNTIF('Power Curve'!$D$2:$D$31,AJ3150)&gt;0</f>
        <v>1</v>
      </c>
      <c r="AL3150" s="83" t="b">
        <f t="shared" si="940"/>
        <v>0</v>
      </c>
      <c r="AM3150" s="83" t="b">
        <f t="shared" si="946"/>
        <v>1</v>
      </c>
      <c r="AN3150" s="47" t="str">
        <f t="shared" si="941"/>
        <v>Inner</v>
      </c>
      <c r="AO3150" s="48" t="str">
        <f t="shared" si="942"/>
        <v>0.7-0.8</v>
      </c>
      <c r="AP3150" s="49" t="str">
        <f t="shared" si="947"/>
        <v>5-6</v>
      </c>
      <c r="AQ3150" s="49" t="str">
        <f t="shared" si="948"/>
        <v>Apr</v>
      </c>
      <c r="AR3150" s="48" t="str">
        <f t="shared" si="949"/>
        <v>285-295</v>
      </c>
      <c r="AS3150" s="49" t="str">
        <f t="shared" si="943"/>
        <v>Inner-TI</v>
      </c>
    </row>
    <row r="3151" spans="5:45" x14ac:dyDescent="0.3">
      <c r="E3151" s="15">
        <v>41000.222222222219</v>
      </c>
      <c r="F3151" s="21">
        <v>7.31</v>
      </c>
      <c r="G3151" s="21">
        <v>707.65999507904098</v>
      </c>
      <c r="H3151" s="42">
        <v>1.1912774407175375</v>
      </c>
      <c r="I3151" s="35">
        <v>290.60000000000002</v>
      </c>
      <c r="J3151" s="43">
        <v>0.12995896032831739</v>
      </c>
      <c r="K3151" s="44">
        <v>0.31934512439834267</v>
      </c>
      <c r="L3151" s="26">
        <f t="shared" si="931"/>
        <v>7.2422968175425506</v>
      </c>
      <c r="M3151" s="26">
        <f t="shared" si="932"/>
        <v>0.47737029538340164</v>
      </c>
      <c r="N3151" s="96">
        <f t="shared" si="933"/>
        <v>8</v>
      </c>
      <c r="O3151" s="26">
        <f t="shared" si="934"/>
        <v>0.22864402995926161</v>
      </c>
      <c r="P3151" s="3">
        <f>IF(L3151&gt;'Power Curve'!$C$37,0,INDEX(Ci,$N3151,1)*POWER(1-O3151,3)+INDEX(Ci,$N3151,2)*3*O3151*POWER(1-O3151,2)+INDEX(Ci,$N3151,3)*3*POWER(O3151,2)*(1-O3151)+INDEX(Ci,$N3151,4)*POWER(O3151,3))</f>
        <v>660.29638518919649</v>
      </c>
      <c r="Q3151" s="3">
        <f>MAX(0,MIN(P3151-V3151+W3151,'Power Curve'!$C$39))</f>
        <v>664.02219829185685</v>
      </c>
      <c r="R3151" s="3">
        <f t="shared" si="935"/>
        <v>707.65999507904098</v>
      </c>
      <c r="S3151" s="3">
        <f t="shared" si="936"/>
        <v>-43.637796787184129</v>
      </c>
      <c r="T3151" s="3">
        <f t="shared" si="937"/>
        <v>43.637796787184129</v>
      </c>
      <c r="V3151" s="37">
        <f t="array" ref="V3151">SUM(_xlfn.NORM.DIST($AD$3:$AD$1003,$L3151,$AA3151,FALSE)*WindSpeedStep*$AE$3:$AE$1003)/AG3151</f>
        <v>656.43297609479714</v>
      </c>
      <c r="W3151" s="37">
        <f t="array" ref="W3151">SUM(_xlfn.NORM.DIST($AD$3:$AD$1003,$L3151,$AB3151,FALSE)*WindSpeedStep*$AE$3:$AE$1003)/AH3151</f>
        <v>660.15878919745751</v>
      </c>
      <c r="Y3151" s="1">
        <f t="shared" si="938"/>
        <v>7</v>
      </c>
      <c r="Z3151" s="99">
        <f>IF(L3151&lt;'Power Curve'!$P$28,'Power Curve'!$Q$28,IF(L3151&gt;'Power Curve'!$P$29,'Power Curve'!$Q$29,INDEX(ReferenceTurbulence,Y3151)+(L3151-INDEX(ReferenceTurbulenceWindSpeed,Y3151))*(INDEX(ReferenceTurbulence,Y3151+1)-INDEX(ReferenceTurbulence,Y3151))/(INDEX(ReferenceTurbulenceWindSpeed,Y3151+1)-INDEX(ReferenceTurbulenceWindSpeed,Y3151))))</f>
        <v>0.11960913203682275</v>
      </c>
      <c r="AA3151" s="100">
        <f t="shared" si="944"/>
        <v>0.86624483629930815</v>
      </c>
      <c r="AB3151" s="29">
        <f t="shared" si="945"/>
        <v>0.94120136479691163</v>
      </c>
      <c r="AG3151" s="40">
        <f t="array" ref="AG3151">SUM(_xlfn.NORM.DIST($AD$3:$AD$1003,$F3151,$AA3151,FALSE)*WindSpeedStep)</f>
        <v>1.0000000000000038</v>
      </c>
      <c r="AH3151" s="40">
        <f t="array" ref="AH3151">SUM(_xlfn.NORM.DIST($AD$3:$AD$1003,$F3151,$AB3151,FALSE)*WindSpeedStep)</f>
        <v>1.0000000000000009</v>
      </c>
      <c r="AJ3151" s="47">
        <f t="shared" si="939"/>
        <v>7</v>
      </c>
      <c r="AK3151" s="83" t="b">
        <f>COUNTIF('Power Curve'!$D$2:$D$31,AJ3151)&gt;0</f>
        <v>1</v>
      </c>
      <c r="AL3151" s="83" t="b">
        <f t="shared" si="940"/>
        <v>0</v>
      </c>
      <c r="AM3151" s="83" t="b">
        <f t="shared" si="946"/>
        <v>1</v>
      </c>
      <c r="AN3151" s="47" t="str">
        <f t="shared" si="941"/>
        <v>Outer</v>
      </c>
      <c r="AO3151" s="48" t="str">
        <f t="shared" si="942"/>
        <v>0.4-0.5</v>
      </c>
      <c r="AP3151" s="49" t="str">
        <f t="shared" si="947"/>
        <v>5-6</v>
      </c>
      <c r="AQ3151" s="49" t="str">
        <f t="shared" si="948"/>
        <v>Apr</v>
      </c>
      <c r="AR3151" s="48" t="str">
        <f t="shared" si="949"/>
        <v>285-295</v>
      </c>
      <c r="AS3151" s="49" t="str">
        <f t="shared" si="943"/>
        <v>Inner-TI</v>
      </c>
    </row>
    <row r="3152" spans="5:45" x14ac:dyDescent="0.3">
      <c r="E3152" s="15">
        <v>41000.229166666664</v>
      </c>
      <c r="F3152" s="21">
        <v>6.7</v>
      </c>
      <c r="G3152" s="21">
        <v>680.07000732421898</v>
      </c>
      <c r="H3152" s="42">
        <v>1.1913219267845272</v>
      </c>
      <c r="I3152" s="35">
        <v>293</v>
      </c>
      <c r="J3152" s="43">
        <v>0.1417910447761194</v>
      </c>
      <c r="K3152" s="44">
        <v>0.26103306525023912</v>
      </c>
      <c r="L3152" s="26">
        <f t="shared" si="931"/>
        <v>6.6380290937909798</v>
      </c>
      <c r="M3152" s="26">
        <f t="shared" si="932"/>
        <v>0.38397877077241871</v>
      </c>
      <c r="N3152" s="96">
        <f t="shared" si="933"/>
        <v>7</v>
      </c>
      <c r="O3152" s="26">
        <f t="shared" si="934"/>
        <v>0.61666444473929405</v>
      </c>
      <c r="P3152" s="3">
        <f>IF(L3152&gt;'Power Curve'!$C$37,0,INDEX(Ci,$N3152,1)*POWER(1-O3152,3)+INDEX(Ci,$N3152,2)*3*O3152*POWER(1-O3152,2)+INDEX(Ci,$N3152,3)*3*POWER(O3152,2)*(1-O3152)+INDEX(Ci,$N3152,4)*POWER(O3152,3))</f>
        <v>504.43741573212128</v>
      </c>
      <c r="Q3152" s="3">
        <f>MAX(0,MIN(P3152-V3152+W3152,'Power Curve'!$C$39))</f>
        <v>510.61936086458718</v>
      </c>
      <c r="R3152" s="3">
        <f t="shared" si="935"/>
        <v>680.07000732421898</v>
      </c>
      <c r="S3152" s="3">
        <f t="shared" si="936"/>
        <v>-169.4506464596318</v>
      </c>
      <c r="T3152" s="3">
        <f t="shared" si="937"/>
        <v>169.4506464596318</v>
      </c>
      <c r="V3152" s="37">
        <f t="array" ref="V3152">SUM(_xlfn.NORM.DIST($AD$3:$AD$1003,$L3152,$AA3152,FALSE)*WindSpeedStep*$AE$3:$AE$1003)/AG3152</f>
        <v>506.90015388961137</v>
      </c>
      <c r="W3152" s="37">
        <f t="array" ref="W3152">SUM(_xlfn.NORM.DIST($AD$3:$AD$1003,$L3152,$AB3152,FALSE)*WindSpeedStep*$AE$3:$AE$1003)/AH3152</f>
        <v>513.08209902207727</v>
      </c>
      <c r="Y3152" s="1">
        <f t="shared" si="938"/>
        <v>6</v>
      </c>
      <c r="Z3152" s="99">
        <f>IF(L3152&lt;'Power Curve'!$P$28,'Power Curve'!$Q$28,IF(L3152&gt;'Power Curve'!$P$29,'Power Curve'!$Q$29,INDEX(ReferenceTurbulence,Y3152)+(L3152-INDEX(ReferenceTurbulenceWindSpeed,Y3152))*(INDEX(ReferenceTurbulence,Y3152+1)-INDEX(ReferenceTurbulence,Y3152))/(INDEX(ReferenceTurbulenceWindSpeed,Y3152+1)-INDEX(ReferenceTurbulenceWindSpeed,Y3152))))</f>
        <v>0.12041348800748156</v>
      </c>
      <c r="AA3152" s="100">
        <f t="shared" si="944"/>
        <v>0.79930823667851381</v>
      </c>
      <c r="AB3152" s="29">
        <f t="shared" si="945"/>
        <v>0.94121308046290009</v>
      </c>
      <c r="AG3152" s="40">
        <f t="array" ref="AG3152">SUM(_xlfn.NORM.DIST($AD$3:$AD$1003,$F3152,$AA3152,FALSE)*WindSpeedStep)</f>
        <v>1.000000000000004</v>
      </c>
      <c r="AH3152" s="40">
        <f t="array" ref="AH3152">SUM(_xlfn.NORM.DIST($AD$3:$AD$1003,$F3152,$AB3152,FALSE)*WindSpeedStep)</f>
        <v>0.99999999999964218</v>
      </c>
      <c r="AJ3152" s="47">
        <f t="shared" si="939"/>
        <v>7</v>
      </c>
      <c r="AK3152" s="83" t="b">
        <f>COUNTIF('Power Curve'!$D$2:$D$31,AJ3152)&gt;0</f>
        <v>1</v>
      </c>
      <c r="AL3152" s="83" t="b">
        <f t="shared" si="940"/>
        <v>0</v>
      </c>
      <c r="AM3152" s="83" t="b">
        <f t="shared" si="946"/>
        <v>1</v>
      </c>
      <c r="AN3152" s="47" t="str">
        <f t="shared" si="941"/>
        <v>Outer</v>
      </c>
      <c r="AO3152" s="48" t="str">
        <f t="shared" si="942"/>
        <v>0.3-0.4</v>
      </c>
      <c r="AP3152" s="49" t="str">
        <f t="shared" si="947"/>
        <v>5-6</v>
      </c>
      <c r="AQ3152" s="49" t="str">
        <f t="shared" si="948"/>
        <v>Apr</v>
      </c>
      <c r="AR3152" s="48" t="str">
        <f t="shared" si="949"/>
        <v>285-295</v>
      </c>
      <c r="AS3152" s="49" t="str">
        <f t="shared" si="943"/>
        <v>LWS-HTI</v>
      </c>
    </row>
    <row r="3153" spans="5:45" x14ac:dyDescent="0.3">
      <c r="E3153" s="15">
        <v>41000.236111111109</v>
      </c>
      <c r="F3153" s="21">
        <v>5.93</v>
      </c>
      <c r="G3153" s="21">
        <v>418.80998611450229</v>
      </c>
      <c r="H3153" s="42">
        <v>1.1910550538476103</v>
      </c>
      <c r="I3153" s="35">
        <v>295.60000000000002</v>
      </c>
      <c r="J3153" s="43">
        <v>0.1703204047217538</v>
      </c>
      <c r="K3153" s="44">
        <v>0.19032570333363422</v>
      </c>
      <c r="L3153" s="26">
        <f t="shared" si="931"/>
        <v>5.8747123849384462</v>
      </c>
      <c r="M3153" s="26">
        <f t="shared" si="932"/>
        <v>0.26600571280699964</v>
      </c>
      <c r="N3153" s="96">
        <f t="shared" si="933"/>
        <v>6</v>
      </c>
      <c r="O3153" s="26">
        <f t="shared" si="934"/>
        <v>0.84382462836527827</v>
      </c>
      <c r="P3153" s="3">
        <f>IF(L3153&gt;'Power Curve'!$C$37,0,INDEX(Ci,$N3153,1)*POWER(1-O3153,3)+INDEX(Ci,$N3153,2)*3*O3153*POWER(1-O3153,2)+INDEX(Ci,$N3153,3)*3*POWER(O3153,2)*(1-O3153)+INDEX(Ci,$N3153,4)*POWER(O3153,3))</f>
        <v>340.88571168439296</v>
      </c>
      <c r="Q3153" s="3">
        <f>MAX(0,MIN(P3153-V3153+W3153,'Power Curve'!$C$39))</f>
        <v>349.5055132490333</v>
      </c>
      <c r="R3153" s="3">
        <f t="shared" si="935"/>
        <v>418.80998611450229</v>
      </c>
      <c r="S3153" s="3">
        <f t="shared" si="936"/>
        <v>-69.304472865468995</v>
      </c>
      <c r="T3153" s="3">
        <f t="shared" si="937"/>
        <v>69.304472865468995</v>
      </c>
      <c r="V3153" s="37">
        <f t="array" ref="V3153">SUM(_xlfn.NORM.DIST($AD$3:$AD$1003,$L3153,$AA3153,FALSE)*WindSpeedStep*$AE$3:$AE$1003)/AG3153</f>
        <v>345.71131848186172</v>
      </c>
      <c r="W3153" s="37">
        <f t="array" ref="W3153">SUM(_xlfn.NORM.DIST($AD$3:$AD$1003,$L3153,$AB3153,FALSE)*WindSpeedStep*$AE$3:$AE$1003)/AH3153</f>
        <v>354.33112004650206</v>
      </c>
      <c r="Y3153" s="1">
        <f t="shared" si="938"/>
        <v>5</v>
      </c>
      <c r="Z3153" s="99">
        <f>IF(L3153&lt;'Power Curve'!$P$28,'Power Curve'!$Q$28,IF(L3153&gt;'Power Curve'!$P$29,'Power Curve'!$Q$29,INDEX(ReferenceTurbulence,Y3153)+(L3153-INDEX(ReferenceTurbulenceWindSpeed,Y3153))*(INDEX(ReferenceTurbulence,Y3153+1)-INDEX(ReferenceTurbulence,Y3153))/(INDEX(ReferenceTurbulenceWindSpeed,Y3153+1)-INDEX(ReferenceTurbulenceWindSpeed,Y3153))))</f>
        <v>0.12100696041854216</v>
      </c>
      <c r="AA3153" s="100">
        <f t="shared" si="944"/>
        <v>0.71088108903456593</v>
      </c>
      <c r="AB3153" s="29">
        <f t="shared" si="945"/>
        <v>1.0005833910266158</v>
      </c>
      <c r="AG3153" s="40">
        <f t="array" ref="AG3153">SUM(_xlfn.NORM.DIST($AD$3:$AD$1003,$F3153,$AA3153,FALSE)*WindSpeedStep)</f>
        <v>1.0000000000000036</v>
      </c>
      <c r="AH3153" s="40">
        <f t="array" ref="AH3153">SUM(_xlfn.NORM.DIST($AD$3:$AD$1003,$F3153,$AB3153,FALSE)*WindSpeedStep)</f>
        <v>0.99999999887741453</v>
      </c>
      <c r="AJ3153" s="47">
        <f t="shared" si="939"/>
        <v>6</v>
      </c>
      <c r="AK3153" s="83" t="b">
        <f>COUNTIF('Power Curve'!$D$2:$D$31,AJ3153)&gt;0</f>
        <v>1</v>
      </c>
      <c r="AL3153" s="83" t="b">
        <f t="shared" si="940"/>
        <v>0</v>
      </c>
      <c r="AM3153" s="83" t="b">
        <f t="shared" si="946"/>
        <v>1</v>
      </c>
      <c r="AN3153" s="47" t="str">
        <f t="shared" si="941"/>
        <v>Outer</v>
      </c>
      <c r="AO3153" s="48" t="str">
        <f t="shared" si="942"/>
        <v>0.2-0.3</v>
      </c>
      <c r="AP3153" s="49" t="str">
        <f t="shared" si="947"/>
        <v>5-6</v>
      </c>
      <c r="AQ3153" s="49" t="str">
        <f t="shared" si="948"/>
        <v>Apr</v>
      </c>
      <c r="AR3153" s="48" t="str">
        <f t="shared" si="949"/>
        <v>295-305</v>
      </c>
      <c r="AS3153" s="49" t="str">
        <f t="shared" si="943"/>
        <v>LWS-HTI</v>
      </c>
    </row>
    <row r="3154" spans="5:45" x14ac:dyDescent="0.3">
      <c r="E3154" s="15">
        <v>41000.243055555555</v>
      </c>
      <c r="F3154" s="21">
        <v>6.62</v>
      </c>
      <c r="G3154" s="21">
        <v>448.329990386963</v>
      </c>
      <c r="H3154" s="42">
        <v>1.1904328150664956</v>
      </c>
      <c r="I3154" s="35">
        <v>295.39999999999998</v>
      </c>
      <c r="J3154" s="43">
        <v>0.17069486404833836</v>
      </c>
      <c r="K3154" s="44">
        <v>0.24106748191684604</v>
      </c>
      <c r="L3154" s="26">
        <f t="shared" si="931"/>
        <v>6.5571369840292437</v>
      </c>
      <c r="M3154" s="26">
        <f t="shared" si="932"/>
        <v>0.37147663444657814</v>
      </c>
      <c r="N3154" s="96">
        <f t="shared" si="933"/>
        <v>7</v>
      </c>
      <c r="O3154" s="26">
        <f t="shared" si="934"/>
        <v>0.53443387403643428</v>
      </c>
      <c r="P3154" s="3">
        <f>IF(L3154&gt;'Power Curve'!$C$37,0,INDEX(Ci,$N3154,1)*POWER(1-O3154,3)+INDEX(Ci,$N3154,2)*3*O3154*POWER(1-O3154,2)+INDEX(Ci,$N3154,3)*3*POWER(O3154,2)*(1-O3154)+INDEX(Ci,$N3154,4)*POWER(O3154,3))</f>
        <v>484.52996810976862</v>
      </c>
      <c r="Q3154" s="3">
        <f>MAX(0,MIN(P3154-V3154+W3154,'Power Curve'!$C$39))</f>
        <v>499.55760364641725</v>
      </c>
      <c r="R3154" s="3">
        <f t="shared" si="935"/>
        <v>448.329990386963</v>
      </c>
      <c r="S3154" s="3">
        <f t="shared" si="936"/>
        <v>51.227613259454245</v>
      </c>
      <c r="T3154" s="3">
        <f t="shared" si="937"/>
        <v>51.227613259454245</v>
      </c>
      <c r="V3154" s="37">
        <f t="array" ref="V3154">SUM(_xlfn.NORM.DIST($AD$3:$AD$1003,$L3154,$AA3154,FALSE)*WindSpeedStep*$AE$3:$AE$1003)/AG3154</f>
        <v>488.41517580588044</v>
      </c>
      <c r="W3154" s="37">
        <f t="array" ref="W3154">SUM(_xlfn.NORM.DIST($AD$3:$AD$1003,$L3154,$AB3154,FALSE)*WindSpeedStep*$AE$3:$AE$1003)/AH3154</f>
        <v>503.44281134252907</v>
      </c>
      <c r="Y3154" s="1">
        <f t="shared" si="938"/>
        <v>6</v>
      </c>
      <c r="Z3154" s="99">
        <f>IF(L3154&lt;'Power Curve'!$P$28,'Power Curve'!$Q$28,IF(L3154&gt;'Power Curve'!$P$29,'Power Curve'!$Q$29,INDEX(ReferenceTurbulence,Y3154)+(L3154-INDEX(ReferenceTurbulenceWindSpeed,Y3154))*(INDEX(ReferenceTurbulence,Y3154+1)-INDEX(ReferenceTurbulence,Y3154))/(INDEX(ReferenceTurbulenceWindSpeed,Y3154+1)-INDEX(ReferenceTurbulenceWindSpeed,Y3154))))</f>
        <v>0.12057249806970642</v>
      </c>
      <c r="AA3154" s="100">
        <f t="shared" si="944"/>
        <v>0.79061038634966663</v>
      </c>
      <c r="AB3154" s="29">
        <f t="shared" si="945"/>
        <v>1.1192696060352032</v>
      </c>
      <c r="AG3154" s="40">
        <f t="array" ref="AG3154">SUM(_xlfn.NORM.DIST($AD$3:$AD$1003,$F3154,$AA3154,FALSE)*WindSpeedStep)</f>
        <v>1.0000000000000038</v>
      </c>
      <c r="AH3154" s="40">
        <f t="array" ref="AH3154">SUM(_xlfn.NORM.DIST($AD$3:$AD$1003,$F3154,$AB3154,FALSE)*WindSpeedStep)</f>
        <v>0.99999999874821188</v>
      </c>
      <c r="AJ3154" s="47">
        <f t="shared" si="939"/>
        <v>7</v>
      </c>
      <c r="AK3154" s="83" t="b">
        <f>COUNTIF('Power Curve'!$D$2:$D$31,AJ3154)&gt;0</f>
        <v>1</v>
      </c>
      <c r="AL3154" s="83" t="b">
        <f t="shared" si="940"/>
        <v>0</v>
      </c>
      <c r="AM3154" s="83" t="b">
        <f t="shared" si="946"/>
        <v>1</v>
      </c>
      <c r="AN3154" s="47" t="str">
        <f t="shared" si="941"/>
        <v>Outer</v>
      </c>
      <c r="AO3154" s="48" t="str">
        <f t="shared" si="942"/>
        <v>0.3-0.4</v>
      </c>
      <c r="AP3154" s="49" t="str">
        <f t="shared" si="947"/>
        <v>5-6</v>
      </c>
      <c r="AQ3154" s="49" t="str">
        <f t="shared" si="948"/>
        <v>Apr</v>
      </c>
      <c r="AR3154" s="48" t="str">
        <f t="shared" si="949"/>
        <v>295-305</v>
      </c>
      <c r="AS3154" s="49" t="str">
        <f t="shared" si="943"/>
        <v>LWS-HTI</v>
      </c>
    </row>
    <row r="3155" spans="5:45" x14ac:dyDescent="0.3">
      <c r="E3155" s="15">
        <v>41000.25</v>
      </c>
      <c r="F3155" s="21">
        <v>7.26</v>
      </c>
      <c r="G3155" s="21">
        <v>721.46998977661133</v>
      </c>
      <c r="H3155" s="42">
        <v>1.1903299183636455</v>
      </c>
      <c r="I3155" s="35">
        <v>292.2</v>
      </c>
      <c r="J3155" s="43">
        <v>0.15013774104683197</v>
      </c>
      <c r="K3155" s="44">
        <v>0.14684785090932634</v>
      </c>
      <c r="L3155" s="26">
        <f t="shared" si="931"/>
        <v>7.1908523970680687</v>
      </c>
      <c r="M3155" s="26">
        <f t="shared" si="932"/>
        <v>0.46941939436388008</v>
      </c>
      <c r="N3155" s="96">
        <f t="shared" si="933"/>
        <v>8</v>
      </c>
      <c r="O3155" s="26">
        <f t="shared" si="934"/>
        <v>0.17686618978641977</v>
      </c>
      <c r="P3155" s="3">
        <f>IF(L3155&gt;'Power Curve'!$C$37,0,INDEX(Ci,$N3155,1)*POWER(1-O3155,3)+INDEX(Ci,$N3155,2)*3*O3155*POWER(1-O3155,2)+INDEX(Ci,$N3155,3)*3*POWER(O3155,2)*(1-O3155)+INDEX(Ci,$N3155,4)*POWER(O3155,3))</f>
        <v>646.43085606366458</v>
      </c>
      <c r="Q3155" s="3">
        <f>MAX(0,MIN(P3155-V3155+W3155,'Power Curve'!$C$39))</f>
        <v>657.96498429221219</v>
      </c>
      <c r="R3155" s="3">
        <f t="shared" si="935"/>
        <v>721.46998977661133</v>
      </c>
      <c r="S3155" s="3">
        <f t="shared" si="936"/>
        <v>-63.505005484399135</v>
      </c>
      <c r="T3155" s="3">
        <f t="shared" si="937"/>
        <v>63.505005484399135</v>
      </c>
      <c r="V3155" s="37">
        <f t="array" ref="V3155">SUM(_xlfn.NORM.DIST($AD$3:$AD$1003,$L3155,$AA3155,FALSE)*WindSpeedStep*$AE$3:$AE$1003)/AG3155</f>
        <v>642.89431746617538</v>
      </c>
      <c r="W3155" s="37">
        <f t="array" ref="W3155">SUM(_xlfn.NORM.DIST($AD$3:$AD$1003,$L3155,$AB3155,FALSE)*WindSpeedStep*$AE$3:$AE$1003)/AH3155</f>
        <v>654.428445694723</v>
      </c>
      <c r="Y3155" s="1">
        <f t="shared" si="938"/>
        <v>7</v>
      </c>
      <c r="Z3155" s="99">
        <f>IF(L3155&lt;'Power Curve'!$P$28,'Power Curve'!$Q$28,IF(L3155&gt;'Power Curve'!$P$29,'Power Curve'!$Q$29,INDEX(ReferenceTurbulence,Y3155)+(L3155-INDEX(ReferenceTurbulenceWindSpeed,Y3155))*(INDEX(ReferenceTurbulence,Y3155+1)-INDEX(ReferenceTurbulence,Y3155))/(INDEX(ReferenceTurbulenceWindSpeed,Y3155+1)-INDEX(ReferenceTurbulenceWindSpeed,Y3155))))</f>
        <v>0.11962342056713905</v>
      </c>
      <c r="AA3155" s="100">
        <f t="shared" si="944"/>
        <v>0.86019436053069354</v>
      </c>
      <c r="AB3155" s="29">
        <f t="shared" si="945"/>
        <v>1.0796183350969966</v>
      </c>
      <c r="AG3155" s="40">
        <f t="array" ref="AG3155">SUM(_xlfn.NORM.DIST($AD$3:$AD$1003,$F3155,$AA3155,FALSE)*WindSpeedStep)</f>
        <v>1.000000000000004</v>
      </c>
      <c r="AH3155" s="40">
        <f t="array" ref="AH3155">SUM(_xlfn.NORM.DIST($AD$3:$AD$1003,$F3155,$AB3155,FALSE)*WindSpeedStep)</f>
        <v>0.99999999999371092</v>
      </c>
      <c r="AJ3155" s="47">
        <f t="shared" si="939"/>
        <v>7</v>
      </c>
      <c r="AK3155" s="83" t="b">
        <f>COUNTIF('Power Curve'!$D$2:$D$31,AJ3155)&gt;0</f>
        <v>1</v>
      </c>
      <c r="AL3155" s="83" t="b">
        <f t="shared" si="940"/>
        <v>0</v>
      </c>
      <c r="AM3155" s="83" t="b">
        <f t="shared" si="946"/>
        <v>1</v>
      </c>
      <c r="AN3155" s="47" t="str">
        <f t="shared" si="941"/>
        <v>Outer</v>
      </c>
      <c r="AO3155" s="48" t="str">
        <f t="shared" si="942"/>
        <v>0.4-0.5</v>
      </c>
      <c r="AP3155" s="49" t="str">
        <f t="shared" si="947"/>
        <v>6-7</v>
      </c>
      <c r="AQ3155" s="49" t="str">
        <f t="shared" si="948"/>
        <v>Apr</v>
      </c>
      <c r="AR3155" s="48" t="str">
        <f t="shared" si="949"/>
        <v>285-295</v>
      </c>
      <c r="AS3155" s="49" t="str">
        <f t="shared" si="943"/>
        <v>LWS-HTI</v>
      </c>
    </row>
    <row r="3156" spans="5:45" x14ac:dyDescent="0.3">
      <c r="E3156" s="15">
        <v>41000.256944444445</v>
      </c>
      <c r="F3156" s="21">
        <v>7.52</v>
      </c>
      <c r="G3156" s="21">
        <v>726.31002616882347</v>
      </c>
      <c r="H3156" s="42">
        <v>1.1906409886936957</v>
      </c>
      <c r="I3156" s="35">
        <v>294.5</v>
      </c>
      <c r="J3156" s="43">
        <v>0.12101063829787236</v>
      </c>
      <c r="K3156" s="44">
        <v>0.12989000622360761</v>
      </c>
      <c r="L3156" s="26">
        <f t="shared" si="931"/>
        <v>7.4490248111034827</v>
      </c>
      <c r="M3156" s="26">
        <f t="shared" si="932"/>
        <v>0.50932077319241054</v>
      </c>
      <c r="N3156" s="96">
        <f t="shared" si="933"/>
        <v>8</v>
      </c>
      <c r="O3156" s="26">
        <f t="shared" si="934"/>
        <v>0.43671186143886215</v>
      </c>
      <c r="P3156" s="3">
        <f>IF(L3156&gt;'Power Curve'!$C$37,0,INDEX(Ci,$N3156,1)*POWER(1-O3156,3)+INDEX(Ci,$N3156,2)*3*O3156*POWER(1-O3156,2)+INDEX(Ci,$N3156,3)*3*POWER(O3156,2)*(1-O3156)+INDEX(Ci,$N3156,4)*POWER(O3156,3))</f>
        <v>717.475850283201</v>
      </c>
      <c r="Q3156" s="3">
        <f>MAX(0,MIN(P3156-V3156+W3156,'Power Curve'!$C$39))</f>
        <v>718.0244807540621</v>
      </c>
      <c r="R3156" s="3">
        <f t="shared" si="935"/>
        <v>726.31002616882347</v>
      </c>
      <c r="S3156" s="3">
        <f t="shared" si="936"/>
        <v>-8.2855454147613727</v>
      </c>
      <c r="T3156" s="3">
        <f t="shared" si="937"/>
        <v>8.2855454147613727</v>
      </c>
      <c r="V3156" s="37">
        <f t="array" ref="V3156">SUM(_xlfn.NORM.DIST($AD$3:$AD$1003,$L3156,$AA3156,FALSE)*WindSpeedStep*$AE$3:$AE$1003)/AG3156</f>
        <v>712.36603109256055</v>
      </c>
      <c r="W3156" s="37">
        <f t="array" ref="W3156">SUM(_xlfn.NORM.DIST($AD$3:$AD$1003,$L3156,$AB3156,FALSE)*WindSpeedStep*$AE$3:$AE$1003)/AH3156</f>
        <v>712.91466156342165</v>
      </c>
      <c r="Y3156" s="1">
        <f t="shared" si="938"/>
        <v>7</v>
      </c>
      <c r="Z3156" s="99">
        <f>IF(L3156&lt;'Power Curve'!$P$28,'Power Curve'!$Q$28,IF(L3156&gt;'Power Curve'!$P$29,'Power Curve'!$Q$29,INDEX(ReferenceTurbulence,Y3156)+(L3156-INDEX(ReferenceTurbulenceWindSpeed,Y3156))*(INDEX(ReferenceTurbulence,Y3156+1)-INDEX(ReferenceTurbulence,Y3156))/(INDEX(ReferenceTurbulenceWindSpeed,Y3156+1)-INDEX(ReferenceTurbulenceWindSpeed,Y3156))))</f>
        <v>0.11955171396940203</v>
      </c>
      <c r="AA3156" s="100">
        <f t="shared" si="944"/>
        <v>0.8905436835680226</v>
      </c>
      <c r="AB3156" s="29">
        <f t="shared" si="945"/>
        <v>0.90141124708832054</v>
      </c>
      <c r="AG3156" s="40">
        <f t="array" ref="AG3156">SUM(_xlfn.NORM.DIST($AD$3:$AD$1003,$F3156,$AA3156,FALSE)*WindSpeedStep)</f>
        <v>1.0000000000000038</v>
      </c>
      <c r="AH3156" s="40">
        <f t="array" ref="AH3156">SUM(_xlfn.NORM.DIST($AD$3:$AD$1003,$F3156,$AB3156,FALSE)*WindSpeedStep)</f>
        <v>1.0000000000000031</v>
      </c>
      <c r="AJ3156" s="47">
        <f t="shared" si="939"/>
        <v>7</v>
      </c>
      <c r="AK3156" s="83" t="b">
        <f>COUNTIF('Power Curve'!$D$2:$D$31,AJ3156)&gt;0</f>
        <v>1</v>
      </c>
      <c r="AL3156" s="83" t="b">
        <f t="shared" si="940"/>
        <v>0</v>
      </c>
      <c r="AM3156" s="83" t="b">
        <f t="shared" si="946"/>
        <v>1</v>
      </c>
      <c r="AN3156" s="47" t="str">
        <f t="shared" si="941"/>
        <v>Inner</v>
      </c>
      <c r="AO3156" s="48" t="str">
        <f t="shared" si="942"/>
        <v>0.5-0.6</v>
      </c>
      <c r="AP3156" s="49" t="str">
        <f t="shared" si="947"/>
        <v>6-7</v>
      </c>
      <c r="AQ3156" s="49" t="str">
        <f t="shared" si="948"/>
        <v>Apr</v>
      </c>
      <c r="AR3156" s="48" t="str">
        <f t="shared" si="949"/>
        <v>285-295</v>
      </c>
      <c r="AS3156" s="49" t="str">
        <f t="shared" si="943"/>
        <v>Inner-TI</v>
      </c>
    </row>
    <row r="3157" spans="5:45" x14ac:dyDescent="0.3">
      <c r="E3157" s="15">
        <v>41000.263888888891</v>
      </c>
      <c r="F3157" s="21">
        <v>6.92</v>
      </c>
      <c r="G3157" s="21">
        <v>478.60000610351602</v>
      </c>
      <c r="H3157" s="42">
        <v>1.1902714193932042</v>
      </c>
      <c r="I3157" s="35">
        <v>291.8</v>
      </c>
      <c r="J3157" s="43">
        <v>0.1430635838150289</v>
      </c>
      <c r="K3157" s="44">
        <v>0.10930103668078955</v>
      </c>
      <c r="L3157" s="26">
        <f t="shared" si="931"/>
        <v>6.8539784308953884</v>
      </c>
      <c r="M3157" s="26">
        <f t="shared" si="932"/>
        <v>0.41735443695180791</v>
      </c>
      <c r="N3157" s="96">
        <f t="shared" si="933"/>
        <v>7</v>
      </c>
      <c r="O3157" s="26">
        <f t="shared" si="934"/>
        <v>0.83618693321566184</v>
      </c>
      <c r="P3157" s="3">
        <f>IF(L3157&gt;'Power Curve'!$C$37,0,INDEX(Ci,$N3157,1)*POWER(1-O3157,3)+INDEX(Ci,$N3157,2)*3*O3157*POWER(1-O3157,2)+INDEX(Ci,$N3157,3)*3*POWER(O3157,2)*(1-O3157)+INDEX(Ci,$N3157,4)*POWER(O3157,3))</f>
        <v>558.9962988920239</v>
      </c>
      <c r="Q3157" s="3">
        <f>MAX(0,MIN(P3157-V3157+W3157,'Power Curve'!$C$39))</f>
        <v>566.41043892425728</v>
      </c>
      <c r="R3157" s="3">
        <f t="shared" si="935"/>
        <v>478.60000610351602</v>
      </c>
      <c r="S3157" s="3">
        <f t="shared" si="936"/>
        <v>87.810432820741255</v>
      </c>
      <c r="T3157" s="3">
        <f t="shared" si="937"/>
        <v>87.810432820741255</v>
      </c>
      <c r="V3157" s="37">
        <f t="array" ref="V3157">SUM(_xlfn.NORM.DIST($AD$3:$AD$1003,$L3157,$AA3157,FALSE)*WindSpeedStep*$AE$3:$AE$1003)/AG3157</f>
        <v>557.98704547557372</v>
      </c>
      <c r="W3157" s="37">
        <f t="array" ref="W3157">SUM(_xlfn.NORM.DIST($AD$3:$AD$1003,$L3157,$AB3157,FALSE)*WindSpeedStep*$AE$3:$AE$1003)/AH3157</f>
        <v>565.4011855078071</v>
      </c>
      <c r="Y3157" s="1">
        <f t="shared" si="938"/>
        <v>6</v>
      </c>
      <c r="Z3157" s="99">
        <f>IF(L3157&lt;'Power Curve'!$P$28,'Power Curve'!$Q$28,IF(L3157&gt;'Power Curve'!$P$29,'Power Curve'!$Q$29,INDEX(ReferenceTurbulence,Y3157)+(L3157-INDEX(ReferenceTurbulenceWindSpeed,Y3157))*(INDEX(ReferenceTurbulence,Y3157+1)-INDEX(ReferenceTurbulence,Y3157))/(INDEX(ReferenceTurbulenceWindSpeed,Y3157+1)-INDEX(ReferenceTurbulenceWindSpeed,Y3157))))</f>
        <v>0.11998899521539674</v>
      </c>
      <c r="AA3157" s="100">
        <f t="shared" si="944"/>
        <v>0.82240198515113927</v>
      </c>
      <c r="AB3157" s="29">
        <f t="shared" si="945"/>
        <v>0.98055471771480263</v>
      </c>
      <c r="AG3157" s="40">
        <f t="array" ref="AG3157">SUM(_xlfn.NORM.DIST($AD$3:$AD$1003,$F3157,$AA3157,FALSE)*WindSpeedStep)</f>
        <v>1.0000000000000031</v>
      </c>
      <c r="AH3157" s="40">
        <f t="array" ref="AH3157">SUM(_xlfn.NORM.DIST($AD$3:$AD$1003,$F3157,$AB3157,FALSE)*WindSpeedStep)</f>
        <v>0.99999999999942912</v>
      </c>
      <c r="AJ3157" s="47">
        <f t="shared" si="939"/>
        <v>7</v>
      </c>
      <c r="AK3157" s="83" t="b">
        <f>COUNTIF('Power Curve'!$D$2:$D$31,AJ3157)&gt;0</f>
        <v>1</v>
      </c>
      <c r="AL3157" s="83" t="b">
        <f t="shared" si="940"/>
        <v>0</v>
      </c>
      <c r="AM3157" s="83" t="b">
        <f t="shared" si="946"/>
        <v>1</v>
      </c>
      <c r="AN3157" s="47" t="str">
        <f t="shared" si="941"/>
        <v>Outer</v>
      </c>
      <c r="AO3157" s="48" t="str">
        <f t="shared" si="942"/>
        <v>0.4-0.5</v>
      </c>
      <c r="AP3157" s="49" t="str">
        <f t="shared" si="947"/>
        <v>6-7</v>
      </c>
      <c r="AQ3157" s="49" t="str">
        <f t="shared" si="948"/>
        <v>Apr</v>
      </c>
      <c r="AR3157" s="48" t="str">
        <f t="shared" si="949"/>
        <v>285-295</v>
      </c>
      <c r="AS3157" s="49" t="str">
        <f t="shared" si="943"/>
        <v>LWS-HTI</v>
      </c>
    </row>
    <row r="3158" spans="5:45" x14ac:dyDescent="0.3">
      <c r="E3158" s="15">
        <v>41000.270833333336</v>
      </c>
      <c r="F3158" s="21">
        <v>6.04</v>
      </c>
      <c r="G3158" s="21">
        <v>578.01002216339089</v>
      </c>
      <c r="H3158" s="42">
        <v>1.1901381293883118</v>
      </c>
      <c r="I3158" s="35">
        <v>296.10000000000002</v>
      </c>
      <c r="J3158" s="43">
        <v>0.11920529801324503</v>
      </c>
      <c r="K3158" s="44">
        <v>6.8552470518830566E-2</v>
      </c>
      <c r="L3158" s="26">
        <f t="shared" si="931"/>
        <v>5.9821509212308044</v>
      </c>
      <c r="M3158" s="26">
        <f t="shared" si="932"/>
        <v>0.28261068492766994</v>
      </c>
      <c r="N3158" s="96">
        <f t="shared" si="933"/>
        <v>6</v>
      </c>
      <c r="O3158" s="26">
        <f t="shared" si="934"/>
        <v>0.95091052482493654</v>
      </c>
      <c r="P3158" s="3">
        <f>IF(L3158&gt;'Power Curve'!$C$37,0,INDEX(Ci,$N3158,1)*POWER(1-O3158,3)+INDEX(Ci,$N3158,2)*3*O3158*POWER(1-O3158,2)+INDEX(Ci,$N3158,3)*3*POWER(O3158,2)*(1-O3158)+INDEX(Ci,$N3158,4)*POWER(O3158,3))</f>
        <v>359.90015883389981</v>
      </c>
      <c r="Q3158" s="3">
        <f>MAX(0,MIN(P3158-V3158+W3158,'Power Curve'!$C$39))</f>
        <v>359.55492514995535</v>
      </c>
      <c r="R3158" s="3">
        <f t="shared" si="935"/>
        <v>578.01002216339089</v>
      </c>
      <c r="S3158" s="3">
        <f t="shared" si="936"/>
        <v>-218.45509701343553</v>
      </c>
      <c r="T3158" s="3">
        <f t="shared" si="937"/>
        <v>218.45509701343553</v>
      </c>
      <c r="V3158" s="37">
        <f t="array" ref="V3158">SUM(_xlfn.NORM.DIST($AD$3:$AD$1003,$L3158,$AA3158,FALSE)*WindSpeedStep*$AE$3:$AE$1003)/AG3158</f>
        <v>366.77314246483809</v>
      </c>
      <c r="W3158" s="37">
        <f t="array" ref="W3158">SUM(_xlfn.NORM.DIST($AD$3:$AD$1003,$L3158,$AB3158,FALSE)*WindSpeedStep*$AE$3:$AE$1003)/AH3158</f>
        <v>366.42790878089363</v>
      </c>
      <c r="Y3158" s="1">
        <f t="shared" si="938"/>
        <v>5</v>
      </c>
      <c r="Z3158" s="99">
        <f>IF(L3158&lt;'Power Curve'!$P$28,'Power Curve'!$Q$28,IF(L3158&gt;'Power Curve'!$P$29,'Power Curve'!$Q$29,INDEX(ReferenceTurbulence,Y3158)+(L3158-INDEX(ReferenceTurbulenceWindSpeed,Y3158))*(INDEX(ReferenceTurbulence,Y3158+1)-INDEX(ReferenceTurbulence,Y3158))/(INDEX(ReferenceTurbulenceWindSpeed,Y3158+1)-INDEX(ReferenceTurbulenceWindSpeed,Y3158))))</f>
        <v>0.12141766577765641</v>
      </c>
      <c r="AA3158" s="100">
        <f t="shared" si="944"/>
        <v>0.7263388011855012</v>
      </c>
      <c r="AB3158" s="29">
        <f t="shared" si="945"/>
        <v>0.71310408332552633</v>
      </c>
      <c r="AG3158" s="40">
        <f t="array" ref="AG3158">SUM(_xlfn.NORM.DIST($AD$3:$AD$1003,$F3158,$AA3158,FALSE)*WindSpeedStep)</f>
        <v>1.0000000000000038</v>
      </c>
      <c r="AH3158" s="40">
        <f t="array" ref="AH3158">SUM(_xlfn.NORM.DIST($AD$3:$AD$1003,$F3158,$AB3158,FALSE)*WindSpeedStep)</f>
        <v>1.0000000000000042</v>
      </c>
      <c r="AJ3158" s="47">
        <f t="shared" si="939"/>
        <v>6</v>
      </c>
      <c r="AK3158" s="83" t="b">
        <f>COUNTIF('Power Curve'!$D$2:$D$31,AJ3158)&gt;0</f>
        <v>1</v>
      </c>
      <c r="AL3158" s="83" t="b">
        <f t="shared" si="940"/>
        <v>0</v>
      </c>
      <c r="AM3158" s="83" t="b">
        <f t="shared" si="946"/>
        <v>1</v>
      </c>
      <c r="AN3158" s="47" t="str">
        <f t="shared" si="941"/>
        <v>Outer</v>
      </c>
      <c r="AO3158" s="48" t="str">
        <f t="shared" si="942"/>
        <v>0.2-0.3</v>
      </c>
      <c r="AP3158" s="49" t="str">
        <f t="shared" si="947"/>
        <v>6-7</v>
      </c>
      <c r="AQ3158" s="49" t="str">
        <f t="shared" si="948"/>
        <v>Apr</v>
      </c>
      <c r="AR3158" s="48" t="str">
        <f t="shared" si="949"/>
        <v>295-305</v>
      </c>
      <c r="AS3158" s="49" t="str">
        <f t="shared" si="943"/>
        <v>Inner-TI</v>
      </c>
    </row>
    <row r="3159" spans="5:45" x14ac:dyDescent="0.3">
      <c r="E3159" s="15">
        <v>41000.277777777781</v>
      </c>
      <c r="F3159" s="21">
        <v>5.52</v>
      </c>
      <c r="G3159" s="21">
        <v>184.54999542236382</v>
      </c>
      <c r="H3159" s="42">
        <v>1.1901825567790507</v>
      </c>
      <c r="I3159" s="35">
        <v>301.10000000000002</v>
      </c>
      <c r="J3159" s="43">
        <v>0.10507246376811594</v>
      </c>
      <c r="K3159" s="44">
        <v>0.17671726555144485</v>
      </c>
      <c r="L3159" s="26">
        <f t="shared" si="931"/>
        <v>5.4671993332734479</v>
      </c>
      <c r="M3159" s="26">
        <f t="shared" si="932"/>
        <v>0.20302325702136656</v>
      </c>
      <c r="N3159" s="96">
        <f t="shared" si="933"/>
        <v>6</v>
      </c>
      <c r="O3159" s="26">
        <f t="shared" si="934"/>
        <v>0.43764913526465915</v>
      </c>
      <c r="P3159" s="3">
        <f>IF(L3159&gt;'Power Curve'!$C$37,0,INDEX(Ci,$N3159,1)*POWER(1-O3159,3)+INDEX(Ci,$N3159,2)*3*O3159*POWER(1-O3159,2)+INDEX(Ci,$N3159,3)*3*POWER(O3159,2)*(1-O3159)+INDEX(Ci,$N3159,4)*POWER(O3159,3))</f>
        <v>276.7575306093388</v>
      </c>
      <c r="Q3159" s="3">
        <f>MAX(0,MIN(P3159-V3159+W3159,'Power Curve'!$C$39))</f>
        <v>276.53686405290262</v>
      </c>
      <c r="R3159" s="3">
        <f t="shared" si="935"/>
        <v>184.54999542236382</v>
      </c>
      <c r="S3159" s="3">
        <f t="shared" si="936"/>
        <v>91.986868630538794</v>
      </c>
      <c r="T3159" s="3">
        <f t="shared" si="937"/>
        <v>91.986868630538794</v>
      </c>
      <c r="V3159" s="37">
        <f t="array" ref="V3159">SUM(_xlfn.NORM.DIST($AD$3:$AD$1003,$L3159,$AA3159,FALSE)*WindSpeedStep*$AE$3:$AE$1003)/AG3159</f>
        <v>269.65855357062054</v>
      </c>
      <c r="W3159" s="37">
        <f t="array" ref="W3159">SUM(_xlfn.NORM.DIST($AD$3:$AD$1003,$L3159,$AB3159,FALSE)*WindSpeedStep*$AE$3:$AE$1003)/AH3159</f>
        <v>269.43788701418435</v>
      </c>
      <c r="Y3159" s="1">
        <f t="shared" si="938"/>
        <v>5</v>
      </c>
      <c r="Z3159" s="99">
        <f>IF(L3159&lt;'Power Curve'!$P$28,'Power Curve'!$Q$28,IF(L3159&gt;'Power Curve'!$P$29,'Power Curve'!$Q$29,INDEX(ReferenceTurbulence,Y3159)+(L3159-INDEX(ReferenceTurbulenceWindSpeed,Y3159))*(INDEX(ReferenceTurbulence,Y3159+1)-INDEX(ReferenceTurbulence,Y3159))/(INDEX(ReferenceTurbulenceWindSpeed,Y3159+1)-INDEX(ReferenceTurbulenceWindSpeed,Y3159))))</f>
        <v>0.11944916002397622</v>
      </c>
      <c r="AA3159" s="100">
        <f t="shared" si="944"/>
        <v>0.65305236804315614</v>
      </c>
      <c r="AB3159" s="29">
        <f t="shared" si="945"/>
        <v>0.57445210385844192</v>
      </c>
      <c r="AG3159" s="40">
        <f t="array" ref="AG3159">SUM(_xlfn.NORM.DIST($AD$3:$AD$1003,$F3159,$AA3159,FALSE)*WindSpeedStep)</f>
        <v>1.0000000000000036</v>
      </c>
      <c r="AH3159" s="40">
        <f t="array" ref="AH3159">SUM(_xlfn.NORM.DIST($AD$3:$AD$1003,$F3159,$AB3159,FALSE)*WindSpeedStep)</f>
        <v>1.0000000000000036</v>
      </c>
      <c r="AJ3159" s="47">
        <f t="shared" si="939"/>
        <v>5</v>
      </c>
      <c r="AK3159" s="83" t="b">
        <f>COUNTIF('Power Curve'!$D$2:$D$31,AJ3159)&gt;0</f>
        <v>1</v>
      </c>
      <c r="AL3159" s="83" t="b">
        <f t="shared" si="940"/>
        <v>0</v>
      </c>
      <c r="AM3159" s="83" t="b">
        <f t="shared" si="946"/>
        <v>1</v>
      </c>
      <c r="AN3159" s="47" t="str">
        <f t="shared" si="941"/>
        <v>Inner</v>
      </c>
      <c r="AO3159" s="48" t="str">
        <f t="shared" si="942"/>
        <v>0.2-0.3</v>
      </c>
      <c r="AP3159" s="49" t="str">
        <f t="shared" si="947"/>
        <v>6-7</v>
      </c>
      <c r="AQ3159" s="49" t="str">
        <f t="shared" si="948"/>
        <v>Apr</v>
      </c>
      <c r="AR3159" s="48" t="str">
        <f t="shared" si="949"/>
        <v>295-305</v>
      </c>
      <c r="AS3159" s="49" t="str">
        <f t="shared" si="943"/>
        <v>Inner-TI</v>
      </c>
    </row>
    <row r="3160" spans="5:45" x14ac:dyDescent="0.3">
      <c r="E3160" s="15">
        <v>41000.284722222219</v>
      </c>
      <c r="F3160" s="21">
        <v>5.43</v>
      </c>
      <c r="G3160" s="21">
        <v>263.47000885009777</v>
      </c>
      <c r="H3160" s="42">
        <v>1.1896798201012952</v>
      </c>
      <c r="I3160" s="35">
        <v>301.10000000000002</v>
      </c>
      <c r="J3160" s="43">
        <v>0.11049723756906077</v>
      </c>
      <c r="K3160" s="44">
        <v>0.10949211664120552</v>
      </c>
      <c r="L3160" s="26">
        <f t="shared" si="931"/>
        <v>5.3773028708156021</v>
      </c>
      <c r="M3160" s="26">
        <f t="shared" si="932"/>
        <v>0.18912946896009353</v>
      </c>
      <c r="N3160" s="96">
        <f t="shared" si="933"/>
        <v>6</v>
      </c>
      <c r="O3160" s="26">
        <f t="shared" si="934"/>
        <v>0.34804773521714993</v>
      </c>
      <c r="P3160" s="3">
        <f>IF(L3160&gt;'Power Curve'!$C$37,0,INDEX(Ci,$N3160,1)*POWER(1-O3160,3)+INDEX(Ci,$N3160,2)*3*O3160*POWER(1-O3160,2)+INDEX(Ci,$N3160,3)*3*POWER(O3160,2)*(1-O3160)+INDEX(Ci,$N3160,4)*POWER(O3160,3))</f>
        <v>263.52386725195367</v>
      </c>
      <c r="Q3160" s="3">
        <f>MAX(0,MIN(P3160-V3160+W3160,'Power Curve'!$C$39))</f>
        <v>263.47378122248165</v>
      </c>
      <c r="R3160" s="3">
        <f t="shared" si="935"/>
        <v>263.47000885009777</v>
      </c>
      <c r="S3160" s="3">
        <f t="shared" si="936"/>
        <v>3.7723723838780643E-3</v>
      </c>
      <c r="T3160" s="3">
        <f t="shared" si="937"/>
        <v>3.7723723838780643E-3</v>
      </c>
      <c r="V3160" s="37">
        <f t="array" ref="V3160">SUM(_xlfn.NORM.DIST($AD$3:$AD$1003,$L3160,$AA3160,FALSE)*WindSpeedStep*$AE$3:$AE$1003)/AG3160</f>
        <v>253.42570669028936</v>
      </c>
      <c r="W3160" s="37">
        <f t="array" ref="W3160">SUM(_xlfn.NORM.DIST($AD$3:$AD$1003,$L3160,$AB3160,FALSE)*WindSpeedStep*$AE$3:$AE$1003)/AH3160</f>
        <v>253.3756206608173</v>
      </c>
      <c r="Y3160" s="1">
        <f t="shared" si="938"/>
        <v>5</v>
      </c>
      <c r="Z3160" s="99">
        <f>IF(L3160&lt;'Power Curve'!$P$28,'Power Curve'!$Q$28,IF(L3160&gt;'Power Curve'!$P$29,'Power Curve'!$Q$29,INDEX(ReferenceTurbulence,Y3160)+(L3160-INDEX(ReferenceTurbulenceWindSpeed,Y3160))*(INDEX(ReferenceTurbulence,Y3160+1)-INDEX(ReferenceTurbulence,Y3160))/(INDEX(ReferenceTurbulenceWindSpeed,Y3160+1)-INDEX(ReferenceTurbulenceWindSpeed,Y3160))))</f>
        <v>0.11910551276135546</v>
      </c>
      <c r="AA3160" s="100">
        <f t="shared" si="944"/>
        <v>0.64046641570160101</v>
      </c>
      <c r="AB3160" s="29">
        <f t="shared" si="945"/>
        <v>0.59417711279730412</v>
      </c>
      <c r="AG3160" s="40">
        <f t="array" ref="AG3160">SUM(_xlfn.NORM.DIST($AD$3:$AD$1003,$F3160,$AA3160,FALSE)*WindSpeedStep)</f>
        <v>1.0000000000000036</v>
      </c>
      <c r="AH3160" s="40">
        <f t="array" ref="AH3160">SUM(_xlfn.NORM.DIST($AD$3:$AD$1003,$F3160,$AB3160,FALSE)*WindSpeedStep)</f>
        <v>1.0000000000000036</v>
      </c>
      <c r="AJ3160" s="47">
        <f t="shared" si="939"/>
        <v>5</v>
      </c>
      <c r="AK3160" s="83" t="b">
        <f>COUNTIF('Power Curve'!$D$2:$D$31,AJ3160)&gt;0</f>
        <v>1</v>
      </c>
      <c r="AL3160" s="83" t="b">
        <f t="shared" si="940"/>
        <v>0</v>
      </c>
      <c r="AM3160" s="83" t="b">
        <f t="shared" si="946"/>
        <v>1</v>
      </c>
      <c r="AN3160" s="47" t="str">
        <f t="shared" si="941"/>
        <v>Inner</v>
      </c>
      <c r="AO3160" s="48" t="str">
        <f t="shared" si="942"/>
        <v>0.1-0.2</v>
      </c>
      <c r="AP3160" s="49" t="str">
        <f t="shared" si="947"/>
        <v>6-7</v>
      </c>
      <c r="AQ3160" s="49" t="str">
        <f t="shared" si="948"/>
        <v>Apr</v>
      </c>
      <c r="AR3160" s="48" t="str">
        <f t="shared" si="949"/>
        <v>295-305</v>
      </c>
      <c r="AS3160" s="49" t="str">
        <f t="shared" si="943"/>
        <v>Inner-TI</v>
      </c>
    </row>
    <row r="3161" spans="5:45" x14ac:dyDescent="0.3">
      <c r="E3161" s="15">
        <v>41000.291666666664</v>
      </c>
      <c r="F3161" s="21">
        <v>6.09</v>
      </c>
      <c r="G3161" s="21">
        <v>306.89998626709007</v>
      </c>
      <c r="H3161" s="42">
        <v>1.18941346418842</v>
      </c>
      <c r="I3161" s="35">
        <v>300</v>
      </c>
      <c r="J3161" s="43">
        <v>0.12807881773399016</v>
      </c>
      <c r="K3161" s="44">
        <v>0.20500478641373138</v>
      </c>
      <c r="L3161" s="26">
        <f t="shared" si="931"/>
        <v>6.0304475779420885</v>
      </c>
      <c r="M3161" s="26">
        <f t="shared" si="932"/>
        <v>0.29007508891052186</v>
      </c>
      <c r="N3161" s="96">
        <f t="shared" si="933"/>
        <v>6</v>
      </c>
      <c r="O3161" s="26">
        <f t="shared" si="934"/>
        <v>0.9990486599709576</v>
      </c>
      <c r="P3161" s="3">
        <f>IF(L3161&gt;'Power Curve'!$C$37,0,INDEX(Ci,$N3161,1)*POWER(1-O3161,3)+INDEX(Ci,$N3161,2)*3*O3161*POWER(1-O3161,2)+INDEX(Ci,$N3161,3)*3*POWER(O3161,2)*(1-O3161)+INDEX(Ci,$N3161,4)*POWER(O3161,3))</f>
        <v>368.85799653039118</v>
      </c>
      <c r="Q3161" s="3">
        <f>MAX(0,MIN(P3161-V3161+W3161,'Power Curve'!$C$39))</f>
        <v>369.96889449416693</v>
      </c>
      <c r="R3161" s="3">
        <f t="shared" si="935"/>
        <v>306.89998626709007</v>
      </c>
      <c r="S3161" s="3">
        <f t="shared" si="936"/>
        <v>63.068908227076861</v>
      </c>
      <c r="T3161" s="3">
        <f t="shared" si="937"/>
        <v>63.068908227076861</v>
      </c>
      <c r="V3161" s="37">
        <f t="array" ref="V3161">SUM(_xlfn.NORM.DIST($AD$3:$AD$1003,$L3161,$AA3161,FALSE)*WindSpeedStep*$AE$3:$AE$1003)/AG3161</f>
        <v>376.41144679271815</v>
      </c>
      <c r="W3161" s="37">
        <f t="array" ref="W3161">SUM(_xlfn.NORM.DIST($AD$3:$AD$1003,$L3161,$AB3161,FALSE)*WindSpeedStep*$AE$3:$AE$1003)/AH3161</f>
        <v>377.52234475649391</v>
      </c>
      <c r="Y3161" s="1">
        <f t="shared" si="938"/>
        <v>5</v>
      </c>
      <c r="Z3161" s="99">
        <f>IF(L3161&lt;'Power Curve'!$P$28,'Power Curve'!$Q$28,IF(L3161&gt;'Power Curve'!$P$29,'Power Curve'!$Q$29,INDEX(ReferenceTurbulence,Y3161)+(L3161-INDEX(ReferenceTurbulenceWindSpeed,Y3161))*(INDEX(ReferenceTurbulence,Y3161+1)-INDEX(ReferenceTurbulence,Y3161))/(INDEX(ReferenceTurbulenceWindSpeed,Y3161+1)-INDEX(ReferenceTurbulenceWindSpeed,Y3161))))</f>
        <v>0.12160228943712856</v>
      </c>
      <c r="AA3161" s="100">
        <f t="shared" si="944"/>
        <v>0.73331623180834471</v>
      </c>
      <c r="AB3161" s="29">
        <f t="shared" si="945"/>
        <v>0.77237259618962717</v>
      </c>
      <c r="AG3161" s="40">
        <f t="array" ref="AG3161">SUM(_xlfn.NORM.DIST($AD$3:$AD$1003,$F3161,$AA3161,FALSE)*WindSpeedStep)</f>
        <v>1.000000000000004</v>
      </c>
      <c r="AH3161" s="40">
        <f t="array" ref="AH3161">SUM(_xlfn.NORM.DIST($AD$3:$AD$1003,$F3161,$AB3161,FALSE)*WindSpeedStep)</f>
        <v>1.0000000000000029</v>
      </c>
      <c r="AJ3161" s="47">
        <f t="shared" si="939"/>
        <v>6</v>
      </c>
      <c r="AK3161" s="83" t="b">
        <f>COUNTIF('Power Curve'!$D$2:$D$31,AJ3161)&gt;0</f>
        <v>1</v>
      </c>
      <c r="AL3161" s="83" t="b">
        <f t="shared" si="940"/>
        <v>0</v>
      </c>
      <c r="AM3161" s="83" t="b">
        <f t="shared" si="946"/>
        <v>1</v>
      </c>
      <c r="AN3161" s="47" t="str">
        <f t="shared" si="941"/>
        <v>Inner</v>
      </c>
      <c r="AO3161" s="48" t="str">
        <f t="shared" si="942"/>
        <v>0.2-0.3</v>
      </c>
      <c r="AP3161" s="49" t="str">
        <f t="shared" si="947"/>
        <v>7-8</v>
      </c>
      <c r="AQ3161" s="49" t="str">
        <f t="shared" si="948"/>
        <v>Apr</v>
      </c>
      <c r="AR3161" s="48" t="str">
        <f t="shared" si="949"/>
        <v>295-305</v>
      </c>
      <c r="AS3161" s="49" t="str">
        <f t="shared" si="943"/>
        <v>Inner-TI</v>
      </c>
    </row>
    <row r="3162" spans="5:45" x14ac:dyDescent="0.3">
      <c r="E3162" s="15">
        <v>41000.298611111109</v>
      </c>
      <c r="F3162" s="21">
        <v>5.15</v>
      </c>
      <c r="G3162" s="21">
        <v>311.71001434326223</v>
      </c>
      <c r="H3162" s="42">
        <v>1.1889698026084949</v>
      </c>
      <c r="I3162" s="35">
        <v>298.7</v>
      </c>
      <c r="J3162" s="43">
        <v>0.13592233009708737</v>
      </c>
      <c r="K3162" s="44">
        <v>2.2100164498304431E-2</v>
      </c>
      <c r="L3162" s="26">
        <f t="shared" si="931"/>
        <v>5.0990054285611137</v>
      </c>
      <c r="M3162" s="26">
        <f t="shared" si="932"/>
        <v>0.14611770214567232</v>
      </c>
      <c r="N3162" s="96">
        <f t="shared" si="933"/>
        <v>6</v>
      </c>
      <c r="O3162" s="26">
        <f t="shared" si="934"/>
        <v>7.0663733957523983E-2</v>
      </c>
      <c r="P3162" s="3">
        <f>IF(L3162&gt;'Power Curve'!$C$37,0,INDEX(Ci,$N3162,1)*POWER(1-O3162,3)+INDEX(Ci,$N3162,2)*3*O3162*POWER(1-O3162,2)+INDEX(Ci,$N3162,3)*3*POWER(O3162,2)*(1-O3162)+INDEX(Ci,$N3162,4)*POWER(O3162,3))</f>
        <v>222.32472968439532</v>
      </c>
      <c r="Q3162" s="3">
        <f>MAX(0,MIN(P3162-V3162+W3162,'Power Curve'!$C$39))</f>
        <v>223.1271616540613</v>
      </c>
      <c r="R3162" s="3">
        <f t="shared" si="935"/>
        <v>311.71001434326223</v>
      </c>
      <c r="S3162" s="3">
        <f t="shared" si="936"/>
        <v>-88.582852689200934</v>
      </c>
      <c r="T3162" s="3">
        <f t="shared" si="937"/>
        <v>88.582852689200934</v>
      </c>
      <c r="V3162" s="37">
        <f t="array" ref="V3162">SUM(_xlfn.NORM.DIST($AD$3:$AD$1003,$L3162,$AA3162,FALSE)*WindSpeedStep*$AE$3:$AE$1003)/AG3162</f>
        <v>203.50047036096188</v>
      </c>
      <c r="W3162" s="37">
        <f t="array" ref="W3162">SUM(_xlfn.NORM.DIST($AD$3:$AD$1003,$L3162,$AB3162,FALSE)*WindSpeedStep*$AE$3:$AE$1003)/AH3162</f>
        <v>204.30290233062786</v>
      </c>
      <c r="Y3162" s="1">
        <f t="shared" si="938"/>
        <v>5</v>
      </c>
      <c r="Z3162" s="99">
        <f>IF(L3162&lt;'Power Curve'!$P$28,'Power Curve'!$Q$28,IF(L3162&gt;'Power Curve'!$P$29,'Power Curve'!$Q$29,INDEX(ReferenceTurbulence,Y3162)+(L3162-INDEX(ReferenceTurbulenceWindSpeed,Y3162))*(INDEX(ReferenceTurbulence,Y3162+1)-INDEX(ReferenceTurbulence,Y3162))/(INDEX(ReferenceTurbulenceWindSpeed,Y3162+1)-INDEX(ReferenceTurbulenceWindSpeed,Y3162))))</f>
        <v>0.11804166495677736</v>
      </c>
      <c r="AA3162" s="100">
        <f t="shared" si="944"/>
        <v>0.60189509041099998</v>
      </c>
      <c r="AB3162" s="29">
        <f t="shared" si="945"/>
        <v>0.69306869902772417</v>
      </c>
      <c r="AG3162" s="40">
        <f t="array" ref="AG3162">SUM(_xlfn.NORM.DIST($AD$3:$AD$1003,$F3162,$AA3162,FALSE)*WindSpeedStep)</f>
        <v>1.0000000000000036</v>
      </c>
      <c r="AH3162" s="40">
        <f t="array" ref="AH3162">SUM(_xlfn.NORM.DIST($AD$3:$AD$1003,$F3162,$AB3162,FALSE)*WindSpeedStep)</f>
        <v>0.99999999999997369</v>
      </c>
      <c r="AJ3162" s="47">
        <f t="shared" si="939"/>
        <v>5</v>
      </c>
      <c r="AK3162" s="83" t="b">
        <f>COUNTIF('Power Curve'!$D$2:$D$31,AJ3162)&gt;0</f>
        <v>1</v>
      </c>
      <c r="AL3162" s="83" t="b">
        <f t="shared" si="940"/>
        <v>0</v>
      </c>
      <c r="AM3162" s="83" t="b">
        <f t="shared" si="946"/>
        <v>1</v>
      </c>
      <c r="AN3162" s="47" t="str">
        <f t="shared" si="941"/>
        <v>Outer</v>
      </c>
      <c r="AO3162" s="48" t="str">
        <f t="shared" si="942"/>
        <v>0.1-0.2</v>
      </c>
      <c r="AP3162" s="49" t="str">
        <f t="shared" si="947"/>
        <v>7-8</v>
      </c>
      <c r="AQ3162" s="49" t="str">
        <f t="shared" si="948"/>
        <v>Apr</v>
      </c>
      <c r="AR3162" s="48" t="str">
        <f t="shared" si="949"/>
        <v>295-305</v>
      </c>
      <c r="AS3162" s="49" t="str">
        <f t="shared" si="943"/>
        <v>Inner-TI</v>
      </c>
    </row>
    <row r="3163" spans="5:45" x14ac:dyDescent="0.3">
      <c r="E3163" s="15">
        <v>41000.305555555555</v>
      </c>
      <c r="F3163" s="21">
        <v>5.42</v>
      </c>
      <c r="G3163" s="21">
        <v>267.8999862670903</v>
      </c>
      <c r="H3163" s="42">
        <v>1.1886892876738766</v>
      </c>
      <c r="I3163" s="35">
        <v>304.39999999999998</v>
      </c>
      <c r="J3163" s="43">
        <v>0.13468634686346864</v>
      </c>
      <c r="K3163" s="44">
        <v>8.7783884710540966E-2</v>
      </c>
      <c r="L3163" s="26">
        <f t="shared" si="931"/>
        <v>5.3659098653934185</v>
      </c>
      <c r="M3163" s="26">
        <f t="shared" si="932"/>
        <v>0.18736864324583385</v>
      </c>
      <c r="N3163" s="96">
        <f t="shared" si="933"/>
        <v>6</v>
      </c>
      <c r="O3163" s="26">
        <f t="shared" si="934"/>
        <v>0.33669212445487773</v>
      </c>
      <c r="P3163" s="3">
        <f>IF(L3163&gt;'Power Curve'!$C$37,0,INDEX(Ci,$N3163,1)*POWER(1-O3163,3)+INDEX(Ci,$N3163,2)*3*O3163*POWER(1-O3163,2)+INDEX(Ci,$N3163,3)*3*POWER(O3163,2)*(1-O3163)+INDEX(Ci,$N3163,4)*POWER(O3163,3))</f>
        <v>261.85310231829612</v>
      </c>
      <c r="Q3163" s="3">
        <f>MAX(0,MIN(P3163-V3163+W3163,'Power Curve'!$C$39))</f>
        <v>262.52231185764788</v>
      </c>
      <c r="R3163" s="3">
        <f t="shared" si="935"/>
        <v>267.8999862670903</v>
      </c>
      <c r="S3163" s="3">
        <f t="shared" si="936"/>
        <v>-5.3776744094424203</v>
      </c>
      <c r="T3163" s="3">
        <f t="shared" si="937"/>
        <v>5.3776744094424203</v>
      </c>
      <c r="V3163" s="37">
        <f t="array" ref="V3163">SUM(_xlfn.NORM.DIST($AD$3:$AD$1003,$L3163,$AA3163,FALSE)*WindSpeedStep*$AE$3:$AE$1003)/AG3163</f>
        <v>251.37561759093632</v>
      </c>
      <c r="W3163" s="37">
        <f t="array" ref="W3163">SUM(_xlfn.NORM.DIST($AD$3:$AD$1003,$L3163,$AB3163,FALSE)*WindSpeedStep*$AE$3:$AE$1003)/AH3163</f>
        <v>252.04482713028804</v>
      </c>
      <c r="Y3163" s="1">
        <f t="shared" si="938"/>
        <v>5</v>
      </c>
      <c r="Z3163" s="99">
        <f>IF(L3163&lt;'Power Curve'!$P$28,'Power Curve'!$Q$28,IF(L3163&gt;'Power Curve'!$P$29,'Power Curve'!$Q$29,INDEX(ReferenceTurbulence,Y3163)+(L3163-INDEX(ReferenceTurbulenceWindSpeed,Y3163))*(INDEX(ReferenceTurbulence,Y3163+1)-INDEX(ReferenceTurbulence,Y3163))/(INDEX(ReferenceTurbulenceWindSpeed,Y3163+1)-INDEX(ReferenceTurbulenceWindSpeed,Y3163))))</f>
        <v>0.11906196071248376</v>
      </c>
      <c r="AA3163" s="100">
        <f t="shared" si="944"/>
        <v>0.63887574958020021</v>
      </c>
      <c r="AB3163" s="29">
        <f t="shared" si="945"/>
        <v>0.72271479736848632</v>
      </c>
      <c r="AG3163" s="40">
        <f t="array" ref="AG3163">SUM(_xlfn.NORM.DIST($AD$3:$AD$1003,$F3163,$AA3163,FALSE)*WindSpeedStep)</f>
        <v>1.0000000000000031</v>
      </c>
      <c r="AH3163" s="40">
        <f t="array" ref="AH3163">SUM(_xlfn.NORM.DIST($AD$3:$AD$1003,$F3163,$AB3163,FALSE)*WindSpeedStep)</f>
        <v>0.99999999999998535</v>
      </c>
      <c r="AJ3163" s="47">
        <f t="shared" si="939"/>
        <v>5</v>
      </c>
      <c r="AK3163" s="83" t="b">
        <f>COUNTIF('Power Curve'!$D$2:$D$31,AJ3163)&gt;0</f>
        <v>1</v>
      </c>
      <c r="AL3163" s="83" t="b">
        <f t="shared" si="940"/>
        <v>0</v>
      </c>
      <c r="AM3163" s="83" t="b">
        <f t="shared" si="946"/>
        <v>1</v>
      </c>
      <c r="AN3163" s="47" t="str">
        <f t="shared" si="941"/>
        <v>Outer</v>
      </c>
      <c r="AO3163" s="48" t="str">
        <f t="shared" si="942"/>
        <v>0.1-0.2</v>
      </c>
      <c r="AP3163" s="49" t="str">
        <f t="shared" si="947"/>
        <v>7-8</v>
      </c>
      <c r="AQ3163" s="49" t="str">
        <f t="shared" si="948"/>
        <v>Apr</v>
      </c>
      <c r="AR3163" s="48" t="str">
        <f t="shared" si="949"/>
        <v>295-305</v>
      </c>
      <c r="AS3163" s="49" t="str">
        <f t="shared" si="943"/>
        <v>Inner-TI</v>
      </c>
    </row>
    <row r="3164" spans="5:45" x14ac:dyDescent="0.3">
      <c r="E3164" s="15">
        <v>41000.3125</v>
      </c>
      <c r="F3164" s="21">
        <v>7.04</v>
      </c>
      <c r="G3164" s="21">
        <v>442.61000442504923</v>
      </c>
      <c r="H3164" s="42">
        <v>1.1888666773402912</v>
      </c>
      <c r="I3164" s="35">
        <v>310.60000000000002</v>
      </c>
      <c r="J3164" s="43">
        <v>0.10653409090909091</v>
      </c>
      <c r="K3164" s="44">
        <v>0.14121655560724236</v>
      </c>
      <c r="L3164" s="26">
        <f t="shared" si="931"/>
        <v>6.9700893874357863</v>
      </c>
      <c r="M3164" s="26">
        <f t="shared" si="932"/>
        <v>0.43529975957805078</v>
      </c>
      <c r="N3164" s="96">
        <f t="shared" si="933"/>
        <v>7</v>
      </c>
      <c r="O3164" s="26">
        <f t="shared" si="934"/>
        <v>0.95421909048408615</v>
      </c>
      <c r="P3164" s="3">
        <f>IF(L3164&gt;'Power Curve'!$C$37,0,INDEX(Ci,$N3164,1)*POWER(1-O3164,3)+INDEX(Ci,$N3164,2)*3*O3164*POWER(1-O3164,2)+INDEX(Ci,$N3164,3)*3*POWER(O3164,2)*(1-O3164)+INDEX(Ci,$N3164,4)*POWER(O3164,3))</f>
        <v>588.76576888346131</v>
      </c>
      <c r="Q3164" s="3">
        <f>MAX(0,MIN(P3164-V3164+W3164,'Power Curve'!$C$39))</f>
        <v>584.81394407421362</v>
      </c>
      <c r="R3164" s="3">
        <f t="shared" si="935"/>
        <v>442.61000442504923</v>
      </c>
      <c r="S3164" s="3">
        <f t="shared" si="936"/>
        <v>142.2039396491644</v>
      </c>
      <c r="T3164" s="3">
        <f t="shared" si="937"/>
        <v>142.2039396491644</v>
      </c>
      <c r="V3164" s="37">
        <f t="array" ref="V3164">SUM(_xlfn.NORM.DIST($AD$3:$AD$1003,$L3164,$AA3164,FALSE)*WindSpeedStep*$AE$3:$AE$1003)/AG3164</f>
        <v>586.50941828953421</v>
      </c>
      <c r="W3164" s="37">
        <f t="array" ref="W3164">SUM(_xlfn.NORM.DIST($AD$3:$AD$1003,$L3164,$AB3164,FALSE)*WindSpeedStep*$AE$3:$AE$1003)/AH3164</f>
        <v>582.55759348028653</v>
      </c>
      <c r="Y3164" s="1">
        <f t="shared" si="938"/>
        <v>6</v>
      </c>
      <c r="Z3164" s="99">
        <f>IF(L3164&lt;'Power Curve'!$P$28,'Power Curve'!$Q$28,IF(L3164&gt;'Power Curve'!$P$29,'Power Curve'!$Q$29,INDEX(ReferenceTurbulence,Y3164)+(L3164-INDEX(ReferenceTurbulenceWindSpeed,Y3164))*(INDEX(ReferenceTurbulence,Y3164+1)-INDEX(ReferenceTurbulence,Y3164))/(INDEX(ReferenceTurbulenceWindSpeed,Y3164+1)-INDEX(ReferenceTurbulenceWindSpeed,Y3164))))</f>
        <v>0.11976075527359205</v>
      </c>
      <c r="AA3164" s="100">
        <f t="shared" si="944"/>
        <v>0.83474316936375836</v>
      </c>
      <c r="AB3164" s="29">
        <f t="shared" si="945"/>
        <v>0.74255213644557383</v>
      </c>
      <c r="AG3164" s="40">
        <f t="array" ref="AG3164">SUM(_xlfn.NORM.DIST($AD$3:$AD$1003,$F3164,$AA3164,FALSE)*WindSpeedStep)</f>
        <v>1.0000000000000036</v>
      </c>
      <c r="AH3164" s="40">
        <f t="array" ref="AH3164">SUM(_xlfn.NORM.DIST($AD$3:$AD$1003,$F3164,$AB3164,FALSE)*WindSpeedStep)</f>
        <v>1.0000000000000031</v>
      </c>
      <c r="AJ3164" s="47">
        <f t="shared" si="939"/>
        <v>7</v>
      </c>
      <c r="AK3164" s="83" t="b">
        <f>COUNTIF('Power Curve'!$D$2:$D$31,AJ3164)&gt;0</f>
        <v>1</v>
      </c>
      <c r="AL3164" s="83" t="b">
        <f t="shared" si="940"/>
        <v>0</v>
      </c>
      <c r="AM3164" s="83" t="b">
        <f t="shared" si="946"/>
        <v>1</v>
      </c>
      <c r="AN3164" s="47" t="str">
        <f t="shared" si="941"/>
        <v>Inner</v>
      </c>
      <c r="AO3164" s="48" t="str">
        <f t="shared" si="942"/>
        <v>0.4-0.5</v>
      </c>
      <c r="AP3164" s="49" t="str">
        <f t="shared" si="947"/>
        <v>7-8</v>
      </c>
      <c r="AQ3164" s="49" t="str">
        <f t="shared" si="948"/>
        <v>Apr</v>
      </c>
      <c r="AR3164" s="48" t="str">
        <f t="shared" si="949"/>
        <v>305-315</v>
      </c>
      <c r="AS3164" s="49" t="str">
        <f t="shared" si="943"/>
        <v>Inner-TI</v>
      </c>
    </row>
    <row r="3165" spans="5:45" x14ac:dyDescent="0.3">
      <c r="E3165" s="15">
        <v>41000.319444444445</v>
      </c>
      <c r="F3165" s="21">
        <v>7.75</v>
      </c>
      <c r="G3165" s="21">
        <v>735.98999786376976</v>
      </c>
      <c r="H3165" s="42">
        <v>1.1886748011755965</v>
      </c>
      <c r="I3165" s="35">
        <v>306.2</v>
      </c>
      <c r="J3165" s="43">
        <v>0.12774193548387097</v>
      </c>
      <c r="K3165" s="44">
        <v>9.2533192518393981E-2</v>
      </c>
      <c r="L3165" s="26">
        <f t="shared" si="931"/>
        <v>7.6726259264580152</v>
      </c>
      <c r="M3165" s="26">
        <f t="shared" si="932"/>
        <v>0.54387904636647366</v>
      </c>
      <c r="N3165" s="96">
        <f t="shared" si="933"/>
        <v>8</v>
      </c>
      <c r="O3165" s="26">
        <f t="shared" si="934"/>
        <v>0.6617621721725403</v>
      </c>
      <c r="P3165" s="3">
        <f>IF(L3165&gt;'Power Curve'!$C$37,0,INDEX(Ci,$N3165,1)*POWER(1-O3165,3)+INDEX(Ci,$N3165,2)*3*O3165*POWER(1-O3165,2)+INDEX(Ci,$N3165,3)*3*POWER(O3165,2)*(1-O3165)+INDEX(Ci,$N3165,4)*POWER(O3165,3))</f>
        <v>781.52407515927871</v>
      </c>
      <c r="Q3165" s="3">
        <f>MAX(0,MIN(P3165-V3165+W3165,'Power Curve'!$C$39))</f>
        <v>784.98210348086218</v>
      </c>
      <c r="R3165" s="3">
        <f t="shared" si="935"/>
        <v>735.98999786376976</v>
      </c>
      <c r="S3165" s="3">
        <f t="shared" si="936"/>
        <v>48.99210561709242</v>
      </c>
      <c r="T3165" s="3">
        <f t="shared" si="937"/>
        <v>48.99210561709242</v>
      </c>
      <c r="V3165" s="37">
        <f t="array" ref="V3165">SUM(_xlfn.NORM.DIST($AD$3:$AD$1003,$L3165,$AA3165,FALSE)*WindSpeedStep*$AE$3:$AE$1003)/AG3165</f>
        <v>775.67804743879674</v>
      </c>
      <c r="W3165" s="37">
        <f t="array" ref="W3165">SUM(_xlfn.NORM.DIST($AD$3:$AD$1003,$L3165,$AB3165,FALSE)*WindSpeedStep*$AE$3:$AE$1003)/AH3165</f>
        <v>779.13607576038021</v>
      </c>
      <c r="Y3165" s="1">
        <f t="shared" si="938"/>
        <v>7</v>
      </c>
      <c r="Z3165" s="99">
        <f>IF(L3165&lt;'Power Curve'!$P$28,'Power Curve'!$Q$28,IF(L3165&gt;'Power Curve'!$P$29,'Power Curve'!$Q$29,INDEX(ReferenceTurbulence,Y3165)+(L3165-INDEX(ReferenceTurbulenceWindSpeed,Y3165))*(INDEX(ReferenceTurbulence,Y3165+1)-INDEX(ReferenceTurbulence,Y3165))/(INDEX(ReferenceTurbulenceWindSpeed,Y3165+1)-INDEX(ReferenceTurbulenceWindSpeed,Y3165))))</f>
        <v>0.11948960944405149</v>
      </c>
      <c r="AA3165" s="100">
        <f t="shared" si="944"/>
        <v>0.91679907536277194</v>
      </c>
      <c r="AB3165" s="29">
        <f t="shared" si="945"/>
        <v>0.98011608608947554</v>
      </c>
      <c r="AG3165" s="40">
        <f t="array" ref="AG3165">SUM(_xlfn.NORM.DIST($AD$3:$AD$1003,$F3165,$AA3165,FALSE)*WindSpeedStep)</f>
        <v>1.000000000000004</v>
      </c>
      <c r="AH3165" s="40">
        <f t="array" ref="AH3165">SUM(_xlfn.NORM.DIST($AD$3:$AD$1003,$F3165,$AB3165,FALSE)*WindSpeedStep)</f>
        <v>1.0000000000000029</v>
      </c>
      <c r="AJ3165" s="47">
        <f t="shared" si="939"/>
        <v>8</v>
      </c>
      <c r="AK3165" s="83" t="b">
        <f>COUNTIF('Power Curve'!$D$2:$D$31,AJ3165)&gt;0</f>
        <v>1</v>
      </c>
      <c r="AL3165" s="83" t="b">
        <f t="shared" si="940"/>
        <v>0</v>
      </c>
      <c r="AM3165" s="83" t="b">
        <f t="shared" si="946"/>
        <v>1</v>
      </c>
      <c r="AN3165" s="47" t="str">
        <f t="shared" si="941"/>
        <v>Outer</v>
      </c>
      <c r="AO3165" s="48" t="str">
        <f t="shared" si="942"/>
        <v>0.5-0.6</v>
      </c>
      <c r="AP3165" s="49" t="str">
        <f t="shared" si="947"/>
        <v>7-8</v>
      </c>
      <c r="AQ3165" s="49" t="str">
        <f t="shared" si="948"/>
        <v>Apr</v>
      </c>
      <c r="AR3165" s="48" t="str">
        <f t="shared" si="949"/>
        <v>305-315</v>
      </c>
      <c r="AS3165" s="49" t="str">
        <f t="shared" si="943"/>
        <v>Inner-TI</v>
      </c>
    </row>
    <row r="3166" spans="5:45" x14ac:dyDescent="0.3">
      <c r="E3166" s="15">
        <v>41000.326388888891</v>
      </c>
      <c r="F3166" s="21">
        <v>8.0399999999999991</v>
      </c>
      <c r="G3166" s="21">
        <v>795.47002029418945</v>
      </c>
      <c r="H3166" s="42">
        <v>1.1884385351194131</v>
      </c>
      <c r="I3166" s="35">
        <v>298.39999999999998</v>
      </c>
      <c r="J3166" s="43">
        <v>0.12935323383084579</v>
      </c>
      <c r="K3166" s="44">
        <v>0.10949849016097311</v>
      </c>
      <c r="L3166" s="26">
        <f t="shared" si="931"/>
        <v>7.9592032336348213</v>
      </c>
      <c r="M3166" s="26">
        <f t="shared" si="932"/>
        <v>0.58817049299544366</v>
      </c>
      <c r="N3166" s="96">
        <f t="shared" si="933"/>
        <v>8</v>
      </c>
      <c r="O3166" s="26">
        <f t="shared" si="934"/>
        <v>0.95019683372197616</v>
      </c>
      <c r="P3166" s="3">
        <f>IF(L3166&gt;'Power Curve'!$C$37,0,INDEX(Ci,$N3166,1)*POWER(1-O3166,3)+INDEX(Ci,$N3166,2)*3*O3166*POWER(1-O3166,2)+INDEX(Ci,$N3166,3)*3*POWER(O3166,2)*(1-O3166)+INDEX(Ci,$N3166,4)*POWER(O3166,3))</f>
        <v>865.97853139052393</v>
      </c>
      <c r="Q3166" s="3">
        <f>MAX(0,MIN(P3166-V3166+W3166,'Power Curve'!$C$39))</f>
        <v>870.47201811594766</v>
      </c>
      <c r="R3166" s="3">
        <f t="shared" si="935"/>
        <v>795.47002029418945</v>
      </c>
      <c r="S3166" s="3">
        <f t="shared" si="936"/>
        <v>75.001997821758209</v>
      </c>
      <c r="T3166" s="3">
        <f t="shared" si="937"/>
        <v>75.001997821758209</v>
      </c>
      <c r="V3166" s="37">
        <f t="array" ref="V3166">SUM(_xlfn.NORM.DIST($AD$3:$AD$1003,$L3166,$AA3166,FALSE)*WindSpeedStep*$AE$3:$AE$1003)/AG3166</f>
        <v>861.18797492154897</v>
      </c>
      <c r="W3166" s="37">
        <f t="array" ref="W3166">SUM(_xlfn.NORM.DIST($AD$3:$AD$1003,$L3166,$AB3166,FALSE)*WindSpeedStep*$AE$3:$AE$1003)/AH3166</f>
        <v>865.68146164697271</v>
      </c>
      <c r="Y3166" s="1">
        <f t="shared" si="938"/>
        <v>7</v>
      </c>
      <c r="Z3166" s="99">
        <f>IF(L3166&lt;'Power Curve'!$P$28,'Power Curve'!$Q$28,IF(L3166&gt;'Power Curve'!$P$29,'Power Curve'!$Q$29,INDEX(ReferenceTurbulence,Y3166)+(L3166-INDEX(ReferenceTurbulenceWindSpeed,Y3166))*(INDEX(ReferenceTurbulence,Y3166+1)-INDEX(ReferenceTurbulence,Y3166))/(INDEX(ReferenceTurbulenceWindSpeed,Y3166+1)-INDEX(ReferenceTurbulenceWindSpeed,Y3166))))</f>
        <v>0.11941001347419135</v>
      </c>
      <c r="AA3166" s="100">
        <f t="shared" si="944"/>
        <v>0.95040856537216134</v>
      </c>
      <c r="AB3166" s="29">
        <f t="shared" si="945"/>
        <v>1.029548676987589</v>
      </c>
      <c r="AG3166" s="40">
        <f t="array" ref="AG3166">SUM(_xlfn.NORM.DIST($AD$3:$AD$1003,$F3166,$AA3166,FALSE)*WindSpeedStep)</f>
        <v>1.0000000000000036</v>
      </c>
      <c r="AH3166" s="40">
        <f t="array" ref="AH3166">SUM(_xlfn.NORM.DIST($AD$3:$AD$1003,$F3166,$AB3166,FALSE)*WindSpeedStep)</f>
        <v>1.0000000000000013</v>
      </c>
      <c r="AJ3166" s="47">
        <f t="shared" si="939"/>
        <v>8</v>
      </c>
      <c r="AK3166" s="83" t="b">
        <f>COUNTIF('Power Curve'!$D$2:$D$31,AJ3166)&gt;0</f>
        <v>1</v>
      </c>
      <c r="AL3166" s="83" t="b">
        <f t="shared" si="940"/>
        <v>0</v>
      </c>
      <c r="AM3166" s="83" t="b">
        <f t="shared" si="946"/>
        <v>1</v>
      </c>
      <c r="AN3166" s="47" t="str">
        <f t="shared" si="941"/>
        <v>Inner</v>
      </c>
      <c r="AO3166" s="48" t="str">
        <f t="shared" si="942"/>
        <v>0.5-0.6</v>
      </c>
      <c r="AP3166" s="49" t="str">
        <f t="shared" si="947"/>
        <v>7-8</v>
      </c>
      <c r="AQ3166" s="49" t="str">
        <f t="shared" si="948"/>
        <v>Apr</v>
      </c>
      <c r="AR3166" s="48" t="str">
        <f t="shared" si="949"/>
        <v>295-305</v>
      </c>
      <c r="AS3166" s="49" t="str">
        <f t="shared" si="943"/>
        <v>Inner-TI</v>
      </c>
    </row>
    <row r="3167" spans="5:45" x14ac:dyDescent="0.3">
      <c r="E3167" s="15">
        <v>41000.333333333336</v>
      </c>
      <c r="F3167" s="21">
        <v>7.02</v>
      </c>
      <c r="G3167" s="21">
        <v>543.4300246238713</v>
      </c>
      <c r="H3167" s="42">
        <v>1.1881281929019132</v>
      </c>
      <c r="I3167" s="35">
        <v>295.60000000000002</v>
      </c>
      <c r="J3167" s="43">
        <v>0.11965811965811966</v>
      </c>
      <c r="K3167" s="44">
        <v>0.10558061215092036</v>
      </c>
      <c r="L3167" s="26">
        <f t="shared" si="931"/>
        <v>6.9488486031422152</v>
      </c>
      <c r="M3167" s="26">
        <f t="shared" si="932"/>
        <v>0.432016927894118</v>
      </c>
      <c r="N3167" s="96">
        <f t="shared" si="933"/>
        <v>7</v>
      </c>
      <c r="O3167" s="26">
        <f t="shared" si="934"/>
        <v>0.93262685089753872</v>
      </c>
      <c r="P3167" s="3">
        <f>IF(L3167&gt;'Power Curve'!$C$37,0,INDEX(Ci,$N3167,1)*POWER(1-O3167,3)+INDEX(Ci,$N3167,2)*3*O3167*POWER(1-O3167,2)+INDEX(Ci,$N3167,3)*3*POWER(O3167,2)*(1-O3167)+INDEX(Ci,$N3167,4)*POWER(O3167,3))</f>
        <v>583.31354657670533</v>
      </c>
      <c r="Q3167" s="3">
        <f>MAX(0,MIN(P3167-V3167+W3167,'Power Curve'!$C$39))</f>
        <v>583.26869034090021</v>
      </c>
      <c r="R3167" s="3">
        <f t="shared" si="935"/>
        <v>543.4300246238713</v>
      </c>
      <c r="S3167" s="3">
        <f t="shared" si="936"/>
        <v>39.838665717028903</v>
      </c>
      <c r="T3167" s="3">
        <f t="shared" si="937"/>
        <v>39.838665717028903</v>
      </c>
      <c r="V3167" s="37">
        <f t="array" ref="V3167">SUM(_xlfn.NORM.DIST($AD$3:$AD$1003,$L3167,$AA3167,FALSE)*WindSpeedStep*$AE$3:$AE$1003)/AG3167</f>
        <v>581.23629039989908</v>
      </c>
      <c r="W3167" s="37">
        <f t="array" ref="W3167">SUM(_xlfn.NORM.DIST($AD$3:$AD$1003,$L3167,$AB3167,FALSE)*WindSpeedStep*$AE$3:$AE$1003)/AH3167</f>
        <v>581.19143416409395</v>
      </c>
      <c r="Y3167" s="1">
        <f t="shared" si="938"/>
        <v>6</v>
      </c>
      <c r="Z3167" s="99">
        <f>IF(L3167&lt;'Power Curve'!$P$28,'Power Curve'!$Q$28,IF(L3167&gt;'Power Curve'!$P$29,'Power Curve'!$Q$29,INDEX(ReferenceTurbulence,Y3167)+(L3167-INDEX(ReferenceTurbulenceWindSpeed,Y3167))*(INDEX(ReferenceTurbulence,Y3167+1)-INDEX(ReferenceTurbulence,Y3167))/(INDEX(ReferenceTurbulenceWindSpeed,Y3167+1)-INDEX(ReferenceTurbulenceWindSpeed,Y3167))))</f>
        <v>0.11980250839935641</v>
      </c>
      <c r="AA3167" s="100">
        <f t="shared" si="944"/>
        <v>0.83248949314380127</v>
      </c>
      <c r="AB3167" s="29">
        <f t="shared" si="945"/>
        <v>0.83148615764094891</v>
      </c>
      <c r="AG3167" s="40">
        <f t="array" ref="AG3167">SUM(_xlfn.NORM.DIST($AD$3:$AD$1003,$F3167,$AA3167,FALSE)*WindSpeedStep)</f>
        <v>1.000000000000004</v>
      </c>
      <c r="AH3167" s="40">
        <f t="array" ref="AH3167">SUM(_xlfn.NORM.DIST($AD$3:$AD$1003,$F3167,$AB3167,FALSE)*WindSpeedStep)</f>
        <v>1.0000000000000031</v>
      </c>
      <c r="AJ3167" s="47">
        <f t="shared" si="939"/>
        <v>7</v>
      </c>
      <c r="AK3167" s="83" t="b">
        <f>COUNTIF('Power Curve'!$D$2:$D$31,AJ3167)&gt;0</f>
        <v>1</v>
      </c>
      <c r="AL3167" s="83" t="b">
        <f t="shared" si="940"/>
        <v>0</v>
      </c>
      <c r="AM3167" s="83" t="b">
        <f t="shared" si="946"/>
        <v>1</v>
      </c>
      <c r="AN3167" s="47" t="str">
        <f t="shared" si="941"/>
        <v>Inner</v>
      </c>
      <c r="AO3167" s="48" t="str">
        <f t="shared" si="942"/>
        <v>0.4-0.5</v>
      </c>
      <c r="AP3167" s="49" t="str">
        <f t="shared" si="947"/>
        <v>8-9</v>
      </c>
      <c r="AQ3167" s="49" t="str">
        <f t="shared" si="948"/>
        <v>Apr</v>
      </c>
      <c r="AR3167" s="48" t="str">
        <f t="shared" si="949"/>
        <v>295-305</v>
      </c>
      <c r="AS3167" s="49" t="str">
        <f t="shared" si="943"/>
        <v>Inner-TI</v>
      </c>
    </row>
    <row r="3168" spans="5:45" x14ac:dyDescent="0.3">
      <c r="E3168" s="15">
        <v>41000.340277777781</v>
      </c>
      <c r="F3168" s="21">
        <v>6.31</v>
      </c>
      <c r="G3168" s="21">
        <v>434.41999816894537</v>
      </c>
      <c r="H3168" s="42">
        <v>1.1872866479821857</v>
      </c>
      <c r="I3168" s="35">
        <v>297.3</v>
      </c>
      <c r="J3168" s="43">
        <v>0.15372424722662442</v>
      </c>
      <c r="K3168" s="44">
        <v>0.1093772755014159</v>
      </c>
      <c r="L3168" s="26">
        <f t="shared" si="931"/>
        <v>6.2445697985543438</v>
      </c>
      <c r="M3168" s="26">
        <f t="shared" si="932"/>
        <v>0.32316836834619317</v>
      </c>
      <c r="N3168" s="96">
        <f t="shared" si="933"/>
        <v>7</v>
      </c>
      <c r="O3168" s="26">
        <f t="shared" si="934"/>
        <v>0.21669487427127293</v>
      </c>
      <c r="P3168" s="3">
        <f>IF(L3168&gt;'Power Curve'!$C$37,0,INDEX(Ci,$N3168,1)*POWER(1-O3168,3)+INDEX(Ci,$N3168,2)*3*O3168*POWER(1-O3168,2)+INDEX(Ci,$N3168,3)*3*POWER(O3168,2)*(1-O3168)+INDEX(Ci,$N3168,4)*POWER(O3168,3))</f>
        <v>412.27891031756752</v>
      </c>
      <c r="Q3168" s="3">
        <f>MAX(0,MIN(P3168-V3168+W3168,'Power Curve'!$C$39))</f>
        <v>419.79860506344221</v>
      </c>
      <c r="R3168" s="3">
        <f t="shared" si="935"/>
        <v>434.41999816894537</v>
      </c>
      <c r="S3168" s="3">
        <f t="shared" si="936"/>
        <v>-14.621393105503159</v>
      </c>
      <c r="T3168" s="3">
        <f t="shared" si="937"/>
        <v>14.621393105503159</v>
      </c>
      <c r="V3168" s="37">
        <f t="array" ref="V3168">SUM(_xlfn.NORM.DIST($AD$3:$AD$1003,$L3168,$AA3168,FALSE)*WindSpeedStep*$AE$3:$AE$1003)/AG3168</f>
        <v>420.25511810532703</v>
      </c>
      <c r="W3168" s="37">
        <f t="array" ref="W3168">SUM(_xlfn.NORM.DIST($AD$3:$AD$1003,$L3168,$AB3168,FALSE)*WindSpeedStep*$AE$3:$AE$1003)/AH3168</f>
        <v>427.77481285120172</v>
      </c>
      <c r="Y3168" s="1">
        <f t="shared" si="938"/>
        <v>6</v>
      </c>
      <c r="Z3168" s="99">
        <f>IF(L3168&lt;'Power Curve'!$P$28,'Power Curve'!$Q$28,IF(L3168&gt;'Power Curve'!$P$29,'Power Curve'!$Q$29,INDEX(ReferenceTurbulence,Y3168)+(L3168-INDEX(ReferenceTurbulenceWindSpeed,Y3168))*(INDEX(ReferenceTurbulence,Y3168+1)-INDEX(ReferenceTurbulence,Y3168))/(INDEX(ReferenceTurbulenceWindSpeed,Y3168+1)-INDEX(ReferenceTurbulenceWindSpeed,Y3168))))</f>
        <v>0.1211869130943387</v>
      </c>
      <c r="AA3168" s="100">
        <f t="shared" si="944"/>
        <v>0.75676013748893733</v>
      </c>
      <c r="AB3168" s="29">
        <f t="shared" si="945"/>
        <v>0.9599417915368802</v>
      </c>
      <c r="AG3168" s="40">
        <f t="array" ref="AG3168">SUM(_xlfn.NORM.DIST($AD$3:$AD$1003,$F3168,$AA3168,FALSE)*WindSpeedStep)</f>
        <v>1.0000000000000038</v>
      </c>
      <c r="AH3168" s="40">
        <f t="array" ref="AH3168">SUM(_xlfn.NORM.DIST($AD$3:$AD$1003,$F3168,$AB3168,FALSE)*WindSpeedStep)</f>
        <v>0.99999999998303446</v>
      </c>
      <c r="AJ3168" s="47">
        <f t="shared" si="939"/>
        <v>6</v>
      </c>
      <c r="AK3168" s="83" t="b">
        <f>COUNTIF('Power Curve'!$D$2:$D$31,AJ3168)&gt;0</f>
        <v>1</v>
      </c>
      <c r="AL3168" s="83" t="b">
        <f t="shared" si="940"/>
        <v>0</v>
      </c>
      <c r="AM3168" s="83" t="b">
        <f t="shared" si="946"/>
        <v>1</v>
      </c>
      <c r="AN3168" s="47" t="str">
        <f t="shared" si="941"/>
        <v>Outer</v>
      </c>
      <c r="AO3168" s="48" t="str">
        <f t="shared" si="942"/>
        <v>0.3-0.4</v>
      </c>
      <c r="AP3168" s="49" t="str">
        <f t="shared" si="947"/>
        <v>8-9</v>
      </c>
      <c r="AQ3168" s="49" t="str">
        <f t="shared" si="948"/>
        <v>Apr</v>
      </c>
      <c r="AR3168" s="48" t="str">
        <f t="shared" si="949"/>
        <v>295-305</v>
      </c>
      <c r="AS3168" s="49" t="str">
        <f t="shared" si="943"/>
        <v>LWS-HTI</v>
      </c>
    </row>
    <row r="3169" spans="5:45" x14ac:dyDescent="0.3">
      <c r="E3169" s="15">
        <v>41000.347222222219</v>
      </c>
      <c r="F3169" s="21">
        <v>6.32</v>
      </c>
      <c r="G3169" s="21">
        <v>358.49001312255831</v>
      </c>
      <c r="H3169" s="42">
        <v>1.1867557605432206</v>
      </c>
      <c r="I3169" s="35">
        <v>299.8</v>
      </c>
      <c r="J3169" s="43">
        <v>0.10759493670886076</v>
      </c>
      <c r="K3169" s="44">
        <v>0.10720869972097978</v>
      </c>
      <c r="L3169" s="26">
        <f t="shared" si="931"/>
        <v>6.2535337522027827</v>
      </c>
      <c r="M3169" s="26">
        <f t="shared" si="932"/>
        <v>0.32455377627857857</v>
      </c>
      <c r="N3169" s="96">
        <f t="shared" si="933"/>
        <v>7</v>
      </c>
      <c r="O3169" s="26">
        <f t="shared" si="934"/>
        <v>0.22580714772335919</v>
      </c>
      <c r="P3169" s="3">
        <f>IF(L3169&gt;'Power Curve'!$C$37,0,INDEX(Ci,$N3169,1)*POWER(1-O3169,3)+INDEX(Ci,$N3169,2)*3*O3169*POWER(1-O3169,2)+INDEX(Ci,$N3169,3)*3*POWER(O3169,2)*(1-O3169)+INDEX(Ci,$N3169,4)*POWER(O3169,3))</f>
        <v>414.2202444242136</v>
      </c>
      <c r="Q3169" s="3">
        <f>MAX(0,MIN(P3169-V3169+W3169,'Power Curve'!$C$39))</f>
        <v>411.35562301765725</v>
      </c>
      <c r="R3169" s="3">
        <f t="shared" si="935"/>
        <v>358.49001312255831</v>
      </c>
      <c r="S3169" s="3">
        <f t="shared" si="936"/>
        <v>52.865609895098942</v>
      </c>
      <c r="T3169" s="3">
        <f t="shared" si="937"/>
        <v>52.865609895098942</v>
      </c>
      <c r="V3169" s="37">
        <f t="array" ref="V3169">SUM(_xlfn.NORM.DIST($AD$3:$AD$1003,$L3169,$AA3169,FALSE)*WindSpeedStep*$AE$3:$AE$1003)/AG3169</f>
        <v>422.13933676434169</v>
      </c>
      <c r="W3169" s="37">
        <f t="array" ref="W3169">SUM(_xlfn.NORM.DIST($AD$3:$AD$1003,$L3169,$AB3169,FALSE)*WindSpeedStep*$AE$3:$AE$1003)/AH3169</f>
        <v>419.27471535778534</v>
      </c>
      <c r="Y3169" s="1">
        <f t="shared" si="938"/>
        <v>6</v>
      </c>
      <c r="Z3169" s="99">
        <f>IF(L3169&lt;'Power Curve'!$P$28,'Power Curve'!$Q$28,IF(L3169&gt;'Power Curve'!$P$29,'Power Curve'!$Q$29,INDEX(ReferenceTurbulence,Y3169)+(L3169-INDEX(ReferenceTurbulenceWindSpeed,Y3169))*(INDEX(ReferenceTurbulence,Y3169+1)-INDEX(ReferenceTurbulence,Y3169))/(INDEX(ReferenceTurbulenceWindSpeed,Y3169+1)-INDEX(ReferenceTurbulenceWindSpeed,Y3169))))</f>
        <v>0.12116929260166497</v>
      </c>
      <c r="AA3169" s="100">
        <f t="shared" si="944"/>
        <v>0.75773626101504676</v>
      </c>
      <c r="AB3169" s="29">
        <f t="shared" si="945"/>
        <v>0.67284856827498296</v>
      </c>
      <c r="AG3169" s="40">
        <f t="array" ref="AG3169">SUM(_xlfn.NORM.DIST($AD$3:$AD$1003,$F3169,$AA3169,FALSE)*WindSpeedStep)</f>
        <v>1.0000000000000031</v>
      </c>
      <c r="AH3169" s="40">
        <f t="array" ref="AH3169">SUM(_xlfn.NORM.DIST($AD$3:$AD$1003,$F3169,$AB3169,FALSE)*WindSpeedStep)</f>
        <v>1.0000000000000033</v>
      </c>
      <c r="AJ3169" s="47">
        <f t="shared" si="939"/>
        <v>6</v>
      </c>
      <c r="AK3169" s="83" t="b">
        <f>COUNTIF('Power Curve'!$D$2:$D$31,AJ3169)&gt;0</f>
        <v>1</v>
      </c>
      <c r="AL3169" s="83" t="b">
        <f t="shared" si="940"/>
        <v>0</v>
      </c>
      <c r="AM3169" s="83" t="b">
        <f t="shared" si="946"/>
        <v>1</v>
      </c>
      <c r="AN3169" s="47" t="str">
        <f t="shared" si="941"/>
        <v>Inner</v>
      </c>
      <c r="AO3169" s="48" t="str">
        <f t="shared" si="942"/>
        <v>0.3-0.4</v>
      </c>
      <c r="AP3169" s="49" t="str">
        <f t="shared" si="947"/>
        <v>8-9</v>
      </c>
      <c r="AQ3169" s="49" t="str">
        <f t="shared" si="948"/>
        <v>Apr</v>
      </c>
      <c r="AR3169" s="48" t="str">
        <f t="shared" si="949"/>
        <v>295-305</v>
      </c>
      <c r="AS3169" s="49" t="str">
        <f t="shared" si="943"/>
        <v>Inner-TI</v>
      </c>
    </row>
    <row r="3170" spans="5:45" x14ac:dyDescent="0.3">
      <c r="E3170" s="15">
        <v>41000.354166666664</v>
      </c>
      <c r="F3170" s="21">
        <v>7.07</v>
      </c>
      <c r="G3170" s="21">
        <v>496.1699733734128</v>
      </c>
      <c r="H3170" s="42">
        <v>1.1867850197646643</v>
      </c>
      <c r="I3170" s="35">
        <v>298.3</v>
      </c>
      <c r="J3170" s="43">
        <v>0.12729844413012731</v>
      </c>
      <c r="K3170" s="44">
        <v>9.0479642309292077E-2</v>
      </c>
      <c r="L3170" s="26">
        <f t="shared" si="931"/>
        <v>6.9957036352867741</v>
      </c>
      <c r="M3170" s="26">
        <f t="shared" si="932"/>
        <v>0.43925852415299077</v>
      </c>
      <c r="N3170" s="96">
        <f t="shared" si="933"/>
        <v>7</v>
      </c>
      <c r="O3170" s="26">
        <f t="shared" si="934"/>
        <v>0.98025715804240743</v>
      </c>
      <c r="P3170" s="3">
        <f>IF(L3170&gt;'Power Curve'!$C$37,0,INDEX(Ci,$N3170,1)*POWER(1-O3170,3)+INDEX(Ci,$N3170,2)*3*O3170*POWER(1-O3170,2)+INDEX(Ci,$N3170,3)*3*POWER(O3170,2)*(1-O3170)+INDEX(Ci,$N3170,4)*POWER(O3170,3))</f>
        <v>595.33992980421988</v>
      </c>
      <c r="Q3170" s="3">
        <f>MAX(0,MIN(P3170-V3170+W3170,'Power Curve'!$C$39))</f>
        <v>597.80043223314226</v>
      </c>
      <c r="R3170" s="3">
        <f t="shared" si="935"/>
        <v>496.1699733734128</v>
      </c>
      <c r="S3170" s="3">
        <f t="shared" si="936"/>
        <v>101.63045885972946</v>
      </c>
      <c r="T3170" s="3">
        <f t="shared" si="937"/>
        <v>101.63045885972946</v>
      </c>
      <c r="V3170" s="37">
        <f t="array" ref="V3170">SUM(_xlfn.NORM.DIST($AD$3:$AD$1003,$L3170,$AA3170,FALSE)*WindSpeedStep*$AE$3:$AE$1003)/AG3170</f>
        <v>592.90135146648595</v>
      </c>
      <c r="W3170" s="37">
        <f t="array" ref="W3170">SUM(_xlfn.NORM.DIST($AD$3:$AD$1003,$L3170,$AB3170,FALSE)*WindSpeedStep*$AE$3:$AE$1003)/AH3170</f>
        <v>595.36185389540833</v>
      </c>
      <c r="Y3170" s="1">
        <f t="shared" si="938"/>
        <v>6</v>
      </c>
      <c r="Z3170" s="99">
        <f>IF(L3170&lt;'Power Curve'!$P$28,'Power Curve'!$Q$28,IF(L3170&gt;'Power Curve'!$P$29,'Power Curve'!$Q$29,INDEX(ReferenceTurbulence,Y3170)+(L3170-INDEX(ReferenceTurbulenceWindSpeed,Y3170))*(INDEX(ReferenceTurbulence,Y3170+1)-INDEX(ReferenceTurbulence,Y3170))/(INDEX(ReferenceTurbulenceWindSpeed,Y3170+1)-INDEX(ReferenceTurbulenceWindSpeed,Y3170))))</f>
        <v>0.1197104052066124</v>
      </c>
      <c r="AA3170" s="100">
        <f t="shared" si="944"/>
        <v>0.83745851688555117</v>
      </c>
      <c r="AB3170" s="29">
        <f t="shared" si="945"/>
        <v>0.89054218836748189</v>
      </c>
      <c r="AG3170" s="40">
        <f t="array" ref="AG3170">SUM(_xlfn.NORM.DIST($AD$3:$AD$1003,$F3170,$AA3170,FALSE)*WindSpeedStep)</f>
        <v>1.0000000000000036</v>
      </c>
      <c r="AH3170" s="40">
        <f t="array" ref="AH3170">SUM(_xlfn.NORM.DIST($AD$3:$AD$1003,$F3170,$AB3170,FALSE)*WindSpeedStep)</f>
        <v>1.0000000000000027</v>
      </c>
      <c r="AJ3170" s="47">
        <f t="shared" si="939"/>
        <v>7</v>
      </c>
      <c r="AK3170" s="83" t="b">
        <f>COUNTIF('Power Curve'!$D$2:$D$31,AJ3170)&gt;0</f>
        <v>1</v>
      </c>
      <c r="AL3170" s="83" t="b">
        <f t="shared" si="940"/>
        <v>0</v>
      </c>
      <c r="AM3170" s="83" t="b">
        <f t="shared" si="946"/>
        <v>1</v>
      </c>
      <c r="AN3170" s="47" t="str">
        <f t="shared" si="941"/>
        <v>Outer</v>
      </c>
      <c r="AO3170" s="48" t="str">
        <f t="shared" si="942"/>
        <v>0.4-0.5</v>
      </c>
      <c r="AP3170" s="49" t="str">
        <f t="shared" si="947"/>
        <v>8-9</v>
      </c>
      <c r="AQ3170" s="49" t="str">
        <f t="shared" si="948"/>
        <v>Apr</v>
      </c>
      <c r="AR3170" s="48" t="str">
        <f t="shared" si="949"/>
        <v>295-305</v>
      </c>
      <c r="AS3170" s="49" t="str">
        <f t="shared" si="943"/>
        <v>Inner-TI</v>
      </c>
    </row>
    <row r="3171" spans="5:45" x14ac:dyDescent="0.3">
      <c r="E3171" s="15">
        <v>41000.361111111109</v>
      </c>
      <c r="F3171" s="21">
        <v>7.71</v>
      </c>
      <c r="G3171" s="21">
        <v>723.60002708435081</v>
      </c>
      <c r="H3171" s="42">
        <v>1.1864754536777031</v>
      </c>
      <c r="I3171" s="35">
        <v>300.60000000000002</v>
      </c>
      <c r="J3171" s="43">
        <v>8.0415045395590148E-2</v>
      </c>
      <c r="K3171" s="44">
        <v>8.5682512621408177E-2</v>
      </c>
      <c r="L3171" s="26">
        <f t="shared" si="931"/>
        <v>7.6283146975603575</v>
      </c>
      <c r="M3171" s="26">
        <f t="shared" si="932"/>
        <v>0.53703060309956197</v>
      </c>
      <c r="N3171" s="96">
        <f t="shared" si="933"/>
        <v>8</v>
      </c>
      <c r="O3171" s="26">
        <f t="shared" si="934"/>
        <v>0.61716375495714582</v>
      </c>
      <c r="P3171" s="3">
        <f>IF(L3171&gt;'Power Curve'!$C$37,0,INDEX(Ci,$N3171,1)*POWER(1-O3171,3)+INDEX(Ci,$N3171,2)*3*O3171*POWER(1-O3171,2)+INDEX(Ci,$N3171,3)*3*POWER(O3171,2)*(1-O3171)+INDEX(Ci,$N3171,4)*POWER(O3171,3))</f>
        <v>768.67841244029387</v>
      </c>
      <c r="Q3171" s="3">
        <f>MAX(0,MIN(P3171-V3171+W3171,'Power Curve'!$C$39))</f>
        <v>756.00227810883075</v>
      </c>
      <c r="R3171" s="3">
        <f t="shared" si="935"/>
        <v>723.60002708435081</v>
      </c>
      <c r="S3171" s="3">
        <f t="shared" si="936"/>
        <v>32.402251024479938</v>
      </c>
      <c r="T3171" s="3">
        <f t="shared" si="937"/>
        <v>32.402251024479938</v>
      </c>
      <c r="V3171" s="37">
        <f t="array" ref="V3171">SUM(_xlfn.NORM.DIST($AD$3:$AD$1003,$L3171,$AA3171,FALSE)*WindSpeedStep*$AE$3:$AE$1003)/AG3171</f>
        <v>762.89552525370686</v>
      </c>
      <c r="W3171" s="37">
        <f t="array" ref="W3171">SUM(_xlfn.NORM.DIST($AD$3:$AD$1003,$L3171,$AB3171,FALSE)*WindSpeedStep*$AE$3:$AE$1003)/AH3171</f>
        <v>750.21939092224375</v>
      </c>
      <c r="Y3171" s="1">
        <f t="shared" si="938"/>
        <v>7</v>
      </c>
      <c r="Z3171" s="99">
        <f>IF(L3171&lt;'Power Curve'!$P$28,'Power Curve'!$Q$28,IF(L3171&gt;'Power Curve'!$P$29,'Power Curve'!$Q$29,INDEX(ReferenceTurbulence,Y3171)+(L3171-INDEX(ReferenceTurbulenceWindSpeed,Y3171))*(INDEX(ReferenceTurbulence,Y3171+1)-INDEX(ReferenceTurbulence,Y3171))/(INDEX(ReferenceTurbulenceWindSpeed,Y3171+1)-INDEX(ReferenceTurbulenceWindSpeed,Y3171))))</f>
        <v>0.11950191675224191</v>
      </c>
      <c r="AA3171" s="100">
        <f t="shared" si="944"/>
        <v>0.91159822794776124</v>
      </c>
      <c r="AB3171" s="29">
        <f t="shared" si="945"/>
        <v>0.61343127269616371</v>
      </c>
      <c r="AG3171" s="40">
        <f t="array" ref="AG3171">SUM(_xlfn.NORM.DIST($AD$3:$AD$1003,$F3171,$AA3171,FALSE)*WindSpeedStep)</f>
        <v>1.0000000000000036</v>
      </c>
      <c r="AH3171" s="40">
        <f t="array" ref="AH3171">SUM(_xlfn.NORM.DIST($AD$3:$AD$1003,$F3171,$AB3171,FALSE)*WindSpeedStep)</f>
        <v>1.0000000000000038</v>
      </c>
      <c r="AJ3171" s="47">
        <f t="shared" si="939"/>
        <v>8</v>
      </c>
      <c r="AK3171" s="83" t="b">
        <f>COUNTIF('Power Curve'!$D$2:$D$31,AJ3171)&gt;0</f>
        <v>1</v>
      </c>
      <c r="AL3171" s="83" t="b">
        <f t="shared" si="940"/>
        <v>0</v>
      </c>
      <c r="AM3171" s="83" t="b">
        <f t="shared" si="946"/>
        <v>1</v>
      </c>
      <c r="AN3171" s="47" t="str">
        <f t="shared" si="941"/>
        <v>Outer</v>
      </c>
      <c r="AO3171" s="48" t="str">
        <f t="shared" si="942"/>
        <v>0.5-0.6</v>
      </c>
      <c r="AP3171" s="49" t="str">
        <f t="shared" si="947"/>
        <v>8-9</v>
      </c>
      <c r="AQ3171" s="49" t="str">
        <f t="shared" si="948"/>
        <v>Apr</v>
      </c>
      <c r="AR3171" s="48" t="str">
        <f t="shared" si="949"/>
        <v>295-305</v>
      </c>
      <c r="AS3171" s="49" t="str">
        <f t="shared" si="943"/>
        <v>HWS-LTI</v>
      </c>
    </row>
    <row r="3172" spans="5:45" x14ac:dyDescent="0.3">
      <c r="E3172" s="15">
        <v>41000.368055555555</v>
      </c>
      <c r="F3172" s="21">
        <v>5.76</v>
      </c>
      <c r="G3172" s="21">
        <v>563.1400070190432</v>
      </c>
      <c r="H3172" s="42">
        <v>1.1849741442805843</v>
      </c>
      <c r="I3172" s="35">
        <v>302.60000000000002</v>
      </c>
      <c r="J3172" s="43">
        <v>0.12326388888888888</v>
      </c>
      <c r="K3172" s="44">
        <v>4.9501594832522991E-2</v>
      </c>
      <c r="L3172" s="26">
        <f t="shared" si="931"/>
        <v>5.6965696531171615</v>
      </c>
      <c r="M3172" s="26">
        <f t="shared" si="932"/>
        <v>0.23847317934672313</v>
      </c>
      <c r="N3172" s="96">
        <f t="shared" si="933"/>
        <v>6</v>
      </c>
      <c r="O3172" s="26">
        <f t="shared" si="934"/>
        <v>0.66626660502303714</v>
      </c>
      <c r="P3172" s="3">
        <f>IF(L3172&gt;'Power Curve'!$C$37,0,INDEX(Ci,$N3172,1)*POWER(1-O3172,3)+INDEX(Ci,$N3172,2)*3*O3172*POWER(1-O3172,2)+INDEX(Ci,$N3172,3)*3*POWER(O3172,2)*(1-O3172)+INDEX(Ci,$N3172,4)*POWER(O3172,3))</f>
        <v>311.63691718317631</v>
      </c>
      <c r="Q3172" s="3">
        <f>MAX(0,MIN(P3172-V3172+W3172,'Power Curve'!$C$39))</f>
        <v>311.89673396701596</v>
      </c>
      <c r="R3172" s="3">
        <f t="shared" si="935"/>
        <v>563.1400070190432</v>
      </c>
      <c r="S3172" s="3">
        <f t="shared" si="936"/>
        <v>-251.24327305202723</v>
      </c>
      <c r="T3172" s="3">
        <f t="shared" si="937"/>
        <v>251.24327305202723</v>
      </c>
      <c r="V3172" s="37">
        <f t="array" ref="V3172">SUM(_xlfn.NORM.DIST($AD$3:$AD$1003,$L3172,$AA3172,FALSE)*WindSpeedStep*$AE$3:$AE$1003)/AG3172</f>
        <v>311.82406274964887</v>
      </c>
      <c r="W3172" s="37">
        <f t="array" ref="W3172">SUM(_xlfn.NORM.DIST($AD$3:$AD$1003,$L3172,$AB3172,FALSE)*WindSpeedStep*$AE$3:$AE$1003)/AH3172</f>
        <v>312.08387953348853</v>
      </c>
      <c r="Y3172" s="1">
        <f t="shared" si="938"/>
        <v>5</v>
      </c>
      <c r="Z3172" s="99">
        <f>IF(L3172&lt;'Power Curve'!$P$28,'Power Curve'!$Q$28,IF(L3172&gt;'Power Curve'!$P$29,'Power Curve'!$Q$29,INDEX(ReferenceTurbulence,Y3172)+(L3172-INDEX(ReferenceTurbulenceWindSpeed,Y3172))*(INDEX(ReferenceTurbulence,Y3172+1)-INDEX(ReferenceTurbulence,Y3172))/(INDEX(ReferenceTurbulenceWindSpeed,Y3172+1)-INDEX(ReferenceTurbulenceWindSpeed,Y3172))))</f>
        <v>0.12032597408746291</v>
      </c>
      <c r="AA3172" s="100">
        <f t="shared" si="944"/>
        <v>0.68544529246840313</v>
      </c>
      <c r="AB3172" s="29">
        <f t="shared" si="945"/>
        <v>0.70218132876965011</v>
      </c>
      <c r="AG3172" s="40">
        <f t="array" ref="AG3172">SUM(_xlfn.NORM.DIST($AD$3:$AD$1003,$F3172,$AA3172,FALSE)*WindSpeedStep)</f>
        <v>1.0000000000000038</v>
      </c>
      <c r="AH3172" s="40">
        <f t="array" ref="AH3172">SUM(_xlfn.NORM.DIST($AD$3:$AD$1003,$F3172,$AB3172,FALSE)*WindSpeedStep)</f>
        <v>1.0000000000000038</v>
      </c>
      <c r="AJ3172" s="47">
        <f t="shared" si="939"/>
        <v>6</v>
      </c>
      <c r="AK3172" s="83" t="b">
        <f>COUNTIF('Power Curve'!$D$2:$D$31,AJ3172)&gt;0</f>
        <v>1</v>
      </c>
      <c r="AL3172" s="83" t="b">
        <f t="shared" si="940"/>
        <v>0</v>
      </c>
      <c r="AM3172" s="83" t="b">
        <f t="shared" si="946"/>
        <v>1</v>
      </c>
      <c r="AN3172" s="47" t="str">
        <f t="shared" si="941"/>
        <v>Outer</v>
      </c>
      <c r="AO3172" s="48" t="str">
        <f t="shared" si="942"/>
        <v>0.2-0.3</v>
      </c>
      <c r="AP3172" s="49" t="str">
        <f t="shared" si="947"/>
        <v>8-9</v>
      </c>
      <c r="AQ3172" s="49" t="str">
        <f t="shared" si="948"/>
        <v>Apr</v>
      </c>
      <c r="AR3172" s="48" t="str">
        <f t="shared" si="949"/>
        <v>295-305</v>
      </c>
      <c r="AS3172" s="49" t="str">
        <f t="shared" si="943"/>
        <v>Inner-TI</v>
      </c>
    </row>
    <row r="3173" spans="5:45" x14ac:dyDescent="0.3">
      <c r="E3173" s="15">
        <v>41000.375</v>
      </c>
      <c r="F3173" s="21">
        <v>6.37</v>
      </c>
      <c r="G3173" s="21">
        <v>490.07997322082491</v>
      </c>
      <c r="H3173" s="42">
        <v>1.1853711803320446</v>
      </c>
      <c r="I3173" s="35">
        <v>298.2</v>
      </c>
      <c r="J3173" s="43">
        <v>0.12244897959183673</v>
      </c>
      <c r="K3173" s="44">
        <v>8.700420917856283E-2</v>
      </c>
      <c r="L3173" s="26">
        <f t="shared" si="931"/>
        <v>6.3005557316563046</v>
      </c>
      <c r="M3173" s="26">
        <f t="shared" si="932"/>
        <v>0.33182117478221956</v>
      </c>
      <c r="N3173" s="96">
        <f t="shared" si="933"/>
        <v>7</v>
      </c>
      <c r="O3173" s="26">
        <f t="shared" si="934"/>
        <v>0.27360716452883338</v>
      </c>
      <c r="P3173" s="3">
        <f>IF(L3173&gt;'Power Curve'!$C$37,0,INDEX(Ci,$N3173,1)*POWER(1-O3173,3)+INDEX(Ci,$N3173,2)*3*O3173*POWER(1-O3173,2)+INDEX(Ci,$N3173,3)*3*POWER(O3173,2)*(1-O3173)+INDEX(Ci,$N3173,4)*POWER(O3173,3))</f>
        <v>424.54794792430346</v>
      </c>
      <c r="Q3173" s="3">
        <f>MAX(0,MIN(P3173-V3173+W3173,'Power Curve'!$C$39))</f>
        <v>424.85570843521941</v>
      </c>
      <c r="R3173" s="3">
        <f t="shared" si="935"/>
        <v>490.07997322082491</v>
      </c>
      <c r="S3173" s="3">
        <f t="shared" si="936"/>
        <v>-65.224264785605499</v>
      </c>
      <c r="T3173" s="3">
        <f t="shared" si="937"/>
        <v>65.224264785605499</v>
      </c>
      <c r="V3173" s="37">
        <f t="array" ref="V3173">SUM(_xlfn.NORM.DIST($AD$3:$AD$1003,$L3173,$AA3173,FALSE)*WindSpeedStep*$AE$3:$AE$1003)/AG3173</f>
        <v>432.09001195982972</v>
      </c>
      <c r="W3173" s="37">
        <f t="array" ref="W3173">SUM(_xlfn.NORM.DIST($AD$3:$AD$1003,$L3173,$AB3173,FALSE)*WindSpeedStep*$AE$3:$AE$1003)/AH3173</f>
        <v>432.39777247074568</v>
      </c>
      <c r="Y3173" s="1">
        <f t="shared" si="938"/>
        <v>6</v>
      </c>
      <c r="Z3173" s="99">
        <f>IF(L3173&lt;'Power Curve'!$P$28,'Power Curve'!$Q$28,IF(L3173&gt;'Power Curve'!$P$29,'Power Curve'!$Q$29,INDEX(ReferenceTurbulence,Y3173)+(L3173-INDEX(ReferenceTurbulenceWindSpeed,Y3173))*(INDEX(ReferenceTurbulence,Y3173+1)-INDEX(ReferenceTurbulence,Y3173))/(INDEX(ReferenceTurbulenceWindSpeed,Y3173+1)-INDEX(ReferenceTurbulenceWindSpeed,Y3173))))</f>
        <v>0.12107686123968339</v>
      </c>
      <c r="AA3173" s="100">
        <f t="shared" si="944"/>
        <v>0.7628515120546423</v>
      </c>
      <c r="AB3173" s="29">
        <f t="shared" si="945"/>
        <v>0.77149662020281273</v>
      </c>
      <c r="AG3173" s="40">
        <f t="array" ref="AG3173">SUM(_xlfn.NORM.DIST($AD$3:$AD$1003,$F3173,$AA3173,FALSE)*WindSpeedStep)</f>
        <v>1.0000000000000038</v>
      </c>
      <c r="AH3173" s="40">
        <f t="array" ref="AH3173">SUM(_xlfn.NORM.DIST($AD$3:$AD$1003,$F3173,$AB3173,FALSE)*WindSpeedStep)</f>
        <v>1.0000000000000047</v>
      </c>
      <c r="AJ3173" s="47">
        <f t="shared" si="939"/>
        <v>6</v>
      </c>
      <c r="AK3173" s="83" t="b">
        <f>COUNTIF('Power Curve'!$D$2:$D$31,AJ3173)&gt;0</f>
        <v>1</v>
      </c>
      <c r="AL3173" s="83" t="b">
        <f t="shared" si="940"/>
        <v>0</v>
      </c>
      <c r="AM3173" s="83" t="b">
        <f t="shared" si="946"/>
        <v>1</v>
      </c>
      <c r="AN3173" s="47" t="str">
        <f t="shared" si="941"/>
        <v>Outer</v>
      </c>
      <c r="AO3173" s="48" t="str">
        <f t="shared" si="942"/>
        <v>0.3-0.4</v>
      </c>
      <c r="AP3173" s="49" t="str">
        <f t="shared" si="947"/>
        <v>9-10</v>
      </c>
      <c r="AQ3173" s="49" t="str">
        <f t="shared" si="948"/>
        <v>Apr</v>
      </c>
      <c r="AR3173" s="48" t="str">
        <f t="shared" si="949"/>
        <v>295-305</v>
      </c>
      <c r="AS3173" s="49" t="str">
        <f t="shared" si="943"/>
        <v>Inner-TI</v>
      </c>
    </row>
    <row r="3174" spans="5:45" x14ac:dyDescent="0.3">
      <c r="E3174" s="15">
        <v>41000.381944444445</v>
      </c>
      <c r="F3174" s="21">
        <v>5.66</v>
      </c>
      <c r="G3174" s="21">
        <v>313.26000213623024</v>
      </c>
      <c r="H3174" s="42">
        <v>1.1846941174796879</v>
      </c>
      <c r="I3174" s="35">
        <v>294</v>
      </c>
      <c r="J3174" s="43">
        <v>9.0106007067137811E-2</v>
      </c>
      <c r="K3174" s="44">
        <v>7.0717394938661249E-2</v>
      </c>
      <c r="L3174" s="26">
        <f t="shared" si="931"/>
        <v>5.5972299023882783</v>
      </c>
      <c r="M3174" s="26">
        <f t="shared" si="932"/>
        <v>0.22311990064196874</v>
      </c>
      <c r="N3174" s="96">
        <f t="shared" si="933"/>
        <v>6</v>
      </c>
      <c r="O3174" s="26">
        <f t="shared" si="934"/>
        <v>0.56725291191078209</v>
      </c>
      <c r="P3174" s="3">
        <f>IF(L3174&gt;'Power Curve'!$C$37,0,INDEX(Ci,$N3174,1)*POWER(1-O3174,3)+INDEX(Ci,$N3174,2)*3*O3174*POWER(1-O3174,2)+INDEX(Ci,$N3174,3)*3*POWER(O3174,2)*(1-O3174)+INDEX(Ci,$N3174,4)*POWER(O3174,3))</f>
        <v>296.25125686075228</v>
      </c>
      <c r="Q3174" s="3">
        <f>MAX(0,MIN(P3174-V3174+W3174,'Power Curve'!$C$39))</f>
        <v>295.15180615316035</v>
      </c>
      <c r="R3174" s="3">
        <f t="shared" si="935"/>
        <v>313.26000213623024</v>
      </c>
      <c r="S3174" s="3">
        <f t="shared" si="936"/>
        <v>-18.108195983069891</v>
      </c>
      <c r="T3174" s="3">
        <f t="shared" si="937"/>
        <v>18.108195983069891</v>
      </c>
      <c r="V3174" s="37">
        <f t="array" ref="V3174">SUM(_xlfn.NORM.DIST($AD$3:$AD$1003,$L3174,$AA3174,FALSE)*WindSpeedStep*$AE$3:$AE$1003)/AG3174</f>
        <v>293.39698945755941</v>
      </c>
      <c r="W3174" s="37">
        <f t="array" ref="W3174">SUM(_xlfn.NORM.DIST($AD$3:$AD$1003,$L3174,$AB3174,FALSE)*WindSpeedStep*$AE$3:$AE$1003)/AH3174</f>
        <v>292.29753874996749</v>
      </c>
      <c r="Y3174" s="1">
        <f t="shared" si="938"/>
        <v>5</v>
      </c>
      <c r="Z3174" s="99">
        <f>IF(L3174&lt;'Power Curve'!$P$28,'Power Curve'!$Q$28,IF(L3174&gt;'Power Curve'!$P$29,'Power Curve'!$Q$29,INDEX(ReferenceTurbulence,Y3174)+(L3174-INDEX(ReferenceTurbulenceWindSpeed,Y3174))*(INDEX(ReferenceTurbulence,Y3174+1)-INDEX(ReferenceTurbulence,Y3174))/(INDEX(ReferenceTurbulenceWindSpeed,Y3174+1)-INDEX(ReferenceTurbulenceWindSpeed,Y3174))))</f>
        <v>0.11994622796092966</v>
      </c>
      <c r="AA3174" s="100">
        <f t="shared" si="944"/>
        <v>0.67136661382159646</v>
      </c>
      <c r="AB3174" s="29">
        <f t="shared" si="945"/>
        <v>0.5043440371409933</v>
      </c>
      <c r="AG3174" s="40">
        <f t="array" ref="AG3174">SUM(_xlfn.NORM.DIST($AD$3:$AD$1003,$F3174,$AA3174,FALSE)*WindSpeedStep)</f>
        <v>1.0000000000000036</v>
      </c>
      <c r="AH3174" s="40">
        <f t="array" ref="AH3174">SUM(_xlfn.NORM.DIST($AD$3:$AD$1003,$F3174,$AB3174,FALSE)*WindSpeedStep)</f>
        <v>1.0000000000000038</v>
      </c>
      <c r="AJ3174" s="47">
        <f t="shared" si="939"/>
        <v>6</v>
      </c>
      <c r="AK3174" s="83" t="b">
        <f>COUNTIF('Power Curve'!$D$2:$D$31,AJ3174)&gt;0</f>
        <v>1</v>
      </c>
      <c r="AL3174" s="83" t="b">
        <f t="shared" si="940"/>
        <v>0</v>
      </c>
      <c r="AM3174" s="83" t="b">
        <f t="shared" si="946"/>
        <v>1</v>
      </c>
      <c r="AN3174" s="47" t="str">
        <f t="shared" si="941"/>
        <v>Outer</v>
      </c>
      <c r="AO3174" s="48" t="str">
        <f t="shared" si="942"/>
        <v>0.2-0.3</v>
      </c>
      <c r="AP3174" s="49" t="str">
        <f t="shared" si="947"/>
        <v>9-10</v>
      </c>
      <c r="AQ3174" s="49" t="str">
        <f t="shared" si="948"/>
        <v>Apr</v>
      </c>
      <c r="AR3174" s="48" t="str">
        <f t="shared" si="949"/>
        <v>285-295</v>
      </c>
      <c r="AS3174" s="49" t="str">
        <f t="shared" si="943"/>
        <v>LWS-LTI</v>
      </c>
    </row>
    <row r="3175" spans="5:45" x14ac:dyDescent="0.3">
      <c r="E3175" s="15">
        <v>41000.395833333336</v>
      </c>
      <c r="F3175" s="21">
        <v>5.92</v>
      </c>
      <c r="G3175" s="21">
        <v>385.68000030517572</v>
      </c>
      <c r="H3175" s="42">
        <v>1.1841055705286176</v>
      </c>
      <c r="I3175" s="35">
        <v>303.7</v>
      </c>
      <c r="J3175" s="43">
        <v>0.16891891891891891</v>
      </c>
      <c r="K3175" s="44">
        <v>0.11288455136344612</v>
      </c>
      <c r="L3175" s="26">
        <f t="shared" si="931"/>
        <v>5.8533768449492358</v>
      </c>
      <c r="M3175" s="26">
        <f t="shared" si="932"/>
        <v>0.26270823632485324</v>
      </c>
      <c r="N3175" s="96">
        <f t="shared" si="933"/>
        <v>6</v>
      </c>
      <c r="O3175" s="26">
        <f t="shared" si="934"/>
        <v>0.82255911689201755</v>
      </c>
      <c r="P3175" s="3">
        <f>IF(L3175&gt;'Power Curve'!$C$37,0,INDEX(Ci,$N3175,1)*POWER(1-O3175,3)+INDEX(Ci,$N3175,2)*3*O3175*POWER(1-O3175,2)+INDEX(Ci,$N3175,3)*3*POWER(O3175,2)*(1-O3175)+INDEX(Ci,$N3175,4)*POWER(O3175,3))</f>
        <v>337.24541318528566</v>
      </c>
      <c r="Q3175" s="3">
        <f>MAX(0,MIN(P3175-V3175+W3175,'Power Curve'!$C$39))</f>
        <v>345.36443782417484</v>
      </c>
      <c r="R3175" s="3">
        <f t="shared" si="935"/>
        <v>385.68000030517572</v>
      </c>
      <c r="S3175" s="3">
        <f t="shared" si="936"/>
        <v>-40.315562481000882</v>
      </c>
      <c r="T3175" s="3">
        <f t="shared" si="937"/>
        <v>40.315562481000882</v>
      </c>
      <c r="V3175" s="37">
        <f t="array" ref="V3175">SUM(_xlfn.NORM.DIST($AD$3:$AD$1003,$L3175,$AA3175,FALSE)*WindSpeedStep*$AE$3:$AE$1003)/AG3175</f>
        <v>341.58795824660183</v>
      </c>
      <c r="W3175" s="37">
        <f t="array" ref="W3175">SUM(_xlfn.NORM.DIST($AD$3:$AD$1003,$L3175,$AB3175,FALSE)*WindSpeedStep*$AE$3:$AE$1003)/AH3175</f>
        <v>349.70698288549102</v>
      </c>
      <c r="Y3175" s="1">
        <f t="shared" si="938"/>
        <v>5</v>
      </c>
      <c r="Z3175" s="99">
        <f>IF(L3175&lt;'Power Curve'!$P$28,'Power Curve'!$Q$28,IF(L3175&gt;'Power Curve'!$P$29,'Power Curve'!$Q$29,INDEX(ReferenceTurbulence,Y3175)+(L3175-INDEX(ReferenceTurbulenceWindSpeed,Y3175))*(INDEX(ReferenceTurbulence,Y3175+1)-INDEX(ReferenceTurbulence,Y3175))/(INDEX(ReferenceTurbulenceWindSpeed,Y3175+1)-INDEX(ReferenceTurbulenceWindSpeed,Y3175))))</f>
        <v>0.12092540103663359</v>
      </c>
      <c r="AA3175" s="100">
        <f t="shared" si="944"/>
        <v>0.7078219423940314</v>
      </c>
      <c r="AB3175" s="29">
        <f t="shared" si="945"/>
        <v>0.98874608867385738</v>
      </c>
      <c r="AG3175" s="40">
        <f t="array" ref="AG3175">SUM(_xlfn.NORM.DIST($AD$3:$AD$1003,$F3175,$AA3175,FALSE)*WindSpeedStep)</f>
        <v>1.0000000000000038</v>
      </c>
      <c r="AH3175" s="40">
        <f t="array" ref="AH3175">SUM(_xlfn.NORM.DIST($AD$3:$AD$1003,$F3175,$AB3175,FALSE)*WindSpeedStep)</f>
        <v>0.99999999923190386</v>
      </c>
      <c r="AJ3175" s="47">
        <f t="shared" si="939"/>
        <v>6</v>
      </c>
      <c r="AK3175" s="83" t="b">
        <f>COUNTIF('Power Curve'!$D$2:$D$31,AJ3175)&gt;0</f>
        <v>1</v>
      </c>
      <c r="AL3175" s="83" t="b">
        <f t="shared" si="940"/>
        <v>0</v>
      </c>
      <c r="AM3175" s="83" t="b">
        <f t="shared" si="946"/>
        <v>1</v>
      </c>
      <c r="AN3175" s="47" t="str">
        <f t="shared" si="941"/>
        <v>Outer</v>
      </c>
      <c r="AO3175" s="48" t="str">
        <f t="shared" si="942"/>
        <v>0.2-0.3</v>
      </c>
      <c r="AP3175" s="49" t="str">
        <f t="shared" si="947"/>
        <v>9-10</v>
      </c>
      <c r="AQ3175" s="49" t="str">
        <f t="shared" si="948"/>
        <v>Apr</v>
      </c>
      <c r="AR3175" s="48" t="str">
        <f t="shared" si="949"/>
        <v>295-305</v>
      </c>
      <c r="AS3175" s="49" t="str">
        <f t="shared" si="943"/>
        <v>LWS-HTI</v>
      </c>
    </row>
    <row r="3176" spans="5:45" x14ac:dyDescent="0.3">
      <c r="E3176" s="15">
        <v>41000.409722222219</v>
      </c>
      <c r="F3176" s="21">
        <v>7.06</v>
      </c>
      <c r="G3176" s="21">
        <v>474.34999465942423</v>
      </c>
      <c r="H3176" s="42">
        <v>1.1832971862966517</v>
      </c>
      <c r="I3176" s="35">
        <v>311.2</v>
      </c>
      <c r="J3176" s="43">
        <v>6.79886685552408E-2</v>
      </c>
      <c r="K3176" s="44">
        <v>6.6022075650087705E-2</v>
      </c>
      <c r="L3176" s="26">
        <f t="shared" si="931"/>
        <v>6.9789584936254876</v>
      </c>
      <c r="M3176" s="26">
        <f t="shared" si="932"/>
        <v>0.43667050852993994</v>
      </c>
      <c r="N3176" s="96">
        <f t="shared" si="933"/>
        <v>7</v>
      </c>
      <c r="O3176" s="26">
        <f t="shared" si="934"/>
        <v>0.96323494710782309</v>
      </c>
      <c r="P3176" s="3">
        <f>IF(L3176&gt;'Power Curve'!$C$37,0,INDEX(Ci,$N3176,1)*POWER(1-O3176,3)+INDEX(Ci,$N3176,2)*3*O3176*POWER(1-O3176,2)+INDEX(Ci,$N3176,3)*3*POWER(O3176,2)*(1-O3176)+INDEX(Ci,$N3176,4)*POWER(O3176,3))</f>
        <v>591.04231628492005</v>
      </c>
      <c r="Q3176" s="3">
        <f>MAX(0,MIN(P3176-V3176+W3176,'Power Curve'!$C$39))</f>
        <v>577.93683583978452</v>
      </c>
      <c r="R3176" s="3">
        <f t="shared" si="935"/>
        <v>474.34999465942423</v>
      </c>
      <c r="S3176" s="3">
        <f t="shared" si="936"/>
        <v>103.5868411803603</v>
      </c>
      <c r="T3176" s="3">
        <f t="shared" si="937"/>
        <v>103.5868411803603</v>
      </c>
      <c r="V3176" s="37">
        <f t="array" ref="V3176">SUM(_xlfn.NORM.DIST($AD$3:$AD$1003,$L3176,$AA3176,FALSE)*WindSpeedStep*$AE$3:$AE$1003)/AG3176</f>
        <v>588.71857330154137</v>
      </c>
      <c r="W3176" s="37">
        <f t="array" ref="W3176">SUM(_xlfn.NORM.DIST($AD$3:$AD$1003,$L3176,$AB3176,FALSE)*WindSpeedStep*$AE$3:$AE$1003)/AH3176</f>
        <v>575.61309285640584</v>
      </c>
      <c r="Y3176" s="1">
        <f t="shared" si="938"/>
        <v>6</v>
      </c>
      <c r="Z3176" s="99">
        <f>IF(L3176&lt;'Power Curve'!$P$28,'Power Curve'!$Q$28,IF(L3176&gt;'Power Curve'!$P$29,'Power Curve'!$Q$29,INDEX(ReferenceTurbulence,Y3176)+(L3176-INDEX(ReferenceTurbulenceWindSpeed,Y3176))*(INDEX(ReferenceTurbulence,Y3176+1)-INDEX(ReferenceTurbulence,Y3176))/(INDEX(ReferenceTurbulenceWindSpeed,Y3176+1)-INDEX(ReferenceTurbulenceWindSpeed,Y3176))))</f>
        <v>0.1197433212230863</v>
      </c>
      <c r="AA3176" s="100">
        <f t="shared" si="944"/>
        <v>0.83568366870478328</v>
      </c>
      <c r="AB3176" s="29">
        <f t="shared" si="945"/>
        <v>0.47449009588388591</v>
      </c>
      <c r="AG3176" s="40">
        <f t="array" ref="AG3176">SUM(_xlfn.NORM.DIST($AD$3:$AD$1003,$F3176,$AA3176,FALSE)*WindSpeedStep)</f>
        <v>1.0000000000000038</v>
      </c>
      <c r="AH3176" s="40">
        <f t="array" ref="AH3176">SUM(_xlfn.NORM.DIST($AD$3:$AD$1003,$F3176,$AB3176,FALSE)*WindSpeedStep)</f>
        <v>1.0000000000000033</v>
      </c>
      <c r="AJ3176" s="47">
        <f t="shared" si="939"/>
        <v>7</v>
      </c>
      <c r="AK3176" s="83" t="b">
        <f>COUNTIF('Power Curve'!$D$2:$D$31,AJ3176)&gt;0</f>
        <v>1</v>
      </c>
      <c r="AL3176" s="83" t="b">
        <f t="shared" si="940"/>
        <v>0</v>
      </c>
      <c r="AM3176" s="83" t="b">
        <f t="shared" si="946"/>
        <v>1</v>
      </c>
      <c r="AN3176" s="47" t="str">
        <f t="shared" si="941"/>
        <v>Outer</v>
      </c>
      <c r="AO3176" s="48" t="str">
        <f t="shared" si="942"/>
        <v>0.4-0.5</v>
      </c>
      <c r="AP3176" s="49" t="str">
        <f t="shared" si="947"/>
        <v>9-10</v>
      </c>
      <c r="AQ3176" s="49" t="str">
        <f t="shared" si="948"/>
        <v>Apr</v>
      </c>
      <c r="AR3176" s="48" t="str">
        <f t="shared" si="949"/>
        <v>305-315</v>
      </c>
      <c r="AS3176" s="49" t="str">
        <f t="shared" si="943"/>
        <v>LWS-LTI</v>
      </c>
    </row>
    <row r="3177" spans="5:45" x14ac:dyDescent="0.3">
      <c r="E3177" s="15">
        <v>41000.416666666664</v>
      </c>
      <c r="F3177" s="21">
        <v>6.95</v>
      </c>
      <c r="G3177" s="21">
        <v>708.68002319335983</v>
      </c>
      <c r="H3177" s="42">
        <v>1.1828132555668425</v>
      </c>
      <c r="I3177" s="35">
        <v>301.8</v>
      </c>
      <c r="J3177" s="43">
        <v>0.14388489208633093</v>
      </c>
      <c r="K3177" s="44">
        <v>9.4494900223336648E-2</v>
      </c>
      <c r="L3177" s="26">
        <f t="shared" si="931"/>
        <v>6.8692844853199864</v>
      </c>
      <c r="M3177" s="26">
        <f t="shared" si="932"/>
        <v>0.41972003700341615</v>
      </c>
      <c r="N3177" s="96">
        <f t="shared" si="933"/>
        <v>7</v>
      </c>
      <c r="O3177" s="26">
        <f t="shared" si="934"/>
        <v>0.85174624541868071</v>
      </c>
      <c r="P3177" s="3">
        <f>IF(L3177&gt;'Power Curve'!$C$37,0,INDEX(Ci,$N3177,1)*POWER(1-O3177,3)+INDEX(Ci,$N3177,2)*3*O3177*POWER(1-O3177,2)+INDEX(Ci,$N3177,3)*3*POWER(O3177,2)*(1-O3177)+INDEX(Ci,$N3177,4)*POWER(O3177,3))</f>
        <v>562.91252892454054</v>
      </c>
      <c r="Q3177" s="3">
        <f>MAX(0,MIN(P3177-V3177+W3177,'Power Curve'!$C$39))</f>
        <v>570.67045779339264</v>
      </c>
      <c r="R3177" s="3">
        <f t="shared" si="935"/>
        <v>708.68002319335983</v>
      </c>
      <c r="S3177" s="3">
        <f t="shared" si="936"/>
        <v>-138.00956539996719</v>
      </c>
      <c r="T3177" s="3">
        <f t="shared" si="937"/>
        <v>138.00956539996719</v>
      </c>
      <c r="V3177" s="37">
        <f t="array" ref="V3177">SUM(_xlfn.NORM.DIST($AD$3:$AD$1003,$L3177,$AA3177,FALSE)*WindSpeedStep*$AE$3:$AE$1003)/AG3177</f>
        <v>561.70459545317169</v>
      </c>
      <c r="W3177" s="37">
        <f t="array" ref="W3177">SUM(_xlfn.NORM.DIST($AD$3:$AD$1003,$L3177,$AB3177,FALSE)*WindSpeedStep*$AE$3:$AE$1003)/AH3177</f>
        <v>569.4625243220238</v>
      </c>
      <c r="Y3177" s="1">
        <f t="shared" si="938"/>
        <v>6</v>
      </c>
      <c r="Z3177" s="99">
        <f>IF(L3177&lt;'Power Curve'!$P$28,'Power Curve'!$Q$28,IF(L3177&gt;'Power Curve'!$P$29,'Power Curve'!$Q$29,INDEX(ReferenceTurbulence,Y3177)+(L3177-INDEX(ReferenceTurbulenceWindSpeed,Y3177))*(INDEX(ReferenceTurbulence,Y3177+1)-INDEX(ReferenceTurbulence,Y3177))/(INDEX(ReferenceTurbulenceWindSpeed,Y3177+1)-INDEX(ReferenceTurbulenceWindSpeed,Y3177))))</f>
        <v>0.11995890802056845</v>
      </c>
      <c r="AA3177" s="100">
        <f t="shared" si="944"/>
        <v>0.82403186574161813</v>
      </c>
      <c r="AB3177" s="29">
        <f t="shared" si="945"/>
        <v>0.98838625688057358</v>
      </c>
      <c r="AG3177" s="40">
        <f t="array" ref="AG3177">SUM(_xlfn.NORM.DIST($AD$3:$AD$1003,$F3177,$AA3177,FALSE)*WindSpeedStep)</f>
        <v>1.0000000000000038</v>
      </c>
      <c r="AH3177" s="40">
        <f t="array" ref="AH3177">SUM(_xlfn.NORM.DIST($AD$3:$AD$1003,$F3177,$AB3177,FALSE)*WindSpeedStep)</f>
        <v>0.99999999999930944</v>
      </c>
      <c r="AJ3177" s="47">
        <f t="shared" si="939"/>
        <v>7</v>
      </c>
      <c r="AK3177" s="83" t="b">
        <f>COUNTIF('Power Curve'!$D$2:$D$31,AJ3177)&gt;0</f>
        <v>1</v>
      </c>
      <c r="AL3177" s="83" t="b">
        <f t="shared" si="940"/>
        <v>0</v>
      </c>
      <c r="AM3177" s="83" t="b">
        <f t="shared" si="946"/>
        <v>1</v>
      </c>
      <c r="AN3177" s="47" t="str">
        <f t="shared" si="941"/>
        <v>Outer</v>
      </c>
      <c r="AO3177" s="48" t="str">
        <f t="shared" si="942"/>
        <v>0.4-0.5</v>
      </c>
      <c r="AP3177" s="49" t="str">
        <f t="shared" si="947"/>
        <v>10-11</v>
      </c>
      <c r="AQ3177" s="49" t="str">
        <f t="shared" si="948"/>
        <v>Apr</v>
      </c>
      <c r="AR3177" s="48" t="str">
        <f t="shared" si="949"/>
        <v>295-305</v>
      </c>
      <c r="AS3177" s="49" t="str">
        <f t="shared" si="943"/>
        <v>LWS-HTI</v>
      </c>
    </row>
    <row r="3178" spans="5:45" x14ac:dyDescent="0.3">
      <c r="E3178" s="15">
        <v>41000.423611111109</v>
      </c>
      <c r="F3178" s="21">
        <v>7.92</v>
      </c>
      <c r="G3178" s="21">
        <v>610.14998781681084</v>
      </c>
      <c r="H3178" s="42">
        <v>1.1835613148808919</v>
      </c>
      <c r="I3178" s="35">
        <v>307.10000000000002</v>
      </c>
      <c r="J3178" s="43">
        <v>9.7222222222222224E-2</v>
      </c>
      <c r="K3178" s="44">
        <v>2.7232194027235365E-2</v>
      </c>
      <c r="L3178" s="26">
        <f t="shared" si="931"/>
        <v>7.8296690595145426</v>
      </c>
      <c r="M3178" s="26">
        <f t="shared" si="932"/>
        <v>0.56815056882141823</v>
      </c>
      <c r="N3178" s="96">
        <f t="shared" si="933"/>
        <v>8</v>
      </c>
      <c r="O3178" s="26">
        <f t="shared" si="934"/>
        <v>0.8198231274451655</v>
      </c>
      <c r="P3178" s="3">
        <f>IF(L3178&gt;'Power Curve'!$C$37,0,INDEX(Ci,$N3178,1)*POWER(1-O3178,3)+INDEX(Ci,$N3178,2)*3*O3178*POWER(1-O3178,2)+INDEX(Ci,$N3178,3)*3*POWER(O3178,2)*(1-O3178)+INDEX(Ci,$N3178,4)*POWER(O3178,3))</f>
        <v>827.54763152980217</v>
      </c>
      <c r="Q3178" s="3">
        <f>MAX(0,MIN(P3178-V3178+W3178,'Power Curve'!$C$39))</f>
        <v>818.86550068953466</v>
      </c>
      <c r="R3178" s="3">
        <f t="shared" si="935"/>
        <v>610.14998781681084</v>
      </c>
      <c r="S3178" s="3">
        <f t="shared" si="936"/>
        <v>208.71551287272382</v>
      </c>
      <c r="T3178" s="3">
        <f t="shared" si="937"/>
        <v>208.71551287272382</v>
      </c>
      <c r="V3178" s="37">
        <f t="array" ref="V3178">SUM(_xlfn.NORM.DIST($AD$3:$AD$1003,$L3178,$AA3178,FALSE)*WindSpeedStep*$AE$3:$AE$1003)/AG3178</f>
        <v>821.92812901703132</v>
      </c>
      <c r="W3178" s="37">
        <f t="array" ref="W3178">SUM(_xlfn.NORM.DIST($AD$3:$AD$1003,$L3178,$AB3178,FALSE)*WindSpeedStep*$AE$3:$AE$1003)/AH3178</f>
        <v>813.24599817676381</v>
      </c>
      <c r="Y3178" s="1">
        <f t="shared" si="938"/>
        <v>7</v>
      </c>
      <c r="Z3178" s="99">
        <f>IF(L3178&lt;'Power Curve'!$P$28,'Power Curve'!$Q$28,IF(L3178&gt;'Power Curve'!$P$29,'Power Curve'!$Q$29,INDEX(ReferenceTurbulence,Y3178)+(L3178-INDEX(ReferenceTurbulenceWindSpeed,Y3178))*(INDEX(ReferenceTurbulence,Y3178+1)-INDEX(ReferenceTurbulence,Y3178))/(INDEX(ReferenceTurbulenceWindSpeed,Y3178+1)-INDEX(ReferenceTurbulenceWindSpeed,Y3178))))</f>
        <v>0.11944599119455138</v>
      </c>
      <c r="AA3178" s="100">
        <f t="shared" si="944"/>
        <v>0.93522258153902538</v>
      </c>
      <c r="AB3178" s="29">
        <f t="shared" si="945"/>
        <v>0.76121782523058057</v>
      </c>
      <c r="AG3178" s="40">
        <f t="array" ref="AG3178">SUM(_xlfn.NORM.DIST($AD$3:$AD$1003,$F3178,$AA3178,FALSE)*WindSpeedStep)</f>
        <v>1.0000000000000036</v>
      </c>
      <c r="AH3178" s="40">
        <f t="array" ref="AH3178">SUM(_xlfn.NORM.DIST($AD$3:$AD$1003,$F3178,$AB3178,FALSE)*WindSpeedStep)</f>
        <v>1.0000000000000036</v>
      </c>
      <c r="AJ3178" s="47">
        <f t="shared" si="939"/>
        <v>8</v>
      </c>
      <c r="AK3178" s="83" t="b">
        <f>COUNTIF('Power Curve'!$D$2:$D$31,AJ3178)&gt;0</f>
        <v>1</v>
      </c>
      <c r="AL3178" s="83" t="b">
        <f t="shared" si="940"/>
        <v>0</v>
      </c>
      <c r="AM3178" s="83" t="b">
        <f t="shared" si="946"/>
        <v>1</v>
      </c>
      <c r="AN3178" s="47" t="str">
        <f t="shared" si="941"/>
        <v>Outer</v>
      </c>
      <c r="AO3178" s="48" t="str">
        <f t="shared" si="942"/>
        <v>0.5-0.6</v>
      </c>
      <c r="AP3178" s="49" t="str">
        <f t="shared" si="947"/>
        <v>10-11</v>
      </c>
      <c r="AQ3178" s="49" t="str">
        <f t="shared" si="948"/>
        <v>Apr</v>
      </c>
      <c r="AR3178" s="48" t="str">
        <f t="shared" si="949"/>
        <v>305-315</v>
      </c>
      <c r="AS3178" s="49" t="str">
        <f t="shared" si="943"/>
        <v>HWS-LTI</v>
      </c>
    </row>
    <row r="3179" spans="5:45" x14ac:dyDescent="0.3">
      <c r="E3179" s="15">
        <v>41000.430555555555</v>
      </c>
      <c r="F3179" s="21">
        <v>7.91</v>
      </c>
      <c r="G3179" s="21">
        <v>911.13002777099632</v>
      </c>
      <c r="H3179" s="42">
        <v>1.1830612671900673</v>
      </c>
      <c r="I3179" s="35">
        <v>303.39999999999998</v>
      </c>
      <c r="J3179" s="43">
        <v>0.13780025284450065</v>
      </c>
      <c r="K3179" s="44">
        <v>5.8540097021304256E-2</v>
      </c>
      <c r="L3179" s="26">
        <f t="shared" si="931"/>
        <v>7.8186816878191934</v>
      </c>
      <c r="M3179" s="26">
        <f t="shared" si="932"/>
        <v>0.56645243510723353</v>
      </c>
      <c r="N3179" s="96">
        <f t="shared" si="933"/>
        <v>8</v>
      </c>
      <c r="O3179" s="26">
        <f t="shared" si="934"/>
        <v>0.80876454479782878</v>
      </c>
      <c r="P3179" s="3">
        <f>IF(L3179&gt;'Power Curve'!$C$37,0,INDEX(Ci,$N3179,1)*POWER(1-O3179,3)+INDEX(Ci,$N3179,2)*3*O3179*POWER(1-O3179,2)+INDEX(Ci,$N3179,3)*3*POWER(O3179,2)*(1-O3179)+INDEX(Ci,$N3179,4)*POWER(O3179,3))</f>
        <v>824.3052494252305</v>
      </c>
      <c r="Q3179" s="3">
        <f>MAX(0,MIN(P3179-V3179+W3179,'Power Curve'!$C$39))</f>
        <v>832.52939641013211</v>
      </c>
      <c r="R3179" s="3">
        <f t="shared" si="935"/>
        <v>911.13002777099632</v>
      </c>
      <c r="S3179" s="3">
        <f t="shared" si="936"/>
        <v>-78.600631360864213</v>
      </c>
      <c r="T3179" s="3">
        <f t="shared" si="937"/>
        <v>78.600631360864213</v>
      </c>
      <c r="V3179" s="37">
        <f t="array" ref="V3179">SUM(_xlfn.NORM.DIST($AD$3:$AD$1003,$L3179,$AA3179,FALSE)*WindSpeedStep*$AE$3:$AE$1003)/AG3179</f>
        <v>818.64413691984203</v>
      </c>
      <c r="W3179" s="37">
        <f t="array" ref="W3179">SUM(_xlfn.NORM.DIST($AD$3:$AD$1003,$L3179,$AB3179,FALSE)*WindSpeedStep*$AE$3:$AE$1003)/AH3179</f>
        <v>826.86828390474363</v>
      </c>
      <c r="Y3179" s="1">
        <f t="shared" si="938"/>
        <v>7</v>
      </c>
      <c r="Z3179" s="99">
        <f>IF(L3179&lt;'Power Curve'!$P$28,'Power Curve'!$Q$28,IF(L3179&gt;'Power Curve'!$P$29,'Power Curve'!$Q$29,INDEX(ReferenceTurbulence,Y3179)+(L3179-INDEX(ReferenceTurbulenceWindSpeed,Y3179))*(INDEX(ReferenceTurbulence,Y3179+1)-INDEX(ReferenceTurbulence,Y3179))/(INDEX(ReferenceTurbulenceWindSpeed,Y3179+1)-INDEX(ReferenceTurbulenceWindSpeed,Y3179))))</f>
        <v>0.1194490429034076</v>
      </c>
      <c r="AA3179" s="100">
        <f t="shared" si="944"/>
        <v>0.93393404437640226</v>
      </c>
      <c r="AB3179" s="29">
        <f t="shared" si="945"/>
        <v>1.0774163134921519</v>
      </c>
      <c r="AG3179" s="40">
        <f t="array" ref="AG3179">SUM(_xlfn.NORM.DIST($AD$3:$AD$1003,$F3179,$AA3179,FALSE)*WindSpeedStep)</f>
        <v>1.0000000000000038</v>
      </c>
      <c r="AH3179" s="40">
        <f t="array" ref="AH3179">SUM(_xlfn.NORM.DIST($AD$3:$AD$1003,$F3179,$AB3179,FALSE)*WindSpeedStep)</f>
        <v>0.99999999999993028</v>
      </c>
      <c r="AJ3179" s="47">
        <f t="shared" si="939"/>
        <v>8</v>
      </c>
      <c r="AK3179" s="83" t="b">
        <f>COUNTIF('Power Curve'!$D$2:$D$31,AJ3179)&gt;0</f>
        <v>1</v>
      </c>
      <c r="AL3179" s="83" t="b">
        <f t="shared" si="940"/>
        <v>0</v>
      </c>
      <c r="AM3179" s="83" t="b">
        <f t="shared" si="946"/>
        <v>1</v>
      </c>
      <c r="AN3179" s="47" t="str">
        <f t="shared" si="941"/>
        <v>Outer</v>
      </c>
      <c r="AO3179" s="48" t="str">
        <f t="shared" si="942"/>
        <v>0.5-0.6</v>
      </c>
      <c r="AP3179" s="49" t="str">
        <f t="shared" si="947"/>
        <v>10-11</v>
      </c>
      <c r="AQ3179" s="49" t="str">
        <f t="shared" si="948"/>
        <v>Apr</v>
      </c>
      <c r="AR3179" s="48" t="str">
        <f t="shared" si="949"/>
        <v>295-305</v>
      </c>
      <c r="AS3179" s="49" t="str">
        <f t="shared" si="943"/>
        <v>Inner-TI</v>
      </c>
    </row>
    <row r="3180" spans="5:45" x14ac:dyDescent="0.3">
      <c r="E3180" s="15">
        <v>41000.4375</v>
      </c>
      <c r="F3180" s="21">
        <v>7.06</v>
      </c>
      <c r="G3180" s="21">
        <v>641.36001968383789</v>
      </c>
      <c r="H3180" s="42">
        <v>1.1826653437360648</v>
      </c>
      <c r="I3180" s="35">
        <v>301.7</v>
      </c>
      <c r="J3180" s="43">
        <v>0.1104815864022663</v>
      </c>
      <c r="K3180" s="44">
        <v>0.10069011408598666</v>
      </c>
      <c r="L3180" s="26">
        <f t="shared" si="931"/>
        <v>6.9777160928291391</v>
      </c>
      <c r="M3180" s="26">
        <f t="shared" si="932"/>
        <v>0.43647849148188628</v>
      </c>
      <c r="N3180" s="96">
        <f t="shared" si="933"/>
        <v>7</v>
      </c>
      <c r="O3180" s="26">
        <f t="shared" si="934"/>
        <v>0.96197198923929494</v>
      </c>
      <c r="P3180" s="3">
        <f>IF(L3180&gt;'Power Curve'!$C$37,0,INDEX(Ci,$N3180,1)*POWER(1-O3180,3)+INDEX(Ci,$N3180,2)*3*O3180*POWER(1-O3180,2)+INDEX(Ci,$N3180,3)*3*POWER(O3180,2)*(1-O3180)+INDEX(Ci,$N3180,4)*POWER(O3180,3))</f>
        <v>590.72342160942321</v>
      </c>
      <c r="Q3180" s="3">
        <f>MAX(0,MIN(P3180-V3180+W3180,'Power Curve'!$C$39))</f>
        <v>587.90841493813468</v>
      </c>
      <c r="R3180" s="3">
        <f t="shared" si="935"/>
        <v>641.36001968383789</v>
      </c>
      <c r="S3180" s="3">
        <f t="shared" si="936"/>
        <v>-53.451604745703207</v>
      </c>
      <c r="T3180" s="3">
        <f t="shared" si="937"/>
        <v>53.451604745703207</v>
      </c>
      <c r="V3180" s="37">
        <f t="array" ref="V3180">SUM(_xlfn.NORM.DIST($AD$3:$AD$1003,$L3180,$AA3180,FALSE)*WindSpeedStep*$AE$3:$AE$1003)/AG3180</f>
        <v>588.40884961339259</v>
      </c>
      <c r="W3180" s="37">
        <f t="array" ref="W3180">SUM(_xlfn.NORM.DIST($AD$3:$AD$1003,$L3180,$AB3180,FALSE)*WindSpeedStep*$AE$3:$AE$1003)/AH3180</f>
        <v>585.59384294210406</v>
      </c>
      <c r="Y3180" s="1">
        <f t="shared" si="938"/>
        <v>6</v>
      </c>
      <c r="Z3180" s="99">
        <f>IF(L3180&lt;'Power Curve'!$P$28,'Power Curve'!$Q$28,IF(L3180&gt;'Power Curve'!$P$29,'Power Curve'!$Q$29,INDEX(ReferenceTurbulence,Y3180)+(L3180-INDEX(ReferenceTurbulenceWindSpeed,Y3180))*(INDEX(ReferenceTurbulence,Y3180+1)-INDEX(ReferenceTurbulence,Y3180))/(INDEX(ReferenceTurbulenceWindSpeed,Y3180+1)-INDEX(ReferenceTurbulenceWindSpeed,Y3180))))</f>
        <v>0.11974576341712126</v>
      </c>
      <c r="AA3180" s="100">
        <f t="shared" si="944"/>
        <v>0.8355519404437578</v>
      </c>
      <c r="AB3180" s="29">
        <f t="shared" si="945"/>
        <v>0.77090914340038652</v>
      </c>
      <c r="AG3180" s="40">
        <f t="array" ref="AG3180">SUM(_xlfn.NORM.DIST($AD$3:$AD$1003,$F3180,$AA3180,FALSE)*WindSpeedStep)</f>
        <v>1.0000000000000036</v>
      </c>
      <c r="AH3180" s="40">
        <f t="array" ref="AH3180">SUM(_xlfn.NORM.DIST($AD$3:$AD$1003,$F3180,$AB3180,FALSE)*WindSpeedStep)</f>
        <v>1.0000000000000038</v>
      </c>
      <c r="AJ3180" s="47">
        <f t="shared" si="939"/>
        <v>7</v>
      </c>
      <c r="AK3180" s="83" t="b">
        <f>COUNTIF('Power Curve'!$D$2:$D$31,AJ3180)&gt;0</f>
        <v>1</v>
      </c>
      <c r="AL3180" s="83" t="b">
        <f t="shared" si="940"/>
        <v>0</v>
      </c>
      <c r="AM3180" s="83" t="b">
        <f t="shared" si="946"/>
        <v>1</v>
      </c>
      <c r="AN3180" s="47" t="str">
        <f t="shared" si="941"/>
        <v>Inner</v>
      </c>
      <c r="AO3180" s="48" t="str">
        <f t="shared" si="942"/>
        <v>0.4-0.5</v>
      </c>
      <c r="AP3180" s="49" t="str">
        <f t="shared" si="947"/>
        <v>10-11</v>
      </c>
      <c r="AQ3180" s="49" t="str">
        <f t="shared" si="948"/>
        <v>Apr</v>
      </c>
      <c r="AR3180" s="48" t="str">
        <f t="shared" si="949"/>
        <v>295-305</v>
      </c>
      <c r="AS3180" s="49" t="str">
        <f t="shared" si="943"/>
        <v>Inner-TI</v>
      </c>
    </row>
    <row r="3181" spans="5:45" x14ac:dyDescent="0.3">
      <c r="E3181" s="15">
        <v>41000.444444444445</v>
      </c>
      <c r="F3181" s="21">
        <v>9.1199999999999992</v>
      </c>
      <c r="G3181" s="21">
        <v>1254.480003356934</v>
      </c>
      <c r="H3181" s="42">
        <v>1.1841027095288392</v>
      </c>
      <c r="I3181" s="35">
        <v>297.7</v>
      </c>
      <c r="J3181" s="43">
        <v>0.11732456140350879</v>
      </c>
      <c r="K3181" s="44">
        <v>0.11516236888639222</v>
      </c>
      <c r="L3181" s="26">
        <f t="shared" si="931"/>
        <v>9.0173570662061397</v>
      </c>
      <c r="M3181" s="26">
        <f t="shared" si="932"/>
        <v>0.75171157886257256</v>
      </c>
      <c r="N3181" s="96">
        <f t="shared" si="933"/>
        <v>10</v>
      </c>
      <c r="O3181" s="26">
        <f t="shared" si="934"/>
        <v>8.736830472921191E-3</v>
      </c>
      <c r="P3181" s="3">
        <f>IF(L3181&gt;'Power Curve'!$C$37,0,INDEX(Ci,$N3181,1)*POWER(1-O3181,3)+INDEX(Ci,$N3181,2)*3*O3181*POWER(1-O3181,2)+INDEX(Ci,$N3181,3)*3*POWER(O3181,2)*(1-O3181)+INDEX(Ci,$N3181,4)*POWER(O3181,3))</f>
        <v>1201.0092162385181</v>
      </c>
      <c r="Q3181" s="3">
        <f>MAX(0,MIN(P3181-V3181+W3181,'Power Curve'!$C$39))</f>
        <v>1200.5383183016186</v>
      </c>
      <c r="R3181" s="3">
        <f t="shared" si="935"/>
        <v>1254.480003356934</v>
      </c>
      <c r="S3181" s="3">
        <f t="shared" si="936"/>
        <v>-53.941685055315475</v>
      </c>
      <c r="T3181" s="3">
        <f t="shared" si="937"/>
        <v>53.941685055315475</v>
      </c>
      <c r="V3181" s="37">
        <f t="array" ref="V3181">SUM(_xlfn.NORM.DIST($AD$3:$AD$1003,$L3181,$AA3181,FALSE)*WindSpeedStep*$AE$3:$AE$1003)/AG3181</f>
        <v>1212.2408679498512</v>
      </c>
      <c r="W3181" s="37">
        <f t="array" ref="W3181">SUM(_xlfn.NORM.DIST($AD$3:$AD$1003,$L3181,$AB3181,FALSE)*WindSpeedStep*$AE$3:$AE$1003)/AH3181</f>
        <v>1211.7699700129517</v>
      </c>
      <c r="Y3181" s="1">
        <f t="shared" si="938"/>
        <v>9</v>
      </c>
      <c r="Z3181" s="99">
        <f>IF(L3181&lt;'Power Curve'!$P$28,'Power Curve'!$Q$28,IF(L3181&gt;'Power Curve'!$P$29,'Power Curve'!$Q$29,INDEX(ReferenceTurbulence,Y3181)+(L3181-INDEX(ReferenceTurbulenceWindSpeed,Y3181))*(INDEX(ReferenceTurbulence,Y3181+1)-INDEX(ReferenceTurbulence,Y3181))/(INDEX(ReferenceTurbulenceWindSpeed,Y3181+1)-INDEX(ReferenceTurbulenceWindSpeed,Y3181))))</f>
        <v>0.120541029618876</v>
      </c>
      <c r="AA3181" s="100">
        <f t="shared" si="944"/>
        <v>1.0869615052015351</v>
      </c>
      <c r="AB3181" s="29">
        <f t="shared" si="945"/>
        <v>1.0579574628114661</v>
      </c>
      <c r="AG3181" s="40">
        <f t="array" ref="AG3181">SUM(_xlfn.NORM.DIST($AD$3:$AD$1003,$F3181,$AA3181,FALSE)*WindSpeedStep)</f>
        <v>1.0000000000000036</v>
      </c>
      <c r="AH3181" s="40">
        <f t="array" ref="AH3181">SUM(_xlfn.NORM.DIST($AD$3:$AD$1003,$F3181,$AB3181,FALSE)*WindSpeedStep)</f>
        <v>1.0000000000000031</v>
      </c>
      <c r="AJ3181" s="47">
        <f t="shared" si="939"/>
        <v>9</v>
      </c>
      <c r="AK3181" s="83" t="b">
        <f>COUNTIF('Power Curve'!$D$2:$D$31,AJ3181)&gt;0</f>
        <v>1</v>
      </c>
      <c r="AL3181" s="83" t="b">
        <f t="shared" si="940"/>
        <v>0</v>
      </c>
      <c r="AM3181" s="83" t="b">
        <f t="shared" si="946"/>
        <v>1</v>
      </c>
      <c r="AN3181" s="47" t="str">
        <f t="shared" si="941"/>
        <v>Inner</v>
      </c>
      <c r="AO3181" s="48" t="str">
        <f t="shared" si="942"/>
        <v>0.7-0.8</v>
      </c>
      <c r="AP3181" s="49" t="str">
        <f t="shared" si="947"/>
        <v>10-11</v>
      </c>
      <c r="AQ3181" s="49" t="str">
        <f t="shared" si="948"/>
        <v>Apr</v>
      </c>
      <c r="AR3181" s="48" t="str">
        <f t="shared" si="949"/>
        <v>295-305</v>
      </c>
      <c r="AS3181" s="49" t="str">
        <f t="shared" si="943"/>
        <v>Inner-TI</v>
      </c>
    </row>
    <row r="3182" spans="5:45" x14ac:dyDescent="0.3">
      <c r="E3182" s="15">
        <v>41000.451388888891</v>
      </c>
      <c r="F3182" s="21">
        <v>9.39</v>
      </c>
      <c r="G3182" s="21">
        <v>1349.4899749755909</v>
      </c>
      <c r="H3182" s="42">
        <v>1.1857807224511989</v>
      </c>
      <c r="I3182" s="35">
        <v>308.39999999999998</v>
      </c>
      <c r="J3182" s="43">
        <v>7.6677316293929709E-2</v>
      </c>
      <c r="K3182" s="44">
        <v>6.468162818118918E-2</v>
      </c>
      <c r="L3182" s="26">
        <f t="shared" si="931"/>
        <v>9.2887018824047143</v>
      </c>
      <c r="M3182" s="26">
        <f t="shared" si="932"/>
        <v>0.79364879490770801</v>
      </c>
      <c r="N3182" s="96">
        <f t="shared" si="933"/>
        <v>10</v>
      </c>
      <c r="O3182" s="26">
        <f t="shared" si="934"/>
        <v>0.29715878621612907</v>
      </c>
      <c r="P3182" s="3">
        <f>IF(L3182&gt;'Power Curve'!$C$37,0,INDEX(Ci,$N3182,1)*POWER(1-O3182,3)+INDEX(Ci,$N3182,2)*3*O3182*POWER(1-O3182,2)+INDEX(Ci,$N3182,3)*3*POWER(O3182,2)*(1-O3182)+INDEX(Ci,$N3182,4)*POWER(O3182,3))</f>
        <v>1294.9614876513106</v>
      </c>
      <c r="Q3182" s="3">
        <f>MAX(0,MIN(P3182-V3182+W3182,'Power Curve'!$C$39))</f>
        <v>1293.3157083492529</v>
      </c>
      <c r="R3182" s="3">
        <f t="shared" si="935"/>
        <v>1349.4899749755909</v>
      </c>
      <c r="S3182" s="3">
        <f t="shared" si="936"/>
        <v>-56.174266626338067</v>
      </c>
      <c r="T3182" s="3">
        <f t="shared" si="937"/>
        <v>56.174266626338067</v>
      </c>
      <c r="V3182" s="37">
        <f t="array" ref="V3182">SUM(_xlfn.NORM.DIST($AD$3:$AD$1003,$L3182,$AA3182,FALSE)*WindSpeedStep*$AE$3:$AE$1003)/AG3182</f>
        <v>1304.9679249615883</v>
      </c>
      <c r="W3182" s="37">
        <f t="array" ref="W3182">SUM(_xlfn.NORM.DIST($AD$3:$AD$1003,$L3182,$AB3182,FALSE)*WindSpeedStep*$AE$3:$AE$1003)/AH3182</f>
        <v>1303.3221456595306</v>
      </c>
      <c r="Y3182" s="1">
        <f t="shared" si="938"/>
        <v>9</v>
      </c>
      <c r="Z3182" s="99">
        <f>IF(L3182&lt;'Power Curve'!$P$28,'Power Curve'!$Q$28,IF(L3182&gt;'Power Curve'!$P$29,'Power Curve'!$Q$29,INDEX(ReferenceTurbulence,Y3182)+(L3182-INDEX(ReferenceTurbulenceWindSpeed,Y3182))*(INDEX(ReferenceTurbulence,Y3182+1)-INDEX(ReferenceTurbulence,Y3182))/(INDEX(ReferenceTurbulenceWindSpeed,Y3182+1)-INDEX(ReferenceTurbulenceWindSpeed,Y3182))))</f>
        <v>0.12038969974807302</v>
      </c>
      <c r="AA3182" s="100">
        <f t="shared" si="944"/>
        <v>1.1182640306720641</v>
      </c>
      <c r="AB3182" s="29">
        <f t="shared" si="945"/>
        <v>0.71223273219716654</v>
      </c>
      <c r="AG3182" s="40">
        <f t="array" ref="AG3182">SUM(_xlfn.NORM.DIST($AD$3:$AD$1003,$F3182,$AA3182,FALSE)*WindSpeedStep)</f>
        <v>1.0000000000000042</v>
      </c>
      <c r="AH3182" s="40">
        <f t="array" ref="AH3182">SUM(_xlfn.NORM.DIST($AD$3:$AD$1003,$F3182,$AB3182,FALSE)*WindSpeedStep)</f>
        <v>1.0000000000000038</v>
      </c>
      <c r="AJ3182" s="47">
        <f t="shared" si="939"/>
        <v>9</v>
      </c>
      <c r="AK3182" s="83" t="b">
        <f>COUNTIF('Power Curve'!$D$2:$D$31,AJ3182)&gt;0</f>
        <v>1</v>
      </c>
      <c r="AL3182" s="83" t="b">
        <f t="shared" si="940"/>
        <v>0</v>
      </c>
      <c r="AM3182" s="83" t="b">
        <f t="shared" si="946"/>
        <v>1</v>
      </c>
      <c r="AN3182" s="47" t="str">
        <f t="shared" si="941"/>
        <v>Outer</v>
      </c>
      <c r="AO3182" s="48" t="str">
        <f t="shared" si="942"/>
        <v>0.7-0.8</v>
      </c>
      <c r="AP3182" s="49" t="str">
        <f t="shared" si="947"/>
        <v>10-11</v>
      </c>
      <c r="AQ3182" s="49" t="str">
        <f t="shared" si="948"/>
        <v>Apr</v>
      </c>
      <c r="AR3182" s="48" t="str">
        <f t="shared" si="949"/>
        <v>305-315</v>
      </c>
      <c r="AS3182" s="49" t="str">
        <f t="shared" si="943"/>
        <v>HWS-LTI</v>
      </c>
    </row>
    <row r="3183" spans="5:45" x14ac:dyDescent="0.3">
      <c r="E3183" s="15">
        <v>41000.458333333336</v>
      </c>
      <c r="F3183" s="21">
        <v>7.68</v>
      </c>
      <c r="G3183" s="21">
        <v>881.50001144409157</v>
      </c>
      <c r="H3183" s="42">
        <v>1.186267351453786</v>
      </c>
      <c r="I3183" s="35">
        <v>317.39999999999998</v>
      </c>
      <c r="J3183" s="43">
        <v>0.17057291666666669</v>
      </c>
      <c r="K3183" s="44">
        <v>0.19722800947382735</v>
      </c>
      <c r="L3183" s="26">
        <f t="shared" si="931"/>
        <v>7.5981882584045568</v>
      </c>
      <c r="M3183" s="26">
        <f t="shared" si="932"/>
        <v>0.53237446481305473</v>
      </c>
      <c r="N3183" s="96">
        <f t="shared" si="933"/>
        <v>8</v>
      </c>
      <c r="O3183" s="26">
        <f t="shared" si="934"/>
        <v>0.58684206142461492</v>
      </c>
      <c r="P3183" s="3">
        <f>IF(L3183&gt;'Power Curve'!$C$37,0,INDEX(Ci,$N3183,1)*POWER(1-O3183,3)+INDEX(Ci,$N3183,2)*3*O3183*POWER(1-O3183,2)+INDEX(Ci,$N3183,3)*3*POWER(O3183,2)*(1-O3183)+INDEX(Ci,$N3183,4)*POWER(O3183,3))</f>
        <v>759.9849824643394</v>
      </c>
      <c r="Q3183" s="3">
        <f>MAX(0,MIN(P3183-V3183+W3183,'Power Curve'!$C$39))</f>
        <v>783.07862991792024</v>
      </c>
      <c r="R3183" s="3">
        <f t="shared" si="935"/>
        <v>881.50001144409157</v>
      </c>
      <c r="S3183" s="3">
        <f t="shared" si="936"/>
        <v>-98.421381526171331</v>
      </c>
      <c r="T3183" s="3">
        <f t="shared" si="937"/>
        <v>98.421381526171331</v>
      </c>
      <c r="V3183" s="37">
        <f t="array" ref="V3183">SUM(_xlfn.NORM.DIST($AD$3:$AD$1003,$L3183,$AA3183,FALSE)*WindSpeedStep*$AE$3:$AE$1003)/AG3183</f>
        <v>754.27183348657866</v>
      </c>
      <c r="W3183" s="37">
        <f t="array" ref="W3183">SUM(_xlfn.NORM.DIST($AD$3:$AD$1003,$L3183,$AB3183,FALSE)*WindSpeedStep*$AE$3:$AE$1003)/AH3183</f>
        <v>777.3654809401595</v>
      </c>
      <c r="Y3183" s="1">
        <f t="shared" si="938"/>
        <v>7</v>
      </c>
      <c r="Z3183" s="99">
        <f>IF(L3183&lt;'Power Curve'!$P$28,'Power Curve'!$Q$28,IF(L3183&gt;'Power Curve'!$P$29,'Power Curve'!$Q$29,INDEX(ReferenceTurbulence,Y3183)+(L3183-INDEX(ReferenceTurbulenceWindSpeed,Y3183))*(INDEX(ReferenceTurbulence,Y3183+1)-INDEX(ReferenceTurbulence,Y3183))/(INDEX(ReferenceTurbulenceWindSpeed,Y3183+1)-INDEX(ReferenceTurbulenceWindSpeed,Y3183))))</f>
        <v>0.11951028427850091</v>
      </c>
      <c r="AA3183" s="100">
        <f t="shared" si="944"/>
        <v>0.90806163876349633</v>
      </c>
      <c r="AB3183" s="29">
        <f t="shared" si="945"/>
        <v>1.2960451326184856</v>
      </c>
      <c r="AG3183" s="40">
        <f t="array" ref="AG3183">SUM(_xlfn.NORM.DIST($AD$3:$AD$1003,$F3183,$AA3183,FALSE)*WindSpeedStep)</f>
        <v>1.000000000000004</v>
      </c>
      <c r="AH3183" s="40">
        <f t="array" ref="AH3183">SUM(_xlfn.NORM.DIST($AD$3:$AD$1003,$F3183,$AB3183,FALSE)*WindSpeedStep)</f>
        <v>0.99999999878263413</v>
      </c>
      <c r="AJ3183" s="47">
        <f t="shared" si="939"/>
        <v>8</v>
      </c>
      <c r="AK3183" s="83" t="b">
        <f>COUNTIF('Power Curve'!$D$2:$D$31,AJ3183)&gt;0</f>
        <v>1</v>
      </c>
      <c r="AL3183" s="83" t="b">
        <f t="shared" si="940"/>
        <v>0</v>
      </c>
      <c r="AM3183" s="83" t="b">
        <f t="shared" si="946"/>
        <v>1</v>
      </c>
      <c r="AN3183" s="47" t="str">
        <f t="shared" si="941"/>
        <v>Outer</v>
      </c>
      <c r="AO3183" s="48" t="str">
        <f t="shared" si="942"/>
        <v>0.5-0.6</v>
      </c>
      <c r="AP3183" s="49" t="str">
        <f t="shared" si="947"/>
        <v>11-12</v>
      </c>
      <c r="AQ3183" s="49" t="str">
        <f t="shared" si="948"/>
        <v>Apr</v>
      </c>
      <c r="AR3183" s="48" t="str">
        <f t="shared" si="949"/>
        <v>315-325</v>
      </c>
      <c r="AS3183" s="49" t="str">
        <f t="shared" si="943"/>
        <v>HWS-HTI</v>
      </c>
    </row>
    <row r="3184" spans="5:45" x14ac:dyDescent="0.3">
      <c r="E3184" s="15">
        <v>41000.479166666664</v>
      </c>
      <c r="F3184" s="21">
        <v>7.99</v>
      </c>
      <c r="G3184" s="21">
        <v>733.85999679565475</v>
      </c>
      <c r="H3184" s="42">
        <v>1.1823254119854307</v>
      </c>
      <c r="I3184" s="35">
        <v>308.89999999999998</v>
      </c>
      <c r="J3184" s="43">
        <v>0.1276595744680851</v>
      </c>
      <c r="K3184" s="44">
        <v>4.5116582236800283E-2</v>
      </c>
      <c r="L3184" s="26">
        <f t="shared" si="931"/>
        <v>7.8961203261833059</v>
      </c>
      <c r="M3184" s="26">
        <f t="shared" si="932"/>
        <v>0.57842082629603109</v>
      </c>
      <c r="N3184" s="96">
        <f t="shared" si="933"/>
        <v>8</v>
      </c>
      <c r="O3184" s="26">
        <f t="shared" si="934"/>
        <v>0.88670507563553946</v>
      </c>
      <c r="P3184" s="3">
        <f>IF(L3184&gt;'Power Curve'!$C$37,0,INDEX(Ci,$N3184,1)*POWER(1-O3184,3)+INDEX(Ci,$N3184,2)*3*O3184*POWER(1-O3184,2)+INDEX(Ci,$N3184,3)*3*POWER(O3184,2)*(1-O3184)+INDEX(Ci,$N3184,4)*POWER(O3184,3))</f>
        <v>847.21851114315473</v>
      </c>
      <c r="Q3184" s="3">
        <f>MAX(0,MIN(P3184-V3184+W3184,'Power Curve'!$C$39))</f>
        <v>850.88539574523702</v>
      </c>
      <c r="R3184" s="3">
        <f t="shared" si="935"/>
        <v>733.85999679565475</v>
      </c>
      <c r="S3184" s="3">
        <f t="shared" si="936"/>
        <v>117.02539894958227</v>
      </c>
      <c r="T3184" s="3">
        <f t="shared" si="937"/>
        <v>117.02539894958227</v>
      </c>
      <c r="V3184" s="37">
        <f t="array" ref="V3184">SUM(_xlfn.NORM.DIST($AD$3:$AD$1003,$L3184,$AA3184,FALSE)*WindSpeedStep*$AE$3:$AE$1003)/AG3184</f>
        <v>841.94362397740599</v>
      </c>
      <c r="W3184" s="37">
        <f t="array" ref="W3184">SUM(_xlfn.NORM.DIST($AD$3:$AD$1003,$L3184,$AB3184,FALSE)*WindSpeedStep*$AE$3:$AE$1003)/AH3184</f>
        <v>845.61050857948828</v>
      </c>
      <c r="Y3184" s="1">
        <f t="shared" si="938"/>
        <v>7</v>
      </c>
      <c r="Z3184" s="99">
        <f>IF(L3184&lt;'Power Curve'!$P$28,'Power Curve'!$Q$28,IF(L3184&gt;'Power Curve'!$P$29,'Power Curve'!$Q$29,INDEX(ReferenceTurbulence,Y3184)+(L3184-INDEX(ReferenceTurbulenceWindSpeed,Y3184))*(INDEX(ReferenceTurbulence,Y3184+1)-INDEX(ReferenceTurbulence,Y3184))/(INDEX(ReferenceTurbulenceWindSpeed,Y3184+1)-INDEX(ReferenceTurbulenceWindSpeed,Y3184))))</f>
        <v>0.11942753455864032</v>
      </c>
      <c r="AA3184" s="100">
        <f t="shared" si="944"/>
        <v>0.94301418313443897</v>
      </c>
      <c r="AB3184" s="29">
        <f t="shared" si="945"/>
        <v>1.0080153607893581</v>
      </c>
      <c r="AG3184" s="40">
        <f t="array" ref="AG3184">SUM(_xlfn.NORM.DIST($AD$3:$AD$1003,$F3184,$AA3184,FALSE)*WindSpeedStep)</f>
        <v>1.0000000000000038</v>
      </c>
      <c r="AH3184" s="40">
        <f t="array" ref="AH3184">SUM(_xlfn.NORM.DIST($AD$3:$AD$1003,$F3184,$AB3184,FALSE)*WindSpeedStep)</f>
        <v>1.0000000000000027</v>
      </c>
      <c r="AJ3184" s="47">
        <f t="shared" si="939"/>
        <v>8</v>
      </c>
      <c r="AK3184" s="83" t="b">
        <f>COUNTIF('Power Curve'!$D$2:$D$31,AJ3184)&gt;0</f>
        <v>1</v>
      </c>
      <c r="AL3184" s="83" t="b">
        <f t="shared" si="940"/>
        <v>0</v>
      </c>
      <c r="AM3184" s="83" t="b">
        <f t="shared" si="946"/>
        <v>1</v>
      </c>
      <c r="AN3184" s="47" t="str">
        <f t="shared" si="941"/>
        <v>Outer</v>
      </c>
      <c r="AO3184" s="48" t="str">
        <f t="shared" si="942"/>
        <v>0.5-0.6</v>
      </c>
      <c r="AP3184" s="49" t="str">
        <f t="shared" si="947"/>
        <v>11-12</v>
      </c>
      <c r="AQ3184" s="49" t="str">
        <f t="shared" si="948"/>
        <v>Apr</v>
      </c>
      <c r="AR3184" s="48" t="str">
        <f t="shared" si="949"/>
        <v>305-315</v>
      </c>
      <c r="AS3184" s="49" t="str">
        <f t="shared" si="943"/>
        <v>Inner-TI</v>
      </c>
    </row>
    <row r="3185" spans="5:45" x14ac:dyDescent="0.3">
      <c r="E3185" s="15">
        <v>41000.486111111109</v>
      </c>
      <c r="F3185" s="21">
        <v>7.51</v>
      </c>
      <c r="G3185" s="21">
        <v>637.44001960754395</v>
      </c>
      <c r="H3185" s="42">
        <v>1.1825013400092528</v>
      </c>
      <c r="I3185" s="35">
        <v>321.8</v>
      </c>
      <c r="J3185" s="43">
        <v>0.16644474034620507</v>
      </c>
      <c r="K3185" s="44">
        <v>0.19303922542160715</v>
      </c>
      <c r="L3185" s="26">
        <f t="shared" si="931"/>
        <v>7.4221282532674735</v>
      </c>
      <c r="M3185" s="26">
        <f t="shared" si="932"/>
        <v>0.50516382347565703</v>
      </c>
      <c r="N3185" s="96">
        <f t="shared" si="933"/>
        <v>8</v>
      </c>
      <c r="O3185" s="26">
        <f t="shared" si="934"/>
        <v>0.40964098261492288</v>
      </c>
      <c r="P3185" s="3">
        <f>IF(L3185&gt;'Power Curve'!$C$37,0,INDEX(Ci,$N3185,1)*POWER(1-O3185,3)+INDEX(Ci,$N3185,2)*3*O3185*POWER(1-O3185,2)+INDEX(Ci,$N3185,3)*3*POWER(O3185,2)*(1-O3185)+INDEX(Ci,$N3185,4)*POWER(O3185,3))</f>
        <v>709.91447235573662</v>
      </c>
      <c r="Q3185" s="3">
        <f>MAX(0,MIN(P3185-V3185+W3185,'Power Curve'!$C$39))</f>
        <v>730.03771275889608</v>
      </c>
      <c r="R3185" s="3">
        <f t="shared" si="935"/>
        <v>637.44001960754395</v>
      </c>
      <c r="S3185" s="3">
        <f t="shared" si="936"/>
        <v>92.597693151352132</v>
      </c>
      <c r="T3185" s="3">
        <f t="shared" si="937"/>
        <v>92.597693151352132</v>
      </c>
      <c r="V3185" s="37">
        <f t="array" ref="V3185">SUM(_xlfn.NORM.DIST($AD$3:$AD$1003,$L3185,$AA3185,FALSE)*WindSpeedStep*$AE$3:$AE$1003)/AG3185</f>
        <v>704.94888603141442</v>
      </c>
      <c r="W3185" s="37">
        <f t="array" ref="W3185">SUM(_xlfn.NORM.DIST($AD$3:$AD$1003,$L3185,$AB3185,FALSE)*WindSpeedStep*$AE$3:$AE$1003)/AH3185</f>
        <v>725.07212643457387</v>
      </c>
      <c r="Y3185" s="1">
        <f t="shared" si="938"/>
        <v>7</v>
      </c>
      <c r="Z3185" s="99">
        <f>IF(L3185&lt;'Power Curve'!$P$28,'Power Curve'!$Q$28,IF(L3185&gt;'Power Curve'!$P$29,'Power Curve'!$Q$29,INDEX(ReferenceTurbulence,Y3185)+(L3185-INDEX(ReferenceTurbulenceWindSpeed,Y3185))*(INDEX(ReferenceTurbulence,Y3185+1)-INDEX(ReferenceTurbulence,Y3185))/(INDEX(ReferenceTurbulenceWindSpeed,Y3185+1)-INDEX(ReferenceTurbulenceWindSpeed,Y3185))))</f>
        <v>0.11955918440601108</v>
      </c>
      <c r="AA3185" s="100">
        <f t="shared" si="944"/>
        <v>0.88738360051747078</v>
      </c>
      <c r="AB3185" s="29">
        <f t="shared" si="945"/>
        <v>1.2353742099313372</v>
      </c>
      <c r="AG3185" s="40">
        <f t="array" ref="AG3185">SUM(_xlfn.NORM.DIST($AD$3:$AD$1003,$F3185,$AA3185,FALSE)*WindSpeedStep)</f>
        <v>1.0000000000000033</v>
      </c>
      <c r="AH3185" s="40">
        <f t="array" ref="AH3185">SUM(_xlfn.NORM.DIST($AD$3:$AD$1003,$F3185,$AB3185,FALSE)*WindSpeedStep)</f>
        <v>0.99999999953584628</v>
      </c>
      <c r="AJ3185" s="47">
        <f t="shared" si="939"/>
        <v>7</v>
      </c>
      <c r="AK3185" s="83" t="b">
        <f>COUNTIF('Power Curve'!$D$2:$D$31,AJ3185)&gt;0</f>
        <v>1</v>
      </c>
      <c r="AL3185" s="83" t="b">
        <f t="shared" si="940"/>
        <v>0</v>
      </c>
      <c r="AM3185" s="83" t="b">
        <f t="shared" si="946"/>
        <v>1</v>
      </c>
      <c r="AN3185" s="47" t="str">
        <f t="shared" si="941"/>
        <v>Outer</v>
      </c>
      <c r="AO3185" s="48" t="str">
        <f t="shared" si="942"/>
        <v>0.5-0.6</v>
      </c>
      <c r="AP3185" s="49" t="str">
        <f t="shared" si="947"/>
        <v>11-12</v>
      </c>
      <c r="AQ3185" s="49" t="str">
        <f t="shared" si="948"/>
        <v>Apr</v>
      </c>
      <c r="AR3185" s="48" t="str">
        <f t="shared" si="949"/>
        <v>315-325</v>
      </c>
      <c r="AS3185" s="49" t="str">
        <f t="shared" si="943"/>
        <v>HWS-HTI</v>
      </c>
    </row>
    <row r="3186" spans="5:45" x14ac:dyDescent="0.3">
      <c r="E3186" s="15">
        <v>41000.493055555555</v>
      </c>
      <c r="F3186" s="21">
        <v>5.43</v>
      </c>
      <c r="G3186" s="21">
        <v>277.4300079345706</v>
      </c>
      <c r="H3186" s="42">
        <v>1.1840429474736491</v>
      </c>
      <c r="I3186" s="35">
        <v>344.5</v>
      </c>
      <c r="J3186" s="43">
        <v>0.1952117863720074</v>
      </c>
      <c r="K3186" s="44">
        <v>0.30176285529067037</v>
      </c>
      <c r="L3186" s="26">
        <f t="shared" si="931"/>
        <v>5.3687966127593212</v>
      </c>
      <c r="M3186" s="26">
        <f t="shared" si="932"/>
        <v>0.18781479935689438</v>
      </c>
      <c r="N3186" s="96">
        <f t="shared" si="933"/>
        <v>6</v>
      </c>
      <c r="O3186" s="26">
        <f t="shared" si="934"/>
        <v>0.33956939680238113</v>
      </c>
      <c r="P3186" s="3">
        <f>IF(L3186&gt;'Power Curve'!$C$37,0,INDEX(Ci,$N3186,1)*POWER(1-O3186,3)+INDEX(Ci,$N3186,2)*3*O3186*POWER(1-O3186,2)+INDEX(Ci,$N3186,3)*3*POWER(O3186,2)*(1-O3186)+INDEX(Ci,$N3186,4)*POWER(O3186,3))</f>
        <v>262.27637335577634</v>
      </c>
      <c r="Q3186" s="3">
        <f>MAX(0,MIN(P3186-V3186+W3186,'Power Curve'!$C$39))</f>
        <v>272.75379653749008</v>
      </c>
      <c r="R3186" s="3">
        <f t="shared" si="935"/>
        <v>277.4300079345706</v>
      </c>
      <c r="S3186" s="3">
        <f t="shared" si="936"/>
        <v>-4.6762113970805217</v>
      </c>
      <c r="T3186" s="3">
        <f t="shared" si="937"/>
        <v>4.6762113970805217</v>
      </c>
      <c r="V3186" s="37">
        <f t="array" ref="V3186">SUM(_xlfn.NORM.DIST($AD$3:$AD$1003,$L3186,$AA3186,FALSE)*WindSpeedStep*$AE$3:$AE$1003)/AG3186</f>
        <v>251.89494362098844</v>
      </c>
      <c r="W3186" s="37">
        <f t="array" ref="W3186">SUM(_xlfn.NORM.DIST($AD$3:$AD$1003,$L3186,$AB3186,FALSE)*WindSpeedStep*$AE$3:$AE$1003)/AH3186</f>
        <v>262.37236680270217</v>
      </c>
      <c r="Y3186" s="1">
        <f t="shared" si="938"/>
        <v>5</v>
      </c>
      <c r="Z3186" s="99">
        <f>IF(L3186&lt;'Power Curve'!$P$28,'Power Curve'!$Q$28,IF(L3186&gt;'Power Curve'!$P$29,'Power Curve'!$Q$29,INDEX(ReferenceTurbulence,Y3186)+(L3186-INDEX(ReferenceTurbulenceWindSpeed,Y3186))*(INDEX(ReferenceTurbulence,Y3186+1)-INDEX(ReferenceTurbulence,Y3186))/(INDEX(ReferenceTurbulenceWindSpeed,Y3186+1)-INDEX(ReferenceTurbulenceWindSpeed,Y3186))))</f>
        <v>0.11907299588342428</v>
      </c>
      <c r="AA3186" s="100">
        <f t="shared" si="944"/>
        <v>0.63927869697003281</v>
      </c>
      <c r="AB3186" s="29">
        <f t="shared" si="945"/>
        <v>1.0480523774447295</v>
      </c>
      <c r="AG3186" s="40">
        <f t="array" ref="AG3186">SUM(_xlfn.NORM.DIST($AD$3:$AD$1003,$F3186,$AA3186,FALSE)*WindSpeedStep)</f>
        <v>1.0000000000000038</v>
      </c>
      <c r="AH3186" s="40">
        <f t="array" ref="AH3186">SUM(_xlfn.NORM.DIST($AD$3:$AD$1003,$F3186,$AB3186,FALSE)*WindSpeedStep)</f>
        <v>0.99999991557775358</v>
      </c>
      <c r="AJ3186" s="47">
        <f t="shared" si="939"/>
        <v>5</v>
      </c>
      <c r="AK3186" s="83" t="b">
        <f>COUNTIF('Power Curve'!$D$2:$D$31,AJ3186)&gt;0</f>
        <v>1</v>
      </c>
      <c r="AL3186" s="83" t="b">
        <f t="shared" si="940"/>
        <v>0</v>
      </c>
      <c r="AM3186" s="83" t="b">
        <f t="shared" si="946"/>
        <v>1</v>
      </c>
      <c r="AN3186" s="47" t="str">
        <f t="shared" si="941"/>
        <v>Outer</v>
      </c>
      <c r="AO3186" s="48" t="str">
        <f t="shared" si="942"/>
        <v>0.1-0.2</v>
      </c>
      <c r="AP3186" s="49" t="str">
        <f t="shared" si="947"/>
        <v>11-12</v>
      </c>
      <c r="AQ3186" s="49" t="str">
        <f t="shared" si="948"/>
        <v>Apr</v>
      </c>
      <c r="AR3186" s="48" t="str">
        <f t="shared" si="949"/>
        <v>335-345</v>
      </c>
      <c r="AS3186" s="49" t="str">
        <f t="shared" si="943"/>
        <v>LWS-HTI</v>
      </c>
    </row>
    <row r="3187" spans="5:45" x14ac:dyDescent="0.3">
      <c r="E3187" s="15">
        <v>41000.506944444445</v>
      </c>
      <c r="F3187" s="21">
        <v>4.0999999999999996</v>
      </c>
      <c r="G3187" s="21">
        <v>32.319999694824197</v>
      </c>
      <c r="H3187" s="42">
        <v>1.1826172956784435</v>
      </c>
      <c r="I3187" s="35">
        <v>354.8</v>
      </c>
      <c r="J3187" s="43">
        <v>0.14634146341463417</v>
      </c>
      <c r="K3187" s="44">
        <v>0.28182050480982396</v>
      </c>
      <c r="L3187" s="26">
        <f t="shared" si="931"/>
        <v>4.0521598510441859</v>
      </c>
      <c r="M3187" s="26">
        <f t="shared" si="932"/>
        <v>-1.5675656449738947E-2</v>
      </c>
      <c r="N3187" s="96">
        <f t="shared" si="933"/>
        <v>4</v>
      </c>
      <c r="O3187" s="26">
        <f t="shared" si="934"/>
        <v>0.92773817467639352</v>
      </c>
      <c r="P3187" s="3">
        <f>IF(L3187&gt;'Power Curve'!$C$37,0,INDEX(Ci,$N3187,1)*POWER(1-O3187,3)+INDEX(Ci,$N3187,2)*3*O3187*POWER(1-O3187,2)+INDEX(Ci,$N3187,3)*3*POWER(O3187,2)*(1-O3187)+INDEX(Ci,$N3187,4)*POWER(O3187,3))</f>
        <v>68.91382230437938</v>
      </c>
      <c r="Q3187" s="3">
        <f>MAX(0,MIN(P3187-V3187+W3187,'Power Curve'!$C$39))</f>
        <v>79.046420545897746</v>
      </c>
      <c r="R3187" s="3">
        <f t="shared" si="935"/>
        <v>32.319999694824197</v>
      </c>
      <c r="S3187" s="3">
        <f t="shared" si="936"/>
        <v>46.726420851073549</v>
      </c>
      <c r="T3187" s="3">
        <f t="shared" si="937"/>
        <v>46.726420851073549</v>
      </c>
      <c r="V3187" s="37">
        <f t="array" ref="V3187">SUM(_xlfn.NORM.DIST($AD$3:$AD$1003,$L3187,$AA3187,FALSE)*WindSpeedStep*$AE$3:$AE$1003)/AG3187</f>
        <v>33.463330508863677</v>
      </c>
      <c r="W3187" s="37">
        <f t="array" ref="W3187">SUM(_xlfn.NORM.DIST($AD$3:$AD$1003,$L3187,$AB3187,FALSE)*WindSpeedStep*$AE$3:$AE$1003)/AH3187</f>
        <v>43.595928750382043</v>
      </c>
      <c r="Y3187" s="1">
        <f t="shared" si="938"/>
        <v>3</v>
      </c>
      <c r="Z3187" s="99">
        <f>IF(L3187&lt;'Power Curve'!$P$28,'Power Curve'!$Q$28,IF(L3187&gt;'Power Curve'!$P$29,'Power Curve'!$Q$29,INDEX(ReferenceTurbulence,Y3187)+(L3187-INDEX(ReferenceTurbulenceWindSpeed,Y3187))*(INDEX(ReferenceTurbulence,Y3187+1)-INDEX(ReferenceTurbulence,Y3187))/(INDEX(ReferenceTurbulenceWindSpeed,Y3187+1)-INDEX(ReferenceTurbulenceWindSpeed,Y3187))))</f>
        <v>0.11713247834199569</v>
      </c>
      <c r="AA3187" s="100">
        <f t="shared" si="944"/>
        <v>0.47463952599073761</v>
      </c>
      <c r="AB3187" s="29">
        <f t="shared" si="945"/>
        <v>0.59299900259183214</v>
      </c>
      <c r="AG3187" s="40">
        <f t="array" ref="AG3187">SUM(_xlfn.NORM.DIST($AD$3:$AD$1003,$F3187,$AA3187,FALSE)*WindSpeedStep)</f>
        <v>1.0000000000000024</v>
      </c>
      <c r="AH3187" s="40">
        <f t="array" ref="AH3187">SUM(_xlfn.NORM.DIST($AD$3:$AD$1003,$F3187,$AB3187,FALSE)*WindSpeedStep)</f>
        <v>0.99999999999878086</v>
      </c>
      <c r="AJ3187" s="47">
        <f t="shared" si="939"/>
        <v>4</v>
      </c>
      <c r="AK3187" s="83" t="b">
        <f>COUNTIF('Power Curve'!$D$2:$D$31,AJ3187)&gt;0</f>
        <v>1</v>
      </c>
      <c r="AL3187" s="83" t="b">
        <f t="shared" si="940"/>
        <v>0</v>
      </c>
      <c r="AM3187" s="83" t="b">
        <f t="shared" si="946"/>
        <v>1</v>
      </c>
      <c r="AN3187" s="47" t="str">
        <f t="shared" si="941"/>
        <v>Outer</v>
      </c>
      <c r="AO3187" s="48" t="str">
        <f t="shared" si="942"/>
        <v>&lt;0</v>
      </c>
      <c r="AP3187" s="49" t="str">
        <f t="shared" si="947"/>
        <v>12-13</v>
      </c>
      <c r="AQ3187" s="49" t="str">
        <f t="shared" si="948"/>
        <v>Apr</v>
      </c>
      <c r="AR3187" s="48" t="str">
        <f t="shared" si="949"/>
        <v>345-355</v>
      </c>
      <c r="AS3187" s="49" t="str">
        <f t="shared" si="943"/>
        <v>LWS-HTI</v>
      </c>
    </row>
    <row r="3188" spans="5:45" x14ac:dyDescent="0.3">
      <c r="E3188" s="15">
        <v>41000.513888888891</v>
      </c>
      <c r="F3188" s="21">
        <v>4.1100000000000003</v>
      </c>
      <c r="G3188" s="21">
        <v>133.8899936676022</v>
      </c>
      <c r="H3188" s="42">
        <v>1.1805963293390973</v>
      </c>
      <c r="I3188" s="35">
        <v>310</v>
      </c>
      <c r="J3188" s="43">
        <v>0.27737226277372257</v>
      </c>
      <c r="K3188" s="44">
        <v>0.14398020144887952</v>
      </c>
      <c r="L3188" s="26">
        <f t="shared" si="931"/>
        <v>4.0597279828304149</v>
      </c>
      <c r="M3188" s="26">
        <f t="shared" si="932"/>
        <v>-1.4505977285701127E-2</v>
      </c>
      <c r="N3188" s="96">
        <f t="shared" si="933"/>
        <v>4</v>
      </c>
      <c r="O3188" s="26">
        <f t="shared" si="934"/>
        <v>0.93313017379496288</v>
      </c>
      <c r="P3188" s="3">
        <f>IF(L3188&gt;'Power Curve'!$C$37,0,INDEX(Ci,$N3188,1)*POWER(1-O3188,3)+INDEX(Ci,$N3188,2)*3*O3188*POWER(1-O3188,2)+INDEX(Ci,$N3188,3)*3*POWER(O3188,2)*(1-O3188)+INDEX(Ci,$N3188,4)*POWER(O3188,3))</f>
        <v>69.545042892394292</v>
      </c>
      <c r="Q3188" s="3">
        <f>MAX(0,MIN(P3188-V3188+W3188,'Power Curve'!$C$39))</f>
        <v>121.3611034756195</v>
      </c>
      <c r="R3188" s="3">
        <f t="shared" si="935"/>
        <v>133.8899936676022</v>
      </c>
      <c r="S3188" s="3">
        <f t="shared" si="936"/>
        <v>-12.528890191982697</v>
      </c>
      <c r="T3188" s="3">
        <f t="shared" si="937"/>
        <v>12.528890191982697</v>
      </c>
      <c r="V3188" s="37">
        <f t="array" ref="V3188">SUM(_xlfn.NORM.DIST($AD$3:$AD$1003,$L3188,$AA3188,FALSE)*WindSpeedStep*$AE$3:$AE$1003)/AG3188</f>
        <v>34.273882723795602</v>
      </c>
      <c r="W3188" s="37">
        <f t="array" ref="W3188">SUM(_xlfn.NORM.DIST($AD$3:$AD$1003,$L3188,$AB3188,FALSE)*WindSpeedStep*$AE$3:$AE$1003)/AH3188</f>
        <v>86.089943307020803</v>
      </c>
      <c r="Y3188" s="1">
        <f t="shared" si="938"/>
        <v>3</v>
      </c>
      <c r="Z3188" s="99">
        <f>IF(L3188&lt;'Power Curve'!$P$28,'Power Curve'!$Q$28,IF(L3188&gt;'Power Curve'!$P$29,'Power Curve'!$Q$29,INDEX(ReferenceTurbulence,Y3188)+(L3188-INDEX(ReferenceTurbulenceWindSpeed,Y3188))*(INDEX(ReferenceTurbulence,Y3188+1)-INDEX(ReferenceTurbulence,Y3188))/(INDEX(ReferenceTurbulenceWindSpeed,Y3188+1)-INDEX(ReferenceTurbulenceWindSpeed,Y3188))))</f>
        <v>0.11713247834199569</v>
      </c>
      <c r="AA3188" s="100">
        <f t="shared" si="944"/>
        <v>0.47552600002327744</v>
      </c>
      <c r="AB3188" s="29">
        <f t="shared" si="945"/>
        <v>1.1260559368434726</v>
      </c>
      <c r="AG3188" s="40">
        <f t="array" ref="AG3188">SUM(_xlfn.NORM.DIST($AD$3:$AD$1003,$F3188,$AA3188,FALSE)*WindSpeedStep)</f>
        <v>1.0000000000000024</v>
      </c>
      <c r="AH3188" s="40">
        <f t="array" ref="AH3188">SUM(_xlfn.NORM.DIST($AD$3:$AD$1003,$F3188,$AB3188,FALSE)*WindSpeedStep)</f>
        <v>0.999890283108258</v>
      </c>
      <c r="AJ3188" s="47">
        <f t="shared" si="939"/>
        <v>4</v>
      </c>
      <c r="AK3188" s="83" t="b">
        <f>COUNTIF('Power Curve'!$D$2:$D$31,AJ3188)&gt;0</f>
        <v>1</v>
      </c>
      <c r="AL3188" s="83" t="b">
        <f t="shared" si="940"/>
        <v>0</v>
      </c>
      <c r="AM3188" s="83" t="b">
        <f t="shared" si="946"/>
        <v>1</v>
      </c>
      <c r="AN3188" s="47" t="str">
        <f t="shared" si="941"/>
        <v>Outer</v>
      </c>
      <c r="AO3188" s="48" t="str">
        <f t="shared" si="942"/>
        <v>&lt;0</v>
      </c>
      <c r="AP3188" s="49" t="str">
        <f t="shared" si="947"/>
        <v>12-13</v>
      </c>
      <c r="AQ3188" s="49" t="str">
        <f t="shared" si="948"/>
        <v>Apr</v>
      </c>
      <c r="AR3188" s="48" t="str">
        <f t="shared" si="949"/>
        <v>305-315</v>
      </c>
      <c r="AS3188" s="49" t="str">
        <f t="shared" si="943"/>
        <v>LWS-HTI</v>
      </c>
    </row>
    <row r="3189" spans="5:45" x14ac:dyDescent="0.3">
      <c r="E3189" s="15">
        <v>41000.520833333336</v>
      </c>
      <c r="F3189" s="21">
        <v>5.35</v>
      </c>
      <c r="G3189" s="21">
        <v>196.7399978637693</v>
      </c>
      <c r="H3189" s="42">
        <v>1.1792651701688261</v>
      </c>
      <c r="I3189" s="35">
        <v>300.89999999999998</v>
      </c>
      <c r="J3189" s="43">
        <v>0.14953271028037385</v>
      </c>
      <c r="K3189" s="44">
        <v>8.9581354979649072E-2</v>
      </c>
      <c r="L3189" s="26">
        <f t="shared" si="931"/>
        <v>5.2825738402766271</v>
      </c>
      <c r="M3189" s="26">
        <f t="shared" si="932"/>
        <v>0.17448879192371353</v>
      </c>
      <c r="N3189" s="96">
        <f t="shared" si="933"/>
        <v>6</v>
      </c>
      <c r="O3189" s="26">
        <f t="shared" si="934"/>
        <v>0.25362962877146483</v>
      </c>
      <c r="P3189" s="3">
        <f>IF(L3189&gt;'Power Curve'!$C$37,0,INDEX(Ci,$N3189,1)*POWER(1-O3189,3)+INDEX(Ci,$N3189,2)*3*O3189*POWER(1-O3189,2)+INDEX(Ci,$N3189,3)*3*POWER(O3189,2)*(1-O3189)+INDEX(Ci,$N3189,4)*POWER(O3189,3))</f>
        <v>249.63320406105771</v>
      </c>
      <c r="Q3189" s="3">
        <f>MAX(0,MIN(P3189-V3189+W3189,'Power Curve'!$C$39))</f>
        <v>251.55215553012613</v>
      </c>
      <c r="R3189" s="3">
        <f t="shared" si="935"/>
        <v>196.7399978637693</v>
      </c>
      <c r="S3189" s="3">
        <f t="shared" si="936"/>
        <v>54.812157666356825</v>
      </c>
      <c r="T3189" s="3">
        <f t="shared" si="937"/>
        <v>54.812157666356825</v>
      </c>
      <c r="V3189" s="37">
        <f t="array" ref="V3189">SUM(_xlfn.NORM.DIST($AD$3:$AD$1003,$L3189,$AA3189,FALSE)*WindSpeedStep*$AE$3:$AE$1003)/AG3189</f>
        <v>236.41150112540208</v>
      </c>
      <c r="W3189" s="37">
        <f t="array" ref="W3189">SUM(_xlfn.NORM.DIST($AD$3:$AD$1003,$L3189,$AB3189,FALSE)*WindSpeedStep*$AE$3:$AE$1003)/AH3189</f>
        <v>238.3304525944705</v>
      </c>
      <c r="Y3189" s="1">
        <f t="shared" si="938"/>
        <v>5</v>
      </c>
      <c r="Z3189" s="99">
        <f>IF(L3189&lt;'Power Curve'!$P$28,'Power Curve'!$Q$28,IF(L3189&gt;'Power Curve'!$P$29,'Power Curve'!$Q$29,INDEX(ReferenceTurbulence,Y3189)+(L3189-INDEX(ReferenceTurbulenceWindSpeed,Y3189))*(INDEX(ReferenceTurbulence,Y3189+1)-INDEX(ReferenceTurbulence,Y3189))/(INDEX(ReferenceTurbulenceWindSpeed,Y3189+1)-INDEX(ReferenceTurbulenceWindSpeed,Y3189))))</f>
        <v>0.11874339203774296</v>
      </c>
      <c r="AA3189" s="100">
        <f t="shared" si="944"/>
        <v>0.62727073648429288</v>
      </c>
      <c r="AB3189" s="29">
        <f t="shared" si="945"/>
        <v>0.78991758359276676</v>
      </c>
      <c r="AG3189" s="40">
        <f t="array" ref="AG3189">SUM(_xlfn.NORM.DIST($AD$3:$AD$1003,$F3189,$AA3189,FALSE)*WindSpeedStep)</f>
        <v>1.0000000000000036</v>
      </c>
      <c r="AH3189" s="40">
        <f t="array" ref="AH3189">SUM(_xlfn.NORM.DIST($AD$3:$AD$1003,$F3189,$AB3189,FALSE)*WindSpeedStep)</f>
        <v>0.99999999999606382</v>
      </c>
      <c r="AJ3189" s="47">
        <f t="shared" si="939"/>
        <v>5</v>
      </c>
      <c r="AK3189" s="83" t="b">
        <f>COUNTIF('Power Curve'!$D$2:$D$31,AJ3189)&gt;0</f>
        <v>1</v>
      </c>
      <c r="AL3189" s="83" t="b">
        <f t="shared" si="940"/>
        <v>0</v>
      </c>
      <c r="AM3189" s="83" t="b">
        <f t="shared" si="946"/>
        <v>1</v>
      </c>
      <c r="AN3189" s="47" t="str">
        <f t="shared" si="941"/>
        <v>Outer</v>
      </c>
      <c r="AO3189" s="48" t="str">
        <f t="shared" si="942"/>
        <v>0.1-0.2</v>
      </c>
      <c r="AP3189" s="49" t="str">
        <f t="shared" si="947"/>
        <v>12-13</v>
      </c>
      <c r="AQ3189" s="49" t="str">
        <f t="shared" si="948"/>
        <v>Apr</v>
      </c>
      <c r="AR3189" s="48" t="str">
        <f t="shared" si="949"/>
        <v>295-305</v>
      </c>
      <c r="AS3189" s="49" t="str">
        <f t="shared" si="943"/>
        <v>LWS-HTI</v>
      </c>
    </row>
    <row r="3190" spans="5:45" x14ac:dyDescent="0.3">
      <c r="E3190" s="15">
        <v>41000.527777777781</v>
      </c>
      <c r="F3190" s="21">
        <v>4.12</v>
      </c>
      <c r="G3190" s="21">
        <v>107.06000137329148</v>
      </c>
      <c r="H3190" s="42">
        <v>1.1797468599013279</v>
      </c>
      <c r="I3190" s="35">
        <v>349.6</v>
      </c>
      <c r="J3190" s="43">
        <v>0.21844660194174756</v>
      </c>
      <c r="K3190" s="44">
        <v>0.10098702777286872</v>
      </c>
      <c r="L3190" s="26">
        <f t="shared" si="931"/>
        <v>4.0686293702943663</v>
      </c>
      <c r="M3190" s="26">
        <f t="shared" si="932"/>
        <v>-1.3130239158815359E-2</v>
      </c>
      <c r="N3190" s="96">
        <f t="shared" si="933"/>
        <v>4</v>
      </c>
      <c r="O3190" s="26">
        <f t="shared" si="934"/>
        <v>0.9394720656535327</v>
      </c>
      <c r="P3190" s="3">
        <f>IF(L3190&gt;'Power Curve'!$C$37,0,INDEX(Ci,$N3190,1)*POWER(1-O3190,3)+INDEX(Ci,$N3190,2)*3*O3190*POWER(1-O3190,2)+INDEX(Ci,$N3190,3)*3*POWER(O3190,2)*(1-O3190)+INDEX(Ci,$N3190,4)*POWER(O3190,3))</f>
        <v>70.288312201408004</v>
      </c>
      <c r="Q3190" s="3">
        <f>MAX(0,MIN(P3190-V3190+W3190,'Power Curve'!$C$39))</f>
        <v>103.82051463105914</v>
      </c>
      <c r="R3190" s="3">
        <f t="shared" si="935"/>
        <v>107.06000137329148</v>
      </c>
      <c r="S3190" s="3">
        <f t="shared" si="936"/>
        <v>-3.2394867422323443</v>
      </c>
      <c r="T3190" s="3">
        <f t="shared" si="937"/>
        <v>3.2394867422323443</v>
      </c>
      <c r="V3190" s="37">
        <f t="array" ref="V3190">SUM(_xlfn.NORM.DIST($AD$3:$AD$1003,$L3190,$AA3190,FALSE)*WindSpeedStep*$AE$3:$AE$1003)/AG3190</f>
        <v>35.24102907778159</v>
      </c>
      <c r="W3190" s="37">
        <f t="array" ref="W3190">SUM(_xlfn.NORM.DIST($AD$3:$AD$1003,$L3190,$AB3190,FALSE)*WindSpeedStep*$AE$3:$AE$1003)/AH3190</f>
        <v>68.773231507432726</v>
      </c>
      <c r="Y3190" s="1">
        <f t="shared" si="938"/>
        <v>3</v>
      </c>
      <c r="Z3190" s="99">
        <f>IF(L3190&lt;'Power Curve'!$P$28,'Power Curve'!$Q$28,IF(L3190&gt;'Power Curve'!$P$29,'Power Curve'!$Q$29,INDEX(ReferenceTurbulence,Y3190)+(L3190-INDEX(ReferenceTurbulenceWindSpeed,Y3190))*(INDEX(ReferenceTurbulence,Y3190+1)-INDEX(ReferenceTurbulence,Y3190))/(INDEX(ReferenceTurbulenceWindSpeed,Y3190+1)-INDEX(ReferenceTurbulenceWindSpeed,Y3190))))</f>
        <v>0.11713247834199569</v>
      </c>
      <c r="AA3190" s="100">
        <f t="shared" si="944"/>
        <v>0.47656864159761242</v>
      </c>
      <c r="AB3190" s="29">
        <f t="shared" si="945"/>
        <v>0.88877826050119646</v>
      </c>
      <c r="AG3190" s="40">
        <f t="array" ref="AG3190">SUM(_xlfn.NORM.DIST($AD$3:$AD$1003,$F3190,$AA3190,FALSE)*WindSpeedStep)</f>
        <v>1.0000000000000022</v>
      </c>
      <c r="AH3190" s="40">
        <f t="array" ref="AH3190">SUM(_xlfn.NORM.DIST($AD$3:$AD$1003,$F3190,$AB3190,FALSE)*WindSpeedStep)</f>
        <v>0.99999866243163316</v>
      </c>
      <c r="AJ3190" s="47">
        <f t="shared" si="939"/>
        <v>4</v>
      </c>
      <c r="AK3190" s="83" t="b">
        <f>COUNTIF('Power Curve'!$D$2:$D$31,AJ3190)&gt;0</f>
        <v>1</v>
      </c>
      <c r="AL3190" s="83" t="b">
        <f t="shared" si="940"/>
        <v>0</v>
      </c>
      <c r="AM3190" s="83" t="b">
        <f t="shared" si="946"/>
        <v>1</v>
      </c>
      <c r="AN3190" s="47" t="str">
        <f t="shared" si="941"/>
        <v>Outer</v>
      </c>
      <c r="AO3190" s="48" t="str">
        <f t="shared" si="942"/>
        <v>&lt;0</v>
      </c>
      <c r="AP3190" s="49" t="str">
        <f t="shared" si="947"/>
        <v>12-13</v>
      </c>
      <c r="AQ3190" s="49" t="str">
        <f t="shared" si="948"/>
        <v>Apr</v>
      </c>
      <c r="AR3190" s="48" t="str">
        <f t="shared" si="949"/>
        <v>345-355</v>
      </c>
      <c r="AS3190" s="49" t="str">
        <f t="shared" si="943"/>
        <v>LWS-HTI</v>
      </c>
    </row>
    <row r="3191" spans="5:45" x14ac:dyDescent="0.3">
      <c r="E3191" s="15">
        <v>41000.534722222219</v>
      </c>
      <c r="F3191" s="21">
        <v>3.65</v>
      </c>
      <c r="G3191" s="21">
        <v>0.94000005722045987</v>
      </c>
      <c r="H3191" s="42">
        <v>1.1796592506829653</v>
      </c>
      <c r="I3191" s="35">
        <v>305.7</v>
      </c>
      <c r="J3191" s="43">
        <v>0.26575342465753427</v>
      </c>
      <c r="K3191" s="44">
        <v>0.41190000527008969</v>
      </c>
      <c r="L3191" s="26">
        <f t="shared" si="931"/>
        <v>3.6044003854520703</v>
      </c>
      <c r="M3191" s="26">
        <f t="shared" si="932"/>
        <v>-8.4878325245331593E-2</v>
      </c>
      <c r="N3191" s="96">
        <f t="shared" si="933"/>
        <v>4</v>
      </c>
      <c r="O3191" s="26">
        <f t="shared" si="934"/>
        <v>0.60872699569602506</v>
      </c>
      <c r="P3191" s="3">
        <f>IF(L3191&gt;'Power Curve'!$C$37,0,INDEX(Ci,$N3191,1)*POWER(1-O3191,3)+INDEX(Ci,$N3191,2)*3*O3191*POWER(1-O3191,2)+INDEX(Ci,$N3191,3)*3*POWER(O3191,2)*(1-O3191)+INDEX(Ci,$N3191,4)*POWER(O3191,3))</f>
        <v>34.00342453346029</v>
      </c>
      <c r="Q3191" s="3">
        <f>MAX(0,MIN(P3191-V3191+W3191,'Power Curve'!$C$39))</f>
        <v>66.836972965372809</v>
      </c>
      <c r="R3191" s="3">
        <f t="shared" si="935"/>
        <v>0.94000005722045987</v>
      </c>
      <c r="S3191" s="3">
        <f t="shared" si="936"/>
        <v>65.89697290815235</v>
      </c>
      <c r="T3191" s="3">
        <f t="shared" si="937"/>
        <v>65.89697290815235</v>
      </c>
      <c r="V3191" s="37">
        <f t="array" ref="V3191">SUM(_xlfn.NORM.DIST($AD$3:$AD$1003,$L3191,$AA3191,FALSE)*WindSpeedStep*$AE$3:$AE$1003)/AG3191</f>
        <v>4.5584440712743861</v>
      </c>
      <c r="W3191" s="37">
        <f t="array" ref="W3191">SUM(_xlfn.NORM.DIST($AD$3:$AD$1003,$L3191,$AB3191,FALSE)*WindSpeedStep*$AE$3:$AE$1003)/AH3191</f>
        <v>37.391992503186913</v>
      </c>
      <c r="Y3191" s="1">
        <f t="shared" si="938"/>
        <v>3</v>
      </c>
      <c r="Z3191" s="99">
        <f>IF(L3191&lt;'Power Curve'!$P$28,'Power Curve'!$Q$28,IF(L3191&gt;'Power Curve'!$P$29,'Power Curve'!$Q$29,INDEX(ReferenceTurbulence,Y3191)+(L3191-INDEX(ReferenceTurbulenceWindSpeed,Y3191))*(INDEX(ReferenceTurbulence,Y3191+1)-INDEX(ReferenceTurbulence,Y3191))/(INDEX(ReferenceTurbulenceWindSpeed,Y3191+1)-INDEX(ReferenceTurbulenceWindSpeed,Y3191))))</f>
        <v>0.11713247834199569</v>
      </c>
      <c r="AA3191" s="100">
        <f t="shared" si="944"/>
        <v>0.42219235008484557</v>
      </c>
      <c r="AB3191" s="29">
        <f t="shared" si="945"/>
        <v>0.95788174627082423</v>
      </c>
      <c r="AG3191" s="40">
        <f t="array" ref="AG3191">SUM(_xlfn.NORM.DIST($AD$3:$AD$1003,$F3191,$AA3191,FALSE)*WindSpeedStep)</f>
        <v>1</v>
      </c>
      <c r="AH3191" s="40">
        <f t="array" ref="AH3191">SUM(_xlfn.NORM.DIST($AD$3:$AD$1003,$F3191,$AB3191,FALSE)*WindSpeedStep)</f>
        <v>0.99994432853917281</v>
      </c>
      <c r="AJ3191" s="47">
        <f t="shared" si="939"/>
        <v>4</v>
      </c>
      <c r="AK3191" s="83" t="b">
        <f>COUNTIF('Power Curve'!$D$2:$D$31,AJ3191)&gt;0</f>
        <v>1</v>
      </c>
      <c r="AL3191" s="83" t="b">
        <f t="shared" si="940"/>
        <v>0</v>
      </c>
      <c r="AM3191" s="83" t="b">
        <f t="shared" si="946"/>
        <v>1</v>
      </c>
      <c r="AN3191" s="47" t="str">
        <f t="shared" si="941"/>
        <v>Outer</v>
      </c>
      <c r="AO3191" s="48" t="str">
        <f t="shared" si="942"/>
        <v>&lt;0</v>
      </c>
      <c r="AP3191" s="49" t="str">
        <f t="shared" si="947"/>
        <v>12-13</v>
      </c>
      <c r="AQ3191" s="49" t="str">
        <f t="shared" si="948"/>
        <v>Apr</v>
      </c>
      <c r="AR3191" s="48" t="str">
        <f t="shared" si="949"/>
        <v>305-315</v>
      </c>
      <c r="AS3191" s="49" t="str">
        <f t="shared" si="943"/>
        <v>LWS-HTI</v>
      </c>
    </row>
    <row r="3192" spans="5:45" x14ac:dyDescent="0.3">
      <c r="E3192" s="15">
        <v>41000.541666666664</v>
      </c>
      <c r="F3192" s="21">
        <v>5.38</v>
      </c>
      <c r="G3192" s="21">
        <v>401.3799991607666</v>
      </c>
      <c r="H3192" s="42">
        <v>1.1806071402261582</v>
      </c>
      <c r="I3192" s="35">
        <v>293.8</v>
      </c>
      <c r="J3192" s="43">
        <v>0.23048327137546468</v>
      </c>
      <c r="K3192" s="44">
        <v>7.7159784861208044E-2</v>
      </c>
      <c r="L3192" s="26">
        <f t="shared" si="931"/>
        <v>5.3142100280998346</v>
      </c>
      <c r="M3192" s="26">
        <f t="shared" si="932"/>
        <v>0.17937826673356361</v>
      </c>
      <c r="N3192" s="96">
        <f t="shared" si="933"/>
        <v>6</v>
      </c>
      <c r="O3192" s="26">
        <f t="shared" si="934"/>
        <v>0.28516197880642391</v>
      </c>
      <c r="P3192" s="3">
        <f>IF(L3192&gt;'Power Curve'!$C$37,0,INDEX(Ci,$N3192,1)*POWER(1-O3192,3)+INDEX(Ci,$N3192,2)*3*O3192*POWER(1-O3192,2)+INDEX(Ci,$N3192,3)*3*POWER(O3192,2)*(1-O3192)+INDEX(Ci,$N3192,4)*POWER(O3192,3))</f>
        <v>254.27491562770143</v>
      </c>
      <c r="Q3192" s="3">
        <f>MAX(0,MIN(P3192-V3192+W3192,'Power Curve'!$C$39))</f>
        <v>274.66592608193628</v>
      </c>
      <c r="R3192" s="3">
        <f t="shared" si="935"/>
        <v>401.3799991607666</v>
      </c>
      <c r="S3192" s="3">
        <f t="shared" si="936"/>
        <v>-126.71407307883032</v>
      </c>
      <c r="T3192" s="3">
        <f t="shared" si="937"/>
        <v>126.71407307883032</v>
      </c>
      <c r="V3192" s="37">
        <f t="array" ref="V3192">SUM(_xlfn.NORM.DIST($AD$3:$AD$1003,$L3192,$AA3192,FALSE)*WindSpeedStep*$AE$3:$AE$1003)/AG3192</f>
        <v>242.08686611508696</v>
      </c>
      <c r="W3192" s="37">
        <f t="array" ref="W3192">SUM(_xlfn.NORM.DIST($AD$3:$AD$1003,$L3192,$AB3192,FALSE)*WindSpeedStep*$AE$3:$AE$1003)/AH3192</f>
        <v>262.47787656932184</v>
      </c>
      <c r="Y3192" s="1">
        <f t="shared" si="938"/>
        <v>5</v>
      </c>
      <c r="Z3192" s="99">
        <f>IF(L3192&lt;'Power Curve'!$P$28,'Power Curve'!$Q$28,IF(L3192&gt;'Power Curve'!$P$29,'Power Curve'!$Q$29,INDEX(ReferenceTurbulence,Y3192)+(L3192-INDEX(ReferenceTurbulenceWindSpeed,Y3192))*(INDEX(ReferenceTurbulence,Y3192+1)-INDEX(ReferenceTurbulence,Y3192))/(INDEX(ReferenceTurbulenceWindSpeed,Y3192+1)-INDEX(ReferenceTurbulenceWindSpeed,Y3192))))</f>
        <v>0.11886432771249547</v>
      </c>
      <c r="AA3192" s="100">
        <f t="shared" si="944"/>
        <v>0.63167000231308845</v>
      </c>
      <c r="AB3192" s="29">
        <f t="shared" si="945"/>
        <v>1.22483651205275</v>
      </c>
      <c r="AG3192" s="40">
        <f t="array" ref="AG3192">SUM(_xlfn.NORM.DIST($AD$3:$AD$1003,$F3192,$AA3192,FALSE)*WindSpeedStep)</f>
        <v>1.0000000000000033</v>
      </c>
      <c r="AH3192" s="40">
        <f t="array" ref="AH3192">SUM(_xlfn.NORM.DIST($AD$3:$AD$1003,$F3192,$AB3192,FALSE)*WindSpeedStep)</f>
        <v>0.9999953851613983</v>
      </c>
      <c r="AJ3192" s="47">
        <f t="shared" si="939"/>
        <v>5</v>
      </c>
      <c r="AK3192" s="83" t="b">
        <f>COUNTIF('Power Curve'!$D$2:$D$31,AJ3192)&gt;0</f>
        <v>1</v>
      </c>
      <c r="AL3192" s="83" t="b">
        <f t="shared" si="940"/>
        <v>0</v>
      </c>
      <c r="AM3192" s="83" t="b">
        <f t="shared" si="946"/>
        <v>1</v>
      </c>
      <c r="AN3192" s="47" t="str">
        <f t="shared" si="941"/>
        <v>Outer</v>
      </c>
      <c r="AO3192" s="48" t="str">
        <f t="shared" si="942"/>
        <v>0.1-0.2</v>
      </c>
      <c r="AP3192" s="49" t="str">
        <f t="shared" si="947"/>
        <v>13-14</v>
      </c>
      <c r="AQ3192" s="49" t="str">
        <f t="shared" si="948"/>
        <v>Apr</v>
      </c>
      <c r="AR3192" s="48" t="str">
        <f t="shared" si="949"/>
        <v>285-295</v>
      </c>
      <c r="AS3192" s="49" t="str">
        <f t="shared" si="943"/>
        <v>LWS-HTI</v>
      </c>
    </row>
    <row r="3193" spans="5:45" x14ac:dyDescent="0.3">
      <c r="E3193" s="15">
        <v>41000.548611111109</v>
      </c>
      <c r="F3193" s="21">
        <v>6.55</v>
      </c>
      <c r="G3193" s="21">
        <v>478.03000640869169</v>
      </c>
      <c r="H3193" s="42">
        <v>1.1829816339142776</v>
      </c>
      <c r="I3193" s="35">
        <v>278.39999999999998</v>
      </c>
      <c r="J3193" s="43">
        <v>0.11450381679389313</v>
      </c>
      <c r="K3193" s="44">
        <v>0.10121497578852082</v>
      </c>
      <c r="L3193" s="26">
        <f t="shared" si="931"/>
        <v>6.4742371648738768</v>
      </c>
      <c r="M3193" s="26">
        <f t="shared" si="932"/>
        <v>0.35866420016194062</v>
      </c>
      <c r="N3193" s="96">
        <f t="shared" si="933"/>
        <v>7</v>
      </c>
      <c r="O3193" s="26">
        <f t="shared" si="934"/>
        <v>0.45016237388161623</v>
      </c>
      <c r="P3193" s="3">
        <f>IF(L3193&gt;'Power Curve'!$C$37,0,INDEX(Ci,$N3193,1)*POWER(1-O3193,3)+INDEX(Ci,$N3193,2)*3*O3193*POWER(1-O3193,2)+INDEX(Ci,$N3193,3)*3*POWER(O3193,2)*(1-O3193)+INDEX(Ci,$N3193,4)*POWER(O3193,3))</f>
        <v>464.56268874564518</v>
      </c>
      <c r="Q3193" s="3">
        <f>MAX(0,MIN(P3193-V3193+W3193,'Power Curve'!$C$39))</f>
        <v>463.0065390098232</v>
      </c>
      <c r="R3193" s="3">
        <f t="shared" si="935"/>
        <v>478.03000640869169</v>
      </c>
      <c r="S3193" s="3">
        <f t="shared" si="936"/>
        <v>-15.02346739886849</v>
      </c>
      <c r="T3193" s="3">
        <f t="shared" si="937"/>
        <v>15.02346739886849</v>
      </c>
      <c r="V3193" s="37">
        <f t="array" ref="V3193">SUM(_xlfn.NORM.DIST($AD$3:$AD$1003,$L3193,$AA3193,FALSE)*WindSpeedStep*$AE$3:$AE$1003)/AG3193</f>
        <v>469.83617823216372</v>
      </c>
      <c r="W3193" s="37">
        <f t="array" ref="W3193">SUM(_xlfn.NORM.DIST($AD$3:$AD$1003,$L3193,$AB3193,FALSE)*WindSpeedStep*$AE$3:$AE$1003)/AH3193</f>
        <v>468.28002849634174</v>
      </c>
      <c r="Y3193" s="1">
        <f t="shared" si="938"/>
        <v>6</v>
      </c>
      <c r="Z3193" s="99">
        <f>IF(L3193&lt;'Power Curve'!$P$28,'Power Curve'!$Q$28,IF(L3193&gt;'Power Curve'!$P$29,'Power Curve'!$Q$29,INDEX(ReferenceTurbulence,Y3193)+(L3193-INDEX(ReferenceTurbulenceWindSpeed,Y3193))*(INDEX(ReferenceTurbulence,Y3193+1)-INDEX(ReferenceTurbulence,Y3193))/(INDEX(ReferenceTurbulenceWindSpeed,Y3193+1)-INDEX(ReferenceTurbulenceWindSpeed,Y3193))))</f>
        <v>0.12073545469725824</v>
      </c>
      <c r="AA3193" s="100">
        <f t="shared" si="944"/>
        <v>0.78166996791893562</v>
      </c>
      <c r="AB3193" s="29">
        <f t="shared" si="945"/>
        <v>0.74132486620693239</v>
      </c>
      <c r="AG3193" s="40">
        <f t="array" ref="AG3193">SUM(_xlfn.NORM.DIST($AD$3:$AD$1003,$F3193,$AA3193,FALSE)*WindSpeedStep)</f>
        <v>1.0000000000000033</v>
      </c>
      <c r="AH3193" s="40">
        <f t="array" ref="AH3193">SUM(_xlfn.NORM.DIST($AD$3:$AD$1003,$F3193,$AB3193,FALSE)*WindSpeedStep)</f>
        <v>1.0000000000000038</v>
      </c>
      <c r="AJ3193" s="47">
        <f t="shared" si="939"/>
        <v>6</v>
      </c>
      <c r="AK3193" s="83" t="b">
        <f>COUNTIF('Power Curve'!$D$2:$D$31,AJ3193)&gt;0</f>
        <v>1</v>
      </c>
      <c r="AL3193" s="83" t="b">
        <f t="shared" si="940"/>
        <v>0</v>
      </c>
      <c r="AM3193" s="83" t="b">
        <f t="shared" si="946"/>
        <v>1</v>
      </c>
      <c r="AN3193" s="47" t="str">
        <f t="shared" si="941"/>
        <v>Inner</v>
      </c>
      <c r="AO3193" s="48" t="str">
        <f t="shared" si="942"/>
        <v>0.3-0.4</v>
      </c>
      <c r="AP3193" s="49" t="str">
        <f t="shared" si="947"/>
        <v>13-14</v>
      </c>
      <c r="AQ3193" s="49" t="str">
        <f t="shared" si="948"/>
        <v>Apr</v>
      </c>
      <c r="AR3193" s="48" t="str">
        <f t="shared" si="949"/>
        <v>275-285</v>
      </c>
      <c r="AS3193" s="49" t="str">
        <f t="shared" si="943"/>
        <v>Inner-TI</v>
      </c>
    </row>
    <row r="3194" spans="5:45" x14ac:dyDescent="0.3">
      <c r="E3194" s="15">
        <v>41000.555555555555</v>
      </c>
      <c r="F3194" s="21">
        <v>5.26</v>
      </c>
      <c r="G3194" s="21">
        <v>267.71001434326223</v>
      </c>
      <c r="H3194" s="42">
        <v>1.18404003423326</v>
      </c>
      <c r="I3194" s="35">
        <v>272.5</v>
      </c>
      <c r="J3194" s="43">
        <v>0.14638783269961977</v>
      </c>
      <c r="K3194" s="44">
        <v>0.11301820630058257</v>
      </c>
      <c r="L3194" s="26">
        <f t="shared" si="931"/>
        <v>5.2007084755926805</v>
      </c>
      <c r="M3194" s="26">
        <f t="shared" si="932"/>
        <v>0.1618362359122805</v>
      </c>
      <c r="N3194" s="96">
        <f t="shared" si="933"/>
        <v>6</v>
      </c>
      <c r="O3194" s="26">
        <f t="shared" si="934"/>
        <v>0.1720329664498392</v>
      </c>
      <c r="P3194" s="3">
        <f>IF(L3194&gt;'Power Curve'!$C$37,0,INDEX(Ci,$N3194,1)*POWER(1-O3194,3)+INDEX(Ci,$N3194,2)*3*O3194*POWER(1-O3194,2)+INDEX(Ci,$N3194,3)*3*POWER(O3194,2)*(1-O3194)+INDEX(Ci,$N3194,4)*POWER(O3194,3))</f>
        <v>237.56119554445772</v>
      </c>
      <c r="Q3194" s="3">
        <f>MAX(0,MIN(P3194-V3194+W3194,'Power Curve'!$C$39))</f>
        <v>239.14491956140745</v>
      </c>
      <c r="R3194" s="3">
        <f t="shared" si="935"/>
        <v>267.71001434326223</v>
      </c>
      <c r="S3194" s="3">
        <f t="shared" si="936"/>
        <v>-28.565094781854782</v>
      </c>
      <c r="T3194" s="3">
        <f t="shared" si="937"/>
        <v>28.565094781854782</v>
      </c>
      <c r="V3194" s="37">
        <f t="array" ref="V3194">SUM(_xlfn.NORM.DIST($AD$3:$AD$1003,$L3194,$AA3194,FALSE)*WindSpeedStep*$AE$3:$AE$1003)/AG3194</f>
        <v>221.73881417290681</v>
      </c>
      <c r="W3194" s="37">
        <f t="array" ref="W3194">SUM(_xlfn.NORM.DIST($AD$3:$AD$1003,$L3194,$AB3194,FALSE)*WindSpeedStep*$AE$3:$AE$1003)/AH3194</f>
        <v>223.32253818985654</v>
      </c>
      <c r="Y3194" s="1">
        <f t="shared" si="938"/>
        <v>5</v>
      </c>
      <c r="Z3194" s="99">
        <f>IF(L3194&lt;'Power Curve'!$P$28,'Power Curve'!$Q$28,IF(L3194&gt;'Power Curve'!$P$29,'Power Curve'!$Q$29,INDEX(ReferenceTurbulence,Y3194)+(L3194-INDEX(ReferenceTurbulenceWindSpeed,Y3194))*(INDEX(ReferenceTurbulence,Y3194+1)-INDEX(ReferenceTurbulence,Y3194))/(INDEX(ReferenceTurbulenceWindSpeed,Y3194+1)-INDEX(ReferenceTurbulenceWindSpeed,Y3194))))</f>
        <v>0.11843044525754813</v>
      </c>
      <c r="AA3194" s="100">
        <f t="shared" si="944"/>
        <v>0.61592222041914557</v>
      </c>
      <c r="AB3194" s="29">
        <f t="shared" si="945"/>
        <v>0.76132044224455586</v>
      </c>
      <c r="AG3194" s="40">
        <f t="array" ref="AG3194">SUM(_xlfn.NORM.DIST($AD$3:$AD$1003,$F3194,$AA3194,FALSE)*WindSpeedStep)</f>
        <v>1.0000000000000036</v>
      </c>
      <c r="AH3194" s="40">
        <f t="array" ref="AH3194">SUM(_xlfn.NORM.DIST($AD$3:$AD$1003,$F3194,$AB3194,FALSE)*WindSpeedStep)</f>
        <v>0.99999999999852485</v>
      </c>
      <c r="AJ3194" s="47">
        <f t="shared" si="939"/>
        <v>5</v>
      </c>
      <c r="AK3194" s="83" t="b">
        <f>COUNTIF('Power Curve'!$D$2:$D$31,AJ3194)&gt;0</f>
        <v>1</v>
      </c>
      <c r="AL3194" s="83" t="b">
        <f t="shared" si="940"/>
        <v>0</v>
      </c>
      <c r="AM3194" s="83" t="b">
        <f t="shared" si="946"/>
        <v>1</v>
      </c>
      <c r="AN3194" s="47" t="str">
        <f t="shared" si="941"/>
        <v>Outer</v>
      </c>
      <c r="AO3194" s="48" t="str">
        <f t="shared" si="942"/>
        <v>0.1-0.2</v>
      </c>
      <c r="AP3194" s="49" t="str">
        <f t="shared" si="947"/>
        <v>13-14</v>
      </c>
      <c r="AQ3194" s="49" t="str">
        <f t="shared" si="948"/>
        <v>Apr</v>
      </c>
      <c r="AR3194" s="48" t="str">
        <f t="shared" si="949"/>
        <v>265-275</v>
      </c>
      <c r="AS3194" s="49" t="str">
        <f t="shared" si="943"/>
        <v>LWS-HTI</v>
      </c>
    </row>
    <row r="3195" spans="5:45" x14ac:dyDescent="0.3">
      <c r="E3195" s="15">
        <v>41000.5625</v>
      </c>
      <c r="F3195" s="21">
        <v>4.42</v>
      </c>
      <c r="G3195" s="21">
        <v>59.330003738403306</v>
      </c>
      <c r="H3195" s="42">
        <v>1.180722301002654</v>
      </c>
      <c r="I3195" s="35">
        <v>277.2</v>
      </c>
      <c r="J3195" s="43">
        <v>0.14479638009049775</v>
      </c>
      <c r="K3195" s="44">
        <v>5.7817119866600639E-2</v>
      </c>
      <c r="L3195" s="26">
        <f t="shared" si="931"/>
        <v>4.3660914549653418</v>
      </c>
      <c r="M3195" s="26">
        <f t="shared" si="932"/>
        <v>3.2843484919826492E-2</v>
      </c>
      <c r="N3195" s="96">
        <f t="shared" si="933"/>
        <v>5</v>
      </c>
      <c r="O3195" s="26">
        <f t="shared" si="934"/>
        <v>0.242996277568579</v>
      </c>
      <c r="P3195" s="3">
        <f>IF(L3195&gt;'Power Curve'!$C$37,0,INDEX(Ci,$N3195,1)*POWER(1-O3195,3)+INDEX(Ci,$N3195,2)*3*O3195*POWER(1-O3195,2)+INDEX(Ci,$N3195,3)*3*POWER(O3195,2)*(1-O3195)+INDEX(Ci,$N3195,4)*POWER(O3195,3))</f>
        <v>101.50430088300645</v>
      </c>
      <c r="Q3195" s="3">
        <f>MAX(0,MIN(P3195-V3195+W3195,'Power Curve'!$C$39))</f>
        <v>109.96783332512737</v>
      </c>
      <c r="R3195" s="3">
        <f t="shared" si="935"/>
        <v>59.330003738403306</v>
      </c>
      <c r="S3195" s="3">
        <f t="shared" si="936"/>
        <v>50.637829586724067</v>
      </c>
      <c r="T3195" s="3">
        <f t="shared" si="937"/>
        <v>50.637829586724067</v>
      </c>
      <c r="V3195" s="37">
        <f t="array" ref="V3195">SUM(_xlfn.NORM.DIST($AD$3:$AD$1003,$L3195,$AA3195,FALSE)*WindSpeedStep*$AE$3:$AE$1003)/AG3195</f>
        <v>75.260305014284739</v>
      </c>
      <c r="W3195" s="37">
        <f t="array" ref="W3195">SUM(_xlfn.NORM.DIST($AD$3:$AD$1003,$L3195,$AB3195,FALSE)*WindSpeedStep*$AE$3:$AE$1003)/AH3195</f>
        <v>83.723837456405661</v>
      </c>
      <c r="Y3195" s="1">
        <f t="shared" si="938"/>
        <v>4</v>
      </c>
      <c r="Z3195" s="99">
        <f>IF(L3195&lt;'Power Curve'!$P$28,'Power Curve'!$Q$28,IF(L3195&gt;'Power Curve'!$P$29,'Power Curve'!$Q$29,INDEX(ReferenceTurbulence,Y3195)+(L3195-INDEX(ReferenceTurbulenceWindSpeed,Y3195))*(INDEX(ReferenceTurbulence,Y3195+1)-INDEX(ReferenceTurbulence,Y3195))/(INDEX(ReferenceTurbulenceWindSpeed,Y3195+1)-INDEX(ReferenceTurbulenceWindSpeed,Y3195))))</f>
        <v>0.11728755146460676</v>
      </c>
      <c r="AA3195" s="100">
        <f t="shared" si="944"/>
        <v>0.51208817622342728</v>
      </c>
      <c r="AB3195" s="29">
        <f t="shared" si="945"/>
        <v>0.63219423782303596</v>
      </c>
      <c r="AG3195" s="40">
        <f t="array" ref="AG3195">SUM(_xlfn.NORM.DIST($AD$3:$AD$1003,$F3195,$AA3195,FALSE)*WindSpeedStep)</f>
        <v>1.0000000000000029</v>
      </c>
      <c r="AH3195" s="40">
        <f t="array" ref="AH3195">SUM(_xlfn.NORM.DIST($AD$3:$AD$1003,$F3195,$AB3195,FALSE)*WindSpeedStep)</f>
        <v>0.99999999999927081</v>
      </c>
      <c r="AJ3195" s="47">
        <f t="shared" si="939"/>
        <v>4</v>
      </c>
      <c r="AK3195" s="83" t="b">
        <f>COUNTIF('Power Curve'!$D$2:$D$31,AJ3195)&gt;0</f>
        <v>1</v>
      </c>
      <c r="AL3195" s="83" t="b">
        <f t="shared" si="940"/>
        <v>0</v>
      </c>
      <c r="AM3195" s="83" t="b">
        <f t="shared" si="946"/>
        <v>1</v>
      </c>
      <c r="AN3195" s="47" t="str">
        <f t="shared" si="941"/>
        <v>Outer</v>
      </c>
      <c r="AO3195" s="48" t="str">
        <f t="shared" si="942"/>
        <v>0.0-0.1</v>
      </c>
      <c r="AP3195" s="49" t="str">
        <f t="shared" si="947"/>
        <v>13-14</v>
      </c>
      <c r="AQ3195" s="49" t="str">
        <f t="shared" si="948"/>
        <v>Apr</v>
      </c>
      <c r="AR3195" s="48" t="str">
        <f t="shared" si="949"/>
        <v>275-285</v>
      </c>
      <c r="AS3195" s="49" t="str">
        <f t="shared" si="943"/>
        <v>LWS-HTI</v>
      </c>
    </row>
    <row r="3196" spans="5:45" x14ac:dyDescent="0.3">
      <c r="E3196" s="15">
        <v>41000.569444444445</v>
      </c>
      <c r="F3196" s="21">
        <v>4.24</v>
      </c>
      <c r="G3196" s="21">
        <v>65.249998092651396</v>
      </c>
      <c r="H3196" s="42">
        <v>1.1795818890054111</v>
      </c>
      <c r="I3196" s="35">
        <v>287.10000000000002</v>
      </c>
      <c r="J3196" s="43">
        <v>0.10613207547169812</v>
      </c>
      <c r="K3196" s="44">
        <v>4.4545509876714427E-2</v>
      </c>
      <c r="L3196" s="26">
        <f t="shared" si="931"/>
        <v>4.1869379588333979</v>
      </c>
      <c r="M3196" s="26">
        <f t="shared" si="932"/>
        <v>5.1547345770582851E-3</v>
      </c>
      <c r="N3196" s="96">
        <f t="shared" si="933"/>
        <v>5</v>
      </c>
      <c r="O3196" s="26">
        <f t="shared" si="934"/>
        <v>3.8137863311807282E-2</v>
      </c>
      <c r="P3196" s="3">
        <f>IF(L3196&gt;'Power Curve'!$C$37,0,INDEX(Ci,$N3196,1)*POWER(1-O3196,3)+INDEX(Ci,$N3196,2)*3*O3196*POWER(1-O3196,2)+INDEX(Ci,$N3196,3)*3*POWER(O3196,2)*(1-O3196)+INDEX(Ci,$N3196,4)*POWER(O3196,3))</f>
        <v>80.395663547127157</v>
      </c>
      <c r="Q3196" s="3">
        <f>MAX(0,MIN(P3196-V3196+W3196,'Power Curve'!$C$39))</f>
        <v>76.395588838795405</v>
      </c>
      <c r="R3196" s="3">
        <f t="shared" si="935"/>
        <v>65.249998092651396</v>
      </c>
      <c r="S3196" s="3">
        <f t="shared" si="936"/>
        <v>11.145590746144009</v>
      </c>
      <c r="T3196" s="3">
        <f t="shared" si="937"/>
        <v>11.145590746144009</v>
      </c>
      <c r="V3196" s="37">
        <f t="array" ref="V3196">SUM(_xlfn.NORM.DIST($AD$3:$AD$1003,$L3196,$AA3196,FALSE)*WindSpeedStep*$AE$3:$AE$1003)/AG3196</f>
        <v>49.467405874927103</v>
      </c>
      <c r="W3196" s="37">
        <f t="array" ref="W3196">SUM(_xlfn.NORM.DIST($AD$3:$AD$1003,$L3196,$AB3196,FALSE)*WindSpeedStep*$AE$3:$AE$1003)/AH3196</f>
        <v>45.467331166595351</v>
      </c>
      <c r="Y3196" s="1">
        <f t="shared" si="938"/>
        <v>4</v>
      </c>
      <c r="Z3196" s="99">
        <f>IF(L3196&lt;'Power Curve'!$P$28,'Power Curve'!$Q$28,IF(L3196&gt;'Power Curve'!$P$29,'Power Curve'!$Q$29,INDEX(ReferenceTurbulence,Y3196)+(L3196-INDEX(ReferenceTurbulenceWindSpeed,Y3196))*(INDEX(ReferenceTurbulence,Y3196+1)-INDEX(ReferenceTurbulence,Y3196))/(INDEX(ReferenceTurbulenceWindSpeed,Y3196+1)-INDEX(ReferenceTurbulenceWindSpeed,Y3196))))</f>
        <v>0.11715681681175602</v>
      </c>
      <c r="AA3196" s="100">
        <f t="shared" si="944"/>
        <v>0.49052832344523206</v>
      </c>
      <c r="AB3196" s="29">
        <f t="shared" si="945"/>
        <v>0.44436841544222383</v>
      </c>
      <c r="AG3196" s="40">
        <f t="array" ref="AG3196">SUM(_xlfn.NORM.DIST($AD$3:$AD$1003,$F3196,$AA3196,FALSE)*WindSpeedStep)</f>
        <v>1.0000000000000029</v>
      </c>
      <c r="AH3196" s="40">
        <f t="array" ref="AH3196">SUM(_xlfn.NORM.DIST($AD$3:$AD$1003,$F3196,$AB3196,FALSE)*WindSpeedStep)</f>
        <v>1.0000000000000029</v>
      </c>
      <c r="AJ3196" s="47">
        <f t="shared" si="939"/>
        <v>4</v>
      </c>
      <c r="AK3196" s="83" t="b">
        <f>COUNTIF('Power Curve'!$D$2:$D$31,AJ3196)&gt;0</f>
        <v>1</v>
      </c>
      <c r="AL3196" s="83" t="b">
        <f t="shared" si="940"/>
        <v>0</v>
      </c>
      <c r="AM3196" s="83" t="b">
        <f t="shared" si="946"/>
        <v>1</v>
      </c>
      <c r="AN3196" s="47" t="str">
        <f t="shared" si="941"/>
        <v>Outer</v>
      </c>
      <c r="AO3196" s="48" t="str">
        <f t="shared" si="942"/>
        <v>0.0-0.1</v>
      </c>
      <c r="AP3196" s="49" t="str">
        <f t="shared" si="947"/>
        <v>13-14</v>
      </c>
      <c r="AQ3196" s="49" t="str">
        <f t="shared" si="948"/>
        <v>Apr</v>
      </c>
      <c r="AR3196" s="48" t="str">
        <f t="shared" si="949"/>
        <v>285-295</v>
      </c>
      <c r="AS3196" s="49" t="str">
        <f t="shared" si="943"/>
        <v>Inner-TI</v>
      </c>
    </row>
    <row r="3197" spans="5:45" x14ac:dyDescent="0.3">
      <c r="E3197" s="15">
        <v>41000.576388888891</v>
      </c>
      <c r="F3197" s="21">
        <v>4.43</v>
      </c>
      <c r="G3197" s="21">
        <v>89.540000915527003</v>
      </c>
      <c r="H3197" s="42">
        <v>1.1812493911558852</v>
      </c>
      <c r="I3197" s="35">
        <v>290.8</v>
      </c>
      <c r="J3197" s="43">
        <v>0.12415349887133184</v>
      </c>
      <c r="K3197" s="44">
        <v>0.11956314009875225</v>
      </c>
      <c r="L3197" s="26">
        <f t="shared" si="931"/>
        <v>4.3766205567373984</v>
      </c>
      <c r="M3197" s="26">
        <f t="shared" si="932"/>
        <v>3.4470791540096746E-2</v>
      </c>
      <c r="N3197" s="96">
        <f t="shared" si="933"/>
        <v>5</v>
      </c>
      <c r="O3197" s="26">
        <f t="shared" si="934"/>
        <v>0.25503609336420879</v>
      </c>
      <c r="P3197" s="3">
        <f>IF(L3197&gt;'Power Curve'!$C$37,0,INDEX(Ci,$N3197,1)*POWER(1-O3197,3)+INDEX(Ci,$N3197,2)*3*O3197*POWER(1-O3197,2)+INDEX(Ci,$N3197,3)*3*POWER(O3197,2)*(1-O3197)+INDEX(Ci,$N3197,4)*POWER(O3197,3))</f>
        <v>102.97388399121185</v>
      </c>
      <c r="Q3197" s="3">
        <f>MAX(0,MIN(P3197-V3197+W3197,'Power Curve'!$C$39))</f>
        <v>105.07448872860293</v>
      </c>
      <c r="R3197" s="3">
        <f t="shared" si="935"/>
        <v>89.540000915527003</v>
      </c>
      <c r="S3197" s="3">
        <f t="shared" si="936"/>
        <v>15.534487813075927</v>
      </c>
      <c r="T3197" s="3">
        <f t="shared" si="937"/>
        <v>15.534487813075927</v>
      </c>
      <c r="V3197" s="37">
        <f t="array" ref="V3197">SUM(_xlfn.NORM.DIST($AD$3:$AD$1003,$L3197,$AA3197,FALSE)*WindSpeedStep*$AE$3:$AE$1003)/AG3197</f>
        <v>76.906369798484221</v>
      </c>
      <c r="W3197" s="37">
        <f t="array" ref="W3197">SUM(_xlfn.NORM.DIST($AD$3:$AD$1003,$L3197,$AB3197,FALSE)*WindSpeedStep*$AE$3:$AE$1003)/AH3197</f>
        <v>79.006974535875301</v>
      </c>
      <c r="Y3197" s="1">
        <f t="shared" si="938"/>
        <v>4</v>
      </c>
      <c r="Z3197" s="99">
        <f>IF(L3197&lt;'Power Curve'!$P$28,'Power Curve'!$Q$28,IF(L3197&gt;'Power Curve'!$P$29,'Power Curve'!$Q$29,INDEX(ReferenceTurbulence,Y3197)+(L3197-INDEX(ReferenceTurbulenceWindSpeed,Y3197))*(INDEX(ReferenceTurbulence,Y3197+1)-INDEX(ReferenceTurbulence,Y3197))/(INDEX(ReferenceTurbulenceWindSpeed,Y3197+1)-INDEX(ReferenceTurbulenceWindSpeed,Y3197))))</f>
        <v>0.11729523492317563</v>
      </c>
      <c r="AA3197" s="100">
        <f t="shared" si="944"/>
        <v>0.51335673637211288</v>
      </c>
      <c r="AB3197" s="29">
        <f t="shared" si="945"/>
        <v>0.54337275535114438</v>
      </c>
      <c r="AG3197" s="40">
        <f t="array" ref="AG3197">SUM(_xlfn.NORM.DIST($AD$3:$AD$1003,$F3197,$AA3197,FALSE)*WindSpeedStep)</f>
        <v>1.0000000000000029</v>
      </c>
      <c r="AH3197" s="40">
        <f t="array" ref="AH3197">SUM(_xlfn.NORM.DIST($AD$3:$AD$1003,$F3197,$AB3197,FALSE)*WindSpeedStep)</f>
        <v>1.0000000000000027</v>
      </c>
      <c r="AJ3197" s="47">
        <f t="shared" si="939"/>
        <v>4</v>
      </c>
      <c r="AK3197" s="83" t="b">
        <f>COUNTIF('Power Curve'!$D$2:$D$31,AJ3197)&gt;0</f>
        <v>1</v>
      </c>
      <c r="AL3197" s="83" t="b">
        <f t="shared" si="940"/>
        <v>0</v>
      </c>
      <c r="AM3197" s="83" t="b">
        <f t="shared" si="946"/>
        <v>1</v>
      </c>
      <c r="AN3197" s="47" t="str">
        <f t="shared" si="941"/>
        <v>Inner</v>
      </c>
      <c r="AO3197" s="48" t="str">
        <f t="shared" si="942"/>
        <v>0.0-0.1</v>
      </c>
      <c r="AP3197" s="49" t="str">
        <f t="shared" si="947"/>
        <v>13-14</v>
      </c>
      <c r="AQ3197" s="49" t="str">
        <f t="shared" si="948"/>
        <v>Apr</v>
      </c>
      <c r="AR3197" s="48" t="str">
        <f t="shared" si="949"/>
        <v>285-295</v>
      </c>
      <c r="AS3197" s="49" t="str">
        <f t="shared" si="943"/>
        <v>Inner-TI</v>
      </c>
    </row>
    <row r="3198" spans="5:45" x14ac:dyDescent="0.3">
      <c r="E3198" s="15">
        <v>41000.583333333336</v>
      </c>
      <c r="F3198" s="21">
        <v>3.5</v>
      </c>
      <c r="G3198" s="21">
        <v>8.7300004959106818</v>
      </c>
      <c r="H3198" s="42">
        <v>1.1803272945931413</v>
      </c>
      <c r="I3198" s="35">
        <v>299.7</v>
      </c>
      <c r="J3198" s="43">
        <v>0.16</v>
      </c>
      <c r="K3198" s="44">
        <v>0.11324614801126381</v>
      </c>
      <c r="L3198" s="26">
        <f t="shared" si="931"/>
        <v>3.4569266512910231</v>
      </c>
      <c r="M3198" s="26">
        <f t="shared" si="932"/>
        <v>-0.10767086625325961</v>
      </c>
      <c r="N3198" s="96">
        <f t="shared" si="933"/>
        <v>4</v>
      </c>
      <c r="O3198" s="26">
        <f t="shared" si="934"/>
        <v>0.50365770421574341</v>
      </c>
      <c r="P3198" s="3">
        <f>IF(L3198&gt;'Power Curve'!$C$37,0,INDEX(Ci,$N3198,1)*POWER(1-O3198,3)+INDEX(Ci,$N3198,2)*3*O3198*POWER(1-O3198,2)+INDEX(Ci,$N3198,3)*3*POWER(O3198,2)*(1-O3198)+INDEX(Ci,$N3198,4)*POWER(O3198,3))</f>
        <v>24.255485649822617</v>
      </c>
      <c r="Q3198" s="3">
        <f>MAX(0,MIN(P3198-V3198+W3198,'Power Curve'!$C$39))</f>
        <v>29.035390083104566</v>
      </c>
      <c r="R3198" s="3" t="str">
        <f t="shared" si="935"/>
        <v/>
      </c>
      <c r="S3198" s="3" t="str">
        <f t="shared" si="936"/>
        <v/>
      </c>
      <c r="T3198" s="3" t="str">
        <f t="shared" si="937"/>
        <v/>
      </c>
      <c r="V3198" s="37">
        <f t="array" ref="V3198">SUM(_xlfn.NORM.DIST($AD$3:$AD$1003,$L3198,$AA3198,FALSE)*WindSpeedStep*$AE$3:$AE$1003)/AG3198</f>
        <v>1.671721644013441</v>
      </c>
      <c r="W3198" s="37">
        <f t="array" ref="W3198">SUM(_xlfn.NORM.DIST($AD$3:$AD$1003,$L3198,$AB3198,FALSE)*WindSpeedStep*$AE$3:$AE$1003)/AH3198</f>
        <v>6.4516260772953888</v>
      </c>
      <c r="Y3198" s="1">
        <f t="shared" si="938"/>
        <v>3</v>
      </c>
      <c r="Z3198" s="99">
        <f>IF(L3198&lt;'Power Curve'!$P$28,'Power Curve'!$Q$28,IF(L3198&gt;'Power Curve'!$P$29,'Power Curve'!$Q$29,INDEX(ReferenceTurbulence,Y3198)+(L3198-INDEX(ReferenceTurbulenceWindSpeed,Y3198))*(INDEX(ReferenceTurbulence,Y3198+1)-INDEX(ReferenceTurbulence,Y3198))/(INDEX(ReferenceTurbulenceWindSpeed,Y3198+1)-INDEX(ReferenceTurbulenceWindSpeed,Y3198))))</f>
        <v>0.11713247834199569</v>
      </c>
      <c r="AA3198" s="100">
        <f t="shared" si="944"/>
        <v>0.40491838611221348</v>
      </c>
      <c r="AB3198" s="29">
        <f t="shared" si="945"/>
        <v>0.55310826420656367</v>
      </c>
      <c r="AG3198" s="40">
        <f t="array" ref="AG3198">SUM(_xlfn.NORM.DIST($AD$3:$AD$1003,$F3198,$AA3198,FALSE)*WindSpeedStep)</f>
        <v>0.99999999999999967</v>
      </c>
      <c r="AH3198" s="40">
        <f t="array" ref="AH3198">SUM(_xlfn.NORM.DIST($AD$3:$AD$1003,$F3198,$AB3198,FALSE)*WindSpeedStep)</f>
        <v>0.99999999993490196</v>
      </c>
      <c r="AJ3198" s="47">
        <f t="shared" si="939"/>
        <v>3</v>
      </c>
      <c r="AK3198" s="83" t="b">
        <f>COUNTIF('Power Curve'!$D$2:$D$31,AJ3198)&gt;0</f>
        <v>0</v>
      </c>
      <c r="AL3198" s="83" t="b">
        <f t="shared" si="940"/>
        <v>0</v>
      </c>
      <c r="AM3198" s="83" t="b">
        <f t="shared" si="946"/>
        <v>0</v>
      </c>
      <c r="AN3198" s="47" t="str">
        <f t="shared" si="941"/>
        <v/>
      </c>
      <c r="AO3198" s="48" t="str">
        <f t="shared" si="942"/>
        <v>&lt;0</v>
      </c>
      <c r="AP3198" s="49" t="str">
        <f t="shared" si="947"/>
        <v/>
      </c>
      <c r="AQ3198" s="49" t="str">
        <f t="shared" si="948"/>
        <v/>
      </c>
      <c r="AR3198" s="48" t="str">
        <f t="shared" si="949"/>
        <v/>
      </c>
      <c r="AS3198" s="49" t="str">
        <f t="shared" si="943"/>
        <v/>
      </c>
    </row>
    <row r="3199" spans="5:45" x14ac:dyDescent="0.3">
      <c r="E3199" s="15">
        <v>41000.597222222219</v>
      </c>
      <c r="F3199" s="21">
        <v>3.99</v>
      </c>
      <c r="G3199" s="21">
        <v>97.479995727539389</v>
      </c>
      <c r="H3199" s="42">
        <v>1.1817606972322552</v>
      </c>
      <c r="I3199" s="35">
        <v>314.2</v>
      </c>
      <c r="J3199" s="43">
        <v>0.12280701754385964</v>
      </c>
      <c r="K3199" s="44">
        <v>-2.50988691487425E-2</v>
      </c>
      <c r="L3199" s="26">
        <f t="shared" si="931"/>
        <v>3.942491026643852</v>
      </c>
      <c r="M3199" s="26">
        <f t="shared" si="932"/>
        <v>-3.2625326787008427E-2</v>
      </c>
      <c r="N3199" s="96">
        <f t="shared" si="933"/>
        <v>4</v>
      </c>
      <c r="O3199" s="26">
        <f t="shared" si="934"/>
        <v>0.84960340889745756</v>
      </c>
      <c r="P3199" s="3">
        <f>IF(L3199&gt;'Power Curve'!$C$37,0,INDEX(Ci,$N3199,1)*POWER(1-O3199,3)+INDEX(Ci,$N3199,2)*3*O3199*POWER(1-O3199,2)+INDEX(Ci,$N3199,3)*3*POWER(O3199,2)*(1-O3199)+INDEX(Ci,$N3199,4)*POWER(O3199,3))</f>
        <v>59.862801891026315</v>
      </c>
      <c r="Q3199" s="3">
        <f>MAX(0,MIN(P3199-V3199+W3199,'Power Curve'!$C$39))</f>
        <v>61.705229987671515</v>
      </c>
      <c r="R3199" s="3">
        <f t="shared" si="935"/>
        <v>97.479995727539389</v>
      </c>
      <c r="S3199" s="3">
        <f t="shared" si="936"/>
        <v>-35.774765739867874</v>
      </c>
      <c r="T3199" s="3">
        <f t="shared" si="937"/>
        <v>35.774765739867874</v>
      </c>
      <c r="V3199" s="37">
        <f t="array" ref="V3199">SUM(_xlfn.NORM.DIST($AD$3:$AD$1003,$L3199,$AA3199,FALSE)*WindSpeedStep*$AE$3:$AE$1003)/AG3199</f>
        <v>22.953412140486773</v>
      </c>
      <c r="W3199" s="37">
        <f t="array" ref="W3199">SUM(_xlfn.NORM.DIST($AD$3:$AD$1003,$L3199,$AB3199,FALSE)*WindSpeedStep*$AE$3:$AE$1003)/AH3199</f>
        <v>24.795840237131966</v>
      </c>
      <c r="Y3199" s="1">
        <f t="shared" si="938"/>
        <v>3</v>
      </c>
      <c r="Z3199" s="99">
        <f>IF(L3199&lt;'Power Curve'!$P$28,'Power Curve'!$Q$28,IF(L3199&gt;'Power Curve'!$P$29,'Power Curve'!$Q$29,INDEX(ReferenceTurbulence,Y3199)+(L3199-INDEX(ReferenceTurbulenceWindSpeed,Y3199))*(INDEX(ReferenceTurbulence,Y3199+1)-INDEX(ReferenceTurbulence,Y3199))/(INDEX(ReferenceTurbulenceWindSpeed,Y3199+1)-INDEX(ReferenceTurbulenceWindSpeed,Y3199))))</f>
        <v>0.11713247834199569</v>
      </c>
      <c r="AA3199" s="100">
        <f t="shared" si="944"/>
        <v>0.46179374479187335</v>
      </c>
      <c r="AB3199" s="29">
        <f t="shared" si="945"/>
        <v>0.48416556467556077</v>
      </c>
      <c r="AG3199" s="40">
        <f t="array" ref="AG3199">SUM(_xlfn.NORM.DIST($AD$3:$AD$1003,$F3199,$AA3199,FALSE)*WindSpeedStep)</f>
        <v>1.000000000000002</v>
      </c>
      <c r="AH3199" s="40">
        <f t="array" ref="AH3199">SUM(_xlfn.NORM.DIST($AD$3:$AD$1003,$F3199,$AB3199,FALSE)*WindSpeedStep)</f>
        <v>1.0000000000000016</v>
      </c>
      <c r="AJ3199" s="47">
        <f t="shared" si="939"/>
        <v>4</v>
      </c>
      <c r="AK3199" s="83" t="b">
        <f>COUNTIF('Power Curve'!$D$2:$D$31,AJ3199)&gt;0</f>
        <v>1</v>
      </c>
      <c r="AL3199" s="83" t="b">
        <f t="shared" si="940"/>
        <v>0</v>
      </c>
      <c r="AM3199" s="83" t="b">
        <f t="shared" si="946"/>
        <v>1</v>
      </c>
      <c r="AN3199" s="47" t="str">
        <f t="shared" si="941"/>
        <v>Outer</v>
      </c>
      <c r="AO3199" s="48" t="str">
        <f t="shared" si="942"/>
        <v>&lt;0</v>
      </c>
      <c r="AP3199" s="49" t="str">
        <f t="shared" si="947"/>
        <v>14-15</v>
      </c>
      <c r="AQ3199" s="49" t="str">
        <f t="shared" si="948"/>
        <v>Apr</v>
      </c>
      <c r="AR3199" s="48" t="str">
        <f t="shared" si="949"/>
        <v>305-315</v>
      </c>
      <c r="AS3199" s="49" t="str">
        <f t="shared" si="943"/>
        <v>Inner-TI</v>
      </c>
    </row>
    <row r="3200" spans="5:45" x14ac:dyDescent="0.3">
      <c r="E3200" s="15">
        <v>41000.604166666664</v>
      </c>
      <c r="F3200" s="21">
        <v>3.77</v>
      </c>
      <c r="G3200" s="21">
        <v>32.319999694824197</v>
      </c>
      <c r="H3200" s="42">
        <v>1.1802667991899189</v>
      </c>
      <c r="I3200" s="35">
        <v>314.2</v>
      </c>
      <c r="J3200" s="43">
        <v>0.13262599469496023</v>
      </c>
      <c r="K3200" s="44">
        <v>1.6760341545925015E-2</v>
      </c>
      <c r="L3200" s="26">
        <f t="shared" si="931"/>
        <v>3.7235402336357151</v>
      </c>
      <c r="M3200" s="26">
        <f t="shared" si="932"/>
        <v>-6.6464877651751256E-2</v>
      </c>
      <c r="N3200" s="96">
        <f t="shared" si="933"/>
        <v>4</v>
      </c>
      <c r="O3200" s="26">
        <f t="shared" si="934"/>
        <v>0.69360949702371089</v>
      </c>
      <c r="P3200" s="3">
        <f>IF(L3200&gt;'Power Curve'!$C$37,0,INDEX(Ci,$N3200,1)*POWER(1-O3200,3)+INDEX(Ci,$N3200,2)*3*O3200*POWER(1-O3200,2)+INDEX(Ci,$N3200,3)*3*POWER(O3200,2)*(1-O3200)+INDEX(Ci,$N3200,4)*POWER(O3200,3))</f>
        <v>42.650227804424688</v>
      </c>
      <c r="Q3200" s="3">
        <f>MAX(0,MIN(P3200-V3200+W3200,'Power Curve'!$C$39))</f>
        <v>46.136197627358769</v>
      </c>
      <c r="R3200" s="3">
        <f t="shared" si="935"/>
        <v>32.319999694824197</v>
      </c>
      <c r="S3200" s="3">
        <f t="shared" si="936"/>
        <v>13.816197932534571</v>
      </c>
      <c r="T3200" s="3">
        <f t="shared" si="937"/>
        <v>13.816197932534571</v>
      </c>
      <c r="V3200" s="37">
        <f t="array" ref="V3200">SUM(_xlfn.NORM.DIST($AD$3:$AD$1003,$L3200,$AA3200,FALSE)*WindSpeedStep*$AE$3:$AE$1003)/AG3200</f>
        <v>8.8390342413248977</v>
      </c>
      <c r="W3200" s="37">
        <f t="array" ref="W3200">SUM(_xlfn.NORM.DIST($AD$3:$AD$1003,$L3200,$AB3200,FALSE)*WindSpeedStep*$AE$3:$AE$1003)/AH3200</f>
        <v>12.325004064258977</v>
      </c>
      <c r="Y3200" s="1">
        <f t="shared" si="938"/>
        <v>3</v>
      </c>
      <c r="Z3200" s="99">
        <f>IF(L3200&lt;'Power Curve'!$P$28,'Power Curve'!$Q$28,IF(L3200&gt;'Power Curve'!$P$29,'Power Curve'!$Q$29,INDEX(ReferenceTurbulence,Y3200)+(L3200-INDEX(ReferenceTurbulenceWindSpeed,Y3200))*(INDEX(ReferenceTurbulence,Y3200+1)-INDEX(ReferenceTurbulence,Y3200))/(INDEX(ReferenceTurbulenceWindSpeed,Y3200+1)-INDEX(ReferenceTurbulenceWindSpeed,Y3200))))</f>
        <v>0.11713247834199569</v>
      </c>
      <c r="AA3200" s="100">
        <f t="shared" si="944"/>
        <v>0.436147495771885</v>
      </c>
      <c r="AB3200" s="29">
        <f t="shared" si="945"/>
        <v>0.49383822727264132</v>
      </c>
      <c r="AG3200" s="40">
        <f t="array" ref="AG3200">SUM(_xlfn.NORM.DIST($AD$3:$AD$1003,$F3200,$AA3200,FALSE)*WindSpeedStep)</f>
        <v>1.0000000000000009</v>
      </c>
      <c r="AH3200" s="40">
        <f t="array" ref="AH3200">SUM(_xlfn.NORM.DIST($AD$3:$AD$1003,$F3200,$AB3200,FALSE)*WindSpeedStep)</f>
        <v>0.99999999999999645</v>
      </c>
      <c r="AJ3200" s="47">
        <f t="shared" si="939"/>
        <v>4</v>
      </c>
      <c r="AK3200" s="83" t="b">
        <f>COUNTIF('Power Curve'!$D$2:$D$31,AJ3200)&gt;0</f>
        <v>1</v>
      </c>
      <c r="AL3200" s="83" t="b">
        <f t="shared" si="940"/>
        <v>0</v>
      </c>
      <c r="AM3200" s="83" t="b">
        <f t="shared" si="946"/>
        <v>1</v>
      </c>
      <c r="AN3200" s="47" t="str">
        <f t="shared" si="941"/>
        <v>Outer</v>
      </c>
      <c r="AO3200" s="48" t="str">
        <f t="shared" si="942"/>
        <v>&lt;0</v>
      </c>
      <c r="AP3200" s="49" t="str">
        <f t="shared" si="947"/>
        <v>14-15</v>
      </c>
      <c r="AQ3200" s="49" t="str">
        <f t="shared" si="948"/>
        <v>Apr</v>
      </c>
      <c r="AR3200" s="48" t="str">
        <f t="shared" si="949"/>
        <v>305-315</v>
      </c>
      <c r="AS3200" s="49" t="str">
        <f t="shared" si="943"/>
        <v>Inner-TI</v>
      </c>
    </row>
    <row r="3201" spans="5:45" x14ac:dyDescent="0.3">
      <c r="E3201" s="15">
        <v>41000.694444444445</v>
      </c>
      <c r="F3201" s="21">
        <v>4.41</v>
      </c>
      <c r="G3201" s="21">
        <v>96.039997100830504</v>
      </c>
      <c r="H3201" s="42">
        <v>1.1816889908227677</v>
      </c>
      <c r="I3201" s="35">
        <v>328.5</v>
      </c>
      <c r="J3201" s="43">
        <v>0.22675736961451246</v>
      </c>
      <c r="K3201" s="44">
        <v>0.23480703675280895</v>
      </c>
      <c r="L3201" s="26">
        <f t="shared" si="931"/>
        <v>4.3574019462758793</v>
      </c>
      <c r="M3201" s="26">
        <f t="shared" si="932"/>
        <v>3.150049334054611E-2</v>
      </c>
      <c r="N3201" s="96">
        <f t="shared" si="933"/>
        <v>5</v>
      </c>
      <c r="O3201" s="26">
        <f t="shared" si="934"/>
        <v>0.23305999940919161</v>
      </c>
      <c r="P3201" s="3">
        <f>IF(L3201&gt;'Power Curve'!$C$37,0,INDEX(Ci,$N3201,1)*POWER(1-O3201,3)+INDEX(Ci,$N3201,2)*3*O3201*POWER(1-O3201,2)+INDEX(Ci,$N3201,3)*3*POWER(O3201,2)*(1-O3201)+INDEX(Ci,$N3201,4)*POWER(O3201,3))</f>
        <v>100.30812128692364</v>
      </c>
      <c r="Q3201" s="3">
        <f>MAX(0,MIN(P3201-V3201+W3201,'Power Curve'!$C$39))</f>
        <v>134.03681378053523</v>
      </c>
      <c r="R3201" s="3">
        <f t="shared" si="935"/>
        <v>96.039997100830504</v>
      </c>
      <c r="S3201" s="3">
        <f t="shared" si="936"/>
        <v>37.996816679704722</v>
      </c>
      <c r="T3201" s="3">
        <f t="shared" si="937"/>
        <v>37.996816679704722</v>
      </c>
      <c r="V3201" s="37">
        <f t="array" ref="V3201">SUM(_xlfn.NORM.DIST($AD$3:$AD$1003,$L3201,$AA3201,FALSE)*WindSpeedStep*$AE$3:$AE$1003)/AG3201</f>
        <v>73.91130605928501</v>
      </c>
      <c r="W3201" s="37">
        <f t="array" ref="W3201">SUM(_xlfn.NORM.DIST($AD$3:$AD$1003,$L3201,$AB3201,FALSE)*WindSpeedStep*$AE$3:$AE$1003)/AH3201</f>
        <v>107.63999855289661</v>
      </c>
      <c r="Y3201" s="1">
        <f t="shared" si="938"/>
        <v>4</v>
      </c>
      <c r="Z3201" s="99">
        <f>IF(L3201&lt;'Power Curve'!$P$28,'Power Curve'!$Q$28,IF(L3201&gt;'Power Curve'!$P$29,'Power Curve'!$Q$29,INDEX(ReferenceTurbulence,Y3201)+(L3201-INDEX(ReferenceTurbulenceWindSpeed,Y3201))*(INDEX(ReferenceTurbulence,Y3201+1)-INDEX(ReferenceTurbulence,Y3201))/(INDEX(ReferenceTurbulenceWindSpeed,Y3201+1)-INDEX(ReferenceTurbulenceWindSpeed,Y3201))))</f>
        <v>0.11728121042227999</v>
      </c>
      <c r="AA3201" s="100">
        <f t="shared" si="944"/>
        <v>0.5110413745556337</v>
      </c>
      <c r="AB3201" s="29">
        <f t="shared" si="945"/>
        <v>0.98807300369067552</v>
      </c>
      <c r="AG3201" s="40">
        <f t="array" ref="AG3201">SUM(_xlfn.NORM.DIST($AD$3:$AD$1003,$F3201,$AA3201,FALSE)*WindSpeedStep)</f>
        <v>1.0000000000000031</v>
      </c>
      <c r="AH3201" s="40">
        <f t="array" ref="AH3201">SUM(_xlfn.NORM.DIST($AD$3:$AD$1003,$F3201,$AB3201,FALSE)*WindSpeedStep)</f>
        <v>0.9999968455155186</v>
      </c>
      <c r="AJ3201" s="47">
        <f t="shared" si="939"/>
        <v>4</v>
      </c>
      <c r="AK3201" s="83" t="b">
        <f>COUNTIF('Power Curve'!$D$2:$D$31,AJ3201)&gt;0</f>
        <v>1</v>
      </c>
      <c r="AL3201" s="83" t="b">
        <f t="shared" si="940"/>
        <v>0</v>
      </c>
      <c r="AM3201" s="83" t="b">
        <f t="shared" si="946"/>
        <v>1</v>
      </c>
      <c r="AN3201" s="47" t="str">
        <f t="shared" si="941"/>
        <v>Outer</v>
      </c>
      <c r="AO3201" s="48" t="str">
        <f t="shared" si="942"/>
        <v>0.0-0.1</v>
      </c>
      <c r="AP3201" s="49" t="str">
        <f t="shared" si="947"/>
        <v>16-17</v>
      </c>
      <c r="AQ3201" s="49" t="str">
        <f t="shared" si="948"/>
        <v>Apr</v>
      </c>
      <c r="AR3201" s="48" t="str">
        <f t="shared" si="949"/>
        <v>325-335</v>
      </c>
      <c r="AS3201" s="49" t="str">
        <f t="shared" si="943"/>
        <v>LWS-HTI</v>
      </c>
    </row>
    <row r="3202" spans="5:45" x14ac:dyDescent="0.3">
      <c r="E3202" s="15">
        <v>41000.701388888891</v>
      </c>
      <c r="F3202" s="21">
        <v>4.1500000000000004</v>
      </c>
      <c r="G3202" s="21">
        <v>101.3800048828124</v>
      </c>
      <c r="H3202" s="42">
        <v>1.1821289178037842</v>
      </c>
      <c r="I3202" s="35">
        <v>330.4</v>
      </c>
      <c r="J3202" s="43">
        <v>0.20240963855421684</v>
      </c>
      <c r="K3202" s="44">
        <v>0.31694702780973721</v>
      </c>
      <c r="L3202" s="26">
        <f t="shared" si="931"/>
        <v>4.1010117562903039</v>
      </c>
      <c r="M3202" s="26">
        <f t="shared" si="932"/>
        <v>-8.1254370159405363E-3</v>
      </c>
      <c r="N3202" s="96">
        <f t="shared" si="933"/>
        <v>4</v>
      </c>
      <c r="O3202" s="26">
        <f t="shared" si="934"/>
        <v>0.96254325438005262</v>
      </c>
      <c r="P3202" s="3">
        <f>IF(L3202&gt;'Power Curve'!$C$37,0,INDEX(Ci,$N3202,1)*POWER(1-O3202,3)+INDEX(Ci,$N3202,2)*3*O3202*POWER(1-O3202,2)+INDEX(Ci,$N3202,3)*3*POWER(O3202,2)*(1-O3202)+INDEX(Ci,$N3202,4)*POWER(O3202,3))</f>
        <v>72.999124845971096</v>
      </c>
      <c r="Q3202" s="3">
        <f>MAX(0,MIN(P3202-V3202+W3202,'Power Curve'!$C$39))</f>
        <v>101.58337184134587</v>
      </c>
      <c r="R3202" s="3">
        <f t="shared" si="935"/>
        <v>101.3800048828124</v>
      </c>
      <c r="S3202" s="3">
        <f t="shared" si="936"/>
        <v>0.20336695853346498</v>
      </c>
      <c r="T3202" s="3">
        <f t="shared" si="937"/>
        <v>0.20336695853346498</v>
      </c>
      <c r="V3202" s="37">
        <f t="array" ref="V3202">SUM(_xlfn.NORM.DIST($AD$3:$AD$1003,$L3202,$AA3202,FALSE)*WindSpeedStep*$AE$3:$AE$1003)/AG3202</f>
        <v>38.883774831775426</v>
      </c>
      <c r="W3202" s="37">
        <f t="array" ref="W3202">SUM(_xlfn.NORM.DIST($AD$3:$AD$1003,$L3202,$AB3202,FALSE)*WindSpeedStep*$AE$3:$AE$1003)/AH3202</f>
        <v>67.468021827150196</v>
      </c>
      <c r="Y3202" s="1">
        <f t="shared" si="938"/>
        <v>3</v>
      </c>
      <c r="Z3202" s="99">
        <f>IF(L3202&lt;'Power Curve'!$P$28,'Power Curve'!$Q$28,IF(L3202&gt;'Power Curve'!$P$29,'Power Curve'!$Q$29,INDEX(ReferenceTurbulence,Y3202)+(L3202-INDEX(ReferenceTurbulenceWindSpeed,Y3202))*(INDEX(ReferenceTurbulence,Y3202+1)-INDEX(ReferenceTurbulence,Y3202))/(INDEX(ReferenceTurbulenceWindSpeed,Y3202+1)-INDEX(ReferenceTurbulenceWindSpeed,Y3202))))</f>
        <v>0.11713247834199569</v>
      </c>
      <c r="AA3202" s="100">
        <f t="shared" si="944"/>
        <v>0.48036167072394376</v>
      </c>
      <c r="AB3202" s="29">
        <f t="shared" si="945"/>
        <v>0.83008430729731442</v>
      </c>
      <c r="AG3202" s="40">
        <f t="array" ref="AG3202">SUM(_xlfn.NORM.DIST($AD$3:$AD$1003,$F3202,$AA3202,FALSE)*WindSpeedStep)</f>
        <v>1.0000000000000022</v>
      </c>
      <c r="AH3202" s="40">
        <f t="array" ref="AH3202">SUM(_xlfn.NORM.DIST($AD$3:$AD$1003,$F3202,$AB3202,FALSE)*WindSpeedStep)</f>
        <v>0.99999979340789191</v>
      </c>
      <c r="AJ3202" s="47">
        <f t="shared" si="939"/>
        <v>4</v>
      </c>
      <c r="AK3202" s="83" t="b">
        <f>COUNTIF('Power Curve'!$D$2:$D$31,AJ3202)&gt;0</f>
        <v>1</v>
      </c>
      <c r="AL3202" s="83" t="b">
        <f t="shared" si="940"/>
        <v>0</v>
      </c>
      <c r="AM3202" s="83" t="b">
        <f t="shared" si="946"/>
        <v>1</v>
      </c>
      <c r="AN3202" s="47" t="str">
        <f t="shared" si="941"/>
        <v>Outer</v>
      </c>
      <c r="AO3202" s="48" t="str">
        <f t="shared" si="942"/>
        <v>&lt;0</v>
      </c>
      <c r="AP3202" s="49" t="str">
        <f t="shared" si="947"/>
        <v>16-17</v>
      </c>
      <c r="AQ3202" s="49" t="str">
        <f t="shared" si="948"/>
        <v>Apr</v>
      </c>
      <c r="AR3202" s="48" t="str">
        <f t="shared" si="949"/>
        <v>325-335</v>
      </c>
      <c r="AS3202" s="49" t="str">
        <f t="shared" si="943"/>
        <v>LWS-HTI</v>
      </c>
    </row>
    <row r="3203" spans="5:45" x14ac:dyDescent="0.3">
      <c r="E3203" s="15">
        <v>41000.826388888891</v>
      </c>
      <c r="F3203" s="21">
        <v>4.55</v>
      </c>
      <c r="G3203" s="21">
        <v>117.30000305175831</v>
      </c>
      <c r="H3203" s="42">
        <v>1.1902236823167123</v>
      </c>
      <c r="I3203" s="35">
        <v>295.5</v>
      </c>
      <c r="J3203" s="43">
        <v>0.12967032967032968</v>
      </c>
      <c r="K3203" s="44">
        <v>0.43801137269538448</v>
      </c>
      <c r="L3203" s="26">
        <f t="shared" ref="L3203:L3266" si="950">F3203*(H3203/Ref_Density)^(1/3)</f>
        <v>4.506529616277362</v>
      </c>
      <c r="M3203" s="26">
        <f t="shared" ref="M3203:M3266" si="951">(L3203-CutInWindSpeed)/(RatedWindSpeed-CutInWindSpeed)</f>
        <v>5.4548655464207459E-2</v>
      </c>
      <c r="N3203" s="96">
        <f t="shared" ref="N3203:N3266" si="952">COUNTIF(xa,"&lt;"&amp;L3203)</f>
        <v>5</v>
      </c>
      <c r="O3203" s="26">
        <f t="shared" ref="O3203:O3266" si="953">(L3203-INDEX(xa,$N3203))/(INDEX(xb,$N3203)-INDEX(xa,$N3203))</f>
        <v>0.40358448627609173</v>
      </c>
      <c r="P3203" s="3">
        <f>IF(L3203&gt;'Power Curve'!$C$37,0,INDEX(Ci,$N3203,1)*POWER(1-O3203,3)+INDEX(Ci,$N3203,2)*3*O3203*POWER(1-O3203,2)+INDEX(Ci,$N3203,3)*3*POWER(O3203,2)*(1-O3203)+INDEX(Ci,$N3203,4)*POWER(O3203,3))</f>
        <v>122.68492477306413</v>
      </c>
      <c r="Q3203" s="3">
        <f>MAX(0,MIN(P3203-V3203+W3203,'Power Curve'!$C$39))</f>
        <v>125.74837316983556</v>
      </c>
      <c r="R3203" s="3">
        <f t="shared" ref="R3203:R3266" si="954">IF(AM3203,G3203,"")</f>
        <v>117.30000305175831</v>
      </c>
      <c r="S3203" s="3">
        <f t="shared" ref="S3203:S3266" si="955">IF(AM3203,Q3203-R3203,"")</f>
        <v>8.4483701180772499</v>
      </c>
      <c r="T3203" s="3">
        <f t="shared" ref="T3203:T3266" si="956">IF(AM3203,ABS(S3203),"")</f>
        <v>8.4483701180772499</v>
      </c>
      <c r="V3203" s="37">
        <f t="array" ref="V3203">SUM(_xlfn.NORM.DIST($AD$3:$AD$1003,$L3203,$AA3203,FALSE)*WindSpeedStep*$AE$3:$AE$1003)/AG3203</f>
        <v>98.113533717747501</v>
      </c>
      <c r="W3203" s="37">
        <f t="array" ref="W3203">SUM(_xlfn.NORM.DIST($AD$3:$AD$1003,$L3203,$AB3203,FALSE)*WindSpeedStep*$AE$3:$AE$1003)/AH3203</f>
        <v>101.17698211451894</v>
      </c>
      <c r="Y3203" s="1">
        <f t="shared" ref="Y3203:Y3266" si="957">COUNTIF(ReferenceTurbulenceWindSpeed,"&lt;"&amp;L3203)</f>
        <v>4</v>
      </c>
      <c r="Z3203" s="99">
        <f>IF(L3203&lt;'Power Curve'!$P$28,'Power Curve'!$Q$28,IF(L3203&gt;'Power Curve'!$P$29,'Power Curve'!$Q$29,INDEX(ReferenceTurbulence,Y3203)+(L3203-INDEX(ReferenceTurbulenceWindSpeed,Y3203))*(INDEX(ReferenceTurbulence,Y3203+1)-INDEX(ReferenceTurbulence,Y3203))/(INDEX(ReferenceTurbulenceWindSpeed,Y3203+1)-INDEX(ReferenceTurbulenceWindSpeed,Y3203))))</f>
        <v>0.11739003416610314</v>
      </c>
      <c r="AA3203" s="100">
        <f t="shared" si="944"/>
        <v>0.52902166562535513</v>
      </c>
      <c r="AB3203" s="29">
        <f t="shared" si="945"/>
        <v>0.58436318101178986</v>
      </c>
      <c r="AG3203" s="40">
        <f t="array" ref="AG3203">SUM(_xlfn.NORM.DIST($AD$3:$AD$1003,$F3203,$AA3203,FALSE)*WindSpeedStep)</f>
        <v>1.0000000000000031</v>
      </c>
      <c r="AH3203" s="40">
        <f t="array" ref="AH3203">SUM(_xlfn.NORM.DIST($AD$3:$AD$1003,$F3203,$AB3203,FALSE)*WindSpeedStep)</f>
        <v>1.0000000000000013</v>
      </c>
      <c r="AJ3203" s="47">
        <f t="shared" ref="AJ3203:AJ3266" si="958">MROUND(L3203-Centre_First_Bin,Bin_Width)+Centre_First_Bin</f>
        <v>5</v>
      </c>
      <c r="AK3203" s="83" t="b">
        <f>COUNTIF('Power Curve'!$D$2:$D$31,AJ3203)&gt;0</f>
        <v>1</v>
      </c>
      <c r="AL3203" s="83" t="b">
        <f t="shared" ref="AL3203:AL3266" si="959">(G3203&lt;0)</f>
        <v>0</v>
      </c>
      <c r="AM3203" s="83" t="b">
        <f t="shared" si="946"/>
        <v>1</v>
      </c>
      <c r="AN3203" s="47" t="str">
        <f t="shared" ref="AN3203:AN3266" si="960">IF(AM3203,IF(AND(J3203&gt;=LowerTurbLimit,J3203&lt;=UpperTurbLimit,K3203&gt;=LowerShearLimit,K3203&lt;=UpperShearLimit),"Inner","Outer"),"")</f>
        <v>Outer</v>
      </c>
      <c r="AO3203" s="48" t="str">
        <f t="shared" ref="AO3203:AO3266" si="961">IF(M3203&lt;0,"&lt;0",TEXT(MROUND(M3203+0.05,0.1)-0.1,"0.0")&amp;"-"&amp;TEXT(MROUND(M3203+0.05,0.1),"0.0"))</f>
        <v>0.0-0.1</v>
      </c>
      <c r="AP3203" s="49" t="str">
        <f t="shared" si="947"/>
        <v>19-20</v>
      </c>
      <c r="AQ3203" s="49" t="str">
        <f t="shared" si="948"/>
        <v>Apr</v>
      </c>
      <c r="AR3203" s="48" t="str">
        <f t="shared" si="949"/>
        <v>295-305</v>
      </c>
      <c r="AS3203" s="49" t="str">
        <f t="shared" ref="AS3203:AS3266" si="962">IF(AM3203,IF(M3203&lt;0.5,IF(J3203&lt;=LowerTurbLimit,"LWS-LTI",IF(J3203&gt;=UpperTurbLimit,"LWS-HTI","Inner-TI")),IF(J3203&lt;=LowerTurbLimit,"HWS-LTI",IF(J3203&gt;=UpperTurbLimit,"HWS-HTI","Inner-TI"))),"")</f>
        <v>Inner-TI</v>
      </c>
    </row>
    <row r="3204" spans="5:45" x14ac:dyDescent="0.3">
      <c r="E3204" s="15">
        <v>41000.833333333336</v>
      </c>
      <c r="F3204" s="21">
        <v>4.91</v>
      </c>
      <c r="G3204" s="21">
        <v>181.34000778198271</v>
      </c>
      <c r="H3204" s="42">
        <v>1.1898221818932342</v>
      </c>
      <c r="I3204" s="35">
        <v>300.8</v>
      </c>
      <c r="J3204" s="43">
        <v>0.13441955193482688</v>
      </c>
      <c r="K3204" s="44">
        <v>0.35023100936464818</v>
      </c>
      <c r="L3204" s="26">
        <f t="shared" si="950"/>
        <v>4.8625433146403569</v>
      </c>
      <c r="M3204" s="26">
        <f t="shared" si="951"/>
        <v>0.10957172018474519</v>
      </c>
      <c r="N3204" s="96">
        <f t="shared" si="952"/>
        <v>5</v>
      </c>
      <c r="O3204" s="26">
        <f t="shared" si="953"/>
        <v>0.81067897940626299</v>
      </c>
      <c r="P3204" s="3">
        <f>IF(L3204&gt;'Power Curve'!$C$37,0,INDEX(Ci,$N3204,1)*POWER(1-O3204,3)+INDEX(Ci,$N3204,2)*3*O3204*POWER(1-O3204,2)+INDEX(Ci,$N3204,3)*3*POWER(O3204,2)*(1-O3204)+INDEX(Ci,$N3204,4)*POWER(O3204,3))</f>
        <v>184.12489333713546</v>
      </c>
      <c r="Q3204" s="3">
        <f>MAX(0,MIN(P3204-V3204+W3204,'Power Curve'!$C$39))</f>
        <v>185.74069353442201</v>
      </c>
      <c r="R3204" s="3">
        <f t="shared" si="954"/>
        <v>181.34000778198271</v>
      </c>
      <c r="S3204" s="3">
        <f t="shared" si="955"/>
        <v>4.4006857524393013</v>
      </c>
      <c r="T3204" s="3">
        <f t="shared" si="956"/>
        <v>4.4006857524393013</v>
      </c>
      <c r="V3204" s="37">
        <f t="array" ref="V3204">SUM(_xlfn.NORM.DIST($AD$3:$AD$1003,$L3204,$AA3204,FALSE)*WindSpeedStep*$AE$3:$AE$1003)/AG3204</f>
        <v>160.94073917871478</v>
      </c>
      <c r="W3204" s="37">
        <f t="array" ref="W3204">SUM(_xlfn.NORM.DIST($AD$3:$AD$1003,$L3204,$AB3204,FALSE)*WindSpeedStep*$AE$3:$AE$1003)/AH3204</f>
        <v>162.55653937600133</v>
      </c>
      <c r="Y3204" s="1">
        <f t="shared" si="957"/>
        <v>4</v>
      </c>
      <c r="Z3204" s="99">
        <f>IF(L3204&lt;'Power Curve'!$P$28,'Power Curve'!$Q$28,IF(L3204&gt;'Power Curve'!$P$29,'Power Curve'!$Q$29,INDEX(ReferenceTurbulence,Y3204)+(L3204-INDEX(ReferenceTurbulenceWindSpeed,Y3204))*(INDEX(ReferenceTurbulence,Y3204+1)-INDEX(ReferenceTurbulence,Y3204))/(INDEX(ReferenceTurbulenceWindSpeed,Y3204+1)-INDEX(ReferenceTurbulenceWindSpeed,Y3204))))</f>
        <v>0.11764982997400247</v>
      </c>
      <c r="AA3204" s="100">
        <f t="shared" ref="AA3204:AA3267" si="963">Z3204*L3204</f>
        <v>0.57207739420866044</v>
      </c>
      <c r="AB3204" s="29">
        <f t="shared" ref="AB3204:AB3267" si="964">L3204*J3204</f>
        <v>0.65362089361764475</v>
      </c>
      <c r="AG3204" s="40">
        <f t="array" ref="AG3204">SUM(_xlfn.NORM.DIST($AD$3:$AD$1003,$F3204,$AA3204,FALSE)*WindSpeedStep)</f>
        <v>1.0000000000000033</v>
      </c>
      <c r="AH3204" s="40">
        <f t="array" ref="AH3204">SUM(_xlfn.NORM.DIST($AD$3:$AD$1003,$F3204,$AB3204,FALSE)*WindSpeedStep)</f>
        <v>0.99999999999998801</v>
      </c>
      <c r="AJ3204" s="47">
        <f t="shared" si="958"/>
        <v>5</v>
      </c>
      <c r="AK3204" s="83" t="b">
        <f>COUNTIF('Power Curve'!$D$2:$D$31,AJ3204)&gt;0</f>
        <v>1</v>
      </c>
      <c r="AL3204" s="83" t="b">
        <f t="shared" si="959"/>
        <v>0</v>
      </c>
      <c r="AM3204" s="83" t="b">
        <f t="shared" ref="AM3204:AM3267" si="965">AND(AK3204,NOT(AL3204))</f>
        <v>1</v>
      </c>
      <c r="AN3204" s="47" t="str">
        <f t="shared" si="960"/>
        <v>Outer</v>
      </c>
      <c r="AO3204" s="48" t="str">
        <f t="shared" si="961"/>
        <v>0.1-0.2</v>
      </c>
      <c r="AP3204" s="49" t="str">
        <f t="shared" ref="AP3204:AP3267" si="966">IF(AM3204,HOUR(E3204)&amp;"-"&amp;HOUR(E3204)+1,"")</f>
        <v>20-21</v>
      </c>
      <c r="AQ3204" s="49" t="str">
        <f t="shared" ref="AQ3204:AQ3267" si="967">IF(AM3204,TEXT(E3204,"mmm"),"")</f>
        <v>Apr</v>
      </c>
      <c r="AR3204" s="48" t="str">
        <f t="shared" ref="AR3204:AR3267" si="968">IF(AM3204,IF(OR(I3204&lt;5,I3204&gt;=355),"355-5",MROUND(I3204,10)-5&amp;"-"&amp;MROUND(I3204,10)+5),"")</f>
        <v>295-305</v>
      </c>
      <c r="AS3204" s="49" t="str">
        <f t="shared" si="962"/>
        <v>Inner-TI</v>
      </c>
    </row>
    <row r="3205" spans="5:45" x14ac:dyDescent="0.3">
      <c r="E3205" s="15">
        <v>41000.840277777781</v>
      </c>
      <c r="F3205" s="21">
        <v>5.07</v>
      </c>
      <c r="G3205" s="21">
        <v>189.77999877929659</v>
      </c>
      <c r="H3205" s="42">
        <v>1.1893318270966569</v>
      </c>
      <c r="I3205" s="35">
        <v>303.7</v>
      </c>
      <c r="J3205" s="43">
        <v>0.12031558185404338</v>
      </c>
      <c r="K3205" s="44">
        <v>0.55430458402181793</v>
      </c>
      <c r="L3205" s="26">
        <f t="shared" si="950"/>
        <v>5.0203070113294972</v>
      </c>
      <c r="M3205" s="26">
        <f t="shared" si="951"/>
        <v>0.13395460807190449</v>
      </c>
      <c r="N3205" s="96">
        <f t="shared" si="952"/>
        <v>5</v>
      </c>
      <c r="O3205" s="26">
        <f t="shared" si="953"/>
        <v>0.99107858884073896</v>
      </c>
      <c r="P3205" s="3">
        <f>IF(L3205&gt;'Power Curve'!$C$37,0,INDEX(Ci,$N3205,1)*POWER(1-O3205,3)+INDEX(Ci,$N3205,2)*3*O3205*POWER(1-O3205,2)+INDEX(Ci,$N3205,3)*3*POWER(O3205,2)*(1-O3205)+INDEX(Ci,$N3205,4)*POWER(O3205,3))</f>
        <v>210.24114683683305</v>
      </c>
      <c r="Q3205" s="3">
        <f>MAX(0,MIN(P3205-V3205+W3205,'Power Curve'!$C$39))</f>
        <v>210.31334355837527</v>
      </c>
      <c r="R3205" s="3">
        <f t="shared" si="954"/>
        <v>189.77999877929659</v>
      </c>
      <c r="S3205" s="3">
        <f t="shared" si="955"/>
        <v>20.533344779078675</v>
      </c>
      <c r="T3205" s="3">
        <f t="shared" si="956"/>
        <v>20.533344779078675</v>
      </c>
      <c r="V3205" s="37">
        <f t="array" ref="V3205">SUM(_xlfn.NORM.DIST($AD$3:$AD$1003,$L3205,$AA3205,FALSE)*WindSpeedStep*$AE$3:$AE$1003)/AG3205</f>
        <v>189.35598703032895</v>
      </c>
      <c r="W3205" s="37">
        <f t="array" ref="W3205">SUM(_xlfn.NORM.DIST($AD$3:$AD$1003,$L3205,$AB3205,FALSE)*WindSpeedStep*$AE$3:$AE$1003)/AH3205</f>
        <v>189.42818375187116</v>
      </c>
      <c r="Y3205" s="1">
        <f t="shared" si="957"/>
        <v>4</v>
      </c>
      <c r="Z3205" s="99">
        <f>IF(L3205&lt;'Power Curve'!$P$28,'Power Curve'!$Q$28,IF(L3205&gt;'Power Curve'!$P$29,'Power Curve'!$Q$29,INDEX(ReferenceTurbulence,Y3205)+(L3205-INDEX(ReferenceTurbulenceWindSpeed,Y3205))*(INDEX(ReferenceTurbulence,Y3205+1)-INDEX(ReferenceTurbulence,Y3205))/(INDEX(ReferenceTurbulenceWindSpeed,Y3205+1)-INDEX(ReferenceTurbulenceWindSpeed,Y3205))))</f>
        <v>0.117764955732441</v>
      </c>
      <c r="AA3205" s="100">
        <f t="shared" si="963"/>
        <v>0.59121623295248138</v>
      </c>
      <c r="AB3205" s="29">
        <f t="shared" si="964"/>
        <v>0.60402115915404198</v>
      </c>
      <c r="AG3205" s="40">
        <f t="array" ref="AG3205">SUM(_xlfn.NORM.DIST($AD$3:$AD$1003,$F3205,$AA3205,FALSE)*WindSpeedStep)</f>
        <v>1.0000000000000033</v>
      </c>
      <c r="AH3205" s="40">
        <f t="array" ref="AH3205">SUM(_xlfn.NORM.DIST($AD$3:$AD$1003,$F3205,$AB3205,FALSE)*WindSpeedStep)</f>
        <v>1.0000000000000033</v>
      </c>
      <c r="AJ3205" s="47">
        <f t="shared" si="958"/>
        <v>5</v>
      </c>
      <c r="AK3205" s="83" t="b">
        <f>COUNTIF('Power Curve'!$D$2:$D$31,AJ3205)&gt;0</f>
        <v>1</v>
      </c>
      <c r="AL3205" s="83" t="b">
        <f t="shared" si="959"/>
        <v>0</v>
      </c>
      <c r="AM3205" s="83" t="b">
        <f t="shared" si="965"/>
        <v>1</v>
      </c>
      <c r="AN3205" s="47" t="str">
        <f t="shared" si="960"/>
        <v>Outer</v>
      </c>
      <c r="AO3205" s="48" t="str">
        <f t="shared" si="961"/>
        <v>0.1-0.2</v>
      </c>
      <c r="AP3205" s="49" t="str">
        <f t="shared" si="966"/>
        <v>20-21</v>
      </c>
      <c r="AQ3205" s="49" t="str">
        <f t="shared" si="967"/>
        <v>Apr</v>
      </c>
      <c r="AR3205" s="48" t="str">
        <f t="shared" si="968"/>
        <v>295-305</v>
      </c>
      <c r="AS3205" s="49" t="str">
        <f t="shared" si="962"/>
        <v>Inner-TI</v>
      </c>
    </row>
    <row r="3206" spans="5:45" x14ac:dyDescent="0.3">
      <c r="E3206" s="15">
        <v>41000.847222222219</v>
      </c>
      <c r="F3206" s="21">
        <v>4.55</v>
      </c>
      <c r="G3206" s="21">
        <v>151.5900039672849</v>
      </c>
      <c r="H3206" s="42">
        <v>1.1888864015724192</v>
      </c>
      <c r="I3206" s="35">
        <v>303.3</v>
      </c>
      <c r="J3206" s="43">
        <v>7.4725274725274737E-2</v>
      </c>
      <c r="K3206" s="44">
        <v>0.48558677936165362</v>
      </c>
      <c r="L3206" s="26">
        <f t="shared" si="950"/>
        <v>4.5048412071124488</v>
      </c>
      <c r="M3206" s="26">
        <f t="shared" si="951"/>
        <v>5.4287706385048588E-2</v>
      </c>
      <c r="N3206" s="96">
        <f t="shared" si="952"/>
        <v>5</v>
      </c>
      <c r="O3206" s="26">
        <f t="shared" si="953"/>
        <v>0.40165382440452002</v>
      </c>
      <c r="P3206" s="3">
        <f>IF(L3206&gt;'Power Curve'!$C$37,0,INDEX(Ci,$N3206,1)*POWER(1-O3206,3)+INDEX(Ci,$N3206,2)*3*O3206*POWER(1-O3206,2)+INDEX(Ci,$N3206,3)*3*POWER(O3206,2)*(1-O3206)+INDEX(Ci,$N3206,4)*POWER(O3206,3))</f>
        <v>122.41264564342504</v>
      </c>
      <c r="Q3206" s="3">
        <f>MAX(0,MIN(P3206-V3206+W3206,'Power Curve'!$C$39))</f>
        <v>112.69618658602094</v>
      </c>
      <c r="R3206" s="3">
        <f t="shared" si="954"/>
        <v>151.5900039672849</v>
      </c>
      <c r="S3206" s="3">
        <f t="shared" si="955"/>
        <v>-38.893817381263958</v>
      </c>
      <c r="T3206" s="3">
        <f t="shared" si="956"/>
        <v>38.893817381263958</v>
      </c>
      <c r="V3206" s="37">
        <f t="array" ref="V3206">SUM(_xlfn.NORM.DIST($AD$3:$AD$1003,$L3206,$AA3206,FALSE)*WindSpeedStep*$AE$3:$AE$1003)/AG3206</f>
        <v>97.82874159044529</v>
      </c>
      <c r="W3206" s="37">
        <f t="array" ref="W3206">SUM(_xlfn.NORM.DIST($AD$3:$AD$1003,$L3206,$AB3206,FALSE)*WindSpeedStep*$AE$3:$AE$1003)/AH3206</f>
        <v>88.112282533041196</v>
      </c>
      <c r="Y3206" s="1">
        <f t="shared" si="957"/>
        <v>4</v>
      </c>
      <c r="Z3206" s="99">
        <f>IF(L3206&lt;'Power Curve'!$P$28,'Power Curve'!$Q$28,IF(L3206&gt;'Power Curve'!$P$29,'Power Curve'!$Q$29,INDEX(ReferenceTurbulence,Y3206)+(L3206-INDEX(ReferenceTurbulenceWindSpeed,Y3206))*(INDEX(ReferenceTurbulence,Y3206+1)-INDEX(ReferenceTurbulence,Y3206))/(INDEX(ReferenceTurbulenceWindSpeed,Y3206+1)-INDEX(ReferenceTurbulenceWindSpeed,Y3206))))</f>
        <v>0.11738880207412161</v>
      </c>
      <c r="AA3206" s="100">
        <f t="shared" si="963"/>
        <v>0.52881791283707036</v>
      </c>
      <c r="AB3206" s="29">
        <f t="shared" si="964"/>
        <v>0.33662549679521603</v>
      </c>
      <c r="AG3206" s="40">
        <f t="array" ref="AG3206">SUM(_xlfn.NORM.DIST($AD$3:$AD$1003,$F3206,$AA3206,FALSE)*WindSpeedStep)</f>
        <v>1.0000000000000031</v>
      </c>
      <c r="AH3206" s="40">
        <f t="array" ref="AH3206">SUM(_xlfn.NORM.DIST($AD$3:$AD$1003,$F3206,$AB3206,FALSE)*WindSpeedStep)</f>
        <v>1.000000000000004</v>
      </c>
      <c r="AJ3206" s="47">
        <f t="shared" si="958"/>
        <v>5</v>
      </c>
      <c r="AK3206" s="83" t="b">
        <f>COUNTIF('Power Curve'!$D$2:$D$31,AJ3206)&gt;0</f>
        <v>1</v>
      </c>
      <c r="AL3206" s="83" t="b">
        <f t="shared" si="959"/>
        <v>0</v>
      </c>
      <c r="AM3206" s="83" t="b">
        <f t="shared" si="965"/>
        <v>1</v>
      </c>
      <c r="AN3206" s="47" t="str">
        <f t="shared" si="960"/>
        <v>Outer</v>
      </c>
      <c r="AO3206" s="48" t="str">
        <f t="shared" si="961"/>
        <v>0.0-0.1</v>
      </c>
      <c r="AP3206" s="49" t="str">
        <f t="shared" si="966"/>
        <v>20-21</v>
      </c>
      <c r="AQ3206" s="49" t="str">
        <f t="shared" si="967"/>
        <v>Apr</v>
      </c>
      <c r="AR3206" s="48" t="str">
        <f t="shared" si="968"/>
        <v>295-305</v>
      </c>
      <c r="AS3206" s="49" t="str">
        <f t="shared" si="962"/>
        <v>LWS-LTI</v>
      </c>
    </row>
    <row r="3207" spans="5:45" x14ac:dyDescent="0.3">
      <c r="E3207" s="15">
        <v>41000.854166666664</v>
      </c>
      <c r="F3207" s="21">
        <v>4.66</v>
      </c>
      <c r="G3207" s="21">
        <v>164.66999435424779</v>
      </c>
      <c r="H3207" s="42">
        <v>1.1882633660587127</v>
      </c>
      <c r="I3207" s="35">
        <v>303.3</v>
      </c>
      <c r="J3207" s="43">
        <v>0.12446351931330471</v>
      </c>
      <c r="K3207" s="44">
        <v>0.64448479974329942</v>
      </c>
      <c r="L3207" s="26">
        <f t="shared" si="950"/>
        <v>4.6129433706394005</v>
      </c>
      <c r="M3207" s="26">
        <f t="shared" si="951"/>
        <v>7.0995244234080629E-2</v>
      </c>
      <c r="N3207" s="96">
        <f t="shared" si="952"/>
        <v>5</v>
      </c>
      <c r="O3207" s="26">
        <f t="shared" si="953"/>
        <v>0.52526647096737367</v>
      </c>
      <c r="P3207" s="3">
        <f>IF(L3207&gt;'Power Curve'!$C$37,0,INDEX(Ci,$N3207,1)*POWER(1-O3207,3)+INDEX(Ci,$N3207,2)*3*O3207*POWER(1-O3207,2)+INDEX(Ci,$N3207,3)*3*POWER(O3207,2)*(1-O3207)+INDEX(Ci,$N3207,4)*POWER(O3207,3))</f>
        <v>140.46192956295266</v>
      </c>
      <c r="Q3207" s="3">
        <f>MAX(0,MIN(P3207-V3207+W3207,'Power Curve'!$C$39))</f>
        <v>141.82048208592613</v>
      </c>
      <c r="R3207" s="3">
        <f t="shared" si="954"/>
        <v>164.66999435424779</v>
      </c>
      <c r="S3207" s="3">
        <f t="shared" si="955"/>
        <v>-22.849512268321661</v>
      </c>
      <c r="T3207" s="3">
        <f t="shared" si="956"/>
        <v>22.849512268321661</v>
      </c>
      <c r="V3207" s="37">
        <f t="array" ref="V3207">SUM(_xlfn.NORM.DIST($AD$3:$AD$1003,$L3207,$AA3207,FALSE)*WindSpeedStep*$AE$3:$AE$1003)/AG3207</f>
        <v>116.42255726377341</v>
      </c>
      <c r="W3207" s="37">
        <f t="array" ref="W3207">SUM(_xlfn.NORM.DIST($AD$3:$AD$1003,$L3207,$AB3207,FALSE)*WindSpeedStep*$AE$3:$AE$1003)/AH3207</f>
        <v>117.78110978674688</v>
      </c>
      <c r="Y3207" s="1">
        <f t="shared" si="957"/>
        <v>4</v>
      </c>
      <c r="Z3207" s="99">
        <f>IF(L3207&lt;'Power Curve'!$P$28,'Power Curve'!$Q$28,IF(L3207&gt;'Power Curve'!$P$29,'Power Curve'!$Q$29,INDEX(ReferenceTurbulence,Y3207)+(L3207-INDEX(ReferenceTurbulenceWindSpeed,Y3207))*(INDEX(ReferenceTurbulence,Y3207+1)-INDEX(ReferenceTurbulence,Y3207))/(INDEX(ReferenceTurbulenceWindSpeed,Y3207+1)-INDEX(ReferenceTurbulenceWindSpeed,Y3207))))</f>
        <v>0.11746768805249348</v>
      </c>
      <c r="AA3207" s="100">
        <f t="shared" si="963"/>
        <v>0.54187179286608689</v>
      </c>
      <c r="AB3207" s="29">
        <f t="shared" si="964"/>
        <v>0.57414316630275797</v>
      </c>
      <c r="AG3207" s="40">
        <f t="array" ref="AG3207">SUM(_xlfn.NORM.DIST($AD$3:$AD$1003,$F3207,$AA3207,FALSE)*WindSpeedStep)</f>
        <v>1.0000000000000031</v>
      </c>
      <c r="AH3207" s="40">
        <f t="array" ref="AH3207">SUM(_xlfn.NORM.DIST($AD$3:$AD$1003,$F3207,$AB3207,FALSE)*WindSpeedStep)</f>
        <v>1.0000000000000031</v>
      </c>
      <c r="AJ3207" s="47">
        <f t="shared" si="958"/>
        <v>5</v>
      </c>
      <c r="AK3207" s="83" t="b">
        <f>COUNTIF('Power Curve'!$D$2:$D$31,AJ3207)&gt;0</f>
        <v>1</v>
      </c>
      <c r="AL3207" s="83" t="b">
        <f t="shared" si="959"/>
        <v>0</v>
      </c>
      <c r="AM3207" s="83" t="b">
        <f t="shared" si="965"/>
        <v>1</v>
      </c>
      <c r="AN3207" s="47" t="str">
        <f t="shared" si="960"/>
        <v>Outer</v>
      </c>
      <c r="AO3207" s="48" t="str">
        <f t="shared" si="961"/>
        <v>0.0-0.1</v>
      </c>
      <c r="AP3207" s="49" t="str">
        <f t="shared" si="966"/>
        <v>20-21</v>
      </c>
      <c r="AQ3207" s="49" t="str">
        <f t="shared" si="967"/>
        <v>Apr</v>
      </c>
      <c r="AR3207" s="48" t="str">
        <f t="shared" si="968"/>
        <v>295-305</v>
      </c>
      <c r="AS3207" s="49" t="str">
        <f t="shared" si="962"/>
        <v>Inner-TI</v>
      </c>
    </row>
    <row r="3208" spans="5:45" x14ac:dyDescent="0.3">
      <c r="E3208" s="15">
        <v>41000.861111111109</v>
      </c>
      <c r="F3208" s="21">
        <v>4.49</v>
      </c>
      <c r="G3208" s="21">
        <v>166.08999633789068</v>
      </c>
      <c r="H3208" s="42">
        <v>1.188218887448059</v>
      </c>
      <c r="I3208" s="35">
        <v>305.8</v>
      </c>
      <c r="J3208" s="43">
        <v>0.13140311804008908</v>
      </c>
      <c r="K3208" s="44">
        <v>0.58567610747968379</v>
      </c>
      <c r="L3208" s="26">
        <f t="shared" si="950"/>
        <v>4.4446045711734543</v>
      </c>
      <c r="M3208" s="26">
        <f t="shared" si="951"/>
        <v>4.497794012307918E-2</v>
      </c>
      <c r="N3208" s="96">
        <f t="shared" si="952"/>
        <v>5</v>
      </c>
      <c r="O3208" s="26">
        <f t="shared" si="953"/>
        <v>0.33277444451490473</v>
      </c>
      <c r="P3208" s="3">
        <f>IF(L3208&gt;'Power Curve'!$C$37,0,INDEX(Ci,$N3208,1)*POWER(1-O3208,3)+INDEX(Ci,$N3208,2)*3*O3208*POWER(1-O3208,2)+INDEX(Ci,$N3208,3)*3*POWER(O3208,2)*(1-O3208)+INDEX(Ci,$N3208,4)*POWER(O3208,3))</f>
        <v>112.95372871907635</v>
      </c>
      <c r="Q3208" s="3">
        <f>MAX(0,MIN(P3208-V3208+W3208,'Power Curve'!$C$39))</f>
        <v>116.86063873413921</v>
      </c>
      <c r="R3208" s="3">
        <f t="shared" si="954"/>
        <v>166.08999633789068</v>
      </c>
      <c r="S3208" s="3">
        <f t="shared" si="955"/>
        <v>-49.229357603751467</v>
      </c>
      <c r="T3208" s="3">
        <f t="shared" si="956"/>
        <v>49.229357603751467</v>
      </c>
      <c r="V3208" s="37">
        <f t="array" ref="V3208">SUM(_xlfn.NORM.DIST($AD$3:$AD$1003,$L3208,$AA3208,FALSE)*WindSpeedStep*$AE$3:$AE$1003)/AG3208</f>
        <v>87.813850298957902</v>
      </c>
      <c r="W3208" s="37">
        <f t="array" ref="W3208">SUM(_xlfn.NORM.DIST($AD$3:$AD$1003,$L3208,$AB3208,FALSE)*WindSpeedStep*$AE$3:$AE$1003)/AH3208</f>
        <v>91.720760314020765</v>
      </c>
      <c r="Y3208" s="1">
        <f t="shared" si="957"/>
        <v>4</v>
      </c>
      <c r="Z3208" s="99">
        <f>IF(L3208&lt;'Power Curve'!$P$28,'Power Curve'!$Q$28,IF(L3208&gt;'Power Curve'!$P$29,'Power Curve'!$Q$29,INDEX(ReferenceTurbulence,Y3208)+(L3208-INDEX(ReferenceTurbulenceWindSpeed,Y3208))*(INDEX(ReferenceTurbulence,Y3208+1)-INDEX(ReferenceTurbulence,Y3208))/(INDEX(ReferenceTurbulenceWindSpeed,Y3208+1)-INDEX(ReferenceTurbulenceWindSpeed,Y3208))))</f>
        <v>0.11734484526692328</v>
      </c>
      <c r="AA3208" s="100">
        <f t="shared" si="963"/>
        <v>0.5215514356770089</v>
      </c>
      <c r="AB3208" s="29">
        <f t="shared" si="964"/>
        <v>0.5840348991074249</v>
      </c>
      <c r="AG3208" s="40">
        <f t="array" ref="AG3208">SUM(_xlfn.NORM.DIST($AD$3:$AD$1003,$F3208,$AA3208,FALSE)*WindSpeedStep)</f>
        <v>1.0000000000000031</v>
      </c>
      <c r="AH3208" s="40">
        <f t="array" ref="AH3208">SUM(_xlfn.NORM.DIST($AD$3:$AD$1003,$F3208,$AB3208,FALSE)*WindSpeedStep)</f>
        <v>0.99999999999999967</v>
      </c>
      <c r="AJ3208" s="47">
        <f t="shared" si="958"/>
        <v>4</v>
      </c>
      <c r="AK3208" s="83" t="b">
        <f>COUNTIF('Power Curve'!$D$2:$D$31,AJ3208)&gt;0</f>
        <v>1</v>
      </c>
      <c r="AL3208" s="83" t="b">
        <f t="shared" si="959"/>
        <v>0</v>
      </c>
      <c r="AM3208" s="83" t="b">
        <f t="shared" si="965"/>
        <v>1</v>
      </c>
      <c r="AN3208" s="47" t="str">
        <f t="shared" si="960"/>
        <v>Outer</v>
      </c>
      <c r="AO3208" s="48" t="str">
        <f t="shared" si="961"/>
        <v>0.0-0.1</v>
      </c>
      <c r="AP3208" s="49" t="str">
        <f t="shared" si="966"/>
        <v>20-21</v>
      </c>
      <c r="AQ3208" s="49" t="str">
        <f t="shared" si="967"/>
        <v>Apr</v>
      </c>
      <c r="AR3208" s="48" t="str">
        <f t="shared" si="968"/>
        <v>305-315</v>
      </c>
      <c r="AS3208" s="49" t="str">
        <f t="shared" si="962"/>
        <v>Inner-TI</v>
      </c>
    </row>
    <row r="3209" spans="5:45" x14ac:dyDescent="0.3">
      <c r="E3209" s="15">
        <v>41000.868055555555</v>
      </c>
      <c r="F3209" s="21">
        <v>4.29</v>
      </c>
      <c r="G3209" s="21">
        <v>130.70999526977499</v>
      </c>
      <c r="H3209" s="42">
        <v>1.1883968197511259</v>
      </c>
      <c r="I3209" s="35">
        <v>308.3</v>
      </c>
      <c r="J3209" s="43">
        <v>0.15617715617715619</v>
      </c>
      <c r="K3209" s="44">
        <v>0.56347356851443797</v>
      </c>
      <c r="L3209" s="26">
        <f t="shared" si="950"/>
        <v>4.2468386019989195</v>
      </c>
      <c r="M3209" s="26">
        <f t="shared" si="951"/>
        <v>1.4412572072787962E-2</v>
      </c>
      <c r="N3209" s="96">
        <f t="shared" si="952"/>
        <v>5</v>
      </c>
      <c r="O3209" s="26">
        <f t="shared" si="953"/>
        <v>0.10663304223263595</v>
      </c>
      <c r="P3209" s="3">
        <f>IF(L3209&gt;'Power Curve'!$C$37,0,INDEX(Ci,$N3209,1)*POWER(1-O3209,3)+INDEX(Ci,$N3209,2)*3*O3209*POWER(1-O3209,2)+INDEX(Ci,$N3209,3)*3*POWER(O3209,2)*(1-O3209)+INDEX(Ci,$N3209,4)*POWER(O3209,3))</f>
        <v>86.552837096052386</v>
      </c>
      <c r="Q3209" s="3">
        <f>MAX(0,MIN(P3209-V3209+W3209,'Power Curve'!$C$39))</f>
        <v>99.646204916827983</v>
      </c>
      <c r="R3209" s="3">
        <f t="shared" si="954"/>
        <v>130.70999526977499</v>
      </c>
      <c r="S3209" s="3">
        <f t="shared" si="955"/>
        <v>-31.063790352947009</v>
      </c>
      <c r="T3209" s="3">
        <f t="shared" si="956"/>
        <v>31.063790352947009</v>
      </c>
      <c r="V3209" s="37">
        <f t="array" ref="V3209">SUM(_xlfn.NORM.DIST($AD$3:$AD$1003,$L3209,$AA3209,FALSE)*WindSpeedStep*$AE$3:$AE$1003)/AG3209</f>
        <v>57.580755189979868</v>
      </c>
      <c r="W3209" s="37">
        <f t="array" ref="W3209">SUM(_xlfn.NORM.DIST($AD$3:$AD$1003,$L3209,$AB3209,FALSE)*WindSpeedStep*$AE$3:$AE$1003)/AH3209</f>
        <v>70.674123010755466</v>
      </c>
      <c r="Y3209" s="1">
        <f t="shared" si="957"/>
        <v>4</v>
      </c>
      <c r="Z3209" s="99">
        <f>IF(L3209&lt;'Power Curve'!$P$28,'Power Curve'!$Q$28,IF(L3209&gt;'Power Curve'!$P$29,'Power Curve'!$Q$29,INDEX(ReferenceTurbulence,Y3209)+(L3209-INDEX(ReferenceTurbulenceWindSpeed,Y3209))*(INDEX(ReferenceTurbulence,Y3209+1)-INDEX(ReferenceTurbulence,Y3209))/(INDEX(ReferenceTurbulenceWindSpeed,Y3209+1)-INDEX(ReferenceTurbulenceWindSpeed,Y3209))))</f>
        <v>0.11720052843312462</v>
      </c>
      <c r="AA3209" s="100">
        <f t="shared" si="963"/>
        <v>0.49773172832446555</v>
      </c>
      <c r="AB3209" s="29">
        <f t="shared" si="964"/>
        <v>0.66325917560356096</v>
      </c>
      <c r="AG3209" s="40">
        <f t="array" ref="AG3209">SUM(_xlfn.NORM.DIST($AD$3:$AD$1003,$F3209,$AA3209,FALSE)*WindSpeedStep)</f>
        <v>1.0000000000000027</v>
      </c>
      <c r="AH3209" s="40">
        <f t="array" ref="AH3209">SUM(_xlfn.NORM.DIST($AD$3:$AD$1003,$F3209,$AB3209,FALSE)*WindSpeedStep)</f>
        <v>0.99999999997115796</v>
      </c>
      <c r="AJ3209" s="47">
        <f t="shared" si="958"/>
        <v>4</v>
      </c>
      <c r="AK3209" s="83" t="b">
        <f>COUNTIF('Power Curve'!$D$2:$D$31,AJ3209)&gt;0</f>
        <v>1</v>
      </c>
      <c r="AL3209" s="83" t="b">
        <f t="shared" si="959"/>
        <v>0</v>
      </c>
      <c r="AM3209" s="83" t="b">
        <f t="shared" si="965"/>
        <v>1</v>
      </c>
      <c r="AN3209" s="47" t="str">
        <f t="shared" si="960"/>
        <v>Outer</v>
      </c>
      <c r="AO3209" s="48" t="str">
        <f t="shared" si="961"/>
        <v>0.0-0.1</v>
      </c>
      <c r="AP3209" s="49" t="str">
        <f t="shared" si="966"/>
        <v>20-21</v>
      </c>
      <c r="AQ3209" s="49" t="str">
        <f t="shared" si="967"/>
        <v>Apr</v>
      </c>
      <c r="AR3209" s="48" t="str">
        <f t="shared" si="968"/>
        <v>305-315</v>
      </c>
      <c r="AS3209" s="49" t="str">
        <f t="shared" si="962"/>
        <v>LWS-HTI</v>
      </c>
    </row>
    <row r="3210" spans="5:45" x14ac:dyDescent="0.3">
      <c r="E3210" s="15">
        <v>41000.888888888891</v>
      </c>
      <c r="F3210" s="21">
        <v>3.9</v>
      </c>
      <c r="G3210" s="21">
        <v>78.669998168945</v>
      </c>
      <c r="H3210" s="42">
        <v>1.1885303013013475</v>
      </c>
      <c r="I3210" s="35">
        <v>314.2</v>
      </c>
      <c r="J3210" s="43">
        <v>4.1025641025641026E-2</v>
      </c>
      <c r="K3210" s="44">
        <v>0.64819261828066366</v>
      </c>
      <c r="L3210" s="26">
        <f t="shared" si="950"/>
        <v>3.8609069078723208</v>
      </c>
      <c r="M3210" s="26">
        <f t="shared" si="951"/>
        <v>-4.5234415336059028E-2</v>
      </c>
      <c r="N3210" s="96">
        <f t="shared" si="952"/>
        <v>4</v>
      </c>
      <c r="O3210" s="26">
        <f t="shared" si="953"/>
        <v>0.79147790197832735</v>
      </c>
      <c r="P3210" s="3">
        <f>IF(L3210&gt;'Power Curve'!$C$37,0,INDEX(Ci,$N3210,1)*POWER(1-O3210,3)+INDEX(Ci,$N3210,2)*3*O3210*POWER(1-O3210,2)+INDEX(Ci,$N3210,3)*3*POWER(O3210,2)*(1-O3210)+INDEX(Ci,$N3210,4)*POWER(O3210,3))</f>
        <v>53.287165862517035</v>
      </c>
      <c r="Q3210" s="3">
        <f>MAX(0,MIN(P3210-V3210+W3210,'Power Curve'!$C$39))</f>
        <v>37.188201365821541</v>
      </c>
      <c r="R3210" s="3">
        <f t="shared" si="954"/>
        <v>78.669998168945</v>
      </c>
      <c r="S3210" s="3">
        <f t="shared" si="955"/>
        <v>-41.481796803123459</v>
      </c>
      <c r="T3210" s="3">
        <f t="shared" si="956"/>
        <v>41.481796803123459</v>
      </c>
      <c r="V3210" s="37">
        <f t="array" ref="V3210">SUM(_xlfn.NORM.DIST($AD$3:$AD$1003,$L3210,$AA3210,FALSE)*WindSpeedStep*$AE$3:$AE$1003)/AG3210</f>
        <v>16.650698298158026</v>
      </c>
      <c r="W3210" s="37">
        <f t="array" ref="W3210">SUM(_xlfn.NORM.DIST($AD$3:$AD$1003,$L3210,$AB3210,FALSE)*WindSpeedStep*$AE$3:$AE$1003)/AH3210</f>
        <v>0.55173380146252993</v>
      </c>
      <c r="Y3210" s="1">
        <f t="shared" si="957"/>
        <v>3</v>
      </c>
      <c r="Z3210" s="99">
        <f>IF(L3210&lt;'Power Curve'!$P$28,'Power Curve'!$Q$28,IF(L3210&gt;'Power Curve'!$P$29,'Power Curve'!$Q$29,INDEX(ReferenceTurbulence,Y3210)+(L3210-INDEX(ReferenceTurbulenceWindSpeed,Y3210))*(INDEX(ReferenceTurbulence,Y3210+1)-INDEX(ReferenceTurbulence,Y3210))/(INDEX(ReferenceTurbulenceWindSpeed,Y3210+1)-INDEX(ReferenceTurbulenceWindSpeed,Y3210))))</f>
        <v>0.11713247834199569</v>
      </c>
      <c r="AA3210" s="100">
        <f t="shared" si="963"/>
        <v>0.45223759476681619</v>
      </c>
      <c r="AB3210" s="29">
        <f t="shared" si="964"/>
        <v>0.15839618083578752</v>
      </c>
      <c r="AG3210" s="40">
        <f t="array" ref="AG3210">SUM(_xlfn.NORM.DIST($AD$3:$AD$1003,$F3210,$AA3210,FALSE)*WindSpeedStep)</f>
        <v>1.0000000000000011</v>
      </c>
      <c r="AH3210" s="40">
        <f t="array" ref="AH3210">SUM(_xlfn.NORM.DIST($AD$3:$AD$1003,$F3210,$AB3210,FALSE)*WindSpeedStep)</f>
        <v>1.0000000000000016</v>
      </c>
      <c r="AJ3210" s="47">
        <f t="shared" si="958"/>
        <v>4</v>
      </c>
      <c r="AK3210" s="83" t="b">
        <f>COUNTIF('Power Curve'!$D$2:$D$31,AJ3210)&gt;0</f>
        <v>1</v>
      </c>
      <c r="AL3210" s="83" t="b">
        <f t="shared" si="959"/>
        <v>0</v>
      </c>
      <c r="AM3210" s="83" t="b">
        <f t="shared" si="965"/>
        <v>1</v>
      </c>
      <c r="AN3210" s="47" t="str">
        <f t="shared" si="960"/>
        <v>Outer</v>
      </c>
      <c r="AO3210" s="48" t="str">
        <f t="shared" si="961"/>
        <v>&lt;0</v>
      </c>
      <c r="AP3210" s="49" t="str">
        <f t="shared" si="966"/>
        <v>21-22</v>
      </c>
      <c r="AQ3210" s="49" t="str">
        <f t="shared" si="967"/>
        <v>Apr</v>
      </c>
      <c r="AR3210" s="48" t="str">
        <f t="shared" si="968"/>
        <v>305-315</v>
      </c>
      <c r="AS3210" s="49" t="str">
        <f t="shared" si="962"/>
        <v>LWS-LTI</v>
      </c>
    </row>
    <row r="3211" spans="5:45" x14ac:dyDescent="0.3">
      <c r="E3211" s="15">
        <v>41000.895833333336</v>
      </c>
      <c r="F3211" s="21">
        <v>3.63</v>
      </c>
      <c r="G3211" s="21">
        <v>23.430001258850098</v>
      </c>
      <c r="H3211" s="42">
        <v>1.1889899230052969</v>
      </c>
      <c r="I3211" s="35">
        <v>328.6</v>
      </c>
      <c r="J3211" s="43">
        <v>7.43801652892562E-2</v>
      </c>
      <c r="K3211" s="44">
        <v>0.42162000591222298</v>
      </c>
      <c r="L3211" s="26">
        <f t="shared" si="950"/>
        <v>3.59407652694318</v>
      </c>
      <c r="M3211" s="26">
        <f t="shared" si="951"/>
        <v>-8.6473910857661471E-2</v>
      </c>
      <c r="N3211" s="96">
        <f t="shared" si="952"/>
        <v>4</v>
      </c>
      <c r="O3211" s="26">
        <f t="shared" si="953"/>
        <v>0.60137164862325609</v>
      </c>
      <c r="P3211" s="3">
        <f>IF(L3211&gt;'Power Curve'!$C$37,0,INDEX(Ci,$N3211,1)*POWER(1-O3211,3)+INDEX(Ci,$N3211,2)*3*O3211*POWER(1-O3211,2)+INDEX(Ci,$N3211,3)*3*POWER(O3211,2)*(1-O3211)+INDEX(Ci,$N3211,4)*POWER(O3211,3))</f>
        <v>33.284191893168931</v>
      </c>
      <c r="Q3211" s="3">
        <f>MAX(0,MIN(P3211-V3211+W3211,'Power Curve'!$C$39))</f>
        <v>29.440723609038635</v>
      </c>
      <c r="R3211" s="3">
        <f t="shared" si="954"/>
        <v>23.430001258850098</v>
      </c>
      <c r="S3211" s="3">
        <f t="shared" si="955"/>
        <v>6.0107223501885372</v>
      </c>
      <c r="T3211" s="3">
        <f t="shared" si="956"/>
        <v>6.0107223501885372</v>
      </c>
      <c r="V3211" s="37">
        <f t="array" ref="V3211">SUM(_xlfn.NORM.DIST($AD$3:$AD$1003,$L3211,$AA3211,FALSE)*WindSpeedStep*$AE$3:$AE$1003)/AG3211</f>
        <v>4.2797222933206056</v>
      </c>
      <c r="W3211" s="37">
        <f t="array" ref="W3211">SUM(_xlfn.NORM.DIST($AD$3:$AD$1003,$L3211,$AB3211,FALSE)*WindSpeedStep*$AE$3:$AE$1003)/AH3211</f>
        <v>0.43625400919031004</v>
      </c>
      <c r="Y3211" s="1">
        <f t="shared" si="957"/>
        <v>3</v>
      </c>
      <c r="Z3211" s="99">
        <f>IF(L3211&lt;'Power Curve'!$P$28,'Power Curve'!$Q$28,IF(L3211&gt;'Power Curve'!$P$29,'Power Curve'!$Q$29,INDEX(ReferenceTurbulence,Y3211)+(L3211-INDEX(ReferenceTurbulenceWindSpeed,Y3211))*(INDEX(ReferenceTurbulence,Y3211+1)-INDEX(ReferenceTurbulence,Y3211))/(INDEX(ReferenceTurbulenceWindSpeed,Y3211+1)-INDEX(ReferenceTurbulenceWindSpeed,Y3211))))</f>
        <v>0.11713247834199569</v>
      </c>
      <c r="AA3211" s="100">
        <f t="shared" si="963"/>
        <v>0.42098309095164715</v>
      </c>
      <c r="AB3211" s="29">
        <f t="shared" si="964"/>
        <v>0.26732800613626961</v>
      </c>
      <c r="AG3211" s="40">
        <f t="array" ref="AG3211">SUM(_xlfn.NORM.DIST($AD$3:$AD$1003,$F3211,$AA3211,FALSE)*WindSpeedStep)</f>
        <v>1.0000000000000009</v>
      </c>
      <c r="AH3211" s="40">
        <f t="array" ref="AH3211">SUM(_xlfn.NORM.DIST($AD$3:$AD$1003,$F3211,$AB3211,FALSE)*WindSpeedStep)</f>
        <v>0.99999999999999989</v>
      </c>
      <c r="AJ3211" s="47">
        <f t="shared" si="958"/>
        <v>4</v>
      </c>
      <c r="AK3211" s="83" t="b">
        <f>COUNTIF('Power Curve'!$D$2:$D$31,AJ3211)&gt;0</f>
        <v>1</v>
      </c>
      <c r="AL3211" s="83" t="b">
        <f t="shared" si="959"/>
        <v>0</v>
      </c>
      <c r="AM3211" s="83" t="b">
        <f t="shared" si="965"/>
        <v>1</v>
      </c>
      <c r="AN3211" s="47" t="str">
        <f t="shared" si="960"/>
        <v>Outer</v>
      </c>
      <c r="AO3211" s="48" t="str">
        <f t="shared" si="961"/>
        <v>&lt;0</v>
      </c>
      <c r="AP3211" s="49" t="str">
        <f t="shared" si="966"/>
        <v>21-22</v>
      </c>
      <c r="AQ3211" s="49" t="str">
        <f t="shared" si="967"/>
        <v>Apr</v>
      </c>
      <c r="AR3211" s="48" t="str">
        <f t="shared" si="968"/>
        <v>325-335</v>
      </c>
      <c r="AS3211" s="49" t="str">
        <f t="shared" si="962"/>
        <v>LWS-LTI</v>
      </c>
    </row>
    <row r="3212" spans="5:45" x14ac:dyDescent="0.3">
      <c r="E3212" s="15">
        <v>41001.527777777781</v>
      </c>
      <c r="F3212" s="21">
        <v>3.55</v>
      </c>
      <c r="G3212" s="21">
        <v>28.169999122619597</v>
      </c>
      <c r="H3212" s="42">
        <v>1.1950846612718342</v>
      </c>
      <c r="I3212" s="35">
        <v>359.9</v>
      </c>
      <c r="J3212" s="43">
        <v>0.15774647887323945</v>
      </c>
      <c r="K3212" s="44">
        <v>8.4554720021524449E-2</v>
      </c>
      <c r="L3212" s="26">
        <f t="shared" si="950"/>
        <v>3.5208637106819265</v>
      </c>
      <c r="M3212" s="26">
        <f t="shared" si="951"/>
        <v>-9.7789187618187695E-2</v>
      </c>
      <c r="N3212" s="96">
        <f t="shared" si="952"/>
        <v>4</v>
      </c>
      <c r="O3212" s="26">
        <f t="shared" si="953"/>
        <v>0.54921036868003903</v>
      </c>
      <c r="P3212" s="3">
        <f>IF(L3212&gt;'Power Curve'!$C$37,0,INDEX(Ci,$N3212,1)*POWER(1-O3212,3)+INDEX(Ci,$N3212,2)*3*O3212*POWER(1-O3212,2)+INDEX(Ci,$N3212,3)*3*POWER(O3212,2)*(1-O3212)+INDEX(Ci,$N3212,4)*POWER(O3212,3))</f>
        <v>28.337574667028655</v>
      </c>
      <c r="Q3212" s="3">
        <f>MAX(0,MIN(P3212-V3212+W3212,'Power Curve'!$C$39))</f>
        <v>33.965784220094626</v>
      </c>
      <c r="R3212" s="3">
        <f t="shared" si="954"/>
        <v>28.169999122619597</v>
      </c>
      <c r="S3212" s="3">
        <f t="shared" si="955"/>
        <v>5.7957850974750293</v>
      </c>
      <c r="T3212" s="3">
        <f t="shared" si="956"/>
        <v>5.7957850974750293</v>
      </c>
      <c r="V3212" s="37">
        <f t="array" ref="V3212">SUM(_xlfn.NORM.DIST($AD$3:$AD$1003,$L3212,$AA3212,FALSE)*WindSpeedStep*$AE$3:$AE$1003)/AG3212</f>
        <v>2.6564405903700581</v>
      </c>
      <c r="W3212" s="37">
        <f t="array" ref="W3212">SUM(_xlfn.NORM.DIST($AD$3:$AD$1003,$L3212,$AB3212,FALSE)*WindSpeedStep*$AE$3:$AE$1003)/AH3212</f>
        <v>8.2846501434360267</v>
      </c>
      <c r="Y3212" s="1">
        <f t="shared" si="957"/>
        <v>3</v>
      </c>
      <c r="Z3212" s="99">
        <f>IF(L3212&lt;'Power Curve'!$P$28,'Power Curve'!$Q$28,IF(L3212&gt;'Power Curve'!$P$29,'Power Curve'!$Q$29,INDEX(ReferenceTurbulence,Y3212)+(L3212-INDEX(ReferenceTurbulenceWindSpeed,Y3212))*(INDEX(ReferenceTurbulence,Y3212+1)-INDEX(ReferenceTurbulence,Y3212))/(INDEX(ReferenceTurbulenceWindSpeed,Y3212+1)-INDEX(ReferenceTurbulenceWindSpeed,Y3212))))</f>
        <v>0.11713247834199569</v>
      </c>
      <c r="AA3212" s="100">
        <f t="shared" si="963"/>
        <v>0.41240749233656937</v>
      </c>
      <c r="AB3212" s="29">
        <f t="shared" si="964"/>
        <v>0.55540385295264194</v>
      </c>
      <c r="AG3212" s="40">
        <f t="array" ref="AG3212">SUM(_xlfn.NORM.DIST($AD$3:$AD$1003,$F3212,$AA3212,FALSE)*WindSpeedStep)</f>
        <v>1</v>
      </c>
      <c r="AH3212" s="40">
        <f t="array" ref="AH3212">SUM(_xlfn.NORM.DIST($AD$3:$AD$1003,$F3212,$AB3212,FALSE)*WindSpeedStep)</f>
        <v>0.99999999995721056</v>
      </c>
      <c r="AJ3212" s="47">
        <f t="shared" si="958"/>
        <v>4</v>
      </c>
      <c r="AK3212" s="83" t="b">
        <f>COUNTIF('Power Curve'!$D$2:$D$31,AJ3212)&gt;0</f>
        <v>1</v>
      </c>
      <c r="AL3212" s="83" t="b">
        <f t="shared" si="959"/>
        <v>0</v>
      </c>
      <c r="AM3212" s="83" t="b">
        <f t="shared" si="965"/>
        <v>1</v>
      </c>
      <c r="AN3212" s="47" t="str">
        <f t="shared" si="960"/>
        <v>Outer</v>
      </c>
      <c r="AO3212" s="48" t="str">
        <f t="shared" si="961"/>
        <v>&lt;0</v>
      </c>
      <c r="AP3212" s="49" t="str">
        <f t="shared" si="966"/>
        <v>12-13</v>
      </c>
      <c r="AQ3212" s="49" t="str">
        <f t="shared" si="967"/>
        <v>Apr</v>
      </c>
      <c r="AR3212" s="48" t="str">
        <f t="shared" si="968"/>
        <v>355-5</v>
      </c>
      <c r="AS3212" s="49" t="str">
        <f t="shared" si="962"/>
        <v>LWS-HTI</v>
      </c>
    </row>
    <row r="3213" spans="5:45" x14ac:dyDescent="0.3">
      <c r="E3213" s="15">
        <v>41001.659722222219</v>
      </c>
      <c r="F3213" s="21">
        <v>4.6500000000000004</v>
      </c>
      <c r="G3213" s="21">
        <v>110.41000366210901</v>
      </c>
      <c r="H3213" s="42">
        <v>1.1953013158494503</v>
      </c>
      <c r="I3213" s="35">
        <v>321.60000000000002</v>
      </c>
      <c r="J3213" s="43">
        <v>0.19569892473118278</v>
      </c>
      <c r="K3213" s="44">
        <v>9.9488173959490639E-2</v>
      </c>
      <c r="L3213" s="26">
        <f t="shared" si="950"/>
        <v>4.612114238094744</v>
      </c>
      <c r="M3213" s="26">
        <f t="shared" si="951"/>
        <v>7.0867099126529109E-2</v>
      </c>
      <c r="N3213" s="96">
        <f t="shared" si="952"/>
        <v>5</v>
      </c>
      <c r="O3213" s="26">
        <f t="shared" si="953"/>
        <v>0.52431837460322606</v>
      </c>
      <c r="P3213" s="3">
        <f>IF(L3213&gt;'Power Curve'!$C$37,0,INDEX(Ci,$N3213,1)*POWER(1-O3213,3)+INDEX(Ci,$N3213,2)*3*O3213*POWER(1-O3213,2)+INDEX(Ci,$N3213,3)*3*POWER(O3213,2)*(1-O3213)+INDEX(Ci,$N3213,4)*POWER(O3213,3))</f>
        <v>140.31955383885582</v>
      </c>
      <c r="Q3213" s="3">
        <f>MAX(0,MIN(P3213-V3213+W3213,'Power Curve'!$C$39))</f>
        <v>158.95404879249747</v>
      </c>
      <c r="R3213" s="3">
        <f t="shared" si="954"/>
        <v>110.41000366210901</v>
      </c>
      <c r="S3213" s="3">
        <f t="shared" si="955"/>
        <v>48.544045130388469</v>
      </c>
      <c r="T3213" s="3">
        <f t="shared" si="956"/>
        <v>48.544045130388469</v>
      </c>
      <c r="V3213" s="37">
        <f t="array" ref="V3213">SUM(_xlfn.NORM.DIST($AD$3:$AD$1003,$L3213,$AA3213,FALSE)*WindSpeedStep*$AE$3:$AE$1003)/AG3213</f>
        <v>116.27756926197844</v>
      </c>
      <c r="W3213" s="37">
        <f t="array" ref="W3213">SUM(_xlfn.NORM.DIST($AD$3:$AD$1003,$L3213,$AB3213,FALSE)*WindSpeedStep*$AE$3:$AE$1003)/AH3213</f>
        <v>134.91206421562009</v>
      </c>
      <c r="Y3213" s="1">
        <f t="shared" si="957"/>
        <v>4</v>
      </c>
      <c r="Z3213" s="99">
        <f>IF(L3213&lt;'Power Curve'!$P$28,'Power Curve'!$Q$28,IF(L3213&gt;'Power Curve'!$P$29,'Power Curve'!$Q$29,INDEX(ReferenceTurbulence,Y3213)+(L3213-INDEX(ReferenceTurbulenceWindSpeed,Y3213))*(INDEX(ReferenceTurbulence,Y3213+1)-INDEX(ReferenceTurbulence,Y3213))/(INDEX(ReferenceTurbulenceWindSpeed,Y3213+1)-INDEX(ReferenceTurbulenceWindSpeed,Y3213))))</f>
        <v>0.11746708300510265</v>
      </c>
      <c r="AA3213" s="100">
        <f t="shared" si="963"/>
        <v>0.54177160603529106</v>
      </c>
      <c r="AB3213" s="29">
        <f t="shared" si="964"/>
        <v>0.90258579713251974</v>
      </c>
      <c r="AG3213" s="40">
        <f t="array" ref="AG3213">SUM(_xlfn.NORM.DIST($AD$3:$AD$1003,$F3213,$AA3213,FALSE)*WindSpeedStep)</f>
        <v>1.0000000000000031</v>
      </c>
      <c r="AH3213" s="40">
        <f t="array" ref="AH3213">SUM(_xlfn.NORM.DIST($AD$3:$AD$1003,$F3213,$AB3213,FALSE)*WindSpeedStep)</f>
        <v>0.99999990553895568</v>
      </c>
      <c r="AJ3213" s="47">
        <f t="shared" si="958"/>
        <v>5</v>
      </c>
      <c r="AK3213" s="83" t="b">
        <f>COUNTIF('Power Curve'!$D$2:$D$31,AJ3213)&gt;0</f>
        <v>1</v>
      </c>
      <c r="AL3213" s="83" t="b">
        <f t="shared" si="959"/>
        <v>0</v>
      </c>
      <c r="AM3213" s="83" t="b">
        <f t="shared" si="965"/>
        <v>1</v>
      </c>
      <c r="AN3213" s="47" t="str">
        <f t="shared" si="960"/>
        <v>Outer</v>
      </c>
      <c r="AO3213" s="48" t="str">
        <f t="shared" si="961"/>
        <v>0.0-0.1</v>
      </c>
      <c r="AP3213" s="49" t="str">
        <f t="shared" si="966"/>
        <v>15-16</v>
      </c>
      <c r="AQ3213" s="49" t="str">
        <f t="shared" si="967"/>
        <v>Apr</v>
      </c>
      <c r="AR3213" s="48" t="str">
        <f t="shared" si="968"/>
        <v>315-325</v>
      </c>
      <c r="AS3213" s="49" t="str">
        <f t="shared" si="962"/>
        <v>LWS-HTI</v>
      </c>
    </row>
    <row r="3214" spans="5:45" x14ac:dyDescent="0.3">
      <c r="E3214" s="15">
        <v>41001.666666666664</v>
      </c>
      <c r="F3214" s="21">
        <v>4.8600000000000003</v>
      </c>
      <c r="G3214" s="21">
        <v>160.69000244140599</v>
      </c>
      <c r="H3214" s="42">
        <v>1.197176088586908</v>
      </c>
      <c r="I3214" s="35">
        <v>306.89999999999998</v>
      </c>
      <c r="J3214" s="43">
        <v>0.13991769547325103</v>
      </c>
      <c r="K3214" s="44">
        <v>5.5977699522705066E-2</v>
      </c>
      <c r="L3214" s="26">
        <f t="shared" si="950"/>
        <v>4.8229221421295421</v>
      </c>
      <c r="M3214" s="26">
        <f t="shared" si="951"/>
        <v>0.1034481402511907</v>
      </c>
      <c r="N3214" s="96">
        <f t="shared" si="952"/>
        <v>5</v>
      </c>
      <c r="O3214" s="26">
        <f t="shared" si="953"/>
        <v>0.76537296670315791</v>
      </c>
      <c r="P3214" s="3">
        <f>IF(L3214&gt;'Power Curve'!$C$37,0,INDEX(Ci,$N3214,1)*POWER(1-O3214,3)+INDEX(Ci,$N3214,2)*3*O3214*POWER(1-O3214,2)+INDEX(Ci,$N3214,3)*3*POWER(O3214,2)*(1-O3214)+INDEX(Ci,$N3214,4)*POWER(O3214,3))</f>
        <v>177.24129347753757</v>
      </c>
      <c r="Q3214" s="3">
        <f>MAX(0,MIN(P3214-V3214+W3214,'Power Curve'!$C$39))</f>
        <v>179.87109236060633</v>
      </c>
      <c r="R3214" s="3">
        <f t="shared" si="954"/>
        <v>160.69000244140599</v>
      </c>
      <c r="S3214" s="3">
        <f t="shared" si="955"/>
        <v>19.181089919200332</v>
      </c>
      <c r="T3214" s="3">
        <f t="shared" si="956"/>
        <v>19.181089919200332</v>
      </c>
      <c r="V3214" s="37">
        <f t="array" ref="V3214">SUM(_xlfn.NORM.DIST($AD$3:$AD$1003,$L3214,$AA3214,FALSE)*WindSpeedStep*$AE$3:$AE$1003)/AG3214</f>
        <v>153.80765272059827</v>
      </c>
      <c r="W3214" s="37">
        <f t="array" ref="W3214">SUM(_xlfn.NORM.DIST($AD$3:$AD$1003,$L3214,$AB3214,FALSE)*WindSpeedStep*$AE$3:$AE$1003)/AH3214</f>
        <v>156.43745160366703</v>
      </c>
      <c r="Y3214" s="1">
        <f t="shared" si="957"/>
        <v>4</v>
      </c>
      <c r="Z3214" s="99">
        <f>IF(L3214&lt;'Power Curve'!$P$28,'Power Curve'!$Q$28,IF(L3214&gt;'Power Curve'!$P$29,'Power Curve'!$Q$29,INDEX(ReferenceTurbulence,Y3214)+(L3214-INDEX(ReferenceTurbulenceWindSpeed,Y3214))*(INDEX(ReferenceTurbulence,Y3214+1)-INDEX(ReferenceTurbulence,Y3214))/(INDEX(ReferenceTurbulenceWindSpeed,Y3214+1)-INDEX(ReferenceTurbulenceWindSpeed,Y3214))))</f>
        <v>0.11762091700079472</v>
      </c>
      <c r="AA3214" s="100">
        <f t="shared" si="963"/>
        <v>0.5672765249807139</v>
      </c>
      <c r="AB3214" s="29">
        <f t="shared" si="964"/>
        <v>0.6748121515736808</v>
      </c>
      <c r="AG3214" s="40">
        <f t="array" ref="AG3214">SUM(_xlfn.NORM.DIST($AD$3:$AD$1003,$F3214,$AA3214,FALSE)*WindSpeedStep)</f>
        <v>1.0000000000000033</v>
      </c>
      <c r="AH3214" s="40">
        <f t="array" ref="AH3214">SUM(_xlfn.NORM.DIST($AD$3:$AD$1003,$F3214,$AB3214,FALSE)*WindSpeedStep)</f>
        <v>0.99999999999984002</v>
      </c>
      <c r="AJ3214" s="47">
        <f t="shared" si="958"/>
        <v>5</v>
      </c>
      <c r="AK3214" s="83" t="b">
        <f>COUNTIF('Power Curve'!$D$2:$D$31,AJ3214)&gt;0</f>
        <v>1</v>
      </c>
      <c r="AL3214" s="83" t="b">
        <f t="shared" si="959"/>
        <v>0</v>
      </c>
      <c r="AM3214" s="83" t="b">
        <f t="shared" si="965"/>
        <v>1</v>
      </c>
      <c r="AN3214" s="47" t="str">
        <f t="shared" si="960"/>
        <v>Outer</v>
      </c>
      <c r="AO3214" s="48" t="str">
        <f t="shared" si="961"/>
        <v>0.1-0.2</v>
      </c>
      <c r="AP3214" s="49" t="str">
        <f t="shared" si="966"/>
        <v>16-17</v>
      </c>
      <c r="AQ3214" s="49" t="str">
        <f t="shared" si="967"/>
        <v>Apr</v>
      </c>
      <c r="AR3214" s="48" t="str">
        <f t="shared" si="968"/>
        <v>305-315</v>
      </c>
      <c r="AS3214" s="49" t="str">
        <f t="shared" si="962"/>
        <v>Inner-TI</v>
      </c>
    </row>
    <row r="3215" spans="5:45" x14ac:dyDescent="0.3">
      <c r="E3215" s="15">
        <v>41001.673611111109</v>
      </c>
      <c r="F3215" s="21">
        <v>5.0199999999999996</v>
      </c>
      <c r="G3215" s="21">
        <v>177.52000045776401</v>
      </c>
      <c r="H3215" s="42">
        <v>1.1993258998295233</v>
      </c>
      <c r="I3215" s="35">
        <v>300.39999999999998</v>
      </c>
      <c r="J3215" s="43">
        <v>0.12948207171314743</v>
      </c>
      <c r="K3215" s="44">
        <v>4.3279875735191549E-2</v>
      </c>
      <c r="L3215" s="26">
        <f t="shared" si="950"/>
        <v>4.9846816276619128</v>
      </c>
      <c r="M3215" s="26">
        <f t="shared" si="951"/>
        <v>0.12844859018481511</v>
      </c>
      <c r="N3215" s="96">
        <f t="shared" si="952"/>
        <v>5</v>
      </c>
      <c r="O3215" s="26">
        <f t="shared" si="953"/>
        <v>0.95034168019534226</v>
      </c>
      <c r="P3215" s="3">
        <f>IF(L3215&gt;'Power Curve'!$C$37,0,INDEX(Ci,$N3215,1)*POWER(1-O3215,3)+INDEX(Ci,$N3215,2)*3*O3215*POWER(1-O3215,2)+INDEX(Ci,$N3215,3)*3*POWER(O3215,2)*(1-O3215)+INDEX(Ci,$N3215,4)*POWER(O3215,3))</f>
        <v>204.58625576460062</v>
      </c>
      <c r="Q3215" s="3">
        <f>MAX(0,MIN(P3215-V3215+W3215,'Power Curve'!$C$39))</f>
        <v>205.20776612088957</v>
      </c>
      <c r="R3215" s="3">
        <f t="shared" si="954"/>
        <v>177.52000045776401</v>
      </c>
      <c r="S3215" s="3">
        <f t="shared" si="955"/>
        <v>27.68776566312556</v>
      </c>
      <c r="T3215" s="3">
        <f t="shared" si="956"/>
        <v>27.68776566312556</v>
      </c>
      <c r="V3215" s="37">
        <f t="array" ref="V3215">SUM(_xlfn.NORM.DIST($AD$3:$AD$1003,$L3215,$AA3215,FALSE)*WindSpeedStep*$AE$3:$AE$1003)/AG3215</f>
        <v>182.94472966530643</v>
      </c>
      <c r="W3215" s="37">
        <f t="array" ref="W3215">SUM(_xlfn.NORM.DIST($AD$3:$AD$1003,$L3215,$AB3215,FALSE)*WindSpeedStep*$AE$3:$AE$1003)/AH3215</f>
        <v>183.56624002159538</v>
      </c>
      <c r="Y3215" s="1">
        <f t="shared" si="957"/>
        <v>4</v>
      </c>
      <c r="Z3215" s="99">
        <f>IF(L3215&lt;'Power Curve'!$P$28,'Power Curve'!$Q$28,IF(L3215&gt;'Power Curve'!$P$29,'Power Curve'!$Q$29,INDEX(ReferenceTurbulence,Y3215)+(L3215-INDEX(ReferenceTurbulenceWindSpeed,Y3215))*(INDEX(ReferenceTurbulence,Y3215+1)-INDEX(ReferenceTurbulence,Y3215))/(INDEX(ReferenceTurbulenceWindSpeed,Y3215+1)-INDEX(ReferenceTurbulenceWindSpeed,Y3215))))</f>
        <v>0.11773895862790766</v>
      </c>
      <c r="AA3215" s="100">
        <f t="shared" si="963"/>
        <v>0.58689122393257742</v>
      </c>
      <c r="AB3215" s="29">
        <f t="shared" si="964"/>
        <v>0.64542690398012825</v>
      </c>
      <c r="AG3215" s="40">
        <f t="array" ref="AG3215">SUM(_xlfn.NORM.DIST($AD$3:$AD$1003,$F3215,$AA3215,FALSE)*WindSpeedStep)</f>
        <v>1.0000000000000033</v>
      </c>
      <c r="AH3215" s="40">
        <f t="array" ref="AH3215">SUM(_xlfn.NORM.DIST($AD$3:$AD$1003,$F3215,$AB3215,FALSE)*WindSpeedStep)</f>
        <v>1.0000000000000018</v>
      </c>
      <c r="AJ3215" s="47">
        <f t="shared" si="958"/>
        <v>5</v>
      </c>
      <c r="AK3215" s="83" t="b">
        <f>COUNTIF('Power Curve'!$D$2:$D$31,AJ3215)&gt;0</f>
        <v>1</v>
      </c>
      <c r="AL3215" s="83" t="b">
        <f t="shared" si="959"/>
        <v>0</v>
      </c>
      <c r="AM3215" s="83" t="b">
        <f t="shared" si="965"/>
        <v>1</v>
      </c>
      <c r="AN3215" s="47" t="str">
        <f t="shared" si="960"/>
        <v>Outer</v>
      </c>
      <c r="AO3215" s="48" t="str">
        <f t="shared" si="961"/>
        <v>0.1-0.2</v>
      </c>
      <c r="AP3215" s="49" t="str">
        <f t="shared" si="966"/>
        <v>16-17</v>
      </c>
      <c r="AQ3215" s="49" t="str">
        <f t="shared" si="967"/>
        <v>Apr</v>
      </c>
      <c r="AR3215" s="48" t="str">
        <f t="shared" si="968"/>
        <v>295-305</v>
      </c>
      <c r="AS3215" s="49" t="str">
        <f t="shared" si="962"/>
        <v>Inner-TI</v>
      </c>
    </row>
    <row r="3216" spans="5:45" x14ac:dyDescent="0.3">
      <c r="E3216" s="15">
        <v>41001.680555555555</v>
      </c>
      <c r="F3216" s="21">
        <v>4.66</v>
      </c>
      <c r="G3216" s="21">
        <v>152.61000442504852</v>
      </c>
      <c r="H3216" s="42">
        <v>1.2003138136320792</v>
      </c>
      <c r="I3216" s="35">
        <v>300</v>
      </c>
      <c r="J3216" s="43">
        <v>7.9399141630901282E-2</v>
      </c>
      <c r="K3216" s="44">
        <v>0.10129552109064813</v>
      </c>
      <c r="L3216" s="26">
        <f t="shared" si="950"/>
        <v>4.6284845868220819</v>
      </c>
      <c r="M3216" s="26">
        <f t="shared" si="951"/>
        <v>7.3397189293463297E-2</v>
      </c>
      <c r="N3216" s="96">
        <f t="shared" si="952"/>
        <v>5</v>
      </c>
      <c r="O3216" s="26">
        <f t="shared" si="953"/>
        <v>0.54303753863585491</v>
      </c>
      <c r="P3216" s="3">
        <f>IF(L3216&gt;'Power Curve'!$C$37,0,INDEX(Ci,$N3216,1)*POWER(1-O3216,3)+INDEX(Ci,$N3216,2)*3*O3216*POWER(1-O3216,2)+INDEX(Ci,$N3216,3)*3*POWER(O3216,2)*(1-O3216)+INDEX(Ci,$N3216,4)*POWER(O3216,3))</f>
        <v>143.13911523272378</v>
      </c>
      <c r="Q3216" s="3">
        <f>MAX(0,MIN(P3216-V3216+W3216,'Power Curve'!$C$39))</f>
        <v>137.6425033763538</v>
      </c>
      <c r="R3216" s="3">
        <f t="shared" si="954"/>
        <v>152.61000442504852</v>
      </c>
      <c r="S3216" s="3">
        <f t="shared" si="955"/>
        <v>-14.967501048694714</v>
      </c>
      <c r="T3216" s="3">
        <f t="shared" si="956"/>
        <v>14.967501048694714</v>
      </c>
      <c r="V3216" s="37">
        <f t="array" ref="V3216">SUM(_xlfn.NORM.DIST($AD$3:$AD$1003,$L3216,$AA3216,FALSE)*WindSpeedStep*$AE$3:$AE$1003)/AG3216</f>
        <v>119.14571296462492</v>
      </c>
      <c r="W3216" s="37">
        <f t="array" ref="W3216">SUM(_xlfn.NORM.DIST($AD$3:$AD$1003,$L3216,$AB3216,FALSE)*WindSpeedStep*$AE$3:$AE$1003)/AH3216</f>
        <v>113.64910110825494</v>
      </c>
      <c r="Y3216" s="1">
        <f t="shared" si="957"/>
        <v>4</v>
      </c>
      <c r="Z3216" s="99">
        <f>IF(L3216&lt;'Power Curve'!$P$28,'Power Curve'!$Q$28,IF(L3216&gt;'Power Curve'!$P$29,'Power Curve'!$Q$29,INDEX(ReferenceTurbulence,Y3216)+(L3216-INDEX(ReferenceTurbulenceWindSpeed,Y3216))*(INDEX(ReferenceTurbulence,Y3216+1)-INDEX(ReferenceTurbulence,Y3216))/(INDEX(ReferenceTurbulenceWindSpeed,Y3216+1)-INDEX(ReferenceTurbulenceWindSpeed,Y3216))))</f>
        <v>0.11747902902850783</v>
      </c>
      <c r="AA3216" s="100">
        <f t="shared" si="963"/>
        <v>0.54374987513327244</v>
      </c>
      <c r="AB3216" s="29">
        <f t="shared" si="964"/>
        <v>0.36749770324553011</v>
      </c>
      <c r="AG3216" s="40">
        <f t="array" ref="AG3216">SUM(_xlfn.NORM.DIST($AD$3:$AD$1003,$F3216,$AA3216,FALSE)*WindSpeedStep)</f>
        <v>1.0000000000000033</v>
      </c>
      <c r="AH3216" s="40">
        <f t="array" ref="AH3216">SUM(_xlfn.NORM.DIST($AD$3:$AD$1003,$F3216,$AB3216,FALSE)*WindSpeedStep)</f>
        <v>1.0000000000000038</v>
      </c>
      <c r="AJ3216" s="47">
        <f t="shared" si="958"/>
        <v>5</v>
      </c>
      <c r="AK3216" s="83" t="b">
        <f>COUNTIF('Power Curve'!$D$2:$D$31,AJ3216)&gt;0</f>
        <v>1</v>
      </c>
      <c r="AL3216" s="83" t="b">
        <f t="shared" si="959"/>
        <v>0</v>
      </c>
      <c r="AM3216" s="83" t="b">
        <f t="shared" si="965"/>
        <v>1</v>
      </c>
      <c r="AN3216" s="47" t="str">
        <f t="shared" si="960"/>
        <v>Outer</v>
      </c>
      <c r="AO3216" s="48" t="str">
        <f t="shared" si="961"/>
        <v>0.0-0.1</v>
      </c>
      <c r="AP3216" s="49" t="str">
        <f t="shared" si="966"/>
        <v>16-17</v>
      </c>
      <c r="AQ3216" s="49" t="str">
        <f t="shared" si="967"/>
        <v>Apr</v>
      </c>
      <c r="AR3216" s="48" t="str">
        <f t="shared" si="968"/>
        <v>295-305</v>
      </c>
      <c r="AS3216" s="49" t="str">
        <f t="shared" si="962"/>
        <v>LWS-LTI</v>
      </c>
    </row>
    <row r="3217" spans="5:45" x14ac:dyDescent="0.3">
      <c r="E3217" s="15">
        <v>41001.6875</v>
      </c>
      <c r="F3217" s="21">
        <v>4.45</v>
      </c>
      <c r="G3217" s="21">
        <v>131.4399948120122</v>
      </c>
      <c r="H3217" s="42">
        <v>1.2004936088192457</v>
      </c>
      <c r="I3217" s="35">
        <v>296.60000000000002</v>
      </c>
      <c r="J3217" s="43">
        <v>0.15280898876404495</v>
      </c>
      <c r="K3217" s="44">
        <v>6.7036900826104751E-2</v>
      </c>
      <c r="L3217" s="26">
        <f t="shared" si="950"/>
        <v>4.4201254843557196</v>
      </c>
      <c r="M3217" s="26">
        <f t="shared" si="951"/>
        <v>4.1194618345110533E-2</v>
      </c>
      <c r="N3217" s="96">
        <f t="shared" si="952"/>
        <v>5</v>
      </c>
      <c r="O3217" s="26">
        <f t="shared" si="953"/>
        <v>0.30478310180484292</v>
      </c>
      <c r="P3217" s="3">
        <f>IF(L3217&gt;'Power Curve'!$C$37,0,INDEX(Ci,$N3217,1)*POWER(1-O3217,3)+INDEX(Ci,$N3217,2)*3*O3217*POWER(1-O3217,2)+INDEX(Ci,$N3217,3)*3*POWER(O3217,2)*(1-O3217)+INDEX(Ci,$N3217,4)*POWER(O3217,3))</f>
        <v>109.26735381076278</v>
      </c>
      <c r="Q3217" s="3">
        <f>MAX(0,MIN(P3217-V3217+W3217,'Power Curve'!$C$39))</f>
        <v>119.51470075664767</v>
      </c>
      <c r="R3217" s="3">
        <f t="shared" si="954"/>
        <v>131.4399948120122</v>
      </c>
      <c r="S3217" s="3">
        <f t="shared" si="955"/>
        <v>-11.925294055364532</v>
      </c>
      <c r="T3217" s="3">
        <f t="shared" si="956"/>
        <v>11.925294055364532</v>
      </c>
      <c r="V3217" s="37">
        <f t="array" ref="V3217">SUM(_xlfn.NORM.DIST($AD$3:$AD$1003,$L3217,$AA3217,FALSE)*WindSpeedStep*$AE$3:$AE$1003)/AG3217</f>
        <v>83.833578399200078</v>
      </c>
      <c r="W3217" s="37">
        <f t="array" ref="W3217">SUM(_xlfn.NORM.DIST($AD$3:$AD$1003,$L3217,$AB3217,FALSE)*WindSpeedStep*$AE$3:$AE$1003)/AH3217</f>
        <v>94.080925345084964</v>
      </c>
      <c r="Y3217" s="1">
        <f t="shared" si="957"/>
        <v>4</v>
      </c>
      <c r="Z3217" s="99">
        <f>IF(L3217&lt;'Power Curve'!$P$28,'Power Curve'!$Q$28,IF(L3217&gt;'Power Curve'!$P$29,'Power Curve'!$Q$29,INDEX(ReferenceTurbulence,Y3217)+(L3217-INDEX(ReferenceTurbulenceWindSpeed,Y3217))*(INDEX(ReferenceTurbulence,Y3217+1)-INDEX(ReferenceTurbulence,Y3217))/(INDEX(ReferenceTurbulenceWindSpeed,Y3217+1)-INDEX(ReferenceTurbulenceWindSpeed,Y3217))))</f>
        <v>0.11732698201007194</v>
      </c>
      <c r="AA3217" s="100">
        <f t="shared" si="963"/>
        <v>0.51859998318526401</v>
      </c>
      <c r="AB3217" s="29">
        <f t="shared" si="964"/>
        <v>0.67543490547458185</v>
      </c>
      <c r="AG3217" s="40">
        <f t="array" ref="AG3217">SUM(_xlfn.NORM.DIST($AD$3:$AD$1003,$F3217,$AA3217,FALSE)*WindSpeedStep)</f>
        <v>1.0000000000000027</v>
      </c>
      <c r="AH3217" s="40">
        <f t="array" ref="AH3217">SUM(_xlfn.NORM.DIST($AD$3:$AD$1003,$F3217,$AB3217,FALSE)*WindSpeedStep)</f>
        <v>0.99999999998707378</v>
      </c>
      <c r="AJ3217" s="47">
        <f t="shared" si="958"/>
        <v>4</v>
      </c>
      <c r="AK3217" s="83" t="b">
        <f>COUNTIF('Power Curve'!$D$2:$D$31,AJ3217)&gt;0</f>
        <v>1</v>
      </c>
      <c r="AL3217" s="83" t="b">
        <f t="shared" si="959"/>
        <v>0</v>
      </c>
      <c r="AM3217" s="83" t="b">
        <f t="shared" si="965"/>
        <v>1</v>
      </c>
      <c r="AN3217" s="47" t="str">
        <f t="shared" si="960"/>
        <v>Outer</v>
      </c>
      <c r="AO3217" s="48" t="str">
        <f t="shared" si="961"/>
        <v>0.0-0.1</v>
      </c>
      <c r="AP3217" s="49" t="str">
        <f t="shared" si="966"/>
        <v>16-17</v>
      </c>
      <c r="AQ3217" s="49" t="str">
        <f t="shared" si="967"/>
        <v>Apr</v>
      </c>
      <c r="AR3217" s="48" t="str">
        <f t="shared" si="968"/>
        <v>295-305</v>
      </c>
      <c r="AS3217" s="49" t="str">
        <f t="shared" si="962"/>
        <v>LWS-HTI</v>
      </c>
    </row>
    <row r="3218" spans="5:45" x14ac:dyDescent="0.3">
      <c r="E3218" s="15">
        <v>41001.694444444445</v>
      </c>
      <c r="F3218" s="21">
        <v>4.0599999999999996</v>
      </c>
      <c r="G3218" s="21">
        <v>60.809997558593793</v>
      </c>
      <c r="H3218" s="42">
        <v>1.2007634026159981</v>
      </c>
      <c r="I3218" s="35">
        <v>290.2</v>
      </c>
      <c r="J3218" s="43">
        <v>0.10837438423645321</v>
      </c>
      <c r="K3218" s="44">
        <v>0.14784186548966821</v>
      </c>
      <c r="L3218" s="26">
        <f t="shared" si="950"/>
        <v>4.0330457782264864</v>
      </c>
      <c r="M3218" s="26">
        <f t="shared" si="951"/>
        <v>-1.8629798019451842E-2</v>
      </c>
      <c r="N3218" s="96">
        <f t="shared" si="952"/>
        <v>4</v>
      </c>
      <c r="O3218" s="26">
        <f t="shared" si="953"/>
        <v>0.9141201422878934</v>
      </c>
      <c r="P3218" s="3">
        <f>IF(L3218&gt;'Power Curve'!$C$37,0,INDEX(Ci,$N3218,1)*POWER(1-O3218,3)+INDEX(Ci,$N3218,2)*3*O3218*POWER(1-O3218,2)+INDEX(Ci,$N3218,3)*3*POWER(O3218,2)*(1-O3218)+INDEX(Ci,$N3218,4)*POWER(O3218,3))</f>
        <v>67.322803891971105</v>
      </c>
      <c r="Q3218" s="3">
        <f>MAX(0,MIN(P3218-V3218+W3218,'Power Curve'!$C$39))</f>
        <v>64.239452895140914</v>
      </c>
      <c r="R3218" s="3">
        <f t="shared" si="954"/>
        <v>60.809997558593793</v>
      </c>
      <c r="S3218" s="3">
        <f t="shared" si="955"/>
        <v>3.4294553365471216</v>
      </c>
      <c r="T3218" s="3">
        <f t="shared" si="956"/>
        <v>3.4294553365471216</v>
      </c>
      <c r="V3218" s="37">
        <f t="array" ref="V3218">SUM(_xlfn.NORM.DIST($AD$3:$AD$1003,$L3218,$AA3218,FALSE)*WindSpeedStep*$AE$3:$AE$1003)/AG3218</f>
        <v>31.464574259802877</v>
      </c>
      <c r="W3218" s="37">
        <f t="array" ref="W3218">SUM(_xlfn.NORM.DIST($AD$3:$AD$1003,$L3218,$AB3218,FALSE)*WindSpeedStep*$AE$3:$AE$1003)/AH3218</f>
        <v>28.381223262972675</v>
      </c>
      <c r="Y3218" s="1">
        <f t="shared" si="957"/>
        <v>3</v>
      </c>
      <c r="Z3218" s="99">
        <f>IF(L3218&lt;'Power Curve'!$P$28,'Power Curve'!$Q$28,IF(L3218&gt;'Power Curve'!$P$29,'Power Curve'!$Q$29,INDEX(ReferenceTurbulence,Y3218)+(L3218-INDEX(ReferenceTurbulenceWindSpeed,Y3218))*(INDEX(ReferenceTurbulence,Y3218+1)-INDEX(ReferenceTurbulence,Y3218))/(INDEX(ReferenceTurbulenceWindSpeed,Y3218+1)-INDEX(ReferenceTurbulenceWindSpeed,Y3218))))</f>
        <v>0.11713247834199569</v>
      </c>
      <c r="AA3218" s="100">
        <f t="shared" si="963"/>
        <v>0.47240064727039111</v>
      </c>
      <c r="AB3218" s="29">
        <f t="shared" si="964"/>
        <v>0.43707885281272268</v>
      </c>
      <c r="AG3218" s="40">
        <f t="array" ref="AG3218">SUM(_xlfn.NORM.DIST($AD$3:$AD$1003,$F3218,$AA3218,FALSE)*WindSpeedStep)</f>
        <v>1.0000000000000022</v>
      </c>
      <c r="AH3218" s="40">
        <f t="array" ref="AH3218">SUM(_xlfn.NORM.DIST($AD$3:$AD$1003,$F3218,$AB3218,FALSE)*WindSpeedStep)</f>
        <v>1.000000000000002</v>
      </c>
      <c r="AJ3218" s="47">
        <f t="shared" si="958"/>
        <v>4</v>
      </c>
      <c r="AK3218" s="83" t="b">
        <f>COUNTIF('Power Curve'!$D$2:$D$31,AJ3218)&gt;0</f>
        <v>1</v>
      </c>
      <c r="AL3218" s="83" t="b">
        <f t="shared" si="959"/>
        <v>0</v>
      </c>
      <c r="AM3218" s="83" t="b">
        <f t="shared" si="965"/>
        <v>1</v>
      </c>
      <c r="AN3218" s="47" t="str">
        <f t="shared" si="960"/>
        <v>Inner</v>
      </c>
      <c r="AO3218" s="48" t="str">
        <f t="shared" si="961"/>
        <v>&lt;0</v>
      </c>
      <c r="AP3218" s="49" t="str">
        <f t="shared" si="966"/>
        <v>16-17</v>
      </c>
      <c r="AQ3218" s="49" t="str">
        <f t="shared" si="967"/>
        <v>Apr</v>
      </c>
      <c r="AR3218" s="48" t="str">
        <f t="shared" si="968"/>
        <v>285-295</v>
      </c>
      <c r="AS3218" s="49" t="str">
        <f t="shared" si="962"/>
        <v>Inner-TI</v>
      </c>
    </row>
    <row r="3219" spans="5:45" x14ac:dyDescent="0.3">
      <c r="E3219" s="15">
        <v>41001.722222222219</v>
      </c>
      <c r="F3219" s="21">
        <v>3.54</v>
      </c>
      <c r="G3219" s="21">
        <v>42.259998321533196</v>
      </c>
      <c r="H3219" s="42">
        <v>1.2018098473161734</v>
      </c>
      <c r="I3219" s="35">
        <v>290.8</v>
      </c>
      <c r="J3219" s="43">
        <v>0.14971751412429379</v>
      </c>
      <c r="K3219" s="44">
        <v>0.21254267217045203</v>
      </c>
      <c r="L3219" s="26">
        <f t="shared" si="950"/>
        <v>3.517519269048349</v>
      </c>
      <c r="M3219" s="26">
        <f t="shared" si="951"/>
        <v>-9.8306081853731311E-2</v>
      </c>
      <c r="N3219" s="96">
        <f t="shared" si="952"/>
        <v>4</v>
      </c>
      <c r="O3219" s="26">
        <f t="shared" si="953"/>
        <v>0.54682758428228717</v>
      </c>
      <c r="P3219" s="3">
        <f>IF(L3219&gt;'Power Curve'!$C$37,0,INDEX(Ci,$N3219,1)*POWER(1-O3219,3)+INDEX(Ci,$N3219,2)*3*O3219*POWER(1-O3219,2)+INDEX(Ci,$N3219,3)*3*POWER(O3219,2)*(1-O3219)+INDEX(Ci,$N3219,4)*POWER(O3219,3))</f>
        <v>28.118345830383042</v>
      </c>
      <c r="Q3219" s="3">
        <f>MAX(0,MIN(P3219-V3219+W3219,'Power Curve'!$C$39))</f>
        <v>32.373852675052198</v>
      </c>
      <c r="R3219" s="3">
        <f t="shared" si="954"/>
        <v>42.259998321533196</v>
      </c>
      <c r="S3219" s="3">
        <f t="shared" si="955"/>
        <v>-9.8861456464809976</v>
      </c>
      <c r="T3219" s="3">
        <f t="shared" si="956"/>
        <v>9.8861456464809976</v>
      </c>
      <c r="V3219" s="37">
        <f t="array" ref="V3219">SUM(_xlfn.NORM.DIST($AD$3:$AD$1003,$L3219,$AA3219,FALSE)*WindSpeedStep*$AE$3:$AE$1003)/AG3219</f>
        <v>2.5958068262589311</v>
      </c>
      <c r="W3219" s="37">
        <f t="array" ref="W3219">SUM(_xlfn.NORM.DIST($AD$3:$AD$1003,$L3219,$AB3219,FALSE)*WindSpeedStep*$AE$3:$AE$1003)/AH3219</f>
        <v>6.851313670928084</v>
      </c>
      <c r="Y3219" s="1">
        <f t="shared" si="957"/>
        <v>3</v>
      </c>
      <c r="Z3219" s="99">
        <f>IF(L3219&lt;'Power Curve'!$P$28,'Power Curve'!$Q$28,IF(L3219&gt;'Power Curve'!$P$29,'Power Curve'!$Q$29,INDEX(ReferenceTurbulence,Y3219)+(L3219-INDEX(ReferenceTurbulenceWindSpeed,Y3219))*(INDEX(ReferenceTurbulence,Y3219+1)-INDEX(ReferenceTurbulence,Y3219))/(INDEX(ReferenceTurbulenceWindSpeed,Y3219+1)-INDEX(ReferenceTurbulenceWindSpeed,Y3219))))</f>
        <v>0.11713247834199569</v>
      </c>
      <c r="AA3219" s="100">
        <f t="shared" si="963"/>
        <v>0.41201574959935827</v>
      </c>
      <c r="AB3219" s="29">
        <f t="shared" si="964"/>
        <v>0.52663424084622179</v>
      </c>
      <c r="AG3219" s="40">
        <f t="array" ref="AG3219">SUM(_xlfn.NORM.DIST($AD$3:$AD$1003,$F3219,$AA3219,FALSE)*WindSpeedStep)</f>
        <v>1.0000000000000002</v>
      </c>
      <c r="AH3219" s="40">
        <f t="array" ref="AH3219">SUM(_xlfn.NORM.DIST($AD$3:$AD$1003,$F3219,$AB3219,FALSE)*WindSpeedStep)</f>
        <v>0.99999999999566525</v>
      </c>
      <c r="AJ3219" s="47">
        <f t="shared" si="958"/>
        <v>4</v>
      </c>
      <c r="AK3219" s="83" t="b">
        <f>COUNTIF('Power Curve'!$D$2:$D$31,AJ3219)&gt;0</f>
        <v>1</v>
      </c>
      <c r="AL3219" s="83" t="b">
        <f t="shared" si="959"/>
        <v>0</v>
      </c>
      <c r="AM3219" s="83" t="b">
        <f t="shared" si="965"/>
        <v>1</v>
      </c>
      <c r="AN3219" s="47" t="str">
        <f t="shared" si="960"/>
        <v>Outer</v>
      </c>
      <c r="AO3219" s="48" t="str">
        <f t="shared" si="961"/>
        <v>&lt;0</v>
      </c>
      <c r="AP3219" s="49" t="str">
        <f t="shared" si="966"/>
        <v>17-18</v>
      </c>
      <c r="AQ3219" s="49" t="str">
        <f t="shared" si="967"/>
        <v>Apr</v>
      </c>
      <c r="AR3219" s="48" t="str">
        <f t="shared" si="968"/>
        <v>285-295</v>
      </c>
      <c r="AS3219" s="49" t="str">
        <f t="shared" si="962"/>
        <v>LWS-HTI</v>
      </c>
    </row>
    <row r="3220" spans="5:45" x14ac:dyDescent="0.3">
      <c r="E3220" s="15">
        <v>41001.729166666664</v>
      </c>
      <c r="F3220" s="21">
        <v>3.58</v>
      </c>
      <c r="G3220" s="21">
        <v>26.209999084472599</v>
      </c>
      <c r="H3220" s="42">
        <v>1.2023055139341932</v>
      </c>
      <c r="I3220" s="35">
        <v>293.8</v>
      </c>
      <c r="J3220" s="43">
        <v>0.15083798882681565</v>
      </c>
      <c r="K3220" s="44">
        <v>0.35201080043028649</v>
      </c>
      <c r="L3220" s="26">
        <f t="shared" si="950"/>
        <v>3.5577542273678819</v>
      </c>
      <c r="M3220" s="26">
        <f t="shared" si="951"/>
        <v>-9.2087639344851965E-2</v>
      </c>
      <c r="N3220" s="96">
        <f t="shared" si="952"/>
        <v>4</v>
      </c>
      <c r="O3220" s="26">
        <f t="shared" si="953"/>
        <v>0.57549342493127653</v>
      </c>
      <c r="P3220" s="3">
        <f>IF(L3220&gt;'Power Curve'!$C$37,0,INDEX(Ci,$N3220,1)*POWER(1-O3220,3)+INDEX(Ci,$N3220,2)*3*O3220*POWER(1-O3220,2)+INDEX(Ci,$N3220,3)*3*POWER(O3220,2)*(1-O3220)+INDEX(Ci,$N3220,4)*POWER(O3220,3))</f>
        <v>30.795531523392491</v>
      </c>
      <c r="Q3220" s="3">
        <f>MAX(0,MIN(P3220-V3220+W3220,'Power Curve'!$C$39))</f>
        <v>35.885903739680316</v>
      </c>
      <c r="R3220" s="3">
        <f t="shared" si="954"/>
        <v>26.209999084472599</v>
      </c>
      <c r="S3220" s="3">
        <f t="shared" si="955"/>
        <v>9.6759046552077166</v>
      </c>
      <c r="T3220" s="3">
        <f t="shared" si="956"/>
        <v>9.6759046552077166</v>
      </c>
      <c r="V3220" s="37">
        <f t="array" ref="V3220">SUM(_xlfn.NORM.DIST($AD$3:$AD$1003,$L3220,$AA3220,FALSE)*WindSpeedStep*$AE$3:$AE$1003)/AG3220</f>
        <v>3.4005440549757804</v>
      </c>
      <c r="W3220" s="37">
        <f t="array" ref="W3220">SUM(_xlfn.NORM.DIST($AD$3:$AD$1003,$L3220,$AB3220,FALSE)*WindSpeedStep*$AE$3:$AE$1003)/AH3220</f>
        <v>8.4909162712636093</v>
      </c>
      <c r="Y3220" s="1">
        <f t="shared" si="957"/>
        <v>3</v>
      </c>
      <c r="Z3220" s="99">
        <f>IF(L3220&lt;'Power Curve'!$P$28,'Power Curve'!$Q$28,IF(L3220&gt;'Power Curve'!$P$29,'Power Curve'!$Q$29,INDEX(ReferenceTurbulence,Y3220)+(L3220-INDEX(ReferenceTurbulenceWindSpeed,Y3220))*(INDEX(ReferenceTurbulence,Y3220+1)-INDEX(ReferenceTurbulence,Y3220))/(INDEX(ReferenceTurbulenceWindSpeed,Y3220+1)-INDEX(ReferenceTurbulenceWindSpeed,Y3220))))</f>
        <v>0.11713247834199569</v>
      </c>
      <c r="AA3220" s="100">
        <f t="shared" si="963"/>
        <v>0.41672856998331204</v>
      </c>
      <c r="AB3220" s="29">
        <f t="shared" si="964"/>
        <v>0.53664449239627277</v>
      </c>
      <c r="AG3220" s="40">
        <f t="array" ref="AG3220">SUM(_xlfn.NORM.DIST($AD$3:$AD$1003,$F3220,$AA3220,FALSE)*WindSpeedStep)</f>
        <v>1.0000000000000002</v>
      </c>
      <c r="AH3220" s="40">
        <f t="array" ref="AH3220">SUM(_xlfn.NORM.DIST($AD$3:$AD$1003,$F3220,$AB3220,FALSE)*WindSpeedStep)</f>
        <v>0.99999999999373412</v>
      </c>
      <c r="AJ3220" s="47">
        <f t="shared" si="958"/>
        <v>4</v>
      </c>
      <c r="AK3220" s="83" t="b">
        <f>COUNTIF('Power Curve'!$D$2:$D$31,AJ3220)&gt;0</f>
        <v>1</v>
      </c>
      <c r="AL3220" s="83" t="b">
        <f t="shared" si="959"/>
        <v>0</v>
      </c>
      <c r="AM3220" s="83" t="b">
        <f t="shared" si="965"/>
        <v>1</v>
      </c>
      <c r="AN3220" s="47" t="str">
        <f t="shared" si="960"/>
        <v>Outer</v>
      </c>
      <c r="AO3220" s="48" t="str">
        <f t="shared" si="961"/>
        <v>&lt;0</v>
      </c>
      <c r="AP3220" s="49" t="str">
        <f t="shared" si="966"/>
        <v>17-18</v>
      </c>
      <c r="AQ3220" s="49" t="str">
        <f t="shared" si="967"/>
        <v>Apr</v>
      </c>
      <c r="AR3220" s="48" t="str">
        <f t="shared" si="968"/>
        <v>285-295</v>
      </c>
      <c r="AS3220" s="49" t="str">
        <f t="shared" si="962"/>
        <v>LWS-HTI</v>
      </c>
    </row>
    <row r="3221" spans="5:45" x14ac:dyDescent="0.3">
      <c r="E3221" s="15">
        <v>41001.75</v>
      </c>
      <c r="F3221" s="21">
        <v>3.77</v>
      </c>
      <c r="G3221" s="21">
        <v>58.989999771118207</v>
      </c>
      <c r="H3221" s="42">
        <v>1.2035345533214026</v>
      </c>
      <c r="I3221" s="35">
        <v>312.10000000000002</v>
      </c>
      <c r="J3221" s="43">
        <v>0.16976127320954906</v>
      </c>
      <c r="K3221" s="44">
        <v>0.19305007639294536</v>
      </c>
      <c r="L3221" s="26">
        <f t="shared" si="950"/>
        <v>3.7478497778963429</v>
      </c>
      <c r="M3221" s="26">
        <f t="shared" si="951"/>
        <v>-6.2707759222517423E-2</v>
      </c>
      <c r="N3221" s="96">
        <f t="shared" si="952"/>
        <v>4</v>
      </c>
      <c r="O3221" s="26">
        <f t="shared" si="953"/>
        <v>0.71092910045141977</v>
      </c>
      <c r="P3221" s="3">
        <f>IF(L3221&gt;'Power Curve'!$C$37,0,INDEX(Ci,$N3221,1)*POWER(1-O3221,3)+INDEX(Ci,$N3221,2)*3*O3221*POWER(1-O3221,2)+INDEX(Ci,$N3221,3)*3*POWER(O3221,2)*(1-O3221)+INDEX(Ci,$N3221,4)*POWER(O3221,3))</f>
        <v>44.485808162099758</v>
      </c>
      <c r="Q3221" s="3">
        <f>MAX(0,MIN(P3221-V3221+W3221,'Power Curve'!$C$39))</f>
        <v>57.867110624332568</v>
      </c>
      <c r="R3221" s="3">
        <f t="shared" si="954"/>
        <v>58.989999771118207</v>
      </c>
      <c r="S3221" s="3">
        <f t="shared" si="955"/>
        <v>-1.1228891467856386</v>
      </c>
      <c r="T3221" s="3">
        <f t="shared" si="956"/>
        <v>1.1228891467856386</v>
      </c>
      <c r="V3221" s="37">
        <f t="array" ref="V3221">SUM(_xlfn.NORM.DIST($AD$3:$AD$1003,$L3221,$AA3221,FALSE)*WindSpeedStep*$AE$3:$AE$1003)/AG3221</f>
        <v>9.9804014465615278</v>
      </c>
      <c r="W3221" s="37">
        <f t="array" ref="W3221">SUM(_xlfn.NORM.DIST($AD$3:$AD$1003,$L3221,$AB3221,FALSE)*WindSpeedStep*$AE$3:$AE$1003)/AH3221</f>
        <v>23.361703908794343</v>
      </c>
      <c r="Y3221" s="1">
        <f t="shared" si="957"/>
        <v>3</v>
      </c>
      <c r="Z3221" s="99">
        <f>IF(L3221&lt;'Power Curve'!$P$28,'Power Curve'!$Q$28,IF(L3221&gt;'Power Curve'!$P$29,'Power Curve'!$Q$29,INDEX(ReferenceTurbulence,Y3221)+(L3221-INDEX(ReferenceTurbulenceWindSpeed,Y3221))*(INDEX(ReferenceTurbulence,Y3221+1)-INDEX(ReferenceTurbulence,Y3221))/(INDEX(ReferenceTurbulenceWindSpeed,Y3221+1)-INDEX(ReferenceTurbulenceWindSpeed,Y3221))))</f>
        <v>0.11713247834199569</v>
      </c>
      <c r="AA3221" s="100">
        <f t="shared" si="963"/>
        <v>0.43899493293849673</v>
      </c>
      <c r="AB3221" s="29">
        <f t="shared" si="964"/>
        <v>0.63623975009380884</v>
      </c>
      <c r="AG3221" s="40">
        <f t="array" ref="AG3221">SUM(_xlfn.NORM.DIST($AD$3:$AD$1003,$F3221,$AA3221,FALSE)*WindSpeedStep)</f>
        <v>1.0000000000000009</v>
      </c>
      <c r="AH3221" s="40">
        <f t="array" ref="AH3221">SUM(_xlfn.NORM.DIST($AD$3:$AD$1003,$F3221,$AB3221,FALSE)*WindSpeedStep)</f>
        <v>0.99999999907337789</v>
      </c>
      <c r="AJ3221" s="47">
        <f t="shared" si="958"/>
        <v>4</v>
      </c>
      <c r="AK3221" s="83" t="b">
        <f>COUNTIF('Power Curve'!$D$2:$D$31,AJ3221)&gt;0</f>
        <v>1</v>
      </c>
      <c r="AL3221" s="83" t="b">
        <f t="shared" si="959"/>
        <v>0</v>
      </c>
      <c r="AM3221" s="83" t="b">
        <f t="shared" si="965"/>
        <v>1</v>
      </c>
      <c r="AN3221" s="47" t="str">
        <f t="shared" si="960"/>
        <v>Outer</v>
      </c>
      <c r="AO3221" s="48" t="str">
        <f t="shared" si="961"/>
        <v>&lt;0</v>
      </c>
      <c r="AP3221" s="49" t="str">
        <f t="shared" si="966"/>
        <v>18-19</v>
      </c>
      <c r="AQ3221" s="49" t="str">
        <f t="shared" si="967"/>
        <v>Apr</v>
      </c>
      <c r="AR3221" s="48" t="str">
        <f t="shared" si="968"/>
        <v>305-315</v>
      </c>
      <c r="AS3221" s="49" t="str">
        <f t="shared" si="962"/>
        <v>LWS-HTI</v>
      </c>
    </row>
    <row r="3222" spans="5:45" x14ac:dyDescent="0.3">
      <c r="E3222" s="15">
        <v>41001.756944444445</v>
      </c>
      <c r="F3222" s="21">
        <v>3.96</v>
      </c>
      <c r="G3222" s="21">
        <v>101.2300052642822</v>
      </c>
      <c r="H3222" s="42">
        <v>1.2038055685373183</v>
      </c>
      <c r="I3222" s="35">
        <v>314.2</v>
      </c>
      <c r="J3222" s="43">
        <v>0.12121212121212122</v>
      </c>
      <c r="K3222" s="44">
        <v>0.18426737617420955</v>
      </c>
      <c r="L3222" s="26">
        <f t="shared" si="950"/>
        <v>3.9370289263448832</v>
      </c>
      <c r="M3222" s="26">
        <f t="shared" si="951"/>
        <v>-3.3469511995729784E-2</v>
      </c>
      <c r="N3222" s="96">
        <f t="shared" si="952"/>
        <v>4</v>
      </c>
      <c r="O3222" s="26">
        <f t="shared" si="953"/>
        <v>0.84571187518352742</v>
      </c>
      <c r="P3222" s="3">
        <f>IF(L3222&gt;'Power Curve'!$C$37,0,INDEX(Ci,$N3222,1)*POWER(1-O3222,3)+INDEX(Ci,$N3222,2)*3*O3222*POWER(1-O3222,2)+INDEX(Ci,$N3222,3)*3*POWER(O3222,2)*(1-O3222)+INDEX(Ci,$N3222,4)*POWER(O3222,3))</f>
        <v>59.417726691638613</v>
      </c>
      <c r="Q3222" s="3">
        <f>MAX(0,MIN(P3222-V3222+W3222,'Power Curve'!$C$39))</f>
        <v>60.733786706335259</v>
      </c>
      <c r="R3222" s="3">
        <f t="shared" si="954"/>
        <v>101.2300052642822</v>
      </c>
      <c r="S3222" s="3">
        <f t="shared" si="955"/>
        <v>-40.496218557946939</v>
      </c>
      <c r="T3222" s="3">
        <f t="shared" si="956"/>
        <v>40.496218557946939</v>
      </c>
      <c r="V3222" s="37">
        <f t="array" ref="V3222">SUM(_xlfn.NORM.DIST($AD$3:$AD$1003,$L3222,$AA3222,FALSE)*WindSpeedStep*$AE$3:$AE$1003)/AG3222</f>
        <v>22.491104120934679</v>
      </c>
      <c r="W3222" s="37">
        <f t="array" ref="W3222">SUM(_xlfn.NORM.DIST($AD$3:$AD$1003,$L3222,$AB3222,FALSE)*WindSpeedStep*$AE$3:$AE$1003)/AH3222</f>
        <v>23.807164135631325</v>
      </c>
      <c r="Y3222" s="1">
        <f t="shared" si="957"/>
        <v>3</v>
      </c>
      <c r="Z3222" s="99">
        <f>IF(L3222&lt;'Power Curve'!$P$28,'Power Curve'!$Q$28,IF(L3222&gt;'Power Curve'!$P$29,'Power Curve'!$Q$29,INDEX(ReferenceTurbulence,Y3222)+(L3222-INDEX(ReferenceTurbulenceWindSpeed,Y3222))*(INDEX(ReferenceTurbulence,Y3222+1)-INDEX(ReferenceTurbulence,Y3222))/(INDEX(ReferenceTurbulenceWindSpeed,Y3222+1)-INDEX(ReferenceTurbulenceWindSpeed,Y3222))))</f>
        <v>0.11713247834199569</v>
      </c>
      <c r="AA3222" s="100">
        <f t="shared" si="963"/>
        <v>0.46115395544690257</v>
      </c>
      <c r="AB3222" s="29">
        <f t="shared" si="964"/>
        <v>0.47721562743574342</v>
      </c>
      <c r="AG3222" s="40">
        <f t="array" ref="AG3222">SUM(_xlfn.NORM.DIST($AD$3:$AD$1003,$F3222,$AA3222,FALSE)*WindSpeedStep)</f>
        <v>1.0000000000000013</v>
      </c>
      <c r="AH3222" s="40">
        <f t="array" ref="AH3222">SUM(_xlfn.NORM.DIST($AD$3:$AD$1003,$F3222,$AB3222,FALSE)*WindSpeedStep)</f>
        <v>1.0000000000000013</v>
      </c>
      <c r="AJ3222" s="47">
        <f t="shared" si="958"/>
        <v>4</v>
      </c>
      <c r="AK3222" s="83" t="b">
        <f>COUNTIF('Power Curve'!$D$2:$D$31,AJ3222)&gt;0</f>
        <v>1</v>
      </c>
      <c r="AL3222" s="83" t="b">
        <f t="shared" si="959"/>
        <v>0</v>
      </c>
      <c r="AM3222" s="83" t="b">
        <f t="shared" si="965"/>
        <v>1</v>
      </c>
      <c r="AN3222" s="47" t="str">
        <f t="shared" si="960"/>
        <v>Inner</v>
      </c>
      <c r="AO3222" s="48" t="str">
        <f t="shared" si="961"/>
        <v>&lt;0</v>
      </c>
      <c r="AP3222" s="49" t="str">
        <f t="shared" si="966"/>
        <v>18-19</v>
      </c>
      <c r="AQ3222" s="49" t="str">
        <f t="shared" si="967"/>
        <v>Apr</v>
      </c>
      <c r="AR3222" s="48" t="str">
        <f t="shared" si="968"/>
        <v>305-315</v>
      </c>
      <c r="AS3222" s="49" t="str">
        <f t="shared" si="962"/>
        <v>Inner-TI</v>
      </c>
    </row>
    <row r="3223" spans="5:45" x14ac:dyDescent="0.3">
      <c r="E3223" s="15">
        <v>41001.763888888891</v>
      </c>
      <c r="F3223" s="21">
        <v>3.39</v>
      </c>
      <c r="G3223" s="21">
        <v>20.759998321533203</v>
      </c>
      <c r="H3223" s="42">
        <v>1.2045392864326874</v>
      </c>
      <c r="I3223" s="35">
        <v>321.7</v>
      </c>
      <c r="J3223" s="43">
        <v>0.12684365781710913</v>
      </c>
      <c r="K3223" s="44">
        <v>0.34078697775888173</v>
      </c>
      <c r="L3223" s="26">
        <f t="shared" si="950"/>
        <v>3.3710199680068125</v>
      </c>
      <c r="M3223" s="26">
        <f t="shared" si="951"/>
        <v>-0.12094802108187611</v>
      </c>
      <c r="N3223" s="96">
        <f t="shared" si="952"/>
        <v>4</v>
      </c>
      <c r="O3223" s="26">
        <f t="shared" si="953"/>
        <v>0.4424525384454373</v>
      </c>
      <c r="P3223" s="3">
        <f>IF(L3223&gt;'Power Curve'!$C$37,0,INDEX(Ci,$N3223,1)*POWER(1-O3223,3)+INDEX(Ci,$N3223,2)*3*O3223*POWER(1-O3223,2)+INDEX(Ci,$N3223,3)*3*POWER(O3223,2)*(1-O3223)+INDEX(Ci,$N3223,4)*POWER(O3223,3))</f>
        <v>19.157915259132874</v>
      </c>
      <c r="Q3223" s="3">
        <f>MAX(0,MIN(P3223-V3223+W3223,'Power Curve'!$C$39))</f>
        <v>19.66503026320299</v>
      </c>
      <c r="R3223" s="3" t="str">
        <f t="shared" si="954"/>
        <v/>
      </c>
      <c r="S3223" s="3" t="str">
        <f t="shared" si="955"/>
        <v/>
      </c>
      <c r="T3223" s="3" t="str">
        <f t="shared" si="956"/>
        <v/>
      </c>
      <c r="V3223" s="37">
        <f t="array" ref="V3223">SUM(_xlfn.NORM.DIST($AD$3:$AD$1003,$L3223,$AA3223,FALSE)*WindSpeedStep*$AE$3:$AE$1003)/AG3223</f>
        <v>0.82671953133077447</v>
      </c>
      <c r="W3223" s="37">
        <f t="array" ref="W3223">SUM(_xlfn.NORM.DIST($AD$3:$AD$1003,$L3223,$AB3223,FALSE)*WindSpeedStep*$AE$3:$AE$1003)/AH3223</f>
        <v>1.3338345354008878</v>
      </c>
      <c r="Y3223" s="1">
        <f t="shared" si="957"/>
        <v>3</v>
      </c>
      <c r="Z3223" s="99">
        <f>IF(L3223&lt;'Power Curve'!$P$28,'Power Curve'!$Q$28,IF(L3223&gt;'Power Curve'!$P$29,'Power Curve'!$Q$29,INDEX(ReferenceTurbulence,Y3223)+(L3223-INDEX(ReferenceTurbulenceWindSpeed,Y3223))*(INDEX(ReferenceTurbulence,Y3223+1)-INDEX(ReferenceTurbulence,Y3223))/(INDEX(ReferenceTurbulenceWindSpeed,Y3223+1)-INDEX(ReferenceTurbulenceWindSpeed,Y3223))))</f>
        <v>0.11713247834199569</v>
      </c>
      <c r="AA3223" s="100">
        <f t="shared" si="963"/>
        <v>0.39485592339299297</v>
      </c>
      <c r="AB3223" s="29">
        <f t="shared" si="964"/>
        <v>0.42759250331649828</v>
      </c>
      <c r="AG3223" s="40">
        <f t="array" ref="AG3223">SUM(_xlfn.NORM.DIST($AD$3:$AD$1003,$F3223,$AA3223,FALSE)*WindSpeedStep)</f>
        <v>0.99999999999999956</v>
      </c>
      <c r="AH3223" s="40">
        <f t="array" ref="AH3223">SUM(_xlfn.NORM.DIST($AD$3:$AD$1003,$F3223,$AB3223,FALSE)*WindSpeedStep)</f>
        <v>0.99999999999999944</v>
      </c>
      <c r="AJ3223" s="47">
        <f t="shared" si="958"/>
        <v>3</v>
      </c>
      <c r="AK3223" s="83" t="b">
        <f>COUNTIF('Power Curve'!$D$2:$D$31,AJ3223)&gt;0</f>
        <v>0</v>
      </c>
      <c r="AL3223" s="83" t="b">
        <f t="shared" si="959"/>
        <v>0</v>
      </c>
      <c r="AM3223" s="83" t="b">
        <f t="shared" si="965"/>
        <v>0</v>
      </c>
      <c r="AN3223" s="47" t="str">
        <f t="shared" si="960"/>
        <v/>
      </c>
      <c r="AO3223" s="48" t="str">
        <f t="shared" si="961"/>
        <v>&lt;0</v>
      </c>
      <c r="AP3223" s="49" t="str">
        <f t="shared" si="966"/>
        <v/>
      </c>
      <c r="AQ3223" s="49" t="str">
        <f t="shared" si="967"/>
        <v/>
      </c>
      <c r="AR3223" s="48" t="str">
        <f t="shared" si="968"/>
        <v/>
      </c>
      <c r="AS3223" s="49" t="str">
        <f t="shared" si="962"/>
        <v/>
      </c>
    </row>
    <row r="3224" spans="5:45" x14ac:dyDescent="0.3">
      <c r="E3224" s="15">
        <v>41002.131944444445</v>
      </c>
      <c r="F3224" s="21">
        <v>4.04</v>
      </c>
      <c r="G3224" s="21">
        <v>38.309999465942397</v>
      </c>
      <c r="H3224" s="42">
        <v>1.2135791940326857</v>
      </c>
      <c r="I3224" s="35">
        <v>290.7</v>
      </c>
      <c r="J3224" s="43">
        <v>4.4554455445544552E-2</v>
      </c>
      <c r="K3224" s="44">
        <v>0.39565071030971549</v>
      </c>
      <c r="L3224" s="26">
        <f t="shared" si="950"/>
        <v>4.0274056617683582</v>
      </c>
      <c r="M3224" s="26">
        <f t="shared" si="951"/>
        <v>-1.9501496199420557E-2</v>
      </c>
      <c r="N3224" s="96">
        <f t="shared" si="952"/>
        <v>4</v>
      </c>
      <c r="O3224" s="26">
        <f t="shared" si="953"/>
        <v>0.91010177899430078</v>
      </c>
      <c r="P3224" s="3">
        <f>IF(L3224&gt;'Power Curve'!$C$37,0,INDEX(Ci,$N3224,1)*POWER(1-O3224,3)+INDEX(Ci,$N3224,2)*3*O3224*POWER(1-O3224,2)+INDEX(Ci,$N3224,3)*3*POWER(O3224,2)*(1-O3224)+INDEX(Ci,$N3224,4)*POWER(O3224,3))</f>
        <v>66.85426525237915</v>
      </c>
      <c r="Q3224" s="3">
        <f>MAX(0,MIN(P3224-V3224+W3224,'Power Curve'!$C$39))</f>
        <v>42.194825273626122</v>
      </c>
      <c r="R3224" s="3">
        <f t="shared" si="954"/>
        <v>38.309999465942397</v>
      </c>
      <c r="S3224" s="3">
        <f t="shared" si="955"/>
        <v>3.8848258076837254</v>
      </c>
      <c r="T3224" s="3">
        <f t="shared" si="956"/>
        <v>3.8848258076837254</v>
      </c>
      <c r="V3224" s="37">
        <f t="array" ref="V3224">SUM(_xlfn.NORM.DIST($AD$3:$AD$1003,$L3224,$AA3224,FALSE)*WindSpeedStep*$AE$3:$AE$1003)/AG3224</f>
        <v>30.888111857199132</v>
      </c>
      <c r="W3224" s="37">
        <f t="array" ref="W3224">SUM(_xlfn.NORM.DIST($AD$3:$AD$1003,$L3224,$AB3224,FALSE)*WindSpeedStep*$AE$3:$AE$1003)/AH3224</f>
        <v>6.2286718784461081</v>
      </c>
      <c r="Y3224" s="1">
        <f t="shared" si="957"/>
        <v>3</v>
      </c>
      <c r="Z3224" s="99">
        <f>IF(L3224&lt;'Power Curve'!$P$28,'Power Curve'!$Q$28,IF(L3224&gt;'Power Curve'!$P$29,'Power Curve'!$Q$29,INDEX(ReferenceTurbulence,Y3224)+(L3224-INDEX(ReferenceTurbulenceWindSpeed,Y3224))*(INDEX(ReferenceTurbulence,Y3224+1)-INDEX(ReferenceTurbulence,Y3224))/(INDEX(ReferenceTurbulenceWindSpeed,Y3224+1)-INDEX(ReferenceTurbulenceWindSpeed,Y3224))))</f>
        <v>0.11713247834199569</v>
      </c>
      <c r="AA3224" s="100">
        <f t="shared" si="963"/>
        <v>0.47174000645151304</v>
      </c>
      <c r="AB3224" s="29">
        <f t="shared" si="964"/>
        <v>0.17943886611839219</v>
      </c>
      <c r="AG3224" s="40">
        <f t="array" ref="AG3224">SUM(_xlfn.NORM.DIST($AD$3:$AD$1003,$F3224,$AA3224,FALSE)*WindSpeedStep)</f>
        <v>1.000000000000002</v>
      </c>
      <c r="AH3224" s="40">
        <f t="array" ref="AH3224">SUM(_xlfn.NORM.DIST($AD$3:$AD$1003,$F3224,$AB3224,FALSE)*WindSpeedStep)</f>
        <v>1.0000000000000027</v>
      </c>
      <c r="AJ3224" s="47">
        <f t="shared" si="958"/>
        <v>4</v>
      </c>
      <c r="AK3224" s="83" t="b">
        <f>COUNTIF('Power Curve'!$D$2:$D$31,AJ3224)&gt;0</f>
        <v>1</v>
      </c>
      <c r="AL3224" s="83" t="b">
        <f t="shared" si="959"/>
        <v>0</v>
      </c>
      <c r="AM3224" s="83" t="b">
        <f t="shared" si="965"/>
        <v>1</v>
      </c>
      <c r="AN3224" s="47" t="str">
        <f t="shared" si="960"/>
        <v>Outer</v>
      </c>
      <c r="AO3224" s="48" t="str">
        <f t="shared" si="961"/>
        <v>&lt;0</v>
      </c>
      <c r="AP3224" s="49" t="str">
        <f t="shared" si="966"/>
        <v>3-4</v>
      </c>
      <c r="AQ3224" s="49" t="str">
        <f t="shared" si="967"/>
        <v>Apr</v>
      </c>
      <c r="AR3224" s="48" t="str">
        <f t="shared" si="968"/>
        <v>285-295</v>
      </c>
      <c r="AS3224" s="49" t="str">
        <f t="shared" si="962"/>
        <v>LWS-LTI</v>
      </c>
    </row>
    <row r="3225" spans="5:45" x14ac:dyDescent="0.3">
      <c r="E3225" s="15">
        <v>41002.145833333336</v>
      </c>
      <c r="F3225" s="21">
        <v>3.89</v>
      </c>
      <c r="G3225" s="21">
        <v>29.010001182556099</v>
      </c>
      <c r="H3225" s="42">
        <v>1.2146716957174435</v>
      </c>
      <c r="I3225" s="35">
        <v>278.3</v>
      </c>
      <c r="J3225" s="43">
        <v>8.7403598971722368E-2</v>
      </c>
      <c r="K3225" s="44">
        <v>0.39304770908586661</v>
      </c>
      <c r="L3225" s="26">
        <f t="shared" si="950"/>
        <v>3.8790365849794304</v>
      </c>
      <c r="M3225" s="26">
        <f t="shared" si="951"/>
        <v>-4.2432415296695856E-2</v>
      </c>
      <c r="N3225" s="96">
        <f t="shared" si="952"/>
        <v>4</v>
      </c>
      <c r="O3225" s="26">
        <f t="shared" si="953"/>
        <v>0.80439459076529518</v>
      </c>
      <c r="P3225" s="3">
        <f>IF(L3225&gt;'Power Curve'!$C$37,0,INDEX(Ci,$N3225,1)*POWER(1-O3225,3)+INDEX(Ci,$N3225,2)*3*O3225*POWER(1-O3225,2)+INDEX(Ci,$N3225,3)*3*POWER(O3225,2)*(1-O3225)+INDEX(Ci,$N3225,4)*POWER(O3225,3))</f>
        <v>54.734151675053845</v>
      </c>
      <c r="Q3225" s="3">
        <f>MAX(0,MIN(P3225-V3225+W3225,'Power Curve'!$C$39))</f>
        <v>46.334873416450591</v>
      </c>
      <c r="R3225" s="3">
        <f t="shared" si="954"/>
        <v>29.010001182556099</v>
      </c>
      <c r="S3225" s="3">
        <f t="shared" si="955"/>
        <v>17.324872233894492</v>
      </c>
      <c r="T3225" s="3">
        <f t="shared" si="956"/>
        <v>17.324872233894492</v>
      </c>
      <c r="V3225" s="37">
        <f t="array" ref="V3225">SUM(_xlfn.NORM.DIST($AD$3:$AD$1003,$L3225,$AA3225,FALSE)*WindSpeedStep*$AE$3:$AE$1003)/AG3225</f>
        <v>17.940366455440692</v>
      </c>
      <c r="W3225" s="37">
        <f t="array" ref="W3225">SUM(_xlfn.NORM.DIST($AD$3:$AD$1003,$L3225,$AB3225,FALSE)*WindSpeedStep*$AE$3:$AE$1003)/AH3225</f>
        <v>9.5410881968374373</v>
      </c>
      <c r="Y3225" s="1">
        <f t="shared" si="957"/>
        <v>3</v>
      </c>
      <c r="Z3225" s="99">
        <f>IF(L3225&lt;'Power Curve'!$P$28,'Power Curve'!$Q$28,IF(L3225&gt;'Power Curve'!$P$29,'Power Curve'!$Q$29,INDEX(ReferenceTurbulence,Y3225)+(L3225-INDEX(ReferenceTurbulenceWindSpeed,Y3225))*(INDEX(ReferenceTurbulence,Y3225+1)-INDEX(ReferenceTurbulence,Y3225))/(INDEX(ReferenceTurbulenceWindSpeed,Y3225+1)-INDEX(ReferenceTurbulenceWindSpeed,Y3225))))</f>
        <v>0.11713247834199569</v>
      </c>
      <c r="AA3225" s="100">
        <f t="shared" si="963"/>
        <v>0.45436116877791205</v>
      </c>
      <c r="AB3225" s="29">
        <f t="shared" si="964"/>
        <v>0.33904175807018161</v>
      </c>
      <c r="AG3225" s="40">
        <f t="array" ref="AG3225">SUM(_xlfn.NORM.DIST($AD$3:$AD$1003,$F3225,$AA3225,FALSE)*WindSpeedStep)</f>
        <v>1.0000000000000011</v>
      </c>
      <c r="AH3225" s="40">
        <f t="array" ref="AH3225">SUM(_xlfn.NORM.DIST($AD$3:$AD$1003,$F3225,$AB3225,FALSE)*WindSpeedStep)</f>
        <v>1.0000000000000016</v>
      </c>
      <c r="AJ3225" s="47">
        <f t="shared" si="958"/>
        <v>4</v>
      </c>
      <c r="AK3225" s="83" t="b">
        <f>COUNTIF('Power Curve'!$D$2:$D$31,AJ3225)&gt;0</f>
        <v>1</v>
      </c>
      <c r="AL3225" s="83" t="b">
        <f t="shared" si="959"/>
        <v>0</v>
      </c>
      <c r="AM3225" s="83" t="b">
        <f t="shared" si="965"/>
        <v>1</v>
      </c>
      <c r="AN3225" s="47" t="str">
        <f t="shared" si="960"/>
        <v>Outer</v>
      </c>
      <c r="AO3225" s="48" t="str">
        <f t="shared" si="961"/>
        <v>&lt;0</v>
      </c>
      <c r="AP3225" s="49" t="str">
        <f t="shared" si="966"/>
        <v>3-4</v>
      </c>
      <c r="AQ3225" s="49" t="str">
        <f t="shared" si="967"/>
        <v>Apr</v>
      </c>
      <c r="AR3225" s="48" t="str">
        <f t="shared" si="968"/>
        <v>275-285</v>
      </c>
      <c r="AS3225" s="49" t="str">
        <f t="shared" si="962"/>
        <v>LWS-LTI</v>
      </c>
    </row>
    <row r="3226" spans="5:45" x14ac:dyDescent="0.3">
      <c r="E3226" s="15">
        <v>41002.152777777781</v>
      </c>
      <c r="F3226" s="21">
        <v>4.28</v>
      </c>
      <c r="G3226" s="21">
        <v>58.230001449585004</v>
      </c>
      <c r="H3226" s="42">
        <v>1.2136169326559343</v>
      </c>
      <c r="I3226" s="35">
        <v>277.60000000000002</v>
      </c>
      <c r="J3226" s="43">
        <v>7.2429906542056069E-2</v>
      </c>
      <c r="K3226" s="44">
        <v>0.27495595412028395</v>
      </c>
      <c r="L3226" s="26">
        <f t="shared" si="950"/>
        <v>4.266701709493006</v>
      </c>
      <c r="M3226" s="26">
        <f t="shared" si="951"/>
        <v>1.7482479366309454E-2</v>
      </c>
      <c r="N3226" s="96">
        <f t="shared" si="952"/>
        <v>5</v>
      </c>
      <c r="O3226" s="26">
        <f t="shared" si="953"/>
        <v>0.12934610556271747</v>
      </c>
      <c r="P3226" s="3">
        <f>IF(L3226&gt;'Power Curve'!$C$37,0,INDEX(Ci,$N3226,1)*POWER(1-O3226,3)+INDEX(Ci,$N3226,2)*3*O3226*POWER(1-O3226,2)+INDEX(Ci,$N3226,3)*3*POWER(O3226,2)*(1-O3226)+INDEX(Ci,$N3226,4)*POWER(O3226,3))</f>
        <v>88.80815218997445</v>
      </c>
      <c r="Q3226" s="3">
        <f>MAX(0,MIN(P3226-V3226+W3226,'Power Curve'!$C$39))</f>
        <v>72.778058184651286</v>
      </c>
      <c r="R3226" s="3">
        <f t="shared" si="954"/>
        <v>58.230001449585004</v>
      </c>
      <c r="S3226" s="3">
        <f t="shared" si="955"/>
        <v>14.548056735066282</v>
      </c>
      <c r="T3226" s="3">
        <f t="shared" si="956"/>
        <v>14.548056735066282</v>
      </c>
      <c r="V3226" s="37">
        <f t="array" ref="V3226">SUM(_xlfn.NORM.DIST($AD$3:$AD$1003,$L3226,$AA3226,FALSE)*WindSpeedStep*$AE$3:$AE$1003)/AG3226</f>
        <v>60.391826911966533</v>
      </c>
      <c r="W3226" s="37">
        <f t="array" ref="W3226">SUM(_xlfn.NORM.DIST($AD$3:$AD$1003,$L3226,$AB3226,FALSE)*WindSpeedStep*$AE$3:$AE$1003)/AH3226</f>
        <v>44.361732906643375</v>
      </c>
      <c r="Y3226" s="1">
        <f t="shared" si="957"/>
        <v>4</v>
      </c>
      <c r="Z3226" s="99">
        <f>IF(L3226&lt;'Power Curve'!$P$28,'Power Curve'!$Q$28,IF(L3226&gt;'Power Curve'!$P$29,'Power Curve'!$Q$29,INDEX(ReferenceTurbulence,Y3226)+(L3226-INDEX(ReferenceTurbulenceWindSpeed,Y3226))*(INDEX(ReferenceTurbulence,Y3226+1)-INDEX(ReferenceTurbulence,Y3226))/(INDEX(ReferenceTurbulenceWindSpeed,Y3226+1)-INDEX(ReferenceTurbulenceWindSpeed,Y3226))))</f>
        <v>0.11721502324633699</v>
      </c>
      <c r="AA3226" s="100">
        <f t="shared" si="963"/>
        <v>0.50012154006340848</v>
      </c>
      <c r="AB3226" s="29">
        <f t="shared" si="964"/>
        <v>0.30903680606140926</v>
      </c>
      <c r="AG3226" s="40">
        <f t="array" ref="AG3226">SUM(_xlfn.NORM.DIST($AD$3:$AD$1003,$F3226,$AA3226,FALSE)*WindSpeedStep)</f>
        <v>1.0000000000000024</v>
      </c>
      <c r="AH3226" s="40">
        <f t="array" ref="AH3226">SUM(_xlfn.NORM.DIST($AD$3:$AD$1003,$F3226,$AB3226,FALSE)*WindSpeedStep)</f>
        <v>1.0000000000000031</v>
      </c>
      <c r="AJ3226" s="47">
        <f t="shared" si="958"/>
        <v>4</v>
      </c>
      <c r="AK3226" s="83" t="b">
        <f>COUNTIF('Power Curve'!$D$2:$D$31,AJ3226)&gt;0</f>
        <v>1</v>
      </c>
      <c r="AL3226" s="83" t="b">
        <f t="shared" si="959"/>
        <v>0</v>
      </c>
      <c r="AM3226" s="83" t="b">
        <f t="shared" si="965"/>
        <v>1</v>
      </c>
      <c r="AN3226" s="47" t="str">
        <f t="shared" si="960"/>
        <v>Outer</v>
      </c>
      <c r="AO3226" s="48" t="str">
        <f t="shared" si="961"/>
        <v>0.0-0.1</v>
      </c>
      <c r="AP3226" s="49" t="str">
        <f t="shared" si="966"/>
        <v>3-4</v>
      </c>
      <c r="AQ3226" s="49" t="str">
        <f t="shared" si="967"/>
        <v>Apr</v>
      </c>
      <c r="AR3226" s="48" t="str">
        <f t="shared" si="968"/>
        <v>275-285</v>
      </c>
      <c r="AS3226" s="49" t="str">
        <f t="shared" si="962"/>
        <v>LWS-LTI</v>
      </c>
    </row>
    <row r="3227" spans="5:45" x14ac:dyDescent="0.3">
      <c r="E3227" s="15">
        <v>41002.159722222219</v>
      </c>
      <c r="F3227" s="21">
        <v>4.51</v>
      </c>
      <c r="G3227" s="21">
        <v>115.58999633789091</v>
      </c>
      <c r="H3227" s="42">
        <v>1.2141211576276001</v>
      </c>
      <c r="I3227" s="35">
        <v>274</v>
      </c>
      <c r="J3227" s="43">
        <v>0.10199556541019957</v>
      </c>
      <c r="K3227" s="44">
        <v>0.26451406915641779</v>
      </c>
      <c r="L3227" s="26">
        <f t="shared" si="950"/>
        <v>4.4966096491482537</v>
      </c>
      <c r="M3227" s="26">
        <f t="shared" si="951"/>
        <v>5.3015492566598939E-2</v>
      </c>
      <c r="N3227" s="96">
        <f t="shared" si="952"/>
        <v>5</v>
      </c>
      <c r="O3227" s="26">
        <f t="shared" si="953"/>
        <v>0.39224120367527793</v>
      </c>
      <c r="P3227" s="3">
        <f>IF(L3227&gt;'Power Curve'!$C$37,0,INDEX(Ci,$N3227,1)*POWER(1-O3227,3)+INDEX(Ci,$N3227,2)*3*O3227*POWER(1-O3227,2)+INDEX(Ci,$N3227,3)*3*POWER(O3227,2)*(1-O3227)+INDEX(Ci,$N3227,4)*POWER(O3227,3))</f>
        <v>121.09040429573709</v>
      </c>
      <c r="Q3227" s="3">
        <f>MAX(0,MIN(P3227-V3227+W3227,'Power Curve'!$C$39))</f>
        <v>117.3048395005053</v>
      </c>
      <c r="R3227" s="3">
        <f t="shared" si="954"/>
        <v>115.58999633789091</v>
      </c>
      <c r="S3227" s="3">
        <f t="shared" si="955"/>
        <v>1.7148431626143861</v>
      </c>
      <c r="T3227" s="3">
        <f t="shared" si="956"/>
        <v>1.7148431626143861</v>
      </c>
      <c r="V3227" s="37">
        <f t="array" ref="V3227">SUM(_xlfn.NORM.DIST($AD$3:$AD$1003,$L3227,$AA3227,FALSE)*WindSpeedStep*$AE$3:$AE$1003)/AG3227</f>
        <v>96.443267804564229</v>
      </c>
      <c r="W3227" s="37">
        <f t="array" ref="W3227">SUM(_xlfn.NORM.DIST($AD$3:$AD$1003,$L3227,$AB3227,FALSE)*WindSpeedStep*$AE$3:$AE$1003)/AH3227</f>
        <v>92.657703009332437</v>
      </c>
      <c r="Y3227" s="1">
        <f t="shared" si="957"/>
        <v>4</v>
      </c>
      <c r="Z3227" s="99">
        <f>IF(L3227&lt;'Power Curve'!$P$28,'Power Curve'!$Q$28,IF(L3227&gt;'Power Curve'!$P$29,'Power Curve'!$Q$29,INDEX(ReferenceTurbulence,Y3227)+(L3227-INDEX(ReferenceTurbulenceWindSpeed,Y3227))*(INDEX(ReferenceTurbulence,Y3227+1)-INDEX(ReferenceTurbulence,Y3227))/(INDEX(ReferenceTurbulenceWindSpeed,Y3227+1)-INDEX(ReferenceTurbulenceWindSpeed,Y3227))))</f>
        <v>0.11738279521466252</v>
      </c>
      <c r="AA3227" s="100">
        <f t="shared" si="963"/>
        <v>0.527824609606245</v>
      </c>
      <c r="AB3227" s="29">
        <f t="shared" si="964"/>
        <v>0.4586342435938352</v>
      </c>
      <c r="AG3227" s="40">
        <f t="array" ref="AG3227">SUM(_xlfn.NORM.DIST($AD$3:$AD$1003,$F3227,$AA3227,FALSE)*WindSpeedStep)</f>
        <v>1.0000000000000036</v>
      </c>
      <c r="AH3227" s="40">
        <f t="array" ref="AH3227">SUM(_xlfn.NORM.DIST($AD$3:$AD$1003,$F3227,$AB3227,FALSE)*WindSpeedStep)</f>
        <v>1.0000000000000031</v>
      </c>
      <c r="AJ3227" s="47">
        <f t="shared" si="958"/>
        <v>4</v>
      </c>
      <c r="AK3227" s="83" t="b">
        <f>COUNTIF('Power Curve'!$D$2:$D$31,AJ3227)&gt;0</f>
        <v>1</v>
      </c>
      <c r="AL3227" s="83" t="b">
        <f t="shared" si="959"/>
        <v>0</v>
      </c>
      <c r="AM3227" s="83" t="b">
        <f t="shared" si="965"/>
        <v>1</v>
      </c>
      <c r="AN3227" s="47" t="str">
        <f t="shared" si="960"/>
        <v>Inner</v>
      </c>
      <c r="AO3227" s="48" t="str">
        <f t="shared" si="961"/>
        <v>0.0-0.1</v>
      </c>
      <c r="AP3227" s="49" t="str">
        <f t="shared" si="966"/>
        <v>3-4</v>
      </c>
      <c r="AQ3227" s="49" t="str">
        <f t="shared" si="967"/>
        <v>Apr</v>
      </c>
      <c r="AR3227" s="48" t="str">
        <f t="shared" si="968"/>
        <v>265-275</v>
      </c>
      <c r="AS3227" s="49" t="str">
        <f t="shared" si="962"/>
        <v>Inner-TI</v>
      </c>
    </row>
    <row r="3228" spans="5:45" x14ac:dyDescent="0.3">
      <c r="E3228" s="15">
        <v>41002.166666666664</v>
      </c>
      <c r="F3228" s="21">
        <v>4.68</v>
      </c>
      <c r="G3228" s="21">
        <v>121.50000000000009</v>
      </c>
      <c r="H3228" s="42">
        <v>1.2132046979452258</v>
      </c>
      <c r="I3228" s="35">
        <v>285.2</v>
      </c>
      <c r="J3228" s="43">
        <v>9.401709401709403E-2</v>
      </c>
      <c r="K3228" s="44">
        <v>0.25395119333202232</v>
      </c>
      <c r="L3228" s="26">
        <f t="shared" si="950"/>
        <v>4.6649305729967656</v>
      </c>
      <c r="M3228" s="26">
        <f t="shared" si="951"/>
        <v>7.903003394330245E-2</v>
      </c>
      <c r="N3228" s="96">
        <f t="shared" si="952"/>
        <v>5</v>
      </c>
      <c r="O3228" s="26">
        <f t="shared" si="953"/>
        <v>0.58471278971926754</v>
      </c>
      <c r="P3228" s="3">
        <f>IF(L3228&gt;'Power Curve'!$C$37,0,INDEX(Ci,$N3228,1)*POWER(1-O3228,3)+INDEX(Ci,$N3228,2)*3*O3228*POWER(1-O3228,2)+INDEX(Ci,$N3228,3)*3*POWER(O3228,2)*(1-O3228)+INDEX(Ci,$N3228,4)*POWER(O3228,3))</f>
        <v>149.47195472196285</v>
      </c>
      <c r="Q3228" s="3">
        <f>MAX(0,MIN(P3228-V3228+W3228,'Power Curve'!$C$39))</f>
        <v>146.25777437509799</v>
      </c>
      <c r="R3228" s="3">
        <f t="shared" si="954"/>
        <v>121.50000000000009</v>
      </c>
      <c r="S3228" s="3">
        <f t="shared" si="955"/>
        <v>24.75777437509791</v>
      </c>
      <c r="T3228" s="3">
        <f t="shared" si="956"/>
        <v>24.75777437509791</v>
      </c>
      <c r="V3228" s="37">
        <f t="array" ref="V3228">SUM(_xlfn.NORM.DIST($AD$3:$AD$1003,$L3228,$AA3228,FALSE)*WindSpeedStep*$AE$3:$AE$1003)/AG3228</f>
        <v>125.56909954121966</v>
      </c>
      <c r="W3228" s="37">
        <f t="array" ref="W3228">SUM(_xlfn.NORM.DIST($AD$3:$AD$1003,$L3228,$AB3228,FALSE)*WindSpeedStep*$AE$3:$AE$1003)/AH3228</f>
        <v>122.35491919435482</v>
      </c>
      <c r="Y3228" s="1">
        <f t="shared" si="957"/>
        <v>4</v>
      </c>
      <c r="Z3228" s="99">
        <f>IF(L3228&lt;'Power Curve'!$P$28,'Power Curve'!$Q$28,IF(L3228&gt;'Power Curve'!$P$29,'Power Curve'!$Q$29,INDEX(ReferenceTurbulence,Y3228)+(L3228-INDEX(ReferenceTurbulenceWindSpeed,Y3228))*(INDEX(ReferenceTurbulence,Y3228+1)-INDEX(ReferenceTurbulence,Y3228))/(INDEX(ReferenceTurbulenceWindSpeed,Y3228+1)-INDEX(ReferenceTurbulenceWindSpeed,Y3228))))</f>
        <v>0.11750562495576142</v>
      </c>
      <c r="AA3228" s="100">
        <f t="shared" si="963"/>
        <v>0.5481555823552231</v>
      </c>
      <c r="AB3228" s="29">
        <f t="shared" si="964"/>
        <v>0.43858321626465324</v>
      </c>
      <c r="AG3228" s="40">
        <f t="array" ref="AG3228">SUM(_xlfn.NORM.DIST($AD$3:$AD$1003,$F3228,$AA3228,FALSE)*WindSpeedStep)</f>
        <v>1.0000000000000029</v>
      </c>
      <c r="AH3228" s="40">
        <f t="array" ref="AH3228">SUM(_xlfn.NORM.DIST($AD$3:$AD$1003,$F3228,$AB3228,FALSE)*WindSpeedStep)</f>
        <v>1.0000000000000036</v>
      </c>
      <c r="AJ3228" s="47">
        <f t="shared" si="958"/>
        <v>5</v>
      </c>
      <c r="AK3228" s="83" t="b">
        <f>COUNTIF('Power Curve'!$D$2:$D$31,AJ3228)&gt;0</f>
        <v>1</v>
      </c>
      <c r="AL3228" s="83" t="b">
        <f t="shared" si="959"/>
        <v>0</v>
      </c>
      <c r="AM3228" s="83" t="b">
        <f t="shared" si="965"/>
        <v>1</v>
      </c>
      <c r="AN3228" s="47" t="str">
        <f t="shared" si="960"/>
        <v>Outer</v>
      </c>
      <c r="AO3228" s="48" t="str">
        <f t="shared" si="961"/>
        <v>0.0-0.1</v>
      </c>
      <c r="AP3228" s="49" t="str">
        <f t="shared" si="966"/>
        <v>4-5</v>
      </c>
      <c r="AQ3228" s="49" t="str">
        <f t="shared" si="967"/>
        <v>Apr</v>
      </c>
      <c r="AR3228" s="48" t="str">
        <f t="shared" si="968"/>
        <v>285-295</v>
      </c>
      <c r="AS3228" s="49" t="str">
        <f t="shared" si="962"/>
        <v>LWS-LTI</v>
      </c>
    </row>
    <row r="3229" spans="5:45" x14ac:dyDescent="0.3">
      <c r="E3229" s="15">
        <v>41002.173611111109</v>
      </c>
      <c r="F3229" s="21">
        <v>3.91</v>
      </c>
      <c r="G3229" s="21">
        <v>36.110000610351605</v>
      </c>
      <c r="H3229" s="42">
        <v>1.2126097468236419</v>
      </c>
      <c r="I3229" s="35">
        <v>275.7</v>
      </c>
      <c r="J3229" s="43">
        <v>9.718670076726342E-2</v>
      </c>
      <c r="K3229" s="44">
        <v>0.22318876209892233</v>
      </c>
      <c r="L3229" s="26">
        <f t="shared" si="950"/>
        <v>3.8967727485288317</v>
      </c>
      <c r="M3229" s="26">
        <f t="shared" si="951"/>
        <v>-3.9691234046198814E-2</v>
      </c>
      <c r="N3229" s="96">
        <f t="shared" si="952"/>
        <v>4</v>
      </c>
      <c r="O3229" s="26">
        <f t="shared" si="953"/>
        <v>0.81703091646976911</v>
      </c>
      <c r="P3229" s="3">
        <f>IF(L3229&gt;'Power Curve'!$C$37,0,INDEX(Ci,$N3229,1)*POWER(1-O3229,3)+INDEX(Ci,$N3229,2)*3*O3229*POWER(1-O3229,2)+INDEX(Ci,$N3229,3)*3*POWER(O3229,2)*(1-O3229)+INDEX(Ci,$N3229,4)*POWER(O3229,3))</f>
        <v>56.157998738230951</v>
      </c>
      <c r="Q3229" s="3">
        <f>MAX(0,MIN(P3229-V3229+W3229,'Power Curve'!$C$39))</f>
        <v>50.210068334677239</v>
      </c>
      <c r="R3229" s="3">
        <f t="shared" si="954"/>
        <v>36.110000610351605</v>
      </c>
      <c r="S3229" s="3">
        <f t="shared" si="955"/>
        <v>14.100067724325633</v>
      </c>
      <c r="T3229" s="3">
        <f t="shared" si="956"/>
        <v>14.100067724325633</v>
      </c>
      <c r="V3229" s="37">
        <f t="array" ref="V3229">SUM(_xlfn.NORM.DIST($AD$3:$AD$1003,$L3229,$AA3229,FALSE)*WindSpeedStep*$AE$3:$AE$1003)/AG3229</f>
        <v>19.263018217630023</v>
      </c>
      <c r="W3229" s="37">
        <f t="array" ref="W3229">SUM(_xlfn.NORM.DIST($AD$3:$AD$1003,$L3229,$AB3229,FALSE)*WindSpeedStep*$AE$3:$AE$1003)/AH3229</f>
        <v>13.315087814076316</v>
      </c>
      <c r="Y3229" s="1">
        <f t="shared" si="957"/>
        <v>3</v>
      </c>
      <c r="Z3229" s="99">
        <f>IF(L3229&lt;'Power Curve'!$P$28,'Power Curve'!$Q$28,IF(L3229&gt;'Power Curve'!$P$29,'Power Curve'!$Q$29,INDEX(ReferenceTurbulence,Y3229)+(L3229-INDEX(ReferenceTurbulenceWindSpeed,Y3229))*(INDEX(ReferenceTurbulence,Y3229+1)-INDEX(ReferenceTurbulence,Y3229))/(INDEX(ReferenceTurbulenceWindSpeed,Y3229+1)-INDEX(ReferenceTurbulenceWindSpeed,Y3229))))</f>
        <v>0.11713247834199569</v>
      </c>
      <c r="AA3229" s="100">
        <f t="shared" si="963"/>
        <v>0.45643864957073244</v>
      </c>
      <c r="AB3229" s="29">
        <f t="shared" si="964"/>
        <v>0.37871448706929822</v>
      </c>
      <c r="AG3229" s="40">
        <f t="array" ref="AG3229">SUM(_xlfn.NORM.DIST($AD$3:$AD$1003,$F3229,$AA3229,FALSE)*WindSpeedStep)</f>
        <v>1.0000000000000018</v>
      </c>
      <c r="AH3229" s="40">
        <f t="array" ref="AH3229">SUM(_xlfn.NORM.DIST($AD$3:$AD$1003,$F3229,$AB3229,FALSE)*WindSpeedStep)</f>
        <v>1.0000000000000016</v>
      </c>
      <c r="AJ3229" s="47">
        <f t="shared" si="958"/>
        <v>4</v>
      </c>
      <c r="AK3229" s="83" t="b">
        <f>COUNTIF('Power Curve'!$D$2:$D$31,AJ3229)&gt;0</f>
        <v>1</v>
      </c>
      <c r="AL3229" s="83" t="b">
        <f t="shared" si="959"/>
        <v>0</v>
      </c>
      <c r="AM3229" s="83" t="b">
        <f t="shared" si="965"/>
        <v>1</v>
      </c>
      <c r="AN3229" s="47" t="str">
        <f t="shared" si="960"/>
        <v>Outer</v>
      </c>
      <c r="AO3229" s="48" t="str">
        <f t="shared" si="961"/>
        <v>&lt;0</v>
      </c>
      <c r="AP3229" s="49" t="str">
        <f t="shared" si="966"/>
        <v>4-5</v>
      </c>
      <c r="AQ3229" s="49" t="str">
        <f t="shared" si="967"/>
        <v>Apr</v>
      </c>
      <c r="AR3229" s="48" t="str">
        <f t="shared" si="968"/>
        <v>275-285</v>
      </c>
      <c r="AS3229" s="49" t="str">
        <f t="shared" si="962"/>
        <v>LWS-LTI</v>
      </c>
    </row>
    <row r="3230" spans="5:45" x14ac:dyDescent="0.3">
      <c r="E3230" s="15">
        <v>41002.180555555555</v>
      </c>
      <c r="F3230" s="21">
        <v>4.3499999999999996</v>
      </c>
      <c r="G3230" s="21">
        <v>78.1800022125244</v>
      </c>
      <c r="H3230" s="42">
        <v>1.2115128989734216</v>
      </c>
      <c r="I3230" s="35">
        <v>276.10000000000002</v>
      </c>
      <c r="J3230" s="43">
        <v>9.8850574712643691E-2</v>
      </c>
      <c r="K3230" s="44">
        <v>0.22646859146435996</v>
      </c>
      <c r="L3230" s="26">
        <f t="shared" si="950"/>
        <v>4.3339767269015352</v>
      </c>
      <c r="M3230" s="26">
        <f t="shared" si="951"/>
        <v>2.78800501731792E-2</v>
      </c>
      <c r="N3230" s="96">
        <f t="shared" si="952"/>
        <v>5</v>
      </c>
      <c r="O3230" s="26">
        <f t="shared" si="953"/>
        <v>0.20627373289329373</v>
      </c>
      <c r="P3230" s="3">
        <f>IF(L3230&gt;'Power Curve'!$C$37,0,INDEX(Ci,$N3230,1)*POWER(1-O3230,3)+INDEX(Ci,$N3230,2)*3*O3230*POWER(1-O3230,2)+INDEX(Ci,$N3230,3)*3*POWER(O3230,2)*(1-O3230)+INDEX(Ci,$N3230,4)*POWER(O3230,3))</f>
        <v>97.161257754008801</v>
      </c>
      <c r="Q3230" s="3">
        <f>MAX(0,MIN(P3230-V3230+W3230,'Power Curve'!$C$39))</f>
        <v>91.126371872296787</v>
      </c>
      <c r="R3230" s="3">
        <f t="shared" si="954"/>
        <v>78.1800022125244</v>
      </c>
      <c r="S3230" s="3">
        <f t="shared" si="955"/>
        <v>12.946369659772387</v>
      </c>
      <c r="T3230" s="3">
        <f t="shared" si="956"/>
        <v>12.946369659772387</v>
      </c>
      <c r="V3230" s="37">
        <f t="array" ref="V3230">SUM(_xlfn.NORM.DIST($AD$3:$AD$1003,$L3230,$AA3230,FALSE)*WindSpeedStep*$AE$3:$AE$1003)/AG3230</f>
        <v>70.318968477109323</v>
      </c>
      <c r="W3230" s="37">
        <f t="array" ref="W3230">SUM(_xlfn.NORM.DIST($AD$3:$AD$1003,$L3230,$AB3230,FALSE)*WindSpeedStep*$AE$3:$AE$1003)/AH3230</f>
        <v>64.284082595397308</v>
      </c>
      <c r="Y3230" s="1">
        <f t="shared" si="957"/>
        <v>4</v>
      </c>
      <c r="Z3230" s="99">
        <f>IF(L3230&lt;'Power Curve'!$P$28,'Power Curve'!$Q$28,IF(L3230&gt;'Power Curve'!$P$29,'Power Curve'!$Q$29,INDEX(ReferenceTurbulence,Y3230)+(L3230-INDEX(ReferenceTurbulenceWindSpeed,Y3230))*(INDEX(ReferenceTurbulence,Y3230+1)-INDEX(ReferenceTurbulence,Y3230))/(INDEX(ReferenceTurbulenceWindSpeed,Y3230+1)-INDEX(ReferenceTurbulenceWindSpeed,Y3230))))</f>
        <v>0.11726411620983659</v>
      </c>
      <c r="AA3230" s="100">
        <f t="shared" si="963"/>
        <v>0.50821995055410885</v>
      </c>
      <c r="AB3230" s="29">
        <f t="shared" si="964"/>
        <v>0.4284160902454392</v>
      </c>
      <c r="AG3230" s="40">
        <f t="array" ref="AG3230">SUM(_xlfn.NORM.DIST($AD$3:$AD$1003,$F3230,$AA3230,FALSE)*WindSpeedStep)</f>
        <v>1.0000000000000022</v>
      </c>
      <c r="AH3230" s="40">
        <f t="array" ref="AH3230">SUM(_xlfn.NORM.DIST($AD$3:$AD$1003,$F3230,$AB3230,FALSE)*WindSpeedStep)</f>
        <v>1.0000000000000031</v>
      </c>
      <c r="AJ3230" s="47">
        <f t="shared" si="958"/>
        <v>4</v>
      </c>
      <c r="AK3230" s="83" t="b">
        <f>COUNTIF('Power Curve'!$D$2:$D$31,AJ3230)&gt;0</f>
        <v>1</v>
      </c>
      <c r="AL3230" s="83" t="b">
        <f t="shared" si="959"/>
        <v>0</v>
      </c>
      <c r="AM3230" s="83" t="b">
        <f t="shared" si="965"/>
        <v>1</v>
      </c>
      <c r="AN3230" s="47" t="str">
        <f t="shared" si="960"/>
        <v>Outer</v>
      </c>
      <c r="AO3230" s="48" t="str">
        <f t="shared" si="961"/>
        <v>0.0-0.1</v>
      </c>
      <c r="AP3230" s="49" t="str">
        <f t="shared" si="966"/>
        <v>4-5</v>
      </c>
      <c r="AQ3230" s="49" t="str">
        <f t="shared" si="967"/>
        <v>Apr</v>
      </c>
      <c r="AR3230" s="48" t="str">
        <f t="shared" si="968"/>
        <v>275-285</v>
      </c>
      <c r="AS3230" s="49" t="str">
        <f t="shared" si="962"/>
        <v>LWS-LTI</v>
      </c>
    </row>
    <row r="3231" spans="5:45" x14ac:dyDescent="0.3">
      <c r="E3231" s="15">
        <v>41002.222222222219</v>
      </c>
      <c r="F3231" s="21">
        <v>4.12</v>
      </c>
      <c r="G3231" s="21">
        <v>118.84999084472629</v>
      </c>
      <c r="H3231" s="42">
        <v>1.2085615770538414</v>
      </c>
      <c r="I3231" s="35">
        <v>267.60000000000002</v>
      </c>
      <c r="J3231" s="43">
        <v>0.18203883495145631</v>
      </c>
      <c r="K3231" s="44">
        <v>0.34755287588845885</v>
      </c>
      <c r="L3231" s="26">
        <f t="shared" si="950"/>
        <v>4.1014880207135596</v>
      </c>
      <c r="M3231" s="26">
        <f t="shared" si="951"/>
        <v>-8.0518288140500396E-3</v>
      </c>
      <c r="N3231" s="96">
        <f t="shared" si="952"/>
        <v>4</v>
      </c>
      <c r="O3231" s="26">
        <f t="shared" si="953"/>
        <v>0.96288257423109869</v>
      </c>
      <c r="P3231" s="3">
        <f>IF(L3231&gt;'Power Curve'!$C$37,0,INDEX(Ci,$N3231,1)*POWER(1-O3231,3)+INDEX(Ci,$N3231,2)*3*O3231*POWER(1-O3231,2)+INDEX(Ci,$N3231,3)*3*POWER(O3231,2)*(1-O3231)+INDEX(Ci,$N3231,4)*POWER(O3231,3))</f>
        <v>73.039065927117889</v>
      </c>
      <c r="Q3231" s="3">
        <f>MAX(0,MIN(P3231-V3231+W3231,'Power Curve'!$C$39))</f>
        <v>95.109617116532476</v>
      </c>
      <c r="R3231" s="3">
        <f t="shared" si="954"/>
        <v>118.84999084472629</v>
      </c>
      <c r="S3231" s="3">
        <f t="shared" si="955"/>
        <v>-23.740373728193816</v>
      </c>
      <c r="T3231" s="3">
        <f t="shared" si="956"/>
        <v>23.740373728193816</v>
      </c>
      <c r="V3231" s="37">
        <f t="array" ref="V3231">SUM(_xlfn.NORM.DIST($AD$3:$AD$1003,$L3231,$AA3231,FALSE)*WindSpeedStep*$AE$3:$AE$1003)/AG3231</f>
        <v>38.938789989917716</v>
      </c>
      <c r="W3231" s="37">
        <f t="array" ref="W3231">SUM(_xlfn.NORM.DIST($AD$3:$AD$1003,$L3231,$AB3231,FALSE)*WindSpeedStep*$AE$3:$AE$1003)/AH3231</f>
        <v>61.009341179332303</v>
      </c>
      <c r="Y3231" s="1">
        <f t="shared" si="957"/>
        <v>3</v>
      </c>
      <c r="Z3231" s="99">
        <f>IF(L3231&lt;'Power Curve'!$P$28,'Power Curve'!$Q$28,IF(L3231&gt;'Power Curve'!$P$29,'Power Curve'!$Q$29,INDEX(ReferenceTurbulence,Y3231)+(L3231-INDEX(ReferenceTurbulenceWindSpeed,Y3231))*(INDEX(ReferenceTurbulence,Y3231+1)-INDEX(ReferenceTurbulence,Y3231))/(INDEX(ReferenceTurbulenceWindSpeed,Y3231+1)-INDEX(ReferenceTurbulenceWindSpeed,Y3231))))</f>
        <v>0.11713247834199569</v>
      </c>
      <c r="AA3231" s="100">
        <f t="shared" si="963"/>
        <v>0.4804174567561858</v>
      </c>
      <c r="AB3231" s="29">
        <f t="shared" si="964"/>
        <v>0.74663010085805093</v>
      </c>
      <c r="AG3231" s="40">
        <f t="array" ref="AG3231">SUM(_xlfn.NORM.DIST($AD$3:$AD$1003,$F3231,$AA3231,FALSE)*WindSpeedStep)</f>
        <v>1.0000000000000024</v>
      </c>
      <c r="AH3231" s="40">
        <f t="array" ref="AH3231">SUM(_xlfn.NORM.DIST($AD$3:$AD$1003,$F3231,$AB3231,FALSE)*WindSpeedStep)</f>
        <v>0.9999999885978138</v>
      </c>
      <c r="AJ3231" s="47">
        <f t="shared" si="958"/>
        <v>4</v>
      </c>
      <c r="AK3231" s="83" t="b">
        <f>COUNTIF('Power Curve'!$D$2:$D$31,AJ3231)&gt;0</f>
        <v>1</v>
      </c>
      <c r="AL3231" s="83" t="b">
        <f t="shared" si="959"/>
        <v>0</v>
      </c>
      <c r="AM3231" s="83" t="b">
        <f t="shared" si="965"/>
        <v>1</v>
      </c>
      <c r="AN3231" s="47" t="str">
        <f t="shared" si="960"/>
        <v>Outer</v>
      </c>
      <c r="AO3231" s="48" t="str">
        <f t="shared" si="961"/>
        <v>&lt;0</v>
      </c>
      <c r="AP3231" s="49" t="str">
        <f t="shared" si="966"/>
        <v>5-6</v>
      </c>
      <c r="AQ3231" s="49" t="str">
        <f t="shared" si="967"/>
        <v>Apr</v>
      </c>
      <c r="AR3231" s="48" t="str">
        <f t="shared" si="968"/>
        <v>265-275</v>
      </c>
      <c r="AS3231" s="49" t="str">
        <f t="shared" si="962"/>
        <v>LWS-HTI</v>
      </c>
    </row>
    <row r="3232" spans="5:45" x14ac:dyDescent="0.3">
      <c r="E3232" s="15">
        <v>41002.229166666664</v>
      </c>
      <c r="F3232" s="21">
        <v>4.29</v>
      </c>
      <c r="G3232" s="21">
        <v>118.84999084472629</v>
      </c>
      <c r="H3232" s="42">
        <v>1.2086524360113995</v>
      </c>
      <c r="I3232" s="35">
        <v>266.60000000000002</v>
      </c>
      <c r="J3232" s="43">
        <v>0.14918414918414918</v>
      </c>
      <c r="K3232" s="44">
        <v>0.3199487874522155</v>
      </c>
      <c r="L3232" s="26">
        <f t="shared" si="950"/>
        <v>4.2708311977473858</v>
      </c>
      <c r="M3232" s="26">
        <f t="shared" si="951"/>
        <v>1.812070508775844E-2</v>
      </c>
      <c r="N3232" s="96">
        <f t="shared" si="952"/>
        <v>5</v>
      </c>
      <c r="O3232" s="26">
        <f t="shared" si="953"/>
        <v>0.13406809220405649</v>
      </c>
      <c r="P3232" s="3">
        <f>IF(L3232&gt;'Power Curve'!$C$37,0,INDEX(Ci,$N3232,1)*POWER(1-O3232,3)+INDEX(Ci,$N3232,2)*3*O3232*POWER(1-O3232,2)+INDEX(Ci,$N3232,3)*3*POWER(O3232,2)*(1-O3232)+INDEX(Ci,$N3232,4)*POWER(O3232,3))</f>
        <v>89.289652254478014</v>
      </c>
      <c r="Q3232" s="3">
        <f>MAX(0,MIN(P3232-V3232+W3232,'Power Curve'!$C$39))</f>
        <v>99.937590503271991</v>
      </c>
      <c r="R3232" s="3">
        <f t="shared" si="954"/>
        <v>118.84999084472629</v>
      </c>
      <c r="S3232" s="3">
        <f t="shared" si="955"/>
        <v>-18.912400341454301</v>
      </c>
      <c r="T3232" s="3">
        <f t="shared" si="956"/>
        <v>18.912400341454301</v>
      </c>
      <c r="V3232" s="37">
        <f t="array" ref="V3232">SUM(_xlfn.NORM.DIST($AD$3:$AD$1003,$L3232,$AA3232,FALSE)*WindSpeedStep*$AE$3:$AE$1003)/AG3232</f>
        <v>60.983408097046123</v>
      </c>
      <c r="W3232" s="37">
        <f t="array" ref="W3232">SUM(_xlfn.NORM.DIST($AD$3:$AD$1003,$L3232,$AB3232,FALSE)*WindSpeedStep*$AE$3:$AE$1003)/AH3232</f>
        <v>71.6313463458401</v>
      </c>
      <c r="Y3232" s="1">
        <f t="shared" si="957"/>
        <v>4</v>
      </c>
      <c r="Z3232" s="99">
        <f>IF(L3232&lt;'Power Curve'!$P$28,'Power Curve'!$Q$28,IF(L3232&gt;'Power Curve'!$P$29,'Power Curve'!$Q$29,INDEX(ReferenceTurbulence,Y3232)+(L3232-INDEX(ReferenceTurbulenceWindSpeed,Y3232))*(INDEX(ReferenceTurbulence,Y3232+1)-INDEX(ReferenceTurbulence,Y3232))/(INDEX(ReferenceTurbulenceWindSpeed,Y3232+1)-INDEX(ReferenceTurbulenceWindSpeed,Y3232))))</f>
        <v>0.11721803668020819</v>
      </c>
      <c r="AA3232" s="100">
        <f t="shared" si="963"/>
        <v>0.50061844799253052</v>
      </c>
      <c r="AB3232" s="29">
        <f t="shared" si="964"/>
        <v>0.63714031854506459</v>
      </c>
      <c r="AG3232" s="40">
        <f t="array" ref="AG3232">SUM(_xlfn.NORM.DIST($AD$3:$AD$1003,$F3232,$AA3232,FALSE)*WindSpeedStep)</f>
        <v>1.0000000000000027</v>
      </c>
      <c r="AH3232" s="40">
        <f t="array" ref="AH3232">SUM(_xlfn.NORM.DIST($AD$3:$AD$1003,$F3232,$AB3232,FALSE)*WindSpeedStep)</f>
        <v>0.99999999999540712</v>
      </c>
      <c r="AJ3232" s="47">
        <f t="shared" si="958"/>
        <v>4</v>
      </c>
      <c r="AK3232" s="83" t="b">
        <f>COUNTIF('Power Curve'!$D$2:$D$31,AJ3232)&gt;0</f>
        <v>1</v>
      </c>
      <c r="AL3232" s="83" t="b">
        <f t="shared" si="959"/>
        <v>0</v>
      </c>
      <c r="AM3232" s="83" t="b">
        <f t="shared" si="965"/>
        <v>1</v>
      </c>
      <c r="AN3232" s="47" t="str">
        <f t="shared" si="960"/>
        <v>Outer</v>
      </c>
      <c r="AO3232" s="48" t="str">
        <f t="shared" si="961"/>
        <v>0.0-0.1</v>
      </c>
      <c r="AP3232" s="49" t="str">
        <f t="shared" si="966"/>
        <v>5-6</v>
      </c>
      <c r="AQ3232" s="49" t="str">
        <f t="shared" si="967"/>
        <v>Apr</v>
      </c>
      <c r="AR3232" s="48" t="str">
        <f t="shared" si="968"/>
        <v>265-275</v>
      </c>
      <c r="AS3232" s="49" t="str">
        <f t="shared" si="962"/>
        <v>LWS-HTI</v>
      </c>
    </row>
    <row r="3233" spans="5:45" x14ac:dyDescent="0.3">
      <c r="E3233" s="15">
        <v>41002.236111111109</v>
      </c>
      <c r="F3233" s="21">
        <v>3.73</v>
      </c>
      <c r="G3233" s="21">
        <v>53.860000610351591</v>
      </c>
      <c r="H3233" s="42">
        <v>1.2089250948712493</v>
      </c>
      <c r="I3233" s="35">
        <v>266.60000000000002</v>
      </c>
      <c r="J3233" s="43">
        <v>0.14745308310991959</v>
      </c>
      <c r="K3233" s="44">
        <v>0.46342111828877658</v>
      </c>
      <c r="L3233" s="26">
        <f t="shared" si="950"/>
        <v>3.7136126272530627</v>
      </c>
      <c r="M3233" s="26">
        <f t="shared" si="951"/>
        <v>-6.7999221220620742E-2</v>
      </c>
      <c r="N3233" s="96">
        <f t="shared" si="952"/>
        <v>4</v>
      </c>
      <c r="O3233" s="26">
        <f t="shared" si="953"/>
        <v>0.68653646415684588</v>
      </c>
      <c r="P3233" s="3">
        <f>IF(L3233&gt;'Power Curve'!$C$37,0,INDEX(Ci,$N3233,1)*POWER(1-O3233,3)+INDEX(Ci,$N3233,2)*3*O3233*POWER(1-O3233,2)+INDEX(Ci,$N3233,3)*3*POWER(O3233,2)*(1-O3233)+INDEX(Ci,$N3233,4)*POWER(O3233,3))</f>
        <v>41.907062070797473</v>
      </c>
      <c r="Q3233" s="3">
        <f>MAX(0,MIN(P3233-V3233+W3233,'Power Curve'!$C$39))</f>
        <v>48.840647043110884</v>
      </c>
      <c r="R3233" s="3">
        <f t="shared" si="954"/>
        <v>53.860000610351591</v>
      </c>
      <c r="S3233" s="3">
        <f t="shared" si="955"/>
        <v>-5.0193535672407066</v>
      </c>
      <c r="T3233" s="3">
        <f t="shared" si="956"/>
        <v>5.0193535672407066</v>
      </c>
      <c r="V3233" s="37">
        <f t="array" ref="V3233">SUM(_xlfn.NORM.DIST($AD$3:$AD$1003,$L3233,$AA3233,FALSE)*WindSpeedStep*$AE$3:$AE$1003)/AG3233</f>
        <v>8.4008103192699064</v>
      </c>
      <c r="W3233" s="37">
        <f t="array" ref="W3233">SUM(_xlfn.NORM.DIST($AD$3:$AD$1003,$L3233,$AB3233,FALSE)*WindSpeedStep*$AE$3:$AE$1003)/AH3233</f>
        <v>15.33439529158332</v>
      </c>
      <c r="Y3233" s="1">
        <f t="shared" si="957"/>
        <v>3</v>
      </c>
      <c r="Z3233" s="99">
        <f>IF(L3233&lt;'Power Curve'!$P$28,'Power Curve'!$Q$28,IF(L3233&gt;'Power Curve'!$P$29,'Power Curve'!$Q$29,INDEX(ReferenceTurbulence,Y3233)+(L3233-INDEX(ReferenceTurbulenceWindSpeed,Y3233))*(INDEX(ReferenceTurbulence,Y3233+1)-INDEX(ReferenceTurbulence,Y3233))/(INDEX(ReferenceTurbulenceWindSpeed,Y3233+1)-INDEX(ReferenceTurbulenceWindSpeed,Y3233))))</f>
        <v>0.11713247834199569</v>
      </c>
      <c r="AA3233" s="100">
        <f t="shared" si="963"/>
        <v>0.43498465063228109</v>
      </c>
      <c r="AB3233" s="29">
        <f t="shared" si="964"/>
        <v>0.5475836313643927</v>
      </c>
      <c r="AG3233" s="40">
        <f t="array" ref="AG3233">SUM(_xlfn.NORM.DIST($AD$3:$AD$1003,$F3233,$AA3233,FALSE)*WindSpeedStep)</f>
        <v>1.0000000000000007</v>
      </c>
      <c r="AH3233" s="40">
        <f t="array" ref="AH3233">SUM(_xlfn.NORM.DIST($AD$3:$AD$1003,$F3233,$AB3233,FALSE)*WindSpeedStep)</f>
        <v>0.9999999999976209</v>
      </c>
      <c r="AJ3233" s="47">
        <f t="shared" si="958"/>
        <v>4</v>
      </c>
      <c r="AK3233" s="83" t="b">
        <f>COUNTIF('Power Curve'!$D$2:$D$31,AJ3233)&gt;0</f>
        <v>1</v>
      </c>
      <c r="AL3233" s="83" t="b">
        <f t="shared" si="959"/>
        <v>0</v>
      </c>
      <c r="AM3233" s="83" t="b">
        <f t="shared" si="965"/>
        <v>1</v>
      </c>
      <c r="AN3233" s="47" t="str">
        <f t="shared" si="960"/>
        <v>Outer</v>
      </c>
      <c r="AO3233" s="48" t="str">
        <f t="shared" si="961"/>
        <v>&lt;0</v>
      </c>
      <c r="AP3233" s="49" t="str">
        <f t="shared" si="966"/>
        <v>5-6</v>
      </c>
      <c r="AQ3233" s="49" t="str">
        <f t="shared" si="967"/>
        <v>Apr</v>
      </c>
      <c r="AR3233" s="48" t="str">
        <f t="shared" si="968"/>
        <v>265-275</v>
      </c>
      <c r="AS3233" s="49" t="str">
        <f t="shared" si="962"/>
        <v>LWS-HTI</v>
      </c>
    </row>
    <row r="3234" spans="5:45" x14ac:dyDescent="0.3">
      <c r="E3234" s="15">
        <v>41002.243055555555</v>
      </c>
      <c r="F3234" s="21">
        <v>4.1399999999999997</v>
      </c>
      <c r="G3234" s="21">
        <v>83.639995574951499</v>
      </c>
      <c r="H3234" s="42">
        <v>1.2083799001138256</v>
      </c>
      <c r="I3234" s="35">
        <v>267.60000000000002</v>
      </c>
      <c r="J3234" s="43">
        <v>0.14492753623188406</v>
      </c>
      <c r="K3234" s="44">
        <v>0.52815343370686052</v>
      </c>
      <c r="L3234" s="26">
        <f t="shared" si="950"/>
        <v>4.1211916300846188</v>
      </c>
      <c r="M3234" s="26">
        <f t="shared" si="951"/>
        <v>-5.0065724695973297E-3</v>
      </c>
      <c r="N3234" s="96">
        <f t="shared" si="952"/>
        <v>4</v>
      </c>
      <c r="O3234" s="26">
        <f t="shared" si="953"/>
        <v>0.97692062845138883</v>
      </c>
      <c r="P3234" s="3">
        <f>IF(L3234&gt;'Power Curve'!$C$37,0,INDEX(Ci,$N3234,1)*POWER(1-O3234,3)+INDEX(Ci,$N3234,2)*3*O3234*POWER(1-O3234,2)+INDEX(Ci,$N3234,3)*3*POWER(O3234,2)*(1-O3234)+INDEX(Ci,$N3234,4)*POWER(O3234,3))</f>
        <v>74.693020801990315</v>
      </c>
      <c r="Q3234" s="3">
        <f>MAX(0,MIN(P3234-V3234+W3234,'Power Curve'!$C$39))</f>
        <v>84.46066362103393</v>
      </c>
      <c r="R3234" s="3">
        <f t="shared" si="954"/>
        <v>83.639995574951499</v>
      </c>
      <c r="S3234" s="3">
        <f t="shared" si="955"/>
        <v>0.8206680460824316</v>
      </c>
      <c r="T3234" s="3">
        <f t="shared" si="956"/>
        <v>0.8206680460824316</v>
      </c>
      <c r="V3234" s="37">
        <f t="array" ref="V3234">SUM(_xlfn.NORM.DIST($AD$3:$AD$1003,$L3234,$AA3234,FALSE)*WindSpeedStep*$AE$3:$AE$1003)/AG3234</f>
        <v>41.250827121667619</v>
      </c>
      <c r="W3234" s="37">
        <f t="array" ref="W3234">SUM(_xlfn.NORM.DIST($AD$3:$AD$1003,$L3234,$AB3234,FALSE)*WindSpeedStep*$AE$3:$AE$1003)/AH3234</f>
        <v>51.018469940711235</v>
      </c>
      <c r="Y3234" s="1">
        <f t="shared" si="957"/>
        <v>3</v>
      </c>
      <c r="Z3234" s="99">
        <f>IF(L3234&lt;'Power Curve'!$P$28,'Power Curve'!$Q$28,IF(L3234&gt;'Power Curve'!$P$29,'Power Curve'!$Q$29,INDEX(ReferenceTurbulence,Y3234)+(L3234-INDEX(ReferenceTurbulenceWindSpeed,Y3234))*(INDEX(ReferenceTurbulence,Y3234+1)-INDEX(ReferenceTurbulence,Y3234))/(INDEX(ReferenceTurbulenceWindSpeed,Y3234+1)-INDEX(ReferenceTurbulenceWindSpeed,Y3234))))</f>
        <v>0.11713247834199569</v>
      </c>
      <c r="AA3234" s="100">
        <f t="shared" si="963"/>
        <v>0.48272538935410053</v>
      </c>
      <c r="AB3234" s="29">
        <f t="shared" si="964"/>
        <v>0.5972741492876259</v>
      </c>
      <c r="AG3234" s="40">
        <f t="array" ref="AG3234">SUM(_xlfn.NORM.DIST($AD$3:$AD$1003,$F3234,$AA3234,FALSE)*WindSpeedStep)</f>
        <v>1.0000000000000024</v>
      </c>
      <c r="AH3234" s="40">
        <f t="array" ref="AH3234">SUM(_xlfn.NORM.DIST($AD$3:$AD$1003,$F3234,$AB3234,FALSE)*WindSpeedStep)</f>
        <v>0.99999999999891842</v>
      </c>
      <c r="AJ3234" s="47">
        <f t="shared" si="958"/>
        <v>4</v>
      </c>
      <c r="AK3234" s="83" t="b">
        <f>COUNTIF('Power Curve'!$D$2:$D$31,AJ3234)&gt;0</f>
        <v>1</v>
      </c>
      <c r="AL3234" s="83" t="b">
        <f t="shared" si="959"/>
        <v>0</v>
      </c>
      <c r="AM3234" s="83" t="b">
        <f t="shared" si="965"/>
        <v>1</v>
      </c>
      <c r="AN3234" s="47" t="str">
        <f t="shared" si="960"/>
        <v>Outer</v>
      </c>
      <c r="AO3234" s="48" t="str">
        <f t="shared" si="961"/>
        <v>&lt;0</v>
      </c>
      <c r="AP3234" s="49" t="str">
        <f t="shared" si="966"/>
        <v>5-6</v>
      </c>
      <c r="AQ3234" s="49" t="str">
        <f t="shared" si="967"/>
        <v>Apr</v>
      </c>
      <c r="AR3234" s="48" t="str">
        <f t="shared" si="968"/>
        <v>265-275</v>
      </c>
      <c r="AS3234" s="49" t="str">
        <f t="shared" si="962"/>
        <v>LWS-HTI</v>
      </c>
    </row>
    <row r="3235" spans="5:45" x14ac:dyDescent="0.3">
      <c r="E3235" s="15">
        <v>41002.25</v>
      </c>
      <c r="F3235" s="21">
        <v>3.67</v>
      </c>
      <c r="G3235" s="21">
        <v>90.189996719360693</v>
      </c>
      <c r="H3235" s="42">
        <v>1.2085709392671884</v>
      </c>
      <c r="I3235" s="35">
        <v>266.89999999999998</v>
      </c>
      <c r="J3235" s="43">
        <v>0.19618528610354224</v>
      </c>
      <c r="K3235" s="44">
        <v>0.43271061374968045</v>
      </c>
      <c r="L3235" s="26">
        <f t="shared" si="950"/>
        <v>3.6535193942377933</v>
      </c>
      <c r="M3235" s="26">
        <f t="shared" si="951"/>
        <v>-7.728682409845769E-2</v>
      </c>
      <c r="N3235" s="96">
        <f t="shared" si="952"/>
        <v>4</v>
      </c>
      <c r="O3235" s="26">
        <f t="shared" si="953"/>
        <v>0.64372237626795614</v>
      </c>
      <c r="P3235" s="3">
        <f>IF(L3235&gt;'Power Curve'!$C$37,0,INDEX(Ci,$N3235,1)*POWER(1-O3235,3)+INDEX(Ci,$N3235,2)*3*O3235*POWER(1-O3235,2)+INDEX(Ci,$N3235,3)*3*POWER(O3235,2)*(1-O3235)+INDEX(Ci,$N3235,4)*POWER(O3235,3))</f>
        <v>37.493737665671134</v>
      </c>
      <c r="Q3235" s="3">
        <f>MAX(0,MIN(P3235-V3235+W3235,'Power Curve'!$C$39))</f>
        <v>55.025925831118371</v>
      </c>
      <c r="R3235" s="3">
        <f t="shared" si="954"/>
        <v>90.189996719360693</v>
      </c>
      <c r="S3235" s="3">
        <f t="shared" si="955"/>
        <v>-35.164070888242321</v>
      </c>
      <c r="T3235" s="3">
        <f t="shared" si="956"/>
        <v>35.164070888242321</v>
      </c>
      <c r="V3235" s="37">
        <f t="array" ref="V3235">SUM(_xlfn.NORM.DIST($AD$3:$AD$1003,$L3235,$AA3235,FALSE)*WindSpeedStep*$AE$3:$AE$1003)/AG3235</f>
        <v>6.0750629395338454</v>
      </c>
      <c r="W3235" s="37">
        <f t="array" ref="W3235">SUM(_xlfn.NORM.DIST($AD$3:$AD$1003,$L3235,$AB3235,FALSE)*WindSpeedStep*$AE$3:$AE$1003)/AH3235</f>
        <v>23.607251104981081</v>
      </c>
      <c r="Y3235" s="1">
        <f t="shared" si="957"/>
        <v>3</v>
      </c>
      <c r="Z3235" s="99">
        <f>IF(L3235&lt;'Power Curve'!$P$28,'Power Curve'!$Q$28,IF(L3235&gt;'Power Curve'!$P$29,'Power Curve'!$Q$29,INDEX(ReferenceTurbulence,Y3235)+(L3235-INDEX(ReferenceTurbulenceWindSpeed,Y3235))*(INDEX(ReferenceTurbulence,Y3235+1)-INDEX(ReferenceTurbulence,Y3235))/(INDEX(ReferenceTurbulenceWindSpeed,Y3235+1)-INDEX(ReferenceTurbulenceWindSpeed,Y3235))))</f>
        <v>0.11713247834199569</v>
      </c>
      <c r="AA3235" s="100">
        <f t="shared" si="963"/>
        <v>0.42794578131761957</v>
      </c>
      <c r="AB3235" s="29">
        <f t="shared" si="964"/>
        <v>0.71676674764338177</v>
      </c>
      <c r="AG3235" s="40">
        <f t="array" ref="AG3235">SUM(_xlfn.NORM.DIST($AD$3:$AD$1003,$F3235,$AA3235,FALSE)*WindSpeedStep)</f>
        <v>1.0000000000000004</v>
      </c>
      <c r="AH3235" s="40">
        <f t="array" ref="AH3235">SUM(_xlfn.NORM.DIST($AD$3:$AD$1003,$F3235,$AB3235,FALSE)*WindSpeedStep)</f>
        <v>0.99999989718290094</v>
      </c>
      <c r="AJ3235" s="47">
        <f t="shared" si="958"/>
        <v>4</v>
      </c>
      <c r="AK3235" s="83" t="b">
        <f>COUNTIF('Power Curve'!$D$2:$D$31,AJ3235)&gt;0</f>
        <v>1</v>
      </c>
      <c r="AL3235" s="83" t="b">
        <f t="shared" si="959"/>
        <v>0</v>
      </c>
      <c r="AM3235" s="83" t="b">
        <f t="shared" si="965"/>
        <v>1</v>
      </c>
      <c r="AN3235" s="47" t="str">
        <f t="shared" si="960"/>
        <v>Outer</v>
      </c>
      <c r="AO3235" s="48" t="str">
        <f t="shared" si="961"/>
        <v>&lt;0</v>
      </c>
      <c r="AP3235" s="49" t="str">
        <f t="shared" si="966"/>
        <v>6-7</v>
      </c>
      <c r="AQ3235" s="49" t="str">
        <f t="shared" si="967"/>
        <v>Apr</v>
      </c>
      <c r="AR3235" s="48" t="str">
        <f t="shared" si="968"/>
        <v>265-275</v>
      </c>
      <c r="AS3235" s="49" t="str">
        <f t="shared" si="962"/>
        <v>LWS-HTI</v>
      </c>
    </row>
    <row r="3236" spans="5:45" x14ac:dyDescent="0.3">
      <c r="E3236" s="15">
        <v>41002.263888888891</v>
      </c>
      <c r="F3236" s="21">
        <v>4.6399999999999997</v>
      </c>
      <c r="G3236" s="21">
        <v>139.13000106811512</v>
      </c>
      <c r="H3236" s="42">
        <v>1.2071647256350362</v>
      </c>
      <c r="I3236" s="35">
        <v>274</v>
      </c>
      <c r="J3236" s="43">
        <v>0.12715517241379309</v>
      </c>
      <c r="K3236" s="44">
        <v>0.32566706902718795</v>
      </c>
      <c r="L3236" s="26">
        <f t="shared" si="950"/>
        <v>4.6173712712882455</v>
      </c>
      <c r="M3236" s="26">
        <f t="shared" si="951"/>
        <v>7.1679590553050357E-2</v>
      </c>
      <c r="N3236" s="96">
        <f t="shared" si="952"/>
        <v>5</v>
      </c>
      <c r="O3236" s="26">
        <f t="shared" si="953"/>
        <v>0.53032968617106058</v>
      </c>
      <c r="P3236" s="3">
        <f>IF(L3236&gt;'Power Curve'!$C$37,0,INDEX(Ci,$N3236,1)*POWER(1-O3236,3)+INDEX(Ci,$N3236,2)*3*O3236*POWER(1-O3236,2)+INDEX(Ci,$N3236,3)*3*POWER(O3236,2)*(1-O3236)+INDEX(Ci,$N3236,4)*POWER(O3236,3))</f>
        <v>141.22307378548683</v>
      </c>
      <c r="Q3236" s="3">
        <f>MAX(0,MIN(P3236-V3236+W3236,'Power Curve'!$C$39))</f>
        <v>143.10105732423625</v>
      </c>
      <c r="R3236" s="3">
        <f t="shared" si="954"/>
        <v>139.13000106811512</v>
      </c>
      <c r="S3236" s="3">
        <f t="shared" si="955"/>
        <v>3.9710562561211304</v>
      </c>
      <c r="T3236" s="3">
        <f t="shared" si="956"/>
        <v>3.9710562561211304</v>
      </c>
      <c r="V3236" s="37">
        <f t="array" ref="V3236">SUM(_xlfn.NORM.DIST($AD$3:$AD$1003,$L3236,$AA3236,FALSE)*WindSpeedStep*$AE$3:$AE$1003)/AG3236</f>
        <v>117.19736536566492</v>
      </c>
      <c r="W3236" s="37">
        <f t="array" ref="W3236">SUM(_xlfn.NORM.DIST($AD$3:$AD$1003,$L3236,$AB3236,FALSE)*WindSpeedStep*$AE$3:$AE$1003)/AH3236</f>
        <v>119.07534890441433</v>
      </c>
      <c r="Y3236" s="1">
        <f t="shared" si="957"/>
        <v>4</v>
      </c>
      <c r="Z3236" s="99">
        <f>IF(L3236&lt;'Power Curve'!$P$28,'Power Curve'!$Q$28,IF(L3236&gt;'Power Curve'!$P$29,'Power Curve'!$Q$29,INDEX(ReferenceTurbulence,Y3236)+(L3236-INDEX(ReferenceTurbulenceWindSpeed,Y3236))*(INDEX(ReferenceTurbulence,Y3236+1)-INDEX(ReferenceTurbulence,Y3236))/(INDEX(ReferenceTurbulenceWindSpeed,Y3236+1)-INDEX(ReferenceTurbulenceWindSpeed,Y3236))))</f>
        <v>0.11747091924846054</v>
      </c>
      <c r="AA3236" s="100">
        <f t="shared" si="963"/>
        <v>0.54240684774966308</v>
      </c>
      <c r="AB3236" s="29">
        <f t="shared" si="964"/>
        <v>0.58712264009915183</v>
      </c>
      <c r="AG3236" s="40">
        <f t="array" ref="AG3236">SUM(_xlfn.NORM.DIST($AD$3:$AD$1003,$F3236,$AA3236,FALSE)*WindSpeedStep)</f>
        <v>1.0000000000000033</v>
      </c>
      <c r="AH3236" s="40">
        <f t="array" ref="AH3236">SUM(_xlfn.NORM.DIST($AD$3:$AD$1003,$F3236,$AB3236,FALSE)*WindSpeedStep)</f>
        <v>1.0000000000000027</v>
      </c>
      <c r="AJ3236" s="47">
        <f t="shared" si="958"/>
        <v>5</v>
      </c>
      <c r="AK3236" s="83" t="b">
        <f>COUNTIF('Power Curve'!$D$2:$D$31,AJ3236)&gt;0</f>
        <v>1</v>
      </c>
      <c r="AL3236" s="83" t="b">
        <f t="shared" si="959"/>
        <v>0</v>
      </c>
      <c r="AM3236" s="83" t="b">
        <f t="shared" si="965"/>
        <v>1</v>
      </c>
      <c r="AN3236" s="47" t="str">
        <f t="shared" si="960"/>
        <v>Outer</v>
      </c>
      <c r="AO3236" s="48" t="str">
        <f t="shared" si="961"/>
        <v>0.0-0.1</v>
      </c>
      <c r="AP3236" s="49" t="str">
        <f t="shared" si="966"/>
        <v>6-7</v>
      </c>
      <c r="AQ3236" s="49" t="str">
        <f t="shared" si="967"/>
        <v>Apr</v>
      </c>
      <c r="AR3236" s="48" t="str">
        <f t="shared" si="968"/>
        <v>265-275</v>
      </c>
      <c r="AS3236" s="49" t="str">
        <f t="shared" si="962"/>
        <v>Inner-TI</v>
      </c>
    </row>
    <row r="3237" spans="5:45" x14ac:dyDescent="0.3">
      <c r="E3237" s="15">
        <v>41002.270833333336</v>
      </c>
      <c r="F3237" s="21">
        <v>4.7699999999999996</v>
      </c>
      <c r="G3237" s="21">
        <v>154.99999618530302</v>
      </c>
      <c r="H3237" s="42">
        <v>1.207990344044148</v>
      </c>
      <c r="I3237" s="35">
        <v>269.2</v>
      </c>
      <c r="J3237" s="43">
        <v>9.4339622641509441E-2</v>
      </c>
      <c r="K3237" s="44">
        <v>0.29426077902279379</v>
      </c>
      <c r="L3237" s="26">
        <f t="shared" si="950"/>
        <v>4.747819178397962</v>
      </c>
      <c r="M3237" s="26">
        <f t="shared" si="951"/>
        <v>9.1840735106084453E-2</v>
      </c>
      <c r="N3237" s="96">
        <f t="shared" si="952"/>
        <v>5</v>
      </c>
      <c r="O3237" s="26">
        <f t="shared" si="953"/>
        <v>0.67949424042530637</v>
      </c>
      <c r="P3237" s="3">
        <f>IF(L3237&gt;'Power Curve'!$C$37,0,INDEX(Ci,$N3237,1)*POWER(1-O3237,3)+INDEX(Ci,$N3237,2)*3*O3237*POWER(1-O3237,2)+INDEX(Ci,$N3237,3)*3*POWER(O3237,2)*(1-O3237)+INDEX(Ci,$N3237,4)*POWER(O3237,3))</f>
        <v>164.04197178532536</v>
      </c>
      <c r="Q3237" s="3">
        <f>MAX(0,MIN(P3237-V3237+W3237,'Power Curve'!$C$39))</f>
        <v>161.99874946247024</v>
      </c>
      <c r="R3237" s="3">
        <f t="shared" si="954"/>
        <v>154.99999618530302</v>
      </c>
      <c r="S3237" s="3">
        <f t="shared" si="955"/>
        <v>6.998753277167225</v>
      </c>
      <c r="T3237" s="3">
        <f t="shared" si="956"/>
        <v>6.998753277167225</v>
      </c>
      <c r="V3237" s="37">
        <f t="array" ref="V3237">SUM(_xlfn.NORM.DIST($AD$3:$AD$1003,$L3237,$AA3237,FALSE)*WindSpeedStep*$AE$3:$AE$1003)/AG3237</f>
        <v>140.32630162254742</v>
      </c>
      <c r="W3237" s="37">
        <f t="array" ref="W3237">SUM(_xlfn.NORM.DIST($AD$3:$AD$1003,$L3237,$AB3237,FALSE)*WindSpeedStep*$AE$3:$AE$1003)/AH3237</f>
        <v>138.2830792996923</v>
      </c>
      <c r="Y3237" s="1">
        <f t="shared" si="957"/>
        <v>4</v>
      </c>
      <c r="Z3237" s="99">
        <f>IF(L3237&lt;'Power Curve'!$P$28,'Power Curve'!$Q$28,IF(L3237&gt;'Power Curve'!$P$29,'Power Curve'!$Q$29,INDEX(ReferenceTurbulence,Y3237)+(L3237-INDEX(ReferenceTurbulenceWindSpeed,Y3237))*(INDEX(ReferenceTurbulence,Y3237+1)-INDEX(ReferenceTurbulence,Y3237))/(INDEX(ReferenceTurbulenceWindSpeed,Y3237+1)-INDEX(ReferenceTurbulenceWindSpeed,Y3237))))</f>
        <v>0.11756611170754898</v>
      </c>
      <c r="AA3237" s="100">
        <f t="shared" si="963"/>
        <v>0.55818263989477823</v>
      </c>
      <c r="AB3237" s="29">
        <f t="shared" si="964"/>
        <v>0.44790746966018513</v>
      </c>
      <c r="AG3237" s="40">
        <f t="array" ref="AG3237">SUM(_xlfn.NORM.DIST($AD$3:$AD$1003,$F3237,$AA3237,FALSE)*WindSpeedStep)</f>
        <v>1.0000000000000031</v>
      </c>
      <c r="AH3237" s="40">
        <f t="array" ref="AH3237">SUM(_xlfn.NORM.DIST($AD$3:$AD$1003,$F3237,$AB3237,FALSE)*WindSpeedStep)</f>
        <v>1.0000000000000038</v>
      </c>
      <c r="AJ3237" s="47">
        <f t="shared" si="958"/>
        <v>5</v>
      </c>
      <c r="AK3237" s="83" t="b">
        <f>COUNTIF('Power Curve'!$D$2:$D$31,AJ3237)&gt;0</f>
        <v>1</v>
      </c>
      <c r="AL3237" s="83" t="b">
        <f t="shared" si="959"/>
        <v>0</v>
      </c>
      <c r="AM3237" s="83" t="b">
        <f t="shared" si="965"/>
        <v>1</v>
      </c>
      <c r="AN3237" s="47" t="str">
        <f t="shared" si="960"/>
        <v>Outer</v>
      </c>
      <c r="AO3237" s="48" t="str">
        <f t="shared" si="961"/>
        <v>0.0-0.1</v>
      </c>
      <c r="AP3237" s="49" t="str">
        <f t="shared" si="966"/>
        <v>6-7</v>
      </c>
      <c r="AQ3237" s="49" t="str">
        <f t="shared" si="967"/>
        <v>Apr</v>
      </c>
      <c r="AR3237" s="48" t="str">
        <f t="shared" si="968"/>
        <v>265-275</v>
      </c>
      <c r="AS3237" s="49" t="str">
        <f t="shared" si="962"/>
        <v>LWS-LTI</v>
      </c>
    </row>
    <row r="3238" spans="5:45" x14ac:dyDescent="0.3">
      <c r="E3238" s="15">
        <v>41002.277777777781</v>
      </c>
      <c r="F3238" s="21">
        <v>5.53</v>
      </c>
      <c r="G3238" s="21">
        <v>231.21001052856431</v>
      </c>
      <c r="H3238" s="42">
        <v>1.2078996337346373</v>
      </c>
      <c r="I3238" s="35">
        <v>273.10000000000002</v>
      </c>
      <c r="J3238" s="43">
        <v>6.1482820976491867E-2</v>
      </c>
      <c r="K3238" s="44">
        <v>0.28547732213650101</v>
      </c>
      <c r="L3238" s="26">
        <f t="shared" si="950"/>
        <v>5.5041473479363896</v>
      </c>
      <c r="M3238" s="26">
        <f t="shared" si="951"/>
        <v>0.20873369179239484</v>
      </c>
      <c r="N3238" s="96">
        <f t="shared" si="952"/>
        <v>6</v>
      </c>
      <c r="O3238" s="26">
        <f t="shared" si="953"/>
        <v>0.47447587741069053</v>
      </c>
      <c r="P3238" s="3">
        <f>IF(L3238&gt;'Power Curve'!$C$37,0,INDEX(Ci,$N3238,1)*POWER(1-O3238,3)+INDEX(Ci,$N3238,2)*3*O3238*POWER(1-O3238,2)+INDEX(Ci,$N3238,3)*3*POWER(O3238,2)*(1-O3238)+INDEX(Ci,$N3238,4)*POWER(O3238,3))</f>
        <v>282.24157535562</v>
      </c>
      <c r="Q3238" s="3">
        <f>MAX(0,MIN(P3238-V3238+W3238,'Power Curve'!$C$39))</f>
        <v>282.60878287911942</v>
      </c>
      <c r="R3238" s="3">
        <f t="shared" si="954"/>
        <v>231.21001052856431</v>
      </c>
      <c r="S3238" s="3">
        <f t="shared" si="955"/>
        <v>51.398772350555106</v>
      </c>
      <c r="T3238" s="3">
        <f t="shared" si="956"/>
        <v>51.398772350555106</v>
      </c>
      <c r="V3238" s="37">
        <f t="array" ref="V3238">SUM(_xlfn.NORM.DIST($AD$3:$AD$1003,$L3238,$AA3238,FALSE)*WindSpeedStep*$AE$3:$AE$1003)/AG3238</f>
        <v>276.36743019119609</v>
      </c>
      <c r="W3238" s="37">
        <f t="array" ref="W3238">SUM(_xlfn.NORM.DIST($AD$3:$AD$1003,$L3238,$AB3238,FALSE)*WindSpeedStep*$AE$3:$AE$1003)/AH3238</f>
        <v>276.73463771469551</v>
      </c>
      <c r="Y3238" s="1">
        <f t="shared" si="957"/>
        <v>5</v>
      </c>
      <c r="Z3238" s="99">
        <f>IF(L3238&lt;'Power Curve'!$P$28,'Power Curve'!$Q$28,IF(L3238&gt;'Power Curve'!$P$29,'Power Curve'!$Q$29,INDEX(ReferenceTurbulence,Y3238)+(L3238-INDEX(ReferenceTurbulenceWindSpeed,Y3238))*(INDEX(ReferenceTurbulence,Y3238+1)-INDEX(ReferenceTurbulence,Y3238))/(INDEX(ReferenceTurbulenceWindSpeed,Y3238+1)-INDEX(ReferenceTurbulenceWindSpeed,Y3238))))</f>
        <v>0.11959040122247329</v>
      </c>
      <c r="AA3238" s="100">
        <f t="shared" si="963"/>
        <v>0.6582431897273251</v>
      </c>
      <c r="AB3238" s="29">
        <f t="shared" si="964"/>
        <v>0.33841050602140554</v>
      </c>
      <c r="AG3238" s="40">
        <f t="array" ref="AG3238">SUM(_xlfn.NORM.DIST($AD$3:$AD$1003,$F3238,$AA3238,FALSE)*WindSpeedStep)</f>
        <v>1.0000000000000036</v>
      </c>
      <c r="AH3238" s="40">
        <f t="array" ref="AH3238">SUM(_xlfn.NORM.DIST($AD$3:$AD$1003,$F3238,$AB3238,FALSE)*WindSpeedStep)</f>
        <v>1.0000000000000038</v>
      </c>
      <c r="AJ3238" s="47">
        <f t="shared" si="958"/>
        <v>6</v>
      </c>
      <c r="AK3238" s="83" t="b">
        <f>COUNTIF('Power Curve'!$D$2:$D$31,AJ3238)&gt;0</f>
        <v>1</v>
      </c>
      <c r="AL3238" s="83" t="b">
        <f t="shared" si="959"/>
        <v>0</v>
      </c>
      <c r="AM3238" s="83" t="b">
        <f t="shared" si="965"/>
        <v>1</v>
      </c>
      <c r="AN3238" s="47" t="str">
        <f t="shared" si="960"/>
        <v>Outer</v>
      </c>
      <c r="AO3238" s="48" t="str">
        <f t="shared" si="961"/>
        <v>0.2-0.3</v>
      </c>
      <c r="AP3238" s="49" t="str">
        <f t="shared" si="966"/>
        <v>6-7</v>
      </c>
      <c r="AQ3238" s="49" t="str">
        <f t="shared" si="967"/>
        <v>Apr</v>
      </c>
      <c r="AR3238" s="48" t="str">
        <f t="shared" si="968"/>
        <v>265-275</v>
      </c>
      <c r="AS3238" s="49" t="str">
        <f t="shared" si="962"/>
        <v>LWS-LTI</v>
      </c>
    </row>
    <row r="3239" spans="5:45" x14ac:dyDescent="0.3">
      <c r="E3239" s="15">
        <v>41002.284722222219</v>
      </c>
      <c r="F3239" s="21">
        <v>4.92</v>
      </c>
      <c r="G3239" s="21">
        <v>137.419998168945</v>
      </c>
      <c r="H3239" s="42">
        <v>1.2079449882677782</v>
      </c>
      <c r="I3239" s="35">
        <v>275.3</v>
      </c>
      <c r="J3239" s="43">
        <v>5.4878048780487812E-2</v>
      </c>
      <c r="K3239" s="44">
        <v>0.33415639956469939</v>
      </c>
      <c r="L3239" s="26">
        <f t="shared" si="950"/>
        <v>4.8970603776360679</v>
      </c>
      <c r="M3239" s="26">
        <f t="shared" si="951"/>
        <v>0.11490644353923647</v>
      </c>
      <c r="N3239" s="96">
        <f t="shared" si="952"/>
        <v>5</v>
      </c>
      <c r="O3239" s="26">
        <f t="shared" si="953"/>
        <v>0.85014854568754106</v>
      </c>
      <c r="P3239" s="3">
        <f>IF(L3239&gt;'Power Curve'!$C$37,0,INDEX(Ci,$N3239,1)*POWER(1-O3239,3)+INDEX(Ci,$N3239,2)*3*O3239*POWER(1-O3239,2)+INDEX(Ci,$N3239,3)*3*POWER(O3239,2)*(1-O3239)+INDEX(Ci,$N3239,4)*POWER(O3239,3))</f>
        <v>190.04321547400423</v>
      </c>
      <c r="Q3239" s="3">
        <f>MAX(0,MIN(P3239-V3239+W3239,'Power Curve'!$C$39))</f>
        <v>193.31009280646646</v>
      </c>
      <c r="R3239" s="3">
        <f t="shared" si="954"/>
        <v>137.419998168945</v>
      </c>
      <c r="S3239" s="3">
        <f t="shared" si="955"/>
        <v>55.890094637521457</v>
      </c>
      <c r="T3239" s="3">
        <f t="shared" si="956"/>
        <v>55.890094637521457</v>
      </c>
      <c r="V3239" s="37">
        <f t="array" ref="V3239">SUM(_xlfn.NORM.DIST($AD$3:$AD$1003,$L3239,$AA3239,FALSE)*WindSpeedStep*$AE$3:$AE$1003)/AG3239</f>
        <v>167.15974048117201</v>
      </c>
      <c r="W3239" s="37">
        <f t="array" ref="W3239">SUM(_xlfn.NORM.DIST($AD$3:$AD$1003,$L3239,$AB3239,FALSE)*WindSpeedStep*$AE$3:$AE$1003)/AH3239</f>
        <v>170.42661781363424</v>
      </c>
      <c r="Y3239" s="1">
        <f t="shared" si="957"/>
        <v>4</v>
      </c>
      <c r="Z3239" s="99">
        <f>IF(L3239&lt;'Power Curve'!$P$28,'Power Curve'!$Q$28,IF(L3239&gt;'Power Curve'!$P$29,'Power Curve'!$Q$29,INDEX(ReferenceTurbulence,Y3239)+(L3239-INDEX(ReferenceTurbulenceWindSpeed,Y3239))*(INDEX(ReferenceTurbulence,Y3239+1)-INDEX(ReferenceTurbulence,Y3239))/(INDEX(ReferenceTurbulenceWindSpeed,Y3239+1)-INDEX(ReferenceTurbulenceWindSpeed,Y3239))))</f>
        <v>0.11767501829767799</v>
      </c>
      <c r="AA3239" s="100">
        <f t="shared" si="963"/>
        <v>0.57626166954315816</v>
      </c>
      <c r="AB3239" s="29">
        <f t="shared" si="964"/>
        <v>0.26874111828490621</v>
      </c>
      <c r="AG3239" s="40">
        <f t="array" ref="AG3239">SUM(_xlfn.NORM.DIST($AD$3:$AD$1003,$F3239,$AA3239,FALSE)*WindSpeedStep)</f>
        <v>1.0000000000000033</v>
      </c>
      <c r="AH3239" s="40">
        <f t="array" ref="AH3239">SUM(_xlfn.NORM.DIST($AD$3:$AD$1003,$F3239,$AB3239,FALSE)*WindSpeedStep)</f>
        <v>1.0000000000000038</v>
      </c>
      <c r="AJ3239" s="47">
        <f t="shared" si="958"/>
        <v>5</v>
      </c>
      <c r="AK3239" s="83" t="b">
        <f>COUNTIF('Power Curve'!$D$2:$D$31,AJ3239)&gt;0</f>
        <v>1</v>
      </c>
      <c r="AL3239" s="83" t="b">
        <f t="shared" si="959"/>
        <v>0</v>
      </c>
      <c r="AM3239" s="83" t="b">
        <f t="shared" si="965"/>
        <v>1</v>
      </c>
      <c r="AN3239" s="47" t="str">
        <f t="shared" si="960"/>
        <v>Outer</v>
      </c>
      <c r="AO3239" s="48" t="str">
        <f t="shared" si="961"/>
        <v>0.1-0.2</v>
      </c>
      <c r="AP3239" s="49" t="str">
        <f t="shared" si="966"/>
        <v>6-7</v>
      </c>
      <c r="AQ3239" s="49" t="str">
        <f t="shared" si="967"/>
        <v>Apr</v>
      </c>
      <c r="AR3239" s="48" t="str">
        <f t="shared" si="968"/>
        <v>275-285</v>
      </c>
      <c r="AS3239" s="49" t="str">
        <f t="shared" si="962"/>
        <v>LWS-LTI</v>
      </c>
    </row>
    <row r="3240" spans="5:45" x14ac:dyDescent="0.3">
      <c r="E3240" s="15">
        <v>41002.291666666664</v>
      </c>
      <c r="F3240" s="21">
        <v>4.4800000000000004</v>
      </c>
      <c r="G3240" s="21">
        <v>111.8599929809568</v>
      </c>
      <c r="H3240" s="42">
        <v>1.2068121716751554</v>
      </c>
      <c r="I3240" s="35">
        <v>272.39999999999998</v>
      </c>
      <c r="J3240" s="43">
        <v>8.4821428571428562E-2</v>
      </c>
      <c r="K3240" s="44">
        <v>0.418961821687174</v>
      </c>
      <c r="L3240" s="26">
        <f t="shared" si="950"/>
        <v>4.4577175271168228</v>
      </c>
      <c r="M3240" s="26">
        <f t="shared" si="951"/>
        <v>4.7004589734785579E-2</v>
      </c>
      <c r="N3240" s="96">
        <f t="shared" si="952"/>
        <v>5</v>
      </c>
      <c r="O3240" s="26">
        <f t="shared" si="953"/>
        <v>0.34776884551056797</v>
      </c>
      <c r="P3240" s="3">
        <f>IF(L3240&gt;'Power Curve'!$C$37,0,INDEX(Ci,$N3240,1)*POWER(1-O3240,3)+INDEX(Ci,$N3240,2)*3*O3240*POWER(1-O3240,2)+INDEX(Ci,$N3240,3)*3*POWER(O3240,2)*(1-O3240)+INDEX(Ci,$N3240,4)*POWER(O3240,3))</f>
        <v>114.96794092437976</v>
      </c>
      <c r="Q3240" s="3">
        <f>MAX(0,MIN(P3240-V3240+W3240,'Power Curve'!$C$39))</f>
        <v>106.38578827820652</v>
      </c>
      <c r="R3240" s="3">
        <f t="shared" si="954"/>
        <v>111.8599929809568</v>
      </c>
      <c r="S3240" s="3">
        <f t="shared" si="955"/>
        <v>-5.4742047027502849</v>
      </c>
      <c r="T3240" s="3">
        <f t="shared" si="956"/>
        <v>5.4742047027502849</v>
      </c>
      <c r="V3240" s="37">
        <f t="array" ref="V3240">SUM(_xlfn.NORM.DIST($AD$3:$AD$1003,$L3240,$AA3240,FALSE)*WindSpeedStep*$AE$3:$AE$1003)/AG3240</f>
        <v>89.968440664664797</v>
      </c>
      <c r="W3240" s="37">
        <f t="array" ref="W3240">SUM(_xlfn.NORM.DIST($AD$3:$AD$1003,$L3240,$AB3240,FALSE)*WindSpeedStep*$AE$3:$AE$1003)/AH3240</f>
        <v>81.386288018491555</v>
      </c>
      <c r="Y3240" s="1">
        <f t="shared" si="957"/>
        <v>4</v>
      </c>
      <c r="Z3240" s="99">
        <f>IF(L3240&lt;'Power Curve'!$P$28,'Power Curve'!$Q$28,IF(L3240&gt;'Power Curve'!$P$29,'Power Curve'!$Q$29,INDEX(ReferenceTurbulence,Y3240)+(L3240-INDEX(ReferenceTurbulenceWindSpeed,Y3240))*(INDEX(ReferenceTurbulence,Y3240+1)-INDEX(ReferenceTurbulence,Y3240))/(INDEX(ReferenceTurbulenceWindSpeed,Y3240+1)-INDEX(ReferenceTurbulenceWindSpeed,Y3240))))</f>
        <v>0.11735441425541704</v>
      </c>
      <c r="AA3240" s="100">
        <f t="shared" si="963"/>
        <v>0.52313282931090088</v>
      </c>
      <c r="AB3240" s="29">
        <f t="shared" si="964"/>
        <v>0.37810996881794473</v>
      </c>
      <c r="AG3240" s="40">
        <f t="array" ref="AG3240">SUM(_xlfn.NORM.DIST($AD$3:$AD$1003,$F3240,$AA3240,FALSE)*WindSpeedStep)</f>
        <v>1.0000000000000033</v>
      </c>
      <c r="AH3240" s="40">
        <f t="array" ref="AH3240">SUM(_xlfn.NORM.DIST($AD$3:$AD$1003,$F3240,$AB3240,FALSE)*WindSpeedStep)</f>
        <v>1.0000000000000036</v>
      </c>
      <c r="AJ3240" s="47">
        <f t="shared" si="958"/>
        <v>4</v>
      </c>
      <c r="AK3240" s="83" t="b">
        <f>COUNTIF('Power Curve'!$D$2:$D$31,AJ3240)&gt;0</f>
        <v>1</v>
      </c>
      <c r="AL3240" s="83" t="b">
        <f t="shared" si="959"/>
        <v>0</v>
      </c>
      <c r="AM3240" s="83" t="b">
        <f t="shared" si="965"/>
        <v>1</v>
      </c>
      <c r="AN3240" s="47" t="str">
        <f t="shared" si="960"/>
        <v>Outer</v>
      </c>
      <c r="AO3240" s="48" t="str">
        <f t="shared" si="961"/>
        <v>0.0-0.1</v>
      </c>
      <c r="AP3240" s="49" t="str">
        <f t="shared" si="966"/>
        <v>7-8</v>
      </c>
      <c r="AQ3240" s="49" t="str">
        <f t="shared" si="967"/>
        <v>Apr</v>
      </c>
      <c r="AR3240" s="48" t="str">
        <f t="shared" si="968"/>
        <v>265-275</v>
      </c>
      <c r="AS3240" s="49" t="str">
        <f t="shared" si="962"/>
        <v>LWS-LTI</v>
      </c>
    </row>
    <row r="3241" spans="5:45" x14ac:dyDescent="0.3">
      <c r="E3241" s="15">
        <v>41002.298611111109</v>
      </c>
      <c r="F3241" s="21">
        <v>5.04</v>
      </c>
      <c r="G3241" s="21">
        <v>159.66999435424799</v>
      </c>
      <c r="H3241" s="42">
        <v>1.2060530651366812</v>
      </c>
      <c r="I3241" s="35">
        <v>274.10000000000002</v>
      </c>
      <c r="J3241" s="43">
        <v>9.1269841269841279E-2</v>
      </c>
      <c r="K3241" s="44">
        <v>0.38424131287013519</v>
      </c>
      <c r="L3241" s="26">
        <f t="shared" si="950"/>
        <v>5.0138805033040601</v>
      </c>
      <c r="M3241" s="26">
        <f t="shared" si="951"/>
        <v>0.13296137054021226</v>
      </c>
      <c r="N3241" s="96">
        <f t="shared" si="952"/>
        <v>5</v>
      </c>
      <c r="O3241" s="26">
        <f t="shared" si="953"/>
        <v>0.98373000635854246</v>
      </c>
      <c r="P3241" s="3">
        <f>IF(L3241&gt;'Power Curve'!$C$37,0,INDEX(Ci,$N3241,1)*POWER(1-O3241,3)+INDEX(Ci,$N3241,2)*3*O3241*POWER(1-O3241,2)+INDEX(Ci,$N3241,3)*3*POWER(O3241,2)*(1-O3241)+INDEX(Ci,$N3241,4)*POWER(O3241,3))</f>
        <v>209.23401081742864</v>
      </c>
      <c r="Q3241" s="3">
        <f>MAX(0,MIN(P3241-V3241+W3241,'Power Curve'!$C$39))</f>
        <v>209.93639434715956</v>
      </c>
      <c r="R3241" s="3">
        <f t="shared" si="954"/>
        <v>159.66999435424799</v>
      </c>
      <c r="S3241" s="3">
        <f t="shared" si="955"/>
        <v>50.266399992911573</v>
      </c>
      <c r="T3241" s="3">
        <f t="shared" si="956"/>
        <v>50.266399992911573</v>
      </c>
      <c r="V3241" s="37">
        <f t="array" ref="V3241">SUM(_xlfn.NORM.DIST($AD$3:$AD$1003,$L3241,$AA3241,FALSE)*WindSpeedStep*$AE$3:$AE$1003)/AG3241</f>
        <v>188.19985671381181</v>
      </c>
      <c r="W3241" s="37">
        <f t="array" ref="W3241">SUM(_xlfn.NORM.DIST($AD$3:$AD$1003,$L3241,$AB3241,FALSE)*WindSpeedStep*$AE$3:$AE$1003)/AH3241</f>
        <v>188.90224024354274</v>
      </c>
      <c r="Y3241" s="1">
        <f t="shared" si="957"/>
        <v>4</v>
      </c>
      <c r="Z3241" s="99">
        <f>IF(L3241&lt;'Power Curve'!$P$28,'Power Curve'!$Q$28,IF(L3241&gt;'Power Curve'!$P$29,'Power Curve'!$Q$29,INDEX(ReferenceTurbulence,Y3241)+(L3241-INDEX(ReferenceTurbulenceWindSpeed,Y3241))*(INDEX(ReferenceTurbulence,Y3241+1)-INDEX(ReferenceTurbulence,Y3241))/(INDEX(ReferenceTurbulenceWindSpeed,Y3241+1)-INDEX(ReferenceTurbulenceWindSpeed,Y3241))))</f>
        <v>0.11776026608186824</v>
      </c>
      <c r="AA3241" s="100">
        <f t="shared" si="963"/>
        <v>0.59043590217177755</v>
      </c>
      <c r="AB3241" s="29">
        <f t="shared" si="964"/>
        <v>0.45761607768251344</v>
      </c>
      <c r="AG3241" s="40">
        <f t="array" ref="AG3241">SUM(_xlfn.NORM.DIST($AD$3:$AD$1003,$F3241,$AA3241,FALSE)*WindSpeedStep)</f>
        <v>1.0000000000000038</v>
      </c>
      <c r="AH3241" s="40">
        <f t="array" ref="AH3241">SUM(_xlfn.NORM.DIST($AD$3:$AD$1003,$F3241,$AB3241,FALSE)*WindSpeedStep)</f>
        <v>1.0000000000000036</v>
      </c>
      <c r="AJ3241" s="47">
        <f t="shared" si="958"/>
        <v>5</v>
      </c>
      <c r="AK3241" s="83" t="b">
        <f>COUNTIF('Power Curve'!$D$2:$D$31,AJ3241)&gt;0</f>
        <v>1</v>
      </c>
      <c r="AL3241" s="83" t="b">
        <f t="shared" si="959"/>
        <v>0</v>
      </c>
      <c r="AM3241" s="83" t="b">
        <f t="shared" si="965"/>
        <v>1</v>
      </c>
      <c r="AN3241" s="47" t="str">
        <f t="shared" si="960"/>
        <v>Outer</v>
      </c>
      <c r="AO3241" s="48" t="str">
        <f t="shared" si="961"/>
        <v>0.1-0.2</v>
      </c>
      <c r="AP3241" s="49" t="str">
        <f t="shared" si="966"/>
        <v>7-8</v>
      </c>
      <c r="AQ3241" s="49" t="str">
        <f t="shared" si="967"/>
        <v>Apr</v>
      </c>
      <c r="AR3241" s="48" t="str">
        <f t="shared" si="968"/>
        <v>265-275</v>
      </c>
      <c r="AS3241" s="49" t="str">
        <f t="shared" si="962"/>
        <v>LWS-LTI</v>
      </c>
    </row>
    <row r="3242" spans="5:45" x14ac:dyDescent="0.3">
      <c r="E3242" s="15">
        <v>41002.305555555555</v>
      </c>
      <c r="F3242" s="21">
        <v>4.72</v>
      </c>
      <c r="G3242" s="21">
        <v>162.17000198364289</v>
      </c>
      <c r="H3242" s="42">
        <v>1.2060982688648096</v>
      </c>
      <c r="I3242" s="35">
        <v>267</v>
      </c>
      <c r="J3242" s="43">
        <v>0.16313559322033899</v>
      </c>
      <c r="K3242" s="44">
        <v>0.26826088876422061</v>
      </c>
      <c r="L3242" s="26">
        <f t="shared" si="950"/>
        <v>4.6955975473613139</v>
      </c>
      <c r="M3242" s="26">
        <f t="shared" si="951"/>
        <v>8.3769713688779918E-2</v>
      </c>
      <c r="N3242" s="96">
        <f t="shared" si="952"/>
        <v>5</v>
      </c>
      <c r="O3242" s="26">
        <f t="shared" si="953"/>
        <v>0.61977985720059392</v>
      </c>
      <c r="P3242" s="3">
        <f>IF(L3242&gt;'Power Curve'!$C$37,0,INDEX(Ci,$N3242,1)*POWER(1-O3242,3)+INDEX(Ci,$N3242,2)*3*O3242*POWER(1-O3242,2)+INDEX(Ci,$N3242,3)*3*POWER(O3242,2)*(1-O3242)+INDEX(Ci,$N3242,4)*POWER(O3242,3))</f>
        <v>154.84490281576072</v>
      </c>
      <c r="Q3242" s="3">
        <f>MAX(0,MIN(P3242-V3242+W3242,'Power Curve'!$C$39))</f>
        <v>163.47183506281132</v>
      </c>
      <c r="R3242" s="3">
        <f t="shared" si="954"/>
        <v>162.17000198364289</v>
      </c>
      <c r="S3242" s="3">
        <f t="shared" si="955"/>
        <v>1.3018330791684321</v>
      </c>
      <c r="T3242" s="3">
        <f t="shared" si="956"/>
        <v>1.3018330791684321</v>
      </c>
      <c r="V3242" s="37">
        <f t="array" ref="V3242">SUM(_xlfn.NORM.DIST($AD$3:$AD$1003,$L3242,$AA3242,FALSE)*WindSpeedStep*$AE$3:$AE$1003)/AG3242</f>
        <v>131.00838149447736</v>
      </c>
      <c r="W3242" s="37">
        <f t="array" ref="W3242">SUM(_xlfn.NORM.DIST($AD$3:$AD$1003,$L3242,$AB3242,FALSE)*WindSpeedStep*$AE$3:$AE$1003)/AH3242</f>
        <v>139.63531374152797</v>
      </c>
      <c r="Y3242" s="1">
        <f t="shared" si="957"/>
        <v>4</v>
      </c>
      <c r="Z3242" s="99">
        <f>IF(L3242&lt;'Power Curve'!$P$28,'Power Curve'!$Q$28,IF(L3242&gt;'Power Curve'!$P$29,'Power Curve'!$Q$29,INDEX(ReferenceTurbulence,Y3242)+(L3242-INDEX(ReferenceTurbulenceWindSpeed,Y3242))*(INDEX(ReferenceTurbulence,Y3242+1)-INDEX(ReferenceTurbulence,Y3242))/(INDEX(ReferenceTurbulenceWindSpeed,Y3242+1)-INDEX(ReferenceTurbulenceWindSpeed,Y3242))))</f>
        <v>0.11752800373336886</v>
      </c>
      <c r="AA3242" s="100">
        <f t="shared" si="963"/>
        <v>0.55186420607667819</v>
      </c>
      <c r="AB3242" s="29">
        <f t="shared" si="964"/>
        <v>0.7660190914127567</v>
      </c>
      <c r="AG3242" s="40">
        <f t="array" ref="AG3242">SUM(_xlfn.NORM.DIST($AD$3:$AD$1003,$F3242,$AA3242,FALSE)*WindSpeedStep)</f>
        <v>1.0000000000000031</v>
      </c>
      <c r="AH3242" s="40">
        <f t="array" ref="AH3242">SUM(_xlfn.NORM.DIST($AD$3:$AD$1003,$F3242,$AB3242,FALSE)*WindSpeedStep)</f>
        <v>0.99999999976886478</v>
      </c>
      <c r="AJ3242" s="47">
        <f t="shared" si="958"/>
        <v>5</v>
      </c>
      <c r="AK3242" s="83" t="b">
        <f>COUNTIF('Power Curve'!$D$2:$D$31,AJ3242)&gt;0</f>
        <v>1</v>
      </c>
      <c r="AL3242" s="83" t="b">
        <f t="shared" si="959"/>
        <v>0</v>
      </c>
      <c r="AM3242" s="83" t="b">
        <f t="shared" si="965"/>
        <v>1</v>
      </c>
      <c r="AN3242" s="47" t="str">
        <f t="shared" si="960"/>
        <v>Outer</v>
      </c>
      <c r="AO3242" s="48" t="str">
        <f t="shared" si="961"/>
        <v>0.0-0.1</v>
      </c>
      <c r="AP3242" s="49" t="str">
        <f t="shared" si="966"/>
        <v>7-8</v>
      </c>
      <c r="AQ3242" s="49" t="str">
        <f t="shared" si="967"/>
        <v>Apr</v>
      </c>
      <c r="AR3242" s="48" t="str">
        <f t="shared" si="968"/>
        <v>265-275</v>
      </c>
      <c r="AS3242" s="49" t="str">
        <f t="shared" si="962"/>
        <v>LWS-HTI</v>
      </c>
    </row>
    <row r="3243" spans="5:45" x14ac:dyDescent="0.3">
      <c r="E3243" s="15">
        <v>41002.3125</v>
      </c>
      <c r="F3243" s="21">
        <v>5.53</v>
      </c>
      <c r="G3243" s="21">
        <v>224.49001312255831</v>
      </c>
      <c r="H3243" s="42">
        <v>1.205465737785576</v>
      </c>
      <c r="I3243" s="35">
        <v>276.8</v>
      </c>
      <c r="J3243" s="43">
        <v>0.11934900542495479</v>
      </c>
      <c r="K3243" s="44">
        <v>0.33146744516404114</v>
      </c>
      <c r="L3243" s="26">
        <f t="shared" si="950"/>
        <v>5.5004479429081616</v>
      </c>
      <c r="M3243" s="26">
        <f t="shared" si="951"/>
        <v>0.20816193681995521</v>
      </c>
      <c r="N3243" s="96">
        <f t="shared" si="952"/>
        <v>6</v>
      </c>
      <c r="O3243" s="26">
        <f t="shared" si="953"/>
        <v>0.47078861474418177</v>
      </c>
      <c r="P3243" s="3">
        <f>IF(L3243&gt;'Power Curve'!$C$37,0,INDEX(Ci,$N3243,1)*POWER(1-O3243,3)+INDEX(Ci,$N3243,2)*3*O3243*POWER(1-O3243,2)+INDEX(Ci,$N3243,3)*3*POWER(O3243,2)*(1-O3243)+INDEX(Ci,$N3243,4)*POWER(O3243,3))</f>
        <v>281.69086588857499</v>
      </c>
      <c r="Q3243" s="3">
        <f>MAX(0,MIN(P3243-V3243+W3243,'Power Curve'!$C$39))</f>
        <v>281.68173471464291</v>
      </c>
      <c r="R3243" s="3">
        <f t="shared" si="954"/>
        <v>224.49001312255831</v>
      </c>
      <c r="S3243" s="3">
        <f t="shared" si="955"/>
        <v>57.191721592084605</v>
      </c>
      <c r="T3243" s="3">
        <f t="shared" si="956"/>
        <v>57.191721592084605</v>
      </c>
      <c r="V3243" s="37">
        <f t="array" ref="V3243">SUM(_xlfn.NORM.DIST($AD$3:$AD$1003,$L3243,$AA3243,FALSE)*WindSpeedStep*$AE$3:$AE$1003)/AG3243</f>
        <v>275.69454851409716</v>
      </c>
      <c r="W3243" s="37">
        <f t="array" ref="W3243">SUM(_xlfn.NORM.DIST($AD$3:$AD$1003,$L3243,$AB3243,FALSE)*WindSpeedStep*$AE$3:$AE$1003)/AH3243</f>
        <v>275.68541734016509</v>
      </c>
      <c r="Y3243" s="1">
        <f t="shared" si="957"/>
        <v>5</v>
      </c>
      <c r="Z3243" s="99">
        <f>IF(L3243&lt;'Power Curve'!$P$28,'Power Curve'!$Q$28,IF(L3243&gt;'Power Curve'!$P$29,'Power Curve'!$Q$29,INDEX(ReferenceTurbulence,Y3243)+(L3243-INDEX(ReferenceTurbulenceWindSpeed,Y3243))*(INDEX(ReferenceTurbulence,Y3243+1)-INDEX(ReferenceTurbulence,Y3243))/(INDEX(ReferenceTurbulenceWindSpeed,Y3243+1)-INDEX(ReferenceTurbulenceWindSpeed,Y3243))))</f>
        <v>0.11957625950458453</v>
      </c>
      <c r="AA3243" s="100">
        <f t="shared" si="963"/>
        <v>0.6577229906126445</v>
      </c>
      <c r="AB3243" s="29">
        <f t="shared" si="964"/>
        <v>0.65647299137782755</v>
      </c>
      <c r="AG3243" s="40">
        <f t="array" ref="AG3243">SUM(_xlfn.NORM.DIST($AD$3:$AD$1003,$F3243,$AA3243,FALSE)*WindSpeedStep)</f>
        <v>1.0000000000000031</v>
      </c>
      <c r="AH3243" s="40">
        <f t="array" ref="AH3243">SUM(_xlfn.NORM.DIST($AD$3:$AD$1003,$F3243,$AB3243,FALSE)*WindSpeedStep)</f>
        <v>1.0000000000000038</v>
      </c>
      <c r="AJ3243" s="47">
        <f t="shared" si="958"/>
        <v>6</v>
      </c>
      <c r="AK3243" s="83" t="b">
        <f>COUNTIF('Power Curve'!$D$2:$D$31,AJ3243)&gt;0</f>
        <v>1</v>
      </c>
      <c r="AL3243" s="83" t="b">
        <f t="shared" si="959"/>
        <v>0</v>
      </c>
      <c r="AM3243" s="83" t="b">
        <f t="shared" si="965"/>
        <v>1</v>
      </c>
      <c r="AN3243" s="47" t="str">
        <f t="shared" si="960"/>
        <v>Outer</v>
      </c>
      <c r="AO3243" s="48" t="str">
        <f t="shared" si="961"/>
        <v>0.2-0.3</v>
      </c>
      <c r="AP3243" s="49" t="str">
        <f t="shared" si="966"/>
        <v>7-8</v>
      </c>
      <c r="AQ3243" s="49" t="str">
        <f t="shared" si="967"/>
        <v>Apr</v>
      </c>
      <c r="AR3243" s="48" t="str">
        <f t="shared" si="968"/>
        <v>275-285</v>
      </c>
      <c r="AS3243" s="49" t="str">
        <f t="shared" si="962"/>
        <v>Inner-TI</v>
      </c>
    </row>
    <row r="3244" spans="5:45" x14ac:dyDescent="0.3">
      <c r="E3244" s="15">
        <v>41002.319444444445</v>
      </c>
      <c r="F3244" s="21">
        <v>5</v>
      </c>
      <c r="G3244" s="21">
        <v>191.94000244140611</v>
      </c>
      <c r="H3244" s="42">
        <v>1.2060530651366812</v>
      </c>
      <c r="I3244" s="35">
        <v>275.3</v>
      </c>
      <c r="J3244" s="43">
        <v>0.1</v>
      </c>
      <c r="K3244" s="44">
        <v>0.17438334760341978</v>
      </c>
      <c r="L3244" s="26">
        <f t="shared" si="950"/>
        <v>4.9740878008968847</v>
      </c>
      <c r="M3244" s="26">
        <f t="shared" si="951"/>
        <v>0.12681128010823495</v>
      </c>
      <c r="N3244" s="96">
        <f t="shared" si="952"/>
        <v>5</v>
      </c>
      <c r="O3244" s="26">
        <f t="shared" si="953"/>
        <v>0.93822785267396225</v>
      </c>
      <c r="P3244" s="3">
        <f>IF(L3244&gt;'Power Curve'!$C$37,0,INDEX(Ci,$N3244,1)*POWER(1-O3244,3)+INDEX(Ci,$N3244,2)*3*O3244*POWER(1-O3244,2)+INDEX(Ci,$N3244,3)*3*POWER(O3244,2)*(1-O3244)+INDEX(Ci,$N3244,4)*POWER(O3244,3))</f>
        <v>202.87257961740829</v>
      </c>
      <c r="Q3244" s="3">
        <f>MAX(0,MIN(P3244-V3244+W3244,'Power Curve'!$C$39))</f>
        <v>202.86079872839377</v>
      </c>
      <c r="R3244" s="3">
        <f t="shared" si="954"/>
        <v>191.94000244140611</v>
      </c>
      <c r="S3244" s="3">
        <f t="shared" si="955"/>
        <v>10.920796286987667</v>
      </c>
      <c r="T3244" s="3">
        <f t="shared" si="956"/>
        <v>10.920796286987667</v>
      </c>
      <c r="V3244" s="37">
        <f t="array" ref="V3244">SUM(_xlfn.NORM.DIST($AD$3:$AD$1003,$L3244,$AA3244,FALSE)*WindSpeedStep*$AE$3:$AE$1003)/AG3244</f>
        <v>181.03725291254676</v>
      </c>
      <c r="W3244" s="37">
        <f t="array" ref="W3244">SUM(_xlfn.NORM.DIST($AD$3:$AD$1003,$L3244,$AB3244,FALSE)*WindSpeedStep*$AE$3:$AE$1003)/AH3244</f>
        <v>181.02547202353225</v>
      </c>
      <c r="Y3244" s="1">
        <f t="shared" si="957"/>
        <v>4</v>
      </c>
      <c r="Z3244" s="99">
        <f>IF(L3244&lt;'Power Curve'!$P$28,'Power Curve'!$Q$28,IF(L3244&gt;'Power Curve'!$P$29,'Power Curve'!$Q$29,INDEX(ReferenceTurbulence,Y3244)+(L3244-INDEX(ReferenceTurbulenceWindSpeed,Y3244))*(INDEX(ReferenceTurbulence,Y3244+1)-INDEX(ReferenceTurbulence,Y3244))/(INDEX(ReferenceTurbulenceWindSpeed,Y3244+1)-INDEX(ReferenceTurbulenceWindSpeed,Y3244))))</f>
        <v>0.11773122793721845</v>
      </c>
      <c r="AA3244" s="100">
        <f t="shared" si="963"/>
        <v>0.58560546466712882</v>
      </c>
      <c r="AB3244" s="29">
        <f t="shared" si="964"/>
        <v>0.49740878008968847</v>
      </c>
      <c r="AG3244" s="40">
        <f t="array" ref="AG3244">SUM(_xlfn.NORM.DIST($AD$3:$AD$1003,$F3244,$AA3244,FALSE)*WindSpeedStep)</f>
        <v>1.0000000000000036</v>
      </c>
      <c r="AH3244" s="40">
        <f t="array" ref="AH3244">SUM(_xlfn.NORM.DIST($AD$3:$AD$1003,$F3244,$AB3244,FALSE)*WindSpeedStep)</f>
        <v>1.0000000000000038</v>
      </c>
      <c r="AJ3244" s="47">
        <f t="shared" si="958"/>
        <v>5</v>
      </c>
      <c r="AK3244" s="83" t="b">
        <f>COUNTIF('Power Curve'!$D$2:$D$31,AJ3244)&gt;0</f>
        <v>1</v>
      </c>
      <c r="AL3244" s="83" t="b">
        <f t="shared" si="959"/>
        <v>0</v>
      </c>
      <c r="AM3244" s="83" t="b">
        <f t="shared" si="965"/>
        <v>1</v>
      </c>
      <c r="AN3244" s="47" t="str">
        <f t="shared" si="960"/>
        <v>Inner</v>
      </c>
      <c r="AO3244" s="48" t="str">
        <f t="shared" si="961"/>
        <v>0.1-0.2</v>
      </c>
      <c r="AP3244" s="49" t="str">
        <f t="shared" si="966"/>
        <v>7-8</v>
      </c>
      <c r="AQ3244" s="49" t="str">
        <f t="shared" si="967"/>
        <v>Apr</v>
      </c>
      <c r="AR3244" s="48" t="str">
        <f t="shared" si="968"/>
        <v>275-285</v>
      </c>
      <c r="AS3244" s="49" t="str">
        <f t="shared" si="962"/>
        <v>LWS-LTI</v>
      </c>
    </row>
    <row r="3245" spans="5:45" x14ac:dyDescent="0.3">
      <c r="E3245" s="15">
        <v>41002.326388888891</v>
      </c>
      <c r="F3245" s="21">
        <v>5.08</v>
      </c>
      <c r="G3245" s="21">
        <v>215.30998611450252</v>
      </c>
      <c r="H3245" s="42">
        <v>1.2060178694101455</v>
      </c>
      <c r="I3245" s="35">
        <v>267.60000000000002</v>
      </c>
      <c r="J3245" s="43">
        <v>0.12204724409448818</v>
      </c>
      <c r="K3245" s="44">
        <v>0.21316443371901039</v>
      </c>
      <c r="L3245" s="26">
        <f t="shared" si="950"/>
        <v>5.0536240455110386</v>
      </c>
      <c r="M3245" s="26">
        <f t="shared" si="951"/>
        <v>0.13910386310477729</v>
      </c>
      <c r="N3245" s="96">
        <f t="shared" si="952"/>
        <v>6</v>
      </c>
      <c r="O3245" s="26">
        <f t="shared" si="953"/>
        <v>2.5431303823960368E-2</v>
      </c>
      <c r="P3245" s="3">
        <f>IF(L3245&gt;'Power Curve'!$C$37,0,INDEX(Ci,$N3245,1)*POWER(1-O3245,3)+INDEX(Ci,$N3245,2)*3*O3245*POWER(1-O3245,2)+INDEX(Ci,$N3245,3)*3*POWER(O3245,2)*(1-O3245)+INDEX(Ci,$N3245,4)*POWER(O3245,3))</f>
        <v>215.39582991968052</v>
      </c>
      <c r="Q3245" s="3">
        <f>MAX(0,MIN(P3245-V3245+W3245,'Power Curve'!$C$39))</f>
        <v>215.50217689774325</v>
      </c>
      <c r="R3245" s="3">
        <f t="shared" si="954"/>
        <v>215.30998611450252</v>
      </c>
      <c r="S3245" s="3">
        <f t="shared" si="955"/>
        <v>0.1921907832407328</v>
      </c>
      <c r="T3245" s="3">
        <f t="shared" si="956"/>
        <v>0.1921907832407328</v>
      </c>
      <c r="V3245" s="37">
        <f t="array" ref="V3245">SUM(_xlfn.NORM.DIST($AD$3:$AD$1003,$L3245,$AA3245,FALSE)*WindSpeedStep*$AE$3:$AE$1003)/AG3245</f>
        <v>195.34801192557219</v>
      </c>
      <c r="W3245" s="37">
        <f t="array" ref="W3245">SUM(_xlfn.NORM.DIST($AD$3:$AD$1003,$L3245,$AB3245,FALSE)*WindSpeedStep*$AE$3:$AE$1003)/AH3245</f>
        <v>195.45435890363493</v>
      </c>
      <c r="Y3245" s="1">
        <f t="shared" si="957"/>
        <v>5</v>
      </c>
      <c r="Z3245" s="99">
        <f>IF(L3245&lt;'Power Curve'!$P$28,'Power Curve'!$Q$28,IF(L3245&gt;'Power Curve'!$P$29,'Power Curve'!$Q$29,INDEX(ReferenceTurbulence,Y3245)+(L3245-INDEX(ReferenceTurbulenceWindSpeed,Y3245))*(INDEX(ReferenceTurbulence,Y3245+1)-INDEX(ReferenceTurbulence,Y3245))/(INDEX(ReferenceTurbulenceWindSpeed,Y3245+1)-INDEX(ReferenceTurbulenceWindSpeed,Y3245))))</f>
        <v>0.11786818551573244</v>
      </c>
      <c r="AA3245" s="100">
        <f t="shared" si="963"/>
        <v>0.59566149652306144</v>
      </c>
      <c r="AB3245" s="29">
        <f t="shared" si="964"/>
        <v>0.61678088744426063</v>
      </c>
      <c r="AG3245" s="40">
        <f t="array" ref="AG3245">SUM(_xlfn.NORM.DIST($AD$3:$AD$1003,$F3245,$AA3245,FALSE)*WindSpeedStep)</f>
        <v>1.0000000000000033</v>
      </c>
      <c r="AH3245" s="40">
        <f t="array" ref="AH3245">SUM(_xlfn.NORM.DIST($AD$3:$AD$1003,$F3245,$AB3245,FALSE)*WindSpeedStep)</f>
        <v>1.0000000000000029</v>
      </c>
      <c r="AJ3245" s="47">
        <f t="shared" si="958"/>
        <v>5</v>
      </c>
      <c r="AK3245" s="83" t="b">
        <f>COUNTIF('Power Curve'!$D$2:$D$31,AJ3245)&gt;0</f>
        <v>1</v>
      </c>
      <c r="AL3245" s="83" t="b">
        <f t="shared" si="959"/>
        <v>0</v>
      </c>
      <c r="AM3245" s="83" t="b">
        <f t="shared" si="965"/>
        <v>1</v>
      </c>
      <c r="AN3245" s="47" t="str">
        <f t="shared" si="960"/>
        <v>Inner</v>
      </c>
      <c r="AO3245" s="48" t="str">
        <f t="shared" si="961"/>
        <v>0.1-0.2</v>
      </c>
      <c r="AP3245" s="49" t="str">
        <f t="shared" si="966"/>
        <v>7-8</v>
      </c>
      <c r="AQ3245" s="49" t="str">
        <f t="shared" si="967"/>
        <v>Apr</v>
      </c>
      <c r="AR3245" s="48" t="str">
        <f t="shared" si="968"/>
        <v>265-275</v>
      </c>
      <c r="AS3245" s="49" t="str">
        <f t="shared" si="962"/>
        <v>Inner-TI</v>
      </c>
    </row>
    <row r="3246" spans="5:45" x14ac:dyDescent="0.3">
      <c r="E3246" s="15">
        <v>41002.333333333336</v>
      </c>
      <c r="F3246" s="21">
        <v>5.32</v>
      </c>
      <c r="G3246" s="21">
        <v>263.26001358032283</v>
      </c>
      <c r="H3246" s="42">
        <v>1.2050697064864588</v>
      </c>
      <c r="I3246" s="35">
        <v>266.8</v>
      </c>
      <c r="J3246" s="43">
        <v>0.16917293233082706</v>
      </c>
      <c r="K3246" s="44">
        <v>0.16463409100134815</v>
      </c>
      <c r="L3246" s="26">
        <f t="shared" si="950"/>
        <v>5.2909906301307066</v>
      </c>
      <c r="M3246" s="26">
        <f t="shared" si="951"/>
        <v>0.17578963392785457</v>
      </c>
      <c r="N3246" s="96">
        <f t="shared" si="952"/>
        <v>6</v>
      </c>
      <c r="O3246" s="26">
        <f t="shared" si="953"/>
        <v>0.26201879264078648</v>
      </c>
      <c r="P3246" s="3">
        <f>IF(L3246&gt;'Power Curve'!$C$37,0,INDEX(Ci,$N3246,1)*POWER(1-O3246,3)+INDEX(Ci,$N3246,2)*3*O3246*POWER(1-O3246,2)+INDEX(Ci,$N3246,3)*3*POWER(O3246,2)*(1-O3246)+INDEX(Ci,$N3246,4)*POWER(O3246,3))</f>
        <v>250.86888759541603</v>
      </c>
      <c r="Q3246" s="3">
        <f>MAX(0,MIN(P3246-V3246+W3246,'Power Curve'!$C$39))</f>
        <v>255.64538709792421</v>
      </c>
      <c r="R3246" s="3">
        <f t="shared" si="954"/>
        <v>263.26001358032283</v>
      </c>
      <c r="S3246" s="3">
        <f t="shared" si="955"/>
        <v>-7.6146264823986201</v>
      </c>
      <c r="T3246" s="3">
        <f t="shared" si="956"/>
        <v>7.6146264823986201</v>
      </c>
      <c r="V3246" s="37">
        <f t="array" ref="V3246">SUM(_xlfn.NORM.DIST($AD$3:$AD$1003,$L3246,$AA3246,FALSE)*WindSpeedStep*$AE$3:$AE$1003)/AG3246</f>
        <v>237.92095702286218</v>
      </c>
      <c r="W3246" s="37">
        <f t="array" ref="W3246">SUM(_xlfn.NORM.DIST($AD$3:$AD$1003,$L3246,$AB3246,FALSE)*WindSpeedStep*$AE$3:$AE$1003)/AH3246</f>
        <v>242.69745652537037</v>
      </c>
      <c r="Y3246" s="1">
        <f t="shared" si="957"/>
        <v>5</v>
      </c>
      <c r="Z3246" s="99">
        <f>IF(L3246&lt;'Power Curve'!$P$28,'Power Curve'!$Q$28,IF(L3246&gt;'Power Curve'!$P$29,'Power Curve'!$Q$29,INDEX(ReferenceTurbulence,Y3246)+(L3246-INDEX(ReferenceTurbulenceWindSpeed,Y3246))*(INDEX(ReferenceTurbulence,Y3246+1)-INDEX(ReferenceTurbulence,Y3246))/(INDEX(ReferenceTurbulenceWindSpeed,Y3246+1)-INDEX(ReferenceTurbulenceWindSpeed,Y3246))))</f>
        <v>0.11877556690552228</v>
      </c>
      <c r="AA3246" s="100">
        <f t="shared" si="963"/>
        <v>0.62844041158558128</v>
      </c>
      <c r="AB3246" s="29">
        <f t="shared" si="964"/>
        <v>0.89509239983414202</v>
      </c>
      <c r="AG3246" s="40">
        <f t="array" ref="AG3246">SUM(_xlfn.NORM.DIST($AD$3:$AD$1003,$F3246,$AA3246,FALSE)*WindSpeedStep)</f>
        <v>1.0000000000000038</v>
      </c>
      <c r="AH3246" s="40">
        <f t="array" ref="AH3246">SUM(_xlfn.NORM.DIST($AD$3:$AD$1003,$F3246,$AB3246,FALSE)*WindSpeedStep)</f>
        <v>0.99999999902844661</v>
      </c>
      <c r="AJ3246" s="47">
        <f t="shared" si="958"/>
        <v>5</v>
      </c>
      <c r="AK3246" s="83" t="b">
        <f>COUNTIF('Power Curve'!$D$2:$D$31,AJ3246)&gt;0</f>
        <v>1</v>
      </c>
      <c r="AL3246" s="83" t="b">
        <f t="shared" si="959"/>
        <v>0</v>
      </c>
      <c r="AM3246" s="83" t="b">
        <f t="shared" si="965"/>
        <v>1</v>
      </c>
      <c r="AN3246" s="47" t="str">
        <f t="shared" si="960"/>
        <v>Outer</v>
      </c>
      <c r="AO3246" s="48" t="str">
        <f t="shared" si="961"/>
        <v>0.1-0.2</v>
      </c>
      <c r="AP3246" s="49" t="str">
        <f t="shared" si="966"/>
        <v>8-9</v>
      </c>
      <c r="AQ3246" s="49" t="str">
        <f t="shared" si="967"/>
        <v>Apr</v>
      </c>
      <c r="AR3246" s="48" t="str">
        <f t="shared" si="968"/>
        <v>265-275</v>
      </c>
      <c r="AS3246" s="49" t="str">
        <f t="shared" si="962"/>
        <v>LWS-HTI</v>
      </c>
    </row>
    <row r="3247" spans="5:45" x14ac:dyDescent="0.3">
      <c r="E3247" s="15">
        <v>41002.888888888891</v>
      </c>
      <c r="F3247" s="21">
        <v>6.56</v>
      </c>
      <c r="G3247" s="21">
        <v>544.51000595092819</v>
      </c>
      <c r="H3247" s="42">
        <v>1.2110292288156939</v>
      </c>
      <c r="I3247" s="35">
        <v>292.3</v>
      </c>
      <c r="J3247" s="43">
        <v>0.11432926829268293</v>
      </c>
      <c r="K3247" s="44">
        <v>0.3003916182228441</v>
      </c>
      <c r="L3247" s="26">
        <f t="shared" si="950"/>
        <v>6.5349662882466193</v>
      </c>
      <c r="M3247" s="26">
        <f t="shared" si="951"/>
        <v>0.36805008194436828</v>
      </c>
      <c r="N3247" s="96">
        <f t="shared" si="952"/>
        <v>7</v>
      </c>
      <c r="O3247" s="26">
        <f t="shared" si="953"/>
        <v>0.5118963364143525</v>
      </c>
      <c r="P3247" s="3">
        <f>IF(L3247&gt;'Power Curve'!$C$37,0,INDEX(Ci,$N3247,1)*POWER(1-O3247,3)+INDEX(Ci,$N3247,2)*3*O3247*POWER(1-O3247,2)+INDEX(Ci,$N3247,3)*3*POWER(O3247,2)*(1-O3247)+INDEX(Ci,$N3247,4)*POWER(O3247,3))</f>
        <v>479.14323948219419</v>
      </c>
      <c r="Q3247" s="3">
        <f>MAX(0,MIN(P3247-V3247+W3247,'Power Curve'!$C$39))</f>
        <v>477.52012190633872</v>
      </c>
      <c r="R3247" s="3">
        <f t="shared" si="954"/>
        <v>544.51000595092819</v>
      </c>
      <c r="S3247" s="3">
        <f t="shared" si="955"/>
        <v>-66.989884044589473</v>
      </c>
      <c r="T3247" s="3">
        <f t="shared" si="956"/>
        <v>66.989884044589473</v>
      </c>
      <c r="V3247" s="37">
        <f t="array" ref="V3247">SUM(_xlfn.NORM.DIST($AD$3:$AD$1003,$L3247,$AA3247,FALSE)*WindSpeedStep*$AE$3:$AE$1003)/AG3247</f>
        <v>483.41037938423608</v>
      </c>
      <c r="W3247" s="37">
        <f t="array" ref="W3247">SUM(_xlfn.NORM.DIST($AD$3:$AD$1003,$L3247,$AB3247,FALSE)*WindSpeedStep*$AE$3:$AE$1003)/AH3247</f>
        <v>481.78726180838061</v>
      </c>
      <c r="Y3247" s="1">
        <f t="shared" si="957"/>
        <v>6</v>
      </c>
      <c r="Z3247" s="99">
        <f>IF(L3247&lt;'Power Curve'!$P$28,'Power Curve'!$Q$28,IF(L3247&gt;'Power Curve'!$P$29,'Power Curve'!$Q$29,INDEX(ReferenceTurbulence,Y3247)+(L3247-INDEX(ReferenceTurbulenceWindSpeed,Y3247))*(INDEX(ReferenceTurbulence,Y3247+1)-INDEX(ReferenceTurbulence,Y3247))/(INDEX(ReferenceTurbulenceWindSpeed,Y3247+1)-INDEX(ReferenceTurbulenceWindSpeed,Y3247))))</f>
        <v>0.12061607912756667</v>
      </c>
      <c r="AA3247" s="100">
        <f t="shared" si="963"/>
        <v>0.78822201091913491</v>
      </c>
      <c r="AB3247" s="29">
        <f t="shared" si="964"/>
        <v>0.74713791405258612</v>
      </c>
      <c r="AG3247" s="40">
        <f t="array" ref="AG3247">SUM(_xlfn.NORM.DIST($AD$3:$AD$1003,$F3247,$AA3247,FALSE)*WindSpeedStep)</f>
        <v>1.0000000000000033</v>
      </c>
      <c r="AH3247" s="40">
        <f t="array" ref="AH3247">SUM(_xlfn.NORM.DIST($AD$3:$AD$1003,$F3247,$AB3247,FALSE)*WindSpeedStep)</f>
        <v>1.0000000000000036</v>
      </c>
      <c r="AJ3247" s="47">
        <f t="shared" si="958"/>
        <v>7</v>
      </c>
      <c r="AK3247" s="83" t="b">
        <f>COUNTIF('Power Curve'!$D$2:$D$31,AJ3247)&gt;0</f>
        <v>1</v>
      </c>
      <c r="AL3247" s="83" t="b">
        <f t="shared" si="959"/>
        <v>0</v>
      </c>
      <c r="AM3247" s="83" t="b">
        <f t="shared" si="965"/>
        <v>1</v>
      </c>
      <c r="AN3247" s="47" t="str">
        <f t="shared" si="960"/>
        <v>Outer</v>
      </c>
      <c r="AO3247" s="48" t="str">
        <f t="shared" si="961"/>
        <v>0.3-0.4</v>
      </c>
      <c r="AP3247" s="49" t="str">
        <f t="shared" si="966"/>
        <v>21-22</v>
      </c>
      <c r="AQ3247" s="49" t="str">
        <f t="shared" si="967"/>
        <v>Apr</v>
      </c>
      <c r="AR3247" s="48" t="str">
        <f t="shared" si="968"/>
        <v>285-295</v>
      </c>
      <c r="AS3247" s="49" t="str">
        <f t="shared" si="962"/>
        <v>Inner-TI</v>
      </c>
    </row>
    <row r="3248" spans="5:45" x14ac:dyDescent="0.3">
      <c r="E3248" s="15">
        <v>41002.895833333336</v>
      </c>
      <c r="F3248" s="21">
        <v>6.25</v>
      </c>
      <c r="G3248" s="21">
        <v>426.29998779296898</v>
      </c>
      <c r="H3248" s="42">
        <v>1.21111991875268</v>
      </c>
      <c r="I3248" s="35">
        <v>290.7</v>
      </c>
      <c r="J3248" s="43">
        <v>0.14080000000000001</v>
      </c>
      <c r="K3248" s="44">
        <v>0.35163797303617028</v>
      </c>
      <c r="L3248" s="26">
        <f t="shared" si="950"/>
        <v>6.2263046984052277</v>
      </c>
      <c r="M3248" s="26">
        <f t="shared" si="951"/>
        <v>0.32034543823914091</v>
      </c>
      <c r="N3248" s="96">
        <f t="shared" si="952"/>
        <v>7</v>
      </c>
      <c r="O3248" s="26">
        <f t="shared" si="953"/>
        <v>0.1981275552381728</v>
      </c>
      <c r="P3248" s="3">
        <f>IF(L3248&gt;'Power Curve'!$C$37,0,INDEX(Ci,$N3248,1)*POWER(1-O3248,3)+INDEX(Ci,$N3248,2)*3*O3248*POWER(1-O3248,2)+INDEX(Ci,$N3248,3)*3*POWER(O3248,2)*(1-O3248)+INDEX(Ci,$N3248,4)*POWER(O3248,3))</f>
        <v>408.35140355052118</v>
      </c>
      <c r="Q3248" s="3">
        <f>MAX(0,MIN(P3248-V3248+W3248,'Power Curve'!$C$39))</f>
        <v>412.64032733736059</v>
      </c>
      <c r="R3248" s="3">
        <f t="shared" si="954"/>
        <v>426.29998779296898</v>
      </c>
      <c r="S3248" s="3">
        <f t="shared" si="955"/>
        <v>-13.659660455608389</v>
      </c>
      <c r="T3248" s="3">
        <f t="shared" si="956"/>
        <v>13.659660455608389</v>
      </c>
      <c r="V3248" s="37">
        <f t="array" ref="V3248">SUM(_xlfn.NORM.DIST($AD$3:$AD$1003,$L3248,$AA3248,FALSE)*WindSpeedStep*$AE$3:$AE$1003)/AG3248</f>
        <v>416.42829112289002</v>
      </c>
      <c r="W3248" s="37">
        <f t="array" ref="W3248">SUM(_xlfn.NORM.DIST($AD$3:$AD$1003,$L3248,$AB3248,FALSE)*WindSpeedStep*$AE$3:$AE$1003)/AH3248</f>
        <v>420.71721490972942</v>
      </c>
      <c r="Y3248" s="1">
        <f t="shared" si="957"/>
        <v>6</v>
      </c>
      <c r="Z3248" s="99">
        <f>IF(L3248&lt;'Power Curve'!$P$28,'Power Curve'!$Q$28,IF(L3248&gt;'Power Curve'!$P$29,'Power Curve'!$Q$29,INDEX(ReferenceTurbulence,Y3248)+(L3248-INDEX(ReferenceTurbulenceWindSpeed,Y3248))*(INDEX(ReferenceTurbulence,Y3248+1)-INDEX(ReferenceTurbulence,Y3248))/(INDEX(ReferenceTurbulenceWindSpeed,Y3248+1)-INDEX(ReferenceTurbulenceWindSpeed,Y3248))))</f>
        <v>0.12122281690151852</v>
      </c>
      <c r="AA3248" s="100">
        <f t="shared" si="963"/>
        <v>0.75477019442784143</v>
      </c>
      <c r="AB3248" s="29">
        <f t="shared" si="964"/>
        <v>0.87666370153545614</v>
      </c>
      <c r="AG3248" s="40">
        <f t="array" ref="AG3248">SUM(_xlfn.NORM.DIST($AD$3:$AD$1003,$F3248,$AA3248,FALSE)*WindSpeedStep)</f>
        <v>1.0000000000000042</v>
      </c>
      <c r="AH3248" s="40">
        <f t="array" ref="AH3248">SUM(_xlfn.NORM.DIST($AD$3:$AD$1003,$F3248,$AB3248,FALSE)*WindSpeedStep)</f>
        <v>0.99999999999968026</v>
      </c>
      <c r="AJ3248" s="47">
        <f t="shared" si="958"/>
        <v>6</v>
      </c>
      <c r="AK3248" s="83" t="b">
        <f>COUNTIF('Power Curve'!$D$2:$D$31,AJ3248)&gt;0</f>
        <v>1</v>
      </c>
      <c r="AL3248" s="83" t="b">
        <f t="shared" si="959"/>
        <v>0</v>
      </c>
      <c r="AM3248" s="83" t="b">
        <f t="shared" si="965"/>
        <v>1</v>
      </c>
      <c r="AN3248" s="47" t="str">
        <f t="shared" si="960"/>
        <v>Outer</v>
      </c>
      <c r="AO3248" s="48" t="str">
        <f t="shared" si="961"/>
        <v>0.3-0.4</v>
      </c>
      <c r="AP3248" s="49" t="str">
        <f t="shared" si="966"/>
        <v>21-22</v>
      </c>
      <c r="AQ3248" s="49" t="str">
        <f t="shared" si="967"/>
        <v>Apr</v>
      </c>
      <c r="AR3248" s="48" t="str">
        <f t="shared" si="968"/>
        <v>285-295</v>
      </c>
      <c r="AS3248" s="49" t="str">
        <f t="shared" si="962"/>
        <v>LWS-HTI</v>
      </c>
    </row>
    <row r="3249" spans="5:45" x14ac:dyDescent="0.3">
      <c r="E3249" s="15">
        <v>41002.902777777781</v>
      </c>
      <c r="F3249" s="21">
        <v>6.22</v>
      </c>
      <c r="G3249" s="21">
        <v>422.21999740600597</v>
      </c>
      <c r="H3249" s="42">
        <v>1.2106212910385543</v>
      </c>
      <c r="I3249" s="35">
        <v>284.8</v>
      </c>
      <c r="J3249" s="43">
        <v>0.10771704180064309</v>
      </c>
      <c r="K3249" s="44">
        <v>0.35501044753461491</v>
      </c>
      <c r="L3249" s="26">
        <f t="shared" si="950"/>
        <v>6.1955679475215319</v>
      </c>
      <c r="M3249" s="26">
        <f t="shared" si="951"/>
        <v>0.31559497430769906</v>
      </c>
      <c r="N3249" s="96">
        <f t="shared" si="952"/>
        <v>7</v>
      </c>
      <c r="O3249" s="26">
        <f t="shared" si="953"/>
        <v>0.16688222643957218</v>
      </c>
      <c r="P3249" s="3">
        <f>IF(L3249&gt;'Power Curve'!$C$37,0,INDEX(Ci,$N3249,1)*POWER(1-O3249,3)+INDEX(Ci,$N3249,2)*3*O3249*POWER(1-O3249,2)+INDEX(Ci,$N3249,3)*3*POWER(O3249,2)*(1-O3249)+INDEX(Ci,$N3249,4)*POWER(O3249,3))</f>
        <v>401.82978910990255</v>
      </c>
      <c r="Q3249" s="3">
        <f>MAX(0,MIN(P3249-V3249+W3249,'Power Curve'!$C$39))</f>
        <v>399.11834597029372</v>
      </c>
      <c r="R3249" s="3">
        <f t="shared" si="954"/>
        <v>422.21999740600597</v>
      </c>
      <c r="S3249" s="3">
        <f t="shared" si="955"/>
        <v>-23.101651435712256</v>
      </c>
      <c r="T3249" s="3">
        <f t="shared" si="956"/>
        <v>23.101651435712256</v>
      </c>
      <c r="V3249" s="37">
        <f t="array" ref="V3249">SUM(_xlfn.NORM.DIST($AD$3:$AD$1003,$L3249,$AA3249,FALSE)*WindSpeedStep*$AE$3:$AE$1003)/AG3249</f>
        <v>410.02599705935216</v>
      </c>
      <c r="W3249" s="37">
        <f t="array" ref="W3249">SUM(_xlfn.NORM.DIST($AD$3:$AD$1003,$L3249,$AB3249,FALSE)*WindSpeedStep*$AE$3:$AE$1003)/AH3249</f>
        <v>407.31455391974333</v>
      </c>
      <c r="Y3249" s="1">
        <f t="shared" si="957"/>
        <v>6</v>
      </c>
      <c r="Z3249" s="99">
        <f>IF(L3249&lt;'Power Curve'!$P$28,'Power Curve'!$Q$28,IF(L3249&gt;'Power Curve'!$P$29,'Power Curve'!$Q$29,INDEX(ReferenceTurbulence,Y3249)+(L3249-INDEX(ReferenceTurbulenceWindSpeed,Y3249))*(INDEX(ReferenceTurbulence,Y3249+1)-INDEX(ReferenceTurbulence,Y3249))/(INDEX(ReferenceTurbulenceWindSpeed,Y3249+1)-INDEX(ReferenceTurbulenceWindSpeed,Y3249))))</f>
        <v>0.12128323630070346</v>
      </c>
      <c r="AA3249" s="100">
        <f t="shared" si="963"/>
        <v>0.75141853139631831</v>
      </c>
      <c r="AB3249" s="29">
        <f t="shared" si="964"/>
        <v>0.66736825158190138</v>
      </c>
      <c r="AG3249" s="40">
        <f t="array" ref="AG3249">SUM(_xlfn.NORM.DIST($AD$3:$AD$1003,$F3249,$AA3249,FALSE)*WindSpeedStep)</f>
        <v>1.0000000000000036</v>
      </c>
      <c r="AH3249" s="40">
        <f t="array" ref="AH3249">SUM(_xlfn.NORM.DIST($AD$3:$AD$1003,$F3249,$AB3249,FALSE)*WindSpeedStep)</f>
        <v>1.0000000000000033</v>
      </c>
      <c r="AJ3249" s="47">
        <f t="shared" si="958"/>
        <v>6</v>
      </c>
      <c r="AK3249" s="83" t="b">
        <f>COUNTIF('Power Curve'!$D$2:$D$31,AJ3249)&gt;0</f>
        <v>1</v>
      </c>
      <c r="AL3249" s="83" t="b">
        <f t="shared" si="959"/>
        <v>0</v>
      </c>
      <c r="AM3249" s="83" t="b">
        <f t="shared" si="965"/>
        <v>1</v>
      </c>
      <c r="AN3249" s="47" t="str">
        <f t="shared" si="960"/>
        <v>Outer</v>
      </c>
      <c r="AO3249" s="48" t="str">
        <f t="shared" si="961"/>
        <v>0.3-0.4</v>
      </c>
      <c r="AP3249" s="49" t="str">
        <f t="shared" si="966"/>
        <v>21-22</v>
      </c>
      <c r="AQ3249" s="49" t="str">
        <f t="shared" si="967"/>
        <v>Apr</v>
      </c>
      <c r="AR3249" s="48" t="str">
        <f t="shared" si="968"/>
        <v>275-285</v>
      </c>
      <c r="AS3249" s="49" t="str">
        <f t="shared" si="962"/>
        <v>Inner-TI</v>
      </c>
    </row>
    <row r="3250" spans="5:45" x14ac:dyDescent="0.3">
      <c r="E3250" s="15">
        <v>41002.909722222219</v>
      </c>
      <c r="F3250" s="21">
        <v>6.42</v>
      </c>
      <c r="G3250" s="21">
        <v>504.97999000549322</v>
      </c>
      <c r="H3250" s="42">
        <v>1.2098514943872836</v>
      </c>
      <c r="I3250" s="35">
        <v>281</v>
      </c>
      <c r="J3250" s="43">
        <v>0.22429906542056074</v>
      </c>
      <c r="K3250" s="44">
        <v>0.36718598851219347</v>
      </c>
      <c r="L3250" s="26">
        <f t="shared" si="950"/>
        <v>6.3934266487900979</v>
      </c>
      <c r="M3250" s="26">
        <f t="shared" si="951"/>
        <v>0.34617467440205207</v>
      </c>
      <c r="N3250" s="96">
        <f t="shared" si="952"/>
        <v>7</v>
      </c>
      <c r="O3250" s="26">
        <f t="shared" si="953"/>
        <v>0.36801474692597635</v>
      </c>
      <c r="P3250" s="3">
        <f>IF(L3250&gt;'Power Curve'!$C$37,0,INDEX(Ci,$N3250,1)*POWER(1-O3250,3)+INDEX(Ci,$N3250,2)*3*O3250*POWER(1-O3250,2)+INDEX(Ci,$N3250,3)*3*POWER(O3250,2)*(1-O3250)+INDEX(Ci,$N3250,4)*POWER(O3250,3))</f>
        <v>445.60630986862736</v>
      </c>
      <c r="Q3250" s="3">
        <f>MAX(0,MIN(P3250-V3250+W3250,'Power Curve'!$C$39))</f>
        <v>479.47600024888675</v>
      </c>
      <c r="R3250" s="3">
        <f t="shared" si="954"/>
        <v>504.97999000549322</v>
      </c>
      <c r="S3250" s="3">
        <f t="shared" si="955"/>
        <v>-25.503989756606472</v>
      </c>
      <c r="T3250" s="3">
        <f t="shared" si="956"/>
        <v>25.503989756606472</v>
      </c>
      <c r="V3250" s="37">
        <f t="array" ref="V3250">SUM(_xlfn.NORM.DIST($AD$3:$AD$1003,$L3250,$AA3250,FALSE)*WindSpeedStep*$AE$3:$AE$1003)/AG3250</f>
        <v>452.077168261559</v>
      </c>
      <c r="W3250" s="37">
        <f t="array" ref="W3250">SUM(_xlfn.NORM.DIST($AD$3:$AD$1003,$L3250,$AB3250,FALSE)*WindSpeedStep*$AE$3:$AE$1003)/AH3250</f>
        <v>485.94685864181838</v>
      </c>
      <c r="Y3250" s="1">
        <f t="shared" si="957"/>
        <v>6</v>
      </c>
      <c r="Z3250" s="99">
        <f>IF(L3250&lt;'Power Curve'!$P$28,'Power Curve'!$Q$28,IF(L3250&gt;'Power Curve'!$P$29,'Power Curve'!$Q$29,INDEX(ReferenceTurbulence,Y3250)+(L3250-INDEX(ReferenceTurbulenceWindSpeed,Y3250))*(INDEX(ReferenceTurbulence,Y3250+1)-INDEX(ReferenceTurbulence,Y3250))/(INDEX(ReferenceTurbulenceWindSpeed,Y3250+1)-INDEX(ReferenceTurbulenceWindSpeed,Y3250))))</f>
        <v>0.12089430437034444</v>
      </c>
      <c r="AA3250" s="100">
        <f t="shared" si="963"/>
        <v>0.77292886724830134</v>
      </c>
      <c r="AB3250" s="29">
        <f t="shared" si="964"/>
        <v>1.4340396221585265</v>
      </c>
      <c r="AG3250" s="40">
        <f t="array" ref="AG3250">SUM(_xlfn.NORM.DIST($AD$3:$AD$1003,$F3250,$AA3250,FALSE)*WindSpeedStep)</f>
        <v>1.0000000000000038</v>
      </c>
      <c r="AH3250" s="40">
        <f t="array" ref="AH3250">SUM(_xlfn.NORM.DIST($AD$3:$AD$1003,$F3250,$AB3250,FALSE)*WindSpeedStep)</f>
        <v>0.99999679877902825</v>
      </c>
      <c r="AJ3250" s="47">
        <f t="shared" si="958"/>
        <v>6</v>
      </c>
      <c r="AK3250" s="83" t="b">
        <f>COUNTIF('Power Curve'!$D$2:$D$31,AJ3250)&gt;0</f>
        <v>1</v>
      </c>
      <c r="AL3250" s="83" t="b">
        <f t="shared" si="959"/>
        <v>0</v>
      </c>
      <c r="AM3250" s="83" t="b">
        <f t="shared" si="965"/>
        <v>1</v>
      </c>
      <c r="AN3250" s="47" t="str">
        <f t="shared" si="960"/>
        <v>Outer</v>
      </c>
      <c r="AO3250" s="48" t="str">
        <f t="shared" si="961"/>
        <v>0.3-0.4</v>
      </c>
      <c r="AP3250" s="49" t="str">
        <f t="shared" si="966"/>
        <v>21-22</v>
      </c>
      <c r="AQ3250" s="49" t="str">
        <f t="shared" si="967"/>
        <v>Apr</v>
      </c>
      <c r="AR3250" s="48" t="str">
        <f t="shared" si="968"/>
        <v>275-285</v>
      </c>
      <c r="AS3250" s="49" t="str">
        <f t="shared" si="962"/>
        <v>LWS-HTI</v>
      </c>
    </row>
    <row r="3251" spans="5:45" x14ac:dyDescent="0.3">
      <c r="E3251" s="15">
        <v>41002.916666666664</v>
      </c>
      <c r="F3251" s="21">
        <v>7.2</v>
      </c>
      <c r="G3251" s="21">
        <v>495.58000946044922</v>
      </c>
      <c r="H3251" s="42">
        <v>1.2092182758576668</v>
      </c>
      <c r="I3251" s="35">
        <v>285.7</v>
      </c>
      <c r="J3251" s="43">
        <v>0.15694444444444441</v>
      </c>
      <c r="K3251" s="44">
        <v>0.32543477070697763</v>
      </c>
      <c r="L3251" s="26">
        <f t="shared" si="950"/>
        <v>7.1689469669771988</v>
      </c>
      <c r="M3251" s="26">
        <f t="shared" si="951"/>
        <v>0.466033839529436</v>
      </c>
      <c r="N3251" s="96">
        <f t="shared" si="952"/>
        <v>8</v>
      </c>
      <c r="O3251" s="26">
        <f t="shared" si="953"/>
        <v>0.15481878702240132</v>
      </c>
      <c r="P3251" s="3">
        <f>IF(L3251&gt;'Power Curve'!$C$37,0,INDEX(Ci,$N3251,1)*POWER(1-O3251,3)+INDEX(Ci,$N3251,2)*3*O3251*POWER(1-O3251,2)+INDEX(Ci,$N3251,3)*3*POWER(O3251,2)*(1-O3251)+INDEX(Ci,$N3251,4)*POWER(O3251,3))</f>
        <v>640.57499696123489</v>
      </c>
      <c r="Q3251" s="3">
        <f>MAX(0,MIN(P3251-V3251+W3251,'Power Curve'!$C$39))</f>
        <v>654.8464131585248</v>
      </c>
      <c r="R3251" s="3">
        <f t="shared" si="954"/>
        <v>495.58000946044922</v>
      </c>
      <c r="S3251" s="3">
        <f t="shared" si="955"/>
        <v>159.26640369807558</v>
      </c>
      <c r="T3251" s="3">
        <f t="shared" si="956"/>
        <v>159.26640369807558</v>
      </c>
      <c r="V3251" s="37">
        <f t="array" ref="V3251">SUM(_xlfn.NORM.DIST($AD$3:$AD$1003,$L3251,$AA3251,FALSE)*WindSpeedStep*$AE$3:$AE$1003)/AG3251</f>
        <v>637.17493183752003</v>
      </c>
      <c r="W3251" s="37">
        <f t="array" ref="W3251">SUM(_xlfn.NORM.DIST($AD$3:$AD$1003,$L3251,$AB3251,FALSE)*WindSpeedStep*$AE$3:$AE$1003)/AH3251</f>
        <v>651.44634803480994</v>
      </c>
      <c r="Y3251" s="1">
        <f t="shared" si="957"/>
        <v>7</v>
      </c>
      <c r="Z3251" s="99">
        <f>IF(L3251&lt;'Power Curve'!$P$28,'Power Curve'!$Q$28,IF(L3251&gt;'Power Curve'!$P$29,'Power Curve'!$Q$29,INDEX(ReferenceTurbulence,Y3251)+(L3251-INDEX(ReferenceTurbulenceWindSpeed,Y3251))*(INDEX(ReferenceTurbulence,Y3251+1)-INDEX(ReferenceTurbulence,Y3251))/(INDEX(ReferenceTurbulenceWindSpeed,Y3251+1)-INDEX(ReferenceTurbulenceWindSpeed,Y3251))))</f>
        <v>0.11962950473329464</v>
      </c>
      <c r="AA3251" s="100">
        <f t="shared" si="963"/>
        <v>0.85761757511873704</v>
      </c>
      <c r="AB3251" s="29">
        <f t="shared" si="964"/>
        <v>1.1251263989839213</v>
      </c>
      <c r="AG3251" s="40">
        <f t="array" ref="AG3251">SUM(_xlfn.NORM.DIST($AD$3:$AD$1003,$F3251,$AA3251,FALSE)*WindSpeedStep)</f>
        <v>1.000000000000004</v>
      </c>
      <c r="AH3251" s="40">
        <f t="array" ref="AH3251">SUM(_xlfn.NORM.DIST($AD$3:$AD$1003,$F3251,$AB3251,FALSE)*WindSpeedStep)</f>
        <v>0.99999999994252198</v>
      </c>
      <c r="AJ3251" s="47">
        <f t="shared" si="958"/>
        <v>7</v>
      </c>
      <c r="AK3251" s="83" t="b">
        <f>COUNTIF('Power Curve'!$D$2:$D$31,AJ3251)&gt;0</f>
        <v>1</v>
      </c>
      <c r="AL3251" s="83" t="b">
        <f t="shared" si="959"/>
        <v>0</v>
      </c>
      <c r="AM3251" s="83" t="b">
        <f t="shared" si="965"/>
        <v>1</v>
      </c>
      <c r="AN3251" s="47" t="str">
        <f t="shared" si="960"/>
        <v>Outer</v>
      </c>
      <c r="AO3251" s="48" t="str">
        <f t="shared" si="961"/>
        <v>0.4-0.5</v>
      </c>
      <c r="AP3251" s="49" t="str">
        <f t="shared" si="966"/>
        <v>22-23</v>
      </c>
      <c r="AQ3251" s="49" t="str">
        <f t="shared" si="967"/>
        <v>Apr</v>
      </c>
      <c r="AR3251" s="48" t="str">
        <f t="shared" si="968"/>
        <v>285-295</v>
      </c>
      <c r="AS3251" s="49" t="str">
        <f t="shared" si="962"/>
        <v>LWS-HTI</v>
      </c>
    </row>
    <row r="3252" spans="5:45" x14ac:dyDescent="0.3">
      <c r="E3252" s="15">
        <v>41002.923611111109</v>
      </c>
      <c r="F3252" s="21">
        <v>7.28</v>
      </c>
      <c r="G3252" s="21">
        <v>565.76999092102051</v>
      </c>
      <c r="H3252" s="42">
        <v>1.2084502597216134</v>
      </c>
      <c r="I3252" s="35">
        <v>287.5</v>
      </c>
      <c r="J3252" s="43">
        <v>0.125</v>
      </c>
      <c r="K3252" s="44">
        <v>0.29104724426561707</v>
      </c>
      <c r="L3252" s="26">
        <f t="shared" si="950"/>
        <v>7.2470669960968088</v>
      </c>
      <c r="M3252" s="26">
        <f t="shared" si="951"/>
        <v>0.47810754185601306</v>
      </c>
      <c r="N3252" s="96">
        <f t="shared" si="952"/>
        <v>8</v>
      </c>
      <c r="O3252" s="26">
        <f t="shared" si="953"/>
        <v>0.23344512482047819</v>
      </c>
      <c r="P3252" s="3">
        <f>IF(L3252&gt;'Power Curve'!$C$37,0,INDEX(Ci,$N3252,1)*POWER(1-O3252,3)+INDEX(Ci,$N3252,2)*3*O3252*POWER(1-O3252,2)+INDEX(Ci,$N3252,3)*3*POWER(O3252,2)*(1-O3252)+INDEX(Ci,$N3252,4)*POWER(O3252,3))</f>
        <v>661.58991190356312</v>
      </c>
      <c r="Q3252" s="3">
        <f>MAX(0,MIN(P3252-V3252+W3252,'Power Curve'!$C$39))</f>
        <v>663.49741180838441</v>
      </c>
      <c r="R3252" s="3">
        <f t="shared" si="954"/>
        <v>565.76999092102051</v>
      </c>
      <c r="S3252" s="3">
        <f t="shared" si="955"/>
        <v>97.727420887363905</v>
      </c>
      <c r="T3252" s="3">
        <f t="shared" si="956"/>
        <v>97.727420887363905</v>
      </c>
      <c r="V3252" s="37">
        <f t="array" ref="V3252">SUM(_xlfn.NORM.DIST($AD$3:$AD$1003,$L3252,$AA3252,FALSE)*WindSpeedStep*$AE$3:$AE$1003)/AG3252</f>
        <v>657.69595991679671</v>
      </c>
      <c r="W3252" s="37">
        <f t="array" ref="W3252">SUM(_xlfn.NORM.DIST($AD$3:$AD$1003,$L3252,$AB3252,FALSE)*WindSpeedStep*$AE$3:$AE$1003)/AH3252</f>
        <v>659.603459821618</v>
      </c>
      <c r="Y3252" s="1">
        <f t="shared" si="957"/>
        <v>7</v>
      </c>
      <c r="Z3252" s="99">
        <f>IF(L3252&lt;'Power Curve'!$P$28,'Power Curve'!$Q$28,IF(L3252&gt;'Power Curve'!$P$29,'Power Curve'!$Q$29,INDEX(ReferenceTurbulence,Y3252)+(L3252-INDEX(ReferenceTurbulenceWindSpeed,Y3252))*(INDEX(ReferenceTurbulence,Y3252+1)-INDEX(ReferenceTurbulence,Y3252))/(INDEX(ReferenceTurbulenceWindSpeed,Y3252+1)-INDEX(ReferenceTurbulenceWindSpeed,Y3252))))</f>
        <v>0.11960780713433074</v>
      </c>
      <c r="AA3252" s="100">
        <f t="shared" si="963"/>
        <v>0.86680579155872073</v>
      </c>
      <c r="AB3252" s="29">
        <f t="shared" si="964"/>
        <v>0.9058833745121011</v>
      </c>
      <c r="AG3252" s="40">
        <f t="array" ref="AG3252">SUM(_xlfn.NORM.DIST($AD$3:$AD$1003,$F3252,$AA3252,FALSE)*WindSpeedStep)</f>
        <v>1.0000000000000033</v>
      </c>
      <c r="AH3252" s="40">
        <f t="array" ref="AH3252">SUM(_xlfn.NORM.DIST($AD$3:$AD$1003,$F3252,$AB3252,FALSE)*WindSpeedStep)</f>
        <v>1.0000000000000033</v>
      </c>
      <c r="AJ3252" s="47">
        <f t="shared" si="958"/>
        <v>7</v>
      </c>
      <c r="AK3252" s="83" t="b">
        <f>COUNTIF('Power Curve'!$D$2:$D$31,AJ3252)&gt;0</f>
        <v>1</v>
      </c>
      <c r="AL3252" s="83" t="b">
        <f t="shared" si="959"/>
        <v>0</v>
      </c>
      <c r="AM3252" s="83" t="b">
        <f t="shared" si="965"/>
        <v>1</v>
      </c>
      <c r="AN3252" s="47" t="str">
        <f t="shared" si="960"/>
        <v>Inner</v>
      </c>
      <c r="AO3252" s="48" t="str">
        <f t="shared" si="961"/>
        <v>0.4-0.5</v>
      </c>
      <c r="AP3252" s="49" t="str">
        <f t="shared" si="966"/>
        <v>22-23</v>
      </c>
      <c r="AQ3252" s="49" t="str">
        <f t="shared" si="967"/>
        <v>Apr</v>
      </c>
      <c r="AR3252" s="48" t="str">
        <f t="shared" si="968"/>
        <v>285-295</v>
      </c>
      <c r="AS3252" s="49" t="str">
        <f t="shared" si="962"/>
        <v>Inner-TI</v>
      </c>
    </row>
    <row r="3253" spans="5:45" x14ac:dyDescent="0.3">
      <c r="E3253" s="15">
        <v>41002.930555555555</v>
      </c>
      <c r="F3253" s="21">
        <v>7.06</v>
      </c>
      <c r="G3253" s="21">
        <v>596.84000778198265</v>
      </c>
      <c r="H3253" s="42">
        <v>1.2071874182269533</v>
      </c>
      <c r="I3253" s="35">
        <v>288.3</v>
      </c>
      <c r="J3253" s="43">
        <v>0.1246458923512748</v>
      </c>
      <c r="K3253" s="44">
        <v>0.41975885601982083</v>
      </c>
      <c r="L3253" s="26">
        <f t="shared" si="950"/>
        <v>7.0256132413546926</v>
      </c>
      <c r="M3253" s="26">
        <f t="shared" si="951"/>
        <v>0.44388115018678703</v>
      </c>
      <c r="N3253" s="96">
        <f t="shared" si="952"/>
        <v>8</v>
      </c>
      <c r="O3253" s="26">
        <f t="shared" si="953"/>
        <v>1.0556092094359577E-2</v>
      </c>
      <c r="P3253" s="3">
        <f>IF(L3253&gt;'Power Curve'!$C$37,0,INDEX(Ci,$N3253,1)*POWER(1-O3253,3)+INDEX(Ci,$N3253,2)*3*O3253*POWER(1-O3253,2)+INDEX(Ci,$N3253,3)*3*POWER(O3253,2)*(1-O3253)+INDEX(Ci,$N3253,4)*POWER(O3253,3))</f>
        <v>603.01660695428689</v>
      </c>
      <c r="Q3253" s="3">
        <f>MAX(0,MIN(P3253-V3253+W3253,'Power Curve'!$C$39))</f>
        <v>604.63378360905358</v>
      </c>
      <c r="R3253" s="3">
        <f t="shared" si="954"/>
        <v>596.84000778198265</v>
      </c>
      <c r="S3253" s="3">
        <f t="shared" si="955"/>
        <v>7.793775827070931</v>
      </c>
      <c r="T3253" s="3">
        <f t="shared" si="956"/>
        <v>7.793775827070931</v>
      </c>
      <c r="V3253" s="37">
        <f t="array" ref="V3253">SUM(_xlfn.NORM.DIST($AD$3:$AD$1003,$L3253,$AA3253,FALSE)*WindSpeedStep*$AE$3:$AE$1003)/AG3253</f>
        <v>600.41666198699943</v>
      </c>
      <c r="W3253" s="37">
        <f t="array" ref="W3253">SUM(_xlfn.NORM.DIST($AD$3:$AD$1003,$L3253,$AB3253,FALSE)*WindSpeedStep*$AE$3:$AE$1003)/AH3253</f>
        <v>602.03383864176612</v>
      </c>
      <c r="Y3253" s="1">
        <f t="shared" si="957"/>
        <v>7</v>
      </c>
      <c r="Z3253" s="99">
        <f>IF(L3253&lt;'Power Curve'!$P$28,'Power Curve'!$Q$28,IF(L3253&gt;'Power Curve'!$P$29,'Power Curve'!$Q$29,INDEX(ReferenceTurbulence,Y3253)+(L3253-INDEX(ReferenceTurbulenceWindSpeed,Y3253))*(INDEX(ReferenceTurbulence,Y3253+1)-INDEX(ReferenceTurbulence,Y3253))/(INDEX(ReferenceTurbulenceWindSpeed,Y3253+1)-INDEX(ReferenceTurbulenceWindSpeed,Y3253))))</f>
        <v>0.11966931523684422</v>
      </c>
      <c r="AA3253" s="100">
        <f t="shared" si="963"/>
        <v>0.84075032571182162</v>
      </c>
      <c r="AB3253" s="29">
        <f t="shared" si="964"/>
        <v>0.87571383178358775</v>
      </c>
      <c r="AG3253" s="40">
        <f t="array" ref="AG3253">SUM(_xlfn.NORM.DIST($AD$3:$AD$1003,$F3253,$AA3253,FALSE)*WindSpeedStep)</f>
        <v>1.000000000000004</v>
      </c>
      <c r="AH3253" s="40">
        <f t="array" ref="AH3253">SUM(_xlfn.NORM.DIST($AD$3:$AD$1003,$F3253,$AB3253,FALSE)*WindSpeedStep)</f>
        <v>1.0000000000000038</v>
      </c>
      <c r="AJ3253" s="47">
        <f t="shared" si="958"/>
        <v>7</v>
      </c>
      <c r="AK3253" s="83" t="b">
        <f>COUNTIF('Power Curve'!$D$2:$D$31,AJ3253)&gt;0</f>
        <v>1</v>
      </c>
      <c r="AL3253" s="83" t="b">
        <f t="shared" si="959"/>
        <v>0</v>
      </c>
      <c r="AM3253" s="83" t="b">
        <f t="shared" si="965"/>
        <v>1</v>
      </c>
      <c r="AN3253" s="47" t="str">
        <f t="shared" si="960"/>
        <v>Outer</v>
      </c>
      <c r="AO3253" s="48" t="str">
        <f t="shared" si="961"/>
        <v>0.4-0.5</v>
      </c>
      <c r="AP3253" s="49" t="str">
        <f t="shared" si="966"/>
        <v>22-23</v>
      </c>
      <c r="AQ3253" s="49" t="str">
        <f t="shared" si="967"/>
        <v>Apr</v>
      </c>
      <c r="AR3253" s="48" t="str">
        <f t="shared" si="968"/>
        <v>285-295</v>
      </c>
      <c r="AS3253" s="49" t="str">
        <f t="shared" si="962"/>
        <v>Inner-TI</v>
      </c>
    </row>
    <row r="3254" spans="5:45" x14ac:dyDescent="0.3">
      <c r="E3254" s="15">
        <v>41002.9375</v>
      </c>
      <c r="F3254" s="21">
        <v>6.01</v>
      </c>
      <c r="G3254" s="21">
        <v>356.36999130249001</v>
      </c>
      <c r="H3254" s="42">
        <v>1.2080534953151225</v>
      </c>
      <c r="I3254" s="35">
        <v>291.10000000000002</v>
      </c>
      <c r="J3254" s="43">
        <v>0.11647254575707154</v>
      </c>
      <c r="K3254" s="44">
        <v>0.42056109214028714</v>
      </c>
      <c r="L3254" s="26">
        <f t="shared" si="950"/>
        <v>5.9821573361560443</v>
      </c>
      <c r="M3254" s="26">
        <f t="shared" si="951"/>
        <v>0.28261167637504481</v>
      </c>
      <c r="N3254" s="96">
        <f t="shared" si="952"/>
        <v>6</v>
      </c>
      <c r="O3254" s="26">
        <f t="shared" si="953"/>
        <v>0.9509169186948061</v>
      </c>
      <c r="P3254" s="3">
        <f>IF(L3254&gt;'Power Curve'!$C$37,0,INDEX(Ci,$N3254,1)*POWER(1-O3254,3)+INDEX(Ci,$N3254,2)*3*O3254*POWER(1-O3254,2)+INDEX(Ci,$N3254,3)*3*POWER(O3254,2)*(1-O3254)+INDEX(Ci,$N3254,4)*POWER(O3254,3))</f>
        <v>359.90133077271105</v>
      </c>
      <c r="Q3254" s="3">
        <f>MAX(0,MIN(P3254-V3254+W3254,'Power Curve'!$C$39))</f>
        <v>359.13524314523659</v>
      </c>
      <c r="R3254" s="3">
        <f t="shared" si="954"/>
        <v>356.36999130249001</v>
      </c>
      <c r="S3254" s="3">
        <f t="shared" si="955"/>
        <v>2.7652518427465793</v>
      </c>
      <c r="T3254" s="3">
        <f t="shared" si="956"/>
        <v>2.7652518427465793</v>
      </c>
      <c r="V3254" s="37">
        <f t="array" ref="V3254">SUM(_xlfn.NORM.DIST($AD$3:$AD$1003,$L3254,$AA3254,FALSE)*WindSpeedStep*$AE$3:$AE$1003)/AG3254</f>
        <v>366.77441544340104</v>
      </c>
      <c r="W3254" s="37">
        <f t="array" ref="W3254">SUM(_xlfn.NORM.DIST($AD$3:$AD$1003,$L3254,$AB3254,FALSE)*WindSpeedStep*$AE$3:$AE$1003)/AH3254</f>
        <v>366.00832781592658</v>
      </c>
      <c r="Y3254" s="1">
        <f t="shared" si="957"/>
        <v>5</v>
      </c>
      <c r="Z3254" s="99">
        <f>IF(L3254&lt;'Power Curve'!$P$28,'Power Curve'!$Q$28,IF(L3254&gt;'Power Curve'!$P$29,'Power Curve'!$Q$29,INDEX(ReferenceTurbulence,Y3254)+(L3254-INDEX(ReferenceTurbulenceWindSpeed,Y3254))*(INDEX(ReferenceTurbulence,Y3254+1)-INDEX(ReferenceTurbulence,Y3254))/(INDEX(ReferenceTurbulenceWindSpeed,Y3254+1)-INDEX(ReferenceTurbulenceWindSpeed,Y3254))))</f>
        <v>0.12141769029999509</v>
      </c>
      <c r="AA3254" s="100">
        <f t="shared" si="963"/>
        <v>0.72633972676723824</v>
      </c>
      <c r="AB3254" s="29">
        <f t="shared" si="964"/>
        <v>0.69675709406143604</v>
      </c>
      <c r="AG3254" s="40">
        <f t="array" ref="AG3254">SUM(_xlfn.NORM.DIST($AD$3:$AD$1003,$F3254,$AA3254,FALSE)*WindSpeedStep)</f>
        <v>1.0000000000000033</v>
      </c>
      <c r="AH3254" s="40">
        <f t="array" ref="AH3254">SUM(_xlfn.NORM.DIST($AD$3:$AD$1003,$F3254,$AB3254,FALSE)*WindSpeedStep)</f>
        <v>1.0000000000000038</v>
      </c>
      <c r="AJ3254" s="47">
        <f t="shared" si="958"/>
        <v>6</v>
      </c>
      <c r="AK3254" s="83" t="b">
        <f>COUNTIF('Power Curve'!$D$2:$D$31,AJ3254)&gt;0</f>
        <v>1</v>
      </c>
      <c r="AL3254" s="83" t="b">
        <f t="shared" si="959"/>
        <v>0</v>
      </c>
      <c r="AM3254" s="83" t="b">
        <f t="shared" si="965"/>
        <v>1</v>
      </c>
      <c r="AN3254" s="47" t="str">
        <f t="shared" si="960"/>
        <v>Outer</v>
      </c>
      <c r="AO3254" s="48" t="str">
        <f t="shared" si="961"/>
        <v>0.2-0.3</v>
      </c>
      <c r="AP3254" s="49" t="str">
        <f t="shared" si="966"/>
        <v>22-23</v>
      </c>
      <c r="AQ3254" s="49" t="str">
        <f t="shared" si="967"/>
        <v>Apr</v>
      </c>
      <c r="AR3254" s="48" t="str">
        <f t="shared" si="968"/>
        <v>285-295</v>
      </c>
      <c r="AS3254" s="49" t="str">
        <f t="shared" si="962"/>
        <v>Inner-TI</v>
      </c>
    </row>
    <row r="3255" spans="5:45" x14ac:dyDescent="0.3">
      <c r="E3255" s="15">
        <v>41002.944444444445</v>
      </c>
      <c r="F3255" s="21">
        <v>6.48</v>
      </c>
      <c r="G3255" s="21">
        <v>418.34999847412109</v>
      </c>
      <c r="H3255" s="42">
        <v>1.2082339497691834</v>
      </c>
      <c r="I3255" s="35">
        <v>293.8</v>
      </c>
      <c r="J3255" s="43">
        <v>9.2592592592592587E-2</v>
      </c>
      <c r="K3255" s="44">
        <v>0.43961303476696062</v>
      </c>
      <c r="L3255" s="26">
        <f t="shared" si="950"/>
        <v>6.4503010983207281</v>
      </c>
      <c r="M3255" s="26">
        <f t="shared" si="951"/>
        <v>0.35496480391633284</v>
      </c>
      <c r="N3255" s="96">
        <f t="shared" si="952"/>
        <v>7</v>
      </c>
      <c r="O3255" s="26">
        <f t="shared" si="953"/>
        <v>0.42583025522573598</v>
      </c>
      <c r="P3255" s="3">
        <f>IF(L3255&gt;'Power Curve'!$C$37,0,INDEX(Ci,$N3255,1)*POWER(1-O3255,3)+INDEX(Ci,$N3255,2)*3*O3255*POWER(1-O3255,2)+INDEX(Ci,$N3255,3)*3*POWER(O3255,2)*(1-O3255)+INDEX(Ci,$N3255,4)*POWER(O3255,3))</f>
        <v>458.89177004852274</v>
      </c>
      <c r="Q3255" s="3">
        <f>MAX(0,MIN(P3255-V3255+W3255,'Power Curve'!$C$39))</f>
        <v>452.20660090388236</v>
      </c>
      <c r="R3255" s="3">
        <f t="shared" si="954"/>
        <v>418.34999847412109</v>
      </c>
      <c r="S3255" s="3">
        <f t="shared" si="955"/>
        <v>33.856602429761267</v>
      </c>
      <c r="T3255" s="3">
        <f t="shared" si="956"/>
        <v>33.856602429761267</v>
      </c>
      <c r="V3255" s="37">
        <f t="array" ref="V3255">SUM(_xlfn.NORM.DIST($AD$3:$AD$1003,$L3255,$AA3255,FALSE)*WindSpeedStep*$AE$3:$AE$1003)/AG3255</f>
        <v>464.53996407885194</v>
      </c>
      <c r="W3255" s="37">
        <f t="array" ref="W3255">SUM(_xlfn.NORM.DIST($AD$3:$AD$1003,$L3255,$AB3255,FALSE)*WindSpeedStep*$AE$3:$AE$1003)/AH3255</f>
        <v>457.85479493421155</v>
      </c>
      <c r="Y3255" s="1">
        <f t="shared" si="957"/>
        <v>6</v>
      </c>
      <c r="Z3255" s="99">
        <f>IF(L3255&lt;'Power Curve'!$P$28,'Power Curve'!$Q$28,IF(L3255&gt;'Power Curve'!$P$29,'Power Curve'!$Q$29,INDEX(ReferenceTurbulence,Y3255)+(L3255-INDEX(ReferenceTurbulenceWindSpeed,Y3255))*(INDEX(ReferenceTurbulence,Y3255+1)-INDEX(ReferenceTurbulence,Y3255))/(INDEX(ReferenceTurbulenceWindSpeed,Y3255+1)-INDEX(ReferenceTurbulenceWindSpeed,Y3255))))</f>
        <v>0.12078250595408967</v>
      </c>
      <c r="AA3255" s="100">
        <f t="shared" si="963"/>
        <v>0.77908353081359449</v>
      </c>
      <c r="AB3255" s="29">
        <f t="shared" si="964"/>
        <v>0.59725010169636372</v>
      </c>
      <c r="AG3255" s="40">
        <f t="array" ref="AG3255">SUM(_xlfn.NORM.DIST($AD$3:$AD$1003,$F3255,$AA3255,FALSE)*WindSpeedStep)</f>
        <v>1.0000000000000036</v>
      </c>
      <c r="AH3255" s="40">
        <f t="array" ref="AH3255">SUM(_xlfn.NORM.DIST($AD$3:$AD$1003,$F3255,$AB3255,FALSE)*WindSpeedStep)</f>
        <v>1.0000000000000036</v>
      </c>
      <c r="AJ3255" s="47">
        <f t="shared" si="958"/>
        <v>6</v>
      </c>
      <c r="AK3255" s="83" t="b">
        <f>COUNTIF('Power Curve'!$D$2:$D$31,AJ3255)&gt;0</f>
        <v>1</v>
      </c>
      <c r="AL3255" s="83" t="b">
        <f t="shared" si="959"/>
        <v>0</v>
      </c>
      <c r="AM3255" s="83" t="b">
        <f t="shared" si="965"/>
        <v>1</v>
      </c>
      <c r="AN3255" s="47" t="str">
        <f t="shared" si="960"/>
        <v>Outer</v>
      </c>
      <c r="AO3255" s="48" t="str">
        <f t="shared" si="961"/>
        <v>0.3-0.4</v>
      </c>
      <c r="AP3255" s="49" t="str">
        <f t="shared" si="966"/>
        <v>22-23</v>
      </c>
      <c r="AQ3255" s="49" t="str">
        <f t="shared" si="967"/>
        <v>Apr</v>
      </c>
      <c r="AR3255" s="48" t="str">
        <f t="shared" si="968"/>
        <v>285-295</v>
      </c>
      <c r="AS3255" s="49" t="str">
        <f t="shared" si="962"/>
        <v>LWS-LTI</v>
      </c>
    </row>
    <row r="3256" spans="5:45" x14ac:dyDescent="0.3">
      <c r="E3256" s="15">
        <v>41002.951388888891</v>
      </c>
      <c r="F3256" s="21">
        <v>5.96</v>
      </c>
      <c r="G3256" s="21">
        <v>304.9799880981447</v>
      </c>
      <c r="H3256" s="42">
        <v>1.2083693270689166</v>
      </c>
      <c r="I3256" s="35">
        <v>288.7</v>
      </c>
      <c r="J3256" s="43">
        <v>0.10570469798657718</v>
      </c>
      <c r="K3256" s="44">
        <v>0.30389303005706708</v>
      </c>
      <c r="L3256" s="26">
        <f t="shared" si="950"/>
        <v>5.9329059123042036</v>
      </c>
      <c r="M3256" s="26">
        <f t="shared" si="951"/>
        <v>0.2749997100528519</v>
      </c>
      <c r="N3256" s="96">
        <f t="shared" si="952"/>
        <v>6</v>
      </c>
      <c r="O3256" s="26">
        <f t="shared" si="953"/>
        <v>0.9018271501899825</v>
      </c>
      <c r="P3256" s="3">
        <f>IF(L3256&gt;'Power Curve'!$C$37,0,INDEX(Ci,$N3256,1)*POWER(1-O3256,3)+INDEX(Ci,$N3256,2)*3*O3256*POWER(1-O3256,2)+INDEX(Ci,$N3256,3)*3*POWER(O3256,2)*(1-O3256)+INDEX(Ci,$N3256,4)*POWER(O3256,3))</f>
        <v>351.03662775924437</v>
      </c>
      <c r="Q3256" s="3">
        <f>MAX(0,MIN(P3256-V3256+W3256,'Power Curve'!$C$39))</f>
        <v>348.87688751284014</v>
      </c>
      <c r="R3256" s="3">
        <f t="shared" si="954"/>
        <v>304.9799880981447</v>
      </c>
      <c r="S3256" s="3">
        <f t="shared" si="955"/>
        <v>43.89689941469544</v>
      </c>
      <c r="T3256" s="3">
        <f t="shared" si="956"/>
        <v>43.89689941469544</v>
      </c>
      <c r="V3256" s="37">
        <f t="array" ref="V3256">SUM(_xlfn.NORM.DIST($AD$3:$AD$1003,$L3256,$AA3256,FALSE)*WindSpeedStep*$AE$3:$AE$1003)/AG3256</f>
        <v>357.05610092427924</v>
      </c>
      <c r="W3256" s="37">
        <f t="array" ref="W3256">SUM(_xlfn.NORM.DIST($AD$3:$AD$1003,$L3256,$AB3256,FALSE)*WindSpeedStep*$AE$3:$AE$1003)/AH3256</f>
        <v>354.89636067787501</v>
      </c>
      <c r="Y3256" s="1">
        <f t="shared" si="957"/>
        <v>5</v>
      </c>
      <c r="Z3256" s="99">
        <f>IF(L3256&lt;'Power Curve'!$P$28,'Power Curve'!$Q$28,IF(L3256&gt;'Power Curve'!$P$29,'Power Curve'!$Q$29,INDEX(ReferenceTurbulence,Y3256)+(L3256-INDEX(ReferenceTurbulenceWindSpeed,Y3256))*(INDEX(ReferenceTurbulence,Y3256+1)-INDEX(ReferenceTurbulence,Y3256))/(INDEX(ReferenceTurbulenceWindSpeed,Y3256+1)-INDEX(ReferenceTurbulenceWindSpeed,Y3256))))</f>
        <v>0.12122941685158441</v>
      </c>
      <c r="AA3256" s="100">
        <f t="shared" si="963"/>
        <v>0.71924272398395594</v>
      </c>
      <c r="AB3256" s="29">
        <f t="shared" si="964"/>
        <v>0.627136027642894</v>
      </c>
      <c r="AG3256" s="40">
        <f t="array" ref="AG3256">SUM(_xlfn.NORM.DIST($AD$3:$AD$1003,$F3256,$AA3256,FALSE)*WindSpeedStep)</f>
        <v>1.0000000000000031</v>
      </c>
      <c r="AH3256" s="40">
        <f t="array" ref="AH3256">SUM(_xlfn.NORM.DIST($AD$3:$AD$1003,$F3256,$AB3256,FALSE)*WindSpeedStep)</f>
        <v>1.0000000000000036</v>
      </c>
      <c r="AJ3256" s="47">
        <f t="shared" si="958"/>
        <v>6</v>
      </c>
      <c r="AK3256" s="83" t="b">
        <f>COUNTIF('Power Curve'!$D$2:$D$31,AJ3256)&gt;0</f>
        <v>1</v>
      </c>
      <c r="AL3256" s="83" t="b">
        <f t="shared" si="959"/>
        <v>0</v>
      </c>
      <c r="AM3256" s="83" t="b">
        <f t="shared" si="965"/>
        <v>1</v>
      </c>
      <c r="AN3256" s="47" t="str">
        <f t="shared" si="960"/>
        <v>Outer</v>
      </c>
      <c r="AO3256" s="48" t="str">
        <f t="shared" si="961"/>
        <v>0.2-0.3</v>
      </c>
      <c r="AP3256" s="49" t="str">
        <f t="shared" si="966"/>
        <v>22-23</v>
      </c>
      <c r="AQ3256" s="49" t="str">
        <f t="shared" si="967"/>
        <v>Apr</v>
      </c>
      <c r="AR3256" s="48" t="str">
        <f t="shared" si="968"/>
        <v>285-295</v>
      </c>
      <c r="AS3256" s="49" t="str">
        <f t="shared" si="962"/>
        <v>Inner-TI</v>
      </c>
    </row>
    <row r="3257" spans="5:45" x14ac:dyDescent="0.3">
      <c r="E3257" s="15">
        <v>41002.958333333336</v>
      </c>
      <c r="F3257" s="21">
        <v>5.73</v>
      </c>
      <c r="G3257" s="21">
        <v>312.62000274658192</v>
      </c>
      <c r="H3257" s="42">
        <v>1.2085498758978637</v>
      </c>
      <c r="I3257" s="35">
        <v>279.39999999999998</v>
      </c>
      <c r="J3257" s="43">
        <v>0.12041884816753926</v>
      </c>
      <c r="K3257" s="44">
        <v>0.23564706575430813</v>
      </c>
      <c r="L3257" s="26">
        <f t="shared" si="950"/>
        <v>5.7042355611829878</v>
      </c>
      <c r="M3257" s="26">
        <f t="shared" si="951"/>
        <v>0.23965797014996235</v>
      </c>
      <c r="N3257" s="96">
        <f t="shared" si="952"/>
        <v>6</v>
      </c>
      <c r="O3257" s="26">
        <f t="shared" si="953"/>
        <v>0.67390735168373728</v>
      </c>
      <c r="P3257" s="3">
        <f>IF(L3257&gt;'Power Curve'!$C$37,0,INDEX(Ci,$N3257,1)*POWER(1-O3257,3)+INDEX(Ci,$N3257,2)*3*O3257*POWER(1-O3257,2)+INDEX(Ci,$N3257,3)*3*POWER(O3257,2)*(1-O3257)+INDEX(Ci,$N3257,4)*POWER(O3257,3))</f>
        <v>312.84763717088447</v>
      </c>
      <c r="Q3257" s="3">
        <f>MAX(0,MIN(P3257-V3257+W3257,'Power Curve'!$C$39))</f>
        <v>312.85321705484427</v>
      </c>
      <c r="R3257" s="3">
        <f t="shared" si="954"/>
        <v>312.62000274658192</v>
      </c>
      <c r="S3257" s="3">
        <f t="shared" si="955"/>
        <v>0.23321430826234746</v>
      </c>
      <c r="T3257" s="3">
        <f t="shared" si="956"/>
        <v>0.23321430826234746</v>
      </c>
      <c r="V3257" s="37">
        <f t="array" ref="V3257">SUM(_xlfn.NORM.DIST($AD$3:$AD$1003,$L3257,$AA3257,FALSE)*WindSpeedStep*$AE$3:$AE$1003)/AG3257</f>
        <v>313.25868933687548</v>
      </c>
      <c r="W3257" s="37">
        <f t="array" ref="W3257">SUM(_xlfn.NORM.DIST($AD$3:$AD$1003,$L3257,$AB3257,FALSE)*WindSpeedStep*$AE$3:$AE$1003)/AH3257</f>
        <v>313.26426922083527</v>
      </c>
      <c r="Y3257" s="1">
        <f t="shared" si="957"/>
        <v>5</v>
      </c>
      <c r="Z3257" s="99">
        <f>IF(L3257&lt;'Power Curve'!$P$28,'Power Curve'!$Q$28,IF(L3257&gt;'Power Curve'!$P$29,'Power Curve'!$Q$29,INDEX(ReferenceTurbulence,Y3257)+(L3257-INDEX(ReferenceTurbulenceWindSpeed,Y3257))*(INDEX(ReferenceTurbulence,Y3257+1)-INDEX(ReferenceTurbulence,Y3257))/(INDEX(ReferenceTurbulenceWindSpeed,Y3257+1)-INDEX(ReferenceTurbulenceWindSpeed,Y3257))))</f>
        <v>0.12035527855896599</v>
      </c>
      <c r="AA3257" s="100">
        <f t="shared" si="963"/>
        <v>0.68653485993213825</v>
      </c>
      <c r="AB3257" s="29">
        <f t="shared" si="964"/>
        <v>0.68689747595397233</v>
      </c>
      <c r="AG3257" s="40">
        <f t="array" ref="AG3257">SUM(_xlfn.NORM.DIST($AD$3:$AD$1003,$F3257,$AA3257,FALSE)*WindSpeedStep)</f>
        <v>1.0000000000000036</v>
      </c>
      <c r="AH3257" s="40">
        <f t="array" ref="AH3257">SUM(_xlfn.NORM.DIST($AD$3:$AD$1003,$F3257,$AB3257,FALSE)*WindSpeedStep)</f>
        <v>1.0000000000000031</v>
      </c>
      <c r="AJ3257" s="47">
        <f t="shared" si="958"/>
        <v>6</v>
      </c>
      <c r="AK3257" s="83" t="b">
        <f>COUNTIF('Power Curve'!$D$2:$D$31,AJ3257)&gt;0</f>
        <v>1</v>
      </c>
      <c r="AL3257" s="83" t="b">
        <f t="shared" si="959"/>
        <v>0</v>
      </c>
      <c r="AM3257" s="83" t="b">
        <f t="shared" si="965"/>
        <v>1</v>
      </c>
      <c r="AN3257" s="47" t="str">
        <f t="shared" si="960"/>
        <v>Inner</v>
      </c>
      <c r="AO3257" s="48" t="str">
        <f t="shared" si="961"/>
        <v>0.2-0.3</v>
      </c>
      <c r="AP3257" s="49" t="str">
        <f t="shared" si="966"/>
        <v>23-24</v>
      </c>
      <c r="AQ3257" s="49" t="str">
        <f t="shared" si="967"/>
        <v>Apr</v>
      </c>
      <c r="AR3257" s="48" t="str">
        <f t="shared" si="968"/>
        <v>275-285</v>
      </c>
      <c r="AS3257" s="49" t="str">
        <f t="shared" si="962"/>
        <v>Inner-TI</v>
      </c>
    </row>
    <row r="3258" spans="5:45" x14ac:dyDescent="0.3">
      <c r="E3258" s="15">
        <v>41002.965277777781</v>
      </c>
      <c r="F3258" s="21">
        <v>5.34</v>
      </c>
      <c r="G3258" s="21">
        <v>224.16000366210898</v>
      </c>
      <c r="H3258" s="42">
        <v>1.2089111354646533</v>
      </c>
      <c r="I3258" s="35">
        <v>280.2</v>
      </c>
      <c r="J3258" s="43">
        <v>0.10112359550561799</v>
      </c>
      <c r="K3258" s="44">
        <v>0.24157601995635711</v>
      </c>
      <c r="L3258" s="26">
        <f t="shared" si="950"/>
        <v>5.3165187938841045</v>
      </c>
      <c r="M3258" s="26">
        <f t="shared" si="951"/>
        <v>0.1797350939280131</v>
      </c>
      <c r="N3258" s="96">
        <f t="shared" si="952"/>
        <v>6</v>
      </c>
      <c r="O3258" s="26">
        <f t="shared" si="953"/>
        <v>0.28746316665071064</v>
      </c>
      <c r="P3258" s="3">
        <f>IF(L3258&gt;'Power Curve'!$C$37,0,INDEX(Ci,$N3258,1)*POWER(1-O3258,3)+INDEX(Ci,$N3258,2)*3*O3258*POWER(1-O3258,2)+INDEX(Ci,$N3258,3)*3*POWER(O3258,2)*(1-O3258)+INDEX(Ci,$N3258,4)*POWER(O3258,3))</f>
        <v>254.6134155775411</v>
      </c>
      <c r="Q3258" s="3">
        <f>MAX(0,MIN(P3258-V3258+W3258,'Power Curve'!$C$39))</f>
        <v>254.91995482907302</v>
      </c>
      <c r="R3258" s="3">
        <f t="shared" si="954"/>
        <v>224.16000366210898</v>
      </c>
      <c r="S3258" s="3">
        <f t="shared" si="955"/>
        <v>30.759951166964044</v>
      </c>
      <c r="T3258" s="3">
        <f t="shared" si="956"/>
        <v>30.759951166964044</v>
      </c>
      <c r="V3258" s="37">
        <f t="array" ref="V3258">SUM(_xlfn.NORM.DIST($AD$3:$AD$1003,$L3258,$AA3258,FALSE)*WindSpeedStep*$AE$3:$AE$1003)/AG3258</f>
        <v>242.50125807439639</v>
      </c>
      <c r="W3258" s="37">
        <f t="array" ref="W3258">SUM(_xlfn.NORM.DIST($AD$3:$AD$1003,$L3258,$AB3258,FALSE)*WindSpeedStep*$AE$3:$AE$1003)/AH3258</f>
        <v>242.80779732592831</v>
      </c>
      <c r="Y3258" s="1">
        <f t="shared" si="957"/>
        <v>5</v>
      </c>
      <c r="Z3258" s="99">
        <f>IF(L3258&lt;'Power Curve'!$P$28,'Power Curve'!$Q$28,IF(L3258&gt;'Power Curve'!$P$29,'Power Curve'!$Q$29,INDEX(ReferenceTurbulence,Y3258)+(L3258-INDEX(ReferenceTurbulenceWindSpeed,Y3258))*(INDEX(ReferenceTurbulence,Y3258+1)-INDEX(ReferenceTurbulence,Y3258))/(INDEX(ReferenceTurbulenceWindSpeed,Y3258+1)-INDEX(ReferenceTurbulenceWindSpeed,Y3258))))</f>
        <v>0.11887315343288651</v>
      </c>
      <c r="AA3258" s="100">
        <f t="shared" si="963"/>
        <v>0.63199135431420994</v>
      </c>
      <c r="AB3258" s="29">
        <f t="shared" si="964"/>
        <v>0.53762549601075216</v>
      </c>
      <c r="AG3258" s="40">
        <f t="array" ref="AG3258">SUM(_xlfn.NORM.DIST($AD$3:$AD$1003,$F3258,$AA3258,FALSE)*WindSpeedStep)</f>
        <v>1.000000000000004</v>
      </c>
      <c r="AH3258" s="40">
        <f t="array" ref="AH3258">SUM(_xlfn.NORM.DIST($AD$3:$AD$1003,$F3258,$AB3258,FALSE)*WindSpeedStep)</f>
        <v>1.0000000000000038</v>
      </c>
      <c r="AJ3258" s="47">
        <f t="shared" si="958"/>
        <v>5</v>
      </c>
      <c r="AK3258" s="83" t="b">
        <f>COUNTIF('Power Curve'!$D$2:$D$31,AJ3258)&gt;0</f>
        <v>1</v>
      </c>
      <c r="AL3258" s="83" t="b">
        <f t="shared" si="959"/>
        <v>0</v>
      </c>
      <c r="AM3258" s="83" t="b">
        <f t="shared" si="965"/>
        <v>1</v>
      </c>
      <c r="AN3258" s="47" t="str">
        <f t="shared" si="960"/>
        <v>Inner</v>
      </c>
      <c r="AO3258" s="48" t="str">
        <f t="shared" si="961"/>
        <v>0.1-0.2</v>
      </c>
      <c r="AP3258" s="49" t="str">
        <f t="shared" si="966"/>
        <v>23-24</v>
      </c>
      <c r="AQ3258" s="49" t="str">
        <f t="shared" si="967"/>
        <v>Apr</v>
      </c>
      <c r="AR3258" s="48" t="str">
        <f t="shared" si="968"/>
        <v>275-285</v>
      </c>
      <c r="AS3258" s="49" t="str">
        <f t="shared" si="962"/>
        <v>Inner-TI</v>
      </c>
    </row>
    <row r="3259" spans="5:45" x14ac:dyDescent="0.3">
      <c r="E3259" s="15">
        <v>41002.972222222219</v>
      </c>
      <c r="F3259" s="21">
        <v>5.63</v>
      </c>
      <c r="G3259" s="21">
        <v>298.95001220703091</v>
      </c>
      <c r="H3259" s="42">
        <v>1.2094986441974209</v>
      </c>
      <c r="I3259" s="35">
        <v>284.39999999999998</v>
      </c>
      <c r="J3259" s="43">
        <v>0.12255772646536411</v>
      </c>
      <c r="K3259" s="44">
        <v>0.22397101032847685</v>
      </c>
      <c r="L3259" s="26">
        <f t="shared" si="950"/>
        <v>5.6061514655828182</v>
      </c>
      <c r="M3259" s="26">
        <f t="shared" si="951"/>
        <v>0.22449875699305502</v>
      </c>
      <c r="N3259" s="96">
        <f t="shared" si="952"/>
        <v>6</v>
      </c>
      <c r="O3259" s="26">
        <f t="shared" si="953"/>
        <v>0.57614519232969119</v>
      </c>
      <c r="P3259" s="3">
        <f>IF(L3259&gt;'Power Curve'!$C$37,0,INDEX(Ci,$N3259,1)*POWER(1-O3259,3)+INDEX(Ci,$N3259,2)*3*O3259*POWER(1-O3259,2)+INDEX(Ci,$N3259,3)*3*POWER(O3259,2)*(1-O3259)+INDEX(Ci,$N3259,4)*POWER(O3259,3))</f>
        <v>297.61229239395834</v>
      </c>
      <c r="Q3259" s="3">
        <f>MAX(0,MIN(P3259-V3259+W3259,'Power Curve'!$C$39))</f>
        <v>297.78389619716694</v>
      </c>
      <c r="R3259" s="3">
        <f t="shared" si="954"/>
        <v>298.95001220703091</v>
      </c>
      <c r="S3259" s="3">
        <f t="shared" si="955"/>
        <v>-1.1661160098639698</v>
      </c>
      <c r="T3259" s="3">
        <f t="shared" si="956"/>
        <v>1.1661160098639698</v>
      </c>
      <c r="V3259" s="37">
        <f t="array" ref="V3259">SUM(_xlfn.NORM.DIST($AD$3:$AD$1003,$L3259,$AA3259,FALSE)*WindSpeedStep*$AE$3:$AE$1003)/AG3259</f>
        <v>295.04031129137985</v>
      </c>
      <c r="W3259" s="37">
        <f t="array" ref="W3259">SUM(_xlfn.NORM.DIST($AD$3:$AD$1003,$L3259,$AB3259,FALSE)*WindSpeedStep*$AE$3:$AE$1003)/AH3259</f>
        <v>295.21191509458845</v>
      </c>
      <c r="Y3259" s="1">
        <f t="shared" si="957"/>
        <v>5</v>
      </c>
      <c r="Z3259" s="99">
        <f>IF(L3259&lt;'Power Curve'!$P$28,'Power Curve'!$Q$28,IF(L3259&gt;'Power Curve'!$P$29,'Power Curve'!$Q$29,INDEX(ReferenceTurbulence,Y3259)+(L3259-INDEX(ReferenceTurbulenceWindSpeed,Y3259))*(INDEX(ReferenceTurbulence,Y3259+1)-INDEX(ReferenceTurbulence,Y3259))/(INDEX(ReferenceTurbulenceWindSpeed,Y3259+1)-INDEX(ReferenceTurbulenceWindSpeed,Y3259))))</f>
        <v>0.11998033242606963</v>
      </c>
      <c r="AA3259" s="100">
        <f t="shared" si="963"/>
        <v>0.67262791647152398</v>
      </c>
      <c r="AB3259" s="29">
        <f t="shared" si="964"/>
        <v>0.68707717784229916</v>
      </c>
      <c r="AG3259" s="40">
        <f t="array" ref="AG3259">SUM(_xlfn.NORM.DIST($AD$3:$AD$1003,$F3259,$AA3259,FALSE)*WindSpeedStep)</f>
        <v>1.0000000000000033</v>
      </c>
      <c r="AH3259" s="40">
        <f t="array" ref="AH3259">SUM(_xlfn.NORM.DIST($AD$3:$AD$1003,$F3259,$AB3259,FALSE)*WindSpeedStep)</f>
        <v>1.0000000000000033</v>
      </c>
      <c r="AJ3259" s="47">
        <f t="shared" si="958"/>
        <v>6</v>
      </c>
      <c r="AK3259" s="83" t="b">
        <f>COUNTIF('Power Curve'!$D$2:$D$31,AJ3259)&gt;0</f>
        <v>1</v>
      </c>
      <c r="AL3259" s="83" t="b">
        <f t="shared" si="959"/>
        <v>0</v>
      </c>
      <c r="AM3259" s="83" t="b">
        <f t="shared" si="965"/>
        <v>1</v>
      </c>
      <c r="AN3259" s="47" t="str">
        <f t="shared" si="960"/>
        <v>Inner</v>
      </c>
      <c r="AO3259" s="48" t="str">
        <f t="shared" si="961"/>
        <v>0.2-0.3</v>
      </c>
      <c r="AP3259" s="49" t="str">
        <f t="shared" si="966"/>
        <v>23-24</v>
      </c>
      <c r="AQ3259" s="49" t="str">
        <f t="shared" si="967"/>
        <v>Apr</v>
      </c>
      <c r="AR3259" s="48" t="str">
        <f t="shared" si="968"/>
        <v>275-285</v>
      </c>
      <c r="AS3259" s="49" t="str">
        <f t="shared" si="962"/>
        <v>Inner-TI</v>
      </c>
    </row>
    <row r="3260" spans="5:45" x14ac:dyDescent="0.3">
      <c r="E3260" s="15">
        <v>41002.979166666664</v>
      </c>
      <c r="F3260" s="21">
        <v>6.28</v>
      </c>
      <c r="G3260" s="21">
        <v>354.51999282836903</v>
      </c>
      <c r="H3260" s="42">
        <v>1.2096795306837724</v>
      </c>
      <c r="I3260" s="35">
        <v>283.8</v>
      </c>
      <c r="J3260" s="43">
        <v>0.1464968152866242</v>
      </c>
      <c r="K3260" s="44">
        <v>0.33527144697706118</v>
      </c>
      <c r="L3260" s="26">
        <f t="shared" si="950"/>
        <v>6.25370980902425</v>
      </c>
      <c r="M3260" s="26">
        <f t="shared" si="951"/>
        <v>0.32458098642786953</v>
      </c>
      <c r="N3260" s="96">
        <f t="shared" si="952"/>
        <v>7</v>
      </c>
      <c r="O3260" s="26">
        <f t="shared" si="953"/>
        <v>0.22598611762472567</v>
      </c>
      <c r="P3260" s="3">
        <f>IF(L3260&gt;'Power Curve'!$C$37,0,INDEX(Ci,$N3260,1)*POWER(1-O3260,3)+INDEX(Ci,$N3260,2)*3*O3260*POWER(1-O3260,2)+INDEX(Ci,$N3260,3)*3*POWER(O3260,2)*(1-O3260)+INDEX(Ci,$N3260,4)*POWER(O3260,3))</f>
        <v>414.25846330915783</v>
      </c>
      <c r="Q3260" s="3">
        <f>MAX(0,MIN(P3260-V3260+W3260,'Power Curve'!$C$39))</f>
        <v>420.02859834961743</v>
      </c>
      <c r="R3260" s="3">
        <f t="shared" si="954"/>
        <v>354.51999282836903</v>
      </c>
      <c r="S3260" s="3">
        <f t="shared" si="955"/>
        <v>65.508605521248398</v>
      </c>
      <c r="T3260" s="3">
        <f t="shared" si="956"/>
        <v>65.508605521248398</v>
      </c>
      <c r="V3260" s="37">
        <f t="array" ref="V3260">SUM(_xlfn.NORM.DIST($AD$3:$AD$1003,$L3260,$AA3260,FALSE)*WindSpeedStep*$AE$3:$AE$1003)/AG3260</f>
        <v>422.17638436195779</v>
      </c>
      <c r="W3260" s="37">
        <f t="array" ref="W3260">SUM(_xlfn.NORM.DIST($AD$3:$AD$1003,$L3260,$AB3260,FALSE)*WindSpeedStep*$AE$3:$AE$1003)/AH3260</f>
        <v>427.94651940241738</v>
      </c>
      <c r="Y3260" s="1">
        <f t="shared" si="957"/>
        <v>6</v>
      </c>
      <c r="Z3260" s="99">
        <f>IF(L3260&lt;'Power Curve'!$P$28,'Power Curve'!$Q$28,IF(L3260&gt;'Power Curve'!$P$29,'Power Curve'!$Q$29,INDEX(ReferenceTurbulence,Y3260)+(L3260-INDEX(ReferenceTurbulenceWindSpeed,Y3260))*(INDEX(ReferenceTurbulence,Y3260+1)-INDEX(ReferenceTurbulence,Y3260))/(INDEX(ReferenceTurbulenceWindSpeed,Y3260+1)-INDEX(ReferenceTurbulenceWindSpeed,Y3260))))</f>
        <v>0.12116894652580888</v>
      </c>
      <c r="AA3260" s="100">
        <f t="shared" si="963"/>
        <v>0.75775542943758578</v>
      </c>
      <c r="AB3260" s="29">
        <f t="shared" si="964"/>
        <v>0.91614857074877543</v>
      </c>
      <c r="AG3260" s="40">
        <f t="array" ref="AG3260">SUM(_xlfn.NORM.DIST($AD$3:$AD$1003,$F3260,$AA3260,FALSE)*WindSpeedStep)</f>
        <v>1.0000000000000038</v>
      </c>
      <c r="AH3260" s="40">
        <f t="array" ref="AH3260">SUM(_xlfn.NORM.DIST($AD$3:$AD$1003,$F3260,$AB3260,FALSE)*WindSpeedStep)</f>
        <v>0.99999999999762723</v>
      </c>
      <c r="AJ3260" s="47">
        <f t="shared" si="958"/>
        <v>6</v>
      </c>
      <c r="AK3260" s="83" t="b">
        <f>COUNTIF('Power Curve'!$D$2:$D$31,AJ3260)&gt;0</f>
        <v>1</v>
      </c>
      <c r="AL3260" s="83" t="b">
        <f t="shared" si="959"/>
        <v>0</v>
      </c>
      <c r="AM3260" s="83" t="b">
        <f t="shared" si="965"/>
        <v>1</v>
      </c>
      <c r="AN3260" s="47" t="str">
        <f t="shared" si="960"/>
        <v>Outer</v>
      </c>
      <c r="AO3260" s="48" t="str">
        <f t="shared" si="961"/>
        <v>0.3-0.4</v>
      </c>
      <c r="AP3260" s="49" t="str">
        <f t="shared" si="966"/>
        <v>23-24</v>
      </c>
      <c r="AQ3260" s="49" t="str">
        <f t="shared" si="967"/>
        <v>Apr</v>
      </c>
      <c r="AR3260" s="48" t="str">
        <f t="shared" si="968"/>
        <v>275-285</v>
      </c>
      <c r="AS3260" s="49" t="str">
        <f t="shared" si="962"/>
        <v>LWS-HTI</v>
      </c>
    </row>
    <row r="3261" spans="5:45" x14ac:dyDescent="0.3">
      <c r="E3261" s="15">
        <v>41002.986111111109</v>
      </c>
      <c r="F3261" s="21">
        <v>5.88</v>
      </c>
      <c r="G3261" s="21">
        <v>323.36000823974621</v>
      </c>
      <c r="H3261" s="42">
        <v>1.2100956388999731</v>
      </c>
      <c r="I3261" s="35">
        <v>275.60000000000002</v>
      </c>
      <c r="J3261" s="43">
        <v>0.12414965986394558</v>
      </c>
      <c r="K3261" s="44">
        <v>0.23947452411455095</v>
      </c>
      <c r="L3261" s="26">
        <f t="shared" si="950"/>
        <v>5.8560556491613287</v>
      </c>
      <c r="M3261" s="26">
        <f t="shared" si="951"/>
        <v>0.26312225415117108</v>
      </c>
      <c r="N3261" s="96">
        <f t="shared" si="952"/>
        <v>6</v>
      </c>
      <c r="O3261" s="26">
        <f t="shared" si="953"/>
        <v>0.8252291286065413</v>
      </c>
      <c r="P3261" s="3">
        <f>IF(L3261&gt;'Power Curve'!$C$37,0,INDEX(Ci,$N3261,1)*POWER(1-O3261,3)+INDEX(Ci,$N3261,2)*3*O3261*POWER(1-O3261,2)+INDEX(Ci,$N3261,3)*3*POWER(O3261,2)*(1-O3261)+INDEX(Ci,$N3261,4)*POWER(O3261,3))</f>
        <v>337.70019079579356</v>
      </c>
      <c r="Q3261" s="3">
        <f>MAX(0,MIN(P3261-V3261+W3261,'Power Curve'!$C$39))</f>
        <v>338.11191394798698</v>
      </c>
      <c r="R3261" s="3">
        <f t="shared" si="954"/>
        <v>323.36000823974621</v>
      </c>
      <c r="S3261" s="3">
        <f t="shared" si="955"/>
        <v>14.75190570824077</v>
      </c>
      <c r="T3261" s="3">
        <f t="shared" si="956"/>
        <v>14.75190570824077</v>
      </c>
      <c r="V3261" s="37">
        <f t="array" ref="V3261">SUM(_xlfn.NORM.DIST($AD$3:$AD$1003,$L3261,$AA3261,FALSE)*WindSpeedStep*$AE$3:$AE$1003)/AG3261</f>
        <v>342.10463826689977</v>
      </c>
      <c r="W3261" s="37">
        <f t="array" ref="W3261">SUM(_xlfn.NORM.DIST($AD$3:$AD$1003,$L3261,$AB3261,FALSE)*WindSpeedStep*$AE$3:$AE$1003)/AH3261</f>
        <v>342.51636141909319</v>
      </c>
      <c r="Y3261" s="1">
        <f t="shared" si="957"/>
        <v>5</v>
      </c>
      <c r="Z3261" s="99">
        <f>IF(L3261&lt;'Power Curve'!$P$28,'Power Curve'!$Q$28,IF(L3261&gt;'Power Curve'!$P$29,'Power Curve'!$Q$29,INDEX(ReferenceTurbulence,Y3261)+(L3261-INDEX(ReferenceTurbulenceWindSpeed,Y3261))*(INDEX(ReferenceTurbulence,Y3261+1)-INDEX(ReferenceTurbulence,Y3261))/(INDEX(ReferenceTurbulenceWindSpeed,Y3261+1)-INDEX(ReferenceTurbulenceWindSpeed,Y3261))))</f>
        <v>0.12093564130315147</v>
      </c>
      <c r="AA3261" s="100">
        <f t="shared" si="963"/>
        <v>0.70820584543826826</v>
      </c>
      <c r="AB3261" s="29">
        <f t="shared" si="964"/>
        <v>0.72702731698771594</v>
      </c>
      <c r="AG3261" s="40">
        <f t="array" ref="AG3261">SUM(_xlfn.NORM.DIST($AD$3:$AD$1003,$F3261,$AA3261,FALSE)*WindSpeedStep)</f>
        <v>1.0000000000000033</v>
      </c>
      <c r="AH3261" s="40">
        <f t="array" ref="AH3261">SUM(_xlfn.NORM.DIST($AD$3:$AD$1003,$F3261,$AB3261,FALSE)*WindSpeedStep)</f>
        <v>1.0000000000000036</v>
      </c>
      <c r="AJ3261" s="47">
        <f t="shared" si="958"/>
        <v>6</v>
      </c>
      <c r="AK3261" s="83" t="b">
        <f>COUNTIF('Power Curve'!$D$2:$D$31,AJ3261)&gt;0</f>
        <v>1</v>
      </c>
      <c r="AL3261" s="83" t="b">
        <f t="shared" si="959"/>
        <v>0</v>
      </c>
      <c r="AM3261" s="83" t="b">
        <f t="shared" si="965"/>
        <v>1</v>
      </c>
      <c r="AN3261" s="47" t="str">
        <f t="shared" si="960"/>
        <v>Inner</v>
      </c>
      <c r="AO3261" s="48" t="str">
        <f t="shared" si="961"/>
        <v>0.2-0.3</v>
      </c>
      <c r="AP3261" s="49" t="str">
        <f t="shared" si="966"/>
        <v>23-24</v>
      </c>
      <c r="AQ3261" s="49" t="str">
        <f t="shared" si="967"/>
        <v>Apr</v>
      </c>
      <c r="AR3261" s="48" t="str">
        <f t="shared" si="968"/>
        <v>275-285</v>
      </c>
      <c r="AS3261" s="49" t="str">
        <f t="shared" si="962"/>
        <v>Inner-TI</v>
      </c>
    </row>
    <row r="3262" spans="5:45" x14ac:dyDescent="0.3">
      <c r="E3262" s="15">
        <v>41002.993055555555</v>
      </c>
      <c r="F3262" s="21">
        <v>6.66</v>
      </c>
      <c r="G3262" s="21">
        <v>481.86001586914085</v>
      </c>
      <c r="H3262" s="42">
        <v>1.2096795306837724</v>
      </c>
      <c r="I3262" s="35">
        <v>273.89999999999998</v>
      </c>
      <c r="J3262" s="43">
        <v>0.14264264264264262</v>
      </c>
      <c r="K3262" s="44">
        <v>0.2268973339392526</v>
      </c>
      <c r="L3262" s="26">
        <f t="shared" si="950"/>
        <v>6.6321190012900484</v>
      </c>
      <c r="M3262" s="26">
        <f t="shared" si="951"/>
        <v>0.38306534692474542</v>
      </c>
      <c r="N3262" s="96">
        <f t="shared" si="952"/>
        <v>7</v>
      </c>
      <c r="O3262" s="26">
        <f t="shared" si="953"/>
        <v>0.61065656237981869</v>
      </c>
      <c r="P3262" s="3">
        <f>IF(L3262&gt;'Power Curve'!$C$37,0,INDEX(Ci,$N3262,1)*POWER(1-O3262,3)+INDEX(Ci,$N3262,2)*3*O3262*POWER(1-O3262,2)+INDEX(Ci,$N3262,3)*3*POWER(O3262,2)*(1-O3262)+INDEX(Ci,$N3262,4)*POWER(O3262,3))</f>
        <v>502.97060477662649</v>
      </c>
      <c r="Q3262" s="3">
        <f>MAX(0,MIN(P3262-V3262+W3262,'Power Curve'!$C$39))</f>
        <v>509.38958958712487</v>
      </c>
      <c r="R3262" s="3">
        <f t="shared" si="954"/>
        <v>481.86001586914085</v>
      </c>
      <c r="S3262" s="3">
        <f t="shared" si="955"/>
        <v>27.529573717984022</v>
      </c>
      <c r="T3262" s="3">
        <f t="shared" si="956"/>
        <v>27.529573717984022</v>
      </c>
      <c r="V3262" s="37">
        <f t="array" ref="V3262">SUM(_xlfn.NORM.DIST($AD$3:$AD$1003,$L3262,$AA3262,FALSE)*WindSpeedStep*$AE$3:$AE$1003)/AG3262</f>
        <v>505.53764943050709</v>
      </c>
      <c r="W3262" s="37">
        <f t="array" ref="W3262">SUM(_xlfn.NORM.DIST($AD$3:$AD$1003,$L3262,$AB3262,FALSE)*WindSpeedStep*$AE$3:$AE$1003)/AH3262</f>
        <v>511.95663424100547</v>
      </c>
      <c r="Y3262" s="1">
        <f t="shared" si="957"/>
        <v>6</v>
      </c>
      <c r="Z3262" s="99">
        <f>IF(L3262&lt;'Power Curve'!$P$28,'Power Curve'!$Q$28,IF(L3262&gt;'Power Curve'!$P$29,'Power Curve'!$Q$29,INDEX(ReferenceTurbulence,Y3262)+(L3262-INDEX(ReferenceTurbulenceWindSpeed,Y3262))*(INDEX(ReferenceTurbulence,Y3262+1)-INDEX(ReferenceTurbulence,Y3262))/(INDEX(ReferenceTurbulenceWindSpeed,Y3262+1)-INDEX(ReferenceTurbulenceWindSpeed,Y3262))))</f>
        <v>0.12042510550860862</v>
      </c>
      <c r="AA3262" s="100">
        <f t="shared" si="963"/>
        <v>0.79867363047600204</v>
      </c>
      <c r="AB3262" s="29">
        <f t="shared" si="964"/>
        <v>0.94602298066449619</v>
      </c>
      <c r="AG3262" s="40">
        <f t="array" ref="AG3262">SUM(_xlfn.NORM.DIST($AD$3:$AD$1003,$F3262,$AA3262,FALSE)*WindSpeedStep)</f>
        <v>1.000000000000004</v>
      </c>
      <c r="AH3262" s="40">
        <f t="array" ref="AH3262">SUM(_xlfn.NORM.DIST($AD$3:$AD$1003,$F3262,$AB3262,FALSE)*WindSpeedStep)</f>
        <v>0.99999999999936184</v>
      </c>
      <c r="AJ3262" s="47">
        <f t="shared" si="958"/>
        <v>7</v>
      </c>
      <c r="AK3262" s="83" t="b">
        <f>COUNTIF('Power Curve'!$D$2:$D$31,AJ3262)&gt;0</f>
        <v>1</v>
      </c>
      <c r="AL3262" s="83" t="b">
        <f t="shared" si="959"/>
        <v>0</v>
      </c>
      <c r="AM3262" s="83" t="b">
        <f t="shared" si="965"/>
        <v>1</v>
      </c>
      <c r="AN3262" s="47" t="str">
        <f t="shared" si="960"/>
        <v>Outer</v>
      </c>
      <c r="AO3262" s="48" t="str">
        <f t="shared" si="961"/>
        <v>0.3-0.4</v>
      </c>
      <c r="AP3262" s="49" t="str">
        <f t="shared" si="966"/>
        <v>23-24</v>
      </c>
      <c r="AQ3262" s="49" t="str">
        <f t="shared" si="967"/>
        <v>Apr</v>
      </c>
      <c r="AR3262" s="48" t="str">
        <f t="shared" si="968"/>
        <v>265-275</v>
      </c>
      <c r="AS3262" s="49" t="str">
        <f t="shared" si="962"/>
        <v>LWS-HTI</v>
      </c>
    </row>
    <row r="3263" spans="5:45" x14ac:dyDescent="0.3">
      <c r="E3263" s="15">
        <v>41003</v>
      </c>
      <c r="F3263" s="21">
        <v>6.09</v>
      </c>
      <c r="G3263" s="21">
        <v>384.70001602172903</v>
      </c>
      <c r="H3263" s="42">
        <v>1.2107294332427354</v>
      </c>
      <c r="I3263" s="35">
        <v>273.3</v>
      </c>
      <c r="J3263" s="43">
        <v>0.17405582922824303</v>
      </c>
      <c r="K3263" s="44">
        <v>0.19631054244451804</v>
      </c>
      <c r="L3263" s="26">
        <f t="shared" si="950"/>
        <v>6.0662592031608256</v>
      </c>
      <c r="M3263" s="26">
        <f t="shared" si="951"/>
        <v>0.29560989102970636</v>
      </c>
      <c r="N3263" s="96">
        <f t="shared" si="952"/>
        <v>7</v>
      </c>
      <c r="O3263" s="26">
        <f t="shared" si="953"/>
        <v>3.543390747533097E-2</v>
      </c>
      <c r="P3263" s="3">
        <f>IF(L3263&gt;'Power Curve'!$C$37,0,INDEX(Ci,$N3263,1)*POWER(1-O3263,3)+INDEX(Ci,$N3263,2)*3*O3263*POWER(1-O3263,2)+INDEX(Ci,$N3263,3)*3*POWER(O3263,2)*(1-O3263)+INDEX(Ci,$N3263,4)*POWER(O3263,3))</f>
        <v>375.69424234849612</v>
      </c>
      <c r="Q3263" s="3">
        <f>MAX(0,MIN(P3263-V3263+W3263,'Power Curve'!$C$39))</f>
        <v>386.99795870707248</v>
      </c>
      <c r="R3263" s="3">
        <f t="shared" si="954"/>
        <v>384.70001602172903</v>
      </c>
      <c r="S3263" s="3">
        <f t="shared" si="955"/>
        <v>2.2979426853434575</v>
      </c>
      <c r="T3263" s="3">
        <f t="shared" si="956"/>
        <v>2.2979426853434575</v>
      </c>
      <c r="V3263" s="37">
        <f t="array" ref="V3263">SUM(_xlfn.NORM.DIST($AD$3:$AD$1003,$L3263,$AA3263,FALSE)*WindSpeedStep*$AE$3:$AE$1003)/AG3263</f>
        <v>383.59401220706314</v>
      </c>
      <c r="W3263" s="37">
        <f t="array" ref="W3263">SUM(_xlfn.NORM.DIST($AD$3:$AD$1003,$L3263,$AB3263,FALSE)*WindSpeedStep*$AE$3:$AE$1003)/AH3263</f>
        <v>394.89772856563951</v>
      </c>
      <c r="Y3263" s="1">
        <f t="shared" si="957"/>
        <v>6</v>
      </c>
      <c r="Z3263" s="99">
        <f>IF(L3263&lt;'Power Curve'!$P$28,'Power Curve'!$Q$28,IF(L3263&gt;'Power Curve'!$P$29,'Power Curve'!$Q$29,INDEX(ReferenceTurbulence,Y3263)+(L3263-INDEX(ReferenceTurbulenceWindSpeed,Y3263))*(INDEX(ReferenceTurbulence,Y3263+1)-INDEX(ReferenceTurbulence,Y3263))/(INDEX(ReferenceTurbulenceWindSpeed,Y3263+1)-INDEX(ReferenceTurbulenceWindSpeed,Y3263))))</f>
        <v>0.12153741920615095</v>
      </c>
      <c r="AA3263" s="100">
        <f t="shared" si="963"/>
        <v>0.7372774877877285</v>
      </c>
      <c r="AB3263" s="29">
        <f t="shared" si="964"/>
        <v>1.0558677759196182</v>
      </c>
      <c r="AG3263" s="40">
        <f t="array" ref="AG3263">SUM(_xlfn.NORM.DIST($AD$3:$AD$1003,$F3263,$AA3263,FALSE)*WindSpeedStep)</f>
        <v>1.0000000000000044</v>
      </c>
      <c r="AH3263" s="40">
        <f t="array" ref="AH3263">SUM(_xlfn.NORM.DIST($AD$3:$AD$1003,$F3263,$AB3263,FALSE)*WindSpeedStep)</f>
        <v>0.99999999700956699</v>
      </c>
      <c r="AJ3263" s="47">
        <f t="shared" si="958"/>
        <v>6</v>
      </c>
      <c r="AK3263" s="83" t="b">
        <f>COUNTIF('Power Curve'!$D$2:$D$31,AJ3263)&gt;0</f>
        <v>1</v>
      </c>
      <c r="AL3263" s="83" t="b">
        <f t="shared" si="959"/>
        <v>0</v>
      </c>
      <c r="AM3263" s="83" t="b">
        <f t="shared" si="965"/>
        <v>1</v>
      </c>
      <c r="AN3263" s="47" t="str">
        <f t="shared" si="960"/>
        <v>Outer</v>
      </c>
      <c r="AO3263" s="48" t="str">
        <f t="shared" si="961"/>
        <v>0.2-0.3</v>
      </c>
      <c r="AP3263" s="49" t="str">
        <f t="shared" si="966"/>
        <v>0-1</v>
      </c>
      <c r="AQ3263" s="49" t="str">
        <f t="shared" si="967"/>
        <v>Apr</v>
      </c>
      <c r="AR3263" s="48" t="str">
        <f t="shared" si="968"/>
        <v>265-275</v>
      </c>
      <c r="AS3263" s="49" t="str">
        <f t="shared" si="962"/>
        <v>LWS-HTI</v>
      </c>
    </row>
    <row r="3264" spans="5:45" x14ac:dyDescent="0.3">
      <c r="E3264" s="15">
        <v>41003.006944444445</v>
      </c>
      <c r="F3264" s="21">
        <v>6.07</v>
      </c>
      <c r="G3264" s="21">
        <v>451.61001205444296</v>
      </c>
      <c r="H3264" s="42">
        <v>1.2111372242451599</v>
      </c>
      <c r="I3264" s="35">
        <v>275.39999999999998</v>
      </c>
      <c r="J3264" s="43">
        <v>0.16639209225700163</v>
      </c>
      <c r="K3264" s="44">
        <v>0.12110713274925664</v>
      </c>
      <c r="L3264" s="26">
        <f t="shared" si="950"/>
        <v>6.0470159244207213</v>
      </c>
      <c r="M3264" s="26">
        <f t="shared" si="951"/>
        <v>0.29263578026818021</v>
      </c>
      <c r="N3264" s="96">
        <f t="shared" si="952"/>
        <v>7</v>
      </c>
      <c r="O3264" s="26">
        <f t="shared" si="953"/>
        <v>1.5872224665303841E-2</v>
      </c>
      <c r="P3264" s="3">
        <f>IF(L3264&gt;'Power Curve'!$C$37,0,INDEX(Ci,$N3264,1)*POWER(1-O3264,3)+INDEX(Ci,$N3264,2)*3*O3264*POWER(1-O3264,2)+INDEX(Ci,$N3264,3)*3*POWER(O3264,2)*(1-O3264)+INDEX(Ci,$N3264,4)*POWER(O3264,3))</f>
        <v>371.99790225090339</v>
      </c>
      <c r="Q3264" s="3">
        <f>MAX(0,MIN(P3264-V3264+W3264,'Power Curve'!$C$39))</f>
        <v>381.1442344804006</v>
      </c>
      <c r="R3264" s="3">
        <f t="shared" si="954"/>
        <v>451.61001205444296</v>
      </c>
      <c r="S3264" s="3">
        <f t="shared" si="955"/>
        <v>-70.465777574042363</v>
      </c>
      <c r="T3264" s="3">
        <f t="shared" si="956"/>
        <v>70.465777574042363</v>
      </c>
      <c r="V3264" s="37">
        <f t="array" ref="V3264">SUM(_xlfn.NORM.DIST($AD$3:$AD$1003,$L3264,$AA3264,FALSE)*WindSpeedStep*$AE$3:$AE$1003)/AG3264</f>
        <v>379.72773100589956</v>
      </c>
      <c r="W3264" s="37">
        <f t="array" ref="W3264">SUM(_xlfn.NORM.DIST($AD$3:$AD$1003,$L3264,$AB3264,FALSE)*WindSpeedStep*$AE$3:$AE$1003)/AH3264</f>
        <v>388.87406323539676</v>
      </c>
      <c r="Y3264" s="1">
        <f t="shared" si="957"/>
        <v>6</v>
      </c>
      <c r="Z3264" s="99">
        <f>IF(L3264&lt;'Power Curve'!$P$28,'Power Curve'!$Q$28,IF(L3264&gt;'Power Curve'!$P$29,'Power Curve'!$Q$29,INDEX(ReferenceTurbulence,Y3264)+(L3264-INDEX(ReferenceTurbulenceWindSpeed,Y3264))*(INDEX(ReferenceTurbulence,Y3264+1)-INDEX(ReferenceTurbulence,Y3264))/(INDEX(ReferenceTurbulenceWindSpeed,Y3264+1)-INDEX(ReferenceTurbulenceWindSpeed,Y3264))))</f>
        <v>0.12157524582433271</v>
      </c>
      <c r="AA3264" s="100">
        <f t="shared" si="963"/>
        <v>0.73516744751510377</v>
      </c>
      <c r="AB3264" s="29">
        <f t="shared" si="964"/>
        <v>1.0061756315757706</v>
      </c>
      <c r="AG3264" s="40">
        <f t="array" ref="AG3264">SUM(_xlfn.NORM.DIST($AD$3:$AD$1003,$F3264,$AA3264,FALSE)*WindSpeedStep)</f>
        <v>1.0000000000000038</v>
      </c>
      <c r="AH3264" s="40">
        <f t="array" ref="AH3264">SUM(_xlfn.NORM.DIST($AD$3:$AD$1003,$F3264,$AB3264,FALSE)*WindSpeedStep)</f>
        <v>0.99999999941731088</v>
      </c>
      <c r="AJ3264" s="47">
        <f t="shared" si="958"/>
        <v>6</v>
      </c>
      <c r="AK3264" s="83" t="b">
        <f>COUNTIF('Power Curve'!$D$2:$D$31,AJ3264)&gt;0</f>
        <v>1</v>
      </c>
      <c r="AL3264" s="83" t="b">
        <f t="shared" si="959"/>
        <v>0</v>
      </c>
      <c r="AM3264" s="83" t="b">
        <f t="shared" si="965"/>
        <v>1</v>
      </c>
      <c r="AN3264" s="47" t="str">
        <f t="shared" si="960"/>
        <v>Outer</v>
      </c>
      <c r="AO3264" s="48" t="str">
        <f t="shared" si="961"/>
        <v>0.2-0.3</v>
      </c>
      <c r="AP3264" s="49" t="str">
        <f t="shared" si="966"/>
        <v>0-1</v>
      </c>
      <c r="AQ3264" s="49" t="str">
        <f t="shared" si="967"/>
        <v>Apr</v>
      </c>
      <c r="AR3264" s="48" t="str">
        <f t="shared" si="968"/>
        <v>275-285</v>
      </c>
      <c r="AS3264" s="49" t="str">
        <f t="shared" si="962"/>
        <v>LWS-HTI</v>
      </c>
    </row>
    <row r="3265" spans="5:45" x14ac:dyDescent="0.3">
      <c r="E3265" s="15">
        <v>41003.013888888891</v>
      </c>
      <c r="F3265" s="21">
        <v>7.32</v>
      </c>
      <c r="G3265" s="21">
        <v>530.25002670288109</v>
      </c>
      <c r="H3265" s="42">
        <v>1.2105482814093633</v>
      </c>
      <c r="I3265" s="35">
        <v>284.2</v>
      </c>
      <c r="J3265" s="43">
        <v>8.4699453551912565E-2</v>
      </c>
      <c r="K3265" s="44">
        <v>0.35102743352373467</v>
      </c>
      <c r="L3265" s="26">
        <f t="shared" si="950"/>
        <v>7.2911005911218405</v>
      </c>
      <c r="M3265" s="26">
        <f t="shared" si="951"/>
        <v>0.48491307591293548</v>
      </c>
      <c r="N3265" s="96">
        <f t="shared" si="952"/>
        <v>8</v>
      </c>
      <c r="O3265" s="26">
        <f t="shared" si="953"/>
        <v>0.27776410877273533</v>
      </c>
      <c r="P3265" s="3">
        <f>IF(L3265&gt;'Power Curve'!$C$37,0,INDEX(Ci,$N3265,1)*POWER(1-O3265,3)+INDEX(Ci,$N3265,2)*3*O3265*POWER(1-O3265,2)+INDEX(Ci,$N3265,3)*3*POWER(O3265,2)*(1-O3265)+INDEX(Ci,$N3265,4)*POWER(O3265,3))</f>
        <v>673.59135357571768</v>
      </c>
      <c r="Q3265" s="3">
        <f>MAX(0,MIN(P3265-V3265+W3265,'Power Curve'!$C$39))</f>
        <v>663.28402479080989</v>
      </c>
      <c r="R3265" s="3">
        <f t="shared" si="954"/>
        <v>530.25002670288109</v>
      </c>
      <c r="S3265" s="3">
        <f t="shared" si="955"/>
        <v>133.03399808792881</v>
      </c>
      <c r="T3265" s="3">
        <f t="shared" si="956"/>
        <v>133.03399808792881</v>
      </c>
      <c r="V3265" s="37">
        <f t="array" ref="V3265">SUM(_xlfn.NORM.DIST($AD$3:$AD$1003,$L3265,$AA3265,FALSE)*WindSpeedStep*$AE$3:$AE$1003)/AG3265</f>
        <v>669.4158450833379</v>
      </c>
      <c r="W3265" s="37">
        <f t="array" ref="W3265">SUM(_xlfn.NORM.DIST($AD$3:$AD$1003,$L3265,$AB3265,FALSE)*WindSpeedStep*$AE$3:$AE$1003)/AH3265</f>
        <v>659.10851629843012</v>
      </c>
      <c r="Y3265" s="1">
        <f t="shared" si="957"/>
        <v>7</v>
      </c>
      <c r="Z3265" s="99">
        <f>IF(L3265&lt;'Power Curve'!$P$28,'Power Curve'!$Q$28,IF(L3265&gt;'Power Curve'!$P$29,'Power Curve'!$Q$29,INDEX(ReferenceTurbulence,Y3265)+(L3265-INDEX(ReferenceTurbulenceWindSpeed,Y3265))*(INDEX(ReferenceTurbulence,Y3265+1)-INDEX(ReferenceTurbulence,Y3265))/(INDEX(ReferenceTurbulenceWindSpeed,Y3265+1)-INDEX(ReferenceTurbulenceWindSpeed,Y3265))))</f>
        <v>0.11959557693809861</v>
      </c>
      <c r="AA3265" s="100">
        <f t="shared" si="963"/>
        <v>0.87198338170892831</v>
      </c>
      <c r="AB3265" s="29">
        <f t="shared" si="964"/>
        <v>0.61755223586004659</v>
      </c>
      <c r="AG3265" s="40">
        <f t="array" ref="AG3265">SUM(_xlfn.NORM.DIST($AD$3:$AD$1003,$F3265,$AA3265,FALSE)*WindSpeedStep)</f>
        <v>1.0000000000000036</v>
      </c>
      <c r="AH3265" s="40">
        <f t="array" ref="AH3265">SUM(_xlfn.NORM.DIST($AD$3:$AD$1003,$F3265,$AB3265,FALSE)*WindSpeedStep)</f>
        <v>1.0000000000000036</v>
      </c>
      <c r="AJ3265" s="47">
        <f t="shared" si="958"/>
        <v>7</v>
      </c>
      <c r="AK3265" s="83" t="b">
        <f>COUNTIF('Power Curve'!$D$2:$D$31,AJ3265)&gt;0</f>
        <v>1</v>
      </c>
      <c r="AL3265" s="83" t="b">
        <f t="shared" si="959"/>
        <v>0</v>
      </c>
      <c r="AM3265" s="83" t="b">
        <f t="shared" si="965"/>
        <v>1</v>
      </c>
      <c r="AN3265" s="47" t="str">
        <f t="shared" si="960"/>
        <v>Outer</v>
      </c>
      <c r="AO3265" s="48" t="str">
        <f t="shared" si="961"/>
        <v>0.4-0.5</v>
      </c>
      <c r="AP3265" s="49" t="str">
        <f t="shared" si="966"/>
        <v>0-1</v>
      </c>
      <c r="AQ3265" s="49" t="str">
        <f t="shared" si="967"/>
        <v>Apr</v>
      </c>
      <c r="AR3265" s="48" t="str">
        <f t="shared" si="968"/>
        <v>275-285</v>
      </c>
      <c r="AS3265" s="49" t="str">
        <f t="shared" si="962"/>
        <v>LWS-LTI</v>
      </c>
    </row>
    <row r="3266" spans="5:45" x14ac:dyDescent="0.3">
      <c r="E3266" s="15">
        <v>41003.020833333336</v>
      </c>
      <c r="F3266" s="21">
        <v>6.88</v>
      </c>
      <c r="G3266" s="21">
        <v>639.76998519897506</v>
      </c>
      <c r="H3266" s="42">
        <v>1.2109559503713119</v>
      </c>
      <c r="I3266" s="35">
        <v>289</v>
      </c>
      <c r="J3266" s="43">
        <v>0.10319767441860465</v>
      </c>
      <c r="K3266" s="44">
        <v>0.2913042859469176</v>
      </c>
      <c r="L3266" s="26">
        <f t="shared" si="950"/>
        <v>6.8536068905105454</v>
      </c>
      <c r="M3266" s="26">
        <f t="shared" si="951"/>
        <v>0.41729701418764042</v>
      </c>
      <c r="N3266" s="96">
        <f t="shared" si="952"/>
        <v>7</v>
      </c>
      <c r="O3266" s="26">
        <f t="shared" si="953"/>
        <v>0.83580924523132327</v>
      </c>
      <c r="P3266" s="3">
        <f>IF(L3266&gt;'Power Curve'!$C$37,0,INDEX(Ci,$N3266,1)*POWER(1-O3266,3)+INDEX(Ci,$N3266,2)*3*O3266*POWER(1-O3266,2)+INDEX(Ci,$N3266,3)*3*POWER(O3266,2)*(1-O3266)+INDEX(Ci,$N3266,4)*POWER(O3266,3))</f>
        <v>558.90128417264748</v>
      </c>
      <c r="Q3266" s="3">
        <f>MAX(0,MIN(P3266-V3266+W3266,'Power Curve'!$C$39))</f>
        <v>554.11409862152175</v>
      </c>
      <c r="R3266" s="3">
        <f t="shared" si="954"/>
        <v>639.76998519897506</v>
      </c>
      <c r="S3266" s="3">
        <f t="shared" si="955"/>
        <v>-85.655886577453316</v>
      </c>
      <c r="T3266" s="3">
        <f t="shared" si="956"/>
        <v>85.655886577453316</v>
      </c>
      <c r="V3266" s="37">
        <f t="array" ref="V3266">SUM(_xlfn.NORM.DIST($AD$3:$AD$1003,$L3266,$AA3266,FALSE)*WindSpeedStep*$AE$3:$AE$1003)/AG3266</f>
        <v>557.89696491974394</v>
      </c>
      <c r="W3266" s="37">
        <f t="array" ref="W3266">SUM(_xlfn.NORM.DIST($AD$3:$AD$1003,$L3266,$AB3266,FALSE)*WindSpeedStep*$AE$3:$AE$1003)/AH3266</f>
        <v>553.10977936861821</v>
      </c>
      <c r="Y3266" s="1">
        <f t="shared" si="957"/>
        <v>6</v>
      </c>
      <c r="Z3266" s="99">
        <f>IF(L3266&lt;'Power Curve'!$P$28,'Power Curve'!$Q$28,IF(L3266&gt;'Power Curve'!$P$29,'Power Curve'!$Q$29,INDEX(ReferenceTurbulence,Y3266)+(L3266-INDEX(ReferenceTurbulenceWindSpeed,Y3266))*(INDEX(ReferenceTurbulence,Y3266+1)-INDEX(ReferenceTurbulence,Y3266))/(INDEX(ReferenceTurbulenceWindSpeed,Y3266+1)-INDEX(ReferenceTurbulenceWindSpeed,Y3266))))</f>
        <v>0.11998972555436166</v>
      </c>
      <c r="AA3266" s="100">
        <f t="shared" si="963"/>
        <v>0.82236240984984232</v>
      </c>
      <c r="AB3266" s="29">
        <f t="shared" si="964"/>
        <v>0.70727629248001267</v>
      </c>
      <c r="AG3266" s="40">
        <f t="array" ref="AG3266">SUM(_xlfn.NORM.DIST($AD$3:$AD$1003,$F3266,$AA3266,FALSE)*WindSpeedStep)</f>
        <v>1.0000000000000036</v>
      </c>
      <c r="AH3266" s="40">
        <f t="array" ref="AH3266">SUM(_xlfn.NORM.DIST($AD$3:$AD$1003,$F3266,$AB3266,FALSE)*WindSpeedStep)</f>
        <v>1.0000000000000042</v>
      </c>
      <c r="AJ3266" s="47">
        <f t="shared" si="958"/>
        <v>7</v>
      </c>
      <c r="AK3266" s="83" t="b">
        <f>COUNTIF('Power Curve'!$D$2:$D$31,AJ3266)&gt;0</f>
        <v>1</v>
      </c>
      <c r="AL3266" s="83" t="b">
        <f t="shared" si="959"/>
        <v>0</v>
      </c>
      <c r="AM3266" s="83" t="b">
        <f t="shared" si="965"/>
        <v>1</v>
      </c>
      <c r="AN3266" s="47" t="str">
        <f t="shared" si="960"/>
        <v>Inner</v>
      </c>
      <c r="AO3266" s="48" t="str">
        <f t="shared" si="961"/>
        <v>0.4-0.5</v>
      </c>
      <c r="AP3266" s="49" t="str">
        <f t="shared" si="966"/>
        <v>0-1</v>
      </c>
      <c r="AQ3266" s="49" t="str">
        <f t="shared" si="967"/>
        <v>Apr</v>
      </c>
      <c r="AR3266" s="48" t="str">
        <f t="shared" si="968"/>
        <v>285-295</v>
      </c>
      <c r="AS3266" s="49" t="str">
        <f t="shared" si="962"/>
        <v>Inner-TI</v>
      </c>
    </row>
    <row r="3267" spans="5:45" x14ac:dyDescent="0.3">
      <c r="E3267" s="15">
        <v>41003.027777777781</v>
      </c>
      <c r="F3267" s="21">
        <v>7</v>
      </c>
      <c r="G3267" s="21">
        <v>565.03998565673874</v>
      </c>
      <c r="H3267" s="42">
        <v>1.2107294332427354</v>
      </c>
      <c r="I3267" s="35">
        <v>289.39999999999998</v>
      </c>
      <c r="J3267" s="43">
        <v>0.10285714285714286</v>
      </c>
      <c r="K3267" s="44">
        <v>0.30112138253196347</v>
      </c>
      <c r="L3267" s="26">
        <f t="shared" ref="L3267:L3330" si="969">F3267*(H3267/Ref_Density)^(1/3)</f>
        <v>6.9727117277710633</v>
      </c>
      <c r="M3267" s="26">
        <f t="shared" ref="M3267:M3330" si="970">(L3267-CutInWindSpeed)/(RatedWindSpeed-CutInWindSpeed)</f>
        <v>0.435705050730191</v>
      </c>
      <c r="N3267" s="96">
        <f t="shared" ref="N3267:N3330" si="971">COUNTIF(xa,"&lt;"&amp;L3267)</f>
        <v>7</v>
      </c>
      <c r="O3267" s="26">
        <f t="shared" ref="O3267:O3330" si="972">(L3267-INDEX(xa,$N3267))/(INDEX(xb,$N3267)-INDEX(xa,$N3267))</f>
        <v>0.95688482071392067</v>
      </c>
      <c r="P3267" s="3">
        <f>IF(L3267&gt;'Power Curve'!$C$37,0,INDEX(Ci,$N3267,1)*POWER(1-O3267,3)+INDEX(Ci,$N3267,2)*3*O3267*POWER(1-O3267,2)+INDEX(Ci,$N3267,3)*3*POWER(O3267,2)*(1-O3267)+INDEX(Ci,$N3267,4)*POWER(O3267,3))</f>
        <v>589.43889085614023</v>
      </c>
      <c r="Q3267" s="3">
        <f>MAX(0,MIN(P3267-V3267+W3267,'Power Curve'!$C$39))</f>
        <v>584.45556935303125</v>
      </c>
      <c r="R3267" s="3">
        <f t="shared" ref="R3267:R3330" si="973">IF(AM3267,G3267,"")</f>
        <v>565.03998565673874</v>
      </c>
      <c r="S3267" s="3">
        <f t="shared" ref="S3267:S3330" si="974">IF(AM3267,Q3267-R3267,"")</f>
        <v>19.415583696292515</v>
      </c>
      <c r="T3267" s="3">
        <f t="shared" ref="T3267:T3330" si="975">IF(AM3267,ABS(S3267),"")</f>
        <v>19.415583696292515</v>
      </c>
      <c r="V3267" s="37">
        <f t="array" ref="V3267">SUM(_xlfn.NORM.DIST($AD$3:$AD$1003,$L3267,$AA3267,FALSE)*WindSpeedStep*$AE$3:$AE$1003)/AG3267</f>
        <v>587.16215060484365</v>
      </c>
      <c r="W3267" s="37">
        <f t="array" ref="W3267">SUM(_xlfn.NORM.DIST($AD$3:$AD$1003,$L3267,$AB3267,FALSE)*WindSpeedStep*$AE$3:$AE$1003)/AH3267</f>
        <v>582.17882910173466</v>
      </c>
      <c r="Y3267" s="1">
        <f t="shared" ref="Y3267:Y3330" si="976">COUNTIF(ReferenceTurbulenceWindSpeed,"&lt;"&amp;L3267)</f>
        <v>6</v>
      </c>
      <c r="Z3267" s="99">
        <f>IF(L3267&lt;'Power Curve'!$P$28,'Power Curve'!$Q$28,IF(L3267&gt;'Power Curve'!$P$29,'Power Curve'!$Q$29,INDEX(ReferenceTurbulence,Y3267)+(L3267-INDEX(ReferenceTurbulenceWindSpeed,Y3267))*(INDEX(ReferenceTurbulence,Y3267+1)-INDEX(ReferenceTurbulence,Y3267))/(INDEX(ReferenceTurbulenceWindSpeed,Y3267+1)-INDEX(ReferenceTurbulenceWindSpeed,Y3267))))</f>
        <v>0.11975560052486421</v>
      </c>
      <c r="AA3267" s="100">
        <f t="shared" si="963"/>
        <v>0.83502128024598721</v>
      </c>
      <c r="AB3267" s="29">
        <f t="shared" si="964"/>
        <v>0.71719320628502359</v>
      </c>
      <c r="AG3267" s="40">
        <f t="array" ref="AG3267">SUM(_xlfn.NORM.DIST($AD$3:$AD$1003,$F3267,$AA3267,FALSE)*WindSpeedStep)</f>
        <v>1.0000000000000038</v>
      </c>
      <c r="AH3267" s="40">
        <f t="array" ref="AH3267">SUM(_xlfn.NORM.DIST($AD$3:$AD$1003,$F3267,$AB3267,FALSE)*WindSpeedStep)</f>
        <v>1.0000000000000036</v>
      </c>
      <c r="AJ3267" s="47">
        <f t="shared" ref="AJ3267:AJ3330" si="977">MROUND(L3267-Centre_First_Bin,Bin_Width)+Centre_First_Bin</f>
        <v>7</v>
      </c>
      <c r="AK3267" s="83" t="b">
        <f>COUNTIF('Power Curve'!$D$2:$D$31,AJ3267)&gt;0</f>
        <v>1</v>
      </c>
      <c r="AL3267" s="83" t="b">
        <f t="shared" ref="AL3267:AL3330" si="978">(G3267&lt;0)</f>
        <v>0</v>
      </c>
      <c r="AM3267" s="83" t="b">
        <f t="shared" si="965"/>
        <v>1</v>
      </c>
      <c r="AN3267" s="47" t="str">
        <f t="shared" ref="AN3267:AN3330" si="979">IF(AM3267,IF(AND(J3267&gt;=LowerTurbLimit,J3267&lt;=UpperTurbLimit,K3267&gt;=LowerShearLimit,K3267&lt;=UpperShearLimit),"Inner","Outer"),"")</f>
        <v>Outer</v>
      </c>
      <c r="AO3267" s="48" t="str">
        <f t="shared" ref="AO3267:AO3330" si="980">IF(M3267&lt;0,"&lt;0",TEXT(MROUND(M3267+0.05,0.1)-0.1,"0.0")&amp;"-"&amp;TEXT(MROUND(M3267+0.05,0.1),"0.0"))</f>
        <v>0.4-0.5</v>
      </c>
      <c r="AP3267" s="49" t="str">
        <f t="shared" si="966"/>
        <v>0-1</v>
      </c>
      <c r="AQ3267" s="49" t="str">
        <f t="shared" si="967"/>
        <v>Apr</v>
      </c>
      <c r="AR3267" s="48" t="str">
        <f t="shared" si="968"/>
        <v>285-295</v>
      </c>
      <c r="AS3267" s="49" t="str">
        <f t="shared" ref="AS3267:AS3330" si="981">IF(AM3267,IF(M3267&lt;0.5,IF(J3267&lt;=LowerTurbLimit,"LWS-LTI",IF(J3267&gt;=UpperTurbLimit,"LWS-HTI","Inner-TI")),IF(J3267&lt;=LowerTurbLimit,"HWS-LTI",IF(J3267&gt;=UpperTurbLimit,"HWS-HTI","Inner-TI"))),"")</f>
        <v>Inner-TI</v>
      </c>
    </row>
    <row r="3268" spans="5:45" x14ac:dyDescent="0.3">
      <c r="E3268" s="15">
        <v>41003.034722222219</v>
      </c>
      <c r="F3268" s="21">
        <v>6.92</v>
      </c>
      <c r="G3268" s="21">
        <v>516.27001953125</v>
      </c>
      <c r="H3268" s="42">
        <v>1.2103219189134524</v>
      </c>
      <c r="I3268" s="35">
        <v>289.89999999999998</v>
      </c>
      <c r="J3268" s="43">
        <v>7.6589595375722547E-2</v>
      </c>
      <c r="K3268" s="44">
        <v>0.38117437280012328</v>
      </c>
      <c r="L3268" s="26">
        <f t="shared" si="969"/>
        <v>6.8922501423456843</v>
      </c>
      <c r="M3268" s="26">
        <f t="shared" si="970"/>
        <v>0.42326945332836391</v>
      </c>
      <c r="N3268" s="96">
        <f t="shared" si="971"/>
        <v>7</v>
      </c>
      <c r="O3268" s="26">
        <f t="shared" si="972"/>
        <v>0.87509189791002651</v>
      </c>
      <c r="P3268" s="3">
        <f>IF(L3268&gt;'Power Curve'!$C$37,0,INDEX(Ci,$N3268,1)*POWER(1-O3268,3)+INDEX(Ci,$N3268,2)*3*O3268*POWER(1-O3268,2)+INDEX(Ci,$N3268,3)*3*POWER(O3268,2)*(1-O3268)+INDEX(Ci,$N3268,4)*POWER(O3268,3))</f>
        <v>568.79493591039375</v>
      </c>
      <c r="Q3268" s="3">
        <f>MAX(0,MIN(P3268-V3268+W3268,'Power Curve'!$C$39))</f>
        <v>557.54564071801553</v>
      </c>
      <c r="R3268" s="3">
        <f t="shared" si="973"/>
        <v>516.27001953125</v>
      </c>
      <c r="S3268" s="3">
        <f t="shared" si="974"/>
        <v>41.275621186765534</v>
      </c>
      <c r="T3268" s="3">
        <f t="shared" si="975"/>
        <v>41.275621186765534</v>
      </c>
      <c r="V3268" s="37">
        <f t="array" ref="V3268">SUM(_xlfn.NORM.DIST($AD$3:$AD$1003,$L3268,$AA3268,FALSE)*WindSpeedStep*$AE$3:$AE$1003)/AG3268</f>
        <v>567.30660745473062</v>
      </c>
      <c r="W3268" s="37">
        <f t="array" ref="W3268">SUM(_xlfn.NORM.DIST($AD$3:$AD$1003,$L3268,$AB3268,FALSE)*WindSpeedStep*$AE$3:$AE$1003)/AH3268</f>
        <v>556.05731226235241</v>
      </c>
      <c r="Y3268" s="1">
        <f t="shared" si="976"/>
        <v>6</v>
      </c>
      <c r="Z3268" s="99">
        <f>IF(L3268&lt;'Power Curve'!$P$28,'Power Curve'!$Q$28,IF(L3268&gt;'Power Curve'!$P$29,'Power Curve'!$Q$29,INDEX(ReferenceTurbulence,Y3268)+(L3268-INDEX(ReferenceTurbulenceWindSpeed,Y3268))*(INDEX(ReferenceTurbulence,Y3268+1)-INDEX(ReferenceTurbulence,Y3268))/(INDEX(ReferenceTurbulenceWindSpeed,Y3268+1)-INDEX(ReferenceTurbulenceWindSpeed,Y3268))))</f>
        <v>0.11991376430304833</v>
      </c>
      <c r="AA3268" s="100">
        <f t="shared" ref="AA3268:AA3331" si="982">Z3268*L3268</f>
        <v>0.82647565908689169</v>
      </c>
      <c r="AB3268" s="29">
        <f t="shared" ref="AB3268:AB3331" si="983">L3268*J3268</f>
        <v>0.52787464963052211</v>
      </c>
      <c r="AG3268" s="40">
        <f t="array" ref="AG3268">SUM(_xlfn.NORM.DIST($AD$3:$AD$1003,$F3268,$AA3268,FALSE)*WindSpeedStep)</f>
        <v>1.0000000000000042</v>
      </c>
      <c r="AH3268" s="40">
        <f t="array" ref="AH3268">SUM(_xlfn.NORM.DIST($AD$3:$AD$1003,$F3268,$AB3268,FALSE)*WindSpeedStep)</f>
        <v>1.0000000000000033</v>
      </c>
      <c r="AJ3268" s="47">
        <f t="shared" si="977"/>
        <v>7</v>
      </c>
      <c r="AK3268" s="83" t="b">
        <f>COUNTIF('Power Curve'!$D$2:$D$31,AJ3268)&gt;0</f>
        <v>1</v>
      </c>
      <c r="AL3268" s="83" t="b">
        <f t="shared" si="978"/>
        <v>0</v>
      </c>
      <c r="AM3268" s="83" t="b">
        <f t="shared" ref="AM3268:AM3331" si="984">AND(AK3268,NOT(AL3268))</f>
        <v>1</v>
      </c>
      <c r="AN3268" s="47" t="str">
        <f t="shared" si="979"/>
        <v>Outer</v>
      </c>
      <c r="AO3268" s="48" t="str">
        <f t="shared" si="980"/>
        <v>0.4-0.5</v>
      </c>
      <c r="AP3268" s="49" t="str">
        <f t="shared" ref="AP3268:AP3331" si="985">IF(AM3268,HOUR(E3268)&amp;"-"&amp;HOUR(E3268)+1,"")</f>
        <v>0-1</v>
      </c>
      <c r="AQ3268" s="49" t="str">
        <f t="shared" ref="AQ3268:AQ3331" si="986">IF(AM3268,TEXT(E3268,"mmm"),"")</f>
        <v>Apr</v>
      </c>
      <c r="AR3268" s="48" t="str">
        <f t="shared" ref="AR3268:AR3331" si="987">IF(AM3268,IF(OR(I3268&lt;5,I3268&gt;=355),"355-5",MROUND(I3268,10)-5&amp;"-"&amp;MROUND(I3268,10)+5),"")</f>
        <v>285-295</v>
      </c>
      <c r="AS3268" s="49" t="str">
        <f t="shared" si="981"/>
        <v>LWS-LTI</v>
      </c>
    </row>
    <row r="3269" spans="5:45" x14ac:dyDescent="0.3">
      <c r="E3269" s="15">
        <v>41003.041666666664</v>
      </c>
      <c r="F3269" s="21">
        <v>7.58</v>
      </c>
      <c r="G3269" s="21">
        <v>743.6099929809568</v>
      </c>
      <c r="H3269" s="42">
        <v>1.2099509618828099</v>
      </c>
      <c r="I3269" s="35">
        <v>291.89999999999998</v>
      </c>
      <c r="J3269" s="43">
        <v>6.7282321899736153E-2</v>
      </c>
      <c r="K3269" s="44">
        <v>0.37344514687283242</v>
      </c>
      <c r="L3269" s="26">
        <f t="shared" si="969"/>
        <v>7.5488320967865716</v>
      </c>
      <c r="M3269" s="26">
        <f t="shared" si="970"/>
        <v>0.52474631093147361</v>
      </c>
      <c r="N3269" s="96">
        <f t="shared" si="971"/>
        <v>8</v>
      </c>
      <c r="O3269" s="26">
        <f t="shared" si="972"/>
        <v>0.53716601445527212</v>
      </c>
      <c r="P3269" s="3">
        <f>IF(L3269&gt;'Power Curve'!$C$37,0,INDEX(Ci,$N3269,1)*POWER(1-O3269,3)+INDEX(Ci,$N3269,2)*3*O3269*POWER(1-O3269,2)+INDEX(Ci,$N3269,3)*3*POWER(O3269,2)*(1-O3269)+INDEX(Ci,$N3269,4)*POWER(O3269,3))</f>
        <v>745.81723667713038</v>
      </c>
      <c r="Q3269" s="3">
        <f>MAX(0,MIN(P3269-V3269+W3269,'Power Curve'!$C$39))</f>
        <v>730.78201381827512</v>
      </c>
      <c r="R3269" s="3">
        <f t="shared" si="973"/>
        <v>743.6099929809568</v>
      </c>
      <c r="S3269" s="3">
        <f t="shared" si="974"/>
        <v>-12.827979162681686</v>
      </c>
      <c r="T3269" s="3">
        <f t="shared" si="975"/>
        <v>12.827979162681686</v>
      </c>
      <c r="V3269" s="37">
        <f t="array" ref="V3269">SUM(_xlfn.NORM.DIST($AD$3:$AD$1003,$L3269,$AA3269,FALSE)*WindSpeedStep*$AE$3:$AE$1003)/AG3269</f>
        <v>740.26027121842912</v>
      </c>
      <c r="W3269" s="37">
        <f t="array" ref="W3269">SUM(_xlfn.NORM.DIST($AD$3:$AD$1003,$L3269,$AB3269,FALSE)*WindSpeedStep*$AE$3:$AE$1003)/AH3269</f>
        <v>725.22504835957386</v>
      </c>
      <c r="Y3269" s="1">
        <f t="shared" si="976"/>
        <v>7</v>
      </c>
      <c r="Z3269" s="99">
        <f>IF(L3269&lt;'Power Curve'!$P$28,'Power Curve'!$Q$28,IF(L3269&gt;'Power Curve'!$P$29,'Power Curve'!$Q$29,INDEX(ReferenceTurbulence,Y3269)+(L3269-INDEX(ReferenceTurbulenceWindSpeed,Y3269))*(INDEX(ReferenceTurbulence,Y3269+1)-INDEX(ReferenceTurbulence,Y3269))/(INDEX(ReferenceTurbulenceWindSpeed,Y3269+1)-INDEX(ReferenceTurbulenceWindSpeed,Y3269))))</f>
        <v>0.11952399280131194</v>
      </c>
      <c r="AA3269" s="100">
        <f t="shared" si="982"/>
        <v>0.90226655319463078</v>
      </c>
      <c r="AB3269" s="29">
        <f t="shared" si="983"/>
        <v>0.50790295110305428</v>
      </c>
      <c r="AG3269" s="40">
        <f t="array" ref="AG3269">SUM(_xlfn.NORM.DIST($AD$3:$AD$1003,$F3269,$AA3269,FALSE)*WindSpeedStep)</f>
        <v>1.0000000000000036</v>
      </c>
      <c r="AH3269" s="40">
        <f t="array" ref="AH3269">SUM(_xlfn.NORM.DIST($AD$3:$AD$1003,$F3269,$AB3269,FALSE)*WindSpeedStep)</f>
        <v>1.000000000000004</v>
      </c>
      <c r="AJ3269" s="47">
        <f t="shared" si="977"/>
        <v>8</v>
      </c>
      <c r="AK3269" s="83" t="b">
        <f>COUNTIF('Power Curve'!$D$2:$D$31,AJ3269)&gt;0</f>
        <v>1</v>
      </c>
      <c r="AL3269" s="83" t="b">
        <f t="shared" si="978"/>
        <v>0</v>
      </c>
      <c r="AM3269" s="83" t="b">
        <f t="shared" si="984"/>
        <v>1</v>
      </c>
      <c r="AN3269" s="47" t="str">
        <f t="shared" si="979"/>
        <v>Outer</v>
      </c>
      <c r="AO3269" s="48" t="str">
        <f t="shared" si="980"/>
        <v>0.5-0.6</v>
      </c>
      <c r="AP3269" s="49" t="str">
        <f t="shared" si="985"/>
        <v>1-2</v>
      </c>
      <c r="AQ3269" s="49" t="str">
        <f t="shared" si="986"/>
        <v>Apr</v>
      </c>
      <c r="AR3269" s="48" t="str">
        <f t="shared" si="987"/>
        <v>285-295</v>
      </c>
      <c r="AS3269" s="49" t="str">
        <f t="shared" si="981"/>
        <v>HWS-LTI</v>
      </c>
    </row>
    <row r="3270" spans="5:45" x14ac:dyDescent="0.3">
      <c r="E3270" s="15">
        <v>41003.048611111109</v>
      </c>
      <c r="F3270" s="21">
        <v>7.69</v>
      </c>
      <c r="G3270" s="21">
        <v>748.34001731872581</v>
      </c>
      <c r="H3270" s="42">
        <v>1.2096343029117878</v>
      </c>
      <c r="I3270" s="35">
        <v>290.5</v>
      </c>
      <c r="J3270" s="43">
        <v>7.412223667100129E-2</v>
      </c>
      <c r="K3270" s="44">
        <v>0.34186908395110538</v>
      </c>
      <c r="L3270" s="26">
        <f t="shared" si="969"/>
        <v>7.6577116365991955</v>
      </c>
      <c r="M3270" s="26">
        <f t="shared" si="970"/>
        <v>0.54157399479139079</v>
      </c>
      <c r="N3270" s="96">
        <f t="shared" si="971"/>
        <v>8</v>
      </c>
      <c r="O3270" s="26">
        <f t="shared" si="972"/>
        <v>0.64675122036320942</v>
      </c>
      <c r="P3270" s="3">
        <f>IF(L3270&gt;'Power Curve'!$C$37,0,INDEX(Ci,$N3270,1)*POWER(1-O3270,3)+INDEX(Ci,$N3270,2)*3*O3270*POWER(1-O3270,2)+INDEX(Ci,$N3270,3)*3*POWER(O3270,2)*(1-O3270)+INDEX(Ci,$N3270,4)*POWER(O3270,3))</f>
        <v>777.1928781337316</v>
      </c>
      <c r="Q3270" s="3">
        <f>MAX(0,MIN(P3270-V3270+W3270,'Power Curve'!$C$39))</f>
        <v>762.90136944056951</v>
      </c>
      <c r="R3270" s="3">
        <f t="shared" si="973"/>
        <v>748.34001731872581</v>
      </c>
      <c r="S3270" s="3">
        <f t="shared" si="974"/>
        <v>14.561352121843697</v>
      </c>
      <c r="T3270" s="3">
        <f t="shared" si="975"/>
        <v>14.561352121843697</v>
      </c>
      <c r="V3270" s="37">
        <f t="array" ref="V3270">SUM(_xlfn.NORM.DIST($AD$3:$AD$1003,$L3270,$AA3270,FALSE)*WindSpeedStep*$AE$3:$AE$1003)/AG3270</f>
        <v>771.36259677819805</v>
      </c>
      <c r="W3270" s="37">
        <f t="array" ref="W3270">SUM(_xlfn.NORM.DIST($AD$3:$AD$1003,$L3270,$AB3270,FALSE)*WindSpeedStep*$AE$3:$AE$1003)/AH3270</f>
        <v>757.07108808503597</v>
      </c>
      <c r="Y3270" s="1">
        <f t="shared" si="976"/>
        <v>7</v>
      </c>
      <c r="Z3270" s="99">
        <f>IF(L3270&lt;'Power Curve'!$P$28,'Power Curve'!$Q$28,IF(L3270&gt;'Power Curve'!$P$29,'Power Curve'!$Q$29,INDEX(ReferenceTurbulence,Y3270)+(L3270-INDEX(ReferenceTurbulenceWindSpeed,Y3270))*(INDEX(ReferenceTurbulence,Y3270+1)-INDEX(ReferenceTurbulence,Y3270))/(INDEX(ReferenceTurbulenceWindSpeed,Y3270+1)-INDEX(ReferenceTurbulenceWindSpeed,Y3270))))</f>
        <v>0.11949375184240739</v>
      </c>
      <c r="AA3270" s="100">
        <f t="shared" si="982"/>
        <v>0.91504869398449962</v>
      </c>
      <c r="AB3270" s="29">
        <f t="shared" si="983"/>
        <v>0.56760671428628617</v>
      </c>
      <c r="AG3270" s="40">
        <f t="array" ref="AG3270">SUM(_xlfn.NORM.DIST($AD$3:$AD$1003,$F3270,$AA3270,FALSE)*WindSpeedStep)</f>
        <v>1.0000000000000031</v>
      </c>
      <c r="AH3270" s="40">
        <f t="array" ref="AH3270">SUM(_xlfn.NORM.DIST($AD$3:$AD$1003,$F3270,$AB3270,FALSE)*WindSpeedStep)</f>
        <v>1.0000000000000033</v>
      </c>
      <c r="AJ3270" s="47">
        <f t="shared" si="977"/>
        <v>8</v>
      </c>
      <c r="AK3270" s="83" t="b">
        <f>COUNTIF('Power Curve'!$D$2:$D$31,AJ3270)&gt;0</f>
        <v>1</v>
      </c>
      <c r="AL3270" s="83" t="b">
        <f t="shared" si="978"/>
        <v>0</v>
      </c>
      <c r="AM3270" s="83" t="b">
        <f t="shared" si="984"/>
        <v>1</v>
      </c>
      <c r="AN3270" s="47" t="str">
        <f t="shared" si="979"/>
        <v>Outer</v>
      </c>
      <c r="AO3270" s="48" t="str">
        <f t="shared" si="980"/>
        <v>0.5-0.6</v>
      </c>
      <c r="AP3270" s="49" t="str">
        <f t="shared" si="985"/>
        <v>1-2</v>
      </c>
      <c r="AQ3270" s="49" t="str">
        <f t="shared" si="986"/>
        <v>Apr</v>
      </c>
      <c r="AR3270" s="48" t="str">
        <f t="shared" si="987"/>
        <v>285-295</v>
      </c>
      <c r="AS3270" s="49" t="str">
        <f t="shared" si="981"/>
        <v>HWS-LTI</v>
      </c>
    </row>
    <row r="3271" spans="5:45" x14ac:dyDescent="0.3">
      <c r="E3271" s="15">
        <v>41003.055555555555</v>
      </c>
      <c r="F3271" s="21">
        <v>7.37</v>
      </c>
      <c r="G3271" s="21">
        <v>681.4399995803833</v>
      </c>
      <c r="H3271" s="42">
        <v>1.2100956388999731</v>
      </c>
      <c r="I3271" s="35">
        <v>288.8</v>
      </c>
      <c r="J3271" s="43">
        <v>9.2265943012211679E-2</v>
      </c>
      <c r="K3271" s="44">
        <v>0.36332354841294839</v>
      </c>
      <c r="L3271" s="26">
        <f t="shared" si="969"/>
        <v>7.3399881180814619</v>
      </c>
      <c r="M3271" s="26">
        <f t="shared" si="970"/>
        <v>0.49246880079738525</v>
      </c>
      <c r="N3271" s="96">
        <f t="shared" si="971"/>
        <v>8</v>
      </c>
      <c r="O3271" s="26">
        <f t="shared" si="972"/>
        <v>0.32696848378588905</v>
      </c>
      <c r="P3271" s="3">
        <f>IF(L3271&gt;'Power Curve'!$C$37,0,INDEX(Ci,$N3271,1)*POWER(1-O3271,3)+INDEX(Ci,$N3271,2)*3*O3271*POWER(1-O3271,2)+INDEX(Ci,$N3271,3)*3*POWER(O3271,2)*(1-O3271)+INDEX(Ci,$N3271,4)*POWER(O3271,3))</f>
        <v>687.04028480704392</v>
      </c>
      <c r="Q3271" s="3">
        <f>MAX(0,MIN(P3271-V3271+W3271,'Power Curve'!$C$39))</f>
        <v>678.49596931826875</v>
      </c>
      <c r="R3271" s="3">
        <f t="shared" si="973"/>
        <v>681.4399995803833</v>
      </c>
      <c r="S3271" s="3">
        <f t="shared" si="974"/>
        <v>-2.944030262114552</v>
      </c>
      <c r="T3271" s="3">
        <f t="shared" si="975"/>
        <v>2.944030262114552</v>
      </c>
      <c r="V3271" s="37">
        <f t="array" ref="V3271">SUM(_xlfn.NORM.DIST($AD$3:$AD$1003,$L3271,$AA3271,FALSE)*WindSpeedStep*$AE$3:$AE$1003)/AG3271</f>
        <v>682.55767958488741</v>
      </c>
      <c r="W3271" s="37">
        <f t="array" ref="W3271">SUM(_xlfn.NORM.DIST($AD$3:$AD$1003,$L3271,$AB3271,FALSE)*WindSpeedStep*$AE$3:$AE$1003)/AH3271</f>
        <v>674.01336409611224</v>
      </c>
      <c r="Y3271" s="1">
        <f t="shared" si="976"/>
        <v>7</v>
      </c>
      <c r="Z3271" s="99">
        <f>IF(L3271&lt;'Power Curve'!$P$28,'Power Curve'!$Q$28,IF(L3271&gt;'Power Curve'!$P$29,'Power Curve'!$Q$29,INDEX(ReferenceTurbulence,Y3271)+(L3271-INDEX(ReferenceTurbulenceWindSpeed,Y3271))*(INDEX(ReferenceTurbulence,Y3271+1)-INDEX(ReferenceTurbulence,Y3271))/(INDEX(ReferenceTurbulenceWindSpeed,Y3271+1)-INDEX(ReferenceTurbulenceWindSpeed,Y3271))))</f>
        <v>0.11958199857712945</v>
      </c>
      <c r="AA3271" s="100">
        <f t="shared" si="982"/>
        <v>0.87773044869256445</v>
      </c>
      <c r="AB3271" s="29">
        <f t="shared" si="983"/>
        <v>0.67723092541321506</v>
      </c>
      <c r="AG3271" s="40">
        <f t="array" ref="AG3271">SUM(_xlfn.NORM.DIST($AD$3:$AD$1003,$F3271,$AA3271,FALSE)*WindSpeedStep)</f>
        <v>1.0000000000000031</v>
      </c>
      <c r="AH3271" s="40">
        <f t="array" ref="AH3271">SUM(_xlfn.NORM.DIST($AD$3:$AD$1003,$F3271,$AB3271,FALSE)*WindSpeedStep)</f>
        <v>1.0000000000000036</v>
      </c>
      <c r="AJ3271" s="47">
        <f t="shared" si="977"/>
        <v>7</v>
      </c>
      <c r="AK3271" s="83" t="b">
        <f>COUNTIF('Power Curve'!$D$2:$D$31,AJ3271)&gt;0</f>
        <v>1</v>
      </c>
      <c r="AL3271" s="83" t="b">
        <f t="shared" si="978"/>
        <v>0</v>
      </c>
      <c r="AM3271" s="83" t="b">
        <f t="shared" si="984"/>
        <v>1</v>
      </c>
      <c r="AN3271" s="47" t="str">
        <f t="shared" si="979"/>
        <v>Outer</v>
      </c>
      <c r="AO3271" s="48" t="str">
        <f t="shared" si="980"/>
        <v>0.4-0.5</v>
      </c>
      <c r="AP3271" s="49" t="str">
        <f t="shared" si="985"/>
        <v>1-2</v>
      </c>
      <c r="AQ3271" s="49" t="str">
        <f t="shared" si="986"/>
        <v>Apr</v>
      </c>
      <c r="AR3271" s="48" t="str">
        <f t="shared" si="987"/>
        <v>285-295</v>
      </c>
      <c r="AS3271" s="49" t="str">
        <f t="shared" si="981"/>
        <v>LWS-LTI</v>
      </c>
    </row>
    <row r="3272" spans="5:45" x14ac:dyDescent="0.3">
      <c r="E3272" s="15">
        <v>41003.0625</v>
      </c>
      <c r="F3272" s="21">
        <v>7.76</v>
      </c>
      <c r="G3272" s="21">
        <v>739.28999710083031</v>
      </c>
      <c r="H3272" s="42">
        <v>1.2092817348291036</v>
      </c>
      <c r="I3272" s="35">
        <v>284.8</v>
      </c>
      <c r="J3272" s="43">
        <v>0.14819587628865979</v>
      </c>
      <c r="K3272" s="44">
        <v>0.45323768353302324</v>
      </c>
      <c r="L3272" s="26">
        <f t="shared" si="969"/>
        <v>7.7266668897944317</v>
      </c>
      <c r="M3272" s="26">
        <f t="shared" si="970"/>
        <v>0.55223125145547003</v>
      </c>
      <c r="N3272" s="96">
        <f t="shared" si="971"/>
        <v>8</v>
      </c>
      <c r="O3272" s="26">
        <f t="shared" si="972"/>
        <v>0.71615338382604388</v>
      </c>
      <c r="P3272" s="3">
        <f>IF(L3272&gt;'Power Curve'!$C$37,0,INDEX(Ci,$N3272,1)*POWER(1-O3272,3)+INDEX(Ci,$N3272,2)*3*O3272*POWER(1-O3272,2)+INDEX(Ci,$N3272,3)*3*POWER(O3272,2)*(1-O3272)+INDEX(Ci,$N3272,4)*POWER(O3272,3))</f>
        <v>797.27905425443123</v>
      </c>
      <c r="Q3272" s="3">
        <f>MAX(0,MIN(P3272-V3272+W3272,'Power Curve'!$C$39))</f>
        <v>810.16063679634601</v>
      </c>
      <c r="R3272" s="3">
        <f t="shared" si="973"/>
        <v>739.28999710083031</v>
      </c>
      <c r="S3272" s="3">
        <f t="shared" si="974"/>
        <v>70.870639695515706</v>
      </c>
      <c r="T3272" s="3">
        <f t="shared" si="975"/>
        <v>70.870639695515706</v>
      </c>
      <c r="V3272" s="37">
        <f t="array" ref="V3272">SUM(_xlfn.NORM.DIST($AD$3:$AD$1003,$L3272,$AA3272,FALSE)*WindSpeedStep*$AE$3:$AE$1003)/AG3272</f>
        <v>791.4264099315775</v>
      </c>
      <c r="W3272" s="37">
        <f t="array" ref="W3272">SUM(_xlfn.NORM.DIST($AD$3:$AD$1003,$L3272,$AB3272,FALSE)*WindSpeedStep*$AE$3:$AE$1003)/AH3272</f>
        <v>804.30799247349228</v>
      </c>
      <c r="Y3272" s="1">
        <f t="shared" si="976"/>
        <v>7</v>
      </c>
      <c r="Z3272" s="99">
        <f>IF(L3272&lt;'Power Curve'!$P$28,'Power Curve'!$Q$28,IF(L3272&gt;'Power Curve'!$P$29,'Power Curve'!$Q$29,INDEX(ReferenceTurbulence,Y3272)+(L3272-INDEX(ReferenceTurbulenceWindSpeed,Y3272))*(INDEX(ReferenceTurbulence,Y3272+1)-INDEX(ReferenceTurbulence,Y3272))/(INDEX(ReferenceTurbulenceWindSpeed,Y3272+1)-INDEX(ReferenceTurbulenceWindSpeed,Y3272))))</f>
        <v>0.11947459973190326</v>
      </c>
      <c r="AA3272" s="100">
        <f t="shared" si="982"/>
        <v>0.92314043391993961</v>
      </c>
      <c r="AB3272" s="29">
        <f t="shared" si="983"/>
        <v>1.1450601705236594</v>
      </c>
      <c r="AG3272" s="40">
        <f t="array" ref="AG3272">SUM(_xlfn.NORM.DIST($AD$3:$AD$1003,$F3272,$AA3272,FALSE)*WindSpeedStep)</f>
        <v>1.0000000000000038</v>
      </c>
      <c r="AH3272" s="40">
        <f t="array" ref="AH3272">SUM(_xlfn.NORM.DIST($AD$3:$AD$1003,$F3272,$AB3272,FALSE)*WindSpeedStep)</f>
        <v>0.99999999999553812</v>
      </c>
      <c r="AJ3272" s="47">
        <f t="shared" si="977"/>
        <v>8</v>
      </c>
      <c r="AK3272" s="83" t="b">
        <f>COUNTIF('Power Curve'!$D$2:$D$31,AJ3272)&gt;0</f>
        <v>1</v>
      </c>
      <c r="AL3272" s="83" t="b">
        <f t="shared" si="978"/>
        <v>0</v>
      </c>
      <c r="AM3272" s="83" t="b">
        <f t="shared" si="984"/>
        <v>1</v>
      </c>
      <c r="AN3272" s="47" t="str">
        <f t="shared" si="979"/>
        <v>Outer</v>
      </c>
      <c r="AO3272" s="48" t="str">
        <f t="shared" si="980"/>
        <v>0.5-0.6</v>
      </c>
      <c r="AP3272" s="49" t="str">
        <f t="shared" si="985"/>
        <v>1-2</v>
      </c>
      <c r="AQ3272" s="49" t="str">
        <f t="shared" si="986"/>
        <v>Apr</v>
      </c>
      <c r="AR3272" s="48" t="str">
        <f t="shared" si="987"/>
        <v>275-285</v>
      </c>
      <c r="AS3272" s="49" t="str">
        <f t="shared" si="981"/>
        <v>HWS-HTI</v>
      </c>
    </row>
    <row r="3273" spans="5:45" x14ac:dyDescent="0.3">
      <c r="E3273" s="15">
        <v>41003.069444444445</v>
      </c>
      <c r="F3273" s="21">
        <v>7.84</v>
      </c>
      <c r="G3273" s="21">
        <v>717.98997116088867</v>
      </c>
      <c r="H3273" s="42">
        <v>1.2083693270689166</v>
      </c>
      <c r="I3273" s="35">
        <v>286.7</v>
      </c>
      <c r="J3273" s="43">
        <v>0.13903061224489796</v>
      </c>
      <c r="K3273" s="44">
        <v>0.46119288612758608</v>
      </c>
      <c r="L3273" s="26">
        <f t="shared" si="969"/>
        <v>7.8043594551115696</v>
      </c>
      <c r="M3273" s="26">
        <f t="shared" si="970"/>
        <v>0.56423888787341137</v>
      </c>
      <c r="N3273" s="96">
        <f t="shared" si="971"/>
        <v>8</v>
      </c>
      <c r="O3273" s="26">
        <f t="shared" si="972"/>
        <v>0.79434948735887023</v>
      </c>
      <c r="P3273" s="3">
        <f>IF(L3273&gt;'Power Curve'!$C$37,0,INDEX(Ci,$N3273,1)*POWER(1-O3273,3)+INDEX(Ci,$N3273,2)*3*O3273*POWER(1-O3273,2)+INDEX(Ci,$N3273,3)*3*POWER(O3273,2)*(1-O3273)+INDEX(Ci,$N3273,4)*POWER(O3273,3))</f>
        <v>820.08335868891265</v>
      </c>
      <c r="Q3273" s="3">
        <f>MAX(0,MIN(P3273-V3273+W3273,'Power Curve'!$C$39))</f>
        <v>828.85301161703501</v>
      </c>
      <c r="R3273" s="3">
        <f t="shared" si="973"/>
        <v>717.98997116088867</v>
      </c>
      <c r="S3273" s="3">
        <f t="shared" si="974"/>
        <v>110.86304045614634</v>
      </c>
      <c r="T3273" s="3">
        <f t="shared" si="975"/>
        <v>110.86304045614634</v>
      </c>
      <c r="V3273" s="37">
        <f t="array" ref="V3273">SUM(_xlfn.NORM.DIST($AD$3:$AD$1003,$L3273,$AA3273,FALSE)*WindSpeedStep*$AE$3:$AE$1003)/AG3273</f>
        <v>814.37426513898117</v>
      </c>
      <c r="W3273" s="37">
        <f t="array" ref="W3273">SUM(_xlfn.NORM.DIST($AD$3:$AD$1003,$L3273,$AB3273,FALSE)*WindSpeedStep*$AE$3:$AE$1003)/AH3273</f>
        <v>823.14391806710353</v>
      </c>
      <c r="Y3273" s="1">
        <f t="shared" si="976"/>
        <v>7</v>
      </c>
      <c r="Z3273" s="99">
        <f>IF(L3273&lt;'Power Curve'!$P$28,'Power Curve'!$Q$28,IF(L3273&gt;'Power Curve'!$P$29,'Power Curve'!$Q$29,INDEX(ReferenceTurbulence,Y3273)+(L3273-INDEX(ReferenceTurbulenceWindSpeed,Y3273))*(INDEX(ReferenceTurbulence,Y3273+1)-INDEX(ReferenceTurbulence,Y3273))/(INDEX(ReferenceTurbulenceWindSpeed,Y3273+1)-INDEX(ReferenceTurbulenceWindSpeed,Y3273))))</f>
        <v>0.11945302085970204</v>
      </c>
      <c r="AA3273" s="100">
        <f t="shared" si="982"/>
        <v>0.93225431278805515</v>
      </c>
      <c r="AB3273" s="29">
        <f t="shared" si="983"/>
        <v>1.0850448732234197</v>
      </c>
      <c r="AG3273" s="40">
        <f t="array" ref="AG3273">SUM(_xlfn.NORM.DIST($AD$3:$AD$1003,$F3273,$AA3273,FALSE)*WindSpeedStep)</f>
        <v>1.0000000000000031</v>
      </c>
      <c r="AH3273" s="40">
        <f t="array" ref="AH3273">SUM(_xlfn.NORM.DIST($AD$3:$AD$1003,$F3273,$AB3273,FALSE)*WindSpeedStep)</f>
        <v>0.99999999999982958</v>
      </c>
      <c r="AJ3273" s="47">
        <f t="shared" si="977"/>
        <v>8</v>
      </c>
      <c r="AK3273" s="83" t="b">
        <f>COUNTIF('Power Curve'!$D$2:$D$31,AJ3273)&gt;0</f>
        <v>1</v>
      </c>
      <c r="AL3273" s="83" t="b">
        <f t="shared" si="978"/>
        <v>0</v>
      </c>
      <c r="AM3273" s="83" t="b">
        <f t="shared" si="984"/>
        <v>1</v>
      </c>
      <c r="AN3273" s="47" t="str">
        <f t="shared" si="979"/>
        <v>Outer</v>
      </c>
      <c r="AO3273" s="48" t="str">
        <f t="shared" si="980"/>
        <v>0.5-0.6</v>
      </c>
      <c r="AP3273" s="49" t="str">
        <f t="shared" si="985"/>
        <v>1-2</v>
      </c>
      <c r="AQ3273" s="49" t="str">
        <f t="shared" si="986"/>
        <v>Apr</v>
      </c>
      <c r="AR3273" s="48" t="str">
        <f t="shared" si="987"/>
        <v>285-295</v>
      </c>
      <c r="AS3273" s="49" t="str">
        <f t="shared" si="981"/>
        <v>Inner-TI</v>
      </c>
    </row>
    <row r="3274" spans="5:45" x14ac:dyDescent="0.3">
      <c r="E3274" s="15">
        <v>41003.076388888891</v>
      </c>
      <c r="F3274" s="21">
        <v>7.66</v>
      </c>
      <c r="G3274" s="21">
        <v>872.02997207641602</v>
      </c>
      <c r="H3274" s="42">
        <v>1.2083693270689166</v>
      </c>
      <c r="I3274" s="35">
        <v>284.3</v>
      </c>
      <c r="J3274" s="43">
        <v>0.11488250652741515</v>
      </c>
      <c r="K3274" s="44">
        <v>0.40922906098758216</v>
      </c>
      <c r="L3274" s="26">
        <f t="shared" si="969"/>
        <v>7.6251777329278863</v>
      </c>
      <c r="M3274" s="26">
        <f t="shared" si="970"/>
        <v>0.53654577510335799</v>
      </c>
      <c r="N3274" s="96">
        <f t="shared" si="971"/>
        <v>8</v>
      </c>
      <c r="O3274" s="26">
        <f t="shared" si="972"/>
        <v>0.61400645914411345</v>
      </c>
      <c r="P3274" s="3">
        <f>IF(L3274&gt;'Power Curve'!$C$37,0,INDEX(Ci,$N3274,1)*POWER(1-O3274,3)+INDEX(Ci,$N3274,2)*3*O3274*POWER(1-O3274,2)+INDEX(Ci,$N3274,3)*3*POWER(O3274,2)*(1-O3274)+INDEX(Ci,$N3274,4)*POWER(O3274,3))</f>
        <v>767.77164289595032</v>
      </c>
      <c r="Q3274" s="3">
        <f>MAX(0,MIN(P3274-V3274+W3274,'Power Curve'!$C$39))</f>
        <v>765.96102990529016</v>
      </c>
      <c r="R3274" s="3">
        <f t="shared" si="973"/>
        <v>872.02997207641602</v>
      </c>
      <c r="S3274" s="3">
        <f t="shared" si="974"/>
        <v>-106.06894217112585</v>
      </c>
      <c r="T3274" s="3">
        <f t="shared" si="975"/>
        <v>106.06894217112585</v>
      </c>
      <c r="V3274" s="37">
        <f t="array" ref="V3274">SUM(_xlfn.NORM.DIST($AD$3:$AD$1003,$L3274,$AA3274,FALSE)*WindSpeedStep*$AE$3:$AE$1003)/AG3274</f>
        <v>761.99504590521065</v>
      </c>
      <c r="W3274" s="37">
        <f t="array" ref="W3274">SUM(_xlfn.NORM.DIST($AD$3:$AD$1003,$L3274,$AB3274,FALSE)*WindSpeedStep*$AE$3:$AE$1003)/AH3274</f>
        <v>760.18443291455048</v>
      </c>
      <c r="Y3274" s="1">
        <f t="shared" si="976"/>
        <v>7</v>
      </c>
      <c r="Z3274" s="99">
        <f>IF(L3274&lt;'Power Curve'!$P$28,'Power Curve'!$Q$28,IF(L3274&gt;'Power Curve'!$P$29,'Power Curve'!$Q$29,INDEX(ReferenceTurbulence,Y3274)+(L3274-INDEX(ReferenceTurbulenceWindSpeed,Y3274))*(INDEX(ReferenceTurbulence,Y3274+1)-INDEX(ReferenceTurbulence,Y3274))/(INDEX(ReferenceTurbulenceWindSpeed,Y3274+1)-INDEX(ReferenceTurbulenceWindSpeed,Y3274))))</f>
        <v>0.11950278803456638</v>
      </c>
      <c r="AA3274" s="100">
        <f t="shared" si="982"/>
        <v>0.91122999834397655</v>
      </c>
      <c r="AB3274" s="29">
        <f t="shared" si="983"/>
        <v>0.87599953067578851</v>
      </c>
      <c r="AG3274" s="40">
        <f t="array" ref="AG3274">SUM(_xlfn.NORM.DIST($AD$3:$AD$1003,$F3274,$AA3274,FALSE)*WindSpeedStep)</f>
        <v>1.000000000000004</v>
      </c>
      <c r="AH3274" s="40">
        <f t="array" ref="AH3274">SUM(_xlfn.NORM.DIST($AD$3:$AD$1003,$F3274,$AB3274,FALSE)*WindSpeedStep)</f>
        <v>1.0000000000000031</v>
      </c>
      <c r="AJ3274" s="47">
        <f t="shared" si="977"/>
        <v>8</v>
      </c>
      <c r="AK3274" s="83" t="b">
        <f>COUNTIF('Power Curve'!$D$2:$D$31,AJ3274)&gt;0</f>
        <v>1</v>
      </c>
      <c r="AL3274" s="83" t="b">
        <f t="shared" si="978"/>
        <v>0</v>
      </c>
      <c r="AM3274" s="83" t="b">
        <f t="shared" si="984"/>
        <v>1</v>
      </c>
      <c r="AN3274" s="47" t="str">
        <f t="shared" si="979"/>
        <v>Outer</v>
      </c>
      <c r="AO3274" s="48" t="str">
        <f t="shared" si="980"/>
        <v>0.5-0.6</v>
      </c>
      <c r="AP3274" s="49" t="str">
        <f t="shared" si="985"/>
        <v>1-2</v>
      </c>
      <c r="AQ3274" s="49" t="str">
        <f t="shared" si="986"/>
        <v>Apr</v>
      </c>
      <c r="AR3274" s="48" t="str">
        <f t="shared" si="987"/>
        <v>275-285</v>
      </c>
      <c r="AS3274" s="49" t="str">
        <f t="shared" si="981"/>
        <v>Inner-TI</v>
      </c>
    </row>
    <row r="3275" spans="5:45" x14ac:dyDescent="0.3">
      <c r="E3275" s="15">
        <v>41003.083333333336</v>
      </c>
      <c r="F3275" s="21">
        <v>8.0500000000000007</v>
      </c>
      <c r="G3275" s="21">
        <v>857.12998962402366</v>
      </c>
      <c r="H3275" s="42">
        <v>1.2086401705464129</v>
      </c>
      <c r="I3275" s="35">
        <v>281.2</v>
      </c>
      <c r="J3275" s="43">
        <v>0.10310559006211178</v>
      </c>
      <c r="K3275" s="44">
        <v>0.31245240154662079</v>
      </c>
      <c r="L3275" s="26">
        <f t="shared" si="969"/>
        <v>8.0140034601811099</v>
      </c>
      <c r="M3275" s="26">
        <f t="shared" si="970"/>
        <v>0.59664004466107134</v>
      </c>
      <c r="N3275" s="96">
        <f t="shared" si="971"/>
        <v>9</v>
      </c>
      <c r="O3275" s="26">
        <f t="shared" si="972"/>
        <v>5.315362514403562E-3</v>
      </c>
      <c r="P3275" s="3">
        <f>IF(L3275&gt;'Power Curve'!$C$37,0,INDEX(Ci,$N3275,1)*POWER(1-O3275,3)+INDEX(Ci,$N3275,2)*3*O3275*POWER(1-O3275,2)+INDEX(Ci,$N3275,3)*3*POWER(O3275,2)*(1-O3275)+INDEX(Ci,$N3275,4)*POWER(O3275,3))</f>
        <v>882.3329817839732</v>
      </c>
      <c r="Q3275" s="3">
        <f>MAX(0,MIN(P3275-V3275+W3275,'Power Curve'!$C$39))</f>
        <v>875.3730901408602</v>
      </c>
      <c r="R3275" s="3">
        <f t="shared" si="973"/>
        <v>857.12998962402366</v>
      </c>
      <c r="S3275" s="3">
        <f t="shared" si="974"/>
        <v>18.243100516836535</v>
      </c>
      <c r="T3275" s="3">
        <f t="shared" si="975"/>
        <v>18.243100516836535</v>
      </c>
      <c r="V3275" s="37">
        <f t="array" ref="V3275">SUM(_xlfn.NORM.DIST($AD$3:$AD$1003,$L3275,$AA3275,FALSE)*WindSpeedStep*$AE$3:$AE$1003)/AG3275</f>
        <v>878.09958626269645</v>
      </c>
      <c r="W3275" s="37">
        <f t="array" ref="W3275">SUM(_xlfn.NORM.DIST($AD$3:$AD$1003,$L3275,$AB3275,FALSE)*WindSpeedStep*$AE$3:$AE$1003)/AH3275</f>
        <v>871.13969461958345</v>
      </c>
      <c r="Y3275" s="1">
        <f t="shared" si="976"/>
        <v>8</v>
      </c>
      <c r="Z3275" s="99">
        <f>IF(L3275&lt;'Power Curve'!$P$28,'Power Curve'!$Q$28,IF(L3275&gt;'Power Curve'!$P$29,'Power Curve'!$Q$29,INDEX(ReferenceTurbulence,Y3275)+(L3275-INDEX(ReferenceTurbulenceWindSpeed,Y3275))*(INDEX(ReferenceTurbulence,Y3275+1)-INDEX(ReferenceTurbulence,Y3275))/(INDEX(ReferenceTurbulenceWindSpeed,Y3275+1)-INDEX(ReferenceTurbulenceWindSpeed,Y3275))))</f>
        <v>0.11940237905072468</v>
      </c>
      <c r="AA3275" s="100">
        <f t="shared" si="982"/>
        <v>0.95689107886636404</v>
      </c>
      <c r="AB3275" s="29">
        <f t="shared" si="983"/>
        <v>0.82628855552177893</v>
      </c>
      <c r="AG3275" s="40">
        <f t="array" ref="AG3275">SUM(_xlfn.NORM.DIST($AD$3:$AD$1003,$F3275,$AA3275,FALSE)*WindSpeedStep)</f>
        <v>1.0000000000000036</v>
      </c>
      <c r="AH3275" s="40">
        <f t="array" ref="AH3275">SUM(_xlfn.NORM.DIST($AD$3:$AD$1003,$F3275,$AB3275,FALSE)*WindSpeedStep)</f>
        <v>1.0000000000000036</v>
      </c>
      <c r="AJ3275" s="47">
        <f t="shared" si="977"/>
        <v>8</v>
      </c>
      <c r="AK3275" s="83" t="b">
        <f>COUNTIF('Power Curve'!$D$2:$D$31,AJ3275)&gt;0</f>
        <v>1</v>
      </c>
      <c r="AL3275" s="83" t="b">
        <f t="shared" si="978"/>
        <v>0</v>
      </c>
      <c r="AM3275" s="83" t="b">
        <f t="shared" si="984"/>
        <v>1</v>
      </c>
      <c r="AN3275" s="47" t="str">
        <f t="shared" si="979"/>
        <v>Outer</v>
      </c>
      <c r="AO3275" s="48" t="str">
        <f t="shared" si="980"/>
        <v>0.5-0.6</v>
      </c>
      <c r="AP3275" s="49" t="str">
        <f t="shared" si="985"/>
        <v>2-3</v>
      </c>
      <c r="AQ3275" s="49" t="str">
        <f t="shared" si="986"/>
        <v>Apr</v>
      </c>
      <c r="AR3275" s="48" t="str">
        <f t="shared" si="987"/>
        <v>275-285</v>
      </c>
      <c r="AS3275" s="49" t="str">
        <f t="shared" si="981"/>
        <v>Inner-TI</v>
      </c>
    </row>
    <row r="3276" spans="5:45" x14ac:dyDescent="0.3">
      <c r="E3276" s="15">
        <v>41003.090277777781</v>
      </c>
      <c r="F3276" s="21">
        <v>8.0399999999999991</v>
      </c>
      <c r="G3276" s="21">
        <v>908.45999908447288</v>
      </c>
      <c r="H3276" s="42">
        <v>1.2084595947397059</v>
      </c>
      <c r="I3276" s="35">
        <v>277.8</v>
      </c>
      <c r="J3276" s="43">
        <v>9.5771144278606973E-2</v>
      </c>
      <c r="K3276" s="44">
        <v>0.36079913725997675</v>
      </c>
      <c r="L3276" s="26">
        <f t="shared" si="969"/>
        <v>8.0036495439668531</v>
      </c>
      <c r="M3276" s="26">
        <f t="shared" si="970"/>
        <v>0.59503981353348367</v>
      </c>
      <c r="N3276" s="96">
        <f t="shared" si="971"/>
        <v>8</v>
      </c>
      <c r="O3276" s="26">
        <f t="shared" si="972"/>
        <v>0.99493120785660183</v>
      </c>
      <c r="P3276" s="3">
        <f>IF(L3276&gt;'Power Curve'!$C$37,0,INDEX(Ci,$N3276,1)*POWER(1-O3276,3)+INDEX(Ci,$N3276,2)*3*O3276*POWER(1-O3276,2)+INDEX(Ci,$N3276,3)*3*POWER(O3276,2)*(1-O3276)+INDEX(Ci,$N3276,4)*POWER(O3276,3))</f>
        <v>879.23895567343573</v>
      </c>
      <c r="Q3276" s="3">
        <f>MAX(0,MIN(P3276-V3276+W3276,'Power Curve'!$C$39))</f>
        <v>869.45473840740863</v>
      </c>
      <c r="R3276" s="3">
        <f t="shared" si="973"/>
        <v>908.45999908447288</v>
      </c>
      <c r="S3276" s="3">
        <f t="shared" si="974"/>
        <v>-39.005260677064257</v>
      </c>
      <c r="T3276" s="3">
        <f t="shared" si="975"/>
        <v>39.005260677064257</v>
      </c>
      <c r="V3276" s="37">
        <f t="array" ref="V3276">SUM(_xlfn.NORM.DIST($AD$3:$AD$1003,$L3276,$AA3276,FALSE)*WindSpeedStep*$AE$3:$AE$1003)/AG3276</f>
        <v>874.88809053334342</v>
      </c>
      <c r="W3276" s="37">
        <f t="array" ref="W3276">SUM(_xlfn.NORM.DIST($AD$3:$AD$1003,$L3276,$AB3276,FALSE)*WindSpeedStep*$AE$3:$AE$1003)/AH3276</f>
        <v>865.10387326731632</v>
      </c>
      <c r="Y3276" s="1">
        <f t="shared" si="976"/>
        <v>7</v>
      </c>
      <c r="Z3276" s="99">
        <f>IF(L3276&lt;'Power Curve'!$P$28,'Power Curve'!$Q$28,IF(L3276&gt;'Power Curve'!$P$29,'Power Curve'!$Q$29,INDEX(ReferenceTurbulence,Y3276)+(L3276-INDEX(ReferenceTurbulenceWindSpeed,Y3276))*(INDEX(ReferenceTurbulence,Y3276+1)-INDEX(ReferenceTurbulence,Y3276))/(INDEX(ReferenceTurbulenceWindSpeed,Y3276+1)-INDEX(ReferenceTurbulenceWindSpeed,Y3276))))</f>
        <v>0.11939766864754602</v>
      </c>
      <c r="AA3276" s="100">
        <f t="shared" si="982"/>
        <v>0.95561709622163715</v>
      </c>
      <c r="AB3276" s="29">
        <f t="shared" si="983"/>
        <v>0.76651867523065642</v>
      </c>
      <c r="AG3276" s="40">
        <f t="array" ref="AG3276">SUM(_xlfn.NORM.DIST($AD$3:$AD$1003,$F3276,$AA3276,FALSE)*WindSpeedStep)</f>
        <v>1.0000000000000036</v>
      </c>
      <c r="AH3276" s="40">
        <f t="array" ref="AH3276">SUM(_xlfn.NORM.DIST($AD$3:$AD$1003,$F3276,$AB3276,FALSE)*WindSpeedStep)</f>
        <v>1.0000000000000031</v>
      </c>
      <c r="AJ3276" s="47">
        <f t="shared" si="977"/>
        <v>8</v>
      </c>
      <c r="AK3276" s="83" t="b">
        <f>COUNTIF('Power Curve'!$D$2:$D$31,AJ3276)&gt;0</f>
        <v>1</v>
      </c>
      <c r="AL3276" s="83" t="b">
        <f t="shared" si="978"/>
        <v>0</v>
      </c>
      <c r="AM3276" s="83" t="b">
        <f t="shared" si="984"/>
        <v>1</v>
      </c>
      <c r="AN3276" s="47" t="str">
        <f t="shared" si="979"/>
        <v>Outer</v>
      </c>
      <c r="AO3276" s="48" t="str">
        <f t="shared" si="980"/>
        <v>0.5-0.6</v>
      </c>
      <c r="AP3276" s="49" t="str">
        <f t="shared" si="985"/>
        <v>2-3</v>
      </c>
      <c r="AQ3276" s="49" t="str">
        <f t="shared" si="986"/>
        <v>Apr</v>
      </c>
      <c r="AR3276" s="48" t="str">
        <f t="shared" si="987"/>
        <v>275-285</v>
      </c>
      <c r="AS3276" s="49" t="str">
        <f t="shared" si="981"/>
        <v>HWS-LTI</v>
      </c>
    </row>
    <row r="3277" spans="5:45" x14ac:dyDescent="0.3">
      <c r="E3277" s="15">
        <v>41003.097222222219</v>
      </c>
      <c r="F3277" s="21">
        <v>9.26</v>
      </c>
      <c r="G3277" s="21">
        <v>1345.8100128173851</v>
      </c>
      <c r="H3277" s="42">
        <v>1.2077829146798069</v>
      </c>
      <c r="I3277" s="35">
        <v>274.60000000000002</v>
      </c>
      <c r="J3277" s="43">
        <v>7.4514038876889843E-2</v>
      </c>
      <c r="K3277" s="44">
        <v>0.26246265572012689</v>
      </c>
      <c r="L3277" s="26">
        <f t="shared" si="969"/>
        <v>9.2164127849432198</v>
      </c>
      <c r="M3277" s="26">
        <f t="shared" si="970"/>
        <v>0.78247628186536577</v>
      </c>
      <c r="N3277" s="96">
        <f t="shared" si="971"/>
        <v>10</v>
      </c>
      <c r="O3277" s="26">
        <f t="shared" si="972"/>
        <v>0.22032016014303171</v>
      </c>
      <c r="P3277" s="3">
        <f>IF(L3277&gt;'Power Curve'!$C$37,0,INDEX(Ci,$N3277,1)*POWER(1-O3277,3)+INDEX(Ci,$N3277,2)*3*O3277*POWER(1-O3277,2)+INDEX(Ci,$N3277,3)*3*POWER(O3277,2)*(1-O3277)+INDEX(Ci,$N3277,4)*POWER(O3277,3))</f>
        <v>1269.2843216358726</v>
      </c>
      <c r="Q3277" s="3">
        <f>MAX(0,MIN(P3277-V3277+W3277,'Power Curve'!$C$39))</f>
        <v>1264.1956840220391</v>
      </c>
      <c r="R3277" s="3">
        <f t="shared" si="973"/>
        <v>1345.8100128173851</v>
      </c>
      <c r="S3277" s="3">
        <f t="shared" si="974"/>
        <v>-81.614328795345955</v>
      </c>
      <c r="T3277" s="3">
        <f t="shared" si="975"/>
        <v>81.614328795345955</v>
      </c>
      <c r="V3277" s="37">
        <f t="array" ref="V3277">SUM(_xlfn.NORM.DIST($AD$3:$AD$1003,$L3277,$AA3277,FALSE)*WindSpeedStep*$AE$3:$AE$1003)/AG3277</f>
        <v>1280.4216176371397</v>
      </c>
      <c r="W3277" s="37">
        <f t="array" ref="W3277">SUM(_xlfn.NORM.DIST($AD$3:$AD$1003,$L3277,$AB3277,FALSE)*WindSpeedStep*$AE$3:$AE$1003)/AH3277</f>
        <v>1275.3329800233062</v>
      </c>
      <c r="Y3277" s="1">
        <f t="shared" si="976"/>
        <v>9</v>
      </c>
      <c r="Z3277" s="99">
        <f>IF(L3277&lt;'Power Curve'!$P$28,'Power Curve'!$Q$28,IF(L3277&gt;'Power Curve'!$P$29,'Power Curve'!$Q$29,INDEX(ReferenceTurbulence,Y3277)+(L3277-INDEX(ReferenceTurbulenceWindSpeed,Y3277))*(INDEX(ReferenceTurbulence,Y3277+1)-INDEX(ReferenceTurbulence,Y3277))/(INDEX(ReferenceTurbulenceWindSpeed,Y3277+1)-INDEX(ReferenceTurbulenceWindSpeed,Y3277))))</f>
        <v>0.1204300156086543</v>
      </c>
      <c r="AA3277" s="100">
        <f t="shared" si="982"/>
        <v>1.1099327355465129</v>
      </c>
      <c r="AB3277" s="29">
        <f t="shared" si="983"/>
        <v>0.68675214056272371</v>
      </c>
      <c r="AG3277" s="40">
        <f t="array" ref="AG3277">SUM(_xlfn.NORM.DIST($AD$3:$AD$1003,$F3277,$AA3277,FALSE)*WindSpeedStep)</f>
        <v>1.000000000000004</v>
      </c>
      <c r="AH3277" s="40">
        <f t="array" ref="AH3277">SUM(_xlfn.NORM.DIST($AD$3:$AD$1003,$F3277,$AB3277,FALSE)*WindSpeedStep)</f>
        <v>1.0000000000000038</v>
      </c>
      <c r="AJ3277" s="47">
        <f t="shared" si="977"/>
        <v>9</v>
      </c>
      <c r="AK3277" s="83" t="b">
        <f>COUNTIF('Power Curve'!$D$2:$D$31,AJ3277)&gt;0</f>
        <v>1</v>
      </c>
      <c r="AL3277" s="83" t="b">
        <f t="shared" si="978"/>
        <v>0</v>
      </c>
      <c r="AM3277" s="83" t="b">
        <f t="shared" si="984"/>
        <v>1</v>
      </c>
      <c r="AN3277" s="47" t="str">
        <f t="shared" si="979"/>
        <v>Outer</v>
      </c>
      <c r="AO3277" s="48" t="str">
        <f t="shared" si="980"/>
        <v>0.7-0.8</v>
      </c>
      <c r="AP3277" s="49" t="str">
        <f t="shared" si="985"/>
        <v>2-3</v>
      </c>
      <c r="AQ3277" s="49" t="str">
        <f t="shared" si="986"/>
        <v>Apr</v>
      </c>
      <c r="AR3277" s="48" t="str">
        <f t="shared" si="987"/>
        <v>265-275</v>
      </c>
      <c r="AS3277" s="49" t="str">
        <f t="shared" si="981"/>
        <v>HWS-LTI</v>
      </c>
    </row>
    <row r="3278" spans="5:45" x14ac:dyDescent="0.3">
      <c r="E3278" s="15">
        <v>41003.104166666664</v>
      </c>
      <c r="F3278" s="21">
        <v>9.3800000000000008</v>
      </c>
      <c r="G3278" s="21">
        <v>1396.3100280761689</v>
      </c>
      <c r="H3278" s="42">
        <v>1.2069621874305443</v>
      </c>
      <c r="I3278" s="35">
        <v>278.3</v>
      </c>
      <c r="J3278" s="43">
        <v>5.5437100213219612E-2</v>
      </c>
      <c r="K3278" s="44">
        <v>0.27086857230926381</v>
      </c>
      <c r="L3278" s="26">
        <f t="shared" si="969"/>
        <v>9.3337327912241808</v>
      </c>
      <c r="M3278" s="26">
        <f t="shared" si="970"/>
        <v>0.80060846702648081</v>
      </c>
      <c r="N3278" s="96">
        <f t="shared" si="971"/>
        <v>10</v>
      </c>
      <c r="O3278" s="26">
        <f t="shared" si="972"/>
        <v>0.34502372416688704</v>
      </c>
      <c r="P3278" s="3">
        <f>IF(L3278&gt;'Power Curve'!$C$37,0,INDEX(Ci,$N3278,1)*POWER(1-O3278,3)+INDEX(Ci,$N3278,2)*3*O3278*POWER(1-O3278,2)+INDEX(Ci,$N3278,3)*3*POWER(O3278,2)*(1-O3278)+INDEX(Ci,$N3278,4)*POWER(O3278,3))</f>
        <v>1311.0733175304451</v>
      </c>
      <c r="Q3278" s="3">
        <f>MAX(0,MIN(P3278-V3278+W3278,'Power Curve'!$C$39))</f>
        <v>1307.4203617352757</v>
      </c>
      <c r="R3278" s="3">
        <f t="shared" si="973"/>
        <v>1396.3100280761689</v>
      </c>
      <c r="S3278" s="3">
        <f t="shared" si="974"/>
        <v>-88.8896663408932</v>
      </c>
      <c r="T3278" s="3">
        <f t="shared" si="975"/>
        <v>88.8896663408932</v>
      </c>
      <c r="V3278" s="37">
        <f t="array" ref="V3278">SUM(_xlfn.NORM.DIST($AD$3:$AD$1003,$L3278,$AA3278,FALSE)*WindSpeedStep*$AE$3:$AE$1003)/AG3278</f>
        <v>1320.1712678675817</v>
      </c>
      <c r="W3278" s="37">
        <f t="array" ref="W3278">SUM(_xlfn.NORM.DIST($AD$3:$AD$1003,$L3278,$AB3278,FALSE)*WindSpeedStep*$AE$3:$AE$1003)/AH3278</f>
        <v>1316.5183120724123</v>
      </c>
      <c r="Y3278" s="1">
        <f t="shared" si="976"/>
        <v>9</v>
      </c>
      <c r="Z3278" s="99">
        <f>IF(L3278&lt;'Power Curve'!$P$28,'Power Curve'!$Q$28,IF(L3278&gt;'Power Curve'!$P$29,'Power Curve'!$Q$29,INDEX(ReferenceTurbulence,Y3278)+(L3278-INDEX(ReferenceTurbulenceWindSpeed,Y3278))*(INDEX(ReferenceTurbulence,Y3278+1)-INDEX(ReferenceTurbulence,Y3278))/(INDEX(ReferenceTurbulenceWindSpeed,Y3278+1)-INDEX(ReferenceTurbulenceWindSpeed,Y3278))))</f>
        <v>0.1203645858663735</v>
      </c>
      <c r="AA3278" s="100">
        <f t="shared" si="982"/>
        <v>1.1234508820030888</v>
      </c>
      <c r="AB3278" s="29">
        <f t="shared" si="983"/>
        <v>0.51743508011050887</v>
      </c>
      <c r="AG3278" s="40">
        <f t="array" ref="AG3278">SUM(_xlfn.NORM.DIST($AD$3:$AD$1003,$F3278,$AA3278,FALSE)*WindSpeedStep)</f>
        <v>1.0000000000000031</v>
      </c>
      <c r="AH3278" s="40">
        <f t="array" ref="AH3278">SUM(_xlfn.NORM.DIST($AD$3:$AD$1003,$F3278,$AB3278,FALSE)*WindSpeedStep)</f>
        <v>1.0000000000000036</v>
      </c>
      <c r="AJ3278" s="47">
        <f t="shared" si="977"/>
        <v>9</v>
      </c>
      <c r="AK3278" s="83" t="b">
        <f>COUNTIF('Power Curve'!$D$2:$D$31,AJ3278)&gt;0</f>
        <v>1</v>
      </c>
      <c r="AL3278" s="83" t="b">
        <f t="shared" si="978"/>
        <v>0</v>
      </c>
      <c r="AM3278" s="83" t="b">
        <f t="shared" si="984"/>
        <v>1</v>
      </c>
      <c r="AN3278" s="47" t="str">
        <f t="shared" si="979"/>
        <v>Outer</v>
      </c>
      <c r="AO3278" s="48" t="str">
        <f t="shared" si="980"/>
        <v>0.8-0.9</v>
      </c>
      <c r="AP3278" s="49" t="str">
        <f t="shared" si="985"/>
        <v>2-3</v>
      </c>
      <c r="AQ3278" s="49" t="str">
        <f t="shared" si="986"/>
        <v>Apr</v>
      </c>
      <c r="AR3278" s="48" t="str">
        <f t="shared" si="987"/>
        <v>275-285</v>
      </c>
      <c r="AS3278" s="49" t="str">
        <f t="shared" si="981"/>
        <v>HWS-LTI</v>
      </c>
    </row>
    <row r="3279" spans="5:45" x14ac:dyDescent="0.3">
      <c r="E3279" s="15">
        <v>41003.111111111109</v>
      </c>
      <c r="F3279" s="21">
        <v>9.0500000000000007</v>
      </c>
      <c r="G3279" s="21">
        <v>1226.52002716065</v>
      </c>
      <c r="H3279" s="42">
        <v>1.2075575223159321</v>
      </c>
      <c r="I3279" s="35">
        <v>277.5</v>
      </c>
      <c r="J3279" s="43">
        <v>6.2983425414364635E-2</v>
      </c>
      <c r="K3279" s="44">
        <v>0.29318544036523603</v>
      </c>
      <c r="L3279" s="26">
        <f t="shared" si="969"/>
        <v>9.0068409187881304</v>
      </c>
      <c r="M3279" s="26">
        <f t="shared" si="970"/>
        <v>0.75008627437947972</v>
      </c>
      <c r="N3279" s="96">
        <f t="shared" si="971"/>
        <v>9</v>
      </c>
      <c r="O3279" s="26">
        <f t="shared" si="972"/>
        <v>0.99770442237934609</v>
      </c>
      <c r="P3279" s="3">
        <f>IF(L3279&gt;'Power Curve'!$C$37,0,INDEX(Ci,$N3279,1)*POWER(1-O3279,3)+INDEX(Ci,$N3279,2)*3*O3279*POWER(1-O3279,2)+INDEX(Ci,$N3279,3)*3*POWER(O3279,2)*(1-O3279)+INDEX(Ci,$N3279,4)*POWER(O3279,3))</f>
        <v>1197.5458794126482</v>
      </c>
      <c r="Q3279" s="3">
        <f>MAX(0,MIN(P3279-V3279+W3279,'Power Curve'!$C$39))</f>
        <v>1180.7940430894275</v>
      </c>
      <c r="R3279" s="3">
        <f t="shared" si="973"/>
        <v>1226.52002716065</v>
      </c>
      <c r="S3279" s="3">
        <f t="shared" si="974"/>
        <v>-45.725984071222456</v>
      </c>
      <c r="T3279" s="3">
        <f t="shared" si="975"/>
        <v>45.725984071222456</v>
      </c>
      <c r="V3279" s="37">
        <f t="array" ref="V3279">SUM(_xlfn.NORM.DIST($AD$3:$AD$1003,$L3279,$AA3279,FALSE)*WindSpeedStep*$AE$3:$AE$1003)/AG3279</f>
        <v>1208.6250954087807</v>
      </c>
      <c r="W3279" s="37">
        <f t="array" ref="W3279">SUM(_xlfn.NORM.DIST($AD$3:$AD$1003,$L3279,$AB3279,FALSE)*WindSpeedStep*$AE$3:$AE$1003)/AH3279</f>
        <v>1191.87325908556</v>
      </c>
      <c r="Y3279" s="1">
        <f t="shared" si="976"/>
        <v>8</v>
      </c>
      <c r="Z3279" s="99">
        <f>IF(L3279&lt;'Power Curve'!$P$28,'Power Curve'!$Q$28,IF(L3279&gt;'Power Curve'!$P$29,'Power Curve'!$Q$29,INDEX(ReferenceTurbulence,Y3279)+(L3279-INDEX(ReferenceTurbulenceWindSpeed,Y3279))*(INDEX(ReferenceTurbulence,Y3279+1)-INDEX(ReferenceTurbulence,Y3279))/(INDEX(ReferenceTurbulenceWindSpeed,Y3279+1)-INDEX(ReferenceTurbulenceWindSpeed,Y3279))))</f>
        <v>0.12054297527052583</v>
      </c>
      <c r="AA3279" s="100">
        <f t="shared" si="982"/>
        <v>1.0857114021390377</v>
      </c>
      <c r="AB3279" s="29">
        <f t="shared" si="983"/>
        <v>0.56728169322753963</v>
      </c>
      <c r="AG3279" s="40">
        <f t="array" ref="AG3279">SUM(_xlfn.NORM.DIST($AD$3:$AD$1003,$F3279,$AA3279,FALSE)*WindSpeedStep)</f>
        <v>1.0000000000000033</v>
      </c>
      <c r="AH3279" s="40">
        <f t="array" ref="AH3279">SUM(_xlfn.NORM.DIST($AD$3:$AD$1003,$F3279,$AB3279,FALSE)*WindSpeedStep)</f>
        <v>1.0000000000000038</v>
      </c>
      <c r="AJ3279" s="47">
        <f t="shared" si="977"/>
        <v>9</v>
      </c>
      <c r="AK3279" s="83" t="b">
        <f>COUNTIF('Power Curve'!$D$2:$D$31,AJ3279)&gt;0</f>
        <v>1</v>
      </c>
      <c r="AL3279" s="83" t="b">
        <f t="shared" si="978"/>
        <v>0</v>
      </c>
      <c r="AM3279" s="83" t="b">
        <f t="shared" si="984"/>
        <v>1</v>
      </c>
      <c r="AN3279" s="47" t="str">
        <f t="shared" si="979"/>
        <v>Outer</v>
      </c>
      <c r="AO3279" s="48" t="str">
        <f t="shared" si="980"/>
        <v>0.7-0.8</v>
      </c>
      <c r="AP3279" s="49" t="str">
        <f t="shared" si="985"/>
        <v>2-3</v>
      </c>
      <c r="AQ3279" s="49" t="str">
        <f t="shared" si="986"/>
        <v>Apr</v>
      </c>
      <c r="AR3279" s="48" t="str">
        <f t="shared" si="987"/>
        <v>275-285</v>
      </c>
      <c r="AS3279" s="49" t="str">
        <f t="shared" si="981"/>
        <v>HWS-LTI</v>
      </c>
    </row>
    <row r="3280" spans="5:45" x14ac:dyDescent="0.3">
      <c r="E3280" s="15">
        <v>41003.118055555555</v>
      </c>
      <c r="F3280" s="21">
        <v>8.7899999999999991</v>
      </c>
      <c r="G3280" s="21">
        <v>1236.59998321533</v>
      </c>
      <c r="H3280" s="42">
        <v>1.2074673893530778</v>
      </c>
      <c r="I3280" s="35">
        <v>278.2</v>
      </c>
      <c r="J3280" s="43">
        <v>6.2571103526734936E-2</v>
      </c>
      <c r="K3280" s="44">
        <v>0.3524346308452509</v>
      </c>
      <c r="L3280" s="26">
        <f t="shared" si="969"/>
        <v>8.7478631884266793</v>
      </c>
      <c r="M3280" s="26">
        <f t="shared" si="970"/>
        <v>0.71006043131675889</v>
      </c>
      <c r="N3280" s="96">
        <f t="shared" si="971"/>
        <v>9</v>
      </c>
      <c r="O3280" s="26">
        <f t="shared" si="972"/>
        <v>0.73884365505903893</v>
      </c>
      <c r="P3280" s="3">
        <f>IF(L3280&gt;'Power Curve'!$C$37,0,INDEX(Ci,$N3280,1)*POWER(1-O3280,3)+INDEX(Ci,$N3280,2)*3*O3280*POWER(1-O3280,2)+INDEX(Ci,$N3280,3)*3*POWER(O3280,2)*(1-O3280)+INDEX(Ci,$N3280,4)*POWER(O3280,3))</f>
        <v>1112.8020681042203</v>
      </c>
      <c r="Q3280" s="3">
        <f>MAX(0,MIN(P3280-V3280+W3280,'Power Curve'!$C$39))</f>
        <v>1090.1197761372825</v>
      </c>
      <c r="R3280" s="3">
        <f t="shared" si="973"/>
        <v>1236.59998321533</v>
      </c>
      <c r="S3280" s="3">
        <f t="shared" si="974"/>
        <v>-146.48020707804744</v>
      </c>
      <c r="T3280" s="3">
        <f t="shared" si="975"/>
        <v>146.48020707804744</v>
      </c>
      <c r="V3280" s="37">
        <f t="array" ref="V3280">SUM(_xlfn.NORM.DIST($AD$3:$AD$1003,$L3280,$AA3280,FALSE)*WindSpeedStep*$AE$3:$AE$1003)/AG3280</f>
        <v>1119.5848457240477</v>
      </c>
      <c r="W3280" s="37">
        <f t="array" ref="W3280">SUM(_xlfn.NORM.DIST($AD$3:$AD$1003,$L3280,$AB3280,FALSE)*WindSpeedStep*$AE$3:$AE$1003)/AH3280</f>
        <v>1096.9025537571099</v>
      </c>
      <c r="Y3280" s="1">
        <f t="shared" si="976"/>
        <v>8</v>
      </c>
      <c r="Z3280" s="99">
        <f>IF(L3280&lt;'Power Curve'!$P$28,'Power Curve'!$Q$28,IF(L3280&gt;'Power Curve'!$P$29,'Power Curve'!$Q$29,INDEX(ReferenceTurbulence,Y3280)+(L3280-INDEX(ReferenceTurbulenceWindSpeed,Y3280))*(INDEX(ReferenceTurbulence,Y3280+1)-INDEX(ReferenceTurbulence,Y3280))/(INDEX(ReferenceTurbulenceWindSpeed,Y3280+1)-INDEX(ReferenceTurbulenceWindSpeed,Y3280))))</f>
        <v>0.12024545525080639</v>
      </c>
      <c r="AA3280" s="100">
        <f t="shared" si="982"/>
        <v>1.0518907915641367</v>
      </c>
      <c r="AB3280" s="29">
        <f t="shared" si="983"/>
        <v>0.5473634532007593</v>
      </c>
      <c r="AG3280" s="40">
        <f t="array" ref="AG3280">SUM(_xlfn.NORM.DIST($AD$3:$AD$1003,$F3280,$AA3280,FALSE)*WindSpeedStep)</f>
        <v>1.0000000000000038</v>
      </c>
      <c r="AH3280" s="40">
        <f t="array" ref="AH3280">SUM(_xlfn.NORM.DIST($AD$3:$AD$1003,$F3280,$AB3280,FALSE)*WindSpeedStep)</f>
        <v>1.0000000000000036</v>
      </c>
      <c r="AJ3280" s="47">
        <f t="shared" si="977"/>
        <v>9</v>
      </c>
      <c r="AK3280" s="83" t="b">
        <f>COUNTIF('Power Curve'!$D$2:$D$31,AJ3280)&gt;0</f>
        <v>1</v>
      </c>
      <c r="AL3280" s="83" t="b">
        <f t="shared" si="978"/>
        <v>0</v>
      </c>
      <c r="AM3280" s="83" t="b">
        <f t="shared" si="984"/>
        <v>1</v>
      </c>
      <c r="AN3280" s="47" t="str">
        <f t="shared" si="979"/>
        <v>Outer</v>
      </c>
      <c r="AO3280" s="48" t="str">
        <f t="shared" si="980"/>
        <v>0.7-0.8</v>
      </c>
      <c r="AP3280" s="49" t="str">
        <f t="shared" si="985"/>
        <v>2-3</v>
      </c>
      <c r="AQ3280" s="49" t="str">
        <f t="shared" si="986"/>
        <v>Apr</v>
      </c>
      <c r="AR3280" s="48" t="str">
        <f t="shared" si="987"/>
        <v>275-285</v>
      </c>
      <c r="AS3280" s="49" t="str">
        <f t="shared" si="981"/>
        <v>HWS-LTI</v>
      </c>
    </row>
    <row r="3281" spans="5:45" x14ac:dyDescent="0.3">
      <c r="E3281" s="15">
        <v>41003.125</v>
      </c>
      <c r="F3281" s="21">
        <v>8.94</v>
      </c>
      <c r="G3281" s="21">
        <v>1313.609985351563</v>
      </c>
      <c r="H3281" s="42">
        <v>1.2073322162085807</v>
      </c>
      <c r="I3281" s="35">
        <v>280.3</v>
      </c>
      <c r="J3281" s="43">
        <v>7.2706935123042507E-2</v>
      </c>
      <c r="K3281" s="44">
        <v>0.30320590170952705</v>
      </c>
      <c r="L3281" s="26">
        <f t="shared" si="969"/>
        <v>8.8968121130073428</v>
      </c>
      <c r="M3281" s="26">
        <f t="shared" si="970"/>
        <v>0.73308096775943243</v>
      </c>
      <c r="N3281" s="96">
        <f t="shared" si="971"/>
        <v>9</v>
      </c>
      <c r="O3281" s="26">
        <f t="shared" si="972"/>
        <v>0.88772530930271332</v>
      </c>
      <c r="P3281" s="3">
        <f>IF(L3281&gt;'Power Curve'!$C$37,0,INDEX(Ci,$N3281,1)*POWER(1-O3281,3)+INDEX(Ci,$N3281,2)*3*O3281*POWER(1-O3281,2)+INDEX(Ci,$N3281,3)*3*POWER(O3281,2)*(1-O3281)+INDEX(Ci,$N3281,4)*POWER(O3281,3))</f>
        <v>1161.4288589657699</v>
      </c>
      <c r="Q3281" s="3">
        <f>MAX(0,MIN(P3281-V3281+W3281,'Power Curve'!$C$39))</f>
        <v>1145.6559085761016</v>
      </c>
      <c r="R3281" s="3">
        <f t="shared" si="973"/>
        <v>1313.609985351563</v>
      </c>
      <c r="S3281" s="3">
        <f t="shared" si="974"/>
        <v>-167.95407677546132</v>
      </c>
      <c r="T3281" s="3">
        <f t="shared" si="975"/>
        <v>167.95407677546132</v>
      </c>
      <c r="V3281" s="37">
        <f t="array" ref="V3281">SUM(_xlfn.NORM.DIST($AD$3:$AD$1003,$L3281,$AA3281,FALSE)*WindSpeedStep*$AE$3:$AE$1003)/AG3281</f>
        <v>1170.749974241123</v>
      </c>
      <c r="W3281" s="37">
        <f t="array" ref="W3281">SUM(_xlfn.NORM.DIST($AD$3:$AD$1003,$L3281,$AB3281,FALSE)*WindSpeedStep*$AE$3:$AE$1003)/AH3281</f>
        <v>1154.9770238514548</v>
      </c>
      <c r="Y3281" s="1">
        <f t="shared" si="976"/>
        <v>8</v>
      </c>
      <c r="Z3281" s="99">
        <f>IF(L3281&lt;'Power Curve'!$P$28,'Power Curve'!$Q$28,IF(L3281&gt;'Power Curve'!$P$29,'Power Curve'!$Q$29,INDEX(ReferenceTurbulence,Y3281)+(L3281-INDEX(ReferenceTurbulenceWindSpeed,Y3281))*(INDEX(ReferenceTurbulence,Y3281+1)-INDEX(ReferenceTurbulence,Y3281))/(INDEX(ReferenceTurbulenceWindSpeed,Y3281+1)-INDEX(ReferenceTurbulenceWindSpeed,Y3281))))</f>
        <v>0.12041657145804389</v>
      </c>
      <c r="AA3281" s="100">
        <f t="shared" si="982"/>
        <v>1.0713236115547391</v>
      </c>
      <c r="AB3281" s="29">
        <f t="shared" si="983"/>
        <v>0.64685994110232359</v>
      </c>
      <c r="AG3281" s="40">
        <f t="array" ref="AG3281">SUM(_xlfn.NORM.DIST($AD$3:$AD$1003,$F3281,$AA3281,FALSE)*WindSpeedStep)</f>
        <v>1.0000000000000036</v>
      </c>
      <c r="AH3281" s="40">
        <f t="array" ref="AH3281">SUM(_xlfn.NORM.DIST($AD$3:$AD$1003,$F3281,$AB3281,FALSE)*WindSpeedStep)</f>
        <v>1.0000000000000038</v>
      </c>
      <c r="AJ3281" s="47">
        <f t="shared" si="977"/>
        <v>9</v>
      </c>
      <c r="AK3281" s="83" t="b">
        <f>COUNTIF('Power Curve'!$D$2:$D$31,AJ3281)&gt;0</f>
        <v>1</v>
      </c>
      <c r="AL3281" s="83" t="b">
        <f t="shared" si="978"/>
        <v>0</v>
      </c>
      <c r="AM3281" s="83" t="b">
        <f t="shared" si="984"/>
        <v>1</v>
      </c>
      <c r="AN3281" s="47" t="str">
        <f t="shared" si="979"/>
        <v>Outer</v>
      </c>
      <c r="AO3281" s="48" t="str">
        <f t="shared" si="980"/>
        <v>0.7-0.8</v>
      </c>
      <c r="AP3281" s="49" t="str">
        <f t="shared" si="985"/>
        <v>3-4</v>
      </c>
      <c r="AQ3281" s="49" t="str">
        <f t="shared" si="986"/>
        <v>Apr</v>
      </c>
      <c r="AR3281" s="48" t="str">
        <f t="shared" si="987"/>
        <v>275-285</v>
      </c>
      <c r="AS3281" s="49" t="str">
        <f t="shared" si="981"/>
        <v>HWS-LTI</v>
      </c>
    </row>
    <row r="3282" spans="5:45" x14ac:dyDescent="0.3">
      <c r="E3282" s="15">
        <v>41003.131944444445</v>
      </c>
      <c r="F3282" s="21">
        <v>8.1300000000000008</v>
      </c>
      <c r="G3282" s="21">
        <v>1022.2100219726563</v>
      </c>
      <c r="H3282" s="42">
        <v>1.2075575223159321</v>
      </c>
      <c r="I3282" s="35">
        <v>282.10000000000002</v>
      </c>
      <c r="J3282" s="43">
        <v>0.10086100861008608</v>
      </c>
      <c r="K3282" s="44">
        <v>0.28412529392556174</v>
      </c>
      <c r="L3282" s="26">
        <f t="shared" si="969"/>
        <v>8.0912283612980662</v>
      </c>
      <c r="M3282" s="26">
        <f t="shared" si="970"/>
        <v>0.60857540206932181</v>
      </c>
      <c r="N3282" s="96">
        <f t="shared" si="971"/>
        <v>9</v>
      </c>
      <c r="O3282" s="26">
        <f t="shared" si="972"/>
        <v>8.2505386272314116E-2</v>
      </c>
      <c r="P3282" s="3">
        <f>IF(L3282&gt;'Power Curve'!$C$37,0,INDEX(Ci,$N3282,1)*POWER(1-O3282,3)+INDEX(Ci,$N3282,2)*3*O3282*POWER(1-O3282,2)+INDEX(Ci,$N3282,3)*3*POWER(O3282,2)*(1-O3282)+INDEX(Ci,$N3282,4)*POWER(O3282,3))</f>
        <v>905.57719646836813</v>
      </c>
      <c r="Q3282" s="3">
        <f>MAX(0,MIN(P3282-V3282+W3282,'Power Curve'!$C$39))</f>
        <v>897.52246890410754</v>
      </c>
      <c r="R3282" s="3">
        <f t="shared" si="973"/>
        <v>1022.2100219726563</v>
      </c>
      <c r="S3282" s="3">
        <f t="shared" si="974"/>
        <v>-124.68755306854871</v>
      </c>
      <c r="T3282" s="3">
        <f t="shared" si="975"/>
        <v>124.68755306854871</v>
      </c>
      <c r="V3282" s="37">
        <f t="array" ref="V3282">SUM(_xlfn.NORM.DIST($AD$3:$AD$1003,$L3282,$AA3282,FALSE)*WindSpeedStep*$AE$3:$AE$1003)/AG3282</f>
        <v>902.27275006197738</v>
      </c>
      <c r="W3282" s="37">
        <f t="array" ref="W3282">SUM(_xlfn.NORM.DIST($AD$3:$AD$1003,$L3282,$AB3282,FALSE)*WindSpeedStep*$AE$3:$AE$1003)/AH3282</f>
        <v>894.21802249771679</v>
      </c>
      <c r="Y3282" s="1">
        <f t="shared" si="976"/>
        <v>8</v>
      </c>
      <c r="Z3282" s="99">
        <f>IF(L3282&lt;'Power Curve'!$P$28,'Power Curve'!$Q$28,IF(L3282&gt;'Power Curve'!$P$29,'Power Curve'!$Q$29,INDEX(ReferenceTurbulence,Y3282)+(L3282-INDEX(ReferenceTurbulenceWindSpeed,Y3282))*(INDEX(ReferenceTurbulence,Y3282+1)-INDEX(ReferenceTurbulence,Y3282))/(INDEX(ReferenceTurbulenceWindSpeed,Y3282+1)-INDEX(ReferenceTurbulenceWindSpeed,Y3282))))</f>
        <v>0.11949109692647052</v>
      </c>
      <c r="AA3282" s="100">
        <f t="shared" si="982"/>
        <v>0.96682975237407442</v>
      </c>
      <c r="AB3282" s="29">
        <f t="shared" si="983"/>
        <v>0.8160894534150569</v>
      </c>
      <c r="AG3282" s="40">
        <f t="array" ref="AG3282">SUM(_xlfn.NORM.DIST($AD$3:$AD$1003,$F3282,$AA3282,FALSE)*WindSpeedStep)</f>
        <v>1.0000000000000036</v>
      </c>
      <c r="AH3282" s="40">
        <f t="array" ref="AH3282">SUM(_xlfn.NORM.DIST($AD$3:$AD$1003,$F3282,$AB3282,FALSE)*WindSpeedStep)</f>
        <v>1.0000000000000038</v>
      </c>
      <c r="AJ3282" s="47">
        <f t="shared" si="977"/>
        <v>8</v>
      </c>
      <c r="AK3282" s="83" t="b">
        <f>COUNTIF('Power Curve'!$D$2:$D$31,AJ3282)&gt;0</f>
        <v>1</v>
      </c>
      <c r="AL3282" s="83" t="b">
        <f t="shared" si="978"/>
        <v>0</v>
      </c>
      <c r="AM3282" s="83" t="b">
        <f t="shared" si="984"/>
        <v>1</v>
      </c>
      <c r="AN3282" s="47" t="str">
        <f t="shared" si="979"/>
        <v>Inner</v>
      </c>
      <c r="AO3282" s="48" t="str">
        <f t="shared" si="980"/>
        <v>0.6-0.7</v>
      </c>
      <c r="AP3282" s="49" t="str">
        <f t="shared" si="985"/>
        <v>3-4</v>
      </c>
      <c r="AQ3282" s="49" t="str">
        <f t="shared" si="986"/>
        <v>Apr</v>
      </c>
      <c r="AR3282" s="48" t="str">
        <f t="shared" si="987"/>
        <v>275-285</v>
      </c>
      <c r="AS3282" s="49" t="str">
        <f t="shared" si="981"/>
        <v>Inner-TI</v>
      </c>
    </row>
    <row r="3283" spans="5:45" x14ac:dyDescent="0.3">
      <c r="E3283" s="15">
        <v>41003.138888888891</v>
      </c>
      <c r="F3283" s="21">
        <v>7.36</v>
      </c>
      <c r="G3283" s="21">
        <v>652.27000236511208</v>
      </c>
      <c r="H3283" s="42">
        <v>1.2085047325564386</v>
      </c>
      <c r="I3283" s="35">
        <v>273.8</v>
      </c>
      <c r="J3283" s="43">
        <v>7.3369565217391311E-2</v>
      </c>
      <c r="K3283" s="44">
        <v>0.2968895425646717</v>
      </c>
      <c r="L3283" s="26">
        <f t="shared" si="969"/>
        <v>7.3268151809643767</v>
      </c>
      <c r="M3283" s="26">
        <f t="shared" si="970"/>
        <v>0.49043288090192683</v>
      </c>
      <c r="N3283" s="96">
        <f t="shared" si="971"/>
        <v>8</v>
      </c>
      <c r="O3283" s="26">
        <f t="shared" si="972"/>
        <v>0.3137101707100588</v>
      </c>
      <c r="P3283" s="3">
        <f>IF(L3283&gt;'Power Curve'!$C$37,0,INDEX(Ci,$N3283,1)*POWER(1-O3283,3)+INDEX(Ci,$N3283,2)*3*O3283*POWER(1-O3283,2)+INDEX(Ci,$N3283,3)*3*POWER(O3283,2)*(1-O3283)+INDEX(Ci,$N3283,4)*POWER(O3283,3))</f>
        <v>683.40386915958049</v>
      </c>
      <c r="Q3283" s="3">
        <f>MAX(0,MIN(P3283-V3283+W3283,'Power Curve'!$C$39))</f>
        <v>670.49379610120957</v>
      </c>
      <c r="R3283" s="3">
        <f t="shared" si="973"/>
        <v>652.27000236511208</v>
      </c>
      <c r="S3283" s="3">
        <f t="shared" si="974"/>
        <v>18.223793736097491</v>
      </c>
      <c r="T3283" s="3">
        <f t="shared" si="975"/>
        <v>18.223793736097491</v>
      </c>
      <c r="V3283" s="37">
        <f t="array" ref="V3283">SUM(_xlfn.NORM.DIST($AD$3:$AD$1003,$L3283,$AA3283,FALSE)*WindSpeedStep*$AE$3:$AE$1003)/AG3283</f>
        <v>679.0030462122038</v>
      </c>
      <c r="W3283" s="37">
        <f t="array" ref="W3283">SUM(_xlfn.NORM.DIST($AD$3:$AD$1003,$L3283,$AB3283,FALSE)*WindSpeedStep*$AE$3:$AE$1003)/AH3283</f>
        <v>666.09297315383287</v>
      </c>
      <c r="Y3283" s="1">
        <f t="shared" si="976"/>
        <v>7</v>
      </c>
      <c r="Z3283" s="99">
        <f>IF(L3283&lt;'Power Curve'!$P$28,'Power Curve'!$Q$28,IF(L3283&gt;'Power Curve'!$P$29,'Power Curve'!$Q$29,INDEX(ReferenceTurbulence,Y3283)+(L3283-INDEX(ReferenceTurbulenceWindSpeed,Y3283))*(INDEX(ReferenceTurbulence,Y3283+1)-INDEX(ReferenceTurbulence,Y3283))/(INDEX(ReferenceTurbulenceWindSpeed,Y3283+1)-INDEX(ReferenceTurbulenceWindSpeed,Y3283))))</f>
        <v>0.11958565732009159</v>
      </c>
      <c r="AA3283" s="100">
        <f t="shared" si="982"/>
        <v>0.87618200947845082</v>
      </c>
      <c r="AB3283" s="29">
        <f t="shared" si="983"/>
        <v>0.53756524425553853</v>
      </c>
      <c r="AG3283" s="40">
        <f t="array" ref="AG3283">SUM(_xlfn.NORM.DIST($AD$3:$AD$1003,$F3283,$AA3283,FALSE)*WindSpeedStep)</f>
        <v>1.0000000000000031</v>
      </c>
      <c r="AH3283" s="40">
        <f t="array" ref="AH3283">SUM(_xlfn.NORM.DIST($AD$3:$AD$1003,$F3283,$AB3283,FALSE)*WindSpeedStep)</f>
        <v>1.0000000000000036</v>
      </c>
      <c r="AJ3283" s="47">
        <f t="shared" si="977"/>
        <v>7</v>
      </c>
      <c r="AK3283" s="83" t="b">
        <f>COUNTIF('Power Curve'!$D$2:$D$31,AJ3283)&gt;0</f>
        <v>1</v>
      </c>
      <c r="AL3283" s="83" t="b">
        <f t="shared" si="978"/>
        <v>0</v>
      </c>
      <c r="AM3283" s="83" t="b">
        <f t="shared" si="984"/>
        <v>1</v>
      </c>
      <c r="AN3283" s="47" t="str">
        <f t="shared" si="979"/>
        <v>Outer</v>
      </c>
      <c r="AO3283" s="48" t="str">
        <f t="shared" si="980"/>
        <v>0.4-0.5</v>
      </c>
      <c r="AP3283" s="49" t="str">
        <f t="shared" si="985"/>
        <v>3-4</v>
      </c>
      <c r="AQ3283" s="49" t="str">
        <f t="shared" si="986"/>
        <v>Apr</v>
      </c>
      <c r="AR3283" s="48" t="str">
        <f t="shared" si="987"/>
        <v>265-275</v>
      </c>
      <c r="AS3283" s="49" t="str">
        <f t="shared" si="981"/>
        <v>LWS-LTI</v>
      </c>
    </row>
    <row r="3284" spans="5:45" x14ac:dyDescent="0.3">
      <c r="E3284" s="15">
        <v>41003.145833333336</v>
      </c>
      <c r="F3284" s="21">
        <v>8.1999999999999993</v>
      </c>
      <c r="G3284" s="21">
        <v>943.01998138427734</v>
      </c>
      <c r="H3284" s="42">
        <v>1.2076927480681721</v>
      </c>
      <c r="I3284" s="35">
        <v>277.39999999999998</v>
      </c>
      <c r="J3284" s="43">
        <v>7.8048780487804892E-2</v>
      </c>
      <c r="K3284" s="44">
        <v>0.30311440242415888</v>
      </c>
      <c r="L3284" s="26">
        <f t="shared" si="969"/>
        <v>8.1611991495667073</v>
      </c>
      <c r="M3284" s="26">
        <f t="shared" si="970"/>
        <v>0.61938961295265405</v>
      </c>
      <c r="N3284" s="96">
        <f t="shared" si="971"/>
        <v>9</v>
      </c>
      <c r="O3284" s="26">
        <f t="shared" si="972"/>
        <v>0.15244457338291081</v>
      </c>
      <c r="P3284" s="3">
        <f>IF(L3284&gt;'Power Curve'!$C$37,0,INDEX(Ci,$N3284,1)*POWER(1-O3284,3)+INDEX(Ci,$N3284,2)*3*O3284*POWER(1-O3284,2)+INDEX(Ci,$N3284,3)*3*POWER(O3284,2)*(1-O3284)+INDEX(Ci,$N3284,4)*POWER(O3284,3))</f>
        <v>926.88642424894306</v>
      </c>
      <c r="Q3284" s="3">
        <f>MAX(0,MIN(P3284-V3284+W3284,'Power Curve'!$C$39))</f>
        <v>910.06044614574478</v>
      </c>
      <c r="R3284" s="3">
        <f t="shared" si="973"/>
        <v>943.01998138427734</v>
      </c>
      <c r="S3284" s="3">
        <f t="shared" si="974"/>
        <v>-32.959535238532567</v>
      </c>
      <c r="T3284" s="3">
        <f t="shared" si="975"/>
        <v>32.959535238532567</v>
      </c>
      <c r="V3284" s="37">
        <f t="array" ref="V3284">SUM(_xlfn.NORM.DIST($AD$3:$AD$1003,$L3284,$AA3284,FALSE)*WindSpeedStep*$AE$3:$AE$1003)/AG3284</f>
        <v>924.46805565794944</v>
      </c>
      <c r="W3284" s="37">
        <f t="array" ref="W3284">SUM(_xlfn.NORM.DIST($AD$3:$AD$1003,$L3284,$AB3284,FALSE)*WindSpeedStep*$AE$3:$AE$1003)/AH3284</f>
        <v>907.64207755475115</v>
      </c>
      <c r="Y3284" s="1">
        <f t="shared" si="976"/>
        <v>8</v>
      </c>
      <c r="Z3284" s="99">
        <f>IF(L3284&lt;'Power Curve'!$P$28,'Power Curve'!$Q$28,IF(L3284&gt;'Power Curve'!$P$29,'Power Curve'!$Q$29,INDEX(ReferenceTurbulence,Y3284)+(L3284-INDEX(ReferenceTurbulenceWindSpeed,Y3284))*(INDEX(ReferenceTurbulence,Y3284+1)-INDEX(ReferenceTurbulence,Y3284))/(INDEX(ReferenceTurbulenceWindSpeed,Y3284+1)-INDEX(ReferenceTurbulenceWindSpeed,Y3284))))</f>
        <v>0.11957148109802232</v>
      </c>
      <c r="AA3284" s="100">
        <f t="shared" si="982"/>
        <v>0.97584666984961133</v>
      </c>
      <c r="AB3284" s="29">
        <f t="shared" si="983"/>
        <v>0.63697164094179193</v>
      </c>
      <c r="AG3284" s="40">
        <f t="array" ref="AG3284">SUM(_xlfn.NORM.DIST($AD$3:$AD$1003,$F3284,$AA3284,FALSE)*WindSpeedStep)</f>
        <v>1.0000000000000033</v>
      </c>
      <c r="AH3284" s="40">
        <f t="array" ref="AH3284">SUM(_xlfn.NORM.DIST($AD$3:$AD$1003,$F3284,$AB3284,FALSE)*WindSpeedStep)</f>
        <v>1.000000000000004</v>
      </c>
      <c r="AJ3284" s="47">
        <f t="shared" si="977"/>
        <v>8</v>
      </c>
      <c r="AK3284" s="83" t="b">
        <f>COUNTIF('Power Curve'!$D$2:$D$31,AJ3284)&gt;0</f>
        <v>1</v>
      </c>
      <c r="AL3284" s="83" t="b">
        <f t="shared" si="978"/>
        <v>0</v>
      </c>
      <c r="AM3284" s="83" t="b">
        <f t="shared" si="984"/>
        <v>1</v>
      </c>
      <c r="AN3284" s="47" t="str">
        <f t="shared" si="979"/>
        <v>Outer</v>
      </c>
      <c r="AO3284" s="48" t="str">
        <f t="shared" si="980"/>
        <v>0.6-0.7</v>
      </c>
      <c r="AP3284" s="49" t="str">
        <f t="shared" si="985"/>
        <v>3-4</v>
      </c>
      <c r="AQ3284" s="49" t="str">
        <f t="shared" si="986"/>
        <v>Apr</v>
      </c>
      <c r="AR3284" s="48" t="str">
        <f t="shared" si="987"/>
        <v>275-285</v>
      </c>
      <c r="AS3284" s="49" t="str">
        <f t="shared" si="981"/>
        <v>HWS-LTI</v>
      </c>
    </row>
    <row r="3285" spans="5:45" x14ac:dyDescent="0.3">
      <c r="E3285" s="15">
        <v>41003.152777777781</v>
      </c>
      <c r="F3285" s="21">
        <v>8.06</v>
      </c>
      <c r="G3285" s="21">
        <v>784.55997467041061</v>
      </c>
      <c r="H3285" s="42">
        <v>1.2074673893530778</v>
      </c>
      <c r="I3285" s="35">
        <v>272.60000000000002</v>
      </c>
      <c r="J3285" s="43">
        <v>8.8089330024813881E-2</v>
      </c>
      <c r="K3285" s="44">
        <v>0.34772820936113785</v>
      </c>
      <c r="L3285" s="26">
        <f t="shared" si="969"/>
        <v>8.0213626050874911</v>
      </c>
      <c r="M3285" s="26">
        <f t="shared" si="970"/>
        <v>0.59777742422914282</v>
      </c>
      <c r="N3285" s="96">
        <f t="shared" si="971"/>
        <v>9</v>
      </c>
      <c r="O3285" s="26">
        <f t="shared" si="972"/>
        <v>1.2671183783778369E-2</v>
      </c>
      <c r="P3285" s="3">
        <f>IF(L3285&gt;'Power Curve'!$C$37,0,INDEX(Ci,$N3285,1)*POWER(1-O3285,3)+INDEX(Ci,$N3285,2)*3*O3285*POWER(1-O3285,2)+INDEX(Ci,$N3285,3)*3*POWER(O3285,2)*(1-O3285)+INDEX(Ci,$N3285,4)*POWER(O3285,3))</f>
        <v>884.53511604783637</v>
      </c>
      <c r="Q3285" s="3">
        <f>MAX(0,MIN(P3285-V3285+W3285,'Power Curve'!$C$39))</f>
        <v>871.91383830925884</v>
      </c>
      <c r="R3285" s="3">
        <f t="shared" si="973"/>
        <v>784.55997467041061</v>
      </c>
      <c r="S3285" s="3">
        <f t="shared" si="974"/>
        <v>87.353863638848225</v>
      </c>
      <c r="T3285" s="3">
        <f t="shared" si="975"/>
        <v>87.353863638848225</v>
      </c>
      <c r="V3285" s="37">
        <f t="array" ref="V3285">SUM(_xlfn.NORM.DIST($AD$3:$AD$1003,$L3285,$AA3285,FALSE)*WindSpeedStep*$AE$3:$AE$1003)/AG3285</f>
        <v>880.3882767920868</v>
      </c>
      <c r="W3285" s="37">
        <f t="array" ref="W3285">SUM(_xlfn.NORM.DIST($AD$3:$AD$1003,$L3285,$AB3285,FALSE)*WindSpeedStep*$AE$3:$AE$1003)/AH3285</f>
        <v>867.76699905350927</v>
      </c>
      <c r="Y3285" s="1">
        <f t="shared" si="976"/>
        <v>8</v>
      </c>
      <c r="Z3285" s="99">
        <f>IF(L3285&lt;'Power Curve'!$P$28,'Power Curve'!$Q$28,IF(L3285&gt;'Power Curve'!$P$29,'Power Curve'!$Q$29,INDEX(ReferenceTurbulence,Y3285)+(L3285-INDEX(ReferenceTurbulenceWindSpeed,Y3285))*(INDEX(ReferenceTurbulence,Y3285+1)-INDEX(ReferenceTurbulence,Y3285))/(INDEX(ReferenceTurbulenceWindSpeed,Y3285+1)-INDEX(ReferenceTurbulenceWindSpeed,Y3285))))</f>
        <v>0.11941083341834388</v>
      </c>
      <c r="AA3285" s="100">
        <f t="shared" si="982"/>
        <v>0.95783759382423528</v>
      </c>
      <c r="AB3285" s="29">
        <f t="shared" si="983"/>
        <v>0.70659645776825286</v>
      </c>
      <c r="AG3285" s="40">
        <f t="array" ref="AG3285">SUM(_xlfn.NORM.DIST($AD$3:$AD$1003,$F3285,$AA3285,FALSE)*WindSpeedStep)</f>
        <v>1.000000000000004</v>
      </c>
      <c r="AH3285" s="40">
        <f t="array" ref="AH3285">SUM(_xlfn.NORM.DIST($AD$3:$AD$1003,$F3285,$AB3285,FALSE)*WindSpeedStep)</f>
        <v>1.0000000000000033</v>
      </c>
      <c r="AJ3285" s="47">
        <f t="shared" si="977"/>
        <v>8</v>
      </c>
      <c r="AK3285" s="83" t="b">
        <f>COUNTIF('Power Curve'!$D$2:$D$31,AJ3285)&gt;0</f>
        <v>1</v>
      </c>
      <c r="AL3285" s="83" t="b">
        <f t="shared" si="978"/>
        <v>0</v>
      </c>
      <c r="AM3285" s="83" t="b">
        <f t="shared" si="984"/>
        <v>1</v>
      </c>
      <c r="AN3285" s="47" t="str">
        <f t="shared" si="979"/>
        <v>Outer</v>
      </c>
      <c r="AO3285" s="48" t="str">
        <f t="shared" si="980"/>
        <v>0.5-0.6</v>
      </c>
      <c r="AP3285" s="49" t="str">
        <f t="shared" si="985"/>
        <v>3-4</v>
      </c>
      <c r="AQ3285" s="49" t="str">
        <f t="shared" si="986"/>
        <v>Apr</v>
      </c>
      <c r="AR3285" s="48" t="str">
        <f t="shared" si="987"/>
        <v>265-275</v>
      </c>
      <c r="AS3285" s="49" t="str">
        <f t="shared" si="981"/>
        <v>HWS-LTI</v>
      </c>
    </row>
    <row r="3286" spans="5:45" x14ac:dyDescent="0.3">
      <c r="E3286" s="15">
        <v>41003.159722222219</v>
      </c>
      <c r="F3286" s="21">
        <v>7.34</v>
      </c>
      <c r="G3286" s="21">
        <v>582.58998870849632</v>
      </c>
      <c r="H3286" s="42">
        <v>1.2074223289914636</v>
      </c>
      <c r="I3286" s="35">
        <v>271.60000000000002</v>
      </c>
      <c r="J3286" s="43">
        <v>7.3569482288828342E-2</v>
      </c>
      <c r="K3286" s="44">
        <v>0.30317543513889694</v>
      </c>
      <c r="L3286" s="26">
        <f t="shared" si="969"/>
        <v>7.3047232161973739</v>
      </c>
      <c r="M3286" s="26">
        <f t="shared" si="970"/>
        <v>0.48701849653197704</v>
      </c>
      <c r="N3286" s="96">
        <f t="shared" si="971"/>
        <v>8</v>
      </c>
      <c r="O3286" s="26">
        <f t="shared" si="972"/>
        <v>0.29147502430817984</v>
      </c>
      <c r="P3286" s="3">
        <f>IF(L3286&gt;'Power Curve'!$C$37,0,INDEX(Ci,$N3286,1)*POWER(1-O3286,3)+INDEX(Ci,$N3286,2)*3*O3286*POWER(1-O3286,2)+INDEX(Ci,$N3286,3)*3*POWER(O3286,2)*(1-O3286)+INDEX(Ci,$N3286,4)*POWER(O3286,3))</f>
        <v>677.32601803993703</v>
      </c>
      <c r="Q3286" s="3">
        <f>MAX(0,MIN(P3286-V3286+W3286,'Power Curve'!$C$39))</f>
        <v>664.5276552853577</v>
      </c>
      <c r="R3286" s="3">
        <f t="shared" si="973"/>
        <v>582.58998870849632</v>
      </c>
      <c r="S3286" s="3">
        <f t="shared" si="974"/>
        <v>81.937666576861375</v>
      </c>
      <c r="T3286" s="3">
        <f t="shared" si="975"/>
        <v>81.937666576861375</v>
      </c>
      <c r="V3286" s="37">
        <f t="array" ref="V3286">SUM(_xlfn.NORM.DIST($AD$3:$AD$1003,$L3286,$AA3286,FALSE)*WindSpeedStep*$AE$3:$AE$1003)/AG3286</f>
        <v>673.06406223099123</v>
      </c>
      <c r="W3286" s="37">
        <f t="array" ref="W3286">SUM(_xlfn.NORM.DIST($AD$3:$AD$1003,$L3286,$AB3286,FALSE)*WindSpeedStep*$AE$3:$AE$1003)/AH3286</f>
        <v>660.2656994764119</v>
      </c>
      <c r="Y3286" s="1">
        <f t="shared" si="976"/>
        <v>7</v>
      </c>
      <c r="Z3286" s="99">
        <f>IF(L3286&lt;'Power Curve'!$P$28,'Power Curve'!$Q$28,IF(L3286&gt;'Power Curve'!$P$29,'Power Curve'!$Q$29,INDEX(ReferenceTurbulence,Y3286)+(L3286-INDEX(ReferenceTurbulenceWindSpeed,Y3286))*(INDEX(ReferenceTurbulence,Y3286+1)-INDEX(ReferenceTurbulence,Y3286))/(INDEX(ReferenceTurbulenceWindSpeed,Y3286+1)-INDEX(ReferenceTurbulenceWindSpeed,Y3286))))</f>
        <v>0.11959179329568251</v>
      </c>
      <c r="AA3286" s="100">
        <f t="shared" si="982"/>
        <v>0.87358494895364946</v>
      </c>
      <c r="AB3286" s="29">
        <f t="shared" si="983"/>
        <v>0.53740470527882589</v>
      </c>
      <c r="AG3286" s="40">
        <f t="array" ref="AG3286">SUM(_xlfn.NORM.DIST($AD$3:$AD$1003,$F3286,$AA3286,FALSE)*WindSpeedStep)</f>
        <v>1.0000000000000033</v>
      </c>
      <c r="AH3286" s="40">
        <f t="array" ref="AH3286">SUM(_xlfn.NORM.DIST($AD$3:$AD$1003,$F3286,$AB3286,FALSE)*WindSpeedStep)</f>
        <v>1.000000000000004</v>
      </c>
      <c r="AJ3286" s="47">
        <f t="shared" si="977"/>
        <v>7</v>
      </c>
      <c r="AK3286" s="83" t="b">
        <f>COUNTIF('Power Curve'!$D$2:$D$31,AJ3286)&gt;0</f>
        <v>1</v>
      </c>
      <c r="AL3286" s="83" t="b">
        <f t="shared" si="978"/>
        <v>0</v>
      </c>
      <c r="AM3286" s="83" t="b">
        <f t="shared" si="984"/>
        <v>1</v>
      </c>
      <c r="AN3286" s="47" t="str">
        <f t="shared" si="979"/>
        <v>Outer</v>
      </c>
      <c r="AO3286" s="48" t="str">
        <f t="shared" si="980"/>
        <v>0.4-0.5</v>
      </c>
      <c r="AP3286" s="49" t="str">
        <f t="shared" si="985"/>
        <v>3-4</v>
      </c>
      <c r="AQ3286" s="49" t="str">
        <f t="shared" si="986"/>
        <v>Apr</v>
      </c>
      <c r="AR3286" s="48" t="str">
        <f t="shared" si="987"/>
        <v>265-275</v>
      </c>
      <c r="AS3286" s="49" t="str">
        <f t="shared" si="981"/>
        <v>LWS-LTI</v>
      </c>
    </row>
    <row r="3287" spans="5:45" x14ac:dyDescent="0.3">
      <c r="E3287" s="15">
        <v>41003.166666666664</v>
      </c>
      <c r="F3287" s="21">
        <v>7.49</v>
      </c>
      <c r="G3287" s="21">
        <v>638.10000967979431</v>
      </c>
      <c r="H3287" s="42">
        <v>1.2071970711775126</v>
      </c>
      <c r="I3287" s="35">
        <v>272.89999999999998</v>
      </c>
      <c r="J3287" s="43">
        <v>6.1415220293724967E-2</v>
      </c>
      <c r="K3287" s="44">
        <v>0.26974796723983008</v>
      </c>
      <c r="L3287" s="26">
        <f t="shared" si="969"/>
        <v>7.453538730339007</v>
      </c>
      <c r="M3287" s="26">
        <f t="shared" si="970"/>
        <v>0.51001841396123937</v>
      </c>
      <c r="N3287" s="96">
        <f t="shared" si="971"/>
        <v>8</v>
      </c>
      <c r="O3287" s="26">
        <f t="shared" si="972"/>
        <v>0.4412550361228112</v>
      </c>
      <c r="P3287" s="3">
        <f>IF(L3287&gt;'Power Curve'!$C$37,0,INDEX(Ci,$N3287,1)*POWER(1-O3287,3)+INDEX(Ci,$N3287,2)*3*O3287*POWER(1-O3287,2)+INDEX(Ci,$N3287,3)*3*POWER(O3287,2)*(1-O3287)+INDEX(Ci,$N3287,4)*POWER(O3287,3))</f>
        <v>718.74813606080704</v>
      </c>
      <c r="Q3287" s="3">
        <f>MAX(0,MIN(P3287-V3287+W3287,'Power Curve'!$C$39))</f>
        <v>703.15797719919112</v>
      </c>
      <c r="R3287" s="3">
        <f t="shared" si="973"/>
        <v>638.10000967979431</v>
      </c>
      <c r="S3287" s="3">
        <f t="shared" si="974"/>
        <v>65.057967519396811</v>
      </c>
      <c r="T3287" s="3">
        <f t="shared" si="975"/>
        <v>65.057967519396811</v>
      </c>
      <c r="V3287" s="37">
        <f t="array" ref="V3287">SUM(_xlfn.NORM.DIST($AD$3:$AD$1003,$L3287,$AA3287,FALSE)*WindSpeedStep*$AE$3:$AE$1003)/AG3287</f>
        <v>713.61495514762362</v>
      </c>
      <c r="W3287" s="37">
        <f t="array" ref="W3287">SUM(_xlfn.NORM.DIST($AD$3:$AD$1003,$L3287,$AB3287,FALSE)*WindSpeedStep*$AE$3:$AE$1003)/AH3287</f>
        <v>698.0247962860077</v>
      </c>
      <c r="Y3287" s="1">
        <f t="shared" si="976"/>
        <v>7</v>
      </c>
      <c r="Z3287" s="99">
        <f>IF(L3287&lt;'Power Curve'!$P$28,'Power Curve'!$Q$28,IF(L3287&gt;'Power Curve'!$P$29,'Power Curve'!$Q$29,INDEX(ReferenceTurbulence,Y3287)+(L3287-INDEX(ReferenceTurbulenceWindSpeed,Y3287))*(INDEX(ReferenceTurbulence,Y3287+1)-INDEX(ReferenceTurbulence,Y3287))/(INDEX(ReferenceTurbulenceWindSpeed,Y3287+1)-INDEX(ReferenceTurbulenceWindSpeed,Y3287))))</f>
        <v>0.11955046024215139</v>
      </c>
      <c r="AA3287" s="100">
        <f t="shared" si="982"/>
        <v>0.89107398564472906</v>
      </c>
      <c r="AB3287" s="29">
        <f t="shared" si="983"/>
        <v>0.45776072309158122</v>
      </c>
      <c r="AG3287" s="40">
        <f t="array" ref="AG3287">SUM(_xlfn.NORM.DIST($AD$3:$AD$1003,$F3287,$AA3287,FALSE)*WindSpeedStep)</f>
        <v>1.0000000000000036</v>
      </c>
      <c r="AH3287" s="40">
        <f t="array" ref="AH3287">SUM(_xlfn.NORM.DIST($AD$3:$AD$1003,$F3287,$AB3287,FALSE)*WindSpeedStep)</f>
        <v>1.0000000000000036</v>
      </c>
      <c r="AJ3287" s="47">
        <f t="shared" si="977"/>
        <v>7</v>
      </c>
      <c r="AK3287" s="83" t="b">
        <f>COUNTIF('Power Curve'!$D$2:$D$31,AJ3287)&gt;0</f>
        <v>1</v>
      </c>
      <c r="AL3287" s="83" t="b">
        <f t="shared" si="978"/>
        <v>0</v>
      </c>
      <c r="AM3287" s="83" t="b">
        <f t="shared" si="984"/>
        <v>1</v>
      </c>
      <c r="AN3287" s="47" t="str">
        <f t="shared" si="979"/>
        <v>Outer</v>
      </c>
      <c r="AO3287" s="48" t="str">
        <f t="shared" si="980"/>
        <v>0.5-0.6</v>
      </c>
      <c r="AP3287" s="49" t="str">
        <f t="shared" si="985"/>
        <v>4-5</v>
      </c>
      <c r="AQ3287" s="49" t="str">
        <f t="shared" si="986"/>
        <v>Apr</v>
      </c>
      <c r="AR3287" s="48" t="str">
        <f t="shared" si="987"/>
        <v>265-275</v>
      </c>
      <c r="AS3287" s="49" t="str">
        <f t="shared" si="981"/>
        <v>HWS-LTI</v>
      </c>
    </row>
    <row r="3288" spans="5:45" x14ac:dyDescent="0.3">
      <c r="E3288" s="15">
        <v>41003.173611111109</v>
      </c>
      <c r="F3288" s="21">
        <v>7.16</v>
      </c>
      <c r="G3288" s="21">
        <v>604.5399827957151</v>
      </c>
      <c r="H3288" s="42">
        <v>1.2074673893530778</v>
      </c>
      <c r="I3288" s="35">
        <v>265.5</v>
      </c>
      <c r="J3288" s="43">
        <v>0.12290502793296089</v>
      </c>
      <c r="K3288" s="44">
        <v>0.16906984471236788</v>
      </c>
      <c r="L3288" s="26">
        <f t="shared" si="969"/>
        <v>7.1256769543953391</v>
      </c>
      <c r="M3288" s="26">
        <f t="shared" si="970"/>
        <v>0.4593463196005747</v>
      </c>
      <c r="N3288" s="96">
        <f t="shared" si="971"/>
        <v>8</v>
      </c>
      <c r="O3288" s="26">
        <f t="shared" si="972"/>
        <v>0.11126833441594793</v>
      </c>
      <c r="P3288" s="3">
        <f>IF(L3288&gt;'Power Curve'!$C$37,0,INDEX(Ci,$N3288,1)*POWER(1-O3288,3)+INDEX(Ci,$N3288,2)*3*O3288*POWER(1-O3288,2)+INDEX(Ci,$N3288,3)*3*POWER(O3288,2)*(1-O3288)+INDEX(Ci,$N3288,4)*POWER(O3288,3))</f>
        <v>629.09551140875499</v>
      </c>
      <c r="Q3288" s="3">
        <f>MAX(0,MIN(P3288-V3288+W3288,'Power Curve'!$C$39))</f>
        <v>630.18929467619375</v>
      </c>
      <c r="R3288" s="3">
        <f t="shared" si="973"/>
        <v>604.5399827957151</v>
      </c>
      <c r="S3288" s="3">
        <f t="shared" si="974"/>
        <v>25.649311880478649</v>
      </c>
      <c r="T3288" s="3">
        <f t="shared" si="975"/>
        <v>25.649311880478649</v>
      </c>
      <c r="V3288" s="37">
        <f t="array" ref="V3288">SUM(_xlfn.NORM.DIST($AD$3:$AD$1003,$L3288,$AA3288,FALSE)*WindSpeedStep*$AE$3:$AE$1003)/AG3288</f>
        <v>625.95685684340106</v>
      </c>
      <c r="W3288" s="37">
        <f t="array" ref="W3288">SUM(_xlfn.NORM.DIST($AD$3:$AD$1003,$L3288,$AB3288,FALSE)*WindSpeedStep*$AE$3:$AE$1003)/AH3288</f>
        <v>627.05064011083982</v>
      </c>
      <c r="Y3288" s="1">
        <f t="shared" si="976"/>
        <v>7</v>
      </c>
      <c r="Z3288" s="99">
        <f>IF(L3288&lt;'Power Curve'!$P$28,'Power Curve'!$Q$28,IF(L3288&gt;'Power Curve'!$P$29,'Power Curve'!$Q$29,INDEX(ReferenceTurbulence,Y3288)+(L3288-INDEX(ReferenceTurbulenceWindSpeed,Y3288))*(INDEX(ReferenceTurbulence,Y3288+1)-INDEX(ReferenceTurbulence,Y3288))/(INDEX(ReferenceTurbulenceWindSpeed,Y3288+1)-INDEX(ReferenceTurbulenceWindSpeed,Y3288))))</f>
        <v>0.11964152284684049</v>
      </c>
      <c r="AA3288" s="100">
        <f t="shared" si="982"/>
        <v>0.85252684213849472</v>
      </c>
      <c r="AB3288" s="29">
        <f t="shared" si="983"/>
        <v>0.87578152512121488</v>
      </c>
      <c r="AG3288" s="40">
        <f t="array" ref="AG3288">SUM(_xlfn.NORM.DIST($AD$3:$AD$1003,$F3288,$AA3288,FALSE)*WindSpeedStep)</f>
        <v>1.0000000000000036</v>
      </c>
      <c r="AH3288" s="40">
        <f t="array" ref="AH3288">SUM(_xlfn.NORM.DIST($AD$3:$AD$1003,$F3288,$AB3288,FALSE)*WindSpeedStep)</f>
        <v>1.0000000000000038</v>
      </c>
      <c r="AJ3288" s="47">
        <f t="shared" si="977"/>
        <v>7</v>
      </c>
      <c r="AK3288" s="83" t="b">
        <f>COUNTIF('Power Curve'!$D$2:$D$31,AJ3288)&gt;0</f>
        <v>1</v>
      </c>
      <c r="AL3288" s="83" t="b">
        <f t="shared" si="978"/>
        <v>0</v>
      </c>
      <c r="AM3288" s="83" t="b">
        <f t="shared" si="984"/>
        <v>1</v>
      </c>
      <c r="AN3288" s="47" t="str">
        <f t="shared" si="979"/>
        <v>Inner</v>
      </c>
      <c r="AO3288" s="48" t="str">
        <f t="shared" si="980"/>
        <v>0.4-0.5</v>
      </c>
      <c r="AP3288" s="49" t="str">
        <f t="shared" si="985"/>
        <v>4-5</v>
      </c>
      <c r="AQ3288" s="49" t="str">
        <f t="shared" si="986"/>
        <v>Apr</v>
      </c>
      <c r="AR3288" s="48" t="str">
        <f t="shared" si="987"/>
        <v>265-275</v>
      </c>
      <c r="AS3288" s="49" t="str">
        <f t="shared" si="981"/>
        <v>Inner-TI</v>
      </c>
    </row>
    <row r="3289" spans="5:45" x14ac:dyDescent="0.3">
      <c r="E3289" s="15">
        <v>41003.458333333336</v>
      </c>
      <c r="F3289" s="21">
        <v>9.5</v>
      </c>
      <c r="G3289" s="21">
        <v>1208.7800598144529</v>
      </c>
      <c r="H3289" s="42">
        <v>1.1885407832578512</v>
      </c>
      <c r="I3289" s="35">
        <v>276.10000000000002</v>
      </c>
      <c r="J3289" s="43">
        <v>0.14421052631578948</v>
      </c>
      <c r="K3289" s="44">
        <v>0.13941721705389423</v>
      </c>
      <c r="L3289" s="26">
        <f t="shared" si="969"/>
        <v>9.404800884753806</v>
      </c>
      <c r="M3289" s="26">
        <f t="shared" si="970"/>
        <v>0.81159226997514922</v>
      </c>
      <c r="N3289" s="96">
        <f t="shared" si="971"/>
        <v>10</v>
      </c>
      <c r="O3289" s="26">
        <f t="shared" si="972"/>
        <v>0.42056450218475516</v>
      </c>
      <c r="P3289" s="3">
        <f>IF(L3289&gt;'Power Curve'!$C$37,0,INDEX(Ci,$N3289,1)*POWER(1-O3289,3)+INDEX(Ci,$N3289,2)*3*O3289*POWER(1-O3289,2)+INDEX(Ci,$N3289,3)*3*POWER(O3289,2)*(1-O3289)+INDEX(Ci,$N3289,4)*POWER(O3289,3))</f>
        <v>1336.5711526164237</v>
      </c>
      <c r="Q3289" s="3">
        <f>MAX(0,MIN(P3289-V3289+W3289,'Power Curve'!$C$39))</f>
        <v>1329.5892481860067</v>
      </c>
      <c r="R3289" s="3">
        <f t="shared" si="973"/>
        <v>1208.7800598144529</v>
      </c>
      <c r="S3289" s="3">
        <f t="shared" si="974"/>
        <v>120.80918837155377</v>
      </c>
      <c r="T3289" s="3">
        <f t="shared" si="975"/>
        <v>120.80918837155377</v>
      </c>
      <c r="V3289" s="37">
        <f t="array" ref="V3289">SUM(_xlfn.NORM.DIST($AD$3:$AD$1003,$L3289,$AA3289,FALSE)*WindSpeedStep*$AE$3:$AE$1003)/AG3289</f>
        <v>1344.001584315695</v>
      </c>
      <c r="W3289" s="37">
        <f t="array" ref="W3289">SUM(_xlfn.NORM.DIST($AD$3:$AD$1003,$L3289,$AB3289,FALSE)*WindSpeedStep*$AE$3:$AE$1003)/AH3289</f>
        <v>1337.019679885278</v>
      </c>
      <c r="Y3289" s="1">
        <f t="shared" si="976"/>
        <v>9</v>
      </c>
      <c r="Z3289" s="99">
        <f>IF(L3289&lt;'Power Curve'!$P$28,'Power Curve'!$Q$28,IF(L3289&gt;'Power Curve'!$P$29,'Power Curve'!$Q$29,INDEX(ReferenceTurbulence,Y3289)+(L3289-INDEX(ReferenceTurbulenceWindSpeed,Y3289))*(INDEX(ReferenceTurbulence,Y3289+1)-INDEX(ReferenceTurbulence,Y3289))/(INDEX(ReferenceTurbulenceWindSpeed,Y3289+1)-INDEX(ReferenceTurbulenceWindSpeed,Y3289))))</f>
        <v>0.12032495096358552</v>
      </c>
      <c r="AA3289" s="100">
        <f t="shared" si="982"/>
        <v>1.1316322052802874</v>
      </c>
      <c r="AB3289" s="29">
        <f t="shared" si="983"/>
        <v>1.356271285485549</v>
      </c>
      <c r="AG3289" s="40">
        <f t="array" ref="AG3289">SUM(_xlfn.NORM.DIST($AD$3:$AD$1003,$F3289,$AA3289,FALSE)*WindSpeedStep)</f>
        <v>1.0000000000000036</v>
      </c>
      <c r="AH3289" s="40">
        <f t="array" ref="AH3289">SUM(_xlfn.NORM.DIST($AD$3:$AD$1003,$F3289,$AB3289,FALSE)*WindSpeedStep)</f>
        <v>0.99999999999906231</v>
      </c>
      <c r="AJ3289" s="47">
        <f t="shared" si="977"/>
        <v>9</v>
      </c>
      <c r="AK3289" s="83" t="b">
        <f>COUNTIF('Power Curve'!$D$2:$D$31,AJ3289)&gt;0</f>
        <v>1</v>
      </c>
      <c r="AL3289" s="83" t="b">
        <f t="shared" si="978"/>
        <v>0</v>
      </c>
      <c r="AM3289" s="83" t="b">
        <f t="shared" si="984"/>
        <v>1</v>
      </c>
      <c r="AN3289" s="47" t="str">
        <f t="shared" si="979"/>
        <v>Outer</v>
      </c>
      <c r="AO3289" s="48" t="str">
        <f t="shared" si="980"/>
        <v>0.8-0.9</v>
      </c>
      <c r="AP3289" s="49" t="str">
        <f t="shared" si="985"/>
        <v>11-12</v>
      </c>
      <c r="AQ3289" s="49" t="str">
        <f t="shared" si="986"/>
        <v>Apr</v>
      </c>
      <c r="AR3289" s="48" t="str">
        <f t="shared" si="987"/>
        <v>275-285</v>
      </c>
      <c r="AS3289" s="49" t="str">
        <f t="shared" si="981"/>
        <v>HWS-HTI</v>
      </c>
    </row>
    <row r="3290" spans="5:45" x14ac:dyDescent="0.3">
      <c r="E3290" s="15">
        <v>41003.479166666664</v>
      </c>
      <c r="F3290" s="21">
        <v>9.67</v>
      </c>
      <c r="G3290" s="21">
        <v>1584.559997558591</v>
      </c>
      <c r="H3290" s="42">
        <v>1.1883227503354648</v>
      </c>
      <c r="I3290" s="35">
        <v>276.10000000000002</v>
      </c>
      <c r="J3290" s="43">
        <v>0.16752843846949328</v>
      </c>
      <c r="K3290" s="44">
        <v>0.15542769577204057</v>
      </c>
      <c r="L3290" s="26">
        <f t="shared" si="969"/>
        <v>9.5725119040522451</v>
      </c>
      <c r="M3290" s="26">
        <f t="shared" si="970"/>
        <v>0.83751254863756297</v>
      </c>
      <c r="N3290" s="96">
        <f t="shared" si="971"/>
        <v>10</v>
      </c>
      <c r="O3290" s="26">
        <f t="shared" si="972"/>
        <v>0.59883044757264714</v>
      </c>
      <c r="P3290" s="3">
        <f>IF(L3290&gt;'Power Curve'!$C$37,0,INDEX(Ci,$N3290,1)*POWER(1-O3290,3)+INDEX(Ci,$N3290,2)*3*O3290*POWER(1-O3290,2)+INDEX(Ci,$N3290,3)*3*POWER(O3290,2)*(1-O3290)+INDEX(Ci,$N3290,4)*POWER(O3290,3))</f>
        <v>1396.2607201880296</v>
      </c>
      <c r="Q3290" s="3">
        <f>MAX(0,MIN(P3290-V3290+W3290,'Power Curve'!$C$39))</f>
        <v>1372.1203590004236</v>
      </c>
      <c r="R3290" s="3">
        <f t="shared" si="973"/>
        <v>1584.559997558591</v>
      </c>
      <c r="S3290" s="3">
        <f t="shared" si="974"/>
        <v>-212.43963855816742</v>
      </c>
      <c r="T3290" s="3">
        <f t="shared" si="975"/>
        <v>212.43963855816742</v>
      </c>
      <c r="V3290" s="37">
        <f t="array" ref="V3290">SUM(_xlfn.NORM.DIST($AD$3:$AD$1003,$L3290,$AA3290,FALSE)*WindSpeedStep*$AE$3:$AE$1003)/AG3290</f>
        <v>1399.246083191483</v>
      </c>
      <c r="W3290" s="37">
        <f t="array" ref="W3290">SUM(_xlfn.NORM.DIST($AD$3:$AD$1003,$L3290,$AB3290,FALSE)*WindSpeedStep*$AE$3:$AE$1003)/AH3290</f>
        <v>1375.105722003877</v>
      </c>
      <c r="Y3290" s="1">
        <f t="shared" si="976"/>
        <v>9</v>
      </c>
      <c r="Z3290" s="99">
        <f>IF(L3290&lt;'Power Curve'!$P$28,'Power Curve'!$Q$28,IF(L3290&gt;'Power Curve'!$P$29,'Power Curve'!$Q$29,INDEX(ReferenceTurbulence,Y3290)+(L3290-INDEX(ReferenceTurbulenceWindSpeed,Y3290))*(INDEX(ReferenceTurbulence,Y3290+1)-INDEX(ReferenceTurbulence,Y3290))/(INDEX(ReferenceTurbulenceWindSpeed,Y3290+1)-INDEX(ReferenceTurbulenceWindSpeed,Y3290))))</f>
        <v>0.12023141799237116</v>
      </c>
      <c r="AA3290" s="100">
        <f t="shared" si="982"/>
        <v>1.1509166799730544</v>
      </c>
      <c r="AB3290" s="29">
        <f t="shared" si="983"/>
        <v>1.6036679715165085</v>
      </c>
      <c r="AG3290" s="40">
        <f t="array" ref="AG3290">SUM(_xlfn.NORM.DIST($AD$3:$AD$1003,$F3290,$AA3290,FALSE)*WindSpeedStep)</f>
        <v>1.0000000000000036</v>
      </c>
      <c r="AH3290" s="40">
        <f t="array" ref="AH3290">SUM(_xlfn.NORM.DIST($AD$3:$AD$1003,$F3290,$AB3290,FALSE)*WindSpeedStep)</f>
        <v>0.99999999932816819</v>
      </c>
      <c r="AJ3290" s="47">
        <f t="shared" si="977"/>
        <v>10</v>
      </c>
      <c r="AK3290" s="83" t="b">
        <f>COUNTIF('Power Curve'!$D$2:$D$31,AJ3290)&gt;0</f>
        <v>1</v>
      </c>
      <c r="AL3290" s="83" t="b">
        <f t="shared" si="978"/>
        <v>0</v>
      </c>
      <c r="AM3290" s="83" t="b">
        <f t="shared" si="984"/>
        <v>1</v>
      </c>
      <c r="AN3290" s="47" t="str">
        <f t="shared" si="979"/>
        <v>Outer</v>
      </c>
      <c r="AO3290" s="48" t="str">
        <f t="shared" si="980"/>
        <v>0.8-0.9</v>
      </c>
      <c r="AP3290" s="49" t="str">
        <f t="shared" si="985"/>
        <v>11-12</v>
      </c>
      <c r="AQ3290" s="49" t="str">
        <f t="shared" si="986"/>
        <v>Apr</v>
      </c>
      <c r="AR3290" s="48" t="str">
        <f t="shared" si="987"/>
        <v>275-285</v>
      </c>
      <c r="AS3290" s="49" t="str">
        <f t="shared" si="981"/>
        <v>HWS-HTI</v>
      </c>
    </row>
    <row r="3291" spans="5:45" x14ac:dyDescent="0.3">
      <c r="E3291" s="15">
        <v>41003.486111111109</v>
      </c>
      <c r="F3291" s="21">
        <v>10.57</v>
      </c>
      <c r="G3291" s="21">
        <v>1662.569992065427</v>
      </c>
      <c r="H3291" s="42">
        <v>1.1879740641551857</v>
      </c>
      <c r="I3291" s="35">
        <v>278.10000000000002</v>
      </c>
      <c r="J3291" s="43">
        <v>0.13434247871333962</v>
      </c>
      <c r="K3291" s="44">
        <v>4.707801825204877E-2</v>
      </c>
      <c r="L3291" s="26">
        <f t="shared" si="969"/>
        <v>10.462415035728338</v>
      </c>
      <c r="M3291" s="26">
        <f t="shared" si="970"/>
        <v>0.9750499463117881</v>
      </c>
      <c r="N3291" s="96">
        <f t="shared" si="971"/>
        <v>11</v>
      </c>
      <c r="O3291" s="26">
        <f t="shared" si="972"/>
        <v>0.49737097929535057</v>
      </c>
      <c r="P3291" s="3">
        <f>IF(L3291&gt;'Power Curve'!$C$37,0,INDEX(Ci,$N3291,1)*POWER(1-O3291,3)+INDEX(Ci,$N3291,2)*3*O3291*POWER(1-O3291,2)+INDEX(Ci,$N3291,3)*3*POWER(O3291,2)*(1-O3291)+INDEX(Ci,$N3291,4)*POWER(O3291,3))</f>
        <v>1661.3614633638058</v>
      </c>
      <c r="Q3291" s="3">
        <f>MAX(0,MIN(P3291-V3291+W3291,'Power Curve'!$C$39))</f>
        <v>1642.2700312766945</v>
      </c>
      <c r="R3291" s="3">
        <f t="shared" si="973"/>
        <v>1662.569992065427</v>
      </c>
      <c r="S3291" s="3">
        <f t="shared" si="974"/>
        <v>-20.299960788732506</v>
      </c>
      <c r="T3291" s="3">
        <f t="shared" si="975"/>
        <v>20.299960788732506</v>
      </c>
      <c r="V3291" s="37">
        <f t="array" ref="V3291">SUM(_xlfn.NORM.DIST($AD$3:$AD$1003,$L3291,$AA3291,FALSE)*WindSpeedStep*$AE$3:$AE$1003)/AG3291</f>
        <v>1653.2546726435307</v>
      </c>
      <c r="W3291" s="37">
        <f t="array" ref="W3291">SUM(_xlfn.NORM.DIST($AD$3:$AD$1003,$L3291,$AB3291,FALSE)*WindSpeedStep*$AE$3:$AE$1003)/AH3291</f>
        <v>1634.1632405564194</v>
      </c>
      <c r="Y3291" s="1">
        <f t="shared" si="976"/>
        <v>10</v>
      </c>
      <c r="Z3291" s="99">
        <f>IF(L3291&lt;'Power Curve'!$P$28,'Power Curve'!$Q$28,IF(L3291&gt;'Power Curve'!$P$29,'Power Curve'!$Q$29,INDEX(ReferenceTurbulence,Y3291)+(L3291-INDEX(ReferenceTurbulenceWindSpeed,Y3291))*(INDEX(ReferenceTurbulence,Y3291+1)-INDEX(ReferenceTurbulence,Y3291))/(INDEX(ReferenceTurbulenceWindSpeed,Y3291+1)-INDEX(ReferenceTurbulenceWindSpeed,Y3291))))</f>
        <v>0.12000786632930703</v>
      </c>
      <c r="AA3291" s="100">
        <f t="shared" si="982"/>
        <v>1.2555721050894184</v>
      </c>
      <c r="AB3291" s="29">
        <f t="shared" si="983"/>
        <v>1.4055467692274586</v>
      </c>
      <c r="AG3291" s="40">
        <f t="array" ref="AG3291">SUM(_xlfn.NORM.DIST($AD$3:$AD$1003,$F3291,$AA3291,FALSE)*WindSpeedStep)</f>
        <v>1.0000000000000038</v>
      </c>
      <c r="AH3291" s="40">
        <f t="array" ref="AH3291">SUM(_xlfn.NORM.DIST($AD$3:$AD$1003,$F3291,$AB3291,FALSE)*WindSpeedStep)</f>
        <v>0.99999999999998335</v>
      </c>
      <c r="AJ3291" s="47">
        <f t="shared" si="977"/>
        <v>10</v>
      </c>
      <c r="AK3291" s="83" t="b">
        <f>COUNTIF('Power Curve'!$D$2:$D$31,AJ3291)&gt;0</f>
        <v>1</v>
      </c>
      <c r="AL3291" s="83" t="b">
        <f t="shared" si="978"/>
        <v>0</v>
      </c>
      <c r="AM3291" s="83" t="b">
        <f t="shared" si="984"/>
        <v>1</v>
      </c>
      <c r="AN3291" s="47" t="str">
        <f t="shared" si="979"/>
        <v>Outer</v>
      </c>
      <c r="AO3291" s="48" t="str">
        <f t="shared" si="980"/>
        <v>0.9-1.0</v>
      </c>
      <c r="AP3291" s="49" t="str">
        <f t="shared" si="985"/>
        <v>11-12</v>
      </c>
      <c r="AQ3291" s="49" t="str">
        <f t="shared" si="986"/>
        <v>Apr</v>
      </c>
      <c r="AR3291" s="48" t="str">
        <f t="shared" si="987"/>
        <v>275-285</v>
      </c>
      <c r="AS3291" s="49" t="str">
        <f t="shared" si="981"/>
        <v>Inner-TI</v>
      </c>
    </row>
    <row r="3292" spans="5:45" x14ac:dyDescent="0.3">
      <c r="E3292" s="15">
        <v>41003.5</v>
      </c>
      <c r="F3292" s="21">
        <v>13.74</v>
      </c>
      <c r="G3292" s="21">
        <v>1975.4499969482449</v>
      </c>
      <c r="H3292" s="42">
        <v>1.1887883046704637</v>
      </c>
      <c r="I3292" s="35">
        <v>284.2</v>
      </c>
      <c r="J3292" s="43">
        <v>9.0247452692867533E-2</v>
      </c>
      <c r="K3292" s="44">
        <v>0.19476729275079877</v>
      </c>
      <c r="L3292" s="26">
        <f t="shared" si="969"/>
        <v>13.603256207827842</v>
      </c>
      <c r="M3292" s="26">
        <f t="shared" si="970"/>
        <v>1.4604770742116617</v>
      </c>
      <c r="N3292" s="96">
        <f t="shared" si="971"/>
        <v>14</v>
      </c>
      <c r="O3292" s="26">
        <f t="shared" si="972"/>
        <v>0.63643644880643779</v>
      </c>
      <c r="P3292" s="3">
        <f>IF(L3292&gt;'Power Curve'!$C$37,0,INDEX(Ci,$N3292,1)*POWER(1-O3292,3)+INDEX(Ci,$N3292,2)*3*O3292*POWER(1-O3292,2)+INDEX(Ci,$N3292,3)*3*POWER(O3292,2)*(1-O3292)+INDEX(Ci,$N3292,4)*POWER(O3292,3))</f>
        <v>1969.6286453368532</v>
      </c>
      <c r="Q3292" s="3">
        <f>MAX(0,MIN(P3292-V3292+W3292,'Power Curve'!$C$39))</f>
        <v>1982.9718990676986</v>
      </c>
      <c r="R3292" s="3">
        <f t="shared" si="973"/>
        <v>1975.4499969482449</v>
      </c>
      <c r="S3292" s="3">
        <f t="shared" si="974"/>
        <v>7.5219021194536708</v>
      </c>
      <c r="T3292" s="3">
        <f t="shared" si="975"/>
        <v>7.5219021194536708</v>
      </c>
      <c r="V3292" s="37">
        <f t="array" ref="V3292">SUM(_xlfn.NORM.DIST($AD$3:$AD$1003,$L3292,$AA3292,FALSE)*WindSpeedStep*$AE$3:$AE$1003)/AG3292</f>
        <v>1961.4481042233151</v>
      </c>
      <c r="W3292" s="37">
        <f t="array" ref="W3292">SUM(_xlfn.NORM.DIST($AD$3:$AD$1003,$L3292,$AB3292,FALSE)*WindSpeedStep*$AE$3:$AE$1003)/AH3292</f>
        <v>1974.7913579541605</v>
      </c>
      <c r="Y3292" s="1">
        <f t="shared" si="976"/>
        <v>13</v>
      </c>
      <c r="Z3292" s="99">
        <f>IF(L3292&lt;'Power Curve'!$P$28,'Power Curve'!$Q$28,IF(L3292&gt;'Power Curve'!$P$29,'Power Curve'!$Q$29,INDEX(ReferenceTurbulence,Y3292)+(L3292-INDEX(ReferenceTurbulenceWindSpeed,Y3292))*(INDEX(ReferenceTurbulence,Y3292+1)-INDEX(ReferenceTurbulence,Y3292))/(INDEX(ReferenceTurbulenceWindSpeed,Y3292+1)-INDEX(ReferenceTurbulenceWindSpeed,Y3292))))</f>
        <v>0.12108854353753419</v>
      </c>
      <c r="AA3292" s="100">
        <f t="shared" si="982"/>
        <v>1.6471984815737939</v>
      </c>
      <c r="AB3292" s="29">
        <f t="shared" si="983"/>
        <v>1.2276592210848998</v>
      </c>
      <c r="AG3292" s="40">
        <f t="array" ref="AG3292">SUM(_xlfn.NORM.DIST($AD$3:$AD$1003,$F3292,$AA3292,FALSE)*WindSpeedStep)</f>
        <v>1.0000000000000024</v>
      </c>
      <c r="AH3292" s="40">
        <f t="array" ref="AH3292">SUM(_xlfn.NORM.DIST($AD$3:$AD$1003,$F3292,$AB3292,FALSE)*WindSpeedStep)</f>
        <v>1.0000000000000029</v>
      </c>
      <c r="AJ3292" s="47">
        <f t="shared" si="977"/>
        <v>14</v>
      </c>
      <c r="AK3292" s="83" t="b">
        <f>COUNTIF('Power Curve'!$D$2:$D$31,AJ3292)&gt;0</f>
        <v>1</v>
      </c>
      <c r="AL3292" s="83" t="b">
        <f t="shared" si="978"/>
        <v>0</v>
      </c>
      <c r="AM3292" s="83" t="b">
        <f t="shared" si="984"/>
        <v>1</v>
      </c>
      <c r="AN3292" s="47" t="str">
        <f t="shared" si="979"/>
        <v>Outer</v>
      </c>
      <c r="AO3292" s="48" t="str">
        <f t="shared" si="980"/>
        <v>1.4-1.5</v>
      </c>
      <c r="AP3292" s="49" t="str">
        <f t="shared" si="985"/>
        <v>12-13</v>
      </c>
      <c r="AQ3292" s="49" t="str">
        <f t="shared" si="986"/>
        <v>Apr</v>
      </c>
      <c r="AR3292" s="48" t="str">
        <f t="shared" si="987"/>
        <v>275-285</v>
      </c>
      <c r="AS3292" s="49" t="str">
        <f t="shared" si="981"/>
        <v>HWS-LTI</v>
      </c>
    </row>
    <row r="3293" spans="5:45" x14ac:dyDescent="0.3">
      <c r="E3293" s="15">
        <v>41003.506944444445</v>
      </c>
      <c r="F3293" s="21">
        <v>12.26</v>
      </c>
      <c r="G3293" s="21">
        <v>1839.4999694824269</v>
      </c>
      <c r="H3293" s="42">
        <v>1.1890207373810544</v>
      </c>
      <c r="I3293" s="35">
        <v>282.7</v>
      </c>
      <c r="J3293" s="43">
        <v>0.12479608482871125</v>
      </c>
      <c r="K3293" s="44">
        <v>0.15757592032535164</v>
      </c>
      <c r="L3293" s="26">
        <f t="shared" si="969"/>
        <v>12.138776548817571</v>
      </c>
      <c r="M3293" s="26">
        <f t="shared" si="970"/>
        <v>1.2341370220447003</v>
      </c>
      <c r="N3293" s="96">
        <f t="shared" si="971"/>
        <v>13</v>
      </c>
      <c r="O3293" s="26">
        <f t="shared" si="972"/>
        <v>0.12380174793264996</v>
      </c>
      <c r="P3293" s="3">
        <f>IF(L3293&gt;'Power Curve'!$C$37,0,INDEX(Ci,$N3293,1)*POWER(1-O3293,3)+INDEX(Ci,$N3293,2)*3*O3293*POWER(1-O3293,2)+INDEX(Ci,$N3293,3)*3*POWER(O3293,2)*(1-O3293)+INDEX(Ci,$N3293,4)*POWER(O3293,3))</f>
        <v>1923.6433718084756</v>
      </c>
      <c r="Q3293" s="3">
        <f>MAX(0,MIN(P3293-V3293+W3293,'Power Curve'!$C$39))</f>
        <v>1915.3220969135193</v>
      </c>
      <c r="R3293" s="3">
        <f t="shared" si="973"/>
        <v>1839.4999694824269</v>
      </c>
      <c r="S3293" s="3">
        <f t="shared" si="974"/>
        <v>75.82212743109244</v>
      </c>
      <c r="T3293" s="3">
        <f t="shared" si="975"/>
        <v>75.82212743109244</v>
      </c>
      <c r="V3293" s="37">
        <f t="array" ref="V3293">SUM(_xlfn.NORM.DIST($AD$3:$AD$1003,$L3293,$AA3293,FALSE)*WindSpeedStep*$AE$3:$AE$1003)/AG3293</f>
        <v>1903.0777667527027</v>
      </c>
      <c r="W3293" s="37">
        <f t="array" ref="W3293">SUM(_xlfn.NORM.DIST($AD$3:$AD$1003,$L3293,$AB3293,FALSE)*WindSpeedStep*$AE$3:$AE$1003)/AH3293</f>
        <v>1894.7564918577464</v>
      </c>
      <c r="Y3293" s="1">
        <f t="shared" si="976"/>
        <v>12</v>
      </c>
      <c r="Z3293" s="99">
        <f>IF(L3293&lt;'Power Curve'!$P$28,'Power Curve'!$Q$28,IF(L3293&gt;'Power Curve'!$P$29,'Power Curve'!$Q$29,INDEX(ReferenceTurbulence,Y3293)+(L3293-INDEX(ReferenceTurbulenceWindSpeed,Y3293))*(INDEX(ReferenceTurbulence,Y3293+1)-INDEX(ReferenceTurbulence,Y3293))/(INDEX(ReferenceTurbulenceWindSpeed,Y3293+1)-INDEX(ReferenceTurbulenceWindSpeed,Y3293))))</f>
        <v>0.11864696876705863</v>
      </c>
      <c r="AA3293" s="100">
        <f t="shared" si="982"/>
        <v>1.4402290420578621</v>
      </c>
      <c r="AB3293" s="29">
        <f t="shared" si="983"/>
        <v>1.5148717879030085</v>
      </c>
      <c r="AG3293" s="40">
        <f t="array" ref="AG3293">SUM(_xlfn.NORM.DIST($AD$3:$AD$1003,$F3293,$AA3293,FALSE)*WindSpeedStep)</f>
        <v>1.000000000000004</v>
      </c>
      <c r="AH3293" s="40">
        <f t="array" ref="AH3293">SUM(_xlfn.NORM.DIST($AD$3:$AD$1003,$F3293,$AB3293,FALSE)*WindSpeedStep)</f>
        <v>1.0000000000000022</v>
      </c>
      <c r="AJ3293" s="47">
        <f t="shared" si="977"/>
        <v>12</v>
      </c>
      <c r="AK3293" s="83" t="b">
        <f>COUNTIF('Power Curve'!$D$2:$D$31,AJ3293)&gt;0</f>
        <v>1</v>
      </c>
      <c r="AL3293" s="83" t="b">
        <f t="shared" si="978"/>
        <v>0</v>
      </c>
      <c r="AM3293" s="83" t="b">
        <f t="shared" si="984"/>
        <v>1</v>
      </c>
      <c r="AN3293" s="47" t="str">
        <f t="shared" si="979"/>
        <v>Inner</v>
      </c>
      <c r="AO3293" s="48" t="str">
        <f t="shared" si="980"/>
        <v>1.2-1.3</v>
      </c>
      <c r="AP3293" s="49" t="str">
        <f t="shared" si="985"/>
        <v>12-13</v>
      </c>
      <c r="AQ3293" s="49" t="str">
        <f t="shared" si="986"/>
        <v>Apr</v>
      </c>
      <c r="AR3293" s="48" t="str">
        <f t="shared" si="987"/>
        <v>275-285</v>
      </c>
      <c r="AS3293" s="49" t="str">
        <f t="shared" si="981"/>
        <v>Inner-TI</v>
      </c>
    </row>
    <row r="3294" spans="5:45" x14ac:dyDescent="0.3">
      <c r="E3294" s="15">
        <v>41003.534722222219</v>
      </c>
      <c r="F3294" s="21">
        <v>12.74</v>
      </c>
      <c r="G3294" s="21">
        <v>1920.3000335693359</v>
      </c>
      <c r="H3294" s="42">
        <v>1.1894137153663309</v>
      </c>
      <c r="I3294" s="35">
        <v>285.3</v>
      </c>
      <c r="J3294" s="43">
        <v>0.12794348508634221</v>
      </c>
      <c r="K3294" s="44">
        <v>0.11106220570330685</v>
      </c>
      <c r="L3294" s="26">
        <f t="shared" si="969"/>
        <v>12.615419959130008</v>
      </c>
      <c r="M3294" s="26">
        <f t="shared" si="970"/>
        <v>1.3078037976065173</v>
      </c>
      <c r="N3294" s="96">
        <f t="shared" si="971"/>
        <v>13</v>
      </c>
      <c r="O3294" s="26">
        <f t="shared" si="972"/>
        <v>0.61449882998975514</v>
      </c>
      <c r="P3294" s="3">
        <f>IF(L3294&gt;'Power Curve'!$C$37,0,INDEX(Ci,$N3294,1)*POWER(1-O3294,3)+INDEX(Ci,$N3294,2)*3*O3294*POWER(1-O3294,2)+INDEX(Ci,$N3294,3)*3*POWER(O3294,2)*(1-O3294)+INDEX(Ci,$N3294,4)*POWER(O3294,3))</f>
        <v>1942.421332358073</v>
      </c>
      <c r="Q3294" s="3">
        <f>MAX(0,MIN(P3294-V3294+W3294,'Power Curve'!$C$39))</f>
        <v>1933.931197319424</v>
      </c>
      <c r="R3294" s="3">
        <f t="shared" si="973"/>
        <v>1920.3000335693359</v>
      </c>
      <c r="S3294" s="3">
        <f t="shared" si="974"/>
        <v>13.631163750088035</v>
      </c>
      <c r="T3294" s="3">
        <f t="shared" si="975"/>
        <v>13.631163750088035</v>
      </c>
      <c r="V3294" s="37">
        <f t="array" ref="V3294">SUM(_xlfn.NORM.DIST($AD$3:$AD$1003,$L3294,$AA3294,FALSE)*WindSpeedStep*$AE$3:$AE$1003)/AG3294</f>
        <v>1929.8566076507757</v>
      </c>
      <c r="W3294" s="37">
        <f t="array" ref="W3294">SUM(_xlfn.NORM.DIST($AD$3:$AD$1003,$L3294,$AB3294,FALSE)*WindSpeedStep*$AE$3:$AE$1003)/AH3294</f>
        <v>1921.3664726121267</v>
      </c>
      <c r="Y3294" s="1">
        <f t="shared" si="976"/>
        <v>12</v>
      </c>
      <c r="Z3294" s="99">
        <f>IF(L3294&lt;'Power Curve'!$P$28,'Power Curve'!$Q$28,IF(L3294&gt;'Power Curve'!$P$29,'Power Curve'!$Q$29,INDEX(ReferenceTurbulence,Y3294)+(L3294-INDEX(ReferenceTurbulenceWindSpeed,Y3294))*(INDEX(ReferenceTurbulence,Y3294+1)-INDEX(ReferenceTurbulence,Y3294))/(INDEX(ReferenceTurbulenceWindSpeed,Y3294+1)-INDEX(ReferenceTurbulenceWindSpeed,Y3294))))</f>
        <v>0.12039994274224268</v>
      </c>
      <c r="AA3294" s="100">
        <f t="shared" si="982"/>
        <v>1.5188958407485984</v>
      </c>
      <c r="AB3294" s="29">
        <f t="shared" si="983"/>
        <v>1.6140607953988941</v>
      </c>
      <c r="AG3294" s="40">
        <f t="array" ref="AG3294">SUM(_xlfn.NORM.DIST($AD$3:$AD$1003,$F3294,$AA3294,FALSE)*WindSpeedStep)</f>
        <v>1.0000000000000031</v>
      </c>
      <c r="AH3294" s="40">
        <f t="array" ref="AH3294">SUM(_xlfn.NORM.DIST($AD$3:$AD$1003,$F3294,$AB3294,FALSE)*WindSpeedStep)</f>
        <v>1.000000000000002</v>
      </c>
      <c r="AJ3294" s="47">
        <f t="shared" si="977"/>
        <v>13</v>
      </c>
      <c r="AK3294" s="83" t="b">
        <f>COUNTIF('Power Curve'!$D$2:$D$31,AJ3294)&gt;0</f>
        <v>1</v>
      </c>
      <c r="AL3294" s="83" t="b">
        <f t="shared" si="978"/>
        <v>0</v>
      </c>
      <c r="AM3294" s="83" t="b">
        <f t="shared" si="984"/>
        <v>1</v>
      </c>
      <c r="AN3294" s="47" t="str">
        <f t="shared" si="979"/>
        <v>Inner</v>
      </c>
      <c r="AO3294" s="48" t="str">
        <f t="shared" si="980"/>
        <v>1.3-1.4</v>
      </c>
      <c r="AP3294" s="49" t="str">
        <f t="shared" si="985"/>
        <v>12-13</v>
      </c>
      <c r="AQ3294" s="49" t="str">
        <f t="shared" si="986"/>
        <v>Apr</v>
      </c>
      <c r="AR3294" s="48" t="str">
        <f t="shared" si="987"/>
        <v>285-295</v>
      </c>
      <c r="AS3294" s="49" t="str">
        <f t="shared" si="981"/>
        <v>Inner-TI</v>
      </c>
    </row>
    <row r="3295" spans="5:45" x14ac:dyDescent="0.3">
      <c r="E3295" s="15">
        <v>41003.541666666664</v>
      </c>
      <c r="F3295" s="21">
        <v>11.04</v>
      </c>
      <c r="G3295" s="21">
        <v>1723.819946289063</v>
      </c>
      <c r="H3295" s="42">
        <v>1.1891658319294762</v>
      </c>
      <c r="I3295" s="35">
        <v>276.8</v>
      </c>
      <c r="J3295" s="43">
        <v>0.12681159420289856</v>
      </c>
      <c r="K3295" s="44">
        <v>5.1674685776979805E-2</v>
      </c>
      <c r="L3295" s="26">
        <f t="shared" si="969"/>
        <v>10.931284174584059</v>
      </c>
      <c r="M3295" s="26">
        <f t="shared" si="970"/>
        <v>1.0475151831589855</v>
      </c>
      <c r="N3295" s="96">
        <f t="shared" si="971"/>
        <v>11</v>
      </c>
      <c r="O3295" s="26">
        <f t="shared" si="972"/>
        <v>0.95241117772262662</v>
      </c>
      <c r="P3295" s="3">
        <f>IF(L3295&gt;'Power Curve'!$C$37,0,INDEX(Ci,$N3295,1)*POWER(1-O3295,3)+INDEX(Ci,$N3295,2)*3*O3295*POWER(1-O3295,2)+INDEX(Ci,$N3295,3)*3*POWER(O3295,2)*(1-O3295)+INDEX(Ci,$N3295,4)*POWER(O3295,3))</f>
        <v>1767.2341045410501</v>
      </c>
      <c r="Q3295" s="3">
        <f>MAX(0,MIN(P3295-V3295+W3295,'Power Curve'!$C$39))</f>
        <v>1756.4755592318925</v>
      </c>
      <c r="R3295" s="3">
        <f t="shared" si="973"/>
        <v>1723.819946289063</v>
      </c>
      <c r="S3295" s="3">
        <f t="shared" si="974"/>
        <v>32.655612942829521</v>
      </c>
      <c r="T3295" s="3">
        <f t="shared" si="975"/>
        <v>32.655612942829521</v>
      </c>
      <c r="V3295" s="37">
        <f t="array" ref="V3295">SUM(_xlfn.NORM.DIST($AD$3:$AD$1003,$L3295,$AA3295,FALSE)*WindSpeedStep*$AE$3:$AE$1003)/AG3295</f>
        <v>1752.0567408951445</v>
      </c>
      <c r="W3295" s="37">
        <f t="array" ref="W3295">SUM(_xlfn.NORM.DIST($AD$3:$AD$1003,$L3295,$AB3295,FALSE)*WindSpeedStep*$AE$3:$AE$1003)/AH3295</f>
        <v>1741.2981955859868</v>
      </c>
      <c r="Y3295" s="1">
        <f t="shared" si="976"/>
        <v>10</v>
      </c>
      <c r="Z3295" s="99">
        <f>IF(L3295&lt;'Power Curve'!$P$28,'Power Curve'!$Q$28,IF(L3295&gt;'Power Curve'!$P$29,'Power Curve'!$Q$29,INDEX(ReferenceTurbulence,Y3295)+(L3295-INDEX(ReferenceTurbulenceWindSpeed,Y3295))*(INDEX(ReferenceTurbulence,Y3295+1)-INDEX(ReferenceTurbulence,Y3295))/(INDEX(ReferenceTurbulenceWindSpeed,Y3295+1)-INDEX(ReferenceTurbulenceWindSpeed,Y3295))))</f>
        <v>0.11999591315722974</v>
      </c>
      <c r="AA3295" s="100">
        <f t="shared" si="982"/>
        <v>1.3117094265103886</v>
      </c>
      <c r="AB3295" s="29">
        <f t="shared" si="983"/>
        <v>1.3862135728639207</v>
      </c>
      <c r="AG3295" s="40">
        <f t="array" ref="AG3295">SUM(_xlfn.NORM.DIST($AD$3:$AD$1003,$F3295,$AA3295,FALSE)*WindSpeedStep)</f>
        <v>1.0000000000000036</v>
      </c>
      <c r="AH3295" s="40">
        <f t="array" ref="AH3295">SUM(_xlfn.NORM.DIST($AD$3:$AD$1003,$F3295,$AB3295,FALSE)*WindSpeedStep)</f>
        <v>1.0000000000000027</v>
      </c>
      <c r="AJ3295" s="47">
        <f t="shared" si="977"/>
        <v>11</v>
      </c>
      <c r="AK3295" s="83" t="b">
        <f>COUNTIF('Power Curve'!$D$2:$D$31,AJ3295)&gt;0</f>
        <v>1</v>
      </c>
      <c r="AL3295" s="83" t="b">
        <f t="shared" si="978"/>
        <v>0</v>
      </c>
      <c r="AM3295" s="83" t="b">
        <f t="shared" si="984"/>
        <v>1</v>
      </c>
      <c r="AN3295" s="47" t="str">
        <f t="shared" si="979"/>
        <v>Outer</v>
      </c>
      <c r="AO3295" s="48" t="str">
        <f t="shared" si="980"/>
        <v>1.0-1.1</v>
      </c>
      <c r="AP3295" s="49" t="str">
        <f t="shared" si="985"/>
        <v>13-14</v>
      </c>
      <c r="AQ3295" s="49" t="str">
        <f t="shared" si="986"/>
        <v>Apr</v>
      </c>
      <c r="AR3295" s="48" t="str">
        <f t="shared" si="987"/>
        <v>275-285</v>
      </c>
      <c r="AS3295" s="49" t="str">
        <f t="shared" si="981"/>
        <v>Inner-TI</v>
      </c>
    </row>
    <row r="3296" spans="5:45" x14ac:dyDescent="0.3">
      <c r="E3296" s="15">
        <v>41003.548611111109</v>
      </c>
      <c r="F3296" s="21">
        <v>12.06</v>
      </c>
      <c r="G3296" s="21">
        <v>1951.1600036621071</v>
      </c>
      <c r="H3296" s="42">
        <v>1.1902580522827548</v>
      </c>
      <c r="I3296" s="35">
        <v>282.5</v>
      </c>
      <c r="J3296" s="43">
        <v>6.4676616915422883E-2</v>
      </c>
      <c r="K3296" s="44">
        <v>9.6342887914305189E-2</v>
      </c>
      <c r="L3296" s="26">
        <f t="shared" si="969"/>
        <v>11.944894573256668</v>
      </c>
      <c r="M3296" s="26">
        <f t="shared" si="970"/>
        <v>1.2041719377277591</v>
      </c>
      <c r="N3296" s="96">
        <f t="shared" si="971"/>
        <v>12</v>
      </c>
      <c r="O3296" s="26">
        <f t="shared" si="972"/>
        <v>0.92908317534517215</v>
      </c>
      <c r="P3296" s="3">
        <f>IF(L3296&gt;'Power Curve'!$C$37,0,INDEX(Ci,$N3296,1)*POWER(1-O3296,3)+INDEX(Ci,$N3296,2)*3*O3296*POWER(1-O3296,2)+INDEX(Ci,$N3296,3)*3*POWER(O3296,2)*(1-O3296)+INDEX(Ci,$N3296,4)*POWER(O3296,3))</f>
        <v>1912.2869639734708</v>
      </c>
      <c r="Q3296" s="3">
        <f>MAX(0,MIN(P3296-V3296+W3296,'Power Curve'!$C$39))</f>
        <v>1976.4039189078626</v>
      </c>
      <c r="R3296" s="3">
        <f t="shared" si="973"/>
        <v>1951.1600036621071</v>
      </c>
      <c r="S3296" s="3">
        <f t="shared" si="974"/>
        <v>25.243915245755488</v>
      </c>
      <c r="T3296" s="3">
        <f t="shared" si="975"/>
        <v>25.243915245755488</v>
      </c>
      <c r="V3296" s="37">
        <f t="array" ref="V3296">SUM(_xlfn.NORM.DIST($AD$3:$AD$1003,$L3296,$AA3296,FALSE)*WindSpeedStep*$AE$3:$AE$1003)/AG3296</f>
        <v>1888.003188406622</v>
      </c>
      <c r="W3296" s="37">
        <f t="array" ref="W3296">SUM(_xlfn.NORM.DIST($AD$3:$AD$1003,$L3296,$AB3296,FALSE)*WindSpeedStep*$AE$3:$AE$1003)/AH3296</f>
        <v>1952.1201433410138</v>
      </c>
      <c r="Y3296" s="1">
        <f t="shared" si="976"/>
        <v>11</v>
      </c>
      <c r="Z3296" s="99">
        <f>IF(L3296&lt;'Power Curve'!$P$28,'Power Curve'!$Q$28,IF(L3296&gt;'Power Curve'!$P$29,'Power Curve'!$Q$29,INDEX(ReferenceTurbulence,Y3296)+(L3296-INDEX(ReferenceTurbulenceWindSpeed,Y3296))*(INDEX(ReferenceTurbulence,Y3296+1)-INDEX(ReferenceTurbulence,Y3296))/(INDEX(ReferenceTurbulenceWindSpeed,Y3296+1)-INDEX(ReferenceTurbulenceWindSpeed,Y3296))))</f>
        <v>0.11833163613323873</v>
      </c>
      <c r="AA3296" s="100">
        <f t="shared" si="982"/>
        <v>1.4134589182925059</v>
      </c>
      <c r="AB3296" s="29">
        <f t="shared" si="983"/>
        <v>0.77255537040963529</v>
      </c>
      <c r="AG3296" s="40">
        <f t="array" ref="AG3296">SUM(_xlfn.NORM.DIST($AD$3:$AD$1003,$F3296,$AA3296,FALSE)*WindSpeedStep)</f>
        <v>1.0000000000000031</v>
      </c>
      <c r="AH3296" s="40">
        <f t="array" ref="AH3296">SUM(_xlfn.NORM.DIST($AD$3:$AD$1003,$F3296,$AB3296,FALSE)*WindSpeedStep)</f>
        <v>1.0000000000000036</v>
      </c>
      <c r="AJ3296" s="47">
        <f t="shared" si="977"/>
        <v>12</v>
      </c>
      <c r="AK3296" s="83" t="b">
        <f>COUNTIF('Power Curve'!$D$2:$D$31,AJ3296)&gt;0</f>
        <v>1</v>
      </c>
      <c r="AL3296" s="83" t="b">
        <f t="shared" si="978"/>
        <v>0</v>
      </c>
      <c r="AM3296" s="83" t="b">
        <f t="shared" si="984"/>
        <v>1</v>
      </c>
      <c r="AN3296" s="47" t="str">
        <f t="shared" si="979"/>
        <v>Outer</v>
      </c>
      <c r="AO3296" s="48" t="str">
        <f t="shared" si="980"/>
        <v>1.2-1.3</v>
      </c>
      <c r="AP3296" s="49" t="str">
        <f t="shared" si="985"/>
        <v>13-14</v>
      </c>
      <c r="AQ3296" s="49" t="str">
        <f t="shared" si="986"/>
        <v>Apr</v>
      </c>
      <c r="AR3296" s="48" t="str">
        <f t="shared" si="987"/>
        <v>275-285</v>
      </c>
      <c r="AS3296" s="49" t="str">
        <f t="shared" si="981"/>
        <v>HWS-LTI</v>
      </c>
    </row>
    <row r="3297" spans="5:45" x14ac:dyDescent="0.3">
      <c r="E3297" s="15">
        <v>41003.555555555555</v>
      </c>
      <c r="F3297" s="21">
        <v>10.57</v>
      </c>
      <c r="G3297" s="21">
        <v>1703.2999725341849</v>
      </c>
      <c r="H3297" s="42">
        <v>1.1906517428137029</v>
      </c>
      <c r="I3297" s="35">
        <v>283</v>
      </c>
      <c r="J3297" s="43">
        <v>7.9470198675496678E-2</v>
      </c>
      <c r="K3297" s="44">
        <v>0.1284008614491976</v>
      </c>
      <c r="L3297" s="26">
        <f t="shared" si="969"/>
        <v>10.470269854601533</v>
      </c>
      <c r="M3297" s="26">
        <f t="shared" si="970"/>
        <v>0.97626393388927524</v>
      </c>
      <c r="N3297" s="96">
        <f t="shared" si="971"/>
        <v>11</v>
      </c>
      <c r="O3297" s="26">
        <f t="shared" si="972"/>
        <v>0.50499412623010509</v>
      </c>
      <c r="P3297" s="3">
        <f>IF(L3297&gt;'Power Curve'!$C$37,0,INDEX(Ci,$N3297,1)*POWER(1-O3297,3)+INDEX(Ci,$N3297,2)*3*O3297*POWER(1-O3297,2)+INDEX(Ci,$N3297,3)*3*POWER(O3297,2)*(1-O3297)+INDEX(Ci,$N3297,4)*POWER(O3297,3))</f>
        <v>1663.3882780864028</v>
      </c>
      <c r="Q3297" s="3">
        <f>MAX(0,MIN(P3297-V3297+W3297,'Power Curve'!$C$39))</f>
        <v>1718.5684819150754</v>
      </c>
      <c r="R3297" s="3">
        <f t="shared" si="973"/>
        <v>1703.2999725341849</v>
      </c>
      <c r="S3297" s="3">
        <f t="shared" si="974"/>
        <v>15.268509380890464</v>
      </c>
      <c r="T3297" s="3">
        <f t="shared" si="975"/>
        <v>15.268509380890464</v>
      </c>
      <c r="V3297" s="37">
        <f t="array" ref="V3297">SUM(_xlfn.NORM.DIST($AD$3:$AD$1003,$L3297,$AA3297,FALSE)*WindSpeedStep*$AE$3:$AE$1003)/AG3297</f>
        <v>1655.1224054999607</v>
      </c>
      <c r="W3297" s="37">
        <f t="array" ref="W3297">SUM(_xlfn.NORM.DIST($AD$3:$AD$1003,$L3297,$AB3297,FALSE)*WindSpeedStep*$AE$3:$AE$1003)/AH3297</f>
        <v>1710.3026093286333</v>
      </c>
      <c r="Y3297" s="1">
        <f t="shared" si="976"/>
        <v>10</v>
      </c>
      <c r="Z3297" s="99">
        <f>IF(L3297&lt;'Power Curve'!$P$28,'Power Curve'!$Q$28,IF(L3297&gt;'Power Curve'!$P$29,'Power Curve'!$Q$29,INDEX(ReferenceTurbulence,Y3297)+(L3297-INDEX(ReferenceTurbulenceWindSpeed,Y3297))*(INDEX(ReferenceTurbulence,Y3297+1)-INDEX(ReferenceTurbulence,Y3297))/(INDEX(ReferenceTurbulenceWindSpeed,Y3297+1)-INDEX(ReferenceTurbulenceWindSpeed,Y3297))))</f>
        <v>0.12000766608153245</v>
      </c>
      <c r="AA3297" s="100">
        <f t="shared" si="982"/>
        <v>1.2565126484945559</v>
      </c>
      <c r="AB3297" s="29">
        <f t="shared" si="983"/>
        <v>0.83207442553124755</v>
      </c>
      <c r="AG3297" s="40">
        <f t="array" ref="AG3297">SUM(_xlfn.NORM.DIST($AD$3:$AD$1003,$F3297,$AA3297,FALSE)*WindSpeedStep)</f>
        <v>1.0000000000000031</v>
      </c>
      <c r="AH3297" s="40">
        <f t="array" ref="AH3297">SUM(_xlfn.NORM.DIST($AD$3:$AD$1003,$F3297,$AB3297,FALSE)*WindSpeedStep)</f>
        <v>1.0000000000000038</v>
      </c>
      <c r="AJ3297" s="47">
        <f t="shared" si="977"/>
        <v>10</v>
      </c>
      <c r="AK3297" s="83" t="b">
        <f>COUNTIF('Power Curve'!$D$2:$D$31,AJ3297)&gt;0</f>
        <v>1</v>
      </c>
      <c r="AL3297" s="83" t="b">
        <f t="shared" si="978"/>
        <v>0</v>
      </c>
      <c r="AM3297" s="83" t="b">
        <f t="shared" si="984"/>
        <v>1</v>
      </c>
      <c r="AN3297" s="47" t="str">
        <f t="shared" si="979"/>
        <v>Outer</v>
      </c>
      <c r="AO3297" s="48" t="str">
        <f t="shared" si="980"/>
        <v>0.9-1.0</v>
      </c>
      <c r="AP3297" s="49" t="str">
        <f t="shared" si="985"/>
        <v>13-14</v>
      </c>
      <c r="AQ3297" s="49" t="str">
        <f t="shared" si="986"/>
        <v>Apr</v>
      </c>
      <c r="AR3297" s="48" t="str">
        <f t="shared" si="987"/>
        <v>275-285</v>
      </c>
      <c r="AS3297" s="49" t="str">
        <f t="shared" si="981"/>
        <v>HWS-LTI</v>
      </c>
    </row>
    <row r="3298" spans="5:45" x14ac:dyDescent="0.3">
      <c r="E3298" s="15">
        <v>41003.5625</v>
      </c>
      <c r="F3298" s="21">
        <v>9.75</v>
      </c>
      <c r="G3298" s="21">
        <v>1486.580032348633</v>
      </c>
      <c r="H3298" s="42">
        <v>1.1910456941264849</v>
      </c>
      <c r="I3298" s="35">
        <v>280.2</v>
      </c>
      <c r="J3298" s="43">
        <v>0.11487179487179489</v>
      </c>
      <c r="K3298" s="44">
        <v>0.12145247338599538</v>
      </c>
      <c r="L3298" s="26">
        <f t="shared" si="969"/>
        <v>9.6590717900225975</v>
      </c>
      <c r="M3298" s="26">
        <f t="shared" si="970"/>
        <v>0.85089065804697372</v>
      </c>
      <c r="N3298" s="96">
        <f t="shared" si="971"/>
        <v>10</v>
      </c>
      <c r="O3298" s="26">
        <f t="shared" si="972"/>
        <v>0.69083799704507842</v>
      </c>
      <c r="P3298" s="3">
        <f>IF(L3298&gt;'Power Curve'!$C$37,0,INDEX(Ci,$N3298,1)*POWER(1-O3298,3)+INDEX(Ci,$N3298,2)*3*O3298*POWER(1-O3298,2)+INDEX(Ci,$N3298,3)*3*POWER(O3298,2)*(1-O3298)+INDEX(Ci,$N3298,4)*POWER(O3298,3))</f>
        <v>1426.2854477195006</v>
      </c>
      <c r="Q3298" s="3">
        <f>MAX(0,MIN(P3298-V3298+W3298,'Power Curve'!$C$39))</f>
        <v>1428.946284474039</v>
      </c>
      <c r="R3298" s="3">
        <f t="shared" si="973"/>
        <v>1486.580032348633</v>
      </c>
      <c r="S3298" s="3">
        <f t="shared" si="974"/>
        <v>-57.633747874594064</v>
      </c>
      <c r="T3298" s="3">
        <f t="shared" si="975"/>
        <v>57.633747874594064</v>
      </c>
      <c r="V3298" s="37">
        <f t="array" ref="V3298">SUM(_xlfn.NORM.DIST($AD$3:$AD$1003,$L3298,$AA3298,FALSE)*WindSpeedStep*$AE$3:$AE$1003)/AG3298</f>
        <v>1427.0937161032841</v>
      </c>
      <c r="W3298" s="37">
        <f t="array" ref="W3298">SUM(_xlfn.NORM.DIST($AD$3:$AD$1003,$L3298,$AB3298,FALSE)*WindSpeedStep*$AE$3:$AE$1003)/AH3298</f>
        <v>1429.7545528578225</v>
      </c>
      <c r="Y3298" s="1">
        <f t="shared" si="976"/>
        <v>9</v>
      </c>
      <c r="Z3298" s="99">
        <f>IF(L3298&lt;'Power Curve'!$P$28,'Power Curve'!$Q$28,IF(L3298&gt;'Power Curve'!$P$29,'Power Curve'!$Q$29,INDEX(ReferenceTurbulence,Y3298)+(L3298-INDEX(ReferenceTurbulenceWindSpeed,Y3298))*(INDEX(ReferenceTurbulence,Y3298+1)-INDEX(ReferenceTurbulence,Y3298))/(INDEX(ReferenceTurbulenceWindSpeed,Y3298+1)-INDEX(ReferenceTurbulenceWindSpeed,Y3298))))</f>
        <v>0.12018314326745057</v>
      </c>
      <c r="AA3298" s="100">
        <f t="shared" si="982"/>
        <v>1.160857608770876</v>
      </c>
      <c r="AB3298" s="29">
        <f t="shared" si="983"/>
        <v>1.1095549133154166</v>
      </c>
      <c r="AG3298" s="40">
        <f t="array" ref="AG3298">SUM(_xlfn.NORM.DIST($AD$3:$AD$1003,$F3298,$AA3298,FALSE)*WindSpeedStep)</f>
        <v>1.0000000000000038</v>
      </c>
      <c r="AH3298" s="40">
        <f t="array" ref="AH3298">SUM(_xlfn.NORM.DIST($AD$3:$AD$1003,$F3298,$AB3298,FALSE)*WindSpeedStep)</f>
        <v>1.0000000000000031</v>
      </c>
      <c r="AJ3298" s="47">
        <f t="shared" si="977"/>
        <v>10</v>
      </c>
      <c r="AK3298" s="83" t="b">
        <f>COUNTIF('Power Curve'!$D$2:$D$31,AJ3298)&gt;0</f>
        <v>1</v>
      </c>
      <c r="AL3298" s="83" t="b">
        <f t="shared" si="978"/>
        <v>0</v>
      </c>
      <c r="AM3298" s="83" t="b">
        <f t="shared" si="984"/>
        <v>1</v>
      </c>
      <c r="AN3298" s="47" t="str">
        <f t="shared" si="979"/>
        <v>Inner</v>
      </c>
      <c r="AO3298" s="48" t="str">
        <f t="shared" si="980"/>
        <v>0.8-0.9</v>
      </c>
      <c r="AP3298" s="49" t="str">
        <f t="shared" si="985"/>
        <v>13-14</v>
      </c>
      <c r="AQ3298" s="49" t="str">
        <f t="shared" si="986"/>
        <v>Apr</v>
      </c>
      <c r="AR3298" s="48" t="str">
        <f t="shared" si="987"/>
        <v>275-285</v>
      </c>
      <c r="AS3298" s="49" t="str">
        <f t="shared" si="981"/>
        <v>Inner-TI</v>
      </c>
    </row>
    <row r="3299" spans="5:45" x14ac:dyDescent="0.3">
      <c r="E3299" s="15">
        <v>41003.569444444445</v>
      </c>
      <c r="F3299" s="21">
        <v>10.02</v>
      </c>
      <c r="G3299" s="21">
        <v>1524.389999389648</v>
      </c>
      <c r="H3299" s="42">
        <v>1.190826800397454</v>
      </c>
      <c r="I3299" s="35">
        <v>279</v>
      </c>
      <c r="J3299" s="43">
        <v>9.4810379241516959E-2</v>
      </c>
      <c r="K3299" s="44">
        <v>0.15129251790634435</v>
      </c>
      <c r="L3299" s="26">
        <f t="shared" si="969"/>
        <v>9.9259456308019107</v>
      </c>
      <c r="M3299" s="26">
        <f t="shared" si="970"/>
        <v>0.89213687042851653</v>
      </c>
      <c r="N3299" s="96">
        <f t="shared" si="971"/>
        <v>10</v>
      </c>
      <c r="O3299" s="26">
        <f t="shared" si="972"/>
        <v>0.97450759564887635</v>
      </c>
      <c r="P3299" s="3">
        <f>IF(L3299&gt;'Power Curve'!$C$37,0,INDEX(Ci,$N3299,1)*POWER(1-O3299,3)+INDEX(Ci,$N3299,2)*3*O3299*POWER(1-O3299,2)+INDEX(Ci,$N3299,3)*3*POWER(O3299,2)*(1-O3299)+INDEX(Ci,$N3299,4)*POWER(O3299,3))</f>
        <v>1511.947286799111</v>
      </c>
      <c r="Q3299" s="3">
        <f>MAX(0,MIN(P3299-V3299+W3299,'Power Curve'!$C$39))</f>
        <v>1531.5401700786224</v>
      </c>
      <c r="R3299" s="3">
        <f t="shared" si="973"/>
        <v>1524.389999389648</v>
      </c>
      <c r="S3299" s="3">
        <f t="shared" si="974"/>
        <v>7.1501706889744128</v>
      </c>
      <c r="T3299" s="3">
        <f t="shared" si="975"/>
        <v>7.1501706889744128</v>
      </c>
      <c r="V3299" s="37">
        <f t="array" ref="V3299">SUM(_xlfn.NORM.DIST($AD$3:$AD$1003,$L3299,$AA3299,FALSE)*WindSpeedStep*$AE$3:$AE$1003)/AG3299</f>
        <v>1509.3401963659146</v>
      </c>
      <c r="W3299" s="37">
        <f t="array" ref="W3299">SUM(_xlfn.NORM.DIST($AD$3:$AD$1003,$L3299,$AB3299,FALSE)*WindSpeedStep*$AE$3:$AE$1003)/AH3299</f>
        <v>1528.933079645426</v>
      </c>
      <c r="Y3299" s="1">
        <f t="shared" si="976"/>
        <v>9</v>
      </c>
      <c r="Z3299" s="99">
        <f>IF(L3299&lt;'Power Curve'!$P$28,'Power Curve'!$Q$28,IF(L3299&gt;'Power Curve'!$P$29,'Power Curve'!$Q$29,INDEX(ReferenceTurbulence,Y3299)+(L3299-INDEX(ReferenceTurbulenceWindSpeed,Y3299))*(INDEX(ReferenceTurbulence,Y3299+1)-INDEX(ReferenceTurbulence,Y3299))/(INDEX(ReferenceTurbulenceWindSpeed,Y3299+1)-INDEX(ReferenceTurbulenceWindSpeed,Y3299))))</f>
        <v>0.12003430687392141</v>
      </c>
      <c r="AA3299" s="100">
        <f t="shared" si="982"/>
        <v>1.191454003861536</v>
      </c>
      <c r="AB3299" s="29">
        <f t="shared" si="983"/>
        <v>0.94108266958700748</v>
      </c>
      <c r="AG3299" s="40">
        <f t="array" ref="AG3299">SUM(_xlfn.NORM.DIST($AD$3:$AD$1003,$F3299,$AA3299,FALSE)*WindSpeedStep)</f>
        <v>1.0000000000000033</v>
      </c>
      <c r="AH3299" s="40">
        <f t="array" ref="AH3299">SUM(_xlfn.NORM.DIST($AD$3:$AD$1003,$F3299,$AB3299,FALSE)*WindSpeedStep)</f>
        <v>1.0000000000000033</v>
      </c>
      <c r="AJ3299" s="47">
        <f t="shared" si="977"/>
        <v>10</v>
      </c>
      <c r="AK3299" s="83" t="b">
        <f>COUNTIF('Power Curve'!$D$2:$D$31,AJ3299)&gt;0</f>
        <v>1</v>
      </c>
      <c r="AL3299" s="83" t="b">
        <f t="shared" si="978"/>
        <v>0</v>
      </c>
      <c r="AM3299" s="83" t="b">
        <f t="shared" si="984"/>
        <v>1</v>
      </c>
      <c r="AN3299" s="47" t="str">
        <f t="shared" si="979"/>
        <v>Outer</v>
      </c>
      <c r="AO3299" s="48" t="str">
        <f t="shared" si="980"/>
        <v>0.8-0.9</v>
      </c>
      <c r="AP3299" s="49" t="str">
        <f t="shared" si="985"/>
        <v>13-14</v>
      </c>
      <c r="AQ3299" s="49" t="str">
        <f t="shared" si="986"/>
        <v>Apr</v>
      </c>
      <c r="AR3299" s="48" t="str">
        <f t="shared" si="987"/>
        <v>275-285</v>
      </c>
      <c r="AS3299" s="49" t="str">
        <f t="shared" si="981"/>
        <v>HWS-LTI</v>
      </c>
    </row>
    <row r="3300" spans="5:45" x14ac:dyDescent="0.3">
      <c r="E3300" s="15">
        <v>41003.576388888891</v>
      </c>
      <c r="F3300" s="21">
        <v>9.09</v>
      </c>
      <c r="G3300" s="21">
        <v>1290.080009460454</v>
      </c>
      <c r="H3300" s="42">
        <v>1.1908405161777595</v>
      </c>
      <c r="I3300" s="35">
        <v>283.10000000000002</v>
      </c>
      <c r="J3300" s="43">
        <v>0.13311331133113311</v>
      </c>
      <c r="K3300" s="44">
        <v>0.12475143069519791</v>
      </c>
      <c r="L3300" s="26">
        <f t="shared" si="969"/>
        <v>9.0047097993497793</v>
      </c>
      <c r="M3300" s="26">
        <f t="shared" si="970"/>
        <v>0.74975690300044917</v>
      </c>
      <c r="N3300" s="96">
        <f t="shared" si="971"/>
        <v>9</v>
      </c>
      <c r="O3300" s="26">
        <f t="shared" si="972"/>
        <v>0.99557426542610983</v>
      </c>
      <c r="P3300" s="3">
        <f>IF(L3300&gt;'Power Curve'!$C$37,0,INDEX(Ci,$N3300,1)*POWER(1-O3300,3)+INDEX(Ci,$N3300,2)*3*O3300*POWER(1-O3300,2)+INDEX(Ci,$N3300,3)*3*POWER(O3300,2)*(1-O3300)+INDEX(Ci,$N3300,4)*POWER(O3300,3))</f>
        <v>1196.8451806053115</v>
      </c>
      <c r="Q3300" s="3">
        <f>MAX(0,MIN(P3300-V3300+W3300,'Power Curve'!$C$39))</f>
        <v>1198.2527838101669</v>
      </c>
      <c r="R3300" s="3">
        <f t="shared" si="973"/>
        <v>1290.080009460454</v>
      </c>
      <c r="S3300" s="3">
        <f t="shared" si="974"/>
        <v>-91.827225650287119</v>
      </c>
      <c r="T3300" s="3">
        <f t="shared" si="975"/>
        <v>91.827225650287119</v>
      </c>
      <c r="V3300" s="37">
        <f t="array" ref="V3300">SUM(_xlfn.NORM.DIST($AD$3:$AD$1003,$L3300,$AA3300,FALSE)*WindSpeedStep*$AE$3:$AE$1003)/AG3300</f>
        <v>1207.8918623498025</v>
      </c>
      <c r="W3300" s="37">
        <f t="array" ref="W3300">SUM(_xlfn.NORM.DIST($AD$3:$AD$1003,$L3300,$AB3300,FALSE)*WindSpeedStep*$AE$3:$AE$1003)/AH3300</f>
        <v>1209.2994655546579</v>
      </c>
      <c r="Y3300" s="1">
        <f t="shared" si="976"/>
        <v>8</v>
      </c>
      <c r="Z3300" s="99">
        <f>IF(L3300&lt;'Power Curve'!$P$28,'Power Curve'!$Q$28,IF(L3300&gt;'Power Curve'!$P$29,'Power Curve'!$Q$29,INDEX(ReferenceTurbulence,Y3300)+(L3300-INDEX(ReferenceTurbulenceWindSpeed,Y3300))*(INDEX(ReferenceTurbulence,Y3300+1)-INDEX(ReferenceTurbulence,Y3300))/(INDEX(ReferenceTurbulenceWindSpeed,Y3300+1)-INDEX(ReferenceTurbulenceWindSpeed,Y3300))))</f>
        <v>0.1205405269878243</v>
      </c>
      <c r="AA3300" s="100">
        <f t="shared" si="982"/>
        <v>1.085432464586048</v>
      </c>
      <c r="AB3300" s="29">
        <f t="shared" si="983"/>
        <v>1.1986467389673523</v>
      </c>
      <c r="AG3300" s="40">
        <f t="array" ref="AG3300">SUM(_xlfn.NORM.DIST($AD$3:$AD$1003,$F3300,$AA3300,FALSE)*WindSpeedStep)</f>
        <v>1.0000000000000036</v>
      </c>
      <c r="AH3300" s="40">
        <f t="array" ref="AH3300">SUM(_xlfn.NORM.DIST($AD$3:$AD$1003,$F3300,$AB3300,FALSE)*WindSpeedStep)</f>
        <v>0.99999999999999156</v>
      </c>
      <c r="AJ3300" s="47">
        <f t="shared" si="977"/>
        <v>9</v>
      </c>
      <c r="AK3300" s="83" t="b">
        <f>COUNTIF('Power Curve'!$D$2:$D$31,AJ3300)&gt;0</f>
        <v>1</v>
      </c>
      <c r="AL3300" s="83" t="b">
        <f t="shared" si="978"/>
        <v>0</v>
      </c>
      <c r="AM3300" s="83" t="b">
        <f t="shared" si="984"/>
        <v>1</v>
      </c>
      <c r="AN3300" s="47" t="str">
        <f t="shared" si="979"/>
        <v>Inner</v>
      </c>
      <c r="AO3300" s="48" t="str">
        <f t="shared" si="980"/>
        <v>0.7-0.8</v>
      </c>
      <c r="AP3300" s="49" t="str">
        <f t="shared" si="985"/>
        <v>13-14</v>
      </c>
      <c r="AQ3300" s="49" t="str">
        <f t="shared" si="986"/>
        <v>Apr</v>
      </c>
      <c r="AR3300" s="48" t="str">
        <f t="shared" si="987"/>
        <v>275-285</v>
      </c>
      <c r="AS3300" s="49" t="str">
        <f t="shared" si="981"/>
        <v>Inner-TI</v>
      </c>
    </row>
    <row r="3301" spans="5:45" x14ac:dyDescent="0.3">
      <c r="E3301" s="15">
        <v>41003.583333333336</v>
      </c>
      <c r="F3301" s="21">
        <v>9.48</v>
      </c>
      <c r="G3301" s="21">
        <v>1624.9299621582011</v>
      </c>
      <c r="H3301" s="42">
        <v>1.1895728276663111</v>
      </c>
      <c r="I3301" s="35">
        <v>268.10000000000002</v>
      </c>
      <c r="J3301" s="43">
        <v>0.16350210970464135</v>
      </c>
      <c r="K3301" s="44">
        <v>8.7446317122655215E-2</v>
      </c>
      <c r="L3301" s="26">
        <f t="shared" si="969"/>
        <v>9.387716940949586</v>
      </c>
      <c r="M3301" s="26">
        <f t="shared" si="970"/>
        <v>0.80895189138875223</v>
      </c>
      <c r="N3301" s="96">
        <f t="shared" si="971"/>
        <v>10</v>
      </c>
      <c r="O3301" s="26">
        <f t="shared" si="972"/>
        <v>0.40240537700650125</v>
      </c>
      <c r="P3301" s="3">
        <f>IF(L3301&gt;'Power Curve'!$C$37,0,INDEX(Ci,$N3301,1)*POWER(1-O3301,3)+INDEX(Ci,$N3301,2)*3*O3301*POWER(1-O3301,2)+INDEX(Ci,$N3301,3)*3*POWER(O3301,2)*(1-O3301)+INDEX(Ci,$N3301,4)*POWER(O3301,3))</f>
        <v>1330.4405438645749</v>
      </c>
      <c r="Q3301" s="3">
        <f>MAX(0,MIN(P3301-V3301+W3301,'Power Curve'!$C$39))</f>
        <v>1316.7371589621159</v>
      </c>
      <c r="R3301" s="3">
        <f t="shared" si="973"/>
        <v>1624.9299621582011</v>
      </c>
      <c r="S3301" s="3">
        <f t="shared" si="974"/>
        <v>-308.19280319608515</v>
      </c>
      <c r="T3301" s="3">
        <f t="shared" si="975"/>
        <v>308.19280319608515</v>
      </c>
      <c r="V3301" s="37">
        <f t="array" ref="V3301">SUM(_xlfn.NORM.DIST($AD$3:$AD$1003,$L3301,$AA3301,FALSE)*WindSpeedStep*$AE$3:$AE$1003)/AG3301</f>
        <v>1338.2929552019061</v>
      </c>
      <c r="W3301" s="37">
        <f t="array" ref="W3301">SUM(_xlfn.NORM.DIST($AD$3:$AD$1003,$L3301,$AB3301,FALSE)*WindSpeedStep*$AE$3:$AE$1003)/AH3301</f>
        <v>1324.5895702994471</v>
      </c>
      <c r="Y3301" s="1">
        <f t="shared" si="976"/>
        <v>9</v>
      </c>
      <c r="Z3301" s="99">
        <f>IF(L3301&lt;'Power Curve'!$P$28,'Power Curve'!$Q$28,IF(L3301&gt;'Power Curve'!$P$29,'Power Curve'!$Q$29,INDEX(ReferenceTurbulence,Y3301)+(L3301-INDEX(ReferenceTurbulenceWindSpeed,Y3301))*(INDEX(ReferenceTurbulence,Y3301+1)-INDEX(ReferenceTurbulence,Y3301))/(INDEX(ReferenceTurbulenceWindSpeed,Y3301+1)-INDEX(ReferenceTurbulenceWindSpeed,Y3301))))</f>
        <v>0.12033447873361967</v>
      </c>
      <c r="AA3301" s="100">
        <f t="shared" si="982"/>
        <v>1.1296660245879391</v>
      </c>
      <c r="AB3301" s="29">
        <f t="shared" si="983"/>
        <v>1.5349115251552594</v>
      </c>
      <c r="AG3301" s="40">
        <f t="array" ref="AG3301">SUM(_xlfn.NORM.DIST($AD$3:$AD$1003,$F3301,$AA3301,FALSE)*WindSpeedStep)</f>
        <v>1.0000000000000038</v>
      </c>
      <c r="AH3301" s="40">
        <f t="array" ref="AH3301">SUM(_xlfn.NORM.DIST($AD$3:$AD$1003,$F3301,$AB3301,FALSE)*WindSpeedStep)</f>
        <v>0.99999999973495224</v>
      </c>
      <c r="AJ3301" s="47">
        <f t="shared" si="977"/>
        <v>9</v>
      </c>
      <c r="AK3301" s="83" t="b">
        <f>COUNTIF('Power Curve'!$D$2:$D$31,AJ3301)&gt;0</f>
        <v>1</v>
      </c>
      <c r="AL3301" s="83" t="b">
        <f t="shared" si="978"/>
        <v>0</v>
      </c>
      <c r="AM3301" s="83" t="b">
        <f t="shared" si="984"/>
        <v>1</v>
      </c>
      <c r="AN3301" s="47" t="str">
        <f t="shared" si="979"/>
        <v>Outer</v>
      </c>
      <c r="AO3301" s="48" t="str">
        <f t="shared" si="980"/>
        <v>0.8-0.9</v>
      </c>
      <c r="AP3301" s="49" t="str">
        <f t="shared" si="985"/>
        <v>14-15</v>
      </c>
      <c r="AQ3301" s="49" t="str">
        <f t="shared" si="986"/>
        <v>Apr</v>
      </c>
      <c r="AR3301" s="48" t="str">
        <f t="shared" si="987"/>
        <v>265-275</v>
      </c>
      <c r="AS3301" s="49" t="str">
        <f t="shared" si="981"/>
        <v>HWS-HTI</v>
      </c>
    </row>
    <row r="3302" spans="5:45" x14ac:dyDescent="0.3">
      <c r="E3302" s="15">
        <v>41003.590277777781</v>
      </c>
      <c r="F3302" s="21">
        <v>12.58</v>
      </c>
      <c r="G3302" s="21">
        <v>1873.2599792480439</v>
      </c>
      <c r="H3302" s="42">
        <v>1.1901567165842912</v>
      </c>
      <c r="I3302" s="35">
        <v>279.39999999999998</v>
      </c>
      <c r="J3302" s="43">
        <v>0.16057233704292528</v>
      </c>
      <c r="K3302" s="44">
        <v>0.18143335228150456</v>
      </c>
      <c r="L3302" s="26">
        <f t="shared" si="969"/>
        <v>12.459577873994046</v>
      </c>
      <c r="M3302" s="26">
        <f t="shared" si="970"/>
        <v>1.2837179009793698</v>
      </c>
      <c r="N3302" s="96">
        <f t="shared" si="971"/>
        <v>13</v>
      </c>
      <c r="O3302" s="26">
        <f t="shared" si="972"/>
        <v>0.45406179302792027</v>
      </c>
      <c r="P3302" s="3">
        <f>IF(L3302&gt;'Power Curve'!$C$37,0,INDEX(Ci,$N3302,1)*POWER(1-O3302,3)+INDEX(Ci,$N3302,2)*3*O3302*POWER(1-O3302,2)+INDEX(Ci,$N3302,3)*3*POWER(O3302,2)*(1-O3302)+INDEX(Ci,$N3302,4)*POWER(O3302,3))</f>
        <v>1937.2372187206522</v>
      </c>
      <c r="Q3302" s="3">
        <f>MAX(0,MIN(P3302-V3302+W3302,'Power Curve'!$C$39))</f>
        <v>1884.1997926257266</v>
      </c>
      <c r="R3302" s="3">
        <f t="shared" si="973"/>
        <v>1873.2599792480439</v>
      </c>
      <c r="S3302" s="3">
        <f t="shared" si="974"/>
        <v>10.93981337768264</v>
      </c>
      <c r="T3302" s="3">
        <f t="shared" si="975"/>
        <v>10.93981337768264</v>
      </c>
      <c r="V3302" s="37">
        <f t="array" ref="V3302">SUM(_xlfn.NORM.DIST($AD$3:$AD$1003,$L3302,$AA3302,FALSE)*WindSpeedStep*$AE$3:$AE$1003)/AG3302</f>
        <v>1922.3054725800966</v>
      </c>
      <c r="W3302" s="37">
        <f t="array" ref="W3302">SUM(_xlfn.NORM.DIST($AD$3:$AD$1003,$L3302,$AB3302,FALSE)*WindSpeedStep*$AE$3:$AE$1003)/AH3302</f>
        <v>1869.268046485171</v>
      </c>
      <c r="Y3302" s="1">
        <f t="shared" si="976"/>
        <v>12</v>
      </c>
      <c r="Z3302" s="99">
        <f>IF(L3302&lt;'Power Curve'!$P$28,'Power Curve'!$Q$28,IF(L3302&gt;'Power Curve'!$P$29,'Power Curve'!$Q$29,INDEX(ReferenceTurbulence,Y3302)+(L3302-INDEX(ReferenceTurbulenceWindSpeed,Y3302))*(INDEX(ReferenceTurbulence,Y3302+1)-INDEX(ReferenceTurbulence,Y3302))/(INDEX(ReferenceTurbulenceWindSpeed,Y3302+1)-INDEX(ReferenceTurbulenceWindSpeed,Y3302))))</f>
        <v>0.11982679494753659</v>
      </c>
      <c r="AA3302" s="100">
        <f t="shared" si="982"/>
        <v>1.4929912830399485</v>
      </c>
      <c r="AB3302" s="29">
        <f t="shared" si="983"/>
        <v>2.0006635377955466</v>
      </c>
      <c r="AG3302" s="40">
        <f t="array" ref="AG3302">SUM(_xlfn.NORM.DIST($AD$3:$AD$1003,$F3302,$AA3302,FALSE)*WindSpeedStep)</f>
        <v>1.0000000000000029</v>
      </c>
      <c r="AH3302" s="40">
        <f t="array" ref="AH3302">SUM(_xlfn.NORM.DIST($AD$3:$AD$1003,$F3302,$AB3302,FALSE)*WindSpeedStep)</f>
        <v>0.99999999986366062</v>
      </c>
      <c r="AJ3302" s="47">
        <f t="shared" si="977"/>
        <v>12</v>
      </c>
      <c r="AK3302" s="83" t="b">
        <f>COUNTIF('Power Curve'!$D$2:$D$31,AJ3302)&gt;0</f>
        <v>1</v>
      </c>
      <c r="AL3302" s="83" t="b">
        <f t="shared" si="978"/>
        <v>0</v>
      </c>
      <c r="AM3302" s="83" t="b">
        <f t="shared" si="984"/>
        <v>1</v>
      </c>
      <c r="AN3302" s="47" t="str">
        <f t="shared" si="979"/>
        <v>Outer</v>
      </c>
      <c r="AO3302" s="48" t="str">
        <f t="shared" si="980"/>
        <v>1.2-1.3</v>
      </c>
      <c r="AP3302" s="49" t="str">
        <f t="shared" si="985"/>
        <v>14-15</v>
      </c>
      <c r="AQ3302" s="49" t="str">
        <f t="shared" si="986"/>
        <v>Apr</v>
      </c>
      <c r="AR3302" s="48" t="str">
        <f t="shared" si="987"/>
        <v>275-285</v>
      </c>
      <c r="AS3302" s="49" t="str">
        <f t="shared" si="981"/>
        <v>HWS-HTI</v>
      </c>
    </row>
    <row r="3303" spans="5:45" x14ac:dyDescent="0.3">
      <c r="E3303" s="15">
        <v>41003.597222222219</v>
      </c>
      <c r="F3303" s="21">
        <v>12.86</v>
      </c>
      <c r="G3303" s="21">
        <v>1894.6300354003961</v>
      </c>
      <c r="H3303" s="42">
        <v>1.1908130770353746</v>
      </c>
      <c r="I3303" s="35">
        <v>284.7</v>
      </c>
      <c r="J3303" s="43">
        <v>0.1166407465007776</v>
      </c>
      <c r="K3303" s="44">
        <v>0.15295680230976152</v>
      </c>
      <c r="L3303" s="26">
        <f t="shared" si="969"/>
        <v>12.739238569183948</v>
      </c>
      <c r="M3303" s="26">
        <f t="shared" si="970"/>
        <v>1.3269403629295133</v>
      </c>
      <c r="N3303" s="96">
        <f t="shared" si="971"/>
        <v>13</v>
      </c>
      <c r="O3303" s="26">
        <f t="shared" si="972"/>
        <v>0.7419681904032529</v>
      </c>
      <c r="P3303" s="3">
        <f>IF(L3303&gt;'Power Curve'!$C$37,0,INDEX(Ci,$N3303,1)*POWER(1-O3303,3)+INDEX(Ci,$N3303,2)*3*O3303*POWER(1-O3303,2)+INDEX(Ci,$N3303,3)*3*POWER(O3303,2)*(1-O3303)+INDEX(Ci,$N3303,4)*POWER(O3303,3))</f>
        <v>1946.1362972394763</v>
      </c>
      <c r="Q3303" s="3">
        <f>MAX(0,MIN(P3303-V3303+W3303,'Power Curve'!$C$39))</f>
        <v>1950.3780951293004</v>
      </c>
      <c r="R3303" s="3">
        <f t="shared" si="973"/>
        <v>1894.6300354003961</v>
      </c>
      <c r="S3303" s="3">
        <f t="shared" si="974"/>
        <v>55.748059728904309</v>
      </c>
      <c r="T3303" s="3">
        <f t="shared" si="975"/>
        <v>55.748059728904309</v>
      </c>
      <c r="V3303" s="37">
        <f t="array" ref="V3303">SUM(_xlfn.NORM.DIST($AD$3:$AD$1003,$L3303,$AA3303,FALSE)*WindSpeedStep*$AE$3:$AE$1003)/AG3303</f>
        <v>1935.1539927571139</v>
      </c>
      <c r="W3303" s="37">
        <f t="array" ref="W3303">SUM(_xlfn.NORM.DIST($AD$3:$AD$1003,$L3303,$AB3303,FALSE)*WindSpeedStep*$AE$3:$AE$1003)/AH3303</f>
        <v>1939.3957906469379</v>
      </c>
      <c r="Y3303" s="1">
        <f t="shared" si="976"/>
        <v>12</v>
      </c>
      <c r="Z3303" s="99">
        <f>IF(L3303&lt;'Power Curve'!$P$28,'Power Curve'!$Q$28,IF(L3303&gt;'Power Curve'!$P$29,'Power Curve'!$Q$29,INDEX(ReferenceTurbulence,Y3303)+(L3303-INDEX(ReferenceTurbulenceWindSpeed,Y3303))*(INDEX(ReferenceTurbulence,Y3303+1)-INDEX(ReferenceTurbulence,Y3303))/(INDEX(ReferenceTurbulenceWindSpeed,Y3303+1)-INDEX(ReferenceTurbulenceWindSpeed,Y3303))))</f>
        <v>0.12085531629062708</v>
      </c>
      <c r="AA3303" s="100">
        <f t="shared" si="982"/>
        <v>1.5396047065804817</v>
      </c>
      <c r="AB3303" s="29">
        <f t="shared" si="983"/>
        <v>1.4859142965611136</v>
      </c>
      <c r="AG3303" s="40">
        <f t="array" ref="AG3303">SUM(_xlfn.NORM.DIST($AD$3:$AD$1003,$F3303,$AA3303,FALSE)*WindSpeedStep)</f>
        <v>1.0000000000000031</v>
      </c>
      <c r="AH3303" s="40">
        <f t="array" ref="AH3303">SUM(_xlfn.NORM.DIST($AD$3:$AD$1003,$F3303,$AB3303,FALSE)*WindSpeedStep)</f>
        <v>1.0000000000000031</v>
      </c>
      <c r="AJ3303" s="47">
        <f t="shared" si="977"/>
        <v>13</v>
      </c>
      <c r="AK3303" s="83" t="b">
        <f>COUNTIF('Power Curve'!$D$2:$D$31,AJ3303)&gt;0</f>
        <v>1</v>
      </c>
      <c r="AL3303" s="83" t="b">
        <f t="shared" si="978"/>
        <v>0</v>
      </c>
      <c r="AM3303" s="83" t="b">
        <f t="shared" si="984"/>
        <v>1</v>
      </c>
      <c r="AN3303" s="47" t="str">
        <f t="shared" si="979"/>
        <v>Inner</v>
      </c>
      <c r="AO3303" s="48" t="str">
        <f t="shared" si="980"/>
        <v>1.3-1.4</v>
      </c>
      <c r="AP3303" s="49" t="str">
        <f t="shared" si="985"/>
        <v>14-15</v>
      </c>
      <c r="AQ3303" s="49" t="str">
        <f t="shared" si="986"/>
        <v>Apr</v>
      </c>
      <c r="AR3303" s="48" t="str">
        <f t="shared" si="987"/>
        <v>275-285</v>
      </c>
      <c r="AS3303" s="49" t="str">
        <f t="shared" si="981"/>
        <v>Inner-TI</v>
      </c>
    </row>
    <row r="3304" spans="5:45" x14ac:dyDescent="0.3">
      <c r="E3304" s="15">
        <v>41003.604166666664</v>
      </c>
      <c r="F3304" s="21">
        <v>11.38</v>
      </c>
      <c r="G3304" s="21">
        <v>1661.590026855474</v>
      </c>
      <c r="H3304" s="42">
        <v>1.1903754228177639</v>
      </c>
      <c r="I3304" s="35">
        <v>276.5</v>
      </c>
      <c r="J3304" s="43">
        <v>0.18980667838312829</v>
      </c>
      <c r="K3304" s="44">
        <v>0.14405335102547617</v>
      </c>
      <c r="L3304" s="26">
        <f t="shared" si="969"/>
        <v>11.271755238834304</v>
      </c>
      <c r="M3304" s="26">
        <f t="shared" si="970"/>
        <v>1.1001360836744778</v>
      </c>
      <c r="N3304" s="96">
        <f t="shared" si="971"/>
        <v>12</v>
      </c>
      <c r="O3304" s="26">
        <f t="shared" si="972"/>
        <v>0.2807124211591035</v>
      </c>
      <c r="P3304" s="3">
        <f>IF(L3304&gt;'Power Curve'!$C$37,0,INDEX(Ci,$N3304,1)*POWER(1-O3304,3)+INDEX(Ci,$N3304,2)*3*O3304*POWER(1-O3304,2)+INDEX(Ci,$N3304,3)*3*POWER(O3304,2)*(1-O3304)+INDEX(Ci,$N3304,4)*POWER(O3304,3))</f>
        <v>1826.3404352463481</v>
      </c>
      <c r="Q3304" s="3">
        <f>MAX(0,MIN(P3304-V3304+W3304,'Power Curve'!$C$39))</f>
        <v>1717.1762534865736</v>
      </c>
      <c r="R3304" s="3">
        <f t="shared" si="973"/>
        <v>1661.590026855474</v>
      </c>
      <c r="S3304" s="3">
        <f t="shared" si="974"/>
        <v>55.586226631099635</v>
      </c>
      <c r="T3304" s="3">
        <f t="shared" si="975"/>
        <v>55.586226631099635</v>
      </c>
      <c r="V3304" s="37">
        <f t="array" ref="V3304">SUM(_xlfn.NORM.DIST($AD$3:$AD$1003,$L3304,$AA3304,FALSE)*WindSpeedStep*$AE$3:$AE$1003)/AG3304</f>
        <v>1808.9112352402333</v>
      </c>
      <c r="W3304" s="37">
        <f t="array" ref="W3304">SUM(_xlfn.NORM.DIST($AD$3:$AD$1003,$L3304,$AB3304,FALSE)*WindSpeedStep*$AE$3:$AE$1003)/AH3304</f>
        <v>1699.7470534804588</v>
      </c>
      <c r="Y3304" s="1">
        <f t="shared" si="976"/>
        <v>11</v>
      </c>
      <c r="Z3304" s="99">
        <f>IF(L3304&lt;'Power Curve'!$P$28,'Power Curve'!$Q$28,IF(L3304&gt;'Power Curve'!$P$29,'Power Curve'!$Q$29,INDEX(ReferenceTurbulence,Y3304)+(L3304-INDEX(ReferenceTurbulenceWindSpeed,Y3304))*(INDEX(ReferenceTurbulence,Y3304+1)-INDEX(ReferenceTurbulence,Y3304))/(INDEX(ReferenceTurbulenceWindSpeed,Y3304+1)-INDEX(ReferenceTurbulenceWindSpeed,Y3304))))</f>
        <v>0.11949219749252274</v>
      </c>
      <c r="AA3304" s="100">
        <f t="shared" si="982"/>
        <v>1.3468868030861665</v>
      </c>
      <c r="AB3304" s="29">
        <f t="shared" si="983"/>
        <v>2.1394544214307643</v>
      </c>
      <c r="AG3304" s="40">
        <f t="array" ref="AG3304">SUM(_xlfn.NORM.DIST($AD$3:$AD$1003,$F3304,$AA3304,FALSE)*WindSpeedStep)</f>
        <v>1.0000000000000033</v>
      </c>
      <c r="AH3304" s="40">
        <f t="array" ref="AH3304">SUM(_xlfn.NORM.DIST($AD$3:$AD$1003,$F3304,$AB3304,FALSE)*WindSpeedStep)</f>
        <v>0.9999999542819743</v>
      </c>
      <c r="AJ3304" s="47">
        <f t="shared" si="977"/>
        <v>11</v>
      </c>
      <c r="AK3304" s="83" t="b">
        <f>COUNTIF('Power Curve'!$D$2:$D$31,AJ3304)&gt;0</f>
        <v>1</v>
      </c>
      <c r="AL3304" s="83" t="b">
        <f t="shared" si="978"/>
        <v>0</v>
      </c>
      <c r="AM3304" s="83" t="b">
        <f t="shared" si="984"/>
        <v>1</v>
      </c>
      <c r="AN3304" s="47" t="str">
        <f t="shared" si="979"/>
        <v>Outer</v>
      </c>
      <c r="AO3304" s="48" t="str">
        <f t="shared" si="980"/>
        <v>1.1-1.2</v>
      </c>
      <c r="AP3304" s="49" t="str">
        <f t="shared" si="985"/>
        <v>14-15</v>
      </c>
      <c r="AQ3304" s="49" t="str">
        <f t="shared" si="986"/>
        <v>Apr</v>
      </c>
      <c r="AR3304" s="48" t="str">
        <f t="shared" si="987"/>
        <v>275-285</v>
      </c>
      <c r="AS3304" s="49" t="str">
        <f t="shared" si="981"/>
        <v>HWS-HTI</v>
      </c>
    </row>
    <row r="3305" spans="5:45" x14ac:dyDescent="0.3">
      <c r="E3305" s="15">
        <v>41003.611111111109</v>
      </c>
      <c r="F3305" s="21">
        <v>12.27</v>
      </c>
      <c r="G3305" s="21">
        <v>1956.0499572753911</v>
      </c>
      <c r="H3305" s="42">
        <v>1.1911634322899454</v>
      </c>
      <c r="I3305" s="35">
        <v>277</v>
      </c>
      <c r="J3305" s="43">
        <v>0.13202933985330076</v>
      </c>
      <c r="K3305" s="44">
        <v>0.10957094054848546</v>
      </c>
      <c r="L3305" s="26">
        <f t="shared" si="969"/>
        <v>12.155970869042601</v>
      </c>
      <c r="M3305" s="26">
        <f t="shared" si="970"/>
        <v>1.2367944596627409</v>
      </c>
      <c r="N3305" s="96">
        <f t="shared" si="971"/>
        <v>13</v>
      </c>
      <c r="O3305" s="26">
        <f t="shared" si="972"/>
        <v>0.14150303694626992</v>
      </c>
      <c r="P3305" s="3">
        <f>IF(L3305&gt;'Power Curve'!$C$37,0,INDEX(Ci,$N3305,1)*POWER(1-O3305,3)+INDEX(Ci,$N3305,2)*3*O3305*POWER(1-O3305,2)+INDEX(Ci,$N3305,3)*3*POWER(O3305,2)*(1-O3305)+INDEX(Ci,$N3305,4)*POWER(O3305,3))</f>
        <v>1924.501494784347</v>
      </c>
      <c r="Q3305" s="3">
        <f>MAX(0,MIN(P3305-V3305+W3305,'Power Curve'!$C$39))</f>
        <v>1906.3257297567243</v>
      </c>
      <c r="R3305" s="3">
        <f t="shared" si="973"/>
        <v>1956.0499572753911</v>
      </c>
      <c r="S3305" s="3">
        <f t="shared" si="974"/>
        <v>-49.724227518666794</v>
      </c>
      <c r="T3305" s="3">
        <f t="shared" si="975"/>
        <v>49.724227518666794</v>
      </c>
      <c r="V3305" s="37">
        <f t="array" ref="V3305">SUM(_xlfn.NORM.DIST($AD$3:$AD$1003,$L3305,$AA3305,FALSE)*WindSpeedStep*$AE$3:$AE$1003)/AG3305</f>
        <v>1904.2508400189813</v>
      </c>
      <c r="W3305" s="37">
        <f t="array" ref="W3305">SUM(_xlfn.NORM.DIST($AD$3:$AD$1003,$L3305,$AB3305,FALSE)*WindSpeedStep*$AE$3:$AE$1003)/AH3305</f>
        <v>1886.0750749913586</v>
      </c>
      <c r="Y3305" s="1">
        <f t="shared" si="976"/>
        <v>12</v>
      </c>
      <c r="Z3305" s="99">
        <f>IF(L3305&lt;'Power Curve'!$P$28,'Power Curve'!$Q$28,IF(L3305&gt;'Power Curve'!$P$29,'Power Curve'!$Q$29,INDEX(ReferenceTurbulence,Y3305)+(L3305-INDEX(ReferenceTurbulenceWindSpeed,Y3305))*(INDEX(ReferenceTurbulence,Y3305+1)-INDEX(ReferenceTurbulence,Y3305))/(INDEX(ReferenceTurbulenceWindSpeed,Y3305+1)-INDEX(ReferenceTurbulenceWindSpeed,Y3305))))</f>
        <v>0.11871020513039302</v>
      </c>
      <c r="AA3305" s="100">
        <f t="shared" si="982"/>
        <v>1.443037795423129</v>
      </c>
      <c r="AB3305" s="29">
        <f t="shared" si="983"/>
        <v>1.6049448091156493</v>
      </c>
      <c r="AG3305" s="40">
        <f t="array" ref="AG3305">SUM(_xlfn.NORM.DIST($AD$3:$AD$1003,$F3305,$AA3305,FALSE)*WindSpeedStep)</f>
        <v>1.000000000000004</v>
      </c>
      <c r="AH3305" s="40">
        <f t="array" ref="AH3305">SUM(_xlfn.NORM.DIST($AD$3:$AD$1003,$F3305,$AB3305,FALSE)*WindSpeedStep)</f>
        <v>0.99999999999999523</v>
      </c>
      <c r="AJ3305" s="47">
        <f t="shared" si="977"/>
        <v>12</v>
      </c>
      <c r="AK3305" s="83" t="b">
        <f>COUNTIF('Power Curve'!$D$2:$D$31,AJ3305)&gt;0</f>
        <v>1</v>
      </c>
      <c r="AL3305" s="83" t="b">
        <f t="shared" si="978"/>
        <v>0</v>
      </c>
      <c r="AM3305" s="83" t="b">
        <f t="shared" si="984"/>
        <v>1</v>
      </c>
      <c r="AN3305" s="47" t="str">
        <f t="shared" si="979"/>
        <v>Inner</v>
      </c>
      <c r="AO3305" s="48" t="str">
        <f t="shared" si="980"/>
        <v>1.2-1.3</v>
      </c>
      <c r="AP3305" s="49" t="str">
        <f t="shared" si="985"/>
        <v>14-15</v>
      </c>
      <c r="AQ3305" s="49" t="str">
        <f t="shared" si="986"/>
        <v>Apr</v>
      </c>
      <c r="AR3305" s="48" t="str">
        <f t="shared" si="987"/>
        <v>275-285</v>
      </c>
      <c r="AS3305" s="49" t="str">
        <f t="shared" si="981"/>
        <v>Inner-TI</v>
      </c>
    </row>
    <row r="3306" spans="5:45" x14ac:dyDescent="0.3">
      <c r="E3306" s="15">
        <v>41003.618055555555</v>
      </c>
      <c r="F3306" s="21">
        <v>13.24</v>
      </c>
      <c r="G3306" s="21">
        <v>1769.3399353027339</v>
      </c>
      <c r="H3306" s="42">
        <v>1.1915004357954471</v>
      </c>
      <c r="I3306" s="35">
        <v>281.10000000000002</v>
      </c>
      <c r="J3306" s="43">
        <v>8.4592145015105744E-2</v>
      </c>
      <c r="K3306" s="44">
        <v>0.17341568605607147</v>
      </c>
      <c r="L3306" s="26">
        <f t="shared" si="969"/>
        <v>13.11819323929458</v>
      </c>
      <c r="M3306" s="26">
        <f t="shared" si="970"/>
        <v>1.3855090287856997</v>
      </c>
      <c r="N3306" s="96">
        <f t="shared" si="971"/>
        <v>14</v>
      </c>
      <c r="O3306" s="26">
        <f t="shared" si="972"/>
        <v>0.13313701230457997</v>
      </c>
      <c r="P3306" s="3">
        <f>IF(L3306&gt;'Power Curve'!$C$37,0,INDEX(Ci,$N3306,1)*POWER(1-O3306,3)+INDEX(Ci,$N3306,2)*3*O3306*POWER(1-O3306,2)+INDEX(Ci,$N3306,3)*3*POWER(O3306,2)*(1-O3306)+INDEX(Ci,$N3306,4)*POWER(O3306,3))</f>
        <v>1956.8256315976323</v>
      </c>
      <c r="Q3306" s="3">
        <f>MAX(0,MIN(P3306-V3306+W3306,'Power Curve'!$C$39))</f>
        <v>1979.2315468820477</v>
      </c>
      <c r="R3306" s="3">
        <f t="shared" si="973"/>
        <v>1769.3399353027339</v>
      </c>
      <c r="S3306" s="3">
        <f t="shared" si="974"/>
        <v>209.8916115793138</v>
      </c>
      <c r="T3306" s="3">
        <f t="shared" si="975"/>
        <v>209.8916115793138</v>
      </c>
      <c r="V3306" s="37">
        <f t="array" ref="V3306">SUM(_xlfn.NORM.DIST($AD$3:$AD$1003,$L3306,$AA3306,FALSE)*WindSpeedStep*$AE$3:$AE$1003)/AG3306</f>
        <v>1948.6935533686353</v>
      </c>
      <c r="W3306" s="37">
        <f t="array" ref="W3306">SUM(_xlfn.NORM.DIST($AD$3:$AD$1003,$L3306,$AB3306,FALSE)*WindSpeedStep*$AE$3:$AE$1003)/AH3306</f>
        <v>1971.0994686530507</v>
      </c>
      <c r="Y3306" s="1">
        <f t="shared" si="976"/>
        <v>13</v>
      </c>
      <c r="Z3306" s="99">
        <f>IF(L3306&lt;'Power Curve'!$P$28,'Power Curve'!$Q$28,IF(L3306&gt;'Power Curve'!$P$29,'Power Curve'!$Q$29,INDEX(ReferenceTurbulence,Y3306)+(L3306-INDEX(ReferenceTurbulenceWindSpeed,Y3306))*(INDEX(ReferenceTurbulence,Y3306+1)-INDEX(ReferenceTurbulence,Y3306))/(INDEX(ReferenceTurbulenceWindSpeed,Y3306+1)-INDEX(ReferenceTurbulenceWindSpeed,Y3306))))</f>
        <v>0.12163307035856043</v>
      </c>
      <c r="AA3306" s="100">
        <f t="shared" si="982"/>
        <v>1.5956061212523094</v>
      </c>
      <c r="AB3306" s="29">
        <f t="shared" si="983"/>
        <v>1.1096961048345868</v>
      </c>
      <c r="AG3306" s="40">
        <f t="array" ref="AG3306">SUM(_xlfn.NORM.DIST($AD$3:$AD$1003,$F3306,$AA3306,FALSE)*WindSpeedStep)</f>
        <v>1.0000000000000027</v>
      </c>
      <c r="AH3306" s="40">
        <f t="array" ref="AH3306">SUM(_xlfn.NORM.DIST($AD$3:$AD$1003,$F3306,$AB3306,FALSE)*WindSpeedStep)</f>
        <v>1.0000000000000033</v>
      </c>
      <c r="AJ3306" s="47">
        <f t="shared" si="977"/>
        <v>13</v>
      </c>
      <c r="AK3306" s="83" t="b">
        <f>COUNTIF('Power Curve'!$D$2:$D$31,AJ3306)&gt;0</f>
        <v>1</v>
      </c>
      <c r="AL3306" s="83" t="b">
        <f t="shared" si="978"/>
        <v>0</v>
      </c>
      <c r="AM3306" s="83" t="b">
        <f t="shared" si="984"/>
        <v>1</v>
      </c>
      <c r="AN3306" s="47" t="str">
        <f t="shared" si="979"/>
        <v>Outer</v>
      </c>
      <c r="AO3306" s="48" t="str">
        <f t="shared" si="980"/>
        <v>1.3-1.4</v>
      </c>
      <c r="AP3306" s="49" t="str">
        <f t="shared" si="985"/>
        <v>14-15</v>
      </c>
      <c r="AQ3306" s="49" t="str">
        <f t="shared" si="986"/>
        <v>Apr</v>
      </c>
      <c r="AR3306" s="48" t="str">
        <f t="shared" si="987"/>
        <v>275-285</v>
      </c>
      <c r="AS3306" s="49" t="str">
        <f t="shared" si="981"/>
        <v>HWS-LTI</v>
      </c>
    </row>
    <row r="3307" spans="5:45" x14ac:dyDescent="0.3">
      <c r="E3307" s="15">
        <v>41003.625</v>
      </c>
      <c r="F3307" s="21">
        <v>8.9499999999999993</v>
      </c>
      <c r="G3307" s="21">
        <v>1106.3900299072277</v>
      </c>
      <c r="H3307" s="42">
        <v>1.1912646688650828</v>
      </c>
      <c r="I3307" s="35">
        <v>272.7</v>
      </c>
      <c r="J3307" s="43">
        <v>0.23798882681564246</v>
      </c>
      <c r="K3307" s="44">
        <v>5.5064254380217774E-2</v>
      </c>
      <c r="L3307" s="26">
        <f t="shared" si="969"/>
        <v>8.8670759060511735</v>
      </c>
      <c r="M3307" s="26">
        <f t="shared" si="970"/>
        <v>0.72848514111732288</v>
      </c>
      <c r="N3307" s="96">
        <f t="shared" si="971"/>
        <v>9</v>
      </c>
      <c r="O3307" s="26">
        <f t="shared" si="972"/>
        <v>0.8580025322163356</v>
      </c>
      <c r="P3307" s="3">
        <f>IF(L3307&gt;'Power Curve'!$C$37,0,INDEX(Ci,$N3307,1)*POWER(1-O3307,3)+INDEX(Ci,$N3307,2)*3*O3307*POWER(1-O3307,2)+INDEX(Ci,$N3307,3)*3*POWER(O3307,2)*(1-O3307)+INDEX(Ci,$N3307,4)*POWER(O3307,3))</f>
        <v>1151.6929873717911</v>
      </c>
      <c r="Q3307" s="3">
        <f>MAX(0,MIN(P3307-V3307+W3307,'Power Curve'!$C$39))</f>
        <v>1150.978888620926</v>
      </c>
      <c r="R3307" s="3">
        <f t="shared" si="973"/>
        <v>1106.3900299072277</v>
      </c>
      <c r="S3307" s="3">
        <f t="shared" si="974"/>
        <v>44.588858713698301</v>
      </c>
      <c r="T3307" s="3">
        <f t="shared" si="975"/>
        <v>44.588858713698301</v>
      </c>
      <c r="V3307" s="37">
        <f t="array" ref="V3307">SUM(_xlfn.NORM.DIST($AD$3:$AD$1003,$L3307,$AA3307,FALSE)*WindSpeedStep*$AE$3:$AE$1003)/AG3307</f>
        <v>1160.517244951699</v>
      </c>
      <c r="W3307" s="37">
        <f t="array" ref="W3307">SUM(_xlfn.NORM.DIST($AD$3:$AD$1003,$L3307,$AB3307,FALSE)*WindSpeedStep*$AE$3:$AE$1003)/AH3307</f>
        <v>1159.8031462008339</v>
      </c>
      <c r="Y3307" s="1">
        <f t="shared" si="976"/>
        <v>8</v>
      </c>
      <c r="Z3307" s="99">
        <f>IF(L3307&lt;'Power Curve'!$P$28,'Power Curve'!$Q$28,IF(L3307&gt;'Power Curve'!$P$29,'Power Curve'!$Q$29,INDEX(ReferenceTurbulence,Y3307)+(L3307-INDEX(ReferenceTurbulenceWindSpeed,Y3307))*(INDEX(ReferenceTurbulence,Y3307+1)-INDEX(ReferenceTurbulence,Y3307))/(INDEX(ReferenceTurbulenceWindSpeed,Y3307+1)-INDEX(ReferenceTurbulenceWindSpeed,Y3307))))</f>
        <v>0.12038240976828149</v>
      </c>
      <c r="AA3307" s="100">
        <f t="shared" si="982"/>
        <v>1.0674399651687083</v>
      </c>
      <c r="AB3307" s="29">
        <f t="shared" si="983"/>
        <v>2.1102649921663685</v>
      </c>
      <c r="AG3307" s="40">
        <f t="array" ref="AG3307">SUM(_xlfn.NORM.DIST($AD$3:$AD$1003,$F3307,$AA3307,FALSE)*WindSpeedStep)</f>
        <v>1.0000000000000031</v>
      </c>
      <c r="AH3307" s="40">
        <f t="array" ref="AH3307">SUM(_xlfn.NORM.DIST($AD$3:$AD$1003,$F3307,$AB3307,FALSE)*WindSpeedStep)</f>
        <v>0.99999001680045796</v>
      </c>
      <c r="AJ3307" s="47">
        <f t="shared" si="977"/>
        <v>9</v>
      </c>
      <c r="AK3307" s="83" t="b">
        <f>COUNTIF('Power Curve'!$D$2:$D$31,AJ3307)&gt;0</f>
        <v>1</v>
      </c>
      <c r="AL3307" s="83" t="b">
        <f t="shared" si="978"/>
        <v>0</v>
      </c>
      <c r="AM3307" s="83" t="b">
        <f t="shared" si="984"/>
        <v>1</v>
      </c>
      <c r="AN3307" s="47" t="str">
        <f t="shared" si="979"/>
        <v>Outer</v>
      </c>
      <c r="AO3307" s="48" t="str">
        <f t="shared" si="980"/>
        <v>0.7-0.8</v>
      </c>
      <c r="AP3307" s="49" t="str">
        <f t="shared" si="985"/>
        <v>15-16</v>
      </c>
      <c r="AQ3307" s="49" t="str">
        <f t="shared" si="986"/>
        <v>Apr</v>
      </c>
      <c r="AR3307" s="48" t="str">
        <f t="shared" si="987"/>
        <v>265-275</v>
      </c>
      <c r="AS3307" s="49" t="str">
        <f t="shared" si="981"/>
        <v>HWS-HTI</v>
      </c>
    </row>
    <row r="3308" spans="5:45" x14ac:dyDescent="0.3">
      <c r="E3308" s="15">
        <v>41003.631944444445</v>
      </c>
      <c r="F3308" s="21">
        <v>10.9</v>
      </c>
      <c r="G3308" s="21">
        <v>1786.3200378417989</v>
      </c>
      <c r="H3308" s="42">
        <v>1.1906079865898538</v>
      </c>
      <c r="I3308" s="35">
        <v>266.3</v>
      </c>
      <c r="J3308" s="43">
        <v>0.1311926605504587</v>
      </c>
      <c r="K3308" s="44">
        <v>0.13308707085110325</v>
      </c>
      <c r="L3308" s="26">
        <f t="shared" si="969"/>
        <v>10.797023969964361</v>
      </c>
      <c r="M3308" s="26">
        <f t="shared" si="970"/>
        <v>1.0267648357365389</v>
      </c>
      <c r="N3308" s="96">
        <f t="shared" si="971"/>
        <v>11</v>
      </c>
      <c r="O3308" s="26">
        <f t="shared" si="972"/>
        <v>0.82211087623523493</v>
      </c>
      <c r="P3308" s="3">
        <f>IF(L3308&gt;'Power Curve'!$C$37,0,INDEX(Ci,$N3308,1)*POWER(1-O3308,3)+INDEX(Ci,$N3308,2)*3*O3308*POWER(1-O3308,2)+INDEX(Ci,$N3308,3)*3*POWER(O3308,2)*(1-O3308)+INDEX(Ci,$N3308,4)*POWER(O3308,3))</f>
        <v>1740.5331778294817</v>
      </c>
      <c r="Q3308" s="3">
        <f>MAX(0,MIN(P3308-V3308+W3308,'Power Curve'!$C$39))</f>
        <v>1723.4517728510357</v>
      </c>
      <c r="R3308" s="3">
        <f t="shared" si="973"/>
        <v>1786.3200378417989</v>
      </c>
      <c r="S3308" s="3">
        <f t="shared" si="974"/>
        <v>-62.868264990763237</v>
      </c>
      <c r="T3308" s="3">
        <f t="shared" si="975"/>
        <v>62.868264990763237</v>
      </c>
      <c r="V3308" s="37">
        <f t="array" ref="V3308">SUM(_xlfn.NORM.DIST($AD$3:$AD$1003,$L3308,$AA3308,FALSE)*WindSpeedStep*$AE$3:$AE$1003)/AG3308</f>
        <v>1726.3915008091983</v>
      </c>
      <c r="W3308" s="37">
        <f t="array" ref="W3308">SUM(_xlfn.NORM.DIST($AD$3:$AD$1003,$L3308,$AB3308,FALSE)*WindSpeedStep*$AE$3:$AE$1003)/AH3308</f>
        <v>1709.3100958307523</v>
      </c>
      <c r="Y3308" s="1">
        <f t="shared" si="976"/>
        <v>10</v>
      </c>
      <c r="Z3308" s="99">
        <f>IF(L3308&lt;'Power Curve'!$P$28,'Power Curve'!$Q$28,IF(L3308&gt;'Power Curve'!$P$29,'Power Curve'!$Q$29,INDEX(ReferenceTurbulence,Y3308)+(L3308-INDEX(ReferenceTurbulenceWindSpeed,Y3308))*(INDEX(ReferenceTurbulence,Y3308+1)-INDEX(ReferenceTurbulence,Y3308))/(INDEX(ReferenceTurbulenceWindSpeed,Y3308+1)-INDEX(ReferenceTurbulenceWindSpeed,Y3308))))</f>
        <v>0.11999933593598815</v>
      </c>
      <c r="AA3308" s="100">
        <f t="shared" si="982"/>
        <v>1.2956357064806696</v>
      </c>
      <c r="AB3308" s="29">
        <f t="shared" si="983"/>
        <v>1.4164903006467002</v>
      </c>
      <c r="AG3308" s="40">
        <f t="array" ref="AG3308">SUM(_xlfn.NORM.DIST($AD$3:$AD$1003,$F3308,$AA3308,FALSE)*WindSpeedStep)</f>
        <v>1.0000000000000029</v>
      </c>
      <c r="AH3308" s="40">
        <f t="array" ref="AH3308">SUM(_xlfn.NORM.DIST($AD$3:$AD$1003,$F3308,$AB3308,FALSE)*WindSpeedStep)</f>
        <v>0.99999999999999822</v>
      </c>
      <c r="AJ3308" s="47">
        <f t="shared" si="977"/>
        <v>11</v>
      </c>
      <c r="AK3308" s="83" t="b">
        <f>COUNTIF('Power Curve'!$D$2:$D$31,AJ3308)&gt;0</f>
        <v>1</v>
      </c>
      <c r="AL3308" s="83" t="b">
        <f t="shared" si="978"/>
        <v>0</v>
      </c>
      <c r="AM3308" s="83" t="b">
        <f t="shared" si="984"/>
        <v>1</v>
      </c>
      <c r="AN3308" s="47" t="str">
        <f t="shared" si="979"/>
        <v>Inner</v>
      </c>
      <c r="AO3308" s="48" t="str">
        <f t="shared" si="980"/>
        <v>1.0-1.1</v>
      </c>
      <c r="AP3308" s="49" t="str">
        <f t="shared" si="985"/>
        <v>15-16</v>
      </c>
      <c r="AQ3308" s="49" t="str">
        <f t="shared" si="986"/>
        <v>Apr</v>
      </c>
      <c r="AR3308" s="48" t="str">
        <f t="shared" si="987"/>
        <v>265-275</v>
      </c>
      <c r="AS3308" s="49" t="str">
        <f t="shared" si="981"/>
        <v>Inner-TI</v>
      </c>
    </row>
    <row r="3309" spans="5:45" x14ac:dyDescent="0.3">
      <c r="E3309" s="15">
        <v>41003.638888888891</v>
      </c>
      <c r="F3309" s="21">
        <v>10.48</v>
      </c>
      <c r="G3309" s="21">
        <v>1780.999938964844</v>
      </c>
      <c r="H3309" s="42">
        <v>1.1906955022538537</v>
      </c>
      <c r="I3309" s="35">
        <v>268</v>
      </c>
      <c r="J3309" s="43">
        <v>0.16698473282442747</v>
      </c>
      <c r="K3309" s="44">
        <v>0.11258714635590106</v>
      </c>
      <c r="L3309" s="26">
        <f t="shared" si="969"/>
        <v>10.381246199130381</v>
      </c>
      <c r="M3309" s="26">
        <f t="shared" si="970"/>
        <v>0.96250504096135858</v>
      </c>
      <c r="N3309" s="96">
        <f t="shared" si="971"/>
        <v>11</v>
      </c>
      <c r="O3309" s="26">
        <f t="shared" si="972"/>
        <v>0.4185961561074012</v>
      </c>
      <c r="P3309" s="3">
        <f>IF(L3309&gt;'Power Curve'!$C$37,0,INDEX(Ci,$N3309,1)*POWER(1-O3309,3)+INDEX(Ci,$N3309,2)*3*O3309*POWER(1-O3309,2)+INDEX(Ci,$N3309,3)*3*POWER(O3309,2)*(1-O3309)+INDEX(Ci,$N3309,4)*POWER(O3309,3))</f>
        <v>1640.0404854912297</v>
      </c>
      <c r="Q3309" s="3">
        <f>MAX(0,MIN(P3309-V3309+W3309,'Power Curve'!$C$39))</f>
        <v>1581.5543948440684</v>
      </c>
      <c r="R3309" s="3">
        <f t="shared" si="973"/>
        <v>1780.999938964844</v>
      </c>
      <c r="S3309" s="3">
        <f t="shared" si="974"/>
        <v>-199.44554412077559</v>
      </c>
      <c r="T3309" s="3">
        <f t="shared" si="975"/>
        <v>199.44554412077559</v>
      </c>
      <c r="V3309" s="37">
        <f t="array" ref="V3309">SUM(_xlfn.NORM.DIST($AD$3:$AD$1003,$L3309,$AA3309,FALSE)*WindSpeedStep*$AE$3:$AE$1003)/AG3309</f>
        <v>1633.5334845880191</v>
      </c>
      <c r="W3309" s="37">
        <f t="array" ref="W3309">SUM(_xlfn.NORM.DIST($AD$3:$AD$1003,$L3309,$AB3309,FALSE)*WindSpeedStep*$AE$3:$AE$1003)/AH3309</f>
        <v>1575.0473939408578</v>
      </c>
      <c r="Y3309" s="1">
        <f t="shared" si="976"/>
        <v>10</v>
      </c>
      <c r="Z3309" s="99">
        <f>IF(L3309&lt;'Power Curve'!$P$28,'Power Curve'!$Q$28,IF(L3309&gt;'Power Curve'!$P$29,'Power Curve'!$Q$29,INDEX(ReferenceTurbulence,Y3309)+(L3309-INDEX(ReferenceTurbulenceWindSpeed,Y3309))*(INDEX(ReferenceTurbulence,Y3309+1)-INDEX(ReferenceTurbulence,Y3309))/(INDEX(ReferenceTurbulenceWindSpeed,Y3309+1)-INDEX(ReferenceTurbulenceWindSpeed,Y3309))))</f>
        <v>0.12000993561685608</v>
      </c>
      <c r="AA3309" s="100">
        <f t="shared" si="982"/>
        <v>1.2458526879803689</v>
      </c>
      <c r="AB3309" s="29">
        <f t="shared" si="983"/>
        <v>1.7335096229463898</v>
      </c>
      <c r="AG3309" s="40">
        <f t="array" ref="AG3309">SUM(_xlfn.NORM.DIST($AD$3:$AD$1003,$F3309,$AA3309,FALSE)*WindSpeedStep)</f>
        <v>1.0000000000000038</v>
      </c>
      <c r="AH3309" s="40">
        <f t="array" ref="AH3309">SUM(_xlfn.NORM.DIST($AD$3:$AD$1003,$F3309,$AB3309,FALSE)*WindSpeedStep)</f>
        <v>0.99999999938092943</v>
      </c>
      <c r="AJ3309" s="47">
        <f t="shared" si="977"/>
        <v>10</v>
      </c>
      <c r="AK3309" s="83" t="b">
        <f>COUNTIF('Power Curve'!$D$2:$D$31,AJ3309)&gt;0</f>
        <v>1</v>
      </c>
      <c r="AL3309" s="83" t="b">
        <f t="shared" si="978"/>
        <v>0</v>
      </c>
      <c r="AM3309" s="83" t="b">
        <f t="shared" si="984"/>
        <v>1</v>
      </c>
      <c r="AN3309" s="47" t="str">
        <f t="shared" si="979"/>
        <v>Outer</v>
      </c>
      <c r="AO3309" s="48" t="str">
        <f t="shared" si="980"/>
        <v>0.9-1.0</v>
      </c>
      <c r="AP3309" s="49" t="str">
        <f t="shared" si="985"/>
        <v>15-16</v>
      </c>
      <c r="AQ3309" s="49" t="str">
        <f t="shared" si="986"/>
        <v>Apr</v>
      </c>
      <c r="AR3309" s="48" t="str">
        <f t="shared" si="987"/>
        <v>265-275</v>
      </c>
      <c r="AS3309" s="49" t="str">
        <f t="shared" si="981"/>
        <v>HWS-HTI</v>
      </c>
    </row>
    <row r="3310" spans="5:45" x14ac:dyDescent="0.3">
      <c r="E3310" s="15">
        <v>41003.645833333336</v>
      </c>
      <c r="F3310" s="21">
        <v>13.66</v>
      </c>
      <c r="G3310" s="21">
        <v>1920.3400421142551</v>
      </c>
      <c r="H3310" s="42">
        <v>1.1909307383039378</v>
      </c>
      <c r="I3310" s="35">
        <v>274</v>
      </c>
      <c r="J3310" s="43">
        <v>0.10395314787701317</v>
      </c>
      <c r="K3310" s="44">
        <v>0.14443799309373656</v>
      </c>
      <c r="L3310" s="26">
        <f t="shared" si="969"/>
        <v>13.532171858037845</v>
      </c>
      <c r="M3310" s="26">
        <f t="shared" si="970"/>
        <v>1.4494907588055499</v>
      </c>
      <c r="N3310" s="96">
        <f t="shared" si="971"/>
        <v>14</v>
      </c>
      <c r="O3310" s="26">
        <f t="shared" si="972"/>
        <v>0.56267960585141208</v>
      </c>
      <c r="P3310" s="3">
        <f>IF(L3310&gt;'Power Curve'!$C$37,0,INDEX(Ci,$N3310,1)*POWER(1-O3310,3)+INDEX(Ci,$N3310,2)*3*O3310*POWER(1-O3310,2)+INDEX(Ci,$N3310,3)*3*POWER(O3310,2)*(1-O3310)+INDEX(Ci,$N3310,4)*POWER(O3310,3))</f>
        <v>1968.0229327174507</v>
      </c>
      <c r="Q3310" s="3">
        <f>MAX(0,MIN(P3310-V3310+W3310,'Power Curve'!$C$39))</f>
        <v>1977.3750110963115</v>
      </c>
      <c r="R3310" s="3">
        <f t="shared" si="973"/>
        <v>1920.3400421142551</v>
      </c>
      <c r="S3310" s="3">
        <f t="shared" si="974"/>
        <v>57.034968982056398</v>
      </c>
      <c r="T3310" s="3">
        <f t="shared" si="975"/>
        <v>57.034968982056398</v>
      </c>
      <c r="V3310" s="37">
        <f t="array" ref="V3310">SUM(_xlfn.NORM.DIST($AD$3:$AD$1003,$L3310,$AA3310,FALSE)*WindSpeedStep*$AE$3:$AE$1003)/AG3310</f>
        <v>1959.9206186962736</v>
      </c>
      <c r="W3310" s="37">
        <f t="array" ref="W3310">SUM(_xlfn.NORM.DIST($AD$3:$AD$1003,$L3310,$AB3310,FALSE)*WindSpeedStep*$AE$3:$AE$1003)/AH3310</f>
        <v>1969.2726970751344</v>
      </c>
      <c r="Y3310" s="1">
        <f t="shared" si="976"/>
        <v>13</v>
      </c>
      <c r="Z3310" s="99">
        <f>IF(L3310&lt;'Power Curve'!$P$28,'Power Curve'!$Q$28,IF(L3310&gt;'Power Curve'!$P$29,'Power Curve'!$Q$29,INDEX(ReferenceTurbulence,Y3310)+(L3310-INDEX(ReferenceTurbulenceWindSpeed,Y3310))*(INDEX(ReferenceTurbulence,Y3310+1)-INDEX(ReferenceTurbulence,Y3310))/(INDEX(ReferenceTurbulenceWindSpeed,Y3310+1)-INDEX(ReferenceTurbulenceWindSpeed,Y3310))))</f>
        <v>0.1211683421153001</v>
      </c>
      <c r="AA3310" s="100">
        <f t="shared" si="982"/>
        <v>1.6396708292577657</v>
      </c>
      <c r="AB3310" s="29">
        <f t="shared" si="983"/>
        <v>1.4067118622557642</v>
      </c>
      <c r="AG3310" s="40">
        <f t="array" ref="AG3310">SUM(_xlfn.NORM.DIST($AD$3:$AD$1003,$F3310,$AA3310,FALSE)*WindSpeedStep)</f>
        <v>1.0000000000000024</v>
      </c>
      <c r="AH3310" s="40">
        <f t="array" ref="AH3310">SUM(_xlfn.NORM.DIST($AD$3:$AD$1003,$F3310,$AB3310,FALSE)*WindSpeedStep)</f>
        <v>1.0000000000000027</v>
      </c>
      <c r="AJ3310" s="47">
        <f t="shared" si="977"/>
        <v>14</v>
      </c>
      <c r="AK3310" s="83" t="b">
        <f>COUNTIF('Power Curve'!$D$2:$D$31,AJ3310)&gt;0</f>
        <v>1</v>
      </c>
      <c r="AL3310" s="83" t="b">
        <f t="shared" si="978"/>
        <v>0</v>
      </c>
      <c r="AM3310" s="83" t="b">
        <f t="shared" si="984"/>
        <v>1</v>
      </c>
      <c r="AN3310" s="47" t="str">
        <f t="shared" si="979"/>
        <v>Inner</v>
      </c>
      <c r="AO3310" s="48" t="str">
        <f t="shared" si="980"/>
        <v>1.4-1.5</v>
      </c>
      <c r="AP3310" s="49" t="str">
        <f t="shared" si="985"/>
        <v>15-16</v>
      </c>
      <c r="AQ3310" s="49" t="str">
        <f t="shared" si="986"/>
        <v>Apr</v>
      </c>
      <c r="AR3310" s="48" t="str">
        <f t="shared" si="987"/>
        <v>265-275</v>
      </c>
      <c r="AS3310" s="49" t="str">
        <f t="shared" si="981"/>
        <v>Inner-TI</v>
      </c>
    </row>
    <row r="3311" spans="5:45" x14ac:dyDescent="0.3">
      <c r="E3311" s="15">
        <v>41003.652777777781</v>
      </c>
      <c r="F3311" s="21">
        <v>13.46</v>
      </c>
      <c r="G3311" s="21">
        <v>1949.440063476563</v>
      </c>
      <c r="H3311" s="42">
        <v>1.1920267944244118</v>
      </c>
      <c r="I3311" s="35">
        <v>274.10000000000002</v>
      </c>
      <c r="J3311" s="43">
        <v>0.13670133729569092</v>
      </c>
      <c r="K3311" s="44">
        <v>0.16726663808790487</v>
      </c>
      <c r="L3311" s="26">
        <f t="shared" si="969"/>
        <v>13.338132771368537</v>
      </c>
      <c r="M3311" s="26">
        <f t="shared" si="970"/>
        <v>1.4195013924603439</v>
      </c>
      <c r="N3311" s="96">
        <f t="shared" si="971"/>
        <v>14</v>
      </c>
      <c r="O3311" s="26">
        <f t="shared" si="972"/>
        <v>0.36134540943707316</v>
      </c>
      <c r="P3311" s="3">
        <f>IF(L3311&gt;'Power Curve'!$C$37,0,INDEX(Ci,$N3311,1)*POWER(1-O3311,3)+INDEX(Ci,$N3311,2)*3*O3311*POWER(1-O3311,2)+INDEX(Ci,$N3311,3)*3*POWER(O3311,2)*(1-O3311)+INDEX(Ci,$N3311,4)*POWER(O3311,3))</f>
        <v>1963.0439658197547</v>
      </c>
      <c r="Q3311" s="3">
        <f>MAX(0,MIN(P3311-V3311+W3311,'Power Curve'!$C$39))</f>
        <v>1950.479924780801</v>
      </c>
      <c r="R3311" s="3">
        <f t="shared" si="973"/>
        <v>1949.440063476563</v>
      </c>
      <c r="S3311" s="3">
        <f t="shared" si="974"/>
        <v>1.039861304238002</v>
      </c>
      <c r="T3311" s="3">
        <f t="shared" si="975"/>
        <v>1.039861304238002</v>
      </c>
      <c r="V3311" s="37">
        <f t="array" ref="V3311">SUM(_xlfn.NORM.DIST($AD$3:$AD$1003,$L3311,$AA3311,FALSE)*WindSpeedStep*$AE$3:$AE$1003)/AG3311</f>
        <v>1955.1934589798293</v>
      </c>
      <c r="W3311" s="37">
        <f t="array" ref="W3311">SUM(_xlfn.NORM.DIST($AD$3:$AD$1003,$L3311,$AB3311,FALSE)*WindSpeedStep*$AE$3:$AE$1003)/AH3311</f>
        <v>1942.6294179408756</v>
      </c>
      <c r="Y3311" s="1">
        <f t="shared" si="976"/>
        <v>13</v>
      </c>
      <c r="Z3311" s="99">
        <f>IF(L3311&lt;'Power Curve'!$P$28,'Power Curve'!$Q$28,IF(L3311&gt;'Power Curve'!$P$29,'Power Curve'!$Q$29,INDEX(ReferenceTurbulence,Y3311)+(L3311-INDEX(ReferenceTurbulenceWindSpeed,Y3311))*(INDEX(ReferenceTurbulence,Y3311+1)-INDEX(ReferenceTurbulence,Y3311))/(INDEX(ReferenceTurbulenceWindSpeed,Y3311+1)-INDEX(ReferenceTurbulenceWindSpeed,Y3311))))</f>
        <v>0.12138616844687591</v>
      </c>
      <c r="AA3311" s="100">
        <f t="shared" si="982"/>
        <v>1.6190648313521372</v>
      </c>
      <c r="AB3311" s="29">
        <f t="shared" si="983"/>
        <v>1.823340586873559</v>
      </c>
      <c r="AG3311" s="40">
        <f t="array" ref="AG3311">SUM(_xlfn.NORM.DIST($AD$3:$AD$1003,$F3311,$AA3311,FALSE)*WindSpeedStep)</f>
        <v>1.0000000000000029</v>
      </c>
      <c r="AH3311" s="40">
        <f t="array" ref="AH3311">SUM(_xlfn.NORM.DIST($AD$3:$AD$1003,$F3311,$AB3311,FALSE)*WindSpeedStep)</f>
        <v>0.9999999999999396</v>
      </c>
      <c r="AJ3311" s="47">
        <f t="shared" si="977"/>
        <v>13</v>
      </c>
      <c r="AK3311" s="83" t="b">
        <f>COUNTIF('Power Curve'!$D$2:$D$31,AJ3311)&gt;0</f>
        <v>1</v>
      </c>
      <c r="AL3311" s="83" t="b">
        <f t="shared" si="978"/>
        <v>0</v>
      </c>
      <c r="AM3311" s="83" t="b">
        <f t="shared" si="984"/>
        <v>1</v>
      </c>
      <c r="AN3311" s="47" t="str">
        <f t="shared" si="979"/>
        <v>Inner</v>
      </c>
      <c r="AO3311" s="48" t="str">
        <f t="shared" si="980"/>
        <v>1.4-1.5</v>
      </c>
      <c r="AP3311" s="49" t="str">
        <f t="shared" si="985"/>
        <v>15-16</v>
      </c>
      <c r="AQ3311" s="49" t="str">
        <f t="shared" si="986"/>
        <v>Apr</v>
      </c>
      <c r="AR3311" s="48" t="str">
        <f t="shared" si="987"/>
        <v>265-275</v>
      </c>
      <c r="AS3311" s="49" t="str">
        <f t="shared" si="981"/>
        <v>Inner-TI</v>
      </c>
    </row>
    <row r="3312" spans="5:45" x14ac:dyDescent="0.3">
      <c r="E3312" s="15">
        <v>41003.659722222219</v>
      </c>
      <c r="F3312" s="21">
        <v>13.09</v>
      </c>
      <c r="G3312" s="21">
        <v>1936.0899810790991</v>
      </c>
      <c r="H3312" s="42">
        <v>1.1926414674783812</v>
      </c>
      <c r="I3312" s="35">
        <v>269.2</v>
      </c>
      <c r="J3312" s="43">
        <v>0.12223071046600459</v>
      </c>
      <c r="K3312" s="44">
        <v>0.15005604864243291</v>
      </c>
      <c r="L3312" s="26">
        <f t="shared" si="969"/>
        <v>12.973711976719096</v>
      </c>
      <c r="M3312" s="26">
        <f t="shared" si="970"/>
        <v>1.363178983907791</v>
      </c>
      <c r="N3312" s="96">
        <f t="shared" si="971"/>
        <v>13</v>
      </c>
      <c r="O3312" s="26">
        <f t="shared" si="972"/>
        <v>0.9833549680407857</v>
      </c>
      <c r="P3312" s="3">
        <f>IF(L3312&gt;'Power Curve'!$C$37,0,INDEX(Ci,$N3312,1)*POWER(1-O3312,3)+INDEX(Ci,$N3312,2)*3*O3312*POWER(1-O3312,2)+INDEX(Ci,$N3312,3)*3*POWER(O3312,2)*(1-O3312)+INDEX(Ci,$N3312,4)*POWER(O3312,3))</f>
        <v>1952.7271497549427</v>
      </c>
      <c r="Q3312" s="3">
        <f>MAX(0,MIN(P3312-V3312+W3312,'Power Curve'!$C$39))</f>
        <v>1952.2563250363771</v>
      </c>
      <c r="R3312" s="3">
        <f t="shared" si="973"/>
        <v>1936.0899810790991</v>
      </c>
      <c r="S3312" s="3">
        <f t="shared" si="974"/>
        <v>16.166343957278059</v>
      </c>
      <c r="T3312" s="3">
        <f t="shared" si="975"/>
        <v>16.166343957278059</v>
      </c>
      <c r="V3312" s="37">
        <f t="array" ref="V3312">SUM(_xlfn.NORM.DIST($AD$3:$AD$1003,$L3312,$AA3312,FALSE)*WindSpeedStep*$AE$3:$AE$1003)/AG3312</f>
        <v>1943.7186856205501</v>
      </c>
      <c r="W3312" s="37">
        <f t="array" ref="W3312">SUM(_xlfn.NORM.DIST($AD$3:$AD$1003,$L3312,$AB3312,FALSE)*WindSpeedStep*$AE$3:$AE$1003)/AH3312</f>
        <v>1943.2478609019845</v>
      </c>
      <c r="Y3312" s="1">
        <f t="shared" si="976"/>
        <v>12</v>
      </c>
      <c r="Z3312" s="99">
        <f>IF(L3312&lt;'Power Curve'!$P$28,'Power Curve'!$Q$28,IF(L3312&gt;'Power Curve'!$P$29,'Power Curve'!$Q$29,INDEX(ReferenceTurbulence,Y3312)+(L3312-INDEX(ReferenceTurbulenceWindSpeed,Y3312))*(INDEX(ReferenceTurbulence,Y3312+1)-INDEX(ReferenceTurbulence,Y3312))/(INDEX(ReferenceTurbulenceWindSpeed,Y3312+1)-INDEX(ReferenceTurbulenceWindSpeed,Y3312))))</f>
        <v>0.12171765021235782</v>
      </c>
      <c r="AA3312" s="100">
        <f t="shared" si="982"/>
        <v>1.5791297363381724</v>
      </c>
      <c r="AB3312" s="29">
        <f t="shared" si="983"/>
        <v>1.585786032295688</v>
      </c>
      <c r="AG3312" s="40">
        <f t="array" ref="AG3312">SUM(_xlfn.NORM.DIST($AD$3:$AD$1003,$F3312,$AA3312,FALSE)*WindSpeedStep)</f>
        <v>1.0000000000000031</v>
      </c>
      <c r="AH3312" s="40">
        <f t="array" ref="AH3312">SUM(_xlfn.NORM.DIST($AD$3:$AD$1003,$F3312,$AB3312,FALSE)*WindSpeedStep)</f>
        <v>1.0000000000000031</v>
      </c>
      <c r="AJ3312" s="47">
        <f t="shared" si="977"/>
        <v>13</v>
      </c>
      <c r="AK3312" s="83" t="b">
        <f>COUNTIF('Power Curve'!$D$2:$D$31,AJ3312)&gt;0</f>
        <v>1</v>
      </c>
      <c r="AL3312" s="83" t="b">
        <f t="shared" si="978"/>
        <v>0</v>
      </c>
      <c r="AM3312" s="83" t="b">
        <f t="shared" si="984"/>
        <v>1</v>
      </c>
      <c r="AN3312" s="47" t="str">
        <f t="shared" si="979"/>
        <v>Inner</v>
      </c>
      <c r="AO3312" s="48" t="str">
        <f t="shared" si="980"/>
        <v>1.3-1.4</v>
      </c>
      <c r="AP3312" s="49" t="str">
        <f t="shared" si="985"/>
        <v>15-16</v>
      </c>
      <c r="AQ3312" s="49" t="str">
        <f t="shared" si="986"/>
        <v>Apr</v>
      </c>
      <c r="AR3312" s="48" t="str">
        <f t="shared" si="987"/>
        <v>265-275</v>
      </c>
      <c r="AS3312" s="49" t="str">
        <f t="shared" si="981"/>
        <v>Inner-TI</v>
      </c>
    </row>
    <row r="3313" spans="5:45" x14ac:dyDescent="0.3">
      <c r="E3313" s="15">
        <v>41003.673611111109</v>
      </c>
      <c r="F3313" s="21">
        <v>12.4</v>
      </c>
      <c r="G3313" s="21">
        <v>1871.4100646972661</v>
      </c>
      <c r="H3313" s="42">
        <v>1.1927732655035612</v>
      </c>
      <c r="I3313" s="35">
        <v>269.39999999999998</v>
      </c>
      <c r="J3313" s="43">
        <v>0.14596774193548387</v>
      </c>
      <c r="K3313" s="44">
        <v>6.7676137491586005E-2</v>
      </c>
      <c r="L3313" s="26">
        <f t="shared" si="969"/>
        <v>12.290294447729291</v>
      </c>
      <c r="M3313" s="26">
        <f t="shared" si="970"/>
        <v>1.2575546017515324</v>
      </c>
      <c r="N3313" s="96">
        <f t="shared" si="971"/>
        <v>13</v>
      </c>
      <c r="O3313" s="26">
        <f t="shared" si="972"/>
        <v>0.27978710148378561</v>
      </c>
      <c r="P3313" s="3">
        <f>IF(L3313&gt;'Power Curve'!$C$37,0,INDEX(Ci,$N3313,1)*POWER(1-O3313,3)+INDEX(Ci,$N3313,2)*3*O3313*POWER(1-O3313,2)+INDEX(Ci,$N3313,3)*3*POWER(O3313,2)*(1-O3313)+INDEX(Ci,$N3313,4)*POWER(O3313,3))</f>
        <v>1930.6575363673978</v>
      </c>
      <c r="Q3313" s="3">
        <f>MAX(0,MIN(P3313-V3313+W3313,'Power Curve'!$C$39))</f>
        <v>1894.8220502022598</v>
      </c>
      <c r="R3313" s="3">
        <f t="shared" si="973"/>
        <v>1871.4100646972661</v>
      </c>
      <c r="S3313" s="3">
        <f t="shared" si="974"/>
        <v>23.411985504993709</v>
      </c>
      <c r="T3313" s="3">
        <f t="shared" si="975"/>
        <v>23.411985504993709</v>
      </c>
      <c r="V3313" s="37">
        <f t="array" ref="V3313">SUM(_xlfn.NORM.DIST($AD$3:$AD$1003,$L3313,$AA3313,FALSE)*WindSpeedStep*$AE$3:$AE$1003)/AG3313</f>
        <v>1912.8341499743276</v>
      </c>
      <c r="W3313" s="37">
        <f t="array" ref="W3313">SUM(_xlfn.NORM.DIST($AD$3:$AD$1003,$L3313,$AB3313,FALSE)*WindSpeedStep*$AE$3:$AE$1003)/AH3313</f>
        <v>1876.9986638091896</v>
      </c>
      <c r="Y3313" s="1">
        <f t="shared" si="976"/>
        <v>12</v>
      </c>
      <c r="Z3313" s="99">
        <f>IF(L3313&lt;'Power Curve'!$P$28,'Power Curve'!$Q$28,IF(L3313&gt;'Power Curve'!$P$29,'Power Curve'!$Q$29,INDEX(ReferenceTurbulence,Y3313)+(L3313-INDEX(ReferenceTurbulenceWindSpeed,Y3313))*(INDEX(ReferenceTurbulence,Y3313+1)-INDEX(ReferenceTurbulence,Y3313))/(INDEX(ReferenceTurbulenceWindSpeed,Y3313+1)-INDEX(ReferenceTurbulenceWindSpeed,Y3313))))</f>
        <v>0.1192042132979181</v>
      </c>
      <c r="AA3313" s="100">
        <f t="shared" si="982"/>
        <v>1.4650548808413408</v>
      </c>
      <c r="AB3313" s="29">
        <f t="shared" si="983"/>
        <v>1.7939865282572593</v>
      </c>
      <c r="AG3313" s="40">
        <f t="array" ref="AG3313">SUM(_xlfn.NORM.DIST($AD$3:$AD$1003,$F3313,$AA3313,FALSE)*WindSpeedStep)</f>
        <v>1.0000000000000038</v>
      </c>
      <c r="AH3313" s="40">
        <f t="array" ref="AH3313">SUM(_xlfn.NORM.DIST($AD$3:$AD$1003,$F3313,$AB3313,FALSE)*WindSpeedStep)</f>
        <v>0.99999999999805256</v>
      </c>
      <c r="AJ3313" s="47">
        <f t="shared" si="977"/>
        <v>12</v>
      </c>
      <c r="AK3313" s="83" t="b">
        <f>COUNTIF('Power Curve'!$D$2:$D$31,AJ3313)&gt;0</f>
        <v>1</v>
      </c>
      <c r="AL3313" s="83" t="b">
        <f t="shared" si="978"/>
        <v>0</v>
      </c>
      <c r="AM3313" s="83" t="b">
        <f t="shared" si="984"/>
        <v>1</v>
      </c>
      <c r="AN3313" s="47" t="str">
        <f t="shared" si="979"/>
        <v>Outer</v>
      </c>
      <c r="AO3313" s="48" t="str">
        <f t="shared" si="980"/>
        <v>1.2-1.3</v>
      </c>
      <c r="AP3313" s="49" t="str">
        <f t="shared" si="985"/>
        <v>16-17</v>
      </c>
      <c r="AQ3313" s="49" t="str">
        <f t="shared" si="986"/>
        <v>Apr</v>
      </c>
      <c r="AR3313" s="48" t="str">
        <f t="shared" si="987"/>
        <v>265-275</v>
      </c>
      <c r="AS3313" s="49" t="str">
        <f t="shared" si="981"/>
        <v>HWS-HTI</v>
      </c>
    </row>
    <row r="3314" spans="5:45" x14ac:dyDescent="0.3">
      <c r="E3314" s="15">
        <v>41003.680555555555</v>
      </c>
      <c r="F3314" s="21">
        <v>10.94</v>
      </c>
      <c r="G3314" s="21">
        <v>1746.1299743652339</v>
      </c>
      <c r="H3314" s="42">
        <v>1.19281720517597</v>
      </c>
      <c r="I3314" s="35">
        <v>271.8</v>
      </c>
      <c r="J3314" s="43">
        <v>0.14625228519195613</v>
      </c>
      <c r="K3314" s="44">
        <v>0.12538552935248429</v>
      </c>
      <c r="L3314" s="26">
        <f t="shared" si="969"/>
        <v>10.843344538440466</v>
      </c>
      <c r="M3314" s="26">
        <f t="shared" si="970"/>
        <v>1.0339238289125658</v>
      </c>
      <c r="N3314" s="96">
        <f t="shared" si="971"/>
        <v>11</v>
      </c>
      <c r="O3314" s="26">
        <f t="shared" si="972"/>
        <v>0.86706525459775918</v>
      </c>
      <c r="P3314" s="3">
        <f>IF(L3314&gt;'Power Curve'!$C$37,0,INDEX(Ci,$N3314,1)*POWER(1-O3314,3)+INDEX(Ci,$N3314,2)*3*O3314*POWER(1-O3314,2)+INDEX(Ci,$N3314,3)*3*POWER(O3314,2)*(1-O3314)+INDEX(Ci,$N3314,4)*POWER(O3314,3))</f>
        <v>1750.1231827356316</v>
      </c>
      <c r="Q3314" s="3">
        <f>MAX(0,MIN(P3314-V3314+W3314,'Power Curve'!$C$39))</f>
        <v>1710.1329666221402</v>
      </c>
      <c r="R3314" s="3">
        <f t="shared" si="973"/>
        <v>1746.1299743652339</v>
      </c>
      <c r="S3314" s="3">
        <f t="shared" si="974"/>
        <v>-35.997007743093718</v>
      </c>
      <c r="T3314" s="3">
        <f t="shared" si="975"/>
        <v>35.997007743093718</v>
      </c>
      <c r="V3314" s="37">
        <f t="array" ref="V3314">SUM(_xlfn.NORM.DIST($AD$3:$AD$1003,$L3314,$AA3314,FALSE)*WindSpeedStep*$AE$3:$AE$1003)/AG3314</f>
        <v>1735.4812856986271</v>
      </c>
      <c r="W3314" s="37">
        <f t="array" ref="W3314">SUM(_xlfn.NORM.DIST($AD$3:$AD$1003,$L3314,$AB3314,FALSE)*WindSpeedStep*$AE$3:$AE$1003)/AH3314</f>
        <v>1695.4910695851356</v>
      </c>
      <c r="Y3314" s="1">
        <f t="shared" si="976"/>
        <v>10</v>
      </c>
      <c r="Z3314" s="99">
        <f>IF(L3314&lt;'Power Curve'!$P$28,'Power Curve'!$Q$28,IF(L3314&gt;'Power Curve'!$P$29,'Power Curve'!$Q$29,INDEX(ReferenceTurbulence,Y3314)+(L3314-INDEX(ReferenceTurbulenceWindSpeed,Y3314))*(INDEX(ReferenceTurbulence,Y3314+1)-INDEX(ReferenceTurbulence,Y3314))/(INDEX(ReferenceTurbulenceWindSpeed,Y3314+1)-INDEX(ReferenceTurbulenceWindSpeed,Y3314))))</f>
        <v>0.11999815505697559</v>
      </c>
      <c r="AA3314" s="100">
        <f t="shared" si="982"/>
        <v>1.3011813392599885</v>
      </c>
      <c r="AB3314" s="29">
        <f t="shared" si="983"/>
        <v>1.5858639178706349</v>
      </c>
      <c r="AG3314" s="40">
        <f t="array" ref="AG3314">SUM(_xlfn.NORM.DIST($AD$3:$AD$1003,$F3314,$AA3314,FALSE)*WindSpeedStep)</f>
        <v>1.0000000000000029</v>
      </c>
      <c r="AH3314" s="40">
        <f t="array" ref="AH3314">SUM(_xlfn.NORM.DIST($AD$3:$AD$1003,$F3314,$AB3314,FALSE)*WindSpeedStep)</f>
        <v>0.99999999999791589</v>
      </c>
      <c r="AJ3314" s="47">
        <f t="shared" si="977"/>
        <v>11</v>
      </c>
      <c r="AK3314" s="83" t="b">
        <f>COUNTIF('Power Curve'!$D$2:$D$31,AJ3314)&gt;0</f>
        <v>1</v>
      </c>
      <c r="AL3314" s="83" t="b">
        <f t="shared" si="978"/>
        <v>0</v>
      </c>
      <c r="AM3314" s="83" t="b">
        <f t="shared" si="984"/>
        <v>1</v>
      </c>
      <c r="AN3314" s="47" t="str">
        <f t="shared" si="979"/>
        <v>Outer</v>
      </c>
      <c r="AO3314" s="48" t="str">
        <f t="shared" si="980"/>
        <v>1.0-1.1</v>
      </c>
      <c r="AP3314" s="49" t="str">
        <f t="shared" si="985"/>
        <v>16-17</v>
      </c>
      <c r="AQ3314" s="49" t="str">
        <f t="shared" si="986"/>
        <v>Apr</v>
      </c>
      <c r="AR3314" s="48" t="str">
        <f t="shared" si="987"/>
        <v>265-275</v>
      </c>
      <c r="AS3314" s="49" t="str">
        <f t="shared" si="981"/>
        <v>HWS-HTI</v>
      </c>
    </row>
    <row r="3315" spans="5:45" x14ac:dyDescent="0.3">
      <c r="E3315" s="15">
        <v>41003.6875</v>
      </c>
      <c r="F3315" s="21">
        <v>12.83</v>
      </c>
      <c r="G3315" s="21">
        <v>1899.209976196292</v>
      </c>
      <c r="H3315" s="42">
        <v>1.1921889590126913</v>
      </c>
      <c r="I3315" s="35">
        <v>275.7</v>
      </c>
      <c r="J3315" s="43">
        <v>0.15354637568199533</v>
      </c>
      <c r="K3315" s="44">
        <v>0.10196474409824782</v>
      </c>
      <c r="L3315" s="26">
        <f t="shared" si="969"/>
        <v>12.714413318027136</v>
      </c>
      <c r="M3315" s="26">
        <f t="shared" si="970"/>
        <v>1.3231035403370519</v>
      </c>
      <c r="N3315" s="96">
        <f t="shared" si="971"/>
        <v>13</v>
      </c>
      <c r="O3315" s="26">
        <f t="shared" si="972"/>
        <v>0.71641097500821016</v>
      </c>
      <c r="P3315" s="3">
        <f>IF(L3315&gt;'Power Curve'!$C$37,0,INDEX(Ci,$N3315,1)*POWER(1-O3315,3)+INDEX(Ci,$N3315,2)*3*O3315*POWER(1-O3315,2)+INDEX(Ci,$N3315,3)*3*POWER(O3315,2)*(1-O3315)+INDEX(Ci,$N3315,4)*POWER(O3315,3))</f>
        <v>1945.4123541222393</v>
      </c>
      <c r="Q3315" s="3">
        <f>MAX(0,MIN(P3315-V3315+W3315,'Power Curve'!$C$39))</f>
        <v>1906.8808511722416</v>
      </c>
      <c r="R3315" s="3">
        <f t="shared" si="973"/>
        <v>1899.209976196292</v>
      </c>
      <c r="S3315" s="3">
        <f t="shared" si="974"/>
        <v>7.6708749759495731</v>
      </c>
      <c r="T3315" s="3">
        <f t="shared" si="975"/>
        <v>7.6708749759495731</v>
      </c>
      <c r="V3315" s="37">
        <f t="array" ref="V3315">SUM(_xlfn.NORM.DIST($AD$3:$AD$1003,$L3315,$AA3315,FALSE)*WindSpeedStep*$AE$3:$AE$1003)/AG3315</f>
        <v>1934.1381168776575</v>
      </c>
      <c r="W3315" s="37">
        <f t="array" ref="W3315">SUM(_xlfn.NORM.DIST($AD$3:$AD$1003,$L3315,$AB3315,FALSE)*WindSpeedStep*$AE$3:$AE$1003)/AH3315</f>
        <v>1895.6066139276597</v>
      </c>
      <c r="Y3315" s="1">
        <f t="shared" si="976"/>
        <v>12</v>
      </c>
      <c r="Z3315" s="99">
        <f>IF(L3315&lt;'Power Curve'!$P$28,'Power Curve'!$Q$28,IF(L3315&gt;'Power Curve'!$P$29,'Power Curve'!$Q$29,INDEX(ReferenceTurbulence,Y3315)+(L3315-INDEX(ReferenceTurbulenceWindSpeed,Y3315))*(INDEX(ReferenceTurbulence,Y3315+1)-INDEX(ReferenceTurbulence,Y3315))/(INDEX(ReferenceTurbulenceWindSpeed,Y3315+1)-INDEX(ReferenceTurbulenceWindSpeed,Y3315))))</f>
        <v>0.12076401529230472</v>
      </c>
      <c r="AA3315" s="100">
        <f t="shared" si="982"/>
        <v>1.5354436043709119</v>
      </c>
      <c r="AB3315" s="29">
        <f t="shared" si="983"/>
        <v>1.9522520839059594</v>
      </c>
      <c r="AG3315" s="40">
        <f t="array" ref="AG3315">SUM(_xlfn.NORM.DIST($AD$3:$AD$1003,$F3315,$AA3315,FALSE)*WindSpeedStep)</f>
        <v>1.0000000000000033</v>
      </c>
      <c r="AH3315" s="40">
        <f t="array" ref="AH3315">SUM(_xlfn.NORM.DIST($AD$3:$AD$1003,$F3315,$AB3315,FALSE)*WindSpeedStep)</f>
        <v>0.99999999997919775</v>
      </c>
      <c r="AJ3315" s="47">
        <f t="shared" si="977"/>
        <v>13</v>
      </c>
      <c r="AK3315" s="83" t="b">
        <f>COUNTIF('Power Curve'!$D$2:$D$31,AJ3315)&gt;0</f>
        <v>1</v>
      </c>
      <c r="AL3315" s="83" t="b">
        <f t="shared" si="978"/>
        <v>0</v>
      </c>
      <c r="AM3315" s="83" t="b">
        <f t="shared" si="984"/>
        <v>1</v>
      </c>
      <c r="AN3315" s="47" t="str">
        <f t="shared" si="979"/>
        <v>Outer</v>
      </c>
      <c r="AO3315" s="48" t="str">
        <f t="shared" si="980"/>
        <v>1.3-1.4</v>
      </c>
      <c r="AP3315" s="49" t="str">
        <f t="shared" si="985"/>
        <v>16-17</v>
      </c>
      <c r="AQ3315" s="49" t="str">
        <f t="shared" si="986"/>
        <v>Apr</v>
      </c>
      <c r="AR3315" s="48" t="str">
        <f t="shared" si="987"/>
        <v>275-285</v>
      </c>
      <c r="AS3315" s="49" t="str">
        <f t="shared" si="981"/>
        <v>HWS-HTI</v>
      </c>
    </row>
    <row r="3316" spans="5:45" x14ac:dyDescent="0.3">
      <c r="E3316" s="15">
        <v>41003.694444444445</v>
      </c>
      <c r="F3316" s="21">
        <v>11.77</v>
      </c>
      <c r="G3316" s="21">
        <v>1725.5099792480469</v>
      </c>
      <c r="H3316" s="42">
        <v>1.192979797229208</v>
      </c>
      <c r="I3316" s="35">
        <v>277.39999999999998</v>
      </c>
      <c r="J3316" s="43">
        <v>0.18011894647408669</v>
      </c>
      <c r="K3316" s="44">
        <v>0.11469414850128218</v>
      </c>
      <c r="L3316" s="26">
        <f t="shared" si="969"/>
        <v>11.666541483623298</v>
      </c>
      <c r="M3316" s="26">
        <f t="shared" si="970"/>
        <v>1.1611515704315478</v>
      </c>
      <c r="N3316" s="96">
        <f t="shared" si="971"/>
        <v>12</v>
      </c>
      <c r="O3316" s="26">
        <f t="shared" si="972"/>
        <v>0.66097226067030623</v>
      </c>
      <c r="P3316" s="3">
        <f>IF(L3316&gt;'Power Curve'!$C$37,0,INDEX(Ci,$N3316,1)*POWER(1-O3316,3)+INDEX(Ci,$N3316,2)*3*O3316*POWER(1-O3316,2)+INDEX(Ci,$N3316,3)*3*POWER(O3316,2)*(1-O3316)+INDEX(Ci,$N3316,4)*POWER(O3316,3))</f>
        <v>1884.4781116959157</v>
      </c>
      <c r="Q3316" s="3">
        <f>MAX(0,MIN(P3316-V3316+W3316,'Power Curve'!$C$39))</f>
        <v>1789.4446952259441</v>
      </c>
      <c r="R3316" s="3">
        <f t="shared" si="973"/>
        <v>1725.5099792480469</v>
      </c>
      <c r="S3316" s="3">
        <f t="shared" si="974"/>
        <v>63.934715977897213</v>
      </c>
      <c r="T3316" s="3">
        <f t="shared" si="975"/>
        <v>63.934715977897213</v>
      </c>
      <c r="V3316" s="37">
        <f t="array" ref="V3316">SUM(_xlfn.NORM.DIST($AD$3:$AD$1003,$L3316,$AA3316,FALSE)*WindSpeedStep*$AE$3:$AE$1003)/AG3316</f>
        <v>1860.1598709363559</v>
      </c>
      <c r="W3316" s="37">
        <f t="array" ref="W3316">SUM(_xlfn.NORM.DIST($AD$3:$AD$1003,$L3316,$AB3316,FALSE)*WindSpeedStep*$AE$3:$AE$1003)/AH3316</f>
        <v>1765.1264544663843</v>
      </c>
      <c r="Y3316" s="1">
        <f t="shared" si="976"/>
        <v>11</v>
      </c>
      <c r="Z3316" s="99">
        <f>IF(L3316&lt;'Power Curve'!$P$28,'Power Curve'!$Q$28,IF(L3316&gt;'Power Curve'!$P$29,'Power Curve'!$Q$29,INDEX(ReferenceTurbulence,Y3316)+(L3316-INDEX(ReferenceTurbulenceWindSpeed,Y3316))*(INDEX(ReferenceTurbulence,Y3316+1)-INDEX(ReferenceTurbulence,Y3316))/(INDEX(ReferenceTurbulenceWindSpeed,Y3316+1)-INDEX(ReferenceTurbulenceWindSpeed,Y3316))))</f>
        <v>0.11881154545296824</v>
      </c>
      <c r="AA3316" s="100">
        <f t="shared" si="982"/>
        <v>1.3861198237604491</v>
      </c>
      <c r="AB3316" s="29">
        <f t="shared" si="983"/>
        <v>2.101365161026457</v>
      </c>
      <c r="AG3316" s="40">
        <f t="array" ref="AG3316">SUM(_xlfn.NORM.DIST($AD$3:$AD$1003,$F3316,$AA3316,FALSE)*WindSpeedStep)</f>
        <v>1.0000000000000036</v>
      </c>
      <c r="AH3316" s="40">
        <f t="array" ref="AH3316">SUM(_xlfn.NORM.DIST($AD$3:$AD$1003,$F3316,$AB3316,FALSE)*WindSpeedStep)</f>
        <v>0.99999999074850443</v>
      </c>
      <c r="AJ3316" s="47">
        <f t="shared" si="977"/>
        <v>12</v>
      </c>
      <c r="AK3316" s="83" t="b">
        <f>COUNTIF('Power Curve'!$D$2:$D$31,AJ3316)&gt;0</f>
        <v>1</v>
      </c>
      <c r="AL3316" s="83" t="b">
        <f t="shared" si="978"/>
        <v>0</v>
      </c>
      <c r="AM3316" s="83" t="b">
        <f t="shared" si="984"/>
        <v>1</v>
      </c>
      <c r="AN3316" s="47" t="str">
        <f t="shared" si="979"/>
        <v>Outer</v>
      </c>
      <c r="AO3316" s="48" t="str">
        <f t="shared" si="980"/>
        <v>1.1-1.2</v>
      </c>
      <c r="AP3316" s="49" t="str">
        <f t="shared" si="985"/>
        <v>16-17</v>
      </c>
      <c r="AQ3316" s="49" t="str">
        <f t="shared" si="986"/>
        <v>Apr</v>
      </c>
      <c r="AR3316" s="48" t="str">
        <f t="shared" si="987"/>
        <v>275-285</v>
      </c>
      <c r="AS3316" s="49" t="str">
        <f t="shared" si="981"/>
        <v>HWS-HTI</v>
      </c>
    </row>
    <row r="3317" spans="5:45" x14ac:dyDescent="0.3">
      <c r="E3317" s="15">
        <v>41003.701388888891</v>
      </c>
      <c r="F3317" s="21">
        <v>10.53</v>
      </c>
      <c r="G3317" s="21">
        <v>1458.909973144531</v>
      </c>
      <c r="H3317" s="42">
        <v>1.1935206726032841</v>
      </c>
      <c r="I3317" s="35">
        <v>275.2</v>
      </c>
      <c r="J3317" s="43">
        <v>0.11396011396011396</v>
      </c>
      <c r="K3317" s="44">
        <v>0.10596285368096216</v>
      </c>
      <c r="L3317" s="26">
        <f t="shared" si="969"/>
        <v>10.43901825017398</v>
      </c>
      <c r="M3317" s="26">
        <f t="shared" si="970"/>
        <v>0.97143389768295885</v>
      </c>
      <c r="N3317" s="96">
        <f t="shared" si="971"/>
        <v>11</v>
      </c>
      <c r="O3317" s="26">
        <f t="shared" si="972"/>
        <v>0.47466426422513269</v>
      </c>
      <c r="P3317" s="3">
        <f>IF(L3317&gt;'Power Curve'!$C$37,0,INDEX(Ci,$N3317,1)*POWER(1-O3317,3)+INDEX(Ci,$N3317,2)*3*O3317*POWER(1-O3317,2)+INDEX(Ci,$N3317,3)*3*POWER(O3317,2)*(1-O3317)+INDEX(Ci,$N3317,4)*POWER(O3317,3))</f>
        <v>1655.2848085804985</v>
      </c>
      <c r="Q3317" s="3">
        <f>MAX(0,MIN(P3317-V3317+W3317,'Power Curve'!$C$39))</f>
        <v>1663.3218105096271</v>
      </c>
      <c r="R3317" s="3">
        <f t="shared" si="973"/>
        <v>1458.909973144531</v>
      </c>
      <c r="S3317" s="3">
        <f t="shared" si="974"/>
        <v>204.41183736509606</v>
      </c>
      <c r="T3317" s="3">
        <f t="shared" si="975"/>
        <v>204.41183736509606</v>
      </c>
      <c r="V3317" s="37">
        <f t="array" ref="V3317">SUM(_xlfn.NORM.DIST($AD$3:$AD$1003,$L3317,$AA3317,FALSE)*WindSpeedStep*$AE$3:$AE$1003)/AG3317</f>
        <v>1647.6486541999343</v>
      </c>
      <c r="W3317" s="37">
        <f t="array" ref="W3317">SUM(_xlfn.NORM.DIST($AD$3:$AD$1003,$L3317,$AB3317,FALSE)*WindSpeedStep*$AE$3:$AE$1003)/AH3317</f>
        <v>1655.6856561290629</v>
      </c>
      <c r="Y3317" s="1">
        <f t="shared" si="976"/>
        <v>10</v>
      </c>
      <c r="Z3317" s="99">
        <f>IF(L3317&lt;'Power Curve'!$P$28,'Power Curve'!$Q$28,IF(L3317&gt;'Power Curve'!$P$29,'Power Curve'!$Q$29,INDEX(ReferenceTurbulence,Y3317)+(L3317-INDEX(ReferenceTurbulenceWindSpeed,Y3317))*(INDEX(ReferenceTurbulence,Y3317+1)-INDEX(ReferenceTurbulence,Y3317))/(INDEX(ReferenceTurbulenceWindSpeed,Y3317+1)-INDEX(ReferenceTurbulenceWindSpeed,Y3317))))</f>
        <v>0.12000846279808822</v>
      </c>
      <c r="AA3317" s="100">
        <f t="shared" si="982"/>
        <v>1.252770533324568</v>
      </c>
      <c r="AB3317" s="29">
        <f t="shared" si="983"/>
        <v>1.1896317094215363</v>
      </c>
      <c r="AG3317" s="40">
        <f t="array" ref="AG3317">SUM(_xlfn.NORM.DIST($AD$3:$AD$1003,$F3317,$AA3317,FALSE)*WindSpeedStep)</f>
        <v>1.0000000000000031</v>
      </c>
      <c r="AH3317" s="40">
        <f t="array" ref="AH3317">SUM(_xlfn.NORM.DIST($AD$3:$AD$1003,$F3317,$AB3317,FALSE)*WindSpeedStep)</f>
        <v>1.0000000000000036</v>
      </c>
      <c r="AJ3317" s="47">
        <f t="shared" si="977"/>
        <v>10</v>
      </c>
      <c r="AK3317" s="83" t="b">
        <f>COUNTIF('Power Curve'!$D$2:$D$31,AJ3317)&gt;0</f>
        <v>1</v>
      </c>
      <c r="AL3317" s="83" t="b">
        <f t="shared" si="978"/>
        <v>0</v>
      </c>
      <c r="AM3317" s="83" t="b">
        <f t="shared" si="984"/>
        <v>1</v>
      </c>
      <c r="AN3317" s="47" t="str">
        <f t="shared" si="979"/>
        <v>Inner</v>
      </c>
      <c r="AO3317" s="48" t="str">
        <f t="shared" si="980"/>
        <v>0.9-1.0</v>
      </c>
      <c r="AP3317" s="49" t="str">
        <f t="shared" si="985"/>
        <v>16-17</v>
      </c>
      <c r="AQ3317" s="49" t="str">
        <f t="shared" si="986"/>
        <v>Apr</v>
      </c>
      <c r="AR3317" s="48" t="str">
        <f t="shared" si="987"/>
        <v>275-285</v>
      </c>
      <c r="AS3317" s="49" t="str">
        <f t="shared" si="981"/>
        <v>Inner-TI</v>
      </c>
    </row>
    <row r="3318" spans="5:45" x14ac:dyDescent="0.3">
      <c r="E3318" s="15">
        <v>41003.708333333336</v>
      </c>
      <c r="F3318" s="21">
        <v>10.17</v>
      </c>
      <c r="G3318" s="21">
        <v>1451.22998046875</v>
      </c>
      <c r="H3318" s="42">
        <v>1.1936086643118062</v>
      </c>
      <c r="I3318" s="35">
        <v>275.10000000000002</v>
      </c>
      <c r="J3318" s="43">
        <v>0.17010816125860373</v>
      </c>
      <c r="K3318" s="44">
        <v>0.15308453252289098</v>
      </c>
      <c r="L3318" s="26">
        <f t="shared" si="969"/>
        <v>10.082376497874558</v>
      </c>
      <c r="M3318" s="26">
        <f t="shared" si="970"/>
        <v>0.91631376520196428</v>
      </c>
      <c r="N3318" s="96">
        <f t="shared" si="971"/>
        <v>11</v>
      </c>
      <c r="O3318" s="26">
        <f t="shared" si="972"/>
        <v>0.12854139051704072</v>
      </c>
      <c r="P3318" s="3">
        <f>IF(L3318&gt;'Power Curve'!$C$37,0,INDEX(Ci,$N3318,1)*POWER(1-O3318,3)+INDEX(Ci,$N3318,2)*3*O3318*POWER(1-O3318,2)+INDEX(Ci,$N3318,3)*3*POWER(O3318,2)*(1-O3318)+INDEX(Ci,$N3318,4)*POWER(O3318,3))</f>
        <v>1557.0403621191138</v>
      </c>
      <c r="Q3318" s="3">
        <f>MAX(0,MIN(P3318-V3318+W3318,'Power Curve'!$C$39))</f>
        <v>1506.68864779982</v>
      </c>
      <c r="R3318" s="3">
        <f t="shared" si="973"/>
        <v>1451.22998046875</v>
      </c>
      <c r="S3318" s="3">
        <f t="shared" si="974"/>
        <v>55.458667331070046</v>
      </c>
      <c r="T3318" s="3">
        <f t="shared" si="975"/>
        <v>55.458667331070046</v>
      </c>
      <c r="V3318" s="37">
        <f t="array" ref="V3318">SUM(_xlfn.NORM.DIST($AD$3:$AD$1003,$L3318,$AA3318,FALSE)*WindSpeedStep*$AE$3:$AE$1003)/AG3318</f>
        <v>1554.4944318104097</v>
      </c>
      <c r="W3318" s="37">
        <f t="array" ref="W3318">SUM(_xlfn.NORM.DIST($AD$3:$AD$1003,$L3318,$AB3318,FALSE)*WindSpeedStep*$AE$3:$AE$1003)/AH3318</f>
        <v>1504.1427174911159</v>
      </c>
      <c r="Y3318" s="1">
        <f t="shared" si="976"/>
        <v>10</v>
      </c>
      <c r="Z3318" s="99">
        <f>IF(L3318&lt;'Power Curve'!$P$28,'Power Curve'!$Q$28,IF(L3318&gt;'Power Curve'!$P$29,'Power Curve'!$Q$29,INDEX(ReferenceTurbulence,Y3318)+(L3318-INDEX(ReferenceTurbulenceWindSpeed,Y3318))*(INDEX(ReferenceTurbulence,Y3318+1)-INDEX(ReferenceTurbulence,Y3318))/(INDEX(ReferenceTurbulenceWindSpeed,Y3318+1)-INDEX(ReferenceTurbulenceWindSpeed,Y3318))))</f>
        <v>0.12001755488771813</v>
      </c>
      <c r="AA3318" s="100">
        <f t="shared" si="982"/>
        <v>1.210062174732299</v>
      </c>
      <c r="AB3318" s="29">
        <f t="shared" si="983"/>
        <v>1.7150945271704017</v>
      </c>
      <c r="AG3318" s="40">
        <f t="array" ref="AG3318">SUM(_xlfn.NORM.DIST($AD$3:$AD$1003,$F3318,$AA3318,FALSE)*WindSpeedStep)</f>
        <v>1.0000000000000036</v>
      </c>
      <c r="AH3318" s="40">
        <f t="array" ref="AH3318">SUM(_xlfn.NORM.DIST($AD$3:$AD$1003,$F3318,$AB3318,FALSE)*WindSpeedStep)</f>
        <v>0.99999999873648671</v>
      </c>
      <c r="AJ3318" s="47">
        <f t="shared" si="977"/>
        <v>10</v>
      </c>
      <c r="AK3318" s="83" t="b">
        <f>COUNTIF('Power Curve'!$D$2:$D$31,AJ3318)&gt;0</f>
        <v>1</v>
      </c>
      <c r="AL3318" s="83" t="b">
        <f t="shared" si="978"/>
        <v>0</v>
      </c>
      <c r="AM3318" s="83" t="b">
        <f t="shared" si="984"/>
        <v>1</v>
      </c>
      <c r="AN3318" s="47" t="str">
        <f t="shared" si="979"/>
        <v>Outer</v>
      </c>
      <c r="AO3318" s="48" t="str">
        <f t="shared" si="980"/>
        <v>0.9-1.0</v>
      </c>
      <c r="AP3318" s="49" t="str">
        <f t="shared" si="985"/>
        <v>17-18</v>
      </c>
      <c r="AQ3318" s="49" t="str">
        <f t="shared" si="986"/>
        <v>Apr</v>
      </c>
      <c r="AR3318" s="48" t="str">
        <f t="shared" si="987"/>
        <v>275-285</v>
      </c>
      <c r="AS3318" s="49" t="str">
        <f t="shared" si="981"/>
        <v>HWS-HTI</v>
      </c>
    </row>
    <row r="3319" spans="5:45" x14ac:dyDescent="0.3">
      <c r="E3319" s="15">
        <v>41003.715277777781</v>
      </c>
      <c r="F3319" s="21">
        <v>9.7100000000000009</v>
      </c>
      <c r="G3319" s="21">
        <v>1502.51000976563</v>
      </c>
      <c r="H3319" s="42">
        <v>1.194004788135119</v>
      </c>
      <c r="I3319" s="35">
        <v>266.60000000000002</v>
      </c>
      <c r="J3319" s="43">
        <v>0.1658084449021627</v>
      </c>
      <c r="K3319" s="44">
        <v>0.15087964638159027</v>
      </c>
      <c r="L3319" s="26">
        <f t="shared" si="969"/>
        <v>9.6274045852663797</v>
      </c>
      <c r="M3319" s="26">
        <f t="shared" si="970"/>
        <v>0.84599638947014133</v>
      </c>
      <c r="N3319" s="96">
        <f t="shared" si="971"/>
        <v>10</v>
      </c>
      <c r="O3319" s="26">
        <f t="shared" si="972"/>
        <v>0.65717781050948998</v>
      </c>
      <c r="P3319" s="3">
        <f>IF(L3319&gt;'Power Curve'!$C$37,0,INDEX(Ci,$N3319,1)*POWER(1-O3319,3)+INDEX(Ci,$N3319,2)*3*O3319*POWER(1-O3319,2)+INDEX(Ci,$N3319,3)*3*POWER(O3319,2)*(1-O3319)+INDEX(Ci,$N3319,4)*POWER(O3319,3))</f>
        <v>1415.3909379460765</v>
      </c>
      <c r="Q3319" s="3">
        <f>MAX(0,MIN(P3319-V3319+W3319,'Power Curve'!$C$39))</f>
        <v>1389.6856048320128</v>
      </c>
      <c r="R3319" s="3">
        <f t="shared" si="973"/>
        <v>1502.51000976563</v>
      </c>
      <c r="S3319" s="3">
        <f t="shared" si="974"/>
        <v>-112.82440493361719</v>
      </c>
      <c r="T3319" s="3">
        <f t="shared" si="975"/>
        <v>112.82440493361719</v>
      </c>
      <c r="V3319" s="37">
        <f t="array" ref="V3319">SUM(_xlfn.NORM.DIST($AD$3:$AD$1003,$L3319,$AA3319,FALSE)*WindSpeedStep*$AE$3:$AE$1003)/AG3319</f>
        <v>1416.9647329142165</v>
      </c>
      <c r="W3319" s="37">
        <f t="array" ref="W3319">SUM(_xlfn.NORM.DIST($AD$3:$AD$1003,$L3319,$AB3319,FALSE)*WindSpeedStep*$AE$3:$AE$1003)/AH3319</f>
        <v>1391.2593998001528</v>
      </c>
      <c r="Y3319" s="1">
        <f t="shared" si="976"/>
        <v>9</v>
      </c>
      <c r="Z3319" s="99">
        <f>IF(L3319&lt;'Power Curve'!$P$28,'Power Curve'!$Q$28,IF(L3319&gt;'Power Curve'!$P$29,'Power Curve'!$Q$29,INDEX(ReferenceTurbulence,Y3319)+(L3319-INDEX(ReferenceTurbulenceWindSpeed,Y3319))*(INDEX(ReferenceTurbulence,Y3319+1)-INDEX(ReferenceTurbulence,Y3319))/(INDEX(ReferenceTurbulenceWindSpeed,Y3319+1)-INDEX(ReferenceTurbulenceWindSpeed,Y3319))))</f>
        <v>0.12020080416870377</v>
      </c>
      <c r="AA3319" s="100">
        <f t="shared" si="982"/>
        <v>1.1572217732064849</v>
      </c>
      <c r="AB3319" s="29">
        <f t="shared" si="983"/>
        <v>1.5963049827269691</v>
      </c>
      <c r="AG3319" s="40">
        <f t="array" ref="AG3319">SUM(_xlfn.NORM.DIST($AD$3:$AD$1003,$F3319,$AA3319,FALSE)*WindSpeedStep)</f>
        <v>1.0000000000000033</v>
      </c>
      <c r="AH3319" s="40">
        <f t="array" ref="AH3319">SUM(_xlfn.NORM.DIST($AD$3:$AD$1003,$F3319,$AB3319,FALSE)*WindSpeedStep)</f>
        <v>0.99999999951757845</v>
      </c>
      <c r="AJ3319" s="47">
        <f t="shared" si="977"/>
        <v>10</v>
      </c>
      <c r="AK3319" s="83" t="b">
        <f>COUNTIF('Power Curve'!$D$2:$D$31,AJ3319)&gt;0</f>
        <v>1</v>
      </c>
      <c r="AL3319" s="83" t="b">
        <f t="shared" si="978"/>
        <v>0</v>
      </c>
      <c r="AM3319" s="83" t="b">
        <f t="shared" si="984"/>
        <v>1</v>
      </c>
      <c r="AN3319" s="47" t="str">
        <f t="shared" si="979"/>
        <v>Outer</v>
      </c>
      <c r="AO3319" s="48" t="str">
        <f t="shared" si="980"/>
        <v>0.8-0.9</v>
      </c>
      <c r="AP3319" s="49" t="str">
        <f t="shared" si="985"/>
        <v>17-18</v>
      </c>
      <c r="AQ3319" s="49" t="str">
        <f t="shared" si="986"/>
        <v>Apr</v>
      </c>
      <c r="AR3319" s="48" t="str">
        <f t="shared" si="987"/>
        <v>265-275</v>
      </c>
      <c r="AS3319" s="49" t="str">
        <f t="shared" si="981"/>
        <v>HWS-HTI</v>
      </c>
    </row>
    <row r="3320" spans="5:45" x14ac:dyDescent="0.3">
      <c r="E3320" s="15">
        <v>41003.729166666664</v>
      </c>
      <c r="F3320" s="21">
        <v>11</v>
      </c>
      <c r="G3320" s="21">
        <v>1915.129943847654</v>
      </c>
      <c r="H3320" s="42">
        <v>1.194432396766745</v>
      </c>
      <c r="I3320" s="35">
        <v>266</v>
      </c>
      <c r="J3320" s="43">
        <v>0.17909090909090908</v>
      </c>
      <c r="K3320" s="44">
        <v>0.12436795913131647</v>
      </c>
      <c r="L3320" s="26">
        <f t="shared" si="969"/>
        <v>10.907733376131745</v>
      </c>
      <c r="M3320" s="26">
        <f t="shared" si="970"/>
        <v>1.0438753313403042</v>
      </c>
      <c r="N3320" s="96">
        <f t="shared" si="971"/>
        <v>11</v>
      </c>
      <c r="O3320" s="26">
        <f t="shared" si="972"/>
        <v>0.92955499224832627</v>
      </c>
      <c r="P3320" s="3">
        <f>IF(L3320&gt;'Power Curve'!$C$37,0,INDEX(Ci,$N3320,1)*POWER(1-O3320,3)+INDEX(Ci,$N3320,2)*3*O3320*POWER(1-O3320,2)+INDEX(Ci,$N3320,3)*3*POWER(O3320,2)*(1-O3320)+INDEX(Ci,$N3320,4)*POWER(O3320,3))</f>
        <v>1762.7978482522117</v>
      </c>
      <c r="Q3320" s="3">
        <f>MAX(0,MIN(P3320-V3320+W3320,'Power Curve'!$C$39))</f>
        <v>1674.3443257718454</v>
      </c>
      <c r="R3320" s="3">
        <f t="shared" si="973"/>
        <v>1915.129943847654</v>
      </c>
      <c r="S3320" s="3">
        <f t="shared" si="974"/>
        <v>-240.78561807580854</v>
      </c>
      <c r="T3320" s="3">
        <f t="shared" si="975"/>
        <v>240.78561807580854</v>
      </c>
      <c r="V3320" s="37">
        <f t="array" ref="V3320">SUM(_xlfn.NORM.DIST($AD$3:$AD$1003,$L3320,$AA3320,FALSE)*WindSpeedStep*$AE$3:$AE$1003)/AG3320</f>
        <v>1747.7046960245229</v>
      </c>
      <c r="W3320" s="37">
        <f t="array" ref="W3320">SUM(_xlfn.NORM.DIST($AD$3:$AD$1003,$L3320,$AB3320,FALSE)*WindSpeedStep*$AE$3:$AE$1003)/AH3320</f>
        <v>1659.2511735441567</v>
      </c>
      <c r="Y3320" s="1">
        <f t="shared" si="976"/>
        <v>10</v>
      </c>
      <c r="Z3320" s="99">
        <f>IF(L3320&lt;'Power Curve'!$P$28,'Power Curve'!$Q$28,IF(L3320&gt;'Power Curve'!$P$29,'Power Curve'!$Q$29,INDEX(ReferenceTurbulence,Y3320)+(L3320-INDEX(ReferenceTurbulenceWindSpeed,Y3320))*(INDEX(ReferenceTurbulence,Y3320+1)-INDEX(ReferenceTurbulence,Y3320))/(INDEX(ReferenceTurbulenceWindSpeed,Y3320+1)-INDEX(ReferenceTurbulenceWindSpeed,Y3320))))</f>
        <v>0.11999651355235735</v>
      </c>
      <c r="AA3320" s="100">
        <f t="shared" si="982"/>
        <v>1.3088899758944936</v>
      </c>
      <c r="AB3320" s="29">
        <f t="shared" si="983"/>
        <v>1.9534758864526851</v>
      </c>
      <c r="AG3320" s="40">
        <f t="array" ref="AG3320">SUM(_xlfn.NORM.DIST($AD$3:$AD$1003,$F3320,$AA3320,FALSE)*WindSpeedStep)</f>
        <v>1.0000000000000036</v>
      </c>
      <c r="AH3320" s="40">
        <f t="array" ref="AH3320">SUM(_xlfn.NORM.DIST($AD$3:$AD$1003,$F3320,$AB3320,FALSE)*WindSpeedStep)</f>
        <v>0.9999999923069316</v>
      </c>
      <c r="AJ3320" s="47">
        <f t="shared" si="977"/>
        <v>11</v>
      </c>
      <c r="AK3320" s="83" t="b">
        <f>COUNTIF('Power Curve'!$D$2:$D$31,AJ3320)&gt;0</f>
        <v>1</v>
      </c>
      <c r="AL3320" s="83" t="b">
        <f t="shared" si="978"/>
        <v>0</v>
      </c>
      <c r="AM3320" s="83" t="b">
        <f t="shared" si="984"/>
        <v>1</v>
      </c>
      <c r="AN3320" s="47" t="str">
        <f t="shared" si="979"/>
        <v>Outer</v>
      </c>
      <c r="AO3320" s="48" t="str">
        <f t="shared" si="980"/>
        <v>1.0-1.1</v>
      </c>
      <c r="AP3320" s="49" t="str">
        <f t="shared" si="985"/>
        <v>17-18</v>
      </c>
      <c r="AQ3320" s="49" t="str">
        <f t="shared" si="986"/>
        <v>Apr</v>
      </c>
      <c r="AR3320" s="48" t="str">
        <f t="shared" si="987"/>
        <v>265-275</v>
      </c>
      <c r="AS3320" s="49" t="str">
        <f t="shared" si="981"/>
        <v>HWS-HTI</v>
      </c>
    </row>
    <row r="3321" spans="5:45" x14ac:dyDescent="0.3">
      <c r="E3321" s="15">
        <v>41003.736111111109</v>
      </c>
      <c r="F3321" s="21">
        <v>10.119999999999999</v>
      </c>
      <c r="G3321" s="21">
        <v>1734.1799621582061</v>
      </c>
      <c r="H3321" s="42">
        <v>1.1950056038378487</v>
      </c>
      <c r="I3321" s="35">
        <v>268.2</v>
      </c>
      <c r="J3321" s="43">
        <v>0.12055335968379448</v>
      </c>
      <c r="K3321" s="44">
        <v>0.14296645884439152</v>
      </c>
      <c r="L3321" s="26">
        <f t="shared" si="969"/>
        <v>10.036719730266173</v>
      </c>
      <c r="M3321" s="26">
        <f t="shared" si="970"/>
        <v>0.9092573645898584</v>
      </c>
      <c r="N3321" s="96">
        <f t="shared" si="971"/>
        <v>11</v>
      </c>
      <c r="O3321" s="26">
        <f t="shared" si="972"/>
        <v>8.423123471798194E-2</v>
      </c>
      <c r="P3321" s="3">
        <f>IF(L3321&gt;'Power Curve'!$C$37,0,INDEX(Ci,$N3321,1)*POWER(1-O3321,3)+INDEX(Ci,$N3321,2)*3*O3321*POWER(1-O3321,2)+INDEX(Ci,$N3321,3)*3*POWER(O3321,2)*(1-O3321)+INDEX(Ci,$N3321,4)*POWER(O3321,3))</f>
        <v>1543.9549982870535</v>
      </c>
      <c r="Q3321" s="3">
        <f>MAX(0,MIN(P3321-V3321+W3321,'Power Curve'!$C$39))</f>
        <v>1543.4497301921072</v>
      </c>
      <c r="R3321" s="3">
        <f t="shared" si="973"/>
        <v>1734.1799621582061</v>
      </c>
      <c r="S3321" s="3">
        <f t="shared" si="974"/>
        <v>-190.73023196609893</v>
      </c>
      <c r="T3321" s="3">
        <f t="shared" si="975"/>
        <v>190.73023196609893</v>
      </c>
      <c r="V3321" s="37">
        <f t="array" ref="V3321">SUM(_xlfn.NORM.DIST($AD$3:$AD$1003,$L3321,$AA3321,FALSE)*WindSpeedStep*$AE$3:$AE$1003)/AG3321</f>
        <v>1541.5716861840538</v>
      </c>
      <c r="W3321" s="37">
        <f t="array" ref="W3321">SUM(_xlfn.NORM.DIST($AD$3:$AD$1003,$L3321,$AB3321,FALSE)*WindSpeedStep*$AE$3:$AE$1003)/AH3321</f>
        <v>1541.0664180891074</v>
      </c>
      <c r="Y3321" s="1">
        <f t="shared" si="976"/>
        <v>10</v>
      </c>
      <c r="Z3321" s="99">
        <f>IF(L3321&lt;'Power Curve'!$P$28,'Power Curve'!$Q$28,IF(L3321&gt;'Power Curve'!$P$29,'Power Curve'!$Q$29,INDEX(ReferenceTurbulence,Y3321)+(L3321-INDEX(ReferenceTurbulenceWindSpeed,Y3321))*(INDEX(ReferenceTurbulence,Y3321+1)-INDEX(ReferenceTurbulence,Y3321))/(INDEX(ReferenceTurbulenceWindSpeed,Y3321+1)-INDEX(ReferenceTurbulenceWindSpeed,Y3321))))</f>
        <v>0.12001871884404303</v>
      </c>
      <c r="AA3321" s="100">
        <f t="shared" si="982"/>
        <v>1.204594243423275</v>
      </c>
      <c r="AB3321" s="29">
        <f t="shared" si="983"/>
        <v>1.2099602836882146</v>
      </c>
      <c r="AG3321" s="40">
        <f t="array" ref="AG3321">SUM(_xlfn.NORM.DIST($AD$3:$AD$1003,$F3321,$AA3321,FALSE)*WindSpeedStep)</f>
        <v>1.0000000000000033</v>
      </c>
      <c r="AH3321" s="40">
        <f t="array" ref="AH3321">SUM(_xlfn.NORM.DIST($AD$3:$AD$1003,$F3321,$AB3321,FALSE)*WindSpeedStep)</f>
        <v>1.0000000000000033</v>
      </c>
      <c r="AJ3321" s="47">
        <f t="shared" si="977"/>
        <v>10</v>
      </c>
      <c r="AK3321" s="83" t="b">
        <f>COUNTIF('Power Curve'!$D$2:$D$31,AJ3321)&gt;0</f>
        <v>1</v>
      </c>
      <c r="AL3321" s="83" t="b">
        <f t="shared" si="978"/>
        <v>0</v>
      </c>
      <c r="AM3321" s="83" t="b">
        <f t="shared" si="984"/>
        <v>1</v>
      </c>
      <c r="AN3321" s="47" t="str">
        <f t="shared" si="979"/>
        <v>Inner</v>
      </c>
      <c r="AO3321" s="48" t="str">
        <f t="shared" si="980"/>
        <v>0.9-1.0</v>
      </c>
      <c r="AP3321" s="49" t="str">
        <f t="shared" si="985"/>
        <v>17-18</v>
      </c>
      <c r="AQ3321" s="49" t="str">
        <f t="shared" si="986"/>
        <v>Apr</v>
      </c>
      <c r="AR3321" s="48" t="str">
        <f t="shared" si="987"/>
        <v>265-275</v>
      </c>
      <c r="AS3321" s="49" t="str">
        <f t="shared" si="981"/>
        <v>Inner-TI</v>
      </c>
    </row>
    <row r="3322" spans="5:45" x14ac:dyDescent="0.3">
      <c r="E3322" s="15">
        <v>41003.756944444445</v>
      </c>
      <c r="F3322" s="21">
        <v>10.17</v>
      </c>
      <c r="G3322" s="21">
        <v>1653.009948730469</v>
      </c>
      <c r="H3322" s="42">
        <v>1.1957876796107132</v>
      </c>
      <c r="I3322" s="35">
        <v>268.8</v>
      </c>
      <c r="J3322" s="43">
        <v>0.13667649950835792</v>
      </c>
      <c r="K3322" s="44">
        <v>0.14385779306709817</v>
      </c>
      <c r="L3322" s="26">
        <f t="shared" si="969"/>
        <v>10.088508127052597</v>
      </c>
      <c r="M3322" s="26">
        <f t="shared" si="970"/>
        <v>0.91726142825722567</v>
      </c>
      <c r="N3322" s="96">
        <f t="shared" si="971"/>
        <v>11</v>
      </c>
      <c r="O3322" s="26">
        <f t="shared" si="972"/>
        <v>0.13449217193265459</v>
      </c>
      <c r="P3322" s="3">
        <f>IF(L3322&gt;'Power Curve'!$C$37,0,INDEX(Ci,$N3322,1)*POWER(1-O3322,3)+INDEX(Ci,$N3322,2)*3*O3322*POWER(1-O3322,2)+INDEX(Ci,$N3322,3)*3*POWER(O3322,2)*(1-O3322)+INDEX(Ci,$N3322,4)*POWER(O3322,3))</f>
        <v>1558.7925186010123</v>
      </c>
      <c r="Q3322" s="3">
        <f>MAX(0,MIN(P3322-V3322+W3322,'Power Curve'!$C$39))</f>
        <v>1541.9968347196007</v>
      </c>
      <c r="R3322" s="3">
        <f t="shared" si="973"/>
        <v>1653.009948730469</v>
      </c>
      <c r="S3322" s="3">
        <f t="shared" si="974"/>
        <v>-111.01311401086832</v>
      </c>
      <c r="T3322" s="3">
        <f t="shared" si="975"/>
        <v>111.01311401086832</v>
      </c>
      <c r="V3322" s="37">
        <f t="array" ref="V3322">SUM(_xlfn.NORM.DIST($AD$3:$AD$1003,$L3322,$AA3322,FALSE)*WindSpeedStep*$AE$3:$AE$1003)/AG3322</f>
        <v>1556.2135352415901</v>
      </c>
      <c r="W3322" s="37">
        <f t="array" ref="W3322">SUM(_xlfn.NORM.DIST($AD$3:$AD$1003,$L3322,$AB3322,FALSE)*WindSpeedStep*$AE$3:$AE$1003)/AH3322</f>
        <v>1539.4178513601785</v>
      </c>
      <c r="Y3322" s="1">
        <f t="shared" si="976"/>
        <v>10</v>
      </c>
      <c r="Z3322" s="99">
        <f>IF(L3322&lt;'Power Curve'!$P$28,'Power Curve'!$Q$28,IF(L3322&gt;'Power Curve'!$P$29,'Power Curve'!$Q$29,INDEX(ReferenceTurbulence,Y3322)+(L3322-INDEX(ReferenceTurbulenceWindSpeed,Y3322))*(INDEX(ReferenceTurbulence,Y3322+1)-INDEX(ReferenceTurbulence,Y3322))/(INDEX(ReferenceTurbulenceWindSpeed,Y3322+1)-INDEX(ReferenceTurbulenceWindSpeed,Y3322))))</f>
        <v>0.12001739857028838</v>
      </c>
      <c r="AA3322" s="100">
        <f t="shared" si="982"/>
        <v>1.2107965008640651</v>
      </c>
      <c r="AB3322" s="29">
        <f t="shared" si="983"/>
        <v>1.3788619760671692</v>
      </c>
      <c r="AG3322" s="40">
        <f t="array" ref="AG3322">SUM(_xlfn.NORM.DIST($AD$3:$AD$1003,$F3322,$AA3322,FALSE)*WindSpeedStep)</f>
        <v>1.0000000000000036</v>
      </c>
      <c r="AH3322" s="40">
        <f t="array" ref="AH3322">SUM(_xlfn.NORM.DIST($AD$3:$AD$1003,$F3322,$AB3322,FALSE)*WindSpeedStep)</f>
        <v>0.99999999999994216</v>
      </c>
      <c r="AJ3322" s="47">
        <f t="shared" si="977"/>
        <v>10</v>
      </c>
      <c r="AK3322" s="83" t="b">
        <f>COUNTIF('Power Curve'!$D$2:$D$31,AJ3322)&gt;0</f>
        <v>1</v>
      </c>
      <c r="AL3322" s="83" t="b">
        <f t="shared" si="978"/>
        <v>0</v>
      </c>
      <c r="AM3322" s="83" t="b">
        <f t="shared" si="984"/>
        <v>1</v>
      </c>
      <c r="AN3322" s="47" t="str">
        <f t="shared" si="979"/>
        <v>Inner</v>
      </c>
      <c r="AO3322" s="48" t="str">
        <f t="shared" si="980"/>
        <v>0.9-1.0</v>
      </c>
      <c r="AP3322" s="49" t="str">
        <f t="shared" si="985"/>
        <v>18-19</v>
      </c>
      <c r="AQ3322" s="49" t="str">
        <f t="shared" si="986"/>
        <v>Apr</v>
      </c>
      <c r="AR3322" s="48" t="str">
        <f t="shared" si="987"/>
        <v>265-275</v>
      </c>
      <c r="AS3322" s="49" t="str">
        <f t="shared" si="981"/>
        <v>Inner-TI</v>
      </c>
    </row>
    <row r="3323" spans="5:45" x14ac:dyDescent="0.3">
      <c r="E3323" s="15">
        <v>41003.763888888891</v>
      </c>
      <c r="F3323" s="21">
        <v>9.1199999999999992</v>
      </c>
      <c r="G3323" s="21">
        <v>1332.6199493408251</v>
      </c>
      <c r="H3323" s="42">
        <v>1.1961978715571939</v>
      </c>
      <c r="I3323" s="35">
        <v>266.89999999999998</v>
      </c>
      <c r="J3323" s="43">
        <v>0.19078947368421054</v>
      </c>
      <c r="K3323" s="44">
        <v>0.11533979363942422</v>
      </c>
      <c r="L3323" s="26">
        <f t="shared" si="969"/>
        <v>9.0479560814475644</v>
      </c>
      <c r="M3323" s="26">
        <f t="shared" si="970"/>
        <v>0.75644075530649968</v>
      </c>
      <c r="N3323" s="96">
        <f t="shared" si="971"/>
        <v>10</v>
      </c>
      <c r="O3323" s="26">
        <f t="shared" si="972"/>
        <v>4.1261600775845723E-2</v>
      </c>
      <c r="P3323" s="3">
        <f>IF(L3323&gt;'Power Curve'!$C$37,0,INDEX(Ci,$N3323,1)*POWER(1-O3323,3)+INDEX(Ci,$N3323,2)*3*O3323*POWER(1-O3323,2)+INDEX(Ci,$N3323,3)*3*POWER(O3323,2)*(1-O3323)+INDEX(Ci,$N3323,4)*POWER(O3323,3))</f>
        <v>1211.1829249539028</v>
      </c>
      <c r="Q3323" s="3">
        <f>MAX(0,MIN(P3323-V3323+W3323,'Power Curve'!$C$39))</f>
        <v>1206.7526240151587</v>
      </c>
      <c r="R3323" s="3">
        <f t="shared" si="973"/>
        <v>1332.6199493408251</v>
      </c>
      <c r="S3323" s="3">
        <f t="shared" si="974"/>
        <v>-125.86732532566634</v>
      </c>
      <c r="T3323" s="3">
        <f t="shared" si="975"/>
        <v>125.86732532566634</v>
      </c>
      <c r="V3323" s="37">
        <f t="array" ref="V3323">SUM(_xlfn.NORM.DIST($AD$3:$AD$1003,$L3323,$AA3323,FALSE)*WindSpeedStep*$AE$3:$AE$1003)/AG3323</f>
        <v>1222.7562064075355</v>
      </c>
      <c r="W3323" s="37">
        <f t="array" ref="W3323">SUM(_xlfn.NORM.DIST($AD$3:$AD$1003,$L3323,$AB3323,FALSE)*WindSpeedStep*$AE$3:$AE$1003)/AH3323</f>
        <v>1218.3259054687915</v>
      </c>
      <c r="Y3323" s="1">
        <f t="shared" si="976"/>
        <v>9</v>
      </c>
      <c r="Z3323" s="99">
        <f>IF(L3323&lt;'Power Curve'!$P$28,'Power Curve'!$Q$28,IF(L3323&gt;'Power Curve'!$P$29,'Power Curve'!$Q$29,INDEX(ReferenceTurbulence,Y3323)+(L3323-INDEX(ReferenceTurbulenceWindSpeed,Y3323))*(INDEX(ReferenceTurbulence,Y3323+1)-INDEX(ReferenceTurbulence,Y3323))/(INDEX(ReferenceTurbulenceWindSpeed,Y3323+1)-INDEX(ReferenceTurbulenceWindSpeed,Y3323))))</f>
        <v>0.12052396445032754</v>
      </c>
      <c r="AA3323" s="100">
        <f t="shared" si="982"/>
        <v>1.090495537108511</v>
      </c>
      <c r="AB3323" s="29">
        <f t="shared" si="983"/>
        <v>1.7262547786972329</v>
      </c>
      <c r="AG3323" s="40">
        <f t="array" ref="AG3323">SUM(_xlfn.NORM.DIST($AD$3:$AD$1003,$F3323,$AA3323,FALSE)*WindSpeedStep)</f>
        <v>1.0000000000000038</v>
      </c>
      <c r="AH3323" s="40">
        <f t="array" ref="AH3323">SUM(_xlfn.NORM.DIST($AD$3:$AD$1003,$F3323,$AB3323,FALSE)*WindSpeedStep)</f>
        <v>0.99999994602928788</v>
      </c>
      <c r="AJ3323" s="47">
        <f t="shared" si="977"/>
        <v>9</v>
      </c>
      <c r="AK3323" s="83" t="b">
        <f>COUNTIF('Power Curve'!$D$2:$D$31,AJ3323)&gt;0</f>
        <v>1</v>
      </c>
      <c r="AL3323" s="83" t="b">
        <f t="shared" si="978"/>
        <v>0</v>
      </c>
      <c r="AM3323" s="83" t="b">
        <f t="shared" si="984"/>
        <v>1</v>
      </c>
      <c r="AN3323" s="47" t="str">
        <f t="shared" si="979"/>
        <v>Outer</v>
      </c>
      <c r="AO3323" s="48" t="str">
        <f t="shared" si="980"/>
        <v>0.7-0.8</v>
      </c>
      <c r="AP3323" s="49" t="str">
        <f t="shared" si="985"/>
        <v>18-19</v>
      </c>
      <c r="AQ3323" s="49" t="str">
        <f t="shared" si="986"/>
        <v>Apr</v>
      </c>
      <c r="AR3323" s="48" t="str">
        <f t="shared" si="987"/>
        <v>265-275</v>
      </c>
      <c r="AS3323" s="49" t="str">
        <f t="shared" si="981"/>
        <v>HWS-HTI</v>
      </c>
    </row>
    <row r="3324" spans="5:45" x14ac:dyDescent="0.3">
      <c r="E3324" s="15">
        <v>41004.027777777781</v>
      </c>
      <c r="F3324" s="21">
        <v>6.57</v>
      </c>
      <c r="G3324" s="21">
        <v>469.62001419067349</v>
      </c>
      <c r="H3324" s="42">
        <v>1.1994953144982037</v>
      </c>
      <c r="I3324" s="35">
        <v>289.10000000000002</v>
      </c>
      <c r="J3324" s="43">
        <v>0.12176560121765602</v>
      </c>
      <c r="K3324" s="44">
        <v>0.21797973573791149</v>
      </c>
      <c r="L3324" s="26">
        <f t="shared" si="969"/>
        <v>6.5240837171447641</v>
      </c>
      <c r="M3324" s="26">
        <f t="shared" si="970"/>
        <v>0.36636814549974112</v>
      </c>
      <c r="N3324" s="96">
        <f t="shared" si="971"/>
        <v>7</v>
      </c>
      <c r="O3324" s="26">
        <f t="shared" si="972"/>
        <v>0.50083369958789525</v>
      </c>
      <c r="P3324" s="3">
        <f>IF(L3324&gt;'Power Curve'!$C$37,0,INDEX(Ci,$N3324,1)*POWER(1-O3324,3)+INDEX(Ci,$N3324,2)*3*O3324*POWER(1-O3324,2)+INDEX(Ci,$N3324,3)*3*POWER(O3324,2)*(1-O3324)+INDEX(Ci,$N3324,4)*POWER(O3324,3))</f>
        <v>476.51114738932199</v>
      </c>
      <c r="Q3324" s="3">
        <f>MAX(0,MIN(P3324-V3324+W3324,'Power Curve'!$C$39))</f>
        <v>476.8048189101134</v>
      </c>
      <c r="R3324" s="3">
        <f t="shared" si="973"/>
        <v>469.62001419067349</v>
      </c>
      <c r="S3324" s="3">
        <f t="shared" si="974"/>
        <v>7.1848047194399101</v>
      </c>
      <c r="T3324" s="3">
        <f t="shared" si="975"/>
        <v>7.1848047194399101</v>
      </c>
      <c r="V3324" s="37">
        <f t="array" ref="V3324">SUM(_xlfn.NORM.DIST($AD$3:$AD$1003,$L3324,$AA3324,FALSE)*WindSpeedStep*$AE$3:$AE$1003)/AG3324</f>
        <v>480.96340274287547</v>
      </c>
      <c r="W3324" s="37">
        <f t="array" ref="W3324">SUM(_xlfn.NORM.DIST($AD$3:$AD$1003,$L3324,$AB3324,FALSE)*WindSpeedStep*$AE$3:$AE$1003)/AH3324</f>
        <v>481.25707426366688</v>
      </c>
      <c r="Y3324" s="1">
        <f t="shared" si="976"/>
        <v>6</v>
      </c>
      <c r="Z3324" s="99">
        <f>IF(L3324&lt;'Power Curve'!$P$28,'Power Curve'!$Q$28,IF(L3324&gt;'Power Curve'!$P$29,'Power Curve'!$Q$29,INDEX(ReferenceTurbulence,Y3324)+(L3324-INDEX(ReferenceTurbulenceWindSpeed,Y3324))*(INDEX(ReferenceTurbulence,Y3324+1)-INDEX(ReferenceTurbulence,Y3324))/(INDEX(ReferenceTurbulenceWindSpeed,Y3324+1)-INDEX(ReferenceTurbulenceWindSpeed,Y3324))))</f>
        <v>0.12063747105705359</v>
      </c>
      <c r="AA3324" s="100">
        <f t="shared" si="982"/>
        <v>0.78704896060084606</v>
      </c>
      <c r="AB3324" s="29">
        <f t="shared" si="983"/>
        <v>0.79440897621245232</v>
      </c>
      <c r="AG3324" s="40">
        <f t="array" ref="AG3324">SUM(_xlfn.NORM.DIST($AD$3:$AD$1003,$F3324,$AA3324,FALSE)*WindSpeedStep)</f>
        <v>1.0000000000000038</v>
      </c>
      <c r="AH3324" s="40">
        <f t="array" ref="AH3324">SUM(_xlfn.NORM.DIST($AD$3:$AD$1003,$F3324,$AB3324,FALSE)*WindSpeedStep)</f>
        <v>1.000000000000004</v>
      </c>
      <c r="AJ3324" s="47">
        <f t="shared" si="977"/>
        <v>7</v>
      </c>
      <c r="AK3324" s="83" t="b">
        <f>COUNTIF('Power Curve'!$D$2:$D$31,AJ3324)&gt;0</f>
        <v>1</v>
      </c>
      <c r="AL3324" s="83" t="b">
        <f t="shared" si="978"/>
        <v>0</v>
      </c>
      <c r="AM3324" s="83" t="b">
        <f t="shared" si="984"/>
        <v>1</v>
      </c>
      <c r="AN3324" s="47" t="str">
        <f t="shared" si="979"/>
        <v>Inner</v>
      </c>
      <c r="AO3324" s="48" t="str">
        <f t="shared" si="980"/>
        <v>0.3-0.4</v>
      </c>
      <c r="AP3324" s="49" t="str">
        <f t="shared" si="985"/>
        <v>0-1</v>
      </c>
      <c r="AQ3324" s="49" t="str">
        <f t="shared" si="986"/>
        <v>Apr</v>
      </c>
      <c r="AR3324" s="48" t="str">
        <f t="shared" si="987"/>
        <v>285-295</v>
      </c>
      <c r="AS3324" s="49" t="str">
        <f t="shared" si="981"/>
        <v>Inner-TI</v>
      </c>
    </row>
    <row r="3325" spans="5:45" x14ac:dyDescent="0.3">
      <c r="E3325" s="15">
        <v>41004.069444444445</v>
      </c>
      <c r="F3325" s="21">
        <v>8.8699999999999992</v>
      </c>
      <c r="G3325" s="21">
        <v>1104.2099838256872</v>
      </c>
      <c r="H3325" s="42">
        <v>1.1987145519872171</v>
      </c>
      <c r="I3325" s="35">
        <v>270.39999999999998</v>
      </c>
      <c r="J3325" s="43">
        <v>9.1319052987598667E-2</v>
      </c>
      <c r="K3325" s="44">
        <v>0.18424572993175459</v>
      </c>
      <c r="L3325" s="26">
        <f t="shared" si="969"/>
        <v>8.8060980375435047</v>
      </c>
      <c r="M3325" s="26">
        <f t="shared" si="970"/>
        <v>0.71906081497244267</v>
      </c>
      <c r="N3325" s="96">
        <f t="shared" si="971"/>
        <v>9</v>
      </c>
      <c r="O3325" s="26">
        <f t="shared" si="972"/>
        <v>0.79705220336210802</v>
      </c>
      <c r="P3325" s="3">
        <f>IF(L3325&gt;'Power Curve'!$C$37,0,INDEX(Ci,$N3325,1)*POWER(1-O3325,3)+INDEX(Ci,$N3325,2)*3*O3325*POWER(1-O3325,2)+INDEX(Ci,$N3325,3)*3*POWER(O3325,2)*(1-O3325)+INDEX(Ci,$N3325,4)*POWER(O3325,3))</f>
        <v>1131.7697178070516</v>
      </c>
      <c r="Q3325" s="3">
        <f>MAX(0,MIN(P3325-V3325+W3325,'Power Curve'!$C$39))</f>
        <v>1121.8898938559794</v>
      </c>
      <c r="R3325" s="3">
        <f t="shared" si="973"/>
        <v>1104.2099838256872</v>
      </c>
      <c r="S3325" s="3">
        <f t="shared" si="974"/>
        <v>17.679910030292149</v>
      </c>
      <c r="T3325" s="3">
        <f t="shared" si="975"/>
        <v>17.679910030292149</v>
      </c>
      <c r="V3325" s="37">
        <f t="array" ref="V3325">SUM(_xlfn.NORM.DIST($AD$3:$AD$1003,$L3325,$AA3325,FALSE)*WindSpeedStep*$AE$3:$AE$1003)/AG3325</f>
        <v>1139.5568058232709</v>
      </c>
      <c r="W3325" s="37">
        <f t="array" ref="W3325">SUM(_xlfn.NORM.DIST($AD$3:$AD$1003,$L3325,$AB3325,FALSE)*WindSpeedStep*$AE$3:$AE$1003)/AH3325</f>
        <v>1129.6769818721987</v>
      </c>
      <c r="Y3325" s="1">
        <f t="shared" si="976"/>
        <v>8</v>
      </c>
      <c r="Z3325" s="99">
        <f>IF(L3325&lt;'Power Curve'!$P$28,'Power Curve'!$Q$28,IF(L3325&gt;'Power Curve'!$P$29,'Power Curve'!$Q$29,INDEX(ReferenceTurbulence,Y3325)+(L3325-INDEX(ReferenceTurbulenceWindSpeed,Y3325))*(INDEX(ReferenceTurbulence,Y3325+1)-INDEX(ReferenceTurbulence,Y3325))/(INDEX(ReferenceTurbulenceWindSpeed,Y3325+1)-INDEX(ReferenceTurbulenceWindSpeed,Y3325))))</f>
        <v>0.12031235688529603</v>
      </c>
      <c r="AA3325" s="100">
        <f t="shared" si="982"/>
        <v>1.0594824098598392</v>
      </c>
      <c r="AB3325" s="29">
        <f t="shared" si="983"/>
        <v>0.80416453330442395</v>
      </c>
      <c r="AG3325" s="40">
        <f t="array" ref="AG3325">SUM(_xlfn.NORM.DIST($AD$3:$AD$1003,$F3325,$AA3325,FALSE)*WindSpeedStep)</f>
        <v>1.0000000000000036</v>
      </c>
      <c r="AH3325" s="40">
        <f t="array" ref="AH3325">SUM(_xlfn.NORM.DIST($AD$3:$AD$1003,$F3325,$AB3325,FALSE)*WindSpeedStep)</f>
        <v>1.0000000000000038</v>
      </c>
      <c r="AJ3325" s="47">
        <f t="shared" si="977"/>
        <v>9</v>
      </c>
      <c r="AK3325" s="83" t="b">
        <f>COUNTIF('Power Curve'!$D$2:$D$31,AJ3325)&gt;0</f>
        <v>1</v>
      </c>
      <c r="AL3325" s="83" t="b">
        <f t="shared" si="978"/>
        <v>0</v>
      </c>
      <c r="AM3325" s="83" t="b">
        <f t="shared" si="984"/>
        <v>1</v>
      </c>
      <c r="AN3325" s="47" t="str">
        <f t="shared" si="979"/>
        <v>Outer</v>
      </c>
      <c r="AO3325" s="48" t="str">
        <f t="shared" si="980"/>
        <v>0.7-0.8</v>
      </c>
      <c r="AP3325" s="49" t="str">
        <f t="shared" si="985"/>
        <v>1-2</v>
      </c>
      <c r="AQ3325" s="49" t="str">
        <f t="shared" si="986"/>
        <v>Apr</v>
      </c>
      <c r="AR3325" s="48" t="str">
        <f t="shared" si="987"/>
        <v>265-275</v>
      </c>
      <c r="AS3325" s="49" t="str">
        <f t="shared" si="981"/>
        <v>HWS-LTI</v>
      </c>
    </row>
    <row r="3326" spans="5:45" x14ac:dyDescent="0.3">
      <c r="E3326" s="15">
        <v>41004.152777777781</v>
      </c>
      <c r="F3326" s="21">
        <v>8.4499999999999993</v>
      </c>
      <c r="G3326" s="21">
        <v>1001.7300109863281</v>
      </c>
      <c r="H3326" s="42">
        <v>1.1983791096441645</v>
      </c>
      <c r="I3326" s="35">
        <v>284.7</v>
      </c>
      <c r="J3326" s="43">
        <v>0.12781065088757398</v>
      </c>
      <c r="K3326" s="44">
        <v>0.27561062566439642</v>
      </c>
      <c r="L3326" s="26">
        <f t="shared" si="969"/>
        <v>8.38834123846447</v>
      </c>
      <c r="M3326" s="26">
        <f t="shared" si="970"/>
        <v>0.65449515500243383</v>
      </c>
      <c r="N3326" s="96">
        <f t="shared" si="971"/>
        <v>9</v>
      </c>
      <c r="O3326" s="26">
        <f t="shared" si="972"/>
        <v>0.37948407728445704</v>
      </c>
      <c r="P3326" s="3">
        <f>IF(L3326&gt;'Power Curve'!$C$37,0,INDEX(Ci,$N3326,1)*POWER(1-O3326,3)+INDEX(Ci,$N3326,2)*3*O3326*POWER(1-O3326,2)+INDEX(Ci,$N3326,3)*3*POWER(O3326,2)*(1-O3326)+INDEX(Ci,$N3326,4)*POWER(O3326,3))</f>
        <v>997.50680076359015</v>
      </c>
      <c r="Q3326" s="3">
        <f>MAX(0,MIN(P3326-V3326+W3326,'Power Curve'!$C$39))</f>
        <v>1000.9334744102795</v>
      </c>
      <c r="R3326" s="3">
        <f t="shared" si="973"/>
        <v>1001.7300109863281</v>
      </c>
      <c r="S3326" s="3">
        <f t="shared" si="974"/>
        <v>-0.79653657604865202</v>
      </c>
      <c r="T3326" s="3">
        <f t="shared" si="975"/>
        <v>0.79653657604865202</v>
      </c>
      <c r="V3326" s="37">
        <f t="array" ref="V3326">SUM(_xlfn.NORM.DIST($AD$3:$AD$1003,$L3326,$AA3326,FALSE)*WindSpeedStep*$AE$3:$AE$1003)/AG3326</f>
        <v>998.30518444347967</v>
      </c>
      <c r="W3326" s="37">
        <f t="array" ref="W3326">SUM(_xlfn.NORM.DIST($AD$3:$AD$1003,$L3326,$AB3326,FALSE)*WindSpeedStep*$AE$3:$AE$1003)/AH3326</f>
        <v>1001.731858090169</v>
      </c>
      <c r="Y3326" s="1">
        <f t="shared" si="976"/>
        <v>8</v>
      </c>
      <c r="Z3326" s="99">
        <f>IF(L3326&lt;'Power Curve'!$P$28,'Power Curve'!$Q$28,IF(L3326&gt;'Power Curve'!$P$29,'Power Curve'!$Q$29,INDEX(ReferenceTurbulence,Y3326)+(L3326-INDEX(ReferenceTurbulenceWindSpeed,Y3326))*(INDEX(ReferenceTurbulence,Y3326+1)-INDEX(ReferenceTurbulence,Y3326))/(INDEX(ReferenceTurbulenceWindSpeed,Y3326+1)-INDEX(ReferenceTurbulenceWindSpeed,Y3326))))</f>
        <v>0.11983242754570976</v>
      </c>
      <c r="AA3326" s="100">
        <f t="shared" si="982"/>
        <v>1.0051952936869828</v>
      </c>
      <c r="AB3326" s="29">
        <f t="shared" si="983"/>
        <v>1.0721193535552225</v>
      </c>
      <c r="AG3326" s="40">
        <f t="array" ref="AG3326">SUM(_xlfn.NORM.DIST($AD$3:$AD$1003,$F3326,$AA3326,FALSE)*WindSpeedStep)</f>
        <v>1.0000000000000033</v>
      </c>
      <c r="AH3326" s="40">
        <f t="array" ref="AH3326">SUM(_xlfn.NORM.DIST($AD$3:$AD$1003,$F3326,$AB3326,FALSE)*WindSpeedStep)</f>
        <v>1.0000000000000029</v>
      </c>
      <c r="AJ3326" s="47">
        <f t="shared" si="977"/>
        <v>8</v>
      </c>
      <c r="AK3326" s="83" t="b">
        <f>COUNTIF('Power Curve'!$D$2:$D$31,AJ3326)&gt;0</f>
        <v>1</v>
      </c>
      <c r="AL3326" s="83" t="b">
        <f t="shared" si="978"/>
        <v>0</v>
      </c>
      <c r="AM3326" s="83" t="b">
        <f t="shared" si="984"/>
        <v>1</v>
      </c>
      <c r="AN3326" s="47" t="str">
        <f t="shared" si="979"/>
        <v>Inner</v>
      </c>
      <c r="AO3326" s="48" t="str">
        <f t="shared" si="980"/>
        <v>0.6-0.7</v>
      </c>
      <c r="AP3326" s="49" t="str">
        <f t="shared" si="985"/>
        <v>3-4</v>
      </c>
      <c r="AQ3326" s="49" t="str">
        <f t="shared" si="986"/>
        <v>Apr</v>
      </c>
      <c r="AR3326" s="48" t="str">
        <f t="shared" si="987"/>
        <v>275-285</v>
      </c>
      <c r="AS3326" s="49" t="str">
        <f t="shared" si="981"/>
        <v>Inner-TI</v>
      </c>
    </row>
    <row r="3327" spans="5:45" x14ac:dyDescent="0.3">
      <c r="E3327" s="15">
        <v>41004.159722222219</v>
      </c>
      <c r="F3327" s="21">
        <v>7.03</v>
      </c>
      <c r="G3327" s="21">
        <v>668.63999748230003</v>
      </c>
      <c r="H3327" s="42">
        <v>1.1992258004794327</v>
      </c>
      <c r="I3327" s="35">
        <v>280.10000000000002</v>
      </c>
      <c r="J3327" s="43">
        <v>0.12944523470839261</v>
      </c>
      <c r="K3327" s="44">
        <v>0.16904289622553692</v>
      </c>
      <c r="L3327" s="26">
        <f t="shared" si="969"/>
        <v>6.9803459966253625</v>
      </c>
      <c r="M3327" s="26">
        <f t="shared" si="970"/>
        <v>0.43688495159129714</v>
      </c>
      <c r="N3327" s="96">
        <f t="shared" si="971"/>
        <v>7</v>
      </c>
      <c r="O3327" s="26">
        <f t="shared" si="972"/>
        <v>0.96464540807697952</v>
      </c>
      <c r="P3327" s="3">
        <f>IF(L3327&gt;'Power Curve'!$C$37,0,INDEX(Ci,$N3327,1)*POWER(1-O3327,3)+INDEX(Ci,$N3327,2)*3*O3327*POWER(1-O3327,2)+INDEX(Ci,$N3327,3)*3*POWER(O3327,2)*(1-O3327)+INDEX(Ci,$N3327,4)*POWER(O3327,3))</f>
        <v>591.3984510657574</v>
      </c>
      <c r="Q3327" s="3">
        <f>MAX(0,MIN(P3327-V3327+W3327,'Power Curve'!$C$39))</f>
        <v>594.54924171102584</v>
      </c>
      <c r="R3327" s="3">
        <f t="shared" si="973"/>
        <v>668.63999748230003</v>
      </c>
      <c r="S3327" s="3">
        <f t="shared" si="974"/>
        <v>-74.090755771274189</v>
      </c>
      <c r="T3327" s="3">
        <f t="shared" si="975"/>
        <v>74.090755771274189</v>
      </c>
      <c r="V3327" s="37">
        <f t="array" ref="V3327">SUM(_xlfn.NORM.DIST($AD$3:$AD$1003,$L3327,$AA3327,FALSE)*WindSpeedStep*$AE$3:$AE$1003)/AG3327</f>
        <v>589.06457076887318</v>
      </c>
      <c r="W3327" s="37">
        <f t="array" ref="W3327">SUM(_xlfn.NORM.DIST($AD$3:$AD$1003,$L3327,$AB3327,FALSE)*WindSpeedStep*$AE$3:$AE$1003)/AH3327</f>
        <v>592.21536141414163</v>
      </c>
      <c r="Y3327" s="1">
        <f t="shared" si="976"/>
        <v>6</v>
      </c>
      <c r="Z3327" s="99">
        <f>IF(L3327&lt;'Power Curve'!$P$28,'Power Curve'!$Q$28,IF(L3327&gt;'Power Curve'!$P$29,'Power Curve'!$Q$29,INDEX(ReferenceTurbulence,Y3327)+(L3327-INDEX(ReferenceTurbulenceWindSpeed,Y3327))*(INDEX(ReferenceTurbulence,Y3327+1)-INDEX(ReferenceTurbulence,Y3327))/(INDEX(ReferenceTurbulenceWindSpeed,Y3327+1)-INDEX(ReferenceTurbulenceWindSpeed,Y3327))))</f>
        <v>0.1197405938008569</v>
      </c>
      <c r="AA3327" s="100">
        <f t="shared" si="982"/>
        <v>0.83583077457135513</v>
      </c>
      <c r="AB3327" s="29">
        <f t="shared" si="983"/>
        <v>0.90357252587895875</v>
      </c>
      <c r="AG3327" s="40">
        <f t="array" ref="AG3327">SUM(_xlfn.NORM.DIST($AD$3:$AD$1003,$F3327,$AA3327,FALSE)*WindSpeedStep)</f>
        <v>1.0000000000000031</v>
      </c>
      <c r="AH3327" s="40">
        <f t="array" ref="AH3327">SUM(_xlfn.NORM.DIST($AD$3:$AD$1003,$F3327,$AB3327,FALSE)*WindSpeedStep)</f>
        <v>1.0000000000000013</v>
      </c>
      <c r="AJ3327" s="47">
        <f t="shared" si="977"/>
        <v>7</v>
      </c>
      <c r="AK3327" s="83" t="b">
        <f>COUNTIF('Power Curve'!$D$2:$D$31,AJ3327)&gt;0</f>
        <v>1</v>
      </c>
      <c r="AL3327" s="83" t="b">
        <f t="shared" si="978"/>
        <v>0</v>
      </c>
      <c r="AM3327" s="83" t="b">
        <f t="shared" si="984"/>
        <v>1</v>
      </c>
      <c r="AN3327" s="47" t="str">
        <f t="shared" si="979"/>
        <v>Inner</v>
      </c>
      <c r="AO3327" s="48" t="str">
        <f t="shared" si="980"/>
        <v>0.4-0.5</v>
      </c>
      <c r="AP3327" s="49" t="str">
        <f t="shared" si="985"/>
        <v>3-4</v>
      </c>
      <c r="AQ3327" s="49" t="str">
        <f t="shared" si="986"/>
        <v>Apr</v>
      </c>
      <c r="AR3327" s="48" t="str">
        <f t="shared" si="987"/>
        <v>275-285</v>
      </c>
      <c r="AS3327" s="49" t="str">
        <f t="shared" si="981"/>
        <v>Inner-TI</v>
      </c>
    </row>
    <row r="3328" spans="5:45" x14ac:dyDescent="0.3">
      <c r="E3328" s="15">
        <v>41004.166666666664</v>
      </c>
      <c r="F3328" s="21">
        <v>6.28</v>
      </c>
      <c r="G3328" s="21">
        <v>487.57001495361374</v>
      </c>
      <c r="H3328" s="42">
        <v>1.199314995321888</v>
      </c>
      <c r="I3328" s="35">
        <v>266.60000000000002</v>
      </c>
      <c r="J3328" s="43">
        <v>0.178343949044586</v>
      </c>
      <c r="K3328" s="44">
        <v>0.16934396358691209</v>
      </c>
      <c r="L3328" s="26">
        <f t="shared" si="969"/>
        <v>6.2357979577661524</v>
      </c>
      <c r="M3328" s="26">
        <f t="shared" si="970"/>
        <v>0.32181265207565013</v>
      </c>
      <c r="N3328" s="96">
        <f t="shared" si="971"/>
        <v>7</v>
      </c>
      <c r="O3328" s="26">
        <f t="shared" si="972"/>
        <v>0.2077778924265393</v>
      </c>
      <c r="P3328" s="3">
        <f>IF(L3328&gt;'Power Curve'!$C$37,0,INDEX(Ci,$N3328,1)*POWER(1-O3328,3)+INDEX(Ci,$N3328,2)*3*O3328*POWER(1-O3328,2)+INDEX(Ci,$N3328,3)*3*POWER(O3328,2)*(1-O3328)+INDEX(Ci,$N3328,4)*POWER(O3328,3))</f>
        <v>410.38796124706096</v>
      </c>
      <c r="Q3328" s="3">
        <f>MAX(0,MIN(P3328-V3328+W3328,'Power Curve'!$C$39))</f>
        <v>424.71056622149968</v>
      </c>
      <c r="R3328" s="3">
        <f t="shared" si="973"/>
        <v>487.57001495361374</v>
      </c>
      <c r="S3328" s="3">
        <f t="shared" si="974"/>
        <v>-62.85944873211406</v>
      </c>
      <c r="T3328" s="3">
        <f t="shared" si="975"/>
        <v>62.85944873211406</v>
      </c>
      <c r="V3328" s="37">
        <f t="array" ref="V3328">SUM(_xlfn.NORM.DIST($AD$3:$AD$1003,$L3328,$AA3328,FALSE)*WindSpeedStep*$AE$3:$AE$1003)/AG3328</f>
        <v>418.41519250326593</v>
      </c>
      <c r="W3328" s="37">
        <f t="array" ref="W3328">SUM(_xlfn.NORM.DIST($AD$3:$AD$1003,$L3328,$AB3328,FALSE)*WindSpeedStep*$AE$3:$AE$1003)/AH3328</f>
        <v>432.73779747770465</v>
      </c>
      <c r="Y3328" s="1">
        <f t="shared" si="976"/>
        <v>6</v>
      </c>
      <c r="Z3328" s="99">
        <f>IF(L3328&lt;'Power Curve'!$P$28,'Power Curve'!$Q$28,IF(L3328&gt;'Power Curve'!$P$29,'Power Curve'!$Q$29,INDEX(ReferenceTurbulence,Y3328)+(L3328-INDEX(ReferenceTurbulenceWindSpeed,Y3328))*(INDEX(ReferenceTurbulence,Y3328+1)-INDEX(ReferenceTurbulence,Y3328))/(INDEX(ReferenceTurbulenceWindSpeed,Y3328+1)-INDEX(ReferenceTurbulenceWindSpeed,Y3328))))</f>
        <v>0.12120415594971316</v>
      </c>
      <c r="AA3328" s="100">
        <f t="shared" si="982"/>
        <v>0.75580462814399163</v>
      </c>
      <c r="AB3328" s="29">
        <f t="shared" si="983"/>
        <v>1.1121168332321802</v>
      </c>
      <c r="AG3328" s="40">
        <f t="array" ref="AG3328">SUM(_xlfn.NORM.DIST($AD$3:$AD$1003,$F3328,$AA3328,FALSE)*WindSpeedStep)</f>
        <v>1.0000000000000036</v>
      </c>
      <c r="AH3328" s="40">
        <f t="array" ref="AH3328">SUM(_xlfn.NORM.DIST($AD$3:$AD$1003,$F3328,$AB3328,FALSE)*WindSpeedStep)</f>
        <v>0.99999999378651516</v>
      </c>
      <c r="AJ3328" s="47">
        <f t="shared" si="977"/>
        <v>6</v>
      </c>
      <c r="AK3328" s="83" t="b">
        <f>COUNTIF('Power Curve'!$D$2:$D$31,AJ3328)&gt;0</f>
        <v>1</v>
      </c>
      <c r="AL3328" s="83" t="b">
        <f t="shared" si="978"/>
        <v>0</v>
      </c>
      <c r="AM3328" s="83" t="b">
        <f t="shared" si="984"/>
        <v>1</v>
      </c>
      <c r="AN3328" s="47" t="str">
        <f t="shared" si="979"/>
        <v>Outer</v>
      </c>
      <c r="AO3328" s="48" t="str">
        <f t="shared" si="980"/>
        <v>0.3-0.4</v>
      </c>
      <c r="AP3328" s="49" t="str">
        <f t="shared" si="985"/>
        <v>4-5</v>
      </c>
      <c r="AQ3328" s="49" t="str">
        <f t="shared" si="986"/>
        <v>Apr</v>
      </c>
      <c r="AR3328" s="48" t="str">
        <f t="shared" si="987"/>
        <v>265-275</v>
      </c>
      <c r="AS3328" s="49" t="str">
        <f t="shared" si="981"/>
        <v>LWS-HTI</v>
      </c>
    </row>
    <row r="3329" spans="5:45" x14ac:dyDescent="0.3">
      <c r="E3329" s="15">
        <v>41004.194444444445</v>
      </c>
      <c r="F3329" s="21">
        <v>7.27</v>
      </c>
      <c r="G3329" s="21">
        <v>667.16000938415527</v>
      </c>
      <c r="H3329" s="42">
        <v>1.1999843808613768</v>
      </c>
      <c r="I3329" s="35">
        <v>271.3</v>
      </c>
      <c r="J3329" s="43">
        <v>0.12242090784044017</v>
      </c>
      <c r="K3329" s="44">
        <v>0.18241514374329229</v>
      </c>
      <c r="L3329" s="26">
        <f t="shared" si="969"/>
        <v>7.2201725905932648</v>
      </c>
      <c r="M3329" s="26">
        <f t="shared" si="970"/>
        <v>0.47395092478918027</v>
      </c>
      <c r="N3329" s="96">
        <f t="shared" si="971"/>
        <v>8</v>
      </c>
      <c r="O3329" s="26">
        <f t="shared" si="972"/>
        <v>0.20637641227862261</v>
      </c>
      <c r="P3329" s="3">
        <f>IF(L3329&gt;'Power Curve'!$C$37,0,INDEX(Ci,$N3329,1)*POWER(1-O3329,3)+INDEX(Ci,$N3329,2)*3*O3329*POWER(1-O3329,2)+INDEX(Ci,$N3329,3)*3*POWER(O3329,2)*(1-O3329)+INDEX(Ci,$N3329,4)*POWER(O3329,3))</f>
        <v>654.31421980812809</v>
      </c>
      <c r="Q3329" s="3">
        <f>MAX(0,MIN(P3329-V3329+W3329,'Power Curve'!$C$39))</f>
        <v>655.28648928599148</v>
      </c>
      <c r="R3329" s="3">
        <f t="shared" si="973"/>
        <v>667.16000938415527</v>
      </c>
      <c r="S3329" s="3">
        <f t="shared" si="974"/>
        <v>-11.873520098163795</v>
      </c>
      <c r="T3329" s="3">
        <f t="shared" si="975"/>
        <v>11.873520098163795</v>
      </c>
      <c r="V3329" s="37">
        <f t="array" ref="V3329">SUM(_xlfn.NORM.DIST($AD$3:$AD$1003,$L3329,$AA3329,FALSE)*WindSpeedStep*$AE$3:$AE$1003)/AG3329</f>
        <v>650.5921330327941</v>
      </c>
      <c r="W3329" s="37">
        <f t="array" ref="W3329">SUM(_xlfn.NORM.DIST($AD$3:$AD$1003,$L3329,$AB3329,FALSE)*WindSpeedStep*$AE$3:$AE$1003)/AH3329</f>
        <v>651.56440251065749</v>
      </c>
      <c r="Y3329" s="1">
        <f t="shared" si="976"/>
        <v>7</v>
      </c>
      <c r="Z3329" s="99">
        <f>IF(L3329&lt;'Power Curve'!$P$28,'Power Curve'!$Q$28,IF(L3329&gt;'Power Curve'!$P$29,'Power Curve'!$Q$29,INDEX(ReferenceTurbulence,Y3329)+(L3329-INDEX(ReferenceTurbulenceWindSpeed,Y3329))*(INDEX(ReferenceTurbulence,Y3329+1)-INDEX(ReferenceTurbulence,Y3329))/(INDEX(ReferenceTurbulenceWindSpeed,Y3329+1)-INDEX(ReferenceTurbulenceWindSpeed,Y3329))))</f>
        <v>0.11961527697313604</v>
      </c>
      <c r="AA3329" s="100">
        <f t="shared" si="982"/>
        <v>0.86364294421765853</v>
      </c>
      <c r="AB3329" s="29">
        <f t="shared" si="983"/>
        <v>0.88390008330509018</v>
      </c>
      <c r="AG3329" s="40">
        <f t="array" ref="AG3329">SUM(_xlfn.NORM.DIST($AD$3:$AD$1003,$F3329,$AA3329,FALSE)*WindSpeedStep)</f>
        <v>1.0000000000000033</v>
      </c>
      <c r="AH3329" s="40">
        <f t="array" ref="AH3329">SUM(_xlfn.NORM.DIST($AD$3:$AD$1003,$F3329,$AB3329,FALSE)*WindSpeedStep)</f>
        <v>1.0000000000000036</v>
      </c>
      <c r="AJ3329" s="47">
        <f t="shared" si="977"/>
        <v>7</v>
      </c>
      <c r="AK3329" s="83" t="b">
        <f>COUNTIF('Power Curve'!$D$2:$D$31,AJ3329)&gt;0</f>
        <v>1</v>
      </c>
      <c r="AL3329" s="83" t="b">
        <f t="shared" si="978"/>
        <v>0</v>
      </c>
      <c r="AM3329" s="83" t="b">
        <f t="shared" si="984"/>
        <v>1</v>
      </c>
      <c r="AN3329" s="47" t="str">
        <f t="shared" si="979"/>
        <v>Inner</v>
      </c>
      <c r="AO3329" s="48" t="str">
        <f t="shared" si="980"/>
        <v>0.4-0.5</v>
      </c>
      <c r="AP3329" s="49" t="str">
        <f t="shared" si="985"/>
        <v>4-5</v>
      </c>
      <c r="AQ3329" s="49" t="str">
        <f t="shared" si="986"/>
        <v>Apr</v>
      </c>
      <c r="AR3329" s="48" t="str">
        <f t="shared" si="987"/>
        <v>265-275</v>
      </c>
      <c r="AS3329" s="49" t="str">
        <f t="shared" si="981"/>
        <v>Inner-TI</v>
      </c>
    </row>
    <row r="3330" spans="5:45" x14ac:dyDescent="0.3">
      <c r="E3330" s="15">
        <v>41004.201388888891</v>
      </c>
      <c r="F3330" s="21">
        <v>9.24</v>
      </c>
      <c r="G3330" s="21">
        <v>1220.16003417969</v>
      </c>
      <c r="H3330" s="42">
        <v>1.1998058052838536</v>
      </c>
      <c r="I3330" s="35">
        <v>272.5</v>
      </c>
      <c r="J3330" s="43">
        <v>8.1168831168831168E-2</v>
      </c>
      <c r="K3330" s="44">
        <v>0.30697851735768911</v>
      </c>
      <c r="L3330" s="26">
        <f t="shared" si="969"/>
        <v>9.1762152967227681</v>
      </c>
      <c r="M3330" s="26">
        <f t="shared" si="970"/>
        <v>0.77626363048108726</v>
      </c>
      <c r="N3330" s="96">
        <f t="shared" si="971"/>
        <v>10</v>
      </c>
      <c r="O3330" s="26">
        <f t="shared" si="972"/>
        <v>0.17759283507033649</v>
      </c>
      <c r="P3330" s="3">
        <f>IF(L3330&gt;'Power Curve'!$C$37,0,INDEX(Ci,$N3330,1)*POWER(1-O3330,3)+INDEX(Ci,$N3330,2)*3*O3330*POWER(1-O3330,2)+INDEX(Ci,$N3330,3)*3*POWER(O3330,2)*(1-O3330)+INDEX(Ci,$N3330,4)*POWER(O3330,3))</f>
        <v>1255.1575970098802</v>
      </c>
      <c r="Q3330" s="3">
        <f>MAX(0,MIN(P3330-V3330+W3330,'Power Curve'!$C$39))</f>
        <v>1250.2274311526548</v>
      </c>
      <c r="R3330" s="3">
        <f t="shared" si="973"/>
        <v>1220.16003417969</v>
      </c>
      <c r="S3330" s="3">
        <f t="shared" si="974"/>
        <v>30.067396972964843</v>
      </c>
      <c r="T3330" s="3">
        <f t="shared" si="975"/>
        <v>30.067396972964843</v>
      </c>
      <c r="V3330" s="37">
        <f t="array" ref="V3330">SUM(_xlfn.NORM.DIST($AD$3:$AD$1003,$L3330,$AA3330,FALSE)*WindSpeedStep*$AE$3:$AE$1003)/AG3330</f>
        <v>1266.7102135313194</v>
      </c>
      <c r="W3330" s="37">
        <f t="array" ref="W3330">SUM(_xlfn.NORM.DIST($AD$3:$AD$1003,$L3330,$AB3330,FALSE)*WindSpeedStep*$AE$3:$AE$1003)/AH3330</f>
        <v>1261.780047674094</v>
      </c>
      <c r="Y3330" s="1">
        <f t="shared" si="976"/>
        <v>9</v>
      </c>
      <c r="Z3330" s="99">
        <f>IF(L3330&lt;'Power Curve'!$P$28,'Power Curve'!$Q$28,IF(L3330&gt;'Power Curve'!$P$29,'Power Curve'!$Q$29,INDEX(ReferenceTurbulence,Y3330)+(L3330-INDEX(ReferenceTurbulenceWindSpeed,Y3330))*(INDEX(ReferenceTurbulence,Y3330+1)-INDEX(ReferenceTurbulence,Y3330))/(INDEX(ReferenceTurbulenceWindSpeed,Y3330+1)-INDEX(ReferenceTurbulenceWindSpeed,Y3330))))</f>
        <v>0.12045243387624542</v>
      </c>
      <c r="AA3330" s="100">
        <f t="shared" si="982"/>
        <v>1.1052974662626909</v>
      </c>
      <c r="AB3330" s="29">
        <f t="shared" si="983"/>
        <v>0.74482267018853632</v>
      </c>
      <c r="AG3330" s="40">
        <f t="array" ref="AG3330">SUM(_xlfn.NORM.DIST($AD$3:$AD$1003,$F3330,$AA3330,FALSE)*WindSpeedStep)</f>
        <v>1.0000000000000038</v>
      </c>
      <c r="AH3330" s="40">
        <f t="array" ref="AH3330">SUM(_xlfn.NORM.DIST($AD$3:$AD$1003,$F3330,$AB3330,FALSE)*WindSpeedStep)</f>
        <v>1.0000000000000036</v>
      </c>
      <c r="AJ3330" s="47">
        <f t="shared" si="977"/>
        <v>9</v>
      </c>
      <c r="AK3330" s="83" t="b">
        <f>COUNTIF('Power Curve'!$D$2:$D$31,AJ3330)&gt;0</f>
        <v>1</v>
      </c>
      <c r="AL3330" s="83" t="b">
        <f t="shared" si="978"/>
        <v>0</v>
      </c>
      <c r="AM3330" s="83" t="b">
        <f t="shared" si="984"/>
        <v>1</v>
      </c>
      <c r="AN3330" s="47" t="str">
        <f t="shared" si="979"/>
        <v>Outer</v>
      </c>
      <c r="AO3330" s="48" t="str">
        <f t="shared" si="980"/>
        <v>0.7-0.8</v>
      </c>
      <c r="AP3330" s="49" t="str">
        <f t="shared" si="985"/>
        <v>4-5</v>
      </c>
      <c r="AQ3330" s="49" t="str">
        <f t="shared" si="986"/>
        <v>Apr</v>
      </c>
      <c r="AR3330" s="48" t="str">
        <f t="shared" si="987"/>
        <v>265-275</v>
      </c>
      <c r="AS3330" s="49" t="str">
        <f t="shared" si="981"/>
        <v>HWS-LTI</v>
      </c>
    </row>
    <row r="3331" spans="5:45" x14ac:dyDescent="0.3">
      <c r="E3331" s="15">
        <v>41004.208333333336</v>
      </c>
      <c r="F3331" s="21">
        <v>9.36</v>
      </c>
      <c r="G3331" s="21">
        <v>1296.0300140380909</v>
      </c>
      <c r="H3331" s="42">
        <v>1.1985899536985811</v>
      </c>
      <c r="I3331" s="35">
        <v>272.89999999999998</v>
      </c>
      <c r="J3331" s="43">
        <v>5.4487179487179495E-2</v>
      </c>
      <c r="K3331" s="44">
        <v>0.29525123641422452</v>
      </c>
      <c r="L3331" s="26">
        <f t="shared" ref="L3331:L3394" si="988">F3331*(H3331/Ref_Density)^(1/3)</f>
        <v>9.2922459626738636</v>
      </c>
      <c r="M3331" s="26">
        <f t="shared" ref="M3331:M3394" si="989">(L3331-CutInWindSpeed)/(RatedWindSpeed-CutInWindSpeed)</f>
        <v>0.79419654393793027</v>
      </c>
      <c r="N3331" s="96">
        <f t="shared" ref="N3331:N3394" si="990">COUNTIF(xa,"&lt;"&amp;L3331)</f>
        <v>10</v>
      </c>
      <c r="O3331" s="26">
        <f t="shared" ref="O3331:O3394" si="991">(L3331-INDEX(xa,$N3331))/(INDEX(xb,$N3331)-INDEX(xa,$N3331))</f>
        <v>0.30092591387627537</v>
      </c>
      <c r="P3331" s="3">
        <f>IF(L3331&gt;'Power Curve'!$C$37,0,INDEX(Ci,$N3331,1)*POWER(1-O3331,3)+INDEX(Ci,$N3331,2)*3*O3331*POWER(1-O3331,2)+INDEX(Ci,$N3331,3)*3*POWER(O3331,2)*(1-O3331)+INDEX(Ci,$N3331,4)*POWER(O3331,3))</f>
        <v>1296.2270969653832</v>
      </c>
      <c r="Q3331" s="3">
        <f>MAX(0,MIN(P3331-V3331+W3331,'Power Curve'!$C$39))</f>
        <v>1289.7755924358999</v>
      </c>
      <c r="R3331" s="3">
        <f t="shared" ref="R3331:R3394" si="992">IF(AM3331,G3331,"")</f>
        <v>1296.0300140380909</v>
      </c>
      <c r="S3331" s="3">
        <f t="shared" ref="S3331:S3394" si="993">IF(AM3331,Q3331-R3331,"")</f>
        <v>-6.254421602191087</v>
      </c>
      <c r="T3331" s="3">
        <f t="shared" ref="T3331:T3394" si="994">IF(AM3331,ABS(S3331),"")</f>
        <v>6.254421602191087</v>
      </c>
      <c r="V3331" s="37">
        <f t="array" ref="V3331">SUM(_xlfn.NORM.DIST($AD$3:$AD$1003,$L3331,$AA3331,FALSE)*WindSpeedStep*$AE$3:$AE$1003)/AG3331</f>
        <v>1306.1671034456062</v>
      </c>
      <c r="W3331" s="37">
        <f t="array" ref="W3331">SUM(_xlfn.NORM.DIST($AD$3:$AD$1003,$L3331,$AB3331,FALSE)*WindSpeedStep*$AE$3:$AE$1003)/AH3331</f>
        <v>1299.7155989161229</v>
      </c>
      <c r="Y3331" s="1">
        <f t="shared" ref="Y3331:Y3394" si="995">COUNTIF(ReferenceTurbulenceWindSpeed,"&lt;"&amp;L3331)</f>
        <v>9</v>
      </c>
      <c r="Z3331" s="99">
        <f>IF(L3331&lt;'Power Curve'!$P$28,'Power Curve'!$Q$28,IF(L3331&gt;'Power Curve'!$P$29,'Power Curve'!$Q$29,INDEX(ReferenceTurbulence,Y3331)+(L3331-INDEX(ReferenceTurbulenceWindSpeed,Y3331))*(INDEX(ReferenceTurbulence,Y3331+1)-INDEX(ReferenceTurbulence,Y3331))/(INDEX(ReferenceTurbulenceWindSpeed,Y3331+1)-INDEX(ReferenceTurbulenceWindSpeed,Y3331))))</f>
        <v>0.12038772320318539</v>
      </c>
      <c r="AA3331" s="100">
        <f t="shared" si="982"/>
        <v>1.118672334890298</v>
      </c>
      <c r="AB3331" s="29">
        <f t="shared" si="983"/>
        <v>0.50630827360722985</v>
      </c>
      <c r="AG3331" s="40">
        <f t="array" ref="AG3331">SUM(_xlfn.NORM.DIST($AD$3:$AD$1003,$F3331,$AA3331,FALSE)*WindSpeedStep)</f>
        <v>1.0000000000000031</v>
      </c>
      <c r="AH3331" s="40">
        <f t="array" ref="AH3331">SUM(_xlfn.NORM.DIST($AD$3:$AD$1003,$F3331,$AB3331,FALSE)*WindSpeedStep)</f>
        <v>1.0000000000000036</v>
      </c>
      <c r="AJ3331" s="47">
        <f t="shared" ref="AJ3331:AJ3394" si="996">MROUND(L3331-Centre_First_Bin,Bin_Width)+Centre_First_Bin</f>
        <v>9</v>
      </c>
      <c r="AK3331" s="83" t="b">
        <f>COUNTIF('Power Curve'!$D$2:$D$31,AJ3331)&gt;0</f>
        <v>1</v>
      </c>
      <c r="AL3331" s="83" t="b">
        <f t="shared" ref="AL3331:AL3394" si="997">(G3331&lt;0)</f>
        <v>0</v>
      </c>
      <c r="AM3331" s="83" t="b">
        <f t="shared" si="984"/>
        <v>1</v>
      </c>
      <c r="AN3331" s="47" t="str">
        <f t="shared" ref="AN3331:AN3394" si="998">IF(AM3331,IF(AND(J3331&gt;=LowerTurbLimit,J3331&lt;=UpperTurbLimit,K3331&gt;=LowerShearLimit,K3331&lt;=UpperShearLimit),"Inner","Outer"),"")</f>
        <v>Outer</v>
      </c>
      <c r="AO3331" s="48" t="str">
        <f t="shared" ref="AO3331:AO3394" si="999">IF(M3331&lt;0,"&lt;0",TEXT(MROUND(M3331+0.05,0.1)-0.1,"0.0")&amp;"-"&amp;TEXT(MROUND(M3331+0.05,0.1),"0.0"))</f>
        <v>0.7-0.8</v>
      </c>
      <c r="AP3331" s="49" t="str">
        <f t="shared" si="985"/>
        <v>5-6</v>
      </c>
      <c r="AQ3331" s="49" t="str">
        <f t="shared" si="986"/>
        <v>Apr</v>
      </c>
      <c r="AR3331" s="48" t="str">
        <f t="shared" si="987"/>
        <v>265-275</v>
      </c>
      <c r="AS3331" s="49" t="str">
        <f t="shared" ref="AS3331:AS3394" si="1000">IF(AM3331,IF(M3331&lt;0.5,IF(J3331&lt;=LowerTurbLimit,"LWS-LTI",IF(J3331&gt;=UpperTurbLimit,"LWS-HTI","Inner-TI")),IF(J3331&lt;=LowerTurbLimit,"HWS-LTI",IF(J3331&gt;=UpperTurbLimit,"HWS-HTI","Inner-TI"))),"")</f>
        <v>HWS-LTI</v>
      </c>
    </row>
    <row r="3332" spans="5:45" x14ac:dyDescent="0.3">
      <c r="E3332" s="15">
        <v>41004.215277777781</v>
      </c>
      <c r="F3332" s="21">
        <v>9.7899999999999991</v>
      </c>
      <c r="G3332" s="21">
        <v>1408.369995117188</v>
      </c>
      <c r="H3332" s="42">
        <v>1.1983672018594669</v>
      </c>
      <c r="I3332" s="35">
        <v>271.60000000000002</v>
      </c>
      <c r="J3332" s="43">
        <v>7.0480081716036772E-2</v>
      </c>
      <c r="K3332" s="44">
        <v>0.28573769680064132</v>
      </c>
      <c r="L3332" s="26">
        <f t="shared" si="988"/>
        <v>9.7185312095035847</v>
      </c>
      <c r="M3332" s="26">
        <f t="shared" si="989"/>
        <v>0.86008030299993887</v>
      </c>
      <c r="N3332" s="96">
        <f t="shared" si="990"/>
        <v>10</v>
      </c>
      <c r="O3332" s="26">
        <f t="shared" si="991"/>
        <v>0.75403950682262988</v>
      </c>
      <c r="P3332" s="3">
        <f>IF(L3332&gt;'Power Curve'!$C$37,0,INDEX(Ci,$N3332,1)*POWER(1-O3332,3)+INDEX(Ci,$N3332,2)*3*O3332*POWER(1-O3332,2)+INDEX(Ci,$N3332,3)*3*POWER(O3332,2)*(1-O3332)+INDEX(Ci,$N3332,4)*POWER(O3332,3))</f>
        <v>1446.4042853801493</v>
      </c>
      <c r="Q3332" s="3">
        <f>MAX(0,MIN(P3332-V3332+W3332,'Power Curve'!$C$39))</f>
        <v>1468.094290607914</v>
      </c>
      <c r="R3332" s="3">
        <f t="shared" si="992"/>
        <v>1408.369995117188</v>
      </c>
      <c r="S3332" s="3">
        <f t="shared" si="993"/>
        <v>59.724295490726035</v>
      </c>
      <c r="T3332" s="3">
        <f t="shared" si="994"/>
        <v>59.724295490726035</v>
      </c>
      <c r="V3332" s="37">
        <f t="array" ref="V3332">SUM(_xlfn.NORM.DIST($AD$3:$AD$1003,$L3332,$AA3332,FALSE)*WindSpeedStep*$AE$3:$AE$1003)/AG3332</f>
        <v>1445.9165935300762</v>
      </c>
      <c r="W3332" s="37">
        <f t="array" ref="W3332">SUM(_xlfn.NORM.DIST($AD$3:$AD$1003,$L3332,$AB3332,FALSE)*WindSpeedStep*$AE$3:$AE$1003)/AH3332</f>
        <v>1467.6065987578409</v>
      </c>
      <c r="Y3332" s="1">
        <f t="shared" si="995"/>
        <v>9</v>
      </c>
      <c r="Z3332" s="99">
        <f>IF(L3332&lt;'Power Curve'!$P$28,'Power Curve'!$Q$28,IF(L3332&gt;'Power Curve'!$P$29,'Power Curve'!$Q$29,INDEX(ReferenceTurbulence,Y3332)+(L3332-INDEX(ReferenceTurbulenceWindSpeed,Y3332))*(INDEX(ReferenceTurbulence,Y3332+1)-INDEX(ReferenceTurbulence,Y3332))/(INDEX(ReferenceTurbulenceWindSpeed,Y3332+1)-INDEX(ReferenceTurbulenceWindSpeed,Y3332))))</f>
        <v>0.12014998255926335</v>
      </c>
      <c r="AA3332" s="100">
        <f t="shared" ref="AA3332:AA3395" si="1001">Z3332*L3332</f>
        <v>1.1676813553235121</v>
      </c>
      <c r="AB3332" s="29">
        <f t="shared" ref="AB3332:AB3395" si="1002">L3332*J3332</f>
        <v>0.68496287380566634</v>
      </c>
      <c r="AG3332" s="40">
        <f t="array" ref="AG3332">SUM(_xlfn.NORM.DIST($AD$3:$AD$1003,$F3332,$AA3332,FALSE)*WindSpeedStep)</f>
        <v>1.000000000000004</v>
      </c>
      <c r="AH3332" s="40">
        <f t="array" ref="AH3332">SUM(_xlfn.NORM.DIST($AD$3:$AD$1003,$F3332,$AB3332,FALSE)*WindSpeedStep)</f>
        <v>1.0000000000000033</v>
      </c>
      <c r="AJ3332" s="47">
        <f t="shared" si="996"/>
        <v>10</v>
      </c>
      <c r="AK3332" s="83" t="b">
        <f>COUNTIF('Power Curve'!$D$2:$D$31,AJ3332)&gt;0</f>
        <v>1</v>
      </c>
      <c r="AL3332" s="83" t="b">
        <f t="shared" si="997"/>
        <v>0</v>
      </c>
      <c r="AM3332" s="83" t="b">
        <f t="shared" ref="AM3332:AM3395" si="1003">AND(AK3332,NOT(AL3332))</f>
        <v>1</v>
      </c>
      <c r="AN3332" s="47" t="str">
        <f t="shared" si="998"/>
        <v>Outer</v>
      </c>
      <c r="AO3332" s="48" t="str">
        <f t="shared" si="999"/>
        <v>0.8-0.9</v>
      </c>
      <c r="AP3332" s="49" t="str">
        <f t="shared" ref="AP3332:AP3395" si="1004">IF(AM3332,HOUR(E3332)&amp;"-"&amp;HOUR(E3332)+1,"")</f>
        <v>5-6</v>
      </c>
      <c r="AQ3332" s="49" t="str">
        <f t="shared" ref="AQ3332:AQ3395" si="1005">IF(AM3332,TEXT(E3332,"mmm"),"")</f>
        <v>Apr</v>
      </c>
      <c r="AR3332" s="48" t="str">
        <f t="shared" ref="AR3332:AR3395" si="1006">IF(AM3332,IF(OR(I3332&lt;5,I3332&gt;=355),"355-5",MROUND(I3332,10)-5&amp;"-"&amp;MROUND(I3332,10)+5),"")</f>
        <v>265-275</v>
      </c>
      <c r="AS3332" s="49" t="str">
        <f t="shared" si="1000"/>
        <v>HWS-LTI</v>
      </c>
    </row>
    <row r="3333" spans="5:45" x14ac:dyDescent="0.3">
      <c r="E3333" s="15">
        <v>41004.222222222219</v>
      </c>
      <c r="F3333" s="21">
        <v>9.4600000000000009</v>
      </c>
      <c r="G3333" s="21">
        <v>1288.199966430662</v>
      </c>
      <c r="H3333" s="42">
        <v>1.1983672018594669</v>
      </c>
      <c r="I3333" s="35">
        <v>274</v>
      </c>
      <c r="J3333" s="43">
        <v>9.4080338266384775E-2</v>
      </c>
      <c r="K3333" s="44">
        <v>0.28064070674947389</v>
      </c>
      <c r="L3333" s="26">
        <f t="shared" si="988"/>
        <v>9.3909402698573992</v>
      </c>
      <c r="M3333" s="26">
        <f t="shared" si="989"/>
        <v>0.80945006726211255</v>
      </c>
      <c r="N3333" s="96">
        <f t="shared" si="990"/>
        <v>10</v>
      </c>
      <c r="O3333" s="26">
        <f t="shared" si="991"/>
        <v>0.40583156675510046</v>
      </c>
      <c r="P3333" s="3">
        <f>IF(L3333&gt;'Power Curve'!$C$37,0,INDEX(Ci,$N3333,1)*POWER(1-O3333,3)+INDEX(Ci,$N3333,2)*3*O3333*POWER(1-O3333,2)+INDEX(Ci,$N3333,3)*3*POWER(O3333,2)*(1-O3333)+INDEX(Ci,$N3333,4)*POWER(O3333,3))</f>
        <v>1331.5973675747864</v>
      </c>
      <c r="Q3333" s="3">
        <f>MAX(0,MIN(P3333-V3333+W3333,'Power Curve'!$C$39))</f>
        <v>1334.9304579037823</v>
      </c>
      <c r="R3333" s="3">
        <f t="shared" si="992"/>
        <v>1288.199966430662</v>
      </c>
      <c r="S3333" s="3">
        <f t="shared" si="993"/>
        <v>46.73049147312031</v>
      </c>
      <c r="T3333" s="3">
        <f t="shared" si="994"/>
        <v>46.73049147312031</v>
      </c>
      <c r="V3333" s="37">
        <f t="array" ref="V3333">SUM(_xlfn.NORM.DIST($AD$3:$AD$1003,$L3333,$AA3333,FALSE)*WindSpeedStep*$AE$3:$AE$1003)/AG3333</f>
        <v>1339.3710448626646</v>
      </c>
      <c r="W3333" s="37">
        <f t="array" ref="W3333">SUM(_xlfn.NORM.DIST($AD$3:$AD$1003,$L3333,$AB3333,FALSE)*WindSpeedStep*$AE$3:$AE$1003)/AH3333</f>
        <v>1342.7041351916605</v>
      </c>
      <c r="Y3333" s="1">
        <f t="shared" si="995"/>
        <v>9</v>
      </c>
      <c r="Z3333" s="99">
        <f>IF(L3333&lt;'Power Curve'!$P$28,'Power Curve'!$Q$28,IF(L3333&gt;'Power Curve'!$P$29,'Power Curve'!$Q$29,INDEX(ReferenceTurbulence,Y3333)+(L3333-INDEX(ReferenceTurbulenceWindSpeed,Y3333))*(INDEX(ReferenceTurbulence,Y3333+1)-INDEX(ReferenceTurbulence,Y3333))/(INDEX(ReferenceTurbulenceWindSpeed,Y3333+1)-INDEX(ReferenceTurbulenceWindSpeed,Y3333))))</f>
        <v>0.12033268107279088</v>
      </c>
      <c r="AA3333" s="100">
        <f t="shared" si="1001"/>
        <v>1.1300370204663792</v>
      </c>
      <c r="AB3333" s="29">
        <f t="shared" si="1002"/>
        <v>0.88350283722759881</v>
      </c>
      <c r="AG3333" s="40">
        <f t="array" ref="AG3333">SUM(_xlfn.NORM.DIST($AD$3:$AD$1003,$F3333,$AA3333,FALSE)*WindSpeedStep)</f>
        <v>1.0000000000000036</v>
      </c>
      <c r="AH3333" s="40">
        <f t="array" ref="AH3333">SUM(_xlfn.NORM.DIST($AD$3:$AD$1003,$F3333,$AB3333,FALSE)*WindSpeedStep)</f>
        <v>1.000000000000004</v>
      </c>
      <c r="AJ3333" s="47">
        <f t="shared" si="996"/>
        <v>9</v>
      </c>
      <c r="AK3333" s="83" t="b">
        <f>COUNTIF('Power Curve'!$D$2:$D$31,AJ3333)&gt;0</f>
        <v>1</v>
      </c>
      <c r="AL3333" s="83" t="b">
        <f t="shared" si="997"/>
        <v>0</v>
      </c>
      <c r="AM3333" s="83" t="b">
        <f t="shared" si="1003"/>
        <v>1</v>
      </c>
      <c r="AN3333" s="47" t="str">
        <f t="shared" si="998"/>
        <v>Outer</v>
      </c>
      <c r="AO3333" s="48" t="str">
        <f t="shared" si="999"/>
        <v>0.8-0.9</v>
      </c>
      <c r="AP3333" s="49" t="str">
        <f t="shared" si="1004"/>
        <v>5-6</v>
      </c>
      <c r="AQ3333" s="49" t="str">
        <f t="shared" si="1005"/>
        <v>Apr</v>
      </c>
      <c r="AR3333" s="48" t="str">
        <f t="shared" si="1006"/>
        <v>265-275</v>
      </c>
      <c r="AS3333" s="49" t="str">
        <f t="shared" si="1000"/>
        <v>HWS-LTI</v>
      </c>
    </row>
    <row r="3334" spans="5:45" x14ac:dyDescent="0.3">
      <c r="E3334" s="15">
        <v>41004.229166666664</v>
      </c>
      <c r="F3334" s="21">
        <v>8.8000000000000007</v>
      </c>
      <c r="G3334" s="21">
        <v>1167.779983520508</v>
      </c>
      <c r="H3334" s="42">
        <v>1.1985127190716292</v>
      </c>
      <c r="I3334" s="35">
        <v>271.60000000000002</v>
      </c>
      <c r="J3334" s="43">
        <v>8.8636363636363638E-2</v>
      </c>
      <c r="K3334" s="44">
        <v>0.27251722932675154</v>
      </c>
      <c r="L3334" s="26">
        <f t="shared" si="988"/>
        <v>8.7361119693775731</v>
      </c>
      <c r="M3334" s="26">
        <f t="shared" si="989"/>
        <v>0.70824424253172813</v>
      </c>
      <c r="N3334" s="96">
        <f t="shared" si="990"/>
        <v>9</v>
      </c>
      <c r="O3334" s="26">
        <f t="shared" si="991"/>
        <v>0.72709774325513565</v>
      </c>
      <c r="P3334" s="3">
        <f>IF(L3334&gt;'Power Curve'!$C$37,0,INDEX(Ci,$N3334,1)*POWER(1-O3334,3)+INDEX(Ci,$N3334,2)*3*O3334*POWER(1-O3334,2)+INDEX(Ci,$N3334,3)*3*POWER(O3334,2)*(1-O3334)+INDEX(Ci,$N3334,4)*POWER(O3334,3))</f>
        <v>1108.9823975694005</v>
      </c>
      <c r="Q3334" s="3">
        <f>MAX(0,MIN(P3334-V3334+W3334,'Power Curve'!$C$39))</f>
        <v>1097.1968489515496</v>
      </c>
      <c r="R3334" s="3">
        <f t="shared" si="992"/>
        <v>1167.779983520508</v>
      </c>
      <c r="S3334" s="3">
        <f t="shared" si="993"/>
        <v>-70.583134568958485</v>
      </c>
      <c r="T3334" s="3">
        <f t="shared" si="994"/>
        <v>70.583134568958485</v>
      </c>
      <c r="V3334" s="37">
        <f t="array" ref="V3334">SUM(_xlfn.NORM.DIST($AD$3:$AD$1003,$L3334,$AA3334,FALSE)*WindSpeedStep*$AE$3:$AE$1003)/AG3334</f>
        <v>1115.56178425556</v>
      </c>
      <c r="W3334" s="37">
        <f t="array" ref="W3334">SUM(_xlfn.NORM.DIST($AD$3:$AD$1003,$L3334,$AB3334,FALSE)*WindSpeedStep*$AE$3:$AE$1003)/AH3334</f>
        <v>1103.7762356377091</v>
      </c>
      <c r="Y3334" s="1">
        <f t="shared" si="995"/>
        <v>8</v>
      </c>
      <c r="Z3334" s="99">
        <f>IF(L3334&lt;'Power Curve'!$P$28,'Power Curve'!$Q$28,IF(L3334&gt;'Power Curve'!$P$29,'Power Curve'!$Q$29,INDEX(ReferenceTurbulence,Y3334)+(L3334-INDEX(ReferenceTurbulenceWindSpeed,Y3334))*(INDEX(ReferenceTurbulence,Y3334+1)-INDEX(ReferenceTurbulence,Y3334))/(INDEX(ReferenceTurbulenceWindSpeed,Y3334+1)-INDEX(ReferenceTurbulenceWindSpeed,Y3334))))</f>
        <v>0.12023195515982044</v>
      </c>
      <c r="AA3334" s="100">
        <f t="shared" si="1001"/>
        <v>1.050359822573375</v>
      </c>
      <c r="AB3334" s="29">
        <f t="shared" si="1002"/>
        <v>0.77433719728573946</v>
      </c>
      <c r="AG3334" s="40">
        <f t="array" ref="AG3334">SUM(_xlfn.NORM.DIST($AD$3:$AD$1003,$F3334,$AA3334,FALSE)*WindSpeedStep)</f>
        <v>1.0000000000000036</v>
      </c>
      <c r="AH3334" s="40">
        <f t="array" ref="AH3334">SUM(_xlfn.NORM.DIST($AD$3:$AD$1003,$F3334,$AB3334,FALSE)*WindSpeedStep)</f>
        <v>1.0000000000000031</v>
      </c>
      <c r="AJ3334" s="47">
        <f t="shared" si="996"/>
        <v>9</v>
      </c>
      <c r="AK3334" s="83" t="b">
        <f>COUNTIF('Power Curve'!$D$2:$D$31,AJ3334)&gt;0</f>
        <v>1</v>
      </c>
      <c r="AL3334" s="83" t="b">
        <f t="shared" si="997"/>
        <v>0</v>
      </c>
      <c r="AM3334" s="83" t="b">
        <f t="shared" si="1003"/>
        <v>1</v>
      </c>
      <c r="AN3334" s="47" t="str">
        <f t="shared" si="998"/>
        <v>Outer</v>
      </c>
      <c r="AO3334" s="48" t="str">
        <f t="shared" si="999"/>
        <v>0.7-0.8</v>
      </c>
      <c r="AP3334" s="49" t="str">
        <f t="shared" si="1004"/>
        <v>5-6</v>
      </c>
      <c r="AQ3334" s="49" t="str">
        <f t="shared" si="1005"/>
        <v>Apr</v>
      </c>
      <c r="AR3334" s="48" t="str">
        <f t="shared" si="1006"/>
        <v>265-275</v>
      </c>
      <c r="AS3334" s="49" t="str">
        <f t="shared" si="1000"/>
        <v>HWS-LTI</v>
      </c>
    </row>
    <row r="3335" spans="5:45" x14ac:dyDescent="0.3">
      <c r="E3335" s="15">
        <v>41004.236111111109</v>
      </c>
      <c r="F3335" s="21">
        <v>9.0399999999999991</v>
      </c>
      <c r="G3335" s="21">
        <v>1170.7899475097629</v>
      </c>
      <c r="H3335" s="42">
        <v>1.1988691537412219</v>
      </c>
      <c r="I3335" s="35">
        <v>272.5</v>
      </c>
      <c r="J3335" s="43">
        <v>0.12389380530973454</v>
      </c>
      <c r="K3335" s="44">
        <v>0.29384818003964996</v>
      </c>
      <c r="L3335" s="26">
        <f t="shared" si="988"/>
        <v>8.9752591320129742</v>
      </c>
      <c r="M3335" s="26">
        <f t="shared" si="989"/>
        <v>0.74520520742697205</v>
      </c>
      <c r="N3335" s="96">
        <f t="shared" si="990"/>
        <v>9</v>
      </c>
      <c r="O3335" s="26">
        <f t="shared" si="991"/>
        <v>0.96613689899981392</v>
      </c>
      <c r="P3335" s="3">
        <f>IF(L3335&gt;'Power Curve'!$C$37,0,INDEX(Ci,$N3335,1)*POWER(1-O3335,3)+INDEX(Ci,$N3335,2)*3*O3335*POWER(1-O3335,2)+INDEX(Ci,$N3335,3)*3*POWER(O3335,2)*(1-O3335)+INDEX(Ci,$N3335,4)*POWER(O3335,3))</f>
        <v>1187.1661396845361</v>
      </c>
      <c r="Q3335" s="3">
        <f>MAX(0,MIN(P3335-V3335+W3335,'Power Curve'!$C$39))</f>
        <v>1187.7089639395847</v>
      </c>
      <c r="R3335" s="3">
        <f t="shared" si="992"/>
        <v>1170.7899475097629</v>
      </c>
      <c r="S3335" s="3">
        <f t="shared" si="993"/>
        <v>16.919016429821795</v>
      </c>
      <c r="T3335" s="3">
        <f t="shared" si="994"/>
        <v>16.919016429821795</v>
      </c>
      <c r="V3335" s="37">
        <f t="array" ref="V3335">SUM(_xlfn.NORM.DIST($AD$3:$AD$1003,$L3335,$AA3335,FALSE)*WindSpeedStep*$AE$3:$AE$1003)/AG3335</f>
        <v>1197.7563339939509</v>
      </c>
      <c r="W3335" s="37">
        <f t="array" ref="W3335">SUM(_xlfn.NORM.DIST($AD$3:$AD$1003,$L3335,$AB3335,FALSE)*WindSpeedStep*$AE$3:$AE$1003)/AH3335</f>
        <v>1198.2991582489994</v>
      </c>
      <c r="Y3335" s="1">
        <f t="shared" si="995"/>
        <v>8</v>
      </c>
      <c r="Z3335" s="99">
        <f>IF(L3335&lt;'Power Curve'!$P$28,'Power Curve'!$Q$28,IF(L3335&gt;'Power Curve'!$P$29,'Power Curve'!$Q$29,INDEX(ReferenceTurbulence,Y3335)+(L3335-INDEX(ReferenceTurbulenceWindSpeed,Y3335))*(INDEX(ReferenceTurbulence,Y3335+1)-INDEX(ReferenceTurbulence,Y3335))/(INDEX(ReferenceTurbulenceWindSpeed,Y3335+1)-INDEX(ReferenceTurbulenceWindSpeed,Y3335))))</f>
        <v>0.12050669333303643</v>
      </c>
      <c r="AA3335" s="100">
        <f t="shared" si="1001"/>
        <v>1.0815787998060222</v>
      </c>
      <c r="AB3335" s="29">
        <f t="shared" si="1002"/>
        <v>1.1119790075060325</v>
      </c>
      <c r="AG3335" s="40">
        <f t="array" ref="AG3335">SUM(_xlfn.NORM.DIST($AD$3:$AD$1003,$F3335,$AA3335,FALSE)*WindSpeedStep)</f>
        <v>1.0000000000000033</v>
      </c>
      <c r="AH3335" s="40">
        <f t="array" ref="AH3335">SUM(_xlfn.NORM.DIST($AD$3:$AD$1003,$F3335,$AB3335,FALSE)*WindSpeedStep)</f>
        <v>1.0000000000000036</v>
      </c>
      <c r="AJ3335" s="47">
        <f t="shared" si="996"/>
        <v>9</v>
      </c>
      <c r="AK3335" s="83" t="b">
        <f>COUNTIF('Power Curve'!$D$2:$D$31,AJ3335)&gt;0</f>
        <v>1</v>
      </c>
      <c r="AL3335" s="83" t="b">
        <f t="shared" si="997"/>
        <v>0</v>
      </c>
      <c r="AM3335" s="83" t="b">
        <f t="shared" si="1003"/>
        <v>1</v>
      </c>
      <c r="AN3335" s="47" t="str">
        <f t="shared" si="998"/>
        <v>Inner</v>
      </c>
      <c r="AO3335" s="48" t="str">
        <f t="shared" si="999"/>
        <v>0.7-0.8</v>
      </c>
      <c r="AP3335" s="49" t="str">
        <f t="shared" si="1004"/>
        <v>5-6</v>
      </c>
      <c r="AQ3335" s="49" t="str">
        <f t="shared" si="1005"/>
        <v>Apr</v>
      </c>
      <c r="AR3335" s="48" t="str">
        <f t="shared" si="1006"/>
        <v>265-275</v>
      </c>
      <c r="AS3335" s="49" t="str">
        <f t="shared" si="1000"/>
        <v>Inner-TI</v>
      </c>
    </row>
    <row r="3336" spans="5:45" x14ac:dyDescent="0.3">
      <c r="E3336" s="15">
        <v>41004.243055555555</v>
      </c>
      <c r="F3336" s="21">
        <v>8.16</v>
      </c>
      <c r="G3336" s="21">
        <v>929.43998718261741</v>
      </c>
      <c r="H3336" s="42">
        <v>1.1996719074121269</v>
      </c>
      <c r="I3336" s="35">
        <v>273</v>
      </c>
      <c r="J3336" s="43">
        <v>0.14215686274509803</v>
      </c>
      <c r="K3336" s="44">
        <v>0.163419730955079</v>
      </c>
      <c r="L3336" s="26">
        <f t="shared" si="988"/>
        <v>8.1033691849151843</v>
      </c>
      <c r="M3336" s="26">
        <f t="shared" si="989"/>
        <v>0.6104518054962601</v>
      </c>
      <c r="N3336" s="96">
        <f t="shared" si="990"/>
        <v>9</v>
      </c>
      <c r="O3336" s="26">
        <f t="shared" si="991"/>
        <v>9.4640726685720961E-2</v>
      </c>
      <c r="P3336" s="3">
        <f>IF(L3336&gt;'Power Curve'!$C$37,0,INDEX(Ci,$N3336,1)*POWER(1-O3336,3)+INDEX(Ci,$N3336,2)*3*O3336*POWER(1-O3336,2)+INDEX(Ci,$N3336,3)*3*POWER(O3336,2)*(1-O3336)+INDEX(Ci,$N3336,4)*POWER(O3336,3))</f>
        <v>909.25813536769783</v>
      </c>
      <c r="Q3336" s="3">
        <f>MAX(0,MIN(P3336-V3336+W3336,'Power Curve'!$C$39))</f>
        <v>919.64614420857674</v>
      </c>
      <c r="R3336" s="3">
        <f t="shared" si="992"/>
        <v>929.43998718261741</v>
      </c>
      <c r="S3336" s="3">
        <f t="shared" si="993"/>
        <v>-9.7938429740406718</v>
      </c>
      <c r="T3336" s="3">
        <f t="shared" si="994"/>
        <v>9.7938429740406718</v>
      </c>
      <c r="V3336" s="37">
        <f t="array" ref="V3336">SUM(_xlfn.NORM.DIST($AD$3:$AD$1003,$L3336,$AA3336,FALSE)*WindSpeedStep*$AE$3:$AE$1003)/AG3336</f>
        <v>906.10421218996214</v>
      </c>
      <c r="W3336" s="37">
        <f t="array" ref="W3336">SUM(_xlfn.NORM.DIST($AD$3:$AD$1003,$L3336,$AB3336,FALSE)*WindSpeedStep*$AE$3:$AE$1003)/AH3336</f>
        <v>916.49222103084105</v>
      </c>
      <c r="Y3336" s="1">
        <f t="shared" si="995"/>
        <v>8</v>
      </c>
      <c r="Z3336" s="99">
        <f>IF(L3336&lt;'Power Curve'!$P$28,'Power Curve'!$Q$28,IF(L3336&gt;'Power Curve'!$P$29,'Power Curve'!$Q$29,INDEX(ReferenceTurbulence,Y3336)+(L3336-INDEX(ReferenceTurbulenceWindSpeed,Y3336))*(INDEX(ReferenceTurbulence,Y3336+1)-INDEX(ReferenceTurbulence,Y3336))/(INDEX(ReferenceTurbulenceWindSpeed,Y3336+1)-INDEX(ReferenceTurbulenceWindSpeed,Y3336))))</f>
        <v>0.11950504460481697</v>
      </c>
      <c r="AA3336" s="100">
        <f t="shared" si="1001"/>
        <v>0.96839349589258839</v>
      </c>
      <c r="AB3336" s="29">
        <f t="shared" si="1002"/>
        <v>1.1519495409928449</v>
      </c>
      <c r="AG3336" s="40">
        <f t="array" ref="AG3336">SUM(_xlfn.NORM.DIST($AD$3:$AD$1003,$F3336,$AA3336,FALSE)*WindSpeedStep)</f>
        <v>1.0000000000000036</v>
      </c>
      <c r="AH3336" s="40">
        <f t="array" ref="AH3336">SUM(_xlfn.NORM.DIST($AD$3:$AD$1003,$F3336,$AB3336,FALSE)*WindSpeedStep)</f>
        <v>0.99999999999949907</v>
      </c>
      <c r="AJ3336" s="47">
        <f t="shared" si="996"/>
        <v>8</v>
      </c>
      <c r="AK3336" s="83" t="b">
        <f>COUNTIF('Power Curve'!$D$2:$D$31,AJ3336)&gt;0</f>
        <v>1</v>
      </c>
      <c r="AL3336" s="83" t="b">
        <f t="shared" si="997"/>
        <v>0</v>
      </c>
      <c r="AM3336" s="83" t="b">
        <f t="shared" si="1003"/>
        <v>1</v>
      </c>
      <c r="AN3336" s="47" t="str">
        <f t="shared" si="998"/>
        <v>Outer</v>
      </c>
      <c r="AO3336" s="48" t="str">
        <f t="shared" si="999"/>
        <v>0.6-0.7</v>
      </c>
      <c r="AP3336" s="49" t="str">
        <f t="shared" si="1004"/>
        <v>5-6</v>
      </c>
      <c r="AQ3336" s="49" t="str">
        <f t="shared" si="1005"/>
        <v>Apr</v>
      </c>
      <c r="AR3336" s="48" t="str">
        <f t="shared" si="1006"/>
        <v>265-275</v>
      </c>
      <c r="AS3336" s="49" t="str">
        <f t="shared" si="1000"/>
        <v>HWS-HTI</v>
      </c>
    </row>
    <row r="3337" spans="5:45" x14ac:dyDescent="0.3">
      <c r="E3337" s="15">
        <v>41004.25</v>
      </c>
      <c r="F3337" s="21">
        <v>7.73</v>
      </c>
      <c r="G3337" s="21">
        <v>1052.5299987792966</v>
      </c>
      <c r="H3337" s="42">
        <v>1.1995826594755803</v>
      </c>
      <c r="I3337" s="35">
        <v>266.60000000000002</v>
      </c>
      <c r="J3337" s="43">
        <v>0.17723156532988357</v>
      </c>
      <c r="K3337" s="44">
        <v>4.4569068352422025E-2</v>
      </c>
      <c r="L3337" s="26">
        <f t="shared" si="988"/>
        <v>7.6761630448272786</v>
      </c>
      <c r="M3337" s="26">
        <f t="shared" si="989"/>
        <v>0.5444257194126263</v>
      </c>
      <c r="N3337" s="96">
        <f t="shared" si="990"/>
        <v>8</v>
      </c>
      <c r="O3337" s="26">
        <f t="shared" si="991"/>
        <v>0.66532221518414325</v>
      </c>
      <c r="P3337" s="3">
        <f>IF(L3337&gt;'Power Curve'!$C$37,0,INDEX(Ci,$N3337,1)*POWER(1-O3337,3)+INDEX(Ci,$N3337,2)*3*O3337*POWER(1-O3337,2)+INDEX(Ci,$N3337,3)*3*POWER(O3337,2)*(1-O3337)+INDEX(Ci,$N3337,4)*POWER(O3337,3))</f>
        <v>782.55237707676747</v>
      </c>
      <c r="Q3337" s="3">
        <f>MAX(0,MIN(P3337-V3337+W3337,'Power Curve'!$C$39))</f>
        <v>809.17565707557026</v>
      </c>
      <c r="R3337" s="3">
        <f t="shared" si="992"/>
        <v>1052.5299987792966</v>
      </c>
      <c r="S3337" s="3">
        <f t="shared" si="993"/>
        <v>-243.35434170372639</v>
      </c>
      <c r="T3337" s="3">
        <f t="shared" si="994"/>
        <v>243.35434170372639</v>
      </c>
      <c r="V3337" s="37">
        <f t="array" ref="V3337">SUM(_xlfn.NORM.DIST($AD$3:$AD$1003,$L3337,$AA3337,FALSE)*WindSpeedStep*$AE$3:$AE$1003)/AG3337</f>
        <v>776.70346572616199</v>
      </c>
      <c r="W3337" s="37">
        <f t="array" ref="W3337">SUM(_xlfn.NORM.DIST($AD$3:$AD$1003,$L3337,$AB3337,FALSE)*WindSpeedStep*$AE$3:$AE$1003)/AH3337</f>
        <v>803.32674572496478</v>
      </c>
      <c r="Y3337" s="1">
        <f t="shared" si="995"/>
        <v>7</v>
      </c>
      <c r="Z3337" s="99">
        <f>IF(L3337&lt;'Power Curve'!$P$28,'Power Curve'!$Q$28,IF(L3337&gt;'Power Curve'!$P$29,'Power Curve'!$Q$29,INDEX(ReferenceTurbulence,Y3337)+(L3337-INDEX(ReferenceTurbulenceWindSpeed,Y3337))*(INDEX(ReferenceTurbulence,Y3337+1)-INDEX(ReferenceTurbulence,Y3337))/(INDEX(ReferenceTurbulenceWindSpeed,Y3337+1)-INDEX(ReferenceTurbulenceWindSpeed,Y3337))))</f>
        <v>0.11948862702025148</v>
      </c>
      <c r="AA3337" s="100">
        <f t="shared" si="1001"/>
        <v>0.91721418301000468</v>
      </c>
      <c r="AB3337" s="29">
        <f t="shared" si="1002"/>
        <v>1.3604583921621438</v>
      </c>
      <c r="AG3337" s="40">
        <f t="array" ref="AG3337">SUM(_xlfn.NORM.DIST($AD$3:$AD$1003,$F3337,$AA3337,FALSE)*WindSpeedStep)</f>
        <v>1.0000000000000036</v>
      </c>
      <c r="AH3337" s="40">
        <f t="array" ref="AH3337">SUM(_xlfn.NORM.DIST($AD$3:$AD$1003,$F3337,$AB3337,FALSE)*WindSpeedStep)</f>
        <v>0.9999999946721353</v>
      </c>
      <c r="AJ3337" s="47">
        <f t="shared" si="996"/>
        <v>8</v>
      </c>
      <c r="AK3337" s="83" t="b">
        <f>COUNTIF('Power Curve'!$D$2:$D$31,AJ3337)&gt;0</f>
        <v>1</v>
      </c>
      <c r="AL3337" s="83" t="b">
        <f t="shared" si="997"/>
        <v>0</v>
      </c>
      <c r="AM3337" s="83" t="b">
        <f t="shared" si="1003"/>
        <v>1</v>
      </c>
      <c r="AN3337" s="47" t="str">
        <f t="shared" si="998"/>
        <v>Outer</v>
      </c>
      <c r="AO3337" s="48" t="str">
        <f t="shared" si="999"/>
        <v>0.5-0.6</v>
      </c>
      <c r="AP3337" s="49" t="str">
        <f t="shared" si="1004"/>
        <v>6-7</v>
      </c>
      <c r="AQ3337" s="49" t="str">
        <f t="shared" si="1005"/>
        <v>Apr</v>
      </c>
      <c r="AR3337" s="48" t="str">
        <f t="shared" si="1006"/>
        <v>265-275</v>
      </c>
      <c r="AS3337" s="49" t="str">
        <f t="shared" si="1000"/>
        <v>HWS-HTI</v>
      </c>
    </row>
    <row r="3338" spans="5:45" x14ac:dyDescent="0.3">
      <c r="E3338" s="15">
        <v>41004.256944444445</v>
      </c>
      <c r="F3338" s="21">
        <v>8.6</v>
      </c>
      <c r="G3338" s="21">
        <v>1150.8500213623022</v>
      </c>
      <c r="H3338" s="42">
        <v>1.198768215652072</v>
      </c>
      <c r="I3338" s="35">
        <v>268.8</v>
      </c>
      <c r="J3338" s="43">
        <v>0.1127906976744186</v>
      </c>
      <c r="K3338" s="44">
        <v>0.17310250357752638</v>
      </c>
      <c r="L3338" s="26">
        <f t="shared" si="988"/>
        <v>8.5381706006583329</v>
      </c>
      <c r="M3338" s="26">
        <f t="shared" si="989"/>
        <v>0.67765176591638832</v>
      </c>
      <c r="N3338" s="96">
        <f t="shared" si="990"/>
        <v>9</v>
      </c>
      <c r="O3338" s="26">
        <f t="shared" si="991"/>
        <v>0.52924577150613406</v>
      </c>
      <c r="P3338" s="3">
        <f>IF(L3338&gt;'Power Curve'!$C$37,0,INDEX(Ci,$N3338,1)*POWER(1-O3338,3)+INDEX(Ci,$N3338,2)*3*O3338*POWER(1-O3338,2)+INDEX(Ci,$N3338,3)*3*POWER(O3338,2)*(1-O3338)+INDEX(Ci,$N3338,4)*POWER(O3338,3))</f>
        <v>1045.1173574846891</v>
      </c>
      <c r="Q3338" s="3">
        <f>MAX(0,MIN(P3338-V3338+W3338,'Power Curve'!$C$39))</f>
        <v>1042.1800929697004</v>
      </c>
      <c r="R3338" s="3">
        <f t="shared" si="992"/>
        <v>1150.8500213623022</v>
      </c>
      <c r="S3338" s="3">
        <f t="shared" si="993"/>
        <v>-108.66992839260183</v>
      </c>
      <c r="T3338" s="3">
        <f t="shared" si="994"/>
        <v>108.66992839260183</v>
      </c>
      <c r="V3338" s="37">
        <f t="array" ref="V3338">SUM(_xlfn.NORM.DIST($AD$3:$AD$1003,$L3338,$AA3338,FALSE)*WindSpeedStep*$AE$3:$AE$1003)/AG3338</f>
        <v>1048.3146869953746</v>
      </c>
      <c r="W3338" s="37">
        <f t="array" ref="W3338">SUM(_xlfn.NORM.DIST($AD$3:$AD$1003,$L3338,$AB3338,FALSE)*WindSpeedStep*$AE$3:$AE$1003)/AH3338</f>
        <v>1045.3774224803858</v>
      </c>
      <c r="Y3338" s="1">
        <f t="shared" si="995"/>
        <v>8</v>
      </c>
      <c r="Z3338" s="99">
        <f>IF(L3338&lt;'Power Curve'!$P$28,'Power Curve'!$Q$28,IF(L3338&gt;'Power Curve'!$P$29,'Power Curve'!$Q$29,INDEX(ReferenceTurbulence,Y3338)+(L3338-INDEX(ReferenceTurbulenceWindSpeed,Y3338))*(INDEX(ReferenceTurbulence,Y3338+1)-INDEX(ReferenceTurbulence,Y3338))/(INDEX(ReferenceTurbulenceWindSpeed,Y3338+1)-INDEX(ReferenceTurbulenceWindSpeed,Y3338))))</f>
        <v>0.12000455522144562</v>
      </c>
      <c r="AA3338" s="100">
        <f t="shared" si="1001"/>
        <v>1.0246193653368265</v>
      </c>
      <c r="AB3338" s="29">
        <f t="shared" si="1002"/>
        <v>0.96302621891146312</v>
      </c>
      <c r="AG3338" s="40">
        <f t="array" ref="AG3338">SUM(_xlfn.NORM.DIST($AD$3:$AD$1003,$F3338,$AA3338,FALSE)*WindSpeedStep)</f>
        <v>1.0000000000000031</v>
      </c>
      <c r="AH3338" s="40">
        <f t="array" ref="AH3338">SUM(_xlfn.NORM.DIST($AD$3:$AD$1003,$F3338,$AB3338,FALSE)*WindSpeedStep)</f>
        <v>1.0000000000000036</v>
      </c>
      <c r="AJ3338" s="47">
        <f t="shared" si="996"/>
        <v>9</v>
      </c>
      <c r="AK3338" s="83" t="b">
        <f>COUNTIF('Power Curve'!$D$2:$D$31,AJ3338)&gt;0</f>
        <v>1</v>
      </c>
      <c r="AL3338" s="83" t="b">
        <f t="shared" si="997"/>
        <v>0</v>
      </c>
      <c r="AM3338" s="83" t="b">
        <f t="shared" si="1003"/>
        <v>1</v>
      </c>
      <c r="AN3338" s="47" t="str">
        <f t="shared" si="998"/>
        <v>Inner</v>
      </c>
      <c r="AO3338" s="48" t="str">
        <f t="shared" si="999"/>
        <v>0.6-0.7</v>
      </c>
      <c r="AP3338" s="49" t="str">
        <f t="shared" si="1004"/>
        <v>6-7</v>
      </c>
      <c r="AQ3338" s="49" t="str">
        <f t="shared" si="1005"/>
        <v>Apr</v>
      </c>
      <c r="AR3338" s="48" t="str">
        <f t="shared" si="1006"/>
        <v>265-275</v>
      </c>
      <c r="AS3338" s="49" t="str">
        <f t="shared" si="1000"/>
        <v>Inner-TI</v>
      </c>
    </row>
    <row r="3339" spans="5:45" x14ac:dyDescent="0.3">
      <c r="E3339" s="15">
        <v>41004.263888888891</v>
      </c>
      <c r="F3339" s="21">
        <v>9.06</v>
      </c>
      <c r="G3339" s="21">
        <v>1249.66004180908</v>
      </c>
      <c r="H3339" s="42">
        <v>1.1984117447538354</v>
      </c>
      <c r="I3339" s="35">
        <v>274.2</v>
      </c>
      <c r="J3339" s="43">
        <v>0.14679911699779249</v>
      </c>
      <c r="K3339" s="44">
        <v>0.24463994370912562</v>
      </c>
      <c r="L3339" s="26">
        <f t="shared" si="988"/>
        <v>8.9939717745255567</v>
      </c>
      <c r="M3339" s="26">
        <f t="shared" si="989"/>
        <v>0.74809730664898655</v>
      </c>
      <c r="N3339" s="96">
        <f t="shared" si="990"/>
        <v>9</v>
      </c>
      <c r="O3339" s="26">
        <f t="shared" si="991"/>
        <v>0.9848410902545488</v>
      </c>
      <c r="P3339" s="3">
        <f>IF(L3339&gt;'Power Curve'!$C$37,0,INDEX(Ci,$N3339,1)*POWER(1-O3339,3)+INDEX(Ci,$N3339,2)*3*O3339*POWER(1-O3339,2)+INDEX(Ci,$N3339,3)*3*POWER(O3339,2)*(1-O3339)+INDEX(Ci,$N3339,4)*POWER(O3339,3))</f>
        <v>1193.3151835458332</v>
      </c>
      <c r="Q3339" s="3">
        <f>MAX(0,MIN(P3339-V3339+W3339,'Power Curve'!$C$39))</f>
        <v>1195.5154255150537</v>
      </c>
      <c r="R3339" s="3">
        <f t="shared" si="992"/>
        <v>1249.66004180908</v>
      </c>
      <c r="S3339" s="3">
        <f t="shared" si="993"/>
        <v>-54.144616294026264</v>
      </c>
      <c r="T3339" s="3">
        <f t="shared" si="994"/>
        <v>54.144616294026264</v>
      </c>
      <c r="V3339" s="37">
        <f t="array" ref="V3339">SUM(_xlfn.NORM.DIST($AD$3:$AD$1003,$L3339,$AA3339,FALSE)*WindSpeedStep*$AE$3:$AE$1003)/AG3339</f>
        <v>1204.1968857849695</v>
      </c>
      <c r="W3339" s="37">
        <f t="array" ref="W3339">SUM(_xlfn.NORM.DIST($AD$3:$AD$1003,$L3339,$AB3339,FALSE)*WindSpeedStep*$AE$3:$AE$1003)/AH3339</f>
        <v>1206.39712775419</v>
      </c>
      <c r="Y3339" s="1">
        <f t="shared" si="995"/>
        <v>8</v>
      </c>
      <c r="Z3339" s="99">
        <f>IF(L3339&lt;'Power Curve'!$P$28,'Power Curve'!$Q$28,IF(L3339&gt;'Power Curve'!$P$29,'Power Curve'!$Q$29,INDEX(ReferenceTurbulence,Y3339)+(L3339-INDEX(ReferenceTurbulenceWindSpeed,Y3339))*(INDEX(ReferenceTurbulence,Y3339+1)-INDEX(ReferenceTurbulence,Y3339))/(INDEX(ReferenceTurbulenceWindSpeed,Y3339+1)-INDEX(ReferenceTurbulenceWindSpeed,Y3339))))</f>
        <v>0.12052819087941456</v>
      </c>
      <c r="AA3339" s="100">
        <f t="shared" si="1001"/>
        <v>1.0840271468040832</v>
      </c>
      <c r="AB3339" s="29">
        <f t="shared" si="1002"/>
        <v>1.3203071148034207</v>
      </c>
      <c r="AG3339" s="40">
        <f t="array" ref="AG3339">SUM(_xlfn.NORM.DIST($AD$3:$AD$1003,$F3339,$AA3339,FALSE)*WindSpeedStep)</f>
        <v>1.0000000000000036</v>
      </c>
      <c r="AH3339" s="40">
        <f t="array" ref="AH3339">SUM(_xlfn.NORM.DIST($AD$3:$AD$1003,$F3339,$AB3339,FALSE)*WindSpeedStep)</f>
        <v>0.99999999999743172</v>
      </c>
      <c r="AJ3339" s="47">
        <f t="shared" si="996"/>
        <v>9</v>
      </c>
      <c r="AK3339" s="83" t="b">
        <f>COUNTIF('Power Curve'!$D$2:$D$31,AJ3339)&gt;0</f>
        <v>1</v>
      </c>
      <c r="AL3339" s="83" t="b">
        <f t="shared" si="997"/>
        <v>0</v>
      </c>
      <c r="AM3339" s="83" t="b">
        <f t="shared" si="1003"/>
        <v>1</v>
      </c>
      <c r="AN3339" s="47" t="str">
        <f t="shared" si="998"/>
        <v>Outer</v>
      </c>
      <c r="AO3339" s="48" t="str">
        <f t="shared" si="999"/>
        <v>0.7-0.8</v>
      </c>
      <c r="AP3339" s="49" t="str">
        <f t="shared" si="1004"/>
        <v>6-7</v>
      </c>
      <c r="AQ3339" s="49" t="str">
        <f t="shared" si="1005"/>
        <v>Apr</v>
      </c>
      <c r="AR3339" s="48" t="str">
        <f t="shared" si="1006"/>
        <v>265-275</v>
      </c>
      <c r="AS3339" s="49" t="str">
        <f t="shared" si="1000"/>
        <v>HWS-HTI</v>
      </c>
    </row>
    <row r="3340" spans="5:45" x14ac:dyDescent="0.3">
      <c r="E3340" s="15">
        <v>41004.270833333336</v>
      </c>
      <c r="F3340" s="21">
        <v>7.69</v>
      </c>
      <c r="G3340" s="21">
        <v>690.93999290466286</v>
      </c>
      <c r="H3340" s="42">
        <v>1.1975336135456736</v>
      </c>
      <c r="I3340" s="35">
        <v>275</v>
      </c>
      <c r="J3340" s="43">
        <v>0.14304291287386217</v>
      </c>
      <c r="K3340" s="44">
        <v>0.19657993331877996</v>
      </c>
      <c r="L3340" s="26">
        <f t="shared" si="988"/>
        <v>7.6320911362754105</v>
      </c>
      <c r="M3340" s="26">
        <f t="shared" si="989"/>
        <v>0.53761426387662459</v>
      </c>
      <c r="N3340" s="96">
        <f t="shared" si="990"/>
        <v>8</v>
      </c>
      <c r="O3340" s="26">
        <f t="shared" si="991"/>
        <v>0.62096466938881933</v>
      </c>
      <c r="P3340" s="3">
        <f>IF(L3340&gt;'Power Curve'!$C$37,0,INDEX(Ci,$N3340,1)*POWER(1-O3340,3)+INDEX(Ci,$N3340,2)*3*O3340*POWER(1-O3340,2)+INDEX(Ci,$N3340,3)*3*POWER(O3340,2)*(1-O3340)+INDEX(Ci,$N3340,4)*POWER(O3340,3))</f>
        <v>769.77049838362564</v>
      </c>
      <c r="Q3340" s="3">
        <f>MAX(0,MIN(P3340-V3340+W3340,'Power Curve'!$C$39))</f>
        <v>779.96082944296313</v>
      </c>
      <c r="R3340" s="3">
        <f t="shared" si="992"/>
        <v>690.93999290466286</v>
      </c>
      <c r="S3340" s="3">
        <f t="shared" si="993"/>
        <v>89.020836538300273</v>
      </c>
      <c r="T3340" s="3">
        <f t="shared" si="994"/>
        <v>89.020836538300273</v>
      </c>
      <c r="V3340" s="37">
        <f t="array" ref="V3340">SUM(_xlfn.NORM.DIST($AD$3:$AD$1003,$L3340,$AA3340,FALSE)*WindSpeedStep*$AE$3:$AE$1003)/AG3340</f>
        <v>763.9803473150015</v>
      </c>
      <c r="W3340" s="37">
        <f t="array" ref="W3340">SUM(_xlfn.NORM.DIST($AD$3:$AD$1003,$L3340,$AB3340,FALSE)*WindSpeedStep*$AE$3:$AE$1003)/AH3340</f>
        <v>774.17067837433899</v>
      </c>
      <c r="Y3340" s="1">
        <f t="shared" si="995"/>
        <v>7</v>
      </c>
      <c r="Z3340" s="99">
        <f>IF(L3340&lt;'Power Curve'!$P$28,'Power Curve'!$Q$28,IF(L3340&gt;'Power Curve'!$P$29,'Power Curve'!$Q$29,INDEX(ReferenceTurbulence,Y3340)+(L3340-INDEX(ReferenceTurbulenceWindSpeed,Y3340))*(INDEX(ReferenceTurbulence,Y3340+1)-INDEX(ReferenceTurbulence,Y3340))/(INDEX(ReferenceTurbulenceWindSpeed,Y3340+1)-INDEX(ReferenceTurbulenceWindSpeed,Y3340))))</f>
        <v>0.11950086785794842</v>
      </c>
      <c r="AA3340" s="100">
        <f t="shared" si="1001"/>
        <v>0.91204151435586722</v>
      </c>
      <c r="AB3340" s="29">
        <f t="shared" si="1002"/>
        <v>1.0917165474516193</v>
      </c>
      <c r="AG3340" s="40">
        <f t="array" ref="AG3340">SUM(_xlfn.NORM.DIST($AD$3:$AD$1003,$F3340,$AA3340,FALSE)*WindSpeedStep)</f>
        <v>1.0000000000000036</v>
      </c>
      <c r="AH3340" s="40">
        <f t="array" ref="AH3340">SUM(_xlfn.NORM.DIST($AD$3:$AD$1003,$F3340,$AB3340,FALSE)*WindSpeedStep)</f>
        <v>0.99999999999934364</v>
      </c>
      <c r="AJ3340" s="47">
        <f t="shared" si="996"/>
        <v>8</v>
      </c>
      <c r="AK3340" s="83" t="b">
        <f>COUNTIF('Power Curve'!$D$2:$D$31,AJ3340)&gt;0</f>
        <v>1</v>
      </c>
      <c r="AL3340" s="83" t="b">
        <f t="shared" si="997"/>
        <v>0</v>
      </c>
      <c r="AM3340" s="83" t="b">
        <f t="shared" si="1003"/>
        <v>1</v>
      </c>
      <c r="AN3340" s="47" t="str">
        <f t="shared" si="998"/>
        <v>Outer</v>
      </c>
      <c r="AO3340" s="48" t="str">
        <f t="shared" si="999"/>
        <v>0.5-0.6</v>
      </c>
      <c r="AP3340" s="49" t="str">
        <f t="shared" si="1004"/>
        <v>6-7</v>
      </c>
      <c r="AQ3340" s="49" t="str">
        <f t="shared" si="1005"/>
        <v>Apr</v>
      </c>
      <c r="AR3340" s="48" t="str">
        <f t="shared" si="1006"/>
        <v>275-285</v>
      </c>
      <c r="AS3340" s="49" t="str">
        <f t="shared" si="1000"/>
        <v>HWS-HTI</v>
      </c>
    </row>
    <row r="3341" spans="5:45" x14ac:dyDescent="0.3">
      <c r="E3341" s="15">
        <v>41004.277777777781</v>
      </c>
      <c r="F3341" s="21">
        <v>8.11</v>
      </c>
      <c r="G3341" s="21">
        <v>693.10998296737648</v>
      </c>
      <c r="H3341" s="42">
        <v>1.1972668629209366</v>
      </c>
      <c r="I3341" s="35">
        <v>275.8</v>
      </c>
      <c r="J3341" s="43">
        <v>0.13070283600493221</v>
      </c>
      <c r="K3341" s="44">
        <v>0.13842599312344436</v>
      </c>
      <c r="L3341" s="26">
        <f t="shared" si="988"/>
        <v>8.0483306861458779</v>
      </c>
      <c r="M3341" s="26">
        <f t="shared" si="989"/>
        <v>0.60194542809047558</v>
      </c>
      <c r="N3341" s="96">
        <f t="shared" si="990"/>
        <v>9</v>
      </c>
      <c r="O3341" s="26">
        <f t="shared" si="991"/>
        <v>3.9627085151000177E-2</v>
      </c>
      <c r="P3341" s="3">
        <f>IF(L3341&gt;'Power Curve'!$C$37,0,INDEX(Ci,$N3341,1)*POWER(1-O3341,3)+INDEX(Ci,$N3341,2)*3*O3341*POWER(1-O3341,2)+INDEX(Ci,$N3341,3)*3*POWER(O3341,2)*(1-O3341)+INDEX(Ci,$N3341,4)*POWER(O3341,3))</f>
        <v>892.62853925854461</v>
      </c>
      <c r="Q3341" s="3">
        <f>MAX(0,MIN(P3341-V3341+W3341,'Power Curve'!$C$39))</f>
        <v>897.77093059104334</v>
      </c>
      <c r="R3341" s="3">
        <f t="shared" si="992"/>
        <v>693.10998296737648</v>
      </c>
      <c r="S3341" s="3">
        <f t="shared" si="993"/>
        <v>204.66094762366686</v>
      </c>
      <c r="T3341" s="3">
        <f t="shared" si="994"/>
        <v>204.66094762366686</v>
      </c>
      <c r="V3341" s="37">
        <f t="array" ref="V3341">SUM(_xlfn.NORM.DIST($AD$3:$AD$1003,$L3341,$AA3341,FALSE)*WindSpeedStep*$AE$3:$AE$1003)/AG3341</f>
        <v>888.80228040405302</v>
      </c>
      <c r="W3341" s="37">
        <f t="array" ref="W3341">SUM(_xlfn.NORM.DIST($AD$3:$AD$1003,$L3341,$AB3341,FALSE)*WindSpeedStep*$AE$3:$AE$1003)/AH3341</f>
        <v>893.94467173655175</v>
      </c>
      <c r="Y3341" s="1">
        <f t="shared" si="995"/>
        <v>8</v>
      </c>
      <c r="Z3341" s="99">
        <f>IF(L3341&lt;'Power Curve'!$P$28,'Power Curve'!$Q$28,IF(L3341&gt;'Power Curve'!$P$29,'Power Curve'!$Q$29,INDEX(ReferenceTurbulence,Y3341)+(L3341-INDEX(ReferenceTurbulenceWindSpeed,Y3341))*(INDEX(ReferenceTurbulence,Y3341+1)-INDEX(ReferenceTurbulence,Y3341))/(INDEX(ReferenceTurbulenceWindSpeed,Y3341+1)-INDEX(ReferenceTurbulenceWindSpeed,Y3341))))</f>
        <v>0.11944181501663455</v>
      </c>
      <c r="AA3341" s="100">
        <f t="shared" si="1001"/>
        <v>0.96130722500733934</v>
      </c>
      <c r="AB3341" s="29">
        <f t="shared" si="1002"/>
        <v>1.0519396457847883</v>
      </c>
      <c r="AG3341" s="40">
        <f t="array" ref="AG3341">SUM(_xlfn.NORM.DIST($AD$3:$AD$1003,$F3341,$AA3341,FALSE)*WindSpeedStep)</f>
        <v>1.000000000000004</v>
      </c>
      <c r="AH3341" s="40">
        <f t="array" ref="AH3341">SUM(_xlfn.NORM.DIST($AD$3:$AD$1003,$F3341,$AB3341,FALSE)*WindSpeedStep)</f>
        <v>0.99999999999999911</v>
      </c>
      <c r="AJ3341" s="47">
        <f t="shared" si="996"/>
        <v>8</v>
      </c>
      <c r="AK3341" s="83" t="b">
        <f>COUNTIF('Power Curve'!$D$2:$D$31,AJ3341)&gt;0</f>
        <v>1</v>
      </c>
      <c r="AL3341" s="83" t="b">
        <f t="shared" si="997"/>
        <v>0</v>
      </c>
      <c r="AM3341" s="83" t="b">
        <f t="shared" si="1003"/>
        <v>1</v>
      </c>
      <c r="AN3341" s="47" t="str">
        <f t="shared" si="998"/>
        <v>Inner</v>
      </c>
      <c r="AO3341" s="48" t="str">
        <f t="shared" si="999"/>
        <v>0.6-0.7</v>
      </c>
      <c r="AP3341" s="49" t="str">
        <f t="shared" si="1004"/>
        <v>6-7</v>
      </c>
      <c r="AQ3341" s="49" t="str">
        <f t="shared" si="1005"/>
        <v>Apr</v>
      </c>
      <c r="AR3341" s="48" t="str">
        <f t="shared" si="1006"/>
        <v>275-285</v>
      </c>
      <c r="AS3341" s="49" t="str">
        <f t="shared" si="1000"/>
        <v>Inner-TI</v>
      </c>
    </row>
    <row r="3342" spans="5:45" x14ac:dyDescent="0.3">
      <c r="E3342" s="15">
        <v>41004.284722222219</v>
      </c>
      <c r="F3342" s="21">
        <v>8.35</v>
      </c>
      <c r="G3342" s="21">
        <v>880.14999389648483</v>
      </c>
      <c r="H3342" s="42">
        <v>1.1978004841214667</v>
      </c>
      <c r="I3342" s="35">
        <v>278.60000000000002</v>
      </c>
      <c r="J3342" s="43">
        <v>9.8203592814371257E-2</v>
      </c>
      <c r="K3342" s="44">
        <v>8.7524107145958208E-2</v>
      </c>
      <c r="L3342" s="26">
        <f t="shared" si="988"/>
        <v>8.2877366144843929</v>
      </c>
      <c r="M3342" s="26">
        <f t="shared" si="989"/>
        <v>0.63894638605928766</v>
      </c>
      <c r="N3342" s="96">
        <f t="shared" si="990"/>
        <v>9</v>
      </c>
      <c r="O3342" s="26">
        <f t="shared" si="991"/>
        <v>0.27892488973150992</v>
      </c>
      <c r="P3342" s="3">
        <f>IF(L3342&gt;'Power Curve'!$C$37,0,INDEX(Ci,$N3342,1)*POWER(1-O3342,3)+INDEX(Ci,$N3342,2)*3*O3342*POWER(1-O3342,2)+INDEX(Ci,$N3342,3)*3*POWER(O3342,2)*(1-O3342)+INDEX(Ci,$N3342,4)*POWER(O3342,3))</f>
        <v>965.97339212519159</v>
      </c>
      <c r="Q3342" s="3">
        <f>MAX(0,MIN(P3342-V3342+W3342,'Power Curve'!$C$39))</f>
        <v>956.49200341770495</v>
      </c>
      <c r="R3342" s="3">
        <f t="shared" si="992"/>
        <v>880.14999389648483</v>
      </c>
      <c r="S3342" s="3">
        <f t="shared" si="993"/>
        <v>76.34200952122012</v>
      </c>
      <c r="T3342" s="3">
        <f t="shared" si="994"/>
        <v>76.34200952122012</v>
      </c>
      <c r="V3342" s="37">
        <f t="array" ref="V3342">SUM(_xlfn.NORM.DIST($AD$3:$AD$1003,$L3342,$AA3342,FALSE)*WindSpeedStep*$AE$3:$AE$1003)/AG3342</f>
        <v>965.28082833020289</v>
      </c>
      <c r="W3342" s="37">
        <f t="array" ref="W3342">SUM(_xlfn.NORM.DIST($AD$3:$AD$1003,$L3342,$AB3342,FALSE)*WindSpeedStep*$AE$3:$AE$1003)/AH3342</f>
        <v>955.79943962271625</v>
      </c>
      <c r="Y3342" s="1">
        <f t="shared" si="995"/>
        <v>8</v>
      </c>
      <c r="Z3342" s="99">
        <f>IF(L3342&lt;'Power Curve'!$P$28,'Power Curve'!$Q$28,IF(L3342&gt;'Power Curve'!$P$29,'Power Curve'!$Q$29,INDEX(ReferenceTurbulence,Y3342)+(L3342-INDEX(ReferenceTurbulenceWindSpeed,Y3342))*(INDEX(ReferenceTurbulence,Y3342+1)-INDEX(ReferenceTurbulence,Y3342))/(INDEX(ReferenceTurbulenceWindSpeed,Y3342+1)-INDEX(ReferenceTurbulenceWindSpeed,Y3342))))</f>
        <v>0.11971685046628813</v>
      </c>
      <c r="AA3342" s="100">
        <f t="shared" si="1001"/>
        <v>0.99218172498020918</v>
      </c>
      <c r="AB3342" s="29">
        <f t="shared" si="1002"/>
        <v>0.81388551184158109</v>
      </c>
      <c r="AG3342" s="40">
        <f t="array" ref="AG3342">SUM(_xlfn.NORM.DIST($AD$3:$AD$1003,$F3342,$AA3342,FALSE)*WindSpeedStep)</f>
        <v>1.000000000000004</v>
      </c>
      <c r="AH3342" s="40">
        <f t="array" ref="AH3342">SUM(_xlfn.NORM.DIST($AD$3:$AD$1003,$F3342,$AB3342,FALSE)*WindSpeedStep)</f>
        <v>1.0000000000000038</v>
      </c>
      <c r="AJ3342" s="47">
        <f t="shared" si="996"/>
        <v>8</v>
      </c>
      <c r="AK3342" s="83" t="b">
        <f>COUNTIF('Power Curve'!$D$2:$D$31,AJ3342)&gt;0</f>
        <v>1</v>
      </c>
      <c r="AL3342" s="83" t="b">
        <f t="shared" si="997"/>
        <v>0</v>
      </c>
      <c r="AM3342" s="83" t="b">
        <f t="shared" si="1003"/>
        <v>1</v>
      </c>
      <c r="AN3342" s="47" t="str">
        <f t="shared" si="998"/>
        <v>Outer</v>
      </c>
      <c r="AO3342" s="48" t="str">
        <f t="shared" si="999"/>
        <v>0.6-0.7</v>
      </c>
      <c r="AP3342" s="49" t="str">
        <f t="shared" si="1004"/>
        <v>6-7</v>
      </c>
      <c r="AQ3342" s="49" t="str">
        <f t="shared" si="1005"/>
        <v>Apr</v>
      </c>
      <c r="AR3342" s="48" t="str">
        <f t="shared" si="1006"/>
        <v>275-285</v>
      </c>
      <c r="AS3342" s="49" t="str">
        <f t="shared" si="1000"/>
        <v>HWS-LTI</v>
      </c>
    </row>
    <row r="3343" spans="5:45" x14ac:dyDescent="0.3">
      <c r="E3343" s="15">
        <v>41004.291666666664</v>
      </c>
      <c r="F3343" s="21">
        <v>8.2200000000000006</v>
      </c>
      <c r="G3343" s="21">
        <v>844.34002304077126</v>
      </c>
      <c r="H3343" s="42">
        <v>1.1984355339699742</v>
      </c>
      <c r="I3343" s="35">
        <v>281.3</v>
      </c>
      <c r="J3343" s="43">
        <v>9.0024330900243296E-2</v>
      </c>
      <c r="K3343" s="44">
        <v>8.2493812832637528E-2</v>
      </c>
      <c r="L3343" s="26">
        <f t="shared" si="988"/>
        <v>8.1601475907034011</v>
      </c>
      <c r="M3343" s="26">
        <f t="shared" si="989"/>
        <v>0.6192270911405463</v>
      </c>
      <c r="N3343" s="96">
        <f t="shared" si="990"/>
        <v>9</v>
      </c>
      <c r="O3343" s="26">
        <f t="shared" si="991"/>
        <v>0.15139348943890527</v>
      </c>
      <c r="P3343" s="3">
        <f>IF(L3343&gt;'Power Curve'!$C$37,0,INDEX(Ci,$N3343,1)*POWER(1-O3343,3)+INDEX(Ci,$N3343,2)*3*O3343*POWER(1-O3343,2)+INDEX(Ci,$N3343,3)*3*POWER(O3343,2)*(1-O3343)+INDEX(Ci,$N3343,4)*POWER(O3343,3))</f>
        <v>926.56450589030771</v>
      </c>
      <c r="Q3343" s="3">
        <f>MAX(0,MIN(P3343-V3343+W3343,'Power Curve'!$C$39))</f>
        <v>914.02147554318435</v>
      </c>
      <c r="R3343" s="3">
        <f t="shared" si="992"/>
        <v>844.34002304077126</v>
      </c>
      <c r="S3343" s="3">
        <f t="shared" si="993"/>
        <v>69.681452502413094</v>
      </c>
      <c r="T3343" s="3">
        <f t="shared" si="994"/>
        <v>69.681452502413094</v>
      </c>
      <c r="V3343" s="37">
        <f t="array" ref="V3343">SUM(_xlfn.NORM.DIST($AD$3:$AD$1003,$L3343,$AA3343,FALSE)*WindSpeedStep*$AE$3:$AE$1003)/AG3343</f>
        <v>924.1324777022478</v>
      </c>
      <c r="W3343" s="37">
        <f t="array" ref="W3343">SUM(_xlfn.NORM.DIST($AD$3:$AD$1003,$L3343,$AB3343,FALSE)*WindSpeedStep*$AE$3:$AE$1003)/AH3343</f>
        <v>911.58944735512443</v>
      </c>
      <c r="Y3343" s="1">
        <f t="shared" si="995"/>
        <v>8</v>
      </c>
      <c r="Z3343" s="99">
        <f>IF(L3343&lt;'Power Curve'!$P$28,'Power Curve'!$Q$28,IF(L3343&gt;'Power Curve'!$P$29,'Power Curve'!$Q$29,INDEX(ReferenceTurbulence,Y3343)+(L3343-INDEX(ReferenceTurbulenceWindSpeed,Y3343))*(INDEX(ReferenceTurbulence,Y3343+1)-INDEX(ReferenceTurbulence,Y3343))/(INDEX(ReferenceTurbulenceWindSpeed,Y3343+1)-INDEX(ReferenceTurbulenceWindSpeed,Y3343))))</f>
        <v>0.11957027304120095</v>
      </c>
      <c r="AA3343" s="100">
        <f t="shared" si="1001"/>
        <v>0.97571107547690372</v>
      </c>
      <c r="AB3343" s="29">
        <f t="shared" si="1002"/>
        <v>0.73461182690030613</v>
      </c>
      <c r="AG3343" s="40">
        <f t="array" ref="AG3343">SUM(_xlfn.NORM.DIST($AD$3:$AD$1003,$F3343,$AA3343,FALSE)*WindSpeedStep)</f>
        <v>1.0000000000000036</v>
      </c>
      <c r="AH3343" s="40">
        <f t="array" ref="AH3343">SUM(_xlfn.NORM.DIST($AD$3:$AD$1003,$F3343,$AB3343,FALSE)*WindSpeedStep)</f>
        <v>1.0000000000000033</v>
      </c>
      <c r="AJ3343" s="47">
        <f t="shared" si="996"/>
        <v>8</v>
      </c>
      <c r="AK3343" s="83" t="b">
        <f>COUNTIF('Power Curve'!$D$2:$D$31,AJ3343)&gt;0</f>
        <v>1</v>
      </c>
      <c r="AL3343" s="83" t="b">
        <f t="shared" si="997"/>
        <v>0</v>
      </c>
      <c r="AM3343" s="83" t="b">
        <f t="shared" si="1003"/>
        <v>1</v>
      </c>
      <c r="AN3343" s="47" t="str">
        <f t="shared" si="998"/>
        <v>Outer</v>
      </c>
      <c r="AO3343" s="48" t="str">
        <f t="shared" si="999"/>
        <v>0.6-0.7</v>
      </c>
      <c r="AP3343" s="49" t="str">
        <f t="shared" si="1004"/>
        <v>7-8</v>
      </c>
      <c r="AQ3343" s="49" t="str">
        <f t="shared" si="1005"/>
        <v>Apr</v>
      </c>
      <c r="AR3343" s="48" t="str">
        <f t="shared" si="1006"/>
        <v>275-285</v>
      </c>
      <c r="AS3343" s="49" t="str">
        <f t="shared" si="1000"/>
        <v>HWS-LTI</v>
      </c>
    </row>
    <row r="3344" spans="5:45" x14ac:dyDescent="0.3">
      <c r="E3344" s="15">
        <v>41004.298611111109</v>
      </c>
      <c r="F3344" s="21">
        <v>8.09</v>
      </c>
      <c r="G3344" s="21">
        <v>911.69002532958962</v>
      </c>
      <c r="H3344" s="42">
        <v>1.198880932710344</v>
      </c>
      <c r="I3344" s="35">
        <v>279</v>
      </c>
      <c r="J3344" s="43">
        <v>0.10506798516687268</v>
      </c>
      <c r="K3344" s="44">
        <v>0.10512449280434663</v>
      </c>
      <c r="L3344" s="26">
        <f t="shared" si="988"/>
        <v>8.0320889575289609</v>
      </c>
      <c r="M3344" s="26">
        <f t="shared" si="989"/>
        <v>0.59943521657622412</v>
      </c>
      <c r="N3344" s="96">
        <f t="shared" si="990"/>
        <v>9</v>
      </c>
      <c r="O3344" s="26">
        <f t="shared" si="991"/>
        <v>2.3392691844226737E-2</v>
      </c>
      <c r="P3344" s="3">
        <f>IF(L3344&gt;'Power Curve'!$C$37,0,INDEX(Ci,$N3344,1)*POWER(1-O3344,3)+INDEX(Ci,$N3344,2)*3*O3344*POWER(1-O3344,2)+INDEX(Ci,$N3344,3)*3*POWER(O3344,2)*(1-O3344)+INDEX(Ci,$N3344,4)*POWER(O3344,3))</f>
        <v>887.74980467583703</v>
      </c>
      <c r="Q3344" s="3">
        <f>MAX(0,MIN(P3344-V3344+W3344,'Power Curve'!$C$39))</f>
        <v>881.55011905730692</v>
      </c>
      <c r="R3344" s="3">
        <f t="shared" si="992"/>
        <v>911.69002532958962</v>
      </c>
      <c r="S3344" s="3">
        <f t="shared" si="993"/>
        <v>-30.139906272282701</v>
      </c>
      <c r="T3344" s="3">
        <f t="shared" si="994"/>
        <v>30.139906272282701</v>
      </c>
      <c r="V3344" s="37">
        <f t="array" ref="V3344">SUM(_xlfn.NORM.DIST($AD$3:$AD$1003,$L3344,$AA3344,FALSE)*WindSpeedStep*$AE$3:$AE$1003)/AG3344</f>
        <v>883.72982315527463</v>
      </c>
      <c r="W3344" s="37">
        <f t="array" ref="W3344">SUM(_xlfn.NORM.DIST($AD$3:$AD$1003,$L3344,$AB3344,FALSE)*WindSpeedStep*$AE$3:$AE$1003)/AH3344</f>
        <v>877.53013753674452</v>
      </c>
      <c r="Y3344" s="1">
        <f t="shared" si="995"/>
        <v>8</v>
      </c>
      <c r="Z3344" s="99">
        <f>IF(L3344&lt;'Power Curve'!$P$28,'Power Curve'!$Q$28,IF(L3344&gt;'Power Curve'!$P$29,'Power Curve'!$Q$29,INDEX(ReferenceTurbulence,Y3344)+(L3344-INDEX(ReferenceTurbulenceWindSpeed,Y3344))*(INDEX(ReferenceTurbulence,Y3344+1)-INDEX(ReferenceTurbulence,Y3344))/(INDEX(ReferenceTurbulenceWindSpeed,Y3344+1)-INDEX(ReferenceTurbulenceWindSpeed,Y3344))))</f>
        <v>0.11942315611723174</v>
      </c>
      <c r="AA3344" s="100">
        <f t="shared" si="1001"/>
        <v>0.95921741352247425</v>
      </c>
      <c r="AB3344" s="29">
        <f t="shared" si="1002"/>
        <v>0.84391540344865479</v>
      </c>
      <c r="AG3344" s="40">
        <f t="array" ref="AG3344">SUM(_xlfn.NORM.DIST($AD$3:$AD$1003,$F3344,$AA3344,FALSE)*WindSpeedStep)</f>
        <v>1.000000000000004</v>
      </c>
      <c r="AH3344" s="40">
        <f t="array" ref="AH3344">SUM(_xlfn.NORM.DIST($AD$3:$AD$1003,$F3344,$AB3344,FALSE)*WindSpeedStep)</f>
        <v>1.0000000000000038</v>
      </c>
      <c r="AJ3344" s="47">
        <f t="shared" si="996"/>
        <v>8</v>
      </c>
      <c r="AK3344" s="83" t="b">
        <f>COUNTIF('Power Curve'!$D$2:$D$31,AJ3344)&gt;0</f>
        <v>1</v>
      </c>
      <c r="AL3344" s="83" t="b">
        <f t="shared" si="997"/>
        <v>0</v>
      </c>
      <c r="AM3344" s="83" t="b">
        <f t="shared" si="1003"/>
        <v>1</v>
      </c>
      <c r="AN3344" s="47" t="str">
        <f t="shared" si="998"/>
        <v>Inner</v>
      </c>
      <c r="AO3344" s="48" t="str">
        <f t="shared" si="999"/>
        <v>0.5-0.6</v>
      </c>
      <c r="AP3344" s="49" t="str">
        <f t="shared" si="1004"/>
        <v>7-8</v>
      </c>
      <c r="AQ3344" s="49" t="str">
        <f t="shared" si="1005"/>
        <v>Apr</v>
      </c>
      <c r="AR3344" s="48" t="str">
        <f t="shared" si="1006"/>
        <v>275-285</v>
      </c>
      <c r="AS3344" s="49" t="str">
        <f t="shared" si="1000"/>
        <v>Inner-TI</v>
      </c>
    </row>
    <row r="3345" spans="5:45" x14ac:dyDescent="0.3">
      <c r="E3345" s="15">
        <v>41004.305555555555</v>
      </c>
      <c r="F3345" s="21">
        <v>7.43</v>
      </c>
      <c r="G3345" s="21">
        <v>845.65000152587891</v>
      </c>
      <c r="H3345" s="42">
        <v>1.1995496529775369</v>
      </c>
      <c r="I3345" s="35">
        <v>280.39999999999998</v>
      </c>
      <c r="J3345" s="43">
        <v>0.12382234185733514</v>
      </c>
      <c r="K3345" s="44">
        <v>5.9754305671850125E-2</v>
      </c>
      <c r="L3345" s="26">
        <f t="shared" si="988"/>
        <v>7.3781847765493609</v>
      </c>
      <c r="M3345" s="26">
        <f t="shared" si="989"/>
        <v>0.49837221749357252</v>
      </c>
      <c r="N3345" s="96">
        <f t="shared" si="990"/>
        <v>8</v>
      </c>
      <c r="O3345" s="26">
        <f t="shared" si="991"/>
        <v>0.36541270104106294</v>
      </c>
      <c r="P3345" s="3">
        <f>IF(L3345&gt;'Power Curve'!$C$37,0,INDEX(Ci,$N3345,1)*POWER(1-O3345,3)+INDEX(Ci,$N3345,2)*3*O3345*POWER(1-O3345,2)+INDEX(Ci,$N3345,3)*3*POWER(O3345,2)*(1-O3345)+INDEX(Ci,$N3345,4)*POWER(O3345,3))</f>
        <v>697.63528761227963</v>
      </c>
      <c r="Q3345" s="3">
        <f>MAX(0,MIN(P3345-V3345+W3345,'Power Curve'!$C$39))</f>
        <v>699.20925057597105</v>
      </c>
      <c r="R3345" s="3">
        <f t="shared" si="992"/>
        <v>845.65000152587891</v>
      </c>
      <c r="S3345" s="3">
        <f t="shared" si="993"/>
        <v>-146.44075094990785</v>
      </c>
      <c r="T3345" s="3">
        <f t="shared" si="994"/>
        <v>146.44075094990785</v>
      </c>
      <c r="V3345" s="37">
        <f t="array" ref="V3345">SUM(_xlfn.NORM.DIST($AD$3:$AD$1003,$L3345,$AA3345,FALSE)*WindSpeedStep*$AE$3:$AE$1003)/AG3345</f>
        <v>692.92138720136256</v>
      </c>
      <c r="W3345" s="37">
        <f t="array" ref="W3345">SUM(_xlfn.NORM.DIST($AD$3:$AD$1003,$L3345,$AB3345,FALSE)*WindSpeedStep*$AE$3:$AE$1003)/AH3345</f>
        <v>694.49535016505399</v>
      </c>
      <c r="Y3345" s="1">
        <f t="shared" si="995"/>
        <v>7</v>
      </c>
      <c r="Z3345" s="99">
        <f>IF(L3345&lt;'Power Curve'!$P$28,'Power Curve'!$Q$28,IF(L3345&gt;'Power Curve'!$P$29,'Power Curve'!$Q$29,INDEX(ReferenceTurbulence,Y3345)+(L3345-INDEX(ReferenceTurbulenceWindSpeed,Y3345))*(INDEX(ReferenceTurbulence,Y3345+1)-INDEX(ReferenceTurbulence,Y3345))/(INDEX(ReferenceTurbulenceWindSpeed,Y3345+1)-INDEX(ReferenceTurbulenceWindSpeed,Y3345))))</f>
        <v>0.11957138957215932</v>
      </c>
      <c r="AA3345" s="100">
        <f t="shared" si="1001"/>
        <v>0.8822198062521589</v>
      </c>
      <c r="AB3345" s="29">
        <f t="shared" si="1002"/>
        <v>0.9135841176884808</v>
      </c>
      <c r="AG3345" s="40">
        <f t="array" ref="AG3345">SUM(_xlfn.NORM.DIST($AD$3:$AD$1003,$F3345,$AA3345,FALSE)*WindSpeedStep)</f>
        <v>1.0000000000000029</v>
      </c>
      <c r="AH3345" s="40">
        <f t="array" ref="AH3345">SUM(_xlfn.NORM.DIST($AD$3:$AD$1003,$F3345,$AB3345,FALSE)*WindSpeedStep)</f>
        <v>1.0000000000000033</v>
      </c>
      <c r="AJ3345" s="47">
        <f t="shared" si="996"/>
        <v>7</v>
      </c>
      <c r="AK3345" s="83" t="b">
        <f>COUNTIF('Power Curve'!$D$2:$D$31,AJ3345)&gt;0</f>
        <v>1</v>
      </c>
      <c r="AL3345" s="83" t="b">
        <f t="shared" si="997"/>
        <v>0</v>
      </c>
      <c r="AM3345" s="83" t="b">
        <f t="shared" si="1003"/>
        <v>1</v>
      </c>
      <c r="AN3345" s="47" t="str">
        <f t="shared" si="998"/>
        <v>Outer</v>
      </c>
      <c r="AO3345" s="48" t="str">
        <f t="shared" si="999"/>
        <v>0.4-0.5</v>
      </c>
      <c r="AP3345" s="49" t="str">
        <f t="shared" si="1004"/>
        <v>7-8</v>
      </c>
      <c r="AQ3345" s="49" t="str">
        <f t="shared" si="1005"/>
        <v>Apr</v>
      </c>
      <c r="AR3345" s="48" t="str">
        <f t="shared" si="1006"/>
        <v>275-285</v>
      </c>
      <c r="AS3345" s="49" t="str">
        <f t="shared" si="1000"/>
        <v>Inner-TI</v>
      </c>
    </row>
    <row r="3346" spans="5:45" x14ac:dyDescent="0.3">
      <c r="E3346" s="15">
        <v>41004.3125</v>
      </c>
      <c r="F3346" s="21">
        <v>7.35</v>
      </c>
      <c r="G3346" s="21">
        <v>651.44998550415085</v>
      </c>
      <c r="H3346" s="42">
        <v>1.1995050474256255</v>
      </c>
      <c r="I3346" s="35">
        <v>282.5</v>
      </c>
      <c r="J3346" s="43">
        <v>0.11836734693877551</v>
      </c>
      <c r="K3346" s="44">
        <v>0.16527360422255888</v>
      </c>
      <c r="L3346" s="26">
        <f t="shared" si="988"/>
        <v>7.298652209717627</v>
      </c>
      <c r="M3346" s="26">
        <f t="shared" si="989"/>
        <v>0.4860802029101588</v>
      </c>
      <c r="N3346" s="96">
        <f t="shared" si="990"/>
        <v>8</v>
      </c>
      <c r="O3346" s="26">
        <f t="shared" si="991"/>
        <v>0.2853646706430521</v>
      </c>
      <c r="P3346" s="3">
        <f>IF(L3346&gt;'Power Curve'!$C$37,0,INDEX(Ci,$N3346,1)*POWER(1-O3346,3)+INDEX(Ci,$N3346,2)*3*O3346*POWER(1-O3346,2)+INDEX(Ci,$N3346,3)*3*POWER(O3346,2)*(1-O3346)+INDEX(Ci,$N3346,4)*POWER(O3346,3))</f>
        <v>675.66039198123337</v>
      </c>
      <c r="Q3346" s="3">
        <f>MAX(0,MIN(P3346-V3346+W3346,'Power Curve'!$C$39))</f>
        <v>675.23013660982463</v>
      </c>
      <c r="R3346" s="3">
        <f t="shared" si="992"/>
        <v>651.44998550415085</v>
      </c>
      <c r="S3346" s="3">
        <f t="shared" si="993"/>
        <v>23.780151105673781</v>
      </c>
      <c r="T3346" s="3">
        <f t="shared" si="994"/>
        <v>23.780151105673781</v>
      </c>
      <c r="V3346" s="37">
        <f t="array" ref="V3346">SUM(_xlfn.NORM.DIST($AD$3:$AD$1003,$L3346,$AA3346,FALSE)*WindSpeedStep*$AE$3:$AE$1003)/AG3346</f>
        <v>671.43689860011443</v>
      </c>
      <c r="W3346" s="37">
        <f t="array" ref="W3346">SUM(_xlfn.NORM.DIST($AD$3:$AD$1003,$L3346,$AB3346,FALSE)*WindSpeedStep*$AE$3:$AE$1003)/AH3346</f>
        <v>671.00664322870568</v>
      </c>
      <c r="Y3346" s="1">
        <f t="shared" si="995"/>
        <v>7</v>
      </c>
      <c r="Z3346" s="99">
        <f>IF(L3346&lt;'Power Curve'!$P$28,'Power Curve'!$Q$28,IF(L3346&gt;'Power Curve'!$P$29,'Power Curve'!$Q$29,INDEX(ReferenceTurbulence,Y3346)+(L3346-INDEX(ReferenceTurbulenceWindSpeed,Y3346))*(INDEX(ReferenceTurbulence,Y3346+1)-INDEX(ReferenceTurbulence,Y3346))/(INDEX(ReferenceTurbulenceWindSpeed,Y3346+1)-INDEX(ReferenceTurbulenceWindSpeed,Y3346))))</f>
        <v>0.119593479499149</v>
      </c>
      <c r="AA3346" s="100">
        <f t="shared" si="1001"/>
        <v>0.87287121341428353</v>
      </c>
      <c r="AB3346" s="29">
        <f t="shared" si="1002"/>
        <v>0.86392209829310684</v>
      </c>
      <c r="AG3346" s="40">
        <f t="array" ref="AG3346">SUM(_xlfn.NORM.DIST($AD$3:$AD$1003,$F3346,$AA3346,FALSE)*WindSpeedStep)</f>
        <v>1.0000000000000044</v>
      </c>
      <c r="AH3346" s="40">
        <f t="array" ref="AH3346">SUM(_xlfn.NORM.DIST($AD$3:$AD$1003,$F3346,$AB3346,FALSE)*WindSpeedStep)</f>
        <v>1.0000000000000038</v>
      </c>
      <c r="AJ3346" s="47">
        <f t="shared" si="996"/>
        <v>7</v>
      </c>
      <c r="AK3346" s="83" t="b">
        <f>COUNTIF('Power Curve'!$D$2:$D$31,AJ3346)&gt;0</f>
        <v>1</v>
      </c>
      <c r="AL3346" s="83" t="b">
        <f t="shared" si="997"/>
        <v>0</v>
      </c>
      <c r="AM3346" s="83" t="b">
        <f t="shared" si="1003"/>
        <v>1</v>
      </c>
      <c r="AN3346" s="47" t="str">
        <f t="shared" si="998"/>
        <v>Inner</v>
      </c>
      <c r="AO3346" s="48" t="str">
        <f t="shared" si="999"/>
        <v>0.4-0.5</v>
      </c>
      <c r="AP3346" s="49" t="str">
        <f t="shared" si="1004"/>
        <v>7-8</v>
      </c>
      <c r="AQ3346" s="49" t="str">
        <f t="shared" si="1005"/>
        <v>Apr</v>
      </c>
      <c r="AR3346" s="48" t="str">
        <f t="shared" si="1006"/>
        <v>275-285</v>
      </c>
      <c r="AS3346" s="49" t="str">
        <f t="shared" si="1000"/>
        <v>Inner-TI</v>
      </c>
    </row>
    <row r="3347" spans="5:45" x14ac:dyDescent="0.3">
      <c r="E3347" s="15">
        <v>41004.319444444445</v>
      </c>
      <c r="F3347" s="21">
        <v>5.44</v>
      </c>
      <c r="G3347" s="21">
        <v>318.45998764038097</v>
      </c>
      <c r="H3347" s="42">
        <v>1.1997842757321029</v>
      </c>
      <c r="I3347" s="35">
        <v>270.8</v>
      </c>
      <c r="J3347" s="43">
        <v>0.20772058823529407</v>
      </c>
      <c r="K3347" s="44">
        <v>1.5848602405480049E-2</v>
      </c>
      <c r="L3347" s="26">
        <f t="shared" si="988"/>
        <v>5.4024147867158492</v>
      </c>
      <c r="M3347" s="26">
        <f t="shared" si="989"/>
        <v>0.19301059651273947</v>
      </c>
      <c r="N3347" s="96">
        <f t="shared" si="990"/>
        <v>6</v>
      </c>
      <c r="O3347" s="26">
        <f t="shared" si="991"/>
        <v>0.37307722760226514</v>
      </c>
      <c r="P3347" s="3">
        <f>IF(L3347&gt;'Power Curve'!$C$37,0,INDEX(Ci,$N3347,1)*POWER(1-O3347,3)+INDEX(Ci,$N3347,2)*3*O3347*POWER(1-O3347,2)+INDEX(Ci,$N3347,3)*3*POWER(O3347,2)*(1-O3347)+INDEX(Ci,$N3347,4)*POWER(O3347,3))</f>
        <v>267.2098356689396</v>
      </c>
      <c r="Q3347" s="3">
        <f>MAX(0,MIN(P3347-V3347+W3347,'Power Curve'!$C$39))</f>
        <v>281.14778688721822</v>
      </c>
      <c r="R3347" s="3">
        <f t="shared" si="992"/>
        <v>318.45998764038097</v>
      </c>
      <c r="S3347" s="3">
        <f t="shared" si="993"/>
        <v>-37.312200753162756</v>
      </c>
      <c r="T3347" s="3">
        <f t="shared" si="994"/>
        <v>37.312200753162756</v>
      </c>
      <c r="V3347" s="37">
        <f t="array" ref="V3347">SUM(_xlfn.NORM.DIST($AD$3:$AD$1003,$L3347,$AA3347,FALSE)*WindSpeedStep*$AE$3:$AE$1003)/AG3347</f>
        <v>257.94939126297095</v>
      </c>
      <c r="W3347" s="37">
        <f t="array" ref="W3347">SUM(_xlfn.NORM.DIST($AD$3:$AD$1003,$L3347,$AB3347,FALSE)*WindSpeedStep*$AE$3:$AE$1003)/AH3347</f>
        <v>271.88734248124956</v>
      </c>
      <c r="Y3347" s="1">
        <f t="shared" si="995"/>
        <v>5</v>
      </c>
      <c r="Z3347" s="99">
        <f>IF(L3347&lt;'Power Curve'!$P$28,'Power Curve'!$Q$28,IF(L3347&gt;'Power Curve'!$P$29,'Power Curve'!$Q$29,INDEX(ReferenceTurbulence,Y3347)+(L3347-INDEX(ReferenceTurbulenceWindSpeed,Y3347))*(INDEX(ReferenceTurbulence,Y3347+1)-INDEX(ReferenceTurbulence,Y3347))/(INDEX(ReferenceTurbulenceWindSpeed,Y3347+1)-INDEX(ReferenceTurbulenceWindSpeed,Y3347))))</f>
        <v>0.11920150809779408</v>
      </c>
      <c r="AA3347" s="100">
        <f t="shared" si="1001"/>
        <v>0.64397598994635175</v>
      </c>
      <c r="AB3347" s="29">
        <f t="shared" si="1002"/>
        <v>1.122192777387667</v>
      </c>
      <c r="AG3347" s="40">
        <f t="array" ref="AG3347">SUM(_xlfn.NORM.DIST($AD$3:$AD$1003,$F3347,$AA3347,FALSE)*WindSpeedStep)</f>
        <v>1.0000000000000033</v>
      </c>
      <c r="AH3347" s="40">
        <f t="array" ref="AH3347">SUM(_xlfn.NORM.DIST($AD$3:$AD$1003,$F3347,$AB3347,FALSE)*WindSpeedStep)</f>
        <v>0.99999950552557981</v>
      </c>
      <c r="AJ3347" s="47">
        <f t="shared" si="996"/>
        <v>5</v>
      </c>
      <c r="AK3347" s="83" t="b">
        <f>COUNTIF('Power Curve'!$D$2:$D$31,AJ3347)&gt;0</f>
        <v>1</v>
      </c>
      <c r="AL3347" s="83" t="b">
        <f t="shared" si="997"/>
        <v>0</v>
      </c>
      <c r="AM3347" s="83" t="b">
        <f t="shared" si="1003"/>
        <v>1</v>
      </c>
      <c r="AN3347" s="47" t="str">
        <f t="shared" si="998"/>
        <v>Outer</v>
      </c>
      <c r="AO3347" s="48" t="str">
        <f t="shared" si="999"/>
        <v>0.1-0.2</v>
      </c>
      <c r="AP3347" s="49" t="str">
        <f t="shared" si="1004"/>
        <v>7-8</v>
      </c>
      <c r="AQ3347" s="49" t="str">
        <f t="shared" si="1005"/>
        <v>Apr</v>
      </c>
      <c r="AR3347" s="48" t="str">
        <f t="shared" si="1006"/>
        <v>265-275</v>
      </c>
      <c r="AS3347" s="49" t="str">
        <f t="shared" si="1000"/>
        <v>LWS-HTI</v>
      </c>
    </row>
    <row r="3348" spans="5:45" x14ac:dyDescent="0.3">
      <c r="E3348" s="15">
        <v>41004.340277777781</v>
      </c>
      <c r="F3348" s="21">
        <v>10.039999999999999</v>
      </c>
      <c r="G3348" s="21">
        <v>1527.080017089841</v>
      </c>
      <c r="H3348" s="42">
        <v>1.1954029287021004</v>
      </c>
      <c r="I3348" s="35">
        <v>270</v>
      </c>
      <c r="J3348" s="43">
        <v>0.15836653386454186</v>
      </c>
      <c r="K3348" s="44">
        <v>0.15870566790757568</v>
      </c>
      <c r="L3348" s="26">
        <f t="shared" si="988"/>
        <v>9.9584815191662095</v>
      </c>
      <c r="M3348" s="26">
        <f t="shared" si="989"/>
        <v>0.89716539685724872</v>
      </c>
      <c r="N3348" s="96">
        <f t="shared" si="990"/>
        <v>11</v>
      </c>
      <c r="O3348" s="26">
        <f t="shared" si="991"/>
        <v>8.3006004467477048E-3</v>
      </c>
      <c r="P3348" s="3">
        <f>IF(L3348&gt;'Power Curve'!$C$37,0,INDEX(Ci,$N3348,1)*POWER(1-O3348,3)+INDEX(Ci,$N3348,2)*3*O3348*POWER(1-O3348,2)+INDEX(Ci,$N3348,3)*3*POWER(O3348,2)*(1-O3348)+INDEX(Ci,$N3348,4)*POWER(O3348,3))</f>
        <v>1521.4141470245861</v>
      </c>
      <c r="Q3348" s="3">
        <f>MAX(0,MIN(P3348-V3348+W3348,'Power Curve'!$C$39))</f>
        <v>1487.3261295827851</v>
      </c>
      <c r="R3348" s="3">
        <f t="shared" si="992"/>
        <v>1527.080017089841</v>
      </c>
      <c r="S3348" s="3">
        <f t="shared" si="993"/>
        <v>-39.753887507055879</v>
      </c>
      <c r="T3348" s="3">
        <f t="shared" si="994"/>
        <v>39.753887507055879</v>
      </c>
      <c r="V3348" s="37">
        <f t="array" ref="V3348">SUM(_xlfn.NORM.DIST($AD$3:$AD$1003,$L3348,$AA3348,FALSE)*WindSpeedStep*$AE$3:$AE$1003)/AG3348</f>
        <v>1518.9385937123029</v>
      </c>
      <c r="W3348" s="37">
        <f t="array" ref="W3348">SUM(_xlfn.NORM.DIST($AD$3:$AD$1003,$L3348,$AB3348,FALSE)*WindSpeedStep*$AE$3:$AE$1003)/AH3348</f>
        <v>1484.850576270502</v>
      </c>
      <c r="Y3348" s="1">
        <f t="shared" si="995"/>
        <v>10</v>
      </c>
      <c r="Z3348" s="99">
        <f>IF(L3348&lt;'Power Curve'!$P$28,'Power Curve'!$Q$28,IF(L3348&gt;'Power Curve'!$P$29,'Power Curve'!$Q$29,INDEX(ReferenceTurbulence,Y3348)+(L3348-INDEX(ReferenceTurbulenceWindSpeed,Y3348))*(INDEX(ReferenceTurbulence,Y3348+1)-INDEX(ReferenceTurbulence,Y3348))/(INDEX(ReferenceTurbulenceWindSpeed,Y3348+1)-INDEX(ReferenceTurbulenceWindSpeed,Y3348))))</f>
        <v>0.12002071341933664</v>
      </c>
      <c r="AA3348" s="100">
        <f t="shared" si="1001"/>
        <v>1.1952240565036079</v>
      </c>
      <c r="AB3348" s="29">
        <f t="shared" si="1002"/>
        <v>1.5770902007444498</v>
      </c>
      <c r="AG3348" s="40">
        <f t="array" ref="AG3348">SUM(_xlfn.NORM.DIST($AD$3:$AD$1003,$F3348,$AA3348,FALSE)*WindSpeedStep)</f>
        <v>1.0000000000000033</v>
      </c>
      <c r="AH3348" s="40">
        <f t="array" ref="AH3348">SUM(_xlfn.NORM.DIST($AD$3:$AD$1003,$F3348,$AB3348,FALSE)*WindSpeedStep)</f>
        <v>0.99999999992176847</v>
      </c>
      <c r="AJ3348" s="47">
        <f t="shared" si="996"/>
        <v>10</v>
      </c>
      <c r="AK3348" s="83" t="b">
        <f>COUNTIF('Power Curve'!$D$2:$D$31,AJ3348)&gt;0</f>
        <v>1</v>
      </c>
      <c r="AL3348" s="83" t="b">
        <f t="shared" si="997"/>
        <v>0</v>
      </c>
      <c r="AM3348" s="83" t="b">
        <f t="shared" si="1003"/>
        <v>1</v>
      </c>
      <c r="AN3348" s="47" t="str">
        <f t="shared" si="998"/>
        <v>Outer</v>
      </c>
      <c r="AO3348" s="48" t="str">
        <f t="shared" si="999"/>
        <v>0.8-0.9</v>
      </c>
      <c r="AP3348" s="49" t="str">
        <f t="shared" si="1004"/>
        <v>8-9</v>
      </c>
      <c r="AQ3348" s="49" t="str">
        <f t="shared" si="1005"/>
        <v>Apr</v>
      </c>
      <c r="AR3348" s="48" t="str">
        <f t="shared" si="1006"/>
        <v>265-275</v>
      </c>
      <c r="AS3348" s="49" t="str">
        <f t="shared" si="1000"/>
        <v>HWS-HTI</v>
      </c>
    </row>
    <row r="3349" spans="5:45" x14ac:dyDescent="0.3">
      <c r="E3349" s="15">
        <v>41004.347222222219</v>
      </c>
      <c r="F3349" s="21">
        <v>9.73</v>
      </c>
      <c r="G3349" s="21">
        <v>1247.4699478149389</v>
      </c>
      <c r="H3349" s="42">
        <v>1.195092837446986</v>
      </c>
      <c r="I3349" s="35">
        <v>278</v>
      </c>
      <c r="J3349" s="43">
        <v>0.13566289825282632</v>
      </c>
      <c r="K3349" s="44">
        <v>8.8330210117358018E-2</v>
      </c>
      <c r="L3349" s="26">
        <f t="shared" si="988"/>
        <v>9.6501639521599358</v>
      </c>
      <c r="M3349" s="26">
        <f t="shared" si="989"/>
        <v>0.84951392299017392</v>
      </c>
      <c r="N3349" s="96">
        <f t="shared" si="990"/>
        <v>10</v>
      </c>
      <c r="O3349" s="26">
        <f t="shared" si="991"/>
        <v>0.68136954264898597</v>
      </c>
      <c r="P3349" s="3">
        <f>IF(L3349&gt;'Power Curve'!$C$37,0,INDEX(Ci,$N3349,1)*POWER(1-O3349,3)+INDEX(Ci,$N3349,2)*3*O3349*POWER(1-O3349,2)+INDEX(Ci,$N3349,3)*3*POWER(O3349,2)*(1-O3349)+INDEX(Ci,$N3349,4)*POWER(O3349,3))</f>
        <v>1423.2324823287959</v>
      </c>
      <c r="Q3349" s="3">
        <f>MAX(0,MIN(P3349-V3349+W3349,'Power Curve'!$C$39))</f>
        <v>1414.9074728766805</v>
      </c>
      <c r="R3349" s="3">
        <f t="shared" si="992"/>
        <v>1247.4699478149389</v>
      </c>
      <c r="S3349" s="3">
        <f t="shared" si="993"/>
        <v>167.43752506174155</v>
      </c>
      <c r="T3349" s="3">
        <f t="shared" si="994"/>
        <v>167.43752506174155</v>
      </c>
      <c r="V3349" s="37">
        <f t="array" ref="V3349">SUM(_xlfn.NORM.DIST($AD$3:$AD$1003,$L3349,$AA3349,FALSE)*WindSpeedStep*$AE$3:$AE$1003)/AG3349</f>
        <v>1424.2515889569074</v>
      </c>
      <c r="W3349" s="37">
        <f t="array" ref="W3349">SUM(_xlfn.NORM.DIST($AD$3:$AD$1003,$L3349,$AB3349,FALSE)*WindSpeedStep*$AE$3:$AE$1003)/AH3349</f>
        <v>1415.926579504792</v>
      </c>
      <c r="Y3349" s="1">
        <f t="shared" si="995"/>
        <v>9</v>
      </c>
      <c r="Z3349" s="99">
        <f>IF(L3349&lt;'Power Curve'!$P$28,'Power Curve'!$Q$28,IF(L3349&gt;'Power Curve'!$P$29,'Power Curve'!$Q$29,INDEX(ReferenceTurbulence,Y3349)+(L3349-INDEX(ReferenceTurbulenceWindSpeed,Y3349))*(INDEX(ReferenceTurbulence,Y3349+1)-INDEX(ReferenceTurbulence,Y3349))/(INDEX(ReferenceTurbulenceWindSpeed,Y3349+1)-INDEX(ReferenceTurbulenceWindSpeed,Y3349))))</f>
        <v>0.1201881111970826</v>
      </c>
      <c r="AA3349" s="100">
        <f t="shared" si="1001"/>
        <v>1.1598349781522765</v>
      </c>
      <c r="AB3349" s="29">
        <f t="shared" si="1002"/>
        <v>1.3091692103649657</v>
      </c>
      <c r="AG3349" s="40">
        <f t="array" ref="AG3349">SUM(_xlfn.NORM.DIST($AD$3:$AD$1003,$F3349,$AA3349,FALSE)*WindSpeedStep)</f>
        <v>1.0000000000000033</v>
      </c>
      <c r="AH3349" s="40">
        <f t="array" ref="AH3349">SUM(_xlfn.NORM.DIST($AD$3:$AD$1003,$F3349,$AB3349,FALSE)*WindSpeedStep)</f>
        <v>0.99999999999996414</v>
      </c>
      <c r="AJ3349" s="47">
        <f t="shared" si="996"/>
        <v>10</v>
      </c>
      <c r="AK3349" s="83" t="b">
        <f>COUNTIF('Power Curve'!$D$2:$D$31,AJ3349)&gt;0</f>
        <v>1</v>
      </c>
      <c r="AL3349" s="83" t="b">
        <f t="shared" si="997"/>
        <v>0</v>
      </c>
      <c r="AM3349" s="83" t="b">
        <f t="shared" si="1003"/>
        <v>1</v>
      </c>
      <c r="AN3349" s="47" t="str">
        <f t="shared" si="998"/>
        <v>Outer</v>
      </c>
      <c r="AO3349" s="48" t="str">
        <f t="shared" si="999"/>
        <v>0.8-0.9</v>
      </c>
      <c r="AP3349" s="49" t="str">
        <f t="shared" si="1004"/>
        <v>8-9</v>
      </c>
      <c r="AQ3349" s="49" t="str">
        <f t="shared" si="1005"/>
        <v>Apr</v>
      </c>
      <c r="AR3349" s="48" t="str">
        <f t="shared" si="1006"/>
        <v>275-285</v>
      </c>
      <c r="AS3349" s="49" t="str">
        <f t="shared" si="1000"/>
        <v>Inner-TI</v>
      </c>
    </row>
    <row r="3350" spans="5:45" x14ac:dyDescent="0.3">
      <c r="E3350" s="15">
        <v>41004.395833333336</v>
      </c>
      <c r="F3350" s="21">
        <v>7.74</v>
      </c>
      <c r="G3350" s="21">
        <v>872.72000885009788</v>
      </c>
      <c r="H3350" s="42">
        <v>1.192543041661994</v>
      </c>
      <c r="I3350" s="35">
        <v>276.60000000000002</v>
      </c>
      <c r="J3350" s="43">
        <v>0.289405684754522</v>
      </c>
      <c r="K3350" s="44">
        <v>0.1215839808350066</v>
      </c>
      <c r="L3350" s="26">
        <f t="shared" si="988"/>
        <v>7.6710288957976314</v>
      </c>
      <c r="M3350" s="26">
        <f t="shared" si="989"/>
        <v>0.54363222012975565</v>
      </c>
      <c r="N3350" s="96">
        <f t="shared" si="990"/>
        <v>8</v>
      </c>
      <c r="O3350" s="26">
        <f t="shared" si="991"/>
        <v>0.66015479089539086</v>
      </c>
      <c r="P3350" s="3">
        <f>IF(L3350&gt;'Power Curve'!$C$37,0,INDEX(Ci,$N3350,1)*POWER(1-O3350,3)+INDEX(Ci,$N3350,2)*3*O3350*POWER(1-O3350,2)+INDEX(Ci,$N3350,3)*3*POWER(O3350,2)*(1-O3350)+INDEX(Ci,$N3350,4)*POWER(O3350,3))</f>
        <v>781.05992796465728</v>
      </c>
      <c r="Q3350" s="3">
        <f>MAX(0,MIN(P3350-V3350+W3350,'Power Curve'!$C$39))</f>
        <v>855.18151530065757</v>
      </c>
      <c r="R3350" s="3">
        <f t="shared" si="992"/>
        <v>872.72000885009788</v>
      </c>
      <c r="S3350" s="3">
        <f t="shared" si="993"/>
        <v>-17.538493549440318</v>
      </c>
      <c r="T3350" s="3">
        <f t="shared" si="994"/>
        <v>17.538493549440318</v>
      </c>
      <c r="V3350" s="37">
        <f t="array" ref="V3350">SUM(_xlfn.NORM.DIST($AD$3:$AD$1003,$L3350,$AA3350,FALSE)*WindSpeedStep*$AE$3:$AE$1003)/AG3350</f>
        <v>775.21531020018176</v>
      </c>
      <c r="W3350" s="37">
        <f t="array" ref="W3350">SUM(_xlfn.NORM.DIST($AD$3:$AD$1003,$L3350,$AB3350,FALSE)*WindSpeedStep*$AE$3:$AE$1003)/AH3350</f>
        <v>849.33689753618205</v>
      </c>
      <c r="Y3350" s="1">
        <f t="shared" si="995"/>
        <v>7</v>
      </c>
      <c r="Z3350" s="99">
        <f>IF(L3350&lt;'Power Curve'!$P$28,'Power Curve'!$Q$28,IF(L3350&gt;'Power Curve'!$P$29,'Power Curve'!$Q$29,INDEX(ReferenceTurbulence,Y3350)+(L3350-INDEX(ReferenceTurbulenceWindSpeed,Y3350))*(INDEX(ReferenceTurbulence,Y3350+1)-INDEX(ReferenceTurbulence,Y3350))/(INDEX(ReferenceTurbulenceWindSpeed,Y3350+1)-INDEX(ReferenceTurbulenceWindSpeed,Y3350))))</f>
        <v>0.11949005301442893</v>
      </c>
      <c r="AA3350" s="100">
        <f t="shared" si="1001"/>
        <v>0.91661164943407514</v>
      </c>
      <c r="AB3350" s="29">
        <f t="shared" si="1002"/>
        <v>2.2200393703600381</v>
      </c>
      <c r="AG3350" s="40">
        <f t="array" ref="AG3350">SUM(_xlfn.NORM.DIST($AD$3:$AD$1003,$F3350,$AA3350,FALSE)*WindSpeedStep)</f>
        <v>1.0000000000000036</v>
      </c>
      <c r="AH3350" s="40">
        <f t="array" ref="AH3350">SUM(_xlfn.NORM.DIST($AD$3:$AD$1003,$F3350,$AB3350,FALSE)*WindSpeedStep)</f>
        <v>0.99977530829322725</v>
      </c>
      <c r="AJ3350" s="47">
        <f t="shared" si="996"/>
        <v>8</v>
      </c>
      <c r="AK3350" s="83" t="b">
        <f>COUNTIF('Power Curve'!$D$2:$D$31,AJ3350)&gt;0</f>
        <v>1</v>
      </c>
      <c r="AL3350" s="83" t="b">
        <f t="shared" si="997"/>
        <v>0</v>
      </c>
      <c r="AM3350" s="83" t="b">
        <f t="shared" si="1003"/>
        <v>1</v>
      </c>
      <c r="AN3350" s="47" t="str">
        <f t="shared" si="998"/>
        <v>Outer</v>
      </c>
      <c r="AO3350" s="48" t="str">
        <f t="shared" si="999"/>
        <v>0.5-0.6</v>
      </c>
      <c r="AP3350" s="49" t="str">
        <f t="shared" si="1004"/>
        <v>9-10</v>
      </c>
      <c r="AQ3350" s="49" t="str">
        <f t="shared" si="1005"/>
        <v>Apr</v>
      </c>
      <c r="AR3350" s="48" t="str">
        <f t="shared" si="1006"/>
        <v>275-285</v>
      </c>
      <c r="AS3350" s="49" t="str">
        <f t="shared" si="1000"/>
        <v>HWS-HTI</v>
      </c>
    </row>
    <row r="3351" spans="5:45" x14ac:dyDescent="0.3">
      <c r="E3351" s="15">
        <v>41004.402777777781</v>
      </c>
      <c r="F3351" s="21">
        <v>10.52</v>
      </c>
      <c r="G3351" s="21">
        <v>1742.290023803708</v>
      </c>
      <c r="H3351" s="42">
        <v>1.1935889643864963</v>
      </c>
      <c r="I3351" s="35">
        <v>279.5</v>
      </c>
      <c r="J3351" s="43">
        <v>0.13783269961977188</v>
      </c>
      <c r="K3351" s="44">
        <v>0.1089681648082516</v>
      </c>
      <c r="L3351" s="26">
        <f t="shared" si="988"/>
        <v>10.429303562310412</v>
      </c>
      <c r="M3351" s="26">
        <f t="shared" si="989"/>
        <v>0.96993246135757372</v>
      </c>
      <c r="N3351" s="96">
        <f t="shared" si="990"/>
        <v>11</v>
      </c>
      <c r="O3351" s="26">
        <f t="shared" si="991"/>
        <v>0.46523610372839935</v>
      </c>
      <c r="P3351" s="3">
        <f>IF(L3351&gt;'Power Curve'!$C$37,0,INDEX(Ci,$N3351,1)*POWER(1-O3351,3)+INDEX(Ci,$N3351,2)*3*O3351*POWER(1-O3351,2)+INDEX(Ci,$N3351,3)*3*POWER(O3351,2)*(1-O3351)+INDEX(Ci,$N3351,4)*POWER(O3351,3))</f>
        <v>1652.7447525290927</v>
      </c>
      <c r="Q3351" s="3">
        <f>MAX(0,MIN(P3351-V3351+W3351,'Power Curve'!$C$39))</f>
        <v>1629.4890131708914</v>
      </c>
      <c r="R3351" s="3">
        <f t="shared" si="992"/>
        <v>1742.290023803708</v>
      </c>
      <c r="S3351" s="3">
        <f t="shared" si="993"/>
        <v>-112.80101063281654</v>
      </c>
      <c r="T3351" s="3">
        <f t="shared" si="994"/>
        <v>112.80101063281654</v>
      </c>
      <c r="V3351" s="37">
        <f t="array" ref="V3351">SUM(_xlfn.NORM.DIST($AD$3:$AD$1003,$L3351,$AA3351,FALSE)*WindSpeedStep*$AE$3:$AE$1003)/AG3351</f>
        <v>1645.3022071832465</v>
      </c>
      <c r="W3351" s="37">
        <f t="array" ref="W3351">SUM(_xlfn.NORM.DIST($AD$3:$AD$1003,$L3351,$AB3351,FALSE)*WindSpeedStep*$AE$3:$AE$1003)/AH3351</f>
        <v>1622.0464678250453</v>
      </c>
      <c r="Y3351" s="1">
        <f t="shared" si="995"/>
        <v>10</v>
      </c>
      <c r="Z3351" s="99">
        <f>IF(L3351&lt;'Power Curve'!$P$28,'Power Curve'!$Q$28,IF(L3351&gt;'Power Curve'!$P$29,'Power Curve'!$Q$29,INDEX(ReferenceTurbulence,Y3351)+(L3351-INDEX(ReferenceTurbulenceWindSpeed,Y3351))*(INDEX(ReferenceTurbulence,Y3351+1)-INDEX(ReferenceTurbulence,Y3351))/(INDEX(ReferenceTurbulenceWindSpeed,Y3351+1)-INDEX(ReferenceTurbulenceWindSpeed,Y3351))))</f>
        <v>0.12000871046065777</v>
      </c>
      <c r="AA3351" s="100">
        <f t="shared" si="1001"/>
        <v>1.2516072715156168</v>
      </c>
      <c r="AB3351" s="29">
        <f t="shared" si="1002"/>
        <v>1.4374990651473478</v>
      </c>
      <c r="AG3351" s="40">
        <f t="array" ref="AG3351">SUM(_xlfn.NORM.DIST($AD$3:$AD$1003,$F3351,$AA3351,FALSE)*WindSpeedStep)</f>
        <v>1.0000000000000038</v>
      </c>
      <c r="AH3351" s="40">
        <f t="array" ref="AH3351">SUM(_xlfn.NORM.DIST($AD$3:$AD$1003,$F3351,$AB3351,FALSE)*WindSpeedStep)</f>
        <v>0.99999999999990807</v>
      </c>
      <c r="AJ3351" s="47">
        <f t="shared" si="996"/>
        <v>10</v>
      </c>
      <c r="AK3351" s="83" t="b">
        <f>COUNTIF('Power Curve'!$D$2:$D$31,AJ3351)&gt;0</f>
        <v>1</v>
      </c>
      <c r="AL3351" s="83" t="b">
        <f t="shared" si="997"/>
        <v>0</v>
      </c>
      <c r="AM3351" s="83" t="b">
        <f t="shared" si="1003"/>
        <v>1</v>
      </c>
      <c r="AN3351" s="47" t="str">
        <f t="shared" si="998"/>
        <v>Inner</v>
      </c>
      <c r="AO3351" s="48" t="str">
        <f t="shared" si="999"/>
        <v>0.9-1.0</v>
      </c>
      <c r="AP3351" s="49" t="str">
        <f t="shared" si="1004"/>
        <v>9-10</v>
      </c>
      <c r="AQ3351" s="49" t="str">
        <f t="shared" si="1005"/>
        <v>Apr</v>
      </c>
      <c r="AR3351" s="48" t="str">
        <f t="shared" si="1006"/>
        <v>275-285</v>
      </c>
      <c r="AS3351" s="49" t="str">
        <f t="shared" si="1000"/>
        <v>Inner-TI</v>
      </c>
    </row>
    <row r="3352" spans="5:45" x14ac:dyDescent="0.3">
      <c r="E3352" s="15">
        <v>41004.409722222219</v>
      </c>
      <c r="F3352" s="21">
        <v>8.7200000000000006</v>
      </c>
      <c r="G3352" s="21">
        <v>1072.8899993896487</v>
      </c>
      <c r="H3352" s="42">
        <v>1.1936331418913531</v>
      </c>
      <c r="I3352" s="35">
        <v>288.10000000000002</v>
      </c>
      <c r="J3352" s="43">
        <v>0.12041284403669725</v>
      </c>
      <c r="K3352" s="44">
        <v>6.7748724681709893E-2</v>
      </c>
      <c r="L3352" s="26">
        <f t="shared" si="988"/>
        <v>8.6449286178726314</v>
      </c>
      <c r="M3352" s="26">
        <f t="shared" si="989"/>
        <v>0.69415156161983693</v>
      </c>
      <c r="N3352" s="96">
        <f t="shared" si="990"/>
        <v>9</v>
      </c>
      <c r="O3352" s="26">
        <f t="shared" si="991"/>
        <v>0.63595557321424823</v>
      </c>
      <c r="P3352" s="3">
        <f>IF(L3352&gt;'Power Curve'!$C$37,0,INDEX(Ci,$N3352,1)*POWER(1-O3352,3)+INDEX(Ci,$N3352,2)*3*O3352*POWER(1-O3352,2)+INDEX(Ci,$N3352,3)*3*POWER(O3352,2)*(1-O3352)+INDEX(Ci,$N3352,4)*POWER(O3352,3))</f>
        <v>1079.443851678152</v>
      </c>
      <c r="Q3352" s="3">
        <f>MAX(0,MIN(P3352-V3352+W3352,'Power Curve'!$C$39))</f>
        <v>1079.5469504206139</v>
      </c>
      <c r="R3352" s="3">
        <f t="shared" si="992"/>
        <v>1072.8899993896487</v>
      </c>
      <c r="S3352" s="3">
        <f t="shared" si="993"/>
        <v>6.6569510309652742</v>
      </c>
      <c r="T3352" s="3">
        <f t="shared" si="994"/>
        <v>6.6569510309652742</v>
      </c>
      <c r="V3352" s="37">
        <f t="array" ref="V3352">SUM(_xlfn.NORM.DIST($AD$3:$AD$1003,$L3352,$AA3352,FALSE)*WindSpeedStep*$AE$3:$AE$1003)/AG3352</f>
        <v>1084.4482698233403</v>
      </c>
      <c r="W3352" s="37">
        <f t="array" ref="W3352">SUM(_xlfn.NORM.DIST($AD$3:$AD$1003,$L3352,$AB3352,FALSE)*WindSpeedStep*$AE$3:$AE$1003)/AH3352</f>
        <v>1084.5513685658022</v>
      </c>
      <c r="Y3352" s="1">
        <f t="shared" si="995"/>
        <v>8</v>
      </c>
      <c r="Z3352" s="99">
        <f>IF(L3352&lt;'Power Curve'!$P$28,'Power Curve'!$Q$28,IF(L3352&gt;'Power Curve'!$P$29,'Power Curve'!$Q$29,INDEX(ReferenceTurbulence,Y3352)+(L3352-INDEX(ReferenceTurbulenceWindSpeed,Y3352))*(INDEX(ReferenceTurbulence,Y3352+1)-INDEX(ReferenceTurbulence,Y3352))/(INDEX(ReferenceTurbulenceWindSpeed,Y3352+1)-INDEX(ReferenceTurbulenceWindSpeed,Y3352))))</f>
        <v>0.12012720147115395</v>
      </c>
      <c r="AA3352" s="100">
        <f t="shared" si="1001"/>
        <v>1.03849108178293</v>
      </c>
      <c r="AB3352" s="29">
        <f t="shared" si="1002"/>
        <v>1.0409604413722779</v>
      </c>
      <c r="AG3352" s="40">
        <f t="array" ref="AG3352">SUM(_xlfn.NORM.DIST($AD$3:$AD$1003,$F3352,$AA3352,FALSE)*WindSpeedStep)</f>
        <v>1.0000000000000036</v>
      </c>
      <c r="AH3352" s="40">
        <f t="array" ref="AH3352">SUM(_xlfn.NORM.DIST($AD$3:$AD$1003,$F3352,$AB3352,FALSE)*WindSpeedStep)</f>
        <v>1.0000000000000038</v>
      </c>
      <c r="AJ3352" s="47">
        <f t="shared" si="996"/>
        <v>9</v>
      </c>
      <c r="AK3352" s="83" t="b">
        <f>COUNTIF('Power Curve'!$D$2:$D$31,AJ3352)&gt;0</f>
        <v>1</v>
      </c>
      <c r="AL3352" s="83" t="b">
        <f t="shared" si="997"/>
        <v>0</v>
      </c>
      <c r="AM3352" s="83" t="b">
        <f t="shared" si="1003"/>
        <v>1</v>
      </c>
      <c r="AN3352" s="47" t="str">
        <f t="shared" si="998"/>
        <v>Outer</v>
      </c>
      <c r="AO3352" s="48" t="str">
        <f t="shared" si="999"/>
        <v>0.6-0.7</v>
      </c>
      <c r="AP3352" s="49" t="str">
        <f t="shared" si="1004"/>
        <v>9-10</v>
      </c>
      <c r="AQ3352" s="49" t="str">
        <f t="shared" si="1005"/>
        <v>Apr</v>
      </c>
      <c r="AR3352" s="48" t="str">
        <f t="shared" si="1006"/>
        <v>285-295</v>
      </c>
      <c r="AS3352" s="49" t="str">
        <f t="shared" si="1000"/>
        <v>Inner-TI</v>
      </c>
    </row>
    <row r="3353" spans="5:45" x14ac:dyDescent="0.3">
      <c r="E3353" s="15">
        <v>41004.416666666664</v>
      </c>
      <c r="F3353" s="21">
        <v>7.53</v>
      </c>
      <c r="G3353" s="21">
        <v>732.82999801635765</v>
      </c>
      <c r="H3353" s="42">
        <v>1.1942519705109378</v>
      </c>
      <c r="I3353" s="35">
        <v>289.39999999999998</v>
      </c>
      <c r="J3353" s="43">
        <v>0.14741035856573706</v>
      </c>
      <c r="K3353" s="44">
        <v>9.444289469646E-2</v>
      </c>
      <c r="L3353" s="26">
        <f t="shared" si="988"/>
        <v>7.4664633126420306</v>
      </c>
      <c r="M3353" s="26">
        <f t="shared" si="989"/>
        <v>0.51201594981959297</v>
      </c>
      <c r="N3353" s="96">
        <f t="shared" si="990"/>
        <v>8</v>
      </c>
      <c r="O3353" s="26">
        <f t="shared" si="991"/>
        <v>0.45426338475643296</v>
      </c>
      <c r="P3353" s="3">
        <f>IF(L3353&gt;'Power Curve'!$C$37,0,INDEX(Ci,$N3353,1)*POWER(1-O3353,3)+INDEX(Ci,$N3353,2)*3*O3353*POWER(1-O3353,2)+INDEX(Ci,$N3353,3)*3*POWER(O3353,2)*(1-O3353)+INDEX(Ci,$N3353,4)*POWER(O3353,3))</f>
        <v>722.39618399794801</v>
      </c>
      <c r="Q3353" s="3">
        <f>MAX(0,MIN(P3353-V3353+W3353,'Power Curve'!$C$39))</f>
        <v>733.97408121120816</v>
      </c>
      <c r="R3353" s="3">
        <f t="shared" si="992"/>
        <v>732.82999801635765</v>
      </c>
      <c r="S3353" s="3">
        <f t="shared" si="993"/>
        <v>1.1440831948505092</v>
      </c>
      <c r="T3353" s="3">
        <f t="shared" si="994"/>
        <v>1.1440831948505092</v>
      </c>
      <c r="V3353" s="37">
        <f t="array" ref="V3353">SUM(_xlfn.NORM.DIST($AD$3:$AD$1003,$L3353,$AA3353,FALSE)*WindSpeedStep*$AE$3:$AE$1003)/AG3353</f>
        <v>717.19756022424133</v>
      </c>
      <c r="W3353" s="37">
        <f t="array" ref="W3353">SUM(_xlfn.NORM.DIST($AD$3:$AD$1003,$L3353,$AB3353,FALSE)*WindSpeedStep*$AE$3:$AE$1003)/AH3353</f>
        <v>728.77545743750147</v>
      </c>
      <c r="Y3353" s="1">
        <f t="shared" si="995"/>
        <v>7</v>
      </c>
      <c r="Z3353" s="99">
        <f>IF(L3353&lt;'Power Curve'!$P$28,'Power Curve'!$Q$28,IF(L3353&gt;'Power Curve'!$P$29,'Power Curve'!$Q$29,INDEX(ReferenceTurbulence,Y3353)+(L3353-INDEX(ReferenceTurbulenceWindSpeed,Y3353))*(INDEX(ReferenceTurbulence,Y3353+1)-INDEX(ReferenceTurbulence,Y3353))/(INDEX(ReferenceTurbulenceWindSpeed,Y3353+1)-INDEX(ReferenceTurbulenceWindSpeed,Y3353))))</f>
        <v>0.11954687047897866</v>
      </c>
      <c r="AA3353" s="100">
        <f t="shared" si="1001"/>
        <v>0.89259232257246279</v>
      </c>
      <c r="AB3353" s="29">
        <f t="shared" si="1002"/>
        <v>1.1006340341344827</v>
      </c>
      <c r="AG3353" s="40">
        <f t="array" ref="AG3353">SUM(_xlfn.NORM.DIST($AD$3:$AD$1003,$F3353,$AA3353,FALSE)*WindSpeedStep)</f>
        <v>1.000000000000004</v>
      </c>
      <c r="AH3353" s="40">
        <f t="array" ref="AH3353">SUM(_xlfn.NORM.DIST($AD$3:$AD$1003,$F3353,$AB3353,FALSE)*WindSpeedStep)</f>
        <v>0.99999999999720013</v>
      </c>
      <c r="AJ3353" s="47">
        <f t="shared" si="996"/>
        <v>7</v>
      </c>
      <c r="AK3353" s="83" t="b">
        <f>COUNTIF('Power Curve'!$D$2:$D$31,AJ3353)&gt;0</f>
        <v>1</v>
      </c>
      <c r="AL3353" s="83" t="b">
        <f t="shared" si="997"/>
        <v>0</v>
      </c>
      <c r="AM3353" s="83" t="b">
        <f t="shared" si="1003"/>
        <v>1</v>
      </c>
      <c r="AN3353" s="47" t="str">
        <f t="shared" si="998"/>
        <v>Outer</v>
      </c>
      <c r="AO3353" s="48" t="str">
        <f t="shared" si="999"/>
        <v>0.5-0.6</v>
      </c>
      <c r="AP3353" s="49" t="str">
        <f t="shared" si="1004"/>
        <v>10-11</v>
      </c>
      <c r="AQ3353" s="49" t="str">
        <f t="shared" si="1005"/>
        <v>Apr</v>
      </c>
      <c r="AR3353" s="48" t="str">
        <f t="shared" si="1006"/>
        <v>285-295</v>
      </c>
      <c r="AS3353" s="49" t="str">
        <f t="shared" si="1000"/>
        <v>HWS-HTI</v>
      </c>
    </row>
    <row r="3354" spans="5:45" x14ac:dyDescent="0.3">
      <c r="E3354" s="15">
        <v>41004.423611111109</v>
      </c>
      <c r="F3354" s="21">
        <v>6.28</v>
      </c>
      <c r="G3354" s="21">
        <v>399.6900005340575</v>
      </c>
      <c r="H3354" s="42">
        <v>1.1949157146639744</v>
      </c>
      <c r="I3354" s="35">
        <v>280.89999999999998</v>
      </c>
      <c r="J3354" s="43">
        <v>0.15127388535031847</v>
      </c>
      <c r="K3354" s="44">
        <v>0.10540574670740752</v>
      </c>
      <c r="L3354" s="26">
        <f t="shared" si="988"/>
        <v>6.2281639786774843</v>
      </c>
      <c r="M3354" s="26">
        <f t="shared" si="989"/>
        <v>0.32063279599875633</v>
      </c>
      <c r="N3354" s="96">
        <f t="shared" si="990"/>
        <v>7</v>
      </c>
      <c r="O3354" s="26">
        <f t="shared" si="991"/>
        <v>0.20001759962364568</v>
      </c>
      <c r="P3354" s="3">
        <f>IF(L3354&gt;'Power Curve'!$C$37,0,INDEX(Ci,$N3354,1)*POWER(1-O3354,3)+INDEX(Ci,$N3354,2)*3*O3354*POWER(1-O3354,2)+INDEX(Ci,$N3354,3)*3*POWER(O3354,2)*(1-O3354)+INDEX(Ci,$N3354,4)*POWER(O3354,3))</f>
        <v>408.74945171309275</v>
      </c>
      <c r="Q3354" s="3">
        <f>MAX(0,MIN(P3354-V3354+W3354,'Power Curve'!$C$39))</f>
        <v>415.54935320532496</v>
      </c>
      <c r="R3354" s="3">
        <f t="shared" si="992"/>
        <v>399.6900005340575</v>
      </c>
      <c r="S3354" s="3">
        <f t="shared" si="993"/>
        <v>15.859352671267459</v>
      </c>
      <c r="T3354" s="3">
        <f t="shared" si="994"/>
        <v>15.859352671267459</v>
      </c>
      <c r="V3354" s="37">
        <f t="array" ref="V3354">SUM(_xlfn.NORM.DIST($AD$3:$AD$1003,$L3354,$AA3354,FALSE)*WindSpeedStep*$AE$3:$AE$1003)/AG3354</f>
        <v>416.81707619255337</v>
      </c>
      <c r="W3354" s="37">
        <f t="array" ref="W3354">SUM(_xlfn.NORM.DIST($AD$3:$AD$1003,$L3354,$AB3354,FALSE)*WindSpeedStep*$AE$3:$AE$1003)/AH3354</f>
        <v>423.61697768478558</v>
      </c>
      <c r="Y3354" s="1">
        <f t="shared" si="995"/>
        <v>6</v>
      </c>
      <c r="Z3354" s="99">
        <f>IF(L3354&lt;'Power Curve'!$P$28,'Power Curve'!$Q$28,IF(L3354&gt;'Power Curve'!$P$29,'Power Curve'!$Q$29,INDEX(ReferenceTurbulence,Y3354)+(L3354-INDEX(ReferenceTurbulenceWindSpeed,Y3354))*(INDEX(ReferenceTurbulence,Y3354+1)-INDEX(ReferenceTurbulence,Y3354))/(INDEX(ReferenceTurbulenceWindSpeed,Y3354+1)-INDEX(ReferenceTurbulenceWindSpeed,Y3354))))</f>
        <v>0.12121916210412659</v>
      </c>
      <c r="AA3354" s="100">
        <f t="shared" si="1001"/>
        <v>0.75497281894238799</v>
      </c>
      <c r="AB3354" s="29">
        <f t="shared" si="1002"/>
        <v>0.94215856365344108</v>
      </c>
      <c r="AG3354" s="40">
        <f t="array" ref="AG3354">SUM(_xlfn.NORM.DIST($AD$3:$AD$1003,$F3354,$AA3354,FALSE)*WindSpeedStep)</f>
        <v>1.0000000000000033</v>
      </c>
      <c r="AH3354" s="40">
        <f t="array" ref="AH3354">SUM(_xlfn.NORM.DIST($AD$3:$AD$1003,$F3354,$AB3354,FALSE)*WindSpeedStep)</f>
        <v>0.99999999999102673</v>
      </c>
      <c r="AJ3354" s="47">
        <f t="shared" si="996"/>
        <v>6</v>
      </c>
      <c r="AK3354" s="83" t="b">
        <f>COUNTIF('Power Curve'!$D$2:$D$31,AJ3354)&gt;0</f>
        <v>1</v>
      </c>
      <c r="AL3354" s="83" t="b">
        <f t="shared" si="997"/>
        <v>0</v>
      </c>
      <c r="AM3354" s="83" t="b">
        <f t="shared" si="1003"/>
        <v>1</v>
      </c>
      <c r="AN3354" s="47" t="str">
        <f t="shared" si="998"/>
        <v>Outer</v>
      </c>
      <c r="AO3354" s="48" t="str">
        <f t="shared" si="999"/>
        <v>0.3-0.4</v>
      </c>
      <c r="AP3354" s="49" t="str">
        <f t="shared" si="1004"/>
        <v>10-11</v>
      </c>
      <c r="AQ3354" s="49" t="str">
        <f t="shared" si="1005"/>
        <v>Apr</v>
      </c>
      <c r="AR3354" s="48" t="str">
        <f t="shared" si="1006"/>
        <v>275-285</v>
      </c>
      <c r="AS3354" s="49" t="str">
        <f t="shared" si="1000"/>
        <v>LWS-HTI</v>
      </c>
    </row>
    <row r="3355" spans="5:45" x14ac:dyDescent="0.3">
      <c r="E3355" s="15">
        <v>41004.430555555555</v>
      </c>
      <c r="F3355" s="21">
        <v>6.43</v>
      </c>
      <c r="G3355" s="21">
        <v>370.07000732421909</v>
      </c>
      <c r="H3355" s="42">
        <v>1.1956245220526993</v>
      </c>
      <c r="I3355" s="35">
        <v>289.3</v>
      </c>
      <c r="J3355" s="43">
        <v>9.6423017107309494E-2</v>
      </c>
      <c r="K3355" s="44">
        <v>7.3528301531142815E-2</v>
      </c>
      <c r="L3355" s="26">
        <f t="shared" si="988"/>
        <v>6.3781865091676631</v>
      </c>
      <c r="M3355" s="26">
        <f t="shared" si="989"/>
        <v>0.34381926169559979</v>
      </c>
      <c r="N3355" s="96">
        <f t="shared" si="990"/>
        <v>7</v>
      </c>
      <c r="O3355" s="26">
        <f t="shared" si="991"/>
        <v>0.35252244016780993</v>
      </c>
      <c r="P3355" s="3">
        <f>IF(L3355&gt;'Power Curve'!$C$37,0,INDEX(Ci,$N3355,1)*POWER(1-O3355,3)+INDEX(Ci,$N3355,2)*3*O3355*POWER(1-O3355,2)+INDEX(Ci,$N3355,3)*3*POWER(O3355,2)*(1-O3355)+INDEX(Ci,$N3355,4)*POWER(O3355,3))</f>
        <v>442.09432485457461</v>
      </c>
      <c r="Q3355" s="3">
        <f>MAX(0,MIN(P3355-V3355+W3355,'Power Curve'!$C$39))</f>
        <v>436.48794886951066</v>
      </c>
      <c r="R3355" s="3">
        <f t="shared" si="992"/>
        <v>370.07000732421909</v>
      </c>
      <c r="S3355" s="3">
        <f t="shared" si="993"/>
        <v>66.417941545291569</v>
      </c>
      <c r="T3355" s="3">
        <f t="shared" si="994"/>
        <v>66.417941545291569</v>
      </c>
      <c r="V3355" s="37">
        <f t="array" ref="V3355">SUM(_xlfn.NORM.DIST($AD$3:$AD$1003,$L3355,$AA3355,FALSE)*WindSpeedStep*$AE$3:$AE$1003)/AG3355</f>
        <v>448.76651306316955</v>
      </c>
      <c r="W3355" s="37">
        <f t="array" ref="W3355">SUM(_xlfn.NORM.DIST($AD$3:$AD$1003,$L3355,$AB3355,FALSE)*WindSpeedStep*$AE$3:$AE$1003)/AH3355</f>
        <v>443.16013707810561</v>
      </c>
      <c r="Y3355" s="1">
        <f t="shared" si="995"/>
        <v>6</v>
      </c>
      <c r="Z3355" s="99">
        <f>IF(L3355&lt;'Power Curve'!$P$28,'Power Curve'!$Q$28,IF(L3355&gt;'Power Curve'!$P$29,'Power Curve'!$Q$29,INDEX(ReferenceTurbulence,Y3355)+(L3355-INDEX(ReferenceTurbulenceWindSpeed,Y3355))*(INDEX(ReferenceTurbulence,Y3355+1)-INDEX(ReferenceTurbulence,Y3355))/(INDEX(ReferenceTurbulenceWindSpeed,Y3355+1)-INDEX(ReferenceTurbulenceWindSpeed,Y3355))))</f>
        <v>0.1209242619960859</v>
      </c>
      <c r="AA3355" s="100">
        <f t="shared" si="1001"/>
        <v>0.77127749649449107</v>
      </c>
      <c r="AB3355" s="29">
        <f t="shared" si="1002"/>
        <v>0.61500398688708424</v>
      </c>
      <c r="AG3355" s="40">
        <f t="array" ref="AG3355">SUM(_xlfn.NORM.DIST($AD$3:$AD$1003,$F3355,$AA3355,FALSE)*WindSpeedStep)</f>
        <v>1.0000000000000036</v>
      </c>
      <c r="AH3355" s="40">
        <f t="array" ref="AH3355">SUM(_xlfn.NORM.DIST($AD$3:$AD$1003,$F3355,$AB3355,FALSE)*WindSpeedStep)</f>
        <v>1.000000000000004</v>
      </c>
      <c r="AJ3355" s="47">
        <f t="shared" si="996"/>
        <v>6</v>
      </c>
      <c r="AK3355" s="83" t="b">
        <f>COUNTIF('Power Curve'!$D$2:$D$31,AJ3355)&gt;0</f>
        <v>1</v>
      </c>
      <c r="AL3355" s="83" t="b">
        <f t="shared" si="997"/>
        <v>0</v>
      </c>
      <c r="AM3355" s="83" t="b">
        <f t="shared" si="1003"/>
        <v>1</v>
      </c>
      <c r="AN3355" s="47" t="str">
        <f t="shared" si="998"/>
        <v>Outer</v>
      </c>
      <c r="AO3355" s="48" t="str">
        <f t="shared" si="999"/>
        <v>0.3-0.4</v>
      </c>
      <c r="AP3355" s="49" t="str">
        <f t="shared" si="1004"/>
        <v>10-11</v>
      </c>
      <c r="AQ3355" s="49" t="str">
        <f t="shared" si="1005"/>
        <v>Apr</v>
      </c>
      <c r="AR3355" s="48" t="str">
        <f t="shared" si="1006"/>
        <v>285-295</v>
      </c>
      <c r="AS3355" s="49" t="str">
        <f t="shared" si="1000"/>
        <v>LWS-LTI</v>
      </c>
    </row>
    <row r="3356" spans="5:45" x14ac:dyDescent="0.3">
      <c r="E3356" s="15">
        <v>41004.4375</v>
      </c>
      <c r="F3356" s="21">
        <v>6.16</v>
      </c>
      <c r="G3356" s="21">
        <v>357.65999603271524</v>
      </c>
      <c r="H3356" s="42">
        <v>1.1953586200995499</v>
      </c>
      <c r="I3356" s="35">
        <v>280.89999999999998</v>
      </c>
      <c r="J3356" s="43">
        <v>0.1396103896103896</v>
      </c>
      <c r="K3356" s="44">
        <v>9.5199691095397429E-2</v>
      </c>
      <c r="L3356" s="26">
        <f t="shared" si="988"/>
        <v>6.109909185612767</v>
      </c>
      <c r="M3356" s="26">
        <f t="shared" si="989"/>
        <v>0.30235613652685195</v>
      </c>
      <c r="N3356" s="96">
        <f t="shared" si="990"/>
        <v>7</v>
      </c>
      <c r="O3356" s="26">
        <f t="shared" si="991"/>
        <v>7.9806133379257321E-2</v>
      </c>
      <c r="P3356" s="3">
        <f>IF(L3356&gt;'Power Curve'!$C$37,0,INDEX(Ci,$N3356,1)*POWER(1-O3356,3)+INDEX(Ci,$N3356,2)*3*O3356*POWER(1-O3356,2)+INDEX(Ci,$N3356,3)*3*POWER(O3356,2)*(1-O3356)+INDEX(Ci,$N3356,4)*POWER(O3356,3))</f>
        <v>384.27028968278523</v>
      </c>
      <c r="Q3356" s="3">
        <f>MAX(0,MIN(P3356-V3356+W3356,'Power Curve'!$C$39))</f>
        <v>387.81437576663018</v>
      </c>
      <c r="R3356" s="3">
        <f t="shared" si="992"/>
        <v>357.65999603271524</v>
      </c>
      <c r="S3356" s="3">
        <f t="shared" si="993"/>
        <v>30.154379733914936</v>
      </c>
      <c r="T3356" s="3">
        <f t="shared" si="994"/>
        <v>30.154379733914936</v>
      </c>
      <c r="V3356" s="37">
        <f t="array" ref="V3356">SUM(_xlfn.NORM.DIST($AD$3:$AD$1003,$L3356,$AA3356,FALSE)*WindSpeedStep*$AE$3:$AE$1003)/AG3356</f>
        <v>392.42749715979051</v>
      </c>
      <c r="W3356" s="37">
        <f t="array" ref="W3356">SUM(_xlfn.NORM.DIST($AD$3:$AD$1003,$L3356,$AB3356,FALSE)*WindSpeedStep*$AE$3:$AE$1003)/AH3356</f>
        <v>395.97158324363545</v>
      </c>
      <c r="Y3356" s="1">
        <f t="shared" si="995"/>
        <v>6</v>
      </c>
      <c r="Z3356" s="99">
        <f>IF(L3356&lt;'Power Curve'!$P$28,'Power Curve'!$Q$28,IF(L3356&gt;'Power Curve'!$P$29,'Power Curve'!$Q$29,INDEX(ReferenceTurbulence,Y3356)+(L3356-INDEX(ReferenceTurbulenceWindSpeed,Y3356))*(INDEX(ReferenceTurbulence,Y3356+1)-INDEX(ReferenceTurbulence,Y3356))/(INDEX(ReferenceTurbulenceWindSpeed,Y3356+1)-INDEX(ReferenceTurbulenceWindSpeed,Y3356))))</f>
        <v>0.12145161619710296</v>
      </c>
      <c r="AA3356" s="100">
        <f t="shared" si="1001"/>
        <v>0.74205834541019566</v>
      </c>
      <c r="AB3356" s="29">
        <f t="shared" si="1002"/>
        <v>0.85300680188749667</v>
      </c>
      <c r="AG3356" s="40">
        <f t="array" ref="AG3356">SUM(_xlfn.NORM.DIST($AD$3:$AD$1003,$F3356,$AA3356,FALSE)*WindSpeedStep)</f>
        <v>1.0000000000000036</v>
      </c>
      <c r="AH3356" s="40">
        <f t="array" ref="AH3356">SUM(_xlfn.NORM.DIST($AD$3:$AD$1003,$F3356,$AB3356,FALSE)*WindSpeedStep)</f>
        <v>0.99999999999984146</v>
      </c>
      <c r="AJ3356" s="47">
        <f t="shared" si="996"/>
        <v>6</v>
      </c>
      <c r="AK3356" s="83" t="b">
        <f>COUNTIF('Power Curve'!$D$2:$D$31,AJ3356)&gt;0</f>
        <v>1</v>
      </c>
      <c r="AL3356" s="83" t="b">
        <f t="shared" si="997"/>
        <v>0</v>
      </c>
      <c r="AM3356" s="83" t="b">
        <f t="shared" si="1003"/>
        <v>1</v>
      </c>
      <c r="AN3356" s="47" t="str">
        <f t="shared" si="998"/>
        <v>Outer</v>
      </c>
      <c r="AO3356" s="48" t="str">
        <f t="shared" si="999"/>
        <v>0.3-0.4</v>
      </c>
      <c r="AP3356" s="49" t="str">
        <f t="shared" si="1004"/>
        <v>10-11</v>
      </c>
      <c r="AQ3356" s="49" t="str">
        <f t="shared" si="1005"/>
        <v>Apr</v>
      </c>
      <c r="AR3356" s="48" t="str">
        <f t="shared" si="1006"/>
        <v>275-285</v>
      </c>
      <c r="AS3356" s="49" t="str">
        <f t="shared" si="1000"/>
        <v>Inner-TI</v>
      </c>
    </row>
    <row r="3357" spans="5:45" x14ac:dyDescent="0.3">
      <c r="E3357" s="15">
        <v>41004.444444444445</v>
      </c>
      <c r="F3357" s="21">
        <v>6.38</v>
      </c>
      <c r="G3357" s="21">
        <v>427.91998672485391</v>
      </c>
      <c r="H3357" s="42">
        <v>1.1944160036396259</v>
      </c>
      <c r="I3357" s="35">
        <v>283.8</v>
      </c>
      <c r="J3357" s="43">
        <v>0.11912225705329153</v>
      </c>
      <c r="K3357" s="44">
        <v>0.10060115292126995</v>
      </c>
      <c r="L3357" s="26">
        <f t="shared" si="988"/>
        <v>6.3264564151612728</v>
      </c>
      <c r="M3357" s="26">
        <f t="shared" si="989"/>
        <v>0.33582420891083042</v>
      </c>
      <c r="N3357" s="96">
        <f t="shared" si="990"/>
        <v>7</v>
      </c>
      <c r="O3357" s="26">
        <f t="shared" si="991"/>
        <v>0.29993640717661441</v>
      </c>
      <c r="P3357" s="3">
        <f>IF(L3357&gt;'Power Curve'!$C$37,0,INDEX(Ci,$N3357,1)*POWER(1-O3357,3)+INDEX(Ci,$N3357,2)*3*O3357*POWER(1-O3357,2)+INDEX(Ci,$N3357,3)*3*POWER(O3357,2)*(1-O3357)+INDEX(Ci,$N3357,4)*POWER(O3357,3))</f>
        <v>430.336003245082</v>
      </c>
      <c r="Q3357" s="3">
        <f>MAX(0,MIN(P3357-V3357+W3357,'Power Curve'!$C$39))</f>
        <v>429.9025176094911</v>
      </c>
      <c r="R3357" s="3">
        <f t="shared" si="992"/>
        <v>427.91998672485391</v>
      </c>
      <c r="S3357" s="3">
        <f t="shared" si="993"/>
        <v>1.9825308846371854</v>
      </c>
      <c r="T3357" s="3">
        <f t="shared" si="994"/>
        <v>1.9825308846371854</v>
      </c>
      <c r="V3357" s="37">
        <f t="array" ref="V3357">SUM(_xlfn.NORM.DIST($AD$3:$AD$1003,$L3357,$AA3357,FALSE)*WindSpeedStep*$AE$3:$AE$1003)/AG3357</f>
        <v>437.61930927070932</v>
      </c>
      <c r="W3357" s="37">
        <f t="array" ref="W3357">SUM(_xlfn.NORM.DIST($AD$3:$AD$1003,$L3357,$AB3357,FALSE)*WindSpeedStep*$AE$3:$AE$1003)/AH3357</f>
        <v>437.18582363511842</v>
      </c>
      <c r="Y3357" s="1">
        <f t="shared" si="995"/>
        <v>6</v>
      </c>
      <c r="Z3357" s="99">
        <f>IF(L3357&lt;'Power Curve'!$P$28,'Power Curve'!$Q$28,IF(L3357&gt;'Power Curve'!$P$29,'Power Curve'!$Q$29,INDEX(ReferenceTurbulence,Y3357)+(L3357-INDEX(ReferenceTurbulenceWindSpeed,Y3357))*(INDEX(ReferenceTurbulence,Y3357+1)-INDEX(ReferenceTurbulence,Y3357))/(INDEX(ReferenceTurbulenceWindSpeed,Y3357+1)-INDEX(ReferenceTurbulenceWindSpeed,Y3357))))</f>
        <v>0.12102594812457337</v>
      </c>
      <c r="AA3357" s="100">
        <f t="shared" si="1001"/>
        <v>0.76566538591368261</v>
      </c>
      <c r="AB3357" s="29">
        <f t="shared" si="1002"/>
        <v>0.75362176732328634</v>
      </c>
      <c r="AG3357" s="40">
        <f t="array" ref="AG3357">SUM(_xlfn.NORM.DIST($AD$3:$AD$1003,$F3357,$AA3357,FALSE)*WindSpeedStep)</f>
        <v>1.0000000000000033</v>
      </c>
      <c r="AH3357" s="40">
        <f t="array" ref="AH3357">SUM(_xlfn.NORM.DIST($AD$3:$AD$1003,$F3357,$AB3357,FALSE)*WindSpeedStep)</f>
        <v>1.0000000000000036</v>
      </c>
      <c r="AJ3357" s="47">
        <f t="shared" si="996"/>
        <v>6</v>
      </c>
      <c r="AK3357" s="83" t="b">
        <f>COUNTIF('Power Curve'!$D$2:$D$31,AJ3357)&gt;0</f>
        <v>1</v>
      </c>
      <c r="AL3357" s="83" t="b">
        <f t="shared" si="997"/>
        <v>0</v>
      </c>
      <c r="AM3357" s="83" t="b">
        <f t="shared" si="1003"/>
        <v>1</v>
      </c>
      <c r="AN3357" s="47" t="str">
        <f t="shared" si="998"/>
        <v>Inner</v>
      </c>
      <c r="AO3357" s="48" t="str">
        <f t="shared" si="999"/>
        <v>0.3-0.4</v>
      </c>
      <c r="AP3357" s="49" t="str">
        <f t="shared" si="1004"/>
        <v>10-11</v>
      </c>
      <c r="AQ3357" s="49" t="str">
        <f t="shared" si="1005"/>
        <v>Apr</v>
      </c>
      <c r="AR3357" s="48" t="str">
        <f t="shared" si="1006"/>
        <v>275-285</v>
      </c>
      <c r="AS3357" s="49" t="str">
        <f t="shared" si="1000"/>
        <v>Inner-TI</v>
      </c>
    </row>
    <row r="3358" spans="5:45" x14ac:dyDescent="0.3">
      <c r="E3358" s="15">
        <v>41004.451388888891</v>
      </c>
      <c r="F3358" s="21">
        <v>6.7</v>
      </c>
      <c r="G3358" s="21">
        <v>526.81997489929245</v>
      </c>
      <c r="H3358" s="42">
        <v>1.1945487655734408</v>
      </c>
      <c r="I3358" s="35">
        <v>286.89999999999998</v>
      </c>
      <c r="J3358" s="43">
        <v>0.13582089552238807</v>
      </c>
      <c r="K3358" s="44">
        <v>0.121055443692583</v>
      </c>
      <c r="L3358" s="26">
        <f t="shared" si="988"/>
        <v>6.6440169909094173</v>
      </c>
      <c r="M3358" s="26">
        <f t="shared" si="989"/>
        <v>0.38490421957453691</v>
      </c>
      <c r="N3358" s="96">
        <f t="shared" si="990"/>
        <v>7</v>
      </c>
      <c r="O3358" s="26">
        <f t="shared" si="991"/>
        <v>0.62275141909080289</v>
      </c>
      <c r="P3358" s="3">
        <f>IF(L3358&gt;'Power Curve'!$C$37,0,INDEX(Ci,$N3358,1)*POWER(1-O3358,3)+INDEX(Ci,$N3358,2)*3*O3358*POWER(1-O3358,2)+INDEX(Ci,$N3358,3)*3*POWER(O3358,2)*(1-O3358)+INDEX(Ci,$N3358,4)*POWER(O3358,3))</f>
        <v>505.92535966333185</v>
      </c>
      <c r="Q3358" s="3">
        <f>MAX(0,MIN(P3358-V3358+W3358,'Power Curve'!$C$39))</f>
        <v>510.33261412217144</v>
      </c>
      <c r="R3358" s="3">
        <f t="shared" si="992"/>
        <v>526.81997489929245</v>
      </c>
      <c r="S3358" s="3">
        <f t="shared" si="993"/>
        <v>-16.487360777121012</v>
      </c>
      <c r="T3358" s="3">
        <f t="shared" si="994"/>
        <v>16.487360777121012</v>
      </c>
      <c r="V3358" s="37">
        <f t="array" ref="V3358">SUM(_xlfn.NORM.DIST($AD$3:$AD$1003,$L3358,$AA3358,FALSE)*WindSpeedStep*$AE$3:$AE$1003)/AG3358</f>
        <v>508.2825234671144</v>
      </c>
      <c r="W3358" s="37">
        <f t="array" ref="W3358">SUM(_xlfn.NORM.DIST($AD$3:$AD$1003,$L3358,$AB3358,FALSE)*WindSpeedStep*$AE$3:$AE$1003)/AH3358</f>
        <v>512.68977792595399</v>
      </c>
      <c r="Y3358" s="1">
        <f t="shared" si="995"/>
        <v>6</v>
      </c>
      <c r="Z3358" s="99">
        <f>IF(L3358&lt;'Power Curve'!$P$28,'Power Curve'!$Q$28,IF(L3358&gt;'Power Curve'!$P$29,'Power Curve'!$Q$29,INDEX(ReferenceTurbulence,Y3358)+(L3358-INDEX(ReferenceTurbulenceWindSpeed,Y3358))*(INDEX(ReferenceTurbulence,Y3358+1)-INDEX(ReferenceTurbulence,Y3358))/(INDEX(ReferenceTurbulenceWindSpeed,Y3358+1)-INDEX(ReferenceTurbulenceWindSpeed,Y3358))))</f>
        <v>0.12040171756539265</v>
      </c>
      <c r="AA3358" s="100">
        <f t="shared" si="1001"/>
        <v>0.79995105723914561</v>
      </c>
      <c r="AB3358" s="29">
        <f t="shared" si="1002"/>
        <v>0.90239633757127913</v>
      </c>
      <c r="AG3358" s="40">
        <f t="array" ref="AG3358">SUM(_xlfn.NORM.DIST($AD$3:$AD$1003,$F3358,$AA3358,FALSE)*WindSpeedStep)</f>
        <v>1.0000000000000036</v>
      </c>
      <c r="AH3358" s="40">
        <f t="array" ref="AH3358">SUM(_xlfn.NORM.DIST($AD$3:$AD$1003,$F3358,$AB3358,FALSE)*WindSpeedStep)</f>
        <v>0.99999999999996725</v>
      </c>
      <c r="AJ3358" s="47">
        <f t="shared" si="996"/>
        <v>7</v>
      </c>
      <c r="AK3358" s="83" t="b">
        <f>COUNTIF('Power Curve'!$D$2:$D$31,AJ3358)&gt;0</f>
        <v>1</v>
      </c>
      <c r="AL3358" s="83" t="b">
        <f t="shared" si="997"/>
        <v>0</v>
      </c>
      <c r="AM3358" s="83" t="b">
        <f t="shared" si="1003"/>
        <v>1</v>
      </c>
      <c r="AN3358" s="47" t="str">
        <f t="shared" si="998"/>
        <v>Inner</v>
      </c>
      <c r="AO3358" s="48" t="str">
        <f t="shared" si="999"/>
        <v>0.3-0.4</v>
      </c>
      <c r="AP3358" s="49" t="str">
        <f t="shared" si="1004"/>
        <v>10-11</v>
      </c>
      <c r="AQ3358" s="49" t="str">
        <f t="shared" si="1005"/>
        <v>Apr</v>
      </c>
      <c r="AR3358" s="48" t="str">
        <f t="shared" si="1006"/>
        <v>285-295</v>
      </c>
      <c r="AS3358" s="49" t="str">
        <f t="shared" si="1000"/>
        <v>Inner-TI</v>
      </c>
    </row>
    <row r="3359" spans="5:45" x14ac:dyDescent="0.3">
      <c r="E3359" s="15">
        <v>41004.458333333336</v>
      </c>
      <c r="F3359" s="21">
        <v>6.64</v>
      </c>
      <c r="G3359" s="21">
        <v>535.10001945495605</v>
      </c>
      <c r="H3359" s="42">
        <v>1.1954789271900166</v>
      </c>
      <c r="I3359" s="35">
        <v>295.89999999999998</v>
      </c>
      <c r="J3359" s="43">
        <v>0.12349397590361445</v>
      </c>
      <c r="K3359" s="44">
        <v>-2.4137773331937215E-2</v>
      </c>
      <c r="L3359" s="26">
        <f t="shared" si="988"/>
        <v>6.5862269477915865</v>
      </c>
      <c r="M3359" s="26">
        <f t="shared" si="989"/>
        <v>0.37597258211986534</v>
      </c>
      <c r="N3359" s="96">
        <f t="shared" si="990"/>
        <v>7</v>
      </c>
      <c r="O3359" s="26">
        <f t="shared" si="991"/>
        <v>0.56400516756492203</v>
      </c>
      <c r="P3359" s="3">
        <f>IF(L3359&gt;'Power Curve'!$C$37,0,INDEX(Ci,$N3359,1)*POWER(1-O3359,3)+INDEX(Ci,$N3359,2)*3*O3359*POWER(1-O3359,2)+INDEX(Ci,$N3359,3)*3*POWER(O3359,2)*(1-O3359)+INDEX(Ci,$N3359,4)*POWER(O3359,3))</f>
        <v>491.6451875386424</v>
      </c>
      <c r="Q3359" s="3">
        <f>MAX(0,MIN(P3359-V3359+W3359,'Power Curve'!$C$39))</f>
        <v>492.4493935252284</v>
      </c>
      <c r="R3359" s="3">
        <f t="shared" si="992"/>
        <v>535.10001945495605</v>
      </c>
      <c r="S3359" s="3">
        <f t="shared" si="993"/>
        <v>-42.650625929727653</v>
      </c>
      <c r="T3359" s="3">
        <f t="shared" si="994"/>
        <v>42.650625929727653</v>
      </c>
      <c r="V3359" s="37">
        <f t="array" ref="V3359">SUM(_xlfn.NORM.DIST($AD$3:$AD$1003,$L3359,$AA3359,FALSE)*WindSpeedStep*$AE$3:$AE$1003)/AG3359</f>
        <v>495.02200320849698</v>
      </c>
      <c r="W3359" s="37">
        <f t="array" ref="W3359">SUM(_xlfn.NORM.DIST($AD$3:$AD$1003,$L3359,$AB3359,FALSE)*WindSpeedStep*$AE$3:$AE$1003)/AH3359</f>
        <v>495.82620919508298</v>
      </c>
      <c r="Y3359" s="1">
        <f t="shared" si="995"/>
        <v>6</v>
      </c>
      <c r="Z3359" s="99">
        <f>IF(L3359&lt;'Power Curve'!$P$28,'Power Curve'!$Q$28,IF(L3359&gt;'Power Curve'!$P$29,'Power Curve'!$Q$29,INDEX(ReferenceTurbulence,Y3359)+(L3359-INDEX(ReferenceTurbulenceWindSpeed,Y3359))*(INDEX(ReferenceTurbulence,Y3359+1)-INDEX(ReferenceTurbulence,Y3359))/(INDEX(ReferenceTurbulenceWindSpeed,Y3359+1)-INDEX(ReferenceTurbulenceWindSpeed,Y3359))))</f>
        <v>0.12051531576896542</v>
      </c>
      <c r="AA3359" s="100">
        <f t="shared" si="1001"/>
        <v>0.79374122033917238</v>
      </c>
      <c r="AB3359" s="29">
        <f t="shared" si="1002"/>
        <v>0.81335935198631037</v>
      </c>
      <c r="AG3359" s="40">
        <f t="array" ref="AG3359">SUM(_xlfn.NORM.DIST($AD$3:$AD$1003,$F3359,$AA3359,FALSE)*WindSpeedStep)</f>
        <v>1.0000000000000033</v>
      </c>
      <c r="AH3359" s="40">
        <f t="array" ref="AH3359">SUM(_xlfn.NORM.DIST($AD$3:$AD$1003,$F3359,$AB3359,FALSE)*WindSpeedStep)</f>
        <v>1.0000000000000038</v>
      </c>
      <c r="AJ3359" s="47">
        <f t="shared" si="996"/>
        <v>7</v>
      </c>
      <c r="AK3359" s="83" t="b">
        <f>COUNTIF('Power Curve'!$D$2:$D$31,AJ3359)&gt;0</f>
        <v>1</v>
      </c>
      <c r="AL3359" s="83" t="b">
        <f t="shared" si="997"/>
        <v>0</v>
      </c>
      <c r="AM3359" s="83" t="b">
        <f t="shared" si="1003"/>
        <v>1</v>
      </c>
      <c r="AN3359" s="47" t="str">
        <f t="shared" si="998"/>
        <v>Outer</v>
      </c>
      <c r="AO3359" s="48" t="str">
        <f t="shared" si="999"/>
        <v>0.3-0.4</v>
      </c>
      <c r="AP3359" s="49" t="str">
        <f t="shared" si="1004"/>
        <v>11-12</v>
      </c>
      <c r="AQ3359" s="49" t="str">
        <f t="shared" si="1005"/>
        <v>Apr</v>
      </c>
      <c r="AR3359" s="48" t="str">
        <f t="shared" si="1006"/>
        <v>295-305</v>
      </c>
      <c r="AS3359" s="49" t="str">
        <f t="shared" si="1000"/>
        <v>Inner-TI</v>
      </c>
    </row>
    <row r="3360" spans="5:45" x14ac:dyDescent="0.3">
      <c r="E3360" s="15">
        <v>41004.465277777781</v>
      </c>
      <c r="F3360" s="21">
        <v>6.86</v>
      </c>
      <c r="G3360" s="21">
        <v>594.80999755859398</v>
      </c>
      <c r="H3360" s="42">
        <v>1.1974325420333063</v>
      </c>
      <c r="I3360" s="35">
        <v>282.7</v>
      </c>
      <c r="J3360" s="43">
        <v>0.13556851311953352</v>
      </c>
      <c r="K3360" s="44">
        <v>4.4665031480222862E-2</v>
      </c>
      <c r="L3360" s="26">
        <f t="shared" si="988"/>
        <v>6.8081498316325719</v>
      </c>
      <c r="M3360" s="26">
        <f t="shared" si="989"/>
        <v>0.41027147920359663</v>
      </c>
      <c r="N3360" s="96">
        <f t="shared" si="990"/>
        <v>7</v>
      </c>
      <c r="O3360" s="26">
        <f t="shared" si="991"/>
        <v>0.78960004256595528</v>
      </c>
      <c r="P3360" s="3">
        <f>IF(L3360&gt;'Power Curve'!$C$37,0,INDEX(Ci,$N3360,1)*POWER(1-O3360,3)+INDEX(Ci,$N3360,2)*3*O3360*POWER(1-O3360,2)+INDEX(Ci,$N3360,3)*3*POWER(O3360,2)*(1-O3360)+INDEX(Ci,$N3360,4)*POWER(O3360,3))</f>
        <v>547.29701776148386</v>
      </c>
      <c r="Q3360" s="3">
        <f>MAX(0,MIN(P3360-V3360+W3360,'Power Curve'!$C$39))</f>
        <v>552.07236650194704</v>
      </c>
      <c r="R3360" s="3">
        <f t="shared" si="992"/>
        <v>594.80999755859398</v>
      </c>
      <c r="S3360" s="3">
        <f t="shared" si="993"/>
        <v>-42.737631056646933</v>
      </c>
      <c r="T3360" s="3">
        <f t="shared" si="994"/>
        <v>42.737631056646933</v>
      </c>
      <c r="V3360" s="37">
        <f t="array" ref="V3360">SUM(_xlfn.NORM.DIST($AD$3:$AD$1003,$L3360,$AA3360,FALSE)*WindSpeedStep*$AE$3:$AE$1003)/AG3360</f>
        <v>546.93283513201993</v>
      </c>
      <c r="W3360" s="37">
        <f t="array" ref="W3360">SUM(_xlfn.NORM.DIST($AD$3:$AD$1003,$L3360,$AB3360,FALSE)*WindSpeedStep*$AE$3:$AE$1003)/AH3360</f>
        <v>551.70818387248312</v>
      </c>
      <c r="Y3360" s="1">
        <f t="shared" si="995"/>
        <v>6</v>
      </c>
      <c r="Z3360" s="99">
        <f>IF(L3360&lt;'Power Curve'!$P$28,'Power Curve'!$Q$28,IF(L3360&gt;'Power Curve'!$P$29,'Power Curve'!$Q$29,INDEX(ReferenceTurbulence,Y3360)+(L3360-INDEX(ReferenceTurbulenceWindSpeed,Y3360))*(INDEX(ReferenceTurbulence,Y3360+1)-INDEX(ReferenceTurbulence,Y3360))/(INDEX(ReferenceTurbulenceWindSpeed,Y3360+1)-INDEX(ReferenceTurbulenceWindSpeed,Y3360))))</f>
        <v>0.12007908074341576</v>
      </c>
      <c r="AA3360" s="100">
        <f t="shared" si="1001"/>
        <v>0.81751637334588001</v>
      </c>
      <c r="AB3360" s="29">
        <f t="shared" si="1002"/>
        <v>0.92297074976943028</v>
      </c>
      <c r="AG3360" s="40">
        <f t="array" ref="AG3360">SUM(_xlfn.NORM.DIST($AD$3:$AD$1003,$F3360,$AA3360,FALSE)*WindSpeedStep)</f>
        <v>1.0000000000000038</v>
      </c>
      <c r="AH3360" s="40">
        <f t="array" ref="AH3360">SUM(_xlfn.NORM.DIST($AD$3:$AD$1003,$F3360,$AB3360,FALSE)*WindSpeedStep)</f>
        <v>0.99999999999996902</v>
      </c>
      <c r="AJ3360" s="47">
        <f t="shared" si="996"/>
        <v>7</v>
      </c>
      <c r="AK3360" s="83" t="b">
        <f>COUNTIF('Power Curve'!$D$2:$D$31,AJ3360)&gt;0</f>
        <v>1</v>
      </c>
      <c r="AL3360" s="83" t="b">
        <f t="shared" si="997"/>
        <v>0</v>
      </c>
      <c r="AM3360" s="83" t="b">
        <f t="shared" si="1003"/>
        <v>1</v>
      </c>
      <c r="AN3360" s="47" t="str">
        <f t="shared" si="998"/>
        <v>Outer</v>
      </c>
      <c r="AO3360" s="48" t="str">
        <f t="shared" si="999"/>
        <v>0.4-0.5</v>
      </c>
      <c r="AP3360" s="49" t="str">
        <f t="shared" si="1004"/>
        <v>11-12</v>
      </c>
      <c r="AQ3360" s="49" t="str">
        <f t="shared" si="1005"/>
        <v>Apr</v>
      </c>
      <c r="AR3360" s="48" t="str">
        <f t="shared" si="1006"/>
        <v>275-285</v>
      </c>
      <c r="AS3360" s="49" t="str">
        <f t="shared" si="1000"/>
        <v>Inner-TI</v>
      </c>
    </row>
    <row r="3361" spans="5:45" x14ac:dyDescent="0.3">
      <c r="E3361" s="15">
        <v>41004.472222222219</v>
      </c>
      <c r="F3361" s="21">
        <v>6.08</v>
      </c>
      <c r="G3361" s="21">
        <v>338.84998703002981</v>
      </c>
      <c r="H3361" s="42">
        <v>1.1989019479813288</v>
      </c>
      <c r="I3361" s="35">
        <v>278.5</v>
      </c>
      <c r="J3361" s="43">
        <v>7.8947368421052627E-2</v>
      </c>
      <c r="K3361" s="44">
        <v>0.10527764301412185</v>
      </c>
      <c r="L3361" s="26">
        <f t="shared" si="988"/>
        <v>6.0365125098623</v>
      </c>
      <c r="M3361" s="26">
        <f t="shared" si="989"/>
        <v>0.29101244368958207</v>
      </c>
      <c r="N3361" s="96">
        <f t="shared" si="990"/>
        <v>7</v>
      </c>
      <c r="O3361" s="26">
        <f t="shared" si="991"/>
        <v>5.1950180006278554E-3</v>
      </c>
      <c r="P3361" s="3">
        <f>IF(L3361&gt;'Power Curve'!$C$37,0,INDEX(Ci,$N3361,1)*POWER(1-O3361,3)+INDEX(Ci,$N3361,2)*3*O3361*POWER(1-O3361,2)+INDEX(Ci,$N3361,3)*3*POWER(O3361,2)*(1-O3361)+INDEX(Ci,$N3361,4)*POWER(O3361,3))</f>
        <v>370.00275647982949</v>
      </c>
      <c r="Q3361" s="3">
        <f>MAX(0,MIN(P3361-V3361+W3361,'Power Curve'!$C$39))</f>
        <v>363.02876054680149</v>
      </c>
      <c r="R3361" s="3">
        <f t="shared" si="992"/>
        <v>338.84998703002981</v>
      </c>
      <c r="S3361" s="3">
        <f t="shared" si="993"/>
        <v>24.178773516771685</v>
      </c>
      <c r="T3361" s="3">
        <f t="shared" si="994"/>
        <v>24.178773516771685</v>
      </c>
      <c r="V3361" s="37">
        <f t="array" ref="V3361">SUM(_xlfn.NORM.DIST($AD$3:$AD$1003,$L3361,$AA3361,FALSE)*WindSpeedStep*$AE$3:$AE$1003)/AG3361</f>
        <v>377.62454168214134</v>
      </c>
      <c r="W3361" s="37">
        <f t="array" ref="W3361">SUM(_xlfn.NORM.DIST($AD$3:$AD$1003,$L3361,$AB3361,FALSE)*WindSpeedStep*$AE$3:$AE$1003)/AH3361</f>
        <v>370.65054574911335</v>
      </c>
      <c r="Y3361" s="1">
        <f t="shared" si="995"/>
        <v>6</v>
      </c>
      <c r="Z3361" s="99">
        <f>IF(L3361&lt;'Power Curve'!$P$28,'Power Curve'!$Q$28,IF(L3361&gt;'Power Curve'!$P$29,'Power Curve'!$Q$29,INDEX(ReferenceTurbulence,Y3361)+(L3361-INDEX(ReferenceTurbulenceWindSpeed,Y3361))*(INDEX(ReferenceTurbulence,Y3361+1)-INDEX(ReferenceTurbulence,Y3361))/(INDEX(ReferenceTurbulenceWindSpeed,Y3361+1)-INDEX(ReferenceTurbulenceWindSpeed,Y3361))))</f>
        <v>0.12159589244373017</v>
      </c>
      <c r="AA3361" s="100">
        <f t="shared" si="1001"/>
        <v>0.73401512588444795</v>
      </c>
      <c r="AB3361" s="29">
        <f t="shared" si="1002"/>
        <v>0.4765667770943921</v>
      </c>
      <c r="AG3361" s="40">
        <f t="array" ref="AG3361">SUM(_xlfn.NORM.DIST($AD$3:$AD$1003,$F3361,$AA3361,FALSE)*WindSpeedStep)</f>
        <v>1.0000000000000036</v>
      </c>
      <c r="AH3361" s="40">
        <f t="array" ref="AH3361">SUM(_xlfn.NORM.DIST($AD$3:$AD$1003,$F3361,$AB3361,FALSE)*WindSpeedStep)</f>
        <v>1.0000000000000038</v>
      </c>
      <c r="AJ3361" s="47">
        <f t="shared" si="996"/>
        <v>6</v>
      </c>
      <c r="AK3361" s="83" t="b">
        <f>COUNTIF('Power Curve'!$D$2:$D$31,AJ3361)&gt;0</f>
        <v>1</v>
      </c>
      <c r="AL3361" s="83" t="b">
        <f t="shared" si="997"/>
        <v>0</v>
      </c>
      <c r="AM3361" s="83" t="b">
        <f t="shared" si="1003"/>
        <v>1</v>
      </c>
      <c r="AN3361" s="47" t="str">
        <f t="shared" si="998"/>
        <v>Outer</v>
      </c>
      <c r="AO3361" s="48" t="str">
        <f t="shared" si="999"/>
        <v>0.2-0.3</v>
      </c>
      <c r="AP3361" s="49" t="str">
        <f t="shared" si="1004"/>
        <v>11-12</v>
      </c>
      <c r="AQ3361" s="49" t="str">
        <f t="shared" si="1005"/>
        <v>Apr</v>
      </c>
      <c r="AR3361" s="48" t="str">
        <f t="shared" si="1006"/>
        <v>275-285</v>
      </c>
      <c r="AS3361" s="49" t="str">
        <f t="shared" si="1000"/>
        <v>LWS-LTI</v>
      </c>
    </row>
    <row r="3362" spans="5:45" x14ac:dyDescent="0.3">
      <c r="E3362" s="15">
        <v>41004.479166666664</v>
      </c>
      <c r="F3362" s="21">
        <v>5.65</v>
      </c>
      <c r="G3362" s="21">
        <v>322.88001251220669</v>
      </c>
      <c r="H3362" s="42">
        <v>1.1989019479813288</v>
      </c>
      <c r="I3362" s="35">
        <v>270.60000000000002</v>
      </c>
      <c r="J3362" s="43">
        <v>0.15221238938053097</v>
      </c>
      <c r="K3362" s="44">
        <v>0.20186910637011579</v>
      </c>
      <c r="L3362" s="26">
        <f t="shared" si="988"/>
        <v>5.6095881053819072</v>
      </c>
      <c r="M3362" s="26">
        <f t="shared" si="989"/>
        <v>0.2250299007522866</v>
      </c>
      <c r="N3362" s="96">
        <f t="shared" si="990"/>
        <v>6</v>
      </c>
      <c r="O3362" s="26">
        <f t="shared" si="991"/>
        <v>0.57957055222749321</v>
      </c>
      <c r="P3362" s="3">
        <f>IF(L3362&gt;'Power Curve'!$C$37,0,INDEX(Ci,$N3362,1)*POWER(1-O3362,3)+INDEX(Ci,$N3362,2)*3*O3362*POWER(1-O3362,2)+INDEX(Ci,$N3362,3)*3*POWER(O3362,2)*(1-O3362)+INDEX(Ci,$N3362,4)*POWER(O3362,3))</f>
        <v>298.13755487510571</v>
      </c>
      <c r="Q3362" s="3">
        <f>MAX(0,MIN(P3362-V3362+W3362,'Power Curve'!$C$39))</f>
        <v>301.4790588450856</v>
      </c>
      <c r="R3362" s="3">
        <f t="shared" si="992"/>
        <v>322.88001251220669</v>
      </c>
      <c r="S3362" s="3">
        <f t="shared" si="993"/>
        <v>-21.400953667121087</v>
      </c>
      <c r="T3362" s="3">
        <f t="shared" si="994"/>
        <v>21.400953667121087</v>
      </c>
      <c r="V3362" s="37">
        <f t="array" ref="V3362">SUM(_xlfn.NORM.DIST($AD$3:$AD$1003,$L3362,$AA3362,FALSE)*WindSpeedStep*$AE$3:$AE$1003)/AG3362</f>
        <v>295.67389857474484</v>
      </c>
      <c r="W3362" s="37">
        <f t="array" ref="W3362">SUM(_xlfn.NORM.DIST($AD$3:$AD$1003,$L3362,$AB3362,FALSE)*WindSpeedStep*$AE$3:$AE$1003)/AH3362</f>
        <v>299.01540254472474</v>
      </c>
      <c r="Y3362" s="1">
        <f t="shared" si="995"/>
        <v>5</v>
      </c>
      <c r="Z3362" s="99">
        <f>IF(L3362&lt;'Power Curve'!$P$28,'Power Curve'!$Q$28,IF(L3362&gt;'Power Curve'!$P$29,'Power Curve'!$Q$29,INDEX(ReferenceTurbulence,Y3362)+(L3362-INDEX(ReferenceTurbulenceWindSpeed,Y3362))*(INDEX(ReferenceTurbulence,Y3362+1)-INDEX(ReferenceTurbulence,Y3362))/(INDEX(ReferenceTurbulenceWindSpeed,Y3362+1)-INDEX(ReferenceTurbulenceWindSpeed,Y3362))))</f>
        <v>0.1199934696711545</v>
      </c>
      <c r="AA3362" s="100">
        <f t="shared" si="1001"/>
        <v>0.67311394019081294</v>
      </c>
      <c r="AB3362" s="29">
        <f t="shared" si="1002"/>
        <v>0.85384880896078585</v>
      </c>
      <c r="AG3362" s="40">
        <f t="array" ref="AG3362">SUM(_xlfn.NORM.DIST($AD$3:$AD$1003,$F3362,$AA3362,FALSE)*WindSpeedStep)</f>
        <v>1.0000000000000033</v>
      </c>
      <c r="AH3362" s="40">
        <f t="array" ref="AH3362">SUM(_xlfn.NORM.DIST($AD$3:$AD$1003,$F3362,$AB3362,FALSE)*WindSpeedStep)</f>
        <v>0.99999999998801159</v>
      </c>
      <c r="AJ3362" s="47">
        <f t="shared" si="996"/>
        <v>6</v>
      </c>
      <c r="AK3362" s="83" t="b">
        <f>COUNTIF('Power Curve'!$D$2:$D$31,AJ3362)&gt;0</f>
        <v>1</v>
      </c>
      <c r="AL3362" s="83" t="b">
        <f t="shared" si="997"/>
        <v>0</v>
      </c>
      <c r="AM3362" s="83" t="b">
        <f t="shared" si="1003"/>
        <v>1</v>
      </c>
      <c r="AN3362" s="47" t="str">
        <f t="shared" si="998"/>
        <v>Outer</v>
      </c>
      <c r="AO3362" s="48" t="str">
        <f t="shared" si="999"/>
        <v>0.2-0.3</v>
      </c>
      <c r="AP3362" s="49" t="str">
        <f t="shared" si="1004"/>
        <v>11-12</v>
      </c>
      <c r="AQ3362" s="49" t="str">
        <f t="shared" si="1005"/>
        <v>Apr</v>
      </c>
      <c r="AR3362" s="48" t="str">
        <f t="shared" si="1006"/>
        <v>265-275</v>
      </c>
      <c r="AS3362" s="49" t="str">
        <f t="shared" si="1000"/>
        <v>LWS-HTI</v>
      </c>
    </row>
    <row r="3363" spans="5:45" x14ac:dyDescent="0.3">
      <c r="E3363" s="15">
        <v>41004.486111111109</v>
      </c>
      <c r="F3363" s="21">
        <v>6.56</v>
      </c>
      <c r="G3363" s="21">
        <v>451.63000106811518</v>
      </c>
      <c r="H3363" s="42">
        <v>1.1979099168361185</v>
      </c>
      <c r="I3363" s="35">
        <v>267.89999999999998</v>
      </c>
      <c r="J3363" s="43">
        <v>0.14786585365853658</v>
      </c>
      <c r="K3363" s="44">
        <v>0.18486305323598165</v>
      </c>
      <c r="L3363" s="26">
        <f t="shared" si="988"/>
        <v>6.5112823759208904</v>
      </c>
      <c r="M3363" s="26">
        <f t="shared" si="989"/>
        <v>0.36438965694744752</v>
      </c>
      <c r="N3363" s="96">
        <f t="shared" si="990"/>
        <v>7</v>
      </c>
      <c r="O3363" s="26">
        <f t="shared" si="991"/>
        <v>0.4878205441923722</v>
      </c>
      <c r="P3363" s="3">
        <f>IF(L3363&gt;'Power Curve'!$C$37,0,INDEX(Ci,$N3363,1)*POWER(1-O3363,3)+INDEX(Ci,$N3363,2)*3*O3363*POWER(1-O3363,2)+INDEX(Ci,$N3363,3)*3*POWER(O3363,2)*(1-O3363)+INDEX(Ci,$N3363,4)*POWER(O3363,3))</f>
        <v>473.42545709961325</v>
      </c>
      <c r="Q3363" s="3">
        <f>MAX(0,MIN(P3363-V3363+W3363,'Power Curve'!$C$39))</f>
        <v>480.87202929535937</v>
      </c>
      <c r="R3363" s="3">
        <f t="shared" si="992"/>
        <v>451.63000106811518</v>
      </c>
      <c r="S3363" s="3">
        <f t="shared" si="993"/>
        <v>29.242028227244191</v>
      </c>
      <c r="T3363" s="3">
        <f t="shared" si="994"/>
        <v>29.242028227244191</v>
      </c>
      <c r="V3363" s="37">
        <f t="array" ref="V3363">SUM(_xlfn.NORM.DIST($AD$3:$AD$1003,$L3363,$AA3363,FALSE)*WindSpeedStep*$AE$3:$AE$1003)/AG3363</f>
        <v>478.09310191008711</v>
      </c>
      <c r="W3363" s="37">
        <f t="array" ref="W3363">SUM(_xlfn.NORM.DIST($AD$3:$AD$1003,$L3363,$AB3363,FALSE)*WindSpeedStep*$AE$3:$AE$1003)/AH3363</f>
        <v>485.53967410583323</v>
      </c>
      <c r="Y3363" s="1">
        <f t="shared" si="995"/>
        <v>6</v>
      </c>
      <c r="Z3363" s="99">
        <f>IF(L3363&lt;'Power Curve'!$P$28,'Power Curve'!$Q$28,IF(L3363&gt;'Power Curve'!$P$29,'Power Curve'!$Q$29,INDEX(ReferenceTurbulence,Y3363)+(L3363-INDEX(ReferenceTurbulenceWindSpeed,Y3363))*(INDEX(ReferenceTurbulence,Y3363+1)-INDEX(ReferenceTurbulence,Y3363))/(INDEX(ReferenceTurbulenceWindSpeed,Y3363+1)-INDEX(ReferenceTurbulenceWindSpeed,Y3363))))</f>
        <v>0.12066263472345524</v>
      </c>
      <c r="AA3363" s="100">
        <f t="shared" si="1001"/>
        <v>0.78566848690701419</v>
      </c>
      <c r="AB3363" s="29">
        <f t="shared" si="1002"/>
        <v>0.96279632692732675</v>
      </c>
      <c r="AG3363" s="40">
        <f t="array" ref="AG3363">SUM(_xlfn.NORM.DIST($AD$3:$AD$1003,$F3363,$AA3363,FALSE)*WindSpeedStep)</f>
        <v>1.0000000000000038</v>
      </c>
      <c r="AH3363" s="40">
        <f t="array" ref="AH3363">SUM(_xlfn.NORM.DIST($AD$3:$AD$1003,$F3363,$AB3363,FALSE)*WindSpeedStep)</f>
        <v>0.99999999999675959</v>
      </c>
      <c r="AJ3363" s="47">
        <f t="shared" si="996"/>
        <v>7</v>
      </c>
      <c r="AK3363" s="83" t="b">
        <f>COUNTIF('Power Curve'!$D$2:$D$31,AJ3363)&gt;0</f>
        <v>1</v>
      </c>
      <c r="AL3363" s="83" t="b">
        <f t="shared" si="997"/>
        <v>0</v>
      </c>
      <c r="AM3363" s="83" t="b">
        <f t="shared" si="1003"/>
        <v>1</v>
      </c>
      <c r="AN3363" s="47" t="str">
        <f t="shared" si="998"/>
        <v>Outer</v>
      </c>
      <c r="AO3363" s="48" t="str">
        <f t="shared" si="999"/>
        <v>0.3-0.4</v>
      </c>
      <c r="AP3363" s="49" t="str">
        <f t="shared" si="1004"/>
        <v>11-12</v>
      </c>
      <c r="AQ3363" s="49" t="str">
        <f t="shared" si="1005"/>
        <v>Apr</v>
      </c>
      <c r="AR3363" s="48" t="str">
        <f t="shared" si="1006"/>
        <v>265-275</v>
      </c>
      <c r="AS3363" s="49" t="str">
        <f t="shared" si="1000"/>
        <v>LWS-HTI</v>
      </c>
    </row>
    <row r="3364" spans="5:45" x14ac:dyDescent="0.3">
      <c r="E3364" s="15">
        <v>41004.493055555555</v>
      </c>
      <c r="F3364" s="21">
        <v>6.31</v>
      </c>
      <c r="G3364" s="21">
        <v>396.00000381469687</v>
      </c>
      <c r="H3364" s="42">
        <v>1.1975538599832349</v>
      </c>
      <c r="I3364" s="35">
        <v>269.5</v>
      </c>
      <c r="J3364" s="43">
        <v>9.6671949286846276E-2</v>
      </c>
      <c r="K3364" s="44">
        <v>0.14328446889287422</v>
      </c>
      <c r="L3364" s="26">
        <f t="shared" si="988"/>
        <v>6.262518396627434</v>
      </c>
      <c r="M3364" s="26">
        <f t="shared" si="989"/>
        <v>0.32594238203712594</v>
      </c>
      <c r="N3364" s="96">
        <f t="shared" si="990"/>
        <v>7</v>
      </c>
      <c r="O3364" s="26">
        <f t="shared" si="991"/>
        <v>0.23494045430638047</v>
      </c>
      <c r="P3364" s="3">
        <f>IF(L3364&gt;'Power Curve'!$C$37,0,INDEX(Ci,$N3364,1)*POWER(1-O3364,3)+INDEX(Ci,$N3364,2)*3*O3364*POWER(1-O3364,2)+INDEX(Ci,$N3364,3)*3*POWER(O3364,2)*(1-O3364)+INDEX(Ci,$N3364,4)*POWER(O3364,3))</f>
        <v>416.17504674475805</v>
      </c>
      <c r="Q3364" s="3">
        <f>MAX(0,MIN(P3364-V3364+W3364,'Power Curve'!$C$39))</f>
        <v>411.02916308163003</v>
      </c>
      <c r="R3364" s="3">
        <f t="shared" si="992"/>
        <v>396.00000381469687</v>
      </c>
      <c r="S3364" s="3">
        <f t="shared" si="993"/>
        <v>15.029159266933164</v>
      </c>
      <c r="T3364" s="3">
        <f t="shared" si="994"/>
        <v>15.029159266933164</v>
      </c>
      <c r="V3364" s="37">
        <f t="array" ref="V3364">SUM(_xlfn.NORM.DIST($AD$3:$AD$1003,$L3364,$AA3364,FALSE)*WindSpeedStep*$AE$3:$AE$1003)/AG3364</f>
        <v>424.0319715470489</v>
      </c>
      <c r="W3364" s="37">
        <f t="array" ref="W3364">SUM(_xlfn.NORM.DIST($AD$3:$AD$1003,$L3364,$AB3364,FALSE)*WindSpeedStep*$AE$3:$AE$1003)/AH3364</f>
        <v>418.88608788392088</v>
      </c>
      <c r="Y3364" s="1">
        <f t="shared" si="995"/>
        <v>6</v>
      </c>
      <c r="Z3364" s="99">
        <f>IF(L3364&lt;'Power Curve'!$P$28,'Power Curve'!$Q$28,IF(L3364&gt;'Power Curve'!$P$29,'Power Curve'!$Q$29,INDEX(ReferenceTurbulence,Y3364)+(L3364-INDEX(ReferenceTurbulenceWindSpeed,Y3364))*(INDEX(ReferenceTurbulence,Y3364+1)-INDEX(ReferenceTurbulence,Y3364))/(INDEX(ReferenceTurbulenceWindSpeed,Y3364+1)-INDEX(ReferenceTurbulenceWindSpeed,Y3364))))</f>
        <v>0.12115163143701937</v>
      </c>
      <c r="AA3364" s="100">
        <f t="shared" si="1001"/>
        <v>0.75871432065576039</v>
      </c>
      <c r="AB3364" s="29">
        <f t="shared" si="1002"/>
        <v>0.60540986084670911</v>
      </c>
      <c r="AG3364" s="40">
        <f t="array" ref="AG3364">SUM(_xlfn.NORM.DIST($AD$3:$AD$1003,$F3364,$AA3364,FALSE)*WindSpeedStep)</f>
        <v>1.0000000000000036</v>
      </c>
      <c r="AH3364" s="40">
        <f t="array" ref="AH3364">SUM(_xlfn.NORM.DIST($AD$3:$AD$1003,$F3364,$AB3364,FALSE)*WindSpeedStep)</f>
        <v>1.0000000000000038</v>
      </c>
      <c r="AJ3364" s="47">
        <f t="shared" si="996"/>
        <v>6</v>
      </c>
      <c r="AK3364" s="83" t="b">
        <f>COUNTIF('Power Curve'!$D$2:$D$31,AJ3364)&gt;0</f>
        <v>1</v>
      </c>
      <c r="AL3364" s="83" t="b">
        <f t="shared" si="997"/>
        <v>0</v>
      </c>
      <c r="AM3364" s="83" t="b">
        <f t="shared" si="1003"/>
        <v>1</v>
      </c>
      <c r="AN3364" s="47" t="str">
        <f t="shared" si="998"/>
        <v>Outer</v>
      </c>
      <c r="AO3364" s="48" t="str">
        <f t="shared" si="999"/>
        <v>0.3-0.4</v>
      </c>
      <c r="AP3364" s="49" t="str">
        <f t="shared" si="1004"/>
        <v>11-12</v>
      </c>
      <c r="AQ3364" s="49" t="str">
        <f t="shared" si="1005"/>
        <v>Apr</v>
      </c>
      <c r="AR3364" s="48" t="str">
        <f t="shared" si="1006"/>
        <v>265-275</v>
      </c>
      <c r="AS3364" s="49" t="str">
        <f t="shared" si="1000"/>
        <v>LWS-LTI</v>
      </c>
    </row>
    <row r="3365" spans="5:45" x14ac:dyDescent="0.3">
      <c r="E3365" s="15">
        <v>41004.5</v>
      </c>
      <c r="F3365" s="21">
        <v>5.58</v>
      </c>
      <c r="G3365" s="21">
        <v>256.45000076293923</v>
      </c>
      <c r="H3365" s="42">
        <v>1.1971980147302554</v>
      </c>
      <c r="I3365" s="35">
        <v>278.7</v>
      </c>
      <c r="J3365" s="43">
        <v>8.6021505376344079E-2</v>
      </c>
      <c r="K3365" s="44">
        <v>0.22306944185444724</v>
      </c>
      <c r="L3365" s="26">
        <f t="shared" si="988"/>
        <v>5.5374629317363793</v>
      </c>
      <c r="M3365" s="26">
        <f t="shared" si="989"/>
        <v>0.21388272266412342</v>
      </c>
      <c r="N3365" s="96">
        <f t="shared" si="990"/>
        <v>6</v>
      </c>
      <c r="O3365" s="26">
        <f t="shared" si="991"/>
        <v>0.50768211122972395</v>
      </c>
      <c r="P3365" s="3">
        <f>IF(L3365&gt;'Power Curve'!$C$37,0,INDEX(Ci,$N3365,1)*POWER(1-O3365,3)+INDEX(Ci,$N3365,2)*3*O3365*POWER(1-O3365,2)+INDEX(Ci,$N3365,3)*3*POWER(O3365,2)*(1-O3365)+INDEX(Ci,$N3365,4)*POWER(O3365,3))</f>
        <v>287.2198686286107</v>
      </c>
      <c r="Q3365" s="3">
        <f>MAX(0,MIN(P3365-V3365+W3365,'Power Curve'!$C$39))</f>
        <v>286.67735325163301</v>
      </c>
      <c r="R3365" s="3">
        <f t="shared" si="992"/>
        <v>256.45000076293923</v>
      </c>
      <c r="S3365" s="3">
        <f t="shared" si="993"/>
        <v>30.227352488693782</v>
      </c>
      <c r="T3365" s="3">
        <f t="shared" si="994"/>
        <v>30.227352488693782</v>
      </c>
      <c r="V3365" s="37">
        <f t="array" ref="V3365">SUM(_xlfn.NORM.DIST($AD$3:$AD$1003,$L3365,$AA3365,FALSE)*WindSpeedStep*$AE$3:$AE$1003)/AG3365</f>
        <v>282.43983154503201</v>
      </c>
      <c r="W3365" s="37">
        <f t="array" ref="W3365">SUM(_xlfn.NORM.DIST($AD$3:$AD$1003,$L3365,$AB3365,FALSE)*WindSpeedStep*$AE$3:$AE$1003)/AH3365</f>
        <v>281.89731616805432</v>
      </c>
      <c r="Y3365" s="1">
        <f t="shared" si="995"/>
        <v>5</v>
      </c>
      <c r="Z3365" s="99">
        <f>IF(L3365&lt;'Power Curve'!$P$28,'Power Curve'!$Q$28,IF(L3365&gt;'Power Curve'!$P$29,'Power Curve'!$Q$29,INDEX(ReferenceTurbulence,Y3365)+(L3365-INDEX(ReferenceTurbulenceWindSpeed,Y3365))*(INDEX(ReferenceTurbulence,Y3365+1)-INDEX(ReferenceTurbulence,Y3365))/(INDEX(ReferenceTurbulenceWindSpeed,Y3365+1)-INDEX(ReferenceTurbulenceWindSpeed,Y3365))))</f>
        <v>0.11971775672526459</v>
      </c>
      <c r="AA3365" s="100">
        <f t="shared" si="1001"/>
        <v>0.66293264013678632</v>
      </c>
      <c r="AB3365" s="29">
        <f t="shared" si="1002"/>
        <v>0.47634089735366697</v>
      </c>
      <c r="AG3365" s="40">
        <f t="array" ref="AG3365">SUM(_xlfn.NORM.DIST($AD$3:$AD$1003,$F3365,$AA3365,FALSE)*WindSpeedStep)</f>
        <v>1.0000000000000033</v>
      </c>
      <c r="AH3365" s="40">
        <f t="array" ref="AH3365">SUM(_xlfn.NORM.DIST($AD$3:$AD$1003,$F3365,$AB3365,FALSE)*WindSpeedStep)</f>
        <v>1.0000000000000038</v>
      </c>
      <c r="AJ3365" s="47">
        <f t="shared" si="996"/>
        <v>6</v>
      </c>
      <c r="AK3365" s="83" t="b">
        <f>COUNTIF('Power Curve'!$D$2:$D$31,AJ3365)&gt;0</f>
        <v>1</v>
      </c>
      <c r="AL3365" s="83" t="b">
        <f t="shared" si="997"/>
        <v>0</v>
      </c>
      <c r="AM3365" s="83" t="b">
        <f t="shared" si="1003"/>
        <v>1</v>
      </c>
      <c r="AN3365" s="47" t="str">
        <f t="shared" si="998"/>
        <v>Outer</v>
      </c>
      <c r="AO3365" s="48" t="str">
        <f t="shared" si="999"/>
        <v>0.2-0.3</v>
      </c>
      <c r="AP3365" s="49" t="str">
        <f t="shared" si="1004"/>
        <v>12-13</v>
      </c>
      <c r="AQ3365" s="49" t="str">
        <f t="shared" si="1005"/>
        <v>Apr</v>
      </c>
      <c r="AR3365" s="48" t="str">
        <f t="shared" si="1006"/>
        <v>275-285</v>
      </c>
      <c r="AS3365" s="49" t="str">
        <f t="shared" si="1000"/>
        <v>LWS-LTI</v>
      </c>
    </row>
    <row r="3366" spans="5:45" x14ac:dyDescent="0.3">
      <c r="E3366" s="15">
        <v>41004.625</v>
      </c>
      <c r="F3366" s="21">
        <v>5.41</v>
      </c>
      <c r="G3366" s="21">
        <v>243.47999572753866</v>
      </c>
      <c r="H3366" s="42">
        <v>1.1968129980249795</v>
      </c>
      <c r="I3366" s="35">
        <v>312.10000000000002</v>
      </c>
      <c r="J3366" s="43">
        <v>0.11275415896487985</v>
      </c>
      <c r="K3366" s="44">
        <v>2.1223627644223707E-2</v>
      </c>
      <c r="L3366" s="26">
        <f t="shared" si="988"/>
        <v>5.3681832745192661</v>
      </c>
      <c r="M3366" s="26">
        <f t="shared" si="989"/>
        <v>0.18772000595474916</v>
      </c>
      <c r="N3366" s="96">
        <f t="shared" si="990"/>
        <v>6</v>
      </c>
      <c r="O3366" s="26">
        <f t="shared" si="991"/>
        <v>0.3389580716900345</v>
      </c>
      <c r="P3366" s="3">
        <f>IF(L3366&gt;'Power Curve'!$C$37,0,INDEX(Ci,$N3366,1)*POWER(1-O3366,3)+INDEX(Ci,$N3366,2)*3*O3366*POWER(1-O3366,2)+INDEX(Ci,$N3366,3)*3*POWER(O3366,2)*(1-O3366)+INDEX(Ci,$N3366,4)*POWER(O3366,3))</f>
        <v>262.18643892229511</v>
      </c>
      <c r="Q3366" s="3">
        <f>MAX(0,MIN(P3366-V3366+W3366,'Power Curve'!$C$39))</f>
        <v>262.13641239485889</v>
      </c>
      <c r="R3366" s="3">
        <f t="shared" si="992"/>
        <v>243.47999572753866</v>
      </c>
      <c r="S3366" s="3">
        <f t="shared" si="993"/>
        <v>18.656416667320229</v>
      </c>
      <c r="T3366" s="3">
        <f t="shared" si="994"/>
        <v>18.656416667320229</v>
      </c>
      <c r="V3366" s="37">
        <f t="array" ref="V3366">SUM(_xlfn.NORM.DIST($AD$3:$AD$1003,$L3366,$AA3366,FALSE)*WindSpeedStep*$AE$3:$AE$1003)/AG3366</f>
        <v>251.78459718369129</v>
      </c>
      <c r="W3366" s="37">
        <f t="array" ref="W3366">SUM(_xlfn.NORM.DIST($AD$3:$AD$1003,$L3366,$AB3366,FALSE)*WindSpeedStep*$AE$3:$AE$1003)/AH3366</f>
        <v>251.73457065625507</v>
      </c>
      <c r="Y3366" s="1">
        <f t="shared" si="995"/>
        <v>5</v>
      </c>
      <c r="Z3366" s="99">
        <f>IF(L3366&lt;'Power Curve'!$P$28,'Power Curve'!$Q$28,IF(L3366&gt;'Power Curve'!$P$29,'Power Curve'!$Q$29,INDEX(ReferenceTurbulence,Y3366)+(L3366-INDEX(ReferenceTurbulenceWindSpeed,Y3366))*(INDEX(ReferenceTurbulence,Y3366+1)-INDEX(ReferenceTurbulence,Y3366))/(INDEX(ReferenceTurbulenceWindSpeed,Y3366+1)-INDEX(ReferenceTurbulenceWindSpeed,Y3366))))</f>
        <v>0.11907065127495479</v>
      </c>
      <c r="AA3366" s="100">
        <f t="shared" si="1001"/>
        <v>0.63919307866032848</v>
      </c>
      <c r="AB3366" s="29">
        <f t="shared" si="1002"/>
        <v>0.60528499028775462</v>
      </c>
      <c r="AG3366" s="40">
        <f t="array" ref="AG3366">SUM(_xlfn.NORM.DIST($AD$3:$AD$1003,$F3366,$AA3366,FALSE)*WindSpeedStep)</f>
        <v>1.000000000000004</v>
      </c>
      <c r="AH3366" s="40">
        <f t="array" ref="AH3366">SUM(_xlfn.NORM.DIST($AD$3:$AD$1003,$F3366,$AB3366,FALSE)*WindSpeedStep)</f>
        <v>1.0000000000000038</v>
      </c>
      <c r="AJ3366" s="47">
        <f t="shared" si="996"/>
        <v>5</v>
      </c>
      <c r="AK3366" s="83" t="b">
        <f>COUNTIF('Power Curve'!$D$2:$D$31,AJ3366)&gt;0</f>
        <v>1</v>
      </c>
      <c r="AL3366" s="83" t="b">
        <f t="shared" si="997"/>
        <v>0</v>
      </c>
      <c r="AM3366" s="83" t="b">
        <f t="shared" si="1003"/>
        <v>1</v>
      </c>
      <c r="AN3366" s="47" t="str">
        <f t="shared" si="998"/>
        <v>Outer</v>
      </c>
      <c r="AO3366" s="48" t="str">
        <f t="shared" si="999"/>
        <v>0.1-0.2</v>
      </c>
      <c r="AP3366" s="49" t="str">
        <f t="shared" si="1004"/>
        <v>15-16</v>
      </c>
      <c r="AQ3366" s="49" t="str">
        <f t="shared" si="1005"/>
        <v>Apr</v>
      </c>
      <c r="AR3366" s="48" t="str">
        <f t="shared" si="1006"/>
        <v>305-315</v>
      </c>
      <c r="AS3366" s="49" t="str">
        <f t="shared" si="1000"/>
        <v>Inner-TI</v>
      </c>
    </row>
    <row r="3367" spans="5:45" x14ac:dyDescent="0.3">
      <c r="E3367" s="15">
        <v>41004.631944444445</v>
      </c>
      <c r="F3367" s="21">
        <v>5.42</v>
      </c>
      <c r="G3367" s="21">
        <v>240.34999084472668</v>
      </c>
      <c r="H3367" s="42">
        <v>1.197525598117799</v>
      </c>
      <c r="I3367" s="35">
        <v>308.7</v>
      </c>
      <c r="J3367" s="43">
        <v>8.6715867158671578E-2</v>
      </c>
      <c r="K3367" s="44">
        <v>9.2662888899828072E-3</v>
      </c>
      <c r="L3367" s="26">
        <f t="shared" si="988"/>
        <v>5.379173168679622</v>
      </c>
      <c r="M3367" s="26">
        <f t="shared" si="989"/>
        <v>0.18941852952403207</v>
      </c>
      <c r="N3367" s="96">
        <f t="shared" si="990"/>
        <v>6</v>
      </c>
      <c r="O3367" s="26">
        <f t="shared" si="991"/>
        <v>0.34991189430128111</v>
      </c>
      <c r="P3367" s="3">
        <f>IF(L3367&gt;'Power Curve'!$C$37,0,INDEX(Ci,$N3367,1)*POWER(1-O3367,3)+INDEX(Ci,$N3367,2)*3*O3367*POWER(1-O3367,2)+INDEX(Ci,$N3367,3)*3*POWER(O3367,2)*(1-O3367)+INDEX(Ci,$N3367,4)*POWER(O3367,3))</f>
        <v>263.79821702641914</v>
      </c>
      <c r="Q3367" s="3">
        <f>MAX(0,MIN(P3367-V3367+W3367,'Power Curve'!$C$39))</f>
        <v>264.64399624704964</v>
      </c>
      <c r="R3367" s="3">
        <f t="shared" si="992"/>
        <v>240.34999084472668</v>
      </c>
      <c r="S3367" s="3">
        <f t="shared" si="993"/>
        <v>24.294005402322966</v>
      </c>
      <c r="T3367" s="3">
        <f t="shared" si="994"/>
        <v>24.294005402322966</v>
      </c>
      <c r="V3367" s="37">
        <f t="array" ref="V3367">SUM(_xlfn.NORM.DIST($AD$3:$AD$1003,$L3367,$AA3367,FALSE)*WindSpeedStep*$AE$3:$AE$1003)/AG3367</f>
        <v>253.76238097897411</v>
      </c>
      <c r="W3367" s="37">
        <f t="array" ref="W3367">SUM(_xlfn.NORM.DIST($AD$3:$AD$1003,$L3367,$AB3367,FALSE)*WindSpeedStep*$AE$3:$AE$1003)/AH3367</f>
        <v>254.60816019960461</v>
      </c>
      <c r="Y3367" s="1">
        <f t="shared" si="995"/>
        <v>5</v>
      </c>
      <c r="Z3367" s="99">
        <f>IF(L3367&lt;'Power Curve'!$P$28,'Power Curve'!$Q$28,IF(L3367&gt;'Power Curve'!$P$29,'Power Curve'!$Q$29,INDEX(ReferenceTurbulence,Y3367)+(L3367-INDEX(ReferenceTurbulenceWindSpeed,Y3367))*(INDEX(ReferenceTurbulence,Y3367+1)-INDEX(ReferenceTurbulence,Y3367))/(INDEX(ReferenceTurbulenceWindSpeed,Y3367+1)-INDEX(ReferenceTurbulenceWindSpeed,Y3367))))</f>
        <v>0.11911266235015666</v>
      </c>
      <c r="AA3367" s="100">
        <f t="shared" si="1001"/>
        <v>0.6407276373639581</v>
      </c>
      <c r="AB3367" s="29">
        <f t="shared" si="1002"/>
        <v>0.46645966591871257</v>
      </c>
      <c r="AG3367" s="40">
        <f t="array" ref="AG3367">SUM(_xlfn.NORM.DIST($AD$3:$AD$1003,$F3367,$AA3367,FALSE)*WindSpeedStep)</f>
        <v>1.0000000000000036</v>
      </c>
      <c r="AH3367" s="40">
        <f t="array" ref="AH3367">SUM(_xlfn.NORM.DIST($AD$3:$AD$1003,$F3367,$AB3367,FALSE)*WindSpeedStep)</f>
        <v>1.0000000000000036</v>
      </c>
      <c r="AJ3367" s="47">
        <f t="shared" si="996"/>
        <v>5</v>
      </c>
      <c r="AK3367" s="83" t="b">
        <f>COUNTIF('Power Curve'!$D$2:$D$31,AJ3367)&gt;0</f>
        <v>1</v>
      </c>
      <c r="AL3367" s="83" t="b">
        <f t="shared" si="997"/>
        <v>0</v>
      </c>
      <c r="AM3367" s="83" t="b">
        <f t="shared" si="1003"/>
        <v>1</v>
      </c>
      <c r="AN3367" s="47" t="str">
        <f t="shared" si="998"/>
        <v>Outer</v>
      </c>
      <c r="AO3367" s="48" t="str">
        <f t="shared" si="999"/>
        <v>0.1-0.2</v>
      </c>
      <c r="AP3367" s="49" t="str">
        <f t="shared" si="1004"/>
        <v>15-16</v>
      </c>
      <c r="AQ3367" s="49" t="str">
        <f t="shared" si="1005"/>
        <v>Apr</v>
      </c>
      <c r="AR3367" s="48" t="str">
        <f t="shared" si="1006"/>
        <v>305-315</v>
      </c>
      <c r="AS3367" s="49" t="str">
        <f t="shared" si="1000"/>
        <v>LWS-LTI</v>
      </c>
    </row>
    <row r="3368" spans="5:45" x14ac:dyDescent="0.3">
      <c r="E3368" s="15">
        <v>41004.680555555555</v>
      </c>
      <c r="F3368" s="21">
        <v>5.82</v>
      </c>
      <c r="G3368" s="21">
        <v>334.92999649047891</v>
      </c>
      <c r="H3368" s="42">
        <v>1.196184710928849</v>
      </c>
      <c r="I3368" s="35">
        <v>283.7</v>
      </c>
      <c r="J3368" s="43">
        <v>0.12371134020618556</v>
      </c>
      <c r="K3368" s="44">
        <v>0.10825201662817793</v>
      </c>
      <c r="L3368" s="26">
        <f t="shared" si="988"/>
        <v>5.7740034291619153</v>
      </c>
      <c r="M3368" s="26">
        <f t="shared" si="989"/>
        <v>0.25044081904838966</v>
      </c>
      <c r="N3368" s="96">
        <f t="shared" si="990"/>
        <v>6</v>
      </c>
      <c r="O3368" s="26">
        <f t="shared" si="991"/>
        <v>0.74344622427478113</v>
      </c>
      <c r="P3368" s="3">
        <f>IF(L3368&gt;'Power Curve'!$C$37,0,INDEX(Ci,$N3368,1)*POWER(1-O3368,3)+INDEX(Ci,$N3368,2)*3*O3368*POWER(1-O3368,2)+INDEX(Ci,$N3368,3)*3*POWER(O3368,2)*(1-O3368)+INDEX(Ci,$N3368,4)*POWER(O3368,3))</f>
        <v>324.04868773570462</v>
      </c>
      <c r="Q3368" s="3">
        <f>MAX(0,MIN(P3368-V3368+W3368,'Power Curve'!$C$39))</f>
        <v>324.38128371648202</v>
      </c>
      <c r="R3368" s="3">
        <f t="shared" si="992"/>
        <v>334.92999649047891</v>
      </c>
      <c r="S3368" s="3">
        <f t="shared" si="993"/>
        <v>-10.548712773996897</v>
      </c>
      <c r="T3368" s="3">
        <f t="shared" si="994"/>
        <v>10.548712773996897</v>
      </c>
      <c r="V3368" s="37">
        <f t="array" ref="V3368">SUM(_xlfn.NORM.DIST($AD$3:$AD$1003,$L3368,$AA3368,FALSE)*WindSpeedStep*$AE$3:$AE$1003)/AG3368</f>
        <v>326.40808006679327</v>
      </c>
      <c r="W3368" s="37">
        <f t="array" ref="W3368">SUM(_xlfn.NORM.DIST($AD$3:$AD$1003,$L3368,$AB3368,FALSE)*WindSpeedStep*$AE$3:$AE$1003)/AH3368</f>
        <v>326.74067604757067</v>
      </c>
      <c r="Y3368" s="1">
        <f t="shared" si="995"/>
        <v>5</v>
      </c>
      <c r="Z3368" s="99">
        <f>IF(L3368&lt;'Power Curve'!$P$28,'Power Curve'!$Q$28,IF(L3368&gt;'Power Curve'!$P$29,'Power Curve'!$Q$29,INDEX(ReferenceTurbulence,Y3368)+(L3368-INDEX(ReferenceTurbulenceWindSpeed,Y3368))*(INDEX(ReferenceTurbulence,Y3368+1)-INDEX(ReferenceTurbulence,Y3368))/(INDEX(ReferenceTurbulenceWindSpeed,Y3368+1)-INDEX(ReferenceTurbulenceWindSpeed,Y3368))))</f>
        <v>0.12062198023102666</v>
      </c>
      <c r="AA3368" s="100">
        <f t="shared" si="1001"/>
        <v>0.69647172748624875</v>
      </c>
      <c r="AB3368" s="29">
        <f t="shared" si="1002"/>
        <v>0.71430970257673176</v>
      </c>
      <c r="AG3368" s="40">
        <f t="array" ref="AG3368">SUM(_xlfn.NORM.DIST($AD$3:$AD$1003,$F3368,$AA3368,FALSE)*WindSpeedStep)</f>
        <v>1.0000000000000031</v>
      </c>
      <c r="AH3368" s="40">
        <f t="array" ref="AH3368">SUM(_xlfn.NORM.DIST($AD$3:$AD$1003,$F3368,$AB3368,FALSE)*WindSpeedStep)</f>
        <v>1.0000000000000038</v>
      </c>
      <c r="AJ3368" s="47">
        <f t="shared" si="996"/>
        <v>6</v>
      </c>
      <c r="AK3368" s="83" t="b">
        <f>COUNTIF('Power Curve'!$D$2:$D$31,AJ3368)&gt;0</f>
        <v>1</v>
      </c>
      <c r="AL3368" s="83" t="b">
        <f t="shared" si="997"/>
        <v>0</v>
      </c>
      <c r="AM3368" s="83" t="b">
        <f t="shared" si="1003"/>
        <v>1</v>
      </c>
      <c r="AN3368" s="47" t="str">
        <f t="shared" si="998"/>
        <v>Inner</v>
      </c>
      <c r="AO3368" s="48" t="str">
        <f t="shared" si="999"/>
        <v>0.2-0.3</v>
      </c>
      <c r="AP3368" s="49" t="str">
        <f t="shared" si="1004"/>
        <v>16-17</v>
      </c>
      <c r="AQ3368" s="49" t="str">
        <f t="shared" si="1005"/>
        <v>Apr</v>
      </c>
      <c r="AR3368" s="48" t="str">
        <f t="shared" si="1006"/>
        <v>275-285</v>
      </c>
      <c r="AS3368" s="49" t="str">
        <f t="shared" si="1000"/>
        <v>Inner-TI</v>
      </c>
    </row>
    <row r="3369" spans="5:45" x14ac:dyDescent="0.3">
      <c r="E3369" s="15">
        <v>41004.6875</v>
      </c>
      <c r="F3369" s="21">
        <v>6.78</v>
      </c>
      <c r="G3369" s="21">
        <v>478.62997436523415</v>
      </c>
      <c r="H3369" s="42">
        <v>1.1963627873098572</v>
      </c>
      <c r="I3369" s="35">
        <v>290.5</v>
      </c>
      <c r="J3369" s="43">
        <v>8.7020648967551614E-2</v>
      </c>
      <c r="K3369" s="44">
        <v>0.16539842465664736</v>
      </c>
      <c r="L3369" s="26">
        <f t="shared" si="988"/>
        <v>6.7267501372506082</v>
      </c>
      <c r="M3369" s="26">
        <f t="shared" si="989"/>
        <v>0.39769089403846036</v>
      </c>
      <c r="N3369" s="96">
        <f t="shared" si="990"/>
        <v>7</v>
      </c>
      <c r="O3369" s="26">
        <f t="shared" si="991"/>
        <v>0.7068534886216612</v>
      </c>
      <c r="P3369" s="3">
        <f>IF(L3369&gt;'Power Curve'!$C$37,0,INDEX(Ci,$N3369,1)*POWER(1-O3369,3)+INDEX(Ci,$N3369,2)*3*O3369*POWER(1-O3369,2)+INDEX(Ci,$N3369,3)*3*POWER(O3369,2)*(1-O3369)+INDEX(Ci,$N3369,4)*POWER(O3369,3))</f>
        <v>526.65353006620091</v>
      </c>
      <c r="Q3369" s="3">
        <f>MAX(0,MIN(P3369-V3369+W3369,'Power Curve'!$C$39))</f>
        <v>518.00521219595578</v>
      </c>
      <c r="R3369" s="3">
        <f t="shared" si="992"/>
        <v>478.62997436523415</v>
      </c>
      <c r="S3369" s="3">
        <f t="shared" si="993"/>
        <v>39.37523783072163</v>
      </c>
      <c r="T3369" s="3">
        <f t="shared" si="994"/>
        <v>39.37523783072163</v>
      </c>
      <c r="V3369" s="37">
        <f t="array" ref="V3369">SUM(_xlfn.NORM.DIST($AD$3:$AD$1003,$L3369,$AA3369,FALSE)*WindSpeedStep*$AE$3:$AE$1003)/AG3369</f>
        <v>527.58142611299138</v>
      </c>
      <c r="W3369" s="37">
        <f t="array" ref="W3369">SUM(_xlfn.NORM.DIST($AD$3:$AD$1003,$L3369,$AB3369,FALSE)*WindSpeedStep*$AE$3:$AE$1003)/AH3369</f>
        <v>518.93310824274624</v>
      </c>
      <c r="Y3369" s="1">
        <f t="shared" si="995"/>
        <v>6</v>
      </c>
      <c r="Z3369" s="99">
        <f>IF(L3369&lt;'Power Curve'!$P$28,'Power Curve'!$Q$28,IF(L3369&gt;'Power Curve'!$P$29,'Power Curve'!$Q$29,INDEX(ReferenceTurbulence,Y3369)+(L3369-INDEX(ReferenceTurbulenceWindSpeed,Y3369))*(INDEX(ReferenceTurbulence,Y3369+1)-INDEX(ReferenceTurbulence,Y3369))/(INDEX(ReferenceTurbulenceWindSpeed,Y3369+1)-INDEX(ReferenceTurbulenceWindSpeed,Y3369))))</f>
        <v>0.12023908856750251</v>
      </c>
      <c r="AA3369" s="100">
        <f t="shared" si="1001"/>
        <v>0.80881830552433553</v>
      </c>
      <c r="AB3369" s="29">
        <f t="shared" si="1002"/>
        <v>0.58536616238611483</v>
      </c>
      <c r="AG3369" s="40">
        <f t="array" ref="AG3369">SUM(_xlfn.NORM.DIST($AD$3:$AD$1003,$F3369,$AA3369,FALSE)*WindSpeedStep)</f>
        <v>1.0000000000000038</v>
      </c>
      <c r="AH3369" s="40">
        <f t="array" ref="AH3369">SUM(_xlfn.NORM.DIST($AD$3:$AD$1003,$F3369,$AB3369,FALSE)*WindSpeedStep)</f>
        <v>1.0000000000000038</v>
      </c>
      <c r="AJ3369" s="47">
        <f t="shared" si="996"/>
        <v>7</v>
      </c>
      <c r="AK3369" s="83" t="b">
        <f>COUNTIF('Power Curve'!$D$2:$D$31,AJ3369)&gt;0</f>
        <v>1</v>
      </c>
      <c r="AL3369" s="83" t="b">
        <f t="shared" si="997"/>
        <v>0</v>
      </c>
      <c r="AM3369" s="83" t="b">
        <f t="shared" si="1003"/>
        <v>1</v>
      </c>
      <c r="AN3369" s="47" t="str">
        <f t="shared" si="998"/>
        <v>Outer</v>
      </c>
      <c r="AO3369" s="48" t="str">
        <f t="shared" si="999"/>
        <v>0.3-0.4</v>
      </c>
      <c r="AP3369" s="49" t="str">
        <f t="shared" si="1004"/>
        <v>16-17</v>
      </c>
      <c r="AQ3369" s="49" t="str">
        <f t="shared" si="1005"/>
        <v>Apr</v>
      </c>
      <c r="AR3369" s="48" t="str">
        <f t="shared" si="1006"/>
        <v>285-295</v>
      </c>
      <c r="AS3369" s="49" t="str">
        <f t="shared" si="1000"/>
        <v>LWS-LTI</v>
      </c>
    </row>
    <row r="3370" spans="5:45" x14ac:dyDescent="0.3">
      <c r="E3370" s="15">
        <v>41004.694444444445</v>
      </c>
      <c r="F3370" s="21">
        <v>6.32</v>
      </c>
      <c r="G3370" s="21">
        <v>373.04999542236288</v>
      </c>
      <c r="H3370" s="42">
        <v>1.1967636541508284</v>
      </c>
      <c r="I3370" s="35">
        <v>300.60000000000002</v>
      </c>
      <c r="J3370" s="43">
        <v>0.11234177215189872</v>
      </c>
      <c r="K3370" s="44">
        <v>4.4816861979783996E-2</v>
      </c>
      <c r="L3370" s="26">
        <f t="shared" si="988"/>
        <v>6.2710632211579433</v>
      </c>
      <c r="M3370" s="26">
        <f t="shared" si="989"/>
        <v>0.32726301221323922</v>
      </c>
      <c r="N3370" s="96">
        <f t="shared" si="990"/>
        <v>7</v>
      </c>
      <c r="O3370" s="26">
        <f t="shared" si="991"/>
        <v>0.24362666362604327</v>
      </c>
      <c r="P3370" s="3">
        <f>IF(L3370&gt;'Power Curve'!$C$37,0,INDEX(Ci,$N3370,1)*POWER(1-O3370,3)+INDEX(Ci,$N3370,2)*3*O3370*POWER(1-O3370,2)+INDEX(Ci,$N3370,3)*3*POWER(O3370,2)*(1-O3370)+INDEX(Ci,$N3370,4)*POWER(O3370,3))</f>
        <v>418.04240075327164</v>
      </c>
      <c r="Q3370" s="3">
        <f>MAX(0,MIN(P3370-V3370+W3370,'Power Curve'!$C$39))</f>
        <v>416.14712386978715</v>
      </c>
      <c r="R3370" s="3">
        <f t="shared" si="992"/>
        <v>373.04999542236288</v>
      </c>
      <c r="S3370" s="3">
        <f t="shared" si="993"/>
        <v>43.097128447424268</v>
      </c>
      <c r="T3370" s="3">
        <f t="shared" si="994"/>
        <v>43.097128447424268</v>
      </c>
      <c r="V3370" s="37">
        <f t="array" ref="V3370">SUM(_xlfn.NORM.DIST($AD$3:$AD$1003,$L3370,$AA3370,FALSE)*WindSpeedStep*$AE$3:$AE$1003)/AG3370</f>
        <v>425.83574645300916</v>
      </c>
      <c r="W3370" s="37">
        <f t="array" ref="W3370">SUM(_xlfn.NORM.DIST($AD$3:$AD$1003,$L3370,$AB3370,FALSE)*WindSpeedStep*$AE$3:$AE$1003)/AH3370</f>
        <v>423.94046956952468</v>
      </c>
      <c r="Y3370" s="1">
        <f t="shared" si="995"/>
        <v>6</v>
      </c>
      <c r="Z3370" s="99">
        <f>IF(L3370&lt;'Power Curve'!$P$28,'Power Curve'!$Q$28,IF(L3370&gt;'Power Curve'!$P$29,'Power Curve'!$Q$29,INDEX(ReferenceTurbulence,Y3370)+(L3370-INDEX(ReferenceTurbulenceWindSpeed,Y3370))*(INDEX(ReferenceTurbulence,Y3370+1)-INDEX(ReferenceTurbulence,Y3370))/(INDEX(ReferenceTurbulenceWindSpeed,Y3370+1)-INDEX(ReferenceTurbulenceWindSpeed,Y3370))))</f>
        <v>0.12113483482874325</v>
      </c>
      <c r="AA3370" s="100">
        <f t="shared" si="1001"/>
        <v>0.75964420749557404</v>
      </c>
      <c r="AB3370" s="29">
        <f t="shared" si="1002"/>
        <v>0.70450235554147778</v>
      </c>
      <c r="AG3370" s="40">
        <f t="array" ref="AG3370">SUM(_xlfn.NORM.DIST($AD$3:$AD$1003,$F3370,$AA3370,FALSE)*WindSpeedStep)</f>
        <v>1.0000000000000033</v>
      </c>
      <c r="AH3370" s="40">
        <f t="array" ref="AH3370">SUM(_xlfn.NORM.DIST($AD$3:$AD$1003,$F3370,$AB3370,FALSE)*WindSpeedStep)</f>
        <v>1.0000000000000036</v>
      </c>
      <c r="AJ3370" s="47">
        <f t="shared" si="996"/>
        <v>6</v>
      </c>
      <c r="AK3370" s="83" t="b">
        <f>COUNTIF('Power Curve'!$D$2:$D$31,AJ3370)&gt;0</f>
        <v>1</v>
      </c>
      <c r="AL3370" s="83" t="b">
        <f t="shared" si="997"/>
        <v>0</v>
      </c>
      <c r="AM3370" s="83" t="b">
        <f t="shared" si="1003"/>
        <v>1</v>
      </c>
      <c r="AN3370" s="47" t="str">
        <f t="shared" si="998"/>
        <v>Outer</v>
      </c>
      <c r="AO3370" s="48" t="str">
        <f t="shared" si="999"/>
        <v>0.3-0.4</v>
      </c>
      <c r="AP3370" s="49" t="str">
        <f t="shared" si="1004"/>
        <v>16-17</v>
      </c>
      <c r="AQ3370" s="49" t="str">
        <f t="shared" si="1005"/>
        <v>Apr</v>
      </c>
      <c r="AR3370" s="48" t="str">
        <f t="shared" si="1006"/>
        <v>295-305</v>
      </c>
      <c r="AS3370" s="49" t="str">
        <f t="shared" si="1000"/>
        <v>Inner-TI</v>
      </c>
    </row>
    <row r="3371" spans="5:45" x14ac:dyDescent="0.3">
      <c r="E3371" s="15">
        <v>41004.701388888891</v>
      </c>
      <c r="F3371" s="21">
        <v>4.0999999999999996</v>
      </c>
      <c r="G3371" s="21">
        <v>64.009998321533189</v>
      </c>
      <c r="H3371" s="42">
        <v>1.1977000542150593</v>
      </c>
      <c r="I3371" s="35">
        <v>317.60000000000002</v>
      </c>
      <c r="J3371" s="43">
        <v>0.15853658536585369</v>
      </c>
      <c r="K3371" s="44">
        <v>8.991427771122032E-2</v>
      </c>
      <c r="L3371" s="26">
        <f t="shared" si="988"/>
        <v>4.0693138219433225</v>
      </c>
      <c r="M3371" s="26">
        <f t="shared" si="989"/>
        <v>-1.3024454950084734E-2</v>
      </c>
      <c r="N3371" s="96">
        <f t="shared" si="990"/>
        <v>4</v>
      </c>
      <c r="O3371" s="26">
        <f t="shared" si="991"/>
        <v>0.93995971079398732</v>
      </c>
      <c r="P3371" s="3">
        <f>IF(L3371&gt;'Power Curve'!$C$37,0,INDEX(Ci,$N3371,1)*POWER(1-O3371,3)+INDEX(Ci,$N3371,2)*3*O3371*POWER(1-O3371,2)+INDEX(Ci,$N3371,3)*3*POWER(O3371,2)*(1-O3371)+INDEX(Ci,$N3371,4)*POWER(O3371,3))</f>
        <v>70.345500658300608</v>
      </c>
      <c r="Q3371" s="3">
        <f>MAX(0,MIN(P3371-V3371+W3371,'Power Curve'!$C$39))</f>
        <v>84.635076975600271</v>
      </c>
      <c r="R3371" s="3">
        <f t="shared" si="992"/>
        <v>64.009998321533189</v>
      </c>
      <c r="S3371" s="3">
        <f t="shared" si="993"/>
        <v>20.625078654067082</v>
      </c>
      <c r="T3371" s="3">
        <f t="shared" si="994"/>
        <v>20.625078654067082</v>
      </c>
      <c r="V3371" s="37">
        <f t="array" ref="V3371">SUM(_xlfn.NORM.DIST($AD$3:$AD$1003,$L3371,$AA3371,FALSE)*WindSpeedStep*$AE$3:$AE$1003)/AG3371</f>
        <v>35.316010819656313</v>
      </c>
      <c r="W3371" s="37">
        <f t="array" ref="W3371">SUM(_xlfn.NORM.DIST($AD$3:$AD$1003,$L3371,$AB3371,FALSE)*WindSpeedStep*$AE$3:$AE$1003)/AH3371</f>
        <v>49.605587136955982</v>
      </c>
      <c r="Y3371" s="1">
        <f t="shared" si="995"/>
        <v>3</v>
      </c>
      <c r="Z3371" s="99">
        <f>IF(L3371&lt;'Power Curve'!$P$28,'Power Curve'!$Q$28,IF(L3371&gt;'Power Curve'!$P$29,'Power Curve'!$Q$29,INDEX(ReferenceTurbulence,Y3371)+(L3371-INDEX(ReferenceTurbulenceWindSpeed,Y3371))*(INDEX(ReferenceTurbulence,Y3371+1)-INDEX(ReferenceTurbulence,Y3371))/(INDEX(ReferenceTurbulenceWindSpeed,Y3371+1)-INDEX(ReferenceTurbulenceWindSpeed,Y3371))))</f>
        <v>0.11713247834199569</v>
      </c>
      <c r="AA3371" s="100">
        <f t="shared" si="1001"/>
        <v>0.47664881311555996</v>
      </c>
      <c r="AB3371" s="29">
        <f t="shared" si="1002"/>
        <v>0.64513511811296587</v>
      </c>
      <c r="AG3371" s="40">
        <f t="array" ref="AG3371">SUM(_xlfn.NORM.DIST($AD$3:$AD$1003,$F3371,$AA3371,FALSE)*WindSpeedStep)</f>
        <v>1.0000000000000024</v>
      </c>
      <c r="AH3371" s="40">
        <f t="array" ref="AH3371">SUM(_xlfn.NORM.DIST($AD$3:$AD$1003,$F3371,$AB3371,FALSE)*WindSpeedStep)</f>
        <v>0.99999999993993449</v>
      </c>
      <c r="AJ3371" s="47">
        <f t="shared" si="996"/>
        <v>4</v>
      </c>
      <c r="AK3371" s="83" t="b">
        <f>COUNTIF('Power Curve'!$D$2:$D$31,AJ3371)&gt;0</f>
        <v>1</v>
      </c>
      <c r="AL3371" s="83" t="b">
        <f t="shared" si="997"/>
        <v>0</v>
      </c>
      <c r="AM3371" s="83" t="b">
        <f t="shared" si="1003"/>
        <v>1</v>
      </c>
      <c r="AN3371" s="47" t="str">
        <f t="shared" si="998"/>
        <v>Outer</v>
      </c>
      <c r="AO3371" s="48" t="str">
        <f t="shared" si="999"/>
        <v>&lt;0</v>
      </c>
      <c r="AP3371" s="49" t="str">
        <f t="shared" si="1004"/>
        <v>16-17</v>
      </c>
      <c r="AQ3371" s="49" t="str">
        <f t="shared" si="1005"/>
        <v>Apr</v>
      </c>
      <c r="AR3371" s="48" t="str">
        <f t="shared" si="1006"/>
        <v>315-325</v>
      </c>
      <c r="AS3371" s="49" t="str">
        <f t="shared" si="1000"/>
        <v>LWS-HTI</v>
      </c>
    </row>
    <row r="3372" spans="5:45" x14ac:dyDescent="0.3">
      <c r="E3372" s="15">
        <v>41004.756944444445</v>
      </c>
      <c r="F3372" s="21">
        <v>5.49</v>
      </c>
      <c r="G3372" s="21">
        <v>356.04998779296909</v>
      </c>
      <c r="H3372" s="42">
        <v>1.1979763753295174</v>
      </c>
      <c r="I3372" s="35">
        <v>267.7</v>
      </c>
      <c r="J3372" s="43">
        <v>0.13296903460837886</v>
      </c>
      <c r="K3372" s="44">
        <v>0.27578842744758059</v>
      </c>
      <c r="L3372" s="26">
        <f t="shared" si="988"/>
        <v>5.4493294658928058</v>
      </c>
      <c r="M3372" s="26">
        <f t="shared" si="989"/>
        <v>0.20026141141274631</v>
      </c>
      <c r="N3372" s="96">
        <f t="shared" si="990"/>
        <v>6</v>
      </c>
      <c r="O3372" s="26">
        <f t="shared" si="991"/>
        <v>0.41983792120582264</v>
      </c>
      <c r="P3372" s="3">
        <f>IF(L3372&gt;'Power Curve'!$C$37,0,INDEX(Ci,$N3372,1)*POWER(1-O3372,3)+INDEX(Ci,$N3372,2)*3*O3372*POWER(1-O3372,2)+INDEX(Ci,$N3372,3)*3*POWER(O3372,2)*(1-O3372)+INDEX(Ci,$N3372,4)*POWER(O3372,3))</f>
        <v>274.1166303713369</v>
      </c>
      <c r="Q3372" s="3">
        <f>MAX(0,MIN(P3372-V3372+W3372,'Power Curve'!$C$39))</f>
        <v>274.80277161334379</v>
      </c>
      <c r="R3372" s="3">
        <f t="shared" si="992"/>
        <v>356.04998779296909</v>
      </c>
      <c r="S3372" s="3">
        <f t="shared" si="993"/>
        <v>-81.247216179625298</v>
      </c>
      <c r="T3372" s="3">
        <f t="shared" si="994"/>
        <v>81.247216179625298</v>
      </c>
      <c r="V3372" s="37">
        <f t="array" ref="V3372">SUM(_xlfn.NORM.DIST($AD$3:$AD$1003,$L3372,$AA3372,FALSE)*WindSpeedStep*$AE$3:$AE$1003)/AG3372</f>
        <v>266.42242586924721</v>
      </c>
      <c r="W3372" s="37">
        <f t="array" ref="W3372">SUM(_xlfn.NORM.DIST($AD$3:$AD$1003,$L3372,$AB3372,FALSE)*WindSpeedStep*$AE$3:$AE$1003)/AH3372</f>
        <v>267.1085671112541</v>
      </c>
      <c r="Y3372" s="1">
        <f t="shared" si="995"/>
        <v>5</v>
      </c>
      <c r="Z3372" s="99">
        <f>IF(L3372&lt;'Power Curve'!$P$28,'Power Curve'!$Q$28,IF(L3372&gt;'Power Curve'!$P$29,'Power Curve'!$Q$29,INDEX(ReferenceTurbulence,Y3372)+(L3372-INDEX(ReferenceTurbulenceWindSpeed,Y3372))*(INDEX(ReferenceTurbulence,Y3372+1)-INDEX(ReferenceTurbulence,Y3372))/(INDEX(ReferenceTurbulenceWindSpeed,Y3372+1)-INDEX(ReferenceTurbulenceWindSpeed,Y3372))))</f>
        <v>0.11938084887089127</v>
      </c>
      <c r="AA3372" s="100">
        <f t="shared" si="1001"/>
        <v>0.65054557741544372</v>
      </c>
      <c r="AB3372" s="29">
        <f t="shared" si="1002"/>
        <v>0.72459207834275918</v>
      </c>
      <c r="AG3372" s="40">
        <f t="array" ref="AG3372">SUM(_xlfn.NORM.DIST($AD$3:$AD$1003,$F3372,$AA3372,FALSE)*WindSpeedStep)</f>
        <v>1.0000000000000031</v>
      </c>
      <c r="AH3372" s="40">
        <f t="array" ref="AH3372">SUM(_xlfn.NORM.DIST($AD$3:$AD$1003,$F3372,$AB3372,FALSE)*WindSpeedStep)</f>
        <v>0.99999999999999378</v>
      </c>
      <c r="AJ3372" s="47">
        <f t="shared" si="996"/>
        <v>5</v>
      </c>
      <c r="AK3372" s="83" t="b">
        <f>COUNTIF('Power Curve'!$D$2:$D$31,AJ3372)&gt;0</f>
        <v>1</v>
      </c>
      <c r="AL3372" s="83" t="b">
        <f t="shared" si="997"/>
        <v>0</v>
      </c>
      <c r="AM3372" s="83" t="b">
        <f t="shared" si="1003"/>
        <v>1</v>
      </c>
      <c r="AN3372" s="47" t="str">
        <f t="shared" si="998"/>
        <v>Inner</v>
      </c>
      <c r="AO3372" s="48" t="str">
        <f t="shared" si="999"/>
        <v>0.2-0.3</v>
      </c>
      <c r="AP3372" s="49" t="str">
        <f t="shared" si="1004"/>
        <v>18-19</v>
      </c>
      <c r="AQ3372" s="49" t="str">
        <f t="shared" si="1005"/>
        <v>Apr</v>
      </c>
      <c r="AR3372" s="48" t="str">
        <f t="shared" si="1006"/>
        <v>265-275</v>
      </c>
      <c r="AS3372" s="49" t="str">
        <f t="shared" si="1000"/>
        <v>Inner-TI</v>
      </c>
    </row>
    <row r="3373" spans="5:45" x14ac:dyDescent="0.3">
      <c r="E3373" s="15">
        <v>41004.770833333336</v>
      </c>
      <c r="F3373" s="21">
        <v>5.92</v>
      </c>
      <c r="G3373" s="21">
        <v>414.88001251220692</v>
      </c>
      <c r="H3373" s="42">
        <v>1.1979196250970698</v>
      </c>
      <c r="I3373" s="35">
        <v>268.3</v>
      </c>
      <c r="J3373" s="43">
        <v>0.13344594594594594</v>
      </c>
      <c r="K3373" s="44">
        <v>0.14680475383407768</v>
      </c>
      <c r="L3373" s="26">
        <f t="shared" si="988"/>
        <v>5.8760511885949933</v>
      </c>
      <c r="M3373" s="26">
        <f t="shared" si="989"/>
        <v>0.26621262922785932</v>
      </c>
      <c r="N3373" s="96">
        <f t="shared" si="990"/>
        <v>6</v>
      </c>
      <c r="O3373" s="26">
        <f t="shared" si="991"/>
        <v>0.84515903773729995</v>
      </c>
      <c r="P3373" s="3">
        <f>IF(L3373&gt;'Power Curve'!$C$37,0,INDEX(Ci,$N3373,1)*POWER(1-O3373,3)+INDEX(Ci,$N3373,2)*3*O3373*POWER(1-O3373,2)+INDEX(Ci,$N3373,3)*3*POWER(O3373,2)*(1-O3373)+INDEX(Ci,$N3373,4)*POWER(O3373,3))</f>
        <v>341.11554493871949</v>
      </c>
      <c r="Q3373" s="3">
        <f>MAX(0,MIN(P3373-V3373+W3373,'Power Curve'!$C$39))</f>
        <v>342.85004210840094</v>
      </c>
      <c r="R3373" s="3">
        <f t="shared" si="992"/>
        <v>414.88001251220692</v>
      </c>
      <c r="S3373" s="3">
        <f t="shared" si="993"/>
        <v>-72.029970403805976</v>
      </c>
      <c r="T3373" s="3">
        <f t="shared" si="994"/>
        <v>72.029970403805976</v>
      </c>
      <c r="V3373" s="37">
        <f t="array" ref="V3373">SUM(_xlfn.NORM.DIST($AD$3:$AD$1003,$L3373,$AA3373,FALSE)*WindSpeedStep*$AE$3:$AE$1003)/AG3373</f>
        <v>345.97069063344878</v>
      </c>
      <c r="W3373" s="37">
        <f t="array" ref="W3373">SUM(_xlfn.NORM.DIST($AD$3:$AD$1003,$L3373,$AB3373,FALSE)*WindSpeedStep*$AE$3:$AE$1003)/AH3373</f>
        <v>347.70518780313023</v>
      </c>
      <c r="Y3373" s="1">
        <f t="shared" si="995"/>
        <v>5</v>
      </c>
      <c r="Z3373" s="99">
        <f>IF(L3373&lt;'Power Curve'!$P$28,'Power Curve'!$Q$28,IF(L3373&gt;'Power Curve'!$P$29,'Power Curve'!$Q$29,INDEX(ReferenceTurbulence,Y3373)+(L3373-INDEX(ReferenceTurbulenceWindSpeed,Y3373))*(INDEX(ReferenceTurbulence,Y3373+1)-INDEX(ReferenceTurbulence,Y3373))/(INDEX(ReferenceTurbulenceWindSpeed,Y3373+1)-INDEX(ReferenceTurbulenceWindSpeed,Y3373))))</f>
        <v>0.12101207826410781</v>
      </c>
      <c r="AA3373" s="100">
        <f t="shared" si="1001"/>
        <v>0.71107316631816109</v>
      </c>
      <c r="AB3373" s="29">
        <f t="shared" si="1002"/>
        <v>0.78413520928885894</v>
      </c>
      <c r="AG3373" s="40">
        <f t="array" ref="AG3373">SUM(_xlfn.NORM.DIST($AD$3:$AD$1003,$F3373,$AA3373,FALSE)*WindSpeedStep)</f>
        <v>1.0000000000000042</v>
      </c>
      <c r="AH3373" s="40">
        <f t="array" ref="AH3373">SUM(_xlfn.NORM.DIST($AD$3:$AD$1003,$F3373,$AB3373,FALSE)*WindSpeedStep)</f>
        <v>0.99999999999999056</v>
      </c>
      <c r="AJ3373" s="47">
        <f t="shared" si="996"/>
        <v>6</v>
      </c>
      <c r="AK3373" s="83" t="b">
        <f>COUNTIF('Power Curve'!$D$2:$D$31,AJ3373)&gt;0</f>
        <v>1</v>
      </c>
      <c r="AL3373" s="83" t="b">
        <f t="shared" si="997"/>
        <v>0</v>
      </c>
      <c r="AM3373" s="83" t="b">
        <f t="shared" si="1003"/>
        <v>1</v>
      </c>
      <c r="AN3373" s="47" t="str">
        <f t="shared" si="998"/>
        <v>Inner</v>
      </c>
      <c r="AO3373" s="48" t="str">
        <f t="shared" si="999"/>
        <v>0.2-0.3</v>
      </c>
      <c r="AP3373" s="49" t="str">
        <f t="shared" si="1004"/>
        <v>18-19</v>
      </c>
      <c r="AQ3373" s="49" t="str">
        <f t="shared" si="1005"/>
        <v>Apr</v>
      </c>
      <c r="AR3373" s="48" t="str">
        <f t="shared" si="1006"/>
        <v>265-275</v>
      </c>
      <c r="AS3373" s="49" t="str">
        <f t="shared" si="1000"/>
        <v>Inner-TI</v>
      </c>
    </row>
    <row r="3374" spans="5:45" x14ac:dyDescent="0.3">
      <c r="E3374" s="15">
        <v>41004.791666666664</v>
      </c>
      <c r="F3374" s="21">
        <v>8.34</v>
      </c>
      <c r="G3374" s="21">
        <v>1033.7800292968752</v>
      </c>
      <c r="H3374" s="42">
        <v>1.197192755581949</v>
      </c>
      <c r="I3374" s="35">
        <v>274.39999999999998</v>
      </c>
      <c r="J3374" s="43">
        <v>0.10191846522781775</v>
      </c>
      <c r="K3374" s="44">
        <v>0.23099379518774837</v>
      </c>
      <c r="L3374" s="26">
        <f t="shared" si="988"/>
        <v>8.2764109723885468</v>
      </c>
      <c r="M3374" s="26">
        <f t="shared" si="989"/>
        <v>0.63719597156426455</v>
      </c>
      <c r="N3374" s="96">
        <f t="shared" si="990"/>
        <v>9</v>
      </c>
      <c r="O3374" s="26">
        <f t="shared" si="991"/>
        <v>0.26760436267602111</v>
      </c>
      <c r="P3374" s="3">
        <f>IF(L3374&gt;'Power Curve'!$C$37,0,INDEX(Ci,$N3374,1)*POWER(1-O3374,3)+INDEX(Ci,$N3374,2)*3*O3374*POWER(1-O3374,2)+INDEX(Ci,$N3374,3)*3*POWER(O3374,2)*(1-O3374)+INDEX(Ci,$N3374,4)*POWER(O3374,3))</f>
        <v>962.44779141028596</v>
      </c>
      <c r="Q3374" s="3">
        <f>MAX(0,MIN(P3374-V3374+W3374,'Power Curve'!$C$39))</f>
        <v>954.56900731009637</v>
      </c>
      <c r="R3374" s="3">
        <f t="shared" si="992"/>
        <v>1033.7800292968752</v>
      </c>
      <c r="S3374" s="3">
        <f t="shared" si="993"/>
        <v>-79.21102198677886</v>
      </c>
      <c r="T3374" s="3">
        <f t="shared" si="994"/>
        <v>79.21102198677886</v>
      </c>
      <c r="V3374" s="37">
        <f t="array" ref="V3374">SUM(_xlfn.NORM.DIST($AD$3:$AD$1003,$L3374,$AA3374,FALSE)*WindSpeedStep*$AE$3:$AE$1003)/AG3374</f>
        <v>961.59397425916541</v>
      </c>
      <c r="W3374" s="37">
        <f t="array" ref="W3374">SUM(_xlfn.NORM.DIST($AD$3:$AD$1003,$L3374,$AB3374,FALSE)*WindSpeedStep*$AE$3:$AE$1003)/AH3374</f>
        <v>953.71519015897582</v>
      </c>
      <c r="Y3374" s="1">
        <f t="shared" si="995"/>
        <v>8</v>
      </c>
      <c r="Z3374" s="99">
        <f>IF(L3374&lt;'Power Curve'!$P$28,'Power Curve'!$Q$28,IF(L3374&gt;'Power Curve'!$P$29,'Power Curve'!$Q$29,INDEX(ReferenceTurbulence,Y3374)+(L3374-INDEX(ReferenceTurbulenceWindSpeed,Y3374))*(INDEX(ReferenceTurbulence,Y3374+1)-INDEX(ReferenceTurbulence,Y3374))/(INDEX(ReferenceTurbulenceWindSpeed,Y3374+1)-INDEX(ReferenceTurbulenceWindSpeed,Y3374))))</f>
        <v>0.11970383928862822</v>
      </c>
      <c r="AA3374" s="100">
        <f t="shared" si="1001"/>
        <v>0.99071816892543785</v>
      </c>
      <c r="AB3374" s="29">
        <f t="shared" si="1002"/>
        <v>0.84351910390051144</v>
      </c>
      <c r="AG3374" s="40">
        <f t="array" ref="AG3374">SUM(_xlfn.NORM.DIST($AD$3:$AD$1003,$F3374,$AA3374,FALSE)*WindSpeedStep)</f>
        <v>1.0000000000000038</v>
      </c>
      <c r="AH3374" s="40">
        <f t="array" ref="AH3374">SUM(_xlfn.NORM.DIST($AD$3:$AD$1003,$F3374,$AB3374,FALSE)*WindSpeedStep)</f>
        <v>1.0000000000000033</v>
      </c>
      <c r="AJ3374" s="47">
        <f t="shared" si="996"/>
        <v>8</v>
      </c>
      <c r="AK3374" s="83" t="b">
        <f>COUNTIF('Power Curve'!$D$2:$D$31,AJ3374)&gt;0</f>
        <v>1</v>
      </c>
      <c r="AL3374" s="83" t="b">
        <f t="shared" si="997"/>
        <v>0</v>
      </c>
      <c r="AM3374" s="83" t="b">
        <f t="shared" si="1003"/>
        <v>1</v>
      </c>
      <c r="AN3374" s="47" t="str">
        <f t="shared" si="998"/>
        <v>Inner</v>
      </c>
      <c r="AO3374" s="48" t="str">
        <f t="shared" si="999"/>
        <v>0.6-0.7</v>
      </c>
      <c r="AP3374" s="49" t="str">
        <f t="shared" si="1004"/>
        <v>19-20</v>
      </c>
      <c r="AQ3374" s="49" t="str">
        <f t="shared" si="1005"/>
        <v>Apr</v>
      </c>
      <c r="AR3374" s="48" t="str">
        <f t="shared" si="1006"/>
        <v>265-275</v>
      </c>
      <c r="AS3374" s="49" t="str">
        <f t="shared" si="1000"/>
        <v>Inner-TI</v>
      </c>
    </row>
    <row r="3375" spans="5:45" x14ac:dyDescent="0.3">
      <c r="E3375" s="15">
        <v>41004.798611111109</v>
      </c>
      <c r="F3375" s="21">
        <v>9.35</v>
      </c>
      <c r="G3375" s="21">
        <v>1364.5899810790991</v>
      </c>
      <c r="H3375" s="42">
        <v>1.1979969595323108</v>
      </c>
      <c r="I3375" s="35">
        <v>289.7</v>
      </c>
      <c r="J3375" s="43">
        <v>0.16042780748663102</v>
      </c>
      <c r="K3375" s="44">
        <v>0.15127429357056912</v>
      </c>
      <c r="L3375" s="26">
        <f t="shared" si="988"/>
        <v>9.2807873091487334</v>
      </c>
      <c r="M3375" s="26">
        <f t="shared" si="989"/>
        <v>0.79242557209773834</v>
      </c>
      <c r="N3375" s="96">
        <f t="shared" si="990"/>
        <v>10</v>
      </c>
      <c r="O3375" s="26">
        <f t="shared" si="991"/>
        <v>0.28874610773071313</v>
      </c>
      <c r="P3375" s="3">
        <f>IF(L3375&gt;'Power Curve'!$C$37,0,INDEX(Ci,$N3375,1)*POWER(1-O3375,3)+INDEX(Ci,$N3375,2)*3*O3375*POWER(1-O3375,2)+INDEX(Ci,$N3375,3)*3*POWER(O3375,2)*(1-O3375)+INDEX(Ci,$N3375,4)*POWER(O3375,3))</f>
        <v>1292.137007774526</v>
      </c>
      <c r="Q3375" s="3">
        <f>MAX(0,MIN(P3375-V3375+W3375,'Power Curve'!$C$39))</f>
        <v>1283.8839654254643</v>
      </c>
      <c r="R3375" s="3">
        <f t="shared" si="992"/>
        <v>1364.5899810790991</v>
      </c>
      <c r="S3375" s="3">
        <f t="shared" si="993"/>
        <v>-80.706015653634722</v>
      </c>
      <c r="T3375" s="3">
        <f t="shared" si="994"/>
        <v>80.706015653634722</v>
      </c>
      <c r="V3375" s="37">
        <f t="array" ref="V3375">SUM(_xlfn.NORM.DIST($AD$3:$AD$1003,$L3375,$AA3375,FALSE)*WindSpeedStep*$AE$3:$AE$1003)/AG3375</f>
        <v>1302.2884077121812</v>
      </c>
      <c r="W3375" s="37">
        <f t="array" ref="W3375">SUM(_xlfn.NORM.DIST($AD$3:$AD$1003,$L3375,$AB3375,FALSE)*WindSpeedStep*$AE$3:$AE$1003)/AH3375</f>
        <v>1294.0353653631196</v>
      </c>
      <c r="Y3375" s="1">
        <f t="shared" si="995"/>
        <v>9</v>
      </c>
      <c r="Z3375" s="99">
        <f>IF(L3375&lt;'Power Curve'!$P$28,'Power Curve'!$Q$28,IF(L3375&gt;'Power Curve'!$P$29,'Power Curve'!$Q$29,INDEX(ReferenceTurbulence,Y3375)+(L3375-INDEX(ReferenceTurbulenceWindSpeed,Y3375))*(INDEX(ReferenceTurbulence,Y3375+1)-INDEX(ReferenceTurbulence,Y3375))/(INDEX(ReferenceTurbulenceWindSpeed,Y3375+1)-INDEX(ReferenceTurbulenceWindSpeed,Y3375))))</f>
        <v>0.12039411373086094</v>
      </c>
      <c r="AA3375" s="100">
        <f t="shared" si="1001"/>
        <v>1.1173521628095835</v>
      </c>
      <c r="AB3375" s="29">
        <f t="shared" si="1002"/>
        <v>1.4888963597564813</v>
      </c>
      <c r="AG3375" s="40">
        <f t="array" ref="AG3375">SUM(_xlfn.NORM.DIST($AD$3:$AD$1003,$F3375,$AA3375,FALSE)*WindSpeedStep)</f>
        <v>1.000000000000004</v>
      </c>
      <c r="AH3375" s="40">
        <f t="array" ref="AH3375">SUM(_xlfn.NORM.DIST($AD$3:$AD$1003,$F3375,$AB3375,FALSE)*WindSpeedStep)</f>
        <v>0.99999999986456067</v>
      </c>
      <c r="AJ3375" s="47">
        <f t="shared" si="996"/>
        <v>9</v>
      </c>
      <c r="AK3375" s="83" t="b">
        <f>COUNTIF('Power Curve'!$D$2:$D$31,AJ3375)&gt;0</f>
        <v>1</v>
      </c>
      <c r="AL3375" s="83" t="b">
        <f t="shared" si="997"/>
        <v>0</v>
      </c>
      <c r="AM3375" s="83" t="b">
        <f t="shared" si="1003"/>
        <v>1</v>
      </c>
      <c r="AN3375" s="47" t="str">
        <f t="shared" si="998"/>
        <v>Outer</v>
      </c>
      <c r="AO3375" s="48" t="str">
        <f t="shared" si="999"/>
        <v>0.7-0.8</v>
      </c>
      <c r="AP3375" s="49" t="str">
        <f t="shared" si="1004"/>
        <v>19-20</v>
      </c>
      <c r="AQ3375" s="49" t="str">
        <f t="shared" si="1005"/>
        <v>Apr</v>
      </c>
      <c r="AR3375" s="48" t="str">
        <f t="shared" si="1006"/>
        <v>285-295</v>
      </c>
      <c r="AS3375" s="49" t="str">
        <f t="shared" si="1000"/>
        <v>HWS-HTI</v>
      </c>
    </row>
    <row r="3376" spans="5:45" x14ac:dyDescent="0.3">
      <c r="E3376" s="15">
        <v>41004.861111111109</v>
      </c>
      <c r="F3376" s="21">
        <v>11.17</v>
      </c>
      <c r="G3376" s="21">
        <v>1933.229980468748</v>
      </c>
      <c r="H3376" s="42">
        <v>1.2056458538524637</v>
      </c>
      <c r="I3376" s="35">
        <v>297.7</v>
      </c>
      <c r="J3376" s="43">
        <v>9.1316025067144133E-2</v>
      </c>
      <c r="K3376" s="44">
        <v>0.24177095161052714</v>
      </c>
      <c r="L3376" s="26">
        <f t="shared" si="988"/>
        <v>11.110861376693139</v>
      </c>
      <c r="M3376" s="26">
        <f t="shared" si="989"/>
        <v>1.0752694186263703</v>
      </c>
      <c r="N3376" s="96">
        <f t="shared" si="990"/>
        <v>12</v>
      </c>
      <c r="O3376" s="26">
        <f t="shared" si="991"/>
        <v>0.12573874868771978</v>
      </c>
      <c r="P3376" s="3">
        <f>IF(L3376&gt;'Power Curve'!$C$37,0,INDEX(Ci,$N3376,1)*POWER(1-O3376,3)+INDEX(Ci,$N3376,2)*3*O3376*POWER(1-O3376,2)+INDEX(Ci,$N3376,3)*3*POWER(O3376,2)*(1-O3376)+INDEX(Ci,$N3376,4)*POWER(O3376,3))</f>
        <v>1798.969469847415</v>
      </c>
      <c r="Q3376" s="3">
        <f>MAX(0,MIN(P3376-V3376+W3376,'Power Curve'!$C$39))</f>
        <v>1845.6384094611701</v>
      </c>
      <c r="R3376" s="3">
        <f t="shared" si="992"/>
        <v>1933.229980468748</v>
      </c>
      <c r="S3376" s="3">
        <f t="shared" si="993"/>
        <v>-87.591571007577841</v>
      </c>
      <c r="T3376" s="3">
        <f t="shared" si="994"/>
        <v>87.591571007577841</v>
      </c>
      <c r="V3376" s="37">
        <f t="array" ref="V3376">SUM(_xlfn.NORM.DIST($AD$3:$AD$1003,$L3376,$AA3376,FALSE)*WindSpeedStep*$AE$3:$AE$1003)/AG3376</f>
        <v>1783.5496460890988</v>
      </c>
      <c r="W3376" s="37">
        <f t="array" ref="W3376">SUM(_xlfn.NORM.DIST($AD$3:$AD$1003,$L3376,$AB3376,FALSE)*WindSpeedStep*$AE$3:$AE$1003)/AH3376</f>
        <v>1830.2185857028539</v>
      </c>
      <c r="Y3376" s="1">
        <f t="shared" si="995"/>
        <v>11</v>
      </c>
      <c r="Z3376" s="99">
        <f>IF(L3376&lt;'Power Curve'!$P$28,'Power Curve'!$Q$28,IF(L3376&gt;'Power Curve'!$P$29,'Power Curve'!$Q$29,INDEX(ReferenceTurbulence,Y3376)+(L3376-INDEX(ReferenceTurbulenceWindSpeed,Y3376))*(INDEX(ReferenceTurbulence,Y3376+1)-INDEX(ReferenceTurbulence,Y3376))/(INDEX(ReferenceTurbulenceWindSpeed,Y3376+1)-INDEX(ReferenceTurbulenceWindSpeed,Y3376))))</f>
        <v>0.11976959503831798</v>
      </c>
      <c r="AA3376" s="100">
        <f t="shared" si="1001"/>
        <v>1.3307433676134255</v>
      </c>
      <c r="AB3376" s="29">
        <f t="shared" si="1002"/>
        <v>1.0145996959916743</v>
      </c>
      <c r="AG3376" s="40">
        <f t="array" ref="AG3376">SUM(_xlfn.NORM.DIST($AD$3:$AD$1003,$F3376,$AA3376,FALSE)*WindSpeedStep)</f>
        <v>1.000000000000004</v>
      </c>
      <c r="AH3376" s="40">
        <f t="array" ref="AH3376">SUM(_xlfn.NORM.DIST($AD$3:$AD$1003,$F3376,$AB3376,FALSE)*WindSpeedStep)</f>
        <v>1.0000000000000038</v>
      </c>
      <c r="AJ3376" s="47">
        <f t="shared" si="996"/>
        <v>11</v>
      </c>
      <c r="AK3376" s="83" t="b">
        <f>COUNTIF('Power Curve'!$D$2:$D$31,AJ3376)&gt;0</f>
        <v>1</v>
      </c>
      <c r="AL3376" s="83" t="b">
        <f t="shared" si="997"/>
        <v>0</v>
      </c>
      <c r="AM3376" s="83" t="b">
        <f t="shared" si="1003"/>
        <v>1</v>
      </c>
      <c r="AN3376" s="47" t="str">
        <f t="shared" si="998"/>
        <v>Outer</v>
      </c>
      <c r="AO3376" s="48" t="str">
        <f t="shared" si="999"/>
        <v>1.0-1.1</v>
      </c>
      <c r="AP3376" s="49" t="str">
        <f t="shared" si="1004"/>
        <v>20-21</v>
      </c>
      <c r="AQ3376" s="49" t="str">
        <f t="shared" si="1005"/>
        <v>Apr</v>
      </c>
      <c r="AR3376" s="48" t="str">
        <f t="shared" si="1006"/>
        <v>295-305</v>
      </c>
      <c r="AS3376" s="49" t="str">
        <f t="shared" si="1000"/>
        <v>HWS-LTI</v>
      </c>
    </row>
    <row r="3377" spans="5:45" x14ac:dyDescent="0.3">
      <c r="E3377" s="15">
        <v>41004.868055555555</v>
      </c>
      <c r="F3377" s="21">
        <v>11.5</v>
      </c>
      <c r="G3377" s="21">
        <v>1988.419982910161</v>
      </c>
      <c r="H3377" s="42">
        <v>1.2059175994655054</v>
      </c>
      <c r="I3377" s="35">
        <v>298.5</v>
      </c>
      <c r="J3377" s="43">
        <v>7.91304347826087E-2</v>
      </c>
      <c r="K3377" s="44">
        <v>0.22564466221977322</v>
      </c>
      <c r="L3377" s="26">
        <f t="shared" si="988"/>
        <v>11.439973591713358</v>
      </c>
      <c r="M3377" s="26">
        <f t="shared" si="989"/>
        <v>1.1261347723772057</v>
      </c>
      <c r="N3377" s="96">
        <f t="shared" si="990"/>
        <v>12</v>
      </c>
      <c r="O3377" s="26">
        <f t="shared" si="991"/>
        <v>0.44274107517874073</v>
      </c>
      <c r="P3377" s="3">
        <f>IF(L3377&gt;'Power Curve'!$C$37,0,INDEX(Ci,$N3377,1)*POWER(1-O3377,3)+INDEX(Ci,$N3377,2)*3*O3377*POWER(1-O3377,2)+INDEX(Ci,$N3377,3)*3*POWER(O3377,2)*(1-O3377)+INDEX(Ci,$N3377,4)*POWER(O3377,3))</f>
        <v>1853.1199733387584</v>
      </c>
      <c r="Q3377" s="3">
        <f>MAX(0,MIN(P3377-V3377+W3377,'Power Curve'!$C$39))</f>
        <v>1916.0041960717497</v>
      </c>
      <c r="R3377" s="3">
        <f t="shared" si="992"/>
        <v>1988.419982910161</v>
      </c>
      <c r="S3377" s="3">
        <f t="shared" si="993"/>
        <v>-72.41578683841135</v>
      </c>
      <c r="T3377" s="3">
        <f t="shared" si="994"/>
        <v>72.41578683841135</v>
      </c>
      <c r="V3377" s="37">
        <f t="array" ref="V3377">SUM(_xlfn.NORM.DIST($AD$3:$AD$1003,$L3377,$AA3377,FALSE)*WindSpeedStep*$AE$3:$AE$1003)/AG3377</f>
        <v>1832.5744671241712</v>
      </c>
      <c r="W3377" s="37">
        <f t="array" ref="W3377">SUM(_xlfn.NORM.DIST($AD$3:$AD$1003,$L3377,$AB3377,FALSE)*WindSpeedStep*$AE$3:$AE$1003)/AH3377</f>
        <v>1895.4586898571624</v>
      </c>
      <c r="Y3377" s="1">
        <f t="shared" si="995"/>
        <v>11</v>
      </c>
      <c r="Z3377" s="99">
        <f>IF(L3377&lt;'Power Curve'!$P$28,'Power Curve'!$Q$28,IF(L3377&gt;'Power Curve'!$P$29,'Power Curve'!$Q$29,INDEX(ReferenceTurbulence,Y3377)+(L3377-INDEX(ReferenceTurbulenceWindSpeed,Y3377))*(INDEX(ReferenceTurbulence,Y3377+1)-INDEX(ReferenceTurbulence,Y3377))/(INDEX(ReferenceTurbulenceWindSpeed,Y3377+1)-INDEX(ReferenceTurbulenceWindSpeed,Y3377))))</f>
        <v>0.11920217177230337</v>
      </c>
      <c r="AA3377" s="100">
        <f t="shared" si="1001"/>
        <v>1.3636696971500299</v>
      </c>
      <c r="AB3377" s="29">
        <f t="shared" si="1002"/>
        <v>0.90525008421383968</v>
      </c>
      <c r="AG3377" s="40">
        <f t="array" ref="AG3377">SUM(_xlfn.NORM.DIST($AD$3:$AD$1003,$F3377,$AA3377,FALSE)*WindSpeedStep)</f>
        <v>1.0000000000000038</v>
      </c>
      <c r="AH3377" s="40">
        <f t="array" ref="AH3377">SUM(_xlfn.NORM.DIST($AD$3:$AD$1003,$F3377,$AB3377,FALSE)*WindSpeedStep)</f>
        <v>1.0000000000000038</v>
      </c>
      <c r="AJ3377" s="47">
        <f t="shared" si="996"/>
        <v>11</v>
      </c>
      <c r="AK3377" s="83" t="b">
        <f>COUNTIF('Power Curve'!$D$2:$D$31,AJ3377)&gt;0</f>
        <v>1</v>
      </c>
      <c r="AL3377" s="83" t="b">
        <f t="shared" si="997"/>
        <v>0</v>
      </c>
      <c r="AM3377" s="83" t="b">
        <f t="shared" si="1003"/>
        <v>1</v>
      </c>
      <c r="AN3377" s="47" t="str">
        <f t="shared" si="998"/>
        <v>Outer</v>
      </c>
      <c r="AO3377" s="48" t="str">
        <f t="shared" si="999"/>
        <v>1.1-1.2</v>
      </c>
      <c r="AP3377" s="49" t="str">
        <f t="shared" si="1004"/>
        <v>20-21</v>
      </c>
      <c r="AQ3377" s="49" t="str">
        <f t="shared" si="1005"/>
        <v>Apr</v>
      </c>
      <c r="AR3377" s="48" t="str">
        <f t="shared" si="1006"/>
        <v>295-305</v>
      </c>
      <c r="AS3377" s="49" t="str">
        <f t="shared" si="1000"/>
        <v>HWS-LTI</v>
      </c>
    </row>
    <row r="3378" spans="5:45" x14ac:dyDescent="0.3">
      <c r="E3378" s="15">
        <v>41004.875</v>
      </c>
      <c r="F3378" s="21">
        <v>11.62</v>
      </c>
      <c r="G3378" s="21">
        <v>1972.609970092778</v>
      </c>
      <c r="H3378" s="42">
        <v>1.2059528597886784</v>
      </c>
      <c r="I3378" s="35">
        <v>298</v>
      </c>
      <c r="J3378" s="43">
        <v>6.0240963855421686E-2</v>
      </c>
      <c r="K3378" s="44">
        <v>0.29560380087410798</v>
      </c>
      <c r="L3378" s="26">
        <f t="shared" si="988"/>
        <v>11.559459890938006</v>
      </c>
      <c r="M3378" s="26">
        <f t="shared" si="989"/>
        <v>1.1446017650959859</v>
      </c>
      <c r="N3378" s="96">
        <f t="shared" si="990"/>
        <v>12</v>
      </c>
      <c r="O3378" s="26">
        <f t="shared" si="991"/>
        <v>0.55783080175023536</v>
      </c>
      <c r="P3378" s="3">
        <f>IF(L3378&gt;'Power Curve'!$C$37,0,INDEX(Ci,$N3378,1)*POWER(1-O3378,3)+INDEX(Ci,$N3378,2)*3*O3378*POWER(1-O3378,2)+INDEX(Ci,$N3378,3)*3*POWER(O3378,2)*(1-O3378)+INDEX(Ci,$N3378,4)*POWER(O3378,3))</f>
        <v>1870.4602666493042</v>
      </c>
      <c r="Q3378" s="3">
        <f>MAX(0,MIN(P3378-V3378+W3378,'Power Curve'!$C$39))</f>
        <v>1955.5053328336496</v>
      </c>
      <c r="R3378" s="3">
        <f t="shared" si="992"/>
        <v>1972.609970092778</v>
      </c>
      <c r="S3378" s="3">
        <f t="shared" si="993"/>
        <v>-17.104637259128367</v>
      </c>
      <c r="T3378" s="3">
        <f t="shared" si="994"/>
        <v>17.104637259128367</v>
      </c>
      <c r="V3378" s="37">
        <f t="array" ref="V3378">SUM(_xlfn.NORM.DIST($AD$3:$AD$1003,$L3378,$AA3378,FALSE)*WindSpeedStep*$AE$3:$AE$1003)/AG3378</f>
        <v>1847.7095862535309</v>
      </c>
      <c r="W3378" s="37">
        <f t="array" ref="W3378">SUM(_xlfn.NORM.DIST($AD$3:$AD$1003,$L3378,$AB3378,FALSE)*WindSpeedStep*$AE$3:$AE$1003)/AH3378</f>
        <v>1932.7546524378763</v>
      </c>
      <c r="Y3378" s="1">
        <f t="shared" si="995"/>
        <v>11</v>
      </c>
      <c r="Z3378" s="99">
        <f>IF(L3378&lt;'Power Curve'!$P$28,'Power Curve'!$Q$28,IF(L3378&gt;'Power Curve'!$P$29,'Power Curve'!$Q$29,INDEX(ReferenceTurbulence,Y3378)+(L3378-INDEX(ReferenceTurbulenceWindSpeed,Y3378))*(INDEX(ReferenceTurbulence,Y3378+1)-INDEX(ReferenceTurbulence,Y3378))/(INDEX(ReferenceTurbulenceWindSpeed,Y3378+1)-INDEX(ReferenceTurbulenceWindSpeed,Y3378))))</f>
        <v>0.11899616511847594</v>
      </c>
      <c r="AA3378" s="100">
        <f t="shared" si="1001"/>
        <v>1.3755313978624588</v>
      </c>
      <c r="AB3378" s="29">
        <f t="shared" si="1002"/>
        <v>0.69635300547819312</v>
      </c>
      <c r="AG3378" s="40">
        <f t="array" ref="AG3378">SUM(_xlfn.NORM.DIST($AD$3:$AD$1003,$F3378,$AA3378,FALSE)*WindSpeedStep)</f>
        <v>1.0000000000000036</v>
      </c>
      <c r="AH3378" s="40">
        <f t="array" ref="AH3378">SUM(_xlfn.NORM.DIST($AD$3:$AD$1003,$F3378,$AB3378,FALSE)*WindSpeedStep)</f>
        <v>1.0000000000000036</v>
      </c>
      <c r="AJ3378" s="47">
        <f t="shared" si="996"/>
        <v>12</v>
      </c>
      <c r="AK3378" s="83" t="b">
        <f>COUNTIF('Power Curve'!$D$2:$D$31,AJ3378)&gt;0</f>
        <v>1</v>
      </c>
      <c r="AL3378" s="83" t="b">
        <f t="shared" si="997"/>
        <v>0</v>
      </c>
      <c r="AM3378" s="83" t="b">
        <f t="shared" si="1003"/>
        <v>1</v>
      </c>
      <c r="AN3378" s="47" t="str">
        <f t="shared" si="998"/>
        <v>Outer</v>
      </c>
      <c r="AO3378" s="48" t="str">
        <f t="shared" si="999"/>
        <v>1.1-1.2</v>
      </c>
      <c r="AP3378" s="49" t="str">
        <f t="shared" si="1004"/>
        <v>21-22</v>
      </c>
      <c r="AQ3378" s="49" t="str">
        <f t="shared" si="1005"/>
        <v>Apr</v>
      </c>
      <c r="AR3378" s="48" t="str">
        <f t="shared" si="1006"/>
        <v>295-305</v>
      </c>
      <c r="AS3378" s="49" t="str">
        <f t="shared" si="1000"/>
        <v>HWS-LTI</v>
      </c>
    </row>
    <row r="3379" spans="5:45" x14ac:dyDescent="0.3">
      <c r="E3379" s="15">
        <v>41004.881944444445</v>
      </c>
      <c r="F3379" s="21">
        <v>11.76</v>
      </c>
      <c r="G3379" s="21">
        <v>1968.5699615478541</v>
      </c>
      <c r="H3379" s="42">
        <v>1.206778937057275</v>
      </c>
      <c r="I3379" s="35">
        <v>296</v>
      </c>
      <c r="J3379" s="43">
        <v>6.4625850340136057E-2</v>
      </c>
      <c r="K3379" s="44">
        <v>0.27322935128618581</v>
      </c>
      <c r="L3379" s="26">
        <f t="shared" si="988"/>
        <v>11.701401091045055</v>
      </c>
      <c r="M3379" s="26">
        <f t="shared" si="989"/>
        <v>1.1665392351313038</v>
      </c>
      <c r="N3379" s="96">
        <f t="shared" si="990"/>
        <v>12</v>
      </c>
      <c r="O3379" s="26">
        <f t="shared" si="991"/>
        <v>0.69454918716810143</v>
      </c>
      <c r="P3379" s="3">
        <f>IF(L3379&gt;'Power Curve'!$C$37,0,INDEX(Ci,$N3379,1)*POWER(1-O3379,3)+INDEX(Ci,$N3379,2)*3*O3379*POWER(1-O3379,2)+INDEX(Ci,$N3379,3)*3*POWER(O3379,2)*(1-O3379)+INDEX(Ci,$N3379,4)*POWER(O3379,3))</f>
        <v>1888.6857324022485</v>
      </c>
      <c r="Q3379" s="3">
        <f>MAX(0,MIN(P3379-V3379+W3379,'Power Curve'!$C$39))</f>
        <v>1963.0526974616294</v>
      </c>
      <c r="R3379" s="3">
        <f t="shared" si="992"/>
        <v>1968.5699615478541</v>
      </c>
      <c r="S3379" s="3">
        <f t="shared" si="993"/>
        <v>-5.5172640862247135</v>
      </c>
      <c r="T3379" s="3">
        <f t="shared" si="994"/>
        <v>5.5172640862247135</v>
      </c>
      <c r="V3379" s="37">
        <f t="array" ref="V3379">SUM(_xlfn.NORM.DIST($AD$3:$AD$1003,$L3379,$AA3379,FALSE)*WindSpeedStep*$AE$3:$AE$1003)/AG3379</f>
        <v>1863.9953656994664</v>
      </c>
      <c r="W3379" s="37">
        <f t="array" ref="W3379">SUM(_xlfn.NORM.DIST($AD$3:$AD$1003,$L3379,$AB3379,FALSE)*WindSpeedStep*$AE$3:$AE$1003)/AH3379</f>
        <v>1938.3623307588473</v>
      </c>
      <c r="Y3379" s="1">
        <f t="shared" si="995"/>
        <v>11</v>
      </c>
      <c r="Z3379" s="99">
        <f>IF(L3379&lt;'Power Curve'!$P$28,'Power Curve'!$Q$28,IF(L3379&gt;'Power Curve'!$P$29,'Power Curve'!$Q$29,INDEX(ReferenceTurbulence,Y3379)+(L3379-INDEX(ReferenceTurbulenceWindSpeed,Y3379))*(INDEX(ReferenceTurbulence,Y3379+1)-INDEX(ReferenceTurbulence,Y3379))/(INDEX(ReferenceTurbulenceWindSpeed,Y3379+1)-INDEX(ReferenceTurbulenceWindSpeed,Y3379))))</f>
        <v>0.11875144390889754</v>
      </c>
      <c r="AA3379" s="100">
        <f t="shared" si="1001"/>
        <v>1.3895582753187492</v>
      </c>
      <c r="AB3379" s="29">
        <f t="shared" si="1002"/>
        <v>0.75621299567978251</v>
      </c>
      <c r="AG3379" s="40">
        <f t="array" ref="AG3379">SUM(_xlfn.NORM.DIST($AD$3:$AD$1003,$F3379,$AA3379,FALSE)*WindSpeedStep)</f>
        <v>1.0000000000000031</v>
      </c>
      <c r="AH3379" s="40">
        <f t="array" ref="AH3379">SUM(_xlfn.NORM.DIST($AD$3:$AD$1003,$F3379,$AB3379,FALSE)*WindSpeedStep)</f>
        <v>1.0000000000000038</v>
      </c>
      <c r="AJ3379" s="47">
        <f t="shared" si="996"/>
        <v>12</v>
      </c>
      <c r="AK3379" s="83" t="b">
        <f>COUNTIF('Power Curve'!$D$2:$D$31,AJ3379)&gt;0</f>
        <v>1</v>
      </c>
      <c r="AL3379" s="83" t="b">
        <f t="shared" si="997"/>
        <v>0</v>
      </c>
      <c r="AM3379" s="83" t="b">
        <f t="shared" si="1003"/>
        <v>1</v>
      </c>
      <c r="AN3379" s="47" t="str">
        <f t="shared" si="998"/>
        <v>Outer</v>
      </c>
      <c r="AO3379" s="48" t="str">
        <f t="shared" si="999"/>
        <v>1.1-1.2</v>
      </c>
      <c r="AP3379" s="49" t="str">
        <f t="shared" si="1004"/>
        <v>21-22</v>
      </c>
      <c r="AQ3379" s="49" t="str">
        <f t="shared" si="1005"/>
        <v>Apr</v>
      </c>
      <c r="AR3379" s="48" t="str">
        <f t="shared" si="1006"/>
        <v>295-305</v>
      </c>
      <c r="AS3379" s="49" t="str">
        <f t="shared" si="1000"/>
        <v>HWS-LTI</v>
      </c>
    </row>
    <row r="3380" spans="5:45" x14ac:dyDescent="0.3">
      <c r="E3380" s="15">
        <v>41004.888888888891</v>
      </c>
      <c r="F3380" s="21">
        <v>11.08</v>
      </c>
      <c r="G3380" s="21">
        <v>1843.150024414063</v>
      </c>
      <c r="H3380" s="42">
        <v>1.2073235754788165</v>
      </c>
      <c r="I3380" s="35">
        <v>297</v>
      </c>
      <c r="J3380" s="43">
        <v>7.9422382671480149E-2</v>
      </c>
      <c r="K3380" s="44">
        <v>0.1940134257624222</v>
      </c>
      <c r="L3380" s="26">
        <f t="shared" si="988"/>
        <v>11.026447767837054</v>
      </c>
      <c r="M3380" s="26">
        <f t="shared" si="989"/>
        <v>1.0622230232636649</v>
      </c>
      <c r="N3380" s="96">
        <f t="shared" si="990"/>
        <v>12</v>
      </c>
      <c r="O3380" s="26">
        <f t="shared" si="991"/>
        <v>4.4431191041346484E-2</v>
      </c>
      <c r="P3380" s="3">
        <f>IF(L3380&gt;'Power Curve'!$C$37,0,INDEX(Ci,$N3380,1)*POWER(1-O3380,3)+INDEX(Ci,$N3380,2)*3*O3380*POWER(1-O3380,2)+INDEX(Ci,$N3380,3)*3*POWER(O3380,2)*(1-O3380)+INDEX(Ci,$N3380,4)*POWER(O3380,3))</f>
        <v>1784.2219852540579</v>
      </c>
      <c r="Q3380" s="3">
        <f>MAX(0,MIN(P3380-V3380+W3380,'Power Curve'!$C$39))</f>
        <v>1850.5240935779207</v>
      </c>
      <c r="R3380" s="3">
        <f t="shared" si="992"/>
        <v>1843.150024414063</v>
      </c>
      <c r="S3380" s="3">
        <f t="shared" si="993"/>
        <v>7.3740691638577118</v>
      </c>
      <c r="T3380" s="3">
        <f t="shared" si="994"/>
        <v>7.3740691638577118</v>
      </c>
      <c r="V3380" s="37">
        <f t="array" ref="V3380">SUM(_xlfn.NORM.DIST($AD$3:$AD$1003,$L3380,$AA3380,FALSE)*WindSpeedStep*$AE$3:$AE$1003)/AG3380</f>
        <v>1769.1287507817742</v>
      </c>
      <c r="W3380" s="37">
        <f t="array" ref="W3380">SUM(_xlfn.NORM.DIST($AD$3:$AD$1003,$L3380,$AB3380,FALSE)*WindSpeedStep*$AE$3:$AE$1003)/AH3380</f>
        <v>1835.430859105637</v>
      </c>
      <c r="Y3380" s="1">
        <f t="shared" si="995"/>
        <v>11</v>
      </c>
      <c r="Z3380" s="99">
        <f>IF(L3380&lt;'Power Curve'!$P$28,'Power Curve'!$Q$28,IF(L3380&gt;'Power Curve'!$P$29,'Power Curve'!$Q$29,INDEX(ReferenceTurbulence,Y3380)+(L3380-INDEX(ReferenceTurbulenceWindSpeed,Y3380))*(INDEX(ReferenceTurbulence,Y3380+1)-INDEX(ReferenceTurbulence,Y3380))/(INDEX(ReferenceTurbulenceWindSpeed,Y3380+1)-INDEX(ReferenceTurbulenceWindSpeed,Y3380))))</f>
        <v>0.11991513277118596</v>
      </c>
      <c r="AA3380" s="100">
        <f t="shared" si="1001"/>
        <v>1.3222379480747273</v>
      </c>
      <c r="AB3380" s="29">
        <f t="shared" si="1002"/>
        <v>0.87574675412424252</v>
      </c>
      <c r="AG3380" s="40">
        <f t="array" ref="AG3380">SUM(_xlfn.NORM.DIST($AD$3:$AD$1003,$F3380,$AA3380,FALSE)*WindSpeedStep)</f>
        <v>1.0000000000000031</v>
      </c>
      <c r="AH3380" s="40">
        <f t="array" ref="AH3380">SUM(_xlfn.NORM.DIST($AD$3:$AD$1003,$F3380,$AB3380,FALSE)*WindSpeedStep)</f>
        <v>1.0000000000000038</v>
      </c>
      <c r="AJ3380" s="47">
        <f t="shared" si="996"/>
        <v>11</v>
      </c>
      <c r="AK3380" s="83" t="b">
        <f>COUNTIF('Power Curve'!$D$2:$D$31,AJ3380)&gt;0</f>
        <v>1</v>
      </c>
      <c r="AL3380" s="83" t="b">
        <f t="shared" si="997"/>
        <v>0</v>
      </c>
      <c r="AM3380" s="83" t="b">
        <f t="shared" si="1003"/>
        <v>1</v>
      </c>
      <c r="AN3380" s="47" t="str">
        <f t="shared" si="998"/>
        <v>Outer</v>
      </c>
      <c r="AO3380" s="48" t="str">
        <f t="shared" si="999"/>
        <v>1.0-1.1</v>
      </c>
      <c r="AP3380" s="49" t="str">
        <f t="shared" si="1004"/>
        <v>21-22</v>
      </c>
      <c r="AQ3380" s="49" t="str">
        <f t="shared" si="1005"/>
        <v>Apr</v>
      </c>
      <c r="AR3380" s="48" t="str">
        <f t="shared" si="1006"/>
        <v>295-305</v>
      </c>
      <c r="AS3380" s="49" t="str">
        <f t="shared" si="1000"/>
        <v>HWS-LTI</v>
      </c>
    </row>
    <row r="3381" spans="5:45" x14ac:dyDescent="0.3">
      <c r="E3381" s="15">
        <v>41004.895833333336</v>
      </c>
      <c r="F3381" s="21">
        <v>10.43</v>
      </c>
      <c r="G3381" s="21">
        <v>1788.4699554443359</v>
      </c>
      <c r="H3381" s="42">
        <v>1.2080505223343057</v>
      </c>
      <c r="I3381" s="35">
        <v>302.8</v>
      </c>
      <c r="J3381" s="43">
        <v>7.861936720997123E-2</v>
      </c>
      <c r="K3381" s="44">
        <v>0.29169774008515381</v>
      </c>
      <c r="L3381" s="26">
        <f t="shared" si="988"/>
        <v>10.381672185180923</v>
      </c>
      <c r="M3381" s="26">
        <f t="shared" si="989"/>
        <v>0.96257087847866996</v>
      </c>
      <c r="N3381" s="96">
        <f t="shared" si="990"/>
        <v>11</v>
      </c>
      <c r="O3381" s="26">
        <f t="shared" si="991"/>
        <v>0.4190095780217527</v>
      </c>
      <c r="P3381" s="3">
        <f>IF(L3381&gt;'Power Curve'!$C$37,0,INDEX(Ci,$N3381,1)*POWER(1-O3381,3)+INDEX(Ci,$N3381,2)*3*O3381*POWER(1-O3381,2)+INDEX(Ci,$N3381,3)*3*POWER(O3381,2)*(1-O3381)+INDEX(Ci,$N3381,4)*POWER(O3381,3))</f>
        <v>1640.1540752292067</v>
      </c>
      <c r="Q3381" s="3">
        <f>MAX(0,MIN(P3381-V3381+W3381,'Power Curve'!$C$39))</f>
        <v>1693.0220156064238</v>
      </c>
      <c r="R3381" s="3">
        <f t="shared" si="992"/>
        <v>1788.4699554443359</v>
      </c>
      <c r="S3381" s="3">
        <f t="shared" si="993"/>
        <v>-95.447939837912145</v>
      </c>
      <c r="T3381" s="3">
        <f t="shared" si="994"/>
        <v>95.447939837912145</v>
      </c>
      <c r="V3381" s="37">
        <f t="array" ref="V3381">SUM(_xlfn.NORM.DIST($AD$3:$AD$1003,$L3381,$AA3381,FALSE)*WindSpeedStep*$AE$3:$AE$1003)/AG3381</f>
        <v>1633.6389777321515</v>
      </c>
      <c r="W3381" s="37">
        <f t="array" ref="W3381">SUM(_xlfn.NORM.DIST($AD$3:$AD$1003,$L3381,$AB3381,FALSE)*WindSpeedStep*$AE$3:$AE$1003)/AH3381</f>
        <v>1686.5069181093686</v>
      </c>
      <c r="Y3381" s="1">
        <f t="shared" si="995"/>
        <v>10</v>
      </c>
      <c r="Z3381" s="99">
        <f>IF(L3381&lt;'Power Curve'!$P$28,'Power Curve'!$Q$28,IF(L3381&gt;'Power Curve'!$P$29,'Power Curve'!$Q$29,INDEX(ReferenceTurbulence,Y3381)+(L3381-INDEX(ReferenceTurbulenceWindSpeed,Y3381))*(INDEX(ReferenceTurbulence,Y3381+1)-INDEX(ReferenceTurbulence,Y3381))/(INDEX(ReferenceTurbulenceWindSpeed,Y3381+1)-INDEX(ReferenceTurbulenceWindSpeed,Y3381))))</f>
        <v>0.1200099247569292</v>
      </c>
      <c r="AA3381" s="100">
        <f t="shared" si="1001"/>
        <v>1.2459036977946674</v>
      </c>
      <c r="AB3381" s="29">
        <f t="shared" si="1002"/>
        <v>0.81620049778028347</v>
      </c>
      <c r="AG3381" s="40">
        <f t="array" ref="AG3381">SUM(_xlfn.NORM.DIST($AD$3:$AD$1003,$F3381,$AA3381,FALSE)*WindSpeedStep)</f>
        <v>1.0000000000000031</v>
      </c>
      <c r="AH3381" s="40">
        <f t="array" ref="AH3381">SUM(_xlfn.NORM.DIST($AD$3:$AD$1003,$F3381,$AB3381,FALSE)*WindSpeedStep)</f>
        <v>1.0000000000000036</v>
      </c>
      <c r="AJ3381" s="47">
        <f t="shared" si="996"/>
        <v>10</v>
      </c>
      <c r="AK3381" s="83" t="b">
        <f>COUNTIF('Power Curve'!$D$2:$D$31,AJ3381)&gt;0</f>
        <v>1</v>
      </c>
      <c r="AL3381" s="83" t="b">
        <f t="shared" si="997"/>
        <v>0</v>
      </c>
      <c r="AM3381" s="83" t="b">
        <f t="shared" si="1003"/>
        <v>1</v>
      </c>
      <c r="AN3381" s="47" t="str">
        <f t="shared" si="998"/>
        <v>Outer</v>
      </c>
      <c r="AO3381" s="48" t="str">
        <f t="shared" si="999"/>
        <v>0.9-1.0</v>
      </c>
      <c r="AP3381" s="49" t="str">
        <f t="shared" si="1004"/>
        <v>21-22</v>
      </c>
      <c r="AQ3381" s="49" t="str">
        <f t="shared" si="1005"/>
        <v>Apr</v>
      </c>
      <c r="AR3381" s="48" t="str">
        <f t="shared" si="1006"/>
        <v>295-305</v>
      </c>
      <c r="AS3381" s="49" t="str">
        <f t="shared" si="1000"/>
        <v>HWS-LTI</v>
      </c>
    </row>
    <row r="3382" spans="5:45" x14ac:dyDescent="0.3">
      <c r="E3382" s="15">
        <v>41004.902777777781</v>
      </c>
      <c r="F3382" s="21">
        <v>10.93</v>
      </c>
      <c r="G3382" s="21">
        <v>1835.449951171873</v>
      </c>
      <c r="H3382" s="42">
        <v>1.2080959844962542</v>
      </c>
      <c r="I3382" s="35">
        <v>301.5</v>
      </c>
      <c r="J3382" s="43">
        <v>7.3193046660567251E-2</v>
      </c>
      <c r="K3382" s="44">
        <v>0.29673441246006532</v>
      </c>
      <c r="L3382" s="26">
        <f t="shared" si="988"/>
        <v>10.879491886872783</v>
      </c>
      <c r="M3382" s="26">
        <f t="shared" si="989"/>
        <v>1.0395105181366397</v>
      </c>
      <c r="N3382" s="96">
        <f t="shared" si="990"/>
        <v>11</v>
      </c>
      <c r="O3382" s="26">
        <f t="shared" si="991"/>
        <v>0.9021464643429864</v>
      </c>
      <c r="P3382" s="3">
        <f>IF(L3382&gt;'Power Curve'!$C$37,0,INDEX(Ci,$N3382,1)*POWER(1-O3382,3)+INDEX(Ci,$N3382,2)*3*O3382*POWER(1-O3382,2)+INDEX(Ci,$N3382,3)*3*POWER(O3382,2)*(1-O3382)+INDEX(Ci,$N3382,4)*POWER(O3382,3))</f>
        <v>1757.3353169913084</v>
      </c>
      <c r="Q3382" s="3">
        <f>MAX(0,MIN(P3382-V3382+W3382,'Power Curve'!$C$39))</f>
        <v>1832.6497794564666</v>
      </c>
      <c r="R3382" s="3">
        <f t="shared" si="992"/>
        <v>1835.449951171873</v>
      </c>
      <c r="S3382" s="3">
        <f t="shared" si="993"/>
        <v>-2.8001717154063499</v>
      </c>
      <c r="T3382" s="3">
        <f t="shared" si="994"/>
        <v>2.8001717154063499</v>
      </c>
      <c r="V3382" s="37">
        <f t="array" ref="V3382">SUM(_xlfn.NORM.DIST($AD$3:$AD$1003,$L3382,$AA3382,FALSE)*WindSpeedStep*$AE$3:$AE$1003)/AG3382</f>
        <v>1742.4021414487772</v>
      </c>
      <c r="W3382" s="37">
        <f t="array" ref="W3382">SUM(_xlfn.NORM.DIST($AD$3:$AD$1003,$L3382,$AB3382,FALSE)*WindSpeedStep*$AE$3:$AE$1003)/AH3382</f>
        <v>1817.7166039139354</v>
      </c>
      <c r="Y3382" s="1">
        <f t="shared" si="995"/>
        <v>10</v>
      </c>
      <c r="Z3382" s="99">
        <f>IF(L3382&lt;'Power Curve'!$P$28,'Power Curve'!$Q$28,IF(L3382&gt;'Power Curve'!$P$29,'Power Curve'!$Q$29,INDEX(ReferenceTurbulence,Y3382)+(L3382-INDEX(ReferenceTurbulenceWindSpeed,Y3382))*(INDEX(ReferenceTurbulence,Y3382+1)-INDEX(ReferenceTurbulence,Y3382))/(INDEX(ReferenceTurbulenceWindSpeed,Y3382+1)-INDEX(ReferenceTurbulenceWindSpeed,Y3382))))</f>
        <v>0.11999723353017815</v>
      </c>
      <c r="AA3382" s="100">
        <f t="shared" si="1001"/>
        <v>1.3055089286387518</v>
      </c>
      <c r="AB3382" s="29">
        <f t="shared" si="1002"/>
        <v>0.79630315731914247</v>
      </c>
      <c r="AG3382" s="40">
        <f t="array" ref="AG3382">SUM(_xlfn.NORM.DIST($AD$3:$AD$1003,$F3382,$AA3382,FALSE)*WindSpeedStep)</f>
        <v>1.0000000000000036</v>
      </c>
      <c r="AH3382" s="40">
        <f t="array" ref="AH3382">SUM(_xlfn.NORM.DIST($AD$3:$AD$1003,$F3382,$AB3382,FALSE)*WindSpeedStep)</f>
        <v>1.0000000000000033</v>
      </c>
      <c r="AJ3382" s="47">
        <f t="shared" si="996"/>
        <v>11</v>
      </c>
      <c r="AK3382" s="83" t="b">
        <f>COUNTIF('Power Curve'!$D$2:$D$31,AJ3382)&gt;0</f>
        <v>1</v>
      </c>
      <c r="AL3382" s="83" t="b">
        <f t="shared" si="997"/>
        <v>0</v>
      </c>
      <c r="AM3382" s="83" t="b">
        <f t="shared" si="1003"/>
        <v>1</v>
      </c>
      <c r="AN3382" s="47" t="str">
        <f t="shared" si="998"/>
        <v>Outer</v>
      </c>
      <c r="AO3382" s="48" t="str">
        <f t="shared" si="999"/>
        <v>1.0-1.1</v>
      </c>
      <c r="AP3382" s="49" t="str">
        <f t="shared" si="1004"/>
        <v>21-22</v>
      </c>
      <c r="AQ3382" s="49" t="str">
        <f t="shared" si="1005"/>
        <v>Apr</v>
      </c>
      <c r="AR3382" s="48" t="str">
        <f t="shared" si="1006"/>
        <v>295-305</v>
      </c>
      <c r="AS3382" s="49" t="str">
        <f t="shared" si="1000"/>
        <v>HWS-LTI</v>
      </c>
    </row>
    <row r="3383" spans="5:45" x14ac:dyDescent="0.3">
      <c r="E3383" s="15">
        <v>41004.909722222219</v>
      </c>
      <c r="F3383" s="21">
        <v>10.92</v>
      </c>
      <c r="G3383" s="21">
        <v>1850.450012207031</v>
      </c>
      <c r="H3383" s="42">
        <v>1.2086873193213841</v>
      </c>
      <c r="I3383" s="35">
        <v>299.10000000000002</v>
      </c>
      <c r="J3383" s="43">
        <v>7.6007326007326001E-2</v>
      </c>
      <c r="K3383" s="44">
        <v>0.29281208794792618</v>
      </c>
      <c r="L3383" s="26">
        <f t="shared" si="988"/>
        <v>10.871311269976431</v>
      </c>
      <c r="M3383" s="26">
        <f t="shared" si="989"/>
        <v>1.0382461774244378</v>
      </c>
      <c r="N3383" s="96">
        <f t="shared" si="990"/>
        <v>11</v>
      </c>
      <c r="O3383" s="26">
        <f t="shared" si="991"/>
        <v>0.89420712855121642</v>
      </c>
      <c r="P3383" s="3">
        <f>IF(L3383&gt;'Power Curve'!$C$37,0,INDEX(Ci,$N3383,1)*POWER(1-O3383,3)+INDEX(Ci,$N3383,2)*3*O3383*POWER(1-O3383,2)+INDEX(Ci,$N3383,3)*3*POWER(O3383,2)*(1-O3383)+INDEX(Ci,$N3383,4)*POWER(O3383,3))</f>
        <v>1755.7245153504696</v>
      </c>
      <c r="Q3383" s="3">
        <f>MAX(0,MIN(P3383-V3383+W3383,'Power Curve'!$C$39))</f>
        <v>1826.3828885189869</v>
      </c>
      <c r="R3383" s="3">
        <f t="shared" si="992"/>
        <v>1850.450012207031</v>
      </c>
      <c r="S3383" s="3">
        <f t="shared" si="993"/>
        <v>-24.067123688044148</v>
      </c>
      <c r="T3383" s="3">
        <f t="shared" si="994"/>
        <v>24.067123688044148</v>
      </c>
      <c r="V3383" s="37">
        <f t="array" ref="V3383">SUM(_xlfn.NORM.DIST($AD$3:$AD$1003,$L3383,$AA3383,FALSE)*WindSpeedStep*$AE$3:$AE$1003)/AG3383</f>
        <v>1740.8490534034531</v>
      </c>
      <c r="W3383" s="37">
        <f t="array" ref="W3383">SUM(_xlfn.NORM.DIST($AD$3:$AD$1003,$L3383,$AB3383,FALSE)*WindSpeedStep*$AE$3:$AE$1003)/AH3383</f>
        <v>1811.5074265719704</v>
      </c>
      <c r="Y3383" s="1">
        <f t="shared" si="995"/>
        <v>10</v>
      </c>
      <c r="Z3383" s="99">
        <f>IF(L3383&lt;'Power Curve'!$P$28,'Power Curve'!$Q$28,IF(L3383&gt;'Power Curve'!$P$29,'Power Curve'!$Q$29,INDEX(ReferenceTurbulence,Y3383)+(L3383-INDEX(ReferenceTurbulenceWindSpeed,Y3383))*(INDEX(ReferenceTurbulence,Y3383+1)-INDEX(ReferenceTurbulence,Y3383))/(INDEX(ReferenceTurbulenceWindSpeed,Y3383+1)-INDEX(ReferenceTurbulenceWindSpeed,Y3383))))</f>
        <v>0.11999744208372402</v>
      </c>
      <c r="AA3383" s="100">
        <f t="shared" si="1001"/>
        <v>1.3045295444931331</v>
      </c>
      <c r="AB3383" s="29">
        <f t="shared" si="1002"/>
        <v>0.82629929982421579</v>
      </c>
      <c r="AG3383" s="40">
        <f t="array" ref="AG3383">SUM(_xlfn.NORM.DIST($AD$3:$AD$1003,$F3383,$AA3383,FALSE)*WindSpeedStep)</f>
        <v>1.0000000000000031</v>
      </c>
      <c r="AH3383" s="40">
        <f t="array" ref="AH3383">SUM(_xlfn.NORM.DIST($AD$3:$AD$1003,$F3383,$AB3383,FALSE)*WindSpeedStep)</f>
        <v>1.0000000000000038</v>
      </c>
      <c r="AJ3383" s="47">
        <f t="shared" si="996"/>
        <v>11</v>
      </c>
      <c r="AK3383" s="83" t="b">
        <f>COUNTIF('Power Curve'!$D$2:$D$31,AJ3383)&gt;0</f>
        <v>1</v>
      </c>
      <c r="AL3383" s="83" t="b">
        <f t="shared" si="997"/>
        <v>0</v>
      </c>
      <c r="AM3383" s="83" t="b">
        <f t="shared" si="1003"/>
        <v>1</v>
      </c>
      <c r="AN3383" s="47" t="str">
        <f t="shared" si="998"/>
        <v>Outer</v>
      </c>
      <c r="AO3383" s="48" t="str">
        <f t="shared" si="999"/>
        <v>1.0-1.1</v>
      </c>
      <c r="AP3383" s="49" t="str">
        <f t="shared" si="1004"/>
        <v>21-22</v>
      </c>
      <c r="AQ3383" s="49" t="str">
        <f t="shared" si="1005"/>
        <v>Apr</v>
      </c>
      <c r="AR3383" s="48" t="str">
        <f t="shared" si="1006"/>
        <v>295-305</v>
      </c>
      <c r="AS3383" s="49" t="str">
        <f t="shared" si="1000"/>
        <v>HWS-LTI</v>
      </c>
    </row>
    <row r="3384" spans="5:45" x14ac:dyDescent="0.3">
      <c r="E3384" s="15">
        <v>41004.916666666664</v>
      </c>
      <c r="F3384" s="21">
        <v>11.06</v>
      </c>
      <c r="G3384" s="21">
        <v>1905.61999511719</v>
      </c>
      <c r="H3384" s="42">
        <v>1.209097044531211</v>
      </c>
      <c r="I3384" s="35">
        <v>297.8</v>
      </c>
      <c r="J3384" s="43">
        <v>6.9620253164556958E-2</v>
      </c>
      <c r="K3384" s="44">
        <v>0.25261792934989402</v>
      </c>
      <c r="L3384" s="26">
        <f t="shared" si="988"/>
        <v>11.011931062473334</v>
      </c>
      <c r="M3384" s="26">
        <f t="shared" si="989"/>
        <v>1.0599794196539449</v>
      </c>
      <c r="N3384" s="96">
        <f t="shared" si="990"/>
        <v>12</v>
      </c>
      <c r="O3384" s="26">
        <f t="shared" si="991"/>
        <v>3.0448636875129456E-2</v>
      </c>
      <c r="P3384" s="3">
        <f>IF(L3384&gt;'Power Curve'!$C$37,0,INDEX(Ci,$N3384,1)*POWER(1-O3384,3)+INDEX(Ci,$N3384,2)*3*O3384*POWER(1-O3384,2)+INDEX(Ci,$N3384,3)*3*POWER(O3384,2)*(1-O3384)+INDEX(Ci,$N3384,4)*POWER(O3384,3))</f>
        <v>1781.6720652109364</v>
      </c>
      <c r="Q3384" s="3">
        <f>MAX(0,MIN(P3384-V3384+W3384,'Power Curve'!$C$39))</f>
        <v>1863.9341513062684</v>
      </c>
      <c r="R3384" s="3">
        <f t="shared" si="992"/>
        <v>1905.61999511719</v>
      </c>
      <c r="S3384" s="3">
        <f t="shared" si="993"/>
        <v>-41.685843810921597</v>
      </c>
      <c r="T3384" s="3">
        <f t="shared" si="994"/>
        <v>41.685843810921597</v>
      </c>
      <c r="V3384" s="37">
        <f t="array" ref="V3384">SUM(_xlfn.NORM.DIST($AD$3:$AD$1003,$L3384,$AA3384,FALSE)*WindSpeedStep*$AE$3:$AE$1003)/AG3384</f>
        <v>1766.5696712740255</v>
      </c>
      <c r="W3384" s="37">
        <f t="array" ref="W3384">SUM(_xlfn.NORM.DIST($AD$3:$AD$1003,$L3384,$AB3384,FALSE)*WindSpeedStep*$AE$3:$AE$1003)/AH3384</f>
        <v>1848.8317573693575</v>
      </c>
      <c r="Y3384" s="1">
        <f t="shared" si="995"/>
        <v>11</v>
      </c>
      <c r="Z3384" s="99">
        <f>IF(L3384&lt;'Power Curve'!$P$28,'Power Curve'!$Q$28,IF(L3384&gt;'Power Curve'!$P$29,'Power Curve'!$Q$29,INDEX(ReferenceTurbulence,Y3384)+(L3384-INDEX(ReferenceTurbulenceWindSpeed,Y3384))*(INDEX(ReferenceTurbulence,Y3384+1)-INDEX(ReferenceTurbulence,Y3384))/(INDEX(ReferenceTurbulenceWindSpeed,Y3384+1)-INDEX(ReferenceTurbulenceWindSpeed,Y3384))))</f>
        <v>0.11994016106242926</v>
      </c>
      <c r="AA3384" s="100">
        <f t="shared" si="1001"/>
        <v>1.3207727852414195</v>
      </c>
      <c r="AB3384" s="29">
        <f t="shared" si="1002"/>
        <v>0.76665342840004214</v>
      </c>
      <c r="AG3384" s="40">
        <f t="array" ref="AG3384">SUM(_xlfn.NORM.DIST($AD$3:$AD$1003,$F3384,$AA3384,FALSE)*WindSpeedStep)</f>
        <v>1.0000000000000038</v>
      </c>
      <c r="AH3384" s="40">
        <f t="array" ref="AH3384">SUM(_xlfn.NORM.DIST($AD$3:$AD$1003,$F3384,$AB3384,FALSE)*WindSpeedStep)</f>
        <v>1.0000000000000036</v>
      </c>
      <c r="AJ3384" s="47">
        <f t="shared" si="996"/>
        <v>11</v>
      </c>
      <c r="AK3384" s="83" t="b">
        <f>COUNTIF('Power Curve'!$D$2:$D$31,AJ3384)&gt;0</f>
        <v>1</v>
      </c>
      <c r="AL3384" s="83" t="b">
        <f t="shared" si="997"/>
        <v>0</v>
      </c>
      <c r="AM3384" s="83" t="b">
        <f t="shared" si="1003"/>
        <v>1</v>
      </c>
      <c r="AN3384" s="47" t="str">
        <f t="shared" si="998"/>
        <v>Outer</v>
      </c>
      <c r="AO3384" s="48" t="str">
        <f t="shared" si="999"/>
        <v>1.0-1.1</v>
      </c>
      <c r="AP3384" s="49" t="str">
        <f t="shared" si="1004"/>
        <v>22-23</v>
      </c>
      <c r="AQ3384" s="49" t="str">
        <f t="shared" si="1005"/>
        <v>Apr</v>
      </c>
      <c r="AR3384" s="48" t="str">
        <f t="shared" si="1006"/>
        <v>295-305</v>
      </c>
      <c r="AS3384" s="49" t="str">
        <f t="shared" si="1000"/>
        <v>HWS-LTI</v>
      </c>
    </row>
    <row r="3385" spans="5:45" x14ac:dyDescent="0.3">
      <c r="E3385" s="15">
        <v>41004.923611111109</v>
      </c>
      <c r="F3385" s="21">
        <v>10.49</v>
      </c>
      <c r="G3385" s="21">
        <v>1670.350021362302</v>
      </c>
      <c r="H3385" s="42">
        <v>1.2103824334996252</v>
      </c>
      <c r="I3385" s="35">
        <v>299.5</v>
      </c>
      <c r="J3385" s="43">
        <v>7.7216396568160151E-2</v>
      </c>
      <c r="K3385" s="44">
        <v>0.25151061479927606</v>
      </c>
      <c r="L3385" s="26">
        <f t="shared" si="988"/>
        <v>10.448108228053256</v>
      </c>
      <c r="M3385" s="26">
        <f t="shared" si="989"/>
        <v>0.9728387830664692</v>
      </c>
      <c r="N3385" s="96">
        <f t="shared" si="990"/>
        <v>11</v>
      </c>
      <c r="O3385" s="26">
        <f t="shared" si="991"/>
        <v>0.48348614008580426</v>
      </c>
      <c r="P3385" s="3">
        <f>IF(L3385&gt;'Power Curve'!$C$37,0,INDEX(Ci,$N3385,1)*POWER(1-O3385,3)+INDEX(Ci,$N3385,2)*3*O3385*POWER(1-O3385,2)+INDEX(Ci,$N3385,3)*3*POWER(O3385,2)*(1-O3385)+INDEX(Ci,$N3385,4)*POWER(O3385,3))</f>
        <v>1657.6526016855091</v>
      </c>
      <c r="Q3385" s="3">
        <f>MAX(0,MIN(P3385-V3385+W3385,'Power Curve'!$C$39))</f>
        <v>1714.9961328480601</v>
      </c>
      <c r="R3385" s="3">
        <f t="shared" si="992"/>
        <v>1670.350021362302</v>
      </c>
      <c r="S3385" s="3">
        <f t="shared" si="993"/>
        <v>44.646111485758183</v>
      </c>
      <c r="T3385" s="3">
        <f t="shared" si="994"/>
        <v>44.646111485758183</v>
      </c>
      <c r="V3385" s="37">
        <f t="array" ref="V3385">SUM(_xlfn.NORM.DIST($AD$3:$AD$1003,$L3385,$AA3385,FALSE)*WindSpeedStep*$AE$3:$AE$1003)/AG3385</f>
        <v>1649.8342561012278</v>
      </c>
      <c r="W3385" s="37">
        <f t="array" ref="W3385">SUM(_xlfn.NORM.DIST($AD$3:$AD$1003,$L3385,$AB3385,FALSE)*WindSpeedStep*$AE$3:$AE$1003)/AH3385</f>
        <v>1707.1777872637788</v>
      </c>
      <c r="Y3385" s="1">
        <f t="shared" si="995"/>
        <v>10</v>
      </c>
      <c r="Z3385" s="99">
        <f>IF(L3385&lt;'Power Curve'!$P$28,'Power Curve'!$Q$28,IF(L3385&gt;'Power Curve'!$P$29,'Power Curve'!$Q$29,INDEX(ReferenceTurbulence,Y3385)+(L3385-INDEX(ReferenceTurbulenceWindSpeed,Y3385))*(INDEX(ReferenceTurbulence,Y3385+1)-INDEX(ReferenceTurbulence,Y3385))/(INDEX(ReferenceTurbulenceWindSpeed,Y3385+1)-INDEX(ReferenceTurbulenceWindSpeed,Y3385))))</f>
        <v>0.12000823106163817</v>
      </c>
      <c r="AA3385" s="100">
        <f t="shared" si="1001"/>
        <v>1.253858986389218</v>
      </c>
      <c r="AB3385" s="29">
        <f t="shared" si="1002"/>
        <v>0.80676526832441731</v>
      </c>
      <c r="AG3385" s="40">
        <f t="array" ref="AG3385">SUM(_xlfn.NORM.DIST($AD$3:$AD$1003,$F3385,$AA3385,FALSE)*WindSpeedStep)</f>
        <v>1.0000000000000038</v>
      </c>
      <c r="AH3385" s="40">
        <f t="array" ref="AH3385">SUM(_xlfn.NORM.DIST($AD$3:$AD$1003,$F3385,$AB3385,FALSE)*WindSpeedStep)</f>
        <v>1.0000000000000036</v>
      </c>
      <c r="AJ3385" s="47">
        <f t="shared" si="996"/>
        <v>10</v>
      </c>
      <c r="AK3385" s="83" t="b">
        <f>COUNTIF('Power Curve'!$D$2:$D$31,AJ3385)&gt;0</f>
        <v>1</v>
      </c>
      <c r="AL3385" s="83" t="b">
        <f t="shared" si="997"/>
        <v>0</v>
      </c>
      <c r="AM3385" s="83" t="b">
        <f t="shared" si="1003"/>
        <v>1</v>
      </c>
      <c r="AN3385" s="47" t="str">
        <f t="shared" si="998"/>
        <v>Outer</v>
      </c>
      <c r="AO3385" s="48" t="str">
        <f t="shared" si="999"/>
        <v>0.9-1.0</v>
      </c>
      <c r="AP3385" s="49" t="str">
        <f t="shared" si="1004"/>
        <v>22-23</v>
      </c>
      <c r="AQ3385" s="49" t="str">
        <f t="shared" si="1005"/>
        <v>Apr</v>
      </c>
      <c r="AR3385" s="48" t="str">
        <f t="shared" si="1006"/>
        <v>295-305</v>
      </c>
      <c r="AS3385" s="49" t="str">
        <f t="shared" si="1000"/>
        <v>HWS-LTI</v>
      </c>
    </row>
    <row r="3386" spans="5:45" x14ac:dyDescent="0.3">
      <c r="E3386" s="15">
        <v>41004.930555555555</v>
      </c>
      <c r="F3386" s="21">
        <v>10.029999999999999</v>
      </c>
      <c r="G3386" s="21">
        <v>1712.190063476563</v>
      </c>
      <c r="H3386" s="42">
        <v>1.2117527281656413</v>
      </c>
      <c r="I3386" s="35">
        <v>296.5</v>
      </c>
      <c r="J3386" s="43">
        <v>8.773678963110669E-2</v>
      </c>
      <c r="K3386" s="44">
        <v>0.2882649484258859</v>
      </c>
      <c r="L3386" s="26">
        <f t="shared" si="988"/>
        <v>9.9937137437115844</v>
      </c>
      <c r="M3386" s="26">
        <f t="shared" si="989"/>
        <v>0.90261065073462088</v>
      </c>
      <c r="N3386" s="96">
        <f t="shared" si="990"/>
        <v>11</v>
      </c>
      <c r="O3386" s="26">
        <f t="shared" si="991"/>
        <v>4.2493677191547209E-2</v>
      </c>
      <c r="P3386" s="3">
        <f>IF(L3386&gt;'Power Curve'!$C$37,0,INDEX(Ci,$N3386,1)*POWER(1-O3386,3)+INDEX(Ci,$N3386,2)*3*O3386*POWER(1-O3386,2)+INDEX(Ci,$N3386,3)*3*POWER(O3386,2)*(1-O3386)+INDEX(Ci,$N3386,4)*POWER(O3386,3))</f>
        <v>1531.5787702995103</v>
      </c>
      <c r="Q3386" s="3">
        <f>MAX(0,MIN(P3386-V3386+W3386,'Power Curve'!$C$39))</f>
        <v>1558.8745330771694</v>
      </c>
      <c r="R3386" s="3">
        <f t="shared" si="992"/>
        <v>1712.190063476563</v>
      </c>
      <c r="S3386" s="3">
        <f t="shared" si="993"/>
        <v>-153.31553039939354</v>
      </c>
      <c r="T3386" s="3">
        <f t="shared" si="994"/>
        <v>153.31553039939354</v>
      </c>
      <c r="V3386" s="37">
        <f t="array" ref="V3386">SUM(_xlfn.NORM.DIST($AD$3:$AD$1003,$L3386,$AA3386,FALSE)*WindSpeedStep*$AE$3:$AE$1003)/AG3386</f>
        <v>1529.2057267617299</v>
      </c>
      <c r="W3386" s="37">
        <f t="array" ref="W3386">SUM(_xlfn.NORM.DIST($AD$3:$AD$1003,$L3386,$AB3386,FALSE)*WindSpeedStep*$AE$3:$AE$1003)/AH3386</f>
        <v>1556.501489539389</v>
      </c>
      <c r="Y3386" s="1">
        <f t="shared" si="995"/>
        <v>10</v>
      </c>
      <c r="Z3386" s="99">
        <f>IF(L3386&lt;'Power Curve'!$P$28,'Power Curve'!$Q$28,IF(L3386&gt;'Power Curve'!$P$29,'Power Curve'!$Q$29,INDEX(ReferenceTurbulence,Y3386)+(L3386-INDEX(ReferenceTurbulenceWindSpeed,Y3386))*(INDEX(ReferenceTurbulence,Y3386+1)-INDEX(ReferenceTurbulence,Y3386))/(INDEX(ReferenceTurbulenceWindSpeed,Y3386+1)-INDEX(ReferenceTurbulenceWindSpeed,Y3386))))</f>
        <v>0.12001981522236065</v>
      </c>
      <c r="AA3386" s="100">
        <f t="shared" si="1001"/>
        <v>1.1994436769054304</v>
      </c>
      <c r="AB3386" s="29">
        <f t="shared" si="1002"/>
        <v>0.87681636036552291</v>
      </c>
      <c r="AG3386" s="40">
        <f t="array" ref="AG3386">SUM(_xlfn.NORM.DIST($AD$3:$AD$1003,$F3386,$AA3386,FALSE)*WindSpeedStep)</f>
        <v>1.0000000000000033</v>
      </c>
      <c r="AH3386" s="40">
        <f t="array" ref="AH3386">SUM(_xlfn.NORM.DIST($AD$3:$AD$1003,$F3386,$AB3386,FALSE)*WindSpeedStep)</f>
        <v>1.0000000000000033</v>
      </c>
      <c r="AJ3386" s="47">
        <f t="shared" si="996"/>
        <v>10</v>
      </c>
      <c r="AK3386" s="83" t="b">
        <f>COUNTIF('Power Curve'!$D$2:$D$31,AJ3386)&gt;0</f>
        <v>1</v>
      </c>
      <c r="AL3386" s="83" t="b">
        <f t="shared" si="997"/>
        <v>0</v>
      </c>
      <c r="AM3386" s="83" t="b">
        <f t="shared" si="1003"/>
        <v>1</v>
      </c>
      <c r="AN3386" s="47" t="str">
        <f t="shared" si="998"/>
        <v>Outer</v>
      </c>
      <c r="AO3386" s="48" t="str">
        <f t="shared" si="999"/>
        <v>0.9-1.0</v>
      </c>
      <c r="AP3386" s="49" t="str">
        <f t="shared" si="1004"/>
        <v>22-23</v>
      </c>
      <c r="AQ3386" s="49" t="str">
        <f t="shared" si="1005"/>
        <v>Apr</v>
      </c>
      <c r="AR3386" s="48" t="str">
        <f t="shared" si="1006"/>
        <v>295-305</v>
      </c>
      <c r="AS3386" s="49" t="str">
        <f t="shared" si="1000"/>
        <v>HWS-LTI</v>
      </c>
    </row>
    <row r="3387" spans="5:45" x14ac:dyDescent="0.3">
      <c r="E3387" s="15">
        <v>41004.9375</v>
      </c>
      <c r="F3387" s="21">
        <v>10.41</v>
      </c>
      <c r="G3387" s="21">
        <v>1720.0199890136769</v>
      </c>
      <c r="H3387" s="42">
        <v>1.211835655748313</v>
      </c>
      <c r="I3387" s="35">
        <v>295.60000000000002</v>
      </c>
      <c r="J3387" s="43">
        <v>0.10182516810758886</v>
      </c>
      <c r="K3387" s="44">
        <v>0.25277568454043542</v>
      </c>
      <c r="L3387" s="26">
        <f t="shared" si="988"/>
        <v>10.372575598840861</v>
      </c>
      <c r="M3387" s="26">
        <f t="shared" si="989"/>
        <v>0.96116497173624205</v>
      </c>
      <c r="N3387" s="96">
        <f t="shared" si="990"/>
        <v>11</v>
      </c>
      <c r="O3387" s="26">
        <f t="shared" si="991"/>
        <v>0.41018128861184444</v>
      </c>
      <c r="P3387" s="3">
        <f>IF(L3387&gt;'Power Curve'!$C$37,0,INDEX(Ci,$N3387,1)*POWER(1-O3387,3)+INDEX(Ci,$N3387,2)*3*O3387*POWER(1-O3387,2)+INDEX(Ci,$N3387,3)*3*POWER(O3387,2)*(1-O3387)+INDEX(Ci,$N3387,4)*POWER(O3387,3))</f>
        <v>1637.7248030081973</v>
      </c>
      <c r="Q3387" s="3">
        <f>MAX(0,MIN(P3387-V3387+W3387,'Power Curve'!$C$39))</f>
        <v>1660.929714330457</v>
      </c>
      <c r="R3387" s="3">
        <f t="shared" si="992"/>
        <v>1720.0199890136769</v>
      </c>
      <c r="S3387" s="3">
        <f t="shared" si="993"/>
        <v>-59.090274683219832</v>
      </c>
      <c r="T3387" s="3">
        <f t="shared" si="994"/>
        <v>59.090274683219832</v>
      </c>
      <c r="V3387" s="37">
        <f t="array" ref="V3387">SUM(_xlfn.NORM.DIST($AD$3:$AD$1003,$L3387,$AA3387,FALSE)*WindSpeedStep*$AE$3:$AE$1003)/AG3387</f>
        <v>1631.3817102891339</v>
      </c>
      <c r="W3387" s="37">
        <f t="array" ref="W3387">SUM(_xlfn.NORM.DIST($AD$3:$AD$1003,$L3387,$AB3387,FALSE)*WindSpeedStep*$AE$3:$AE$1003)/AH3387</f>
        <v>1654.5866216113936</v>
      </c>
      <c r="Y3387" s="1">
        <f t="shared" si="995"/>
        <v>10</v>
      </c>
      <c r="Z3387" s="99">
        <f>IF(L3387&lt;'Power Curve'!$P$28,'Power Curve'!$Q$28,IF(L3387&gt;'Power Curve'!$P$29,'Power Curve'!$Q$29,INDEX(ReferenceTurbulence,Y3387)+(L3387-INDEX(ReferenceTurbulenceWindSpeed,Y3387))*(INDEX(ReferenceTurbulence,Y3387+1)-INDEX(ReferenceTurbulence,Y3387))/(INDEX(ReferenceTurbulenceWindSpeed,Y3387+1)-INDEX(ReferenceTurbulenceWindSpeed,Y3387))))</f>
        <v>0.12001015666185283</v>
      </c>
      <c r="AA3387" s="100">
        <f t="shared" si="1001"/>
        <v>1.2448144226038036</v>
      </c>
      <c r="AB3387" s="29">
        <f t="shared" si="1002"/>
        <v>1.0561892540606448</v>
      </c>
      <c r="AG3387" s="40">
        <f t="array" ref="AG3387">SUM(_xlfn.NORM.DIST($AD$3:$AD$1003,$F3387,$AA3387,FALSE)*WindSpeedStep)</f>
        <v>1.0000000000000038</v>
      </c>
      <c r="AH3387" s="40">
        <f t="array" ref="AH3387">SUM(_xlfn.NORM.DIST($AD$3:$AD$1003,$F3387,$AB3387,FALSE)*WindSpeedStep)</f>
        <v>1.0000000000000031</v>
      </c>
      <c r="AJ3387" s="47">
        <f t="shared" si="996"/>
        <v>10</v>
      </c>
      <c r="AK3387" s="83" t="b">
        <f>COUNTIF('Power Curve'!$D$2:$D$31,AJ3387)&gt;0</f>
        <v>1</v>
      </c>
      <c r="AL3387" s="83" t="b">
        <f t="shared" si="997"/>
        <v>0</v>
      </c>
      <c r="AM3387" s="83" t="b">
        <f t="shared" si="1003"/>
        <v>1</v>
      </c>
      <c r="AN3387" s="47" t="str">
        <f t="shared" si="998"/>
        <v>Inner</v>
      </c>
      <c r="AO3387" s="48" t="str">
        <f t="shared" si="999"/>
        <v>0.9-1.0</v>
      </c>
      <c r="AP3387" s="49" t="str">
        <f t="shared" si="1004"/>
        <v>22-23</v>
      </c>
      <c r="AQ3387" s="49" t="str">
        <f t="shared" si="1005"/>
        <v>Apr</v>
      </c>
      <c r="AR3387" s="48" t="str">
        <f t="shared" si="1006"/>
        <v>295-305</v>
      </c>
      <c r="AS3387" s="49" t="str">
        <f t="shared" si="1000"/>
        <v>Inner-TI</v>
      </c>
    </row>
    <row r="3388" spans="5:45" x14ac:dyDescent="0.3">
      <c r="E3388" s="15">
        <v>41004.944444444445</v>
      </c>
      <c r="F3388" s="21">
        <v>10.31</v>
      </c>
      <c r="G3388" s="21">
        <v>1710.8000183105469</v>
      </c>
      <c r="H3388" s="42">
        <v>1.2117441667410374</v>
      </c>
      <c r="I3388" s="35">
        <v>297.5</v>
      </c>
      <c r="J3388" s="43">
        <v>9.2143549951503381E-2</v>
      </c>
      <c r="K3388" s="44">
        <v>0.29300753428619974</v>
      </c>
      <c r="L3388" s="26">
        <f t="shared" si="988"/>
        <v>10.27267657409042</v>
      </c>
      <c r="M3388" s="26">
        <f t="shared" si="989"/>
        <v>0.94572525542859165</v>
      </c>
      <c r="N3388" s="96">
        <f t="shared" si="990"/>
        <v>11</v>
      </c>
      <c r="O3388" s="26">
        <f t="shared" si="991"/>
        <v>0.31322870999668417</v>
      </c>
      <c r="P3388" s="3">
        <f>IF(L3388&gt;'Power Curve'!$C$37,0,INDEX(Ci,$N3388,1)*POWER(1-O3388,3)+INDEX(Ci,$N3388,2)*3*O3388*POWER(1-O3388,2)+INDEX(Ci,$N3388,3)*3*POWER(O3388,2)*(1-O3388)+INDEX(Ci,$N3388,4)*POWER(O3388,3))</f>
        <v>1610.5800333891616</v>
      </c>
      <c r="Q3388" s="3">
        <f>MAX(0,MIN(P3388-V3388+W3388,'Power Curve'!$C$39))</f>
        <v>1643.3450466452271</v>
      </c>
      <c r="R3388" s="3">
        <f t="shared" si="992"/>
        <v>1710.8000183105469</v>
      </c>
      <c r="S3388" s="3">
        <f t="shared" si="993"/>
        <v>-67.454971665319817</v>
      </c>
      <c r="T3388" s="3">
        <f t="shared" si="994"/>
        <v>67.454971665319817</v>
      </c>
      <c r="V3388" s="37">
        <f t="array" ref="V3388">SUM(_xlfn.NORM.DIST($AD$3:$AD$1003,$L3388,$AA3388,FALSE)*WindSpeedStep*$AE$3:$AE$1003)/AG3388</f>
        <v>1605.969598084806</v>
      </c>
      <c r="W3388" s="37">
        <f t="array" ref="W3388">SUM(_xlfn.NORM.DIST($AD$3:$AD$1003,$L3388,$AB3388,FALSE)*WindSpeedStep*$AE$3:$AE$1003)/AH3388</f>
        <v>1638.7346113408714</v>
      </c>
      <c r="Y3388" s="1">
        <f t="shared" si="995"/>
        <v>10</v>
      </c>
      <c r="Z3388" s="99">
        <f>IF(L3388&lt;'Power Curve'!$P$28,'Power Curve'!$Q$28,IF(L3388&gt;'Power Curve'!$P$29,'Power Curve'!$Q$29,INDEX(ReferenceTurbulence,Y3388)+(L3388-INDEX(ReferenceTurbulenceWindSpeed,Y3388))*(INDEX(ReferenceTurbulence,Y3388+1)-INDEX(ReferenceTurbulence,Y3388))/(INDEX(ReferenceTurbulenceWindSpeed,Y3388+1)-INDEX(ReferenceTurbulenceWindSpeed,Y3388))))</f>
        <v>0.12001270344971801</v>
      </c>
      <c r="AA3388" s="100">
        <f t="shared" si="1001"/>
        <v>1.2328516873211788</v>
      </c>
      <c r="AB3388" s="29">
        <f t="shared" si="1002"/>
        <v>0.94656088704033925</v>
      </c>
      <c r="AG3388" s="40">
        <f t="array" ref="AG3388">SUM(_xlfn.NORM.DIST($AD$3:$AD$1003,$F3388,$AA3388,FALSE)*WindSpeedStep)</f>
        <v>1.0000000000000038</v>
      </c>
      <c r="AH3388" s="40">
        <f t="array" ref="AH3388">SUM(_xlfn.NORM.DIST($AD$3:$AD$1003,$F3388,$AB3388,FALSE)*WindSpeedStep)</f>
        <v>1.0000000000000033</v>
      </c>
      <c r="AJ3388" s="47">
        <f t="shared" si="996"/>
        <v>10</v>
      </c>
      <c r="AK3388" s="83" t="b">
        <f>COUNTIF('Power Curve'!$D$2:$D$31,AJ3388)&gt;0</f>
        <v>1</v>
      </c>
      <c r="AL3388" s="83" t="b">
        <f t="shared" si="997"/>
        <v>0</v>
      </c>
      <c r="AM3388" s="83" t="b">
        <f t="shared" si="1003"/>
        <v>1</v>
      </c>
      <c r="AN3388" s="47" t="str">
        <f t="shared" si="998"/>
        <v>Outer</v>
      </c>
      <c r="AO3388" s="48" t="str">
        <f t="shared" si="999"/>
        <v>0.9-1.0</v>
      </c>
      <c r="AP3388" s="49" t="str">
        <f t="shared" si="1004"/>
        <v>22-23</v>
      </c>
      <c r="AQ3388" s="49" t="str">
        <f t="shared" si="1005"/>
        <v>Apr</v>
      </c>
      <c r="AR3388" s="48" t="str">
        <f t="shared" si="1006"/>
        <v>295-305</v>
      </c>
      <c r="AS3388" s="49" t="str">
        <f t="shared" si="1000"/>
        <v>HWS-LTI</v>
      </c>
    </row>
    <row r="3389" spans="5:45" x14ac:dyDescent="0.3">
      <c r="E3389" s="15">
        <v>41004.951388888891</v>
      </c>
      <c r="F3389" s="21">
        <v>9.9600000000000009</v>
      </c>
      <c r="G3389" s="21">
        <v>1668.2700042724659</v>
      </c>
      <c r="H3389" s="42">
        <v>1.2123848669422979</v>
      </c>
      <c r="I3389" s="35">
        <v>294.39999999999998</v>
      </c>
      <c r="J3389" s="43">
        <v>0.12851405622489959</v>
      </c>
      <c r="K3389" s="44">
        <v>0.2955053609323276</v>
      </c>
      <c r="L3389" s="26">
        <f t="shared" si="988"/>
        <v>9.9256923765832745</v>
      </c>
      <c r="M3389" s="26">
        <f t="shared" si="989"/>
        <v>0.89209772917264119</v>
      </c>
      <c r="N3389" s="96">
        <f t="shared" si="990"/>
        <v>10</v>
      </c>
      <c r="O3389" s="26">
        <f t="shared" si="991"/>
        <v>0.97423840282602248</v>
      </c>
      <c r="P3389" s="3">
        <f>IF(L3389&gt;'Power Curve'!$C$37,0,INDEX(Ci,$N3389,1)*POWER(1-O3389,3)+INDEX(Ci,$N3389,2)*3*O3389*POWER(1-O3389,2)+INDEX(Ci,$N3389,3)*3*POWER(O3389,2)*(1-O3389)+INDEX(Ci,$N3389,4)*POWER(O3389,3))</f>
        <v>1511.8726659717531</v>
      </c>
      <c r="Q3389" s="3">
        <f>MAX(0,MIN(P3389-V3389+W3389,'Power Curve'!$C$39))</f>
        <v>1504.8144558148683</v>
      </c>
      <c r="R3389" s="3">
        <f t="shared" si="992"/>
        <v>1668.2700042724659</v>
      </c>
      <c r="S3389" s="3">
        <f t="shared" si="993"/>
        <v>-163.45554845759762</v>
      </c>
      <c r="T3389" s="3">
        <f t="shared" si="994"/>
        <v>163.45554845759762</v>
      </c>
      <c r="V3389" s="37">
        <f t="array" ref="V3389">SUM(_xlfn.NORM.DIST($AD$3:$AD$1003,$L3389,$AA3389,FALSE)*WindSpeedStep*$AE$3:$AE$1003)/AG3389</f>
        <v>1509.2650636637281</v>
      </c>
      <c r="W3389" s="37">
        <f t="array" ref="W3389">SUM(_xlfn.NORM.DIST($AD$3:$AD$1003,$L3389,$AB3389,FALSE)*WindSpeedStep*$AE$3:$AE$1003)/AH3389</f>
        <v>1502.2068535068433</v>
      </c>
      <c r="Y3389" s="1">
        <f t="shared" si="995"/>
        <v>9</v>
      </c>
      <c r="Z3389" s="99">
        <f>IF(L3389&lt;'Power Curve'!$P$28,'Power Curve'!$Q$28,IF(L3389&gt;'Power Curve'!$P$29,'Power Curve'!$Q$29,INDEX(ReferenceTurbulence,Y3389)+(L3389-INDEX(ReferenceTurbulenceWindSpeed,Y3389))*(INDEX(ReferenceTurbulence,Y3389+1)-INDEX(ReferenceTurbulence,Y3389))/(INDEX(ReferenceTurbulenceWindSpeed,Y3389+1)-INDEX(ReferenceTurbulenceWindSpeed,Y3389))))</f>
        <v>0.12003444811460816</v>
      </c>
      <c r="AA3389" s="100">
        <f t="shared" si="1001"/>
        <v>1.1914250065785468</v>
      </c>
      <c r="AB3389" s="29">
        <f t="shared" si="1002"/>
        <v>1.27559098815528</v>
      </c>
      <c r="AG3389" s="40">
        <f t="array" ref="AG3389">SUM(_xlfn.NORM.DIST($AD$3:$AD$1003,$F3389,$AA3389,FALSE)*WindSpeedStep)</f>
        <v>1.000000000000004</v>
      </c>
      <c r="AH3389" s="40">
        <f t="array" ref="AH3389">SUM(_xlfn.NORM.DIST($AD$3:$AD$1003,$F3389,$AB3389,FALSE)*WindSpeedStep)</f>
        <v>1.0000000000000004</v>
      </c>
      <c r="AJ3389" s="47">
        <f t="shared" si="996"/>
        <v>10</v>
      </c>
      <c r="AK3389" s="83" t="b">
        <f>COUNTIF('Power Curve'!$D$2:$D$31,AJ3389)&gt;0</f>
        <v>1</v>
      </c>
      <c r="AL3389" s="83" t="b">
        <f t="shared" si="997"/>
        <v>0</v>
      </c>
      <c r="AM3389" s="83" t="b">
        <f t="shared" si="1003"/>
        <v>1</v>
      </c>
      <c r="AN3389" s="47" t="str">
        <f t="shared" si="998"/>
        <v>Inner</v>
      </c>
      <c r="AO3389" s="48" t="str">
        <f t="shared" si="999"/>
        <v>0.8-0.9</v>
      </c>
      <c r="AP3389" s="49" t="str">
        <f t="shared" si="1004"/>
        <v>22-23</v>
      </c>
      <c r="AQ3389" s="49" t="str">
        <f t="shared" si="1005"/>
        <v>Apr</v>
      </c>
      <c r="AR3389" s="48" t="str">
        <f t="shared" si="1006"/>
        <v>285-295</v>
      </c>
      <c r="AS3389" s="49" t="str">
        <f t="shared" si="1000"/>
        <v>Inner-TI</v>
      </c>
    </row>
    <row r="3390" spans="5:45" x14ac:dyDescent="0.3">
      <c r="E3390" s="15">
        <v>41004.958333333336</v>
      </c>
      <c r="F3390" s="21">
        <v>9.51</v>
      </c>
      <c r="G3390" s="21">
        <v>1420.9300384521459</v>
      </c>
      <c r="H3390" s="42">
        <v>1.2132177997738507</v>
      </c>
      <c r="I3390" s="35">
        <v>298.2</v>
      </c>
      <c r="J3390" s="43">
        <v>0.10830704521556257</v>
      </c>
      <c r="K3390" s="44">
        <v>0.29020020081860171</v>
      </c>
      <c r="L3390" s="26">
        <f t="shared" si="988"/>
        <v>9.4794122751397953</v>
      </c>
      <c r="M3390" s="26">
        <f t="shared" si="989"/>
        <v>0.82312370087506859</v>
      </c>
      <c r="N3390" s="96">
        <f t="shared" si="990"/>
        <v>10</v>
      </c>
      <c r="O3390" s="26">
        <f t="shared" si="991"/>
        <v>0.49987157514574604</v>
      </c>
      <c r="P3390" s="3">
        <f>IF(L3390&gt;'Power Curve'!$C$37,0,INDEX(Ci,$N3390,1)*POWER(1-O3390,3)+INDEX(Ci,$N3390,2)*3*O3390*POWER(1-O3390,2)+INDEX(Ci,$N3390,3)*3*POWER(O3390,2)*(1-O3390)+INDEX(Ci,$N3390,4)*POWER(O3390,3))</f>
        <v>1363.2826340115396</v>
      </c>
      <c r="Q3390" s="3">
        <f>MAX(0,MIN(P3390-V3390+W3390,'Power Curve'!$C$39))</f>
        <v>1366.5556508695411</v>
      </c>
      <c r="R3390" s="3">
        <f t="shared" si="992"/>
        <v>1420.9300384521459</v>
      </c>
      <c r="S3390" s="3">
        <f t="shared" si="993"/>
        <v>-54.374387582604868</v>
      </c>
      <c r="T3390" s="3">
        <f t="shared" si="994"/>
        <v>54.374387582604868</v>
      </c>
      <c r="V3390" s="37">
        <f t="array" ref="V3390">SUM(_xlfn.NORM.DIST($AD$3:$AD$1003,$L3390,$AA3390,FALSE)*WindSpeedStep*$AE$3:$AE$1003)/AG3390</f>
        <v>1368.7681544005993</v>
      </c>
      <c r="W3390" s="37">
        <f t="array" ref="W3390">SUM(_xlfn.NORM.DIST($AD$3:$AD$1003,$L3390,$AB3390,FALSE)*WindSpeedStep*$AE$3:$AE$1003)/AH3390</f>
        <v>1372.0411712586008</v>
      </c>
      <c r="Y3390" s="1">
        <f t="shared" si="995"/>
        <v>9</v>
      </c>
      <c r="Z3390" s="99">
        <f>IF(L3390&lt;'Power Curve'!$P$28,'Power Curve'!$Q$28,IF(L3390&gt;'Power Curve'!$P$29,'Power Curve'!$Q$29,INDEX(ReferenceTurbulence,Y3390)+(L3390-INDEX(ReferenceTurbulenceWindSpeed,Y3390))*(INDEX(ReferenceTurbulence,Y3390+1)-INDEX(ReferenceTurbulence,Y3390))/(INDEX(ReferenceTurbulenceWindSpeed,Y3390+1)-INDEX(ReferenceTurbulenceWindSpeed,Y3390))))</f>
        <v>0.12028333995282171</v>
      </c>
      <c r="AA3390" s="100">
        <f t="shared" si="1001"/>
        <v>1.140215369243591</v>
      </c>
      <c r="AB3390" s="29">
        <f t="shared" si="1002"/>
        <v>1.0266871339005248</v>
      </c>
      <c r="AG3390" s="40">
        <f t="array" ref="AG3390">SUM(_xlfn.NORM.DIST($AD$3:$AD$1003,$F3390,$AA3390,FALSE)*WindSpeedStep)</f>
        <v>1.0000000000000029</v>
      </c>
      <c r="AH3390" s="40">
        <f t="array" ref="AH3390">SUM(_xlfn.NORM.DIST($AD$3:$AD$1003,$F3390,$AB3390,FALSE)*WindSpeedStep)</f>
        <v>1.0000000000000036</v>
      </c>
      <c r="AJ3390" s="47">
        <f t="shared" si="996"/>
        <v>9</v>
      </c>
      <c r="AK3390" s="83" t="b">
        <f>COUNTIF('Power Curve'!$D$2:$D$31,AJ3390)&gt;0</f>
        <v>1</v>
      </c>
      <c r="AL3390" s="83" t="b">
        <f t="shared" si="997"/>
        <v>0</v>
      </c>
      <c r="AM3390" s="83" t="b">
        <f t="shared" si="1003"/>
        <v>1</v>
      </c>
      <c r="AN3390" s="47" t="str">
        <f t="shared" si="998"/>
        <v>Inner</v>
      </c>
      <c r="AO3390" s="48" t="str">
        <f t="shared" si="999"/>
        <v>0.8-0.9</v>
      </c>
      <c r="AP3390" s="49" t="str">
        <f t="shared" si="1004"/>
        <v>23-24</v>
      </c>
      <c r="AQ3390" s="49" t="str">
        <f t="shared" si="1005"/>
        <v>Apr</v>
      </c>
      <c r="AR3390" s="48" t="str">
        <f t="shared" si="1006"/>
        <v>295-305</v>
      </c>
      <c r="AS3390" s="49" t="str">
        <f t="shared" si="1000"/>
        <v>Inner-TI</v>
      </c>
    </row>
    <row r="3391" spans="5:45" x14ac:dyDescent="0.3">
      <c r="E3391" s="15">
        <v>41004.965277777781</v>
      </c>
      <c r="F3391" s="21">
        <v>8.23</v>
      </c>
      <c r="G3391" s="21">
        <v>869.87998199462868</v>
      </c>
      <c r="H3391" s="42">
        <v>1.2138220248251856</v>
      </c>
      <c r="I3391" s="35">
        <v>292.39999999999998</v>
      </c>
      <c r="J3391" s="43">
        <v>0.11421628189550424</v>
      </c>
      <c r="K3391" s="44">
        <v>0.25107864260290758</v>
      </c>
      <c r="L3391" s="26">
        <f t="shared" si="988"/>
        <v>8.2048908907682367</v>
      </c>
      <c r="M3391" s="26">
        <f t="shared" si="989"/>
        <v>0.62614231239916118</v>
      </c>
      <c r="N3391" s="96">
        <f t="shared" si="990"/>
        <v>9</v>
      </c>
      <c r="O3391" s="26">
        <f t="shared" si="991"/>
        <v>0.19611658192666817</v>
      </c>
      <c r="P3391" s="3">
        <f>IF(L3391&gt;'Power Curve'!$C$37,0,INDEX(Ci,$N3391,1)*POWER(1-O3391,3)+INDEX(Ci,$N3391,2)*3*O3391*POWER(1-O3391,2)+INDEX(Ci,$N3391,3)*3*POWER(O3391,2)*(1-O3391)+INDEX(Ci,$N3391,4)*POWER(O3391,3))</f>
        <v>940.3054591729466</v>
      </c>
      <c r="Q3391" s="3">
        <f>MAX(0,MIN(P3391-V3391+W3391,'Power Curve'!$C$39))</f>
        <v>937.87433342693953</v>
      </c>
      <c r="R3391" s="3">
        <f t="shared" si="992"/>
        <v>869.87998199462868</v>
      </c>
      <c r="S3391" s="3">
        <f t="shared" si="993"/>
        <v>67.99435143231085</v>
      </c>
      <c r="T3391" s="3">
        <f t="shared" si="994"/>
        <v>67.99435143231085</v>
      </c>
      <c r="V3391" s="37">
        <f t="array" ref="V3391">SUM(_xlfn.NORM.DIST($AD$3:$AD$1003,$L3391,$AA3391,FALSE)*WindSpeedStep*$AE$3:$AE$1003)/AG3391</f>
        <v>938.46437017451171</v>
      </c>
      <c r="W3391" s="37">
        <f t="array" ref="W3391">SUM(_xlfn.NORM.DIST($AD$3:$AD$1003,$L3391,$AB3391,FALSE)*WindSpeedStep*$AE$3:$AE$1003)/AH3391</f>
        <v>936.03324442850464</v>
      </c>
      <c r="Y3391" s="1">
        <f t="shared" si="995"/>
        <v>8</v>
      </c>
      <c r="Z3391" s="99">
        <f>IF(L3391&lt;'Power Curve'!$P$28,'Power Curve'!$Q$28,IF(L3391&gt;'Power Curve'!$P$29,'Power Curve'!$Q$29,INDEX(ReferenceTurbulence,Y3391)+(L3391-INDEX(ReferenceTurbulenceWindSpeed,Y3391))*(INDEX(ReferenceTurbulence,Y3391+1)-INDEX(ReferenceTurbulence,Y3391))/(INDEX(ReferenceTurbulenceWindSpeed,Y3391+1)-INDEX(ReferenceTurbulenceWindSpeed,Y3391))))</f>
        <v>0.11962167525056862</v>
      </c>
      <c r="AA3391" s="100">
        <f t="shared" si="1001"/>
        <v>0.98148279360182666</v>
      </c>
      <c r="AB3391" s="29">
        <f t="shared" si="1002"/>
        <v>0.93713213090183989</v>
      </c>
      <c r="AG3391" s="40">
        <f t="array" ref="AG3391">SUM(_xlfn.NORM.DIST($AD$3:$AD$1003,$F3391,$AA3391,FALSE)*WindSpeedStep)</f>
        <v>1.000000000000004</v>
      </c>
      <c r="AH3391" s="40">
        <f t="array" ref="AH3391">SUM(_xlfn.NORM.DIST($AD$3:$AD$1003,$F3391,$AB3391,FALSE)*WindSpeedStep)</f>
        <v>1.0000000000000038</v>
      </c>
      <c r="AJ3391" s="47">
        <f t="shared" si="996"/>
        <v>8</v>
      </c>
      <c r="AK3391" s="83" t="b">
        <f>COUNTIF('Power Curve'!$D$2:$D$31,AJ3391)&gt;0</f>
        <v>1</v>
      </c>
      <c r="AL3391" s="83" t="b">
        <f t="shared" si="997"/>
        <v>0</v>
      </c>
      <c r="AM3391" s="83" t="b">
        <f t="shared" si="1003"/>
        <v>1</v>
      </c>
      <c r="AN3391" s="47" t="str">
        <f t="shared" si="998"/>
        <v>Inner</v>
      </c>
      <c r="AO3391" s="48" t="str">
        <f t="shared" si="999"/>
        <v>0.6-0.7</v>
      </c>
      <c r="AP3391" s="49" t="str">
        <f t="shared" si="1004"/>
        <v>23-24</v>
      </c>
      <c r="AQ3391" s="49" t="str">
        <f t="shared" si="1005"/>
        <v>Apr</v>
      </c>
      <c r="AR3391" s="48" t="str">
        <f t="shared" si="1006"/>
        <v>285-295</v>
      </c>
      <c r="AS3391" s="49" t="str">
        <f t="shared" si="1000"/>
        <v>Inner-TI</v>
      </c>
    </row>
    <row r="3392" spans="5:45" x14ac:dyDescent="0.3">
      <c r="E3392" s="15">
        <v>41004.972222222219</v>
      </c>
      <c r="F3392" s="21">
        <v>7.39</v>
      </c>
      <c r="G3392" s="21">
        <v>721.04000282287575</v>
      </c>
      <c r="H3392" s="42">
        <v>1.2142809211454626</v>
      </c>
      <c r="I3392" s="35">
        <v>292.60000000000002</v>
      </c>
      <c r="J3392" s="43">
        <v>0.12855209742895804</v>
      </c>
      <c r="K3392" s="44">
        <v>0.25248849245876015</v>
      </c>
      <c r="L3392" s="26">
        <f t="shared" si="988"/>
        <v>7.3683819944451709</v>
      </c>
      <c r="M3392" s="26">
        <f t="shared" si="989"/>
        <v>0.49685716591932044</v>
      </c>
      <c r="N3392" s="96">
        <f t="shared" si="990"/>
        <v>8</v>
      </c>
      <c r="O3392" s="26">
        <f t="shared" si="991"/>
        <v>0.35554638550366252</v>
      </c>
      <c r="P3392" s="3">
        <f>IF(L3392&gt;'Power Curve'!$C$37,0,INDEX(Ci,$N3392,1)*POWER(1-O3392,3)+INDEX(Ci,$N3392,2)*3*O3392*POWER(1-O3392,2)+INDEX(Ci,$N3392,3)*3*POWER(O3392,2)*(1-O3392)+INDEX(Ci,$N3392,4)*POWER(O3392,3))</f>
        <v>694.90909885276199</v>
      </c>
      <c r="Q3392" s="3">
        <f>MAX(0,MIN(P3392-V3392+W3392,'Power Curve'!$C$39))</f>
        <v>698.28440483333407</v>
      </c>
      <c r="R3392" s="3">
        <f t="shared" si="992"/>
        <v>721.04000282287575</v>
      </c>
      <c r="S3392" s="3">
        <f t="shared" si="993"/>
        <v>-22.755597989541684</v>
      </c>
      <c r="T3392" s="3">
        <f t="shared" si="994"/>
        <v>22.755597989541684</v>
      </c>
      <c r="V3392" s="37">
        <f t="array" ref="V3392">SUM(_xlfn.NORM.DIST($AD$3:$AD$1003,$L3392,$AA3392,FALSE)*WindSpeedStep*$AE$3:$AE$1003)/AG3392</f>
        <v>690.25360611026861</v>
      </c>
      <c r="W3392" s="37">
        <f t="array" ref="W3392">SUM(_xlfn.NORM.DIST($AD$3:$AD$1003,$L3392,$AB3392,FALSE)*WindSpeedStep*$AE$3:$AE$1003)/AH3392</f>
        <v>693.62891209084069</v>
      </c>
      <c r="Y3392" s="1">
        <f t="shared" si="995"/>
        <v>7</v>
      </c>
      <c r="Z3392" s="99">
        <f>IF(L3392&lt;'Power Curve'!$P$28,'Power Curve'!$Q$28,IF(L3392&gt;'Power Curve'!$P$29,'Power Curve'!$Q$29,INDEX(ReferenceTurbulence,Y3392)+(L3392-INDEX(ReferenceTurbulenceWindSpeed,Y3392))*(INDEX(ReferenceTurbulence,Y3392+1)-INDEX(ReferenceTurbulence,Y3392))/(INDEX(ReferenceTurbulenceWindSpeed,Y3392+1)-INDEX(ReferenceTurbulenceWindSpeed,Y3392))))</f>
        <v>0.1195741122648826</v>
      </c>
      <c r="AA3392" s="100">
        <f t="shared" si="1001"/>
        <v>0.8810677358143264</v>
      </c>
      <c r="AB3392" s="29">
        <f t="shared" si="1002"/>
        <v>0.94722096004369583</v>
      </c>
      <c r="AG3392" s="40">
        <f t="array" ref="AG3392">SUM(_xlfn.NORM.DIST($AD$3:$AD$1003,$F3392,$AA3392,FALSE)*WindSpeedStep)</f>
        <v>1.0000000000000036</v>
      </c>
      <c r="AH3392" s="40">
        <f t="array" ref="AH3392">SUM(_xlfn.NORM.DIST($AD$3:$AD$1003,$F3392,$AB3392,FALSE)*WindSpeedStep)</f>
        <v>1.0000000000000016</v>
      </c>
      <c r="AJ3392" s="47">
        <f t="shared" si="996"/>
        <v>7</v>
      </c>
      <c r="AK3392" s="83" t="b">
        <f>COUNTIF('Power Curve'!$D$2:$D$31,AJ3392)&gt;0</f>
        <v>1</v>
      </c>
      <c r="AL3392" s="83" t="b">
        <f t="shared" si="997"/>
        <v>0</v>
      </c>
      <c r="AM3392" s="83" t="b">
        <f t="shared" si="1003"/>
        <v>1</v>
      </c>
      <c r="AN3392" s="47" t="str">
        <f t="shared" si="998"/>
        <v>Inner</v>
      </c>
      <c r="AO3392" s="48" t="str">
        <f t="shared" si="999"/>
        <v>0.4-0.5</v>
      </c>
      <c r="AP3392" s="49" t="str">
        <f t="shared" si="1004"/>
        <v>23-24</v>
      </c>
      <c r="AQ3392" s="49" t="str">
        <f t="shared" si="1005"/>
        <v>Apr</v>
      </c>
      <c r="AR3392" s="48" t="str">
        <f t="shared" si="1006"/>
        <v>285-295</v>
      </c>
      <c r="AS3392" s="49" t="str">
        <f t="shared" si="1000"/>
        <v>Inner-TI</v>
      </c>
    </row>
    <row r="3393" spans="5:45" x14ac:dyDescent="0.3">
      <c r="E3393" s="15">
        <v>41004.979166666664</v>
      </c>
      <c r="F3393" s="21">
        <v>8.4700000000000006</v>
      </c>
      <c r="G3393" s="21">
        <v>1191.020011901858</v>
      </c>
      <c r="H3393" s="42">
        <v>1.2145485898233159</v>
      </c>
      <c r="I3393" s="35">
        <v>290.5</v>
      </c>
      <c r="J3393" s="43">
        <v>0.13577331759149938</v>
      </c>
      <c r="K3393" s="44">
        <v>0.24588001402394483</v>
      </c>
      <c r="L3393" s="26">
        <f t="shared" si="988"/>
        <v>8.4458431570068306</v>
      </c>
      <c r="M3393" s="26">
        <f t="shared" si="989"/>
        <v>0.66338226187517391</v>
      </c>
      <c r="N3393" s="96">
        <f t="shared" si="990"/>
        <v>9</v>
      </c>
      <c r="O3393" s="26">
        <f t="shared" si="991"/>
        <v>0.43696002602912526</v>
      </c>
      <c r="P3393" s="3">
        <f>IF(L3393&gt;'Power Curve'!$C$37,0,INDEX(Ci,$N3393,1)*POWER(1-O3393,3)+INDEX(Ci,$N3393,2)*3*O3393*POWER(1-O3393,2)+INDEX(Ci,$N3393,3)*3*POWER(O3393,2)*(1-O3393)+INDEX(Ci,$N3393,4)*POWER(O3393,3))</f>
        <v>1015.6932612914612</v>
      </c>
      <c r="Q3393" s="3">
        <f>MAX(0,MIN(P3393-V3393+W3393,'Power Curve'!$C$39))</f>
        <v>1022.1725710492839</v>
      </c>
      <c r="R3393" s="3">
        <f t="shared" si="992"/>
        <v>1191.020011901858</v>
      </c>
      <c r="S3393" s="3">
        <f t="shared" si="993"/>
        <v>-168.8474408525741</v>
      </c>
      <c r="T3393" s="3">
        <f t="shared" si="994"/>
        <v>168.8474408525741</v>
      </c>
      <c r="V3393" s="37">
        <f t="array" ref="V3393">SUM(_xlfn.NORM.DIST($AD$3:$AD$1003,$L3393,$AA3393,FALSE)*WindSpeedStep*$AE$3:$AE$1003)/AG3393</f>
        <v>1017.3891196481503</v>
      </c>
      <c r="W3393" s="37">
        <f t="array" ref="W3393">SUM(_xlfn.NORM.DIST($AD$3:$AD$1003,$L3393,$AB3393,FALSE)*WindSpeedStep*$AE$3:$AE$1003)/AH3393</f>
        <v>1023.868429405973</v>
      </c>
      <c r="Y3393" s="1">
        <f t="shared" si="995"/>
        <v>8</v>
      </c>
      <c r="Z3393" s="99">
        <f>IF(L3393&lt;'Power Curve'!$P$28,'Power Curve'!$Q$28,IF(L3393&gt;'Power Curve'!$P$29,'Power Curve'!$Q$29,INDEX(ReferenceTurbulence,Y3393)+(L3393-INDEX(ReferenceTurbulenceWindSpeed,Y3393))*(INDEX(ReferenceTurbulence,Y3393+1)-INDEX(ReferenceTurbulence,Y3393))/(INDEX(ReferenceTurbulenceWindSpeed,Y3393+1)-INDEX(ReferenceTurbulenceWindSpeed,Y3393))))</f>
        <v>0.11989848717143414</v>
      </c>
      <c r="AA3393" s="100">
        <f t="shared" si="1001"/>
        <v>1.0126438174123282</v>
      </c>
      <c r="AB3393" s="29">
        <f t="shared" si="1002"/>
        <v>1.1467201452842801</v>
      </c>
      <c r="AG3393" s="40">
        <f t="array" ref="AG3393">SUM(_xlfn.NORM.DIST($AD$3:$AD$1003,$F3393,$AA3393,FALSE)*WindSpeedStep)</f>
        <v>1.0000000000000038</v>
      </c>
      <c r="AH3393" s="40">
        <f t="array" ref="AH3393">SUM(_xlfn.NORM.DIST($AD$3:$AD$1003,$F3393,$AB3393,FALSE)*WindSpeedStep)</f>
        <v>0.99999999999995026</v>
      </c>
      <c r="AJ3393" s="47">
        <f t="shared" si="996"/>
        <v>8</v>
      </c>
      <c r="AK3393" s="83" t="b">
        <f>COUNTIF('Power Curve'!$D$2:$D$31,AJ3393)&gt;0</f>
        <v>1</v>
      </c>
      <c r="AL3393" s="83" t="b">
        <f t="shared" si="997"/>
        <v>0</v>
      </c>
      <c r="AM3393" s="83" t="b">
        <f t="shared" si="1003"/>
        <v>1</v>
      </c>
      <c r="AN3393" s="47" t="str">
        <f t="shared" si="998"/>
        <v>Inner</v>
      </c>
      <c r="AO3393" s="48" t="str">
        <f t="shared" si="999"/>
        <v>0.6-0.7</v>
      </c>
      <c r="AP3393" s="49" t="str">
        <f t="shared" si="1004"/>
        <v>23-24</v>
      </c>
      <c r="AQ3393" s="49" t="str">
        <f t="shared" si="1005"/>
        <v>Apr</v>
      </c>
      <c r="AR3393" s="48" t="str">
        <f t="shared" si="1006"/>
        <v>285-295</v>
      </c>
      <c r="AS3393" s="49" t="str">
        <f t="shared" si="1000"/>
        <v>Inner-TI</v>
      </c>
    </row>
    <row r="3394" spans="5:45" x14ac:dyDescent="0.3">
      <c r="E3394" s="15">
        <v>41004.986111111109</v>
      </c>
      <c r="F3394" s="21">
        <v>8.93</v>
      </c>
      <c r="G3394" s="21">
        <v>1329.3699798584009</v>
      </c>
      <c r="H3394" s="42">
        <v>1.2144029118457738</v>
      </c>
      <c r="I3394" s="35">
        <v>287.60000000000002</v>
      </c>
      <c r="J3394" s="43">
        <v>0.10862262038073908</v>
      </c>
      <c r="K3394" s="44">
        <v>0.19176579359896653</v>
      </c>
      <c r="L3394" s="26">
        <f t="shared" si="988"/>
        <v>8.9041751854602751</v>
      </c>
      <c r="M3394" s="26">
        <f t="shared" si="989"/>
        <v>0.73421895434248419</v>
      </c>
      <c r="N3394" s="96">
        <f t="shared" si="990"/>
        <v>9</v>
      </c>
      <c r="O3394" s="26">
        <f t="shared" si="991"/>
        <v>0.89508505634482727</v>
      </c>
      <c r="P3394" s="3">
        <f>IF(L3394&gt;'Power Curve'!$C$37,0,INDEX(Ci,$N3394,1)*POWER(1-O3394,3)+INDEX(Ci,$N3394,2)*3*O3394*POWER(1-O3394,2)+INDEX(Ci,$N3394,3)*3*POWER(O3394,2)*(1-O3394)+INDEX(Ci,$N3394,4)*POWER(O3394,3))</f>
        <v>1163.8414371498563</v>
      </c>
      <c r="Q3394" s="3">
        <f>MAX(0,MIN(P3394-V3394+W3394,'Power Curve'!$C$39))</f>
        <v>1160.8878155537357</v>
      </c>
      <c r="R3394" s="3">
        <f t="shared" si="992"/>
        <v>1329.3699798584009</v>
      </c>
      <c r="S3394" s="3">
        <f t="shared" si="993"/>
        <v>-168.48216430466528</v>
      </c>
      <c r="T3394" s="3">
        <f t="shared" si="994"/>
        <v>168.48216430466528</v>
      </c>
      <c r="V3394" s="37">
        <f t="array" ref="V3394">SUM(_xlfn.NORM.DIST($AD$3:$AD$1003,$L3394,$AA3394,FALSE)*WindSpeedStep*$AE$3:$AE$1003)/AG3394</f>
        <v>1173.2844279726548</v>
      </c>
      <c r="W3394" s="37">
        <f t="array" ref="W3394">SUM(_xlfn.NORM.DIST($AD$3:$AD$1003,$L3394,$AB3394,FALSE)*WindSpeedStep*$AE$3:$AE$1003)/AH3394</f>
        <v>1170.3308063765342</v>
      </c>
      <c r="Y3394" s="1">
        <f t="shared" si="995"/>
        <v>8</v>
      </c>
      <c r="Z3394" s="99">
        <f>IF(L3394&lt;'Power Curve'!$P$28,'Power Curve'!$Q$28,IF(L3394&gt;'Power Curve'!$P$29,'Power Curve'!$Q$29,INDEX(ReferenceTurbulence,Y3394)+(L3394-INDEX(ReferenceTurbulenceWindSpeed,Y3394))*(INDEX(ReferenceTurbulence,Y3394+1)-INDEX(ReferenceTurbulence,Y3394))/(INDEX(ReferenceTurbulenceWindSpeed,Y3394+1)-INDEX(ReferenceTurbulenceWindSpeed,Y3394))))</f>
        <v>0.1204250303377257</v>
      </c>
      <c r="AA3394" s="100">
        <f t="shared" si="1001"/>
        <v>1.0722855668414779</v>
      </c>
      <c r="AB3394" s="29">
        <f t="shared" si="1002"/>
        <v>0.96719484097384845</v>
      </c>
      <c r="AG3394" s="40">
        <f t="array" ref="AG3394">SUM(_xlfn.NORM.DIST($AD$3:$AD$1003,$F3394,$AA3394,FALSE)*WindSpeedStep)</f>
        <v>1.0000000000000038</v>
      </c>
      <c r="AH3394" s="40">
        <f t="array" ref="AH3394">SUM(_xlfn.NORM.DIST($AD$3:$AD$1003,$F3394,$AB3394,FALSE)*WindSpeedStep)</f>
        <v>1.0000000000000033</v>
      </c>
      <c r="AJ3394" s="47">
        <f t="shared" si="996"/>
        <v>9</v>
      </c>
      <c r="AK3394" s="83" t="b">
        <f>COUNTIF('Power Curve'!$D$2:$D$31,AJ3394)&gt;0</f>
        <v>1</v>
      </c>
      <c r="AL3394" s="83" t="b">
        <f t="shared" si="997"/>
        <v>0</v>
      </c>
      <c r="AM3394" s="83" t="b">
        <f t="shared" si="1003"/>
        <v>1</v>
      </c>
      <c r="AN3394" s="47" t="str">
        <f t="shared" si="998"/>
        <v>Inner</v>
      </c>
      <c r="AO3394" s="48" t="str">
        <f t="shared" si="999"/>
        <v>0.7-0.8</v>
      </c>
      <c r="AP3394" s="49" t="str">
        <f t="shared" si="1004"/>
        <v>23-24</v>
      </c>
      <c r="AQ3394" s="49" t="str">
        <f t="shared" si="1005"/>
        <v>Apr</v>
      </c>
      <c r="AR3394" s="48" t="str">
        <f t="shared" si="1006"/>
        <v>285-295</v>
      </c>
      <c r="AS3394" s="49" t="str">
        <f t="shared" si="1000"/>
        <v>Inner-TI</v>
      </c>
    </row>
    <row r="3395" spans="5:45" x14ac:dyDescent="0.3">
      <c r="E3395" s="15">
        <v>41004.993055555555</v>
      </c>
      <c r="F3395" s="21">
        <v>9.07</v>
      </c>
      <c r="G3395" s="21">
        <v>1469.669982910156</v>
      </c>
      <c r="H3395" s="42">
        <v>1.2148165174808414</v>
      </c>
      <c r="I3395" s="35">
        <v>287.8</v>
      </c>
      <c r="J3395" s="43">
        <v>0.10474090407938257</v>
      </c>
      <c r="K3395" s="44">
        <v>0.27056392052200701</v>
      </c>
      <c r="L3395" s="26">
        <f t="shared" ref="L3395:L3458" si="1007">F3395*(H3395/Ref_Density)^(1/3)</f>
        <v>9.0447969203588929</v>
      </c>
      <c r="M3395" s="26">
        <f t="shared" ref="M3395:M3458" si="1008">(L3395-CutInWindSpeed)/(RatedWindSpeed-CutInWindSpeed)</f>
        <v>0.75595249677643794</v>
      </c>
      <c r="N3395" s="96">
        <f t="shared" ref="N3395:N3458" si="1009">COUNTIF(xa,"&lt;"&amp;L3395)</f>
        <v>10</v>
      </c>
      <c r="O3395" s="26">
        <f t="shared" ref="O3395:O3458" si="1010">(L3395-INDEX(xa,$N3395))/(INDEX(xb,$N3395)-INDEX(xa,$N3395))</f>
        <v>3.790361726074646E-2</v>
      </c>
      <c r="P3395" s="3">
        <f>IF(L3395&gt;'Power Curve'!$C$37,0,INDEX(Ci,$N3395,1)*POWER(1-O3395,3)+INDEX(Ci,$N3395,2)*3*O3395*POWER(1-O3395,2)+INDEX(Ci,$N3395,3)*3*POWER(O3395,2)*(1-O3395)+INDEX(Ci,$N3395,4)*POWER(O3395,3))</f>
        <v>1210.1260676961081</v>
      </c>
      <c r="Q3395" s="3">
        <f>MAX(0,MIN(P3395-V3395+W3395,'Power Curve'!$C$39))</f>
        <v>1207.5775832516529</v>
      </c>
      <c r="R3395" s="3">
        <f t="shared" ref="R3395:R3458" si="1011">IF(AM3395,G3395,"")</f>
        <v>1469.669982910156</v>
      </c>
      <c r="S3395" s="3">
        <f t="shared" ref="S3395:S3458" si="1012">IF(AM3395,Q3395-R3395,"")</f>
        <v>-262.09239965850315</v>
      </c>
      <c r="T3395" s="3">
        <f t="shared" ref="T3395:T3458" si="1013">IF(AM3395,ABS(S3395),"")</f>
        <v>262.09239965850315</v>
      </c>
      <c r="V3395" s="37">
        <f t="array" ref="V3395">SUM(_xlfn.NORM.DIST($AD$3:$AD$1003,$L3395,$AA3395,FALSE)*WindSpeedStep*$AE$3:$AE$1003)/AG3395</f>
        <v>1221.6708853588523</v>
      </c>
      <c r="W3395" s="37">
        <f t="array" ref="W3395">SUM(_xlfn.NORM.DIST($AD$3:$AD$1003,$L3395,$AB3395,FALSE)*WindSpeedStep*$AE$3:$AE$1003)/AH3395</f>
        <v>1219.1224009143971</v>
      </c>
      <c r="Y3395" s="1">
        <f t="shared" ref="Y3395:Y3458" si="1014">COUNTIF(ReferenceTurbulenceWindSpeed,"&lt;"&amp;L3395)</f>
        <v>9</v>
      </c>
      <c r="Z3395" s="99">
        <f>IF(L3395&lt;'Power Curve'!$P$28,'Power Curve'!$Q$28,IF(L3395&gt;'Power Curve'!$P$29,'Power Curve'!$Q$29,INDEX(ReferenceTurbulence,Y3395)+(L3395-INDEX(ReferenceTurbulenceWindSpeed,Y3395))*(INDEX(ReferenceTurbulence,Y3395+1)-INDEX(ReferenceTurbulence,Y3395))/(INDEX(ReferenceTurbulenceWindSpeed,Y3395+1)-INDEX(ReferenceTurbulenceWindSpeed,Y3395))))</f>
        <v>0.1205257263245586</v>
      </c>
      <c r="AA3395" s="100">
        <f t="shared" si="1001"/>
        <v>1.0901307182843865</v>
      </c>
      <c r="AB3395" s="29">
        <f t="shared" si="1002"/>
        <v>0.94736020665280563</v>
      </c>
      <c r="AG3395" s="40">
        <f t="array" ref="AG3395">SUM(_xlfn.NORM.DIST($AD$3:$AD$1003,$F3395,$AA3395,FALSE)*WindSpeedStep)</f>
        <v>1.0000000000000036</v>
      </c>
      <c r="AH3395" s="40">
        <f t="array" ref="AH3395">SUM(_xlfn.NORM.DIST($AD$3:$AD$1003,$F3395,$AB3395,FALSE)*WindSpeedStep)</f>
        <v>1.0000000000000036</v>
      </c>
      <c r="AJ3395" s="47">
        <f t="shared" ref="AJ3395:AJ3458" si="1015">MROUND(L3395-Centre_First_Bin,Bin_Width)+Centre_First_Bin</f>
        <v>9</v>
      </c>
      <c r="AK3395" s="83" t="b">
        <f>COUNTIF('Power Curve'!$D$2:$D$31,AJ3395)&gt;0</f>
        <v>1</v>
      </c>
      <c r="AL3395" s="83" t="b">
        <f t="shared" ref="AL3395:AL3458" si="1016">(G3395&lt;0)</f>
        <v>0</v>
      </c>
      <c r="AM3395" s="83" t="b">
        <f t="shared" si="1003"/>
        <v>1</v>
      </c>
      <c r="AN3395" s="47" t="str">
        <f t="shared" ref="AN3395:AN3458" si="1017">IF(AM3395,IF(AND(J3395&gt;=LowerTurbLimit,J3395&lt;=UpperTurbLimit,K3395&gt;=LowerShearLimit,K3395&lt;=UpperShearLimit),"Inner","Outer"),"")</f>
        <v>Inner</v>
      </c>
      <c r="AO3395" s="48" t="str">
        <f t="shared" ref="AO3395:AO3458" si="1018">IF(M3395&lt;0,"&lt;0",TEXT(MROUND(M3395+0.05,0.1)-0.1,"0.0")&amp;"-"&amp;TEXT(MROUND(M3395+0.05,0.1),"0.0"))</f>
        <v>0.7-0.8</v>
      </c>
      <c r="AP3395" s="49" t="str">
        <f t="shared" si="1004"/>
        <v>23-24</v>
      </c>
      <c r="AQ3395" s="49" t="str">
        <f t="shared" si="1005"/>
        <v>Apr</v>
      </c>
      <c r="AR3395" s="48" t="str">
        <f t="shared" si="1006"/>
        <v>285-295</v>
      </c>
      <c r="AS3395" s="49" t="str">
        <f t="shared" ref="AS3395:AS3458" si="1019">IF(AM3395,IF(M3395&lt;0.5,IF(J3395&lt;=LowerTurbLimit,"LWS-LTI",IF(J3395&gt;=UpperTurbLimit,"LWS-HTI","Inner-TI")),IF(J3395&lt;=LowerTurbLimit,"HWS-LTI",IF(J3395&gt;=UpperTurbLimit,"HWS-HTI","Inner-TI"))),"")</f>
        <v>Inner-TI</v>
      </c>
    </row>
    <row r="3396" spans="5:45" x14ac:dyDescent="0.3">
      <c r="E3396" s="15">
        <v>41005</v>
      </c>
      <c r="F3396" s="21">
        <v>9.7100000000000009</v>
      </c>
      <c r="G3396" s="21">
        <v>1487.9599914550831</v>
      </c>
      <c r="H3396" s="42">
        <v>1.2153224255542261</v>
      </c>
      <c r="I3396" s="35">
        <v>289.60000000000002</v>
      </c>
      <c r="J3396" s="43">
        <v>0.1101956745623069</v>
      </c>
      <c r="K3396" s="44">
        <v>0.28126279924087433</v>
      </c>
      <c r="L3396" s="26">
        <f t="shared" si="1007"/>
        <v>9.6843625050515296</v>
      </c>
      <c r="M3396" s="26">
        <f t="shared" si="1008"/>
        <v>0.8547994195813311</v>
      </c>
      <c r="N3396" s="96">
        <f t="shared" si="1009"/>
        <v>10</v>
      </c>
      <c r="O3396" s="26">
        <f t="shared" si="1010"/>
        <v>0.71772038821429307</v>
      </c>
      <c r="P3396" s="3">
        <f>IF(L3396&gt;'Power Curve'!$C$37,0,INDEX(Ci,$N3396,1)*POWER(1-O3396,3)+INDEX(Ci,$N3396,2)*3*O3396*POWER(1-O3396,2)+INDEX(Ci,$N3396,3)*3*POWER(O3396,2)*(1-O3396)+INDEX(Ci,$N3396,4)*POWER(O3396,3))</f>
        <v>1434.9001931165769</v>
      </c>
      <c r="Q3396" s="3">
        <f>MAX(0,MIN(P3396-V3396+W3396,'Power Curve'!$C$39))</f>
        <v>1440.0743388072558</v>
      </c>
      <c r="R3396" s="3">
        <f t="shared" si="1011"/>
        <v>1487.9599914550831</v>
      </c>
      <c r="S3396" s="3">
        <f t="shared" si="1012"/>
        <v>-47.885652647827328</v>
      </c>
      <c r="T3396" s="3">
        <f t="shared" si="1013"/>
        <v>47.885652647827328</v>
      </c>
      <c r="V3396" s="37">
        <f t="array" ref="V3396">SUM(_xlfn.NORM.DIST($AD$3:$AD$1003,$L3396,$AA3396,FALSE)*WindSpeedStep*$AE$3:$AE$1003)/AG3396</f>
        <v>1435.131865846992</v>
      </c>
      <c r="W3396" s="37">
        <f t="array" ref="W3396">SUM(_xlfn.NORM.DIST($AD$3:$AD$1003,$L3396,$AB3396,FALSE)*WindSpeedStep*$AE$3:$AE$1003)/AH3396</f>
        <v>1440.3060115376709</v>
      </c>
      <c r="Y3396" s="1">
        <f t="shared" si="1014"/>
        <v>9</v>
      </c>
      <c r="Z3396" s="99">
        <f>IF(L3396&lt;'Power Curve'!$P$28,'Power Curve'!$Q$28,IF(L3396&gt;'Power Curve'!$P$29,'Power Curve'!$Q$29,INDEX(ReferenceTurbulence,Y3396)+(L3396-INDEX(ReferenceTurbulenceWindSpeed,Y3396))*(INDEX(ReferenceTurbulence,Y3396+1)-INDEX(ReferenceTurbulence,Y3396))/(INDEX(ReferenceTurbulenceWindSpeed,Y3396+1)-INDEX(ReferenceTurbulenceWindSpeed,Y3396))))</f>
        <v>0.12016903855488793</v>
      </c>
      <c r="AA3396" s="100">
        <f t="shared" ref="AA3396:AA3459" si="1020">Z3396*L3396</f>
        <v>1.1637605312490484</v>
      </c>
      <c r="AB3396" s="29">
        <f t="shared" ref="AB3396:AB3459" si="1021">L3396*J3396</f>
        <v>1.0671748589500656</v>
      </c>
      <c r="AG3396" s="40">
        <f t="array" ref="AG3396">SUM(_xlfn.NORM.DIST($AD$3:$AD$1003,$F3396,$AA3396,FALSE)*WindSpeedStep)</f>
        <v>1.0000000000000038</v>
      </c>
      <c r="AH3396" s="40">
        <f t="array" ref="AH3396">SUM(_xlfn.NORM.DIST($AD$3:$AD$1003,$F3396,$AB3396,FALSE)*WindSpeedStep)</f>
        <v>1.0000000000000031</v>
      </c>
      <c r="AJ3396" s="47">
        <f t="shared" si="1015"/>
        <v>10</v>
      </c>
      <c r="AK3396" s="83" t="b">
        <f>COUNTIF('Power Curve'!$D$2:$D$31,AJ3396)&gt;0</f>
        <v>1</v>
      </c>
      <c r="AL3396" s="83" t="b">
        <f t="shared" si="1016"/>
        <v>0</v>
      </c>
      <c r="AM3396" s="83" t="b">
        <f t="shared" ref="AM3396:AM3459" si="1022">AND(AK3396,NOT(AL3396))</f>
        <v>1</v>
      </c>
      <c r="AN3396" s="47" t="str">
        <f t="shared" si="1017"/>
        <v>Inner</v>
      </c>
      <c r="AO3396" s="48" t="str">
        <f t="shared" si="1018"/>
        <v>0.8-0.9</v>
      </c>
      <c r="AP3396" s="49" t="str">
        <f t="shared" ref="AP3396:AP3459" si="1023">IF(AM3396,HOUR(E3396)&amp;"-"&amp;HOUR(E3396)+1,"")</f>
        <v>0-1</v>
      </c>
      <c r="AQ3396" s="49" t="str">
        <f t="shared" ref="AQ3396:AQ3459" si="1024">IF(AM3396,TEXT(E3396,"mmm"),"")</f>
        <v>Apr</v>
      </c>
      <c r="AR3396" s="48" t="str">
        <f t="shared" ref="AR3396:AR3459" si="1025">IF(AM3396,IF(OR(I3396&lt;5,I3396&gt;=355),"355-5",MROUND(I3396,10)-5&amp;"-"&amp;MROUND(I3396,10)+5),"")</f>
        <v>285-295</v>
      </c>
      <c r="AS3396" s="49" t="str">
        <f t="shared" si="1019"/>
        <v>Inner-TI</v>
      </c>
    </row>
    <row r="3397" spans="5:45" x14ac:dyDescent="0.3">
      <c r="E3397" s="15">
        <v>41005.006944444445</v>
      </c>
      <c r="F3397" s="21">
        <v>9.68</v>
      </c>
      <c r="G3397" s="21">
        <v>1598.6999664306641</v>
      </c>
      <c r="H3397" s="42">
        <v>1.2161051088337838</v>
      </c>
      <c r="I3397" s="35">
        <v>291.7</v>
      </c>
      <c r="J3397" s="43">
        <v>0.12706611570247933</v>
      </c>
      <c r="K3397" s="44">
        <v>0.23321338408291475</v>
      </c>
      <c r="L3397" s="26">
        <f t="shared" si="1007"/>
        <v>9.6565137980903391</v>
      </c>
      <c r="M3397" s="26">
        <f t="shared" si="1008"/>
        <v>0.85049531214795226</v>
      </c>
      <c r="N3397" s="96">
        <f t="shared" si="1009"/>
        <v>10</v>
      </c>
      <c r="O3397" s="26">
        <f t="shared" si="1010"/>
        <v>0.68811901738586345</v>
      </c>
      <c r="P3397" s="3">
        <f>IF(L3397&gt;'Power Curve'!$C$37,0,INDEX(Ci,$N3397,1)*POWER(1-O3397,3)+INDEX(Ci,$N3397,2)*3*O3397*POWER(1-O3397,2)+INDEX(Ci,$N3397,3)*3*POWER(O3397,2)*(1-O3397)+INDEX(Ci,$N3397,4)*POWER(O3397,3))</f>
        <v>1425.4097166099864</v>
      </c>
      <c r="Q3397" s="3">
        <f>MAX(0,MIN(P3397-V3397+W3397,'Power Curve'!$C$39))</f>
        <v>1421.7824871531693</v>
      </c>
      <c r="R3397" s="3">
        <f t="shared" si="1011"/>
        <v>1598.6999664306641</v>
      </c>
      <c r="S3397" s="3">
        <f t="shared" si="1012"/>
        <v>-176.91747927749475</v>
      </c>
      <c r="T3397" s="3">
        <f t="shared" si="1013"/>
        <v>176.91747927749475</v>
      </c>
      <c r="V3397" s="37">
        <f t="array" ref="V3397">SUM(_xlfn.NORM.DIST($AD$3:$AD$1003,$L3397,$AA3397,FALSE)*WindSpeedStep*$AE$3:$AE$1003)/AG3397</f>
        <v>1426.2781422271037</v>
      </c>
      <c r="W3397" s="37">
        <f t="array" ref="W3397">SUM(_xlfn.NORM.DIST($AD$3:$AD$1003,$L3397,$AB3397,FALSE)*WindSpeedStep*$AE$3:$AE$1003)/AH3397</f>
        <v>1422.6509127702866</v>
      </c>
      <c r="Y3397" s="1">
        <f t="shared" si="1014"/>
        <v>9</v>
      </c>
      <c r="Z3397" s="99">
        <f>IF(L3397&lt;'Power Curve'!$P$28,'Power Curve'!$Q$28,IF(L3397&gt;'Power Curve'!$P$29,'Power Curve'!$Q$29,INDEX(ReferenceTurbulence,Y3397)+(L3397-INDEX(ReferenceTurbulenceWindSpeed,Y3397))*(INDEX(ReferenceTurbulence,Y3397+1)-INDEX(ReferenceTurbulence,Y3397))/(INDEX(ReferenceTurbulenceWindSpeed,Y3397+1)-INDEX(ReferenceTurbulenceWindSpeed,Y3397))))</f>
        <v>0.12018456986772268</v>
      </c>
      <c r="AA3397" s="100">
        <f t="shared" si="1020"/>
        <v>1.1605639572452164</v>
      </c>
      <c r="AB3397" s="29">
        <f t="shared" si="1021"/>
        <v>1.2270156995507351</v>
      </c>
      <c r="AG3397" s="40">
        <f t="array" ref="AG3397">SUM(_xlfn.NORM.DIST($AD$3:$AD$1003,$F3397,$AA3397,FALSE)*WindSpeedStep)</f>
        <v>1.0000000000000044</v>
      </c>
      <c r="AH3397" s="40">
        <f t="array" ref="AH3397">SUM(_xlfn.NORM.DIST($AD$3:$AD$1003,$F3397,$AB3397,FALSE)*WindSpeedStep)</f>
        <v>1.0000000000000027</v>
      </c>
      <c r="AJ3397" s="47">
        <f t="shared" si="1015"/>
        <v>10</v>
      </c>
      <c r="AK3397" s="83" t="b">
        <f>COUNTIF('Power Curve'!$D$2:$D$31,AJ3397)&gt;0</f>
        <v>1</v>
      </c>
      <c r="AL3397" s="83" t="b">
        <f t="shared" si="1016"/>
        <v>0</v>
      </c>
      <c r="AM3397" s="83" t="b">
        <f t="shared" si="1022"/>
        <v>1</v>
      </c>
      <c r="AN3397" s="47" t="str">
        <f t="shared" si="1017"/>
        <v>Inner</v>
      </c>
      <c r="AO3397" s="48" t="str">
        <f t="shared" si="1018"/>
        <v>0.8-0.9</v>
      </c>
      <c r="AP3397" s="49" t="str">
        <f t="shared" si="1023"/>
        <v>0-1</v>
      </c>
      <c r="AQ3397" s="49" t="str">
        <f t="shared" si="1024"/>
        <v>Apr</v>
      </c>
      <c r="AR3397" s="48" t="str">
        <f t="shared" si="1025"/>
        <v>285-295</v>
      </c>
      <c r="AS3397" s="49" t="str">
        <f t="shared" si="1019"/>
        <v>Inner-TI</v>
      </c>
    </row>
    <row r="3398" spans="5:45" x14ac:dyDescent="0.3">
      <c r="E3398" s="15">
        <v>41005.013888888891</v>
      </c>
      <c r="F3398" s="21">
        <v>9.07</v>
      </c>
      <c r="G3398" s="21">
        <v>1092.4500274658178</v>
      </c>
      <c r="H3398" s="42">
        <v>1.2168038042366758</v>
      </c>
      <c r="I3398" s="35">
        <v>291.5</v>
      </c>
      <c r="J3398" s="43">
        <v>0.11245865490628446</v>
      </c>
      <c r="K3398" s="44">
        <v>0.28110007919002872</v>
      </c>
      <c r="L3398" s="26">
        <f t="shared" si="1007"/>
        <v>9.0497262827693543</v>
      </c>
      <c r="M3398" s="26">
        <f t="shared" si="1008"/>
        <v>0.75671434562716733</v>
      </c>
      <c r="N3398" s="96">
        <f t="shared" si="1009"/>
        <v>10</v>
      </c>
      <c r="O3398" s="26">
        <f t="shared" si="1010"/>
        <v>4.3143210067088759E-2</v>
      </c>
      <c r="P3398" s="3">
        <f>IF(L3398&gt;'Power Curve'!$C$37,0,INDEX(Ci,$N3398,1)*POWER(1-O3398,3)+INDEX(Ci,$N3398,2)*3*O3398*POWER(1-O3398,2)+INDEX(Ci,$N3398,3)*3*POWER(O3398,2)*(1-O3398)+INDEX(Ci,$N3398,4)*POWER(O3398,3))</f>
        <v>1211.775755615497</v>
      </c>
      <c r="Q3398" s="3">
        <f>MAX(0,MIN(P3398-V3398+W3398,'Power Curve'!$C$39))</f>
        <v>1210.6868142861672</v>
      </c>
      <c r="R3398" s="3">
        <f t="shared" si="1011"/>
        <v>1092.4500274658178</v>
      </c>
      <c r="S3398" s="3">
        <f t="shared" si="1012"/>
        <v>118.23678682034938</v>
      </c>
      <c r="T3398" s="3">
        <f t="shared" si="1013"/>
        <v>118.23678682034938</v>
      </c>
      <c r="V3398" s="37">
        <f t="array" ref="V3398">SUM(_xlfn.NORM.DIST($AD$3:$AD$1003,$L3398,$AA3398,FALSE)*WindSpeedStep*$AE$3:$AE$1003)/AG3398</f>
        <v>1223.3643167998443</v>
      </c>
      <c r="W3398" s="37">
        <f t="array" ref="W3398">SUM(_xlfn.NORM.DIST($AD$3:$AD$1003,$L3398,$AB3398,FALSE)*WindSpeedStep*$AE$3:$AE$1003)/AH3398</f>
        <v>1222.2753754705145</v>
      </c>
      <c r="Y3398" s="1">
        <f t="shared" si="1014"/>
        <v>9</v>
      </c>
      <c r="Z3398" s="99">
        <f>IF(L3398&lt;'Power Curve'!$P$28,'Power Curve'!$Q$28,IF(L3398&gt;'Power Curve'!$P$29,'Power Curve'!$Q$29,INDEX(ReferenceTurbulence,Y3398)+(L3398-INDEX(ReferenceTurbulenceWindSpeed,Y3398))*(INDEX(ReferenceTurbulence,Y3398+1)-INDEX(ReferenceTurbulence,Y3398))/(INDEX(ReferenceTurbulenceWindSpeed,Y3398+1)-INDEX(ReferenceTurbulenceWindSpeed,Y3398))))</f>
        <v>0.12052297720339547</v>
      </c>
      <c r="AA3398" s="100">
        <f t="shared" si="1020"/>
        <v>1.0906999544751796</v>
      </c>
      <c r="AB3398" s="29">
        <f t="shared" si="1021"/>
        <v>1.0177200450302912</v>
      </c>
      <c r="AG3398" s="40">
        <f t="array" ref="AG3398">SUM(_xlfn.NORM.DIST($AD$3:$AD$1003,$F3398,$AA3398,FALSE)*WindSpeedStep)</f>
        <v>1.0000000000000033</v>
      </c>
      <c r="AH3398" s="40">
        <f t="array" ref="AH3398">SUM(_xlfn.NORM.DIST($AD$3:$AD$1003,$F3398,$AB3398,FALSE)*WindSpeedStep)</f>
        <v>1.0000000000000038</v>
      </c>
      <c r="AJ3398" s="47">
        <f t="shared" si="1015"/>
        <v>9</v>
      </c>
      <c r="AK3398" s="83" t="b">
        <f>COUNTIF('Power Curve'!$D$2:$D$31,AJ3398)&gt;0</f>
        <v>1</v>
      </c>
      <c r="AL3398" s="83" t="b">
        <f t="shared" si="1016"/>
        <v>0</v>
      </c>
      <c r="AM3398" s="83" t="b">
        <f t="shared" si="1022"/>
        <v>1</v>
      </c>
      <c r="AN3398" s="47" t="str">
        <f t="shared" si="1017"/>
        <v>Inner</v>
      </c>
      <c r="AO3398" s="48" t="str">
        <f t="shared" si="1018"/>
        <v>0.7-0.8</v>
      </c>
      <c r="AP3398" s="49" t="str">
        <f t="shared" si="1023"/>
        <v>0-1</v>
      </c>
      <c r="AQ3398" s="49" t="str">
        <f t="shared" si="1024"/>
        <v>Apr</v>
      </c>
      <c r="AR3398" s="48" t="str">
        <f t="shared" si="1025"/>
        <v>285-295</v>
      </c>
      <c r="AS3398" s="49" t="str">
        <f t="shared" si="1019"/>
        <v>Inner-TI</v>
      </c>
    </row>
    <row r="3399" spans="5:45" x14ac:dyDescent="0.3">
      <c r="E3399" s="15">
        <v>41005.020833333336</v>
      </c>
      <c r="F3399" s="21">
        <v>9.08</v>
      </c>
      <c r="G3399" s="21">
        <v>1404.7699737548851</v>
      </c>
      <c r="H3399" s="42">
        <v>1.2165659790156891</v>
      </c>
      <c r="I3399" s="35">
        <v>293.5</v>
      </c>
      <c r="J3399" s="43">
        <v>0.10572687224669602</v>
      </c>
      <c r="K3399" s="44">
        <v>0.29347514493668925</v>
      </c>
      <c r="L3399" s="26">
        <f t="shared" si="1007"/>
        <v>9.0591136498230522</v>
      </c>
      <c r="M3399" s="26">
        <f t="shared" si="1008"/>
        <v>0.75816519346624245</v>
      </c>
      <c r="N3399" s="96">
        <f t="shared" si="1009"/>
        <v>10</v>
      </c>
      <c r="O3399" s="26">
        <f t="shared" si="1010"/>
        <v>5.3121372918467864E-2</v>
      </c>
      <c r="P3399" s="3">
        <f>IF(L3399&gt;'Power Curve'!$C$37,0,INDEX(Ci,$N3399,1)*POWER(1-O3399,3)+INDEX(Ci,$N3399,2)*3*O3399*POWER(1-O3399,2)+INDEX(Ci,$N3399,3)*3*POWER(O3399,2)*(1-O3399)+INDEX(Ci,$N3399,4)*POWER(O3399,3))</f>
        <v>1214.9270139748053</v>
      </c>
      <c r="Q3399" s="3">
        <f>MAX(0,MIN(P3399-V3399+W3399,'Power Curve'!$C$39))</f>
        <v>1212.7470187712245</v>
      </c>
      <c r="R3399" s="3">
        <f t="shared" si="1011"/>
        <v>1404.7699737548851</v>
      </c>
      <c r="S3399" s="3">
        <f t="shared" si="1012"/>
        <v>-192.02295498366061</v>
      </c>
      <c r="T3399" s="3">
        <f t="shared" si="1013"/>
        <v>192.02295498366061</v>
      </c>
      <c r="V3399" s="37">
        <f t="array" ref="V3399">SUM(_xlfn.NORM.DIST($AD$3:$AD$1003,$L3399,$AA3399,FALSE)*WindSpeedStep*$AE$3:$AE$1003)/AG3399</f>
        <v>1226.5886482617502</v>
      </c>
      <c r="W3399" s="37">
        <f t="array" ref="W3399">SUM(_xlfn.NORM.DIST($AD$3:$AD$1003,$L3399,$AB3399,FALSE)*WindSpeedStep*$AE$3:$AE$1003)/AH3399</f>
        <v>1224.4086530581694</v>
      </c>
      <c r="Y3399" s="1">
        <f t="shared" si="1014"/>
        <v>9</v>
      </c>
      <c r="Z3399" s="99">
        <f>IF(L3399&lt;'Power Curve'!$P$28,'Power Curve'!$Q$28,IF(L3399&gt;'Power Curve'!$P$29,'Power Curve'!$Q$29,INDEX(ReferenceTurbulence,Y3399)+(L3399-INDEX(ReferenceTurbulenceWindSpeed,Y3399))*(INDEX(ReferenceTurbulence,Y3399+1)-INDEX(ReferenceTurbulence,Y3399))/(INDEX(ReferenceTurbulenceWindSpeed,Y3399+1)-INDEX(ReferenceTurbulenceWindSpeed,Y3399))))</f>
        <v>0.12051774183880175</v>
      </c>
      <c r="AA3399" s="100">
        <f t="shared" si="1020"/>
        <v>1.0917839201377397</v>
      </c>
      <c r="AB3399" s="29">
        <f t="shared" si="1021"/>
        <v>0.957791751523142</v>
      </c>
      <c r="AG3399" s="40">
        <f t="array" ref="AG3399">SUM(_xlfn.NORM.DIST($AD$3:$AD$1003,$F3399,$AA3399,FALSE)*WindSpeedStep)</f>
        <v>1.0000000000000033</v>
      </c>
      <c r="AH3399" s="40">
        <f t="array" ref="AH3399">SUM(_xlfn.NORM.DIST($AD$3:$AD$1003,$F3399,$AB3399,FALSE)*WindSpeedStep)</f>
        <v>1.0000000000000033</v>
      </c>
      <c r="AJ3399" s="47">
        <f t="shared" si="1015"/>
        <v>9</v>
      </c>
      <c r="AK3399" s="83" t="b">
        <f>COUNTIF('Power Curve'!$D$2:$D$31,AJ3399)&gt;0</f>
        <v>1</v>
      </c>
      <c r="AL3399" s="83" t="b">
        <f t="shared" si="1016"/>
        <v>0</v>
      </c>
      <c r="AM3399" s="83" t="b">
        <f t="shared" si="1022"/>
        <v>1</v>
      </c>
      <c r="AN3399" s="47" t="str">
        <f t="shared" si="1017"/>
        <v>Inner</v>
      </c>
      <c r="AO3399" s="48" t="str">
        <f t="shared" si="1018"/>
        <v>0.7-0.8</v>
      </c>
      <c r="AP3399" s="49" t="str">
        <f t="shared" si="1023"/>
        <v>0-1</v>
      </c>
      <c r="AQ3399" s="49" t="str">
        <f t="shared" si="1024"/>
        <v>Apr</v>
      </c>
      <c r="AR3399" s="48" t="str">
        <f t="shared" si="1025"/>
        <v>285-295</v>
      </c>
      <c r="AS3399" s="49" t="str">
        <f t="shared" si="1019"/>
        <v>Inner-TI</v>
      </c>
    </row>
    <row r="3400" spans="5:45" x14ac:dyDescent="0.3">
      <c r="E3400" s="15">
        <v>41005.027777777781</v>
      </c>
      <c r="F3400" s="21">
        <v>8.85</v>
      </c>
      <c r="G3400" s="21">
        <v>1156.900009155278</v>
      </c>
      <c r="H3400" s="42">
        <v>1.2167504257908703</v>
      </c>
      <c r="I3400" s="35">
        <v>291.8</v>
      </c>
      <c r="J3400" s="43">
        <v>0.10395480225988701</v>
      </c>
      <c r="K3400" s="44">
        <v>0.28767761603044989</v>
      </c>
      <c r="L3400" s="26">
        <f t="shared" si="1007"/>
        <v>8.8300889152738424</v>
      </c>
      <c r="M3400" s="26">
        <f t="shared" si="1008"/>
        <v>0.72276868246217318</v>
      </c>
      <c r="N3400" s="96">
        <f t="shared" si="1009"/>
        <v>9</v>
      </c>
      <c r="O3400" s="26">
        <f t="shared" si="1010"/>
        <v>0.8210322460062971</v>
      </c>
      <c r="P3400" s="3">
        <f>IF(L3400&gt;'Power Curve'!$C$37,0,INDEX(Ci,$N3400,1)*POWER(1-O3400,3)+INDEX(Ci,$N3400,2)*3*O3400*POWER(1-O3400,2)+INDEX(Ci,$N3400,3)*3*POWER(O3400,2)*(1-O3400)+INDEX(Ci,$N3400,4)*POWER(O3400,3))</f>
        <v>1139.6011812659917</v>
      </c>
      <c r="Q3400" s="3">
        <f>MAX(0,MIN(P3400-V3400+W3400,'Power Curve'!$C$39))</f>
        <v>1134.6112697476626</v>
      </c>
      <c r="R3400" s="3">
        <f t="shared" si="1011"/>
        <v>1156.900009155278</v>
      </c>
      <c r="S3400" s="3">
        <f t="shared" si="1012"/>
        <v>-22.288739407615367</v>
      </c>
      <c r="T3400" s="3">
        <f t="shared" si="1013"/>
        <v>22.288739407615367</v>
      </c>
      <c r="V3400" s="37">
        <f t="array" ref="V3400">SUM(_xlfn.NORM.DIST($AD$3:$AD$1003,$L3400,$AA3400,FALSE)*WindSpeedStep*$AE$3:$AE$1003)/AG3400</f>
        <v>1147.798725485254</v>
      </c>
      <c r="W3400" s="37">
        <f t="array" ref="W3400">SUM(_xlfn.NORM.DIST($AD$3:$AD$1003,$L3400,$AB3400,FALSE)*WindSpeedStep*$AE$3:$AE$1003)/AH3400</f>
        <v>1142.8088139669248</v>
      </c>
      <c r="Y3400" s="1">
        <f t="shared" si="1014"/>
        <v>8</v>
      </c>
      <c r="Z3400" s="99">
        <f>IF(L3400&lt;'Power Curve'!$P$28,'Power Curve'!$Q$28,IF(L3400&gt;'Power Curve'!$P$29,'Power Curve'!$Q$29,INDEX(ReferenceTurbulence,Y3400)+(L3400-INDEX(ReferenceTurbulenceWindSpeed,Y3400))*(INDEX(ReferenceTurbulence,Y3400+1)-INDEX(ReferenceTurbulence,Y3400))/(INDEX(ReferenceTurbulenceWindSpeed,Y3400+1)-INDEX(ReferenceTurbulenceWindSpeed,Y3400))))</f>
        <v>0.12033991819879374</v>
      </c>
      <c r="AA3400" s="100">
        <f t="shared" si="1020"/>
        <v>1.0626121777521296</v>
      </c>
      <c r="AB3400" s="29">
        <f t="shared" si="1021"/>
        <v>0.91793014712451249</v>
      </c>
      <c r="AG3400" s="40">
        <f t="array" ref="AG3400">SUM(_xlfn.NORM.DIST($AD$3:$AD$1003,$F3400,$AA3400,FALSE)*WindSpeedStep)</f>
        <v>1.0000000000000038</v>
      </c>
      <c r="AH3400" s="40">
        <f t="array" ref="AH3400">SUM(_xlfn.NORM.DIST($AD$3:$AD$1003,$F3400,$AB3400,FALSE)*WindSpeedStep)</f>
        <v>1.0000000000000038</v>
      </c>
      <c r="AJ3400" s="47">
        <f t="shared" si="1015"/>
        <v>9</v>
      </c>
      <c r="AK3400" s="83" t="b">
        <f>COUNTIF('Power Curve'!$D$2:$D$31,AJ3400)&gt;0</f>
        <v>1</v>
      </c>
      <c r="AL3400" s="83" t="b">
        <f t="shared" si="1016"/>
        <v>0</v>
      </c>
      <c r="AM3400" s="83" t="b">
        <f t="shared" si="1022"/>
        <v>1</v>
      </c>
      <c r="AN3400" s="47" t="str">
        <f t="shared" si="1017"/>
        <v>Inner</v>
      </c>
      <c r="AO3400" s="48" t="str">
        <f t="shared" si="1018"/>
        <v>0.7-0.8</v>
      </c>
      <c r="AP3400" s="49" t="str">
        <f t="shared" si="1023"/>
        <v>0-1</v>
      </c>
      <c r="AQ3400" s="49" t="str">
        <f t="shared" si="1024"/>
        <v>Apr</v>
      </c>
      <c r="AR3400" s="48" t="str">
        <f t="shared" si="1025"/>
        <v>285-295</v>
      </c>
      <c r="AS3400" s="49" t="str">
        <f t="shared" si="1019"/>
        <v>Inner-TI</v>
      </c>
    </row>
    <row r="3401" spans="5:45" x14ac:dyDescent="0.3">
      <c r="E3401" s="15">
        <v>41005.034722222219</v>
      </c>
      <c r="F3401" s="21">
        <v>8.16</v>
      </c>
      <c r="G3401" s="21">
        <v>1011.8400039672856</v>
      </c>
      <c r="H3401" s="42">
        <v>1.217634352548528</v>
      </c>
      <c r="I3401" s="35">
        <v>293.8</v>
      </c>
      <c r="J3401" s="43">
        <v>9.0686274509803919E-2</v>
      </c>
      <c r="K3401" s="44">
        <v>0.33387743677830717</v>
      </c>
      <c r="L3401" s="26">
        <f t="shared" si="1007"/>
        <v>8.1436123672109524</v>
      </c>
      <c r="M3401" s="26">
        <f t="shared" si="1008"/>
        <v>0.61667151904717721</v>
      </c>
      <c r="N3401" s="96">
        <f t="shared" si="1009"/>
        <v>9</v>
      </c>
      <c r="O3401" s="26">
        <f t="shared" si="1010"/>
        <v>0.13486573380874328</v>
      </c>
      <c r="P3401" s="3">
        <f>IF(L3401&gt;'Power Curve'!$C$37,0,INDEX(Ci,$N3401,1)*POWER(1-O3401,3)+INDEX(Ci,$N3401,2)*3*O3401*POWER(1-O3401,2)+INDEX(Ci,$N3401,3)*3*POWER(O3401,2)*(1-O3401)+INDEX(Ci,$N3401,4)*POWER(O3401,3))</f>
        <v>921.50910286244448</v>
      </c>
      <c r="Q3401" s="3">
        <f>MAX(0,MIN(P3401-V3401+W3401,'Power Curve'!$C$39))</f>
        <v>909.27913431381717</v>
      </c>
      <c r="R3401" s="3">
        <f t="shared" si="1011"/>
        <v>1011.8400039672856</v>
      </c>
      <c r="S3401" s="3">
        <f t="shared" si="1012"/>
        <v>-102.56086965346844</v>
      </c>
      <c r="T3401" s="3">
        <f t="shared" si="1013"/>
        <v>102.56086965346844</v>
      </c>
      <c r="V3401" s="37">
        <f t="array" ref="V3401">SUM(_xlfn.NORM.DIST($AD$3:$AD$1003,$L3401,$AA3401,FALSE)*WindSpeedStep*$AE$3:$AE$1003)/AG3401</f>
        <v>918.86369776792583</v>
      </c>
      <c r="W3401" s="37">
        <f t="array" ref="W3401">SUM(_xlfn.NORM.DIST($AD$3:$AD$1003,$L3401,$AB3401,FALSE)*WindSpeedStep*$AE$3:$AE$1003)/AH3401</f>
        <v>906.63372921929852</v>
      </c>
      <c r="Y3401" s="1">
        <f t="shared" si="1014"/>
        <v>8</v>
      </c>
      <c r="Z3401" s="99">
        <f>IF(L3401&lt;'Power Curve'!$P$28,'Power Curve'!$Q$28,IF(L3401&gt;'Power Curve'!$P$29,'Power Curve'!$Q$29,INDEX(ReferenceTurbulence,Y3401)+(L3401-INDEX(ReferenceTurbulenceWindSpeed,Y3401))*(INDEX(ReferenceTurbulence,Y3401+1)-INDEX(ReferenceTurbulence,Y3401))/(INDEX(ReferenceTurbulenceWindSpeed,Y3401+1)-INDEX(ReferenceTurbulenceWindSpeed,Y3401))))</f>
        <v>0.11955127696762863</v>
      </c>
      <c r="AA3401" s="100">
        <f t="shared" si="1020"/>
        <v>0.97357925762944242</v>
      </c>
      <c r="AB3401" s="29">
        <f t="shared" si="1021"/>
        <v>0.7385138666343265</v>
      </c>
      <c r="AG3401" s="40">
        <f t="array" ref="AG3401">SUM(_xlfn.NORM.DIST($AD$3:$AD$1003,$F3401,$AA3401,FALSE)*WindSpeedStep)</f>
        <v>1.0000000000000036</v>
      </c>
      <c r="AH3401" s="40">
        <f t="array" ref="AH3401">SUM(_xlfn.NORM.DIST($AD$3:$AD$1003,$F3401,$AB3401,FALSE)*WindSpeedStep)</f>
        <v>1.0000000000000036</v>
      </c>
      <c r="AJ3401" s="47">
        <f t="shared" si="1015"/>
        <v>8</v>
      </c>
      <c r="AK3401" s="83" t="b">
        <f>COUNTIF('Power Curve'!$D$2:$D$31,AJ3401)&gt;0</f>
        <v>1</v>
      </c>
      <c r="AL3401" s="83" t="b">
        <f t="shared" si="1016"/>
        <v>0</v>
      </c>
      <c r="AM3401" s="83" t="b">
        <f t="shared" si="1022"/>
        <v>1</v>
      </c>
      <c r="AN3401" s="47" t="str">
        <f t="shared" si="1017"/>
        <v>Outer</v>
      </c>
      <c r="AO3401" s="48" t="str">
        <f t="shared" si="1018"/>
        <v>0.6-0.7</v>
      </c>
      <c r="AP3401" s="49" t="str">
        <f t="shared" si="1023"/>
        <v>0-1</v>
      </c>
      <c r="AQ3401" s="49" t="str">
        <f t="shared" si="1024"/>
        <v>Apr</v>
      </c>
      <c r="AR3401" s="48" t="str">
        <f t="shared" si="1025"/>
        <v>285-295</v>
      </c>
      <c r="AS3401" s="49" t="str">
        <f t="shared" si="1019"/>
        <v>HWS-LTI</v>
      </c>
    </row>
    <row r="3402" spans="5:45" x14ac:dyDescent="0.3">
      <c r="E3402" s="15">
        <v>41005.041666666664</v>
      </c>
      <c r="F3402" s="21">
        <v>7.78</v>
      </c>
      <c r="G3402" s="21">
        <v>879.00000381469704</v>
      </c>
      <c r="H3402" s="42">
        <v>1.2177267081344179</v>
      </c>
      <c r="I3402" s="35">
        <v>299.2</v>
      </c>
      <c r="J3402" s="43">
        <v>0.11439588688946015</v>
      </c>
      <c r="K3402" s="44">
        <v>0.37141098380946114</v>
      </c>
      <c r="L3402" s="26">
        <f t="shared" si="1007"/>
        <v>7.7645718169004621</v>
      </c>
      <c r="M3402" s="26">
        <f t="shared" si="1008"/>
        <v>0.55808958012926124</v>
      </c>
      <c r="N3402" s="96">
        <f t="shared" si="1009"/>
        <v>8</v>
      </c>
      <c r="O3402" s="26">
        <f t="shared" si="1010"/>
        <v>0.75430397896070556</v>
      </c>
      <c r="P3402" s="3">
        <f>IF(L3402&gt;'Power Curve'!$C$37,0,INDEX(Ci,$N3402,1)*POWER(1-O3402,3)+INDEX(Ci,$N3402,2)*3*O3402*POWER(1-O3402,2)+INDEX(Ci,$N3402,3)*3*POWER(O3402,2)*(1-O3402)+INDEX(Ci,$N3402,4)*POWER(O3402,3))</f>
        <v>808.38350252148132</v>
      </c>
      <c r="Q3402" s="3">
        <f>MAX(0,MIN(P3402-V3402+W3402,'Power Curve'!$C$39))</f>
        <v>806.29696347707886</v>
      </c>
      <c r="R3402" s="3">
        <f t="shared" si="1011"/>
        <v>879.00000381469704</v>
      </c>
      <c r="S3402" s="3">
        <f t="shared" si="1012"/>
        <v>-72.703040337618177</v>
      </c>
      <c r="T3402" s="3">
        <f t="shared" si="1013"/>
        <v>72.703040337618177</v>
      </c>
      <c r="V3402" s="37">
        <f t="array" ref="V3402">SUM(_xlfn.NORM.DIST($AD$3:$AD$1003,$L3402,$AA3402,FALSE)*WindSpeedStep*$AE$3:$AE$1003)/AG3402</f>
        <v>802.57702199746302</v>
      </c>
      <c r="W3402" s="37">
        <f t="array" ref="W3402">SUM(_xlfn.NORM.DIST($AD$3:$AD$1003,$L3402,$AB3402,FALSE)*WindSpeedStep*$AE$3:$AE$1003)/AH3402</f>
        <v>800.49048295306056</v>
      </c>
      <c r="Y3402" s="1">
        <f t="shared" si="1014"/>
        <v>7</v>
      </c>
      <c r="Z3402" s="99">
        <f>IF(L3402&lt;'Power Curve'!$P$28,'Power Curve'!$Q$28,IF(L3402&gt;'Power Curve'!$P$29,'Power Curve'!$Q$29,INDEX(ReferenceTurbulence,Y3402)+(L3402-INDEX(ReferenceTurbulenceWindSpeed,Y3402))*(INDEX(ReferenceTurbulence,Y3402+1)-INDEX(ReferenceTurbulence,Y3402))/(INDEX(ReferenceTurbulenceWindSpeed,Y3402+1)-INDEX(ReferenceTurbulenceWindSpeed,Y3402))))</f>
        <v>0.11946407175442589</v>
      </c>
      <c r="AA3402" s="100">
        <f t="shared" si="1020"/>
        <v>0.92758736467658975</v>
      </c>
      <c r="AB3402" s="29">
        <f t="shared" si="1021"/>
        <v>0.88823507931123535</v>
      </c>
      <c r="AG3402" s="40">
        <f t="array" ref="AG3402">SUM(_xlfn.NORM.DIST($AD$3:$AD$1003,$F3402,$AA3402,FALSE)*WindSpeedStep)</f>
        <v>1.0000000000000031</v>
      </c>
      <c r="AH3402" s="40">
        <f t="array" ref="AH3402">SUM(_xlfn.NORM.DIST($AD$3:$AD$1003,$F3402,$AB3402,FALSE)*WindSpeedStep)</f>
        <v>1.0000000000000036</v>
      </c>
      <c r="AJ3402" s="47">
        <f t="shared" si="1015"/>
        <v>8</v>
      </c>
      <c r="AK3402" s="83" t="b">
        <f>COUNTIF('Power Curve'!$D$2:$D$31,AJ3402)&gt;0</f>
        <v>1</v>
      </c>
      <c r="AL3402" s="83" t="b">
        <f t="shared" si="1016"/>
        <v>0</v>
      </c>
      <c r="AM3402" s="83" t="b">
        <f t="shared" si="1022"/>
        <v>1</v>
      </c>
      <c r="AN3402" s="47" t="str">
        <f t="shared" si="1017"/>
        <v>Outer</v>
      </c>
      <c r="AO3402" s="48" t="str">
        <f t="shared" si="1018"/>
        <v>0.5-0.6</v>
      </c>
      <c r="AP3402" s="49" t="str">
        <f t="shared" si="1023"/>
        <v>1-2</v>
      </c>
      <c r="AQ3402" s="49" t="str">
        <f t="shared" si="1024"/>
        <v>Apr</v>
      </c>
      <c r="AR3402" s="48" t="str">
        <f t="shared" si="1025"/>
        <v>295-305</v>
      </c>
      <c r="AS3402" s="49" t="str">
        <f t="shared" si="1019"/>
        <v>Inner-TI</v>
      </c>
    </row>
    <row r="3403" spans="5:45" x14ac:dyDescent="0.3">
      <c r="E3403" s="15">
        <v>41005.048611111109</v>
      </c>
      <c r="F3403" s="21">
        <v>7.48</v>
      </c>
      <c r="G3403" s="21">
        <v>744.29999351501442</v>
      </c>
      <c r="H3403" s="42">
        <v>1.2179114569372731</v>
      </c>
      <c r="I3403" s="35">
        <v>300</v>
      </c>
      <c r="J3403" s="43">
        <v>9.7593582887700522E-2</v>
      </c>
      <c r="K3403" s="44">
        <v>0.40153789851953009</v>
      </c>
      <c r="L3403" s="26">
        <f t="shared" si="1007"/>
        <v>7.4655442436707675</v>
      </c>
      <c r="M3403" s="26">
        <f t="shared" si="1008"/>
        <v>0.51187390474739214</v>
      </c>
      <c r="N3403" s="96">
        <f t="shared" si="1009"/>
        <v>8</v>
      </c>
      <c r="O3403" s="26">
        <f t="shared" si="1010"/>
        <v>0.45333835914893328</v>
      </c>
      <c r="P3403" s="3">
        <f>IF(L3403&gt;'Power Curve'!$C$37,0,INDEX(Ci,$N3403,1)*POWER(1-O3403,3)+INDEX(Ci,$N3403,2)*3*O3403*POWER(1-O3403,2)+INDEX(Ci,$N3403,3)*3*POWER(O3403,2)*(1-O3403)+INDEX(Ci,$N3403,4)*POWER(O3403,3))</f>
        <v>722.13652050994881</v>
      </c>
      <c r="Q3403" s="3">
        <f>MAX(0,MIN(P3403-V3403+W3403,'Power Curve'!$C$39))</f>
        <v>714.73659192987691</v>
      </c>
      <c r="R3403" s="3">
        <f t="shared" si="1011"/>
        <v>744.29999351501442</v>
      </c>
      <c r="S3403" s="3">
        <f t="shared" si="1012"/>
        <v>-29.563401585137512</v>
      </c>
      <c r="T3403" s="3">
        <f t="shared" si="1013"/>
        <v>29.563401585137512</v>
      </c>
      <c r="V3403" s="37">
        <f t="array" ref="V3403">SUM(_xlfn.NORM.DIST($AD$3:$AD$1003,$L3403,$AA3403,FALSE)*WindSpeedStep*$AE$3:$AE$1003)/AG3403</f>
        <v>716.94247755864251</v>
      </c>
      <c r="W3403" s="37">
        <f t="array" ref="W3403">SUM(_xlfn.NORM.DIST($AD$3:$AD$1003,$L3403,$AB3403,FALSE)*WindSpeedStep*$AE$3:$AE$1003)/AH3403</f>
        <v>709.54254897857061</v>
      </c>
      <c r="Y3403" s="1">
        <f t="shared" si="1014"/>
        <v>7</v>
      </c>
      <c r="Z3403" s="99">
        <f>IF(L3403&lt;'Power Curve'!$P$28,'Power Curve'!$Q$28,IF(L3403&gt;'Power Curve'!$P$29,'Power Curve'!$Q$29,INDEX(ReferenceTurbulence,Y3403)+(L3403-INDEX(ReferenceTurbulenceWindSpeed,Y3403))*(INDEX(ReferenceTurbulence,Y3403+1)-INDEX(ReferenceTurbulence,Y3403))/(INDEX(ReferenceTurbulenceWindSpeed,Y3403+1)-INDEX(ReferenceTurbulenceWindSpeed,Y3403))))</f>
        <v>0.11954712574757217</v>
      </c>
      <c r="AA3403" s="100">
        <f t="shared" si="1020"/>
        <v>0.89248435647217284</v>
      </c>
      <c r="AB3403" s="29">
        <f t="shared" si="1021"/>
        <v>0.72858921094647855</v>
      </c>
      <c r="AG3403" s="40">
        <f t="array" ref="AG3403">SUM(_xlfn.NORM.DIST($AD$3:$AD$1003,$F3403,$AA3403,FALSE)*WindSpeedStep)</f>
        <v>1.0000000000000033</v>
      </c>
      <c r="AH3403" s="40">
        <f t="array" ref="AH3403">SUM(_xlfn.NORM.DIST($AD$3:$AD$1003,$F3403,$AB3403,FALSE)*WindSpeedStep)</f>
        <v>1.0000000000000038</v>
      </c>
      <c r="AJ3403" s="47">
        <f t="shared" si="1015"/>
        <v>7</v>
      </c>
      <c r="AK3403" s="83" t="b">
        <f>COUNTIF('Power Curve'!$D$2:$D$31,AJ3403)&gt;0</f>
        <v>1</v>
      </c>
      <c r="AL3403" s="83" t="b">
        <f t="shared" si="1016"/>
        <v>0</v>
      </c>
      <c r="AM3403" s="83" t="b">
        <f t="shared" si="1022"/>
        <v>1</v>
      </c>
      <c r="AN3403" s="47" t="str">
        <f t="shared" si="1017"/>
        <v>Outer</v>
      </c>
      <c r="AO3403" s="48" t="str">
        <f t="shared" si="1018"/>
        <v>0.5-0.6</v>
      </c>
      <c r="AP3403" s="49" t="str">
        <f t="shared" si="1023"/>
        <v>1-2</v>
      </c>
      <c r="AQ3403" s="49" t="str">
        <f t="shared" si="1024"/>
        <v>Apr</v>
      </c>
      <c r="AR3403" s="48" t="str">
        <f t="shared" si="1025"/>
        <v>295-305</v>
      </c>
      <c r="AS3403" s="49" t="str">
        <f t="shared" si="1019"/>
        <v>HWS-LTI</v>
      </c>
    </row>
    <row r="3404" spans="5:45" x14ac:dyDescent="0.3">
      <c r="E3404" s="15">
        <v>41005.055555555555</v>
      </c>
      <c r="F3404" s="21">
        <v>7.52</v>
      </c>
      <c r="G3404" s="21">
        <v>909.75000000000023</v>
      </c>
      <c r="H3404" s="42">
        <v>1.2180038545653755</v>
      </c>
      <c r="I3404" s="35">
        <v>297.39999999999998</v>
      </c>
      <c r="J3404" s="43">
        <v>9.5744680851063829E-2</v>
      </c>
      <c r="K3404" s="44">
        <v>0.41219821326686429</v>
      </c>
      <c r="L3404" s="26">
        <f t="shared" si="1007"/>
        <v>7.5056567377040313</v>
      </c>
      <c r="M3404" s="26">
        <f t="shared" si="1008"/>
        <v>0.51807342000605527</v>
      </c>
      <c r="N3404" s="96">
        <f t="shared" si="1009"/>
        <v>8</v>
      </c>
      <c r="O3404" s="26">
        <f t="shared" si="1010"/>
        <v>0.49371082881293954</v>
      </c>
      <c r="P3404" s="3">
        <f>IF(L3404&gt;'Power Curve'!$C$37,0,INDEX(Ci,$N3404,1)*POWER(1-O3404,3)+INDEX(Ci,$N3404,2)*3*O3404*POWER(1-O3404,2)+INDEX(Ci,$N3404,3)*3*POWER(O3404,2)*(1-O3404)+INDEX(Ci,$N3404,4)*POWER(O3404,3))</f>
        <v>733.50434950368583</v>
      </c>
      <c r="Q3404" s="3">
        <f>MAX(0,MIN(P3404-V3404+W3404,'Power Curve'!$C$39))</f>
        <v>725.44368851679167</v>
      </c>
      <c r="R3404" s="3">
        <f t="shared" si="1011"/>
        <v>909.75000000000023</v>
      </c>
      <c r="S3404" s="3">
        <f t="shared" si="1012"/>
        <v>-184.30631148320856</v>
      </c>
      <c r="T3404" s="3">
        <f t="shared" si="1013"/>
        <v>184.30631148320856</v>
      </c>
      <c r="V3404" s="37">
        <f t="array" ref="V3404">SUM(_xlfn.NORM.DIST($AD$3:$AD$1003,$L3404,$AA3404,FALSE)*WindSpeedStep*$AE$3:$AE$1003)/AG3404</f>
        <v>728.12162342943179</v>
      </c>
      <c r="W3404" s="37">
        <f t="array" ref="W3404">SUM(_xlfn.NORM.DIST($AD$3:$AD$1003,$L3404,$AB3404,FALSE)*WindSpeedStep*$AE$3:$AE$1003)/AH3404</f>
        <v>720.06096244253763</v>
      </c>
      <c r="Y3404" s="1">
        <f t="shared" si="1014"/>
        <v>7</v>
      </c>
      <c r="Z3404" s="99">
        <f>IF(L3404&lt;'Power Curve'!$P$28,'Power Curve'!$Q$28,IF(L3404&gt;'Power Curve'!$P$29,'Power Curve'!$Q$29,INDEX(ReferenceTurbulence,Y3404)+(L3404-INDEX(ReferenceTurbulenceWindSpeed,Y3404))*(INDEX(ReferenceTurbulence,Y3404+1)-INDEX(ReferenceTurbulence,Y3404))/(INDEX(ReferenceTurbulenceWindSpeed,Y3404+1)-INDEX(ReferenceTurbulenceWindSpeed,Y3404))))</f>
        <v>0.11953598462513809</v>
      </c>
      <c r="AA3404" s="100">
        <f t="shared" si="1020"/>
        <v>0.89719606839975319</v>
      </c>
      <c r="AB3404" s="29">
        <f t="shared" si="1021"/>
        <v>0.7186267089291094</v>
      </c>
      <c r="AG3404" s="40">
        <f t="array" ref="AG3404">SUM(_xlfn.NORM.DIST($AD$3:$AD$1003,$F3404,$AA3404,FALSE)*WindSpeedStep)</f>
        <v>1.0000000000000033</v>
      </c>
      <c r="AH3404" s="40">
        <f t="array" ref="AH3404">SUM(_xlfn.NORM.DIST($AD$3:$AD$1003,$F3404,$AB3404,FALSE)*WindSpeedStep)</f>
        <v>1.0000000000000038</v>
      </c>
      <c r="AJ3404" s="47">
        <f t="shared" si="1015"/>
        <v>8</v>
      </c>
      <c r="AK3404" s="83" t="b">
        <f>COUNTIF('Power Curve'!$D$2:$D$31,AJ3404)&gt;0</f>
        <v>1</v>
      </c>
      <c r="AL3404" s="83" t="b">
        <f t="shared" si="1016"/>
        <v>0</v>
      </c>
      <c r="AM3404" s="83" t="b">
        <f t="shared" si="1022"/>
        <v>1</v>
      </c>
      <c r="AN3404" s="47" t="str">
        <f t="shared" si="1017"/>
        <v>Outer</v>
      </c>
      <c r="AO3404" s="48" t="str">
        <f t="shared" si="1018"/>
        <v>0.5-0.6</v>
      </c>
      <c r="AP3404" s="49" t="str">
        <f t="shared" si="1023"/>
        <v>1-2</v>
      </c>
      <c r="AQ3404" s="49" t="str">
        <f t="shared" si="1024"/>
        <v>Apr</v>
      </c>
      <c r="AR3404" s="48" t="str">
        <f t="shared" si="1025"/>
        <v>295-305</v>
      </c>
      <c r="AS3404" s="49" t="str">
        <f t="shared" si="1019"/>
        <v>HWS-LTI</v>
      </c>
    </row>
    <row r="3405" spans="5:45" x14ac:dyDescent="0.3">
      <c r="E3405" s="15">
        <v>41005.0625</v>
      </c>
      <c r="F3405" s="21">
        <v>8.25</v>
      </c>
      <c r="G3405" s="21">
        <v>1122.5900039672888</v>
      </c>
      <c r="H3405" s="42">
        <v>1.2179114569372731</v>
      </c>
      <c r="I3405" s="35">
        <v>294.89999999999998</v>
      </c>
      <c r="J3405" s="43">
        <v>0.10181818181818181</v>
      </c>
      <c r="K3405" s="44">
        <v>0.40851592127672737</v>
      </c>
      <c r="L3405" s="26">
        <f t="shared" si="1007"/>
        <v>8.2340561511074633</v>
      </c>
      <c r="M3405" s="26">
        <f t="shared" si="1008"/>
        <v>0.63064989740113031</v>
      </c>
      <c r="N3405" s="96">
        <f t="shared" si="1009"/>
        <v>9</v>
      </c>
      <c r="O3405" s="26">
        <f t="shared" si="1010"/>
        <v>0.22526867025477129</v>
      </c>
      <c r="P3405" s="3">
        <f>IF(L3405&gt;'Power Curve'!$C$37,0,INDEX(Ci,$N3405,1)*POWER(1-O3405,3)+INDEX(Ci,$N3405,2)*3*O3405*POWER(1-O3405,2)+INDEX(Ci,$N3405,3)*3*POWER(O3405,2)*(1-O3405)+INDEX(Ci,$N3405,4)*POWER(O3405,3))</f>
        <v>949.3091151237212</v>
      </c>
      <c r="Q3405" s="3">
        <f>MAX(0,MIN(P3405-V3405+W3405,'Power Curve'!$C$39))</f>
        <v>941.4170744564384</v>
      </c>
      <c r="R3405" s="3">
        <f t="shared" si="1011"/>
        <v>1122.5900039672888</v>
      </c>
      <c r="S3405" s="3">
        <f t="shared" si="1012"/>
        <v>-181.17292951085039</v>
      </c>
      <c r="T3405" s="3">
        <f t="shared" si="1013"/>
        <v>181.17292951085039</v>
      </c>
      <c r="V3405" s="37">
        <f t="array" ref="V3405">SUM(_xlfn.NORM.DIST($AD$3:$AD$1003,$L3405,$AA3405,FALSE)*WindSpeedStep*$AE$3:$AE$1003)/AG3405</f>
        <v>947.86419105002938</v>
      </c>
      <c r="W3405" s="37">
        <f t="array" ref="W3405">SUM(_xlfn.NORM.DIST($AD$3:$AD$1003,$L3405,$AB3405,FALSE)*WindSpeedStep*$AE$3:$AE$1003)/AH3405</f>
        <v>939.97215038274658</v>
      </c>
      <c r="Y3405" s="1">
        <f t="shared" si="1014"/>
        <v>8</v>
      </c>
      <c r="Z3405" s="99">
        <f>IF(L3405&lt;'Power Curve'!$P$28,'Power Curve'!$Q$28,IF(L3405&gt;'Power Curve'!$P$29,'Power Curve'!$Q$29,INDEX(ReferenceTurbulence,Y3405)+(L3405-INDEX(ReferenceTurbulenceWindSpeed,Y3405))*(INDEX(ReferenceTurbulence,Y3405+1)-INDEX(ReferenceTurbulence,Y3405))/(INDEX(ReferenceTurbulenceWindSpeed,Y3405+1)-INDEX(ReferenceTurbulenceWindSpeed,Y3405))))</f>
        <v>0.11965518102274114</v>
      </c>
      <c r="AA3405" s="100">
        <f t="shared" si="1020"/>
        <v>0.98524747931217871</v>
      </c>
      <c r="AB3405" s="29">
        <f t="shared" si="1021"/>
        <v>0.83837662629457799</v>
      </c>
      <c r="AG3405" s="40">
        <f t="array" ref="AG3405">SUM(_xlfn.NORM.DIST($AD$3:$AD$1003,$F3405,$AA3405,FALSE)*WindSpeedStep)</f>
        <v>1.0000000000000036</v>
      </c>
      <c r="AH3405" s="40">
        <f t="array" ref="AH3405">SUM(_xlfn.NORM.DIST($AD$3:$AD$1003,$F3405,$AB3405,FALSE)*WindSpeedStep)</f>
        <v>1.0000000000000038</v>
      </c>
      <c r="AJ3405" s="47">
        <f t="shared" si="1015"/>
        <v>8</v>
      </c>
      <c r="AK3405" s="83" t="b">
        <f>COUNTIF('Power Curve'!$D$2:$D$31,AJ3405)&gt;0</f>
        <v>1</v>
      </c>
      <c r="AL3405" s="83" t="b">
        <f t="shared" si="1016"/>
        <v>0</v>
      </c>
      <c r="AM3405" s="83" t="b">
        <f t="shared" si="1022"/>
        <v>1</v>
      </c>
      <c r="AN3405" s="47" t="str">
        <f t="shared" si="1017"/>
        <v>Outer</v>
      </c>
      <c r="AO3405" s="48" t="str">
        <f t="shared" si="1018"/>
        <v>0.6-0.7</v>
      </c>
      <c r="AP3405" s="49" t="str">
        <f t="shared" si="1023"/>
        <v>1-2</v>
      </c>
      <c r="AQ3405" s="49" t="str">
        <f t="shared" si="1024"/>
        <v>Apr</v>
      </c>
      <c r="AR3405" s="48" t="str">
        <f t="shared" si="1025"/>
        <v>285-295</v>
      </c>
      <c r="AS3405" s="49" t="str">
        <f t="shared" si="1019"/>
        <v>Inner-TI</v>
      </c>
    </row>
    <row r="3406" spans="5:45" x14ac:dyDescent="0.3">
      <c r="E3406" s="15">
        <v>41005.069444444445</v>
      </c>
      <c r="F3406" s="21">
        <v>8.5299999999999994</v>
      </c>
      <c r="G3406" s="21">
        <v>1123.6699752807581</v>
      </c>
      <c r="H3406" s="42">
        <v>1.2178652633799774</v>
      </c>
      <c r="I3406" s="35">
        <v>295.2</v>
      </c>
      <c r="J3406" s="43">
        <v>9.0269636576787812E-2</v>
      </c>
      <c r="K3406" s="44">
        <v>0.36631643060762004</v>
      </c>
      <c r="L3406" s="26">
        <f t="shared" si="1007"/>
        <v>8.5134073902205269</v>
      </c>
      <c r="M3406" s="26">
        <f t="shared" si="1008"/>
        <v>0.6738245319170425</v>
      </c>
      <c r="N3406" s="96">
        <f t="shared" si="1009"/>
        <v>9</v>
      </c>
      <c r="O3406" s="26">
        <f t="shared" si="1010"/>
        <v>0.5044937449658673</v>
      </c>
      <c r="P3406" s="3">
        <f>IF(L3406&gt;'Power Curve'!$C$37,0,INDEX(Ci,$N3406,1)*POWER(1-O3406,3)+INDEX(Ci,$N3406,2)*3*O3406*POWER(1-O3406,2)+INDEX(Ci,$N3406,3)*3*POWER(O3406,2)*(1-O3406)+INDEX(Ci,$N3406,4)*POWER(O3406,3))</f>
        <v>1037.2000197494476</v>
      </c>
      <c r="Q3406" s="3">
        <f>MAX(0,MIN(P3406-V3406+W3406,'Power Curve'!$C$39))</f>
        <v>1024.5643342248886</v>
      </c>
      <c r="R3406" s="3">
        <f t="shared" si="1011"/>
        <v>1123.6699752807581</v>
      </c>
      <c r="S3406" s="3">
        <f t="shared" si="1012"/>
        <v>-99.105641055869455</v>
      </c>
      <c r="T3406" s="3">
        <f t="shared" si="1013"/>
        <v>99.105641055869455</v>
      </c>
      <c r="V3406" s="37">
        <f t="array" ref="V3406">SUM(_xlfn.NORM.DIST($AD$3:$AD$1003,$L3406,$AA3406,FALSE)*WindSpeedStep*$AE$3:$AE$1003)/AG3406</f>
        <v>1039.9880499402764</v>
      </c>
      <c r="W3406" s="37">
        <f t="array" ref="W3406">SUM(_xlfn.NORM.DIST($AD$3:$AD$1003,$L3406,$AB3406,FALSE)*WindSpeedStep*$AE$3:$AE$1003)/AH3406</f>
        <v>1027.3523644157174</v>
      </c>
      <c r="Y3406" s="1">
        <f t="shared" si="1014"/>
        <v>8</v>
      </c>
      <c r="Z3406" s="99">
        <f>IF(L3406&lt;'Power Curve'!$P$28,'Power Curve'!$Q$28,IF(L3406&gt;'Power Curve'!$P$29,'Power Curve'!$Q$29,INDEX(ReferenceTurbulence,Y3406)+(L3406-INDEX(ReferenceTurbulenceWindSpeed,Y3406))*(INDEX(ReferenceTurbulence,Y3406+1)-INDEX(ReferenceTurbulence,Y3406))/(INDEX(ReferenceTurbulenceWindSpeed,Y3406+1)-INDEX(ReferenceTurbulenceWindSpeed,Y3406))))</f>
        <v>0.11997610663303809</v>
      </c>
      <c r="AA3406" s="100">
        <f t="shared" si="1020"/>
        <v>1.0214054728595925</v>
      </c>
      <c r="AB3406" s="29">
        <f t="shared" si="1021"/>
        <v>0.76850219114534657</v>
      </c>
      <c r="AG3406" s="40">
        <f t="array" ref="AG3406">SUM(_xlfn.NORM.DIST($AD$3:$AD$1003,$F3406,$AA3406,FALSE)*WindSpeedStep)</f>
        <v>1.0000000000000036</v>
      </c>
      <c r="AH3406" s="40">
        <f t="array" ref="AH3406">SUM(_xlfn.NORM.DIST($AD$3:$AD$1003,$F3406,$AB3406,FALSE)*WindSpeedStep)</f>
        <v>1.0000000000000031</v>
      </c>
      <c r="AJ3406" s="47">
        <f t="shared" si="1015"/>
        <v>9</v>
      </c>
      <c r="AK3406" s="83" t="b">
        <f>COUNTIF('Power Curve'!$D$2:$D$31,AJ3406)&gt;0</f>
        <v>1</v>
      </c>
      <c r="AL3406" s="83" t="b">
        <f t="shared" si="1016"/>
        <v>0</v>
      </c>
      <c r="AM3406" s="83" t="b">
        <f t="shared" si="1022"/>
        <v>1</v>
      </c>
      <c r="AN3406" s="47" t="str">
        <f t="shared" si="1017"/>
        <v>Outer</v>
      </c>
      <c r="AO3406" s="48" t="str">
        <f t="shared" si="1018"/>
        <v>0.6-0.7</v>
      </c>
      <c r="AP3406" s="49" t="str">
        <f t="shared" si="1023"/>
        <v>1-2</v>
      </c>
      <c r="AQ3406" s="49" t="str">
        <f t="shared" si="1024"/>
        <v>Apr</v>
      </c>
      <c r="AR3406" s="48" t="str">
        <f t="shared" si="1025"/>
        <v>295-305</v>
      </c>
      <c r="AS3406" s="49" t="str">
        <f t="shared" si="1019"/>
        <v>HWS-LTI</v>
      </c>
    </row>
    <row r="3407" spans="5:45" x14ac:dyDescent="0.3">
      <c r="E3407" s="15">
        <v>41005.076388888891</v>
      </c>
      <c r="F3407" s="21">
        <v>7.38</v>
      </c>
      <c r="G3407" s="21">
        <v>886.41001510620163</v>
      </c>
      <c r="H3407" s="42">
        <v>1.2182349011675251</v>
      </c>
      <c r="I3407" s="35">
        <v>295</v>
      </c>
      <c r="J3407" s="43">
        <v>0.13956639566395665</v>
      </c>
      <c r="K3407" s="44">
        <v>0.3160295882827493</v>
      </c>
      <c r="L3407" s="26">
        <f t="shared" si="1007"/>
        <v>7.3663894913927841</v>
      </c>
      <c r="M3407" s="26">
        <f t="shared" si="1008"/>
        <v>0.49654921814958158</v>
      </c>
      <c r="N3407" s="96">
        <f t="shared" si="1009"/>
        <v>8</v>
      </c>
      <c r="O3407" s="26">
        <f t="shared" si="1010"/>
        <v>0.35354096871329244</v>
      </c>
      <c r="P3407" s="3">
        <f>IF(L3407&gt;'Power Curve'!$C$37,0,INDEX(Ci,$N3407,1)*POWER(1-O3407,3)+INDEX(Ci,$N3407,2)*3*O3407*POWER(1-O3407,2)+INDEX(Ci,$N3407,3)*3*POWER(O3407,2)*(1-O3407)+INDEX(Ci,$N3407,4)*POWER(O3407,3))</f>
        <v>694.35556945894234</v>
      </c>
      <c r="Q3407" s="3">
        <f>MAX(0,MIN(P3407-V3407+W3407,'Power Curve'!$C$39))</f>
        <v>702.17299521322263</v>
      </c>
      <c r="R3407" s="3">
        <f t="shared" si="1011"/>
        <v>886.41001510620163</v>
      </c>
      <c r="S3407" s="3">
        <f t="shared" si="1012"/>
        <v>-184.23701989297899</v>
      </c>
      <c r="T3407" s="3">
        <f t="shared" si="1013"/>
        <v>184.23701989297899</v>
      </c>
      <c r="V3407" s="37">
        <f t="array" ref="V3407">SUM(_xlfn.NORM.DIST($AD$3:$AD$1003,$L3407,$AA3407,FALSE)*WindSpeedStep*$AE$3:$AE$1003)/AG3407</f>
        <v>689.71203557058698</v>
      </c>
      <c r="W3407" s="37">
        <f t="array" ref="W3407">SUM(_xlfn.NORM.DIST($AD$3:$AD$1003,$L3407,$AB3407,FALSE)*WindSpeedStep*$AE$3:$AE$1003)/AH3407</f>
        <v>697.52946132486727</v>
      </c>
      <c r="Y3407" s="1">
        <f t="shared" si="1014"/>
        <v>7</v>
      </c>
      <c r="Z3407" s="99">
        <f>IF(L3407&lt;'Power Curve'!$P$28,'Power Curve'!$Q$28,IF(L3407&gt;'Power Curve'!$P$29,'Power Curve'!$Q$29,INDEX(ReferenceTurbulence,Y3407)+(L3407-INDEX(ReferenceTurbulenceWindSpeed,Y3407))*(INDEX(ReferenceTurbulence,Y3407+1)-INDEX(ReferenceTurbulence,Y3407))/(INDEX(ReferenceTurbulenceWindSpeed,Y3407+1)-INDEX(ReferenceTurbulenceWindSpeed,Y3407))))</f>
        <v>0.11957466567650639</v>
      </c>
      <c r="AA3407" s="100">
        <f t="shared" si="1020"/>
        <v>0.88083356067622209</v>
      </c>
      <c r="AB3407" s="29">
        <f t="shared" si="1021"/>
        <v>1.0281004303705377</v>
      </c>
      <c r="AG3407" s="40">
        <f t="array" ref="AG3407">SUM(_xlfn.NORM.DIST($AD$3:$AD$1003,$F3407,$AA3407,FALSE)*WindSpeedStep)</f>
        <v>1.000000000000004</v>
      </c>
      <c r="AH3407" s="40">
        <f t="array" ref="AH3407">SUM(_xlfn.NORM.DIST($AD$3:$AD$1003,$F3407,$AB3407,FALSE)*WindSpeedStep)</f>
        <v>0.99999999999976186</v>
      </c>
      <c r="AJ3407" s="47">
        <f t="shared" si="1015"/>
        <v>7</v>
      </c>
      <c r="AK3407" s="83" t="b">
        <f>COUNTIF('Power Curve'!$D$2:$D$31,AJ3407)&gt;0</f>
        <v>1</v>
      </c>
      <c r="AL3407" s="83" t="b">
        <f t="shared" si="1016"/>
        <v>0</v>
      </c>
      <c r="AM3407" s="83" t="b">
        <f t="shared" si="1022"/>
        <v>1</v>
      </c>
      <c r="AN3407" s="47" t="str">
        <f t="shared" si="1017"/>
        <v>Outer</v>
      </c>
      <c r="AO3407" s="48" t="str">
        <f t="shared" si="1018"/>
        <v>0.4-0.5</v>
      </c>
      <c r="AP3407" s="49" t="str">
        <f t="shared" si="1023"/>
        <v>1-2</v>
      </c>
      <c r="AQ3407" s="49" t="str">
        <f t="shared" si="1024"/>
        <v>Apr</v>
      </c>
      <c r="AR3407" s="48" t="str">
        <f t="shared" si="1025"/>
        <v>295-305</v>
      </c>
      <c r="AS3407" s="49" t="str">
        <f t="shared" si="1019"/>
        <v>Inner-TI</v>
      </c>
    </row>
    <row r="3408" spans="5:45" x14ac:dyDescent="0.3">
      <c r="E3408" s="15">
        <v>41005.083333333336</v>
      </c>
      <c r="F3408" s="21">
        <v>6.93</v>
      </c>
      <c r="G3408" s="21">
        <v>666.38000011444092</v>
      </c>
      <c r="H3408" s="42">
        <v>1.2184198042164409</v>
      </c>
      <c r="I3408" s="35">
        <v>297.39999999999998</v>
      </c>
      <c r="J3408" s="43">
        <v>0.14285714285714285</v>
      </c>
      <c r="K3408" s="44">
        <v>0.29717789637878683</v>
      </c>
      <c r="L3408" s="26">
        <f t="shared" si="1007"/>
        <v>6.9175693467171602</v>
      </c>
      <c r="M3408" s="26">
        <f t="shared" si="1008"/>
        <v>0.42718261798244916</v>
      </c>
      <c r="N3408" s="96">
        <f t="shared" si="1009"/>
        <v>7</v>
      </c>
      <c r="O3408" s="26">
        <f t="shared" si="1010"/>
        <v>0.90083004012613721</v>
      </c>
      <c r="P3408" s="3">
        <f>IF(L3408&gt;'Power Curve'!$C$37,0,INDEX(Ci,$N3408,1)*POWER(1-O3408,3)+INDEX(Ci,$N3408,2)*3*O3408*POWER(1-O3408,2)+INDEX(Ci,$N3408,3)*3*POWER(O3408,2)*(1-O3408)+INDEX(Ci,$N3408,4)*POWER(O3408,3))</f>
        <v>575.28702075510148</v>
      </c>
      <c r="Q3408" s="3">
        <f>MAX(0,MIN(P3408-V3408+W3408,'Power Curve'!$C$39))</f>
        <v>582.87608250029029</v>
      </c>
      <c r="R3408" s="3">
        <f t="shared" si="1011"/>
        <v>666.38000011444092</v>
      </c>
      <c r="S3408" s="3">
        <f t="shared" si="1012"/>
        <v>-83.503917614150623</v>
      </c>
      <c r="T3408" s="3">
        <f t="shared" si="1013"/>
        <v>83.503917614150623</v>
      </c>
      <c r="V3408" s="37">
        <f t="array" ref="V3408">SUM(_xlfn.NORM.DIST($AD$3:$AD$1003,$L3408,$AA3408,FALSE)*WindSpeedStep*$AE$3:$AE$1003)/AG3408</f>
        <v>573.51626303161618</v>
      </c>
      <c r="W3408" s="37">
        <f t="array" ref="W3408">SUM(_xlfn.NORM.DIST($AD$3:$AD$1003,$L3408,$AB3408,FALSE)*WindSpeedStep*$AE$3:$AE$1003)/AH3408</f>
        <v>581.10532477680499</v>
      </c>
      <c r="Y3408" s="1">
        <f t="shared" si="1014"/>
        <v>6</v>
      </c>
      <c r="Z3408" s="99">
        <f>IF(L3408&lt;'Power Curve'!$P$28,'Power Curve'!$Q$28,IF(L3408&gt;'Power Curve'!$P$29,'Power Curve'!$Q$29,INDEX(ReferenceTurbulence,Y3408)+(L3408-INDEX(ReferenceTurbulenceWindSpeed,Y3408))*(INDEX(ReferenceTurbulence,Y3408+1)-INDEX(ReferenceTurbulence,Y3408))/(INDEX(ReferenceTurbulenceWindSpeed,Y3408+1)-INDEX(ReferenceTurbulenceWindSpeed,Y3408))))</f>
        <v>0.11986399420464873</v>
      </c>
      <c r="AA3408" s="100">
        <f t="shared" si="1020"/>
        <v>0.82916749208516138</v>
      </c>
      <c r="AB3408" s="29">
        <f t="shared" si="1021"/>
        <v>0.98822419238816572</v>
      </c>
      <c r="AG3408" s="40">
        <f t="array" ref="AG3408">SUM(_xlfn.NORM.DIST($AD$3:$AD$1003,$F3408,$AA3408,FALSE)*WindSpeedStep)</f>
        <v>1.0000000000000036</v>
      </c>
      <c r="AH3408" s="40">
        <f t="array" ref="AH3408">SUM(_xlfn.NORM.DIST($AD$3:$AD$1003,$F3408,$AB3408,FALSE)*WindSpeedStep)</f>
        <v>0.99999999999920786</v>
      </c>
      <c r="AJ3408" s="47">
        <f t="shared" si="1015"/>
        <v>7</v>
      </c>
      <c r="AK3408" s="83" t="b">
        <f>COUNTIF('Power Curve'!$D$2:$D$31,AJ3408)&gt;0</f>
        <v>1</v>
      </c>
      <c r="AL3408" s="83" t="b">
        <f t="shared" si="1016"/>
        <v>0</v>
      </c>
      <c r="AM3408" s="83" t="b">
        <f t="shared" si="1022"/>
        <v>1</v>
      </c>
      <c r="AN3408" s="47" t="str">
        <f t="shared" si="1017"/>
        <v>Outer</v>
      </c>
      <c r="AO3408" s="48" t="str">
        <f t="shared" si="1018"/>
        <v>0.4-0.5</v>
      </c>
      <c r="AP3408" s="49" t="str">
        <f t="shared" si="1023"/>
        <v>2-3</v>
      </c>
      <c r="AQ3408" s="49" t="str">
        <f t="shared" si="1024"/>
        <v>Apr</v>
      </c>
      <c r="AR3408" s="48" t="str">
        <f t="shared" si="1025"/>
        <v>295-305</v>
      </c>
      <c r="AS3408" s="49" t="str">
        <f t="shared" si="1019"/>
        <v>LWS-HTI</v>
      </c>
    </row>
    <row r="3409" spans="5:45" x14ac:dyDescent="0.3">
      <c r="E3409" s="15">
        <v>41005.090277777781</v>
      </c>
      <c r="F3409" s="21">
        <v>6.76</v>
      </c>
      <c r="G3409" s="21">
        <v>612.62997055053711</v>
      </c>
      <c r="H3409" s="42">
        <v>1.2184660398515148</v>
      </c>
      <c r="I3409" s="35">
        <v>300.10000000000002</v>
      </c>
      <c r="J3409" s="43">
        <v>0.14201183431952663</v>
      </c>
      <c r="K3409" s="44">
        <v>0.3043280158469952</v>
      </c>
      <c r="L3409" s="26">
        <f t="shared" si="1007"/>
        <v>6.7479596366376544</v>
      </c>
      <c r="M3409" s="26">
        <f t="shared" si="1008"/>
        <v>0.4009688905392404</v>
      </c>
      <c r="N3409" s="96">
        <f t="shared" si="1009"/>
        <v>7</v>
      </c>
      <c r="O3409" s="26">
        <f t="shared" si="1010"/>
        <v>0.72841392565384933</v>
      </c>
      <c r="P3409" s="3">
        <f>IF(L3409&gt;'Power Curve'!$C$37,0,INDEX(Ci,$N3409,1)*POWER(1-O3409,3)+INDEX(Ci,$N3409,2)*3*O3409*POWER(1-O3409,2)+INDEX(Ci,$N3409,3)*3*POWER(O3409,2)*(1-O3409)+INDEX(Ci,$N3409,4)*POWER(O3409,3))</f>
        <v>532.01203259674958</v>
      </c>
      <c r="Q3409" s="3">
        <f>MAX(0,MIN(P3409-V3409+W3409,'Power Curve'!$C$39))</f>
        <v>538.6733081036283</v>
      </c>
      <c r="R3409" s="3">
        <f t="shared" si="1011"/>
        <v>612.62997055053711</v>
      </c>
      <c r="S3409" s="3">
        <f t="shared" si="1012"/>
        <v>-73.956662446908808</v>
      </c>
      <c r="T3409" s="3">
        <f t="shared" si="1013"/>
        <v>73.956662446908808</v>
      </c>
      <c r="V3409" s="37">
        <f t="array" ref="V3409">SUM(_xlfn.NORM.DIST($AD$3:$AD$1003,$L3409,$AA3409,FALSE)*WindSpeedStep*$AE$3:$AE$1003)/AG3409</f>
        <v>532.58882498830349</v>
      </c>
      <c r="W3409" s="37">
        <f t="array" ref="W3409">SUM(_xlfn.NORM.DIST($AD$3:$AD$1003,$L3409,$AB3409,FALSE)*WindSpeedStep*$AE$3:$AE$1003)/AH3409</f>
        <v>539.25010049518221</v>
      </c>
      <c r="Y3409" s="1">
        <f t="shared" si="1014"/>
        <v>6</v>
      </c>
      <c r="Z3409" s="99">
        <f>IF(L3409&lt;'Power Curve'!$P$28,'Power Curve'!$Q$28,IF(L3409&gt;'Power Curve'!$P$29,'Power Curve'!$Q$29,INDEX(ReferenceTurbulence,Y3409)+(L3409-INDEX(ReferenceTurbulenceWindSpeed,Y3409))*(INDEX(ReferenceTurbulence,Y3409+1)-INDEX(ReferenceTurbulence,Y3409))/(INDEX(ReferenceTurbulenceWindSpeed,Y3409+1)-INDEX(ReferenceTurbulenceWindSpeed,Y3409))))</f>
        <v>0.12019739693864988</v>
      </c>
      <c r="AA3409" s="100">
        <f t="shared" si="1020"/>
        <v>0.81108718297092375</v>
      </c>
      <c r="AB3409" s="29">
        <f t="shared" si="1021"/>
        <v>0.95829012591303975</v>
      </c>
      <c r="AG3409" s="40">
        <f t="array" ref="AG3409">SUM(_xlfn.NORM.DIST($AD$3:$AD$1003,$F3409,$AA3409,FALSE)*WindSpeedStep)</f>
        <v>1.0000000000000038</v>
      </c>
      <c r="AH3409" s="40">
        <f t="array" ref="AH3409">SUM(_xlfn.NORM.DIST($AD$3:$AD$1003,$F3409,$AB3409,FALSE)*WindSpeedStep)</f>
        <v>0.99999999999942213</v>
      </c>
      <c r="AJ3409" s="47">
        <f t="shared" si="1015"/>
        <v>7</v>
      </c>
      <c r="AK3409" s="83" t="b">
        <f>COUNTIF('Power Curve'!$D$2:$D$31,AJ3409)&gt;0</f>
        <v>1</v>
      </c>
      <c r="AL3409" s="83" t="b">
        <f t="shared" si="1016"/>
        <v>0</v>
      </c>
      <c r="AM3409" s="83" t="b">
        <f t="shared" si="1022"/>
        <v>1</v>
      </c>
      <c r="AN3409" s="47" t="str">
        <f t="shared" si="1017"/>
        <v>Outer</v>
      </c>
      <c r="AO3409" s="48" t="str">
        <f t="shared" si="1018"/>
        <v>0.4-0.5</v>
      </c>
      <c r="AP3409" s="49" t="str">
        <f t="shared" si="1023"/>
        <v>2-3</v>
      </c>
      <c r="AQ3409" s="49" t="str">
        <f t="shared" si="1024"/>
        <v>Apr</v>
      </c>
      <c r="AR3409" s="48" t="str">
        <f t="shared" si="1025"/>
        <v>295-305</v>
      </c>
      <c r="AS3409" s="49" t="str">
        <f t="shared" si="1019"/>
        <v>LWS-HTI</v>
      </c>
    </row>
    <row r="3410" spans="5:45" x14ac:dyDescent="0.3">
      <c r="E3410" s="15">
        <v>41005.097222222219</v>
      </c>
      <c r="F3410" s="21">
        <v>7.54</v>
      </c>
      <c r="G3410" s="21">
        <v>808.30997467040993</v>
      </c>
      <c r="H3410" s="42">
        <v>1.2179969092183172</v>
      </c>
      <c r="I3410" s="35">
        <v>301.89999999999998</v>
      </c>
      <c r="J3410" s="43">
        <v>0.1273209549071618</v>
      </c>
      <c r="K3410" s="44">
        <v>0.38663813765226163</v>
      </c>
      <c r="L3410" s="26">
        <f t="shared" si="1007"/>
        <v>7.5256042864148762</v>
      </c>
      <c r="M3410" s="26">
        <f t="shared" si="1008"/>
        <v>0.52115637796182979</v>
      </c>
      <c r="N3410" s="96">
        <f t="shared" si="1009"/>
        <v>8</v>
      </c>
      <c r="O3410" s="26">
        <f t="shared" si="1010"/>
        <v>0.51378766084766769</v>
      </c>
      <c r="P3410" s="3">
        <f>IF(L3410&gt;'Power Curve'!$C$37,0,INDEX(Ci,$N3410,1)*POWER(1-O3410,3)+INDEX(Ci,$N3410,2)*3*O3410*POWER(1-O3410,2)+INDEX(Ci,$N3410,3)*3*POWER(O3410,2)*(1-O3410)+INDEX(Ci,$N3410,4)*POWER(O3410,3))</f>
        <v>739.18338772057768</v>
      </c>
      <c r="Q3410" s="3">
        <f>MAX(0,MIN(P3410-V3410+W3410,'Power Curve'!$C$39))</f>
        <v>742.27789083599703</v>
      </c>
      <c r="R3410" s="3">
        <f t="shared" si="1011"/>
        <v>808.30997467040993</v>
      </c>
      <c r="S3410" s="3">
        <f t="shared" si="1012"/>
        <v>-66.032083834412902</v>
      </c>
      <c r="T3410" s="3">
        <f t="shared" si="1013"/>
        <v>66.032083834412902</v>
      </c>
      <c r="V3410" s="37">
        <f t="array" ref="V3410">SUM(_xlfn.NORM.DIST($AD$3:$AD$1003,$L3410,$AA3410,FALSE)*WindSpeedStep*$AE$3:$AE$1003)/AG3410</f>
        <v>733.71615025475137</v>
      </c>
      <c r="W3410" s="37">
        <f t="array" ref="W3410">SUM(_xlfn.NORM.DIST($AD$3:$AD$1003,$L3410,$AB3410,FALSE)*WindSpeedStep*$AE$3:$AE$1003)/AH3410</f>
        <v>736.81065337017071</v>
      </c>
      <c r="Y3410" s="1">
        <f t="shared" si="1014"/>
        <v>7</v>
      </c>
      <c r="Z3410" s="99">
        <f>IF(L3410&lt;'Power Curve'!$P$28,'Power Curve'!$Q$28,IF(L3410&gt;'Power Curve'!$P$29,'Power Curve'!$Q$29,INDEX(ReferenceTurbulence,Y3410)+(L3410-INDEX(ReferenceTurbulenceWindSpeed,Y3410))*(INDEX(ReferenceTurbulence,Y3410+1)-INDEX(ReferenceTurbulence,Y3410))/(INDEX(ReferenceTurbulenceWindSpeed,Y3410+1)-INDEX(ReferenceTurbulenceWindSpeed,Y3410))))</f>
        <v>0.11953044425454276</v>
      </c>
      <c r="AA3410" s="100">
        <f t="shared" si="1020"/>
        <v>0.89953882363906146</v>
      </c>
      <c r="AB3410" s="29">
        <f t="shared" si="1021"/>
        <v>0.958167123999772</v>
      </c>
      <c r="AG3410" s="40">
        <f t="array" ref="AG3410">SUM(_xlfn.NORM.DIST($AD$3:$AD$1003,$F3410,$AA3410,FALSE)*WindSpeedStep)</f>
        <v>1.0000000000000029</v>
      </c>
      <c r="AH3410" s="40">
        <f t="array" ref="AH3410">SUM(_xlfn.NORM.DIST($AD$3:$AD$1003,$F3410,$AB3410,FALSE)*WindSpeedStep)</f>
        <v>1.000000000000002</v>
      </c>
      <c r="AJ3410" s="47">
        <f t="shared" si="1015"/>
        <v>8</v>
      </c>
      <c r="AK3410" s="83" t="b">
        <f>COUNTIF('Power Curve'!$D$2:$D$31,AJ3410)&gt;0</f>
        <v>1</v>
      </c>
      <c r="AL3410" s="83" t="b">
        <f t="shared" si="1016"/>
        <v>0</v>
      </c>
      <c r="AM3410" s="83" t="b">
        <f t="shared" si="1022"/>
        <v>1</v>
      </c>
      <c r="AN3410" s="47" t="str">
        <f t="shared" si="1017"/>
        <v>Outer</v>
      </c>
      <c r="AO3410" s="48" t="str">
        <f t="shared" si="1018"/>
        <v>0.5-0.6</v>
      </c>
      <c r="AP3410" s="49" t="str">
        <f t="shared" si="1023"/>
        <v>2-3</v>
      </c>
      <c r="AQ3410" s="49" t="str">
        <f t="shared" si="1024"/>
        <v>Apr</v>
      </c>
      <c r="AR3410" s="48" t="str">
        <f t="shared" si="1025"/>
        <v>295-305</v>
      </c>
      <c r="AS3410" s="49" t="str">
        <f t="shared" si="1019"/>
        <v>Inner-TI</v>
      </c>
    </row>
    <row r="3411" spans="5:45" x14ac:dyDescent="0.3">
      <c r="E3411" s="15">
        <v>41005.104166666664</v>
      </c>
      <c r="F3411" s="21">
        <v>8.02</v>
      </c>
      <c r="G3411" s="21">
        <v>940.83000183105469</v>
      </c>
      <c r="H3411" s="42">
        <v>1.2176273156062087</v>
      </c>
      <c r="I3411" s="35">
        <v>299.10000000000002</v>
      </c>
      <c r="J3411" s="43">
        <v>0.10349127182044889</v>
      </c>
      <c r="K3411" s="44">
        <v>0.36459650451583847</v>
      </c>
      <c r="L3411" s="26">
        <f t="shared" si="1007"/>
        <v>8.0038781088694346</v>
      </c>
      <c r="M3411" s="26">
        <f t="shared" si="1008"/>
        <v>0.59507513897597475</v>
      </c>
      <c r="N3411" s="96">
        <f t="shared" si="1009"/>
        <v>8</v>
      </c>
      <c r="O3411" s="26">
        <f t="shared" si="1010"/>
        <v>0.99516125412567891</v>
      </c>
      <c r="P3411" s="3">
        <f>IF(L3411&gt;'Power Curve'!$C$37,0,INDEX(Ci,$N3411,1)*POWER(1-O3411,3)+INDEX(Ci,$N3411,2)*3*O3411*POWER(1-O3411,2)+INDEX(Ci,$N3411,3)*3*POWER(O3411,2)*(1-O3411)+INDEX(Ci,$N3411,4)*POWER(O3411,3))</f>
        <v>879.30722825220641</v>
      </c>
      <c r="Q3411" s="3">
        <f>MAX(0,MIN(P3411-V3411+W3411,'Power Curve'!$C$39))</f>
        <v>872.52416289196356</v>
      </c>
      <c r="R3411" s="3">
        <f t="shared" si="1011"/>
        <v>940.83000183105469</v>
      </c>
      <c r="S3411" s="3">
        <f t="shared" si="1012"/>
        <v>-68.305838939091132</v>
      </c>
      <c r="T3411" s="3">
        <f t="shared" si="1013"/>
        <v>68.305838939091132</v>
      </c>
      <c r="V3411" s="37">
        <f t="array" ref="V3411">SUM(_xlfn.NORM.DIST($AD$3:$AD$1003,$L3411,$AA3411,FALSE)*WindSpeedStep*$AE$3:$AE$1003)/AG3411</f>
        <v>874.95884261843605</v>
      </c>
      <c r="W3411" s="37">
        <f t="array" ref="W3411">SUM(_xlfn.NORM.DIST($AD$3:$AD$1003,$L3411,$AB3411,FALSE)*WindSpeedStep*$AE$3:$AE$1003)/AH3411</f>
        <v>868.17577725819319</v>
      </c>
      <c r="Y3411" s="1">
        <f t="shared" si="1014"/>
        <v>7</v>
      </c>
      <c r="Z3411" s="99">
        <f>IF(L3411&lt;'Power Curve'!$P$28,'Power Curve'!$Q$28,IF(L3411&gt;'Power Curve'!$P$29,'Power Curve'!$Q$29,INDEX(ReferenceTurbulence,Y3411)+(L3411-INDEX(ReferenceTurbulenceWindSpeed,Y3411))*(INDEX(ReferenceTurbulence,Y3411+1)-INDEX(ReferenceTurbulence,Y3411))/(INDEX(ReferenceTurbulenceWindSpeed,Y3411+1)-INDEX(ReferenceTurbulenceWindSpeed,Y3411))))</f>
        <v>0.11939760516434396</v>
      </c>
      <c r="AA3411" s="100">
        <f t="shared" si="1020"/>
        <v>0.95564387822632879</v>
      </c>
      <c r="AB3411" s="29">
        <f t="shared" si="1021"/>
        <v>0.82833152498274698</v>
      </c>
      <c r="AG3411" s="40">
        <f t="array" ref="AG3411">SUM(_xlfn.NORM.DIST($AD$3:$AD$1003,$F3411,$AA3411,FALSE)*WindSpeedStep)</f>
        <v>1.0000000000000036</v>
      </c>
      <c r="AH3411" s="40">
        <f t="array" ref="AH3411">SUM(_xlfn.NORM.DIST($AD$3:$AD$1003,$F3411,$AB3411,FALSE)*WindSpeedStep)</f>
        <v>1.0000000000000038</v>
      </c>
      <c r="AJ3411" s="47">
        <f t="shared" si="1015"/>
        <v>8</v>
      </c>
      <c r="AK3411" s="83" t="b">
        <f>COUNTIF('Power Curve'!$D$2:$D$31,AJ3411)&gt;0</f>
        <v>1</v>
      </c>
      <c r="AL3411" s="83" t="b">
        <f t="shared" si="1016"/>
        <v>0</v>
      </c>
      <c r="AM3411" s="83" t="b">
        <f t="shared" si="1022"/>
        <v>1</v>
      </c>
      <c r="AN3411" s="47" t="str">
        <f t="shared" si="1017"/>
        <v>Outer</v>
      </c>
      <c r="AO3411" s="48" t="str">
        <f t="shared" si="1018"/>
        <v>0.5-0.6</v>
      </c>
      <c r="AP3411" s="49" t="str">
        <f t="shared" si="1023"/>
        <v>2-3</v>
      </c>
      <c r="AQ3411" s="49" t="str">
        <f t="shared" si="1024"/>
        <v>Apr</v>
      </c>
      <c r="AR3411" s="48" t="str">
        <f t="shared" si="1025"/>
        <v>295-305</v>
      </c>
      <c r="AS3411" s="49" t="str">
        <f t="shared" si="1019"/>
        <v>Inner-TI</v>
      </c>
    </row>
    <row r="3412" spans="5:45" x14ac:dyDescent="0.3">
      <c r="E3412" s="15">
        <v>41005.111111111109</v>
      </c>
      <c r="F3412" s="21">
        <v>7.98</v>
      </c>
      <c r="G3412" s="21">
        <v>1002.3299942016599</v>
      </c>
      <c r="H3412" s="42">
        <v>1.2156913981015953</v>
      </c>
      <c r="I3412" s="35">
        <v>294.60000000000002</v>
      </c>
      <c r="J3412" s="43">
        <v>0.12030075187969924</v>
      </c>
      <c r="K3412" s="44">
        <v>0.40025745548695935</v>
      </c>
      <c r="L3412" s="26">
        <f t="shared" si="1007"/>
        <v>7.9597356201517089</v>
      </c>
      <c r="M3412" s="26">
        <f t="shared" si="1008"/>
        <v>0.58825277504781903</v>
      </c>
      <c r="N3412" s="96">
        <f t="shared" si="1009"/>
        <v>8</v>
      </c>
      <c r="O3412" s="26">
        <f t="shared" si="1010"/>
        <v>0.95073267072290524</v>
      </c>
      <c r="P3412" s="3">
        <f>IF(L3412&gt;'Power Curve'!$C$37,0,INDEX(Ci,$N3412,1)*POWER(1-O3412,3)+INDEX(Ci,$N3412,2)*3*O3412*POWER(1-O3412,2)+INDEX(Ci,$N3412,3)*3*POWER(O3412,2)*(1-O3412)+INDEX(Ci,$N3412,4)*POWER(O3412,3))</f>
        <v>866.13717241563575</v>
      </c>
      <c r="Q3412" s="3">
        <f>MAX(0,MIN(P3412-V3412+W3412,'Power Curve'!$C$39))</f>
        <v>866.53219829442651</v>
      </c>
      <c r="R3412" s="3">
        <f t="shared" si="1011"/>
        <v>1002.3299942016599</v>
      </c>
      <c r="S3412" s="3">
        <f t="shared" si="1012"/>
        <v>-135.79779590723342</v>
      </c>
      <c r="T3412" s="3">
        <f t="shared" si="1013"/>
        <v>135.79779590723342</v>
      </c>
      <c r="V3412" s="37">
        <f t="array" ref="V3412">SUM(_xlfn.NORM.DIST($AD$3:$AD$1003,$L3412,$AA3412,FALSE)*WindSpeedStep*$AE$3:$AE$1003)/AG3412</f>
        <v>861.35138997931961</v>
      </c>
      <c r="W3412" s="37">
        <f t="array" ref="W3412">SUM(_xlfn.NORM.DIST($AD$3:$AD$1003,$L3412,$AB3412,FALSE)*WindSpeedStep*$AE$3:$AE$1003)/AH3412</f>
        <v>861.74641585811037</v>
      </c>
      <c r="Y3412" s="1">
        <f t="shared" si="1014"/>
        <v>7</v>
      </c>
      <c r="Z3412" s="99">
        <f>IF(L3412&lt;'Power Curve'!$P$28,'Power Curve'!$Q$28,IF(L3412&gt;'Power Curve'!$P$29,'Power Curve'!$Q$29,INDEX(ReferenceTurbulence,Y3412)+(L3412-INDEX(ReferenceTurbulenceWindSpeed,Y3412))*(INDEX(ReferenceTurbulence,Y3412+1)-INDEX(ReferenceTurbulence,Y3412))/(INDEX(ReferenceTurbulenceWindSpeed,Y3412+1)-INDEX(ReferenceTurbulenceWindSpeed,Y3412))))</f>
        <v>0.1194098656054659</v>
      </c>
      <c r="AA3412" s="100">
        <f t="shared" si="1020"/>
        <v>0.95047096065735537</v>
      </c>
      <c r="AB3412" s="29">
        <f t="shared" si="1021"/>
        <v>0.95756217986787473</v>
      </c>
      <c r="AG3412" s="40">
        <f t="array" ref="AG3412">SUM(_xlfn.NORM.DIST($AD$3:$AD$1003,$F3412,$AA3412,FALSE)*WindSpeedStep)</f>
        <v>1.0000000000000038</v>
      </c>
      <c r="AH3412" s="40">
        <f t="array" ref="AH3412">SUM(_xlfn.NORM.DIST($AD$3:$AD$1003,$F3412,$AB3412,FALSE)*WindSpeedStep)</f>
        <v>1.0000000000000033</v>
      </c>
      <c r="AJ3412" s="47">
        <f t="shared" si="1015"/>
        <v>8</v>
      </c>
      <c r="AK3412" s="83" t="b">
        <f>COUNTIF('Power Curve'!$D$2:$D$31,AJ3412)&gt;0</f>
        <v>1</v>
      </c>
      <c r="AL3412" s="83" t="b">
        <f t="shared" si="1016"/>
        <v>0</v>
      </c>
      <c r="AM3412" s="83" t="b">
        <f t="shared" si="1022"/>
        <v>1</v>
      </c>
      <c r="AN3412" s="47" t="str">
        <f t="shared" si="1017"/>
        <v>Outer</v>
      </c>
      <c r="AO3412" s="48" t="str">
        <f t="shared" si="1018"/>
        <v>0.5-0.6</v>
      </c>
      <c r="AP3412" s="49" t="str">
        <f t="shared" si="1023"/>
        <v>2-3</v>
      </c>
      <c r="AQ3412" s="49" t="str">
        <f t="shared" si="1024"/>
        <v>Apr</v>
      </c>
      <c r="AR3412" s="48" t="str">
        <f t="shared" si="1025"/>
        <v>285-295</v>
      </c>
      <c r="AS3412" s="49" t="str">
        <f t="shared" si="1019"/>
        <v>Inner-TI</v>
      </c>
    </row>
    <row r="3413" spans="5:45" x14ac:dyDescent="0.3">
      <c r="E3413" s="15">
        <v>41005.118055555555</v>
      </c>
      <c r="F3413" s="21">
        <v>6.51</v>
      </c>
      <c r="G3413" s="21">
        <v>582.54999923706055</v>
      </c>
      <c r="H3413" s="42">
        <v>1.2179899601810074</v>
      </c>
      <c r="I3413" s="35">
        <v>298</v>
      </c>
      <c r="J3413" s="43">
        <v>0.12135176651305685</v>
      </c>
      <c r="K3413" s="44">
        <v>0.4064862734765457</v>
      </c>
      <c r="L3413" s="26">
        <f t="shared" si="1007"/>
        <v>6.4975584527371852</v>
      </c>
      <c r="M3413" s="26">
        <f t="shared" si="1008"/>
        <v>0.36226858037924548</v>
      </c>
      <c r="N3413" s="96">
        <f t="shared" si="1009"/>
        <v>7</v>
      </c>
      <c r="O3413" s="26">
        <f t="shared" si="1010"/>
        <v>0.47386954156674765</v>
      </c>
      <c r="P3413" s="3">
        <f>IF(L3413&gt;'Power Curve'!$C$37,0,INDEX(Ci,$N3413,1)*POWER(1-O3413,3)+INDEX(Ci,$N3413,2)*3*O3413*POWER(1-O3413,2)+INDEX(Ci,$N3413,3)*3*POWER(O3413,2)*(1-O3413)+INDEX(Ci,$N3413,4)*POWER(O3413,3))</f>
        <v>470.1303244566592</v>
      </c>
      <c r="Q3413" s="3">
        <f>MAX(0,MIN(P3413-V3413+W3413,'Power Curve'!$C$39))</f>
        <v>470.29999533977713</v>
      </c>
      <c r="R3413" s="3">
        <f t="shared" si="1011"/>
        <v>582.54999923706055</v>
      </c>
      <c r="S3413" s="3">
        <f t="shared" si="1012"/>
        <v>-112.25000389728342</v>
      </c>
      <c r="T3413" s="3">
        <f t="shared" si="1013"/>
        <v>112.25000389728342</v>
      </c>
      <c r="V3413" s="37">
        <f t="array" ref="V3413">SUM(_xlfn.NORM.DIST($AD$3:$AD$1003,$L3413,$AA3413,FALSE)*WindSpeedStep*$AE$3:$AE$1003)/AG3413</f>
        <v>475.02567133987043</v>
      </c>
      <c r="W3413" s="37">
        <f t="array" ref="W3413">SUM(_xlfn.NORM.DIST($AD$3:$AD$1003,$L3413,$AB3413,FALSE)*WindSpeedStep*$AE$3:$AE$1003)/AH3413</f>
        <v>475.19534222298836</v>
      </c>
      <c r="Y3413" s="1">
        <f t="shared" si="1014"/>
        <v>6</v>
      </c>
      <c r="Z3413" s="99">
        <f>IF(L3413&lt;'Power Curve'!$P$28,'Power Curve'!$Q$28,IF(L3413&gt;'Power Curve'!$P$29,'Power Curve'!$Q$29,INDEX(ReferenceTurbulence,Y3413)+(L3413-INDEX(ReferenceTurbulenceWindSpeed,Y3413))*(INDEX(ReferenceTurbulence,Y3413+1)-INDEX(ReferenceTurbulence,Y3413))/(INDEX(ReferenceTurbulenceWindSpeed,Y3413+1)-INDEX(ReferenceTurbulenceWindSpeed,Y3413))))</f>
        <v>0.12068961191425714</v>
      </c>
      <c r="AA3413" s="100">
        <f t="shared" si="1020"/>
        <v>0.78418780805105204</v>
      </c>
      <c r="AB3413" s="29">
        <f t="shared" si="1021"/>
        <v>0.78849019626150185</v>
      </c>
      <c r="AG3413" s="40">
        <f t="array" ref="AG3413">SUM(_xlfn.NORM.DIST($AD$3:$AD$1003,$F3413,$AA3413,FALSE)*WindSpeedStep)</f>
        <v>1.0000000000000031</v>
      </c>
      <c r="AH3413" s="40">
        <f t="array" ref="AH3413">SUM(_xlfn.NORM.DIST($AD$3:$AD$1003,$F3413,$AB3413,FALSE)*WindSpeedStep)</f>
        <v>1.0000000000000029</v>
      </c>
      <c r="AJ3413" s="47">
        <f t="shared" si="1015"/>
        <v>6</v>
      </c>
      <c r="AK3413" s="83" t="b">
        <f>COUNTIF('Power Curve'!$D$2:$D$31,AJ3413)&gt;0</f>
        <v>1</v>
      </c>
      <c r="AL3413" s="83" t="b">
        <f t="shared" si="1016"/>
        <v>0</v>
      </c>
      <c r="AM3413" s="83" t="b">
        <f t="shared" si="1022"/>
        <v>1</v>
      </c>
      <c r="AN3413" s="47" t="str">
        <f t="shared" si="1017"/>
        <v>Outer</v>
      </c>
      <c r="AO3413" s="48" t="str">
        <f t="shared" si="1018"/>
        <v>0.3-0.4</v>
      </c>
      <c r="AP3413" s="49" t="str">
        <f t="shared" si="1023"/>
        <v>2-3</v>
      </c>
      <c r="AQ3413" s="49" t="str">
        <f t="shared" si="1024"/>
        <v>Apr</v>
      </c>
      <c r="AR3413" s="48" t="str">
        <f t="shared" si="1025"/>
        <v>295-305</v>
      </c>
      <c r="AS3413" s="49" t="str">
        <f t="shared" si="1019"/>
        <v>Inner-TI</v>
      </c>
    </row>
    <row r="3414" spans="5:45" x14ac:dyDescent="0.3">
      <c r="E3414" s="15">
        <v>41005.125</v>
      </c>
      <c r="F3414" s="21">
        <v>6.37</v>
      </c>
      <c r="G3414" s="21">
        <v>507.53000068664551</v>
      </c>
      <c r="H3414" s="42">
        <v>1.2181748892070439</v>
      </c>
      <c r="I3414" s="35">
        <v>294.89999999999998</v>
      </c>
      <c r="J3414" s="43">
        <v>7.2213500784929358E-2</v>
      </c>
      <c r="K3414" s="44">
        <v>0.45530312663456202</v>
      </c>
      <c r="L3414" s="26">
        <f t="shared" si="1007"/>
        <v>6.3581477689862487</v>
      </c>
      <c r="M3414" s="26">
        <f t="shared" si="1008"/>
        <v>0.3407222098040858</v>
      </c>
      <c r="N3414" s="96">
        <f t="shared" si="1009"/>
        <v>7</v>
      </c>
      <c r="O3414" s="26">
        <f t="shared" si="1010"/>
        <v>0.33215213401387794</v>
      </c>
      <c r="P3414" s="3">
        <f>IF(L3414&gt;'Power Curve'!$C$37,0,INDEX(Ci,$N3414,1)*POWER(1-O3414,3)+INDEX(Ci,$N3414,2)*3*O3414*POWER(1-O3414,2)+INDEX(Ci,$N3414,3)*3*POWER(O3414,2)*(1-O3414)+INDEX(Ci,$N3414,4)*POWER(O3414,3))</f>
        <v>437.5091143184369</v>
      </c>
      <c r="Q3414" s="3">
        <f>MAX(0,MIN(P3414-V3414+W3414,'Power Curve'!$C$39))</f>
        <v>426.99817345414942</v>
      </c>
      <c r="R3414" s="3">
        <f t="shared" si="1011"/>
        <v>507.53000068664551</v>
      </c>
      <c r="S3414" s="3">
        <f t="shared" si="1012"/>
        <v>-80.531827232496084</v>
      </c>
      <c r="T3414" s="3">
        <f t="shared" si="1013"/>
        <v>80.531827232496084</v>
      </c>
      <c r="V3414" s="37">
        <f t="array" ref="V3414">SUM(_xlfn.NORM.DIST($AD$3:$AD$1003,$L3414,$AA3414,FALSE)*WindSpeedStep*$AE$3:$AE$1003)/AG3414</f>
        <v>444.43190948497988</v>
      </c>
      <c r="W3414" s="37">
        <f t="array" ref="W3414">SUM(_xlfn.NORM.DIST($AD$3:$AD$1003,$L3414,$AB3414,FALSE)*WindSpeedStep*$AE$3:$AE$1003)/AH3414</f>
        <v>433.92096862069241</v>
      </c>
      <c r="Y3414" s="1">
        <f t="shared" si="1014"/>
        <v>6</v>
      </c>
      <c r="Z3414" s="99">
        <f>IF(L3414&lt;'Power Curve'!$P$28,'Power Curve'!$Q$28,IF(L3414&gt;'Power Curve'!$P$29,'Power Curve'!$Q$29,INDEX(ReferenceTurbulence,Y3414)+(L3414-INDEX(ReferenceTurbulenceWindSpeed,Y3414))*(INDEX(ReferenceTurbulence,Y3414+1)-INDEX(ReferenceTurbulence,Y3414))/(INDEX(ReferenceTurbulenceWindSpeed,Y3414+1)-INDEX(ReferenceTurbulenceWindSpeed,Y3414))))</f>
        <v>0.12096365225716996</v>
      </c>
      <c r="AA3414" s="100">
        <f t="shared" si="1020"/>
        <v>0.76910477572735358</v>
      </c>
      <c r="AB3414" s="29">
        <f t="shared" si="1021"/>
        <v>0.4591441089063853</v>
      </c>
      <c r="AG3414" s="40">
        <f t="array" ref="AG3414">SUM(_xlfn.NORM.DIST($AD$3:$AD$1003,$F3414,$AA3414,FALSE)*WindSpeedStep)</f>
        <v>1.0000000000000036</v>
      </c>
      <c r="AH3414" s="40">
        <f t="array" ref="AH3414">SUM(_xlfn.NORM.DIST($AD$3:$AD$1003,$F3414,$AB3414,FALSE)*WindSpeedStep)</f>
        <v>1.0000000000000036</v>
      </c>
      <c r="AJ3414" s="47">
        <f t="shared" si="1015"/>
        <v>6</v>
      </c>
      <c r="AK3414" s="83" t="b">
        <f>COUNTIF('Power Curve'!$D$2:$D$31,AJ3414)&gt;0</f>
        <v>1</v>
      </c>
      <c r="AL3414" s="83" t="b">
        <f t="shared" si="1016"/>
        <v>0</v>
      </c>
      <c r="AM3414" s="83" t="b">
        <f t="shared" si="1022"/>
        <v>1</v>
      </c>
      <c r="AN3414" s="47" t="str">
        <f t="shared" si="1017"/>
        <v>Outer</v>
      </c>
      <c r="AO3414" s="48" t="str">
        <f t="shared" si="1018"/>
        <v>0.3-0.4</v>
      </c>
      <c r="AP3414" s="49" t="str">
        <f t="shared" si="1023"/>
        <v>3-4</v>
      </c>
      <c r="AQ3414" s="49" t="str">
        <f t="shared" si="1024"/>
        <v>Apr</v>
      </c>
      <c r="AR3414" s="48" t="str">
        <f t="shared" si="1025"/>
        <v>285-295</v>
      </c>
      <c r="AS3414" s="49" t="str">
        <f t="shared" si="1019"/>
        <v>LWS-LTI</v>
      </c>
    </row>
    <row r="3415" spans="5:45" x14ac:dyDescent="0.3">
      <c r="E3415" s="15">
        <v>41005.131944444445</v>
      </c>
      <c r="F3415" s="21">
        <v>6.07</v>
      </c>
      <c r="G3415" s="21">
        <v>384.78998947143549</v>
      </c>
      <c r="H3415" s="42">
        <v>1.2178050872939605</v>
      </c>
      <c r="I3415" s="35">
        <v>296.60000000000002</v>
      </c>
      <c r="J3415" s="43">
        <v>4.7775947281713339E-2</v>
      </c>
      <c r="K3415" s="44">
        <v>0.42601797705890776</v>
      </c>
      <c r="L3415" s="26">
        <f t="shared" si="1007"/>
        <v>6.0580928153940077</v>
      </c>
      <c r="M3415" s="26">
        <f t="shared" si="1008"/>
        <v>0.2943477494753427</v>
      </c>
      <c r="N3415" s="96">
        <f t="shared" si="1009"/>
        <v>7</v>
      </c>
      <c r="O3415" s="26">
        <f t="shared" si="1010"/>
        <v>2.7132396628052564E-2</v>
      </c>
      <c r="P3415" s="3">
        <f>IF(L3415&gt;'Power Curve'!$C$37,0,INDEX(Ci,$N3415,1)*POWER(1-O3415,3)+INDEX(Ci,$N3415,2)*3*O3415*POWER(1-O3415,2)+INDEX(Ci,$N3415,3)*3*POWER(O3415,2)*(1-O3415)+INDEX(Ci,$N3415,4)*POWER(O3415,3))</f>
        <v>374.11916973042383</v>
      </c>
      <c r="Q3415" s="3">
        <f>MAX(0,MIN(P3415-V3415+W3415,'Power Curve'!$C$39))</f>
        <v>361.58731036434028</v>
      </c>
      <c r="R3415" s="3">
        <f t="shared" si="1011"/>
        <v>384.78998947143549</v>
      </c>
      <c r="S3415" s="3">
        <f t="shared" si="1012"/>
        <v>-23.202679107095207</v>
      </c>
      <c r="T3415" s="3">
        <f t="shared" si="1013"/>
        <v>23.202679107095207</v>
      </c>
      <c r="V3415" s="37">
        <f t="array" ref="V3415">SUM(_xlfn.NORM.DIST($AD$3:$AD$1003,$L3415,$AA3415,FALSE)*WindSpeedStep*$AE$3:$AE$1003)/AG3415</f>
        <v>381.9511852046856</v>
      </c>
      <c r="W3415" s="37">
        <f t="array" ref="W3415">SUM(_xlfn.NORM.DIST($AD$3:$AD$1003,$L3415,$AB3415,FALSE)*WindSpeedStep*$AE$3:$AE$1003)/AH3415</f>
        <v>369.41932583860205</v>
      </c>
      <c r="Y3415" s="1">
        <f t="shared" si="1014"/>
        <v>6</v>
      </c>
      <c r="Z3415" s="99">
        <f>IF(L3415&lt;'Power Curve'!$P$28,'Power Curve'!$Q$28,IF(L3415&gt;'Power Curve'!$P$29,'Power Curve'!$Q$29,INDEX(ReferenceTurbulence,Y3415)+(L3415-INDEX(ReferenceTurbulenceWindSpeed,Y3415))*(INDEX(ReferenceTurbulence,Y3415+1)-INDEX(ReferenceTurbulence,Y3415))/(INDEX(ReferenceTurbulenceWindSpeed,Y3415+1)-INDEX(ReferenceTurbulenceWindSpeed,Y3415))))</f>
        <v>0.12155347191921256</v>
      </c>
      <c r="AA3415" s="100">
        <f t="shared" si="1020"/>
        <v>0.73638221491997891</v>
      </c>
      <c r="AB3415" s="29">
        <f t="shared" si="1021"/>
        <v>0.28943112297599044</v>
      </c>
      <c r="AG3415" s="40">
        <f t="array" ref="AG3415">SUM(_xlfn.NORM.DIST($AD$3:$AD$1003,$F3415,$AA3415,FALSE)*WindSpeedStep)</f>
        <v>1.0000000000000036</v>
      </c>
      <c r="AH3415" s="40">
        <f t="array" ref="AH3415">SUM(_xlfn.NORM.DIST($AD$3:$AD$1003,$F3415,$AB3415,FALSE)*WindSpeedStep)</f>
        <v>1.0000000000000036</v>
      </c>
      <c r="AJ3415" s="47">
        <f t="shared" si="1015"/>
        <v>6</v>
      </c>
      <c r="AK3415" s="83" t="b">
        <f>COUNTIF('Power Curve'!$D$2:$D$31,AJ3415)&gt;0</f>
        <v>1</v>
      </c>
      <c r="AL3415" s="83" t="b">
        <f t="shared" si="1016"/>
        <v>0</v>
      </c>
      <c r="AM3415" s="83" t="b">
        <f t="shared" si="1022"/>
        <v>1</v>
      </c>
      <c r="AN3415" s="47" t="str">
        <f t="shared" si="1017"/>
        <v>Outer</v>
      </c>
      <c r="AO3415" s="48" t="str">
        <f t="shared" si="1018"/>
        <v>0.2-0.3</v>
      </c>
      <c r="AP3415" s="49" t="str">
        <f t="shared" si="1023"/>
        <v>3-4</v>
      </c>
      <c r="AQ3415" s="49" t="str">
        <f t="shared" si="1024"/>
        <v>Apr</v>
      </c>
      <c r="AR3415" s="48" t="str">
        <f t="shared" si="1025"/>
        <v>295-305</v>
      </c>
      <c r="AS3415" s="49" t="str">
        <f t="shared" si="1019"/>
        <v>LWS-LTI</v>
      </c>
    </row>
    <row r="3416" spans="5:45" x14ac:dyDescent="0.3">
      <c r="E3416" s="15">
        <v>41005.138888888891</v>
      </c>
      <c r="F3416" s="21">
        <v>6.04</v>
      </c>
      <c r="G3416" s="21">
        <v>357.00000381469783</v>
      </c>
      <c r="H3416" s="42">
        <v>1.2178050872939605</v>
      </c>
      <c r="I3416" s="35">
        <v>297.89999999999998</v>
      </c>
      <c r="J3416" s="43">
        <v>4.4701986754966887E-2</v>
      </c>
      <c r="K3416" s="44">
        <v>0.33901740550966214</v>
      </c>
      <c r="L3416" s="26">
        <f t="shared" si="1007"/>
        <v>6.0281516647413182</v>
      </c>
      <c r="M3416" s="26">
        <f t="shared" si="1008"/>
        <v>0.2897202481242836</v>
      </c>
      <c r="N3416" s="96">
        <f t="shared" si="1009"/>
        <v>6</v>
      </c>
      <c r="O3416" s="26">
        <f t="shared" si="1010"/>
        <v>0.99676028252481463</v>
      </c>
      <c r="P3416" s="3">
        <f>IF(L3416&gt;'Power Curve'!$C$37,0,INDEX(Ci,$N3416,1)*POWER(1-O3416,3)+INDEX(Ci,$N3416,2)*3*O3416*POWER(1-O3416,2)+INDEX(Ci,$N3416,3)*3*POWER(O3416,2)*(1-O3416)+INDEX(Ci,$N3416,4)*POWER(O3416,3))</f>
        <v>368.4259263632681</v>
      </c>
      <c r="Q3416" s="3">
        <f>MAX(0,MIN(P3416-V3416+W3416,'Power Curve'!$C$39))</f>
        <v>355.73362513512495</v>
      </c>
      <c r="R3416" s="3">
        <f t="shared" si="1011"/>
        <v>357.00000381469783</v>
      </c>
      <c r="S3416" s="3">
        <f t="shared" si="1012"/>
        <v>-1.2663786795728811</v>
      </c>
      <c r="T3416" s="3">
        <f t="shared" si="1013"/>
        <v>1.2663786795728811</v>
      </c>
      <c r="V3416" s="37">
        <f t="array" ref="V3416">SUM(_xlfn.NORM.DIST($AD$3:$AD$1003,$L3416,$AA3416,FALSE)*WindSpeedStep*$AE$3:$AE$1003)/AG3416</f>
        <v>375.950778603912</v>
      </c>
      <c r="W3416" s="37">
        <f t="array" ref="W3416">SUM(_xlfn.NORM.DIST($AD$3:$AD$1003,$L3416,$AB3416,FALSE)*WindSpeedStep*$AE$3:$AE$1003)/AH3416</f>
        <v>363.25847737576885</v>
      </c>
      <c r="Y3416" s="1">
        <f t="shared" si="1014"/>
        <v>5</v>
      </c>
      <c r="Z3416" s="99">
        <f>IF(L3416&lt;'Power Curve'!$P$28,'Power Curve'!$Q$28,IF(L3416&gt;'Power Curve'!$P$29,'Power Curve'!$Q$29,INDEX(ReferenceTurbulence,Y3416)+(L3416-INDEX(ReferenceTurbulenceWindSpeed,Y3416))*(INDEX(ReferenceTurbulence,Y3416+1)-INDEX(ReferenceTurbulence,Y3416))/(INDEX(ReferenceTurbulenceWindSpeed,Y3416+1)-INDEX(ReferenceTurbulenceWindSpeed,Y3416))))</f>
        <v>0.1215935128483164</v>
      </c>
      <c r="AA3416" s="100">
        <f t="shared" si="1020"/>
        <v>0.73298413689832342</v>
      </c>
      <c r="AB3416" s="29">
        <f t="shared" si="1021"/>
        <v>0.26947035587419799</v>
      </c>
      <c r="AG3416" s="40">
        <f t="array" ref="AG3416">SUM(_xlfn.NORM.DIST($AD$3:$AD$1003,$F3416,$AA3416,FALSE)*WindSpeedStep)</f>
        <v>1.0000000000000036</v>
      </c>
      <c r="AH3416" s="40">
        <f t="array" ref="AH3416">SUM(_xlfn.NORM.DIST($AD$3:$AD$1003,$F3416,$AB3416,FALSE)*WindSpeedStep)</f>
        <v>1.0000000000000036</v>
      </c>
      <c r="AJ3416" s="47">
        <f t="shared" si="1015"/>
        <v>6</v>
      </c>
      <c r="AK3416" s="83" t="b">
        <f>COUNTIF('Power Curve'!$D$2:$D$31,AJ3416)&gt;0</f>
        <v>1</v>
      </c>
      <c r="AL3416" s="83" t="b">
        <f t="shared" si="1016"/>
        <v>0</v>
      </c>
      <c r="AM3416" s="83" t="b">
        <f t="shared" si="1022"/>
        <v>1</v>
      </c>
      <c r="AN3416" s="47" t="str">
        <f t="shared" si="1017"/>
        <v>Outer</v>
      </c>
      <c r="AO3416" s="48" t="str">
        <f t="shared" si="1018"/>
        <v>0.2-0.3</v>
      </c>
      <c r="AP3416" s="49" t="str">
        <f t="shared" si="1023"/>
        <v>3-4</v>
      </c>
      <c r="AQ3416" s="49" t="str">
        <f t="shared" si="1024"/>
        <v>Apr</v>
      </c>
      <c r="AR3416" s="48" t="str">
        <f t="shared" si="1025"/>
        <v>295-305</v>
      </c>
      <c r="AS3416" s="49" t="str">
        <f t="shared" si="1019"/>
        <v>LWS-LTI</v>
      </c>
    </row>
    <row r="3417" spans="5:45" x14ac:dyDescent="0.3">
      <c r="E3417" s="15">
        <v>41005.145833333336</v>
      </c>
      <c r="F3417" s="21">
        <v>6.1</v>
      </c>
      <c r="G3417" s="21">
        <v>343.11999511718722</v>
      </c>
      <c r="H3417" s="42">
        <v>1.2175278853706102</v>
      </c>
      <c r="I3417" s="35">
        <v>302.60000000000002</v>
      </c>
      <c r="J3417" s="43">
        <v>7.5409836065573776E-2</v>
      </c>
      <c r="K3417" s="44">
        <v>0.36060967977565589</v>
      </c>
      <c r="L3417" s="26">
        <f t="shared" si="1007"/>
        <v>6.0875720030155724</v>
      </c>
      <c r="M3417" s="26">
        <f t="shared" si="1008"/>
        <v>0.29890385295076682</v>
      </c>
      <c r="N3417" s="96">
        <f t="shared" si="1009"/>
        <v>7</v>
      </c>
      <c r="O3417" s="26">
        <f t="shared" si="1010"/>
        <v>5.7099354210417473E-2</v>
      </c>
      <c r="P3417" s="3">
        <f>IF(L3417&gt;'Power Curve'!$C$37,0,INDEX(Ci,$N3417,1)*POWER(1-O3417,3)+INDEX(Ci,$N3417,2)*3*O3417*POWER(1-O3417,2)+INDEX(Ci,$N3417,3)*3*POWER(O3417,2)*(1-O3417)+INDEX(Ci,$N3417,4)*POWER(O3417,3))</f>
        <v>379.84892119431322</v>
      </c>
      <c r="Q3417" s="3">
        <f>MAX(0,MIN(P3417-V3417+W3417,'Power Curve'!$C$39))</f>
        <v>371.79885187534433</v>
      </c>
      <c r="R3417" s="3">
        <f t="shared" si="1011"/>
        <v>343.11999511718722</v>
      </c>
      <c r="S3417" s="3">
        <f t="shared" si="1012"/>
        <v>28.67885675815711</v>
      </c>
      <c r="T3417" s="3">
        <f t="shared" si="1013"/>
        <v>28.67885675815711</v>
      </c>
      <c r="V3417" s="37">
        <f t="array" ref="V3417">SUM(_xlfn.NORM.DIST($AD$3:$AD$1003,$L3417,$AA3417,FALSE)*WindSpeedStep*$AE$3:$AE$1003)/AG3417</f>
        <v>387.89599590032651</v>
      </c>
      <c r="W3417" s="37">
        <f t="array" ref="W3417">SUM(_xlfn.NORM.DIST($AD$3:$AD$1003,$L3417,$AB3417,FALSE)*WindSpeedStep*$AE$3:$AE$1003)/AH3417</f>
        <v>379.84592658135762</v>
      </c>
      <c r="Y3417" s="1">
        <f t="shared" si="1014"/>
        <v>6</v>
      </c>
      <c r="Z3417" s="99">
        <f>IF(L3417&lt;'Power Curve'!$P$28,'Power Curve'!$Q$28,IF(L3417&gt;'Power Curve'!$P$29,'Power Curve'!$Q$29,INDEX(ReferenceTurbulence,Y3417)+(L3417-INDEX(ReferenceTurbulenceWindSpeed,Y3417))*(INDEX(ReferenceTurbulence,Y3417+1)-INDEX(ReferenceTurbulence,Y3417))/(INDEX(ReferenceTurbulenceWindSpeed,Y3417+1)-INDEX(ReferenceTurbulenceWindSpeed,Y3417))))</f>
        <v>0.12149552451900443</v>
      </c>
      <c r="AA3417" s="100">
        <f t="shared" si="1020"/>
        <v>0.73961275355358336</v>
      </c>
      <c r="AB3417" s="29">
        <f t="shared" si="1021"/>
        <v>0.4590628067847809</v>
      </c>
      <c r="AG3417" s="40">
        <f t="array" ref="AG3417">SUM(_xlfn.NORM.DIST($AD$3:$AD$1003,$F3417,$AA3417,FALSE)*WindSpeedStep)</f>
        <v>1.0000000000000033</v>
      </c>
      <c r="AH3417" s="40">
        <f t="array" ref="AH3417">SUM(_xlfn.NORM.DIST($AD$3:$AD$1003,$F3417,$AB3417,FALSE)*WindSpeedStep)</f>
        <v>1.000000000000004</v>
      </c>
      <c r="AJ3417" s="47">
        <f t="shared" si="1015"/>
        <v>6</v>
      </c>
      <c r="AK3417" s="83" t="b">
        <f>COUNTIF('Power Curve'!$D$2:$D$31,AJ3417)&gt;0</f>
        <v>1</v>
      </c>
      <c r="AL3417" s="83" t="b">
        <f t="shared" si="1016"/>
        <v>0</v>
      </c>
      <c r="AM3417" s="83" t="b">
        <f t="shared" si="1022"/>
        <v>1</v>
      </c>
      <c r="AN3417" s="47" t="str">
        <f t="shared" si="1017"/>
        <v>Outer</v>
      </c>
      <c r="AO3417" s="48" t="str">
        <f t="shared" si="1018"/>
        <v>0.2-0.3</v>
      </c>
      <c r="AP3417" s="49" t="str">
        <f t="shared" si="1023"/>
        <v>3-4</v>
      </c>
      <c r="AQ3417" s="49" t="str">
        <f t="shared" si="1024"/>
        <v>Apr</v>
      </c>
      <c r="AR3417" s="48" t="str">
        <f t="shared" si="1025"/>
        <v>295-305</v>
      </c>
      <c r="AS3417" s="49" t="str">
        <f t="shared" si="1019"/>
        <v>LWS-LTI</v>
      </c>
    </row>
    <row r="3418" spans="5:45" x14ac:dyDescent="0.3">
      <c r="E3418" s="15">
        <v>41005.152777777781</v>
      </c>
      <c r="F3418" s="21">
        <v>6.75</v>
      </c>
      <c r="G3418" s="21">
        <v>511.4400177001956</v>
      </c>
      <c r="H3418" s="42">
        <v>1.2174284130006423</v>
      </c>
      <c r="I3418" s="35">
        <v>303.89999999999998</v>
      </c>
      <c r="J3418" s="43">
        <v>7.5555555555555556E-2</v>
      </c>
      <c r="K3418" s="44">
        <v>0.39859963774103579</v>
      </c>
      <c r="L3418" s="26">
        <f t="shared" si="1007"/>
        <v>6.7360642521492142</v>
      </c>
      <c r="M3418" s="26">
        <f t="shared" si="1008"/>
        <v>0.39913042052083181</v>
      </c>
      <c r="N3418" s="96">
        <f t="shared" si="1009"/>
        <v>7</v>
      </c>
      <c r="O3418" s="26">
        <f t="shared" si="1010"/>
        <v>0.71632171717893733</v>
      </c>
      <c r="P3418" s="3">
        <f>IF(L3418&gt;'Power Curve'!$C$37,0,INDEX(Ci,$N3418,1)*POWER(1-O3418,3)+INDEX(Ci,$N3418,2)*3*O3418*POWER(1-O3418,2)+INDEX(Ci,$N3418,3)*3*POWER(O3418,2)*(1-O3418)+INDEX(Ci,$N3418,4)*POWER(O3418,3))</f>
        <v>529.00473114382487</v>
      </c>
      <c r="Q3418" s="3">
        <f>MAX(0,MIN(P3418-V3418+W3418,'Power Curve'!$C$39))</f>
        <v>517.84359866037471</v>
      </c>
      <c r="R3418" s="3">
        <f t="shared" si="1011"/>
        <v>511.4400177001956</v>
      </c>
      <c r="S3418" s="3">
        <f t="shared" si="1012"/>
        <v>6.4035809601791129</v>
      </c>
      <c r="T3418" s="3">
        <f t="shared" si="1013"/>
        <v>6.4035809601791129</v>
      </c>
      <c r="V3418" s="37">
        <f t="array" ref="V3418">SUM(_xlfn.NORM.DIST($AD$3:$AD$1003,$L3418,$AA3418,FALSE)*WindSpeedStep*$AE$3:$AE$1003)/AG3418</f>
        <v>529.77739980579759</v>
      </c>
      <c r="W3418" s="37">
        <f t="array" ref="W3418">SUM(_xlfn.NORM.DIST($AD$3:$AD$1003,$L3418,$AB3418,FALSE)*WindSpeedStep*$AE$3:$AE$1003)/AH3418</f>
        <v>518.61626732234743</v>
      </c>
      <c r="Y3418" s="1">
        <f t="shared" si="1014"/>
        <v>6</v>
      </c>
      <c r="Z3418" s="99">
        <f>IF(L3418&lt;'Power Curve'!$P$28,'Power Curve'!$Q$28,IF(L3418&gt;'Power Curve'!$P$29,'Power Curve'!$Q$29,INDEX(ReferenceTurbulence,Y3418)+(L3418-INDEX(ReferenceTurbulenceWindSpeed,Y3418))*(INDEX(ReferenceTurbulence,Y3418+1)-INDEX(ReferenceTurbulence,Y3418))/(INDEX(ReferenceTurbulenceWindSpeed,Y3418+1)-INDEX(ReferenceTurbulenceWindSpeed,Y3418))))</f>
        <v>0.12022077976094574</v>
      </c>
      <c r="AA3418" s="100">
        <f t="shared" si="1020"/>
        <v>0.80981489691321029</v>
      </c>
      <c r="AB3418" s="29">
        <f t="shared" si="1021"/>
        <v>0.50894707682905171</v>
      </c>
      <c r="AG3418" s="40">
        <f t="array" ref="AG3418">SUM(_xlfn.NORM.DIST($AD$3:$AD$1003,$F3418,$AA3418,FALSE)*WindSpeedStep)</f>
        <v>1.0000000000000038</v>
      </c>
      <c r="AH3418" s="40">
        <f t="array" ref="AH3418">SUM(_xlfn.NORM.DIST($AD$3:$AD$1003,$F3418,$AB3418,FALSE)*WindSpeedStep)</f>
        <v>1.0000000000000038</v>
      </c>
      <c r="AJ3418" s="47">
        <f t="shared" si="1015"/>
        <v>7</v>
      </c>
      <c r="AK3418" s="83" t="b">
        <f>COUNTIF('Power Curve'!$D$2:$D$31,AJ3418)&gt;0</f>
        <v>1</v>
      </c>
      <c r="AL3418" s="83" t="b">
        <f t="shared" si="1016"/>
        <v>0</v>
      </c>
      <c r="AM3418" s="83" t="b">
        <f t="shared" si="1022"/>
        <v>1</v>
      </c>
      <c r="AN3418" s="47" t="str">
        <f t="shared" si="1017"/>
        <v>Outer</v>
      </c>
      <c r="AO3418" s="48" t="str">
        <f t="shared" si="1018"/>
        <v>0.3-0.4</v>
      </c>
      <c r="AP3418" s="49" t="str">
        <f t="shared" si="1023"/>
        <v>3-4</v>
      </c>
      <c r="AQ3418" s="49" t="str">
        <f t="shared" si="1024"/>
        <v>Apr</v>
      </c>
      <c r="AR3418" s="48" t="str">
        <f t="shared" si="1025"/>
        <v>295-305</v>
      </c>
      <c r="AS3418" s="49" t="str">
        <f t="shared" si="1019"/>
        <v>LWS-LTI</v>
      </c>
    </row>
    <row r="3419" spans="5:45" x14ac:dyDescent="0.3">
      <c r="E3419" s="15">
        <v>41005.159722222219</v>
      </c>
      <c r="F3419" s="21">
        <v>7.06</v>
      </c>
      <c r="G3419" s="21">
        <v>574.80999374389626</v>
      </c>
      <c r="H3419" s="42">
        <v>1.217613221691376</v>
      </c>
      <c r="I3419" s="35">
        <v>301.60000000000002</v>
      </c>
      <c r="J3419" s="43">
        <v>7.5070821529745049E-2</v>
      </c>
      <c r="K3419" s="44">
        <v>0.42049823585199969</v>
      </c>
      <c r="L3419" s="26">
        <f t="shared" si="1007"/>
        <v>7.0457807263526702</v>
      </c>
      <c r="M3419" s="26">
        <f t="shared" si="1008"/>
        <v>0.44699810000472007</v>
      </c>
      <c r="N3419" s="96">
        <f t="shared" si="1009"/>
        <v>8</v>
      </c>
      <c r="O3419" s="26">
        <f t="shared" si="1010"/>
        <v>3.085428585924882E-2</v>
      </c>
      <c r="P3419" s="3">
        <f>IF(L3419&gt;'Power Curve'!$C$37,0,INDEX(Ci,$N3419,1)*POWER(1-O3419,3)+INDEX(Ci,$N3419,2)*3*O3419*POWER(1-O3419,2)+INDEX(Ci,$N3419,3)*3*POWER(O3419,2)*(1-O3419)+INDEX(Ci,$N3419,4)*POWER(O3419,3))</f>
        <v>608.21830068101076</v>
      </c>
      <c r="Q3419" s="3">
        <f>MAX(0,MIN(P3419-V3419+W3419,'Power Curve'!$C$39))</f>
        <v>596.38639535895004</v>
      </c>
      <c r="R3419" s="3">
        <f t="shared" si="1011"/>
        <v>574.80999374389626</v>
      </c>
      <c r="S3419" s="3">
        <f t="shared" si="1012"/>
        <v>21.576401615053783</v>
      </c>
      <c r="T3419" s="3">
        <f t="shared" si="1013"/>
        <v>21.576401615053783</v>
      </c>
      <c r="V3419" s="37">
        <f t="array" ref="V3419">SUM(_xlfn.NORM.DIST($AD$3:$AD$1003,$L3419,$AA3419,FALSE)*WindSpeedStep*$AE$3:$AE$1003)/AG3419</f>
        <v>605.5191908594054</v>
      </c>
      <c r="W3419" s="37">
        <f t="array" ref="W3419">SUM(_xlfn.NORM.DIST($AD$3:$AD$1003,$L3419,$AB3419,FALSE)*WindSpeedStep*$AE$3:$AE$1003)/AH3419</f>
        <v>593.68728553734468</v>
      </c>
      <c r="Y3419" s="1">
        <f t="shared" si="1014"/>
        <v>7</v>
      </c>
      <c r="Z3419" s="99">
        <f>IF(L3419&lt;'Power Curve'!$P$28,'Power Curve'!$Q$28,IF(L3419&gt;'Power Curve'!$P$29,'Power Curve'!$Q$29,INDEX(ReferenceTurbulence,Y3419)+(L3419-INDEX(ReferenceTurbulenceWindSpeed,Y3419))*(INDEX(ReferenceTurbulence,Y3419+1)-INDEX(ReferenceTurbulence,Y3419))/(INDEX(ReferenceTurbulenceWindSpeed,Y3419+1)-INDEX(ReferenceTurbulenceWindSpeed,Y3419))))</f>
        <v>0.11966371377961836</v>
      </c>
      <c r="AA3419" s="100">
        <f t="shared" si="1020"/>
        <v>0.84312428819221752</v>
      </c>
      <c r="AB3419" s="29">
        <f t="shared" si="1021"/>
        <v>0.5289325474457387</v>
      </c>
      <c r="AG3419" s="40">
        <f t="array" ref="AG3419">SUM(_xlfn.NORM.DIST($AD$3:$AD$1003,$F3419,$AA3419,FALSE)*WindSpeedStep)</f>
        <v>1.0000000000000036</v>
      </c>
      <c r="AH3419" s="40">
        <f t="array" ref="AH3419">SUM(_xlfn.NORM.DIST($AD$3:$AD$1003,$F3419,$AB3419,FALSE)*WindSpeedStep)</f>
        <v>1.0000000000000033</v>
      </c>
      <c r="AJ3419" s="47">
        <f t="shared" si="1015"/>
        <v>7</v>
      </c>
      <c r="AK3419" s="83" t="b">
        <f>COUNTIF('Power Curve'!$D$2:$D$31,AJ3419)&gt;0</f>
        <v>1</v>
      </c>
      <c r="AL3419" s="83" t="b">
        <f t="shared" si="1016"/>
        <v>0</v>
      </c>
      <c r="AM3419" s="83" t="b">
        <f t="shared" si="1022"/>
        <v>1</v>
      </c>
      <c r="AN3419" s="47" t="str">
        <f t="shared" si="1017"/>
        <v>Outer</v>
      </c>
      <c r="AO3419" s="48" t="str">
        <f t="shared" si="1018"/>
        <v>0.4-0.5</v>
      </c>
      <c r="AP3419" s="49" t="str">
        <f t="shared" si="1023"/>
        <v>3-4</v>
      </c>
      <c r="AQ3419" s="49" t="str">
        <f t="shared" si="1024"/>
        <v>Apr</v>
      </c>
      <c r="AR3419" s="48" t="str">
        <f t="shared" si="1025"/>
        <v>295-305</v>
      </c>
      <c r="AS3419" s="49" t="str">
        <f t="shared" si="1019"/>
        <v>LWS-LTI</v>
      </c>
    </row>
    <row r="3420" spans="5:45" x14ac:dyDescent="0.3">
      <c r="E3420" s="15">
        <v>41005.166666666664</v>
      </c>
      <c r="F3420" s="21">
        <v>7.36</v>
      </c>
      <c r="G3420" s="21">
        <v>656.69000959396362</v>
      </c>
      <c r="H3420" s="42">
        <v>1.2176986207344713</v>
      </c>
      <c r="I3420" s="35">
        <v>300</v>
      </c>
      <c r="J3420" s="43">
        <v>8.6956521739130432E-2</v>
      </c>
      <c r="K3420" s="44">
        <v>0.50627455883206129</v>
      </c>
      <c r="L3420" s="26">
        <f t="shared" si="1007"/>
        <v>7.3453482253944342</v>
      </c>
      <c r="M3420" s="26">
        <f t="shared" si="1008"/>
        <v>0.49329722266133835</v>
      </c>
      <c r="N3420" s="96">
        <f t="shared" si="1009"/>
        <v>8</v>
      </c>
      <c r="O3420" s="26">
        <f t="shared" si="1010"/>
        <v>0.33236333083053654</v>
      </c>
      <c r="P3420" s="3">
        <f>IF(L3420&gt;'Power Curve'!$C$37,0,INDEX(Ci,$N3420,1)*POWER(1-O3420,3)+INDEX(Ci,$N3420,2)*3*O3420*POWER(1-O3420,2)+INDEX(Ci,$N3420,3)*3*POWER(O3420,2)*(1-O3420)+INDEX(Ci,$N3420,4)*POWER(O3420,3))</f>
        <v>688.522552388843</v>
      </c>
      <c r="Q3420" s="3">
        <f>MAX(0,MIN(P3420-V3420+W3420,'Power Curve'!$C$39))</f>
        <v>678.60178933357554</v>
      </c>
      <c r="R3420" s="3">
        <f t="shared" si="1011"/>
        <v>656.69000959396362</v>
      </c>
      <c r="S3420" s="3">
        <f t="shared" si="1012"/>
        <v>21.911779739611916</v>
      </c>
      <c r="T3420" s="3">
        <f t="shared" si="1013"/>
        <v>21.911779739611916</v>
      </c>
      <c r="V3420" s="37">
        <f t="array" ref="V3420">SUM(_xlfn.NORM.DIST($AD$3:$AD$1003,$L3420,$AA3420,FALSE)*WindSpeedStep*$AE$3:$AE$1003)/AG3420</f>
        <v>684.0069308827708</v>
      </c>
      <c r="W3420" s="37">
        <f t="array" ref="W3420">SUM(_xlfn.NORM.DIST($AD$3:$AD$1003,$L3420,$AB3420,FALSE)*WindSpeedStep*$AE$3:$AE$1003)/AH3420</f>
        <v>674.08616782750335</v>
      </c>
      <c r="Y3420" s="1">
        <f t="shared" si="1014"/>
        <v>7</v>
      </c>
      <c r="Z3420" s="99">
        <f>IF(L3420&lt;'Power Curve'!$P$28,'Power Curve'!$Q$28,IF(L3420&gt;'Power Curve'!$P$29,'Power Curve'!$Q$29,INDEX(ReferenceTurbulence,Y3420)+(L3420-INDEX(ReferenceTurbulenceWindSpeed,Y3420))*(INDEX(ReferenceTurbulence,Y3420+1)-INDEX(ReferenceTurbulence,Y3420))/(INDEX(ReferenceTurbulenceWindSpeed,Y3420+1)-INDEX(ReferenceTurbulenceWindSpeed,Y3420))))</f>
        <v>0.11958050982373047</v>
      </c>
      <c r="AA3420" s="100">
        <f t="shared" si="1020"/>
        <v>0.8783604856255004</v>
      </c>
      <c r="AB3420" s="29">
        <f t="shared" si="1021"/>
        <v>0.63872593264299427</v>
      </c>
      <c r="AG3420" s="40">
        <f t="array" ref="AG3420">SUM(_xlfn.NORM.DIST($AD$3:$AD$1003,$F3420,$AA3420,FALSE)*WindSpeedStep)</f>
        <v>1.0000000000000038</v>
      </c>
      <c r="AH3420" s="40">
        <f t="array" ref="AH3420">SUM(_xlfn.NORM.DIST($AD$3:$AD$1003,$F3420,$AB3420,FALSE)*WindSpeedStep)</f>
        <v>1.0000000000000036</v>
      </c>
      <c r="AJ3420" s="47">
        <f t="shared" si="1015"/>
        <v>7</v>
      </c>
      <c r="AK3420" s="83" t="b">
        <f>COUNTIF('Power Curve'!$D$2:$D$31,AJ3420)&gt;0</f>
        <v>1</v>
      </c>
      <c r="AL3420" s="83" t="b">
        <f t="shared" si="1016"/>
        <v>0</v>
      </c>
      <c r="AM3420" s="83" t="b">
        <f t="shared" si="1022"/>
        <v>1</v>
      </c>
      <c r="AN3420" s="47" t="str">
        <f t="shared" si="1017"/>
        <v>Outer</v>
      </c>
      <c r="AO3420" s="48" t="str">
        <f t="shared" si="1018"/>
        <v>0.4-0.5</v>
      </c>
      <c r="AP3420" s="49" t="str">
        <f t="shared" si="1023"/>
        <v>4-5</v>
      </c>
      <c r="AQ3420" s="49" t="str">
        <f t="shared" si="1024"/>
        <v>Apr</v>
      </c>
      <c r="AR3420" s="48" t="str">
        <f t="shared" si="1025"/>
        <v>295-305</v>
      </c>
      <c r="AS3420" s="49" t="str">
        <f t="shared" si="1019"/>
        <v>LWS-LTI</v>
      </c>
    </row>
    <row r="3421" spans="5:45" x14ac:dyDescent="0.3">
      <c r="E3421" s="15">
        <v>41005.173611111109</v>
      </c>
      <c r="F3421" s="21">
        <v>7.66</v>
      </c>
      <c r="G3421" s="21">
        <v>858.71997261047341</v>
      </c>
      <c r="H3421" s="42">
        <v>1.2183667272684156</v>
      </c>
      <c r="I3421" s="35">
        <v>299.7</v>
      </c>
      <c r="J3421" s="43">
        <v>9.1383812010443863E-2</v>
      </c>
      <c r="K3421" s="44">
        <v>0.44244104095891346</v>
      </c>
      <c r="L3421" s="26">
        <f t="shared" si="1007"/>
        <v>7.646148882115563</v>
      </c>
      <c r="M3421" s="26">
        <f t="shared" si="1008"/>
        <v>0.53978693381248455</v>
      </c>
      <c r="N3421" s="96">
        <f t="shared" si="1009"/>
        <v>8</v>
      </c>
      <c r="O3421" s="26">
        <f t="shared" si="1010"/>
        <v>0.63511352577768476</v>
      </c>
      <c r="P3421" s="3">
        <f>IF(L3421&gt;'Power Curve'!$C$37,0,INDEX(Ci,$N3421,1)*POWER(1-O3421,3)+INDEX(Ci,$N3421,2)*3*O3421*POWER(1-O3421,2)+INDEX(Ci,$N3421,3)*3*POWER(O3421,2)*(1-O3421)+INDEX(Ci,$N3421,4)*POWER(O3421,3))</f>
        <v>773.84024189427282</v>
      </c>
      <c r="Q3421" s="3">
        <f>MAX(0,MIN(P3421-V3421+W3421,'Power Curve'!$C$39))</f>
        <v>764.00283126109287</v>
      </c>
      <c r="R3421" s="3">
        <f t="shared" si="1011"/>
        <v>858.71997261047341</v>
      </c>
      <c r="S3421" s="3">
        <f t="shared" si="1012"/>
        <v>-94.71714134938054</v>
      </c>
      <c r="T3421" s="3">
        <f t="shared" si="1013"/>
        <v>94.71714134938054</v>
      </c>
      <c r="V3421" s="37">
        <f t="array" ref="V3421">SUM(_xlfn.NORM.DIST($AD$3:$AD$1003,$L3421,$AA3421,FALSE)*WindSpeedStep*$AE$3:$AE$1003)/AG3421</f>
        <v>768.02606763957385</v>
      </c>
      <c r="W3421" s="37">
        <f t="array" ref="W3421">SUM(_xlfn.NORM.DIST($AD$3:$AD$1003,$L3421,$AB3421,FALSE)*WindSpeedStep*$AE$3:$AE$1003)/AH3421</f>
        <v>758.1886570063939</v>
      </c>
      <c r="Y3421" s="1">
        <f t="shared" si="1014"/>
        <v>7</v>
      </c>
      <c r="Z3421" s="99">
        <f>IF(L3421&lt;'Power Curve'!$P$28,'Power Curve'!$Q$28,IF(L3421&gt;'Power Curve'!$P$29,'Power Curve'!$Q$29,INDEX(ReferenceTurbulence,Y3421)+(L3421-INDEX(ReferenceTurbulenceWindSpeed,Y3421))*(INDEX(ReferenceTurbulence,Y3421+1)-INDEX(ReferenceTurbulence,Y3421))/(INDEX(ReferenceTurbulenceWindSpeed,Y3421+1)-INDEX(ReferenceTurbulenceWindSpeed,Y3421))))</f>
        <v>0.11949696336207183</v>
      </c>
      <c r="AA3421" s="100">
        <f t="shared" si="1020"/>
        <v>0.91369157282710989</v>
      </c>
      <c r="AB3421" s="29">
        <f t="shared" si="1021"/>
        <v>0.69873423204711405</v>
      </c>
      <c r="AG3421" s="40">
        <f t="array" ref="AG3421">SUM(_xlfn.NORM.DIST($AD$3:$AD$1003,$F3421,$AA3421,FALSE)*WindSpeedStep)</f>
        <v>1.0000000000000036</v>
      </c>
      <c r="AH3421" s="40">
        <f t="array" ref="AH3421">SUM(_xlfn.NORM.DIST($AD$3:$AD$1003,$F3421,$AB3421,FALSE)*WindSpeedStep)</f>
        <v>1.0000000000000036</v>
      </c>
      <c r="AJ3421" s="47">
        <f t="shared" si="1015"/>
        <v>8</v>
      </c>
      <c r="AK3421" s="83" t="b">
        <f>COUNTIF('Power Curve'!$D$2:$D$31,AJ3421)&gt;0</f>
        <v>1</v>
      </c>
      <c r="AL3421" s="83" t="b">
        <f t="shared" si="1016"/>
        <v>0</v>
      </c>
      <c r="AM3421" s="83" t="b">
        <f t="shared" si="1022"/>
        <v>1</v>
      </c>
      <c r="AN3421" s="47" t="str">
        <f t="shared" si="1017"/>
        <v>Outer</v>
      </c>
      <c r="AO3421" s="48" t="str">
        <f t="shared" si="1018"/>
        <v>0.5-0.6</v>
      </c>
      <c r="AP3421" s="49" t="str">
        <f t="shared" si="1023"/>
        <v>4-5</v>
      </c>
      <c r="AQ3421" s="49" t="str">
        <f t="shared" si="1024"/>
        <v>Apr</v>
      </c>
      <c r="AR3421" s="48" t="str">
        <f t="shared" si="1025"/>
        <v>295-305</v>
      </c>
      <c r="AS3421" s="49" t="str">
        <f t="shared" si="1019"/>
        <v>HWS-LTI</v>
      </c>
    </row>
    <row r="3422" spans="5:45" x14ac:dyDescent="0.3">
      <c r="E3422" s="15">
        <v>41005.180555555555</v>
      </c>
      <c r="F3422" s="21">
        <v>6.9</v>
      </c>
      <c r="G3422" s="21">
        <v>591.82999420166061</v>
      </c>
      <c r="H3422" s="42">
        <v>1.218604763402851</v>
      </c>
      <c r="I3422" s="35">
        <v>301.60000000000002</v>
      </c>
      <c r="J3422" s="43">
        <v>9.2753623188405798E-2</v>
      </c>
      <c r="K3422" s="44">
        <v>0.50438126552410945</v>
      </c>
      <c r="L3422" s="26">
        <f t="shared" si="1007"/>
        <v>6.8879716609332098</v>
      </c>
      <c r="M3422" s="26">
        <f t="shared" si="1008"/>
        <v>0.42260820023404005</v>
      </c>
      <c r="N3422" s="96">
        <f t="shared" si="1009"/>
        <v>7</v>
      </c>
      <c r="O3422" s="26">
        <f t="shared" si="1010"/>
        <v>0.87074262368135769</v>
      </c>
      <c r="P3422" s="3">
        <f>IF(L3422&gt;'Power Curve'!$C$37,0,INDEX(Ci,$N3422,1)*POWER(1-O3422,3)+INDEX(Ci,$N3422,2)*3*O3422*POWER(1-O3422,2)+INDEX(Ci,$N3422,3)*3*POWER(O3422,2)*(1-O3422)+INDEX(Ci,$N3422,4)*POWER(O3422,3))</f>
        <v>567.69853944210558</v>
      </c>
      <c r="Q3422" s="3">
        <f>MAX(0,MIN(P3422-V3422+W3422,'Power Curve'!$C$39))</f>
        <v>560.16245005996632</v>
      </c>
      <c r="R3422" s="3">
        <f t="shared" si="1011"/>
        <v>591.82999420166061</v>
      </c>
      <c r="S3422" s="3">
        <f t="shared" si="1012"/>
        <v>-31.667544141694293</v>
      </c>
      <c r="T3422" s="3">
        <f t="shared" si="1013"/>
        <v>31.667544141694293</v>
      </c>
      <c r="V3422" s="37">
        <f t="array" ref="V3422">SUM(_xlfn.NORM.DIST($AD$3:$AD$1003,$L3422,$AA3422,FALSE)*WindSpeedStep*$AE$3:$AE$1003)/AG3422</f>
        <v>566.26076503596619</v>
      </c>
      <c r="W3422" s="37">
        <f t="array" ref="W3422">SUM(_xlfn.NORM.DIST($AD$3:$AD$1003,$L3422,$AB3422,FALSE)*WindSpeedStep*$AE$3:$AE$1003)/AH3422</f>
        <v>558.72467565382692</v>
      </c>
      <c r="Y3422" s="1">
        <f t="shared" si="1014"/>
        <v>6</v>
      </c>
      <c r="Z3422" s="99">
        <f>IF(L3422&lt;'Power Curve'!$P$28,'Power Curve'!$Q$28,IF(L3422&gt;'Power Curve'!$P$29,'Power Curve'!$Q$29,INDEX(ReferenceTurbulence,Y3422)+(L3422-INDEX(ReferenceTurbulenceWindSpeed,Y3422))*(INDEX(ReferenceTurbulence,Y3422+1)-INDEX(ReferenceTurbulence,Y3422))/(INDEX(ReferenceTurbulenceWindSpeed,Y3422+1)-INDEX(ReferenceTurbulenceWindSpeed,Y3422))))</f>
        <v>0.11992217453734225</v>
      </c>
      <c r="AA3422" s="100">
        <f t="shared" si="1020"/>
        <v>0.82602053973069955</v>
      </c>
      <c r="AB3422" s="29">
        <f t="shared" si="1021"/>
        <v>0.63888432797061656</v>
      </c>
      <c r="AG3422" s="40">
        <f t="array" ref="AG3422">SUM(_xlfn.NORM.DIST($AD$3:$AD$1003,$F3422,$AA3422,FALSE)*WindSpeedStep)</f>
        <v>1.0000000000000033</v>
      </c>
      <c r="AH3422" s="40">
        <f t="array" ref="AH3422">SUM(_xlfn.NORM.DIST($AD$3:$AD$1003,$F3422,$AB3422,FALSE)*WindSpeedStep)</f>
        <v>1.0000000000000038</v>
      </c>
      <c r="AJ3422" s="47">
        <f t="shared" si="1015"/>
        <v>7</v>
      </c>
      <c r="AK3422" s="83" t="b">
        <f>COUNTIF('Power Curve'!$D$2:$D$31,AJ3422)&gt;0</f>
        <v>1</v>
      </c>
      <c r="AL3422" s="83" t="b">
        <f t="shared" si="1016"/>
        <v>0</v>
      </c>
      <c r="AM3422" s="83" t="b">
        <f t="shared" si="1022"/>
        <v>1</v>
      </c>
      <c r="AN3422" s="47" t="str">
        <f t="shared" si="1017"/>
        <v>Outer</v>
      </c>
      <c r="AO3422" s="48" t="str">
        <f t="shared" si="1018"/>
        <v>0.4-0.5</v>
      </c>
      <c r="AP3422" s="49" t="str">
        <f t="shared" si="1023"/>
        <v>4-5</v>
      </c>
      <c r="AQ3422" s="49" t="str">
        <f t="shared" si="1024"/>
        <v>Apr</v>
      </c>
      <c r="AR3422" s="48" t="str">
        <f t="shared" si="1025"/>
        <v>295-305</v>
      </c>
      <c r="AS3422" s="49" t="str">
        <f t="shared" si="1019"/>
        <v>LWS-LTI</v>
      </c>
    </row>
    <row r="3423" spans="5:45" x14ac:dyDescent="0.3">
      <c r="E3423" s="15">
        <v>41005.1875</v>
      </c>
      <c r="F3423" s="21">
        <v>6.52</v>
      </c>
      <c r="G3423" s="21">
        <v>535.63996887207031</v>
      </c>
      <c r="H3423" s="42">
        <v>1.2181424728901908</v>
      </c>
      <c r="I3423" s="35">
        <v>305.3</v>
      </c>
      <c r="J3423" s="43">
        <v>7.8220858895705528E-2</v>
      </c>
      <c r="K3423" s="44">
        <v>0.44564020671455545</v>
      </c>
      <c r="L3423" s="26">
        <f t="shared" si="1007"/>
        <v>6.5078109475408725</v>
      </c>
      <c r="M3423" s="26">
        <f t="shared" si="1008"/>
        <v>0.36385313650088963</v>
      </c>
      <c r="N3423" s="96">
        <f t="shared" si="1009"/>
        <v>7</v>
      </c>
      <c r="O3423" s="26">
        <f t="shared" si="1010"/>
        <v>0.48429167669610118</v>
      </c>
      <c r="P3423" s="3">
        <f>IF(L3423&gt;'Power Curve'!$C$37,0,INDEX(Ci,$N3423,1)*POWER(1-O3423,3)+INDEX(Ci,$N3423,2)*3*O3423*POWER(1-O3423,2)+INDEX(Ci,$N3423,3)*3*POWER(O3423,2)*(1-O3423)+INDEX(Ci,$N3423,4)*POWER(O3423,3))</f>
        <v>472.5906820825042</v>
      </c>
      <c r="Q3423" s="3">
        <f>MAX(0,MIN(P3423-V3423+W3423,'Power Curve'!$C$39))</f>
        <v>462.61374408377185</v>
      </c>
      <c r="R3423" s="3">
        <f t="shared" si="1011"/>
        <v>535.63996887207031</v>
      </c>
      <c r="S3423" s="3">
        <f t="shared" si="1012"/>
        <v>-73.026224788298464</v>
      </c>
      <c r="T3423" s="3">
        <f t="shared" si="1013"/>
        <v>73.026224788298464</v>
      </c>
      <c r="V3423" s="37">
        <f t="array" ref="V3423">SUM(_xlfn.NORM.DIST($AD$3:$AD$1003,$L3423,$AA3423,FALSE)*WindSpeedStep*$AE$3:$AE$1003)/AG3423</f>
        <v>477.31625316658483</v>
      </c>
      <c r="W3423" s="37">
        <f t="array" ref="W3423">SUM(_xlfn.NORM.DIST($AD$3:$AD$1003,$L3423,$AB3423,FALSE)*WindSpeedStep*$AE$3:$AE$1003)/AH3423</f>
        <v>467.33931516785248</v>
      </c>
      <c r="Y3423" s="1">
        <f t="shared" si="1014"/>
        <v>6</v>
      </c>
      <c r="Z3423" s="99">
        <f>IF(L3423&lt;'Power Curve'!$P$28,'Power Curve'!$Q$28,IF(L3423&gt;'Power Curve'!$P$29,'Power Curve'!$Q$29,INDEX(ReferenceTurbulence,Y3423)+(L3423-INDEX(ReferenceTurbulenceWindSpeed,Y3423))*(INDEX(ReferenceTurbulence,Y3423+1)-INDEX(ReferenceTurbulence,Y3423))/(INDEX(ReferenceTurbulenceWindSpeed,Y3423+1)-INDEX(ReferenceTurbulenceWindSpeed,Y3423))))</f>
        <v>0.12066945852919281</v>
      </c>
      <c r="AA3423" s="100">
        <f t="shared" si="1020"/>
        <v>0.78529402325011022</v>
      </c>
      <c r="AB3423" s="29">
        <f t="shared" si="1021"/>
        <v>0.50904656184752228</v>
      </c>
      <c r="AG3423" s="40">
        <f t="array" ref="AG3423">SUM(_xlfn.NORM.DIST($AD$3:$AD$1003,$F3423,$AA3423,FALSE)*WindSpeedStep)</f>
        <v>1.0000000000000033</v>
      </c>
      <c r="AH3423" s="40">
        <f t="array" ref="AH3423">SUM(_xlfn.NORM.DIST($AD$3:$AD$1003,$F3423,$AB3423,FALSE)*WindSpeedStep)</f>
        <v>1.0000000000000036</v>
      </c>
      <c r="AJ3423" s="47">
        <f t="shared" si="1015"/>
        <v>7</v>
      </c>
      <c r="AK3423" s="83" t="b">
        <f>COUNTIF('Power Curve'!$D$2:$D$31,AJ3423)&gt;0</f>
        <v>1</v>
      </c>
      <c r="AL3423" s="83" t="b">
        <f t="shared" si="1016"/>
        <v>0</v>
      </c>
      <c r="AM3423" s="83" t="b">
        <f t="shared" si="1022"/>
        <v>1</v>
      </c>
      <c r="AN3423" s="47" t="str">
        <f t="shared" si="1017"/>
        <v>Outer</v>
      </c>
      <c r="AO3423" s="48" t="str">
        <f t="shared" si="1018"/>
        <v>0.3-0.4</v>
      </c>
      <c r="AP3423" s="49" t="str">
        <f t="shared" si="1023"/>
        <v>4-5</v>
      </c>
      <c r="AQ3423" s="49" t="str">
        <f t="shared" si="1024"/>
        <v>Apr</v>
      </c>
      <c r="AR3423" s="48" t="str">
        <f t="shared" si="1025"/>
        <v>305-315</v>
      </c>
      <c r="AS3423" s="49" t="str">
        <f t="shared" si="1019"/>
        <v>LWS-LTI</v>
      </c>
    </row>
    <row r="3424" spans="5:45" x14ac:dyDescent="0.3">
      <c r="E3424" s="15">
        <v>41005.194444444445</v>
      </c>
      <c r="F3424" s="21">
        <v>6.4</v>
      </c>
      <c r="G3424" s="21">
        <v>522.69001197814919</v>
      </c>
      <c r="H3424" s="42">
        <v>1.2177337217674089</v>
      </c>
      <c r="I3424" s="35">
        <v>308.3</v>
      </c>
      <c r="J3424" s="43">
        <v>7.4999999999999997E-2</v>
      </c>
      <c r="K3424" s="44">
        <v>0.36261813462690917</v>
      </c>
      <c r="L3424" s="26">
        <f t="shared" si="1007"/>
        <v>6.3873206982784385</v>
      </c>
      <c r="M3424" s="26">
        <f t="shared" si="1008"/>
        <v>0.34523098006745689</v>
      </c>
      <c r="N3424" s="96">
        <f t="shared" si="1009"/>
        <v>7</v>
      </c>
      <c r="O3424" s="26">
        <f t="shared" si="1010"/>
        <v>0.3618077658404778</v>
      </c>
      <c r="P3424" s="3">
        <f>IF(L3424&gt;'Power Curve'!$C$37,0,INDEX(Ci,$N3424,1)*POWER(1-O3424,3)+INDEX(Ci,$N3424,2)*3*O3424*POWER(1-O3424,2)+INDEX(Ci,$N3424,3)*3*POWER(O3424,2)*(1-O3424)+INDEX(Ci,$N3424,4)*POWER(O3424,3))</f>
        <v>444.19670798264514</v>
      </c>
      <c r="Q3424" s="3">
        <f>MAX(0,MIN(P3424-V3424+W3424,'Power Curve'!$C$39))</f>
        <v>434.07314408677786</v>
      </c>
      <c r="R3424" s="3">
        <f t="shared" si="1011"/>
        <v>522.69001197814919</v>
      </c>
      <c r="S3424" s="3">
        <f t="shared" si="1012"/>
        <v>-88.616867891371328</v>
      </c>
      <c r="T3424" s="3">
        <f t="shared" si="1013"/>
        <v>88.616867891371328</v>
      </c>
      <c r="V3424" s="37">
        <f t="array" ref="V3424">SUM(_xlfn.NORM.DIST($AD$3:$AD$1003,$L3424,$AA3424,FALSE)*WindSpeedStep*$AE$3:$AE$1003)/AG3424</f>
        <v>450.74929691245825</v>
      </c>
      <c r="W3424" s="37">
        <f t="array" ref="W3424">SUM(_xlfn.NORM.DIST($AD$3:$AD$1003,$L3424,$AB3424,FALSE)*WindSpeedStep*$AE$3:$AE$1003)/AH3424</f>
        <v>440.62573301659097</v>
      </c>
      <c r="Y3424" s="1">
        <f t="shared" si="1014"/>
        <v>6</v>
      </c>
      <c r="Z3424" s="99">
        <f>IF(L3424&lt;'Power Curve'!$P$28,'Power Curve'!$Q$28,IF(L3424&gt;'Power Curve'!$P$29,'Power Curve'!$Q$29,INDEX(ReferenceTurbulence,Y3424)+(L3424-INDEX(ReferenceTurbulenceWindSpeed,Y3424))*(INDEX(ReferenceTurbulence,Y3424+1)-INDEX(ReferenceTurbulence,Y3424))/(INDEX(ReferenceTurbulenceWindSpeed,Y3424+1)-INDEX(ReferenceTurbulenceWindSpeed,Y3424))))</f>
        <v>0.12090630687063354</v>
      </c>
      <c r="AA3424" s="100">
        <f t="shared" si="1020"/>
        <v>0.77226735642720223</v>
      </c>
      <c r="AB3424" s="29">
        <f t="shared" si="1021"/>
        <v>0.47904905237088286</v>
      </c>
      <c r="AG3424" s="40">
        <f t="array" ref="AG3424">SUM(_xlfn.NORM.DIST($AD$3:$AD$1003,$F3424,$AA3424,FALSE)*WindSpeedStep)</f>
        <v>1.0000000000000038</v>
      </c>
      <c r="AH3424" s="40">
        <f t="array" ref="AH3424">SUM(_xlfn.NORM.DIST($AD$3:$AD$1003,$F3424,$AB3424,FALSE)*WindSpeedStep)</f>
        <v>1.0000000000000033</v>
      </c>
      <c r="AJ3424" s="47">
        <f t="shared" si="1015"/>
        <v>6</v>
      </c>
      <c r="AK3424" s="83" t="b">
        <f>COUNTIF('Power Curve'!$D$2:$D$31,AJ3424)&gt;0</f>
        <v>1</v>
      </c>
      <c r="AL3424" s="83" t="b">
        <f t="shared" si="1016"/>
        <v>0</v>
      </c>
      <c r="AM3424" s="83" t="b">
        <f t="shared" si="1022"/>
        <v>1</v>
      </c>
      <c r="AN3424" s="47" t="str">
        <f t="shared" si="1017"/>
        <v>Outer</v>
      </c>
      <c r="AO3424" s="48" t="str">
        <f t="shared" si="1018"/>
        <v>0.3-0.4</v>
      </c>
      <c r="AP3424" s="49" t="str">
        <f t="shared" si="1023"/>
        <v>4-5</v>
      </c>
      <c r="AQ3424" s="49" t="str">
        <f t="shared" si="1024"/>
        <v>Apr</v>
      </c>
      <c r="AR3424" s="48" t="str">
        <f t="shared" si="1025"/>
        <v>305-315</v>
      </c>
      <c r="AS3424" s="49" t="str">
        <f t="shared" si="1019"/>
        <v>LWS-LTI</v>
      </c>
    </row>
    <row r="3425" spans="5:45" x14ac:dyDescent="0.3">
      <c r="E3425" s="15">
        <v>41005.201388888891</v>
      </c>
      <c r="F3425" s="21">
        <v>6.57</v>
      </c>
      <c r="G3425" s="21">
        <v>510.76997375488327</v>
      </c>
      <c r="H3425" s="42">
        <v>1.2177798884199047</v>
      </c>
      <c r="I3425" s="35">
        <v>304.2</v>
      </c>
      <c r="J3425" s="43">
        <v>0.1095890410958904</v>
      </c>
      <c r="K3425" s="44">
        <v>0.33159063388863236</v>
      </c>
      <c r="L3425" s="26">
        <f t="shared" si="1007"/>
        <v>6.5570667659478774</v>
      </c>
      <c r="M3425" s="26">
        <f t="shared" si="1008"/>
        <v>0.37146578201574937</v>
      </c>
      <c r="N3425" s="96">
        <f t="shared" si="1009"/>
        <v>7</v>
      </c>
      <c r="O3425" s="26">
        <f t="shared" si="1010"/>
        <v>0.53436249410925196</v>
      </c>
      <c r="P3425" s="3">
        <f>IF(L3425&gt;'Power Curve'!$C$37,0,INDEX(Ci,$N3425,1)*POWER(1-O3425,3)+INDEX(Ci,$N3425,2)*3*O3425*POWER(1-O3425,2)+INDEX(Ci,$N3425,3)*3*POWER(O3425,2)*(1-O3425)+INDEX(Ci,$N3425,4)*POWER(O3425,3))</f>
        <v>484.51285704076099</v>
      </c>
      <c r="Q3425" s="3">
        <f>MAX(0,MIN(P3425-V3425+W3425,'Power Curve'!$C$39))</f>
        <v>481.6711716551377</v>
      </c>
      <c r="R3425" s="3">
        <f t="shared" si="1011"/>
        <v>510.76997375488327</v>
      </c>
      <c r="S3425" s="3">
        <f t="shared" si="1012"/>
        <v>-29.098802099745569</v>
      </c>
      <c r="T3425" s="3">
        <f t="shared" si="1013"/>
        <v>29.098802099745569</v>
      </c>
      <c r="V3425" s="37">
        <f t="array" ref="V3425">SUM(_xlfn.NORM.DIST($AD$3:$AD$1003,$L3425,$AA3425,FALSE)*WindSpeedStep*$AE$3:$AE$1003)/AG3425</f>
        <v>488.39928315856542</v>
      </c>
      <c r="W3425" s="37">
        <f t="array" ref="W3425">SUM(_xlfn.NORM.DIST($AD$3:$AD$1003,$L3425,$AB3425,FALSE)*WindSpeedStep*$AE$3:$AE$1003)/AH3425</f>
        <v>485.55759777294213</v>
      </c>
      <c r="Y3425" s="1">
        <f t="shared" si="1014"/>
        <v>6</v>
      </c>
      <c r="Z3425" s="99">
        <f>IF(L3425&lt;'Power Curve'!$P$28,'Power Curve'!$Q$28,IF(L3425&gt;'Power Curve'!$P$29,'Power Curve'!$Q$29,INDEX(ReferenceTurbulence,Y3425)+(L3425-INDEX(ReferenceTurbulenceWindSpeed,Y3425))*(INDEX(ReferenceTurbulence,Y3425+1)-INDEX(ReferenceTurbulence,Y3425))/(INDEX(ReferenceTurbulenceWindSpeed,Y3425+1)-INDEX(ReferenceTurbulenceWindSpeed,Y3425))))</f>
        <v>0.12057263609777269</v>
      </c>
      <c r="AA3425" s="100">
        <f t="shared" si="1020"/>
        <v>0.79060282503943269</v>
      </c>
      <c r="AB3425" s="29">
        <f t="shared" si="1021"/>
        <v>0.71858265928195908</v>
      </c>
      <c r="AG3425" s="40">
        <f t="array" ref="AG3425">SUM(_xlfn.NORM.DIST($AD$3:$AD$1003,$F3425,$AA3425,FALSE)*WindSpeedStep)</f>
        <v>1.0000000000000036</v>
      </c>
      <c r="AH3425" s="40">
        <f t="array" ref="AH3425">SUM(_xlfn.NORM.DIST($AD$3:$AD$1003,$F3425,$AB3425,FALSE)*WindSpeedStep)</f>
        <v>1.0000000000000038</v>
      </c>
      <c r="AJ3425" s="47">
        <f t="shared" si="1015"/>
        <v>7</v>
      </c>
      <c r="AK3425" s="83" t="b">
        <f>COUNTIF('Power Curve'!$D$2:$D$31,AJ3425)&gt;0</f>
        <v>1</v>
      </c>
      <c r="AL3425" s="83" t="b">
        <f t="shared" si="1016"/>
        <v>0</v>
      </c>
      <c r="AM3425" s="83" t="b">
        <f t="shared" si="1022"/>
        <v>1</v>
      </c>
      <c r="AN3425" s="47" t="str">
        <f t="shared" si="1017"/>
        <v>Outer</v>
      </c>
      <c r="AO3425" s="48" t="str">
        <f t="shared" si="1018"/>
        <v>0.3-0.4</v>
      </c>
      <c r="AP3425" s="49" t="str">
        <f t="shared" si="1023"/>
        <v>4-5</v>
      </c>
      <c r="AQ3425" s="49" t="str">
        <f t="shared" si="1024"/>
        <v>Apr</v>
      </c>
      <c r="AR3425" s="48" t="str">
        <f t="shared" si="1025"/>
        <v>295-305</v>
      </c>
      <c r="AS3425" s="49" t="str">
        <f t="shared" si="1019"/>
        <v>Inner-TI</v>
      </c>
    </row>
    <row r="3426" spans="5:45" x14ac:dyDescent="0.3">
      <c r="E3426" s="15">
        <v>41005.208333333336</v>
      </c>
      <c r="F3426" s="21">
        <v>6.33</v>
      </c>
      <c r="G3426" s="21">
        <v>479.81999588012718</v>
      </c>
      <c r="H3426" s="42">
        <v>1.2181493741330887</v>
      </c>
      <c r="I3426" s="35">
        <v>304</v>
      </c>
      <c r="J3426" s="43">
        <v>0.12164296998420221</v>
      </c>
      <c r="K3426" s="44">
        <v>0.28469904982765465</v>
      </c>
      <c r="L3426" s="26">
        <f t="shared" si="1007"/>
        <v>6.318178081576356</v>
      </c>
      <c r="M3426" s="26">
        <f t="shared" si="1008"/>
        <v>0.33454476576941328</v>
      </c>
      <c r="N3426" s="96">
        <f t="shared" si="1009"/>
        <v>7</v>
      </c>
      <c r="O3426" s="26">
        <f t="shared" si="1010"/>
        <v>0.29152109822792427</v>
      </c>
      <c r="P3426" s="3">
        <f>IF(L3426&gt;'Power Curve'!$C$37,0,INDEX(Ci,$N3426,1)*POWER(1-O3426,3)+INDEX(Ci,$N3426,2)*3*O3426*POWER(1-O3426,2)+INDEX(Ci,$N3426,3)*3*POWER(O3426,2)*(1-O3426)+INDEX(Ci,$N3426,4)*POWER(O3426,3))</f>
        <v>428.47860804369304</v>
      </c>
      <c r="Q3426" s="3">
        <f>MAX(0,MIN(P3426-V3426+W3426,'Power Curve'!$C$39))</f>
        <v>428.61507833895928</v>
      </c>
      <c r="R3426" s="3">
        <f t="shared" si="1011"/>
        <v>479.81999588012718</v>
      </c>
      <c r="S3426" s="3">
        <f t="shared" si="1012"/>
        <v>-51.204917541167902</v>
      </c>
      <c r="T3426" s="3">
        <f t="shared" si="1013"/>
        <v>51.204917541167902</v>
      </c>
      <c r="V3426" s="37">
        <f t="array" ref="V3426">SUM(_xlfn.NORM.DIST($AD$3:$AD$1003,$L3426,$AA3426,FALSE)*WindSpeedStep*$AE$3:$AE$1003)/AG3426</f>
        <v>435.84829289905412</v>
      </c>
      <c r="W3426" s="37">
        <f t="array" ref="W3426">SUM(_xlfn.NORM.DIST($AD$3:$AD$1003,$L3426,$AB3426,FALSE)*WindSpeedStep*$AE$3:$AE$1003)/AH3426</f>
        <v>435.98476319432035</v>
      </c>
      <c r="Y3426" s="1">
        <f t="shared" si="1014"/>
        <v>6</v>
      </c>
      <c r="Z3426" s="99">
        <f>IF(L3426&lt;'Power Curve'!$P$28,'Power Curve'!$Q$28,IF(L3426&gt;'Power Curve'!$P$29,'Power Curve'!$Q$29,INDEX(ReferenceTurbulence,Y3426)+(L3426-INDEX(ReferenceTurbulenceWindSpeed,Y3426))*(INDEX(ReferenceTurbulence,Y3426+1)-INDEX(ReferenceTurbulence,Y3426))/(INDEX(ReferenceTurbulenceWindSpeed,Y3426+1)-INDEX(ReferenceTurbulenceWindSpeed,Y3426))))</f>
        <v>0.1210422208901414</v>
      </c>
      <c r="AA3426" s="100">
        <f t="shared" si="1020"/>
        <v>0.76476630697341508</v>
      </c>
      <c r="AB3426" s="29">
        <f t="shared" si="1021"/>
        <v>0.76856194673203693</v>
      </c>
      <c r="AG3426" s="40">
        <f t="array" ref="AG3426">SUM(_xlfn.NORM.DIST($AD$3:$AD$1003,$F3426,$AA3426,FALSE)*WindSpeedStep)</f>
        <v>1.0000000000000036</v>
      </c>
      <c r="AH3426" s="40">
        <f t="array" ref="AH3426">SUM(_xlfn.NORM.DIST($AD$3:$AD$1003,$F3426,$AB3426,FALSE)*WindSpeedStep)</f>
        <v>1.0000000000000033</v>
      </c>
      <c r="AJ3426" s="47">
        <f t="shared" si="1015"/>
        <v>6</v>
      </c>
      <c r="AK3426" s="83" t="b">
        <f>COUNTIF('Power Curve'!$D$2:$D$31,AJ3426)&gt;0</f>
        <v>1</v>
      </c>
      <c r="AL3426" s="83" t="b">
        <f t="shared" si="1016"/>
        <v>0</v>
      </c>
      <c r="AM3426" s="83" t="b">
        <f t="shared" si="1022"/>
        <v>1</v>
      </c>
      <c r="AN3426" s="47" t="str">
        <f t="shared" si="1017"/>
        <v>Inner</v>
      </c>
      <c r="AO3426" s="48" t="str">
        <f t="shared" si="1018"/>
        <v>0.3-0.4</v>
      </c>
      <c r="AP3426" s="49" t="str">
        <f t="shared" si="1023"/>
        <v>5-6</v>
      </c>
      <c r="AQ3426" s="49" t="str">
        <f t="shared" si="1024"/>
        <v>Apr</v>
      </c>
      <c r="AR3426" s="48" t="str">
        <f t="shared" si="1025"/>
        <v>295-305</v>
      </c>
      <c r="AS3426" s="49" t="str">
        <f t="shared" si="1019"/>
        <v>Inner-TI</v>
      </c>
    </row>
    <row r="3427" spans="5:45" x14ac:dyDescent="0.3">
      <c r="E3427" s="15">
        <v>41005.215277777781</v>
      </c>
      <c r="F3427" s="21">
        <v>6.43</v>
      </c>
      <c r="G3427" s="21">
        <v>469.3999862670903</v>
      </c>
      <c r="H3427" s="42">
        <v>1.2185258900484774</v>
      </c>
      <c r="I3427" s="35">
        <v>303.10000000000002</v>
      </c>
      <c r="J3427" s="43">
        <v>8.5536547433903584E-2</v>
      </c>
      <c r="K3427" s="44">
        <v>0.37171473275166295</v>
      </c>
      <c r="L3427" s="26">
        <f t="shared" si="1007"/>
        <v>6.4186524956494582</v>
      </c>
      <c r="M3427" s="26">
        <f t="shared" si="1008"/>
        <v>0.35007341035169448</v>
      </c>
      <c r="N3427" s="96">
        <f t="shared" si="1009"/>
        <v>7</v>
      </c>
      <c r="O3427" s="26">
        <f t="shared" si="1010"/>
        <v>0.39365798691338671</v>
      </c>
      <c r="P3427" s="3">
        <f>IF(L3427&gt;'Power Curve'!$C$37,0,INDEX(Ci,$N3427,1)*POWER(1-O3427,3)+INDEX(Ci,$N3427,2)*3*O3427*POWER(1-O3427,2)+INDEX(Ci,$N3427,3)*3*POWER(O3427,2)*(1-O3427)+INDEX(Ci,$N3427,4)*POWER(O3427,3))</f>
        <v>451.46486031984944</v>
      </c>
      <c r="Q3427" s="3">
        <f>MAX(0,MIN(P3427-V3427+W3427,'Power Curve'!$C$39))</f>
        <v>443.34845483774762</v>
      </c>
      <c r="R3427" s="3">
        <f t="shared" si="1011"/>
        <v>469.3999862670903</v>
      </c>
      <c r="S3427" s="3">
        <f t="shared" si="1012"/>
        <v>-26.051531429342674</v>
      </c>
      <c r="T3427" s="3">
        <f t="shared" si="1013"/>
        <v>26.051531429342674</v>
      </c>
      <c r="V3427" s="37">
        <f t="array" ref="V3427">SUM(_xlfn.NORM.DIST($AD$3:$AD$1003,$L3427,$AA3427,FALSE)*WindSpeedStep*$AE$3:$AE$1003)/AG3427</f>
        <v>457.58382153648523</v>
      </c>
      <c r="W3427" s="37">
        <f t="array" ref="W3427">SUM(_xlfn.NORM.DIST($AD$3:$AD$1003,$L3427,$AB3427,FALSE)*WindSpeedStep*$AE$3:$AE$1003)/AH3427</f>
        <v>449.46741605438342</v>
      </c>
      <c r="Y3427" s="1">
        <f t="shared" si="1014"/>
        <v>6</v>
      </c>
      <c r="Z3427" s="99">
        <f>IF(L3427&lt;'Power Curve'!$P$28,'Power Curve'!$Q$28,IF(L3427&gt;'Power Curve'!$P$29,'Power Curve'!$Q$29,INDEX(ReferenceTurbulence,Y3427)+(L3427-INDEX(ReferenceTurbulenceWindSpeed,Y3427))*(INDEX(ReferenceTurbulence,Y3427+1)-INDEX(ReferenceTurbulence,Y3427))/(INDEX(ReferenceTurbulenceWindSpeed,Y3427+1)-INDEX(ReferenceTurbulenceWindSpeed,Y3427))))</f>
        <v>0.12084471778531661</v>
      </c>
      <c r="AA3427" s="100">
        <f t="shared" si="1020"/>
        <v>0.77566024939877687</v>
      </c>
      <c r="AB3427" s="29">
        <f t="shared" si="1021"/>
        <v>0.54902937365586346</v>
      </c>
      <c r="AG3427" s="40">
        <f t="array" ref="AG3427">SUM(_xlfn.NORM.DIST($AD$3:$AD$1003,$F3427,$AA3427,FALSE)*WindSpeedStep)</f>
        <v>1.0000000000000033</v>
      </c>
      <c r="AH3427" s="40">
        <f t="array" ref="AH3427">SUM(_xlfn.NORM.DIST($AD$3:$AD$1003,$F3427,$AB3427,FALSE)*WindSpeedStep)</f>
        <v>1.0000000000000036</v>
      </c>
      <c r="AJ3427" s="47">
        <f t="shared" si="1015"/>
        <v>6</v>
      </c>
      <c r="AK3427" s="83" t="b">
        <f>COUNTIF('Power Curve'!$D$2:$D$31,AJ3427)&gt;0</f>
        <v>1</v>
      </c>
      <c r="AL3427" s="83" t="b">
        <f t="shared" si="1016"/>
        <v>0</v>
      </c>
      <c r="AM3427" s="83" t="b">
        <f t="shared" si="1022"/>
        <v>1</v>
      </c>
      <c r="AN3427" s="47" t="str">
        <f t="shared" si="1017"/>
        <v>Outer</v>
      </c>
      <c r="AO3427" s="48" t="str">
        <f t="shared" si="1018"/>
        <v>0.3-0.4</v>
      </c>
      <c r="AP3427" s="49" t="str">
        <f t="shared" si="1023"/>
        <v>5-6</v>
      </c>
      <c r="AQ3427" s="49" t="str">
        <f t="shared" si="1024"/>
        <v>Apr</v>
      </c>
      <c r="AR3427" s="48" t="str">
        <f t="shared" si="1025"/>
        <v>295-305</v>
      </c>
      <c r="AS3427" s="49" t="str">
        <f t="shared" si="1019"/>
        <v>LWS-LTI</v>
      </c>
    </row>
    <row r="3428" spans="5:45" x14ac:dyDescent="0.3">
      <c r="E3428" s="15">
        <v>41005.222222222219</v>
      </c>
      <c r="F3428" s="21">
        <v>6.42</v>
      </c>
      <c r="G3428" s="21">
        <v>512.49001693725609</v>
      </c>
      <c r="H3428" s="42">
        <v>1.2176022754590774</v>
      </c>
      <c r="I3428" s="35">
        <v>305.2</v>
      </c>
      <c r="J3428" s="43">
        <v>5.9190031152647975E-2</v>
      </c>
      <c r="K3428" s="44">
        <v>0.37865259616381591</v>
      </c>
      <c r="L3428" s="26">
        <f t="shared" si="1007"/>
        <v>6.4070505259475938</v>
      </c>
      <c r="M3428" s="26">
        <f t="shared" si="1008"/>
        <v>0.34828028853439713</v>
      </c>
      <c r="N3428" s="96">
        <f t="shared" si="1009"/>
        <v>7</v>
      </c>
      <c r="O3428" s="26">
        <f t="shared" si="1010"/>
        <v>0.38186404813899127</v>
      </c>
      <c r="P3428" s="3">
        <f>IF(L3428&gt;'Power Curve'!$C$37,0,INDEX(Ci,$N3428,1)*POWER(1-O3428,3)+INDEX(Ci,$N3428,2)*3*O3428*POWER(1-O3428,2)+INDEX(Ci,$N3428,3)*3*POWER(O3428,2)*(1-O3428)+INDEX(Ci,$N3428,4)*POWER(O3428,3))</f>
        <v>448.76345790511323</v>
      </c>
      <c r="Q3428" s="3">
        <f>MAX(0,MIN(P3428-V3428+W3428,'Power Curve'!$C$39))</f>
        <v>435.8036118866616</v>
      </c>
      <c r="R3428" s="3">
        <f t="shared" si="1011"/>
        <v>512.49001693725609</v>
      </c>
      <c r="S3428" s="3">
        <f t="shared" si="1012"/>
        <v>-76.686405050594487</v>
      </c>
      <c r="T3428" s="3">
        <f t="shared" si="1013"/>
        <v>76.686405050594487</v>
      </c>
      <c r="V3428" s="37">
        <f t="array" ref="V3428">SUM(_xlfn.NORM.DIST($AD$3:$AD$1003,$L3428,$AA3428,FALSE)*WindSpeedStep*$AE$3:$AE$1003)/AG3428</f>
        <v>455.04702569818733</v>
      </c>
      <c r="W3428" s="37">
        <f t="array" ref="W3428">SUM(_xlfn.NORM.DIST($AD$3:$AD$1003,$L3428,$AB3428,FALSE)*WindSpeedStep*$AE$3:$AE$1003)/AH3428</f>
        <v>442.0871796797357</v>
      </c>
      <c r="Y3428" s="1">
        <f t="shared" si="1014"/>
        <v>6</v>
      </c>
      <c r="Z3428" s="99">
        <f>IF(L3428&lt;'Power Curve'!$P$28,'Power Curve'!$Q$28,IF(L3428&gt;'Power Curve'!$P$29,'Power Curve'!$Q$29,INDEX(ReferenceTurbulence,Y3428)+(L3428-INDEX(ReferenceTurbulenceWindSpeed,Y3428))*(INDEX(ReferenceTurbulence,Y3428+1)-INDEX(ReferenceTurbulence,Y3428))/(INDEX(ReferenceTurbulenceWindSpeed,Y3428+1)-INDEX(ReferenceTurbulenceWindSpeed,Y3428))))</f>
        <v>0.12086752384056301</v>
      </c>
      <c r="AA3428" s="100">
        <f t="shared" si="1020"/>
        <v>0.77440433219266258</v>
      </c>
      <c r="AB3428" s="29">
        <f t="shared" si="1021"/>
        <v>0.37923352022742768</v>
      </c>
      <c r="AG3428" s="40">
        <f t="array" ref="AG3428">SUM(_xlfn.NORM.DIST($AD$3:$AD$1003,$F3428,$AA3428,FALSE)*WindSpeedStep)</f>
        <v>1.0000000000000031</v>
      </c>
      <c r="AH3428" s="40">
        <f t="array" ref="AH3428">SUM(_xlfn.NORM.DIST($AD$3:$AD$1003,$F3428,$AB3428,FALSE)*WindSpeedStep)</f>
        <v>1.0000000000000038</v>
      </c>
      <c r="AJ3428" s="47">
        <f t="shared" si="1015"/>
        <v>6</v>
      </c>
      <c r="AK3428" s="83" t="b">
        <f>COUNTIF('Power Curve'!$D$2:$D$31,AJ3428)&gt;0</f>
        <v>1</v>
      </c>
      <c r="AL3428" s="83" t="b">
        <f t="shared" si="1016"/>
        <v>0</v>
      </c>
      <c r="AM3428" s="83" t="b">
        <f t="shared" si="1022"/>
        <v>1</v>
      </c>
      <c r="AN3428" s="47" t="str">
        <f t="shared" si="1017"/>
        <v>Outer</v>
      </c>
      <c r="AO3428" s="48" t="str">
        <f t="shared" si="1018"/>
        <v>0.3-0.4</v>
      </c>
      <c r="AP3428" s="49" t="str">
        <f t="shared" si="1023"/>
        <v>5-6</v>
      </c>
      <c r="AQ3428" s="49" t="str">
        <f t="shared" si="1024"/>
        <v>Apr</v>
      </c>
      <c r="AR3428" s="48" t="str">
        <f t="shared" si="1025"/>
        <v>305-315</v>
      </c>
      <c r="AS3428" s="49" t="str">
        <f t="shared" si="1019"/>
        <v>LWS-LTI</v>
      </c>
    </row>
    <row r="3429" spans="5:45" x14ac:dyDescent="0.3">
      <c r="E3429" s="15">
        <v>41005.229166666664</v>
      </c>
      <c r="F3429" s="21">
        <v>6.57</v>
      </c>
      <c r="G3429" s="21">
        <v>472.80000686645519</v>
      </c>
      <c r="H3429" s="42">
        <v>1.2173254618514424</v>
      </c>
      <c r="I3429" s="35">
        <v>306.3</v>
      </c>
      <c r="J3429" s="43">
        <v>5.7838660578386603E-2</v>
      </c>
      <c r="K3429" s="44">
        <v>0.50729177004706549</v>
      </c>
      <c r="L3429" s="26">
        <f t="shared" si="1007"/>
        <v>6.5562510531111275</v>
      </c>
      <c r="M3429" s="26">
        <f t="shared" si="1008"/>
        <v>0.37133971096731433</v>
      </c>
      <c r="N3429" s="96">
        <f t="shared" si="1009"/>
        <v>7</v>
      </c>
      <c r="O3429" s="26">
        <f t="shared" si="1010"/>
        <v>0.53353328428528812</v>
      </c>
      <c r="P3429" s="3">
        <f>IF(L3429&gt;'Power Curve'!$C$37,0,INDEX(Ci,$N3429,1)*POWER(1-O3429,3)+INDEX(Ci,$N3429,2)*3*O3429*POWER(1-O3429,2)+INDEX(Ci,$N3429,3)*3*POWER(O3429,2)*(1-O3429)+INDEX(Ci,$N3429,4)*POWER(O3429,3))</f>
        <v>484.31410343116886</v>
      </c>
      <c r="Q3429" s="3">
        <f>MAX(0,MIN(P3429-V3429+W3429,'Power Curve'!$C$39))</f>
        <v>470.59520001937631</v>
      </c>
      <c r="R3429" s="3">
        <f t="shared" si="1011"/>
        <v>472.80000686645519</v>
      </c>
      <c r="S3429" s="3">
        <f t="shared" si="1012"/>
        <v>-2.2048068470788849</v>
      </c>
      <c r="T3429" s="3">
        <f t="shared" si="1013"/>
        <v>2.2048068470788849</v>
      </c>
      <c r="V3429" s="37">
        <f t="array" ref="V3429">SUM(_xlfn.NORM.DIST($AD$3:$AD$1003,$L3429,$AA3429,FALSE)*WindSpeedStep*$AE$3:$AE$1003)/AG3429</f>
        <v>488.21468009651954</v>
      </c>
      <c r="W3429" s="37">
        <f t="array" ref="W3429">SUM(_xlfn.NORM.DIST($AD$3:$AD$1003,$L3429,$AB3429,FALSE)*WindSpeedStep*$AE$3:$AE$1003)/AH3429</f>
        <v>474.49577668472699</v>
      </c>
      <c r="Y3429" s="1">
        <f t="shared" si="1014"/>
        <v>6</v>
      </c>
      <c r="Z3429" s="99">
        <f>IF(L3429&lt;'Power Curve'!$P$28,'Power Curve'!$Q$28,IF(L3429&gt;'Power Curve'!$P$29,'Power Curve'!$Q$29,INDEX(ReferenceTurbulence,Y3429)+(L3429-INDEX(ReferenceTurbulenceWindSpeed,Y3429))*(INDEX(ReferenceTurbulence,Y3429+1)-INDEX(ReferenceTurbulence,Y3429))/(INDEX(ReferenceTurbulenceWindSpeed,Y3429+1)-INDEX(ReferenceTurbulenceWindSpeed,Y3429))))</f>
        <v>0.12057423954895367</v>
      </c>
      <c r="AA3429" s="100">
        <f t="shared" si="1020"/>
        <v>0.7905149850209009</v>
      </c>
      <c r="AB3429" s="29">
        <f t="shared" si="1021"/>
        <v>0.37920477932758423</v>
      </c>
      <c r="AG3429" s="40">
        <f t="array" ref="AG3429">SUM(_xlfn.NORM.DIST($AD$3:$AD$1003,$F3429,$AA3429,FALSE)*WindSpeedStep)</f>
        <v>1.0000000000000033</v>
      </c>
      <c r="AH3429" s="40">
        <f t="array" ref="AH3429">SUM(_xlfn.NORM.DIST($AD$3:$AD$1003,$F3429,$AB3429,FALSE)*WindSpeedStep)</f>
        <v>1.0000000000000033</v>
      </c>
      <c r="AJ3429" s="47">
        <f t="shared" si="1015"/>
        <v>7</v>
      </c>
      <c r="AK3429" s="83" t="b">
        <f>COUNTIF('Power Curve'!$D$2:$D$31,AJ3429)&gt;0</f>
        <v>1</v>
      </c>
      <c r="AL3429" s="83" t="b">
        <f t="shared" si="1016"/>
        <v>0</v>
      </c>
      <c r="AM3429" s="83" t="b">
        <f t="shared" si="1022"/>
        <v>1</v>
      </c>
      <c r="AN3429" s="47" t="str">
        <f t="shared" si="1017"/>
        <v>Outer</v>
      </c>
      <c r="AO3429" s="48" t="str">
        <f t="shared" si="1018"/>
        <v>0.3-0.4</v>
      </c>
      <c r="AP3429" s="49" t="str">
        <f t="shared" si="1023"/>
        <v>5-6</v>
      </c>
      <c r="AQ3429" s="49" t="str">
        <f t="shared" si="1024"/>
        <v>Apr</v>
      </c>
      <c r="AR3429" s="48" t="str">
        <f t="shared" si="1025"/>
        <v>305-315</v>
      </c>
      <c r="AS3429" s="49" t="str">
        <f t="shared" si="1019"/>
        <v>LWS-LTI</v>
      </c>
    </row>
    <row r="3430" spans="5:45" x14ac:dyDescent="0.3">
      <c r="E3430" s="15">
        <v>41005.236111111109</v>
      </c>
      <c r="F3430" s="21">
        <v>7.29</v>
      </c>
      <c r="G3430" s="21">
        <v>676.72000980377197</v>
      </c>
      <c r="H3430" s="42">
        <v>1.216910483947097</v>
      </c>
      <c r="I3430" s="35">
        <v>303.10000000000002</v>
      </c>
      <c r="J3430" s="43">
        <v>5.8984910836762688E-2</v>
      </c>
      <c r="K3430" s="44">
        <v>0.62050893538510488</v>
      </c>
      <c r="L3430" s="26">
        <f t="shared" si="1007"/>
        <v>7.2739175884344078</v>
      </c>
      <c r="M3430" s="26">
        <f t="shared" si="1008"/>
        <v>0.48225738745681385</v>
      </c>
      <c r="N3430" s="96">
        <f t="shared" si="1009"/>
        <v>8</v>
      </c>
      <c r="O3430" s="26">
        <f t="shared" si="1010"/>
        <v>0.26046974023609842</v>
      </c>
      <c r="P3430" s="3">
        <f>IF(L3430&gt;'Power Curve'!$C$37,0,INDEX(Ci,$N3430,1)*POWER(1-O3430,3)+INDEX(Ci,$N3430,2)*3*O3430*POWER(1-O3430,2)+INDEX(Ci,$N3430,3)*3*POWER(O3430,2)*(1-O3430)+INDEX(Ci,$N3430,4)*POWER(O3430,3))</f>
        <v>668.89515951351075</v>
      </c>
      <c r="Q3430" s="3">
        <f>MAX(0,MIN(P3430-V3430+W3430,'Power Curve'!$C$39))</f>
        <v>653.53373561289231</v>
      </c>
      <c r="R3430" s="3">
        <f t="shared" si="1011"/>
        <v>676.72000980377197</v>
      </c>
      <c r="S3430" s="3">
        <f t="shared" si="1012"/>
        <v>-23.186274190879658</v>
      </c>
      <c r="T3430" s="3">
        <f t="shared" si="1013"/>
        <v>23.186274190879658</v>
      </c>
      <c r="V3430" s="37">
        <f t="array" ref="V3430">SUM(_xlfn.NORM.DIST($AD$3:$AD$1003,$L3430,$AA3430,FALSE)*WindSpeedStep*$AE$3:$AE$1003)/AG3430</f>
        <v>664.82928506790097</v>
      </c>
      <c r="W3430" s="37">
        <f t="array" ref="W3430">SUM(_xlfn.NORM.DIST($AD$3:$AD$1003,$L3430,$AB3430,FALSE)*WindSpeedStep*$AE$3:$AE$1003)/AH3430</f>
        <v>649.46786116728254</v>
      </c>
      <c r="Y3430" s="1">
        <f t="shared" si="1014"/>
        <v>7</v>
      </c>
      <c r="Z3430" s="99">
        <f>IF(L3430&lt;'Power Curve'!$P$28,'Power Curve'!$Q$28,IF(L3430&gt;'Power Curve'!$P$29,'Power Curve'!$Q$29,INDEX(ReferenceTurbulence,Y3430)+(L3430-INDEX(ReferenceTurbulenceWindSpeed,Y3430))*(INDEX(ReferenceTurbulence,Y3430+1)-INDEX(ReferenceTurbulence,Y3430))/(INDEX(ReferenceTurbulenceWindSpeed,Y3430+1)-INDEX(ReferenceTurbulenceWindSpeed,Y3430))))</f>
        <v>0.11960034946449817</v>
      </c>
      <c r="AA3430" s="100">
        <f t="shared" si="1020"/>
        <v>0.86996308555271495</v>
      </c>
      <c r="AB3430" s="29">
        <f t="shared" si="1021"/>
        <v>0.42905138038776341</v>
      </c>
      <c r="AG3430" s="40">
        <f t="array" ref="AG3430">SUM(_xlfn.NORM.DIST($AD$3:$AD$1003,$F3430,$AA3430,FALSE)*WindSpeedStep)</f>
        <v>1.0000000000000031</v>
      </c>
      <c r="AH3430" s="40">
        <f t="array" ref="AH3430">SUM(_xlfn.NORM.DIST($AD$3:$AD$1003,$F3430,$AB3430,FALSE)*WindSpeedStep)</f>
        <v>1.0000000000000033</v>
      </c>
      <c r="AJ3430" s="47">
        <f t="shared" si="1015"/>
        <v>7</v>
      </c>
      <c r="AK3430" s="83" t="b">
        <f>COUNTIF('Power Curve'!$D$2:$D$31,AJ3430)&gt;0</f>
        <v>1</v>
      </c>
      <c r="AL3430" s="83" t="b">
        <f t="shared" si="1016"/>
        <v>0</v>
      </c>
      <c r="AM3430" s="83" t="b">
        <f t="shared" si="1022"/>
        <v>1</v>
      </c>
      <c r="AN3430" s="47" t="str">
        <f t="shared" si="1017"/>
        <v>Outer</v>
      </c>
      <c r="AO3430" s="48" t="str">
        <f t="shared" si="1018"/>
        <v>0.4-0.5</v>
      </c>
      <c r="AP3430" s="49" t="str">
        <f t="shared" si="1023"/>
        <v>5-6</v>
      </c>
      <c r="AQ3430" s="49" t="str">
        <f t="shared" si="1024"/>
        <v>Apr</v>
      </c>
      <c r="AR3430" s="48" t="str">
        <f t="shared" si="1025"/>
        <v>295-305</v>
      </c>
      <c r="AS3430" s="49" t="str">
        <f t="shared" si="1019"/>
        <v>LWS-LTI</v>
      </c>
    </row>
    <row r="3431" spans="5:45" x14ac:dyDescent="0.3">
      <c r="E3431" s="15">
        <v>41005.243055555555</v>
      </c>
      <c r="F3431" s="21">
        <v>6.9</v>
      </c>
      <c r="G3431" s="21">
        <v>564.65000915527344</v>
      </c>
      <c r="H3431" s="42">
        <v>1.2164036654712449</v>
      </c>
      <c r="I3431" s="35">
        <v>301.10000000000002</v>
      </c>
      <c r="J3431" s="43">
        <v>8.8405797101449274E-2</v>
      </c>
      <c r="K3431" s="44">
        <v>0.41185664641263742</v>
      </c>
      <c r="L3431" s="26">
        <f t="shared" si="1007"/>
        <v>6.8838220416255709</v>
      </c>
      <c r="M3431" s="26">
        <f t="shared" si="1008"/>
        <v>0.42196686319341586</v>
      </c>
      <c r="N3431" s="96">
        <f t="shared" si="1009"/>
        <v>7</v>
      </c>
      <c r="O3431" s="26">
        <f t="shared" si="1010"/>
        <v>0.86652434374191967</v>
      </c>
      <c r="P3431" s="3">
        <f>IF(L3431&gt;'Power Curve'!$C$37,0,INDEX(Ci,$N3431,1)*POWER(1-O3431,3)+INDEX(Ci,$N3431,2)*3*O3431*POWER(1-O3431,2)+INDEX(Ci,$N3431,3)*3*POWER(O3431,2)*(1-O3431)+INDEX(Ci,$N3431,4)*POWER(O3431,3))</f>
        <v>566.63537445343559</v>
      </c>
      <c r="Q3431" s="3">
        <f>MAX(0,MIN(P3431-V3431+W3431,'Power Curve'!$C$39))</f>
        <v>558.04604578736996</v>
      </c>
      <c r="R3431" s="3">
        <f t="shared" si="1011"/>
        <v>564.65000915527344</v>
      </c>
      <c r="S3431" s="3">
        <f t="shared" si="1012"/>
        <v>-6.603963367903475</v>
      </c>
      <c r="T3431" s="3">
        <f t="shared" si="1013"/>
        <v>6.603963367903475</v>
      </c>
      <c r="V3431" s="37">
        <f t="array" ref="V3431">SUM(_xlfn.NORM.DIST($AD$3:$AD$1003,$L3431,$AA3431,FALSE)*WindSpeedStep*$AE$3:$AE$1003)/AG3431</f>
        <v>565.24738130763967</v>
      </c>
      <c r="W3431" s="37">
        <f t="array" ref="W3431">SUM(_xlfn.NORM.DIST($AD$3:$AD$1003,$L3431,$AB3431,FALSE)*WindSpeedStep*$AE$3:$AE$1003)/AH3431</f>
        <v>556.65805264157405</v>
      </c>
      <c r="Y3431" s="1">
        <f t="shared" si="1014"/>
        <v>6</v>
      </c>
      <c r="Z3431" s="99">
        <f>IF(L3431&lt;'Power Curve'!$P$28,'Power Curve'!$Q$28,IF(L3431&gt;'Power Curve'!$P$29,'Power Curve'!$Q$29,INDEX(ReferenceTurbulence,Y3431)+(L3431-INDEX(ReferenceTurbulenceWindSpeed,Y3431))*(INDEX(ReferenceTurbulence,Y3431+1)-INDEX(ReferenceTurbulence,Y3431))/(INDEX(ReferenceTurbulenceWindSpeed,Y3431+1)-INDEX(ReferenceTurbulenceWindSpeed,Y3431))))</f>
        <v>0.11993033146669248</v>
      </c>
      <c r="AA3431" s="100">
        <f t="shared" si="1020"/>
        <v>0.82557905920987851</v>
      </c>
      <c r="AB3431" s="29">
        <f t="shared" si="1021"/>
        <v>0.60856977469443452</v>
      </c>
      <c r="AG3431" s="40">
        <f t="array" ref="AG3431">SUM(_xlfn.NORM.DIST($AD$3:$AD$1003,$F3431,$AA3431,FALSE)*WindSpeedStep)</f>
        <v>1.0000000000000038</v>
      </c>
      <c r="AH3431" s="40">
        <f t="array" ref="AH3431">SUM(_xlfn.NORM.DIST($AD$3:$AD$1003,$F3431,$AB3431,FALSE)*WindSpeedStep)</f>
        <v>1.0000000000000036</v>
      </c>
      <c r="AJ3431" s="47">
        <f t="shared" si="1015"/>
        <v>7</v>
      </c>
      <c r="AK3431" s="83" t="b">
        <f>COUNTIF('Power Curve'!$D$2:$D$31,AJ3431)&gt;0</f>
        <v>1</v>
      </c>
      <c r="AL3431" s="83" t="b">
        <f t="shared" si="1016"/>
        <v>0</v>
      </c>
      <c r="AM3431" s="83" t="b">
        <f t="shared" si="1022"/>
        <v>1</v>
      </c>
      <c r="AN3431" s="47" t="str">
        <f t="shared" si="1017"/>
        <v>Outer</v>
      </c>
      <c r="AO3431" s="48" t="str">
        <f t="shared" si="1018"/>
        <v>0.4-0.5</v>
      </c>
      <c r="AP3431" s="49" t="str">
        <f t="shared" si="1023"/>
        <v>5-6</v>
      </c>
      <c r="AQ3431" s="49" t="str">
        <f t="shared" si="1024"/>
        <v>Apr</v>
      </c>
      <c r="AR3431" s="48" t="str">
        <f t="shared" si="1025"/>
        <v>295-305</v>
      </c>
      <c r="AS3431" s="49" t="str">
        <f t="shared" si="1019"/>
        <v>LWS-LTI</v>
      </c>
    </row>
    <row r="3432" spans="5:45" x14ac:dyDescent="0.3">
      <c r="E3432" s="15">
        <v>41005.25</v>
      </c>
      <c r="F3432" s="21">
        <v>5.75</v>
      </c>
      <c r="G3432" s="21">
        <v>350.97998809814476</v>
      </c>
      <c r="H3432" s="42">
        <v>1.2162655175055084</v>
      </c>
      <c r="I3432" s="35">
        <v>301.10000000000002</v>
      </c>
      <c r="J3432" s="43">
        <v>0.11652173913043479</v>
      </c>
      <c r="K3432" s="44">
        <v>0.35695976257777667</v>
      </c>
      <c r="L3432" s="26">
        <f t="shared" si="1007"/>
        <v>5.7363011927615588</v>
      </c>
      <c r="M3432" s="26">
        <f t="shared" si="1008"/>
        <v>0.24461381687655004</v>
      </c>
      <c r="N3432" s="96">
        <f t="shared" si="1009"/>
        <v>6</v>
      </c>
      <c r="O3432" s="26">
        <f t="shared" si="1010"/>
        <v>0.70586773593350516</v>
      </c>
      <c r="P3432" s="3">
        <f>IF(L3432&gt;'Power Curve'!$C$37,0,INDEX(Ci,$N3432,1)*POWER(1-O3432,3)+INDEX(Ci,$N3432,2)*3*O3432*POWER(1-O3432,2)+INDEX(Ci,$N3432,3)*3*POWER(O3432,2)*(1-O3432)+INDEX(Ci,$N3432,4)*POWER(O3432,3))</f>
        <v>317.95351071456514</v>
      </c>
      <c r="Q3432" s="3">
        <f>MAX(0,MIN(P3432-V3432+W3432,'Power Curve'!$C$39))</f>
        <v>317.5865829669998</v>
      </c>
      <c r="R3432" s="3">
        <f t="shared" si="1011"/>
        <v>350.97998809814476</v>
      </c>
      <c r="S3432" s="3">
        <f t="shared" si="1012"/>
        <v>-33.393405131144959</v>
      </c>
      <c r="T3432" s="3">
        <f t="shared" si="1013"/>
        <v>33.393405131144959</v>
      </c>
      <c r="V3432" s="37">
        <f t="array" ref="V3432">SUM(_xlfn.NORM.DIST($AD$3:$AD$1003,$L3432,$AA3432,FALSE)*WindSpeedStep*$AE$3:$AE$1003)/AG3432</f>
        <v>319.28099253726168</v>
      </c>
      <c r="W3432" s="37">
        <f t="array" ref="W3432">SUM(_xlfn.NORM.DIST($AD$3:$AD$1003,$L3432,$AB3432,FALSE)*WindSpeedStep*$AE$3:$AE$1003)/AH3432</f>
        <v>318.91406478969634</v>
      </c>
      <c r="Y3432" s="1">
        <f t="shared" si="1014"/>
        <v>5</v>
      </c>
      <c r="Z3432" s="99">
        <f>IF(L3432&lt;'Power Curve'!$P$28,'Power Curve'!$Q$28,IF(L3432&gt;'Power Curve'!$P$29,'Power Curve'!$Q$29,INDEX(ReferenceTurbulence,Y3432)+(L3432-INDEX(ReferenceTurbulenceWindSpeed,Y3432))*(INDEX(ReferenceTurbulence,Y3432+1)-INDEX(ReferenceTurbulence,Y3432))/(INDEX(ReferenceTurbulenceWindSpeed,Y3432+1)-INDEX(ReferenceTurbulenceWindSpeed,Y3432))))</f>
        <v>0.12047785586862765</v>
      </c>
      <c r="AA3432" s="100">
        <f t="shared" si="1020"/>
        <v>0.69109726832056395</v>
      </c>
      <c r="AB3432" s="29">
        <f t="shared" si="1021"/>
        <v>0.66840379115656423</v>
      </c>
      <c r="AG3432" s="40">
        <f t="array" ref="AG3432">SUM(_xlfn.NORM.DIST($AD$3:$AD$1003,$F3432,$AA3432,FALSE)*WindSpeedStep)</f>
        <v>1.0000000000000036</v>
      </c>
      <c r="AH3432" s="40">
        <f t="array" ref="AH3432">SUM(_xlfn.NORM.DIST($AD$3:$AD$1003,$F3432,$AB3432,FALSE)*WindSpeedStep)</f>
        <v>1.0000000000000036</v>
      </c>
      <c r="AJ3432" s="47">
        <f t="shared" si="1015"/>
        <v>6</v>
      </c>
      <c r="AK3432" s="83" t="b">
        <f>COUNTIF('Power Curve'!$D$2:$D$31,AJ3432)&gt;0</f>
        <v>1</v>
      </c>
      <c r="AL3432" s="83" t="b">
        <f t="shared" si="1016"/>
        <v>0</v>
      </c>
      <c r="AM3432" s="83" t="b">
        <f t="shared" si="1022"/>
        <v>1</v>
      </c>
      <c r="AN3432" s="47" t="str">
        <f t="shared" si="1017"/>
        <v>Outer</v>
      </c>
      <c r="AO3432" s="48" t="str">
        <f t="shared" si="1018"/>
        <v>0.2-0.3</v>
      </c>
      <c r="AP3432" s="49" t="str">
        <f t="shared" si="1023"/>
        <v>6-7</v>
      </c>
      <c r="AQ3432" s="49" t="str">
        <f t="shared" si="1024"/>
        <v>Apr</v>
      </c>
      <c r="AR3432" s="48" t="str">
        <f t="shared" si="1025"/>
        <v>295-305</v>
      </c>
      <c r="AS3432" s="49" t="str">
        <f t="shared" si="1019"/>
        <v>Inner-TI</v>
      </c>
    </row>
    <row r="3433" spans="5:45" x14ac:dyDescent="0.3">
      <c r="E3433" s="15">
        <v>41005.256944444445</v>
      </c>
      <c r="F3433" s="21">
        <v>5.17</v>
      </c>
      <c r="G3433" s="21">
        <v>272.56999206542963</v>
      </c>
      <c r="H3433" s="42">
        <v>1.2163189370291672</v>
      </c>
      <c r="I3433" s="35">
        <v>302.60000000000002</v>
      </c>
      <c r="J3433" s="43">
        <v>7.5435203094777567E-2</v>
      </c>
      <c r="K3433" s="44">
        <v>0.33766464976209365</v>
      </c>
      <c r="L3433" s="26">
        <f t="shared" si="1007"/>
        <v>5.1577584944795749</v>
      </c>
      <c r="M3433" s="26">
        <f t="shared" si="1008"/>
        <v>0.15519817787856208</v>
      </c>
      <c r="N3433" s="96">
        <f t="shared" si="1009"/>
        <v>6</v>
      </c>
      <c r="O3433" s="26">
        <f t="shared" si="1010"/>
        <v>0.12922395779109566</v>
      </c>
      <c r="P3433" s="3">
        <f>IF(L3433&gt;'Power Curve'!$C$37,0,INDEX(Ci,$N3433,1)*POWER(1-O3433,3)+INDEX(Ci,$N3433,2)*3*O3433*POWER(1-O3433,2)+INDEX(Ci,$N3433,3)*3*POWER(O3433,2)*(1-O3433)+INDEX(Ci,$N3433,4)*POWER(O3433,3))</f>
        <v>231.16824858042256</v>
      </c>
      <c r="Q3433" s="3">
        <f>MAX(0,MIN(P3433-V3433+W3433,'Power Curve'!$C$39))</f>
        <v>234.19531865354173</v>
      </c>
      <c r="R3433" s="3">
        <f t="shared" si="1011"/>
        <v>272.56999206542963</v>
      </c>
      <c r="S3433" s="3">
        <f t="shared" si="1012"/>
        <v>-38.374673411887898</v>
      </c>
      <c r="T3433" s="3">
        <f t="shared" si="1013"/>
        <v>38.374673411887898</v>
      </c>
      <c r="V3433" s="37">
        <f t="array" ref="V3433">SUM(_xlfn.NORM.DIST($AD$3:$AD$1003,$L3433,$AA3433,FALSE)*WindSpeedStep*$AE$3:$AE$1003)/AG3433</f>
        <v>214.0405248274069</v>
      </c>
      <c r="W3433" s="37">
        <f t="array" ref="W3433">SUM(_xlfn.NORM.DIST($AD$3:$AD$1003,$L3433,$AB3433,FALSE)*WindSpeedStep*$AE$3:$AE$1003)/AH3433</f>
        <v>217.06759490052607</v>
      </c>
      <c r="Y3433" s="1">
        <f t="shared" si="1014"/>
        <v>5</v>
      </c>
      <c r="Z3433" s="99">
        <f>IF(L3433&lt;'Power Curve'!$P$28,'Power Curve'!$Q$28,IF(L3433&gt;'Power Curve'!$P$29,'Power Curve'!$Q$29,INDEX(ReferenceTurbulence,Y3433)+(L3433-INDEX(ReferenceTurbulenceWindSpeed,Y3433))*(INDEX(ReferenceTurbulence,Y3433+1)-INDEX(ReferenceTurbulence,Y3433))/(INDEX(ReferenceTurbulenceWindSpeed,Y3433+1)-INDEX(ReferenceTurbulenceWindSpeed,Y3433))))</f>
        <v>0.118266260338191</v>
      </c>
      <c r="AA3433" s="100">
        <f t="shared" si="1020"/>
        <v>0.60998880886963747</v>
      </c>
      <c r="AB3433" s="29">
        <f t="shared" si="1021"/>
        <v>0.38907655954488091</v>
      </c>
      <c r="AG3433" s="40">
        <f t="array" ref="AG3433">SUM(_xlfn.NORM.DIST($AD$3:$AD$1003,$F3433,$AA3433,FALSE)*WindSpeedStep)</f>
        <v>1.0000000000000033</v>
      </c>
      <c r="AH3433" s="40">
        <f t="array" ref="AH3433">SUM(_xlfn.NORM.DIST($AD$3:$AD$1003,$F3433,$AB3433,FALSE)*WindSpeedStep)</f>
        <v>1.0000000000000036</v>
      </c>
      <c r="AJ3433" s="47">
        <f t="shared" si="1015"/>
        <v>5</v>
      </c>
      <c r="AK3433" s="83" t="b">
        <f>COUNTIF('Power Curve'!$D$2:$D$31,AJ3433)&gt;0</f>
        <v>1</v>
      </c>
      <c r="AL3433" s="83" t="b">
        <f t="shared" si="1016"/>
        <v>0</v>
      </c>
      <c r="AM3433" s="83" t="b">
        <f t="shared" si="1022"/>
        <v>1</v>
      </c>
      <c r="AN3433" s="47" t="str">
        <f t="shared" si="1017"/>
        <v>Outer</v>
      </c>
      <c r="AO3433" s="48" t="str">
        <f t="shared" si="1018"/>
        <v>0.1-0.2</v>
      </c>
      <c r="AP3433" s="49" t="str">
        <f t="shared" si="1023"/>
        <v>6-7</v>
      </c>
      <c r="AQ3433" s="49" t="str">
        <f t="shared" si="1024"/>
        <v>Apr</v>
      </c>
      <c r="AR3433" s="48" t="str">
        <f t="shared" si="1025"/>
        <v>295-305</v>
      </c>
      <c r="AS3433" s="49" t="str">
        <f t="shared" si="1019"/>
        <v>LWS-LTI</v>
      </c>
    </row>
    <row r="3434" spans="5:45" x14ac:dyDescent="0.3">
      <c r="E3434" s="15">
        <v>41005.263888888891</v>
      </c>
      <c r="F3434" s="21">
        <v>5</v>
      </c>
      <c r="G3434" s="21">
        <v>233.88000488281293</v>
      </c>
      <c r="H3434" s="42">
        <v>1.2153529472298599</v>
      </c>
      <c r="I3434" s="35">
        <v>307</v>
      </c>
      <c r="J3434" s="43">
        <v>0.1</v>
      </c>
      <c r="K3434" s="44">
        <v>0.35655931417989156</v>
      </c>
      <c r="L3434" s="26">
        <f t="shared" si="1007"/>
        <v>4.9868401522043087</v>
      </c>
      <c r="M3434" s="26">
        <f t="shared" si="1008"/>
        <v>0.12878219711101832</v>
      </c>
      <c r="N3434" s="96">
        <f t="shared" si="1009"/>
        <v>5</v>
      </c>
      <c r="O3434" s="26">
        <f t="shared" si="1010"/>
        <v>0.95280990953184297</v>
      </c>
      <c r="P3434" s="3">
        <f>IF(L3434&gt;'Power Curve'!$C$37,0,INDEX(Ci,$N3434,1)*POWER(1-O3434,3)+INDEX(Ci,$N3434,2)*3*O3434*POWER(1-O3434,2)+INDEX(Ci,$N3434,3)*3*POWER(O3434,2)*(1-O3434)+INDEX(Ci,$N3434,4)*POWER(O3434,3))</f>
        <v>204.93369915509666</v>
      </c>
      <c r="Q3434" s="3">
        <f>MAX(0,MIN(P3434-V3434+W3434,'Power Curve'!$C$39))</f>
        <v>204.98360024429968</v>
      </c>
      <c r="R3434" s="3">
        <f t="shared" si="1011"/>
        <v>233.88000488281293</v>
      </c>
      <c r="S3434" s="3">
        <f t="shared" si="1012"/>
        <v>-28.896404638513246</v>
      </c>
      <c r="T3434" s="3">
        <f t="shared" si="1013"/>
        <v>28.896404638513246</v>
      </c>
      <c r="V3434" s="37">
        <f t="array" ref="V3434">SUM(_xlfn.NORM.DIST($AD$3:$AD$1003,$L3434,$AA3434,FALSE)*WindSpeedStep*$AE$3:$AE$1003)/AG3434</f>
        <v>183.33333302285914</v>
      </c>
      <c r="W3434" s="37">
        <f t="array" ref="W3434">SUM(_xlfn.NORM.DIST($AD$3:$AD$1003,$L3434,$AB3434,FALSE)*WindSpeedStep*$AE$3:$AE$1003)/AH3434</f>
        <v>183.38323411206215</v>
      </c>
      <c r="Y3434" s="1">
        <f t="shared" si="1014"/>
        <v>4</v>
      </c>
      <c r="Z3434" s="99">
        <f>IF(L3434&lt;'Power Curve'!$P$28,'Power Curve'!$Q$28,IF(L3434&gt;'Power Curve'!$P$29,'Power Curve'!$Q$29,INDEX(ReferenceTurbulence,Y3434)+(L3434-INDEX(ReferenceTurbulenceWindSpeed,Y3434))*(INDEX(ReferenceTurbulence,Y3434+1)-INDEX(ReferenceTurbulence,Y3434))/(INDEX(ReferenceTurbulenceWindSpeed,Y3434+1)-INDEX(ReferenceTurbulenceWindSpeed,Y3434))))</f>
        <v>0.11774053377973451</v>
      </c>
      <c r="AA3434" s="100">
        <f t="shared" si="1020"/>
        <v>0.58715322139474779</v>
      </c>
      <c r="AB3434" s="29">
        <f t="shared" si="1021"/>
        <v>0.49868401522043088</v>
      </c>
      <c r="AG3434" s="40">
        <f t="array" ref="AG3434">SUM(_xlfn.NORM.DIST($AD$3:$AD$1003,$F3434,$AA3434,FALSE)*WindSpeedStep)</f>
        <v>1.000000000000004</v>
      </c>
      <c r="AH3434" s="40">
        <f t="array" ref="AH3434">SUM(_xlfn.NORM.DIST($AD$3:$AD$1003,$F3434,$AB3434,FALSE)*WindSpeedStep)</f>
        <v>1.0000000000000038</v>
      </c>
      <c r="AJ3434" s="47">
        <f t="shared" si="1015"/>
        <v>5</v>
      </c>
      <c r="AK3434" s="83" t="b">
        <f>COUNTIF('Power Curve'!$D$2:$D$31,AJ3434)&gt;0</f>
        <v>1</v>
      </c>
      <c r="AL3434" s="83" t="b">
        <f t="shared" si="1016"/>
        <v>0</v>
      </c>
      <c r="AM3434" s="83" t="b">
        <f t="shared" si="1022"/>
        <v>1</v>
      </c>
      <c r="AN3434" s="47" t="str">
        <f t="shared" si="1017"/>
        <v>Outer</v>
      </c>
      <c r="AO3434" s="48" t="str">
        <f t="shared" si="1018"/>
        <v>0.1-0.2</v>
      </c>
      <c r="AP3434" s="49" t="str">
        <f t="shared" si="1023"/>
        <v>6-7</v>
      </c>
      <c r="AQ3434" s="49" t="str">
        <f t="shared" si="1024"/>
        <v>Apr</v>
      </c>
      <c r="AR3434" s="48" t="str">
        <f t="shared" si="1025"/>
        <v>305-315</v>
      </c>
      <c r="AS3434" s="49" t="str">
        <f t="shared" si="1019"/>
        <v>LWS-LTI</v>
      </c>
    </row>
    <row r="3435" spans="5:45" x14ac:dyDescent="0.3">
      <c r="E3435" s="15">
        <v>41005.270833333336</v>
      </c>
      <c r="F3435" s="21">
        <v>4.6900000000000004</v>
      </c>
      <c r="G3435" s="21">
        <v>175.6199951171871</v>
      </c>
      <c r="H3435" s="42">
        <v>1.2147098089212807</v>
      </c>
      <c r="I3435" s="35">
        <v>304.7</v>
      </c>
      <c r="J3435" s="43">
        <v>0.11087420042643922</v>
      </c>
      <c r="K3435" s="44">
        <v>0.27519740571908197</v>
      </c>
      <c r="L3435" s="26">
        <f t="shared" si="1007"/>
        <v>4.6768308126136011</v>
      </c>
      <c r="M3435" s="26">
        <f t="shared" si="1008"/>
        <v>8.0869254337455426E-2</v>
      </c>
      <c r="N3435" s="96">
        <f t="shared" si="1009"/>
        <v>5</v>
      </c>
      <c r="O3435" s="26">
        <f t="shared" si="1010"/>
        <v>0.59832047402248134</v>
      </c>
      <c r="P3435" s="3">
        <f>IF(L3435&gt;'Power Curve'!$C$37,0,INDEX(Ci,$N3435,1)*POWER(1-O3435,3)+INDEX(Ci,$N3435,2)*3*O3435*POWER(1-O3435,2)+INDEX(Ci,$N3435,3)*3*POWER(O3435,2)*(1-O3435)+INDEX(Ci,$N3435,4)*POWER(O3435,3))</f>
        <v>151.5530592510531</v>
      </c>
      <c r="Q3435" s="3">
        <f>MAX(0,MIN(P3435-V3435+W3435,'Power Curve'!$C$39))</f>
        <v>150.56776524772113</v>
      </c>
      <c r="R3435" s="3">
        <f t="shared" si="1011"/>
        <v>175.6199951171871</v>
      </c>
      <c r="S3435" s="3">
        <f t="shared" si="1012"/>
        <v>-25.052229869465975</v>
      </c>
      <c r="T3435" s="3">
        <f t="shared" si="1013"/>
        <v>25.052229869465975</v>
      </c>
      <c r="V3435" s="37">
        <f t="array" ref="V3435">SUM(_xlfn.NORM.DIST($AD$3:$AD$1003,$L3435,$AA3435,FALSE)*WindSpeedStep*$AE$3:$AE$1003)/AG3435</f>
        <v>127.67643406012084</v>
      </c>
      <c r="W3435" s="37">
        <f t="array" ref="W3435">SUM(_xlfn.NORM.DIST($AD$3:$AD$1003,$L3435,$AB3435,FALSE)*WindSpeedStep*$AE$3:$AE$1003)/AH3435</f>
        <v>126.69114005678888</v>
      </c>
      <c r="Y3435" s="1">
        <f t="shared" si="1014"/>
        <v>4</v>
      </c>
      <c r="Z3435" s="99">
        <f>IF(L3435&lt;'Power Curve'!$P$28,'Power Curve'!$Q$28,IF(L3435&gt;'Power Curve'!$P$29,'Power Curve'!$Q$29,INDEX(ReferenceTurbulence,Y3435)+(L3435-INDEX(ReferenceTurbulenceWindSpeed,Y3435))*(INDEX(ReferenceTurbulence,Y3435+1)-INDEX(ReferenceTurbulence,Y3435))/(INDEX(ReferenceTurbulenceWindSpeed,Y3435+1)-INDEX(ReferenceTurbulenceWindSpeed,Y3435))))</f>
        <v>0.11751430898218981</v>
      </c>
      <c r="AA3435" s="100">
        <f t="shared" si="1020"/>
        <v>0.54959454117090056</v>
      </c>
      <c r="AB3435" s="29">
        <f t="shared" si="1021"/>
        <v>0.51853987687826708</v>
      </c>
      <c r="AG3435" s="40">
        <f t="array" ref="AG3435">SUM(_xlfn.NORM.DIST($AD$3:$AD$1003,$F3435,$AA3435,FALSE)*WindSpeedStep)</f>
        <v>1.0000000000000033</v>
      </c>
      <c r="AH3435" s="40">
        <f t="array" ref="AH3435">SUM(_xlfn.NORM.DIST($AD$3:$AD$1003,$F3435,$AB3435,FALSE)*WindSpeedStep)</f>
        <v>1.0000000000000033</v>
      </c>
      <c r="AJ3435" s="47">
        <f t="shared" si="1015"/>
        <v>5</v>
      </c>
      <c r="AK3435" s="83" t="b">
        <f>COUNTIF('Power Curve'!$D$2:$D$31,AJ3435)&gt;0</f>
        <v>1</v>
      </c>
      <c r="AL3435" s="83" t="b">
        <f t="shared" si="1016"/>
        <v>0</v>
      </c>
      <c r="AM3435" s="83" t="b">
        <f t="shared" si="1022"/>
        <v>1</v>
      </c>
      <c r="AN3435" s="47" t="str">
        <f t="shared" si="1017"/>
        <v>Inner</v>
      </c>
      <c r="AO3435" s="48" t="str">
        <f t="shared" si="1018"/>
        <v>0.0-0.1</v>
      </c>
      <c r="AP3435" s="49" t="str">
        <f t="shared" si="1023"/>
        <v>6-7</v>
      </c>
      <c r="AQ3435" s="49" t="str">
        <f t="shared" si="1024"/>
        <v>Apr</v>
      </c>
      <c r="AR3435" s="48" t="str">
        <f t="shared" si="1025"/>
        <v>295-305</v>
      </c>
      <c r="AS3435" s="49" t="str">
        <f t="shared" si="1019"/>
        <v>Inner-TI</v>
      </c>
    </row>
    <row r="3436" spans="5:45" x14ac:dyDescent="0.3">
      <c r="E3436" s="15">
        <v>41005.277777777781</v>
      </c>
      <c r="F3436" s="21">
        <v>4.1399999999999997</v>
      </c>
      <c r="G3436" s="21">
        <v>109.8100013732913</v>
      </c>
      <c r="H3436" s="42">
        <v>1.2139297660086861</v>
      </c>
      <c r="I3436" s="35">
        <v>307.8</v>
      </c>
      <c r="J3436" s="43">
        <v>0.16183574879227056</v>
      </c>
      <c r="K3436" s="44">
        <v>0.44673026017380169</v>
      </c>
      <c r="L3436" s="26">
        <f t="shared" si="1007"/>
        <v>4.1274912864056521</v>
      </c>
      <c r="M3436" s="26">
        <f t="shared" si="1008"/>
        <v>-4.0329402777372868E-3</v>
      </c>
      <c r="N3436" s="96">
        <f t="shared" si="1009"/>
        <v>4</v>
      </c>
      <c r="O3436" s="26">
        <f t="shared" si="1010"/>
        <v>0.98140888820819017</v>
      </c>
      <c r="P3436" s="3">
        <f>IF(L3436&gt;'Power Curve'!$C$37,0,INDEX(Ci,$N3436,1)*POWER(1-O3436,3)+INDEX(Ci,$N3436,2)*3*O3436*POWER(1-O3436,2)+INDEX(Ci,$N3436,3)*3*POWER(O3436,2)*(1-O3436)+INDEX(Ci,$N3436,4)*POWER(O3436,3))</f>
        <v>75.22240428454829</v>
      </c>
      <c r="Q3436" s="3">
        <f>MAX(0,MIN(P3436-V3436+W3436,'Power Curve'!$C$39))</f>
        <v>90.683658256035955</v>
      </c>
      <c r="R3436" s="3">
        <f t="shared" si="1011"/>
        <v>109.8100013732913</v>
      </c>
      <c r="S3436" s="3">
        <f t="shared" si="1012"/>
        <v>-19.126343117255345</v>
      </c>
      <c r="T3436" s="3">
        <f t="shared" si="1013"/>
        <v>19.126343117255345</v>
      </c>
      <c r="V3436" s="37">
        <f t="array" ref="V3436">SUM(_xlfn.NORM.DIST($AD$3:$AD$1003,$L3436,$AA3436,FALSE)*WindSpeedStep*$AE$3:$AE$1003)/AG3436</f>
        <v>42.004734111444193</v>
      </c>
      <c r="W3436" s="37">
        <f t="array" ref="W3436">SUM(_xlfn.NORM.DIST($AD$3:$AD$1003,$L3436,$AB3436,FALSE)*WindSpeedStep*$AE$3:$AE$1003)/AH3436</f>
        <v>57.465988082931865</v>
      </c>
      <c r="Y3436" s="1">
        <f t="shared" si="1014"/>
        <v>3</v>
      </c>
      <c r="Z3436" s="99">
        <f>IF(L3436&lt;'Power Curve'!$P$28,'Power Curve'!$Q$28,IF(L3436&gt;'Power Curve'!$P$29,'Power Curve'!$Q$29,INDEX(ReferenceTurbulence,Y3436)+(L3436-INDEX(ReferenceTurbulenceWindSpeed,Y3436))*(INDEX(ReferenceTurbulence,Y3436+1)-INDEX(ReferenceTurbulence,Y3436))/(INDEX(ReferenceTurbulenceWindSpeed,Y3436+1)-INDEX(ReferenceTurbulenceWindSpeed,Y3436))))</f>
        <v>0.11713247834199569</v>
      </c>
      <c r="AA3436" s="100">
        <f t="shared" si="1020"/>
        <v>0.48346328371168601</v>
      </c>
      <c r="AB3436" s="29">
        <f t="shared" si="1021"/>
        <v>0.66797564296903078</v>
      </c>
      <c r="AG3436" s="40">
        <f t="array" ref="AG3436">SUM(_xlfn.NORM.DIST($AD$3:$AD$1003,$F3436,$AA3436,FALSE)*WindSpeedStep)</f>
        <v>1.0000000000000022</v>
      </c>
      <c r="AH3436" s="40">
        <f t="array" ref="AH3436">SUM(_xlfn.NORM.DIST($AD$3:$AD$1003,$F3436,$AB3436,FALSE)*WindSpeedStep)</f>
        <v>0.99999999982908516</v>
      </c>
      <c r="AJ3436" s="47">
        <f t="shared" si="1015"/>
        <v>4</v>
      </c>
      <c r="AK3436" s="83" t="b">
        <f>COUNTIF('Power Curve'!$D$2:$D$31,AJ3436)&gt;0</f>
        <v>1</v>
      </c>
      <c r="AL3436" s="83" t="b">
        <f t="shared" si="1016"/>
        <v>0</v>
      </c>
      <c r="AM3436" s="83" t="b">
        <f t="shared" si="1022"/>
        <v>1</v>
      </c>
      <c r="AN3436" s="47" t="str">
        <f t="shared" si="1017"/>
        <v>Outer</v>
      </c>
      <c r="AO3436" s="48" t="str">
        <f t="shared" si="1018"/>
        <v>&lt;0</v>
      </c>
      <c r="AP3436" s="49" t="str">
        <f t="shared" si="1023"/>
        <v>6-7</v>
      </c>
      <c r="AQ3436" s="49" t="str">
        <f t="shared" si="1024"/>
        <v>Apr</v>
      </c>
      <c r="AR3436" s="48" t="str">
        <f t="shared" si="1025"/>
        <v>305-315</v>
      </c>
      <c r="AS3436" s="49" t="str">
        <f t="shared" si="1019"/>
        <v>LWS-HTI</v>
      </c>
    </row>
    <row r="3437" spans="5:45" x14ac:dyDescent="0.3">
      <c r="E3437" s="15">
        <v>41005.284722222219</v>
      </c>
      <c r="F3437" s="21">
        <v>4.3499999999999996</v>
      </c>
      <c r="G3437" s="21">
        <v>147.65000534057612</v>
      </c>
      <c r="H3437" s="42">
        <v>1.213242326405324</v>
      </c>
      <c r="I3437" s="35">
        <v>306.5</v>
      </c>
      <c r="J3437" s="43">
        <v>0.15402298850574714</v>
      </c>
      <c r="K3437" s="44">
        <v>0.31553090513557513</v>
      </c>
      <c r="L3437" s="26">
        <f t="shared" si="1007"/>
        <v>4.3360379883691804</v>
      </c>
      <c r="M3437" s="26">
        <f t="shared" si="1008"/>
        <v>2.8198624777644423E-2</v>
      </c>
      <c r="N3437" s="96">
        <f t="shared" si="1009"/>
        <v>5</v>
      </c>
      <c r="O3437" s="26">
        <f t="shared" si="1010"/>
        <v>0.20863074386292274</v>
      </c>
      <c r="P3437" s="3">
        <f>IF(L3437&gt;'Power Curve'!$C$37,0,INDEX(Ci,$N3437,1)*POWER(1-O3437,3)+INDEX(Ci,$N3437,2)*3*O3437*POWER(1-O3437,2)+INDEX(Ci,$N3437,3)*3*POWER(O3437,2)*(1-O3437)+INDEX(Ci,$N3437,4)*POWER(O3437,3))</f>
        <v>97.433489839397907</v>
      </c>
      <c r="Q3437" s="3">
        <f>MAX(0,MIN(P3437-V3437+W3437,'Power Curve'!$C$39))</f>
        <v>109.03631311752505</v>
      </c>
      <c r="R3437" s="3">
        <f t="shared" si="1011"/>
        <v>147.65000534057612</v>
      </c>
      <c r="S3437" s="3">
        <f t="shared" si="1012"/>
        <v>-38.613692223051061</v>
      </c>
      <c r="T3437" s="3">
        <f t="shared" si="1013"/>
        <v>38.613692223051061</v>
      </c>
      <c r="V3437" s="37">
        <f t="array" ref="V3437">SUM(_xlfn.NORM.DIST($AD$3:$AD$1003,$L3437,$AA3437,FALSE)*WindSpeedStep*$AE$3:$AE$1003)/AG3437</f>
        <v>70.632409921930289</v>
      </c>
      <c r="W3437" s="37">
        <f t="array" ref="W3437">SUM(_xlfn.NORM.DIST($AD$3:$AD$1003,$L3437,$AB3437,FALSE)*WindSpeedStep*$AE$3:$AE$1003)/AH3437</f>
        <v>82.235233200057436</v>
      </c>
      <c r="Y3437" s="1">
        <f t="shared" si="1014"/>
        <v>4</v>
      </c>
      <c r="Z3437" s="99">
        <f>IF(L3437&lt;'Power Curve'!$P$28,'Power Curve'!$Q$28,IF(L3437&gt;'Power Curve'!$P$29,'Power Curve'!$Q$29,INDEX(ReferenceTurbulence,Y3437)+(L3437-INDEX(ReferenceTurbulenceWindSpeed,Y3437))*(INDEX(ReferenceTurbulence,Y3437+1)-INDEX(ReferenceTurbulence,Y3437))/(INDEX(ReferenceTurbulenceWindSpeed,Y3437+1)-INDEX(ReferenceTurbulenceWindSpeed,Y3437))))</f>
        <v>0.11726562038535214</v>
      </c>
      <c r="AA3437" s="100">
        <f t="shared" si="1020"/>
        <v>0.50846818472056621</v>
      </c>
      <c r="AB3437" s="29">
        <f t="shared" si="1021"/>
        <v>0.66784952924306917</v>
      </c>
      <c r="AG3437" s="40">
        <f t="array" ref="AG3437">SUM(_xlfn.NORM.DIST($AD$3:$AD$1003,$F3437,$AA3437,FALSE)*WindSpeedStep)</f>
        <v>1.0000000000000029</v>
      </c>
      <c r="AH3437" s="40">
        <f t="array" ref="AH3437">SUM(_xlfn.NORM.DIST($AD$3:$AD$1003,$F3437,$AB3437,FALSE)*WindSpeedStep)</f>
        <v>0.99999999997865741</v>
      </c>
      <c r="AJ3437" s="47">
        <f t="shared" si="1015"/>
        <v>4</v>
      </c>
      <c r="AK3437" s="83" t="b">
        <f>COUNTIF('Power Curve'!$D$2:$D$31,AJ3437)&gt;0</f>
        <v>1</v>
      </c>
      <c r="AL3437" s="83" t="b">
        <f t="shared" si="1016"/>
        <v>0</v>
      </c>
      <c r="AM3437" s="83" t="b">
        <f t="shared" si="1022"/>
        <v>1</v>
      </c>
      <c r="AN3437" s="47" t="str">
        <f t="shared" si="1017"/>
        <v>Outer</v>
      </c>
      <c r="AO3437" s="48" t="str">
        <f t="shared" si="1018"/>
        <v>0.0-0.1</v>
      </c>
      <c r="AP3437" s="49" t="str">
        <f t="shared" si="1023"/>
        <v>6-7</v>
      </c>
      <c r="AQ3437" s="49" t="str">
        <f t="shared" si="1024"/>
        <v>Apr</v>
      </c>
      <c r="AR3437" s="48" t="str">
        <f t="shared" si="1025"/>
        <v>305-315</v>
      </c>
      <c r="AS3437" s="49" t="str">
        <f t="shared" si="1019"/>
        <v>LWS-HTI</v>
      </c>
    </row>
    <row r="3438" spans="5:45" x14ac:dyDescent="0.3">
      <c r="E3438" s="15">
        <v>41005.291666666664</v>
      </c>
      <c r="F3438" s="21">
        <v>4.76</v>
      </c>
      <c r="G3438" s="21">
        <v>184.6999969482427</v>
      </c>
      <c r="H3438" s="42">
        <v>1.2129758035285088</v>
      </c>
      <c r="I3438" s="35">
        <v>308.60000000000002</v>
      </c>
      <c r="J3438" s="43">
        <v>0.12184873949579832</v>
      </c>
      <c r="K3438" s="44">
        <v>0.22604147064110164</v>
      </c>
      <c r="L3438" s="26">
        <f t="shared" si="1007"/>
        <v>4.7443745658938417</v>
      </c>
      <c r="M3438" s="26">
        <f t="shared" si="1008"/>
        <v>9.1308359139589665E-2</v>
      </c>
      <c r="N3438" s="96">
        <f t="shared" si="1009"/>
        <v>5</v>
      </c>
      <c r="O3438" s="26">
        <f t="shared" si="1010"/>
        <v>0.67555539540939091</v>
      </c>
      <c r="P3438" s="3">
        <f>IF(L3438&gt;'Power Curve'!$C$37,0,INDEX(Ci,$N3438,1)*POWER(1-O3438,3)+INDEX(Ci,$N3438,2)*3*O3438*POWER(1-O3438,2)+INDEX(Ci,$N3438,3)*3*POWER(O3438,2)*(1-O3438)+INDEX(Ci,$N3438,4)*POWER(O3438,3))</f>
        <v>163.43464315765681</v>
      </c>
      <c r="Q3438" s="3">
        <f>MAX(0,MIN(P3438-V3438+W3438,'Power Curve'!$C$39))</f>
        <v>163.9779040471139</v>
      </c>
      <c r="R3438" s="3">
        <f t="shared" si="1011"/>
        <v>184.6999969482427</v>
      </c>
      <c r="S3438" s="3">
        <f t="shared" si="1012"/>
        <v>-20.722092901128804</v>
      </c>
      <c r="T3438" s="3">
        <f t="shared" si="1013"/>
        <v>20.722092901128804</v>
      </c>
      <c r="V3438" s="37">
        <f t="array" ref="V3438">SUM(_xlfn.NORM.DIST($AD$3:$AD$1003,$L3438,$AA3438,FALSE)*WindSpeedStep*$AE$3:$AE$1003)/AG3438</f>
        <v>139.70991848725302</v>
      </c>
      <c r="W3438" s="37">
        <f t="array" ref="W3438">SUM(_xlfn.NORM.DIST($AD$3:$AD$1003,$L3438,$AB3438,FALSE)*WindSpeedStep*$AE$3:$AE$1003)/AH3438</f>
        <v>140.25317937671011</v>
      </c>
      <c r="Y3438" s="1">
        <f t="shared" si="1014"/>
        <v>4</v>
      </c>
      <c r="Z3438" s="99">
        <f>IF(L3438&lt;'Power Curve'!$P$28,'Power Curve'!$Q$28,IF(L3438&gt;'Power Curve'!$P$29,'Power Curve'!$Q$29,INDEX(ReferenceTurbulence,Y3438)+(L3438-INDEX(ReferenceTurbulenceWindSpeed,Y3438))*(INDEX(ReferenceTurbulence,Y3438+1)-INDEX(ReferenceTurbulence,Y3438))/(INDEX(ReferenceTurbulenceWindSpeed,Y3438+1)-INDEX(ReferenceTurbulenceWindSpeed,Y3438))))</f>
        <v>0.11756359805177528</v>
      </c>
      <c r="AA3438" s="100">
        <f t="shared" si="1020"/>
        <v>0.55776574447180949</v>
      </c>
      <c r="AB3438" s="29">
        <f t="shared" si="1021"/>
        <v>0.57809606055008989</v>
      </c>
      <c r="AG3438" s="40">
        <f t="array" ref="AG3438">SUM(_xlfn.NORM.DIST($AD$3:$AD$1003,$F3438,$AA3438,FALSE)*WindSpeedStep)</f>
        <v>1.0000000000000033</v>
      </c>
      <c r="AH3438" s="40">
        <f t="array" ref="AH3438">SUM(_xlfn.NORM.DIST($AD$3:$AD$1003,$F3438,$AB3438,FALSE)*WindSpeedStep)</f>
        <v>1.0000000000000029</v>
      </c>
      <c r="AJ3438" s="47">
        <f t="shared" si="1015"/>
        <v>5</v>
      </c>
      <c r="AK3438" s="83" t="b">
        <f>COUNTIF('Power Curve'!$D$2:$D$31,AJ3438)&gt;0</f>
        <v>1</v>
      </c>
      <c r="AL3438" s="83" t="b">
        <f t="shared" si="1016"/>
        <v>0</v>
      </c>
      <c r="AM3438" s="83" t="b">
        <f t="shared" si="1022"/>
        <v>1</v>
      </c>
      <c r="AN3438" s="47" t="str">
        <f t="shared" si="1017"/>
        <v>Inner</v>
      </c>
      <c r="AO3438" s="48" t="str">
        <f t="shared" si="1018"/>
        <v>0.0-0.1</v>
      </c>
      <c r="AP3438" s="49" t="str">
        <f t="shared" si="1023"/>
        <v>7-8</v>
      </c>
      <c r="AQ3438" s="49" t="str">
        <f t="shared" si="1024"/>
        <v>Apr</v>
      </c>
      <c r="AR3438" s="48" t="str">
        <f t="shared" si="1025"/>
        <v>305-315</v>
      </c>
      <c r="AS3438" s="49" t="str">
        <f t="shared" si="1019"/>
        <v>Inner-TI</v>
      </c>
    </row>
    <row r="3439" spans="5:45" x14ac:dyDescent="0.3">
      <c r="E3439" s="15">
        <v>41005.298611111109</v>
      </c>
      <c r="F3439" s="21">
        <v>4</v>
      </c>
      <c r="G3439" s="21">
        <v>64.619998931884794</v>
      </c>
      <c r="H3439" s="42">
        <v>1.2119696767677635</v>
      </c>
      <c r="I3439" s="35">
        <v>306.39999999999998</v>
      </c>
      <c r="J3439" s="43">
        <v>0.18</v>
      </c>
      <c r="K3439" s="44">
        <v>2.8705326214817264E-2</v>
      </c>
      <c r="L3439" s="26">
        <f t="shared" si="1007"/>
        <v>3.9857667489705744</v>
      </c>
      <c r="M3439" s="26">
        <f t="shared" si="1008"/>
        <v>-2.5936924398672768E-2</v>
      </c>
      <c r="N3439" s="96">
        <f t="shared" si="1009"/>
        <v>4</v>
      </c>
      <c r="O3439" s="26">
        <f t="shared" si="1010"/>
        <v>0.8804356754636562</v>
      </c>
      <c r="P3439" s="3">
        <f>IF(L3439&gt;'Power Curve'!$C$37,0,INDEX(Ci,$N3439,1)*POWER(1-O3439,3)+INDEX(Ci,$N3439,2)*3*O3439*POWER(1-O3439,2)+INDEX(Ci,$N3439,3)*3*POWER(O3439,2)*(1-O3439)+INDEX(Ci,$N3439,4)*POWER(O3439,3))</f>
        <v>63.410115488178896</v>
      </c>
      <c r="Q3439" s="3">
        <f>MAX(0,MIN(P3439-V3439+W3439,'Power Curve'!$C$39))</f>
        <v>84.142158309123658</v>
      </c>
      <c r="R3439" s="3">
        <f t="shared" si="1011"/>
        <v>64.619998931884794</v>
      </c>
      <c r="S3439" s="3">
        <f t="shared" si="1012"/>
        <v>19.522159377238864</v>
      </c>
      <c r="T3439" s="3">
        <f t="shared" si="1013"/>
        <v>19.522159377238864</v>
      </c>
      <c r="V3439" s="37">
        <f t="array" ref="V3439">SUM(_xlfn.NORM.DIST($AD$3:$AD$1003,$L3439,$AA3439,FALSE)*WindSpeedStep*$AE$3:$AE$1003)/AG3439</f>
        <v>26.822064576936253</v>
      </c>
      <c r="W3439" s="37">
        <f t="array" ref="W3439">SUM(_xlfn.NORM.DIST($AD$3:$AD$1003,$L3439,$AB3439,FALSE)*WindSpeedStep*$AE$3:$AE$1003)/AH3439</f>
        <v>47.554107397881012</v>
      </c>
      <c r="Y3439" s="1">
        <f t="shared" si="1014"/>
        <v>3</v>
      </c>
      <c r="Z3439" s="99">
        <f>IF(L3439&lt;'Power Curve'!$P$28,'Power Curve'!$Q$28,IF(L3439&gt;'Power Curve'!$P$29,'Power Curve'!$Q$29,INDEX(ReferenceTurbulence,Y3439)+(L3439-INDEX(ReferenceTurbulenceWindSpeed,Y3439))*(INDEX(ReferenceTurbulence,Y3439+1)-INDEX(ReferenceTurbulence,Y3439))/(INDEX(ReferenceTurbulenceWindSpeed,Y3439+1)-INDEX(ReferenceTurbulenceWindSpeed,Y3439))))</f>
        <v>0.11713247834199569</v>
      </c>
      <c r="AA3439" s="100">
        <f t="shared" si="1020"/>
        <v>0.46686273740004242</v>
      </c>
      <c r="AB3439" s="29">
        <f t="shared" si="1021"/>
        <v>0.71743801481470337</v>
      </c>
      <c r="AG3439" s="40">
        <f t="array" ref="AG3439">SUM(_xlfn.NORM.DIST($AD$3:$AD$1003,$F3439,$AA3439,FALSE)*WindSpeedStep)</f>
        <v>1.0000000000000018</v>
      </c>
      <c r="AH3439" s="40">
        <f t="array" ref="AH3439">SUM(_xlfn.NORM.DIST($AD$3:$AD$1003,$F3439,$AB3439,FALSE)*WindSpeedStep)</f>
        <v>0.99999999196083666</v>
      </c>
      <c r="AJ3439" s="47">
        <f t="shared" si="1015"/>
        <v>4</v>
      </c>
      <c r="AK3439" s="83" t="b">
        <f>COUNTIF('Power Curve'!$D$2:$D$31,AJ3439)&gt;0</f>
        <v>1</v>
      </c>
      <c r="AL3439" s="83" t="b">
        <f t="shared" si="1016"/>
        <v>0</v>
      </c>
      <c r="AM3439" s="83" t="b">
        <f t="shared" si="1022"/>
        <v>1</v>
      </c>
      <c r="AN3439" s="47" t="str">
        <f t="shared" si="1017"/>
        <v>Outer</v>
      </c>
      <c r="AO3439" s="48" t="str">
        <f t="shared" si="1018"/>
        <v>&lt;0</v>
      </c>
      <c r="AP3439" s="49" t="str">
        <f t="shared" si="1023"/>
        <v>7-8</v>
      </c>
      <c r="AQ3439" s="49" t="str">
        <f t="shared" si="1024"/>
        <v>Apr</v>
      </c>
      <c r="AR3439" s="48" t="str">
        <f t="shared" si="1025"/>
        <v>305-315</v>
      </c>
      <c r="AS3439" s="49" t="str">
        <f t="shared" si="1019"/>
        <v>LWS-HTI</v>
      </c>
    </row>
    <row r="3440" spans="5:45" x14ac:dyDescent="0.3">
      <c r="E3440" s="15">
        <v>41005.305555555555</v>
      </c>
      <c r="F3440" s="21">
        <v>4.96</v>
      </c>
      <c r="G3440" s="21">
        <v>122.09999847412118</v>
      </c>
      <c r="H3440" s="42">
        <v>1.211649895066325</v>
      </c>
      <c r="I3440" s="35">
        <v>311.7</v>
      </c>
      <c r="J3440" s="43">
        <v>0.10483870967741936</v>
      </c>
      <c r="K3440" s="44">
        <v>9.8451800680456364E-2</v>
      </c>
      <c r="L3440" s="26">
        <f t="shared" si="1007"/>
        <v>4.9419160459762468</v>
      </c>
      <c r="M3440" s="26">
        <f t="shared" si="1008"/>
        <v>0.12183903167703375</v>
      </c>
      <c r="N3440" s="96">
        <f t="shared" si="1009"/>
        <v>5</v>
      </c>
      <c r="O3440" s="26">
        <f t="shared" si="1010"/>
        <v>0.90144009893654442</v>
      </c>
      <c r="P3440" s="3">
        <f>IF(L3440&gt;'Power Curve'!$C$37,0,INDEX(Ci,$N3440,1)*POWER(1-O3440,3)+INDEX(Ci,$N3440,2)*3*O3440*POWER(1-O3440,2)+INDEX(Ci,$N3440,3)*3*POWER(O3440,2)*(1-O3440)+INDEX(Ci,$N3440,4)*POWER(O3440,3))</f>
        <v>197.58771624360844</v>
      </c>
      <c r="Q3440" s="3">
        <f>MAX(0,MIN(P3440-V3440+W3440,'Power Curve'!$C$39))</f>
        <v>197.33608631569706</v>
      </c>
      <c r="R3440" s="3">
        <f t="shared" si="1011"/>
        <v>122.09999847412118</v>
      </c>
      <c r="S3440" s="3">
        <f t="shared" si="1012"/>
        <v>75.23608784157588</v>
      </c>
      <c r="T3440" s="3">
        <f t="shared" si="1013"/>
        <v>75.23608784157588</v>
      </c>
      <c r="V3440" s="37">
        <f t="array" ref="V3440">SUM(_xlfn.NORM.DIST($AD$3:$AD$1003,$L3440,$AA3440,FALSE)*WindSpeedStep*$AE$3:$AE$1003)/AG3440</f>
        <v>175.24237920116423</v>
      </c>
      <c r="W3440" s="37">
        <f t="array" ref="W3440">SUM(_xlfn.NORM.DIST($AD$3:$AD$1003,$L3440,$AB3440,FALSE)*WindSpeedStep*$AE$3:$AE$1003)/AH3440</f>
        <v>174.99074927325285</v>
      </c>
      <c r="Y3440" s="1">
        <f t="shared" si="1014"/>
        <v>4</v>
      </c>
      <c r="Z3440" s="99">
        <f>IF(L3440&lt;'Power Curve'!$P$28,'Power Curve'!$Q$28,IF(L3440&gt;'Power Curve'!$P$29,'Power Curve'!$Q$29,INDEX(ReferenceTurbulence,Y3440)+(L3440-INDEX(ReferenceTurbulenceWindSpeed,Y3440))*(INDEX(ReferenceTurbulence,Y3440+1)-INDEX(ReferenceTurbulence,Y3440))/(INDEX(ReferenceTurbulenceWindSpeed,Y3440+1)-INDEX(ReferenceTurbulenceWindSpeed,Y3440))))</f>
        <v>0.11770775106793062</v>
      </c>
      <c r="AA3440" s="100">
        <f t="shared" si="1020"/>
        <v>0.58170182373838397</v>
      </c>
      <c r="AB3440" s="29">
        <f t="shared" si="1021"/>
        <v>0.51810410159428399</v>
      </c>
      <c r="AG3440" s="40">
        <f t="array" ref="AG3440">SUM(_xlfn.NORM.DIST($AD$3:$AD$1003,$F3440,$AA3440,FALSE)*WindSpeedStep)</f>
        <v>1.0000000000000038</v>
      </c>
      <c r="AH3440" s="40">
        <f t="array" ref="AH3440">SUM(_xlfn.NORM.DIST($AD$3:$AD$1003,$F3440,$AB3440,FALSE)*WindSpeedStep)</f>
        <v>1.0000000000000036</v>
      </c>
      <c r="AJ3440" s="47">
        <f t="shared" si="1015"/>
        <v>5</v>
      </c>
      <c r="AK3440" s="83" t="b">
        <f>COUNTIF('Power Curve'!$D$2:$D$31,AJ3440)&gt;0</f>
        <v>1</v>
      </c>
      <c r="AL3440" s="83" t="b">
        <f t="shared" si="1016"/>
        <v>0</v>
      </c>
      <c r="AM3440" s="83" t="b">
        <f t="shared" si="1022"/>
        <v>1</v>
      </c>
      <c r="AN3440" s="47" t="str">
        <f t="shared" si="1017"/>
        <v>Outer</v>
      </c>
      <c r="AO3440" s="48" t="str">
        <f t="shared" si="1018"/>
        <v>0.1-0.2</v>
      </c>
      <c r="AP3440" s="49" t="str">
        <f t="shared" si="1023"/>
        <v>7-8</v>
      </c>
      <c r="AQ3440" s="49" t="str">
        <f t="shared" si="1024"/>
        <v>Apr</v>
      </c>
      <c r="AR3440" s="48" t="str">
        <f t="shared" si="1025"/>
        <v>305-315</v>
      </c>
      <c r="AS3440" s="49" t="str">
        <f t="shared" si="1019"/>
        <v>Inner-TI</v>
      </c>
    </row>
    <row r="3441" spans="5:45" x14ac:dyDescent="0.3">
      <c r="E3441" s="15">
        <v>41005.3125</v>
      </c>
      <c r="F3441" s="21">
        <v>4.96</v>
      </c>
      <c r="G3441" s="21">
        <v>210.37999725341817</v>
      </c>
      <c r="H3441" s="42">
        <v>1.2101446269380955</v>
      </c>
      <c r="I3441" s="35">
        <v>312.39999999999998</v>
      </c>
      <c r="J3441" s="43">
        <v>0.12298387096774194</v>
      </c>
      <c r="K3441" s="44">
        <v>0.13269833767924974</v>
      </c>
      <c r="L3441" s="26">
        <f t="shared" si="1007"/>
        <v>4.9398687022676775</v>
      </c>
      <c r="M3441" s="26">
        <f t="shared" si="1008"/>
        <v>0.12152260810709871</v>
      </c>
      <c r="N3441" s="96">
        <f t="shared" si="1009"/>
        <v>5</v>
      </c>
      <c r="O3441" s="26">
        <f t="shared" si="1010"/>
        <v>0.89909900264408249</v>
      </c>
      <c r="P3441" s="3">
        <f>IF(L3441&gt;'Power Curve'!$C$37,0,INDEX(Ci,$N3441,1)*POWER(1-O3441,3)+INDEX(Ci,$N3441,2)*3*O3441*POWER(1-O3441,2)+INDEX(Ci,$N3441,3)*3*POWER(O3441,2)*(1-O3441)+INDEX(Ci,$N3441,4)*POWER(O3441,3))</f>
        <v>197.24756513802257</v>
      </c>
      <c r="Q3441" s="3">
        <f>MAX(0,MIN(P3441-V3441+W3441,'Power Curve'!$C$39))</f>
        <v>197.52851432826401</v>
      </c>
      <c r="R3441" s="3">
        <f t="shared" si="1011"/>
        <v>210.37999725341817</v>
      </c>
      <c r="S3441" s="3">
        <f t="shared" si="1012"/>
        <v>-12.851482925154158</v>
      </c>
      <c r="T3441" s="3">
        <f t="shared" si="1013"/>
        <v>12.851482925154158</v>
      </c>
      <c r="V3441" s="37">
        <f t="array" ref="V3441">SUM(_xlfn.NORM.DIST($AD$3:$AD$1003,$L3441,$AA3441,FALSE)*WindSpeedStep*$AE$3:$AE$1003)/AG3441</f>
        <v>174.87351652723859</v>
      </c>
      <c r="W3441" s="37">
        <f t="array" ref="W3441">SUM(_xlfn.NORM.DIST($AD$3:$AD$1003,$L3441,$AB3441,FALSE)*WindSpeedStep*$AE$3:$AE$1003)/AH3441</f>
        <v>175.15446571748004</v>
      </c>
      <c r="Y3441" s="1">
        <f t="shared" si="1014"/>
        <v>4</v>
      </c>
      <c r="Z3441" s="99">
        <f>IF(L3441&lt;'Power Curve'!$P$28,'Power Curve'!$Q$28,IF(L3441&gt;'Power Curve'!$P$29,'Power Curve'!$Q$29,INDEX(ReferenceTurbulence,Y3441)+(L3441-INDEX(ReferenceTurbulenceWindSpeed,Y3441))*(INDEX(ReferenceTurbulence,Y3441+1)-INDEX(ReferenceTurbulence,Y3441))/(INDEX(ReferenceTurbulenceWindSpeed,Y3441+1)-INDEX(ReferenceTurbulenceWindSpeed,Y3441))))</f>
        <v>0.11770625704869692</v>
      </c>
      <c r="AA3441" s="100">
        <f t="shared" si="1020"/>
        <v>0.58145345525593206</v>
      </c>
      <c r="AB3441" s="29">
        <f t="shared" si="1021"/>
        <v>0.60752417507727485</v>
      </c>
      <c r="AG3441" s="40">
        <f t="array" ref="AG3441">SUM(_xlfn.NORM.DIST($AD$3:$AD$1003,$F3441,$AA3441,FALSE)*WindSpeedStep)</f>
        <v>1.0000000000000033</v>
      </c>
      <c r="AH3441" s="40">
        <f t="array" ref="AH3441">SUM(_xlfn.NORM.DIST($AD$3:$AD$1003,$F3441,$AB3441,FALSE)*WindSpeedStep)</f>
        <v>1.0000000000000033</v>
      </c>
      <c r="AJ3441" s="47">
        <f t="shared" si="1015"/>
        <v>5</v>
      </c>
      <c r="AK3441" s="83" t="b">
        <f>COUNTIF('Power Curve'!$D$2:$D$31,AJ3441)&gt;0</f>
        <v>1</v>
      </c>
      <c r="AL3441" s="83" t="b">
        <f t="shared" si="1016"/>
        <v>0</v>
      </c>
      <c r="AM3441" s="83" t="b">
        <f t="shared" si="1022"/>
        <v>1</v>
      </c>
      <c r="AN3441" s="47" t="str">
        <f t="shared" si="1017"/>
        <v>Inner</v>
      </c>
      <c r="AO3441" s="48" t="str">
        <f t="shared" si="1018"/>
        <v>0.1-0.2</v>
      </c>
      <c r="AP3441" s="49" t="str">
        <f t="shared" si="1023"/>
        <v>7-8</v>
      </c>
      <c r="AQ3441" s="49" t="str">
        <f t="shared" si="1024"/>
        <v>Apr</v>
      </c>
      <c r="AR3441" s="48" t="str">
        <f t="shared" si="1025"/>
        <v>305-315</v>
      </c>
      <c r="AS3441" s="49" t="str">
        <f t="shared" si="1019"/>
        <v>Inner-TI</v>
      </c>
    </row>
    <row r="3442" spans="5:45" x14ac:dyDescent="0.3">
      <c r="E3442" s="15">
        <v>41005.319444444445</v>
      </c>
      <c r="F3442" s="21">
        <v>5.45</v>
      </c>
      <c r="G3442" s="21">
        <v>347.03001022338867</v>
      </c>
      <c r="H3442" s="42">
        <v>1.2100079688312095</v>
      </c>
      <c r="I3442" s="35">
        <v>309.5</v>
      </c>
      <c r="J3442" s="43">
        <v>0.11559633027522935</v>
      </c>
      <c r="K3442" s="44">
        <v>4.9714928080497239E-2</v>
      </c>
      <c r="L3442" s="26">
        <f t="shared" si="1007"/>
        <v>5.4276755989574186</v>
      </c>
      <c r="M3442" s="26">
        <f t="shared" si="1008"/>
        <v>0.19691473647491597</v>
      </c>
      <c r="N3442" s="96">
        <f t="shared" si="1009"/>
        <v>6</v>
      </c>
      <c r="O3442" s="26">
        <f t="shared" si="1010"/>
        <v>0.39825512761410636</v>
      </c>
      <c r="P3442" s="3">
        <f>IF(L3442&gt;'Power Curve'!$C$37,0,INDEX(Ci,$N3442,1)*POWER(1-O3442,3)+INDEX(Ci,$N3442,2)*3*O3442*POWER(1-O3442,2)+INDEX(Ci,$N3442,3)*3*POWER(O3442,2)*(1-O3442)+INDEX(Ci,$N3442,4)*POWER(O3442,3))</f>
        <v>270.92460412754838</v>
      </c>
      <c r="Q3442" s="3">
        <f>MAX(0,MIN(P3442-V3442+W3442,'Power Curve'!$C$39))</f>
        <v>270.8449320468842</v>
      </c>
      <c r="R3442" s="3">
        <f t="shared" si="1011"/>
        <v>347.03001022338867</v>
      </c>
      <c r="S3442" s="3">
        <f t="shared" si="1012"/>
        <v>-76.185078176504476</v>
      </c>
      <c r="T3442" s="3">
        <f t="shared" si="1013"/>
        <v>76.185078176504476</v>
      </c>
      <c r="V3442" s="37">
        <f t="array" ref="V3442">SUM(_xlfn.NORM.DIST($AD$3:$AD$1003,$L3442,$AA3442,FALSE)*WindSpeedStep*$AE$3:$AE$1003)/AG3442</f>
        <v>262.50776227989689</v>
      </c>
      <c r="W3442" s="37">
        <f t="array" ref="W3442">SUM(_xlfn.NORM.DIST($AD$3:$AD$1003,$L3442,$AB3442,FALSE)*WindSpeedStep*$AE$3:$AE$1003)/AH3442</f>
        <v>262.42809019923271</v>
      </c>
      <c r="Y3442" s="1">
        <f t="shared" si="1014"/>
        <v>5</v>
      </c>
      <c r="Z3442" s="99">
        <f>IF(L3442&lt;'Power Curve'!$P$28,'Power Curve'!$Q$28,IF(L3442&gt;'Power Curve'!$P$29,'Power Curve'!$Q$29,INDEX(ReferenceTurbulence,Y3442)+(L3442-INDEX(ReferenceTurbulenceWindSpeed,Y3442))*(INDEX(ReferenceTurbulence,Y3442+1)-INDEX(ReferenceTurbulence,Y3442))/(INDEX(ReferenceTurbulenceWindSpeed,Y3442+1)-INDEX(ReferenceTurbulenceWindSpeed,Y3442))))</f>
        <v>0.11929807262036873</v>
      </c>
      <c r="AA3442" s="100">
        <f t="shared" si="1020"/>
        <v>0.64751123776422548</v>
      </c>
      <c r="AB3442" s="29">
        <f t="shared" si="1021"/>
        <v>0.62741938116388507</v>
      </c>
      <c r="AG3442" s="40">
        <f t="array" ref="AG3442">SUM(_xlfn.NORM.DIST($AD$3:$AD$1003,$F3442,$AA3442,FALSE)*WindSpeedStep)</f>
        <v>1.0000000000000031</v>
      </c>
      <c r="AH3442" s="40">
        <f t="array" ref="AH3442">SUM(_xlfn.NORM.DIST($AD$3:$AD$1003,$F3442,$AB3442,FALSE)*WindSpeedStep)</f>
        <v>1.000000000000004</v>
      </c>
      <c r="AJ3442" s="47">
        <f t="shared" si="1015"/>
        <v>5</v>
      </c>
      <c r="AK3442" s="83" t="b">
        <f>COUNTIF('Power Curve'!$D$2:$D$31,AJ3442)&gt;0</f>
        <v>1</v>
      </c>
      <c r="AL3442" s="83" t="b">
        <f t="shared" si="1016"/>
        <v>0</v>
      </c>
      <c r="AM3442" s="83" t="b">
        <f t="shared" si="1022"/>
        <v>1</v>
      </c>
      <c r="AN3442" s="47" t="str">
        <f t="shared" si="1017"/>
        <v>Outer</v>
      </c>
      <c r="AO3442" s="48" t="str">
        <f t="shared" si="1018"/>
        <v>0.1-0.2</v>
      </c>
      <c r="AP3442" s="49" t="str">
        <f t="shared" si="1023"/>
        <v>7-8</v>
      </c>
      <c r="AQ3442" s="49" t="str">
        <f t="shared" si="1024"/>
        <v>Apr</v>
      </c>
      <c r="AR3442" s="48" t="str">
        <f t="shared" si="1025"/>
        <v>305-315</v>
      </c>
      <c r="AS3442" s="49" t="str">
        <f t="shared" si="1019"/>
        <v>Inner-TI</v>
      </c>
    </row>
    <row r="3443" spans="5:45" x14ac:dyDescent="0.3">
      <c r="E3443" s="15">
        <v>41005.326388888891</v>
      </c>
      <c r="F3443" s="21">
        <v>4.1100000000000003</v>
      </c>
      <c r="G3443" s="21">
        <v>81.75</v>
      </c>
      <c r="H3443" s="42">
        <v>1.2091431916767867</v>
      </c>
      <c r="I3443" s="35">
        <v>313.8</v>
      </c>
      <c r="J3443" s="43">
        <v>0.1240875912408759</v>
      </c>
      <c r="K3443" s="44">
        <v>2.4665033072479612E-2</v>
      </c>
      <c r="L3443" s="26">
        <f t="shared" si="1007"/>
        <v>4.0921891911604797</v>
      </c>
      <c r="M3443" s="26">
        <f t="shared" si="1008"/>
        <v>-9.4889928969968604E-3</v>
      </c>
      <c r="N3443" s="96">
        <f t="shared" si="1009"/>
        <v>4</v>
      </c>
      <c r="O3443" s="26">
        <f t="shared" si="1010"/>
        <v>0.95625752036441458</v>
      </c>
      <c r="P3443" s="3">
        <f>IF(L3443&gt;'Power Curve'!$C$37,0,INDEX(Ci,$N3443,1)*POWER(1-O3443,3)+INDEX(Ci,$N3443,2)*3*O3443*POWER(1-O3443,2)+INDEX(Ci,$N3443,3)*3*POWER(O3443,2)*(1-O3443)+INDEX(Ci,$N3443,4)*POWER(O3443,3))</f>
        <v>72.259586463227606</v>
      </c>
      <c r="Q3443" s="3">
        <f>MAX(0,MIN(P3443-V3443+W3443,'Power Curve'!$C$39))</f>
        <v>74.744421478527485</v>
      </c>
      <c r="R3443" s="3">
        <f t="shared" si="1011"/>
        <v>81.75</v>
      </c>
      <c r="S3443" s="3">
        <f t="shared" si="1012"/>
        <v>-7.0055785214725148</v>
      </c>
      <c r="T3443" s="3">
        <f t="shared" si="1013"/>
        <v>7.0055785214725148</v>
      </c>
      <c r="V3443" s="37">
        <f t="array" ref="V3443">SUM(_xlfn.NORM.DIST($AD$3:$AD$1003,$L3443,$AA3443,FALSE)*WindSpeedStep*$AE$3:$AE$1003)/AG3443</f>
        <v>37.872140916448117</v>
      </c>
      <c r="W3443" s="37">
        <f t="array" ref="W3443">SUM(_xlfn.NORM.DIST($AD$3:$AD$1003,$L3443,$AB3443,FALSE)*WindSpeedStep*$AE$3:$AE$1003)/AH3443</f>
        <v>40.356975931747996</v>
      </c>
      <c r="Y3443" s="1">
        <f t="shared" si="1014"/>
        <v>3</v>
      </c>
      <c r="Z3443" s="99">
        <f>IF(L3443&lt;'Power Curve'!$P$28,'Power Curve'!$Q$28,IF(L3443&gt;'Power Curve'!$P$29,'Power Curve'!$Q$29,INDEX(ReferenceTurbulence,Y3443)+(L3443-INDEX(ReferenceTurbulenceWindSpeed,Y3443))*(INDEX(ReferenceTurbulence,Y3443+1)-INDEX(ReferenceTurbulence,Y3443))/(INDEX(ReferenceTurbulenceWindSpeed,Y3443+1)-INDEX(ReferenceTurbulenceWindSpeed,Y3443))))</f>
        <v>0.11713247834199569</v>
      </c>
      <c r="AA3443" s="100">
        <f t="shared" si="1020"/>
        <v>0.47932826180495375</v>
      </c>
      <c r="AB3443" s="29">
        <f t="shared" si="1021"/>
        <v>0.50778989963305221</v>
      </c>
      <c r="AG3443" s="40">
        <f t="array" ref="AG3443">SUM(_xlfn.NORM.DIST($AD$3:$AD$1003,$F3443,$AA3443,FALSE)*WindSpeedStep)</f>
        <v>1.0000000000000024</v>
      </c>
      <c r="AH3443" s="40">
        <f t="array" ref="AH3443">SUM(_xlfn.NORM.DIST($AD$3:$AD$1003,$F3443,$AB3443,FALSE)*WindSpeedStep)</f>
        <v>1.000000000000002</v>
      </c>
      <c r="AJ3443" s="47">
        <f t="shared" si="1015"/>
        <v>4</v>
      </c>
      <c r="AK3443" s="83" t="b">
        <f>COUNTIF('Power Curve'!$D$2:$D$31,AJ3443)&gt;0</f>
        <v>1</v>
      </c>
      <c r="AL3443" s="83" t="b">
        <f t="shared" si="1016"/>
        <v>0</v>
      </c>
      <c r="AM3443" s="83" t="b">
        <f t="shared" si="1022"/>
        <v>1</v>
      </c>
      <c r="AN3443" s="47" t="str">
        <f t="shared" si="1017"/>
        <v>Outer</v>
      </c>
      <c r="AO3443" s="48" t="str">
        <f t="shared" si="1018"/>
        <v>&lt;0</v>
      </c>
      <c r="AP3443" s="49" t="str">
        <f t="shared" si="1023"/>
        <v>7-8</v>
      </c>
      <c r="AQ3443" s="49" t="str">
        <f t="shared" si="1024"/>
        <v>Apr</v>
      </c>
      <c r="AR3443" s="48" t="str">
        <f t="shared" si="1025"/>
        <v>305-315</v>
      </c>
      <c r="AS3443" s="49" t="str">
        <f t="shared" si="1019"/>
        <v>Inner-TI</v>
      </c>
    </row>
    <row r="3444" spans="5:45" x14ac:dyDescent="0.3">
      <c r="E3444" s="15">
        <v>41005.347222222219</v>
      </c>
      <c r="F3444" s="21">
        <v>3.78</v>
      </c>
      <c r="G3444" s="21">
        <v>67.419996261596708</v>
      </c>
      <c r="H3444" s="42">
        <v>1.2063751307726387</v>
      </c>
      <c r="I3444" s="35">
        <v>315</v>
      </c>
      <c r="J3444" s="43">
        <v>0.15608465608465608</v>
      </c>
      <c r="K3444" s="44">
        <v>-6.1235256709639106E-2</v>
      </c>
      <c r="L3444" s="26">
        <f t="shared" si="1007"/>
        <v>3.7607450756231251</v>
      </c>
      <c r="M3444" s="26">
        <f t="shared" si="1008"/>
        <v>-6.0714749389823047E-2</v>
      </c>
      <c r="N3444" s="96">
        <f t="shared" si="1009"/>
        <v>4</v>
      </c>
      <c r="O3444" s="26">
        <f t="shared" si="1010"/>
        <v>0.72011649780924825</v>
      </c>
      <c r="P3444" s="3">
        <f>IF(L3444&gt;'Power Curve'!$C$37,0,INDEX(Ci,$N3444,1)*POWER(1-O3444,3)+INDEX(Ci,$N3444,2)*3*O3444*POWER(1-O3444,2)+INDEX(Ci,$N3444,3)*3*POWER(O3444,2)*(1-O3444)+INDEX(Ci,$N3444,4)*POWER(O3444,3))</f>
        <v>45.468324830566459</v>
      </c>
      <c r="Q3444" s="3">
        <f>MAX(0,MIN(P3444-V3444+W3444,'Power Curve'!$C$39))</f>
        <v>55.422977648277339</v>
      </c>
      <c r="R3444" s="3">
        <f t="shared" si="1011"/>
        <v>67.419996261596708</v>
      </c>
      <c r="S3444" s="3">
        <f t="shared" si="1012"/>
        <v>-11.997018613319369</v>
      </c>
      <c r="T3444" s="3">
        <f t="shared" si="1013"/>
        <v>11.997018613319369</v>
      </c>
      <c r="V3444" s="37">
        <f t="array" ref="V3444">SUM(_xlfn.NORM.DIST($AD$3:$AD$1003,$L3444,$AA3444,FALSE)*WindSpeedStep*$AE$3:$AE$1003)/AG3444</f>
        <v>10.626184976765373</v>
      </c>
      <c r="W3444" s="37">
        <f t="array" ref="W3444">SUM(_xlfn.NORM.DIST($AD$3:$AD$1003,$L3444,$AB3444,FALSE)*WindSpeedStep*$AE$3:$AE$1003)/AH3444</f>
        <v>20.580837794476256</v>
      </c>
      <c r="Y3444" s="1">
        <f t="shared" si="1014"/>
        <v>3</v>
      </c>
      <c r="Z3444" s="99">
        <f>IF(L3444&lt;'Power Curve'!$P$28,'Power Curve'!$Q$28,IF(L3444&gt;'Power Curve'!$P$29,'Power Curve'!$Q$29,INDEX(ReferenceTurbulence,Y3444)+(L3444-INDEX(ReferenceTurbulenceWindSpeed,Y3444))*(INDEX(ReferenceTurbulence,Y3444+1)-INDEX(ReferenceTurbulence,Y3444))/(INDEX(ReferenceTurbulenceWindSpeed,Y3444+1)-INDEX(ReferenceTurbulenceWindSpeed,Y3444))))</f>
        <v>0.11713247834199569</v>
      </c>
      <c r="AA3444" s="100">
        <f t="shared" si="1020"/>
        <v>0.44050539112019266</v>
      </c>
      <c r="AB3444" s="29">
        <f t="shared" si="1021"/>
        <v>0.5869946017506994</v>
      </c>
      <c r="AG3444" s="40">
        <f t="array" ref="AG3444">SUM(_xlfn.NORM.DIST($AD$3:$AD$1003,$F3444,$AA3444,FALSE)*WindSpeedStep)</f>
        <v>1.0000000000000007</v>
      </c>
      <c r="AH3444" s="40">
        <f t="array" ref="AH3444">SUM(_xlfn.NORM.DIST($AD$3:$AD$1003,$F3444,$AB3444,FALSE)*WindSpeedStep)</f>
        <v>0.99999999996768063</v>
      </c>
      <c r="AJ3444" s="47">
        <f t="shared" si="1015"/>
        <v>4</v>
      </c>
      <c r="AK3444" s="83" t="b">
        <f>COUNTIF('Power Curve'!$D$2:$D$31,AJ3444)&gt;0</f>
        <v>1</v>
      </c>
      <c r="AL3444" s="83" t="b">
        <f t="shared" si="1016"/>
        <v>0</v>
      </c>
      <c r="AM3444" s="83" t="b">
        <f t="shared" si="1022"/>
        <v>1</v>
      </c>
      <c r="AN3444" s="47" t="str">
        <f t="shared" si="1017"/>
        <v>Outer</v>
      </c>
      <c r="AO3444" s="48" t="str">
        <f t="shared" si="1018"/>
        <v>&lt;0</v>
      </c>
      <c r="AP3444" s="49" t="str">
        <f t="shared" si="1023"/>
        <v>8-9</v>
      </c>
      <c r="AQ3444" s="49" t="str">
        <f t="shared" si="1024"/>
        <v>Apr</v>
      </c>
      <c r="AR3444" s="48" t="str">
        <f t="shared" si="1025"/>
        <v>315-325</v>
      </c>
      <c r="AS3444" s="49" t="str">
        <f t="shared" si="1019"/>
        <v>LWS-HTI</v>
      </c>
    </row>
    <row r="3445" spans="5:45" x14ac:dyDescent="0.3">
      <c r="E3445" s="15">
        <v>41005.354166666664</v>
      </c>
      <c r="F3445" s="21">
        <v>3.39</v>
      </c>
      <c r="G3445" s="21">
        <v>5.9400000572204208</v>
      </c>
      <c r="H3445" s="42">
        <v>1.2057868532490053</v>
      </c>
      <c r="I3445" s="35">
        <v>313.89999999999998</v>
      </c>
      <c r="J3445" s="43">
        <v>0.13569321533923304</v>
      </c>
      <c r="K3445" s="44">
        <v>6.5428384054038877E-2</v>
      </c>
      <c r="L3445" s="26">
        <f t="shared" si="1007"/>
        <v>3.3721833786701083</v>
      </c>
      <c r="M3445" s="26">
        <f t="shared" si="1008"/>
        <v>-0.12076821221351672</v>
      </c>
      <c r="N3445" s="96">
        <f t="shared" si="1009"/>
        <v>4</v>
      </c>
      <c r="O3445" s="26">
        <f t="shared" si="1010"/>
        <v>0.44328142322813091</v>
      </c>
      <c r="P3445" s="3">
        <f>IF(L3445&gt;'Power Curve'!$C$37,0,INDEX(Ci,$N3445,1)*POWER(1-O3445,3)+INDEX(Ci,$N3445,2)*3*O3445*POWER(1-O3445,2)+INDEX(Ci,$N3445,3)*3*POWER(O3445,2)*(1-O3445)+INDEX(Ci,$N3445,4)*POWER(O3445,3))</f>
        <v>19.223790462743747</v>
      </c>
      <c r="Q3445" s="3">
        <f>MAX(0,MIN(P3445-V3445+W3445,'Power Curve'!$C$39))</f>
        <v>20.327227220827695</v>
      </c>
      <c r="R3445" s="3" t="str">
        <f t="shared" si="1011"/>
        <v/>
      </c>
      <c r="S3445" s="3" t="str">
        <f t="shared" si="1012"/>
        <v/>
      </c>
      <c r="T3445" s="3" t="str">
        <f t="shared" si="1013"/>
        <v/>
      </c>
      <c r="V3445" s="37">
        <f t="array" ref="V3445">SUM(_xlfn.NORM.DIST($AD$3:$AD$1003,$L3445,$AA3445,FALSE)*WindSpeedStep*$AE$3:$AE$1003)/AG3445</f>
        <v>0.83524656026460209</v>
      </c>
      <c r="W3445" s="37">
        <f t="array" ref="W3445">SUM(_xlfn.NORM.DIST($AD$3:$AD$1003,$L3445,$AB3445,FALSE)*WindSpeedStep*$AE$3:$AE$1003)/AH3445</f>
        <v>1.938683318348547</v>
      </c>
      <c r="Y3445" s="1">
        <f t="shared" si="1014"/>
        <v>3</v>
      </c>
      <c r="Z3445" s="99">
        <f>IF(L3445&lt;'Power Curve'!$P$28,'Power Curve'!$Q$28,IF(L3445&gt;'Power Curve'!$P$29,'Power Curve'!$Q$29,INDEX(ReferenceTurbulence,Y3445)+(L3445-INDEX(ReferenceTurbulenceWindSpeed,Y3445))*(INDEX(ReferenceTurbulence,Y3445+1)-INDEX(ReferenceTurbulence,Y3445))/(INDEX(ReferenceTurbulenceWindSpeed,Y3445+1)-INDEX(ReferenceTurbulenceWindSpeed,Y3445))))</f>
        <v>0.11713247834199569</v>
      </c>
      <c r="AA3445" s="100">
        <f t="shared" si="1020"/>
        <v>0.39499219656731432</v>
      </c>
      <c r="AB3445" s="29">
        <f t="shared" si="1021"/>
        <v>0.45758240536526545</v>
      </c>
      <c r="AG3445" s="40">
        <f t="array" ref="AG3445">SUM(_xlfn.NORM.DIST($AD$3:$AD$1003,$F3445,$AA3445,FALSE)*WindSpeedStep)</f>
        <v>0.99999999999999956</v>
      </c>
      <c r="AH3445" s="40">
        <f t="array" ref="AH3445">SUM(_xlfn.NORM.DIST($AD$3:$AD$1003,$F3445,$AB3445,FALSE)*WindSpeedStep)</f>
        <v>0.99999999999997502</v>
      </c>
      <c r="AJ3445" s="47">
        <f t="shared" si="1015"/>
        <v>3</v>
      </c>
      <c r="AK3445" s="83" t="b">
        <f>COUNTIF('Power Curve'!$D$2:$D$31,AJ3445)&gt;0</f>
        <v>0</v>
      </c>
      <c r="AL3445" s="83" t="b">
        <f t="shared" si="1016"/>
        <v>0</v>
      </c>
      <c r="AM3445" s="83" t="b">
        <f t="shared" si="1022"/>
        <v>0</v>
      </c>
      <c r="AN3445" s="47" t="str">
        <f t="shared" si="1017"/>
        <v/>
      </c>
      <c r="AO3445" s="48" t="str">
        <f t="shared" si="1018"/>
        <v>&lt;0</v>
      </c>
      <c r="AP3445" s="49" t="str">
        <f t="shared" si="1023"/>
        <v/>
      </c>
      <c r="AQ3445" s="49" t="str">
        <f t="shared" si="1024"/>
        <v/>
      </c>
      <c r="AR3445" s="48" t="str">
        <f t="shared" si="1025"/>
        <v/>
      </c>
      <c r="AS3445" s="49" t="str">
        <f t="shared" si="1019"/>
        <v/>
      </c>
    </row>
    <row r="3446" spans="5:45" x14ac:dyDescent="0.3">
      <c r="E3446" s="15">
        <v>41005.395833333336</v>
      </c>
      <c r="F3446" s="21">
        <v>5.09</v>
      </c>
      <c r="G3446" s="21">
        <v>202.6499977111813</v>
      </c>
      <c r="H3446" s="42">
        <v>1.2025949356425418</v>
      </c>
      <c r="I3446" s="35">
        <v>296.10000000000002</v>
      </c>
      <c r="J3446" s="43">
        <v>0.16895874263261296</v>
      </c>
      <c r="K3446" s="44">
        <v>7.6470425518709542E-2</v>
      </c>
      <c r="L3446" s="26">
        <f t="shared" si="1007"/>
        <v>5.0587770888484362</v>
      </c>
      <c r="M3446" s="26">
        <f t="shared" si="1008"/>
        <v>0.13990028256381809</v>
      </c>
      <c r="N3446" s="96">
        <f t="shared" si="1009"/>
        <v>6</v>
      </c>
      <c r="O3446" s="26">
        <f t="shared" si="1010"/>
        <v>3.0567433599398716E-2</v>
      </c>
      <c r="P3446" s="3">
        <f>IF(L3446&gt;'Power Curve'!$C$37,0,INDEX(Ci,$N3446,1)*POWER(1-O3446,3)+INDEX(Ci,$N3446,2)*3*O3446*POWER(1-O3446,2)+INDEX(Ci,$N3446,3)*3*POWER(O3446,2)*(1-O3446)+INDEX(Ci,$N3446,4)*POWER(O3446,3))</f>
        <v>216.18750687752907</v>
      </c>
      <c r="Q3446" s="3">
        <f>MAX(0,MIN(P3446-V3446+W3446,'Power Curve'!$C$39))</f>
        <v>221.53750384330397</v>
      </c>
      <c r="R3446" s="3">
        <f t="shared" si="1011"/>
        <v>202.6499977111813</v>
      </c>
      <c r="S3446" s="3">
        <f t="shared" si="1012"/>
        <v>18.887506132122667</v>
      </c>
      <c r="T3446" s="3">
        <f t="shared" si="1013"/>
        <v>18.887506132122667</v>
      </c>
      <c r="V3446" s="37">
        <f t="array" ref="V3446">SUM(_xlfn.NORM.DIST($AD$3:$AD$1003,$L3446,$AA3446,FALSE)*WindSpeedStep*$AE$3:$AE$1003)/AG3446</f>
        <v>196.27429252724144</v>
      </c>
      <c r="W3446" s="37">
        <f t="array" ref="W3446">SUM(_xlfn.NORM.DIST($AD$3:$AD$1003,$L3446,$AB3446,FALSE)*WindSpeedStep*$AE$3:$AE$1003)/AH3446</f>
        <v>201.62428949301633</v>
      </c>
      <c r="Y3446" s="1">
        <f t="shared" si="1014"/>
        <v>5</v>
      </c>
      <c r="Z3446" s="99">
        <f>IF(L3446&lt;'Power Curve'!$P$28,'Power Curve'!$Q$28,IF(L3446&gt;'Power Curve'!$P$29,'Power Curve'!$Q$29,INDEX(ReferenceTurbulence,Y3446)+(L3446-INDEX(ReferenceTurbulenceWindSpeed,Y3446))*(INDEX(ReferenceTurbulence,Y3446+1)-INDEX(ReferenceTurbulence,Y3446))/(INDEX(ReferenceTurbulenceWindSpeed,Y3446+1)-INDEX(ReferenceTurbulenceWindSpeed,Y3446))))</f>
        <v>0.11788788405768445</v>
      </c>
      <c r="AA3446" s="100">
        <f t="shared" si="1020"/>
        <v>0.59636852692383491</v>
      </c>
      <c r="AB3446" s="29">
        <f t="shared" si="1021"/>
        <v>0.854724616190502</v>
      </c>
      <c r="AG3446" s="40">
        <f t="array" ref="AG3446">SUM(_xlfn.NORM.DIST($AD$3:$AD$1003,$F3446,$AA3446,FALSE)*WindSpeedStep)</f>
        <v>1.0000000000000036</v>
      </c>
      <c r="AH3446" s="40">
        <f t="array" ref="AH3446">SUM(_xlfn.NORM.DIST($AD$3:$AD$1003,$F3446,$AB3446,FALSE)*WindSpeedStep)</f>
        <v>0.9999999991118963</v>
      </c>
      <c r="AJ3446" s="47">
        <f t="shared" si="1015"/>
        <v>5</v>
      </c>
      <c r="AK3446" s="83" t="b">
        <f>COUNTIF('Power Curve'!$D$2:$D$31,AJ3446)&gt;0</f>
        <v>1</v>
      </c>
      <c r="AL3446" s="83" t="b">
        <f t="shared" si="1016"/>
        <v>0</v>
      </c>
      <c r="AM3446" s="83" t="b">
        <f t="shared" si="1022"/>
        <v>1</v>
      </c>
      <c r="AN3446" s="47" t="str">
        <f t="shared" si="1017"/>
        <v>Outer</v>
      </c>
      <c r="AO3446" s="48" t="str">
        <f t="shared" si="1018"/>
        <v>0.1-0.2</v>
      </c>
      <c r="AP3446" s="49" t="str">
        <f t="shared" si="1023"/>
        <v>9-10</v>
      </c>
      <c r="AQ3446" s="49" t="str">
        <f t="shared" si="1024"/>
        <v>Apr</v>
      </c>
      <c r="AR3446" s="48" t="str">
        <f t="shared" si="1025"/>
        <v>295-305</v>
      </c>
      <c r="AS3446" s="49" t="str">
        <f t="shared" si="1019"/>
        <v>LWS-HTI</v>
      </c>
    </row>
    <row r="3447" spans="5:45" x14ac:dyDescent="0.3">
      <c r="E3447" s="15">
        <v>41005.5</v>
      </c>
      <c r="F3447" s="21">
        <v>7.57</v>
      </c>
      <c r="G3447" s="21">
        <v>562.17002677917503</v>
      </c>
      <c r="H3447" s="42">
        <v>1.1987391707933062</v>
      </c>
      <c r="I3447" s="35">
        <v>309.39999999999998</v>
      </c>
      <c r="J3447" s="43">
        <v>0.14266842800528401</v>
      </c>
      <c r="K3447" s="44">
        <v>6.824795313012702E-2</v>
      </c>
      <c r="L3447" s="26">
        <f t="shared" si="1007"/>
        <v>7.5155150510653979</v>
      </c>
      <c r="M3447" s="26">
        <f t="shared" si="1008"/>
        <v>0.51959705411511348</v>
      </c>
      <c r="N3447" s="96">
        <f t="shared" si="1009"/>
        <v>8</v>
      </c>
      <c r="O3447" s="26">
        <f t="shared" si="1010"/>
        <v>0.50363303551467165</v>
      </c>
      <c r="P3447" s="3">
        <f>IF(L3447&gt;'Power Curve'!$C$37,0,INDEX(Ci,$N3447,1)*POWER(1-O3447,3)+INDEX(Ci,$N3447,2)*3*O3447*POWER(1-O3447,2)+INDEX(Ci,$N3447,3)*3*POWER(O3447,2)*(1-O3447)+INDEX(Ci,$N3447,4)*POWER(O3447,3))</f>
        <v>736.30889080381212</v>
      </c>
      <c r="Q3447" s="3">
        <f>MAX(0,MIN(P3447-V3447+W3447,'Power Curve'!$C$39))</f>
        <v>745.95093296660059</v>
      </c>
      <c r="R3447" s="3">
        <f t="shared" si="1011"/>
        <v>562.17002677917503</v>
      </c>
      <c r="S3447" s="3">
        <f t="shared" si="1012"/>
        <v>183.78090618742556</v>
      </c>
      <c r="T3447" s="3">
        <f t="shared" si="1013"/>
        <v>183.78090618742556</v>
      </c>
      <c r="V3447" s="37">
        <f t="array" ref="V3447">SUM(_xlfn.NORM.DIST($AD$3:$AD$1003,$L3447,$AA3447,FALSE)*WindSpeedStep*$AE$3:$AE$1003)/AG3447</f>
        <v>730.88357209184096</v>
      </c>
      <c r="W3447" s="37">
        <f t="array" ref="W3447">SUM(_xlfn.NORM.DIST($AD$3:$AD$1003,$L3447,$AB3447,FALSE)*WindSpeedStep*$AE$3:$AE$1003)/AH3447</f>
        <v>740.52561425462943</v>
      </c>
      <c r="Y3447" s="1">
        <f t="shared" si="1014"/>
        <v>7</v>
      </c>
      <c r="Z3447" s="99">
        <f>IF(L3447&lt;'Power Curve'!$P$28,'Power Curve'!$Q$28,IF(L3447&gt;'Power Curve'!$P$29,'Power Curve'!$Q$29,INDEX(ReferenceTurbulence,Y3447)+(L3447-INDEX(ReferenceTurbulenceWindSpeed,Y3447))*(INDEX(ReferenceTurbulence,Y3447+1)-INDEX(ReferenceTurbulence,Y3447))/(INDEX(ReferenceTurbulenceWindSpeed,Y3447+1)-INDEX(ReferenceTurbulenceWindSpeed,Y3447))))</f>
        <v>0.1195332465087781</v>
      </c>
      <c r="AA3447" s="100">
        <f t="shared" si="1020"/>
        <v>0.89835391323943226</v>
      </c>
      <c r="AB3447" s="29">
        <f t="shared" si="1021"/>
        <v>1.072226717985552</v>
      </c>
      <c r="AG3447" s="40">
        <f t="array" ref="AG3447">SUM(_xlfn.NORM.DIST($AD$3:$AD$1003,$F3447,$AA3447,FALSE)*WindSpeedStep)</f>
        <v>1.0000000000000038</v>
      </c>
      <c r="AH3447" s="40">
        <f t="array" ref="AH3447">SUM(_xlfn.NORM.DIST($AD$3:$AD$1003,$F3447,$AB3447,FALSE)*WindSpeedStep)</f>
        <v>0.99999999999942002</v>
      </c>
      <c r="AJ3447" s="47">
        <f t="shared" si="1015"/>
        <v>8</v>
      </c>
      <c r="AK3447" s="83" t="b">
        <f>COUNTIF('Power Curve'!$D$2:$D$31,AJ3447)&gt;0</f>
        <v>1</v>
      </c>
      <c r="AL3447" s="83" t="b">
        <f t="shared" si="1016"/>
        <v>0</v>
      </c>
      <c r="AM3447" s="83" t="b">
        <f t="shared" si="1022"/>
        <v>1</v>
      </c>
      <c r="AN3447" s="47" t="str">
        <f t="shared" si="1017"/>
        <v>Outer</v>
      </c>
      <c r="AO3447" s="48" t="str">
        <f t="shared" si="1018"/>
        <v>0.5-0.6</v>
      </c>
      <c r="AP3447" s="49" t="str">
        <f t="shared" si="1023"/>
        <v>12-13</v>
      </c>
      <c r="AQ3447" s="49" t="str">
        <f t="shared" si="1024"/>
        <v>Apr</v>
      </c>
      <c r="AR3447" s="48" t="str">
        <f t="shared" si="1025"/>
        <v>305-315</v>
      </c>
      <c r="AS3447" s="49" t="str">
        <f t="shared" si="1019"/>
        <v>HWS-HTI</v>
      </c>
    </row>
    <row r="3448" spans="5:45" x14ac:dyDescent="0.3">
      <c r="E3448" s="15">
        <v>41005.743055555555</v>
      </c>
      <c r="F3448" s="21">
        <v>7.19</v>
      </c>
      <c r="G3448" s="21">
        <v>749.41998481750534</v>
      </c>
      <c r="H3448" s="42">
        <v>1.2017631239775186</v>
      </c>
      <c r="I3448" s="35">
        <v>308.60000000000002</v>
      </c>
      <c r="J3448" s="43">
        <v>0.13073713490959665</v>
      </c>
      <c r="K3448" s="44">
        <v>0.2706558360653043</v>
      </c>
      <c r="L3448" s="26">
        <f t="shared" si="1007"/>
        <v>7.1442473984645725</v>
      </c>
      <c r="M3448" s="26">
        <f t="shared" si="1008"/>
        <v>0.46221644159478154</v>
      </c>
      <c r="N3448" s="96">
        <f t="shared" si="1009"/>
        <v>8</v>
      </c>
      <c r="O3448" s="26">
        <f t="shared" si="1010"/>
        <v>0.12995913656877647</v>
      </c>
      <c r="P3448" s="3">
        <f>IF(L3448&gt;'Power Curve'!$C$37,0,INDEX(Ci,$N3448,1)*POWER(1-O3448,3)+INDEX(Ci,$N3448,2)*3*O3448*POWER(1-O3448,2)+INDEX(Ci,$N3448,3)*3*POWER(O3448,2)*(1-O3448)+INDEX(Ci,$N3448,4)*POWER(O3448,3))</f>
        <v>634.00777382586421</v>
      </c>
      <c r="Q3448" s="3">
        <f>MAX(0,MIN(P3448-V3448+W3448,'Power Curve'!$C$39))</f>
        <v>637.86574867255513</v>
      </c>
      <c r="R3448" s="3">
        <f t="shared" si="1011"/>
        <v>749.41998481750534</v>
      </c>
      <c r="S3448" s="3">
        <f t="shared" si="1012"/>
        <v>-111.55423614495021</v>
      </c>
      <c r="T3448" s="3">
        <f t="shared" si="1013"/>
        <v>111.55423614495021</v>
      </c>
      <c r="V3448" s="37">
        <f t="array" ref="V3448">SUM(_xlfn.NORM.DIST($AD$3:$AD$1003,$L3448,$AA3448,FALSE)*WindSpeedStep*$AE$3:$AE$1003)/AG3448</f>
        <v>630.75847691795275</v>
      </c>
      <c r="W3448" s="37">
        <f t="array" ref="W3448">SUM(_xlfn.NORM.DIST($AD$3:$AD$1003,$L3448,$AB3448,FALSE)*WindSpeedStep*$AE$3:$AE$1003)/AH3448</f>
        <v>634.61645176464367</v>
      </c>
      <c r="Y3448" s="1">
        <f t="shared" si="1014"/>
        <v>7</v>
      </c>
      <c r="Z3448" s="99">
        <f>IF(L3448&lt;'Power Curve'!$P$28,'Power Curve'!$Q$28,IF(L3448&gt;'Power Curve'!$P$29,'Power Curve'!$Q$29,INDEX(ReferenceTurbulence,Y3448)+(L3448-INDEX(ReferenceTurbulenceWindSpeed,Y3448))*(INDEX(ReferenceTurbulence,Y3448+1)-INDEX(ReferenceTurbulence,Y3448))/(INDEX(ReferenceTurbulenceWindSpeed,Y3448+1)-INDEX(ReferenceTurbulenceWindSpeed,Y3448))))</f>
        <v>0.11963636496284406</v>
      </c>
      <c r="AA3448" s="100">
        <f t="shared" si="1020"/>
        <v>0.85471178914755686</v>
      </c>
      <c r="AB3448" s="29">
        <f t="shared" si="1021"/>
        <v>0.93401843596059775</v>
      </c>
      <c r="AG3448" s="40">
        <f t="array" ref="AG3448">SUM(_xlfn.NORM.DIST($AD$3:$AD$1003,$F3448,$AA3448,FALSE)*WindSpeedStep)</f>
        <v>1.0000000000000036</v>
      </c>
      <c r="AH3448" s="40">
        <f t="array" ref="AH3448">SUM(_xlfn.NORM.DIST($AD$3:$AD$1003,$F3448,$AB3448,FALSE)*WindSpeedStep)</f>
        <v>0.99999999999999922</v>
      </c>
      <c r="AJ3448" s="47">
        <f t="shared" si="1015"/>
        <v>7</v>
      </c>
      <c r="AK3448" s="83" t="b">
        <f>COUNTIF('Power Curve'!$D$2:$D$31,AJ3448)&gt;0</f>
        <v>1</v>
      </c>
      <c r="AL3448" s="83" t="b">
        <f t="shared" si="1016"/>
        <v>0</v>
      </c>
      <c r="AM3448" s="83" t="b">
        <f t="shared" si="1022"/>
        <v>1</v>
      </c>
      <c r="AN3448" s="47" t="str">
        <f t="shared" si="1017"/>
        <v>Inner</v>
      </c>
      <c r="AO3448" s="48" t="str">
        <f t="shared" si="1018"/>
        <v>0.4-0.5</v>
      </c>
      <c r="AP3448" s="49" t="str">
        <f t="shared" si="1023"/>
        <v>17-18</v>
      </c>
      <c r="AQ3448" s="49" t="str">
        <f t="shared" si="1024"/>
        <v>Apr</v>
      </c>
      <c r="AR3448" s="48" t="str">
        <f t="shared" si="1025"/>
        <v>305-315</v>
      </c>
      <c r="AS3448" s="49" t="str">
        <f t="shared" si="1019"/>
        <v>Inner-TI</v>
      </c>
    </row>
    <row r="3449" spans="5:45" x14ac:dyDescent="0.3">
      <c r="E3449" s="15">
        <v>41005.75</v>
      </c>
      <c r="F3449" s="21">
        <v>8.02</v>
      </c>
      <c r="G3449" s="21">
        <v>922.62997436523415</v>
      </c>
      <c r="H3449" s="42">
        <v>1.2028073525169169</v>
      </c>
      <c r="I3449" s="35">
        <v>304.10000000000002</v>
      </c>
      <c r="J3449" s="43">
        <v>0.11970074812967581</v>
      </c>
      <c r="K3449" s="44">
        <v>0.33904226069164384</v>
      </c>
      <c r="L3449" s="26">
        <f t="shared" si="1007"/>
        <v>7.9712732512249049</v>
      </c>
      <c r="M3449" s="26">
        <f t="shared" si="1008"/>
        <v>0.590035953122655</v>
      </c>
      <c r="N3449" s="96">
        <f t="shared" si="1009"/>
        <v>8</v>
      </c>
      <c r="O3449" s="26">
        <f t="shared" si="1010"/>
        <v>0.96234507906906364</v>
      </c>
      <c r="P3449" s="3">
        <f>IF(L3449&gt;'Power Curve'!$C$37,0,INDEX(Ci,$N3449,1)*POWER(1-O3449,3)+INDEX(Ci,$N3449,2)*3*O3449*POWER(1-O3449,2)+INDEX(Ci,$N3449,3)*3*POWER(O3449,2)*(1-O3449)+INDEX(Ci,$N3449,4)*POWER(O3449,3))</f>
        <v>869.57636940536975</v>
      </c>
      <c r="Q3449" s="3">
        <f>MAX(0,MIN(P3449-V3449+W3449,'Power Curve'!$C$39))</f>
        <v>869.70687631862165</v>
      </c>
      <c r="R3449" s="3">
        <f t="shared" si="1011"/>
        <v>922.62997436523415</v>
      </c>
      <c r="S3449" s="3">
        <f t="shared" si="1012"/>
        <v>-52.923098046612495</v>
      </c>
      <c r="T3449" s="3">
        <f t="shared" si="1013"/>
        <v>52.923098046612495</v>
      </c>
      <c r="V3449" s="37">
        <f t="array" ref="V3449">SUM(_xlfn.NORM.DIST($AD$3:$AD$1003,$L3449,$AA3449,FALSE)*WindSpeedStep*$AE$3:$AE$1003)/AG3449</f>
        <v>864.89694959803057</v>
      </c>
      <c r="W3449" s="37">
        <f t="array" ref="W3449">SUM(_xlfn.NORM.DIST($AD$3:$AD$1003,$L3449,$AB3449,FALSE)*WindSpeedStep*$AE$3:$AE$1003)/AH3449</f>
        <v>865.02745651128248</v>
      </c>
      <c r="Y3449" s="1">
        <f t="shared" si="1014"/>
        <v>7</v>
      </c>
      <c r="Z3449" s="99">
        <f>IF(L3449&lt;'Power Curve'!$P$28,'Power Curve'!$Q$28,IF(L3449&gt;'Power Curve'!$P$29,'Power Curve'!$Q$29,INDEX(ReferenceTurbulence,Y3449)+(L3449-INDEX(ReferenceTurbulenceWindSpeed,Y3449))*(INDEX(ReferenceTurbulence,Y3449+1)-INDEX(ReferenceTurbulence,Y3449))/(INDEX(ReferenceTurbulenceWindSpeed,Y3449+1)-INDEX(ReferenceTurbulenceWindSpeed,Y3449))))</f>
        <v>0.11940666106375182</v>
      </c>
      <c r="AA3449" s="100">
        <f t="shared" si="1020"/>
        <v>0.95182312335556329</v>
      </c>
      <c r="AB3449" s="29">
        <f t="shared" si="1021"/>
        <v>0.95416737171769428</v>
      </c>
      <c r="AG3449" s="40">
        <f t="array" ref="AG3449">SUM(_xlfn.NORM.DIST($AD$3:$AD$1003,$F3449,$AA3449,FALSE)*WindSpeedStep)</f>
        <v>1.0000000000000033</v>
      </c>
      <c r="AH3449" s="40">
        <f t="array" ref="AH3449">SUM(_xlfn.NORM.DIST($AD$3:$AD$1003,$F3449,$AB3449,FALSE)*WindSpeedStep)</f>
        <v>1.0000000000000044</v>
      </c>
      <c r="AJ3449" s="47">
        <f t="shared" si="1015"/>
        <v>8</v>
      </c>
      <c r="AK3449" s="83" t="b">
        <f>COUNTIF('Power Curve'!$D$2:$D$31,AJ3449)&gt;0</f>
        <v>1</v>
      </c>
      <c r="AL3449" s="83" t="b">
        <f t="shared" si="1016"/>
        <v>0</v>
      </c>
      <c r="AM3449" s="83" t="b">
        <f t="shared" si="1022"/>
        <v>1</v>
      </c>
      <c r="AN3449" s="47" t="str">
        <f t="shared" si="1017"/>
        <v>Outer</v>
      </c>
      <c r="AO3449" s="48" t="str">
        <f t="shared" si="1018"/>
        <v>0.5-0.6</v>
      </c>
      <c r="AP3449" s="49" t="str">
        <f t="shared" si="1023"/>
        <v>18-19</v>
      </c>
      <c r="AQ3449" s="49" t="str">
        <f t="shared" si="1024"/>
        <v>Apr</v>
      </c>
      <c r="AR3449" s="48" t="str">
        <f t="shared" si="1025"/>
        <v>295-305</v>
      </c>
      <c r="AS3449" s="49" t="str">
        <f t="shared" si="1019"/>
        <v>Inner-TI</v>
      </c>
    </row>
    <row r="3450" spans="5:45" x14ac:dyDescent="0.3">
      <c r="E3450" s="15">
        <v>41005.756944444445</v>
      </c>
      <c r="F3450" s="21">
        <v>7.36</v>
      </c>
      <c r="G3450" s="21">
        <v>627.35001945495605</v>
      </c>
      <c r="H3450" s="42">
        <v>1.2037071850935408</v>
      </c>
      <c r="I3450" s="35">
        <v>303.8</v>
      </c>
      <c r="J3450" s="43">
        <v>0.10597826086956522</v>
      </c>
      <c r="K3450" s="44">
        <v>0.23600361250069449</v>
      </c>
      <c r="L3450" s="26">
        <f t="shared" si="1007"/>
        <v>7.3171069413674958</v>
      </c>
      <c r="M3450" s="26">
        <f t="shared" si="1008"/>
        <v>0.48893244117694468</v>
      </c>
      <c r="N3450" s="96">
        <f t="shared" si="1009"/>
        <v>8</v>
      </c>
      <c r="O3450" s="26">
        <f t="shared" si="1010"/>
        <v>0.30393901042541155</v>
      </c>
      <c r="P3450" s="3">
        <f>IF(L3450&gt;'Power Curve'!$C$37,0,INDEX(Ci,$N3450,1)*POWER(1-O3450,3)+INDEX(Ci,$N3450,2)*3*O3450*POWER(1-O3450,2)+INDEX(Ci,$N3450,3)*3*POWER(O3450,2)*(1-O3450)+INDEX(Ci,$N3450,4)*POWER(O3450,3))</f>
        <v>680.72976098402432</v>
      </c>
      <c r="Q3450" s="3">
        <f>MAX(0,MIN(P3450-V3450+W3450,'Power Curve'!$C$39))</f>
        <v>676.19041385252422</v>
      </c>
      <c r="R3450" s="3">
        <f t="shared" si="1011"/>
        <v>627.35001945495605</v>
      </c>
      <c r="S3450" s="3">
        <f t="shared" si="1012"/>
        <v>48.840394397568161</v>
      </c>
      <c r="T3450" s="3">
        <f t="shared" si="1013"/>
        <v>48.840394397568161</v>
      </c>
      <c r="V3450" s="37">
        <f t="array" ref="V3450">SUM(_xlfn.NORM.DIST($AD$3:$AD$1003,$L3450,$AA3450,FALSE)*WindSpeedStep*$AE$3:$AE$1003)/AG3450</f>
        <v>676.38972765599704</v>
      </c>
      <c r="W3450" s="37">
        <f t="array" ref="W3450">SUM(_xlfn.NORM.DIST($AD$3:$AD$1003,$L3450,$AB3450,FALSE)*WindSpeedStep*$AE$3:$AE$1003)/AH3450</f>
        <v>671.85038052449693</v>
      </c>
      <c r="Y3450" s="1">
        <f t="shared" si="1014"/>
        <v>7</v>
      </c>
      <c r="Z3450" s="99">
        <f>IF(L3450&lt;'Power Curve'!$P$28,'Power Curve'!$Q$28,IF(L3450&gt;'Power Curve'!$P$29,'Power Curve'!$Q$29,INDEX(ReferenceTurbulence,Y3450)+(L3450-INDEX(ReferenceTurbulenceWindSpeed,Y3450))*(INDEX(ReferenceTurbulence,Y3450+1)-INDEX(ReferenceTurbulence,Y3450))/(INDEX(ReferenceTurbulenceWindSpeed,Y3450+1)-INDEX(ReferenceTurbulenceWindSpeed,Y3450))))</f>
        <v>0.11958835375392288</v>
      </c>
      <c r="AA3450" s="100">
        <f t="shared" si="1020"/>
        <v>0.87504077335954067</v>
      </c>
      <c r="AB3450" s="29">
        <f t="shared" si="1021"/>
        <v>0.77545426824275088</v>
      </c>
      <c r="AG3450" s="40">
        <f t="array" ref="AG3450">SUM(_xlfn.NORM.DIST($AD$3:$AD$1003,$F3450,$AA3450,FALSE)*WindSpeedStep)</f>
        <v>1.0000000000000042</v>
      </c>
      <c r="AH3450" s="40">
        <f t="array" ref="AH3450">SUM(_xlfn.NORM.DIST($AD$3:$AD$1003,$F3450,$AB3450,FALSE)*WindSpeedStep)</f>
        <v>1.000000000000004</v>
      </c>
      <c r="AJ3450" s="47">
        <f t="shared" si="1015"/>
        <v>7</v>
      </c>
      <c r="AK3450" s="83" t="b">
        <f>COUNTIF('Power Curve'!$D$2:$D$31,AJ3450)&gt;0</f>
        <v>1</v>
      </c>
      <c r="AL3450" s="83" t="b">
        <f t="shared" si="1016"/>
        <v>0</v>
      </c>
      <c r="AM3450" s="83" t="b">
        <f t="shared" si="1022"/>
        <v>1</v>
      </c>
      <c r="AN3450" s="47" t="str">
        <f t="shared" si="1017"/>
        <v>Inner</v>
      </c>
      <c r="AO3450" s="48" t="str">
        <f t="shared" si="1018"/>
        <v>0.4-0.5</v>
      </c>
      <c r="AP3450" s="49" t="str">
        <f t="shared" si="1023"/>
        <v>18-19</v>
      </c>
      <c r="AQ3450" s="49" t="str">
        <f t="shared" si="1024"/>
        <v>Apr</v>
      </c>
      <c r="AR3450" s="48" t="str">
        <f t="shared" si="1025"/>
        <v>295-305</v>
      </c>
      <c r="AS3450" s="49" t="str">
        <f t="shared" si="1019"/>
        <v>Inner-TI</v>
      </c>
    </row>
    <row r="3451" spans="5:45" x14ac:dyDescent="0.3">
      <c r="E3451" s="15">
        <v>41005.763888888891</v>
      </c>
      <c r="F3451" s="21">
        <v>7.82</v>
      </c>
      <c r="G3451" s="21">
        <v>920.41000366210983</v>
      </c>
      <c r="H3451" s="42">
        <v>1.2040674952144859</v>
      </c>
      <c r="I3451" s="35">
        <v>303.7</v>
      </c>
      <c r="J3451" s="43">
        <v>9.462915601023017E-2</v>
      </c>
      <c r="K3451" s="44">
        <v>0.25774040955992011</v>
      </c>
      <c r="L3451" s="26">
        <f t="shared" si="1007"/>
        <v>7.7752017637193509</v>
      </c>
      <c r="M3451" s="26">
        <f t="shared" si="1008"/>
        <v>0.55973247267660142</v>
      </c>
      <c r="N3451" s="96">
        <f t="shared" si="1009"/>
        <v>8</v>
      </c>
      <c r="O3451" s="26">
        <f t="shared" si="1010"/>
        <v>0.76500282020253174</v>
      </c>
      <c r="P3451" s="3">
        <f>IF(L3451&gt;'Power Curve'!$C$37,0,INDEX(Ci,$N3451,1)*POWER(1-O3451,3)+INDEX(Ci,$N3451,2)*3*O3451*POWER(1-O3451,2)+INDEX(Ci,$N3451,3)*3*POWER(O3451,2)*(1-O3451)+INDEX(Ci,$N3451,4)*POWER(O3451,3))</f>
        <v>811.50506175516239</v>
      </c>
      <c r="Q3451" s="3">
        <f>MAX(0,MIN(P3451-V3451+W3451,'Power Curve'!$C$39))</f>
        <v>802.14832396992995</v>
      </c>
      <c r="R3451" s="3">
        <f t="shared" si="1011"/>
        <v>920.41000366210983</v>
      </c>
      <c r="S3451" s="3">
        <f t="shared" si="1012"/>
        <v>-118.26167969217988</v>
      </c>
      <c r="T3451" s="3">
        <f t="shared" si="1013"/>
        <v>118.26167969217988</v>
      </c>
      <c r="V3451" s="37">
        <f t="array" ref="V3451">SUM(_xlfn.NORM.DIST($AD$3:$AD$1003,$L3451,$AA3451,FALSE)*WindSpeedStep*$AE$3:$AE$1003)/AG3451</f>
        <v>805.719553637324</v>
      </c>
      <c r="W3451" s="37">
        <f t="array" ref="W3451">SUM(_xlfn.NORM.DIST($AD$3:$AD$1003,$L3451,$AB3451,FALSE)*WindSpeedStep*$AE$3:$AE$1003)/AH3451</f>
        <v>796.36281585209156</v>
      </c>
      <c r="Y3451" s="1">
        <f t="shared" si="1014"/>
        <v>7</v>
      </c>
      <c r="Z3451" s="99">
        <f>IF(L3451&lt;'Power Curve'!$P$28,'Power Curve'!$Q$28,IF(L3451&gt;'Power Curve'!$P$29,'Power Curve'!$Q$29,INDEX(ReferenceTurbulence,Y3451)+(L3451-INDEX(ReferenceTurbulenceWindSpeed,Y3451))*(INDEX(ReferenceTurbulence,Y3451+1)-INDEX(ReferenceTurbulence,Y3451))/(INDEX(ReferenceTurbulenceWindSpeed,Y3451+1)-INDEX(ReferenceTurbulenceWindSpeed,Y3451))))</f>
        <v>0.11946111931923503</v>
      </c>
      <c r="AA3451" s="100">
        <f t="shared" si="1020"/>
        <v>0.92883430562680402</v>
      </c>
      <c r="AB3451" s="29">
        <f t="shared" si="1021"/>
        <v>0.73576078071001527</v>
      </c>
      <c r="AG3451" s="40">
        <f t="array" ref="AG3451">SUM(_xlfn.NORM.DIST($AD$3:$AD$1003,$F3451,$AA3451,FALSE)*WindSpeedStep)</f>
        <v>1.0000000000000038</v>
      </c>
      <c r="AH3451" s="40">
        <f t="array" ref="AH3451">SUM(_xlfn.NORM.DIST($AD$3:$AD$1003,$F3451,$AB3451,FALSE)*WindSpeedStep)</f>
        <v>1.0000000000000033</v>
      </c>
      <c r="AJ3451" s="47">
        <f t="shared" si="1015"/>
        <v>8</v>
      </c>
      <c r="AK3451" s="83" t="b">
        <f>COUNTIF('Power Curve'!$D$2:$D$31,AJ3451)&gt;0</f>
        <v>1</v>
      </c>
      <c r="AL3451" s="83" t="b">
        <f t="shared" si="1016"/>
        <v>0</v>
      </c>
      <c r="AM3451" s="83" t="b">
        <f t="shared" si="1022"/>
        <v>1</v>
      </c>
      <c r="AN3451" s="47" t="str">
        <f t="shared" si="1017"/>
        <v>Outer</v>
      </c>
      <c r="AO3451" s="48" t="str">
        <f t="shared" si="1018"/>
        <v>0.5-0.6</v>
      </c>
      <c r="AP3451" s="49" t="str">
        <f t="shared" si="1023"/>
        <v>18-19</v>
      </c>
      <c r="AQ3451" s="49" t="str">
        <f t="shared" si="1024"/>
        <v>Apr</v>
      </c>
      <c r="AR3451" s="48" t="str">
        <f t="shared" si="1025"/>
        <v>295-305</v>
      </c>
      <c r="AS3451" s="49" t="str">
        <f t="shared" si="1019"/>
        <v>HWS-LTI</v>
      </c>
    </row>
    <row r="3452" spans="5:45" x14ac:dyDescent="0.3">
      <c r="E3452" s="15">
        <v>41005.770833333336</v>
      </c>
      <c r="F3452" s="21">
        <v>8.5</v>
      </c>
      <c r="G3452" s="21">
        <v>1082.0600204467771</v>
      </c>
      <c r="H3452" s="42">
        <v>1.2045632750581465</v>
      </c>
      <c r="I3452" s="35">
        <v>303.60000000000002</v>
      </c>
      <c r="J3452" s="43">
        <v>6.1176470588235297E-2</v>
      </c>
      <c r="K3452" s="44">
        <v>0.25421909106893997</v>
      </c>
      <c r="L3452" s="26">
        <f t="shared" si="1007"/>
        <v>8.4524660593494705</v>
      </c>
      <c r="M3452" s="26">
        <f t="shared" si="1008"/>
        <v>0.66440585278168263</v>
      </c>
      <c r="N3452" s="96">
        <f t="shared" si="1009"/>
        <v>9</v>
      </c>
      <c r="O3452" s="26">
        <f t="shared" si="1010"/>
        <v>0.44357993724662814</v>
      </c>
      <c r="P3452" s="3">
        <f>IF(L3452&gt;'Power Curve'!$C$37,0,INDEX(Ci,$N3452,1)*POWER(1-O3452,3)+INDEX(Ci,$N3452,2)*3*O3452*POWER(1-O3452,2)+INDEX(Ci,$N3452,3)*3*POWER(O3452,2)*(1-O3452)+INDEX(Ci,$N3452,4)*POWER(O3452,3))</f>
        <v>1017.7950388532912</v>
      </c>
      <c r="Q3452" s="3">
        <f>MAX(0,MIN(P3452-V3452+W3452,'Power Curve'!$C$39))</f>
        <v>993.64828008451752</v>
      </c>
      <c r="R3452" s="3">
        <f t="shared" si="1011"/>
        <v>1082.0600204467771</v>
      </c>
      <c r="S3452" s="3">
        <f t="shared" si="1012"/>
        <v>-88.411740362259593</v>
      </c>
      <c r="T3452" s="3">
        <f t="shared" si="1013"/>
        <v>88.411740362259593</v>
      </c>
      <c r="V3452" s="37">
        <f t="array" ref="V3452">SUM(_xlfn.NORM.DIST($AD$3:$AD$1003,$L3452,$AA3452,FALSE)*WindSpeedStep*$AE$3:$AE$1003)/AG3452</f>
        <v>1019.5962374200882</v>
      </c>
      <c r="W3452" s="37">
        <f t="array" ref="W3452">SUM(_xlfn.NORM.DIST($AD$3:$AD$1003,$L3452,$AB3452,FALSE)*WindSpeedStep*$AE$3:$AE$1003)/AH3452</f>
        <v>995.44947865131451</v>
      </c>
      <c r="Y3452" s="1">
        <f t="shared" si="1014"/>
        <v>8</v>
      </c>
      <c r="Z3452" s="99">
        <f>IF(L3452&lt;'Power Curve'!$P$28,'Power Curve'!$Q$28,IF(L3452&gt;'Power Curve'!$P$29,'Power Curve'!$Q$29,INDEX(ReferenceTurbulence,Y3452)+(L3452-INDEX(ReferenceTurbulenceWindSpeed,Y3452))*(INDEX(ReferenceTurbulence,Y3452+1)-INDEX(ReferenceTurbulence,Y3452))/(INDEX(ReferenceTurbulenceWindSpeed,Y3452+1)-INDEX(ReferenceTurbulenceWindSpeed,Y3452))))</f>
        <v>0.11990609572539294</v>
      </c>
      <c r="AA3452" s="100">
        <f t="shared" si="1020"/>
        <v>1.0135022044279924</v>
      </c>
      <c r="AB3452" s="29">
        <f t="shared" si="1021"/>
        <v>0.51709204127785002</v>
      </c>
      <c r="AG3452" s="40">
        <f t="array" ref="AG3452">SUM(_xlfn.NORM.DIST($AD$3:$AD$1003,$F3452,$AA3452,FALSE)*WindSpeedStep)</f>
        <v>1.0000000000000031</v>
      </c>
      <c r="AH3452" s="40">
        <f t="array" ref="AH3452">SUM(_xlfn.NORM.DIST($AD$3:$AD$1003,$F3452,$AB3452,FALSE)*WindSpeedStep)</f>
        <v>1.0000000000000038</v>
      </c>
      <c r="AJ3452" s="47">
        <f t="shared" si="1015"/>
        <v>8</v>
      </c>
      <c r="AK3452" s="83" t="b">
        <f>COUNTIF('Power Curve'!$D$2:$D$31,AJ3452)&gt;0</f>
        <v>1</v>
      </c>
      <c r="AL3452" s="83" t="b">
        <f t="shared" si="1016"/>
        <v>0</v>
      </c>
      <c r="AM3452" s="83" t="b">
        <f t="shared" si="1022"/>
        <v>1</v>
      </c>
      <c r="AN3452" s="47" t="str">
        <f t="shared" si="1017"/>
        <v>Outer</v>
      </c>
      <c r="AO3452" s="48" t="str">
        <f t="shared" si="1018"/>
        <v>0.6-0.7</v>
      </c>
      <c r="AP3452" s="49" t="str">
        <f t="shared" si="1023"/>
        <v>18-19</v>
      </c>
      <c r="AQ3452" s="49" t="str">
        <f t="shared" si="1024"/>
        <v>Apr</v>
      </c>
      <c r="AR3452" s="48" t="str">
        <f t="shared" si="1025"/>
        <v>295-305</v>
      </c>
      <c r="AS3452" s="49" t="str">
        <f t="shared" si="1019"/>
        <v>HWS-LTI</v>
      </c>
    </row>
    <row r="3453" spans="5:45" x14ac:dyDescent="0.3">
      <c r="E3453" s="15">
        <v>41005.777777777781</v>
      </c>
      <c r="F3453" s="21">
        <v>8.3000000000000007</v>
      </c>
      <c r="G3453" s="21">
        <v>967.01001739501999</v>
      </c>
      <c r="H3453" s="42">
        <v>1.2051497231282386</v>
      </c>
      <c r="I3453" s="35">
        <v>307.7</v>
      </c>
      <c r="J3453" s="43">
        <v>5.7831325301204814E-2</v>
      </c>
      <c r="K3453" s="44">
        <v>0.27784961258676583</v>
      </c>
      <c r="L3453" s="26">
        <f t="shared" si="1007"/>
        <v>8.254923721613812</v>
      </c>
      <c r="M3453" s="26">
        <f t="shared" si="1008"/>
        <v>0.63387504769116354</v>
      </c>
      <c r="N3453" s="96">
        <f t="shared" si="1009"/>
        <v>9</v>
      </c>
      <c r="O3453" s="26">
        <f t="shared" si="1010"/>
        <v>0.24612681626541422</v>
      </c>
      <c r="P3453" s="3">
        <f>IF(L3453&gt;'Power Curve'!$C$37,0,INDEX(Ci,$N3453,1)*POWER(1-O3453,3)+INDEX(Ci,$N3453,2)*3*O3453*POWER(1-O3453,2)+INDEX(Ci,$N3453,3)*3*POWER(O3453,2)*(1-O3453)+INDEX(Ci,$N3453,4)*POWER(O3453,3))</f>
        <v>955.77313925126725</v>
      </c>
      <c r="Q3453" s="3">
        <f>MAX(0,MIN(P3453-V3453+W3453,'Power Curve'!$C$39))</f>
        <v>932.29568574447217</v>
      </c>
      <c r="R3453" s="3">
        <f t="shared" si="1011"/>
        <v>967.01001739501999</v>
      </c>
      <c r="S3453" s="3">
        <f t="shared" si="1012"/>
        <v>-34.71433165054782</v>
      </c>
      <c r="T3453" s="3">
        <f t="shared" si="1013"/>
        <v>34.71433165054782</v>
      </c>
      <c r="V3453" s="37">
        <f t="array" ref="V3453">SUM(_xlfn.NORM.DIST($AD$3:$AD$1003,$L3453,$AA3453,FALSE)*WindSpeedStep*$AE$3:$AE$1003)/AG3453</f>
        <v>954.61709430081919</v>
      </c>
      <c r="W3453" s="37">
        <f t="array" ref="W3453">SUM(_xlfn.NORM.DIST($AD$3:$AD$1003,$L3453,$AB3453,FALSE)*WindSpeedStep*$AE$3:$AE$1003)/AH3453</f>
        <v>931.1396407940241</v>
      </c>
      <c r="Y3453" s="1">
        <f t="shared" si="1014"/>
        <v>8</v>
      </c>
      <c r="Z3453" s="99">
        <f>IF(L3453&lt;'Power Curve'!$P$28,'Power Curve'!$Q$28,IF(L3453&gt;'Power Curve'!$P$29,'Power Curve'!$Q$29,INDEX(ReferenceTurbulence,Y3453)+(L3453-INDEX(ReferenceTurbulenceWindSpeed,Y3453))*(INDEX(ReferenceTurbulence,Y3453+1)-INDEX(ReferenceTurbulence,Y3453))/(INDEX(ReferenceTurbulenceWindSpeed,Y3453+1)-INDEX(ReferenceTurbulenceWindSpeed,Y3453))))</f>
        <v>0.11967915420367789</v>
      </c>
      <c r="AA3453" s="100">
        <f t="shared" si="1020"/>
        <v>0.98794228901861803</v>
      </c>
      <c r="AB3453" s="29">
        <f t="shared" si="1021"/>
        <v>0.47739317908128065</v>
      </c>
      <c r="AG3453" s="40">
        <f t="array" ref="AG3453">SUM(_xlfn.NORM.DIST($AD$3:$AD$1003,$F3453,$AA3453,FALSE)*WindSpeedStep)</f>
        <v>1.0000000000000038</v>
      </c>
      <c r="AH3453" s="40">
        <f t="array" ref="AH3453">SUM(_xlfn.NORM.DIST($AD$3:$AD$1003,$F3453,$AB3453,FALSE)*WindSpeedStep)</f>
        <v>1.000000000000004</v>
      </c>
      <c r="AJ3453" s="47">
        <f t="shared" si="1015"/>
        <v>8</v>
      </c>
      <c r="AK3453" s="83" t="b">
        <f>COUNTIF('Power Curve'!$D$2:$D$31,AJ3453)&gt;0</f>
        <v>1</v>
      </c>
      <c r="AL3453" s="83" t="b">
        <f t="shared" si="1016"/>
        <v>0</v>
      </c>
      <c r="AM3453" s="83" t="b">
        <f t="shared" si="1022"/>
        <v>1</v>
      </c>
      <c r="AN3453" s="47" t="str">
        <f t="shared" si="1017"/>
        <v>Outer</v>
      </c>
      <c r="AO3453" s="48" t="str">
        <f t="shared" si="1018"/>
        <v>0.6-0.7</v>
      </c>
      <c r="AP3453" s="49" t="str">
        <f t="shared" si="1023"/>
        <v>18-19</v>
      </c>
      <c r="AQ3453" s="49" t="str">
        <f t="shared" si="1024"/>
        <v>Apr</v>
      </c>
      <c r="AR3453" s="48" t="str">
        <f t="shared" si="1025"/>
        <v>305-315</v>
      </c>
      <c r="AS3453" s="49" t="str">
        <f t="shared" si="1019"/>
        <v>HWS-LTI</v>
      </c>
    </row>
    <row r="3454" spans="5:45" x14ac:dyDescent="0.3">
      <c r="E3454" s="15">
        <v>41005.784722222219</v>
      </c>
      <c r="F3454" s="21">
        <v>8.2100000000000009</v>
      </c>
      <c r="G3454" s="21">
        <v>973.92001342773415</v>
      </c>
      <c r="H3454" s="42">
        <v>1.205556058437973</v>
      </c>
      <c r="I3454" s="35">
        <v>308.2</v>
      </c>
      <c r="J3454" s="43">
        <v>5.481120584652862E-2</v>
      </c>
      <c r="K3454" s="44">
        <v>0.26549163176999258</v>
      </c>
      <c r="L3454" s="26">
        <f t="shared" si="1007"/>
        <v>8.1663300967843568</v>
      </c>
      <c r="M3454" s="26">
        <f t="shared" si="1008"/>
        <v>0.62018261738515923</v>
      </c>
      <c r="N3454" s="96">
        <f t="shared" si="1009"/>
        <v>9</v>
      </c>
      <c r="O3454" s="26">
        <f t="shared" si="1010"/>
        <v>0.1575732032924671</v>
      </c>
      <c r="P3454" s="3">
        <f>IF(L3454&gt;'Power Curve'!$C$37,0,INDEX(Ci,$N3454,1)*POWER(1-O3454,3)+INDEX(Ci,$N3454,2)*3*O3454*POWER(1-O3454,2)+INDEX(Ci,$N3454,3)*3*POWER(O3454,2)*(1-O3454)+INDEX(Ci,$N3454,4)*POWER(O3454,3))</f>
        <v>928.45789831215905</v>
      </c>
      <c r="Q3454" s="3">
        <f>MAX(0,MIN(P3454-V3454+W3454,'Power Curve'!$C$39))</f>
        <v>905.3591534350503</v>
      </c>
      <c r="R3454" s="3">
        <f t="shared" si="1011"/>
        <v>973.92001342773415</v>
      </c>
      <c r="S3454" s="3">
        <f t="shared" si="1012"/>
        <v>-68.560859992683845</v>
      </c>
      <c r="T3454" s="3">
        <f t="shared" si="1013"/>
        <v>68.560859992683845</v>
      </c>
      <c r="V3454" s="37">
        <f t="array" ref="V3454">SUM(_xlfn.NORM.DIST($AD$3:$AD$1003,$L3454,$AA3454,FALSE)*WindSpeedStep*$AE$3:$AE$1003)/AG3454</f>
        <v>926.1063356433757</v>
      </c>
      <c r="W3454" s="37">
        <f t="array" ref="W3454">SUM(_xlfn.NORM.DIST($AD$3:$AD$1003,$L3454,$AB3454,FALSE)*WindSpeedStep*$AE$3:$AE$1003)/AH3454</f>
        <v>903.00759076626696</v>
      </c>
      <c r="Y3454" s="1">
        <f t="shared" si="1014"/>
        <v>8</v>
      </c>
      <c r="Z3454" s="99">
        <f>IF(L3454&lt;'Power Curve'!$P$28,'Power Curve'!$Q$28,IF(L3454&gt;'Power Curve'!$P$29,'Power Curve'!$Q$29,INDEX(ReferenceTurbulence,Y3454)+(L3454-INDEX(ReferenceTurbulenceWindSpeed,Y3454))*(INDEX(ReferenceTurbulence,Y3454+1)-INDEX(ReferenceTurbulence,Y3454))/(INDEX(ReferenceTurbulenceWindSpeed,Y3454+1)-INDEX(ReferenceTurbulenceWindSpeed,Y3454))))</f>
        <v>0.11957737565704576</v>
      </c>
      <c r="AA3454" s="100">
        <f t="shared" si="1020"/>
        <v>0.97650832172262192</v>
      </c>
      <c r="AB3454" s="29">
        <f t="shared" si="1021"/>
        <v>0.44760639994554935</v>
      </c>
      <c r="AG3454" s="40">
        <f t="array" ref="AG3454">SUM(_xlfn.NORM.DIST($AD$3:$AD$1003,$F3454,$AA3454,FALSE)*WindSpeedStep)</f>
        <v>1.0000000000000038</v>
      </c>
      <c r="AH3454" s="40">
        <f t="array" ref="AH3454">SUM(_xlfn.NORM.DIST($AD$3:$AD$1003,$F3454,$AB3454,FALSE)*WindSpeedStep)</f>
        <v>1.0000000000000038</v>
      </c>
      <c r="AJ3454" s="47">
        <f t="shared" si="1015"/>
        <v>8</v>
      </c>
      <c r="AK3454" s="83" t="b">
        <f>COUNTIF('Power Curve'!$D$2:$D$31,AJ3454)&gt;0</f>
        <v>1</v>
      </c>
      <c r="AL3454" s="83" t="b">
        <f t="shared" si="1016"/>
        <v>0</v>
      </c>
      <c r="AM3454" s="83" t="b">
        <f t="shared" si="1022"/>
        <v>1</v>
      </c>
      <c r="AN3454" s="47" t="str">
        <f t="shared" si="1017"/>
        <v>Outer</v>
      </c>
      <c r="AO3454" s="48" t="str">
        <f t="shared" si="1018"/>
        <v>0.6-0.7</v>
      </c>
      <c r="AP3454" s="49" t="str">
        <f t="shared" si="1023"/>
        <v>18-19</v>
      </c>
      <c r="AQ3454" s="49" t="str">
        <f t="shared" si="1024"/>
        <v>Apr</v>
      </c>
      <c r="AR3454" s="48" t="str">
        <f t="shared" si="1025"/>
        <v>305-315</v>
      </c>
      <c r="AS3454" s="49" t="str">
        <f t="shared" si="1019"/>
        <v>HWS-LTI</v>
      </c>
    </row>
    <row r="3455" spans="5:45" x14ac:dyDescent="0.3">
      <c r="E3455" s="15">
        <v>41005.791666666664</v>
      </c>
      <c r="F3455" s="21">
        <v>8.1999999999999993</v>
      </c>
      <c r="G3455" s="21">
        <v>918.84001922607399</v>
      </c>
      <c r="H3455" s="42">
        <v>1.2057819203716478</v>
      </c>
      <c r="I3455" s="35">
        <v>309.10000000000002</v>
      </c>
      <c r="J3455" s="43">
        <v>8.7804878048780496E-2</v>
      </c>
      <c r="K3455" s="44">
        <v>0.23518477891190256</v>
      </c>
      <c r="L3455" s="26">
        <f t="shared" si="1007"/>
        <v>8.1568926244951534</v>
      </c>
      <c r="M3455" s="26">
        <f t="shared" si="1008"/>
        <v>0.61872402562041851</v>
      </c>
      <c r="N3455" s="96">
        <f t="shared" si="1009"/>
        <v>9</v>
      </c>
      <c r="O3455" s="26">
        <f t="shared" si="1010"/>
        <v>0.14813999328271957</v>
      </c>
      <c r="P3455" s="3">
        <f>IF(L3455&gt;'Power Curve'!$C$37,0,INDEX(Ci,$N3455,1)*POWER(1-O3455,3)+INDEX(Ci,$N3455,2)*3*O3455*POWER(1-O3455,2)+INDEX(Ci,$N3455,3)*3*POWER(O3455,2)*(1-O3455)+INDEX(Ci,$N3455,4)*POWER(O3455,3))</f>
        <v>925.56836540927293</v>
      </c>
      <c r="Q3455" s="3">
        <f>MAX(0,MIN(P3455-V3455+W3455,'Power Curve'!$C$39))</f>
        <v>912.19993956389567</v>
      </c>
      <c r="R3455" s="3">
        <f t="shared" si="1011"/>
        <v>918.84001922607399</v>
      </c>
      <c r="S3455" s="3">
        <f t="shared" si="1012"/>
        <v>-6.6400796621783229</v>
      </c>
      <c r="T3455" s="3">
        <f t="shared" si="1013"/>
        <v>6.6400796621783229</v>
      </c>
      <c r="V3455" s="37">
        <f t="array" ref="V3455">SUM(_xlfn.NORM.DIST($AD$3:$AD$1003,$L3455,$AA3455,FALSE)*WindSpeedStep*$AE$3:$AE$1003)/AG3455</f>
        <v>923.09412419991975</v>
      </c>
      <c r="W3455" s="37">
        <f t="array" ref="W3455">SUM(_xlfn.NORM.DIST($AD$3:$AD$1003,$L3455,$AB3455,FALSE)*WindSpeedStep*$AE$3:$AE$1003)/AH3455</f>
        <v>909.72569835454249</v>
      </c>
      <c r="Y3455" s="1">
        <f t="shared" si="1014"/>
        <v>8</v>
      </c>
      <c r="Z3455" s="99">
        <f>IF(L3455&lt;'Power Curve'!$P$28,'Power Curve'!$Q$28,IF(L3455&gt;'Power Curve'!$P$29,'Power Curve'!$Q$29,INDEX(ReferenceTurbulence,Y3455)+(L3455-INDEX(ReferenceTurbulenceWindSpeed,Y3455))*(INDEX(ReferenceTurbulence,Y3455+1)-INDEX(ReferenceTurbulence,Y3455))/(INDEX(ReferenceTurbulenceWindSpeed,Y3455+1)-INDEX(ReferenceTurbulenceWindSpeed,Y3455))))</f>
        <v>0.11956653365554368</v>
      </c>
      <c r="AA3455" s="100">
        <f t="shared" si="1020"/>
        <v>0.97529137651135578</v>
      </c>
      <c r="AB3455" s="29">
        <f t="shared" si="1021"/>
        <v>0.71621496215079405</v>
      </c>
      <c r="AG3455" s="40">
        <f t="array" ref="AG3455">SUM(_xlfn.NORM.DIST($AD$3:$AD$1003,$F3455,$AA3455,FALSE)*WindSpeedStep)</f>
        <v>1.0000000000000036</v>
      </c>
      <c r="AH3455" s="40">
        <f t="array" ref="AH3455">SUM(_xlfn.NORM.DIST($AD$3:$AD$1003,$F3455,$AB3455,FALSE)*WindSpeedStep)</f>
        <v>1.0000000000000038</v>
      </c>
      <c r="AJ3455" s="47">
        <f t="shared" si="1015"/>
        <v>8</v>
      </c>
      <c r="AK3455" s="83" t="b">
        <f>COUNTIF('Power Curve'!$D$2:$D$31,AJ3455)&gt;0</f>
        <v>1</v>
      </c>
      <c r="AL3455" s="83" t="b">
        <f t="shared" si="1016"/>
        <v>0</v>
      </c>
      <c r="AM3455" s="83" t="b">
        <f t="shared" si="1022"/>
        <v>1</v>
      </c>
      <c r="AN3455" s="47" t="str">
        <f t="shared" si="1017"/>
        <v>Outer</v>
      </c>
      <c r="AO3455" s="48" t="str">
        <f t="shared" si="1018"/>
        <v>0.6-0.7</v>
      </c>
      <c r="AP3455" s="49" t="str">
        <f t="shared" si="1023"/>
        <v>19-20</v>
      </c>
      <c r="AQ3455" s="49" t="str">
        <f t="shared" si="1024"/>
        <v>Apr</v>
      </c>
      <c r="AR3455" s="48" t="str">
        <f t="shared" si="1025"/>
        <v>305-315</v>
      </c>
      <c r="AS3455" s="49" t="str">
        <f t="shared" si="1019"/>
        <v>HWS-LTI</v>
      </c>
    </row>
    <row r="3456" spans="5:45" x14ac:dyDescent="0.3">
      <c r="E3456" s="15">
        <v>41005.798611111109</v>
      </c>
      <c r="F3456" s="21">
        <v>7.2</v>
      </c>
      <c r="G3456" s="21">
        <v>731.05002593994163</v>
      </c>
      <c r="H3456" s="42">
        <v>1.2063243318740522</v>
      </c>
      <c r="I3456" s="35">
        <v>310.89999999999998</v>
      </c>
      <c r="J3456" s="43">
        <v>0.14027777777777778</v>
      </c>
      <c r="K3456" s="44">
        <v>0.18333348652066053</v>
      </c>
      <c r="L3456" s="26">
        <f t="shared" si="1007"/>
        <v>7.1632234060500553</v>
      </c>
      <c r="M3456" s="26">
        <f t="shared" si="1008"/>
        <v>0.46514924473779107</v>
      </c>
      <c r="N3456" s="96">
        <f t="shared" si="1009"/>
        <v>8</v>
      </c>
      <c r="O3456" s="26">
        <f t="shared" si="1010"/>
        <v>0.14905813076129792</v>
      </c>
      <c r="P3456" s="3">
        <f>IF(L3456&gt;'Power Curve'!$C$37,0,INDEX(Ci,$N3456,1)*POWER(1-O3456,3)+INDEX(Ci,$N3456,2)*3*O3456*POWER(1-O3456,2)+INDEX(Ci,$N3456,3)*3*POWER(O3456,2)*(1-O3456)+INDEX(Ci,$N3456,4)*POWER(O3456,3))</f>
        <v>639.04980815708802</v>
      </c>
      <c r="Q3456" s="3">
        <f>MAX(0,MIN(P3456-V3456+W3456,'Power Curve'!$C$39))</f>
        <v>646.52546662852205</v>
      </c>
      <c r="R3456" s="3">
        <f t="shared" si="1011"/>
        <v>731.05002593994163</v>
      </c>
      <c r="S3456" s="3">
        <f t="shared" si="1012"/>
        <v>-84.52455931141958</v>
      </c>
      <c r="T3456" s="3">
        <f t="shared" si="1013"/>
        <v>84.52455931141958</v>
      </c>
      <c r="V3456" s="37">
        <f t="array" ref="V3456">SUM(_xlfn.NORM.DIST($AD$3:$AD$1003,$L3456,$AA3456,FALSE)*WindSpeedStep*$AE$3:$AE$1003)/AG3456</f>
        <v>635.6850048585394</v>
      </c>
      <c r="W3456" s="37">
        <f t="array" ref="W3456">SUM(_xlfn.NORM.DIST($AD$3:$AD$1003,$L3456,$AB3456,FALSE)*WindSpeedStep*$AE$3:$AE$1003)/AH3456</f>
        <v>643.16066332997343</v>
      </c>
      <c r="Y3456" s="1">
        <f t="shared" si="1014"/>
        <v>7</v>
      </c>
      <c r="Z3456" s="99">
        <f>IF(L3456&lt;'Power Curve'!$P$28,'Power Curve'!$Q$28,IF(L3456&gt;'Power Curve'!$P$29,'Power Curve'!$Q$29,INDEX(ReferenceTurbulence,Y3456)+(L3456-INDEX(ReferenceTurbulenceWindSpeed,Y3456))*(INDEX(ReferenceTurbulence,Y3456+1)-INDEX(ReferenceTurbulence,Y3456))/(INDEX(ReferenceTurbulenceWindSpeed,Y3456+1)-INDEX(ReferenceTurbulenceWindSpeed,Y3456))))</f>
        <v>0.11963109443482244</v>
      </c>
      <c r="AA3456" s="100">
        <f t="shared" si="1020"/>
        <v>0.85694425574690458</v>
      </c>
      <c r="AB3456" s="29">
        <f t="shared" si="1021"/>
        <v>1.004841061126466</v>
      </c>
      <c r="AG3456" s="40">
        <f t="array" ref="AG3456">SUM(_xlfn.NORM.DIST($AD$3:$AD$1003,$F3456,$AA3456,FALSE)*WindSpeedStep)</f>
        <v>1.0000000000000033</v>
      </c>
      <c r="AH3456" s="40">
        <f t="array" ref="AH3456">SUM(_xlfn.NORM.DIST($AD$3:$AD$1003,$F3456,$AB3456,FALSE)*WindSpeedStep)</f>
        <v>0.99999999999973943</v>
      </c>
      <c r="AJ3456" s="47">
        <f t="shared" si="1015"/>
        <v>7</v>
      </c>
      <c r="AK3456" s="83" t="b">
        <f>COUNTIF('Power Curve'!$D$2:$D$31,AJ3456)&gt;0</f>
        <v>1</v>
      </c>
      <c r="AL3456" s="83" t="b">
        <f t="shared" si="1016"/>
        <v>0</v>
      </c>
      <c r="AM3456" s="83" t="b">
        <f t="shared" si="1022"/>
        <v>1</v>
      </c>
      <c r="AN3456" s="47" t="str">
        <f t="shared" si="1017"/>
        <v>Outer</v>
      </c>
      <c r="AO3456" s="48" t="str">
        <f t="shared" si="1018"/>
        <v>0.4-0.5</v>
      </c>
      <c r="AP3456" s="49" t="str">
        <f t="shared" si="1023"/>
        <v>19-20</v>
      </c>
      <c r="AQ3456" s="49" t="str">
        <f t="shared" si="1024"/>
        <v>Apr</v>
      </c>
      <c r="AR3456" s="48" t="str">
        <f t="shared" si="1025"/>
        <v>305-315</v>
      </c>
      <c r="AS3456" s="49" t="str">
        <f t="shared" si="1019"/>
        <v>LWS-HTI</v>
      </c>
    </row>
    <row r="3457" spans="5:45" x14ac:dyDescent="0.3">
      <c r="E3457" s="15">
        <v>41005.805555555555</v>
      </c>
      <c r="F3457" s="21">
        <v>6.61</v>
      </c>
      <c r="G3457" s="21">
        <v>514.34998703002952</v>
      </c>
      <c r="H3457" s="42">
        <v>1.2067314619372274</v>
      </c>
      <c r="I3457" s="35">
        <v>314.39999999999998</v>
      </c>
      <c r="J3457" s="43">
        <v>0.13918305597579425</v>
      </c>
      <c r="K3457" s="44">
        <v>0.19474071053050049</v>
      </c>
      <c r="L3457" s="26">
        <f t="shared" si="1007"/>
        <v>6.5769767790707867</v>
      </c>
      <c r="M3457" s="26">
        <f t="shared" si="1008"/>
        <v>0.37454293872540945</v>
      </c>
      <c r="N3457" s="96">
        <f t="shared" si="1009"/>
        <v>7</v>
      </c>
      <c r="O3457" s="26">
        <f t="shared" si="1010"/>
        <v>0.55460194325479395</v>
      </c>
      <c r="P3457" s="3">
        <f>IF(L3457&gt;'Power Curve'!$C$37,0,INDEX(Ci,$N3457,1)*POWER(1-O3457,3)+INDEX(Ci,$N3457,2)*3*O3457*POWER(1-O3457,2)+INDEX(Ci,$N3457,3)*3*POWER(O3457,2)*(1-O3457)+INDEX(Ci,$N3457,4)*POWER(O3457,3))</f>
        <v>489.37703020852723</v>
      </c>
      <c r="Q3457" s="3">
        <f>MAX(0,MIN(P3457-V3457+W3457,'Power Curve'!$C$39))</f>
        <v>494.56533315811504</v>
      </c>
      <c r="R3457" s="3">
        <f t="shared" si="1011"/>
        <v>514.34998703002952</v>
      </c>
      <c r="S3457" s="3">
        <f t="shared" si="1012"/>
        <v>-19.784653871914486</v>
      </c>
      <c r="T3457" s="3">
        <f t="shared" si="1013"/>
        <v>19.784653871914486</v>
      </c>
      <c r="V3457" s="37">
        <f t="array" ref="V3457">SUM(_xlfn.NORM.DIST($AD$3:$AD$1003,$L3457,$AA3457,FALSE)*WindSpeedStep*$AE$3:$AE$1003)/AG3457</f>
        <v>492.91619218485778</v>
      </c>
      <c r="W3457" s="37">
        <f t="array" ref="W3457">SUM(_xlfn.NORM.DIST($AD$3:$AD$1003,$L3457,$AB3457,FALSE)*WindSpeedStep*$AE$3:$AE$1003)/AH3457</f>
        <v>498.10449513444559</v>
      </c>
      <c r="Y3457" s="1">
        <f t="shared" si="1014"/>
        <v>6</v>
      </c>
      <c r="Z3457" s="99">
        <f>IF(L3457&lt;'Power Curve'!$P$28,'Power Curve'!$Q$28,IF(L3457&gt;'Power Curve'!$P$29,'Power Curve'!$Q$29,INDEX(ReferenceTurbulence,Y3457)+(L3457-INDEX(ReferenceTurbulenceWindSpeed,Y3457))*(INDEX(ReferenceTurbulence,Y3457+1)-INDEX(ReferenceTurbulence,Y3457))/(INDEX(ReferenceTurbulenceWindSpeed,Y3457+1)-INDEX(ReferenceTurbulenceWindSpeed,Y3457))))</f>
        <v>0.12053349887617103</v>
      </c>
      <c r="AA3457" s="100">
        <f t="shared" si="1020"/>
        <v>0.79274602320873166</v>
      </c>
      <c r="AB3457" s="29">
        <f t="shared" si="1021"/>
        <v>0.9154037271929083</v>
      </c>
      <c r="AG3457" s="40">
        <f t="array" ref="AG3457">SUM(_xlfn.NORM.DIST($AD$3:$AD$1003,$F3457,$AA3457,FALSE)*WindSpeedStep)</f>
        <v>1.0000000000000033</v>
      </c>
      <c r="AH3457" s="40">
        <f t="array" ref="AH3457">SUM(_xlfn.NORM.DIST($AD$3:$AD$1003,$F3457,$AB3457,FALSE)*WindSpeedStep)</f>
        <v>0.99999999999983591</v>
      </c>
      <c r="AJ3457" s="47">
        <f t="shared" si="1015"/>
        <v>7</v>
      </c>
      <c r="AK3457" s="83" t="b">
        <f>COUNTIF('Power Curve'!$D$2:$D$31,AJ3457)&gt;0</f>
        <v>1</v>
      </c>
      <c r="AL3457" s="83" t="b">
        <f t="shared" si="1016"/>
        <v>0</v>
      </c>
      <c r="AM3457" s="83" t="b">
        <f t="shared" si="1022"/>
        <v>1</v>
      </c>
      <c r="AN3457" s="47" t="str">
        <f t="shared" si="1017"/>
        <v>Inner</v>
      </c>
      <c r="AO3457" s="48" t="str">
        <f t="shared" si="1018"/>
        <v>0.3-0.4</v>
      </c>
      <c r="AP3457" s="49" t="str">
        <f t="shared" si="1023"/>
        <v>19-20</v>
      </c>
      <c r="AQ3457" s="49" t="str">
        <f t="shared" si="1024"/>
        <v>Apr</v>
      </c>
      <c r="AR3457" s="48" t="str">
        <f t="shared" si="1025"/>
        <v>305-315</v>
      </c>
      <c r="AS3457" s="49" t="str">
        <f t="shared" si="1019"/>
        <v>Inner-TI</v>
      </c>
    </row>
    <row r="3458" spans="5:45" x14ac:dyDescent="0.3">
      <c r="E3458" s="15">
        <v>41005.8125</v>
      </c>
      <c r="F3458" s="21">
        <v>7.12</v>
      </c>
      <c r="G3458" s="21">
        <v>599.85998058319092</v>
      </c>
      <c r="H3458" s="42">
        <v>1.2071841499031513</v>
      </c>
      <c r="I3458" s="35">
        <v>312.5</v>
      </c>
      <c r="J3458" s="43">
        <v>7.3033707865168537E-2</v>
      </c>
      <c r="K3458" s="44">
        <v>0.27817457507635995</v>
      </c>
      <c r="L3458" s="26">
        <f t="shared" si="1007"/>
        <v>7.0853146083710223</v>
      </c>
      <c r="M3458" s="26">
        <f t="shared" si="1008"/>
        <v>0.45310818891127658</v>
      </c>
      <c r="N3458" s="96">
        <f t="shared" si="1009"/>
        <v>8</v>
      </c>
      <c r="O3458" s="26">
        <f t="shared" si="1010"/>
        <v>7.0644393429293101E-2</v>
      </c>
      <c r="P3458" s="3">
        <f>IF(L3458&gt;'Power Curve'!$C$37,0,INDEX(Ci,$N3458,1)*POWER(1-O3458,3)+INDEX(Ci,$N3458,2)*3*O3458*POWER(1-O3458,2)+INDEX(Ci,$N3458,3)*3*POWER(O3458,2)*(1-O3458)+INDEX(Ci,$N3458,4)*POWER(O3458,3))</f>
        <v>618.49566567256272</v>
      </c>
      <c r="Q3458" s="3">
        <f>MAX(0,MIN(P3458-V3458+W3458,'Power Curve'!$C$39))</f>
        <v>606.16103546848524</v>
      </c>
      <c r="R3458" s="3">
        <f t="shared" si="1011"/>
        <v>599.85998058319092</v>
      </c>
      <c r="S3458" s="3">
        <f t="shared" si="1012"/>
        <v>6.3010548852943202</v>
      </c>
      <c r="T3458" s="3">
        <f t="shared" si="1013"/>
        <v>6.3010548852943202</v>
      </c>
      <c r="V3458" s="37">
        <f t="array" ref="V3458">SUM(_xlfn.NORM.DIST($AD$3:$AD$1003,$L3458,$AA3458,FALSE)*WindSpeedStep*$AE$3:$AE$1003)/AG3458</f>
        <v>615.58741798967253</v>
      </c>
      <c r="W3458" s="37">
        <f t="array" ref="W3458">SUM(_xlfn.NORM.DIST($AD$3:$AD$1003,$L3458,$AB3458,FALSE)*WindSpeedStep*$AE$3:$AE$1003)/AH3458</f>
        <v>603.25278778559505</v>
      </c>
      <c r="Y3458" s="1">
        <f t="shared" si="1014"/>
        <v>7</v>
      </c>
      <c r="Z3458" s="99">
        <f>IF(L3458&lt;'Power Curve'!$P$28,'Power Curve'!$Q$28,IF(L3458&gt;'Power Curve'!$P$29,'Power Curve'!$Q$29,INDEX(ReferenceTurbulence,Y3458)+(L3458-INDEX(ReferenceTurbulenceWindSpeed,Y3458))*(INDEX(ReferenceTurbulence,Y3458+1)-INDEX(ReferenceTurbulence,Y3458))/(INDEX(ReferenceTurbulenceWindSpeed,Y3458+1)-INDEX(ReferenceTurbulenceWindSpeed,Y3458))))</f>
        <v>0.11965273336490029</v>
      </c>
      <c r="AA3458" s="100">
        <f t="shared" si="1020"/>
        <v>0.8477772596418508</v>
      </c>
      <c r="AB3458" s="29">
        <f t="shared" si="1021"/>
        <v>0.51746679724058031</v>
      </c>
      <c r="AG3458" s="40">
        <f t="array" ref="AG3458">SUM(_xlfn.NORM.DIST($AD$3:$AD$1003,$F3458,$AA3458,FALSE)*WindSpeedStep)</f>
        <v>1.0000000000000036</v>
      </c>
      <c r="AH3458" s="40">
        <f t="array" ref="AH3458">SUM(_xlfn.NORM.DIST($AD$3:$AD$1003,$F3458,$AB3458,FALSE)*WindSpeedStep)</f>
        <v>1.0000000000000033</v>
      </c>
      <c r="AJ3458" s="47">
        <f t="shared" si="1015"/>
        <v>7</v>
      </c>
      <c r="AK3458" s="83" t="b">
        <f>COUNTIF('Power Curve'!$D$2:$D$31,AJ3458)&gt;0</f>
        <v>1</v>
      </c>
      <c r="AL3458" s="83" t="b">
        <f t="shared" si="1016"/>
        <v>0</v>
      </c>
      <c r="AM3458" s="83" t="b">
        <f t="shared" si="1022"/>
        <v>1</v>
      </c>
      <c r="AN3458" s="47" t="str">
        <f t="shared" si="1017"/>
        <v>Outer</v>
      </c>
      <c r="AO3458" s="48" t="str">
        <f t="shared" si="1018"/>
        <v>0.4-0.5</v>
      </c>
      <c r="AP3458" s="49" t="str">
        <f t="shared" si="1023"/>
        <v>19-20</v>
      </c>
      <c r="AQ3458" s="49" t="str">
        <f t="shared" si="1024"/>
        <v>Apr</v>
      </c>
      <c r="AR3458" s="48" t="str">
        <f t="shared" si="1025"/>
        <v>305-315</v>
      </c>
      <c r="AS3458" s="49" t="str">
        <f t="shared" si="1019"/>
        <v>LWS-LTI</v>
      </c>
    </row>
    <row r="3459" spans="5:45" x14ac:dyDescent="0.3">
      <c r="E3459" s="15">
        <v>41005.819444444445</v>
      </c>
      <c r="F3459" s="21">
        <v>6.16</v>
      </c>
      <c r="G3459" s="21">
        <v>379.61000061035162</v>
      </c>
      <c r="H3459" s="42">
        <v>1.2072747282560465</v>
      </c>
      <c r="I3459" s="35">
        <v>311.10000000000002</v>
      </c>
      <c r="J3459" s="43">
        <v>8.9285714285714288E-2</v>
      </c>
      <c r="K3459" s="44">
        <v>0.21405925326908834</v>
      </c>
      <c r="L3459" s="26">
        <f t="shared" ref="L3459:L3522" si="1026">F3459*(H3459/Ref_Density)^(1/3)</f>
        <v>6.1301446032660971</v>
      </c>
      <c r="M3459" s="26">
        <f t="shared" ref="M3459:M3522" si="1027">(L3459-CutInWindSpeed)/(RatedWindSpeed-CutInWindSpeed)</f>
        <v>0.30548358555565602</v>
      </c>
      <c r="N3459" s="96">
        <f t="shared" ref="N3459:N3522" si="1028">COUNTIF(xa,"&lt;"&amp;L3459)</f>
        <v>7</v>
      </c>
      <c r="O3459" s="26">
        <f t="shared" ref="O3459:O3522" si="1029">(L3459-INDEX(xa,$N3459))/(INDEX(xb,$N3459)-INDEX(xa,$N3459))</f>
        <v>0.10037637127940863</v>
      </c>
      <c r="P3459" s="3">
        <f>IF(L3459&gt;'Power Curve'!$C$37,0,INDEX(Ci,$N3459,1)*POWER(1-O3459,3)+INDEX(Ci,$N3459,2)*3*O3459*POWER(1-O3459,2)+INDEX(Ci,$N3459,3)*3*POWER(O3459,2)*(1-O3459)+INDEX(Ci,$N3459,4)*POWER(O3459,3))</f>
        <v>388.33339784105277</v>
      </c>
      <c r="Q3459" s="3">
        <f>MAX(0,MIN(P3459-V3459+W3459,'Power Curve'!$C$39))</f>
        <v>382.42634413987088</v>
      </c>
      <c r="R3459" s="3">
        <f t="shared" ref="R3459:R3522" si="1030">IF(AM3459,G3459,"")</f>
        <v>379.61000061035162</v>
      </c>
      <c r="S3459" s="3">
        <f t="shared" ref="S3459:S3522" si="1031">IF(AM3459,Q3459-R3459,"")</f>
        <v>2.8163435295192585</v>
      </c>
      <c r="T3459" s="3">
        <f t="shared" ref="T3459:T3522" si="1032">IF(AM3459,ABS(S3459),"")</f>
        <v>2.8163435295192585</v>
      </c>
      <c r="V3459" s="37">
        <f t="array" ref="V3459">SUM(_xlfn.NORM.DIST($AD$3:$AD$1003,$L3459,$AA3459,FALSE)*WindSpeedStep*$AE$3:$AE$1003)/AG3459</f>
        <v>396.55296677363668</v>
      </c>
      <c r="W3459" s="37">
        <f t="array" ref="W3459">SUM(_xlfn.NORM.DIST($AD$3:$AD$1003,$L3459,$AB3459,FALSE)*WindSpeedStep*$AE$3:$AE$1003)/AH3459</f>
        <v>390.64591307245479</v>
      </c>
      <c r="Y3459" s="1">
        <f t="shared" ref="Y3459:Y3522" si="1033">COUNTIF(ReferenceTurbulenceWindSpeed,"&lt;"&amp;L3459)</f>
        <v>6</v>
      </c>
      <c r="Z3459" s="99">
        <f>IF(L3459&lt;'Power Curve'!$P$28,'Power Curve'!$Q$28,IF(L3459&gt;'Power Curve'!$P$29,'Power Curve'!$Q$29,INDEX(ReferenceTurbulence,Y3459)+(L3459-INDEX(ReferenceTurbulenceWindSpeed,Y3459))*(INDEX(ReferenceTurbulence,Y3459+1)-INDEX(ReferenceTurbulence,Y3459))/(INDEX(ReferenceTurbulenceWindSpeed,Y3459+1)-INDEX(ReferenceTurbulenceWindSpeed,Y3459))))</f>
        <v>0.12141183932603754</v>
      </c>
      <c r="AA3459" s="100">
        <f t="shared" si="1020"/>
        <v>0.74427213161711947</v>
      </c>
      <c r="AB3459" s="29">
        <f t="shared" si="1021"/>
        <v>0.54733433957733013</v>
      </c>
      <c r="AG3459" s="40">
        <f t="array" ref="AG3459">SUM(_xlfn.NORM.DIST($AD$3:$AD$1003,$F3459,$AA3459,FALSE)*WindSpeedStep)</f>
        <v>1.0000000000000038</v>
      </c>
      <c r="AH3459" s="40">
        <f t="array" ref="AH3459">SUM(_xlfn.NORM.DIST($AD$3:$AD$1003,$F3459,$AB3459,FALSE)*WindSpeedStep)</f>
        <v>1.000000000000004</v>
      </c>
      <c r="AJ3459" s="47">
        <f t="shared" ref="AJ3459:AJ3522" si="1034">MROUND(L3459-Centre_First_Bin,Bin_Width)+Centre_First_Bin</f>
        <v>6</v>
      </c>
      <c r="AK3459" s="83" t="b">
        <f>COUNTIF('Power Curve'!$D$2:$D$31,AJ3459)&gt;0</f>
        <v>1</v>
      </c>
      <c r="AL3459" s="83" t="b">
        <f t="shared" ref="AL3459:AL3522" si="1035">(G3459&lt;0)</f>
        <v>0</v>
      </c>
      <c r="AM3459" s="83" t="b">
        <f t="shared" si="1022"/>
        <v>1</v>
      </c>
      <c r="AN3459" s="47" t="str">
        <f t="shared" ref="AN3459:AN3522" si="1036">IF(AM3459,IF(AND(J3459&gt;=LowerTurbLimit,J3459&lt;=UpperTurbLimit,K3459&gt;=LowerShearLimit,K3459&lt;=UpperShearLimit),"Inner","Outer"),"")</f>
        <v>Outer</v>
      </c>
      <c r="AO3459" s="48" t="str">
        <f t="shared" ref="AO3459:AO3522" si="1037">IF(M3459&lt;0,"&lt;0",TEXT(MROUND(M3459+0.05,0.1)-0.1,"0.0")&amp;"-"&amp;TEXT(MROUND(M3459+0.05,0.1),"0.0"))</f>
        <v>0.3-0.4</v>
      </c>
      <c r="AP3459" s="49" t="str">
        <f t="shared" si="1023"/>
        <v>19-20</v>
      </c>
      <c r="AQ3459" s="49" t="str">
        <f t="shared" si="1024"/>
        <v>Apr</v>
      </c>
      <c r="AR3459" s="48" t="str">
        <f t="shared" si="1025"/>
        <v>305-315</v>
      </c>
      <c r="AS3459" s="49" t="str">
        <f t="shared" ref="AS3459:AS3522" si="1038">IF(AM3459,IF(M3459&lt;0.5,IF(J3459&lt;=LowerTurbLimit,"LWS-LTI",IF(J3459&gt;=UpperTurbLimit,"LWS-HTI","Inner-TI")),IF(J3459&lt;=LowerTurbLimit,"HWS-LTI",IF(J3459&gt;=UpperTurbLimit,"HWS-HTI","Inner-TI"))),"")</f>
        <v>LWS-LTI</v>
      </c>
    </row>
    <row r="3460" spans="5:45" x14ac:dyDescent="0.3">
      <c r="E3460" s="15">
        <v>41005.826388888891</v>
      </c>
      <c r="F3460" s="21">
        <v>5.61</v>
      </c>
      <c r="G3460" s="21">
        <v>275.27999114990223</v>
      </c>
      <c r="H3460" s="42">
        <v>1.2075822538253302</v>
      </c>
      <c r="I3460" s="35">
        <v>309.7</v>
      </c>
      <c r="J3460" s="43">
        <v>6.9518716577540107E-2</v>
      </c>
      <c r="K3460" s="44">
        <v>0.32805670991034291</v>
      </c>
      <c r="L3460" s="26">
        <f t="shared" si="1026"/>
        <v>5.5832842544351271</v>
      </c>
      <c r="M3460" s="26">
        <f t="shared" si="1027"/>
        <v>0.22096455579590135</v>
      </c>
      <c r="N3460" s="96">
        <f t="shared" si="1028"/>
        <v>6</v>
      </c>
      <c r="O3460" s="26">
        <f t="shared" si="1029"/>
        <v>0.55335303702128946</v>
      </c>
      <c r="P3460" s="3">
        <f>IF(L3460&gt;'Power Curve'!$C$37,0,INDEX(Ci,$N3460,1)*POWER(1-O3460,3)+INDEX(Ci,$N3460,2)*3*O3460*POWER(1-O3460,2)+INDEX(Ci,$N3460,3)*3*POWER(O3460,2)*(1-O3460)+INDEX(Ci,$N3460,4)*POWER(O3460,3))</f>
        <v>294.1309073827972</v>
      </c>
      <c r="Q3460" s="3">
        <f>MAX(0,MIN(P3460-V3460+W3460,'Power Curve'!$C$39))</f>
        <v>292.89057109927165</v>
      </c>
      <c r="R3460" s="3">
        <f t="shared" si="1030"/>
        <v>275.27999114990223</v>
      </c>
      <c r="S3460" s="3">
        <f t="shared" si="1031"/>
        <v>17.610579949369424</v>
      </c>
      <c r="T3460" s="3">
        <f t="shared" si="1032"/>
        <v>17.610579949369424</v>
      </c>
      <c r="V3460" s="37">
        <f t="array" ref="V3460">SUM(_xlfn.NORM.DIST($AD$3:$AD$1003,$L3460,$AA3460,FALSE)*WindSpeedStep*$AE$3:$AE$1003)/AG3460</f>
        <v>290.83243254158384</v>
      </c>
      <c r="W3460" s="37">
        <f t="array" ref="W3460">SUM(_xlfn.NORM.DIST($AD$3:$AD$1003,$L3460,$AB3460,FALSE)*WindSpeedStep*$AE$3:$AE$1003)/AH3460</f>
        <v>289.59209625805829</v>
      </c>
      <c r="Y3460" s="1">
        <f t="shared" si="1033"/>
        <v>5</v>
      </c>
      <c r="Z3460" s="99">
        <f>IF(L3460&lt;'Power Curve'!$P$28,'Power Curve'!$Q$28,IF(L3460&gt;'Power Curve'!$P$29,'Power Curve'!$Q$29,INDEX(ReferenceTurbulence,Y3460)+(L3460-INDEX(ReferenceTurbulenceWindSpeed,Y3460))*(INDEX(ReferenceTurbulence,Y3460+1)-INDEX(ReferenceTurbulence,Y3460))/(INDEX(ReferenceTurbulenceWindSpeed,Y3460+1)-INDEX(ReferenceTurbulenceWindSpeed,Y3460))))</f>
        <v>0.11989291792387652</v>
      </c>
      <c r="AA3460" s="100">
        <f t="shared" ref="AA3460:AA3523" si="1039">Z3460*L3460</f>
        <v>0.66939624086266281</v>
      </c>
      <c r="AB3460" s="29">
        <f t="shared" ref="AB3460:AB3523" si="1040">L3460*J3460</f>
        <v>0.38814275565591794</v>
      </c>
      <c r="AG3460" s="40">
        <f t="array" ref="AG3460">SUM(_xlfn.NORM.DIST($AD$3:$AD$1003,$F3460,$AA3460,FALSE)*WindSpeedStep)</f>
        <v>1.0000000000000033</v>
      </c>
      <c r="AH3460" s="40">
        <f t="array" ref="AH3460">SUM(_xlfn.NORM.DIST($AD$3:$AD$1003,$F3460,$AB3460,FALSE)*WindSpeedStep)</f>
        <v>1.0000000000000038</v>
      </c>
      <c r="AJ3460" s="47">
        <f t="shared" si="1034"/>
        <v>6</v>
      </c>
      <c r="AK3460" s="83" t="b">
        <f>COUNTIF('Power Curve'!$D$2:$D$31,AJ3460)&gt;0</f>
        <v>1</v>
      </c>
      <c r="AL3460" s="83" t="b">
        <f t="shared" si="1035"/>
        <v>0</v>
      </c>
      <c r="AM3460" s="83" t="b">
        <f t="shared" ref="AM3460:AM3523" si="1041">AND(AK3460,NOT(AL3460))</f>
        <v>1</v>
      </c>
      <c r="AN3460" s="47" t="str">
        <f t="shared" si="1036"/>
        <v>Outer</v>
      </c>
      <c r="AO3460" s="48" t="str">
        <f t="shared" si="1037"/>
        <v>0.2-0.3</v>
      </c>
      <c r="AP3460" s="49" t="str">
        <f t="shared" ref="AP3460:AP3523" si="1042">IF(AM3460,HOUR(E3460)&amp;"-"&amp;HOUR(E3460)+1,"")</f>
        <v>19-20</v>
      </c>
      <c r="AQ3460" s="49" t="str">
        <f t="shared" ref="AQ3460:AQ3523" si="1043">IF(AM3460,TEXT(E3460,"mmm"),"")</f>
        <v>Apr</v>
      </c>
      <c r="AR3460" s="48" t="str">
        <f t="shared" ref="AR3460:AR3523" si="1044">IF(AM3460,IF(OR(I3460&lt;5,I3460&gt;=355),"355-5",MROUND(I3460,10)-5&amp;"-"&amp;MROUND(I3460,10)+5),"")</f>
        <v>305-315</v>
      </c>
      <c r="AS3460" s="49" t="str">
        <f t="shared" si="1038"/>
        <v>LWS-LTI</v>
      </c>
    </row>
    <row r="3461" spans="5:45" x14ac:dyDescent="0.3">
      <c r="E3461" s="15">
        <v>41005.833333333336</v>
      </c>
      <c r="F3461" s="21">
        <v>5.73</v>
      </c>
      <c r="G3461" s="21">
        <v>210.18000793457031</v>
      </c>
      <c r="H3461" s="42">
        <v>1.2080810679789271</v>
      </c>
      <c r="I3461" s="35">
        <v>302.7</v>
      </c>
      <c r="J3461" s="43">
        <v>0.1326352530541012</v>
      </c>
      <c r="K3461" s="44">
        <v>0.33323217546820122</v>
      </c>
      <c r="L3461" s="26">
        <f t="shared" si="1026"/>
        <v>5.7034978901631623</v>
      </c>
      <c r="M3461" s="26">
        <f t="shared" si="1027"/>
        <v>0.23954396071590697</v>
      </c>
      <c r="N3461" s="96">
        <f t="shared" si="1028"/>
        <v>6</v>
      </c>
      <c r="O3461" s="26">
        <f t="shared" si="1029"/>
        <v>0.67317210188253584</v>
      </c>
      <c r="P3461" s="3">
        <f>IF(L3461&gt;'Power Curve'!$C$37,0,INDEX(Ci,$N3461,1)*POWER(1-O3461,3)+INDEX(Ci,$N3461,2)*3*O3461*POWER(1-O3461,2)+INDEX(Ci,$N3461,3)*3*POWER(O3461,2)*(1-O3461)+INDEX(Ci,$N3461,4)*POWER(O3461,3))</f>
        <v>312.73097078490758</v>
      </c>
      <c r="Q3461" s="3">
        <f>MAX(0,MIN(P3461-V3461+W3461,'Power Curve'!$C$39))</f>
        <v>313.9489058238965</v>
      </c>
      <c r="R3461" s="3">
        <f t="shared" si="1030"/>
        <v>210.18000793457031</v>
      </c>
      <c r="S3461" s="3">
        <f t="shared" si="1031"/>
        <v>103.76889788932618</v>
      </c>
      <c r="T3461" s="3">
        <f t="shared" si="1032"/>
        <v>103.76889788932618</v>
      </c>
      <c r="V3461" s="37">
        <f t="array" ref="V3461">SUM(_xlfn.NORM.DIST($AD$3:$AD$1003,$L3461,$AA3461,FALSE)*WindSpeedStep*$AE$3:$AE$1003)/AG3461</f>
        <v>313.12055453904645</v>
      </c>
      <c r="W3461" s="37">
        <f t="array" ref="W3461">SUM(_xlfn.NORM.DIST($AD$3:$AD$1003,$L3461,$AB3461,FALSE)*WindSpeedStep*$AE$3:$AE$1003)/AH3461</f>
        <v>314.33848957803536</v>
      </c>
      <c r="Y3461" s="1">
        <f t="shared" si="1033"/>
        <v>5</v>
      </c>
      <c r="Z3461" s="99">
        <f>IF(L3461&lt;'Power Curve'!$P$28,'Power Curve'!$Q$28,IF(L3461&gt;'Power Curve'!$P$29,'Power Curve'!$Q$29,INDEX(ReferenceTurbulence,Y3461)+(L3461-INDEX(ReferenceTurbulenceWindSpeed,Y3461))*(INDEX(ReferenceTurbulence,Y3461+1)-INDEX(ReferenceTurbulence,Y3461))/(INDEX(ReferenceTurbulenceWindSpeed,Y3461+1)-INDEX(ReferenceTurbulenceWindSpeed,Y3461))))</f>
        <v>0.12035245866350242</v>
      </c>
      <c r="AA3461" s="100">
        <f t="shared" si="1039"/>
        <v>0.68642999406323524</v>
      </c>
      <c r="AB3461" s="29">
        <f t="shared" si="1040"/>
        <v>0.75648488595532337</v>
      </c>
      <c r="AG3461" s="40">
        <f t="array" ref="AG3461">SUM(_xlfn.NORM.DIST($AD$3:$AD$1003,$F3461,$AA3461,FALSE)*WindSpeedStep)</f>
        <v>1.0000000000000031</v>
      </c>
      <c r="AH3461" s="40">
        <f t="array" ref="AH3461">SUM(_xlfn.NORM.DIST($AD$3:$AD$1003,$F3461,$AB3461,FALSE)*WindSpeedStep)</f>
        <v>0.99999999999999312</v>
      </c>
      <c r="AJ3461" s="47">
        <f t="shared" si="1034"/>
        <v>6</v>
      </c>
      <c r="AK3461" s="83" t="b">
        <f>COUNTIF('Power Curve'!$D$2:$D$31,AJ3461)&gt;0</f>
        <v>1</v>
      </c>
      <c r="AL3461" s="83" t="b">
        <f t="shared" si="1035"/>
        <v>0</v>
      </c>
      <c r="AM3461" s="83" t="b">
        <f t="shared" si="1041"/>
        <v>1</v>
      </c>
      <c r="AN3461" s="47" t="str">
        <f t="shared" si="1036"/>
        <v>Outer</v>
      </c>
      <c r="AO3461" s="48" t="str">
        <f t="shared" si="1037"/>
        <v>0.2-0.3</v>
      </c>
      <c r="AP3461" s="49" t="str">
        <f t="shared" si="1042"/>
        <v>20-21</v>
      </c>
      <c r="AQ3461" s="49" t="str">
        <f t="shared" si="1043"/>
        <v>Apr</v>
      </c>
      <c r="AR3461" s="48" t="str">
        <f t="shared" si="1044"/>
        <v>295-305</v>
      </c>
      <c r="AS3461" s="49" t="str">
        <f t="shared" si="1038"/>
        <v>Inner-TI</v>
      </c>
    </row>
    <row r="3462" spans="5:45" x14ac:dyDescent="0.3">
      <c r="E3462" s="15">
        <v>41005.840277777781</v>
      </c>
      <c r="F3462" s="21">
        <v>3.98</v>
      </c>
      <c r="G3462" s="21">
        <v>78.849996566772305</v>
      </c>
      <c r="H3462" s="42">
        <v>1.2094435662907572</v>
      </c>
      <c r="I3462" s="35">
        <v>295.7</v>
      </c>
      <c r="J3462" s="43">
        <v>0.27386934673366836</v>
      </c>
      <c r="K3462" s="44">
        <v>0.23669494157772838</v>
      </c>
      <c r="L3462" s="26">
        <f t="shared" si="1026"/>
        <v>3.9630806644326513</v>
      </c>
      <c r="M3462" s="26">
        <f t="shared" si="1027"/>
        <v>-2.9443131894410744E-2</v>
      </c>
      <c r="N3462" s="96">
        <f t="shared" si="1028"/>
        <v>4</v>
      </c>
      <c r="O3462" s="26">
        <f t="shared" si="1029"/>
        <v>0.86427272385453535</v>
      </c>
      <c r="P3462" s="3">
        <f>IF(L3462&gt;'Power Curve'!$C$37,0,INDEX(Ci,$N3462,1)*POWER(1-O3462,3)+INDEX(Ci,$N3462,2)*3*O3462*POWER(1-O3462,2)+INDEX(Ci,$N3462,3)*3*POWER(O3462,2)*(1-O3462)+INDEX(Ci,$N3462,4)*POWER(O3462,3))</f>
        <v>61.546041257392019</v>
      </c>
      <c r="Q3462" s="3">
        <f>MAX(0,MIN(P3462-V3462+W3462,'Power Curve'!$C$39))</f>
        <v>110.78376682042624</v>
      </c>
      <c r="R3462" s="3">
        <f t="shared" si="1030"/>
        <v>78.849996566772305</v>
      </c>
      <c r="S3462" s="3">
        <f t="shared" si="1031"/>
        <v>31.933770253653933</v>
      </c>
      <c r="T3462" s="3">
        <f t="shared" si="1032"/>
        <v>31.933770253653933</v>
      </c>
      <c r="V3462" s="37">
        <f t="array" ref="V3462">SUM(_xlfn.NORM.DIST($AD$3:$AD$1003,$L3462,$AA3462,FALSE)*WindSpeedStep*$AE$3:$AE$1003)/AG3462</f>
        <v>24.748459021914737</v>
      </c>
      <c r="W3462" s="37">
        <f t="array" ref="W3462">SUM(_xlfn.NORM.DIST($AD$3:$AD$1003,$L3462,$AB3462,FALSE)*WindSpeedStep*$AE$3:$AE$1003)/AH3462</f>
        <v>73.986184584948958</v>
      </c>
      <c r="Y3462" s="1">
        <f t="shared" si="1033"/>
        <v>3</v>
      </c>
      <c r="Z3462" s="99">
        <f>IF(L3462&lt;'Power Curve'!$P$28,'Power Curve'!$Q$28,IF(L3462&gt;'Power Curve'!$P$29,'Power Curve'!$Q$29,INDEX(ReferenceTurbulence,Y3462)+(L3462-INDEX(ReferenceTurbulenceWindSpeed,Y3462))*(INDEX(ReferenceTurbulence,Y3462+1)-INDEX(ReferenceTurbulence,Y3462))/(INDEX(ReferenceTurbulenceWindSpeed,Y3462+1)-INDEX(ReferenceTurbulenceWindSpeed,Y3462))))</f>
        <v>0.11713247834199569</v>
      </c>
      <c r="AA3462" s="100">
        <f t="shared" si="1039"/>
        <v>0.46420546009423941</v>
      </c>
      <c r="AB3462" s="29">
        <f t="shared" si="1040"/>
        <v>1.0853663126210025</v>
      </c>
      <c r="AG3462" s="40">
        <f t="array" ref="AG3462">SUM(_xlfn.NORM.DIST($AD$3:$AD$1003,$F3462,$AA3462,FALSE)*WindSpeedStep)</f>
        <v>1.0000000000000016</v>
      </c>
      <c r="AH3462" s="40">
        <f t="array" ref="AH3462">SUM(_xlfn.NORM.DIST($AD$3:$AD$1003,$F3462,$AB3462,FALSE)*WindSpeedStep)</f>
        <v>0.99989813470579481</v>
      </c>
      <c r="AJ3462" s="47">
        <f t="shared" si="1034"/>
        <v>4</v>
      </c>
      <c r="AK3462" s="83" t="b">
        <f>COUNTIF('Power Curve'!$D$2:$D$31,AJ3462)&gt;0</f>
        <v>1</v>
      </c>
      <c r="AL3462" s="83" t="b">
        <f t="shared" si="1035"/>
        <v>0</v>
      </c>
      <c r="AM3462" s="83" t="b">
        <f t="shared" si="1041"/>
        <v>1</v>
      </c>
      <c r="AN3462" s="47" t="str">
        <f t="shared" si="1036"/>
        <v>Outer</v>
      </c>
      <c r="AO3462" s="48" t="str">
        <f t="shared" si="1037"/>
        <v>&lt;0</v>
      </c>
      <c r="AP3462" s="49" t="str">
        <f t="shared" si="1042"/>
        <v>20-21</v>
      </c>
      <c r="AQ3462" s="49" t="str">
        <f t="shared" si="1043"/>
        <v>Apr</v>
      </c>
      <c r="AR3462" s="48" t="str">
        <f t="shared" si="1044"/>
        <v>295-305</v>
      </c>
      <c r="AS3462" s="49" t="str">
        <f t="shared" si="1038"/>
        <v>LWS-HTI</v>
      </c>
    </row>
    <row r="3463" spans="5:45" x14ac:dyDescent="0.3">
      <c r="E3463" s="15">
        <v>41005.847222222219</v>
      </c>
      <c r="F3463" s="21">
        <v>5.8</v>
      </c>
      <c r="G3463" s="21">
        <v>400.2299957275394</v>
      </c>
      <c r="H3463" s="42">
        <v>1.2094799117301629</v>
      </c>
      <c r="I3463" s="35">
        <v>293.8</v>
      </c>
      <c r="J3463" s="43">
        <v>0.13448275862068967</v>
      </c>
      <c r="K3463" s="44">
        <v>0.3258314277241276</v>
      </c>
      <c r="L3463" s="26">
        <f t="shared" si="1026"/>
        <v>5.7754015335922295</v>
      </c>
      <c r="M3463" s="26">
        <f t="shared" si="1027"/>
        <v>0.25065690059499579</v>
      </c>
      <c r="N3463" s="96">
        <f t="shared" si="1028"/>
        <v>6</v>
      </c>
      <c r="O3463" s="26">
        <f t="shared" si="1029"/>
        <v>0.74483973978077245</v>
      </c>
      <c r="P3463" s="3">
        <f>IF(L3463&gt;'Power Curve'!$C$37,0,INDEX(Ci,$N3463,1)*POWER(1-O3463,3)+INDEX(Ci,$N3463,2)*3*O3463*POWER(1-O3463,2)+INDEX(Ci,$N3463,3)*3*POWER(O3463,2)*(1-O3463)+INDEX(Ci,$N3463,4)*POWER(O3463,3))</f>
        <v>324.27673497769081</v>
      </c>
      <c r="Q3463" s="3">
        <f>MAX(0,MIN(P3463-V3463+W3463,'Power Curve'!$C$39))</f>
        <v>325.90080107448932</v>
      </c>
      <c r="R3463" s="3">
        <f t="shared" si="1030"/>
        <v>400.2299957275394</v>
      </c>
      <c r="S3463" s="3">
        <f t="shared" si="1031"/>
        <v>-74.329194653050081</v>
      </c>
      <c r="T3463" s="3">
        <f t="shared" si="1032"/>
        <v>74.329194653050081</v>
      </c>
      <c r="V3463" s="37">
        <f t="array" ref="V3463">SUM(_xlfn.NORM.DIST($AD$3:$AD$1003,$L3463,$AA3463,FALSE)*WindSpeedStep*$AE$3:$AE$1003)/AG3463</f>
        <v>326.67336762391585</v>
      </c>
      <c r="W3463" s="37">
        <f t="array" ref="W3463">SUM(_xlfn.NORM.DIST($AD$3:$AD$1003,$L3463,$AB3463,FALSE)*WindSpeedStep*$AE$3:$AE$1003)/AH3463</f>
        <v>328.29743372071437</v>
      </c>
      <c r="Y3463" s="1">
        <f t="shared" si="1033"/>
        <v>5</v>
      </c>
      <c r="Z3463" s="99">
        <f>IF(L3463&lt;'Power Curve'!$P$28,'Power Curve'!$Q$28,IF(L3463&gt;'Power Curve'!$P$29,'Power Curve'!$Q$29,INDEX(ReferenceTurbulence,Y3463)+(L3463-INDEX(ReferenceTurbulenceWindSpeed,Y3463))*(INDEX(ReferenceTurbulence,Y3463+1)-INDEX(ReferenceTurbulence,Y3463))/(INDEX(ReferenceTurbulenceWindSpeed,Y3463+1)-INDEX(ReferenceTurbulenceWindSpeed,Y3463))))</f>
        <v>0.12062732476569688</v>
      </c>
      <c r="AA3463" s="100">
        <f t="shared" si="1039"/>
        <v>0.69667123644493367</v>
      </c>
      <c r="AB3463" s="29">
        <f t="shared" si="1040"/>
        <v>0.77669193037964479</v>
      </c>
      <c r="AG3463" s="40">
        <f t="array" ref="AG3463">SUM(_xlfn.NORM.DIST($AD$3:$AD$1003,$F3463,$AA3463,FALSE)*WindSpeedStep)</f>
        <v>1.000000000000004</v>
      </c>
      <c r="AH3463" s="40">
        <f t="array" ref="AH3463">SUM(_xlfn.NORM.DIST($AD$3:$AD$1003,$F3463,$AB3463,FALSE)*WindSpeedStep)</f>
        <v>0.9999999999999799</v>
      </c>
      <c r="AJ3463" s="47">
        <f t="shared" si="1034"/>
        <v>6</v>
      </c>
      <c r="AK3463" s="83" t="b">
        <f>COUNTIF('Power Curve'!$D$2:$D$31,AJ3463)&gt;0</f>
        <v>1</v>
      </c>
      <c r="AL3463" s="83" t="b">
        <f t="shared" si="1035"/>
        <v>0</v>
      </c>
      <c r="AM3463" s="83" t="b">
        <f t="shared" si="1041"/>
        <v>1</v>
      </c>
      <c r="AN3463" s="47" t="str">
        <f t="shared" si="1036"/>
        <v>Outer</v>
      </c>
      <c r="AO3463" s="48" t="str">
        <f t="shared" si="1037"/>
        <v>0.2-0.3</v>
      </c>
      <c r="AP3463" s="49" t="str">
        <f t="shared" si="1042"/>
        <v>20-21</v>
      </c>
      <c r="AQ3463" s="49" t="str">
        <f t="shared" si="1043"/>
        <v>Apr</v>
      </c>
      <c r="AR3463" s="48" t="str">
        <f t="shared" si="1044"/>
        <v>285-295</v>
      </c>
      <c r="AS3463" s="49" t="str">
        <f t="shared" si="1038"/>
        <v>Inner-TI</v>
      </c>
    </row>
    <row r="3464" spans="5:45" x14ac:dyDescent="0.3">
      <c r="E3464" s="15">
        <v>41005.854166666664</v>
      </c>
      <c r="F3464" s="21">
        <v>6.64</v>
      </c>
      <c r="G3464" s="21">
        <v>483.91001129150391</v>
      </c>
      <c r="H3464" s="42">
        <v>1.2094252901688709</v>
      </c>
      <c r="I3464" s="35">
        <v>288.89999999999998</v>
      </c>
      <c r="J3464" s="43">
        <v>9.3373493975903624E-2</v>
      </c>
      <c r="K3464" s="44">
        <v>0.28646369127804289</v>
      </c>
      <c r="L3464" s="26">
        <f t="shared" si="1026"/>
        <v>6.611739462723798</v>
      </c>
      <c r="M3464" s="26">
        <f t="shared" si="1027"/>
        <v>0.37991562354426428</v>
      </c>
      <c r="N3464" s="96">
        <f t="shared" si="1028"/>
        <v>7</v>
      </c>
      <c r="O3464" s="26">
        <f t="shared" si="1029"/>
        <v>0.5899398189063233</v>
      </c>
      <c r="P3464" s="3">
        <f>IF(L3464&gt;'Power Curve'!$C$37,0,INDEX(Ci,$N3464,1)*POWER(1-O3464,3)+INDEX(Ci,$N3464,2)*3*O3464*POWER(1-O3464,2)+INDEX(Ci,$N3464,3)*3*POWER(O3464,2)*(1-O3464)+INDEX(Ci,$N3464,4)*POWER(O3464,3))</f>
        <v>497.92681859696893</v>
      </c>
      <c r="Q3464" s="3">
        <f>MAX(0,MIN(P3464-V3464+W3464,'Power Curve'!$C$39))</f>
        <v>491.00469197733941</v>
      </c>
      <c r="R3464" s="3">
        <f t="shared" si="1030"/>
        <v>483.91001129150391</v>
      </c>
      <c r="S3464" s="3">
        <f t="shared" si="1031"/>
        <v>7.0946806858354989</v>
      </c>
      <c r="T3464" s="3">
        <f t="shared" si="1032"/>
        <v>7.0946806858354989</v>
      </c>
      <c r="V3464" s="37">
        <f t="array" ref="V3464">SUM(_xlfn.NORM.DIST($AD$3:$AD$1003,$L3464,$AA3464,FALSE)*WindSpeedStep*$AE$3:$AE$1003)/AG3464</f>
        <v>500.8538674830271</v>
      </c>
      <c r="W3464" s="37">
        <f t="array" ref="W3464">SUM(_xlfn.NORM.DIST($AD$3:$AD$1003,$L3464,$AB3464,FALSE)*WindSpeedStep*$AE$3:$AE$1003)/AH3464</f>
        <v>493.93174086339758</v>
      </c>
      <c r="Y3464" s="1">
        <f t="shared" si="1033"/>
        <v>6</v>
      </c>
      <c r="Z3464" s="99">
        <f>IF(L3464&lt;'Power Curve'!$P$28,'Power Curve'!$Q$28,IF(L3464&gt;'Power Curve'!$P$29,'Power Curve'!$Q$29,INDEX(ReferenceTurbulence,Y3464)+(L3464-INDEX(ReferenceTurbulenceWindSpeed,Y3464))*(INDEX(ReferenceTurbulence,Y3464+1)-INDEX(ReferenceTurbulence,Y3464))/(INDEX(ReferenceTurbulenceWindSpeed,Y3464+1)-INDEX(ReferenceTurbulenceWindSpeed,Y3464))))</f>
        <v>0.12046516567894017</v>
      </c>
      <c r="AA3464" s="100">
        <f t="shared" si="1039"/>
        <v>0.79648428980300912</v>
      </c>
      <c r="AB3464" s="29">
        <f t="shared" si="1040"/>
        <v>0.61736121489288476</v>
      </c>
      <c r="AG3464" s="40">
        <f t="array" ref="AG3464">SUM(_xlfn.NORM.DIST($AD$3:$AD$1003,$F3464,$AA3464,FALSE)*WindSpeedStep)</f>
        <v>1.0000000000000038</v>
      </c>
      <c r="AH3464" s="40">
        <f t="array" ref="AH3464">SUM(_xlfn.NORM.DIST($AD$3:$AD$1003,$F3464,$AB3464,FALSE)*WindSpeedStep)</f>
        <v>1.0000000000000033</v>
      </c>
      <c r="AJ3464" s="47">
        <f t="shared" si="1034"/>
        <v>7</v>
      </c>
      <c r="AK3464" s="83" t="b">
        <f>COUNTIF('Power Curve'!$D$2:$D$31,AJ3464)&gt;0</f>
        <v>1</v>
      </c>
      <c r="AL3464" s="83" t="b">
        <f t="shared" si="1035"/>
        <v>0</v>
      </c>
      <c r="AM3464" s="83" t="b">
        <f t="shared" si="1041"/>
        <v>1</v>
      </c>
      <c r="AN3464" s="47" t="str">
        <f t="shared" si="1036"/>
        <v>Outer</v>
      </c>
      <c r="AO3464" s="48" t="str">
        <f t="shared" si="1037"/>
        <v>0.3-0.4</v>
      </c>
      <c r="AP3464" s="49" t="str">
        <f t="shared" si="1042"/>
        <v>20-21</v>
      </c>
      <c r="AQ3464" s="49" t="str">
        <f t="shared" si="1043"/>
        <v>Apr</v>
      </c>
      <c r="AR3464" s="48" t="str">
        <f t="shared" si="1044"/>
        <v>285-295</v>
      </c>
      <c r="AS3464" s="49" t="str">
        <f t="shared" si="1038"/>
        <v>LWS-LTI</v>
      </c>
    </row>
    <row r="3465" spans="5:45" x14ac:dyDescent="0.3">
      <c r="E3465" s="15">
        <v>41005.861111111109</v>
      </c>
      <c r="F3465" s="21">
        <v>6.59</v>
      </c>
      <c r="G3465" s="21">
        <v>530.19000244140602</v>
      </c>
      <c r="H3465" s="42">
        <v>1.2096982978745905</v>
      </c>
      <c r="I3465" s="35">
        <v>288.89999999999998</v>
      </c>
      <c r="J3465" s="43">
        <v>8.4977238239757225E-2</v>
      </c>
      <c r="K3465" s="44">
        <v>0.37085886056484224</v>
      </c>
      <c r="L3465" s="26">
        <f t="shared" si="1026"/>
        <v>6.5624459814671789</v>
      </c>
      <c r="M3465" s="26">
        <f t="shared" si="1027"/>
        <v>0.37229715711458744</v>
      </c>
      <c r="N3465" s="96">
        <f t="shared" si="1028"/>
        <v>7</v>
      </c>
      <c r="O3465" s="26">
        <f t="shared" si="1029"/>
        <v>0.53983071546469352</v>
      </c>
      <c r="P3465" s="3">
        <f>IF(L3465&gt;'Power Curve'!$C$37,0,INDEX(Ci,$N3465,1)*POWER(1-O3465,3)+INDEX(Ci,$N3465,2)*3*O3465*POWER(1-O3465,2)+INDEX(Ci,$N3465,3)*3*POWER(O3465,2)*(1-O3465)+INDEX(Ci,$N3465,4)*POWER(O3465,3))</f>
        <v>485.82459726869513</v>
      </c>
      <c r="Q3465" s="3">
        <f>MAX(0,MIN(P3465-V3465+W3465,'Power Curve'!$C$39))</f>
        <v>477.10508820024745</v>
      </c>
      <c r="R3465" s="3">
        <f t="shared" si="1030"/>
        <v>530.19000244140602</v>
      </c>
      <c r="S3465" s="3">
        <f t="shared" si="1031"/>
        <v>-53.084914241158572</v>
      </c>
      <c r="T3465" s="3">
        <f t="shared" si="1032"/>
        <v>53.084914241158572</v>
      </c>
      <c r="V3465" s="37">
        <f t="array" ref="V3465">SUM(_xlfn.NORM.DIST($AD$3:$AD$1003,$L3465,$AA3465,FALSE)*WindSpeedStep*$AE$3:$AE$1003)/AG3465</f>
        <v>489.61754306203164</v>
      </c>
      <c r="W3465" s="37">
        <f t="array" ref="W3465">SUM(_xlfn.NORM.DIST($AD$3:$AD$1003,$L3465,$AB3465,FALSE)*WindSpeedStep*$AE$3:$AE$1003)/AH3465</f>
        <v>480.89803399358397</v>
      </c>
      <c r="Y3465" s="1">
        <f t="shared" si="1033"/>
        <v>6</v>
      </c>
      <c r="Z3465" s="99">
        <f>IF(L3465&lt;'Power Curve'!$P$28,'Power Curve'!$Q$28,IF(L3465&gt;'Power Curve'!$P$29,'Power Curve'!$Q$29,INDEX(ReferenceTurbulence,Y3465)+(L3465-INDEX(ReferenceTurbulenceWindSpeed,Y3465))*(INDEX(ReferenceTurbulence,Y3465+1)-INDEX(ReferenceTurbulence,Y3465))/(INDEX(ReferenceTurbulenceWindSpeed,Y3465+1)-INDEX(ReferenceTurbulenceWindSpeed,Y3465))))</f>
        <v>0.12056206214442959</v>
      </c>
      <c r="AA3465" s="100">
        <f t="shared" si="1039"/>
        <v>0.79118202023710826</v>
      </c>
      <c r="AB3465" s="29">
        <f t="shared" si="1040"/>
        <v>0.55765853560267387</v>
      </c>
      <c r="AG3465" s="40">
        <f t="array" ref="AG3465">SUM(_xlfn.NORM.DIST($AD$3:$AD$1003,$F3465,$AA3465,FALSE)*WindSpeedStep)</f>
        <v>1.0000000000000038</v>
      </c>
      <c r="AH3465" s="40">
        <f t="array" ref="AH3465">SUM(_xlfn.NORM.DIST($AD$3:$AD$1003,$F3465,$AB3465,FALSE)*WindSpeedStep)</f>
        <v>1.0000000000000038</v>
      </c>
      <c r="AJ3465" s="47">
        <f t="shared" si="1034"/>
        <v>7</v>
      </c>
      <c r="AK3465" s="83" t="b">
        <f>COUNTIF('Power Curve'!$D$2:$D$31,AJ3465)&gt;0</f>
        <v>1</v>
      </c>
      <c r="AL3465" s="83" t="b">
        <f t="shared" si="1035"/>
        <v>0</v>
      </c>
      <c r="AM3465" s="83" t="b">
        <f t="shared" si="1041"/>
        <v>1</v>
      </c>
      <c r="AN3465" s="47" t="str">
        <f t="shared" si="1036"/>
        <v>Outer</v>
      </c>
      <c r="AO3465" s="48" t="str">
        <f t="shared" si="1037"/>
        <v>0.3-0.4</v>
      </c>
      <c r="AP3465" s="49" t="str">
        <f t="shared" si="1042"/>
        <v>20-21</v>
      </c>
      <c r="AQ3465" s="49" t="str">
        <f t="shared" si="1043"/>
        <v>Apr</v>
      </c>
      <c r="AR3465" s="48" t="str">
        <f t="shared" si="1044"/>
        <v>285-295</v>
      </c>
      <c r="AS3465" s="49" t="str">
        <f t="shared" si="1038"/>
        <v>LWS-LTI</v>
      </c>
    </row>
    <row r="3466" spans="5:45" x14ac:dyDescent="0.3">
      <c r="E3466" s="15">
        <v>41005.868055555555</v>
      </c>
      <c r="F3466" s="21">
        <v>7.11</v>
      </c>
      <c r="G3466" s="21">
        <v>689.90998780727409</v>
      </c>
      <c r="H3466" s="42">
        <v>1.2098803714964461</v>
      </c>
      <c r="I3466" s="35">
        <v>293.3</v>
      </c>
      <c r="J3466" s="43">
        <v>0.10548523206751054</v>
      </c>
      <c r="K3466" s="44">
        <v>0.29948684021533611</v>
      </c>
      <c r="L3466" s="26">
        <f t="shared" si="1026"/>
        <v>7.0806269677085094</v>
      </c>
      <c r="M3466" s="26">
        <f t="shared" si="1027"/>
        <v>0.45238369893590186</v>
      </c>
      <c r="N3466" s="96">
        <f t="shared" si="1028"/>
        <v>8</v>
      </c>
      <c r="O3466" s="26">
        <f t="shared" si="1029"/>
        <v>6.5926371401390127E-2</v>
      </c>
      <c r="P3466" s="3">
        <f>IF(L3466&gt;'Power Curve'!$C$37,0,INDEX(Ci,$N3466,1)*POWER(1-O3466,3)+INDEX(Ci,$N3466,2)*3*O3466*POWER(1-O3466,2)+INDEX(Ci,$N3466,3)*3*POWER(O3466,2)*(1-O3466)+INDEX(Ci,$N3466,4)*POWER(O3466,3))</f>
        <v>617.27155619402208</v>
      </c>
      <c r="Q3466" s="3">
        <f>MAX(0,MIN(P3466-V3466+W3466,'Power Curve'!$C$39))</f>
        <v>612.91122961892063</v>
      </c>
      <c r="R3466" s="3">
        <f t="shared" si="1030"/>
        <v>689.90998780727409</v>
      </c>
      <c r="S3466" s="3">
        <f t="shared" si="1031"/>
        <v>-76.998758188353463</v>
      </c>
      <c r="T3466" s="3">
        <f t="shared" si="1032"/>
        <v>76.998758188353463</v>
      </c>
      <c r="V3466" s="37">
        <f t="array" ref="V3466">SUM(_xlfn.NORM.DIST($AD$3:$AD$1003,$L3466,$AA3466,FALSE)*WindSpeedStep*$AE$3:$AE$1003)/AG3466</f>
        <v>614.38903655250317</v>
      </c>
      <c r="W3466" s="37">
        <f t="array" ref="W3466">SUM(_xlfn.NORM.DIST($AD$3:$AD$1003,$L3466,$AB3466,FALSE)*WindSpeedStep*$AE$3:$AE$1003)/AH3466</f>
        <v>610.02870997740172</v>
      </c>
      <c r="Y3466" s="1">
        <f t="shared" si="1033"/>
        <v>7</v>
      </c>
      <c r="Z3466" s="99">
        <f>IF(L3466&lt;'Power Curve'!$P$28,'Power Curve'!$Q$28,IF(L3466&gt;'Power Curve'!$P$29,'Power Curve'!$Q$29,INDEX(ReferenceTurbulence,Y3466)+(L3466-INDEX(ReferenceTurbulenceWindSpeed,Y3466))*(INDEX(ReferenceTurbulence,Y3466+1)-INDEX(ReferenceTurbulence,Y3466))/(INDEX(ReferenceTurbulenceWindSpeed,Y3466+1)-INDEX(ReferenceTurbulenceWindSpeed,Y3466))))</f>
        <v>0.11965403534274552</v>
      </c>
      <c r="AA3466" s="100">
        <f t="shared" si="1039"/>
        <v>0.84722558944299098</v>
      </c>
      <c r="AB3466" s="29">
        <f t="shared" si="1040"/>
        <v>0.74690157887220554</v>
      </c>
      <c r="AG3466" s="40">
        <f t="array" ref="AG3466">SUM(_xlfn.NORM.DIST($AD$3:$AD$1003,$F3466,$AA3466,FALSE)*WindSpeedStep)</f>
        <v>1.0000000000000033</v>
      </c>
      <c r="AH3466" s="40">
        <f t="array" ref="AH3466">SUM(_xlfn.NORM.DIST($AD$3:$AD$1003,$F3466,$AB3466,FALSE)*WindSpeedStep)</f>
        <v>1.0000000000000038</v>
      </c>
      <c r="AJ3466" s="47">
        <f t="shared" si="1034"/>
        <v>7</v>
      </c>
      <c r="AK3466" s="83" t="b">
        <f>COUNTIF('Power Curve'!$D$2:$D$31,AJ3466)&gt;0</f>
        <v>1</v>
      </c>
      <c r="AL3466" s="83" t="b">
        <f t="shared" si="1035"/>
        <v>0</v>
      </c>
      <c r="AM3466" s="83" t="b">
        <f t="shared" si="1041"/>
        <v>1</v>
      </c>
      <c r="AN3466" s="47" t="str">
        <f t="shared" si="1036"/>
        <v>Inner</v>
      </c>
      <c r="AO3466" s="48" t="str">
        <f t="shared" si="1037"/>
        <v>0.4-0.5</v>
      </c>
      <c r="AP3466" s="49" t="str">
        <f t="shared" si="1042"/>
        <v>20-21</v>
      </c>
      <c r="AQ3466" s="49" t="str">
        <f t="shared" si="1043"/>
        <v>Apr</v>
      </c>
      <c r="AR3466" s="48" t="str">
        <f t="shared" si="1044"/>
        <v>285-295</v>
      </c>
      <c r="AS3466" s="49" t="str">
        <f t="shared" si="1038"/>
        <v>Inner-TI</v>
      </c>
    </row>
    <row r="3467" spans="5:45" x14ac:dyDescent="0.3">
      <c r="E3467" s="15">
        <v>41005.875</v>
      </c>
      <c r="F3467" s="21">
        <v>7.26</v>
      </c>
      <c r="G3467" s="21">
        <v>750.23997497558639</v>
      </c>
      <c r="H3467" s="42">
        <v>1.2104636144801553</v>
      </c>
      <c r="I3467" s="35">
        <v>293</v>
      </c>
      <c r="J3467" s="43">
        <v>0.12672176308539945</v>
      </c>
      <c r="K3467" s="44">
        <v>0.38079814094427988</v>
      </c>
      <c r="L3467" s="26">
        <f t="shared" si="1026"/>
        <v>7.2311688786565744</v>
      </c>
      <c r="M3467" s="26">
        <f t="shared" si="1027"/>
        <v>0.47565043655677591</v>
      </c>
      <c r="N3467" s="96">
        <f t="shared" si="1028"/>
        <v>8</v>
      </c>
      <c r="O3467" s="26">
        <f t="shared" si="1029"/>
        <v>0.21744396908235797</v>
      </c>
      <c r="P3467" s="3">
        <f>IF(L3467&gt;'Power Curve'!$C$37,0,INDEX(Ci,$N3467,1)*POWER(1-O3467,3)+INDEX(Ci,$N3467,2)*3*O3467*POWER(1-O3467,2)+INDEX(Ci,$N3467,3)*3*POWER(O3467,2)*(1-O3467)+INDEX(Ci,$N3467,4)*POWER(O3467,3))</f>
        <v>657.28393851672706</v>
      </c>
      <c r="Q3467" s="3">
        <f>MAX(0,MIN(P3467-V3467+W3467,'Power Curve'!$C$39))</f>
        <v>659.80073884221497</v>
      </c>
      <c r="R3467" s="3">
        <f t="shared" si="1030"/>
        <v>750.23997497558639</v>
      </c>
      <c r="S3467" s="3">
        <f t="shared" si="1031"/>
        <v>-90.439236133371423</v>
      </c>
      <c r="T3467" s="3">
        <f t="shared" si="1032"/>
        <v>90.439236133371423</v>
      </c>
      <c r="V3467" s="37">
        <f t="array" ref="V3467">SUM(_xlfn.NORM.DIST($AD$3:$AD$1003,$L3467,$AA3467,FALSE)*WindSpeedStep*$AE$3:$AE$1003)/AG3467</f>
        <v>653.4917006342838</v>
      </c>
      <c r="W3467" s="37">
        <f t="array" ref="W3467">SUM(_xlfn.NORM.DIST($AD$3:$AD$1003,$L3467,$AB3467,FALSE)*WindSpeedStep*$AE$3:$AE$1003)/AH3467</f>
        <v>656.00850095977171</v>
      </c>
      <c r="Y3467" s="1">
        <f t="shared" si="1033"/>
        <v>7</v>
      </c>
      <c r="Z3467" s="99">
        <f>IF(L3467&lt;'Power Curve'!$P$28,'Power Curve'!$Q$28,IF(L3467&gt;'Power Curve'!$P$29,'Power Curve'!$Q$29,INDEX(ReferenceTurbulence,Y3467)+(L3467-INDEX(ReferenceTurbulenceWindSpeed,Y3467))*(INDEX(ReferenceTurbulence,Y3467+1)-INDEX(ReferenceTurbulence,Y3467))/(INDEX(ReferenceTurbulenceWindSpeed,Y3467+1)-INDEX(ReferenceTurbulenceWindSpeed,Y3467))))</f>
        <v>0.1196122227877859</v>
      </c>
      <c r="AA3467" s="100">
        <f t="shared" si="1039"/>
        <v>0.8649361829299741</v>
      </c>
      <c r="AB3467" s="29">
        <f t="shared" si="1040"/>
        <v>0.91634646947163201</v>
      </c>
      <c r="AG3467" s="40">
        <f t="array" ref="AG3467">SUM(_xlfn.NORM.DIST($AD$3:$AD$1003,$F3467,$AA3467,FALSE)*WindSpeedStep)</f>
        <v>1.0000000000000036</v>
      </c>
      <c r="AH3467" s="40">
        <f t="array" ref="AH3467">SUM(_xlfn.NORM.DIST($AD$3:$AD$1003,$F3467,$AB3467,FALSE)*WindSpeedStep)</f>
        <v>1.0000000000000027</v>
      </c>
      <c r="AJ3467" s="47">
        <f t="shared" si="1034"/>
        <v>7</v>
      </c>
      <c r="AK3467" s="83" t="b">
        <f>COUNTIF('Power Curve'!$D$2:$D$31,AJ3467)&gt;0</f>
        <v>1</v>
      </c>
      <c r="AL3467" s="83" t="b">
        <f t="shared" si="1035"/>
        <v>0</v>
      </c>
      <c r="AM3467" s="83" t="b">
        <f t="shared" si="1041"/>
        <v>1</v>
      </c>
      <c r="AN3467" s="47" t="str">
        <f t="shared" si="1036"/>
        <v>Outer</v>
      </c>
      <c r="AO3467" s="48" t="str">
        <f t="shared" si="1037"/>
        <v>0.4-0.5</v>
      </c>
      <c r="AP3467" s="49" t="str">
        <f t="shared" si="1042"/>
        <v>21-22</v>
      </c>
      <c r="AQ3467" s="49" t="str">
        <f t="shared" si="1043"/>
        <v>Apr</v>
      </c>
      <c r="AR3467" s="48" t="str">
        <f t="shared" si="1044"/>
        <v>285-295</v>
      </c>
      <c r="AS3467" s="49" t="str">
        <f t="shared" si="1038"/>
        <v>Inner-TI</v>
      </c>
    </row>
    <row r="3468" spans="5:45" x14ac:dyDescent="0.3">
      <c r="E3468" s="15">
        <v>41005.881944444445</v>
      </c>
      <c r="F3468" s="21">
        <v>7.97</v>
      </c>
      <c r="G3468" s="21">
        <v>779.24998855590843</v>
      </c>
      <c r="H3468" s="42">
        <v>1.210454731546059</v>
      </c>
      <c r="I3468" s="35">
        <v>293.2</v>
      </c>
      <c r="J3468" s="43">
        <v>9.6612296110414053E-2</v>
      </c>
      <c r="K3468" s="44">
        <v>0.35705285336268228</v>
      </c>
      <c r="L3468" s="26">
        <f t="shared" si="1026"/>
        <v>7.9383298877267965</v>
      </c>
      <c r="M3468" s="26">
        <f t="shared" si="1027"/>
        <v>0.58494445009846396</v>
      </c>
      <c r="N3468" s="96">
        <f t="shared" si="1028"/>
        <v>8</v>
      </c>
      <c r="O3468" s="26">
        <f t="shared" si="1029"/>
        <v>0.92918820424709947</v>
      </c>
      <c r="P3468" s="3">
        <f>IF(L3468&gt;'Power Curve'!$C$37,0,INDEX(Ci,$N3468,1)*POWER(1-O3468,3)+INDEX(Ci,$N3468,2)*3*O3468*POWER(1-O3468,2)+INDEX(Ci,$N3468,3)*3*POWER(O3468,2)*(1-O3468)+INDEX(Ci,$N3468,4)*POWER(O3468,3))</f>
        <v>859.76266983104881</v>
      </c>
      <c r="Q3468" s="3">
        <f>MAX(0,MIN(P3468-V3468+W3468,'Power Curve'!$C$39))</f>
        <v>850.49885821716862</v>
      </c>
      <c r="R3468" s="3">
        <f t="shared" si="1030"/>
        <v>779.24998855590843</v>
      </c>
      <c r="S3468" s="3">
        <f t="shared" si="1031"/>
        <v>71.248869661260187</v>
      </c>
      <c r="T3468" s="3">
        <f t="shared" si="1032"/>
        <v>71.248869661260187</v>
      </c>
      <c r="V3468" s="37">
        <f t="array" ref="V3468">SUM(_xlfn.NORM.DIST($AD$3:$AD$1003,$L3468,$AA3468,FALSE)*WindSpeedStep*$AE$3:$AE$1003)/AG3468</f>
        <v>854.79413890249782</v>
      </c>
      <c r="W3468" s="37">
        <f t="array" ref="W3468">SUM(_xlfn.NORM.DIST($AD$3:$AD$1003,$L3468,$AB3468,FALSE)*WindSpeedStep*$AE$3:$AE$1003)/AH3468</f>
        <v>845.53032728861763</v>
      </c>
      <c r="Y3468" s="1">
        <f t="shared" si="1033"/>
        <v>7</v>
      </c>
      <c r="Z3468" s="99">
        <f>IF(L3468&lt;'Power Curve'!$P$28,'Power Curve'!$Q$28,IF(L3468&gt;'Power Curve'!$P$29,'Power Curve'!$Q$29,INDEX(ReferenceTurbulence,Y3468)+(L3468-INDEX(ReferenceTurbulenceWindSpeed,Y3468))*(INDEX(ReferenceTurbulence,Y3468+1)-INDEX(ReferenceTurbulence,Y3468))/(INDEX(ReferenceTurbulenceWindSpeed,Y3468+1)-INDEX(ReferenceTurbulenceWindSpeed,Y3468))))</f>
        <v>0.11941581098212435</v>
      </c>
      <c r="AA3468" s="100">
        <f t="shared" si="1039"/>
        <v>0.94796210138653159</v>
      </c>
      <c r="AB3468" s="29">
        <f t="shared" si="1040"/>
        <v>0.76694027773521123</v>
      </c>
      <c r="AG3468" s="40">
        <f t="array" ref="AG3468">SUM(_xlfn.NORM.DIST($AD$3:$AD$1003,$F3468,$AA3468,FALSE)*WindSpeedStep)</f>
        <v>1.000000000000004</v>
      </c>
      <c r="AH3468" s="40">
        <f t="array" ref="AH3468">SUM(_xlfn.NORM.DIST($AD$3:$AD$1003,$F3468,$AB3468,FALSE)*WindSpeedStep)</f>
        <v>1.0000000000000036</v>
      </c>
      <c r="AJ3468" s="47">
        <f t="shared" si="1034"/>
        <v>8</v>
      </c>
      <c r="AK3468" s="83" t="b">
        <f>COUNTIF('Power Curve'!$D$2:$D$31,AJ3468)&gt;0</f>
        <v>1</v>
      </c>
      <c r="AL3468" s="83" t="b">
        <f t="shared" si="1035"/>
        <v>0</v>
      </c>
      <c r="AM3468" s="83" t="b">
        <f t="shared" si="1041"/>
        <v>1</v>
      </c>
      <c r="AN3468" s="47" t="str">
        <f t="shared" si="1036"/>
        <v>Outer</v>
      </c>
      <c r="AO3468" s="48" t="str">
        <f t="shared" si="1037"/>
        <v>0.5-0.6</v>
      </c>
      <c r="AP3468" s="49" t="str">
        <f t="shared" si="1042"/>
        <v>21-22</v>
      </c>
      <c r="AQ3468" s="49" t="str">
        <f t="shared" si="1043"/>
        <v>Apr</v>
      </c>
      <c r="AR3468" s="48" t="str">
        <f t="shared" si="1044"/>
        <v>285-295</v>
      </c>
      <c r="AS3468" s="49" t="str">
        <f t="shared" si="1038"/>
        <v>HWS-LTI</v>
      </c>
    </row>
    <row r="3469" spans="5:45" x14ac:dyDescent="0.3">
      <c r="E3469" s="15">
        <v>41005.888888888891</v>
      </c>
      <c r="F3469" s="21">
        <v>7.13</v>
      </c>
      <c r="G3469" s="21">
        <v>674.04000473022506</v>
      </c>
      <c r="H3469" s="42">
        <v>1.2109564655956244</v>
      </c>
      <c r="I3469" s="35">
        <v>293.3</v>
      </c>
      <c r="J3469" s="43">
        <v>0.10098176718092566</v>
      </c>
      <c r="K3469" s="44">
        <v>0.25677537219089386</v>
      </c>
      <c r="L3469" s="26">
        <f t="shared" si="1026"/>
        <v>7.1026488458857564</v>
      </c>
      <c r="M3469" s="26">
        <f t="shared" si="1027"/>
        <v>0.45578725119747521</v>
      </c>
      <c r="N3469" s="96">
        <f t="shared" si="1028"/>
        <v>8</v>
      </c>
      <c r="O3469" s="26">
        <f t="shared" si="1029"/>
        <v>8.809097697086847E-2</v>
      </c>
      <c r="P3469" s="3">
        <f>IF(L3469&gt;'Power Curve'!$C$37,0,INDEX(Ci,$N3469,1)*POWER(1-O3469,3)+INDEX(Ci,$N3469,2)*3*O3469*POWER(1-O3469,2)+INDEX(Ci,$N3469,3)*3*POWER(O3469,2)*(1-O3469)+INDEX(Ci,$N3469,4)*POWER(O3469,3))</f>
        <v>623.03488777207644</v>
      </c>
      <c r="Q3469" s="3">
        <f>MAX(0,MIN(P3469-V3469+W3469,'Power Curve'!$C$39))</f>
        <v>617.3634306011204</v>
      </c>
      <c r="R3469" s="3">
        <f t="shared" si="1030"/>
        <v>674.04000473022506</v>
      </c>
      <c r="S3469" s="3">
        <f t="shared" si="1031"/>
        <v>-56.676574129104665</v>
      </c>
      <c r="T3469" s="3">
        <f t="shared" si="1032"/>
        <v>56.676574129104665</v>
      </c>
      <c r="V3469" s="37">
        <f t="array" ref="V3469">SUM(_xlfn.NORM.DIST($AD$3:$AD$1003,$L3469,$AA3469,FALSE)*WindSpeedStep*$AE$3:$AE$1003)/AG3469</f>
        <v>620.02954796187441</v>
      </c>
      <c r="W3469" s="37">
        <f t="array" ref="W3469">SUM(_xlfn.NORM.DIST($AD$3:$AD$1003,$L3469,$AB3469,FALSE)*WindSpeedStep*$AE$3:$AE$1003)/AH3469</f>
        <v>614.35809079091837</v>
      </c>
      <c r="Y3469" s="1">
        <f t="shared" si="1033"/>
        <v>7</v>
      </c>
      <c r="Z3469" s="99">
        <f>IF(L3469&lt;'Power Curve'!$P$28,'Power Curve'!$Q$28,IF(L3469&gt;'Power Curve'!$P$29,'Power Curve'!$Q$29,INDEX(ReferenceTurbulence,Y3469)+(L3469-INDEX(ReferenceTurbulenceWindSpeed,Y3469))*(INDEX(ReferenceTurbulence,Y3469+1)-INDEX(ReferenceTurbulence,Y3469))/(INDEX(ReferenceTurbulenceWindSpeed,Y3469+1)-INDEX(ReferenceTurbulenceWindSpeed,Y3469))))</f>
        <v>0.11964791883349038</v>
      </c>
      <c r="AA3469" s="100">
        <f t="shared" si="1039"/>
        <v>0.84981715261532309</v>
      </c>
      <c r="AB3469" s="29">
        <f t="shared" si="1040"/>
        <v>0.71723803212310577</v>
      </c>
      <c r="AG3469" s="40">
        <f t="array" ref="AG3469">SUM(_xlfn.NORM.DIST($AD$3:$AD$1003,$F3469,$AA3469,FALSE)*WindSpeedStep)</f>
        <v>1.000000000000004</v>
      </c>
      <c r="AH3469" s="40">
        <f t="array" ref="AH3469">SUM(_xlfn.NORM.DIST($AD$3:$AD$1003,$F3469,$AB3469,FALSE)*WindSpeedStep)</f>
        <v>1.0000000000000033</v>
      </c>
      <c r="AJ3469" s="47">
        <f t="shared" si="1034"/>
        <v>7</v>
      </c>
      <c r="AK3469" s="83" t="b">
        <f>COUNTIF('Power Curve'!$D$2:$D$31,AJ3469)&gt;0</f>
        <v>1</v>
      </c>
      <c r="AL3469" s="83" t="b">
        <f t="shared" si="1035"/>
        <v>0</v>
      </c>
      <c r="AM3469" s="83" t="b">
        <f t="shared" si="1041"/>
        <v>1</v>
      </c>
      <c r="AN3469" s="47" t="str">
        <f t="shared" si="1036"/>
        <v>Inner</v>
      </c>
      <c r="AO3469" s="48" t="str">
        <f t="shared" si="1037"/>
        <v>0.4-0.5</v>
      </c>
      <c r="AP3469" s="49" t="str">
        <f t="shared" si="1042"/>
        <v>21-22</v>
      </c>
      <c r="AQ3469" s="49" t="str">
        <f t="shared" si="1043"/>
        <v>Apr</v>
      </c>
      <c r="AR3469" s="48" t="str">
        <f t="shared" si="1044"/>
        <v>285-295</v>
      </c>
      <c r="AS3469" s="49" t="str">
        <f t="shared" si="1038"/>
        <v>Inner-TI</v>
      </c>
    </row>
    <row r="3470" spans="5:45" x14ac:dyDescent="0.3">
      <c r="E3470" s="15">
        <v>41005.895833333336</v>
      </c>
      <c r="F3470" s="21">
        <v>6.89</v>
      </c>
      <c r="G3470" s="21">
        <v>595.36997604370163</v>
      </c>
      <c r="H3470" s="42">
        <v>1.2114129475430819</v>
      </c>
      <c r="I3470" s="35">
        <v>295.8</v>
      </c>
      <c r="J3470" s="43">
        <v>0.10740203193033382</v>
      </c>
      <c r="K3470" s="44">
        <v>0.41407975670500635</v>
      </c>
      <c r="L3470" s="26">
        <f t="shared" si="1026"/>
        <v>6.8644318235054387</v>
      </c>
      <c r="M3470" s="26">
        <f t="shared" si="1027"/>
        <v>0.41897004247703556</v>
      </c>
      <c r="N3470" s="96">
        <f t="shared" si="1028"/>
        <v>7</v>
      </c>
      <c r="O3470" s="26">
        <f t="shared" si="1029"/>
        <v>0.84681329025638397</v>
      </c>
      <c r="P3470" s="3">
        <f>IF(L3470&gt;'Power Curve'!$C$37,0,INDEX(Ci,$N3470,1)*POWER(1-O3470,3)+INDEX(Ci,$N3470,2)*3*O3470*POWER(1-O3470,2)+INDEX(Ci,$N3470,3)*3*POWER(O3470,2)*(1-O3470)+INDEX(Ci,$N3470,4)*POWER(O3470,3))</f>
        <v>561.6705145328126</v>
      </c>
      <c r="Q3470" s="3">
        <f>MAX(0,MIN(P3470-V3470+W3470,'Power Curve'!$C$39))</f>
        <v>558.02617430835733</v>
      </c>
      <c r="R3470" s="3">
        <f t="shared" si="1030"/>
        <v>595.36997604370163</v>
      </c>
      <c r="S3470" s="3">
        <f t="shared" si="1031"/>
        <v>-37.3438017353443</v>
      </c>
      <c r="T3470" s="3">
        <f t="shared" si="1032"/>
        <v>37.3438017353443</v>
      </c>
      <c r="V3470" s="37">
        <f t="array" ref="V3470">SUM(_xlfn.NORM.DIST($AD$3:$AD$1003,$L3470,$AA3470,FALSE)*WindSpeedStep*$AE$3:$AE$1003)/AG3470</f>
        <v>560.52458634607513</v>
      </c>
      <c r="W3470" s="37">
        <f t="array" ref="W3470">SUM(_xlfn.NORM.DIST($AD$3:$AD$1003,$L3470,$AB3470,FALSE)*WindSpeedStep*$AE$3:$AE$1003)/AH3470</f>
        <v>556.88024612161985</v>
      </c>
      <c r="Y3470" s="1">
        <f t="shared" si="1033"/>
        <v>6</v>
      </c>
      <c r="Z3470" s="99">
        <f>IF(L3470&lt;'Power Curve'!$P$28,'Power Curve'!$Q$28,IF(L3470&gt;'Power Curve'!$P$29,'Power Curve'!$Q$29,INDEX(ReferenceTurbulence,Y3470)+(L3470-INDEX(ReferenceTurbulenceWindSpeed,Y3470))*(INDEX(ReferenceTurbulence,Y3470+1)-INDEX(ReferenceTurbulence,Y3470))/(INDEX(ReferenceTurbulenceWindSpeed,Y3470+1)-INDEX(ReferenceTurbulenceWindSpeed,Y3470))))</f>
        <v>0.11996844692441656</v>
      </c>
      <c r="AA3470" s="100">
        <f t="shared" si="1039"/>
        <v>0.82351522488448825</v>
      </c>
      <c r="AB3470" s="29">
        <f t="shared" si="1040"/>
        <v>0.73725392589173078</v>
      </c>
      <c r="AG3470" s="40">
        <f t="array" ref="AG3470">SUM(_xlfn.NORM.DIST($AD$3:$AD$1003,$F3470,$AA3470,FALSE)*WindSpeedStep)</f>
        <v>1.0000000000000038</v>
      </c>
      <c r="AH3470" s="40">
        <f t="array" ref="AH3470">SUM(_xlfn.NORM.DIST($AD$3:$AD$1003,$F3470,$AB3470,FALSE)*WindSpeedStep)</f>
        <v>1.0000000000000033</v>
      </c>
      <c r="AJ3470" s="47">
        <f t="shared" si="1034"/>
        <v>7</v>
      </c>
      <c r="AK3470" s="83" t="b">
        <f>COUNTIF('Power Curve'!$D$2:$D$31,AJ3470)&gt;0</f>
        <v>1</v>
      </c>
      <c r="AL3470" s="83" t="b">
        <f t="shared" si="1035"/>
        <v>0</v>
      </c>
      <c r="AM3470" s="83" t="b">
        <f t="shared" si="1041"/>
        <v>1</v>
      </c>
      <c r="AN3470" s="47" t="str">
        <f t="shared" si="1036"/>
        <v>Outer</v>
      </c>
      <c r="AO3470" s="48" t="str">
        <f t="shared" si="1037"/>
        <v>0.4-0.5</v>
      </c>
      <c r="AP3470" s="49" t="str">
        <f t="shared" si="1042"/>
        <v>21-22</v>
      </c>
      <c r="AQ3470" s="49" t="str">
        <f t="shared" si="1043"/>
        <v>Apr</v>
      </c>
      <c r="AR3470" s="48" t="str">
        <f t="shared" si="1044"/>
        <v>295-305</v>
      </c>
      <c r="AS3470" s="49" t="str">
        <f t="shared" si="1038"/>
        <v>Inner-TI</v>
      </c>
    </row>
    <row r="3471" spans="5:45" x14ac:dyDescent="0.3">
      <c r="E3471" s="15">
        <v>41005.902777777781</v>
      </c>
      <c r="F3471" s="21">
        <v>6.42</v>
      </c>
      <c r="G3471" s="21">
        <v>448.93999481201223</v>
      </c>
      <c r="H3471" s="42">
        <v>1.2118240767340074</v>
      </c>
      <c r="I3471" s="35">
        <v>296.8</v>
      </c>
      <c r="J3471" s="43">
        <v>0.14330218068535827</v>
      </c>
      <c r="K3471" s="44">
        <v>0.42012821756588392</v>
      </c>
      <c r="L3471" s="26">
        <f t="shared" si="1026"/>
        <v>6.3968994476416494</v>
      </c>
      <c r="M3471" s="26">
        <f t="shared" si="1027"/>
        <v>0.34671140665940331</v>
      </c>
      <c r="N3471" s="96">
        <f t="shared" si="1028"/>
        <v>7</v>
      </c>
      <c r="O3471" s="26">
        <f t="shared" si="1029"/>
        <v>0.37154500756994335</v>
      </c>
      <c r="P3471" s="3">
        <f>IF(L3471&gt;'Power Curve'!$C$37,0,INDEX(Ci,$N3471,1)*POWER(1-O3471,3)+INDEX(Ci,$N3471,2)*3*O3471*POWER(1-O3471,2)+INDEX(Ci,$N3471,3)*3*POWER(O3471,2)*(1-O3471)+INDEX(Ci,$N3471,4)*POWER(O3471,3))</f>
        <v>446.40952142271618</v>
      </c>
      <c r="Q3471" s="3">
        <f>MAX(0,MIN(P3471-V3471+W3471,'Power Curve'!$C$39))</f>
        <v>452.04985814633272</v>
      </c>
      <c r="R3471" s="3">
        <f t="shared" si="1030"/>
        <v>448.93999481201223</v>
      </c>
      <c r="S3471" s="3">
        <f t="shared" si="1031"/>
        <v>3.1098633343204938</v>
      </c>
      <c r="T3471" s="3">
        <f t="shared" si="1032"/>
        <v>3.1098633343204938</v>
      </c>
      <c r="V3471" s="37">
        <f t="array" ref="V3471">SUM(_xlfn.NORM.DIST($AD$3:$AD$1003,$L3471,$AA3471,FALSE)*WindSpeedStep*$AE$3:$AE$1003)/AG3471</f>
        <v>452.83327553465568</v>
      </c>
      <c r="W3471" s="37">
        <f t="array" ref="W3471">SUM(_xlfn.NORM.DIST($AD$3:$AD$1003,$L3471,$AB3471,FALSE)*WindSpeedStep*$AE$3:$AE$1003)/AH3471</f>
        <v>458.47361225827223</v>
      </c>
      <c r="Y3471" s="1">
        <f t="shared" si="1033"/>
        <v>6</v>
      </c>
      <c r="Z3471" s="99">
        <f>IF(L3471&lt;'Power Curve'!$P$28,'Power Curve'!$Q$28,IF(L3471&gt;'Power Curve'!$P$29,'Power Curve'!$Q$29,INDEX(ReferenceTurbulence,Y3471)+(L3471-INDEX(ReferenceTurbulenceWindSpeed,Y3471))*(INDEX(ReferenceTurbulence,Y3471+1)-INDEX(ReferenceTurbulence,Y3471))/(INDEX(ReferenceTurbulenceWindSpeed,Y3471+1)-INDEX(ReferenceTurbulenceWindSpeed,Y3471))))</f>
        <v>0.12088747787066349</v>
      </c>
      <c r="AA3471" s="100">
        <f t="shared" si="1039"/>
        <v>0.77330504041763937</v>
      </c>
      <c r="AB3471" s="29">
        <f t="shared" si="1040"/>
        <v>0.91668964047201218</v>
      </c>
      <c r="AG3471" s="40">
        <f t="array" ref="AG3471">SUM(_xlfn.NORM.DIST($AD$3:$AD$1003,$F3471,$AA3471,FALSE)*WindSpeedStep)</f>
        <v>1.0000000000000038</v>
      </c>
      <c r="AH3471" s="40">
        <f t="array" ref="AH3471">SUM(_xlfn.NORM.DIST($AD$3:$AD$1003,$F3471,$AB3471,FALSE)*WindSpeedStep)</f>
        <v>0.99999999999918021</v>
      </c>
      <c r="AJ3471" s="47">
        <f t="shared" si="1034"/>
        <v>6</v>
      </c>
      <c r="AK3471" s="83" t="b">
        <f>COUNTIF('Power Curve'!$D$2:$D$31,AJ3471)&gt;0</f>
        <v>1</v>
      </c>
      <c r="AL3471" s="83" t="b">
        <f t="shared" si="1035"/>
        <v>0</v>
      </c>
      <c r="AM3471" s="83" t="b">
        <f t="shared" si="1041"/>
        <v>1</v>
      </c>
      <c r="AN3471" s="47" t="str">
        <f t="shared" si="1036"/>
        <v>Outer</v>
      </c>
      <c r="AO3471" s="48" t="str">
        <f t="shared" si="1037"/>
        <v>0.3-0.4</v>
      </c>
      <c r="AP3471" s="49" t="str">
        <f t="shared" si="1042"/>
        <v>21-22</v>
      </c>
      <c r="AQ3471" s="49" t="str">
        <f t="shared" si="1043"/>
        <v>Apr</v>
      </c>
      <c r="AR3471" s="48" t="str">
        <f t="shared" si="1044"/>
        <v>295-305</v>
      </c>
      <c r="AS3471" s="49" t="str">
        <f t="shared" si="1038"/>
        <v>LWS-HTI</v>
      </c>
    </row>
    <row r="3472" spans="5:45" x14ac:dyDescent="0.3">
      <c r="E3472" s="15">
        <v>41005.909722222219</v>
      </c>
      <c r="F3472" s="21">
        <v>7.01</v>
      </c>
      <c r="G3472" s="21">
        <v>529.86999130249023</v>
      </c>
      <c r="H3472" s="42">
        <v>1.211541353778145</v>
      </c>
      <c r="I3472" s="35">
        <v>293.7</v>
      </c>
      <c r="J3472" s="43">
        <v>0.10556348074179743</v>
      </c>
      <c r="K3472" s="44">
        <v>0.38592709642752082</v>
      </c>
      <c r="L3472" s="26">
        <f t="shared" si="1026"/>
        <v>6.9842332661981157</v>
      </c>
      <c r="M3472" s="26">
        <f t="shared" si="1027"/>
        <v>0.43748574163468951</v>
      </c>
      <c r="N3472" s="96">
        <f t="shared" si="1028"/>
        <v>7</v>
      </c>
      <c r="O3472" s="26">
        <f t="shared" si="1029"/>
        <v>0.9685969973776527</v>
      </c>
      <c r="P3472" s="3">
        <f>IF(L3472&gt;'Power Curve'!$C$37,0,INDEX(Ci,$N3472,1)*POWER(1-O3472,3)+INDEX(Ci,$N3472,2)*3*O3472*POWER(1-O3472,2)+INDEX(Ci,$N3472,3)*3*POWER(O3472,2)*(1-O3472)+INDEX(Ci,$N3472,4)*POWER(O3472,3))</f>
        <v>592.3961818979152</v>
      </c>
      <c r="Q3472" s="3">
        <f>MAX(0,MIN(P3472-V3472+W3472,'Power Curve'!$C$39))</f>
        <v>588.16007948823449</v>
      </c>
      <c r="R3472" s="3">
        <f t="shared" si="1030"/>
        <v>529.86999130249023</v>
      </c>
      <c r="S3472" s="3">
        <f t="shared" si="1031"/>
        <v>58.290088185744253</v>
      </c>
      <c r="T3472" s="3">
        <f t="shared" si="1032"/>
        <v>58.290088185744253</v>
      </c>
      <c r="V3472" s="37">
        <f t="array" ref="V3472">SUM(_xlfn.NORM.DIST($AD$3:$AD$1003,$L3472,$AA3472,FALSE)*WindSpeedStep*$AE$3:$AE$1003)/AG3472</f>
        <v>590.0344928935499</v>
      </c>
      <c r="W3472" s="37">
        <f t="array" ref="W3472">SUM(_xlfn.NORM.DIST($AD$3:$AD$1003,$L3472,$AB3472,FALSE)*WindSpeedStep*$AE$3:$AE$1003)/AH3472</f>
        <v>585.79839048386918</v>
      </c>
      <c r="Y3472" s="1">
        <f t="shared" si="1033"/>
        <v>6</v>
      </c>
      <c r="Z3472" s="99">
        <f>IF(L3472&lt;'Power Curve'!$P$28,'Power Curve'!$Q$28,IF(L3472&gt;'Power Curve'!$P$29,'Power Curve'!$Q$29,INDEX(ReferenceTurbulence,Y3472)+(L3472-INDEX(ReferenceTurbulenceWindSpeed,Y3472))*(INDEX(ReferenceTurbulence,Y3472+1)-INDEX(ReferenceTurbulence,Y3472))/(INDEX(ReferenceTurbulenceWindSpeed,Y3472+1)-INDEX(ReferenceTurbulenceWindSpeed,Y3472))))</f>
        <v>0.11973295257381425</v>
      </c>
      <c r="AA3472" s="100">
        <f t="shared" si="1039"/>
        <v>0.83624287042615475</v>
      </c>
      <c r="AB3472" s="29">
        <f t="shared" si="1040"/>
        <v>0.73727997389252575</v>
      </c>
      <c r="AG3472" s="40">
        <f t="array" ref="AG3472">SUM(_xlfn.NORM.DIST($AD$3:$AD$1003,$F3472,$AA3472,FALSE)*WindSpeedStep)</f>
        <v>1.0000000000000033</v>
      </c>
      <c r="AH3472" s="40">
        <f t="array" ref="AH3472">SUM(_xlfn.NORM.DIST($AD$3:$AD$1003,$F3472,$AB3472,FALSE)*WindSpeedStep)</f>
        <v>1.0000000000000033</v>
      </c>
      <c r="AJ3472" s="47">
        <f t="shared" si="1034"/>
        <v>7</v>
      </c>
      <c r="AK3472" s="83" t="b">
        <f>COUNTIF('Power Curve'!$D$2:$D$31,AJ3472)&gt;0</f>
        <v>1</v>
      </c>
      <c r="AL3472" s="83" t="b">
        <f t="shared" si="1035"/>
        <v>0</v>
      </c>
      <c r="AM3472" s="83" t="b">
        <f t="shared" si="1041"/>
        <v>1</v>
      </c>
      <c r="AN3472" s="47" t="str">
        <f t="shared" si="1036"/>
        <v>Outer</v>
      </c>
      <c r="AO3472" s="48" t="str">
        <f t="shared" si="1037"/>
        <v>0.4-0.5</v>
      </c>
      <c r="AP3472" s="49" t="str">
        <f t="shared" si="1042"/>
        <v>21-22</v>
      </c>
      <c r="AQ3472" s="49" t="str">
        <f t="shared" si="1043"/>
        <v>Apr</v>
      </c>
      <c r="AR3472" s="48" t="str">
        <f t="shared" si="1044"/>
        <v>285-295</v>
      </c>
      <c r="AS3472" s="49" t="str">
        <f t="shared" si="1038"/>
        <v>Inner-TI</v>
      </c>
    </row>
    <row r="3473" spans="5:45" x14ac:dyDescent="0.3">
      <c r="E3473" s="15">
        <v>41005.916666666664</v>
      </c>
      <c r="F3473" s="21">
        <v>6.1</v>
      </c>
      <c r="G3473" s="21">
        <v>367.37999725341808</v>
      </c>
      <c r="H3473" s="42">
        <v>1.2118155406061042</v>
      </c>
      <c r="I3473" s="35">
        <v>291.60000000000002</v>
      </c>
      <c r="J3473" s="43">
        <v>0.13114754098360656</v>
      </c>
      <c r="K3473" s="44">
        <v>0.38955144953282128</v>
      </c>
      <c r="L3473" s="26">
        <f t="shared" si="1026"/>
        <v>6.0780366056803388</v>
      </c>
      <c r="M3473" s="26">
        <f t="shared" si="1027"/>
        <v>0.29743012655449302</v>
      </c>
      <c r="N3473" s="96">
        <f t="shared" si="1028"/>
        <v>7</v>
      </c>
      <c r="O3473" s="26">
        <f t="shared" si="1029"/>
        <v>4.7406181822352345E-2</v>
      </c>
      <c r="P3473" s="3">
        <f>IF(L3473&gt;'Power Curve'!$C$37,0,INDEX(Ci,$N3473,1)*POWER(1-O3473,3)+INDEX(Ci,$N3473,2)*3*O3473*POWER(1-O3473,2)+INDEX(Ci,$N3473,3)*3*POWER(O3473,2)*(1-O3473)+INDEX(Ci,$N3473,4)*POWER(O3473,3))</f>
        <v>377.9822976190145</v>
      </c>
      <c r="Q3473" s="3">
        <f>MAX(0,MIN(P3473-V3473+W3473,'Power Curve'!$C$39))</f>
        <v>379.75060396641254</v>
      </c>
      <c r="R3473" s="3">
        <f t="shared" si="1030"/>
        <v>367.37999725341808</v>
      </c>
      <c r="S3473" s="3">
        <f t="shared" si="1031"/>
        <v>12.370606712994459</v>
      </c>
      <c r="T3473" s="3">
        <f t="shared" si="1032"/>
        <v>12.370606712994459</v>
      </c>
      <c r="V3473" s="37">
        <f t="array" ref="V3473">SUM(_xlfn.NORM.DIST($AD$3:$AD$1003,$L3473,$AA3473,FALSE)*WindSpeedStep*$AE$3:$AE$1003)/AG3473</f>
        <v>385.9686751988142</v>
      </c>
      <c r="W3473" s="37">
        <f t="array" ref="W3473">SUM(_xlfn.NORM.DIST($AD$3:$AD$1003,$L3473,$AB3473,FALSE)*WindSpeedStep*$AE$3:$AE$1003)/AH3473</f>
        <v>387.73698154621223</v>
      </c>
      <c r="Y3473" s="1">
        <f t="shared" si="1033"/>
        <v>6</v>
      </c>
      <c r="Z3473" s="99">
        <f>IF(L3473&lt;'Power Curve'!$P$28,'Power Curve'!$Q$28,IF(L3473&gt;'Power Curve'!$P$29,'Power Curve'!$Q$29,INDEX(ReferenceTurbulence,Y3473)+(L3473-INDEX(ReferenceTurbulenceWindSpeed,Y3473))*(INDEX(ReferenceTurbulence,Y3473+1)-INDEX(ReferenceTurbulence,Y3473))/(INDEX(ReferenceTurbulenceWindSpeed,Y3473+1)-INDEX(ReferenceTurbulenceWindSpeed,Y3473))))</f>
        <v>0.12151426830165617</v>
      </c>
      <c r="AA3473" s="100">
        <f t="shared" si="1039"/>
        <v>0.73856817084992821</v>
      </c>
      <c r="AB3473" s="29">
        <f t="shared" si="1040"/>
        <v>0.7971195548433232</v>
      </c>
      <c r="AG3473" s="40">
        <f t="array" ref="AG3473">SUM(_xlfn.NORM.DIST($AD$3:$AD$1003,$F3473,$AA3473,FALSE)*WindSpeedStep)</f>
        <v>1.0000000000000033</v>
      </c>
      <c r="AH3473" s="40">
        <f t="array" ref="AH3473">SUM(_xlfn.NORM.DIST($AD$3:$AD$1003,$F3473,$AB3473,FALSE)*WindSpeedStep)</f>
        <v>0.99999999999999767</v>
      </c>
      <c r="AJ3473" s="47">
        <f t="shared" si="1034"/>
        <v>6</v>
      </c>
      <c r="AK3473" s="83" t="b">
        <f>COUNTIF('Power Curve'!$D$2:$D$31,AJ3473)&gt;0</f>
        <v>1</v>
      </c>
      <c r="AL3473" s="83" t="b">
        <f t="shared" si="1035"/>
        <v>0</v>
      </c>
      <c r="AM3473" s="83" t="b">
        <f t="shared" si="1041"/>
        <v>1</v>
      </c>
      <c r="AN3473" s="47" t="str">
        <f t="shared" si="1036"/>
        <v>Outer</v>
      </c>
      <c r="AO3473" s="48" t="str">
        <f t="shared" si="1037"/>
        <v>0.2-0.3</v>
      </c>
      <c r="AP3473" s="49" t="str">
        <f t="shared" si="1042"/>
        <v>22-23</v>
      </c>
      <c r="AQ3473" s="49" t="str">
        <f t="shared" si="1043"/>
        <v>Apr</v>
      </c>
      <c r="AR3473" s="48" t="str">
        <f t="shared" si="1044"/>
        <v>285-295</v>
      </c>
      <c r="AS3473" s="49" t="str">
        <f t="shared" si="1038"/>
        <v>Inner-TI</v>
      </c>
    </row>
    <row r="3474" spans="5:45" x14ac:dyDescent="0.3">
      <c r="E3474" s="15">
        <v>41005.923611111109</v>
      </c>
      <c r="F3474" s="21">
        <v>5.4</v>
      </c>
      <c r="G3474" s="21">
        <v>286.4099845886235</v>
      </c>
      <c r="H3474" s="42">
        <v>1.2120898537464357</v>
      </c>
      <c r="I3474" s="35">
        <v>288.39999999999998</v>
      </c>
      <c r="J3474" s="43">
        <v>0.18148148148148147</v>
      </c>
      <c r="K3474" s="44">
        <v>0.30552882338554749</v>
      </c>
      <c r="L3474" s="26">
        <f t="shared" si="1026"/>
        <v>5.3809629552531977</v>
      </c>
      <c r="M3474" s="26">
        <f t="shared" si="1027"/>
        <v>0.18969514680849789</v>
      </c>
      <c r="N3474" s="96">
        <f t="shared" si="1028"/>
        <v>6</v>
      </c>
      <c r="O3474" s="26">
        <f t="shared" si="1029"/>
        <v>0.35169580635292397</v>
      </c>
      <c r="P3474" s="3">
        <f>IF(L3474&gt;'Power Curve'!$C$37,0,INDEX(Ci,$N3474,1)*POWER(1-O3474,3)+INDEX(Ci,$N3474,2)*3*O3474*POWER(1-O3474,2)+INDEX(Ci,$N3474,3)*3*POWER(O3474,2)*(1-O3474)+INDEX(Ci,$N3474,4)*POWER(O3474,3))</f>
        <v>264.06077914210687</v>
      </c>
      <c r="Q3474" s="3">
        <f>MAX(0,MIN(P3474-V3474+W3474,'Power Curve'!$C$39))</f>
        <v>271.43174746961063</v>
      </c>
      <c r="R3474" s="3">
        <f t="shared" si="1030"/>
        <v>286.4099845886235</v>
      </c>
      <c r="S3474" s="3">
        <f t="shared" si="1031"/>
        <v>-14.978237119012874</v>
      </c>
      <c r="T3474" s="3">
        <f t="shared" si="1032"/>
        <v>14.978237119012874</v>
      </c>
      <c r="V3474" s="37">
        <f t="array" ref="V3474">SUM(_xlfn.NORM.DIST($AD$3:$AD$1003,$L3474,$AA3474,FALSE)*WindSpeedStep*$AE$3:$AE$1003)/AG3474</f>
        <v>254.08459725503482</v>
      </c>
      <c r="W3474" s="37">
        <f t="array" ref="W3474">SUM(_xlfn.NORM.DIST($AD$3:$AD$1003,$L3474,$AB3474,FALSE)*WindSpeedStep*$AE$3:$AE$1003)/AH3474</f>
        <v>261.45556558253855</v>
      </c>
      <c r="Y3474" s="1">
        <f t="shared" si="1033"/>
        <v>5</v>
      </c>
      <c r="Z3474" s="99">
        <f>IF(L3474&lt;'Power Curve'!$P$28,'Power Curve'!$Q$28,IF(L3474&gt;'Power Curve'!$P$29,'Power Curve'!$Q$29,INDEX(ReferenceTurbulence,Y3474)+(L3474-INDEX(ReferenceTurbulenceWindSpeed,Y3474))*(INDEX(ReferenceTurbulence,Y3474+1)-INDEX(ReferenceTurbulence,Y3474))/(INDEX(ReferenceTurbulenceWindSpeed,Y3474+1)-INDEX(ReferenceTurbulenceWindSpeed,Y3474))))</f>
        <v>0.11911950416839809</v>
      </c>
      <c r="AA3474" s="100">
        <f t="shared" si="1039"/>
        <v>0.64097763917827899</v>
      </c>
      <c r="AB3474" s="29">
        <f t="shared" si="1040"/>
        <v>0.97654512891632095</v>
      </c>
      <c r="AG3474" s="40">
        <f t="array" ref="AG3474">SUM(_xlfn.NORM.DIST($AD$3:$AD$1003,$F3474,$AA3474,FALSE)*WindSpeedStep)</f>
        <v>1.0000000000000031</v>
      </c>
      <c r="AH3474" s="40">
        <f t="array" ref="AH3474">SUM(_xlfn.NORM.DIST($AD$3:$AD$1003,$F3474,$AB3474,FALSE)*WindSpeedStep)</f>
        <v>0.99999998820240665</v>
      </c>
      <c r="AJ3474" s="47">
        <f t="shared" si="1034"/>
        <v>5</v>
      </c>
      <c r="AK3474" s="83" t="b">
        <f>COUNTIF('Power Curve'!$D$2:$D$31,AJ3474)&gt;0</f>
        <v>1</v>
      </c>
      <c r="AL3474" s="83" t="b">
        <f t="shared" si="1035"/>
        <v>0</v>
      </c>
      <c r="AM3474" s="83" t="b">
        <f t="shared" si="1041"/>
        <v>1</v>
      </c>
      <c r="AN3474" s="47" t="str">
        <f t="shared" si="1036"/>
        <v>Outer</v>
      </c>
      <c r="AO3474" s="48" t="str">
        <f t="shared" si="1037"/>
        <v>0.1-0.2</v>
      </c>
      <c r="AP3474" s="49" t="str">
        <f t="shared" si="1042"/>
        <v>22-23</v>
      </c>
      <c r="AQ3474" s="49" t="str">
        <f t="shared" si="1043"/>
        <v>Apr</v>
      </c>
      <c r="AR3474" s="48" t="str">
        <f t="shared" si="1044"/>
        <v>285-295</v>
      </c>
      <c r="AS3474" s="49" t="str">
        <f t="shared" si="1038"/>
        <v>LWS-HTI</v>
      </c>
    </row>
    <row r="3475" spans="5:45" x14ac:dyDescent="0.3">
      <c r="E3475" s="15">
        <v>41005.930555555555</v>
      </c>
      <c r="F3475" s="21">
        <v>5.27</v>
      </c>
      <c r="G3475" s="21">
        <v>240.48998641967813</v>
      </c>
      <c r="H3475" s="42">
        <v>1.2118984488420379</v>
      </c>
      <c r="I3475" s="35">
        <v>286.10000000000002</v>
      </c>
      <c r="J3475" s="43">
        <v>0.19354838709677422</v>
      </c>
      <c r="K3475" s="44">
        <v>0.34109923071284276</v>
      </c>
      <c r="L3475" s="26">
        <f t="shared" si="1026"/>
        <v>5.2511448171354331</v>
      </c>
      <c r="M3475" s="26">
        <f t="shared" si="1027"/>
        <v>0.16963133508328049</v>
      </c>
      <c r="N3475" s="96">
        <f t="shared" si="1028"/>
        <v>6</v>
      </c>
      <c r="O3475" s="26">
        <f t="shared" si="1029"/>
        <v>0.22230376345282604</v>
      </c>
      <c r="P3475" s="3">
        <f>IF(L3475&gt;'Power Curve'!$C$37,0,INDEX(Ci,$N3475,1)*POWER(1-O3475,3)+INDEX(Ci,$N3475,2)*3*O3475*POWER(1-O3475,2)+INDEX(Ci,$N3475,3)*3*POWER(O3475,2)*(1-O3475)+INDEX(Ci,$N3475,4)*POWER(O3475,3))</f>
        <v>245.01188425511998</v>
      </c>
      <c r="Q3475" s="3">
        <f>MAX(0,MIN(P3475-V3475+W3475,'Power Curve'!$C$39))</f>
        <v>254.84001113709908</v>
      </c>
      <c r="R3475" s="3">
        <f t="shared" si="1030"/>
        <v>240.48998641967813</v>
      </c>
      <c r="S3475" s="3">
        <f t="shared" si="1031"/>
        <v>14.350024717420951</v>
      </c>
      <c r="T3475" s="3">
        <f t="shared" si="1032"/>
        <v>14.350024717420951</v>
      </c>
      <c r="V3475" s="37">
        <f t="array" ref="V3475">SUM(_xlfn.NORM.DIST($AD$3:$AD$1003,$L3475,$AA3475,FALSE)*WindSpeedStep*$AE$3:$AE$1003)/AG3475</f>
        <v>230.77722457809219</v>
      </c>
      <c r="W3475" s="37">
        <f t="array" ref="W3475">SUM(_xlfn.NORM.DIST($AD$3:$AD$1003,$L3475,$AB3475,FALSE)*WindSpeedStep*$AE$3:$AE$1003)/AH3475</f>
        <v>240.60535146007129</v>
      </c>
      <c r="Y3475" s="1">
        <f t="shared" si="1033"/>
        <v>5</v>
      </c>
      <c r="Z3475" s="99">
        <f>IF(L3475&lt;'Power Curve'!$P$28,'Power Curve'!$Q$28,IF(L3475&gt;'Power Curve'!$P$29,'Power Curve'!$Q$29,INDEX(ReferenceTurbulence,Y3475)+(L3475-INDEX(ReferenceTurbulenceWindSpeed,Y3475))*(INDEX(ReferenceTurbulence,Y3475+1)-INDEX(ReferenceTurbulence,Y3475))/(INDEX(ReferenceTurbulenceWindSpeed,Y3475+1)-INDEX(ReferenceTurbulenceWindSpeed,Y3475))))</f>
        <v>0.11862324829154851</v>
      </c>
      <c r="AA3475" s="100">
        <f t="shared" si="1039"/>
        <v>0.62290785545793459</v>
      </c>
      <c r="AB3475" s="29">
        <f t="shared" si="1040"/>
        <v>1.0163506097681485</v>
      </c>
      <c r="AG3475" s="40">
        <f t="array" ref="AG3475">SUM(_xlfn.NORM.DIST($AD$3:$AD$1003,$F3475,$AA3475,FALSE)*WindSpeedStep)</f>
        <v>1.0000000000000033</v>
      </c>
      <c r="AH3475" s="40">
        <f t="array" ref="AH3475">SUM(_xlfn.NORM.DIST($AD$3:$AD$1003,$F3475,$AB3475,FALSE)*WindSpeedStep)</f>
        <v>0.99999991818492129</v>
      </c>
      <c r="AJ3475" s="47">
        <f t="shared" si="1034"/>
        <v>5</v>
      </c>
      <c r="AK3475" s="83" t="b">
        <f>COUNTIF('Power Curve'!$D$2:$D$31,AJ3475)&gt;0</f>
        <v>1</v>
      </c>
      <c r="AL3475" s="83" t="b">
        <f t="shared" si="1035"/>
        <v>0</v>
      </c>
      <c r="AM3475" s="83" t="b">
        <f t="shared" si="1041"/>
        <v>1</v>
      </c>
      <c r="AN3475" s="47" t="str">
        <f t="shared" si="1036"/>
        <v>Outer</v>
      </c>
      <c r="AO3475" s="48" t="str">
        <f t="shared" si="1037"/>
        <v>0.1-0.2</v>
      </c>
      <c r="AP3475" s="49" t="str">
        <f t="shared" si="1042"/>
        <v>22-23</v>
      </c>
      <c r="AQ3475" s="49" t="str">
        <f t="shared" si="1043"/>
        <v>Apr</v>
      </c>
      <c r="AR3475" s="48" t="str">
        <f t="shared" si="1044"/>
        <v>285-295</v>
      </c>
      <c r="AS3475" s="49" t="str">
        <f t="shared" si="1038"/>
        <v>LWS-HTI</v>
      </c>
    </row>
    <row r="3476" spans="5:45" x14ac:dyDescent="0.3">
      <c r="E3476" s="15">
        <v>41005.9375</v>
      </c>
      <c r="F3476" s="21">
        <v>5.42</v>
      </c>
      <c r="G3476" s="21">
        <v>232.50001144409171</v>
      </c>
      <c r="H3476" s="42">
        <v>1.2120356436714759</v>
      </c>
      <c r="I3476" s="35">
        <v>285.3</v>
      </c>
      <c r="J3476" s="43">
        <v>0.23616236162361626</v>
      </c>
      <c r="K3476" s="44">
        <v>0.4977013158507434</v>
      </c>
      <c r="L3476" s="26">
        <f t="shared" si="1026"/>
        <v>5.4008119291309082</v>
      </c>
      <c r="M3476" s="26">
        <f t="shared" si="1027"/>
        <v>0.19276286970604764</v>
      </c>
      <c r="N3476" s="96">
        <f t="shared" si="1028"/>
        <v>6</v>
      </c>
      <c r="O3476" s="26">
        <f t="shared" si="1029"/>
        <v>0.37147963099211129</v>
      </c>
      <c r="P3476" s="3">
        <f>IF(L3476&gt;'Power Curve'!$C$37,0,INDEX(Ci,$N3476,1)*POWER(1-O3476,3)+INDEX(Ci,$N3476,2)*3*O3476*POWER(1-O3476,2)+INDEX(Ci,$N3476,3)*3*POWER(O3476,2)*(1-O3476)+INDEX(Ci,$N3476,4)*POWER(O3476,3))</f>
        <v>266.97438951383731</v>
      </c>
      <c r="Q3476" s="3">
        <f>MAX(0,MIN(P3476-V3476+W3476,'Power Curve'!$C$39))</f>
        <v>289.76915212539484</v>
      </c>
      <c r="R3476" s="3">
        <f t="shared" si="1030"/>
        <v>232.50001144409171</v>
      </c>
      <c r="S3476" s="3">
        <f t="shared" si="1031"/>
        <v>57.269140681303128</v>
      </c>
      <c r="T3476" s="3">
        <f t="shared" si="1032"/>
        <v>57.269140681303128</v>
      </c>
      <c r="V3476" s="37">
        <f t="array" ref="V3476">SUM(_xlfn.NORM.DIST($AD$3:$AD$1003,$L3476,$AA3476,FALSE)*WindSpeedStep*$AE$3:$AE$1003)/AG3476</f>
        <v>257.6604304375968</v>
      </c>
      <c r="W3476" s="37">
        <f t="array" ref="W3476">SUM(_xlfn.NORM.DIST($AD$3:$AD$1003,$L3476,$AB3476,FALSE)*WindSpeedStep*$AE$3:$AE$1003)/AH3476</f>
        <v>280.45519304915433</v>
      </c>
      <c r="Y3476" s="1">
        <f t="shared" si="1033"/>
        <v>5</v>
      </c>
      <c r="Z3476" s="99">
        <f>IF(L3476&lt;'Power Curve'!$P$28,'Power Curve'!$Q$28,IF(L3476&gt;'Power Curve'!$P$29,'Power Curve'!$Q$29,INDEX(ReferenceTurbulence,Y3476)+(L3476-INDEX(ReferenceTurbulenceWindSpeed,Y3476))*(INDEX(ReferenceTurbulence,Y3476+1)-INDEX(ReferenceTurbulence,Y3476))/(INDEX(ReferenceTurbulenceWindSpeed,Y3476+1)-INDEX(ReferenceTurbulenceWindSpeed,Y3476))))</f>
        <v>0.11919538085311308</v>
      </c>
      <c r="AA3476" s="100">
        <f t="shared" si="1039"/>
        <v>0.64375183480879494</v>
      </c>
      <c r="AB3476" s="29">
        <f t="shared" si="1040"/>
        <v>1.2754684998685542</v>
      </c>
      <c r="AG3476" s="40">
        <f t="array" ref="AG3476">SUM(_xlfn.NORM.DIST($AD$3:$AD$1003,$F3476,$AA3476,FALSE)*WindSpeedStep)</f>
        <v>1.0000000000000036</v>
      </c>
      <c r="AH3476" s="40">
        <f t="array" ref="AH3476">SUM(_xlfn.NORM.DIST($AD$3:$AD$1003,$F3476,$AB3476,FALSE)*WindSpeedStep)</f>
        <v>0.99999105500115559</v>
      </c>
      <c r="AJ3476" s="47">
        <f t="shared" si="1034"/>
        <v>5</v>
      </c>
      <c r="AK3476" s="83" t="b">
        <f>COUNTIF('Power Curve'!$D$2:$D$31,AJ3476)&gt;0</f>
        <v>1</v>
      </c>
      <c r="AL3476" s="83" t="b">
        <f t="shared" si="1035"/>
        <v>0</v>
      </c>
      <c r="AM3476" s="83" t="b">
        <f t="shared" si="1041"/>
        <v>1</v>
      </c>
      <c r="AN3476" s="47" t="str">
        <f t="shared" si="1036"/>
        <v>Outer</v>
      </c>
      <c r="AO3476" s="48" t="str">
        <f t="shared" si="1037"/>
        <v>0.1-0.2</v>
      </c>
      <c r="AP3476" s="49" t="str">
        <f t="shared" si="1042"/>
        <v>22-23</v>
      </c>
      <c r="AQ3476" s="49" t="str">
        <f t="shared" si="1043"/>
        <v>Apr</v>
      </c>
      <c r="AR3476" s="48" t="str">
        <f t="shared" si="1044"/>
        <v>285-295</v>
      </c>
      <c r="AS3476" s="49" t="str">
        <f t="shared" si="1038"/>
        <v>LWS-HTI</v>
      </c>
    </row>
    <row r="3477" spans="5:45" x14ac:dyDescent="0.3">
      <c r="E3477" s="15">
        <v>41005.944444444445</v>
      </c>
      <c r="F3477" s="21">
        <v>7.08</v>
      </c>
      <c r="G3477" s="21">
        <v>399.809993743897</v>
      </c>
      <c r="H3477" s="42">
        <v>1.2113870129742732</v>
      </c>
      <c r="I3477" s="35">
        <v>289.5</v>
      </c>
      <c r="J3477" s="43">
        <v>0.17372881355932204</v>
      </c>
      <c r="K3477" s="44">
        <v>0.34113734973523457</v>
      </c>
      <c r="L3477" s="26">
        <f t="shared" si="1026"/>
        <v>7.0536764134272678</v>
      </c>
      <c r="M3477" s="26">
        <f t="shared" si="1027"/>
        <v>0.44821840389447581</v>
      </c>
      <c r="N3477" s="96">
        <f t="shared" si="1028"/>
        <v>8</v>
      </c>
      <c r="O3477" s="26">
        <f t="shared" si="1029"/>
        <v>3.8801146172430467E-2</v>
      </c>
      <c r="P3477" s="3">
        <f>IF(L3477&gt;'Power Curve'!$C$37,0,INDEX(Ci,$N3477,1)*POWER(1-O3477,3)+INDEX(Ci,$N3477,2)*3*O3477*POWER(1-O3477,2)+INDEX(Ci,$N3477,3)*3*POWER(O3477,2)*(1-O3477)+INDEX(Ci,$N3477,4)*POWER(O3477,3))</f>
        <v>610.26242583028557</v>
      </c>
      <c r="Q3477" s="3">
        <f>MAX(0,MIN(P3477-V3477+W3477,'Power Curve'!$C$39))</f>
        <v>630.94736378798234</v>
      </c>
      <c r="R3477" s="3">
        <f t="shared" si="1030"/>
        <v>399.809993743897</v>
      </c>
      <c r="S3477" s="3">
        <f t="shared" si="1031"/>
        <v>231.13737004408534</v>
      </c>
      <c r="T3477" s="3">
        <f t="shared" si="1032"/>
        <v>231.13737004408534</v>
      </c>
      <c r="V3477" s="37">
        <f t="array" ref="V3477">SUM(_xlfn.NORM.DIST($AD$3:$AD$1003,$L3477,$AA3477,FALSE)*WindSpeedStep*$AE$3:$AE$1003)/AG3477</f>
        <v>607.52303733947053</v>
      </c>
      <c r="W3477" s="37">
        <f t="array" ref="W3477">SUM(_xlfn.NORM.DIST($AD$3:$AD$1003,$L3477,$AB3477,FALSE)*WindSpeedStep*$AE$3:$AE$1003)/AH3477</f>
        <v>628.20797529716731</v>
      </c>
      <c r="Y3477" s="1">
        <f t="shared" si="1033"/>
        <v>7</v>
      </c>
      <c r="Z3477" s="99">
        <f>IF(L3477&lt;'Power Curve'!$P$28,'Power Curve'!$Q$28,IF(L3477&gt;'Power Curve'!$P$29,'Power Curve'!$Q$29,INDEX(ReferenceTurbulence,Y3477)+(L3477-INDEX(ReferenceTurbulenceWindSpeed,Y3477))*(INDEX(ReferenceTurbulence,Y3477+1)-INDEX(ReferenceTurbulence,Y3477))/(INDEX(ReferenceTurbulenceWindSpeed,Y3477+1)-INDEX(ReferenceTurbulenceWindSpeed,Y3477))))</f>
        <v>0.11966152077670195</v>
      </c>
      <c r="AA3477" s="100">
        <f t="shared" si="1039"/>
        <v>0.84405364669745953</v>
      </c>
      <c r="AB3477" s="29">
        <f t="shared" si="1040"/>
        <v>1.2254268345360932</v>
      </c>
      <c r="AG3477" s="40">
        <f t="array" ref="AG3477">SUM(_xlfn.NORM.DIST($AD$3:$AD$1003,$F3477,$AA3477,FALSE)*WindSpeedStep)</f>
        <v>1.0000000000000038</v>
      </c>
      <c r="AH3477" s="40">
        <f t="array" ref="AH3477">SUM(_xlfn.NORM.DIST($AD$3:$AD$1003,$F3477,$AB3477,FALSE)*WindSpeedStep)</f>
        <v>0.99999999705750175</v>
      </c>
      <c r="AJ3477" s="47">
        <f t="shared" si="1034"/>
        <v>7</v>
      </c>
      <c r="AK3477" s="83" t="b">
        <f>COUNTIF('Power Curve'!$D$2:$D$31,AJ3477)&gt;0</f>
        <v>1</v>
      </c>
      <c r="AL3477" s="83" t="b">
        <f t="shared" si="1035"/>
        <v>0</v>
      </c>
      <c r="AM3477" s="83" t="b">
        <f t="shared" si="1041"/>
        <v>1</v>
      </c>
      <c r="AN3477" s="47" t="str">
        <f t="shared" si="1036"/>
        <v>Outer</v>
      </c>
      <c r="AO3477" s="48" t="str">
        <f t="shared" si="1037"/>
        <v>0.4-0.5</v>
      </c>
      <c r="AP3477" s="49" t="str">
        <f t="shared" si="1042"/>
        <v>22-23</v>
      </c>
      <c r="AQ3477" s="49" t="str">
        <f t="shared" si="1043"/>
        <v>Apr</v>
      </c>
      <c r="AR3477" s="48" t="str">
        <f t="shared" si="1044"/>
        <v>285-295</v>
      </c>
      <c r="AS3477" s="49" t="str">
        <f t="shared" si="1038"/>
        <v>LWS-HTI</v>
      </c>
    </row>
    <row r="3478" spans="5:45" x14ac:dyDescent="0.3">
      <c r="E3478" s="15">
        <v>41005.951388888891</v>
      </c>
      <c r="F3478" s="21">
        <v>6.63</v>
      </c>
      <c r="G3478" s="21">
        <v>527.92998313903786</v>
      </c>
      <c r="H3478" s="42">
        <v>1.2112956208449654</v>
      </c>
      <c r="I3478" s="35">
        <v>286.8</v>
      </c>
      <c r="J3478" s="43">
        <v>0.15837104072398192</v>
      </c>
      <c r="K3478" s="44">
        <v>0.30885284189278051</v>
      </c>
      <c r="L3478" s="26">
        <f t="shared" si="1026"/>
        <v>6.605183406786117</v>
      </c>
      <c r="M3478" s="26">
        <f t="shared" si="1027"/>
        <v>0.37890236396512672</v>
      </c>
      <c r="N3478" s="96">
        <f t="shared" si="1028"/>
        <v>7</v>
      </c>
      <c r="O3478" s="26">
        <f t="shared" si="1029"/>
        <v>0.58327528483862134</v>
      </c>
      <c r="P3478" s="3">
        <f>IF(L3478&gt;'Power Curve'!$C$37,0,INDEX(Ci,$N3478,1)*POWER(1-O3478,3)+INDEX(Ci,$N3478,2)*3*O3478*POWER(1-O3478,2)+INDEX(Ci,$N3478,3)*3*POWER(O3478,2)*(1-O3478)+INDEX(Ci,$N3478,4)*POWER(O3478,3))</f>
        <v>496.30906166266396</v>
      </c>
      <c r="Q3478" s="3">
        <f>MAX(0,MIN(P3478-V3478+W3478,'Power Curve'!$C$39))</f>
        <v>507.56253344621598</v>
      </c>
      <c r="R3478" s="3">
        <f t="shared" si="1030"/>
        <v>527.92998313903786</v>
      </c>
      <c r="S3478" s="3">
        <f t="shared" si="1031"/>
        <v>-20.367449692821879</v>
      </c>
      <c r="T3478" s="3">
        <f t="shared" si="1032"/>
        <v>20.367449692821879</v>
      </c>
      <c r="V3478" s="37">
        <f t="array" ref="V3478">SUM(_xlfn.NORM.DIST($AD$3:$AD$1003,$L3478,$AA3478,FALSE)*WindSpeedStep*$AE$3:$AE$1003)/AG3478</f>
        <v>499.35187569205868</v>
      </c>
      <c r="W3478" s="37">
        <f t="array" ref="W3478">SUM(_xlfn.NORM.DIST($AD$3:$AD$1003,$L3478,$AB3478,FALSE)*WindSpeedStep*$AE$3:$AE$1003)/AH3478</f>
        <v>510.6053474756107</v>
      </c>
      <c r="Y3478" s="1">
        <f t="shared" si="1033"/>
        <v>6</v>
      </c>
      <c r="Z3478" s="99">
        <f>IF(L3478&lt;'Power Curve'!$P$28,'Power Curve'!$Q$28,IF(L3478&gt;'Power Curve'!$P$29,'Power Curve'!$Q$29,INDEX(ReferenceTurbulence,Y3478)+(L3478-INDEX(ReferenceTurbulenceWindSpeed,Y3478))*(INDEX(ReferenceTurbulence,Y3478+1)-INDEX(ReferenceTurbulence,Y3478))/(INDEX(ReferenceTurbulenceWindSpeed,Y3478+1)-INDEX(ReferenceTurbulenceWindSpeed,Y3478))))</f>
        <v>0.12047805295392497</v>
      </c>
      <c r="AA3478" s="100">
        <f t="shared" si="1039"/>
        <v>0.79577963625316439</v>
      </c>
      <c r="AB3478" s="29">
        <f t="shared" si="1040"/>
        <v>1.0460697703054938</v>
      </c>
      <c r="AG3478" s="40">
        <f t="array" ref="AG3478">SUM(_xlfn.NORM.DIST($AD$3:$AD$1003,$F3478,$AA3478,FALSE)*WindSpeedStep)</f>
        <v>1.0000000000000036</v>
      </c>
      <c r="AH3478" s="40">
        <f t="array" ref="AH3478">SUM(_xlfn.NORM.DIST($AD$3:$AD$1003,$F3478,$AB3478,FALSE)*WindSpeedStep)</f>
        <v>0.99999999991609689</v>
      </c>
      <c r="AJ3478" s="47">
        <f t="shared" si="1034"/>
        <v>7</v>
      </c>
      <c r="AK3478" s="83" t="b">
        <f>COUNTIF('Power Curve'!$D$2:$D$31,AJ3478)&gt;0</f>
        <v>1</v>
      </c>
      <c r="AL3478" s="83" t="b">
        <f t="shared" si="1035"/>
        <v>0</v>
      </c>
      <c r="AM3478" s="83" t="b">
        <f t="shared" si="1041"/>
        <v>1</v>
      </c>
      <c r="AN3478" s="47" t="str">
        <f t="shared" si="1036"/>
        <v>Outer</v>
      </c>
      <c r="AO3478" s="48" t="str">
        <f t="shared" si="1037"/>
        <v>0.3-0.4</v>
      </c>
      <c r="AP3478" s="49" t="str">
        <f t="shared" si="1042"/>
        <v>22-23</v>
      </c>
      <c r="AQ3478" s="49" t="str">
        <f t="shared" si="1043"/>
        <v>Apr</v>
      </c>
      <c r="AR3478" s="48" t="str">
        <f t="shared" si="1044"/>
        <v>285-295</v>
      </c>
      <c r="AS3478" s="49" t="str">
        <f t="shared" si="1038"/>
        <v>LWS-HTI</v>
      </c>
    </row>
    <row r="3479" spans="5:45" x14ac:dyDescent="0.3">
      <c r="E3479" s="15">
        <v>41005.958333333336</v>
      </c>
      <c r="F3479" s="21">
        <v>6.96</v>
      </c>
      <c r="G3479" s="21">
        <v>620.46001434326217</v>
      </c>
      <c r="H3479" s="42">
        <v>1.2110584566919367</v>
      </c>
      <c r="I3479" s="35">
        <v>285.89999999999998</v>
      </c>
      <c r="J3479" s="43">
        <v>0.14655172413793105</v>
      </c>
      <c r="K3479" s="44">
        <v>0.21560859957743464</v>
      </c>
      <c r="L3479" s="26">
        <f t="shared" si="1026"/>
        <v>6.9334956208831864</v>
      </c>
      <c r="M3479" s="26">
        <f t="shared" si="1027"/>
        <v>0.42964407499442286</v>
      </c>
      <c r="N3479" s="96">
        <f t="shared" si="1028"/>
        <v>7</v>
      </c>
      <c r="O3479" s="26">
        <f t="shared" si="1029"/>
        <v>0.91701983438048396</v>
      </c>
      <c r="P3479" s="3">
        <f>IF(L3479&gt;'Power Curve'!$C$37,0,INDEX(Ci,$N3479,1)*POWER(1-O3479,3)+INDEX(Ci,$N3479,2)*3*O3479*POWER(1-O3479,2)+INDEX(Ci,$N3479,3)*3*POWER(O3479,2)*(1-O3479)+INDEX(Ci,$N3479,4)*POWER(O3479,3))</f>
        <v>579.37324298240424</v>
      </c>
      <c r="Q3479" s="3">
        <f>MAX(0,MIN(P3479-V3479+W3479,'Power Curve'!$C$39))</f>
        <v>588.3515776923449</v>
      </c>
      <c r="R3479" s="3">
        <f t="shared" si="1030"/>
        <v>620.46001434326217</v>
      </c>
      <c r="S3479" s="3">
        <f t="shared" si="1031"/>
        <v>-32.10843665091727</v>
      </c>
      <c r="T3479" s="3">
        <f t="shared" si="1032"/>
        <v>32.10843665091727</v>
      </c>
      <c r="V3479" s="37">
        <f t="array" ref="V3479">SUM(_xlfn.NORM.DIST($AD$3:$AD$1003,$L3479,$AA3479,FALSE)*WindSpeedStep*$AE$3:$AE$1003)/AG3479</f>
        <v>577.44030070724068</v>
      </c>
      <c r="W3479" s="37">
        <f t="array" ref="W3479">SUM(_xlfn.NORM.DIST($AD$3:$AD$1003,$L3479,$AB3479,FALSE)*WindSpeedStep*$AE$3:$AE$1003)/AH3479</f>
        <v>586.41863541718135</v>
      </c>
      <c r="Y3479" s="1">
        <f t="shared" si="1033"/>
        <v>6</v>
      </c>
      <c r="Z3479" s="99">
        <f>IF(L3479&lt;'Power Curve'!$P$28,'Power Curve'!$Q$28,IF(L3479&gt;'Power Curve'!$P$29,'Power Curve'!$Q$29,INDEX(ReferenceTurbulence,Y3479)+(L3479-INDEX(ReferenceTurbulenceWindSpeed,Y3479))*(INDEX(ReferenceTurbulence,Y3479+1)-INDEX(ReferenceTurbulence,Y3479))/(INDEX(ReferenceTurbulenceWindSpeed,Y3479+1)-INDEX(ReferenceTurbulenceWindSpeed,Y3479))))</f>
        <v>0.11983268784048529</v>
      </c>
      <c r="AA3479" s="100">
        <f t="shared" si="1039"/>
        <v>0.83085941638066663</v>
      </c>
      <c r="AB3479" s="29">
        <f t="shared" si="1040"/>
        <v>1.0161157375432257</v>
      </c>
      <c r="AG3479" s="40">
        <f t="array" ref="AG3479">SUM(_xlfn.NORM.DIST($AD$3:$AD$1003,$F3479,$AA3479,FALSE)*WindSpeedStep)</f>
        <v>1.000000000000004</v>
      </c>
      <c r="AH3479" s="40">
        <f t="array" ref="AH3479">SUM(_xlfn.NORM.DIST($AD$3:$AD$1003,$F3479,$AB3479,FALSE)*WindSpeedStep)</f>
        <v>0.99999999999743205</v>
      </c>
      <c r="AJ3479" s="47">
        <f t="shared" si="1034"/>
        <v>7</v>
      </c>
      <c r="AK3479" s="83" t="b">
        <f>COUNTIF('Power Curve'!$D$2:$D$31,AJ3479)&gt;0</f>
        <v>1</v>
      </c>
      <c r="AL3479" s="83" t="b">
        <f t="shared" si="1035"/>
        <v>0</v>
      </c>
      <c r="AM3479" s="83" t="b">
        <f t="shared" si="1041"/>
        <v>1</v>
      </c>
      <c r="AN3479" s="47" t="str">
        <f t="shared" si="1036"/>
        <v>Outer</v>
      </c>
      <c r="AO3479" s="48" t="str">
        <f t="shared" si="1037"/>
        <v>0.4-0.5</v>
      </c>
      <c r="AP3479" s="49" t="str">
        <f t="shared" si="1042"/>
        <v>23-24</v>
      </c>
      <c r="AQ3479" s="49" t="str">
        <f t="shared" si="1043"/>
        <v>Apr</v>
      </c>
      <c r="AR3479" s="48" t="str">
        <f t="shared" si="1044"/>
        <v>285-295</v>
      </c>
      <c r="AS3479" s="49" t="str">
        <f t="shared" si="1038"/>
        <v>LWS-HTI</v>
      </c>
    </row>
    <row r="3480" spans="5:45" x14ac:dyDescent="0.3">
      <c r="E3480" s="15">
        <v>41005.965277777781</v>
      </c>
      <c r="F3480" s="21">
        <v>6.51</v>
      </c>
      <c r="G3480" s="21">
        <v>420.57998657226608</v>
      </c>
      <c r="H3480" s="42">
        <v>1.2111041477119442</v>
      </c>
      <c r="I3480" s="35">
        <v>286.2</v>
      </c>
      <c r="J3480" s="43">
        <v>0.14746543778801843</v>
      </c>
      <c r="K3480" s="44">
        <v>0.2595670822437337</v>
      </c>
      <c r="L3480" s="26">
        <f t="shared" si="1026"/>
        <v>6.4852908234194722</v>
      </c>
      <c r="M3480" s="26">
        <f t="shared" si="1027"/>
        <v>0.36037257872251188</v>
      </c>
      <c r="N3480" s="96">
        <f t="shared" si="1028"/>
        <v>7</v>
      </c>
      <c r="O3480" s="26">
        <f t="shared" si="1029"/>
        <v>0.46139892900715468</v>
      </c>
      <c r="P3480" s="3">
        <f>IF(L3480&gt;'Power Curve'!$C$37,0,INDEX(Ci,$N3480,1)*POWER(1-O3480,3)+INDEX(Ci,$N3480,2)*3*O3480*POWER(1-O3480,2)+INDEX(Ci,$N3480,3)*3*POWER(O3480,2)*(1-O3480)+INDEX(Ci,$N3480,4)*POWER(O3480,3))</f>
        <v>467.19650801527916</v>
      </c>
      <c r="Q3480" s="3">
        <f>MAX(0,MIN(P3480-V3480+W3480,'Power Curve'!$C$39))</f>
        <v>474.3983105416105</v>
      </c>
      <c r="R3480" s="3">
        <f t="shared" si="1030"/>
        <v>420.57998657226608</v>
      </c>
      <c r="S3480" s="3">
        <f t="shared" si="1031"/>
        <v>53.818323969344419</v>
      </c>
      <c r="T3480" s="3">
        <f t="shared" si="1032"/>
        <v>53.818323969344419</v>
      </c>
      <c r="V3480" s="37">
        <f t="array" ref="V3480">SUM(_xlfn.NORM.DIST($AD$3:$AD$1003,$L3480,$AA3480,FALSE)*WindSpeedStep*$AE$3:$AE$1003)/AG3480</f>
        <v>472.29224508224792</v>
      </c>
      <c r="W3480" s="37">
        <f t="array" ref="W3480">SUM(_xlfn.NORM.DIST($AD$3:$AD$1003,$L3480,$AB3480,FALSE)*WindSpeedStep*$AE$3:$AE$1003)/AH3480</f>
        <v>479.49404760857925</v>
      </c>
      <c r="Y3480" s="1">
        <f t="shared" si="1033"/>
        <v>6</v>
      </c>
      <c r="Z3480" s="99">
        <f>IF(L3480&lt;'Power Curve'!$P$28,'Power Curve'!$Q$28,IF(L3480&gt;'Power Curve'!$P$29,'Power Curve'!$Q$29,INDEX(ReferenceTurbulence,Y3480)+(L3480-INDEX(ReferenceTurbulenceWindSpeed,Y3480))*(INDEX(ReferenceTurbulence,Y3480+1)-INDEX(ReferenceTurbulence,Y3480))/(INDEX(ReferenceTurbulenceWindSpeed,Y3480+1)-INDEX(ReferenceTurbulenceWindSpeed,Y3480))))</f>
        <v>0.12071372646024818</v>
      </c>
      <c r="AA3480" s="100">
        <f t="shared" si="1039"/>
        <v>0.7828636224734159</v>
      </c>
      <c r="AB3480" s="29">
        <f t="shared" si="1040"/>
        <v>0.95635625045817096</v>
      </c>
      <c r="AG3480" s="40">
        <f t="array" ref="AG3480">SUM(_xlfn.NORM.DIST($AD$3:$AD$1003,$F3480,$AA3480,FALSE)*WindSpeedStep)</f>
        <v>1.0000000000000033</v>
      </c>
      <c r="AH3480" s="40">
        <f t="array" ref="AH3480">SUM(_xlfn.NORM.DIST($AD$3:$AD$1003,$F3480,$AB3480,FALSE)*WindSpeedStep)</f>
        <v>0.99999999999661993</v>
      </c>
      <c r="AJ3480" s="47">
        <f t="shared" si="1034"/>
        <v>6</v>
      </c>
      <c r="AK3480" s="83" t="b">
        <f>COUNTIF('Power Curve'!$D$2:$D$31,AJ3480)&gt;0</f>
        <v>1</v>
      </c>
      <c r="AL3480" s="83" t="b">
        <f t="shared" si="1035"/>
        <v>0</v>
      </c>
      <c r="AM3480" s="83" t="b">
        <f t="shared" si="1041"/>
        <v>1</v>
      </c>
      <c r="AN3480" s="47" t="str">
        <f t="shared" si="1036"/>
        <v>Outer</v>
      </c>
      <c r="AO3480" s="48" t="str">
        <f t="shared" si="1037"/>
        <v>0.3-0.4</v>
      </c>
      <c r="AP3480" s="49" t="str">
        <f t="shared" si="1042"/>
        <v>23-24</v>
      </c>
      <c r="AQ3480" s="49" t="str">
        <f t="shared" si="1043"/>
        <v>Apr</v>
      </c>
      <c r="AR3480" s="48" t="str">
        <f t="shared" si="1044"/>
        <v>285-295</v>
      </c>
      <c r="AS3480" s="49" t="str">
        <f t="shared" si="1038"/>
        <v>LWS-HTI</v>
      </c>
    </row>
    <row r="3481" spans="5:45" x14ac:dyDescent="0.3">
      <c r="E3481" s="15">
        <v>41005.972222222219</v>
      </c>
      <c r="F3481" s="21">
        <v>5.99</v>
      </c>
      <c r="G3481" s="21">
        <v>440.84999847412126</v>
      </c>
      <c r="H3481" s="42">
        <v>1.2111955357376136</v>
      </c>
      <c r="I3481" s="35">
        <v>282.89999999999998</v>
      </c>
      <c r="J3481" s="43">
        <v>0.16360601001669448</v>
      </c>
      <c r="K3481" s="44">
        <v>0.20342184736924521</v>
      </c>
      <c r="L3481" s="26">
        <f t="shared" si="1026"/>
        <v>5.9674146107968973</v>
      </c>
      <c r="M3481" s="26">
        <f t="shared" si="1027"/>
        <v>0.28033314064643822</v>
      </c>
      <c r="N3481" s="96">
        <f t="shared" si="1028"/>
        <v>6</v>
      </c>
      <c r="O3481" s="26">
        <f t="shared" si="1029"/>
        <v>0.93622258260438529</v>
      </c>
      <c r="P3481" s="3">
        <f>IF(L3481&gt;'Power Curve'!$C$37,0,INDEX(Ci,$N3481,1)*POWER(1-O3481,3)+INDEX(Ci,$N3481,2)*3*O3481*POWER(1-O3481,2)+INDEX(Ci,$N3481,3)*3*POWER(O3481,2)*(1-O3481)+INDEX(Ci,$N3481,4)*POWER(O3481,3))</f>
        <v>357.2201246086243</v>
      </c>
      <c r="Q3481" s="3">
        <f>MAX(0,MIN(P3481-V3481+W3481,'Power Curve'!$C$39))</f>
        <v>365.06784999079582</v>
      </c>
      <c r="R3481" s="3">
        <f t="shared" si="1030"/>
        <v>440.84999847412126</v>
      </c>
      <c r="S3481" s="3">
        <f t="shared" si="1031"/>
        <v>-75.782148483325443</v>
      </c>
      <c r="T3481" s="3">
        <f t="shared" si="1032"/>
        <v>75.782148483325443</v>
      </c>
      <c r="V3481" s="37">
        <f t="array" ref="V3481">SUM(_xlfn.NORM.DIST($AD$3:$AD$1003,$L3481,$AA3481,FALSE)*WindSpeedStep*$AE$3:$AE$1003)/AG3481</f>
        <v>363.85385068043018</v>
      </c>
      <c r="W3481" s="37">
        <f t="array" ref="W3481">SUM(_xlfn.NORM.DIST($AD$3:$AD$1003,$L3481,$AB3481,FALSE)*WindSpeedStep*$AE$3:$AE$1003)/AH3481</f>
        <v>371.7015760626017</v>
      </c>
      <c r="Y3481" s="1">
        <f t="shared" si="1033"/>
        <v>5</v>
      </c>
      <c r="Z3481" s="99">
        <f>IF(L3481&lt;'Power Curve'!$P$28,'Power Curve'!$Q$28,IF(L3481&gt;'Power Curve'!$P$29,'Power Curve'!$Q$29,INDEX(ReferenceTurbulence,Y3481)+(L3481-INDEX(ReferenceTurbulenceWindSpeed,Y3481))*(INDEX(ReferenceTurbulence,Y3481+1)-INDEX(ReferenceTurbulence,Y3481))/(INDEX(ReferenceTurbulenceWindSpeed,Y3481+1)-INDEX(ReferenceTurbulenceWindSpeed,Y3481))))</f>
        <v>0.12136133327464922</v>
      </c>
      <c r="AA3481" s="100">
        <f t="shared" si="1039"/>
        <v>0.72421339336893342</v>
      </c>
      <c r="AB3481" s="29">
        <f t="shared" si="1040"/>
        <v>0.97630489458780612</v>
      </c>
      <c r="AG3481" s="40">
        <f t="array" ref="AG3481">SUM(_xlfn.NORM.DIST($AD$3:$AD$1003,$F3481,$AA3481,FALSE)*WindSpeedStep)</f>
        <v>1.0000000000000033</v>
      </c>
      <c r="AH3481" s="40">
        <f t="array" ref="AH3481">SUM(_xlfn.NORM.DIST($AD$3:$AD$1003,$F3481,$AB3481,FALSE)*WindSpeedStep)</f>
        <v>0.99999999969782405</v>
      </c>
      <c r="AJ3481" s="47">
        <f t="shared" si="1034"/>
        <v>6</v>
      </c>
      <c r="AK3481" s="83" t="b">
        <f>COUNTIF('Power Curve'!$D$2:$D$31,AJ3481)&gt;0</f>
        <v>1</v>
      </c>
      <c r="AL3481" s="83" t="b">
        <f t="shared" si="1035"/>
        <v>0</v>
      </c>
      <c r="AM3481" s="83" t="b">
        <f t="shared" si="1041"/>
        <v>1</v>
      </c>
      <c r="AN3481" s="47" t="str">
        <f t="shared" si="1036"/>
        <v>Outer</v>
      </c>
      <c r="AO3481" s="48" t="str">
        <f t="shared" si="1037"/>
        <v>0.2-0.3</v>
      </c>
      <c r="AP3481" s="49" t="str">
        <f t="shared" si="1042"/>
        <v>23-24</v>
      </c>
      <c r="AQ3481" s="49" t="str">
        <f t="shared" si="1043"/>
        <v>Apr</v>
      </c>
      <c r="AR3481" s="48" t="str">
        <f t="shared" si="1044"/>
        <v>275-285</v>
      </c>
      <c r="AS3481" s="49" t="str">
        <f t="shared" si="1038"/>
        <v>LWS-HTI</v>
      </c>
    </row>
    <row r="3482" spans="5:45" x14ac:dyDescent="0.3">
      <c r="E3482" s="15">
        <v>41005.979166666664</v>
      </c>
      <c r="F3482" s="21">
        <v>6.28</v>
      </c>
      <c r="G3482" s="21">
        <v>474.00000190734841</v>
      </c>
      <c r="H3482" s="42">
        <v>1.2108669422661709</v>
      </c>
      <c r="I3482" s="35">
        <v>284.39999999999998</v>
      </c>
      <c r="J3482" s="43">
        <v>0.17993630573248406</v>
      </c>
      <c r="K3482" s="44">
        <v>0.19382215728544047</v>
      </c>
      <c r="L3482" s="26">
        <f t="shared" si="1026"/>
        <v>6.2557553367633814</v>
      </c>
      <c r="M3482" s="26">
        <f t="shared" si="1027"/>
        <v>0.32489712933387399</v>
      </c>
      <c r="N3482" s="96">
        <f t="shared" si="1028"/>
        <v>7</v>
      </c>
      <c r="O3482" s="26">
        <f t="shared" si="1029"/>
        <v>0.22806549117392277</v>
      </c>
      <c r="P3482" s="3">
        <f>IF(L3482&gt;'Power Curve'!$C$37,0,INDEX(Ci,$N3482,1)*POWER(1-O3482,3)+INDEX(Ci,$N3482,2)*3*O3482*POWER(1-O3482,2)+INDEX(Ci,$N3482,3)*3*POWER(O3482,2)*(1-O3482)+INDEX(Ci,$N3482,4)*POWER(O3482,3))</f>
        <v>414.70276490736211</v>
      </c>
      <c r="Q3482" s="3">
        <f>MAX(0,MIN(P3482-V3482+W3482,'Power Curve'!$C$39))</f>
        <v>429.73745753908531</v>
      </c>
      <c r="R3482" s="3">
        <f t="shared" si="1030"/>
        <v>474.00000190734841</v>
      </c>
      <c r="S3482" s="3">
        <f t="shared" si="1031"/>
        <v>-44.262544368263093</v>
      </c>
      <c r="T3482" s="3">
        <f t="shared" si="1032"/>
        <v>44.262544368263093</v>
      </c>
      <c r="V3482" s="37">
        <f t="array" ref="V3482">SUM(_xlfn.NORM.DIST($AD$3:$AD$1003,$L3482,$AA3482,FALSE)*WindSpeedStep*$AE$3:$AE$1003)/AG3482</f>
        <v>422.6069389450879</v>
      </c>
      <c r="W3482" s="37">
        <f t="array" ref="W3482">SUM(_xlfn.NORM.DIST($AD$3:$AD$1003,$L3482,$AB3482,FALSE)*WindSpeedStep*$AE$3:$AE$1003)/AH3482</f>
        <v>437.64163157681111</v>
      </c>
      <c r="Y3482" s="1">
        <f t="shared" si="1033"/>
        <v>6</v>
      </c>
      <c r="Z3482" s="99">
        <f>IF(L3482&lt;'Power Curve'!$P$28,'Power Curve'!$Q$28,IF(L3482&gt;'Power Curve'!$P$29,'Power Curve'!$Q$29,INDEX(ReferenceTurbulence,Y3482)+(L3482-INDEX(ReferenceTurbulenceWindSpeed,Y3482))*(INDEX(ReferenceTurbulence,Y3482+1)-INDEX(ReferenceTurbulence,Y3482))/(INDEX(ReferenceTurbulenceWindSpeed,Y3482+1)-INDEX(ReferenceTurbulenceWindSpeed,Y3482))))</f>
        <v>0.1211649256207535</v>
      </c>
      <c r="AA3482" s="100">
        <f t="shared" si="1039"/>
        <v>0.7579781300805668</v>
      </c>
      <c r="AB3482" s="29">
        <f t="shared" si="1040"/>
        <v>1.1256375048634746</v>
      </c>
      <c r="AG3482" s="40">
        <f t="array" ref="AG3482">SUM(_xlfn.NORM.DIST($AD$3:$AD$1003,$F3482,$AA3482,FALSE)*WindSpeedStep)</f>
        <v>1.0000000000000033</v>
      </c>
      <c r="AH3482" s="40">
        <f t="array" ref="AH3482">SUM(_xlfn.NORM.DIST($AD$3:$AD$1003,$F3482,$AB3482,FALSE)*WindSpeedStep)</f>
        <v>0.99999999074214263</v>
      </c>
      <c r="AJ3482" s="47">
        <f t="shared" si="1034"/>
        <v>6</v>
      </c>
      <c r="AK3482" s="83" t="b">
        <f>COUNTIF('Power Curve'!$D$2:$D$31,AJ3482)&gt;0</f>
        <v>1</v>
      </c>
      <c r="AL3482" s="83" t="b">
        <f t="shared" si="1035"/>
        <v>0</v>
      </c>
      <c r="AM3482" s="83" t="b">
        <f t="shared" si="1041"/>
        <v>1</v>
      </c>
      <c r="AN3482" s="47" t="str">
        <f t="shared" si="1036"/>
        <v>Outer</v>
      </c>
      <c r="AO3482" s="48" t="str">
        <f t="shared" si="1037"/>
        <v>0.3-0.4</v>
      </c>
      <c r="AP3482" s="49" t="str">
        <f t="shared" si="1042"/>
        <v>23-24</v>
      </c>
      <c r="AQ3482" s="49" t="str">
        <f t="shared" si="1043"/>
        <v>Apr</v>
      </c>
      <c r="AR3482" s="48" t="str">
        <f t="shared" si="1044"/>
        <v>275-285</v>
      </c>
      <c r="AS3482" s="49" t="str">
        <f t="shared" si="1038"/>
        <v>LWS-HTI</v>
      </c>
    </row>
    <row r="3483" spans="5:45" x14ac:dyDescent="0.3">
      <c r="E3483" s="15">
        <v>41005.986111111109</v>
      </c>
      <c r="F3483" s="21">
        <v>6.35</v>
      </c>
      <c r="G3483" s="21">
        <v>372.36000442504928</v>
      </c>
      <c r="H3483" s="42">
        <v>1.2111411234294924</v>
      </c>
      <c r="I3483" s="35">
        <v>286.10000000000002</v>
      </c>
      <c r="J3483" s="43">
        <v>0.16062992125984255</v>
      </c>
      <c r="K3483" s="44">
        <v>0.26219673469255012</v>
      </c>
      <c r="L3483" s="26">
        <f t="shared" si="1026"/>
        <v>6.3259624921436526</v>
      </c>
      <c r="M3483" s="26">
        <f t="shared" si="1027"/>
        <v>0.33574787151625696</v>
      </c>
      <c r="N3483" s="96">
        <f t="shared" si="1028"/>
        <v>7</v>
      </c>
      <c r="O3483" s="26">
        <f t="shared" si="1029"/>
        <v>0.29943431158605782</v>
      </c>
      <c r="P3483" s="3">
        <f>IF(L3483&gt;'Power Curve'!$C$37,0,INDEX(Ci,$N3483,1)*POWER(1-O3483,3)+INDEX(Ci,$N3483,2)*3*O3483*POWER(1-O3483,2)+INDEX(Ci,$N3483,3)*3*POWER(O3483,2)*(1-O3483)+INDEX(Ci,$N3483,4)*POWER(O3483,3))</f>
        <v>430.224989422438</v>
      </c>
      <c r="Q3483" s="3">
        <f>MAX(0,MIN(P3483-V3483+W3483,'Power Curve'!$C$39))</f>
        <v>440.17729437380825</v>
      </c>
      <c r="R3483" s="3">
        <f t="shared" si="1030"/>
        <v>372.36000442504928</v>
      </c>
      <c r="S3483" s="3">
        <f t="shared" si="1031"/>
        <v>67.817289948758969</v>
      </c>
      <c r="T3483" s="3">
        <f t="shared" si="1032"/>
        <v>67.817289948758969</v>
      </c>
      <c r="V3483" s="37">
        <f t="array" ref="V3483">SUM(_xlfn.NORM.DIST($AD$3:$AD$1003,$L3483,$AA3483,FALSE)*WindSpeedStep*$AE$3:$AE$1003)/AG3483</f>
        <v>437.51354327290983</v>
      </c>
      <c r="W3483" s="37">
        <f t="array" ref="W3483">SUM(_xlfn.NORM.DIST($AD$3:$AD$1003,$L3483,$AB3483,FALSE)*WindSpeedStep*$AE$3:$AE$1003)/AH3483</f>
        <v>447.46584822428008</v>
      </c>
      <c r="Y3483" s="1">
        <f t="shared" si="1033"/>
        <v>6</v>
      </c>
      <c r="Z3483" s="99">
        <f>IF(L3483&lt;'Power Curve'!$P$28,'Power Curve'!$Q$28,IF(L3483&gt;'Power Curve'!$P$29,'Power Curve'!$Q$29,INDEX(ReferenceTurbulence,Y3483)+(L3483-INDEX(ReferenceTurbulenceWindSpeed,Y3483))*(INDEX(ReferenceTurbulence,Y3483+1)-INDEX(ReferenceTurbulence,Y3483))/(INDEX(ReferenceTurbulenceWindSpeed,Y3483+1)-INDEX(ReferenceTurbulenceWindSpeed,Y3483))))</f>
        <v>0.12102691903174834</v>
      </c>
      <c r="AA3483" s="100">
        <f t="shared" si="1039"/>
        <v>0.76561175033454676</v>
      </c>
      <c r="AB3483" s="29">
        <f t="shared" si="1040"/>
        <v>1.0161388570057521</v>
      </c>
      <c r="AG3483" s="40">
        <f t="array" ref="AG3483">SUM(_xlfn.NORM.DIST($AD$3:$AD$1003,$F3483,$AA3483,FALSE)*WindSpeedStep)</f>
        <v>1.0000000000000036</v>
      </c>
      <c r="AH3483" s="40">
        <f t="array" ref="AH3483">SUM(_xlfn.NORM.DIST($AD$3:$AD$1003,$F3483,$AB3483,FALSE)*WindSpeedStep)</f>
        <v>0.99999999985203047</v>
      </c>
      <c r="AJ3483" s="47">
        <f t="shared" si="1034"/>
        <v>6</v>
      </c>
      <c r="AK3483" s="83" t="b">
        <f>COUNTIF('Power Curve'!$D$2:$D$31,AJ3483)&gt;0</f>
        <v>1</v>
      </c>
      <c r="AL3483" s="83" t="b">
        <f t="shared" si="1035"/>
        <v>0</v>
      </c>
      <c r="AM3483" s="83" t="b">
        <f t="shared" si="1041"/>
        <v>1</v>
      </c>
      <c r="AN3483" s="47" t="str">
        <f t="shared" si="1036"/>
        <v>Outer</v>
      </c>
      <c r="AO3483" s="48" t="str">
        <f t="shared" si="1037"/>
        <v>0.3-0.4</v>
      </c>
      <c r="AP3483" s="49" t="str">
        <f t="shared" si="1042"/>
        <v>23-24</v>
      </c>
      <c r="AQ3483" s="49" t="str">
        <f t="shared" si="1043"/>
        <v>Apr</v>
      </c>
      <c r="AR3483" s="48" t="str">
        <f t="shared" si="1044"/>
        <v>285-295</v>
      </c>
      <c r="AS3483" s="49" t="str">
        <f t="shared" si="1038"/>
        <v>LWS-HTI</v>
      </c>
    </row>
    <row r="3484" spans="5:45" x14ac:dyDescent="0.3">
      <c r="E3484" s="15">
        <v>41005.993055555555</v>
      </c>
      <c r="F3484" s="21">
        <v>5.85</v>
      </c>
      <c r="G3484" s="21">
        <v>308.70000457763723</v>
      </c>
      <c r="H3484" s="42">
        <v>1.2115068886143607</v>
      </c>
      <c r="I3484" s="35">
        <v>287.60000000000002</v>
      </c>
      <c r="J3484" s="43">
        <v>0.20512820512820512</v>
      </c>
      <c r="K3484" s="44">
        <v>0.28083100086002738</v>
      </c>
      <c r="L3484" s="26">
        <f t="shared" si="1026"/>
        <v>5.8284418219141516</v>
      </c>
      <c r="M3484" s="26">
        <f t="shared" si="1027"/>
        <v>0.25885444813474645</v>
      </c>
      <c r="N3484" s="96">
        <f t="shared" si="1028"/>
        <v>6</v>
      </c>
      <c r="O3484" s="26">
        <f t="shared" si="1029"/>
        <v>0.79770593676595758</v>
      </c>
      <c r="P3484" s="3">
        <f>IF(L3484&gt;'Power Curve'!$C$37,0,INDEX(Ci,$N3484,1)*POWER(1-O3484,3)+INDEX(Ci,$N3484,2)*3*O3484*POWER(1-O3484,2)+INDEX(Ci,$N3484,3)*3*POWER(O3484,2)*(1-O3484)+INDEX(Ci,$N3484,4)*POWER(O3484,3))</f>
        <v>333.04275203121807</v>
      </c>
      <c r="Q3484" s="3">
        <f>MAX(0,MIN(P3484-V3484+W3484,'Power Curve'!$C$39))</f>
        <v>350.6006569576694</v>
      </c>
      <c r="R3484" s="3">
        <f t="shared" si="1030"/>
        <v>308.70000457763723</v>
      </c>
      <c r="S3484" s="3">
        <f t="shared" si="1031"/>
        <v>41.90065238003217</v>
      </c>
      <c r="T3484" s="3">
        <f t="shared" si="1032"/>
        <v>41.90065238003217</v>
      </c>
      <c r="V3484" s="37">
        <f t="array" ref="V3484">SUM(_xlfn.NORM.DIST($AD$3:$AD$1003,$L3484,$AA3484,FALSE)*WindSpeedStep*$AE$3:$AE$1003)/AG3484</f>
        <v>336.79254589980792</v>
      </c>
      <c r="W3484" s="37">
        <f t="array" ref="W3484">SUM(_xlfn.NORM.DIST($AD$3:$AD$1003,$L3484,$AB3484,FALSE)*WindSpeedStep*$AE$3:$AE$1003)/AH3484</f>
        <v>354.35045082625925</v>
      </c>
      <c r="Y3484" s="1">
        <f t="shared" si="1033"/>
        <v>5</v>
      </c>
      <c r="Z3484" s="99">
        <f>IF(L3484&lt;'Power Curve'!$P$28,'Power Curve'!$Q$28,IF(L3484&gt;'Power Curve'!$P$29,'Power Curve'!$Q$29,INDEX(ReferenceTurbulence,Y3484)+(L3484-INDEX(ReferenceTurbulenceWindSpeed,Y3484))*(INDEX(ReferenceTurbulence,Y3484+1)-INDEX(ReferenceTurbulence,Y3484))/(INDEX(ReferenceTurbulenceWindSpeed,Y3484+1)-INDEX(ReferenceTurbulenceWindSpeed,Y3484))))</f>
        <v>0.12083008190866</v>
      </c>
      <c r="AA3484" s="100">
        <f t="shared" si="1039"/>
        <v>0.70425110274174652</v>
      </c>
      <c r="AB3484" s="29">
        <f t="shared" si="1040"/>
        <v>1.1955778096234158</v>
      </c>
      <c r="AG3484" s="40">
        <f t="array" ref="AG3484">SUM(_xlfn.NORM.DIST($AD$3:$AD$1003,$F3484,$AA3484,FALSE)*WindSpeedStep)</f>
        <v>1.0000000000000038</v>
      </c>
      <c r="AH3484" s="40">
        <f t="array" ref="AH3484">SUM(_xlfn.NORM.DIST($AD$3:$AD$1003,$F3484,$AB3484,FALSE)*WindSpeedStep)</f>
        <v>0.9999996018859848</v>
      </c>
      <c r="AJ3484" s="47">
        <f t="shared" si="1034"/>
        <v>6</v>
      </c>
      <c r="AK3484" s="83" t="b">
        <f>COUNTIF('Power Curve'!$D$2:$D$31,AJ3484)&gt;0</f>
        <v>1</v>
      </c>
      <c r="AL3484" s="83" t="b">
        <f t="shared" si="1035"/>
        <v>0</v>
      </c>
      <c r="AM3484" s="83" t="b">
        <f t="shared" si="1041"/>
        <v>1</v>
      </c>
      <c r="AN3484" s="47" t="str">
        <f t="shared" si="1036"/>
        <v>Outer</v>
      </c>
      <c r="AO3484" s="48" t="str">
        <f t="shared" si="1037"/>
        <v>0.2-0.3</v>
      </c>
      <c r="AP3484" s="49" t="str">
        <f t="shared" si="1042"/>
        <v>23-24</v>
      </c>
      <c r="AQ3484" s="49" t="str">
        <f t="shared" si="1043"/>
        <v>Apr</v>
      </c>
      <c r="AR3484" s="48" t="str">
        <f t="shared" si="1044"/>
        <v>285-295</v>
      </c>
      <c r="AS3484" s="49" t="str">
        <f t="shared" si="1038"/>
        <v>LWS-HTI</v>
      </c>
    </row>
    <row r="3485" spans="5:45" x14ac:dyDescent="0.3">
      <c r="E3485" s="15">
        <v>41006</v>
      </c>
      <c r="F3485" s="21">
        <v>6.94</v>
      </c>
      <c r="G3485" s="21">
        <v>686.12000226974465</v>
      </c>
      <c r="H3485" s="42">
        <v>1.2111781214804083</v>
      </c>
      <c r="I3485" s="35">
        <v>291.60000000000002</v>
      </c>
      <c r="J3485" s="43">
        <v>0.14697406340057637</v>
      </c>
      <c r="K3485" s="44">
        <v>0.33327519151179796</v>
      </c>
      <c r="L3485" s="26">
        <f t="shared" si="1026"/>
        <v>6.9137994855966154</v>
      </c>
      <c r="M3485" s="26">
        <f t="shared" si="1027"/>
        <v>0.42659997379382114</v>
      </c>
      <c r="N3485" s="96">
        <f t="shared" si="1028"/>
        <v>7</v>
      </c>
      <c r="O3485" s="26">
        <f t="shared" si="1029"/>
        <v>0.896997801947086</v>
      </c>
      <c r="P3485" s="3">
        <f>IF(L3485&gt;'Power Curve'!$C$37,0,INDEX(Ci,$N3485,1)*POWER(1-O3485,3)+INDEX(Ci,$N3485,2)*3*O3485*POWER(1-O3485,2)+INDEX(Ci,$N3485,3)*3*POWER(O3485,2)*(1-O3485)+INDEX(Ci,$N3485,4)*POWER(O3485,3))</f>
        <v>574.32003235617105</v>
      </c>
      <c r="Q3485" s="3">
        <f>MAX(0,MIN(P3485-V3485+W3485,'Power Curve'!$C$39))</f>
        <v>583.36186399962878</v>
      </c>
      <c r="R3485" s="3">
        <f t="shared" si="1030"/>
        <v>686.12000226974465</v>
      </c>
      <c r="S3485" s="3">
        <f t="shared" si="1031"/>
        <v>-102.75813827011586</v>
      </c>
      <c r="T3485" s="3">
        <f t="shared" si="1032"/>
        <v>102.75813827011586</v>
      </c>
      <c r="V3485" s="37">
        <f t="array" ref="V3485">SUM(_xlfn.NORM.DIST($AD$3:$AD$1003,$L3485,$AA3485,FALSE)*WindSpeedStep*$AE$3:$AE$1003)/AG3485</f>
        <v>572.58945598986509</v>
      </c>
      <c r="W3485" s="37">
        <f t="array" ref="W3485">SUM(_xlfn.NORM.DIST($AD$3:$AD$1003,$L3485,$AB3485,FALSE)*WindSpeedStep*$AE$3:$AE$1003)/AH3485</f>
        <v>581.63128763332281</v>
      </c>
      <c r="Y3485" s="1">
        <f t="shared" si="1033"/>
        <v>6</v>
      </c>
      <c r="Z3485" s="99">
        <f>IF(L3485&lt;'Power Curve'!$P$28,'Power Curve'!$Q$28,IF(L3485&gt;'Power Curve'!$P$29,'Power Curve'!$Q$29,INDEX(ReferenceTurbulence,Y3485)+(L3485-INDEX(ReferenceTurbulenceWindSpeed,Y3485))*(INDEX(ReferenceTurbulence,Y3485+1)-INDEX(ReferenceTurbulence,Y3485))/(INDEX(ReferenceTurbulenceWindSpeed,Y3485+1)-INDEX(ReferenceTurbulenceWindSpeed,Y3485))))</f>
        <v>0.11987140464125526</v>
      </c>
      <c r="AA3485" s="100">
        <f t="shared" si="1039"/>
        <v>0.82876685574645437</v>
      </c>
      <c r="AB3485" s="29">
        <f t="shared" si="1040"/>
        <v>1.0161492039349491</v>
      </c>
      <c r="AG3485" s="40">
        <f t="array" ref="AG3485">SUM(_xlfn.NORM.DIST($AD$3:$AD$1003,$F3485,$AA3485,FALSE)*WindSpeedStep)</f>
        <v>1.0000000000000031</v>
      </c>
      <c r="AH3485" s="40">
        <f t="array" ref="AH3485">SUM(_xlfn.NORM.DIST($AD$3:$AD$1003,$F3485,$AB3485,FALSE)*WindSpeedStep)</f>
        <v>0.99999999999704692</v>
      </c>
      <c r="AJ3485" s="47">
        <f t="shared" si="1034"/>
        <v>7</v>
      </c>
      <c r="AK3485" s="83" t="b">
        <f>COUNTIF('Power Curve'!$D$2:$D$31,AJ3485)&gt;0</f>
        <v>1</v>
      </c>
      <c r="AL3485" s="83" t="b">
        <f t="shared" si="1035"/>
        <v>0</v>
      </c>
      <c r="AM3485" s="83" t="b">
        <f t="shared" si="1041"/>
        <v>1</v>
      </c>
      <c r="AN3485" s="47" t="str">
        <f t="shared" si="1036"/>
        <v>Outer</v>
      </c>
      <c r="AO3485" s="48" t="str">
        <f t="shared" si="1037"/>
        <v>0.4-0.5</v>
      </c>
      <c r="AP3485" s="49" t="str">
        <f t="shared" si="1042"/>
        <v>0-1</v>
      </c>
      <c r="AQ3485" s="49" t="str">
        <f t="shared" si="1043"/>
        <v>Apr</v>
      </c>
      <c r="AR3485" s="48" t="str">
        <f t="shared" si="1044"/>
        <v>285-295</v>
      </c>
      <c r="AS3485" s="49" t="str">
        <f t="shared" si="1038"/>
        <v>LWS-HTI</v>
      </c>
    </row>
    <row r="3486" spans="5:45" x14ac:dyDescent="0.3">
      <c r="E3486" s="15">
        <v>41006.006944444445</v>
      </c>
      <c r="F3486" s="21">
        <v>6.61</v>
      </c>
      <c r="G3486" s="21">
        <v>476.61001396179159</v>
      </c>
      <c r="H3486" s="42">
        <v>1.2113610372798853</v>
      </c>
      <c r="I3486" s="35">
        <v>297.7</v>
      </c>
      <c r="J3486" s="43">
        <v>0.15885022692889561</v>
      </c>
      <c r="K3486" s="44">
        <v>0.40032374032583701</v>
      </c>
      <c r="L3486" s="26">
        <f t="shared" si="1026"/>
        <v>6.585376812546289</v>
      </c>
      <c r="M3486" s="26">
        <f t="shared" si="1027"/>
        <v>0.3758411909772259</v>
      </c>
      <c r="N3486" s="96">
        <f t="shared" si="1028"/>
        <v>7</v>
      </c>
      <c r="O3486" s="26">
        <f t="shared" si="1029"/>
        <v>0.56314096577068862</v>
      </c>
      <c r="P3486" s="3">
        <f>IF(L3486&gt;'Power Curve'!$C$37,0,INDEX(Ci,$N3486,1)*POWER(1-O3486,3)+INDEX(Ci,$N3486,2)*3*O3486*POWER(1-O3486,2)+INDEX(Ci,$N3486,3)*3*POWER(O3486,2)*(1-O3486)+INDEX(Ci,$N3486,4)*POWER(O3486,3))</f>
        <v>491.43651929592482</v>
      </c>
      <c r="Q3486" s="3">
        <f>MAX(0,MIN(P3486-V3486+W3486,'Power Curve'!$C$39))</f>
        <v>502.71316828373017</v>
      </c>
      <c r="R3486" s="3">
        <f t="shared" si="1030"/>
        <v>476.61001396179159</v>
      </c>
      <c r="S3486" s="3">
        <f t="shared" si="1031"/>
        <v>26.103154321938575</v>
      </c>
      <c r="T3486" s="3">
        <f t="shared" si="1032"/>
        <v>26.103154321938575</v>
      </c>
      <c r="V3486" s="37">
        <f t="array" ref="V3486">SUM(_xlfn.NORM.DIST($AD$3:$AD$1003,$L3486,$AA3486,FALSE)*WindSpeedStep*$AE$3:$AE$1003)/AG3486</f>
        <v>494.82827660097468</v>
      </c>
      <c r="W3486" s="37">
        <f t="array" ref="W3486">SUM(_xlfn.NORM.DIST($AD$3:$AD$1003,$L3486,$AB3486,FALSE)*WindSpeedStep*$AE$3:$AE$1003)/AH3486</f>
        <v>506.10492558878002</v>
      </c>
      <c r="Y3486" s="1">
        <f t="shared" si="1033"/>
        <v>6</v>
      </c>
      <c r="Z3486" s="99">
        <f>IF(L3486&lt;'Power Curve'!$P$28,'Power Curve'!$Q$28,IF(L3486&gt;'Power Curve'!$P$29,'Power Curve'!$Q$29,INDEX(ReferenceTurbulence,Y3486)+(L3486-INDEX(ReferenceTurbulenceWindSpeed,Y3486))*(INDEX(ReferenceTurbulence,Y3486+1)-INDEX(ReferenceTurbulence,Y3486))/(INDEX(ReferenceTurbulenceWindSpeed,Y3486+1)-INDEX(ReferenceTurbulenceWindSpeed,Y3486))))</f>
        <v>0.120516986884463</v>
      </c>
      <c r="AA3486" s="100">
        <f t="shared" si="1039"/>
        <v>0.79364977094688782</v>
      </c>
      <c r="AB3486" s="29">
        <f t="shared" si="1040"/>
        <v>1.0460886010852652</v>
      </c>
      <c r="AG3486" s="40">
        <f t="array" ref="AG3486">SUM(_xlfn.NORM.DIST($AD$3:$AD$1003,$F3486,$AA3486,FALSE)*WindSpeedStep)</f>
        <v>1.0000000000000038</v>
      </c>
      <c r="AH3486" s="40">
        <f t="array" ref="AH3486">SUM(_xlfn.NORM.DIST($AD$3:$AD$1003,$F3486,$AB3486,FALSE)*WindSpeedStep)</f>
        <v>0.99999999990486665</v>
      </c>
      <c r="AJ3486" s="47">
        <f t="shared" si="1034"/>
        <v>7</v>
      </c>
      <c r="AK3486" s="83" t="b">
        <f>COUNTIF('Power Curve'!$D$2:$D$31,AJ3486)&gt;0</f>
        <v>1</v>
      </c>
      <c r="AL3486" s="83" t="b">
        <f t="shared" si="1035"/>
        <v>0</v>
      </c>
      <c r="AM3486" s="83" t="b">
        <f t="shared" si="1041"/>
        <v>1</v>
      </c>
      <c r="AN3486" s="47" t="str">
        <f t="shared" si="1036"/>
        <v>Outer</v>
      </c>
      <c r="AO3486" s="48" t="str">
        <f t="shared" si="1037"/>
        <v>0.3-0.4</v>
      </c>
      <c r="AP3486" s="49" t="str">
        <f t="shared" si="1042"/>
        <v>0-1</v>
      </c>
      <c r="AQ3486" s="49" t="str">
        <f t="shared" si="1043"/>
        <v>Apr</v>
      </c>
      <c r="AR3486" s="48" t="str">
        <f t="shared" si="1044"/>
        <v>295-305</v>
      </c>
      <c r="AS3486" s="49" t="str">
        <f t="shared" si="1038"/>
        <v>LWS-HTI</v>
      </c>
    </row>
    <row r="3487" spans="5:45" x14ac:dyDescent="0.3">
      <c r="E3487" s="15">
        <v>41006.013888888891</v>
      </c>
      <c r="F3487" s="21">
        <v>5.53</v>
      </c>
      <c r="G3487" s="21">
        <v>255.9799919128418</v>
      </c>
      <c r="H3487" s="42">
        <v>1.2118643396331279</v>
      </c>
      <c r="I3487" s="35">
        <v>296.2</v>
      </c>
      <c r="J3487" s="43">
        <v>0.14285714285714285</v>
      </c>
      <c r="K3487" s="44">
        <v>0.406150907088211</v>
      </c>
      <c r="L3487" s="26">
        <f t="shared" si="1026"/>
        <v>5.5101628844325115</v>
      </c>
      <c r="M3487" s="26">
        <f t="shared" si="1027"/>
        <v>0.20966341234943192</v>
      </c>
      <c r="N3487" s="96">
        <f t="shared" si="1028"/>
        <v>6</v>
      </c>
      <c r="O3487" s="26">
        <f t="shared" si="1029"/>
        <v>0.48047166942911568</v>
      </c>
      <c r="P3487" s="3">
        <f>IF(L3487&gt;'Power Curve'!$C$37,0,INDEX(Ci,$N3487,1)*POWER(1-O3487,3)+INDEX(Ci,$N3487,2)*3*O3487*POWER(1-O3487,2)+INDEX(Ci,$N3487,3)*3*POWER(O3487,2)*(1-O3487)+INDEX(Ci,$N3487,4)*POWER(O3487,3))</f>
        <v>283.13791808187023</v>
      </c>
      <c r="Q3487" s="3">
        <f>MAX(0,MIN(P3487-V3487+W3487,'Power Curve'!$C$39))</f>
        <v>284.86406740645657</v>
      </c>
      <c r="R3487" s="3">
        <f t="shared" si="1030"/>
        <v>255.9799919128418</v>
      </c>
      <c r="S3487" s="3">
        <f t="shared" si="1031"/>
        <v>28.884075493614773</v>
      </c>
      <c r="T3487" s="3">
        <f t="shared" si="1032"/>
        <v>28.884075493614773</v>
      </c>
      <c r="V3487" s="37">
        <f t="array" ref="V3487">SUM(_xlfn.NORM.DIST($AD$3:$AD$1003,$L3487,$AA3487,FALSE)*WindSpeedStep*$AE$3:$AE$1003)/AG3487</f>
        <v>277.46217175883112</v>
      </c>
      <c r="W3487" s="37">
        <f t="array" ref="W3487">SUM(_xlfn.NORM.DIST($AD$3:$AD$1003,$L3487,$AB3487,FALSE)*WindSpeedStep*$AE$3:$AE$1003)/AH3487</f>
        <v>279.18832108341746</v>
      </c>
      <c r="Y3487" s="1">
        <f t="shared" si="1033"/>
        <v>5</v>
      </c>
      <c r="Z3487" s="99">
        <f>IF(L3487&lt;'Power Curve'!$P$28,'Power Curve'!$Q$28,IF(L3487&gt;'Power Curve'!$P$29,'Power Curve'!$Q$29,INDEX(ReferenceTurbulence,Y3487)+(L3487-INDEX(ReferenceTurbulenceWindSpeed,Y3487))*(INDEX(ReferenceTurbulence,Y3487+1)-INDEX(ReferenceTurbulence,Y3487))/(INDEX(ReferenceTurbulenceWindSpeed,Y3487+1)-INDEX(ReferenceTurbulenceWindSpeed,Y3487))))</f>
        <v>0.11961339681755644</v>
      </c>
      <c r="AA3487" s="100">
        <f t="shared" si="1039"/>
        <v>0.6590892996249974</v>
      </c>
      <c r="AB3487" s="29">
        <f t="shared" si="1040"/>
        <v>0.7871661263475016</v>
      </c>
      <c r="AG3487" s="40">
        <f t="array" ref="AG3487">SUM(_xlfn.NORM.DIST($AD$3:$AD$1003,$F3487,$AA3487,FALSE)*WindSpeedStep)</f>
        <v>1.0000000000000042</v>
      </c>
      <c r="AH3487" s="40">
        <f t="array" ref="AH3487">SUM(_xlfn.NORM.DIST($AD$3:$AD$1003,$F3487,$AB3487,FALSE)*WindSpeedStep)</f>
        <v>0.99999999999935019</v>
      </c>
      <c r="AJ3487" s="47">
        <f t="shared" si="1034"/>
        <v>6</v>
      </c>
      <c r="AK3487" s="83" t="b">
        <f>COUNTIF('Power Curve'!$D$2:$D$31,AJ3487)&gt;0</f>
        <v>1</v>
      </c>
      <c r="AL3487" s="83" t="b">
        <f t="shared" si="1035"/>
        <v>0</v>
      </c>
      <c r="AM3487" s="83" t="b">
        <f t="shared" si="1041"/>
        <v>1</v>
      </c>
      <c r="AN3487" s="47" t="str">
        <f t="shared" si="1036"/>
        <v>Outer</v>
      </c>
      <c r="AO3487" s="48" t="str">
        <f t="shared" si="1037"/>
        <v>0.2-0.3</v>
      </c>
      <c r="AP3487" s="49" t="str">
        <f t="shared" si="1042"/>
        <v>0-1</v>
      </c>
      <c r="AQ3487" s="49" t="str">
        <f t="shared" si="1043"/>
        <v>Apr</v>
      </c>
      <c r="AR3487" s="48" t="str">
        <f t="shared" si="1044"/>
        <v>295-305</v>
      </c>
      <c r="AS3487" s="49" t="str">
        <f t="shared" si="1038"/>
        <v>LWS-HTI</v>
      </c>
    </row>
    <row r="3488" spans="5:45" x14ac:dyDescent="0.3">
      <c r="E3488" s="15">
        <v>41006.020833333336</v>
      </c>
      <c r="F3488" s="21">
        <v>6.94</v>
      </c>
      <c r="G3488" s="21">
        <v>513.72999572753952</v>
      </c>
      <c r="H3488" s="42">
        <v>1.2116269182140897</v>
      </c>
      <c r="I3488" s="35">
        <v>291.8</v>
      </c>
      <c r="J3488" s="43">
        <v>0.14985590778097982</v>
      </c>
      <c r="K3488" s="44">
        <v>0.34434273691645928</v>
      </c>
      <c r="L3488" s="26">
        <f t="shared" si="1026"/>
        <v>6.9146533394865193</v>
      </c>
      <c r="M3488" s="26">
        <f t="shared" si="1027"/>
        <v>0.42673193966497186</v>
      </c>
      <c r="N3488" s="96">
        <f t="shared" si="1028"/>
        <v>7</v>
      </c>
      <c r="O3488" s="26">
        <f t="shared" si="1029"/>
        <v>0.89786578391554328</v>
      </c>
      <c r="P3488" s="3">
        <f>IF(L3488&gt;'Power Curve'!$C$37,0,INDEX(Ci,$N3488,1)*POWER(1-O3488,3)+INDEX(Ci,$N3488,2)*3*O3488*POWER(1-O3488,2)+INDEX(Ci,$N3488,3)*3*POWER(O3488,2)*(1-O3488)+INDEX(Ci,$N3488,4)*POWER(O3488,3))</f>
        <v>574.53904060679099</v>
      </c>
      <c r="Q3488" s="3">
        <f>MAX(0,MIN(P3488-V3488+W3488,'Power Curve'!$C$39))</f>
        <v>584.63281002940164</v>
      </c>
      <c r="R3488" s="3">
        <f t="shared" si="1030"/>
        <v>513.72999572753952</v>
      </c>
      <c r="S3488" s="3">
        <f t="shared" si="1031"/>
        <v>70.902814301862122</v>
      </c>
      <c r="T3488" s="3">
        <f t="shared" si="1032"/>
        <v>70.902814301862122</v>
      </c>
      <c r="V3488" s="37">
        <f t="array" ref="V3488">SUM(_xlfn.NORM.DIST($AD$3:$AD$1003,$L3488,$AA3488,FALSE)*WindSpeedStep*$AE$3:$AE$1003)/AG3488</f>
        <v>572.79930456030991</v>
      </c>
      <c r="W3488" s="37">
        <f t="array" ref="W3488">SUM(_xlfn.NORM.DIST($AD$3:$AD$1003,$L3488,$AB3488,FALSE)*WindSpeedStep*$AE$3:$AE$1003)/AH3488</f>
        <v>582.89307398292055</v>
      </c>
      <c r="Y3488" s="1">
        <f t="shared" si="1033"/>
        <v>6</v>
      </c>
      <c r="Z3488" s="99">
        <f>IF(L3488&lt;'Power Curve'!$P$28,'Power Curve'!$Q$28,IF(L3488&gt;'Power Curve'!$P$29,'Power Curve'!$Q$29,INDEX(ReferenceTurbulence,Y3488)+(L3488-INDEX(ReferenceTurbulenceWindSpeed,Y3488))*(INDEX(ReferenceTurbulence,Y3488+1)-INDEX(ReferenceTurbulence,Y3488))/(INDEX(ReferenceTurbulenceWindSpeed,Y3488+1)-INDEX(ReferenceTurbulenceWindSpeed,Y3488))))</f>
        <v>0.11986972621599765</v>
      </c>
      <c r="AA3488" s="100">
        <f t="shared" si="1039"/>
        <v>0.82885760268278286</v>
      </c>
      <c r="AB3488" s="29">
        <f t="shared" si="1040"/>
        <v>1.0362016531795359</v>
      </c>
      <c r="AG3488" s="40">
        <f t="array" ref="AG3488">SUM(_xlfn.NORM.DIST($AD$3:$AD$1003,$F3488,$AA3488,FALSE)*WindSpeedStep)</f>
        <v>1.0000000000000038</v>
      </c>
      <c r="AH3488" s="40">
        <f t="array" ref="AH3488">SUM(_xlfn.NORM.DIST($AD$3:$AD$1003,$F3488,$AB3488,FALSE)*WindSpeedStep)</f>
        <v>0.99999999999252942</v>
      </c>
      <c r="AJ3488" s="47">
        <f t="shared" si="1034"/>
        <v>7</v>
      </c>
      <c r="AK3488" s="83" t="b">
        <f>COUNTIF('Power Curve'!$D$2:$D$31,AJ3488)&gt;0</f>
        <v>1</v>
      </c>
      <c r="AL3488" s="83" t="b">
        <f t="shared" si="1035"/>
        <v>0</v>
      </c>
      <c r="AM3488" s="83" t="b">
        <f t="shared" si="1041"/>
        <v>1</v>
      </c>
      <c r="AN3488" s="47" t="str">
        <f t="shared" si="1036"/>
        <v>Outer</v>
      </c>
      <c r="AO3488" s="48" t="str">
        <f t="shared" si="1037"/>
        <v>0.4-0.5</v>
      </c>
      <c r="AP3488" s="49" t="str">
        <f t="shared" si="1042"/>
        <v>0-1</v>
      </c>
      <c r="AQ3488" s="49" t="str">
        <f t="shared" si="1043"/>
        <v>Apr</v>
      </c>
      <c r="AR3488" s="48" t="str">
        <f t="shared" si="1044"/>
        <v>285-295</v>
      </c>
      <c r="AS3488" s="49" t="str">
        <f t="shared" si="1038"/>
        <v>LWS-HTI</v>
      </c>
    </row>
    <row r="3489" spans="5:45" x14ac:dyDescent="0.3">
      <c r="E3489" s="15">
        <v>41006.027777777781</v>
      </c>
      <c r="F3489" s="21">
        <v>7.31</v>
      </c>
      <c r="G3489" s="21">
        <v>419.33000946044911</v>
      </c>
      <c r="H3489" s="42">
        <v>1.2115267639266463</v>
      </c>
      <c r="I3489" s="35">
        <v>289.5</v>
      </c>
      <c r="J3489" s="43">
        <v>0.14500683994528046</v>
      </c>
      <c r="K3489" s="44">
        <v>0.32528489173845565</v>
      </c>
      <c r="L3489" s="26">
        <f t="shared" si="1026"/>
        <v>7.2831013173650776</v>
      </c>
      <c r="M3489" s="26">
        <f t="shared" si="1027"/>
        <v>0.48367676236753115</v>
      </c>
      <c r="N3489" s="96">
        <f t="shared" si="1028"/>
        <v>8</v>
      </c>
      <c r="O3489" s="26">
        <f t="shared" si="1029"/>
        <v>0.26971299041516872</v>
      </c>
      <c r="P3489" s="3">
        <f>IF(L3489&gt;'Power Curve'!$C$37,0,INDEX(Ci,$N3489,1)*POWER(1-O3489,3)+INDEX(Ci,$N3489,2)*3*O3489*POWER(1-O3489,2)+INDEX(Ci,$N3489,3)*3*POWER(O3489,2)*(1-O3489)+INDEX(Ci,$N3489,4)*POWER(O3489,3))</f>
        <v>671.40308044339531</v>
      </c>
      <c r="Q3489" s="3">
        <f>MAX(0,MIN(P3489-V3489+W3489,'Power Curve'!$C$39))</f>
        <v>681.20137782577933</v>
      </c>
      <c r="R3489" s="3">
        <f t="shared" si="1030"/>
        <v>419.33000946044911</v>
      </c>
      <c r="S3489" s="3">
        <f t="shared" si="1031"/>
        <v>261.87136836533023</v>
      </c>
      <c r="T3489" s="3">
        <f t="shared" si="1032"/>
        <v>261.87136836533023</v>
      </c>
      <c r="V3489" s="37">
        <f t="array" ref="V3489">SUM(_xlfn.NORM.DIST($AD$3:$AD$1003,$L3489,$AA3489,FALSE)*WindSpeedStep*$AE$3:$AE$1003)/AG3489</f>
        <v>667.2785448091247</v>
      </c>
      <c r="W3489" s="37">
        <f t="array" ref="W3489">SUM(_xlfn.NORM.DIST($AD$3:$AD$1003,$L3489,$AB3489,FALSE)*WindSpeedStep*$AE$3:$AE$1003)/AH3489</f>
        <v>677.07684219150872</v>
      </c>
      <c r="Y3489" s="1">
        <f t="shared" si="1033"/>
        <v>7</v>
      </c>
      <c r="Z3489" s="99">
        <f>IF(L3489&lt;'Power Curve'!$P$28,'Power Curve'!$Q$28,IF(L3489&gt;'Power Curve'!$P$29,'Power Curve'!$Q$29,INDEX(ReferenceTurbulence,Y3489)+(L3489-INDEX(ReferenceTurbulenceWindSpeed,Y3489))*(INDEX(ReferenceTurbulence,Y3489+1)-INDEX(ReferenceTurbulence,Y3489))/(INDEX(ReferenceTurbulenceWindSpeed,Y3489+1)-INDEX(ReferenceTurbulenceWindSpeed,Y3489))))</f>
        <v>0.11959779871189891</v>
      </c>
      <c r="AA3489" s="100">
        <f t="shared" si="1039"/>
        <v>0.87104288535259433</v>
      </c>
      <c r="AB3489" s="29">
        <f t="shared" si="1040"/>
        <v>1.0560995070324191</v>
      </c>
      <c r="AG3489" s="40">
        <f t="array" ref="AG3489">SUM(_xlfn.NORM.DIST($AD$3:$AD$1003,$F3489,$AA3489,FALSE)*WindSpeedStep)</f>
        <v>1.0000000000000031</v>
      </c>
      <c r="AH3489" s="40">
        <f t="array" ref="AH3489">SUM(_xlfn.NORM.DIST($AD$3:$AD$1003,$F3489,$AB3489,FALSE)*WindSpeedStep)</f>
        <v>0.99999999999843692</v>
      </c>
      <c r="AJ3489" s="47">
        <f t="shared" si="1034"/>
        <v>7</v>
      </c>
      <c r="AK3489" s="83" t="b">
        <f>COUNTIF('Power Curve'!$D$2:$D$31,AJ3489)&gt;0</f>
        <v>1</v>
      </c>
      <c r="AL3489" s="83" t="b">
        <f t="shared" si="1035"/>
        <v>0</v>
      </c>
      <c r="AM3489" s="83" t="b">
        <f t="shared" si="1041"/>
        <v>1</v>
      </c>
      <c r="AN3489" s="47" t="str">
        <f t="shared" si="1036"/>
        <v>Outer</v>
      </c>
      <c r="AO3489" s="48" t="str">
        <f t="shared" si="1037"/>
        <v>0.4-0.5</v>
      </c>
      <c r="AP3489" s="49" t="str">
        <f t="shared" si="1042"/>
        <v>0-1</v>
      </c>
      <c r="AQ3489" s="49" t="str">
        <f t="shared" si="1043"/>
        <v>Apr</v>
      </c>
      <c r="AR3489" s="48" t="str">
        <f t="shared" si="1044"/>
        <v>285-295</v>
      </c>
      <c r="AS3489" s="49" t="str">
        <f t="shared" si="1038"/>
        <v>LWS-HTI</v>
      </c>
    </row>
    <row r="3490" spans="5:45" x14ac:dyDescent="0.3">
      <c r="E3490" s="15">
        <v>41006.034722222219</v>
      </c>
      <c r="F3490" s="21">
        <v>7.13</v>
      </c>
      <c r="G3490" s="21">
        <v>711.52999019622803</v>
      </c>
      <c r="H3490" s="42">
        <v>1.21189306040719</v>
      </c>
      <c r="I3490" s="35">
        <v>293.89999999999998</v>
      </c>
      <c r="J3490" s="43">
        <v>0.15427769985974757</v>
      </c>
      <c r="K3490" s="44">
        <v>0.35920751601532391</v>
      </c>
      <c r="L3490" s="26">
        <f t="shared" si="1026"/>
        <v>7.1044795171894499</v>
      </c>
      <c r="M3490" s="26">
        <f t="shared" si="1027"/>
        <v>0.45607018734877591</v>
      </c>
      <c r="N3490" s="96">
        <f t="shared" si="1028"/>
        <v>8</v>
      </c>
      <c r="O3490" s="26">
        <f t="shared" si="1029"/>
        <v>8.9933513154528438E-2</v>
      </c>
      <c r="P3490" s="3">
        <f>IF(L3490&gt;'Power Curve'!$C$37,0,INDEX(Ci,$N3490,1)*POWER(1-O3490,3)+INDEX(Ci,$N3490,2)*3*O3490*POWER(1-O3490,2)+INDEX(Ci,$N3490,3)*3*POWER(O3490,2)*(1-O3490)+INDEX(Ci,$N3490,4)*POWER(O3490,3))</f>
        <v>623.5154293102986</v>
      </c>
      <c r="Q3490" s="3">
        <f>MAX(0,MIN(P3490-V3490+W3490,'Power Curve'!$C$39))</f>
        <v>636.31695689756111</v>
      </c>
      <c r="R3490" s="3">
        <f t="shared" si="1030"/>
        <v>711.52999019622803</v>
      </c>
      <c r="S3490" s="3">
        <f t="shared" si="1031"/>
        <v>-75.213033298666915</v>
      </c>
      <c r="T3490" s="3">
        <f t="shared" si="1032"/>
        <v>75.213033298666915</v>
      </c>
      <c r="V3490" s="37">
        <f t="array" ref="V3490">SUM(_xlfn.NORM.DIST($AD$3:$AD$1003,$L3490,$AA3490,FALSE)*WindSpeedStep*$AE$3:$AE$1003)/AG3490</f>
        <v>620.49966455389961</v>
      </c>
      <c r="W3490" s="37">
        <f t="array" ref="W3490">SUM(_xlfn.NORM.DIST($AD$3:$AD$1003,$L3490,$AB3490,FALSE)*WindSpeedStep*$AE$3:$AE$1003)/AH3490</f>
        <v>633.30119214116212</v>
      </c>
      <c r="Y3490" s="1">
        <f t="shared" si="1033"/>
        <v>7</v>
      </c>
      <c r="Z3490" s="99">
        <f>IF(L3490&lt;'Power Curve'!$P$28,'Power Curve'!$Q$28,IF(L3490&gt;'Power Curve'!$P$29,'Power Curve'!$Q$29,INDEX(ReferenceTurbulence,Y3490)+(L3490-INDEX(ReferenceTurbulenceWindSpeed,Y3490))*(INDEX(ReferenceTurbulence,Y3490+1)-INDEX(ReferenceTurbulence,Y3490))/(INDEX(ReferenceTurbulenceWindSpeed,Y3490+1)-INDEX(ReferenceTurbulenceWindSpeed,Y3490))))</f>
        <v>0.11964741037013943</v>
      </c>
      <c r="AA3490" s="100">
        <f t="shared" si="1039"/>
        <v>0.85003257625941619</v>
      </c>
      <c r="AB3490" s="29">
        <f t="shared" si="1040"/>
        <v>1.0960627586126783</v>
      </c>
      <c r="AG3490" s="40">
        <f t="array" ref="AG3490">SUM(_xlfn.NORM.DIST($AD$3:$AD$1003,$F3490,$AA3490,FALSE)*WindSpeedStep)</f>
        <v>1.0000000000000042</v>
      </c>
      <c r="AH3490" s="40">
        <f t="array" ref="AH3490">SUM(_xlfn.NORM.DIST($AD$3:$AD$1003,$F3490,$AB3490,FALSE)*WindSpeedStep)</f>
        <v>0.99999999997180433</v>
      </c>
      <c r="AJ3490" s="47">
        <f t="shared" si="1034"/>
        <v>7</v>
      </c>
      <c r="AK3490" s="83" t="b">
        <f>COUNTIF('Power Curve'!$D$2:$D$31,AJ3490)&gt;0</f>
        <v>1</v>
      </c>
      <c r="AL3490" s="83" t="b">
        <f t="shared" si="1035"/>
        <v>0</v>
      </c>
      <c r="AM3490" s="83" t="b">
        <f t="shared" si="1041"/>
        <v>1</v>
      </c>
      <c r="AN3490" s="47" t="str">
        <f t="shared" si="1036"/>
        <v>Outer</v>
      </c>
      <c r="AO3490" s="48" t="str">
        <f t="shared" si="1037"/>
        <v>0.4-0.5</v>
      </c>
      <c r="AP3490" s="49" t="str">
        <f t="shared" si="1042"/>
        <v>0-1</v>
      </c>
      <c r="AQ3490" s="49" t="str">
        <f t="shared" si="1043"/>
        <v>Apr</v>
      </c>
      <c r="AR3490" s="48" t="str">
        <f t="shared" si="1044"/>
        <v>285-295</v>
      </c>
      <c r="AS3490" s="49" t="str">
        <f t="shared" si="1038"/>
        <v>LWS-HTI</v>
      </c>
    </row>
    <row r="3491" spans="5:45" x14ac:dyDescent="0.3">
      <c r="E3491" s="15">
        <v>41006.041666666664</v>
      </c>
      <c r="F3491" s="21">
        <v>7.34</v>
      </c>
      <c r="G3491" s="21">
        <v>642.06997299194313</v>
      </c>
      <c r="H3491" s="42">
        <v>1.2114265717921449</v>
      </c>
      <c r="I3491" s="35">
        <v>293.39999999999998</v>
      </c>
      <c r="J3491" s="43">
        <v>0.15122615803814715</v>
      </c>
      <c r="K3491" s="44">
        <v>0.31454760541496357</v>
      </c>
      <c r="L3491" s="26">
        <f t="shared" si="1026"/>
        <v>7.3127893279854161</v>
      </c>
      <c r="M3491" s="26">
        <f t="shared" si="1027"/>
        <v>0.48826514011057331</v>
      </c>
      <c r="N3491" s="96">
        <f t="shared" si="1028"/>
        <v>8</v>
      </c>
      <c r="O3491" s="26">
        <f t="shared" si="1029"/>
        <v>0.29959341388523208</v>
      </c>
      <c r="P3491" s="3">
        <f>IF(L3491&gt;'Power Curve'!$C$37,0,INDEX(Ci,$N3491,1)*POWER(1-O3491,3)+INDEX(Ci,$N3491,2)*3*O3491*POWER(1-O3491,2)+INDEX(Ci,$N3491,3)*3*POWER(O3491,2)*(1-O3491)+INDEX(Ci,$N3491,4)*POWER(O3491,3))</f>
        <v>679.54210198122109</v>
      </c>
      <c r="Q3491" s="3">
        <f>MAX(0,MIN(P3491-V3491+W3491,'Power Curve'!$C$39))</f>
        <v>692.12030536435134</v>
      </c>
      <c r="R3491" s="3">
        <f t="shared" si="1030"/>
        <v>642.06997299194313</v>
      </c>
      <c r="S3491" s="3">
        <f t="shared" si="1031"/>
        <v>50.050332372408207</v>
      </c>
      <c r="T3491" s="3">
        <f t="shared" si="1032"/>
        <v>50.050332372408207</v>
      </c>
      <c r="V3491" s="37">
        <f t="array" ref="V3491">SUM(_xlfn.NORM.DIST($AD$3:$AD$1003,$L3491,$AA3491,FALSE)*WindSpeedStep*$AE$3:$AE$1003)/AG3491</f>
        <v>675.22922763371685</v>
      </c>
      <c r="W3491" s="37">
        <f t="array" ref="W3491">SUM(_xlfn.NORM.DIST($AD$3:$AD$1003,$L3491,$AB3491,FALSE)*WindSpeedStep*$AE$3:$AE$1003)/AH3491</f>
        <v>687.80743101684709</v>
      </c>
      <c r="Y3491" s="1">
        <f t="shared" si="1033"/>
        <v>7</v>
      </c>
      <c r="Z3491" s="99">
        <f>IF(L3491&lt;'Power Curve'!$P$28,'Power Curve'!$Q$28,IF(L3491&gt;'Power Curve'!$P$29,'Power Curve'!$Q$29,INDEX(ReferenceTurbulence,Y3491)+(L3491-INDEX(ReferenceTurbulenceWindSpeed,Y3491))*(INDEX(ReferenceTurbulence,Y3491+1)-INDEX(ReferenceTurbulence,Y3491))/(INDEX(ReferenceTurbulenceWindSpeed,Y3491+1)-INDEX(ReferenceTurbulenceWindSpeed,Y3491))))</f>
        <v>0.1195895529578236</v>
      </c>
      <c r="AA3491" s="100">
        <f t="shared" si="1039"/>
        <v>0.87453320660851919</v>
      </c>
      <c r="AB3491" s="29">
        <f t="shared" si="1040"/>
        <v>1.1058850346135984</v>
      </c>
      <c r="AG3491" s="40">
        <f t="array" ref="AG3491">SUM(_xlfn.NORM.DIST($AD$3:$AD$1003,$F3491,$AA3491,FALSE)*WindSpeedStep)</f>
        <v>1.000000000000004</v>
      </c>
      <c r="AH3491" s="40">
        <f t="array" ref="AH3491">SUM(_xlfn.NORM.DIST($AD$3:$AD$1003,$F3491,$AB3491,FALSE)*WindSpeedStep)</f>
        <v>0.99999999998843392</v>
      </c>
      <c r="AJ3491" s="47">
        <f t="shared" si="1034"/>
        <v>7</v>
      </c>
      <c r="AK3491" s="83" t="b">
        <f>COUNTIF('Power Curve'!$D$2:$D$31,AJ3491)&gt;0</f>
        <v>1</v>
      </c>
      <c r="AL3491" s="83" t="b">
        <f t="shared" si="1035"/>
        <v>0</v>
      </c>
      <c r="AM3491" s="83" t="b">
        <f t="shared" si="1041"/>
        <v>1</v>
      </c>
      <c r="AN3491" s="47" t="str">
        <f t="shared" si="1036"/>
        <v>Outer</v>
      </c>
      <c r="AO3491" s="48" t="str">
        <f t="shared" si="1037"/>
        <v>0.4-0.5</v>
      </c>
      <c r="AP3491" s="49" t="str">
        <f t="shared" si="1042"/>
        <v>1-2</v>
      </c>
      <c r="AQ3491" s="49" t="str">
        <f t="shared" si="1043"/>
        <v>Apr</v>
      </c>
      <c r="AR3491" s="48" t="str">
        <f t="shared" si="1044"/>
        <v>285-295</v>
      </c>
      <c r="AS3491" s="49" t="str">
        <f t="shared" si="1038"/>
        <v>LWS-HTI</v>
      </c>
    </row>
    <row r="3492" spans="5:45" x14ac:dyDescent="0.3">
      <c r="E3492" s="15">
        <v>41006.048611111109</v>
      </c>
      <c r="F3492" s="21">
        <v>6.59</v>
      </c>
      <c r="G3492" s="21">
        <v>465.94000244140602</v>
      </c>
      <c r="H3492" s="42">
        <v>1.2118387114340228</v>
      </c>
      <c r="I3492" s="35">
        <v>288.3</v>
      </c>
      <c r="J3492" s="43">
        <v>0.15629742033383917</v>
      </c>
      <c r="K3492" s="44">
        <v>0.3107358378006142</v>
      </c>
      <c r="L3492" s="26">
        <f t="shared" si="1026"/>
        <v>6.5663141834497356</v>
      </c>
      <c r="M3492" s="26">
        <f t="shared" si="1027"/>
        <v>0.37289500020044902</v>
      </c>
      <c r="N3492" s="96">
        <f t="shared" si="1028"/>
        <v>7</v>
      </c>
      <c r="O3492" s="26">
        <f t="shared" si="1029"/>
        <v>0.54376292167808649</v>
      </c>
      <c r="P3492" s="3">
        <f>IF(L3492&gt;'Power Curve'!$C$37,0,INDEX(Ci,$N3492,1)*POWER(1-O3492,3)+INDEX(Ci,$N3492,2)*3*O3492*POWER(1-O3492,2)+INDEX(Ci,$N3492,3)*3*POWER(O3492,2)*(1-O3492)+INDEX(Ci,$N3492,4)*POWER(O3492,3))</f>
        <v>486.76900031745851</v>
      </c>
      <c r="Q3492" s="3">
        <f>MAX(0,MIN(P3492-V3492+W3492,'Power Curve'!$C$39))</f>
        <v>497.09867577387246</v>
      </c>
      <c r="R3492" s="3">
        <f t="shared" si="1030"/>
        <v>465.94000244140602</v>
      </c>
      <c r="S3492" s="3">
        <f t="shared" si="1031"/>
        <v>31.158673332466435</v>
      </c>
      <c r="T3492" s="3">
        <f t="shared" si="1032"/>
        <v>31.158673332466435</v>
      </c>
      <c r="V3492" s="37">
        <f t="array" ref="V3492">SUM(_xlfn.NORM.DIST($AD$3:$AD$1003,$L3492,$AA3492,FALSE)*WindSpeedStep*$AE$3:$AE$1003)/AG3492</f>
        <v>490.49455733328409</v>
      </c>
      <c r="W3492" s="37">
        <f t="array" ref="W3492">SUM(_xlfn.NORM.DIST($AD$3:$AD$1003,$L3492,$AB3492,FALSE)*WindSpeedStep*$AE$3:$AE$1003)/AH3492</f>
        <v>500.82423278969804</v>
      </c>
      <c r="Y3492" s="1">
        <f t="shared" si="1033"/>
        <v>6</v>
      </c>
      <c r="Z3492" s="99">
        <f>IF(L3492&lt;'Power Curve'!$P$28,'Power Curve'!$Q$28,IF(L3492&gt;'Power Curve'!$P$29,'Power Curve'!$Q$29,INDEX(ReferenceTurbulence,Y3492)+(L3492-INDEX(ReferenceTurbulenceWindSpeed,Y3492))*(INDEX(ReferenceTurbulence,Y3492+1)-INDEX(ReferenceTurbulence,Y3492))/(INDEX(ReferenceTurbulenceWindSpeed,Y3492+1)-INDEX(ReferenceTurbulenceWindSpeed,Y3492))))</f>
        <v>0.1205544583986532</v>
      </c>
      <c r="AA3492" s="100">
        <f t="shared" si="1039"/>
        <v>0.79159845006117757</v>
      </c>
      <c r="AB3492" s="29">
        <f t="shared" si="1040"/>
        <v>1.0262979679746933</v>
      </c>
      <c r="AG3492" s="40">
        <f t="array" ref="AG3492">SUM(_xlfn.NORM.DIST($AD$3:$AD$1003,$F3492,$AA3492,FALSE)*WindSpeedStep)</f>
        <v>1.0000000000000036</v>
      </c>
      <c r="AH3492" s="40">
        <f t="array" ref="AH3492">SUM(_xlfn.NORM.DIST($AD$3:$AD$1003,$F3492,$AB3492,FALSE)*WindSpeedStep)</f>
        <v>0.99999999995177735</v>
      </c>
      <c r="AJ3492" s="47">
        <f t="shared" si="1034"/>
        <v>7</v>
      </c>
      <c r="AK3492" s="83" t="b">
        <f>COUNTIF('Power Curve'!$D$2:$D$31,AJ3492)&gt;0</f>
        <v>1</v>
      </c>
      <c r="AL3492" s="83" t="b">
        <f t="shared" si="1035"/>
        <v>0</v>
      </c>
      <c r="AM3492" s="83" t="b">
        <f t="shared" si="1041"/>
        <v>1</v>
      </c>
      <c r="AN3492" s="47" t="str">
        <f t="shared" si="1036"/>
        <v>Outer</v>
      </c>
      <c r="AO3492" s="48" t="str">
        <f t="shared" si="1037"/>
        <v>0.3-0.4</v>
      </c>
      <c r="AP3492" s="49" t="str">
        <f t="shared" si="1042"/>
        <v>1-2</v>
      </c>
      <c r="AQ3492" s="49" t="str">
        <f t="shared" si="1043"/>
        <v>Apr</v>
      </c>
      <c r="AR3492" s="48" t="str">
        <f t="shared" si="1044"/>
        <v>285-295</v>
      </c>
      <c r="AS3492" s="49" t="str">
        <f t="shared" si="1038"/>
        <v>LWS-HTI</v>
      </c>
    </row>
    <row r="3493" spans="5:45" x14ac:dyDescent="0.3">
      <c r="E3493" s="15">
        <v>41006.055555555555</v>
      </c>
      <c r="F3493" s="21">
        <v>6.73</v>
      </c>
      <c r="G3493" s="21">
        <v>454.19000244140602</v>
      </c>
      <c r="H3493" s="42">
        <v>1.2117385252377315</v>
      </c>
      <c r="I3493" s="35">
        <v>287.8</v>
      </c>
      <c r="J3493" s="43">
        <v>0.16196136701337296</v>
      </c>
      <c r="K3493" s="44">
        <v>0.35219453170213583</v>
      </c>
      <c r="L3493" s="26">
        <f t="shared" si="1026"/>
        <v>6.7056261933022396</v>
      </c>
      <c r="M3493" s="26">
        <f t="shared" si="1027"/>
        <v>0.39442612040652275</v>
      </c>
      <c r="N3493" s="96">
        <f t="shared" si="1028"/>
        <v>7</v>
      </c>
      <c r="O3493" s="26">
        <f t="shared" si="1029"/>
        <v>0.68538002264969033</v>
      </c>
      <c r="P3493" s="3">
        <f>IF(L3493&gt;'Power Curve'!$C$37,0,INDEX(Ci,$N3493,1)*POWER(1-O3493,3)+INDEX(Ci,$N3493,2)*3*O3493*POWER(1-O3493,2)+INDEX(Ci,$N3493,3)*3*POWER(O3493,2)*(1-O3493)+INDEX(Ci,$N3493,4)*POWER(O3493,3))</f>
        <v>521.33330298404326</v>
      </c>
      <c r="Q3493" s="3">
        <f>MAX(0,MIN(P3493-V3493+W3493,'Power Curve'!$C$39))</f>
        <v>534.51119417448183</v>
      </c>
      <c r="R3493" s="3">
        <f t="shared" si="1030"/>
        <v>454.19000244140602</v>
      </c>
      <c r="S3493" s="3">
        <f t="shared" si="1031"/>
        <v>80.321191733075807</v>
      </c>
      <c r="T3493" s="3">
        <f t="shared" si="1032"/>
        <v>80.321191733075807</v>
      </c>
      <c r="V3493" s="37">
        <f t="array" ref="V3493">SUM(_xlfn.NORM.DIST($AD$3:$AD$1003,$L3493,$AA3493,FALSE)*WindSpeedStep*$AE$3:$AE$1003)/AG3493</f>
        <v>522.61856257646889</v>
      </c>
      <c r="W3493" s="37">
        <f t="array" ref="W3493">SUM(_xlfn.NORM.DIST($AD$3:$AD$1003,$L3493,$AB3493,FALSE)*WindSpeedStep*$AE$3:$AE$1003)/AH3493</f>
        <v>535.79645376690746</v>
      </c>
      <c r="Y3493" s="1">
        <f t="shared" si="1033"/>
        <v>6</v>
      </c>
      <c r="Z3493" s="99">
        <f>IF(L3493&lt;'Power Curve'!$P$28,'Power Curve'!$Q$28,IF(L3493&gt;'Power Curve'!$P$29,'Power Curve'!$Q$29,INDEX(ReferenceTurbulence,Y3493)+(L3493-INDEX(ReferenceTurbulenceWindSpeed,Y3493))*(INDEX(ReferenceTurbulence,Y3493+1)-INDEX(ReferenceTurbulence,Y3493))/(INDEX(ReferenceTurbulenceWindSpeed,Y3493+1)-INDEX(ReferenceTurbulenceWindSpeed,Y3493))))</f>
        <v>0.12028061201956178</v>
      </c>
      <c r="AA3493" s="100">
        <f t="shared" si="1039"/>
        <v>0.80655682250479765</v>
      </c>
      <c r="AB3493" s="29">
        <f t="shared" si="1040"/>
        <v>1.0860523849479111</v>
      </c>
      <c r="AG3493" s="40">
        <f t="array" ref="AG3493">SUM(_xlfn.NORM.DIST($AD$3:$AD$1003,$F3493,$AA3493,FALSE)*WindSpeedStep)</f>
        <v>1.0000000000000029</v>
      </c>
      <c r="AH3493" s="40">
        <f t="array" ref="AH3493">SUM(_xlfn.NORM.DIST($AD$3:$AD$1003,$F3493,$AB3493,FALSE)*WindSpeedStep)</f>
        <v>0.99999999978809517</v>
      </c>
      <c r="AJ3493" s="47">
        <f t="shared" si="1034"/>
        <v>7</v>
      </c>
      <c r="AK3493" s="83" t="b">
        <f>COUNTIF('Power Curve'!$D$2:$D$31,AJ3493)&gt;0</f>
        <v>1</v>
      </c>
      <c r="AL3493" s="83" t="b">
        <f t="shared" si="1035"/>
        <v>0</v>
      </c>
      <c r="AM3493" s="83" t="b">
        <f t="shared" si="1041"/>
        <v>1</v>
      </c>
      <c r="AN3493" s="47" t="str">
        <f t="shared" si="1036"/>
        <v>Outer</v>
      </c>
      <c r="AO3493" s="48" t="str">
        <f t="shared" si="1037"/>
        <v>0.3-0.4</v>
      </c>
      <c r="AP3493" s="49" t="str">
        <f t="shared" si="1042"/>
        <v>1-2</v>
      </c>
      <c r="AQ3493" s="49" t="str">
        <f t="shared" si="1043"/>
        <v>Apr</v>
      </c>
      <c r="AR3493" s="48" t="str">
        <f t="shared" si="1044"/>
        <v>285-295</v>
      </c>
      <c r="AS3493" s="49" t="str">
        <f t="shared" si="1038"/>
        <v>LWS-HTI</v>
      </c>
    </row>
    <row r="3494" spans="5:45" x14ac:dyDescent="0.3">
      <c r="E3494" s="15">
        <v>41006.0625</v>
      </c>
      <c r="F3494" s="21">
        <v>6.85</v>
      </c>
      <c r="G3494" s="21">
        <v>542.63002014160134</v>
      </c>
      <c r="H3494" s="42">
        <v>1.2112260695294539</v>
      </c>
      <c r="I3494" s="35">
        <v>288</v>
      </c>
      <c r="J3494" s="43">
        <v>0.16496350364963502</v>
      </c>
      <c r="K3494" s="44">
        <v>0.33930866145102534</v>
      </c>
      <c r="L3494" s="26">
        <f t="shared" si="1026"/>
        <v>6.8242293117411412</v>
      </c>
      <c r="M3494" s="26">
        <f t="shared" si="1027"/>
        <v>0.41275661468786196</v>
      </c>
      <c r="N3494" s="96">
        <f t="shared" si="1028"/>
        <v>7</v>
      </c>
      <c r="O3494" s="26">
        <f t="shared" si="1029"/>
        <v>0.80594557774642572</v>
      </c>
      <c r="P3494" s="3">
        <f>IF(L3494&gt;'Power Curve'!$C$37,0,INDEX(Ci,$N3494,1)*POWER(1-O3494,3)+INDEX(Ci,$N3494,2)*3*O3494*POWER(1-O3494,2)+INDEX(Ci,$N3494,3)*3*POWER(O3494,2)*(1-O3494)+INDEX(Ci,$N3494,4)*POWER(O3494,3))</f>
        <v>551.39675580955407</v>
      </c>
      <c r="Q3494" s="3">
        <f>MAX(0,MIN(P3494-V3494+W3494,'Power Curve'!$C$39))</f>
        <v>566.56599667446426</v>
      </c>
      <c r="R3494" s="3">
        <f t="shared" si="1030"/>
        <v>542.63002014160134</v>
      </c>
      <c r="S3494" s="3">
        <f t="shared" si="1031"/>
        <v>23.935976532862924</v>
      </c>
      <c r="T3494" s="3">
        <f t="shared" si="1032"/>
        <v>23.935976532862924</v>
      </c>
      <c r="V3494" s="37">
        <f t="array" ref="V3494">SUM(_xlfn.NORM.DIST($AD$3:$AD$1003,$L3494,$AA3494,FALSE)*WindSpeedStep*$AE$3:$AE$1003)/AG3494</f>
        <v>550.79824565955983</v>
      </c>
      <c r="W3494" s="37">
        <f t="array" ref="W3494">SUM(_xlfn.NORM.DIST($AD$3:$AD$1003,$L3494,$AB3494,FALSE)*WindSpeedStep*$AE$3:$AE$1003)/AH3494</f>
        <v>565.96748652447002</v>
      </c>
      <c r="Y3494" s="1">
        <f t="shared" si="1033"/>
        <v>6</v>
      </c>
      <c r="Z3494" s="99">
        <f>IF(L3494&lt;'Power Curve'!$P$28,'Power Curve'!$Q$28,IF(L3494&gt;'Power Curve'!$P$29,'Power Curve'!$Q$29,INDEX(ReferenceTurbulence,Y3494)+(L3494-INDEX(ReferenceTurbulenceWindSpeed,Y3494))*(INDEX(ReferenceTurbulence,Y3494+1)-INDEX(ReferenceTurbulence,Y3494))/(INDEX(ReferenceTurbulenceWindSpeed,Y3494+1)-INDEX(ReferenceTurbulenceWindSpeed,Y3494))))</f>
        <v>0.12004747322149381</v>
      </c>
      <c r="AA3494" s="100">
        <f t="shared" si="1039"/>
        <v>0.81923148555857783</v>
      </c>
      <c r="AB3494" s="29">
        <f t="shared" si="1040"/>
        <v>1.1257487769733561</v>
      </c>
      <c r="AG3494" s="40">
        <f t="array" ref="AG3494">SUM(_xlfn.NORM.DIST($AD$3:$AD$1003,$F3494,$AA3494,FALSE)*WindSpeedStep)</f>
        <v>1.0000000000000036</v>
      </c>
      <c r="AH3494" s="40">
        <f t="array" ref="AH3494">SUM(_xlfn.NORM.DIST($AD$3:$AD$1003,$F3494,$AB3494,FALSE)*WindSpeedStep)</f>
        <v>0.99999999956408958</v>
      </c>
      <c r="AJ3494" s="47">
        <f t="shared" si="1034"/>
        <v>7</v>
      </c>
      <c r="AK3494" s="83" t="b">
        <f>COUNTIF('Power Curve'!$D$2:$D$31,AJ3494)&gt;0</f>
        <v>1</v>
      </c>
      <c r="AL3494" s="83" t="b">
        <f t="shared" si="1035"/>
        <v>0</v>
      </c>
      <c r="AM3494" s="83" t="b">
        <f t="shared" si="1041"/>
        <v>1</v>
      </c>
      <c r="AN3494" s="47" t="str">
        <f t="shared" si="1036"/>
        <v>Outer</v>
      </c>
      <c r="AO3494" s="48" t="str">
        <f t="shared" si="1037"/>
        <v>0.4-0.5</v>
      </c>
      <c r="AP3494" s="49" t="str">
        <f t="shared" si="1042"/>
        <v>1-2</v>
      </c>
      <c r="AQ3494" s="49" t="str">
        <f t="shared" si="1043"/>
        <v>Apr</v>
      </c>
      <c r="AR3494" s="48" t="str">
        <f t="shared" si="1044"/>
        <v>285-295</v>
      </c>
      <c r="AS3494" s="49" t="str">
        <f t="shared" si="1038"/>
        <v>LWS-HTI</v>
      </c>
    </row>
    <row r="3495" spans="5:45" x14ac:dyDescent="0.3">
      <c r="E3495" s="15">
        <v>41006.069444444445</v>
      </c>
      <c r="F3495" s="21">
        <v>7.33</v>
      </c>
      <c r="G3495" s="21">
        <v>614.91998291015602</v>
      </c>
      <c r="H3495" s="42">
        <v>1.2108053009236133</v>
      </c>
      <c r="I3495" s="35">
        <v>290</v>
      </c>
      <c r="J3495" s="43">
        <v>0.1527967257844475</v>
      </c>
      <c r="K3495" s="44">
        <v>0.35920751601532391</v>
      </c>
      <c r="L3495" s="26">
        <f t="shared" si="1026"/>
        <v>7.3015777866858906</v>
      </c>
      <c r="M3495" s="26">
        <f t="shared" si="1027"/>
        <v>0.48653236026143454</v>
      </c>
      <c r="N3495" s="96">
        <f t="shared" si="1028"/>
        <v>8</v>
      </c>
      <c r="O3495" s="26">
        <f t="shared" si="1029"/>
        <v>0.288309208753871</v>
      </c>
      <c r="P3495" s="3">
        <f>IF(L3495&gt;'Power Curve'!$C$37,0,INDEX(Ci,$N3495,1)*POWER(1-O3495,3)+INDEX(Ci,$N3495,2)*3*O3495*POWER(1-O3495,2)+INDEX(Ci,$N3495,3)*3*POWER(O3495,2)*(1-O3495)+INDEX(Ci,$N3495,4)*POWER(O3495,3))</f>
        <v>676.46279593169436</v>
      </c>
      <c r="Q3495" s="3">
        <f>MAX(0,MIN(P3495-V3495+W3495,'Power Curve'!$C$39))</f>
        <v>689.66950862831106</v>
      </c>
      <c r="R3495" s="3">
        <f t="shared" si="1030"/>
        <v>614.91998291015602</v>
      </c>
      <c r="S3495" s="3">
        <f t="shared" si="1031"/>
        <v>74.749525718155041</v>
      </c>
      <c r="T3495" s="3">
        <f t="shared" si="1032"/>
        <v>74.749525718155041</v>
      </c>
      <c r="V3495" s="37">
        <f t="array" ref="V3495">SUM(_xlfn.NORM.DIST($AD$3:$AD$1003,$L3495,$AA3495,FALSE)*WindSpeedStep*$AE$3:$AE$1003)/AG3495</f>
        <v>672.22075403140593</v>
      </c>
      <c r="W3495" s="37">
        <f t="array" ref="W3495">SUM(_xlfn.NORM.DIST($AD$3:$AD$1003,$L3495,$AB3495,FALSE)*WindSpeedStep*$AE$3:$AE$1003)/AH3495</f>
        <v>685.42746672802264</v>
      </c>
      <c r="Y3495" s="1">
        <f t="shared" si="1033"/>
        <v>7</v>
      </c>
      <c r="Z3495" s="99">
        <f>IF(L3495&lt;'Power Curve'!$P$28,'Power Curve'!$Q$28,IF(L3495&gt;'Power Curve'!$P$29,'Power Curve'!$Q$29,INDEX(ReferenceTurbulence,Y3495)+(L3495-INDEX(ReferenceTurbulenceWindSpeed,Y3495))*(INDEX(ReferenceTurbulence,Y3495+1)-INDEX(ReferenceTurbulence,Y3495))/(INDEX(ReferenceTurbulenceWindSpeed,Y3495+1)-INDEX(ReferenceTurbulenceWindSpeed,Y3495))))</f>
        <v>0.11959266692910121</v>
      </c>
      <c r="AA3495" s="100">
        <f t="shared" si="1039"/>
        <v>0.87321516030004975</v>
      </c>
      <c r="AB3495" s="29">
        <f t="shared" si="1040"/>
        <v>1.1156571788660572</v>
      </c>
      <c r="AG3495" s="40">
        <f t="array" ref="AG3495">SUM(_xlfn.NORM.DIST($AD$3:$AD$1003,$F3495,$AA3495,FALSE)*WindSpeedStep)</f>
        <v>1.0000000000000031</v>
      </c>
      <c r="AH3495" s="40">
        <f t="array" ref="AH3495">SUM(_xlfn.NORM.DIST($AD$3:$AD$1003,$F3495,$AB3495,FALSE)*WindSpeedStep)</f>
        <v>0.99999999998169309</v>
      </c>
      <c r="AJ3495" s="47">
        <f t="shared" si="1034"/>
        <v>7</v>
      </c>
      <c r="AK3495" s="83" t="b">
        <f>COUNTIF('Power Curve'!$D$2:$D$31,AJ3495)&gt;0</f>
        <v>1</v>
      </c>
      <c r="AL3495" s="83" t="b">
        <f t="shared" si="1035"/>
        <v>0</v>
      </c>
      <c r="AM3495" s="83" t="b">
        <f t="shared" si="1041"/>
        <v>1</v>
      </c>
      <c r="AN3495" s="47" t="str">
        <f t="shared" si="1036"/>
        <v>Outer</v>
      </c>
      <c r="AO3495" s="48" t="str">
        <f t="shared" si="1037"/>
        <v>0.4-0.5</v>
      </c>
      <c r="AP3495" s="49" t="str">
        <f t="shared" si="1042"/>
        <v>1-2</v>
      </c>
      <c r="AQ3495" s="49" t="str">
        <f t="shared" si="1043"/>
        <v>Apr</v>
      </c>
      <c r="AR3495" s="48" t="str">
        <f t="shared" si="1044"/>
        <v>285-295</v>
      </c>
      <c r="AS3495" s="49" t="str">
        <f t="shared" si="1038"/>
        <v>LWS-HTI</v>
      </c>
    </row>
    <row r="3496" spans="5:45" x14ac:dyDescent="0.3">
      <c r="E3496" s="15">
        <v>41006.076388888891</v>
      </c>
      <c r="F3496" s="21">
        <v>6.87</v>
      </c>
      <c r="G3496" s="21">
        <v>670.70998764038109</v>
      </c>
      <c r="H3496" s="42">
        <v>1.2105307503544016</v>
      </c>
      <c r="I3496" s="35">
        <v>290.5</v>
      </c>
      <c r="J3496" s="43">
        <v>0.13537117903930132</v>
      </c>
      <c r="K3496" s="44">
        <v>0.35730266942566302</v>
      </c>
      <c r="L3496" s="26">
        <f t="shared" si="1026"/>
        <v>6.842844161316326</v>
      </c>
      <c r="M3496" s="26">
        <f t="shared" si="1027"/>
        <v>0.41563359969615826</v>
      </c>
      <c r="N3496" s="96">
        <f t="shared" si="1028"/>
        <v>7</v>
      </c>
      <c r="O3496" s="26">
        <f t="shared" si="1029"/>
        <v>0.82486843324647341</v>
      </c>
      <c r="P3496" s="3">
        <f>IF(L3496&gt;'Power Curve'!$C$37,0,INDEX(Ci,$N3496,1)*POWER(1-O3496,3)+INDEX(Ci,$N3496,2)*3*O3496*POWER(1-O3496,2)+INDEX(Ci,$N3496,3)*3*POWER(O3496,2)*(1-O3496)+INDEX(Ci,$N3496,4)*POWER(O3496,3))</f>
        <v>556.14998485984438</v>
      </c>
      <c r="Q3496" s="3">
        <f>MAX(0,MIN(P3496-V3496+W3496,'Power Curve'!$C$39))</f>
        <v>560.9539991273889</v>
      </c>
      <c r="R3496" s="3">
        <f t="shared" si="1030"/>
        <v>670.70998764038109</v>
      </c>
      <c r="S3496" s="3">
        <f t="shared" si="1031"/>
        <v>-109.75598851299219</v>
      </c>
      <c r="T3496" s="3">
        <f t="shared" si="1032"/>
        <v>109.75598851299219</v>
      </c>
      <c r="V3496" s="37">
        <f t="array" ref="V3496">SUM(_xlfn.NORM.DIST($AD$3:$AD$1003,$L3496,$AA3496,FALSE)*WindSpeedStep*$AE$3:$AE$1003)/AG3496</f>
        <v>555.2908051602293</v>
      </c>
      <c r="W3496" s="37">
        <f t="array" ref="W3496">SUM(_xlfn.NORM.DIST($AD$3:$AD$1003,$L3496,$AB3496,FALSE)*WindSpeedStep*$AE$3:$AE$1003)/AH3496</f>
        <v>560.09481942777381</v>
      </c>
      <c r="Y3496" s="1">
        <f t="shared" si="1033"/>
        <v>6</v>
      </c>
      <c r="Z3496" s="99">
        <f>IF(L3496&lt;'Power Curve'!$P$28,'Power Curve'!$Q$28,IF(L3496&gt;'Power Curve'!$P$29,'Power Curve'!$Q$29,INDEX(ReferenceTurbulence,Y3496)+(L3496-INDEX(ReferenceTurbulenceWindSpeed,Y3496))*(INDEX(ReferenceTurbulence,Y3496+1)-INDEX(ReferenceTurbulence,Y3496))/(INDEX(ReferenceTurbulenceWindSpeed,Y3496+1)-INDEX(ReferenceTurbulenceWindSpeed,Y3496))))</f>
        <v>0.12001088190995583</v>
      </c>
      <c r="AA3496" s="100">
        <f t="shared" si="1039"/>
        <v>0.82121576257196438</v>
      </c>
      <c r="AB3496" s="29">
        <f t="shared" si="1040"/>
        <v>0.92632388209959005</v>
      </c>
      <c r="AG3496" s="40">
        <f t="array" ref="AG3496">SUM(_xlfn.NORM.DIST($AD$3:$AD$1003,$F3496,$AA3496,FALSE)*WindSpeedStep)</f>
        <v>1.0000000000000038</v>
      </c>
      <c r="AH3496" s="40">
        <f t="array" ref="AH3496">SUM(_xlfn.NORM.DIST($AD$3:$AD$1003,$F3496,$AB3496,FALSE)*WindSpeedStep)</f>
        <v>0.99999999999996492</v>
      </c>
      <c r="AJ3496" s="47">
        <f t="shared" si="1034"/>
        <v>7</v>
      </c>
      <c r="AK3496" s="83" t="b">
        <f>COUNTIF('Power Curve'!$D$2:$D$31,AJ3496)&gt;0</f>
        <v>1</v>
      </c>
      <c r="AL3496" s="83" t="b">
        <f t="shared" si="1035"/>
        <v>0</v>
      </c>
      <c r="AM3496" s="83" t="b">
        <f t="shared" si="1041"/>
        <v>1</v>
      </c>
      <c r="AN3496" s="47" t="str">
        <f t="shared" si="1036"/>
        <v>Outer</v>
      </c>
      <c r="AO3496" s="48" t="str">
        <f t="shared" si="1037"/>
        <v>0.4-0.5</v>
      </c>
      <c r="AP3496" s="49" t="str">
        <f t="shared" si="1042"/>
        <v>1-2</v>
      </c>
      <c r="AQ3496" s="49" t="str">
        <f t="shared" si="1043"/>
        <v>Apr</v>
      </c>
      <c r="AR3496" s="48" t="str">
        <f t="shared" si="1044"/>
        <v>285-295</v>
      </c>
      <c r="AS3496" s="49" t="str">
        <f t="shared" si="1038"/>
        <v>Inner-TI</v>
      </c>
    </row>
    <row r="3497" spans="5:45" x14ac:dyDescent="0.3">
      <c r="E3497" s="15">
        <v>41006.083333333336</v>
      </c>
      <c r="F3497" s="21">
        <v>7.05</v>
      </c>
      <c r="G3497" s="21">
        <v>604.54000282287575</v>
      </c>
      <c r="H3497" s="42">
        <v>1.2102563242658591</v>
      </c>
      <c r="I3497" s="35">
        <v>298.7</v>
      </c>
      <c r="J3497" s="43">
        <v>0.1319148936170213</v>
      </c>
      <c r="K3497" s="44">
        <v>0.34315969544643998</v>
      </c>
      <c r="L3497" s="26">
        <f t="shared" si="1026"/>
        <v>7.0216019777483121</v>
      </c>
      <c r="M3497" s="26">
        <f t="shared" si="1027"/>
        <v>0.44326119646579293</v>
      </c>
      <c r="N3497" s="96">
        <f t="shared" si="1028"/>
        <v>8</v>
      </c>
      <c r="O3497" s="26">
        <f t="shared" si="1029"/>
        <v>6.5188308328525254E-3</v>
      </c>
      <c r="P3497" s="3">
        <f>IF(L3497&gt;'Power Curve'!$C$37,0,INDEX(Ci,$N3497,1)*POWER(1-O3497,3)+INDEX(Ci,$N3497,2)*3*O3497*POWER(1-O3497,2)+INDEX(Ci,$N3497,3)*3*POWER(O3497,2)*(1-O3497)+INDEX(Ci,$N3497,4)*POWER(O3497,3))</f>
        <v>601.9853723800054</v>
      </c>
      <c r="Q3497" s="3">
        <f>MAX(0,MIN(P3497-V3497+W3497,'Power Curve'!$C$39))</f>
        <v>606.05822137039638</v>
      </c>
      <c r="R3497" s="3">
        <f t="shared" si="1030"/>
        <v>604.54000282287575</v>
      </c>
      <c r="S3497" s="3">
        <f t="shared" si="1031"/>
        <v>1.5182185475206325</v>
      </c>
      <c r="T3497" s="3">
        <f t="shared" si="1032"/>
        <v>1.5182185475206325</v>
      </c>
      <c r="V3497" s="37">
        <f t="array" ref="V3497">SUM(_xlfn.NORM.DIST($AD$3:$AD$1003,$L3497,$AA3497,FALSE)*WindSpeedStep*$AE$3:$AE$1003)/AG3497</f>
        <v>599.4044829528799</v>
      </c>
      <c r="W3497" s="37">
        <f t="array" ref="W3497">SUM(_xlfn.NORM.DIST($AD$3:$AD$1003,$L3497,$AB3497,FALSE)*WindSpeedStep*$AE$3:$AE$1003)/AH3497</f>
        <v>603.47733194327088</v>
      </c>
      <c r="Y3497" s="1">
        <f t="shared" si="1033"/>
        <v>7</v>
      </c>
      <c r="Z3497" s="99">
        <f>IF(L3497&lt;'Power Curve'!$P$28,'Power Curve'!$Q$28,IF(L3497&gt;'Power Curve'!$P$29,'Power Curve'!$Q$29,INDEX(ReferenceTurbulence,Y3497)+(L3497-INDEX(ReferenceTurbulenceWindSpeed,Y3497))*(INDEX(ReferenceTurbulence,Y3497+1)-INDEX(ReferenceTurbulence,Y3497))/(INDEX(ReferenceTurbulenceWindSpeed,Y3497+1)-INDEX(ReferenceTurbulenceWindSpeed,Y3497))))</f>
        <v>0.11967042935303249</v>
      </c>
      <c r="AA3497" s="100">
        <f t="shared" si="1039"/>
        <v>0.8402781234232426</v>
      </c>
      <c r="AB3497" s="29">
        <f t="shared" si="1040"/>
        <v>0.92625387791573499</v>
      </c>
      <c r="AG3497" s="40">
        <f t="array" ref="AG3497">SUM(_xlfn.NORM.DIST($AD$3:$AD$1003,$F3497,$AA3497,FALSE)*WindSpeedStep)</f>
        <v>1.0000000000000031</v>
      </c>
      <c r="AH3497" s="40">
        <f t="array" ref="AH3497">SUM(_xlfn.NORM.DIST($AD$3:$AD$1003,$F3497,$AB3497,FALSE)*WindSpeedStep)</f>
        <v>0.99999999999999478</v>
      </c>
      <c r="AJ3497" s="47">
        <f t="shared" si="1034"/>
        <v>7</v>
      </c>
      <c r="AK3497" s="83" t="b">
        <f>COUNTIF('Power Curve'!$D$2:$D$31,AJ3497)&gt;0</f>
        <v>1</v>
      </c>
      <c r="AL3497" s="83" t="b">
        <f t="shared" si="1035"/>
        <v>0</v>
      </c>
      <c r="AM3497" s="83" t="b">
        <f t="shared" si="1041"/>
        <v>1</v>
      </c>
      <c r="AN3497" s="47" t="str">
        <f t="shared" si="1036"/>
        <v>Outer</v>
      </c>
      <c r="AO3497" s="48" t="str">
        <f t="shared" si="1037"/>
        <v>0.4-0.5</v>
      </c>
      <c r="AP3497" s="49" t="str">
        <f t="shared" si="1042"/>
        <v>2-3</v>
      </c>
      <c r="AQ3497" s="49" t="str">
        <f t="shared" si="1043"/>
        <v>Apr</v>
      </c>
      <c r="AR3497" s="48" t="str">
        <f t="shared" si="1044"/>
        <v>295-305</v>
      </c>
      <c r="AS3497" s="49" t="str">
        <f t="shared" si="1038"/>
        <v>Inner-TI</v>
      </c>
    </row>
    <row r="3498" spans="5:45" x14ac:dyDescent="0.3">
      <c r="E3498" s="15">
        <v>41006.090277777781</v>
      </c>
      <c r="F3498" s="21">
        <v>5.27</v>
      </c>
      <c r="G3498" s="21">
        <v>281.7800102233885</v>
      </c>
      <c r="H3498" s="42">
        <v>1.2080612565979796</v>
      </c>
      <c r="I3498" s="35">
        <v>301.2</v>
      </c>
      <c r="J3498" s="43">
        <v>0.19354838709677422</v>
      </c>
      <c r="K3498" s="44">
        <v>0.37281666106351502</v>
      </c>
      <c r="L3498" s="26">
        <f t="shared" si="1026"/>
        <v>5.245596784610016</v>
      </c>
      <c r="M3498" s="26">
        <f t="shared" si="1027"/>
        <v>0.16877386877195216</v>
      </c>
      <c r="N3498" s="96">
        <f t="shared" si="1028"/>
        <v>6</v>
      </c>
      <c r="O3498" s="26">
        <f t="shared" si="1029"/>
        <v>0.21677394094151645</v>
      </c>
      <c r="P3498" s="3">
        <f>IF(L3498&gt;'Power Curve'!$C$37,0,INDEX(Ci,$N3498,1)*POWER(1-O3498,3)+INDEX(Ci,$N3498,2)*3*O3498*POWER(1-O3498,2)+INDEX(Ci,$N3498,3)*3*POWER(O3498,2)*(1-O3498)+INDEX(Ci,$N3498,4)*POWER(O3498,3))</f>
        <v>244.19465544790776</v>
      </c>
      <c r="Q3498" s="3">
        <f>MAX(0,MIN(P3498-V3498+W3498,'Power Curve'!$C$39))</f>
        <v>254.02341724158305</v>
      </c>
      <c r="R3498" s="3">
        <f t="shared" si="1030"/>
        <v>281.7800102233885</v>
      </c>
      <c r="S3498" s="3">
        <f t="shared" si="1031"/>
        <v>-27.756592981805454</v>
      </c>
      <c r="T3498" s="3">
        <f t="shared" si="1032"/>
        <v>27.756592981805454</v>
      </c>
      <c r="V3498" s="37">
        <f t="array" ref="V3498">SUM(_xlfn.NORM.DIST($AD$3:$AD$1003,$L3498,$AA3498,FALSE)*WindSpeedStep*$AE$3:$AE$1003)/AG3498</f>
        <v>229.7828857333528</v>
      </c>
      <c r="W3498" s="37">
        <f t="array" ref="W3498">SUM(_xlfn.NORM.DIST($AD$3:$AD$1003,$L3498,$AB3498,FALSE)*WindSpeedStep*$AE$3:$AE$1003)/AH3498</f>
        <v>239.61164752702808</v>
      </c>
      <c r="Y3498" s="1">
        <f t="shared" si="1033"/>
        <v>5</v>
      </c>
      <c r="Z3498" s="99">
        <f>IF(L3498&lt;'Power Curve'!$P$28,'Power Curve'!$Q$28,IF(L3498&gt;'Power Curve'!$P$29,'Power Curve'!$Q$29,INDEX(ReferenceTurbulence,Y3498)+(L3498-INDEX(ReferenceTurbulenceWindSpeed,Y3498))*(INDEX(ReferenceTurbulence,Y3498+1)-INDEX(ReferenceTurbulence,Y3498))/(INDEX(ReferenceTurbulenceWindSpeed,Y3498+1)-INDEX(ReferenceTurbulenceWindSpeed,Y3498))))</f>
        <v>0.11860203982418323</v>
      </c>
      <c r="AA3498" s="100">
        <f t="shared" si="1039"/>
        <v>0.62213847874992456</v>
      </c>
      <c r="AB3498" s="29">
        <f t="shared" si="1040"/>
        <v>1.0152767970212935</v>
      </c>
      <c r="AG3498" s="40">
        <f t="array" ref="AG3498">SUM(_xlfn.NORM.DIST($AD$3:$AD$1003,$F3498,$AA3498,FALSE)*WindSpeedStep)</f>
        <v>1.0000000000000038</v>
      </c>
      <c r="AH3498" s="40">
        <f t="array" ref="AH3498">SUM(_xlfn.NORM.DIST($AD$3:$AD$1003,$F3498,$AB3498,FALSE)*WindSpeedStep)</f>
        <v>0.99999992060553222</v>
      </c>
      <c r="AJ3498" s="47">
        <f t="shared" si="1034"/>
        <v>5</v>
      </c>
      <c r="AK3498" s="83" t="b">
        <f>COUNTIF('Power Curve'!$D$2:$D$31,AJ3498)&gt;0</f>
        <v>1</v>
      </c>
      <c r="AL3498" s="83" t="b">
        <f t="shared" si="1035"/>
        <v>0</v>
      </c>
      <c r="AM3498" s="83" t="b">
        <f t="shared" si="1041"/>
        <v>1</v>
      </c>
      <c r="AN3498" s="47" t="str">
        <f t="shared" si="1036"/>
        <v>Outer</v>
      </c>
      <c r="AO3498" s="48" t="str">
        <f t="shared" si="1037"/>
        <v>0.1-0.2</v>
      </c>
      <c r="AP3498" s="49" t="str">
        <f t="shared" si="1042"/>
        <v>2-3</v>
      </c>
      <c r="AQ3498" s="49" t="str">
        <f t="shared" si="1043"/>
        <v>Apr</v>
      </c>
      <c r="AR3498" s="48" t="str">
        <f t="shared" si="1044"/>
        <v>295-305</v>
      </c>
      <c r="AS3498" s="49" t="str">
        <f t="shared" si="1038"/>
        <v>LWS-HTI</v>
      </c>
    </row>
    <row r="3499" spans="5:45" x14ac:dyDescent="0.3">
      <c r="E3499" s="15">
        <v>41006.097222222219</v>
      </c>
      <c r="F3499" s="21">
        <v>5.38</v>
      </c>
      <c r="G3499" s="21">
        <v>331.08998870849661</v>
      </c>
      <c r="H3499" s="42">
        <v>1.2078593294875315</v>
      </c>
      <c r="I3499" s="35">
        <v>298.3</v>
      </c>
      <c r="J3499" s="43">
        <v>0.14684014869888476</v>
      </c>
      <c r="K3499" s="44">
        <v>0.30511841254175776</v>
      </c>
      <c r="L3499" s="26">
        <f t="shared" si="1026"/>
        <v>5.3547890358221615</v>
      </c>
      <c r="M3499" s="26">
        <f t="shared" si="1027"/>
        <v>0.18564988318671546</v>
      </c>
      <c r="N3499" s="96">
        <f t="shared" si="1028"/>
        <v>6</v>
      </c>
      <c r="O3499" s="26">
        <f t="shared" si="1029"/>
        <v>0.32560779619511304</v>
      </c>
      <c r="P3499" s="3">
        <f>IF(L3499&gt;'Power Curve'!$C$37,0,INDEX(Ci,$N3499,1)*POWER(1-O3499,3)+INDEX(Ci,$N3499,2)*3*O3499*POWER(1-O3499,2)+INDEX(Ci,$N3499,3)*3*POWER(O3499,2)*(1-O3499)+INDEX(Ci,$N3499,4)*POWER(O3499,3))</f>
        <v>260.22281759339421</v>
      </c>
      <c r="Q3499" s="3">
        <f>MAX(0,MIN(P3499-V3499+W3499,'Power Curve'!$C$39))</f>
        <v>261.94179255316681</v>
      </c>
      <c r="R3499" s="3">
        <f t="shared" si="1030"/>
        <v>331.08998870849661</v>
      </c>
      <c r="S3499" s="3">
        <f t="shared" si="1031"/>
        <v>-69.148196155329799</v>
      </c>
      <c r="T3499" s="3">
        <f t="shared" si="1032"/>
        <v>69.148196155329799</v>
      </c>
      <c r="V3499" s="37">
        <f t="array" ref="V3499">SUM(_xlfn.NORM.DIST($AD$3:$AD$1003,$L3499,$AA3499,FALSE)*WindSpeedStep*$AE$3:$AE$1003)/AG3499</f>
        <v>249.37571990422362</v>
      </c>
      <c r="W3499" s="37">
        <f t="array" ref="W3499">SUM(_xlfn.NORM.DIST($AD$3:$AD$1003,$L3499,$AB3499,FALSE)*WindSpeedStep*$AE$3:$AE$1003)/AH3499</f>
        <v>251.09469486399621</v>
      </c>
      <c r="Y3499" s="1">
        <f t="shared" si="1033"/>
        <v>5</v>
      </c>
      <c r="Z3499" s="99">
        <f>IF(L3499&lt;'Power Curve'!$P$28,'Power Curve'!$Q$28,IF(L3499&gt;'Power Curve'!$P$29,'Power Curve'!$Q$29,INDEX(ReferenceTurbulence,Y3499)+(L3499-INDEX(ReferenceTurbulenceWindSpeed,Y3499))*(INDEX(ReferenceTurbulence,Y3499+1)-INDEX(ReferenceTurbulence,Y3499))/(INDEX(ReferenceTurbulenceWindSpeed,Y3499+1)-INDEX(ReferenceTurbulenceWindSpeed,Y3499))))</f>
        <v>0.11901944911040568</v>
      </c>
      <c r="AA3499" s="100">
        <f t="shared" si="1039"/>
        <v>0.63732404114599406</v>
      </c>
      <c r="AB3499" s="29">
        <f t="shared" si="1040"/>
        <v>0.78629801827128398</v>
      </c>
      <c r="AG3499" s="40">
        <f t="array" ref="AG3499">SUM(_xlfn.NORM.DIST($AD$3:$AD$1003,$F3499,$AA3499,FALSE)*WindSpeedStep)</f>
        <v>1.0000000000000033</v>
      </c>
      <c r="AH3499" s="40">
        <f t="array" ref="AH3499">SUM(_xlfn.NORM.DIST($AD$3:$AD$1003,$F3499,$AB3499,FALSE)*WindSpeedStep)</f>
        <v>0.99999999999758726</v>
      </c>
      <c r="AJ3499" s="47">
        <f t="shared" si="1034"/>
        <v>5</v>
      </c>
      <c r="AK3499" s="83" t="b">
        <f>COUNTIF('Power Curve'!$D$2:$D$31,AJ3499)&gt;0</f>
        <v>1</v>
      </c>
      <c r="AL3499" s="83" t="b">
        <f t="shared" si="1035"/>
        <v>0</v>
      </c>
      <c r="AM3499" s="83" t="b">
        <f t="shared" si="1041"/>
        <v>1</v>
      </c>
      <c r="AN3499" s="47" t="str">
        <f t="shared" si="1036"/>
        <v>Outer</v>
      </c>
      <c r="AO3499" s="48" t="str">
        <f t="shared" si="1037"/>
        <v>0.1-0.2</v>
      </c>
      <c r="AP3499" s="49" t="str">
        <f t="shared" si="1042"/>
        <v>2-3</v>
      </c>
      <c r="AQ3499" s="49" t="str">
        <f t="shared" si="1043"/>
        <v>Apr</v>
      </c>
      <c r="AR3499" s="48" t="str">
        <f t="shared" si="1044"/>
        <v>295-305</v>
      </c>
      <c r="AS3499" s="49" t="str">
        <f t="shared" si="1038"/>
        <v>LWS-HTI</v>
      </c>
    </row>
    <row r="3500" spans="5:45" x14ac:dyDescent="0.3">
      <c r="E3500" s="15">
        <v>41006.104166666664</v>
      </c>
      <c r="F3500" s="21">
        <v>6.08</v>
      </c>
      <c r="G3500" s="21">
        <v>383.40999603271507</v>
      </c>
      <c r="H3500" s="42">
        <v>1.2061508780183123</v>
      </c>
      <c r="I3500" s="35">
        <v>296.60000000000002</v>
      </c>
      <c r="J3500" s="43">
        <v>8.2236842105263164E-2</v>
      </c>
      <c r="K3500" s="44">
        <v>0.52184089914202392</v>
      </c>
      <c r="L3500" s="26">
        <f t="shared" si="1026"/>
        <v>6.0486542756441377</v>
      </c>
      <c r="M3500" s="26">
        <f t="shared" si="1027"/>
        <v>0.29288899273111502</v>
      </c>
      <c r="N3500" s="96">
        <f t="shared" si="1028"/>
        <v>7</v>
      </c>
      <c r="O3500" s="26">
        <f t="shared" si="1029"/>
        <v>1.7537684455017282E-2</v>
      </c>
      <c r="P3500" s="3">
        <f>IF(L3500&gt;'Power Curve'!$C$37,0,INDEX(Ci,$N3500,1)*POWER(1-O3500,3)+INDEX(Ci,$N3500,2)*3*O3500*POWER(1-O3500,2)+INDEX(Ci,$N3500,3)*3*POWER(O3500,2)*(1-O3500)+INDEX(Ci,$N3500,4)*POWER(O3500,3))</f>
        <v>372.3105458237776</v>
      </c>
      <c r="Q3500" s="3">
        <f>MAX(0,MIN(P3500-V3500+W3500,'Power Curve'!$C$39))</f>
        <v>365.77639840485273</v>
      </c>
      <c r="R3500" s="3">
        <f t="shared" si="1030"/>
        <v>383.40999603271507</v>
      </c>
      <c r="S3500" s="3">
        <f t="shared" si="1031"/>
        <v>-17.633597627862343</v>
      </c>
      <c r="T3500" s="3">
        <f t="shared" si="1032"/>
        <v>17.633597627862343</v>
      </c>
      <c r="V3500" s="37">
        <f t="array" ref="V3500">SUM(_xlfn.NORM.DIST($AD$3:$AD$1003,$L3500,$AA3500,FALSE)*WindSpeedStep*$AE$3:$AE$1003)/AG3500</f>
        <v>380.05624333458826</v>
      </c>
      <c r="W3500" s="37">
        <f t="array" ref="W3500">SUM(_xlfn.NORM.DIST($AD$3:$AD$1003,$L3500,$AB3500,FALSE)*WindSpeedStep*$AE$3:$AE$1003)/AH3500</f>
        <v>373.52209591566339</v>
      </c>
      <c r="Y3500" s="1">
        <f t="shared" si="1033"/>
        <v>6</v>
      </c>
      <c r="Z3500" s="99">
        <f>IF(L3500&lt;'Power Curve'!$P$28,'Power Curve'!$Q$28,IF(L3500&gt;'Power Curve'!$P$29,'Power Curve'!$Q$29,INDEX(ReferenceTurbulence,Y3500)+(L3500-INDEX(ReferenceTurbulenceWindSpeed,Y3500))*(INDEX(ReferenceTurbulence,Y3500+1)-INDEX(ReferenceTurbulence,Y3500))/(INDEX(ReferenceTurbulenceWindSpeed,Y3500+1)-INDEX(ReferenceTurbulenceWindSpeed,Y3500))))</f>
        <v>0.12157202530837943</v>
      </c>
      <c r="AA3500" s="100">
        <f t="shared" si="1039"/>
        <v>0.73534715068024659</v>
      </c>
      <c r="AB3500" s="29">
        <f t="shared" si="1040"/>
        <v>0.49742222661547186</v>
      </c>
      <c r="AG3500" s="40">
        <f t="array" ref="AG3500">SUM(_xlfn.NORM.DIST($AD$3:$AD$1003,$F3500,$AA3500,FALSE)*WindSpeedStep)</f>
        <v>1.0000000000000033</v>
      </c>
      <c r="AH3500" s="40">
        <f t="array" ref="AH3500">SUM(_xlfn.NORM.DIST($AD$3:$AD$1003,$F3500,$AB3500,FALSE)*WindSpeedStep)</f>
        <v>1.0000000000000036</v>
      </c>
      <c r="AJ3500" s="47">
        <f t="shared" si="1034"/>
        <v>6</v>
      </c>
      <c r="AK3500" s="83" t="b">
        <f>COUNTIF('Power Curve'!$D$2:$D$31,AJ3500)&gt;0</f>
        <v>1</v>
      </c>
      <c r="AL3500" s="83" t="b">
        <f t="shared" si="1035"/>
        <v>0</v>
      </c>
      <c r="AM3500" s="83" t="b">
        <f t="shared" si="1041"/>
        <v>1</v>
      </c>
      <c r="AN3500" s="47" t="str">
        <f t="shared" si="1036"/>
        <v>Outer</v>
      </c>
      <c r="AO3500" s="48" t="str">
        <f t="shared" si="1037"/>
        <v>0.2-0.3</v>
      </c>
      <c r="AP3500" s="49" t="str">
        <f t="shared" si="1042"/>
        <v>2-3</v>
      </c>
      <c r="AQ3500" s="49" t="str">
        <f t="shared" si="1043"/>
        <v>Apr</v>
      </c>
      <c r="AR3500" s="48" t="str">
        <f t="shared" si="1044"/>
        <v>295-305</v>
      </c>
      <c r="AS3500" s="49" t="str">
        <f t="shared" si="1038"/>
        <v>LWS-LTI</v>
      </c>
    </row>
    <row r="3501" spans="5:45" x14ac:dyDescent="0.3">
      <c r="E3501" s="15">
        <v>41006.111111111109</v>
      </c>
      <c r="F3501" s="21">
        <v>6.33</v>
      </c>
      <c r="G3501" s="21">
        <v>432.20000076293951</v>
      </c>
      <c r="H3501" s="42">
        <v>1.1996813094178578</v>
      </c>
      <c r="I3501" s="35">
        <v>294.39999999999998</v>
      </c>
      <c r="J3501" s="43">
        <v>0.11216429699842022</v>
      </c>
      <c r="K3501" s="44">
        <v>0.44861204764194523</v>
      </c>
      <c r="L3501" s="26">
        <f t="shared" si="1026"/>
        <v>6.2860858995791293</v>
      </c>
      <c r="M3501" s="26">
        <f t="shared" si="1027"/>
        <v>0.32958481559003494</v>
      </c>
      <c r="N3501" s="96">
        <f t="shared" si="1028"/>
        <v>7</v>
      </c>
      <c r="O3501" s="26">
        <f t="shared" si="1029"/>
        <v>0.2588979110159092</v>
      </c>
      <c r="P3501" s="3">
        <f>IF(L3501&gt;'Power Curve'!$C$37,0,INDEX(Ci,$N3501,1)*POWER(1-O3501,3)+INDEX(Ci,$N3501,2)*3*O3501*POWER(1-O3501,2)+INDEX(Ci,$N3501,3)*3*POWER(O3501,2)*(1-O3501)+INDEX(Ci,$N3501,4)*POWER(O3501,3))</f>
        <v>421.34458563780714</v>
      </c>
      <c r="Q3501" s="3">
        <f>MAX(0,MIN(P3501-V3501+W3501,'Power Curve'!$C$39))</f>
        <v>419.39330047897107</v>
      </c>
      <c r="R3501" s="3">
        <f t="shared" si="1030"/>
        <v>432.20000076293951</v>
      </c>
      <c r="S3501" s="3">
        <f t="shared" si="1031"/>
        <v>-12.806700283968439</v>
      </c>
      <c r="T3501" s="3">
        <f t="shared" si="1032"/>
        <v>12.806700283968439</v>
      </c>
      <c r="V3501" s="37">
        <f t="array" ref="V3501">SUM(_xlfn.NORM.DIST($AD$3:$AD$1003,$L3501,$AA3501,FALSE)*WindSpeedStep*$AE$3:$AE$1003)/AG3501</f>
        <v>429.01595678154365</v>
      </c>
      <c r="W3501" s="37">
        <f t="array" ref="W3501">SUM(_xlfn.NORM.DIST($AD$3:$AD$1003,$L3501,$AB3501,FALSE)*WindSpeedStep*$AE$3:$AE$1003)/AH3501</f>
        <v>427.06467162270758</v>
      </c>
      <c r="Y3501" s="1">
        <f t="shared" si="1033"/>
        <v>6</v>
      </c>
      <c r="Z3501" s="99">
        <f>IF(L3501&lt;'Power Curve'!$P$28,'Power Curve'!$Q$28,IF(L3501&gt;'Power Curve'!$P$29,'Power Curve'!$Q$29,INDEX(ReferenceTurbulence,Y3501)+(L3501-INDEX(ReferenceTurbulenceWindSpeed,Y3501))*(INDEX(ReferenceTurbulence,Y3501+1)-INDEX(ReferenceTurbulence,Y3501))/(INDEX(ReferenceTurbulenceWindSpeed,Y3501+1)-INDEX(ReferenceTurbulenceWindSpeed,Y3501))))</f>
        <v>0.12110530466767348</v>
      </c>
      <c r="AA3501" s="100">
        <f t="shared" si="1039"/>
        <v>0.76127834803569683</v>
      </c>
      <c r="AB3501" s="29">
        <f t="shared" si="1040"/>
        <v>0.70507440579797498</v>
      </c>
      <c r="AG3501" s="40">
        <f t="array" ref="AG3501">SUM(_xlfn.NORM.DIST($AD$3:$AD$1003,$F3501,$AA3501,FALSE)*WindSpeedStep)</f>
        <v>1.0000000000000036</v>
      </c>
      <c r="AH3501" s="40">
        <f t="array" ref="AH3501">SUM(_xlfn.NORM.DIST($AD$3:$AD$1003,$F3501,$AB3501,FALSE)*WindSpeedStep)</f>
        <v>1.0000000000000036</v>
      </c>
      <c r="AJ3501" s="47">
        <f t="shared" si="1034"/>
        <v>6</v>
      </c>
      <c r="AK3501" s="83" t="b">
        <f>COUNTIF('Power Curve'!$D$2:$D$31,AJ3501)&gt;0</f>
        <v>1</v>
      </c>
      <c r="AL3501" s="83" t="b">
        <f t="shared" si="1035"/>
        <v>0</v>
      </c>
      <c r="AM3501" s="83" t="b">
        <f t="shared" si="1041"/>
        <v>1</v>
      </c>
      <c r="AN3501" s="47" t="str">
        <f t="shared" si="1036"/>
        <v>Outer</v>
      </c>
      <c r="AO3501" s="48" t="str">
        <f t="shared" si="1037"/>
        <v>0.3-0.4</v>
      </c>
      <c r="AP3501" s="49" t="str">
        <f t="shared" si="1042"/>
        <v>2-3</v>
      </c>
      <c r="AQ3501" s="49" t="str">
        <f t="shared" si="1043"/>
        <v>Apr</v>
      </c>
      <c r="AR3501" s="48" t="str">
        <f t="shared" si="1044"/>
        <v>285-295</v>
      </c>
      <c r="AS3501" s="49" t="str">
        <f t="shared" si="1038"/>
        <v>Inner-TI</v>
      </c>
    </row>
    <row r="3502" spans="5:45" x14ac:dyDescent="0.3">
      <c r="E3502" s="15">
        <v>41006.118055555555</v>
      </c>
      <c r="F3502" s="21">
        <v>6.58</v>
      </c>
      <c r="G3502" s="21">
        <v>404.11001205444319</v>
      </c>
      <c r="H3502" s="42">
        <v>1.2032314776486059</v>
      </c>
      <c r="I3502" s="35">
        <v>294.60000000000002</v>
      </c>
      <c r="J3502" s="43">
        <v>7.9027355623100301E-2</v>
      </c>
      <c r="K3502" s="44">
        <v>0.43720847371703353</v>
      </c>
      <c r="L3502" s="26">
        <f t="shared" si="1026"/>
        <v>6.5407908015798899</v>
      </c>
      <c r="M3502" s="26">
        <f t="shared" si="1027"/>
        <v>0.36895027925580831</v>
      </c>
      <c r="N3502" s="96">
        <f t="shared" si="1028"/>
        <v>7</v>
      </c>
      <c r="O3502" s="26">
        <f t="shared" si="1029"/>
        <v>0.51781722359200166</v>
      </c>
      <c r="P3502" s="3">
        <f>IF(L3502&gt;'Power Curve'!$C$37,0,INDEX(Ci,$N3502,1)*POWER(1-O3502,3)+INDEX(Ci,$N3502,2)*3*O3502*POWER(1-O3502,2)+INDEX(Ci,$N3502,3)*3*POWER(O3502,2)*(1-O3502)+INDEX(Ci,$N3502,4)*POWER(O3502,3))</f>
        <v>480.55526326737487</v>
      </c>
      <c r="Q3502" s="3">
        <f>MAX(0,MIN(P3502-V3502+W3502,'Power Curve'!$C$39))</f>
        <v>470.63225277450812</v>
      </c>
      <c r="R3502" s="3">
        <f t="shared" si="1030"/>
        <v>404.11001205444319</v>
      </c>
      <c r="S3502" s="3">
        <f t="shared" si="1031"/>
        <v>66.522240720064929</v>
      </c>
      <c r="T3502" s="3">
        <f t="shared" si="1032"/>
        <v>66.522240720064929</v>
      </c>
      <c r="V3502" s="37">
        <f t="array" ref="V3502">SUM(_xlfn.NORM.DIST($AD$3:$AD$1003,$L3502,$AA3502,FALSE)*WindSpeedStep*$AE$3:$AE$1003)/AG3502</f>
        <v>484.72264571038772</v>
      </c>
      <c r="W3502" s="37">
        <f t="array" ref="W3502">SUM(_xlfn.NORM.DIST($AD$3:$AD$1003,$L3502,$AB3502,FALSE)*WindSpeedStep*$AE$3:$AE$1003)/AH3502</f>
        <v>474.79963521752097</v>
      </c>
      <c r="Y3502" s="1">
        <f t="shared" si="1033"/>
        <v>6</v>
      </c>
      <c r="Z3502" s="99">
        <f>IF(L3502&lt;'Power Curve'!$P$28,'Power Curve'!$Q$28,IF(L3502&gt;'Power Curve'!$P$29,'Power Curve'!$Q$29,INDEX(ReferenceTurbulence,Y3502)+(L3502-INDEX(ReferenceTurbulenceWindSpeed,Y3502))*(INDEX(ReferenceTurbulence,Y3502+1)-INDEX(ReferenceTurbulence,Y3502))/(INDEX(ReferenceTurbulenceWindSpeed,Y3502+1)-INDEX(ReferenceTurbulenceWindSpeed,Y3502))))</f>
        <v>0.12060462984987715</v>
      </c>
      <c r="AA3502" s="100">
        <f t="shared" si="1039"/>
        <v>0.7888496535500239</v>
      </c>
      <c r="AB3502" s="29">
        <f t="shared" si="1040"/>
        <v>0.51690140073275725</v>
      </c>
      <c r="AG3502" s="40">
        <f t="array" ref="AG3502">SUM(_xlfn.NORM.DIST($AD$3:$AD$1003,$F3502,$AA3502,FALSE)*WindSpeedStep)</f>
        <v>1.0000000000000033</v>
      </c>
      <c r="AH3502" s="40">
        <f t="array" ref="AH3502">SUM(_xlfn.NORM.DIST($AD$3:$AD$1003,$F3502,$AB3502,FALSE)*WindSpeedStep)</f>
        <v>1.0000000000000038</v>
      </c>
      <c r="AJ3502" s="47">
        <f t="shared" si="1034"/>
        <v>7</v>
      </c>
      <c r="AK3502" s="83" t="b">
        <f>COUNTIF('Power Curve'!$D$2:$D$31,AJ3502)&gt;0</f>
        <v>1</v>
      </c>
      <c r="AL3502" s="83" t="b">
        <f t="shared" si="1035"/>
        <v>0</v>
      </c>
      <c r="AM3502" s="83" t="b">
        <f t="shared" si="1041"/>
        <v>1</v>
      </c>
      <c r="AN3502" s="47" t="str">
        <f t="shared" si="1036"/>
        <v>Outer</v>
      </c>
      <c r="AO3502" s="48" t="str">
        <f t="shared" si="1037"/>
        <v>0.3-0.4</v>
      </c>
      <c r="AP3502" s="49" t="str">
        <f t="shared" si="1042"/>
        <v>2-3</v>
      </c>
      <c r="AQ3502" s="49" t="str">
        <f t="shared" si="1043"/>
        <v>Apr</v>
      </c>
      <c r="AR3502" s="48" t="str">
        <f t="shared" si="1044"/>
        <v>285-295</v>
      </c>
      <c r="AS3502" s="49" t="str">
        <f t="shared" si="1038"/>
        <v>LWS-LTI</v>
      </c>
    </row>
    <row r="3503" spans="5:45" x14ac:dyDescent="0.3">
      <c r="E3503" s="15">
        <v>41006.125</v>
      </c>
      <c r="F3503" s="21">
        <v>6.59</v>
      </c>
      <c r="G3503" s="21">
        <v>426.08999252319296</v>
      </c>
      <c r="H3503" s="42">
        <v>1.2031297753265418</v>
      </c>
      <c r="I3503" s="35">
        <v>298.60000000000002</v>
      </c>
      <c r="J3503" s="43">
        <v>0.1062215477996965</v>
      </c>
      <c r="K3503" s="44">
        <v>0.36904702081314172</v>
      </c>
      <c r="L3503" s="26">
        <f t="shared" si="1026"/>
        <v>6.5505466425657159</v>
      </c>
      <c r="M3503" s="26">
        <f t="shared" si="1027"/>
        <v>0.37045807592889884</v>
      </c>
      <c r="N3503" s="96">
        <f t="shared" si="1028"/>
        <v>7</v>
      </c>
      <c r="O3503" s="26">
        <f t="shared" si="1029"/>
        <v>0.52773448714605853</v>
      </c>
      <c r="P3503" s="3">
        <f>IF(L3503&gt;'Power Curve'!$C$37,0,INDEX(Ci,$N3503,1)*POWER(1-O3503,3)+INDEX(Ci,$N3503,2)*3*O3503*POWER(1-O3503,2)+INDEX(Ci,$N3503,3)*3*POWER(O3503,2)*(1-O3503)+INDEX(Ci,$N3503,4)*POWER(O3503,3))</f>
        <v>482.92538250660522</v>
      </c>
      <c r="Q3503" s="3">
        <f>MAX(0,MIN(P3503-V3503+W3503,'Power Curve'!$C$39))</f>
        <v>479.2455130476157</v>
      </c>
      <c r="R3503" s="3">
        <f t="shared" si="1030"/>
        <v>426.08999252319296</v>
      </c>
      <c r="S3503" s="3">
        <f t="shared" si="1031"/>
        <v>53.155520524422741</v>
      </c>
      <c r="T3503" s="3">
        <f t="shared" si="1032"/>
        <v>53.155520524422741</v>
      </c>
      <c r="V3503" s="37">
        <f t="array" ref="V3503">SUM(_xlfn.NORM.DIST($AD$3:$AD$1003,$L3503,$AA3503,FALSE)*WindSpeedStep*$AE$3:$AE$1003)/AG3503</f>
        <v>486.92472053975939</v>
      </c>
      <c r="W3503" s="37">
        <f t="array" ref="W3503">SUM(_xlfn.NORM.DIST($AD$3:$AD$1003,$L3503,$AB3503,FALSE)*WindSpeedStep*$AE$3:$AE$1003)/AH3503</f>
        <v>483.24485108076988</v>
      </c>
      <c r="Y3503" s="1">
        <f t="shared" si="1033"/>
        <v>6</v>
      </c>
      <c r="Z3503" s="99">
        <f>IF(L3503&lt;'Power Curve'!$P$28,'Power Curve'!$Q$28,IF(L3503&gt;'Power Curve'!$P$29,'Power Curve'!$Q$29,INDEX(ReferenceTurbulence,Y3503)+(L3503-INDEX(ReferenceTurbulenceWindSpeed,Y3503))*(INDEX(ReferenceTurbulence,Y3503+1)-INDEX(ReferenceTurbulence,Y3503))/(INDEX(ReferenceTurbulenceWindSpeed,Y3503+1)-INDEX(ReferenceTurbulenceWindSpeed,Y3503))))</f>
        <v>0.12058545273993675</v>
      </c>
      <c r="AA3503" s="100">
        <f t="shared" si="1039"/>
        <v>0.78990063258785947</v>
      </c>
      <c r="AB3503" s="29">
        <f t="shared" si="1040"/>
        <v>0.69580920330743568</v>
      </c>
      <c r="AG3503" s="40">
        <f t="array" ref="AG3503">SUM(_xlfn.NORM.DIST($AD$3:$AD$1003,$F3503,$AA3503,FALSE)*WindSpeedStep)</f>
        <v>1.0000000000000038</v>
      </c>
      <c r="AH3503" s="40">
        <f t="array" ref="AH3503">SUM(_xlfn.NORM.DIST($AD$3:$AD$1003,$F3503,$AB3503,FALSE)*WindSpeedStep)</f>
        <v>1.0000000000000038</v>
      </c>
      <c r="AJ3503" s="47">
        <f t="shared" si="1034"/>
        <v>7</v>
      </c>
      <c r="AK3503" s="83" t="b">
        <f>COUNTIF('Power Curve'!$D$2:$D$31,AJ3503)&gt;0</f>
        <v>1</v>
      </c>
      <c r="AL3503" s="83" t="b">
        <f t="shared" si="1035"/>
        <v>0</v>
      </c>
      <c r="AM3503" s="83" t="b">
        <f t="shared" si="1041"/>
        <v>1</v>
      </c>
      <c r="AN3503" s="47" t="str">
        <f t="shared" si="1036"/>
        <v>Outer</v>
      </c>
      <c r="AO3503" s="48" t="str">
        <f t="shared" si="1037"/>
        <v>0.3-0.4</v>
      </c>
      <c r="AP3503" s="49" t="str">
        <f t="shared" si="1042"/>
        <v>3-4</v>
      </c>
      <c r="AQ3503" s="49" t="str">
        <f t="shared" si="1043"/>
        <v>Apr</v>
      </c>
      <c r="AR3503" s="48" t="str">
        <f t="shared" si="1044"/>
        <v>295-305</v>
      </c>
      <c r="AS3503" s="49" t="str">
        <f t="shared" si="1038"/>
        <v>Inner-TI</v>
      </c>
    </row>
    <row r="3504" spans="5:45" x14ac:dyDescent="0.3">
      <c r="E3504" s="15">
        <v>41006.131944444445</v>
      </c>
      <c r="F3504" s="21">
        <v>7.14</v>
      </c>
      <c r="G3504" s="21">
        <v>602.32999038696289</v>
      </c>
      <c r="H3504" s="42">
        <v>1.2027899409235088</v>
      </c>
      <c r="I3504" s="35">
        <v>298.2</v>
      </c>
      <c r="J3504" s="43">
        <v>0.14425770308123251</v>
      </c>
      <c r="K3504" s="44">
        <v>0.3435316490256638</v>
      </c>
      <c r="L3504" s="26">
        <f t="shared" si="1026"/>
        <v>7.0965855839123755</v>
      </c>
      <c r="M3504" s="26">
        <f t="shared" si="1027"/>
        <v>0.45485015451408084</v>
      </c>
      <c r="N3504" s="96">
        <f t="shared" si="1028"/>
        <v>8</v>
      </c>
      <c r="O3504" s="26">
        <f t="shared" si="1029"/>
        <v>8.1988418005518426E-2</v>
      </c>
      <c r="P3504" s="3">
        <f>IF(L3504&gt;'Power Curve'!$C$37,0,INDEX(Ci,$N3504,1)*POWER(1-O3504,3)+INDEX(Ci,$N3504,2)*3*O3504*POWER(1-O3504,2)+INDEX(Ci,$N3504,3)*3*POWER(O3504,2)*(1-O3504)+INDEX(Ci,$N3504,4)*POWER(O3504,3))</f>
        <v>621.44488234334813</v>
      </c>
      <c r="Q3504" s="3">
        <f>MAX(0,MIN(P3504-V3504+W3504,'Power Curve'!$C$39))</f>
        <v>630.2329004538044</v>
      </c>
      <c r="R3504" s="3">
        <f t="shared" si="1030"/>
        <v>602.32999038696289</v>
      </c>
      <c r="S3504" s="3">
        <f t="shared" si="1031"/>
        <v>27.902910066841514</v>
      </c>
      <c r="T3504" s="3">
        <f t="shared" si="1032"/>
        <v>27.902910066841514</v>
      </c>
      <c r="V3504" s="37">
        <f t="array" ref="V3504">SUM(_xlfn.NORM.DIST($AD$3:$AD$1003,$L3504,$AA3504,FALSE)*WindSpeedStep*$AE$3:$AE$1003)/AG3504</f>
        <v>618.47384256552118</v>
      </c>
      <c r="W3504" s="37">
        <f t="array" ref="W3504">SUM(_xlfn.NORM.DIST($AD$3:$AD$1003,$L3504,$AB3504,FALSE)*WindSpeedStep*$AE$3:$AE$1003)/AH3504</f>
        <v>627.26186067597746</v>
      </c>
      <c r="Y3504" s="1">
        <f t="shared" si="1033"/>
        <v>7</v>
      </c>
      <c r="Z3504" s="99">
        <f>IF(L3504&lt;'Power Curve'!$P$28,'Power Curve'!$Q$28,IF(L3504&gt;'Power Curve'!$P$29,'Power Curve'!$Q$29,INDEX(ReferenceTurbulence,Y3504)+(L3504-INDEX(ReferenceTurbulenceWindSpeed,Y3504))*(INDEX(ReferenceTurbulence,Y3504+1)-INDEX(ReferenceTurbulence,Y3504))/(INDEX(ReferenceTurbulenceWindSpeed,Y3504+1)-INDEX(ReferenceTurbulenceWindSpeed,Y3504))))</f>
        <v>0.11964960288594394</v>
      </c>
      <c r="AA3504" s="100">
        <f t="shared" si="1039"/>
        <v>0.84910364696123031</v>
      </c>
      <c r="AB3504" s="29">
        <f t="shared" si="1040"/>
        <v>1.0237371360545864</v>
      </c>
      <c r="AG3504" s="40">
        <f t="array" ref="AG3504">SUM(_xlfn.NORM.DIST($AD$3:$AD$1003,$F3504,$AA3504,FALSE)*WindSpeedStep)</f>
        <v>1.0000000000000038</v>
      </c>
      <c r="AH3504" s="40">
        <f t="array" ref="AH3504">SUM(_xlfn.NORM.DIST($AD$3:$AD$1003,$F3504,$AB3504,FALSE)*WindSpeedStep)</f>
        <v>0.99999999999894162</v>
      </c>
      <c r="AJ3504" s="47">
        <f t="shared" si="1034"/>
        <v>7</v>
      </c>
      <c r="AK3504" s="83" t="b">
        <f>COUNTIF('Power Curve'!$D$2:$D$31,AJ3504)&gt;0</f>
        <v>1</v>
      </c>
      <c r="AL3504" s="83" t="b">
        <f t="shared" si="1035"/>
        <v>0</v>
      </c>
      <c r="AM3504" s="83" t="b">
        <f t="shared" si="1041"/>
        <v>1</v>
      </c>
      <c r="AN3504" s="47" t="str">
        <f t="shared" si="1036"/>
        <v>Outer</v>
      </c>
      <c r="AO3504" s="48" t="str">
        <f t="shared" si="1037"/>
        <v>0.4-0.5</v>
      </c>
      <c r="AP3504" s="49" t="str">
        <f t="shared" si="1042"/>
        <v>3-4</v>
      </c>
      <c r="AQ3504" s="49" t="str">
        <f t="shared" si="1043"/>
        <v>Apr</v>
      </c>
      <c r="AR3504" s="48" t="str">
        <f t="shared" si="1044"/>
        <v>295-305</v>
      </c>
      <c r="AS3504" s="49" t="str">
        <f t="shared" si="1038"/>
        <v>LWS-HTI</v>
      </c>
    </row>
    <row r="3505" spans="5:45" x14ac:dyDescent="0.3">
      <c r="E3505" s="15">
        <v>41006.138888888891</v>
      </c>
      <c r="F3505" s="21">
        <v>7.39</v>
      </c>
      <c r="G3505" s="21">
        <v>725.0799922943113</v>
      </c>
      <c r="H3505" s="42">
        <v>1.2019845922390111</v>
      </c>
      <c r="I3505" s="35">
        <v>301</v>
      </c>
      <c r="J3505" s="43">
        <v>0.12178619756427606</v>
      </c>
      <c r="K3505" s="44">
        <v>0.38963478933615947</v>
      </c>
      <c r="L3505" s="26">
        <f t="shared" si="1026"/>
        <v>7.3434257669957477</v>
      </c>
      <c r="M3505" s="26">
        <f t="shared" si="1027"/>
        <v>0.49300010051862342</v>
      </c>
      <c r="N3505" s="96">
        <f t="shared" si="1028"/>
        <v>8</v>
      </c>
      <c r="O3505" s="26">
        <f t="shared" si="1029"/>
        <v>0.33042841266471706</v>
      </c>
      <c r="P3505" s="3">
        <f>IF(L3505&gt;'Power Curve'!$C$37,0,INDEX(Ci,$N3505,1)*POWER(1-O3505,3)+INDEX(Ci,$N3505,2)*3*O3505*POWER(1-O3505,2)+INDEX(Ci,$N3505,3)*3*POWER(O3505,2)*(1-O3505)+INDEX(Ci,$N3505,4)*POWER(O3505,3))</f>
        <v>687.99074976431905</v>
      </c>
      <c r="Q3505" s="3">
        <f>MAX(0,MIN(P3505-V3505+W3505,'Power Curve'!$C$39))</f>
        <v>688.78951795278522</v>
      </c>
      <c r="R3505" s="3">
        <f t="shared" si="1030"/>
        <v>725.0799922943113</v>
      </c>
      <c r="S3505" s="3">
        <f t="shared" si="1031"/>
        <v>-36.290474341526078</v>
      </c>
      <c r="T3505" s="3">
        <f t="shared" si="1032"/>
        <v>36.290474341526078</v>
      </c>
      <c r="V3505" s="37">
        <f t="array" ref="V3505">SUM(_xlfn.NORM.DIST($AD$3:$AD$1003,$L3505,$AA3505,FALSE)*WindSpeedStep*$AE$3:$AE$1003)/AG3505</f>
        <v>683.48695135236892</v>
      </c>
      <c r="W3505" s="37">
        <f t="array" ref="W3505">SUM(_xlfn.NORM.DIST($AD$3:$AD$1003,$L3505,$AB3505,FALSE)*WindSpeedStep*$AE$3:$AE$1003)/AH3505</f>
        <v>684.28571954083509</v>
      </c>
      <c r="Y3505" s="1">
        <f t="shared" si="1033"/>
        <v>7</v>
      </c>
      <c r="Z3505" s="99">
        <f>IF(L3505&lt;'Power Curve'!$P$28,'Power Curve'!$Q$28,IF(L3505&gt;'Power Curve'!$P$29,'Power Curve'!$Q$29,INDEX(ReferenceTurbulence,Y3505)+(L3505-INDEX(ReferenceTurbulenceWindSpeed,Y3505))*(INDEX(ReferenceTurbulence,Y3505+1)-INDEX(ReferenceTurbulence,Y3505))/(INDEX(ReferenceTurbulenceWindSpeed,Y3505+1)-INDEX(ReferenceTurbulenceWindSpeed,Y3505))))</f>
        <v>0.1195810437806661</v>
      </c>
      <c r="AA3505" s="100">
        <f t="shared" si="1039"/>
        <v>0.87813451814318999</v>
      </c>
      <c r="AB3505" s="29">
        <f t="shared" si="1040"/>
        <v>0.89432790125793959</v>
      </c>
      <c r="AG3505" s="40">
        <f t="array" ref="AG3505">SUM(_xlfn.NORM.DIST($AD$3:$AD$1003,$F3505,$AA3505,FALSE)*WindSpeedStep)</f>
        <v>1.0000000000000031</v>
      </c>
      <c r="AH3505" s="40">
        <f t="array" ref="AH3505">SUM(_xlfn.NORM.DIST($AD$3:$AD$1003,$F3505,$AB3505,FALSE)*WindSpeedStep)</f>
        <v>1.0000000000000038</v>
      </c>
      <c r="AJ3505" s="47">
        <f t="shared" si="1034"/>
        <v>7</v>
      </c>
      <c r="AK3505" s="83" t="b">
        <f>COUNTIF('Power Curve'!$D$2:$D$31,AJ3505)&gt;0</f>
        <v>1</v>
      </c>
      <c r="AL3505" s="83" t="b">
        <f t="shared" si="1035"/>
        <v>0</v>
      </c>
      <c r="AM3505" s="83" t="b">
        <f t="shared" si="1041"/>
        <v>1</v>
      </c>
      <c r="AN3505" s="47" t="str">
        <f t="shared" si="1036"/>
        <v>Outer</v>
      </c>
      <c r="AO3505" s="48" t="str">
        <f t="shared" si="1037"/>
        <v>0.4-0.5</v>
      </c>
      <c r="AP3505" s="49" t="str">
        <f t="shared" si="1042"/>
        <v>3-4</v>
      </c>
      <c r="AQ3505" s="49" t="str">
        <f t="shared" si="1043"/>
        <v>Apr</v>
      </c>
      <c r="AR3505" s="48" t="str">
        <f t="shared" si="1044"/>
        <v>295-305</v>
      </c>
      <c r="AS3505" s="49" t="str">
        <f t="shared" si="1038"/>
        <v>Inner-TI</v>
      </c>
    </row>
    <row r="3506" spans="5:45" x14ac:dyDescent="0.3">
      <c r="E3506" s="15">
        <v>41006.145833333336</v>
      </c>
      <c r="F3506" s="21">
        <v>7.9</v>
      </c>
      <c r="G3506" s="21">
        <v>969.26001739501976</v>
      </c>
      <c r="H3506" s="42">
        <v>1.2016443092832845</v>
      </c>
      <c r="I3506" s="35">
        <v>302.8</v>
      </c>
      <c r="J3506" s="43">
        <v>9.2405063291139233E-2</v>
      </c>
      <c r="K3506" s="44">
        <v>0.35591732518569352</v>
      </c>
      <c r="L3506" s="26">
        <f t="shared" si="1026"/>
        <v>7.8494707070580718</v>
      </c>
      <c r="M3506" s="26">
        <f t="shared" si="1027"/>
        <v>0.57121097728146009</v>
      </c>
      <c r="N3506" s="96">
        <f t="shared" si="1028"/>
        <v>8</v>
      </c>
      <c r="O3506" s="26">
        <f t="shared" si="1029"/>
        <v>0.83975311270326303</v>
      </c>
      <c r="P3506" s="3">
        <f>IF(L3506&gt;'Power Curve'!$C$37,0,INDEX(Ci,$N3506,1)*POWER(1-O3506,3)+INDEX(Ci,$N3506,2)*3*O3506*POWER(1-O3506,2)+INDEX(Ci,$N3506,3)*3*POWER(O3506,2)*(1-O3506)+INDEX(Ci,$N3506,4)*POWER(O3506,3))</f>
        <v>833.39861286298685</v>
      </c>
      <c r="Q3506" s="3">
        <f>MAX(0,MIN(P3506-V3506+W3506,'Power Curve'!$C$39))</f>
        <v>823.01065109361014</v>
      </c>
      <c r="R3506" s="3">
        <f t="shared" si="1030"/>
        <v>969.26001739501976</v>
      </c>
      <c r="S3506" s="3">
        <f t="shared" si="1031"/>
        <v>-146.24936630140962</v>
      </c>
      <c r="T3506" s="3">
        <f t="shared" si="1032"/>
        <v>146.24936630140962</v>
      </c>
      <c r="V3506" s="37">
        <f t="array" ref="V3506">SUM(_xlfn.NORM.DIST($AD$3:$AD$1003,$L3506,$AA3506,FALSE)*WindSpeedStep*$AE$3:$AE$1003)/AG3506</f>
        <v>827.86486934363552</v>
      </c>
      <c r="W3506" s="37">
        <f t="array" ref="W3506">SUM(_xlfn.NORM.DIST($AD$3:$AD$1003,$L3506,$AB3506,FALSE)*WindSpeedStep*$AE$3:$AE$1003)/AH3506</f>
        <v>817.4769075742588</v>
      </c>
      <c r="Y3506" s="1">
        <f t="shared" si="1033"/>
        <v>7</v>
      </c>
      <c r="Z3506" s="99">
        <f>IF(L3506&lt;'Power Curve'!$P$28,'Power Curve'!$Q$28,IF(L3506&gt;'Power Curve'!$P$29,'Power Curve'!$Q$29,INDEX(ReferenceTurbulence,Y3506)+(L3506-INDEX(ReferenceTurbulenceWindSpeed,Y3506))*(INDEX(ReferenceTurbulence,Y3506+1)-INDEX(ReferenceTurbulence,Y3506))/(INDEX(ReferenceTurbulenceWindSpeed,Y3506+1)-INDEX(ReferenceTurbulenceWindSpeed,Y3506))))</f>
        <v>0.11944049134755866</v>
      </c>
      <c r="AA3506" s="100">
        <f t="shared" si="1039"/>
        <v>0.93754463806928479</v>
      </c>
      <c r="AB3506" s="29">
        <f t="shared" si="1040"/>
        <v>0.7253308374876446</v>
      </c>
      <c r="AG3506" s="40">
        <f t="array" ref="AG3506">SUM(_xlfn.NORM.DIST($AD$3:$AD$1003,$F3506,$AA3506,FALSE)*WindSpeedStep)</f>
        <v>1.0000000000000038</v>
      </c>
      <c r="AH3506" s="40">
        <f t="array" ref="AH3506">SUM(_xlfn.NORM.DIST($AD$3:$AD$1003,$F3506,$AB3506,FALSE)*WindSpeedStep)</f>
        <v>1.0000000000000038</v>
      </c>
      <c r="AJ3506" s="47">
        <f t="shared" si="1034"/>
        <v>8</v>
      </c>
      <c r="AK3506" s="83" t="b">
        <f>COUNTIF('Power Curve'!$D$2:$D$31,AJ3506)&gt;0</f>
        <v>1</v>
      </c>
      <c r="AL3506" s="83" t="b">
        <f t="shared" si="1035"/>
        <v>0</v>
      </c>
      <c r="AM3506" s="83" t="b">
        <f t="shared" si="1041"/>
        <v>1</v>
      </c>
      <c r="AN3506" s="47" t="str">
        <f t="shared" si="1036"/>
        <v>Outer</v>
      </c>
      <c r="AO3506" s="48" t="str">
        <f t="shared" si="1037"/>
        <v>0.5-0.6</v>
      </c>
      <c r="AP3506" s="49" t="str">
        <f t="shared" si="1042"/>
        <v>3-4</v>
      </c>
      <c r="AQ3506" s="49" t="str">
        <f t="shared" si="1043"/>
        <v>Apr</v>
      </c>
      <c r="AR3506" s="48" t="str">
        <f t="shared" si="1044"/>
        <v>295-305</v>
      </c>
      <c r="AS3506" s="49" t="str">
        <f t="shared" si="1038"/>
        <v>HWS-LTI</v>
      </c>
    </row>
    <row r="3507" spans="5:45" x14ac:dyDescent="0.3">
      <c r="E3507" s="15">
        <v>41006.152777777781</v>
      </c>
      <c r="F3507" s="21">
        <v>7.92</v>
      </c>
      <c r="G3507" s="21">
        <v>908.86999511718795</v>
      </c>
      <c r="H3507" s="42">
        <v>1.2011562534054152</v>
      </c>
      <c r="I3507" s="35">
        <v>303.2</v>
      </c>
      <c r="J3507" s="43">
        <v>9.8484848484848495E-2</v>
      </c>
      <c r="K3507" s="44">
        <v>0.40506461286976964</v>
      </c>
      <c r="L3507" s="26">
        <f t="shared" si="1026"/>
        <v>7.8682772451139709</v>
      </c>
      <c r="M3507" s="26">
        <f t="shared" si="1027"/>
        <v>0.57411758836237392</v>
      </c>
      <c r="N3507" s="96">
        <f t="shared" si="1028"/>
        <v>8</v>
      </c>
      <c r="O3507" s="26">
        <f t="shared" si="1029"/>
        <v>0.85868153900647759</v>
      </c>
      <c r="P3507" s="3">
        <f>IF(L3507&gt;'Power Curve'!$C$37,0,INDEX(Ci,$N3507,1)*POWER(1-O3507,3)+INDEX(Ci,$N3507,2)*3*O3507*POWER(1-O3507,2)+INDEX(Ci,$N3507,3)*3*POWER(O3507,2)*(1-O3507)+INDEX(Ci,$N3507,4)*POWER(O3507,3))</f>
        <v>838.96415506257676</v>
      </c>
      <c r="Q3507" s="3">
        <f>MAX(0,MIN(P3507-V3507+W3507,'Power Curve'!$C$39))</f>
        <v>830.60260833971097</v>
      </c>
      <c r="R3507" s="3">
        <f t="shared" si="1030"/>
        <v>908.86999511718795</v>
      </c>
      <c r="S3507" s="3">
        <f t="shared" si="1031"/>
        <v>-78.267386777476986</v>
      </c>
      <c r="T3507" s="3">
        <f t="shared" si="1032"/>
        <v>78.267386777476986</v>
      </c>
      <c r="V3507" s="37">
        <f t="array" ref="V3507">SUM(_xlfn.NORM.DIST($AD$3:$AD$1003,$L3507,$AA3507,FALSE)*WindSpeedStep*$AE$3:$AE$1003)/AG3507</f>
        <v>833.5249982621126</v>
      </c>
      <c r="W3507" s="37">
        <f t="array" ref="W3507">SUM(_xlfn.NORM.DIST($AD$3:$AD$1003,$L3507,$AB3507,FALSE)*WindSpeedStep*$AE$3:$AE$1003)/AH3507</f>
        <v>825.16345153924681</v>
      </c>
      <c r="Y3507" s="1">
        <f t="shared" si="1033"/>
        <v>7</v>
      </c>
      <c r="Z3507" s="99">
        <f>IF(L3507&lt;'Power Curve'!$P$28,'Power Curve'!$Q$28,IF(L3507&gt;'Power Curve'!$P$29,'Power Curve'!$Q$29,INDEX(ReferenceTurbulence,Y3507)+(L3507-INDEX(ReferenceTurbulenceWindSpeed,Y3507))*(INDEX(ReferenceTurbulence,Y3507+1)-INDEX(ReferenceTurbulence,Y3507))/(INDEX(ReferenceTurbulenceWindSpeed,Y3507+1)-INDEX(ReferenceTurbulenceWindSpeed,Y3507))))</f>
        <v>0.11943526788918013</v>
      </c>
      <c r="AA3507" s="100">
        <f t="shared" si="1039"/>
        <v>0.93974980059652735</v>
      </c>
      <c r="AB3507" s="29">
        <f t="shared" si="1040"/>
        <v>0.7749060923218305</v>
      </c>
      <c r="AG3507" s="40">
        <f t="array" ref="AG3507">SUM(_xlfn.NORM.DIST($AD$3:$AD$1003,$F3507,$AA3507,FALSE)*WindSpeedStep)</f>
        <v>1.0000000000000031</v>
      </c>
      <c r="AH3507" s="40">
        <f t="array" ref="AH3507">SUM(_xlfn.NORM.DIST($AD$3:$AD$1003,$F3507,$AB3507,FALSE)*WindSpeedStep)</f>
        <v>1.0000000000000038</v>
      </c>
      <c r="AJ3507" s="47">
        <f t="shared" si="1034"/>
        <v>8</v>
      </c>
      <c r="AK3507" s="83" t="b">
        <f>COUNTIF('Power Curve'!$D$2:$D$31,AJ3507)&gt;0</f>
        <v>1</v>
      </c>
      <c r="AL3507" s="83" t="b">
        <f t="shared" si="1035"/>
        <v>0</v>
      </c>
      <c r="AM3507" s="83" t="b">
        <f t="shared" si="1041"/>
        <v>1</v>
      </c>
      <c r="AN3507" s="47" t="str">
        <f t="shared" si="1036"/>
        <v>Outer</v>
      </c>
      <c r="AO3507" s="48" t="str">
        <f t="shared" si="1037"/>
        <v>0.5-0.6</v>
      </c>
      <c r="AP3507" s="49" t="str">
        <f t="shared" si="1042"/>
        <v>3-4</v>
      </c>
      <c r="AQ3507" s="49" t="str">
        <f t="shared" si="1043"/>
        <v>Apr</v>
      </c>
      <c r="AR3507" s="48" t="str">
        <f t="shared" si="1044"/>
        <v>295-305</v>
      </c>
      <c r="AS3507" s="49" t="str">
        <f t="shared" si="1038"/>
        <v>HWS-LTI</v>
      </c>
    </row>
    <row r="3508" spans="5:45" x14ac:dyDescent="0.3">
      <c r="E3508" s="15">
        <v>41006.159722222219</v>
      </c>
      <c r="F3508" s="21">
        <v>7.11</v>
      </c>
      <c r="G3508" s="21">
        <v>606.50999832153343</v>
      </c>
      <c r="H3508" s="42">
        <v>1.2007247057188468</v>
      </c>
      <c r="I3508" s="35">
        <v>299.8</v>
      </c>
      <c r="J3508" s="43">
        <v>8.1575246132208151E-2</v>
      </c>
      <c r="K3508" s="44">
        <v>0.45427828201098153</v>
      </c>
      <c r="L3508" s="26">
        <f t="shared" si="1026"/>
        <v>7.0627210455140776</v>
      </c>
      <c r="M3508" s="26">
        <f t="shared" si="1027"/>
        <v>0.44961628093958483</v>
      </c>
      <c r="N3508" s="96">
        <f t="shared" si="1028"/>
        <v>8</v>
      </c>
      <c r="O3508" s="26">
        <f t="shared" si="1029"/>
        <v>4.7904397998258574E-2</v>
      </c>
      <c r="P3508" s="3">
        <f>IF(L3508&gt;'Power Curve'!$C$37,0,INDEX(Ci,$N3508,1)*POWER(1-O3508,3)+INDEX(Ci,$N3508,2)*3*O3508*POWER(1-O3508,2)+INDEX(Ci,$N3508,3)*3*POWER(O3508,2)*(1-O3508)+INDEX(Ci,$N3508,4)*POWER(O3508,3))</f>
        <v>612.60922727498371</v>
      </c>
      <c r="Q3508" s="3">
        <f>MAX(0,MIN(P3508-V3508+W3508,'Power Curve'!$C$39))</f>
        <v>602.14107874595788</v>
      </c>
      <c r="R3508" s="3">
        <f t="shared" si="1030"/>
        <v>606.50999832153343</v>
      </c>
      <c r="S3508" s="3">
        <f t="shared" si="1031"/>
        <v>-4.3689195755755463</v>
      </c>
      <c r="T3508" s="3">
        <f t="shared" si="1032"/>
        <v>4.3689195755755463</v>
      </c>
      <c r="V3508" s="37">
        <f t="array" ref="V3508">SUM(_xlfn.NORM.DIST($AD$3:$AD$1003,$L3508,$AA3508,FALSE)*WindSpeedStep*$AE$3:$AE$1003)/AG3508</f>
        <v>609.82274996710271</v>
      </c>
      <c r="W3508" s="37">
        <f t="array" ref="W3508">SUM(_xlfn.NORM.DIST($AD$3:$AD$1003,$L3508,$AB3508,FALSE)*WindSpeedStep*$AE$3:$AE$1003)/AH3508</f>
        <v>599.35460143807688</v>
      </c>
      <c r="Y3508" s="1">
        <f t="shared" si="1033"/>
        <v>7</v>
      </c>
      <c r="Z3508" s="99">
        <f>IF(L3508&lt;'Power Curve'!$P$28,'Power Curve'!$Q$28,IF(L3508&gt;'Power Curve'!$P$29,'Power Curve'!$Q$29,INDEX(ReferenceTurbulence,Y3508)+(L3508-INDEX(ReferenceTurbulenceWindSpeed,Y3508))*(INDEX(ReferenceTurbulence,Y3508+1)-INDEX(ReferenceTurbulence,Y3508))/(INDEX(ReferenceTurbulenceWindSpeed,Y3508+1)-INDEX(ReferenceTurbulenceWindSpeed,Y3508))))</f>
        <v>0.11965900865782531</v>
      </c>
      <c r="AA3508" s="100">
        <f t="shared" si="1039"/>
        <v>0.845118198732974</v>
      </c>
      <c r="AB3508" s="29">
        <f t="shared" si="1040"/>
        <v>0.57614320765093741</v>
      </c>
      <c r="AG3508" s="40">
        <f t="array" ref="AG3508">SUM(_xlfn.NORM.DIST($AD$3:$AD$1003,$F3508,$AA3508,FALSE)*WindSpeedStep)</f>
        <v>1.0000000000000033</v>
      </c>
      <c r="AH3508" s="40">
        <f t="array" ref="AH3508">SUM(_xlfn.NORM.DIST($AD$3:$AD$1003,$F3508,$AB3508,FALSE)*WindSpeedStep)</f>
        <v>1.0000000000000033</v>
      </c>
      <c r="AJ3508" s="47">
        <f t="shared" si="1034"/>
        <v>7</v>
      </c>
      <c r="AK3508" s="83" t="b">
        <f>COUNTIF('Power Curve'!$D$2:$D$31,AJ3508)&gt;0</f>
        <v>1</v>
      </c>
      <c r="AL3508" s="83" t="b">
        <f t="shared" si="1035"/>
        <v>0</v>
      </c>
      <c r="AM3508" s="83" t="b">
        <f t="shared" si="1041"/>
        <v>1</v>
      </c>
      <c r="AN3508" s="47" t="str">
        <f t="shared" si="1036"/>
        <v>Outer</v>
      </c>
      <c r="AO3508" s="48" t="str">
        <f t="shared" si="1037"/>
        <v>0.4-0.5</v>
      </c>
      <c r="AP3508" s="49" t="str">
        <f t="shared" si="1042"/>
        <v>3-4</v>
      </c>
      <c r="AQ3508" s="49" t="str">
        <f t="shared" si="1043"/>
        <v>Apr</v>
      </c>
      <c r="AR3508" s="48" t="str">
        <f t="shared" si="1044"/>
        <v>295-305</v>
      </c>
      <c r="AS3508" s="49" t="str">
        <f t="shared" si="1038"/>
        <v>LWS-LTI</v>
      </c>
    </row>
    <row r="3509" spans="5:45" x14ac:dyDescent="0.3">
      <c r="E3509" s="15">
        <v>41006.166666666664</v>
      </c>
      <c r="F3509" s="21">
        <v>6.64</v>
      </c>
      <c r="G3509" s="21">
        <v>544.17002868652344</v>
      </c>
      <c r="H3509" s="42">
        <v>1.1996006409049436</v>
      </c>
      <c r="I3509" s="35">
        <v>298.3</v>
      </c>
      <c r="J3509" s="43">
        <v>0.11445783132530121</v>
      </c>
      <c r="K3509" s="44">
        <v>0.38886750197644665</v>
      </c>
      <c r="L3509" s="26">
        <f t="shared" si="1026"/>
        <v>6.5937874890863473</v>
      </c>
      <c r="M3509" s="26">
        <f t="shared" si="1027"/>
        <v>0.37714108814897818</v>
      </c>
      <c r="N3509" s="96">
        <f t="shared" si="1028"/>
        <v>7</v>
      </c>
      <c r="O3509" s="26">
        <f t="shared" si="1029"/>
        <v>0.57169080745392897</v>
      </c>
      <c r="P3509" s="3">
        <f>IF(L3509&gt;'Power Curve'!$C$37,0,INDEX(Ci,$N3509,1)*POWER(1-O3509,3)+INDEX(Ci,$N3509,2)*3*O3509*POWER(1-O3509,2)+INDEX(Ci,$N3509,3)*3*POWER(O3509,2)*(1-O3509)+INDEX(Ci,$N3509,4)*POWER(O3509,3))</f>
        <v>493.50281926091048</v>
      </c>
      <c r="Q3509" s="3">
        <f>MAX(0,MIN(P3509-V3509+W3509,'Power Curve'!$C$39))</f>
        <v>491.89571260585291</v>
      </c>
      <c r="R3509" s="3">
        <f t="shared" si="1030"/>
        <v>544.17002868652344</v>
      </c>
      <c r="S3509" s="3">
        <f t="shared" si="1031"/>
        <v>-52.27431608067053</v>
      </c>
      <c r="T3509" s="3">
        <f t="shared" si="1032"/>
        <v>52.27431608067053</v>
      </c>
      <c r="V3509" s="37">
        <f t="array" ref="V3509">SUM(_xlfn.NORM.DIST($AD$3:$AD$1003,$L3509,$AA3509,FALSE)*WindSpeedStep*$AE$3:$AE$1003)/AG3509</f>
        <v>496.74659371849685</v>
      </c>
      <c r="W3509" s="37">
        <f t="array" ref="W3509">SUM(_xlfn.NORM.DIST($AD$3:$AD$1003,$L3509,$AB3509,FALSE)*WindSpeedStep*$AE$3:$AE$1003)/AH3509</f>
        <v>495.13948706343928</v>
      </c>
      <c r="Y3509" s="1">
        <f t="shared" si="1033"/>
        <v>6</v>
      </c>
      <c r="Z3509" s="99">
        <f>IF(L3509&lt;'Power Curve'!$P$28,'Power Curve'!$Q$28,IF(L3509&gt;'Power Curve'!$P$29,'Power Curve'!$Q$29,INDEX(ReferenceTurbulence,Y3509)+(L3509-INDEX(ReferenceTurbulenceWindSpeed,Y3509))*(INDEX(ReferenceTurbulence,Y3509+1)-INDEX(ReferenceTurbulence,Y3509))/(INDEX(ReferenceTurbulenceWindSpeed,Y3509+1)-INDEX(ReferenceTurbulenceWindSpeed,Y3509))))</f>
        <v>0.1205004539716248</v>
      </c>
      <c r="AA3509" s="100">
        <f t="shared" si="1039"/>
        <v>0.79455438582732485</v>
      </c>
      <c r="AB3509" s="29">
        <f t="shared" si="1040"/>
        <v>0.75471061622072655</v>
      </c>
      <c r="AG3509" s="40">
        <f t="array" ref="AG3509">SUM(_xlfn.NORM.DIST($AD$3:$AD$1003,$F3509,$AA3509,FALSE)*WindSpeedStep)</f>
        <v>1.0000000000000042</v>
      </c>
      <c r="AH3509" s="40">
        <f t="array" ref="AH3509">SUM(_xlfn.NORM.DIST($AD$3:$AD$1003,$F3509,$AB3509,FALSE)*WindSpeedStep)</f>
        <v>1.000000000000004</v>
      </c>
      <c r="AJ3509" s="47">
        <f t="shared" si="1034"/>
        <v>7</v>
      </c>
      <c r="AK3509" s="83" t="b">
        <f>COUNTIF('Power Curve'!$D$2:$D$31,AJ3509)&gt;0</f>
        <v>1</v>
      </c>
      <c r="AL3509" s="83" t="b">
        <f t="shared" si="1035"/>
        <v>0</v>
      </c>
      <c r="AM3509" s="83" t="b">
        <f t="shared" si="1041"/>
        <v>1</v>
      </c>
      <c r="AN3509" s="47" t="str">
        <f t="shared" si="1036"/>
        <v>Outer</v>
      </c>
      <c r="AO3509" s="48" t="str">
        <f t="shared" si="1037"/>
        <v>0.3-0.4</v>
      </c>
      <c r="AP3509" s="49" t="str">
        <f t="shared" si="1042"/>
        <v>4-5</v>
      </c>
      <c r="AQ3509" s="49" t="str">
        <f t="shared" si="1043"/>
        <v>Apr</v>
      </c>
      <c r="AR3509" s="48" t="str">
        <f t="shared" si="1044"/>
        <v>295-305</v>
      </c>
      <c r="AS3509" s="49" t="str">
        <f t="shared" si="1038"/>
        <v>Inner-TI</v>
      </c>
    </row>
    <row r="3510" spans="5:45" x14ac:dyDescent="0.3">
      <c r="E3510" s="15">
        <v>41006.173611111109</v>
      </c>
      <c r="F3510" s="21">
        <v>6.52</v>
      </c>
      <c r="G3510" s="21">
        <v>481.83002471923874</v>
      </c>
      <c r="H3510" s="42">
        <v>1.2037448610921397</v>
      </c>
      <c r="I3510" s="35">
        <v>301.5</v>
      </c>
      <c r="J3510" s="43">
        <v>8.5889570552147257E-2</v>
      </c>
      <c r="K3510" s="44">
        <v>0.41252315887363272</v>
      </c>
      <c r="L3510" s="26">
        <f t="shared" si="1026"/>
        <v>6.4820699729187803</v>
      </c>
      <c r="M3510" s="26">
        <f t="shared" si="1027"/>
        <v>0.35987478589496158</v>
      </c>
      <c r="N3510" s="96">
        <f t="shared" si="1028"/>
        <v>7</v>
      </c>
      <c r="O3510" s="26">
        <f t="shared" si="1029"/>
        <v>0.45812478551404273</v>
      </c>
      <c r="P3510" s="3">
        <f>IF(L3510&gt;'Power Curve'!$C$37,0,INDEX(Ci,$N3510,1)*POWER(1-O3510,3)+INDEX(Ci,$N3510,2)*3*O3510*POWER(1-O3510,2)+INDEX(Ci,$N3510,3)*3*POWER(O3510,2)*(1-O3510)+INDEX(Ci,$N3510,4)*POWER(O3510,3))</f>
        <v>466.42810026545556</v>
      </c>
      <c r="Q3510" s="3">
        <f>MAX(0,MIN(P3510-V3510+W3510,'Power Curve'!$C$39))</f>
        <v>458.15796143078762</v>
      </c>
      <c r="R3510" s="3">
        <f t="shared" si="1030"/>
        <v>481.83002471923874</v>
      </c>
      <c r="S3510" s="3">
        <f t="shared" si="1031"/>
        <v>-23.672063288451113</v>
      </c>
      <c r="T3510" s="3">
        <f t="shared" si="1032"/>
        <v>23.672063288451113</v>
      </c>
      <c r="V3510" s="37">
        <f t="array" ref="V3510">SUM(_xlfn.NORM.DIST($AD$3:$AD$1003,$L3510,$AA3510,FALSE)*WindSpeedStep*$AE$3:$AE$1003)/AG3510</f>
        <v>471.57591688755713</v>
      </c>
      <c r="W3510" s="37">
        <f t="array" ref="W3510">SUM(_xlfn.NORM.DIST($AD$3:$AD$1003,$L3510,$AB3510,FALSE)*WindSpeedStep*$AE$3:$AE$1003)/AH3510</f>
        <v>463.3057780528892</v>
      </c>
      <c r="Y3510" s="1">
        <f t="shared" si="1033"/>
        <v>6</v>
      </c>
      <c r="Z3510" s="99">
        <f>IF(L3510&lt;'Power Curve'!$P$28,'Power Curve'!$Q$28,IF(L3510&gt;'Power Curve'!$P$29,'Power Curve'!$Q$29,INDEX(ReferenceTurbulence,Y3510)+(L3510-INDEX(ReferenceTurbulenceWindSpeed,Y3510))*(INDEX(ReferenceTurbulence,Y3510+1)-INDEX(ReferenceTurbulence,Y3510))/(INDEX(ReferenceTurbulenceWindSpeed,Y3510+1)-INDEX(ReferenceTurbulenceWindSpeed,Y3510))))</f>
        <v>0.12072005770367897</v>
      </c>
      <c r="AA3510" s="100">
        <f t="shared" si="1039"/>
        <v>0.78251586117003991</v>
      </c>
      <c r="AB3510" s="29">
        <f t="shared" si="1040"/>
        <v>0.55674220626296289</v>
      </c>
      <c r="AG3510" s="40">
        <f t="array" ref="AG3510">SUM(_xlfn.NORM.DIST($AD$3:$AD$1003,$F3510,$AA3510,FALSE)*WindSpeedStep)</f>
        <v>1.0000000000000036</v>
      </c>
      <c r="AH3510" s="40">
        <f t="array" ref="AH3510">SUM(_xlfn.NORM.DIST($AD$3:$AD$1003,$F3510,$AB3510,FALSE)*WindSpeedStep)</f>
        <v>1.000000000000004</v>
      </c>
      <c r="AJ3510" s="47">
        <f t="shared" si="1034"/>
        <v>6</v>
      </c>
      <c r="AK3510" s="83" t="b">
        <f>COUNTIF('Power Curve'!$D$2:$D$31,AJ3510)&gt;0</f>
        <v>1</v>
      </c>
      <c r="AL3510" s="83" t="b">
        <f t="shared" si="1035"/>
        <v>0</v>
      </c>
      <c r="AM3510" s="83" t="b">
        <f t="shared" si="1041"/>
        <v>1</v>
      </c>
      <c r="AN3510" s="47" t="str">
        <f t="shared" si="1036"/>
        <v>Outer</v>
      </c>
      <c r="AO3510" s="48" t="str">
        <f t="shared" si="1037"/>
        <v>0.3-0.4</v>
      </c>
      <c r="AP3510" s="49" t="str">
        <f t="shared" si="1042"/>
        <v>4-5</v>
      </c>
      <c r="AQ3510" s="49" t="str">
        <f t="shared" si="1043"/>
        <v>Apr</v>
      </c>
      <c r="AR3510" s="48" t="str">
        <f t="shared" si="1044"/>
        <v>295-305</v>
      </c>
      <c r="AS3510" s="49" t="str">
        <f t="shared" si="1038"/>
        <v>LWS-LTI</v>
      </c>
    </row>
    <row r="3511" spans="5:45" x14ac:dyDescent="0.3">
      <c r="E3511" s="15">
        <v>41006.180555555555</v>
      </c>
      <c r="F3511" s="21">
        <v>6.88</v>
      </c>
      <c r="G3511" s="21">
        <v>592.97997283935524</v>
      </c>
      <c r="H3511" s="42">
        <v>1.2027445052920749</v>
      </c>
      <c r="I3511" s="35">
        <v>300.7</v>
      </c>
      <c r="J3511" s="43">
        <v>8.4302325581395346E-2</v>
      </c>
      <c r="K3511" s="44">
        <v>0.42750622293879659</v>
      </c>
      <c r="L3511" s="26">
        <f t="shared" si="1026"/>
        <v>6.8380803955698894</v>
      </c>
      <c r="M3511" s="26">
        <f t="shared" si="1027"/>
        <v>0.41489734434366787</v>
      </c>
      <c r="N3511" s="96">
        <f t="shared" si="1028"/>
        <v>7</v>
      </c>
      <c r="O3511" s="26">
        <f t="shared" si="1029"/>
        <v>0.8200258450487119</v>
      </c>
      <c r="P3511" s="3">
        <f>IF(L3511&gt;'Power Curve'!$C$37,0,INDEX(Ci,$N3511,1)*POWER(1-O3511,3)+INDEX(Ci,$N3511,2)*3*O3511*POWER(1-O3511,2)+INDEX(Ci,$N3511,3)*3*POWER(O3511,2)*(1-O3511)+INDEX(Ci,$N3511,4)*POWER(O3511,3))</f>
        <v>554.93290668893576</v>
      </c>
      <c r="Q3511" s="3">
        <f>MAX(0,MIN(P3511-V3511+W3511,'Power Curve'!$C$39))</f>
        <v>545.46024770025099</v>
      </c>
      <c r="R3511" s="3">
        <f t="shared" si="1030"/>
        <v>592.97997283935524</v>
      </c>
      <c r="S3511" s="3">
        <f t="shared" si="1031"/>
        <v>-47.519725139104253</v>
      </c>
      <c r="T3511" s="3">
        <f t="shared" si="1032"/>
        <v>47.519725139104253</v>
      </c>
      <c r="V3511" s="37">
        <f t="array" ref="V3511">SUM(_xlfn.NORM.DIST($AD$3:$AD$1003,$L3511,$AA3511,FALSE)*WindSpeedStep*$AE$3:$AE$1003)/AG3511</f>
        <v>554.13929941889546</v>
      </c>
      <c r="W3511" s="37">
        <f t="array" ref="W3511">SUM(_xlfn.NORM.DIST($AD$3:$AD$1003,$L3511,$AB3511,FALSE)*WindSpeedStep*$AE$3:$AE$1003)/AH3511</f>
        <v>544.66664043021069</v>
      </c>
      <c r="Y3511" s="1">
        <f t="shared" si="1033"/>
        <v>6</v>
      </c>
      <c r="Z3511" s="99">
        <f>IF(L3511&lt;'Power Curve'!$P$28,'Power Curve'!$Q$28,IF(L3511&gt;'Power Curve'!$P$29,'Power Curve'!$Q$29,INDEX(ReferenceTurbulence,Y3511)+(L3511-INDEX(ReferenceTurbulenceWindSpeed,Y3511))*(INDEX(ReferenceTurbulence,Y3511+1)-INDEX(ReferenceTurbulence,Y3511))/(INDEX(ReferenceTurbulenceWindSpeed,Y3511+1)-INDEX(ReferenceTurbulenceWindSpeed,Y3511))))</f>
        <v>0.12002024607031704</v>
      </c>
      <c r="AA3511" s="100">
        <f t="shared" si="1039"/>
        <v>0.82070809172490899</v>
      </c>
      <c r="AB3511" s="29">
        <f t="shared" si="1040"/>
        <v>0.57646607985908949</v>
      </c>
      <c r="AG3511" s="40">
        <f t="array" ref="AG3511">SUM(_xlfn.NORM.DIST($AD$3:$AD$1003,$F3511,$AA3511,FALSE)*WindSpeedStep)</f>
        <v>1.0000000000000044</v>
      </c>
      <c r="AH3511" s="40">
        <f t="array" ref="AH3511">SUM(_xlfn.NORM.DIST($AD$3:$AD$1003,$F3511,$AB3511,FALSE)*WindSpeedStep)</f>
        <v>1.0000000000000036</v>
      </c>
      <c r="AJ3511" s="47">
        <f t="shared" si="1034"/>
        <v>7</v>
      </c>
      <c r="AK3511" s="83" t="b">
        <f>COUNTIF('Power Curve'!$D$2:$D$31,AJ3511)&gt;0</f>
        <v>1</v>
      </c>
      <c r="AL3511" s="83" t="b">
        <f t="shared" si="1035"/>
        <v>0</v>
      </c>
      <c r="AM3511" s="83" t="b">
        <f t="shared" si="1041"/>
        <v>1</v>
      </c>
      <c r="AN3511" s="47" t="str">
        <f t="shared" si="1036"/>
        <v>Outer</v>
      </c>
      <c r="AO3511" s="48" t="str">
        <f t="shared" si="1037"/>
        <v>0.4-0.5</v>
      </c>
      <c r="AP3511" s="49" t="str">
        <f t="shared" si="1042"/>
        <v>4-5</v>
      </c>
      <c r="AQ3511" s="49" t="str">
        <f t="shared" si="1043"/>
        <v>Apr</v>
      </c>
      <c r="AR3511" s="48" t="str">
        <f t="shared" si="1044"/>
        <v>295-305</v>
      </c>
      <c r="AS3511" s="49" t="str">
        <f t="shared" si="1038"/>
        <v>LWS-LTI</v>
      </c>
    </row>
    <row r="3512" spans="5:45" x14ac:dyDescent="0.3">
      <c r="E3512" s="15">
        <v>41006.1875</v>
      </c>
      <c r="F3512" s="21">
        <v>6.38</v>
      </c>
      <c r="G3512" s="21">
        <v>428.24999999999989</v>
      </c>
      <c r="H3512" s="42">
        <v>1.2022227870696451</v>
      </c>
      <c r="I3512" s="35">
        <v>297.10000000000002</v>
      </c>
      <c r="J3512" s="43">
        <v>0.10501567398119123</v>
      </c>
      <c r="K3512" s="44">
        <v>0.3106473366380299</v>
      </c>
      <c r="L3512" s="26">
        <f t="shared" si="1026"/>
        <v>6.340209875741647</v>
      </c>
      <c r="M3512" s="26">
        <f t="shared" si="1027"/>
        <v>0.33794985057890381</v>
      </c>
      <c r="N3512" s="96">
        <f t="shared" si="1028"/>
        <v>7</v>
      </c>
      <c r="O3512" s="26">
        <f t="shared" si="1029"/>
        <v>0.3139174359320101</v>
      </c>
      <c r="P3512" s="3">
        <f>IF(L3512&gt;'Power Curve'!$C$37,0,INDEX(Ci,$N3512,1)*POWER(1-O3512,3)+INDEX(Ci,$N3512,2)*3*O3512*POWER(1-O3512,2)+INDEX(Ci,$N3512,3)*3*POWER(O3512,2)*(1-O3512)+INDEX(Ci,$N3512,4)*POWER(O3512,3))</f>
        <v>433.43695468870993</v>
      </c>
      <c r="Q3512" s="3">
        <f>MAX(0,MIN(P3512-V3512+W3512,'Power Curve'!$C$39))</f>
        <v>429.83166281895336</v>
      </c>
      <c r="R3512" s="3">
        <f t="shared" si="1030"/>
        <v>428.24999999999989</v>
      </c>
      <c r="S3512" s="3">
        <f t="shared" si="1031"/>
        <v>1.5816628189534754</v>
      </c>
      <c r="T3512" s="3">
        <f t="shared" si="1032"/>
        <v>1.5816628189534754</v>
      </c>
      <c r="V3512" s="37">
        <f t="array" ref="V3512">SUM(_xlfn.NORM.DIST($AD$3:$AD$1003,$L3512,$AA3512,FALSE)*WindSpeedStep*$AE$3:$AE$1003)/AG3512</f>
        <v>440.5694617944477</v>
      </c>
      <c r="W3512" s="37">
        <f t="array" ref="W3512">SUM(_xlfn.NORM.DIST($AD$3:$AD$1003,$L3512,$AB3512,FALSE)*WindSpeedStep*$AE$3:$AE$1003)/AH3512</f>
        <v>436.96416992469113</v>
      </c>
      <c r="Y3512" s="1">
        <f t="shared" si="1033"/>
        <v>6</v>
      </c>
      <c r="Z3512" s="99">
        <f>IF(L3512&lt;'Power Curve'!$P$28,'Power Curve'!$Q$28,IF(L3512&gt;'Power Curve'!$P$29,'Power Curve'!$Q$29,INDEX(ReferenceTurbulence,Y3512)+(L3512-INDEX(ReferenceTurbulenceWindSpeed,Y3512))*(INDEX(ReferenceTurbulence,Y3512+1)-INDEX(ReferenceTurbulence,Y3512))/(INDEX(ReferenceTurbulenceWindSpeed,Y3512+1)-INDEX(ReferenceTurbulenceWindSpeed,Y3512))))</f>
        <v>0.12099891287194943</v>
      </c>
      <c r="AA3512" s="100">
        <f t="shared" si="1039"/>
        <v>0.76715850234473681</v>
      </c>
      <c r="AB3512" s="29">
        <f t="shared" si="1040"/>
        <v>0.66582141328321376</v>
      </c>
      <c r="AG3512" s="40">
        <f t="array" ref="AG3512">SUM(_xlfn.NORM.DIST($AD$3:$AD$1003,$F3512,$AA3512,FALSE)*WindSpeedStep)</f>
        <v>1.0000000000000036</v>
      </c>
      <c r="AH3512" s="40">
        <f t="array" ref="AH3512">SUM(_xlfn.NORM.DIST($AD$3:$AD$1003,$F3512,$AB3512,FALSE)*WindSpeedStep)</f>
        <v>1.0000000000000038</v>
      </c>
      <c r="AJ3512" s="47">
        <f t="shared" si="1034"/>
        <v>6</v>
      </c>
      <c r="AK3512" s="83" t="b">
        <f>COUNTIF('Power Curve'!$D$2:$D$31,AJ3512)&gt;0</f>
        <v>1</v>
      </c>
      <c r="AL3512" s="83" t="b">
        <f t="shared" si="1035"/>
        <v>0</v>
      </c>
      <c r="AM3512" s="83" t="b">
        <f t="shared" si="1041"/>
        <v>1</v>
      </c>
      <c r="AN3512" s="47" t="str">
        <f t="shared" si="1036"/>
        <v>Outer</v>
      </c>
      <c r="AO3512" s="48" t="str">
        <f t="shared" si="1037"/>
        <v>0.3-0.4</v>
      </c>
      <c r="AP3512" s="49" t="str">
        <f t="shared" si="1042"/>
        <v>4-5</v>
      </c>
      <c r="AQ3512" s="49" t="str">
        <f t="shared" si="1043"/>
        <v>Apr</v>
      </c>
      <c r="AR3512" s="48" t="str">
        <f t="shared" si="1044"/>
        <v>295-305</v>
      </c>
      <c r="AS3512" s="49" t="str">
        <f t="shared" si="1038"/>
        <v>Inner-TI</v>
      </c>
    </row>
    <row r="3513" spans="5:45" x14ac:dyDescent="0.3">
      <c r="E3513" s="15">
        <v>41006.194444444445</v>
      </c>
      <c r="F3513" s="21">
        <v>7.01</v>
      </c>
      <c r="G3513" s="21">
        <v>643.62998199462868</v>
      </c>
      <c r="H3513" s="42">
        <v>1.2008842415258578</v>
      </c>
      <c r="I3513" s="35">
        <v>299.8</v>
      </c>
      <c r="J3513" s="43">
        <v>9.843081312410841E-2</v>
      </c>
      <c r="K3513" s="44">
        <v>0.44508645676707076</v>
      </c>
      <c r="L3513" s="26">
        <f t="shared" si="1026"/>
        <v>6.9636943957516486</v>
      </c>
      <c r="M3513" s="26">
        <f t="shared" si="1027"/>
        <v>0.43431139299850186</v>
      </c>
      <c r="N3513" s="96">
        <f t="shared" si="1028"/>
        <v>7</v>
      </c>
      <c r="O3513" s="26">
        <f t="shared" si="1029"/>
        <v>0.94771828567907379</v>
      </c>
      <c r="P3513" s="3">
        <f>IF(L3513&gt;'Power Curve'!$C$37,0,INDEX(Ci,$N3513,1)*POWER(1-O3513,3)+INDEX(Ci,$N3513,2)*3*O3513*POWER(1-O3513,2)+INDEX(Ci,$N3513,3)*3*POWER(O3513,2)*(1-O3513)+INDEX(Ci,$N3513,4)*POWER(O3513,3))</f>
        <v>587.12423454976386</v>
      </c>
      <c r="Q3513" s="3">
        <f>MAX(0,MIN(P3513-V3513+W3513,'Power Curve'!$C$39))</f>
        <v>580.9527759930528</v>
      </c>
      <c r="R3513" s="3">
        <f t="shared" si="1030"/>
        <v>643.62998199462868</v>
      </c>
      <c r="S3513" s="3">
        <f t="shared" si="1031"/>
        <v>-62.677206001575883</v>
      </c>
      <c r="T3513" s="3">
        <f t="shared" si="1032"/>
        <v>62.677206001575883</v>
      </c>
      <c r="V3513" s="37">
        <f t="array" ref="V3513">SUM(_xlfn.NORM.DIST($AD$3:$AD$1003,$L3513,$AA3513,FALSE)*WindSpeedStep*$AE$3:$AE$1003)/AG3513</f>
        <v>584.91921607135828</v>
      </c>
      <c r="W3513" s="37">
        <f t="array" ref="W3513">SUM(_xlfn.NORM.DIST($AD$3:$AD$1003,$L3513,$AB3513,FALSE)*WindSpeedStep*$AE$3:$AE$1003)/AH3513</f>
        <v>578.74775751464722</v>
      </c>
      <c r="Y3513" s="1">
        <f t="shared" si="1033"/>
        <v>6</v>
      </c>
      <c r="Z3513" s="99">
        <f>IF(L3513&lt;'Power Curve'!$P$28,'Power Curve'!$Q$28,IF(L3513&gt;'Power Curve'!$P$29,'Power Curve'!$Q$29,INDEX(ReferenceTurbulence,Y3513)+(L3513-INDEX(ReferenceTurbulenceWindSpeed,Y3513))*(INDEX(ReferenceTurbulence,Y3513+1)-INDEX(ReferenceTurbulence,Y3513))/(INDEX(ReferenceTurbulenceWindSpeed,Y3513+1)-INDEX(ReferenceTurbulenceWindSpeed,Y3513))))</f>
        <v>0.11977332594369347</v>
      </c>
      <c r="AA3513" s="100">
        <f t="shared" si="1039"/>
        <v>0.83406483863463377</v>
      </c>
      <c r="AB3513" s="29">
        <f t="shared" si="1040"/>
        <v>0.68544210172163156</v>
      </c>
      <c r="AG3513" s="40">
        <f t="array" ref="AG3513">SUM(_xlfn.NORM.DIST($AD$3:$AD$1003,$F3513,$AA3513,FALSE)*WindSpeedStep)</f>
        <v>1.000000000000004</v>
      </c>
      <c r="AH3513" s="40">
        <f t="array" ref="AH3513">SUM(_xlfn.NORM.DIST($AD$3:$AD$1003,$F3513,$AB3513,FALSE)*WindSpeedStep)</f>
        <v>1.0000000000000036</v>
      </c>
      <c r="AJ3513" s="47">
        <f t="shared" si="1034"/>
        <v>7</v>
      </c>
      <c r="AK3513" s="83" t="b">
        <f>COUNTIF('Power Curve'!$D$2:$D$31,AJ3513)&gt;0</f>
        <v>1</v>
      </c>
      <c r="AL3513" s="83" t="b">
        <f t="shared" si="1035"/>
        <v>0</v>
      </c>
      <c r="AM3513" s="83" t="b">
        <f t="shared" si="1041"/>
        <v>1</v>
      </c>
      <c r="AN3513" s="47" t="str">
        <f t="shared" si="1036"/>
        <v>Outer</v>
      </c>
      <c r="AO3513" s="48" t="str">
        <f t="shared" si="1037"/>
        <v>0.4-0.5</v>
      </c>
      <c r="AP3513" s="49" t="str">
        <f t="shared" si="1042"/>
        <v>4-5</v>
      </c>
      <c r="AQ3513" s="49" t="str">
        <f t="shared" si="1043"/>
        <v>Apr</v>
      </c>
      <c r="AR3513" s="48" t="str">
        <f t="shared" si="1044"/>
        <v>295-305</v>
      </c>
      <c r="AS3513" s="49" t="str">
        <f t="shared" si="1038"/>
        <v>LWS-LTI</v>
      </c>
    </row>
    <row r="3514" spans="5:45" x14ac:dyDescent="0.3">
      <c r="E3514" s="15">
        <v>41006.201388888891</v>
      </c>
      <c r="F3514" s="21">
        <v>7.4</v>
      </c>
      <c r="G3514" s="21">
        <v>772.08999252319313</v>
      </c>
      <c r="H3514" s="42">
        <v>1.1998188659971107</v>
      </c>
      <c r="I3514" s="35">
        <v>302.39999999999998</v>
      </c>
      <c r="J3514" s="43">
        <v>9.3243243243243235E-2</v>
      </c>
      <c r="K3514" s="44">
        <v>0.41655560655243712</v>
      </c>
      <c r="L3514" s="26">
        <f t="shared" si="1026"/>
        <v>7.3489436784393138</v>
      </c>
      <c r="M3514" s="26">
        <f t="shared" si="1027"/>
        <v>0.49385291151965399</v>
      </c>
      <c r="N3514" s="96">
        <f t="shared" si="1028"/>
        <v>8</v>
      </c>
      <c r="O3514" s="26">
        <f t="shared" si="1029"/>
        <v>0.33598208659432394</v>
      </c>
      <c r="P3514" s="3">
        <f>IF(L3514&gt;'Power Curve'!$C$37,0,INDEX(Ci,$N3514,1)*POWER(1-O3514,3)+INDEX(Ci,$N3514,2)*3*O3514*POWER(1-O3514,2)+INDEX(Ci,$N3514,3)*3*POWER(O3514,2)*(1-O3514)+INDEX(Ci,$N3514,4)*POWER(O3514,3))</f>
        <v>689.51766376328032</v>
      </c>
      <c r="Q3514" s="3">
        <f>MAX(0,MIN(P3514-V3514+W3514,'Power Curve'!$C$39))</f>
        <v>681.21039905926898</v>
      </c>
      <c r="R3514" s="3">
        <f t="shared" si="1030"/>
        <v>772.08999252319313</v>
      </c>
      <c r="S3514" s="3">
        <f t="shared" si="1031"/>
        <v>-90.879593463924152</v>
      </c>
      <c r="T3514" s="3">
        <f t="shared" si="1032"/>
        <v>90.879593463924152</v>
      </c>
      <c r="V3514" s="37">
        <f t="array" ref="V3514">SUM(_xlfn.NORM.DIST($AD$3:$AD$1003,$L3514,$AA3514,FALSE)*WindSpeedStep*$AE$3:$AE$1003)/AG3514</f>
        <v>684.9799878139612</v>
      </c>
      <c r="W3514" s="37">
        <f t="array" ref="W3514">SUM(_xlfn.NORM.DIST($AD$3:$AD$1003,$L3514,$AB3514,FALSE)*WindSpeedStep*$AE$3:$AE$1003)/AH3514</f>
        <v>676.67272310994986</v>
      </c>
      <c r="Y3514" s="1">
        <f t="shared" si="1033"/>
        <v>7</v>
      </c>
      <c r="Z3514" s="99">
        <f>IF(L3514&lt;'Power Curve'!$P$28,'Power Curve'!$Q$28,IF(L3514&gt;'Power Curve'!$P$29,'Power Curve'!$Q$29,INDEX(ReferenceTurbulence,Y3514)+(L3514-INDEX(ReferenceTurbulenceWindSpeed,Y3514))*(INDEX(ReferenceTurbulence,Y3514+1)-INDEX(ReferenceTurbulence,Y3514))/(INDEX(ReferenceTurbulenceWindSpeed,Y3514+1)-INDEX(ReferenceTurbulenceWindSpeed,Y3514))))</f>
        <v>0.11957951119765288</v>
      </c>
      <c r="AA3514" s="100">
        <f t="shared" si="1039"/>
        <v>0.8787830928868543</v>
      </c>
      <c r="AB3514" s="29">
        <f t="shared" si="1040"/>
        <v>0.68523934298961164</v>
      </c>
      <c r="AG3514" s="40">
        <f t="array" ref="AG3514">SUM(_xlfn.NORM.DIST($AD$3:$AD$1003,$F3514,$AA3514,FALSE)*WindSpeedStep)</f>
        <v>1.0000000000000036</v>
      </c>
      <c r="AH3514" s="40">
        <f t="array" ref="AH3514">SUM(_xlfn.NORM.DIST($AD$3:$AD$1003,$F3514,$AB3514,FALSE)*WindSpeedStep)</f>
        <v>1.0000000000000036</v>
      </c>
      <c r="AJ3514" s="47">
        <f t="shared" si="1034"/>
        <v>7</v>
      </c>
      <c r="AK3514" s="83" t="b">
        <f>COUNTIF('Power Curve'!$D$2:$D$31,AJ3514)&gt;0</f>
        <v>1</v>
      </c>
      <c r="AL3514" s="83" t="b">
        <f t="shared" si="1035"/>
        <v>0</v>
      </c>
      <c r="AM3514" s="83" t="b">
        <f t="shared" si="1041"/>
        <v>1</v>
      </c>
      <c r="AN3514" s="47" t="str">
        <f t="shared" si="1036"/>
        <v>Outer</v>
      </c>
      <c r="AO3514" s="48" t="str">
        <f t="shared" si="1037"/>
        <v>0.4-0.5</v>
      </c>
      <c r="AP3514" s="49" t="str">
        <f t="shared" si="1042"/>
        <v>4-5</v>
      </c>
      <c r="AQ3514" s="49" t="str">
        <f t="shared" si="1043"/>
        <v>Apr</v>
      </c>
      <c r="AR3514" s="48" t="str">
        <f t="shared" si="1044"/>
        <v>295-305</v>
      </c>
      <c r="AS3514" s="49" t="str">
        <f t="shared" si="1038"/>
        <v>LWS-LTI</v>
      </c>
    </row>
    <row r="3515" spans="5:45" x14ac:dyDescent="0.3">
      <c r="E3515" s="15">
        <v>41006.208333333336</v>
      </c>
      <c r="F3515" s="21">
        <v>7.43</v>
      </c>
      <c r="G3515" s="21">
        <v>641.99999618530319</v>
      </c>
      <c r="H3515" s="42">
        <v>1.1992519588364907</v>
      </c>
      <c r="I3515" s="35">
        <v>300.2</v>
      </c>
      <c r="J3515" s="43">
        <v>7.8061911170928672E-2</v>
      </c>
      <c r="K3515" s="44">
        <v>0.44102320847325377</v>
      </c>
      <c r="L3515" s="26">
        <f t="shared" si="1026"/>
        <v>7.3775743741100417</v>
      </c>
      <c r="M3515" s="26">
        <f t="shared" si="1027"/>
        <v>0.49827787782889482</v>
      </c>
      <c r="N3515" s="96">
        <f t="shared" si="1028"/>
        <v>8</v>
      </c>
      <c r="O3515" s="26">
        <f t="shared" si="1029"/>
        <v>0.36479834248375625</v>
      </c>
      <c r="P3515" s="3">
        <f>IF(L3515&gt;'Power Curve'!$C$37,0,INDEX(Ci,$N3515,1)*POWER(1-O3515,3)+INDEX(Ci,$N3515,2)*3*O3515*POWER(1-O3515,2)+INDEX(Ci,$N3515,3)*3*POWER(O3515,2)*(1-O3515)+INDEX(Ci,$N3515,4)*POWER(O3515,3))</f>
        <v>697.46539156053962</v>
      </c>
      <c r="Q3515" s="3">
        <f>MAX(0,MIN(P3515-V3515+W3515,'Power Curve'!$C$39))</f>
        <v>685.36716178498102</v>
      </c>
      <c r="R3515" s="3">
        <f t="shared" si="1030"/>
        <v>641.99999618530319</v>
      </c>
      <c r="S3515" s="3">
        <f t="shared" si="1031"/>
        <v>43.367165599677833</v>
      </c>
      <c r="T3515" s="3">
        <f t="shared" si="1032"/>
        <v>43.367165599677833</v>
      </c>
      <c r="V3515" s="37">
        <f t="array" ref="V3515">SUM(_xlfn.NORM.DIST($AD$3:$AD$1003,$L3515,$AA3515,FALSE)*WindSpeedStep*$AE$3:$AE$1003)/AG3515</f>
        <v>692.75510666256832</v>
      </c>
      <c r="W3515" s="37">
        <f t="array" ref="W3515">SUM(_xlfn.NORM.DIST($AD$3:$AD$1003,$L3515,$AB3515,FALSE)*WindSpeedStep*$AE$3:$AE$1003)/AH3515</f>
        <v>680.65687688700973</v>
      </c>
      <c r="Y3515" s="1">
        <f t="shared" si="1033"/>
        <v>7</v>
      </c>
      <c r="Z3515" s="99">
        <f>IF(L3515&lt;'Power Curve'!$P$28,'Power Curve'!$Q$28,IF(L3515&gt;'Power Curve'!$P$29,'Power Curve'!$Q$29,INDEX(ReferenceTurbulence,Y3515)+(L3515-INDEX(ReferenceTurbulenceWindSpeed,Y3515))*(INDEX(ReferenceTurbulence,Y3515+1)-INDEX(ReferenceTurbulence,Y3515))/(INDEX(ReferenceTurbulenceWindSpeed,Y3515+1)-INDEX(ReferenceTurbulenceWindSpeed,Y3515))))</f>
        <v>0.1195715591095684</v>
      </c>
      <c r="AA3515" s="100">
        <f t="shared" si="1039"/>
        <v>0.88214807035913601</v>
      </c>
      <c r="AB3515" s="29">
        <f t="shared" si="1040"/>
        <v>0.57590755544869776</v>
      </c>
      <c r="AG3515" s="40">
        <f t="array" ref="AG3515">SUM(_xlfn.NORM.DIST($AD$3:$AD$1003,$F3515,$AA3515,FALSE)*WindSpeedStep)</f>
        <v>1.0000000000000038</v>
      </c>
      <c r="AH3515" s="40">
        <f t="array" ref="AH3515">SUM(_xlfn.NORM.DIST($AD$3:$AD$1003,$F3515,$AB3515,FALSE)*WindSpeedStep)</f>
        <v>1.0000000000000036</v>
      </c>
      <c r="AJ3515" s="47">
        <f t="shared" si="1034"/>
        <v>7</v>
      </c>
      <c r="AK3515" s="83" t="b">
        <f>COUNTIF('Power Curve'!$D$2:$D$31,AJ3515)&gt;0</f>
        <v>1</v>
      </c>
      <c r="AL3515" s="83" t="b">
        <f t="shared" si="1035"/>
        <v>0</v>
      </c>
      <c r="AM3515" s="83" t="b">
        <f t="shared" si="1041"/>
        <v>1</v>
      </c>
      <c r="AN3515" s="47" t="str">
        <f t="shared" si="1036"/>
        <v>Outer</v>
      </c>
      <c r="AO3515" s="48" t="str">
        <f t="shared" si="1037"/>
        <v>0.4-0.5</v>
      </c>
      <c r="AP3515" s="49" t="str">
        <f t="shared" si="1042"/>
        <v>5-6</v>
      </c>
      <c r="AQ3515" s="49" t="str">
        <f t="shared" si="1043"/>
        <v>Apr</v>
      </c>
      <c r="AR3515" s="48" t="str">
        <f t="shared" si="1044"/>
        <v>295-305</v>
      </c>
      <c r="AS3515" s="49" t="str">
        <f t="shared" si="1038"/>
        <v>LWS-LTI</v>
      </c>
    </row>
    <row r="3516" spans="5:45" x14ac:dyDescent="0.3">
      <c r="E3516" s="15">
        <v>41006.215277777781</v>
      </c>
      <c r="F3516" s="21">
        <v>7.09</v>
      </c>
      <c r="G3516" s="21">
        <v>639.88000106811501</v>
      </c>
      <c r="H3516" s="42">
        <v>1.1986397205919832</v>
      </c>
      <c r="I3516" s="35">
        <v>295.2</v>
      </c>
      <c r="J3516" s="43">
        <v>8.8857545839210156E-2</v>
      </c>
      <c r="K3516" s="44">
        <v>0.35015289549965417</v>
      </c>
      <c r="L3516" s="26">
        <f t="shared" si="1026"/>
        <v>7.0387751812291732</v>
      </c>
      <c r="M3516" s="26">
        <f t="shared" si="1027"/>
        <v>0.44591537042295043</v>
      </c>
      <c r="N3516" s="96">
        <f t="shared" si="1028"/>
        <v>8</v>
      </c>
      <c r="O3516" s="26">
        <f t="shared" si="1029"/>
        <v>2.3803336652658331E-2</v>
      </c>
      <c r="P3516" s="3">
        <f>IF(L3516&gt;'Power Curve'!$C$37,0,INDEX(Ci,$N3516,1)*POWER(1-O3516,3)+INDEX(Ci,$N3516,2)*3*O3516*POWER(1-O3516,2)+INDEX(Ci,$N3516,3)*3*POWER(O3516,2)*(1-O3516)+INDEX(Ci,$N3516,4)*POWER(O3516,3))</f>
        <v>606.40820838382956</v>
      </c>
      <c r="Q3516" s="3">
        <f>MAX(0,MIN(P3516-V3516+W3516,'Power Curve'!$C$39))</f>
        <v>597.69166307629644</v>
      </c>
      <c r="R3516" s="3">
        <f t="shared" si="1030"/>
        <v>639.88000106811501</v>
      </c>
      <c r="S3516" s="3">
        <f t="shared" si="1031"/>
        <v>-42.188337991818571</v>
      </c>
      <c r="T3516" s="3">
        <f t="shared" si="1032"/>
        <v>42.188337991818571</v>
      </c>
      <c r="V3516" s="37">
        <f t="array" ref="V3516">SUM(_xlfn.NORM.DIST($AD$3:$AD$1003,$L3516,$AA3516,FALSE)*WindSpeedStep*$AE$3:$AE$1003)/AG3516</f>
        <v>603.74416458971211</v>
      </c>
      <c r="W3516" s="37">
        <f t="array" ref="W3516">SUM(_xlfn.NORM.DIST($AD$3:$AD$1003,$L3516,$AB3516,FALSE)*WindSpeedStep*$AE$3:$AE$1003)/AH3516</f>
        <v>595.02761928217899</v>
      </c>
      <c r="Y3516" s="1">
        <f t="shared" si="1033"/>
        <v>7</v>
      </c>
      <c r="Z3516" s="99">
        <f>IF(L3516&lt;'Power Curve'!$P$28,'Power Curve'!$Q$28,IF(L3516&gt;'Power Curve'!$P$29,'Power Curve'!$Q$29,INDEX(ReferenceTurbulence,Y3516)+(L3516-INDEX(ReferenceTurbulenceWindSpeed,Y3516))*(INDEX(ReferenceTurbulence,Y3516+1)-INDEX(ReferenceTurbulence,Y3516))/(INDEX(ReferenceTurbulenceWindSpeed,Y3516+1)-INDEX(ReferenceTurbulenceWindSpeed,Y3516))))</f>
        <v>0.11966565954833255</v>
      </c>
      <c r="AA3516" s="100">
        <f t="shared" si="1039"/>
        <v>0.84229967447422305</v>
      </c>
      <c r="AB3516" s="29">
        <f t="shared" si="1040"/>
        <v>0.62544828831796606</v>
      </c>
      <c r="AG3516" s="40">
        <f t="array" ref="AG3516">SUM(_xlfn.NORM.DIST($AD$3:$AD$1003,$F3516,$AA3516,FALSE)*WindSpeedStep)</f>
        <v>1.0000000000000038</v>
      </c>
      <c r="AH3516" s="40">
        <f t="array" ref="AH3516">SUM(_xlfn.NORM.DIST($AD$3:$AD$1003,$F3516,$AB3516,FALSE)*WindSpeedStep)</f>
        <v>1.0000000000000038</v>
      </c>
      <c r="AJ3516" s="47">
        <f t="shared" si="1034"/>
        <v>7</v>
      </c>
      <c r="AK3516" s="83" t="b">
        <f>COUNTIF('Power Curve'!$D$2:$D$31,AJ3516)&gt;0</f>
        <v>1</v>
      </c>
      <c r="AL3516" s="83" t="b">
        <f t="shared" si="1035"/>
        <v>0</v>
      </c>
      <c r="AM3516" s="83" t="b">
        <f t="shared" si="1041"/>
        <v>1</v>
      </c>
      <c r="AN3516" s="47" t="str">
        <f t="shared" si="1036"/>
        <v>Outer</v>
      </c>
      <c r="AO3516" s="48" t="str">
        <f t="shared" si="1037"/>
        <v>0.4-0.5</v>
      </c>
      <c r="AP3516" s="49" t="str">
        <f t="shared" si="1042"/>
        <v>5-6</v>
      </c>
      <c r="AQ3516" s="49" t="str">
        <f t="shared" si="1043"/>
        <v>Apr</v>
      </c>
      <c r="AR3516" s="48" t="str">
        <f t="shared" si="1044"/>
        <v>295-305</v>
      </c>
      <c r="AS3516" s="49" t="str">
        <f t="shared" si="1038"/>
        <v>LWS-LTI</v>
      </c>
    </row>
    <row r="3517" spans="5:45" x14ac:dyDescent="0.3">
      <c r="E3517" s="15">
        <v>41006.222222222219</v>
      </c>
      <c r="F3517" s="21">
        <v>5.96</v>
      </c>
      <c r="G3517" s="21">
        <v>273.18999862670915</v>
      </c>
      <c r="H3517" s="42">
        <v>1.1975630458415469</v>
      </c>
      <c r="I3517" s="35">
        <v>294.89999999999998</v>
      </c>
      <c r="J3517" s="43">
        <v>0.12583892617449666</v>
      </c>
      <c r="K3517" s="44">
        <v>0.25056278773196328</v>
      </c>
      <c r="L3517" s="26">
        <f t="shared" si="1026"/>
        <v>5.9151672070814936</v>
      </c>
      <c r="M3517" s="26">
        <f t="shared" si="1027"/>
        <v>0.2722581359785517</v>
      </c>
      <c r="N3517" s="96">
        <f t="shared" si="1028"/>
        <v>6</v>
      </c>
      <c r="O3517" s="26">
        <f t="shared" si="1029"/>
        <v>0.88414666778245521</v>
      </c>
      <c r="P3517" s="3">
        <f>IF(L3517&gt;'Power Curve'!$C$37,0,INDEX(Ci,$N3517,1)*POWER(1-O3517,3)+INDEX(Ci,$N3517,2)*3*O3517*POWER(1-O3517,2)+INDEX(Ci,$N3517,3)*3*POWER(O3517,2)*(1-O3517)+INDEX(Ci,$N3517,4)*POWER(O3517,3))</f>
        <v>347.90670209463292</v>
      </c>
      <c r="Q3517" s="3">
        <f>MAX(0,MIN(P3517-V3517+W3517,'Power Curve'!$C$39))</f>
        <v>348.57772149056666</v>
      </c>
      <c r="R3517" s="3">
        <f t="shared" si="1030"/>
        <v>273.18999862670915</v>
      </c>
      <c r="S3517" s="3">
        <f t="shared" si="1031"/>
        <v>75.387722863857505</v>
      </c>
      <c r="T3517" s="3">
        <f t="shared" si="1032"/>
        <v>75.387722863857505</v>
      </c>
      <c r="V3517" s="37">
        <f t="array" ref="V3517">SUM(_xlfn.NORM.DIST($AD$3:$AD$1003,$L3517,$AA3517,FALSE)*WindSpeedStep*$AE$3:$AE$1003)/AG3517</f>
        <v>353.58242701666131</v>
      </c>
      <c r="W3517" s="37">
        <f t="array" ref="W3517">SUM(_xlfn.NORM.DIST($AD$3:$AD$1003,$L3517,$AB3517,FALSE)*WindSpeedStep*$AE$3:$AE$1003)/AH3517</f>
        <v>354.25344641259505</v>
      </c>
      <c r="Y3517" s="1">
        <f t="shared" si="1033"/>
        <v>5</v>
      </c>
      <c r="Z3517" s="99">
        <f>IF(L3517&lt;'Power Curve'!$P$28,'Power Curve'!$Q$28,IF(L3517&gt;'Power Curve'!$P$29,'Power Curve'!$Q$29,INDEX(ReferenceTurbulence,Y3517)+(L3517-INDEX(ReferenceTurbulenceWindSpeed,Y3517))*(INDEX(ReferenceTurbulence,Y3517+1)-INDEX(ReferenceTurbulence,Y3517))/(INDEX(ReferenceTurbulenceWindSpeed,Y3517+1)-INDEX(ReferenceTurbulenceWindSpeed,Y3517))))</f>
        <v>0.12116160709216167</v>
      </c>
      <c r="AA3517" s="100">
        <f t="shared" si="1039"/>
        <v>0.71669116502884722</v>
      </c>
      <c r="AB3517" s="29">
        <f t="shared" si="1040"/>
        <v>0.74435828948173166</v>
      </c>
      <c r="AG3517" s="40">
        <f t="array" ref="AG3517">SUM(_xlfn.NORM.DIST($AD$3:$AD$1003,$F3517,$AA3517,FALSE)*WindSpeedStep)</f>
        <v>1.0000000000000031</v>
      </c>
      <c r="AH3517" s="40">
        <f t="array" ref="AH3517">SUM(_xlfn.NORM.DIST($AD$3:$AD$1003,$F3517,$AB3517,FALSE)*WindSpeedStep)</f>
        <v>1.0000000000000036</v>
      </c>
      <c r="AJ3517" s="47">
        <f t="shared" si="1034"/>
        <v>6</v>
      </c>
      <c r="AK3517" s="83" t="b">
        <f>COUNTIF('Power Curve'!$D$2:$D$31,AJ3517)&gt;0</f>
        <v>1</v>
      </c>
      <c r="AL3517" s="83" t="b">
        <f t="shared" si="1035"/>
        <v>0</v>
      </c>
      <c r="AM3517" s="83" t="b">
        <f t="shared" si="1041"/>
        <v>1</v>
      </c>
      <c r="AN3517" s="47" t="str">
        <f t="shared" si="1036"/>
        <v>Inner</v>
      </c>
      <c r="AO3517" s="48" t="str">
        <f t="shared" si="1037"/>
        <v>0.2-0.3</v>
      </c>
      <c r="AP3517" s="49" t="str">
        <f t="shared" si="1042"/>
        <v>5-6</v>
      </c>
      <c r="AQ3517" s="49" t="str">
        <f t="shared" si="1043"/>
        <v>Apr</v>
      </c>
      <c r="AR3517" s="48" t="str">
        <f t="shared" si="1044"/>
        <v>285-295</v>
      </c>
      <c r="AS3517" s="49" t="str">
        <f t="shared" si="1038"/>
        <v>Inner-TI</v>
      </c>
    </row>
    <row r="3518" spans="5:45" x14ac:dyDescent="0.3">
      <c r="E3518" s="15">
        <v>41006.229166666664</v>
      </c>
      <c r="F3518" s="21">
        <v>5.69</v>
      </c>
      <c r="G3518" s="21">
        <v>273.19001007080072</v>
      </c>
      <c r="H3518" s="42">
        <v>1.1961126783588936</v>
      </c>
      <c r="I3518" s="35">
        <v>296.5</v>
      </c>
      <c r="J3518" s="43">
        <v>0.16344463971880491</v>
      </c>
      <c r="K3518" s="44">
        <v>0.49935694170687456</v>
      </c>
      <c r="L3518" s="26">
        <f t="shared" si="1026"/>
        <v>5.6449175297463379</v>
      </c>
      <c r="M3518" s="26">
        <f t="shared" si="1027"/>
        <v>0.23049017717502512</v>
      </c>
      <c r="N3518" s="96">
        <f t="shared" si="1028"/>
        <v>6</v>
      </c>
      <c r="O3518" s="26">
        <f t="shared" si="1029"/>
        <v>0.61478401668845528</v>
      </c>
      <c r="P3518" s="3">
        <f>IF(L3518&gt;'Power Curve'!$C$37,0,INDEX(Ci,$N3518,1)*POWER(1-O3518,3)+INDEX(Ci,$N3518,2)*3*O3518*POWER(1-O3518,2)+INDEX(Ci,$N3518,3)*3*POWER(O3518,2)*(1-O3518)+INDEX(Ci,$N3518,4)*POWER(O3518,3))</f>
        <v>303.57099177541477</v>
      </c>
      <c r="Q3518" s="3">
        <f>MAX(0,MIN(P3518-V3518+W3518,'Power Curve'!$C$39))</f>
        <v>308.96784083086061</v>
      </c>
      <c r="R3518" s="3">
        <f t="shared" si="1030"/>
        <v>273.19001007080072</v>
      </c>
      <c r="S3518" s="3">
        <f t="shared" si="1031"/>
        <v>35.777830760059885</v>
      </c>
      <c r="T3518" s="3">
        <f t="shared" si="1032"/>
        <v>35.777830760059885</v>
      </c>
      <c r="V3518" s="37">
        <f t="array" ref="V3518">SUM(_xlfn.NORM.DIST($AD$3:$AD$1003,$L3518,$AA3518,FALSE)*WindSpeedStep*$AE$3:$AE$1003)/AG3518</f>
        <v>302.20641529159309</v>
      </c>
      <c r="W3518" s="37">
        <f t="array" ref="W3518">SUM(_xlfn.NORM.DIST($AD$3:$AD$1003,$L3518,$AB3518,FALSE)*WindSpeedStep*$AE$3:$AE$1003)/AH3518</f>
        <v>307.60326434703893</v>
      </c>
      <c r="Y3518" s="1">
        <f t="shared" si="1033"/>
        <v>5</v>
      </c>
      <c r="Z3518" s="99">
        <f>IF(L3518&lt;'Power Curve'!$P$28,'Power Curve'!$Q$28,IF(L3518&gt;'Power Curve'!$P$29,'Power Curve'!$Q$29,INDEX(ReferenceTurbulence,Y3518)+(L3518-INDEX(ReferenceTurbulenceWindSpeed,Y3518))*(INDEX(ReferenceTurbulence,Y3518+1)-INDEX(ReferenceTurbulence,Y3518))/(INDEX(ReferenceTurbulenceWindSpeed,Y3518+1)-INDEX(ReferenceTurbulenceWindSpeed,Y3518))))</f>
        <v>0.12012852348351666</v>
      </c>
      <c r="AA3518" s="100">
        <f t="shared" si="1039"/>
        <v>0.67811560803464777</v>
      </c>
      <c r="AB3518" s="29">
        <f t="shared" si="1040"/>
        <v>0.92263151189175641</v>
      </c>
      <c r="AG3518" s="40">
        <f t="array" ref="AG3518">SUM(_xlfn.NORM.DIST($AD$3:$AD$1003,$F3518,$AA3518,FALSE)*WindSpeedStep)</f>
        <v>1.000000000000004</v>
      </c>
      <c r="AH3518" s="40">
        <f t="array" ref="AH3518">SUM(_xlfn.NORM.DIST($AD$3:$AD$1003,$F3518,$AB3518,FALSE)*WindSpeedStep)</f>
        <v>0.99999999975825882</v>
      </c>
      <c r="AJ3518" s="47">
        <f t="shared" si="1034"/>
        <v>6</v>
      </c>
      <c r="AK3518" s="83" t="b">
        <f>COUNTIF('Power Curve'!$D$2:$D$31,AJ3518)&gt;0</f>
        <v>1</v>
      </c>
      <c r="AL3518" s="83" t="b">
        <f t="shared" si="1035"/>
        <v>0</v>
      </c>
      <c r="AM3518" s="83" t="b">
        <f t="shared" si="1041"/>
        <v>1</v>
      </c>
      <c r="AN3518" s="47" t="str">
        <f t="shared" si="1036"/>
        <v>Outer</v>
      </c>
      <c r="AO3518" s="48" t="str">
        <f t="shared" si="1037"/>
        <v>0.2-0.3</v>
      </c>
      <c r="AP3518" s="49" t="str">
        <f t="shared" si="1042"/>
        <v>5-6</v>
      </c>
      <c r="AQ3518" s="49" t="str">
        <f t="shared" si="1043"/>
        <v>Apr</v>
      </c>
      <c r="AR3518" s="48" t="str">
        <f t="shared" si="1044"/>
        <v>295-305</v>
      </c>
      <c r="AS3518" s="49" t="str">
        <f t="shared" si="1038"/>
        <v>LWS-HTI</v>
      </c>
    </row>
    <row r="3519" spans="5:45" x14ac:dyDescent="0.3">
      <c r="E3519" s="15">
        <v>41006.236111111109</v>
      </c>
      <c r="F3519" s="21">
        <v>6.27</v>
      </c>
      <c r="G3519" s="21">
        <v>336.53000640869192</v>
      </c>
      <c r="H3519" s="42">
        <v>1.1944053417304947</v>
      </c>
      <c r="I3519" s="35">
        <v>295.7</v>
      </c>
      <c r="J3519" s="43">
        <v>0.13875598086124402</v>
      </c>
      <c r="K3519" s="44">
        <v>0.31291951784490418</v>
      </c>
      <c r="L3519" s="26">
        <f t="shared" si="1026"/>
        <v>6.2173610806277697</v>
      </c>
      <c r="M3519" s="26">
        <f t="shared" si="1027"/>
        <v>0.31896317328116991</v>
      </c>
      <c r="N3519" s="96">
        <f t="shared" si="1028"/>
        <v>7</v>
      </c>
      <c r="O3519" s="26">
        <f t="shared" si="1029"/>
        <v>0.18903595413943999</v>
      </c>
      <c r="P3519" s="3">
        <f>IF(L3519&gt;'Power Curve'!$C$37,0,INDEX(Ci,$N3519,1)*POWER(1-O3519,3)+INDEX(Ci,$N3519,2)*3*O3519*POWER(1-O3519,2)+INDEX(Ci,$N3519,3)*3*POWER(O3519,2)*(1-O3519)+INDEX(Ci,$N3519,4)*POWER(O3519,3))</f>
        <v>406.44229788700159</v>
      </c>
      <c r="Q3519" s="3">
        <f>MAX(0,MIN(P3519-V3519+W3519,'Power Curve'!$C$39))</f>
        <v>410.22862496751759</v>
      </c>
      <c r="R3519" s="3">
        <f t="shared" si="1030"/>
        <v>336.53000640869192</v>
      </c>
      <c r="S3519" s="3">
        <f t="shared" si="1031"/>
        <v>73.698618558825672</v>
      </c>
      <c r="T3519" s="3">
        <f t="shared" si="1032"/>
        <v>73.698618558825672</v>
      </c>
      <c r="V3519" s="37">
        <f t="array" ref="V3519">SUM(_xlfn.NORM.DIST($AD$3:$AD$1003,$L3519,$AA3519,FALSE)*WindSpeedStep*$AE$3:$AE$1003)/AG3519</f>
        <v>414.56054463188349</v>
      </c>
      <c r="W3519" s="37">
        <f t="array" ref="W3519">SUM(_xlfn.NORM.DIST($AD$3:$AD$1003,$L3519,$AB3519,FALSE)*WindSpeedStep*$AE$3:$AE$1003)/AH3519</f>
        <v>418.34687171239949</v>
      </c>
      <c r="Y3519" s="1">
        <f t="shared" si="1033"/>
        <v>6</v>
      </c>
      <c r="Z3519" s="99">
        <f>IF(L3519&lt;'Power Curve'!$P$28,'Power Curve'!$Q$28,IF(L3519&gt;'Power Curve'!$P$29,'Power Curve'!$Q$29,INDEX(ReferenceTurbulence,Y3519)+(L3519-INDEX(ReferenceTurbulenceWindSpeed,Y3519))*(INDEX(ReferenceTurbulence,Y3519+1)-INDEX(ReferenceTurbulence,Y3519))/(INDEX(ReferenceTurbulenceWindSpeed,Y3519+1)-INDEX(ReferenceTurbulenceWindSpeed,Y3519))))</f>
        <v>0.12124039741985952</v>
      </c>
      <c r="AA3519" s="100">
        <f t="shared" si="1039"/>
        <v>0.75379532831807805</v>
      </c>
      <c r="AB3519" s="29">
        <f t="shared" si="1040"/>
        <v>0.86269603511103021</v>
      </c>
      <c r="AG3519" s="40">
        <f t="array" ref="AG3519">SUM(_xlfn.NORM.DIST($AD$3:$AD$1003,$F3519,$AA3519,FALSE)*WindSpeedStep)</f>
        <v>1.0000000000000038</v>
      </c>
      <c r="AH3519" s="40">
        <f t="array" ref="AH3519">SUM(_xlfn.NORM.DIST($AD$3:$AD$1003,$F3519,$AB3519,FALSE)*WindSpeedStep)</f>
        <v>0.99999999999988876</v>
      </c>
      <c r="AJ3519" s="47">
        <f t="shared" si="1034"/>
        <v>6</v>
      </c>
      <c r="AK3519" s="83" t="b">
        <f>COUNTIF('Power Curve'!$D$2:$D$31,AJ3519)&gt;0</f>
        <v>1</v>
      </c>
      <c r="AL3519" s="83" t="b">
        <f t="shared" si="1035"/>
        <v>0</v>
      </c>
      <c r="AM3519" s="83" t="b">
        <f t="shared" si="1041"/>
        <v>1</v>
      </c>
      <c r="AN3519" s="47" t="str">
        <f t="shared" si="1036"/>
        <v>Outer</v>
      </c>
      <c r="AO3519" s="48" t="str">
        <f t="shared" si="1037"/>
        <v>0.3-0.4</v>
      </c>
      <c r="AP3519" s="49" t="str">
        <f t="shared" si="1042"/>
        <v>5-6</v>
      </c>
      <c r="AQ3519" s="49" t="str">
        <f t="shared" si="1043"/>
        <v>Apr</v>
      </c>
      <c r="AR3519" s="48" t="str">
        <f t="shared" si="1044"/>
        <v>295-305</v>
      </c>
      <c r="AS3519" s="49" t="str">
        <f t="shared" si="1038"/>
        <v>Inner-TI</v>
      </c>
    </row>
    <row r="3520" spans="5:45" x14ac:dyDescent="0.3">
      <c r="E3520" s="15">
        <v>41006.243055555555</v>
      </c>
      <c r="F3520" s="21">
        <v>6</v>
      </c>
      <c r="G3520" s="21">
        <v>316.30001449585012</v>
      </c>
      <c r="H3520" s="42">
        <v>1.1928663984845407</v>
      </c>
      <c r="I3520" s="35">
        <v>297.39999999999998</v>
      </c>
      <c r="J3520" s="43">
        <v>0.10166666666666667</v>
      </c>
      <c r="K3520" s="44">
        <v>0.35347986057112918</v>
      </c>
      <c r="L3520" s="26">
        <f t="shared" si="1026"/>
        <v>5.9470714447137487</v>
      </c>
      <c r="M3520" s="26">
        <f t="shared" si="1027"/>
        <v>0.27718903875047002</v>
      </c>
      <c r="N3520" s="96">
        <f t="shared" si="1028"/>
        <v>6</v>
      </c>
      <c r="O3520" s="26">
        <f t="shared" si="1029"/>
        <v>0.91594618782073234</v>
      </c>
      <c r="P3520" s="3">
        <f>IF(L3520&gt;'Power Curve'!$C$37,0,INDEX(Ci,$N3520,1)*POWER(1-O3520,3)+INDEX(Ci,$N3520,2)*3*O3520*POWER(1-O3520,2)+INDEX(Ci,$N3520,3)*3*POWER(O3520,2)*(1-O3520)+INDEX(Ci,$N3520,4)*POWER(O3520,3))</f>
        <v>353.55951759730215</v>
      </c>
      <c r="Q3520" s="3">
        <f>MAX(0,MIN(P3520-V3520+W3520,'Power Curve'!$C$39))</f>
        <v>350.77602690831696</v>
      </c>
      <c r="R3520" s="3">
        <f t="shared" si="1030"/>
        <v>316.30001449585012</v>
      </c>
      <c r="S3520" s="3">
        <f t="shared" si="1031"/>
        <v>34.476012412466844</v>
      </c>
      <c r="T3520" s="3">
        <f t="shared" si="1032"/>
        <v>34.476012412466844</v>
      </c>
      <c r="V3520" s="37">
        <f t="array" ref="V3520">SUM(_xlfn.NORM.DIST($AD$3:$AD$1003,$L3520,$AA3520,FALSE)*WindSpeedStep*$AE$3:$AE$1003)/AG3520</f>
        <v>359.84005395058313</v>
      </c>
      <c r="W3520" s="37">
        <f t="array" ref="W3520">SUM(_xlfn.NORM.DIST($AD$3:$AD$1003,$L3520,$AB3520,FALSE)*WindSpeedStep*$AE$3:$AE$1003)/AH3520</f>
        <v>357.05656326159794</v>
      </c>
      <c r="Y3520" s="1">
        <f t="shared" si="1033"/>
        <v>5</v>
      </c>
      <c r="Z3520" s="99">
        <f>IF(L3520&lt;'Power Curve'!$P$28,'Power Curve'!$Q$28,IF(L3520&gt;'Power Curve'!$P$29,'Power Curve'!$Q$29,INDEX(ReferenceTurbulence,Y3520)+(L3520-INDEX(ReferenceTurbulenceWindSpeed,Y3520))*(INDEX(ReferenceTurbulence,Y3520+1)-INDEX(ReferenceTurbulence,Y3520))/(INDEX(ReferenceTurbulenceWindSpeed,Y3520+1)-INDEX(ReferenceTurbulenceWindSpeed,Y3520))))</f>
        <v>0.12128356744108496</v>
      </c>
      <c r="AA3520" s="100">
        <f t="shared" si="1039"/>
        <v>0.7212820406418905</v>
      </c>
      <c r="AB3520" s="29">
        <f t="shared" si="1040"/>
        <v>0.60461893021256452</v>
      </c>
      <c r="AG3520" s="40">
        <f t="array" ref="AG3520">SUM(_xlfn.NORM.DIST($AD$3:$AD$1003,$F3520,$AA3520,FALSE)*WindSpeedStep)</f>
        <v>1.0000000000000036</v>
      </c>
      <c r="AH3520" s="40">
        <f t="array" ref="AH3520">SUM(_xlfn.NORM.DIST($AD$3:$AD$1003,$F3520,$AB3520,FALSE)*WindSpeedStep)</f>
        <v>1.0000000000000031</v>
      </c>
      <c r="AJ3520" s="47">
        <f t="shared" si="1034"/>
        <v>6</v>
      </c>
      <c r="AK3520" s="83" t="b">
        <f>COUNTIF('Power Curve'!$D$2:$D$31,AJ3520)&gt;0</f>
        <v>1</v>
      </c>
      <c r="AL3520" s="83" t="b">
        <f t="shared" si="1035"/>
        <v>0</v>
      </c>
      <c r="AM3520" s="83" t="b">
        <f t="shared" si="1041"/>
        <v>1</v>
      </c>
      <c r="AN3520" s="47" t="str">
        <f t="shared" si="1036"/>
        <v>Outer</v>
      </c>
      <c r="AO3520" s="48" t="str">
        <f t="shared" si="1037"/>
        <v>0.2-0.3</v>
      </c>
      <c r="AP3520" s="49" t="str">
        <f t="shared" si="1042"/>
        <v>5-6</v>
      </c>
      <c r="AQ3520" s="49" t="str">
        <f t="shared" si="1043"/>
        <v>Apr</v>
      </c>
      <c r="AR3520" s="48" t="str">
        <f t="shared" si="1044"/>
        <v>295-305</v>
      </c>
      <c r="AS3520" s="49" t="str">
        <f t="shared" si="1038"/>
        <v>Inner-TI</v>
      </c>
    </row>
    <row r="3521" spans="5:45" x14ac:dyDescent="0.3">
      <c r="E3521" s="15">
        <v>41006.25</v>
      </c>
      <c r="F3521" s="21">
        <v>5.95</v>
      </c>
      <c r="G3521" s="21">
        <v>321.96000671386679</v>
      </c>
      <c r="H3521" s="42">
        <v>1.1912242365923538</v>
      </c>
      <c r="I3521" s="35">
        <v>295.2</v>
      </c>
      <c r="J3521" s="43">
        <v>0.10252100840336134</v>
      </c>
      <c r="K3521" s="44">
        <v>0.42144556605877825</v>
      </c>
      <c r="L3521" s="26">
        <f t="shared" si="1026"/>
        <v>5.8948049990925178</v>
      </c>
      <c r="M3521" s="26">
        <f t="shared" si="1027"/>
        <v>0.26911109109465486</v>
      </c>
      <c r="N3521" s="96">
        <f t="shared" si="1028"/>
        <v>6</v>
      </c>
      <c r="O3521" s="26">
        <f t="shared" si="1029"/>
        <v>0.86385129359321677</v>
      </c>
      <c r="P3521" s="3">
        <f>IF(L3521&gt;'Power Curve'!$C$37,0,INDEX(Ci,$N3521,1)*POWER(1-O3521,3)+INDEX(Ci,$N3521,2)*3*O3521*POWER(1-O3521,2)+INDEX(Ci,$N3521,3)*3*POWER(O3521,2)*(1-O3521)+INDEX(Ci,$N3521,4)*POWER(O3521,3))</f>
        <v>344.35291680761912</v>
      </c>
      <c r="Q3521" s="3">
        <f>MAX(0,MIN(P3521-V3521+W3521,'Power Curve'!$C$39))</f>
        <v>341.97102487801709</v>
      </c>
      <c r="R3521" s="3">
        <f t="shared" si="1030"/>
        <v>321.96000671386679</v>
      </c>
      <c r="S3521" s="3">
        <f t="shared" si="1031"/>
        <v>20.0110181641503</v>
      </c>
      <c r="T3521" s="3">
        <f t="shared" si="1032"/>
        <v>20.0110181641503</v>
      </c>
      <c r="V3521" s="37">
        <f t="array" ref="V3521">SUM(_xlfn.NORM.DIST($AD$3:$AD$1003,$L3521,$AA3521,FALSE)*WindSpeedStep*$AE$3:$AE$1003)/AG3521</f>
        <v>349.61189917647744</v>
      </c>
      <c r="W3521" s="37">
        <f t="array" ref="W3521">SUM(_xlfn.NORM.DIST($AD$3:$AD$1003,$L3521,$AB3521,FALSE)*WindSpeedStep*$AE$3:$AE$1003)/AH3521</f>
        <v>347.2300072468754</v>
      </c>
      <c r="Y3521" s="1">
        <f t="shared" si="1033"/>
        <v>5</v>
      </c>
      <c r="Z3521" s="99">
        <f>IF(L3521&lt;'Power Curve'!$P$28,'Power Curve'!$Q$28,IF(L3521&gt;'Power Curve'!$P$29,'Power Curve'!$Q$29,INDEX(ReferenceTurbulence,Y3521)+(L3521-INDEX(ReferenceTurbulenceWindSpeed,Y3521))*(INDEX(ReferenceTurbulence,Y3521+1)-INDEX(ReferenceTurbulence,Y3521))/(INDEX(ReferenceTurbulenceWindSpeed,Y3521+1)-INDEX(ReferenceTurbulenceWindSpeed,Y3521))))</f>
        <v>0.12108376846709222</v>
      </c>
      <c r="AA3521" s="100">
        <f t="shared" si="1039"/>
        <v>0.71376520366877616</v>
      </c>
      <c r="AB3521" s="29">
        <f t="shared" si="1040"/>
        <v>0.6043413528481405</v>
      </c>
      <c r="AG3521" s="40">
        <f t="array" ref="AG3521">SUM(_xlfn.NORM.DIST($AD$3:$AD$1003,$F3521,$AA3521,FALSE)*WindSpeedStep)</f>
        <v>1.0000000000000036</v>
      </c>
      <c r="AH3521" s="40">
        <f t="array" ref="AH3521">SUM(_xlfn.NORM.DIST($AD$3:$AD$1003,$F3521,$AB3521,FALSE)*WindSpeedStep)</f>
        <v>1.0000000000000036</v>
      </c>
      <c r="AJ3521" s="47">
        <f t="shared" si="1034"/>
        <v>6</v>
      </c>
      <c r="AK3521" s="83" t="b">
        <f>COUNTIF('Power Curve'!$D$2:$D$31,AJ3521)&gt;0</f>
        <v>1</v>
      </c>
      <c r="AL3521" s="83" t="b">
        <f t="shared" si="1035"/>
        <v>0</v>
      </c>
      <c r="AM3521" s="83" t="b">
        <f t="shared" si="1041"/>
        <v>1</v>
      </c>
      <c r="AN3521" s="47" t="str">
        <f t="shared" si="1036"/>
        <v>Outer</v>
      </c>
      <c r="AO3521" s="48" t="str">
        <f t="shared" si="1037"/>
        <v>0.2-0.3</v>
      </c>
      <c r="AP3521" s="49" t="str">
        <f t="shared" si="1042"/>
        <v>6-7</v>
      </c>
      <c r="AQ3521" s="49" t="str">
        <f t="shared" si="1043"/>
        <v>Apr</v>
      </c>
      <c r="AR3521" s="48" t="str">
        <f t="shared" si="1044"/>
        <v>295-305</v>
      </c>
      <c r="AS3521" s="49" t="str">
        <f t="shared" si="1038"/>
        <v>Inner-TI</v>
      </c>
    </row>
    <row r="3522" spans="5:45" x14ac:dyDescent="0.3">
      <c r="E3522" s="15">
        <v>41006.256944444445</v>
      </c>
      <c r="F3522" s="21">
        <v>5.89</v>
      </c>
      <c r="G3522" s="21">
        <v>315.24001312255911</v>
      </c>
      <c r="H3522" s="42">
        <v>1.1883720568523453</v>
      </c>
      <c r="I3522" s="35">
        <v>295.2</v>
      </c>
      <c r="J3522" s="43">
        <v>0.13073005093378609</v>
      </c>
      <c r="K3522" s="44">
        <v>0.27973239291993496</v>
      </c>
      <c r="L3522" s="26">
        <f t="shared" si="1026"/>
        <v>5.8307006117889495</v>
      </c>
      <c r="M3522" s="26">
        <f t="shared" si="1027"/>
        <v>0.2592035513912857</v>
      </c>
      <c r="N3522" s="96">
        <f t="shared" si="1028"/>
        <v>6</v>
      </c>
      <c r="O3522" s="26">
        <f t="shared" si="1029"/>
        <v>0.79995731273406012</v>
      </c>
      <c r="P3522" s="3">
        <f>IF(L3522&gt;'Power Curve'!$C$37,0,INDEX(Ci,$N3522,1)*POWER(1-O3522,3)+INDEX(Ci,$N3522,2)*3*O3522*POWER(1-O3522,2)+INDEX(Ci,$N3522,3)*3*POWER(O3522,2)*(1-O3522)+INDEX(Ci,$N3522,4)*POWER(O3522,3))</f>
        <v>333.42122550718523</v>
      </c>
      <c r="Q3522" s="3">
        <f>MAX(0,MIN(P3522-V3522+W3522,'Power Curve'!$C$39))</f>
        <v>334.67547996266109</v>
      </c>
      <c r="R3522" s="3">
        <f t="shared" si="1030"/>
        <v>315.24001312255911</v>
      </c>
      <c r="S3522" s="3">
        <f t="shared" si="1031"/>
        <v>19.435466840101981</v>
      </c>
      <c r="T3522" s="3">
        <f t="shared" si="1032"/>
        <v>19.435466840101981</v>
      </c>
      <c r="V3522" s="37">
        <f t="array" ref="V3522">SUM(_xlfn.NORM.DIST($AD$3:$AD$1003,$L3522,$AA3522,FALSE)*WindSpeedStep*$AE$3:$AE$1003)/AG3522</f>
        <v>337.22591797342238</v>
      </c>
      <c r="W3522" s="37">
        <f t="array" ref="W3522">SUM(_xlfn.NORM.DIST($AD$3:$AD$1003,$L3522,$AB3522,FALSE)*WindSpeedStep*$AE$3:$AE$1003)/AH3522</f>
        <v>338.48017242889824</v>
      </c>
      <c r="Y3522" s="1">
        <f t="shared" si="1033"/>
        <v>5</v>
      </c>
      <c r="Z3522" s="99">
        <f>IF(L3522&lt;'Power Curve'!$P$28,'Power Curve'!$Q$28,IF(L3522&gt;'Power Curve'!$P$29,'Power Curve'!$Q$29,INDEX(ReferenceTurbulence,Y3522)+(L3522-INDEX(ReferenceTurbulenceWindSpeed,Y3522))*(INDEX(ReferenceTurbulence,Y3522+1)-INDEX(ReferenceTurbulence,Y3522))/(INDEX(ReferenceTurbulenceWindSpeed,Y3522+1)-INDEX(ReferenceTurbulenceWindSpeed,Y3522))))</f>
        <v>0.12083871658611101</v>
      </c>
      <c r="AA3522" s="100">
        <f t="shared" si="1039"/>
        <v>0.70457437872642892</v>
      </c>
      <c r="AB3522" s="29">
        <f t="shared" si="1040"/>
        <v>0.76224778795882708</v>
      </c>
      <c r="AG3522" s="40">
        <f t="array" ref="AG3522">SUM(_xlfn.NORM.DIST($AD$3:$AD$1003,$F3522,$AA3522,FALSE)*WindSpeedStep)</f>
        <v>1.0000000000000031</v>
      </c>
      <c r="AH3522" s="40">
        <f t="array" ref="AH3522">SUM(_xlfn.NORM.DIST($AD$3:$AD$1003,$F3522,$AB3522,FALSE)*WindSpeedStep)</f>
        <v>1.0000000000000007</v>
      </c>
      <c r="AJ3522" s="47">
        <f t="shared" si="1034"/>
        <v>6</v>
      </c>
      <c r="AK3522" s="83" t="b">
        <f>COUNTIF('Power Curve'!$D$2:$D$31,AJ3522)&gt;0</f>
        <v>1</v>
      </c>
      <c r="AL3522" s="83" t="b">
        <f t="shared" si="1035"/>
        <v>0</v>
      </c>
      <c r="AM3522" s="83" t="b">
        <f t="shared" si="1041"/>
        <v>1</v>
      </c>
      <c r="AN3522" s="47" t="str">
        <f t="shared" si="1036"/>
        <v>Inner</v>
      </c>
      <c r="AO3522" s="48" t="str">
        <f t="shared" si="1037"/>
        <v>0.2-0.3</v>
      </c>
      <c r="AP3522" s="49" t="str">
        <f t="shared" si="1042"/>
        <v>6-7</v>
      </c>
      <c r="AQ3522" s="49" t="str">
        <f t="shared" si="1043"/>
        <v>Apr</v>
      </c>
      <c r="AR3522" s="48" t="str">
        <f t="shared" si="1044"/>
        <v>295-305</v>
      </c>
      <c r="AS3522" s="49" t="str">
        <f t="shared" si="1038"/>
        <v>Inner-TI</v>
      </c>
    </row>
    <row r="3523" spans="5:45" x14ac:dyDescent="0.3">
      <c r="E3523" s="15">
        <v>41006.263888888891</v>
      </c>
      <c r="F3523" s="21">
        <v>6.28</v>
      </c>
      <c r="G3523" s="21">
        <v>481.18999099731423</v>
      </c>
      <c r="H3523" s="42">
        <v>1.1859566784710107</v>
      </c>
      <c r="I3523" s="35">
        <v>298.39999999999998</v>
      </c>
      <c r="J3523" s="43">
        <v>0.14490445859872611</v>
      </c>
      <c r="K3523" s="44">
        <v>0.27241605631714622</v>
      </c>
      <c r="L3523" s="26">
        <f t="shared" ref="L3523:L3586" si="1045">F3523*(H3523/Ref_Density)^(1/3)</f>
        <v>6.2125594242057964</v>
      </c>
      <c r="M3523" s="26">
        <f t="shared" ref="M3523:M3586" si="1046">(L3523-CutInWindSpeed)/(RatedWindSpeed-CutInWindSpeed)</f>
        <v>0.31822106180263171</v>
      </c>
      <c r="N3523" s="96">
        <f t="shared" ref="N3523:N3586" si="1047">COUNTIF(xa,"&lt;"&amp;L3523)</f>
        <v>7</v>
      </c>
      <c r="O3523" s="26">
        <f t="shared" ref="O3523:O3586" si="1048">(L3523-INDEX(xa,$N3523))/(INDEX(xb,$N3523)-INDEX(xa,$N3523))</f>
        <v>0.18415484831761256</v>
      </c>
      <c r="P3523" s="3">
        <f>IF(L3523&gt;'Power Curve'!$C$37,0,INDEX(Ci,$N3523,1)*POWER(1-O3523,3)+INDEX(Ci,$N3523,2)*3*O3523*POWER(1-O3523,2)+INDEX(Ci,$N3523,3)*3*POWER(O3523,2)*(1-O3523)+INDEX(Ci,$N3523,4)*POWER(O3523,3))</f>
        <v>405.42119403159887</v>
      </c>
      <c r="Q3523" s="3">
        <f>MAX(0,MIN(P3523-V3523+W3523,'Power Curve'!$C$39))</f>
        <v>410.60055519265029</v>
      </c>
      <c r="R3523" s="3">
        <f t="shared" ref="R3523:R3586" si="1049">IF(AM3523,G3523,"")</f>
        <v>481.18999099731423</v>
      </c>
      <c r="S3523" s="3">
        <f t="shared" ref="S3523:S3586" si="1050">IF(AM3523,Q3523-R3523,"")</f>
        <v>-70.589435804663935</v>
      </c>
      <c r="T3523" s="3">
        <f t="shared" ref="T3523:T3586" si="1051">IF(AM3523,ABS(S3523),"")</f>
        <v>70.589435804663935</v>
      </c>
      <c r="V3523" s="37">
        <f t="array" ref="V3523">SUM(_xlfn.NORM.DIST($AD$3:$AD$1003,$L3523,$AA3523,FALSE)*WindSpeedStep*$AE$3:$AE$1003)/AG3523</f>
        <v>413.55943037249796</v>
      </c>
      <c r="W3523" s="37">
        <f t="array" ref="W3523">SUM(_xlfn.NORM.DIST($AD$3:$AD$1003,$L3523,$AB3523,FALSE)*WindSpeedStep*$AE$3:$AE$1003)/AH3523</f>
        <v>418.73879153354937</v>
      </c>
      <c r="Y3523" s="1">
        <f t="shared" ref="Y3523:Y3586" si="1052">COUNTIF(ReferenceTurbulenceWindSpeed,"&lt;"&amp;L3523)</f>
        <v>6</v>
      </c>
      <c r="Z3523" s="99">
        <f>IF(L3523&lt;'Power Curve'!$P$28,'Power Curve'!$Q$28,IF(L3523&gt;'Power Curve'!$P$29,'Power Curve'!$Q$29,INDEX(ReferenceTurbulence,Y3523)+(L3523-INDEX(ReferenceTurbulenceWindSpeed,Y3523))*(INDEX(ReferenceTurbulence,Y3523+1)-INDEX(ReferenceTurbulence,Y3523))/(INDEX(ReferenceTurbulenceWindSpeed,Y3523+1)-INDEX(ReferenceTurbulenceWindSpeed,Y3523))))</f>
        <v>0.1212498360621287</v>
      </c>
      <c r="AA3523" s="100">
        <f t="shared" si="1039"/>
        <v>0.75327181171118551</v>
      </c>
      <c r="AB3523" s="29">
        <f t="shared" si="1040"/>
        <v>0.90022755987695458</v>
      </c>
      <c r="AG3523" s="40">
        <f t="array" ref="AG3523">SUM(_xlfn.NORM.DIST($AD$3:$AD$1003,$F3523,$AA3523,FALSE)*WindSpeedStep)</f>
        <v>1.0000000000000036</v>
      </c>
      <c r="AH3523" s="40">
        <f t="array" ref="AH3523">SUM(_xlfn.NORM.DIST($AD$3:$AD$1003,$F3523,$AB3523,FALSE)*WindSpeedStep)</f>
        <v>0.99999999999900846</v>
      </c>
      <c r="AJ3523" s="47">
        <f t="shared" ref="AJ3523:AJ3586" si="1053">MROUND(L3523-Centre_First_Bin,Bin_Width)+Centre_First_Bin</f>
        <v>6</v>
      </c>
      <c r="AK3523" s="83" t="b">
        <f>COUNTIF('Power Curve'!$D$2:$D$31,AJ3523)&gt;0</f>
        <v>1</v>
      </c>
      <c r="AL3523" s="83" t="b">
        <f t="shared" ref="AL3523:AL3586" si="1054">(G3523&lt;0)</f>
        <v>0</v>
      </c>
      <c r="AM3523" s="83" t="b">
        <f t="shared" si="1041"/>
        <v>1</v>
      </c>
      <c r="AN3523" s="47" t="str">
        <f t="shared" ref="AN3523:AN3586" si="1055">IF(AM3523,IF(AND(J3523&gt;=LowerTurbLimit,J3523&lt;=UpperTurbLimit,K3523&gt;=LowerShearLimit,K3523&lt;=UpperShearLimit),"Inner","Outer"),"")</f>
        <v>Outer</v>
      </c>
      <c r="AO3523" s="48" t="str">
        <f t="shared" ref="AO3523:AO3586" si="1056">IF(M3523&lt;0,"&lt;0",TEXT(MROUND(M3523+0.05,0.1)-0.1,"0.0")&amp;"-"&amp;TEXT(MROUND(M3523+0.05,0.1),"0.0"))</f>
        <v>0.3-0.4</v>
      </c>
      <c r="AP3523" s="49" t="str">
        <f t="shared" si="1042"/>
        <v>6-7</v>
      </c>
      <c r="AQ3523" s="49" t="str">
        <f t="shared" si="1043"/>
        <v>Apr</v>
      </c>
      <c r="AR3523" s="48" t="str">
        <f t="shared" si="1044"/>
        <v>295-305</v>
      </c>
      <c r="AS3523" s="49" t="str">
        <f t="shared" ref="AS3523:AS3586" si="1057">IF(AM3523,IF(M3523&lt;0.5,IF(J3523&lt;=LowerTurbLimit,"LWS-LTI",IF(J3523&gt;=UpperTurbLimit,"LWS-HTI","Inner-TI")),IF(J3523&lt;=LowerTurbLimit,"HWS-LTI",IF(J3523&gt;=UpperTurbLimit,"HWS-HTI","Inner-TI"))),"")</f>
        <v>LWS-HTI</v>
      </c>
    </row>
    <row r="3524" spans="5:45" x14ac:dyDescent="0.3">
      <c r="E3524" s="15">
        <v>41006.743055555555</v>
      </c>
      <c r="F3524" s="21">
        <v>7.83</v>
      </c>
      <c r="G3524" s="21">
        <v>822.28000259399391</v>
      </c>
      <c r="H3524" s="42">
        <v>1.1853191826438958</v>
      </c>
      <c r="I3524" s="35">
        <v>302.5</v>
      </c>
      <c r="J3524" s="43">
        <v>5.2362707535121324E-2</v>
      </c>
      <c r="K3524" s="44">
        <v>0.26489724859906921</v>
      </c>
      <c r="L3524" s="26">
        <f t="shared" si="1045"/>
        <v>7.7445259047627362</v>
      </c>
      <c r="M3524" s="26">
        <f t="shared" si="1046"/>
        <v>0.55499141978877997</v>
      </c>
      <c r="N3524" s="96">
        <f t="shared" si="1047"/>
        <v>8</v>
      </c>
      <c r="O3524" s="26">
        <f t="shared" si="1048"/>
        <v>0.73412814598964793</v>
      </c>
      <c r="P3524" s="3">
        <f>IF(L3524&gt;'Power Curve'!$C$37,0,INDEX(Ci,$N3524,1)*POWER(1-O3524,3)+INDEX(Ci,$N3524,2)*3*O3524*POWER(1-O3524,2)+INDEX(Ci,$N3524,3)*3*POWER(O3524,2)*(1-O3524)+INDEX(Ci,$N3524,4)*POWER(O3524,3))</f>
        <v>802.50566768103238</v>
      </c>
      <c r="Q3524" s="3">
        <f>MAX(0,MIN(P3524-V3524+W3524,'Power Curve'!$C$39))</f>
        <v>783.69920382766429</v>
      </c>
      <c r="R3524" s="3">
        <f t="shared" si="1049"/>
        <v>822.28000259399391</v>
      </c>
      <c r="S3524" s="3">
        <f t="shared" si="1050"/>
        <v>-38.580798766329622</v>
      </c>
      <c r="T3524" s="3">
        <f t="shared" si="1051"/>
        <v>38.580798766329622</v>
      </c>
      <c r="V3524" s="37">
        <f t="array" ref="V3524">SUM(_xlfn.NORM.DIST($AD$3:$AD$1003,$L3524,$AA3524,FALSE)*WindSpeedStep*$AE$3:$AE$1003)/AG3524</f>
        <v>796.66930759062291</v>
      </c>
      <c r="W3524" s="37">
        <f t="array" ref="W3524">SUM(_xlfn.NORM.DIST($AD$3:$AD$1003,$L3524,$AB3524,FALSE)*WindSpeedStep*$AE$3:$AE$1003)/AH3524</f>
        <v>777.86284373725482</v>
      </c>
      <c r="Y3524" s="1">
        <f t="shared" si="1052"/>
        <v>7</v>
      </c>
      <c r="Z3524" s="99">
        <f>IF(L3524&lt;'Power Curve'!$P$28,'Power Curve'!$Q$28,IF(L3524&gt;'Power Curve'!$P$29,'Power Curve'!$Q$29,INDEX(ReferenceTurbulence,Y3524)+(L3524-INDEX(ReferenceTurbulenceWindSpeed,Y3524))*(INDEX(ReferenceTurbulence,Y3524+1)-INDEX(ReferenceTurbulence,Y3524))/(INDEX(ReferenceTurbulenceWindSpeed,Y3524+1)-INDEX(ReferenceTurbulenceWindSpeed,Y3524))))</f>
        <v>0.11946963944516195</v>
      </c>
      <c r="AA3524" s="100">
        <f t="shared" ref="AA3524:AA3587" si="1058">Z3524*L3524</f>
        <v>0.92523571751572076</v>
      </c>
      <c r="AB3524" s="29">
        <f t="shared" ref="AB3524:AB3587" si="1059">L3524*J3524</f>
        <v>0.40552434494926204</v>
      </c>
      <c r="AG3524" s="40">
        <f t="array" ref="AG3524">SUM(_xlfn.NORM.DIST($AD$3:$AD$1003,$F3524,$AA3524,FALSE)*WindSpeedStep)</f>
        <v>1.0000000000000036</v>
      </c>
      <c r="AH3524" s="40">
        <f t="array" ref="AH3524">SUM(_xlfn.NORM.DIST($AD$3:$AD$1003,$F3524,$AB3524,FALSE)*WindSpeedStep)</f>
        <v>1.0000000000000033</v>
      </c>
      <c r="AJ3524" s="47">
        <f t="shared" si="1053"/>
        <v>8</v>
      </c>
      <c r="AK3524" s="83" t="b">
        <f>COUNTIF('Power Curve'!$D$2:$D$31,AJ3524)&gt;0</f>
        <v>1</v>
      </c>
      <c r="AL3524" s="83" t="b">
        <f t="shared" si="1054"/>
        <v>0</v>
      </c>
      <c r="AM3524" s="83" t="b">
        <f t="shared" ref="AM3524:AM3587" si="1060">AND(AK3524,NOT(AL3524))</f>
        <v>1</v>
      </c>
      <c r="AN3524" s="47" t="str">
        <f t="shared" si="1055"/>
        <v>Outer</v>
      </c>
      <c r="AO3524" s="48" t="str">
        <f t="shared" si="1056"/>
        <v>0.5-0.6</v>
      </c>
      <c r="AP3524" s="49" t="str">
        <f t="shared" ref="AP3524:AP3587" si="1061">IF(AM3524,HOUR(E3524)&amp;"-"&amp;HOUR(E3524)+1,"")</f>
        <v>17-18</v>
      </c>
      <c r="AQ3524" s="49" t="str">
        <f t="shared" ref="AQ3524:AQ3587" si="1062">IF(AM3524,TEXT(E3524,"mmm"),"")</f>
        <v>Apr</v>
      </c>
      <c r="AR3524" s="48" t="str">
        <f t="shared" ref="AR3524:AR3587" si="1063">IF(AM3524,IF(OR(I3524&lt;5,I3524&gt;=355),"355-5",MROUND(I3524,10)-5&amp;"-"&amp;MROUND(I3524,10)+5),"")</f>
        <v>295-305</v>
      </c>
      <c r="AS3524" s="49" t="str">
        <f t="shared" si="1057"/>
        <v>HWS-LTI</v>
      </c>
    </row>
    <row r="3525" spans="5:45" x14ac:dyDescent="0.3">
      <c r="E3525" s="15">
        <v>41006.763888888891</v>
      </c>
      <c r="F3525" s="21">
        <v>7.24</v>
      </c>
      <c r="G3525" s="21">
        <v>670.35998058319092</v>
      </c>
      <c r="H3525" s="42">
        <v>1.1878026243955069</v>
      </c>
      <c r="I3525" s="35">
        <v>307.8</v>
      </c>
      <c r="J3525" s="43">
        <v>4.5580110497237571E-2</v>
      </c>
      <c r="K3525" s="44">
        <v>0.2493859481562872</v>
      </c>
      <c r="L3525" s="26">
        <f t="shared" si="1045"/>
        <v>7.1659641333142527</v>
      </c>
      <c r="M3525" s="26">
        <f t="shared" si="1046"/>
        <v>0.4655728329714256</v>
      </c>
      <c r="N3525" s="96">
        <f t="shared" si="1047"/>
        <v>8</v>
      </c>
      <c r="O3525" s="26">
        <f t="shared" si="1048"/>
        <v>0.15181662112690247</v>
      </c>
      <c r="P3525" s="3">
        <f>IF(L3525&gt;'Power Curve'!$C$37,0,INDEX(Ci,$N3525,1)*POWER(1-O3525,3)+INDEX(Ci,$N3525,2)*3*O3525*POWER(1-O3525,2)+INDEX(Ci,$N3525,3)*3*POWER(O3525,2)*(1-O3525)+INDEX(Ci,$N3525,4)*POWER(O3525,3))</f>
        <v>639.77989172665639</v>
      </c>
      <c r="Q3525" s="3">
        <f>MAX(0,MIN(P3525-V3525+W3525,'Power Curve'!$C$39))</f>
        <v>622.60046737360722</v>
      </c>
      <c r="R3525" s="3">
        <f t="shared" si="1049"/>
        <v>670.35998058319092</v>
      </c>
      <c r="S3525" s="3">
        <f t="shared" si="1050"/>
        <v>-47.759513209583702</v>
      </c>
      <c r="T3525" s="3">
        <f t="shared" si="1051"/>
        <v>47.759513209583702</v>
      </c>
      <c r="V3525" s="37">
        <f t="array" ref="V3525">SUM(_xlfn.NORM.DIST($AD$3:$AD$1003,$L3525,$AA3525,FALSE)*WindSpeedStep*$AE$3:$AE$1003)/AG3525</f>
        <v>636.3982259130546</v>
      </c>
      <c r="W3525" s="37">
        <f t="array" ref="W3525">SUM(_xlfn.NORM.DIST($AD$3:$AD$1003,$L3525,$AB3525,FALSE)*WindSpeedStep*$AE$3:$AE$1003)/AH3525</f>
        <v>619.21880156000543</v>
      </c>
      <c r="Y3525" s="1">
        <f t="shared" si="1052"/>
        <v>7</v>
      </c>
      <c r="Z3525" s="99">
        <f>IF(L3525&lt;'Power Curve'!$P$28,'Power Curve'!$Q$28,IF(L3525&gt;'Power Curve'!$P$29,'Power Curve'!$Q$29,INDEX(ReferenceTurbulence,Y3525)+(L3525-INDEX(ReferenceTurbulenceWindSpeed,Y3525))*(INDEX(ReferenceTurbulence,Y3525+1)-INDEX(ReferenceTurbulence,Y3525))/(INDEX(ReferenceTurbulenceWindSpeed,Y3525+1)-INDEX(ReferenceTurbulenceWindSpeed,Y3525))))</f>
        <v>0.11963033320621412</v>
      </c>
      <c r="AA3525" s="100">
        <f t="shared" si="1058"/>
        <v>0.85726667701216341</v>
      </c>
      <c r="AB3525" s="29">
        <f t="shared" si="1059"/>
        <v>0.3266254370157049</v>
      </c>
      <c r="AG3525" s="40">
        <f t="array" ref="AG3525">SUM(_xlfn.NORM.DIST($AD$3:$AD$1003,$F3525,$AA3525,FALSE)*WindSpeedStep)</f>
        <v>1.0000000000000036</v>
      </c>
      <c r="AH3525" s="40">
        <f t="array" ref="AH3525">SUM(_xlfn.NORM.DIST($AD$3:$AD$1003,$F3525,$AB3525,FALSE)*WindSpeedStep)</f>
        <v>1.0000000000000036</v>
      </c>
      <c r="AJ3525" s="47">
        <f t="shared" si="1053"/>
        <v>7</v>
      </c>
      <c r="AK3525" s="83" t="b">
        <f>COUNTIF('Power Curve'!$D$2:$D$31,AJ3525)&gt;0</f>
        <v>1</v>
      </c>
      <c r="AL3525" s="83" t="b">
        <f t="shared" si="1054"/>
        <v>0</v>
      </c>
      <c r="AM3525" s="83" t="b">
        <f t="shared" si="1060"/>
        <v>1</v>
      </c>
      <c r="AN3525" s="47" t="str">
        <f t="shared" si="1055"/>
        <v>Outer</v>
      </c>
      <c r="AO3525" s="48" t="str">
        <f t="shared" si="1056"/>
        <v>0.4-0.5</v>
      </c>
      <c r="AP3525" s="49" t="str">
        <f t="shared" si="1061"/>
        <v>18-19</v>
      </c>
      <c r="AQ3525" s="49" t="str">
        <f t="shared" si="1062"/>
        <v>Apr</v>
      </c>
      <c r="AR3525" s="48" t="str">
        <f t="shared" si="1063"/>
        <v>305-315</v>
      </c>
      <c r="AS3525" s="49" t="str">
        <f t="shared" si="1057"/>
        <v>LWS-LTI</v>
      </c>
    </row>
    <row r="3526" spans="5:45" x14ac:dyDescent="0.3">
      <c r="E3526" s="15">
        <v>41006.770833333336</v>
      </c>
      <c r="F3526" s="21">
        <v>7.05</v>
      </c>
      <c r="G3526" s="21">
        <v>593.92001724243187</v>
      </c>
      <c r="H3526" s="42">
        <v>1.1882002528779907</v>
      </c>
      <c r="I3526" s="35">
        <v>307.89999999999998</v>
      </c>
      <c r="J3526" s="43">
        <v>4.9645390070921981E-2</v>
      </c>
      <c r="K3526" s="44">
        <v>0.25801369086755482</v>
      </c>
      <c r="L3526" s="26">
        <f t="shared" si="1045"/>
        <v>6.9786856174025838</v>
      </c>
      <c r="M3526" s="26">
        <f t="shared" si="1046"/>
        <v>0.43662833463005191</v>
      </c>
      <c r="N3526" s="96">
        <f t="shared" si="1047"/>
        <v>7</v>
      </c>
      <c r="O3526" s="26">
        <f t="shared" si="1048"/>
        <v>0.96295755580715459</v>
      </c>
      <c r="P3526" s="3">
        <f>IF(L3526&gt;'Power Curve'!$C$37,0,INDEX(Ci,$N3526,1)*POWER(1-O3526,3)+INDEX(Ci,$N3526,2)*3*O3526*POWER(1-O3526,2)+INDEX(Ci,$N3526,3)*3*POWER(O3526,2)*(1-O3526)+INDEX(Ci,$N3526,4)*POWER(O3526,3))</f>
        <v>590.97227575270961</v>
      </c>
      <c r="Q3526" s="3">
        <f>MAX(0,MIN(P3526-V3526+W3526,'Power Curve'!$C$39))</f>
        <v>574.7402910687789</v>
      </c>
      <c r="R3526" s="3">
        <f t="shared" si="1049"/>
        <v>593.92001724243187</v>
      </c>
      <c r="S3526" s="3">
        <f t="shared" si="1050"/>
        <v>-19.179726173652966</v>
      </c>
      <c r="T3526" s="3">
        <f t="shared" si="1051"/>
        <v>19.179726173652966</v>
      </c>
      <c r="V3526" s="37">
        <f t="array" ref="V3526">SUM(_xlfn.NORM.DIST($AD$3:$AD$1003,$L3526,$AA3526,FALSE)*WindSpeedStep*$AE$3:$AE$1003)/AG3526</f>
        <v>588.65053946608191</v>
      </c>
      <c r="W3526" s="37">
        <f t="array" ref="W3526">SUM(_xlfn.NORM.DIST($AD$3:$AD$1003,$L3526,$AB3526,FALSE)*WindSpeedStep*$AE$3:$AE$1003)/AH3526</f>
        <v>572.4185547821512</v>
      </c>
      <c r="Y3526" s="1">
        <f t="shared" si="1052"/>
        <v>6</v>
      </c>
      <c r="Z3526" s="99">
        <f>IF(L3526&lt;'Power Curve'!$P$28,'Power Curve'!$Q$28,IF(L3526&gt;'Power Curve'!$P$29,'Power Curve'!$Q$29,INDEX(ReferenceTurbulence,Y3526)+(L3526-INDEX(ReferenceTurbulenceWindSpeed,Y3526))*(INDEX(ReferenceTurbulence,Y3526+1)-INDEX(ReferenceTurbulence,Y3526))/(INDEX(ReferenceTurbulenceWindSpeed,Y3526+1)-INDEX(ReferenceTurbulenceWindSpeed,Y3526))))</f>
        <v>0.1197438576173689</v>
      </c>
      <c r="AA3526" s="100">
        <f t="shared" si="1058"/>
        <v>0.83565473692663517</v>
      </c>
      <c r="AB3526" s="29">
        <f t="shared" si="1059"/>
        <v>0.34645956965828428</v>
      </c>
      <c r="AG3526" s="40">
        <f t="array" ref="AG3526">SUM(_xlfn.NORM.DIST($AD$3:$AD$1003,$F3526,$AA3526,FALSE)*WindSpeedStep)</f>
        <v>1.0000000000000038</v>
      </c>
      <c r="AH3526" s="40">
        <f t="array" ref="AH3526">SUM(_xlfn.NORM.DIST($AD$3:$AD$1003,$F3526,$AB3526,FALSE)*WindSpeedStep)</f>
        <v>1.0000000000000038</v>
      </c>
      <c r="AJ3526" s="47">
        <f t="shared" si="1053"/>
        <v>7</v>
      </c>
      <c r="AK3526" s="83" t="b">
        <f>COUNTIF('Power Curve'!$D$2:$D$31,AJ3526)&gt;0</f>
        <v>1</v>
      </c>
      <c r="AL3526" s="83" t="b">
        <f t="shared" si="1054"/>
        <v>0</v>
      </c>
      <c r="AM3526" s="83" t="b">
        <f t="shared" si="1060"/>
        <v>1</v>
      </c>
      <c r="AN3526" s="47" t="str">
        <f t="shared" si="1055"/>
        <v>Outer</v>
      </c>
      <c r="AO3526" s="48" t="str">
        <f t="shared" si="1056"/>
        <v>0.4-0.5</v>
      </c>
      <c r="AP3526" s="49" t="str">
        <f t="shared" si="1061"/>
        <v>18-19</v>
      </c>
      <c r="AQ3526" s="49" t="str">
        <f t="shared" si="1062"/>
        <v>Apr</v>
      </c>
      <c r="AR3526" s="48" t="str">
        <f t="shared" si="1063"/>
        <v>305-315</v>
      </c>
      <c r="AS3526" s="49" t="str">
        <f t="shared" si="1057"/>
        <v>LWS-LTI</v>
      </c>
    </row>
    <row r="3527" spans="5:45" x14ac:dyDescent="0.3">
      <c r="E3527" s="15">
        <v>41006.777777777781</v>
      </c>
      <c r="F3527" s="21">
        <v>6.63</v>
      </c>
      <c r="G3527" s="21">
        <v>443.89000701904331</v>
      </c>
      <c r="H3527" s="42">
        <v>1.1889221908567582</v>
      </c>
      <c r="I3527" s="35">
        <v>312.7</v>
      </c>
      <c r="J3527" s="43">
        <v>7.6923076923076927E-2</v>
      </c>
      <c r="K3527" s="44">
        <v>0.29425545882407927</v>
      </c>
      <c r="L3527" s="26">
        <f t="shared" si="1045"/>
        <v>6.5642630546245933</v>
      </c>
      <c r="M3527" s="26">
        <f t="shared" si="1046"/>
        <v>0.37257799162854599</v>
      </c>
      <c r="N3527" s="96">
        <f t="shared" si="1047"/>
        <v>7</v>
      </c>
      <c r="O3527" s="26">
        <f t="shared" si="1048"/>
        <v>0.54167785436591798</v>
      </c>
      <c r="P3527" s="3">
        <f>IF(L3527&gt;'Power Curve'!$C$37,0,INDEX(Ci,$N3527,1)*POWER(1-O3527,3)+INDEX(Ci,$N3527,2)*3*O3527*POWER(1-O3527,2)+INDEX(Ci,$N3527,3)*3*POWER(O3527,2)*(1-O3527)+INDEX(Ci,$N3527,4)*POWER(O3527,3))</f>
        <v>486.2681101076945</v>
      </c>
      <c r="Q3527" s="3">
        <f>MAX(0,MIN(P3527-V3527+W3527,'Power Curve'!$C$39))</f>
        <v>475.83966721750824</v>
      </c>
      <c r="R3527" s="3">
        <f t="shared" si="1049"/>
        <v>443.89000701904331</v>
      </c>
      <c r="S3527" s="3">
        <f t="shared" si="1050"/>
        <v>31.949660198464926</v>
      </c>
      <c r="T3527" s="3">
        <f t="shared" si="1051"/>
        <v>31.949660198464926</v>
      </c>
      <c r="V3527" s="37">
        <f t="array" ref="V3527">SUM(_xlfn.NORM.DIST($AD$3:$AD$1003,$L3527,$AA3527,FALSE)*WindSpeedStep*$AE$3:$AE$1003)/AG3527</f>
        <v>490.02941694737029</v>
      </c>
      <c r="W3527" s="37">
        <f t="array" ref="W3527">SUM(_xlfn.NORM.DIST($AD$3:$AD$1003,$L3527,$AB3527,FALSE)*WindSpeedStep*$AE$3:$AE$1003)/AH3527</f>
        <v>479.60097405718403</v>
      </c>
      <c r="Y3527" s="1">
        <f t="shared" si="1052"/>
        <v>6</v>
      </c>
      <c r="Z3527" s="99">
        <f>IF(L3527&lt;'Power Curve'!$P$28,'Power Curve'!$Q$28,IF(L3527&gt;'Power Curve'!$P$29,'Power Curve'!$Q$29,INDEX(ReferenceTurbulence,Y3527)+(L3527-INDEX(ReferenceTurbulenceWindSpeed,Y3527))*(INDEX(ReferenceTurbulence,Y3527+1)-INDEX(ReferenceTurbulence,Y3527))/(INDEX(ReferenceTurbulenceWindSpeed,Y3527+1)-INDEX(ReferenceTurbulenceWindSpeed,Y3527))))</f>
        <v>0.12055849031379397</v>
      </c>
      <c r="AA3527" s="100">
        <f t="shared" si="1058"/>
        <v>0.79137764388815468</v>
      </c>
      <c r="AB3527" s="29">
        <f t="shared" si="1059"/>
        <v>0.5049433118941995</v>
      </c>
      <c r="AG3527" s="40">
        <f t="array" ref="AG3527">SUM(_xlfn.NORM.DIST($AD$3:$AD$1003,$F3527,$AA3527,FALSE)*WindSpeedStep)</f>
        <v>1.0000000000000036</v>
      </c>
      <c r="AH3527" s="40">
        <f t="array" ref="AH3527">SUM(_xlfn.NORM.DIST($AD$3:$AD$1003,$F3527,$AB3527,FALSE)*WindSpeedStep)</f>
        <v>1.0000000000000038</v>
      </c>
      <c r="AJ3527" s="47">
        <f t="shared" si="1053"/>
        <v>7</v>
      </c>
      <c r="AK3527" s="83" t="b">
        <f>COUNTIF('Power Curve'!$D$2:$D$31,AJ3527)&gt;0</f>
        <v>1</v>
      </c>
      <c r="AL3527" s="83" t="b">
        <f t="shared" si="1054"/>
        <v>0</v>
      </c>
      <c r="AM3527" s="83" t="b">
        <f t="shared" si="1060"/>
        <v>1</v>
      </c>
      <c r="AN3527" s="47" t="str">
        <f t="shared" si="1055"/>
        <v>Outer</v>
      </c>
      <c r="AO3527" s="48" t="str">
        <f t="shared" si="1056"/>
        <v>0.3-0.4</v>
      </c>
      <c r="AP3527" s="49" t="str">
        <f t="shared" si="1061"/>
        <v>18-19</v>
      </c>
      <c r="AQ3527" s="49" t="str">
        <f t="shared" si="1062"/>
        <v>Apr</v>
      </c>
      <c r="AR3527" s="48" t="str">
        <f t="shared" si="1063"/>
        <v>305-315</v>
      </c>
      <c r="AS3527" s="49" t="str">
        <f t="shared" si="1057"/>
        <v>LWS-LTI</v>
      </c>
    </row>
    <row r="3528" spans="5:45" x14ac:dyDescent="0.3">
      <c r="E3528" s="15">
        <v>41006.784722222219</v>
      </c>
      <c r="F3528" s="21">
        <v>6</v>
      </c>
      <c r="G3528" s="21">
        <v>337.73000335693411</v>
      </c>
      <c r="H3528" s="42">
        <v>1.1893647282854782</v>
      </c>
      <c r="I3528" s="35">
        <v>313.5</v>
      </c>
      <c r="J3528" s="43">
        <v>3.4999999999999996E-2</v>
      </c>
      <c r="K3528" s="44">
        <v>0.39548626487655913</v>
      </c>
      <c r="L3528" s="26">
        <f t="shared" si="1045"/>
        <v>5.9412465137775197</v>
      </c>
      <c r="M3528" s="26">
        <f t="shared" si="1046"/>
        <v>0.27628877689714665</v>
      </c>
      <c r="N3528" s="96">
        <f t="shared" si="1047"/>
        <v>6</v>
      </c>
      <c r="O3528" s="26">
        <f t="shared" si="1048"/>
        <v>0.91014037574763862</v>
      </c>
      <c r="P3528" s="3">
        <f>IF(L3528&gt;'Power Curve'!$C$37,0,INDEX(Ci,$N3528,1)*POWER(1-O3528,3)+INDEX(Ci,$N3528,2)*3*O3528*POWER(1-O3528,2)+INDEX(Ci,$N3528,3)*3*POWER(O3528,2)*(1-O3528)+INDEX(Ci,$N3528,4)*POWER(O3528,3))</f>
        <v>352.51953743872093</v>
      </c>
      <c r="Q3528" s="3">
        <f>MAX(0,MIN(P3528-V3528+W3528,'Power Curve'!$C$39))</f>
        <v>339.74836360033476</v>
      </c>
      <c r="R3528" s="3">
        <f t="shared" si="1049"/>
        <v>337.73000335693411</v>
      </c>
      <c r="S3528" s="3">
        <f t="shared" si="1050"/>
        <v>2.0183602434006502</v>
      </c>
      <c r="T3528" s="3">
        <f t="shared" si="1051"/>
        <v>2.0183602434006502</v>
      </c>
      <c r="V3528" s="37">
        <f t="array" ref="V3528">SUM(_xlfn.NORM.DIST($AD$3:$AD$1003,$L3528,$AA3528,FALSE)*WindSpeedStep*$AE$3:$AE$1003)/AG3528</f>
        <v>358.69419750249409</v>
      </c>
      <c r="W3528" s="37">
        <f t="array" ref="W3528">SUM(_xlfn.NORM.DIST($AD$3:$AD$1003,$L3528,$AB3528,FALSE)*WindSpeedStep*$AE$3:$AE$1003)/AH3528</f>
        <v>345.92302366410792</v>
      </c>
      <c r="Y3528" s="1">
        <f t="shared" si="1052"/>
        <v>5</v>
      </c>
      <c r="Z3528" s="99">
        <f>IF(L3528&lt;'Power Curve'!$P$28,'Power Curve'!$Q$28,IF(L3528&gt;'Power Curve'!$P$29,'Power Curve'!$Q$29,INDEX(ReferenceTurbulence,Y3528)+(L3528-INDEX(ReferenceTurbulenceWindSpeed,Y3528))*(INDEX(ReferenceTurbulence,Y3528+1)-INDEX(ReferenceTurbulence,Y3528))/(INDEX(ReferenceTurbulenceWindSpeed,Y3528+1)-INDEX(ReferenceTurbulenceWindSpeed,Y3528))))</f>
        <v>0.12126130047399346</v>
      </c>
      <c r="AA3528" s="100">
        <f t="shared" si="1058"/>
        <v>0.7204432786972419</v>
      </c>
      <c r="AB3528" s="29">
        <f t="shared" si="1059"/>
        <v>0.20794362798221316</v>
      </c>
      <c r="AG3528" s="40">
        <f t="array" ref="AG3528">SUM(_xlfn.NORM.DIST($AD$3:$AD$1003,$F3528,$AA3528,FALSE)*WindSpeedStep)</f>
        <v>1.0000000000000033</v>
      </c>
      <c r="AH3528" s="40">
        <f t="array" ref="AH3528">SUM(_xlfn.NORM.DIST($AD$3:$AD$1003,$F3528,$AB3528,FALSE)*WindSpeedStep)</f>
        <v>1.0000000000000036</v>
      </c>
      <c r="AJ3528" s="47">
        <f t="shared" si="1053"/>
        <v>6</v>
      </c>
      <c r="AK3528" s="83" t="b">
        <f>COUNTIF('Power Curve'!$D$2:$D$31,AJ3528)&gt;0</f>
        <v>1</v>
      </c>
      <c r="AL3528" s="83" t="b">
        <f t="shared" si="1054"/>
        <v>0</v>
      </c>
      <c r="AM3528" s="83" t="b">
        <f t="shared" si="1060"/>
        <v>1</v>
      </c>
      <c r="AN3528" s="47" t="str">
        <f t="shared" si="1055"/>
        <v>Outer</v>
      </c>
      <c r="AO3528" s="48" t="str">
        <f t="shared" si="1056"/>
        <v>0.2-0.3</v>
      </c>
      <c r="AP3528" s="49" t="str">
        <f t="shared" si="1061"/>
        <v>18-19</v>
      </c>
      <c r="AQ3528" s="49" t="str">
        <f t="shared" si="1062"/>
        <v>Apr</v>
      </c>
      <c r="AR3528" s="48" t="str">
        <f t="shared" si="1063"/>
        <v>305-315</v>
      </c>
      <c r="AS3528" s="49" t="str">
        <f t="shared" si="1057"/>
        <v>LWS-LTI</v>
      </c>
    </row>
    <row r="3529" spans="5:45" x14ac:dyDescent="0.3">
      <c r="E3529" s="15">
        <v>41006.791666666664</v>
      </c>
      <c r="F3529" s="21">
        <v>5.77</v>
      </c>
      <c r="G3529" s="21">
        <v>288.98000335693411</v>
      </c>
      <c r="H3529" s="42">
        <v>1.1894975548178262</v>
      </c>
      <c r="I3529" s="35">
        <v>314.3</v>
      </c>
      <c r="J3529" s="43">
        <v>6.932409012131717E-2</v>
      </c>
      <c r="K3529" s="44">
        <v>0.40892969678559238</v>
      </c>
      <c r="L3529" s="26">
        <f t="shared" si="1045"/>
        <v>5.7137114145899162</v>
      </c>
      <c r="M3529" s="26">
        <f t="shared" si="1046"/>
        <v>0.24112249384017195</v>
      </c>
      <c r="N3529" s="96">
        <f t="shared" si="1047"/>
        <v>6</v>
      </c>
      <c r="O3529" s="26">
        <f t="shared" si="1048"/>
        <v>0.68335210299754867</v>
      </c>
      <c r="P3529" s="3">
        <f>IF(L3529&gt;'Power Curve'!$C$37,0,INDEX(Ci,$N3529,1)*POWER(1-O3529,3)+INDEX(Ci,$N3529,2)*3*O3529*POWER(1-O3529,2)+INDEX(Ci,$N3529,3)*3*POWER(O3529,2)*(1-O3529)+INDEX(Ci,$N3529,4)*POWER(O3529,3))</f>
        <v>314.34940455000253</v>
      </c>
      <c r="Q3529" s="3">
        <f>MAX(0,MIN(P3529-V3529+W3529,'Power Curve'!$C$39))</f>
        <v>310.70012850786406</v>
      </c>
      <c r="R3529" s="3">
        <f t="shared" si="1049"/>
        <v>288.98000335693411</v>
      </c>
      <c r="S3529" s="3">
        <f t="shared" si="1050"/>
        <v>21.72012515092996</v>
      </c>
      <c r="T3529" s="3">
        <f t="shared" si="1051"/>
        <v>21.72012515092996</v>
      </c>
      <c r="V3529" s="37">
        <f t="array" ref="V3529">SUM(_xlfn.NORM.DIST($AD$3:$AD$1003,$L3529,$AA3529,FALSE)*WindSpeedStep*$AE$3:$AE$1003)/AG3529</f>
        <v>315.03473130593335</v>
      </c>
      <c r="W3529" s="37">
        <f t="array" ref="W3529">SUM(_xlfn.NORM.DIST($AD$3:$AD$1003,$L3529,$AB3529,FALSE)*WindSpeedStep*$AE$3:$AE$1003)/AH3529</f>
        <v>311.38545526379488</v>
      </c>
      <c r="Y3529" s="1">
        <f t="shared" si="1052"/>
        <v>5</v>
      </c>
      <c r="Z3529" s="99">
        <f>IF(L3529&lt;'Power Curve'!$P$28,'Power Curve'!$Q$28,IF(L3529&gt;'Power Curve'!$P$29,'Power Curve'!$Q$29,INDEX(ReferenceTurbulence,Y3529)+(L3529-INDEX(ReferenceTurbulenceWindSpeed,Y3529))*(INDEX(ReferenceTurbulence,Y3529+1)-INDEX(ReferenceTurbulence,Y3529))/(INDEX(ReferenceTurbulenceWindSpeed,Y3529+1)-INDEX(ReferenceTurbulenceWindSpeed,Y3529))))</f>
        <v>0.12039150190964361</v>
      </c>
      <c r="AA3529" s="100">
        <f t="shared" si="1058"/>
        <v>0.68788229868075434</v>
      </c>
      <c r="AB3529" s="29">
        <f t="shared" si="1059"/>
        <v>0.39609784503222994</v>
      </c>
      <c r="AG3529" s="40">
        <f t="array" ref="AG3529">SUM(_xlfn.NORM.DIST($AD$3:$AD$1003,$F3529,$AA3529,FALSE)*WindSpeedStep)</f>
        <v>1.0000000000000036</v>
      </c>
      <c r="AH3529" s="40">
        <f t="array" ref="AH3529">SUM(_xlfn.NORM.DIST($AD$3:$AD$1003,$F3529,$AB3529,FALSE)*WindSpeedStep)</f>
        <v>1.000000000000004</v>
      </c>
      <c r="AJ3529" s="47">
        <f t="shared" si="1053"/>
        <v>6</v>
      </c>
      <c r="AK3529" s="83" t="b">
        <f>COUNTIF('Power Curve'!$D$2:$D$31,AJ3529)&gt;0</f>
        <v>1</v>
      </c>
      <c r="AL3529" s="83" t="b">
        <f t="shared" si="1054"/>
        <v>0</v>
      </c>
      <c r="AM3529" s="83" t="b">
        <f t="shared" si="1060"/>
        <v>1</v>
      </c>
      <c r="AN3529" s="47" t="str">
        <f t="shared" si="1055"/>
        <v>Outer</v>
      </c>
      <c r="AO3529" s="48" t="str">
        <f t="shared" si="1056"/>
        <v>0.2-0.3</v>
      </c>
      <c r="AP3529" s="49" t="str">
        <f t="shared" si="1061"/>
        <v>19-20</v>
      </c>
      <c r="AQ3529" s="49" t="str">
        <f t="shared" si="1062"/>
        <v>Apr</v>
      </c>
      <c r="AR3529" s="48" t="str">
        <f t="shared" si="1063"/>
        <v>305-315</v>
      </c>
      <c r="AS3529" s="49" t="str">
        <f t="shared" si="1057"/>
        <v>LWS-LTI</v>
      </c>
    </row>
    <row r="3530" spans="5:45" x14ac:dyDescent="0.3">
      <c r="E3530" s="15">
        <v>41006.798611111109</v>
      </c>
      <c r="F3530" s="21">
        <v>5.89</v>
      </c>
      <c r="G3530" s="21">
        <v>301.43001174926718</v>
      </c>
      <c r="H3530" s="42">
        <v>1.1891290873726421</v>
      </c>
      <c r="I3530" s="35">
        <v>314.60000000000002</v>
      </c>
      <c r="J3530" s="43">
        <v>6.9609507640067916E-2</v>
      </c>
      <c r="K3530" s="44">
        <v>0.43748598816500606</v>
      </c>
      <c r="L3530" s="26">
        <f t="shared" si="1045"/>
        <v>5.8319384624363364</v>
      </c>
      <c r="M3530" s="26">
        <f t="shared" si="1046"/>
        <v>0.25939486519914962</v>
      </c>
      <c r="N3530" s="96">
        <f t="shared" si="1047"/>
        <v>6</v>
      </c>
      <c r="O3530" s="26">
        <f t="shared" si="1048"/>
        <v>0.80119110044965114</v>
      </c>
      <c r="P3530" s="3">
        <f>IF(L3530&gt;'Power Curve'!$C$37,0,INDEX(Ci,$N3530,1)*POWER(1-O3530,3)+INDEX(Ci,$N3530,2)*3*O3530*POWER(1-O3530,2)+INDEX(Ci,$N3530,3)*3*POWER(O3530,2)*(1-O3530)+INDEX(Ci,$N3530,4)*POWER(O3530,3))</f>
        <v>333.6288206309423</v>
      </c>
      <c r="Q3530" s="3">
        <f>MAX(0,MIN(P3530-V3530+W3530,'Power Curve'!$C$39))</f>
        <v>327.9658975914856</v>
      </c>
      <c r="R3530" s="3">
        <f t="shared" si="1049"/>
        <v>301.43001174926718</v>
      </c>
      <c r="S3530" s="3">
        <f t="shared" si="1050"/>
        <v>26.53588584221842</v>
      </c>
      <c r="T3530" s="3">
        <f t="shared" si="1051"/>
        <v>26.53588584221842</v>
      </c>
      <c r="V3530" s="37">
        <f t="array" ref="V3530">SUM(_xlfn.NORM.DIST($AD$3:$AD$1003,$L3530,$AA3530,FALSE)*WindSpeedStep*$AE$3:$AE$1003)/AG3530</f>
        <v>337.46349867584706</v>
      </c>
      <c r="W3530" s="37">
        <f t="array" ref="W3530">SUM(_xlfn.NORM.DIST($AD$3:$AD$1003,$L3530,$AB3530,FALSE)*WindSpeedStep*$AE$3:$AE$1003)/AH3530</f>
        <v>331.80057563639036</v>
      </c>
      <c r="Y3530" s="1">
        <f t="shared" si="1052"/>
        <v>5</v>
      </c>
      <c r="Z3530" s="99">
        <f>IF(L3530&lt;'Power Curve'!$P$28,'Power Curve'!$Q$28,IF(L3530&gt;'Power Curve'!$P$29,'Power Curve'!$Q$29,INDEX(ReferenceTurbulence,Y3530)+(L3530-INDEX(ReferenceTurbulenceWindSpeed,Y3530))*(INDEX(ReferenceTurbulence,Y3530+1)-INDEX(ReferenceTurbulence,Y3530))/(INDEX(ReferenceTurbulenceWindSpeed,Y3530+1)-INDEX(ReferenceTurbulenceWindSpeed,Y3530))))</f>
        <v>0.12084344851854613</v>
      </c>
      <c r="AA3530" s="100">
        <f t="shared" si="1058"/>
        <v>0.70475155534875444</v>
      </c>
      <c r="AB3530" s="29">
        <f t="shared" si="1059"/>
        <v>0.40595836495736809</v>
      </c>
      <c r="AG3530" s="40">
        <f t="array" ref="AG3530">SUM(_xlfn.NORM.DIST($AD$3:$AD$1003,$F3530,$AA3530,FALSE)*WindSpeedStep)</f>
        <v>1.0000000000000033</v>
      </c>
      <c r="AH3530" s="40">
        <f t="array" ref="AH3530">SUM(_xlfn.NORM.DIST($AD$3:$AD$1003,$F3530,$AB3530,FALSE)*WindSpeedStep)</f>
        <v>1.0000000000000036</v>
      </c>
      <c r="AJ3530" s="47">
        <f t="shared" si="1053"/>
        <v>6</v>
      </c>
      <c r="AK3530" s="83" t="b">
        <f>COUNTIF('Power Curve'!$D$2:$D$31,AJ3530)&gt;0</f>
        <v>1</v>
      </c>
      <c r="AL3530" s="83" t="b">
        <f t="shared" si="1054"/>
        <v>0</v>
      </c>
      <c r="AM3530" s="83" t="b">
        <f t="shared" si="1060"/>
        <v>1</v>
      </c>
      <c r="AN3530" s="47" t="str">
        <f t="shared" si="1055"/>
        <v>Outer</v>
      </c>
      <c r="AO3530" s="48" t="str">
        <f t="shared" si="1056"/>
        <v>0.2-0.3</v>
      </c>
      <c r="AP3530" s="49" t="str">
        <f t="shared" si="1061"/>
        <v>19-20</v>
      </c>
      <c r="AQ3530" s="49" t="str">
        <f t="shared" si="1062"/>
        <v>Apr</v>
      </c>
      <c r="AR3530" s="48" t="str">
        <f t="shared" si="1063"/>
        <v>305-315</v>
      </c>
      <c r="AS3530" s="49" t="str">
        <f t="shared" si="1057"/>
        <v>LWS-LTI</v>
      </c>
    </row>
    <row r="3531" spans="5:45" x14ac:dyDescent="0.3">
      <c r="E3531" s="15">
        <v>41006.805555555555</v>
      </c>
      <c r="F3531" s="21">
        <v>5.69</v>
      </c>
      <c r="G3531" s="21">
        <v>283.22999572753884</v>
      </c>
      <c r="H3531" s="42">
        <v>1.1894390202512177</v>
      </c>
      <c r="I3531" s="35">
        <v>316.10000000000002</v>
      </c>
      <c r="J3531" s="43">
        <v>3.5149384885764495E-2</v>
      </c>
      <c r="K3531" s="44">
        <v>0.40422192988182004</v>
      </c>
      <c r="L3531" s="26">
        <f t="shared" si="1045"/>
        <v>5.6343994205795909</v>
      </c>
      <c r="M3531" s="26">
        <f t="shared" si="1046"/>
        <v>0.22886456949734102</v>
      </c>
      <c r="N3531" s="96">
        <f t="shared" si="1047"/>
        <v>6</v>
      </c>
      <c r="O3531" s="26">
        <f t="shared" si="1048"/>
        <v>0.60430043055585303</v>
      </c>
      <c r="P3531" s="3">
        <f>IF(L3531&gt;'Power Curve'!$C$37,0,INDEX(Ci,$N3531,1)*POWER(1-O3531,3)+INDEX(Ci,$N3531,2)*3*O3531*POWER(1-O3531,2)+INDEX(Ci,$N3531,3)*3*POWER(O3531,2)*(1-O3531)+INDEX(Ci,$N3531,4)*POWER(O3531,3))</f>
        <v>301.94675280121169</v>
      </c>
      <c r="Q3531" s="3">
        <f>MAX(0,MIN(P3531-V3531+W3531,'Power Curve'!$C$39))</f>
        <v>298.47658418428205</v>
      </c>
      <c r="R3531" s="3">
        <f t="shared" si="1049"/>
        <v>283.22999572753884</v>
      </c>
      <c r="S3531" s="3">
        <f t="shared" si="1050"/>
        <v>15.246588456743211</v>
      </c>
      <c r="T3531" s="3">
        <f t="shared" si="1051"/>
        <v>15.246588456743211</v>
      </c>
      <c r="V3531" s="37">
        <f t="array" ref="V3531">SUM(_xlfn.NORM.DIST($AD$3:$AD$1003,$L3531,$AA3531,FALSE)*WindSpeedStep*$AE$3:$AE$1003)/AG3531</f>
        <v>300.2578655685528</v>
      </c>
      <c r="W3531" s="37">
        <f t="array" ref="W3531">SUM(_xlfn.NORM.DIST($AD$3:$AD$1003,$L3531,$AB3531,FALSE)*WindSpeedStep*$AE$3:$AE$1003)/AH3531</f>
        <v>296.78769695162316</v>
      </c>
      <c r="Y3531" s="1">
        <f t="shared" si="1052"/>
        <v>5</v>
      </c>
      <c r="Z3531" s="99">
        <f>IF(L3531&lt;'Power Curve'!$P$28,'Power Curve'!$Q$28,IF(L3531&gt;'Power Curve'!$P$29,'Power Curve'!$Q$29,INDEX(ReferenceTurbulence,Y3531)+(L3531-INDEX(ReferenceTurbulenceWindSpeed,Y3531))*(INDEX(ReferenceTurbulence,Y3531+1)-INDEX(ReferenceTurbulence,Y3531))/(INDEX(ReferenceTurbulenceWindSpeed,Y3531+1)-INDEX(ReferenceTurbulenceWindSpeed,Y3531))))</f>
        <v>0.12008831590110157</v>
      </c>
      <c r="AA3531" s="100">
        <f t="shared" si="1058"/>
        <v>0.67662553753154553</v>
      </c>
      <c r="AB3531" s="29">
        <f t="shared" si="1059"/>
        <v>0.1980456738340805</v>
      </c>
      <c r="AG3531" s="40">
        <f t="array" ref="AG3531">SUM(_xlfn.NORM.DIST($AD$3:$AD$1003,$F3531,$AA3531,FALSE)*WindSpeedStep)</f>
        <v>1.0000000000000033</v>
      </c>
      <c r="AH3531" s="40">
        <f t="array" ref="AH3531">SUM(_xlfn.NORM.DIST($AD$3:$AD$1003,$F3531,$AB3531,FALSE)*WindSpeedStep)</f>
        <v>1.0000000000000036</v>
      </c>
      <c r="AJ3531" s="47">
        <f t="shared" si="1053"/>
        <v>6</v>
      </c>
      <c r="AK3531" s="83" t="b">
        <f>COUNTIF('Power Curve'!$D$2:$D$31,AJ3531)&gt;0</f>
        <v>1</v>
      </c>
      <c r="AL3531" s="83" t="b">
        <f t="shared" si="1054"/>
        <v>0</v>
      </c>
      <c r="AM3531" s="83" t="b">
        <f t="shared" si="1060"/>
        <v>1</v>
      </c>
      <c r="AN3531" s="47" t="str">
        <f t="shared" si="1055"/>
        <v>Outer</v>
      </c>
      <c r="AO3531" s="48" t="str">
        <f t="shared" si="1056"/>
        <v>0.2-0.3</v>
      </c>
      <c r="AP3531" s="49" t="str">
        <f t="shared" si="1061"/>
        <v>19-20</v>
      </c>
      <c r="AQ3531" s="49" t="str">
        <f t="shared" si="1062"/>
        <v>Apr</v>
      </c>
      <c r="AR3531" s="48" t="str">
        <f t="shared" si="1063"/>
        <v>315-325</v>
      </c>
      <c r="AS3531" s="49" t="str">
        <f t="shared" si="1057"/>
        <v>LWS-LTI</v>
      </c>
    </row>
    <row r="3532" spans="5:45" x14ac:dyDescent="0.3">
      <c r="E3532" s="15">
        <v>41006.8125</v>
      </c>
      <c r="F3532" s="21">
        <v>5.95</v>
      </c>
      <c r="G3532" s="21">
        <v>275.81999588012718</v>
      </c>
      <c r="H3532" s="42">
        <v>1.1884952082685378</v>
      </c>
      <c r="I3532" s="35">
        <v>317.89999999999998</v>
      </c>
      <c r="J3532" s="43">
        <v>4.0336134453781508E-2</v>
      </c>
      <c r="K3532" s="44">
        <v>0.40333319242674637</v>
      </c>
      <c r="L3532" s="26">
        <f t="shared" si="1045"/>
        <v>5.8903000005523216</v>
      </c>
      <c r="M3532" s="26">
        <f t="shared" si="1046"/>
        <v>0.26841482904804559</v>
      </c>
      <c r="N3532" s="96">
        <f t="shared" si="1047"/>
        <v>6</v>
      </c>
      <c r="O3532" s="26">
        <f t="shared" si="1048"/>
        <v>0.85936108157177216</v>
      </c>
      <c r="P3532" s="3">
        <f>IF(L3532&gt;'Power Curve'!$C$37,0,INDEX(Ci,$N3532,1)*POWER(1-O3532,3)+INDEX(Ci,$N3532,2)*3*O3532*POWER(1-O3532,2)+INDEX(Ci,$N3532,3)*3*POWER(O3532,2)*(1-O3532)+INDEX(Ci,$N3532,4)*POWER(O3532,3))</f>
        <v>343.57216510639165</v>
      </c>
      <c r="Q3532" s="3">
        <f>MAX(0,MIN(P3532-V3532+W3532,'Power Curve'!$C$39))</f>
        <v>332.75775399600394</v>
      </c>
      <c r="R3532" s="3">
        <f t="shared" si="1049"/>
        <v>275.81999588012718</v>
      </c>
      <c r="S3532" s="3">
        <f t="shared" si="1050"/>
        <v>56.937758115876761</v>
      </c>
      <c r="T3532" s="3">
        <f t="shared" si="1051"/>
        <v>56.937758115876761</v>
      </c>
      <c r="V3532" s="37">
        <f t="array" ref="V3532">SUM(_xlfn.NORM.DIST($AD$3:$AD$1003,$L3532,$AA3532,FALSE)*WindSpeedStep*$AE$3:$AE$1003)/AG3532</f>
        <v>348.73585432074685</v>
      </c>
      <c r="W3532" s="37">
        <f t="array" ref="W3532">SUM(_xlfn.NORM.DIST($AD$3:$AD$1003,$L3532,$AB3532,FALSE)*WindSpeedStep*$AE$3:$AE$1003)/AH3532</f>
        <v>337.92144321035914</v>
      </c>
      <c r="Y3532" s="1">
        <f t="shared" si="1052"/>
        <v>5</v>
      </c>
      <c r="Z3532" s="99">
        <f>IF(L3532&lt;'Power Curve'!$P$28,'Power Curve'!$Q$28,IF(L3532&gt;'Power Curve'!$P$29,'Power Curve'!$Q$29,INDEX(ReferenceTurbulence,Y3532)+(L3532-INDEX(ReferenceTurbulenceWindSpeed,Y3532))*(INDEX(ReferenceTurbulence,Y3532+1)-INDEX(ReferenceTurbulence,Y3532))/(INDEX(ReferenceTurbulenceWindSpeed,Y3532+1)-INDEX(ReferenceTurbulenceWindSpeed,Y3532))))</f>
        <v>0.12106654720638717</v>
      </c>
      <c r="AA3532" s="100">
        <f t="shared" si="1058"/>
        <v>0.71311828307665004</v>
      </c>
      <c r="AB3532" s="29">
        <f t="shared" si="1059"/>
        <v>0.23759193279538773</v>
      </c>
      <c r="AG3532" s="40">
        <f t="array" ref="AG3532">SUM(_xlfn.NORM.DIST($AD$3:$AD$1003,$F3532,$AA3532,FALSE)*WindSpeedStep)</f>
        <v>1.0000000000000036</v>
      </c>
      <c r="AH3532" s="40">
        <f t="array" ref="AH3532">SUM(_xlfn.NORM.DIST($AD$3:$AD$1003,$F3532,$AB3532,FALSE)*WindSpeedStep)</f>
        <v>1.0000000000000038</v>
      </c>
      <c r="AJ3532" s="47">
        <f t="shared" si="1053"/>
        <v>6</v>
      </c>
      <c r="AK3532" s="83" t="b">
        <f>COUNTIF('Power Curve'!$D$2:$D$31,AJ3532)&gt;0</f>
        <v>1</v>
      </c>
      <c r="AL3532" s="83" t="b">
        <f t="shared" si="1054"/>
        <v>0</v>
      </c>
      <c r="AM3532" s="83" t="b">
        <f t="shared" si="1060"/>
        <v>1</v>
      </c>
      <c r="AN3532" s="47" t="str">
        <f t="shared" si="1055"/>
        <v>Outer</v>
      </c>
      <c r="AO3532" s="48" t="str">
        <f t="shared" si="1056"/>
        <v>0.2-0.3</v>
      </c>
      <c r="AP3532" s="49" t="str">
        <f t="shared" si="1061"/>
        <v>19-20</v>
      </c>
      <c r="AQ3532" s="49" t="str">
        <f t="shared" si="1062"/>
        <v>Apr</v>
      </c>
      <c r="AR3532" s="48" t="str">
        <f t="shared" si="1063"/>
        <v>315-325</v>
      </c>
      <c r="AS3532" s="49" t="str">
        <f t="shared" si="1057"/>
        <v>LWS-LTI</v>
      </c>
    </row>
    <row r="3533" spans="5:45" x14ac:dyDescent="0.3">
      <c r="E3533" s="15">
        <v>41006.819444444445</v>
      </c>
      <c r="F3533" s="21">
        <v>5.93</v>
      </c>
      <c r="G3533" s="21">
        <v>324.81999206542969</v>
      </c>
      <c r="H3533" s="42">
        <v>1.1891590241558081</v>
      </c>
      <c r="I3533" s="35">
        <v>312</v>
      </c>
      <c r="J3533" s="43">
        <v>7.9258010118043842E-2</v>
      </c>
      <c r="K3533" s="44">
        <v>0.32362342237888053</v>
      </c>
      <c r="L3533" s="26">
        <f t="shared" si="1045"/>
        <v>5.8715934289608818</v>
      </c>
      <c r="M3533" s="26">
        <f t="shared" si="1046"/>
        <v>0.26552366810646383</v>
      </c>
      <c r="N3533" s="96">
        <f t="shared" si="1047"/>
        <v>6</v>
      </c>
      <c r="O3533" s="26">
        <f t="shared" si="1048"/>
        <v>0.84071590957217379</v>
      </c>
      <c r="P3533" s="3">
        <f>IF(L3533&gt;'Power Curve'!$C$37,0,INDEX(Ci,$N3533,1)*POWER(1-O3533,3)+INDEX(Ci,$N3533,2)*3*O3533*POWER(1-O3533,2)+INDEX(Ci,$N3533,3)*3*POWER(O3533,2)*(1-O3533)+INDEX(Ci,$N3533,4)*POWER(O3533,3))</f>
        <v>340.35092937862646</v>
      </c>
      <c r="Q3533" s="3">
        <f>MAX(0,MIN(P3533-V3533+W3533,'Power Curve'!$C$39))</f>
        <v>335.31255136714788</v>
      </c>
      <c r="R3533" s="3">
        <f t="shared" si="1049"/>
        <v>324.81999206542969</v>
      </c>
      <c r="S3533" s="3">
        <f t="shared" si="1050"/>
        <v>10.492559301718188</v>
      </c>
      <c r="T3533" s="3">
        <f t="shared" si="1051"/>
        <v>10.492559301718188</v>
      </c>
      <c r="V3533" s="37">
        <f t="array" ref="V3533">SUM(_xlfn.NORM.DIST($AD$3:$AD$1003,$L3533,$AA3533,FALSE)*WindSpeedStep*$AE$3:$AE$1003)/AG3533</f>
        <v>345.1073609420564</v>
      </c>
      <c r="W3533" s="37">
        <f t="array" ref="W3533">SUM(_xlfn.NORM.DIST($AD$3:$AD$1003,$L3533,$AB3533,FALSE)*WindSpeedStep*$AE$3:$AE$1003)/AH3533</f>
        <v>340.06898293057782</v>
      </c>
      <c r="Y3533" s="1">
        <f t="shared" si="1052"/>
        <v>5</v>
      </c>
      <c r="Z3533" s="99">
        <f>IF(L3533&lt;'Power Curve'!$P$28,'Power Curve'!$Q$28,IF(L3533&gt;'Power Curve'!$P$29,'Power Curve'!$Q$29,INDEX(ReferenceTurbulence,Y3533)+(L3533-INDEX(ReferenceTurbulenceWindSpeed,Y3533))*(INDEX(ReferenceTurbulence,Y3533+1)-INDEX(ReferenceTurbulence,Y3533))/(INDEX(ReferenceTurbulenceWindSpeed,Y3533+1)-INDEX(ReferenceTurbulenceWindSpeed,Y3533))))</f>
        <v>0.12099503758359825</v>
      </c>
      <c r="AA3533" s="100">
        <f t="shared" si="1058"/>
        <v>0.71043366761273041</v>
      </c>
      <c r="AB3533" s="29">
        <f t="shared" si="1059"/>
        <v>0.46537081140162129</v>
      </c>
      <c r="AG3533" s="40">
        <f t="array" ref="AG3533">SUM(_xlfn.NORM.DIST($AD$3:$AD$1003,$F3533,$AA3533,FALSE)*WindSpeedStep)</f>
        <v>1.0000000000000036</v>
      </c>
      <c r="AH3533" s="40">
        <f t="array" ref="AH3533">SUM(_xlfn.NORM.DIST($AD$3:$AD$1003,$F3533,$AB3533,FALSE)*WindSpeedStep)</f>
        <v>1.0000000000000031</v>
      </c>
      <c r="AJ3533" s="47">
        <f t="shared" si="1053"/>
        <v>6</v>
      </c>
      <c r="AK3533" s="83" t="b">
        <f>COUNTIF('Power Curve'!$D$2:$D$31,AJ3533)&gt;0</f>
        <v>1</v>
      </c>
      <c r="AL3533" s="83" t="b">
        <f t="shared" si="1054"/>
        <v>0</v>
      </c>
      <c r="AM3533" s="83" t="b">
        <f t="shared" si="1060"/>
        <v>1</v>
      </c>
      <c r="AN3533" s="47" t="str">
        <f t="shared" si="1055"/>
        <v>Outer</v>
      </c>
      <c r="AO3533" s="48" t="str">
        <f t="shared" si="1056"/>
        <v>0.2-0.3</v>
      </c>
      <c r="AP3533" s="49" t="str">
        <f t="shared" si="1061"/>
        <v>19-20</v>
      </c>
      <c r="AQ3533" s="49" t="str">
        <f t="shared" si="1062"/>
        <v>Apr</v>
      </c>
      <c r="AR3533" s="48" t="str">
        <f t="shared" si="1063"/>
        <v>305-315</v>
      </c>
      <c r="AS3533" s="49" t="str">
        <f t="shared" si="1057"/>
        <v>LWS-LTI</v>
      </c>
    </row>
    <row r="3534" spans="5:45" x14ac:dyDescent="0.3">
      <c r="E3534" s="15">
        <v>41006.826388888891</v>
      </c>
      <c r="F3534" s="21">
        <v>6.31</v>
      </c>
      <c r="G3534" s="21">
        <v>425.14000701904331</v>
      </c>
      <c r="H3534" s="42">
        <v>1.1889232780620651</v>
      </c>
      <c r="I3534" s="35">
        <v>314.39999999999998</v>
      </c>
      <c r="J3534" s="43">
        <v>5.3882725832012687E-2</v>
      </c>
      <c r="K3534" s="44">
        <v>0.3140918028306342</v>
      </c>
      <c r="L3534" s="26">
        <f t="shared" si="1045"/>
        <v>6.2474377828480732</v>
      </c>
      <c r="M3534" s="26">
        <f t="shared" si="1046"/>
        <v>0.32361162456396503</v>
      </c>
      <c r="N3534" s="96">
        <f t="shared" si="1047"/>
        <v>7</v>
      </c>
      <c r="O3534" s="26">
        <f t="shared" si="1048"/>
        <v>0.21961031294551256</v>
      </c>
      <c r="P3534" s="3">
        <f>IF(L3534&gt;'Power Curve'!$C$37,0,INDEX(Ci,$N3534,1)*POWER(1-O3534,3)+INDEX(Ci,$N3534,2)*3*O3534*POWER(1-O3534,2)+INDEX(Ci,$N3534,3)*3*POWER(O3534,2)*(1-O3534)+INDEX(Ci,$N3534,4)*POWER(O3534,3))</f>
        <v>412.89905185524248</v>
      </c>
      <c r="Q3534" s="3">
        <f>MAX(0,MIN(P3534-V3534+W3534,'Power Curve'!$C$39))</f>
        <v>399.8906521658418</v>
      </c>
      <c r="R3534" s="3">
        <f t="shared" si="1049"/>
        <v>425.14000701904331</v>
      </c>
      <c r="S3534" s="3">
        <f t="shared" si="1050"/>
        <v>-25.24935485320151</v>
      </c>
      <c r="T3534" s="3">
        <f t="shared" si="1051"/>
        <v>25.24935485320151</v>
      </c>
      <c r="V3534" s="37">
        <f t="array" ref="V3534">SUM(_xlfn.NORM.DIST($AD$3:$AD$1003,$L3534,$AA3534,FALSE)*WindSpeedStep*$AE$3:$AE$1003)/AG3534</f>
        <v>420.85752686727596</v>
      </c>
      <c r="W3534" s="37">
        <f t="array" ref="W3534">SUM(_xlfn.NORM.DIST($AD$3:$AD$1003,$L3534,$AB3534,FALSE)*WindSpeedStep*$AE$3:$AE$1003)/AH3534</f>
        <v>407.84912717787529</v>
      </c>
      <c r="Y3534" s="1">
        <f t="shared" si="1052"/>
        <v>6</v>
      </c>
      <c r="Z3534" s="99">
        <f>IF(L3534&lt;'Power Curve'!$P$28,'Power Curve'!$Q$28,IF(L3534&gt;'Power Curve'!$P$29,'Power Curve'!$Q$29,INDEX(ReferenceTurbulence,Y3534)+(L3534-INDEX(ReferenceTurbulenceWindSpeed,Y3534))*(INDEX(ReferenceTurbulence,Y3534+1)-INDEX(ReferenceTurbulence,Y3534))/(INDEX(ReferenceTurbulenceWindSpeed,Y3534+1)-INDEX(ReferenceTurbulenceWindSpeed,Y3534))))</f>
        <v>0.1211812754819393</v>
      </c>
      <c r="AA3534" s="100">
        <f t="shared" si="1058"/>
        <v>0.75707247901958841</v>
      </c>
      <c r="AB3534" s="29">
        <f t="shared" si="1059"/>
        <v>0.33662897720575996</v>
      </c>
      <c r="AG3534" s="40">
        <f t="array" ref="AG3534">SUM(_xlfn.NORM.DIST($AD$3:$AD$1003,$F3534,$AA3534,FALSE)*WindSpeedStep)</f>
        <v>1.0000000000000033</v>
      </c>
      <c r="AH3534" s="40">
        <f t="array" ref="AH3534">SUM(_xlfn.NORM.DIST($AD$3:$AD$1003,$F3534,$AB3534,FALSE)*WindSpeedStep)</f>
        <v>1.0000000000000038</v>
      </c>
      <c r="AJ3534" s="47">
        <f t="shared" si="1053"/>
        <v>6</v>
      </c>
      <c r="AK3534" s="83" t="b">
        <f>COUNTIF('Power Curve'!$D$2:$D$31,AJ3534)&gt;0</f>
        <v>1</v>
      </c>
      <c r="AL3534" s="83" t="b">
        <f t="shared" si="1054"/>
        <v>0</v>
      </c>
      <c r="AM3534" s="83" t="b">
        <f t="shared" si="1060"/>
        <v>1</v>
      </c>
      <c r="AN3534" s="47" t="str">
        <f t="shared" si="1055"/>
        <v>Outer</v>
      </c>
      <c r="AO3534" s="48" t="str">
        <f t="shared" si="1056"/>
        <v>0.3-0.4</v>
      </c>
      <c r="AP3534" s="49" t="str">
        <f t="shared" si="1061"/>
        <v>19-20</v>
      </c>
      <c r="AQ3534" s="49" t="str">
        <f t="shared" si="1062"/>
        <v>Apr</v>
      </c>
      <c r="AR3534" s="48" t="str">
        <f t="shared" si="1063"/>
        <v>305-315</v>
      </c>
      <c r="AS3534" s="49" t="str">
        <f t="shared" si="1057"/>
        <v>LWS-LTI</v>
      </c>
    </row>
    <row r="3535" spans="5:45" x14ac:dyDescent="0.3">
      <c r="E3535" s="15">
        <v>41006.833333333336</v>
      </c>
      <c r="F3535" s="21">
        <v>5.92</v>
      </c>
      <c r="G3535" s="21">
        <v>303.25999450683639</v>
      </c>
      <c r="H3535" s="42">
        <v>1.1889531646662337</v>
      </c>
      <c r="I3535" s="35">
        <v>312.2</v>
      </c>
      <c r="J3535" s="43">
        <v>5.9121621621621621E-2</v>
      </c>
      <c r="K3535" s="44">
        <v>0.37667111114072965</v>
      </c>
      <c r="L3535" s="26">
        <f t="shared" si="1045"/>
        <v>5.8613536567990527</v>
      </c>
      <c r="M3535" s="26">
        <f t="shared" si="1046"/>
        <v>0.26394107831013131</v>
      </c>
      <c r="N3535" s="96">
        <f t="shared" si="1047"/>
        <v>6</v>
      </c>
      <c r="O3535" s="26">
        <f t="shared" si="1048"/>
        <v>0.83050974687364021</v>
      </c>
      <c r="P3535" s="3">
        <f>IF(L3535&gt;'Power Curve'!$C$37,0,INDEX(Ci,$N3535,1)*POWER(1-O3535,3)+INDEX(Ci,$N3535,2)*3*O3535*POWER(1-O3535,2)+INDEX(Ci,$N3535,3)*3*POWER(O3535,2)*(1-O3535)+INDEX(Ci,$N3535,4)*POWER(O3535,3))</f>
        <v>338.6015421417768</v>
      </c>
      <c r="Q3535" s="3">
        <f>MAX(0,MIN(P3535-V3535+W3535,'Power Curve'!$C$39))</f>
        <v>331.05810171860367</v>
      </c>
      <c r="R3535" s="3">
        <f t="shared" si="1049"/>
        <v>303.25999450683639</v>
      </c>
      <c r="S3535" s="3">
        <f t="shared" si="1050"/>
        <v>27.798107211767274</v>
      </c>
      <c r="T3535" s="3">
        <f t="shared" si="1051"/>
        <v>27.798107211767274</v>
      </c>
      <c r="V3535" s="37">
        <f t="array" ref="V3535">SUM(_xlfn.NORM.DIST($AD$3:$AD$1003,$L3535,$AA3535,FALSE)*WindSpeedStep*$AE$3:$AE$1003)/AG3535</f>
        <v>343.12737150592784</v>
      </c>
      <c r="W3535" s="37">
        <f t="array" ref="W3535">SUM(_xlfn.NORM.DIST($AD$3:$AD$1003,$L3535,$AB3535,FALSE)*WindSpeedStep*$AE$3:$AE$1003)/AH3535</f>
        <v>335.5839310827547</v>
      </c>
      <c r="Y3535" s="1">
        <f t="shared" si="1052"/>
        <v>5</v>
      </c>
      <c r="Z3535" s="99">
        <f>IF(L3535&lt;'Power Curve'!$P$28,'Power Curve'!$Q$28,IF(L3535&gt;'Power Curve'!$P$29,'Power Curve'!$Q$29,INDEX(ReferenceTurbulence,Y3535)+(L3535-INDEX(ReferenceTurbulenceWindSpeed,Y3535))*(INDEX(ReferenceTurbulence,Y3535+1)-INDEX(ReferenceTurbulence,Y3535))/(INDEX(ReferenceTurbulenceWindSpeed,Y3535+1)-INDEX(ReferenceTurbulenceWindSpeed,Y3535))))</f>
        <v>0.12095589400022397</v>
      </c>
      <c r="AA3535" s="100">
        <f t="shared" si="1058"/>
        <v>0.70896527160961131</v>
      </c>
      <c r="AB3535" s="29">
        <f t="shared" si="1059"/>
        <v>0.34653273308778182</v>
      </c>
      <c r="AG3535" s="40">
        <f t="array" ref="AG3535">SUM(_xlfn.NORM.DIST($AD$3:$AD$1003,$F3535,$AA3535,FALSE)*WindSpeedStep)</f>
        <v>1.0000000000000033</v>
      </c>
      <c r="AH3535" s="40">
        <f t="array" ref="AH3535">SUM(_xlfn.NORM.DIST($AD$3:$AD$1003,$F3535,$AB3535,FALSE)*WindSpeedStep)</f>
        <v>1.0000000000000036</v>
      </c>
      <c r="AJ3535" s="47">
        <f t="shared" si="1053"/>
        <v>6</v>
      </c>
      <c r="AK3535" s="83" t="b">
        <f>COUNTIF('Power Curve'!$D$2:$D$31,AJ3535)&gt;0</f>
        <v>1</v>
      </c>
      <c r="AL3535" s="83" t="b">
        <f t="shared" si="1054"/>
        <v>0</v>
      </c>
      <c r="AM3535" s="83" t="b">
        <f t="shared" si="1060"/>
        <v>1</v>
      </c>
      <c r="AN3535" s="47" t="str">
        <f t="shared" si="1055"/>
        <v>Outer</v>
      </c>
      <c r="AO3535" s="48" t="str">
        <f t="shared" si="1056"/>
        <v>0.2-0.3</v>
      </c>
      <c r="AP3535" s="49" t="str">
        <f t="shared" si="1061"/>
        <v>20-21</v>
      </c>
      <c r="AQ3535" s="49" t="str">
        <f t="shared" si="1062"/>
        <v>Apr</v>
      </c>
      <c r="AR3535" s="48" t="str">
        <f t="shared" si="1063"/>
        <v>305-315</v>
      </c>
      <c r="AS3535" s="49" t="str">
        <f t="shared" si="1057"/>
        <v>LWS-LTI</v>
      </c>
    </row>
    <row r="3536" spans="5:45" x14ac:dyDescent="0.3">
      <c r="E3536" s="15">
        <v>41006.840277777781</v>
      </c>
      <c r="F3536" s="21">
        <v>5.97</v>
      </c>
      <c r="G3536" s="21">
        <v>328.03001403808639</v>
      </c>
      <c r="H3536" s="42">
        <v>1.1888501763435582</v>
      </c>
      <c r="I3536" s="35">
        <v>311.8</v>
      </c>
      <c r="J3536" s="43">
        <v>5.1926298157453941E-2</v>
      </c>
      <c r="K3536" s="44">
        <v>0.35992656394614286</v>
      </c>
      <c r="L3536" s="26">
        <f t="shared" si="1045"/>
        <v>5.9106876598556122</v>
      </c>
      <c r="M3536" s="26">
        <f t="shared" si="1046"/>
        <v>0.27156580751461418</v>
      </c>
      <c r="N3536" s="96">
        <f t="shared" si="1047"/>
        <v>6</v>
      </c>
      <c r="O3536" s="26">
        <f t="shared" si="1048"/>
        <v>0.87968182353782076</v>
      </c>
      <c r="P3536" s="3">
        <f>IF(L3536&gt;'Power Curve'!$C$37,0,INDEX(Ci,$N3536,1)*POWER(1-O3536,3)+INDEX(Ci,$N3536,2)*3*O3536*POWER(1-O3536,2)+INDEX(Ci,$N3536,3)*3*POWER(O3536,2)*(1-O3536)+INDEX(Ci,$N3536,4)*POWER(O3536,3))</f>
        <v>347.12135884268332</v>
      </c>
      <c r="Q3536" s="3">
        <f>MAX(0,MIN(P3536-V3536+W3536,'Power Curve'!$C$39))</f>
        <v>337.58982517878633</v>
      </c>
      <c r="R3536" s="3">
        <f t="shared" si="1049"/>
        <v>328.03001403808639</v>
      </c>
      <c r="S3536" s="3">
        <f t="shared" si="1050"/>
        <v>9.5598111406999351</v>
      </c>
      <c r="T3536" s="3">
        <f t="shared" si="1051"/>
        <v>9.5598111406999351</v>
      </c>
      <c r="V3536" s="37">
        <f t="array" ref="V3536">SUM(_xlfn.NORM.DIST($AD$3:$AD$1003,$L3536,$AA3536,FALSE)*WindSpeedStep*$AE$3:$AE$1003)/AG3536</f>
        <v>352.70739928461251</v>
      </c>
      <c r="W3536" s="37">
        <f t="array" ref="W3536">SUM(_xlfn.NORM.DIST($AD$3:$AD$1003,$L3536,$AB3536,FALSE)*WindSpeedStep*$AE$3:$AE$1003)/AH3536</f>
        <v>343.17586562071551</v>
      </c>
      <c r="Y3536" s="1">
        <f t="shared" si="1052"/>
        <v>5</v>
      </c>
      <c r="Z3536" s="99">
        <f>IF(L3536&lt;'Power Curve'!$P$28,'Power Curve'!$Q$28,IF(L3536&gt;'Power Curve'!$P$29,'Power Curve'!$Q$29,INDEX(ReferenceTurbulence,Y3536)+(L3536-INDEX(ReferenceTurbulenceWindSpeed,Y3536))*(INDEX(ReferenceTurbulence,Y3536+1)-INDEX(ReferenceTurbulence,Y3536))/(INDEX(ReferenceTurbulenceWindSpeed,Y3536+1)-INDEX(ReferenceTurbulenceWindSpeed,Y3536))))</f>
        <v>0.12114448312421158</v>
      </c>
      <c r="AA3536" s="100">
        <f t="shared" si="1058"/>
        <v>0.71604720146186385</v>
      </c>
      <c r="AB3536" s="29">
        <f t="shared" si="1059"/>
        <v>0.30692012974124622</v>
      </c>
      <c r="AG3536" s="40">
        <f t="array" ref="AG3536">SUM(_xlfn.NORM.DIST($AD$3:$AD$1003,$F3536,$AA3536,FALSE)*WindSpeedStep)</f>
        <v>1.0000000000000036</v>
      </c>
      <c r="AH3536" s="40">
        <f t="array" ref="AH3536">SUM(_xlfn.NORM.DIST($AD$3:$AD$1003,$F3536,$AB3536,FALSE)*WindSpeedStep)</f>
        <v>1.0000000000000038</v>
      </c>
      <c r="AJ3536" s="47">
        <f t="shared" si="1053"/>
        <v>6</v>
      </c>
      <c r="AK3536" s="83" t="b">
        <f>COUNTIF('Power Curve'!$D$2:$D$31,AJ3536)&gt;0</f>
        <v>1</v>
      </c>
      <c r="AL3536" s="83" t="b">
        <f t="shared" si="1054"/>
        <v>0</v>
      </c>
      <c r="AM3536" s="83" t="b">
        <f t="shared" si="1060"/>
        <v>1</v>
      </c>
      <c r="AN3536" s="47" t="str">
        <f t="shared" si="1055"/>
        <v>Outer</v>
      </c>
      <c r="AO3536" s="48" t="str">
        <f t="shared" si="1056"/>
        <v>0.2-0.3</v>
      </c>
      <c r="AP3536" s="49" t="str">
        <f t="shared" si="1061"/>
        <v>20-21</v>
      </c>
      <c r="AQ3536" s="49" t="str">
        <f t="shared" si="1062"/>
        <v>Apr</v>
      </c>
      <c r="AR3536" s="48" t="str">
        <f t="shared" si="1063"/>
        <v>305-315</v>
      </c>
      <c r="AS3536" s="49" t="str">
        <f t="shared" si="1057"/>
        <v>LWS-LTI</v>
      </c>
    </row>
    <row r="3537" spans="5:45" x14ac:dyDescent="0.3">
      <c r="E3537" s="15">
        <v>41006.847222222219</v>
      </c>
      <c r="F3537" s="21">
        <v>6.35</v>
      </c>
      <c r="G3537" s="21">
        <v>406.36000442504928</v>
      </c>
      <c r="H3537" s="42">
        <v>1.1886585649751278</v>
      </c>
      <c r="I3537" s="35">
        <v>311.5</v>
      </c>
      <c r="J3537" s="43">
        <v>5.6692913385826771E-2</v>
      </c>
      <c r="K3537" s="44">
        <v>0.36867197592825762</v>
      </c>
      <c r="L3537" s="26">
        <f t="shared" si="1045"/>
        <v>6.2865745552570429</v>
      </c>
      <c r="M3537" s="26">
        <f t="shared" si="1046"/>
        <v>0.32966033890027702</v>
      </c>
      <c r="N3537" s="96">
        <f t="shared" si="1047"/>
        <v>7</v>
      </c>
      <c r="O3537" s="26">
        <f t="shared" si="1048"/>
        <v>0.25939465211204799</v>
      </c>
      <c r="P3537" s="3">
        <f>IF(L3537&gt;'Power Curve'!$C$37,0,INDEX(Ci,$N3537,1)*POWER(1-O3537,3)+INDEX(Ci,$N3537,2)*3*O3537*POWER(1-O3537,2)+INDEX(Ci,$N3537,3)*3*POWER(O3537,2)*(1-O3537)+INDEX(Ci,$N3537,4)*POWER(O3537,3))</f>
        <v>421.4524046266211</v>
      </c>
      <c r="Q3537" s="3">
        <f>MAX(0,MIN(P3537-V3537+W3537,'Power Curve'!$C$39))</f>
        <v>408.67033867105926</v>
      </c>
      <c r="R3537" s="3">
        <f t="shared" si="1049"/>
        <v>406.36000442504928</v>
      </c>
      <c r="S3537" s="3">
        <f t="shared" si="1050"/>
        <v>2.3103342460099725</v>
      </c>
      <c r="T3537" s="3">
        <f t="shared" si="1051"/>
        <v>2.3103342460099725</v>
      </c>
      <c r="V3537" s="37">
        <f t="array" ref="V3537">SUM(_xlfn.NORM.DIST($AD$3:$AD$1003,$L3537,$AA3537,FALSE)*WindSpeedStep*$AE$3:$AE$1003)/AG3537</f>
        <v>429.11959518290126</v>
      </c>
      <c r="W3537" s="37">
        <f t="array" ref="W3537">SUM(_xlfn.NORM.DIST($AD$3:$AD$1003,$L3537,$AB3537,FALSE)*WindSpeedStep*$AE$3:$AE$1003)/AH3537</f>
        <v>416.33752922733942</v>
      </c>
      <c r="Y3537" s="1">
        <f t="shared" si="1052"/>
        <v>6</v>
      </c>
      <c r="Z3537" s="99">
        <f>IF(L3537&lt;'Power Curve'!$P$28,'Power Curve'!$Q$28,IF(L3537&gt;'Power Curve'!$P$29,'Power Curve'!$Q$29,INDEX(ReferenceTurbulence,Y3537)+(L3537-INDEX(ReferenceTurbulenceWindSpeed,Y3537))*(INDEX(ReferenceTurbulence,Y3537+1)-INDEX(ReferenceTurbulence,Y3537))/(INDEX(ReferenceTurbulenceWindSpeed,Y3537+1)-INDEX(ReferenceTurbulenceWindSpeed,Y3537))))</f>
        <v>0.12110434411453697</v>
      </c>
      <c r="AA3537" s="100">
        <f t="shared" si="1058"/>
        <v>0.76133148824154107</v>
      </c>
      <c r="AB3537" s="29">
        <f t="shared" si="1059"/>
        <v>0.35640422675472999</v>
      </c>
      <c r="AG3537" s="40">
        <f t="array" ref="AG3537">SUM(_xlfn.NORM.DIST($AD$3:$AD$1003,$F3537,$AA3537,FALSE)*WindSpeedStep)</f>
        <v>1.0000000000000036</v>
      </c>
      <c r="AH3537" s="40">
        <f t="array" ref="AH3537">SUM(_xlfn.NORM.DIST($AD$3:$AD$1003,$F3537,$AB3537,FALSE)*WindSpeedStep)</f>
        <v>1.0000000000000042</v>
      </c>
      <c r="AJ3537" s="47">
        <f t="shared" si="1053"/>
        <v>6</v>
      </c>
      <c r="AK3537" s="83" t="b">
        <f>COUNTIF('Power Curve'!$D$2:$D$31,AJ3537)&gt;0</f>
        <v>1</v>
      </c>
      <c r="AL3537" s="83" t="b">
        <f t="shared" si="1054"/>
        <v>0</v>
      </c>
      <c r="AM3537" s="83" t="b">
        <f t="shared" si="1060"/>
        <v>1</v>
      </c>
      <c r="AN3537" s="47" t="str">
        <f t="shared" si="1055"/>
        <v>Outer</v>
      </c>
      <c r="AO3537" s="48" t="str">
        <f t="shared" si="1056"/>
        <v>0.3-0.4</v>
      </c>
      <c r="AP3537" s="49" t="str">
        <f t="shared" si="1061"/>
        <v>20-21</v>
      </c>
      <c r="AQ3537" s="49" t="str">
        <f t="shared" si="1062"/>
        <v>Apr</v>
      </c>
      <c r="AR3537" s="48" t="str">
        <f t="shared" si="1063"/>
        <v>305-315</v>
      </c>
      <c r="AS3537" s="49" t="str">
        <f t="shared" si="1057"/>
        <v>LWS-LTI</v>
      </c>
    </row>
    <row r="3538" spans="5:45" x14ac:dyDescent="0.3">
      <c r="E3538" s="15">
        <v>41006.854166666664</v>
      </c>
      <c r="F3538" s="21">
        <v>5.53</v>
      </c>
      <c r="G3538" s="21">
        <v>238.39999008178719</v>
      </c>
      <c r="H3538" s="42">
        <v>1.1885997882611425</v>
      </c>
      <c r="I3538" s="35">
        <v>309.39999999999998</v>
      </c>
      <c r="J3538" s="43">
        <v>6.8716094032549732E-2</v>
      </c>
      <c r="K3538" s="44">
        <v>0.24013100120810127</v>
      </c>
      <c r="L3538" s="26">
        <f t="shared" si="1045"/>
        <v>5.4746746875509951</v>
      </c>
      <c r="M3538" s="26">
        <f t="shared" si="1046"/>
        <v>0.20417859712236192</v>
      </c>
      <c r="N3538" s="96">
        <f t="shared" si="1047"/>
        <v>6</v>
      </c>
      <c r="O3538" s="26">
        <f t="shared" si="1048"/>
        <v>0.44509995358171417</v>
      </c>
      <c r="P3538" s="3">
        <f>IF(L3538&gt;'Power Curve'!$C$37,0,INDEX(Ci,$N3538,1)*POWER(1-O3538,3)+INDEX(Ci,$N3538,2)*3*O3538*POWER(1-O3538,2)+INDEX(Ci,$N3538,3)*3*POWER(O3538,2)*(1-O3538)+INDEX(Ci,$N3538,4)*POWER(O3538,3))</f>
        <v>277.8643284187865</v>
      </c>
      <c r="Q3538" s="3">
        <f>MAX(0,MIN(P3538-V3538+W3538,'Power Curve'!$C$39))</f>
        <v>278.57147030375882</v>
      </c>
      <c r="R3538" s="3">
        <f t="shared" si="1049"/>
        <v>238.39999008178719</v>
      </c>
      <c r="S3538" s="3">
        <f t="shared" si="1050"/>
        <v>40.17148022197162</v>
      </c>
      <c r="T3538" s="3">
        <f t="shared" si="1051"/>
        <v>40.17148022197162</v>
      </c>
      <c r="V3538" s="37">
        <f t="array" ref="V3538">SUM(_xlfn.NORM.DIST($AD$3:$AD$1003,$L3538,$AA3538,FALSE)*WindSpeedStep*$AE$3:$AE$1003)/AG3538</f>
        <v>271.01389391601674</v>
      </c>
      <c r="W3538" s="37">
        <f t="array" ref="W3538">SUM(_xlfn.NORM.DIST($AD$3:$AD$1003,$L3538,$AB3538,FALSE)*WindSpeedStep*$AE$3:$AE$1003)/AH3538</f>
        <v>271.72103580098906</v>
      </c>
      <c r="Y3538" s="1">
        <f t="shared" si="1052"/>
        <v>5</v>
      </c>
      <c r="Z3538" s="99">
        <f>IF(L3538&lt;'Power Curve'!$P$28,'Power Curve'!$Q$28,IF(L3538&gt;'Power Curve'!$P$29,'Power Curve'!$Q$29,INDEX(ReferenceTurbulence,Y3538)+(L3538-INDEX(ReferenceTurbulenceWindSpeed,Y3538))*(INDEX(ReferenceTurbulence,Y3538+1)-INDEX(ReferenceTurbulence,Y3538))/(INDEX(ReferenceTurbulenceWindSpeed,Y3538+1)-INDEX(ReferenceTurbulenceWindSpeed,Y3538))))</f>
        <v>0.11947773606539504</v>
      </c>
      <c r="AA3538" s="100">
        <f t="shared" si="1058"/>
        <v>0.65410173736311683</v>
      </c>
      <c r="AB3538" s="29">
        <f t="shared" si="1059"/>
        <v>0.37619826062737399</v>
      </c>
      <c r="AG3538" s="40">
        <f t="array" ref="AG3538">SUM(_xlfn.NORM.DIST($AD$3:$AD$1003,$F3538,$AA3538,FALSE)*WindSpeedStep)</f>
        <v>1.0000000000000038</v>
      </c>
      <c r="AH3538" s="40">
        <f t="array" ref="AH3538">SUM(_xlfn.NORM.DIST($AD$3:$AD$1003,$F3538,$AB3538,FALSE)*WindSpeedStep)</f>
        <v>1.0000000000000036</v>
      </c>
      <c r="AJ3538" s="47">
        <f t="shared" si="1053"/>
        <v>5</v>
      </c>
      <c r="AK3538" s="83" t="b">
        <f>COUNTIF('Power Curve'!$D$2:$D$31,AJ3538)&gt;0</f>
        <v>1</v>
      </c>
      <c r="AL3538" s="83" t="b">
        <f t="shared" si="1054"/>
        <v>0</v>
      </c>
      <c r="AM3538" s="83" t="b">
        <f t="shared" si="1060"/>
        <v>1</v>
      </c>
      <c r="AN3538" s="47" t="str">
        <f t="shared" si="1055"/>
        <v>Outer</v>
      </c>
      <c r="AO3538" s="48" t="str">
        <f t="shared" si="1056"/>
        <v>0.2-0.3</v>
      </c>
      <c r="AP3538" s="49" t="str">
        <f t="shared" si="1061"/>
        <v>20-21</v>
      </c>
      <c r="AQ3538" s="49" t="str">
        <f t="shared" si="1062"/>
        <v>Apr</v>
      </c>
      <c r="AR3538" s="48" t="str">
        <f t="shared" si="1063"/>
        <v>305-315</v>
      </c>
      <c r="AS3538" s="49" t="str">
        <f t="shared" si="1057"/>
        <v>LWS-LTI</v>
      </c>
    </row>
    <row r="3539" spans="5:45" x14ac:dyDescent="0.3">
      <c r="E3539" s="15">
        <v>41006.861111111109</v>
      </c>
      <c r="F3539" s="21">
        <v>4.59</v>
      </c>
      <c r="G3539" s="21">
        <v>103.02000045776322</v>
      </c>
      <c r="H3539" s="42">
        <v>1.1890872649974007</v>
      </c>
      <c r="I3539" s="35">
        <v>306.60000000000002</v>
      </c>
      <c r="J3539" s="43">
        <v>6.3180827886710242E-2</v>
      </c>
      <c r="K3539" s="44">
        <v>0.29736836889384921</v>
      </c>
      <c r="L3539" s="26">
        <f t="shared" si="1045"/>
        <v>4.5447001216332508</v>
      </c>
      <c r="M3539" s="26">
        <f t="shared" si="1046"/>
        <v>6.0448030112626901E-2</v>
      </c>
      <c r="N3539" s="96">
        <f t="shared" si="1047"/>
        <v>5</v>
      </c>
      <c r="O3539" s="26">
        <f t="shared" si="1048"/>
        <v>0.44723169030736554</v>
      </c>
      <c r="P3539" s="3">
        <f>IF(L3539&gt;'Power Curve'!$C$37,0,INDEX(Ci,$N3539,1)*POWER(1-O3539,3)+INDEX(Ci,$N3539,2)*3*O3539*POWER(1-O3539,2)+INDEX(Ci,$N3539,3)*3*POWER(O3539,2)*(1-O3539)+INDEX(Ci,$N3539,4)*POWER(O3539,3))</f>
        <v>128.93108612810869</v>
      </c>
      <c r="Q3539" s="3">
        <f>MAX(0,MIN(P3539-V3539+W3539,'Power Curve'!$C$39))</f>
        <v>118.70430272805351</v>
      </c>
      <c r="R3539" s="3">
        <f t="shared" si="1049"/>
        <v>103.02000045776322</v>
      </c>
      <c r="S3539" s="3">
        <f t="shared" si="1050"/>
        <v>15.684302270290289</v>
      </c>
      <c r="T3539" s="3">
        <f t="shared" si="1051"/>
        <v>15.684302270290289</v>
      </c>
      <c r="V3539" s="37">
        <f t="array" ref="V3539">SUM(_xlfn.NORM.DIST($AD$3:$AD$1003,$L3539,$AA3539,FALSE)*WindSpeedStep*$AE$3:$AE$1003)/AG3539</f>
        <v>104.60412350104262</v>
      </c>
      <c r="W3539" s="37">
        <f t="array" ref="W3539">SUM(_xlfn.NORM.DIST($AD$3:$AD$1003,$L3539,$AB3539,FALSE)*WindSpeedStep*$AE$3:$AE$1003)/AH3539</f>
        <v>94.377340100987439</v>
      </c>
      <c r="Y3539" s="1">
        <f t="shared" si="1052"/>
        <v>4</v>
      </c>
      <c r="Z3539" s="99">
        <f>IF(L3539&lt;'Power Curve'!$P$28,'Power Curve'!$Q$28,IF(L3539&gt;'Power Curve'!$P$29,'Power Curve'!$Q$29,INDEX(ReferenceTurbulence,Y3539)+(L3539-INDEX(ReferenceTurbulenceWindSpeed,Y3539))*(INDEX(ReferenceTurbulence,Y3539+1)-INDEX(ReferenceTurbulence,Y3539))/(INDEX(ReferenceTurbulenceWindSpeed,Y3539+1)-INDEX(ReferenceTurbulenceWindSpeed,Y3539))))</f>
        <v>0.11741788853609636</v>
      </c>
      <c r="AA3539" s="100">
        <f t="shared" si="1058"/>
        <v>0.53362909231191658</v>
      </c>
      <c r="AB3539" s="29">
        <f t="shared" si="1059"/>
        <v>0.28713791618162154</v>
      </c>
      <c r="AG3539" s="40">
        <f t="array" ref="AG3539">SUM(_xlfn.NORM.DIST($AD$3:$AD$1003,$F3539,$AA3539,FALSE)*WindSpeedStep)</f>
        <v>1.0000000000000031</v>
      </c>
      <c r="AH3539" s="40">
        <f t="array" ref="AH3539">SUM(_xlfn.NORM.DIST($AD$3:$AD$1003,$F3539,$AB3539,FALSE)*WindSpeedStep)</f>
        <v>1.0000000000000036</v>
      </c>
      <c r="AJ3539" s="47">
        <f t="shared" si="1053"/>
        <v>5</v>
      </c>
      <c r="AK3539" s="83" t="b">
        <f>COUNTIF('Power Curve'!$D$2:$D$31,AJ3539)&gt;0</f>
        <v>1</v>
      </c>
      <c r="AL3539" s="83" t="b">
        <f t="shared" si="1054"/>
        <v>0</v>
      </c>
      <c r="AM3539" s="83" t="b">
        <f t="shared" si="1060"/>
        <v>1</v>
      </c>
      <c r="AN3539" s="47" t="str">
        <f t="shared" si="1055"/>
        <v>Outer</v>
      </c>
      <c r="AO3539" s="48" t="str">
        <f t="shared" si="1056"/>
        <v>0.0-0.1</v>
      </c>
      <c r="AP3539" s="49" t="str">
        <f t="shared" si="1061"/>
        <v>20-21</v>
      </c>
      <c r="AQ3539" s="49" t="str">
        <f t="shared" si="1062"/>
        <v>Apr</v>
      </c>
      <c r="AR3539" s="48" t="str">
        <f t="shared" si="1063"/>
        <v>305-315</v>
      </c>
      <c r="AS3539" s="49" t="str">
        <f t="shared" si="1057"/>
        <v>LWS-LTI</v>
      </c>
    </row>
    <row r="3540" spans="5:45" x14ac:dyDescent="0.3">
      <c r="E3540" s="15">
        <v>41006.868055555555</v>
      </c>
      <c r="F3540" s="21">
        <v>4.43</v>
      </c>
      <c r="G3540" s="21">
        <v>76.370002746582003</v>
      </c>
      <c r="H3540" s="42">
        <v>1.1886594353269773</v>
      </c>
      <c r="I3540" s="35">
        <v>301.39999999999998</v>
      </c>
      <c r="J3540" s="43">
        <v>4.5146726862302491E-2</v>
      </c>
      <c r="K3540" s="44">
        <v>0.39944179821156972</v>
      </c>
      <c r="L3540" s="26">
        <f t="shared" si="1045"/>
        <v>4.3857530830005</v>
      </c>
      <c r="M3540" s="26">
        <f t="shared" si="1046"/>
        <v>3.5882252913485534E-2</v>
      </c>
      <c r="N3540" s="96">
        <f t="shared" si="1047"/>
        <v>5</v>
      </c>
      <c r="O3540" s="26">
        <f t="shared" si="1048"/>
        <v>0.2654789531956433</v>
      </c>
      <c r="P3540" s="3">
        <f>IF(L3540&gt;'Power Curve'!$C$37,0,INDEX(Ci,$N3540,1)*POWER(1-O3540,3)+INDEX(Ci,$N3540,2)*3*O3540*POWER(1-O3540,2)+INDEX(Ci,$N3540,3)*3*POWER(O3540,2)*(1-O3540)+INDEX(Ci,$N3540,4)*POWER(O3540,3))</f>
        <v>104.26599161781597</v>
      </c>
      <c r="Q3540" s="3">
        <f>MAX(0,MIN(P3540-V3540+W3540,'Power Curve'!$C$39))</f>
        <v>83.478882495129923</v>
      </c>
      <c r="R3540" s="3">
        <f t="shared" si="1049"/>
        <v>76.370002746582003</v>
      </c>
      <c r="S3540" s="3">
        <f t="shared" si="1050"/>
        <v>7.1088797485479205</v>
      </c>
      <c r="T3540" s="3">
        <f t="shared" si="1051"/>
        <v>7.1088797485479205</v>
      </c>
      <c r="V3540" s="37">
        <f t="array" ref="V3540">SUM(_xlfn.NORM.DIST($AD$3:$AD$1003,$L3540,$AA3540,FALSE)*WindSpeedStep*$AE$3:$AE$1003)/AG3540</f>
        <v>78.344028978320779</v>
      </c>
      <c r="W3540" s="37">
        <f t="array" ref="W3540">SUM(_xlfn.NORM.DIST($AD$3:$AD$1003,$L3540,$AB3540,FALSE)*WindSpeedStep*$AE$3:$AE$1003)/AH3540</f>
        <v>57.556919855634732</v>
      </c>
      <c r="Y3540" s="1">
        <f t="shared" si="1052"/>
        <v>4</v>
      </c>
      <c r="Z3540" s="99">
        <f>IF(L3540&lt;'Power Curve'!$P$28,'Power Curve'!$Q$28,IF(L3540&gt;'Power Curve'!$P$29,'Power Curve'!$Q$29,INDEX(ReferenceTurbulence,Y3540)+(L3540-INDEX(ReferenceTurbulenceWindSpeed,Y3540))*(INDEX(ReferenceTurbulence,Y3540+1)-INDEX(ReferenceTurbulence,Y3540))/(INDEX(ReferenceTurbulenceWindSpeed,Y3540+1)-INDEX(ReferenceTurbulenceWindSpeed,Y3540))))</f>
        <v>0.11730189925112031</v>
      </c>
      <c r="AA3540" s="100">
        <f t="shared" si="1058"/>
        <v>0.51445716628241489</v>
      </c>
      <c r="AB3540" s="29">
        <f t="shared" si="1059"/>
        <v>0.19800239652372464</v>
      </c>
      <c r="AG3540" s="40">
        <f t="array" ref="AG3540">SUM(_xlfn.NORM.DIST($AD$3:$AD$1003,$F3540,$AA3540,FALSE)*WindSpeedStep)</f>
        <v>1.0000000000000029</v>
      </c>
      <c r="AH3540" s="40">
        <f t="array" ref="AH3540">SUM(_xlfn.NORM.DIST($AD$3:$AD$1003,$F3540,$AB3540,FALSE)*WindSpeedStep)</f>
        <v>1.0000000000000038</v>
      </c>
      <c r="AJ3540" s="47">
        <f t="shared" si="1053"/>
        <v>4</v>
      </c>
      <c r="AK3540" s="83" t="b">
        <f>COUNTIF('Power Curve'!$D$2:$D$31,AJ3540)&gt;0</f>
        <v>1</v>
      </c>
      <c r="AL3540" s="83" t="b">
        <f t="shared" si="1054"/>
        <v>0</v>
      </c>
      <c r="AM3540" s="83" t="b">
        <f t="shared" si="1060"/>
        <v>1</v>
      </c>
      <c r="AN3540" s="47" t="str">
        <f t="shared" si="1055"/>
        <v>Outer</v>
      </c>
      <c r="AO3540" s="48" t="str">
        <f t="shared" si="1056"/>
        <v>0.0-0.1</v>
      </c>
      <c r="AP3540" s="49" t="str">
        <f t="shared" si="1061"/>
        <v>20-21</v>
      </c>
      <c r="AQ3540" s="49" t="str">
        <f t="shared" si="1062"/>
        <v>Apr</v>
      </c>
      <c r="AR3540" s="48" t="str">
        <f t="shared" si="1063"/>
        <v>295-305</v>
      </c>
      <c r="AS3540" s="49" t="str">
        <f t="shared" si="1057"/>
        <v>LWS-LTI</v>
      </c>
    </row>
    <row r="3541" spans="5:45" x14ac:dyDescent="0.3">
      <c r="E3541" s="15">
        <v>41006.875</v>
      </c>
      <c r="F3541" s="21">
        <v>4.29</v>
      </c>
      <c r="G3541" s="21">
        <v>72.620000839233398</v>
      </c>
      <c r="H3541" s="42">
        <v>1.188290353351328</v>
      </c>
      <c r="I3541" s="35">
        <v>294.2</v>
      </c>
      <c r="J3541" s="43">
        <v>4.6620046620046623E-2</v>
      </c>
      <c r="K3541" s="44">
        <v>0.28304813906205456</v>
      </c>
      <c r="L3541" s="26">
        <f t="shared" si="1045"/>
        <v>4.2467117759219875</v>
      </c>
      <c r="M3541" s="26">
        <f t="shared" si="1046"/>
        <v>1.4392970693764147E-2</v>
      </c>
      <c r="N3541" s="96">
        <f t="shared" si="1047"/>
        <v>5</v>
      </c>
      <c r="O3541" s="26">
        <f t="shared" si="1048"/>
        <v>0.10648801916823775</v>
      </c>
      <c r="P3541" s="3">
        <f>IF(L3541&gt;'Power Curve'!$C$37,0,INDEX(Ci,$N3541,1)*POWER(1-O3541,3)+INDEX(Ci,$N3541,2)*3*O3541*POWER(1-O3541,2)+INDEX(Ci,$N3541,3)*3*POWER(O3541,2)*(1-O3541)+INDEX(Ci,$N3541,4)*POWER(O3541,3))</f>
        <v>86.538765350730699</v>
      </c>
      <c r="Q3541" s="3">
        <f>MAX(0,MIN(P3541-V3541+W3541,'Power Curve'!$C$39))</f>
        <v>60.778083399527375</v>
      </c>
      <c r="R3541" s="3">
        <f t="shared" si="1049"/>
        <v>72.620000839233398</v>
      </c>
      <c r="S3541" s="3">
        <f t="shared" si="1050"/>
        <v>-11.841917439706023</v>
      </c>
      <c r="T3541" s="3">
        <f t="shared" si="1051"/>
        <v>11.841917439706023</v>
      </c>
      <c r="V3541" s="37">
        <f t="array" ref="V3541">SUM(_xlfn.NORM.DIST($AD$3:$AD$1003,$L3541,$AA3541,FALSE)*WindSpeedStep*$AE$3:$AE$1003)/AG3541</f>
        <v>57.56299272795335</v>
      </c>
      <c r="W3541" s="37">
        <f t="array" ref="W3541">SUM(_xlfn.NORM.DIST($AD$3:$AD$1003,$L3541,$AB3541,FALSE)*WindSpeedStep*$AE$3:$AE$1003)/AH3541</f>
        <v>31.802310776750023</v>
      </c>
      <c r="Y3541" s="1">
        <f t="shared" si="1052"/>
        <v>4</v>
      </c>
      <c r="Z3541" s="99">
        <f>IF(L3541&lt;'Power Curve'!$P$28,'Power Curve'!$Q$28,IF(L3541&gt;'Power Curve'!$P$29,'Power Curve'!$Q$29,INDEX(ReferenceTurbulence,Y3541)+(L3541-INDEX(ReferenceTurbulenceWindSpeed,Y3541))*(INDEX(ReferenceTurbulence,Y3541+1)-INDEX(ReferenceTurbulence,Y3541))/(INDEX(ReferenceTurbulenceWindSpeed,Y3541+1)-INDEX(ReferenceTurbulenceWindSpeed,Y3541))))</f>
        <v>0.11720043588364332</v>
      </c>
      <c r="AA3541" s="100">
        <f t="shared" si="1058"/>
        <v>0.49771647121025792</v>
      </c>
      <c r="AB3541" s="29">
        <f t="shared" si="1059"/>
        <v>0.19798190097538404</v>
      </c>
      <c r="AG3541" s="40">
        <f t="array" ref="AG3541">SUM(_xlfn.NORM.DIST($AD$3:$AD$1003,$F3541,$AA3541,FALSE)*WindSpeedStep)</f>
        <v>1.0000000000000024</v>
      </c>
      <c r="AH3541" s="40">
        <f t="array" ref="AH3541">SUM(_xlfn.NORM.DIST($AD$3:$AD$1003,$F3541,$AB3541,FALSE)*WindSpeedStep)</f>
        <v>1.0000000000000036</v>
      </c>
      <c r="AJ3541" s="47">
        <f t="shared" si="1053"/>
        <v>4</v>
      </c>
      <c r="AK3541" s="83" t="b">
        <f>COUNTIF('Power Curve'!$D$2:$D$31,AJ3541)&gt;0</f>
        <v>1</v>
      </c>
      <c r="AL3541" s="83" t="b">
        <f t="shared" si="1054"/>
        <v>0</v>
      </c>
      <c r="AM3541" s="83" t="b">
        <f t="shared" si="1060"/>
        <v>1</v>
      </c>
      <c r="AN3541" s="47" t="str">
        <f t="shared" si="1055"/>
        <v>Outer</v>
      </c>
      <c r="AO3541" s="48" t="str">
        <f t="shared" si="1056"/>
        <v>0.0-0.1</v>
      </c>
      <c r="AP3541" s="49" t="str">
        <f t="shared" si="1061"/>
        <v>21-22</v>
      </c>
      <c r="AQ3541" s="49" t="str">
        <f t="shared" si="1062"/>
        <v>Apr</v>
      </c>
      <c r="AR3541" s="48" t="str">
        <f t="shared" si="1063"/>
        <v>285-295</v>
      </c>
      <c r="AS3541" s="49" t="str">
        <f t="shared" si="1057"/>
        <v>LWS-LTI</v>
      </c>
    </row>
    <row r="3542" spans="5:45" x14ac:dyDescent="0.3">
      <c r="E3542" s="15">
        <v>41006.881944444445</v>
      </c>
      <c r="F3542" s="21">
        <v>4.6500000000000004</v>
      </c>
      <c r="G3542" s="21">
        <v>103.31999969482381</v>
      </c>
      <c r="H3542" s="42">
        <v>1.1879066172939383</v>
      </c>
      <c r="I3542" s="35">
        <v>297.5</v>
      </c>
      <c r="J3542" s="43">
        <v>3.6559139784946237E-2</v>
      </c>
      <c r="K3542" s="44">
        <v>0.3173705155969051</v>
      </c>
      <c r="L3542" s="26">
        <f t="shared" si="1045"/>
        <v>4.6025836516660759</v>
      </c>
      <c r="M3542" s="26">
        <f t="shared" si="1046"/>
        <v>6.939411627137336E-2</v>
      </c>
      <c r="N3542" s="96">
        <f t="shared" si="1047"/>
        <v>5</v>
      </c>
      <c r="O3542" s="26">
        <f t="shared" si="1048"/>
        <v>0.51342034099032841</v>
      </c>
      <c r="P3542" s="3">
        <f>IF(L3542&gt;'Power Curve'!$C$37,0,INDEX(Ci,$N3542,1)*POWER(1-O3542,3)+INDEX(Ci,$N3542,2)*3*O3542*POWER(1-O3542,2)+INDEX(Ci,$N3542,3)*3*POWER(O3542,2)*(1-O3542)+INDEX(Ci,$N3542,4)*POWER(O3542,3))</f>
        <v>138.68651968266872</v>
      </c>
      <c r="Q3542" s="3">
        <f>MAX(0,MIN(P3542-V3542+W3542,'Power Curve'!$C$39))</f>
        <v>129.82561836872256</v>
      </c>
      <c r="R3542" s="3">
        <f t="shared" si="1049"/>
        <v>103.31999969482381</v>
      </c>
      <c r="S3542" s="3">
        <f t="shared" si="1050"/>
        <v>26.505618673898752</v>
      </c>
      <c r="T3542" s="3">
        <f t="shared" si="1051"/>
        <v>26.505618673898752</v>
      </c>
      <c r="V3542" s="37">
        <f t="array" ref="V3542">SUM(_xlfn.NORM.DIST($AD$3:$AD$1003,$L3542,$AA3542,FALSE)*WindSpeedStep*$AE$3:$AE$1003)/AG3542</f>
        <v>114.61322046181924</v>
      </c>
      <c r="W3542" s="37">
        <f t="array" ref="W3542">SUM(_xlfn.NORM.DIST($AD$3:$AD$1003,$L3542,$AB3542,FALSE)*WindSpeedStep*$AE$3:$AE$1003)/AH3542</f>
        <v>105.75231914787308</v>
      </c>
      <c r="Y3542" s="1">
        <f t="shared" si="1052"/>
        <v>4</v>
      </c>
      <c r="Z3542" s="99">
        <f>IF(L3542&lt;'Power Curve'!$P$28,'Power Curve'!$Q$28,IF(L3542&gt;'Power Curve'!$P$29,'Power Curve'!$Q$29,INDEX(ReferenceTurbulence,Y3542)+(L3542-INDEX(ReferenceTurbulenceWindSpeed,Y3542))*(INDEX(ReferenceTurbulence,Y3542+1)-INDEX(ReferenceTurbulence,Y3542))/(INDEX(ReferenceTurbulenceWindSpeed,Y3542+1)-INDEX(ReferenceTurbulenceWindSpeed,Y3542))))</f>
        <v>0.11746012819855342</v>
      </c>
      <c r="AA3542" s="100">
        <f t="shared" si="1058"/>
        <v>0.54062006576926336</v>
      </c>
      <c r="AB3542" s="29">
        <f t="shared" si="1059"/>
        <v>0.16826649909316838</v>
      </c>
      <c r="AG3542" s="40">
        <f t="array" ref="AG3542">SUM(_xlfn.NORM.DIST($AD$3:$AD$1003,$F3542,$AA3542,FALSE)*WindSpeedStep)</f>
        <v>1.0000000000000036</v>
      </c>
      <c r="AH3542" s="40">
        <f t="array" ref="AH3542">SUM(_xlfn.NORM.DIST($AD$3:$AD$1003,$F3542,$AB3542,FALSE)*WindSpeedStep)</f>
        <v>1.0000000000000033</v>
      </c>
      <c r="AJ3542" s="47">
        <f t="shared" si="1053"/>
        <v>5</v>
      </c>
      <c r="AK3542" s="83" t="b">
        <f>COUNTIF('Power Curve'!$D$2:$D$31,AJ3542)&gt;0</f>
        <v>1</v>
      </c>
      <c r="AL3542" s="83" t="b">
        <f t="shared" si="1054"/>
        <v>0</v>
      </c>
      <c r="AM3542" s="83" t="b">
        <f t="shared" si="1060"/>
        <v>1</v>
      </c>
      <c r="AN3542" s="47" t="str">
        <f t="shared" si="1055"/>
        <v>Outer</v>
      </c>
      <c r="AO3542" s="48" t="str">
        <f t="shared" si="1056"/>
        <v>0.0-0.1</v>
      </c>
      <c r="AP3542" s="49" t="str">
        <f t="shared" si="1061"/>
        <v>21-22</v>
      </c>
      <c r="AQ3542" s="49" t="str">
        <f t="shared" si="1062"/>
        <v>Apr</v>
      </c>
      <c r="AR3542" s="48" t="str">
        <f t="shared" si="1063"/>
        <v>295-305</v>
      </c>
      <c r="AS3542" s="49" t="str">
        <f t="shared" si="1057"/>
        <v>LWS-LTI</v>
      </c>
    </row>
    <row r="3543" spans="5:45" x14ac:dyDescent="0.3">
      <c r="E3543" s="15">
        <v>41006.888888888891</v>
      </c>
      <c r="F3543" s="21">
        <v>4.74</v>
      </c>
      <c r="G3543" s="21">
        <v>116.7199935913082</v>
      </c>
      <c r="H3543" s="42">
        <v>1.188098919091841</v>
      </c>
      <c r="I3543" s="35">
        <v>292</v>
      </c>
      <c r="J3543" s="43">
        <v>4.852320675105485E-2</v>
      </c>
      <c r="K3543" s="44">
        <v>0.26275040850135356</v>
      </c>
      <c r="L3543" s="26">
        <f t="shared" si="1045"/>
        <v>4.6919190690992538</v>
      </c>
      <c r="M3543" s="26">
        <f t="shared" si="1046"/>
        <v>8.3201193015510627E-2</v>
      </c>
      <c r="N3543" s="96">
        <f t="shared" si="1047"/>
        <v>5</v>
      </c>
      <c r="O3543" s="26">
        <f t="shared" si="1048"/>
        <v>0.61557359140107737</v>
      </c>
      <c r="P3543" s="3">
        <f>IF(L3543&gt;'Power Curve'!$C$37,0,INDEX(Ci,$N3543,1)*POWER(1-O3543,3)+INDEX(Ci,$N3543,2)*3*O3543*POWER(1-O3543,2)+INDEX(Ci,$N3543,3)*3*POWER(O3543,2)*(1-O3543)+INDEX(Ci,$N3543,4)*POWER(O3543,3))</f>
        <v>154.19884061778342</v>
      </c>
      <c r="Q3543" s="3">
        <f>MAX(0,MIN(P3543-V3543+W3543,'Power Curve'!$C$39))</f>
        <v>150.15853338932874</v>
      </c>
      <c r="R3543" s="3">
        <f t="shared" si="1049"/>
        <v>116.7199935913082</v>
      </c>
      <c r="S3543" s="3">
        <f t="shared" si="1050"/>
        <v>33.438539798020543</v>
      </c>
      <c r="T3543" s="3">
        <f t="shared" si="1051"/>
        <v>33.438539798020543</v>
      </c>
      <c r="V3543" s="37">
        <f t="array" ref="V3543">SUM(_xlfn.NORM.DIST($AD$3:$AD$1003,$L3543,$AA3543,FALSE)*WindSpeedStep*$AE$3:$AE$1003)/AG3543</f>
        <v>130.35449740984677</v>
      </c>
      <c r="W3543" s="37">
        <f t="array" ref="W3543">SUM(_xlfn.NORM.DIST($AD$3:$AD$1003,$L3543,$AB3543,FALSE)*WindSpeedStep*$AE$3:$AE$1003)/AH3543</f>
        <v>126.31419018139211</v>
      </c>
      <c r="Y3543" s="1">
        <f t="shared" si="1052"/>
        <v>4</v>
      </c>
      <c r="Z3543" s="99">
        <f>IF(L3543&lt;'Power Curve'!$P$28,'Power Curve'!$Q$28,IF(L3543&gt;'Power Curve'!$P$29,'Power Curve'!$Q$29,INDEX(ReferenceTurbulence,Y3543)+(L3543-INDEX(ReferenceTurbulenceWindSpeed,Y3543))*(INDEX(ReferenceTurbulence,Y3543+1)-INDEX(ReferenceTurbulence,Y3543))/(INDEX(ReferenceTurbulenceWindSpeed,Y3543+1)-INDEX(ReferenceTurbulenceWindSpeed,Y3543))))</f>
        <v>0.11752531941746662</v>
      </c>
      <c r="AA3543" s="100">
        <f t="shared" si="1058"/>
        <v>0.55141928727679246</v>
      </c>
      <c r="AB3543" s="29">
        <f t="shared" si="1059"/>
        <v>0.2276669590491199</v>
      </c>
      <c r="AG3543" s="40">
        <f t="array" ref="AG3543">SUM(_xlfn.NORM.DIST($AD$3:$AD$1003,$F3543,$AA3543,FALSE)*WindSpeedStep)</f>
        <v>1.0000000000000031</v>
      </c>
      <c r="AH3543" s="40">
        <f t="array" ref="AH3543">SUM(_xlfn.NORM.DIST($AD$3:$AD$1003,$F3543,$AB3543,FALSE)*WindSpeedStep)</f>
        <v>1.0000000000000038</v>
      </c>
      <c r="AJ3543" s="47">
        <f t="shared" si="1053"/>
        <v>5</v>
      </c>
      <c r="AK3543" s="83" t="b">
        <f>COUNTIF('Power Curve'!$D$2:$D$31,AJ3543)&gt;0</f>
        <v>1</v>
      </c>
      <c r="AL3543" s="83" t="b">
        <f t="shared" si="1054"/>
        <v>0</v>
      </c>
      <c r="AM3543" s="83" t="b">
        <f t="shared" si="1060"/>
        <v>1</v>
      </c>
      <c r="AN3543" s="47" t="str">
        <f t="shared" si="1055"/>
        <v>Outer</v>
      </c>
      <c r="AO3543" s="48" t="str">
        <f t="shared" si="1056"/>
        <v>0.0-0.1</v>
      </c>
      <c r="AP3543" s="49" t="str">
        <f t="shared" si="1061"/>
        <v>21-22</v>
      </c>
      <c r="AQ3543" s="49" t="str">
        <f t="shared" si="1062"/>
        <v>Apr</v>
      </c>
      <c r="AR3543" s="48" t="str">
        <f t="shared" si="1063"/>
        <v>285-295</v>
      </c>
      <c r="AS3543" s="49" t="str">
        <f t="shared" si="1057"/>
        <v>LWS-LTI</v>
      </c>
    </row>
    <row r="3544" spans="5:45" x14ac:dyDescent="0.3">
      <c r="E3544" s="15">
        <v>41006.895833333336</v>
      </c>
      <c r="F3544" s="21">
        <v>4.79</v>
      </c>
      <c r="G3544" s="21">
        <v>116.5699920654293</v>
      </c>
      <c r="H3544" s="42">
        <v>1.1874044761830687</v>
      </c>
      <c r="I3544" s="35">
        <v>292.5</v>
      </c>
      <c r="J3544" s="43">
        <v>3.9665970772442591E-2</v>
      </c>
      <c r="K3544" s="44">
        <v>0.27071192344962186</v>
      </c>
      <c r="L3544" s="26">
        <f t="shared" si="1045"/>
        <v>4.7404879223689909</v>
      </c>
      <c r="M3544" s="26">
        <f t="shared" si="1046"/>
        <v>9.0707665853918734E-2</v>
      </c>
      <c r="N3544" s="96">
        <f t="shared" si="1047"/>
        <v>5</v>
      </c>
      <c r="O3544" s="26">
        <f t="shared" si="1048"/>
        <v>0.67111109682480807</v>
      </c>
      <c r="P3544" s="3">
        <f>IF(L3544&gt;'Power Curve'!$C$37,0,INDEX(Ci,$N3544,1)*POWER(1-O3544,3)+INDEX(Ci,$N3544,2)*3*O3544*POWER(1-O3544,2)+INDEX(Ci,$N3544,3)*3*POWER(O3544,2)*(1-O3544)+INDEX(Ci,$N3544,4)*POWER(O3544,3))</f>
        <v>162.74938121866919</v>
      </c>
      <c r="Q3544" s="3">
        <f>MAX(0,MIN(P3544-V3544+W3544,'Power Curve'!$C$39))</f>
        <v>161.48137017417432</v>
      </c>
      <c r="R3544" s="3">
        <f t="shared" si="1049"/>
        <v>116.5699920654293</v>
      </c>
      <c r="S3544" s="3">
        <f t="shared" si="1050"/>
        <v>44.911378108745012</v>
      </c>
      <c r="T3544" s="3">
        <f t="shared" si="1051"/>
        <v>44.911378108745012</v>
      </c>
      <c r="V3544" s="37">
        <f t="array" ref="V3544">SUM(_xlfn.NORM.DIST($AD$3:$AD$1003,$L3544,$AA3544,FALSE)*WindSpeedStep*$AE$3:$AE$1003)/AG3544</f>
        <v>139.01470054493774</v>
      </c>
      <c r="W3544" s="37">
        <f t="array" ref="W3544">SUM(_xlfn.NORM.DIST($AD$3:$AD$1003,$L3544,$AB3544,FALSE)*WindSpeedStep*$AE$3:$AE$1003)/AH3544</f>
        <v>137.74668950044287</v>
      </c>
      <c r="Y3544" s="1">
        <f t="shared" si="1052"/>
        <v>4</v>
      </c>
      <c r="Z3544" s="99">
        <f>IF(L3544&lt;'Power Curve'!$P$28,'Power Curve'!$Q$28,IF(L3544&gt;'Power Curve'!$P$29,'Power Curve'!$Q$29,INDEX(ReferenceTurbulence,Y3544)+(L3544-INDEX(ReferenceTurbulenceWindSpeed,Y3544))*(INDEX(ReferenceTurbulence,Y3544+1)-INDEX(ReferenceTurbulence,Y3544))/(INDEX(ReferenceTurbulenceWindSpeed,Y3544+1)-INDEX(ReferenceTurbulenceWindSpeed,Y3544))))</f>
        <v>0.11756076183030628</v>
      </c>
      <c r="AA3544" s="100">
        <f t="shared" si="1058"/>
        <v>0.55729537160106435</v>
      </c>
      <c r="AB3544" s="29">
        <f t="shared" si="1059"/>
        <v>0.18803605537580551</v>
      </c>
      <c r="AG3544" s="40">
        <f t="array" ref="AG3544">SUM(_xlfn.NORM.DIST($AD$3:$AD$1003,$F3544,$AA3544,FALSE)*WindSpeedStep)</f>
        <v>1.0000000000000029</v>
      </c>
      <c r="AH3544" s="40">
        <f t="array" ref="AH3544">SUM(_xlfn.NORM.DIST($AD$3:$AD$1003,$F3544,$AB3544,FALSE)*WindSpeedStep)</f>
        <v>1.0000000000000038</v>
      </c>
      <c r="AJ3544" s="47">
        <f t="shared" si="1053"/>
        <v>5</v>
      </c>
      <c r="AK3544" s="83" t="b">
        <f>COUNTIF('Power Curve'!$D$2:$D$31,AJ3544)&gt;0</f>
        <v>1</v>
      </c>
      <c r="AL3544" s="83" t="b">
        <f t="shared" si="1054"/>
        <v>0</v>
      </c>
      <c r="AM3544" s="83" t="b">
        <f t="shared" si="1060"/>
        <v>1</v>
      </c>
      <c r="AN3544" s="47" t="str">
        <f t="shared" si="1055"/>
        <v>Outer</v>
      </c>
      <c r="AO3544" s="48" t="str">
        <f t="shared" si="1056"/>
        <v>0.0-0.1</v>
      </c>
      <c r="AP3544" s="49" t="str">
        <f t="shared" si="1061"/>
        <v>21-22</v>
      </c>
      <c r="AQ3544" s="49" t="str">
        <f t="shared" si="1062"/>
        <v>Apr</v>
      </c>
      <c r="AR3544" s="48" t="str">
        <f t="shared" si="1063"/>
        <v>285-295</v>
      </c>
      <c r="AS3544" s="49" t="str">
        <f t="shared" si="1057"/>
        <v>LWS-LTI</v>
      </c>
    </row>
    <row r="3545" spans="5:45" x14ac:dyDescent="0.3">
      <c r="E3545" s="15">
        <v>41006.902777777781</v>
      </c>
      <c r="F3545" s="21">
        <v>5.12</v>
      </c>
      <c r="G3545" s="21">
        <v>175.94999313354469</v>
      </c>
      <c r="H3545" s="42">
        <v>1.1868429713472517</v>
      </c>
      <c r="I3545" s="35">
        <v>292.2</v>
      </c>
      <c r="J3545" s="43">
        <v>6.25E-2</v>
      </c>
      <c r="K3545" s="44">
        <v>0.38095240189482482</v>
      </c>
      <c r="L3545" s="26">
        <f t="shared" si="1045"/>
        <v>5.0662780211628453</v>
      </c>
      <c r="M3545" s="26">
        <f t="shared" si="1046"/>
        <v>0.14105957583286327</v>
      </c>
      <c r="N3545" s="96">
        <f t="shared" si="1047"/>
        <v>6</v>
      </c>
      <c r="O3545" s="26">
        <f t="shared" si="1048"/>
        <v>3.8043745999876255E-2</v>
      </c>
      <c r="P3545" s="3">
        <f>IF(L3545&gt;'Power Curve'!$C$37,0,INDEX(Ci,$N3545,1)*POWER(1-O3545,3)+INDEX(Ci,$N3545,2)*3*O3545*POWER(1-O3545,2)+INDEX(Ci,$N3545,3)*3*POWER(O3545,2)*(1-O3545)+INDEX(Ci,$N3545,4)*POWER(O3545,3))</f>
        <v>217.33756138128115</v>
      </c>
      <c r="Q3545" s="3">
        <f>MAX(0,MIN(P3545-V3545+W3545,'Power Curve'!$C$39))</f>
        <v>222.0737023478525</v>
      </c>
      <c r="R3545" s="3">
        <f t="shared" si="1049"/>
        <v>175.94999313354469</v>
      </c>
      <c r="S3545" s="3">
        <f t="shared" si="1050"/>
        <v>46.123709214307809</v>
      </c>
      <c r="T3545" s="3">
        <f t="shared" si="1051"/>
        <v>46.123709214307809</v>
      </c>
      <c r="V3545" s="37">
        <f t="array" ref="V3545">SUM(_xlfn.NORM.DIST($AD$3:$AD$1003,$L3545,$AA3545,FALSE)*WindSpeedStep*$AE$3:$AE$1003)/AG3545</f>
        <v>197.6223462896983</v>
      </c>
      <c r="W3545" s="37">
        <f t="array" ref="W3545">SUM(_xlfn.NORM.DIST($AD$3:$AD$1003,$L3545,$AB3545,FALSE)*WindSpeedStep*$AE$3:$AE$1003)/AH3545</f>
        <v>202.35848725626965</v>
      </c>
      <c r="Y3545" s="1">
        <f t="shared" si="1052"/>
        <v>5</v>
      </c>
      <c r="Z3545" s="99">
        <f>IF(L3545&lt;'Power Curve'!$P$28,'Power Curve'!$Q$28,IF(L3545&gt;'Power Curve'!$P$29,'Power Curve'!$Q$29,INDEX(ReferenceTurbulence,Y3545)+(L3545-INDEX(ReferenceTurbulenceWindSpeed,Y3545))*(INDEX(ReferenceTurbulence,Y3545+1)-INDEX(ReferenceTurbulence,Y3545))/(INDEX(ReferenceTurbulenceWindSpeed,Y3545+1)-INDEX(ReferenceTurbulenceWindSpeed,Y3545))))</f>
        <v>0.11791655787628058</v>
      </c>
      <c r="AA3545" s="100">
        <f t="shared" si="1058"/>
        <v>0.59739806549977692</v>
      </c>
      <c r="AB3545" s="29">
        <f t="shared" si="1059"/>
        <v>0.31664237632267783</v>
      </c>
      <c r="AG3545" s="40">
        <f t="array" ref="AG3545">SUM(_xlfn.NORM.DIST($AD$3:$AD$1003,$F3545,$AA3545,FALSE)*WindSpeedStep)</f>
        <v>1.0000000000000038</v>
      </c>
      <c r="AH3545" s="40">
        <f t="array" ref="AH3545">SUM(_xlfn.NORM.DIST($AD$3:$AD$1003,$F3545,$AB3545,FALSE)*WindSpeedStep)</f>
        <v>1.0000000000000033</v>
      </c>
      <c r="AJ3545" s="47">
        <f t="shared" si="1053"/>
        <v>5</v>
      </c>
      <c r="AK3545" s="83" t="b">
        <f>COUNTIF('Power Curve'!$D$2:$D$31,AJ3545)&gt;0</f>
        <v>1</v>
      </c>
      <c r="AL3545" s="83" t="b">
        <f t="shared" si="1054"/>
        <v>0</v>
      </c>
      <c r="AM3545" s="83" t="b">
        <f t="shared" si="1060"/>
        <v>1</v>
      </c>
      <c r="AN3545" s="47" t="str">
        <f t="shared" si="1055"/>
        <v>Outer</v>
      </c>
      <c r="AO3545" s="48" t="str">
        <f t="shared" si="1056"/>
        <v>0.1-0.2</v>
      </c>
      <c r="AP3545" s="49" t="str">
        <f t="shared" si="1061"/>
        <v>21-22</v>
      </c>
      <c r="AQ3545" s="49" t="str">
        <f t="shared" si="1062"/>
        <v>Apr</v>
      </c>
      <c r="AR3545" s="48" t="str">
        <f t="shared" si="1063"/>
        <v>285-295</v>
      </c>
      <c r="AS3545" s="49" t="str">
        <f t="shared" si="1057"/>
        <v>LWS-LTI</v>
      </c>
    </row>
    <row r="3546" spans="5:45" x14ac:dyDescent="0.3">
      <c r="E3546" s="15">
        <v>41006.909722222219</v>
      </c>
      <c r="F3546" s="21">
        <v>5.48</v>
      </c>
      <c r="G3546" s="21">
        <v>269.92998504638723</v>
      </c>
      <c r="H3546" s="42">
        <v>1.1866800589415623</v>
      </c>
      <c r="I3546" s="35">
        <v>286.8</v>
      </c>
      <c r="J3546" s="43">
        <v>6.0218978102189777E-2</v>
      </c>
      <c r="K3546" s="44">
        <v>0.30711001126530146</v>
      </c>
      <c r="L3546" s="26">
        <f t="shared" si="1045"/>
        <v>5.4222525760364038</v>
      </c>
      <c r="M3546" s="26">
        <f t="shared" si="1046"/>
        <v>0.19607659080092643</v>
      </c>
      <c r="N3546" s="96">
        <f t="shared" si="1047"/>
        <v>6</v>
      </c>
      <c r="O3546" s="26">
        <f t="shared" si="1048"/>
        <v>0.39284990439477763</v>
      </c>
      <c r="P3546" s="3">
        <f>IF(L3546&gt;'Power Curve'!$C$37,0,INDEX(Ci,$N3546,1)*POWER(1-O3546,3)+INDEX(Ci,$N3546,2)*3*O3546*POWER(1-O3546,2)+INDEX(Ci,$N3546,3)*3*POWER(O3546,2)*(1-O3546)+INDEX(Ci,$N3546,4)*POWER(O3546,3))</f>
        <v>270.12638449524985</v>
      </c>
      <c r="Q3546" s="3">
        <f>MAX(0,MIN(P3546-V3546+W3546,'Power Curve'!$C$39))</f>
        <v>272.22435605793441</v>
      </c>
      <c r="R3546" s="3">
        <f t="shared" si="1049"/>
        <v>269.92998504638723</v>
      </c>
      <c r="S3546" s="3">
        <f t="shared" si="1050"/>
        <v>2.2943710115471845</v>
      </c>
      <c r="T3546" s="3">
        <f t="shared" si="1051"/>
        <v>2.2943710115471845</v>
      </c>
      <c r="V3546" s="37">
        <f t="array" ref="V3546">SUM(_xlfn.NORM.DIST($AD$3:$AD$1003,$L3546,$AA3546,FALSE)*WindSpeedStep*$AE$3:$AE$1003)/AG3546</f>
        <v>261.52844146600148</v>
      </c>
      <c r="W3546" s="37">
        <f t="array" ref="W3546">SUM(_xlfn.NORM.DIST($AD$3:$AD$1003,$L3546,$AB3546,FALSE)*WindSpeedStep*$AE$3:$AE$1003)/AH3546</f>
        <v>263.62641302868604</v>
      </c>
      <c r="Y3546" s="1">
        <f t="shared" si="1052"/>
        <v>5</v>
      </c>
      <c r="Z3546" s="99">
        <f>IF(L3546&lt;'Power Curve'!$P$28,'Power Curve'!$Q$28,IF(L3546&gt;'Power Curve'!$P$29,'Power Curve'!$Q$29,INDEX(ReferenceTurbulence,Y3546)+(L3546-INDEX(ReferenceTurbulenceWindSpeed,Y3546))*(INDEX(ReferenceTurbulence,Y3546+1)-INDEX(ReferenceTurbulence,Y3546))/(INDEX(ReferenceTurbulenceWindSpeed,Y3546+1)-INDEX(ReferenceTurbulenceWindSpeed,Y3546))))</f>
        <v>0.11927734202729551</v>
      </c>
      <c r="AA3546" s="100">
        <f t="shared" si="1058"/>
        <v>0.64675187507027831</v>
      </c>
      <c r="AB3546" s="29">
        <f t="shared" si="1059"/>
        <v>0.32652250914087833</v>
      </c>
      <c r="AG3546" s="40">
        <f t="array" ref="AG3546">SUM(_xlfn.NORM.DIST($AD$3:$AD$1003,$F3546,$AA3546,FALSE)*WindSpeedStep)</f>
        <v>1.0000000000000038</v>
      </c>
      <c r="AH3546" s="40">
        <f t="array" ref="AH3546">SUM(_xlfn.NORM.DIST($AD$3:$AD$1003,$F3546,$AB3546,FALSE)*WindSpeedStep)</f>
        <v>1.0000000000000036</v>
      </c>
      <c r="AJ3546" s="47">
        <f t="shared" si="1053"/>
        <v>5</v>
      </c>
      <c r="AK3546" s="83" t="b">
        <f>COUNTIF('Power Curve'!$D$2:$D$31,AJ3546)&gt;0</f>
        <v>1</v>
      </c>
      <c r="AL3546" s="83" t="b">
        <f t="shared" si="1054"/>
        <v>0</v>
      </c>
      <c r="AM3546" s="83" t="b">
        <f t="shared" si="1060"/>
        <v>1</v>
      </c>
      <c r="AN3546" s="47" t="str">
        <f t="shared" si="1055"/>
        <v>Outer</v>
      </c>
      <c r="AO3546" s="48" t="str">
        <f t="shared" si="1056"/>
        <v>0.1-0.2</v>
      </c>
      <c r="AP3546" s="49" t="str">
        <f t="shared" si="1061"/>
        <v>21-22</v>
      </c>
      <c r="AQ3546" s="49" t="str">
        <f t="shared" si="1062"/>
        <v>Apr</v>
      </c>
      <c r="AR3546" s="48" t="str">
        <f t="shared" si="1063"/>
        <v>285-295</v>
      </c>
      <c r="AS3546" s="49" t="str">
        <f t="shared" si="1057"/>
        <v>LWS-LTI</v>
      </c>
    </row>
    <row r="3547" spans="5:45" x14ac:dyDescent="0.3">
      <c r="E3547" s="15">
        <v>41006.916666666664</v>
      </c>
      <c r="F3547" s="21">
        <v>4.9000000000000004</v>
      </c>
      <c r="G3547" s="21">
        <v>149.3300018310544</v>
      </c>
      <c r="H3547" s="42">
        <v>1.1857487165864433</v>
      </c>
      <c r="I3547" s="35">
        <v>288.89999999999998</v>
      </c>
      <c r="J3547" s="43">
        <v>9.1836734693877542E-2</v>
      </c>
      <c r="K3547" s="44">
        <v>0.22712593641102993</v>
      </c>
      <c r="L3547" s="26">
        <f t="shared" si="1045"/>
        <v>4.8470958167240648</v>
      </c>
      <c r="M3547" s="26">
        <f t="shared" si="1046"/>
        <v>0.10718425958554127</v>
      </c>
      <c r="N3547" s="96">
        <f t="shared" si="1047"/>
        <v>5</v>
      </c>
      <c r="O3547" s="26">
        <f t="shared" si="1048"/>
        <v>0.79301507668769278</v>
      </c>
      <c r="P3547" s="3">
        <f>IF(L3547&gt;'Power Curve'!$C$37,0,INDEX(Ci,$N3547,1)*POWER(1-O3547,3)+INDEX(Ci,$N3547,2)*3*O3547*POWER(1-O3547,2)+INDEX(Ci,$N3547,3)*3*POWER(O3547,2)*(1-O3547)+INDEX(Ci,$N3547,4)*POWER(O3547,3))</f>
        <v>181.45093254226737</v>
      </c>
      <c r="Q3547" s="3">
        <f>MAX(0,MIN(P3547-V3547+W3547,'Power Curve'!$C$39))</f>
        <v>180.6071261633096</v>
      </c>
      <c r="R3547" s="3">
        <f t="shared" si="1049"/>
        <v>149.3300018310544</v>
      </c>
      <c r="S3547" s="3">
        <f t="shared" si="1050"/>
        <v>31.277124332255198</v>
      </c>
      <c r="T3547" s="3">
        <f t="shared" si="1051"/>
        <v>31.277124332255198</v>
      </c>
      <c r="V3547" s="37">
        <f t="array" ref="V3547">SUM(_xlfn.NORM.DIST($AD$3:$AD$1003,$L3547,$AA3547,FALSE)*WindSpeedStep*$AE$3:$AE$1003)/AG3547</f>
        <v>158.15869374400057</v>
      </c>
      <c r="W3547" s="37">
        <f t="array" ref="W3547">SUM(_xlfn.NORM.DIST($AD$3:$AD$1003,$L3547,$AB3547,FALSE)*WindSpeedStep*$AE$3:$AE$1003)/AH3547</f>
        <v>157.31488736504281</v>
      </c>
      <c r="Y3547" s="1">
        <f t="shared" si="1052"/>
        <v>4</v>
      </c>
      <c r="Z3547" s="99">
        <f>IF(L3547&lt;'Power Curve'!$P$28,'Power Curve'!$Q$28,IF(L3547&gt;'Power Curve'!$P$29,'Power Curve'!$Q$29,INDEX(ReferenceTurbulence,Y3547)+(L3547-INDEX(ReferenceTurbulenceWindSpeed,Y3547))*(INDEX(ReferenceTurbulence,Y3547+1)-INDEX(ReferenceTurbulence,Y3547))/(INDEX(ReferenceTurbulenceWindSpeed,Y3547+1)-INDEX(ReferenceTurbulenceWindSpeed,Y3547))))</f>
        <v>0.11763855738752718</v>
      </c>
      <c r="AA3547" s="100">
        <f t="shared" si="1058"/>
        <v>0.57020535939853678</v>
      </c>
      <c r="AB3547" s="29">
        <f t="shared" si="1059"/>
        <v>0.44514145255629162</v>
      </c>
      <c r="AG3547" s="40">
        <f t="array" ref="AG3547">SUM(_xlfn.NORM.DIST($AD$3:$AD$1003,$F3547,$AA3547,FALSE)*WindSpeedStep)</f>
        <v>1.0000000000000031</v>
      </c>
      <c r="AH3547" s="40">
        <f t="array" ref="AH3547">SUM(_xlfn.NORM.DIST($AD$3:$AD$1003,$F3547,$AB3547,FALSE)*WindSpeedStep)</f>
        <v>1.000000000000004</v>
      </c>
      <c r="AJ3547" s="47">
        <f t="shared" si="1053"/>
        <v>5</v>
      </c>
      <c r="AK3547" s="83" t="b">
        <f>COUNTIF('Power Curve'!$D$2:$D$31,AJ3547)&gt;0</f>
        <v>1</v>
      </c>
      <c r="AL3547" s="83" t="b">
        <f t="shared" si="1054"/>
        <v>0</v>
      </c>
      <c r="AM3547" s="83" t="b">
        <f t="shared" si="1060"/>
        <v>1</v>
      </c>
      <c r="AN3547" s="47" t="str">
        <f t="shared" si="1055"/>
        <v>Outer</v>
      </c>
      <c r="AO3547" s="48" t="str">
        <f t="shared" si="1056"/>
        <v>0.1-0.2</v>
      </c>
      <c r="AP3547" s="49" t="str">
        <f t="shared" si="1061"/>
        <v>22-23</v>
      </c>
      <c r="AQ3547" s="49" t="str">
        <f t="shared" si="1062"/>
        <v>Apr</v>
      </c>
      <c r="AR3547" s="48" t="str">
        <f t="shared" si="1063"/>
        <v>285-295</v>
      </c>
      <c r="AS3547" s="49" t="str">
        <f t="shared" si="1057"/>
        <v>LWS-LTI</v>
      </c>
    </row>
    <row r="3548" spans="5:45" x14ac:dyDescent="0.3">
      <c r="E3548" s="15">
        <v>41006.923611111109</v>
      </c>
      <c r="F3548" s="21">
        <v>5.01</v>
      </c>
      <c r="G3548" s="21">
        <v>156.3200035095212</v>
      </c>
      <c r="H3548" s="42">
        <v>1.1846403454732144</v>
      </c>
      <c r="I3548" s="35">
        <v>284.3</v>
      </c>
      <c r="J3548" s="43">
        <v>6.1876247504990024E-2</v>
      </c>
      <c r="K3548" s="44">
        <v>0.13605754098032971</v>
      </c>
      <c r="L3548" s="26">
        <f t="shared" si="1045"/>
        <v>4.954363522470115</v>
      </c>
      <c r="M3548" s="26">
        <f t="shared" si="1046"/>
        <v>0.12376282929459383</v>
      </c>
      <c r="N3548" s="96">
        <f t="shared" si="1047"/>
        <v>5</v>
      </c>
      <c r="O3548" s="26">
        <f t="shared" si="1048"/>
        <v>0.91567353758601555</v>
      </c>
      <c r="P3548" s="3">
        <f>IF(L3548&gt;'Power Curve'!$C$37,0,INDEX(Ci,$N3548,1)*POWER(1-O3548,3)+INDEX(Ci,$N3548,2)*3*O3548*POWER(1-O3548,2)+INDEX(Ci,$N3548,3)*3*POWER(O3548,2)*(1-O3548)+INDEX(Ci,$N3548,4)*POWER(O3548,3))</f>
        <v>199.64621364474181</v>
      </c>
      <c r="Q3548" s="3">
        <f>MAX(0,MIN(P3548-V3548+W3548,'Power Curve'!$C$39))</f>
        <v>203.14829103594244</v>
      </c>
      <c r="R3548" s="3">
        <f t="shared" si="1049"/>
        <v>156.3200035095212</v>
      </c>
      <c r="S3548" s="3">
        <f t="shared" si="1050"/>
        <v>46.828287526421235</v>
      </c>
      <c r="T3548" s="3">
        <f t="shared" si="1051"/>
        <v>46.828287526421235</v>
      </c>
      <c r="V3548" s="37">
        <f t="array" ref="V3548">SUM(_xlfn.NORM.DIST($AD$3:$AD$1003,$L3548,$AA3548,FALSE)*WindSpeedStep*$AE$3:$AE$1003)/AG3548</f>
        <v>177.48479469482103</v>
      </c>
      <c r="W3548" s="37">
        <f t="array" ref="W3548">SUM(_xlfn.NORM.DIST($AD$3:$AD$1003,$L3548,$AB3548,FALSE)*WindSpeedStep*$AE$3:$AE$1003)/AH3548</f>
        <v>180.98687208602166</v>
      </c>
      <c r="Y3548" s="1">
        <f t="shared" si="1052"/>
        <v>4</v>
      </c>
      <c r="Z3548" s="99">
        <f>IF(L3548&lt;'Power Curve'!$P$28,'Power Curve'!$Q$28,IF(L3548&gt;'Power Curve'!$P$29,'Power Curve'!$Q$29,INDEX(ReferenceTurbulence,Y3548)+(L3548-INDEX(ReferenceTurbulenceWindSpeed,Y3548))*(INDEX(ReferenceTurbulence,Y3548+1)-INDEX(ReferenceTurbulence,Y3548))/(INDEX(ReferenceTurbulenceWindSpeed,Y3548+1)-INDEX(ReferenceTurbulenceWindSpeed,Y3548))))</f>
        <v>0.11771683443249467</v>
      </c>
      <c r="AA3548" s="100">
        <f t="shared" si="1058"/>
        <v>0.58321199049300565</v>
      </c>
      <c r="AB3548" s="29">
        <f t="shared" si="1059"/>
        <v>0.30655742354605503</v>
      </c>
      <c r="AG3548" s="40">
        <f t="array" ref="AG3548">SUM(_xlfn.NORM.DIST($AD$3:$AD$1003,$F3548,$AA3548,FALSE)*WindSpeedStep)</f>
        <v>1.0000000000000038</v>
      </c>
      <c r="AH3548" s="40">
        <f t="array" ref="AH3548">SUM(_xlfn.NORM.DIST($AD$3:$AD$1003,$F3548,$AB3548,FALSE)*WindSpeedStep)</f>
        <v>1.0000000000000036</v>
      </c>
      <c r="AJ3548" s="47">
        <f t="shared" si="1053"/>
        <v>5</v>
      </c>
      <c r="AK3548" s="83" t="b">
        <f>COUNTIF('Power Curve'!$D$2:$D$31,AJ3548)&gt;0</f>
        <v>1</v>
      </c>
      <c r="AL3548" s="83" t="b">
        <f t="shared" si="1054"/>
        <v>0</v>
      </c>
      <c r="AM3548" s="83" t="b">
        <f t="shared" si="1060"/>
        <v>1</v>
      </c>
      <c r="AN3548" s="47" t="str">
        <f t="shared" si="1055"/>
        <v>Outer</v>
      </c>
      <c r="AO3548" s="48" t="str">
        <f t="shared" si="1056"/>
        <v>0.1-0.2</v>
      </c>
      <c r="AP3548" s="49" t="str">
        <f t="shared" si="1061"/>
        <v>22-23</v>
      </c>
      <c r="AQ3548" s="49" t="str">
        <f t="shared" si="1062"/>
        <v>Apr</v>
      </c>
      <c r="AR3548" s="48" t="str">
        <f t="shared" si="1063"/>
        <v>275-285</v>
      </c>
      <c r="AS3548" s="49" t="str">
        <f t="shared" si="1057"/>
        <v>LWS-LTI</v>
      </c>
    </row>
    <row r="3549" spans="5:45" x14ac:dyDescent="0.3">
      <c r="E3549" s="15">
        <v>41006.930555555555</v>
      </c>
      <c r="F3549" s="21">
        <v>5.52</v>
      </c>
      <c r="G3549" s="21">
        <v>245.35000228881822</v>
      </c>
      <c r="H3549" s="42">
        <v>1.1840626984798195</v>
      </c>
      <c r="I3549" s="35">
        <v>276.89999999999998</v>
      </c>
      <c r="J3549" s="43">
        <v>8.5144927536231887E-2</v>
      </c>
      <c r="K3549" s="44">
        <v>0.1825698906128059</v>
      </c>
      <c r="L3549" s="26">
        <f t="shared" si="1045"/>
        <v>5.4578125388739629</v>
      </c>
      <c r="M3549" s="26">
        <f t="shared" si="1046"/>
        <v>0.20157249768784613</v>
      </c>
      <c r="N3549" s="96">
        <f t="shared" si="1047"/>
        <v>6</v>
      </c>
      <c r="O3549" s="26">
        <f t="shared" si="1048"/>
        <v>0.42829315064461509</v>
      </c>
      <c r="P3549" s="3">
        <f>IF(L3549&gt;'Power Curve'!$C$37,0,INDEX(Ci,$N3549,1)*POWER(1-O3549,3)+INDEX(Ci,$N3549,2)*3*O3549*POWER(1-O3549,2)+INDEX(Ci,$N3549,3)*3*POWER(O3549,2)*(1-O3549)+INDEX(Ci,$N3549,4)*POWER(O3549,3))</f>
        <v>275.36947911355173</v>
      </c>
      <c r="Q3549" s="3">
        <f>MAX(0,MIN(P3549-V3549+W3549,'Power Curve'!$C$39))</f>
        <v>275.64038562768184</v>
      </c>
      <c r="R3549" s="3">
        <f t="shared" si="1049"/>
        <v>245.35000228881822</v>
      </c>
      <c r="S3549" s="3">
        <f t="shared" si="1050"/>
        <v>30.29038333886362</v>
      </c>
      <c r="T3549" s="3">
        <f t="shared" si="1051"/>
        <v>30.29038333886362</v>
      </c>
      <c r="V3549" s="37">
        <f t="array" ref="V3549">SUM(_xlfn.NORM.DIST($AD$3:$AD$1003,$L3549,$AA3549,FALSE)*WindSpeedStep*$AE$3:$AE$1003)/AG3549</f>
        <v>267.95800535027684</v>
      </c>
      <c r="W3549" s="37">
        <f t="array" ref="W3549">SUM(_xlfn.NORM.DIST($AD$3:$AD$1003,$L3549,$AB3549,FALSE)*WindSpeedStep*$AE$3:$AE$1003)/AH3549</f>
        <v>268.22891186440694</v>
      </c>
      <c r="Y3549" s="1">
        <f t="shared" si="1052"/>
        <v>5</v>
      </c>
      <c r="Z3549" s="99">
        <f>IF(L3549&lt;'Power Curve'!$P$28,'Power Curve'!$Q$28,IF(L3549&gt;'Power Curve'!$P$29,'Power Curve'!$Q$29,INDEX(ReferenceTurbulence,Y3549)+(L3549-INDEX(ReferenceTurbulenceWindSpeed,Y3549))*(INDEX(ReferenceTurbulence,Y3549+1)-INDEX(ReferenceTurbulence,Y3549))/(INDEX(ReferenceTurbulenceWindSpeed,Y3549+1)-INDEX(ReferenceTurbulenceWindSpeed,Y3549))))</f>
        <v>0.11941327711922145</v>
      </c>
      <c r="AA3549" s="100">
        <f t="shared" si="1058"/>
        <v>0.65173528116931811</v>
      </c>
      <c r="AB3549" s="29">
        <f t="shared" si="1059"/>
        <v>0.46470505312876137</v>
      </c>
      <c r="AG3549" s="40">
        <f t="array" ref="AG3549">SUM(_xlfn.NORM.DIST($AD$3:$AD$1003,$F3549,$AA3549,FALSE)*WindSpeedStep)</f>
        <v>1.0000000000000038</v>
      </c>
      <c r="AH3549" s="40">
        <f t="array" ref="AH3549">SUM(_xlfn.NORM.DIST($AD$3:$AD$1003,$F3549,$AB3549,FALSE)*WindSpeedStep)</f>
        <v>1.0000000000000036</v>
      </c>
      <c r="AJ3549" s="47">
        <f t="shared" si="1053"/>
        <v>5</v>
      </c>
      <c r="AK3549" s="83" t="b">
        <f>COUNTIF('Power Curve'!$D$2:$D$31,AJ3549)&gt;0</f>
        <v>1</v>
      </c>
      <c r="AL3549" s="83" t="b">
        <f t="shared" si="1054"/>
        <v>0</v>
      </c>
      <c r="AM3549" s="83" t="b">
        <f t="shared" si="1060"/>
        <v>1</v>
      </c>
      <c r="AN3549" s="47" t="str">
        <f t="shared" si="1055"/>
        <v>Outer</v>
      </c>
      <c r="AO3549" s="48" t="str">
        <f t="shared" si="1056"/>
        <v>0.2-0.3</v>
      </c>
      <c r="AP3549" s="49" t="str">
        <f t="shared" si="1061"/>
        <v>22-23</v>
      </c>
      <c r="AQ3549" s="49" t="str">
        <f t="shared" si="1062"/>
        <v>Apr</v>
      </c>
      <c r="AR3549" s="48" t="str">
        <f t="shared" si="1063"/>
        <v>275-285</v>
      </c>
      <c r="AS3549" s="49" t="str">
        <f t="shared" si="1057"/>
        <v>LWS-LTI</v>
      </c>
    </row>
    <row r="3550" spans="5:45" x14ac:dyDescent="0.3">
      <c r="E3550" s="15">
        <v>41006.9375</v>
      </c>
      <c r="F3550" s="21">
        <v>6.09</v>
      </c>
      <c r="G3550" s="21">
        <v>338.00000762939453</v>
      </c>
      <c r="H3550" s="42">
        <v>1.1837942775423143</v>
      </c>
      <c r="I3550" s="35">
        <v>280.39999999999998</v>
      </c>
      <c r="J3550" s="43">
        <v>5.5829228243021355E-2</v>
      </c>
      <c r="K3550" s="44">
        <v>0.2697656022885262</v>
      </c>
      <c r="L3550" s="26">
        <f t="shared" si="1045"/>
        <v>6.0209359670280129</v>
      </c>
      <c r="M3550" s="26">
        <f t="shared" si="1046"/>
        <v>0.28860503878231547</v>
      </c>
      <c r="N3550" s="96">
        <f t="shared" si="1047"/>
        <v>6</v>
      </c>
      <c r="O3550" s="26">
        <f t="shared" si="1048"/>
        <v>0.98956826851497592</v>
      </c>
      <c r="P3550" s="3">
        <f>IF(L3550&gt;'Power Curve'!$C$37,0,INDEX(Ci,$N3550,1)*POWER(1-O3550,3)+INDEX(Ci,$N3550,2)*3*O3550*POWER(1-O3550,2)+INDEX(Ci,$N3550,3)*3*POWER(O3550,2)*(1-O3550)+INDEX(Ci,$N3550,4)*POWER(O3550,3))</f>
        <v>367.07212665906565</v>
      </c>
      <c r="Q3550" s="3">
        <f>MAX(0,MIN(P3550-V3550+W3550,'Power Curve'!$C$39))</f>
        <v>356.38498361632008</v>
      </c>
      <c r="R3550" s="3">
        <f t="shared" si="1049"/>
        <v>338.00000762939453</v>
      </c>
      <c r="S3550" s="3">
        <f t="shared" si="1050"/>
        <v>18.384975986925554</v>
      </c>
      <c r="T3550" s="3">
        <f t="shared" si="1051"/>
        <v>18.384975986925554</v>
      </c>
      <c r="V3550" s="37">
        <f t="array" ref="V3550">SUM(_xlfn.NORM.DIST($AD$3:$AD$1003,$L3550,$AA3550,FALSE)*WindSpeedStep*$AE$3:$AE$1003)/AG3550</f>
        <v>374.50459893142698</v>
      </c>
      <c r="W3550" s="37">
        <f t="array" ref="W3550">SUM(_xlfn.NORM.DIST($AD$3:$AD$1003,$L3550,$AB3550,FALSE)*WindSpeedStep*$AE$3:$AE$1003)/AH3550</f>
        <v>363.81745588868142</v>
      </c>
      <c r="Y3550" s="1">
        <f t="shared" si="1052"/>
        <v>5</v>
      </c>
      <c r="Z3550" s="99">
        <f>IF(L3550&lt;'Power Curve'!$P$28,'Power Curve'!$Q$28,IF(L3550&gt;'Power Curve'!$P$29,'Power Curve'!$Q$29,INDEX(ReferenceTurbulence,Y3550)+(L3550-INDEX(ReferenceTurbulenceWindSpeed,Y3550))*(INDEX(ReferenceTurbulence,Y3550+1)-INDEX(ReferenceTurbulence,Y3550))/(INDEX(ReferenceTurbulenceWindSpeed,Y3550+1)-INDEX(ReferenceTurbulenceWindSpeed,Y3550))))</f>
        <v>0.12156592939620627</v>
      </c>
      <c r="AA3550" s="100">
        <f t="shared" si="1058"/>
        <v>0.73194067666680629</v>
      </c>
      <c r="AB3550" s="29">
        <f t="shared" si="1059"/>
        <v>0.33614420833982345</v>
      </c>
      <c r="AG3550" s="40">
        <f t="array" ref="AG3550">SUM(_xlfn.NORM.DIST($AD$3:$AD$1003,$F3550,$AA3550,FALSE)*WindSpeedStep)</f>
        <v>1.0000000000000038</v>
      </c>
      <c r="AH3550" s="40">
        <f t="array" ref="AH3550">SUM(_xlfn.NORM.DIST($AD$3:$AD$1003,$F3550,$AB3550,FALSE)*WindSpeedStep)</f>
        <v>1.0000000000000038</v>
      </c>
      <c r="AJ3550" s="47">
        <f t="shared" si="1053"/>
        <v>6</v>
      </c>
      <c r="AK3550" s="83" t="b">
        <f>COUNTIF('Power Curve'!$D$2:$D$31,AJ3550)&gt;0</f>
        <v>1</v>
      </c>
      <c r="AL3550" s="83" t="b">
        <f t="shared" si="1054"/>
        <v>0</v>
      </c>
      <c r="AM3550" s="83" t="b">
        <f t="shared" si="1060"/>
        <v>1</v>
      </c>
      <c r="AN3550" s="47" t="str">
        <f t="shared" si="1055"/>
        <v>Outer</v>
      </c>
      <c r="AO3550" s="48" t="str">
        <f t="shared" si="1056"/>
        <v>0.2-0.3</v>
      </c>
      <c r="AP3550" s="49" t="str">
        <f t="shared" si="1061"/>
        <v>22-23</v>
      </c>
      <c r="AQ3550" s="49" t="str">
        <f t="shared" si="1062"/>
        <v>Apr</v>
      </c>
      <c r="AR3550" s="48" t="str">
        <f t="shared" si="1063"/>
        <v>275-285</v>
      </c>
      <c r="AS3550" s="49" t="str">
        <f t="shared" si="1057"/>
        <v>LWS-LTI</v>
      </c>
    </row>
    <row r="3551" spans="5:45" x14ac:dyDescent="0.3">
      <c r="E3551" s="15">
        <v>41006.944444444445</v>
      </c>
      <c r="F3551" s="21">
        <v>6.35</v>
      </c>
      <c r="G3551" s="21">
        <v>404.21000671386719</v>
      </c>
      <c r="H3551" s="42">
        <v>1.182492331677544</v>
      </c>
      <c r="I3551" s="35">
        <v>281.2</v>
      </c>
      <c r="J3551" s="43">
        <v>5.826771653543307E-2</v>
      </c>
      <c r="K3551" s="44">
        <v>0.24044170534222536</v>
      </c>
      <c r="L3551" s="26">
        <f t="shared" si="1045"/>
        <v>6.2756850502494492</v>
      </c>
      <c r="M3551" s="26">
        <f t="shared" si="1046"/>
        <v>0.32797733079816593</v>
      </c>
      <c r="N3551" s="96">
        <f t="shared" si="1047"/>
        <v>7</v>
      </c>
      <c r="O3551" s="26">
        <f t="shared" si="1048"/>
        <v>0.24832496664972561</v>
      </c>
      <c r="P3551" s="3">
        <f>IF(L3551&gt;'Power Curve'!$C$37,0,INDEX(Ci,$N3551,1)*POWER(1-O3551,3)+INDEX(Ci,$N3551,2)*3*O3551*POWER(1-O3551,2)+INDEX(Ci,$N3551,3)*3*POWER(O3551,2)*(1-O3551)+INDEX(Ci,$N3551,4)*POWER(O3551,3))</f>
        <v>419.05575206843525</v>
      </c>
      <c r="Q3551" s="3">
        <f>MAX(0,MIN(P3551-V3551+W3551,'Power Curve'!$C$39))</f>
        <v>406.58043043708636</v>
      </c>
      <c r="R3551" s="3">
        <f t="shared" si="1049"/>
        <v>404.21000671386719</v>
      </c>
      <c r="S3551" s="3">
        <f t="shared" si="1050"/>
        <v>2.3704237232191758</v>
      </c>
      <c r="T3551" s="3">
        <f t="shared" si="1051"/>
        <v>2.3704237232191758</v>
      </c>
      <c r="V3551" s="37">
        <f t="array" ref="V3551">SUM(_xlfn.NORM.DIST($AD$3:$AD$1003,$L3551,$AA3551,FALSE)*WindSpeedStep*$AE$3:$AE$1003)/AG3551</f>
        <v>426.81293753120229</v>
      </c>
      <c r="W3551" s="37">
        <f t="array" ref="W3551">SUM(_xlfn.NORM.DIST($AD$3:$AD$1003,$L3551,$AB3551,FALSE)*WindSpeedStep*$AE$3:$AE$1003)/AH3551</f>
        <v>414.3376158998534</v>
      </c>
      <c r="Y3551" s="1">
        <f t="shared" si="1052"/>
        <v>6</v>
      </c>
      <c r="Z3551" s="99">
        <f>IF(L3551&lt;'Power Curve'!$P$28,'Power Curve'!$Q$28,IF(L3551&gt;'Power Curve'!$P$29,'Power Curve'!$Q$29,INDEX(ReferenceTurbulence,Y3551)+(L3551-INDEX(ReferenceTurbulenceWindSpeed,Y3551))*(INDEX(ReferenceTurbulence,Y3551+1)-INDEX(ReferenceTurbulence,Y3551))/(INDEX(ReferenceTurbulenceWindSpeed,Y3551+1)-INDEX(ReferenceTurbulenceWindSpeed,Y3551))))</f>
        <v>0.1211257496740403</v>
      </c>
      <c r="AA3551" s="100">
        <f t="shared" si="1058"/>
        <v>0.76014705642963176</v>
      </c>
      <c r="AB3551" s="29">
        <f t="shared" si="1059"/>
        <v>0.36566983757358995</v>
      </c>
      <c r="AG3551" s="40">
        <f t="array" ref="AG3551">SUM(_xlfn.NORM.DIST($AD$3:$AD$1003,$F3551,$AA3551,FALSE)*WindSpeedStep)</f>
        <v>1.0000000000000033</v>
      </c>
      <c r="AH3551" s="40">
        <f t="array" ref="AH3551">SUM(_xlfn.NORM.DIST($AD$3:$AD$1003,$F3551,$AB3551,FALSE)*WindSpeedStep)</f>
        <v>1.000000000000004</v>
      </c>
      <c r="AJ3551" s="47">
        <f t="shared" si="1053"/>
        <v>6</v>
      </c>
      <c r="AK3551" s="83" t="b">
        <f>COUNTIF('Power Curve'!$D$2:$D$31,AJ3551)&gt;0</f>
        <v>1</v>
      </c>
      <c r="AL3551" s="83" t="b">
        <f t="shared" si="1054"/>
        <v>0</v>
      </c>
      <c r="AM3551" s="83" t="b">
        <f t="shared" si="1060"/>
        <v>1</v>
      </c>
      <c r="AN3551" s="47" t="str">
        <f t="shared" si="1055"/>
        <v>Outer</v>
      </c>
      <c r="AO3551" s="48" t="str">
        <f t="shared" si="1056"/>
        <v>0.3-0.4</v>
      </c>
      <c r="AP3551" s="49" t="str">
        <f t="shared" si="1061"/>
        <v>22-23</v>
      </c>
      <c r="AQ3551" s="49" t="str">
        <f t="shared" si="1062"/>
        <v>Apr</v>
      </c>
      <c r="AR3551" s="48" t="str">
        <f t="shared" si="1063"/>
        <v>275-285</v>
      </c>
      <c r="AS3551" s="49" t="str">
        <f t="shared" si="1057"/>
        <v>LWS-LTI</v>
      </c>
    </row>
    <row r="3552" spans="5:45" x14ac:dyDescent="0.3">
      <c r="E3552" s="15">
        <v>41006.951388888891</v>
      </c>
      <c r="F3552" s="21">
        <v>6.75</v>
      </c>
      <c r="G3552" s="21">
        <v>581.25998115539551</v>
      </c>
      <c r="H3552" s="42">
        <v>1.1812786825243358</v>
      </c>
      <c r="I3552" s="35">
        <v>286</v>
      </c>
      <c r="J3552" s="43">
        <v>7.7037037037037043E-2</v>
      </c>
      <c r="K3552" s="44">
        <v>0.22316009553409735</v>
      </c>
      <c r="L3552" s="26">
        <f t="shared" si="1045"/>
        <v>6.6687207542297795</v>
      </c>
      <c r="M3552" s="26">
        <f t="shared" si="1046"/>
        <v>0.38872226583024921</v>
      </c>
      <c r="N3552" s="96">
        <f t="shared" si="1047"/>
        <v>7</v>
      </c>
      <c r="O3552" s="26">
        <f t="shared" si="1048"/>
        <v>0.64786393701529721</v>
      </c>
      <c r="P3552" s="3">
        <f>IF(L3552&gt;'Power Curve'!$C$37,0,INDEX(Ci,$N3552,1)*POWER(1-O3552,3)+INDEX(Ci,$N3552,2)*3*O3552*POWER(1-O3552,2)+INDEX(Ci,$N3552,3)*3*POWER(O3552,2)*(1-O3552)+INDEX(Ci,$N3552,4)*POWER(O3552,3))</f>
        <v>512.0827187977244</v>
      </c>
      <c r="Q3552" s="3">
        <f>MAX(0,MIN(P3552-V3552+W3552,'Power Curve'!$C$39))</f>
        <v>501.38347588775747</v>
      </c>
      <c r="R3552" s="3">
        <f t="shared" si="1049"/>
        <v>581.25998115539551</v>
      </c>
      <c r="S3552" s="3">
        <f t="shared" si="1050"/>
        <v>-79.876505267638038</v>
      </c>
      <c r="T3552" s="3">
        <f t="shared" si="1051"/>
        <v>79.876505267638038</v>
      </c>
      <c r="V3552" s="37">
        <f t="array" ref="V3552">SUM(_xlfn.NORM.DIST($AD$3:$AD$1003,$L3552,$AA3552,FALSE)*WindSpeedStep*$AE$3:$AE$1003)/AG3552</f>
        <v>514.00618710722256</v>
      </c>
      <c r="W3552" s="37">
        <f t="array" ref="W3552">SUM(_xlfn.NORM.DIST($AD$3:$AD$1003,$L3552,$AB3552,FALSE)*WindSpeedStep*$AE$3:$AE$1003)/AH3552</f>
        <v>503.30694419725563</v>
      </c>
      <c r="Y3552" s="1">
        <f t="shared" si="1052"/>
        <v>6</v>
      </c>
      <c r="Z3552" s="99">
        <f>IF(L3552&lt;'Power Curve'!$P$28,'Power Curve'!$Q$28,IF(L3552&gt;'Power Curve'!$P$29,'Power Curve'!$Q$29,INDEX(ReferenceTurbulence,Y3552)+(L3552-INDEX(ReferenceTurbulenceWindSpeed,Y3552))*(INDEX(ReferenceTurbulence,Y3552+1)-INDEX(ReferenceTurbulence,Y3552))/(INDEX(ReferenceTurbulenceWindSpeed,Y3552+1)-INDEX(ReferenceTurbulenceWindSpeed,Y3552))))</f>
        <v>0.12035315724283055</v>
      </c>
      <c r="AA3552" s="100">
        <f t="shared" si="1058"/>
        <v>0.80260159754234417</v>
      </c>
      <c r="AB3552" s="29">
        <f t="shared" si="1059"/>
        <v>0.51373848773325714</v>
      </c>
      <c r="AG3552" s="40">
        <f t="array" ref="AG3552">SUM(_xlfn.NORM.DIST($AD$3:$AD$1003,$F3552,$AA3552,FALSE)*WindSpeedStep)</f>
        <v>1.0000000000000038</v>
      </c>
      <c r="AH3552" s="40">
        <f t="array" ref="AH3552">SUM(_xlfn.NORM.DIST($AD$3:$AD$1003,$F3552,$AB3552,FALSE)*WindSpeedStep)</f>
        <v>1.0000000000000029</v>
      </c>
      <c r="AJ3552" s="47">
        <f t="shared" si="1053"/>
        <v>7</v>
      </c>
      <c r="AK3552" s="83" t="b">
        <f>COUNTIF('Power Curve'!$D$2:$D$31,AJ3552)&gt;0</f>
        <v>1</v>
      </c>
      <c r="AL3552" s="83" t="b">
        <f t="shared" si="1054"/>
        <v>0</v>
      </c>
      <c r="AM3552" s="83" t="b">
        <f t="shared" si="1060"/>
        <v>1</v>
      </c>
      <c r="AN3552" s="47" t="str">
        <f t="shared" si="1055"/>
        <v>Outer</v>
      </c>
      <c r="AO3552" s="48" t="str">
        <f t="shared" si="1056"/>
        <v>0.3-0.4</v>
      </c>
      <c r="AP3552" s="49" t="str">
        <f t="shared" si="1061"/>
        <v>22-23</v>
      </c>
      <c r="AQ3552" s="49" t="str">
        <f t="shared" si="1062"/>
        <v>Apr</v>
      </c>
      <c r="AR3552" s="48" t="str">
        <f t="shared" si="1063"/>
        <v>285-295</v>
      </c>
      <c r="AS3552" s="49" t="str">
        <f t="shared" si="1057"/>
        <v>LWS-LTI</v>
      </c>
    </row>
    <row r="3553" spans="5:45" x14ac:dyDescent="0.3">
      <c r="E3553" s="15">
        <v>41006.958333333336</v>
      </c>
      <c r="F3553" s="21">
        <v>6.11</v>
      </c>
      <c r="G3553" s="21">
        <v>427.22999954223633</v>
      </c>
      <c r="H3553" s="42">
        <v>1.1810084171098434</v>
      </c>
      <c r="I3553" s="35">
        <v>286.60000000000002</v>
      </c>
      <c r="J3553" s="43">
        <v>0.10638297872340426</v>
      </c>
      <c r="K3553" s="44">
        <v>0.23473539805418281</v>
      </c>
      <c r="L3553" s="26">
        <f t="shared" si="1045"/>
        <v>6.0359668365583916</v>
      </c>
      <c r="M3553" s="26">
        <f t="shared" si="1046"/>
        <v>0.29092810812144165</v>
      </c>
      <c r="N3553" s="96">
        <f t="shared" si="1047"/>
        <v>7</v>
      </c>
      <c r="O3553" s="26">
        <f t="shared" si="1048"/>
        <v>4.6403158506917218E-3</v>
      </c>
      <c r="P3553" s="3">
        <f>IF(L3553&gt;'Power Curve'!$C$37,0,INDEX(Ci,$N3553,1)*POWER(1-O3553,3)+INDEX(Ci,$N3553,2)*3*O3553*POWER(1-O3553,2)+INDEX(Ci,$N3553,3)*3*POWER(O3553,2)*(1-O3553)+INDEX(Ci,$N3553,4)*POWER(O3553,3))</f>
        <v>369.89954170607911</v>
      </c>
      <c r="Q3553" s="3">
        <f>MAX(0,MIN(P3553-V3553+W3553,'Power Curve'!$C$39))</f>
        <v>367.3919723046443</v>
      </c>
      <c r="R3553" s="3">
        <f t="shared" si="1049"/>
        <v>427.22999954223633</v>
      </c>
      <c r="S3553" s="3">
        <f t="shared" si="1050"/>
        <v>-59.83802723759203</v>
      </c>
      <c r="T3553" s="3">
        <f t="shared" si="1051"/>
        <v>59.83802723759203</v>
      </c>
      <c r="V3553" s="37">
        <f t="array" ref="V3553">SUM(_xlfn.NORM.DIST($AD$3:$AD$1003,$L3553,$AA3553,FALSE)*WindSpeedStep*$AE$3:$AE$1003)/AG3553</f>
        <v>377.51541313927652</v>
      </c>
      <c r="W3553" s="37">
        <f t="array" ref="W3553">SUM(_xlfn.NORM.DIST($AD$3:$AD$1003,$L3553,$AB3553,FALSE)*WindSpeedStep*$AE$3:$AE$1003)/AH3553</f>
        <v>375.00784373784171</v>
      </c>
      <c r="Y3553" s="1">
        <f t="shared" si="1052"/>
        <v>6</v>
      </c>
      <c r="Z3553" s="99">
        <f>IF(L3553&lt;'Power Curve'!$P$28,'Power Curve'!$Q$28,IF(L3553&gt;'Power Curve'!$P$29,'Power Curve'!$Q$29,INDEX(ReferenceTurbulence,Y3553)+(L3553-INDEX(ReferenceTurbulenceWindSpeed,Y3553))*(INDEX(ReferenceTurbulence,Y3553+1)-INDEX(ReferenceTurbulence,Y3553))/(INDEX(ReferenceTurbulenceWindSpeed,Y3553+1)-INDEX(ReferenceTurbulenceWindSpeed,Y3553))))</f>
        <v>0.12159696507672571</v>
      </c>
      <c r="AA3553" s="100">
        <f t="shared" si="1058"/>
        <v>0.73395524862926531</v>
      </c>
      <c r="AB3553" s="29">
        <f t="shared" si="1059"/>
        <v>0.64212413154876502</v>
      </c>
      <c r="AG3553" s="40">
        <f t="array" ref="AG3553">SUM(_xlfn.NORM.DIST($AD$3:$AD$1003,$F3553,$AA3553,FALSE)*WindSpeedStep)</f>
        <v>1.0000000000000038</v>
      </c>
      <c r="AH3553" s="40">
        <f t="array" ref="AH3553">SUM(_xlfn.NORM.DIST($AD$3:$AD$1003,$F3553,$AB3553,FALSE)*WindSpeedStep)</f>
        <v>1.0000000000000042</v>
      </c>
      <c r="AJ3553" s="47">
        <f t="shared" si="1053"/>
        <v>6</v>
      </c>
      <c r="AK3553" s="83" t="b">
        <f>COUNTIF('Power Curve'!$D$2:$D$31,AJ3553)&gt;0</f>
        <v>1</v>
      </c>
      <c r="AL3553" s="83" t="b">
        <f t="shared" si="1054"/>
        <v>0</v>
      </c>
      <c r="AM3553" s="83" t="b">
        <f t="shared" si="1060"/>
        <v>1</v>
      </c>
      <c r="AN3553" s="47" t="str">
        <f t="shared" si="1055"/>
        <v>Inner</v>
      </c>
      <c r="AO3553" s="48" t="str">
        <f t="shared" si="1056"/>
        <v>0.2-0.3</v>
      </c>
      <c r="AP3553" s="49" t="str">
        <f t="shared" si="1061"/>
        <v>23-24</v>
      </c>
      <c r="AQ3553" s="49" t="str">
        <f t="shared" si="1062"/>
        <v>Apr</v>
      </c>
      <c r="AR3553" s="48" t="str">
        <f t="shared" si="1063"/>
        <v>285-295</v>
      </c>
      <c r="AS3553" s="49" t="str">
        <f t="shared" si="1057"/>
        <v>Inner-TI</v>
      </c>
    </row>
    <row r="3554" spans="5:45" x14ac:dyDescent="0.3">
      <c r="E3554" s="15">
        <v>41006.965277777781</v>
      </c>
      <c r="F3554" s="21">
        <v>6.5</v>
      </c>
      <c r="G3554" s="21">
        <v>479.93003082275391</v>
      </c>
      <c r="H3554" s="42">
        <v>1.1799094116316824</v>
      </c>
      <c r="I3554" s="35">
        <v>289.60000000000002</v>
      </c>
      <c r="J3554" s="43">
        <v>6.9230769230769235E-2</v>
      </c>
      <c r="K3554" s="44">
        <v>0.3039893176368742</v>
      </c>
      <c r="L3554" s="26">
        <f t="shared" si="1045"/>
        <v>6.4192489025051387</v>
      </c>
      <c r="M3554" s="26">
        <f t="shared" si="1046"/>
        <v>0.35016558695380495</v>
      </c>
      <c r="N3554" s="96">
        <f t="shared" si="1047"/>
        <v>7</v>
      </c>
      <c r="O3554" s="26">
        <f t="shared" si="1048"/>
        <v>0.39426426206504439</v>
      </c>
      <c r="P3554" s="3">
        <f>IF(L3554&gt;'Power Curve'!$C$37,0,INDEX(Ci,$N3554,1)*POWER(1-O3554,3)+INDEX(Ci,$N3554,2)*3*O3554*POWER(1-O3554,2)+INDEX(Ci,$N3554,3)*3*POWER(O3554,2)*(1-O3554)+INDEX(Ci,$N3554,4)*POWER(O3554,3))</f>
        <v>451.60404105220096</v>
      </c>
      <c r="Q3554" s="3">
        <f>MAX(0,MIN(P3554-V3554+W3554,'Power Curve'!$C$39))</f>
        <v>440.25462122632092</v>
      </c>
      <c r="R3554" s="3">
        <f t="shared" si="1049"/>
        <v>479.93003082275391</v>
      </c>
      <c r="S3554" s="3">
        <f t="shared" si="1050"/>
        <v>-39.675409596432985</v>
      </c>
      <c r="T3554" s="3">
        <f t="shared" si="1051"/>
        <v>39.675409596432985</v>
      </c>
      <c r="V3554" s="37">
        <f t="array" ref="V3554">SUM(_xlfn.NORM.DIST($AD$3:$AD$1003,$L3554,$AA3554,FALSE)*WindSpeedStep*$AE$3:$AE$1003)/AG3554</f>
        <v>457.71441872752246</v>
      </c>
      <c r="W3554" s="37">
        <f t="array" ref="W3554">SUM(_xlfn.NORM.DIST($AD$3:$AD$1003,$L3554,$AB3554,FALSE)*WindSpeedStep*$AE$3:$AE$1003)/AH3554</f>
        <v>446.36499890164242</v>
      </c>
      <c r="Y3554" s="1">
        <f t="shared" si="1052"/>
        <v>6</v>
      </c>
      <c r="Z3554" s="99">
        <f>IF(L3554&lt;'Power Curve'!$P$28,'Power Curve'!$Q$28,IF(L3554&gt;'Power Curve'!$P$29,'Power Curve'!$Q$29,INDEX(ReferenceTurbulence,Y3554)+(L3554-INDEX(ReferenceTurbulenceWindSpeed,Y3554))*(INDEX(ReferenceTurbulence,Y3554+1)-INDEX(ReferenceTurbulence,Y3554))/(INDEX(ReferenceTurbulenceWindSpeed,Y3554+1)-INDEX(ReferenceTurbulenceWindSpeed,Y3554))))</f>
        <v>0.1208435454251011</v>
      </c>
      <c r="AA3554" s="100">
        <f t="shared" si="1058"/>
        <v>0.77572479634491009</v>
      </c>
      <c r="AB3554" s="29">
        <f t="shared" si="1059"/>
        <v>0.44440953940420191</v>
      </c>
      <c r="AG3554" s="40">
        <f t="array" ref="AG3554">SUM(_xlfn.NORM.DIST($AD$3:$AD$1003,$F3554,$AA3554,FALSE)*WindSpeedStep)</f>
        <v>1.0000000000000038</v>
      </c>
      <c r="AH3554" s="40">
        <f t="array" ref="AH3554">SUM(_xlfn.NORM.DIST($AD$3:$AD$1003,$F3554,$AB3554,FALSE)*WindSpeedStep)</f>
        <v>1.0000000000000036</v>
      </c>
      <c r="AJ3554" s="47">
        <f t="shared" si="1053"/>
        <v>6</v>
      </c>
      <c r="AK3554" s="83" t="b">
        <f>COUNTIF('Power Curve'!$D$2:$D$31,AJ3554)&gt;0</f>
        <v>1</v>
      </c>
      <c r="AL3554" s="83" t="b">
        <f t="shared" si="1054"/>
        <v>0</v>
      </c>
      <c r="AM3554" s="83" t="b">
        <f t="shared" si="1060"/>
        <v>1</v>
      </c>
      <c r="AN3554" s="47" t="str">
        <f t="shared" si="1055"/>
        <v>Outer</v>
      </c>
      <c r="AO3554" s="48" t="str">
        <f t="shared" si="1056"/>
        <v>0.3-0.4</v>
      </c>
      <c r="AP3554" s="49" t="str">
        <f t="shared" si="1061"/>
        <v>23-24</v>
      </c>
      <c r="AQ3554" s="49" t="str">
        <f t="shared" si="1062"/>
        <v>Apr</v>
      </c>
      <c r="AR3554" s="48" t="str">
        <f t="shared" si="1063"/>
        <v>285-295</v>
      </c>
      <c r="AS3554" s="49" t="str">
        <f t="shared" si="1057"/>
        <v>LWS-LTI</v>
      </c>
    </row>
    <row r="3555" spans="5:45" x14ac:dyDescent="0.3">
      <c r="E3555" s="15">
        <v>41006.972222222219</v>
      </c>
      <c r="F3555" s="21">
        <v>5.78</v>
      </c>
      <c r="G3555" s="21">
        <v>323.03998565673879</v>
      </c>
      <c r="H3555" s="42">
        <v>1.1785103355875566</v>
      </c>
      <c r="I3555" s="35">
        <v>292.8</v>
      </c>
      <c r="J3555" s="43">
        <v>0.10207612456747404</v>
      </c>
      <c r="K3555" s="44">
        <v>0.43283699595490399</v>
      </c>
      <c r="L3555" s="26">
        <f t="shared" si="1045"/>
        <v>5.7059365860724158</v>
      </c>
      <c r="M3555" s="26">
        <f t="shared" si="1046"/>
        <v>0.23992086903001278</v>
      </c>
      <c r="N3555" s="96">
        <f t="shared" si="1047"/>
        <v>6</v>
      </c>
      <c r="O3555" s="26">
        <f t="shared" si="1048"/>
        <v>0.67560279338901996</v>
      </c>
      <c r="P3555" s="3">
        <f>IF(L3555&gt;'Power Curve'!$C$37,0,INDEX(Ci,$N3555,1)*POWER(1-O3555,3)+INDEX(Ci,$N3555,2)*3*O3555*POWER(1-O3555,2)+INDEX(Ci,$N3555,3)*3*POWER(O3555,2)*(1-O3555)+INDEX(Ci,$N3555,4)*POWER(O3555,3))</f>
        <v>313.11679532867527</v>
      </c>
      <c r="Q3555" s="3">
        <f>MAX(0,MIN(P3555-V3555+W3555,'Power Curve'!$C$39))</f>
        <v>311.7381060489555</v>
      </c>
      <c r="R3555" s="3">
        <f t="shared" si="1049"/>
        <v>323.03998565673879</v>
      </c>
      <c r="S3555" s="3">
        <f t="shared" si="1050"/>
        <v>-11.301879607783292</v>
      </c>
      <c r="T3555" s="3">
        <f t="shared" si="1051"/>
        <v>11.301879607783292</v>
      </c>
      <c r="V3555" s="37">
        <f t="array" ref="V3555">SUM(_xlfn.NORM.DIST($AD$3:$AD$1003,$L3555,$AA3555,FALSE)*WindSpeedStep*$AE$3:$AE$1003)/AG3555</f>
        <v>313.57728865563433</v>
      </c>
      <c r="W3555" s="37">
        <f t="array" ref="W3555">SUM(_xlfn.NORM.DIST($AD$3:$AD$1003,$L3555,$AB3555,FALSE)*WindSpeedStep*$AE$3:$AE$1003)/AH3555</f>
        <v>312.19859937591457</v>
      </c>
      <c r="Y3555" s="1">
        <f t="shared" si="1052"/>
        <v>5</v>
      </c>
      <c r="Z3555" s="99">
        <f>IF(L3555&lt;'Power Curve'!$P$28,'Power Curve'!$Q$28,IF(L3555&gt;'Power Curve'!$P$29,'Power Curve'!$Q$29,INDEX(ReferenceTurbulence,Y3555)+(L3555-INDEX(ReferenceTurbulenceWindSpeed,Y3555))*(INDEX(ReferenceTurbulence,Y3555+1)-INDEX(ReferenceTurbulence,Y3555))/(INDEX(ReferenceTurbulenceWindSpeed,Y3555+1)-INDEX(ReferenceTurbulenceWindSpeed,Y3555))))</f>
        <v>0.12036178106786256</v>
      </c>
      <c r="AA3555" s="100">
        <f t="shared" si="1058"/>
        <v>0.68677669015995524</v>
      </c>
      <c r="AB3555" s="29">
        <f t="shared" si="1059"/>
        <v>0.58243989373403549</v>
      </c>
      <c r="AG3555" s="40">
        <f t="array" ref="AG3555">SUM(_xlfn.NORM.DIST($AD$3:$AD$1003,$F3555,$AA3555,FALSE)*WindSpeedStep)</f>
        <v>1.0000000000000036</v>
      </c>
      <c r="AH3555" s="40">
        <f t="array" ref="AH3555">SUM(_xlfn.NORM.DIST($AD$3:$AD$1003,$F3555,$AB3555,FALSE)*WindSpeedStep)</f>
        <v>1.0000000000000038</v>
      </c>
      <c r="AJ3555" s="47">
        <f t="shared" si="1053"/>
        <v>6</v>
      </c>
      <c r="AK3555" s="83" t="b">
        <f>COUNTIF('Power Curve'!$D$2:$D$31,AJ3555)&gt;0</f>
        <v>1</v>
      </c>
      <c r="AL3555" s="83" t="b">
        <f t="shared" si="1054"/>
        <v>0</v>
      </c>
      <c r="AM3555" s="83" t="b">
        <f t="shared" si="1060"/>
        <v>1</v>
      </c>
      <c r="AN3555" s="47" t="str">
        <f t="shared" si="1055"/>
        <v>Outer</v>
      </c>
      <c r="AO3555" s="48" t="str">
        <f t="shared" si="1056"/>
        <v>0.2-0.3</v>
      </c>
      <c r="AP3555" s="49" t="str">
        <f t="shared" si="1061"/>
        <v>23-24</v>
      </c>
      <c r="AQ3555" s="49" t="str">
        <f t="shared" si="1062"/>
        <v>Apr</v>
      </c>
      <c r="AR3555" s="48" t="str">
        <f t="shared" si="1063"/>
        <v>285-295</v>
      </c>
      <c r="AS3555" s="49" t="str">
        <f t="shared" si="1057"/>
        <v>Inner-TI</v>
      </c>
    </row>
    <row r="3556" spans="5:45" x14ac:dyDescent="0.3">
      <c r="E3556" s="15">
        <v>41010.694444444445</v>
      </c>
      <c r="F3556" s="21">
        <v>6.04</v>
      </c>
      <c r="G3556" s="21">
        <v>455.8800125122068</v>
      </c>
      <c r="H3556" s="42">
        <v>1.1497582523637877</v>
      </c>
      <c r="I3556" s="35">
        <v>201.2</v>
      </c>
      <c r="J3556" s="43">
        <v>0.16887417218543047</v>
      </c>
      <c r="K3556" s="44">
        <v>8.1432484334397467E-2</v>
      </c>
      <c r="L3556" s="26">
        <f t="shared" si="1045"/>
        <v>5.9137154103700311</v>
      </c>
      <c r="M3556" s="26">
        <f t="shared" si="1046"/>
        <v>0.27203375611681274</v>
      </c>
      <c r="N3556" s="96">
        <f t="shared" si="1047"/>
        <v>6</v>
      </c>
      <c r="O3556" s="26">
        <f t="shared" si="1048"/>
        <v>0.88269963622665393</v>
      </c>
      <c r="P3556" s="3">
        <f>IF(L3556&gt;'Power Curve'!$C$37,0,INDEX(Ci,$N3556,1)*POWER(1-O3556,3)+INDEX(Ci,$N3556,2)*3*O3556*POWER(1-O3556,2)+INDEX(Ci,$N3556,3)*3*POWER(O3556,2)*(1-O3556)+INDEX(Ci,$N3556,4)*POWER(O3556,3))</f>
        <v>347.65195583848964</v>
      </c>
      <c r="Q3556" s="3">
        <f>MAX(0,MIN(P3556-V3556+W3556,'Power Curve'!$C$39))</f>
        <v>356.27423164737235</v>
      </c>
      <c r="R3556" s="3">
        <f t="shared" si="1049"/>
        <v>455.8800125122068</v>
      </c>
      <c r="S3556" s="3">
        <f t="shared" si="1050"/>
        <v>-99.605780864834458</v>
      </c>
      <c r="T3556" s="3">
        <f t="shared" si="1051"/>
        <v>99.605780864834458</v>
      </c>
      <c r="V3556" s="37">
        <f t="array" ref="V3556">SUM(_xlfn.NORM.DIST($AD$3:$AD$1003,$L3556,$AA3556,FALSE)*WindSpeedStep*$AE$3:$AE$1003)/AG3556</f>
        <v>353.29873970437143</v>
      </c>
      <c r="W3556" s="37">
        <f t="array" ref="W3556">SUM(_xlfn.NORM.DIST($AD$3:$AD$1003,$L3556,$AB3556,FALSE)*WindSpeedStep*$AE$3:$AE$1003)/AH3556</f>
        <v>361.92101551325413</v>
      </c>
      <c r="Y3556" s="1">
        <f t="shared" si="1052"/>
        <v>5</v>
      </c>
      <c r="Z3556" s="99">
        <f>IF(L3556&lt;'Power Curve'!$P$28,'Power Curve'!$Q$28,IF(L3556&gt;'Power Curve'!$P$29,'Power Curve'!$Q$29,INDEX(ReferenceTurbulence,Y3556)+(L3556-INDEX(ReferenceTurbulenceWindSpeed,Y3556))*(INDEX(ReferenceTurbulence,Y3556+1)-INDEX(ReferenceTurbulence,Y3556))/(INDEX(ReferenceTurbulenceWindSpeed,Y3556+1)-INDEX(ReferenceTurbulenceWindSpeed,Y3556))))</f>
        <v>0.12115605730797512</v>
      </c>
      <c r="AA3556" s="100">
        <f t="shared" si="1058"/>
        <v>0.71648244316184706</v>
      </c>
      <c r="AB3556" s="29">
        <f t="shared" si="1059"/>
        <v>0.99867379446646221</v>
      </c>
      <c r="AG3556" s="40">
        <f t="array" ref="AG3556">SUM(_xlfn.NORM.DIST($AD$3:$AD$1003,$F3556,$AA3556,FALSE)*WindSpeedStep)</f>
        <v>1.0000000000000038</v>
      </c>
      <c r="AH3556" s="40">
        <f t="array" ref="AH3556">SUM(_xlfn.NORM.DIST($AD$3:$AD$1003,$F3556,$AB3556,FALSE)*WindSpeedStep)</f>
        <v>0.99999999947174512</v>
      </c>
      <c r="AJ3556" s="47">
        <f t="shared" si="1053"/>
        <v>6</v>
      </c>
      <c r="AK3556" s="83" t="b">
        <f>COUNTIF('Power Curve'!$D$2:$D$31,AJ3556)&gt;0</f>
        <v>1</v>
      </c>
      <c r="AL3556" s="83" t="b">
        <f t="shared" si="1054"/>
        <v>0</v>
      </c>
      <c r="AM3556" s="83" t="b">
        <f t="shared" si="1060"/>
        <v>1</v>
      </c>
      <c r="AN3556" s="47" t="str">
        <f t="shared" si="1055"/>
        <v>Outer</v>
      </c>
      <c r="AO3556" s="48" t="str">
        <f t="shared" si="1056"/>
        <v>0.2-0.3</v>
      </c>
      <c r="AP3556" s="49" t="str">
        <f t="shared" si="1061"/>
        <v>16-17</v>
      </c>
      <c r="AQ3556" s="49" t="str">
        <f t="shared" si="1062"/>
        <v>Apr</v>
      </c>
      <c r="AR3556" s="48" t="str">
        <f t="shared" si="1063"/>
        <v>195-205</v>
      </c>
      <c r="AS3556" s="49" t="str">
        <f t="shared" si="1057"/>
        <v>LWS-HTI</v>
      </c>
    </row>
    <row r="3557" spans="5:45" x14ac:dyDescent="0.3">
      <c r="E3557" s="15">
        <v>41011.5625</v>
      </c>
      <c r="F3557" s="21">
        <v>8.11</v>
      </c>
      <c r="G3557" s="21">
        <v>898.95000457763649</v>
      </c>
      <c r="H3557" s="42">
        <v>1.177758953752845</v>
      </c>
      <c r="I3557" s="35">
        <v>292.89999999999998</v>
      </c>
      <c r="J3557" s="43">
        <v>0.15413070283600494</v>
      </c>
      <c r="K3557" s="44">
        <v>0.18575664338289347</v>
      </c>
      <c r="L3557" s="26">
        <f t="shared" si="1045"/>
        <v>8.0043787347944217</v>
      </c>
      <c r="M3557" s="26">
        <f t="shared" si="1046"/>
        <v>0.59515251232648914</v>
      </c>
      <c r="N3557" s="96">
        <f t="shared" si="1047"/>
        <v>8</v>
      </c>
      <c r="O3557" s="26">
        <f t="shared" si="1048"/>
        <v>0.99566512468911972</v>
      </c>
      <c r="P3557" s="3">
        <f>IF(L3557&gt;'Power Curve'!$C$37,0,INDEX(Ci,$N3557,1)*POWER(1-O3557,3)+INDEX(Ci,$N3557,2)*3*O3557*POWER(1-O3557,2)+INDEX(Ci,$N3557,3)*3*POWER(O3557,2)*(1-O3557)+INDEX(Ci,$N3557,4)*POWER(O3557,3))</f>
        <v>879.45676848592404</v>
      </c>
      <c r="Q3557" s="3">
        <f>MAX(0,MIN(P3557-V3557+W3557,'Power Curve'!$C$39))</f>
        <v>895.51081157782801</v>
      </c>
      <c r="R3557" s="3">
        <f t="shared" si="1049"/>
        <v>898.95000457763649</v>
      </c>
      <c r="S3557" s="3">
        <f t="shared" si="1050"/>
        <v>-3.4391929998084834</v>
      </c>
      <c r="T3557" s="3">
        <f t="shared" si="1051"/>
        <v>3.4391929998084834</v>
      </c>
      <c r="V3557" s="37">
        <f t="array" ref="V3557">SUM(_xlfn.NORM.DIST($AD$3:$AD$1003,$L3557,$AA3557,FALSE)*WindSpeedStep*$AE$3:$AE$1003)/AG3557</f>
        <v>875.1138216402851</v>
      </c>
      <c r="W3557" s="37">
        <f t="array" ref="W3557">SUM(_xlfn.NORM.DIST($AD$3:$AD$1003,$L3557,$AB3557,FALSE)*WindSpeedStep*$AE$3:$AE$1003)/AH3557</f>
        <v>891.16786473218906</v>
      </c>
      <c r="Y3557" s="1">
        <f t="shared" si="1052"/>
        <v>7</v>
      </c>
      <c r="Z3557" s="99">
        <f>IF(L3557&lt;'Power Curve'!$P$28,'Power Curve'!$Q$28,IF(L3557&gt;'Power Curve'!$P$29,'Power Curve'!$Q$29,INDEX(ReferenceTurbulence,Y3557)+(L3557-INDEX(ReferenceTurbulenceWindSpeed,Y3557))*(INDEX(ReferenceTurbulence,Y3557+1)-INDEX(ReferenceTurbulence,Y3557))/(INDEX(ReferenceTurbulenceWindSpeed,Y3557+1)-INDEX(ReferenceTurbulenceWindSpeed,Y3557))))</f>
        <v>0.1193974661170257</v>
      </c>
      <c r="AA3557" s="100">
        <f t="shared" si="1058"/>
        <v>0.95570253877545808</v>
      </c>
      <c r="AB3557" s="29">
        <f t="shared" si="1059"/>
        <v>1.2337205201594361</v>
      </c>
      <c r="AG3557" s="40">
        <f t="array" ref="AG3557">SUM(_xlfn.NORM.DIST($AD$3:$AD$1003,$F3557,$AA3557,FALSE)*WindSpeedStep)</f>
        <v>1.0000000000000042</v>
      </c>
      <c r="AH3557" s="40">
        <f t="array" ref="AH3557">SUM(_xlfn.NORM.DIST($AD$3:$AD$1003,$F3557,$AB3557,FALSE)*WindSpeedStep)</f>
        <v>0.99999999998154476</v>
      </c>
      <c r="AJ3557" s="47">
        <f t="shared" si="1053"/>
        <v>8</v>
      </c>
      <c r="AK3557" s="83" t="b">
        <f>COUNTIF('Power Curve'!$D$2:$D$31,AJ3557)&gt;0</f>
        <v>1</v>
      </c>
      <c r="AL3557" s="83" t="b">
        <f t="shared" si="1054"/>
        <v>0</v>
      </c>
      <c r="AM3557" s="83" t="b">
        <f t="shared" si="1060"/>
        <v>1</v>
      </c>
      <c r="AN3557" s="47" t="str">
        <f t="shared" si="1055"/>
        <v>Outer</v>
      </c>
      <c r="AO3557" s="48" t="str">
        <f t="shared" si="1056"/>
        <v>0.5-0.6</v>
      </c>
      <c r="AP3557" s="49" t="str">
        <f t="shared" si="1061"/>
        <v>13-14</v>
      </c>
      <c r="AQ3557" s="49" t="str">
        <f t="shared" si="1062"/>
        <v>Apr</v>
      </c>
      <c r="AR3557" s="48" t="str">
        <f t="shared" si="1063"/>
        <v>285-295</v>
      </c>
      <c r="AS3557" s="49" t="str">
        <f t="shared" si="1057"/>
        <v>HWS-HTI</v>
      </c>
    </row>
    <row r="3558" spans="5:45" x14ac:dyDescent="0.3">
      <c r="E3558" s="15">
        <v>41011.569444444445</v>
      </c>
      <c r="F3558" s="21">
        <v>8.68</v>
      </c>
      <c r="G3558" s="21">
        <v>923.65000152587936</v>
      </c>
      <c r="H3558" s="42">
        <v>1.1785785193784113</v>
      </c>
      <c r="I3558" s="35">
        <v>292.3</v>
      </c>
      <c r="J3558" s="43">
        <v>8.5253456221198162E-2</v>
      </c>
      <c r="K3558" s="44">
        <v>0.27205318189175309</v>
      </c>
      <c r="L3558" s="26">
        <f t="shared" si="1045"/>
        <v>8.5689419899932595</v>
      </c>
      <c r="M3558" s="26">
        <f t="shared" si="1046"/>
        <v>0.6824075833321277</v>
      </c>
      <c r="N3558" s="96">
        <f t="shared" si="1047"/>
        <v>9</v>
      </c>
      <c r="O3558" s="26">
        <f t="shared" si="1048"/>
        <v>0.56000326344813889</v>
      </c>
      <c r="P3558" s="3">
        <f>IF(L3558&gt;'Power Curve'!$C$37,0,INDEX(Ci,$N3558,1)*POWER(1-O3558,3)+INDEX(Ci,$N3558,2)*3*O3558*POWER(1-O3558,2)+INDEX(Ci,$N3558,3)*3*POWER(O3558,2)*(1-O3558)+INDEX(Ci,$N3558,4)*POWER(O3558,3))</f>
        <v>1054.9801452743168</v>
      </c>
      <c r="Q3558" s="3">
        <f>MAX(0,MIN(P3558-V3558+W3558,'Power Curve'!$C$39))</f>
        <v>1040.4269101036934</v>
      </c>
      <c r="R3558" s="3">
        <f t="shared" si="1049"/>
        <v>923.65000152587936</v>
      </c>
      <c r="S3558" s="3">
        <f t="shared" si="1050"/>
        <v>116.77690857781408</v>
      </c>
      <c r="T3558" s="3">
        <f t="shared" si="1051"/>
        <v>116.77690857781408</v>
      </c>
      <c r="V3558" s="37">
        <f t="array" ref="V3558">SUM(_xlfn.NORM.DIST($AD$3:$AD$1003,$L3558,$AA3558,FALSE)*WindSpeedStep*$AE$3:$AE$1003)/AG3558</f>
        <v>1058.6919177791451</v>
      </c>
      <c r="W3558" s="37">
        <f t="array" ref="W3558">SUM(_xlfn.NORM.DIST($AD$3:$AD$1003,$L3558,$AB3558,FALSE)*WindSpeedStep*$AE$3:$AE$1003)/AH3558</f>
        <v>1044.1386826085218</v>
      </c>
      <c r="Y3558" s="1">
        <f t="shared" si="1052"/>
        <v>8</v>
      </c>
      <c r="Z3558" s="99">
        <f>IF(L3558&lt;'Power Curve'!$P$28,'Power Curve'!$Q$28,IF(L3558&gt;'Power Curve'!$P$29,'Power Curve'!$Q$29,INDEX(ReferenceTurbulence,Y3558)+(L3558-INDEX(ReferenceTurbulenceWindSpeed,Y3558))*(INDEX(ReferenceTurbulence,Y3558+1)-INDEX(ReferenceTurbulence,Y3558))/(INDEX(ReferenceTurbulenceWindSpeed,Y3558+1)-INDEX(ReferenceTurbulenceWindSpeed,Y3558))))</f>
        <v>0.12003990615431906</v>
      </c>
      <c r="AA3558" s="100">
        <f t="shared" si="1058"/>
        <v>1.0286149923205949</v>
      </c>
      <c r="AB3558" s="29">
        <f t="shared" si="1059"/>
        <v>0.73053192080587703</v>
      </c>
      <c r="AG3558" s="40">
        <f t="array" ref="AG3558">SUM(_xlfn.NORM.DIST($AD$3:$AD$1003,$F3558,$AA3558,FALSE)*WindSpeedStep)</f>
        <v>1.0000000000000033</v>
      </c>
      <c r="AH3558" s="40">
        <f t="array" ref="AH3558">SUM(_xlfn.NORM.DIST($AD$3:$AD$1003,$F3558,$AB3558,FALSE)*WindSpeedStep)</f>
        <v>1.0000000000000036</v>
      </c>
      <c r="AJ3558" s="47">
        <f t="shared" si="1053"/>
        <v>9</v>
      </c>
      <c r="AK3558" s="83" t="b">
        <f>COUNTIF('Power Curve'!$D$2:$D$31,AJ3558)&gt;0</f>
        <v>1</v>
      </c>
      <c r="AL3558" s="83" t="b">
        <f t="shared" si="1054"/>
        <v>0</v>
      </c>
      <c r="AM3558" s="83" t="b">
        <f t="shared" si="1060"/>
        <v>1</v>
      </c>
      <c r="AN3558" s="47" t="str">
        <f t="shared" si="1055"/>
        <v>Outer</v>
      </c>
      <c r="AO3558" s="48" t="str">
        <f t="shared" si="1056"/>
        <v>0.6-0.7</v>
      </c>
      <c r="AP3558" s="49" t="str">
        <f t="shared" si="1061"/>
        <v>13-14</v>
      </c>
      <c r="AQ3558" s="49" t="str">
        <f t="shared" si="1062"/>
        <v>Apr</v>
      </c>
      <c r="AR3558" s="48" t="str">
        <f t="shared" si="1063"/>
        <v>285-295</v>
      </c>
      <c r="AS3558" s="49" t="str">
        <f t="shared" si="1057"/>
        <v>HWS-LTI</v>
      </c>
    </row>
    <row r="3559" spans="5:45" x14ac:dyDescent="0.3">
      <c r="E3559" s="15">
        <v>41011.576388888891</v>
      </c>
      <c r="F3559" s="21">
        <v>7.79</v>
      </c>
      <c r="G3559" s="21">
        <v>732.00997352600075</v>
      </c>
      <c r="H3559" s="42">
        <v>1.1768974835620849</v>
      </c>
      <c r="I3559" s="35">
        <v>290.10000000000002</v>
      </c>
      <c r="J3559" s="43">
        <v>0.11424903722721438</v>
      </c>
      <c r="K3559" s="44">
        <v>0.27862299551478026</v>
      </c>
      <c r="L3559" s="26">
        <f t="shared" si="1045"/>
        <v>7.6866712321387745</v>
      </c>
      <c r="M3559" s="26">
        <f t="shared" si="1046"/>
        <v>0.54604979363559747</v>
      </c>
      <c r="N3559" s="96">
        <f t="shared" si="1047"/>
        <v>8</v>
      </c>
      <c r="O3559" s="26">
        <f t="shared" si="1048"/>
        <v>0.6758985077753058</v>
      </c>
      <c r="P3559" s="3">
        <f>IF(L3559&gt;'Power Curve'!$C$37,0,INDEX(Ci,$N3559,1)*POWER(1-O3559,3)+INDEX(Ci,$N3559,2)*3*O3559*POWER(1-O3559,2)+INDEX(Ci,$N3559,3)*3*POWER(O3559,2)*(1-O3559)+INDEX(Ci,$N3559,4)*POWER(O3559,3))</f>
        <v>785.60974245793614</v>
      </c>
      <c r="Q3559" s="3">
        <f>MAX(0,MIN(P3559-V3559+W3559,'Power Curve'!$C$39))</f>
        <v>783.51501260485281</v>
      </c>
      <c r="R3559" s="3">
        <f t="shared" si="1049"/>
        <v>732.00997352600075</v>
      </c>
      <c r="S3559" s="3">
        <f t="shared" si="1050"/>
        <v>51.505039078852064</v>
      </c>
      <c r="T3559" s="3">
        <f t="shared" si="1051"/>
        <v>51.505039078852064</v>
      </c>
      <c r="V3559" s="37">
        <f t="array" ref="V3559">SUM(_xlfn.NORM.DIST($AD$3:$AD$1003,$L3559,$AA3559,FALSE)*WindSpeedStep*$AE$3:$AE$1003)/AG3559</f>
        <v>779.754230880195</v>
      </c>
      <c r="W3559" s="37">
        <f t="array" ref="W3559">SUM(_xlfn.NORM.DIST($AD$3:$AD$1003,$L3559,$AB3559,FALSE)*WindSpeedStep*$AE$3:$AE$1003)/AH3559</f>
        <v>777.65950102711167</v>
      </c>
      <c r="Y3559" s="1">
        <f t="shared" si="1052"/>
        <v>7</v>
      </c>
      <c r="Z3559" s="99">
        <f>IF(L3559&lt;'Power Curve'!$P$28,'Power Curve'!$Q$28,IF(L3559&gt;'Power Curve'!$P$29,'Power Curve'!$Q$29,INDEX(ReferenceTurbulence,Y3559)+(L3559-INDEX(ReferenceTurbulenceWindSpeed,Y3559))*(INDEX(ReferenceTurbulence,Y3559+1)-INDEX(ReferenceTurbulence,Y3559))/(INDEX(ReferenceTurbulenceWindSpeed,Y3559+1)-INDEX(ReferenceTurbulenceWindSpeed,Y3559))))</f>
        <v>0.11948570840339109</v>
      </c>
      <c r="AA3559" s="100">
        <f t="shared" si="1058"/>
        <v>0.91844735743606853</v>
      </c>
      <c r="AB3559" s="29">
        <f t="shared" si="1059"/>
        <v>0.87819478775398074</v>
      </c>
      <c r="AG3559" s="40">
        <f t="array" ref="AG3559">SUM(_xlfn.NORM.DIST($AD$3:$AD$1003,$F3559,$AA3559,FALSE)*WindSpeedStep)</f>
        <v>1.0000000000000033</v>
      </c>
      <c r="AH3559" s="40">
        <f t="array" ref="AH3559">SUM(_xlfn.NORM.DIST($AD$3:$AD$1003,$F3559,$AB3559,FALSE)*WindSpeedStep)</f>
        <v>1.0000000000000033</v>
      </c>
      <c r="AJ3559" s="47">
        <f t="shared" si="1053"/>
        <v>8</v>
      </c>
      <c r="AK3559" s="83" t="b">
        <f>COUNTIF('Power Curve'!$D$2:$D$31,AJ3559)&gt;0</f>
        <v>1</v>
      </c>
      <c r="AL3559" s="83" t="b">
        <f t="shared" si="1054"/>
        <v>0</v>
      </c>
      <c r="AM3559" s="83" t="b">
        <f t="shared" si="1060"/>
        <v>1</v>
      </c>
      <c r="AN3559" s="47" t="str">
        <f t="shared" si="1055"/>
        <v>Inner</v>
      </c>
      <c r="AO3559" s="48" t="str">
        <f t="shared" si="1056"/>
        <v>0.5-0.6</v>
      </c>
      <c r="AP3559" s="49" t="str">
        <f t="shared" si="1061"/>
        <v>13-14</v>
      </c>
      <c r="AQ3559" s="49" t="str">
        <f t="shared" si="1062"/>
        <v>Apr</v>
      </c>
      <c r="AR3559" s="48" t="str">
        <f t="shared" si="1063"/>
        <v>285-295</v>
      </c>
      <c r="AS3559" s="49" t="str">
        <f t="shared" si="1057"/>
        <v>Inner-TI</v>
      </c>
    </row>
    <row r="3560" spans="5:45" x14ac:dyDescent="0.3">
      <c r="E3560" s="15">
        <v>41011.583333333336</v>
      </c>
      <c r="F3560" s="21">
        <v>7.24</v>
      </c>
      <c r="G3560" s="21">
        <v>675.35997557640121</v>
      </c>
      <c r="H3560" s="42">
        <v>1.1775174471513326</v>
      </c>
      <c r="I3560" s="35">
        <v>295.60000000000002</v>
      </c>
      <c r="J3560" s="43">
        <v>0.106353591160221</v>
      </c>
      <c r="K3560" s="44">
        <v>0.16547355957876028</v>
      </c>
      <c r="L3560" s="26">
        <f t="shared" si="1045"/>
        <v>7.1452207957317047</v>
      </c>
      <c r="M3560" s="26">
        <f t="shared" si="1046"/>
        <v>0.4623668832802405</v>
      </c>
      <c r="N3560" s="96">
        <f t="shared" si="1047"/>
        <v>8</v>
      </c>
      <c r="O3560" s="26">
        <f t="shared" si="1048"/>
        <v>0.13093884258271149</v>
      </c>
      <c r="P3560" s="3">
        <f>IF(L3560&gt;'Power Curve'!$C$37,0,INDEX(Ci,$N3560,1)*POWER(1-O3560,3)+INDEX(Ci,$N3560,2)*3*O3560*POWER(1-O3560,2)+INDEX(Ci,$N3560,3)*3*POWER(O3560,2)*(1-O3560)+INDEX(Ci,$N3560,4)*POWER(O3560,3))</f>
        <v>634.26586107427647</v>
      </c>
      <c r="Q3560" s="3">
        <f>MAX(0,MIN(P3560-V3560+W3560,'Power Curve'!$C$39))</f>
        <v>630.07869225741854</v>
      </c>
      <c r="R3560" s="3">
        <f t="shared" si="1049"/>
        <v>675.35997557640121</v>
      </c>
      <c r="S3560" s="3">
        <f t="shared" si="1050"/>
        <v>-45.281283318982673</v>
      </c>
      <c r="T3560" s="3">
        <f t="shared" si="1051"/>
        <v>45.281283318982673</v>
      </c>
      <c r="V3560" s="37">
        <f t="array" ref="V3560">SUM(_xlfn.NORM.DIST($AD$3:$AD$1003,$L3560,$AA3560,FALSE)*WindSpeedStep*$AE$3:$AE$1003)/AG3560</f>
        <v>631.01069580640501</v>
      </c>
      <c r="W3560" s="37">
        <f t="array" ref="W3560">SUM(_xlfn.NORM.DIST($AD$3:$AD$1003,$L3560,$AB3560,FALSE)*WindSpeedStep*$AE$3:$AE$1003)/AH3560</f>
        <v>626.82352698954708</v>
      </c>
      <c r="Y3560" s="1">
        <f t="shared" si="1052"/>
        <v>7</v>
      </c>
      <c r="Z3560" s="99">
        <f>IF(L3560&lt;'Power Curve'!$P$28,'Power Curve'!$Q$28,IF(L3560&gt;'Power Curve'!$P$29,'Power Curve'!$Q$29,INDEX(ReferenceTurbulence,Y3560)+(L3560-INDEX(ReferenceTurbulenceWindSpeed,Y3560))*(INDEX(ReferenceTurbulence,Y3560+1)-INDEX(ReferenceTurbulence,Y3560))/(INDEX(ReferenceTurbulenceWindSpeed,Y3560+1)-INDEX(ReferenceTurbulenceWindSpeed,Y3560))))</f>
        <v>0.11963609460473268</v>
      </c>
      <c r="AA3560" s="100">
        <f t="shared" si="1058"/>
        <v>0.85482631108986151</v>
      </c>
      <c r="AB3560" s="29">
        <f t="shared" si="1059"/>
        <v>0.7599198912587587</v>
      </c>
      <c r="AG3560" s="40">
        <f t="array" ref="AG3560">SUM(_xlfn.NORM.DIST($AD$3:$AD$1003,$F3560,$AA3560,FALSE)*WindSpeedStep)</f>
        <v>1.0000000000000033</v>
      </c>
      <c r="AH3560" s="40">
        <f t="array" ref="AH3560">SUM(_xlfn.NORM.DIST($AD$3:$AD$1003,$F3560,$AB3560,FALSE)*WindSpeedStep)</f>
        <v>1.0000000000000036</v>
      </c>
      <c r="AJ3560" s="47">
        <f t="shared" si="1053"/>
        <v>7</v>
      </c>
      <c r="AK3560" s="83" t="b">
        <f>COUNTIF('Power Curve'!$D$2:$D$31,AJ3560)&gt;0</f>
        <v>1</v>
      </c>
      <c r="AL3560" s="83" t="b">
        <f t="shared" si="1054"/>
        <v>0</v>
      </c>
      <c r="AM3560" s="83" t="b">
        <f t="shared" si="1060"/>
        <v>1</v>
      </c>
      <c r="AN3560" s="47" t="str">
        <f t="shared" si="1055"/>
        <v>Inner</v>
      </c>
      <c r="AO3560" s="48" t="str">
        <f t="shared" si="1056"/>
        <v>0.4-0.5</v>
      </c>
      <c r="AP3560" s="49" t="str">
        <f t="shared" si="1061"/>
        <v>14-15</v>
      </c>
      <c r="AQ3560" s="49" t="str">
        <f t="shared" si="1062"/>
        <v>Apr</v>
      </c>
      <c r="AR3560" s="48" t="str">
        <f t="shared" si="1063"/>
        <v>295-305</v>
      </c>
      <c r="AS3560" s="49" t="str">
        <f t="shared" si="1057"/>
        <v>Inner-TI</v>
      </c>
    </row>
    <row r="3561" spans="5:45" x14ac:dyDescent="0.3">
      <c r="E3561" s="15">
        <v>41011.590277777781</v>
      </c>
      <c r="F3561" s="21">
        <v>5.7</v>
      </c>
      <c r="G3561" s="21">
        <v>266.45999526977585</v>
      </c>
      <c r="H3561" s="42">
        <v>1.1773451695156103</v>
      </c>
      <c r="I3561" s="35">
        <v>296.3</v>
      </c>
      <c r="J3561" s="43">
        <v>0.14210526315789473</v>
      </c>
      <c r="K3561" s="44">
        <v>0.19359800744238997</v>
      </c>
      <c r="L3561" s="26">
        <f t="shared" si="1045"/>
        <v>5.6251066578716076</v>
      </c>
      <c r="M3561" s="26">
        <f t="shared" si="1046"/>
        <v>0.22742834306486082</v>
      </c>
      <c r="N3561" s="96">
        <f t="shared" si="1047"/>
        <v>6</v>
      </c>
      <c r="O3561" s="26">
        <f t="shared" si="1048"/>
        <v>0.59503816899205653</v>
      </c>
      <c r="P3561" s="3">
        <f>IF(L3561&gt;'Power Curve'!$C$37,0,INDEX(Ci,$N3561,1)*POWER(1-O3561,3)+INDEX(Ci,$N3561,2)*3*O3561*POWER(1-O3561,2)+INDEX(Ci,$N3561,3)*3*POWER(O3561,2)*(1-O3561)+INDEX(Ci,$N3561,4)*POWER(O3561,3))</f>
        <v>300.51649042510712</v>
      </c>
      <c r="Q3561" s="3">
        <f>MAX(0,MIN(P3561-V3561+W3561,'Power Curve'!$C$39))</f>
        <v>302.57968798015236</v>
      </c>
      <c r="R3561" s="3">
        <f t="shared" si="1049"/>
        <v>266.45999526977585</v>
      </c>
      <c r="S3561" s="3">
        <f t="shared" si="1050"/>
        <v>36.119692710376512</v>
      </c>
      <c r="T3561" s="3">
        <f t="shared" si="1051"/>
        <v>36.119692710376512</v>
      </c>
      <c r="V3561" s="37">
        <f t="array" ref="V3561">SUM(_xlfn.NORM.DIST($AD$3:$AD$1003,$L3561,$AA3561,FALSE)*WindSpeedStep*$AE$3:$AE$1003)/AG3561</f>
        <v>298.53897459263544</v>
      </c>
      <c r="W3561" s="37">
        <f t="array" ref="W3561">SUM(_xlfn.NORM.DIST($AD$3:$AD$1003,$L3561,$AB3561,FALSE)*WindSpeedStep*$AE$3:$AE$1003)/AH3561</f>
        <v>300.60217214768068</v>
      </c>
      <c r="Y3561" s="1">
        <f t="shared" si="1052"/>
        <v>5</v>
      </c>
      <c r="Z3561" s="99">
        <f>IF(L3561&lt;'Power Curve'!$P$28,'Power Curve'!$Q$28,IF(L3561&gt;'Power Curve'!$P$29,'Power Curve'!$Q$29,INDEX(ReferenceTurbulence,Y3561)+(L3561-INDEX(ReferenceTurbulenceWindSpeed,Y3561))*(INDEX(ReferenceTurbulence,Y3561+1)-INDEX(ReferenceTurbulence,Y3561))/(INDEX(ReferenceTurbulenceWindSpeed,Y3561+1)-INDEX(ReferenceTurbulenceWindSpeed,Y3561))))</f>
        <v>0.12005279245135203</v>
      </c>
      <c r="AA3561" s="100">
        <f t="shared" si="1058"/>
        <v>0.67530976211417859</v>
      </c>
      <c r="AB3561" s="29">
        <f t="shared" si="1059"/>
        <v>0.79935726190807055</v>
      </c>
      <c r="AG3561" s="40">
        <f t="array" ref="AG3561">SUM(_xlfn.NORM.DIST($AD$3:$AD$1003,$F3561,$AA3561,FALSE)*WindSpeedStep)</f>
        <v>1.0000000000000033</v>
      </c>
      <c r="AH3561" s="40">
        <f t="array" ref="AH3561">SUM(_xlfn.NORM.DIST($AD$3:$AD$1003,$F3561,$AB3561,FALSE)*WindSpeedStep)</f>
        <v>0.99999999999969824</v>
      </c>
      <c r="AJ3561" s="47">
        <f t="shared" si="1053"/>
        <v>6</v>
      </c>
      <c r="AK3561" s="83" t="b">
        <f>COUNTIF('Power Curve'!$D$2:$D$31,AJ3561)&gt;0</f>
        <v>1</v>
      </c>
      <c r="AL3561" s="83" t="b">
        <f t="shared" si="1054"/>
        <v>0</v>
      </c>
      <c r="AM3561" s="83" t="b">
        <f t="shared" si="1060"/>
        <v>1</v>
      </c>
      <c r="AN3561" s="47" t="str">
        <f t="shared" si="1055"/>
        <v>Outer</v>
      </c>
      <c r="AO3561" s="48" t="str">
        <f t="shared" si="1056"/>
        <v>0.2-0.3</v>
      </c>
      <c r="AP3561" s="49" t="str">
        <f t="shared" si="1061"/>
        <v>14-15</v>
      </c>
      <c r="AQ3561" s="49" t="str">
        <f t="shared" si="1062"/>
        <v>Apr</v>
      </c>
      <c r="AR3561" s="48" t="str">
        <f t="shared" si="1063"/>
        <v>295-305</v>
      </c>
      <c r="AS3561" s="49" t="str">
        <f t="shared" si="1057"/>
        <v>LWS-HTI</v>
      </c>
    </row>
    <row r="3562" spans="5:45" x14ac:dyDescent="0.3">
      <c r="E3562" s="15">
        <v>41011.597222222219</v>
      </c>
      <c r="F3562" s="21">
        <v>6.81</v>
      </c>
      <c r="G3562" s="21">
        <v>645.49000245332695</v>
      </c>
      <c r="H3562" s="42">
        <v>1.1781639374369455</v>
      </c>
      <c r="I3562" s="35">
        <v>306.60000000000002</v>
      </c>
      <c r="J3562" s="43">
        <v>0.10572687224669604</v>
      </c>
      <c r="K3562" s="44">
        <v>0.11084584717538598</v>
      </c>
      <c r="L3562" s="26">
        <f t="shared" si="1045"/>
        <v>6.7220797010559048</v>
      </c>
      <c r="M3562" s="26">
        <f t="shared" si="1046"/>
        <v>0.39696906306904561</v>
      </c>
      <c r="N3562" s="96">
        <f t="shared" si="1047"/>
        <v>7</v>
      </c>
      <c r="O3562" s="26">
        <f t="shared" si="1048"/>
        <v>0.70210577422957821</v>
      </c>
      <c r="P3562" s="3">
        <f>IF(L3562&gt;'Power Curve'!$C$37,0,INDEX(Ci,$N3562,1)*POWER(1-O3562,3)+INDEX(Ci,$N3562,2)*3*O3562*POWER(1-O3562,2)+INDEX(Ci,$N3562,3)*3*POWER(O3562,2)*(1-O3562)+INDEX(Ci,$N3562,4)*POWER(O3562,3))</f>
        <v>525.47576131681342</v>
      </c>
      <c r="Q3562" s="3">
        <f>MAX(0,MIN(P3562-V3562+W3562,'Power Curve'!$C$39))</f>
        <v>521.48298630481213</v>
      </c>
      <c r="R3562" s="3">
        <f t="shared" si="1049"/>
        <v>645.49000245332695</v>
      </c>
      <c r="S3562" s="3">
        <f t="shared" si="1050"/>
        <v>-124.00701614851482</v>
      </c>
      <c r="T3562" s="3">
        <f t="shared" si="1051"/>
        <v>124.00701614851482</v>
      </c>
      <c r="V3562" s="37">
        <f t="array" ref="V3562">SUM(_xlfn.NORM.DIST($AD$3:$AD$1003,$L3562,$AA3562,FALSE)*WindSpeedStep*$AE$3:$AE$1003)/AG3562</f>
        <v>526.48206260796064</v>
      </c>
      <c r="W3562" s="37">
        <f t="array" ref="W3562">SUM(_xlfn.NORM.DIST($AD$3:$AD$1003,$L3562,$AB3562,FALSE)*WindSpeedStep*$AE$3:$AE$1003)/AH3562</f>
        <v>522.48928759595935</v>
      </c>
      <c r="Y3562" s="1">
        <f t="shared" si="1052"/>
        <v>6</v>
      </c>
      <c r="Z3562" s="99">
        <f>IF(L3562&lt;'Power Curve'!$P$28,'Power Curve'!$Q$28,IF(L3562&gt;'Power Curve'!$P$29,'Power Curve'!$Q$29,INDEX(ReferenceTurbulence,Y3562)+(L3562-INDEX(ReferenceTurbulenceWindSpeed,Y3562))*(INDEX(ReferenceTurbulence,Y3562+1)-INDEX(ReferenceTurbulence,Y3562))/(INDEX(ReferenceTurbulenceWindSpeed,Y3562+1)-INDEX(ReferenceTurbulenceWindSpeed,Y3562))))</f>
        <v>0.12024826926945384</v>
      </c>
      <c r="AA3562" s="100">
        <f t="shared" si="1058"/>
        <v>0.80831844994330015</v>
      </c>
      <c r="AB3562" s="29">
        <f t="shared" si="1059"/>
        <v>0.71070446178564639</v>
      </c>
      <c r="AG3562" s="40">
        <f t="array" ref="AG3562">SUM(_xlfn.NORM.DIST($AD$3:$AD$1003,$F3562,$AA3562,FALSE)*WindSpeedStep)</f>
        <v>1.0000000000000033</v>
      </c>
      <c r="AH3562" s="40">
        <f t="array" ref="AH3562">SUM(_xlfn.NORM.DIST($AD$3:$AD$1003,$F3562,$AB3562,FALSE)*WindSpeedStep)</f>
        <v>1.0000000000000038</v>
      </c>
      <c r="AJ3562" s="47">
        <f t="shared" si="1053"/>
        <v>7</v>
      </c>
      <c r="AK3562" s="83" t="b">
        <f>COUNTIF('Power Curve'!$D$2:$D$31,AJ3562)&gt;0</f>
        <v>1</v>
      </c>
      <c r="AL3562" s="83" t="b">
        <f t="shared" si="1054"/>
        <v>0</v>
      </c>
      <c r="AM3562" s="83" t="b">
        <f t="shared" si="1060"/>
        <v>1</v>
      </c>
      <c r="AN3562" s="47" t="str">
        <f t="shared" si="1055"/>
        <v>Inner</v>
      </c>
      <c r="AO3562" s="48" t="str">
        <f t="shared" si="1056"/>
        <v>0.3-0.4</v>
      </c>
      <c r="AP3562" s="49" t="str">
        <f t="shared" si="1061"/>
        <v>14-15</v>
      </c>
      <c r="AQ3562" s="49" t="str">
        <f t="shared" si="1062"/>
        <v>Apr</v>
      </c>
      <c r="AR3562" s="48" t="str">
        <f t="shared" si="1063"/>
        <v>305-315</v>
      </c>
      <c r="AS3562" s="49" t="str">
        <f t="shared" si="1057"/>
        <v>Inner-TI</v>
      </c>
    </row>
    <row r="3563" spans="5:45" x14ac:dyDescent="0.3">
      <c r="E3563" s="15">
        <v>41011.805555555555</v>
      </c>
      <c r="F3563" s="21">
        <v>7.33</v>
      </c>
      <c r="G3563" s="21">
        <v>873.57998275756813</v>
      </c>
      <c r="H3563" s="42">
        <v>1.1879463332436351</v>
      </c>
      <c r="I3563" s="35">
        <v>308.89999999999998</v>
      </c>
      <c r="J3563" s="43">
        <v>0.1377899045020464</v>
      </c>
      <c r="K3563" s="44">
        <v>0.37816236498735517</v>
      </c>
      <c r="L3563" s="26">
        <f t="shared" si="1045"/>
        <v>7.2553363751673956</v>
      </c>
      <c r="M3563" s="26">
        <f t="shared" si="1046"/>
        <v>0.47938560104837491</v>
      </c>
      <c r="N3563" s="96">
        <f t="shared" si="1047"/>
        <v>8</v>
      </c>
      <c r="O3563" s="26">
        <f t="shared" si="1048"/>
        <v>0.24176809908855984</v>
      </c>
      <c r="P3563" s="3">
        <f>IF(L3563&gt;'Power Curve'!$C$37,0,INDEX(Ci,$N3563,1)*POWER(1-O3563,3)+INDEX(Ci,$N3563,2)*3*O3563*POWER(1-O3563,2)+INDEX(Ci,$N3563,3)*3*POWER(O3563,2)*(1-O3563)+INDEX(Ci,$N3563,4)*POWER(O3563,3))</f>
        <v>663.83540541723926</v>
      </c>
      <c r="Q3563" s="3">
        <f>MAX(0,MIN(P3563-V3563+W3563,'Power Curve'!$C$39))</f>
        <v>670.6057405818384</v>
      </c>
      <c r="R3563" s="3">
        <f t="shared" si="1049"/>
        <v>873.57998275756813</v>
      </c>
      <c r="S3563" s="3">
        <f t="shared" si="1050"/>
        <v>-202.97424217572973</v>
      </c>
      <c r="T3563" s="3">
        <f t="shared" si="1051"/>
        <v>202.97424217572973</v>
      </c>
      <c r="V3563" s="37">
        <f t="array" ref="V3563">SUM(_xlfn.NORM.DIST($AD$3:$AD$1003,$L3563,$AA3563,FALSE)*WindSpeedStep*$AE$3:$AE$1003)/AG3563</f>
        <v>659.88848434872693</v>
      </c>
      <c r="W3563" s="37">
        <f t="array" ref="W3563">SUM(_xlfn.NORM.DIST($AD$3:$AD$1003,$L3563,$AB3563,FALSE)*WindSpeedStep*$AE$3:$AE$1003)/AH3563</f>
        <v>666.65881951332608</v>
      </c>
      <c r="Y3563" s="1">
        <f t="shared" si="1052"/>
        <v>7</v>
      </c>
      <c r="Z3563" s="99">
        <f>IF(L3563&lt;'Power Curve'!$P$28,'Power Curve'!$Q$28,IF(L3563&gt;'Power Curve'!$P$29,'Power Curve'!$Q$29,INDEX(ReferenceTurbulence,Y3563)+(L3563-INDEX(ReferenceTurbulenceWindSpeed,Y3563))*(INDEX(ReferenceTurbulence,Y3563+1)-INDEX(ReferenceTurbulence,Y3563))/(INDEX(ReferenceTurbulenceWindSpeed,Y3563+1)-INDEX(ReferenceTurbulenceWindSpeed,Y3563))))</f>
        <v>0.11960551033960631</v>
      </c>
      <c r="AA3563" s="100">
        <f t="shared" si="1058"/>
        <v>0.86777820983740572</v>
      </c>
      <c r="AB3563" s="29">
        <f t="shared" si="1059"/>
        <v>0.99971210626453888</v>
      </c>
      <c r="AG3563" s="40">
        <f t="array" ref="AG3563">SUM(_xlfn.NORM.DIST($AD$3:$AD$1003,$F3563,$AA3563,FALSE)*WindSpeedStep)</f>
        <v>1.0000000000000036</v>
      </c>
      <c r="AH3563" s="40">
        <f t="array" ref="AH3563">SUM(_xlfn.NORM.DIST($AD$3:$AD$1003,$F3563,$AB3563,FALSE)*WindSpeedStep)</f>
        <v>0.99999999999992739</v>
      </c>
      <c r="AJ3563" s="47">
        <f t="shared" si="1053"/>
        <v>7</v>
      </c>
      <c r="AK3563" s="83" t="b">
        <f>COUNTIF('Power Curve'!$D$2:$D$31,AJ3563)&gt;0</f>
        <v>1</v>
      </c>
      <c r="AL3563" s="83" t="b">
        <f t="shared" si="1054"/>
        <v>0</v>
      </c>
      <c r="AM3563" s="83" t="b">
        <f t="shared" si="1060"/>
        <v>1</v>
      </c>
      <c r="AN3563" s="47" t="str">
        <f t="shared" si="1055"/>
        <v>Outer</v>
      </c>
      <c r="AO3563" s="48" t="str">
        <f t="shared" si="1056"/>
        <v>0.4-0.5</v>
      </c>
      <c r="AP3563" s="49" t="str">
        <f t="shared" si="1061"/>
        <v>19-20</v>
      </c>
      <c r="AQ3563" s="49" t="str">
        <f t="shared" si="1062"/>
        <v>Apr</v>
      </c>
      <c r="AR3563" s="48" t="str">
        <f t="shared" si="1063"/>
        <v>305-315</v>
      </c>
      <c r="AS3563" s="49" t="str">
        <f t="shared" si="1057"/>
        <v>Inner-TI</v>
      </c>
    </row>
    <row r="3564" spans="5:45" x14ac:dyDescent="0.3">
      <c r="E3564" s="15">
        <v>41011.8125</v>
      </c>
      <c r="F3564" s="21">
        <v>7.74</v>
      </c>
      <c r="G3564" s="21">
        <v>741.6100215911863</v>
      </c>
      <c r="H3564" s="42">
        <v>1.1884276198026702</v>
      </c>
      <c r="I3564" s="35">
        <v>311.3</v>
      </c>
      <c r="J3564" s="43">
        <v>0.11240310077519379</v>
      </c>
      <c r="K3564" s="44">
        <v>0.37853120969887138</v>
      </c>
      <c r="L3564" s="26">
        <f t="shared" si="1045"/>
        <v>7.6621945801762044</v>
      </c>
      <c r="M3564" s="26">
        <f t="shared" si="1046"/>
        <v>0.5422668481723435</v>
      </c>
      <c r="N3564" s="96">
        <f t="shared" si="1047"/>
        <v>8</v>
      </c>
      <c r="O3564" s="26">
        <f t="shared" si="1048"/>
        <v>0.65126321863033676</v>
      </c>
      <c r="P3564" s="3">
        <f>IF(L3564&gt;'Power Curve'!$C$37,0,INDEX(Ci,$N3564,1)*POWER(1-O3564,3)+INDEX(Ci,$N3564,2)*3*O3564*POWER(1-O3564,2)+INDEX(Ci,$N3564,3)*3*POWER(O3564,2)*(1-O3564)+INDEX(Ci,$N3564,4)*POWER(O3564,3))</f>
        <v>778.49395544415131</v>
      </c>
      <c r="Q3564" s="3">
        <f>MAX(0,MIN(P3564-V3564+W3564,'Power Curve'!$C$39))</f>
        <v>775.70686418534433</v>
      </c>
      <c r="R3564" s="3">
        <f t="shared" si="1049"/>
        <v>741.6100215911863</v>
      </c>
      <c r="S3564" s="3">
        <f t="shared" si="1050"/>
        <v>34.096842594158034</v>
      </c>
      <c r="T3564" s="3">
        <f t="shared" si="1051"/>
        <v>34.096842594158034</v>
      </c>
      <c r="V3564" s="37">
        <f t="array" ref="V3564">SUM(_xlfn.NORM.DIST($AD$3:$AD$1003,$L3564,$AA3564,FALSE)*WindSpeedStep*$AE$3:$AE$1003)/AG3564</f>
        <v>772.65833792630519</v>
      </c>
      <c r="W3564" s="37">
        <f t="array" ref="W3564">SUM(_xlfn.NORM.DIST($AD$3:$AD$1003,$L3564,$AB3564,FALSE)*WindSpeedStep*$AE$3:$AE$1003)/AH3564</f>
        <v>769.87124666749821</v>
      </c>
      <c r="Y3564" s="1">
        <f t="shared" si="1052"/>
        <v>7</v>
      </c>
      <c r="Z3564" s="99">
        <f>IF(L3564&lt;'Power Curve'!$P$28,'Power Curve'!$Q$28,IF(L3564&gt;'Power Curve'!$P$29,'Power Curve'!$Q$29,INDEX(ReferenceTurbulence,Y3564)+(L3564-INDEX(ReferenceTurbulenceWindSpeed,Y3564))*(INDEX(ReferenceTurbulence,Y3564+1)-INDEX(ReferenceTurbulence,Y3564))/(INDEX(ReferenceTurbulenceWindSpeed,Y3564+1)-INDEX(ReferenceTurbulenceWindSpeed,Y3564))))</f>
        <v>0.11949250671855109</v>
      </c>
      <c r="AA3564" s="100">
        <f t="shared" si="1058"/>
        <v>0.9155748373505509</v>
      </c>
      <c r="AB3564" s="29">
        <f t="shared" si="1059"/>
        <v>0.86125442955468956</v>
      </c>
      <c r="AG3564" s="40">
        <f t="array" ref="AG3564">SUM(_xlfn.NORM.DIST($AD$3:$AD$1003,$F3564,$AA3564,FALSE)*WindSpeedStep)</f>
        <v>1.0000000000000038</v>
      </c>
      <c r="AH3564" s="40">
        <f t="array" ref="AH3564">SUM(_xlfn.NORM.DIST($AD$3:$AD$1003,$F3564,$AB3564,FALSE)*WindSpeedStep)</f>
        <v>1.0000000000000036</v>
      </c>
      <c r="AJ3564" s="47">
        <f t="shared" si="1053"/>
        <v>8</v>
      </c>
      <c r="AK3564" s="83" t="b">
        <f>COUNTIF('Power Curve'!$D$2:$D$31,AJ3564)&gt;0</f>
        <v>1</v>
      </c>
      <c r="AL3564" s="83" t="b">
        <f t="shared" si="1054"/>
        <v>0</v>
      </c>
      <c r="AM3564" s="83" t="b">
        <f t="shared" si="1060"/>
        <v>1</v>
      </c>
      <c r="AN3564" s="47" t="str">
        <f t="shared" si="1055"/>
        <v>Outer</v>
      </c>
      <c r="AO3564" s="48" t="str">
        <f t="shared" si="1056"/>
        <v>0.5-0.6</v>
      </c>
      <c r="AP3564" s="49" t="str">
        <f t="shared" si="1061"/>
        <v>19-20</v>
      </c>
      <c r="AQ3564" s="49" t="str">
        <f t="shared" si="1062"/>
        <v>Apr</v>
      </c>
      <c r="AR3564" s="48" t="str">
        <f t="shared" si="1063"/>
        <v>305-315</v>
      </c>
      <c r="AS3564" s="49" t="str">
        <f t="shared" si="1057"/>
        <v>Inner-TI</v>
      </c>
    </row>
    <row r="3565" spans="5:45" x14ac:dyDescent="0.3">
      <c r="E3565" s="15">
        <v>41011.819444444445</v>
      </c>
      <c r="F3565" s="21">
        <v>6.15</v>
      </c>
      <c r="G3565" s="21">
        <v>397.00001525878866</v>
      </c>
      <c r="H3565" s="42">
        <v>1.1896685348756781</v>
      </c>
      <c r="I3565" s="35">
        <v>304.3</v>
      </c>
      <c r="J3565" s="43">
        <v>0.12195121951219512</v>
      </c>
      <c r="K3565" s="44">
        <v>0.31805943328448383</v>
      </c>
      <c r="L3565" s="26">
        <f t="shared" si="1045"/>
        <v>6.0902961486658231</v>
      </c>
      <c r="M3565" s="26">
        <f t="shared" si="1046"/>
        <v>0.29932487844251371</v>
      </c>
      <c r="N3565" s="96">
        <f t="shared" si="1047"/>
        <v>7</v>
      </c>
      <c r="O3565" s="26">
        <f t="shared" si="1048"/>
        <v>5.9868574251254997E-2</v>
      </c>
      <c r="P3565" s="3">
        <f>IF(L3565&gt;'Power Curve'!$C$37,0,INDEX(Ci,$N3565,1)*POWER(1-O3565,3)+INDEX(Ci,$N3565,2)*3*O3565*POWER(1-O3565,2)+INDEX(Ci,$N3565,3)*3*POWER(O3565,2)*(1-O3565)+INDEX(Ci,$N3565,4)*POWER(O3565,3))</f>
        <v>380.38449427145963</v>
      </c>
      <c r="Q3565" s="3">
        <f>MAX(0,MIN(P3565-V3565+W3565,'Power Curve'!$C$39))</f>
        <v>380.4683689009758</v>
      </c>
      <c r="R3565" s="3">
        <f t="shared" si="1049"/>
        <v>397.00001525878866</v>
      </c>
      <c r="S3565" s="3">
        <f t="shared" si="1050"/>
        <v>-16.531646357812861</v>
      </c>
      <c r="T3565" s="3">
        <f t="shared" si="1051"/>
        <v>16.531646357812861</v>
      </c>
      <c r="V3565" s="37">
        <f t="array" ref="V3565">SUM(_xlfn.NORM.DIST($AD$3:$AD$1003,$L3565,$AA3565,FALSE)*WindSpeedStep*$AE$3:$AE$1003)/AG3565</f>
        <v>388.44738562193567</v>
      </c>
      <c r="W3565" s="37">
        <f t="array" ref="W3565">SUM(_xlfn.NORM.DIST($AD$3:$AD$1003,$L3565,$AB3565,FALSE)*WindSpeedStep*$AE$3:$AE$1003)/AH3565</f>
        <v>388.53126025145184</v>
      </c>
      <c r="Y3565" s="1">
        <f t="shared" si="1052"/>
        <v>6</v>
      </c>
      <c r="Z3565" s="99">
        <f>IF(L3565&lt;'Power Curve'!$P$28,'Power Curve'!$Q$28,IF(L3565&gt;'Power Curve'!$P$29,'Power Curve'!$Q$29,INDEX(ReferenceTurbulence,Y3565)+(L3565-INDEX(ReferenceTurbulenceWindSpeed,Y3565))*(INDEX(ReferenceTurbulence,Y3565+1)-INDEX(ReferenceTurbulence,Y3565))/(INDEX(ReferenceTurbulenceWindSpeed,Y3565+1)-INDEX(ReferenceTurbulenceWindSpeed,Y3565))))</f>
        <v>0.12149016965101259</v>
      </c>
      <c r="AA3565" s="100">
        <f t="shared" si="1058"/>
        <v>0.73991111232631945</v>
      </c>
      <c r="AB3565" s="29">
        <f t="shared" si="1059"/>
        <v>0.74271904252022236</v>
      </c>
      <c r="AG3565" s="40">
        <f t="array" ref="AG3565">SUM(_xlfn.NORM.DIST($AD$3:$AD$1003,$F3565,$AA3565,FALSE)*WindSpeedStep)</f>
        <v>1.0000000000000033</v>
      </c>
      <c r="AH3565" s="40">
        <f t="array" ref="AH3565">SUM(_xlfn.NORM.DIST($AD$3:$AD$1003,$F3565,$AB3565,FALSE)*WindSpeedStep)</f>
        <v>1.0000000000000033</v>
      </c>
      <c r="AJ3565" s="47">
        <f t="shared" si="1053"/>
        <v>6</v>
      </c>
      <c r="AK3565" s="83" t="b">
        <f>COUNTIF('Power Curve'!$D$2:$D$31,AJ3565)&gt;0</f>
        <v>1</v>
      </c>
      <c r="AL3565" s="83" t="b">
        <f t="shared" si="1054"/>
        <v>0</v>
      </c>
      <c r="AM3565" s="83" t="b">
        <f t="shared" si="1060"/>
        <v>1</v>
      </c>
      <c r="AN3565" s="47" t="str">
        <f t="shared" si="1055"/>
        <v>Outer</v>
      </c>
      <c r="AO3565" s="48" t="str">
        <f t="shared" si="1056"/>
        <v>0.2-0.3</v>
      </c>
      <c r="AP3565" s="49" t="str">
        <f t="shared" si="1061"/>
        <v>19-20</v>
      </c>
      <c r="AQ3565" s="49" t="str">
        <f t="shared" si="1062"/>
        <v>Apr</v>
      </c>
      <c r="AR3565" s="48" t="str">
        <f t="shared" si="1063"/>
        <v>295-305</v>
      </c>
      <c r="AS3565" s="49" t="str">
        <f t="shared" si="1057"/>
        <v>Inner-TI</v>
      </c>
    </row>
    <row r="3566" spans="5:45" x14ac:dyDescent="0.3">
      <c r="E3566" s="15">
        <v>41011.833333333336</v>
      </c>
      <c r="F3566" s="21">
        <v>5.63</v>
      </c>
      <c r="G3566" s="21">
        <v>350.00000381469783</v>
      </c>
      <c r="H3566" s="42">
        <v>1.1911916090036303</v>
      </c>
      <c r="I3566" s="35">
        <v>306.8</v>
      </c>
      <c r="J3566" s="43">
        <v>0.1669626998223801</v>
      </c>
      <c r="K3566" s="44">
        <v>0.43392008287810635</v>
      </c>
      <c r="L3566" s="26">
        <f t="shared" si="1045"/>
        <v>5.5777225442601246</v>
      </c>
      <c r="M3566" s="26">
        <f t="shared" si="1046"/>
        <v>0.2201049755597386</v>
      </c>
      <c r="N3566" s="96">
        <f t="shared" si="1047"/>
        <v>6</v>
      </c>
      <c r="O3566" s="26">
        <f t="shared" si="1048"/>
        <v>0.54780958175382122</v>
      </c>
      <c r="P3566" s="3">
        <f>IF(L3566&gt;'Power Curve'!$C$37,0,INDEX(Ci,$N3566,1)*POWER(1-O3566,3)+INDEX(Ci,$N3566,2)*3*O3566*POWER(1-O3566,2)+INDEX(Ci,$N3566,3)*3*POWER(O3566,2)*(1-O3566)+INDEX(Ci,$N3566,4)*POWER(O3566,3))</f>
        <v>293.28762241245641</v>
      </c>
      <c r="Q3566" s="3">
        <f>MAX(0,MIN(P3566-V3566+W3566,'Power Curve'!$C$39))</f>
        <v>298.87631179026192</v>
      </c>
      <c r="R3566" s="3">
        <f t="shared" si="1049"/>
        <v>350.00000381469783</v>
      </c>
      <c r="S3566" s="3">
        <f t="shared" si="1050"/>
        <v>-51.123692024435911</v>
      </c>
      <c r="T3566" s="3">
        <f t="shared" si="1051"/>
        <v>51.123692024435911</v>
      </c>
      <c r="V3566" s="37">
        <f t="array" ref="V3566">SUM(_xlfn.NORM.DIST($AD$3:$AD$1003,$L3566,$AA3566,FALSE)*WindSpeedStep*$AE$3:$AE$1003)/AG3566</f>
        <v>289.81104173161657</v>
      </c>
      <c r="W3566" s="37">
        <f t="array" ref="W3566">SUM(_xlfn.NORM.DIST($AD$3:$AD$1003,$L3566,$AB3566,FALSE)*WindSpeedStep*$AE$3:$AE$1003)/AH3566</f>
        <v>295.39973110942208</v>
      </c>
      <c r="Y3566" s="1">
        <f t="shared" si="1052"/>
        <v>5</v>
      </c>
      <c r="Z3566" s="99">
        <f>IF(L3566&lt;'Power Curve'!$P$28,'Power Curve'!$Q$28,IF(L3566&gt;'Power Curve'!$P$29,'Power Curve'!$Q$29,INDEX(ReferenceTurbulence,Y3566)+(L3566-INDEX(ReferenceTurbulenceWindSpeed,Y3566))*(INDEX(ReferenceTurbulence,Y3566+1)-INDEX(ReferenceTurbulence,Y3566))/(INDEX(ReferenceTurbulenceWindSpeed,Y3566+1)-INDEX(ReferenceTurbulenceWindSpeed,Y3566))))</f>
        <v>0.11987165717095172</v>
      </c>
      <c r="AA3566" s="100">
        <f t="shared" si="1058"/>
        <v>0.66861084462023823</v>
      </c>
      <c r="AB3566" s="29">
        <f t="shared" si="1059"/>
        <v>0.93127161484982535</v>
      </c>
      <c r="AG3566" s="40">
        <f t="array" ref="AG3566">SUM(_xlfn.NORM.DIST($AD$3:$AD$1003,$F3566,$AA3566,FALSE)*WindSpeedStep)</f>
        <v>1.0000000000000038</v>
      </c>
      <c r="AH3566" s="40">
        <f t="array" ref="AH3566">SUM(_xlfn.NORM.DIST($AD$3:$AD$1003,$F3566,$AB3566,FALSE)*WindSpeedStep)</f>
        <v>0.99999999947661733</v>
      </c>
      <c r="AJ3566" s="47">
        <f t="shared" si="1053"/>
        <v>6</v>
      </c>
      <c r="AK3566" s="83" t="b">
        <f>COUNTIF('Power Curve'!$D$2:$D$31,AJ3566)&gt;0</f>
        <v>1</v>
      </c>
      <c r="AL3566" s="83" t="b">
        <f t="shared" si="1054"/>
        <v>0</v>
      </c>
      <c r="AM3566" s="83" t="b">
        <f t="shared" si="1060"/>
        <v>1</v>
      </c>
      <c r="AN3566" s="47" t="str">
        <f t="shared" si="1055"/>
        <v>Outer</v>
      </c>
      <c r="AO3566" s="48" t="str">
        <f t="shared" si="1056"/>
        <v>0.2-0.3</v>
      </c>
      <c r="AP3566" s="49" t="str">
        <f t="shared" si="1061"/>
        <v>20-21</v>
      </c>
      <c r="AQ3566" s="49" t="str">
        <f t="shared" si="1062"/>
        <v>Apr</v>
      </c>
      <c r="AR3566" s="48" t="str">
        <f t="shared" si="1063"/>
        <v>305-315</v>
      </c>
      <c r="AS3566" s="49" t="str">
        <f t="shared" si="1057"/>
        <v>LWS-HTI</v>
      </c>
    </row>
    <row r="3567" spans="5:45" x14ac:dyDescent="0.3">
      <c r="E3567" s="15">
        <v>41011.840277777781</v>
      </c>
      <c r="F3567" s="21">
        <v>5.9</v>
      </c>
      <c r="G3567" s="21">
        <v>420.99000549316366</v>
      </c>
      <c r="H3567" s="42">
        <v>1.1923494533558392</v>
      </c>
      <c r="I3567" s="35">
        <v>303.8</v>
      </c>
      <c r="J3567" s="43">
        <v>0.16101694915254236</v>
      </c>
      <c r="K3567" s="44">
        <v>0.41390064008100624</v>
      </c>
      <c r="L3567" s="26">
        <f t="shared" si="1045"/>
        <v>5.847108701424335</v>
      </c>
      <c r="M3567" s="26">
        <f t="shared" si="1046"/>
        <v>0.26173947453721946</v>
      </c>
      <c r="N3567" s="96">
        <f t="shared" si="1047"/>
        <v>6</v>
      </c>
      <c r="O3567" s="26">
        <f t="shared" si="1048"/>
        <v>0.81631154696352126</v>
      </c>
      <c r="P3567" s="3">
        <f>IF(L3567&gt;'Power Curve'!$C$37,0,INDEX(Ci,$N3567,1)*POWER(1-O3567,3)+INDEX(Ci,$N3567,2)*3*O3567*POWER(1-O3567,2)+INDEX(Ci,$N3567,3)*3*POWER(O3567,2)*(1-O3567)+INDEX(Ci,$N3567,4)*POWER(O3567,3))</f>
        <v>336.18379461366533</v>
      </c>
      <c r="Q3567" s="3">
        <f>MAX(0,MIN(P3567-V3567+W3567,'Power Curve'!$C$39))</f>
        <v>342.57146625227847</v>
      </c>
      <c r="R3567" s="3">
        <f t="shared" si="1049"/>
        <v>420.99000549316366</v>
      </c>
      <c r="S3567" s="3">
        <f t="shared" si="1050"/>
        <v>-78.418539240885195</v>
      </c>
      <c r="T3567" s="3">
        <f t="shared" si="1051"/>
        <v>78.418539240885195</v>
      </c>
      <c r="V3567" s="37">
        <f t="array" ref="V3567">SUM(_xlfn.NORM.DIST($AD$3:$AD$1003,$L3567,$AA3567,FALSE)*WindSpeedStep*$AE$3:$AE$1003)/AG3567</f>
        <v>340.38012373057802</v>
      </c>
      <c r="W3567" s="37">
        <f t="array" ref="W3567">SUM(_xlfn.NORM.DIST($AD$3:$AD$1003,$L3567,$AB3567,FALSE)*WindSpeedStep*$AE$3:$AE$1003)/AH3567</f>
        <v>346.76779536919116</v>
      </c>
      <c r="Y3567" s="1">
        <f t="shared" si="1052"/>
        <v>5</v>
      </c>
      <c r="Z3567" s="99">
        <f>IF(L3567&lt;'Power Curve'!$P$28,'Power Curve'!$Q$28,IF(L3567&gt;'Power Curve'!$P$29,'Power Curve'!$Q$29,INDEX(ReferenceTurbulence,Y3567)+(L3567-INDEX(ReferenceTurbulenceWindSpeed,Y3567))*(INDEX(ReferenceTurbulence,Y3567+1)-INDEX(ReferenceTurbulence,Y3567))/(INDEX(ReferenceTurbulenceWindSpeed,Y3567+1)-INDEX(ReferenceTurbulenceWindSpeed,Y3567))))</f>
        <v>0.12090143980050534</v>
      </c>
      <c r="AA3567" s="100">
        <f t="shared" si="1058"/>
        <v>0.7069238606722652</v>
      </c>
      <c r="AB3567" s="29">
        <f t="shared" si="1059"/>
        <v>0.94148360446663015</v>
      </c>
      <c r="AG3567" s="40">
        <f t="array" ref="AG3567">SUM(_xlfn.NORM.DIST($AD$3:$AD$1003,$F3567,$AA3567,FALSE)*WindSpeedStep)</f>
        <v>1.0000000000000036</v>
      </c>
      <c r="AH3567" s="40">
        <f t="array" ref="AH3567">SUM(_xlfn.NORM.DIST($AD$3:$AD$1003,$F3567,$AB3567,FALSE)*WindSpeedStep)</f>
        <v>0.99999999987155008</v>
      </c>
      <c r="AJ3567" s="47">
        <f t="shared" si="1053"/>
        <v>6</v>
      </c>
      <c r="AK3567" s="83" t="b">
        <f>COUNTIF('Power Curve'!$D$2:$D$31,AJ3567)&gt;0</f>
        <v>1</v>
      </c>
      <c r="AL3567" s="83" t="b">
        <f t="shared" si="1054"/>
        <v>0</v>
      </c>
      <c r="AM3567" s="83" t="b">
        <f t="shared" si="1060"/>
        <v>1</v>
      </c>
      <c r="AN3567" s="47" t="str">
        <f t="shared" si="1055"/>
        <v>Outer</v>
      </c>
      <c r="AO3567" s="48" t="str">
        <f t="shared" si="1056"/>
        <v>0.2-0.3</v>
      </c>
      <c r="AP3567" s="49" t="str">
        <f t="shared" si="1061"/>
        <v>20-21</v>
      </c>
      <c r="AQ3567" s="49" t="str">
        <f t="shared" si="1062"/>
        <v>Apr</v>
      </c>
      <c r="AR3567" s="48" t="str">
        <f t="shared" si="1063"/>
        <v>295-305</v>
      </c>
      <c r="AS3567" s="49" t="str">
        <f t="shared" si="1057"/>
        <v>LWS-HTI</v>
      </c>
    </row>
    <row r="3568" spans="5:45" x14ac:dyDescent="0.3">
      <c r="E3568" s="15">
        <v>41011.847222222219</v>
      </c>
      <c r="F3568" s="21">
        <v>6.85</v>
      </c>
      <c r="G3568" s="21">
        <v>554.47001457214401</v>
      </c>
      <c r="H3568" s="42">
        <v>1.1928650025263736</v>
      </c>
      <c r="I3568" s="35">
        <v>299.89999999999998</v>
      </c>
      <c r="J3568" s="43">
        <v>0.1562043795620438</v>
      </c>
      <c r="K3568" s="44">
        <v>0.3813076805136284</v>
      </c>
      <c r="L3568" s="26">
        <f t="shared" si="1045"/>
        <v>6.7895705842025871</v>
      </c>
      <c r="M3568" s="26">
        <f t="shared" si="1046"/>
        <v>0.40739999662160731</v>
      </c>
      <c r="N3568" s="96">
        <f t="shared" si="1047"/>
        <v>7</v>
      </c>
      <c r="O3568" s="26">
        <f t="shared" si="1048"/>
        <v>0.7707133782930452</v>
      </c>
      <c r="P3568" s="3">
        <f>IF(L3568&gt;'Power Curve'!$C$37,0,INDEX(Ci,$N3568,1)*POWER(1-O3568,3)+INDEX(Ci,$N3568,2)*3*O3568*POWER(1-O3568,2)+INDEX(Ci,$N3568,3)*3*POWER(O3568,2)*(1-O3568)+INDEX(Ci,$N3568,4)*POWER(O3568,3))</f>
        <v>542.5678523361787</v>
      </c>
      <c r="Q3568" s="3">
        <f>MAX(0,MIN(P3568-V3568+W3568,'Power Curve'!$C$39))</f>
        <v>554.2598783154491</v>
      </c>
      <c r="R3568" s="3">
        <f t="shared" si="1049"/>
        <v>554.47001457214401</v>
      </c>
      <c r="S3568" s="3">
        <f t="shared" si="1050"/>
        <v>-0.21013625669490921</v>
      </c>
      <c r="T3568" s="3">
        <f t="shared" si="1051"/>
        <v>0.21013625669490921</v>
      </c>
      <c r="V3568" s="37">
        <f t="array" ref="V3568">SUM(_xlfn.NORM.DIST($AD$3:$AD$1003,$L3568,$AA3568,FALSE)*WindSpeedStep*$AE$3:$AE$1003)/AG3568</f>
        <v>542.48409023598037</v>
      </c>
      <c r="W3568" s="37">
        <f t="array" ref="W3568">SUM(_xlfn.NORM.DIST($AD$3:$AD$1003,$L3568,$AB3568,FALSE)*WindSpeedStep*$AE$3:$AE$1003)/AH3568</f>
        <v>554.17611621525077</v>
      </c>
      <c r="Y3568" s="1">
        <f t="shared" si="1052"/>
        <v>6</v>
      </c>
      <c r="Z3568" s="99">
        <f>IF(L3568&lt;'Power Curve'!$P$28,'Power Curve'!$Q$28,IF(L3568&gt;'Power Curve'!$P$29,'Power Curve'!$Q$29,INDEX(ReferenceTurbulence,Y3568)+(L3568-INDEX(ReferenceTurbulenceWindSpeed,Y3568))*(INDEX(ReferenceTurbulence,Y3568+1)-INDEX(ReferenceTurbulence,Y3568))/(INDEX(ReferenceTurbulenceWindSpeed,Y3568+1)-INDEX(ReferenceTurbulenceWindSpeed,Y3568))))</f>
        <v>0.12011560207162238</v>
      </c>
      <c r="AA3568" s="100">
        <f t="shared" si="1058"/>
        <v>0.81553335852927067</v>
      </c>
      <c r="AB3568" s="29">
        <f t="shared" si="1059"/>
        <v>1.0605606605980684</v>
      </c>
      <c r="AG3568" s="40">
        <f t="array" ref="AG3568">SUM(_xlfn.NORM.DIST($AD$3:$AD$1003,$F3568,$AA3568,FALSE)*WindSpeedStep)</f>
        <v>1.000000000000004</v>
      </c>
      <c r="AH3568" s="40">
        <f t="array" ref="AH3568">SUM(_xlfn.NORM.DIST($AD$3:$AD$1003,$F3568,$AB3568,FALSE)*WindSpeedStep)</f>
        <v>0.99999999996202504</v>
      </c>
      <c r="AJ3568" s="47">
        <f t="shared" si="1053"/>
        <v>7</v>
      </c>
      <c r="AK3568" s="83" t="b">
        <f>COUNTIF('Power Curve'!$D$2:$D$31,AJ3568)&gt;0</f>
        <v>1</v>
      </c>
      <c r="AL3568" s="83" t="b">
        <f t="shared" si="1054"/>
        <v>0</v>
      </c>
      <c r="AM3568" s="83" t="b">
        <f t="shared" si="1060"/>
        <v>1</v>
      </c>
      <c r="AN3568" s="47" t="str">
        <f t="shared" si="1055"/>
        <v>Outer</v>
      </c>
      <c r="AO3568" s="48" t="str">
        <f t="shared" si="1056"/>
        <v>0.4-0.5</v>
      </c>
      <c r="AP3568" s="49" t="str">
        <f t="shared" si="1061"/>
        <v>20-21</v>
      </c>
      <c r="AQ3568" s="49" t="str">
        <f t="shared" si="1062"/>
        <v>Apr</v>
      </c>
      <c r="AR3568" s="48" t="str">
        <f t="shared" si="1063"/>
        <v>295-305</v>
      </c>
      <c r="AS3568" s="49" t="str">
        <f t="shared" si="1057"/>
        <v>LWS-HTI</v>
      </c>
    </row>
    <row r="3569" spans="5:45" x14ac:dyDescent="0.3">
      <c r="E3569" s="15">
        <v>41011.854166666664</v>
      </c>
      <c r="F3569" s="21">
        <v>6.47</v>
      </c>
      <c r="G3569" s="21">
        <v>443.77999496459915</v>
      </c>
      <c r="H3569" s="42">
        <v>1.1940256497389055</v>
      </c>
      <c r="I3569" s="35">
        <v>303.7</v>
      </c>
      <c r="J3569" s="43">
        <v>0.15765069551777436</v>
      </c>
      <c r="K3569" s="44">
        <v>0.44421822582771997</v>
      </c>
      <c r="L3569" s="26">
        <f t="shared" si="1045"/>
        <v>6.4150021047019656</v>
      </c>
      <c r="M3569" s="26">
        <f t="shared" si="1046"/>
        <v>0.34950923066343326</v>
      </c>
      <c r="N3569" s="96">
        <f t="shared" si="1047"/>
        <v>7</v>
      </c>
      <c r="O3569" s="26">
        <f t="shared" si="1048"/>
        <v>0.38994719569054664</v>
      </c>
      <c r="P3569" s="3">
        <f>IF(L3569&gt;'Power Curve'!$C$37,0,INDEX(Ci,$N3569,1)*POWER(1-O3569,3)+INDEX(Ci,$N3569,2)*3*O3569*POWER(1-O3569,2)+INDEX(Ci,$N3569,3)*3*POWER(O3569,2)*(1-O3569)+INDEX(Ci,$N3569,4)*POWER(O3569,3))</f>
        <v>450.61364985817028</v>
      </c>
      <c r="Q3569" s="3">
        <f>MAX(0,MIN(P3569-V3569+W3569,'Power Curve'!$C$39))</f>
        <v>460.35408542198343</v>
      </c>
      <c r="R3569" s="3">
        <f t="shared" si="1049"/>
        <v>443.77999496459915</v>
      </c>
      <c r="S3569" s="3">
        <f t="shared" si="1050"/>
        <v>16.574090457384273</v>
      </c>
      <c r="T3569" s="3">
        <f t="shared" si="1051"/>
        <v>16.574090457384273</v>
      </c>
      <c r="V3569" s="37">
        <f t="array" ref="V3569">SUM(_xlfn.NORM.DIST($AD$3:$AD$1003,$L3569,$AA3569,FALSE)*WindSpeedStep*$AE$3:$AE$1003)/AG3569</f>
        <v>456.78489165116656</v>
      </c>
      <c r="W3569" s="37">
        <f t="array" ref="W3569">SUM(_xlfn.NORM.DIST($AD$3:$AD$1003,$L3569,$AB3569,FALSE)*WindSpeedStep*$AE$3:$AE$1003)/AH3569</f>
        <v>466.52532721497971</v>
      </c>
      <c r="Y3569" s="1">
        <f t="shared" si="1052"/>
        <v>6</v>
      </c>
      <c r="Z3569" s="99">
        <f>IF(L3569&lt;'Power Curve'!$P$28,'Power Curve'!$Q$28,IF(L3569&gt;'Power Curve'!$P$29,'Power Curve'!$Q$29,INDEX(ReferenceTurbulence,Y3569)+(L3569-INDEX(ReferenceTurbulenceWindSpeed,Y3569))*(INDEX(ReferenceTurbulence,Y3569+1)-INDEX(ReferenceTurbulence,Y3569))/(INDEX(ReferenceTurbulenceWindSpeed,Y3569+1)-INDEX(ReferenceTurbulenceWindSpeed,Y3569))))</f>
        <v>0.12085189337875106</v>
      </c>
      <c r="AA3569" s="100">
        <f t="shared" si="1058"/>
        <v>0.77526515038190558</v>
      </c>
      <c r="AB3569" s="29">
        <f t="shared" si="1059"/>
        <v>1.0113295435542513</v>
      </c>
      <c r="AG3569" s="40">
        <f t="array" ref="AG3569">SUM(_xlfn.NORM.DIST($AD$3:$AD$1003,$F3569,$AA3569,FALSE)*WindSpeedStep)</f>
        <v>1.0000000000000033</v>
      </c>
      <c r="AH3569" s="40">
        <f t="array" ref="AH3569">SUM(_xlfn.NORM.DIST($AD$3:$AD$1003,$F3569,$AB3569,FALSE)*WindSpeedStep)</f>
        <v>0.9999999999439223</v>
      </c>
      <c r="AJ3569" s="47">
        <f t="shared" si="1053"/>
        <v>6</v>
      </c>
      <c r="AK3569" s="83" t="b">
        <f>COUNTIF('Power Curve'!$D$2:$D$31,AJ3569)&gt;0</f>
        <v>1</v>
      </c>
      <c r="AL3569" s="83" t="b">
        <f t="shared" si="1054"/>
        <v>0</v>
      </c>
      <c r="AM3569" s="83" t="b">
        <f t="shared" si="1060"/>
        <v>1</v>
      </c>
      <c r="AN3569" s="47" t="str">
        <f t="shared" si="1055"/>
        <v>Outer</v>
      </c>
      <c r="AO3569" s="48" t="str">
        <f t="shared" si="1056"/>
        <v>0.3-0.4</v>
      </c>
      <c r="AP3569" s="49" t="str">
        <f t="shared" si="1061"/>
        <v>20-21</v>
      </c>
      <c r="AQ3569" s="49" t="str">
        <f t="shared" si="1062"/>
        <v>Apr</v>
      </c>
      <c r="AR3569" s="48" t="str">
        <f t="shared" si="1063"/>
        <v>295-305</v>
      </c>
      <c r="AS3569" s="49" t="str">
        <f t="shared" si="1057"/>
        <v>LWS-HTI</v>
      </c>
    </row>
    <row r="3570" spans="5:45" x14ac:dyDescent="0.3">
      <c r="E3570" s="15">
        <v>41011.861111111109</v>
      </c>
      <c r="F3570" s="21">
        <v>6.82</v>
      </c>
      <c r="G3570" s="21">
        <v>512.16000556945846</v>
      </c>
      <c r="H3570" s="42">
        <v>1.1946001684713352</v>
      </c>
      <c r="I3570" s="35">
        <v>301.5</v>
      </c>
      <c r="J3570" s="43">
        <v>0.10557184750733137</v>
      </c>
      <c r="K3570" s="44">
        <v>0.36999074475886712</v>
      </c>
      <c r="L3570" s="26">
        <f t="shared" si="1045"/>
        <v>6.7631113156905744</v>
      </c>
      <c r="M3570" s="26">
        <f t="shared" si="1046"/>
        <v>0.40331063137951445</v>
      </c>
      <c r="N3570" s="96">
        <f t="shared" si="1047"/>
        <v>7</v>
      </c>
      <c r="O3570" s="26">
        <f t="shared" si="1048"/>
        <v>0.74381630815194488</v>
      </c>
      <c r="P3570" s="3">
        <f>IF(L3570&gt;'Power Curve'!$C$37,0,INDEX(Ci,$N3570,1)*POWER(1-O3570,3)+INDEX(Ci,$N3570,2)*3*O3570*POWER(1-O3570,2)+INDEX(Ci,$N3570,3)*3*POWER(O3570,2)*(1-O3570)+INDEX(Ci,$N3570,4)*POWER(O3570,3))</f>
        <v>535.84948541200868</v>
      </c>
      <c r="Q3570" s="3">
        <f>MAX(0,MIN(P3570-V3570+W3570,'Power Curve'!$C$39))</f>
        <v>531.77916128184904</v>
      </c>
      <c r="R3570" s="3">
        <f t="shared" si="1049"/>
        <v>512.16000556945846</v>
      </c>
      <c r="S3570" s="3">
        <f t="shared" si="1050"/>
        <v>19.61915571239058</v>
      </c>
      <c r="T3570" s="3">
        <f t="shared" si="1051"/>
        <v>19.61915571239058</v>
      </c>
      <c r="V3570" s="37">
        <f t="array" ref="V3570">SUM(_xlfn.NORM.DIST($AD$3:$AD$1003,$L3570,$AA3570,FALSE)*WindSpeedStep*$AE$3:$AE$1003)/AG3570</f>
        <v>536.18102769497921</v>
      </c>
      <c r="W3570" s="37">
        <f t="array" ref="W3570">SUM(_xlfn.NORM.DIST($AD$3:$AD$1003,$L3570,$AB3570,FALSE)*WindSpeedStep*$AE$3:$AE$1003)/AH3570</f>
        <v>532.11070356481957</v>
      </c>
      <c r="Y3570" s="1">
        <f t="shared" si="1052"/>
        <v>6</v>
      </c>
      <c r="Z3570" s="99">
        <f>IF(L3570&lt;'Power Curve'!$P$28,'Power Curve'!$Q$28,IF(L3570&gt;'Power Curve'!$P$29,'Power Curve'!$Q$29,INDEX(ReferenceTurbulence,Y3570)+(L3570-INDEX(ReferenceTurbulenceWindSpeed,Y3570))*(INDEX(ReferenceTurbulence,Y3570+1)-INDEX(ReferenceTurbulence,Y3570))/(INDEX(ReferenceTurbulenceWindSpeed,Y3570+1)-INDEX(ReferenceTurbulenceWindSpeed,Y3570))))</f>
        <v>0.12016761320033334</v>
      </c>
      <c r="AA3570" s="100">
        <f t="shared" si="1058"/>
        <v>0.8127069446147025</v>
      </c>
      <c r="AB3570" s="29">
        <f t="shared" si="1059"/>
        <v>0.71399415649519249</v>
      </c>
      <c r="AG3570" s="40">
        <f t="array" ref="AG3570">SUM(_xlfn.NORM.DIST($AD$3:$AD$1003,$F3570,$AA3570,FALSE)*WindSpeedStep)</f>
        <v>1.0000000000000029</v>
      </c>
      <c r="AH3570" s="40">
        <f t="array" ref="AH3570">SUM(_xlfn.NORM.DIST($AD$3:$AD$1003,$F3570,$AB3570,FALSE)*WindSpeedStep)</f>
        <v>1.0000000000000036</v>
      </c>
      <c r="AJ3570" s="47">
        <f t="shared" si="1053"/>
        <v>7</v>
      </c>
      <c r="AK3570" s="83" t="b">
        <f>COUNTIF('Power Curve'!$D$2:$D$31,AJ3570)&gt;0</f>
        <v>1</v>
      </c>
      <c r="AL3570" s="83" t="b">
        <f t="shared" si="1054"/>
        <v>0</v>
      </c>
      <c r="AM3570" s="83" t="b">
        <f t="shared" si="1060"/>
        <v>1</v>
      </c>
      <c r="AN3570" s="47" t="str">
        <f t="shared" si="1055"/>
        <v>Outer</v>
      </c>
      <c r="AO3570" s="48" t="str">
        <f t="shared" si="1056"/>
        <v>0.4-0.5</v>
      </c>
      <c r="AP3570" s="49" t="str">
        <f t="shared" si="1061"/>
        <v>20-21</v>
      </c>
      <c r="AQ3570" s="49" t="str">
        <f t="shared" si="1062"/>
        <v>Apr</v>
      </c>
      <c r="AR3570" s="48" t="str">
        <f t="shared" si="1063"/>
        <v>295-305</v>
      </c>
      <c r="AS3570" s="49" t="str">
        <f t="shared" si="1057"/>
        <v>Inner-TI</v>
      </c>
    </row>
    <row r="3571" spans="5:45" x14ac:dyDescent="0.3">
      <c r="E3571" s="15">
        <v>41011.868055555555</v>
      </c>
      <c r="F3571" s="21">
        <v>6.94</v>
      </c>
      <c r="G3571" s="21">
        <v>598.95998287200905</v>
      </c>
      <c r="H3571" s="42">
        <v>1.1953080276283228</v>
      </c>
      <c r="I3571" s="35">
        <v>301.39999999999998</v>
      </c>
      <c r="J3571" s="43">
        <v>0.10518731988472621</v>
      </c>
      <c r="K3571" s="44">
        <v>0.36739526140254508</v>
      </c>
      <c r="L3571" s="26">
        <f t="shared" si="1045"/>
        <v>6.8834694026138106</v>
      </c>
      <c r="M3571" s="26">
        <f t="shared" si="1046"/>
        <v>0.42191236169738833</v>
      </c>
      <c r="N3571" s="96">
        <f t="shared" si="1047"/>
        <v>7</v>
      </c>
      <c r="O3571" s="26">
        <f t="shared" si="1048"/>
        <v>0.86616586987747779</v>
      </c>
      <c r="P3571" s="3">
        <f>IF(L3571&gt;'Power Curve'!$C$37,0,INDEX(Ci,$N3571,1)*POWER(1-O3571,3)+INDEX(Ci,$N3571,2)*3*O3571*POWER(1-O3571,2)+INDEX(Ci,$N3571,3)*3*POWER(O3571,2)*(1-O3571)+INDEX(Ci,$N3571,4)*POWER(O3571,3))</f>
        <v>566.54503544942077</v>
      </c>
      <c r="Q3571" s="3">
        <f>MAX(0,MIN(P3571-V3571+W3571,'Power Curve'!$C$39))</f>
        <v>562.27494517482205</v>
      </c>
      <c r="R3571" s="3">
        <f t="shared" si="1049"/>
        <v>598.95998287200905</v>
      </c>
      <c r="S3571" s="3">
        <f t="shared" si="1050"/>
        <v>-36.685037697186999</v>
      </c>
      <c r="T3571" s="3">
        <f t="shared" si="1051"/>
        <v>36.685037697186999</v>
      </c>
      <c r="V3571" s="37">
        <f t="array" ref="V3571">SUM(_xlfn.NORM.DIST($AD$3:$AD$1003,$L3571,$AA3571,FALSE)*WindSpeedStep*$AE$3:$AE$1003)/AG3571</f>
        <v>565.16130643650945</v>
      </c>
      <c r="W3571" s="37">
        <f t="array" ref="W3571">SUM(_xlfn.NORM.DIST($AD$3:$AD$1003,$L3571,$AB3571,FALSE)*WindSpeedStep*$AE$3:$AE$1003)/AH3571</f>
        <v>560.89121616191073</v>
      </c>
      <c r="Y3571" s="1">
        <f t="shared" si="1052"/>
        <v>6</v>
      </c>
      <c r="Z3571" s="99">
        <f>IF(L3571&lt;'Power Curve'!$P$28,'Power Curve'!$Q$28,IF(L3571&gt;'Power Curve'!$P$29,'Power Curve'!$Q$29,INDEX(ReferenceTurbulence,Y3571)+(L3571-INDEX(ReferenceTurbulenceWindSpeed,Y3571))*(INDEX(ReferenceTurbulence,Y3571+1)-INDEX(ReferenceTurbulence,Y3571))/(INDEX(ReferenceTurbulenceWindSpeed,Y3571+1)-INDEX(ReferenceTurbulenceWindSpeed,Y3571))))</f>
        <v>0.11993102465112503</v>
      </c>
      <c r="AA3571" s="100">
        <f t="shared" si="1058"/>
        <v>0.82554153861014179</v>
      </c>
      <c r="AB3571" s="29">
        <f t="shared" si="1059"/>
        <v>0.72405369796946417</v>
      </c>
      <c r="AG3571" s="40">
        <f t="array" ref="AG3571">SUM(_xlfn.NORM.DIST($AD$3:$AD$1003,$F3571,$AA3571,FALSE)*WindSpeedStep)</f>
        <v>1.0000000000000038</v>
      </c>
      <c r="AH3571" s="40">
        <f t="array" ref="AH3571">SUM(_xlfn.NORM.DIST($AD$3:$AD$1003,$F3571,$AB3571,FALSE)*WindSpeedStep)</f>
        <v>1.0000000000000029</v>
      </c>
      <c r="AJ3571" s="47">
        <f t="shared" si="1053"/>
        <v>7</v>
      </c>
      <c r="AK3571" s="83" t="b">
        <f>COUNTIF('Power Curve'!$D$2:$D$31,AJ3571)&gt;0</f>
        <v>1</v>
      </c>
      <c r="AL3571" s="83" t="b">
        <f t="shared" si="1054"/>
        <v>0</v>
      </c>
      <c r="AM3571" s="83" t="b">
        <f t="shared" si="1060"/>
        <v>1</v>
      </c>
      <c r="AN3571" s="47" t="str">
        <f t="shared" si="1055"/>
        <v>Outer</v>
      </c>
      <c r="AO3571" s="48" t="str">
        <f t="shared" si="1056"/>
        <v>0.4-0.5</v>
      </c>
      <c r="AP3571" s="49" t="str">
        <f t="shared" si="1061"/>
        <v>20-21</v>
      </c>
      <c r="AQ3571" s="49" t="str">
        <f t="shared" si="1062"/>
        <v>Apr</v>
      </c>
      <c r="AR3571" s="48" t="str">
        <f t="shared" si="1063"/>
        <v>295-305</v>
      </c>
      <c r="AS3571" s="49" t="str">
        <f t="shared" si="1057"/>
        <v>Inner-TI</v>
      </c>
    </row>
    <row r="3572" spans="5:45" x14ac:dyDescent="0.3">
      <c r="E3572" s="15">
        <v>41011.875</v>
      </c>
      <c r="F3572" s="21">
        <v>7.14</v>
      </c>
      <c r="G3572" s="21">
        <v>676.45998048782349</v>
      </c>
      <c r="H3572" s="42">
        <v>1.1956496944284871</v>
      </c>
      <c r="I3572" s="35">
        <v>300</v>
      </c>
      <c r="J3572" s="43">
        <v>0.10224089635854341</v>
      </c>
      <c r="K3572" s="44">
        <v>0.46096189423027378</v>
      </c>
      <c r="L3572" s="26">
        <f t="shared" si="1045"/>
        <v>7.0825149721391556</v>
      </c>
      <c r="M3572" s="26">
        <f t="shared" si="1046"/>
        <v>0.45267549610679103</v>
      </c>
      <c r="N3572" s="96">
        <f t="shared" si="1047"/>
        <v>8</v>
      </c>
      <c r="O3572" s="26">
        <f t="shared" si="1048"/>
        <v>6.7826612297370387E-2</v>
      </c>
      <c r="P3572" s="3">
        <f>IF(L3572&gt;'Power Curve'!$C$37,0,INDEX(Ci,$N3572,1)*POWER(1-O3572,3)+INDEX(Ci,$N3572,2)*3*O3572*POWER(1-O3572,2)+INDEX(Ci,$N3572,3)*3*POWER(O3572,2)*(1-O3572)+INDEX(Ci,$N3572,4)*POWER(O3572,3))</f>
        <v>617.76440523801625</v>
      </c>
      <c r="Q3572" s="3">
        <f>MAX(0,MIN(P3572-V3572+W3572,'Power Curve'!$C$39))</f>
        <v>612.47616046560142</v>
      </c>
      <c r="R3572" s="3">
        <f t="shared" si="1049"/>
        <v>676.45998048782349</v>
      </c>
      <c r="S3572" s="3">
        <f t="shared" si="1050"/>
        <v>-63.983820022222062</v>
      </c>
      <c r="T3572" s="3">
        <f t="shared" si="1051"/>
        <v>63.983820022222062</v>
      </c>
      <c r="V3572" s="37">
        <f t="array" ref="V3572">SUM(_xlfn.NORM.DIST($AD$3:$AD$1003,$L3572,$AA3572,FALSE)*WindSpeedStep*$AE$3:$AE$1003)/AG3572</f>
        <v>614.87155144311635</v>
      </c>
      <c r="W3572" s="37">
        <f t="array" ref="W3572">SUM(_xlfn.NORM.DIST($AD$3:$AD$1003,$L3572,$AB3572,FALSE)*WindSpeedStep*$AE$3:$AE$1003)/AH3572</f>
        <v>609.58330667070152</v>
      </c>
      <c r="Y3572" s="1">
        <f t="shared" si="1052"/>
        <v>7</v>
      </c>
      <c r="Z3572" s="99">
        <f>IF(L3572&lt;'Power Curve'!$P$28,'Power Curve'!$Q$28,IF(L3572&gt;'Power Curve'!$P$29,'Power Curve'!$Q$29,INDEX(ReferenceTurbulence,Y3572)+(L3572-INDEX(ReferenceTurbulenceWindSpeed,Y3572))*(INDEX(ReferenceTurbulence,Y3572+1)-INDEX(ReferenceTurbulence,Y3572))/(INDEX(ReferenceTurbulenceWindSpeed,Y3572+1)-INDEX(ReferenceTurbulenceWindSpeed,Y3572))))</f>
        <v>0.11965351095529406</v>
      </c>
      <c r="AA3572" s="100">
        <f t="shared" si="1058"/>
        <v>0.84744778280988664</v>
      </c>
      <c r="AB3572" s="29">
        <f t="shared" si="1059"/>
        <v>0.72412267922431139</v>
      </c>
      <c r="AG3572" s="40">
        <f t="array" ref="AG3572">SUM(_xlfn.NORM.DIST($AD$3:$AD$1003,$F3572,$AA3572,FALSE)*WindSpeedStep)</f>
        <v>1.0000000000000033</v>
      </c>
      <c r="AH3572" s="40">
        <f t="array" ref="AH3572">SUM(_xlfn.NORM.DIST($AD$3:$AD$1003,$F3572,$AB3572,FALSE)*WindSpeedStep)</f>
        <v>1.0000000000000036</v>
      </c>
      <c r="AJ3572" s="47">
        <f t="shared" si="1053"/>
        <v>7</v>
      </c>
      <c r="AK3572" s="83" t="b">
        <f>COUNTIF('Power Curve'!$D$2:$D$31,AJ3572)&gt;0</f>
        <v>1</v>
      </c>
      <c r="AL3572" s="83" t="b">
        <f t="shared" si="1054"/>
        <v>0</v>
      </c>
      <c r="AM3572" s="83" t="b">
        <f t="shared" si="1060"/>
        <v>1</v>
      </c>
      <c r="AN3572" s="47" t="str">
        <f t="shared" si="1055"/>
        <v>Outer</v>
      </c>
      <c r="AO3572" s="48" t="str">
        <f t="shared" si="1056"/>
        <v>0.4-0.5</v>
      </c>
      <c r="AP3572" s="49" t="str">
        <f t="shared" si="1061"/>
        <v>21-22</v>
      </c>
      <c r="AQ3572" s="49" t="str">
        <f t="shared" si="1062"/>
        <v>Apr</v>
      </c>
      <c r="AR3572" s="48" t="str">
        <f t="shared" si="1063"/>
        <v>295-305</v>
      </c>
      <c r="AS3572" s="49" t="str">
        <f t="shared" si="1057"/>
        <v>Inner-TI</v>
      </c>
    </row>
    <row r="3573" spans="5:45" x14ac:dyDescent="0.3">
      <c r="E3573" s="15">
        <v>41011.881944444445</v>
      </c>
      <c r="F3573" s="21">
        <v>6.43</v>
      </c>
      <c r="G3573" s="21">
        <v>466.38998413085994</v>
      </c>
      <c r="H3573" s="42">
        <v>1.196548801016194</v>
      </c>
      <c r="I3573" s="35">
        <v>299.8</v>
      </c>
      <c r="J3573" s="43">
        <v>0.13374805598755832</v>
      </c>
      <c r="K3573" s="44">
        <v>0.53616469782186638</v>
      </c>
      <c r="L3573" s="26">
        <f t="shared" si="1045"/>
        <v>6.3798296407294046</v>
      </c>
      <c r="M3573" s="26">
        <f t="shared" si="1046"/>
        <v>0.34407321297523252</v>
      </c>
      <c r="N3573" s="96">
        <f t="shared" si="1047"/>
        <v>7</v>
      </c>
      <c r="O3573" s="26">
        <f t="shared" si="1048"/>
        <v>0.35419275939251388</v>
      </c>
      <c r="P3573" s="3">
        <f>IF(L3573&gt;'Power Curve'!$C$37,0,INDEX(Ci,$N3573,1)*POWER(1-O3573,3)+INDEX(Ci,$N3573,2)*3*O3573*POWER(1-O3573,2)+INDEX(Ci,$N3573,3)*3*POWER(O3573,2)*(1-O3573)+INDEX(Ci,$N3573,4)*POWER(O3573,3))</f>
        <v>442.47195624842078</v>
      </c>
      <c r="Q3573" s="3">
        <f>MAX(0,MIN(P3573-V3573+W3573,'Power Curve'!$C$39))</f>
        <v>445.59306338955884</v>
      </c>
      <c r="R3573" s="3">
        <f t="shared" si="1049"/>
        <v>466.38998413085994</v>
      </c>
      <c r="S3573" s="3">
        <f t="shared" si="1050"/>
        <v>-20.796920741301108</v>
      </c>
      <c r="T3573" s="3">
        <f t="shared" si="1051"/>
        <v>20.796920741301108</v>
      </c>
      <c r="V3573" s="37">
        <f t="array" ref="V3573">SUM(_xlfn.NORM.DIST($AD$3:$AD$1003,$L3573,$AA3573,FALSE)*WindSpeedStep*$AE$3:$AE$1003)/AG3573</f>
        <v>449.12287034403562</v>
      </c>
      <c r="W3573" s="37">
        <f t="array" ref="W3573">SUM(_xlfn.NORM.DIST($AD$3:$AD$1003,$L3573,$AB3573,FALSE)*WindSpeedStep*$AE$3:$AE$1003)/AH3573</f>
        <v>452.24397748517367</v>
      </c>
      <c r="Y3573" s="1">
        <f t="shared" si="1052"/>
        <v>6</v>
      </c>
      <c r="Z3573" s="99">
        <f>IF(L3573&lt;'Power Curve'!$P$28,'Power Curve'!$Q$28,IF(L3573&gt;'Power Curve'!$P$29,'Power Curve'!$Q$29,INDEX(ReferenceTurbulence,Y3573)+(L3573-INDEX(ReferenceTurbulenceWindSpeed,Y3573))*(INDEX(ReferenceTurbulence,Y3573+1)-INDEX(ReferenceTurbulence,Y3573))/(INDEX(ReferenceTurbulenceWindSpeed,Y3573+1)-INDEX(ReferenceTurbulenceWindSpeed,Y3573))))</f>
        <v>0.12092103208339545</v>
      </c>
      <c r="AA3573" s="100">
        <f t="shared" si="1058"/>
        <v>0.7714555846732376</v>
      </c>
      <c r="AB3573" s="29">
        <f t="shared" si="1059"/>
        <v>0.85328981197936049</v>
      </c>
      <c r="AG3573" s="40">
        <f t="array" ref="AG3573">SUM(_xlfn.NORM.DIST($AD$3:$AD$1003,$F3573,$AA3573,FALSE)*WindSpeedStep)</f>
        <v>1.0000000000000036</v>
      </c>
      <c r="AH3573" s="40">
        <f t="array" ref="AH3573">SUM(_xlfn.NORM.DIST($AD$3:$AD$1003,$F3573,$AB3573,FALSE)*WindSpeedStep)</f>
        <v>0.99999999999998879</v>
      </c>
      <c r="AJ3573" s="47">
        <f t="shared" si="1053"/>
        <v>6</v>
      </c>
      <c r="AK3573" s="83" t="b">
        <f>COUNTIF('Power Curve'!$D$2:$D$31,AJ3573)&gt;0</f>
        <v>1</v>
      </c>
      <c r="AL3573" s="83" t="b">
        <f t="shared" si="1054"/>
        <v>0</v>
      </c>
      <c r="AM3573" s="83" t="b">
        <f t="shared" si="1060"/>
        <v>1</v>
      </c>
      <c r="AN3573" s="47" t="str">
        <f t="shared" si="1055"/>
        <v>Outer</v>
      </c>
      <c r="AO3573" s="48" t="str">
        <f t="shared" si="1056"/>
        <v>0.3-0.4</v>
      </c>
      <c r="AP3573" s="49" t="str">
        <f t="shared" si="1061"/>
        <v>21-22</v>
      </c>
      <c r="AQ3573" s="49" t="str">
        <f t="shared" si="1062"/>
        <v>Apr</v>
      </c>
      <c r="AR3573" s="48" t="str">
        <f t="shared" si="1063"/>
        <v>295-305</v>
      </c>
      <c r="AS3573" s="49" t="str">
        <f t="shared" si="1057"/>
        <v>Inner-TI</v>
      </c>
    </row>
    <row r="3574" spans="5:45" x14ac:dyDescent="0.3">
      <c r="E3574" s="15">
        <v>41011.888888888891</v>
      </c>
      <c r="F3574" s="21">
        <v>6</v>
      </c>
      <c r="G3574" s="21">
        <v>377.37000656127975</v>
      </c>
      <c r="H3574" s="42">
        <v>1.1971701536584645</v>
      </c>
      <c r="I3574" s="35">
        <v>298.7</v>
      </c>
      <c r="J3574" s="43">
        <v>0.19333333333333333</v>
      </c>
      <c r="K3574" s="44">
        <v>0.32629052202370373</v>
      </c>
      <c r="L3574" s="26">
        <f t="shared" si="1045"/>
        <v>5.9542150275731345</v>
      </c>
      <c r="M3574" s="26">
        <f t="shared" si="1046"/>
        <v>0.27829310250929695</v>
      </c>
      <c r="N3574" s="96">
        <f t="shared" si="1047"/>
        <v>6</v>
      </c>
      <c r="O3574" s="26">
        <f t="shared" si="1048"/>
        <v>0.92306632367542729</v>
      </c>
      <c r="P3574" s="3">
        <f>IF(L3574&gt;'Power Curve'!$C$37,0,INDEX(Ci,$N3574,1)*POWER(1-O3574,3)+INDEX(Ci,$N3574,2)*3*O3574*POWER(1-O3574,2)+INDEX(Ci,$N3574,3)*3*POWER(O3574,2)*(1-O3574)+INDEX(Ci,$N3574,4)*POWER(O3574,3))</f>
        <v>354.83986167781421</v>
      </c>
      <c r="Q3574" s="3">
        <f>MAX(0,MIN(P3574-V3574+W3574,'Power Curve'!$C$39))</f>
        <v>370.37477833269088</v>
      </c>
      <c r="R3574" s="3">
        <f t="shared" si="1049"/>
        <v>377.37000656127975</v>
      </c>
      <c r="S3574" s="3">
        <f t="shared" si="1050"/>
        <v>-6.9952282285888714</v>
      </c>
      <c r="T3574" s="3">
        <f t="shared" si="1051"/>
        <v>6.9952282285888714</v>
      </c>
      <c r="V3574" s="37">
        <f t="array" ref="V3574">SUM(_xlfn.NORM.DIST($AD$3:$AD$1003,$L3574,$AA3574,FALSE)*WindSpeedStep*$AE$3:$AE$1003)/AG3574</f>
        <v>361.24738635040302</v>
      </c>
      <c r="W3574" s="37">
        <f t="array" ref="W3574">SUM(_xlfn.NORM.DIST($AD$3:$AD$1003,$L3574,$AB3574,FALSE)*WindSpeedStep*$AE$3:$AE$1003)/AH3574</f>
        <v>376.78230300527969</v>
      </c>
      <c r="Y3574" s="1">
        <f t="shared" si="1052"/>
        <v>5</v>
      </c>
      <c r="Z3574" s="99">
        <f>IF(L3574&lt;'Power Curve'!$P$28,'Power Curve'!$Q$28,IF(L3574&gt;'Power Curve'!$P$29,'Power Curve'!$Q$29,INDEX(ReferenceTurbulence,Y3574)+(L3574-INDEX(ReferenceTurbulenceWindSpeed,Y3574))*(INDEX(ReferenceTurbulence,Y3574+1)-INDEX(ReferenceTurbulence,Y3574))/(INDEX(ReferenceTurbulenceWindSpeed,Y3574+1)-INDEX(ReferenceTurbulenceWindSpeed,Y3574))))</f>
        <v>0.12131087521969841</v>
      </c>
      <c r="AA3574" s="100">
        <f t="shared" si="1058"/>
        <v>0.72231103624117765</v>
      </c>
      <c r="AB3574" s="29">
        <f t="shared" si="1059"/>
        <v>1.1511482386641394</v>
      </c>
      <c r="AG3574" s="40">
        <f t="array" ref="AG3574">SUM(_xlfn.NORM.DIST($AD$3:$AD$1003,$F3574,$AA3574,FALSE)*WindSpeedStep)</f>
        <v>1.0000000000000036</v>
      </c>
      <c r="AH3574" s="40">
        <f t="array" ref="AH3574">SUM(_xlfn.NORM.DIST($AD$3:$AD$1003,$F3574,$AB3574,FALSE)*WindSpeedStep)</f>
        <v>0.99999992689630712</v>
      </c>
      <c r="AJ3574" s="47">
        <f t="shared" si="1053"/>
        <v>6</v>
      </c>
      <c r="AK3574" s="83" t="b">
        <f>COUNTIF('Power Curve'!$D$2:$D$31,AJ3574)&gt;0</f>
        <v>1</v>
      </c>
      <c r="AL3574" s="83" t="b">
        <f t="shared" si="1054"/>
        <v>0</v>
      </c>
      <c r="AM3574" s="83" t="b">
        <f t="shared" si="1060"/>
        <v>1</v>
      </c>
      <c r="AN3574" s="47" t="str">
        <f t="shared" si="1055"/>
        <v>Outer</v>
      </c>
      <c r="AO3574" s="48" t="str">
        <f t="shared" si="1056"/>
        <v>0.2-0.3</v>
      </c>
      <c r="AP3574" s="49" t="str">
        <f t="shared" si="1061"/>
        <v>21-22</v>
      </c>
      <c r="AQ3574" s="49" t="str">
        <f t="shared" si="1062"/>
        <v>Apr</v>
      </c>
      <c r="AR3574" s="48" t="str">
        <f t="shared" si="1063"/>
        <v>295-305</v>
      </c>
      <c r="AS3574" s="49" t="str">
        <f t="shared" si="1057"/>
        <v>LWS-HTI</v>
      </c>
    </row>
    <row r="3575" spans="5:45" x14ac:dyDescent="0.3">
      <c r="E3575" s="15">
        <v>41011.895833333336</v>
      </c>
      <c r="F3575" s="21">
        <v>6.6</v>
      </c>
      <c r="G3575" s="21">
        <v>485.29002380371071</v>
      </c>
      <c r="H3575" s="42">
        <v>1.1975699365850532</v>
      </c>
      <c r="I3575" s="35">
        <v>298.39999999999998</v>
      </c>
      <c r="J3575" s="43">
        <v>0.1484848484848485</v>
      </c>
      <c r="K3575" s="44">
        <v>0.34814901504985374</v>
      </c>
      <c r="L3575" s="26">
        <f t="shared" si="1045"/>
        <v>6.5503655109296313</v>
      </c>
      <c r="M3575" s="26">
        <f t="shared" si="1046"/>
        <v>0.37043008145064965</v>
      </c>
      <c r="N3575" s="96">
        <f t="shared" si="1047"/>
        <v>7</v>
      </c>
      <c r="O3575" s="26">
        <f t="shared" si="1048"/>
        <v>0.52755035846093135</v>
      </c>
      <c r="P3575" s="3">
        <f>IF(L3575&gt;'Power Curve'!$C$37,0,INDEX(Ci,$N3575,1)*POWER(1-O3575,3)+INDEX(Ci,$N3575,2)*3*O3575*POWER(1-O3575,2)+INDEX(Ci,$N3575,3)*3*POWER(O3575,2)*(1-O3575)+INDEX(Ci,$N3575,4)*POWER(O3575,3))</f>
        <v>482.88132101146539</v>
      </c>
      <c r="Q3575" s="3">
        <f>MAX(0,MIN(P3575-V3575+W3575,'Power Curve'!$C$39))</f>
        <v>490.70633400669976</v>
      </c>
      <c r="R3575" s="3">
        <f t="shared" si="1049"/>
        <v>485.29002380371071</v>
      </c>
      <c r="S3575" s="3">
        <f t="shared" si="1050"/>
        <v>5.4163102029890524</v>
      </c>
      <c r="T3575" s="3">
        <f t="shared" si="1051"/>
        <v>5.4163102029890524</v>
      </c>
      <c r="V3575" s="37">
        <f t="array" ref="V3575">SUM(_xlfn.NORM.DIST($AD$3:$AD$1003,$L3575,$AA3575,FALSE)*WindSpeedStep*$AE$3:$AE$1003)/AG3575</f>
        <v>486.88378920339164</v>
      </c>
      <c r="W3575" s="37">
        <f t="array" ref="W3575">SUM(_xlfn.NORM.DIST($AD$3:$AD$1003,$L3575,$AB3575,FALSE)*WindSpeedStep*$AE$3:$AE$1003)/AH3575</f>
        <v>494.70880219862602</v>
      </c>
      <c r="Y3575" s="1">
        <f t="shared" si="1052"/>
        <v>6</v>
      </c>
      <c r="Z3575" s="99">
        <f>IF(L3575&lt;'Power Curve'!$P$28,'Power Curve'!$Q$28,IF(L3575&gt;'Power Curve'!$P$29,'Power Curve'!$Q$29,INDEX(ReferenceTurbulence,Y3575)+(L3575-INDEX(ReferenceTurbulenceWindSpeed,Y3575))*(INDEX(ReferenceTurbulence,Y3575+1)-INDEX(ReferenceTurbulence,Y3575))/(INDEX(ReferenceTurbulenceWindSpeed,Y3575+1)-INDEX(ReferenceTurbulenceWindSpeed,Y3575))))</f>
        <v>0.12058580879138366</v>
      </c>
      <c r="AA3575" s="100">
        <f t="shared" si="1058"/>
        <v>0.78988112301463465</v>
      </c>
      <c r="AB3575" s="29">
        <f t="shared" si="1059"/>
        <v>0.97263003041076346</v>
      </c>
      <c r="AG3575" s="40">
        <f t="array" ref="AG3575">SUM(_xlfn.NORM.DIST($AD$3:$AD$1003,$F3575,$AA3575,FALSE)*WindSpeedStep)</f>
        <v>1.0000000000000029</v>
      </c>
      <c r="AH3575" s="40">
        <f t="array" ref="AH3575">SUM(_xlfn.NORM.DIST($AD$3:$AD$1003,$F3575,$AB3575,FALSE)*WindSpeedStep)</f>
        <v>0.9999999999960475</v>
      </c>
      <c r="AJ3575" s="47">
        <f t="shared" si="1053"/>
        <v>7</v>
      </c>
      <c r="AK3575" s="83" t="b">
        <f>COUNTIF('Power Curve'!$D$2:$D$31,AJ3575)&gt;0</f>
        <v>1</v>
      </c>
      <c r="AL3575" s="83" t="b">
        <f t="shared" si="1054"/>
        <v>0</v>
      </c>
      <c r="AM3575" s="83" t="b">
        <f t="shared" si="1060"/>
        <v>1</v>
      </c>
      <c r="AN3575" s="47" t="str">
        <f t="shared" si="1055"/>
        <v>Outer</v>
      </c>
      <c r="AO3575" s="48" t="str">
        <f t="shared" si="1056"/>
        <v>0.3-0.4</v>
      </c>
      <c r="AP3575" s="49" t="str">
        <f t="shared" si="1061"/>
        <v>21-22</v>
      </c>
      <c r="AQ3575" s="49" t="str">
        <f t="shared" si="1062"/>
        <v>Apr</v>
      </c>
      <c r="AR3575" s="48" t="str">
        <f t="shared" si="1063"/>
        <v>295-305</v>
      </c>
      <c r="AS3575" s="49" t="str">
        <f t="shared" si="1057"/>
        <v>LWS-HTI</v>
      </c>
    </row>
    <row r="3576" spans="5:45" x14ac:dyDescent="0.3">
      <c r="E3576" s="15">
        <v>41011.902777777781</v>
      </c>
      <c r="F3576" s="21">
        <v>6.53</v>
      </c>
      <c r="G3576" s="21">
        <v>496.9699821472168</v>
      </c>
      <c r="H3576" s="42">
        <v>1.1980144519313787</v>
      </c>
      <c r="I3576" s="35">
        <v>297</v>
      </c>
      <c r="J3576" s="43">
        <v>0.1332312404287902</v>
      </c>
      <c r="K3576" s="44">
        <v>0.39164120181536294</v>
      </c>
      <c r="L3576" s="26">
        <f t="shared" si="1045"/>
        <v>6.4816936997060823</v>
      </c>
      <c r="M3576" s="26">
        <f t="shared" si="1046"/>
        <v>0.3598166316569924</v>
      </c>
      <c r="N3576" s="96">
        <f t="shared" si="1047"/>
        <v>7</v>
      </c>
      <c r="O3576" s="26">
        <f t="shared" si="1048"/>
        <v>0.45774228639130399</v>
      </c>
      <c r="P3576" s="3">
        <f>IF(L3576&gt;'Power Curve'!$C$37,0,INDEX(Ci,$N3576,1)*POWER(1-O3576,3)+INDEX(Ci,$N3576,2)*3*O3576*POWER(1-O3576,2)+INDEX(Ci,$N3576,3)*3*POWER(O3576,2)*(1-O3576)+INDEX(Ci,$N3576,4)*POWER(O3576,3))</f>
        <v>466.33838274308243</v>
      </c>
      <c r="Q3576" s="3">
        <f>MAX(0,MIN(P3576-V3576+W3576,'Power Curve'!$C$39))</f>
        <v>469.58939930645391</v>
      </c>
      <c r="R3576" s="3">
        <f t="shared" si="1049"/>
        <v>496.9699821472168</v>
      </c>
      <c r="S3576" s="3">
        <f t="shared" si="1050"/>
        <v>-27.380582840762884</v>
      </c>
      <c r="T3576" s="3">
        <f t="shared" si="1051"/>
        <v>27.380582840762884</v>
      </c>
      <c r="V3576" s="37">
        <f t="array" ref="V3576">SUM(_xlfn.NORM.DIST($AD$3:$AD$1003,$L3576,$AA3576,FALSE)*WindSpeedStep*$AE$3:$AE$1003)/AG3576</f>
        <v>471.49226847689533</v>
      </c>
      <c r="W3576" s="37">
        <f t="array" ref="W3576">SUM(_xlfn.NORM.DIST($AD$3:$AD$1003,$L3576,$AB3576,FALSE)*WindSpeedStep*$AE$3:$AE$1003)/AH3576</f>
        <v>474.74328504026681</v>
      </c>
      <c r="Y3576" s="1">
        <f t="shared" si="1052"/>
        <v>6</v>
      </c>
      <c r="Z3576" s="99">
        <f>IF(L3576&lt;'Power Curve'!$P$28,'Power Curve'!$Q$28,IF(L3576&gt;'Power Curve'!$P$29,'Power Curve'!$Q$29,INDEX(ReferenceTurbulence,Y3576)+(L3576-INDEX(ReferenceTurbulenceWindSpeed,Y3576))*(INDEX(ReferenceTurbulence,Y3576+1)-INDEX(ReferenceTurbulence,Y3576))/(INDEX(ReferenceTurbulenceWindSpeed,Y3576+1)-INDEX(ReferenceTurbulenceWindSpeed,Y3576))))</f>
        <v>0.12072079734598946</v>
      </c>
      <c r="AA3576" s="100">
        <f t="shared" si="1058"/>
        <v>0.78247523158099463</v>
      </c>
      <c r="AB3576" s="29">
        <f t="shared" si="1059"/>
        <v>0.86356409169131576</v>
      </c>
      <c r="AG3576" s="40">
        <f t="array" ref="AG3576">SUM(_xlfn.NORM.DIST($AD$3:$AD$1003,$F3576,$AA3576,FALSE)*WindSpeedStep)</f>
        <v>1.0000000000000036</v>
      </c>
      <c r="AH3576" s="40">
        <f t="array" ref="AH3576">SUM(_xlfn.NORM.DIST($AD$3:$AD$1003,$F3576,$AB3576,FALSE)*WindSpeedStep)</f>
        <v>0.99999999999999134</v>
      </c>
      <c r="AJ3576" s="47">
        <f t="shared" si="1053"/>
        <v>6</v>
      </c>
      <c r="AK3576" s="83" t="b">
        <f>COUNTIF('Power Curve'!$D$2:$D$31,AJ3576)&gt;0</f>
        <v>1</v>
      </c>
      <c r="AL3576" s="83" t="b">
        <f t="shared" si="1054"/>
        <v>0</v>
      </c>
      <c r="AM3576" s="83" t="b">
        <f t="shared" si="1060"/>
        <v>1</v>
      </c>
      <c r="AN3576" s="47" t="str">
        <f t="shared" si="1055"/>
        <v>Outer</v>
      </c>
      <c r="AO3576" s="48" t="str">
        <f t="shared" si="1056"/>
        <v>0.3-0.4</v>
      </c>
      <c r="AP3576" s="49" t="str">
        <f t="shared" si="1061"/>
        <v>21-22</v>
      </c>
      <c r="AQ3576" s="49" t="str">
        <f t="shared" si="1062"/>
        <v>Apr</v>
      </c>
      <c r="AR3576" s="48" t="str">
        <f t="shared" si="1063"/>
        <v>295-305</v>
      </c>
      <c r="AS3576" s="49" t="str">
        <f t="shared" si="1057"/>
        <v>Inner-TI</v>
      </c>
    </row>
    <row r="3577" spans="5:45" x14ac:dyDescent="0.3">
      <c r="E3577" s="15">
        <v>41011.909722222219</v>
      </c>
      <c r="F3577" s="21">
        <v>5.95</v>
      </c>
      <c r="G3577" s="21">
        <v>405.86000442504849</v>
      </c>
      <c r="H3577" s="42">
        <v>1.1985156619627344</v>
      </c>
      <c r="I3577" s="35">
        <v>297</v>
      </c>
      <c r="J3577" s="43">
        <v>0.15126050420168066</v>
      </c>
      <c r="K3577" s="44">
        <v>0.28686478581716823</v>
      </c>
      <c r="L3577" s="26">
        <f t="shared" si="1045"/>
        <v>5.9068078139159077</v>
      </c>
      <c r="M3577" s="26">
        <f t="shared" si="1046"/>
        <v>0.27096616481764019</v>
      </c>
      <c r="N3577" s="96">
        <f t="shared" si="1047"/>
        <v>6</v>
      </c>
      <c r="O3577" s="26">
        <f t="shared" si="1048"/>
        <v>0.8758147122115082</v>
      </c>
      <c r="P3577" s="3">
        <f>IF(L3577&gt;'Power Curve'!$C$37,0,INDEX(Ci,$N3577,1)*POWER(1-O3577,3)+INDEX(Ci,$N3577,2)*3*O3577*POWER(1-O3577,2)+INDEX(Ci,$N3577,3)*3*POWER(O3577,2)*(1-O3577)+INDEX(Ci,$N3577,4)*POWER(O3577,3))</f>
        <v>346.4427764428533</v>
      </c>
      <c r="Q3577" s="3">
        <f>MAX(0,MIN(P3577-V3577+W3577,'Power Curve'!$C$39))</f>
        <v>351.3097090447697</v>
      </c>
      <c r="R3577" s="3">
        <f t="shared" si="1049"/>
        <v>405.86000442504849</v>
      </c>
      <c r="S3577" s="3">
        <f t="shared" si="1050"/>
        <v>-54.550295380278783</v>
      </c>
      <c r="T3577" s="3">
        <f t="shared" si="1051"/>
        <v>54.550295380278783</v>
      </c>
      <c r="V3577" s="37">
        <f t="array" ref="V3577">SUM(_xlfn.NORM.DIST($AD$3:$AD$1003,$L3577,$AA3577,FALSE)*WindSpeedStep*$AE$3:$AE$1003)/AG3577</f>
        <v>351.95022028259012</v>
      </c>
      <c r="W3577" s="37">
        <f t="array" ref="W3577">SUM(_xlfn.NORM.DIST($AD$3:$AD$1003,$L3577,$AB3577,FALSE)*WindSpeedStep*$AE$3:$AE$1003)/AH3577</f>
        <v>356.81715288450653</v>
      </c>
      <c r="Y3577" s="1">
        <f t="shared" si="1052"/>
        <v>5</v>
      </c>
      <c r="Z3577" s="99">
        <f>IF(L3577&lt;'Power Curve'!$P$28,'Power Curve'!$Q$28,IF(L3577&gt;'Power Curve'!$P$29,'Power Curve'!$Q$29,INDEX(ReferenceTurbulence,Y3577)+(L3577-INDEX(ReferenceTurbulenceWindSpeed,Y3577))*(INDEX(ReferenceTurbulence,Y3577+1)-INDEX(ReferenceTurbulence,Y3577))/(INDEX(ReferenceTurbulenceWindSpeed,Y3577+1)-INDEX(ReferenceTurbulenceWindSpeed,Y3577))))</f>
        <v>0.12112965163473896</v>
      </c>
      <c r="AA3577" s="100">
        <f t="shared" si="1058"/>
        <v>0.71548957277298786</v>
      </c>
      <c r="AB3577" s="29">
        <f t="shared" si="1059"/>
        <v>0.89346672815534733</v>
      </c>
      <c r="AG3577" s="40">
        <f t="array" ref="AG3577">SUM(_xlfn.NORM.DIST($AD$3:$AD$1003,$F3577,$AA3577,FALSE)*WindSpeedStep)</f>
        <v>1.0000000000000038</v>
      </c>
      <c r="AH3577" s="40">
        <f t="array" ref="AH3577">SUM(_xlfn.NORM.DIST($AD$3:$AD$1003,$F3577,$AB3577,FALSE)*WindSpeedStep)</f>
        <v>0.9999999999908491</v>
      </c>
      <c r="AJ3577" s="47">
        <f t="shared" si="1053"/>
        <v>6</v>
      </c>
      <c r="AK3577" s="83" t="b">
        <f>COUNTIF('Power Curve'!$D$2:$D$31,AJ3577)&gt;0</f>
        <v>1</v>
      </c>
      <c r="AL3577" s="83" t="b">
        <f t="shared" si="1054"/>
        <v>0</v>
      </c>
      <c r="AM3577" s="83" t="b">
        <f t="shared" si="1060"/>
        <v>1</v>
      </c>
      <c r="AN3577" s="47" t="str">
        <f t="shared" si="1055"/>
        <v>Outer</v>
      </c>
      <c r="AO3577" s="48" t="str">
        <f t="shared" si="1056"/>
        <v>0.2-0.3</v>
      </c>
      <c r="AP3577" s="49" t="str">
        <f t="shared" si="1061"/>
        <v>21-22</v>
      </c>
      <c r="AQ3577" s="49" t="str">
        <f t="shared" si="1062"/>
        <v>Apr</v>
      </c>
      <c r="AR3577" s="48" t="str">
        <f t="shared" si="1063"/>
        <v>295-305</v>
      </c>
      <c r="AS3577" s="49" t="str">
        <f t="shared" si="1057"/>
        <v>LWS-HTI</v>
      </c>
    </row>
    <row r="3578" spans="5:45" x14ac:dyDescent="0.3">
      <c r="E3578" s="15">
        <v>41011.916666666664</v>
      </c>
      <c r="F3578" s="21">
        <v>5.73</v>
      </c>
      <c r="G3578" s="21">
        <v>402.30999755859398</v>
      </c>
      <c r="H3578" s="42">
        <v>1.198871713659716</v>
      </c>
      <c r="I3578" s="35">
        <v>295.89999999999998</v>
      </c>
      <c r="J3578" s="43">
        <v>0.16230366492146597</v>
      </c>
      <c r="K3578" s="44">
        <v>0.24386772237589988</v>
      </c>
      <c r="L3578" s="26">
        <f t="shared" si="1045"/>
        <v>5.6889680786425005</v>
      </c>
      <c r="M3578" s="26">
        <f t="shared" si="1046"/>
        <v>0.237298331507383</v>
      </c>
      <c r="N3578" s="96">
        <f t="shared" si="1047"/>
        <v>6</v>
      </c>
      <c r="O3578" s="26">
        <f t="shared" si="1048"/>
        <v>0.65868998079475438</v>
      </c>
      <c r="P3578" s="3">
        <f>IF(L3578&gt;'Power Curve'!$C$37,0,INDEX(Ci,$N3578,1)*POWER(1-O3578,3)+INDEX(Ci,$N3578,2)*3*O3578*POWER(1-O3578,2)+INDEX(Ci,$N3578,3)*3*POWER(O3578,2)*(1-O3578)+INDEX(Ci,$N3578,4)*POWER(O3578,3))</f>
        <v>310.43998386936244</v>
      </c>
      <c r="Q3578" s="3">
        <f>MAX(0,MIN(P3578-V3578+W3578,'Power Curve'!$C$39))</f>
        <v>315.93330445483849</v>
      </c>
      <c r="R3578" s="3">
        <f t="shared" si="1049"/>
        <v>402.30999755859398</v>
      </c>
      <c r="S3578" s="3">
        <f t="shared" si="1050"/>
        <v>-86.376693103755485</v>
      </c>
      <c r="T3578" s="3">
        <f t="shared" si="1051"/>
        <v>86.376693103755485</v>
      </c>
      <c r="V3578" s="37">
        <f t="array" ref="V3578">SUM(_xlfn.NORM.DIST($AD$3:$AD$1003,$L3578,$AA3578,FALSE)*WindSpeedStep*$AE$3:$AE$1003)/AG3578</f>
        <v>310.40337324690194</v>
      </c>
      <c r="W3578" s="37">
        <f t="array" ref="W3578">SUM(_xlfn.NORM.DIST($AD$3:$AD$1003,$L3578,$AB3578,FALSE)*WindSpeedStep*$AE$3:$AE$1003)/AH3578</f>
        <v>315.89669383237799</v>
      </c>
      <c r="Y3578" s="1">
        <f t="shared" si="1052"/>
        <v>5</v>
      </c>
      <c r="Z3578" s="99">
        <f>IF(L3578&lt;'Power Curve'!$P$28,'Power Curve'!$Q$28,IF(L3578&gt;'Power Curve'!$P$29,'Power Curve'!$Q$29,INDEX(ReferenceTurbulence,Y3578)+(L3578-INDEX(ReferenceTurbulenceWindSpeed,Y3578))*(INDEX(ReferenceTurbulence,Y3578+1)-INDEX(ReferenceTurbulence,Y3578))/(INDEX(ReferenceTurbulenceWindSpeed,Y3578+1)-INDEX(ReferenceTurbulenceWindSpeed,Y3578))))</f>
        <v>0.12029691554401857</v>
      </c>
      <c r="AA3578" s="100">
        <f t="shared" si="1058"/>
        <v>0.68436531248907451</v>
      </c>
      <c r="AB3578" s="29">
        <f t="shared" si="1059"/>
        <v>0.92334036878490844</v>
      </c>
      <c r="AG3578" s="40">
        <f t="array" ref="AG3578">SUM(_xlfn.NORM.DIST($AD$3:$AD$1003,$F3578,$AA3578,FALSE)*WindSpeedStep)</f>
        <v>1.000000000000004</v>
      </c>
      <c r="AH3578" s="40">
        <f t="array" ref="AH3578">SUM(_xlfn.NORM.DIST($AD$3:$AD$1003,$F3578,$AB3578,FALSE)*WindSpeedStep)</f>
        <v>0.99999999981109933</v>
      </c>
      <c r="AJ3578" s="47">
        <f t="shared" si="1053"/>
        <v>6</v>
      </c>
      <c r="AK3578" s="83" t="b">
        <f>COUNTIF('Power Curve'!$D$2:$D$31,AJ3578)&gt;0</f>
        <v>1</v>
      </c>
      <c r="AL3578" s="83" t="b">
        <f t="shared" si="1054"/>
        <v>0</v>
      </c>
      <c r="AM3578" s="83" t="b">
        <f t="shared" si="1060"/>
        <v>1</v>
      </c>
      <c r="AN3578" s="47" t="str">
        <f t="shared" si="1055"/>
        <v>Outer</v>
      </c>
      <c r="AO3578" s="48" t="str">
        <f t="shared" si="1056"/>
        <v>0.2-0.3</v>
      </c>
      <c r="AP3578" s="49" t="str">
        <f t="shared" si="1061"/>
        <v>22-23</v>
      </c>
      <c r="AQ3578" s="49" t="str">
        <f t="shared" si="1062"/>
        <v>Apr</v>
      </c>
      <c r="AR3578" s="48" t="str">
        <f t="shared" si="1063"/>
        <v>295-305</v>
      </c>
      <c r="AS3578" s="49" t="str">
        <f t="shared" si="1057"/>
        <v>LWS-HTI</v>
      </c>
    </row>
    <row r="3579" spans="5:45" x14ac:dyDescent="0.3">
      <c r="E3579" s="15">
        <v>41011.923611111109</v>
      </c>
      <c r="F3579" s="21">
        <v>5.67</v>
      </c>
      <c r="G3579" s="21">
        <v>374.44001007080089</v>
      </c>
      <c r="H3579" s="42">
        <v>1.1992725258334969</v>
      </c>
      <c r="I3579" s="35">
        <v>294.39999999999998</v>
      </c>
      <c r="J3579" s="43">
        <v>0.14638447971781304</v>
      </c>
      <c r="K3579" s="44">
        <v>0.35539491245047095</v>
      </c>
      <c r="L3579" s="26">
        <f t="shared" si="1045"/>
        <v>5.6300250108774961</v>
      </c>
      <c r="M3579" s="26">
        <f t="shared" si="1046"/>
        <v>0.22818849037662386</v>
      </c>
      <c r="N3579" s="96">
        <f t="shared" si="1047"/>
        <v>6</v>
      </c>
      <c r="O3579" s="26">
        <f t="shared" si="1048"/>
        <v>0.59994037874766437</v>
      </c>
      <c r="P3579" s="3">
        <f>IF(L3579&gt;'Power Curve'!$C$37,0,INDEX(Ci,$N3579,1)*POWER(1-O3579,3)+INDEX(Ci,$N3579,2)*3*O3579*POWER(1-O3579,2)+INDEX(Ci,$N3579,3)*3*POWER(O3579,2)*(1-O3579)+INDEX(Ci,$N3579,4)*POWER(O3579,3))</f>
        <v>301.27293484371262</v>
      </c>
      <c r="Q3579" s="3">
        <f>MAX(0,MIN(P3579-V3579+W3579,'Power Curve'!$C$39))</f>
        <v>303.9007116532789</v>
      </c>
      <c r="R3579" s="3">
        <f t="shared" si="1049"/>
        <v>374.44001007080089</v>
      </c>
      <c r="S3579" s="3">
        <f t="shared" si="1050"/>
        <v>-70.539298417521991</v>
      </c>
      <c r="T3579" s="3">
        <f t="shared" si="1051"/>
        <v>70.539298417521991</v>
      </c>
      <c r="V3579" s="37">
        <f t="array" ref="V3579">SUM(_xlfn.NORM.DIST($AD$3:$AD$1003,$L3579,$AA3579,FALSE)*WindSpeedStep*$AE$3:$AE$1003)/AG3579</f>
        <v>299.44842009862509</v>
      </c>
      <c r="W3579" s="37">
        <f t="array" ref="W3579">SUM(_xlfn.NORM.DIST($AD$3:$AD$1003,$L3579,$AB3579,FALSE)*WindSpeedStep*$AE$3:$AE$1003)/AH3579</f>
        <v>302.07619690819138</v>
      </c>
      <c r="Y3579" s="1">
        <f t="shared" si="1052"/>
        <v>5</v>
      </c>
      <c r="Z3579" s="99">
        <f>IF(L3579&lt;'Power Curve'!$P$28,'Power Curve'!$Q$28,IF(L3579&gt;'Power Curve'!$P$29,'Power Curve'!$Q$29,INDEX(ReferenceTurbulence,Y3579)+(L3579-INDEX(ReferenceTurbulenceWindSpeed,Y3579))*(INDEX(ReferenceTurbulence,Y3579+1)-INDEX(ReferenceTurbulence,Y3579))/(INDEX(ReferenceTurbulenceWindSpeed,Y3579+1)-INDEX(ReferenceTurbulenceWindSpeed,Y3579))))</f>
        <v>0.12007159384242866</v>
      </c>
      <c r="AA3579" s="100">
        <f t="shared" si="1058"/>
        <v>0.67600607642879773</v>
      </c>
      <c r="AB3579" s="29">
        <f t="shared" si="1059"/>
        <v>0.82414828201557699</v>
      </c>
      <c r="AG3579" s="40">
        <f t="array" ref="AG3579">SUM(_xlfn.NORM.DIST($AD$3:$AD$1003,$F3579,$AA3579,FALSE)*WindSpeedStep)</f>
        <v>1.0000000000000031</v>
      </c>
      <c r="AH3579" s="40">
        <f t="array" ref="AH3579">SUM(_xlfn.NORM.DIST($AD$3:$AD$1003,$F3579,$AB3579,FALSE)*WindSpeedStep)</f>
        <v>0.99999999999810762</v>
      </c>
      <c r="AJ3579" s="47">
        <f t="shared" si="1053"/>
        <v>6</v>
      </c>
      <c r="AK3579" s="83" t="b">
        <f>COUNTIF('Power Curve'!$D$2:$D$31,AJ3579)&gt;0</f>
        <v>1</v>
      </c>
      <c r="AL3579" s="83" t="b">
        <f t="shared" si="1054"/>
        <v>0</v>
      </c>
      <c r="AM3579" s="83" t="b">
        <f t="shared" si="1060"/>
        <v>1</v>
      </c>
      <c r="AN3579" s="47" t="str">
        <f t="shared" si="1055"/>
        <v>Outer</v>
      </c>
      <c r="AO3579" s="48" t="str">
        <f t="shared" si="1056"/>
        <v>0.2-0.3</v>
      </c>
      <c r="AP3579" s="49" t="str">
        <f t="shared" si="1061"/>
        <v>22-23</v>
      </c>
      <c r="AQ3579" s="49" t="str">
        <f t="shared" si="1062"/>
        <v>Apr</v>
      </c>
      <c r="AR3579" s="48" t="str">
        <f t="shared" si="1063"/>
        <v>285-295</v>
      </c>
      <c r="AS3579" s="49" t="str">
        <f t="shared" si="1057"/>
        <v>LWS-HTI</v>
      </c>
    </row>
    <row r="3580" spans="5:45" x14ac:dyDescent="0.3">
      <c r="E3580" s="15">
        <v>41011.930555555555</v>
      </c>
      <c r="F3580" s="21">
        <v>5.38</v>
      </c>
      <c r="G3580" s="21">
        <v>245.77998733520519</v>
      </c>
      <c r="H3580" s="42">
        <v>1.1995844531427611</v>
      </c>
      <c r="I3580" s="35">
        <v>294.60000000000002</v>
      </c>
      <c r="J3580" s="43">
        <v>0.13382899628252787</v>
      </c>
      <c r="K3580" s="44">
        <v>0.54733922739376328</v>
      </c>
      <c r="L3580" s="26">
        <f t="shared" si="1045"/>
        <v>5.3425326991656004</v>
      </c>
      <c r="M3580" s="26">
        <f t="shared" si="1046"/>
        <v>0.18375562684716568</v>
      </c>
      <c r="N3580" s="96">
        <f t="shared" si="1047"/>
        <v>6</v>
      </c>
      <c r="O3580" s="26">
        <f t="shared" si="1048"/>
        <v>0.31339168786497223</v>
      </c>
      <c r="P3580" s="3">
        <f>IF(L3580&gt;'Power Curve'!$C$37,0,INDEX(Ci,$N3580,1)*POWER(1-O3580,3)+INDEX(Ci,$N3580,2)*3*O3580*POWER(1-O3580,2)+INDEX(Ci,$N3580,3)*3*POWER(O3580,2)*(1-O3580)+INDEX(Ci,$N3580,4)*POWER(O3580,3))</f>
        <v>258.42642715011448</v>
      </c>
      <c r="Q3580" s="3">
        <f>MAX(0,MIN(P3580-V3580+W3580,'Power Curve'!$C$39))</f>
        <v>259.00958023932975</v>
      </c>
      <c r="R3580" s="3">
        <f t="shared" si="1049"/>
        <v>245.77998733520519</v>
      </c>
      <c r="S3580" s="3">
        <f t="shared" si="1050"/>
        <v>13.229592904124559</v>
      </c>
      <c r="T3580" s="3">
        <f t="shared" si="1051"/>
        <v>13.229592904124559</v>
      </c>
      <c r="V3580" s="37">
        <f t="array" ref="V3580">SUM(_xlfn.NORM.DIST($AD$3:$AD$1003,$L3580,$AA3580,FALSE)*WindSpeedStep*$AE$3:$AE$1003)/AG3580</f>
        <v>247.17289174482548</v>
      </c>
      <c r="W3580" s="37">
        <f t="array" ref="W3580">SUM(_xlfn.NORM.DIST($AD$3:$AD$1003,$L3580,$AB3580,FALSE)*WindSpeedStep*$AE$3:$AE$1003)/AH3580</f>
        <v>247.75604483404075</v>
      </c>
      <c r="Y3580" s="1">
        <f t="shared" si="1052"/>
        <v>5</v>
      </c>
      <c r="Z3580" s="99">
        <f>IF(L3580&lt;'Power Curve'!$P$28,'Power Curve'!$Q$28,IF(L3580&gt;'Power Curve'!$P$29,'Power Curve'!$Q$29,INDEX(ReferenceTurbulence,Y3580)+(L3580-INDEX(ReferenceTurbulenceWindSpeed,Y3580))*(INDEX(ReferenceTurbulence,Y3580+1)-INDEX(ReferenceTurbulence,Y3580))/(INDEX(ReferenceTurbulenceWindSpeed,Y3580+1)-INDEX(ReferenceTurbulenceWindSpeed,Y3580))))</f>
        <v>0.11897259680469054</v>
      </c>
      <c r="AA3580" s="100">
        <f t="shared" si="1058"/>
        <v>0.63561498873370403</v>
      </c>
      <c r="AB3580" s="29">
        <f t="shared" si="1059"/>
        <v>0.71498578873591667</v>
      </c>
      <c r="AG3580" s="40">
        <f t="array" ref="AG3580">SUM(_xlfn.NORM.DIST($AD$3:$AD$1003,$F3580,$AA3580,FALSE)*WindSpeedStep)</f>
        <v>1.0000000000000036</v>
      </c>
      <c r="AH3580" s="40">
        <f t="array" ref="AH3580">SUM(_xlfn.NORM.DIST($AD$3:$AD$1003,$F3580,$AB3580,FALSE)*WindSpeedStep)</f>
        <v>0.99999999999998856</v>
      </c>
      <c r="AJ3580" s="47">
        <f t="shared" si="1053"/>
        <v>5</v>
      </c>
      <c r="AK3580" s="83" t="b">
        <f>COUNTIF('Power Curve'!$D$2:$D$31,AJ3580)&gt;0</f>
        <v>1</v>
      </c>
      <c r="AL3580" s="83" t="b">
        <f t="shared" si="1054"/>
        <v>0</v>
      </c>
      <c r="AM3580" s="83" t="b">
        <f t="shared" si="1060"/>
        <v>1</v>
      </c>
      <c r="AN3580" s="47" t="str">
        <f t="shared" si="1055"/>
        <v>Outer</v>
      </c>
      <c r="AO3580" s="48" t="str">
        <f t="shared" si="1056"/>
        <v>0.1-0.2</v>
      </c>
      <c r="AP3580" s="49" t="str">
        <f t="shared" si="1061"/>
        <v>22-23</v>
      </c>
      <c r="AQ3580" s="49" t="str">
        <f t="shared" si="1062"/>
        <v>Apr</v>
      </c>
      <c r="AR3580" s="48" t="str">
        <f t="shared" si="1063"/>
        <v>285-295</v>
      </c>
      <c r="AS3580" s="49" t="str">
        <f t="shared" si="1057"/>
        <v>Inner-TI</v>
      </c>
    </row>
    <row r="3581" spans="5:45" x14ac:dyDescent="0.3">
      <c r="E3581" s="15">
        <v>41011.9375</v>
      </c>
      <c r="F3581" s="21">
        <v>4.67</v>
      </c>
      <c r="G3581" s="21">
        <v>137.7900047302245</v>
      </c>
      <c r="H3581" s="42">
        <v>1.2002202278083498</v>
      </c>
      <c r="I3581" s="35">
        <v>296.60000000000002</v>
      </c>
      <c r="J3581" s="43">
        <v>0.15417558886509636</v>
      </c>
      <c r="K3581" s="44">
        <v>0.51944121894573225</v>
      </c>
      <c r="L3581" s="26">
        <f t="shared" si="1045"/>
        <v>4.6382964049964146</v>
      </c>
      <c r="M3581" s="26">
        <f t="shared" si="1046"/>
        <v>7.4913637421484464E-2</v>
      </c>
      <c r="N3581" s="96">
        <f t="shared" si="1047"/>
        <v>5</v>
      </c>
      <c r="O3581" s="26">
        <f t="shared" si="1048"/>
        <v>0.55425715508525553</v>
      </c>
      <c r="P3581" s="3">
        <f>IF(L3581&gt;'Power Curve'!$C$37,0,INDEX(Ci,$N3581,1)*POWER(1-O3581,3)+INDEX(Ci,$N3581,2)*3*O3581*POWER(1-O3581,2)+INDEX(Ci,$N3581,3)*3*POWER(O3581,2)*(1-O3581)+INDEX(Ci,$N3581,4)*POWER(O3581,3))</f>
        <v>144.83707520604295</v>
      </c>
      <c r="Q3581" s="3">
        <f>MAX(0,MIN(P3581-V3581+W3581,'Power Curve'!$C$39))</f>
        <v>152.31756328160975</v>
      </c>
      <c r="R3581" s="3">
        <f t="shared" si="1049"/>
        <v>137.7900047302245</v>
      </c>
      <c r="S3581" s="3">
        <f t="shared" si="1050"/>
        <v>14.527558551385255</v>
      </c>
      <c r="T3581" s="3">
        <f t="shared" si="1051"/>
        <v>14.527558551385255</v>
      </c>
      <c r="V3581" s="37">
        <f t="array" ref="V3581">SUM(_xlfn.NORM.DIST($AD$3:$AD$1003,$L3581,$AA3581,FALSE)*WindSpeedStep*$AE$3:$AE$1003)/AG3581</f>
        <v>120.87009226139891</v>
      </c>
      <c r="W3581" s="37">
        <f t="array" ref="W3581">SUM(_xlfn.NORM.DIST($AD$3:$AD$1003,$L3581,$AB3581,FALSE)*WindSpeedStep*$AE$3:$AE$1003)/AH3581</f>
        <v>128.35058033696569</v>
      </c>
      <c r="Y3581" s="1">
        <f t="shared" si="1052"/>
        <v>4</v>
      </c>
      <c r="Z3581" s="99">
        <f>IF(L3581&lt;'Power Curve'!$P$28,'Power Curve'!$Q$28,IF(L3581&gt;'Power Curve'!$P$29,'Power Curve'!$Q$29,INDEX(ReferenceTurbulence,Y3581)+(L3581-INDEX(ReferenceTurbulenceWindSpeed,Y3581))*(INDEX(ReferenceTurbulence,Y3581+1)-INDEX(ReferenceTurbulence,Y3581))/(INDEX(ReferenceTurbulenceWindSpeed,Y3581+1)-INDEX(ReferenceTurbulenceWindSpeed,Y3581))))</f>
        <v>0.11748618905982484</v>
      </c>
      <c r="AA3581" s="100">
        <f t="shared" si="1058"/>
        <v>0.54493576835291468</v>
      </c>
      <c r="AB3581" s="29">
        <f t="shared" si="1059"/>
        <v>0.71511207957118172</v>
      </c>
      <c r="AG3581" s="40">
        <f t="array" ref="AG3581">SUM(_xlfn.NORM.DIST($AD$3:$AD$1003,$F3581,$AA3581,FALSE)*WindSpeedStep)</f>
        <v>1.0000000000000029</v>
      </c>
      <c r="AH3581" s="40">
        <f t="array" ref="AH3581">SUM(_xlfn.NORM.DIST($AD$3:$AD$1003,$F3581,$AB3581,FALSE)*WindSpeedStep)</f>
        <v>0.99999999998022249</v>
      </c>
      <c r="AJ3581" s="47">
        <f t="shared" si="1053"/>
        <v>5</v>
      </c>
      <c r="AK3581" s="83" t="b">
        <f>COUNTIF('Power Curve'!$D$2:$D$31,AJ3581)&gt;0</f>
        <v>1</v>
      </c>
      <c r="AL3581" s="83" t="b">
        <f t="shared" si="1054"/>
        <v>0</v>
      </c>
      <c r="AM3581" s="83" t="b">
        <f t="shared" si="1060"/>
        <v>1</v>
      </c>
      <c r="AN3581" s="47" t="str">
        <f t="shared" si="1055"/>
        <v>Outer</v>
      </c>
      <c r="AO3581" s="48" t="str">
        <f t="shared" si="1056"/>
        <v>0.0-0.1</v>
      </c>
      <c r="AP3581" s="49" t="str">
        <f t="shared" si="1061"/>
        <v>22-23</v>
      </c>
      <c r="AQ3581" s="49" t="str">
        <f t="shared" si="1062"/>
        <v>Apr</v>
      </c>
      <c r="AR3581" s="48" t="str">
        <f t="shared" si="1063"/>
        <v>295-305</v>
      </c>
      <c r="AS3581" s="49" t="str">
        <f t="shared" si="1057"/>
        <v>LWS-HTI</v>
      </c>
    </row>
    <row r="3582" spans="5:45" x14ac:dyDescent="0.3">
      <c r="E3582" s="15">
        <v>41011.944444444445</v>
      </c>
      <c r="F3582" s="21">
        <v>5.01</v>
      </c>
      <c r="G3582" s="21">
        <v>226.68998718261739</v>
      </c>
      <c r="H3582" s="42">
        <v>1.200398685779311</v>
      </c>
      <c r="I3582" s="35">
        <v>298.89999999999998</v>
      </c>
      <c r="J3582" s="43">
        <v>0.21357285429141717</v>
      </c>
      <c r="K3582" s="44">
        <v>0.37247678751890062</v>
      </c>
      <c r="L3582" s="26">
        <f t="shared" si="1045"/>
        <v>4.9762348308555007</v>
      </c>
      <c r="M3582" s="26">
        <f t="shared" si="1046"/>
        <v>0.12714311050946128</v>
      </c>
      <c r="N3582" s="96">
        <f t="shared" si="1047"/>
        <v>5</v>
      </c>
      <c r="O3582" s="26">
        <f t="shared" si="1048"/>
        <v>0.94068293818543836</v>
      </c>
      <c r="P3582" s="3">
        <f>IF(L3582&gt;'Power Curve'!$C$37,0,INDEX(Ci,$N3582,1)*POWER(1-O3582,3)+INDEX(Ci,$N3582,2)*3*O3582*POWER(1-O3582,2)+INDEX(Ci,$N3582,3)*3*POWER(O3582,2)*(1-O3582)+INDEX(Ci,$N3582,4)*POWER(O3582,3))</f>
        <v>203.2210054904362</v>
      </c>
      <c r="Q3582" s="3">
        <f>MAX(0,MIN(P3582-V3582+W3582,'Power Curve'!$C$39))</f>
        <v>219.89873800694474</v>
      </c>
      <c r="R3582" s="3">
        <f t="shared" si="1049"/>
        <v>226.68998718261739</v>
      </c>
      <c r="S3582" s="3">
        <f t="shared" si="1050"/>
        <v>-6.7912491756726467</v>
      </c>
      <c r="T3582" s="3">
        <f t="shared" si="1051"/>
        <v>6.7912491756726467</v>
      </c>
      <c r="V3582" s="37">
        <f t="array" ref="V3582">SUM(_xlfn.NORM.DIST($AD$3:$AD$1003,$L3582,$AA3582,FALSE)*WindSpeedStep*$AE$3:$AE$1003)/AG3582</f>
        <v>181.42386994420116</v>
      </c>
      <c r="W3582" s="37">
        <f t="array" ref="W3582">SUM(_xlfn.NORM.DIST($AD$3:$AD$1003,$L3582,$AB3582,FALSE)*WindSpeedStep*$AE$3:$AE$1003)/AH3582</f>
        <v>198.1016024607097</v>
      </c>
      <c r="Y3582" s="1">
        <f t="shared" si="1052"/>
        <v>4</v>
      </c>
      <c r="Z3582" s="99">
        <f>IF(L3582&lt;'Power Curve'!$P$28,'Power Curve'!$Q$28,IF(L3582&gt;'Power Curve'!$P$29,'Power Curve'!$Q$29,INDEX(ReferenceTurbulence,Y3582)+(L3582-INDEX(ReferenceTurbulenceWindSpeed,Y3582))*(INDEX(ReferenceTurbulence,Y3582+1)-INDEX(ReferenceTurbulence,Y3582))/(INDEX(ReferenceTurbulenceWindSpeed,Y3582+1)-INDEX(ReferenceTurbulenceWindSpeed,Y3582))))</f>
        <v>0.11773279470104031</v>
      </c>
      <c r="AA3582" s="100">
        <f t="shared" si="1058"/>
        <v>0.58586603372527668</v>
      </c>
      <c r="AB3582" s="29">
        <f t="shared" si="1059"/>
        <v>1.0627886764501768</v>
      </c>
      <c r="AG3582" s="40">
        <f t="array" ref="AG3582">SUM(_xlfn.NORM.DIST($AD$3:$AD$1003,$F3582,$AA3582,FALSE)*WindSpeedStep)</f>
        <v>1.0000000000000033</v>
      </c>
      <c r="AH3582" s="40">
        <f t="array" ref="AH3582">SUM(_xlfn.NORM.DIST($AD$3:$AD$1003,$F3582,$AB3582,FALSE)*WindSpeedStep)</f>
        <v>0.99999904544150742</v>
      </c>
      <c r="AJ3582" s="47">
        <f t="shared" si="1053"/>
        <v>5</v>
      </c>
      <c r="AK3582" s="83" t="b">
        <f>COUNTIF('Power Curve'!$D$2:$D$31,AJ3582)&gt;0</f>
        <v>1</v>
      </c>
      <c r="AL3582" s="83" t="b">
        <f t="shared" si="1054"/>
        <v>0</v>
      </c>
      <c r="AM3582" s="83" t="b">
        <f t="shared" si="1060"/>
        <v>1</v>
      </c>
      <c r="AN3582" s="47" t="str">
        <f t="shared" si="1055"/>
        <v>Outer</v>
      </c>
      <c r="AO3582" s="48" t="str">
        <f t="shared" si="1056"/>
        <v>0.1-0.2</v>
      </c>
      <c r="AP3582" s="49" t="str">
        <f t="shared" si="1061"/>
        <v>22-23</v>
      </c>
      <c r="AQ3582" s="49" t="str">
        <f t="shared" si="1062"/>
        <v>Apr</v>
      </c>
      <c r="AR3582" s="48" t="str">
        <f t="shared" si="1063"/>
        <v>295-305</v>
      </c>
      <c r="AS3582" s="49" t="str">
        <f t="shared" si="1057"/>
        <v>LWS-HTI</v>
      </c>
    </row>
    <row r="3583" spans="5:45" x14ac:dyDescent="0.3">
      <c r="E3583" s="15">
        <v>41011.951388888891</v>
      </c>
      <c r="F3583" s="21">
        <v>5.96</v>
      </c>
      <c r="G3583" s="21">
        <v>319.2699966430668</v>
      </c>
      <c r="H3583" s="42">
        <v>1.2002534165691263</v>
      </c>
      <c r="I3583" s="35">
        <v>296.89999999999998</v>
      </c>
      <c r="J3583" s="43">
        <v>0.12583892617449666</v>
      </c>
      <c r="K3583" s="44">
        <v>0.30823608381782464</v>
      </c>
      <c r="L3583" s="26">
        <f t="shared" si="1045"/>
        <v>5.9195934432004966</v>
      </c>
      <c r="M3583" s="26">
        <f t="shared" si="1046"/>
        <v>0.27294222503906862</v>
      </c>
      <c r="N3583" s="96">
        <f t="shared" si="1047"/>
        <v>6</v>
      </c>
      <c r="O3583" s="26">
        <f t="shared" si="1048"/>
        <v>0.88855837590044151</v>
      </c>
      <c r="P3583" s="3">
        <f>IF(L3583&gt;'Power Curve'!$C$37,0,INDEX(Ci,$N3583,1)*POWER(1-O3583,3)+INDEX(Ci,$N3583,2)*3*O3583*POWER(1-O3583,2)+INDEX(Ci,$N3583,3)*3*POWER(O3583,2)*(1-O3583)+INDEX(Ci,$N3583,4)*POWER(O3583,3))</f>
        <v>348.68468591311347</v>
      </c>
      <c r="Q3583" s="3">
        <f>MAX(0,MIN(P3583-V3583+W3583,'Power Curve'!$C$39))</f>
        <v>349.35820232396048</v>
      </c>
      <c r="R3583" s="3">
        <f t="shared" si="1049"/>
        <v>319.2699966430668</v>
      </c>
      <c r="S3583" s="3">
        <f t="shared" si="1050"/>
        <v>30.08820568089368</v>
      </c>
      <c r="T3583" s="3">
        <f t="shared" si="1051"/>
        <v>30.08820568089368</v>
      </c>
      <c r="V3583" s="37">
        <f t="array" ref="V3583">SUM(_xlfn.NORM.DIST($AD$3:$AD$1003,$L3583,$AA3583,FALSE)*WindSpeedStep*$AE$3:$AE$1003)/AG3583</f>
        <v>354.44790005558252</v>
      </c>
      <c r="W3583" s="37">
        <f t="array" ref="W3583">SUM(_xlfn.NORM.DIST($AD$3:$AD$1003,$L3583,$AB3583,FALSE)*WindSpeedStep*$AE$3:$AE$1003)/AH3583</f>
        <v>355.12141646642954</v>
      </c>
      <c r="Y3583" s="1">
        <f t="shared" si="1052"/>
        <v>5</v>
      </c>
      <c r="Z3583" s="99">
        <f>IF(L3583&lt;'Power Curve'!$P$28,'Power Curve'!$Q$28,IF(L3583&gt;'Power Curve'!$P$29,'Power Curve'!$Q$29,INDEX(ReferenceTurbulence,Y3583)+(L3583-INDEX(ReferenceTurbulenceWindSpeed,Y3583))*(INDEX(ReferenceTurbulence,Y3583+1)-INDEX(ReferenceTurbulence,Y3583))/(INDEX(ReferenceTurbulenceWindSpeed,Y3583+1)-INDEX(ReferenceTurbulenceWindSpeed,Y3583))))</f>
        <v>0.12117852726771054</v>
      </c>
      <c r="AA3583" s="100">
        <f t="shared" si="1058"/>
        <v>0.71732761547063195</v>
      </c>
      <c r="AB3583" s="29">
        <f t="shared" si="1059"/>
        <v>0.74491528228194182</v>
      </c>
      <c r="AG3583" s="40">
        <f t="array" ref="AG3583">SUM(_xlfn.NORM.DIST($AD$3:$AD$1003,$F3583,$AA3583,FALSE)*WindSpeedStep)</f>
        <v>1.0000000000000036</v>
      </c>
      <c r="AH3583" s="40">
        <f t="array" ref="AH3583">SUM(_xlfn.NORM.DIST($AD$3:$AD$1003,$F3583,$AB3583,FALSE)*WindSpeedStep)</f>
        <v>1.0000000000000029</v>
      </c>
      <c r="AJ3583" s="47">
        <f t="shared" si="1053"/>
        <v>6</v>
      </c>
      <c r="AK3583" s="83" t="b">
        <f>COUNTIF('Power Curve'!$D$2:$D$31,AJ3583)&gt;0</f>
        <v>1</v>
      </c>
      <c r="AL3583" s="83" t="b">
        <f t="shared" si="1054"/>
        <v>0</v>
      </c>
      <c r="AM3583" s="83" t="b">
        <f t="shared" si="1060"/>
        <v>1</v>
      </c>
      <c r="AN3583" s="47" t="str">
        <f t="shared" si="1055"/>
        <v>Outer</v>
      </c>
      <c r="AO3583" s="48" t="str">
        <f t="shared" si="1056"/>
        <v>0.2-0.3</v>
      </c>
      <c r="AP3583" s="49" t="str">
        <f t="shared" si="1061"/>
        <v>22-23</v>
      </c>
      <c r="AQ3583" s="49" t="str">
        <f t="shared" si="1062"/>
        <v>Apr</v>
      </c>
      <c r="AR3583" s="48" t="str">
        <f t="shared" si="1063"/>
        <v>295-305</v>
      </c>
      <c r="AS3583" s="49" t="str">
        <f t="shared" si="1057"/>
        <v>Inner-TI</v>
      </c>
    </row>
    <row r="3584" spans="5:45" x14ac:dyDescent="0.3">
      <c r="E3584" s="15">
        <v>41011.958333333336</v>
      </c>
      <c r="F3584" s="21">
        <v>5.8</v>
      </c>
      <c r="G3584" s="21">
        <v>287.2699928283688</v>
      </c>
      <c r="H3584" s="42">
        <v>1.2009790419348352</v>
      </c>
      <c r="I3584" s="35">
        <v>295.60000000000002</v>
      </c>
      <c r="J3584" s="43">
        <v>0.14827586206896551</v>
      </c>
      <c r="K3584" s="44">
        <v>0.36222717092685192</v>
      </c>
      <c r="L3584" s="26">
        <f t="shared" si="1045"/>
        <v>5.7618388412395687</v>
      </c>
      <c r="M3584" s="26">
        <f t="shared" si="1046"/>
        <v>0.24856074277147211</v>
      </c>
      <c r="N3584" s="96">
        <f t="shared" si="1047"/>
        <v>6</v>
      </c>
      <c r="O3584" s="26">
        <f t="shared" si="1048"/>
        <v>0.73132156353683064</v>
      </c>
      <c r="P3584" s="3">
        <f>IF(L3584&gt;'Power Curve'!$C$37,0,INDEX(Ci,$N3584,1)*POWER(1-O3584,3)+INDEX(Ci,$N3584,2)*3*O3584*POWER(1-O3584,2)+INDEX(Ci,$N3584,3)*3*POWER(O3584,2)*(1-O3584)+INDEX(Ci,$N3584,4)*POWER(O3584,3))</f>
        <v>322.0707232979999</v>
      </c>
      <c r="Q3584" s="3">
        <f>MAX(0,MIN(P3584-V3584+W3584,'Power Curve'!$C$39))</f>
        <v>325.62266270098041</v>
      </c>
      <c r="R3584" s="3">
        <f t="shared" si="1049"/>
        <v>287.2699928283688</v>
      </c>
      <c r="S3584" s="3">
        <f t="shared" si="1050"/>
        <v>38.352669872611614</v>
      </c>
      <c r="T3584" s="3">
        <f t="shared" si="1051"/>
        <v>38.352669872611614</v>
      </c>
      <c r="V3584" s="37">
        <f t="array" ref="V3584">SUM(_xlfn.NORM.DIST($AD$3:$AD$1003,$L3584,$AA3584,FALSE)*WindSpeedStep*$AE$3:$AE$1003)/AG3584</f>
        <v>324.10291493355174</v>
      </c>
      <c r="W3584" s="37">
        <f t="array" ref="W3584">SUM(_xlfn.NORM.DIST($AD$3:$AD$1003,$L3584,$AB3584,FALSE)*WindSpeedStep*$AE$3:$AE$1003)/AH3584</f>
        <v>327.65485433653225</v>
      </c>
      <c r="Y3584" s="1">
        <f t="shared" si="1052"/>
        <v>5</v>
      </c>
      <c r="Z3584" s="99">
        <f>IF(L3584&lt;'Power Curve'!$P$28,'Power Curve'!$Q$28,IF(L3584&gt;'Power Curve'!$P$29,'Power Curve'!$Q$29,INDEX(ReferenceTurbulence,Y3584)+(L3584-INDEX(ReferenceTurbulenceWindSpeed,Y3584))*(INDEX(ReferenceTurbulence,Y3584+1)-INDEX(ReferenceTurbulence,Y3584))/(INDEX(ReferenceTurbulenceWindSpeed,Y3584+1)-INDEX(ReferenceTurbulenceWindSpeed,Y3584))))</f>
        <v>0.12057547865325452</v>
      </c>
      <c r="AA3584" s="100">
        <f t="shared" si="1058"/>
        <v>0.69473647620537438</v>
      </c>
      <c r="AB3584" s="29">
        <f t="shared" si="1059"/>
        <v>0.85434162128724633</v>
      </c>
      <c r="AG3584" s="40">
        <f t="array" ref="AG3584">SUM(_xlfn.NORM.DIST($AD$3:$AD$1003,$F3584,$AA3584,FALSE)*WindSpeedStep)</f>
        <v>1.0000000000000038</v>
      </c>
      <c r="AH3584" s="40">
        <f t="array" ref="AH3584">SUM(_xlfn.NORM.DIST($AD$3:$AD$1003,$F3584,$AB3584,FALSE)*WindSpeedStep)</f>
        <v>0.99999999999634337</v>
      </c>
      <c r="AJ3584" s="47">
        <f t="shared" si="1053"/>
        <v>6</v>
      </c>
      <c r="AK3584" s="83" t="b">
        <f>COUNTIF('Power Curve'!$D$2:$D$31,AJ3584)&gt;0</f>
        <v>1</v>
      </c>
      <c r="AL3584" s="83" t="b">
        <f t="shared" si="1054"/>
        <v>0</v>
      </c>
      <c r="AM3584" s="83" t="b">
        <f t="shared" si="1060"/>
        <v>1</v>
      </c>
      <c r="AN3584" s="47" t="str">
        <f t="shared" si="1055"/>
        <v>Outer</v>
      </c>
      <c r="AO3584" s="48" t="str">
        <f t="shared" si="1056"/>
        <v>0.2-0.3</v>
      </c>
      <c r="AP3584" s="49" t="str">
        <f t="shared" si="1061"/>
        <v>23-24</v>
      </c>
      <c r="AQ3584" s="49" t="str">
        <f t="shared" si="1062"/>
        <v>Apr</v>
      </c>
      <c r="AR3584" s="48" t="str">
        <f t="shared" si="1063"/>
        <v>295-305</v>
      </c>
      <c r="AS3584" s="49" t="str">
        <f t="shared" si="1057"/>
        <v>LWS-HTI</v>
      </c>
    </row>
    <row r="3585" spans="5:45" x14ac:dyDescent="0.3">
      <c r="E3585" s="15">
        <v>41011.965277777781</v>
      </c>
      <c r="F3585" s="21">
        <v>6.07</v>
      </c>
      <c r="G3585" s="21">
        <v>420.33000946044922</v>
      </c>
      <c r="H3585" s="42">
        <v>1.2012917722614547</v>
      </c>
      <c r="I3585" s="35">
        <v>303.3</v>
      </c>
      <c r="J3585" s="43">
        <v>0.12026359143327842</v>
      </c>
      <c r="K3585" s="44">
        <v>0.33578842597201108</v>
      </c>
      <c r="L3585" s="26">
        <f t="shared" si="1045"/>
        <v>6.0305857297687551</v>
      </c>
      <c r="M3585" s="26">
        <f t="shared" si="1046"/>
        <v>0.29009644072067664</v>
      </c>
      <c r="N3585" s="96">
        <f t="shared" si="1047"/>
        <v>6</v>
      </c>
      <c r="O3585" s="26">
        <f t="shared" si="1048"/>
        <v>0.99918635834918068</v>
      </c>
      <c r="P3585" s="3">
        <f>IF(L3585&gt;'Power Curve'!$C$37,0,INDEX(Ci,$N3585,1)*POWER(1-O3585,3)+INDEX(Ci,$N3585,2)*3*O3585*POWER(1-O3585,2)+INDEX(Ci,$N3585,3)*3*POWER(O3585,2)*(1-O3585)+INDEX(Ci,$N3585,4)*POWER(O3585,3))</f>
        <v>368.88401578656533</v>
      </c>
      <c r="Q3585" s="3">
        <f>MAX(0,MIN(P3585-V3585+W3585,'Power Curve'!$C$39))</f>
        <v>368.65918944564083</v>
      </c>
      <c r="R3585" s="3">
        <f t="shared" si="1049"/>
        <v>420.33000946044922</v>
      </c>
      <c r="S3585" s="3">
        <f t="shared" si="1050"/>
        <v>-51.670820014808385</v>
      </c>
      <c r="T3585" s="3">
        <f t="shared" si="1051"/>
        <v>51.670820014808385</v>
      </c>
      <c r="V3585" s="37">
        <f t="array" ref="V3585">SUM(_xlfn.NORM.DIST($AD$3:$AD$1003,$L3585,$AA3585,FALSE)*WindSpeedStep*$AE$3:$AE$1003)/AG3585</f>
        <v>376.4391745441003</v>
      </c>
      <c r="W3585" s="37">
        <f t="array" ref="W3585">SUM(_xlfn.NORM.DIST($AD$3:$AD$1003,$L3585,$AB3585,FALSE)*WindSpeedStep*$AE$3:$AE$1003)/AH3585</f>
        <v>376.2143482031758</v>
      </c>
      <c r="Y3585" s="1">
        <f t="shared" si="1052"/>
        <v>5</v>
      </c>
      <c r="Z3585" s="99">
        <f>IF(L3585&lt;'Power Curve'!$P$28,'Power Curve'!$Q$28,IF(L3585&gt;'Power Curve'!$P$29,'Power Curve'!$Q$29,INDEX(ReferenceTurbulence,Y3585)+(L3585-INDEX(ReferenceTurbulenceWindSpeed,Y3585))*(INDEX(ReferenceTurbulence,Y3585+1)-INDEX(ReferenceTurbulence,Y3585))/(INDEX(ReferenceTurbulenceWindSpeed,Y3585+1)-INDEX(ReferenceTurbulenceWindSpeed,Y3585))))</f>
        <v>0.12160281755020177</v>
      </c>
      <c r="AA3585" s="100">
        <f t="shared" si="1058"/>
        <v>0.73333621621792033</v>
      </c>
      <c r="AB3585" s="29">
        <f t="shared" si="1059"/>
        <v>0.72525989830826876</v>
      </c>
      <c r="AG3585" s="40">
        <f t="array" ref="AG3585">SUM(_xlfn.NORM.DIST($AD$3:$AD$1003,$F3585,$AA3585,FALSE)*WindSpeedStep)</f>
        <v>1.0000000000000038</v>
      </c>
      <c r="AH3585" s="40">
        <f t="array" ref="AH3585">SUM(_xlfn.NORM.DIST($AD$3:$AD$1003,$F3585,$AB3585,FALSE)*WindSpeedStep)</f>
        <v>1.0000000000000033</v>
      </c>
      <c r="AJ3585" s="47">
        <f t="shared" si="1053"/>
        <v>6</v>
      </c>
      <c r="AK3585" s="83" t="b">
        <f>COUNTIF('Power Curve'!$D$2:$D$31,AJ3585)&gt;0</f>
        <v>1</v>
      </c>
      <c r="AL3585" s="83" t="b">
        <f t="shared" si="1054"/>
        <v>0</v>
      </c>
      <c r="AM3585" s="83" t="b">
        <f t="shared" si="1060"/>
        <v>1</v>
      </c>
      <c r="AN3585" s="47" t="str">
        <f t="shared" si="1055"/>
        <v>Outer</v>
      </c>
      <c r="AO3585" s="48" t="str">
        <f t="shared" si="1056"/>
        <v>0.2-0.3</v>
      </c>
      <c r="AP3585" s="49" t="str">
        <f t="shared" si="1061"/>
        <v>23-24</v>
      </c>
      <c r="AQ3585" s="49" t="str">
        <f t="shared" si="1062"/>
        <v>Apr</v>
      </c>
      <c r="AR3585" s="48" t="str">
        <f t="shared" si="1063"/>
        <v>295-305</v>
      </c>
      <c r="AS3585" s="49" t="str">
        <f t="shared" si="1057"/>
        <v>Inner-TI</v>
      </c>
    </row>
    <row r="3586" spans="5:45" x14ac:dyDescent="0.3">
      <c r="E3586" s="15">
        <v>41011.972222222219</v>
      </c>
      <c r="F3586" s="21">
        <v>6.84</v>
      </c>
      <c r="G3586" s="21">
        <v>541.65997886657738</v>
      </c>
      <c r="H3586" s="42">
        <v>1.201235912103026</v>
      </c>
      <c r="I3586" s="35">
        <v>305.7</v>
      </c>
      <c r="J3586" s="43">
        <v>0.1388888888888889</v>
      </c>
      <c r="K3586" s="44">
        <v>0.30777513751441932</v>
      </c>
      <c r="L3586" s="26">
        <f t="shared" si="1045"/>
        <v>6.7954805630917674</v>
      </c>
      <c r="M3586" s="26">
        <f t="shared" si="1046"/>
        <v>0.40831340291021817</v>
      </c>
      <c r="N3586" s="96">
        <f t="shared" si="1047"/>
        <v>7</v>
      </c>
      <c r="O3586" s="26">
        <f t="shared" si="1048"/>
        <v>0.77672114516092128</v>
      </c>
      <c r="P3586" s="3">
        <f>IF(L3586&gt;'Power Curve'!$C$37,0,INDEX(Ci,$N3586,1)*POWER(1-O3586,3)+INDEX(Ci,$N3586,2)*3*O3586*POWER(1-O3586,2)+INDEX(Ci,$N3586,3)*3*POWER(O3586,2)*(1-O3586)+INDEX(Ci,$N3586,4)*POWER(O3586,3))</f>
        <v>544.07120111743666</v>
      </c>
      <c r="Q3586" s="3">
        <f>MAX(0,MIN(P3586-V3586+W3586,'Power Curve'!$C$39))</f>
        <v>549.88358932940355</v>
      </c>
      <c r="R3586" s="3">
        <f t="shared" si="1049"/>
        <v>541.65997886657738</v>
      </c>
      <c r="S3586" s="3">
        <f t="shared" si="1050"/>
        <v>8.2236104628261728</v>
      </c>
      <c r="T3586" s="3">
        <f t="shared" si="1051"/>
        <v>8.2236104628261728</v>
      </c>
      <c r="V3586" s="37">
        <f t="array" ref="V3586">SUM(_xlfn.NORM.DIST($AD$3:$AD$1003,$L3586,$AA3586,FALSE)*WindSpeedStep*$AE$3:$AE$1003)/AG3586</f>
        <v>543.89717195847697</v>
      </c>
      <c r="W3586" s="37">
        <f t="array" ref="W3586">SUM(_xlfn.NORM.DIST($AD$3:$AD$1003,$L3586,$AB3586,FALSE)*WindSpeedStep*$AE$3:$AE$1003)/AH3586</f>
        <v>549.70956017044386</v>
      </c>
      <c r="Y3586" s="1">
        <f t="shared" si="1052"/>
        <v>6</v>
      </c>
      <c r="Z3586" s="99">
        <f>IF(L3586&lt;'Power Curve'!$P$28,'Power Curve'!$Q$28,IF(L3586&gt;'Power Curve'!$P$29,'Power Curve'!$Q$29,INDEX(ReferenceTurbulence,Y3586)+(L3586-INDEX(ReferenceTurbulenceWindSpeed,Y3586))*(INDEX(ReferenceTurbulence,Y3586+1)-INDEX(ReferenceTurbulence,Y3586))/(INDEX(ReferenceTurbulenceWindSpeed,Y3586+1)-INDEX(ReferenceTurbulenceWindSpeed,Y3586))))</f>
        <v>0.12010398479382255</v>
      </c>
      <c r="AA3586" s="100">
        <f t="shared" si="1058"/>
        <v>0.81616429421629033</v>
      </c>
      <c r="AB3586" s="29">
        <f t="shared" si="1059"/>
        <v>0.94381674487385658</v>
      </c>
      <c r="AG3586" s="40">
        <f t="array" ref="AG3586">SUM(_xlfn.NORM.DIST($AD$3:$AD$1003,$F3586,$AA3586,FALSE)*WindSpeedStep)</f>
        <v>1.0000000000000033</v>
      </c>
      <c r="AH3586" s="40">
        <f t="array" ref="AH3586">SUM(_xlfn.NORM.DIST($AD$3:$AD$1003,$F3586,$AB3586,FALSE)*WindSpeedStep)</f>
        <v>0.99999999999986333</v>
      </c>
      <c r="AJ3586" s="47">
        <f t="shared" si="1053"/>
        <v>7</v>
      </c>
      <c r="AK3586" s="83" t="b">
        <f>COUNTIF('Power Curve'!$D$2:$D$31,AJ3586)&gt;0</f>
        <v>1</v>
      </c>
      <c r="AL3586" s="83" t="b">
        <f t="shared" si="1054"/>
        <v>0</v>
      </c>
      <c r="AM3586" s="83" t="b">
        <f t="shared" si="1060"/>
        <v>1</v>
      </c>
      <c r="AN3586" s="47" t="str">
        <f t="shared" si="1055"/>
        <v>Outer</v>
      </c>
      <c r="AO3586" s="48" t="str">
        <f t="shared" si="1056"/>
        <v>0.4-0.5</v>
      </c>
      <c r="AP3586" s="49" t="str">
        <f t="shared" si="1061"/>
        <v>23-24</v>
      </c>
      <c r="AQ3586" s="49" t="str">
        <f t="shared" si="1062"/>
        <v>Apr</v>
      </c>
      <c r="AR3586" s="48" t="str">
        <f t="shared" si="1063"/>
        <v>305-315</v>
      </c>
      <c r="AS3586" s="49" t="str">
        <f t="shared" si="1057"/>
        <v>Inner-TI</v>
      </c>
    </row>
    <row r="3587" spans="5:45" x14ac:dyDescent="0.3">
      <c r="E3587" s="15">
        <v>41011.979166666664</v>
      </c>
      <c r="F3587" s="21">
        <v>6.82</v>
      </c>
      <c r="G3587" s="21">
        <v>571.96002674102806</v>
      </c>
      <c r="H3587" s="42">
        <v>1.2016383069196819</v>
      </c>
      <c r="I3587" s="35">
        <v>305.2</v>
      </c>
      <c r="J3587" s="43">
        <v>0.17155425219941348</v>
      </c>
      <c r="K3587" s="44">
        <v>0.21815625750216411</v>
      </c>
      <c r="L3587" s="26">
        <f t="shared" ref="L3587:L3650" si="1064">F3587*(H3587/Ref_Density)^(1/3)</f>
        <v>6.7763672261596568</v>
      </c>
      <c r="M3587" s="26">
        <f t="shared" ref="M3587:M3650" si="1065">(L3587-CutInWindSpeed)/(RatedWindSpeed-CutInWindSpeed)</f>
        <v>0.40535937507399528</v>
      </c>
      <c r="N3587" s="96">
        <f t="shared" ref="N3587:N3650" si="1066">COUNTIF(xa,"&lt;"&amp;L3587)</f>
        <v>7</v>
      </c>
      <c r="O3587" s="26">
        <f t="shared" ref="O3587:O3650" si="1067">(L3587-INDEX(xa,$N3587))/(INDEX(xb,$N3587)-INDEX(xa,$N3587))</f>
        <v>0.75729155420831951</v>
      </c>
      <c r="P3587" s="3">
        <f>IF(L3587&gt;'Power Curve'!$C$37,0,INDEX(Ci,$N3587,1)*POWER(1-O3587,3)+INDEX(Ci,$N3587,2)*3*O3587*POWER(1-O3587,2)+INDEX(Ci,$N3587,3)*3*POWER(O3587,2)*(1-O3587)+INDEX(Ci,$N3587,4)*POWER(O3587,3))</f>
        <v>539.21276019903326</v>
      </c>
      <c r="Q3587" s="3">
        <f>MAX(0,MIN(P3587-V3587+W3587,'Power Curve'!$C$39))</f>
        <v>556.51663013699874</v>
      </c>
      <c r="R3587" s="3">
        <f t="shared" ref="R3587:R3650" si="1068">IF(AM3587,G3587,"")</f>
        <v>571.96002674102806</v>
      </c>
      <c r="S3587" s="3">
        <f t="shared" ref="S3587:S3650" si="1069">IF(AM3587,Q3587-R3587,"")</f>
        <v>-15.443396604029317</v>
      </c>
      <c r="T3587" s="3">
        <f t="shared" ref="T3587:T3650" si="1070">IF(AM3587,ABS(S3587),"")</f>
        <v>15.443396604029317</v>
      </c>
      <c r="V3587" s="37">
        <f t="array" ref="V3587">SUM(_xlfn.NORM.DIST($AD$3:$AD$1003,$L3587,$AA3587,FALSE)*WindSpeedStep*$AE$3:$AE$1003)/AG3587</f>
        <v>539.33404324038634</v>
      </c>
      <c r="W3587" s="37">
        <f t="array" ref="W3587">SUM(_xlfn.NORM.DIST($AD$3:$AD$1003,$L3587,$AB3587,FALSE)*WindSpeedStep*$AE$3:$AE$1003)/AH3587</f>
        <v>556.63791317835182</v>
      </c>
      <c r="Y3587" s="1">
        <f t="shared" ref="Y3587:Y3650" si="1071">COUNTIF(ReferenceTurbulenceWindSpeed,"&lt;"&amp;L3587)</f>
        <v>6</v>
      </c>
      <c r="Z3587" s="99">
        <f>IF(L3587&lt;'Power Curve'!$P$28,'Power Curve'!$Q$28,IF(L3587&gt;'Power Curve'!$P$29,'Power Curve'!$Q$29,INDEX(ReferenceTurbulence,Y3587)+(L3587-INDEX(ReferenceTurbulenceWindSpeed,Y3587))*(INDEX(ReferenceTurbulence,Y3587+1)-INDEX(ReferenceTurbulence,Y3587))/(INDEX(ReferenceTurbulenceWindSpeed,Y3587+1)-INDEX(ReferenceTurbulenceWindSpeed,Y3587))))</f>
        <v>0.12014155598468222</v>
      </c>
      <c r="AA3587" s="100">
        <f t="shared" si="1058"/>
        <v>0.81412330247442621</v>
      </c>
      <c r="AB3587" s="29">
        <f t="shared" si="1059"/>
        <v>1.1625146121124337</v>
      </c>
      <c r="AG3587" s="40">
        <f t="array" ref="AG3587">SUM(_xlfn.NORM.DIST($AD$3:$AD$1003,$F3587,$AA3587,FALSE)*WindSpeedStep)</f>
        <v>1.0000000000000038</v>
      </c>
      <c r="AH3587" s="40">
        <f t="array" ref="AH3587">SUM(_xlfn.NORM.DIST($AD$3:$AD$1003,$F3587,$AB3587,FALSE)*WindSpeedStep)</f>
        <v>0.99999999830417385</v>
      </c>
      <c r="AJ3587" s="47">
        <f t="shared" ref="AJ3587:AJ3650" si="1072">MROUND(L3587-Centre_First_Bin,Bin_Width)+Centre_First_Bin</f>
        <v>7</v>
      </c>
      <c r="AK3587" s="83" t="b">
        <f>COUNTIF('Power Curve'!$D$2:$D$31,AJ3587)&gt;0</f>
        <v>1</v>
      </c>
      <c r="AL3587" s="83" t="b">
        <f t="shared" ref="AL3587:AL3650" si="1073">(G3587&lt;0)</f>
        <v>0</v>
      </c>
      <c r="AM3587" s="83" t="b">
        <f t="shared" si="1060"/>
        <v>1</v>
      </c>
      <c r="AN3587" s="47" t="str">
        <f t="shared" ref="AN3587:AN3650" si="1074">IF(AM3587,IF(AND(J3587&gt;=LowerTurbLimit,J3587&lt;=UpperTurbLimit,K3587&gt;=LowerShearLimit,K3587&lt;=UpperShearLimit),"Inner","Outer"),"")</f>
        <v>Outer</v>
      </c>
      <c r="AO3587" s="48" t="str">
        <f t="shared" ref="AO3587:AO3650" si="1075">IF(M3587&lt;0,"&lt;0",TEXT(MROUND(M3587+0.05,0.1)-0.1,"0.0")&amp;"-"&amp;TEXT(MROUND(M3587+0.05,0.1),"0.0"))</f>
        <v>0.4-0.5</v>
      </c>
      <c r="AP3587" s="49" t="str">
        <f t="shared" si="1061"/>
        <v>23-24</v>
      </c>
      <c r="AQ3587" s="49" t="str">
        <f t="shared" si="1062"/>
        <v>Apr</v>
      </c>
      <c r="AR3587" s="48" t="str">
        <f t="shared" si="1063"/>
        <v>305-315</v>
      </c>
      <c r="AS3587" s="49" t="str">
        <f t="shared" ref="AS3587:AS3650" si="1076">IF(AM3587,IF(M3587&lt;0.5,IF(J3587&lt;=LowerTurbLimit,"LWS-LTI",IF(J3587&gt;=UpperTurbLimit,"LWS-HTI","Inner-TI")),IF(J3587&lt;=LowerTurbLimit,"HWS-LTI",IF(J3587&gt;=UpperTurbLimit,"HWS-HTI","Inner-TI"))),"")</f>
        <v>LWS-HTI</v>
      </c>
    </row>
    <row r="3588" spans="5:45" x14ac:dyDescent="0.3">
      <c r="E3588" s="15">
        <v>41011.986111111109</v>
      </c>
      <c r="F3588" s="21">
        <v>7.35</v>
      </c>
      <c r="G3588" s="21">
        <v>605.02002906799316</v>
      </c>
      <c r="H3588" s="42">
        <v>1.2019067192261734</v>
      </c>
      <c r="I3588" s="35">
        <v>303.89999999999998</v>
      </c>
      <c r="J3588" s="43">
        <v>0.13333333333333333</v>
      </c>
      <c r="K3588" s="44">
        <v>0.20220052192043839</v>
      </c>
      <c r="L3588" s="26">
        <f t="shared" si="1064"/>
        <v>7.3035201289992351</v>
      </c>
      <c r="M3588" s="26">
        <f t="shared" si="1065"/>
        <v>0.48683255552725718</v>
      </c>
      <c r="N3588" s="96">
        <f t="shared" si="1066"/>
        <v>8</v>
      </c>
      <c r="O3588" s="26">
        <f t="shared" si="1067"/>
        <v>0.29026413970524956</v>
      </c>
      <c r="P3588" s="3">
        <f>IF(L3588&gt;'Power Curve'!$C$37,0,INDEX(Ci,$N3588,1)*POWER(1-O3588,3)+INDEX(Ci,$N3588,2)*3*O3588*POWER(1-O3588,2)+INDEX(Ci,$N3588,3)*3*POWER(O3588,2)*(1-O3588)+INDEX(Ci,$N3588,4)*POWER(O3588,3))</f>
        <v>676.9957830737585</v>
      </c>
      <c r="Q3588" s="3">
        <f>MAX(0,MIN(P3588-V3588+W3588,'Power Curve'!$C$39))</f>
        <v>682.12608625468306</v>
      </c>
      <c r="R3588" s="3">
        <f t="shared" si="1068"/>
        <v>605.02002906799316</v>
      </c>
      <c r="S3588" s="3">
        <f t="shared" si="1069"/>
        <v>77.106057186689895</v>
      </c>
      <c r="T3588" s="3">
        <f t="shared" si="1070"/>
        <v>77.106057186689895</v>
      </c>
      <c r="V3588" s="37">
        <f t="array" ref="V3588">SUM(_xlfn.NORM.DIST($AD$3:$AD$1003,$L3588,$AA3588,FALSE)*WindSpeedStep*$AE$3:$AE$1003)/AG3588</f>
        <v>672.74144047591699</v>
      </c>
      <c r="W3588" s="37">
        <f t="array" ref="W3588">SUM(_xlfn.NORM.DIST($AD$3:$AD$1003,$L3588,$AB3588,FALSE)*WindSpeedStep*$AE$3:$AE$1003)/AH3588</f>
        <v>677.87174365684155</v>
      </c>
      <c r="Y3588" s="1">
        <f t="shared" si="1071"/>
        <v>7</v>
      </c>
      <c r="Z3588" s="99">
        <f>IF(L3588&lt;'Power Curve'!$P$28,'Power Curve'!$Q$28,IF(L3588&gt;'Power Curve'!$P$29,'Power Curve'!$Q$29,INDEX(ReferenceTurbulence,Y3588)+(L3588-INDEX(ReferenceTurbulenceWindSpeed,Y3588))*(INDEX(ReferenceTurbulence,Y3588+1)-INDEX(ReferenceTurbulence,Y3588))/(INDEX(ReferenceTurbulenceWindSpeed,Y3588+1)-INDEX(ReferenceTurbulenceWindSpeed,Y3588))))</f>
        <v>0.11959212744946916</v>
      </c>
      <c r="AA3588" s="100">
        <f t="shared" ref="AA3588:AA3651" si="1077">Z3588*L3588</f>
        <v>0.87344351009704002</v>
      </c>
      <c r="AB3588" s="29">
        <f t="shared" ref="AB3588:AB3651" si="1078">L3588*J3588</f>
        <v>0.97380268386656466</v>
      </c>
      <c r="AG3588" s="40">
        <f t="array" ref="AG3588">SUM(_xlfn.NORM.DIST($AD$3:$AD$1003,$F3588,$AA3588,FALSE)*WindSpeedStep)</f>
        <v>1.0000000000000036</v>
      </c>
      <c r="AH3588" s="40">
        <f t="array" ref="AH3588">SUM(_xlfn.NORM.DIST($AD$3:$AD$1003,$F3588,$AB3588,FALSE)*WindSpeedStep)</f>
        <v>0.9999999999999889</v>
      </c>
      <c r="AJ3588" s="47">
        <f t="shared" si="1072"/>
        <v>7</v>
      </c>
      <c r="AK3588" s="83" t="b">
        <f>COUNTIF('Power Curve'!$D$2:$D$31,AJ3588)&gt;0</f>
        <v>1</v>
      </c>
      <c r="AL3588" s="83" t="b">
        <f t="shared" si="1073"/>
        <v>0</v>
      </c>
      <c r="AM3588" s="83" t="b">
        <f t="shared" ref="AM3588:AM3651" si="1079">AND(AK3588,NOT(AL3588))</f>
        <v>1</v>
      </c>
      <c r="AN3588" s="47" t="str">
        <f t="shared" si="1074"/>
        <v>Inner</v>
      </c>
      <c r="AO3588" s="48" t="str">
        <f t="shared" si="1075"/>
        <v>0.4-0.5</v>
      </c>
      <c r="AP3588" s="49" t="str">
        <f t="shared" ref="AP3588:AP3651" si="1080">IF(AM3588,HOUR(E3588)&amp;"-"&amp;HOUR(E3588)+1,"")</f>
        <v>23-24</v>
      </c>
      <c r="AQ3588" s="49" t="str">
        <f t="shared" ref="AQ3588:AQ3651" si="1081">IF(AM3588,TEXT(E3588,"mmm"),"")</f>
        <v>Apr</v>
      </c>
      <c r="AR3588" s="48" t="str">
        <f t="shared" ref="AR3588:AR3651" si="1082">IF(AM3588,IF(OR(I3588&lt;5,I3588&gt;=355),"355-5",MROUND(I3588,10)-5&amp;"-"&amp;MROUND(I3588,10)+5),"")</f>
        <v>295-305</v>
      </c>
      <c r="AS3588" s="49" t="str">
        <f t="shared" si="1076"/>
        <v>Inner-TI</v>
      </c>
    </row>
    <row r="3589" spans="5:45" x14ac:dyDescent="0.3">
      <c r="E3589" s="15">
        <v>41011.993055555555</v>
      </c>
      <c r="F3589" s="21">
        <v>7.31</v>
      </c>
      <c r="G3589" s="21">
        <v>700.0399827957151</v>
      </c>
      <c r="H3589" s="42">
        <v>1.2023543396397152</v>
      </c>
      <c r="I3589" s="35">
        <v>302</v>
      </c>
      <c r="J3589" s="43">
        <v>9.575923392612859E-2</v>
      </c>
      <c r="K3589" s="44">
        <v>0.25095754799366454</v>
      </c>
      <c r="L3589" s="26">
        <f t="shared" si="1064"/>
        <v>7.2646747062662316</v>
      </c>
      <c r="M3589" s="26">
        <f t="shared" si="1065"/>
        <v>0.48082887022255472</v>
      </c>
      <c r="N3589" s="96">
        <f t="shared" si="1066"/>
        <v>8</v>
      </c>
      <c r="O3589" s="26">
        <f t="shared" si="1067"/>
        <v>0.25116695343771994</v>
      </c>
      <c r="P3589" s="3">
        <f>IF(L3589&gt;'Power Curve'!$C$37,0,INDEX(Ci,$N3589,1)*POWER(1-O3589,3)+INDEX(Ci,$N3589,2)*3*O3589*POWER(1-O3589,2)+INDEX(Ci,$N3589,3)*3*POWER(O3589,2)*(1-O3589)+INDEX(Ci,$N3589,4)*POWER(O3589,3))</f>
        <v>666.37584388720927</v>
      </c>
      <c r="Q3589" s="3">
        <f>MAX(0,MIN(P3589-V3589+W3589,'Power Curve'!$C$39))</f>
        <v>658.95792911214289</v>
      </c>
      <c r="R3589" s="3">
        <f t="shared" si="1068"/>
        <v>700.0399827957151</v>
      </c>
      <c r="S3589" s="3">
        <f t="shared" si="1069"/>
        <v>-41.082053683572212</v>
      </c>
      <c r="T3589" s="3">
        <f t="shared" si="1070"/>
        <v>41.082053683572212</v>
      </c>
      <c r="V3589" s="37">
        <f t="array" ref="V3589">SUM(_xlfn.NORM.DIST($AD$3:$AD$1003,$L3589,$AA3589,FALSE)*WindSpeedStep*$AE$3:$AE$1003)/AG3589</f>
        <v>662.36911292002287</v>
      </c>
      <c r="W3589" s="37">
        <f t="array" ref="W3589">SUM(_xlfn.NORM.DIST($AD$3:$AD$1003,$L3589,$AB3589,FALSE)*WindSpeedStep*$AE$3:$AE$1003)/AH3589</f>
        <v>654.95119814495649</v>
      </c>
      <c r="Y3589" s="1">
        <f t="shared" si="1071"/>
        <v>7</v>
      </c>
      <c r="Z3589" s="99">
        <f>IF(L3589&lt;'Power Curve'!$P$28,'Power Curve'!$Q$28,IF(L3589&gt;'Power Curve'!$P$29,'Power Curve'!$Q$29,INDEX(ReferenceTurbulence,Y3589)+(L3589-INDEX(ReferenceTurbulenceWindSpeed,Y3589))*(INDEX(ReferenceTurbulence,Y3589+1)-INDEX(ReferenceTurbulence,Y3589))/(INDEX(ReferenceTurbulenceWindSpeed,Y3589+1)-INDEX(ReferenceTurbulenceWindSpeed,Y3589))))</f>
        <v>0.11960291664672808</v>
      </c>
      <c r="AA3589" s="100">
        <f t="shared" si="1077"/>
        <v>0.8688762833591539</v>
      </c>
      <c r="AB3589" s="29">
        <f t="shared" si="1078"/>
        <v>0.69565968459457761</v>
      </c>
      <c r="AG3589" s="40">
        <f t="array" ref="AG3589">SUM(_xlfn.NORM.DIST($AD$3:$AD$1003,$F3589,$AA3589,FALSE)*WindSpeedStep)</f>
        <v>1.000000000000004</v>
      </c>
      <c r="AH3589" s="40">
        <f t="array" ref="AH3589">SUM(_xlfn.NORM.DIST($AD$3:$AD$1003,$F3589,$AB3589,FALSE)*WindSpeedStep)</f>
        <v>1.0000000000000033</v>
      </c>
      <c r="AJ3589" s="47">
        <f t="shared" si="1072"/>
        <v>7</v>
      </c>
      <c r="AK3589" s="83" t="b">
        <f>COUNTIF('Power Curve'!$D$2:$D$31,AJ3589)&gt;0</f>
        <v>1</v>
      </c>
      <c r="AL3589" s="83" t="b">
        <f t="shared" si="1073"/>
        <v>0</v>
      </c>
      <c r="AM3589" s="83" t="b">
        <f t="shared" si="1079"/>
        <v>1</v>
      </c>
      <c r="AN3589" s="47" t="str">
        <f t="shared" si="1074"/>
        <v>Outer</v>
      </c>
      <c r="AO3589" s="48" t="str">
        <f t="shared" si="1075"/>
        <v>0.4-0.5</v>
      </c>
      <c r="AP3589" s="49" t="str">
        <f t="shared" si="1080"/>
        <v>23-24</v>
      </c>
      <c r="AQ3589" s="49" t="str">
        <f t="shared" si="1081"/>
        <v>Apr</v>
      </c>
      <c r="AR3589" s="48" t="str">
        <f t="shared" si="1082"/>
        <v>295-305</v>
      </c>
      <c r="AS3589" s="49" t="str">
        <f t="shared" si="1076"/>
        <v>LWS-LTI</v>
      </c>
    </row>
    <row r="3590" spans="5:45" x14ac:dyDescent="0.3">
      <c r="E3590" s="15">
        <v>41012</v>
      </c>
      <c r="F3590" s="21">
        <v>8.2899999999999991</v>
      </c>
      <c r="G3590" s="21">
        <v>886.03998565673851</v>
      </c>
      <c r="H3590" s="42">
        <v>1.2022090858458474</v>
      </c>
      <c r="I3590" s="35">
        <v>301.10000000000002</v>
      </c>
      <c r="J3590" s="43">
        <v>6.9963811821471655E-2</v>
      </c>
      <c r="K3590" s="44">
        <v>0.22796028545938055</v>
      </c>
      <c r="L3590" s="26">
        <f t="shared" si="1064"/>
        <v>8.238266489001683</v>
      </c>
      <c r="M3590" s="26">
        <f t="shared" si="1065"/>
        <v>0.63130061869504173</v>
      </c>
      <c r="N3590" s="96">
        <f t="shared" si="1066"/>
        <v>9</v>
      </c>
      <c r="O3590" s="26">
        <f t="shared" si="1067"/>
        <v>0.22947710661898821</v>
      </c>
      <c r="P3590" s="3">
        <f>IF(L3590&gt;'Power Curve'!$C$37,0,INDEX(Ci,$N3590,1)*POWER(1-O3590,3)+INDEX(Ci,$N3590,2)*3*O3590*POWER(1-O3590,2)+INDEX(Ci,$N3590,3)*3*POWER(O3590,2)*(1-O3590)+INDEX(Ci,$N3590,4)*POWER(O3590,3))</f>
        <v>950.61186831841815</v>
      </c>
      <c r="Q3590" s="3">
        <f>MAX(0,MIN(P3590-V3590+W3590,'Power Curve'!$C$39))</f>
        <v>930.65909775850469</v>
      </c>
      <c r="R3590" s="3">
        <f t="shared" si="1068"/>
        <v>886.03998565673851</v>
      </c>
      <c r="S3590" s="3">
        <f t="shared" si="1069"/>
        <v>44.619112101766177</v>
      </c>
      <c r="T3590" s="3">
        <f t="shared" si="1070"/>
        <v>44.619112101766177</v>
      </c>
      <c r="V3590" s="37">
        <f t="array" ref="V3590">SUM(_xlfn.NORM.DIST($AD$3:$AD$1003,$L3590,$AA3590,FALSE)*WindSpeedStep*$AE$3:$AE$1003)/AG3590</f>
        <v>949.22486353286092</v>
      </c>
      <c r="W3590" s="37">
        <f t="array" ref="W3590">SUM(_xlfn.NORM.DIST($AD$3:$AD$1003,$L3590,$AB3590,FALSE)*WindSpeedStep*$AE$3:$AE$1003)/AH3590</f>
        <v>929.27209297294746</v>
      </c>
      <c r="Y3590" s="1">
        <f t="shared" si="1071"/>
        <v>8</v>
      </c>
      <c r="Z3590" s="99">
        <f>IF(L3590&lt;'Power Curve'!$P$28,'Power Curve'!$Q$28,IF(L3590&gt;'Power Curve'!$P$29,'Power Curve'!$Q$29,INDEX(ReferenceTurbulence,Y3590)+(L3590-INDEX(ReferenceTurbulenceWindSpeed,Y3590))*(INDEX(ReferenceTurbulence,Y3590+1)-INDEX(ReferenceTurbulence,Y3590))/(INDEX(ReferenceTurbulenceWindSpeed,Y3590+1)-INDEX(ReferenceTurbulenceWindSpeed,Y3590))))</f>
        <v>0.11966001796301227</v>
      </c>
      <c r="AA3590" s="100">
        <f t="shared" si="1077"/>
        <v>0.9857911160580235</v>
      </c>
      <c r="AB3590" s="29">
        <f t="shared" si="1078"/>
        <v>0.57638052637164972</v>
      </c>
      <c r="AG3590" s="40">
        <f t="array" ref="AG3590">SUM(_xlfn.NORM.DIST($AD$3:$AD$1003,$F3590,$AA3590,FALSE)*WindSpeedStep)</f>
        <v>1.0000000000000038</v>
      </c>
      <c r="AH3590" s="40">
        <f t="array" ref="AH3590">SUM(_xlfn.NORM.DIST($AD$3:$AD$1003,$F3590,$AB3590,FALSE)*WindSpeedStep)</f>
        <v>1.0000000000000033</v>
      </c>
      <c r="AJ3590" s="47">
        <f t="shared" si="1072"/>
        <v>8</v>
      </c>
      <c r="AK3590" s="83" t="b">
        <f>COUNTIF('Power Curve'!$D$2:$D$31,AJ3590)&gt;0</f>
        <v>1</v>
      </c>
      <c r="AL3590" s="83" t="b">
        <f t="shared" si="1073"/>
        <v>0</v>
      </c>
      <c r="AM3590" s="83" t="b">
        <f t="shared" si="1079"/>
        <v>1</v>
      </c>
      <c r="AN3590" s="47" t="str">
        <f t="shared" si="1074"/>
        <v>Outer</v>
      </c>
      <c r="AO3590" s="48" t="str">
        <f t="shared" si="1075"/>
        <v>0.6-0.7</v>
      </c>
      <c r="AP3590" s="49" t="str">
        <f t="shared" si="1080"/>
        <v>0-1</v>
      </c>
      <c r="AQ3590" s="49" t="str">
        <f t="shared" si="1081"/>
        <v>Apr</v>
      </c>
      <c r="AR3590" s="48" t="str">
        <f t="shared" si="1082"/>
        <v>295-305</v>
      </c>
      <c r="AS3590" s="49" t="str">
        <f t="shared" si="1076"/>
        <v>HWS-LTI</v>
      </c>
    </row>
    <row r="3591" spans="5:45" x14ac:dyDescent="0.3">
      <c r="E3591" s="15">
        <v>41012.006944444445</v>
      </c>
      <c r="F3591" s="21">
        <v>7.98</v>
      </c>
      <c r="G3591" s="21">
        <v>829.30001449585006</v>
      </c>
      <c r="H3591" s="42">
        <v>1.20293674593579</v>
      </c>
      <c r="I3591" s="35">
        <v>302.39999999999998</v>
      </c>
      <c r="J3591" s="43">
        <v>7.5187969924812026E-2</v>
      </c>
      <c r="K3591" s="44">
        <v>0.25615352829464416</v>
      </c>
      <c r="L3591" s="26">
        <f t="shared" si="1064"/>
        <v>7.9318006812764139</v>
      </c>
      <c r="M3591" s="26">
        <f t="shared" si="1065"/>
        <v>0.58393534019413984</v>
      </c>
      <c r="N3591" s="96">
        <f t="shared" si="1066"/>
        <v>8</v>
      </c>
      <c r="O3591" s="26">
        <f t="shared" si="1067"/>
        <v>0.92261668094242755</v>
      </c>
      <c r="P3591" s="3">
        <f>IF(L3591&gt;'Power Curve'!$C$37,0,INDEX(Ci,$N3591,1)*POWER(1-O3591,3)+INDEX(Ci,$N3591,2)*3*O3591*POWER(1-O3591,2)+INDEX(Ci,$N3591,3)*3*POWER(O3591,2)*(1-O3591)+INDEX(Ci,$N3591,4)*POWER(O3591,3))</f>
        <v>857.81998852291554</v>
      </c>
      <c r="Q3591" s="3">
        <f>MAX(0,MIN(P3591-V3591+W3591,'Power Curve'!$C$39))</f>
        <v>841.8506265132994</v>
      </c>
      <c r="R3591" s="3">
        <f t="shared" si="1068"/>
        <v>829.30001449585006</v>
      </c>
      <c r="S3591" s="3">
        <f t="shared" si="1069"/>
        <v>12.550612017449339</v>
      </c>
      <c r="T3591" s="3">
        <f t="shared" si="1070"/>
        <v>12.550612017449339</v>
      </c>
      <c r="V3591" s="37">
        <f t="array" ref="V3591">SUM(_xlfn.NORM.DIST($AD$3:$AD$1003,$L3591,$AA3591,FALSE)*WindSpeedStep*$AE$3:$AE$1003)/AG3591</f>
        <v>852.79943387384276</v>
      </c>
      <c r="W3591" s="37">
        <f t="array" ref="W3591">SUM(_xlfn.NORM.DIST($AD$3:$AD$1003,$L3591,$AB3591,FALSE)*WindSpeedStep*$AE$3:$AE$1003)/AH3591</f>
        <v>836.83007186422662</v>
      </c>
      <c r="Y3591" s="1">
        <f t="shared" si="1071"/>
        <v>7</v>
      </c>
      <c r="Z3591" s="99">
        <f>IF(L3591&lt;'Power Curve'!$P$28,'Power Curve'!$Q$28,IF(L3591&gt;'Power Curve'!$P$29,'Power Curve'!$Q$29,INDEX(ReferenceTurbulence,Y3591)+(L3591-INDEX(ReferenceTurbulenceWindSpeed,Y3591))*(INDEX(ReferenceTurbulence,Y3591+1)-INDEX(ReferenceTurbulence,Y3591))/(INDEX(ReferenceTurbulenceWindSpeed,Y3591+1)-INDEX(ReferenceTurbulenceWindSpeed,Y3591))))</f>
        <v>0.11941762444923015</v>
      </c>
      <c r="AA3591" s="100">
        <f t="shared" si="1077"/>
        <v>0.94719679496281473</v>
      </c>
      <c r="AB3591" s="29">
        <f t="shared" si="1078"/>
        <v>0.59637599107341455</v>
      </c>
      <c r="AG3591" s="40">
        <f t="array" ref="AG3591">SUM(_xlfn.NORM.DIST($AD$3:$AD$1003,$F3591,$AA3591,FALSE)*WindSpeedStep)</f>
        <v>1.000000000000004</v>
      </c>
      <c r="AH3591" s="40">
        <f t="array" ref="AH3591">SUM(_xlfn.NORM.DIST($AD$3:$AD$1003,$F3591,$AB3591,FALSE)*WindSpeedStep)</f>
        <v>1.000000000000004</v>
      </c>
      <c r="AJ3591" s="47">
        <f t="shared" si="1072"/>
        <v>8</v>
      </c>
      <c r="AK3591" s="83" t="b">
        <f>COUNTIF('Power Curve'!$D$2:$D$31,AJ3591)&gt;0</f>
        <v>1</v>
      </c>
      <c r="AL3591" s="83" t="b">
        <f t="shared" si="1073"/>
        <v>0</v>
      </c>
      <c r="AM3591" s="83" t="b">
        <f t="shared" si="1079"/>
        <v>1</v>
      </c>
      <c r="AN3591" s="47" t="str">
        <f t="shared" si="1074"/>
        <v>Outer</v>
      </c>
      <c r="AO3591" s="48" t="str">
        <f t="shared" si="1075"/>
        <v>0.5-0.6</v>
      </c>
      <c r="AP3591" s="49" t="str">
        <f t="shared" si="1080"/>
        <v>0-1</v>
      </c>
      <c r="AQ3591" s="49" t="str">
        <f t="shared" si="1081"/>
        <v>Apr</v>
      </c>
      <c r="AR3591" s="48" t="str">
        <f t="shared" si="1082"/>
        <v>295-305</v>
      </c>
      <c r="AS3591" s="49" t="str">
        <f t="shared" si="1076"/>
        <v>HWS-LTI</v>
      </c>
    </row>
    <row r="3592" spans="5:45" x14ac:dyDescent="0.3">
      <c r="E3592" s="15">
        <v>41012.013888888891</v>
      </c>
      <c r="F3592" s="21">
        <v>8.33</v>
      </c>
      <c r="G3592" s="21">
        <v>906.24002838134788</v>
      </c>
      <c r="H3592" s="42">
        <v>1.203160899279722</v>
      </c>
      <c r="I3592" s="35">
        <v>305.10000000000002</v>
      </c>
      <c r="J3592" s="43">
        <v>6.6026410564225702E-2</v>
      </c>
      <c r="K3592" s="44">
        <v>0.27326571675916428</v>
      </c>
      <c r="L3592" s="26">
        <f t="shared" si="1064"/>
        <v>8.2802009187332803</v>
      </c>
      <c r="M3592" s="26">
        <f t="shared" si="1065"/>
        <v>0.63778171998903721</v>
      </c>
      <c r="N3592" s="96">
        <f t="shared" si="1066"/>
        <v>9</v>
      </c>
      <c r="O3592" s="26">
        <f t="shared" si="1067"/>
        <v>0.27139259735369498</v>
      </c>
      <c r="P3592" s="3">
        <f>IF(L3592&gt;'Power Curve'!$C$37,0,INDEX(Ci,$N3592,1)*POWER(1-O3592,3)+INDEX(Ci,$N3592,2)*3*O3592*POWER(1-O3592,2)+INDEX(Ci,$N3592,3)*3*POWER(O3592,2)*(1-O3592)+INDEX(Ci,$N3592,4)*POWER(O3592,3))</f>
        <v>963.62700802195081</v>
      </c>
      <c r="Q3592" s="3">
        <f>MAX(0,MIN(P3592-V3592+W3592,'Power Curve'!$C$39))</f>
        <v>942.14484487476818</v>
      </c>
      <c r="R3592" s="3">
        <f t="shared" si="1068"/>
        <v>906.24002838134788</v>
      </c>
      <c r="S3592" s="3">
        <f t="shared" si="1069"/>
        <v>35.904816493420299</v>
      </c>
      <c r="T3592" s="3">
        <f t="shared" si="1070"/>
        <v>35.904816493420299</v>
      </c>
      <c r="V3592" s="37">
        <f t="array" ref="V3592">SUM(_xlfn.NORM.DIST($AD$3:$AD$1003,$L3592,$AA3592,FALSE)*WindSpeedStep*$AE$3:$AE$1003)/AG3592</f>
        <v>962.82700160312959</v>
      </c>
      <c r="W3592" s="37">
        <f t="array" ref="W3592">SUM(_xlfn.NORM.DIST($AD$3:$AD$1003,$L3592,$AB3592,FALSE)*WindSpeedStep*$AE$3:$AE$1003)/AH3592</f>
        <v>941.34483845594696</v>
      </c>
      <c r="Y3592" s="1">
        <f t="shared" si="1071"/>
        <v>8</v>
      </c>
      <c r="Z3592" s="99">
        <f>IF(L3592&lt;'Power Curve'!$P$28,'Power Curve'!$Q$28,IF(L3592&gt;'Power Curve'!$P$29,'Power Curve'!$Q$29,INDEX(ReferenceTurbulence,Y3592)+(L3592-INDEX(ReferenceTurbulenceWindSpeed,Y3592))*(INDEX(ReferenceTurbulence,Y3592+1)-INDEX(ReferenceTurbulence,Y3592))/(INDEX(ReferenceTurbulenceWindSpeed,Y3592+1)-INDEX(ReferenceTurbulenceWindSpeed,Y3592))))</f>
        <v>0.11970819327269337</v>
      </c>
      <c r="AA3592" s="100">
        <f t="shared" si="1077"/>
        <v>0.99120789191645675</v>
      </c>
      <c r="AB3592" s="29">
        <f t="shared" si="1078"/>
        <v>0.54671194541456247</v>
      </c>
      <c r="AG3592" s="40">
        <f t="array" ref="AG3592">SUM(_xlfn.NORM.DIST($AD$3:$AD$1003,$F3592,$AA3592,FALSE)*WindSpeedStep)</f>
        <v>1.000000000000004</v>
      </c>
      <c r="AH3592" s="40">
        <f t="array" ref="AH3592">SUM(_xlfn.NORM.DIST($AD$3:$AD$1003,$F3592,$AB3592,FALSE)*WindSpeedStep)</f>
        <v>1.0000000000000036</v>
      </c>
      <c r="AJ3592" s="47">
        <f t="shared" si="1072"/>
        <v>8</v>
      </c>
      <c r="AK3592" s="83" t="b">
        <f>COUNTIF('Power Curve'!$D$2:$D$31,AJ3592)&gt;0</f>
        <v>1</v>
      </c>
      <c r="AL3592" s="83" t="b">
        <f t="shared" si="1073"/>
        <v>0</v>
      </c>
      <c r="AM3592" s="83" t="b">
        <f t="shared" si="1079"/>
        <v>1</v>
      </c>
      <c r="AN3592" s="47" t="str">
        <f t="shared" si="1074"/>
        <v>Outer</v>
      </c>
      <c r="AO3592" s="48" t="str">
        <f t="shared" si="1075"/>
        <v>0.6-0.7</v>
      </c>
      <c r="AP3592" s="49" t="str">
        <f t="shared" si="1080"/>
        <v>0-1</v>
      </c>
      <c r="AQ3592" s="49" t="str">
        <f t="shared" si="1081"/>
        <v>Apr</v>
      </c>
      <c r="AR3592" s="48" t="str">
        <f t="shared" si="1082"/>
        <v>305-315</v>
      </c>
      <c r="AS3592" s="49" t="str">
        <f t="shared" si="1076"/>
        <v>HWS-LTI</v>
      </c>
    </row>
    <row r="3593" spans="5:45" x14ac:dyDescent="0.3">
      <c r="E3593" s="15">
        <v>41012.020833333336</v>
      </c>
      <c r="F3593" s="21">
        <v>6.91</v>
      </c>
      <c r="G3593" s="21">
        <v>526.20001792907738</v>
      </c>
      <c r="H3593" s="42">
        <v>1.203788970293868</v>
      </c>
      <c r="I3593" s="35">
        <v>306.5</v>
      </c>
      <c r="J3593" s="43">
        <v>0.11432706222865413</v>
      </c>
      <c r="K3593" s="44">
        <v>0.35170823402875306</v>
      </c>
      <c r="L3593" s="26">
        <f t="shared" si="1064"/>
        <v>6.8698850620173673</v>
      </c>
      <c r="M3593" s="26">
        <f t="shared" si="1065"/>
        <v>0.41981285806800323</v>
      </c>
      <c r="N3593" s="96">
        <f t="shared" si="1066"/>
        <v>7</v>
      </c>
      <c r="O3593" s="26">
        <f t="shared" si="1067"/>
        <v>0.85235675940727529</v>
      </c>
      <c r="P3593" s="3">
        <f>IF(L3593&gt;'Power Curve'!$C$37,0,INDEX(Ci,$N3593,1)*POWER(1-O3593,3)+INDEX(Ci,$N3593,2)*3*O3593*POWER(1-O3593,2)+INDEX(Ci,$N3593,3)*3*POWER(O3593,2)*(1-O3593)+INDEX(Ci,$N3593,4)*POWER(O3593,3))</f>
        <v>563.06626830140658</v>
      </c>
      <c r="Q3593" s="3">
        <f>MAX(0,MIN(P3593-V3593+W3593,'Power Curve'!$C$39))</f>
        <v>561.39404627513466</v>
      </c>
      <c r="R3593" s="3">
        <f t="shared" si="1068"/>
        <v>526.20001792907738</v>
      </c>
      <c r="S3593" s="3">
        <f t="shared" si="1069"/>
        <v>35.19402834605728</v>
      </c>
      <c r="T3593" s="3">
        <f t="shared" si="1070"/>
        <v>35.19402834605728</v>
      </c>
      <c r="V3593" s="37">
        <f t="array" ref="V3593">SUM(_xlfn.NORM.DIST($AD$3:$AD$1003,$L3593,$AA3593,FALSE)*WindSpeedStep*$AE$3:$AE$1003)/AG3593</f>
        <v>561.85072586763079</v>
      </c>
      <c r="W3593" s="37">
        <f t="array" ref="W3593">SUM(_xlfn.NORM.DIST($AD$3:$AD$1003,$L3593,$AB3593,FALSE)*WindSpeedStep*$AE$3:$AE$1003)/AH3593</f>
        <v>560.17850384135886</v>
      </c>
      <c r="Y3593" s="1">
        <f t="shared" si="1071"/>
        <v>6</v>
      </c>
      <c r="Z3593" s="99">
        <f>IF(L3593&lt;'Power Curve'!$P$28,'Power Curve'!$Q$28,IF(L3593&gt;'Power Curve'!$P$29,'Power Curve'!$Q$29,INDEX(ReferenceTurbulence,Y3593)+(L3593-INDEX(ReferenceTurbulenceWindSpeed,Y3593))*(INDEX(ReferenceTurbulence,Y3593+1)-INDEX(ReferenceTurbulence,Y3593))/(INDEX(ReferenceTurbulenceWindSpeed,Y3593+1)-INDEX(ReferenceTurbulenceWindSpeed,Y3593))))</f>
        <v>0.11995772746367234</v>
      </c>
      <c r="AA3593" s="100">
        <f t="shared" si="1077"/>
        <v>0.82409579997623306</v>
      </c>
      <c r="AB3593" s="29">
        <f t="shared" si="1078"/>
        <v>0.78541377698896098</v>
      </c>
      <c r="AG3593" s="40">
        <f t="array" ref="AG3593">SUM(_xlfn.NORM.DIST($AD$3:$AD$1003,$F3593,$AA3593,FALSE)*WindSpeedStep)</f>
        <v>1.0000000000000038</v>
      </c>
      <c r="AH3593" s="40">
        <f t="array" ref="AH3593">SUM(_xlfn.NORM.DIST($AD$3:$AD$1003,$F3593,$AB3593,FALSE)*WindSpeedStep)</f>
        <v>1.0000000000000038</v>
      </c>
      <c r="AJ3593" s="47">
        <f t="shared" si="1072"/>
        <v>7</v>
      </c>
      <c r="AK3593" s="83" t="b">
        <f>COUNTIF('Power Curve'!$D$2:$D$31,AJ3593)&gt;0</f>
        <v>1</v>
      </c>
      <c r="AL3593" s="83" t="b">
        <f t="shared" si="1073"/>
        <v>0</v>
      </c>
      <c r="AM3593" s="83" t="b">
        <f t="shared" si="1079"/>
        <v>1</v>
      </c>
      <c r="AN3593" s="47" t="str">
        <f t="shared" si="1074"/>
        <v>Outer</v>
      </c>
      <c r="AO3593" s="48" t="str">
        <f t="shared" si="1075"/>
        <v>0.4-0.5</v>
      </c>
      <c r="AP3593" s="49" t="str">
        <f t="shared" si="1080"/>
        <v>0-1</v>
      </c>
      <c r="AQ3593" s="49" t="str">
        <f t="shared" si="1081"/>
        <v>Apr</v>
      </c>
      <c r="AR3593" s="48" t="str">
        <f t="shared" si="1082"/>
        <v>305-315</v>
      </c>
      <c r="AS3593" s="49" t="str">
        <f t="shared" si="1076"/>
        <v>Inner-TI</v>
      </c>
    </row>
    <row r="3594" spans="5:45" x14ac:dyDescent="0.3">
      <c r="E3594" s="15">
        <v>41012.027777777781</v>
      </c>
      <c r="F3594" s="21">
        <v>6.56</v>
      </c>
      <c r="G3594" s="21">
        <v>361.56000518798874</v>
      </c>
      <c r="H3594" s="42">
        <v>1.2040583443636519</v>
      </c>
      <c r="I3594" s="35">
        <v>306.3</v>
      </c>
      <c r="J3594" s="43">
        <v>9.1463414634146339E-2</v>
      </c>
      <c r="K3594" s="44">
        <v>0.40940350686407223</v>
      </c>
      <c r="L3594" s="26">
        <f t="shared" si="1064"/>
        <v>6.5224033704683517</v>
      </c>
      <c r="M3594" s="26">
        <f t="shared" si="1065"/>
        <v>0.36610844250417013</v>
      </c>
      <c r="N3594" s="96">
        <f t="shared" si="1066"/>
        <v>7</v>
      </c>
      <c r="O3594" s="26">
        <f t="shared" si="1067"/>
        <v>0.49912554947798915</v>
      </c>
      <c r="P3594" s="3">
        <f>IF(L3594&gt;'Power Curve'!$C$37,0,INDEX(Ci,$N3594,1)*POWER(1-O3594,3)+INDEX(Ci,$N3594,2)*3*O3594*POWER(1-O3594,2)+INDEX(Ci,$N3594,3)*3*POWER(O3594,2)*(1-O3594)+INDEX(Ci,$N3594,4)*POWER(O3594,3))</f>
        <v>476.10545723901981</v>
      </c>
      <c r="Q3594" s="3">
        <f>MAX(0,MIN(P3594-V3594+W3594,'Power Curve'!$C$39))</f>
        <v>468.95486174977282</v>
      </c>
      <c r="R3594" s="3">
        <f t="shared" si="1068"/>
        <v>361.56000518798874</v>
      </c>
      <c r="S3594" s="3">
        <f t="shared" si="1069"/>
        <v>107.39485656178408</v>
      </c>
      <c r="T3594" s="3">
        <f t="shared" si="1070"/>
        <v>107.39485656178408</v>
      </c>
      <c r="V3594" s="37">
        <f t="array" ref="V3594">SUM(_xlfn.NORM.DIST($AD$3:$AD$1003,$L3594,$AA3594,FALSE)*WindSpeedStep*$AE$3:$AE$1003)/AG3594</f>
        <v>480.58613747408015</v>
      </c>
      <c r="W3594" s="37">
        <f t="array" ref="W3594">SUM(_xlfn.NORM.DIST($AD$3:$AD$1003,$L3594,$AB3594,FALSE)*WindSpeedStep*$AE$3:$AE$1003)/AH3594</f>
        <v>473.43554198483315</v>
      </c>
      <c r="Y3594" s="1">
        <f t="shared" si="1071"/>
        <v>6</v>
      </c>
      <c r="Z3594" s="99">
        <f>IF(L3594&lt;'Power Curve'!$P$28,'Power Curve'!$Q$28,IF(L3594&gt;'Power Curve'!$P$29,'Power Curve'!$Q$29,INDEX(ReferenceTurbulence,Y3594)+(L3594-INDEX(ReferenceTurbulenceWindSpeed,Y3594))*(INDEX(ReferenceTurbulence,Y3594+1)-INDEX(ReferenceTurbulence,Y3594))/(INDEX(ReferenceTurbulenceWindSpeed,Y3594+1)-INDEX(ReferenceTurbulenceWindSpeed,Y3594))))</f>
        <v>0.12064077412369832</v>
      </c>
      <c r="AA3594" s="100">
        <f t="shared" si="1077"/>
        <v>0.78686779176032107</v>
      </c>
      <c r="AB3594" s="29">
        <f t="shared" si="1078"/>
        <v>0.59656128388430041</v>
      </c>
      <c r="AG3594" s="40">
        <f t="array" ref="AG3594">SUM(_xlfn.NORM.DIST($AD$3:$AD$1003,$F3594,$AA3594,FALSE)*WindSpeedStep)</f>
        <v>1.0000000000000036</v>
      </c>
      <c r="AH3594" s="40">
        <f t="array" ref="AH3594">SUM(_xlfn.NORM.DIST($AD$3:$AD$1003,$F3594,$AB3594,FALSE)*WindSpeedStep)</f>
        <v>1.0000000000000036</v>
      </c>
      <c r="AJ3594" s="47">
        <f t="shared" si="1072"/>
        <v>7</v>
      </c>
      <c r="AK3594" s="83" t="b">
        <f>COUNTIF('Power Curve'!$D$2:$D$31,AJ3594)&gt;0</f>
        <v>1</v>
      </c>
      <c r="AL3594" s="83" t="b">
        <f t="shared" si="1073"/>
        <v>0</v>
      </c>
      <c r="AM3594" s="83" t="b">
        <f t="shared" si="1079"/>
        <v>1</v>
      </c>
      <c r="AN3594" s="47" t="str">
        <f t="shared" si="1074"/>
        <v>Outer</v>
      </c>
      <c r="AO3594" s="48" t="str">
        <f t="shared" si="1075"/>
        <v>0.3-0.4</v>
      </c>
      <c r="AP3594" s="49" t="str">
        <f t="shared" si="1080"/>
        <v>0-1</v>
      </c>
      <c r="AQ3594" s="49" t="str">
        <f t="shared" si="1081"/>
        <v>Apr</v>
      </c>
      <c r="AR3594" s="48" t="str">
        <f t="shared" si="1082"/>
        <v>305-315</v>
      </c>
      <c r="AS3594" s="49" t="str">
        <f t="shared" si="1076"/>
        <v>LWS-LTI</v>
      </c>
    </row>
    <row r="3595" spans="5:45" x14ac:dyDescent="0.3">
      <c r="E3595" s="15">
        <v>41012.034722222219</v>
      </c>
      <c r="F3595" s="21">
        <v>6.51</v>
      </c>
      <c r="G3595" s="21">
        <v>373.89001464843705</v>
      </c>
      <c r="H3595" s="42">
        <v>1.20432783901708</v>
      </c>
      <c r="I3595" s="35">
        <v>306</v>
      </c>
      <c r="J3595" s="43">
        <v>9.9846390168970817E-2</v>
      </c>
      <c r="K3595" s="44">
        <v>0.46876358416642472</v>
      </c>
      <c r="L3595" s="26">
        <f t="shared" si="1064"/>
        <v>6.4731728040884811</v>
      </c>
      <c r="M3595" s="26">
        <f t="shared" si="1065"/>
        <v>0.35849969977150586</v>
      </c>
      <c r="N3595" s="96">
        <f t="shared" si="1066"/>
        <v>7</v>
      </c>
      <c r="O3595" s="26">
        <f t="shared" si="1067"/>
        <v>0.44908040191828597</v>
      </c>
      <c r="P3595" s="3">
        <f>IF(L3595&gt;'Power Curve'!$C$37,0,INDEX(Ci,$N3595,1)*POWER(1-O3595,3)+INDEX(Ci,$N3595,2)*3*O3595*POWER(1-O3595,2)+INDEX(Ci,$N3595,3)*3*POWER(O3595,2)*(1-O3595)+INDEX(Ci,$N3595,4)*POWER(O3595,3))</f>
        <v>464.30956961786603</v>
      </c>
      <c r="Q3595" s="3">
        <f>MAX(0,MIN(P3595-V3595+W3595,'Power Curve'!$C$39))</f>
        <v>459.22605945787308</v>
      </c>
      <c r="R3595" s="3">
        <f t="shared" si="1068"/>
        <v>373.89001464843705</v>
      </c>
      <c r="S3595" s="3">
        <f t="shared" si="1069"/>
        <v>85.336044809436032</v>
      </c>
      <c r="T3595" s="3">
        <f t="shared" si="1070"/>
        <v>85.336044809436032</v>
      </c>
      <c r="V3595" s="37">
        <f t="array" ref="V3595">SUM(_xlfn.NORM.DIST($AD$3:$AD$1003,$L3595,$AA3595,FALSE)*WindSpeedStep*$AE$3:$AE$1003)/AG3595</f>
        <v>469.60002584720343</v>
      </c>
      <c r="W3595" s="37">
        <f t="array" ref="W3595">SUM(_xlfn.NORM.DIST($AD$3:$AD$1003,$L3595,$AB3595,FALSE)*WindSpeedStep*$AE$3:$AE$1003)/AH3595</f>
        <v>464.51651568721047</v>
      </c>
      <c r="Y3595" s="1">
        <f t="shared" si="1071"/>
        <v>6</v>
      </c>
      <c r="Z3595" s="99">
        <f>IF(L3595&lt;'Power Curve'!$P$28,'Power Curve'!$Q$28,IF(L3595&gt;'Power Curve'!$P$29,'Power Curve'!$Q$29,INDEX(ReferenceTurbulence,Y3595)+(L3595-INDEX(ReferenceTurbulenceWindSpeed,Y3595))*(INDEX(ReferenceTurbulence,Y3595+1)-INDEX(ReferenceTurbulence,Y3595))/(INDEX(ReferenceTurbulenceWindSpeed,Y3595+1)-INDEX(ReferenceTurbulenceWindSpeed,Y3595))))</f>
        <v>0.12073754691707071</v>
      </c>
      <c r="AA3595" s="100">
        <f t="shared" si="1077"/>
        <v>0.78155500513593912</v>
      </c>
      <c r="AB3595" s="29">
        <f t="shared" si="1078"/>
        <v>0.64632293742818936</v>
      </c>
      <c r="AG3595" s="40">
        <f t="array" ref="AG3595">SUM(_xlfn.NORM.DIST($AD$3:$AD$1003,$F3595,$AA3595,FALSE)*WindSpeedStep)</f>
        <v>1.0000000000000033</v>
      </c>
      <c r="AH3595" s="40">
        <f t="array" ref="AH3595">SUM(_xlfn.NORM.DIST($AD$3:$AD$1003,$F3595,$AB3595,FALSE)*WindSpeedStep)</f>
        <v>1.0000000000000038</v>
      </c>
      <c r="AJ3595" s="47">
        <f t="shared" si="1072"/>
        <v>6</v>
      </c>
      <c r="AK3595" s="83" t="b">
        <f>COUNTIF('Power Curve'!$D$2:$D$31,AJ3595)&gt;0</f>
        <v>1</v>
      </c>
      <c r="AL3595" s="83" t="b">
        <f t="shared" si="1073"/>
        <v>0</v>
      </c>
      <c r="AM3595" s="83" t="b">
        <f t="shared" si="1079"/>
        <v>1</v>
      </c>
      <c r="AN3595" s="47" t="str">
        <f t="shared" si="1074"/>
        <v>Outer</v>
      </c>
      <c r="AO3595" s="48" t="str">
        <f t="shared" si="1075"/>
        <v>0.3-0.4</v>
      </c>
      <c r="AP3595" s="49" t="str">
        <f t="shared" si="1080"/>
        <v>0-1</v>
      </c>
      <c r="AQ3595" s="49" t="str">
        <f t="shared" si="1081"/>
        <v>Apr</v>
      </c>
      <c r="AR3595" s="48" t="str">
        <f t="shared" si="1082"/>
        <v>305-315</v>
      </c>
      <c r="AS3595" s="49" t="str">
        <f t="shared" si="1076"/>
        <v>LWS-LTI</v>
      </c>
    </row>
    <row r="3596" spans="5:45" x14ac:dyDescent="0.3">
      <c r="E3596" s="15">
        <v>41012.041666666664</v>
      </c>
      <c r="F3596" s="21">
        <v>6.66</v>
      </c>
      <c r="G3596" s="21">
        <v>375.33000564575229</v>
      </c>
      <c r="H3596" s="42">
        <v>1.2045974543351383</v>
      </c>
      <c r="I3596" s="35">
        <v>308.5</v>
      </c>
      <c r="J3596" s="43">
        <v>8.5585585585585572E-2</v>
      </c>
      <c r="K3596" s="44">
        <v>0.4580590435287103</v>
      </c>
      <c r="L3596" s="26">
        <f t="shared" si="1064"/>
        <v>6.6228183987049158</v>
      </c>
      <c r="M3596" s="26">
        <f t="shared" si="1065"/>
        <v>0.38162790881397934</v>
      </c>
      <c r="N3596" s="96">
        <f t="shared" si="1066"/>
        <v>7</v>
      </c>
      <c r="O3596" s="26">
        <f t="shared" si="1067"/>
        <v>0.60120206971411116</v>
      </c>
      <c r="P3596" s="3">
        <f>IF(L3596&gt;'Power Curve'!$C$37,0,INDEX(Ci,$N3596,1)*POWER(1-O3596,3)+INDEX(Ci,$N3596,2)*3*O3596*POWER(1-O3596,2)+INDEX(Ci,$N3596,3)*3*POWER(O3596,2)*(1-O3596)+INDEX(Ci,$N3596,4)*POWER(O3596,3))</f>
        <v>500.66600965033524</v>
      </c>
      <c r="Q3596" s="3">
        <f>MAX(0,MIN(P3596-V3596+W3596,'Power Curve'!$C$39))</f>
        <v>491.92040577050744</v>
      </c>
      <c r="R3596" s="3">
        <f t="shared" si="1068"/>
        <v>375.33000564575229</v>
      </c>
      <c r="S3596" s="3">
        <f t="shared" si="1069"/>
        <v>116.59040012475515</v>
      </c>
      <c r="T3596" s="3">
        <f t="shared" si="1070"/>
        <v>116.59040012475515</v>
      </c>
      <c r="V3596" s="37">
        <f t="array" ref="V3596">SUM(_xlfn.NORM.DIST($AD$3:$AD$1003,$L3596,$AA3596,FALSE)*WindSpeedStep*$AE$3:$AE$1003)/AG3596</f>
        <v>503.3973282190488</v>
      </c>
      <c r="W3596" s="37">
        <f t="array" ref="W3596">SUM(_xlfn.NORM.DIST($AD$3:$AD$1003,$L3596,$AB3596,FALSE)*WindSpeedStep*$AE$3:$AE$1003)/AH3596</f>
        <v>494.651724339221</v>
      </c>
      <c r="Y3596" s="1">
        <f t="shared" si="1071"/>
        <v>6</v>
      </c>
      <c r="Z3596" s="99">
        <f>IF(L3596&lt;'Power Curve'!$P$28,'Power Curve'!$Q$28,IF(L3596&gt;'Power Curve'!$P$29,'Power Curve'!$Q$29,INDEX(ReferenceTurbulence,Y3596)+(L3596-INDEX(ReferenceTurbulenceWindSpeed,Y3596))*(INDEX(ReferenceTurbulence,Y3596+1)-INDEX(ReferenceTurbulence,Y3596))/(INDEX(ReferenceTurbulenceWindSpeed,Y3596+1)-INDEX(ReferenceTurbulenceWindSpeed,Y3596))))</f>
        <v>0.12044338775393695</v>
      </c>
      <c r="AA3596" s="100">
        <f t="shared" si="1077"/>
        <v>0.79767468441912404</v>
      </c>
      <c r="AB3596" s="29">
        <f t="shared" si="1078"/>
        <v>0.56681779088015039</v>
      </c>
      <c r="AG3596" s="40">
        <f t="array" ref="AG3596">SUM(_xlfn.NORM.DIST($AD$3:$AD$1003,$F3596,$AA3596,FALSE)*WindSpeedStep)</f>
        <v>1.0000000000000038</v>
      </c>
      <c r="AH3596" s="40">
        <f t="array" ref="AH3596">SUM(_xlfn.NORM.DIST($AD$3:$AD$1003,$F3596,$AB3596,FALSE)*WindSpeedStep)</f>
        <v>1.0000000000000038</v>
      </c>
      <c r="AJ3596" s="47">
        <f t="shared" si="1072"/>
        <v>7</v>
      </c>
      <c r="AK3596" s="83" t="b">
        <f>COUNTIF('Power Curve'!$D$2:$D$31,AJ3596)&gt;0</f>
        <v>1</v>
      </c>
      <c r="AL3596" s="83" t="b">
        <f t="shared" si="1073"/>
        <v>0</v>
      </c>
      <c r="AM3596" s="83" t="b">
        <f t="shared" si="1079"/>
        <v>1</v>
      </c>
      <c r="AN3596" s="47" t="str">
        <f t="shared" si="1074"/>
        <v>Outer</v>
      </c>
      <c r="AO3596" s="48" t="str">
        <f t="shared" si="1075"/>
        <v>0.3-0.4</v>
      </c>
      <c r="AP3596" s="49" t="str">
        <f t="shared" si="1080"/>
        <v>1-2</v>
      </c>
      <c r="AQ3596" s="49" t="str">
        <f t="shared" si="1081"/>
        <v>Apr</v>
      </c>
      <c r="AR3596" s="48" t="str">
        <f t="shared" si="1082"/>
        <v>305-315</v>
      </c>
      <c r="AS3596" s="49" t="str">
        <f t="shared" si="1076"/>
        <v>LWS-LTI</v>
      </c>
    </row>
    <row r="3597" spans="5:45" x14ac:dyDescent="0.3">
      <c r="E3597" s="15">
        <v>41012.048611111109</v>
      </c>
      <c r="F3597" s="21">
        <v>6.94</v>
      </c>
      <c r="G3597" s="21">
        <v>516.66001129150368</v>
      </c>
      <c r="H3597" s="42">
        <v>1.204462632659322</v>
      </c>
      <c r="I3597" s="35">
        <v>309.3</v>
      </c>
      <c r="J3597" s="43">
        <v>8.501440922190201E-2</v>
      </c>
      <c r="K3597" s="44">
        <v>0.37196173004938188</v>
      </c>
      <c r="L3597" s="26">
        <f t="shared" si="1064"/>
        <v>6.9009977298513911</v>
      </c>
      <c r="M3597" s="26">
        <f t="shared" si="1065"/>
        <v>0.42462142117591656</v>
      </c>
      <c r="N3597" s="96">
        <f t="shared" si="1066"/>
        <v>7</v>
      </c>
      <c r="O3597" s="26">
        <f t="shared" si="1067"/>
        <v>0.88398422517143915</v>
      </c>
      <c r="P3597" s="3">
        <f>IF(L3597&gt;'Power Curve'!$C$37,0,INDEX(Ci,$N3597,1)*POWER(1-O3597,3)+INDEX(Ci,$N3597,2)*3*O3597*POWER(1-O3597,2)+INDEX(Ci,$N3597,3)*3*POWER(O3597,2)*(1-O3597)+INDEX(Ci,$N3597,4)*POWER(O3597,3))</f>
        <v>571.03720941190431</v>
      </c>
      <c r="Q3597" s="3">
        <f>MAX(0,MIN(P3597-V3597+W3597,'Power Curve'!$C$39))</f>
        <v>561.62622943838085</v>
      </c>
      <c r="R3597" s="3">
        <f t="shared" si="1068"/>
        <v>516.66001129150368</v>
      </c>
      <c r="S3597" s="3">
        <f t="shared" si="1069"/>
        <v>44.966218146877168</v>
      </c>
      <c r="T3597" s="3">
        <f t="shared" si="1070"/>
        <v>44.966218146877168</v>
      </c>
      <c r="V3597" s="37">
        <f t="array" ref="V3597">SUM(_xlfn.NORM.DIST($AD$3:$AD$1003,$L3597,$AA3597,FALSE)*WindSpeedStep*$AE$3:$AE$1003)/AG3597</f>
        <v>569.4480155234088</v>
      </c>
      <c r="W3597" s="37">
        <f t="array" ref="W3597">SUM(_xlfn.NORM.DIST($AD$3:$AD$1003,$L3597,$AB3597,FALSE)*WindSpeedStep*$AE$3:$AE$1003)/AH3597</f>
        <v>560.03703554988533</v>
      </c>
      <c r="Y3597" s="1">
        <f t="shared" si="1071"/>
        <v>6</v>
      </c>
      <c r="Z3597" s="99">
        <f>IF(L3597&lt;'Power Curve'!$P$28,'Power Curve'!$Q$28,IF(L3597&gt;'Power Curve'!$P$29,'Power Curve'!$Q$29,INDEX(ReferenceTurbulence,Y3597)+(L3597-INDEX(ReferenceTurbulenceWindSpeed,Y3597))*(INDEX(ReferenceTurbulence,Y3597+1)-INDEX(ReferenceTurbulence,Y3597))/(INDEX(ReferenceTurbulenceWindSpeed,Y3597+1)-INDEX(ReferenceTurbulenceWindSpeed,Y3597))))</f>
        <v>0.11989656912248378</v>
      </c>
      <c r="AA3597" s="100">
        <f t="shared" si="1077"/>
        <v>0.82740595133123096</v>
      </c>
      <c r="AB3597" s="29">
        <f t="shared" si="1078"/>
        <v>0.58668424504500294</v>
      </c>
      <c r="AG3597" s="40">
        <f t="array" ref="AG3597">SUM(_xlfn.NORM.DIST($AD$3:$AD$1003,$F3597,$AA3597,FALSE)*WindSpeedStep)</f>
        <v>1.0000000000000036</v>
      </c>
      <c r="AH3597" s="40">
        <f t="array" ref="AH3597">SUM(_xlfn.NORM.DIST($AD$3:$AD$1003,$F3597,$AB3597,FALSE)*WindSpeedStep)</f>
        <v>1.0000000000000038</v>
      </c>
      <c r="AJ3597" s="47">
        <f t="shared" si="1072"/>
        <v>7</v>
      </c>
      <c r="AK3597" s="83" t="b">
        <f>COUNTIF('Power Curve'!$D$2:$D$31,AJ3597)&gt;0</f>
        <v>1</v>
      </c>
      <c r="AL3597" s="83" t="b">
        <f t="shared" si="1073"/>
        <v>0</v>
      </c>
      <c r="AM3597" s="83" t="b">
        <f t="shared" si="1079"/>
        <v>1</v>
      </c>
      <c r="AN3597" s="47" t="str">
        <f t="shared" si="1074"/>
        <v>Outer</v>
      </c>
      <c r="AO3597" s="48" t="str">
        <f t="shared" si="1075"/>
        <v>0.4-0.5</v>
      </c>
      <c r="AP3597" s="49" t="str">
        <f t="shared" si="1080"/>
        <v>1-2</v>
      </c>
      <c r="AQ3597" s="49" t="str">
        <f t="shared" si="1081"/>
        <v>Apr</v>
      </c>
      <c r="AR3597" s="48" t="str">
        <f t="shared" si="1082"/>
        <v>305-315</v>
      </c>
      <c r="AS3597" s="49" t="str">
        <f t="shared" si="1076"/>
        <v>LWS-LTI</v>
      </c>
    </row>
    <row r="3598" spans="5:45" x14ac:dyDescent="0.3">
      <c r="E3598" s="15">
        <v>41012.055555555555</v>
      </c>
      <c r="F3598" s="21">
        <v>6.24</v>
      </c>
      <c r="G3598" s="21">
        <v>417.66999816894531</v>
      </c>
      <c r="H3598" s="42">
        <v>1.2046873529361948</v>
      </c>
      <c r="I3598" s="35">
        <v>312.8</v>
      </c>
      <c r="J3598" s="43">
        <v>0.14102564102564102</v>
      </c>
      <c r="K3598" s="44">
        <v>0.51164038873728923</v>
      </c>
      <c r="L3598" s="26">
        <f t="shared" si="1064"/>
        <v>6.2053175434379781</v>
      </c>
      <c r="M3598" s="26">
        <f t="shared" si="1065"/>
        <v>0.31710180578518543</v>
      </c>
      <c r="N3598" s="96">
        <f t="shared" si="1066"/>
        <v>7</v>
      </c>
      <c r="O3598" s="26">
        <f t="shared" si="1067"/>
        <v>0.17679314159177995</v>
      </c>
      <c r="P3598" s="3">
        <f>IF(L3598&gt;'Power Curve'!$C$37,0,INDEX(Ci,$N3598,1)*POWER(1-O3598,3)+INDEX(Ci,$N3598,2)*3*O3598*POWER(1-O3598,2)+INDEX(Ci,$N3598,3)*3*POWER(O3598,2)*(1-O3598)+INDEX(Ci,$N3598,4)*POWER(O3598,3))</f>
        <v>403.88630686283739</v>
      </c>
      <c r="Q3598" s="3">
        <f>MAX(0,MIN(P3598-V3598+W3598,'Power Curve'!$C$39))</f>
        <v>408.13799599844407</v>
      </c>
      <c r="R3598" s="3">
        <f t="shared" si="1068"/>
        <v>417.66999816894531</v>
      </c>
      <c r="S3598" s="3">
        <f t="shared" si="1069"/>
        <v>-9.5320021705012437</v>
      </c>
      <c r="T3598" s="3">
        <f t="shared" si="1070"/>
        <v>9.5320021705012437</v>
      </c>
      <c r="V3598" s="37">
        <f t="array" ref="V3598">SUM(_xlfn.NORM.DIST($AD$3:$AD$1003,$L3598,$AA3598,FALSE)*WindSpeedStep*$AE$3:$AE$1003)/AG3598</f>
        <v>412.05171013340293</v>
      </c>
      <c r="W3598" s="37">
        <f t="array" ref="W3598">SUM(_xlfn.NORM.DIST($AD$3:$AD$1003,$L3598,$AB3598,FALSE)*WindSpeedStep*$AE$3:$AE$1003)/AH3598</f>
        <v>416.30339926900962</v>
      </c>
      <c r="Y3598" s="1">
        <f t="shared" si="1071"/>
        <v>6</v>
      </c>
      <c r="Z3598" s="99">
        <f>IF(L3598&lt;'Power Curve'!$P$28,'Power Curve'!$Q$28,IF(L3598&gt;'Power Curve'!$P$29,'Power Curve'!$Q$29,INDEX(ReferenceTurbulence,Y3598)+(L3598-INDEX(ReferenceTurbulenceWindSpeed,Y3598))*(INDEX(ReferenceTurbulence,Y3598+1)-INDEX(ReferenceTurbulence,Y3598))/(INDEX(ReferenceTurbulenceWindSpeed,Y3598+1)-INDEX(ReferenceTurbulenceWindSpeed,Y3598))))</f>
        <v>0.12126407146673007</v>
      </c>
      <c r="AA3598" s="100">
        <f t="shared" si="1077"/>
        <v>0.75248207006121692</v>
      </c>
      <c r="AB3598" s="29">
        <f t="shared" si="1078"/>
        <v>0.87510888433099687</v>
      </c>
      <c r="AG3598" s="40">
        <f t="array" ref="AG3598">SUM(_xlfn.NORM.DIST($AD$3:$AD$1003,$F3598,$AA3598,FALSE)*WindSpeedStep)</f>
        <v>1.0000000000000036</v>
      </c>
      <c r="AH3598" s="40">
        <f t="array" ref="AH3598">SUM(_xlfn.NORM.DIST($AD$3:$AD$1003,$F3598,$AB3598,FALSE)*WindSpeedStep)</f>
        <v>0.99999999999968336</v>
      </c>
      <c r="AJ3598" s="47">
        <f t="shared" si="1072"/>
        <v>6</v>
      </c>
      <c r="AK3598" s="83" t="b">
        <f>COUNTIF('Power Curve'!$D$2:$D$31,AJ3598)&gt;0</f>
        <v>1</v>
      </c>
      <c r="AL3598" s="83" t="b">
        <f t="shared" si="1073"/>
        <v>0</v>
      </c>
      <c r="AM3598" s="83" t="b">
        <f t="shared" si="1079"/>
        <v>1</v>
      </c>
      <c r="AN3598" s="47" t="str">
        <f t="shared" si="1074"/>
        <v>Outer</v>
      </c>
      <c r="AO3598" s="48" t="str">
        <f t="shared" si="1075"/>
        <v>0.3-0.4</v>
      </c>
      <c r="AP3598" s="49" t="str">
        <f t="shared" si="1080"/>
        <v>1-2</v>
      </c>
      <c r="AQ3598" s="49" t="str">
        <f t="shared" si="1081"/>
        <v>Apr</v>
      </c>
      <c r="AR3598" s="48" t="str">
        <f t="shared" si="1082"/>
        <v>305-315</v>
      </c>
      <c r="AS3598" s="49" t="str">
        <f t="shared" si="1076"/>
        <v>LWS-HTI</v>
      </c>
    </row>
    <row r="3599" spans="5:45" x14ac:dyDescent="0.3">
      <c r="E3599" s="15">
        <v>41012.0625</v>
      </c>
      <c r="F3599" s="21">
        <v>5.65</v>
      </c>
      <c r="G3599" s="21">
        <v>394.27999496460001</v>
      </c>
      <c r="H3599" s="42">
        <v>1.2054621471009888</v>
      </c>
      <c r="I3599" s="35">
        <v>314.10000000000002</v>
      </c>
      <c r="J3599" s="43">
        <v>0.13628318584070795</v>
      </c>
      <c r="K3599" s="44">
        <v>0.47947146336017482</v>
      </c>
      <c r="L3599" s="26">
        <f t="shared" si="1064"/>
        <v>5.6198010887579031</v>
      </c>
      <c r="M3599" s="26">
        <f t="shared" si="1065"/>
        <v>0.22660835025541282</v>
      </c>
      <c r="N3599" s="96">
        <f t="shared" si="1066"/>
        <v>6</v>
      </c>
      <c r="O3599" s="26">
        <f t="shared" si="1067"/>
        <v>0.5897500140676103</v>
      </c>
      <c r="P3599" s="3">
        <f>IF(L3599&gt;'Power Curve'!$C$37,0,INDEX(Ci,$N3599,1)*POWER(1-O3599,3)+INDEX(Ci,$N3599,2)*3*O3599*POWER(1-O3599,2)+INDEX(Ci,$N3599,3)*3*POWER(O3599,2)*(1-O3599)+INDEX(Ci,$N3599,4)*POWER(O3599,3))</f>
        <v>299.7018462701871</v>
      </c>
      <c r="Q3599" s="3">
        <f>MAX(0,MIN(P3599-V3599+W3599,'Power Curve'!$C$39))</f>
        <v>301.08900489928732</v>
      </c>
      <c r="R3599" s="3">
        <f t="shared" si="1068"/>
        <v>394.27999496460001</v>
      </c>
      <c r="S3599" s="3">
        <f t="shared" si="1069"/>
        <v>-93.19099006531269</v>
      </c>
      <c r="T3599" s="3">
        <f t="shared" si="1070"/>
        <v>93.19099006531269</v>
      </c>
      <c r="V3599" s="37">
        <f t="array" ref="V3599">SUM(_xlfn.NORM.DIST($AD$3:$AD$1003,$L3599,$AA3599,FALSE)*WindSpeedStep*$AE$3:$AE$1003)/AG3599</f>
        <v>297.55869447512293</v>
      </c>
      <c r="W3599" s="37">
        <f t="array" ref="W3599">SUM(_xlfn.NORM.DIST($AD$3:$AD$1003,$L3599,$AB3599,FALSE)*WindSpeedStep*$AE$3:$AE$1003)/AH3599</f>
        <v>298.94585310422315</v>
      </c>
      <c r="Y3599" s="1">
        <f t="shared" si="1071"/>
        <v>5</v>
      </c>
      <c r="Z3599" s="99">
        <f>IF(L3599&lt;'Power Curve'!$P$28,'Power Curve'!$Q$28,IF(L3599&gt;'Power Curve'!$P$29,'Power Curve'!$Q$29,INDEX(ReferenceTurbulence,Y3599)+(L3599-INDEX(ReferenceTurbulenceWindSpeed,Y3599))*(INDEX(ReferenceTurbulence,Y3599+1)-INDEX(ReferenceTurbulence,Y3599))/(INDEX(ReferenceTurbulenceWindSpeed,Y3599+1)-INDEX(ReferenceTurbulenceWindSpeed,Y3599))))</f>
        <v>0.12003251084902063</v>
      </c>
      <c r="AA3599" s="100">
        <f t="shared" si="1077"/>
        <v>0.67455883515567094</v>
      </c>
      <c r="AB3599" s="29">
        <f t="shared" si="1078"/>
        <v>0.76588439616700621</v>
      </c>
      <c r="AG3599" s="40">
        <f t="array" ref="AG3599">SUM(_xlfn.NORM.DIST($AD$3:$AD$1003,$F3599,$AA3599,FALSE)*WindSpeedStep)</f>
        <v>1.0000000000000038</v>
      </c>
      <c r="AH3599" s="40">
        <f t="array" ref="AH3599">SUM(_xlfn.NORM.DIST($AD$3:$AD$1003,$F3599,$AB3599,FALSE)*WindSpeedStep)</f>
        <v>0.99999999999995626</v>
      </c>
      <c r="AJ3599" s="47">
        <f t="shared" si="1072"/>
        <v>6</v>
      </c>
      <c r="AK3599" s="83" t="b">
        <f>COUNTIF('Power Curve'!$D$2:$D$31,AJ3599)&gt;0</f>
        <v>1</v>
      </c>
      <c r="AL3599" s="83" t="b">
        <f t="shared" si="1073"/>
        <v>0</v>
      </c>
      <c r="AM3599" s="83" t="b">
        <f t="shared" si="1079"/>
        <v>1</v>
      </c>
      <c r="AN3599" s="47" t="str">
        <f t="shared" si="1074"/>
        <v>Outer</v>
      </c>
      <c r="AO3599" s="48" t="str">
        <f t="shared" si="1075"/>
        <v>0.2-0.3</v>
      </c>
      <c r="AP3599" s="49" t="str">
        <f t="shared" si="1080"/>
        <v>1-2</v>
      </c>
      <c r="AQ3599" s="49" t="str">
        <f t="shared" si="1081"/>
        <v>Apr</v>
      </c>
      <c r="AR3599" s="48" t="str">
        <f t="shared" si="1082"/>
        <v>305-315</v>
      </c>
      <c r="AS3599" s="49" t="str">
        <f t="shared" si="1076"/>
        <v>Inner-TI</v>
      </c>
    </row>
    <row r="3600" spans="5:45" x14ac:dyDescent="0.3">
      <c r="E3600" s="15">
        <v>41012.069444444445</v>
      </c>
      <c r="F3600" s="21">
        <v>4.95</v>
      </c>
      <c r="G3600" s="21">
        <v>134.1700057983401</v>
      </c>
      <c r="H3600" s="42">
        <v>1.2056421674106159</v>
      </c>
      <c r="I3600" s="35">
        <v>313.60000000000002</v>
      </c>
      <c r="J3600" s="43">
        <v>0.23636363636363633</v>
      </c>
      <c r="K3600" s="44">
        <v>0.4722070792793126</v>
      </c>
      <c r="L3600" s="26">
        <f t="shared" si="1064"/>
        <v>4.9237876238975282</v>
      </c>
      <c r="M3600" s="26">
        <f t="shared" si="1065"/>
        <v>0.11903722560635409</v>
      </c>
      <c r="N3600" s="96">
        <f t="shared" si="1066"/>
        <v>5</v>
      </c>
      <c r="O3600" s="26">
        <f t="shared" si="1067"/>
        <v>0.8807106134383178</v>
      </c>
      <c r="P3600" s="3">
        <f>IF(L3600&gt;'Power Curve'!$C$37,0,INDEX(Ci,$N3600,1)*POWER(1-O3600,3)+INDEX(Ci,$N3600,2)*3*O3600*POWER(1-O3600,2)+INDEX(Ci,$N3600,3)*3*POWER(O3600,2)*(1-O3600)+INDEX(Ci,$N3600,4)*POWER(O3600,3))</f>
        <v>194.5611502938375</v>
      </c>
      <c r="Q3600" s="3">
        <f>MAX(0,MIN(P3600-V3600+W3600,'Power Curve'!$C$39))</f>
        <v>218.80049775968644</v>
      </c>
      <c r="R3600" s="3">
        <f t="shared" si="1068"/>
        <v>134.1700057983401</v>
      </c>
      <c r="S3600" s="3">
        <f t="shared" si="1069"/>
        <v>84.630491961346337</v>
      </c>
      <c r="T3600" s="3">
        <f t="shared" si="1070"/>
        <v>84.630491961346337</v>
      </c>
      <c r="V3600" s="37">
        <f t="array" ref="V3600">SUM(_xlfn.NORM.DIST($AD$3:$AD$1003,$L3600,$AA3600,FALSE)*WindSpeedStep*$AE$3:$AE$1003)/AG3600</f>
        <v>171.97599475184026</v>
      </c>
      <c r="W3600" s="37">
        <f t="array" ref="W3600">SUM(_xlfn.NORM.DIST($AD$3:$AD$1003,$L3600,$AB3600,FALSE)*WindSpeedStep*$AE$3:$AE$1003)/AH3600</f>
        <v>196.2153422176892</v>
      </c>
      <c r="Y3600" s="1">
        <f t="shared" si="1071"/>
        <v>4</v>
      </c>
      <c r="Z3600" s="99">
        <f>IF(L3600&lt;'Power Curve'!$P$28,'Power Curve'!$Q$28,IF(L3600&gt;'Power Curve'!$P$29,'Power Curve'!$Q$29,INDEX(ReferenceTurbulence,Y3600)+(L3600-INDEX(ReferenceTurbulenceWindSpeed,Y3600))*(INDEX(ReferenceTurbulence,Y3600+1)-INDEX(ReferenceTurbulence,Y3600))/(INDEX(ReferenceTurbulenceWindSpeed,Y3600+1)-INDEX(ReferenceTurbulenceWindSpeed,Y3600))))</f>
        <v>0.11769452211611911</v>
      </c>
      <c r="AA3600" s="100">
        <f t="shared" si="1077"/>
        <v>0.57950283139588121</v>
      </c>
      <c r="AB3600" s="29">
        <f t="shared" si="1078"/>
        <v>1.1638043474666884</v>
      </c>
      <c r="AG3600" s="40">
        <f t="array" ref="AG3600">SUM(_xlfn.NORM.DIST($AD$3:$AD$1003,$F3600,$AA3600,FALSE)*WindSpeedStep)</f>
        <v>1.0000000000000036</v>
      </c>
      <c r="AH3600" s="40">
        <f t="array" ref="AH3600">SUM(_xlfn.NORM.DIST($AD$3:$AD$1003,$F3600,$AB3600,FALSE)*WindSpeedStep)</f>
        <v>0.99999136618890039</v>
      </c>
      <c r="AJ3600" s="47">
        <f t="shared" si="1072"/>
        <v>5</v>
      </c>
      <c r="AK3600" s="83" t="b">
        <f>COUNTIF('Power Curve'!$D$2:$D$31,AJ3600)&gt;0</f>
        <v>1</v>
      </c>
      <c r="AL3600" s="83" t="b">
        <f t="shared" si="1073"/>
        <v>0</v>
      </c>
      <c r="AM3600" s="83" t="b">
        <f t="shared" si="1079"/>
        <v>1</v>
      </c>
      <c r="AN3600" s="47" t="str">
        <f t="shared" si="1074"/>
        <v>Outer</v>
      </c>
      <c r="AO3600" s="48" t="str">
        <f t="shared" si="1075"/>
        <v>0.1-0.2</v>
      </c>
      <c r="AP3600" s="49" t="str">
        <f t="shared" si="1080"/>
        <v>1-2</v>
      </c>
      <c r="AQ3600" s="49" t="str">
        <f t="shared" si="1081"/>
        <v>Apr</v>
      </c>
      <c r="AR3600" s="48" t="str">
        <f t="shared" si="1082"/>
        <v>305-315</v>
      </c>
      <c r="AS3600" s="49" t="str">
        <f t="shared" si="1076"/>
        <v>LWS-HTI</v>
      </c>
    </row>
    <row r="3601" spans="5:45" x14ac:dyDescent="0.3">
      <c r="E3601" s="15">
        <v>41012.076388888891</v>
      </c>
      <c r="F3601" s="21">
        <v>5.05</v>
      </c>
      <c r="G3601" s="21">
        <v>129.4799957275396</v>
      </c>
      <c r="H3601" s="42">
        <v>1.2057772168582706</v>
      </c>
      <c r="I3601" s="35">
        <v>312.2</v>
      </c>
      <c r="J3601" s="43">
        <v>0.2</v>
      </c>
      <c r="K3601" s="44">
        <v>0.50627455883206129</v>
      </c>
      <c r="L3601" s="26">
        <f t="shared" si="1064"/>
        <v>5.0234456332505601</v>
      </c>
      <c r="M3601" s="26">
        <f t="shared" si="1065"/>
        <v>0.13443969220740271</v>
      </c>
      <c r="N3601" s="96">
        <f t="shared" si="1066"/>
        <v>5</v>
      </c>
      <c r="O3601" s="26">
        <f t="shared" si="1067"/>
        <v>0.99466753978829381</v>
      </c>
      <c r="P3601" s="3">
        <f>IF(L3601&gt;'Power Curve'!$C$37,0,INDEX(Ci,$N3601,1)*POWER(1-O3601,3)+INDEX(Ci,$N3601,2)*3*O3601*POWER(1-O3601,2)+INDEX(Ci,$N3601,3)*3*POWER(O3601,2)*(1-O3601)+INDEX(Ci,$N3601,4)*POWER(O3601,3))</f>
        <v>210.73084351940378</v>
      </c>
      <c r="Q3601" s="3">
        <f>MAX(0,MIN(P3601-V3601+W3601,'Power Curve'!$C$39))</f>
        <v>223.23132164587216</v>
      </c>
      <c r="R3601" s="3">
        <f t="shared" si="1068"/>
        <v>129.4799957275396</v>
      </c>
      <c r="S3601" s="3">
        <f t="shared" si="1069"/>
        <v>93.751325918332554</v>
      </c>
      <c r="T3601" s="3">
        <f t="shared" si="1070"/>
        <v>93.751325918332554</v>
      </c>
      <c r="V3601" s="37">
        <f t="array" ref="V3601">SUM(_xlfn.NORM.DIST($AD$3:$AD$1003,$L3601,$AA3601,FALSE)*WindSpeedStep*$AE$3:$AE$1003)/AG3601</f>
        <v>189.92055755656119</v>
      </c>
      <c r="W3601" s="37">
        <f t="array" ref="W3601">SUM(_xlfn.NORM.DIST($AD$3:$AD$1003,$L3601,$AB3601,FALSE)*WindSpeedStep*$AE$3:$AE$1003)/AH3601</f>
        <v>202.42103568302957</v>
      </c>
      <c r="Y3601" s="1">
        <f t="shared" si="1071"/>
        <v>4</v>
      </c>
      <c r="Z3601" s="99">
        <f>IF(L3601&lt;'Power Curve'!$P$28,'Power Curve'!$Q$28,IF(L3601&gt;'Power Curve'!$P$29,'Power Curve'!$Q$29,INDEX(ReferenceTurbulence,Y3601)+(L3601-INDEX(ReferenceTurbulenceWindSpeed,Y3601))*(INDEX(ReferenceTurbulence,Y3601+1)-INDEX(ReferenceTurbulence,Y3601))/(INDEX(ReferenceTurbulenceWindSpeed,Y3601+1)-INDEX(ReferenceTurbulenceWindSpeed,Y3601))))</f>
        <v>0.11776724609604618</v>
      </c>
      <c r="AA3601" s="100">
        <f t="shared" si="1077"/>
        <v>0.59159735814112724</v>
      </c>
      <c r="AB3601" s="29">
        <f t="shared" si="1078"/>
        <v>1.0046891266501121</v>
      </c>
      <c r="AG3601" s="40">
        <f t="array" ref="AG3601">SUM(_xlfn.NORM.DIST($AD$3:$AD$1003,$F3601,$AA3601,FALSE)*WindSpeedStep)</f>
        <v>1.0000000000000033</v>
      </c>
      <c r="AH3601" s="40">
        <f t="array" ref="AH3601">SUM(_xlfn.NORM.DIST($AD$3:$AD$1003,$F3601,$AB3601,FALSE)*WindSpeedStep)</f>
        <v>0.99999980957627987</v>
      </c>
      <c r="AJ3601" s="47">
        <f t="shared" si="1072"/>
        <v>5</v>
      </c>
      <c r="AK3601" s="83" t="b">
        <f>COUNTIF('Power Curve'!$D$2:$D$31,AJ3601)&gt;0</f>
        <v>1</v>
      </c>
      <c r="AL3601" s="83" t="b">
        <f t="shared" si="1073"/>
        <v>0</v>
      </c>
      <c r="AM3601" s="83" t="b">
        <f t="shared" si="1079"/>
        <v>1</v>
      </c>
      <c r="AN3601" s="47" t="str">
        <f t="shared" si="1074"/>
        <v>Outer</v>
      </c>
      <c r="AO3601" s="48" t="str">
        <f t="shared" si="1075"/>
        <v>0.1-0.2</v>
      </c>
      <c r="AP3601" s="49" t="str">
        <f t="shared" si="1080"/>
        <v>1-2</v>
      </c>
      <c r="AQ3601" s="49" t="str">
        <f t="shared" si="1081"/>
        <v>Apr</v>
      </c>
      <c r="AR3601" s="48" t="str">
        <f t="shared" si="1082"/>
        <v>305-315</v>
      </c>
      <c r="AS3601" s="49" t="str">
        <f t="shared" si="1076"/>
        <v>LWS-HTI</v>
      </c>
    </row>
    <row r="3602" spans="5:45" x14ac:dyDescent="0.3">
      <c r="E3602" s="15">
        <v>41012.083333333336</v>
      </c>
      <c r="F3602" s="21">
        <v>5.57</v>
      </c>
      <c r="G3602" s="21">
        <v>231.20998764038109</v>
      </c>
      <c r="H3602" s="42">
        <v>1.2056421674106159</v>
      </c>
      <c r="I3602" s="35">
        <v>309.5</v>
      </c>
      <c r="J3602" s="43">
        <v>0.14003590664272891</v>
      </c>
      <c r="K3602" s="44">
        <v>0.45445688688860836</v>
      </c>
      <c r="L3602" s="26">
        <f t="shared" si="1064"/>
        <v>5.540504457597824</v>
      </c>
      <c r="M3602" s="26">
        <f t="shared" si="1065"/>
        <v>0.21435280029061077</v>
      </c>
      <c r="N3602" s="96">
        <f t="shared" si="1066"/>
        <v>6</v>
      </c>
      <c r="O3602" s="26">
        <f t="shared" si="1067"/>
        <v>0.51071365405148905</v>
      </c>
      <c r="P3602" s="3">
        <f>IF(L3602&gt;'Power Curve'!$C$37,0,INDEX(Ci,$N3602,1)*POWER(1-O3602,3)+INDEX(Ci,$N3602,2)*3*O3602*POWER(1-O3602,2)+INDEX(Ci,$N3602,3)*3*POWER(O3602,2)*(1-O3602)+INDEX(Ci,$N3602,4)*POWER(O3602,3))</f>
        <v>287.67617334519667</v>
      </c>
      <c r="Q3602" s="3">
        <f>MAX(0,MIN(P3602-V3602+W3602,'Power Curve'!$C$39))</f>
        <v>289.20546415846826</v>
      </c>
      <c r="R3602" s="3">
        <f t="shared" si="1068"/>
        <v>231.20998764038109</v>
      </c>
      <c r="S3602" s="3">
        <f t="shared" si="1069"/>
        <v>57.995476518087173</v>
      </c>
      <c r="T3602" s="3">
        <f t="shared" si="1070"/>
        <v>57.995476518087173</v>
      </c>
      <c r="V3602" s="37">
        <f t="array" ref="V3602">SUM(_xlfn.NORM.DIST($AD$3:$AD$1003,$L3602,$AA3602,FALSE)*WindSpeedStep*$AE$3:$AE$1003)/AG3602</f>
        <v>282.99539576718047</v>
      </c>
      <c r="W3602" s="37">
        <f t="array" ref="W3602">SUM(_xlfn.NORM.DIST($AD$3:$AD$1003,$L3602,$AB3602,FALSE)*WindSpeedStep*$AE$3:$AE$1003)/AH3602</f>
        <v>284.52468658045206</v>
      </c>
      <c r="Y3602" s="1">
        <f t="shared" si="1071"/>
        <v>5</v>
      </c>
      <c r="Z3602" s="99">
        <f>IF(L3602&lt;'Power Curve'!$P$28,'Power Curve'!$Q$28,IF(L3602&gt;'Power Curve'!$P$29,'Power Curve'!$Q$29,INDEX(ReferenceTurbulence,Y3602)+(L3602-INDEX(ReferenceTurbulenceWindSpeed,Y3602))*(INDEX(ReferenceTurbulence,Y3602+1)-INDEX(ReferenceTurbulence,Y3602))/(INDEX(ReferenceTurbulenceWindSpeed,Y3602+1)-INDEX(ReferenceTurbulenceWindSpeed,Y3602))))</f>
        <v>0.11972938356805572</v>
      </c>
      <c r="AA3602" s="100">
        <f t="shared" si="1077"/>
        <v>0.66336118336425243</v>
      </c>
      <c r="AB3602" s="29">
        <f t="shared" si="1078"/>
        <v>0.77586956497779225</v>
      </c>
      <c r="AG3602" s="40">
        <f t="array" ref="AG3602">SUM(_xlfn.NORM.DIST($AD$3:$AD$1003,$F3602,$AA3602,FALSE)*WindSpeedStep)</f>
        <v>1.0000000000000038</v>
      </c>
      <c r="AH3602" s="40">
        <f t="array" ref="AH3602">SUM(_xlfn.NORM.DIST($AD$3:$AD$1003,$F3602,$AB3602,FALSE)*WindSpeedStep)</f>
        <v>0.99999999999979305</v>
      </c>
      <c r="AJ3602" s="47">
        <f t="shared" si="1072"/>
        <v>6</v>
      </c>
      <c r="AK3602" s="83" t="b">
        <f>COUNTIF('Power Curve'!$D$2:$D$31,AJ3602)&gt;0</f>
        <v>1</v>
      </c>
      <c r="AL3602" s="83" t="b">
        <f t="shared" si="1073"/>
        <v>0</v>
      </c>
      <c r="AM3602" s="83" t="b">
        <f t="shared" si="1079"/>
        <v>1</v>
      </c>
      <c r="AN3602" s="47" t="str">
        <f t="shared" si="1074"/>
        <v>Outer</v>
      </c>
      <c r="AO3602" s="48" t="str">
        <f t="shared" si="1075"/>
        <v>0.2-0.3</v>
      </c>
      <c r="AP3602" s="49" t="str">
        <f t="shared" si="1080"/>
        <v>2-3</v>
      </c>
      <c r="AQ3602" s="49" t="str">
        <f t="shared" si="1081"/>
        <v>Apr</v>
      </c>
      <c r="AR3602" s="48" t="str">
        <f t="shared" si="1082"/>
        <v>305-315</v>
      </c>
      <c r="AS3602" s="49" t="str">
        <f t="shared" si="1076"/>
        <v>LWS-HTI</v>
      </c>
    </row>
    <row r="3603" spans="5:45" x14ac:dyDescent="0.3">
      <c r="E3603" s="15">
        <v>41012.090277777781</v>
      </c>
      <c r="F3603" s="21">
        <v>5.03</v>
      </c>
      <c r="G3603" s="21">
        <v>241.80001068115212</v>
      </c>
      <c r="H3603" s="42">
        <v>1.2055870796450756</v>
      </c>
      <c r="I3603" s="35">
        <v>308.7</v>
      </c>
      <c r="J3603" s="43">
        <v>0.19880715705765406</v>
      </c>
      <c r="K3603" s="44">
        <v>0.43446514770429356</v>
      </c>
      <c r="L3603" s="26">
        <f t="shared" si="1064"/>
        <v>5.0032877844101247</v>
      </c>
      <c r="M3603" s="26">
        <f t="shared" si="1065"/>
        <v>0.13132423168868076</v>
      </c>
      <c r="N3603" s="96">
        <f t="shared" si="1066"/>
        <v>5</v>
      </c>
      <c r="O3603" s="26">
        <f t="shared" si="1067"/>
        <v>0.97161744566544173</v>
      </c>
      <c r="P3603" s="3">
        <f>IF(L3603&gt;'Power Curve'!$C$37,0,INDEX(Ci,$N3603,1)*POWER(1-O3603,3)+INDEX(Ci,$N3603,2)*3*O3603*POWER(1-O3603,2)+INDEX(Ci,$N3603,3)*3*POWER(O3603,2)*(1-O3603)+INDEX(Ci,$N3603,4)*POWER(O3603,3))</f>
        <v>207.56122008751035</v>
      </c>
      <c r="Q3603" s="3">
        <f>MAX(0,MIN(P3603-V3603+W3603,'Power Curve'!$C$39))</f>
        <v>219.9643968700276</v>
      </c>
      <c r="R3603" s="3">
        <f t="shared" si="1068"/>
        <v>241.80001068115212</v>
      </c>
      <c r="S3603" s="3">
        <f t="shared" si="1069"/>
        <v>-21.835613811124517</v>
      </c>
      <c r="T3603" s="3">
        <f t="shared" si="1070"/>
        <v>21.835613811124517</v>
      </c>
      <c r="V3603" s="37">
        <f t="array" ref="V3603">SUM(_xlfn.NORM.DIST($AD$3:$AD$1003,$L3603,$AA3603,FALSE)*WindSpeedStep*$AE$3:$AE$1003)/AG3603</f>
        <v>186.29382390052393</v>
      </c>
      <c r="W3603" s="37">
        <f t="array" ref="W3603">SUM(_xlfn.NORM.DIST($AD$3:$AD$1003,$L3603,$AB3603,FALSE)*WindSpeedStep*$AE$3:$AE$1003)/AH3603</f>
        <v>198.69700068304118</v>
      </c>
      <c r="Y3603" s="1">
        <f t="shared" si="1071"/>
        <v>4</v>
      </c>
      <c r="Z3603" s="99">
        <f>IF(L3603&lt;'Power Curve'!$P$28,'Power Curve'!$Q$28,IF(L3603&gt;'Power Curve'!$P$29,'Power Curve'!$Q$29,INDEX(ReferenceTurbulence,Y3603)+(L3603-INDEX(ReferenceTurbulenceWindSpeed,Y3603))*(INDEX(ReferenceTurbulence,Y3603+1)-INDEX(ReferenceTurbulence,Y3603))/(INDEX(ReferenceTurbulenceWindSpeed,Y3603+1)-INDEX(ReferenceTurbulenceWindSpeed,Y3603))))</f>
        <v>0.1177525361996318</v>
      </c>
      <c r="AA3603" s="100">
        <f t="shared" si="1077"/>
        <v>0.5891498259509288</v>
      </c>
      <c r="AB3603" s="29">
        <f t="shared" si="1078"/>
        <v>0.99468942035986563</v>
      </c>
      <c r="AG3603" s="40">
        <f t="array" ref="AG3603">SUM(_xlfn.NORM.DIST($AD$3:$AD$1003,$F3603,$AA3603,FALSE)*WindSpeedStep)</f>
        <v>1.0000000000000031</v>
      </c>
      <c r="AH3603" s="40">
        <f t="array" ref="AH3603">SUM(_xlfn.NORM.DIST($AD$3:$AD$1003,$F3603,$AB3603,FALSE)*WindSpeedStep)</f>
        <v>0.99999983829679229</v>
      </c>
      <c r="AJ3603" s="47">
        <f t="shared" si="1072"/>
        <v>5</v>
      </c>
      <c r="AK3603" s="83" t="b">
        <f>COUNTIF('Power Curve'!$D$2:$D$31,AJ3603)&gt;0</f>
        <v>1</v>
      </c>
      <c r="AL3603" s="83" t="b">
        <f t="shared" si="1073"/>
        <v>0</v>
      </c>
      <c r="AM3603" s="83" t="b">
        <f t="shared" si="1079"/>
        <v>1</v>
      </c>
      <c r="AN3603" s="47" t="str">
        <f t="shared" si="1074"/>
        <v>Outer</v>
      </c>
      <c r="AO3603" s="48" t="str">
        <f t="shared" si="1075"/>
        <v>0.1-0.2</v>
      </c>
      <c r="AP3603" s="49" t="str">
        <f t="shared" si="1080"/>
        <v>2-3</v>
      </c>
      <c r="AQ3603" s="49" t="str">
        <f t="shared" si="1081"/>
        <v>Apr</v>
      </c>
      <c r="AR3603" s="48" t="str">
        <f t="shared" si="1082"/>
        <v>305-315</v>
      </c>
      <c r="AS3603" s="49" t="str">
        <f t="shared" si="1076"/>
        <v>LWS-HTI</v>
      </c>
    </row>
    <row r="3604" spans="5:45" x14ac:dyDescent="0.3">
      <c r="E3604" s="15">
        <v>41012.097222222219</v>
      </c>
      <c r="F3604" s="21">
        <v>4.95</v>
      </c>
      <c r="G3604" s="21">
        <v>211.97000503539999</v>
      </c>
      <c r="H3604" s="42">
        <v>1.2054419182011857</v>
      </c>
      <c r="I3604" s="35">
        <v>303.60000000000002</v>
      </c>
      <c r="J3604" s="43">
        <v>0.17171717171717171</v>
      </c>
      <c r="K3604" s="44">
        <v>0.42121209497540318</v>
      </c>
      <c r="L3604" s="26">
        <f t="shared" si="1064"/>
        <v>4.9235150059242221</v>
      </c>
      <c r="M3604" s="26">
        <f t="shared" si="1065"/>
        <v>0.11899509161977385</v>
      </c>
      <c r="N3604" s="96">
        <f t="shared" si="1066"/>
        <v>5</v>
      </c>
      <c r="O3604" s="26">
        <f t="shared" si="1067"/>
        <v>0.8803988802770053</v>
      </c>
      <c r="P3604" s="3">
        <f>IF(L3604&gt;'Power Curve'!$C$37,0,INDEX(Ci,$N3604,1)*POWER(1-O3604,3)+INDEX(Ci,$N3604,2)*3*O3604*POWER(1-O3604,2)+INDEX(Ci,$N3604,3)*3*POWER(O3604,2)*(1-O3604)+INDEX(Ci,$N3604,4)*POWER(O3604,3))</f>
        <v>194.51539125085432</v>
      </c>
      <c r="Q3604" s="3">
        <f>MAX(0,MIN(P3604-V3604+W3604,'Power Curve'!$C$39))</f>
        <v>201.64553893770776</v>
      </c>
      <c r="R3604" s="3">
        <f t="shared" si="1068"/>
        <v>211.97000503539999</v>
      </c>
      <c r="S3604" s="3">
        <f t="shared" si="1069"/>
        <v>-10.324466097692238</v>
      </c>
      <c r="T3604" s="3">
        <f t="shared" si="1070"/>
        <v>10.324466097692238</v>
      </c>
      <c r="V3604" s="37">
        <f t="array" ref="V3604">SUM(_xlfn.NORM.DIST($AD$3:$AD$1003,$L3604,$AA3604,FALSE)*WindSpeedStep*$AE$3:$AE$1003)/AG3604</f>
        <v>171.92687080304626</v>
      </c>
      <c r="W3604" s="37">
        <f t="array" ref="W3604">SUM(_xlfn.NORM.DIST($AD$3:$AD$1003,$L3604,$AB3604,FALSE)*WindSpeedStep*$AE$3:$AE$1003)/AH3604</f>
        <v>179.05701848989969</v>
      </c>
      <c r="Y3604" s="1">
        <f t="shared" si="1071"/>
        <v>4</v>
      </c>
      <c r="Z3604" s="99">
        <f>IF(L3604&lt;'Power Curve'!$P$28,'Power Curve'!$Q$28,IF(L3604&gt;'Power Curve'!$P$29,'Power Curve'!$Q$29,INDEX(ReferenceTurbulence,Y3604)+(L3604-INDEX(ReferenceTurbulenceWindSpeed,Y3604))*(INDEX(ReferenceTurbulence,Y3604+1)-INDEX(ReferenceTurbulence,Y3604))/(INDEX(ReferenceTurbulenceWindSpeed,Y3604+1)-INDEX(ReferenceTurbulenceWindSpeed,Y3604))))</f>
        <v>0.11769432317712616</v>
      </c>
      <c r="AA3604" s="100">
        <f t="shared" si="1077"/>
        <v>0.57946976627467561</v>
      </c>
      <c r="AB3604" s="29">
        <f t="shared" si="1078"/>
        <v>0.84545207172436132</v>
      </c>
      <c r="AG3604" s="40">
        <f t="array" ref="AG3604">SUM(_xlfn.NORM.DIST($AD$3:$AD$1003,$F3604,$AA3604,FALSE)*WindSpeedStep)</f>
        <v>1.0000000000000033</v>
      </c>
      <c r="AH3604" s="40">
        <f t="array" ref="AH3604">SUM(_xlfn.NORM.DIST($AD$3:$AD$1003,$F3604,$AB3604,FALSE)*WindSpeedStep)</f>
        <v>0.99999999836498177</v>
      </c>
      <c r="AJ3604" s="47">
        <f t="shared" si="1072"/>
        <v>5</v>
      </c>
      <c r="AK3604" s="83" t="b">
        <f>COUNTIF('Power Curve'!$D$2:$D$31,AJ3604)&gt;0</f>
        <v>1</v>
      </c>
      <c r="AL3604" s="83" t="b">
        <f t="shared" si="1073"/>
        <v>0</v>
      </c>
      <c r="AM3604" s="83" t="b">
        <f t="shared" si="1079"/>
        <v>1</v>
      </c>
      <c r="AN3604" s="47" t="str">
        <f t="shared" si="1074"/>
        <v>Outer</v>
      </c>
      <c r="AO3604" s="48" t="str">
        <f t="shared" si="1075"/>
        <v>0.1-0.2</v>
      </c>
      <c r="AP3604" s="49" t="str">
        <f t="shared" si="1080"/>
        <v>2-3</v>
      </c>
      <c r="AQ3604" s="49" t="str">
        <f t="shared" si="1081"/>
        <v>Apr</v>
      </c>
      <c r="AR3604" s="48" t="str">
        <f t="shared" si="1082"/>
        <v>295-305</v>
      </c>
      <c r="AS3604" s="49" t="str">
        <f t="shared" si="1076"/>
        <v>LWS-HTI</v>
      </c>
    </row>
    <row r="3605" spans="5:45" x14ac:dyDescent="0.3">
      <c r="E3605" s="15">
        <v>41012.104166666664</v>
      </c>
      <c r="F3605" s="21">
        <v>4.8099999999999996</v>
      </c>
      <c r="G3605" s="21">
        <v>172.04999923706069</v>
      </c>
      <c r="H3605" s="42">
        <v>1.2058372248612617</v>
      </c>
      <c r="I3605" s="35">
        <v>306.60000000000002</v>
      </c>
      <c r="J3605" s="43">
        <v>0.13097713097713098</v>
      </c>
      <c r="K3605" s="44">
        <v>0.51047162731277018</v>
      </c>
      <c r="L3605" s="26">
        <f t="shared" si="1064"/>
        <v>4.7847869952722428</v>
      </c>
      <c r="M3605" s="26">
        <f t="shared" si="1065"/>
        <v>9.7554230372709203E-2</v>
      </c>
      <c r="N3605" s="96">
        <f t="shared" si="1066"/>
        <v>5</v>
      </c>
      <c r="O3605" s="26">
        <f t="shared" si="1067"/>
        <v>0.72176619440281842</v>
      </c>
      <c r="P3605" s="3">
        <f>IF(L3605&gt;'Power Curve'!$C$37,0,INDEX(Ci,$N3605,1)*POWER(1-O3605,3)+INDEX(Ci,$N3605,2)*3*O3605*POWER(1-O3605,2)+INDEX(Ci,$N3605,3)*3*POWER(O3605,2)*(1-O3605)+INDEX(Ci,$N3605,4)*POWER(O3605,3))</f>
        <v>170.55416696697154</v>
      </c>
      <c r="Q3605" s="3">
        <f>MAX(0,MIN(P3605-V3605+W3605,'Power Curve'!$C$39))</f>
        <v>172.16943810135407</v>
      </c>
      <c r="R3605" s="3">
        <f t="shared" si="1068"/>
        <v>172.04999923706069</v>
      </c>
      <c r="S3605" s="3">
        <f t="shared" si="1069"/>
        <v>0.1194388642933859</v>
      </c>
      <c r="T3605" s="3">
        <f t="shared" si="1070"/>
        <v>0.1194388642933859</v>
      </c>
      <c r="V3605" s="37">
        <f t="array" ref="V3605">SUM(_xlfn.NORM.DIST($AD$3:$AD$1003,$L3605,$AA3605,FALSE)*WindSpeedStep*$AE$3:$AE$1003)/AG3605</f>
        <v>146.95344074712665</v>
      </c>
      <c r="W3605" s="37">
        <f t="array" ref="W3605">SUM(_xlfn.NORM.DIST($AD$3:$AD$1003,$L3605,$AB3605,FALSE)*WindSpeedStep*$AE$3:$AE$1003)/AH3605</f>
        <v>148.56871188150919</v>
      </c>
      <c r="Y3605" s="1">
        <f t="shared" si="1071"/>
        <v>4</v>
      </c>
      <c r="Z3605" s="99">
        <f>IF(L3605&lt;'Power Curve'!$P$28,'Power Curve'!$Q$28,IF(L3605&gt;'Power Curve'!$P$29,'Power Curve'!$Q$29,INDEX(ReferenceTurbulence,Y3605)+(L3605-INDEX(ReferenceTurbulenceWindSpeed,Y3605))*(INDEX(ReferenceTurbulence,Y3605+1)-INDEX(ReferenceTurbulence,Y3605))/(INDEX(ReferenceTurbulenceWindSpeed,Y3605+1)-INDEX(ReferenceTurbulenceWindSpeed,Y3605))))</f>
        <v>0.11759308843315053</v>
      </c>
      <c r="AA3605" s="100">
        <f t="shared" si="1077"/>
        <v>0.56265788026883745</v>
      </c>
      <c r="AB3605" s="29">
        <f t="shared" si="1078"/>
        <v>0.62669767297744561</v>
      </c>
      <c r="AG3605" s="40">
        <f t="array" ref="AG3605">SUM(_xlfn.NORM.DIST($AD$3:$AD$1003,$F3605,$AA3605,FALSE)*WindSpeedStep)</f>
        <v>1.0000000000000036</v>
      </c>
      <c r="AH3605" s="40">
        <f t="array" ref="AH3605">SUM(_xlfn.NORM.DIST($AD$3:$AD$1003,$F3605,$AB3605,FALSE)*WindSpeedStep)</f>
        <v>0.99999999999999933</v>
      </c>
      <c r="AJ3605" s="47">
        <f t="shared" si="1072"/>
        <v>5</v>
      </c>
      <c r="AK3605" s="83" t="b">
        <f>COUNTIF('Power Curve'!$D$2:$D$31,AJ3605)&gt;0</f>
        <v>1</v>
      </c>
      <c r="AL3605" s="83" t="b">
        <f t="shared" si="1073"/>
        <v>0</v>
      </c>
      <c r="AM3605" s="83" t="b">
        <f t="shared" si="1079"/>
        <v>1</v>
      </c>
      <c r="AN3605" s="47" t="str">
        <f t="shared" si="1074"/>
        <v>Outer</v>
      </c>
      <c r="AO3605" s="48" t="str">
        <f t="shared" si="1075"/>
        <v>0.0-0.1</v>
      </c>
      <c r="AP3605" s="49" t="str">
        <f t="shared" si="1080"/>
        <v>2-3</v>
      </c>
      <c r="AQ3605" s="49" t="str">
        <f t="shared" si="1081"/>
        <v>Apr</v>
      </c>
      <c r="AR3605" s="48" t="str">
        <f t="shared" si="1082"/>
        <v>305-315</v>
      </c>
      <c r="AS3605" s="49" t="str">
        <f t="shared" si="1076"/>
        <v>Inner-TI</v>
      </c>
    </row>
    <row r="3606" spans="5:45" x14ac:dyDescent="0.3">
      <c r="E3606" s="15">
        <v>41012.111111111109</v>
      </c>
      <c r="F3606" s="21">
        <v>4.71</v>
      </c>
      <c r="G3606" s="21">
        <v>130.6099967956541</v>
      </c>
      <c r="H3606" s="42">
        <v>1.2046254113786377</v>
      </c>
      <c r="I3606" s="35">
        <v>305.10000000000002</v>
      </c>
      <c r="J3606" s="43">
        <v>0.11677282377919322</v>
      </c>
      <c r="K3606" s="44">
        <v>0.54582712773817432</v>
      </c>
      <c r="L3606" s="26">
        <f t="shared" si="1064"/>
        <v>4.6837411374160114</v>
      </c>
      <c r="M3606" s="26">
        <f t="shared" si="1065"/>
        <v>8.193726731165081E-2</v>
      </c>
      <c r="N3606" s="96">
        <f t="shared" si="1066"/>
        <v>5</v>
      </c>
      <c r="O3606" s="26">
        <f t="shared" si="1067"/>
        <v>0.60622229124394611</v>
      </c>
      <c r="P3606" s="3">
        <f>IF(L3606&gt;'Power Curve'!$C$37,0,INDEX(Ci,$N3606,1)*POWER(1-O3606,3)+INDEX(Ci,$N3606,2)*3*O3606*POWER(1-O3606,2)+INDEX(Ci,$N3606,3)*3*POWER(O3606,2)*(1-O3606)+INDEX(Ci,$N3606,4)*POWER(O3606,3))</f>
        <v>152.76391012624444</v>
      </c>
      <c r="Q3606" s="3">
        <f>MAX(0,MIN(P3606-V3606+W3606,'Power Curve'!$C$39))</f>
        <v>152.65125075225839</v>
      </c>
      <c r="R3606" s="3">
        <f t="shared" si="1068"/>
        <v>130.6099967956541</v>
      </c>
      <c r="S3606" s="3">
        <f t="shared" si="1069"/>
        <v>22.041253956604294</v>
      </c>
      <c r="T3606" s="3">
        <f t="shared" si="1070"/>
        <v>22.041253956604294</v>
      </c>
      <c r="V3606" s="37">
        <f t="array" ref="V3606">SUM(_xlfn.NORM.DIST($AD$3:$AD$1003,$L3606,$AA3606,FALSE)*WindSpeedStep*$AE$3:$AE$1003)/AG3606</f>
        <v>128.90214677486645</v>
      </c>
      <c r="W3606" s="37">
        <f t="array" ref="W3606">SUM(_xlfn.NORM.DIST($AD$3:$AD$1003,$L3606,$AB3606,FALSE)*WindSpeedStep*$AE$3:$AE$1003)/AH3606</f>
        <v>128.7894874008804</v>
      </c>
      <c r="Y3606" s="1">
        <f t="shared" si="1071"/>
        <v>4</v>
      </c>
      <c r="Z3606" s="99">
        <f>IF(L3606&lt;'Power Curve'!$P$28,'Power Curve'!$Q$28,IF(L3606&gt;'Power Curve'!$P$29,'Power Curve'!$Q$29,INDEX(ReferenceTurbulence,Y3606)+(L3606-INDEX(ReferenceTurbulenceWindSpeed,Y3606))*(INDEX(ReferenceTurbulence,Y3606+1)-INDEX(ReferenceTurbulence,Y3606))/(INDEX(ReferenceTurbulenceWindSpeed,Y3606+1)-INDEX(ReferenceTurbulenceWindSpeed,Y3606))))</f>
        <v>0.11751935169100451</v>
      </c>
      <c r="AA3606" s="100">
        <f t="shared" si="1077"/>
        <v>0.5504302219576177</v>
      </c>
      <c r="AB3606" s="29">
        <f t="shared" si="1078"/>
        <v>0.54693367846683794</v>
      </c>
      <c r="AG3606" s="40">
        <f t="array" ref="AG3606">SUM(_xlfn.NORM.DIST($AD$3:$AD$1003,$F3606,$AA3606,FALSE)*WindSpeedStep)</f>
        <v>1.0000000000000031</v>
      </c>
      <c r="AH3606" s="40">
        <f t="array" ref="AH3606">SUM(_xlfn.NORM.DIST($AD$3:$AD$1003,$F3606,$AB3606,FALSE)*WindSpeedStep)</f>
        <v>1.0000000000000033</v>
      </c>
      <c r="AJ3606" s="47">
        <f t="shared" si="1072"/>
        <v>5</v>
      </c>
      <c r="AK3606" s="83" t="b">
        <f>COUNTIF('Power Curve'!$D$2:$D$31,AJ3606)&gt;0</f>
        <v>1</v>
      </c>
      <c r="AL3606" s="83" t="b">
        <f t="shared" si="1073"/>
        <v>0</v>
      </c>
      <c r="AM3606" s="83" t="b">
        <f t="shared" si="1079"/>
        <v>1</v>
      </c>
      <c r="AN3606" s="47" t="str">
        <f t="shared" si="1074"/>
        <v>Outer</v>
      </c>
      <c r="AO3606" s="48" t="str">
        <f t="shared" si="1075"/>
        <v>0.0-0.1</v>
      </c>
      <c r="AP3606" s="49" t="str">
        <f t="shared" si="1080"/>
        <v>2-3</v>
      </c>
      <c r="AQ3606" s="49" t="str">
        <f t="shared" si="1081"/>
        <v>Apr</v>
      </c>
      <c r="AR3606" s="48" t="str">
        <f t="shared" si="1082"/>
        <v>305-315</v>
      </c>
      <c r="AS3606" s="49" t="str">
        <f t="shared" si="1076"/>
        <v>Inner-TI</v>
      </c>
    </row>
    <row r="3607" spans="5:45" x14ac:dyDescent="0.3">
      <c r="E3607" s="15">
        <v>41012.118055555555</v>
      </c>
      <c r="F3607" s="21">
        <v>4.53</v>
      </c>
      <c r="G3607" s="21">
        <v>111.13000488281229</v>
      </c>
      <c r="H3607" s="42">
        <v>1.2040089348738965</v>
      </c>
      <c r="I3607" s="35">
        <v>303.5</v>
      </c>
      <c r="J3607" s="43">
        <v>0.13686534216335541</v>
      </c>
      <c r="K3607" s="44">
        <v>0.41894243713739199</v>
      </c>
      <c r="L3607" s="26">
        <f t="shared" si="1064"/>
        <v>4.5039760835632761</v>
      </c>
      <c r="M3607" s="26">
        <f t="shared" si="1065"/>
        <v>5.4153998751729208E-2</v>
      </c>
      <c r="N3607" s="96">
        <f t="shared" si="1066"/>
        <v>5</v>
      </c>
      <c r="O3607" s="26">
        <f t="shared" si="1067"/>
        <v>0.40066457305165104</v>
      </c>
      <c r="P3607" s="3">
        <f>IF(L3607&gt;'Power Curve'!$C$37,0,INDEX(Ci,$N3607,1)*POWER(1-O3607,3)+INDEX(Ci,$N3607,2)*3*O3607*POWER(1-O3607,2)+INDEX(Ci,$N3607,3)*3*POWER(O3607,2)*(1-O3607)+INDEX(Ci,$N3607,4)*POWER(O3607,3))</f>
        <v>122.27327213407429</v>
      </c>
      <c r="Q3607" s="3">
        <f>MAX(0,MIN(P3607-V3607+W3607,'Power Curve'!$C$39))</f>
        <v>127.19581404546075</v>
      </c>
      <c r="R3607" s="3">
        <f t="shared" si="1068"/>
        <v>111.13000488281229</v>
      </c>
      <c r="S3607" s="3">
        <f t="shared" si="1069"/>
        <v>16.065809162648463</v>
      </c>
      <c r="T3607" s="3">
        <f t="shared" si="1070"/>
        <v>16.065809162648463</v>
      </c>
      <c r="V3607" s="37">
        <f t="array" ref="V3607">SUM(_xlfn.NORM.DIST($AD$3:$AD$1003,$L3607,$AA3607,FALSE)*WindSpeedStep*$AE$3:$AE$1003)/AG3607</f>
        <v>97.682896957019025</v>
      </c>
      <c r="W3607" s="37">
        <f t="array" ref="W3607">SUM(_xlfn.NORM.DIST($AD$3:$AD$1003,$L3607,$AB3607,FALSE)*WindSpeedStep*$AE$3:$AE$1003)/AH3607</f>
        <v>102.60543886840549</v>
      </c>
      <c r="Y3607" s="1">
        <f t="shared" si="1071"/>
        <v>4</v>
      </c>
      <c r="Z3607" s="99">
        <f>IF(L3607&lt;'Power Curve'!$P$28,'Power Curve'!$Q$28,IF(L3607&gt;'Power Curve'!$P$29,'Power Curve'!$Q$29,INDEX(ReferenceTurbulence,Y3607)+(L3607-INDEX(ReferenceTurbulenceWindSpeed,Y3607))*(INDEX(ReferenceTurbulence,Y3607+1)-INDEX(ReferenceTurbulence,Y3607))/(INDEX(ReferenceTurbulenceWindSpeed,Y3607+1)-INDEX(ReferenceTurbulenceWindSpeed,Y3607))))</f>
        <v>0.11738817076281977</v>
      </c>
      <c r="AA3607" s="100">
        <f t="shared" si="1077"/>
        <v>0.528713513608982</v>
      </c>
      <c r="AB3607" s="29">
        <f t="shared" si="1078"/>
        <v>0.61643822777245727</v>
      </c>
      <c r="AG3607" s="40">
        <f t="array" ref="AG3607">SUM(_xlfn.NORM.DIST($AD$3:$AD$1003,$F3607,$AA3607,FALSE)*WindSpeedStep)</f>
        <v>1.0000000000000031</v>
      </c>
      <c r="AH3607" s="40">
        <f t="array" ref="AH3607">SUM(_xlfn.NORM.DIST($AD$3:$AD$1003,$F3607,$AB3607,FALSE)*WindSpeedStep)</f>
        <v>0.99999999999995159</v>
      </c>
      <c r="AJ3607" s="47">
        <f t="shared" si="1072"/>
        <v>5</v>
      </c>
      <c r="AK3607" s="83" t="b">
        <f>COUNTIF('Power Curve'!$D$2:$D$31,AJ3607)&gt;0</f>
        <v>1</v>
      </c>
      <c r="AL3607" s="83" t="b">
        <f t="shared" si="1073"/>
        <v>0</v>
      </c>
      <c r="AM3607" s="83" t="b">
        <f t="shared" si="1079"/>
        <v>1</v>
      </c>
      <c r="AN3607" s="47" t="str">
        <f t="shared" si="1074"/>
        <v>Outer</v>
      </c>
      <c r="AO3607" s="48" t="str">
        <f t="shared" si="1075"/>
        <v>0.0-0.1</v>
      </c>
      <c r="AP3607" s="49" t="str">
        <f t="shared" si="1080"/>
        <v>2-3</v>
      </c>
      <c r="AQ3607" s="49" t="str">
        <f t="shared" si="1081"/>
        <v>Apr</v>
      </c>
      <c r="AR3607" s="48" t="str">
        <f t="shared" si="1082"/>
        <v>295-305</v>
      </c>
      <c r="AS3607" s="49" t="str">
        <f t="shared" si="1076"/>
        <v>Inner-TI</v>
      </c>
    </row>
    <row r="3608" spans="5:45" x14ac:dyDescent="0.3">
      <c r="E3608" s="15">
        <v>41012.125</v>
      </c>
      <c r="F3608" s="21">
        <v>5.08</v>
      </c>
      <c r="G3608" s="21">
        <v>186.4700012207031</v>
      </c>
      <c r="H3608" s="42">
        <v>1.2044799867785367</v>
      </c>
      <c r="I3608" s="35">
        <v>304.10000000000002</v>
      </c>
      <c r="J3608" s="43">
        <v>0.15157480314960631</v>
      </c>
      <c r="K3608" s="44">
        <v>0.45915097774553237</v>
      </c>
      <c r="L3608" s="26">
        <f t="shared" si="1064"/>
        <v>5.0514750484727085</v>
      </c>
      <c r="M3608" s="26">
        <f t="shared" si="1065"/>
        <v>0.13877172868504012</v>
      </c>
      <c r="N3608" s="96">
        <f t="shared" si="1066"/>
        <v>6</v>
      </c>
      <c r="O3608" s="26">
        <f t="shared" si="1067"/>
        <v>2.3289360325097718E-2</v>
      </c>
      <c r="P3608" s="3">
        <f>IF(L3608&gt;'Power Curve'!$C$37,0,INDEX(Ci,$N3608,1)*POWER(1-O3608,3)+INDEX(Ci,$N3608,2)*3*O3608*POWER(1-O3608,2)+INDEX(Ci,$N3608,3)*3*POWER(O3608,2)*(1-O3608)+INDEX(Ci,$N3608,4)*POWER(O3608,3))</f>
        <v>215.06528039387541</v>
      </c>
      <c r="Q3608" s="3">
        <f>MAX(0,MIN(P3608-V3608+W3608,'Power Curve'!$C$39))</f>
        <v>217.70079481691326</v>
      </c>
      <c r="R3608" s="3">
        <f t="shared" si="1068"/>
        <v>186.4700012207031</v>
      </c>
      <c r="S3608" s="3">
        <f t="shared" si="1069"/>
        <v>31.230793596210162</v>
      </c>
      <c r="T3608" s="3">
        <f t="shared" si="1070"/>
        <v>31.230793596210162</v>
      </c>
      <c r="V3608" s="37">
        <f t="array" ref="V3608">SUM(_xlfn.NORM.DIST($AD$3:$AD$1003,$L3608,$AA3608,FALSE)*WindSpeedStep*$AE$3:$AE$1003)/AG3608</f>
        <v>194.96167594688836</v>
      </c>
      <c r="W3608" s="37">
        <f t="array" ref="W3608">SUM(_xlfn.NORM.DIST($AD$3:$AD$1003,$L3608,$AB3608,FALSE)*WindSpeedStep*$AE$3:$AE$1003)/AH3608</f>
        <v>197.59719036992621</v>
      </c>
      <c r="Y3608" s="1">
        <f t="shared" si="1071"/>
        <v>5</v>
      </c>
      <c r="Z3608" s="99">
        <f>IF(L3608&lt;'Power Curve'!$P$28,'Power Curve'!$Q$28,IF(L3608&gt;'Power Curve'!$P$29,'Power Curve'!$Q$29,INDEX(ReferenceTurbulence,Y3608)+(L3608-INDEX(ReferenceTurbulenceWindSpeed,Y3608))*(INDEX(ReferenceTurbulence,Y3608+1)-INDEX(ReferenceTurbulence,Y3608))/(INDEX(ReferenceTurbulenceWindSpeed,Y3608+1)-INDEX(ReferenceTurbulenceWindSpeed,Y3608))))</f>
        <v>0.11785997054342529</v>
      </c>
      <c r="AA3608" s="100">
        <f t="shared" si="1077"/>
        <v>0.59536670041384121</v>
      </c>
      <c r="AB3608" s="29">
        <f t="shared" si="1078"/>
        <v>0.76567633608739871</v>
      </c>
      <c r="AG3608" s="40">
        <f t="array" ref="AG3608">SUM(_xlfn.NORM.DIST($AD$3:$AD$1003,$F3608,$AA3608,FALSE)*WindSpeedStep)</f>
        <v>1.0000000000000036</v>
      </c>
      <c r="AH3608" s="40">
        <f t="array" ref="AH3608">SUM(_xlfn.NORM.DIST($AD$3:$AD$1003,$F3608,$AB3608,FALSE)*WindSpeedStep)</f>
        <v>0.99999999998991229</v>
      </c>
      <c r="AJ3608" s="47">
        <f t="shared" si="1072"/>
        <v>5</v>
      </c>
      <c r="AK3608" s="83" t="b">
        <f>COUNTIF('Power Curve'!$D$2:$D$31,AJ3608)&gt;0</f>
        <v>1</v>
      </c>
      <c r="AL3608" s="83" t="b">
        <f t="shared" si="1073"/>
        <v>0</v>
      </c>
      <c r="AM3608" s="83" t="b">
        <f t="shared" si="1079"/>
        <v>1</v>
      </c>
      <c r="AN3608" s="47" t="str">
        <f t="shared" si="1074"/>
        <v>Outer</v>
      </c>
      <c r="AO3608" s="48" t="str">
        <f t="shared" si="1075"/>
        <v>0.1-0.2</v>
      </c>
      <c r="AP3608" s="49" t="str">
        <f t="shared" si="1080"/>
        <v>3-4</v>
      </c>
      <c r="AQ3608" s="49" t="str">
        <f t="shared" si="1081"/>
        <v>Apr</v>
      </c>
      <c r="AR3608" s="48" t="str">
        <f t="shared" si="1082"/>
        <v>295-305</v>
      </c>
      <c r="AS3608" s="49" t="str">
        <f t="shared" si="1076"/>
        <v>LWS-HTI</v>
      </c>
    </row>
    <row r="3609" spans="5:45" x14ac:dyDescent="0.3">
      <c r="E3609" s="15">
        <v>41012.131944444445</v>
      </c>
      <c r="F3609" s="21">
        <v>5.29</v>
      </c>
      <c r="G3609" s="21">
        <v>194.79999923706012</v>
      </c>
      <c r="H3609" s="42">
        <v>1.2041994644315546</v>
      </c>
      <c r="I3609" s="35">
        <v>304.2</v>
      </c>
      <c r="J3609" s="43">
        <v>0.11720226843100189</v>
      </c>
      <c r="K3609" s="44">
        <v>0.47538167433488332</v>
      </c>
      <c r="L3609" s="26">
        <f t="shared" si="1064"/>
        <v>5.259887462912614</v>
      </c>
      <c r="M3609" s="26">
        <f t="shared" si="1065"/>
        <v>0.1709825391707594</v>
      </c>
      <c r="N3609" s="96">
        <f t="shared" si="1066"/>
        <v>6</v>
      </c>
      <c r="O3609" s="26">
        <f t="shared" si="1067"/>
        <v>0.23101771370556462</v>
      </c>
      <c r="P3609" s="3">
        <f>IF(L3609&gt;'Power Curve'!$C$37,0,INDEX(Ci,$N3609,1)*POWER(1-O3609,3)+INDEX(Ci,$N3609,2)*3*O3609*POWER(1-O3609,2)+INDEX(Ci,$N3609,3)*3*POWER(O3609,2)*(1-O3609)+INDEX(Ci,$N3609,4)*POWER(O3609,3))</f>
        <v>246.29871774884032</v>
      </c>
      <c r="Q3609" s="3">
        <f>MAX(0,MIN(P3609-V3609+W3609,'Power Curve'!$C$39))</f>
        <v>246.29149187214</v>
      </c>
      <c r="R3609" s="3">
        <f t="shared" si="1068"/>
        <v>194.79999923706012</v>
      </c>
      <c r="S3609" s="3">
        <f t="shared" si="1069"/>
        <v>51.491492635079879</v>
      </c>
      <c r="T3609" s="3">
        <f t="shared" si="1070"/>
        <v>51.491492635079879</v>
      </c>
      <c r="V3609" s="37">
        <f t="array" ref="V3609">SUM(_xlfn.NORM.DIST($AD$3:$AD$1003,$L3609,$AA3609,FALSE)*WindSpeedStep*$AE$3:$AE$1003)/AG3609</f>
        <v>232.34424042804002</v>
      </c>
      <c r="W3609" s="37">
        <f t="array" ref="W3609">SUM(_xlfn.NORM.DIST($AD$3:$AD$1003,$L3609,$AB3609,FALSE)*WindSpeedStep*$AE$3:$AE$1003)/AH3609</f>
        <v>232.33701455133971</v>
      </c>
      <c r="Y3609" s="1">
        <f t="shared" si="1071"/>
        <v>5</v>
      </c>
      <c r="Z3609" s="99">
        <f>IF(L3609&lt;'Power Curve'!$P$28,'Power Curve'!$Q$28,IF(L3609&gt;'Power Curve'!$P$29,'Power Curve'!$Q$29,INDEX(ReferenceTurbulence,Y3609)+(L3609-INDEX(ReferenceTurbulenceWindSpeed,Y3609))*(INDEX(ReferenceTurbulence,Y3609+1)-INDEX(ReferenceTurbulence,Y3609))/(INDEX(ReferenceTurbulenceWindSpeed,Y3609+1)-INDEX(ReferenceTurbulenceWindSpeed,Y3609))))</f>
        <v>0.11865666880896653</v>
      </c>
      <c r="AA3609" s="100">
        <f t="shared" si="1077"/>
        <v>0.62412072465925728</v>
      </c>
      <c r="AB3609" s="29">
        <f t="shared" si="1078"/>
        <v>0.61647074234514565</v>
      </c>
      <c r="AG3609" s="40">
        <f t="array" ref="AG3609">SUM(_xlfn.NORM.DIST($AD$3:$AD$1003,$F3609,$AA3609,FALSE)*WindSpeedStep)</f>
        <v>1.0000000000000036</v>
      </c>
      <c r="AH3609" s="40">
        <f t="array" ref="AH3609">SUM(_xlfn.NORM.DIST($AD$3:$AD$1003,$F3609,$AB3609,FALSE)*WindSpeedStep)</f>
        <v>1.0000000000000033</v>
      </c>
      <c r="AJ3609" s="47">
        <f t="shared" si="1072"/>
        <v>5</v>
      </c>
      <c r="AK3609" s="83" t="b">
        <f>COUNTIF('Power Curve'!$D$2:$D$31,AJ3609)&gt;0</f>
        <v>1</v>
      </c>
      <c r="AL3609" s="83" t="b">
        <f t="shared" si="1073"/>
        <v>0</v>
      </c>
      <c r="AM3609" s="83" t="b">
        <f t="shared" si="1079"/>
        <v>1</v>
      </c>
      <c r="AN3609" s="47" t="str">
        <f t="shared" si="1074"/>
        <v>Outer</v>
      </c>
      <c r="AO3609" s="48" t="str">
        <f t="shared" si="1075"/>
        <v>0.1-0.2</v>
      </c>
      <c r="AP3609" s="49" t="str">
        <f t="shared" si="1080"/>
        <v>3-4</v>
      </c>
      <c r="AQ3609" s="49" t="str">
        <f t="shared" si="1081"/>
        <v>Apr</v>
      </c>
      <c r="AR3609" s="48" t="str">
        <f t="shared" si="1082"/>
        <v>295-305</v>
      </c>
      <c r="AS3609" s="49" t="str">
        <f t="shared" si="1076"/>
        <v>Inner-TI</v>
      </c>
    </row>
    <row r="3610" spans="5:45" x14ac:dyDescent="0.3">
      <c r="E3610" s="15">
        <v>41012.138888888891</v>
      </c>
      <c r="F3610" s="21">
        <v>5.42</v>
      </c>
      <c r="G3610" s="21">
        <v>208.04001617431692</v>
      </c>
      <c r="H3610" s="42">
        <v>1.2040194377733537</v>
      </c>
      <c r="I3610" s="35">
        <v>307.39999999999998</v>
      </c>
      <c r="J3610" s="43">
        <v>0.12730627306273062</v>
      </c>
      <c r="K3610" s="44">
        <v>0.50136835724523965</v>
      </c>
      <c r="L3610" s="26">
        <f t="shared" si="1064"/>
        <v>5.3888788864425772</v>
      </c>
      <c r="M3610" s="26">
        <f t="shared" si="1065"/>
        <v>0.19091857949145169</v>
      </c>
      <c r="N3610" s="96">
        <f t="shared" si="1066"/>
        <v>6</v>
      </c>
      <c r="O3610" s="26">
        <f t="shared" si="1067"/>
        <v>0.35958575549948513</v>
      </c>
      <c r="P3610" s="3">
        <f>IF(L3610&gt;'Power Curve'!$C$37,0,INDEX(Ci,$N3610,1)*POWER(1-O3610,3)+INDEX(Ci,$N3610,2)*3*O3610*POWER(1-O3610,2)+INDEX(Ci,$N3610,3)*3*POWER(O3610,2)*(1-O3610)+INDEX(Ci,$N3610,4)*POWER(O3610,3))</f>
        <v>265.22233637534168</v>
      </c>
      <c r="Q3610" s="3">
        <f>MAX(0,MIN(P3610-V3610+W3610,'Power Curve'!$C$39))</f>
        <v>265.49563372125579</v>
      </c>
      <c r="R3610" s="3">
        <f t="shared" si="1068"/>
        <v>208.04001617431692</v>
      </c>
      <c r="S3610" s="3">
        <f t="shared" si="1069"/>
        <v>57.455617546938868</v>
      </c>
      <c r="T3610" s="3">
        <f t="shared" si="1070"/>
        <v>57.455617546938868</v>
      </c>
      <c r="V3610" s="37">
        <f t="array" ref="V3610">SUM(_xlfn.NORM.DIST($AD$3:$AD$1003,$L3610,$AA3610,FALSE)*WindSpeedStep*$AE$3:$AE$1003)/AG3610</f>
        <v>255.51012696966797</v>
      </c>
      <c r="W3610" s="37">
        <f t="array" ref="W3610">SUM(_xlfn.NORM.DIST($AD$3:$AD$1003,$L3610,$AB3610,FALSE)*WindSpeedStep*$AE$3:$AE$1003)/AH3610</f>
        <v>255.78342431558204</v>
      </c>
      <c r="Y3610" s="1">
        <f t="shared" si="1071"/>
        <v>5</v>
      </c>
      <c r="Z3610" s="99">
        <f>IF(L3610&lt;'Power Curve'!$P$28,'Power Curve'!$Q$28,IF(L3610&gt;'Power Curve'!$P$29,'Power Curve'!$Q$29,INDEX(ReferenceTurbulence,Y3610)+(L3610-INDEX(ReferenceTurbulenceWindSpeed,Y3610))*(INDEX(ReferenceTurbulence,Y3610+1)-INDEX(ReferenceTurbulence,Y3610))/(INDEX(ReferenceTurbulenceWindSpeed,Y3610+1)-INDEX(ReferenceTurbulenceWindSpeed,Y3610))))</f>
        <v>0.11914976440345017</v>
      </c>
      <c r="AA3610" s="100">
        <f t="shared" si="1077"/>
        <v>0.64208364971835996</v>
      </c>
      <c r="AB3610" s="29">
        <f t="shared" si="1078"/>
        <v>0.68603808701944247</v>
      </c>
      <c r="AG3610" s="40">
        <f t="array" ref="AG3610">SUM(_xlfn.NORM.DIST($AD$3:$AD$1003,$F3610,$AA3610,FALSE)*WindSpeedStep)</f>
        <v>1.0000000000000036</v>
      </c>
      <c r="AH3610" s="40">
        <f t="array" ref="AH3610">SUM(_xlfn.NORM.DIST($AD$3:$AD$1003,$F3610,$AB3610,FALSE)*WindSpeedStep)</f>
        <v>1.0000000000000029</v>
      </c>
      <c r="AJ3610" s="47">
        <f t="shared" si="1072"/>
        <v>5</v>
      </c>
      <c r="AK3610" s="83" t="b">
        <f>COUNTIF('Power Curve'!$D$2:$D$31,AJ3610)&gt;0</f>
        <v>1</v>
      </c>
      <c r="AL3610" s="83" t="b">
        <f t="shared" si="1073"/>
        <v>0</v>
      </c>
      <c r="AM3610" s="83" t="b">
        <f t="shared" si="1079"/>
        <v>1</v>
      </c>
      <c r="AN3610" s="47" t="str">
        <f t="shared" si="1074"/>
        <v>Outer</v>
      </c>
      <c r="AO3610" s="48" t="str">
        <f t="shared" si="1075"/>
        <v>0.1-0.2</v>
      </c>
      <c r="AP3610" s="49" t="str">
        <f t="shared" si="1080"/>
        <v>3-4</v>
      </c>
      <c r="AQ3610" s="49" t="str">
        <f t="shared" si="1081"/>
        <v>Apr</v>
      </c>
      <c r="AR3610" s="48" t="str">
        <f t="shared" si="1082"/>
        <v>305-315</v>
      </c>
      <c r="AS3610" s="49" t="str">
        <f t="shared" si="1076"/>
        <v>Inner-TI</v>
      </c>
    </row>
    <row r="3611" spans="5:45" x14ac:dyDescent="0.3">
      <c r="E3611" s="15">
        <v>41012.145833333336</v>
      </c>
      <c r="F3611" s="21">
        <v>4.95</v>
      </c>
      <c r="G3611" s="21">
        <v>148.38000106811481</v>
      </c>
      <c r="H3611" s="42">
        <v>1.2040644383184123</v>
      </c>
      <c r="I3611" s="35">
        <v>307.7</v>
      </c>
      <c r="J3611" s="43">
        <v>0.13535353535353536</v>
      </c>
      <c r="K3611" s="44">
        <v>0.52813291480135316</v>
      </c>
      <c r="L3611" s="26">
        <f t="shared" si="1064"/>
        <v>4.9216388951158745</v>
      </c>
      <c r="M3611" s="26">
        <f t="shared" si="1065"/>
        <v>0.11870513264655098</v>
      </c>
      <c r="N3611" s="96">
        <f t="shared" si="1066"/>
        <v>5</v>
      </c>
      <c r="O3611" s="26">
        <f t="shared" si="1067"/>
        <v>0.87825358535691611</v>
      </c>
      <c r="P3611" s="3">
        <f>IF(L3611&gt;'Power Curve'!$C$37,0,INDEX(Ci,$N3611,1)*POWER(1-O3611,3)+INDEX(Ci,$N3611,2)*3*O3611*POWER(1-O3611,2)+INDEX(Ci,$N3611,3)*3*POWER(O3611,2)*(1-O3611)+INDEX(Ci,$N3611,4)*POWER(O3611,3))</f>
        <v>194.20029548978911</v>
      </c>
      <c r="Q3611" s="3">
        <f>MAX(0,MIN(P3611-V3611+W3611,'Power Curve'!$C$39))</f>
        <v>195.60118889013961</v>
      </c>
      <c r="R3611" s="3">
        <f t="shared" si="1068"/>
        <v>148.38000106811481</v>
      </c>
      <c r="S3611" s="3">
        <f t="shared" si="1069"/>
        <v>47.221187822024802</v>
      </c>
      <c r="T3611" s="3">
        <f t="shared" si="1070"/>
        <v>47.221187822024802</v>
      </c>
      <c r="V3611" s="37">
        <f t="array" ref="V3611">SUM(_xlfn.NORM.DIST($AD$3:$AD$1003,$L3611,$AA3611,FALSE)*WindSpeedStep*$AE$3:$AE$1003)/AG3611</f>
        <v>171.58880601125495</v>
      </c>
      <c r="W3611" s="37">
        <f t="array" ref="W3611">SUM(_xlfn.NORM.DIST($AD$3:$AD$1003,$L3611,$AB3611,FALSE)*WindSpeedStep*$AE$3:$AE$1003)/AH3611</f>
        <v>172.98969941160544</v>
      </c>
      <c r="Y3611" s="1">
        <f t="shared" si="1071"/>
        <v>4</v>
      </c>
      <c r="Z3611" s="99">
        <f>IF(L3611&lt;'Power Curve'!$P$28,'Power Curve'!$Q$28,IF(L3611&gt;'Power Curve'!$P$29,'Power Curve'!$Q$29,INDEX(ReferenceTurbulence,Y3611)+(L3611-INDEX(ReferenceTurbulenceWindSpeed,Y3611))*(INDEX(ReferenceTurbulence,Y3611+1)-INDEX(ReferenceTurbulence,Y3611))/(INDEX(ReferenceTurbulenceWindSpeed,Y3611+1)-INDEX(ReferenceTurbulenceWindSpeed,Y3611))))</f>
        <v>0.11769295411260589</v>
      </c>
      <c r="AA3611" s="100">
        <f t="shared" si="1077"/>
        <v>0.57924222064168895</v>
      </c>
      <c r="AB3611" s="29">
        <f t="shared" si="1078"/>
        <v>0.6661612241874012</v>
      </c>
      <c r="AG3611" s="40">
        <f t="array" ref="AG3611">SUM(_xlfn.NORM.DIST($AD$3:$AD$1003,$F3611,$AA3611,FALSE)*WindSpeedStep)</f>
        <v>1.0000000000000036</v>
      </c>
      <c r="AH3611" s="40">
        <f t="array" ref="AH3611">SUM(_xlfn.NORM.DIST($AD$3:$AD$1003,$F3611,$AB3611,FALSE)*WindSpeedStep)</f>
        <v>0.99999999999997435</v>
      </c>
      <c r="AJ3611" s="47">
        <f t="shared" si="1072"/>
        <v>5</v>
      </c>
      <c r="AK3611" s="83" t="b">
        <f>COUNTIF('Power Curve'!$D$2:$D$31,AJ3611)&gt;0</f>
        <v>1</v>
      </c>
      <c r="AL3611" s="83" t="b">
        <f t="shared" si="1073"/>
        <v>0</v>
      </c>
      <c r="AM3611" s="83" t="b">
        <f t="shared" si="1079"/>
        <v>1</v>
      </c>
      <c r="AN3611" s="47" t="str">
        <f t="shared" si="1074"/>
        <v>Outer</v>
      </c>
      <c r="AO3611" s="48" t="str">
        <f t="shared" si="1075"/>
        <v>0.1-0.2</v>
      </c>
      <c r="AP3611" s="49" t="str">
        <f t="shared" si="1080"/>
        <v>3-4</v>
      </c>
      <c r="AQ3611" s="49" t="str">
        <f t="shared" si="1081"/>
        <v>Apr</v>
      </c>
      <c r="AR3611" s="48" t="str">
        <f t="shared" si="1082"/>
        <v>305-315</v>
      </c>
      <c r="AS3611" s="49" t="str">
        <f t="shared" si="1076"/>
        <v>Inner-TI</v>
      </c>
    </row>
    <row r="3612" spans="5:45" x14ac:dyDescent="0.3">
      <c r="E3612" s="15">
        <v>41012.152777777781</v>
      </c>
      <c r="F3612" s="21">
        <v>4.58</v>
      </c>
      <c r="G3612" s="21">
        <v>138.24000549316401</v>
      </c>
      <c r="H3612" s="42">
        <v>1.2037839214093529</v>
      </c>
      <c r="I3612" s="35">
        <v>306.8</v>
      </c>
      <c r="J3612" s="43">
        <v>0.15720524017467247</v>
      </c>
      <c r="K3612" s="44">
        <v>0.4843297637979479</v>
      </c>
      <c r="L3612" s="26">
        <f t="shared" si="1064"/>
        <v>4.5534051513048714</v>
      </c>
      <c r="M3612" s="26">
        <f t="shared" si="1065"/>
        <v>6.1793420509732959E-2</v>
      </c>
      <c r="N3612" s="96">
        <f t="shared" si="1066"/>
        <v>5</v>
      </c>
      <c r="O3612" s="26">
        <f t="shared" si="1067"/>
        <v>0.45718571639722194</v>
      </c>
      <c r="P3612" s="3">
        <f>IF(L3612&gt;'Power Curve'!$C$37,0,INDEX(Ci,$N3612,1)*POWER(1-O3612,3)+INDEX(Ci,$N3612,2)*3*O3612*POWER(1-O3612,2)+INDEX(Ci,$N3612,3)*3*POWER(O3612,2)*(1-O3612)+INDEX(Ci,$N3612,4)*POWER(O3612,3))</f>
        <v>130.37813189365878</v>
      </c>
      <c r="Q3612" s="3">
        <f>MAX(0,MIN(P3612-V3612+W3612,'Power Curve'!$C$39))</f>
        <v>139.8982238465868</v>
      </c>
      <c r="R3612" s="3">
        <f t="shared" si="1068"/>
        <v>138.24000549316401</v>
      </c>
      <c r="S3612" s="3">
        <f t="shared" si="1069"/>
        <v>1.6582183534227966</v>
      </c>
      <c r="T3612" s="3">
        <f t="shared" si="1070"/>
        <v>1.6582183534227966</v>
      </c>
      <c r="V3612" s="37">
        <f t="array" ref="V3612">SUM(_xlfn.NORM.DIST($AD$3:$AD$1003,$L3612,$AA3612,FALSE)*WindSpeedStep*$AE$3:$AE$1003)/AG3612</f>
        <v>106.09744004528166</v>
      </c>
      <c r="W3612" s="37">
        <f t="array" ref="W3612">SUM(_xlfn.NORM.DIST($AD$3:$AD$1003,$L3612,$AB3612,FALSE)*WindSpeedStep*$AE$3:$AE$1003)/AH3612</f>
        <v>115.61753199820969</v>
      </c>
      <c r="Y3612" s="1">
        <f t="shared" si="1071"/>
        <v>4</v>
      </c>
      <c r="Z3612" s="99">
        <f>IF(L3612&lt;'Power Curve'!$P$28,'Power Curve'!$Q$28,IF(L3612&gt;'Power Curve'!$P$29,'Power Curve'!$Q$29,INDEX(ReferenceTurbulence,Y3612)+(L3612-INDEX(ReferenceTurbulenceWindSpeed,Y3612))*(INDEX(ReferenceTurbulence,Y3612+1)-INDEX(ReferenceTurbulence,Y3612))/(INDEX(ReferenceTurbulenceWindSpeed,Y3612+1)-INDEX(ReferenceTurbulenceWindSpeed,Y3612))))</f>
        <v>0.11742424090463364</v>
      </c>
      <c r="AA3612" s="100">
        <f t="shared" si="1077"/>
        <v>0.53468014342322301</v>
      </c>
      <c r="AB3612" s="29">
        <f t="shared" si="1078"/>
        <v>0.71581915042347311</v>
      </c>
      <c r="AG3612" s="40">
        <f t="array" ref="AG3612">SUM(_xlfn.NORM.DIST($AD$3:$AD$1003,$F3612,$AA3612,FALSE)*WindSpeedStep)</f>
        <v>1.0000000000000033</v>
      </c>
      <c r="AH3612" s="40">
        <f t="array" ref="AH3612">SUM(_xlfn.NORM.DIST($AD$3:$AD$1003,$F3612,$AB3612,FALSE)*WindSpeedStep)</f>
        <v>0.99999999995207511</v>
      </c>
      <c r="AJ3612" s="47">
        <f t="shared" si="1072"/>
        <v>5</v>
      </c>
      <c r="AK3612" s="83" t="b">
        <f>COUNTIF('Power Curve'!$D$2:$D$31,AJ3612)&gt;0</f>
        <v>1</v>
      </c>
      <c r="AL3612" s="83" t="b">
        <f t="shared" si="1073"/>
        <v>0</v>
      </c>
      <c r="AM3612" s="83" t="b">
        <f t="shared" si="1079"/>
        <v>1</v>
      </c>
      <c r="AN3612" s="47" t="str">
        <f t="shared" si="1074"/>
        <v>Outer</v>
      </c>
      <c r="AO3612" s="48" t="str">
        <f t="shared" si="1075"/>
        <v>0.0-0.1</v>
      </c>
      <c r="AP3612" s="49" t="str">
        <f t="shared" si="1080"/>
        <v>3-4</v>
      </c>
      <c r="AQ3612" s="49" t="str">
        <f t="shared" si="1081"/>
        <v>Apr</v>
      </c>
      <c r="AR3612" s="48" t="str">
        <f t="shared" si="1082"/>
        <v>305-315</v>
      </c>
      <c r="AS3612" s="49" t="str">
        <f t="shared" si="1076"/>
        <v>LWS-HTI</v>
      </c>
    </row>
    <row r="3613" spans="5:45" x14ac:dyDescent="0.3">
      <c r="E3613" s="15">
        <v>41012.159722222219</v>
      </c>
      <c r="F3613" s="21">
        <v>5.4</v>
      </c>
      <c r="G3613" s="21">
        <v>245.95000076293931</v>
      </c>
      <c r="H3613" s="42">
        <v>1.2032891842822184</v>
      </c>
      <c r="I3613" s="35">
        <v>310.2</v>
      </c>
      <c r="J3613" s="43">
        <v>0.13148148148148148</v>
      </c>
      <c r="K3613" s="44">
        <v>0.46651752830054899</v>
      </c>
      <c r="L3613" s="26">
        <f t="shared" si="1064"/>
        <v>5.3679080500740861</v>
      </c>
      <c r="M3613" s="26">
        <f t="shared" si="1065"/>
        <v>0.18767746912953864</v>
      </c>
      <c r="N3613" s="96">
        <f t="shared" si="1066"/>
        <v>6</v>
      </c>
      <c r="O3613" s="26">
        <f t="shared" si="1067"/>
        <v>0.33868375059951333</v>
      </c>
      <c r="P3613" s="3">
        <f>IF(L3613&gt;'Power Curve'!$C$37,0,INDEX(Ci,$N3613,1)*POWER(1-O3613,3)+INDEX(Ci,$N3613,2)*3*O3613*POWER(1-O3613,2)+INDEX(Ci,$N3613,3)*3*POWER(O3613,2)*(1-O3613)+INDEX(Ci,$N3613,4)*POWER(O3613,3))</f>
        <v>262.14608307355576</v>
      </c>
      <c r="Q3613" s="3">
        <f>MAX(0,MIN(P3613-V3613+W3613,'Power Curve'!$C$39))</f>
        <v>262.61530039598944</v>
      </c>
      <c r="R3613" s="3">
        <f t="shared" si="1068"/>
        <v>245.95000076293931</v>
      </c>
      <c r="S3613" s="3">
        <f t="shared" si="1069"/>
        <v>16.665299633050125</v>
      </c>
      <c r="T3613" s="3">
        <f t="shared" si="1070"/>
        <v>16.665299633050125</v>
      </c>
      <c r="V3613" s="37">
        <f t="array" ref="V3613">SUM(_xlfn.NORM.DIST($AD$3:$AD$1003,$L3613,$AA3613,FALSE)*WindSpeedStep*$AE$3:$AE$1003)/AG3613</f>
        <v>251.73508242243184</v>
      </c>
      <c r="W3613" s="37">
        <f t="array" ref="W3613">SUM(_xlfn.NORM.DIST($AD$3:$AD$1003,$L3613,$AB3613,FALSE)*WindSpeedStep*$AE$3:$AE$1003)/AH3613</f>
        <v>252.20429974486552</v>
      </c>
      <c r="Y3613" s="1">
        <f t="shared" si="1071"/>
        <v>5</v>
      </c>
      <c r="Z3613" s="99">
        <f>IF(L3613&lt;'Power Curve'!$P$28,'Power Curve'!$Q$28,IF(L3613&gt;'Power Curve'!$P$29,'Power Curve'!$Q$29,INDEX(ReferenceTurbulence,Y3613)+(L3613-INDEX(ReferenceTurbulenceWindSpeed,Y3613))*(INDEX(ReferenceTurbulence,Y3613+1)-INDEX(ReferenceTurbulence,Y3613))/(INDEX(ReferenceTurbulenceWindSpeed,Y3613+1)-INDEX(ReferenceTurbulenceWindSpeed,Y3613))))</f>
        <v>0.11906959917429803</v>
      </c>
      <c r="AA3613" s="100">
        <f t="shared" si="1077"/>
        <v>0.6391546599268092</v>
      </c>
      <c r="AB3613" s="29">
        <f t="shared" si="1078"/>
        <v>0.70578050288011129</v>
      </c>
      <c r="AG3613" s="40">
        <f t="array" ref="AG3613">SUM(_xlfn.NORM.DIST($AD$3:$AD$1003,$F3613,$AA3613,FALSE)*WindSpeedStep)</f>
        <v>1.0000000000000036</v>
      </c>
      <c r="AH3613" s="40">
        <f t="array" ref="AH3613">SUM(_xlfn.NORM.DIST($AD$3:$AD$1003,$F3613,$AB3613,FALSE)*WindSpeedStep)</f>
        <v>0.99999999999999767</v>
      </c>
      <c r="AJ3613" s="47">
        <f t="shared" si="1072"/>
        <v>5</v>
      </c>
      <c r="AK3613" s="83" t="b">
        <f>COUNTIF('Power Curve'!$D$2:$D$31,AJ3613)&gt;0</f>
        <v>1</v>
      </c>
      <c r="AL3613" s="83" t="b">
        <f t="shared" si="1073"/>
        <v>0</v>
      </c>
      <c r="AM3613" s="83" t="b">
        <f t="shared" si="1079"/>
        <v>1</v>
      </c>
      <c r="AN3613" s="47" t="str">
        <f t="shared" si="1074"/>
        <v>Outer</v>
      </c>
      <c r="AO3613" s="48" t="str">
        <f t="shared" si="1075"/>
        <v>0.1-0.2</v>
      </c>
      <c r="AP3613" s="49" t="str">
        <f t="shared" si="1080"/>
        <v>3-4</v>
      </c>
      <c r="AQ3613" s="49" t="str">
        <f t="shared" si="1081"/>
        <v>Apr</v>
      </c>
      <c r="AR3613" s="48" t="str">
        <f t="shared" si="1082"/>
        <v>305-315</v>
      </c>
      <c r="AS3613" s="49" t="str">
        <f t="shared" si="1076"/>
        <v>Inner-TI</v>
      </c>
    </row>
    <row r="3614" spans="5:45" x14ac:dyDescent="0.3">
      <c r="E3614" s="15">
        <v>41012.166666666664</v>
      </c>
      <c r="F3614" s="21">
        <v>5.57</v>
      </c>
      <c r="G3614" s="21">
        <v>272.48998641967819</v>
      </c>
      <c r="H3614" s="42">
        <v>1.202739109189195</v>
      </c>
      <c r="I3614" s="35">
        <v>310.10000000000002</v>
      </c>
      <c r="J3614" s="43">
        <v>0.14183123877917414</v>
      </c>
      <c r="K3614" s="44">
        <v>0.43155301734008783</v>
      </c>
      <c r="L3614" s="26">
        <f t="shared" si="1064"/>
        <v>5.536053901538236</v>
      </c>
      <c r="M3614" s="26">
        <f t="shared" si="1065"/>
        <v>0.21366495250487921</v>
      </c>
      <c r="N3614" s="96">
        <f t="shared" si="1066"/>
        <v>6</v>
      </c>
      <c r="O3614" s="26">
        <f t="shared" si="1067"/>
        <v>0.50627770581697418</v>
      </c>
      <c r="P3614" s="3">
        <f>IF(L3614&gt;'Power Curve'!$C$37,0,INDEX(Ci,$N3614,1)*POWER(1-O3614,3)+INDEX(Ci,$N3614,2)*3*O3614*POWER(1-O3614,2)+INDEX(Ci,$N3614,3)*3*POWER(O3614,2)*(1-O3614)+INDEX(Ci,$N3614,4)*POWER(O3614,3))</f>
        <v>287.00858771083841</v>
      </c>
      <c r="Q3614" s="3">
        <f>MAX(0,MIN(P3614-V3614+W3614,'Power Curve'!$C$39))</f>
        <v>288.712402396313</v>
      </c>
      <c r="R3614" s="3">
        <f t="shared" si="1068"/>
        <v>272.48998641967819</v>
      </c>
      <c r="S3614" s="3">
        <f t="shared" si="1069"/>
        <v>16.222415976634807</v>
      </c>
      <c r="T3614" s="3">
        <f t="shared" si="1070"/>
        <v>16.222415976634807</v>
      </c>
      <c r="V3614" s="37">
        <f t="array" ref="V3614">SUM(_xlfn.NORM.DIST($AD$3:$AD$1003,$L3614,$AA3614,FALSE)*WindSpeedStep*$AE$3:$AE$1003)/AG3614</f>
        <v>282.18252825732344</v>
      </c>
      <c r="W3614" s="37">
        <f t="array" ref="W3614">SUM(_xlfn.NORM.DIST($AD$3:$AD$1003,$L3614,$AB3614,FALSE)*WindSpeedStep*$AE$3:$AE$1003)/AH3614</f>
        <v>283.88634294279802</v>
      </c>
      <c r="Y3614" s="1">
        <f t="shared" si="1071"/>
        <v>5</v>
      </c>
      <c r="Z3614" s="99">
        <f>IF(L3614&lt;'Power Curve'!$P$28,'Power Curve'!$Q$28,IF(L3614&gt;'Power Curve'!$P$29,'Power Curve'!$Q$29,INDEX(ReferenceTurbulence,Y3614)+(L3614-INDEX(ReferenceTurbulenceWindSpeed,Y3614))*(INDEX(ReferenceTurbulence,Y3614+1)-INDEX(ReferenceTurbulence,Y3614))/(INDEX(ReferenceTurbulenceWindSpeed,Y3614+1)-INDEX(ReferenceTurbulenceWindSpeed,Y3614))))</f>
        <v>0.11971237042465495</v>
      </c>
      <c r="AA3614" s="100">
        <f t="shared" si="1077"/>
        <v>0.66273413535180159</v>
      </c>
      <c r="AB3614" s="29">
        <f t="shared" si="1078"/>
        <v>0.78518538280344818</v>
      </c>
      <c r="AG3614" s="40">
        <f t="array" ref="AG3614">SUM(_xlfn.NORM.DIST($AD$3:$AD$1003,$F3614,$AA3614,FALSE)*WindSpeedStep)</f>
        <v>1.0000000000000036</v>
      </c>
      <c r="AH3614" s="40">
        <f t="array" ref="AH3614">SUM(_xlfn.NORM.DIST($AD$3:$AD$1003,$F3614,$AB3614,FALSE)*WindSpeedStep)</f>
        <v>0.99999999999960731</v>
      </c>
      <c r="AJ3614" s="47">
        <f t="shared" si="1072"/>
        <v>6</v>
      </c>
      <c r="AK3614" s="83" t="b">
        <f>COUNTIF('Power Curve'!$D$2:$D$31,AJ3614)&gt;0</f>
        <v>1</v>
      </c>
      <c r="AL3614" s="83" t="b">
        <f t="shared" si="1073"/>
        <v>0</v>
      </c>
      <c r="AM3614" s="83" t="b">
        <f t="shared" si="1079"/>
        <v>1</v>
      </c>
      <c r="AN3614" s="47" t="str">
        <f t="shared" si="1074"/>
        <v>Outer</v>
      </c>
      <c r="AO3614" s="48" t="str">
        <f t="shared" si="1075"/>
        <v>0.2-0.3</v>
      </c>
      <c r="AP3614" s="49" t="str">
        <f t="shared" si="1080"/>
        <v>4-5</v>
      </c>
      <c r="AQ3614" s="49" t="str">
        <f t="shared" si="1081"/>
        <v>Apr</v>
      </c>
      <c r="AR3614" s="48" t="str">
        <f t="shared" si="1082"/>
        <v>305-315</v>
      </c>
      <c r="AS3614" s="49" t="str">
        <f t="shared" si="1076"/>
        <v>LWS-HTI</v>
      </c>
    </row>
    <row r="3615" spans="5:45" x14ac:dyDescent="0.3">
      <c r="E3615" s="15">
        <v>41012.173611111109</v>
      </c>
      <c r="F3615" s="21">
        <v>5.83</v>
      </c>
      <c r="G3615" s="21">
        <v>297.56000518798879</v>
      </c>
      <c r="H3615" s="42">
        <v>1.2038500056923276</v>
      </c>
      <c r="I3615" s="35">
        <v>310.60000000000002</v>
      </c>
      <c r="J3615" s="43">
        <v>0.10291595197255574</v>
      </c>
      <c r="K3615" s="44">
        <v>0.45686201890587436</v>
      </c>
      <c r="L3615" s="26">
        <f t="shared" si="1064"/>
        <v>5.7962527939014645</v>
      </c>
      <c r="M3615" s="26">
        <f t="shared" si="1065"/>
        <v>0.25387953009148789</v>
      </c>
      <c r="N3615" s="96">
        <f t="shared" si="1066"/>
        <v>6</v>
      </c>
      <c r="O3615" s="26">
        <f t="shared" si="1067"/>
        <v>0.76562256109967142</v>
      </c>
      <c r="P3615" s="3">
        <f>IF(L3615&gt;'Power Curve'!$C$37,0,INDEX(Ci,$N3615,1)*POWER(1-O3615,3)+INDEX(Ci,$N3615,2)*3*O3615*POWER(1-O3615,2)+INDEX(Ci,$N3615,3)*3*POWER(O3615,2)*(1-O3615)+INDEX(Ci,$N3615,4)*POWER(O3615,3))</f>
        <v>327.69578451293637</v>
      </c>
      <c r="Q3615" s="3">
        <f>MAX(0,MIN(P3615-V3615+W3615,'Power Curve'!$C$39))</f>
        <v>325.89235171371962</v>
      </c>
      <c r="R3615" s="3">
        <f t="shared" si="1068"/>
        <v>297.56000518798879</v>
      </c>
      <c r="S3615" s="3">
        <f t="shared" si="1069"/>
        <v>28.332346525730827</v>
      </c>
      <c r="T3615" s="3">
        <f t="shared" si="1070"/>
        <v>28.332346525730827</v>
      </c>
      <c r="V3615" s="37">
        <f t="array" ref="V3615">SUM(_xlfn.NORM.DIST($AD$3:$AD$1003,$L3615,$AA3615,FALSE)*WindSpeedStep*$AE$3:$AE$1003)/AG3615</f>
        <v>330.63854521635045</v>
      </c>
      <c r="W3615" s="37">
        <f t="array" ref="W3615">SUM(_xlfn.NORM.DIST($AD$3:$AD$1003,$L3615,$AB3615,FALSE)*WindSpeedStep*$AE$3:$AE$1003)/AH3615</f>
        <v>328.8351124171337</v>
      </c>
      <c r="Y3615" s="1">
        <f t="shared" si="1071"/>
        <v>5</v>
      </c>
      <c r="Z3615" s="99">
        <f>IF(L3615&lt;'Power Curve'!$P$28,'Power Curve'!$Q$28,IF(L3615&gt;'Power Curve'!$P$29,'Power Curve'!$Q$29,INDEX(ReferenceTurbulence,Y3615)+(L3615-INDEX(ReferenceTurbulenceWindSpeed,Y3615))*(INDEX(ReferenceTurbulence,Y3615+1)-INDEX(ReferenceTurbulence,Y3615))/(INDEX(ReferenceTurbulenceWindSpeed,Y3615+1)-INDEX(ReferenceTurbulenceWindSpeed,Y3615))))</f>
        <v>0.12070703289137336</v>
      </c>
      <c r="AA3615" s="100">
        <f t="shared" si="1077"/>
        <v>0.69964847664017882</v>
      </c>
      <c r="AB3615" s="29">
        <f t="shared" si="1078"/>
        <v>0.59652687415795513</v>
      </c>
      <c r="AG3615" s="40">
        <f t="array" ref="AG3615">SUM(_xlfn.NORM.DIST($AD$3:$AD$1003,$F3615,$AA3615,FALSE)*WindSpeedStep)</f>
        <v>1.0000000000000031</v>
      </c>
      <c r="AH3615" s="40">
        <f t="array" ref="AH3615">SUM(_xlfn.NORM.DIST($AD$3:$AD$1003,$F3615,$AB3615,FALSE)*WindSpeedStep)</f>
        <v>1.0000000000000033</v>
      </c>
      <c r="AJ3615" s="47">
        <f t="shared" si="1072"/>
        <v>6</v>
      </c>
      <c r="AK3615" s="83" t="b">
        <f>COUNTIF('Power Curve'!$D$2:$D$31,AJ3615)&gt;0</f>
        <v>1</v>
      </c>
      <c r="AL3615" s="83" t="b">
        <f t="shared" si="1073"/>
        <v>0</v>
      </c>
      <c r="AM3615" s="83" t="b">
        <f t="shared" si="1079"/>
        <v>1</v>
      </c>
      <c r="AN3615" s="47" t="str">
        <f t="shared" si="1074"/>
        <v>Outer</v>
      </c>
      <c r="AO3615" s="48" t="str">
        <f t="shared" si="1075"/>
        <v>0.2-0.3</v>
      </c>
      <c r="AP3615" s="49" t="str">
        <f t="shared" si="1080"/>
        <v>4-5</v>
      </c>
      <c r="AQ3615" s="49" t="str">
        <f t="shared" si="1081"/>
        <v>Apr</v>
      </c>
      <c r="AR3615" s="48" t="str">
        <f t="shared" si="1082"/>
        <v>305-315</v>
      </c>
      <c r="AS3615" s="49" t="str">
        <f t="shared" si="1076"/>
        <v>Inner-TI</v>
      </c>
    </row>
    <row r="3616" spans="5:45" x14ac:dyDescent="0.3">
      <c r="E3616" s="15">
        <v>41012.180555555555</v>
      </c>
      <c r="F3616" s="21">
        <v>5.47</v>
      </c>
      <c r="G3616" s="21">
        <v>308.19999694824264</v>
      </c>
      <c r="H3616" s="42">
        <v>1.2045457354575693</v>
      </c>
      <c r="I3616" s="35">
        <v>309.39999999999998</v>
      </c>
      <c r="J3616" s="43">
        <v>0.12979890310786105</v>
      </c>
      <c r="K3616" s="44">
        <v>0.62650135165463772</v>
      </c>
      <c r="L3616" s="26">
        <f t="shared" si="1064"/>
        <v>5.439384109988822</v>
      </c>
      <c r="M3616" s="26">
        <f t="shared" si="1065"/>
        <v>0.19872432459813805</v>
      </c>
      <c r="N3616" s="96">
        <f t="shared" si="1066"/>
        <v>6</v>
      </c>
      <c r="O3616" s="26">
        <f t="shared" si="1067"/>
        <v>0.40992520841820251</v>
      </c>
      <c r="P3616" s="3">
        <f>IF(L3616&gt;'Power Curve'!$C$37,0,INDEX(Ci,$N3616,1)*POWER(1-O3616,3)+INDEX(Ci,$N3616,2)*3*O3616*POWER(1-O3616,2)+INDEX(Ci,$N3616,3)*3*POWER(O3616,2)*(1-O3616)+INDEX(Ci,$N3616,4)*POWER(O3616,3))</f>
        <v>272.64956536511454</v>
      </c>
      <c r="Q3616" s="3">
        <f>MAX(0,MIN(P3616-V3616+W3616,'Power Curve'!$C$39))</f>
        <v>273.11248875738448</v>
      </c>
      <c r="R3616" s="3">
        <f t="shared" si="1068"/>
        <v>308.19999694824264</v>
      </c>
      <c r="S3616" s="3">
        <f t="shared" si="1069"/>
        <v>-35.087508190858159</v>
      </c>
      <c r="T3616" s="3">
        <f t="shared" si="1070"/>
        <v>35.087508190858159</v>
      </c>
      <c r="V3616" s="37">
        <f t="array" ref="V3616">SUM(_xlfn.NORM.DIST($AD$3:$AD$1003,$L3616,$AA3616,FALSE)*WindSpeedStep*$AE$3:$AE$1003)/AG3616</f>
        <v>264.6235936816808</v>
      </c>
      <c r="W3616" s="37">
        <f t="array" ref="W3616">SUM(_xlfn.NORM.DIST($AD$3:$AD$1003,$L3616,$AB3616,FALSE)*WindSpeedStep*$AE$3:$AE$1003)/AH3616</f>
        <v>265.08651707395074</v>
      </c>
      <c r="Y3616" s="1">
        <f t="shared" si="1071"/>
        <v>5</v>
      </c>
      <c r="Z3616" s="99">
        <f>IF(L3616&lt;'Power Curve'!$P$28,'Power Curve'!$Q$28,IF(L3616&gt;'Power Curve'!$P$29,'Power Curve'!$Q$29,INDEX(ReferenceTurbulence,Y3616)+(L3616-INDEX(ReferenceTurbulenceWindSpeed,Y3616))*(INDEX(ReferenceTurbulence,Y3616+1)-INDEX(ReferenceTurbulence,Y3616))/(INDEX(ReferenceTurbulenceWindSpeed,Y3616+1)-INDEX(ReferenceTurbulenceWindSpeed,Y3616))))</f>
        <v>0.11934283075272788</v>
      </c>
      <c r="AA3616" s="100">
        <f t="shared" si="1077"/>
        <v>0.64915149723747334</v>
      </c>
      <c r="AB3616" s="29">
        <f t="shared" si="1078"/>
        <v>0.70602609105887815</v>
      </c>
      <c r="AG3616" s="40">
        <f t="array" ref="AG3616">SUM(_xlfn.NORM.DIST($AD$3:$AD$1003,$F3616,$AA3616,FALSE)*WindSpeedStep)</f>
        <v>1.0000000000000033</v>
      </c>
      <c r="AH3616" s="40">
        <f t="array" ref="AH3616">SUM(_xlfn.NORM.DIST($AD$3:$AD$1003,$F3616,$AB3616,FALSE)*WindSpeedStep)</f>
        <v>1.0000000000000009</v>
      </c>
      <c r="AJ3616" s="47">
        <f t="shared" si="1072"/>
        <v>5</v>
      </c>
      <c r="AK3616" s="83" t="b">
        <f>COUNTIF('Power Curve'!$D$2:$D$31,AJ3616)&gt;0</f>
        <v>1</v>
      </c>
      <c r="AL3616" s="83" t="b">
        <f t="shared" si="1073"/>
        <v>0</v>
      </c>
      <c r="AM3616" s="83" t="b">
        <f t="shared" si="1079"/>
        <v>1</v>
      </c>
      <c r="AN3616" s="47" t="str">
        <f t="shared" si="1074"/>
        <v>Outer</v>
      </c>
      <c r="AO3616" s="48" t="str">
        <f t="shared" si="1075"/>
        <v>0.1-0.2</v>
      </c>
      <c r="AP3616" s="49" t="str">
        <f t="shared" si="1080"/>
        <v>4-5</v>
      </c>
      <c r="AQ3616" s="49" t="str">
        <f t="shared" si="1081"/>
        <v>Apr</v>
      </c>
      <c r="AR3616" s="48" t="str">
        <f t="shared" si="1082"/>
        <v>305-315</v>
      </c>
      <c r="AS3616" s="49" t="str">
        <f t="shared" si="1076"/>
        <v>Inner-TI</v>
      </c>
    </row>
    <row r="3617" spans="5:45" x14ac:dyDescent="0.3">
      <c r="E3617" s="15">
        <v>41012.1875</v>
      </c>
      <c r="F3617" s="21">
        <v>5.57</v>
      </c>
      <c r="G3617" s="21">
        <v>289.95998764038109</v>
      </c>
      <c r="H3617" s="42">
        <v>1.2046010833530261</v>
      </c>
      <c r="I3617" s="35">
        <v>310.60000000000002</v>
      </c>
      <c r="J3617" s="43">
        <v>0.15260323159784558</v>
      </c>
      <c r="K3617" s="44">
        <v>0.44742169109227098</v>
      </c>
      <c r="L3617" s="26">
        <f t="shared" si="1064"/>
        <v>5.5389092380281886</v>
      </c>
      <c r="M3617" s="26">
        <f t="shared" si="1065"/>
        <v>0.21410625396380617</v>
      </c>
      <c r="N3617" s="96">
        <f t="shared" si="1066"/>
        <v>6</v>
      </c>
      <c r="O3617" s="26">
        <f t="shared" si="1067"/>
        <v>0.50912367038678652</v>
      </c>
      <c r="P3617" s="3">
        <f>IF(L3617&gt;'Power Curve'!$C$37,0,INDEX(Ci,$N3617,1)*POWER(1-O3617,3)+INDEX(Ci,$N3617,2)*3*O3617*POWER(1-O3617,2)+INDEX(Ci,$N3617,3)*3*POWER(O3617,2)*(1-O3617)+INDEX(Ci,$N3617,4)*POWER(O3617,3))</f>
        <v>287.43681043336585</v>
      </c>
      <c r="Q3617" s="3">
        <f>MAX(0,MIN(P3617-V3617+W3617,'Power Curve'!$C$39))</f>
        <v>290.48235686879275</v>
      </c>
      <c r="R3617" s="3">
        <f t="shared" si="1068"/>
        <v>289.95998764038109</v>
      </c>
      <c r="S3617" s="3">
        <f t="shared" si="1069"/>
        <v>0.52236922841166233</v>
      </c>
      <c r="T3617" s="3">
        <f t="shared" si="1070"/>
        <v>0.52236922841166233</v>
      </c>
      <c r="V3617" s="37">
        <f t="array" ref="V3617">SUM(_xlfn.NORM.DIST($AD$3:$AD$1003,$L3617,$AA3617,FALSE)*WindSpeedStep*$AE$3:$AE$1003)/AG3617</f>
        <v>282.70398768638978</v>
      </c>
      <c r="W3617" s="37">
        <f t="array" ref="W3617">SUM(_xlfn.NORM.DIST($AD$3:$AD$1003,$L3617,$AB3617,FALSE)*WindSpeedStep*$AE$3:$AE$1003)/AH3617</f>
        <v>285.74953412181668</v>
      </c>
      <c r="Y3617" s="1">
        <f t="shared" si="1071"/>
        <v>5</v>
      </c>
      <c r="Z3617" s="99">
        <f>IF(L3617&lt;'Power Curve'!$P$28,'Power Curve'!$Q$28,IF(L3617&gt;'Power Curve'!$P$29,'Power Curve'!$Q$29,INDEX(ReferenceTurbulence,Y3617)+(L3617-INDEX(ReferenceTurbulenceWindSpeed,Y3617))*(INDEX(ReferenceTurbulence,Y3617+1)-INDEX(ReferenceTurbulence,Y3617))/(INDEX(ReferenceTurbulenceWindSpeed,Y3617+1)-INDEX(ReferenceTurbulenceWindSpeed,Y3617))))</f>
        <v>0.11972328552122055</v>
      </c>
      <c r="AA3617" s="100">
        <f t="shared" si="1077"/>
        <v>0.66313641218057495</v>
      </c>
      <c r="AB3617" s="29">
        <f t="shared" si="1078"/>
        <v>0.84525544925026208</v>
      </c>
      <c r="AG3617" s="40">
        <f t="array" ref="AG3617">SUM(_xlfn.NORM.DIST($AD$3:$AD$1003,$F3617,$AA3617,FALSE)*WindSpeedStep)</f>
        <v>1.0000000000000038</v>
      </c>
      <c r="AH3617" s="40">
        <f t="array" ref="AH3617">SUM(_xlfn.NORM.DIST($AD$3:$AD$1003,$F3617,$AB3617,FALSE)*WindSpeedStep)</f>
        <v>0.99999999998561928</v>
      </c>
      <c r="AJ3617" s="47">
        <f t="shared" si="1072"/>
        <v>6</v>
      </c>
      <c r="AK3617" s="83" t="b">
        <f>COUNTIF('Power Curve'!$D$2:$D$31,AJ3617)&gt;0</f>
        <v>1</v>
      </c>
      <c r="AL3617" s="83" t="b">
        <f t="shared" si="1073"/>
        <v>0</v>
      </c>
      <c r="AM3617" s="83" t="b">
        <f t="shared" si="1079"/>
        <v>1</v>
      </c>
      <c r="AN3617" s="47" t="str">
        <f t="shared" si="1074"/>
        <v>Outer</v>
      </c>
      <c r="AO3617" s="48" t="str">
        <f t="shared" si="1075"/>
        <v>0.2-0.3</v>
      </c>
      <c r="AP3617" s="49" t="str">
        <f t="shared" si="1080"/>
        <v>4-5</v>
      </c>
      <c r="AQ3617" s="49" t="str">
        <f t="shared" si="1081"/>
        <v>Apr</v>
      </c>
      <c r="AR3617" s="48" t="str">
        <f t="shared" si="1082"/>
        <v>305-315</v>
      </c>
      <c r="AS3617" s="49" t="str">
        <f t="shared" si="1076"/>
        <v>LWS-HTI</v>
      </c>
    </row>
    <row r="3618" spans="5:45" x14ac:dyDescent="0.3">
      <c r="E3618" s="15">
        <v>41012.194444444445</v>
      </c>
      <c r="F3618" s="21">
        <v>5.42</v>
      </c>
      <c r="G3618" s="21">
        <v>280.2800025939938</v>
      </c>
      <c r="H3618" s="42">
        <v>1.2047360838582415</v>
      </c>
      <c r="I3618" s="35">
        <v>308.2</v>
      </c>
      <c r="J3618" s="43">
        <v>0.10332103321033212</v>
      </c>
      <c r="K3618" s="44">
        <v>0.67013171001532179</v>
      </c>
      <c r="L3618" s="26">
        <f t="shared" si="1064"/>
        <v>5.3899478484179548</v>
      </c>
      <c r="M3618" s="26">
        <f t="shared" si="1065"/>
        <v>0.19108379101063044</v>
      </c>
      <c r="N3618" s="96">
        <f t="shared" si="1066"/>
        <v>6</v>
      </c>
      <c r="O3618" s="26">
        <f t="shared" si="1067"/>
        <v>0.36065120887743429</v>
      </c>
      <c r="P3618" s="3">
        <f>IF(L3618&gt;'Power Curve'!$C$37,0,INDEX(Ci,$N3618,1)*POWER(1-O3618,3)+INDEX(Ci,$N3618,2)*3*O3618*POWER(1-O3618,2)+INDEX(Ci,$N3618,3)*3*POWER(O3618,2)*(1-O3618)+INDEX(Ci,$N3618,4)*POWER(O3618,3))</f>
        <v>265.3792313337778</v>
      </c>
      <c r="Q3618" s="3">
        <f>MAX(0,MIN(P3618-V3618+W3618,'Power Curve'!$C$39))</f>
        <v>265.41893470287675</v>
      </c>
      <c r="R3618" s="3">
        <f t="shared" si="1068"/>
        <v>280.2800025939938</v>
      </c>
      <c r="S3618" s="3">
        <f t="shared" si="1069"/>
        <v>-14.861067891117045</v>
      </c>
      <c r="T3618" s="3">
        <f t="shared" si="1070"/>
        <v>14.861067891117045</v>
      </c>
      <c r="V3618" s="37">
        <f t="array" ref="V3618">SUM(_xlfn.NORM.DIST($AD$3:$AD$1003,$L3618,$AA3618,FALSE)*WindSpeedStep*$AE$3:$AE$1003)/AG3618</f>
        <v>255.70268331975274</v>
      </c>
      <c r="W3618" s="37">
        <f t="array" ref="W3618">SUM(_xlfn.NORM.DIST($AD$3:$AD$1003,$L3618,$AB3618,FALSE)*WindSpeedStep*$AE$3:$AE$1003)/AH3618</f>
        <v>255.74238668885167</v>
      </c>
      <c r="Y3618" s="1">
        <f t="shared" si="1071"/>
        <v>5</v>
      </c>
      <c r="Z3618" s="99">
        <f>IF(L3618&lt;'Power Curve'!$P$28,'Power Curve'!$Q$28,IF(L3618&gt;'Power Curve'!$P$29,'Power Curve'!$Q$29,INDEX(ReferenceTurbulence,Y3618)+(L3618-INDEX(ReferenceTurbulenceWindSpeed,Y3618))*(INDEX(ReferenceTurbulence,Y3618+1)-INDEX(ReferenceTurbulence,Y3618))/(INDEX(ReferenceTurbulenceWindSpeed,Y3618+1)-INDEX(ReferenceTurbulenceWindSpeed,Y3618))))</f>
        <v>0.11915385072505438</v>
      </c>
      <c r="AA3618" s="100">
        <f t="shared" si="1077"/>
        <v>0.64223304134622106</v>
      </c>
      <c r="AB3618" s="29">
        <f t="shared" si="1078"/>
        <v>0.55689498064834964</v>
      </c>
      <c r="AG3618" s="40">
        <f t="array" ref="AG3618">SUM(_xlfn.NORM.DIST($AD$3:$AD$1003,$F3618,$AA3618,FALSE)*WindSpeedStep)</f>
        <v>1.0000000000000036</v>
      </c>
      <c r="AH3618" s="40">
        <f t="array" ref="AH3618">SUM(_xlfn.NORM.DIST($AD$3:$AD$1003,$F3618,$AB3618,FALSE)*WindSpeedStep)</f>
        <v>1.000000000000004</v>
      </c>
      <c r="AJ3618" s="47">
        <f t="shared" si="1072"/>
        <v>5</v>
      </c>
      <c r="AK3618" s="83" t="b">
        <f>COUNTIF('Power Curve'!$D$2:$D$31,AJ3618)&gt;0</f>
        <v>1</v>
      </c>
      <c r="AL3618" s="83" t="b">
        <f t="shared" si="1073"/>
        <v>0</v>
      </c>
      <c r="AM3618" s="83" t="b">
        <f t="shared" si="1079"/>
        <v>1</v>
      </c>
      <c r="AN3618" s="47" t="str">
        <f t="shared" si="1074"/>
        <v>Outer</v>
      </c>
      <c r="AO3618" s="48" t="str">
        <f t="shared" si="1075"/>
        <v>0.1-0.2</v>
      </c>
      <c r="AP3618" s="49" t="str">
        <f t="shared" si="1080"/>
        <v>4-5</v>
      </c>
      <c r="AQ3618" s="49" t="str">
        <f t="shared" si="1081"/>
        <v>Apr</v>
      </c>
      <c r="AR3618" s="48" t="str">
        <f t="shared" si="1082"/>
        <v>305-315</v>
      </c>
      <c r="AS3618" s="49" t="str">
        <f t="shared" si="1076"/>
        <v>Inner-TI</v>
      </c>
    </row>
    <row r="3619" spans="5:45" x14ac:dyDescent="0.3">
      <c r="E3619" s="15">
        <v>41012.201388888891</v>
      </c>
      <c r="F3619" s="21">
        <v>5.54</v>
      </c>
      <c r="G3619" s="21">
        <v>315.05001068115229</v>
      </c>
      <c r="H3619" s="42">
        <v>1.2047013959506545</v>
      </c>
      <c r="I3619" s="35">
        <v>308.2</v>
      </c>
      <c r="J3619" s="43">
        <v>0.10108303249097474</v>
      </c>
      <c r="K3619" s="44">
        <v>0.61401514030012894</v>
      </c>
      <c r="L3619" s="26">
        <f t="shared" si="1064"/>
        <v>5.5092296104530734</v>
      </c>
      <c r="M3619" s="26">
        <f t="shared" si="1065"/>
        <v>0.20951917184742669</v>
      </c>
      <c r="N3619" s="96">
        <f t="shared" si="1066"/>
        <v>6</v>
      </c>
      <c r="O3619" s="26">
        <f t="shared" si="1067"/>
        <v>0.47954145868556414</v>
      </c>
      <c r="P3619" s="3">
        <f>IF(L3619&gt;'Power Curve'!$C$37,0,INDEX(Ci,$N3619,1)*POWER(1-O3619,3)+INDEX(Ci,$N3619,2)*3*O3619*POWER(1-O3619,2)+INDEX(Ci,$N3619,3)*3*POWER(O3619,2)*(1-O3619)+INDEX(Ci,$N3619,4)*POWER(O3619,3))</f>
        <v>282.99878623886434</v>
      </c>
      <c r="Q3619" s="3">
        <f>MAX(0,MIN(P3619-V3619+W3619,'Power Curve'!$C$39))</f>
        <v>282.61312049054618</v>
      </c>
      <c r="R3619" s="3">
        <f t="shared" si="1068"/>
        <v>315.05001068115229</v>
      </c>
      <c r="S3619" s="3">
        <f t="shared" si="1069"/>
        <v>-32.436890190606107</v>
      </c>
      <c r="T3619" s="3">
        <f t="shared" si="1070"/>
        <v>32.436890190606107</v>
      </c>
      <c r="V3619" s="37">
        <f t="array" ref="V3619">SUM(_xlfn.NORM.DIST($AD$3:$AD$1003,$L3619,$AA3619,FALSE)*WindSpeedStep*$AE$3:$AE$1003)/AG3619</f>
        <v>277.29228161696324</v>
      </c>
      <c r="W3619" s="37">
        <f t="array" ref="W3619">SUM(_xlfn.NORM.DIST($AD$3:$AD$1003,$L3619,$AB3619,FALSE)*WindSpeedStep*$AE$3:$AE$1003)/AH3619</f>
        <v>276.90661586864508</v>
      </c>
      <c r="Y3619" s="1">
        <f t="shared" si="1071"/>
        <v>5</v>
      </c>
      <c r="Z3619" s="99">
        <f>IF(L3619&lt;'Power Curve'!$P$28,'Power Curve'!$Q$28,IF(L3619&gt;'Power Curve'!$P$29,'Power Curve'!$Q$29,INDEX(ReferenceTurbulence,Y3619)+(L3619-INDEX(ReferenceTurbulenceWindSpeed,Y3619))*(INDEX(ReferenceTurbulence,Y3619+1)-INDEX(ReferenceTurbulence,Y3619))/(INDEX(ReferenceTurbulenceWindSpeed,Y3619+1)-INDEX(ReferenceTurbulenceWindSpeed,Y3619))))</f>
        <v>0.11960982919053818</v>
      </c>
      <c r="AA3619" s="100">
        <f t="shared" si="1077"/>
        <v>0.65895801267774734</v>
      </c>
      <c r="AB3619" s="29">
        <f t="shared" si="1078"/>
        <v>0.55688963571366812</v>
      </c>
      <c r="AG3619" s="40">
        <f t="array" ref="AG3619">SUM(_xlfn.NORM.DIST($AD$3:$AD$1003,$F3619,$AA3619,FALSE)*WindSpeedStep)</f>
        <v>1.0000000000000033</v>
      </c>
      <c r="AH3619" s="40">
        <f t="array" ref="AH3619">SUM(_xlfn.NORM.DIST($AD$3:$AD$1003,$F3619,$AB3619,FALSE)*WindSpeedStep)</f>
        <v>1.0000000000000036</v>
      </c>
      <c r="AJ3619" s="47">
        <f t="shared" si="1072"/>
        <v>6</v>
      </c>
      <c r="AK3619" s="83" t="b">
        <f>COUNTIF('Power Curve'!$D$2:$D$31,AJ3619)&gt;0</f>
        <v>1</v>
      </c>
      <c r="AL3619" s="83" t="b">
        <f t="shared" si="1073"/>
        <v>0</v>
      </c>
      <c r="AM3619" s="83" t="b">
        <f t="shared" si="1079"/>
        <v>1</v>
      </c>
      <c r="AN3619" s="47" t="str">
        <f t="shared" si="1074"/>
        <v>Outer</v>
      </c>
      <c r="AO3619" s="48" t="str">
        <f t="shared" si="1075"/>
        <v>0.2-0.3</v>
      </c>
      <c r="AP3619" s="49" t="str">
        <f t="shared" si="1080"/>
        <v>4-5</v>
      </c>
      <c r="AQ3619" s="49" t="str">
        <f t="shared" si="1081"/>
        <v>Apr</v>
      </c>
      <c r="AR3619" s="48" t="str">
        <f t="shared" si="1082"/>
        <v>305-315</v>
      </c>
      <c r="AS3619" s="49" t="str">
        <f t="shared" si="1076"/>
        <v>Inner-TI</v>
      </c>
    </row>
    <row r="3620" spans="5:45" x14ac:dyDescent="0.3">
      <c r="E3620" s="15">
        <v>41012.208333333336</v>
      </c>
      <c r="F3620" s="21">
        <v>5.8</v>
      </c>
      <c r="G3620" s="21">
        <v>305.63000869750999</v>
      </c>
      <c r="H3620" s="42">
        <v>1.2042516627785929</v>
      </c>
      <c r="I3620" s="35">
        <v>309.7</v>
      </c>
      <c r="J3620" s="43">
        <v>0.12068965517241378</v>
      </c>
      <c r="K3620" s="44">
        <v>0.46119288612758608</v>
      </c>
      <c r="L3620" s="26">
        <f t="shared" si="1064"/>
        <v>5.7670676896879396</v>
      </c>
      <c r="M3620" s="26">
        <f t="shared" si="1065"/>
        <v>0.24936887815477765</v>
      </c>
      <c r="N3620" s="96">
        <f t="shared" si="1066"/>
        <v>6</v>
      </c>
      <c r="O3620" s="26">
        <f t="shared" si="1067"/>
        <v>0.73653324961213051</v>
      </c>
      <c r="P3620" s="3">
        <f>IF(L3620&gt;'Power Curve'!$C$37,0,INDEX(Ci,$N3620,1)*POWER(1-O3620,3)+INDEX(Ci,$N3620,2)*3*O3620*POWER(1-O3620,2)+INDEX(Ci,$N3620,3)*3*POWER(O3620,2)*(1-O3620)+INDEX(Ci,$N3620,4)*POWER(O3620,3))</f>
        <v>322.9195761165746</v>
      </c>
      <c r="Q3620" s="3">
        <f>MAX(0,MIN(P3620-V3620+W3620,'Power Curve'!$C$39))</f>
        <v>322.92933708155044</v>
      </c>
      <c r="R3620" s="3">
        <f t="shared" si="1068"/>
        <v>305.63000869750999</v>
      </c>
      <c r="S3620" s="3">
        <f t="shared" si="1069"/>
        <v>17.29932838404045</v>
      </c>
      <c r="T3620" s="3">
        <f t="shared" si="1070"/>
        <v>17.29932838404045</v>
      </c>
      <c r="V3620" s="37">
        <f t="array" ref="V3620">SUM(_xlfn.NORM.DIST($AD$3:$AD$1003,$L3620,$AA3620,FALSE)*WindSpeedStep*$AE$3:$AE$1003)/AG3620</f>
        <v>325.09310541117543</v>
      </c>
      <c r="W3620" s="37">
        <f t="array" ref="W3620">SUM(_xlfn.NORM.DIST($AD$3:$AD$1003,$L3620,$AB3620,FALSE)*WindSpeedStep*$AE$3:$AE$1003)/AH3620</f>
        <v>325.10286637615127</v>
      </c>
      <c r="Y3620" s="1">
        <f t="shared" si="1071"/>
        <v>5</v>
      </c>
      <c r="Z3620" s="99">
        <f>IF(L3620&lt;'Power Curve'!$P$28,'Power Curve'!$Q$28,IF(L3620&gt;'Power Curve'!$P$29,'Power Curve'!$Q$29,INDEX(ReferenceTurbulence,Y3620)+(L3620-INDEX(ReferenceTurbulenceWindSpeed,Y3620))*(INDEX(ReferenceTurbulence,Y3620+1)-INDEX(ReferenceTurbulence,Y3620))/(INDEX(ReferenceTurbulenceWindSpeed,Y3620+1)-INDEX(ReferenceTurbulenceWindSpeed,Y3620))))</f>
        <v>0.12059546697545111</v>
      </c>
      <c r="AA3620" s="100">
        <f t="shared" si="1077"/>
        <v>0.69548222111695301</v>
      </c>
      <c r="AB3620" s="29">
        <f t="shared" si="1078"/>
        <v>0.6960254108244065</v>
      </c>
      <c r="AG3620" s="40">
        <f t="array" ref="AG3620">SUM(_xlfn.NORM.DIST($AD$3:$AD$1003,$F3620,$AA3620,FALSE)*WindSpeedStep)</f>
        <v>1.0000000000000036</v>
      </c>
      <c r="AH3620" s="40">
        <f t="array" ref="AH3620">SUM(_xlfn.NORM.DIST($AD$3:$AD$1003,$F3620,$AB3620,FALSE)*WindSpeedStep)</f>
        <v>1.0000000000000038</v>
      </c>
      <c r="AJ3620" s="47">
        <f t="shared" si="1072"/>
        <v>6</v>
      </c>
      <c r="AK3620" s="83" t="b">
        <f>COUNTIF('Power Curve'!$D$2:$D$31,AJ3620)&gt;0</f>
        <v>1</v>
      </c>
      <c r="AL3620" s="83" t="b">
        <f t="shared" si="1073"/>
        <v>0</v>
      </c>
      <c r="AM3620" s="83" t="b">
        <f t="shared" si="1079"/>
        <v>1</v>
      </c>
      <c r="AN3620" s="47" t="str">
        <f t="shared" si="1074"/>
        <v>Outer</v>
      </c>
      <c r="AO3620" s="48" t="str">
        <f t="shared" si="1075"/>
        <v>0.2-0.3</v>
      </c>
      <c r="AP3620" s="49" t="str">
        <f t="shared" si="1080"/>
        <v>5-6</v>
      </c>
      <c r="AQ3620" s="49" t="str">
        <f t="shared" si="1081"/>
        <v>Apr</v>
      </c>
      <c r="AR3620" s="48" t="str">
        <f t="shared" si="1082"/>
        <v>305-315</v>
      </c>
      <c r="AS3620" s="49" t="str">
        <f t="shared" si="1076"/>
        <v>Inner-TI</v>
      </c>
    </row>
    <row r="3621" spans="5:45" x14ac:dyDescent="0.3">
      <c r="E3621" s="15">
        <v>41012.215277777781</v>
      </c>
      <c r="F3621" s="21">
        <v>5.61</v>
      </c>
      <c r="G3621" s="21">
        <v>258.52001571655319</v>
      </c>
      <c r="H3621" s="42">
        <v>1.2036675103381729</v>
      </c>
      <c r="I3621" s="35">
        <v>308.10000000000002</v>
      </c>
      <c r="J3621" s="43">
        <v>0.12477718360071299</v>
      </c>
      <c r="K3621" s="44">
        <v>0.43221029699850522</v>
      </c>
      <c r="L3621" s="26">
        <f t="shared" si="1064"/>
        <v>5.5772444209682916</v>
      </c>
      <c r="M3621" s="26">
        <f t="shared" si="1065"/>
        <v>0.22003108006371727</v>
      </c>
      <c r="N3621" s="96">
        <f t="shared" si="1066"/>
        <v>6</v>
      </c>
      <c r="O3621" s="26">
        <f t="shared" si="1067"/>
        <v>0.54733302778081427</v>
      </c>
      <c r="P3621" s="3">
        <f>IF(L3621&gt;'Power Curve'!$C$37,0,INDEX(Ci,$N3621,1)*POWER(1-O3621,3)+INDEX(Ci,$N3621,2)*3*O3621*POWER(1-O3621,2)+INDEX(Ci,$N3621,3)*3*POWER(O3621,2)*(1-O3621)+INDEX(Ci,$N3621,4)*POWER(O3621,3))</f>
        <v>293.21518833182949</v>
      </c>
      <c r="Q3621" s="3">
        <f>MAX(0,MIN(P3621-V3621+W3621,'Power Curve'!$C$39))</f>
        <v>293.52317496544168</v>
      </c>
      <c r="R3621" s="3">
        <f t="shared" si="1068"/>
        <v>258.52001571655319</v>
      </c>
      <c r="S3621" s="3">
        <f t="shared" si="1069"/>
        <v>35.003159248888494</v>
      </c>
      <c r="T3621" s="3">
        <f t="shared" si="1070"/>
        <v>35.003159248888494</v>
      </c>
      <c r="V3621" s="37">
        <f t="array" ref="V3621">SUM(_xlfn.NORM.DIST($AD$3:$AD$1003,$L3621,$AA3621,FALSE)*WindSpeedStep*$AE$3:$AE$1003)/AG3621</f>
        <v>289.72327217647103</v>
      </c>
      <c r="W3621" s="37">
        <f t="array" ref="W3621">SUM(_xlfn.NORM.DIST($AD$3:$AD$1003,$L3621,$AB3621,FALSE)*WindSpeedStep*$AE$3:$AE$1003)/AH3621</f>
        <v>290.03125881008322</v>
      </c>
      <c r="Y3621" s="1">
        <f t="shared" si="1071"/>
        <v>5</v>
      </c>
      <c r="Z3621" s="99">
        <f>IF(L3621&lt;'Power Curve'!$P$28,'Power Curve'!$Q$28,IF(L3621&gt;'Power Curve'!$P$29,'Power Curve'!$Q$29,INDEX(ReferenceTurbulence,Y3621)+(L3621-INDEX(ReferenceTurbulenceWindSpeed,Y3621))*(INDEX(ReferenceTurbulence,Y3621+1)-INDEX(ReferenceTurbulence,Y3621))/(INDEX(ReferenceTurbulenceWindSpeed,Y3621+1)-INDEX(ReferenceTurbulenceWindSpeed,Y3621))))</f>
        <v>0.11986982944874841</v>
      </c>
      <c r="AA3621" s="100">
        <f t="shared" si="1077"/>
        <v>0.6685433375354527</v>
      </c>
      <c r="AB3621" s="29">
        <f t="shared" si="1078"/>
        <v>0.6959128511012127</v>
      </c>
      <c r="AG3621" s="40">
        <f t="array" ref="AG3621">SUM(_xlfn.NORM.DIST($AD$3:$AD$1003,$F3621,$AA3621,FALSE)*WindSpeedStep)</f>
        <v>1.000000000000004</v>
      </c>
      <c r="AH3621" s="40">
        <f t="array" ref="AH3621">SUM(_xlfn.NORM.DIST($AD$3:$AD$1003,$F3621,$AB3621,FALSE)*WindSpeedStep)</f>
        <v>1.0000000000000036</v>
      </c>
      <c r="AJ3621" s="47">
        <f t="shared" si="1072"/>
        <v>6</v>
      </c>
      <c r="AK3621" s="83" t="b">
        <f>COUNTIF('Power Curve'!$D$2:$D$31,AJ3621)&gt;0</f>
        <v>1</v>
      </c>
      <c r="AL3621" s="83" t="b">
        <f t="shared" si="1073"/>
        <v>0</v>
      </c>
      <c r="AM3621" s="83" t="b">
        <f t="shared" si="1079"/>
        <v>1</v>
      </c>
      <c r="AN3621" s="47" t="str">
        <f t="shared" si="1074"/>
        <v>Outer</v>
      </c>
      <c r="AO3621" s="48" t="str">
        <f t="shared" si="1075"/>
        <v>0.2-0.3</v>
      </c>
      <c r="AP3621" s="49" t="str">
        <f t="shared" si="1080"/>
        <v>5-6</v>
      </c>
      <c r="AQ3621" s="49" t="str">
        <f t="shared" si="1081"/>
        <v>Apr</v>
      </c>
      <c r="AR3621" s="48" t="str">
        <f t="shared" si="1082"/>
        <v>305-315</v>
      </c>
      <c r="AS3621" s="49" t="str">
        <f t="shared" si="1076"/>
        <v>Inner-TI</v>
      </c>
    </row>
    <row r="3622" spans="5:45" x14ac:dyDescent="0.3">
      <c r="E3622" s="15">
        <v>41012.222222222219</v>
      </c>
      <c r="F3622" s="21">
        <v>4.99</v>
      </c>
      <c r="G3622" s="21">
        <v>215.320003509522</v>
      </c>
      <c r="H3622" s="42">
        <v>1.2042171406603375</v>
      </c>
      <c r="I3622" s="35">
        <v>305.60000000000002</v>
      </c>
      <c r="J3622" s="43">
        <v>0.16833667334669336</v>
      </c>
      <c r="K3622" s="44">
        <v>0.40873461410456746</v>
      </c>
      <c r="L3622" s="26">
        <f t="shared" si="1064"/>
        <v>4.9616194449003554</v>
      </c>
      <c r="M3622" s="26">
        <f t="shared" si="1065"/>
        <v>0.12488425549623186</v>
      </c>
      <c r="N3622" s="96">
        <f t="shared" si="1066"/>
        <v>5</v>
      </c>
      <c r="O3622" s="26">
        <f t="shared" si="1067"/>
        <v>0.92397053873376012</v>
      </c>
      <c r="P3622" s="3">
        <f>IF(L3622&gt;'Power Curve'!$C$37,0,INDEX(Ci,$N3622,1)*POWER(1-O3622,3)+INDEX(Ci,$N3622,2)*3*O3622*POWER(1-O3622,2)+INDEX(Ci,$N3622,3)*3*POWER(O3622,2)*(1-O3622)+INDEX(Ci,$N3622,4)*POWER(O3622,3))</f>
        <v>200.83831132298954</v>
      </c>
      <c r="Q3622" s="3">
        <f>MAX(0,MIN(P3622-V3622+W3622,'Power Curve'!$C$39))</f>
        <v>206.88568018236793</v>
      </c>
      <c r="R3622" s="3">
        <f t="shared" si="1068"/>
        <v>215.320003509522</v>
      </c>
      <c r="S3622" s="3">
        <f t="shared" si="1069"/>
        <v>-8.4343233271540612</v>
      </c>
      <c r="T3622" s="3">
        <f t="shared" si="1070"/>
        <v>8.4343233271540612</v>
      </c>
      <c r="V3622" s="37">
        <f t="array" ref="V3622">SUM(_xlfn.NORM.DIST($AD$3:$AD$1003,$L3622,$AA3622,FALSE)*WindSpeedStep*$AE$3:$AE$1003)/AG3622</f>
        <v>178.79176618460579</v>
      </c>
      <c r="W3622" s="37">
        <f t="array" ref="W3622">SUM(_xlfn.NORM.DIST($AD$3:$AD$1003,$L3622,$AB3622,FALSE)*WindSpeedStep*$AE$3:$AE$1003)/AH3622</f>
        <v>184.83913504398419</v>
      </c>
      <c r="Y3622" s="1">
        <f t="shared" si="1071"/>
        <v>4</v>
      </c>
      <c r="Z3622" s="99">
        <f>IF(L3622&lt;'Power Curve'!$P$28,'Power Curve'!$Q$28,IF(L3622&gt;'Power Curve'!$P$29,'Power Curve'!$Q$29,INDEX(ReferenceTurbulence,Y3622)+(L3622-INDEX(ReferenceTurbulenceWindSpeed,Y3622))*(INDEX(ReferenceTurbulence,Y3622+1)-INDEX(ReferenceTurbulence,Y3622))/(INDEX(ReferenceTurbulenceWindSpeed,Y3622+1)-INDEX(ReferenceTurbulenceWindSpeed,Y3622))))</f>
        <v>0.11772212933614161</v>
      </c>
      <c r="AA3622" s="100">
        <f t="shared" si="1077"/>
        <v>0.58409240600927481</v>
      </c>
      <c r="AB3622" s="29">
        <f t="shared" si="1078"/>
        <v>0.83522251176679319</v>
      </c>
      <c r="AG3622" s="40">
        <f t="array" ref="AG3622">SUM(_xlfn.NORM.DIST($AD$3:$AD$1003,$F3622,$AA3622,FALSE)*WindSpeedStep)</f>
        <v>1.0000000000000036</v>
      </c>
      <c r="AH3622" s="40">
        <f t="array" ref="AH3622">SUM(_xlfn.NORM.DIST($AD$3:$AD$1003,$F3622,$AB3622,FALSE)*WindSpeedStep)</f>
        <v>0.99999999921940341</v>
      </c>
      <c r="AJ3622" s="47">
        <f t="shared" si="1072"/>
        <v>5</v>
      </c>
      <c r="AK3622" s="83" t="b">
        <f>COUNTIF('Power Curve'!$D$2:$D$31,AJ3622)&gt;0</f>
        <v>1</v>
      </c>
      <c r="AL3622" s="83" t="b">
        <f t="shared" si="1073"/>
        <v>0</v>
      </c>
      <c r="AM3622" s="83" t="b">
        <f t="shared" si="1079"/>
        <v>1</v>
      </c>
      <c r="AN3622" s="47" t="str">
        <f t="shared" si="1074"/>
        <v>Outer</v>
      </c>
      <c r="AO3622" s="48" t="str">
        <f t="shared" si="1075"/>
        <v>0.1-0.2</v>
      </c>
      <c r="AP3622" s="49" t="str">
        <f t="shared" si="1080"/>
        <v>5-6</v>
      </c>
      <c r="AQ3622" s="49" t="str">
        <f t="shared" si="1081"/>
        <v>Apr</v>
      </c>
      <c r="AR3622" s="48" t="str">
        <f t="shared" si="1082"/>
        <v>305-315</v>
      </c>
      <c r="AS3622" s="49" t="str">
        <f t="shared" si="1076"/>
        <v>LWS-HTI</v>
      </c>
    </row>
    <row r="3623" spans="5:45" x14ac:dyDescent="0.3">
      <c r="E3623" s="15">
        <v>41012.229166666664</v>
      </c>
      <c r="F3623" s="21">
        <v>4.78</v>
      </c>
      <c r="G3623" s="21">
        <v>119.06999969482419</v>
      </c>
      <c r="H3623" s="42">
        <v>1.203498500703867</v>
      </c>
      <c r="I3623" s="35">
        <v>303.60000000000002</v>
      </c>
      <c r="J3623" s="43">
        <v>0.13807531380753138</v>
      </c>
      <c r="K3623" s="44">
        <v>0.46283968559032573</v>
      </c>
      <c r="L3623" s="26">
        <f t="shared" si="1064"/>
        <v>4.7518681841878383</v>
      </c>
      <c r="M3623" s="26">
        <f t="shared" si="1065"/>
        <v>9.2466522003202781E-2</v>
      </c>
      <c r="N3623" s="96">
        <f t="shared" si="1066"/>
        <v>5</v>
      </c>
      <c r="O3623" s="26">
        <f t="shared" si="1067"/>
        <v>0.68412419698959059</v>
      </c>
      <c r="P3623" s="3">
        <f>IF(L3623&gt;'Power Curve'!$C$37,0,INDEX(Ci,$N3623,1)*POWER(1-O3623,3)+INDEX(Ci,$N3623,2)*3*O3623*POWER(1-O3623,2)+INDEX(Ci,$N3623,3)*3*POWER(O3623,2)*(1-O3623)+INDEX(Ci,$N3623,4)*POWER(O3623,3))</f>
        <v>164.75583469279178</v>
      </c>
      <c r="Q3623" s="3">
        <f>MAX(0,MIN(P3623-V3623+W3623,'Power Curve'!$C$39))</f>
        <v>167.68508645590089</v>
      </c>
      <c r="R3623" s="3">
        <f t="shared" si="1068"/>
        <v>119.06999969482419</v>
      </c>
      <c r="S3623" s="3">
        <f t="shared" si="1069"/>
        <v>48.615086761076697</v>
      </c>
      <c r="T3623" s="3">
        <f t="shared" si="1070"/>
        <v>48.615086761076697</v>
      </c>
      <c r="V3623" s="37">
        <f t="array" ref="V3623">SUM(_xlfn.NORM.DIST($AD$3:$AD$1003,$L3623,$AA3623,FALSE)*WindSpeedStep*$AE$3:$AE$1003)/AG3623</f>
        <v>141.05110625703983</v>
      </c>
      <c r="W3623" s="37">
        <f t="array" ref="W3623">SUM(_xlfn.NORM.DIST($AD$3:$AD$1003,$L3623,$AB3623,FALSE)*WindSpeedStep*$AE$3:$AE$1003)/AH3623</f>
        <v>143.98035802014894</v>
      </c>
      <c r="Y3623" s="1">
        <f t="shared" si="1071"/>
        <v>4</v>
      </c>
      <c r="Z3623" s="99">
        <f>IF(L3623&lt;'Power Curve'!$P$28,'Power Curve'!$Q$28,IF(L3623&gt;'Power Curve'!$P$29,'Power Curve'!$Q$29,INDEX(ReferenceTurbulence,Y3623)+(L3623-INDEX(ReferenceTurbulenceWindSpeed,Y3623))*(INDEX(ReferenceTurbulence,Y3623+1)-INDEX(ReferenceTurbulence,Y3623))/(INDEX(ReferenceTurbulenceWindSpeed,Y3623+1)-INDEX(ReferenceTurbulenceWindSpeed,Y3623))))</f>
        <v>0.11756906641051465</v>
      </c>
      <c r="AA3623" s="100">
        <f t="shared" si="1077"/>
        <v>0.55867270612079167</v>
      </c>
      <c r="AB3623" s="29">
        <f t="shared" si="1078"/>
        <v>0.65611569070376008</v>
      </c>
      <c r="AG3623" s="40">
        <f t="array" ref="AG3623">SUM(_xlfn.NORM.DIST($AD$3:$AD$1003,$F3623,$AA3623,FALSE)*WindSpeedStep)</f>
        <v>1.0000000000000029</v>
      </c>
      <c r="AH3623" s="40">
        <f t="array" ref="AH3623">SUM(_xlfn.NORM.DIST($AD$3:$AD$1003,$F3623,$AB3623,FALSE)*WindSpeedStep)</f>
        <v>0.99999999999991673</v>
      </c>
      <c r="AJ3623" s="47">
        <f t="shared" si="1072"/>
        <v>5</v>
      </c>
      <c r="AK3623" s="83" t="b">
        <f>COUNTIF('Power Curve'!$D$2:$D$31,AJ3623)&gt;0</f>
        <v>1</v>
      </c>
      <c r="AL3623" s="83" t="b">
        <f t="shared" si="1073"/>
        <v>0</v>
      </c>
      <c r="AM3623" s="83" t="b">
        <f t="shared" si="1079"/>
        <v>1</v>
      </c>
      <c r="AN3623" s="47" t="str">
        <f t="shared" si="1074"/>
        <v>Outer</v>
      </c>
      <c r="AO3623" s="48" t="str">
        <f t="shared" si="1075"/>
        <v>0.0-0.1</v>
      </c>
      <c r="AP3623" s="49" t="str">
        <f t="shared" si="1080"/>
        <v>5-6</v>
      </c>
      <c r="AQ3623" s="49" t="str">
        <f t="shared" si="1081"/>
        <v>Apr</v>
      </c>
      <c r="AR3623" s="48" t="str">
        <f t="shared" si="1082"/>
        <v>295-305</v>
      </c>
      <c r="AS3623" s="49" t="str">
        <f t="shared" si="1076"/>
        <v>Inner-TI</v>
      </c>
    </row>
    <row r="3624" spans="5:45" x14ac:dyDescent="0.3">
      <c r="E3624" s="15">
        <v>41012.236111111109</v>
      </c>
      <c r="F3624" s="21">
        <v>4.51</v>
      </c>
      <c r="G3624" s="21">
        <v>134.8000068664555</v>
      </c>
      <c r="H3624" s="42">
        <v>1.2029259948080933</v>
      </c>
      <c r="I3624" s="35">
        <v>305.5</v>
      </c>
      <c r="J3624" s="43">
        <v>0.11751662971175167</v>
      </c>
      <c r="K3624" s="44">
        <v>0.39072027243321406</v>
      </c>
      <c r="L3624" s="26">
        <f t="shared" si="1064"/>
        <v>4.4827461781226736</v>
      </c>
      <c r="M3624" s="26">
        <f t="shared" si="1065"/>
        <v>5.0872848429591541E-2</v>
      </c>
      <c r="N3624" s="96">
        <f t="shared" si="1066"/>
        <v>5</v>
      </c>
      <c r="O3624" s="26">
        <f t="shared" si="1067"/>
        <v>0.37638860380023348</v>
      </c>
      <c r="P3624" s="3">
        <f>IF(L3624&gt;'Power Curve'!$C$37,0,INDEX(Ci,$N3624,1)*POWER(1-O3624,3)+INDEX(Ci,$N3624,2)*3*O3624*POWER(1-O3624,2)+INDEX(Ci,$N3624,3)*3*POWER(O3624,2)*(1-O3624)+INDEX(Ci,$N3624,4)*POWER(O3624,3))</f>
        <v>118.88368998262114</v>
      </c>
      <c r="Q3624" s="3">
        <f>MAX(0,MIN(P3624-V3624+W3624,'Power Curve'!$C$39))</f>
        <v>118.92081191633117</v>
      </c>
      <c r="R3624" s="3">
        <f t="shared" si="1068"/>
        <v>134.8000068664555</v>
      </c>
      <c r="S3624" s="3">
        <f t="shared" si="1069"/>
        <v>-15.879194950124329</v>
      </c>
      <c r="T3624" s="3">
        <f t="shared" si="1070"/>
        <v>15.879194950124329</v>
      </c>
      <c r="V3624" s="37">
        <f t="array" ref="V3624">SUM(_xlfn.NORM.DIST($AD$3:$AD$1003,$L3624,$AA3624,FALSE)*WindSpeedStep*$AE$3:$AE$1003)/AG3624</f>
        <v>94.121406268311773</v>
      </c>
      <c r="W3624" s="37">
        <f t="array" ref="W3624">SUM(_xlfn.NORM.DIST($AD$3:$AD$1003,$L3624,$AB3624,FALSE)*WindSpeedStep*$AE$3:$AE$1003)/AH3624</f>
        <v>94.158528202021813</v>
      </c>
      <c r="Y3624" s="1">
        <f t="shared" si="1071"/>
        <v>4</v>
      </c>
      <c r="Z3624" s="99">
        <f>IF(L3624&lt;'Power Curve'!$P$28,'Power Curve'!$Q$28,IF(L3624&gt;'Power Curve'!$P$29,'Power Curve'!$Q$29,INDEX(ReferenceTurbulence,Y3624)+(L3624-INDEX(ReferenceTurbulenceWindSpeed,Y3624))*(INDEX(ReferenceTurbulence,Y3624+1)-INDEX(ReferenceTurbulence,Y3624))/(INDEX(ReferenceTurbulenceWindSpeed,Y3624+1)-INDEX(ReferenceTurbulenceWindSpeed,Y3624))))</f>
        <v>0.11737267854872539</v>
      </c>
      <c r="AA3624" s="100">
        <f t="shared" si="1077"/>
        <v>0.52615192618031992</v>
      </c>
      <c r="AB3624" s="29">
        <f t="shared" si="1078"/>
        <v>0.52679722270621221</v>
      </c>
      <c r="AG3624" s="40">
        <f t="array" ref="AG3624">SUM(_xlfn.NORM.DIST($AD$3:$AD$1003,$F3624,$AA3624,FALSE)*WindSpeedStep)</f>
        <v>1.0000000000000033</v>
      </c>
      <c r="AH3624" s="40">
        <f t="array" ref="AH3624">SUM(_xlfn.NORM.DIST($AD$3:$AD$1003,$F3624,$AB3624,FALSE)*WindSpeedStep)</f>
        <v>1.0000000000000027</v>
      </c>
      <c r="AJ3624" s="47">
        <f t="shared" si="1072"/>
        <v>4</v>
      </c>
      <c r="AK3624" s="83" t="b">
        <f>COUNTIF('Power Curve'!$D$2:$D$31,AJ3624)&gt;0</f>
        <v>1</v>
      </c>
      <c r="AL3624" s="83" t="b">
        <f t="shared" si="1073"/>
        <v>0</v>
      </c>
      <c r="AM3624" s="83" t="b">
        <f t="shared" si="1079"/>
        <v>1</v>
      </c>
      <c r="AN3624" s="47" t="str">
        <f t="shared" si="1074"/>
        <v>Outer</v>
      </c>
      <c r="AO3624" s="48" t="str">
        <f t="shared" si="1075"/>
        <v>0.0-0.1</v>
      </c>
      <c r="AP3624" s="49" t="str">
        <f t="shared" si="1080"/>
        <v>5-6</v>
      </c>
      <c r="AQ3624" s="49" t="str">
        <f t="shared" si="1081"/>
        <v>Apr</v>
      </c>
      <c r="AR3624" s="48" t="str">
        <f t="shared" si="1082"/>
        <v>305-315</v>
      </c>
      <c r="AS3624" s="49" t="str">
        <f t="shared" si="1076"/>
        <v>Inner-TI</v>
      </c>
    </row>
    <row r="3625" spans="5:45" x14ac:dyDescent="0.3">
      <c r="E3625" s="15">
        <v>41012.243055555555</v>
      </c>
      <c r="F3625" s="21">
        <v>4.55</v>
      </c>
      <c r="G3625" s="21">
        <v>117.0199928283688</v>
      </c>
      <c r="H3625" s="42">
        <v>1.2022090858458474</v>
      </c>
      <c r="I3625" s="35">
        <v>304.5</v>
      </c>
      <c r="J3625" s="43">
        <v>0.15824175824175823</v>
      </c>
      <c r="K3625" s="44">
        <v>0.36513924544826398</v>
      </c>
      <c r="L3625" s="26">
        <f t="shared" si="1064"/>
        <v>4.521605853432769</v>
      </c>
      <c r="M3625" s="26">
        <f t="shared" si="1065"/>
        <v>5.6878736516027907E-2</v>
      </c>
      <c r="N3625" s="96">
        <f t="shared" si="1066"/>
        <v>5</v>
      </c>
      <c r="O3625" s="26">
        <f t="shared" si="1067"/>
        <v>0.42082385979264908</v>
      </c>
      <c r="P3625" s="3">
        <f>IF(L3625&gt;'Power Curve'!$C$37,0,INDEX(Ci,$N3625,1)*POWER(1-O3625,3)+INDEX(Ci,$N3625,2)*3*O3625*POWER(1-O3625,2)+INDEX(Ci,$N3625,3)*3*POWER(O3625,2)*(1-O3625)+INDEX(Ci,$N3625,4)*POWER(O3625,3))</f>
        <v>125.1317462004983</v>
      </c>
      <c r="Q3625" s="3">
        <f>MAX(0,MIN(P3625-V3625+W3625,'Power Curve'!$C$39))</f>
        <v>135.42503062077682</v>
      </c>
      <c r="R3625" s="3">
        <f t="shared" si="1068"/>
        <v>117.0199928283688</v>
      </c>
      <c r="S3625" s="3">
        <f t="shared" si="1069"/>
        <v>18.405037792408024</v>
      </c>
      <c r="T3625" s="3">
        <f t="shared" si="1070"/>
        <v>18.405037792408024</v>
      </c>
      <c r="V3625" s="37">
        <f t="array" ref="V3625">SUM(_xlfn.NORM.DIST($AD$3:$AD$1003,$L3625,$AA3625,FALSE)*WindSpeedStep*$AE$3:$AE$1003)/AG3625</f>
        <v>100.66545315485456</v>
      </c>
      <c r="W3625" s="37">
        <f t="array" ref="W3625">SUM(_xlfn.NORM.DIST($AD$3:$AD$1003,$L3625,$AB3625,FALSE)*WindSpeedStep*$AE$3:$AE$1003)/AH3625</f>
        <v>110.95873757513309</v>
      </c>
      <c r="Y3625" s="1">
        <f t="shared" si="1071"/>
        <v>4</v>
      </c>
      <c r="Z3625" s="99">
        <f>IF(L3625&lt;'Power Curve'!$P$28,'Power Curve'!$Q$28,IF(L3625&gt;'Power Curve'!$P$29,'Power Curve'!$Q$29,INDEX(ReferenceTurbulence,Y3625)+(L3625-INDEX(ReferenceTurbulenceWindSpeed,Y3625))*(INDEX(ReferenceTurbulence,Y3625+1)-INDEX(ReferenceTurbulence,Y3625))/(INDEX(ReferenceTurbulenceWindSpeed,Y3625+1)-INDEX(ReferenceTurbulenceWindSpeed,Y3625))))</f>
        <v>0.11740103583044886</v>
      </c>
      <c r="AA3625" s="100">
        <f t="shared" si="1077"/>
        <v>0.53084121081002777</v>
      </c>
      <c r="AB3625" s="29">
        <f t="shared" si="1078"/>
        <v>0.71550686032342714</v>
      </c>
      <c r="AG3625" s="40">
        <f t="array" ref="AG3625">SUM(_xlfn.NORM.DIST($AD$3:$AD$1003,$F3625,$AA3625,FALSE)*WindSpeedStep)</f>
        <v>1.0000000000000029</v>
      </c>
      <c r="AH3625" s="40">
        <f t="array" ref="AH3625">SUM(_xlfn.NORM.DIST($AD$3:$AD$1003,$F3625,$AB3625,FALSE)*WindSpeedStep)</f>
        <v>0.9999999999379463</v>
      </c>
      <c r="AJ3625" s="47">
        <f t="shared" si="1072"/>
        <v>5</v>
      </c>
      <c r="AK3625" s="83" t="b">
        <f>COUNTIF('Power Curve'!$D$2:$D$31,AJ3625)&gt;0</f>
        <v>1</v>
      </c>
      <c r="AL3625" s="83" t="b">
        <f t="shared" si="1073"/>
        <v>0</v>
      </c>
      <c r="AM3625" s="83" t="b">
        <f t="shared" si="1079"/>
        <v>1</v>
      </c>
      <c r="AN3625" s="47" t="str">
        <f t="shared" si="1074"/>
        <v>Outer</v>
      </c>
      <c r="AO3625" s="48" t="str">
        <f t="shared" si="1075"/>
        <v>0.0-0.1</v>
      </c>
      <c r="AP3625" s="49" t="str">
        <f t="shared" si="1080"/>
        <v>5-6</v>
      </c>
      <c r="AQ3625" s="49" t="str">
        <f t="shared" si="1081"/>
        <v>Apr</v>
      </c>
      <c r="AR3625" s="48" t="str">
        <f t="shared" si="1082"/>
        <v>295-305</v>
      </c>
      <c r="AS3625" s="49" t="str">
        <f t="shared" si="1076"/>
        <v>LWS-HTI</v>
      </c>
    </row>
    <row r="3626" spans="5:45" x14ac:dyDescent="0.3">
      <c r="E3626" s="15">
        <v>41012.25</v>
      </c>
      <c r="F3626" s="21">
        <v>3.98</v>
      </c>
      <c r="G3626" s="21">
        <v>63.550001144409201</v>
      </c>
      <c r="H3626" s="42">
        <v>1.202220019578853</v>
      </c>
      <c r="I3626" s="35">
        <v>301.60000000000002</v>
      </c>
      <c r="J3626" s="43">
        <v>0.16331658291457288</v>
      </c>
      <c r="K3626" s="44">
        <v>0.40131249429518623</v>
      </c>
      <c r="L3626" s="26">
        <f t="shared" si="1064"/>
        <v>3.9551749126493458</v>
      </c>
      <c r="M3626" s="26">
        <f t="shared" si="1065"/>
        <v>-3.0664991317341694E-2</v>
      </c>
      <c r="N3626" s="96">
        <f t="shared" si="1066"/>
        <v>4</v>
      </c>
      <c r="O3626" s="26">
        <f t="shared" si="1067"/>
        <v>0.85864018363836536</v>
      </c>
      <c r="P3626" s="3">
        <f>IF(L3626&gt;'Power Curve'!$C$37,0,INDEX(Ci,$N3626,1)*POWER(1-O3626,3)+INDEX(Ci,$N3626,2)*3*O3626*POWER(1-O3626,2)+INDEX(Ci,$N3626,3)*3*POWER(O3626,2)*(1-O3626)+INDEX(Ci,$N3626,4)*POWER(O3626,3))</f>
        <v>60.898726493841394</v>
      </c>
      <c r="Q3626" s="3">
        <f>MAX(0,MIN(P3626-V3626+W3626,'Power Curve'!$C$39))</f>
        <v>75.966964849438682</v>
      </c>
      <c r="R3626" s="3">
        <f t="shared" si="1068"/>
        <v>63.550001144409201</v>
      </c>
      <c r="S3626" s="3">
        <f t="shared" si="1069"/>
        <v>12.416963705029481</v>
      </c>
      <c r="T3626" s="3">
        <f t="shared" si="1070"/>
        <v>12.416963705029481</v>
      </c>
      <c r="V3626" s="37">
        <f t="array" ref="V3626">SUM(_xlfn.NORM.DIST($AD$3:$AD$1003,$L3626,$AA3626,FALSE)*WindSpeedStep*$AE$3:$AE$1003)/AG3626</f>
        <v>24.049430407412729</v>
      </c>
      <c r="W3626" s="37">
        <f t="array" ref="W3626">SUM(_xlfn.NORM.DIST($AD$3:$AD$1003,$L3626,$AB3626,FALSE)*WindSpeedStep*$AE$3:$AE$1003)/AH3626</f>
        <v>39.117668763010016</v>
      </c>
      <c r="Y3626" s="1">
        <f t="shared" si="1071"/>
        <v>3</v>
      </c>
      <c r="Z3626" s="99">
        <f>IF(L3626&lt;'Power Curve'!$P$28,'Power Curve'!$Q$28,IF(L3626&gt;'Power Curve'!$P$29,'Power Curve'!$Q$29,INDEX(ReferenceTurbulence,Y3626)+(L3626-INDEX(ReferenceTurbulenceWindSpeed,Y3626))*(INDEX(ReferenceTurbulence,Y3626+1)-INDEX(ReferenceTurbulence,Y3626))/(INDEX(ReferenceTurbulenceWindSpeed,Y3626+1)-INDEX(ReferenceTurbulenceWindSpeed,Y3626))))</f>
        <v>0.11713247834199569</v>
      </c>
      <c r="AA3626" s="100">
        <f t="shared" si="1077"/>
        <v>0.46327943979470421</v>
      </c>
      <c r="AB3626" s="29">
        <f t="shared" si="1078"/>
        <v>0.64594565156333539</v>
      </c>
      <c r="AG3626" s="40">
        <f t="array" ref="AG3626">SUM(_xlfn.NORM.DIST($AD$3:$AD$1003,$F3626,$AA3626,FALSE)*WindSpeedStep)</f>
        <v>1.0000000000000022</v>
      </c>
      <c r="AH3626" s="40">
        <f t="array" ref="AH3626">SUM(_xlfn.NORM.DIST($AD$3:$AD$1003,$F3626,$AB3626,FALSE)*WindSpeedStep)</f>
        <v>0.99999999978825094</v>
      </c>
      <c r="AJ3626" s="47">
        <f t="shared" si="1072"/>
        <v>4</v>
      </c>
      <c r="AK3626" s="83" t="b">
        <f>COUNTIF('Power Curve'!$D$2:$D$31,AJ3626)&gt;0</f>
        <v>1</v>
      </c>
      <c r="AL3626" s="83" t="b">
        <f t="shared" si="1073"/>
        <v>0</v>
      </c>
      <c r="AM3626" s="83" t="b">
        <f t="shared" si="1079"/>
        <v>1</v>
      </c>
      <c r="AN3626" s="47" t="str">
        <f t="shared" si="1074"/>
        <v>Outer</v>
      </c>
      <c r="AO3626" s="48" t="str">
        <f t="shared" si="1075"/>
        <v>&lt;0</v>
      </c>
      <c r="AP3626" s="49" t="str">
        <f t="shared" si="1080"/>
        <v>6-7</v>
      </c>
      <c r="AQ3626" s="49" t="str">
        <f t="shared" si="1081"/>
        <v>Apr</v>
      </c>
      <c r="AR3626" s="48" t="str">
        <f t="shared" si="1082"/>
        <v>295-305</v>
      </c>
      <c r="AS3626" s="49" t="str">
        <f t="shared" si="1076"/>
        <v>LWS-HTI</v>
      </c>
    </row>
    <row r="3627" spans="5:45" x14ac:dyDescent="0.3">
      <c r="E3627" s="15">
        <v>41012.263888888891</v>
      </c>
      <c r="F3627" s="21">
        <v>3.69</v>
      </c>
      <c r="G3627" s="21">
        <v>10.279999732971179</v>
      </c>
      <c r="H3627" s="42">
        <v>1.2023991210870064</v>
      </c>
      <c r="I3627" s="35">
        <v>303.89999999999998</v>
      </c>
      <c r="J3627" s="43">
        <v>0.15447154471544713</v>
      </c>
      <c r="K3627" s="44">
        <v>0.44483991337741025</v>
      </c>
      <c r="L3627" s="26">
        <f t="shared" si="1064"/>
        <v>3.6671658638525435</v>
      </c>
      <c r="M3627" s="26">
        <f t="shared" si="1065"/>
        <v>-7.5177718229015381E-2</v>
      </c>
      <c r="N3627" s="96">
        <f t="shared" si="1066"/>
        <v>4</v>
      </c>
      <c r="O3627" s="26">
        <f t="shared" si="1067"/>
        <v>0.65344495433777849</v>
      </c>
      <c r="P3627" s="3">
        <f>IF(L3627&gt;'Power Curve'!$C$37,0,INDEX(Ci,$N3627,1)*POWER(1-O3627,3)+INDEX(Ci,$N3627,2)*3*O3627*POWER(1-O3627,2)+INDEX(Ci,$N3627,3)*3*POWER(O3627,2)*(1-O3627)+INDEX(Ci,$N3627,4)*POWER(O3627,3))</f>
        <v>38.48264938585379</v>
      </c>
      <c r="Q3627" s="3">
        <f>MAX(0,MIN(P3627-V3627+W3627,'Power Curve'!$C$39))</f>
        <v>46.287694081453935</v>
      </c>
      <c r="R3627" s="3">
        <f t="shared" si="1068"/>
        <v>10.279999732971179</v>
      </c>
      <c r="S3627" s="3">
        <f t="shared" si="1069"/>
        <v>36.007694348482758</v>
      </c>
      <c r="T3627" s="3">
        <f t="shared" si="1070"/>
        <v>36.007694348482758</v>
      </c>
      <c r="V3627" s="37">
        <f t="array" ref="V3627">SUM(_xlfn.NORM.DIST($AD$3:$AD$1003,$L3627,$AA3627,FALSE)*WindSpeedStep*$AE$3:$AE$1003)/AG3627</f>
        <v>6.5557217073314371</v>
      </c>
      <c r="W3627" s="37">
        <f t="array" ref="W3627">SUM(_xlfn.NORM.DIST($AD$3:$AD$1003,$L3627,$AB3627,FALSE)*WindSpeedStep*$AE$3:$AE$1003)/AH3627</f>
        <v>14.360766402931581</v>
      </c>
      <c r="Y3627" s="1">
        <f t="shared" si="1071"/>
        <v>3</v>
      </c>
      <c r="Z3627" s="99">
        <f>IF(L3627&lt;'Power Curve'!$P$28,'Power Curve'!$Q$28,IF(L3627&gt;'Power Curve'!$P$29,'Power Curve'!$Q$29,INDEX(ReferenceTurbulence,Y3627)+(L3627-INDEX(ReferenceTurbulenceWindSpeed,Y3627))*(INDEX(ReferenceTurbulence,Y3627+1)-INDEX(ReferenceTurbulence,Y3627))/(INDEX(ReferenceTurbulenceWindSpeed,Y3627+1)-INDEX(ReferenceTurbulenceWindSpeed,Y3627))))</f>
        <v>0.11713247834199569</v>
      </c>
      <c r="AA3627" s="100">
        <f t="shared" si="1077"/>
        <v>0.429544226124214</v>
      </c>
      <c r="AB3627" s="29">
        <f t="shared" si="1078"/>
        <v>0.56647277571705945</v>
      </c>
      <c r="AG3627" s="40">
        <f t="array" ref="AG3627">SUM(_xlfn.NORM.DIST($AD$3:$AD$1003,$F3627,$AA3627,FALSE)*WindSpeedStep)</f>
        <v>1.0000000000000007</v>
      </c>
      <c r="AH3627" s="40">
        <f t="array" ref="AH3627">SUM(_xlfn.NORM.DIST($AD$3:$AD$1003,$F3627,$AB3627,FALSE)*WindSpeedStep)</f>
        <v>0.9999999999808834</v>
      </c>
      <c r="AJ3627" s="47">
        <f t="shared" si="1072"/>
        <v>4</v>
      </c>
      <c r="AK3627" s="83" t="b">
        <f>COUNTIF('Power Curve'!$D$2:$D$31,AJ3627)&gt;0</f>
        <v>1</v>
      </c>
      <c r="AL3627" s="83" t="b">
        <f t="shared" si="1073"/>
        <v>0</v>
      </c>
      <c r="AM3627" s="83" t="b">
        <f t="shared" si="1079"/>
        <v>1</v>
      </c>
      <c r="AN3627" s="47" t="str">
        <f t="shared" si="1074"/>
        <v>Outer</v>
      </c>
      <c r="AO3627" s="48" t="str">
        <f t="shared" si="1075"/>
        <v>&lt;0</v>
      </c>
      <c r="AP3627" s="49" t="str">
        <f t="shared" si="1080"/>
        <v>6-7</v>
      </c>
      <c r="AQ3627" s="49" t="str">
        <f t="shared" si="1081"/>
        <v>Apr</v>
      </c>
      <c r="AR3627" s="48" t="str">
        <f t="shared" si="1082"/>
        <v>295-305</v>
      </c>
      <c r="AS3627" s="49" t="str">
        <f t="shared" si="1076"/>
        <v>LWS-HTI</v>
      </c>
    </row>
    <row r="3628" spans="5:45" x14ac:dyDescent="0.3">
      <c r="E3628" s="15">
        <v>41012.270833333336</v>
      </c>
      <c r="F3628" s="21">
        <v>3.84</v>
      </c>
      <c r="G3628" s="21">
        <v>19.500000953674302</v>
      </c>
      <c r="H3628" s="42">
        <v>1.2017724991522314</v>
      </c>
      <c r="I3628" s="35">
        <v>303.3</v>
      </c>
      <c r="J3628" s="43">
        <v>0.14062500000000003</v>
      </c>
      <c r="K3628" s="44">
        <v>0.44732641171601006</v>
      </c>
      <c r="L3628" s="26">
        <f t="shared" si="1064"/>
        <v>3.8155745965100971</v>
      </c>
      <c r="M3628" s="26">
        <f t="shared" si="1065"/>
        <v>-5.2240670189410116E-2</v>
      </c>
      <c r="N3628" s="96">
        <f t="shared" si="1066"/>
        <v>4</v>
      </c>
      <c r="O3628" s="26">
        <f t="shared" si="1067"/>
        <v>0.75918039582858177</v>
      </c>
      <c r="P3628" s="3">
        <f>IF(L3628&gt;'Power Curve'!$C$37,0,INDEX(Ci,$N3628,1)*POWER(1-O3628,3)+INDEX(Ci,$N3628,2)*3*O3628*POWER(1-O3628,2)+INDEX(Ci,$N3628,3)*3*POWER(O3628,2)*(1-O3628)+INDEX(Ci,$N3628,4)*POWER(O3628,3))</f>
        <v>49.709546911738144</v>
      </c>
      <c r="Q3628" s="3">
        <f>MAX(0,MIN(P3628-V3628+W3628,'Power Curve'!$C$39))</f>
        <v>56.184649641430994</v>
      </c>
      <c r="R3628" s="3">
        <f t="shared" si="1068"/>
        <v>19.500000953674302</v>
      </c>
      <c r="S3628" s="3">
        <f t="shared" si="1069"/>
        <v>36.684648687756692</v>
      </c>
      <c r="T3628" s="3">
        <f t="shared" si="1070"/>
        <v>36.684648687756692</v>
      </c>
      <c r="V3628" s="37">
        <f t="array" ref="V3628">SUM(_xlfn.NORM.DIST($AD$3:$AD$1003,$L3628,$AA3628,FALSE)*WindSpeedStep*$AE$3:$AE$1003)/AG3628</f>
        <v>13.697270008302763</v>
      </c>
      <c r="W3628" s="37">
        <f t="array" ref="W3628">SUM(_xlfn.NORM.DIST($AD$3:$AD$1003,$L3628,$AB3628,FALSE)*WindSpeedStep*$AE$3:$AE$1003)/AH3628</f>
        <v>20.172372737995612</v>
      </c>
      <c r="Y3628" s="1">
        <f t="shared" si="1071"/>
        <v>3</v>
      </c>
      <c r="Z3628" s="99">
        <f>IF(L3628&lt;'Power Curve'!$P$28,'Power Curve'!$Q$28,IF(L3628&gt;'Power Curve'!$P$29,'Power Curve'!$Q$29,INDEX(ReferenceTurbulence,Y3628)+(L3628-INDEX(ReferenceTurbulenceWindSpeed,Y3628))*(INDEX(ReferenceTurbulence,Y3628+1)-INDEX(ReferenceTurbulence,Y3628))/(INDEX(ReferenceTurbulenceWindSpeed,Y3628+1)-INDEX(ReferenceTurbulenceWindSpeed,Y3628))))</f>
        <v>0.11713247834199569</v>
      </c>
      <c r="AA3628" s="100">
        <f t="shared" si="1077"/>
        <v>0.44692770878798793</v>
      </c>
      <c r="AB3628" s="29">
        <f t="shared" si="1078"/>
        <v>0.5365651776342325</v>
      </c>
      <c r="AG3628" s="40">
        <f t="array" ref="AG3628">SUM(_xlfn.NORM.DIST($AD$3:$AD$1003,$F3628,$AA3628,FALSE)*WindSpeedStep)</f>
        <v>1.0000000000000011</v>
      </c>
      <c r="AH3628" s="40">
        <f t="array" ref="AH3628">SUM(_xlfn.NORM.DIST($AD$3:$AD$1003,$F3628,$AB3628,FALSE)*WindSpeedStep)</f>
        <v>0.99999999999980838</v>
      </c>
      <c r="AJ3628" s="47">
        <f t="shared" si="1072"/>
        <v>4</v>
      </c>
      <c r="AK3628" s="83" t="b">
        <f>COUNTIF('Power Curve'!$D$2:$D$31,AJ3628)&gt;0</f>
        <v>1</v>
      </c>
      <c r="AL3628" s="83" t="b">
        <f t="shared" si="1073"/>
        <v>0</v>
      </c>
      <c r="AM3628" s="83" t="b">
        <f t="shared" si="1079"/>
        <v>1</v>
      </c>
      <c r="AN3628" s="47" t="str">
        <f t="shared" si="1074"/>
        <v>Outer</v>
      </c>
      <c r="AO3628" s="48" t="str">
        <f t="shared" si="1075"/>
        <v>&lt;0</v>
      </c>
      <c r="AP3628" s="49" t="str">
        <f t="shared" si="1080"/>
        <v>6-7</v>
      </c>
      <c r="AQ3628" s="49" t="str">
        <f t="shared" si="1081"/>
        <v>Apr</v>
      </c>
      <c r="AR3628" s="48" t="str">
        <f t="shared" si="1082"/>
        <v>295-305</v>
      </c>
      <c r="AS3628" s="49" t="str">
        <f t="shared" si="1076"/>
        <v>LWS-HTI</v>
      </c>
    </row>
    <row r="3629" spans="5:45" x14ac:dyDescent="0.3">
      <c r="E3629" s="15">
        <v>41012.277777777781</v>
      </c>
      <c r="F3629" s="21">
        <v>4.16</v>
      </c>
      <c r="G3629" s="21">
        <v>51.840000152587905</v>
      </c>
      <c r="H3629" s="42">
        <v>1.200699806137645</v>
      </c>
      <c r="I3629" s="35">
        <v>306.7</v>
      </c>
      <c r="J3629" s="43">
        <v>0.12740384615384615</v>
      </c>
      <c r="K3629" s="44">
        <v>0.51901575813603029</v>
      </c>
      <c r="L3629" s="26">
        <f t="shared" si="1064"/>
        <v>4.1323089248913316</v>
      </c>
      <c r="M3629" s="26">
        <f t="shared" si="1065"/>
        <v>-3.2883587197338141E-3</v>
      </c>
      <c r="N3629" s="96">
        <f t="shared" si="1066"/>
        <v>4</v>
      </c>
      <c r="O3629" s="26">
        <f t="shared" si="1067"/>
        <v>0.98484126798197213</v>
      </c>
      <c r="P3629" s="3">
        <f>IF(L3629&gt;'Power Curve'!$C$37,0,INDEX(Ci,$N3629,1)*POWER(1-O3629,3)+INDEX(Ci,$N3629,2)*3*O3629*POWER(1-O3629,2)+INDEX(Ci,$N3629,3)*3*POWER(O3629,2)*(1-O3629)+INDEX(Ci,$N3629,4)*POWER(O3629,3))</f>
        <v>75.627415889558762</v>
      </c>
      <c r="Q3629" s="3">
        <f>MAX(0,MIN(P3629-V3629+W3629,'Power Curve'!$C$39))</f>
        <v>79.300039595308377</v>
      </c>
      <c r="R3629" s="3">
        <f t="shared" si="1068"/>
        <v>51.840000152587905</v>
      </c>
      <c r="S3629" s="3">
        <f t="shared" si="1069"/>
        <v>27.460039442720472</v>
      </c>
      <c r="T3629" s="3">
        <f t="shared" si="1070"/>
        <v>27.460039442720472</v>
      </c>
      <c r="V3629" s="37">
        <f t="array" ref="V3629">SUM(_xlfn.NORM.DIST($AD$3:$AD$1003,$L3629,$AA3629,FALSE)*WindSpeedStep*$AE$3:$AE$1003)/AG3629</f>
        <v>42.586036695660844</v>
      </c>
      <c r="W3629" s="37">
        <f t="array" ref="W3629">SUM(_xlfn.NORM.DIST($AD$3:$AD$1003,$L3629,$AB3629,FALSE)*WindSpeedStep*$AE$3:$AE$1003)/AH3629</f>
        <v>46.258660401410459</v>
      </c>
      <c r="Y3629" s="1">
        <f t="shared" si="1071"/>
        <v>3</v>
      </c>
      <c r="Z3629" s="99">
        <f>IF(L3629&lt;'Power Curve'!$P$28,'Power Curve'!$Q$28,IF(L3629&gt;'Power Curve'!$P$29,'Power Curve'!$Q$29,INDEX(ReferenceTurbulence,Y3629)+(L3629-INDEX(ReferenceTurbulenceWindSpeed,Y3629))*(INDEX(ReferenceTurbulence,Y3629+1)-INDEX(ReferenceTurbulence,Y3629))/(INDEX(ReferenceTurbulenceWindSpeed,Y3629+1)-INDEX(ReferenceTurbulenceWindSpeed,Y3629))))</f>
        <v>0.11713247834199569</v>
      </c>
      <c r="AA3629" s="100">
        <f t="shared" si="1077"/>
        <v>0.48402758564726939</v>
      </c>
      <c r="AB3629" s="29">
        <f t="shared" si="1078"/>
        <v>0.52647205052702062</v>
      </c>
      <c r="AG3629" s="40">
        <f t="array" ref="AG3629">SUM(_xlfn.NORM.DIST($AD$3:$AD$1003,$F3629,$AA3629,FALSE)*WindSpeedStep)</f>
        <v>1.0000000000000024</v>
      </c>
      <c r="AH3629" s="40">
        <f t="array" ref="AH3629">SUM(_xlfn.NORM.DIST($AD$3:$AD$1003,$F3629,$AB3629,FALSE)*WindSpeedStep)</f>
        <v>1.000000000000002</v>
      </c>
      <c r="AJ3629" s="47">
        <f t="shared" si="1072"/>
        <v>4</v>
      </c>
      <c r="AK3629" s="83" t="b">
        <f>COUNTIF('Power Curve'!$D$2:$D$31,AJ3629)&gt;0</f>
        <v>1</v>
      </c>
      <c r="AL3629" s="83" t="b">
        <f t="shared" si="1073"/>
        <v>0</v>
      </c>
      <c r="AM3629" s="83" t="b">
        <f t="shared" si="1079"/>
        <v>1</v>
      </c>
      <c r="AN3629" s="47" t="str">
        <f t="shared" si="1074"/>
        <v>Outer</v>
      </c>
      <c r="AO3629" s="48" t="str">
        <f t="shared" si="1075"/>
        <v>&lt;0</v>
      </c>
      <c r="AP3629" s="49" t="str">
        <f t="shared" si="1080"/>
        <v>6-7</v>
      </c>
      <c r="AQ3629" s="49" t="str">
        <f t="shared" si="1081"/>
        <v>Apr</v>
      </c>
      <c r="AR3629" s="48" t="str">
        <f t="shared" si="1082"/>
        <v>305-315</v>
      </c>
      <c r="AS3629" s="49" t="str">
        <f t="shared" si="1076"/>
        <v>Inner-TI</v>
      </c>
    </row>
    <row r="3630" spans="5:45" x14ac:dyDescent="0.3">
      <c r="E3630" s="15">
        <v>41012.284722222219</v>
      </c>
      <c r="F3630" s="21">
        <v>4.33</v>
      </c>
      <c r="G3630" s="21">
        <v>59.630002975463903</v>
      </c>
      <c r="H3630" s="42">
        <v>1.1996736050367047</v>
      </c>
      <c r="I3630" s="35">
        <v>312.10000000000002</v>
      </c>
      <c r="J3630" s="43">
        <v>7.6212471131639731E-2</v>
      </c>
      <c r="K3630" s="44">
        <v>0.49257833341857649</v>
      </c>
      <c r="L3630" s="26">
        <f t="shared" si="1064"/>
        <v>4.2999516079885902</v>
      </c>
      <c r="M3630" s="26">
        <f t="shared" si="1065"/>
        <v>2.2621358362500368E-2</v>
      </c>
      <c r="N3630" s="96">
        <f t="shared" si="1066"/>
        <v>5</v>
      </c>
      <c r="O3630" s="26">
        <f t="shared" si="1067"/>
        <v>0.16736669476175506</v>
      </c>
      <c r="P3630" s="3">
        <f>IF(L3630&gt;'Power Curve'!$C$37,0,INDEX(Ci,$N3630,1)*POWER(1-O3630,3)+INDEX(Ci,$N3630,2)*3*O3630*POWER(1-O3630,2)+INDEX(Ci,$N3630,3)*3*POWER(O3630,2)*(1-O3630)+INDEX(Ci,$N3630,4)*POWER(O3630,3))</f>
        <v>92.803971670058203</v>
      </c>
      <c r="Q3630" s="3">
        <f>MAX(0,MIN(P3630-V3630+W3630,'Power Curve'!$C$39))</f>
        <v>78.624775392755595</v>
      </c>
      <c r="R3630" s="3">
        <f t="shared" si="1068"/>
        <v>59.630002975463903</v>
      </c>
      <c r="S3630" s="3">
        <f t="shared" si="1069"/>
        <v>18.994772417291692</v>
      </c>
      <c r="T3630" s="3">
        <f t="shared" si="1070"/>
        <v>18.994772417291692</v>
      </c>
      <c r="V3630" s="37">
        <f t="array" ref="V3630">SUM(_xlfn.NORM.DIST($AD$3:$AD$1003,$L3630,$AA3630,FALSE)*WindSpeedStep*$AE$3:$AE$1003)/AG3630</f>
        <v>65.222718772636313</v>
      </c>
      <c r="W3630" s="37">
        <f t="array" ref="W3630">SUM(_xlfn.NORM.DIST($AD$3:$AD$1003,$L3630,$AB3630,FALSE)*WindSpeedStep*$AE$3:$AE$1003)/AH3630</f>
        <v>51.043522495333697</v>
      </c>
      <c r="Y3630" s="1">
        <f t="shared" si="1071"/>
        <v>4</v>
      </c>
      <c r="Z3630" s="99">
        <f>IF(L3630&lt;'Power Curve'!$P$28,'Power Curve'!$Q$28,IF(L3630&gt;'Power Curve'!$P$29,'Power Curve'!$Q$29,INDEX(ReferenceTurbulence,Y3630)+(L3630-INDEX(ReferenceTurbulenceWindSpeed,Y3630))*(INDEX(ReferenceTurbulence,Y3630+1)-INDEX(ReferenceTurbulence,Y3630))/(INDEX(ReferenceTurbulenceWindSpeed,Y3630+1)-INDEX(ReferenceTurbulenceWindSpeed,Y3630))))</f>
        <v>0.11723928687518598</v>
      </c>
      <c r="AA3630" s="100">
        <f t="shared" si="1077"/>
        <v>0.50412326011839159</v>
      </c>
      <c r="AB3630" s="29">
        <f t="shared" si="1078"/>
        <v>0.32770993779127827</v>
      </c>
      <c r="AG3630" s="40">
        <f t="array" ref="AG3630">SUM(_xlfn.NORM.DIST($AD$3:$AD$1003,$F3630,$AA3630,FALSE)*WindSpeedStep)</f>
        <v>1.0000000000000027</v>
      </c>
      <c r="AH3630" s="40">
        <f t="array" ref="AH3630">SUM(_xlfn.NORM.DIST($AD$3:$AD$1003,$F3630,$AB3630,FALSE)*WindSpeedStep)</f>
        <v>1.0000000000000031</v>
      </c>
      <c r="AJ3630" s="47">
        <f t="shared" si="1072"/>
        <v>4</v>
      </c>
      <c r="AK3630" s="83" t="b">
        <f>COUNTIF('Power Curve'!$D$2:$D$31,AJ3630)&gt;0</f>
        <v>1</v>
      </c>
      <c r="AL3630" s="83" t="b">
        <f t="shared" si="1073"/>
        <v>0</v>
      </c>
      <c r="AM3630" s="83" t="b">
        <f t="shared" si="1079"/>
        <v>1</v>
      </c>
      <c r="AN3630" s="47" t="str">
        <f t="shared" si="1074"/>
        <v>Outer</v>
      </c>
      <c r="AO3630" s="48" t="str">
        <f t="shared" si="1075"/>
        <v>0.0-0.1</v>
      </c>
      <c r="AP3630" s="49" t="str">
        <f t="shared" si="1080"/>
        <v>6-7</v>
      </c>
      <c r="AQ3630" s="49" t="str">
        <f t="shared" si="1081"/>
        <v>Apr</v>
      </c>
      <c r="AR3630" s="48" t="str">
        <f t="shared" si="1082"/>
        <v>305-315</v>
      </c>
      <c r="AS3630" s="49" t="str">
        <f t="shared" si="1076"/>
        <v>LWS-LTI</v>
      </c>
    </row>
    <row r="3631" spans="5:45" x14ac:dyDescent="0.3">
      <c r="E3631" s="15">
        <v>41012.291666666664</v>
      </c>
      <c r="F3631" s="21">
        <v>4.0599999999999996</v>
      </c>
      <c r="G3631" s="21">
        <v>54.800003051757798</v>
      </c>
      <c r="H3631" s="42">
        <v>1.1991060644166776</v>
      </c>
      <c r="I3631" s="35">
        <v>310</v>
      </c>
      <c r="J3631" s="43">
        <v>0.10591133004926109</v>
      </c>
      <c r="K3631" s="44">
        <v>0.39803955219219994</v>
      </c>
      <c r="L3631" s="26">
        <f t="shared" si="1064"/>
        <v>4.0311894040794511</v>
      </c>
      <c r="M3631" s="26">
        <f t="shared" si="1065"/>
        <v>-1.8916706628046179E-2</v>
      </c>
      <c r="N3631" s="96">
        <f t="shared" si="1066"/>
        <v>4</v>
      </c>
      <c r="O3631" s="26">
        <f t="shared" si="1067"/>
        <v>0.91279754801399848</v>
      </c>
      <c r="P3631" s="3">
        <f>IF(L3631&gt;'Power Curve'!$C$37,0,INDEX(Ci,$N3631,1)*POWER(1-O3631,3)+INDEX(Ci,$N3631,2)*3*O3631*POWER(1-O3631,2)+INDEX(Ci,$N3631,3)*3*POWER(O3631,2)*(1-O3631)+INDEX(Ci,$N3631,4)*POWER(O3631,3))</f>
        <v>67.168541300165955</v>
      </c>
      <c r="Q3631" s="3">
        <f>MAX(0,MIN(P3631-V3631+W3631,'Power Curve'!$C$39))</f>
        <v>63.219508170024739</v>
      </c>
      <c r="R3631" s="3">
        <f t="shared" si="1068"/>
        <v>54.800003051757798</v>
      </c>
      <c r="S3631" s="3">
        <f t="shared" si="1069"/>
        <v>8.4195051182669403</v>
      </c>
      <c r="T3631" s="3">
        <f t="shared" si="1070"/>
        <v>8.4195051182669403</v>
      </c>
      <c r="V3631" s="37">
        <f t="array" ref="V3631">SUM(_xlfn.NORM.DIST($AD$3:$AD$1003,$L3631,$AA3631,FALSE)*WindSpeedStep*$AE$3:$AE$1003)/AG3631</f>
        <v>31.274166061982378</v>
      </c>
      <c r="W3631" s="37">
        <f t="array" ref="W3631">SUM(_xlfn.NORM.DIST($AD$3:$AD$1003,$L3631,$AB3631,FALSE)*WindSpeedStep*$AE$3:$AE$1003)/AH3631</f>
        <v>27.325132931841164</v>
      </c>
      <c r="Y3631" s="1">
        <f t="shared" si="1071"/>
        <v>3</v>
      </c>
      <c r="Z3631" s="99">
        <f>IF(L3631&lt;'Power Curve'!$P$28,'Power Curve'!$Q$28,IF(L3631&gt;'Power Curve'!$P$29,'Power Curve'!$Q$29,INDEX(ReferenceTurbulence,Y3631)+(L3631-INDEX(ReferenceTurbulenceWindSpeed,Y3631))*(INDEX(ReferenceTurbulence,Y3631+1)-INDEX(ReferenceTurbulence,Y3631))/(INDEX(ReferenceTurbulenceWindSpeed,Y3631+1)-INDEX(ReferenceTurbulenceWindSpeed,Y3631))))</f>
        <v>0.11713247834199569</v>
      </c>
      <c r="AA3631" s="100">
        <f t="shared" si="1077"/>
        <v>0.47218320556581883</v>
      </c>
      <c r="AB3631" s="29">
        <f t="shared" si="1078"/>
        <v>0.42694863146654288</v>
      </c>
      <c r="AG3631" s="40">
        <f t="array" ref="AG3631">SUM(_xlfn.NORM.DIST($AD$3:$AD$1003,$F3631,$AA3631,FALSE)*WindSpeedStep)</f>
        <v>1.0000000000000022</v>
      </c>
      <c r="AH3631" s="40">
        <f t="array" ref="AH3631">SUM(_xlfn.NORM.DIST($AD$3:$AD$1003,$F3631,$AB3631,FALSE)*WindSpeedStep)</f>
        <v>1.0000000000000022</v>
      </c>
      <c r="AJ3631" s="47">
        <f t="shared" si="1072"/>
        <v>4</v>
      </c>
      <c r="AK3631" s="83" t="b">
        <f>COUNTIF('Power Curve'!$D$2:$D$31,AJ3631)&gt;0</f>
        <v>1</v>
      </c>
      <c r="AL3631" s="83" t="b">
        <f t="shared" si="1073"/>
        <v>0</v>
      </c>
      <c r="AM3631" s="83" t="b">
        <f t="shared" si="1079"/>
        <v>1</v>
      </c>
      <c r="AN3631" s="47" t="str">
        <f t="shared" si="1074"/>
        <v>Outer</v>
      </c>
      <c r="AO3631" s="48" t="str">
        <f t="shared" si="1075"/>
        <v>&lt;0</v>
      </c>
      <c r="AP3631" s="49" t="str">
        <f t="shared" si="1080"/>
        <v>7-8</v>
      </c>
      <c r="AQ3631" s="49" t="str">
        <f t="shared" si="1081"/>
        <v>Apr</v>
      </c>
      <c r="AR3631" s="48" t="str">
        <f t="shared" si="1082"/>
        <v>305-315</v>
      </c>
      <c r="AS3631" s="49" t="str">
        <f t="shared" si="1076"/>
        <v>Inner-TI</v>
      </c>
    </row>
    <row r="3632" spans="5:45" x14ac:dyDescent="0.3">
      <c r="E3632" s="15">
        <v>41012.298611111109</v>
      </c>
      <c r="F3632" s="21">
        <v>3.75</v>
      </c>
      <c r="G3632" s="21">
        <v>70.390001296997099</v>
      </c>
      <c r="H3632" s="42">
        <v>1.1982606843237495</v>
      </c>
      <c r="I3632" s="35">
        <v>305.89999999999998</v>
      </c>
      <c r="J3632" s="43">
        <v>0.10666666666666667</v>
      </c>
      <c r="K3632" s="44">
        <v>0.27597292017116054</v>
      </c>
      <c r="L3632" s="26">
        <f t="shared" si="1064"/>
        <v>3.722514015048473</v>
      </c>
      <c r="M3632" s="26">
        <f t="shared" si="1065"/>
        <v>-6.662348304250694E-2</v>
      </c>
      <c r="N3632" s="96">
        <f t="shared" si="1066"/>
        <v>4</v>
      </c>
      <c r="O3632" s="26">
        <f t="shared" si="1067"/>
        <v>0.69287835625156724</v>
      </c>
      <c r="P3632" s="3">
        <f>IF(L3632&gt;'Power Curve'!$C$37,0,INDEX(Ci,$N3632,1)*POWER(1-O3632,3)+INDEX(Ci,$N3632,2)*3*O3632*POWER(1-O3632,2)+INDEX(Ci,$N3632,3)*3*POWER(O3632,2)*(1-O3632)+INDEX(Ci,$N3632,4)*POWER(O3632,3))</f>
        <v>42.573230090291062</v>
      </c>
      <c r="Q3632" s="3">
        <f>MAX(0,MIN(P3632-V3632+W3632,'Power Curve'!$C$39))</f>
        <v>40.444106250324246</v>
      </c>
      <c r="R3632" s="3">
        <f t="shared" si="1068"/>
        <v>70.390001296997099</v>
      </c>
      <c r="S3632" s="3">
        <f t="shared" si="1069"/>
        <v>-29.945895046672852</v>
      </c>
      <c r="T3632" s="3">
        <f t="shared" si="1070"/>
        <v>29.945895046672852</v>
      </c>
      <c r="V3632" s="37">
        <f t="array" ref="V3632">SUM(_xlfn.NORM.DIST($AD$3:$AD$1003,$L3632,$AA3632,FALSE)*WindSpeedStep*$AE$3:$AE$1003)/AG3632</f>
        <v>8.792995547049097</v>
      </c>
      <c r="W3632" s="37">
        <f t="array" ref="W3632">SUM(_xlfn.NORM.DIST($AD$3:$AD$1003,$L3632,$AB3632,FALSE)*WindSpeedStep*$AE$3:$AE$1003)/AH3632</f>
        <v>6.6638717070822784</v>
      </c>
      <c r="Y3632" s="1">
        <f t="shared" si="1071"/>
        <v>3</v>
      </c>
      <c r="Z3632" s="99">
        <f>IF(L3632&lt;'Power Curve'!$P$28,'Power Curve'!$Q$28,IF(L3632&gt;'Power Curve'!$P$29,'Power Curve'!$Q$29,INDEX(ReferenceTurbulence,Y3632)+(L3632-INDEX(ReferenceTurbulenceWindSpeed,Y3632))*(INDEX(ReferenceTurbulence,Y3632+1)-INDEX(ReferenceTurbulence,Y3632))/(INDEX(ReferenceTurbulenceWindSpeed,Y3632+1)-INDEX(ReferenceTurbulenceWindSpeed,Y3632))))</f>
        <v>0.11713247834199569</v>
      </c>
      <c r="AA3632" s="100">
        <f t="shared" si="1077"/>
        <v>0.43602729224544068</v>
      </c>
      <c r="AB3632" s="29">
        <f t="shared" si="1078"/>
        <v>0.3970681616051705</v>
      </c>
      <c r="AG3632" s="40">
        <f t="array" ref="AG3632">SUM(_xlfn.NORM.DIST($AD$3:$AD$1003,$F3632,$AA3632,FALSE)*WindSpeedStep)</f>
        <v>1.0000000000000004</v>
      </c>
      <c r="AH3632" s="40">
        <f t="array" ref="AH3632">SUM(_xlfn.NORM.DIST($AD$3:$AD$1003,$F3632,$AB3632,FALSE)*WindSpeedStep)</f>
        <v>1.0000000000000004</v>
      </c>
      <c r="AJ3632" s="47">
        <f t="shared" si="1072"/>
        <v>4</v>
      </c>
      <c r="AK3632" s="83" t="b">
        <f>COUNTIF('Power Curve'!$D$2:$D$31,AJ3632)&gt;0</f>
        <v>1</v>
      </c>
      <c r="AL3632" s="83" t="b">
        <f t="shared" si="1073"/>
        <v>0</v>
      </c>
      <c r="AM3632" s="83" t="b">
        <f t="shared" si="1079"/>
        <v>1</v>
      </c>
      <c r="AN3632" s="47" t="str">
        <f t="shared" si="1074"/>
        <v>Inner</v>
      </c>
      <c r="AO3632" s="48" t="str">
        <f t="shared" si="1075"/>
        <v>&lt;0</v>
      </c>
      <c r="AP3632" s="49" t="str">
        <f t="shared" si="1080"/>
        <v>7-8</v>
      </c>
      <c r="AQ3632" s="49" t="str">
        <f t="shared" si="1081"/>
        <v>Apr</v>
      </c>
      <c r="AR3632" s="48" t="str">
        <f t="shared" si="1082"/>
        <v>305-315</v>
      </c>
      <c r="AS3632" s="49" t="str">
        <f t="shared" si="1076"/>
        <v>Inner-TI</v>
      </c>
    </row>
    <row r="3633" spans="5:45" x14ac:dyDescent="0.3">
      <c r="E3633" s="15">
        <v>41012.305555555555</v>
      </c>
      <c r="F3633" s="21">
        <v>4</v>
      </c>
      <c r="G3633" s="21">
        <v>20.439999580383301</v>
      </c>
      <c r="H3633" s="42">
        <v>1.197150155422223</v>
      </c>
      <c r="I3633" s="35">
        <v>306.3</v>
      </c>
      <c r="J3633" s="43">
        <v>8.5000000000000006E-2</v>
      </c>
      <c r="K3633" s="44">
        <v>6.1553077708600169E-2</v>
      </c>
      <c r="L3633" s="26">
        <f t="shared" si="1064"/>
        <v>3.9694545820992073</v>
      </c>
      <c r="M3633" s="26">
        <f t="shared" si="1065"/>
        <v>-2.8458022372212805E-2</v>
      </c>
      <c r="N3633" s="96">
        <f t="shared" si="1066"/>
        <v>4</v>
      </c>
      <c r="O3633" s="26">
        <f t="shared" si="1067"/>
        <v>0.86881389192753844</v>
      </c>
      <c r="P3633" s="3">
        <f>IF(L3633&gt;'Power Curve'!$C$37,0,INDEX(Ci,$N3633,1)*POWER(1-O3633,3)+INDEX(Ci,$N3633,2)*3*O3633*POWER(1-O3633,2)+INDEX(Ci,$N3633,3)*3*POWER(O3633,2)*(1-O3633)+INDEX(Ci,$N3633,4)*POWER(O3633,3))</f>
        <v>62.068811195294046</v>
      </c>
      <c r="Q3633" s="3">
        <f>MAX(0,MIN(P3633-V3633+W3633,'Power Curve'!$C$39))</f>
        <v>51.496384783064208</v>
      </c>
      <c r="R3633" s="3">
        <f t="shared" si="1068"/>
        <v>20.439999580383301</v>
      </c>
      <c r="S3633" s="3">
        <f t="shared" si="1069"/>
        <v>31.056385202680907</v>
      </c>
      <c r="T3633" s="3">
        <f t="shared" si="1070"/>
        <v>31.056385202680907</v>
      </c>
      <c r="V3633" s="37">
        <f t="array" ref="V3633">SUM(_xlfn.NORM.DIST($AD$3:$AD$1003,$L3633,$AA3633,FALSE)*WindSpeedStep*$AE$3:$AE$1003)/AG3633</f>
        <v>25.320925356926683</v>
      </c>
      <c r="W3633" s="37">
        <f t="array" ref="W3633">SUM(_xlfn.NORM.DIST($AD$3:$AD$1003,$L3633,$AB3633,FALSE)*WindSpeedStep*$AE$3:$AE$1003)/AH3633</f>
        <v>14.74849894469684</v>
      </c>
      <c r="Y3633" s="1">
        <f t="shared" si="1071"/>
        <v>3</v>
      </c>
      <c r="Z3633" s="99">
        <f>IF(L3633&lt;'Power Curve'!$P$28,'Power Curve'!$Q$28,IF(L3633&gt;'Power Curve'!$P$29,'Power Curve'!$Q$29,INDEX(ReferenceTurbulence,Y3633)+(L3633-INDEX(ReferenceTurbulenceWindSpeed,Y3633))*(INDEX(ReferenceTurbulence,Y3633+1)-INDEX(ReferenceTurbulence,Y3633))/(INDEX(ReferenceTurbulenceWindSpeed,Y3633+1)-INDEX(ReferenceTurbulenceWindSpeed,Y3633))))</f>
        <v>0.11713247834199569</v>
      </c>
      <c r="AA3633" s="100">
        <f t="shared" si="1077"/>
        <v>0.46495205286727098</v>
      </c>
      <c r="AB3633" s="29">
        <f t="shared" si="1078"/>
        <v>0.33740363947843266</v>
      </c>
      <c r="AG3633" s="40">
        <f t="array" ref="AG3633">SUM(_xlfn.NORM.DIST($AD$3:$AD$1003,$F3633,$AA3633,FALSE)*WindSpeedStep)</f>
        <v>1.0000000000000016</v>
      </c>
      <c r="AH3633" s="40">
        <f t="array" ref="AH3633">SUM(_xlfn.NORM.DIST($AD$3:$AD$1003,$F3633,$AB3633,FALSE)*WindSpeedStep)</f>
        <v>1.0000000000000024</v>
      </c>
      <c r="AJ3633" s="47">
        <f t="shared" si="1072"/>
        <v>4</v>
      </c>
      <c r="AK3633" s="83" t="b">
        <f>COUNTIF('Power Curve'!$D$2:$D$31,AJ3633)&gt;0</f>
        <v>1</v>
      </c>
      <c r="AL3633" s="83" t="b">
        <f t="shared" si="1073"/>
        <v>0</v>
      </c>
      <c r="AM3633" s="83" t="b">
        <f t="shared" si="1079"/>
        <v>1</v>
      </c>
      <c r="AN3633" s="47" t="str">
        <f t="shared" si="1074"/>
        <v>Outer</v>
      </c>
      <c r="AO3633" s="48" t="str">
        <f t="shared" si="1075"/>
        <v>&lt;0</v>
      </c>
      <c r="AP3633" s="49" t="str">
        <f t="shared" si="1080"/>
        <v>7-8</v>
      </c>
      <c r="AQ3633" s="49" t="str">
        <f t="shared" si="1081"/>
        <v>Apr</v>
      </c>
      <c r="AR3633" s="48" t="str">
        <f t="shared" si="1082"/>
        <v>305-315</v>
      </c>
      <c r="AS3633" s="49" t="str">
        <f t="shared" si="1076"/>
        <v>LWS-LTI</v>
      </c>
    </row>
    <row r="3634" spans="5:45" x14ac:dyDescent="0.3">
      <c r="E3634" s="15">
        <v>41012.3125</v>
      </c>
      <c r="F3634" s="21">
        <v>3.31</v>
      </c>
      <c r="G3634" s="21">
        <v>34.059998512268095</v>
      </c>
      <c r="H3634" s="42">
        <v>1.19605415127007</v>
      </c>
      <c r="I3634" s="35">
        <v>311.89999999999998</v>
      </c>
      <c r="J3634" s="43">
        <v>0.18731117824773413</v>
      </c>
      <c r="K3634" s="44">
        <v>7.8309463635437712E-2</v>
      </c>
      <c r="L3634" s="26">
        <f t="shared" si="1064"/>
        <v>3.2837209603974959</v>
      </c>
      <c r="M3634" s="26">
        <f t="shared" si="1065"/>
        <v>-0.13444036412320617</v>
      </c>
      <c r="N3634" s="96">
        <f t="shared" si="1066"/>
        <v>4</v>
      </c>
      <c r="O3634" s="26">
        <f t="shared" si="1067"/>
        <v>0.38025539582459661</v>
      </c>
      <c r="P3634" s="3">
        <f>IF(L3634&gt;'Power Curve'!$C$37,0,INDEX(Ci,$N3634,1)*POWER(1-O3634,3)+INDEX(Ci,$N3634,2)*3*O3634*POWER(1-O3634,2)+INDEX(Ci,$N3634,3)*3*POWER(O3634,2)*(1-O3634)+INDEX(Ci,$N3634,4)*POWER(O3634,3))</f>
        <v>14.480074372292144</v>
      </c>
      <c r="Q3634" s="3">
        <f>MAX(0,MIN(P3634-V3634+W3634,'Power Curve'!$C$39))</f>
        <v>19.244013662653575</v>
      </c>
      <c r="R3634" s="3" t="str">
        <f t="shared" si="1068"/>
        <v/>
      </c>
      <c r="S3634" s="3" t="str">
        <f t="shared" si="1069"/>
        <v/>
      </c>
      <c r="T3634" s="3" t="str">
        <f t="shared" si="1070"/>
        <v/>
      </c>
      <c r="V3634" s="37">
        <f t="array" ref="V3634">SUM(_xlfn.NORM.DIST($AD$3:$AD$1003,$L3634,$AA3634,FALSE)*WindSpeedStep*$AE$3:$AE$1003)/AG3634</f>
        <v>0.35597259082265537</v>
      </c>
      <c r="W3634" s="37">
        <f t="array" ref="W3634">SUM(_xlfn.NORM.DIST($AD$3:$AD$1003,$L3634,$AB3634,FALSE)*WindSpeedStep*$AE$3:$AE$1003)/AH3634</f>
        <v>5.1199118811840885</v>
      </c>
      <c r="Y3634" s="1">
        <f t="shared" si="1071"/>
        <v>3</v>
      </c>
      <c r="Z3634" s="99">
        <f>IF(L3634&lt;'Power Curve'!$P$28,'Power Curve'!$Q$28,IF(L3634&gt;'Power Curve'!$P$29,'Power Curve'!$Q$29,INDEX(ReferenceTurbulence,Y3634)+(L3634-INDEX(ReferenceTurbulenceWindSpeed,Y3634))*(INDEX(ReferenceTurbulence,Y3634+1)-INDEX(ReferenceTurbulence,Y3634))/(INDEX(ReferenceTurbulenceWindSpeed,Y3634+1)-INDEX(ReferenceTurbulenceWindSpeed,Y3634))))</f>
        <v>0.11713247834199569</v>
      </c>
      <c r="AA3634" s="100">
        <f t="shared" si="1077"/>
        <v>0.38463037427491698</v>
      </c>
      <c r="AB3634" s="29">
        <f t="shared" si="1078"/>
        <v>0.61507764212883609</v>
      </c>
      <c r="AG3634" s="40">
        <f t="array" ref="AG3634">SUM(_xlfn.NORM.DIST($AD$3:$AD$1003,$F3634,$AA3634,FALSE)*WindSpeedStep)</f>
        <v>0.99999999999999911</v>
      </c>
      <c r="AH3634" s="40">
        <f t="array" ref="AH3634">SUM(_xlfn.NORM.DIST($AD$3:$AD$1003,$F3634,$AB3634,FALSE)*WindSpeedStep)</f>
        <v>0.99999997733460977</v>
      </c>
      <c r="AJ3634" s="47">
        <f t="shared" si="1072"/>
        <v>3</v>
      </c>
      <c r="AK3634" s="83" t="b">
        <f>COUNTIF('Power Curve'!$D$2:$D$31,AJ3634)&gt;0</f>
        <v>0</v>
      </c>
      <c r="AL3634" s="83" t="b">
        <f t="shared" si="1073"/>
        <v>0</v>
      </c>
      <c r="AM3634" s="83" t="b">
        <f t="shared" si="1079"/>
        <v>0</v>
      </c>
      <c r="AN3634" s="47" t="str">
        <f t="shared" si="1074"/>
        <v/>
      </c>
      <c r="AO3634" s="48" t="str">
        <f t="shared" si="1075"/>
        <v>&lt;0</v>
      </c>
      <c r="AP3634" s="49" t="str">
        <f t="shared" si="1080"/>
        <v/>
      </c>
      <c r="AQ3634" s="49" t="str">
        <f t="shared" si="1081"/>
        <v/>
      </c>
      <c r="AR3634" s="48" t="str">
        <f t="shared" si="1082"/>
        <v/>
      </c>
      <c r="AS3634" s="49" t="str">
        <f t="shared" si="1076"/>
        <v/>
      </c>
    </row>
    <row r="3635" spans="5:45" x14ac:dyDescent="0.3">
      <c r="E3635" s="15">
        <v>41012.319444444445</v>
      </c>
      <c r="F3635" s="21">
        <v>3.53</v>
      </c>
      <c r="G3635" s="21">
        <v>4.6600003242492907</v>
      </c>
      <c r="H3635" s="42">
        <v>1.1947712112708337</v>
      </c>
      <c r="I3635" s="35">
        <v>313.89999999999998</v>
      </c>
      <c r="J3635" s="43">
        <v>0.1076487252124646</v>
      </c>
      <c r="K3635" s="44">
        <v>5.2033641276752834E-2</v>
      </c>
      <c r="L3635" s="26">
        <f t="shared" si="1064"/>
        <v>3.5007217457099205</v>
      </c>
      <c r="M3635" s="26">
        <f t="shared" si="1065"/>
        <v>-0.10090219323384096</v>
      </c>
      <c r="N3635" s="96">
        <f t="shared" si="1066"/>
        <v>4</v>
      </c>
      <c r="O3635" s="26">
        <f t="shared" si="1067"/>
        <v>0.53486000316804738</v>
      </c>
      <c r="P3635" s="3">
        <f>IF(L3635&gt;'Power Curve'!$C$37,0,INDEX(Ci,$N3635,1)*POWER(1-O3635,3)+INDEX(Ci,$N3635,2)*3*O3635*POWER(1-O3635,2)+INDEX(Ci,$N3635,3)*3*POWER(O3635,2)*(1-O3635)+INDEX(Ci,$N3635,4)*POWER(O3635,3))</f>
        <v>27.026587301355711</v>
      </c>
      <c r="Q3635" s="3">
        <f>MAX(0,MIN(P3635-V3635+W3635,'Power Curve'!$C$39))</f>
        <v>26.236305488800287</v>
      </c>
      <c r="R3635" s="3">
        <f t="shared" si="1068"/>
        <v>4.6600003242492907</v>
      </c>
      <c r="S3635" s="3">
        <f t="shared" si="1069"/>
        <v>21.576305164550995</v>
      </c>
      <c r="T3635" s="3">
        <f t="shared" si="1070"/>
        <v>21.576305164550995</v>
      </c>
      <c r="V3635" s="37">
        <f t="array" ref="V3635">SUM(_xlfn.NORM.DIST($AD$3:$AD$1003,$L3635,$AA3635,FALSE)*WindSpeedStep*$AE$3:$AE$1003)/AG3635</f>
        <v>2.3073363024062048</v>
      </c>
      <c r="W3635" s="37">
        <f t="array" ref="W3635">SUM(_xlfn.NORM.DIST($AD$3:$AD$1003,$L3635,$AB3635,FALSE)*WindSpeedStep*$AE$3:$AE$1003)/AH3635</f>
        <v>1.5170544898507814</v>
      </c>
      <c r="Y3635" s="1">
        <f t="shared" si="1071"/>
        <v>3</v>
      </c>
      <c r="Z3635" s="99">
        <f>IF(L3635&lt;'Power Curve'!$P$28,'Power Curve'!$Q$28,IF(L3635&gt;'Power Curve'!$P$29,'Power Curve'!$Q$29,INDEX(ReferenceTurbulence,Y3635)+(L3635-INDEX(ReferenceTurbulenceWindSpeed,Y3635))*(INDEX(ReferenceTurbulence,Y3635+1)-INDEX(ReferenceTurbulence,Y3635))/(INDEX(ReferenceTurbulenceWindSpeed,Y3635+1)-INDEX(ReferenceTurbulenceWindSpeed,Y3635))))</f>
        <v>0.11713247834199569</v>
      </c>
      <c r="AA3635" s="100">
        <f t="shared" si="1077"/>
        <v>0.41004821406072062</v>
      </c>
      <c r="AB3635" s="29">
        <f t="shared" si="1078"/>
        <v>0.37684823324922662</v>
      </c>
      <c r="AG3635" s="40">
        <f t="array" ref="AG3635">SUM(_xlfn.NORM.DIST($AD$3:$AD$1003,$F3635,$AA3635,FALSE)*WindSpeedStep)</f>
        <v>0.99999999999999989</v>
      </c>
      <c r="AH3635" s="40">
        <f t="array" ref="AH3635">SUM(_xlfn.NORM.DIST($AD$3:$AD$1003,$F3635,$AB3635,FALSE)*WindSpeedStep)</f>
        <v>0.99999999999999978</v>
      </c>
      <c r="AJ3635" s="47">
        <f t="shared" si="1072"/>
        <v>4</v>
      </c>
      <c r="AK3635" s="83" t="b">
        <f>COUNTIF('Power Curve'!$D$2:$D$31,AJ3635)&gt;0</f>
        <v>1</v>
      </c>
      <c r="AL3635" s="83" t="b">
        <f t="shared" si="1073"/>
        <v>0</v>
      </c>
      <c r="AM3635" s="83" t="b">
        <f t="shared" si="1079"/>
        <v>1</v>
      </c>
      <c r="AN3635" s="47" t="str">
        <f t="shared" si="1074"/>
        <v>Outer</v>
      </c>
      <c r="AO3635" s="48" t="str">
        <f t="shared" si="1075"/>
        <v>&lt;0</v>
      </c>
      <c r="AP3635" s="49" t="str">
        <f t="shared" si="1080"/>
        <v>7-8</v>
      </c>
      <c r="AQ3635" s="49" t="str">
        <f t="shared" si="1081"/>
        <v>Apr</v>
      </c>
      <c r="AR3635" s="48" t="str">
        <f t="shared" si="1082"/>
        <v>305-315</v>
      </c>
      <c r="AS3635" s="49" t="str">
        <f t="shared" si="1076"/>
        <v>Inner-TI</v>
      </c>
    </row>
    <row r="3636" spans="5:45" x14ac:dyDescent="0.3">
      <c r="E3636" s="15">
        <v>41012.333333333336</v>
      </c>
      <c r="F3636" s="21">
        <v>3.43</v>
      </c>
      <c r="G3636" s="21">
        <v>29.169998168945298</v>
      </c>
      <c r="H3636" s="42">
        <v>1.1927991550346744</v>
      </c>
      <c r="I3636" s="35">
        <v>319.7</v>
      </c>
      <c r="J3636" s="43">
        <v>0.14868804664723032</v>
      </c>
      <c r="K3636" s="44">
        <v>1.8833338907821295E-2</v>
      </c>
      <c r="L3636" s="26">
        <f t="shared" si="1064"/>
        <v>3.3996786253733906</v>
      </c>
      <c r="M3636" s="26">
        <f t="shared" si="1065"/>
        <v>-0.11651873320240487</v>
      </c>
      <c r="N3636" s="96">
        <f t="shared" si="1066"/>
        <v>4</v>
      </c>
      <c r="O3636" s="26">
        <f t="shared" si="1067"/>
        <v>0.46287071556295861</v>
      </c>
      <c r="P3636" s="3">
        <f>IF(L3636&gt;'Power Curve'!$C$37,0,INDEX(Ci,$N3636,1)*POWER(1-O3636,3)+INDEX(Ci,$N3636,2)*3*O3636*POWER(1-O3636,2)+INDEX(Ci,$N3636,3)*3*POWER(O3636,2)*(1-O3636)+INDEX(Ci,$N3636,4)*POWER(O3636,3))</f>
        <v>20.806492111888534</v>
      </c>
      <c r="Q3636" s="3">
        <f>MAX(0,MIN(P3636-V3636+W3636,'Power Curve'!$C$39))</f>
        <v>23.312749690369806</v>
      </c>
      <c r="R3636" s="3" t="str">
        <f t="shared" si="1068"/>
        <v/>
      </c>
      <c r="S3636" s="3" t="str">
        <f t="shared" si="1069"/>
        <v/>
      </c>
      <c r="T3636" s="3" t="str">
        <f t="shared" si="1070"/>
        <v/>
      </c>
      <c r="V3636" s="37">
        <f t="array" ref="V3636">SUM(_xlfn.NORM.DIST($AD$3:$AD$1003,$L3636,$AA3636,FALSE)*WindSpeedStep*$AE$3:$AE$1003)/AG3636</f>
        <v>1.0579199773495058</v>
      </c>
      <c r="W3636" s="37">
        <f t="array" ref="W3636">SUM(_xlfn.NORM.DIST($AD$3:$AD$1003,$L3636,$AB3636,FALSE)*WindSpeedStep*$AE$3:$AE$1003)/AH3636</f>
        <v>3.5641775558307764</v>
      </c>
      <c r="Y3636" s="1">
        <f t="shared" si="1071"/>
        <v>3</v>
      </c>
      <c r="Z3636" s="99">
        <f>IF(L3636&lt;'Power Curve'!$P$28,'Power Curve'!$Q$28,IF(L3636&gt;'Power Curve'!$P$29,'Power Curve'!$Q$29,INDEX(ReferenceTurbulence,Y3636)+(L3636-INDEX(ReferenceTurbulenceWindSpeed,Y3636))*(INDEX(ReferenceTurbulence,Y3636+1)-INDEX(ReferenceTurbulence,Y3636))/(INDEX(ReferenceTurbulenceWindSpeed,Y3636+1)-INDEX(ReferenceTurbulenceWindSpeed,Y3636))))</f>
        <v>0.11713247834199569</v>
      </c>
      <c r="AA3636" s="100">
        <f t="shared" si="1077"/>
        <v>0.39821278295629436</v>
      </c>
      <c r="AB3636" s="29">
        <f t="shared" si="1078"/>
        <v>0.50549157403511058</v>
      </c>
      <c r="AG3636" s="40">
        <f t="array" ref="AG3636">SUM(_xlfn.NORM.DIST($AD$3:$AD$1003,$F3636,$AA3636,FALSE)*WindSpeedStep)</f>
        <v>0.99999999999999956</v>
      </c>
      <c r="AH3636" s="40">
        <f t="array" ref="AH3636">SUM(_xlfn.NORM.DIST($AD$3:$AD$1003,$F3636,$AB3636,FALSE)*WindSpeedStep)</f>
        <v>0.9999999999973157</v>
      </c>
      <c r="AJ3636" s="47">
        <f t="shared" si="1072"/>
        <v>3</v>
      </c>
      <c r="AK3636" s="83" t="b">
        <f>COUNTIF('Power Curve'!$D$2:$D$31,AJ3636)&gt;0</f>
        <v>0</v>
      </c>
      <c r="AL3636" s="83" t="b">
        <f t="shared" si="1073"/>
        <v>0</v>
      </c>
      <c r="AM3636" s="83" t="b">
        <f t="shared" si="1079"/>
        <v>0</v>
      </c>
      <c r="AN3636" s="47" t="str">
        <f t="shared" si="1074"/>
        <v/>
      </c>
      <c r="AO3636" s="48" t="str">
        <f t="shared" si="1075"/>
        <v>&lt;0</v>
      </c>
      <c r="AP3636" s="49" t="str">
        <f t="shared" si="1080"/>
        <v/>
      </c>
      <c r="AQ3636" s="49" t="str">
        <f t="shared" si="1081"/>
        <v/>
      </c>
      <c r="AR3636" s="48" t="str">
        <f t="shared" si="1082"/>
        <v/>
      </c>
      <c r="AS3636" s="49" t="str">
        <f t="shared" si="1076"/>
        <v/>
      </c>
    </row>
    <row r="3637" spans="5:45" x14ac:dyDescent="0.3">
      <c r="E3637" s="15">
        <v>41012.340277777781</v>
      </c>
      <c r="F3637" s="21">
        <v>3.49</v>
      </c>
      <c r="G3637" s="21">
        <v>7.0099997520446902</v>
      </c>
      <c r="H3637" s="42">
        <v>1.1909964803552686</v>
      </c>
      <c r="I3637" s="35">
        <v>324.10000000000002</v>
      </c>
      <c r="J3637" s="43">
        <v>0.14040114613180515</v>
      </c>
      <c r="K3637" s="44">
        <v>4.5409611431865345E-2</v>
      </c>
      <c r="L3637" s="26">
        <f t="shared" si="1064"/>
        <v>3.4574047427426184</v>
      </c>
      <c r="M3637" s="26">
        <f t="shared" si="1065"/>
        <v>-0.10759697567824963</v>
      </c>
      <c r="N3637" s="96">
        <f t="shared" si="1066"/>
        <v>4</v>
      </c>
      <c r="O3637" s="26">
        <f t="shared" si="1067"/>
        <v>0.50399832575331871</v>
      </c>
      <c r="P3637" s="3">
        <f>IF(L3637&gt;'Power Curve'!$C$37,0,INDEX(Ci,$N3637,1)*POWER(1-O3637,3)+INDEX(Ci,$N3637,2)*3*O3637*POWER(1-O3637,2)+INDEX(Ci,$N3637,3)*3*POWER(O3637,2)*(1-O3637)+INDEX(Ci,$N3637,4)*POWER(O3637,3))</f>
        <v>24.285131823434831</v>
      </c>
      <c r="Q3637" s="3">
        <f>MAX(0,MIN(P3637-V3637+W3637,'Power Curve'!$C$39))</f>
        <v>26.507596302405748</v>
      </c>
      <c r="R3637" s="3" t="str">
        <f t="shared" si="1068"/>
        <v/>
      </c>
      <c r="S3637" s="3" t="str">
        <f t="shared" si="1069"/>
        <v/>
      </c>
      <c r="T3637" s="3" t="str">
        <f t="shared" si="1070"/>
        <v/>
      </c>
      <c r="V3637" s="37">
        <f t="array" ref="V3637">SUM(_xlfn.NORM.DIST($AD$3:$AD$1003,$L3637,$AA3637,FALSE)*WindSpeedStep*$AE$3:$AE$1003)/AG3637</f>
        <v>1.6778198502475969</v>
      </c>
      <c r="W3637" s="37">
        <f t="array" ref="W3637">SUM(_xlfn.NORM.DIST($AD$3:$AD$1003,$L3637,$AB3637,FALSE)*WindSpeedStep*$AE$3:$AE$1003)/AH3637</f>
        <v>3.9002843292185156</v>
      </c>
      <c r="Y3637" s="1">
        <f t="shared" si="1071"/>
        <v>3</v>
      </c>
      <c r="Z3637" s="99">
        <f>IF(L3637&lt;'Power Curve'!$P$28,'Power Curve'!$Q$28,IF(L3637&gt;'Power Curve'!$P$29,'Power Curve'!$Q$29,INDEX(ReferenceTurbulence,Y3637)+(L3637-INDEX(ReferenceTurbulenceWindSpeed,Y3637))*(INDEX(ReferenceTurbulence,Y3637+1)-INDEX(ReferenceTurbulence,Y3637))/(INDEX(ReferenceTurbulenceWindSpeed,Y3637+1)-INDEX(ReferenceTurbulenceWindSpeed,Y3637))))</f>
        <v>0.11713247834199569</v>
      </c>
      <c r="AA3637" s="100">
        <f t="shared" si="1077"/>
        <v>0.40497438614881293</v>
      </c>
      <c r="AB3637" s="29">
        <f t="shared" si="1078"/>
        <v>0.48542358852260259</v>
      </c>
      <c r="AG3637" s="40">
        <f t="array" ref="AG3637">SUM(_xlfn.NORM.DIST($AD$3:$AD$1003,$F3637,$AA3637,FALSE)*WindSpeedStep)</f>
        <v>1</v>
      </c>
      <c r="AH3637" s="40">
        <f t="array" ref="AH3637">SUM(_xlfn.NORM.DIST($AD$3:$AD$1003,$F3637,$AB3637,FALSE)*WindSpeedStep)</f>
        <v>0.99999999999986167</v>
      </c>
      <c r="AJ3637" s="47">
        <f t="shared" si="1072"/>
        <v>3</v>
      </c>
      <c r="AK3637" s="83" t="b">
        <f>COUNTIF('Power Curve'!$D$2:$D$31,AJ3637)&gt;0</f>
        <v>0</v>
      </c>
      <c r="AL3637" s="83" t="b">
        <f t="shared" si="1073"/>
        <v>0</v>
      </c>
      <c r="AM3637" s="83" t="b">
        <f t="shared" si="1079"/>
        <v>0</v>
      </c>
      <c r="AN3637" s="47" t="str">
        <f t="shared" si="1074"/>
        <v/>
      </c>
      <c r="AO3637" s="48" t="str">
        <f t="shared" si="1075"/>
        <v>&lt;0</v>
      </c>
      <c r="AP3637" s="49" t="str">
        <f t="shared" si="1080"/>
        <v/>
      </c>
      <c r="AQ3637" s="49" t="str">
        <f t="shared" si="1081"/>
        <v/>
      </c>
      <c r="AR3637" s="48" t="str">
        <f t="shared" si="1082"/>
        <v/>
      </c>
      <c r="AS3637" s="49" t="str">
        <f t="shared" si="1076"/>
        <v/>
      </c>
    </row>
    <row r="3638" spans="5:45" x14ac:dyDescent="0.3">
      <c r="E3638" s="15">
        <v>41012.368055555555</v>
      </c>
      <c r="F3638" s="21">
        <v>3.66</v>
      </c>
      <c r="G3638" s="21">
        <v>28.789999961852999</v>
      </c>
      <c r="H3638" s="42">
        <v>1.1874220206712465</v>
      </c>
      <c r="I3638" s="35">
        <v>340.2</v>
      </c>
      <c r="J3638" s="43">
        <v>0.16120218579234971</v>
      </c>
      <c r="K3638" s="44">
        <v>0.10897189367167577</v>
      </c>
      <c r="L3638" s="26">
        <f t="shared" si="1064"/>
        <v>3.6221860642951871</v>
      </c>
      <c r="M3638" s="26">
        <f t="shared" si="1065"/>
        <v>-8.2129491246574329E-2</v>
      </c>
      <c r="N3638" s="96">
        <f t="shared" si="1066"/>
        <v>4</v>
      </c>
      <c r="O3638" s="26">
        <f t="shared" si="1067"/>
        <v>0.62139859911864803</v>
      </c>
      <c r="P3638" s="3">
        <f>IF(L3638&gt;'Power Curve'!$C$37,0,INDEX(Ci,$N3638,1)*POWER(1-O3638,3)+INDEX(Ci,$N3638,2)*3*O3638*POWER(1-O3638,2)+INDEX(Ci,$N3638,3)*3*POWER(O3638,2)*(1-O3638)+INDEX(Ci,$N3638,4)*POWER(O3638,3))</f>
        <v>35.254409086351693</v>
      </c>
      <c r="Q3638" s="3">
        <f>MAX(0,MIN(P3638-V3638+W3638,'Power Curve'!$C$39))</f>
        <v>43.650851903999467</v>
      </c>
      <c r="R3638" s="3">
        <f t="shared" si="1068"/>
        <v>28.789999961852999</v>
      </c>
      <c r="S3638" s="3">
        <f t="shared" si="1069"/>
        <v>14.860851942146468</v>
      </c>
      <c r="T3638" s="3">
        <f t="shared" si="1070"/>
        <v>14.860851942146468</v>
      </c>
      <c r="V3638" s="37">
        <f t="array" ref="V3638">SUM(_xlfn.NORM.DIST($AD$3:$AD$1003,$L3638,$AA3638,FALSE)*WindSpeedStep*$AE$3:$AE$1003)/AG3638</f>
        <v>5.0703728163025659</v>
      </c>
      <c r="W3638" s="37">
        <f t="array" ref="W3638">SUM(_xlfn.NORM.DIST($AD$3:$AD$1003,$L3638,$AB3638,FALSE)*WindSpeedStep*$AE$3:$AE$1003)/AH3638</f>
        <v>13.466815633950342</v>
      </c>
      <c r="Y3638" s="1">
        <f t="shared" si="1071"/>
        <v>3</v>
      </c>
      <c r="Z3638" s="99">
        <f>IF(L3638&lt;'Power Curve'!$P$28,'Power Curve'!$Q$28,IF(L3638&gt;'Power Curve'!$P$29,'Power Curve'!$Q$29,INDEX(ReferenceTurbulence,Y3638)+(L3638-INDEX(ReferenceTurbulenceWindSpeed,Y3638))*(INDEX(ReferenceTurbulence,Y3638+1)-INDEX(ReferenceTurbulence,Y3638))/(INDEX(ReferenceTurbulenceWindSpeed,Y3638+1)-INDEX(ReferenceTurbulenceWindSpeed,Y3638))))</f>
        <v>0.11713247834199569</v>
      </c>
      <c r="AA3638" s="100">
        <f t="shared" si="1077"/>
        <v>0.42427563072673463</v>
      </c>
      <c r="AB3638" s="29">
        <f t="shared" si="1078"/>
        <v>0.58390431091097272</v>
      </c>
      <c r="AG3638" s="40">
        <f t="array" ref="AG3638">SUM(_xlfn.NORM.DIST($AD$3:$AD$1003,$F3638,$AA3638,FALSE)*WindSpeedStep)</f>
        <v>1.0000000000000004</v>
      </c>
      <c r="AH3638" s="40">
        <f t="array" ref="AH3638">SUM(_xlfn.NORM.DIST($AD$3:$AD$1003,$F3638,$AB3638,FALSE)*WindSpeedStep)</f>
        <v>0.99999999990009747</v>
      </c>
      <c r="AJ3638" s="47">
        <f t="shared" si="1072"/>
        <v>4</v>
      </c>
      <c r="AK3638" s="83" t="b">
        <f>COUNTIF('Power Curve'!$D$2:$D$31,AJ3638)&gt;0</f>
        <v>1</v>
      </c>
      <c r="AL3638" s="83" t="b">
        <f t="shared" si="1073"/>
        <v>0</v>
      </c>
      <c r="AM3638" s="83" t="b">
        <f t="shared" si="1079"/>
        <v>1</v>
      </c>
      <c r="AN3638" s="47" t="str">
        <f t="shared" si="1074"/>
        <v>Outer</v>
      </c>
      <c r="AO3638" s="48" t="str">
        <f t="shared" si="1075"/>
        <v>&lt;0</v>
      </c>
      <c r="AP3638" s="49" t="str">
        <f t="shared" si="1080"/>
        <v>8-9</v>
      </c>
      <c r="AQ3638" s="49" t="str">
        <f t="shared" si="1081"/>
        <v>Apr</v>
      </c>
      <c r="AR3638" s="48" t="str">
        <f t="shared" si="1082"/>
        <v>335-345</v>
      </c>
      <c r="AS3638" s="49" t="str">
        <f t="shared" si="1076"/>
        <v>LWS-HTI</v>
      </c>
    </row>
    <row r="3639" spans="5:45" x14ac:dyDescent="0.3">
      <c r="E3639" s="15">
        <v>41012.375</v>
      </c>
      <c r="F3639" s="21">
        <v>5.1100000000000003</v>
      </c>
      <c r="G3639" s="21">
        <v>138.450000762939</v>
      </c>
      <c r="H3639" s="42">
        <v>1.1872911559071921</v>
      </c>
      <c r="I3639" s="35">
        <v>342.2</v>
      </c>
      <c r="J3639" s="43">
        <v>0.12915851272015655</v>
      </c>
      <c r="K3639" s="44">
        <v>0.24615748500186302</v>
      </c>
      <c r="L3639" s="26">
        <f t="shared" si="1064"/>
        <v>5.0570193432420609</v>
      </c>
      <c r="M3639" s="26">
        <f t="shared" si="1065"/>
        <v>0.13962861731411971</v>
      </c>
      <c r="N3639" s="96">
        <f t="shared" si="1066"/>
        <v>6</v>
      </c>
      <c r="O3639" s="26">
        <f t="shared" si="1067"/>
        <v>2.8815457348581954E-2</v>
      </c>
      <c r="P3639" s="3">
        <f>IF(L3639&gt;'Power Curve'!$C$37,0,INDEX(Ci,$N3639,1)*POWER(1-O3639,3)+INDEX(Ci,$N3639,2)*3*O3639*POWER(1-O3639,2)+INDEX(Ci,$N3639,3)*3*POWER(O3639,2)*(1-O3639)+INDEX(Ci,$N3639,4)*POWER(O3639,3))</f>
        <v>215.91760779376477</v>
      </c>
      <c r="Q3639" s="3">
        <f>MAX(0,MIN(P3639-V3639+W3639,'Power Curve'!$C$39))</f>
        <v>216.34789368831335</v>
      </c>
      <c r="R3639" s="3">
        <f t="shared" si="1068"/>
        <v>138.450000762939</v>
      </c>
      <c r="S3639" s="3">
        <f t="shared" si="1069"/>
        <v>77.89789292537435</v>
      </c>
      <c r="T3639" s="3">
        <f t="shared" si="1070"/>
        <v>77.89789292537435</v>
      </c>
      <c r="V3639" s="37">
        <f t="array" ref="V3639">SUM(_xlfn.NORM.DIST($AD$3:$AD$1003,$L3639,$AA3639,FALSE)*WindSpeedStep*$AE$3:$AE$1003)/AG3639</f>
        <v>195.95834762028247</v>
      </c>
      <c r="W3639" s="37">
        <f t="array" ref="W3639">SUM(_xlfn.NORM.DIST($AD$3:$AD$1003,$L3639,$AB3639,FALSE)*WindSpeedStep*$AE$3:$AE$1003)/AH3639</f>
        <v>196.38863351483104</v>
      </c>
      <c r="Y3639" s="1">
        <f t="shared" si="1071"/>
        <v>5</v>
      </c>
      <c r="Z3639" s="99">
        <f>IF(L3639&lt;'Power Curve'!$P$28,'Power Curve'!$Q$28,IF(L3639&gt;'Power Curve'!$P$29,'Power Curve'!$Q$29,INDEX(ReferenceTurbulence,Y3639)+(L3639-INDEX(ReferenceTurbulenceWindSpeed,Y3639))*(INDEX(ReferenceTurbulence,Y3639+1)-INDEX(ReferenceTurbulence,Y3639))/(INDEX(ReferenceTurbulenceWindSpeed,Y3639+1)-INDEX(ReferenceTurbulenceWindSpeed,Y3639))))</f>
        <v>0.11788116472246814</v>
      </c>
      <c r="AA3639" s="100">
        <f t="shared" si="1077"/>
        <v>0.59612733020542508</v>
      </c>
      <c r="AB3639" s="29">
        <f t="shared" si="1078"/>
        <v>0.65315709717020742</v>
      </c>
      <c r="AG3639" s="40">
        <f t="array" ref="AG3639">SUM(_xlfn.NORM.DIST($AD$3:$AD$1003,$F3639,$AA3639,FALSE)*WindSpeedStep)</f>
        <v>1.0000000000000038</v>
      </c>
      <c r="AH3639" s="40">
        <f t="array" ref="AH3639">SUM(_xlfn.NORM.DIST($AD$3:$AD$1003,$F3639,$AB3639,FALSE)*WindSpeedStep)</f>
        <v>1.000000000000002</v>
      </c>
      <c r="AJ3639" s="47">
        <f t="shared" si="1072"/>
        <v>5</v>
      </c>
      <c r="AK3639" s="83" t="b">
        <f>COUNTIF('Power Curve'!$D$2:$D$31,AJ3639)&gt;0</f>
        <v>1</v>
      </c>
      <c r="AL3639" s="83" t="b">
        <f t="shared" si="1073"/>
        <v>0</v>
      </c>
      <c r="AM3639" s="83" t="b">
        <f t="shared" si="1079"/>
        <v>1</v>
      </c>
      <c r="AN3639" s="47" t="str">
        <f t="shared" si="1074"/>
        <v>Inner</v>
      </c>
      <c r="AO3639" s="48" t="str">
        <f t="shared" si="1075"/>
        <v>0.1-0.2</v>
      </c>
      <c r="AP3639" s="49" t="str">
        <f t="shared" si="1080"/>
        <v>9-10</v>
      </c>
      <c r="AQ3639" s="49" t="str">
        <f t="shared" si="1081"/>
        <v>Apr</v>
      </c>
      <c r="AR3639" s="48" t="str">
        <f t="shared" si="1082"/>
        <v>335-345</v>
      </c>
      <c r="AS3639" s="49" t="str">
        <f t="shared" si="1076"/>
        <v>Inner-TI</v>
      </c>
    </row>
    <row r="3640" spans="5:45" x14ac:dyDescent="0.3">
      <c r="E3640" s="15">
        <v>41012.381944444445</v>
      </c>
      <c r="F3640" s="21">
        <v>4.5999999999999996</v>
      </c>
      <c r="G3640" s="21">
        <v>172.41999435424779</v>
      </c>
      <c r="H3640" s="42">
        <v>1.186767985693236</v>
      </c>
      <c r="I3640" s="35">
        <v>340.8</v>
      </c>
      <c r="J3640" s="43">
        <v>0.1282608695652174</v>
      </c>
      <c r="K3640" s="44">
        <v>0.17674717327917716</v>
      </c>
      <c r="L3640" s="26">
        <f t="shared" si="1064"/>
        <v>4.5516382969283358</v>
      </c>
      <c r="M3640" s="26">
        <f t="shared" si="1065"/>
        <v>6.1520347470243437E-2</v>
      </c>
      <c r="N3640" s="96">
        <f t="shared" si="1066"/>
        <v>5</v>
      </c>
      <c r="O3640" s="26">
        <f t="shared" si="1067"/>
        <v>0.45516535400622982</v>
      </c>
      <c r="P3640" s="3">
        <f>IF(L3640&gt;'Power Curve'!$C$37,0,INDEX(Ci,$N3640,1)*POWER(1-O3640,3)+INDEX(Ci,$N3640,2)*3*O3640*POWER(1-O3640,2)+INDEX(Ci,$N3640,3)*3*POWER(O3640,2)*(1-O3640)+INDEX(Ci,$N3640,4)*POWER(O3640,3))</f>
        <v>130.08379655105222</v>
      </c>
      <c r="Q3640" s="3">
        <f>MAX(0,MIN(P3640-V3640+W3640,'Power Curve'!$C$39))</f>
        <v>132.54568964530171</v>
      </c>
      <c r="R3640" s="3">
        <f t="shared" si="1068"/>
        <v>172.41999435424779</v>
      </c>
      <c r="S3640" s="3">
        <f t="shared" si="1069"/>
        <v>-39.874304708946084</v>
      </c>
      <c r="T3640" s="3">
        <f t="shared" si="1070"/>
        <v>39.874304708946084</v>
      </c>
      <c r="V3640" s="37">
        <f t="array" ref="V3640">SUM(_xlfn.NORM.DIST($AD$3:$AD$1003,$L3640,$AA3640,FALSE)*WindSpeedStep*$AE$3:$AE$1003)/AG3640</f>
        <v>105.79397381897424</v>
      </c>
      <c r="W3640" s="37">
        <f t="array" ref="W3640">SUM(_xlfn.NORM.DIST($AD$3:$AD$1003,$L3640,$AB3640,FALSE)*WindSpeedStep*$AE$3:$AE$1003)/AH3640</f>
        <v>108.25586691322373</v>
      </c>
      <c r="Y3640" s="1">
        <f t="shared" si="1071"/>
        <v>4</v>
      </c>
      <c r="Z3640" s="99">
        <f>IF(L3640&lt;'Power Curve'!$P$28,'Power Curve'!$Q$28,IF(L3640&gt;'Power Curve'!$P$29,'Power Curve'!$Q$29,INDEX(ReferenceTurbulence,Y3640)+(L3640-INDEX(ReferenceTurbulenceWindSpeed,Y3640))*(INDEX(ReferenceTurbulence,Y3640+1)-INDEX(ReferenceTurbulence,Y3640))/(INDEX(ReferenceTurbulenceWindSpeed,Y3640+1)-INDEX(ReferenceTurbulenceWindSpeed,Y3640))))</f>
        <v>0.1174229515684022</v>
      </c>
      <c r="AA3640" s="100">
        <f t="shared" si="1077"/>
        <v>0.53446680329710061</v>
      </c>
      <c r="AB3640" s="29">
        <f t="shared" si="1078"/>
        <v>0.58379708591037349</v>
      </c>
      <c r="AG3640" s="40">
        <f t="array" ref="AG3640">SUM(_xlfn.NORM.DIST($AD$3:$AD$1003,$F3640,$AA3640,FALSE)*WindSpeedStep)</f>
        <v>1.0000000000000033</v>
      </c>
      <c r="AH3640" s="40">
        <f t="array" ref="AH3640">SUM(_xlfn.NORM.DIST($AD$3:$AD$1003,$F3640,$AB3640,FALSE)*WindSpeedStep)</f>
        <v>1.0000000000000024</v>
      </c>
      <c r="AJ3640" s="47">
        <f t="shared" si="1072"/>
        <v>5</v>
      </c>
      <c r="AK3640" s="83" t="b">
        <f>COUNTIF('Power Curve'!$D$2:$D$31,AJ3640)&gt;0</f>
        <v>1</v>
      </c>
      <c r="AL3640" s="83" t="b">
        <f t="shared" si="1073"/>
        <v>0</v>
      </c>
      <c r="AM3640" s="83" t="b">
        <f t="shared" si="1079"/>
        <v>1</v>
      </c>
      <c r="AN3640" s="47" t="str">
        <f t="shared" si="1074"/>
        <v>Inner</v>
      </c>
      <c r="AO3640" s="48" t="str">
        <f t="shared" si="1075"/>
        <v>0.0-0.1</v>
      </c>
      <c r="AP3640" s="49" t="str">
        <f t="shared" si="1080"/>
        <v>9-10</v>
      </c>
      <c r="AQ3640" s="49" t="str">
        <f t="shared" si="1081"/>
        <v>Apr</v>
      </c>
      <c r="AR3640" s="48" t="str">
        <f t="shared" si="1082"/>
        <v>335-345</v>
      </c>
      <c r="AS3640" s="49" t="str">
        <f t="shared" si="1076"/>
        <v>Inner-TI</v>
      </c>
    </row>
    <row r="3641" spans="5:45" x14ac:dyDescent="0.3">
      <c r="E3641" s="15">
        <v>41012.388888888891</v>
      </c>
      <c r="F3641" s="21">
        <v>4.6500000000000004</v>
      </c>
      <c r="G3641" s="21">
        <v>110.7100009918216</v>
      </c>
      <c r="H3641" s="42">
        <v>1.1860276166020196</v>
      </c>
      <c r="I3641" s="35">
        <v>342.5</v>
      </c>
      <c r="J3641" s="43">
        <v>0.12903225806451613</v>
      </c>
      <c r="K3641" s="44">
        <v>0.23754826002144822</v>
      </c>
      <c r="L3641" s="26">
        <f t="shared" si="1064"/>
        <v>4.6001556208156416</v>
      </c>
      <c r="M3641" s="26">
        <f t="shared" si="1065"/>
        <v>6.9018856276487739E-2</v>
      </c>
      <c r="N3641" s="96">
        <f t="shared" si="1066"/>
        <v>5</v>
      </c>
      <c r="O3641" s="26">
        <f t="shared" si="1067"/>
        <v>0.51064393661907259</v>
      </c>
      <c r="P3641" s="3">
        <f>IF(L3641&gt;'Power Curve'!$C$37,0,INDEX(Ci,$N3641,1)*POWER(1-O3641,3)+INDEX(Ci,$N3641,2)*3*O3641*POWER(1-O3641,2)+INDEX(Ci,$N3641,3)*3*POWER(O3641,2)*(1-O3641)+INDEX(Ci,$N3641,4)*POWER(O3641,3))</f>
        <v>138.27155388043715</v>
      </c>
      <c r="Q3641" s="3">
        <f>MAX(0,MIN(P3641-V3641+W3641,'Power Curve'!$C$39))</f>
        <v>140.62943462947206</v>
      </c>
      <c r="R3641" s="3">
        <f t="shared" si="1068"/>
        <v>110.7100009918216</v>
      </c>
      <c r="S3641" s="3">
        <f t="shared" si="1069"/>
        <v>29.919433637650457</v>
      </c>
      <c r="T3641" s="3">
        <f t="shared" si="1070"/>
        <v>29.919433637650457</v>
      </c>
      <c r="V3641" s="37">
        <f t="array" ref="V3641">SUM(_xlfn.NORM.DIST($AD$3:$AD$1003,$L3641,$AA3641,FALSE)*WindSpeedStep*$AE$3:$AE$1003)/AG3641</f>
        <v>114.18988029013352</v>
      </c>
      <c r="W3641" s="37">
        <f t="array" ref="W3641">SUM(_xlfn.NORM.DIST($AD$3:$AD$1003,$L3641,$AB3641,FALSE)*WindSpeedStep*$AE$3:$AE$1003)/AH3641</f>
        <v>116.54776103916842</v>
      </c>
      <c r="Y3641" s="1">
        <f t="shared" si="1071"/>
        <v>4</v>
      </c>
      <c r="Z3641" s="99">
        <f>IF(L3641&lt;'Power Curve'!$P$28,'Power Curve'!$Q$28,IF(L3641&gt;'Power Curve'!$P$29,'Power Curve'!$Q$29,INDEX(ReferenceTurbulence,Y3641)+(L3641-INDEX(ReferenceTurbulenceWindSpeed,Y3641))*(INDEX(ReferenceTurbulence,Y3641+1)-INDEX(ReferenceTurbulence,Y3641))/(INDEX(ReferenceTurbulenceWindSpeed,Y3641+1)-INDEX(ReferenceTurbulenceWindSpeed,Y3641))))</f>
        <v>0.11745835637842601</v>
      </c>
      <c r="AA3641" s="100">
        <f t="shared" si="1077"/>
        <v>0.54032671830598322</v>
      </c>
      <c r="AB3641" s="29">
        <f t="shared" si="1078"/>
        <v>0.59356846720201828</v>
      </c>
      <c r="AG3641" s="40">
        <f t="array" ref="AG3641">SUM(_xlfn.NORM.DIST($AD$3:$AD$1003,$F3641,$AA3641,FALSE)*WindSpeedStep)</f>
        <v>1.0000000000000038</v>
      </c>
      <c r="AH3641" s="40">
        <f t="array" ref="AH3641">SUM(_xlfn.NORM.DIST($AD$3:$AD$1003,$F3641,$AB3641,FALSE)*WindSpeedStep)</f>
        <v>1.0000000000000022</v>
      </c>
      <c r="AJ3641" s="47">
        <f t="shared" si="1072"/>
        <v>5</v>
      </c>
      <c r="AK3641" s="83" t="b">
        <f>COUNTIF('Power Curve'!$D$2:$D$31,AJ3641)&gt;0</f>
        <v>1</v>
      </c>
      <c r="AL3641" s="83" t="b">
        <f t="shared" si="1073"/>
        <v>0</v>
      </c>
      <c r="AM3641" s="83" t="b">
        <f t="shared" si="1079"/>
        <v>1</v>
      </c>
      <c r="AN3641" s="47" t="str">
        <f t="shared" si="1074"/>
        <v>Inner</v>
      </c>
      <c r="AO3641" s="48" t="str">
        <f t="shared" si="1075"/>
        <v>0.0-0.1</v>
      </c>
      <c r="AP3641" s="49" t="str">
        <f t="shared" si="1080"/>
        <v>9-10</v>
      </c>
      <c r="AQ3641" s="49" t="str">
        <f t="shared" si="1081"/>
        <v>Apr</v>
      </c>
      <c r="AR3641" s="48" t="str">
        <f t="shared" si="1082"/>
        <v>335-345</v>
      </c>
      <c r="AS3641" s="49" t="str">
        <f t="shared" si="1076"/>
        <v>Inner-TI</v>
      </c>
    </row>
    <row r="3642" spans="5:45" x14ac:dyDescent="0.3">
      <c r="E3642" s="15">
        <v>41012.395833333336</v>
      </c>
      <c r="F3642" s="21">
        <v>4.37</v>
      </c>
      <c r="G3642" s="21">
        <v>91.650001525878608</v>
      </c>
      <c r="H3642" s="42">
        <v>1.1850274100274563</v>
      </c>
      <c r="I3642" s="35">
        <v>335.9</v>
      </c>
      <c r="J3642" s="43">
        <v>0.17162471395881007</v>
      </c>
      <c r="K3642" s="44">
        <v>7.806458685540954E-2</v>
      </c>
      <c r="L3642" s="26">
        <f t="shared" si="1064"/>
        <v>4.3219413857448794</v>
      </c>
      <c r="M3642" s="26">
        <f t="shared" si="1065"/>
        <v>2.6019949400536407E-2</v>
      </c>
      <c r="N3642" s="96">
        <f t="shared" si="1066"/>
        <v>5</v>
      </c>
      <c r="O3642" s="26">
        <f t="shared" si="1067"/>
        <v>0.19251156270055611</v>
      </c>
      <c r="P3642" s="3">
        <f>IF(L3642&gt;'Power Curve'!$C$37,0,INDEX(Ci,$N3642,1)*POWER(1-O3642,3)+INDEX(Ci,$N3642,2)*3*O3642*POWER(1-O3642,2)+INDEX(Ci,$N3642,3)*3*POWER(O3642,2)*(1-O3642)+INDEX(Ci,$N3642,4)*POWER(O3642,3))</f>
        <v>95.590266288089467</v>
      </c>
      <c r="Q3642" s="3">
        <f>MAX(0,MIN(P3642-V3642+W3642,'Power Curve'!$C$39))</f>
        <v>112.8190718254548</v>
      </c>
      <c r="R3642" s="3">
        <f t="shared" si="1068"/>
        <v>91.650001525878608</v>
      </c>
      <c r="S3642" s="3">
        <f t="shared" si="1069"/>
        <v>21.169070299576191</v>
      </c>
      <c r="T3642" s="3">
        <f t="shared" si="1070"/>
        <v>21.169070299576191</v>
      </c>
      <c r="V3642" s="37">
        <f t="array" ref="V3642">SUM(_xlfn.NORM.DIST($AD$3:$AD$1003,$L3642,$AA3642,FALSE)*WindSpeedStep*$AE$3:$AE$1003)/AG3642</f>
        <v>68.499390371440697</v>
      </c>
      <c r="W3642" s="37">
        <f t="array" ref="W3642">SUM(_xlfn.NORM.DIST($AD$3:$AD$1003,$L3642,$AB3642,FALSE)*WindSpeedStep*$AE$3:$AE$1003)/AH3642</f>
        <v>85.728195908806029</v>
      </c>
      <c r="Y3642" s="1">
        <f t="shared" si="1071"/>
        <v>4</v>
      </c>
      <c r="Z3642" s="99">
        <f>IF(L3642&lt;'Power Curve'!$P$28,'Power Curve'!$Q$28,IF(L3642&gt;'Power Curve'!$P$29,'Power Curve'!$Q$29,INDEX(ReferenceTurbulence,Y3642)+(L3642-INDEX(ReferenceTurbulenceWindSpeed,Y3642))*(INDEX(ReferenceTurbulence,Y3642+1)-INDEX(ReferenceTurbulence,Y3642))/(INDEX(ReferenceTurbulenceWindSpeed,Y3642+1)-INDEX(ReferenceTurbulenceWindSpeed,Y3642))))</f>
        <v>0.11725533359502847</v>
      </c>
      <c r="AA3642" s="100">
        <f t="shared" si="1077"/>
        <v>0.50677067896367545</v>
      </c>
      <c r="AB3642" s="29">
        <f t="shared" si="1078"/>
        <v>0.74175195407520811</v>
      </c>
      <c r="AG3642" s="40">
        <f t="array" ref="AG3642">SUM(_xlfn.NORM.DIST($AD$3:$AD$1003,$F3642,$AA3642,FALSE)*WindSpeedStep)</f>
        <v>1.0000000000000029</v>
      </c>
      <c r="AH3642" s="40">
        <f t="array" ref="AH3642">SUM(_xlfn.NORM.DIST($AD$3:$AD$1003,$F3642,$AB3642,FALSE)*WindSpeedStep)</f>
        <v>0.99999999876449386</v>
      </c>
      <c r="AJ3642" s="47">
        <f t="shared" si="1072"/>
        <v>4</v>
      </c>
      <c r="AK3642" s="83" t="b">
        <f>COUNTIF('Power Curve'!$D$2:$D$31,AJ3642)&gt;0</f>
        <v>1</v>
      </c>
      <c r="AL3642" s="83" t="b">
        <f t="shared" si="1073"/>
        <v>0</v>
      </c>
      <c r="AM3642" s="83" t="b">
        <f t="shared" si="1079"/>
        <v>1</v>
      </c>
      <c r="AN3642" s="47" t="str">
        <f t="shared" si="1074"/>
        <v>Outer</v>
      </c>
      <c r="AO3642" s="48" t="str">
        <f t="shared" si="1075"/>
        <v>0.0-0.1</v>
      </c>
      <c r="AP3642" s="49" t="str">
        <f t="shared" si="1080"/>
        <v>9-10</v>
      </c>
      <c r="AQ3642" s="49" t="str">
        <f t="shared" si="1081"/>
        <v>Apr</v>
      </c>
      <c r="AR3642" s="48" t="str">
        <f t="shared" si="1082"/>
        <v>335-345</v>
      </c>
      <c r="AS3642" s="49" t="str">
        <f t="shared" si="1076"/>
        <v>LWS-HTI</v>
      </c>
    </row>
    <row r="3643" spans="5:45" x14ac:dyDescent="0.3">
      <c r="E3643" s="15">
        <v>41012.402777777781</v>
      </c>
      <c r="F3643" s="21">
        <v>4.1500000000000004</v>
      </c>
      <c r="G3643" s="21">
        <v>76.310003280639791</v>
      </c>
      <c r="H3643" s="42">
        <v>1.1830993986729874</v>
      </c>
      <c r="I3643" s="35">
        <v>341.2</v>
      </c>
      <c r="J3643" s="43">
        <v>0.15662650602409639</v>
      </c>
      <c r="K3643" s="44">
        <v>0.18832148669567714</v>
      </c>
      <c r="L3643" s="26">
        <f t="shared" si="1064"/>
        <v>4.1021337052200471</v>
      </c>
      <c r="M3643" s="26">
        <f t="shared" si="1065"/>
        <v>-7.952036192156918E-3</v>
      </c>
      <c r="N3643" s="96">
        <f t="shared" si="1066"/>
        <v>4</v>
      </c>
      <c r="O3643" s="26">
        <f t="shared" si="1067"/>
        <v>0.96334259929252664</v>
      </c>
      <c r="P3643" s="3">
        <f>IF(L3643&gt;'Power Curve'!$C$37,0,INDEX(Ci,$N3643,1)*POWER(1-O3643,3)+INDEX(Ci,$N3643,2)*3*O3643*POWER(1-O3643,2)+INDEX(Ci,$N3643,3)*3*POWER(O3643,2)*(1-O3643)+INDEX(Ci,$N3643,4)*POWER(O3643,3))</f>
        <v>73.093218126765962</v>
      </c>
      <c r="Q3643" s="3">
        <f>MAX(0,MIN(P3643-V3643+W3643,'Power Curve'!$C$39))</f>
        <v>86.811149032257759</v>
      </c>
      <c r="R3643" s="3">
        <f t="shared" si="1068"/>
        <v>76.310003280639791</v>
      </c>
      <c r="S3643" s="3">
        <f t="shared" si="1069"/>
        <v>10.501145751617969</v>
      </c>
      <c r="T3643" s="3">
        <f t="shared" si="1070"/>
        <v>10.501145751617969</v>
      </c>
      <c r="V3643" s="37">
        <f t="array" ref="V3643">SUM(_xlfn.NORM.DIST($AD$3:$AD$1003,$L3643,$AA3643,FALSE)*WindSpeedStep*$AE$3:$AE$1003)/AG3643</f>
        <v>39.013441503414391</v>
      </c>
      <c r="W3643" s="37">
        <f t="array" ref="W3643">SUM(_xlfn.NORM.DIST($AD$3:$AD$1003,$L3643,$AB3643,FALSE)*WindSpeedStep*$AE$3:$AE$1003)/AH3643</f>
        <v>52.731372408906196</v>
      </c>
      <c r="Y3643" s="1">
        <f t="shared" si="1071"/>
        <v>3</v>
      </c>
      <c r="Z3643" s="99">
        <f>IF(L3643&lt;'Power Curve'!$P$28,'Power Curve'!$Q$28,IF(L3643&gt;'Power Curve'!$P$29,'Power Curve'!$Q$29,INDEX(ReferenceTurbulence,Y3643)+(L3643-INDEX(ReferenceTurbulenceWindSpeed,Y3643))*(INDEX(ReferenceTurbulence,Y3643+1)-INDEX(ReferenceTurbulence,Y3643))/(INDEX(ReferenceTurbulenceWindSpeed,Y3643+1)-INDEX(ReferenceTurbulenceWindSpeed,Y3643))))</f>
        <v>0.11713247834199569</v>
      </c>
      <c r="AA3643" s="100">
        <f t="shared" si="1077"/>
        <v>0.48049308738265772</v>
      </c>
      <c r="AB3643" s="29">
        <f t="shared" si="1078"/>
        <v>0.64250286949229651</v>
      </c>
      <c r="AG3643" s="40">
        <f t="array" ref="AG3643">SUM(_xlfn.NORM.DIST($AD$3:$AD$1003,$F3643,$AA3643,FALSE)*WindSpeedStep)</f>
        <v>1.0000000000000022</v>
      </c>
      <c r="AH3643" s="40">
        <f t="array" ref="AH3643">SUM(_xlfn.NORM.DIST($AD$3:$AD$1003,$F3643,$AB3643,FALSE)*WindSpeedStep)</f>
        <v>0.99999999996995226</v>
      </c>
      <c r="AJ3643" s="47">
        <f t="shared" si="1072"/>
        <v>4</v>
      </c>
      <c r="AK3643" s="83" t="b">
        <f>COUNTIF('Power Curve'!$D$2:$D$31,AJ3643)&gt;0</f>
        <v>1</v>
      </c>
      <c r="AL3643" s="83" t="b">
        <f t="shared" si="1073"/>
        <v>0</v>
      </c>
      <c r="AM3643" s="83" t="b">
        <f t="shared" si="1079"/>
        <v>1</v>
      </c>
      <c r="AN3643" s="47" t="str">
        <f t="shared" si="1074"/>
        <v>Outer</v>
      </c>
      <c r="AO3643" s="48" t="str">
        <f t="shared" si="1075"/>
        <v>&lt;0</v>
      </c>
      <c r="AP3643" s="49" t="str">
        <f t="shared" si="1080"/>
        <v>9-10</v>
      </c>
      <c r="AQ3643" s="49" t="str">
        <f t="shared" si="1081"/>
        <v>Apr</v>
      </c>
      <c r="AR3643" s="48" t="str">
        <f t="shared" si="1082"/>
        <v>335-345</v>
      </c>
      <c r="AS3643" s="49" t="str">
        <f t="shared" si="1076"/>
        <v>LWS-HTI</v>
      </c>
    </row>
    <row r="3644" spans="5:45" x14ac:dyDescent="0.3">
      <c r="E3644" s="15">
        <v>41012.409722222219</v>
      </c>
      <c r="F3644" s="21">
        <v>3.57</v>
      </c>
      <c r="G3644" s="21">
        <v>73.629997253417997</v>
      </c>
      <c r="H3644" s="42">
        <v>1.1800394349015162</v>
      </c>
      <c r="I3644" s="35">
        <v>346.9</v>
      </c>
      <c r="J3644" s="43">
        <v>0.26890756302521007</v>
      </c>
      <c r="K3644" s="44">
        <v>8.6928934019693968E-2</v>
      </c>
      <c r="L3644" s="26">
        <f t="shared" si="1064"/>
        <v>3.5257785139538651</v>
      </c>
      <c r="M3644" s="26">
        <f t="shared" si="1065"/>
        <v>-9.7029588929249441E-2</v>
      </c>
      <c r="N3644" s="96">
        <f t="shared" si="1066"/>
        <v>4</v>
      </c>
      <c r="O3644" s="26">
        <f t="shared" si="1067"/>
        <v>0.55271197457945731</v>
      </c>
      <c r="P3644" s="3">
        <f>IF(L3644&gt;'Power Curve'!$C$37,0,INDEX(Ci,$N3644,1)*POWER(1-O3644,3)+INDEX(Ci,$N3644,2)*3*O3644*POWER(1-O3644,2)+INDEX(Ci,$N3644,3)*3*POWER(O3644,2)*(1-O3644)+INDEX(Ci,$N3644,4)*POWER(O3644,3))</f>
        <v>28.660846042468055</v>
      </c>
      <c r="Q3644" s="3">
        <f>MAX(0,MIN(P3644-V3644+W3644,'Power Curve'!$C$39))</f>
        <v>58.060078283127609</v>
      </c>
      <c r="R3644" s="3">
        <f t="shared" si="1068"/>
        <v>73.629997253417997</v>
      </c>
      <c r="S3644" s="3">
        <f t="shared" si="1069"/>
        <v>-15.569918970290388</v>
      </c>
      <c r="T3644" s="3">
        <f t="shared" si="1070"/>
        <v>15.569918970290388</v>
      </c>
      <c r="V3644" s="37">
        <f t="array" ref="V3644">SUM(_xlfn.NORM.DIST($AD$3:$AD$1003,$L3644,$AA3644,FALSE)*WindSpeedStep*$AE$3:$AE$1003)/AG3644</f>
        <v>2.7475295132860955</v>
      </c>
      <c r="W3644" s="37">
        <f t="array" ref="W3644">SUM(_xlfn.NORM.DIST($AD$3:$AD$1003,$L3644,$AB3644,FALSE)*WindSpeedStep*$AE$3:$AE$1003)/AH3644</f>
        <v>32.146761753945647</v>
      </c>
      <c r="Y3644" s="1">
        <f t="shared" si="1071"/>
        <v>3</v>
      </c>
      <c r="Z3644" s="99">
        <f>IF(L3644&lt;'Power Curve'!$P$28,'Power Curve'!$Q$28,IF(L3644&gt;'Power Curve'!$P$29,'Power Curve'!$Q$29,INDEX(ReferenceTurbulence,Y3644)+(L3644-INDEX(ReferenceTurbulenceWindSpeed,Y3644))*(INDEX(ReferenceTurbulence,Y3644+1)-INDEX(ReferenceTurbulence,Y3644))/(INDEX(ReferenceTurbulenceWindSpeed,Y3644+1)-INDEX(ReferenceTurbulenceWindSpeed,Y3644))))</f>
        <v>0.11713247834199569</v>
      </c>
      <c r="AA3644" s="100">
        <f t="shared" si="1077"/>
        <v>0.41298317542437485</v>
      </c>
      <c r="AB3644" s="29">
        <f t="shared" si="1078"/>
        <v>0.94810850795398049</v>
      </c>
      <c r="AG3644" s="40">
        <f t="array" ref="AG3644">SUM(_xlfn.NORM.DIST($AD$3:$AD$1003,$F3644,$AA3644,FALSE)*WindSpeedStep)</f>
        <v>1.0000000000000004</v>
      </c>
      <c r="AH3644" s="40">
        <f t="array" ref="AH3644">SUM(_xlfn.NORM.DIST($AD$3:$AD$1003,$F3644,$AB3644,FALSE)*WindSpeedStep)</f>
        <v>0.99993324642904802</v>
      </c>
      <c r="AJ3644" s="47">
        <f t="shared" si="1072"/>
        <v>4</v>
      </c>
      <c r="AK3644" s="83" t="b">
        <f>COUNTIF('Power Curve'!$D$2:$D$31,AJ3644)&gt;0</f>
        <v>1</v>
      </c>
      <c r="AL3644" s="83" t="b">
        <f t="shared" si="1073"/>
        <v>0</v>
      </c>
      <c r="AM3644" s="83" t="b">
        <f t="shared" si="1079"/>
        <v>1</v>
      </c>
      <c r="AN3644" s="47" t="str">
        <f t="shared" si="1074"/>
        <v>Outer</v>
      </c>
      <c r="AO3644" s="48" t="str">
        <f t="shared" si="1075"/>
        <v>&lt;0</v>
      </c>
      <c r="AP3644" s="49" t="str">
        <f t="shared" si="1080"/>
        <v>9-10</v>
      </c>
      <c r="AQ3644" s="49" t="str">
        <f t="shared" si="1081"/>
        <v>Apr</v>
      </c>
      <c r="AR3644" s="48" t="str">
        <f t="shared" si="1082"/>
        <v>345-355</v>
      </c>
      <c r="AS3644" s="49" t="str">
        <f t="shared" si="1076"/>
        <v>LWS-HTI</v>
      </c>
    </row>
    <row r="3645" spans="5:45" x14ac:dyDescent="0.3">
      <c r="E3645" s="15">
        <v>41012.416666666664</v>
      </c>
      <c r="F3645" s="21">
        <v>4.0999999999999996</v>
      </c>
      <c r="G3645" s="21">
        <v>27.579999923705998</v>
      </c>
      <c r="H3645" s="42">
        <v>1.1807735319383419</v>
      </c>
      <c r="I3645" s="35">
        <v>349.4</v>
      </c>
      <c r="J3645" s="43">
        <v>0.20243902439024392</v>
      </c>
      <c r="K3645" s="44">
        <v>0.11775883223401128</v>
      </c>
      <c r="L3645" s="26">
        <f t="shared" si="1064"/>
        <v>4.0500529109330516</v>
      </c>
      <c r="M3645" s="26">
        <f t="shared" si="1065"/>
        <v>-1.6001290835804146E-2</v>
      </c>
      <c r="N3645" s="96">
        <f t="shared" si="1066"/>
        <v>4</v>
      </c>
      <c r="O3645" s="26">
        <f t="shared" si="1067"/>
        <v>0.92623706191263522</v>
      </c>
      <c r="P3645" s="3">
        <f>IF(L3645&gt;'Power Curve'!$C$37,0,INDEX(Ci,$N3645,1)*POWER(1-O3645,3)+INDEX(Ci,$N3645,2)*3*O3645*POWER(1-O3645,2)+INDEX(Ci,$N3645,3)*3*POWER(O3645,2)*(1-O3645)+INDEX(Ci,$N3645,4)*POWER(O3645,3))</f>
        <v>68.738215804949846</v>
      </c>
      <c r="Q3645" s="3">
        <f>MAX(0,MIN(P3645-V3645+W3645,'Power Curve'!$C$39))</f>
        <v>97.137608598691344</v>
      </c>
      <c r="R3645" s="3">
        <f t="shared" si="1068"/>
        <v>27.579999923705998</v>
      </c>
      <c r="S3645" s="3">
        <f t="shared" si="1069"/>
        <v>69.557608674985346</v>
      </c>
      <c r="T3645" s="3">
        <f t="shared" si="1070"/>
        <v>69.557608674985346</v>
      </c>
      <c r="V3645" s="37">
        <f t="array" ref="V3645">SUM(_xlfn.NORM.DIST($AD$3:$AD$1003,$L3645,$AA3645,FALSE)*WindSpeedStep*$AE$3:$AE$1003)/AG3645</f>
        <v>33.239602657384722</v>
      </c>
      <c r="W3645" s="37">
        <f t="array" ref="W3645">SUM(_xlfn.NORM.DIST($AD$3:$AD$1003,$L3645,$AB3645,FALSE)*WindSpeedStep*$AE$3:$AE$1003)/AH3645</f>
        <v>61.638995451126227</v>
      </c>
      <c r="Y3645" s="1">
        <f t="shared" si="1071"/>
        <v>3</v>
      </c>
      <c r="Z3645" s="99">
        <f>IF(L3645&lt;'Power Curve'!$P$28,'Power Curve'!$Q$28,IF(L3645&gt;'Power Curve'!$P$29,'Power Curve'!$Q$29,INDEX(ReferenceTurbulence,Y3645)+(L3645-INDEX(ReferenceTurbulenceWindSpeed,Y3645))*(INDEX(ReferenceTurbulence,Y3645+1)-INDEX(ReferenceTurbulence,Y3645))/(INDEX(ReferenceTurbulenceWindSpeed,Y3645+1)-INDEX(ReferenceTurbulenceWindSpeed,Y3645))))</f>
        <v>0.11713247834199569</v>
      </c>
      <c r="AA3645" s="100">
        <f t="shared" si="1077"/>
        <v>0.47439273487380229</v>
      </c>
      <c r="AB3645" s="29">
        <f t="shared" si="1078"/>
        <v>0.81988876001815436</v>
      </c>
      <c r="AG3645" s="40">
        <f t="array" ref="AG3645">SUM(_xlfn.NORM.DIST($AD$3:$AD$1003,$F3645,$AA3645,FALSE)*WindSpeedStep)</f>
        <v>1.0000000000000024</v>
      </c>
      <c r="AH3645" s="40">
        <f t="array" ref="AH3645">SUM(_xlfn.NORM.DIST($AD$3:$AD$1003,$F3645,$AB3645,FALSE)*WindSpeedStep)</f>
        <v>0.9999997955786829</v>
      </c>
      <c r="AJ3645" s="47">
        <f t="shared" si="1072"/>
        <v>4</v>
      </c>
      <c r="AK3645" s="83" t="b">
        <f>COUNTIF('Power Curve'!$D$2:$D$31,AJ3645)&gt;0</f>
        <v>1</v>
      </c>
      <c r="AL3645" s="83" t="b">
        <f t="shared" si="1073"/>
        <v>0</v>
      </c>
      <c r="AM3645" s="83" t="b">
        <f t="shared" si="1079"/>
        <v>1</v>
      </c>
      <c r="AN3645" s="47" t="str">
        <f t="shared" si="1074"/>
        <v>Outer</v>
      </c>
      <c r="AO3645" s="48" t="str">
        <f t="shared" si="1075"/>
        <v>&lt;0</v>
      </c>
      <c r="AP3645" s="49" t="str">
        <f t="shared" si="1080"/>
        <v>10-11</v>
      </c>
      <c r="AQ3645" s="49" t="str">
        <f t="shared" si="1081"/>
        <v>Apr</v>
      </c>
      <c r="AR3645" s="48" t="str">
        <f t="shared" si="1082"/>
        <v>345-355</v>
      </c>
      <c r="AS3645" s="49" t="str">
        <f t="shared" si="1076"/>
        <v>LWS-HTI</v>
      </c>
    </row>
    <row r="3646" spans="5:45" x14ac:dyDescent="0.3">
      <c r="E3646" s="15">
        <v>41012.444444444445</v>
      </c>
      <c r="F3646" s="21">
        <v>4.2300000000000004</v>
      </c>
      <c r="G3646" s="21">
        <v>49.970001220703097</v>
      </c>
      <c r="H3646" s="42">
        <v>1.1795182534672717</v>
      </c>
      <c r="I3646" s="35">
        <v>354.9</v>
      </c>
      <c r="J3646" s="43">
        <v>0.17257683215130021</v>
      </c>
      <c r="K3646" s="44">
        <v>0.15810175556827835</v>
      </c>
      <c r="L3646" s="26">
        <f t="shared" si="1064"/>
        <v>4.1769879897166833</v>
      </c>
      <c r="M3646" s="26">
        <f t="shared" si="1065"/>
        <v>3.6169347755514122E-3</v>
      </c>
      <c r="N3646" s="96">
        <f t="shared" si="1066"/>
        <v>5</v>
      </c>
      <c r="O3646" s="26">
        <f t="shared" si="1067"/>
        <v>2.6760274042475864E-2</v>
      </c>
      <c r="P3646" s="3">
        <f>IF(L3646&gt;'Power Curve'!$C$37,0,INDEX(Ci,$N3646,1)*POWER(1-O3646,3)+INDEX(Ci,$N3646,2)*3*O3646*POWER(1-O3646,2)+INDEX(Ci,$N3646,3)*3*POWER(O3646,2)*(1-O3646)+INDEX(Ci,$N3646,4)*POWER(O3646,3))</f>
        <v>79.47208738289423</v>
      </c>
      <c r="Q3646" s="3">
        <f>MAX(0,MIN(P3646-V3646+W3646,'Power Curve'!$C$39))</f>
        <v>98.333526870366342</v>
      </c>
      <c r="R3646" s="3">
        <f t="shared" si="1068"/>
        <v>49.970001220703097</v>
      </c>
      <c r="S3646" s="3">
        <f t="shared" si="1069"/>
        <v>48.363525649663245</v>
      </c>
      <c r="T3646" s="3">
        <f t="shared" si="1070"/>
        <v>48.363525649663245</v>
      </c>
      <c r="V3646" s="37">
        <f t="array" ref="V3646">SUM(_xlfn.NORM.DIST($AD$3:$AD$1003,$L3646,$AA3646,FALSE)*WindSpeedStep*$AE$3:$AE$1003)/AG3646</f>
        <v>48.175377438959465</v>
      </c>
      <c r="W3646" s="37">
        <f t="array" ref="W3646">SUM(_xlfn.NORM.DIST($AD$3:$AD$1003,$L3646,$AB3646,FALSE)*WindSpeedStep*$AE$3:$AE$1003)/AH3646</f>
        <v>67.03681692643157</v>
      </c>
      <c r="Y3646" s="1">
        <f t="shared" si="1071"/>
        <v>4</v>
      </c>
      <c r="Z3646" s="99">
        <f>IF(L3646&lt;'Power Curve'!$P$28,'Power Curve'!$Q$28,IF(L3646&gt;'Power Curve'!$P$29,'Power Curve'!$Q$29,INDEX(ReferenceTurbulence,Y3646)+(L3646-INDEX(ReferenceTurbulenceWindSpeed,Y3646))*(INDEX(ReferenceTurbulence,Y3646+1)-INDEX(ReferenceTurbulence,Y3646))/(INDEX(ReferenceTurbulenceWindSpeed,Y3646+1)-INDEX(ReferenceTurbulenceWindSpeed,Y3646))))</f>
        <v>0.1171495559668022</v>
      </c>
      <c r="AA3646" s="100">
        <f t="shared" si="1077"/>
        <v>0.48933228827397518</v>
      </c>
      <c r="AB3646" s="29">
        <f t="shared" si="1078"/>
        <v>0.72085135519933297</v>
      </c>
      <c r="AG3646" s="40">
        <f t="array" ref="AG3646">SUM(_xlfn.NORM.DIST($AD$3:$AD$1003,$F3646,$AA3646,FALSE)*WindSpeedStep)</f>
        <v>1.0000000000000024</v>
      </c>
      <c r="AH3646" s="40">
        <f t="array" ref="AH3646">SUM(_xlfn.NORM.DIST($AD$3:$AD$1003,$F3646,$AB3646,FALSE)*WindSpeedStep)</f>
        <v>0.9999999985936</v>
      </c>
      <c r="AJ3646" s="47">
        <f t="shared" si="1072"/>
        <v>4</v>
      </c>
      <c r="AK3646" s="83" t="b">
        <f>COUNTIF('Power Curve'!$D$2:$D$31,AJ3646)&gt;0</f>
        <v>1</v>
      </c>
      <c r="AL3646" s="83" t="b">
        <f t="shared" si="1073"/>
        <v>0</v>
      </c>
      <c r="AM3646" s="83" t="b">
        <f t="shared" si="1079"/>
        <v>1</v>
      </c>
      <c r="AN3646" s="47" t="str">
        <f t="shared" si="1074"/>
        <v>Outer</v>
      </c>
      <c r="AO3646" s="48" t="str">
        <f t="shared" si="1075"/>
        <v>0.0-0.1</v>
      </c>
      <c r="AP3646" s="49" t="str">
        <f t="shared" si="1080"/>
        <v>10-11</v>
      </c>
      <c r="AQ3646" s="49" t="str">
        <f t="shared" si="1081"/>
        <v>Apr</v>
      </c>
      <c r="AR3646" s="48" t="str">
        <f t="shared" si="1082"/>
        <v>345-355</v>
      </c>
      <c r="AS3646" s="49" t="str">
        <f t="shared" si="1076"/>
        <v>LWS-HTI</v>
      </c>
    </row>
    <row r="3647" spans="5:45" x14ac:dyDescent="0.3">
      <c r="E3647" s="15">
        <v>41012.451388888891</v>
      </c>
      <c r="F3647" s="21">
        <v>3.46</v>
      </c>
      <c r="G3647" s="21">
        <v>47.25</v>
      </c>
      <c r="H3647" s="42">
        <v>1.1798792551651278</v>
      </c>
      <c r="I3647" s="35">
        <v>346.5</v>
      </c>
      <c r="J3647" s="43">
        <v>0.20809248554913296</v>
      </c>
      <c r="K3647" s="44">
        <v>5.0339056039459235E-2</v>
      </c>
      <c r="L3647" s="26">
        <f t="shared" si="1064"/>
        <v>3.4169864583685787</v>
      </c>
      <c r="M3647" s="26">
        <f t="shared" si="1065"/>
        <v>-0.11384375181981916</v>
      </c>
      <c r="N3647" s="96">
        <f t="shared" si="1066"/>
        <v>4</v>
      </c>
      <c r="O3647" s="26">
        <f t="shared" si="1067"/>
        <v>0.47520187243105255</v>
      </c>
      <c r="P3647" s="3">
        <f>IF(L3647&gt;'Power Curve'!$C$37,0,INDEX(Ci,$N3647,1)*POWER(1-O3647,3)+INDEX(Ci,$N3647,2)*3*O3647*POWER(1-O3647,2)+INDEX(Ci,$N3647,3)*3*POWER(O3647,2)*(1-O3647)+INDEX(Ci,$N3647,4)*POWER(O3647,3))</f>
        <v>21.827746920745007</v>
      </c>
      <c r="Q3647" s="3">
        <f>MAX(0,MIN(P3647-V3647+W3647,'Power Curve'!$C$39))</f>
        <v>33.406043611631667</v>
      </c>
      <c r="R3647" s="3" t="str">
        <f t="shared" si="1068"/>
        <v/>
      </c>
      <c r="S3647" s="3" t="str">
        <f t="shared" si="1069"/>
        <v/>
      </c>
      <c r="T3647" s="3" t="str">
        <f t="shared" si="1070"/>
        <v/>
      </c>
      <c r="V3647" s="37">
        <f t="array" ref="V3647">SUM(_xlfn.NORM.DIST($AD$3:$AD$1003,$L3647,$AA3647,FALSE)*WindSpeedStep*$AE$3:$AE$1003)/AG3647</f>
        <v>1.2205715920492763</v>
      </c>
      <c r="W3647" s="37">
        <f t="array" ref="W3647">SUM(_xlfn.NORM.DIST($AD$3:$AD$1003,$L3647,$AB3647,FALSE)*WindSpeedStep*$AE$3:$AE$1003)/AH3647</f>
        <v>12.798868282935933</v>
      </c>
      <c r="Y3647" s="1">
        <f t="shared" si="1071"/>
        <v>3</v>
      </c>
      <c r="Z3647" s="99">
        <f>IF(L3647&lt;'Power Curve'!$P$28,'Power Curve'!$Q$28,IF(L3647&gt;'Power Curve'!$P$29,'Power Curve'!$Q$29,INDEX(ReferenceTurbulence,Y3647)+(L3647-INDEX(ReferenceTurbulenceWindSpeed,Y3647))*(INDEX(ReferenceTurbulence,Y3647+1)-INDEX(ReferenceTurbulence,Y3647))/(INDEX(ReferenceTurbulenceWindSpeed,Y3647+1)-INDEX(ReferenceTurbulenceWindSpeed,Y3647))))</f>
        <v>0.11713247834199569</v>
      </c>
      <c r="AA3647" s="100">
        <f t="shared" si="1077"/>
        <v>0.40024009232975011</v>
      </c>
      <c r="AB3647" s="29">
        <f t="shared" si="1078"/>
        <v>0.71104920520964643</v>
      </c>
      <c r="AG3647" s="40">
        <f t="array" ref="AG3647">SUM(_xlfn.NORM.DIST($AD$3:$AD$1003,$F3647,$AA3647,FALSE)*WindSpeedStep)</f>
        <v>1.0000000000000004</v>
      </c>
      <c r="AH3647" s="40">
        <f t="array" ref="AH3647">SUM(_xlfn.NORM.DIST($AD$3:$AD$1003,$F3647,$AB3647,FALSE)*WindSpeedStep)</f>
        <v>0.99999961023980455</v>
      </c>
      <c r="AJ3647" s="47">
        <f t="shared" si="1072"/>
        <v>3</v>
      </c>
      <c r="AK3647" s="83" t="b">
        <f>COUNTIF('Power Curve'!$D$2:$D$31,AJ3647)&gt;0</f>
        <v>0</v>
      </c>
      <c r="AL3647" s="83" t="b">
        <f t="shared" si="1073"/>
        <v>0</v>
      </c>
      <c r="AM3647" s="83" t="b">
        <f t="shared" si="1079"/>
        <v>0</v>
      </c>
      <c r="AN3647" s="47" t="str">
        <f t="shared" si="1074"/>
        <v/>
      </c>
      <c r="AO3647" s="48" t="str">
        <f t="shared" si="1075"/>
        <v>&lt;0</v>
      </c>
      <c r="AP3647" s="49" t="str">
        <f t="shared" si="1080"/>
        <v/>
      </c>
      <c r="AQ3647" s="49" t="str">
        <f t="shared" si="1081"/>
        <v/>
      </c>
      <c r="AR3647" s="48" t="str">
        <f t="shared" si="1082"/>
        <v/>
      </c>
      <c r="AS3647" s="49" t="str">
        <f t="shared" si="1076"/>
        <v/>
      </c>
    </row>
    <row r="3648" spans="5:45" x14ac:dyDescent="0.3">
      <c r="E3648" s="15">
        <v>41012.465277777781</v>
      </c>
      <c r="F3648" s="21">
        <v>3.41</v>
      </c>
      <c r="G3648" s="21">
        <v>36.879999160766602</v>
      </c>
      <c r="H3648" s="42">
        <v>1.1773433592054401</v>
      </c>
      <c r="I3648" s="35">
        <v>345.7</v>
      </c>
      <c r="J3648" s="43">
        <v>0.23753665689149561</v>
      </c>
      <c r="K3648" s="44">
        <v>5.379531586783437E-2</v>
      </c>
      <c r="L3648" s="26">
        <f t="shared" si="1064"/>
        <v>3.3651936617524747</v>
      </c>
      <c r="M3648" s="26">
        <f t="shared" si="1065"/>
        <v>-0.12184849549504669</v>
      </c>
      <c r="N3648" s="96">
        <f t="shared" si="1066"/>
        <v>4</v>
      </c>
      <c r="O3648" s="26">
        <f t="shared" si="1067"/>
        <v>0.43830152217414731</v>
      </c>
      <c r="P3648" s="3">
        <f>IF(L3648&gt;'Power Curve'!$C$37,0,INDEX(Ci,$N3648,1)*POWER(1-O3648,3)+INDEX(Ci,$N3648,2)*3*O3648*POWER(1-O3648,2)+INDEX(Ci,$N3648,3)*3*POWER(O3648,2)*(1-O3648)+INDEX(Ci,$N3648,4)*POWER(O3648,3))</f>
        <v>18.829370046289945</v>
      </c>
      <c r="Q3648" s="3">
        <f>MAX(0,MIN(P3648-V3648+W3648,'Power Curve'!$C$39))</f>
        <v>33.698410692831594</v>
      </c>
      <c r="R3648" s="3" t="str">
        <f t="shared" si="1068"/>
        <v/>
      </c>
      <c r="S3648" s="3" t="str">
        <f t="shared" si="1069"/>
        <v/>
      </c>
      <c r="T3648" s="3" t="str">
        <f t="shared" si="1070"/>
        <v/>
      </c>
      <c r="V3648" s="37">
        <f t="array" ref="V3648">SUM(_xlfn.NORM.DIST($AD$3:$AD$1003,$L3648,$AA3648,FALSE)*WindSpeedStep*$AE$3:$AE$1003)/AG3648</f>
        <v>0.78504618220500522</v>
      </c>
      <c r="W3648" s="37">
        <f t="array" ref="W3648">SUM(_xlfn.NORM.DIST($AD$3:$AD$1003,$L3648,$AB3648,FALSE)*WindSpeedStep*$AE$3:$AE$1003)/AH3648</f>
        <v>15.654086828746651</v>
      </c>
      <c r="Y3648" s="1">
        <f t="shared" si="1071"/>
        <v>3</v>
      </c>
      <c r="Z3648" s="99">
        <f>IF(L3648&lt;'Power Curve'!$P$28,'Power Curve'!$Q$28,IF(L3648&gt;'Power Curve'!$P$29,'Power Curve'!$Q$29,INDEX(ReferenceTurbulence,Y3648)+(L3648-INDEX(ReferenceTurbulenceWindSpeed,Y3648))*(INDEX(ReferenceTurbulence,Y3648+1)-INDEX(ReferenceTurbulence,Y3648))/(INDEX(ReferenceTurbulenceWindSpeed,Y3648+1)-INDEX(ReferenceTurbulenceWindSpeed,Y3648))))</f>
        <v>0.11713247834199569</v>
      </c>
      <c r="AA3648" s="100">
        <f t="shared" si="1077"/>
        <v>0.39417347370184291</v>
      </c>
      <c r="AB3648" s="29">
        <f t="shared" si="1078"/>
        <v>0.79935685220513331</v>
      </c>
      <c r="AG3648" s="40">
        <f t="array" ref="AG3648">SUM(_xlfn.NORM.DIST($AD$3:$AD$1003,$F3648,$AA3648,FALSE)*WindSpeedStep)</f>
        <v>0.99999999999999956</v>
      </c>
      <c r="AH3648" s="40">
        <f t="array" ref="AH3648">SUM(_xlfn.NORM.DIST($AD$3:$AD$1003,$F3648,$AB3648,FALSE)*WindSpeedStep)</f>
        <v>0.99999258839983263</v>
      </c>
      <c r="AJ3648" s="47">
        <f t="shared" si="1072"/>
        <v>3</v>
      </c>
      <c r="AK3648" s="83" t="b">
        <f>COUNTIF('Power Curve'!$D$2:$D$31,AJ3648)&gt;0</f>
        <v>0</v>
      </c>
      <c r="AL3648" s="83" t="b">
        <f t="shared" si="1073"/>
        <v>0</v>
      </c>
      <c r="AM3648" s="83" t="b">
        <f t="shared" si="1079"/>
        <v>0</v>
      </c>
      <c r="AN3648" s="47" t="str">
        <f t="shared" si="1074"/>
        <v/>
      </c>
      <c r="AO3648" s="48" t="str">
        <f t="shared" si="1075"/>
        <v>&lt;0</v>
      </c>
      <c r="AP3648" s="49" t="str">
        <f t="shared" si="1080"/>
        <v/>
      </c>
      <c r="AQ3648" s="49" t="str">
        <f t="shared" si="1081"/>
        <v/>
      </c>
      <c r="AR3648" s="48" t="str">
        <f t="shared" si="1082"/>
        <v/>
      </c>
      <c r="AS3648" s="49" t="str">
        <f t="shared" si="1076"/>
        <v/>
      </c>
    </row>
    <row r="3649" spans="5:45" x14ac:dyDescent="0.3">
      <c r="E3649" s="15">
        <v>41012.472222222219</v>
      </c>
      <c r="F3649" s="21">
        <v>4.57</v>
      </c>
      <c r="G3649" s="21">
        <v>169.1499977111819</v>
      </c>
      <c r="H3649" s="42">
        <v>1.1792930943115245</v>
      </c>
      <c r="I3649" s="35">
        <v>355.8</v>
      </c>
      <c r="J3649" s="43">
        <v>0.14442013129102843</v>
      </c>
      <c r="K3649" s="44">
        <v>0.16433349777131809</v>
      </c>
      <c r="L3649" s="26">
        <f t="shared" si="1064"/>
        <v>4.5124398128105208</v>
      </c>
      <c r="M3649" s="26">
        <f t="shared" si="1065"/>
        <v>5.5462095390396808E-2</v>
      </c>
      <c r="N3649" s="96">
        <f t="shared" si="1066"/>
        <v>5</v>
      </c>
      <c r="O3649" s="26">
        <f t="shared" si="1067"/>
        <v>0.41034267696658799</v>
      </c>
      <c r="P3649" s="3">
        <f>IF(L3649&gt;'Power Curve'!$C$37,0,INDEX(Ci,$N3649,1)*POWER(1-O3649,3)+INDEX(Ci,$N3649,2)*3*O3649*POWER(1-O3649,2)+INDEX(Ci,$N3649,3)*3*POWER(O3649,2)*(1-O3649)+INDEX(Ci,$N3649,4)*POWER(O3649,3))</f>
        <v>123.64082800223883</v>
      </c>
      <c r="Q3649" s="3">
        <f>MAX(0,MIN(P3649-V3649+W3649,'Power Curve'!$C$39))</f>
        <v>130.43227310031136</v>
      </c>
      <c r="R3649" s="3">
        <f t="shared" si="1068"/>
        <v>169.1499977111819</v>
      </c>
      <c r="S3649" s="3">
        <f t="shared" si="1069"/>
        <v>-38.717724610870533</v>
      </c>
      <c r="T3649" s="3">
        <f t="shared" si="1070"/>
        <v>38.717724610870533</v>
      </c>
      <c r="V3649" s="37">
        <f t="array" ref="V3649">SUM(_xlfn.NORM.DIST($AD$3:$AD$1003,$L3649,$AA3649,FALSE)*WindSpeedStep*$AE$3:$AE$1003)/AG3649</f>
        <v>99.112042319087223</v>
      </c>
      <c r="W3649" s="37">
        <f t="array" ref="W3649">SUM(_xlfn.NORM.DIST($AD$3:$AD$1003,$L3649,$AB3649,FALSE)*WindSpeedStep*$AE$3:$AE$1003)/AH3649</f>
        <v>105.90348741715975</v>
      </c>
      <c r="Y3649" s="1">
        <f t="shared" si="1071"/>
        <v>4</v>
      </c>
      <c r="Z3649" s="99">
        <f>IF(L3649&lt;'Power Curve'!$P$28,'Power Curve'!$Q$28,IF(L3649&gt;'Power Curve'!$P$29,'Power Curve'!$Q$29,INDEX(ReferenceTurbulence,Y3649)+(L3649-INDEX(ReferenceTurbulenceWindSpeed,Y3649))*(INDEX(ReferenceTurbulence,Y3649+1)-INDEX(ReferenceTurbulence,Y3649))/(INDEX(ReferenceTurbulenceWindSpeed,Y3649+1)-INDEX(ReferenceTurbulenceWindSpeed,Y3649))))</f>
        <v>0.11739434704588904</v>
      </c>
      <c r="AA3649" s="100">
        <f t="shared" si="1077"/>
        <v>0.52973492540876488</v>
      </c>
      <c r="AB3649" s="29">
        <f t="shared" si="1078"/>
        <v>0.65168715020895918</v>
      </c>
      <c r="AG3649" s="40">
        <f t="array" ref="AG3649">SUM(_xlfn.NORM.DIST($AD$3:$AD$1003,$F3649,$AA3649,FALSE)*WindSpeedStep)</f>
        <v>1.0000000000000027</v>
      </c>
      <c r="AH3649" s="40">
        <f t="array" ref="AH3649">SUM(_xlfn.NORM.DIST($AD$3:$AD$1003,$F3649,$AB3649,FALSE)*WindSpeedStep)</f>
        <v>0.99999999999936195</v>
      </c>
      <c r="AJ3649" s="47">
        <f t="shared" si="1072"/>
        <v>5</v>
      </c>
      <c r="AK3649" s="83" t="b">
        <f>COUNTIF('Power Curve'!$D$2:$D$31,AJ3649)&gt;0</f>
        <v>1</v>
      </c>
      <c r="AL3649" s="83" t="b">
        <f t="shared" si="1073"/>
        <v>0</v>
      </c>
      <c r="AM3649" s="83" t="b">
        <f t="shared" si="1079"/>
        <v>1</v>
      </c>
      <c r="AN3649" s="47" t="str">
        <f t="shared" si="1074"/>
        <v>Outer</v>
      </c>
      <c r="AO3649" s="48" t="str">
        <f t="shared" si="1075"/>
        <v>0.0-0.1</v>
      </c>
      <c r="AP3649" s="49" t="str">
        <f t="shared" si="1080"/>
        <v>11-12</v>
      </c>
      <c r="AQ3649" s="49" t="str">
        <f t="shared" si="1081"/>
        <v>Apr</v>
      </c>
      <c r="AR3649" s="48" t="str">
        <f t="shared" si="1082"/>
        <v>355-5</v>
      </c>
      <c r="AS3649" s="49" t="str">
        <f t="shared" si="1076"/>
        <v>LWS-HTI</v>
      </c>
    </row>
    <row r="3650" spans="5:45" x14ac:dyDescent="0.3">
      <c r="E3650" s="15">
        <v>41012.486111111109</v>
      </c>
      <c r="F3650" s="21">
        <v>3.98</v>
      </c>
      <c r="G3650" s="21">
        <v>33.670000076293896</v>
      </c>
      <c r="H3650" s="42">
        <v>1.1782354033014322</v>
      </c>
      <c r="I3650" s="35">
        <v>357.3</v>
      </c>
      <c r="J3650" s="43">
        <v>0.16582914572864321</v>
      </c>
      <c r="K3650" s="44">
        <v>0.10453450266660112</v>
      </c>
      <c r="L3650" s="26">
        <f t="shared" si="1064"/>
        <v>3.928695763708423</v>
      </c>
      <c r="M3650" s="26">
        <f t="shared" si="1065"/>
        <v>-3.4757429143808756E-2</v>
      </c>
      <c r="N3650" s="96">
        <f t="shared" si="1066"/>
        <v>4</v>
      </c>
      <c r="O3650" s="26">
        <f t="shared" si="1067"/>
        <v>0.83977482138215909</v>
      </c>
      <c r="P3650" s="3">
        <f>IF(L3650&gt;'Power Curve'!$C$37,0,INDEX(Ci,$N3650,1)*POWER(1-O3650,3)+INDEX(Ci,$N3650,2)*3*O3650*POWER(1-O3650,2)+INDEX(Ci,$N3650,3)*3*POWER(O3650,2)*(1-O3650)+INDEX(Ci,$N3650,4)*POWER(O3650,3))</f>
        <v>58.739937968213738</v>
      </c>
      <c r="Q3650" s="3">
        <f>MAX(0,MIN(P3650-V3650+W3650,'Power Curve'!$C$39))</f>
        <v>74.292375753996367</v>
      </c>
      <c r="R3650" s="3">
        <f t="shared" si="1068"/>
        <v>33.670000076293896</v>
      </c>
      <c r="S3650" s="3">
        <f t="shared" si="1069"/>
        <v>40.622375677702472</v>
      </c>
      <c r="T3650" s="3">
        <f t="shared" si="1070"/>
        <v>40.622375677702472</v>
      </c>
      <c r="V3650" s="37">
        <f t="array" ref="V3650">SUM(_xlfn.NORM.DIST($AD$3:$AD$1003,$L3650,$AA3650,FALSE)*WindSpeedStep*$AE$3:$AE$1003)/AG3650</f>
        <v>21.797003593600387</v>
      </c>
      <c r="W3650" s="37">
        <f t="array" ref="W3650">SUM(_xlfn.NORM.DIST($AD$3:$AD$1003,$L3650,$AB3650,FALSE)*WindSpeedStep*$AE$3:$AE$1003)/AH3650</f>
        <v>37.349441379383023</v>
      </c>
      <c r="Y3650" s="1">
        <f t="shared" si="1071"/>
        <v>3</v>
      </c>
      <c r="Z3650" s="99">
        <f>IF(L3650&lt;'Power Curve'!$P$28,'Power Curve'!$Q$28,IF(L3650&gt;'Power Curve'!$P$29,'Power Curve'!$Q$29,INDEX(ReferenceTurbulence,Y3650)+(L3650-INDEX(ReferenceTurbulenceWindSpeed,Y3650))*(INDEX(ReferenceTurbulence,Y3650+1)-INDEX(ReferenceTurbulence,Y3650))/(INDEX(ReferenceTurbulenceWindSpeed,Y3650+1)-INDEX(ReferenceTurbulenceWindSpeed,Y3650))))</f>
        <v>0.11713247834199569</v>
      </c>
      <c r="AA3650" s="100">
        <f t="shared" si="1077"/>
        <v>0.4601778714548671</v>
      </c>
      <c r="AB3650" s="29">
        <f t="shared" si="1078"/>
        <v>0.65149226232350732</v>
      </c>
      <c r="AG3650" s="40">
        <f t="array" ref="AG3650">SUM(_xlfn.NORM.DIST($AD$3:$AD$1003,$F3650,$AA3650,FALSE)*WindSpeedStep)</f>
        <v>1.0000000000000016</v>
      </c>
      <c r="AH3650" s="40">
        <f t="array" ref="AH3650">SUM(_xlfn.NORM.DIST($AD$3:$AD$1003,$F3650,$AB3650,FALSE)*WindSpeedStep)</f>
        <v>0.99999999970266917</v>
      </c>
      <c r="AJ3650" s="47">
        <f t="shared" si="1072"/>
        <v>4</v>
      </c>
      <c r="AK3650" s="83" t="b">
        <f>COUNTIF('Power Curve'!$D$2:$D$31,AJ3650)&gt;0</f>
        <v>1</v>
      </c>
      <c r="AL3650" s="83" t="b">
        <f t="shared" si="1073"/>
        <v>0</v>
      </c>
      <c r="AM3650" s="83" t="b">
        <f t="shared" si="1079"/>
        <v>1</v>
      </c>
      <c r="AN3650" s="47" t="str">
        <f t="shared" si="1074"/>
        <v>Outer</v>
      </c>
      <c r="AO3650" s="48" t="str">
        <f t="shared" si="1075"/>
        <v>&lt;0</v>
      </c>
      <c r="AP3650" s="49" t="str">
        <f t="shared" si="1080"/>
        <v>11-12</v>
      </c>
      <c r="AQ3650" s="49" t="str">
        <f t="shared" si="1081"/>
        <v>Apr</v>
      </c>
      <c r="AR3650" s="48" t="str">
        <f t="shared" si="1082"/>
        <v>355-5</v>
      </c>
      <c r="AS3650" s="49" t="str">
        <f t="shared" si="1076"/>
        <v>LWS-HTI</v>
      </c>
    </row>
    <row r="3651" spans="5:45" x14ac:dyDescent="0.3">
      <c r="E3651" s="15">
        <v>41012.493055555555</v>
      </c>
      <c r="F3651" s="21">
        <v>4.6399999999999997</v>
      </c>
      <c r="G3651" s="21">
        <v>184.5300064086918</v>
      </c>
      <c r="H3651" s="42">
        <v>1.1778920569173206</v>
      </c>
      <c r="I3651" s="35">
        <v>357.6</v>
      </c>
      <c r="J3651" s="43">
        <v>0.19827586206896555</v>
      </c>
      <c r="K3651" s="44">
        <v>0.22765156331728098</v>
      </c>
      <c r="L3651" s="26">
        <f t="shared" ref="L3651:L3714" si="1083">F3651*(H3651/Ref_Density)^(1/3)</f>
        <v>4.5797430827513699</v>
      </c>
      <c r="M3651" s="26">
        <f t="shared" ref="M3651:M3714" si="1084">(L3651-CutInWindSpeed)/(RatedWindSpeed-CutInWindSpeed)</f>
        <v>6.5864032717210877E-2</v>
      </c>
      <c r="N3651" s="96">
        <f t="shared" ref="N3651:N3714" si="1085">COUNTIF(xa,"&lt;"&amp;L3651)</f>
        <v>5</v>
      </c>
      <c r="O3651" s="26">
        <f t="shared" ref="O3651:O3714" si="1086">(L3651-INDEX(xa,$N3651))/(INDEX(xb,$N3651)-INDEX(xa,$N3651))</f>
        <v>0.48730261049880003</v>
      </c>
      <c r="P3651" s="3">
        <f>IF(L3651&gt;'Power Curve'!$C$37,0,INDEX(Ci,$N3651,1)*POWER(1-O3651,3)+INDEX(Ci,$N3651,2)*3*O3651*POWER(1-O3651,2)+INDEX(Ci,$N3651,3)*3*POWER(O3651,2)*(1-O3651)+INDEX(Ci,$N3651,4)*POWER(O3651,3))</f>
        <v>134.80141729102914</v>
      </c>
      <c r="Q3651" s="3">
        <f>MAX(0,MIN(P3651-V3651+W3651,'Power Curve'!$C$39))</f>
        <v>154.90996633555787</v>
      </c>
      <c r="R3651" s="3">
        <f t="shared" ref="R3651:R3714" si="1087">IF(AM3651,G3651,"")</f>
        <v>184.5300064086918</v>
      </c>
      <c r="S3651" s="3">
        <f t="shared" ref="S3651:S3714" si="1088">IF(AM3651,Q3651-R3651,"")</f>
        <v>-29.620040073133936</v>
      </c>
      <c r="T3651" s="3">
        <f t="shared" ref="T3651:T3714" si="1089">IF(AM3651,ABS(S3651),"")</f>
        <v>29.620040073133936</v>
      </c>
      <c r="V3651" s="37">
        <f t="array" ref="V3651">SUM(_xlfn.NORM.DIST($AD$3:$AD$1003,$L3651,$AA3651,FALSE)*WindSpeedStep*$AE$3:$AE$1003)/AG3651</f>
        <v>110.6422515750902</v>
      </c>
      <c r="W3651" s="37">
        <f t="array" ref="W3651">SUM(_xlfn.NORM.DIST($AD$3:$AD$1003,$L3651,$AB3651,FALSE)*WindSpeedStep*$AE$3:$AE$1003)/AH3651</f>
        <v>130.75080061961893</v>
      </c>
      <c r="Y3651" s="1">
        <f t="shared" ref="Y3651:Y3714" si="1090">COUNTIF(ReferenceTurbulenceWindSpeed,"&lt;"&amp;L3651)</f>
        <v>4</v>
      </c>
      <c r="Z3651" s="99">
        <f>IF(L3651&lt;'Power Curve'!$P$28,'Power Curve'!$Q$28,IF(L3651&gt;'Power Curve'!$P$29,'Power Curve'!$Q$29,INDEX(ReferenceTurbulence,Y3651)+(L3651-INDEX(ReferenceTurbulenceWindSpeed,Y3651))*(INDEX(ReferenceTurbulence,Y3651+1)-INDEX(ReferenceTurbulence,Y3651))/(INDEX(ReferenceTurbulenceWindSpeed,Y3651+1)-INDEX(ReferenceTurbulenceWindSpeed,Y3651))))</f>
        <v>0.11744346062626235</v>
      </c>
      <c r="AA3651" s="100">
        <f t="shared" si="1077"/>
        <v>0.5378608764175079</v>
      </c>
      <c r="AB3651" s="29">
        <f t="shared" si="1078"/>
        <v>0.90805250778690971</v>
      </c>
      <c r="AG3651" s="40">
        <f t="array" ref="AG3651">SUM(_xlfn.NORM.DIST($AD$3:$AD$1003,$F3651,$AA3651,FALSE)*WindSpeedStep)</f>
        <v>1.0000000000000033</v>
      </c>
      <c r="AH3651" s="40">
        <f t="array" ref="AH3651">SUM(_xlfn.NORM.DIST($AD$3:$AD$1003,$F3651,$AB3651,FALSE)*WindSpeedStep)</f>
        <v>0.99999988138033591</v>
      </c>
      <c r="AJ3651" s="47">
        <f t="shared" ref="AJ3651:AJ3714" si="1091">MROUND(L3651-Centre_First_Bin,Bin_Width)+Centre_First_Bin</f>
        <v>5</v>
      </c>
      <c r="AK3651" s="83" t="b">
        <f>COUNTIF('Power Curve'!$D$2:$D$31,AJ3651)&gt;0</f>
        <v>1</v>
      </c>
      <c r="AL3651" s="83" t="b">
        <f t="shared" ref="AL3651:AL3714" si="1092">(G3651&lt;0)</f>
        <v>0</v>
      </c>
      <c r="AM3651" s="83" t="b">
        <f t="shared" si="1079"/>
        <v>1</v>
      </c>
      <c r="AN3651" s="47" t="str">
        <f t="shared" ref="AN3651:AN3714" si="1093">IF(AM3651,IF(AND(J3651&gt;=LowerTurbLimit,J3651&lt;=UpperTurbLimit,K3651&gt;=LowerShearLimit,K3651&lt;=UpperShearLimit),"Inner","Outer"),"")</f>
        <v>Outer</v>
      </c>
      <c r="AO3651" s="48" t="str">
        <f t="shared" ref="AO3651:AO3714" si="1094">IF(M3651&lt;0,"&lt;0",TEXT(MROUND(M3651+0.05,0.1)-0.1,"0.0")&amp;"-"&amp;TEXT(MROUND(M3651+0.05,0.1),"0.0"))</f>
        <v>0.0-0.1</v>
      </c>
      <c r="AP3651" s="49" t="str">
        <f t="shared" si="1080"/>
        <v>11-12</v>
      </c>
      <c r="AQ3651" s="49" t="str">
        <f t="shared" si="1081"/>
        <v>Apr</v>
      </c>
      <c r="AR3651" s="48" t="str">
        <f t="shared" si="1082"/>
        <v>355-5</v>
      </c>
      <c r="AS3651" s="49" t="str">
        <f t="shared" ref="AS3651:AS3714" si="1095">IF(AM3651,IF(M3651&lt;0.5,IF(J3651&lt;=LowerTurbLimit,"LWS-LTI",IF(J3651&gt;=UpperTurbLimit,"LWS-HTI","Inner-TI")),IF(J3651&lt;=LowerTurbLimit,"HWS-LTI",IF(J3651&gt;=UpperTurbLimit,"HWS-HTI","Inner-TI"))),"")</f>
        <v>LWS-HTI</v>
      </c>
    </row>
    <row r="3652" spans="5:45" x14ac:dyDescent="0.3">
      <c r="E3652" s="15">
        <v>41012.506944444445</v>
      </c>
      <c r="F3652" s="21">
        <v>4.4000000000000004</v>
      </c>
      <c r="G3652" s="21">
        <v>82.369997024535692</v>
      </c>
      <c r="H3652" s="42">
        <v>1.1789656788155065</v>
      </c>
      <c r="I3652" s="35">
        <v>357.9</v>
      </c>
      <c r="J3652" s="43">
        <v>0.1409090909090909</v>
      </c>
      <c r="K3652" s="44">
        <v>0.24497313946228025</v>
      </c>
      <c r="L3652" s="26">
        <f t="shared" si="1083"/>
        <v>4.3441788919102926</v>
      </c>
      <c r="M3652" s="26">
        <f t="shared" si="1084"/>
        <v>2.945682766277484E-2</v>
      </c>
      <c r="N3652" s="96">
        <f t="shared" si="1085"/>
        <v>5</v>
      </c>
      <c r="O3652" s="26">
        <f t="shared" si="1086"/>
        <v>0.21793970308536137</v>
      </c>
      <c r="P3652" s="3">
        <f>IF(L3652&gt;'Power Curve'!$C$37,0,INDEX(Ci,$N3652,1)*POWER(1-O3652,3)+INDEX(Ci,$N3652,2)*3*O3652*POWER(1-O3652,2)+INDEX(Ci,$N3652,3)*3*POWER(O3652,2)*(1-O3652)+INDEX(Ci,$N3652,4)*POWER(O3652,3))</f>
        <v>98.517569725592864</v>
      </c>
      <c r="Q3652" s="3">
        <f>MAX(0,MIN(P3652-V3652+W3652,'Power Curve'!$C$39))</f>
        <v>105.97082728488073</v>
      </c>
      <c r="R3652" s="3">
        <f t="shared" si="1087"/>
        <v>82.369997024535692</v>
      </c>
      <c r="S3652" s="3">
        <f t="shared" si="1088"/>
        <v>23.600830260345035</v>
      </c>
      <c r="T3652" s="3">
        <f t="shared" si="1089"/>
        <v>23.600830260345035</v>
      </c>
      <c r="V3652" s="37">
        <f t="array" ref="V3652">SUM(_xlfn.NORM.DIST($AD$3:$AD$1003,$L3652,$AA3652,FALSE)*WindSpeedStep*$AE$3:$AE$1003)/AG3652</f>
        <v>71.875411882005039</v>
      </c>
      <c r="W3652" s="37">
        <f t="array" ref="W3652">SUM(_xlfn.NORM.DIST($AD$3:$AD$1003,$L3652,$AB3652,FALSE)*WindSpeedStep*$AE$3:$AE$1003)/AH3652</f>
        <v>79.328669441292902</v>
      </c>
      <c r="Y3652" s="1">
        <f t="shared" si="1090"/>
        <v>4</v>
      </c>
      <c r="Z3652" s="99">
        <f>IF(L3652&lt;'Power Curve'!$P$28,'Power Curve'!$Q$28,IF(L3652&gt;'Power Curve'!$P$29,'Power Curve'!$Q$29,INDEX(ReferenceTurbulence,Y3652)+(L3652-INDEX(ReferenceTurbulenceWindSpeed,Y3652))*(INDEX(ReferenceTurbulence,Y3652+1)-INDEX(ReferenceTurbulence,Y3652))/(INDEX(ReferenceTurbulenceWindSpeed,Y3652+1)-INDEX(ReferenceTurbulenceWindSpeed,Y3652))))</f>
        <v>0.11727156109106718</v>
      </c>
      <c r="AA3652" s="100">
        <f t="shared" ref="AA3652:AA3715" si="1096">Z3652*L3652</f>
        <v>0.50944864031318238</v>
      </c>
      <c r="AB3652" s="29">
        <f t="shared" ref="AB3652:AB3715" si="1097">L3652*J3652</f>
        <v>0.61213429840554123</v>
      </c>
      <c r="AG3652" s="40">
        <f t="array" ref="AG3652">SUM(_xlfn.NORM.DIST($AD$3:$AD$1003,$F3652,$AA3652,FALSE)*WindSpeedStep)</f>
        <v>1.0000000000000029</v>
      </c>
      <c r="AH3652" s="40">
        <f t="array" ref="AH3652">SUM(_xlfn.NORM.DIST($AD$3:$AD$1003,$F3652,$AB3652,FALSE)*WindSpeedStep)</f>
        <v>0.99999999999983269</v>
      </c>
      <c r="AJ3652" s="47">
        <f t="shared" si="1091"/>
        <v>4</v>
      </c>
      <c r="AK3652" s="83" t="b">
        <f>COUNTIF('Power Curve'!$D$2:$D$31,AJ3652)&gt;0</f>
        <v>1</v>
      </c>
      <c r="AL3652" s="83" t="b">
        <f t="shared" si="1092"/>
        <v>0</v>
      </c>
      <c r="AM3652" s="83" t="b">
        <f t="shared" ref="AM3652:AM3715" si="1098">AND(AK3652,NOT(AL3652))</f>
        <v>1</v>
      </c>
      <c r="AN3652" s="47" t="str">
        <f t="shared" si="1093"/>
        <v>Outer</v>
      </c>
      <c r="AO3652" s="48" t="str">
        <f t="shared" si="1094"/>
        <v>0.0-0.1</v>
      </c>
      <c r="AP3652" s="49" t="str">
        <f t="shared" ref="AP3652:AP3715" si="1099">IF(AM3652,HOUR(E3652)&amp;"-"&amp;HOUR(E3652)+1,"")</f>
        <v>12-13</v>
      </c>
      <c r="AQ3652" s="49" t="str">
        <f t="shared" ref="AQ3652:AQ3715" si="1100">IF(AM3652,TEXT(E3652,"mmm"),"")</f>
        <v>Apr</v>
      </c>
      <c r="AR3652" s="48" t="str">
        <f t="shared" ref="AR3652:AR3715" si="1101">IF(AM3652,IF(OR(I3652&lt;5,I3652&gt;=355),"355-5",MROUND(I3652,10)-5&amp;"-"&amp;MROUND(I3652,10)+5),"")</f>
        <v>355-5</v>
      </c>
      <c r="AS3652" s="49" t="str">
        <f t="shared" si="1095"/>
        <v>LWS-HTI</v>
      </c>
    </row>
    <row r="3653" spans="5:45" x14ac:dyDescent="0.3">
      <c r="E3653" s="15">
        <v>41012.513888888891</v>
      </c>
      <c r="F3653" s="21">
        <v>4.8099999999999996</v>
      </c>
      <c r="G3653" s="21">
        <v>235.31999969482428</v>
      </c>
      <c r="H3653" s="42">
        <v>1.1782354033014322</v>
      </c>
      <c r="I3653" s="35">
        <v>335</v>
      </c>
      <c r="J3653" s="43">
        <v>0.1995841995841996</v>
      </c>
      <c r="K3653" s="44">
        <v>8.1996195831648036E-2</v>
      </c>
      <c r="L3653" s="26">
        <f t="shared" si="1083"/>
        <v>4.7479966390546515</v>
      </c>
      <c r="M3653" s="26">
        <f t="shared" si="1084"/>
        <v>9.18681622226344E-2</v>
      </c>
      <c r="N3653" s="96">
        <f t="shared" si="1085"/>
        <v>5</v>
      </c>
      <c r="O3653" s="26">
        <f t="shared" si="1086"/>
        <v>0.67969716311175854</v>
      </c>
      <c r="P3653" s="3">
        <f>IF(L3653&gt;'Power Curve'!$C$37,0,INDEX(Ci,$N3653,1)*POWER(1-O3653,3)+INDEX(Ci,$N3653,2)*3*O3653*POWER(1-O3653,2)+INDEX(Ci,$N3653,3)*3*POWER(O3653,2)*(1-O3653)+INDEX(Ci,$N3653,4)*POWER(O3653,3))</f>
        <v>164.07325996543807</v>
      </c>
      <c r="Q3653" s="3">
        <f>MAX(0,MIN(P3653-V3653+W3653,'Power Curve'!$C$39))</f>
        <v>180.78362376147138</v>
      </c>
      <c r="R3653" s="3">
        <f t="shared" si="1087"/>
        <v>235.31999969482428</v>
      </c>
      <c r="S3653" s="3">
        <f t="shared" si="1088"/>
        <v>-54.5363759333529</v>
      </c>
      <c r="T3653" s="3">
        <f t="shared" si="1089"/>
        <v>54.5363759333529</v>
      </c>
      <c r="V3653" s="37">
        <f t="array" ref="V3653">SUM(_xlfn.NORM.DIST($AD$3:$AD$1003,$L3653,$AA3653,FALSE)*WindSpeedStep*$AE$3:$AE$1003)/AG3653</f>
        <v>140.35806244630993</v>
      </c>
      <c r="W3653" s="37">
        <f t="array" ref="W3653">SUM(_xlfn.NORM.DIST($AD$3:$AD$1003,$L3653,$AB3653,FALSE)*WindSpeedStep*$AE$3:$AE$1003)/AH3653</f>
        <v>157.06842624234324</v>
      </c>
      <c r="Y3653" s="1">
        <f t="shared" si="1090"/>
        <v>4</v>
      </c>
      <c r="Z3653" s="99">
        <f>IF(L3653&lt;'Power Curve'!$P$28,'Power Curve'!$Q$28,IF(L3653&gt;'Power Curve'!$P$29,'Power Curve'!$Q$29,INDEX(ReferenceTurbulence,Y3653)+(L3653-INDEX(ReferenceTurbulenceWindSpeed,Y3653))*(INDEX(ReferenceTurbulence,Y3653+1)-INDEX(ReferenceTurbulence,Y3653))/(INDEX(ReferenceTurbulenceWindSpeed,Y3653+1)-INDEX(ReferenceTurbulenceWindSpeed,Y3653))))</f>
        <v>0.11756624120687692</v>
      </c>
      <c r="AA3653" s="100">
        <f t="shared" si="1096"/>
        <v>0.55820411811654014</v>
      </c>
      <c r="AB3653" s="29">
        <f t="shared" si="1097"/>
        <v>0.94762510883419249</v>
      </c>
      <c r="AG3653" s="40">
        <f t="array" ref="AG3653">SUM(_xlfn.NORM.DIST($AD$3:$AD$1003,$F3653,$AA3653,FALSE)*WindSpeedStep)</f>
        <v>1.0000000000000036</v>
      </c>
      <c r="AH3653" s="40">
        <f t="array" ref="AH3653">SUM(_xlfn.NORM.DIST($AD$3:$AD$1003,$F3653,$AB3653,FALSE)*WindSpeedStep)</f>
        <v>0.99999985588627671</v>
      </c>
      <c r="AJ3653" s="47">
        <f t="shared" si="1091"/>
        <v>5</v>
      </c>
      <c r="AK3653" s="83" t="b">
        <f>COUNTIF('Power Curve'!$D$2:$D$31,AJ3653)&gt;0</f>
        <v>1</v>
      </c>
      <c r="AL3653" s="83" t="b">
        <f t="shared" si="1092"/>
        <v>0</v>
      </c>
      <c r="AM3653" s="83" t="b">
        <f t="shared" si="1098"/>
        <v>1</v>
      </c>
      <c r="AN3653" s="47" t="str">
        <f t="shared" si="1093"/>
        <v>Outer</v>
      </c>
      <c r="AO3653" s="48" t="str">
        <f t="shared" si="1094"/>
        <v>0.0-0.1</v>
      </c>
      <c r="AP3653" s="49" t="str">
        <f t="shared" si="1099"/>
        <v>12-13</v>
      </c>
      <c r="AQ3653" s="49" t="str">
        <f t="shared" si="1100"/>
        <v>Apr</v>
      </c>
      <c r="AR3653" s="48" t="str">
        <f t="shared" si="1101"/>
        <v>335-345</v>
      </c>
      <c r="AS3653" s="49" t="str">
        <f t="shared" si="1095"/>
        <v>LWS-HTI</v>
      </c>
    </row>
    <row r="3654" spans="5:45" x14ac:dyDescent="0.3">
      <c r="E3654" s="15">
        <v>41012.520833333336</v>
      </c>
      <c r="F3654" s="21">
        <v>5</v>
      </c>
      <c r="G3654" s="21">
        <v>153.66000080108631</v>
      </c>
      <c r="H3654" s="42">
        <v>1.177334545951807</v>
      </c>
      <c r="I3654" s="35">
        <v>348.1</v>
      </c>
      <c r="J3654" s="43">
        <v>0.33999999999999997</v>
      </c>
      <c r="K3654" s="44">
        <v>0.17748695805173392</v>
      </c>
      <c r="L3654" s="26">
        <f t="shared" si="1083"/>
        <v>4.9342892445371813</v>
      </c>
      <c r="M3654" s="26">
        <f t="shared" si="1084"/>
        <v>0.12066028492902375</v>
      </c>
      <c r="N3654" s="96">
        <f t="shared" si="1085"/>
        <v>5</v>
      </c>
      <c r="O3654" s="26">
        <f t="shared" si="1086"/>
        <v>0.8927190051125784</v>
      </c>
      <c r="P3654" s="3">
        <f>IF(L3654&gt;'Power Curve'!$C$37,0,INDEX(Ci,$N3654,1)*POWER(1-O3654,3)+INDEX(Ci,$N3654,2)*3*O3654*POWER(1-O3654,2)+INDEX(Ci,$N3654,3)*3*POWER(O3654,2)*(1-O3654)+INDEX(Ci,$N3654,4)*POWER(O3654,3))</f>
        <v>196.3183997839819</v>
      </c>
      <c r="Q3654" s="3">
        <f>MAX(0,MIN(P3654-V3654+W3654,'Power Curve'!$C$39))</f>
        <v>260.20149362778426</v>
      </c>
      <c r="R3654" s="3">
        <f t="shared" si="1087"/>
        <v>153.66000080108631</v>
      </c>
      <c r="S3654" s="3">
        <f t="shared" si="1088"/>
        <v>106.54149282669795</v>
      </c>
      <c r="T3654" s="3">
        <f t="shared" si="1089"/>
        <v>106.54149282669795</v>
      </c>
      <c r="V3654" s="37">
        <f t="array" ref="V3654">SUM(_xlfn.NORM.DIST($AD$3:$AD$1003,$L3654,$AA3654,FALSE)*WindSpeedStep*$AE$3:$AE$1003)/AG3654</f>
        <v>173.8682447568988</v>
      </c>
      <c r="W3654" s="37">
        <f t="array" ref="W3654">SUM(_xlfn.NORM.DIST($AD$3:$AD$1003,$L3654,$AB3654,FALSE)*WindSpeedStep*$AE$3:$AE$1003)/AH3654</f>
        <v>237.75133860070116</v>
      </c>
      <c r="Y3654" s="1">
        <f t="shared" si="1090"/>
        <v>4</v>
      </c>
      <c r="Z3654" s="99">
        <f>IF(L3654&lt;'Power Curve'!$P$28,'Power Curve'!$Q$28,IF(L3654&gt;'Power Curve'!$P$29,'Power Curve'!$Q$29,INDEX(ReferenceTurbulence,Y3654)+(L3654-INDEX(ReferenceTurbulenceWindSpeed,Y3654))*(INDEX(ReferenceTurbulence,Y3654+1)-INDEX(ReferenceTurbulence,Y3654))/(INDEX(ReferenceTurbulenceWindSpeed,Y3654+1)-INDEX(ReferenceTurbulenceWindSpeed,Y3654))))</f>
        <v>0.11770218552073211</v>
      </c>
      <c r="AA3654" s="100">
        <f t="shared" si="1096"/>
        <v>0.58077662807346842</v>
      </c>
      <c r="AB3654" s="29">
        <f t="shared" si="1097"/>
        <v>1.6776583431426415</v>
      </c>
      <c r="AG3654" s="40">
        <f t="array" ref="AG3654">SUM(_xlfn.NORM.DIST($AD$3:$AD$1003,$F3654,$AA3654,FALSE)*WindSpeedStep)</f>
        <v>1.0000000000000033</v>
      </c>
      <c r="AH3654" s="40">
        <f t="array" ref="AH3654">SUM(_xlfn.NORM.DIST($AD$3:$AD$1003,$F3654,$AB3654,FALSE)*WindSpeedStep)</f>
        <v>0.99869631256754332</v>
      </c>
      <c r="AJ3654" s="47">
        <f t="shared" si="1091"/>
        <v>5</v>
      </c>
      <c r="AK3654" s="83" t="b">
        <f>COUNTIF('Power Curve'!$D$2:$D$31,AJ3654)&gt;0</f>
        <v>1</v>
      </c>
      <c r="AL3654" s="83" t="b">
        <f t="shared" si="1092"/>
        <v>0</v>
      </c>
      <c r="AM3654" s="83" t="b">
        <f t="shared" si="1098"/>
        <v>1</v>
      </c>
      <c r="AN3654" s="47" t="str">
        <f t="shared" si="1093"/>
        <v>Outer</v>
      </c>
      <c r="AO3654" s="48" t="str">
        <f t="shared" si="1094"/>
        <v>0.1-0.2</v>
      </c>
      <c r="AP3654" s="49" t="str">
        <f t="shared" si="1099"/>
        <v>12-13</v>
      </c>
      <c r="AQ3654" s="49" t="str">
        <f t="shared" si="1100"/>
        <v>Apr</v>
      </c>
      <c r="AR3654" s="48" t="str">
        <f t="shared" si="1101"/>
        <v>345-355</v>
      </c>
      <c r="AS3654" s="49" t="str">
        <f t="shared" si="1095"/>
        <v>LWS-HTI</v>
      </c>
    </row>
    <row r="3655" spans="5:45" x14ac:dyDescent="0.3">
      <c r="E3655" s="15">
        <v>41012.541666666664</v>
      </c>
      <c r="F3655" s="21">
        <v>4.4400000000000004</v>
      </c>
      <c r="G3655" s="21">
        <v>106.76000022888229</v>
      </c>
      <c r="H3655" s="42">
        <v>1.1747005510719639</v>
      </c>
      <c r="I3655" s="35">
        <v>356.9</v>
      </c>
      <c r="J3655" s="43">
        <v>0.26351351351351349</v>
      </c>
      <c r="K3655" s="44">
        <v>0.19539741978476846</v>
      </c>
      <c r="L3655" s="26">
        <f t="shared" si="1083"/>
        <v>4.3783787907282576</v>
      </c>
      <c r="M3655" s="26">
        <f t="shared" si="1084"/>
        <v>3.4742532271191479E-2</v>
      </c>
      <c r="N3655" s="96">
        <f t="shared" si="1085"/>
        <v>5</v>
      </c>
      <c r="O3655" s="26">
        <f t="shared" si="1086"/>
        <v>0.2570465985178147</v>
      </c>
      <c r="P3655" s="3">
        <f>IF(L3655&gt;'Power Curve'!$C$37,0,INDEX(Ci,$N3655,1)*POWER(1-O3655,3)+INDEX(Ci,$N3655,2)*3*O3655*POWER(1-O3655,2)+INDEX(Ci,$N3655,3)*3*POWER(O3655,2)*(1-O3655)+INDEX(Ci,$N3655,4)*POWER(O3655,3))</f>
        <v>103.22140023558292</v>
      </c>
      <c r="Q3655" s="3">
        <f>MAX(0,MIN(P3655-V3655+W3655,'Power Curve'!$C$39))</f>
        <v>148.32862955182756</v>
      </c>
      <c r="R3655" s="3">
        <f t="shared" si="1087"/>
        <v>106.76000022888229</v>
      </c>
      <c r="S3655" s="3">
        <f t="shared" si="1088"/>
        <v>41.56862932294527</v>
      </c>
      <c r="T3655" s="3">
        <f t="shared" si="1089"/>
        <v>41.56862932294527</v>
      </c>
      <c r="V3655" s="37">
        <f t="array" ref="V3655">SUM(_xlfn.NORM.DIST($AD$3:$AD$1003,$L3655,$AA3655,FALSE)*WindSpeedStep*$AE$3:$AE$1003)/AG3655</f>
        <v>77.182445465962132</v>
      </c>
      <c r="W3655" s="37">
        <f t="array" ref="W3655">SUM(_xlfn.NORM.DIST($AD$3:$AD$1003,$L3655,$AB3655,FALSE)*WindSpeedStep*$AE$3:$AE$1003)/AH3655</f>
        <v>122.28967478220677</v>
      </c>
      <c r="Y3655" s="1">
        <f t="shared" si="1090"/>
        <v>4</v>
      </c>
      <c r="Z3655" s="99">
        <f>IF(L3655&lt;'Power Curve'!$P$28,'Power Curve'!$Q$28,IF(L3655&gt;'Power Curve'!$P$29,'Power Curve'!$Q$29,INDEX(ReferenceTurbulence,Y3655)+(L3655-INDEX(ReferenceTurbulenceWindSpeed,Y3655))*(INDEX(ReferenceTurbulence,Y3655+1)-INDEX(ReferenceTurbulence,Y3655))/(INDEX(ReferenceTurbulenceWindSpeed,Y3655+1)-INDEX(ReferenceTurbulenceWindSpeed,Y3655))))</f>
        <v>0.11729651796880627</v>
      </c>
      <c r="AA3655" s="100">
        <f t="shared" si="1096"/>
        <v>0.51356858650089732</v>
      </c>
      <c r="AB3655" s="29">
        <f t="shared" si="1097"/>
        <v>1.1537619786378515</v>
      </c>
      <c r="AG3655" s="40">
        <f t="array" ref="AG3655">SUM(_xlfn.NORM.DIST($AD$3:$AD$1003,$F3655,$AA3655,FALSE)*WindSpeedStep)</f>
        <v>1.0000000000000031</v>
      </c>
      <c r="AH3655" s="40">
        <f t="array" ref="AH3655">SUM(_xlfn.NORM.DIST($AD$3:$AD$1003,$F3655,$AB3655,FALSE)*WindSpeedStep)</f>
        <v>0.99995046022617518</v>
      </c>
      <c r="AJ3655" s="47">
        <f t="shared" si="1091"/>
        <v>4</v>
      </c>
      <c r="AK3655" s="83" t="b">
        <f>COUNTIF('Power Curve'!$D$2:$D$31,AJ3655)&gt;0</f>
        <v>1</v>
      </c>
      <c r="AL3655" s="83" t="b">
        <f t="shared" si="1092"/>
        <v>0</v>
      </c>
      <c r="AM3655" s="83" t="b">
        <f t="shared" si="1098"/>
        <v>1</v>
      </c>
      <c r="AN3655" s="47" t="str">
        <f t="shared" si="1093"/>
        <v>Outer</v>
      </c>
      <c r="AO3655" s="48" t="str">
        <f t="shared" si="1094"/>
        <v>0.0-0.1</v>
      </c>
      <c r="AP3655" s="49" t="str">
        <f t="shared" si="1099"/>
        <v>13-14</v>
      </c>
      <c r="AQ3655" s="49" t="str">
        <f t="shared" si="1100"/>
        <v>Apr</v>
      </c>
      <c r="AR3655" s="48" t="str">
        <f t="shared" si="1101"/>
        <v>355-5</v>
      </c>
      <c r="AS3655" s="49" t="str">
        <f t="shared" si="1095"/>
        <v>LWS-HTI</v>
      </c>
    </row>
    <row r="3656" spans="5:45" x14ac:dyDescent="0.3">
      <c r="E3656" s="15">
        <v>41012.5625</v>
      </c>
      <c r="F3656" s="21">
        <v>3.79</v>
      </c>
      <c r="G3656" s="21">
        <v>69.420000076293903</v>
      </c>
      <c r="H3656" s="42">
        <v>1.1737627343474557</v>
      </c>
      <c r="I3656" s="35">
        <v>359.7</v>
      </c>
      <c r="J3656" s="43">
        <v>0.17150395778364116</v>
      </c>
      <c r="K3656" s="44">
        <v>0.22695999492665225</v>
      </c>
      <c r="L3656" s="26">
        <f t="shared" si="1083"/>
        <v>3.7364050703012728</v>
      </c>
      <c r="M3656" s="26">
        <f t="shared" si="1084"/>
        <v>-6.4476575674262779E-2</v>
      </c>
      <c r="N3656" s="96">
        <f t="shared" si="1085"/>
        <v>4</v>
      </c>
      <c r="O3656" s="26">
        <f t="shared" si="1086"/>
        <v>0.70277519206187666</v>
      </c>
      <c r="P3656" s="3">
        <f>IF(L3656&gt;'Power Curve'!$C$37,0,INDEX(Ci,$N3656,1)*POWER(1-O3656,3)+INDEX(Ci,$N3656,2)*3*O3656*POWER(1-O3656,2)+INDEX(Ci,$N3656,3)*3*POWER(O3656,2)*(1-O3656)+INDEX(Ci,$N3656,4)*POWER(O3656,3))</f>
        <v>43.618882658912128</v>
      </c>
      <c r="Q3656" s="3">
        <f>MAX(0,MIN(P3656-V3656+W3656,'Power Curve'!$C$39))</f>
        <v>57.198500970959245</v>
      </c>
      <c r="R3656" s="3">
        <f t="shared" si="1087"/>
        <v>69.420000076293903</v>
      </c>
      <c r="S3656" s="3">
        <f t="shared" si="1088"/>
        <v>-12.221499105334658</v>
      </c>
      <c r="T3656" s="3">
        <f t="shared" si="1089"/>
        <v>12.221499105334658</v>
      </c>
      <c r="V3656" s="37">
        <f t="array" ref="V3656">SUM(_xlfn.NORM.DIST($AD$3:$AD$1003,$L3656,$AA3656,FALSE)*WindSpeedStep*$AE$3:$AE$1003)/AG3656</f>
        <v>9.4308286109122843</v>
      </c>
      <c r="W3656" s="37">
        <f t="array" ref="W3656">SUM(_xlfn.NORM.DIST($AD$3:$AD$1003,$L3656,$AB3656,FALSE)*WindSpeedStep*$AE$3:$AE$1003)/AH3656</f>
        <v>23.010446922959403</v>
      </c>
      <c r="Y3656" s="1">
        <f t="shared" si="1090"/>
        <v>3</v>
      </c>
      <c r="Z3656" s="99">
        <f>IF(L3656&lt;'Power Curve'!$P$28,'Power Curve'!$Q$28,IF(L3656&gt;'Power Curve'!$P$29,'Power Curve'!$Q$29,INDEX(ReferenceTurbulence,Y3656)+(L3656-INDEX(ReferenceTurbulenceWindSpeed,Y3656))*(INDEX(ReferenceTurbulence,Y3656+1)-INDEX(ReferenceTurbulence,Y3656))/(INDEX(ReferenceTurbulenceWindSpeed,Y3656+1)-INDEX(ReferenceTurbulenceWindSpeed,Y3656))))</f>
        <v>0.11713247834199569</v>
      </c>
      <c r="AA3656" s="100">
        <f t="shared" si="1096"/>
        <v>0.43765438597398676</v>
      </c>
      <c r="AB3656" s="29">
        <f t="shared" si="1097"/>
        <v>0.64080825743953229</v>
      </c>
      <c r="AG3656" s="40">
        <f t="array" ref="AG3656">SUM(_xlfn.NORM.DIST($AD$3:$AD$1003,$F3656,$AA3656,FALSE)*WindSpeedStep)</f>
        <v>1.0000000000000011</v>
      </c>
      <c r="AH3656" s="40">
        <f t="array" ref="AH3656">SUM(_xlfn.NORM.DIST($AD$3:$AD$1003,$F3656,$AB3656,FALSE)*WindSpeedStep)</f>
        <v>0.99999999900414482</v>
      </c>
      <c r="AJ3656" s="47">
        <f t="shared" si="1091"/>
        <v>4</v>
      </c>
      <c r="AK3656" s="83" t="b">
        <f>COUNTIF('Power Curve'!$D$2:$D$31,AJ3656)&gt;0</f>
        <v>1</v>
      </c>
      <c r="AL3656" s="83" t="b">
        <f t="shared" si="1092"/>
        <v>0</v>
      </c>
      <c r="AM3656" s="83" t="b">
        <f t="shared" si="1098"/>
        <v>1</v>
      </c>
      <c r="AN3656" s="47" t="str">
        <f t="shared" si="1093"/>
        <v>Outer</v>
      </c>
      <c r="AO3656" s="48" t="str">
        <f t="shared" si="1094"/>
        <v>&lt;0</v>
      </c>
      <c r="AP3656" s="49" t="str">
        <f t="shared" si="1099"/>
        <v>13-14</v>
      </c>
      <c r="AQ3656" s="49" t="str">
        <f t="shared" si="1100"/>
        <v>Apr</v>
      </c>
      <c r="AR3656" s="48" t="str">
        <f t="shared" si="1101"/>
        <v>355-5</v>
      </c>
      <c r="AS3656" s="49" t="str">
        <f t="shared" si="1095"/>
        <v>LWS-HTI</v>
      </c>
    </row>
    <row r="3657" spans="5:45" x14ac:dyDescent="0.3">
      <c r="E3657" s="15">
        <v>41012.583333333336</v>
      </c>
      <c r="F3657" s="21">
        <v>4.13</v>
      </c>
      <c r="G3657" s="21">
        <v>117.2800064086918</v>
      </c>
      <c r="H3657" s="42">
        <v>1.1752729379351676</v>
      </c>
      <c r="I3657" s="35">
        <v>352.7</v>
      </c>
      <c r="J3657" s="43">
        <v>0.22276029055690075</v>
      </c>
      <c r="K3657" s="44">
        <v>0.2585456958240156</v>
      </c>
      <c r="L3657" s="26">
        <f t="shared" si="1083"/>
        <v>4.0733425525490343</v>
      </c>
      <c r="M3657" s="26">
        <f t="shared" si="1084"/>
        <v>-1.2401801648037704E-2</v>
      </c>
      <c r="N3657" s="96">
        <f t="shared" si="1085"/>
        <v>4</v>
      </c>
      <c r="O3657" s="26">
        <f t="shared" si="1086"/>
        <v>0.94283002443129449</v>
      </c>
      <c r="P3657" s="3">
        <f>IF(L3657&gt;'Power Curve'!$C$37,0,INDEX(Ci,$N3657,1)*POWER(1-O3657,3)+INDEX(Ci,$N3657,2)*3*O3657*POWER(1-O3657,2)+INDEX(Ci,$N3657,3)*3*POWER(O3657,2)*(1-O3657)+INDEX(Ci,$N3657,4)*POWER(O3657,3))</f>
        <v>70.682218086060274</v>
      </c>
      <c r="Q3657" s="3">
        <f>MAX(0,MIN(P3657-V3657+W3657,'Power Curve'!$C$39))</f>
        <v>105.5867459442395</v>
      </c>
      <c r="R3657" s="3">
        <f t="shared" si="1087"/>
        <v>117.2800064086918</v>
      </c>
      <c r="S3657" s="3">
        <f t="shared" si="1088"/>
        <v>-11.693260464452308</v>
      </c>
      <c r="T3657" s="3">
        <f t="shared" si="1089"/>
        <v>11.693260464452308</v>
      </c>
      <c r="V3657" s="37">
        <f t="array" ref="V3657">SUM(_xlfn.NORM.DIST($AD$3:$AD$1003,$L3657,$AA3657,FALSE)*WindSpeedStep*$AE$3:$AE$1003)/AG3657</f>
        <v>35.75913341909299</v>
      </c>
      <c r="W3657" s="37">
        <f t="array" ref="W3657">SUM(_xlfn.NORM.DIST($AD$3:$AD$1003,$L3657,$AB3657,FALSE)*WindSpeedStep*$AE$3:$AE$1003)/AH3657</f>
        <v>70.663661277272212</v>
      </c>
      <c r="Y3657" s="1">
        <f t="shared" si="1090"/>
        <v>3</v>
      </c>
      <c r="Z3657" s="99">
        <f>IF(L3657&lt;'Power Curve'!$P$28,'Power Curve'!$Q$28,IF(L3657&gt;'Power Curve'!$P$29,'Power Curve'!$Q$29,INDEX(ReferenceTurbulence,Y3657)+(L3657-INDEX(ReferenceTurbulenceWindSpeed,Y3657))*(INDEX(ReferenceTurbulence,Y3657+1)-INDEX(ReferenceTurbulence,Y3657))/(INDEX(ReferenceTurbulenceWindSpeed,Y3657+1)-INDEX(ReferenceTurbulenceWindSpeed,Y3657))))</f>
        <v>0.11713247834199569</v>
      </c>
      <c r="AA3657" s="100">
        <f t="shared" si="1096"/>
        <v>0.47712070831597919</v>
      </c>
      <c r="AB3657" s="29">
        <f t="shared" si="1097"/>
        <v>0.90737897054361061</v>
      </c>
      <c r="AG3657" s="40">
        <f t="array" ref="AG3657">SUM(_xlfn.NORM.DIST($AD$3:$AD$1003,$F3657,$AA3657,FALSE)*WindSpeedStep)</f>
        <v>1.000000000000002</v>
      </c>
      <c r="AH3657" s="40">
        <f t="array" ref="AH3657">SUM(_xlfn.NORM.DIST($AD$3:$AD$1003,$F3657,$AB3657,FALSE)*WindSpeedStep)</f>
        <v>0.99999797698482251</v>
      </c>
      <c r="AJ3657" s="47">
        <f t="shared" si="1091"/>
        <v>4</v>
      </c>
      <c r="AK3657" s="83" t="b">
        <f>COUNTIF('Power Curve'!$D$2:$D$31,AJ3657)&gt;0</f>
        <v>1</v>
      </c>
      <c r="AL3657" s="83" t="b">
        <f t="shared" si="1092"/>
        <v>0</v>
      </c>
      <c r="AM3657" s="83" t="b">
        <f t="shared" si="1098"/>
        <v>1</v>
      </c>
      <c r="AN3657" s="47" t="str">
        <f t="shared" si="1093"/>
        <v>Outer</v>
      </c>
      <c r="AO3657" s="48" t="str">
        <f t="shared" si="1094"/>
        <v>&lt;0</v>
      </c>
      <c r="AP3657" s="49" t="str">
        <f t="shared" si="1099"/>
        <v>14-15</v>
      </c>
      <c r="AQ3657" s="49" t="str">
        <f t="shared" si="1100"/>
        <v>Apr</v>
      </c>
      <c r="AR3657" s="48" t="str">
        <f t="shared" si="1101"/>
        <v>345-355</v>
      </c>
      <c r="AS3657" s="49" t="str">
        <f t="shared" si="1095"/>
        <v>LWS-HTI</v>
      </c>
    </row>
    <row r="3658" spans="5:45" x14ac:dyDescent="0.3">
      <c r="E3658" s="15">
        <v>41012.590277777781</v>
      </c>
      <c r="F3658" s="21">
        <v>3.84</v>
      </c>
      <c r="G3658" s="21">
        <v>12.170000076293951</v>
      </c>
      <c r="H3658" s="42">
        <v>1.1747329366048198</v>
      </c>
      <c r="I3658" s="35">
        <v>353.9</v>
      </c>
      <c r="J3658" s="43">
        <v>0.22395833333333334</v>
      </c>
      <c r="K3658" s="44">
        <v>0.20253276254220626</v>
      </c>
      <c r="L3658" s="26">
        <f t="shared" si="1083"/>
        <v>3.7867407796455921</v>
      </c>
      <c r="M3658" s="26">
        <f t="shared" si="1084"/>
        <v>-5.6697029533926566E-2</v>
      </c>
      <c r="N3658" s="96">
        <f t="shared" si="1085"/>
        <v>4</v>
      </c>
      <c r="O3658" s="26">
        <f t="shared" si="1086"/>
        <v>0.7386374243912589</v>
      </c>
      <c r="P3658" s="3">
        <f>IF(L3658&gt;'Power Curve'!$C$37,0,INDEX(Ci,$N3658,1)*POWER(1-O3658,3)+INDEX(Ci,$N3658,2)*3*O3658*POWER(1-O3658,2)+INDEX(Ci,$N3658,3)*3*POWER(O3658,2)*(1-O3658)+INDEX(Ci,$N3658,4)*POWER(O3658,3))</f>
        <v>47.466704357482612</v>
      </c>
      <c r="Q3658" s="3">
        <f>MAX(0,MIN(P3658-V3658+W3658,'Power Curve'!$C$39))</f>
        <v>77.067587137928314</v>
      </c>
      <c r="R3658" s="3">
        <f t="shared" si="1087"/>
        <v>12.170000076293951</v>
      </c>
      <c r="S3658" s="3">
        <f t="shared" si="1088"/>
        <v>64.897587061634368</v>
      </c>
      <c r="T3658" s="3">
        <f t="shared" si="1089"/>
        <v>64.897587061634368</v>
      </c>
      <c r="V3658" s="37">
        <f t="array" ref="V3658">SUM(_xlfn.NORM.DIST($AD$3:$AD$1003,$L3658,$AA3658,FALSE)*WindSpeedStep*$AE$3:$AE$1003)/AG3658</f>
        <v>12.015544579525846</v>
      </c>
      <c r="W3658" s="37">
        <f t="array" ref="W3658">SUM(_xlfn.NORM.DIST($AD$3:$AD$1003,$L3658,$AB3658,FALSE)*WindSpeedStep*$AE$3:$AE$1003)/AH3658</f>
        <v>41.616427359971546</v>
      </c>
      <c r="Y3658" s="1">
        <f t="shared" si="1090"/>
        <v>3</v>
      </c>
      <c r="Z3658" s="99">
        <f>IF(L3658&lt;'Power Curve'!$P$28,'Power Curve'!$Q$28,IF(L3658&gt;'Power Curve'!$P$29,'Power Curve'!$Q$29,INDEX(ReferenceTurbulence,Y3658)+(L3658-INDEX(ReferenceTurbulenceWindSpeed,Y3658))*(INDEX(ReferenceTurbulence,Y3658+1)-INDEX(ReferenceTurbulence,Y3658))/(INDEX(ReferenceTurbulenceWindSpeed,Y3658+1)-INDEX(ReferenceTurbulenceWindSpeed,Y3658))))</f>
        <v>0.11713247834199569</v>
      </c>
      <c r="AA3658" s="100">
        <f t="shared" si="1096"/>
        <v>0.44355033235858921</v>
      </c>
      <c r="AB3658" s="29">
        <f t="shared" si="1097"/>
        <v>0.84807215377479406</v>
      </c>
      <c r="AG3658" s="40">
        <f t="array" ref="AG3658">SUM(_xlfn.NORM.DIST($AD$3:$AD$1003,$F3658,$AA3658,FALSE)*WindSpeedStep)</f>
        <v>1.0000000000000011</v>
      </c>
      <c r="AH3658" s="40">
        <f t="array" ref="AH3658">SUM(_xlfn.NORM.DIST($AD$3:$AD$1003,$F3658,$AB3658,FALSE)*WindSpeedStep)</f>
        <v>0.99999777875205609</v>
      </c>
      <c r="AJ3658" s="47">
        <f t="shared" si="1091"/>
        <v>4</v>
      </c>
      <c r="AK3658" s="83" t="b">
        <f>COUNTIF('Power Curve'!$D$2:$D$31,AJ3658)&gt;0</f>
        <v>1</v>
      </c>
      <c r="AL3658" s="83" t="b">
        <f t="shared" si="1092"/>
        <v>0</v>
      </c>
      <c r="AM3658" s="83" t="b">
        <f t="shared" si="1098"/>
        <v>1</v>
      </c>
      <c r="AN3658" s="47" t="str">
        <f t="shared" si="1093"/>
        <v>Outer</v>
      </c>
      <c r="AO3658" s="48" t="str">
        <f t="shared" si="1094"/>
        <v>&lt;0</v>
      </c>
      <c r="AP3658" s="49" t="str">
        <f t="shared" si="1099"/>
        <v>14-15</v>
      </c>
      <c r="AQ3658" s="49" t="str">
        <f t="shared" si="1100"/>
        <v>Apr</v>
      </c>
      <c r="AR3658" s="48" t="str">
        <f t="shared" si="1101"/>
        <v>345-355</v>
      </c>
      <c r="AS3658" s="49" t="str">
        <f t="shared" si="1095"/>
        <v>LWS-HTI</v>
      </c>
    </row>
    <row r="3659" spans="5:45" x14ac:dyDescent="0.3">
      <c r="E3659" s="15">
        <v>41012.645833333336</v>
      </c>
      <c r="F3659" s="21">
        <v>3.52</v>
      </c>
      <c r="G3659" s="21">
        <v>20.479998588562001</v>
      </c>
      <c r="H3659" s="42">
        <v>1.1727665184786664</v>
      </c>
      <c r="I3659" s="35">
        <v>352.6</v>
      </c>
      <c r="J3659" s="43">
        <v>0.16761363636363635</v>
      </c>
      <c r="K3659" s="44">
        <v>0.27770791544644252</v>
      </c>
      <c r="L3659" s="26">
        <f t="shared" si="1083"/>
        <v>3.4692411319203664</v>
      </c>
      <c r="M3659" s="26">
        <f t="shared" si="1084"/>
        <v>-0.10576762357528462</v>
      </c>
      <c r="N3659" s="96">
        <f t="shared" si="1085"/>
        <v>4</v>
      </c>
      <c r="O3659" s="26">
        <f t="shared" si="1086"/>
        <v>0.51243129201450222</v>
      </c>
      <c r="P3659" s="3">
        <f>IF(L3659&gt;'Power Curve'!$C$37,0,INDEX(Ci,$N3659,1)*POWER(1-O3659,3)+INDEX(Ci,$N3659,2)*3*O3659*POWER(1-O3659,2)+INDEX(Ci,$N3659,3)*3*POWER(O3659,2)*(1-O3659)+INDEX(Ci,$N3659,4)*POWER(O3659,3))</f>
        <v>25.02341636618916</v>
      </c>
      <c r="Q3659" s="3">
        <f>MAX(0,MIN(P3659-V3659+W3659,'Power Curve'!$C$39))</f>
        <v>31.212969634351452</v>
      </c>
      <c r="R3659" s="3" t="str">
        <f t="shared" si="1087"/>
        <v/>
      </c>
      <c r="S3659" s="3" t="str">
        <f t="shared" si="1088"/>
        <v/>
      </c>
      <c r="T3659" s="3" t="str">
        <f t="shared" si="1089"/>
        <v/>
      </c>
      <c r="V3659" s="37">
        <f t="array" ref="V3659">SUM(_xlfn.NORM.DIST($AD$3:$AD$1003,$L3659,$AA3659,FALSE)*WindSpeedStep*$AE$3:$AE$1003)/AG3659</f>
        <v>1.8344628866783799</v>
      </c>
      <c r="W3659" s="37">
        <f t="array" ref="W3659">SUM(_xlfn.NORM.DIST($AD$3:$AD$1003,$L3659,$AB3659,FALSE)*WindSpeedStep*$AE$3:$AE$1003)/AH3659</f>
        <v>8.0240161548406732</v>
      </c>
      <c r="Y3659" s="1">
        <f t="shared" si="1090"/>
        <v>3</v>
      </c>
      <c r="Z3659" s="99">
        <f>IF(L3659&lt;'Power Curve'!$P$28,'Power Curve'!$Q$28,IF(L3659&gt;'Power Curve'!$P$29,'Power Curve'!$Q$29,INDEX(ReferenceTurbulence,Y3659)+(L3659-INDEX(ReferenceTurbulenceWindSpeed,Y3659))*(INDEX(ReferenceTurbulence,Y3659+1)-INDEX(ReferenceTurbulence,Y3659))/(INDEX(ReferenceTurbulenceWindSpeed,Y3659+1)-INDEX(ReferenceTurbulenceWindSpeed,Y3659))))</f>
        <v>0.11713247834199569</v>
      </c>
      <c r="AA3659" s="100">
        <f t="shared" si="1096"/>
        <v>0.40636081174782296</v>
      </c>
      <c r="AB3659" s="29">
        <f t="shared" si="1097"/>
        <v>0.58149212154347052</v>
      </c>
      <c r="AG3659" s="40">
        <f t="array" ref="AG3659">SUM(_xlfn.NORM.DIST($AD$3:$AD$1003,$F3659,$AA3659,FALSE)*WindSpeedStep)</f>
        <v>0.99999999999999989</v>
      </c>
      <c r="AH3659" s="40">
        <f t="array" ref="AH3659">SUM(_xlfn.NORM.DIST($AD$3:$AD$1003,$F3659,$AB3659,FALSE)*WindSpeedStep)</f>
        <v>0.99999999960492381</v>
      </c>
      <c r="AJ3659" s="47">
        <f t="shared" si="1091"/>
        <v>3</v>
      </c>
      <c r="AK3659" s="83" t="b">
        <f>COUNTIF('Power Curve'!$D$2:$D$31,AJ3659)&gt;0</f>
        <v>0</v>
      </c>
      <c r="AL3659" s="83" t="b">
        <f t="shared" si="1092"/>
        <v>0</v>
      </c>
      <c r="AM3659" s="83" t="b">
        <f t="shared" si="1098"/>
        <v>0</v>
      </c>
      <c r="AN3659" s="47" t="str">
        <f t="shared" si="1093"/>
        <v/>
      </c>
      <c r="AO3659" s="48" t="str">
        <f t="shared" si="1094"/>
        <v>&lt;0</v>
      </c>
      <c r="AP3659" s="49" t="str">
        <f t="shared" si="1099"/>
        <v/>
      </c>
      <c r="AQ3659" s="49" t="str">
        <f t="shared" si="1100"/>
        <v/>
      </c>
      <c r="AR3659" s="48" t="str">
        <f t="shared" si="1101"/>
        <v/>
      </c>
      <c r="AS3659" s="49" t="str">
        <f t="shared" si="1095"/>
        <v/>
      </c>
    </row>
    <row r="3660" spans="5:45" x14ac:dyDescent="0.3">
      <c r="E3660" s="15">
        <v>41012.666666666664</v>
      </c>
      <c r="F3660" s="21">
        <v>3.3</v>
      </c>
      <c r="G3660" s="21">
        <v>0.52999997138977006</v>
      </c>
      <c r="H3660" s="42">
        <v>1.1735587675053036</v>
      </c>
      <c r="I3660" s="35">
        <v>357.2</v>
      </c>
      <c r="J3660" s="43">
        <v>0.16666666666666669</v>
      </c>
      <c r="K3660" s="44">
        <v>0.18018118964489288</v>
      </c>
      <c r="L3660" s="26">
        <f t="shared" si="1083"/>
        <v>3.2531457732653632</v>
      </c>
      <c r="M3660" s="26">
        <f t="shared" si="1084"/>
        <v>-0.13916585785603036</v>
      </c>
      <c r="N3660" s="96">
        <f t="shared" si="1085"/>
        <v>4</v>
      </c>
      <c r="O3660" s="26">
        <f t="shared" si="1086"/>
        <v>0.35847176589804969</v>
      </c>
      <c r="P3660" s="3">
        <f>IF(L3660&gt;'Power Curve'!$C$37,0,INDEX(Ci,$N3660,1)*POWER(1-O3660,3)+INDEX(Ci,$N3660,2)*3*O3660*POWER(1-O3660,2)+INDEX(Ci,$N3660,3)*3*POWER(O3660,2)*(1-O3660)+INDEX(Ci,$N3660,4)*POWER(O3660,3))</f>
        <v>12.971204071027527</v>
      </c>
      <c r="Q3660" s="3">
        <f>MAX(0,MIN(P3660-V3660+W3660,'Power Curve'!$C$39))</f>
        <v>15.278856377370102</v>
      </c>
      <c r="R3660" s="3" t="str">
        <f t="shared" si="1087"/>
        <v/>
      </c>
      <c r="S3660" s="3" t="str">
        <f t="shared" si="1088"/>
        <v/>
      </c>
      <c r="T3660" s="3" t="str">
        <f t="shared" si="1089"/>
        <v/>
      </c>
      <c r="V3660" s="37">
        <f t="array" ref="V3660">SUM(_xlfn.NORM.DIST($AD$3:$AD$1003,$L3660,$AA3660,FALSE)*WindSpeedStep*$AE$3:$AE$1003)/AG3660</f>
        <v>0.25378405294199674</v>
      </c>
      <c r="W3660" s="37">
        <f t="array" ref="W3660">SUM(_xlfn.NORM.DIST($AD$3:$AD$1003,$L3660,$AB3660,FALSE)*WindSpeedStep*$AE$3:$AE$1003)/AH3660</f>
        <v>2.5614363592845728</v>
      </c>
      <c r="Y3660" s="1">
        <f t="shared" si="1090"/>
        <v>3</v>
      </c>
      <c r="Z3660" s="99">
        <f>IF(L3660&lt;'Power Curve'!$P$28,'Power Curve'!$Q$28,IF(L3660&gt;'Power Curve'!$P$29,'Power Curve'!$Q$29,INDEX(ReferenceTurbulence,Y3660)+(L3660-INDEX(ReferenceTurbulenceWindSpeed,Y3660))*(INDEX(ReferenceTurbulence,Y3660+1)-INDEX(ReferenceTurbulence,Y3660))/(INDEX(ReferenceTurbulenceWindSpeed,Y3660+1)-INDEX(ReferenceTurbulenceWindSpeed,Y3660))))</f>
        <v>0.11713247834199569</v>
      </c>
      <c r="AA3660" s="100">
        <f t="shared" si="1096"/>
        <v>0.38104902683036002</v>
      </c>
      <c r="AB3660" s="29">
        <f t="shared" si="1097"/>
        <v>0.54219096221089391</v>
      </c>
      <c r="AG3660" s="40">
        <f t="array" ref="AG3660">SUM(_xlfn.NORM.DIST($AD$3:$AD$1003,$F3660,$AA3660,FALSE)*WindSpeedStep)</f>
        <v>0.99999999999999911</v>
      </c>
      <c r="AH3660" s="40">
        <f t="array" ref="AH3660">SUM(_xlfn.NORM.DIST($AD$3:$AD$1003,$F3660,$AB3660,FALSE)*WindSpeedStep)</f>
        <v>0.99999999969402964</v>
      </c>
      <c r="AJ3660" s="47">
        <f t="shared" si="1091"/>
        <v>3</v>
      </c>
      <c r="AK3660" s="83" t="b">
        <f>COUNTIF('Power Curve'!$D$2:$D$31,AJ3660)&gt;0</f>
        <v>0</v>
      </c>
      <c r="AL3660" s="83" t="b">
        <f t="shared" si="1092"/>
        <v>0</v>
      </c>
      <c r="AM3660" s="83" t="b">
        <f t="shared" si="1098"/>
        <v>0</v>
      </c>
      <c r="AN3660" s="47" t="str">
        <f t="shared" si="1093"/>
        <v/>
      </c>
      <c r="AO3660" s="48" t="str">
        <f t="shared" si="1094"/>
        <v>&lt;0</v>
      </c>
      <c r="AP3660" s="49" t="str">
        <f t="shared" si="1099"/>
        <v/>
      </c>
      <c r="AQ3660" s="49" t="str">
        <f t="shared" si="1100"/>
        <v/>
      </c>
      <c r="AR3660" s="48" t="str">
        <f t="shared" si="1101"/>
        <v/>
      </c>
      <c r="AS3660" s="49" t="str">
        <f t="shared" si="1095"/>
        <v/>
      </c>
    </row>
    <row r="3661" spans="5:45" x14ac:dyDescent="0.3">
      <c r="E3661" s="15">
        <v>41012.680555555555</v>
      </c>
      <c r="F3661" s="21">
        <v>3.81</v>
      </c>
      <c r="G3661" s="21">
        <v>48.950004577636705</v>
      </c>
      <c r="H3661" s="42">
        <v>1.1752104514295598</v>
      </c>
      <c r="I3661" s="35">
        <v>356.6</v>
      </c>
      <c r="J3661" s="43">
        <v>0.11548556430446194</v>
      </c>
      <c r="K3661" s="44">
        <v>0.3137979045834583</v>
      </c>
      <c r="L3661" s="26">
        <f t="shared" si="1083"/>
        <v>3.7576658780504832</v>
      </c>
      <c r="M3661" s="26">
        <f t="shared" si="1084"/>
        <v>-6.1190649300713683E-2</v>
      </c>
      <c r="N3661" s="96">
        <f t="shared" si="1085"/>
        <v>4</v>
      </c>
      <c r="O3661" s="26">
        <f t="shared" si="1086"/>
        <v>0.71792268947364335</v>
      </c>
      <c r="P3661" s="3">
        <f>IF(L3661&gt;'Power Curve'!$C$37,0,INDEX(Ci,$N3661,1)*POWER(1-O3661,3)+INDEX(Ci,$N3661,2)*3*O3661*POWER(1-O3661,2)+INDEX(Ci,$N3661,3)*3*POWER(O3661,2)*(1-O3661)+INDEX(Ci,$N3661,4)*POWER(O3661,3))</f>
        <v>45.233173667870993</v>
      </c>
      <c r="Q3661" s="3">
        <f>MAX(0,MIN(P3661-V3661+W3661,'Power Curve'!$C$39))</f>
        <v>44.851113364896044</v>
      </c>
      <c r="R3661" s="3">
        <f t="shared" si="1087"/>
        <v>48.950004577636705</v>
      </c>
      <c r="S3661" s="3">
        <f t="shared" si="1088"/>
        <v>-4.0988912127406607</v>
      </c>
      <c r="T3661" s="3">
        <f t="shared" si="1089"/>
        <v>4.0988912127406607</v>
      </c>
      <c r="V3661" s="37">
        <f t="array" ref="V3661">SUM(_xlfn.NORM.DIST($AD$3:$AD$1003,$L3661,$AA3661,FALSE)*WindSpeedStep*$AE$3:$AE$1003)/AG3661</f>
        <v>10.469398849237349</v>
      </c>
      <c r="W3661" s="37">
        <f t="array" ref="W3661">SUM(_xlfn.NORM.DIST($AD$3:$AD$1003,$L3661,$AB3661,FALSE)*WindSpeedStep*$AE$3:$AE$1003)/AH3661</f>
        <v>10.087338546262401</v>
      </c>
      <c r="Y3661" s="1">
        <f t="shared" si="1090"/>
        <v>3</v>
      </c>
      <c r="Z3661" s="99">
        <f>IF(L3661&lt;'Power Curve'!$P$28,'Power Curve'!$Q$28,IF(L3661&gt;'Power Curve'!$P$29,'Power Curve'!$Q$29,INDEX(ReferenceTurbulence,Y3661)+(L3661-INDEX(ReferenceTurbulenceWindSpeed,Y3661))*(INDEX(ReferenceTurbulence,Y3661+1)-INDEX(ReferenceTurbulence,Y3661))/(INDEX(ReferenceTurbulenceWindSpeed,Y3661+1)-INDEX(ReferenceTurbulenceWindSpeed,Y3661))))</f>
        <v>0.11713247834199569</v>
      </c>
      <c r="AA3661" s="100">
        <f t="shared" si="1096"/>
        <v>0.44014471707720448</v>
      </c>
      <c r="AB3661" s="29">
        <f t="shared" si="1097"/>
        <v>0.43395616439428153</v>
      </c>
      <c r="AG3661" s="40">
        <f t="array" ref="AG3661">SUM(_xlfn.NORM.DIST($AD$3:$AD$1003,$F3661,$AA3661,FALSE)*WindSpeedStep)</f>
        <v>1.0000000000000011</v>
      </c>
      <c r="AH3661" s="40">
        <f t="array" ref="AH3661">SUM(_xlfn.NORM.DIST($AD$3:$AD$1003,$F3661,$AB3661,FALSE)*WindSpeedStep)</f>
        <v>1.0000000000000011</v>
      </c>
      <c r="AJ3661" s="47">
        <f t="shared" si="1091"/>
        <v>4</v>
      </c>
      <c r="AK3661" s="83" t="b">
        <f>COUNTIF('Power Curve'!$D$2:$D$31,AJ3661)&gt;0</f>
        <v>1</v>
      </c>
      <c r="AL3661" s="83" t="b">
        <f t="shared" si="1092"/>
        <v>0</v>
      </c>
      <c r="AM3661" s="83" t="b">
        <f t="shared" si="1098"/>
        <v>1</v>
      </c>
      <c r="AN3661" s="47" t="str">
        <f t="shared" si="1093"/>
        <v>Outer</v>
      </c>
      <c r="AO3661" s="48" t="str">
        <f t="shared" si="1094"/>
        <v>&lt;0</v>
      </c>
      <c r="AP3661" s="49" t="str">
        <f t="shared" si="1099"/>
        <v>16-17</v>
      </c>
      <c r="AQ3661" s="49" t="str">
        <f t="shared" si="1100"/>
        <v>Apr</v>
      </c>
      <c r="AR3661" s="48" t="str">
        <f t="shared" si="1101"/>
        <v>355-5</v>
      </c>
      <c r="AS3661" s="49" t="str">
        <f t="shared" si="1095"/>
        <v>Inner-TI</v>
      </c>
    </row>
    <row r="3662" spans="5:45" x14ac:dyDescent="0.3">
      <c r="E3662" s="15">
        <v>41012.708333333336</v>
      </c>
      <c r="F3662" s="21">
        <v>5.38</v>
      </c>
      <c r="G3662" s="21">
        <v>204.04999923706012</v>
      </c>
      <c r="H3662" s="42">
        <v>1.175955143112976</v>
      </c>
      <c r="I3662" s="35">
        <v>359.9</v>
      </c>
      <c r="J3662" s="43">
        <v>0.11152416356877323</v>
      </c>
      <c r="K3662" s="44">
        <v>0.48112151580226109</v>
      </c>
      <c r="L3662" s="26">
        <f t="shared" si="1083"/>
        <v>5.3072209033859181</v>
      </c>
      <c r="M3662" s="26">
        <f t="shared" si="1084"/>
        <v>0.17829807497902717</v>
      </c>
      <c r="N3662" s="96">
        <f t="shared" si="1085"/>
        <v>6</v>
      </c>
      <c r="O3662" s="26">
        <f t="shared" si="1086"/>
        <v>0.27819579412738593</v>
      </c>
      <c r="P3662" s="3">
        <f>IF(L3662&gt;'Power Curve'!$C$37,0,INDEX(Ci,$N3662,1)*POWER(1-O3662,3)+INDEX(Ci,$N3662,2)*3*O3662*POWER(1-O3662,2)+INDEX(Ci,$N3662,3)*3*POWER(O3662,2)*(1-O3662)+INDEX(Ci,$N3662,4)*POWER(O3662,3))</f>
        <v>253.25004731262135</v>
      </c>
      <c r="Q3662" s="3">
        <f>MAX(0,MIN(P3662-V3662+W3662,'Power Curve'!$C$39))</f>
        <v>253.26040402331319</v>
      </c>
      <c r="R3662" s="3">
        <f t="shared" si="1087"/>
        <v>204.04999923706012</v>
      </c>
      <c r="S3662" s="3">
        <f t="shared" si="1088"/>
        <v>49.210404786253065</v>
      </c>
      <c r="T3662" s="3">
        <f t="shared" si="1089"/>
        <v>49.210404786253065</v>
      </c>
      <c r="V3662" s="37">
        <f t="array" ref="V3662">SUM(_xlfn.NORM.DIST($AD$3:$AD$1003,$L3662,$AA3662,FALSE)*WindSpeedStep*$AE$3:$AE$1003)/AG3662</f>
        <v>240.8326070563632</v>
      </c>
      <c r="W3662" s="37">
        <f t="array" ref="W3662">SUM(_xlfn.NORM.DIST($AD$3:$AD$1003,$L3662,$AB3662,FALSE)*WindSpeedStep*$AE$3:$AE$1003)/AH3662</f>
        <v>240.84296376705504</v>
      </c>
      <c r="Y3662" s="1">
        <f t="shared" si="1090"/>
        <v>5</v>
      </c>
      <c r="Z3662" s="99">
        <f>IF(L3662&lt;'Power Curve'!$P$28,'Power Curve'!$Q$28,IF(L3662&gt;'Power Curve'!$P$29,'Power Curve'!$Q$29,INDEX(ReferenceTurbulence,Y3662)+(L3662-INDEX(ReferenceTurbulenceWindSpeed,Y3662))*(INDEX(ReferenceTurbulence,Y3662+1)-INDEX(ReferenceTurbulence,Y3662))/(INDEX(ReferenceTurbulenceWindSpeed,Y3662+1)-INDEX(ReferenceTurbulenceWindSpeed,Y3662))))</f>
        <v>0.11883761038113019</v>
      </c>
      <c r="AA3662" s="100">
        <f t="shared" si="1096"/>
        <v>0.63069744992316557</v>
      </c>
      <c r="AB3662" s="29">
        <f t="shared" si="1097"/>
        <v>0.59188337212482356</v>
      </c>
      <c r="AG3662" s="40">
        <f t="array" ref="AG3662">SUM(_xlfn.NORM.DIST($AD$3:$AD$1003,$F3662,$AA3662,FALSE)*WindSpeedStep)</f>
        <v>1.0000000000000033</v>
      </c>
      <c r="AH3662" s="40">
        <f t="array" ref="AH3662">SUM(_xlfn.NORM.DIST($AD$3:$AD$1003,$F3662,$AB3662,FALSE)*WindSpeedStep)</f>
        <v>1.0000000000000033</v>
      </c>
      <c r="AJ3662" s="47">
        <f t="shared" si="1091"/>
        <v>5</v>
      </c>
      <c r="AK3662" s="83" t="b">
        <f>COUNTIF('Power Curve'!$D$2:$D$31,AJ3662)&gt;0</f>
        <v>1</v>
      </c>
      <c r="AL3662" s="83" t="b">
        <f t="shared" si="1092"/>
        <v>0</v>
      </c>
      <c r="AM3662" s="83" t="b">
        <f t="shared" si="1098"/>
        <v>1</v>
      </c>
      <c r="AN3662" s="47" t="str">
        <f t="shared" si="1093"/>
        <v>Outer</v>
      </c>
      <c r="AO3662" s="48" t="str">
        <f t="shared" si="1094"/>
        <v>0.1-0.2</v>
      </c>
      <c r="AP3662" s="49" t="str">
        <f t="shared" si="1099"/>
        <v>17-18</v>
      </c>
      <c r="AQ3662" s="49" t="str">
        <f t="shared" si="1100"/>
        <v>Apr</v>
      </c>
      <c r="AR3662" s="48" t="str">
        <f t="shared" si="1101"/>
        <v>355-5</v>
      </c>
      <c r="AS3662" s="49" t="str">
        <f t="shared" si="1095"/>
        <v>Inner-TI</v>
      </c>
    </row>
    <row r="3663" spans="5:45" x14ac:dyDescent="0.3">
      <c r="E3663" s="15">
        <v>41012.729166666664</v>
      </c>
      <c r="F3663" s="21">
        <v>4.51</v>
      </c>
      <c r="G3663" s="21">
        <v>139.22999954223599</v>
      </c>
      <c r="H3663" s="42">
        <v>1.1755936321276954</v>
      </c>
      <c r="I3663" s="35">
        <v>359.2</v>
      </c>
      <c r="J3663" s="43">
        <v>0.16407982261640799</v>
      </c>
      <c r="K3663" s="44">
        <v>0.63492334677708739</v>
      </c>
      <c r="L3663" s="26">
        <f t="shared" si="1083"/>
        <v>4.4485340656864008</v>
      </c>
      <c r="M3663" s="26">
        <f t="shared" si="1084"/>
        <v>4.5585256167093857E-2</v>
      </c>
      <c r="N3663" s="96">
        <f t="shared" si="1085"/>
        <v>5</v>
      </c>
      <c r="O3663" s="26">
        <f t="shared" si="1086"/>
        <v>0.337267742341256</v>
      </c>
      <c r="P3663" s="3">
        <f>IF(L3663&gt;'Power Curve'!$C$37,0,INDEX(Ci,$N3663,1)*POWER(1-O3663,3)+INDEX(Ci,$N3663,2)*3*O3663*POWER(1-O3663,2)+INDEX(Ci,$N3663,3)*3*POWER(O3663,2)*(1-O3663)+INDEX(Ci,$N3663,4)*POWER(O3663,3))</f>
        <v>113.55451657562992</v>
      </c>
      <c r="Q3663" s="3">
        <f>MAX(0,MIN(P3663-V3663+W3663,'Power Curve'!$C$39))</f>
        <v>126.63511888830013</v>
      </c>
      <c r="R3663" s="3">
        <f t="shared" si="1087"/>
        <v>139.22999954223599</v>
      </c>
      <c r="S3663" s="3">
        <f t="shared" si="1088"/>
        <v>-12.59488065393586</v>
      </c>
      <c r="T3663" s="3">
        <f t="shared" si="1089"/>
        <v>12.59488065393586</v>
      </c>
      <c r="V3663" s="37">
        <f t="array" ref="V3663">SUM(_xlfn.NORM.DIST($AD$3:$AD$1003,$L3663,$AA3663,FALSE)*WindSpeedStep*$AE$3:$AE$1003)/AG3663</f>
        <v>88.457913941343136</v>
      </c>
      <c r="W3663" s="37">
        <f t="array" ref="W3663">SUM(_xlfn.NORM.DIST($AD$3:$AD$1003,$L3663,$AB3663,FALSE)*WindSpeedStep*$AE$3:$AE$1003)/AH3663</f>
        <v>101.53851625401335</v>
      </c>
      <c r="Y3663" s="1">
        <f t="shared" si="1090"/>
        <v>4</v>
      </c>
      <c r="Z3663" s="99">
        <f>IF(L3663&lt;'Power Curve'!$P$28,'Power Curve'!$Q$28,IF(L3663&gt;'Power Curve'!$P$29,'Power Curve'!$Q$29,INDEX(ReferenceTurbulence,Y3663)+(L3663-INDEX(ReferenceTurbulenceWindSpeed,Y3663))*(INDEX(ReferenceTurbulence,Y3663+1)-INDEX(ReferenceTurbulence,Y3663))/(INDEX(ReferenceTurbulenceWindSpeed,Y3663+1)-INDEX(ReferenceTurbulenceWindSpeed,Y3663))))</f>
        <v>0.11734771275827634</v>
      </c>
      <c r="AA3663" s="100">
        <f t="shared" si="1096"/>
        <v>0.52202529773557493</v>
      </c>
      <c r="AB3663" s="29">
        <f t="shared" si="1097"/>
        <v>0.72991468040087293</v>
      </c>
      <c r="AG3663" s="40">
        <f t="array" ref="AG3663">SUM(_xlfn.NORM.DIST($AD$3:$AD$1003,$F3663,$AA3663,FALSE)*WindSpeedStep)</f>
        <v>1.0000000000000031</v>
      </c>
      <c r="AH3663" s="40">
        <f t="array" ref="AH3663">SUM(_xlfn.NORM.DIST($AD$3:$AD$1003,$F3663,$AB3663,FALSE)*WindSpeedStep)</f>
        <v>0.99999999979760779</v>
      </c>
      <c r="AJ3663" s="47">
        <f t="shared" si="1091"/>
        <v>4</v>
      </c>
      <c r="AK3663" s="83" t="b">
        <f>COUNTIF('Power Curve'!$D$2:$D$31,AJ3663)&gt;0</f>
        <v>1</v>
      </c>
      <c r="AL3663" s="83" t="b">
        <f t="shared" si="1092"/>
        <v>0</v>
      </c>
      <c r="AM3663" s="83" t="b">
        <f t="shared" si="1098"/>
        <v>1</v>
      </c>
      <c r="AN3663" s="47" t="str">
        <f t="shared" si="1093"/>
        <v>Outer</v>
      </c>
      <c r="AO3663" s="48" t="str">
        <f t="shared" si="1094"/>
        <v>0.0-0.1</v>
      </c>
      <c r="AP3663" s="49" t="str">
        <f t="shared" si="1099"/>
        <v>17-18</v>
      </c>
      <c r="AQ3663" s="49" t="str">
        <f t="shared" si="1100"/>
        <v>Apr</v>
      </c>
      <c r="AR3663" s="48" t="str">
        <f t="shared" si="1101"/>
        <v>355-5</v>
      </c>
      <c r="AS3663" s="49" t="str">
        <f t="shared" si="1095"/>
        <v>LWS-HTI</v>
      </c>
    </row>
    <row r="3664" spans="5:45" x14ac:dyDescent="0.3">
      <c r="E3664" s="15">
        <v>41012.736111111109</v>
      </c>
      <c r="F3664" s="21">
        <v>5.43</v>
      </c>
      <c r="G3664" s="21">
        <v>281.82999038696283</v>
      </c>
      <c r="H3664" s="42">
        <v>1.1767173197707514</v>
      </c>
      <c r="I3664" s="35">
        <v>355.8</v>
      </c>
      <c r="J3664" s="43">
        <v>8.6556169429097607E-2</v>
      </c>
      <c r="K3664" s="44">
        <v>0.66886403472142542</v>
      </c>
      <c r="L3664" s="26">
        <f t="shared" si="1083"/>
        <v>5.3577015208993224</v>
      </c>
      <c r="M3664" s="26">
        <f t="shared" si="1084"/>
        <v>0.1861000171440185</v>
      </c>
      <c r="N3664" s="96">
        <f t="shared" si="1085"/>
        <v>6</v>
      </c>
      <c r="O3664" s="26">
        <f t="shared" si="1086"/>
        <v>0.32851072177634455</v>
      </c>
      <c r="P3664" s="3">
        <f>IF(L3664&gt;'Power Curve'!$C$37,0,INDEX(Ci,$N3664,1)*POWER(1-O3664,3)+INDEX(Ci,$N3664,2)*3*O3664*POWER(1-O3664,2)+INDEX(Ci,$N3664,3)*3*POWER(O3664,2)*(1-O3664)+INDEX(Ci,$N3664,4)*POWER(O3664,3))</f>
        <v>260.64973998185991</v>
      </c>
      <c r="Q3664" s="3">
        <f>MAX(0,MIN(P3664-V3664+W3664,'Power Curve'!$C$39))</f>
        <v>261.65387596838252</v>
      </c>
      <c r="R3664" s="3">
        <f t="shared" si="1087"/>
        <v>281.82999038696283</v>
      </c>
      <c r="S3664" s="3">
        <f t="shared" si="1088"/>
        <v>-20.176114418580312</v>
      </c>
      <c r="T3664" s="3">
        <f t="shared" si="1089"/>
        <v>20.176114418580312</v>
      </c>
      <c r="V3664" s="37">
        <f t="array" ref="V3664">SUM(_xlfn.NORM.DIST($AD$3:$AD$1003,$L3664,$AA3664,FALSE)*WindSpeedStep*$AE$3:$AE$1003)/AG3664</f>
        <v>249.89937185475597</v>
      </c>
      <c r="W3664" s="37">
        <f t="array" ref="W3664">SUM(_xlfn.NORM.DIST($AD$3:$AD$1003,$L3664,$AB3664,FALSE)*WindSpeedStep*$AE$3:$AE$1003)/AH3664</f>
        <v>250.90350784127858</v>
      </c>
      <c r="Y3664" s="1">
        <f t="shared" si="1090"/>
        <v>5</v>
      </c>
      <c r="Z3664" s="99">
        <f>IF(L3664&lt;'Power Curve'!$P$28,'Power Curve'!$Q$28,IF(L3664&gt;'Power Curve'!$P$29,'Power Curve'!$Q$29,INDEX(ReferenceTurbulence,Y3664)+(L3664-INDEX(ReferenceTurbulenceWindSpeed,Y3664))*(INDEX(ReferenceTurbulence,Y3664+1)-INDEX(ReferenceTurbulence,Y3664))/(INDEX(ReferenceTurbulenceWindSpeed,Y3664+1)-INDEX(ReferenceTurbulenceWindSpeed,Y3664))))</f>
        <v>0.11903058266891094</v>
      </c>
      <c r="AA3664" s="100">
        <f t="shared" si="1096"/>
        <v>0.63773033379875665</v>
      </c>
      <c r="AB3664" s="29">
        <f t="shared" si="1097"/>
        <v>0.46374212059349568</v>
      </c>
      <c r="AG3664" s="40">
        <f t="array" ref="AG3664">SUM(_xlfn.NORM.DIST($AD$3:$AD$1003,$F3664,$AA3664,FALSE)*WindSpeedStep)</f>
        <v>1.0000000000000031</v>
      </c>
      <c r="AH3664" s="40">
        <f t="array" ref="AH3664">SUM(_xlfn.NORM.DIST($AD$3:$AD$1003,$F3664,$AB3664,FALSE)*WindSpeedStep)</f>
        <v>1.0000000000000033</v>
      </c>
      <c r="AJ3664" s="47">
        <f t="shared" si="1091"/>
        <v>5</v>
      </c>
      <c r="AK3664" s="83" t="b">
        <f>COUNTIF('Power Curve'!$D$2:$D$31,AJ3664)&gt;0</f>
        <v>1</v>
      </c>
      <c r="AL3664" s="83" t="b">
        <f t="shared" si="1092"/>
        <v>0</v>
      </c>
      <c r="AM3664" s="83" t="b">
        <f t="shared" si="1098"/>
        <v>1</v>
      </c>
      <c r="AN3664" s="47" t="str">
        <f t="shared" si="1093"/>
        <v>Outer</v>
      </c>
      <c r="AO3664" s="48" t="str">
        <f t="shared" si="1094"/>
        <v>0.1-0.2</v>
      </c>
      <c r="AP3664" s="49" t="str">
        <f t="shared" si="1099"/>
        <v>17-18</v>
      </c>
      <c r="AQ3664" s="49" t="str">
        <f t="shared" si="1100"/>
        <v>Apr</v>
      </c>
      <c r="AR3664" s="48" t="str">
        <f t="shared" si="1101"/>
        <v>355-5</v>
      </c>
      <c r="AS3664" s="49" t="str">
        <f t="shared" si="1095"/>
        <v>LWS-LTI</v>
      </c>
    </row>
    <row r="3665" spans="5:45" x14ac:dyDescent="0.3">
      <c r="E3665" s="15">
        <v>41012.743055555555</v>
      </c>
      <c r="F3665" s="21">
        <v>5.16</v>
      </c>
      <c r="G3665" s="21">
        <v>223.26999282836891</v>
      </c>
      <c r="H3665" s="42">
        <v>1.1769489550569538</v>
      </c>
      <c r="I3665" s="35">
        <v>359.4</v>
      </c>
      <c r="J3665" s="43">
        <v>7.5581395348837205E-2</v>
      </c>
      <c r="K3665" s="44">
        <v>0.70890270556111834</v>
      </c>
      <c r="L3665" s="26">
        <f t="shared" si="1083"/>
        <v>5.091630522694647</v>
      </c>
      <c r="M3665" s="26">
        <f t="shared" si="1084"/>
        <v>0.14497788667041292</v>
      </c>
      <c r="N3665" s="96">
        <f t="shared" si="1085"/>
        <v>6</v>
      </c>
      <c r="O3665" s="26">
        <f t="shared" si="1086"/>
        <v>6.3313034355035505E-2</v>
      </c>
      <c r="P3665" s="3">
        <f>IF(L3665&gt;'Power Curve'!$C$37,0,INDEX(Ci,$N3665,1)*POWER(1-O3665,3)+INDEX(Ci,$N3665,2)*3*O3665*POWER(1-O3665,2)+INDEX(Ci,$N3665,3)*3*POWER(O3665,2)*(1-O3665)+INDEX(Ci,$N3665,4)*POWER(O3665,3))</f>
        <v>221.20507712133752</v>
      </c>
      <c r="Q3665" s="3">
        <f>MAX(0,MIN(P3665-V3665+W3665,'Power Curve'!$C$39))</f>
        <v>224.08472308316311</v>
      </c>
      <c r="R3665" s="3">
        <f t="shared" si="1087"/>
        <v>223.26999282836891</v>
      </c>
      <c r="S3665" s="3">
        <f t="shared" si="1088"/>
        <v>0.81473025479419903</v>
      </c>
      <c r="T3665" s="3">
        <f t="shared" si="1089"/>
        <v>0.81473025479419903</v>
      </c>
      <c r="V3665" s="37">
        <f t="array" ref="V3665">SUM(_xlfn.NORM.DIST($AD$3:$AD$1003,$L3665,$AA3665,FALSE)*WindSpeedStep*$AE$3:$AE$1003)/AG3665</f>
        <v>202.17636385806645</v>
      </c>
      <c r="W3665" s="37">
        <f t="array" ref="W3665">SUM(_xlfn.NORM.DIST($AD$3:$AD$1003,$L3665,$AB3665,FALSE)*WindSpeedStep*$AE$3:$AE$1003)/AH3665</f>
        <v>205.05600981989204</v>
      </c>
      <c r="Y3665" s="1">
        <f t="shared" si="1090"/>
        <v>5</v>
      </c>
      <c r="Z3665" s="99">
        <f>IF(L3665&lt;'Power Curve'!$P$28,'Power Curve'!$Q$28,IF(L3665&gt;'Power Curve'!$P$29,'Power Curve'!$Q$29,INDEX(ReferenceTurbulence,Y3665)+(L3665-INDEX(ReferenceTurbulenceWindSpeed,Y3665))*(INDEX(ReferenceTurbulence,Y3665+1)-INDEX(ReferenceTurbulence,Y3665))/(INDEX(ReferenceTurbulenceWindSpeed,Y3665+1)-INDEX(ReferenceTurbulenceWindSpeed,Y3665))))</f>
        <v>0.1180134728995617</v>
      </c>
      <c r="AA3665" s="100">
        <f t="shared" si="1096"/>
        <v>0.60088100070460593</v>
      </c>
      <c r="AB3665" s="29">
        <f t="shared" si="1097"/>
        <v>0.38483253950599072</v>
      </c>
      <c r="AG3665" s="40">
        <f t="array" ref="AG3665">SUM(_xlfn.NORM.DIST($AD$3:$AD$1003,$F3665,$AA3665,FALSE)*WindSpeedStep)</f>
        <v>1.0000000000000036</v>
      </c>
      <c r="AH3665" s="40">
        <f t="array" ref="AH3665">SUM(_xlfn.NORM.DIST($AD$3:$AD$1003,$F3665,$AB3665,FALSE)*WindSpeedStep)</f>
        <v>1.0000000000000038</v>
      </c>
      <c r="AJ3665" s="47">
        <f t="shared" si="1091"/>
        <v>5</v>
      </c>
      <c r="AK3665" s="83" t="b">
        <f>COUNTIF('Power Curve'!$D$2:$D$31,AJ3665)&gt;0</f>
        <v>1</v>
      </c>
      <c r="AL3665" s="83" t="b">
        <f t="shared" si="1092"/>
        <v>0</v>
      </c>
      <c r="AM3665" s="83" t="b">
        <f t="shared" si="1098"/>
        <v>1</v>
      </c>
      <c r="AN3665" s="47" t="str">
        <f t="shared" si="1093"/>
        <v>Outer</v>
      </c>
      <c r="AO3665" s="48" t="str">
        <f t="shared" si="1094"/>
        <v>0.1-0.2</v>
      </c>
      <c r="AP3665" s="49" t="str">
        <f t="shared" si="1099"/>
        <v>17-18</v>
      </c>
      <c r="AQ3665" s="49" t="str">
        <f t="shared" si="1100"/>
        <v>Apr</v>
      </c>
      <c r="AR3665" s="48" t="str">
        <f t="shared" si="1101"/>
        <v>355-5</v>
      </c>
      <c r="AS3665" s="49" t="str">
        <f t="shared" si="1095"/>
        <v>LWS-LTI</v>
      </c>
    </row>
    <row r="3666" spans="5:45" x14ac:dyDescent="0.3">
      <c r="E3666" s="15">
        <v>41012.756944444445</v>
      </c>
      <c r="F3666" s="21">
        <v>4.53</v>
      </c>
      <c r="G3666" s="21">
        <v>115.88999938964871</v>
      </c>
      <c r="H3666" s="42">
        <v>1.1780391859260859</v>
      </c>
      <c r="I3666" s="35">
        <v>358.7</v>
      </c>
      <c r="J3666" s="43">
        <v>7.2847682119205295E-2</v>
      </c>
      <c r="K3666" s="44">
        <v>0.62730159236088046</v>
      </c>
      <c r="L3666" s="26">
        <f t="shared" si="1083"/>
        <v>4.4713577423026631</v>
      </c>
      <c r="M3666" s="26">
        <f t="shared" si="1084"/>
        <v>4.911272896207821E-2</v>
      </c>
      <c r="N3666" s="96">
        <f t="shared" si="1085"/>
        <v>5</v>
      </c>
      <c r="O3666" s="26">
        <f t="shared" si="1086"/>
        <v>0.36336615682976448</v>
      </c>
      <c r="P3666" s="3">
        <f>IF(L3666&gt;'Power Curve'!$C$37,0,INDEX(Ci,$N3666,1)*POWER(1-O3666,3)+INDEX(Ci,$N3666,2)*3*O3666*POWER(1-O3666,2)+INDEX(Ci,$N3666,3)*3*POWER(O3666,2)*(1-O3666)+INDEX(Ci,$N3666,4)*POWER(O3666,3))</f>
        <v>117.09073638488462</v>
      </c>
      <c r="Q3666" s="3">
        <f>MAX(0,MIN(P3666-V3666+W3666,'Power Curve'!$C$39))</f>
        <v>105.96975745073499</v>
      </c>
      <c r="R3666" s="3">
        <f t="shared" si="1087"/>
        <v>115.88999938964871</v>
      </c>
      <c r="S3666" s="3">
        <f t="shared" si="1088"/>
        <v>-9.9202419389137191</v>
      </c>
      <c r="T3666" s="3">
        <f t="shared" si="1089"/>
        <v>9.9202419389137191</v>
      </c>
      <c r="V3666" s="37">
        <f t="array" ref="V3666">SUM(_xlfn.NORM.DIST($AD$3:$AD$1003,$L3666,$AA3666,FALSE)*WindSpeedStep*$AE$3:$AE$1003)/AG3666</f>
        <v>92.225352127760047</v>
      </c>
      <c r="W3666" s="37">
        <f t="array" ref="W3666">SUM(_xlfn.NORM.DIST($AD$3:$AD$1003,$L3666,$AB3666,FALSE)*WindSpeedStep*$AE$3:$AE$1003)/AH3666</f>
        <v>81.104373193610414</v>
      </c>
      <c r="Y3666" s="1">
        <f t="shared" si="1090"/>
        <v>4</v>
      </c>
      <c r="Z3666" s="99">
        <f>IF(L3666&lt;'Power Curve'!$P$28,'Power Curve'!$Q$28,IF(L3666&gt;'Power Curve'!$P$29,'Power Curve'!$Q$29,INDEX(ReferenceTurbulence,Y3666)+(L3666-INDEX(ReferenceTurbulenceWindSpeed,Y3666))*(INDEX(ReferenceTurbulence,Y3666+1)-INDEX(ReferenceTurbulence,Y3666))/(INDEX(ReferenceTurbulenceWindSpeed,Y3666+1)-INDEX(ReferenceTurbulenceWindSpeed,Y3666))))</f>
        <v>0.11736436800365881</v>
      </c>
      <c r="AA3666" s="100">
        <f t="shared" si="1096"/>
        <v>0.52477807554361877</v>
      </c>
      <c r="AB3666" s="29">
        <f t="shared" si="1097"/>
        <v>0.32572804745251188</v>
      </c>
      <c r="AG3666" s="40">
        <f t="array" ref="AG3666">SUM(_xlfn.NORM.DIST($AD$3:$AD$1003,$F3666,$AA3666,FALSE)*WindSpeedStep)</f>
        <v>1.0000000000000031</v>
      </c>
      <c r="AH3666" s="40">
        <f t="array" ref="AH3666">SUM(_xlfn.NORM.DIST($AD$3:$AD$1003,$F3666,$AB3666,FALSE)*WindSpeedStep)</f>
        <v>1.0000000000000033</v>
      </c>
      <c r="AJ3666" s="47">
        <f t="shared" si="1091"/>
        <v>4</v>
      </c>
      <c r="AK3666" s="83" t="b">
        <f>COUNTIF('Power Curve'!$D$2:$D$31,AJ3666)&gt;0</f>
        <v>1</v>
      </c>
      <c r="AL3666" s="83" t="b">
        <f t="shared" si="1092"/>
        <v>0</v>
      </c>
      <c r="AM3666" s="83" t="b">
        <f t="shared" si="1098"/>
        <v>1</v>
      </c>
      <c r="AN3666" s="47" t="str">
        <f t="shared" si="1093"/>
        <v>Outer</v>
      </c>
      <c r="AO3666" s="48" t="str">
        <f t="shared" si="1094"/>
        <v>0.0-0.1</v>
      </c>
      <c r="AP3666" s="49" t="str">
        <f t="shared" si="1099"/>
        <v>18-19</v>
      </c>
      <c r="AQ3666" s="49" t="str">
        <f t="shared" si="1100"/>
        <v>Apr</v>
      </c>
      <c r="AR3666" s="48" t="str">
        <f t="shared" si="1101"/>
        <v>355-5</v>
      </c>
      <c r="AS3666" s="49" t="str">
        <f t="shared" si="1095"/>
        <v>LWS-LTI</v>
      </c>
    </row>
    <row r="3667" spans="5:45" x14ac:dyDescent="0.3">
      <c r="E3667" s="15">
        <v>41012.763888888891</v>
      </c>
      <c r="F3667" s="21">
        <v>4.72</v>
      </c>
      <c r="G3667" s="21">
        <v>142.6100044250488</v>
      </c>
      <c r="H3667" s="42">
        <v>1.1790017703581575</v>
      </c>
      <c r="I3667" s="35">
        <v>352.7</v>
      </c>
      <c r="J3667" s="43">
        <v>0.15466101694915255</v>
      </c>
      <c r="K3667" s="44">
        <v>0.54456594202810193</v>
      </c>
      <c r="L3667" s="26">
        <f t="shared" si="1083"/>
        <v>4.6601667277063825</v>
      </c>
      <c r="M3667" s="26">
        <f t="shared" si="1084"/>
        <v>7.8293766297038686E-2</v>
      </c>
      <c r="N3667" s="96">
        <f t="shared" si="1085"/>
        <v>5</v>
      </c>
      <c r="O3667" s="26">
        <f t="shared" si="1086"/>
        <v>0.57926542858469199</v>
      </c>
      <c r="P3667" s="3">
        <f>IF(L3667&gt;'Power Curve'!$C$37,0,INDEX(Ci,$N3667,1)*POWER(1-O3667,3)+INDEX(Ci,$N3667,2)*3*O3667*POWER(1-O3667,2)+INDEX(Ci,$N3667,3)*3*POWER(O3667,2)*(1-O3667)+INDEX(Ci,$N3667,4)*POWER(O3667,3))</f>
        <v>148.64047449196877</v>
      </c>
      <c r="Q3667" s="3">
        <f>MAX(0,MIN(P3667-V3667+W3667,'Power Curve'!$C$39))</f>
        <v>155.90851865696106</v>
      </c>
      <c r="R3667" s="3">
        <f t="shared" si="1087"/>
        <v>142.6100044250488</v>
      </c>
      <c r="S3667" s="3">
        <f t="shared" si="1088"/>
        <v>13.298514231912264</v>
      </c>
      <c r="T3667" s="3">
        <f t="shared" si="1089"/>
        <v>13.298514231912264</v>
      </c>
      <c r="V3667" s="37">
        <f t="array" ref="V3667">SUM(_xlfn.NORM.DIST($AD$3:$AD$1003,$L3667,$AA3667,FALSE)*WindSpeedStep*$AE$3:$AE$1003)/AG3667</f>
        <v>124.726791922259</v>
      </c>
      <c r="W3667" s="37">
        <f t="array" ref="W3667">SUM(_xlfn.NORM.DIST($AD$3:$AD$1003,$L3667,$AB3667,FALSE)*WindSpeedStep*$AE$3:$AE$1003)/AH3667</f>
        <v>131.99483608725129</v>
      </c>
      <c r="Y3667" s="1">
        <f t="shared" si="1090"/>
        <v>4</v>
      </c>
      <c r="Z3667" s="99">
        <f>IF(L3667&lt;'Power Curve'!$P$28,'Power Curve'!$Q$28,IF(L3667&gt;'Power Curve'!$P$29,'Power Curve'!$Q$29,INDEX(ReferenceTurbulence,Y3667)+(L3667-INDEX(ReferenceTurbulenceWindSpeed,Y3667))*(INDEX(ReferenceTurbulence,Y3667+1)-INDEX(ReferenceTurbulence,Y3667))/(INDEX(ReferenceTurbulenceWindSpeed,Y3667+1)-INDEX(ReferenceTurbulenceWindSpeed,Y3667))))</f>
        <v>0.11750214860908821</v>
      </c>
      <c r="AA3667" s="100">
        <f t="shared" si="1096"/>
        <v>0.54757960338208367</v>
      </c>
      <c r="AB3667" s="29">
        <f t="shared" si="1097"/>
        <v>0.72074612525967363</v>
      </c>
      <c r="AG3667" s="40">
        <f t="array" ref="AG3667">SUM(_xlfn.NORM.DIST($AD$3:$AD$1003,$F3667,$AA3667,FALSE)*WindSpeedStep)</f>
        <v>1.0000000000000033</v>
      </c>
      <c r="AH3667" s="40">
        <f t="array" ref="AH3667">SUM(_xlfn.NORM.DIST($AD$3:$AD$1003,$F3667,$AB3667,FALSE)*WindSpeedStep)</f>
        <v>0.99999999998245437</v>
      </c>
      <c r="AJ3667" s="47">
        <f t="shared" si="1091"/>
        <v>5</v>
      </c>
      <c r="AK3667" s="83" t="b">
        <f>COUNTIF('Power Curve'!$D$2:$D$31,AJ3667)&gt;0</f>
        <v>1</v>
      </c>
      <c r="AL3667" s="83" t="b">
        <f t="shared" si="1092"/>
        <v>0</v>
      </c>
      <c r="AM3667" s="83" t="b">
        <f t="shared" si="1098"/>
        <v>1</v>
      </c>
      <c r="AN3667" s="47" t="str">
        <f t="shared" si="1093"/>
        <v>Outer</v>
      </c>
      <c r="AO3667" s="48" t="str">
        <f t="shared" si="1094"/>
        <v>0.0-0.1</v>
      </c>
      <c r="AP3667" s="49" t="str">
        <f t="shared" si="1099"/>
        <v>18-19</v>
      </c>
      <c r="AQ3667" s="49" t="str">
        <f t="shared" si="1100"/>
        <v>Apr</v>
      </c>
      <c r="AR3667" s="48" t="str">
        <f t="shared" si="1101"/>
        <v>345-355</v>
      </c>
      <c r="AS3667" s="49" t="str">
        <f t="shared" si="1095"/>
        <v>LWS-HTI</v>
      </c>
    </row>
    <row r="3668" spans="5:45" x14ac:dyDescent="0.3">
      <c r="E3668" s="15">
        <v>41012.770833333336</v>
      </c>
      <c r="F3668" s="21">
        <v>6.18</v>
      </c>
      <c r="G3668" s="21">
        <v>332.44001007080078</v>
      </c>
      <c r="H3668" s="42">
        <v>1.1797171202433079</v>
      </c>
      <c r="I3668" s="35">
        <v>346.3</v>
      </c>
      <c r="J3668" s="43">
        <v>0.1051779935275081</v>
      </c>
      <c r="K3668" s="44">
        <v>0.49988770757984458</v>
      </c>
      <c r="L3668" s="26">
        <f t="shared" si="1083"/>
        <v>6.1028927729728482</v>
      </c>
      <c r="M3668" s="26">
        <f t="shared" si="1084"/>
        <v>0.30127172733538704</v>
      </c>
      <c r="N3668" s="96">
        <f t="shared" si="1085"/>
        <v>7</v>
      </c>
      <c r="O3668" s="26">
        <f t="shared" si="1086"/>
        <v>7.2673625432973038E-2</v>
      </c>
      <c r="P3668" s="3">
        <f>IF(L3668&gt;'Power Curve'!$C$37,0,INDEX(Ci,$N3668,1)*POWER(1-O3668,3)+INDEX(Ci,$N3668,2)*3*O3668*POWER(1-O3668,2)+INDEX(Ci,$N3668,3)*3*POWER(O3668,2)*(1-O3668)+INDEX(Ci,$N3668,4)*POWER(O3668,3))</f>
        <v>382.87419401416082</v>
      </c>
      <c r="Q3668" s="3">
        <f>MAX(0,MIN(P3668-V3668+W3668,'Power Curve'!$C$39))</f>
        <v>379.9446160898575</v>
      </c>
      <c r="R3668" s="3">
        <f t="shared" si="1087"/>
        <v>332.44001007080078</v>
      </c>
      <c r="S3668" s="3">
        <f t="shared" si="1088"/>
        <v>47.504606019056723</v>
      </c>
      <c r="T3668" s="3">
        <f t="shared" si="1089"/>
        <v>47.504606019056723</v>
      </c>
      <c r="V3668" s="37">
        <f t="array" ref="V3668">SUM(_xlfn.NORM.DIST($AD$3:$AD$1003,$L3668,$AA3668,FALSE)*WindSpeedStep*$AE$3:$AE$1003)/AG3668</f>
        <v>391.00156489525671</v>
      </c>
      <c r="W3668" s="37">
        <f t="array" ref="W3668">SUM(_xlfn.NORM.DIST($AD$3:$AD$1003,$L3668,$AB3668,FALSE)*WindSpeedStep*$AE$3:$AE$1003)/AH3668</f>
        <v>388.07198697095339</v>
      </c>
      <c r="Y3668" s="1">
        <f t="shared" si="1090"/>
        <v>6</v>
      </c>
      <c r="Z3668" s="99">
        <f>IF(L3668&lt;'Power Curve'!$P$28,'Power Curve'!$Q$28,IF(L3668&gt;'Power Curve'!$P$29,'Power Curve'!$Q$29,INDEX(ReferenceTurbulence,Y3668)+(L3668-INDEX(ReferenceTurbulenceWindSpeed,Y3668))*(INDEX(ReferenceTurbulence,Y3668+1)-INDEX(ReferenceTurbulence,Y3668))/(INDEX(ReferenceTurbulenceWindSpeed,Y3668+1)-INDEX(ReferenceTurbulenceWindSpeed,Y3668))))</f>
        <v>0.12146540839777314</v>
      </c>
      <c r="AA3668" s="100">
        <f t="shared" si="1096"/>
        <v>0.74129036307696528</v>
      </c>
      <c r="AB3668" s="29">
        <f t="shared" si="1097"/>
        <v>0.64189001657481426</v>
      </c>
      <c r="AG3668" s="40">
        <f t="array" ref="AG3668">SUM(_xlfn.NORM.DIST($AD$3:$AD$1003,$F3668,$AA3668,FALSE)*WindSpeedStep)</f>
        <v>1.0000000000000033</v>
      </c>
      <c r="AH3668" s="40">
        <f t="array" ref="AH3668">SUM(_xlfn.NORM.DIST($AD$3:$AD$1003,$F3668,$AB3668,FALSE)*WindSpeedStep)</f>
        <v>1.000000000000004</v>
      </c>
      <c r="AJ3668" s="47">
        <f t="shared" si="1091"/>
        <v>6</v>
      </c>
      <c r="AK3668" s="83" t="b">
        <f>COUNTIF('Power Curve'!$D$2:$D$31,AJ3668)&gt;0</f>
        <v>1</v>
      </c>
      <c r="AL3668" s="83" t="b">
        <f t="shared" si="1092"/>
        <v>0</v>
      </c>
      <c r="AM3668" s="83" t="b">
        <f t="shared" si="1098"/>
        <v>1</v>
      </c>
      <c r="AN3668" s="47" t="str">
        <f t="shared" si="1093"/>
        <v>Outer</v>
      </c>
      <c r="AO3668" s="48" t="str">
        <f t="shared" si="1094"/>
        <v>0.3-0.4</v>
      </c>
      <c r="AP3668" s="49" t="str">
        <f t="shared" si="1099"/>
        <v>18-19</v>
      </c>
      <c r="AQ3668" s="49" t="str">
        <f t="shared" si="1100"/>
        <v>Apr</v>
      </c>
      <c r="AR3668" s="48" t="str">
        <f t="shared" si="1101"/>
        <v>345-355</v>
      </c>
      <c r="AS3668" s="49" t="str">
        <f t="shared" si="1095"/>
        <v>Inner-TI</v>
      </c>
    </row>
    <row r="3669" spans="5:45" x14ac:dyDescent="0.3">
      <c r="E3669" s="15">
        <v>41012.777777777781</v>
      </c>
      <c r="F3669" s="21">
        <v>6.13</v>
      </c>
      <c r="G3669" s="21">
        <v>440.90000152587879</v>
      </c>
      <c r="H3669" s="42">
        <v>1.1807089140884364</v>
      </c>
      <c r="I3669" s="35">
        <v>349.8</v>
      </c>
      <c r="J3669" s="43">
        <v>0.14518760195758565</v>
      </c>
      <c r="K3669" s="44">
        <v>0.50627455883206129</v>
      </c>
      <c r="L3669" s="26">
        <f t="shared" si="1083"/>
        <v>6.0552125495061437</v>
      </c>
      <c r="M3669" s="26">
        <f t="shared" si="1084"/>
        <v>0.29390259509760663</v>
      </c>
      <c r="N3669" s="96">
        <f t="shared" si="1085"/>
        <v>7</v>
      </c>
      <c r="O3669" s="26">
        <f t="shared" si="1086"/>
        <v>2.4204473145371129E-2</v>
      </c>
      <c r="P3669" s="3">
        <f>IF(L3669&gt;'Power Curve'!$C$37,0,INDEX(Ci,$N3669,1)*POWER(1-O3669,3)+INDEX(Ci,$N3669,2)*3*O3669*POWER(1-O3669,2)+INDEX(Ci,$N3669,3)*3*POWER(O3669,2)*(1-O3669)+INDEX(Ci,$N3669,4)*POWER(O3669,3))</f>
        <v>373.56590161076173</v>
      </c>
      <c r="Q3669" s="3">
        <f>MAX(0,MIN(P3669-V3669+W3669,'Power Curve'!$C$39))</f>
        <v>378.00026843737879</v>
      </c>
      <c r="R3669" s="3">
        <f t="shared" si="1087"/>
        <v>440.90000152587879</v>
      </c>
      <c r="S3669" s="3">
        <f t="shared" si="1088"/>
        <v>-62.8997330885</v>
      </c>
      <c r="T3669" s="3">
        <f t="shared" si="1089"/>
        <v>62.8997330885</v>
      </c>
      <c r="V3669" s="37">
        <f t="array" ref="V3669">SUM(_xlfn.NORM.DIST($AD$3:$AD$1003,$L3669,$AA3669,FALSE)*WindSpeedStep*$AE$3:$AE$1003)/AG3669</f>
        <v>381.37249323984327</v>
      </c>
      <c r="W3669" s="37">
        <f t="array" ref="W3669">SUM(_xlfn.NORM.DIST($AD$3:$AD$1003,$L3669,$AB3669,FALSE)*WindSpeedStep*$AE$3:$AE$1003)/AH3669</f>
        <v>385.80686006646033</v>
      </c>
      <c r="Y3669" s="1">
        <f t="shared" si="1090"/>
        <v>6</v>
      </c>
      <c r="Z3669" s="99">
        <f>IF(L3669&lt;'Power Curve'!$P$28,'Power Curve'!$Q$28,IF(L3669&gt;'Power Curve'!$P$29,'Power Curve'!$Q$29,INDEX(ReferenceTurbulence,Y3669)+(L3669-INDEX(ReferenceTurbulenceWindSpeed,Y3669))*(INDEX(ReferenceTurbulence,Y3669+1)-INDEX(ReferenceTurbulence,Y3669))/(INDEX(ReferenceTurbulenceWindSpeed,Y3669+1)-INDEX(ReferenceTurbulenceWindSpeed,Y3669))))</f>
        <v>0.12155913367360867</v>
      </c>
      <c r="AA3669" s="100">
        <f t="shared" si="1096"/>
        <v>0.73606639172753008</v>
      </c>
      <c r="AB3669" s="29">
        <f t="shared" si="1097"/>
        <v>0.87914178940627541</v>
      </c>
      <c r="AG3669" s="40">
        <f t="array" ref="AG3669">SUM(_xlfn.NORM.DIST($AD$3:$AD$1003,$F3669,$AA3669,FALSE)*WindSpeedStep)</f>
        <v>1.0000000000000036</v>
      </c>
      <c r="AH3669" s="40">
        <f t="array" ref="AH3669">SUM(_xlfn.NORM.DIST($AD$3:$AD$1003,$F3669,$AB3669,FALSE)*WindSpeedStep)</f>
        <v>0.99999999999899458</v>
      </c>
      <c r="AJ3669" s="47">
        <f t="shared" si="1091"/>
        <v>6</v>
      </c>
      <c r="AK3669" s="83" t="b">
        <f>COUNTIF('Power Curve'!$D$2:$D$31,AJ3669)&gt;0</f>
        <v>1</v>
      </c>
      <c r="AL3669" s="83" t="b">
        <f t="shared" si="1092"/>
        <v>0</v>
      </c>
      <c r="AM3669" s="83" t="b">
        <f t="shared" si="1098"/>
        <v>1</v>
      </c>
      <c r="AN3669" s="47" t="str">
        <f t="shared" si="1093"/>
        <v>Outer</v>
      </c>
      <c r="AO3669" s="48" t="str">
        <f t="shared" si="1094"/>
        <v>0.2-0.3</v>
      </c>
      <c r="AP3669" s="49" t="str">
        <f t="shared" si="1099"/>
        <v>18-19</v>
      </c>
      <c r="AQ3669" s="49" t="str">
        <f t="shared" si="1100"/>
        <v>Apr</v>
      </c>
      <c r="AR3669" s="48" t="str">
        <f t="shared" si="1101"/>
        <v>345-355</v>
      </c>
      <c r="AS3669" s="49" t="str">
        <f t="shared" si="1095"/>
        <v>LWS-HTI</v>
      </c>
    </row>
    <row r="3670" spans="5:45" x14ac:dyDescent="0.3">
      <c r="E3670" s="15">
        <v>41012.784722222219</v>
      </c>
      <c r="F3670" s="21">
        <v>5.78</v>
      </c>
      <c r="G3670" s="21">
        <v>298.80001449584915</v>
      </c>
      <c r="H3670" s="42">
        <v>1.1816751458769512</v>
      </c>
      <c r="I3670" s="35">
        <v>356.2</v>
      </c>
      <c r="J3670" s="43">
        <v>0.12629757785467127</v>
      </c>
      <c r="K3670" s="44">
        <v>0.50284896903636311</v>
      </c>
      <c r="L3670" s="26">
        <f t="shared" si="1083"/>
        <v>5.7110396571971416</v>
      </c>
      <c r="M3670" s="26">
        <f t="shared" si="1084"/>
        <v>0.24070956512249569</v>
      </c>
      <c r="N3670" s="96">
        <f t="shared" si="1085"/>
        <v>6</v>
      </c>
      <c r="O3670" s="26">
        <f t="shared" si="1086"/>
        <v>0.68068911497294049</v>
      </c>
      <c r="P3670" s="3">
        <f>IF(L3670&gt;'Power Curve'!$C$37,0,INDEX(Ci,$N3670,1)*POWER(1-O3670,3)+INDEX(Ci,$N3670,2)*3*O3670*POWER(1-O3670,2)+INDEX(Ci,$N3670,3)*3*POWER(O3670,2)*(1-O3670)+INDEX(Ci,$N3670,4)*POWER(O3670,3))</f>
        <v>313.92538599724821</v>
      </c>
      <c r="Q3670" s="3">
        <f>MAX(0,MIN(P3670-V3670+W3670,'Power Curve'!$C$39))</f>
        <v>314.48557717738731</v>
      </c>
      <c r="R3670" s="3">
        <f t="shared" si="1087"/>
        <v>298.80001449584915</v>
      </c>
      <c r="S3670" s="3">
        <f t="shared" si="1088"/>
        <v>15.685562681538158</v>
      </c>
      <c r="T3670" s="3">
        <f t="shared" si="1089"/>
        <v>15.685562681538158</v>
      </c>
      <c r="V3670" s="37">
        <f t="array" ref="V3670">SUM(_xlfn.NORM.DIST($AD$3:$AD$1003,$L3670,$AA3670,FALSE)*WindSpeedStep*$AE$3:$AE$1003)/AG3670</f>
        <v>314.53366442660166</v>
      </c>
      <c r="W3670" s="37">
        <f t="array" ref="W3670">SUM(_xlfn.NORM.DIST($AD$3:$AD$1003,$L3670,$AB3670,FALSE)*WindSpeedStep*$AE$3:$AE$1003)/AH3670</f>
        <v>315.09385560674076</v>
      </c>
      <c r="Y3670" s="1">
        <f t="shared" si="1090"/>
        <v>5</v>
      </c>
      <c r="Z3670" s="99">
        <f>IF(L3670&lt;'Power Curve'!$P$28,'Power Curve'!$Q$28,IF(L3670&gt;'Power Curve'!$P$29,'Power Curve'!$Q$29,INDEX(ReferenceTurbulence,Y3670)+(L3670-INDEX(ReferenceTurbulenceWindSpeed,Y3670))*(INDEX(ReferenceTurbulence,Y3670+1)-INDEX(ReferenceTurbulence,Y3670))/(INDEX(ReferenceTurbulenceWindSpeed,Y3670+1)-INDEX(ReferenceTurbulenceWindSpeed,Y3670))))</f>
        <v>0.12038128858100629</v>
      </c>
      <c r="AA3670" s="100">
        <f t="shared" si="1096"/>
        <v>0.68750231307062037</v>
      </c>
      <c r="AB3670" s="29">
        <f t="shared" si="1097"/>
        <v>0.72129047573597116</v>
      </c>
      <c r="AG3670" s="40">
        <f t="array" ref="AG3670">SUM(_xlfn.NORM.DIST($AD$3:$AD$1003,$F3670,$AA3670,FALSE)*WindSpeedStep)</f>
        <v>1.0000000000000036</v>
      </c>
      <c r="AH3670" s="40">
        <f t="array" ref="AH3670">SUM(_xlfn.NORM.DIST($AD$3:$AD$1003,$F3670,$AB3670,FALSE)*WindSpeedStep)</f>
        <v>1.0000000000000031</v>
      </c>
      <c r="AJ3670" s="47">
        <f t="shared" si="1091"/>
        <v>6</v>
      </c>
      <c r="AK3670" s="83" t="b">
        <f>COUNTIF('Power Curve'!$D$2:$D$31,AJ3670)&gt;0</f>
        <v>1</v>
      </c>
      <c r="AL3670" s="83" t="b">
        <f t="shared" si="1092"/>
        <v>0</v>
      </c>
      <c r="AM3670" s="83" t="b">
        <f t="shared" si="1098"/>
        <v>1</v>
      </c>
      <c r="AN3670" s="47" t="str">
        <f t="shared" si="1093"/>
        <v>Outer</v>
      </c>
      <c r="AO3670" s="48" t="str">
        <f t="shared" si="1094"/>
        <v>0.2-0.3</v>
      </c>
      <c r="AP3670" s="49" t="str">
        <f t="shared" si="1099"/>
        <v>18-19</v>
      </c>
      <c r="AQ3670" s="49" t="str">
        <f t="shared" si="1100"/>
        <v>Apr</v>
      </c>
      <c r="AR3670" s="48" t="str">
        <f t="shared" si="1101"/>
        <v>355-5</v>
      </c>
      <c r="AS3670" s="49" t="str">
        <f t="shared" si="1095"/>
        <v>Inner-TI</v>
      </c>
    </row>
    <row r="3671" spans="5:45" x14ac:dyDescent="0.3">
      <c r="E3671" s="15">
        <v>41012.791666666664</v>
      </c>
      <c r="F3671" s="21">
        <v>4.95</v>
      </c>
      <c r="G3671" s="21">
        <v>225.06000518798788</v>
      </c>
      <c r="H3671" s="42">
        <v>1.1821074712987538</v>
      </c>
      <c r="I3671" s="35">
        <v>350.3</v>
      </c>
      <c r="J3671" s="43">
        <v>0.13535353535353536</v>
      </c>
      <c r="K3671" s="44">
        <v>0.58579687025335125</v>
      </c>
      <c r="L3671" s="26">
        <f t="shared" si="1083"/>
        <v>4.8915386578636255</v>
      </c>
      <c r="M3671" s="26">
        <f t="shared" si="1084"/>
        <v>0.11405304394870164</v>
      </c>
      <c r="N3671" s="96">
        <f t="shared" si="1085"/>
        <v>5</v>
      </c>
      <c r="O3671" s="26">
        <f t="shared" si="1086"/>
        <v>0.84383457034809395</v>
      </c>
      <c r="P3671" s="3">
        <f>IF(L3671&gt;'Power Curve'!$C$37,0,INDEX(Ci,$N3671,1)*POWER(1-O3671,3)+INDEX(Ci,$N3671,2)*3*O3671*POWER(1-O3671,2)+INDEX(Ci,$N3671,3)*3*POWER(O3671,2)*(1-O3671)+INDEX(Ci,$N3671,4)*POWER(O3671,3))</f>
        <v>189.10233529513076</v>
      </c>
      <c r="Q3671" s="3">
        <f>MAX(0,MIN(P3671-V3671+W3671,'Power Curve'!$C$39))</f>
        <v>190.66412966592711</v>
      </c>
      <c r="R3671" s="3">
        <f t="shared" si="1087"/>
        <v>225.06000518798788</v>
      </c>
      <c r="S3671" s="3">
        <f t="shared" si="1088"/>
        <v>-34.395875522060777</v>
      </c>
      <c r="T3671" s="3">
        <f t="shared" si="1089"/>
        <v>34.395875522060777</v>
      </c>
      <c r="V3671" s="37">
        <f t="array" ref="V3671">SUM(_xlfn.NORM.DIST($AD$3:$AD$1003,$L3671,$AA3671,FALSE)*WindSpeedStep*$AE$3:$AE$1003)/AG3671</f>
        <v>166.1647434764345</v>
      </c>
      <c r="W3671" s="37">
        <f t="array" ref="W3671">SUM(_xlfn.NORM.DIST($AD$3:$AD$1003,$L3671,$AB3671,FALSE)*WindSpeedStep*$AE$3:$AE$1003)/AH3671</f>
        <v>167.72653784723084</v>
      </c>
      <c r="Y3671" s="1">
        <f t="shared" si="1090"/>
        <v>4</v>
      </c>
      <c r="Z3671" s="99">
        <f>IF(L3671&lt;'Power Curve'!$P$28,'Power Curve'!$Q$28,IF(L3671&gt;'Power Curve'!$P$29,'Power Curve'!$Q$29,INDEX(ReferenceTurbulence,Y3671)+(L3671-INDEX(ReferenceTurbulenceWindSpeed,Y3671))*(INDEX(ReferenceTurbulence,Y3671+1)-INDEX(ReferenceTurbulence,Y3671))/(INDEX(ReferenceTurbulenceWindSpeed,Y3671+1)-INDEX(ReferenceTurbulenceWindSpeed,Y3671))))</f>
        <v>0.11767098890314662</v>
      </c>
      <c r="AA3671" s="100">
        <f t="shared" si="1096"/>
        <v>0.57559219112878335</v>
      </c>
      <c r="AB3671" s="29">
        <f t="shared" si="1097"/>
        <v>0.66208705066032913</v>
      </c>
      <c r="AG3671" s="40">
        <f t="array" ref="AG3671">SUM(_xlfn.NORM.DIST($AD$3:$AD$1003,$F3671,$AA3671,FALSE)*WindSpeedStep)</f>
        <v>1.0000000000000031</v>
      </c>
      <c r="AH3671" s="40">
        <f t="array" ref="AH3671">SUM(_xlfn.NORM.DIST($AD$3:$AD$1003,$F3671,$AB3671,FALSE)*WindSpeedStep)</f>
        <v>0.99999999999998324</v>
      </c>
      <c r="AJ3671" s="47">
        <f t="shared" si="1091"/>
        <v>5</v>
      </c>
      <c r="AK3671" s="83" t="b">
        <f>COUNTIF('Power Curve'!$D$2:$D$31,AJ3671)&gt;0</f>
        <v>1</v>
      </c>
      <c r="AL3671" s="83" t="b">
        <f t="shared" si="1092"/>
        <v>0</v>
      </c>
      <c r="AM3671" s="83" t="b">
        <f t="shared" si="1098"/>
        <v>1</v>
      </c>
      <c r="AN3671" s="47" t="str">
        <f t="shared" si="1093"/>
        <v>Outer</v>
      </c>
      <c r="AO3671" s="48" t="str">
        <f t="shared" si="1094"/>
        <v>0.1-0.2</v>
      </c>
      <c r="AP3671" s="49" t="str">
        <f t="shared" si="1099"/>
        <v>19-20</v>
      </c>
      <c r="AQ3671" s="49" t="str">
        <f t="shared" si="1100"/>
        <v>Apr</v>
      </c>
      <c r="AR3671" s="48" t="str">
        <f t="shared" si="1101"/>
        <v>345-355</v>
      </c>
      <c r="AS3671" s="49" t="str">
        <f t="shared" si="1095"/>
        <v>Inner-TI</v>
      </c>
    </row>
    <row r="3672" spans="5:45" x14ac:dyDescent="0.3">
      <c r="E3672" s="15">
        <v>41012.798611111109</v>
      </c>
      <c r="F3672" s="21">
        <v>5.2</v>
      </c>
      <c r="G3672" s="21">
        <v>237.17998504638712</v>
      </c>
      <c r="H3672" s="42">
        <v>1.1829297618008312</v>
      </c>
      <c r="I3672" s="35">
        <v>346.8</v>
      </c>
      <c r="J3672" s="43">
        <v>0.12692307692307692</v>
      </c>
      <c r="K3672" s="44">
        <v>0.48605344163700354</v>
      </c>
      <c r="L3672" s="26">
        <f t="shared" si="1083"/>
        <v>5.1397772794564265</v>
      </c>
      <c r="M3672" s="26">
        <f t="shared" si="1084"/>
        <v>0.15241912313285447</v>
      </c>
      <c r="N3672" s="96">
        <f t="shared" si="1085"/>
        <v>6</v>
      </c>
      <c r="O3672" s="26">
        <f t="shared" si="1086"/>
        <v>0.1113017615602384</v>
      </c>
      <c r="P3672" s="3">
        <f>IF(L3672&gt;'Power Curve'!$C$37,0,INDEX(Ci,$N3672,1)*POWER(1-O3672,3)+INDEX(Ci,$N3672,2)*3*O3672*POWER(1-O3672,2)+INDEX(Ci,$N3672,3)*3*POWER(O3672,2)*(1-O3672)+INDEX(Ci,$N3672,4)*POWER(O3672,3))</f>
        <v>228.47508485275833</v>
      </c>
      <c r="Q3672" s="3">
        <f>MAX(0,MIN(P3672-V3672+W3672,'Power Curve'!$C$39))</f>
        <v>228.68875518903295</v>
      </c>
      <c r="R3672" s="3">
        <f t="shared" si="1087"/>
        <v>237.17998504638712</v>
      </c>
      <c r="S3672" s="3">
        <f t="shared" si="1088"/>
        <v>-8.4912298573541705</v>
      </c>
      <c r="T3672" s="3">
        <f t="shared" si="1089"/>
        <v>8.4912298573541705</v>
      </c>
      <c r="V3672" s="37">
        <f t="array" ref="V3672">SUM(_xlfn.NORM.DIST($AD$3:$AD$1003,$L3672,$AA3672,FALSE)*WindSpeedStep*$AE$3:$AE$1003)/AG3672</f>
        <v>210.81620158848963</v>
      </c>
      <c r="W3672" s="37">
        <f t="array" ref="W3672">SUM(_xlfn.NORM.DIST($AD$3:$AD$1003,$L3672,$AB3672,FALSE)*WindSpeedStep*$AE$3:$AE$1003)/AH3672</f>
        <v>211.02987192476425</v>
      </c>
      <c r="Y3672" s="1">
        <f t="shared" si="1090"/>
        <v>5</v>
      </c>
      <c r="Z3672" s="99">
        <f>IF(L3672&lt;'Power Curve'!$P$28,'Power Curve'!$Q$28,IF(L3672&gt;'Power Curve'!$P$29,'Power Curve'!$Q$29,INDEX(ReferenceTurbulence,Y3672)+(L3672-INDEX(ReferenceTurbulenceWindSpeed,Y3672))*(INDEX(ReferenceTurbulence,Y3672+1)-INDEX(ReferenceTurbulence,Y3672))/(INDEX(ReferenceTurbulenceWindSpeed,Y3672+1)-INDEX(ReferenceTurbulenceWindSpeed,Y3672))))</f>
        <v>0.1181975235364042</v>
      </c>
      <c r="AA3672" s="100">
        <f t="shared" si="1096"/>
        <v>0.60750894596042648</v>
      </c>
      <c r="AB3672" s="29">
        <f t="shared" si="1097"/>
        <v>0.65235634700793099</v>
      </c>
      <c r="AG3672" s="40">
        <f t="array" ref="AG3672">SUM(_xlfn.NORM.DIST($AD$3:$AD$1003,$F3672,$AA3672,FALSE)*WindSpeedStep)</f>
        <v>1.0000000000000033</v>
      </c>
      <c r="AH3672" s="40">
        <f t="array" ref="AH3672">SUM(_xlfn.NORM.DIST($AD$3:$AD$1003,$F3672,$AB3672,FALSE)*WindSpeedStep)</f>
        <v>1.0000000000000031</v>
      </c>
      <c r="AJ3672" s="47">
        <f t="shared" si="1091"/>
        <v>5</v>
      </c>
      <c r="AK3672" s="83" t="b">
        <f>COUNTIF('Power Curve'!$D$2:$D$31,AJ3672)&gt;0</f>
        <v>1</v>
      </c>
      <c r="AL3672" s="83" t="b">
        <f t="shared" si="1092"/>
        <v>0</v>
      </c>
      <c r="AM3672" s="83" t="b">
        <f t="shared" si="1098"/>
        <v>1</v>
      </c>
      <c r="AN3672" s="47" t="str">
        <f t="shared" si="1093"/>
        <v>Outer</v>
      </c>
      <c r="AO3672" s="48" t="str">
        <f t="shared" si="1094"/>
        <v>0.1-0.2</v>
      </c>
      <c r="AP3672" s="49" t="str">
        <f t="shared" si="1099"/>
        <v>19-20</v>
      </c>
      <c r="AQ3672" s="49" t="str">
        <f t="shared" si="1100"/>
        <v>Apr</v>
      </c>
      <c r="AR3672" s="48" t="str">
        <f t="shared" si="1101"/>
        <v>345-355</v>
      </c>
      <c r="AS3672" s="49" t="str">
        <f t="shared" si="1095"/>
        <v>Inner-TI</v>
      </c>
    </row>
    <row r="3673" spans="5:45" x14ac:dyDescent="0.3">
      <c r="E3673" s="15">
        <v>41012.805555555555</v>
      </c>
      <c r="F3673" s="21">
        <v>5.79</v>
      </c>
      <c r="G3673" s="21">
        <v>314.82001495361288</v>
      </c>
      <c r="H3673" s="42">
        <v>1.1832763317321291</v>
      </c>
      <c r="I3673" s="35">
        <v>341.7</v>
      </c>
      <c r="J3673" s="43">
        <v>0.12953367875647667</v>
      </c>
      <c r="K3673" s="44">
        <v>0.43509287136050223</v>
      </c>
      <c r="L3673" s="26">
        <f t="shared" si="1083"/>
        <v>5.7235031573135746</v>
      </c>
      <c r="M3673" s="26">
        <f t="shared" si="1084"/>
        <v>0.24263583924257662</v>
      </c>
      <c r="N3673" s="96">
        <f t="shared" si="1085"/>
        <v>6</v>
      </c>
      <c r="O3673" s="26">
        <f t="shared" si="1086"/>
        <v>0.69311170680127143</v>
      </c>
      <c r="P3673" s="3">
        <f>IF(L3673&gt;'Power Curve'!$C$37,0,INDEX(Ci,$N3673,1)*POWER(1-O3673,3)+INDEX(Ci,$N3673,2)*3*O3673*POWER(1-O3673,2)+INDEX(Ci,$N3673,3)*3*POWER(O3673,2)*(1-O3673)+INDEX(Ci,$N3673,4)*POWER(O3673,3))</f>
        <v>315.90741476309472</v>
      </c>
      <c r="Q3673" s="3">
        <f>MAX(0,MIN(P3673-V3673+W3673,'Power Curve'!$C$39))</f>
        <v>316.82379228376271</v>
      </c>
      <c r="R3673" s="3">
        <f t="shared" si="1087"/>
        <v>314.82001495361288</v>
      </c>
      <c r="S3673" s="3">
        <f t="shared" si="1088"/>
        <v>2.0037773301498305</v>
      </c>
      <c r="T3673" s="3">
        <f t="shared" si="1089"/>
        <v>2.0037773301498305</v>
      </c>
      <c r="V3673" s="37">
        <f t="array" ref="V3673">SUM(_xlfn.NORM.DIST($AD$3:$AD$1003,$L3673,$AA3673,FALSE)*WindSpeedStep*$AE$3:$AE$1003)/AG3673</f>
        <v>316.87316025648653</v>
      </c>
      <c r="W3673" s="37">
        <f t="array" ref="W3673">SUM(_xlfn.NORM.DIST($AD$3:$AD$1003,$L3673,$AB3673,FALSE)*WindSpeedStep*$AE$3:$AE$1003)/AH3673</f>
        <v>317.78953777715452</v>
      </c>
      <c r="Y3673" s="1">
        <f t="shared" si="1090"/>
        <v>5</v>
      </c>
      <c r="Z3673" s="99">
        <f>IF(L3673&lt;'Power Curve'!$P$28,'Power Curve'!$Q$28,IF(L3673&gt;'Power Curve'!$P$29,'Power Curve'!$Q$29,INDEX(ReferenceTurbulence,Y3673)+(L3673-INDEX(ReferenceTurbulenceWindSpeed,Y3673))*(INDEX(ReferenceTurbulence,Y3673+1)-INDEX(ReferenceTurbulence,Y3673))/(INDEX(ReferenceTurbulenceWindSpeed,Y3673+1)-INDEX(ReferenceTurbulenceWindSpeed,Y3673))))</f>
        <v>0.12042893281060758</v>
      </c>
      <c r="AA3673" s="100">
        <f t="shared" si="1096"/>
        <v>0.6892753771734168</v>
      </c>
      <c r="AB3673" s="29">
        <f t="shared" si="1097"/>
        <v>0.74138641934113658</v>
      </c>
      <c r="AG3673" s="40">
        <f t="array" ref="AG3673">SUM(_xlfn.NORM.DIST($AD$3:$AD$1003,$F3673,$AA3673,FALSE)*WindSpeedStep)</f>
        <v>1.0000000000000038</v>
      </c>
      <c r="AH3673" s="40">
        <f t="array" ref="AH3673">SUM(_xlfn.NORM.DIST($AD$3:$AD$1003,$F3673,$AB3673,FALSE)*WindSpeedStep)</f>
        <v>1.000000000000002</v>
      </c>
      <c r="AJ3673" s="47">
        <f t="shared" si="1091"/>
        <v>6</v>
      </c>
      <c r="AK3673" s="83" t="b">
        <f>COUNTIF('Power Curve'!$D$2:$D$31,AJ3673)&gt;0</f>
        <v>1</v>
      </c>
      <c r="AL3673" s="83" t="b">
        <f t="shared" si="1092"/>
        <v>0</v>
      </c>
      <c r="AM3673" s="83" t="b">
        <f t="shared" si="1098"/>
        <v>1</v>
      </c>
      <c r="AN3673" s="47" t="str">
        <f t="shared" si="1093"/>
        <v>Outer</v>
      </c>
      <c r="AO3673" s="48" t="str">
        <f t="shared" si="1094"/>
        <v>0.2-0.3</v>
      </c>
      <c r="AP3673" s="49" t="str">
        <f t="shared" si="1099"/>
        <v>19-20</v>
      </c>
      <c r="AQ3673" s="49" t="str">
        <f t="shared" si="1100"/>
        <v>Apr</v>
      </c>
      <c r="AR3673" s="48" t="str">
        <f t="shared" si="1101"/>
        <v>335-345</v>
      </c>
      <c r="AS3673" s="49" t="str">
        <f t="shared" si="1095"/>
        <v>Inner-TI</v>
      </c>
    </row>
    <row r="3674" spans="5:45" x14ac:dyDescent="0.3">
      <c r="E3674" s="15">
        <v>41012.8125</v>
      </c>
      <c r="F3674" s="21">
        <v>5.4</v>
      </c>
      <c r="G3674" s="21">
        <v>271.28000259399391</v>
      </c>
      <c r="H3674" s="42">
        <v>1.1847515222463241</v>
      </c>
      <c r="I3674" s="35">
        <v>339.8</v>
      </c>
      <c r="J3674" s="43">
        <v>0.14259259259259258</v>
      </c>
      <c r="K3674" s="44">
        <v>0.2540629834613905</v>
      </c>
      <c r="L3674" s="26">
        <f t="shared" si="1083"/>
        <v>5.340199585392301</v>
      </c>
      <c r="M3674" s="26">
        <f t="shared" si="1084"/>
        <v>0.18339503659252404</v>
      </c>
      <c r="N3674" s="96">
        <f t="shared" si="1085"/>
        <v>6</v>
      </c>
      <c r="O3674" s="26">
        <f t="shared" si="1086"/>
        <v>0.31106623194777439</v>
      </c>
      <c r="P3674" s="3">
        <f>IF(L3674&gt;'Power Curve'!$C$37,0,INDEX(Ci,$N3674,1)*POWER(1-O3674,3)+INDEX(Ci,$N3674,2)*3*O3674*POWER(1-O3674,2)+INDEX(Ci,$N3674,3)*3*POWER(O3674,2)*(1-O3674)+INDEX(Ci,$N3674,4)*POWER(O3674,3))</f>
        <v>258.0844834256639</v>
      </c>
      <c r="Q3674" s="3">
        <f>MAX(0,MIN(P3674-V3674+W3674,'Power Curve'!$C$39))</f>
        <v>259.35271830285785</v>
      </c>
      <c r="R3674" s="3">
        <f t="shared" si="1087"/>
        <v>271.28000259399391</v>
      </c>
      <c r="S3674" s="3">
        <f t="shared" si="1088"/>
        <v>-11.927284291136061</v>
      </c>
      <c r="T3674" s="3">
        <f t="shared" si="1089"/>
        <v>11.927284291136061</v>
      </c>
      <c r="V3674" s="37">
        <f t="array" ref="V3674">SUM(_xlfn.NORM.DIST($AD$3:$AD$1003,$L3674,$AA3674,FALSE)*WindSpeedStep*$AE$3:$AE$1003)/AG3674</f>
        <v>246.75370252267825</v>
      </c>
      <c r="W3674" s="37">
        <f t="array" ref="W3674">SUM(_xlfn.NORM.DIST($AD$3:$AD$1003,$L3674,$AB3674,FALSE)*WindSpeedStep*$AE$3:$AE$1003)/AH3674</f>
        <v>248.02193739987217</v>
      </c>
      <c r="Y3674" s="1">
        <f t="shared" si="1090"/>
        <v>5</v>
      </c>
      <c r="Z3674" s="99">
        <f>IF(L3674&lt;'Power Curve'!$P$28,'Power Curve'!$Q$28,IF(L3674&gt;'Power Curve'!$P$29,'Power Curve'!$Q$29,INDEX(ReferenceTurbulence,Y3674)+(L3674-INDEX(ReferenceTurbulenceWindSpeed,Y3674))*(INDEX(ReferenceTurbulence,Y3674+1)-INDEX(ReferenceTurbulence,Y3674))/(INDEX(ReferenceTurbulenceWindSpeed,Y3674+1)-INDEX(ReferenceTurbulenceWindSpeed,Y3674))))</f>
        <v>0.11896367800922678</v>
      </c>
      <c r="AA3674" s="100">
        <f t="shared" si="1096"/>
        <v>0.63528978398161606</v>
      </c>
      <c r="AB3674" s="29">
        <f t="shared" si="1097"/>
        <v>0.76147290384297617</v>
      </c>
      <c r="AG3674" s="40">
        <f t="array" ref="AG3674">SUM(_xlfn.NORM.DIST($AD$3:$AD$1003,$F3674,$AA3674,FALSE)*WindSpeedStep)</f>
        <v>1.0000000000000038</v>
      </c>
      <c r="AH3674" s="40">
        <f t="array" ref="AH3674">SUM(_xlfn.NORM.DIST($AD$3:$AD$1003,$F3674,$AB3674,FALSE)*WindSpeedStep)</f>
        <v>0.99999999999960654</v>
      </c>
      <c r="AJ3674" s="47">
        <f t="shared" si="1091"/>
        <v>5</v>
      </c>
      <c r="AK3674" s="83" t="b">
        <f>COUNTIF('Power Curve'!$D$2:$D$31,AJ3674)&gt;0</f>
        <v>1</v>
      </c>
      <c r="AL3674" s="83" t="b">
        <f t="shared" si="1092"/>
        <v>0</v>
      </c>
      <c r="AM3674" s="83" t="b">
        <f t="shared" si="1098"/>
        <v>1</v>
      </c>
      <c r="AN3674" s="47" t="str">
        <f t="shared" si="1093"/>
        <v>Outer</v>
      </c>
      <c r="AO3674" s="48" t="str">
        <f t="shared" si="1094"/>
        <v>0.1-0.2</v>
      </c>
      <c r="AP3674" s="49" t="str">
        <f t="shared" si="1099"/>
        <v>19-20</v>
      </c>
      <c r="AQ3674" s="49" t="str">
        <f t="shared" si="1100"/>
        <v>Apr</v>
      </c>
      <c r="AR3674" s="48" t="str">
        <f t="shared" si="1101"/>
        <v>335-345</v>
      </c>
      <c r="AS3674" s="49" t="str">
        <f t="shared" si="1095"/>
        <v>LWS-HTI</v>
      </c>
    </row>
    <row r="3675" spans="5:45" x14ac:dyDescent="0.3">
      <c r="E3675" s="15">
        <v>41012.819444444445</v>
      </c>
      <c r="F3675" s="21">
        <v>5.15</v>
      </c>
      <c r="G3675" s="21">
        <v>225.09001159667943</v>
      </c>
      <c r="H3675" s="42">
        <v>1.1858820932823757</v>
      </c>
      <c r="I3675" s="35">
        <v>340.2</v>
      </c>
      <c r="J3675" s="43">
        <v>0.13203883495145632</v>
      </c>
      <c r="K3675" s="44">
        <v>0.32657822800647895</v>
      </c>
      <c r="L3675" s="26">
        <f t="shared" si="1083"/>
        <v>5.0945876277197417</v>
      </c>
      <c r="M3675" s="26">
        <f t="shared" si="1084"/>
        <v>0.1454349167845051</v>
      </c>
      <c r="N3675" s="96">
        <f t="shared" si="1085"/>
        <v>6</v>
      </c>
      <c r="O3675" s="26">
        <f t="shared" si="1086"/>
        <v>6.6260433430502544E-2</v>
      </c>
      <c r="P3675" s="3">
        <f>IF(L3675&gt;'Power Curve'!$C$37,0,INDEX(Ci,$N3675,1)*POWER(1-O3675,3)+INDEX(Ci,$N3675,2)*3*O3675*POWER(1-O3675,2)+INDEX(Ci,$N3675,3)*3*POWER(O3675,2)*(1-O3675)+INDEX(Ci,$N3675,4)*POWER(O3675,3))</f>
        <v>221.65430330479771</v>
      </c>
      <c r="Q3675" s="3">
        <f>MAX(0,MIN(P3675-V3675+W3675,'Power Curve'!$C$39))</f>
        <v>222.19121468592277</v>
      </c>
      <c r="R3675" s="3">
        <f t="shared" si="1087"/>
        <v>225.09001159667943</v>
      </c>
      <c r="S3675" s="3">
        <f t="shared" si="1088"/>
        <v>-2.8987969107566585</v>
      </c>
      <c r="T3675" s="3">
        <f t="shared" si="1089"/>
        <v>2.8987969107566585</v>
      </c>
      <c r="V3675" s="37">
        <f t="array" ref="V3675">SUM(_xlfn.NORM.DIST($AD$3:$AD$1003,$L3675,$AA3675,FALSE)*WindSpeedStep*$AE$3:$AE$1003)/AG3675</f>
        <v>202.70732177295378</v>
      </c>
      <c r="W3675" s="37">
        <f t="array" ref="W3675">SUM(_xlfn.NORM.DIST($AD$3:$AD$1003,$L3675,$AB3675,FALSE)*WindSpeedStep*$AE$3:$AE$1003)/AH3675</f>
        <v>203.24423315407884</v>
      </c>
      <c r="Y3675" s="1">
        <f t="shared" si="1090"/>
        <v>5</v>
      </c>
      <c r="Z3675" s="99">
        <f>IF(L3675&lt;'Power Curve'!$P$28,'Power Curve'!$Q$28,IF(L3675&gt;'Power Curve'!$P$29,'Power Curve'!$Q$29,INDEX(ReferenceTurbulence,Y3675)+(L3675-INDEX(ReferenceTurbulenceWindSpeed,Y3675))*(INDEX(ReferenceTurbulence,Y3675+1)-INDEX(ReferenceTurbulence,Y3675))/(INDEX(ReferenceTurbulenceWindSpeed,Y3675+1)-INDEX(ReferenceTurbulenceWindSpeed,Y3675))))</f>
        <v>0.11802477702676951</v>
      </c>
      <c r="AA3675" s="100">
        <f t="shared" si="1096"/>
        <v>0.60128756880496115</v>
      </c>
      <c r="AB3675" s="29">
        <f t="shared" si="1097"/>
        <v>0.67268341492221839</v>
      </c>
      <c r="AG3675" s="40">
        <f t="array" ref="AG3675">SUM(_xlfn.NORM.DIST($AD$3:$AD$1003,$F3675,$AA3675,FALSE)*WindSpeedStep)</f>
        <v>1.0000000000000038</v>
      </c>
      <c r="AH3675" s="40">
        <f t="array" ref="AH3675">SUM(_xlfn.NORM.DIST($AD$3:$AD$1003,$F3675,$AB3675,FALSE)*WindSpeedStep)</f>
        <v>0.99999999999999856</v>
      </c>
      <c r="AJ3675" s="47">
        <f t="shared" si="1091"/>
        <v>5</v>
      </c>
      <c r="AK3675" s="83" t="b">
        <f>COUNTIF('Power Curve'!$D$2:$D$31,AJ3675)&gt;0</f>
        <v>1</v>
      </c>
      <c r="AL3675" s="83" t="b">
        <f t="shared" si="1092"/>
        <v>0</v>
      </c>
      <c r="AM3675" s="83" t="b">
        <f t="shared" si="1098"/>
        <v>1</v>
      </c>
      <c r="AN3675" s="47" t="str">
        <f t="shared" si="1093"/>
        <v>Outer</v>
      </c>
      <c r="AO3675" s="48" t="str">
        <f t="shared" si="1094"/>
        <v>0.1-0.2</v>
      </c>
      <c r="AP3675" s="49" t="str">
        <f t="shared" si="1099"/>
        <v>19-20</v>
      </c>
      <c r="AQ3675" s="49" t="str">
        <f t="shared" si="1100"/>
        <v>Apr</v>
      </c>
      <c r="AR3675" s="48" t="str">
        <f t="shared" si="1101"/>
        <v>335-345</v>
      </c>
      <c r="AS3675" s="49" t="str">
        <f t="shared" si="1095"/>
        <v>Inner-TI</v>
      </c>
    </row>
    <row r="3676" spans="5:45" x14ac:dyDescent="0.3">
      <c r="E3676" s="15">
        <v>41012.826388888891</v>
      </c>
      <c r="F3676" s="21">
        <v>4.78</v>
      </c>
      <c r="G3676" s="21">
        <v>245.38000106811521</v>
      </c>
      <c r="H3676" s="42">
        <v>1.1867096453259074</v>
      </c>
      <c r="I3676" s="35">
        <v>342.3</v>
      </c>
      <c r="J3676" s="43">
        <v>0.11506276150627616</v>
      </c>
      <c r="K3676" s="44">
        <v>0.43284402993652982</v>
      </c>
      <c r="L3676" s="26">
        <f t="shared" si="1083"/>
        <v>4.7296683779446411</v>
      </c>
      <c r="M3676" s="26">
        <f t="shared" si="1084"/>
        <v>8.9035470385471535E-2</v>
      </c>
      <c r="N3676" s="96">
        <f t="shared" si="1085"/>
        <v>5</v>
      </c>
      <c r="O3676" s="26">
        <f t="shared" si="1086"/>
        <v>0.65873916570647484</v>
      </c>
      <c r="P3676" s="3">
        <f>IF(L3676&gt;'Power Curve'!$C$37,0,INDEX(Ci,$N3676,1)*POWER(1-O3676,3)+INDEX(Ci,$N3676,2)*3*O3676*POWER(1-O3676,2)+INDEX(Ci,$N3676,3)*3*POWER(O3676,2)*(1-O3676)+INDEX(Ci,$N3676,4)*POWER(O3676,3))</f>
        <v>160.84203255312084</v>
      </c>
      <c r="Q3676" s="3">
        <f>MAX(0,MIN(P3676-V3676+W3676,'Power Curve'!$C$39))</f>
        <v>160.5295054121527</v>
      </c>
      <c r="R3676" s="3">
        <f t="shared" si="1087"/>
        <v>245.38000106811521</v>
      </c>
      <c r="S3676" s="3">
        <f t="shared" si="1088"/>
        <v>-84.850495655962504</v>
      </c>
      <c r="T3676" s="3">
        <f t="shared" si="1089"/>
        <v>84.850495655962504</v>
      </c>
      <c r="V3676" s="37">
        <f t="array" ref="V3676">SUM(_xlfn.NORM.DIST($AD$3:$AD$1003,$L3676,$AA3676,FALSE)*WindSpeedStep*$AE$3:$AE$1003)/AG3676</f>
        <v>137.08091513631231</v>
      </c>
      <c r="W3676" s="37">
        <f t="array" ref="W3676">SUM(_xlfn.NORM.DIST($AD$3:$AD$1003,$L3676,$AB3676,FALSE)*WindSpeedStep*$AE$3:$AE$1003)/AH3676</f>
        <v>136.76838799534417</v>
      </c>
      <c r="Y3676" s="1">
        <f t="shared" si="1090"/>
        <v>4</v>
      </c>
      <c r="Z3676" s="99">
        <f>IF(L3676&lt;'Power Curve'!$P$28,'Power Curve'!$Q$28,IF(L3676&gt;'Power Curve'!$P$29,'Power Curve'!$Q$29,INDEX(ReferenceTurbulence,Y3676)+(L3676-INDEX(ReferenceTurbulenceWindSpeed,Y3676))*(INDEX(ReferenceTurbulence,Y3676+1)-INDEX(ReferenceTurbulence,Y3676))/(INDEX(ReferenceTurbulenceWindSpeed,Y3676+1)-INDEX(ReferenceTurbulenceWindSpeed,Y3676))))</f>
        <v>0.11755286642544474</v>
      </c>
      <c r="AA3676" s="100">
        <f t="shared" si="1096"/>
        <v>0.5559860750691763</v>
      </c>
      <c r="AB3676" s="29">
        <f t="shared" si="1097"/>
        <v>0.5442087045752203</v>
      </c>
      <c r="AG3676" s="40">
        <f t="array" ref="AG3676">SUM(_xlfn.NORM.DIST($AD$3:$AD$1003,$F3676,$AA3676,FALSE)*WindSpeedStep)</f>
        <v>1.0000000000000031</v>
      </c>
      <c r="AH3676" s="40">
        <f t="array" ref="AH3676">SUM(_xlfn.NORM.DIST($AD$3:$AD$1003,$F3676,$AB3676,FALSE)*WindSpeedStep)</f>
        <v>1.0000000000000031</v>
      </c>
      <c r="AJ3676" s="47">
        <f t="shared" si="1091"/>
        <v>5</v>
      </c>
      <c r="AK3676" s="83" t="b">
        <f>COUNTIF('Power Curve'!$D$2:$D$31,AJ3676)&gt;0</f>
        <v>1</v>
      </c>
      <c r="AL3676" s="83" t="b">
        <f t="shared" si="1092"/>
        <v>0</v>
      </c>
      <c r="AM3676" s="83" t="b">
        <f t="shared" si="1098"/>
        <v>1</v>
      </c>
      <c r="AN3676" s="47" t="str">
        <f t="shared" si="1093"/>
        <v>Outer</v>
      </c>
      <c r="AO3676" s="48" t="str">
        <f t="shared" si="1094"/>
        <v>0.0-0.1</v>
      </c>
      <c r="AP3676" s="49" t="str">
        <f t="shared" si="1099"/>
        <v>19-20</v>
      </c>
      <c r="AQ3676" s="49" t="str">
        <f t="shared" si="1100"/>
        <v>Apr</v>
      </c>
      <c r="AR3676" s="48" t="str">
        <f t="shared" si="1101"/>
        <v>335-345</v>
      </c>
      <c r="AS3676" s="49" t="str">
        <f t="shared" si="1095"/>
        <v>Inner-TI</v>
      </c>
    </row>
    <row r="3677" spans="5:45" x14ac:dyDescent="0.3">
      <c r="E3677" s="15">
        <v>41012.833333333336</v>
      </c>
      <c r="F3677" s="21">
        <v>4.4400000000000004</v>
      </c>
      <c r="G3677" s="21">
        <v>197.07999801635711</v>
      </c>
      <c r="H3677" s="42">
        <v>1.1873637920938289</v>
      </c>
      <c r="I3677" s="35">
        <v>352.3</v>
      </c>
      <c r="J3677" s="43">
        <v>0.16666666666666666</v>
      </c>
      <c r="K3677" s="44">
        <v>0.34843075733914758</v>
      </c>
      <c r="L3677" s="26">
        <f t="shared" si="1083"/>
        <v>4.3940555293819497</v>
      </c>
      <c r="M3677" s="26">
        <f t="shared" si="1084"/>
        <v>3.7165422765336319E-2</v>
      </c>
      <c r="N3677" s="96">
        <f t="shared" si="1085"/>
        <v>5</v>
      </c>
      <c r="O3677" s="26">
        <f t="shared" si="1086"/>
        <v>0.27497263340215738</v>
      </c>
      <c r="P3677" s="3">
        <f>IF(L3677&gt;'Power Curve'!$C$37,0,INDEX(Ci,$N3677,1)*POWER(1-O3677,3)+INDEX(Ci,$N3677,2)*3*O3677*POWER(1-O3677,2)+INDEX(Ci,$N3677,3)*3*POWER(O3677,2)*(1-O3677)+INDEX(Ci,$N3677,4)*POWER(O3677,3))</f>
        <v>105.4543670239468</v>
      </c>
      <c r="Q3677" s="3">
        <f>MAX(0,MIN(P3677-V3677+W3677,'Power Curve'!$C$39))</f>
        <v>120.1458665140904</v>
      </c>
      <c r="R3677" s="3">
        <f t="shared" si="1087"/>
        <v>197.07999801635711</v>
      </c>
      <c r="S3677" s="3">
        <f t="shared" si="1088"/>
        <v>-76.934131502266709</v>
      </c>
      <c r="T3677" s="3">
        <f t="shared" si="1089"/>
        <v>76.934131502266709</v>
      </c>
      <c r="V3677" s="37">
        <f t="array" ref="V3677">SUM(_xlfn.NORM.DIST($AD$3:$AD$1003,$L3677,$AA3677,FALSE)*WindSpeedStep*$AE$3:$AE$1003)/AG3677</f>
        <v>79.658813370586969</v>
      </c>
      <c r="W3677" s="37">
        <f t="array" ref="W3677">SUM(_xlfn.NORM.DIST($AD$3:$AD$1003,$L3677,$AB3677,FALSE)*WindSpeedStep*$AE$3:$AE$1003)/AH3677</f>
        <v>94.350312860730568</v>
      </c>
      <c r="Y3677" s="1">
        <f t="shared" si="1090"/>
        <v>4</v>
      </c>
      <c r="Z3677" s="99">
        <f>IF(L3677&lt;'Power Curve'!$P$28,'Power Curve'!$Q$28,IF(L3677&gt;'Power Curve'!$P$29,'Power Curve'!$Q$29,INDEX(ReferenceTurbulence,Y3677)+(L3677-INDEX(ReferenceTurbulenceWindSpeed,Y3677))*(INDEX(ReferenceTurbulence,Y3677+1)-INDEX(ReferenceTurbulence,Y3677))/(INDEX(ReferenceTurbulenceWindSpeed,Y3677+1)-INDEX(ReferenceTurbulenceWindSpeed,Y3677))))</f>
        <v>0.11730795784036877</v>
      </c>
      <c r="AA3677" s="100">
        <f t="shared" si="1096"/>
        <v>0.51545768078897702</v>
      </c>
      <c r="AB3677" s="29">
        <f t="shared" si="1097"/>
        <v>0.73234258823032494</v>
      </c>
      <c r="AG3677" s="40">
        <f t="array" ref="AG3677">SUM(_xlfn.NORM.DIST($AD$3:$AD$1003,$F3677,$AA3677,FALSE)*WindSpeedStep)</f>
        <v>1.0000000000000033</v>
      </c>
      <c r="AH3677" s="40">
        <f t="array" ref="AH3677">SUM(_xlfn.NORM.DIST($AD$3:$AD$1003,$F3677,$AB3677,FALSE)*WindSpeedStep)</f>
        <v>0.99999999957622032</v>
      </c>
      <c r="AJ3677" s="47">
        <f t="shared" si="1091"/>
        <v>4</v>
      </c>
      <c r="AK3677" s="83" t="b">
        <f>COUNTIF('Power Curve'!$D$2:$D$31,AJ3677)&gt;0</f>
        <v>1</v>
      </c>
      <c r="AL3677" s="83" t="b">
        <f t="shared" si="1092"/>
        <v>0</v>
      </c>
      <c r="AM3677" s="83" t="b">
        <f t="shared" si="1098"/>
        <v>1</v>
      </c>
      <c r="AN3677" s="47" t="str">
        <f t="shared" si="1093"/>
        <v>Outer</v>
      </c>
      <c r="AO3677" s="48" t="str">
        <f t="shared" si="1094"/>
        <v>0.0-0.1</v>
      </c>
      <c r="AP3677" s="49" t="str">
        <f t="shared" si="1099"/>
        <v>20-21</v>
      </c>
      <c r="AQ3677" s="49" t="str">
        <f t="shared" si="1100"/>
        <v>Apr</v>
      </c>
      <c r="AR3677" s="48" t="str">
        <f t="shared" si="1101"/>
        <v>345-355</v>
      </c>
      <c r="AS3677" s="49" t="str">
        <f t="shared" si="1095"/>
        <v>LWS-HTI</v>
      </c>
    </row>
    <row r="3678" spans="5:45" x14ac:dyDescent="0.3">
      <c r="E3678" s="15">
        <v>41012.840277777781</v>
      </c>
      <c r="F3678" s="21">
        <v>4.5199999999999996</v>
      </c>
      <c r="G3678" s="21">
        <v>175.5600013732913</v>
      </c>
      <c r="H3678" s="42">
        <v>1.1877566266375295</v>
      </c>
      <c r="I3678" s="35">
        <v>349.2</v>
      </c>
      <c r="J3678" s="43">
        <v>0.19690265486725667</v>
      </c>
      <c r="K3678" s="44">
        <v>0.30409076965639736</v>
      </c>
      <c r="L3678" s="26">
        <f t="shared" si="1083"/>
        <v>4.4737209631640038</v>
      </c>
      <c r="M3678" s="26">
        <f t="shared" si="1084"/>
        <v>4.9477972364229246E-2</v>
      </c>
      <c r="N3678" s="96">
        <f t="shared" si="1085"/>
        <v>5</v>
      </c>
      <c r="O3678" s="26">
        <f t="shared" si="1086"/>
        <v>0.36606845228391638</v>
      </c>
      <c r="P3678" s="3">
        <f>IF(L3678&gt;'Power Curve'!$C$37,0,INDEX(Ci,$N3678,1)*POWER(1-O3678,3)+INDEX(Ci,$N3678,2)*3*O3678*POWER(1-O3678,2)+INDEX(Ci,$N3678,3)*3*POWER(O3678,2)*(1-O3678)+INDEX(Ci,$N3678,4)*POWER(O3678,3))</f>
        <v>117.46128198118919</v>
      </c>
      <c r="Q3678" s="3">
        <f>MAX(0,MIN(P3678-V3678+W3678,'Power Curve'!$C$39))</f>
        <v>139.58220088361625</v>
      </c>
      <c r="R3678" s="3">
        <f t="shared" si="1087"/>
        <v>175.5600013732913</v>
      </c>
      <c r="S3678" s="3">
        <f t="shared" si="1088"/>
        <v>-35.977800489675047</v>
      </c>
      <c r="T3678" s="3">
        <f t="shared" si="1089"/>
        <v>35.977800489675047</v>
      </c>
      <c r="V3678" s="37">
        <f t="array" ref="V3678">SUM(_xlfn.NORM.DIST($AD$3:$AD$1003,$L3678,$AA3678,FALSE)*WindSpeedStep*$AE$3:$AE$1003)/AG3678</f>
        <v>92.617942822287361</v>
      </c>
      <c r="W3678" s="37">
        <f t="array" ref="W3678">SUM(_xlfn.NORM.DIST($AD$3:$AD$1003,$L3678,$AB3678,FALSE)*WindSpeedStep*$AE$3:$AE$1003)/AH3678</f>
        <v>114.73886172471443</v>
      </c>
      <c r="Y3678" s="1">
        <f t="shared" si="1090"/>
        <v>4</v>
      </c>
      <c r="Z3678" s="99">
        <f>IF(L3678&lt;'Power Curve'!$P$28,'Power Curve'!$Q$28,IF(L3678&gt;'Power Curve'!$P$29,'Power Curve'!$Q$29,INDEX(ReferenceTurbulence,Y3678)+(L3678-INDEX(ReferenceTurbulenceWindSpeed,Y3678))*(INDEX(ReferenceTurbulence,Y3678+1)-INDEX(ReferenceTurbulence,Y3678))/(INDEX(ReferenceTurbulenceWindSpeed,Y3678+1)-INDEX(ReferenceTurbulenceWindSpeed,Y3678))))</f>
        <v>0.1173660925296412</v>
      </c>
      <c r="AA3678" s="100">
        <f t="shared" si="1096"/>
        <v>0.52506314851450198</v>
      </c>
      <c r="AB3678" s="29">
        <f t="shared" si="1097"/>
        <v>0.88088753478229287</v>
      </c>
      <c r="AG3678" s="40">
        <f t="array" ref="AG3678">SUM(_xlfn.NORM.DIST($AD$3:$AD$1003,$F3678,$AA3678,FALSE)*WindSpeedStep)</f>
        <v>1.0000000000000029</v>
      </c>
      <c r="AH3678" s="40">
        <f t="array" ref="AH3678">SUM(_xlfn.NORM.DIST($AD$3:$AD$1003,$F3678,$AB3678,FALSE)*WindSpeedStep)</f>
        <v>0.99999989526457478</v>
      </c>
      <c r="AJ3678" s="47">
        <f t="shared" si="1091"/>
        <v>4</v>
      </c>
      <c r="AK3678" s="83" t="b">
        <f>COUNTIF('Power Curve'!$D$2:$D$31,AJ3678)&gt;0</f>
        <v>1</v>
      </c>
      <c r="AL3678" s="83" t="b">
        <f t="shared" si="1092"/>
        <v>0</v>
      </c>
      <c r="AM3678" s="83" t="b">
        <f t="shared" si="1098"/>
        <v>1</v>
      </c>
      <c r="AN3678" s="47" t="str">
        <f t="shared" si="1093"/>
        <v>Outer</v>
      </c>
      <c r="AO3678" s="48" t="str">
        <f t="shared" si="1094"/>
        <v>0.0-0.1</v>
      </c>
      <c r="AP3678" s="49" t="str">
        <f t="shared" si="1099"/>
        <v>20-21</v>
      </c>
      <c r="AQ3678" s="49" t="str">
        <f t="shared" si="1100"/>
        <v>Apr</v>
      </c>
      <c r="AR3678" s="48" t="str">
        <f t="shared" si="1101"/>
        <v>345-355</v>
      </c>
      <c r="AS3678" s="49" t="str">
        <f t="shared" si="1095"/>
        <v>LWS-HTI</v>
      </c>
    </row>
    <row r="3679" spans="5:45" x14ac:dyDescent="0.3">
      <c r="E3679" s="15">
        <v>41012.847222222219</v>
      </c>
      <c r="F3679" s="21">
        <v>4.2300000000000004</v>
      </c>
      <c r="G3679" s="21">
        <v>121.82000350952171</v>
      </c>
      <c r="H3679" s="42">
        <v>1.1879313029850067</v>
      </c>
      <c r="I3679" s="35">
        <v>357.9</v>
      </c>
      <c r="J3679" s="43">
        <v>0.21040189125295505</v>
      </c>
      <c r="K3679" s="44">
        <v>0.48008401952540219</v>
      </c>
      <c r="L3679" s="26">
        <f t="shared" si="1083"/>
        <v>4.1868954206044746</v>
      </c>
      <c r="M3679" s="26">
        <f t="shared" si="1084"/>
        <v>5.1481601566528163E-3</v>
      </c>
      <c r="N3679" s="96">
        <f t="shared" si="1085"/>
        <v>5</v>
      </c>
      <c r="O3679" s="26">
        <f t="shared" si="1086"/>
        <v>3.808922170385283E-2</v>
      </c>
      <c r="P3679" s="3">
        <f>IF(L3679&gt;'Power Curve'!$C$37,0,INDEX(Ci,$N3679,1)*POWER(1-O3679,3)+INDEX(Ci,$N3679,2)*3*O3679*POWER(1-O3679,2)+INDEX(Ci,$N3679,3)*3*POWER(O3679,2)*(1-O3679)+INDEX(Ci,$N3679,4)*POWER(O3679,3))</f>
        <v>80.391652701056998</v>
      </c>
      <c r="Q3679" s="3">
        <f>MAX(0,MIN(P3679-V3679+W3679,'Power Curve'!$C$39))</f>
        <v>111.27419805177851</v>
      </c>
      <c r="R3679" s="3">
        <f t="shared" si="1087"/>
        <v>121.82000350952171</v>
      </c>
      <c r="S3679" s="3">
        <f t="shared" si="1088"/>
        <v>-10.545805457743199</v>
      </c>
      <c r="T3679" s="3">
        <f t="shared" si="1089"/>
        <v>10.545805457743199</v>
      </c>
      <c r="V3679" s="37">
        <f t="array" ref="V3679">SUM(_xlfn.NORM.DIST($AD$3:$AD$1003,$L3679,$AA3679,FALSE)*WindSpeedStep*$AE$3:$AE$1003)/AG3679</f>
        <v>49.461847370104323</v>
      </c>
      <c r="W3679" s="37">
        <f t="array" ref="W3679">SUM(_xlfn.NORM.DIST($AD$3:$AD$1003,$L3679,$AB3679,FALSE)*WindSpeedStep*$AE$3:$AE$1003)/AH3679</f>
        <v>80.344392720825837</v>
      </c>
      <c r="Y3679" s="1">
        <f t="shared" si="1090"/>
        <v>4</v>
      </c>
      <c r="Z3679" s="99">
        <f>IF(L3679&lt;'Power Curve'!$P$28,'Power Curve'!$Q$28,IF(L3679&gt;'Power Curve'!$P$29,'Power Curve'!$Q$29,INDEX(ReferenceTurbulence,Y3679)+(L3679-INDEX(ReferenceTurbulenceWindSpeed,Y3679))*(INDEX(ReferenceTurbulence,Y3679+1)-INDEX(ReferenceTurbulence,Y3679))/(INDEX(ReferenceTurbulenceWindSpeed,Y3679+1)-INDEX(ReferenceTurbulenceWindSpeed,Y3679))))</f>
        <v>0.11715678577010341</v>
      </c>
      <c r="AA3679" s="100">
        <f t="shared" si="1096"/>
        <v>0.49052320983358544</v>
      </c>
      <c r="AB3679" s="29">
        <f t="shared" si="1097"/>
        <v>0.88093071497351816</v>
      </c>
      <c r="AG3679" s="40">
        <f t="array" ref="AG3679">SUM(_xlfn.NORM.DIST($AD$3:$AD$1003,$F3679,$AA3679,FALSE)*WindSpeedStep)</f>
        <v>1.0000000000000024</v>
      </c>
      <c r="AH3679" s="40">
        <f t="array" ref="AH3679">SUM(_xlfn.NORM.DIST($AD$3:$AD$1003,$F3679,$AB3679,FALSE)*WindSpeedStep)</f>
        <v>0.99999941633193123</v>
      </c>
      <c r="AJ3679" s="47">
        <f t="shared" si="1091"/>
        <v>4</v>
      </c>
      <c r="AK3679" s="83" t="b">
        <f>COUNTIF('Power Curve'!$D$2:$D$31,AJ3679)&gt;0</f>
        <v>1</v>
      </c>
      <c r="AL3679" s="83" t="b">
        <f t="shared" si="1092"/>
        <v>0</v>
      </c>
      <c r="AM3679" s="83" t="b">
        <f t="shared" si="1098"/>
        <v>1</v>
      </c>
      <c r="AN3679" s="47" t="str">
        <f t="shared" si="1093"/>
        <v>Outer</v>
      </c>
      <c r="AO3679" s="48" t="str">
        <f t="shared" si="1094"/>
        <v>0.0-0.1</v>
      </c>
      <c r="AP3679" s="49" t="str">
        <f t="shared" si="1099"/>
        <v>20-21</v>
      </c>
      <c r="AQ3679" s="49" t="str">
        <f t="shared" si="1100"/>
        <v>Apr</v>
      </c>
      <c r="AR3679" s="48" t="str">
        <f t="shared" si="1101"/>
        <v>355-5</v>
      </c>
      <c r="AS3679" s="49" t="str">
        <f t="shared" si="1095"/>
        <v>LWS-HTI</v>
      </c>
    </row>
    <row r="3680" spans="5:45" x14ac:dyDescent="0.3">
      <c r="E3680" s="15">
        <v>41012.854166666664</v>
      </c>
      <c r="F3680" s="21">
        <v>4.9800000000000004</v>
      </c>
      <c r="G3680" s="21">
        <v>209.9000015258793</v>
      </c>
      <c r="H3680" s="42">
        <v>1.1883245131980267</v>
      </c>
      <c r="I3680" s="35">
        <v>359.6</v>
      </c>
      <c r="J3680" s="43">
        <v>0.17068273092369476</v>
      </c>
      <c r="K3680" s="44">
        <v>0.39205632678090663</v>
      </c>
      <c r="L3680" s="26">
        <f t="shared" si="1083"/>
        <v>4.9297965724241646</v>
      </c>
      <c r="M3680" s="26">
        <f t="shared" si="1084"/>
        <v>0.11996592797147032</v>
      </c>
      <c r="N3680" s="96">
        <f t="shared" si="1085"/>
        <v>5</v>
      </c>
      <c r="O3680" s="26">
        <f t="shared" si="1086"/>
        <v>0.88758172504425981</v>
      </c>
      <c r="P3680" s="3">
        <f>IF(L3680&gt;'Power Curve'!$C$37,0,INDEX(Ci,$N3680,1)*POWER(1-O3680,3)+INDEX(Ci,$N3680,2)*3*O3680*POWER(1-O3680,2)+INDEX(Ci,$N3680,3)*3*POWER(O3680,2)*(1-O3680)+INDEX(Ci,$N3680,4)*POWER(O3680,3))</f>
        <v>195.56795099626402</v>
      </c>
      <c r="Q3680" s="3">
        <f>MAX(0,MIN(P3680-V3680+W3680,'Power Curve'!$C$39))</f>
        <v>202.41631132419883</v>
      </c>
      <c r="R3680" s="3">
        <f t="shared" si="1087"/>
        <v>209.9000015258793</v>
      </c>
      <c r="S3680" s="3">
        <f t="shared" si="1088"/>
        <v>-7.4836902016804743</v>
      </c>
      <c r="T3680" s="3">
        <f t="shared" si="1089"/>
        <v>7.4836902016804743</v>
      </c>
      <c r="V3680" s="37">
        <f t="array" ref="V3680">SUM(_xlfn.NORM.DIST($AD$3:$AD$1003,$L3680,$AA3680,FALSE)*WindSpeedStep*$AE$3:$AE$1003)/AG3680</f>
        <v>173.05874487874041</v>
      </c>
      <c r="W3680" s="37">
        <f t="array" ref="W3680">SUM(_xlfn.NORM.DIST($AD$3:$AD$1003,$L3680,$AB3680,FALSE)*WindSpeedStep*$AE$3:$AE$1003)/AH3680</f>
        <v>179.90710520667523</v>
      </c>
      <c r="Y3680" s="1">
        <f t="shared" si="1090"/>
        <v>4</v>
      </c>
      <c r="Z3680" s="99">
        <f>IF(L3680&lt;'Power Curve'!$P$28,'Power Curve'!$Q$28,IF(L3680&gt;'Power Curve'!$P$29,'Power Curve'!$Q$29,INDEX(ReferenceTurbulence,Y3680)+(L3680-INDEX(ReferenceTurbulenceWindSpeed,Y3680))*(INDEX(ReferenceTurbulence,Y3680+1)-INDEX(ReferenceTurbulence,Y3680))/(INDEX(ReferenceTurbulenceWindSpeed,Y3680+1)-INDEX(ReferenceTurbulenceWindSpeed,Y3680))))</f>
        <v>0.11769890705873305</v>
      </c>
      <c r="AA3680" s="100">
        <f t="shared" si="1096"/>
        <v>0.58023166859621256</v>
      </c>
      <c r="AB3680" s="29">
        <f t="shared" si="1097"/>
        <v>0.84143114187962642</v>
      </c>
      <c r="AG3680" s="40">
        <f t="array" ref="AG3680">SUM(_xlfn.NORM.DIST($AD$3:$AD$1003,$F3680,$AA3680,FALSE)*WindSpeedStep)</f>
        <v>1.0000000000000031</v>
      </c>
      <c r="AH3680" s="40">
        <f t="array" ref="AH3680">SUM(_xlfn.NORM.DIST($AD$3:$AD$1003,$F3680,$AB3680,FALSE)*WindSpeedStep)</f>
        <v>0.99999999889398616</v>
      </c>
      <c r="AJ3680" s="47">
        <f t="shared" si="1091"/>
        <v>5</v>
      </c>
      <c r="AK3680" s="83" t="b">
        <f>COUNTIF('Power Curve'!$D$2:$D$31,AJ3680)&gt;0</f>
        <v>1</v>
      </c>
      <c r="AL3680" s="83" t="b">
        <f t="shared" si="1092"/>
        <v>0</v>
      </c>
      <c r="AM3680" s="83" t="b">
        <f t="shared" si="1098"/>
        <v>1</v>
      </c>
      <c r="AN3680" s="47" t="str">
        <f t="shared" si="1093"/>
        <v>Outer</v>
      </c>
      <c r="AO3680" s="48" t="str">
        <f t="shared" si="1094"/>
        <v>0.1-0.2</v>
      </c>
      <c r="AP3680" s="49" t="str">
        <f t="shared" si="1099"/>
        <v>20-21</v>
      </c>
      <c r="AQ3680" s="49" t="str">
        <f t="shared" si="1100"/>
        <v>Apr</v>
      </c>
      <c r="AR3680" s="48" t="str">
        <f t="shared" si="1101"/>
        <v>355-5</v>
      </c>
      <c r="AS3680" s="49" t="str">
        <f t="shared" si="1095"/>
        <v>LWS-HTI</v>
      </c>
    </row>
    <row r="3681" spans="5:45" x14ac:dyDescent="0.3">
      <c r="E3681" s="15">
        <v>41012.861111111109</v>
      </c>
      <c r="F3681" s="21">
        <v>4.26</v>
      </c>
      <c r="G3681" s="21">
        <v>276.27000427246139</v>
      </c>
      <c r="H3681" s="42">
        <v>1.1887617187891308</v>
      </c>
      <c r="I3681" s="35">
        <v>358.9</v>
      </c>
      <c r="J3681" s="43">
        <v>0.23943661971830987</v>
      </c>
      <c r="K3681" s="44">
        <v>0.34858084168302184</v>
      </c>
      <c r="L3681" s="26">
        <f t="shared" si="1083"/>
        <v>4.2175720122329778</v>
      </c>
      <c r="M3681" s="26">
        <f t="shared" si="1084"/>
        <v>9.8893262812765372E-3</v>
      </c>
      <c r="N3681" s="96">
        <f t="shared" si="1085"/>
        <v>5</v>
      </c>
      <c r="O3681" s="26">
        <f t="shared" si="1086"/>
        <v>7.3167286332797579E-2</v>
      </c>
      <c r="P3681" s="3">
        <f>IF(L3681&gt;'Power Curve'!$C$37,0,INDEX(Ci,$N3681,1)*POWER(1-O3681,3)+INDEX(Ci,$N3681,2)*3*O3681*POWER(1-O3681,2)+INDEX(Ci,$N3681,3)*3*POWER(O3681,2)*(1-O3681)+INDEX(Ci,$N3681,4)*POWER(O3681,3))</f>
        <v>83.419791156603821</v>
      </c>
      <c r="Q3681" s="3">
        <f>MAX(0,MIN(P3681-V3681+W3681,'Power Curve'!$C$39))</f>
        <v>123.22106663176305</v>
      </c>
      <c r="R3681" s="3">
        <f t="shared" si="1087"/>
        <v>276.27000427246139</v>
      </c>
      <c r="S3681" s="3">
        <f t="shared" si="1088"/>
        <v>-153.04893764069834</v>
      </c>
      <c r="T3681" s="3">
        <f t="shared" si="1089"/>
        <v>153.04893764069834</v>
      </c>
      <c r="V3681" s="37">
        <f t="array" ref="V3681">SUM(_xlfn.NORM.DIST($AD$3:$AD$1003,$L3681,$AA3681,FALSE)*WindSpeedStep*$AE$3:$AE$1003)/AG3681</f>
        <v>53.546434826264765</v>
      </c>
      <c r="W3681" s="37">
        <f t="array" ref="W3681">SUM(_xlfn.NORM.DIST($AD$3:$AD$1003,$L3681,$AB3681,FALSE)*WindSpeedStep*$AE$3:$AE$1003)/AH3681</f>
        <v>93.347710301424001</v>
      </c>
      <c r="Y3681" s="1">
        <f t="shared" si="1090"/>
        <v>4</v>
      </c>
      <c r="Z3681" s="99">
        <f>IF(L3681&lt;'Power Curve'!$P$28,'Power Curve'!$Q$28,IF(L3681&gt;'Power Curve'!$P$29,'Power Curve'!$Q$29,INDEX(ReferenceTurbulence,Y3681)+(L3681-INDEX(ReferenceTurbulenceWindSpeed,Y3681))*(INDEX(ReferenceTurbulence,Y3681+1)-INDEX(ReferenceTurbulence,Y3681))/(INDEX(ReferenceTurbulenceWindSpeed,Y3681+1)-INDEX(ReferenceTurbulenceWindSpeed,Y3681))))</f>
        <v>0.11717917156576906</v>
      </c>
      <c r="AA3681" s="100">
        <f t="shared" si="1096"/>
        <v>0.49421159441243395</v>
      </c>
      <c r="AB3681" s="29">
        <f t="shared" si="1097"/>
        <v>1.0098411860276144</v>
      </c>
      <c r="AG3681" s="40">
        <f t="array" ref="AG3681">SUM(_xlfn.NORM.DIST($AD$3:$AD$1003,$F3681,$AA3681,FALSE)*WindSpeedStep)</f>
        <v>1.0000000000000027</v>
      </c>
      <c r="AH3681" s="40">
        <f t="array" ref="AH3681">SUM(_xlfn.NORM.DIST($AD$3:$AD$1003,$F3681,$AB3681,FALSE)*WindSpeedStep)</f>
        <v>0.99999021497710894</v>
      </c>
      <c r="AJ3681" s="47">
        <f t="shared" si="1091"/>
        <v>4</v>
      </c>
      <c r="AK3681" s="83" t="b">
        <f>COUNTIF('Power Curve'!$D$2:$D$31,AJ3681)&gt;0</f>
        <v>1</v>
      </c>
      <c r="AL3681" s="83" t="b">
        <f t="shared" si="1092"/>
        <v>0</v>
      </c>
      <c r="AM3681" s="83" t="b">
        <f t="shared" si="1098"/>
        <v>1</v>
      </c>
      <c r="AN3681" s="47" t="str">
        <f t="shared" si="1093"/>
        <v>Outer</v>
      </c>
      <c r="AO3681" s="48" t="str">
        <f t="shared" si="1094"/>
        <v>0.0-0.1</v>
      </c>
      <c r="AP3681" s="49" t="str">
        <f t="shared" si="1099"/>
        <v>20-21</v>
      </c>
      <c r="AQ3681" s="49" t="str">
        <f t="shared" si="1100"/>
        <v>Apr</v>
      </c>
      <c r="AR3681" s="48" t="str">
        <f t="shared" si="1101"/>
        <v>355-5</v>
      </c>
      <c r="AS3681" s="49" t="str">
        <f t="shared" si="1095"/>
        <v>LWS-HTI</v>
      </c>
    </row>
    <row r="3682" spans="5:45" x14ac:dyDescent="0.3">
      <c r="E3682" s="15">
        <v>41012.868055555555</v>
      </c>
      <c r="F3682" s="21">
        <v>4.63</v>
      </c>
      <c r="G3682" s="21">
        <v>222.320003509522</v>
      </c>
      <c r="H3682" s="42">
        <v>1.1891992462099703</v>
      </c>
      <c r="I3682" s="35">
        <v>354.6</v>
      </c>
      <c r="J3682" s="43">
        <v>0.14254859611231102</v>
      </c>
      <c r="K3682" s="44">
        <v>0.31420708915122364</v>
      </c>
      <c r="L3682" s="26">
        <f t="shared" si="1083"/>
        <v>4.5844492545309778</v>
      </c>
      <c r="M3682" s="26">
        <f t="shared" si="1084"/>
        <v>6.659138673646918E-2</v>
      </c>
      <c r="N3682" s="96">
        <f t="shared" si="1085"/>
        <v>5</v>
      </c>
      <c r="O3682" s="26">
        <f t="shared" si="1086"/>
        <v>0.49268402313548343</v>
      </c>
      <c r="P3682" s="3">
        <f>IF(L3682&gt;'Power Curve'!$C$37,0,INDEX(Ci,$N3682,1)*POWER(1-O3682,3)+INDEX(Ci,$N3682,2)*3*O3682*POWER(1-O3682,2)+INDEX(Ci,$N3682,3)*3*POWER(O3682,2)*(1-O3682)+INDEX(Ci,$N3682,4)*POWER(O3682,3))</f>
        <v>135.5984175963489</v>
      </c>
      <c r="Q3682" s="3">
        <f>MAX(0,MIN(P3682-V3682+W3682,'Power Curve'!$C$39))</f>
        <v>141.10062201578148</v>
      </c>
      <c r="R3682" s="3">
        <f t="shared" si="1087"/>
        <v>222.320003509522</v>
      </c>
      <c r="S3682" s="3">
        <f t="shared" si="1088"/>
        <v>-81.219381493740514</v>
      </c>
      <c r="T3682" s="3">
        <f t="shared" si="1089"/>
        <v>81.219381493740514</v>
      </c>
      <c r="V3682" s="37">
        <f t="array" ref="V3682">SUM(_xlfn.NORM.DIST($AD$3:$AD$1003,$L3682,$AA3682,FALSE)*WindSpeedStep*$AE$3:$AE$1003)/AG3682</f>
        <v>111.45830496142057</v>
      </c>
      <c r="W3682" s="37">
        <f t="array" ref="W3682">SUM(_xlfn.NORM.DIST($AD$3:$AD$1003,$L3682,$AB3682,FALSE)*WindSpeedStep*$AE$3:$AE$1003)/AH3682</f>
        <v>116.96050938085317</v>
      </c>
      <c r="Y3682" s="1">
        <f t="shared" si="1090"/>
        <v>4</v>
      </c>
      <c r="Z3682" s="99">
        <f>IF(L3682&lt;'Power Curve'!$P$28,'Power Curve'!$Q$28,IF(L3682&gt;'Power Curve'!$P$29,'Power Curve'!$Q$29,INDEX(ReferenceTurbulence,Y3682)+(L3682-INDEX(ReferenceTurbulenceWindSpeed,Y3682))*(INDEX(ReferenceTurbulence,Y3682+1)-INDEX(ReferenceTurbulence,Y3682))/(INDEX(ReferenceTurbulenceWindSpeed,Y3682+1)-INDEX(ReferenceTurbulenceWindSpeed,Y3682))))</f>
        <v>0.11744689488653159</v>
      </c>
      <c r="AA3682" s="100">
        <f t="shared" si="1096"/>
        <v>0.53842932970953783</v>
      </c>
      <c r="AB3682" s="29">
        <f t="shared" si="1097"/>
        <v>0.65350680518152171</v>
      </c>
      <c r="AG3682" s="40">
        <f t="array" ref="AG3682">SUM(_xlfn.NORM.DIST($AD$3:$AD$1003,$F3682,$AA3682,FALSE)*WindSpeedStep)</f>
        <v>1.0000000000000033</v>
      </c>
      <c r="AH3682" s="40">
        <f t="array" ref="AH3682">SUM(_xlfn.NORM.DIST($AD$3:$AD$1003,$F3682,$AB3682,FALSE)*WindSpeedStep)</f>
        <v>0.99999999999962363</v>
      </c>
      <c r="AJ3682" s="47">
        <f t="shared" si="1091"/>
        <v>5</v>
      </c>
      <c r="AK3682" s="83" t="b">
        <f>COUNTIF('Power Curve'!$D$2:$D$31,AJ3682)&gt;0</f>
        <v>1</v>
      </c>
      <c r="AL3682" s="83" t="b">
        <f t="shared" si="1092"/>
        <v>0</v>
      </c>
      <c r="AM3682" s="83" t="b">
        <f t="shared" si="1098"/>
        <v>1</v>
      </c>
      <c r="AN3682" s="47" t="str">
        <f t="shared" si="1093"/>
        <v>Outer</v>
      </c>
      <c r="AO3682" s="48" t="str">
        <f t="shared" si="1094"/>
        <v>0.0-0.1</v>
      </c>
      <c r="AP3682" s="49" t="str">
        <f t="shared" si="1099"/>
        <v>20-21</v>
      </c>
      <c r="AQ3682" s="49" t="str">
        <f t="shared" si="1100"/>
        <v>Apr</v>
      </c>
      <c r="AR3682" s="48" t="str">
        <f t="shared" si="1101"/>
        <v>345-355</v>
      </c>
      <c r="AS3682" s="49" t="str">
        <f t="shared" si="1095"/>
        <v>LWS-HTI</v>
      </c>
    </row>
    <row r="3683" spans="5:45" x14ac:dyDescent="0.3">
      <c r="E3683" s="15">
        <v>41012.875</v>
      </c>
      <c r="F3683" s="21">
        <v>5.01</v>
      </c>
      <c r="G3683" s="21">
        <v>209.79999542236374</v>
      </c>
      <c r="H3683" s="42">
        <v>1.189505706718166</v>
      </c>
      <c r="I3683" s="35">
        <v>357.1</v>
      </c>
      <c r="J3683" s="43">
        <v>0.16566866267465069</v>
      </c>
      <c r="K3683" s="44">
        <v>0.43425488022489317</v>
      </c>
      <c r="L3683" s="26">
        <f t="shared" si="1083"/>
        <v>4.961136842247531</v>
      </c>
      <c r="M3683" s="26">
        <f t="shared" si="1084"/>
        <v>0.12480966770052973</v>
      </c>
      <c r="N3683" s="96">
        <f t="shared" si="1085"/>
        <v>5</v>
      </c>
      <c r="O3683" s="26">
        <f t="shared" si="1086"/>
        <v>0.92341869232100071</v>
      </c>
      <c r="P3683" s="3">
        <f>IF(L3683&gt;'Power Curve'!$C$37,0,INDEX(Ci,$N3683,1)*POWER(1-O3683,3)+INDEX(Ci,$N3683,2)*3*O3683*POWER(1-O3683,2)+INDEX(Ci,$N3683,3)*3*POWER(O3683,2)*(1-O3683)+INDEX(Ci,$N3683,4)*POWER(O3683,3))</f>
        <v>200.75920802477083</v>
      </c>
      <c r="Q3683" s="3">
        <f>MAX(0,MIN(P3683-V3683+W3683,'Power Curve'!$C$39))</f>
        <v>206.31142827096147</v>
      </c>
      <c r="R3683" s="3">
        <f t="shared" si="1087"/>
        <v>209.79999542236374</v>
      </c>
      <c r="S3683" s="3">
        <f t="shared" si="1088"/>
        <v>-3.4885671514022647</v>
      </c>
      <c r="T3683" s="3">
        <f t="shared" si="1089"/>
        <v>3.4885671514022647</v>
      </c>
      <c r="V3683" s="37">
        <f t="array" ref="V3683">SUM(_xlfn.NORM.DIST($AD$3:$AD$1003,$L3683,$AA3683,FALSE)*WindSpeedStep*$AE$3:$AE$1003)/AG3683</f>
        <v>178.70484216210747</v>
      </c>
      <c r="W3683" s="37">
        <f t="array" ref="W3683">SUM(_xlfn.NORM.DIST($AD$3:$AD$1003,$L3683,$AB3683,FALSE)*WindSpeedStep*$AE$3:$AE$1003)/AH3683</f>
        <v>184.25706240829811</v>
      </c>
      <c r="Y3683" s="1">
        <f t="shared" si="1090"/>
        <v>4</v>
      </c>
      <c r="Z3683" s="99">
        <f>IF(L3683&lt;'Power Curve'!$P$28,'Power Curve'!$Q$28,IF(L3683&gt;'Power Curve'!$P$29,'Power Curve'!$Q$29,INDEX(ReferenceTurbulence,Y3683)+(L3683-INDEX(ReferenceTurbulenceWindSpeed,Y3683))*(INDEX(ReferenceTurbulence,Y3683+1)-INDEX(ReferenceTurbulence,Y3683))/(INDEX(ReferenceTurbulenceWindSpeed,Y3683+1)-INDEX(ReferenceTurbulenceWindSpeed,Y3683))))</f>
        <v>0.11772177716388908</v>
      </c>
      <c r="AA3683" s="100">
        <f t="shared" si="1096"/>
        <v>0.58403384582262419</v>
      </c>
      <c r="AB3683" s="29">
        <f t="shared" si="1097"/>
        <v>0.8219049060010879</v>
      </c>
      <c r="AG3683" s="40">
        <f t="array" ref="AG3683">SUM(_xlfn.NORM.DIST($AD$3:$AD$1003,$F3683,$AA3683,FALSE)*WindSpeedStep)</f>
        <v>1.0000000000000036</v>
      </c>
      <c r="AH3683" s="40">
        <f t="array" ref="AH3683">SUM(_xlfn.NORM.DIST($AD$3:$AD$1003,$F3683,$AB3683,FALSE)*WindSpeedStep)</f>
        <v>0.99999999963677111</v>
      </c>
      <c r="AJ3683" s="47">
        <f t="shared" si="1091"/>
        <v>5</v>
      </c>
      <c r="AK3683" s="83" t="b">
        <f>COUNTIF('Power Curve'!$D$2:$D$31,AJ3683)&gt;0</f>
        <v>1</v>
      </c>
      <c r="AL3683" s="83" t="b">
        <f t="shared" si="1092"/>
        <v>0</v>
      </c>
      <c r="AM3683" s="83" t="b">
        <f t="shared" si="1098"/>
        <v>1</v>
      </c>
      <c r="AN3683" s="47" t="str">
        <f t="shared" si="1093"/>
        <v>Outer</v>
      </c>
      <c r="AO3683" s="48" t="str">
        <f t="shared" si="1094"/>
        <v>0.1-0.2</v>
      </c>
      <c r="AP3683" s="49" t="str">
        <f t="shared" si="1099"/>
        <v>21-22</v>
      </c>
      <c r="AQ3683" s="49" t="str">
        <f t="shared" si="1100"/>
        <v>Apr</v>
      </c>
      <c r="AR3683" s="48" t="str">
        <f t="shared" si="1101"/>
        <v>355-5</v>
      </c>
      <c r="AS3683" s="49" t="str">
        <f t="shared" si="1095"/>
        <v>LWS-HTI</v>
      </c>
    </row>
    <row r="3684" spans="5:45" x14ac:dyDescent="0.3">
      <c r="E3684" s="15">
        <v>41012.881944444445</v>
      </c>
      <c r="F3684" s="21">
        <v>5.41</v>
      </c>
      <c r="G3684" s="21">
        <v>208.43999481201212</v>
      </c>
      <c r="H3684" s="42">
        <v>1.1895354253475241</v>
      </c>
      <c r="I3684" s="35">
        <v>358.4</v>
      </c>
      <c r="J3684" s="43">
        <v>0.11829944547134935</v>
      </c>
      <c r="K3684" s="44">
        <v>0.35512569905118274</v>
      </c>
      <c r="L3684" s="26">
        <f t="shared" si="1083"/>
        <v>5.3572802068422307</v>
      </c>
      <c r="M3684" s="26">
        <f t="shared" si="1084"/>
        <v>0.18603490169835551</v>
      </c>
      <c r="N3684" s="96">
        <f t="shared" si="1085"/>
        <v>6</v>
      </c>
      <c r="O3684" s="26">
        <f t="shared" si="1086"/>
        <v>0.32809079057612839</v>
      </c>
      <c r="P3684" s="3">
        <f>IF(L3684&gt;'Power Curve'!$C$37,0,INDEX(Ci,$N3684,1)*POWER(1-O3684,3)+INDEX(Ci,$N3684,2)*3*O3684*POWER(1-O3684,2)+INDEX(Ci,$N3684,3)*3*POWER(O3684,2)*(1-O3684)+INDEX(Ci,$N3684,4)*POWER(O3684,3))</f>
        <v>260.58798076653983</v>
      </c>
      <c r="Q3684" s="3">
        <f>MAX(0,MIN(P3684-V3684+W3684,'Power Curve'!$C$39))</f>
        <v>260.57686737041655</v>
      </c>
      <c r="R3684" s="3">
        <f t="shared" si="1087"/>
        <v>208.43999481201212</v>
      </c>
      <c r="S3684" s="3">
        <f t="shared" si="1088"/>
        <v>52.136872558404434</v>
      </c>
      <c r="T3684" s="3">
        <f t="shared" si="1089"/>
        <v>52.136872558404434</v>
      </c>
      <c r="V3684" s="37">
        <f t="array" ref="V3684">SUM(_xlfn.NORM.DIST($AD$3:$AD$1003,$L3684,$AA3684,FALSE)*WindSpeedStep*$AE$3:$AE$1003)/AG3684</f>
        <v>249.82361670850665</v>
      </c>
      <c r="W3684" s="37">
        <f t="array" ref="W3684">SUM(_xlfn.NORM.DIST($AD$3:$AD$1003,$L3684,$AB3684,FALSE)*WindSpeedStep*$AE$3:$AE$1003)/AH3684</f>
        <v>249.81250331238337</v>
      </c>
      <c r="Y3684" s="1">
        <f t="shared" si="1090"/>
        <v>5</v>
      </c>
      <c r="Z3684" s="99">
        <f>IF(L3684&lt;'Power Curve'!$P$28,'Power Curve'!$Q$28,IF(L3684&gt;'Power Curve'!$P$29,'Power Curve'!$Q$29,INDEX(ReferenceTurbulence,Y3684)+(L3684-INDEX(ReferenceTurbulenceWindSpeed,Y3684))*(INDEX(ReferenceTurbulence,Y3684+1)-INDEX(ReferenceTurbulence,Y3684))/(INDEX(ReferenceTurbulenceWindSpeed,Y3684+1)-INDEX(ReferenceTurbulenceWindSpeed,Y3684))))</f>
        <v>0.1190289721114044</v>
      </c>
      <c r="AA3684" s="100">
        <f t="shared" si="1096"/>
        <v>0.6376715563332026</v>
      </c>
      <c r="AB3684" s="29">
        <f t="shared" si="1097"/>
        <v>0.63376327770407159</v>
      </c>
      <c r="AG3684" s="40">
        <f t="array" ref="AG3684">SUM(_xlfn.NORM.DIST($AD$3:$AD$1003,$F3684,$AA3684,FALSE)*WindSpeedStep)</f>
        <v>1.0000000000000036</v>
      </c>
      <c r="AH3684" s="40">
        <f t="array" ref="AH3684">SUM(_xlfn.NORM.DIST($AD$3:$AD$1003,$F3684,$AB3684,FALSE)*WindSpeedStep)</f>
        <v>1.0000000000000038</v>
      </c>
      <c r="AJ3684" s="47">
        <f t="shared" si="1091"/>
        <v>5</v>
      </c>
      <c r="AK3684" s="83" t="b">
        <f>COUNTIF('Power Curve'!$D$2:$D$31,AJ3684)&gt;0</f>
        <v>1</v>
      </c>
      <c r="AL3684" s="83" t="b">
        <f t="shared" si="1092"/>
        <v>0</v>
      </c>
      <c r="AM3684" s="83" t="b">
        <f t="shared" si="1098"/>
        <v>1</v>
      </c>
      <c r="AN3684" s="47" t="str">
        <f t="shared" si="1093"/>
        <v>Outer</v>
      </c>
      <c r="AO3684" s="48" t="str">
        <f t="shared" si="1094"/>
        <v>0.1-0.2</v>
      </c>
      <c r="AP3684" s="49" t="str">
        <f t="shared" si="1099"/>
        <v>21-22</v>
      </c>
      <c r="AQ3684" s="49" t="str">
        <f t="shared" si="1100"/>
        <v>Apr</v>
      </c>
      <c r="AR3684" s="48" t="str">
        <f t="shared" si="1101"/>
        <v>355-5</v>
      </c>
      <c r="AS3684" s="49" t="str">
        <f t="shared" si="1095"/>
        <v>Inner-TI</v>
      </c>
    </row>
    <row r="3685" spans="5:45" x14ac:dyDescent="0.3">
      <c r="E3685" s="15">
        <v>41012.888888888891</v>
      </c>
      <c r="F3685" s="21">
        <v>5.31</v>
      </c>
      <c r="G3685" s="21">
        <v>202.1999969482419</v>
      </c>
      <c r="H3685" s="42">
        <v>1.1901051681801598</v>
      </c>
      <c r="I3685" s="35">
        <v>354.7</v>
      </c>
      <c r="J3685" s="43">
        <v>0.17137476459510359</v>
      </c>
      <c r="K3685" s="44">
        <v>0.54354976561607571</v>
      </c>
      <c r="L3685" s="26">
        <f t="shared" si="1083"/>
        <v>5.2590940629359686</v>
      </c>
      <c r="M3685" s="26">
        <f t="shared" si="1084"/>
        <v>0.17085991664678077</v>
      </c>
      <c r="N3685" s="96">
        <f t="shared" si="1085"/>
        <v>6</v>
      </c>
      <c r="O3685" s="26">
        <f t="shared" si="1086"/>
        <v>0.23022691786375465</v>
      </c>
      <c r="P3685" s="3">
        <f>IF(L3685&gt;'Power Curve'!$C$37,0,INDEX(Ci,$N3685,1)*POWER(1-O3685,3)+INDEX(Ci,$N3685,2)*3*O3685*POWER(1-O3685,2)+INDEX(Ci,$N3685,3)*3*POWER(O3685,2)*(1-O3685)+INDEX(Ci,$N3685,4)*POWER(O3685,3))</f>
        <v>246.18198306382052</v>
      </c>
      <c r="Q3685" s="3">
        <f>MAX(0,MIN(P3685-V3685+W3685,'Power Curve'!$C$39))</f>
        <v>251.33143592076314</v>
      </c>
      <c r="R3685" s="3">
        <f t="shared" si="1087"/>
        <v>202.1999969482419</v>
      </c>
      <c r="S3685" s="3">
        <f t="shared" si="1088"/>
        <v>49.131438972521238</v>
      </c>
      <c r="T3685" s="3">
        <f t="shared" si="1089"/>
        <v>49.131438972521238</v>
      </c>
      <c r="V3685" s="37">
        <f t="array" ref="V3685">SUM(_xlfn.NORM.DIST($AD$3:$AD$1003,$L3685,$AA3685,FALSE)*WindSpeedStep*$AE$3:$AE$1003)/AG3685</f>
        <v>232.20202560331938</v>
      </c>
      <c r="W3685" s="37">
        <f t="array" ref="W3685">SUM(_xlfn.NORM.DIST($AD$3:$AD$1003,$L3685,$AB3685,FALSE)*WindSpeedStep*$AE$3:$AE$1003)/AH3685</f>
        <v>237.351478460262</v>
      </c>
      <c r="Y3685" s="1">
        <f t="shared" si="1090"/>
        <v>5</v>
      </c>
      <c r="Z3685" s="99">
        <f>IF(L3685&lt;'Power Curve'!$P$28,'Power Curve'!$Q$28,IF(L3685&gt;'Power Curve'!$P$29,'Power Curve'!$Q$29,INDEX(ReferenceTurbulence,Y3685)+(L3685-INDEX(ReferenceTurbulenceWindSpeed,Y3685))*(INDEX(ReferenceTurbulence,Y3685+1)-INDEX(ReferenceTurbulence,Y3685))/(INDEX(ReferenceTurbulenceWindSpeed,Y3685+1)-INDEX(ReferenceTurbulenceWindSpeed,Y3685))))</f>
        <v>0.11865363587838525</v>
      </c>
      <c r="AA3685" s="100">
        <f t="shared" si="1096"/>
        <v>0.62401063199378204</v>
      </c>
      <c r="AB3685" s="29">
        <f t="shared" si="1097"/>
        <v>0.90127600701915855</v>
      </c>
      <c r="AG3685" s="40">
        <f t="array" ref="AG3685">SUM(_xlfn.NORM.DIST($AD$3:$AD$1003,$F3685,$AA3685,FALSE)*WindSpeedStep)</f>
        <v>1.0000000000000036</v>
      </c>
      <c r="AH3685" s="40">
        <f t="array" ref="AH3685">SUM(_xlfn.NORM.DIST($AD$3:$AD$1003,$F3685,$AB3685,FALSE)*WindSpeedStep)</f>
        <v>0.99999999866065525</v>
      </c>
      <c r="AJ3685" s="47">
        <f t="shared" si="1091"/>
        <v>5</v>
      </c>
      <c r="AK3685" s="83" t="b">
        <f>COUNTIF('Power Curve'!$D$2:$D$31,AJ3685)&gt;0</f>
        <v>1</v>
      </c>
      <c r="AL3685" s="83" t="b">
        <f t="shared" si="1092"/>
        <v>0</v>
      </c>
      <c r="AM3685" s="83" t="b">
        <f t="shared" si="1098"/>
        <v>1</v>
      </c>
      <c r="AN3685" s="47" t="str">
        <f t="shared" si="1093"/>
        <v>Outer</v>
      </c>
      <c r="AO3685" s="48" t="str">
        <f t="shared" si="1094"/>
        <v>0.1-0.2</v>
      </c>
      <c r="AP3685" s="49" t="str">
        <f t="shared" si="1099"/>
        <v>21-22</v>
      </c>
      <c r="AQ3685" s="49" t="str">
        <f t="shared" si="1100"/>
        <v>Apr</v>
      </c>
      <c r="AR3685" s="48" t="str">
        <f t="shared" si="1101"/>
        <v>345-355</v>
      </c>
      <c r="AS3685" s="49" t="str">
        <f t="shared" si="1095"/>
        <v>LWS-HTI</v>
      </c>
    </row>
    <row r="3686" spans="5:45" x14ac:dyDescent="0.3">
      <c r="E3686" s="15">
        <v>41012.895833333336</v>
      </c>
      <c r="F3686" s="21">
        <v>4.6100000000000003</v>
      </c>
      <c r="G3686" s="21">
        <v>112.15999221801729</v>
      </c>
      <c r="H3686" s="42">
        <v>1.1908949442744767</v>
      </c>
      <c r="I3686" s="35">
        <v>354.4</v>
      </c>
      <c r="J3686" s="43">
        <v>0.12798264642082427</v>
      </c>
      <c r="K3686" s="44">
        <v>0.42640130391461312</v>
      </c>
      <c r="L3686" s="26">
        <f t="shared" si="1083"/>
        <v>4.5668145879863058</v>
      </c>
      <c r="M3686" s="26">
        <f t="shared" si="1084"/>
        <v>6.3865892175236735E-2</v>
      </c>
      <c r="N3686" s="96">
        <f t="shared" si="1085"/>
        <v>5</v>
      </c>
      <c r="O3686" s="26">
        <f t="shared" si="1086"/>
        <v>0.47251913714504862</v>
      </c>
      <c r="P3686" s="3">
        <f>IF(L3686&gt;'Power Curve'!$C$37,0,INDEX(Ci,$N3686,1)*POWER(1-O3686,3)+INDEX(Ci,$N3686,2)*3*O3686*POWER(1-O3686,2)+INDEX(Ci,$N3686,3)*3*POWER(O3686,2)*(1-O3686)+INDEX(Ci,$N3686,4)*POWER(O3686,3))</f>
        <v>132.62202500871854</v>
      </c>
      <c r="Q3686" s="3">
        <f>MAX(0,MIN(P3686-V3686+W3686,'Power Curve'!$C$39))</f>
        <v>134.93788216161462</v>
      </c>
      <c r="R3686" s="3">
        <f t="shared" si="1087"/>
        <v>112.15999221801729</v>
      </c>
      <c r="S3686" s="3">
        <f t="shared" si="1088"/>
        <v>22.77788994359733</v>
      </c>
      <c r="T3686" s="3">
        <f t="shared" si="1089"/>
        <v>22.77788994359733</v>
      </c>
      <c r="V3686" s="37">
        <f t="array" ref="V3686">SUM(_xlfn.NORM.DIST($AD$3:$AD$1003,$L3686,$AA3686,FALSE)*WindSpeedStep*$AE$3:$AE$1003)/AG3686</f>
        <v>108.40650347096998</v>
      </c>
      <c r="W3686" s="37">
        <f t="array" ref="W3686">SUM(_xlfn.NORM.DIST($AD$3:$AD$1003,$L3686,$AB3686,FALSE)*WindSpeedStep*$AE$3:$AE$1003)/AH3686</f>
        <v>110.72236062386607</v>
      </c>
      <c r="Y3686" s="1">
        <f t="shared" si="1090"/>
        <v>4</v>
      </c>
      <c r="Z3686" s="99">
        <f>IF(L3686&lt;'Power Curve'!$P$28,'Power Curve'!$Q$28,IF(L3686&gt;'Power Curve'!$P$29,'Power Curve'!$Q$29,INDEX(ReferenceTurbulence,Y3686)+(L3686-INDEX(ReferenceTurbulenceWindSpeed,Y3686))*(INDEX(ReferenceTurbulence,Y3686+1)-INDEX(ReferenceTurbulence,Y3686))/(INDEX(ReferenceTurbulenceWindSpeed,Y3686+1)-INDEX(ReferenceTurbulenceWindSpeed,Y3686))))</f>
        <v>0.11743402624562516</v>
      </c>
      <c r="AA3686" s="100">
        <f t="shared" si="1096"/>
        <v>0.53629942418448762</v>
      </c>
      <c r="AB3686" s="29">
        <f t="shared" si="1097"/>
        <v>0.58447301668371365</v>
      </c>
      <c r="AG3686" s="40">
        <f t="array" ref="AG3686">SUM(_xlfn.NORM.DIST($AD$3:$AD$1003,$F3686,$AA3686,FALSE)*WindSpeedStep)</f>
        <v>1.0000000000000033</v>
      </c>
      <c r="AH3686" s="40">
        <f t="array" ref="AH3686">SUM(_xlfn.NORM.DIST($AD$3:$AD$1003,$F3686,$AB3686,FALSE)*WindSpeedStep)</f>
        <v>1.0000000000000024</v>
      </c>
      <c r="AJ3686" s="47">
        <f t="shared" si="1091"/>
        <v>5</v>
      </c>
      <c r="AK3686" s="83" t="b">
        <f>COUNTIF('Power Curve'!$D$2:$D$31,AJ3686)&gt;0</f>
        <v>1</v>
      </c>
      <c r="AL3686" s="83" t="b">
        <f t="shared" si="1092"/>
        <v>0</v>
      </c>
      <c r="AM3686" s="83" t="b">
        <f t="shared" si="1098"/>
        <v>1</v>
      </c>
      <c r="AN3686" s="47" t="str">
        <f t="shared" si="1093"/>
        <v>Outer</v>
      </c>
      <c r="AO3686" s="48" t="str">
        <f t="shared" si="1094"/>
        <v>0.0-0.1</v>
      </c>
      <c r="AP3686" s="49" t="str">
        <f t="shared" si="1099"/>
        <v>21-22</v>
      </c>
      <c r="AQ3686" s="49" t="str">
        <f t="shared" si="1100"/>
        <v>Apr</v>
      </c>
      <c r="AR3686" s="48" t="str">
        <f t="shared" si="1101"/>
        <v>345-355</v>
      </c>
      <c r="AS3686" s="49" t="str">
        <f t="shared" si="1095"/>
        <v>Inner-TI</v>
      </c>
    </row>
    <row r="3687" spans="5:45" x14ac:dyDescent="0.3">
      <c r="E3687" s="15">
        <v>41012.902777777781</v>
      </c>
      <c r="F3687" s="21">
        <v>3.46</v>
      </c>
      <c r="G3687" s="21">
        <v>23.730001449584897</v>
      </c>
      <c r="H3687" s="42">
        <v>1.1914659904810176</v>
      </c>
      <c r="I3687" s="35">
        <v>350.9</v>
      </c>
      <c r="J3687" s="43">
        <v>0.18497109826589597</v>
      </c>
      <c r="K3687" s="44">
        <v>0.42165186229107843</v>
      </c>
      <c r="L3687" s="26">
        <f t="shared" si="1083"/>
        <v>3.4281352883539711</v>
      </c>
      <c r="M3687" s="26">
        <f t="shared" si="1084"/>
        <v>-0.11212066420643457</v>
      </c>
      <c r="N3687" s="96">
        <f t="shared" si="1085"/>
        <v>4</v>
      </c>
      <c r="O3687" s="26">
        <f t="shared" si="1086"/>
        <v>0.48314497954814822</v>
      </c>
      <c r="P3687" s="3">
        <f>IF(L3687&gt;'Power Curve'!$C$37,0,INDEX(Ci,$N3687,1)*POWER(1-O3687,3)+INDEX(Ci,$N3687,2)*3*O3687*POWER(1-O3687,2)+INDEX(Ci,$N3687,3)*3*POWER(O3687,2)*(1-O3687)+INDEX(Ci,$N3687,4)*POWER(O3687,3))</f>
        <v>22.495567602296219</v>
      </c>
      <c r="Q3687" s="3">
        <f>MAX(0,MIN(P3687-V3687+W3687,'Power Curve'!$C$39))</f>
        <v>30.46698165522578</v>
      </c>
      <c r="R3687" s="3" t="str">
        <f t="shared" si="1087"/>
        <v/>
      </c>
      <c r="S3687" s="3" t="str">
        <f t="shared" si="1088"/>
        <v/>
      </c>
      <c r="T3687" s="3" t="str">
        <f t="shared" si="1089"/>
        <v/>
      </c>
      <c r="V3687" s="37">
        <f t="array" ref="V3687">SUM(_xlfn.NORM.DIST($AD$3:$AD$1003,$L3687,$AA3687,FALSE)*WindSpeedStep*$AE$3:$AE$1003)/AG3687</f>
        <v>1.3354003624345603</v>
      </c>
      <c r="W3687" s="37">
        <f t="array" ref="W3687">SUM(_xlfn.NORM.DIST($AD$3:$AD$1003,$L3687,$AB3687,FALSE)*WindSpeedStep*$AE$3:$AE$1003)/AH3687</f>
        <v>9.3068144153641192</v>
      </c>
      <c r="Y3687" s="1">
        <f t="shared" si="1090"/>
        <v>3</v>
      </c>
      <c r="Z3687" s="99">
        <f>IF(L3687&lt;'Power Curve'!$P$28,'Power Curve'!$Q$28,IF(L3687&gt;'Power Curve'!$P$29,'Power Curve'!$Q$29,INDEX(ReferenceTurbulence,Y3687)+(L3687-INDEX(ReferenceTurbulenceWindSpeed,Y3687))*(INDEX(ReferenceTurbulence,Y3687+1)-INDEX(ReferenceTurbulence,Y3687))/(INDEX(ReferenceTurbulenceWindSpeed,Y3687+1)-INDEX(ReferenceTurbulenceWindSpeed,Y3687))))</f>
        <v>0.11713247834199569</v>
      </c>
      <c r="AA3687" s="100">
        <f t="shared" si="1096"/>
        <v>0.4015459824165527</v>
      </c>
      <c r="AB3687" s="29">
        <f t="shared" si="1097"/>
        <v>0.63410594929090802</v>
      </c>
      <c r="AG3687" s="40">
        <f t="array" ref="AG3687">SUM(_xlfn.NORM.DIST($AD$3:$AD$1003,$F3687,$AA3687,FALSE)*WindSpeedStep)</f>
        <v>0.99999999999999978</v>
      </c>
      <c r="AH3687" s="40">
        <f t="array" ref="AH3687">SUM(_xlfn.NORM.DIST($AD$3:$AD$1003,$F3687,$AB3687,FALSE)*WindSpeedStep)</f>
        <v>0.9999999849680975</v>
      </c>
      <c r="AJ3687" s="47">
        <f t="shared" si="1091"/>
        <v>3</v>
      </c>
      <c r="AK3687" s="83" t="b">
        <f>COUNTIF('Power Curve'!$D$2:$D$31,AJ3687)&gt;0</f>
        <v>0</v>
      </c>
      <c r="AL3687" s="83" t="b">
        <f t="shared" si="1092"/>
        <v>0</v>
      </c>
      <c r="AM3687" s="83" t="b">
        <f t="shared" si="1098"/>
        <v>0</v>
      </c>
      <c r="AN3687" s="47" t="str">
        <f t="shared" si="1093"/>
        <v/>
      </c>
      <c r="AO3687" s="48" t="str">
        <f t="shared" si="1094"/>
        <v>&lt;0</v>
      </c>
      <c r="AP3687" s="49" t="str">
        <f t="shared" si="1099"/>
        <v/>
      </c>
      <c r="AQ3687" s="49" t="str">
        <f t="shared" si="1100"/>
        <v/>
      </c>
      <c r="AR3687" s="48" t="str">
        <f t="shared" si="1101"/>
        <v/>
      </c>
      <c r="AS3687" s="49" t="str">
        <f t="shared" si="1095"/>
        <v/>
      </c>
    </row>
    <row r="3688" spans="5:45" x14ac:dyDescent="0.3">
      <c r="E3688" s="15">
        <v>41012.923611111109</v>
      </c>
      <c r="F3688" s="21">
        <v>3.85</v>
      </c>
      <c r="G3688" s="21">
        <v>80.779998779296605</v>
      </c>
      <c r="H3688" s="42">
        <v>1.1918921324147138</v>
      </c>
      <c r="I3688" s="35">
        <v>344.8</v>
      </c>
      <c r="J3688" s="43">
        <v>0.20259740259740261</v>
      </c>
      <c r="K3688" s="44">
        <v>0.13750534666893466</v>
      </c>
      <c r="L3688" s="26">
        <f t="shared" si="1083"/>
        <v>3.8149983192396504</v>
      </c>
      <c r="M3688" s="26">
        <f t="shared" si="1084"/>
        <v>-5.2329735699233382E-2</v>
      </c>
      <c r="N3688" s="96">
        <f t="shared" si="1085"/>
        <v>4</v>
      </c>
      <c r="O3688" s="26">
        <f t="shared" si="1086"/>
        <v>0.75876982071941756</v>
      </c>
      <c r="P3688" s="3">
        <f>IF(L3688&gt;'Power Curve'!$C$37,0,INDEX(Ci,$N3688,1)*POWER(1-O3688,3)+INDEX(Ci,$N3688,2)*3*O3688*POWER(1-O3688,2)+INDEX(Ci,$N3688,3)*3*POWER(O3688,2)*(1-O3688)+INDEX(Ci,$N3688,4)*POWER(O3688,3))</f>
        <v>49.664462049220035</v>
      </c>
      <c r="Q3688" s="3">
        <f>MAX(0,MIN(P3688-V3688+W3688,'Power Curve'!$C$39))</f>
        <v>74.025094098923745</v>
      </c>
      <c r="R3688" s="3">
        <f t="shared" si="1087"/>
        <v>80.779998779296605</v>
      </c>
      <c r="S3688" s="3">
        <f t="shared" si="1088"/>
        <v>-6.7549046803728601</v>
      </c>
      <c r="T3688" s="3">
        <f t="shared" si="1089"/>
        <v>6.7549046803728601</v>
      </c>
      <c r="V3688" s="37">
        <f t="array" ref="V3688">SUM(_xlfn.NORM.DIST($AD$3:$AD$1003,$L3688,$AA3688,FALSE)*WindSpeedStep*$AE$3:$AE$1003)/AG3688</f>
        <v>13.662180886695159</v>
      </c>
      <c r="W3688" s="37">
        <f t="array" ref="W3688">SUM(_xlfn.NORM.DIST($AD$3:$AD$1003,$L3688,$AB3688,FALSE)*WindSpeedStep*$AE$3:$AE$1003)/AH3688</f>
        <v>38.022812936398871</v>
      </c>
      <c r="Y3688" s="1">
        <f t="shared" si="1090"/>
        <v>3</v>
      </c>
      <c r="Z3688" s="99">
        <f>IF(L3688&lt;'Power Curve'!$P$28,'Power Curve'!$Q$28,IF(L3688&gt;'Power Curve'!$P$29,'Power Curve'!$Q$29,INDEX(ReferenceTurbulence,Y3688)+(L3688-INDEX(ReferenceTurbulenceWindSpeed,Y3688))*(INDEX(ReferenceTurbulence,Y3688+1)-INDEX(ReferenceTurbulence,Y3688))/(INDEX(ReferenceTurbulenceWindSpeed,Y3688+1)-INDEX(ReferenceTurbulenceWindSpeed,Y3688))))</f>
        <v>0.11713247834199569</v>
      </c>
      <c r="AA3688" s="100">
        <f t="shared" si="1096"/>
        <v>0.44686020800308834</v>
      </c>
      <c r="AB3688" s="29">
        <f t="shared" si="1097"/>
        <v>0.77290875039140972</v>
      </c>
      <c r="AG3688" s="40">
        <f t="array" ref="AG3688">SUM(_xlfn.NORM.DIST($AD$3:$AD$1003,$F3688,$AA3688,FALSE)*WindSpeedStep)</f>
        <v>1.0000000000000011</v>
      </c>
      <c r="AH3688" s="40">
        <f t="array" ref="AH3688">SUM(_xlfn.NORM.DIST($AD$3:$AD$1003,$F3688,$AB3688,FALSE)*WindSpeedStep)</f>
        <v>0.99999977838364507</v>
      </c>
      <c r="AJ3688" s="47">
        <f t="shared" si="1091"/>
        <v>4</v>
      </c>
      <c r="AK3688" s="83" t="b">
        <f>COUNTIF('Power Curve'!$D$2:$D$31,AJ3688)&gt;0</f>
        <v>1</v>
      </c>
      <c r="AL3688" s="83" t="b">
        <f t="shared" si="1092"/>
        <v>0</v>
      </c>
      <c r="AM3688" s="83" t="b">
        <f t="shared" si="1098"/>
        <v>1</v>
      </c>
      <c r="AN3688" s="47" t="str">
        <f t="shared" si="1093"/>
        <v>Outer</v>
      </c>
      <c r="AO3688" s="48" t="str">
        <f t="shared" si="1094"/>
        <v>&lt;0</v>
      </c>
      <c r="AP3688" s="49" t="str">
        <f t="shared" si="1099"/>
        <v>22-23</v>
      </c>
      <c r="AQ3688" s="49" t="str">
        <f t="shared" si="1100"/>
        <v>Apr</v>
      </c>
      <c r="AR3688" s="48" t="str">
        <f t="shared" si="1101"/>
        <v>335-345</v>
      </c>
      <c r="AS3688" s="49" t="str">
        <f t="shared" si="1095"/>
        <v>LWS-HTI</v>
      </c>
    </row>
    <row r="3689" spans="5:45" x14ac:dyDescent="0.3">
      <c r="E3689" s="15">
        <v>41012.9375</v>
      </c>
      <c r="F3689" s="21">
        <v>6.2</v>
      </c>
      <c r="G3689" s="21">
        <v>374.18999862670898</v>
      </c>
      <c r="H3689" s="42">
        <v>1.1917161945601011</v>
      </c>
      <c r="I3689" s="35">
        <v>358.2</v>
      </c>
      <c r="J3689" s="43">
        <v>0.18870967741935482</v>
      </c>
      <c r="K3689" s="44">
        <v>0.35158757909569749</v>
      </c>
      <c r="L3689" s="26">
        <f t="shared" si="1083"/>
        <v>6.1433313502623514</v>
      </c>
      <c r="M3689" s="26">
        <f t="shared" si="1084"/>
        <v>0.30752163981245728</v>
      </c>
      <c r="N3689" s="96">
        <f t="shared" si="1085"/>
        <v>7</v>
      </c>
      <c r="O3689" s="26">
        <f t="shared" si="1086"/>
        <v>0.1137813094669541</v>
      </c>
      <c r="P3689" s="3">
        <f>IF(L3689&gt;'Power Curve'!$C$37,0,INDEX(Ci,$N3689,1)*POWER(1-O3689,3)+INDEX(Ci,$N3689,2)*3*O3689*POWER(1-O3689,2)+INDEX(Ci,$N3689,3)*3*POWER(O3689,2)*(1-O3689)+INDEX(Ci,$N3689,4)*POWER(O3689,3))</f>
        <v>391.01009671220135</v>
      </c>
      <c r="Q3689" s="3">
        <f>MAX(0,MIN(P3689-V3689+W3689,'Power Curve'!$C$39))</f>
        <v>407.47137987610682</v>
      </c>
      <c r="R3689" s="3">
        <f t="shared" si="1087"/>
        <v>374.18999862670898</v>
      </c>
      <c r="S3689" s="3">
        <f t="shared" si="1088"/>
        <v>33.281381249397839</v>
      </c>
      <c r="T3689" s="3">
        <f t="shared" si="1089"/>
        <v>33.281381249397839</v>
      </c>
      <c r="V3689" s="37">
        <f t="array" ref="V3689">SUM(_xlfn.NORM.DIST($AD$3:$AD$1003,$L3689,$AA3689,FALSE)*WindSpeedStep*$AE$3:$AE$1003)/AG3689</f>
        <v>399.25191569642834</v>
      </c>
      <c r="W3689" s="37">
        <f t="array" ref="W3689">SUM(_xlfn.NORM.DIST($AD$3:$AD$1003,$L3689,$AB3689,FALSE)*WindSpeedStep*$AE$3:$AE$1003)/AH3689</f>
        <v>415.71319886033382</v>
      </c>
      <c r="Y3689" s="1">
        <f t="shared" si="1090"/>
        <v>6</v>
      </c>
      <c r="Z3689" s="99">
        <f>IF(L3689&lt;'Power Curve'!$P$28,'Power Curve'!$Q$28,IF(L3689&gt;'Power Curve'!$P$29,'Power Curve'!$Q$29,INDEX(ReferenceTurbulence,Y3689)+(L3689-INDEX(ReferenceTurbulenceWindSpeed,Y3689))*(INDEX(ReferenceTurbulence,Y3689+1)-INDEX(ReferenceTurbulence,Y3689))/(INDEX(ReferenceTurbulenceWindSpeed,Y3689+1)-INDEX(ReferenceTurbulenceWindSpeed,Y3689))))</f>
        <v>0.12138591806540293</v>
      </c>
      <c r="AA3689" s="100">
        <f t="shared" si="1096"/>
        <v>0.74571391593156688</v>
      </c>
      <c r="AB3689" s="29">
        <f t="shared" si="1097"/>
        <v>1.1593060773882178</v>
      </c>
      <c r="AG3689" s="40">
        <f t="array" ref="AG3689">SUM(_xlfn.NORM.DIST($AD$3:$AD$1003,$F3689,$AA3689,FALSE)*WindSpeedStep)</f>
        <v>1.0000000000000033</v>
      </c>
      <c r="AH3689" s="40">
        <f t="array" ref="AH3689">SUM(_xlfn.NORM.DIST($AD$3:$AD$1003,$F3689,$AB3689,FALSE)*WindSpeedStep)</f>
        <v>0.999999965320858</v>
      </c>
      <c r="AJ3689" s="47">
        <f t="shared" si="1091"/>
        <v>6</v>
      </c>
      <c r="AK3689" s="83" t="b">
        <f>COUNTIF('Power Curve'!$D$2:$D$31,AJ3689)&gt;0</f>
        <v>1</v>
      </c>
      <c r="AL3689" s="83" t="b">
        <f t="shared" si="1092"/>
        <v>0</v>
      </c>
      <c r="AM3689" s="83" t="b">
        <f t="shared" si="1098"/>
        <v>1</v>
      </c>
      <c r="AN3689" s="47" t="str">
        <f t="shared" si="1093"/>
        <v>Outer</v>
      </c>
      <c r="AO3689" s="48" t="str">
        <f t="shared" si="1094"/>
        <v>0.3-0.4</v>
      </c>
      <c r="AP3689" s="49" t="str">
        <f t="shared" si="1099"/>
        <v>22-23</v>
      </c>
      <c r="AQ3689" s="49" t="str">
        <f t="shared" si="1100"/>
        <v>Apr</v>
      </c>
      <c r="AR3689" s="48" t="str">
        <f t="shared" si="1101"/>
        <v>355-5</v>
      </c>
      <c r="AS3689" s="49" t="str">
        <f t="shared" si="1095"/>
        <v>LWS-HTI</v>
      </c>
    </row>
    <row r="3690" spans="5:45" x14ac:dyDescent="0.3">
      <c r="E3690" s="15">
        <v>41012.944444444445</v>
      </c>
      <c r="F3690" s="21">
        <v>4.95</v>
      </c>
      <c r="G3690" s="21">
        <v>133.7900009155272</v>
      </c>
      <c r="H3690" s="42">
        <v>1.1925523622950323</v>
      </c>
      <c r="I3690" s="35">
        <v>340.6</v>
      </c>
      <c r="J3690" s="43">
        <v>0.17777777777777778</v>
      </c>
      <c r="K3690" s="44">
        <v>0.24741366450568447</v>
      </c>
      <c r="L3690" s="26">
        <f t="shared" si="1083"/>
        <v>4.9059033539521915</v>
      </c>
      <c r="M3690" s="26">
        <f t="shared" si="1084"/>
        <v>0.11627315403493245</v>
      </c>
      <c r="N3690" s="96">
        <f t="shared" si="1085"/>
        <v>5</v>
      </c>
      <c r="O3690" s="26">
        <f t="shared" si="1086"/>
        <v>0.86026031098681865</v>
      </c>
      <c r="P3690" s="3">
        <f>IF(L3690&gt;'Power Curve'!$C$37,0,INDEX(Ci,$N3690,1)*POWER(1-O3690,3)+INDEX(Ci,$N3690,2)*3*O3690*POWER(1-O3690,2)+INDEX(Ci,$N3690,3)*3*POWER(O3690,2)*(1-O3690)+INDEX(Ci,$N3690,4)*POWER(O3690,3))</f>
        <v>191.54487717942757</v>
      </c>
      <c r="Q3690" s="3">
        <f>MAX(0,MIN(P3690-V3690+W3690,'Power Curve'!$C$39))</f>
        <v>200.17357418190787</v>
      </c>
      <c r="R3690" s="3">
        <f t="shared" si="1087"/>
        <v>133.7900009155272</v>
      </c>
      <c r="S3690" s="3">
        <f t="shared" si="1088"/>
        <v>66.383573266380665</v>
      </c>
      <c r="T3690" s="3">
        <f t="shared" si="1089"/>
        <v>66.383573266380665</v>
      </c>
      <c r="V3690" s="37">
        <f t="array" ref="V3690">SUM(_xlfn.NORM.DIST($AD$3:$AD$1003,$L3690,$AA3690,FALSE)*WindSpeedStep*$AE$3:$AE$1003)/AG3690</f>
        <v>168.75325673405877</v>
      </c>
      <c r="W3690" s="37">
        <f t="array" ref="W3690">SUM(_xlfn.NORM.DIST($AD$3:$AD$1003,$L3690,$AB3690,FALSE)*WindSpeedStep*$AE$3:$AE$1003)/AH3690</f>
        <v>177.38195373653906</v>
      </c>
      <c r="Y3690" s="1">
        <f t="shared" si="1090"/>
        <v>4</v>
      </c>
      <c r="Z3690" s="99">
        <f>IF(L3690&lt;'Power Curve'!$P$28,'Power Curve'!$Q$28,IF(L3690&gt;'Power Curve'!$P$29,'Power Curve'!$Q$29,INDEX(ReferenceTurbulence,Y3690)+(L3690-INDEX(ReferenceTurbulenceWindSpeed,Y3690))*(INDEX(ReferenceTurbulence,Y3690+1)-INDEX(ReferenceTurbulence,Y3690))/(INDEX(ReferenceTurbulenceWindSpeed,Y3690+1)-INDEX(ReferenceTurbulenceWindSpeed,Y3690))))</f>
        <v>0.1176814713307687</v>
      </c>
      <c r="AA3690" s="100">
        <f t="shared" si="1096"/>
        <v>0.57733392489964686</v>
      </c>
      <c r="AB3690" s="29">
        <f t="shared" si="1097"/>
        <v>0.87216059625816744</v>
      </c>
      <c r="AG3690" s="40">
        <f t="array" ref="AG3690">SUM(_xlfn.NORM.DIST($AD$3:$AD$1003,$F3690,$AA3690,FALSE)*WindSpeedStep)</f>
        <v>1.0000000000000036</v>
      </c>
      <c r="AH3690" s="40">
        <f t="array" ref="AH3690">SUM(_xlfn.NORM.DIST($AD$3:$AD$1003,$F3690,$AB3690,FALSE)*WindSpeedStep)</f>
        <v>0.99999999515369209</v>
      </c>
      <c r="AJ3690" s="47">
        <f t="shared" si="1091"/>
        <v>5</v>
      </c>
      <c r="AK3690" s="83" t="b">
        <f>COUNTIF('Power Curve'!$D$2:$D$31,AJ3690)&gt;0</f>
        <v>1</v>
      </c>
      <c r="AL3690" s="83" t="b">
        <f t="shared" si="1092"/>
        <v>0</v>
      </c>
      <c r="AM3690" s="83" t="b">
        <f t="shared" si="1098"/>
        <v>1</v>
      </c>
      <c r="AN3690" s="47" t="str">
        <f t="shared" si="1093"/>
        <v>Outer</v>
      </c>
      <c r="AO3690" s="48" t="str">
        <f t="shared" si="1094"/>
        <v>0.1-0.2</v>
      </c>
      <c r="AP3690" s="49" t="str">
        <f t="shared" si="1099"/>
        <v>22-23</v>
      </c>
      <c r="AQ3690" s="49" t="str">
        <f t="shared" si="1100"/>
        <v>Apr</v>
      </c>
      <c r="AR3690" s="48" t="str">
        <f t="shared" si="1101"/>
        <v>335-345</v>
      </c>
      <c r="AS3690" s="49" t="str">
        <f t="shared" si="1095"/>
        <v>LWS-HTI</v>
      </c>
    </row>
    <row r="3691" spans="5:45" x14ac:dyDescent="0.3">
      <c r="E3691" s="15">
        <v>41012.951388888891</v>
      </c>
      <c r="F3691" s="21">
        <v>3.69</v>
      </c>
      <c r="G3691" s="21">
        <v>52.009996414184599</v>
      </c>
      <c r="H3691" s="42">
        <v>1.1934338085024823</v>
      </c>
      <c r="I3691" s="35">
        <v>325.2</v>
      </c>
      <c r="J3691" s="43">
        <v>0.10569105691056911</v>
      </c>
      <c r="K3691" s="44">
        <v>7.9881266921062774E-2</v>
      </c>
      <c r="L3691" s="26">
        <f t="shared" si="1083"/>
        <v>3.6580287587284492</v>
      </c>
      <c r="M3691" s="26">
        <f t="shared" si="1084"/>
        <v>-7.65898872801309E-2</v>
      </c>
      <c r="N3691" s="96">
        <f t="shared" si="1085"/>
        <v>4</v>
      </c>
      <c r="O3691" s="26">
        <f t="shared" si="1086"/>
        <v>0.64693512282757171</v>
      </c>
      <c r="P3691" s="3">
        <f>IF(L3691&gt;'Power Curve'!$C$37,0,INDEX(Ci,$N3691,1)*POWER(1-O3691,3)+INDEX(Ci,$N3691,2)*3*O3691*POWER(1-O3691,2)+INDEX(Ci,$N3691,3)*3*POWER(O3691,2)*(1-O3691)+INDEX(Ci,$N3691,4)*POWER(O3691,3))</f>
        <v>37.819620363805242</v>
      </c>
      <c r="Q3691" s="3">
        <f>MAX(0,MIN(P3691-V3691+W3691,'Power Curve'!$C$39))</f>
        <v>35.948688320209023</v>
      </c>
      <c r="R3691" s="3">
        <f t="shared" si="1087"/>
        <v>52.009996414184599</v>
      </c>
      <c r="S3691" s="3">
        <f t="shared" si="1088"/>
        <v>-16.061308093975576</v>
      </c>
      <c r="T3691" s="3">
        <f t="shared" si="1089"/>
        <v>16.061308093975576</v>
      </c>
      <c r="V3691" s="37">
        <f t="array" ref="V3691">SUM(_xlfn.NORM.DIST($AD$3:$AD$1003,$L3691,$AA3691,FALSE)*WindSpeedStep*$AE$3:$AE$1003)/AG3691</f>
        <v>6.2309219045838553</v>
      </c>
      <c r="W3691" s="37">
        <f t="array" ref="W3691">SUM(_xlfn.NORM.DIST($AD$3:$AD$1003,$L3691,$AB3691,FALSE)*WindSpeedStep*$AE$3:$AE$1003)/AH3691</f>
        <v>4.3599898609876355</v>
      </c>
      <c r="Y3691" s="1">
        <f t="shared" si="1090"/>
        <v>3</v>
      </c>
      <c r="Z3691" s="99">
        <f>IF(L3691&lt;'Power Curve'!$P$28,'Power Curve'!$Q$28,IF(L3691&gt;'Power Curve'!$P$29,'Power Curve'!$Q$29,INDEX(ReferenceTurbulence,Y3691)+(L3691-INDEX(ReferenceTurbulenceWindSpeed,Y3691))*(INDEX(ReferenceTurbulence,Y3691+1)-INDEX(ReferenceTurbulence,Y3691))/(INDEX(ReferenceTurbulenceWindSpeed,Y3691+1)-INDEX(ReferenceTurbulenceWindSpeed,Y3691))))</f>
        <v>0.11713247834199569</v>
      </c>
      <c r="AA3691" s="100">
        <f t="shared" si="1096"/>
        <v>0.42847397435615747</v>
      </c>
      <c r="AB3691" s="29">
        <f t="shared" si="1097"/>
        <v>0.38662092571926704</v>
      </c>
      <c r="AG3691" s="40">
        <f t="array" ref="AG3691">SUM(_xlfn.NORM.DIST($AD$3:$AD$1003,$F3691,$AA3691,FALSE)*WindSpeedStep)</f>
        <v>1.0000000000000007</v>
      </c>
      <c r="AH3691" s="40">
        <f t="array" ref="AH3691">SUM(_xlfn.NORM.DIST($AD$3:$AD$1003,$F3691,$AB3691,FALSE)*WindSpeedStep)</f>
        <v>1.0000000000000007</v>
      </c>
      <c r="AJ3691" s="47">
        <f t="shared" si="1091"/>
        <v>4</v>
      </c>
      <c r="AK3691" s="83" t="b">
        <f>COUNTIF('Power Curve'!$D$2:$D$31,AJ3691)&gt;0</f>
        <v>1</v>
      </c>
      <c r="AL3691" s="83" t="b">
        <f t="shared" si="1092"/>
        <v>0</v>
      </c>
      <c r="AM3691" s="83" t="b">
        <f t="shared" si="1098"/>
        <v>1</v>
      </c>
      <c r="AN3691" s="47" t="str">
        <f t="shared" si="1093"/>
        <v>Outer</v>
      </c>
      <c r="AO3691" s="48" t="str">
        <f t="shared" si="1094"/>
        <v>&lt;0</v>
      </c>
      <c r="AP3691" s="49" t="str">
        <f t="shared" si="1099"/>
        <v>22-23</v>
      </c>
      <c r="AQ3691" s="49" t="str">
        <f t="shared" si="1100"/>
        <v>Apr</v>
      </c>
      <c r="AR3691" s="48" t="str">
        <f t="shared" si="1101"/>
        <v>325-335</v>
      </c>
      <c r="AS3691" s="49" t="str">
        <f t="shared" si="1095"/>
        <v>Inner-TI</v>
      </c>
    </row>
    <row r="3692" spans="5:45" x14ac:dyDescent="0.3">
      <c r="E3692" s="15">
        <v>41012.958333333336</v>
      </c>
      <c r="F3692" s="21">
        <v>4.2300000000000004</v>
      </c>
      <c r="G3692" s="21">
        <v>103.57999610900919</v>
      </c>
      <c r="H3692" s="42">
        <v>1.193698496190321</v>
      </c>
      <c r="I3692" s="35">
        <v>332.2</v>
      </c>
      <c r="J3692" s="43">
        <v>8.2742316784869957E-2</v>
      </c>
      <c r="K3692" s="44">
        <v>0.10585200357325865</v>
      </c>
      <c r="L3692" s="26">
        <f t="shared" si="1083"/>
        <v>4.1936600272653655</v>
      </c>
      <c r="M3692" s="26">
        <f t="shared" si="1084"/>
        <v>6.1936519223423194E-3</v>
      </c>
      <c r="N3692" s="96">
        <f t="shared" si="1085"/>
        <v>5</v>
      </c>
      <c r="O3692" s="26">
        <f t="shared" si="1086"/>
        <v>4.5824413165594019E-2</v>
      </c>
      <c r="P3692" s="3">
        <f>IF(L3692&gt;'Power Curve'!$C$37,0,INDEX(Ci,$N3692,1)*POWER(1-O3692,3)+INDEX(Ci,$N3692,2)*3*O3692*POWER(1-O3692,2)+INDEX(Ci,$N3692,3)*3*POWER(O3692,2)*(1-O3692)+INDEX(Ci,$N3692,4)*POWER(O3692,3))</f>
        <v>81.036136124317068</v>
      </c>
      <c r="Q3692" s="3">
        <f>MAX(0,MIN(P3692-V3692+W3692,'Power Curve'!$C$39))</f>
        <v>68.281297785274148</v>
      </c>
      <c r="R3692" s="3">
        <f t="shared" si="1087"/>
        <v>103.57999610900919</v>
      </c>
      <c r="S3692" s="3">
        <f t="shared" si="1088"/>
        <v>-35.298698323735039</v>
      </c>
      <c r="T3692" s="3">
        <f t="shared" si="1089"/>
        <v>35.298698323735039</v>
      </c>
      <c r="V3692" s="37">
        <f t="array" ref="V3692">SUM(_xlfn.NORM.DIST($AD$3:$AD$1003,$L3692,$AA3692,FALSE)*WindSpeedStep*$AE$3:$AE$1003)/AG3692</f>
        <v>50.349509126253537</v>
      </c>
      <c r="W3692" s="37">
        <f t="array" ref="W3692">SUM(_xlfn.NORM.DIST($AD$3:$AD$1003,$L3692,$AB3692,FALSE)*WindSpeedStep*$AE$3:$AE$1003)/AH3692</f>
        <v>37.594670787210624</v>
      </c>
      <c r="Y3692" s="1">
        <f t="shared" si="1090"/>
        <v>4</v>
      </c>
      <c r="Z3692" s="99">
        <f>IF(L3692&lt;'Power Curve'!$P$28,'Power Curve'!$Q$28,IF(L3692&gt;'Power Curve'!$P$29,'Power Curve'!$Q$29,INDEX(ReferenceTurbulence,Y3692)+(L3692-INDEX(ReferenceTurbulenceWindSpeed,Y3692))*(INDEX(ReferenceTurbulence,Y3692+1)-INDEX(ReferenceTurbulence,Y3692))/(INDEX(ReferenceTurbulenceWindSpeed,Y3692+1)-INDEX(ReferenceTurbulenceWindSpeed,Y3692))))</f>
        <v>0.11716172214322801</v>
      </c>
      <c r="AA3692" s="100">
        <f t="shared" si="1096"/>
        <v>0.49133643087762674</v>
      </c>
      <c r="AB3692" s="29">
        <f t="shared" si="1097"/>
        <v>0.34699314646403723</v>
      </c>
      <c r="AG3692" s="40">
        <f t="array" ref="AG3692">SUM(_xlfn.NORM.DIST($AD$3:$AD$1003,$F3692,$AA3692,FALSE)*WindSpeedStep)</f>
        <v>1.0000000000000024</v>
      </c>
      <c r="AH3692" s="40">
        <f t="array" ref="AH3692">SUM(_xlfn.NORM.DIST($AD$3:$AD$1003,$F3692,$AB3692,FALSE)*WindSpeedStep)</f>
        <v>1.0000000000000033</v>
      </c>
      <c r="AJ3692" s="47">
        <f t="shared" si="1091"/>
        <v>4</v>
      </c>
      <c r="AK3692" s="83" t="b">
        <f>COUNTIF('Power Curve'!$D$2:$D$31,AJ3692)&gt;0</f>
        <v>1</v>
      </c>
      <c r="AL3692" s="83" t="b">
        <f t="shared" si="1092"/>
        <v>0</v>
      </c>
      <c r="AM3692" s="83" t="b">
        <f t="shared" si="1098"/>
        <v>1</v>
      </c>
      <c r="AN3692" s="47" t="str">
        <f t="shared" si="1093"/>
        <v>Outer</v>
      </c>
      <c r="AO3692" s="48" t="str">
        <f t="shared" si="1094"/>
        <v>0.0-0.1</v>
      </c>
      <c r="AP3692" s="49" t="str">
        <f t="shared" si="1099"/>
        <v>23-24</v>
      </c>
      <c r="AQ3692" s="49" t="str">
        <f t="shared" si="1100"/>
        <v>Apr</v>
      </c>
      <c r="AR3692" s="48" t="str">
        <f t="shared" si="1101"/>
        <v>325-335</v>
      </c>
      <c r="AS3692" s="49" t="str">
        <f t="shared" si="1095"/>
        <v>LWS-LTI</v>
      </c>
    </row>
    <row r="3693" spans="5:45" x14ac:dyDescent="0.3">
      <c r="E3693" s="15">
        <v>41012.965277777781</v>
      </c>
      <c r="F3693" s="21">
        <v>4.33</v>
      </c>
      <c r="G3693" s="21">
        <v>131.47999954223599</v>
      </c>
      <c r="H3693" s="42">
        <v>1.1937867525644477</v>
      </c>
      <c r="I3693" s="35">
        <v>344</v>
      </c>
      <c r="J3693" s="43">
        <v>9.6997690531177821E-2</v>
      </c>
      <c r="K3693" s="44">
        <v>0.24029142090349273</v>
      </c>
      <c r="L3693" s="26">
        <f t="shared" si="1083"/>
        <v>4.2929067200572888</v>
      </c>
      <c r="M3693" s="26">
        <f t="shared" si="1084"/>
        <v>2.1532548222959892E-2</v>
      </c>
      <c r="N3693" s="96">
        <f t="shared" si="1085"/>
        <v>5</v>
      </c>
      <c r="O3693" s="26">
        <f t="shared" si="1086"/>
        <v>0.15931100731281919</v>
      </c>
      <c r="P3693" s="3">
        <f>IF(L3693&gt;'Power Curve'!$C$37,0,INDEX(Ci,$N3693,1)*POWER(1-O3693,3)+INDEX(Ci,$N3693,2)*3*O3693*POWER(1-O3693,2)+INDEX(Ci,$N3693,3)*3*POWER(O3693,2)*(1-O3693)+INDEX(Ci,$N3693,4)*POWER(O3693,3))</f>
        <v>91.935044058202493</v>
      </c>
      <c r="Q3693" s="3">
        <f>MAX(0,MIN(P3693-V3693+W3693,'Power Curve'!$C$39))</f>
        <v>84.989243610920539</v>
      </c>
      <c r="R3693" s="3">
        <f t="shared" si="1087"/>
        <v>131.47999954223599</v>
      </c>
      <c r="S3693" s="3">
        <f t="shared" si="1088"/>
        <v>-46.490755931315448</v>
      </c>
      <c r="T3693" s="3">
        <f t="shared" si="1089"/>
        <v>46.490755931315448</v>
      </c>
      <c r="V3693" s="37">
        <f t="array" ref="V3693">SUM(_xlfn.NORM.DIST($AD$3:$AD$1003,$L3693,$AA3693,FALSE)*WindSpeedStep*$AE$3:$AE$1003)/AG3693</f>
        <v>64.186474650616958</v>
      </c>
      <c r="W3693" s="37">
        <f t="array" ref="W3693">SUM(_xlfn.NORM.DIST($AD$3:$AD$1003,$L3693,$AB3693,FALSE)*WindSpeedStep*$AE$3:$AE$1003)/AH3693</f>
        <v>57.240674203335004</v>
      </c>
      <c r="Y3693" s="1">
        <f t="shared" si="1090"/>
        <v>4</v>
      </c>
      <c r="Z3693" s="99">
        <f>IF(L3693&lt;'Power Curve'!$P$28,'Power Curve'!$Q$28,IF(L3693&gt;'Power Curve'!$P$29,'Power Curve'!$Q$29,INDEX(ReferenceTurbulence,Y3693)+(L3693-INDEX(ReferenceTurbulenceWindSpeed,Y3693))*(INDEX(ReferenceTurbulence,Y3693+1)-INDEX(ReferenceTurbulence,Y3693))/(INDEX(ReferenceTurbulenceWindSpeed,Y3693+1)-INDEX(ReferenceTurbulenceWindSpeed,Y3693))))</f>
        <v>0.11723414597088906</v>
      </c>
      <c r="AA3693" s="100">
        <f t="shared" si="1096"/>
        <v>0.50327525305860676</v>
      </c>
      <c r="AB3693" s="29">
        <f t="shared" si="1097"/>
        <v>0.41640203751133054</v>
      </c>
      <c r="AG3693" s="40">
        <f t="array" ref="AG3693">SUM(_xlfn.NORM.DIST($AD$3:$AD$1003,$F3693,$AA3693,FALSE)*WindSpeedStep)</f>
        <v>1.0000000000000022</v>
      </c>
      <c r="AH3693" s="40">
        <f t="array" ref="AH3693">SUM(_xlfn.NORM.DIST($AD$3:$AD$1003,$F3693,$AB3693,FALSE)*WindSpeedStep)</f>
        <v>1.0000000000000031</v>
      </c>
      <c r="AJ3693" s="47">
        <f t="shared" si="1091"/>
        <v>4</v>
      </c>
      <c r="AK3693" s="83" t="b">
        <f>COUNTIF('Power Curve'!$D$2:$D$31,AJ3693)&gt;0</f>
        <v>1</v>
      </c>
      <c r="AL3693" s="83" t="b">
        <f t="shared" si="1092"/>
        <v>0</v>
      </c>
      <c r="AM3693" s="83" t="b">
        <f t="shared" si="1098"/>
        <v>1</v>
      </c>
      <c r="AN3693" s="47" t="str">
        <f t="shared" si="1093"/>
        <v>Outer</v>
      </c>
      <c r="AO3693" s="48" t="str">
        <f t="shared" si="1094"/>
        <v>0.0-0.1</v>
      </c>
      <c r="AP3693" s="49" t="str">
        <f t="shared" si="1099"/>
        <v>23-24</v>
      </c>
      <c r="AQ3693" s="49" t="str">
        <f t="shared" si="1100"/>
        <v>Apr</v>
      </c>
      <c r="AR3693" s="48" t="str">
        <f t="shared" si="1101"/>
        <v>335-345</v>
      </c>
      <c r="AS3693" s="49" t="str">
        <f t="shared" si="1095"/>
        <v>LWS-LTI</v>
      </c>
    </row>
    <row r="3694" spans="5:45" x14ac:dyDescent="0.3">
      <c r="E3694" s="15">
        <v>41012.972222222219</v>
      </c>
      <c r="F3694" s="21">
        <v>5.08</v>
      </c>
      <c r="G3694" s="21">
        <v>179.15999603271482</v>
      </c>
      <c r="H3694" s="42">
        <v>1.1939633023650724</v>
      </c>
      <c r="I3694" s="35">
        <v>345.8</v>
      </c>
      <c r="J3694" s="43">
        <v>0.1062992125984252</v>
      </c>
      <c r="K3694" s="44">
        <v>0.30112138253196347</v>
      </c>
      <c r="L3694" s="26">
        <f t="shared" si="1083"/>
        <v>5.0367300575202609</v>
      </c>
      <c r="M3694" s="26">
        <f t="shared" si="1084"/>
        <v>0.13649284280168558</v>
      </c>
      <c r="N3694" s="96">
        <f t="shared" si="1085"/>
        <v>6</v>
      </c>
      <c r="O3694" s="26">
        <f t="shared" si="1086"/>
        <v>8.5927660776135301E-3</v>
      </c>
      <c r="P3694" s="3">
        <f>IF(L3694&gt;'Power Curve'!$C$37,0,INDEX(Ci,$N3694,1)*POWER(1-O3694,3)+INDEX(Ci,$N3694,2)*3*O3694*POWER(1-O3694,2)+INDEX(Ci,$N3694,3)*3*POWER(O3694,2)*(1-O3694)+INDEX(Ci,$N3694,4)*POWER(O3694,3))</f>
        <v>212.79087157648121</v>
      </c>
      <c r="Q3694" s="3">
        <f>MAX(0,MIN(P3694-V3694+W3694,'Power Curve'!$C$39))</f>
        <v>212.81272783808075</v>
      </c>
      <c r="R3694" s="3">
        <f t="shared" si="1087"/>
        <v>179.15999603271482</v>
      </c>
      <c r="S3694" s="3">
        <f t="shared" si="1088"/>
        <v>33.652731805365931</v>
      </c>
      <c r="T3694" s="3">
        <f t="shared" si="1089"/>
        <v>33.652731805365931</v>
      </c>
      <c r="V3694" s="37">
        <f t="array" ref="V3694">SUM(_xlfn.NORM.DIST($AD$3:$AD$1003,$L3694,$AA3694,FALSE)*WindSpeedStep*$AE$3:$AE$1003)/AG3694</f>
        <v>192.31017344419689</v>
      </c>
      <c r="W3694" s="37">
        <f t="array" ref="W3694">SUM(_xlfn.NORM.DIST($AD$3:$AD$1003,$L3694,$AB3694,FALSE)*WindSpeedStep*$AE$3:$AE$1003)/AH3694</f>
        <v>192.33202970579643</v>
      </c>
      <c r="Y3694" s="1">
        <f t="shared" si="1090"/>
        <v>5</v>
      </c>
      <c r="Z3694" s="99">
        <f>IF(L3694&lt;'Power Curve'!$P$28,'Power Curve'!$Q$28,IF(L3694&gt;'Power Curve'!$P$29,'Power Curve'!$Q$29,INDEX(ReferenceTurbulence,Y3694)+(L3694-INDEX(ReferenceTurbulenceWindSpeed,Y3694))*(INDEX(ReferenceTurbulence,Y3694+1)-INDEX(ReferenceTurbulence,Y3694))/(INDEX(ReferenceTurbulenceWindSpeed,Y3694+1)-INDEX(ReferenceTurbulenceWindSpeed,Y3694))))</f>
        <v>0.11780360485739451</v>
      </c>
      <c r="AA3694" s="100">
        <f t="shared" si="1096"/>
        <v>0.59334495746947868</v>
      </c>
      <c r="AB3694" s="29">
        <f t="shared" si="1097"/>
        <v>0.53540043918522462</v>
      </c>
      <c r="AG3694" s="40">
        <f t="array" ref="AG3694">SUM(_xlfn.NORM.DIST($AD$3:$AD$1003,$F3694,$AA3694,FALSE)*WindSpeedStep)</f>
        <v>1.0000000000000029</v>
      </c>
      <c r="AH3694" s="40">
        <f t="array" ref="AH3694">SUM(_xlfn.NORM.DIST($AD$3:$AD$1003,$F3694,$AB3694,FALSE)*WindSpeedStep)</f>
        <v>1.0000000000000036</v>
      </c>
      <c r="AJ3694" s="47">
        <f t="shared" si="1091"/>
        <v>5</v>
      </c>
      <c r="AK3694" s="83" t="b">
        <f>COUNTIF('Power Curve'!$D$2:$D$31,AJ3694)&gt;0</f>
        <v>1</v>
      </c>
      <c r="AL3694" s="83" t="b">
        <f t="shared" si="1092"/>
        <v>0</v>
      </c>
      <c r="AM3694" s="83" t="b">
        <f t="shared" si="1098"/>
        <v>1</v>
      </c>
      <c r="AN3694" s="47" t="str">
        <f t="shared" si="1093"/>
        <v>Outer</v>
      </c>
      <c r="AO3694" s="48" t="str">
        <f t="shared" si="1094"/>
        <v>0.1-0.2</v>
      </c>
      <c r="AP3694" s="49" t="str">
        <f t="shared" si="1099"/>
        <v>23-24</v>
      </c>
      <c r="AQ3694" s="49" t="str">
        <f t="shared" si="1100"/>
        <v>Apr</v>
      </c>
      <c r="AR3694" s="48" t="str">
        <f t="shared" si="1101"/>
        <v>345-355</v>
      </c>
      <c r="AS3694" s="49" t="str">
        <f t="shared" si="1095"/>
        <v>Inner-TI</v>
      </c>
    </row>
    <row r="3695" spans="5:45" x14ac:dyDescent="0.3">
      <c r="E3695" s="15">
        <v>41012.979166666664</v>
      </c>
      <c r="F3695" s="21">
        <v>4.9000000000000004</v>
      </c>
      <c r="G3695" s="21">
        <v>179.7799987792969</v>
      </c>
      <c r="H3695" s="42">
        <v>1.1940074479749212</v>
      </c>
      <c r="I3695" s="35">
        <v>344.1</v>
      </c>
      <c r="J3695" s="43">
        <v>9.591836734693876E-2</v>
      </c>
      <c r="K3695" s="44">
        <v>0.32627860247182411</v>
      </c>
      <c r="L3695" s="26">
        <f t="shared" si="1083"/>
        <v>4.8583231202101658</v>
      </c>
      <c r="M3695" s="26">
        <f t="shared" si="1084"/>
        <v>0.10891947553142597</v>
      </c>
      <c r="N3695" s="96">
        <f t="shared" si="1085"/>
        <v>5</v>
      </c>
      <c r="O3695" s="26">
        <f t="shared" si="1086"/>
        <v>0.80585327207991808</v>
      </c>
      <c r="P3695" s="3">
        <f>IF(L3695&gt;'Power Curve'!$C$37,0,INDEX(Ci,$N3695,1)*POWER(1-O3695,3)+INDEX(Ci,$N3695,2)*3*O3695*POWER(1-O3695,2)+INDEX(Ci,$N3695,3)*3*POWER(O3695,2)*(1-O3695)+INDEX(Ci,$N3695,4)*POWER(O3695,3))</f>
        <v>183.39577100335231</v>
      </c>
      <c r="Q3695" s="3">
        <f>MAX(0,MIN(P3695-V3695+W3695,'Power Curve'!$C$39))</f>
        <v>182.63896675618128</v>
      </c>
      <c r="R3695" s="3">
        <f t="shared" si="1087"/>
        <v>179.7799987792969</v>
      </c>
      <c r="S3695" s="3">
        <f t="shared" si="1088"/>
        <v>2.8589679768843723</v>
      </c>
      <c r="T3695" s="3">
        <f t="shared" si="1089"/>
        <v>2.8589679768843723</v>
      </c>
      <c r="V3695" s="37">
        <f t="array" ref="V3695">SUM(_xlfn.NORM.DIST($AD$3:$AD$1003,$L3695,$AA3695,FALSE)*WindSpeedStep*$AE$3:$AE$1003)/AG3695</f>
        <v>160.18059689317693</v>
      </c>
      <c r="W3695" s="37">
        <f t="array" ref="W3695">SUM(_xlfn.NORM.DIST($AD$3:$AD$1003,$L3695,$AB3695,FALSE)*WindSpeedStep*$AE$3:$AE$1003)/AH3695</f>
        <v>159.42379264600589</v>
      </c>
      <c r="Y3695" s="1">
        <f t="shared" si="1090"/>
        <v>4</v>
      </c>
      <c r="Z3695" s="99">
        <f>IF(L3695&lt;'Power Curve'!$P$28,'Power Curve'!$Q$28,IF(L3695&gt;'Power Curve'!$P$29,'Power Curve'!$Q$29,INDEX(ReferenceTurbulence,Y3695)+(L3695-INDEX(ReferenceTurbulenceWindSpeed,Y3695))*(INDEX(ReferenceTurbulence,Y3695+1)-INDEX(ReferenceTurbulence,Y3695))/(INDEX(ReferenceTurbulenceWindSpeed,Y3695+1)-INDEX(ReferenceTurbulenceWindSpeed,Y3695))))</f>
        <v>0.11764675034862142</v>
      </c>
      <c r="AA3695" s="100">
        <f t="shared" si="1096"/>
        <v>0.57156592723630084</v>
      </c>
      <c r="AB3695" s="29">
        <f t="shared" si="1097"/>
        <v>0.46600242173444439</v>
      </c>
      <c r="AG3695" s="40">
        <f t="array" ref="AG3695">SUM(_xlfn.NORM.DIST($AD$3:$AD$1003,$F3695,$AA3695,FALSE)*WindSpeedStep)</f>
        <v>1.0000000000000036</v>
      </c>
      <c r="AH3695" s="40">
        <f t="array" ref="AH3695">SUM(_xlfn.NORM.DIST($AD$3:$AD$1003,$F3695,$AB3695,FALSE)*WindSpeedStep)</f>
        <v>1.0000000000000033</v>
      </c>
      <c r="AJ3695" s="47">
        <f t="shared" si="1091"/>
        <v>5</v>
      </c>
      <c r="AK3695" s="83" t="b">
        <f>COUNTIF('Power Curve'!$D$2:$D$31,AJ3695)&gt;0</f>
        <v>1</v>
      </c>
      <c r="AL3695" s="83" t="b">
        <f t="shared" si="1092"/>
        <v>0</v>
      </c>
      <c r="AM3695" s="83" t="b">
        <f t="shared" si="1098"/>
        <v>1</v>
      </c>
      <c r="AN3695" s="47" t="str">
        <f t="shared" si="1093"/>
        <v>Outer</v>
      </c>
      <c r="AO3695" s="48" t="str">
        <f t="shared" si="1094"/>
        <v>0.1-0.2</v>
      </c>
      <c r="AP3695" s="49" t="str">
        <f t="shared" si="1099"/>
        <v>23-24</v>
      </c>
      <c r="AQ3695" s="49" t="str">
        <f t="shared" si="1100"/>
        <v>Apr</v>
      </c>
      <c r="AR3695" s="48" t="str">
        <f t="shared" si="1101"/>
        <v>335-345</v>
      </c>
      <c r="AS3695" s="49" t="str">
        <f t="shared" si="1095"/>
        <v>LWS-LTI</v>
      </c>
    </row>
    <row r="3696" spans="5:45" x14ac:dyDescent="0.3">
      <c r="E3696" s="15">
        <v>41012.986111111109</v>
      </c>
      <c r="F3696" s="21">
        <v>4.22</v>
      </c>
      <c r="G3696" s="21">
        <v>93.9100017547606</v>
      </c>
      <c r="H3696" s="42">
        <v>1.1944049054140744</v>
      </c>
      <c r="I3696" s="35">
        <v>339.6</v>
      </c>
      <c r="J3696" s="43">
        <v>9.4786729857819912E-2</v>
      </c>
      <c r="K3696" s="44">
        <v>0.34283184920260984</v>
      </c>
      <c r="L3696" s="26">
        <f t="shared" si="1083"/>
        <v>4.1845710630659578</v>
      </c>
      <c r="M3696" s="26">
        <f t="shared" si="1084"/>
        <v>4.7889232063232316E-3</v>
      </c>
      <c r="N3696" s="96">
        <f t="shared" si="1085"/>
        <v>5</v>
      </c>
      <c r="O3696" s="26">
        <f t="shared" si="1086"/>
        <v>3.5431365676551897E-2</v>
      </c>
      <c r="P3696" s="3">
        <f>IF(L3696&gt;'Power Curve'!$C$37,0,INDEX(Ci,$N3696,1)*POWER(1-O3696,3)+INDEX(Ci,$N3696,2)*3*O3696*POWER(1-O3696,2)+INDEX(Ci,$N3696,3)*3*POWER(O3696,2)*(1-O3696)+INDEX(Ci,$N3696,4)*POWER(O3696,3))</f>
        <v>80.173303994974262</v>
      </c>
      <c r="Q3696" s="3">
        <f>MAX(0,MIN(P3696-V3696+W3696,'Power Curve'!$C$39))</f>
        <v>71.956400773112122</v>
      </c>
      <c r="R3696" s="3">
        <f t="shared" si="1087"/>
        <v>93.9100017547606</v>
      </c>
      <c r="S3696" s="3">
        <f t="shared" si="1088"/>
        <v>-21.953600981648478</v>
      </c>
      <c r="T3696" s="3">
        <f t="shared" si="1089"/>
        <v>21.953600981648478</v>
      </c>
      <c r="V3696" s="37">
        <f t="array" ref="V3696">SUM(_xlfn.NORM.DIST($AD$3:$AD$1003,$L3696,$AA3696,FALSE)*WindSpeedStep*$AE$3:$AE$1003)/AG3696</f>
        <v>49.158574409226688</v>
      </c>
      <c r="W3696" s="37">
        <f t="array" ref="W3696">SUM(_xlfn.NORM.DIST($AD$3:$AD$1003,$L3696,$AB3696,FALSE)*WindSpeedStep*$AE$3:$AE$1003)/AH3696</f>
        <v>40.941671187364548</v>
      </c>
      <c r="Y3696" s="1">
        <f t="shared" si="1090"/>
        <v>4</v>
      </c>
      <c r="Z3696" s="99">
        <f>IF(L3696&lt;'Power Curve'!$P$28,'Power Curve'!$Q$28,IF(L3696&gt;'Power Curve'!$P$29,'Power Curve'!$Q$29,INDEX(ReferenceTurbulence,Y3696)+(L3696-INDEX(ReferenceTurbulenceWindSpeed,Y3696))*(INDEX(ReferenceTurbulence,Y3696+1)-INDEX(ReferenceTurbulence,Y3696))/(INDEX(ReferenceTurbulenceWindSpeed,Y3696+1)-INDEX(ReferenceTurbulenceWindSpeed,Y3696))))</f>
        <v>0.11715508960406446</v>
      </c>
      <c r="AA3696" s="100">
        <f t="shared" si="1096"/>
        <v>0.49024379784806754</v>
      </c>
      <c r="AB3696" s="29">
        <f t="shared" si="1097"/>
        <v>0.39664180692568324</v>
      </c>
      <c r="AG3696" s="40">
        <f t="array" ref="AG3696">SUM(_xlfn.NORM.DIST($AD$3:$AD$1003,$F3696,$AA3696,FALSE)*WindSpeedStep)</f>
        <v>1.0000000000000027</v>
      </c>
      <c r="AH3696" s="40">
        <f t="array" ref="AH3696">SUM(_xlfn.NORM.DIST($AD$3:$AD$1003,$F3696,$AB3696,FALSE)*WindSpeedStep)</f>
        <v>1.0000000000000027</v>
      </c>
      <c r="AJ3696" s="47">
        <f t="shared" si="1091"/>
        <v>4</v>
      </c>
      <c r="AK3696" s="83" t="b">
        <f>COUNTIF('Power Curve'!$D$2:$D$31,AJ3696)&gt;0</f>
        <v>1</v>
      </c>
      <c r="AL3696" s="83" t="b">
        <f t="shared" si="1092"/>
        <v>0</v>
      </c>
      <c r="AM3696" s="83" t="b">
        <f t="shared" si="1098"/>
        <v>1</v>
      </c>
      <c r="AN3696" s="47" t="str">
        <f t="shared" si="1093"/>
        <v>Outer</v>
      </c>
      <c r="AO3696" s="48" t="str">
        <f t="shared" si="1094"/>
        <v>0.0-0.1</v>
      </c>
      <c r="AP3696" s="49" t="str">
        <f t="shared" si="1099"/>
        <v>23-24</v>
      </c>
      <c r="AQ3696" s="49" t="str">
        <f t="shared" si="1100"/>
        <v>Apr</v>
      </c>
      <c r="AR3696" s="48" t="str">
        <f t="shared" si="1101"/>
        <v>335-345</v>
      </c>
      <c r="AS3696" s="49" t="str">
        <f t="shared" si="1095"/>
        <v>LWS-LTI</v>
      </c>
    </row>
    <row r="3697" spans="5:45" x14ac:dyDescent="0.3">
      <c r="E3697" s="15">
        <v>41012.993055555555</v>
      </c>
      <c r="F3697" s="21">
        <v>4.7300000000000004</v>
      </c>
      <c r="G3697" s="21">
        <v>160.59999465942388</v>
      </c>
      <c r="H3697" s="42">
        <v>1.1941269561016394</v>
      </c>
      <c r="I3697" s="35">
        <v>340.2</v>
      </c>
      <c r="J3697" s="43">
        <v>0.10359408033826638</v>
      </c>
      <c r="K3697" s="44">
        <v>0.17574059938083458</v>
      </c>
      <c r="L3697" s="26">
        <f t="shared" si="1083"/>
        <v>4.6899255137794231</v>
      </c>
      <c r="M3697" s="26">
        <f t="shared" si="1084"/>
        <v>8.2893082614446292E-2</v>
      </c>
      <c r="N3697" s="96">
        <f t="shared" si="1085"/>
        <v>5</v>
      </c>
      <c r="O3697" s="26">
        <f t="shared" si="1086"/>
        <v>0.61329400104771414</v>
      </c>
      <c r="P3697" s="3">
        <f>IF(L3697&gt;'Power Curve'!$C$37,0,INDEX(Ci,$N3697,1)*POWER(1-O3697,3)+INDEX(Ci,$N3697,2)*3*O3697*POWER(1-O3697,2)+INDEX(Ci,$N3697,3)*3*POWER(O3697,2)*(1-O3697)+INDEX(Ci,$N3697,4)*POWER(O3697,3))</f>
        <v>153.84886178254095</v>
      </c>
      <c r="Q3697" s="3">
        <f>MAX(0,MIN(P3697-V3697+W3697,'Power Curve'!$C$39))</f>
        <v>151.99621951975516</v>
      </c>
      <c r="R3697" s="3">
        <f t="shared" si="1087"/>
        <v>160.59999465942388</v>
      </c>
      <c r="S3697" s="3">
        <f t="shared" si="1088"/>
        <v>-8.603775139668727</v>
      </c>
      <c r="T3697" s="3">
        <f t="shared" si="1089"/>
        <v>8.603775139668727</v>
      </c>
      <c r="V3697" s="37">
        <f t="array" ref="V3697">SUM(_xlfn.NORM.DIST($AD$3:$AD$1003,$L3697,$AA3697,FALSE)*WindSpeedStep*$AE$3:$AE$1003)/AG3697</f>
        <v>130.00027983375787</v>
      </c>
      <c r="W3697" s="37">
        <f t="array" ref="W3697">SUM(_xlfn.NORM.DIST($AD$3:$AD$1003,$L3697,$AB3697,FALSE)*WindSpeedStep*$AE$3:$AE$1003)/AH3697</f>
        <v>128.14763757097208</v>
      </c>
      <c r="Y3697" s="1">
        <f t="shared" si="1090"/>
        <v>4</v>
      </c>
      <c r="Z3697" s="99">
        <f>IF(L3697&lt;'Power Curve'!$P$28,'Power Curve'!$Q$28,IF(L3697&gt;'Power Curve'!$P$29,'Power Curve'!$Q$29,INDEX(ReferenceTurbulence,Y3697)+(L3697-INDEX(ReferenceTurbulenceWindSpeed,Y3697))*(INDEX(ReferenceTurbulence,Y3697+1)-INDEX(ReferenceTurbulence,Y3697))/(INDEX(ReferenceTurbulenceWindSpeed,Y3697+1)-INDEX(ReferenceTurbulenceWindSpeed,Y3697))))</f>
        <v>0.11752386464952569</v>
      </c>
      <c r="AA3697" s="100">
        <f t="shared" si="1096"/>
        <v>0.55117817129777014</v>
      </c>
      <c r="AB3697" s="29">
        <f t="shared" si="1097"/>
        <v>0.48584852045495081</v>
      </c>
      <c r="AG3697" s="40">
        <f t="array" ref="AG3697">SUM(_xlfn.NORM.DIST($AD$3:$AD$1003,$F3697,$AA3697,FALSE)*WindSpeedStep)</f>
        <v>1.0000000000000033</v>
      </c>
      <c r="AH3697" s="40">
        <f t="array" ref="AH3697">SUM(_xlfn.NORM.DIST($AD$3:$AD$1003,$F3697,$AB3697,FALSE)*WindSpeedStep)</f>
        <v>1.0000000000000031</v>
      </c>
      <c r="AJ3697" s="47">
        <f t="shared" si="1091"/>
        <v>5</v>
      </c>
      <c r="AK3697" s="83" t="b">
        <f>COUNTIF('Power Curve'!$D$2:$D$31,AJ3697)&gt;0</f>
        <v>1</v>
      </c>
      <c r="AL3697" s="83" t="b">
        <f t="shared" si="1092"/>
        <v>0</v>
      </c>
      <c r="AM3697" s="83" t="b">
        <f t="shared" si="1098"/>
        <v>1</v>
      </c>
      <c r="AN3697" s="47" t="str">
        <f t="shared" si="1093"/>
        <v>Inner</v>
      </c>
      <c r="AO3697" s="48" t="str">
        <f t="shared" si="1094"/>
        <v>0.0-0.1</v>
      </c>
      <c r="AP3697" s="49" t="str">
        <f t="shared" si="1099"/>
        <v>23-24</v>
      </c>
      <c r="AQ3697" s="49" t="str">
        <f t="shared" si="1100"/>
        <v>Apr</v>
      </c>
      <c r="AR3697" s="48" t="str">
        <f t="shared" si="1101"/>
        <v>335-345</v>
      </c>
      <c r="AS3697" s="49" t="str">
        <f t="shared" si="1095"/>
        <v>Inner-TI</v>
      </c>
    </row>
    <row r="3698" spans="5:45" x14ac:dyDescent="0.3">
      <c r="E3698" s="15">
        <v>41013</v>
      </c>
      <c r="F3698" s="21">
        <v>5.32</v>
      </c>
      <c r="G3698" s="21">
        <v>229.96999359130831</v>
      </c>
      <c r="H3698" s="42">
        <v>1.1943036542100971</v>
      </c>
      <c r="I3698" s="35">
        <v>344.1</v>
      </c>
      <c r="J3698" s="43">
        <v>8.646616541353383E-2</v>
      </c>
      <c r="K3698" s="44">
        <v>0.21641799877679976</v>
      </c>
      <c r="L3698" s="26">
        <f t="shared" si="1083"/>
        <v>5.2751869622788483</v>
      </c>
      <c r="M3698" s="26">
        <f t="shared" si="1084"/>
        <v>0.17334712611696673</v>
      </c>
      <c r="N3698" s="96">
        <f t="shared" si="1085"/>
        <v>6</v>
      </c>
      <c r="O3698" s="26">
        <f t="shared" si="1086"/>
        <v>0.24626699633315852</v>
      </c>
      <c r="P3698" s="3">
        <f>IF(L3698&gt;'Power Curve'!$C$37,0,INDEX(Ci,$N3698,1)*POWER(1-O3698,3)+INDEX(Ci,$N3698,2)*3*O3698*POWER(1-O3698,2)+INDEX(Ci,$N3698,3)*3*POWER(O3698,2)*(1-O3698)+INDEX(Ci,$N3698,4)*POWER(O3698,3))</f>
        <v>248.54813728297097</v>
      </c>
      <c r="Q3698" s="3">
        <f>MAX(0,MIN(P3698-V3698+W3698,'Power Curve'!$C$39))</f>
        <v>250.00266973119125</v>
      </c>
      <c r="R3698" s="3">
        <f t="shared" si="1087"/>
        <v>229.96999359130831</v>
      </c>
      <c r="S3698" s="3">
        <f t="shared" si="1088"/>
        <v>20.032676139882938</v>
      </c>
      <c r="T3698" s="3">
        <f t="shared" si="1089"/>
        <v>20.032676139882938</v>
      </c>
      <c r="V3698" s="37">
        <f t="array" ref="V3698">SUM(_xlfn.NORM.DIST($AD$3:$AD$1003,$L3698,$AA3698,FALSE)*WindSpeedStep*$AE$3:$AE$1003)/AG3698</f>
        <v>235.08697987953795</v>
      </c>
      <c r="W3698" s="37">
        <f t="array" ref="W3698">SUM(_xlfn.NORM.DIST($AD$3:$AD$1003,$L3698,$AB3698,FALSE)*WindSpeedStep*$AE$3:$AE$1003)/AH3698</f>
        <v>236.54151232775823</v>
      </c>
      <c r="Y3698" s="1">
        <f t="shared" si="1090"/>
        <v>5</v>
      </c>
      <c r="Z3698" s="99">
        <f>IF(L3698&lt;'Power Curve'!$P$28,'Power Curve'!$Q$28,IF(L3698&gt;'Power Curve'!$P$29,'Power Curve'!$Q$29,INDEX(ReferenceTurbulence,Y3698)+(L3698-INDEX(ReferenceTurbulenceWindSpeed,Y3698))*(INDEX(ReferenceTurbulence,Y3698+1)-INDEX(ReferenceTurbulence,Y3698))/(INDEX(ReferenceTurbulenceWindSpeed,Y3698+1)-INDEX(ReferenceTurbulenceWindSpeed,Y3698))))</f>
        <v>0.11871515421465353</v>
      </c>
      <c r="AA3698" s="100">
        <f t="shared" si="1096"/>
        <v>0.62624463373806316</v>
      </c>
      <c r="AB3698" s="29">
        <f t="shared" si="1097"/>
        <v>0.45612518846771993</v>
      </c>
      <c r="AG3698" s="40">
        <f t="array" ref="AG3698">SUM(_xlfn.NORM.DIST($AD$3:$AD$1003,$F3698,$AA3698,FALSE)*WindSpeedStep)</f>
        <v>1.0000000000000036</v>
      </c>
      <c r="AH3698" s="40">
        <f t="array" ref="AH3698">SUM(_xlfn.NORM.DIST($AD$3:$AD$1003,$F3698,$AB3698,FALSE)*WindSpeedStep)</f>
        <v>1.000000000000004</v>
      </c>
      <c r="AJ3698" s="47">
        <f t="shared" si="1091"/>
        <v>5</v>
      </c>
      <c r="AK3698" s="83" t="b">
        <f>COUNTIF('Power Curve'!$D$2:$D$31,AJ3698)&gt;0</f>
        <v>1</v>
      </c>
      <c r="AL3698" s="83" t="b">
        <f t="shared" si="1092"/>
        <v>0</v>
      </c>
      <c r="AM3698" s="83" t="b">
        <f t="shared" si="1098"/>
        <v>1</v>
      </c>
      <c r="AN3698" s="47" t="str">
        <f t="shared" si="1093"/>
        <v>Outer</v>
      </c>
      <c r="AO3698" s="48" t="str">
        <f t="shared" si="1094"/>
        <v>0.1-0.2</v>
      </c>
      <c r="AP3698" s="49" t="str">
        <f t="shared" si="1099"/>
        <v>0-1</v>
      </c>
      <c r="AQ3698" s="49" t="str">
        <f t="shared" si="1100"/>
        <v>Apr</v>
      </c>
      <c r="AR3698" s="48" t="str">
        <f t="shared" si="1101"/>
        <v>335-345</v>
      </c>
      <c r="AS3698" s="49" t="str">
        <f t="shared" si="1095"/>
        <v>LWS-LTI</v>
      </c>
    </row>
    <row r="3699" spans="5:45" x14ac:dyDescent="0.3">
      <c r="E3699" s="15">
        <v>41013.006944444445</v>
      </c>
      <c r="F3699" s="21">
        <v>5.18</v>
      </c>
      <c r="G3699" s="21">
        <v>238.79001235961891</v>
      </c>
      <c r="H3699" s="42">
        <v>1.1947898448079566</v>
      </c>
      <c r="I3699" s="35">
        <v>342.1</v>
      </c>
      <c r="J3699" s="43">
        <v>7.7220077220077232E-2</v>
      </c>
      <c r="K3699" s="44">
        <v>0.1685194692883791</v>
      </c>
      <c r="L3699" s="26">
        <f t="shared" si="1083"/>
        <v>5.1370631481500597</v>
      </c>
      <c r="M3699" s="26">
        <f t="shared" si="1084"/>
        <v>0.15199964539023686</v>
      </c>
      <c r="N3699" s="96">
        <f t="shared" si="1085"/>
        <v>6</v>
      </c>
      <c r="O3699" s="26">
        <f t="shared" si="1086"/>
        <v>0.10859653870369634</v>
      </c>
      <c r="P3699" s="3">
        <f>IF(L3699&gt;'Power Curve'!$C$37,0,INDEX(Ci,$N3699,1)*POWER(1-O3699,3)+INDEX(Ci,$N3699,2)*3*O3699*POWER(1-O3699,2)+INDEX(Ci,$N3699,3)*3*POWER(O3699,2)*(1-O3699)+INDEX(Ci,$N3699,4)*POWER(O3699,3))</f>
        <v>228.06760974957072</v>
      </c>
      <c r="Q3699" s="3">
        <f>MAX(0,MIN(P3699-V3699+W3699,'Power Curve'!$C$39))</f>
        <v>230.8415772096624</v>
      </c>
      <c r="R3699" s="3">
        <f t="shared" si="1087"/>
        <v>238.79001235961891</v>
      </c>
      <c r="S3699" s="3">
        <f t="shared" si="1088"/>
        <v>-7.9484351499565093</v>
      </c>
      <c r="T3699" s="3">
        <f t="shared" si="1089"/>
        <v>7.9484351499565093</v>
      </c>
      <c r="V3699" s="37">
        <f t="array" ref="V3699">SUM(_xlfn.NORM.DIST($AD$3:$AD$1003,$L3699,$AA3699,FALSE)*WindSpeedStep*$AE$3:$AE$1003)/AG3699</f>
        <v>210.32941690956338</v>
      </c>
      <c r="W3699" s="37">
        <f t="array" ref="W3699">SUM(_xlfn.NORM.DIST($AD$3:$AD$1003,$L3699,$AB3699,FALSE)*WindSpeedStep*$AE$3:$AE$1003)/AH3699</f>
        <v>213.10338436965506</v>
      </c>
      <c r="Y3699" s="1">
        <f t="shared" si="1090"/>
        <v>5</v>
      </c>
      <c r="Z3699" s="99">
        <f>IF(L3699&lt;'Power Curve'!$P$28,'Power Curve'!$Q$28,IF(L3699&gt;'Power Curve'!$P$29,'Power Curve'!$Q$29,INDEX(ReferenceTurbulence,Y3699)+(L3699-INDEX(ReferenceTurbulenceWindSpeed,Y3699))*(INDEX(ReferenceTurbulence,Y3699+1)-INDEX(ReferenceTurbulence,Y3699))/(INDEX(ReferenceTurbulenceWindSpeed,Y3699+1)-INDEX(ReferenceTurbulenceWindSpeed,Y3699))))</f>
        <v>0.11818714822498119</v>
      </c>
      <c r="AA3699" s="100">
        <f t="shared" si="1096"/>
        <v>0.60713484373149962</v>
      </c>
      <c r="AB3699" s="29">
        <f t="shared" si="1097"/>
        <v>0.39668441298456064</v>
      </c>
      <c r="AG3699" s="40">
        <f t="array" ref="AG3699">SUM(_xlfn.NORM.DIST($AD$3:$AD$1003,$F3699,$AA3699,FALSE)*WindSpeedStep)</f>
        <v>1.0000000000000033</v>
      </c>
      <c r="AH3699" s="40">
        <f t="array" ref="AH3699">SUM(_xlfn.NORM.DIST($AD$3:$AD$1003,$F3699,$AB3699,FALSE)*WindSpeedStep)</f>
        <v>1.0000000000000033</v>
      </c>
      <c r="AJ3699" s="47">
        <f t="shared" si="1091"/>
        <v>5</v>
      </c>
      <c r="AK3699" s="83" t="b">
        <f>COUNTIF('Power Curve'!$D$2:$D$31,AJ3699)&gt;0</f>
        <v>1</v>
      </c>
      <c r="AL3699" s="83" t="b">
        <f t="shared" si="1092"/>
        <v>0</v>
      </c>
      <c r="AM3699" s="83" t="b">
        <f t="shared" si="1098"/>
        <v>1</v>
      </c>
      <c r="AN3699" s="47" t="str">
        <f t="shared" si="1093"/>
        <v>Outer</v>
      </c>
      <c r="AO3699" s="48" t="str">
        <f t="shared" si="1094"/>
        <v>0.1-0.2</v>
      </c>
      <c r="AP3699" s="49" t="str">
        <f t="shared" si="1099"/>
        <v>0-1</v>
      </c>
      <c r="AQ3699" s="49" t="str">
        <f t="shared" si="1100"/>
        <v>Apr</v>
      </c>
      <c r="AR3699" s="48" t="str">
        <f t="shared" si="1101"/>
        <v>335-345</v>
      </c>
      <c r="AS3699" s="49" t="str">
        <f t="shared" si="1095"/>
        <v>LWS-LTI</v>
      </c>
    </row>
    <row r="3700" spans="5:45" x14ac:dyDescent="0.3">
      <c r="E3700" s="15">
        <v>41013.013888888891</v>
      </c>
      <c r="F3700" s="21">
        <v>5.67</v>
      </c>
      <c r="G3700" s="21">
        <v>275.61000061035116</v>
      </c>
      <c r="H3700" s="42">
        <v>1.1942907441158335</v>
      </c>
      <c r="I3700" s="35">
        <v>347.4</v>
      </c>
      <c r="J3700" s="43">
        <v>8.9947089947089956E-2</v>
      </c>
      <c r="K3700" s="44">
        <v>0.2112937743817378</v>
      </c>
      <c r="L3700" s="26">
        <f t="shared" si="1083"/>
        <v>5.6222184777548065</v>
      </c>
      <c r="M3700" s="26">
        <f t="shared" si="1084"/>
        <v>0.22698196551753039</v>
      </c>
      <c r="N3700" s="96">
        <f t="shared" si="1085"/>
        <v>6</v>
      </c>
      <c r="O3700" s="26">
        <f t="shared" si="1086"/>
        <v>0.59215946859629731</v>
      </c>
      <c r="P3700" s="3">
        <f>IF(L3700&gt;'Power Curve'!$C$37,0,INDEX(Ci,$N3700,1)*POWER(1-O3700,3)+INDEX(Ci,$N3700,2)*3*O3700*POWER(1-O3700,2)+INDEX(Ci,$N3700,3)*3*POWER(O3700,2)*(1-O3700)+INDEX(Ci,$N3700,4)*POWER(O3700,3))</f>
        <v>300.07285179755161</v>
      </c>
      <c r="Q3700" s="3">
        <f>MAX(0,MIN(P3700-V3700+W3700,'Power Curve'!$C$39))</f>
        <v>298.7347335120117</v>
      </c>
      <c r="R3700" s="3">
        <f t="shared" si="1087"/>
        <v>275.61000061035116</v>
      </c>
      <c r="S3700" s="3">
        <f t="shared" si="1088"/>
        <v>23.124732901660536</v>
      </c>
      <c r="T3700" s="3">
        <f t="shared" si="1089"/>
        <v>23.124732901660536</v>
      </c>
      <c r="V3700" s="37">
        <f t="array" ref="V3700">SUM(_xlfn.NORM.DIST($AD$3:$AD$1003,$L3700,$AA3700,FALSE)*WindSpeedStep*$AE$3:$AE$1003)/AG3700</f>
        <v>298.00524395907053</v>
      </c>
      <c r="W3700" s="37">
        <f t="array" ref="W3700">SUM(_xlfn.NORM.DIST($AD$3:$AD$1003,$L3700,$AB3700,FALSE)*WindSpeedStep*$AE$3:$AE$1003)/AH3700</f>
        <v>296.66712567353062</v>
      </c>
      <c r="Y3700" s="1">
        <f t="shared" si="1090"/>
        <v>5</v>
      </c>
      <c r="Z3700" s="99">
        <f>IF(L3700&lt;'Power Curve'!$P$28,'Power Curve'!$Q$28,IF(L3700&gt;'Power Curve'!$P$29,'Power Curve'!$Q$29,INDEX(ReferenceTurbulence,Y3700)+(L3700-INDEX(ReferenceTurbulenceWindSpeed,Y3700))*(INDEX(ReferenceTurbulence,Y3700+1)-INDEX(ReferenceTurbulence,Y3700))/(INDEX(ReferenceTurbulenceWindSpeed,Y3700+1)-INDEX(ReferenceTurbulenceWindSpeed,Y3700))))</f>
        <v>0.12004175180343377</v>
      </c>
      <c r="AA3700" s="100">
        <f t="shared" si="1096"/>
        <v>0.67490095509132164</v>
      </c>
      <c r="AB3700" s="29">
        <f t="shared" si="1097"/>
        <v>0.50570219112080272</v>
      </c>
      <c r="AG3700" s="40">
        <f t="array" ref="AG3700">SUM(_xlfn.NORM.DIST($AD$3:$AD$1003,$F3700,$AA3700,FALSE)*WindSpeedStep)</f>
        <v>1.0000000000000033</v>
      </c>
      <c r="AH3700" s="40">
        <f t="array" ref="AH3700">SUM(_xlfn.NORM.DIST($AD$3:$AD$1003,$F3700,$AB3700,FALSE)*WindSpeedStep)</f>
        <v>1.0000000000000036</v>
      </c>
      <c r="AJ3700" s="47">
        <f t="shared" si="1091"/>
        <v>6</v>
      </c>
      <c r="AK3700" s="83" t="b">
        <f>COUNTIF('Power Curve'!$D$2:$D$31,AJ3700)&gt;0</f>
        <v>1</v>
      </c>
      <c r="AL3700" s="83" t="b">
        <f t="shared" si="1092"/>
        <v>0</v>
      </c>
      <c r="AM3700" s="83" t="b">
        <f t="shared" si="1098"/>
        <v>1</v>
      </c>
      <c r="AN3700" s="47" t="str">
        <f t="shared" si="1093"/>
        <v>Outer</v>
      </c>
      <c r="AO3700" s="48" t="str">
        <f t="shared" si="1094"/>
        <v>0.2-0.3</v>
      </c>
      <c r="AP3700" s="49" t="str">
        <f t="shared" si="1099"/>
        <v>0-1</v>
      </c>
      <c r="AQ3700" s="49" t="str">
        <f t="shared" si="1100"/>
        <v>Apr</v>
      </c>
      <c r="AR3700" s="48" t="str">
        <f t="shared" si="1101"/>
        <v>345-355</v>
      </c>
      <c r="AS3700" s="49" t="str">
        <f t="shared" si="1095"/>
        <v>LWS-LTI</v>
      </c>
    </row>
    <row r="3701" spans="5:45" x14ac:dyDescent="0.3">
      <c r="E3701" s="15">
        <v>41013.020833333336</v>
      </c>
      <c r="F3701" s="21">
        <v>5.89</v>
      </c>
      <c r="G3701" s="21">
        <v>301.19999694824219</v>
      </c>
      <c r="H3701" s="42">
        <v>1.1946001684713352</v>
      </c>
      <c r="I3701" s="35">
        <v>346.4</v>
      </c>
      <c r="J3701" s="43">
        <v>8.3191850594227512E-2</v>
      </c>
      <c r="K3701" s="44">
        <v>0.35187557071216274</v>
      </c>
      <c r="L3701" s="26">
        <f t="shared" si="1083"/>
        <v>5.8408688635509503</v>
      </c>
      <c r="M3701" s="26">
        <f t="shared" si="1084"/>
        <v>0.26077508747927308</v>
      </c>
      <c r="N3701" s="96">
        <f t="shared" si="1085"/>
        <v>6</v>
      </c>
      <c r="O3701" s="26">
        <f t="shared" si="1086"/>
        <v>0.81009218978039599</v>
      </c>
      <c r="P3701" s="3">
        <f>IF(L3701&gt;'Power Curve'!$C$37,0,INDEX(Ci,$N3701,1)*POWER(1-O3701,3)+INDEX(Ci,$N3701,2)*3*O3701*POWER(1-O3701,2)+INDEX(Ci,$N3701,3)*3*POWER(O3701,2)*(1-O3701)+INDEX(Ci,$N3701,4)*POWER(O3701,3))</f>
        <v>335.13043862372092</v>
      </c>
      <c r="Q3701" s="3">
        <f>MAX(0,MIN(P3701-V3701+W3701,'Power Curve'!$C$39))</f>
        <v>330.93419865690498</v>
      </c>
      <c r="R3701" s="3">
        <f t="shared" si="1087"/>
        <v>301.19999694824219</v>
      </c>
      <c r="S3701" s="3">
        <f t="shared" si="1088"/>
        <v>29.734201708662795</v>
      </c>
      <c r="T3701" s="3">
        <f t="shared" si="1089"/>
        <v>29.734201708662795</v>
      </c>
      <c r="V3701" s="37">
        <f t="array" ref="V3701">SUM(_xlfn.NORM.DIST($AD$3:$AD$1003,$L3701,$AA3701,FALSE)*WindSpeedStep*$AE$3:$AE$1003)/AG3701</f>
        <v>339.1793306594206</v>
      </c>
      <c r="W3701" s="37">
        <f t="array" ref="W3701">SUM(_xlfn.NORM.DIST($AD$3:$AD$1003,$L3701,$AB3701,FALSE)*WindSpeedStep*$AE$3:$AE$1003)/AH3701</f>
        <v>334.98309069260466</v>
      </c>
      <c r="Y3701" s="1">
        <f t="shared" si="1090"/>
        <v>5</v>
      </c>
      <c r="Z3701" s="99">
        <f>IF(L3701&lt;'Power Curve'!$P$28,'Power Curve'!$Q$28,IF(L3701&gt;'Power Curve'!$P$29,'Power Curve'!$Q$29,INDEX(ReferenceTurbulence,Y3701)+(L3701-INDEX(ReferenceTurbulenceWindSpeed,Y3701))*(INDEX(ReferenceTurbulence,Y3701+1)-INDEX(ReferenceTurbulence,Y3701))/(INDEX(ReferenceTurbulenceWindSpeed,Y3701+1)-INDEX(ReferenceTurbulenceWindSpeed,Y3701))))</f>
        <v>0.12087758676840865</v>
      </c>
      <c r="AA3701" s="100">
        <f t="shared" si="1096"/>
        <v>0.7060301328567764</v>
      </c>
      <c r="AB3701" s="29">
        <f t="shared" si="1097"/>
        <v>0.48591268983700608</v>
      </c>
      <c r="AG3701" s="40">
        <f t="array" ref="AG3701">SUM(_xlfn.NORM.DIST($AD$3:$AD$1003,$F3701,$AA3701,FALSE)*WindSpeedStep)</f>
        <v>1.0000000000000033</v>
      </c>
      <c r="AH3701" s="40">
        <f t="array" ref="AH3701">SUM(_xlfn.NORM.DIST($AD$3:$AD$1003,$F3701,$AB3701,FALSE)*WindSpeedStep)</f>
        <v>1.0000000000000038</v>
      </c>
      <c r="AJ3701" s="47">
        <f t="shared" si="1091"/>
        <v>6</v>
      </c>
      <c r="AK3701" s="83" t="b">
        <f>COUNTIF('Power Curve'!$D$2:$D$31,AJ3701)&gt;0</f>
        <v>1</v>
      </c>
      <c r="AL3701" s="83" t="b">
        <f t="shared" si="1092"/>
        <v>0</v>
      </c>
      <c r="AM3701" s="83" t="b">
        <f t="shared" si="1098"/>
        <v>1</v>
      </c>
      <c r="AN3701" s="47" t="str">
        <f t="shared" si="1093"/>
        <v>Outer</v>
      </c>
      <c r="AO3701" s="48" t="str">
        <f t="shared" si="1094"/>
        <v>0.2-0.3</v>
      </c>
      <c r="AP3701" s="49" t="str">
        <f t="shared" si="1099"/>
        <v>0-1</v>
      </c>
      <c r="AQ3701" s="49" t="str">
        <f t="shared" si="1100"/>
        <v>Apr</v>
      </c>
      <c r="AR3701" s="48" t="str">
        <f t="shared" si="1101"/>
        <v>345-355</v>
      </c>
      <c r="AS3701" s="49" t="str">
        <f t="shared" si="1095"/>
        <v>LWS-LTI</v>
      </c>
    </row>
    <row r="3702" spans="5:45" x14ac:dyDescent="0.3">
      <c r="E3702" s="15">
        <v>41013.027777777781</v>
      </c>
      <c r="F3702" s="21">
        <v>5.61</v>
      </c>
      <c r="G3702" s="21">
        <v>318.18000030517572</v>
      </c>
      <c r="H3702" s="42">
        <v>1.1947328279970666</v>
      </c>
      <c r="I3702" s="35">
        <v>348.5</v>
      </c>
      <c r="J3702" s="43">
        <v>8.7344028520499106E-2</v>
      </c>
      <c r="K3702" s="44">
        <v>0.2420974895622709</v>
      </c>
      <c r="L3702" s="26">
        <f t="shared" si="1083"/>
        <v>5.5634103917439681</v>
      </c>
      <c r="M3702" s="26">
        <f t="shared" si="1084"/>
        <v>0.21789298625200207</v>
      </c>
      <c r="N3702" s="96">
        <f t="shared" si="1085"/>
        <v>6</v>
      </c>
      <c r="O3702" s="26">
        <f t="shared" si="1086"/>
        <v>0.53354440525989144</v>
      </c>
      <c r="P3702" s="3">
        <f>IF(L3702&gt;'Power Curve'!$C$37,0,INDEX(Ci,$N3702,1)*POWER(1-O3702,3)+INDEX(Ci,$N3702,2)*3*O3702*POWER(1-O3702,2)+INDEX(Ci,$N3702,3)*3*POWER(O3702,2)*(1-O3702)+INDEX(Ci,$N3702,4)*POWER(O3702,3))</f>
        <v>291.12341638433566</v>
      </c>
      <c r="Q3702" s="3">
        <f>MAX(0,MIN(P3702-V3702+W3702,'Power Curve'!$C$39))</f>
        <v>290.31548327275027</v>
      </c>
      <c r="R3702" s="3">
        <f t="shared" si="1087"/>
        <v>318.18000030517572</v>
      </c>
      <c r="S3702" s="3">
        <f t="shared" si="1088"/>
        <v>-27.864517032425454</v>
      </c>
      <c r="T3702" s="3">
        <f t="shared" si="1089"/>
        <v>27.864517032425454</v>
      </c>
      <c r="V3702" s="37">
        <f t="array" ref="V3702">SUM(_xlfn.NORM.DIST($AD$3:$AD$1003,$L3702,$AA3702,FALSE)*WindSpeedStep*$AE$3:$AE$1003)/AG3702</f>
        <v>287.1861898754625</v>
      </c>
      <c r="W3702" s="37">
        <f t="array" ref="W3702">SUM(_xlfn.NORM.DIST($AD$3:$AD$1003,$L3702,$AB3702,FALSE)*WindSpeedStep*$AE$3:$AE$1003)/AH3702</f>
        <v>286.37825676387712</v>
      </c>
      <c r="Y3702" s="1">
        <f t="shared" si="1090"/>
        <v>5</v>
      </c>
      <c r="Z3702" s="99">
        <f>IF(L3702&lt;'Power Curve'!$P$28,'Power Curve'!$Q$28,IF(L3702&gt;'Power Curve'!$P$29,'Power Curve'!$Q$29,INDEX(ReferenceTurbulence,Y3702)+(L3702-INDEX(ReferenceTurbulenceWindSpeed,Y3702))*(INDEX(ReferenceTurbulence,Y3702+1)-INDEX(ReferenceTurbulence,Y3702))/(INDEX(ReferenceTurbulenceWindSpeed,Y3702+1)-INDEX(ReferenceTurbulenceWindSpeed,Y3702))))</f>
        <v>0.11981694609667898</v>
      </c>
      <c r="AA3702" s="100">
        <f t="shared" si="1096"/>
        <v>0.66659084302129068</v>
      </c>
      <c r="AB3702" s="29">
        <f t="shared" si="1097"/>
        <v>0.48593067592772626</v>
      </c>
      <c r="AG3702" s="40">
        <f t="array" ref="AG3702">SUM(_xlfn.NORM.DIST($AD$3:$AD$1003,$F3702,$AA3702,FALSE)*WindSpeedStep)</f>
        <v>1.000000000000004</v>
      </c>
      <c r="AH3702" s="40">
        <f t="array" ref="AH3702">SUM(_xlfn.NORM.DIST($AD$3:$AD$1003,$F3702,$AB3702,FALSE)*WindSpeedStep)</f>
        <v>1.0000000000000033</v>
      </c>
      <c r="AJ3702" s="47">
        <f t="shared" si="1091"/>
        <v>6</v>
      </c>
      <c r="AK3702" s="83" t="b">
        <f>COUNTIF('Power Curve'!$D$2:$D$31,AJ3702)&gt;0</f>
        <v>1</v>
      </c>
      <c r="AL3702" s="83" t="b">
        <f t="shared" si="1092"/>
        <v>0</v>
      </c>
      <c r="AM3702" s="83" t="b">
        <f t="shared" si="1098"/>
        <v>1</v>
      </c>
      <c r="AN3702" s="47" t="str">
        <f t="shared" si="1093"/>
        <v>Outer</v>
      </c>
      <c r="AO3702" s="48" t="str">
        <f t="shared" si="1094"/>
        <v>0.2-0.3</v>
      </c>
      <c r="AP3702" s="49" t="str">
        <f t="shared" si="1099"/>
        <v>0-1</v>
      </c>
      <c r="AQ3702" s="49" t="str">
        <f t="shared" si="1100"/>
        <v>Apr</v>
      </c>
      <c r="AR3702" s="48" t="str">
        <f t="shared" si="1101"/>
        <v>345-355</v>
      </c>
      <c r="AS3702" s="49" t="str">
        <f t="shared" si="1095"/>
        <v>LWS-LTI</v>
      </c>
    </row>
    <row r="3703" spans="5:45" x14ac:dyDescent="0.3">
      <c r="E3703" s="15">
        <v>41013.034722222219</v>
      </c>
      <c r="F3703" s="21">
        <v>5.34</v>
      </c>
      <c r="G3703" s="21">
        <v>270.72000503539999</v>
      </c>
      <c r="H3703" s="42">
        <v>1.1949097532036035</v>
      </c>
      <c r="I3703" s="35">
        <v>348</v>
      </c>
      <c r="J3703" s="43">
        <v>7.3033707865168537E-2</v>
      </c>
      <c r="K3703" s="44">
        <v>0.2389425441440706</v>
      </c>
      <c r="L3703" s="26">
        <f t="shared" si="1083"/>
        <v>5.295914066416211</v>
      </c>
      <c r="M3703" s="26">
        <f t="shared" si="1084"/>
        <v>0.17655056687686863</v>
      </c>
      <c r="N3703" s="96">
        <f t="shared" si="1085"/>
        <v>6</v>
      </c>
      <c r="O3703" s="26">
        <f t="shared" si="1086"/>
        <v>0.26692606899143007</v>
      </c>
      <c r="P3703" s="3">
        <f>IF(L3703&gt;'Power Curve'!$C$37,0,INDEX(Ci,$N3703,1)*POWER(1-O3703,3)+INDEX(Ci,$N3703,2)*3*O3703*POWER(1-O3703,2)+INDEX(Ci,$N3703,3)*3*POWER(O3703,2)*(1-O3703)+INDEX(Ci,$N3703,4)*POWER(O3703,3))</f>
        <v>251.59141569599092</v>
      </c>
      <c r="Q3703" s="3">
        <f>MAX(0,MIN(P3703-V3703+W3703,'Power Curve'!$C$39))</f>
        <v>254.30717736749304</v>
      </c>
      <c r="R3703" s="3">
        <f t="shared" si="1087"/>
        <v>270.72000503539999</v>
      </c>
      <c r="S3703" s="3">
        <f t="shared" si="1088"/>
        <v>-16.412827667906953</v>
      </c>
      <c r="T3703" s="3">
        <f t="shared" si="1089"/>
        <v>16.412827667906953</v>
      </c>
      <c r="V3703" s="37">
        <f t="array" ref="V3703">SUM(_xlfn.NORM.DIST($AD$3:$AD$1003,$L3703,$AA3703,FALSE)*WindSpeedStep*$AE$3:$AE$1003)/AG3703</f>
        <v>238.80406473168799</v>
      </c>
      <c r="W3703" s="37">
        <f t="array" ref="W3703">SUM(_xlfn.NORM.DIST($AD$3:$AD$1003,$L3703,$AB3703,FALSE)*WindSpeedStep*$AE$3:$AE$1003)/AH3703</f>
        <v>241.51982640319011</v>
      </c>
      <c r="Y3703" s="1">
        <f t="shared" si="1090"/>
        <v>5</v>
      </c>
      <c r="Z3703" s="99">
        <f>IF(L3703&lt;'Power Curve'!$P$28,'Power Curve'!$Q$28,IF(L3703&gt;'Power Curve'!$P$29,'Power Curve'!$Q$29,INDEX(ReferenceTurbulence,Y3703)+(L3703-INDEX(ReferenceTurbulenceWindSpeed,Y3703))*(INDEX(ReferenceTurbulence,Y3703+1)-INDEX(ReferenceTurbulence,Y3703))/(INDEX(ReferenceTurbulenceWindSpeed,Y3703+1)-INDEX(ReferenceTurbulenceWindSpeed,Y3703))))</f>
        <v>0.11879438772845505</v>
      </c>
      <c r="AA3703" s="100">
        <f t="shared" si="1096"/>
        <v>0.62912486898242637</v>
      </c>
      <c r="AB3703" s="29">
        <f t="shared" si="1097"/>
        <v>0.3867802408056783</v>
      </c>
      <c r="AG3703" s="40">
        <f t="array" ref="AG3703">SUM(_xlfn.NORM.DIST($AD$3:$AD$1003,$F3703,$AA3703,FALSE)*WindSpeedStep)</f>
        <v>1.0000000000000038</v>
      </c>
      <c r="AH3703" s="40">
        <f t="array" ref="AH3703">SUM(_xlfn.NORM.DIST($AD$3:$AD$1003,$F3703,$AB3703,FALSE)*WindSpeedStep)</f>
        <v>1.0000000000000036</v>
      </c>
      <c r="AJ3703" s="47">
        <f t="shared" si="1091"/>
        <v>5</v>
      </c>
      <c r="AK3703" s="83" t="b">
        <f>COUNTIF('Power Curve'!$D$2:$D$31,AJ3703)&gt;0</f>
        <v>1</v>
      </c>
      <c r="AL3703" s="83" t="b">
        <f t="shared" si="1092"/>
        <v>0</v>
      </c>
      <c r="AM3703" s="83" t="b">
        <f t="shared" si="1098"/>
        <v>1</v>
      </c>
      <c r="AN3703" s="47" t="str">
        <f t="shared" si="1093"/>
        <v>Outer</v>
      </c>
      <c r="AO3703" s="48" t="str">
        <f t="shared" si="1094"/>
        <v>0.1-0.2</v>
      </c>
      <c r="AP3703" s="49" t="str">
        <f t="shared" si="1099"/>
        <v>0-1</v>
      </c>
      <c r="AQ3703" s="49" t="str">
        <f t="shared" si="1100"/>
        <v>Apr</v>
      </c>
      <c r="AR3703" s="48" t="str">
        <f t="shared" si="1101"/>
        <v>345-355</v>
      </c>
      <c r="AS3703" s="49" t="str">
        <f t="shared" si="1095"/>
        <v>LWS-LTI</v>
      </c>
    </row>
    <row r="3704" spans="5:45" x14ac:dyDescent="0.3">
      <c r="E3704" s="15">
        <v>41013.041666666664</v>
      </c>
      <c r="F3704" s="21">
        <v>5.4</v>
      </c>
      <c r="G3704" s="21">
        <v>267.76999664306669</v>
      </c>
      <c r="H3704" s="42">
        <v>1.1951309834141624</v>
      </c>
      <c r="I3704" s="35">
        <v>349.6</v>
      </c>
      <c r="J3704" s="43">
        <v>0.10185185185185186</v>
      </c>
      <c r="K3704" s="44">
        <v>0.23248184670031194</v>
      </c>
      <c r="L3704" s="26">
        <f t="shared" si="1083"/>
        <v>5.355749206093682</v>
      </c>
      <c r="M3704" s="26">
        <f t="shared" si="1084"/>
        <v>0.18579828059736436</v>
      </c>
      <c r="N3704" s="96">
        <f t="shared" si="1085"/>
        <v>6</v>
      </c>
      <c r="O3704" s="26">
        <f t="shared" si="1086"/>
        <v>0.32656481495046819</v>
      </c>
      <c r="P3704" s="3">
        <f>IF(L3704&gt;'Power Curve'!$C$37,0,INDEX(Ci,$N3704,1)*POWER(1-O3704,3)+INDEX(Ci,$N3704,2)*3*O3704*POWER(1-O3704,2)+INDEX(Ci,$N3704,3)*3*POWER(O3704,2)*(1-O3704)+INDEX(Ci,$N3704,4)*POWER(O3704,3))</f>
        <v>260.36356014807774</v>
      </c>
      <c r="Q3704" s="3">
        <f>MAX(0,MIN(P3704-V3704+W3704,'Power Curve'!$C$39))</f>
        <v>260.5430355706128</v>
      </c>
      <c r="R3704" s="3">
        <f t="shared" si="1087"/>
        <v>267.76999664306669</v>
      </c>
      <c r="S3704" s="3">
        <f t="shared" si="1088"/>
        <v>-7.2269610724538893</v>
      </c>
      <c r="T3704" s="3">
        <f t="shared" si="1089"/>
        <v>7.2269610724538893</v>
      </c>
      <c r="V3704" s="37">
        <f t="array" ref="V3704">SUM(_xlfn.NORM.DIST($AD$3:$AD$1003,$L3704,$AA3704,FALSE)*WindSpeedStep*$AE$3:$AE$1003)/AG3704</f>
        <v>249.54834584576744</v>
      </c>
      <c r="W3704" s="37">
        <f t="array" ref="W3704">SUM(_xlfn.NORM.DIST($AD$3:$AD$1003,$L3704,$AB3704,FALSE)*WindSpeedStep*$AE$3:$AE$1003)/AH3704</f>
        <v>249.72782126830248</v>
      </c>
      <c r="Y3704" s="1">
        <f t="shared" si="1090"/>
        <v>5</v>
      </c>
      <c r="Z3704" s="99">
        <f>IF(L3704&lt;'Power Curve'!$P$28,'Power Curve'!$Q$28,IF(L3704&gt;'Power Curve'!$P$29,'Power Curve'!$Q$29,INDEX(ReferenceTurbulence,Y3704)+(L3704-INDEX(ReferenceTurbulenceWindSpeed,Y3704))*(INDEX(ReferenceTurbulence,Y3704+1)-INDEX(ReferenceTurbulence,Y3704))/(INDEX(ReferenceTurbulenceWindSpeed,Y3704+1)-INDEX(ReferenceTurbulenceWindSpeed,Y3704))))</f>
        <v>0.1190231195538963</v>
      </c>
      <c r="AA3704" s="100">
        <f t="shared" si="1096"/>
        <v>0.63745797805757354</v>
      </c>
      <c r="AB3704" s="29">
        <f t="shared" si="1097"/>
        <v>0.54549297469472691</v>
      </c>
      <c r="AG3704" s="40">
        <f t="array" ref="AG3704">SUM(_xlfn.NORM.DIST($AD$3:$AD$1003,$F3704,$AA3704,FALSE)*WindSpeedStep)</f>
        <v>1.0000000000000038</v>
      </c>
      <c r="AH3704" s="40">
        <f t="array" ref="AH3704">SUM(_xlfn.NORM.DIST($AD$3:$AD$1003,$F3704,$AB3704,FALSE)*WindSpeedStep)</f>
        <v>1.000000000000004</v>
      </c>
      <c r="AJ3704" s="47">
        <f t="shared" si="1091"/>
        <v>5</v>
      </c>
      <c r="AK3704" s="83" t="b">
        <f>COUNTIF('Power Curve'!$D$2:$D$31,AJ3704)&gt;0</f>
        <v>1</v>
      </c>
      <c r="AL3704" s="83" t="b">
        <f t="shared" si="1092"/>
        <v>0</v>
      </c>
      <c r="AM3704" s="83" t="b">
        <f t="shared" si="1098"/>
        <v>1</v>
      </c>
      <c r="AN3704" s="47" t="str">
        <f t="shared" si="1093"/>
        <v>Inner</v>
      </c>
      <c r="AO3704" s="48" t="str">
        <f t="shared" si="1094"/>
        <v>0.1-0.2</v>
      </c>
      <c r="AP3704" s="49" t="str">
        <f t="shared" si="1099"/>
        <v>1-2</v>
      </c>
      <c r="AQ3704" s="49" t="str">
        <f t="shared" si="1100"/>
        <v>Apr</v>
      </c>
      <c r="AR3704" s="48" t="str">
        <f t="shared" si="1101"/>
        <v>345-355</v>
      </c>
      <c r="AS3704" s="49" t="str">
        <f t="shared" si="1095"/>
        <v>Inner-TI</v>
      </c>
    </row>
    <row r="3705" spans="5:45" x14ac:dyDescent="0.3">
      <c r="E3705" s="15">
        <v>41013.048611111109</v>
      </c>
      <c r="F3705" s="21">
        <v>5.7</v>
      </c>
      <c r="G3705" s="21">
        <v>309.22000122070301</v>
      </c>
      <c r="H3705" s="42">
        <v>1.1948084979896036</v>
      </c>
      <c r="I3705" s="35">
        <v>351.2</v>
      </c>
      <c r="J3705" s="43">
        <v>8.2456140350877186E-2</v>
      </c>
      <c r="K3705" s="44">
        <v>0.26330918973930251</v>
      </c>
      <c r="L3705" s="26">
        <f t="shared" si="1083"/>
        <v>5.6527823019962469</v>
      </c>
      <c r="M3705" s="26">
        <f t="shared" si="1084"/>
        <v>0.23170570307896887</v>
      </c>
      <c r="N3705" s="96">
        <f t="shared" si="1085"/>
        <v>6</v>
      </c>
      <c r="O3705" s="26">
        <f t="shared" si="1086"/>
        <v>0.62262297481183082</v>
      </c>
      <c r="P3705" s="3">
        <f>IF(L3705&gt;'Power Curve'!$C$37,0,INDEX(Ci,$N3705,1)*POWER(1-O3705,3)+INDEX(Ci,$N3705,2)*3*O3705*POWER(1-O3705,2)+INDEX(Ci,$N3705,3)*3*POWER(O3705,2)*(1-O3705)+INDEX(Ci,$N3705,4)*POWER(O3705,3))</f>
        <v>304.78934526546766</v>
      </c>
      <c r="Q3705" s="3">
        <f>MAX(0,MIN(P3705-V3705+W3705,'Power Curve'!$C$39))</f>
        <v>302.84546046844088</v>
      </c>
      <c r="R3705" s="3">
        <f t="shared" si="1087"/>
        <v>309.22000122070301</v>
      </c>
      <c r="S3705" s="3">
        <f t="shared" si="1088"/>
        <v>-6.3745407522621349</v>
      </c>
      <c r="T3705" s="3">
        <f t="shared" si="1089"/>
        <v>6.3745407522621349</v>
      </c>
      <c r="V3705" s="37">
        <f t="array" ref="V3705">SUM(_xlfn.NORM.DIST($AD$3:$AD$1003,$L3705,$AA3705,FALSE)*WindSpeedStep*$AE$3:$AE$1003)/AG3705</f>
        <v>303.66554488147852</v>
      </c>
      <c r="W3705" s="37">
        <f t="array" ref="W3705">SUM(_xlfn.NORM.DIST($AD$3:$AD$1003,$L3705,$AB3705,FALSE)*WindSpeedStep*$AE$3:$AE$1003)/AH3705</f>
        <v>301.72166008445174</v>
      </c>
      <c r="Y3705" s="1">
        <f t="shared" si="1090"/>
        <v>5</v>
      </c>
      <c r="Z3705" s="99">
        <f>IF(L3705&lt;'Power Curve'!$P$28,'Power Curve'!$Q$28,IF(L3705&gt;'Power Curve'!$P$29,'Power Curve'!$Q$29,INDEX(ReferenceTurbulence,Y3705)+(L3705-INDEX(ReferenceTurbulenceWindSpeed,Y3705))*(INDEX(ReferenceTurbulence,Y3705+1)-INDEX(ReferenceTurbulence,Y3705))/(INDEX(ReferenceTurbulenceWindSpeed,Y3705+1)-INDEX(ReferenceTurbulenceWindSpeed,Y3705))))</f>
        <v>0.12015858815325919</v>
      </c>
      <c r="AA3705" s="100">
        <f t="shared" si="1096"/>
        <v>0.6792303405455995</v>
      </c>
      <c r="AB3705" s="29">
        <f t="shared" si="1097"/>
        <v>0.46610661086635713</v>
      </c>
      <c r="AG3705" s="40">
        <f t="array" ref="AG3705">SUM(_xlfn.NORM.DIST($AD$3:$AD$1003,$F3705,$AA3705,FALSE)*WindSpeedStep)</f>
        <v>1.0000000000000038</v>
      </c>
      <c r="AH3705" s="40">
        <f t="array" ref="AH3705">SUM(_xlfn.NORM.DIST($AD$3:$AD$1003,$F3705,$AB3705,FALSE)*WindSpeedStep)</f>
        <v>1.0000000000000033</v>
      </c>
      <c r="AJ3705" s="47">
        <f t="shared" si="1091"/>
        <v>6</v>
      </c>
      <c r="AK3705" s="83" t="b">
        <f>COUNTIF('Power Curve'!$D$2:$D$31,AJ3705)&gt;0</f>
        <v>1</v>
      </c>
      <c r="AL3705" s="83" t="b">
        <f t="shared" si="1092"/>
        <v>0</v>
      </c>
      <c r="AM3705" s="83" t="b">
        <f t="shared" si="1098"/>
        <v>1</v>
      </c>
      <c r="AN3705" s="47" t="str">
        <f t="shared" si="1093"/>
        <v>Outer</v>
      </c>
      <c r="AO3705" s="48" t="str">
        <f t="shared" si="1094"/>
        <v>0.2-0.3</v>
      </c>
      <c r="AP3705" s="49" t="str">
        <f t="shared" si="1099"/>
        <v>1-2</v>
      </c>
      <c r="AQ3705" s="49" t="str">
        <f t="shared" si="1100"/>
        <v>Apr</v>
      </c>
      <c r="AR3705" s="48" t="str">
        <f t="shared" si="1101"/>
        <v>345-355</v>
      </c>
      <c r="AS3705" s="49" t="str">
        <f t="shared" si="1095"/>
        <v>LWS-LTI</v>
      </c>
    </row>
    <row r="3706" spans="5:45" x14ac:dyDescent="0.3">
      <c r="E3706" s="15">
        <v>41013.055555555555</v>
      </c>
      <c r="F3706" s="21">
        <v>5.68</v>
      </c>
      <c r="G3706" s="21">
        <v>296.61000061035162</v>
      </c>
      <c r="H3706" s="42">
        <v>1.1950740117910916</v>
      </c>
      <c r="I3706" s="35">
        <v>350.2</v>
      </c>
      <c r="J3706" s="43">
        <v>7.5704225352112672E-2</v>
      </c>
      <c r="K3706" s="44">
        <v>0.28783799451597769</v>
      </c>
      <c r="L3706" s="26">
        <f t="shared" si="1083"/>
        <v>5.6333652038914472</v>
      </c>
      <c r="M3706" s="26">
        <f t="shared" si="1084"/>
        <v>0.22870472797430846</v>
      </c>
      <c r="N3706" s="96">
        <f t="shared" si="1085"/>
        <v>6</v>
      </c>
      <c r="O3706" s="26">
        <f t="shared" si="1086"/>
        <v>0.60326960842251698</v>
      </c>
      <c r="P3706" s="3">
        <f>IF(L3706&gt;'Power Curve'!$C$37,0,INDEX(Ci,$N3706,1)*POWER(1-O3706,3)+INDEX(Ci,$N3706,2)*3*O3706*POWER(1-O3706,2)+INDEX(Ci,$N3706,3)*3*POWER(O3706,2)*(1-O3706)+INDEX(Ci,$N3706,4)*POWER(O3706,3))</f>
        <v>301.7873573207338</v>
      </c>
      <c r="Q3706" s="3">
        <f>MAX(0,MIN(P3706-V3706+W3706,'Power Curve'!$C$39))</f>
        <v>299.85389341025996</v>
      </c>
      <c r="R3706" s="3">
        <f t="shared" si="1087"/>
        <v>296.61000061035162</v>
      </c>
      <c r="S3706" s="3">
        <f t="shared" si="1088"/>
        <v>3.2438927999083376</v>
      </c>
      <c r="T3706" s="3">
        <f t="shared" si="1089"/>
        <v>3.2438927999083376</v>
      </c>
      <c r="V3706" s="37">
        <f t="array" ref="V3706">SUM(_xlfn.NORM.DIST($AD$3:$AD$1003,$L3706,$AA3706,FALSE)*WindSpeedStep*$AE$3:$AE$1003)/AG3706</f>
        <v>300.06644342620461</v>
      </c>
      <c r="W3706" s="37">
        <f t="array" ref="W3706">SUM(_xlfn.NORM.DIST($AD$3:$AD$1003,$L3706,$AB3706,FALSE)*WindSpeedStep*$AE$3:$AE$1003)/AH3706</f>
        <v>298.13297951573077</v>
      </c>
      <c r="Y3706" s="1">
        <f t="shared" si="1090"/>
        <v>5</v>
      </c>
      <c r="Z3706" s="99">
        <f>IF(L3706&lt;'Power Curve'!$P$28,'Power Curve'!$Q$28,IF(L3706&gt;'Power Curve'!$P$29,'Power Curve'!$Q$29,INDEX(ReferenceTurbulence,Y3706)+(L3706-INDEX(ReferenceTurbulenceWindSpeed,Y3706))*(INDEX(ReferenceTurbulence,Y3706+1)-INDEX(ReferenceTurbulence,Y3706))/(INDEX(ReferenceTurbulenceWindSpeed,Y3706+1)-INDEX(ReferenceTurbulenceWindSpeed,Y3706))))</f>
        <v>0.12008436240032834</v>
      </c>
      <c r="AA3706" s="100">
        <f t="shared" si="1096"/>
        <v>0.67647906867750007</v>
      </c>
      <c r="AB3706" s="29">
        <f t="shared" si="1097"/>
        <v>0.4264695488861483</v>
      </c>
      <c r="AG3706" s="40">
        <f t="array" ref="AG3706">SUM(_xlfn.NORM.DIST($AD$3:$AD$1003,$F3706,$AA3706,FALSE)*WindSpeedStep)</f>
        <v>1.0000000000000036</v>
      </c>
      <c r="AH3706" s="40">
        <f t="array" ref="AH3706">SUM(_xlfn.NORM.DIST($AD$3:$AD$1003,$F3706,$AB3706,FALSE)*WindSpeedStep)</f>
        <v>1.0000000000000042</v>
      </c>
      <c r="AJ3706" s="47">
        <f t="shared" si="1091"/>
        <v>6</v>
      </c>
      <c r="AK3706" s="83" t="b">
        <f>COUNTIF('Power Curve'!$D$2:$D$31,AJ3706)&gt;0</f>
        <v>1</v>
      </c>
      <c r="AL3706" s="83" t="b">
        <f t="shared" si="1092"/>
        <v>0</v>
      </c>
      <c r="AM3706" s="83" t="b">
        <f t="shared" si="1098"/>
        <v>1</v>
      </c>
      <c r="AN3706" s="47" t="str">
        <f t="shared" si="1093"/>
        <v>Outer</v>
      </c>
      <c r="AO3706" s="48" t="str">
        <f t="shared" si="1094"/>
        <v>0.2-0.3</v>
      </c>
      <c r="AP3706" s="49" t="str">
        <f t="shared" si="1099"/>
        <v>1-2</v>
      </c>
      <c r="AQ3706" s="49" t="str">
        <f t="shared" si="1100"/>
        <v>Apr</v>
      </c>
      <c r="AR3706" s="48" t="str">
        <f t="shared" si="1101"/>
        <v>345-355</v>
      </c>
      <c r="AS3706" s="49" t="str">
        <f t="shared" si="1095"/>
        <v>LWS-LTI</v>
      </c>
    </row>
    <row r="3707" spans="5:45" x14ac:dyDescent="0.3">
      <c r="E3707" s="15">
        <v>41013.0625</v>
      </c>
      <c r="F3707" s="21">
        <v>5.89</v>
      </c>
      <c r="G3707" s="21">
        <v>352.8199920654294</v>
      </c>
      <c r="H3707" s="42">
        <v>1.1953839258467893</v>
      </c>
      <c r="I3707" s="35">
        <v>349.9</v>
      </c>
      <c r="J3707" s="43">
        <v>6.1120543293718167E-2</v>
      </c>
      <c r="K3707" s="44">
        <v>0.21117066600625128</v>
      </c>
      <c r="L3707" s="26">
        <f t="shared" si="1083"/>
        <v>5.8421459500583799</v>
      </c>
      <c r="M3707" s="26">
        <f t="shared" si="1084"/>
        <v>0.26097246531578649</v>
      </c>
      <c r="N3707" s="96">
        <f t="shared" si="1085"/>
        <v>6</v>
      </c>
      <c r="O3707" s="26">
        <f t="shared" si="1086"/>
        <v>0.81136508457423884</v>
      </c>
      <c r="P3707" s="3">
        <f>IF(L3707&gt;'Power Curve'!$C$37,0,INDEX(Ci,$N3707,1)*POWER(1-O3707,3)+INDEX(Ci,$N3707,2)*3*O3707*POWER(1-O3707,2)+INDEX(Ci,$N3707,3)*3*POWER(O3707,2)*(1-O3707)+INDEX(Ci,$N3707,4)*POWER(O3707,3))</f>
        <v>335.34574584903862</v>
      </c>
      <c r="Q3707" s="3">
        <f>MAX(0,MIN(P3707-V3707+W3707,'Power Curve'!$C$39))</f>
        <v>328.43286031180401</v>
      </c>
      <c r="R3707" s="3">
        <f t="shared" si="1087"/>
        <v>352.8199920654294</v>
      </c>
      <c r="S3707" s="3">
        <f t="shared" si="1088"/>
        <v>-24.387131753625397</v>
      </c>
      <c r="T3707" s="3">
        <f t="shared" si="1089"/>
        <v>24.387131753625397</v>
      </c>
      <c r="V3707" s="37">
        <f t="array" ref="V3707">SUM(_xlfn.NORM.DIST($AD$3:$AD$1003,$L3707,$AA3707,FALSE)*WindSpeedStep*$AE$3:$AE$1003)/AG3707</f>
        <v>339.42496458033497</v>
      </c>
      <c r="W3707" s="37">
        <f t="array" ref="W3707">SUM(_xlfn.NORM.DIST($AD$3:$AD$1003,$L3707,$AB3707,FALSE)*WindSpeedStep*$AE$3:$AE$1003)/AH3707</f>
        <v>332.51207904310036</v>
      </c>
      <c r="Y3707" s="1">
        <f t="shared" si="1090"/>
        <v>5</v>
      </c>
      <c r="Z3707" s="99">
        <f>IF(L3707&lt;'Power Curve'!$P$28,'Power Curve'!$Q$28,IF(L3707&gt;'Power Curve'!$P$29,'Power Curve'!$Q$29,INDEX(ReferenceTurbulence,Y3707)+(L3707-INDEX(ReferenceTurbulenceWindSpeed,Y3707))*(INDEX(ReferenceTurbulence,Y3707+1)-INDEX(ReferenceTurbulence,Y3707))/(INDEX(ReferenceTurbulenceWindSpeed,Y3707+1)-INDEX(ReferenceTurbulenceWindSpeed,Y3707))))</f>
        <v>0.12088246868779023</v>
      </c>
      <c r="AA3707" s="100">
        <f t="shared" si="1096"/>
        <v>0.70621302487743265</v>
      </c>
      <c r="AB3707" s="29">
        <f t="shared" si="1097"/>
        <v>0.35707513446876349</v>
      </c>
      <c r="AG3707" s="40">
        <f t="array" ref="AG3707">SUM(_xlfn.NORM.DIST($AD$3:$AD$1003,$F3707,$AA3707,FALSE)*WindSpeedStep)</f>
        <v>1.0000000000000036</v>
      </c>
      <c r="AH3707" s="40">
        <f t="array" ref="AH3707">SUM(_xlfn.NORM.DIST($AD$3:$AD$1003,$F3707,$AB3707,FALSE)*WindSpeedStep)</f>
        <v>1.0000000000000038</v>
      </c>
      <c r="AJ3707" s="47">
        <f t="shared" si="1091"/>
        <v>6</v>
      </c>
      <c r="AK3707" s="83" t="b">
        <f>COUNTIF('Power Curve'!$D$2:$D$31,AJ3707)&gt;0</f>
        <v>1</v>
      </c>
      <c r="AL3707" s="83" t="b">
        <f t="shared" si="1092"/>
        <v>0</v>
      </c>
      <c r="AM3707" s="83" t="b">
        <f t="shared" si="1098"/>
        <v>1</v>
      </c>
      <c r="AN3707" s="47" t="str">
        <f t="shared" si="1093"/>
        <v>Outer</v>
      </c>
      <c r="AO3707" s="48" t="str">
        <f t="shared" si="1094"/>
        <v>0.2-0.3</v>
      </c>
      <c r="AP3707" s="49" t="str">
        <f t="shared" si="1099"/>
        <v>1-2</v>
      </c>
      <c r="AQ3707" s="49" t="str">
        <f t="shared" si="1100"/>
        <v>Apr</v>
      </c>
      <c r="AR3707" s="48" t="str">
        <f t="shared" si="1101"/>
        <v>345-355</v>
      </c>
      <c r="AS3707" s="49" t="str">
        <f t="shared" si="1095"/>
        <v>LWS-LTI</v>
      </c>
    </row>
    <row r="3708" spans="5:45" x14ac:dyDescent="0.3">
      <c r="E3708" s="15">
        <v>41013.069444444445</v>
      </c>
      <c r="F3708" s="21">
        <v>5.6</v>
      </c>
      <c r="G3708" s="21">
        <v>297.81001281738236</v>
      </c>
      <c r="H3708" s="42">
        <v>1.1956496944284871</v>
      </c>
      <c r="I3708" s="35">
        <v>350.2</v>
      </c>
      <c r="J3708" s="43">
        <v>7.3214285714285718E-2</v>
      </c>
      <c r="K3708" s="44">
        <v>0.19869260584070192</v>
      </c>
      <c r="L3708" s="26">
        <f t="shared" si="1083"/>
        <v>5.5549137036385536</v>
      </c>
      <c r="M3708" s="26">
        <f t="shared" si="1084"/>
        <v>0.21657979571555883</v>
      </c>
      <c r="N3708" s="96">
        <f t="shared" si="1085"/>
        <v>6</v>
      </c>
      <c r="O3708" s="26">
        <f t="shared" si="1086"/>
        <v>0.52507560538504483</v>
      </c>
      <c r="P3708" s="3">
        <f>IF(L3708&gt;'Power Curve'!$C$37,0,INDEX(Ci,$N3708,1)*POWER(1-O3708,3)+INDEX(Ci,$N3708,2)*3*O3708*POWER(1-O3708,2)+INDEX(Ci,$N3708,3)*3*POWER(O3708,2)*(1-O3708)+INDEX(Ci,$N3708,4)*POWER(O3708,3))</f>
        <v>289.84241855094257</v>
      </c>
      <c r="Q3708" s="3">
        <f>MAX(0,MIN(P3708-V3708+W3708,'Power Curve'!$C$39))</f>
        <v>289.11796101488778</v>
      </c>
      <c r="R3708" s="3">
        <f t="shared" si="1087"/>
        <v>297.81001281738236</v>
      </c>
      <c r="S3708" s="3">
        <f t="shared" si="1088"/>
        <v>-8.692051802494575</v>
      </c>
      <c r="T3708" s="3">
        <f t="shared" si="1089"/>
        <v>8.692051802494575</v>
      </c>
      <c r="V3708" s="37">
        <f t="array" ref="V3708">SUM(_xlfn.NORM.DIST($AD$3:$AD$1003,$L3708,$AA3708,FALSE)*WindSpeedStep*$AE$3:$AE$1003)/AG3708</f>
        <v>285.6302374364825</v>
      </c>
      <c r="W3708" s="37">
        <f t="array" ref="W3708">SUM(_xlfn.NORM.DIST($AD$3:$AD$1003,$L3708,$AB3708,FALSE)*WindSpeedStep*$AE$3:$AE$1003)/AH3708</f>
        <v>284.90577990042772</v>
      </c>
      <c r="Y3708" s="1">
        <f t="shared" si="1090"/>
        <v>5</v>
      </c>
      <c r="Z3708" s="99">
        <f>IF(L3708&lt;'Power Curve'!$P$28,'Power Curve'!$Q$28,IF(L3708&gt;'Power Curve'!$P$29,'Power Curve'!$Q$29,INDEX(ReferenceTurbulence,Y3708)+(L3708-INDEX(ReferenceTurbulenceWindSpeed,Y3708))*(INDEX(ReferenceTurbulence,Y3708+1)-INDEX(ReferenceTurbulence,Y3708))/(INDEX(ReferenceTurbulenceWindSpeed,Y3708+1)-INDEX(ReferenceTurbulenceWindSpeed,Y3708))))</f>
        <v>0.11978446580180489</v>
      </c>
      <c r="AA3708" s="100">
        <f t="shared" si="1096"/>
        <v>0.66539237056546974</v>
      </c>
      <c r="AB3708" s="29">
        <f t="shared" si="1097"/>
        <v>0.40669903901639415</v>
      </c>
      <c r="AG3708" s="40">
        <f t="array" ref="AG3708">SUM(_xlfn.NORM.DIST($AD$3:$AD$1003,$F3708,$AA3708,FALSE)*WindSpeedStep)</f>
        <v>1.0000000000000033</v>
      </c>
      <c r="AH3708" s="40">
        <f t="array" ref="AH3708">SUM(_xlfn.NORM.DIST($AD$3:$AD$1003,$F3708,$AB3708,FALSE)*WindSpeedStep)</f>
        <v>1.0000000000000031</v>
      </c>
      <c r="AJ3708" s="47">
        <f t="shared" si="1091"/>
        <v>6</v>
      </c>
      <c r="AK3708" s="83" t="b">
        <f>COUNTIF('Power Curve'!$D$2:$D$31,AJ3708)&gt;0</f>
        <v>1</v>
      </c>
      <c r="AL3708" s="83" t="b">
        <f t="shared" si="1092"/>
        <v>0</v>
      </c>
      <c r="AM3708" s="83" t="b">
        <f t="shared" si="1098"/>
        <v>1</v>
      </c>
      <c r="AN3708" s="47" t="str">
        <f t="shared" si="1093"/>
        <v>Outer</v>
      </c>
      <c r="AO3708" s="48" t="str">
        <f t="shared" si="1094"/>
        <v>0.2-0.3</v>
      </c>
      <c r="AP3708" s="49" t="str">
        <f t="shared" si="1099"/>
        <v>1-2</v>
      </c>
      <c r="AQ3708" s="49" t="str">
        <f t="shared" si="1100"/>
        <v>Apr</v>
      </c>
      <c r="AR3708" s="48" t="str">
        <f t="shared" si="1101"/>
        <v>345-355</v>
      </c>
      <c r="AS3708" s="49" t="str">
        <f t="shared" si="1095"/>
        <v>LWS-LTI</v>
      </c>
    </row>
    <row r="3709" spans="5:45" x14ac:dyDescent="0.3">
      <c r="E3709" s="15">
        <v>41013.076388888891</v>
      </c>
      <c r="F3709" s="21">
        <v>5.2</v>
      </c>
      <c r="G3709" s="21">
        <v>247.1999893188478</v>
      </c>
      <c r="H3709" s="42">
        <v>1.1957826230403215</v>
      </c>
      <c r="I3709" s="35">
        <v>352.4</v>
      </c>
      <c r="J3709" s="43">
        <v>6.1538461538461535E-2</v>
      </c>
      <c r="K3709" s="44">
        <v>0.23974489462943233</v>
      </c>
      <c r="L3709" s="26">
        <f t="shared" si="1083"/>
        <v>5.1583253013956298</v>
      </c>
      <c r="M3709" s="26">
        <f t="shared" si="1084"/>
        <v>0.15528577971458565</v>
      </c>
      <c r="N3709" s="96">
        <f t="shared" si="1085"/>
        <v>6</v>
      </c>
      <c r="O3709" s="26">
        <f t="shared" si="1086"/>
        <v>0.12978890430674911</v>
      </c>
      <c r="P3709" s="3">
        <f>IF(L3709&gt;'Power Curve'!$C$37,0,INDEX(Ci,$N3709,1)*POWER(1-O3709,3)+INDEX(Ci,$N3709,2)*3*O3709*POWER(1-O3709,2)+INDEX(Ci,$N3709,3)*3*POWER(O3709,2)*(1-O3709)+INDEX(Ci,$N3709,4)*POWER(O3709,3))</f>
        <v>231.25296942787901</v>
      </c>
      <c r="Q3709" s="3">
        <f>MAX(0,MIN(P3709-V3709+W3709,'Power Curve'!$C$39))</f>
        <v>236.33090700788077</v>
      </c>
      <c r="R3709" s="3">
        <f t="shared" si="1087"/>
        <v>247.1999893188478</v>
      </c>
      <c r="S3709" s="3">
        <f t="shared" si="1088"/>
        <v>-10.86908231096703</v>
      </c>
      <c r="T3709" s="3">
        <f t="shared" si="1089"/>
        <v>10.86908231096703</v>
      </c>
      <c r="V3709" s="37">
        <f t="array" ref="V3709">SUM(_xlfn.NORM.DIST($AD$3:$AD$1003,$L3709,$AA3709,FALSE)*WindSpeedStep*$AE$3:$AE$1003)/AG3709</f>
        <v>214.14214582911782</v>
      </c>
      <c r="W3709" s="37">
        <f t="array" ref="W3709">SUM(_xlfn.NORM.DIST($AD$3:$AD$1003,$L3709,$AB3709,FALSE)*WindSpeedStep*$AE$3:$AE$1003)/AH3709</f>
        <v>219.22008340911958</v>
      </c>
      <c r="Y3709" s="1">
        <f t="shared" si="1090"/>
        <v>5</v>
      </c>
      <c r="Z3709" s="99">
        <f>IF(L3709&lt;'Power Curve'!$P$28,'Power Curve'!$Q$28,IF(L3709&gt;'Power Curve'!$P$29,'Power Curve'!$Q$29,INDEX(ReferenceTurbulence,Y3709)+(L3709-INDEX(ReferenceTurbulenceWindSpeed,Y3709))*(INDEX(ReferenceTurbulence,Y3709+1)-INDEX(ReferenceTurbulence,Y3709))/(INDEX(ReferenceTurbulenceWindSpeed,Y3709+1)-INDEX(ReferenceTurbulenceWindSpeed,Y3709))))</f>
        <v>0.11826842707133946</v>
      </c>
      <c r="AA3709" s="100">
        <f t="shared" si="1096"/>
        <v>0.6100670197183542</v>
      </c>
      <c r="AB3709" s="29">
        <f t="shared" si="1097"/>
        <v>0.31743540316280799</v>
      </c>
      <c r="AG3709" s="40">
        <f t="array" ref="AG3709">SUM(_xlfn.NORM.DIST($AD$3:$AD$1003,$F3709,$AA3709,FALSE)*WindSpeedStep)</f>
        <v>1.0000000000000038</v>
      </c>
      <c r="AH3709" s="40">
        <f t="array" ref="AH3709">SUM(_xlfn.NORM.DIST($AD$3:$AD$1003,$F3709,$AB3709,FALSE)*WindSpeedStep)</f>
        <v>1.0000000000000038</v>
      </c>
      <c r="AJ3709" s="47">
        <f t="shared" si="1091"/>
        <v>5</v>
      </c>
      <c r="AK3709" s="83" t="b">
        <f>COUNTIF('Power Curve'!$D$2:$D$31,AJ3709)&gt;0</f>
        <v>1</v>
      </c>
      <c r="AL3709" s="83" t="b">
        <f t="shared" si="1092"/>
        <v>0</v>
      </c>
      <c r="AM3709" s="83" t="b">
        <f t="shared" si="1098"/>
        <v>1</v>
      </c>
      <c r="AN3709" s="47" t="str">
        <f t="shared" si="1093"/>
        <v>Outer</v>
      </c>
      <c r="AO3709" s="48" t="str">
        <f t="shared" si="1094"/>
        <v>0.1-0.2</v>
      </c>
      <c r="AP3709" s="49" t="str">
        <f t="shared" si="1099"/>
        <v>1-2</v>
      </c>
      <c r="AQ3709" s="49" t="str">
        <f t="shared" si="1100"/>
        <v>Apr</v>
      </c>
      <c r="AR3709" s="48" t="str">
        <f t="shared" si="1101"/>
        <v>345-355</v>
      </c>
      <c r="AS3709" s="49" t="str">
        <f t="shared" si="1095"/>
        <v>LWS-LTI</v>
      </c>
    </row>
    <row r="3710" spans="5:45" x14ac:dyDescent="0.3">
      <c r="E3710" s="15">
        <v>41013.083333333336</v>
      </c>
      <c r="F3710" s="21">
        <v>5.1100000000000003</v>
      </c>
      <c r="G3710" s="21">
        <v>199.8999938964846</v>
      </c>
      <c r="H3710" s="42">
        <v>1.195770073739425</v>
      </c>
      <c r="I3710" s="35">
        <v>351</v>
      </c>
      <c r="J3710" s="43">
        <v>5.0880626223091974E-2</v>
      </c>
      <c r="K3710" s="44">
        <v>0.31559371489928273</v>
      </c>
      <c r="L3710" s="26">
        <f t="shared" si="1083"/>
        <v>5.0690288615979195</v>
      </c>
      <c r="M3710" s="26">
        <f t="shared" si="1084"/>
        <v>0.14148472708965742</v>
      </c>
      <c r="N3710" s="96">
        <f t="shared" si="1085"/>
        <v>6</v>
      </c>
      <c r="O3710" s="26">
        <f t="shared" si="1086"/>
        <v>4.0785557496691605E-2</v>
      </c>
      <c r="P3710" s="3">
        <f>IF(L3710&gt;'Power Curve'!$C$37,0,INDEX(Ci,$N3710,1)*POWER(1-O3710,3)+INDEX(Ci,$N3710,2)*3*O3710*POWER(1-O3710,2)+INDEX(Ci,$N3710,3)*3*POWER(O3710,2)*(1-O3710)+INDEX(Ci,$N3710,4)*POWER(O3710,3))</f>
        <v>217.7586432847105</v>
      </c>
      <c r="Q3710" s="3">
        <f>MAX(0,MIN(P3710-V3710+W3710,'Power Curve'!$C$39))</f>
        <v>224.44862724385743</v>
      </c>
      <c r="R3710" s="3">
        <f t="shared" si="1087"/>
        <v>199.8999938964846</v>
      </c>
      <c r="S3710" s="3">
        <f t="shared" si="1088"/>
        <v>24.548633347372828</v>
      </c>
      <c r="T3710" s="3">
        <f t="shared" si="1089"/>
        <v>24.548633347372828</v>
      </c>
      <c r="V3710" s="37">
        <f t="array" ref="V3710">SUM(_xlfn.NORM.DIST($AD$3:$AD$1003,$L3710,$AA3710,FALSE)*WindSpeedStep*$AE$3:$AE$1003)/AG3710</f>
        <v>198.11664312268942</v>
      </c>
      <c r="W3710" s="37">
        <f t="array" ref="W3710">SUM(_xlfn.NORM.DIST($AD$3:$AD$1003,$L3710,$AB3710,FALSE)*WindSpeedStep*$AE$3:$AE$1003)/AH3710</f>
        <v>204.80662708183635</v>
      </c>
      <c r="Y3710" s="1">
        <f t="shared" si="1090"/>
        <v>5</v>
      </c>
      <c r="Z3710" s="99">
        <f>IF(L3710&lt;'Power Curve'!$P$28,'Power Curve'!$Q$28,IF(L3710&gt;'Power Curve'!$P$29,'Power Curve'!$Q$29,INDEX(ReferenceTurbulence,Y3710)+(L3710-INDEX(ReferenceTurbulenceWindSpeed,Y3710))*(INDEX(ReferenceTurbulence,Y3710+1)-INDEX(ReferenceTurbulence,Y3710))/(INDEX(ReferenceTurbulenceWindSpeed,Y3710+1)-INDEX(ReferenceTurbulenceWindSpeed,Y3710))))</f>
        <v>0.11792707351571259</v>
      </c>
      <c r="AA3710" s="100">
        <f t="shared" si="1096"/>
        <v>0.59777573921492677</v>
      </c>
      <c r="AB3710" s="29">
        <f t="shared" si="1097"/>
        <v>0.25791536282102917</v>
      </c>
      <c r="AG3710" s="40">
        <f t="array" ref="AG3710">SUM(_xlfn.NORM.DIST($AD$3:$AD$1003,$F3710,$AA3710,FALSE)*WindSpeedStep)</f>
        <v>1.0000000000000033</v>
      </c>
      <c r="AH3710" s="40">
        <f t="array" ref="AH3710">SUM(_xlfn.NORM.DIST($AD$3:$AD$1003,$F3710,$AB3710,FALSE)*WindSpeedStep)</f>
        <v>1.0000000000000038</v>
      </c>
      <c r="AJ3710" s="47">
        <f t="shared" si="1091"/>
        <v>5</v>
      </c>
      <c r="AK3710" s="83" t="b">
        <f>COUNTIF('Power Curve'!$D$2:$D$31,AJ3710)&gt;0</f>
        <v>1</v>
      </c>
      <c r="AL3710" s="83" t="b">
        <f t="shared" si="1092"/>
        <v>0</v>
      </c>
      <c r="AM3710" s="83" t="b">
        <f t="shared" si="1098"/>
        <v>1</v>
      </c>
      <c r="AN3710" s="47" t="str">
        <f t="shared" si="1093"/>
        <v>Outer</v>
      </c>
      <c r="AO3710" s="48" t="str">
        <f t="shared" si="1094"/>
        <v>0.1-0.2</v>
      </c>
      <c r="AP3710" s="49" t="str">
        <f t="shared" si="1099"/>
        <v>2-3</v>
      </c>
      <c r="AQ3710" s="49" t="str">
        <f t="shared" si="1100"/>
        <v>Apr</v>
      </c>
      <c r="AR3710" s="48" t="str">
        <f t="shared" si="1101"/>
        <v>345-355</v>
      </c>
      <c r="AS3710" s="49" t="str">
        <f t="shared" si="1095"/>
        <v>LWS-LTI</v>
      </c>
    </row>
    <row r="3711" spans="5:45" x14ac:dyDescent="0.3">
      <c r="E3711" s="15">
        <v>41013.090277777781</v>
      </c>
      <c r="F3711" s="21">
        <v>5.26</v>
      </c>
      <c r="G3711" s="21">
        <v>214.3999862670903</v>
      </c>
      <c r="H3711" s="42">
        <v>1.195244637658194</v>
      </c>
      <c r="I3711" s="35">
        <v>349</v>
      </c>
      <c r="J3711" s="43">
        <v>6.8441064638783272E-2</v>
      </c>
      <c r="K3711" s="44">
        <v>0.32512981852635298</v>
      </c>
      <c r="L3711" s="26">
        <f t="shared" si="1083"/>
        <v>5.2170618153274226</v>
      </c>
      <c r="M3711" s="26">
        <f t="shared" si="1084"/>
        <v>0.16436369728457917</v>
      </c>
      <c r="N3711" s="96">
        <f t="shared" si="1085"/>
        <v>6</v>
      </c>
      <c r="O3711" s="26">
        <f t="shared" si="1086"/>
        <v>0.18833263048136395</v>
      </c>
      <c r="P3711" s="3">
        <f>IF(L3711&gt;'Power Curve'!$C$37,0,INDEX(Ci,$N3711,1)*POWER(1-O3711,3)+INDEX(Ci,$N3711,2)*3*O3711*POWER(1-O3711,2)+INDEX(Ci,$N3711,3)*3*POWER(O3711,2)*(1-O3711)+INDEX(Ci,$N3711,4)*POWER(O3711,3))</f>
        <v>239.98271519133715</v>
      </c>
      <c r="Q3711" s="3">
        <f>MAX(0,MIN(P3711-V3711+W3711,'Power Curve'!$C$39))</f>
        <v>243.82419565981269</v>
      </c>
      <c r="R3711" s="3">
        <f t="shared" si="1087"/>
        <v>214.3999862670903</v>
      </c>
      <c r="S3711" s="3">
        <f t="shared" si="1088"/>
        <v>29.424209392722389</v>
      </c>
      <c r="T3711" s="3">
        <f t="shared" si="1089"/>
        <v>29.424209392722389</v>
      </c>
      <c r="V3711" s="37">
        <f t="array" ref="V3711">SUM(_xlfn.NORM.DIST($AD$3:$AD$1003,$L3711,$AA3711,FALSE)*WindSpeedStep*$AE$3:$AE$1003)/AG3711</f>
        <v>224.66931463376469</v>
      </c>
      <c r="W3711" s="37">
        <f t="array" ref="W3711">SUM(_xlfn.NORM.DIST($AD$3:$AD$1003,$L3711,$AB3711,FALSE)*WindSpeedStep*$AE$3:$AE$1003)/AH3711</f>
        <v>228.51079510224022</v>
      </c>
      <c r="Y3711" s="1">
        <f t="shared" si="1090"/>
        <v>5</v>
      </c>
      <c r="Z3711" s="99">
        <f>IF(L3711&lt;'Power Curve'!$P$28,'Power Curve'!$Q$28,IF(L3711&gt;'Power Curve'!$P$29,'Power Curve'!$Q$29,INDEX(ReferenceTurbulence,Y3711)+(L3711-INDEX(ReferenceTurbulenceWindSpeed,Y3711))*(INDEX(ReferenceTurbulence,Y3711+1)-INDEX(ReferenceTurbulence,Y3711))/(INDEX(ReferenceTurbulenceWindSpeed,Y3711+1)-INDEX(ReferenceTurbulenceWindSpeed,Y3711))))</f>
        <v>0.11849295917946343</v>
      </c>
      <c r="AA3711" s="100">
        <f t="shared" si="1096"/>
        <v>0.61818509272032962</v>
      </c>
      <c r="AB3711" s="29">
        <f t="shared" si="1097"/>
        <v>0.35706126492735213</v>
      </c>
      <c r="AG3711" s="40">
        <f t="array" ref="AG3711">SUM(_xlfn.NORM.DIST($AD$3:$AD$1003,$F3711,$AA3711,FALSE)*WindSpeedStep)</f>
        <v>1.0000000000000029</v>
      </c>
      <c r="AH3711" s="40">
        <f t="array" ref="AH3711">SUM(_xlfn.NORM.DIST($AD$3:$AD$1003,$F3711,$AB3711,FALSE)*WindSpeedStep)</f>
        <v>1.0000000000000033</v>
      </c>
      <c r="AJ3711" s="47">
        <f t="shared" si="1091"/>
        <v>5</v>
      </c>
      <c r="AK3711" s="83" t="b">
        <f>COUNTIF('Power Curve'!$D$2:$D$31,AJ3711)&gt;0</f>
        <v>1</v>
      </c>
      <c r="AL3711" s="83" t="b">
        <f t="shared" si="1092"/>
        <v>0</v>
      </c>
      <c r="AM3711" s="83" t="b">
        <f t="shared" si="1098"/>
        <v>1</v>
      </c>
      <c r="AN3711" s="47" t="str">
        <f t="shared" si="1093"/>
        <v>Outer</v>
      </c>
      <c r="AO3711" s="48" t="str">
        <f t="shared" si="1094"/>
        <v>0.1-0.2</v>
      </c>
      <c r="AP3711" s="49" t="str">
        <f t="shared" si="1099"/>
        <v>2-3</v>
      </c>
      <c r="AQ3711" s="49" t="str">
        <f t="shared" si="1100"/>
        <v>Apr</v>
      </c>
      <c r="AR3711" s="48" t="str">
        <f t="shared" si="1101"/>
        <v>345-355</v>
      </c>
      <c r="AS3711" s="49" t="str">
        <f t="shared" si="1095"/>
        <v>LWS-LTI</v>
      </c>
    </row>
    <row r="3712" spans="5:45" x14ac:dyDescent="0.3">
      <c r="E3712" s="15">
        <v>41013.097222222219</v>
      </c>
      <c r="F3712" s="21">
        <v>5.08</v>
      </c>
      <c r="G3712" s="21">
        <v>239.74998855590829</v>
      </c>
      <c r="H3712" s="42">
        <v>1.1952319397021907</v>
      </c>
      <c r="I3712" s="35">
        <v>348</v>
      </c>
      <c r="J3712" s="43">
        <v>8.8582677165354326E-2</v>
      </c>
      <c r="K3712" s="44">
        <v>0.31343466772348277</v>
      </c>
      <c r="L3712" s="26">
        <f t="shared" si="1083"/>
        <v>5.0385133401360376</v>
      </c>
      <c r="M3712" s="26">
        <f t="shared" si="1084"/>
        <v>0.13676845487850756</v>
      </c>
      <c r="N3712" s="96">
        <f t="shared" si="1085"/>
        <v>6</v>
      </c>
      <c r="O3712" s="26">
        <f t="shared" si="1086"/>
        <v>1.0370195519054546E-2</v>
      </c>
      <c r="P3712" s="3">
        <f>IF(L3712&gt;'Power Curve'!$C$37,0,INDEX(Ci,$N3712,1)*POWER(1-O3712,3)+INDEX(Ci,$N3712,2)*3*O3712*POWER(1-O3712,2)+INDEX(Ci,$N3712,3)*3*POWER(O3712,2)*(1-O3712)+INDEX(Ci,$N3712,4)*POWER(O3712,3))</f>
        <v>213.06654602014629</v>
      </c>
      <c r="Q3712" s="3">
        <f>MAX(0,MIN(P3712-V3712+W3712,'Power Curve'!$C$39))</f>
        <v>214.14302764983685</v>
      </c>
      <c r="R3712" s="3">
        <f t="shared" si="1087"/>
        <v>239.74998855590829</v>
      </c>
      <c r="S3712" s="3">
        <f t="shared" si="1088"/>
        <v>-25.606960906071436</v>
      </c>
      <c r="T3712" s="3">
        <f t="shared" si="1089"/>
        <v>25.606960906071436</v>
      </c>
      <c r="V3712" s="37">
        <f t="array" ref="V3712">SUM(_xlfn.NORM.DIST($AD$3:$AD$1003,$L3712,$AA3712,FALSE)*WindSpeedStep*$AE$3:$AE$1003)/AG3712</f>
        <v>192.63091768035699</v>
      </c>
      <c r="W3712" s="37">
        <f t="array" ref="W3712">SUM(_xlfn.NORM.DIST($AD$3:$AD$1003,$L3712,$AB3712,FALSE)*WindSpeedStep*$AE$3:$AE$1003)/AH3712</f>
        <v>193.70739931004755</v>
      </c>
      <c r="Y3712" s="1">
        <f t="shared" si="1090"/>
        <v>5</v>
      </c>
      <c r="Z3712" s="99">
        <f>IF(L3712&lt;'Power Curve'!$P$28,'Power Curve'!$Q$28,IF(L3712&gt;'Power Curve'!$P$29,'Power Curve'!$Q$29,INDEX(ReferenceTurbulence,Y3712)+(L3712-INDEX(ReferenceTurbulenceWindSpeed,Y3712))*(INDEX(ReferenceTurbulence,Y3712+1)-INDEX(ReferenceTurbulence,Y3712))/(INDEX(ReferenceTurbulenceWindSpeed,Y3712+1)-INDEX(ReferenceTurbulenceWindSpeed,Y3712))))</f>
        <v>0.11781042181295244</v>
      </c>
      <c r="AA3712" s="100">
        <f t="shared" si="1096"/>
        <v>0.59358938191161448</v>
      </c>
      <c r="AB3712" s="29">
        <f t="shared" si="1097"/>
        <v>0.44632500060260172</v>
      </c>
      <c r="AG3712" s="40">
        <f t="array" ref="AG3712">SUM(_xlfn.NORM.DIST($AD$3:$AD$1003,$F3712,$AA3712,FALSE)*WindSpeedStep)</f>
        <v>1.0000000000000031</v>
      </c>
      <c r="AH3712" s="40">
        <f t="array" ref="AH3712">SUM(_xlfn.NORM.DIST($AD$3:$AD$1003,$F3712,$AB3712,FALSE)*WindSpeedStep)</f>
        <v>1.0000000000000038</v>
      </c>
      <c r="AJ3712" s="47">
        <f t="shared" si="1091"/>
        <v>5</v>
      </c>
      <c r="AK3712" s="83" t="b">
        <f>COUNTIF('Power Curve'!$D$2:$D$31,AJ3712)&gt;0</f>
        <v>1</v>
      </c>
      <c r="AL3712" s="83" t="b">
        <f t="shared" si="1092"/>
        <v>0</v>
      </c>
      <c r="AM3712" s="83" t="b">
        <f t="shared" si="1098"/>
        <v>1</v>
      </c>
      <c r="AN3712" s="47" t="str">
        <f t="shared" si="1093"/>
        <v>Outer</v>
      </c>
      <c r="AO3712" s="48" t="str">
        <f t="shared" si="1094"/>
        <v>0.1-0.2</v>
      </c>
      <c r="AP3712" s="49" t="str">
        <f t="shared" si="1099"/>
        <v>2-3</v>
      </c>
      <c r="AQ3712" s="49" t="str">
        <f t="shared" si="1100"/>
        <v>Apr</v>
      </c>
      <c r="AR3712" s="48" t="str">
        <f t="shared" si="1101"/>
        <v>345-355</v>
      </c>
      <c r="AS3712" s="49" t="str">
        <f t="shared" si="1095"/>
        <v>LWS-LTI</v>
      </c>
    </row>
    <row r="3713" spans="5:45" x14ac:dyDescent="0.3">
      <c r="E3713" s="15">
        <v>41013.104166666664</v>
      </c>
      <c r="F3713" s="21">
        <v>5.16</v>
      </c>
      <c r="G3713" s="21">
        <v>181.00999832153329</v>
      </c>
      <c r="H3713" s="42">
        <v>1.1945415605043124</v>
      </c>
      <c r="I3713" s="35">
        <v>349</v>
      </c>
      <c r="J3713" s="43">
        <v>9.6899224806201542E-2</v>
      </c>
      <c r="K3713" s="44">
        <v>0.34425372414170369</v>
      </c>
      <c r="L3713" s="26">
        <f t="shared" si="1083"/>
        <v>5.1168744395981482</v>
      </c>
      <c r="M3713" s="26">
        <f t="shared" si="1084"/>
        <v>0.14887941540362754</v>
      </c>
      <c r="N3713" s="96">
        <f t="shared" si="1085"/>
        <v>6</v>
      </c>
      <c r="O3713" s="26">
        <f t="shared" si="1086"/>
        <v>8.8474094483484284E-2</v>
      </c>
      <c r="P3713" s="3">
        <f>IF(L3713&gt;'Power Curve'!$C$37,0,INDEX(Ci,$N3713,1)*POWER(1-O3713,3)+INDEX(Ci,$N3713,2)*3*O3713*POWER(1-O3713,2)+INDEX(Ci,$N3713,3)*3*POWER(O3713,2)*(1-O3713)+INDEX(Ci,$N3713,4)*POWER(O3713,3))</f>
        <v>225.02818860546415</v>
      </c>
      <c r="Q3713" s="3">
        <f>MAX(0,MIN(P3713-V3713+W3713,'Power Curve'!$C$39))</f>
        <v>225.68999852192402</v>
      </c>
      <c r="R3713" s="3">
        <f t="shared" si="1087"/>
        <v>181.00999832153329</v>
      </c>
      <c r="S3713" s="3">
        <f t="shared" si="1088"/>
        <v>44.680000200390737</v>
      </c>
      <c r="T3713" s="3">
        <f t="shared" si="1089"/>
        <v>44.680000200390737</v>
      </c>
      <c r="V3713" s="37">
        <f t="array" ref="V3713">SUM(_xlfn.NORM.DIST($AD$3:$AD$1003,$L3713,$AA3713,FALSE)*WindSpeedStep*$AE$3:$AE$1003)/AG3713</f>
        <v>206.70761845421578</v>
      </c>
      <c r="W3713" s="37">
        <f t="array" ref="W3713">SUM(_xlfn.NORM.DIST($AD$3:$AD$1003,$L3713,$AB3713,FALSE)*WindSpeedStep*$AE$3:$AE$1003)/AH3713</f>
        <v>207.36942837067565</v>
      </c>
      <c r="Y3713" s="1">
        <f t="shared" si="1090"/>
        <v>5</v>
      </c>
      <c r="Z3713" s="99">
        <f>IF(L3713&lt;'Power Curve'!$P$28,'Power Curve'!$Q$28,IF(L3713&gt;'Power Curve'!$P$29,'Power Curve'!$Q$29,INDEX(ReferenceTurbulence,Y3713)+(L3713-INDEX(ReferenceTurbulenceWindSpeed,Y3713))*(INDEX(ReferenceTurbulence,Y3713+1)-INDEX(ReferenceTurbulence,Y3713))/(INDEX(ReferenceTurbulenceWindSpeed,Y3713+1)-INDEX(ReferenceTurbulenceWindSpeed,Y3713))))</f>
        <v>0.11810997283631708</v>
      </c>
      <c r="AA3713" s="100">
        <f t="shared" si="1096"/>
        <v>0.60435390106778242</v>
      </c>
      <c r="AB3713" s="29">
        <f t="shared" si="1097"/>
        <v>0.49582116662772752</v>
      </c>
      <c r="AG3713" s="40">
        <f t="array" ref="AG3713">SUM(_xlfn.NORM.DIST($AD$3:$AD$1003,$F3713,$AA3713,FALSE)*WindSpeedStep)</f>
        <v>1.0000000000000036</v>
      </c>
      <c r="AH3713" s="40">
        <f t="array" ref="AH3713">SUM(_xlfn.NORM.DIST($AD$3:$AD$1003,$F3713,$AB3713,FALSE)*WindSpeedStep)</f>
        <v>1.0000000000000036</v>
      </c>
      <c r="AJ3713" s="47">
        <f t="shared" si="1091"/>
        <v>5</v>
      </c>
      <c r="AK3713" s="83" t="b">
        <f>COUNTIF('Power Curve'!$D$2:$D$31,AJ3713)&gt;0</f>
        <v>1</v>
      </c>
      <c r="AL3713" s="83" t="b">
        <f t="shared" si="1092"/>
        <v>0</v>
      </c>
      <c r="AM3713" s="83" t="b">
        <f t="shared" si="1098"/>
        <v>1</v>
      </c>
      <c r="AN3713" s="47" t="str">
        <f t="shared" si="1093"/>
        <v>Outer</v>
      </c>
      <c r="AO3713" s="48" t="str">
        <f t="shared" si="1094"/>
        <v>0.1-0.2</v>
      </c>
      <c r="AP3713" s="49" t="str">
        <f t="shared" si="1099"/>
        <v>2-3</v>
      </c>
      <c r="AQ3713" s="49" t="str">
        <f t="shared" si="1100"/>
        <v>Apr</v>
      </c>
      <c r="AR3713" s="48" t="str">
        <f t="shared" si="1101"/>
        <v>345-355</v>
      </c>
      <c r="AS3713" s="49" t="str">
        <f t="shared" si="1095"/>
        <v>LWS-LTI</v>
      </c>
    </row>
    <row r="3714" spans="5:45" x14ac:dyDescent="0.3">
      <c r="E3714" s="15">
        <v>41013.111111111109</v>
      </c>
      <c r="F3714" s="21">
        <v>5.1100000000000003</v>
      </c>
      <c r="G3714" s="21">
        <v>226.53998947143577</v>
      </c>
      <c r="H3714" s="42">
        <v>1.1933690706445226</v>
      </c>
      <c r="I3714" s="35">
        <v>352.4</v>
      </c>
      <c r="J3714" s="43">
        <v>7.2407045009784732E-2</v>
      </c>
      <c r="K3714" s="44">
        <v>0.32810581527648286</v>
      </c>
      <c r="L3714" s="26">
        <f t="shared" si="1083"/>
        <v>5.0656338641558216</v>
      </c>
      <c r="M3714" s="26">
        <f t="shared" si="1084"/>
        <v>0.14096001929093629</v>
      </c>
      <c r="N3714" s="96">
        <f t="shared" si="1085"/>
        <v>6</v>
      </c>
      <c r="O3714" s="26">
        <f t="shared" si="1086"/>
        <v>3.7401703275371935E-2</v>
      </c>
      <c r="P3714" s="3">
        <f>IF(L3714&gt;'Power Curve'!$C$37,0,INDEX(Ci,$N3714,1)*POWER(1-O3714,3)+INDEX(Ci,$N3714,2)*3*O3714*POWER(1-O3714,2)+INDEX(Ci,$N3714,3)*3*POWER(O3714,2)*(1-O3714)+INDEX(Ci,$N3714,4)*POWER(O3714,3))</f>
        <v>217.23890536263448</v>
      </c>
      <c r="Q3714" s="3">
        <f>MAX(0,MIN(P3714-V3714+W3714,'Power Curve'!$C$39))</f>
        <v>220.43913420458685</v>
      </c>
      <c r="R3714" s="3">
        <f t="shared" si="1087"/>
        <v>226.53998947143577</v>
      </c>
      <c r="S3714" s="3">
        <f t="shared" si="1088"/>
        <v>-6.1008552668489244</v>
      </c>
      <c r="T3714" s="3">
        <f t="shared" si="1089"/>
        <v>6.1008552668489244</v>
      </c>
      <c r="V3714" s="37">
        <f t="array" ref="V3714">SUM(_xlfn.NORM.DIST($AD$3:$AD$1003,$L3714,$AA3714,FALSE)*WindSpeedStep*$AE$3:$AE$1003)/AG3714</f>
        <v>197.50659200794016</v>
      </c>
      <c r="W3714" s="37">
        <f t="array" ref="W3714">SUM(_xlfn.NORM.DIST($AD$3:$AD$1003,$L3714,$AB3714,FALSE)*WindSpeedStep*$AE$3:$AE$1003)/AH3714</f>
        <v>200.70682084989252</v>
      </c>
      <c r="Y3714" s="1">
        <f t="shared" si="1090"/>
        <v>5</v>
      </c>
      <c r="Z3714" s="99">
        <f>IF(L3714&lt;'Power Curve'!$P$28,'Power Curve'!$Q$28,IF(L3714&gt;'Power Curve'!$P$29,'Power Curve'!$Q$29,INDEX(ReferenceTurbulence,Y3714)+(L3714-INDEX(ReferenceTurbulenceWindSpeed,Y3714))*(INDEX(ReferenceTurbulence,Y3714+1)-INDEX(ReferenceTurbulence,Y3714))/(INDEX(ReferenceTurbulenceWindSpeed,Y3714+1)-INDEX(ReferenceTurbulenceWindSpeed,Y3714))))</f>
        <v>0.11791409545689155</v>
      </c>
      <c r="AA3714" s="100">
        <f t="shared" si="1096"/>
        <v>0.59730963500773193</v>
      </c>
      <c r="AB3714" s="29">
        <f t="shared" si="1097"/>
        <v>0.36678757920502031</v>
      </c>
      <c r="AG3714" s="40">
        <f t="array" ref="AG3714">SUM(_xlfn.NORM.DIST($AD$3:$AD$1003,$F3714,$AA3714,FALSE)*WindSpeedStep)</f>
        <v>1.0000000000000033</v>
      </c>
      <c r="AH3714" s="40">
        <f t="array" ref="AH3714">SUM(_xlfn.NORM.DIST($AD$3:$AD$1003,$F3714,$AB3714,FALSE)*WindSpeedStep)</f>
        <v>1.0000000000000036</v>
      </c>
      <c r="AJ3714" s="47">
        <f t="shared" si="1091"/>
        <v>5</v>
      </c>
      <c r="AK3714" s="83" t="b">
        <f>COUNTIF('Power Curve'!$D$2:$D$31,AJ3714)&gt;0</f>
        <v>1</v>
      </c>
      <c r="AL3714" s="83" t="b">
        <f t="shared" si="1092"/>
        <v>0</v>
      </c>
      <c r="AM3714" s="83" t="b">
        <f t="shared" si="1098"/>
        <v>1</v>
      </c>
      <c r="AN3714" s="47" t="str">
        <f t="shared" si="1093"/>
        <v>Outer</v>
      </c>
      <c r="AO3714" s="48" t="str">
        <f t="shared" si="1094"/>
        <v>0.1-0.2</v>
      </c>
      <c r="AP3714" s="49" t="str">
        <f t="shared" si="1099"/>
        <v>2-3</v>
      </c>
      <c r="AQ3714" s="49" t="str">
        <f t="shared" si="1100"/>
        <v>Apr</v>
      </c>
      <c r="AR3714" s="48" t="str">
        <f t="shared" si="1101"/>
        <v>345-355</v>
      </c>
      <c r="AS3714" s="49" t="str">
        <f t="shared" si="1095"/>
        <v>LWS-LTI</v>
      </c>
    </row>
    <row r="3715" spans="5:45" x14ac:dyDescent="0.3">
      <c r="E3715" s="15">
        <v>41013.118055555555</v>
      </c>
      <c r="F3715" s="21">
        <v>5.32</v>
      </c>
      <c r="G3715" s="21">
        <v>248.81001281738332</v>
      </c>
      <c r="H3715" s="42">
        <v>1.1942239448628786</v>
      </c>
      <c r="I3715" s="35">
        <v>351.9</v>
      </c>
      <c r="J3715" s="43">
        <v>7.1428571428571425E-2</v>
      </c>
      <c r="K3715" s="44">
        <v>0.34460352851361181</v>
      </c>
      <c r="L3715" s="26">
        <f t="shared" ref="L3715:L3778" si="1102">F3715*(H3715/Ref_Density)^(1/3)</f>
        <v>5.2750696021020405</v>
      </c>
      <c r="M3715" s="26">
        <f t="shared" ref="M3715:M3778" si="1103">(L3715-CutInWindSpeed)/(RatedWindSpeed-CutInWindSpeed)</f>
        <v>0.1733289877233212</v>
      </c>
      <c r="N3715" s="96">
        <f t="shared" ref="N3715:N3778" si="1104">COUNTIF(xa,"&lt;"&amp;L3715)</f>
        <v>6</v>
      </c>
      <c r="O3715" s="26">
        <f t="shared" ref="O3715:O3778" si="1105">(L3715-INDEX(xa,$N3715))/(INDEX(xb,$N3715)-INDEX(xa,$N3715))</f>
        <v>0.24615002136145994</v>
      </c>
      <c r="P3715" s="3">
        <f>IF(L3715&gt;'Power Curve'!$C$37,0,INDEX(Ci,$N3715,1)*POWER(1-O3715,3)+INDEX(Ci,$N3715,2)*3*O3715*POWER(1-O3715,2)+INDEX(Ci,$N3715,3)*3*POWER(O3715,2)*(1-O3715)+INDEX(Ci,$N3715,4)*POWER(O3715,3))</f>
        <v>248.53089328165069</v>
      </c>
      <c r="Q3715" s="3">
        <f>MAX(0,MIN(P3715-V3715+W3715,'Power Curve'!$C$39))</f>
        <v>251.60262754401782</v>
      </c>
      <c r="R3715" s="3">
        <f t="shared" ref="R3715:R3778" si="1106">IF(AM3715,G3715,"")</f>
        <v>248.81001281738332</v>
      </c>
      <c r="S3715" s="3">
        <f t="shared" ref="S3715:S3778" si="1107">IF(AM3715,Q3715-R3715,"")</f>
        <v>2.7926147266344969</v>
      </c>
      <c r="T3715" s="3">
        <f t="shared" ref="T3715:T3778" si="1108">IF(AM3715,ABS(S3715),"")</f>
        <v>2.7926147266344969</v>
      </c>
      <c r="V3715" s="37">
        <f t="array" ref="V3715">SUM(_xlfn.NORM.DIST($AD$3:$AD$1003,$L3715,$AA3715,FALSE)*WindSpeedStep*$AE$3:$AE$1003)/AG3715</f>
        <v>235.06593793722985</v>
      </c>
      <c r="W3715" s="37">
        <f t="array" ref="W3715">SUM(_xlfn.NORM.DIST($AD$3:$AD$1003,$L3715,$AB3715,FALSE)*WindSpeedStep*$AE$3:$AE$1003)/AH3715</f>
        <v>238.13767219959698</v>
      </c>
      <c r="Y3715" s="1">
        <f t="shared" ref="Y3715:Y3778" si="1109">COUNTIF(ReferenceTurbulenceWindSpeed,"&lt;"&amp;L3715)</f>
        <v>5</v>
      </c>
      <c r="Z3715" s="99">
        <f>IF(L3715&lt;'Power Curve'!$P$28,'Power Curve'!$Q$28,IF(L3715&gt;'Power Curve'!$P$29,'Power Curve'!$Q$29,INDEX(ReferenceTurbulence,Y3715)+(L3715-INDEX(ReferenceTurbulenceWindSpeed,Y3715))*(INDEX(ReferenceTurbulence,Y3715+1)-INDEX(ReferenceTurbulence,Y3715))/(INDEX(ReferenceTurbulenceWindSpeed,Y3715+1)-INDEX(ReferenceTurbulenceWindSpeed,Y3715))))</f>
        <v>0.1187147055818331</v>
      </c>
      <c r="AA3715" s="100">
        <f t="shared" si="1096"/>
        <v>0.62622833473722117</v>
      </c>
      <c r="AB3715" s="29">
        <f t="shared" si="1097"/>
        <v>0.37679068586443143</v>
      </c>
      <c r="AG3715" s="40">
        <f t="array" ref="AG3715">SUM(_xlfn.NORM.DIST($AD$3:$AD$1003,$F3715,$AA3715,FALSE)*WindSpeedStep)</f>
        <v>1.0000000000000033</v>
      </c>
      <c r="AH3715" s="40">
        <f t="array" ref="AH3715">SUM(_xlfn.NORM.DIST($AD$3:$AD$1003,$F3715,$AB3715,FALSE)*WindSpeedStep)</f>
        <v>1.0000000000000036</v>
      </c>
      <c r="AJ3715" s="47">
        <f t="shared" ref="AJ3715:AJ3778" si="1110">MROUND(L3715-Centre_First_Bin,Bin_Width)+Centre_First_Bin</f>
        <v>5</v>
      </c>
      <c r="AK3715" s="83" t="b">
        <f>COUNTIF('Power Curve'!$D$2:$D$31,AJ3715)&gt;0</f>
        <v>1</v>
      </c>
      <c r="AL3715" s="83" t="b">
        <f t="shared" ref="AL3715:AL3778" si="1111">(G3715&lt;0)</f>
        <v>0</v>
      </c>
      <c r="AM3715" s="83" t="b">
        <f t="shared" si="1098"/>
        <v>1</v>
      </c>
      <c r="AN3715" s="47" t="str">
        <f t="shared" ref="AN3715:AN3778" si="1112">IF(AM3715,IF(AND(J3715&gt;=LowerTurbLimit,J3715&lt;=UpperTurbLimit,K3715&gt;=LowerShearLimit,K3715&lt;=UpperShearLimit),"Inner","Outer"),"")</f>
        <v>Outer</v>
      </c>
      <c r="AO3715" s="48" t="str">
        <f t="shared" ref="AO3715:AO3778" si="1113">IF(M3715&lt;0,"&lt;0",TEXT(MROUND(M3715+0.05,0.1)-0.1,"0.0")&amp;"-"&amp;TEXT(MROUND(M3715+0.05,0.1),"0.0"))</f>
        <v>0.1-0.2</v>
      </c>
      <c r="AP3715" s="49" t="str">
        <f t="shared" si="1099"/>
        <v>2-3</v>
      </c>
      <c r="AQ3715" s="49" t="str">
        <f t="shared" si="1100"/>
        <v>Apr</v>
      </c>
      <c r="AR3715" s="48" t="str">
        <f t="shared" si="1101"/>
        <v>345-355</v>
      </c>
      <c r="AS3715" s="49" t="str">
        <f t="shared" ref="AS3715:AS3778" si="1114">IF(AM3715,IF(M3715&lt;0.5,IF(J3715&lt;=LowerTurbLimit,"LWS-LTI",IF(J3715&gt;=UpperTurbLimit,"LWS-HTI","Inner-TI")),IF(J3715&lt;=LowerTurbLimit,"HWS-LTI",IF(J3715&gt;=UpperTurbLimit,"HWS-HTI","Inner-TI"))),"")</f>
        <v>LWS-LTI</v>
      </c>
    </row>
    <row r="3716" spans="5:45" x14ac:dyDescent="0.3">
      <c r="E3716" s="15">
        <v>41013.125</v>
      </c>
      <c r="F3716" s="21">
        <v>5.62</v>
      </c>
      <c r="G3716" s="21">
        <v>277.1599884033202</v>
      </c>
      <c r="H3716" s="42">
        <v>1.194489987889426</v>
      </c>
      <c r="I3716" s="35">
        <v>355.9</v>
      </c>
      <c r="J3716" s="43">
        <v>6.9395017793594305E-2</v>
      </c>
      <c r="K3716" s="44">
        <v>0.35533820180223313</v>
      </c>
      <c r="L3716" s="26">
        <f t="shared" si="1102"/>
        <v>5.572949709222744</v>
      </c>
      <c r="M3716" s="26">
        <f t="shared" si="1103"/>
        <v>0.21936731851909722</v>
      </c>
      <c r="N3716" s="96">
        <f t="shared" si="1104"/>
        <v>6</v>
      </c>
      <c r="O3716" s="26">
        <f t="shared" si="1105"/>
        <v>0.54305241234077961</v>
      </c>
      <c r="P3716" s="3">
        <f>IF(L3716&gt;'Power Curve'!$C$37,0,INDEX(Ci,$N3716,1)*POWER(1-O3716,3)+INDEX(Ci,$N3716,2)*3*O3716*POWER(1-O3716,2)+INDEX(Ci,$N3716,3)*3*POWER(O3716,2)*(1-O3716)+INDEX(Ci,$N3716,4)*POWER(O3716,3))</f>
        <v>292.56497753788153</v>
      </c>
      <c r="Q3716" s="3">
        <f>MAX(0,MIN(P3716-V3716+W3716,'Power Curve'!$C$39))</f>
        <v>291.51236811146805</v>
      </c>
      <c r="R3716" s="3">
        <f t="shared" si="1106"/>
        <v>277.1599884033202</v>
      </c>
      <c r="S3716" s="3">
        <f t="shared" si="1107"/>
        <v>14.352379708147851</v>
      </c>
      <c r="T3716" s="3">
        <f t="shared" si="1108"/>
        <v>14.352379708147851</v>
      </c>
      <c r="V3716" s="37">
        <f t="array" ref="V3716">SUM(_xlfn.NORM.DIST($AD$3:$AD$1003,$L3716,$AA3716,FALSE)*WindSpeedStep*$AE$3:$AE$1003)/AG3716</f>
        <v>288.93514304381893</v>
      </c>
      <c r="W3716" s="37">
        <f t="array" ref="W3716">SUM(_xlfn.NORM.DIST($AD$3:$AD$1003,$L3716,$AB3716,FALSE)*WindSpeedStep*$AE$3:$AE$1003)/AH3716</f>
        <v>287.88253361740544</v>
      </c>
      <c r="Y3716" s="1">
        <f t="shared" si="1109"/>
        <v>5</v>
      </c>
      <c r="Z3716" s="99">
        <f>IF(L3716&lt;'Power Curve'!$P$28,'Power Curve'!$Q$28,IF(L3716&gt;'Power Curve'!$P$29,'Power Curve'!$Q$29,INDEX(ReferenceTurbulence,Y3716)+(L3716-INDEX(ReferenceTurbulenceWindSpeed,Y3716))*(INDEX(ReferenceTurbulence,Y3716+1)-INDEX(ReferenceTurbulence,Y3716))/(INDEX(ReferenceTurbulenceWindSpeed,Y3716+1)-INDEX(ReferenceTurbulenceWindSpeed,Y3716))))</f>
        <v>0.11985341205150327</v>
      </c>
      <c r="AA3716" s="100">
        <f t="shared" ref="AA3716:AA3779" si="1115">Z3716*L3716</f>
        <v>0.66793703784177882</v>
      </c>
      <c r="AB3716" s="29">
        <f t="shared" ref="AB3716:AB3779" si="1116">L3716*J3716</f>
        <v>0.38673494423431853</v>
      </c>
      <c r="AG3716" s="40">
        <f t="array" ref="AG3716">SUM(_xlfn.NORM.DIST($AD$3:$AD$1003,$F3716,$AA3716,FALSE)*WindSpeedStep)</f>
        <v>1.0000000000000033</v>
      </c>
      <c r="AH3716" s="40">
        <f t="array" ref="AH3716">SUM(_xlfn.NORM.DIST($AD$3:$AD$1003,$F3716,$AB3716,FALSE)*WindSpeedStep)</f>
        <v>1.0000000000000038</v>
      </c>
      <c r="AJ3716" s="47">
        <f t="shared" si="1110"/>
        <v>6</v>
      </c>
      <c r="AK3716" s="83" t="b">
        <f>COUNTIF('Power Curve'!$D$2:$D$31,AJ3716)&gt;0</f>
        <v>1</v>
      </c>
      <c r="AL3716" s="83" t="b">
        <f t="shared" si="1111"/>
        <v>0</v>
      </c>
      <c r="AM3716" s="83" t="b">
        <f t="shared" ref="AM3716:AM3779" si="1117">AND(AK3716,NOT(AL3716))</f>
        <v>1</v>
      </c>
      <c r="AN3716" s="47" t="str">
        <f t="shared" si="1112"/>
        <v>Outer</v>
      </c>
      <c r="AO3716" s="48" t="str">
        <f t="shared" si="1113"/>
        <v>0.2-0.3</v>
      </c>
      <c r="AP3716" s="49" t="str">
        <f t="shared" ref="AP3716:AP3779" si="1118">IF(AM3716,HOUR(E3716)&amp;"-"&amp;HOUR(E3716)+1,"")</f>
        <v>3-4</v>
      </c>
      <c r="AQ3716" s="49" t="str">
        <f t="shared" ref="AQ3716:AQ3779" si="1119">IF(AM3716,TEXT(E3716,"mmm"),"")</f>
        <v>Apr</v>
      </c>
      <c r="AR3716" s="48" t="str">
        <f t="shared" ref="AR3716:AR3779" si="1120">IF(AM3716,IF(OR(I3716&lt;5,I3716&gt;=355),"355-5",MROUND(I3716,10)-5&amp;"-"&amp;MROUND(I3716,10)+5),"")</f>
        <v>355-5</v>
      </c>
      <c r="AS3716" s="49" t="str">
        <f t="shared" si="1114"/>
        <v>LWS-LTI</v>
      </c>
    </row>
    <row r="3717" spans="5:45" x14ac:dyDescent="0.3">
      <c r="E3717" s="15">
        <v>41013.131944444445</v>
      </c>
      <c r="F3717" s="21">
        <v>5.48</v>
      </c>
      <c r="G3717" s="21">
        <v>278.47000503539999</v>
      </c>
      <c r="H3717" s="42">
        <v>1.1946674157698922</v>
      </c>
      <c r="I3717" s="35">
        <v>352.5</v>
      </c>
      <c r="J3717" s="43">
        <v>7.2992700729927001E-2</v>
      </c>
      <c r="K3717" s="44">
        <v>0.31481760794544811</v>
      </c>
      <c r="L3717" s="26">
        <f t="shared" si="1102"/>
        <v>5.4343908261647238</v>
      </c>
      <c r="M3717" s="26">
        <f t="shared" si="1103"/>
        <v>0.19795259648687522</v>
      </c>
      <c r="N3717" s="96">
        <f t="shared" si="1104"/>
        <v>6</v>
      </c>
      <c r="O3717" s="26">
        <f t="shared" si="1105"/>
        <v>0.40494831378585161</v>
      </c>
      <c r="P3717" s="3">
        <f>IF(L3717&gt;'Power Curve'!$C$37,0,INDEX(Ci,$N3717,1)*POWER(1-O3717,3)+INDEX(Ci,$N3717,2)*3*O3717*POWER(1-O3717,2)+INDEX(Ci,$N3717,3)*3*POWER(O3717,2)*(1-O3717)+INDEX(Ci,$N3717,4)*POWER(O3717,3))</f>
        <v>271.91365258533216</v>
      </c>
      <c r="Q3717" s="3">
        <f>MAX(0,MIN(P3717-V3717+W3717,'Power Curve'!$C$39))</f>
        <v>273.04087964580782</v>
      </c>
      <c r="R3717" s="3">
        <f t="shared" si="1106"/>
        <v>278.47000503539999</v>
      </c>
      <c r="S3717" s="3">
        <f t="shared" si="1107"/>
        <v>-5.4291253895921727</v>
      </c>
      <c r="T3717" s="3">
        <f t="shared" si="1108"/>
        <v>5.4291253895921727</v>
      </c>
      <c r="V3717" s="37">
        <f t="array" ref="V3717">SUM(_xlfn.NORM.DIST($AD$3:$AD$1003,$L3717,$AA3717,FALSE)*WindSpeedStep*$AE$3:$AE$1003)/AG3717</f>
        <v>263.72101732018984</v>
      </c>
      <c r="W3717" s="37">
        <f t="array" ref="W3717">SUM(_xlfn.NORM.DIST($AD$3:$AD$1003,$L3717,$AB3717,FALSE)*WindSpeedStep*$AE$3:$AE$1003)/AH3717</f>
        <v>264.84824438066551</v>
      </c>
      <c r="Y3717" s="1">
        <f t="shared" si="1109"/>
        <v>5</v>
      </c>
      <c r="Z3717" s="99">
        <f>IF(L3717&lt;'Power Curve'!$P$28,'Power Curve'!$Q$28,IF(L3717&gt;'Power Curve'!$P$29,'Power Curve'!$Q$29,INDEX(ReferenceTurbulence,Y3717)+(L3717-INDEX(ReferenceTurbulenceWindSpeed,Y3717))*(INDEX(ReferenceTurbulence,Y3717+1)-INDEX(ReferenceTurbulence,Y3717))/(INDEX(ReferenceTurbulenceWindSpeed,Y3717+1)-INDEX(ReferenceTurbulenceWindSpeed,Y3717))))</f>
        <v>0.11932374292356615</v>
      </c>
      <c r="AA3717" s="100">
        <f t="shared" si="1115"/>
        <v>0.64845185388746573</v>
      </c>
      <c r="AB3717" s="29">
        <f t="shared" si="1116"/>
        <v>0.39667086322370243</v>
      </c>
      <c r="AG3717" s="40">
        <f t="array" ref="AG3717">SUM(_xlfn.NORM.DIST($AD$3:$AD$1003,$F3717,$AA3717,FALSE)*WindSpeedStep)</f>
        <v>1.0000000000000036</v>
      </c>
      <c r="AH3717" s="40">
        <f t="array" ref="AH3717">SUM(_xlfn.NORM.DIST($AD$3:$AD$1003,$F3717,$AB3717,FALSE)*WindSpeedStep)</f>
        <v>1.0000000000000036</v>
      </c>
      <c r="AJ3717" s="47">
        <f t="shared" si="1110"/>
        <v>5</v>
      </c>
      <c r="AK3717" s="83" t="b">
        <f>COUNTIF('Power Curve'!$D$2:$D$31,AJ3717)&gt;0</f>
        <v>1</v>
      </c>
      <c r="AL3717" s="83" t="b">
        <f t="shared" si="1111"/>
        <v>0</v>
      </c>
      <c r="AM3717" s="83" t="b">
        <f t="shared" si="1117"/>
        <v>1</v>
      </c>
      <c r="AN3717" s="47" t="str">
        <f t="shared" si="1112"/>
        <v>Outer</v>
      </c>
      <c r="AO3717" s="48" t="str">
        <f t="shared" si="1113"/>
        <v>0.1-0.2</v>
      </c>
      <c r="AP3717" s="49" t="str">
        <f t="shared" si="1118"/>
        <v>3-4</v>
      </c>
      <c r="AQ3717" s="49" t="str">
        <f t="shared" si="1119"/>
        <v>Apr</v>
      </c>
      <c r="AR3717" s="48" t="str">
        <f t="shared" si="1120"/>
        <v>345-355</v>
      </c>
      <c r="AS3717" s="49" t="str">
        <f t="shared" si="1114"/>
        <v>LWS-LTI</v>
      </c>
    </row>
    <row r="3718" spans="5:45" x14ac:dyDescent="0.3">
      <c r="E3718" s="15">
        <v>41013.138888888891</v>
      </c>
      <c r="F3718" s="21">
        <v>5.75</v>
      </c>
      <c r="G3718" s="21">
        <v>292.81999969482411</v>
      </c>
      <c r="H3718" s="42">
        <v>1.1948005223328362</v>
      </c>
      <c r="I3718" s="35">
        <v>349.5</v>
      </c>
      <c r="J3718" s="43">
        <v>6.6086956521739126E-2</v>
      </c>
      <c r="K3718" s="44">
        <v>0.36145123036096033</v>
      </c>
      <c r="L3718" s="26">
        <f t="shared" si="1102"/>
        <v>5.7023554233723601</v>
      </c>
      <c r="M3718" s="26">
        <f t="shared" si="1103"/>
        <v>0.23936738879055572</v>
      </c>
      <c r="N3718" s="96">
        <f t="shared" si="1104"/>
        <v>6</v>
      </c>
      <c r="O3718" s="26">
        <f t="shared" si="1105"/>
        <v>0.67203338495013532</v>
      </c>
      <c r="P3718" s="3">
        <f>IF(L3718&gt;'Power Curve'!$C$37,0,INDEX(Ci,$N3718,1)*POWER(1-O3718,3)+INDEX(Ci,$N3718,2)*3*O3718*POWER(1-O3718,2)+INDEX(Ci,$N3718,3)*3*POWER(O3718,2)*(1-O3718)+INDEX(Ci,$N3718,4)*POWER(O3718,3))</f>
        <v>312.55035229728912</v>
      </c>
      <c r="Q3718" s="3">
        <f>MAX(0,MIN(P3718-V3718+W3718,'Power Curve'!$C$39))</f>
        <v>308.87649778208663</v>
      </c>
      <c r="R3718" s="3">
        <f t="shared" si="1106"/>
        <v>292.81999969482411</v>
      </c>
      <c r="S3718" s="3">
        <f t="shared" si="1107"/>
        <v>16.056498087262526</v>
      </c>
      <c r="T3718" s="3">
        <f t="shared" si="1108"/>
        <v>16.056498087262526</v>
      </c>
      <c r="V3718" s="37">
        <f t="array" ref="V3718">SUM(_xlfn.NORM.DIST($AD$3:$AD$1003,$L3718,$AA3718,FALSE)*WindSpeedStep*$AE$3:$AE$1003)/AG3718</f>
        <v>312.90665404729151</v>
      </c>
      <c r="W3718" s="37">
        <f t="array" ref="W3718">SUM(_xlfn.NORM.DIST($AD$3:$AD$1003,$L3718,$AB3718,FALSE)*WindSpeedStep*$AE$3:$AE$1003)/AH3718</f>
        <v>309.23279953208902</v>
      </c>
      <c r="Y3718" s="1">
        <f t="shared" si="1109"/>
        <v>5</v>
      </c>
      <c r="Z3718" s="99">
        <f>IF(L3718&lt;'Power Curve'!$P$28,'Power Curve'!$Q$28,IF(L3718&gt;'Power Curve'!$P$29,'Power Curve'!$Q$29,INDEX(ReferenceTurbulence,Y3718)+(L3718-INDEX(ReferenceTurbulenceWindSpeed,Y3718))*(INDEX(ReferenceTurbulence,Y3718+1)-INDEX(ReferenceTurbulence,Y3718))/(INDEX(ReferenceTurbulenceWindSpeed,Y3718+1)-INDEX(ReferenceTurbulenceWindSpeed,Y3718))))</f>
        <v>0.12034809135499482</v>
      </c>
      <c r="AA3718" s="100">
        <f t="shared" si="1115"/>
        <v>0.68626759143066696</v>
      </c>
      <c r="AB3718" s="29">
        <f t="shared" si="1116"/>
        <v>0.37685131493591245</v>
      </c>
      <c r="AG3718" s="40">
        <f t="array" ref="AG3718">SUM(_xlfn.NORM.DIST($AD$3:$AD$1003,$F3718,$AA3718,FALSE)*WindSpeedStep)</f>
        <v>1.0000000000000042</v>
      </c>
      <c r="AH3718" s="40">
        <f t="array" ref="AH3718">SUM(_xlfn.NORM.DIST($AD$3:$AD$1003,$F3718,$AB3718,FALSE)*WindSpeedStep)</f>
        <v>1.0000000000000042</v>
      </c>
      <c r="AJ3718" s="47">
        <f t="shared" si="1110"/>
        <v>6</v>
      </c>
      <c r="AK3718" s="83" t="b">
        <f>COUNTIF('Power Curve'!$D$2:$D$31,AJ3718)&gt;0</f>
        <v>1</v>
      </c>
      <c r="AL3718" s="83" t="b">
        <f t="shared" si="1111"/>
        <v>0</v>
      </c>
      <c r="AM3718" s="83" t="b">
        <f t="shared" si="1117"/>
        <v>1</v>
      </c>
      <c r="AN3718" s="47" t="str">
        <f t="shared" si="1112"/>
        <v>Outer</v>
      </c>
      <c r="AO3718" s="48" t="str">
        <f t="shared" si="1113"/>
        <v>0.2-0.3</v>
      </c>
      <c r="AP3718" s="49" t="str">
        <f t="shared" si="1118"/>
        <v>3-4</v>
      </c>
      <c r="AQ3718" s="49" t="str">
        <f t="shared" si="1119"/>
        <v>Apr</v>
      </c>
      <c r="AR3718" s="48" t="str">
        <f t="shared" si="1120"/>
        <v>345-355</v>
      </c>
      <c r="AS3718" s="49" t="str">
        <f t="shared" si="1114"/>
        <v>LWS-LTI</v>
      </c>
    </row>
    <row r="3719" spans="5:45" x14ac:dyDescent="0.3">
      <c r="E3719" s="15">
        <v>41013.145833333336</v>
      </c>
      <c r="F3719" s="21">
        <v>5.5</v>
      </c>
      <c r="G3719" s="21">
        <v>298.69999694824179</v>
      </c>
      <c r="H3719" s="42">
        <v>1.194743306690883</v>
      </c>
      <c r="I3719" s="35">
        <v>349.4</v>
      </c>
      <c r="J3719" s="43">
        <v>7.2727272727272738E-2</v>
      </c>
      <c r="K3719" s="44">
        <v>0.29612034597459441</v>
      </c>
      <c r="L3719" s="26">
        <f t="shared" si="1102"/>
        <v>5.4543398595844454</v>
      </c>
      <c r="M3719" s="26">
        <f t="shared" si="1103"/>
        <v>0.20103578390919269</v>
      </c>
      <c r="N3719" s="96">
        <f t="shared" si="1104"/>
        <v>6</v>
      </c>
      <c r="O3719" s="26">
        <f t="shared" si="1105"/>
        <v>0.4248318695469005</v>
      </c>
      <c r="P3719" s="3">
        <f>IF(L3719&gt;'Power Curve'!$C$37,0,INDEX(Ci,$N3719,1)*POWER(1-O3719,3)+INDEX(Ci,$N3719,2)*3*O3719*POWER(1-O3719,2)+INDEX(Ci,$N3719,3)*3*POWER(O3719,2)*(1-O3719)+INDEX(Ci,$N3719,4)*POWER(O3719,3))</f>
        <v>274.85643247120106</v>
      </c>
      <c r="Q3719" s="3">
        <f>MAX(0,MIN(P3719-V3719+W3719,'Power Curve'!$C$39))</f>
        <v>275.71167479032783</v>
      </c>
      <c r="R3719" s="3">
        <f t="shared" si="1106"/>
        <v>298.69999694824179</v>
      </c>
      <c r="S3719" s="3">
        <f t="shared" si="1107"/>
        <v>-22.988322157913956</v>
      </c>
      <c r="T3719" s="3">
        <f t="shared" si="1108"/>
        <v>22.988322157913956</v>
      </c>
      <c r="V3719" s="37">
        <f t="array" ref="V3719">SUM(_xlfn.NORM.DIST($AD$3:$AD$1003,$L3719,$AA3719,FALSE)*WindSpeedStep*$AE$3:$AE$1003)/AG3719</f>
        <v>267.32925135588835</v>
      </c>
      <c r="W3719" s="37">
        <f t="array" ref="W3719">SUM(_xlfn.NORM.DIST($AD$3:$AD$1003,$L3719,$AB3719,FALSE)*WindSpeedStep*$AE$3:$AE$1003)/AH3719</f>
        <v>268.18449367501512</v>
      </c>
      <c r="Y3719" s="1">
        <f t="shared" si="1109"/>
        <v>5</v>
      </c>
      <c r="Z3719" s="99">
        <f>IF(L3719&lt;'Power Curve'!$P$28,'Power Curve'!$Q$28,IF(L3719&gt;'Power Curve'!$P$29,'Power Curve'!$Q$29,INDEX(ReferenceTurbulence,Y3719)+(L3719-INDEX(ReferenceTurbulenceWindSpeed,Y3719))*(INDEX(ReferenceTurbulence,Y3719+1)-INDEX(ReferenceTurbulence,Y3719))/(INDEX(ReferenceTurbulenceWindSpeed,Y3719+1)-INDEX(ReferenceTurbulenceWindSpeed,Y3719))))</f>
        <v>0.11940000210595424</v>
      </c>
      <c r="AA3719" s="100">
        <f t="shared" si="1115"/>
        <v>0.65124819072097295</v>
      </c>
      <c r="AB3719" s="29">
        <f t="shared" si="1116"/>
        <v>0.39667926251523244</v>
      </c>
      <c r="AG3719" s="40">
        <f t="array" ref="AG3719">SUM(_xlfn.NORM.DIST($AD$3:$AD$1003,$F3719,$AA3719,FALSE)*WindSpeedStep)</f>
        <v>1.0000000000000038</v>
      </c>
      <c r="AH3719" s="40">
        <f t="array" ref="AH3719">SUM(_xlfn.NORM.DIST($AD$3:$AD$1003,$F3719,$AB3719,FALSE)*WindSpeedStep)</f>
        <v>1.0000000000000033</v>
      </c>
      <c r="AJ3719" s="47">
        <f t="shared" si="1110"/>
        <v>5</v>
      </c>
      <c r="AK3719" s="83" t="b">
        <f>COUNTIF('Power Curve'!$D$2:$D$31,AJ3719)&gt;0</f>
        <v>1</v>
      </c>
      <c r="AL3719" s="83" t="b">
        <f t="shared" si="1111"/>
        <v>0</v>
      </c>
      <c r="AM3719" s="83" t="b">
        <f t="shared" si="1117"/>
        <v>1</v>
      </c>
      <c r="AN3719" s="47" t="str">
        <f t="shared" si="1112"/>
        <v>Outer</v>
      </c>
      <c r="AO3719" s="48" t="str">
        <f t="shared" si="1113"/>
        <v>0.2-0.3</v>
      </c>
      <c r="AP3719" s="49" t="str">
        <f t="shared" si="1118"/>
        <v>3-4</v>
      </c>
      <c r="AQ3719" s="49" t="str">
        <f t="shared" si="1119"/>
        <v>Apr</v>
      </c>
      <c r="AR3719" s="48" t="str">
        <f t="shared" si="1120"/>
        <v>345-355</v>
      </c>
      <c r="AS3719" s="49" t="str">
        <f t="shared" si="1114"/>
        <v>LWS-LTI</v>
      </c>
    </row>
    <row r="3720" spans="5:45" x14ac:dyDescent="0.3">
      <c r="E3720" s="15">
        <v>41013.152777777781</v>
      </c>
      <c r="F3720" s="21">
        <v>5.76</v>
      </c>
      <c r="G3720" s="21">
        <v>284.9300079345702</v>
      </c>
      <c r="H3720" s="42">
        <v>1.194743306690883</v>
      </c>
      <c r="I3720" s="35">
        <v>351.5</v>
      </c>
      <c r="J3720" s="43">
        <v>7.2916666666666671E-2</v>
      </c>
      <c r="K3720" s="44">
        <v>0.44860126274619982</v>
      </c>
      <c r="L3720" s="26">
        <f t="shared" si="1102"/>
        <v>5.712181380219346</v>
      </c>
      <c r="M3720" s="26">
        <f t="shared" si="1103"/>
        <v>0.24088602209601256</v>
      </c>
      <c r="N3720" s="96">
        <f t="shared" si="1104"/>
        <v>6</v>
      </c>
      <c r="O3720" s="26">
        <f t="shared" si="1105"/>
        <v>0.68182709057797564</v>
      </c>
      <c r="P3720" s="3">
        <f>IF(L3720&gt;'Power Curve'!$C$37,0,INDEX(Ci,$N3720,1)*POWER(1-O3720,3)+INDEX(Ci,$N3720,2)*3*O3720*POWER(1-O3720,2)+INDEX(Ci,$N3720,3)*3*POWER(O3720,2)*(1-O3720)+INDEX(Ci,$N3720,4)*POWER(O3720,3))</f>
        <v>314.10652500661888</v>
      </c>
      <c r="Q3720" s="3">
        <f>MAX(0,MIN(P3720-V3720+W3720,'Power Curve'!$C$39))</f>
        <v>310.74925010900404</v>
      </c>
      <c r="R3720" s="3">
        <f t="shared" si="1106"/>
        <v>284.9300079345702</v>
      </c>
      <c r="S3720" s="3">
        <f t="shared" si="1107"/>
        <v>25.819242174433839</v>
      </c>
      <c r="T3720" s="3">
        <f t="shared" si="1108"/>
        <v>25.819242174433839</v>
      </c>
      <c r="V3720" s="37">
        <f t="array" ref="V3720">SUM(_xlfn.NORM.DIST($AD$3:$AD$1003,$L3720,$AA3720,FALSE)*WindSpeedStep*$AE$3:$AE$1003)/AG3720</f>
        <v>314.7477561395263</v>
      </c>
      <c r="W3720" s="37">
        <f t="array" ref="W3720">SUM(_xlfn.NORM.DIST($AD$3:$AD$1003,$L3720,$AB3720,FALSE)*WindSpeedStep*$AE$3:$AE$1003)/AH3720</f>
        <v>311.39048124191146</v>
      </c>
      <c r="Y3720" s="1">
        <f t="shared" si="1109"/>
        <v>5</v>
      </c>
      <c r="Z3720" s="99">
        <f>IF(L3720&lt;'Power Curve'!$P$28,'Power Curve'!$Q$28,IF(L3720&gt;'Power Curve'!$P$29,'Power Curve'!$Q$29,INDEX(ReferenceTurbulence,Y3720)+(L3720-INDEX(ReferenceTurbulenceWindSpeed,Y3720))*(INDEX(ReferenceTurbulence,Y3720+1)-INDEX(ReferenceTurbulence,Y3720))/(INDEX(ReferenceTurbulenceWindSpeed,Y3720+1)-INDEX(ReferenceTurbulenceWindSpeed,Y3720))))</f>
        <v>0.1203856530463092</v>
      </c>
      <c r="AA3720" s="100">
        <f t="shared" si="1115"/>
        <v>0.68766468577667383</v>
      </c>
      <c r="AB3720" s="29">
        <f t="shared" si="1116"/>
        <v>0.41651322564099402</v>
      </c>
      <c r="AG3720" s="40">
        <f t="array" ref="AG3720">SUM(_xlfn.NORM.DIST($AD$3:$AD$1003,$F3720,$AA3720,FALSE)*WindSpeedStep)</f>
        <v>1.0000000000000042</v>
      </c>
      <c r="AH3720" s="40">
        <f t="array" ref="AH3720">SUM(_xlfn.NORM.DIST($AD$3:$AD$1003,$F3720,$AB3720,FALSE)*WindSpeedStep)</f>
        <v>1.0000000000000038</v>
      </c>
      <c r="AJ3720" s="47">
        <f t="shared" si="1110"/>
        <v>6</v>
      </c>
      <c r="AK3720" s="83" t="b">
        <f>COUNTIF('Power Curve'!$D$2:$D$31,AJ3720)&gt;0</f>
        <v>1</v>
      </c>
      <c r="AL3720" s="83" t="b">
        <f t="shared" si="1111"/>
        <v>0</v>
      </c>
      <c r="AM3720" s="83" t="b">
        <f t="shared" si="1117"/>
        <v>1</v>
      </c>
      <c r="AN3720" s="47" t="str">
        <f t="shared" si="1112"/>
        <v>Outer</v>
      </c>
      <c r="AO3720" s="48" t="str">
        <f t="shared" si="1113"/>
        <v>0.2-0.3</v>
      </c>
      <c r="AP3720" s="49" t="str">
        <f t="shared" si="1118"/>
        <v>3-4</v>
      </c>
      <c r="AQ3720" s="49" t="str">
        <f t="shared" si="1119"/>
        <v>Apr</v>
      </c>
      <c r="AR3720" s="48" t="str">
        <f t="shared" si="1120"/>
        <v>345-355</v>
      </c>
      <c r="AS3720" s="49" t="str">
        <f t="shared" si="1114"/>
        <v>LWS-LTI</v>
      </c>
    </row>
    <row r="3721" spans="5:45" x14ac:dyDescent="0.3">
      <c r="E3721" s="15">
        <v>41013.159722222219</v>
      </c>
      <c r="F3721" s="21">
        <v>5.53</v>
      </c>
      <c r="G3721" s="21">
        <v>226.86998748779331</v>
      </c>
      <c r="H3721" s="42">
        <v>1.1946989271296651</v>
      </c>
      <c r="I3721" s="35">
        <v>349.1</v>
      </c>
      <c r="J3721" s="43">
        <v>7.7757685352622063E-2</v>
      </c>
      <c r="K3721" s="44">
        <v>0.3907585573068561</v>
      </c>
      <c r="L3721" s="26">
        <f t="shared" si="1102"/>
        <v>5.48402289999167</v>
      </c>
      <c r="M3721" s="26">
        <f t="shared" si="1103"/>
        <v>0.20562339348977623</v>
      </c>
      <c r="N3721" s="96">
        <f t="shared" si="1104"/>
        <v>6</v>
      </c>
      <c r="O3721" s="26">
        <f t="shared" si="1105"/>
        <v>0.45441748287847367</v>
      </c>
      <c r="P3721" s="3">
        <f>IF(L3721&gt;'Power Curve'!$C$37,0,INDEX(Ci,$N3721,1)*POWER(1-O3721,3)+INDEX(Ci,$N3721,2)*3*O3721*POWER(1-O3721,2)+INDEX(Ci,$N3721,3)*3*POWER(O3721,2)*(1-O3721)+INDEX(Ci,$N3721,4)*POWER(O3721,3))</f>
        <v>279.25028341548864</v>
      </c>
      <c r="Q3721" s="3">
        <f>MAX(0,MIN(P3721-V3721+W3721,'Power Curve'!$C$39))</f>
        <v>279.49140225101445</v>
      </c>
      <c r="R3721" s="3">
        <f t="shared" si="1106"/>
        <v>226.86998748779331</v>
      </c>
      <c r="S3721" s="3">
        <f t="shared" si="1107"/>
        <v>52.621414763221139</v>
      </c>
      <c r="T3721" s="3">
        <f t="shared" si="1108"/>
        <v>52.621414763221139</v>
      </c>
      <c r="V3721" s="37">
        <f t="array" ref="V3721">SUM(_xlfn.NORM.DIST($AD$3:$AD$1003,$L3721,$AA3721,FALSE)*WindSpeedStep*$AE$3:$AE$1003)/AG3721</f>
        <v>272.71019108366636</v>
      </c>
      <c r="W3721" s="37">
        <f t="array" ref="W3721">SUM(_xlfn.NORM.DIST($AD$3:$AD$1003,$L3721,$AB3721,FALSE)*WindSpeedStep*$AE$3:$AE$1003)/AH3721</f>
        <v>272.95130991919217</v>
      </c>
      <c r="Y3721" s="1">
        <f t="shared" si="1109"/>
        <v>5</v>
      </c>
      <c r="Z3721" s="99">
        <f>IF(L3721&lt;'Power Curve'!$P$28,'Power Curve'!$Q$28,IF(L3721&gt;'Power Curve'!$P$29,'Power Curve'!$Q$29,INDEX(ReferenceTurbulence,Y3721)+(L3721-INDEX(ReferenceTurbulenceWindSpeed,Y3721))*(INDEX(ReferenceTurbulence,Y3721+1)-INDEX(ReferenceTurbulence,Y3721))/(INDEX(ReferenceTurbulenceWindSpeed,Y3721+1)-INDEX(ReferenceTurbulenceWindSpeed,Y3721))))</f>
        <v>0.11951347148287202</v>
      </c>
      <c r="AA3721" s="100">
        <f t="shared" si="1115"/>
        <v>0.6554146144695715</v>
      </c>
      <c r="AB3721" s="29">
        <f t="shared" si="1116"/>
        <v>0.42642492712412627</v>
      </c>
      <c r="AG3721" s="40">
        <f t="array" ref="AG3721">SUM(_xlfn.NORM.DIST($AD$3:$AD$1003,$F3721,$AA3721,FALSE)*WindSpeedStep)</f>
        <v>1.0000000000000036</v>
      </c>
      <c r="AH3721" s="40">
        <f t="array" ref="AH3721">SUM(_xlfn.NORM.DIST($AD$3:$AD$1003,$F3721,$AB3721,FALSE)*WindSpeedStep)</f>
        <v>1.0000000000000038</v>
      </c>
      <c r="AJ3721" s="47">
        <f t="shared" si="1110"/>
        <v>5</v>
      </c>
      <c r="AK3721" s="83" t="b">
        <f>COUNTIF('Power Curve'!$D$2:$D$31,AJ3721)&gt;0</f>
        <v>1</v>
      </c>
      <c r="AL3721" s="83" t="b">
        <f t="shared" si="1111"/>
        <v>0</v>
      </c>
      <c r="AM3721" s="83" t="b">
        <f t="shared" si="1117"/>
        <v>1</v>
      </c>
      <c r="AN3721" s="47" t="str">
        <f t="shared" si="1112"/>
        <v>Outer</v>
      </c>
      <c r="AO3721" s="48" t="str">
        <f t="shared" si="1113"/>
        <v>0.2-0.3</v>
      </c>
      <c r="AP3721" s="49" t="str">
        <f t="shared" si="1118"/>
        <v>3-4</v>
      </c>
      <c r="AQ3721" s="49" t="str">
        <f t="shared" si="1119"/>
        <v>Apr</v>
      </c>
      <c r="AR3721" s="48" t="str">
        <f t="shared" si="1120"/>
        <v>345-355</v>
      </c>
      <c r="AS3721" s="49" t="str">
        <f t="shared" si="1114"/>
        <v>LWS-LTI</v>
      </c>
    </row>
    <row r="3722" spans="5:45" x14ac:dyDescent="0.3">
      <c r="E3722" s="15">
        <v>41013.166666666664</v>
      </c>
      <c r="F3722" s="21">
        <v>5.07</v>
      </c>
      <c r="G3722" s="21">
        <v>186.04000473022469</v>
      </c>
      <c r="H3722" s="42">
        <v>1.1947304561648433</v>
      </c>
      <c r="I3722" s="35">
        <v>344.2</v>
      </c>
      <c r="J3722" s="43">
        <v>7.6923076923076927E-2</v>
      </c>
      <c r="K3722" s="44">
        <v>0.30792718346642994</v>
      </c>
      <c r="L3722" s="26">
        <f t="shared" si="1102"/>
        <v>5.0278916257703905</v>
      </c>
      <c r="M3722" s="26">
        <f t="shared" si="1103"/>
        <v>0.13512683468335382</v>
      </c>
      <c r="N3722" s="96">
        <f t="shared" si="1104"/>
        <v>5</v>
      </c>
      <c r="O3722" s="26">
        <f t="shared" si="1105"/>
        <v>0.99975144268203986</v>
      </c>
      <c r="P3722" s="3">
        <f>IF(L3722&gt;'Power Curve'!$C$37,0,INDEX(Ci,$N3722,1)*POWER(1-O3722,3)+INDEX(Ci,$N3722,2)*3*O3722*POWER(1-O3722,2)+INDEX(Ci,$N3722,3)*3*POWER(O3722,2)*(1-O3722)+INDEX(Ci,$N3722,4)*POWER(O3722,3))</f>
        <v>211.42203494734619</v>
      </c>
      <c r="Q3722" s="3">
        <f>MAX(0,MIN(P3722-V3722+W3722,'Power Curve'!$C$39))</f>
        <v>213.72935611134903</v>
      </c>
      <c r="R3722" s="3">
        <f t="shared" si="1106"/>
        <v>186.04000473022469</v>
      </c>
      <c r="S3722" s="3">
        <f t="shared" si="1107"/>
        <v>27.689351381124339</v>
      </c>
      <c r="T3722" s="3">
        <f t="shared" si="1108"/>
        <v>27.689351381124339</v>
      </c>
      <c r="V3722" s="37">
        <f t="array" ref="V3722">SUM(_xlfn.NORM.DIST($AD$3:$AD$1003,$L3722,$AA3722,FALSE)*WindSpeedStep*$AE$3:$AE$1003)/AG3722</f>
        <v>190.72021810185859</v>
      </c>
      <c r="W3722" s="37">
        <f t="array" ref="W3722">SUM(_xlfn.NORM.DIST($AD$3:$AD$1003,$L3722,$AB3722,FALSE)*WindSpeedStep*$AE$3:$AE$1003)/AH3722</f>
        <v>193.02753926586144</v>
      </c>
      <c r="Y3722" s="1">
        <f t="shared" si="1109"/>
        <v>4</v>
      </c>
      <c r="Z3722" s="99">
        <f>IF(L3722&lt;'Power Curve'!$P$28,'Power Curve'!$Q$28,IF(L3722&gt;'Power Curve'!$P$29,'Power Curve'!$Q$29,INDEX(ReferenceTurbulence,Y3722)+(L3722-INDEX(ReferenceTurbulenceWindSpeed,Y3722))*(INDEX(ReferenceTurbulence,Y3722+1)-INDEX(ReferenceTurbulence,Y3722))/(INDEX(ReferenceTurbulenceWindSpeed,Y3722+1)-INDEX(ReferenceTurbulenceWindSpeed,Y3722))))</f>
        <v>0.1177704904942924</v>
      </c>
      <c r="AA3722" s="100">
        <f t="shared" si="1115"/>
        <v>0.59213726291912416</v>
      </c>
      <c r="AB3722" s="29">
        <f t="shared" si="1116"/>
        <v>0.38676089429003008</v>
      </c>
      <c r="AG3722" s="40">
        <f t="array" ref="AG3722">SUM(_xlfn.NORM.DIST($AD$3:$AD$1003,$F3722,$AA3722,FALSE)*WindSpeedStep)</f>
        <v>1.0000000000000036</v>
      </c>
      <c r="AH3722" s="40">
        <f t="array" ref="AH3722">SUM(_xlfn.NORM.DIST($AD$3:$AD$1003,$F3722,$AB3722,FALSE)*WindSpeedStep)</f>
        <v>1.0000000000000038</v>
      </c>
      <c r="AJ3722" s="47">
        <f t="shared" si="1110"/>
        <v>5</v>
      </c>
      <c r="AK3722" s="83" t="b">
        <f>COUNTIF('Power Curve'!$D$2:$D$31,AJ3722)&gt;0</f>
        <v>1</v>
      </c>
      <c r="AL3722" s="83" t="b">
        <f t="shared" si="1111"/>
        <v>0</v>
      </c>
      <c r="AM3722" s="83" t="b">
        <f t="shared" si="1117"/>
        <v>1</v>
      </c>
      <c r="AN3722" s="47" t="str">
        <f t="shared" si="1112"/>
        <v>Outer</v>
      </c>
      <c r="AO3722" s="48" t="str">
        <f t="shared" si="1113"/>
        <v>0.1-0.2</v>
      </c>
      <c r="AP3722" s="49" t="str">
        <f t="shared" si="1118"/>
        <v>4-5</v>
      </c>
      <c r="AQ3722" s="49" t="str">
        <f t="shared" si="1119"/>
        <v>Apr</v>
      </c>
      <c r="AR3722" s="48" t="str">
        <f t="shared" si="1120"/>
        <v>335-345</v>
      </c>
      <c r="AS3722" s="49" t="str">
        <f t="shared" si="1114"/>
        <v>LWS-LTI</v>
      </c>
    </row>
    <row r="3723" spans="5:45" x14ac:dyDescent="0.3">
      <c r="E3723" s="15">
        <v>41013.173611111109</v>
      </c>
      <c r="F3723" s="21">
        <v>5.09</v>
      </c>
      <c r="G3723" s="21">
        <v>195.700000762939</v>
      </c>
      <c r="H3723" s="42">
        <v>1.195790118859084</v>
      </c>
      <c r="I3723" s="35">
        <v>348.3</v>
      </c>
      <c r="J3723" s="43">
        <v>8.0550098231827114E-2</v>
      </c>
      <c r="K3723" s="44">
        <v>0.40153789851952987</v>
      </c>
      <c r="L3723" s="26">
        <f t="shared" si="1102"/>
        <v>5.0492174319321093</v>
      </c>
      <c r="M3723" s="26">
        <f t="shared" si="1103"/>
        <v>0.13842280677108362</v>
      </c>
      <c r="N3723" s="96">
        <f t="shared" si="1104"/>
        <v>6</v>
      </c>
      <c r="O3723" s="26">
        <f t="shared" si="1105"/>
        <v>2.1039153840020978E-2</v>
      </c>
      <c r="P3723" s="3">
        <f>IF(L3723&gt;'Power Curve'!$C$37,0,INDEX(Ci,$N3723,1)*POWER(1-O3723,3)+INDEX(Ci,$N3723,2)*3*O3723*POWER(1-O3723,2)+INDEX(Ci,$N3723,3)*3*POWER(O3723,2)*(1-O3723)+INDEX(Ci,$N3723,4)*POWER(O3723,3))</f>
        <v>214.71777161593556</v>
      </c>
      <c r="Q3723" s="3">
        <f>MAX(0,MIN(P3723-V3723+W3723,'Power Curve'!$C$39))</f>
        <v>216.72337735953357</v>
      </c>
      <c r="R3723" s="3">
        <f t="shared" si="1106"/>
        <v>195.700000762939</v>
      </c>
      <c r="S3723" s="3">
        <f t="shared" si="1107"/>
        <v>21.023376596594574</v>
      </c>
      <c r="T3723" s="3">
        <f t="shared" si="1108"/>
        <v>21.023376596594574</v>
      </c>
      <c r="V3723" s="37">
        <f t="array" ref="V3723">SUM(_xlfn.NORM.DIST($AD$3:$AD$1003,$L3723,$AA3723,FALSE)*WindSpeedStep*$AE$3:$AE$1003)/AG3723</f>
        <v>194.55578423145826</v>
      </c>
      <c r="W3723" s="37">
        <f t="array" ref="W3723">SUM(_xlfn.NORM.DIST($AD$3:$AD$1003,$L3723,$AB3723,FALSE)*WindSpeedStep*$AE$3:$AE$1003)/AH3723</f>
        <v>196.56138997505627</v>
      </c>
      <c r="Y3723" s="1">
        <f t="shared" si="1109"/>
        <v>5</v>
      </c>
      <c r="Z3723" s="99">
        <f>IF(L3723&lt;'Power Curve'!$P$28,'Power Curve'!$Q$28,IF(L3723&gt;'Power Curve'!$P$29,'Power Curve'!$Q$29,INDEX(ReferenceTurbulence,Y3723)+(L3723-INDEX(ReferenceTurbulenceWindSpeed,Y3723))*(INDEX(ReferenceTurbulence,Y3723+1)-INDEX(ReferenceTurbulence,Y3723))/(INDEX(ReferenceTurbulenceWindSpeed,Y3723+1)-INDEX(ReferenceTurbulenceWindSpeed,Y3723))))</f>
        <v>0.11785134035127964</v>
      </c>
      <c r="AA3723" s="100">
        <f t="shared" si="1115"/>
        <v>0.59505704207824517</v>
      </c>
      <c r="AB3723" s="29">
        <f t="shared" si="1116"/>
        <v>0.40671496013598524</v>
      </c>
      <c r="AG3723" s="40">
        <f t="array" ref="AG3723">SUM(_xlfn.NORM.DIST($AD$3:$AD$1003,$F3723,$AA3723,FALSE)*WindSpeedStep)</f>
        <v>1.0000000000000031</v>
      </c>
      <c r="AH3723" s="40">
        <f t="array" ref="AH3723">SUM(_xlfn.NORM.DIST($AD$3:$AD$1003,$F3723,$AB3723,FALSE)*WindSpeedStep)</f>
        <v>1.0000000000000036</v>
      </c>
      <c r="AJ3723" s="47">
        <f t="shared" si="1110"/>
        <v>5</v>
      </c>
      <c r="AK3723" s="83" t="b">
        <f>COUNTIF('Power Curve'!$D$2:$D$31,AJ3723)&gt;0</f>
        <v>1</v>
      </c>
      <c r="AL3723" s="83" t="b">
        <f t="shared" si="1111"/>
        <v>0</v>
      </c>
      <c r="AM3723" s="83" t="b">
        <f t="shared" si="1117"/>
        <v>1</v>
      </c>
      <c r="AN3723" s="47" t="str">
        <f t="shared" si="1112"/>
        <v>Outer</v>
      </c>
      <c r="AO3723" s="48" t="str">
        <f t="shared" si="1113"/>
        <v>0.1-0.2</v>
      </c>
      <c r="AP3723" s="49" t="str">
        <f t="shared" si="1118"/>
        <v>4-5</v>
      </c>
      <c r="AQ3723" s="49" t="str">
        <f t="shared" si="1119"/>
        <v>Apr</v>
      </c>
      <c r="AR3723" s="48" t="str">
        <f t="shared" si="1120"/>
        <v>345-355</v>
      </c>
      <c r="AS3723" s="49" t="str">
        <f t="shared" si="1114"/>
        <v>LWS-LTI</v>
      </c>
    </row>
    <row r="3724" spans="5:45" x14ac:dyDescent="0.3">
      <c r="E3724" s="15">
        <v>41013.180555555555</v>
      </c>
      <c r="F3724" s="21">
        <v>5.55</v>
      </c>
      <c r="G3724" s="21">
        <v>260.9299964904788</v>
      </c>
      <c r="H3724" s="42">
        <v>1.1960692984412646</v>
      </c>
      <c r="I3724" s="35">
        <v>353.4</v>
      </c>
      <c r="J3724" s="43">
        <v>5.7657657657657659E-2</v>
      </c>
      <c r="K3724" s="44">
        <v>0.35687581282164466</v>
      </c>
      <c r="L3724" s="26">
        <f t="shared" si="1102"/>
        <v>5.5059602005871913</v>
      </c>
      <c r="M3724" s="26">
        <f t="shared" si="1103"/>
        <v>0.20901387401345128</v>
      </c>
      <c r="N3724" s="96">
        <f t="shared" si="1104"/>
        <v>6</v>
      </c>
      <c r="O3724" s="26">
        <f t="shared" si="1105"/>
        <v>0.47628277983099249</v>
      </c>
      <c r="P3724" s="3">
        <f>IF(L3724&gt;'Power Curve'!$C$37,0,INDEX(Ci,$N3724,1)*POWER(1-O3724,3)+INDEX(Ci,$N3724,2)*3*O3724*POWER(1-O3724,2)+INDEX(Ci,$N3724,3)*3*POWER(O3724,2)*(1-O3724)+INDEX(Ci,$N3724,4)*POWER(O3724,3))</f>
        <v>282.51158753044405</v>
      </c>
      <c r="Q3724" s="3">
        <f>MAX(0,MIN(P3724-V3724+W3724,'Power Curve'!$C$39))</f>
        <v>282.92133593461972</v>
      </c>
      <c r="R3724" s="3">
        <f t="shared" si="1106"/>
        <v>260.9299964904788</v>
      </c>
      <c r="S3724" s="3">
        <f t="shared" si="1107"/>
        <v>21.99133944414092</v>
      </c>
      <c r="T3724" s="3">
        <f t="shared" si="1108"/>
        <v>21.99133944414092</v>
      </c>
      <c r="V3724" s="37">
        <f t="array" ref="V3724">SUM(_xlfn.NORM.DIST($AD$3:$AD$1003,$L3724,$AA3724,FALSE)*WindSpeedStep*$AE$3:$AE$1003)/AG3724</f>
        <v>276.6972672243682</v>
      </c>
      <c r="W3724" s="37">
        <f t="array" ref="W3724">SUM(_xlfn.NORM.DIST($AD$3:$AD$1003,$L3724,$AB3724,FALSE)*WindSpeedStep*$AE$3:$AE$1003)/AH3724</f>
        <v>277.10701562854388</v>
      </c>
      <c r="Y3724" s="1">
        <f t="shared" si="1109"/>
        <v>5</v>
      </c>
      <c r="Z3724" s="99">
        <f>IF(L3724&lt;'Power Curve'!$P$28,'Power Curve'!$Q$28,IF(L3724&gt;'Power Curve'!$P$29,'Power Curve'!$Q$29,INDEX(ReferenceTurbulence,Y3724)+(L3724-INDEX(ReferenceTurbulenceWindSpeed,Y3724))*(INDEX(ReferenceTurbulence,Y3724+1)-INDEX(ReferenceTurbulence,Y3724))/(INDEX(ReferenceTurbulenceWindSpeed,Y3724+1)-INDEX(ReferenceTurbulenceWindSpeed,Y3724))))</f>
        <v>0.1195973312154224</v>
      </c>
      <c r="AA3724" s="100">
        <f t="shared" si="1115"/>
        <v>0.65849814576855992</v>
      </c>
      <c r="AB3724" s="29">
        <f t="shared" si="1116"/>
        <v>0.31746076832214437</v>
      </c>
      <c r="AG3724" s="40">
        <f t="array" ref="AG3724">SUM(_xlfn.NORM.DIST($AD$3:$AD$1003,$F3724,$AA3724,FALSE)*WindSpeedStep)</f>
        <v>1.0000000000000031</v>
      </c>
      <c r="AH3724" s="40">
        <f t="array" ref="AH3724">SUM(_xlfn.NORM.DIST($AD$3:$AD$1003,$F3724,$AB3724,FALSE)*WindSpeedStep)</f>
        <v>1.0000000000000038</v>
      </c>
      <c r="AJ3724" s="47">
        <f t="shared" si="1110"/>
        <v>6</v>
      </c>
      <c r="AK3724" s="83" t="b">
        <f>COUNTIF('Power Curve'!$D$2:$D$31,AJ3724)&gt;0</f>
        <v>1</v>
      </c>
      <c r="AL3724" s="83" t="b">
        <f t="shared" si="1111"/>
        <v>0</v>
      </c>
      <c r="AM3724" s="83" t="b">
        <f t="shared" si="1117"/>
        <v>1</v>
      </c>
      <c r="AN3724" s="47" t="str">
        <f t="shared" si="1112"/>
        <v>Outer</v>
      </c>
      <c r="AO3724" s="48" t="str">
        <f t="shared" si="1113"/>
        <v>0.2-0.3</v>
      </c>
      <c r="AP3724" s="49" t="str">
        <f t="shared" si="1118"/>
        <v>4-5</v>
      </c>
      <c r="AQ3724" s="49" t="str">
        <f t="shared" si="1119"/>
        <v>Apr</v>
      </c>
      <c r="AR3724" s="48" t="str">
        <f t="shared" si="1120"/>
        <v>345-355</v>
      </c>
      <c r="AS3724" s="49" t="str">
        <f t="shared" si="1114"/>
        <v>LWS-LTI</v>
      </c>
    </row>
    <row r="3725" spans="5:45" x14ac:dyDescent="0.3">
      <c r="E3725" s="15">
        <v>41013.1875</v>
      </c>
      <c r="F3725" s="21">
        <v>5.44</v>
      </c>
      <c r="G3725" s="21">
        <v>259.29999542236374</v>
      </c>
      <c r="H3725" s="42">
        <v>1.1963929102644362</v>
      </c>
      <c r="I3725" s="35">
        <v>356.3</v>
      </c>
      <c r="J3725" s="43">
        <v>5.5147058823529403E-2</v>
      </c>
      <c r="K3725" s="44">
        <v>0.36877558350391859</v>
      </c>
      <c r="L3725" s="26">
        <f t="shared" si="1102"/>
        <v>5.3973197449547428</v>
      </c>
      <c r="M3725" s="26">
        <f t="shared" si="1103"/>
        <v>0.19222314138428717</v>
      </c>
      <c r="N3725" s="96">
        <f t="shared" si="1104"/>
        <v>6</v>
      </c>
      <c r="O3725" s="26">
        <f t="shared" si="1105"/>
        <v>0.36799890902760779</v>
      </c>
      <c r="P3725" s="3">
        <f>IF(L3725&gt;'Power Curve'!$C$37,0,INDEX(Ci,$N3725,1)*POWER(1-O3725,3)+INDEX(Ci,$N3725,2)*3*O3725*POWER(1-O3725,2)+INDEX(Ci,$N3725,3)*3*POWER(O3725,2)*(1-O3725)+INDEX(Ci,$N3725,4)*POWER(O3725,3))</f>
        <v>266.46151089082542</v>
      </c>
      <c r="Q3725" s="3">
        <f>MAX(0,MIN(P3725-V3725+W3725,'Power Curve'!$C$39))</f>
        <v>269.39418201253739</v>
      </c>
      <c r="R3725" s="3">
        <f t="shared" si="1106"/>
        <v>259.29999542236374</v>
      </c>
      <c r="S3725" s="3">
        <f t="shared" si="1107"/>
        <v>10.094186590173649</v>
      </c>
      <c r="T3725" s="3">
        <f t="shared" si="1108"/>
        <v>10.094186590173649</v>
      </c>
      <c r="V3725" s="37">
        <f t="array" ref="V3725">SUM(_xlfn.NORM.DIST($AD$3:$AD$1003,$L3725,$AA3725,FALSE)*WindSpeedStep*$AE$3:$AE$1003)/AG3725</f>
        <v>257.03097303945719</v>
      </c>
      <c r="W3725" s="37">
        <f t="array" ref="W3725">SUM(_xlfn.NORM.DIST($AD$3:$AD$1003,$L3725,$AB3725,FALSE)*WindSpeedStep*$AE$3:$AE$1003)/AH3725</f>
        <v>259.96364416116916</v>
      </c>
      <c r="Y3725" s="1">
        <f t="shared" si="1109"/>
        <v>5</v>
      </c>
      <c r="Z3725" s="99">
        <f>IF(L3725&lt;'Power Curve'!$P$28,'Power Curve'!$Q$28,IF(L3725&gt;'Power Curve'!$P$29,'Power Curve'!$Q$29,INDEX(ReferenceTurbulence,Y3725)+(L3725-INDEX(ReferenceTurbulenceWindSpeed,Y3725))*(INDEX(ReferenceTurbulence,Y3725+1)-INDEX(ReferenceTurbulence,Y3725))/(INDEX(ReferenceTurbulenceWindSpeed,Y3725+1)-INDEX(ReferenceTurbulenceWindSpeed,Y3725))))</f>
        <v>0.11918203127850363</v>
      </c>
      <c r="AA3725" s="100">
        <f t="shared" si="1115"/>
        <v>0.64326353066328135</v>
      </c>
      <c r="AB3725" s="29">
        <f t="shared" si="1116"/>
        <v>0.29764630946441589</v>
      </c>
      <c r="AG3725" s="40">
        <f t="array" ref="AG3725">SUM(_xlfn.NORM.DIST($AD$3:$AD$1003,$F3725,$AA3725,FALSE)*WindSpeedStep)</f>
        <v>1.0000000000000033</v>
      </c>
      <c r="AH3725" s="40">
        <f t="array" ref="AH3725">SUM(_xlfn.NORM.DIST($AD$3:$AD$1003,$F3725,$AB3725,FALSE)*WindSpeedStep)</f>
        <v>1.0000000000000036</v>
      </c>
      <c r="AJ3725" s="47">
        <f t="shared" si="1110"/>
        <v>5</v>
      </c>
      <c r="AK3725" s="83" t="b">
        <f>COUNTIF('Power Curve'!$D$2:$D$31,AJ3725)&gt;0</f>
        <v>1</v>
      </c>
      <c r="AL3725" s="83" t="b">
        <f t="shared" si="1111"/>
        <v>0</v>
      </c>
      <c r="AM3725" s="83" t="b">
        <f t="shared" si="1117"/>
        <v>1</v>
      </c>
      <c r="AN3725" s="47" t="str">
        <f t="shared" si="1112"/>
        <v>Outer</v>
      </c>
      <c r="AO3725" s="48" t="str">
        <f t="shared" si="1113"/>
        <v>0.1-0.2</v>
      </c>
      <c r="AP3725" s="49" t="str">
        <f t="shared" si="1118"/>
        <v>4-5</v>
      </c>
      <c r="AQ3725" s="49" t="str">
        <f t="shared" si="1119"/>
        <v>Apr</v>
      </c>
      <c r="AR3725" s="48" t="str">
        <f t="shared" si="1120"/>
        <v>355-5</v>
      </c>
      <c r="AS3725" s="49" t="str">
        <f t="shared" si="1114"/>
        <v>LWS-LTI</v>
      </c>
    </row>
    <row r="3726" spans="5:45" x14ac:dyDescent="0.3">
      <c r="E3726" s="15">
        <v>41013.194444444445</v>
      </c>
      <c r="F3726" s="21">
        <v>5.1100000000000003</v>
      </c>
      <c r="G3726" s="21">
        <v>190.23999786376919</v>
      </c>
      <c r="H3726" s="42">
        <v>1.1960818002339564</v>
      </c>
      <c r="I3726" s="35">
        <v>353.7</v>
      </c>
      <c r="J3726" s="43">
        <v>7.0450097847358117E-2</v>
      </c>
      <c r="K3726" s="44">
        <v>0.44064000034972106</v>
      </c>
      <c r="L3726" s="26">
        <f t="shared" si="1102"/>
        <v>5.0694693067252734</v>
      </c>
      <c r="M3726" s="26">
        <f t="shared" si="1103"/>
        <v>0.14155279930389994</v>
      </c>
      <c r="N3726" s="96">
        <f t="shared" si="1104"/>
        <v>6</v>
      </c>
      <c r="O3726" s="26">
        <f t="shared" si="1105"/>
        <v>4.1224556974268543E-2</v>
      </c>
      <c r="P3726" s="3">
        <f>IF(L3726&gt;'Power Curve'!$C$37,0,INDEX(Ci,$N3726,1)*POWER(1-O3726,3)+INDEX(Ci,$N3726,2)*3*O3726*POWER(1-O3726,2)+INDEX(Ci,$N3726,3)*3*POWER(O3726,2)*(1-O3726)+INDEX(Ci,$N3726,4)*POWER(O3726,3))</f>
        <v>217.82603043026609</v>
      </c>
      <c r="Q3726" s="3">
        <f>MAX(0,MIN(P3726-V3726+W3726,'Power Curve'!$C$39))</f>
        <v>221.33767849919241</v>
      </c>
      <c r="R3726" s="3">
        <f t="shared" si="1106"/>
        <v>190.23999786376919</v>
      </c>
      <c r="S3726" s="3">
        <f t="shared" si="1107"/>
        <v>31.097680635423217</v>
      </c>
      <c r="T3726" s="3">
        <f t="shared" si="1108"/>
        <v>31.097680635423217</v>
      </c>
      <c r="V3726" s="37">
        <f t="array" ref="V3726">SUM(_xlfn.NORM.DIST($AD$3:$AD$1003,$L3726,$AA3726,FALSE)*WindSpeedStep*$AE$3:$AE$1003)/AG3726</f>
        <v>198.19578252806991</v>
      </c>
      <c r="W3726" s="37">
        <f t="array" ref="W3726">SUM(_xlfn.NORM.DIST($AD$3:$AD$1003,$L3726,$AB3726,FALSE)*WindSpeedStep*$AE$3:$AE$1003)/AH3726</f>
        <v>201.70743059699623</v>
      </c>
      <c r="Y3726" s="1">
        <f t="shared" si="1109"/>
        <v>5</v>
      </c>
      <c r="Z3726" s="99">
        <f>IF(L3726&lt;'Power Curve'!$P$28,'Power Curve'!$Q$28,IF(L3726&gt;'Power Curve'!$P$29,'Power Curve'!$Q$29,INDEX(ReferenceTurbulence,Y3726)+(L3726-INDEX(ReferenceTurbulenceWindSpeed,Y3726))*(INDEX(ReferenceTurbulence,Y3726+1)-INDEX(ReferenceTurbulence,Y3726))/(INDEX(ReferenceTurbulenceWindSpeed,Y3726+1)-INDEX(ReferenceTurbulenceWindSpeed,Y3726))))</f>
        <v>0.11792875720557325</v>
      </c>
      <c r="AA3726" s="100">
        <f t="shared" si="1115"/>
        <v>0.59783621503391049</v>
      </c>
      <c r="AB3726" s="29">
        <f t="shared" si="1116"/>
        <v>0.35714460869297421</v>
      </c>
      <c r="AG3726" s="40">
        <f t="array" ref="AG3726">SUM(_xlfn.NORM.DIST($AD$3:$AD$1003,$F3726,$AA3726,FALSE)*WindSpeedStep)</f>
        <v>1.0000000000000033</v>
      </c>
      <c r="AH3726" s="40">
        <f t="array" ref="AH3726">SUM(_xlfn.NORM.DIST($AD$3:$AD$1003,$F3726,$AB3726,FALSE)*WindSpeedStep)</f>
        <v>1.0000000000000036</v>
      </c>
      <c r="AJ3726" s="47">
        <f t="shared" si="1110"/>
        <v>5</v>
      </c>
      <c r="AK3726" s="83" t="b">
        <f>COUNTIF('Power Curve'!$D$2:$D$31,AJ3726)&gt;0</f>
        <v>1</v>
      </c>
      <c r="AL3726" s="83" t="b">
        <f t="shared" si="1111"/>
        <v>0</v>
      </c>
      <c r="AM3726" s="83" t="b">
        <f t="shared" si="1117"/>
        <v>1</v>
      </c>
      <c r="AN3726" s="47" t="str">
        <f t="shared" si="1112"/>
        <v>Outer</v>
      </c>
      <c r="AO3726" s="48" t="str">
        <f t="shared" si="1113"/>
        <v>0.1-0.2</v>
      </c>
      <c r="AP3726" s="49" t="str">
        <f t="shared" si="1118"/>
        <v>4-5</v>
      </c>
      <c r="AQ3726" s="49" t="str">
        <f t="shared" si="1119"/>
        <v>Apr</v>
      </c>
      <c r="AR3726" s="48" t="str">
        <f t="shared" si="1120"/>
        <v>345-355</v>
      </c>
      <c r="AS3726" s="49" t="str">
        <f t="shared" si="1114"/>
        <v>LWS-LTI</v>
      </c>
    </row>
    <row r="3727" spans="5:45" x14ac:dyDescent="0.3">
      <c r="E3727" s="15">
        <v>41013.201388888891</v>
      </c>
      <c r="F3727" s="21">
        <v>4.1900000000000004</v>
      </c>
      <c r="G3727" s="21">
        <v>101.87999343872092</v>
      </c>
      <c r="H3727" s="42">
        <v>1.1962151128353389</v>
      </c>
      <c r="I3727" s="35">
        <v>350.6</v>
      </c>
      <c r="J3727" s="43">
        <v>0.12887828162291168</v>
      </c>
      <c r="K3727" s="44">
        <v>0.31917413117721599</v>
      </c>
      <c r="L3727" s="26">
        <f t="shared" si="1102"/>
        <v>4.1569208467341801</v>
      </c>
      <c r="M3727" s="26">
        <f t="shared" si="1103"/>
        <v>5.1549313957045047E-4</v>
      </c>
      <c r="N3727" s="96">
        <f t="shared" si="1104"/>
        <v>5</v>
      </c>
      <c r="O3727" s="26">
        <f t="shared" si="1105"/>
        <v>3.8139002411413775E-3</v>
      </c>
      <c r="P3727" s="3">
        <f>IF(L3727&gt;'Power Curve'!$C$37,0,INDEX(Ci,$N3727,1)*POWER(1-O3727,3)+INDEX(Ci,$N3727,2)*3*O3727*POWER(1-O3727,2)+INDEX(Ci,$N3727,3)*3*POWER(O3727,2)*(1-O3727)+INDEX(Ci,$N3727,4)*POWER(O3727,3))</f>
        <v>77.700134545508121</v>
      </c>
      <c r="Q3727" s="3">
        <f>MAX(0,MIN(P3727-V3727+W3727,'Power Curve'!$C$39))</f>
        <v>81.884602037049291</v>
      </c>
      <c r="R3727" s="3">
        <f t="shared" si="1106"/>
        <v>101.87999343872092</v>
      </c>
      <c r="S3727" s="3">
        <f t="shared" si="1107"/>
        <v>-19.995391401671625</v>
      </c>
      <c r="T3727" s="3">
        <f t="shared" si="1108"/>
        <v>19.995391401671625</v>
      </c>
      <c r="V3727" s="37">
        <f t="array" ref="V3727">SUM(_xlfn.NORM.DIST($AD$3:$AD$1003,$L3727,$AA3727,FALSE)*WindSpeedStep*$AE$3:$AE$1003)/AG3727</f>
        <v>45.620070863821681</v>
      </c>
      <c r="W3727" s="37">
        <f t="array" ref="W3727">SUM(_xlfn.NORM.DIST($AD$3:$AD$1003,$L3727,$AB3727,FALSE)*WindSpeedStep*$AE$3:$AE$1003)/AH3727</f>
        <v>49.804538355362851</v>
      </c>
      <c r="Y3727" s="1">
        <f t="shared" si="1109"/>
        <v>4</v>
      </c>
      <c r="Z3727" s="99">
        <f>IF(L3727&lt;'Power Curve'!$P$28,'Power Curve'!$Q$28,IF(L3727&gt;'Power Curve'!$P$29,'Power Curve'!$Q$29,INDEX(ReferenceTurbulence,Y3727)+(L3727-INDEX(ReferenceTurbulenceWindSpeed,Y3727))*(INDEX(ReferenceTurbulence,Y3727+1)-INDEX(ReferenceTurbulence,Y3727))/(INDEX(ReferenceTurbulenceWindSpeed,Y3727+1)-INDEX(ReferenceTurbulenceWindSpeed,Y3727))))</f>
        <v>0.11713491226166574</v>
      </c>
      <c r="AA3727" s="100">
        <f t="shared" si="1115"/>
        <v>0.48692055866089745</v>
      </c>
      <c r="AB3727" s="29">
        <f t="shared" si="1116"/>
        <v>0.5357368155695601</v>
      </c>
      <c r="AG3727" s="40">
        <f t="array" ref="AG3727">SUM(_xlfn.NORM.DIST($AD$3:$AD$1003,$F3727,$AA3727,FALSE)*WindSpeedStep)</f>
        <v>1.0000000000000024</v>
      </c>
      <c r="AH3727" s="40">
        <f t="array" ref="AH3727">SUM(_xlfn.NORM.DIST($AD$3:$AD$1003,$F3727,$AB3727,FALSE)*WindSpeedStep)</f>
        <v>1.0000000000000016</v>
      </c>
      <c r="AJ3727" s="47">
        <f t="shared" si="1110"/>
        <v>4</v>
      </c>
      <c r="AK3727" s="83" t="b">
        <f>COUNTIF('Power Curve'!$D$2:$D$31,AJ3727)&gt;0</f>
        <v>1</v>
      </c>
      <c r="AL3727" s="83" t="b">
        <f t="shared" si="1111"/>
        <v>0</v>
      </c>
      <c r="AM3727" s="83" t="b">
        <f t="shared" si="1117"/>
        <v>1</v>
      </c>
      <c r="AN3727" s="47" t="str">
        <f t="shared" si="1112"/>
        <v>Outer</v>
      </c>
      <c r="AO3727" s="48" t="str">
        <f t="shared" si="1113"/>
        <v>0.0-0.1</v>
      </c>
      <c r="AP3727" s="49" t="str">
        <f t="shared" si="1118"/>
        <v>4-5</v>
      </c>
      <c r="AQ3727" s="49" t="str">
        <f t="shared" si="1119"/>
        <v>Apr</v>
      </c>
      <c r="AR3727" s="48" t="str">
        <f t="shared" si="1120"/>
        <v>345-355</v>
      </c>
      <c r="AS3727" s="49" t="str">
        <f t="shared" si="1114"/>
        <v>Inner-TI</v>
      </c>
    </row>
    <row r="3728" spans="5:45" x14ac:dyDescent="0.3">
      <c r="E3728" s="15">
        <v>41013.208333333336</v>
      </c>
      <c r="F3728" s="21">
        <v>4.37</v>
      </c>
      <c r="G3728" s="21">
        <v>101.8499946594239</v>
      </c>
      <c r="H3728" s="42">
        <v>1.1963608849561023</v>
      </c>
      <c r="I3728" s="35">
        <v>351.9</v>
      </c>
      <c r="J3728" s="43">
        <v>8.924485125858124E-2</v>
      </c>
      <c r="K3728" s="44">
        <v>0.3552119071741815</v>
      </c>
      <c r="L3728" s="26">
        <f t="shared" si="1102"/>
        <v>4.3356758877329575</v>
      </c>
      <c r="M3728" s="26">
        <f t="shared" si="1103"/>
        <v>2.814266095705591E-2</v>
      </c>
      <c r="N3728" s="96">
        <f t="shared" si="1104"/>
        <v>5</v>
      </c>
      <c r="O3728" s="26">
        <f t="shared" si="1105"/>
        <v>0.20821668907895494</v>
      </c>
      <c r="P3728" s="3">
        <f>IF(L3728&gt;'Power Curve'!$C$37,0,INDEX(Ci,$N3728,1)*POWER(1-O3728,3)+INDEX(Ci,$N3728,2)*3*O3728*POWER(1-O3728,2)+INDEX(Ci,$N3728,3)*3*POWER(O3728,2)*(1-O3728)+INDEX(Ci,$N3728,4)*POWER(O3728,3))</f>
        <v>97.38560054989361</v>
      </c>
      <c r="Q3728" s="3">
        <f>MAX(0,MIN(P3728-V3728+W3728,'Power Curve'!$C$39))</f>
        <v>88.170162037896503</v>
      </c>
      <c r="R3728" s="3">
        <f t="shared" si="1106"/>
        <v>101.8499946594239</v>
      </c>
      <c r="S3728" s="3">
        <f t="shared" si="1107"/>
        <v>-13.679832621527396</v>
      </c>
      <c r="T3728" s="3">
        <f t="shared" si="1108"/>
        <v>13.679832621527396</v>
      </c>
      <c r="V3728" s="37">
        <f t="array" ref="V3728">SUM(_xlfn.NORM.DIST($AD$3:$AD$1003,$L3728,$AA3728,FALSE)*WindSpeedStep*$AE$3:$AE$1003)/AG3728</f>
        <v>70.57731000128959</v>
      </c>
      <c r="W3728" s="37">
        <f t="array" ref="W3728">SUM(_xlfn.NORM.DIST($AD$3:$AD$1003,$L3728,$AB3728,FALSE)*WindSpeedStep*$AE$3:$AE$1003)/AH3728</f>
        <v>61.361871489292483</v>
      </c>
      <c r="Y3728" s="1">
        <f t="shared" si="1109"/>
        <v>4</v>
      </c>
      <c r="Z3728" s="99">
        <f>IF(L3728&lt;'Power Curve'!$P$28,'Power Curve'!$Q$28,IF(L3728&gt;'Power Curve'!$P$29,'Power Curve'!$Q$29,INDEX(ReferenceTurbulence,Y3728)+(L3728-INDEX(ReferenceTurbulenceWindSpeed,Y3728))*(INDEX(ReferenceTurbulence,Y3728+1)-INDEX(ReferenceTurbulence,Y3728))/(INDEX(ReferenceTurbulenceWindSpeed,Y3728+1)-INDEX(ReferenceTurbulenceWindSpeed,Y3728))))</f>
        <v>0.11726535614769006</v>
      </c>
      <c r="AA3728" s="100">
        <f t="shared" si="1115"/>
        <v>0.50842457711595757</v>
      </c>
      <c r="AB3728" s="29">
        <f t="shared" si="1116"/>
        <v>0.38693674970614494</v>
      </c>
      <c r="AG3728" s="40">
        <f t="array" ref="AG3728">SUM(_xlfn.NORM.DIST($AD$3:$AD$1003,$F3728,$AA3728,FALSE)*WindSpeedStep)</f>
        <v>1.0000000000000029</v>
      </c>
      <c r="AH3728" s="40">
        <f t="array" ref="AH3728">SUM(_xlfn.NORM.DIST($AD$3:$AD$1003,$F3728,$AB3728,FALSE)*WindSpeedStep)</f>
        <v>1.0000000000000029</v>
      </c>
      <c r="AJ3728" s="47">
        <f t="shared" si="1110"/>
        <v>4</v>
      </c>
      <c r="AK3728" s="83" t="b">
        <f>COUNTIF('Power Curve'!$D$2:$D$31,AJ3728)&gt;0</f>
        <v>1</v>
      </c>
      <c r="AL3728" s="83" t="b">
        <f t="shared" si="1111"/>
        <v>0</v>
      </c>
      <c r="AM3728" s="83" t="b">
        <f t="shared" si="1117"/>
        <v>1</v>
      </c>
      <c r="AN3728" s="47" t="str">
        <f t="shared" si="1112"/>
        <v>Outer</v>
      </c>
      <c r="AO3728" s="48" t="str">
        <f t="shared" si="1113"/>
        <v>0.0-0.1</v>
      </c>
      <c r="AP3728" s="49" t="str">
        <f t="shared" si="1118"/>
        <v>5-6</v>
      </c>
      <c r="AQ3728" s="49" t="str">
        <f t="shared" si="1119"/>
        <v>Apr</v>
      </c>
      <c r="AR3728" s="48" t="str">
        <f t="shared" si="1120"/>
        <v>345-355</v>
      </c>
      <c r="AS3728" s="49" t="str">
        <f t="shared" si="1114"/>
        <v>LWS-LTI</v>
      </c>
    </row>
    <row r="3729" spans="5:45" x14ac:dyDescent="0.3">
      <c r="E3729" s="15">
        <v>41013.215277777781</v>
      </c>
      <c r="F3729" s="21">
        <v>4.5599999999999996</v>
      </c>
      <c r="G3729" s="21">
        <v>112.79000854492169</v>
      </c>
      <c r="H3729" s="42">
        <v>1.1962720089629135</v>
      </c>
      <c r="I3729" s="35">
        <v>348</v>
      </c>
      <c r="J3729" s="43">
        <v>7.8947368421052641E-2</v>
      </c>
      <c r="K3729" s="44">
        <v>0.48119792880662149</v>
      </c>
      <c r="L3729" s="26">
        <f t="shared" si="1102"/>
        <v>4.5240715004750713</v>
      </c>
      <c r="M3729" s="26">
        <f t="shared" si="1103"/>
        <v>5.7259810214625527E-2</v>
      </c>
      <c r="N3729" s="96">
        <f t="shared" si="1104"/>
        <v>5</v>
      </c>
      <c r="O3729" s="26">
        <f t="shared" si="1105"/>
        <v>0.423643277521628</v>
      </c>
      <c r="P3729" s="3">
        <f>IF(L3729&gt;'Power Curve'!$C$37,0,INDEX(Ci,$N3729,1)*POWER(1-O3729,3)+INDEX(Ci,$N3729,2)*3*O3729*POWER(1-O3729,2)+INDEX(Ci,$N3729,3)*3*POWER(O3729,2)*(1-O3729)+INDEX(Ci,$N3729,4)*POWER(O3729,3))</f>
        <v>125.53450380017567</v>
      </c>
      <c r="Q3729" s="3">
        <f>MAX(0,MIN(P3729-V3729+W3729,'Power Curve'!$C$39))</f>
        <v>117.18265425113277</v>
      </c>
      <c r="R3729" s="3">
        <f t="shared" si="1106"/>
        <v>112.79000854492169</v>
      </c>
      <c r="S3729" s="3">
        <f t="shared" si="1107"/>
        <v>4.3926457062110842</v>
      </c>
      <c r="T3729" s="3">
        <f t="shared" si="1108"/>
        <v>4.3926457062110842</v>
      </c>
      <c r="V3729" s="37">
        <f t="array" ref="V3729">SUM(_xlfn.NORM.DIST($AD$3:$AD$1003,$L3729,$AA3729,FALSE)*WindSpeedStep*$AE$3:$AE$1003)/AG3729</f>
        <v>101.08429846303832</v>
      </c>
      <c r="W3729" s="37">
        <f t="array" ref="W3729">SUM(_xlfn.NORM.DIST($AD$3:$AD$1003,$L3729,$AB3729,FALSE)*WindSpeedStep*$AE$3:$AE$1003)/AH3729</f>
        <v>92.732448913995427</v>
      </c>
      <c r="Y3729" s="1">
        <f t="shared" si="1109"/>
        <v>4</v>
      </c>
      <c r="Z3729" s="99">
        <f>IF(L3729&lt;'Power Curve'!$P$28,'Power Curve'!$Q$28,IF(L3729&gt;'Power Curve'!$P$29,'Power Curve'!$Q$29,INDEX(ReferenceTurbulence,Y3729)+(L3729-INDEX(ReferenceTurbulenceWindSpeed,Y3729))*(INDEX(ReferenceTurbulence,Y3729+1)-INDEX(ReferenceTurbulence,Y3729))/(INDEX(ReferenceTurbulenceWindSpeed,Y3729+1)-INDEX(ReferenceTurbulenceWindSpeed,Y3729))))</f>
        <v>0.11740283510044407</v>
      </c>
      <c r="AA3729" s="100">
        <f t="shared" si="1115"/>
        <v>0.53113882035289339</v>
      </c>
      <c r="AB3729" s="29">
        <f t="shared" si="1116"/>
        <v>0.3571635395111899</v>
      </c>
      <c r="AG3729" s="40">
        <f t="array" ref="AG3729">SUM(_xlfn.NORM.DIST($AD$3:$AD$1003,$F3729,$AA3729,FALSE)*WindSpeedStep)</f>
        <v>1.0000000000000033</v>
      </c>
      <c r="AH3729" s="40">
        <f t="array" ref="AH3729">SUM(_xlfn.NORM.DIST($AD$3:$AD$1003,$F3729,$AB3729,FALSE)*WindSpeedStep)</f>
        <v>1.0000000000000036</v>
      </c>
      <c r="AJ3729" s="47">
        <f t="shared" si="1110"/>
        <v>5</v>
      </c>
      <c r="AK3729" s="83" t="b">
        <f>COUNTIF('Power Curve'!$D$2:$D$31,AJ3729)&gt;0</f>
        <v>1</v>
      </c>
      <c r="AL3729" s="83" t="b">
        <f t="shared" si="1111"/>
        <v>0</v>
      </c>
      <c r="AM3729" s="83" t="b">
        <f t="shared" si="1117"/>
        <v>1</v>
      </c>
      <c r="AN3729" s="47" t="str">
        <f t="shared" si="1112"/>
        <v>Outer</v>
      </c>
      <c r="AO3729" s="48" t="str">
        <f t="shared" si="1113"/>
        <v>0.0-0.1</v>
      </c>
      <c r="AP3729" s="49" t="str">
        <f t="shared" si="1118"/>
        <v>5-6</v>
      </c>
      <c r="AQ3729" s="49" t="str">
        <f t="shared" si="1119"/>
        <v>Apr</v>
      </c>
      <c r="AR3729" s="48" t="str">
        <f t="shared" si="1120"/>
        <v>345-355</v>
      </c>
      <c r="AS3729" s="49" t="str">
        <f t="shared" si="1114"/>
        <v>LWS-LTI</v>
      </c>
    </row>
    <row r="3730" spans="5:45" x14ac:dyDescent="0.3">
      <c r="E3730" s="15">
        <v>41013.222222222219</v>
      </c>
      <c r="F3730" s="21">
        <v>4.67</v>
      </c>
      <c r="G3730" s="21">
        <v>105.9000034332272</v>
      </c>
      <c r="H3730" s="42">
        <v>1.1956946356640825</v>
      </c>
      <c r="I3730" s="35">
        <v>348</v>
      </c>
      <c r="J3730" s="43">
        <v>8.3511777301927201E-2</v>
      </c>
      <c r="K3730" s="44">
        <v>0.35453974722468629</v>
      </c>
      <c r="L3730" s="26">
        <f t="shared" si="1102"/>
        <v>4.6324592883650721</v>
      </c>
      <c r="M3730" s="26">
        <f t="shared" si="1103"/>
        <v>7.4011492229699716E-2</v>
      </c>
      <c r="N3730" s="96">
        <f t="shared" si="1104"/>
        <v>5</v>
      </c>
      <c r="O3730" s="26">
        <f t="shared" si="1105"/>
        <v>0.54758252979048616</v>
      </c>
      <c r="P3730" s="3">
        <f>IF(L3730&gt;'Power Curve'!$C$37,0,INDEX(Ci,$N3730,1)*POWER(1-O3730,3)+INDEX(Ci,$N3730,2)*3*O3730*POWER(1-O3730,2)+INDEX(Ci,$N3730,3)*3*POWER(O3730,2)*(1-O3730)+INDEX(Ci,$N3730,4)*POWER(O3730,3))</f>
        <v>143.82626524207686</v>
      </c>
      <c r="Q3730" s="3">
        <f>MAX(0,MIN(P3730-V3730+W3730,'Power Curve'!$C$39))</f>
        <v>138.86009172302568</v>
      </c>
      <c r="R3730" s="3">
        <f t="shared" si="1106"/>
        <v>105.9000034332272</v>
      </c>
      <c r="S3730" s="3">
        <f t="shared" si="1107"/>
        <v>32.960088289798477</v>
      </c>
      <c r="T3730" s="3">
        <f t="shared" si="1108"/>
        <v>32.960088289798477</v>
      </c>
      <c r="V3730" s="37">
        <f t="array" ref="V3730">SUM(_xlfn.NORM.DIST($AD$3:$AD$1003,$L3730,$AA3730,FALSE)*WindSpeedStep*$AE$3:$AE$1003)/AG3730</f>
        <v>119.84378533202423</v>
      </c>
      <c r="W3730" s="37">
        <f t="array" ref="W3730">SUM(_xlfn.NORM.DIST($AD$3:$AD$1003,$L3730,$AB3730,FALSE)*WindSpeedStep*$AE$3:$AE$1003)/AH3730</f>
        <v>114.87761181297304</v>
      </c>
      <c r="Y3730" s="1">
        <f t="shared" si="1109"/>
        <v>4</v>
      </c>
      <c r="Z3730" s="99">
        <f>IF(L3730&lt;'Power Curve'!$P$28,'Power Curve'!$Q$28,IF(L3730&gt;'Power Curve'!$P$29,'Power Curve'!$Q$29,INDEX(ReferenceTurbulence,Y3730)+(L3730-INDEX(ReferenceTurbulenceWindSpeed,Y3730))*(INDEX(ReferenceTurbulence,Y3730+1)-INDEX(ReferenceTurbulence,Y3730))/(INDEX(ReferenceTurbulenceWindSpeed,Y3730+1)-INDEX(ReferenceTurbulenceWindSpeed,Y3730))))</f>
        <v>0.11748192950903223</v>
      </c>
      <c r="AA3730" s="100">
        <f t="shared" si="1115"/>
        <v>0.54423025556916704</v>
      </c>
      <c r="AB3730" s="29">
        <f t="shared" si="1116"/>
        <v>0.38686490845018806</v>
      </c>
      <c r="AG3730" s="40">
        <f t="array" ref="AG3730">SUM(_xlfn.NORM.DIST($AD$3:$AD$1003,$F3730,$AA3730,FALSE)*WindSpeedStep)</f>
        <v>1.0000000000000033</v>
      </c>
      <c r="AH3730" s="40">
        <f t="array" ref="AH3730">SUM(_xlfn.NORM.DIST($AD$3:$AD$1003,$F3730,$AB3730,FALSE)*WindSpeedStep)</f>
        <v>1.0000000000000036</v>
      </c>
      <c r="AJ3730" s="47">
        <f t="shared" si="1110"/>
        <v>5</v>
      </c>
      <c r="AK3730" s="83" t="b">
        <f>COUNTIF('Power Curve'!$D$2:$D$31,AJ3730)&gt;0</f>
        <v>1</v>
      </c>
      <c r="AL3730" s="83" t="b">
        <f t="shared" si="1111"/>
        <v>0</v>
      </c>
      <c r="AM3730" s="83" t="b">
        <f t="shared" si="1117"/>
        <v>1</v>
      </c>
      <c r="AN3730" s="47" t="str">
        <f t="shared" si="1112"/>
        <v>Outer</v>
      </c>
      <c r="AO3730" s="48" t="str">
        <f t="shared" si="1113"/>
        <v>0.0-0.1</v>
      </c>
      <c r="AP3730" s="49" t="str">
        <f t="shared" si="1118"/>
        <v>5-6</v>
      </c>
      <c r="AQ3730" s="49" t="str">
        <f t="shared" si="1119"/>
        <v>Apr</v>
      </c>
      <c r="AR3730" s="48" t="str">
        <f t="shared" si="1120"/>
        <v>345-355</v>
      </c>
      <c r="AS3730" s="49" t="str">
        <f t="shared" si="1114"/>
        <v>LWS-LTI</v>
      </c>
    </row>
    <row r="3731" spans="5:45" x14ac:dyDescent="0.3">
      <c r="E3731" s="15">
        <v>41013.229166666664</v>
      </c>
      <c r="F3731" s="21">
        <v>5</v>
      </c>
      <c r="G3731" s="21">
        <v>139.1000022888181</v>
      </c>
      <c r="H3731" s="42">
        <v>1.1951178204850677</v>
      </c>
      <c r="I3731" s="35">
        <v>349.5</v>
      </c>
      <c r="J3731" s="43">
        <v>8.7999999999999995E-2</v>
      </c>
      <c r="K3731" s="44">
        <v>0.29446202436086499</v>
      </c>
      <c r="L3731" s="26">
        <f t="shared" si="1102"/>
        <v>4.9590088367080813</v>
      </c>
      <c r="M3731" s="26">
        <f t="shared" si="1103"/>
        <v>0.12448077758461228</v>
      </c>
      <c r="N3731" s="96">
        <f t="shared" si="1104"/>
        <v>5</v>
      </c>
      <c r="O3731" s="26">
        <f t="shared" si="1105"/>
        <v>0.92098536084964489</v>
      </c>
      <c r="P3731" s="3">
        <f>IF(L3731&gt;'Power Curve'!$C$37,0,INDEX(Ci,$N3731,1)*POWER(1-O3731,3)+INDEX(Ci,$N3731,2)*3*O3731*POWER(1-O3731,2)+INDEX(Ci,$N3731,3)*3*POWER(O3731,2)*(1-O3731)+INDEX(Ci,$N3731,4)*POWER(O3731,3))</f>
        <v>200.4100904671632</v>
      </c>
      <c r="Q3731" s="3">
        <f>MAX(0,MIN(P3731-V3731+W3731,'Power Curve'!$C$39))</f>
        <v>200.94533687092854</v>
      </c>
      <c r="R3731" s="3">
        <f t="shared" si="1106"/>
        <v>139.1000022888181</v>
      </c>
      <c r="S3731" s="3">
        <f t="shared" si="1107"/>
        <v>61.845334582110439</v>
      </c>
      <c r="T3731" s="3">
        <f t="shared" si="1108"/>
        <v>61.845334582110439</v>
      </c>
      <c r="V3731" s="37">
        <f t="array" ref="V3731">SUM(_xlfn.NORM.DIST($AD$3:$AD$1003,$L3731,$AA3731,FALSE)*WindSpeedStep*$AE$3:$AE$1003)/AG3731</f>
        <v>178.32154811221588</v>
      </c>
      <c r="W3731" s="37">
        <f t="array" ref="W3731">SUM(_xlfn.NORM.DIST($AD$3:$AD$1003,$L3731,$AB3731,FALSE)*WindSpeedStep*$AE$3:$AE$1003)/AH3731</f>
        <v>178.85679451598122</v>
      </c>
      <c r="Y3731" s="1">
        <f t="shared" si="1109"/>
        <v>4</v>
      </c>
      <c r="Z3731" s="99">
        <f>IF(L3731&lt;'Power Curve'!$P$28,'Power Curve'!$Q$28,IF(L3731&gt;'Power Curve'!$P$29,'Power Curve'!$Q$29,INDEX(ReferenceTurbulence,Y3731)+(L3731-INDEX(ReferenceTurbulenceWindSpeed,Y3731))*(INDEX(ReferenceTurbulence,Y3731+1)-INDEX(ReferenceTurbulence,Y3731))/(INDEX(ReferenceTurbulenceWindSpeed,Y3731+1)-INDEX(ReferenceTurbulenceWindSpeed,Y3731))))</f>
        <v>0.11772022428285984</v>
      </c>
      <c r="AA3731" s="100">
        <f t="shared" si="1115"/>
        <v>0.58377563247795927</v>
      </c>
      <c r="AB3731" s="29">
        <f t="shared" si="1116"/>
        <v>0.43639277763031115</v>
      </c>
      <c r="AG3731" s="40">
        <f t="array" ref="AG3731">SUM(_xlfn.NORM.DIST($AD$3:$AD$1003,$F3731,$AA3731,FALSE)*WindSpeedStep)</f>
        <v>1.0000000000000031</v>
      </c>
      <c r="AH3731" s="40">
        <f t="array" ref="AH3731">SUM(_xlfn.NORM.DIST($AD$3:$AD$1003,$F3731,$AB3731,FALSE)*WindSpeedStep)</f>
        <v>1.0000000000000036</v>
      </c>
      <c r="AJ3731" s="47">
        <f t="shared" si="1110"/>
        <v>5</v>
      </c>
      <c r="AK3731" s="83" t="b">
        <f>COUNTIF('Power Curve'!$D$2:$D$31,AJ3731)&gt;0</f>
        <v>1</v>
      </c>
      <c r="AL3731" s="83" t="b">
        <f t="shared" si="1111"/>
        <v>0</v>
      </c>
      <c r="AM3731" s="83" t="b">
        <f t="shared" si="1117"/>
        <v>1</v>
      </c>
      <c r="AN3731" s="47" t="str">
        <f t="shared" si="1112"/>
        <v>Outer</v>
      </c>
      <c r="AO3731" s="48" t="str">
        <f t="shared" si="1113"/>
        <v>0.1-0.2</v>
      </c>
      <c r="AP3731" s="49" t="str">
        <f t="shared" si="1118"/>
        <v>5-6</v>
      </c>
      <c r="AQ3731" s="49" t="str">
        <f t="shared" si="1119"/>
        <v>Apr</v>
      </c>
      <c r="AR3731" s="48" t="str">
        <f t="shared" si="1120"/>
        <v>345-355</v>
      </c>
      <c r="AS3731" s="49" t="str">
        <f t="shared" si="1114"/>
        <v>LWS-LTI</v>
      </c>
    </row>
    <row r="3732" spans="5:45" x14ac:dyDescent="0.3">
      <c r="E3732" s="15">
        <v>41013.236111111109</v>
      </c>
      <c r="F3732" s="21">
        <v>5.3</v>
      </c>
      <c r="G3732" s="21">
        <v>167.29999542236328</v>
      </c>
      <c r="H3732" s="42">
        <v>1.1946744940031999</v>
      </c>
      <c r="I3732" s="35">
        <v>350</v>
      </c>
      <c r="J3732" s="43">
        <v>6.6037735849056603E-2</v>
      </c>
      <c r="K3732" s="44">
        <v>0.30606644522264143</v>
      </c>
      <c r="L3732" s="26">
        <f t="shared" si="1102"/>
        <v>5.2558993178232472</v>
      </c>
      <c r="M3732" s="26">
        <f t="shared" si="1103"/>
        <v>0.17036615849109413</v>
      </c>
      <c r="N3732" s="96">
        <f t="shared" si="1104"/>
        <v>6</v>
      </c>
      <c r="O3732" s="26">
        <f t="shared" si="1105"/>
        <v>0.2270426586941682</v>
      </c>
      <c r="P3732" s="3">
        <f>IF(L3732&gt;'Power Curve'!$C$37,0,INDEX(Ci,$N3732,1)*POWER(1-O3732,3)+INDEX(Ci,$N3732,2)*3*O3732*POWER(1-O3732,2)+INDEX(Ci,$N3732,3)*3*POWER(O3732,2)*(1-O3732)+INDEX(Ci,$N3732,4)*POWER(O3732,3))</f>
        <v>245.7118416783909</v>
      </c>
      <c r="Q3732" s="3">
        <f>MAX(0,MIN(P3732-V3732+W3732,'Power Curve'!$C$39))</f>
        <v>249.60900582828023</v>
      </c>
      <c r="R3732" s="3">
        <f t="shared" si="1106"/>
        <v>167.29999542236328</v>
      </c>
      <c r="S3732" s="3">
        <f t="shared" si="1107"/>
        <v>82.309010405916951</v>
      </c>
      <c r="T3732" s="3">
        <f t="shared" si="1108"/>
        <v>82.309010405916951</v>
      </c>
      <c r="V3732" s="37">
        <f t="array" ref="V3732">SUM(_xlfn.NORM.DIST($AD$3:$AD$1003,$L3732,$AA3732,FALSE)*WindSpeedStep*$AE$3:$AE$1003)/AG3732</f>
        <v>231.62939137841639</v>
      </c>
      <c r="W3732" s="37">
        <f t="array" ref="W3732">SUM(_xlfn.NORM.DIST($AD$3:$AD$1003,$L3732,$AB3732,FALSE)*WindSpeedStep*$AE$3:$AE$1003)/AH3732</f>
        <v>235.52655552830572</v>
      </c>
      <c r="Y3732" s="1">
        <f t="shared" si="1109"/>
        <v>5</v>
      </c>
      <c r="Z3732" s="99">
        <f>IF(L3732&lt;'Power Curve'!$P$28,'Power Curve'!$Q$28,IF(L3732&gt;'Power Curve'!$P$29,'Power Curve'!$Q$29,INDEX(ReferenceTurbulence,Y3732)+(L3732-INDEX(ReferenceTurbulenceWindSpeed,Y3732))*(INDEX(ReferenceTurbulence,Y3732+1)-INDEX(ReferenceTurbulence,Y3732))/(INDEX(ReferenceTurbulenceWindSpeed,Y3732+1)-INDEX(ReferenceTurbulenceWindSpeed,Y3732))))</f>
        <v>0.11864142332426753</v>
      </c>
      <c r="AA3732" s="100">
        <f t="shared" si="1115"/>
        <v>0.62356737591559674</v>
      </c>
      <c r="AB3732" s="29">
        <f t="shared" si="1116"/>
        <v>0.34708769079964841</v>
      </c>
      <c r="AG3732" s="40">
        <f t="array" ref="AG3732">SUM(_xlfn.NORM.DIST($AD$3:$AD$1003,$F3732,$AA3732,FALSE)*WindSpeedStep)</f>
        <v>1.0000000000000038</v>
      </c>
      <c r="AH3732" s="40">
        <f t="array" ref="AH3732">SUM(_xlfn.NORM.DIST($AD$3:$AD$1003,$F3732,$AB3732,FALSE)*WindSpeedStep)</f>
        <v>1.0000000000000033</v>
      </c>
      <c r="AJ3732" s="47">
        <f t="shared" si="1110"/>
        <v>5</v>
      </c>
      <c r="AK3732" s="83" t="b">
        <f>COUNTIF('Power Curve'!$D$2:$D$31,AJ3732)&gt;0</f>
        <v>1</v>
      </c>
      <c r="AL3732" s="83" t="b">
        <f t="shared" si="1111"/>
        <v>0</v>
      </c>
      <c r="AM3732" s="83" t="b">
        <f t="shared" si="1117"/>
        <v>1</v>
      </c>
      <c r="AN3732" s="47" t="str">
        <f t="shared" si="1112"/>
        <v>Outer</v>
      </c>
      <c r="AO3732" s="48" t="str">
        <f t="shared" si="1113"/>
        <v>0.1-0.2</v>
      </c>
      <c r="AP3732" s="49" t="str">
        <f t="shared" si="1118"/>
        <v>5-6</v>
      </c>
      <c r="AQ3732" s="49" t="str">
        <f t="shared" si="1119"/>
        <v>Apr</v>
      </c>
      <c r="AR3732" s="48" t="str">
        <f t="shared" si="1120"/>
        <v>345-355</v>
      </c>
      <c r="AS3732" s="49" t="str">
        <f t="shared" si="1114"/>
        <v>LWS-LTI</v>
      </c>
    </row>
    <row r="3733" spans="5:45" x14ac:dyDescent="0.3">
      <c r="E3733" s="15">
        <v>41013.243055555555</v>
      </c>
      <c r="F3733" s="21">
        <v>5.17</v>
      </c>
      <c r="G3733" s="21">
        <v>182.10000610351591</v>
      </c>
      <c r="H3733" s="42">
        <v>1.1943772826140182</v>
      </c>
      <c r="I3733" s="35">
        <v>347.1</v>
      </c>
      <c r="J3733" s="43">
        <v>0.10058027079303676</v>
      </c>
      <c r="K3733" s="44">
        <v>0.14210231779725238</v>
      </c>
      <c r="L3733" s="26">
        <f t="shared" si="1102"/>
        <v>5.1265558335754822</v>
      </c>
      <c r="M3733" s="26">
        <f t="shared" si="1103"/>
        <v>0.15037570605156975</v>
      </c>
      <c r="N3733" s="96">
        <f t="shared" si="1104"/>
        <v>6</v>
      </c>
      <c r="O3733" s="26">
        <f t="shared" si="1105"/>
        <v>9.812371173274384E-2</v>
      </c>
      <c r="P3733" s="3">
        <f>IF(L3733&gt;'Power Curve'!$C$37,0,INDEX(Ci,$N3733,1)*POWER(1-O3733,3)+INDEX(Ci,$N3733,2)*3*O3733*POWER(1-O3733,2)+INDEX(Ci,$N3733,3)*3*POWER(O3733,2)*(1-O3733)+INDEX(Ci,$N3733,4)*POWER(O3733,3))</f>
        <v>226.48763078821031</v>
      </c>
      <c r="Q3733" s="3">
        <f>MAX(0,MIN(P3733-V3733+W3733,'Power Curve'!$C$39))</f>
        <v>226.92484927335039</v>
      </c>
      <c r="R3733" s="3">
        <f t="shared" si="1106"/>
        <v>182.10000610351591</v>
      </c>
      <c r="S3733" s="3">
        <f t="shared" si="1107"/>
        <v>44.82484316983448</v>
      </c>
      <c r="T3733" s="3">
        <f t="shared" si="1108"/>
        <v>44.82484316983448</v>
      </c>
      <c r="V3733" s="37">
        <f t="array" ref="V3733">SUM(_xlfn.NORM.DIST($AD$3:$AD$1003,$L3733,$AA3733,FALSE)*WindSpeedStep*$AE$3:$AE$1003)/AG3733</f>
        <v>208.44464278885596</v>
      </c>
      <c r="W3733" s="37">
        <f t="array" ref="W3733">SUM(_xlfn.NORM.DIST($AD$3:$AD$1003,$L3733,$AB3733,FALSE)*WindSpeedStep*$AE$3:$AE$1003)/AH3733</f>
        <v>208.88186127399604</v>
      </c>
      <c r="Y3733" s="1">
        <f t="shared" si="1109"/>
        <v>5</v>
      </c>
      <c r="Z3733" s="99">
        <f>IF(L3733&lt;'Power Curve'!$P$28,'Power Curve'!$Q$28,IF(L3733&gt;'Power Curve'!$P$29,'Power Curve'!$Q$29,INDEX(ReferenceTurbulence,Y3733)+(L3733-INDEX(ReferenceTurbulenceWindSpeed,Y3733))*(INDEX(ReferenceTurbulence,Y3733+1)-INDEX(ReferenceTurbulence,Y3733))/(INDEX(ReferenceTurbulenceWindSpeed,Y3733+1)-INDEX(ReferenceTurbulenceWindSpeed,Y3733))))</f>
        <v>0.11814698190706026</v>
      </c>
      <c r="AA3733" s="100">
        <f t="shared" si="1115"/>
        <v>0.60568709931497666</v>
      </c>
      <c r="AB3733" s="29">
        <f t="shared" si="1116"/>
        <v>0.51563037397664424</v>
      </c>
      <c r="AG3733" s="40">
        <f t="array" ref="AG3733">SUM(_xlfn.NORM.DIST($AD$3:$AD$1003,$F3733,$AA3733,FALSE)*WindSpeedStep)</f>
        <v>1.0000000000000033</v>
      </c>
      <c r="AH3733" s="40">
        <f t="array" ref="AH3733">SUM(_xlfn.NORM.DIST($AD$3:$AD$1003,$F3733,$AB3733,FALSE)*WindSpeedStep)</f>
        <v>1.0000000000000033</v>
      </c>
      <c r="AJ3733" s="47">
        <f t="shared" si="1110"/>
        <v>5</v>
      </c>
      <c r="AK3733" s="83" t="b">
        <f>COUNTIF('Power Curve'!$D$2:$D$31,AJ3733)&gt;0</f>
        <v>1</v>
      </c>
      <c r="AL3733" s="83" t="b">
        <f t="shared" si="1111"/>
        <v>0</v>
      </c>
      <c r="AM3733" s="83" t="b">
        <f t="shared" si="1117"/>
        <v>1</v>
      </c>
      <c r="AN3733" s="47" t="str">
        <f t="shared" si="1112"/>
        <v>Inner</v>
      </c>
      <c r="AO3733" s="48" t="str">
        <f t="shared" si="1113"/>
        <v>0.1-0.2</v>
      </c>
      <c r="AP3733" s="49" t="str">
        <f t="shared" si="1118"/>
        <v>5-6</v>
      </c>
      <c r="AQ3733" s="49" t="str">
        <f t="shared" si="1119"/>
        <v>Apr</v>
      </c>
      <c r="AR3733" s="48" t="str">
        <f t="shared" si="1120"/>
        <v>345-355</v>
      </c>
      <c r="AS3733" s="49" t="str">
        <f t="shared" si="1114"/>
        <v>Inner-TI</v>
      </c>
    </row>
    <row r="3734" spans="5:45" x14ac:dyDescent="0.3">
      <c r="E3734" s="15">
        <v>41013.25</v>
      </c>
      <c r="F3734" s="21">
        <v>4.96</v>
      </c>
      <c r="G3734" s="21">
        <v>205.95000457763672</v>
      </c>
      <c r="H3734" s="42">
        <v>1.1941116481958058</v>
      </c>
      <c r="I3734" s="35">
        <v>344.5</v>
      </c>
      <c r="J3734" s="43">
        <v>0.1088709677419355</v>
      </c>
      <c r="K3734" s="44">
        <v>0.21942335102148697</v>
      </c>
      <c r="L3734" s="26">
        <f t="shared" si="1102"/>
        <v>4.9179558449718233</v>
      </c>
      <c r="M3734" s="26">
        <f t="shared" si="1103"/>
        <v>0.11813590537418213</v>
      </c>
      <c r="N3734" s="96">
        <f t="shared" si="1104"/>
        <v>5</v>
      </c>
      <c r="O3734" s="26">
        <f t="shared" si="1105"/>
        <v>0.87404209170243097</v>
      </c>
      <c r="P3734" s="3">
        <f>IF(L3734&gt;'Power Curve'!$C$37,0,INDEX(Ci,$N3734,1)*POWER(1-O3734,3)+INDEX(Ci,$N3734,2)*3*O3734*POWER(1-O3734,2)+INDEX(Ci,$N3734,3)*3*POWER(O3734,2)*(1-O3734)+INDEX(Ci,$N3734,4)*POWER(O3734,3))</f>
        <v>193.58076812434666</v>
      </c>
      <c r="Q3734" s="3">
        <f>MAX(0,MIN(P3734-V3734+W3734,'Power Curve'!$C$39))</f>
        <v>193.27294553015878</v>
      </c>
      <c r="R3734" s="3">
        <f t="shared" si="1106"/>
        <v>205.95000457763672</v>
      </c>
      <c r="S3734" s="3">
        <f t="shared" si="1107"/>
        <v>-12.67705904747794</v>
      </c>
      <c r="T3734" s="3">
        <f t="shared" si="1108"/>
        <v>12.67705904747794</v>
      </c>
      <c r="V3734" s="37">
        <f t="array" ref="V3734">SUM(_xlfn.NORM.DIST($AD$3:$AD$1003,$L3734,$AA3734,FALSE)*WindSpeedStep*$AE$3:$AE$1003)/AG3734</f>
        <v>170.92513138218965</v>
      </c>
      <c r="W3734" s="37">
        <f t="array" ref="W3734">SUM(_xlfn.NORM.DIST($AD$3:$AD$1003,$L3734,$AB3734,FALSE)*WindSpeedStep*$AE$3:$AE$1003)/AH3734</f>
        <v>170.61730878800176</v>
      </c>
      <c r="Y3734" s="1">
        <f t="shared" si="1109"/>
        <v>4</v>
      </c>
      <c r="Z3734" s="99">
        <f>IF(L3734&lt;'Power Curve'!$P$28,'Power Curve'!$Q$28,IF(L3734&gt;'Power Curve'!$P$29,'Power Curve'!$Q$29,INDEX(ReferenceTurbulence,Y3734)+(L3734-INDEX(ReferenceTurbulenceWindSpeed,Y3734))*(INDEX(ReferenceTurbulence,Y3734+1)-INDEX(ReferenceTurbulence,Y3734))/(INDEX(ReferenceTurbulenceWindSpeed,Y3734+1)-INDEX(ReferenceTurbulenceWindSpeed,Y3734))))</f>
        <v>0.1176902664604394</v>
      </c>
      <c r="AA3734" s="100">
        <f t="shared" si="1115"/>
        <v>0.57879553383540927</v>
      </c>
      <c r="AB3734" s="29">
        <f t="shared" si="1116"/>
        <v>0.53542261215419051</v>
      </c>
      <c r="AG3734" s="40">
        <f t="array" ref="AG3734">SUM(_xlfn.NORM.DIST($AD$3:$AD$1003,$F3734,$AA3734,FALSE)*WindSpeedStep)</f>
        <v>1.0000000000000033</v>
      </c>
      <c r="AH3734" s="40">
        <f t="array" ref="AH3734">SUM(_xlfn.NORM.DIST($AD$3:$AD$1003,$F3734,$AB3734,FALSE)*WindSpeedStep)</f>
        <v>1.0000000000000031</v>
      </c>
      <c r="AJ3734" s="47">
        <f t="shared" si="1110"/>
        <v>5</v>
      </c>
      <c r="AK3734" s="83" t="b">
        <f>COUNTIF('Power Curve'!$D$2:$D$31,AJ3734)&gt;0</f>
        <v>1</v>
      </c>
      <c r="AL3734" s="83" t="b">
        <f t="shared" si="1111"/>
        <v>0</v>
      </c>
      <c r="AM3734" s="83" t="b">
        <f t="shared" si="1117"/>
        <v>1</v>
      </c>
      <c r="AN3734" s="47" t="str">
        <f t="shared" si="1112"/>
        <v>Inner</v>
      </c>
      <c r="AO3734" s="48" t="str">
        <f t="shared" si="1113"/>
        <v>0.1-0.2</v>
      </c>
      <c r="AP3734" s="49" t="str">
        <f t="shared" si="1118"/>
        <v>6-7</v>
      </c>
      <c r="AQ3734" s="49" t="str">
        <f t="shared" si="1119"/>
        <v>Apr</v>
      </c>
      <c r="AR3734" s="48" t="str">
        <f t="shared" si="1120"/>
        <v>335-345</v>
      </c>
      <c r="AS3734" s="49" t="str">
        <f t="shared" si="1114"/>
        <v>Inner-TI</v>
      </c>
    </row>
    <row r="3735" spans="5:45" x14ac:dyDescent="0.3">
      <c r="E3735" s="15">
        <v>41013.256944444445</v>
      </c>
      <c r="F3735" s="21">
        <v>4.8</v>
      </c>
      <c r="G3735" s="21">
        <v>169.6500015258793</v>
      </c>
      <c r="H3735" s="42">
        <v>1.1938018919028901</v>
      </c>
      <c r="I3735" s="35">
        <v>343.1</v>
      </c>
      <c r="J3735" s="43">
        <v>9.583333333333334E-2</v>
      </c>
      <c r="K3735" s="44">
        <v>0.18178171351037059</v>
      </c>
      <c r="L3735" s="26">
        <f t="shared" si="1102"/>
        <v>4.7589005456374132</v>
      </c>
      <c r="M3735" s="26">
        <f t="shared" si="1103"/>
        <v>9.3553396134612304E-2</v>
      </c>
      <c r="N3735" s="96">
        <f t="shared" si="1104"/>
        <v>5</v>
      </c>
      <c r="O3735" s="26">
        <f t="shared" si="1105"/>
        <v>0.69216556065898471</v>
      </c>
      <c r="P3735" s="3">
        <f>IF(L3735&gt;'Power Curve'!$C$37,0,INDEX(Ci,$N3735,1)*POWER(1-O3735,3)+INDEX(Ci,$N3735,2)*3*O3735*POWER(1-O3735,2)+INDEX(Ci,$N3735,3)*3*POWER(O3735,2)*(1-O3735)+INDEX(Ci,$N3735,4)*POWER(O3735,3))</f>
        <v>165.99550914597648</v>
      </c>
      <c r="Q3735" s="3">
        <f>MAX(0,MIN(P3735-V3735+W3735,'Power Curve'!$C$39))</f>
        <v>164.16903101245239</v>
      </c>
      <c r="R3735" s="3">
        <f t="shared" si="1106"/>
        <v>169.6500015258793</v>
      </c>
      <c r="S3735" s="3">
        <f t="shared" si="1107"/>
        <v>-5.4809705134269109</v>
      </c>
      <c r="T3735" s="3">
        <f t="shared" si="1108"/>
        <v>5.4809705134269109</v>
      </c>
      <c r="V3735" s="37">
        <f t="array" ref="V3735">SUM(_xlfn.NORM.DIST($AD$3:$AD$1003,$L3735,$AA3735,FALSE)*WindSpeedStep*$AE$3:$AE$1003)/AG3735</f>
        <v>142.31062111342501</v>
      </c>
      <c r="W3735" s="37">
        <f t="array" ref="W3735">SUM(_xlfn.NORM.DIST($AD$3:$AD$1003,$L3735,$AB3735,FALSE)*WindSpeedStep*$AE$3:$AE$1003)/AH3735</f>
        <v>140.48414297990092</v>
      </c>
      <c r="Y3735" s="1">
        <f t="shared" si="1109"/>
        <v>4</v>
      </c>
      <c r="Z3735" s="99">
        <f>IF(L3735&lt;'Power Curve'!$P$28,'Power Curve'!$Q$28,IF(L3735&gt;'Power Curve'!$P$29,'Power Curve'!$Q$29,INDEX(ReferenceTurbulence,Y3735)+(L3735-INDEX(ReferenceTurbulenceWindSpeed,Y3735))*(INDEX(ReferenceTurbulence,Y3735+1)-INDEX(ReferenceTurbulence,Y3735))/(INDEX(ReferenceTurbulenceWindSpeed,Y3735+1)-INDEX(ReferenceTurbulenceWindSpeed,Y3735))))</f>
        <v>0.11757419817379407</v>
      </c>
      <c r="AA3735" s="100">
        <f t="shared" si="1115"/>
        <v>0.55952391584214989</v>
      </c>
      <c r="AB3735" s="29">
        <f t="shared" si="1116"/>
        <v>0.4560613022902521</v>
      </c>
      <c r="AG3735" s="40">
        <f t="array" ref="AG3735">SUM(_xlfn.NORM.DIST($AD$3:$AD$1003,$F3735,$AA3735,FALSE)*WindSpeedStep)</f>
        <v>1.0000000000000038</v>
      </c>
      <c r="AH3735" s="40">
        <f t="array" ref="AH3735">SUM(_xlfn.NORM.DIST($AD$3:$AD$1003,$F3735,$AB3735,FALSE)*WindSpeedStep)</f>
        <v>1.0000000000000038</v>
      </c>
      <c r="AJ3735" s="47">
        <f t="shared" si="1110"/>
        <v>5</v>
      </c>
      <c r="AK3735" s="83" t="b">
        <f>COUNTIF('Power Curve'!$D$2:$D$31,AJ3735)&gt;0</f>
        <v>1</v>
      </c>
      <c r="AL3735" s="83" t="b">
        <f t="shared" si="1111"/>
        <v>0</v>
      </c>
      <c r="AM3735" s="83" t="b">
        <f t="shared" si="1117"/>
        <v>1</v>
      </c>
      <c r="AN3735" s="47" t="str">
        <f t="shared" si="1112"/>
        <v>Outer</v>
      </c>
      <c r="AO3735" s="48" t="str">
        <f t="shared" si="1113"/>
        <v>0.0-0.1</v>
      </c>
      <c r="AP3735" s="49" t="str">
        <f t="shared" si="1118"/>
        <v>6-7</v>
      </c>
      <c r="AQ3735" s="49" t="str">
        <f t="shared" si="1119"/>
        <v>Apr</v>
      </c>
      <c r="AR3735" s="48" t="str">
        <f t="shared" si="1120"/>
        <v>335-345</v>
      </c>
      <c r="AS3735" s="49" t="str">
        <f t="shared" si="1114"/>
        <v>LWS-LTI</v>
      </c>
    </row>
    <row r="3736" spans="5:45" x14ac:dyDescent="0.3">
      <c r="E3736" s="15">
        <v>41013.263888888891</v>
      </c>
      <c r="F3736" s="21">
        <v>4.4400000000000004</v>
      </c>
      <c r="G3736" s="21">
        <v>202.5200004577641</v>
      </c>
      <c r="H3736" s="42">
        <v>1.1937707221681837</v>
      </c>
      <c r="I3736" s="35">
        <v>349</v>
      </c>
      <c r="J3736" s="43">
        <v>9.4594594594594586E-2</v>
      </c>
      <c r="K3736" s="44">
        <v>0.22234953115794237</v>
      </c>
      <c r="L3736" s="26">
        <f t="shared" si="1102"/>
        <v>4.4019446929875832</v>
      </c>
      <c r="M3736" s="26">
        <f t="shared" si="1103"/>
        <v>3.8384718431934764E-2</v>
      </c>
      <c r="N3736" s="96">
        <f t="shared" si="1104"/>
        <v>5</v>
      </c>
      <c r="O3736" s="26">
        <f t="shared" si="1105"/>
        <v>0.28399373307900677</v>
      </c>
      <c r="P3736" s="3">
        <f>IF(L3736&gt;'Power Curve'!$C$37,0,INDEX(Ci,$N3736,1)*POWER(1-O3736,3)+INDEX(Ci,$N3736,2)*3*O3736*POWER(1-O3736,2)+INDEX(Ci,$N3736,3)*3*POWER(O3736,2)*(1-O3736)+INDEX(Ci,$N3736,4)*POWER(O3736,3))</f>
        <v>106.59540181248582</v>
      </c>
      <c r="Q3736" s="3">
        <f>MAX(0,MIN(P3736-V3736+W3736,'Power Curve'!$C$39))</f>
        <v>99.848268364525097</v>
      </c>
      <c r="R3736" s="3">
        <f t="shared" si="1106"/>
        <v>202.5200004577641</v>
      </c>
      <c r="S3736" s="3">
        <f t="shared" si="1107"/>
        <v>-102.671732093239</v>
      </c>
      <c r="T3736" s="3">
        <f t="shared" si="1108"/>
        <v>102.671732093239</v>
      </c>
      <c r="V3736" s="37">
        <f t="array" ref="V3736">SUM(_xlfn.NORM.DIST($AD$3:$AD$1003,$L3736,$AA3736,FALSE)*WindSpeedStep*$AE$3:$AE$1003)/AG3736</f>
        <v>80.914867240855756</v>
      </c>
      <c r="W3736" s="37">
        <f t="array" ref="W3736">SUM(_xlfn.NORM.DIST($AD$3:$AD$1003,$L3736,$AB3736,FALSE)*WindSpeedStep*$AE$3:$AE$1003)/AH3736</f>
        <v>74.167733792895035</v>
      </c>
      <c r="Y3736" s="1">
        <f t="shared" si="1109"/>
        <v>4</v>
      </c>
      <c r="Z3736" s="99">
        <f>IF(L3736&lt;'Power Curve'!$P$28,'Power Curve'!$Q$28,IF(L3736&gt;'Power Curve'!$P$29,'Power Curve'!$Q$29,INDEX(ReferenceTurbulence,Y3736)+(L3736-INDEX(ReferenceTurbulenceWindSpeed,Y3736))*(INDEX(ReferenceTurbulence,Y3736+1)-INDEX(ReferenceTurbulence,Y3736))/(INDEX(ReferenceTurbulenceWindSpeed,Y3736+1)-INDEX(ReferenceTurbulenceWindSpeed,Y3736))))</f>
        <v>0.11731371484253469</v>
      </c>
      <c r="AA3736" s="100">
        <f t="shared" si="1115"/>
        <v>0.51640848446575427</v>
      </c>
      <c r="AB3736" s="29">
        <f t="shared" si="1116"/>
        <v>0.41640017366098758</v>
      </c>
      <c r="AG3736" s="40">
        <f t="array" ref="AG3736">SUM(_xlfn.NORM.DIST($AD$3:$AD$1003,$F3736,$AA3736,FALSE)*WindSpeedStep)</f>
        <v>1.0000000000000031</v>
      </c>
      <c r="AH3736" s="40">
        <f t="array" ref="AH3736">SUM(_xlfn.NORM.DIST($AD$3:$AD$1003,$F3736,$AB3736,FALSE)*WindSpeedStep)</f>
        <v>1.0000000000000029</v>
      </c>
      <c r="AJ3736" s="47">
        <f t="shared" si="1110"/>
        <v>4</v>
      </c>
      <c r="AK3736" s="83" t="b">
        <f>COUNTIF('Power Curve'!$D$2:$D$31,AJ3736)&gt;0</f>
        <v>1</v>
      </c>
      <c r="AL3736" s="83" t="b">
        <f t="shared" si="1111"/>
        <v>0</v>
      </c>
      <c r="AM3736" s="83" t="b">
        <f t="shared" si="1117"/>
        <v>1</v>
      </c>
      <c r="AN3736" s="47" t="str">
        <f t="shared" si="1112"/>
        <v>Outer</v>
      </c>
      <c r="AO3736" s="48" t="str">
        <f t="shared" si="1113"/>
        <v>0.0-0.1</v>
      </c>
      <c r="AP3736" s="49" t="str">
        <f t="shared" si="1118"/>
        <v>6-7</v>
      </c>
      <c r="AQ3736" s="49" t="str">
        <f t="shared" si="1119"/>
        <v>Apr</v>
      </c>
      <c r="AR3736" s="48" t="str">
        <f t="shared" si="1120"/>
        <v>345-355</v>
      </c>
      <c r="AS3736" s="49" t="str">
        <f t="shared" si="1114"/>
        <v>LWS-LTI</v>
      </c>
    </row>
    <row r="3737" spans="5:45" x14ac:dyDescent="0.3">
      <c r="E3737" s="15">
        <v>41013.270833333336</v>
      </c>
      <c r="F3737" s="21">
        <v>5.27</v>
      </c>
      <c r="G3737" s="21">
        <v>275.53998565673874</v>
      </c>
      <c r="H3737" s="42">
        <v>1.1931518899162197</v>
      </c>
      <c r="I3737" s="35">
        <v>353</v>
      </c>
      <c r="J3737" s="43">
        <v>8.5388994307400393E-2</v>
      </c>
      <c r="K3737" s="44">
        <v>0.35107311136747266</v>
      </c>
      <c r="L3737" s="26">
        <f t="shared" si="1102"/>
        <v>5.2239277706345133</v>
      </c>
      <c r="M3737" s="26">
        <f t="shared" si="1103"/>
        <v>0.16542485281024427</v>
      </c>
      <c r="N3737" s="96">
        <f t="shared" si="1104"/>
        <v>6</v>
      </c>
      <c r="O3737" s="26">
        <f t="shared" si="1105"/>
        <v>0.19517605002601432</v>
      </c>
      <c r="P3737" s="3">
        <f>IF(L3737&gt;'Power Curve'!$C$37,0,INDEX(Ci,$N3737,1)*POWER(1-O3737,3)+INDEX(Ci,$N3737,2)*3*O3737*POWER(1-O3737,2)+INDEX(Ci,$N3737,3)*3*POWER(O3737,2)*(1-O3737)+INDEX(Ci,$N3737,4)*POWER(O3737,3))</f>
        <v>240.99762561029559</v>
      </c>
      <c r="Q3737" s="3">
        <f>MAX(0,MIN(P3737-V3737+W3737,'Power Curve'!$C$39))</f>
        <v>242.72232876044447</v>
      </c>
      <c r="R3737" s="3">
        <f t="shared" si="1106"/>
        <v>275.53998565673874</v>
      </c>
      <c r="S3737" s="3">
        <f t="shared" si="1107"/>
        <v>-32.817656896294267</v>
      </c>
      <c r="T3737" s="3">
        <f t="shared" si="1108"/>
        <v>32.817656896294267</v>
      </c>
      <c r="V3737" s="37">
        <f t="array" ref="V3737">SUM(_xlfn.NORM.DIST($AD$3:$AD$1003,$L3737,$AA3737,FALSE)*WindSpeedStep*$AE$3:$AE$1003)/AG3737</f>
        <v>225.89967091472423</v>
      </c>
      <c r="W3737" s="37">
        <f t="array" ref="W3737">SUM(_xlfn.NORM.DIST($AD$3:$AD$1003,$L3737,$AB3737,FALSE)*WindSpeedStep*$AE$3:$AE$1003)/AH3737</f>
        <v>227.62437406487311</v>
      </c>
      <c r="Y3737" s="1">
        <f t="shared" si="1109"/>
        <v>5</v>
      </c>
      <c r="Z3737" s="99">
        <f>IF(L3737&lt;'Power Curve'!$P$28,'Power Curve'!$Q$28,IF(L3737&gt;'Power Curve'!$P$29,'Power Curve'!$Q$29,INDEX(ReferenceTurbulence,Y3737)+(L3737-INDEX(ReferenceTurbulenceWindSpeed,Y3737))*(INDEX(ReferenceTurbulence,Y3737+1)-INDEX(ReferenceTurbulence,Y3737))/(INDEX(ReferenceTurbulenceWindSpeed,Y3737+1)-INDEX(ReferenceTurbulenceWindSpeed,Y3737))))</f>
        <v>0.11851920567106108</v>
      </c>
      <c r="AA3737" s="100">
        <f t="shared" si="1115"/>
        <v>0.61913576985859953</v>
      </c>
      <c r="AB3737" s="29">
        <f t="shared" si="1116"/>
        <v>0.44606593866898125</v>
      </c>
      <c r="AG3737" s="40">
        <f t="array" ref="AG3737">SUM(_xlfn.NORM.DIST($AD$3:$AD$1003,$F3737,$AA3737,FALSE)*WindSpeedStep)</f>
        <v>1.0000000000000031</v>
      </c>
      <c r="AH3737" s="40">
        <f t="array" ref="AH3737">SUM(_xlfn.NORM.DIST($AD$3:$AD$1003,$F3737,$AB3737,FALSE)*WindSpeedStep)</f>
        <v>1.0000000000000038</v>
      </c>
      <c r="AJ3737" s="47">
        <f t="shared" si="1110"/>
        <v>5</v>
      </c>
      <c r="AK3737" s="83" t="b">
        <f>COUNTIF('Power Curve'!$D$2:$D$31,AJ3737)&gt;0</f>
        <v>1</v>
      </c>
      <c r="AL3737" s="83" t="b">
        <f t="shared" si="1111"/>
        <v>0</v>
      </c>
      <c r="AM3737" s="83" t="b">
        <f t="shared" si="1117"/>
        <v>1</v>
      </c>
      <c r="AN3737" s="47" t="str">
        <f t="shared" si="1112"/>
        <v>Outer</v>
      </c>
      <c r="AO3737" s="48" t="str">
        <f t="shared" si="1113"/>
        <v>0.1-0.2</v>
      </c>
      <c r="AP3737" s="49" t="str">
        <f t="shared" si="1118"/>
        <v>6-7</v>
      </c>
      <c r="AQ3737" s="49" t="str">
        <f t="shared" si="1119"/>
        <v>Apr</v>
      </c>
      <c r="AR3737" s="48" t="str">
        <f t="shared" si="1120"/>
        <v>345-355</v>
      </c>
      <c r="AS3737" s="49" t="str">
        <f t="shared" si="1114"/>
        <v>LWS-LTI</v>
      </c>
    </row>
    <row r="3738" spans="5:45" x14ac:dyDescent="0.3">
      <c r="E3738" s="15">
        <v>41013.277777777781</v>
      </c>
      <c r="F3738" s="21">
        <v>4.8099999999999996</v>
      </c>
      <c r="G3738" s="21">
        <v>250.80001449584918</v>
      </c>
      <c r="H3738" s="42">
        <v>1.1921807350462059</v>
      </c>
      <c r="I3738" s="35">
        <v>349.1</v>
      </c>
      <c r="J3738" s="43">
        <v>0.10187110187110188</v>
      </c>
      <c r="K3738" s="44">
        <v>0.17909360332819727</v>
      </c>
      <c r="L3738" s="26">
        <f t="shared" si="1102"/>
        <v>4.7666552951191923</v>
      </c>
      <c r="M3738" s="26">
        <f t="shared" si="1103"/>
        <v>9.4751917665074403E-2</v>
      </c>
      <c r="N3738" s="96">
        <f t="shared" si="1104"/>
        <v>5</v>
      </c>
      <c r="O3738" s="26">
        <f t="shared" si="1105"/>
        <v>0.7010329604926212</v>
      </c>
      <c r="P3738" s="3">
        <f>IF(L3738&gt;'Power Curve'!$C$37,0,INDEX(Ci,$N3738,1)*POWER(1-O3738,3)+INDEX(Ci,$N3738,2)*3*O3738*POWER(1-O3738,2)+INDEX(Ci,$N3738,3)*3*POWER(O3738,2)*(1-O3738)+INDEX(Ci,$N3738,4)*POWER(O3738,3))</f>
        <v>167.36208540415234</v>
      </c>
      <c r="Q3738" s="3">
        <f>MAX(0,MIN(P3738-V3738+W3738,'Power Curve'!$C$39))</f>
        <v>165.96753832222151</v>
      </c>
      <c r="R3738" s="3">
        <f t="shared" si="1106"/>
        <v>250.80001449584918</v>
      </c>
      <c r="S3738" s="3">
        <f t="shared" si="1107"/>
        <v>-84.832476173627668</v>
      </c>
      <c r="T3738" s="3">
        <f t="shared" si="1108"/>
        <v>84.832476173627668</v>
      </c>
      <c r="V3738" s="37">
        <f t="array" ref="V3738">SUM(_xlfn.NORM.DIST($AD$3:$AD$1003,$L3738,$AA3738,FALSE)*WindSpeedStep*$AE$3:$AE$1003)/AG3738</f>
        <v>143.7004417587288</v>
      </c>
      <c r="W3738" s="37">
        <f t="array" ref="W3738">SUM(_xlfn.NORM.DIST($AD$3:$AD$1003,$L3738,$AB3738,FALSE)*WindSpeedStep*$AE$3:$AE$1003)/AH3738</f>
        <v>142.30589467679798</v>
      </c>
      <c r="Y3738" s="1">
        <f t="shared" si="1109"/>
        <v>4</v>
      </c>
      <c r="Z3738" s="99">
        <f>IF(L3738&lt;'Power Curve'!$P$28,'Power Curve'!$Q$28,IF(L3738&gt;'Power Curve'!$P$29,'Power Curve'!$Q$29,INDEX(ReferenceTurbulence,Y3738)+(L3738-INDEX(ReferenceTurbulenceWindSpeed,Y3738))*(INDEX(ReferenceTurbulence,Y3738+1)-INDEX(ReferenceTurbulence,Y3738))/(INDEX(ReferenceTurbulenceWindSpeed,Y3738+1)-INDEX(ReferenceTurbulenceWindSpeed,Y3738))))</f>
        <v>0.11757985708921205</v>
      </c>
      <c r="AA3738" s="100">
        <f t="shared" si="1115"/>
        <v>0.56046264839365056</v>
      </c>
      <c r="AB3738" s="29">
        <f t="shared" si="1116"/>
        <v>0.48558442715351441</v>
      </c>
      <c r="AG3738" s="40">
        <f t="array" ref="AG3738">SUM(_xlfn.NORM.DIST($AD$3:$AD$1003,$F3738,$AA3738,FALSE)*WindSpeedStep)</f>
        <v>1.0000000000000031</v>
      </c>
      <c r="AH3738" s="40">
        <f t="array" ref="AH3738">SUM(_xlfn.NORM.DIST($AD$3:$AD$1003,$F3738,$AB3738,FALSE)*WindSpeedStep)</f>
        <v>1.0000000000000036</v>
      </c>
      <c r="AJ3738" s="47">
        <f t="shared" si="1110"/>
        <v>5</v>
      </c>
      <c r="AK3738" s="83" t="b">
        <f>COUNTIF('Power Curve'!$D$2:$D$31,AJ3738)&gt;0</f>
        <v>1</v>
      </c>
      <c r="AL3738" s="83" t="b">
        <f t="shared" si="1111"/>
        <v>0</v>
      </c>
      <c r="AM3738" s="83" t="b">
        <f t="shared" si="1117"/>
        <v>1</v>
      </c>
      <c r="AN3738" s="47" t="str">
        <f t="shared" si="1112"/>
        <v>Inner</v>
      </c>
      <c r="AO3738" s="48" t="str">
        <f t="shared" si="1113"/>
        <v>0.0-0.1</v>
      </c>
      <c r="AP3738" s="49" t="str">
        <f t="shared" si="1118"/>
        <v>6-7</v>
      </c>
      <c r="AQ3738" s="49" t="str">
        <f t="shared" si="1119"/>
        <v>Apr</v>
      </c>
      <c r="AR3738" s="48" t="str">
        <f t="shared" si="1120"/>
        <v>345-355</v>
      </c>
      <c r="AS3738" s="49" t="str">
        <f t="shared" si="1114"/>
        <v>Inner-TI</v>
      </c>
    </row>
    <row r="3739" spans="5:45" x14ac:dyDescent="0.3">
      <c r="E3739" s="15">
        <v>41013.284722222219</v>
      </c>
      <c r="F3739" s="21">
        <v>5.48</v>
      </c>
      <c r="G3739" s="21">
        <v>303.15999984741211</v>
      </c>
      <c r="H3739" s="42">
        <v>1.1916516808256654</v>
      </c>
      <c r="I3739" s="35">
        <v>347.7</v>
      </c>
      <c r="J3739" s="43">
        <v>6.3868613138686123E-2</v>
      </c>
      <c r="K3739" s="44">
        <v>0.16374490570675318</v>
      </c>
      <c r="L3739" s="26">
        <f t="shared" si="1102"/>
        <v>5.4298142409107673</v>
      </c>
      <c r="M3739" s="26">
        <f t="shared" si="1103"/>
        <v>0.19724527048288884</v>
      </c>
      <c r="N3739" s="96">
        <f t="shared" si="1104"/>
        <v>6</v>
      </c>
      <c r="O3739" s="26">
        <f t="shared" si="1105"/>
        <v>0.40038675001593599</v>
      </c>
      <c r="P3739" s="3">
        <f>IF(L3739&gt;'Power Curve'!$C$37,0,INDEX(Ci,$N3739,1)*POWER(1-O3739,3)+INDEX(Ci,$N3739,2)*3*O3739*POWER(1-O3739,2)+INDEX(Ci,$N3739,3)*3*POWER(O3739,2)*(1-O3739)+INDEX(Ci,$N3739,4)*POWER(O3739,3))</f>
        <v>271.23951521816804</v>
      </c>
      <c r="Q3739" s="3">
        <f>MAX(0,MIN(P3739-V3739+W3739,'Power Curve'!$C$39))</f>
        <v>272.97425073075692</v>
      </c>
      <c r="R3739" s="3">
        <f t="shared" si="1106"/>
        <v>303.15999984741211</v>
      </c>
      <c r="S3739" s="3">
        <f t="shared" si="1107"/>
        <v>-30.185749116655188</v>
      </c>
      <c r="T3739" s="3">
        <f t="shared" si="1108"/>
        <v>30.185749116655188</v>
      </c>
      <c r="V3739" s="37">
        <f t="array" ref="V3739">SUM(_xlfn.NORM.DIST($AD$3:$AD$1003,$L3739,$AA3739,FALSE)*WindSpeedStep*$AE$3:$AE$1003)/AG3739</f>
        <v>262.89408486531079</v>
      </c>
      <c r="W3739" s="37">
        <f t="array" ref="W3739">SUM(_xlfn.NORM.DIST($AD$3:$AD$1003,$L3739,$AB3739,FALSE)*WindSpeedStep*$AE$3:$AE$1003)/AH3739</f>
        <v>264.62882037789967</v>
      </c>
      <c r="Y3739" s="1">
        <f t="shared" si="1109"/>
        <v>5</v>
      </c>
      <c r="Z3739" s="99">
        <f>IF(L3739&lt;'Power Curve'!$P$28,'Power Curve'!$Q$28,IF(L3739&gt;'Power Curve'!$P$29,'Power Curve'!$Q$29,INDEX(ReferenceTurbulence,Y3739)+(L3739-INDEX(ReferenceTurbulenceWindSpeed,Y3739))*(INDEX(ReferenceTurbulence,Y3739+1)-INDEX(ReferenceTurbulence,Y3739))/(INDEX(ReferenceTurbulenceWindSpeed,Y3739+1)-INDEX(ReferenceTurbulenceWindSpeed,Y3739))))</f>
        <v>0.11930624800828613</v>
      </c>
      <c r="AA3739" s="100">
        <f t="shared" si="1115"/>
        <v>0.64781076446502384</v>
      </c>
      <c r="AB3739" s="29">
        <f t="shared" si="1116"/>
        <v>0.34679470516765842</v>
      </c>
      <c r="AG3739" s="40">
        <f t="array" ref="AG3739">SUM(_xlfn.NORM.DIST($AD$3:$AD$1003,$F3739,$AA3739,FALSE)*WindSpeedStep)</f>
        <v>1.0000000000000038</v>
      </c>
      <c r="AH3739" s="40">
        <f t="array" ref="AH3739">SUM(_xlfn.NORM.DIST($AD$3:$AD$1003,$F3739,$AB3739,FALSE)*WindSpeedStep)</f>
        <v>1.0000000000000038</v>
      </c>
      <c r="AJ3739" s="47">
        <f t="shared" si="1110"/>
        <v>5</v>
      </c>
      <c r="AK3739" s="83" t="b">
        <f>COUNTIF('Power Curve'!$D$2:$D$31,AJ3739)&gt;0</f>
        <v>1</v>
      </c>
      <c r="AL3739" s="83" t="b">
        <f t="shared" si="1111"/>
        <v>0</v>
      </c>
      <c r="AM3739" s="83" t="b">
        <f t="shared" si="1117"/>
        <v>1</v>
      </c>
      <c r="AN3739" s="47" t="str">
        <f t="shared" si="1112"/>
        <v>Outer</v>
      </c>
      <c r="AO3739" s="48" t="str">
        <f t="shared" si="1113"/>
        <v>0.1-0.2</v>
      </c>
      <c r="AP3739" s="49" t="str">
        <f t="shared" si="1118"/>
        <v>6-7</v>
      </c>
      <c r="AQ3739" s="49" t="str">
        <f t="shared" si="1119"/>
        <v>Apr</v>
      </c>
      <c r="AR3739" s="48" t="str">
        <f t="shared" si="1120"/>
        <v>345-355</v>
      </c>
      <c r="AS3739" s="49" t="str">
        <f t="shared" si="1114"/>
        <v>LWS-LTI</v>
      </c>
    </row>
    <row r="3740" spans="5:45" x14ac:dyDescent="0.3">
      <c r="E3740" s="15">
        <v>41013.291666666664</v>
      </c>
      <c r="F3740" s="21">
        <v>5.37</v>
      </c>
      <c r="G3740" s="21">
        <v>297.85998916625999</v>
      </c>
      <c r="H3740" s="42">
        <v>1.1911230949040421</v>
      </c>
      <c r="I3740" s="35">
        <v>347</v>
      </c>
      <c r="J3740" s="43">
        <v>7.8212290502793297E-2</v>
      </c>
      <c r="K3740" s="44">
        <v>0.11122720427604273</v>
      </c>
      <c r="L3740" s="26">
        <f t="shared" si="1102"/>
        <v>5.3200347765652705</v>
      </c>
      <c r="M3740" s="26">
        <f t="shared" si="1103"/>
        <v>0.18027850038543775</v>
      </c>
      <c r="N3740" s="96">
        <f t="shared" si="1104"/>
        <v>6</v>
      </c>
      <c r="O3740" s="26">
        <f t="shared" si="1105"/>
        <v>0.29096760900763868</v>
      </c>
      <c r="P3740" s="3">
        <f>IF(L3740&gt;'Power Curve'!$C$37,0,INDEX(Ci,$N3740,1)*POWER(1-O3740,3)+INDEX(Ci,$N3740,2)*3*O3740*POWER(1-O3740,2)+INDEX(Ci,$N3740,3)*3*POWER(O3740,2)*(1-O3740)+INDEX(Ci,$N3740,4)*POWER(O3740,3))</f>
        <v>255.12886994836643</v>
      </c>
      <c r="Q3740" s="3">
        <f>MAX(0,MIN(P3740-V3740+W3740,'Power Curve'!$C$39))</f>
        <v>257.10851240006673</v>
      </c>
      <c r="R3740" s="3">
        <f t="shared" si="1106"/>
        <v>297.85998916625999</v>
      </c>
      <c r="S3740" s="3">
        <f t="shared" si="1107"/>
        <v>-40.751476766193264</v>
      </c>
      <c r="T3740" s="3">
        <f t="shared" si="1108"/>
        <v>40.751476766193264</v>
      </c>
      <c r="V3740" s="37">
        <f t="array" ref="V3740">SUM(_xlfn.NORM.DIST($AD$3:$AD$1003,$L3740,$AA3740,FALSE)*WindSpeedStep*$AE$3:$AE$1003)/AG3740</f>
        <v>243.13239296440841</v>
      </c>
      <c r="W3740" s="37">
        <f t="array" ref="W3740">SUM(_xlfn.NORM.DIST($AD$3:$AD$1003,$L3740,$AB3740,FALSE)*WindSpeedStep*$AE$3:$AE$1003)/AH3740</f>
        <v>245.11203541610874</v>
      </c>
      <c r="Y3740" s="1">
        <f t="shared" si="1109"/>
        <v>5</v>
      </c>
      <c r="Z3740" s="99">
        <f>IF(L3740&lt;'Power Curve'!$P$28,'Power Curve'!$Q$28,IF(L3740&gt;'Power Curve'!$P$29,'Power Curve'!$Q$29,INDEX(ReferenceTurbulence,Y3740)+(L3740-INDEX(ReferenceTurbulenceWindSpeed,Y3740))*(INDEX(ReferenceTurbulence,Y3740+1)-INDEX(ReferenceTurbulence,Y3740))/(INDEX(ReferenceTurbulenceWindSpeed,Y3740+1)-INDEX(ReferenceTurbulenceWindSpeed,Y3740))))</f>
        <v>0.11888659398205574</v>
      </c>
      <c r="AA3740" s="100">
        <f t="shared" si="1115"/>
        <v>0.63248081445193194</v>
      </c>
      <c r="AB3740" s="29">
        <f t="shared" si="1116"/>
        <v>0.41609210542968594</v>
      </c>
      <c r="AG3740" s="40">
        <f t="array" ref="AG3740">SUM(_xlfn.NORM.DIST($AD$3:$AD$1003,$F3740,$AA3740,FALSE)*WindSpeedStep)</f>
        <v>1.0000000000000031</v>
      </c>
      <c r="AH3740" s="40">
        <f t="array" ref="AH3740">SUM(_xlfn.NORM.DIST($AD$3:$AD$1003,$F3740,$AB3740,FALSE)*WindSpeedStep)</f>
        <v>1.0000000000000033</v>
      </c>
      <c r="AJ3740" s="47">
        <f t="shared" si="1110"/>
        <v>5</v>
      </c>
      <c r="AK3740" s="83" t="b">
        <f>COUNTIF('Power Curve'!$D$2:$D$31,AJ3740)&gt;0</f>
        <v>1</v>
      </c>
      <c r="AL3740" s="83" t="b">
        <f t="shared" si="1111"/>
        <v>0</v>
      </c>
      <c r="AM3740" s="83" t="b">
        <f t="shared" si="1117"/>
        <v>1</v>
      </c>
      <c r="AN3740" s="47" t="str">
        <f t="shared" si="1112"/>
        <v>Outer</v>
      </c>
      <c r="AO3740" s="48" t="str">
        <f t="shared" si="1113"/>
        <v>0.1-0.2</v>
      </c>
      <c r="AP3740" s="49" t="str">
        <f t="shared" si="1118"/>
        <v>7-8</v>
      </c>
      <c r="AQ3740" s="49" t="str">
        <f t="shared" si="1119"/>
        <v>Apr</v>
      </c>
      <c r="AR3740" s="48" t="str">
        <f t="shared" si="1120"/>
        <v>345-355</v>
      </c>
      <c r="AS3740" s="49" t="str">
        <f t="shared" si="1114"/>
        <v>LWS-LTI</v>
      </c>
    </row>
    <row r="3741" spans="5:45" x14ac:dyDescent="0.3">
      <c r="E3741" s="15">
        <v>41013.298611111109</v>
      </c>
      <c r="F3741" s="21">
        <v>5.74</v>
      </c>
      <c r="G3741" s="21">
        <v>357.90000534057674</v>
      </c>
      <c r="H3741" s="42">
        <v>1.1906829655913729</v>
      </c>
      <c r="I3741" s="35">
        <v>344.5</v>
      </c>
      <c r="J3741" s="43">
        <v>5.9233449477351915E-2</v>
      </c>
      <c r="K3741" s="44">
        <v>0.10884636360028818</v>
      </c>
      <c r="L3741" s="26">
        <f t="shared" si="1102"/>
        <v>5.6858916078111754</v>
      </c>
      <c r="M3741" s="26">
        <f t="shared" si="1103"/>
        <v>0.23682285302315273</v>
      </c>
      <c r="N3741" s="96">
        <f t="shared" si="1104"/>
        <v>6</v>
      </c>
      <c r="O3741" s="26">
        <f t="shared" si="1105"/>
        <v>0.65562360770113781</v>
      </c>
      <c r="P3741" s="3">
        <f>IF(L3741&gt;'Power Curve'!$C$37,0,INDEX(Ci,$N3741,1)*POWER(1-O3741,3)+INDEX(Ci,$N3741,2)*3*O3741*POWER(1-O3741,2)+INDEX(Ci,$N3741,3)*3*POWER(O3741,2)*(1-O3741)+INDEX(Ci,$N3741,4)*POWER(O3741,3))</f>
        <v>309.95657584733885</v>
      </c>
      <c r="Q3741" s="3">
        <f>MAX(0,MIN(P3741-V3741+W3741,'Power Curve'!$C$39))</f>
        <v>306.15454731196496</v>
      </c>
      <c r="R3741" s="3">
        <f t="shared" si="1106"/>
        <v>357.90000534057674</v>
      </c>
      <c r="S3741" s="3">
        <f t="shared" si="1107"/>
        <v>-51.745458028611779</v>
      </c>
      <c r="T3741" s="3">
        <f t="shared" si="1108"/>
        <v>51.745458028611779</v>
      </c>
      <c r="V3741" s="37">
        <f t="array" ref="V3741">SUM(_xlfn.NORM.DIST($AD$3:$AD$1003,$L3741,$AA3741,FALSE)*WindSpeedStep*$AE$3:$AE$1003)/AG3741</f>
        <v>309.82893002667834</v>
      </c>
      <c r="W3741" s="37">
        <f t="array" ref="W3741">SUM(_xlfn.NORM.DIST($AD$3:$AD$1003,$L3741,$AB3741,FALSE)*WindSpeedStep*$AE$3:$AE$1003)/AH3741</f>
        <v>306.02690149130444</v>
      </c>
      <c r="Y3741" s="1">
        <f t="shared" si="1109"/>
        <v>5</v>
      </c>
      <c r="Z3741" s="99">
        <f>IF(L3741&lt;'Power Curve'!$P$28,'Power Curve'!$Q$28,IF(L3741&gt;'Power Curve'!$P$29,'Power Curve'!$Q$29,INDEX(ReferenceTurbulence,Y3741)+(L3741-INDEX(ReferenceTurbulenceWindSpeed,Y3741))*(INDEX(ReferenceTurbulence,Y3741+1)-INDEX(ReferenceTurbulence,Y3741))/(INDEX(ReferenceTurbulenceWindSpeed,Y3741+1)-INDEX(ReferenceTurbulenceWindSpeed,Y3741))))</f>
        <v>0.12028515511706947</v>
      </c>
      <c r="AA3741" s="100">
        <f t="shared" si="1115"/>
        <v>0.68392835402441077</v>
      </c>
      <c r="AB3741" s="29">
        <f t="shared" si="1116"/>
        <v>0.33679497328498254</v>
      </c>
      <c r="AG3741" s="40">
        <f t="array" ref="AG3741">SUM(_xlfn.NORM.DIST($AD$3:$AD$1003,$F3741,$AA3741,FALSE)*WindSpeedStep)</f>
        <v>1.0000000000000036</v>
      </c>
      <c r="AH3741" s="40">
        <f t="array" ref="AH3741">SUM(_xlfn.NORM.DIST($AD$3:$AD$1003,$F3741,$AB3741,FALSE)*WindSpeedStep)</f>
        <v>1.0000000000000036</v>
      </c>
      <c r="AJ3741" s="47">
        <f t="shared" si="1110"/>
        <v>6</v>
      </c>
      <c r="AK3741" s="83" t="b">
        <f>COUNTIF('Power Curve'!$D$2:$D$31,AJ3741)&gt;0</f>
        <v>1</v>
      </c>
      <c r="AL3741" s="83" t="b">
        <f t="shared" si="1111"/>
        <v>0</v>
      </c>
      <c r="AM3741" s="83" t="b">
        <f t="shared" si="1117"/>
        <v>1</v>
      </c>
      <c r="AN3741" s="47" t="str">
        <f t="shared" si="1112"/>
        <v>Outer</v>
      </c>
      <c r="AO3741" s="48" t="str">
        <f t="shared" si="1113"/>
        <v>0.2-0.3</v>
      </c>
      <c r="AP3741" s="49" t="str">
        <f t="shared" si="1118"/>
        <v>7-8</v>
      </c>
      <c r="AQ3741" s="49" t="str">
        <f t="shared" si="1119"/>
        <v>Apr</v>
      </c>
      <c r="AR3741" s="48" t="str">
        <f t="shared" si="1120"/>
        <v>335-345</v>
      </c>
      <c r="AS3741" s="49" t="str">
        <f t="shared" si="1114"/>
        <v>LWS-LTI</v>
      </c>
    </row>
    <row r="3742" spans="5:45" x14ac:dyDescent="0.3">
      <c r="E3742" s="15">
        <v>41013.305555555555</v>
      </c>
      <c r="F3742" s="21">
        <v>5.48</v>
      </c>
      <c r="G3742" s="21">
        <v>269.7100067138673</v>
      </c>
      <c r="H3742" s="42">
        <v>1.1899354907209108</v>
      </c>
      <c r="I3742" s="35">
        <v>345.4</v>
      </c>
      <c r="J3742" s="43">
        <v>7.6642335766423347E-2</v>
      </c>
      <c r="K3742" s="44">
        <v>6.660921570551237E-2</v>
      </c>
      <c r="L3742" s="26">
        <f t="shared" si="1102"/>
        <v>5.4272063562186679</v>
      </c>
      <c r="M3742" s="26">
        <f t="shared" si="1103"/>
        <v>0.19684221349700068</v>
      </c>
      <c r="N3742" s="96">
        <f t="shared" si="1104"/>
        <v>6</v>
      </c>
      <c r="O3742" s="26">
        <f t="shared" si="1105"/>
        <v>0.39778742504601133</v>
      </c>
      <c r="P3742" s="3">
        <f>IF(L3742&gt;'Power Curve'!$C$37,0,INDEX(Ci,$N3742,1)*POWER(1-O3742,3)+INDEX(Ci,$N3742,2)*3*O3742*POWER(1-O3742,2)+INDEX(Ci,$N3742,3)*3*POWER(O3742,2)*(1-O3742)+INDEX(Ci,$N3742,4)*POWER(O3742,3))</f>
        <v>270.85551844145994</v>
      </c>
      <c r="Q3742" s="3">
        <f>MAX(0,MIN(P3742-V3742+W3742,'Power Curve'!$C$39))</f>
        <v>271.86737154390636</v>
      </c>
      <c r="R3742" s="3">
        <f t="shared" si="1106"/>
        <v>269.7100067138673</v>
      </c>
      <c r="S3742" s="3">
        <f t="shared" si="1107"/>
        <v>2.1573648300390573</v>
      </c>
      <c r="T3742" s="3">
        <f t="shared" si="1108"/>
        <v>2.1573648300390573</v>
      </c>
      <c r="V3742" s="37">
        <f t="array" ref="V3742">SUM(_xlfn.NORM.DIST($AD$3:$AD$1003,$L3742,$AA3742,FALSE)*WindSpeedStep*$AE$3:$AE$1003)/AG3742</f>
        <v>262.42300736480132</v>
      </c>
      <c r="W3742" s="37">
        <f t="array" ref="W3742">SUM(_xlfn.NORM.DIST($AD$3:$AD$1003,$L3742,$AB3742,FALSE)*WindSpeedStep*$AE$3:$AE$1003)/AH3742</f>
        <v>263.43486046724774</v>
      </c>
      <c r="Y3742" s="1">
        <f t="shared" si="1109"/>
        <v>5</v>
      </c>
      <c r="Z3742" s="99">
        <f>IF(L3742&lt;'Power Curve'!$P$28,'Power Curve'!$Q$28,IF(L3742&gt;'Power Curve'!$P$29,'Power Curve'!$Q$29,INDEX(ReferenceTurbulence,Y3742)+(L3742-INDEX(ReferenceTurbulenceWindSpeed,Y3742))*(INDEX(ReferenceTurbulence,Y3742+1)-INDEX(ReferenceTurbulence,Y3742))/(INDEX(ReferenceTurbulenceWindSpeed,Y3742+1)-INDEX(ReferenceTurbulenceWindSpeed,Y3742))))</f>
        <v>0.11929627884586118</v>
      </c>
      <c r="AA3742" s="100">
        <f t="shared" si="1115"/>
        <v>0.64744552282549239</v>
      </c>
      <c r="AB3742" s="29">
        <f t="shared" si="1116"/>
        <v>0.41595377182697812</v>
      </c>
      <c r="AG3742" s="40">
        <f t="array" ref="AG3742">SUM(_xlfn.NORM.DIST($AD$3:$AD$1003,$F3742,$AA3742,FALSE)*WindSpeedStep)</f>
        <v>1.0000000000000038</v>
      </c>
      <c r="AH3742" s="40">
        <f t="array" ref="AH3742">SUM(_xlfn.NORM.DIST($AD$3:$AD$1003,$F3742,$AB3742,FALSE)*WindSpeedStep)</f>
        <v>1.0000000000000036</v>
      </c>
      <c r="AJ3742" s="47">
        <f t="shared" si="1110"/>
        <v>5</v>
      </c>
      <c r="AK3742" s="83" t="b">
        <f>COUNTIF('Power Curve'!$D$2:$D$31,AJ3742)&gt;0</f>
        <v>1</v>
      </c>
      <c r="AL3742" s="83" t="b">
        <f t="shared" si="1111"/>
        <v>0</v>
      </c>
      <c r="AM3742" s="83" t="b">
        <f t="shared" si="1117"/>
        <v>1</v>
      </c>
      <c r="AN3742" s="47" t="str">
        <f t="shared" si="1112"/>
        <v>Outer</v>
      </c>
      <c r="AO3742" s="48" t="str">
        <f t="shared" si="1113"/>
        <v>0.1-0.2</v>
      </c>
      <c r="AP3742" s="49" t="str">
        <f t="shared" si="1118"/>
        <v>7-8</v>
      </c>
      <c r="AQ3742" s="49" t="str">
        <f t="shared" si="1119"/>
        <v>Apr</v>
      </c>
      <c r="AR3742" s="48" t="str">
        <f t="shared" si="1120"/>
        <v>345-355</v>
      </c>
      <c r="AS3742" s="49" t="str">
        <f t="shared" si="1114"/>
        <v>LWS-LTI</v>
      </c>
    </row>
    <row r="3743" spans="5:45" x14ac:dyDescent="0.3">
      <c r="E3743" s="15">
        <v>41013.3125</v>
      </c>
      <c r="F3743" s="21">
        <v>5.47</v>
      </c>
      <c r="G3743" s="21">
        <v>290.20001220703114</v>
      </c>
      <c r="H3743" s="42">
        <v>1.1892767339266022</v>
      </c>
      <c r="I3743" s="35">
        <v>343.4</v>
      </c>
      <c r="J3743" s="43">
        <v>7.8610603290676415E-2</v>
      </c>
      <c r="K3743" s="44">
        <v>0.15706316583300031</v>
      </c>
      <c r="L3743" s="26">
        <f t="shared" si="1102"/>
        <v>5.4163028246170857</v>
      </c>
      <c r="M3743" s="26">
        <f t="shared" si="1103"/>
        <v>0.19515703753957284</v>
      </c>
      <c r="N3743" s="96">
        <f t="shared" si="1104"/>
        <v>6</v>
      </c>
      <c r="O3743" s="26">
        <f t="shared" si="1105"/>
        <v>0.38691968153027345</v>
      </c>
      <c r="P3743" s="3">
        <f>IF(L3743&gt;'Power Curve'!$C$37,0,INDEX(Ci,$N3743,1)*POWER(1-O3743,3)+INDEX(Ci,$N3743,2)*3*O3743*POWER(1-O3743,2)+INDEX(Ci,$N3743,3)*3*POWER(O3743,2)*(1-O3743)+INDEX(Ci,$N3743,4)*POWER(O3743,3))</f>
        <v>269.25112086993187</v>
      </c>
      <c r="Q3743" s="3">
        <f>MAX(0,MIN(P3743-V3743+W3743,'Power Curve'!$C$39))</f>
        <v>270.27301092172456</v>
      </c>
      <c r="R3743" s="3">
        <f t="shared" si="1106"/>
        <v>290.20001220703114</v>
      </c>
      <c r="S3743" s="3">
        <f t="shared" si="1107"/>
        <v>-19.927001285306574</v>
      </c>
      <c r="T3743" s="3">
        <f t="shared" si="1108"/>
        <v>19.927001285306574</v>
      </c>
      <c r="V3743" s="37">
        <f t="array" ref="V3743">SUM(_xlfn.NORM.DIST($AD$3:$AD$1003,$L3743,$AA3743,FALSE)*WindSpeedStep*$AE$3:$AE$1003)/AG3743</f>
        <v>260.45446786328512</v>
      </c>
      <c r="W3743" s="37">
        <f t="array" ref="W3743">SUM(_xlfn.NORM.DIST($AD$3:$AD$1003,$L3743,$AB3743,FALSE)*WindSpeedStep*$AE$3:$AE$1003)/AH3743</f>
        <v>261.47635791507781</v>
      </c>
      <c r="Y3743" s="1">
        <f t="shared" si="1109"/>
        <v>5</v>
      </c>
      <c r="Z3743" s="99">
        <f>IF(L3743&lt;'Power Curve'!$P$28,'Power Curve'!$Q$28,IF(L3743&gt;'Power Curve'!$P$29,'Power Curve'!$Q$29,INDEX(ReferenceTurbulence,Y3743)+(L3743-INDEX(ReferenceTurbulenceWindSpeed,Y3743))*(INDEX(ReferenceTurbulence,Y3743+1)-INDEX(ReferenceTurbulence,Y3743))/(INDEX(ReferenceTurbulenceWindSpeed,Y3743+1)-INDEX(ReferenceTurbulenceWindSpeed,Y3743))))</f>
        <v>0.11925459790886614</v>
      </c>
      <c r="AA3743" s="100">
        <f t="shared" si="1115"/>
        <v>0.64591901550236652</v>
      </c>
      <c r="AB3743" s="29">
        <f t="shared" si="1116"/>
        <v>0.42577883264814381</v>
      </c>
      <c r="AG3743" s="40">
        <f t="array" ref="AG3743">SUM(_xlfn.NORM.DIST($AD$3:$AD$1003,$F3743,$AA3743,FALSE)*WindSpeedStep)</f>
        <v>1.0000000000000038</v>
      </c>
      <c r="AH3743" s="40">
        <f t="array" ref="AH3743">SUM(_xlfn.NORM.DIST($AD$3:$AD$1003,$F3743,$AB3743,FALSE)*WindSpeedStep)</f>
        <v>1.0000000000000038</v>
      </c>
      <c r="AJ3743" s="47">
        <f t="shared" si="1110"/>
        <v>5</v>
      </c>
      <c r="AK3743" s="83" t="b">
        <f>COUNTIF('Power Curve'!$D$2:$D$31,AJ3743)&gt;0</f>
        <v>1</v>
      </c>
      <c r="AL3743" s="83" t="b">
        <f t="shared" si="1111"/>
        <v>0</v>
      </c>
      <c r="AM3743" s="83" t="b">
        <f t="shared" si="1117"/>
        <v>1</v>
      </c>
      <c r="AN3743" s="47" t="str">
        <f t="shared" si="1112"/>
        <v>Outer</v>
      </c>
      <c r="AO3743" s="48" t="str">
        <f t="shared" si="1113"/>
        <v>0.1-0.2</v>
      </c>
      <c r="AP3743" s="49" t="str">
        <f t="shared" si="1118"/>
        <v>7-8</v>
      </c>
      <c r="AQ3743" s="49" t="str">
        <f t="shared" si="1119"/>
        <v>Apr</v>
      </c>
      <c r="AR3743" s="48" t="str">
        <f t="shared" si="1120"/>
        <v>335-345</v>
      </c>
      <c r="AS3743" s="49" t="str">
        <f t="shared" si="1114"/>
        <v>LWS-LTI</v>
      </c>
    </row>
    <row r="3744" spans="5:45" x14ac:dyDescent="0.3">
      <c r="E3744" s="15">
        <v>41013.319444444445</v>
      </c>
      <c r="F3744" s="21">
        <v>5.29</v>
      </c>
      <c r="G3744" s="21">
        <v>226.69000625610403</v>
      </c>
      <c r="H3744" s="42">
        <v>1.1888083996304835</v>
      </c>
      <c r="I3744" s="35">
        <v>344.7</v>
      </c>
      <c r="J3744" s="43">
        <v>8.3175803402646506E-2</v>
      </c>
      <c r="K3744" s="44">
        <v>0.1503730728311779</v>
      </c>
      <c r="L3744" s="26">
        <f t="shared" si="1102"/>
        <v>5.2373821548934698</v>
      </c>
      <c r="M3744" s="26">
        <f t="shared" si="1103"/>
        <v>0.1675042712687462</v>
      </c>
      <c r="N3744" s="96">
        <f t="shared" si="1104"/>
        <v>6</v>
      </c>
      <c r="O3744" s="26">
        <f t="shared" si="1105"/>
        <v>0.20858627367018687</v>
      </c>
      <c r="P3744" s="3">
        <f>IF(L3744&gt;'Power Curve'!$C$37,0,INDEX(Ci,$N3744,1)*POWER(1-O3744,3)+INDEX(Ci,$N3744,2)*3*O3744*POWER(1-O3744,2)+INDEX(Ci,$N3744,3)*3*POWER(O3744,2)*(1-O3744)+INDEX(Ci,$N3744,4)*POWER(O3744,3))</f>
        <v>242.9836885347766</v>
      </c>
      <c r="Q3744" s="3">
        <f>MAX(0,MIN(P3744-V3744+W3744,'Power Curve'!$C$39))</f>
        <v>244.90715870724324</v>
      </c>
      <c r="R3744" s="3">
        <f t="shared" si="1106"/>
        <v>226.69000625610403</v>
      </c>
      <c r="S3744" s="3">
        <f t="shared" si="1107"/>
        <v>18.217152451139214</v>
      </c>
      <c r="T3744" s="3">
        <f t="shared" si="1108"/>
        <v>18.217152451139214</v>
      </c>
      <c r="V3744" s="37">
        <f t="array" ref="V3744">SUM(_xlfn.NORM.DIST($AD$3:$AD$1003,$L3744,$AA3744,FALSE)*WindSpeedStep*$AE$3:$AE$1003)/AG3744</f>
        <v>228.31071843965037</v>
      </c>
      <c r="W3744" s="37">
        <f t="array" ref="W3744">SUM(_xlfn.NORM.DIST($AD$3:$AD$1003,$L3744,$AB3744,FALSE)*WindSpeedStep*$AE$3:$AE$1003)/AH3744</f>
        <v>230.23418861211701</v>
      </c>
      <c r="Y3744" s="1">
        <f t="shared" si="1109"/>
        <v>5</v>
      </c>
      <c r="Z3744" s="99">
        <f>IF(L3744&lt;'Power Curve'!$P$28,'Power Curve'!$Q$28,IF(L3744&gt;'Power Curve'!$P$29,'Power Curve'!$Q$29,INDEX(ReferenceTurbulence,Y3744)+(L3744-INDEX(ReferenceTurbulenceWindSpeed,Y3744))*(INDEX(ReferenceTurbulence,Y3744+1)-INDEX(ReferenceTurbulence,Y3744))/(INDEX(ReferenceTurbulenceWindSpeed,Y3744+1)-INDEX(ReferenceTurbulenceWindSpeed,Y3744))))</f>
        <v>0.11857063775408666</v>
      </c>
      <c r="AA3744" s="100">
        <f t="shared" si="1115"/>
        <v>0.62099974226759136</v>
      </c>
      <c r="AB3744" s="29">
        <f t="shared" si="1116"/>
        <v>0.43562346845994837</v>
      </c>
      <c r="AG3744" s="40">
        <f t="array" ref="AG3744">SUM(_xlfn.NORM.DIST($AD$3:$AD$1003,$F3744,$AA3744,FALSE)*WindSpeedStep)</f>
        <v>1.0000000000000038</v>
      </c>
      <c r="AH3744" s="40">
        <f t="array" ref="AH3744">SUM(_xlfn.NORM.DIST($AD$3:$AD$1003,$F3744,$AB3744,FALSE)*WindSpeedStep)</f>
        <v>1.0000000000000038</v>
      </c>
      <c r="AJ3744" s="47">
        <f t="shared" si="1110"/>
        <v>5</v>
      </c>
      <c r="AK3744" s="83" t="b">
        <f>COUNTIF('Power Curve'!$D$2:$D$31,AJ3744)&gt;0</f>
        <v>1</v>
      </c>
      <c r="AL3744" s="83" t="b">
        <f t="shared" si="1111"/>
        <v>0</v>
      </c>
      <c r="AM3744" s="83" t="b">
        <f t="shared" si="1117"/>
        <v>1</v>
      </c>
      <c r="AN3744" s="47" t="str">
        <f t="shared" si="1112"/>
        <v>Outer</v>
      </c>
      <c r="AO3744" s="48" t="str">
        <f t="shared" si="1113"/>
        <v>0.1-0.2</v>
      </c>
      <c r="AP3744" s="49" t="str">
        <f t="shared" si="1118"/>
        <v>7-8</v>
      </c>
      <c r="AQ3744" s="49" t="str">
        <f t="shared" si="1119"/>
        <v>Apr</v>
      </c>
      <c r="AR3744" s="48" t="str">
        <f t="shared" si="1120"/>
        <v>335-345</v>
      </c>
      <c r="AS3744" s="49" t="str">
        <f t="shared" si="1114"/>
        <v>LWS-LTI</v>
      </c>
    </row>
    <row r="3745" spans="5:45" x14ac:dyDescent="0.3">
      <c r="E3745" s="15">
        <v>41013.326388888891</v>
      </c>
      <c r="F3745" s="21">
        <v>5.19</v>
      </c>
      <c r="G3745" s="21">
        <v>246.39001083374001</v>
      </c>
      <c r="H3745" s="42">
        <v>1.1878445600068064</v>
      </c>
      <c r="I3745" s="35">
        <v>338.3</v>
      </c>
      <c r="J3745" s="43">
        <v>7.8998073217726381E-2</v>
      </c>
      <c r="K3745" s="44">
        <v>0.11174031580181328</v>
      </c>
      <c r="L3745" s="26">
        <f t="shared" si="1102"/>
        <v>5.1369877803177735</v>
      </c>
      <c r="M3745" s="26">
        <f t="shared" si="1103"/>
        <v>0.15198799704880281</v>
      </c>
      <c r="N3745" s="96">
        <f t="shared" si="1104"/>
        <v>6</v>
      </c>
      <c r="O3745" s="26">
        <f t="shared" si="1105"/>
        <v>0.10852141824726505</v>
      </c>
      <c r="P3745" s="3">
        <f>IF(L3745&gt;'Power Curve'!$C$37,0,INDEX(Ci,$N3745,1)*POWER(1-O3745,3)+INDEX(Ci,$N3745,2)*3*O3745*POWER(1-O3745,2)+INDEX(Ci,$N3745,3)*3*POWER(O3745,2)*(1-O3745)+INDEX(Ci,$N3745,4)*POWER(O3745,3))</f>
        <v>228.05629097734899</v>
      </c>
      <c r="Q3745" s="3">
        <f>MAX(0,MIN(P3745-V3745+W3745,'Power Curve'!$C$39))</f>
        <v>230.59508498520242</v>
      </c>
      <c r="R3745" s="3">
        <f t="shared" si="1106"/>
        <v>246.39001083374001</v>
      </c>
      <c r="S3745" s="3">
        <f t="shared" si="1107"/>
        <v>-15.794925848537588</v>
      </c>
      <c r="T3745" s="3">
        <f t="shared" si="1108"/>
        <v>15.794925848537588</v>
      </c>
      <c r="V3745" s="37">
        <f t="array" ref="V3745">SUM(_xlfn.NORM.DIST($AD$3:$AD$1003,$L3745,$AA3745,FALSE)*WindSpeedStep*$AE$3:$AE$1003)/AG3745</f>
        <v>210.31589915281097</v>
      </c>
      <c r="W3745" s="37">
        <f t="array" ref="W3745">SUM(_xlfn.NORM.DIST($AD$3:$AD$1003,$L3745,$AB3745,FALSE)*WindSpeedStep*$AE$3:$AE$1003)/AH3745</f>
        <v>212.8546931606644</v>
      </c>
      <c r="Y3745" s="1">
        <f t="shared" si="1109"/>
        <v>5</v>
      </c>
      <c r="Z3745" s="99">
        <f>IF(L3745&lt;'Power Curve'!$P$28,'Power Curve'!$Q$28,IF(L3745&gt;'Power Curve'!$P$29,'Power Curve'!$Q$29,INDEX(ReferenceTurbulence,Y3745)+(L3745-INDEX(ReferenceTurbulenceWindSpeed,Y3745))*(INDEX(ReferenceTurbulence,Y3745+1)-INDEX(ReferenceTurbulence,Y3745))/(INDEX(ReferenceTurbulenceWindSpeed,Y3745+1)-INDEX(ReferenceTurbulenceWindSpeed,Y3745))))</f>
        <v>0.11818686011632211</v>
      </c>
      <c r="AA3745" s="100">
        <f t="shared" si="1115"/>
        <v>0.60712445621167266</v>
      </c>
      <c r="AB3745" s="29">
        <f t="shared" si="1116"/>
        <v>0.40581213678810918</v>
      </c>
      <c r="AG3745" s="40">
        <f t="array" ref="AG3745">SUM(_xlfn.NORM.DIST($AD$3:$AD$1003,$F3745,$AA3745,FALSE)*WindSpeedStep)</f>
        <v>1.0000000000000033</v>
      </c>
      <c r="AH3745" s="40">
        <f t="array" ref="AH3745">SUM(_xlfn.NORM.DIST($AD$3:$AD$1003,$F3745,$AB3745,FALSE)*WindSpeedStep)</f>
        <v>1.0000000000000036</v>
      </c>
      <c r="AJ3745" s="47">
        <f t="shared" si="1110"/>
        <v>5</v>
      </c>
      <c r="AK3745" s="83" t="b">
        <f>COUNTIF('Power Curve'!$D$2:$D$31,AJ3745)&gt;0</f>
        <v>1</v>
      </c>
      <c r="AL3745" s="83" t="b">
        <f t="shared" si="1111"/>
        <v>0</v>
      </c>
      <c r="AM3745" s="83" t="b">
        <f t="shared" si="1117"/>
        <v>1</v>
      </c>
      <c r="AN3745" s="47" t="str">
        <f t="shared" si="1112"/>
        <v>Outer</v>
      </c>
      <c r="AO3745" s="48" t="str">
        <f t="shared" si="1113"/>
        <v>0.1-0.2</v>
      </c>
      <c r="AP3745" s="49" t="str">
        <f t="shared" si="1118"/>
        <v>7-8</v>
      </c>
      <c r="AQ3745" s="49" t="str">
        <f t="shared" si="1119"/>
        <v>Apr</v>
      </c>
      <c r="AR3745" s="48" t="str">
        <f t="shared" si="1120"/>
        <v>335-345</v>
      </c>
      <c r="AS3745" s="49" t="str">
        <f t="shared" si="1114"/>
        <v>LWS-LTI</v>
      </c>
    </row>
    <row r="3746" spans="5:45" x14ac:dyDescent="0.3">
      <c r="E3746" s="15">
        <v>41013.333333333336</v>
      </c>
      <c r="F3746" s="21">
        <v>5.16</v>
      </c>
      <c r="G3746" s="21">
        <v>240.34999084472668</v>
      </c>
      <c r="H3746" s="42">
        <v>1.1869696978191391</v>
      </c>
      <c r="I3746" s="35">
        <v>337.8</v>
      </c>
      <c r="J3746" s="43">
        <v>8.9147286821705432E-2</v>
      </c>
      <c r="K3746" s="44">
        <v>0.10864472828336058</v>
      </c>
      <c r="L3746" s="26">
        <f t="shared" si="1102"/>
        <v>5.1060400396265626</v>
      </c>
      <c r="M3746" s="26">
        <f t="shared" si="1103"/>
        <v>0.14720492396246698</v>
      </c>
      <c r="N3746" s="96">
        <f t="shared" si="1104"/>
        <v>6</v>
      </c>
      <c r="O3746" s="26">
        <f t="shared" si="1105"/>
        <v>7.7675255690645428E-2</v>
      </c>
      <c r="P3746" s="3">
        <f>IF(L3746&gt;'Power Curve'!$C$37,0,INDEX(Ci,$N3746,1)*POWER(1-O3746,3)+INDEX(Ci,$N3746,2)*3*O3746*POWER(1-O3746,2)+INDEX(Ci,$N3746,3)*3*POWER(O3746,2)*(1-O3746)+INDEX(Ci,$N3746,4)*POWER(O3746,3))</f>
        <v>223.39057438755179</v>
      </c>
      <c r="Q3746" s="3">
        <f>MAX(0,MIN(P3746-V3746+W3746,'Power Curve'!$C$39))</f>
        <v>224.69101613453219</v>
      </c>
      <c r="R3746" s="3">
        <f t="shared" si="1106"/>
        <v>240.34999084472668</v>
      </c>
      <c r="S3746" s="3">
        <f t="shared" si="1107"/>
        <v>-15.658974710194485</v>
      </c>
      <c r="T3746" s="3">
        <f t="shared" si="1108"/>
        <v>15.658974710194485</v>
      </c>
      <c r="V3746" s="37">
        <f t="array" ref="V3746">SUM(_xlfn.NORM.DIST($AD$3:$AD$1003,$L3746,$AA3746,FALSE)*WindSpeedStep*$AE$3:$AE$1003)/AG3746</f>
        <v>204.76322915253169</v>
      </c>
      <c r="W3746" s="37">
        <f t="array" ref="W3746">SUM(_xlfn.NORM.DIST($AD$3:$AD$1003,$L3746,$AB3746,FALSE)*WindSpeedStep*$AE$3:$AE$1003)/AH3746</f>
        <v>206.06367089951209</v>
      </c>
      <c r="Y3746" s="1">
        <f t="shared" si="1109"/>
        <v>5</v>
      </c>
      <c r="Z3746" s="99">
        <f>IF(L3746&lt;'Power Curve'!$P$28,'Power Curve'!$Q$28,IF(L3746&gt;'Power Curve'!$P$29,'Power Curve'!$Q$29,INDEX(ReferenceTurbulence,Y3746)+(L3746-INDEX(ReferenceTurbulenceWindSpeed,Y3746))*(INDEX(ReferenceTurbulence,Y3746+1)-INDEX(ReferenceTurbulence,Y3746))/(INDEX(ReferenceTurbulenceWindSpeed,Y3746+1)-INDEX(ReferenceTurbulenceWindSpeed,Y3746))))</f>
        <v>0.11806855616884677</v>
      </c>
      <c r="AA3746" s="100">
        <f t="shared" si="1115"/>
        <v>0.60286277521902942</v>
      </c>
      <c r="AB3746" s="29">
        <f t="shared" si="1116"/>
        <v>0.45518961593570134</v>
      </c>
      <c r="AG3746" s="40">
        <f t="array" ref="AG3746">SUM(_xlfn.NORM.DIST($AD$3:$AD$1003,$F3746,$AA3746,FALSE)*WindSpeedStep)</f>
        <v>1.0000000000000033</v>
      </c>
      <c r="AH3746" s="40">
        <f t="array" ref="AH3746">SUM(_xlfn.NORM.DIST($AD$3:$AD$1003,$F3746,$AB3746,FALSE)*WindSpeedStep)</f>
        <v>1.0000000000000038</v>
      </c>
      <c r="AJ3746" s="47">
        <f t="shared" si="1110"/>
        <v>5</v>
      </c>
      <c r="AK3746" s="83" t="b">
        <f>COUNTIF('Power Curve'!$D$2:$D$31,AJ3746)&gt;0</f>
        <v>1</v>
      </c>
      <c r="AL3746" s="83" t="b">
        <f t="shared" si="1111"/>
        <v>0</v>
      </c>
      <c r="AM3746" s="83" t="b">
        <f t="shared" si="1117"/>
        <v>1</v>
      </c>
      <c r="AN3746" s="47" t="str">
        <f t="shared" si="1112"/>
        <v>Outer</v>
      </c>
      <c r="AO3746" s="48" t="str">
        <f t="shared" si="1113"/>
        <v>0.1-0.2</v>
      </c>
      <c r="AP3746" s="49" t="str">
        <f t="shared" si="1118"/>
        <v>8-9</v>
      </c>
      <c r="AQ3746" s="49" t="str">
        <f t="shared" si="1119"/>
        <v>Apr</v>
      </c>
      <c r="AR3746" s="48" t="str">
        <f t="shared" si="1120"/>
        <v>335-345</v>
      </c>
      <c r="AS3746" s="49" t="str">
        <f t="shared" si="1114"/>
        <v>LWS-LTI</v>
      </c>
    </row>
    <row r="3747" spans="5:45" x14ac:dyDescent="0.3">
      <c r="E3747" s="15">
        <v>41013.340277777781</v>
      </c>
      <c r="F3747" s="21">
        <v>5.22</v>
      </c>
      <c r="G3747" s="21">
        <v>212.489990234375</v>
      </c>
      <c r="H3747" s="42">
        <v>1.1866786111875294</v>
      </c>
      <c r="I3747" s="35">
        <v>344.7</v>
      </c>
      <c r="J3747" s="43">
        <v>0.10727969348659006</v>
      </c>
      <c r="K3747" s="44">
        <v>9.7478255209072009E-2</v>
      </c>
      <c r="L3747" s="26">
        <f t="shared" si="1102"/>
        <v>5.1649903168819167</v>
      </c>
      <c r="M3747" s="26">
        <f t="shared" si="1103"/>
        <v>0.15631587934320001</v>
      </c>
      <c r="N3747" s="96">
        <f t="shared" si="1104"/>
        <v>6</v>
      </c>
      <c r="O3747" s="26">
        <f t="shared" si="1105"/>
        <v>0.13643204356475572</v>
      </c>
      <c r="P3747" s="3">
        <f>IF(L3747&gt;'Power Curve'!$C$37,0,INDEX(Ci,$N3747,1)*POWER(1-O3747,3)+INDEX(Ci,$N3747,2)*3*O3747*POWER(1-O3747,2)+INDEX(Ci,$N3747,3)*3*POWER(O3747,2)*(1-O3747)+INDEX(Ci,$N3747,4)*POWER(O3747,3))</f>
        <v>232.24843183314223</v>
      </c>
      <c r="Q3747" s="3">
        <f>MAX(0,MIN(P3747-V3747+W3747,'Power Curve'!$C$39))</f>
        <v>232.40414397631571</v>
      </c>
      <c r="R3747" s="3">
        <f t="shared" si="1106"/>
        <v>212.489990234375</v>
      </c>
      <c r="S3747" s="3">
        <f t="shared" si="1107"/>
        <v>19.914153741940709</v>
      </c>
      <c r="T3747" s="3">
        <f t="shared" si="1108"/>
        <v>19.914153741940709</v>
      </c>
      <c r="V3747" s="37">
        <f t="array" ref="V3747">SUM(_xlfn.NORM.DIST($AD$3:$AD$1003,$L3747,$AA3747,FALSE)*WindSpeedStep*$AE$3:$AE$1003)/AG3747</f>
        <v>215.33702720045713</v>
      </c>
      <c r="W3747" s="37">
        <f t="array" ref="W3747">SUM(_xlfn.NORM.DIST($AD$3:$AD$1003,$L3747,$AB3747,FALSE)*WindSpeedStep*$AE$3:$AE$1003)/AH3747</f>
        <v>215.4927393436306</v>
      </c>
      <c r="Y3747" s="1">
        <f t="shared" si="1109"/>
        <v>5</v>
      </c>
      <c r="Z3747" s="99">
        <f>IF(L3747&lt;'Power Curve'!$P$28,'Power Curve'!$Q$28,IF(L3747&gt;'Power Curve'!$P$29,'Power Curve'!$Q$29,INDEX(ReferenceTurbulence,Y3747)+(L3747-INDEX(ReferenceTurbulenceWindSpeed,Y3747))*(INDEX(ReferenceTurbulence,Y3747+1)-INDEX(ReferenceTurbulence,Y3747))/(INDEX(ReferenceTurbulenceWindSpeed,Y3747+1)-INDEX(ReferenceTurbulenceWindSpeed,Y3747))))</f>
        <v>0.11829390543015988</v>
      </c>
      <c r="AA3747" s="100">
        <f t="shared" si="1115"/>
        <v>0.61098687609292102</v>
      </c>
      <c r="AB3747" s="29">
        <f t="shared" si="1116"/>
        <v>0.5540985780562977</v>
      </c>
      <c r="AG3747" s="40">
        <f t="array" ref="AG3747">SUM(_xlfn.NORM.DIST($AD$3:$AD$1003,$F3747,$AA3747,FALSE)*WindSpeedStep)</f>
        <v>1.0000000000000036</v>
      </c>
      <c r="AH3747" s="40">
        <f t="array" ref="AH3747">SUM(_xlfn.NORM.DIST($AD$3:$AD$1003,$F3747,$AB3747,FALSE)*WindSpeedStep)</f>
        <v>1.0000000000000036</v>
      </c>
      <c r="AJ3747" s="47">
        <f t="shared" si="1110"/>
        <v>5</v>
      </c>
      <c r="AK3747" s="83" t="b">
        <f>COUNTIF('Power Curve'!$D$2:$D$31,AJ3747)&gt;0</f>
        <v>1</v>
      </c>
      <c r="AL3747" s="83" t="b">
        <f t="shared" si="1111"/>
        <v>0</v>
      </c>
      <c r="AM3747" s="83" t="b">
        <f t="shared" si="1117"/>
        <v>1</v>
      </c>
      <c r="AN3747" s="47" t="str">
        <f t="shared" si="1112"/>
        <v>Outer</v>
      </c>
      <c r="AO3747" s="48" t="str">
        <f t="shared" si="1113"/>
        <v>0.1-0.2</v>
      </c>
      <c r="AP3747" s="49" t="str">
        <f t="shared" si="1118"/>
        <v>8-9</v>
      </c>
      <c r="AQ3747" s="49" t="str">
        <f t="shared" si="1119"/>
        <v>Apr</v>
      </c>
      <c r="AR3747" s="48" t="str">
        <f t="shared" si="1120"/>
        <v>335-345</v>
      </c>
      <c r="AS3747" s="49" t="str">
        <f t="shared" si="1114"/>
        <v>Inner-TI</v>
      </c>
    </row>
    <row r="3748" spans="5:45" x14ac:dyDescent="0.3">
      <c r="E3748" s="15">
        <v>41013.347222222219</v>
      </c>
      <c r="F3748" s="21">
        <v>5.21</v>
      </c>
      <c r="G3748" s="21">
        <v>232.5700111389159</v>
      </c>
      <c r="H3748" s="42">
        <v>1.1860238072410494</v>
      </c>
      <c r="I3748" s="35">
        <v>342.8</v>
      </c>
      <c r="J3748" s="43">
        <v>0.1036468330134357</v>
      </c>
      <c r="K3748" s="44">
        <v>0.13945437018457985</v>
      </c>
      <c r="L3748" s="26">
        <f t="shared" si="1102"/>
        <v>5.1541473387166779</v>
      </c>
      <c r="M3748" s="26">
        <f t="shared" si="1103"/>
        <v>0.15464006211455786</v>
      </c>
      <c r="N3748" s="96">
        <f t="shared" si="1104"/>
        <v>6</v>
      </c>
      <c r="O3748" s="26">
        <f t="shared" si="1105"/>
        <v>0.12562465473401557</v>
      </c>
      <c r="P3748" s="3">
        <f>IF(L3748&gt;'Power Curve'!$C$37,0,INDEX(Ci,$N3748,1)*POWER(1-O3748,3)+INDEX(Ci,$N3748,2)*3*O3748*POWER(1-O3748,2)+INDEX(Ci,$N3748,3)*3*POWER(O3748,2)*(1-O3748)+INDEX(Ci,$N3748,4)*POWER(O3748,3))</f>
        <v>230.62824506502145</v>
      </c>
      <c r="Q3748" s="3">
        <f>MAX(0,MIN(P3748-V3748+W3748,'Power Curve'!$C$39))</f>
        <v>230.92938108428098</v>
      </c>
      <c r="R3748" s="3">
        <f t="shared" si="1106"/>
        <v>232.5700111389159</v>
      </c>
      <c r="S3748" s="3">
        <f t="shared" si="1107"/>
        <v>-1.6406300546349257</v>
      </c>
      <c r="T3748" s="3">
        <f t="shared" si="1108"/>
        <v>1.6406300546349257</v>
      </c>
      <c r="V3748" s="37">
        <f t="array" ref="V3748">SUM(_xlfn.NORM.DIST($AD$3:$AD$1003,$L3748,$AA3748,FALSE)*WindSpeedStep*$AE$3:$AE$1003)/AG3748</f>
        <v>213.39306980930886</v>
      </c>
      <c r="W3748" s="37">
        <f t="array" ref="W3748">SUM(_xlfn.NORM.DIST($AD$3:$AD$1003,$L3748,$AB3748,FALSE)*WindSpeedStep*$AE$3:$AE$1003)/AH3748</f>
        <v>213.69420582856839</v>
      </c>
      <c r="Y3748" s="1">
        <f t="shared" si="1109"/>
        <v>5</v>
      </c>
      <c r="Z3748" s="99">
        <f>IF(L3748&lt;'Power Curve'!$P$28,'Power Curve'!$Q$28,IF(L3748&gt;'Power Curve'!$P$29,'Power Curve'!$Q$29,INDEX(ReferenceTurbulence,Y3748)+(L3748-INDEX(ReferenceTurbulenceWindSpeed,Y3748))*(INDEX(ReferenceTurbulence,Y3748+1)-INDEX(ReferenceTurbulence,Y3748))/(INDEX(ReferenceTurbulenceWindSpeed,Y3748+1)-INDEX(ReferenceTurbulenceWindSpeed,Y3748))))</f>
        <v>0.11825245597082339</v>
      </c>
      <c r="AA3748" s="100">
        <f t="shared" si="1115"/>
        <v>0.60949058123873046</v>
      </c>
      <c r="AB3748" s="29">
        <f t="shared" si="1116"/>
        <v>0.53421104854261159</v>
      </c>
      <c r="AG3748" s="40">
        <f t="array" ref="AG3748">SUM(_xlfn.NORM.DIST($AD$3:$AD$1003,$F3748,$AA3748,FALSE)*WindSpeedStep)</f>
        <v>1.0000000000000036</v>
      </c>
      <c r="AH3748" s="40">
        <f t="array" ref="AH3748">SUM(_xlfn.NORM.DIST($AD$3:$AD$1003,$F3748,$AB3748,FALSE)*WindSpeedStep)</f>
        <v>1.0000000000000038</v>
      </c>
      <c r="AJ3748" s="47">
        <f t="shared" si="1110"/>
        <v>5</v>
      </c>
      <c r="AK3748" s="83" t="b">
        <f>COUNTIF('Power Curve'!$D$2:$D$31,AJ3748)&gt;0</f>
        <v>1</v>
      </c>
      <c r="AL3748" s="83" t="b">
        <f t="shared" si="1111"/>
        <v>0</v>
      </c>
      <c r="AM3748" s="83" t="b">
        <f t="shared" si="1117"/>
        <v>1</v>
      </c>
      <c r="AN3748" s="47" t="str">
        <f t="shared" si="1112"/>
        <v>Inner</v>
      </c>
      <c r="AO3748" s="48" t="str">
        <f t="shared" si="1113"/>
        <v>0.1-0.2</v>
      </c>
      <c r="AP3748" s="49" t="str">
        <f t="shared" si="1118"/>
        <v>8-9</v>
      </c>
      <c r="AQ3748" s="49" t="str">
        <f t="shared" si="1119"/>
        <v>Apr</v>
      </c>
      <c r="AR3748" s="48" t="str">
        <f t="shared" si="1120"/>
        <v>335-345</v>
      </c>
      <c r="AS3748" s="49" t="str">
        <f t="shared" si="1114"/>
        <v>Inner-TI</v>
      </c>
    </row>
    <row r="3749" spans="5:45" x14ac:dyDescent="0.3">
      <c r="E3749" s="15">
        <v>41013.354166666664</v>
      </c>
      <c r="F3749" s="21">
        <v>5.61</v>
      </c>
      <c r="G3749" s="21">
        <v>258.88000869750988</v>
      </c>
      <c r="H3749" s="42">
        <v>1.1855876732863804</v>
      </c>
      <c r="I3749" s="35">
        <v>342</v>
      </c>
      <c r="J3749" s="43">
        <v>8.0213903743315509E-2</v>
      </c>
      <c r="K3749" s="44">
        <v>0.13030670127081209</v>
      </c>
      <c r="L3749" s="26">
        <f t="shared" si="1102"/>
        <v>5.5491788639028767</v>
      </c>
      <c r="M3749" s="26">
        <f t="shared" si="1103"/>
        <v>0.21569345774769691</v>
      </c>
      <c r="N3749" s="96">
        <f t="shared" si="1104"/>
        <v>6</v>
      </c>
      <c r="O3749" s="26">
        <f t="shared" si="1105"/>
        <v>0.51935958881091449</v>
      </c>
      <c r="P3749" s="3">
        <f>IF(L3749&gt;'Power Curve'!$C$37,0,INDEX(Ci,$N3749,1)*POWER(1-O3749,3)+INDEX(Ci,$N3749,2)*3*O3749*POWER(1-O3749,2)+INDEX(Ci,$N3749,3)*3*POWER(O3749,2)*(1-O3749)+INDEX(Ci,$N3749,4)*POWER(O3749,3))</f>
        <v>288.97935190087867</v>
      </c>
      <c r="Q3749" s="3">
        <f>MAX(0,MIN(P3749-V3749+W3749,'Power Curve'!$C$39))</f>
        <v>288.32593366971065</v>
      </c>
      <c r="R3749" s="3">
        <f t="shared" si="1106"/>
        <v>258.88000869750988</v>
      </c>
      <c r="S3749" s="3">
        <f t="shared" si="1107"/>
        <v>29.445924972200771</v>
      </c>
      <c r="T3749" s="3">
        <f t="shared" si="1108"/>
        <v>29.445924972200771</v>
      </c>
      <c r="V3749" s="37">
        <f t="array" ref="V3749">SUM(_xlfn.NORM.DIST($AD$3:$AD$1003,$L3749,$AA3749,FALSE)*WindSpeedStep*$AE$3:$AE$1003)/AG3749</f>
        <v>284.58100650925513</v>
      </c>
      <c r="W3749" s="37">
        <f t="array" ref="W3749">SUM(_xlfn.NORM.DIST($AD$3:$AD$1003,$L3749,$AB3749,FALSE)*WindSpeedStep*$AE$3:$AE$1003)/AH3749</f>
        <v>283.92758827808711</v>
      </c>
      <c r="Y3749" s="1">
        <f t="shared" si="1109"/>
        <v>5</v>
      </c>
      <c r="Z3749" s="99">
        <f>IF(L3749&lt;'Power Curve'!$P$28,'Power Curve'!$Q$28,IF(L3749&gt;'Power Curve'!$P$29,'Power Curve'!$Q$29,INDEX(ReferenceTurbulence,Y3749)+(L3749-INDEX(ReferenceTurbulenceWindSpeed,Y3749))*(INDEX(ReferenceTurbulence,Y3749+1)-INDEX(ReferenceTurbulence,Y3749))/(INDEX(ReferenceTurbulenceWindSpeed,Y3749+1)-INDEX(ReferenceTurbulenceWindSpeed,Y3749))))</f>
        <v>0.11976254322640145</v>
      </c>
      <c r="AA3749" s="100">
        <f t="shared" si="1115"/>
        <v>0.66458377355920162</v>
      </c>
      <c r="AB3749" s="29">
        <f t="shared" si="1116"/>
        <v>0.44512129924354626</v>
      </c>
      <c r="AG3749" s="40">
        <f t="array" ref="AG3749">SUM(_xlfn.NORM.DIST($AD$3:$AD$1003,$F3749,$AA3749,FALSE)*WindSpeedStep)</f>
        <v>1.0000000000000033</v>
      </c>
      <c r="AH3749" s="40">
        <f t="array" ref="AH3749">SUM(_xlfn.NORM.DIST($AD$3:$AD$1003,$F3749,$AB3749,FALSE)*WindSpeedStep)</f>
        <v>1.0000000000000036</v>
      </c>
      <c r="AJ3749" s="47">
        <f t="shared" si="1110"/>
        <v>6</v>
      </c>
      <c r="AK3749" s="83" t="b">
        <f>COUNTIF('Power Curve'!$D$2:$D$31,AJ3749)&gt;0</f>
        <v>1</v>
      </c>
      <c r="AL3749" s="83" t="b">
        <f t="shared" si="1111"/>
        <v>0</v>
      </c>
      <c r="AM3749" s="83" t="b">
        <f t="shared" si="1117"/>
        <v>1</v>
      </c>
      <c r="AN3749" s="47" t="str">
        <f t="shared" si="1112"/>
        <v>Outer</v>
      </c>
      <c r="AO3749" s="48" t="str">
        <f t="shared" si="1113"/>
        <v>0.2-0.3</v>
      </c>
      <c r="AP3749" s="49" t="str">
        <f t="shared" si="1118"/>
        <v>8-9</v>
      </c>
      <c r="AQ3749" s="49" t="str">
        <f t="shared" si="1119"/>
        <v>Apr</v>
      </c>
      <c r="AR3749" s="48" t="str">
        <f t="shared" si="1120"/>
        <v>335-345</v>
      </c>
      <c r="AS3749" s="49" t="str">
        <f t="shared" si="1114"/>
        <v>LWS-LTI</v>
      </c>
    </row>
    <row r="3750" spans="5:45" x14ac:dyDescent="0.3">
      <c r="E3750" s="15">
        <v>41013.361111111109</v>
      </c>
      <c r="F3750" s="21">
        <v>5.36</v>
      </c>
      <c r="G3750" s="21">
        <v>261.49000930786133</v>
      </c>
      <c r="H3750" s="42">
        <v>1.1851082957416903</v>
      </c>
      <c r="I3750" s="35">
        <v>340.2</v>
      </c>
      <c r="J3750" s="43">
        <v>0.10447761194029852</v>
      </c>
      <c r="K3750" s="44">
        <v>9.8367907328904075E-2</v>
      </c>
      <c r="L3750" s="26">
        <f t="shared" si="1102"/>
        <v>5.3011745726806421</v>
      </c>
      <c r="M3750" s="26">
        <f t="shared" si="1103"/>
        <v>0.17736359507769772</v>
      </c>
      <c r="N3750" s="96">
        <f t="shared" si="1104"/>
        <v>6</v>
      </c>
      <c r="O3750" s="26">
        <f t="shared" si="1105"/>
        <v>0.2721693089740127</v>
      </c>
      <c r="P3750" s="3">
        <f>IF(L3750&gt;'Power Curve'!$C$37,0,INDEX(Ci,$N3750,1)*POWER(1-O3750,3)+INDEX(Ci,$N3750,2)*3*O3750*POWER(1-O3750,2)+INDEX(Ci,$N3750,3)*3*POWER(O3750,2)*(1-O3750)+INDEX(Ci,$N3750,4)*POWER(O3750,3))</f>
        <v>252.36320223464682</v>
      </c>
      <c r="Q3750" s="3">
        <f>MAX(0,MIN(P3750-V3750+W3750,'Power Curve'!$C$39))</f>
        <v>252.5599239383983</v>
      </c>
      <c r="R3750" s="3">
        <f t="shared" si="1106"/>
        <v>261.49000930786133</v>
      </c>
      <c r="S3750" s="3">
        <f t="shared" si="1107"/>
        <v>-8.9300853694630291</v>
      </c>
      <c r="T3750" s="3">
        <f t="shared" si="1108"/>
        <v>8.9300853694630291</v>
      </c>
      <c r="V3750" s="37">
        <f t="array" ref="V3750">SUM(_xlfn.NORM.DIST($AD$3:$AD$1003,$L3750,$AA3750,FALSE)*WindSpeedStep*$AE$3:$AE$1003)/AG3750</f>
        <v>239.74776150267633</v>
      </c>
      <c r="W3750" s="37">
        <f t="array" ref="W3750">SUM(_xlfn.NORM.DIST($AD$3:$AD$1003,$L3750,$AB3750,FALSE)*WindSpeedStep*$AE$3:$AE$1003)/AH3750</f>
        <v>239.9444832064278</v>
      </c>
      <c r="Y3750" s="1">
        <f t="shared" si="1109"/>
        <v>5</v>
      </c>
      <c r="Z3750" s="99">
        <f>IF(L3750&lt;'Power Curve'!$P$28,'Power Curve'!$Q$28,IF(L3750&gt;'Power Curve'!$P$29,'Power Curve'!$Q$29,INDEX(ReferenceTurbulence,Y3750)+(L3750-INDEX(ReferenceTurbulenceWindSpeed,Y3750))*(INDEX(ReferenceTurbulence,Y3750+1)-INDEX(ReferenceTurbulence,Y3750))/(INDEX(ReferenceTurbulenceWindSpeed,Y3750+1)-INDEX(ReferenceTurbulenceWindSpeed,Y3750))))</f>
        <v>0.11881449706900467</v>
      </c>
      <c r="AA3750" s="100">
        <f t="shared" si="1115"/>
        <v>0.62985639072804622</v>
      </c>
      <c r="AB3750" s="29">
        <f t="shared" si="1116"/>
        <v>0.55385405983230596</v>
      </c>
      <c r="AG3750" s="40">
        <f t="array" ref="AG3750">SUM(_xlfn.NORM.DIST($AD$3:$AD$1003,$F3750,$AA3750,FALSE)*WindSpeedStep)</f>
        <v>1.0000000000000038</v>
      </c>
      <c r="AH3750" s="40">
        <f t="array" ref="AH3750">SUM(_xlfn.NORM.DIST($AD$3:$AD$1003,$F3750,$AB3750,FALSE)*WindSpeedStep)</f>
        <v>1.0000000000000036</v>
      </c>
      <c r="AJ3750" s="47">
        <f t="shared" si="1110"/>
        <v>5</v>
      </c>
      <c r="AK3750" s="83" t="b">
        <f>COUNTIF('Power Curve'!$D$2:$D$31,AJ3750)&gt;0</f>
        <v>1</v>
      </c>
      <c r="AL3750" s="83" t="b">
        <f t="shared" si="1111"/>
        <v>0</v>
      </c>
      <c r="AM3750" s="83" t="b">
        <f t="shared" si="1117"/>
        <v>1</v>
      </c>
      <c r="AN3750" s="47" t="str">
        <f t="shared" si="1112"/>
        <v>Outer</v>
      </c>
      <c r="AO3750" s="48" t="str">
        <f t="shared" si="1113"/>
        <v>0.1-0.2</v>
      </c>
      <c r="AP3750" s="49" t="str">
        <f t="shared" si="1118"/>
        <v>8-9</v>
      </c>
      <c r="AQ3750" s="49" t="str">
        <f t="shared" si="1119"/>
        <v>Apr</v>
      </c>
      <c r="AR3750" s="48" t="str">
        <f t="shared" si="1120"/>
        <v>335-345</v>
      </c>
      <c r="AS3750" s="49" t="str">
        <f t="shared" si="1114"/>
        <v>Inner-TI</v>
      </c>
    </row>
    <row r="3751" spans="5:45" x14ac:dyDescent="0.3">
      <c r="E3751" s="15">
        <v>41013.368055555555</v>
      </c>
      <c r="F3751" s="21">
        <v>5.3</v>
      </c>
      <c r="G3751" s="21">
        <v>235.43001174926752</v>
      </c>
      <c r="H3751" s="42">
        <v>1.1844987391265478</v>
      </c>
      <c r="I3751" s="35">
        <v>344.6</v>
      </c>
      <c r="J3751" s="43">
        <v>0.10943396226415093</v>
      </c>
      <c r="K3751" s="44">
        <v>0.18406836188609105</v>
      </c>
      <c r="L3751" s="26">
        <f t="shared" si="1102"/>
        <v>5.2409342055212891</v>
      </c>
      <c r="M3751" s="26">
        <f t="shared" si="1103"/>
        <v>0.16805325214359404</v>
      </c>
      <c r="N3751" s="96">
        <f t="shared" si="1104"/>
        <v>6</v>
      </c>
      <c r="O3751" s="26">
        <f t="shared" si="1105"/>
        <v>0.21212666558985202</v>
      </c>
      <c r="P3751" s="3">
        <f>IF(L3751&gt;'Power Curve'!$C$37,0,INDEX(Ci,$N3751,1)*POWER(1-O3751,3)+INDEX(Ci,$N3751,2)*3*O3751*POWER(1-O3751,2)+INDEX(Ci,$N3751,3)*3*POWER(O3751,2)*(1-O3751)+INDEX(Ci,$N3751,4)*POWER(O3751,3))</f>
        <v>243.50746083492916</v>
      </c>
      <c r="Q3751" s="3">
        <f>MAX(0,MIN(P3751-V3751+W3751,'Power Curve'!$C$39))</f>
        <v>243.5968038248437</v>
      </c>
      <c r="R3751" s="3">
        <f t="shared" si="1106"/>
        <v>235.43001174926752</v>
      </c>
      <c r="S3751" s="3">
        <f t="shared" si="1107"/>
        <v>8.1667920755761827</v>
      </c>
      <c r="T3751" s="3">
        <f t="shared" si="1108"/>
        <v>8.1667920755761827</v>
      </c>
      <c r="V3751" s="37">
        <f t="array" ref="V3751">SUM(_xlfn.NORM.DIST($AD$3:$AD$1003,$L3751,$AA3751,FALSE)*WindSpeedStep*$AE$3:$AE$1003)/AG3751</f>
        <v>228.9472802524767</v>
      </c>
      <c r="W3751" s="37">
        <f t="array" ref="W3751">SUM(_xlfn.NORM.DIST($AD$3:$AD$1003,$L3751,$AB3751,FALSE)*WindSpeedStep*$AE$3:$AE$1003)/AH3751</f>
        <v>229.03662324239124</v>
      </c>
      <c r="Y3751" s="1">
        <f t="shared" si="1109"/>
        <v>5</v>
      </c>
      <c r="Z3751" s="99">
        <f>IF(L3751&lt;'Power Curve'!$P$28,'Power Curve'!$Q$28,IF(L3751&gt;'Power Curve'!$P$29,'Power Curve'!$Q$29,INDEX(ReferenceTurbulence,Y3751)+(L3751-INDEX(ReferenceTurbulenceWindSpeed,Y3751))*(INDEX(ReferenceTurbulence,Y3751+1)-INDEX(ReferenceTurbulence,Y3751))/(INDEX(ReferenceTurbulenceWindSpeed,Y3751+1)-INDEX(ReferenceTurbulenceWindSpeed,Y3751))))</f>
        <v>0.11858421618021787</v>
      </c>
      <c r="AA3751" s="100">
        <f t="shared" si="1115"/>
        <v>0.62149207481383495</v>
      </c>
      <c r="AB3751" s="29">
        <f t="shared" si="1116"/>
        <v>0.57353619607591455</v>
      </c>
      <c r="AG3751" s="40">
        <f t="array" ref="AG3751">SUM(_xlfn.NORM.DIST($AD$3:$AD$1003,$F3751,$AA3751,FALSE)*WindSpeedStep)</f>
        <v>1.0000000000000033</v>
      </c>
      <c r="AH3751" s="40">
        <f t="array" ref="AH3751">SUM(_xlfn.NORM.DIST($AD$3:$AD$1003,$F3751,$AB3751,FALSE)*WindSpeedStep)</f>
        <v>1.0000000000000033</v>
      </c>
      <c r="AJ3751" s="47">
        <f t="shared" si="1110"/>
        <v>5</v>
      </c>
      <c r="AK3751" s="83" t="b">
        <f>COUNTIF('Power Curve'!$D$2:$D$31,AJ3751)&gt;0</f>
        <v>1</v>
      </c>
      <c r="AL3751" s="83" t="b">
        <f t="shared" si="1111"/>
        <v>0</v>
      </c>
      <c r="AM3751" s="83" t="b">
        <f t="shared" si="1117"/>
        <v>1</v>
      </c>
      <c r="AN3751" s="47" t="str">
        <f t="shared" si="1112"/>
        <v>Inner</v>
      </c>
      <c r="AO3751" s="48" t="str">
        <f t="shared" si="1113"/>
        <v>0.1-0.2</v>
      </c>
      <c r="AP3751" s="49" t="str">
        <f t="shared" si="1118"/>
        <v>8-9</v>
      </c>
      <c r="AQ3751" s="49" t="str">
        <f t="shared" si="1119"/>
        <v>Apr</v>
      </c>
      <c r="AR3751" s="48" t="str">
        <f t="shared" si="1120"/>
        <v>335-345</v>
      </c>
      <c r="AS3751" s="49" t="str">
        <f t="shared" si="1114"/>
        <v>Inner-TI</v>
      </c>
    </row>
    <row r="3752" spans="5:45" x14ac:dyDescent="0.3">
      <c r="E3752" s="15">
        <v>41013.375</v>
      </c>
      <c r="F3752" s="21">
        <v>4.63</v>
      </c>
      <c r="G3752" s="21">
        <v>206.57001113891602</v>
      </c>
      <c r="H3752" s="42">
        <v>1.1833839800249992</v>
      </c>
      <c r="I3752" s="35">
        <v>335.7</v>
      </c>
      <c r="J3752" s="43">
        <v>0.16198704103671707</v>
      </c>
      <c r="K3752" s="44">
        <v>7.3469819214682403E-2</v>
      </c>
      <c r="L3752" s="26">
        <f t="shared" si="1102"/>
        <v>4.5769642830738597</v>
      </c>
      <c r="M3752" s="26">
        <f t="shared" si="1103"/>
        <v>6.5434560269369405E-2</v>
      </c>
      <c r="N3752" s="96">
        <f t="shared" si="1104"/>
        <v>5</v>
      </c>
      <c r="O3752" s="26">
        <f t="shared" si="1105"/>
        <v>0.4841251090390869</v>
      </c>
      <c r="P3752" s="3">
        <f>IF(L3752&gt;'Power Curve'!$C$37,0,INDEX(Ci,$N3752,1)*POWER(1-O3752,3)+INDEX(Ci,$N3752,2)*3*O3752*POWER(1-O3752,2)+INDEX(Ci,$N3752,3)*3*POWER(O3752,2)*(1-O3752)+INDEX(Ci,$N3752,4)*POWER(O3752,3))</f>
        <v>134.33172226062661</v>
      </c>
      <c r="Q3752" s="3">
        <f>MAX(0,MIN(P3752-V3752+W3752,'Power Curve'!$C$39))</f>
        <v>144.68610815455494</v>
      </c>
      <c r="R3752" s="3">
        <f t="shared" si="1106"/>
        <v>206.57001113891602</v>
      </c>
      <c r="S3752" s="3">
        <f t="shared" si="1107"/>
        <v>-61.883902984361072</v>
      </c>
      <c r="T3752" s="3">
        <f t="shared" si="1108"/>
        <v>61.883902984361072</v>
      </c>
      <c r="V3752" s="37">
        <f t="array" ref="V3752">SUM(_xlfn.NORM.DIST($AD$3:$AD$1003,$L3752,$AA3752,FALSE)*WindSpeedStep*$AE$3:$AE$1003)/AG3752</f>
        <v>110.16094996839053</v>
      </c>
      <c r="W3752" s="37">
        <f t="array" ref="W3752">SUM(_xlfn.NORM.DIST($AD$3:$AD$1003,$L3752,$AB3752,FALSE)*WindSpeedStep*$AE$3:$AE$1003)/AH3752</f>
        <v>120.51533586231886</v>
      </c>
      <c r="Y3752" s="1">
        <f t="shared" si="1109"/>
        <v>4</v>
      </c>
      <c r="Z3752" s="99">
        <f>IF(L3752&lt;'Power Curve'!$P$28,'Power Curve'!$Q$28,IF(L3752&gt;'Power Curve'!$P$29,'Power Curve'!$Q$29,INDEX(ReferenceTurbulence,Y3752)+(L3752-INDEX(ReferenceTurbulenceWindSpeed,Y3752))*(INDEX(ReferenceTurbulence,Y3752+1)-INDEX(ReferenceTurbulence,Y3752))/(INDEX(ReferenceTurbulenceWindSpeed,Y3752+1)-INDEX(ReferenceTurbulenceWindSpeed,Y3752))))</f>
        <v>0.11744143283769543</v>
      </c>
      <c r="AA3752" s="100">
        <f t="shared" si="1115"/>
        <v>0.53752524345114949</v>
      </c>
      <c r="AB3752" s="29">
        <f t="shared" si="1116"/>
        <v>0.74140890114587366</v>
      </c>
      <c r="AG3752" s="40">
        <f t="array" ref="AG3752">SUM(_xlfn.NORM.DIST($AD$3:$AD$1003,$F3752,$AA3752,FALSE)*WindSpeedStep)</f>
        <v>1.0000000000000033</v>
      </c>
      <c r="AH3752" s="40">
        <f t="array" ref="AH3752">SUM(_xlfn.NORM.DIST($AD$3:$AD$1003,$F3752,$AB3752,FALSE)*WindSpeedStep)</f>
        <v>0.99999999986671828</v>
      </c>
      <c r="AJ3752" s="47">
        <f t="shared" si="1110"/>
        <v>5</v>
      </c>
      <c r="AK3752" s="83" t="b">
        <f>COUNTIF('Power Curve'!$D$2:$D$31,AJ3752)&gt;0</f>
        <v>1</v>
      </c>
      <c r="AL3752" s="83" t="b">
        <f t="shared" si="1111"/>
        <v>0</v>
      </c>
      <c r="AM3752" s="83" t="b">
        <f t="shared" si="1117"/>
        <v>1</v>
      </c>
      <c r="AN3752" s="47" t="str">
        <f t="shared" si="1112"/>
        <v>Outer</v>
      </c>
      <c r="AO3752" s="48" t="str">
        <f t="shared" si="1113"/>
        <v>0.0-0.1</v>
      </c>
      <c r="AP3752" s="49" t="str">
        <f t="shared" si="1118"/>
        <v>9-10</v>
      </c>
      <c r="AQ3752" s="49" t="str">
        <f t="shared" si="1119"/>
        <v>Apr</v>
      </c>
      <c r="AR3752" s="48" t="str">
        <f t="shared" si="1120"/>
        <v>335-345</v>
      </c>
      <c r="AS3752" s="49" t="str">
        <f t="shared" si="1114"/>
        <v>LWS-HTI</v>
      </c>
    </row>
    <row r="3753" spans="5:45" x14ac:dyDescent="0.3">
      <c r="E3753" s="15">
        <v>41013.381944444445</v>
      </c>
      <c r="F3753" s="21">
        <v>4.71</v>
      </c>
      <c r="G3753" s="21">
        <v>179.2799987792967</v>
      </c>
      <c r="H3753" s="42">
        <v>1.1823427270316105</v>
      </c>
      <c r="I3753" s="35">
        <v>338.6</v>
      </c>
      <c r="J3753" s="43">
        <v>0.14012738853503184</v>
      </c>
      <c r="K3753" s="44">
        <v>9.2533192518393981E-2</v>
      </c>
      <c r="L3753" s="26">
        <f t="shared" si="1102"/>
        <v>4.6546818882378247</v>
      </c>
      <c r="M3753" s="26">
        <f t="shared" si="1103"/>
        <v>7.7446066676355826E-2</v>
      </c>
      <c r="N3753" s="96">
        <f t="shared" si="1104"/>
        <v>5</v>
      </c>
      <c r="O3753" s="26">
        <f t="shared" si="1105"/>
        <v>0.5729936251298815</v>
      </c>
      <c r="P3753" s="3">
        <f>IF(L3753&gt;'Power Curve'!$C$37,0,INDEX(Ci,$N3753,1)*POWER(1-O3753,3)+INDEX(Ci,$N3753,2)*3*O3753*POWER(1-O3753,2)+INDEX(Ci,$N3753,3)*3*POWER(O3753,2)*(1-O3753)+INDEX(Ci,$N3753,4)*POWER(O3753,3))</f>
        <v>147.68440681139163</v>
      </c>
      <c r="Q3753" s="3">
        <f>MAX(0,MIN(P3753-V3753+W3753,'Power Curve'!$C$39))</f>
        <v>151.90259768199536</v>
      </c>
      <c r="R3753" s="3">
        <f t="shared" si="1106"/>
        <v>179.2799987792967</v>
      </c>
      <c r="S3753" s="3">
        <f t="shared" si="1107"/>
        <v>-27.377401097301345</v>
      </c>
      <c r="T3753" s="3">
        <f t="shared" si="1108"/>
        <v>27.377401097301345</v>
      </c>
      <c r="V3753" s="37">
        <f t="array" ref="V3753">SUM(_xlfn.NORM.DIST($AD$3:$AD$1003,$L3753,$AA3753,FALSE)*WindSpeedStep*$AE$3:$AE$1003)/AG3753</f>
        <v>123.75795989800517</v>
      </c>
      <c r="W3753" s="37">
        <f t="array" ref="W3753">SUM(_xlfn.NORM.DIST($AD$3:$AD$1003,$L3753,$AB3753,FALSE)*WindSpeedStep*$AE$3:$AE$1003)/AH3753</f>
        <v>127.97615076860892</v>
      </c>
      <c r="Y3753" s="1">
        <f t="shared" si="1109"/>
        <v>4</v>
      </c>
      <c r="Z3753" s="99">
        <f>IF(L3753&lt;'Power Curve'!$P$28,'Power Curve'!$Q$28,IF(L3753&gt;'Power Curve'!$P$29,'Power Curve'!$Q$29,INDEX(ReferenceTurbulence,Y3753)+(L3753-INDEX(ReferenceTurbulenceWindSpeed,Y3753))*(INDEX(ReferenceTurbulence,Y3753+1)-INDEX(ReferenceTurbulence,Y3753))/(INDEX(ReferenceTurbulenceWindSpeed,Y3753+1)-INDEX(ReferenceTurbulenceWindSpeed,Y3753))))</f>
        <v>0.11749814612742111</v>
      </c>
      <c r="AA3753" s="100">
        <f t="shared" si="1115"/>
        <v>0.54691649268082831</v>
      </c>
      <c r="AB3753" s="29">
        <f t="shared" si="1116"/>
        <v>0.65224841746007733</v>
      </c>
      <c r="AG3753" s="40">
        <f t="array" ref="AG3753">SUM(_xlfn.NORM.DIST($AD$3:$AD$1003,$F3753,$AA3753,FALSE)*WindSpeedStep)</f>
        <v>1.0000000000000033</v>
      </c>
      <c r="AH3753" s="40">
        <f t="array" ref="AH3753">SUM(_xlfn.NORM.DIST($AD$3:$AD$1003,$F3753,$AB3753,FALSE)*WindSpeedStep)</f>
        <v>0.99999999999986455</v>
      </c>
      <c r="AJ3753" s="47">
        <f t="shared" si="1110"/>
        <v>5</v>
      </c>
      <c r="AK3753" s="83" t="b">
        <f>COUNTIF('Power Curve'!$D$2:$D$31,AJ3753)&gt;0</f>
        <v>1</v>
      </c>
      <c r="AL3753" s="83" t="b">
        <f t="shared" si="1111"/>
        <v>0</v>
      </c>
      <c r="AM3753" s="83" t="b">
        <f t="shared" si="1117"/>
        <v>1</v>
      </c>
      <c r="AN3753" s="47" t="str">
        <f t="shared" si="1112"/>
        <v>Outer</v>
      </c>
      <c r="AO3753" s="48" t="str">
        <f t="shared" si="1113"/>
        <v>0.0-0.1</v>
      </c>
      <c r="AP3753" s="49" t="str">
        <f t="shared" si="1118"/>
        <v>9-10</v>
      </c>
      <c r="AQ3753" s="49" t="str">
        <f t="shared" si="1119"/>
        <v>Apr</v>
      </c>
      <c r="AR3753" s="48" t="str">
        <f t="shared" si="1120"/>
        <v>335-345</v>
      </c>
      <c r="AS3753" s="49" t="str">
        <f t="shared" si="1114"/>
        <v>LWS-HTI</v>
      </c>
    </row>
    <row r="3754" spans="5:45" x14ac:dyDescent="0.3">
      <c r="E3754" s="15">
        <v>41013.388888888891</v>
      </c>
      <c r="F3754" s="21">
        <v>4.5</v>
      </c>
      <c r="G3754" s="21">
        <v>152.19000244140599</v>
      </c>
      <c r="H3754" s="42">
        <v>1.1812600353201705</v>
      </c>
      <c r="I3754" s="35">
        <v>355.2</v>
      </c>
      <c r="J3754" s="43">
        <v>0.14000000000000001</v>
      </c>
      <c r="K3754" s="44">
        <v>3.7620799561576435E-2</v>
      </c>
      <c r="L3754" s="26">
        <f t="shared" si="1102"/>
        <v>4.4457904427361674</v>
      </c>
      <c r="M3754" s="26">
        <f t="shared" si="1103"/>
        <v>4.5161220395848002E-2</v>
      </c>
      <c r="N3754" s="96">
        <f t="shared" si="1104"/>
        <v>5</v>
      </c>
      <c r="O3754" s="26">
        <f t="shared" si="1105"/>
        <v>0.3341304647606424</v>
      </c>
      <c r="P3754" s="3">
        <f>IF(L3754&gt;'Power Curve'!$C$37,0,INDEX(Ci,$N3754,1)*POWER(1-O3754,3)+INDEX(Ci,$N3754,2)*3*O3754*POWER(1-O3754,2)+INDEX(Ci,$N3754,3)*3*POWER(O3754,2)*(1-O3754)+INDEX(Ci,$N3754,4)*POWER(O3754,3))</f>
        <v>113.13478290247275</v>
      </c>
      <c r="Q3754" s="3">
        <f>MAX(0,MIN(P3754-V3754+W3754,'Power Curve'!$C$39))</f>
        <v>119.43718651695777</v>
      </c>
      <c r="R3754" s="3">
        <f t="shared" si="1106"/>
        <v>152.19000244140599</v>
      </c>
      <c r="S3754" s="3">
        <f t="shared" si="1107"/>
        <v>-32.752815924448228</v>
      </c>
      <c r="T3754" s="3">
        <f t="shared" si="1108"/>
        <v>32.752815924448228</v>
      </c>
      <c r="V3754" s="37">
        <f t="array" ref="V3754">SUM(_xlfn.NORM.DIST($AD$3:$AD$1003,$L3754,$AA3754,FALSE)*WindSpeedStep*$AE$3:$AE$1003)/AG3754</f>
        <v>88.008075097329765</v>
      </c>
      <c r="W3754" s="37">
        <f t="array" ref="W3754">SUM(_xlfn.NORM.DIST($AD$3:$AD$1003,$L3754,$AB3754,FALSE)*WindSpeedStep*$AE$3:$AE$1003)/AH3754</f>
        <v>94.310478711814781</v>
      </c>
      <c r="Y3754" s="1">
        <f t="shared" si="1109"/>
        <v>4</v>
      </c>
      <c r="Z3754" s="99">
        <f>IF(L3754&lt;'Power Curve'!$P$28,'Power Curve'!$Q$28,IF(L3754&gt;'Power Curve'!$P$29,'Power Curve'!$Q$29,INDEX(ReferenceTurbulence,Y3754)+(L3754-INDEX(ReferenceTurbulenceWindSpeed,Y3754))*(INDEX(ReferenceTurbulence,Y3754+1)-INDEX(ReferenceTurbulence,Y3754))/(INDEX(ReferenceTurbulenceWindSpeed,Y3754+1)-INDEX(ReferenceTurbulenceWindSpeed,Y3754))))</f>
        <v>0.11734571063941349</v>
      </c>
      <c r="AA3754" s="100">
        <f t="shared" si="1115"/>
        <v>0.52169443885678823</v>
      </c>
      <c r="AB3754" s="29">
        <f t="shared" si="1116"/>
        <v>0.6224106619830635</v>
      </c>
      <c r="AG3754" s="40">
        <f t="array" ref="AG3754">SUM(_xlfn.NORM.DIST($AD$3:$AD$1003,$F3754,$AA3754,FALSE)*WindSpeedStep)</f>
        <v>1.0000000000000027</v>
      </c>
      <c r="AH3754" s="40">
        <f t="array" ref="AH3754">SUM(_xlfn.NORM.DIST($AD$3:$AD$1003,$F3754,$AB3754,FALSE)*WindSpeedStep)</f>
        <v>0.9999999999998771</v>
      </c>
      <c r="AJ3754" s="47">
        <f t="shared" si="1110"/>
        <v>4</v>
      </c>
      <c r="AK3754" s="83" t="b">
        <f>COUNTIF('Power Curve'!$D$2:$D$31,AJ3754)&gt;0</f>
        <v>1</v>
      </c>
      <c r="AL3754" s="83" t="b">
        <f t="shared" si="1111"/>
        <v>0</v>
      </c>
      <c r="AM3754" s="83" t="b">
        <f t="shared" si="1117"/>
        <v>1</v>
      </c>
      <c r="AN3754" s="47" t="str">
        <f t="shared" si="1112"/>
        <v>Outer</v>
      </c>
      <c r="AO3754" s="48" t="str">
        <f t="shared" si="1113"/>
        <v>0.0-0.1</v>
      </c>
      <c r="AP3754" s="49" t="str">
        <f t="shared" si="1118"/>
        <v>9-10</v>
      </c>
      <c r="AQ3754" s="49" t="str">
        <f t="shared" si="1119"/>
        <v>Apr</v>
      </c>
      <c r="AR3754" s="48" t="str">
        <f t="shared" si="1120"/>
        <v>355-5</v>
      </c>
      <c r="AS3754" s="49" t="str">
        <f t="shared" si="1114"/>
        <v>LWS-HTI</v>
      </c>
    </row>
    <row r="3755" spans="5:45" x14ac:dyDescent="0.3">
      <c r="E3755" s="15">
        <v>41013.395833333336</v>
      </c>
      <c r="F3755" s="21">
        <v>4.28</v>
      </c>
      <c r="G3755" s="21">
        <v>139.25000381469698</v>
      </c>
      <c r="H3755" s="42">
        <v>1.1802225150605561</v>
      </c>
      <c r="I3755" s="35">
        <v>345.6</v>
      </c>
      <c r="J3755" s="43">
        <v>0.13551401869158877</v>
      </c>
      <c r="K3755" s="44">
        <v>0.16587768325907384</v>
      </c>
      <c r="L3755" s="26">
        <f t="shared" si="1102"/>
        <v>4.22720235530086</v>
      </c>
      <c r="M3755" s="26">
        <f t="shared" si="1103"/>
        <v>1.1377726846596298E-2</v>
      </c>
      <c r="N3755" s="96">
        <f t="shared" si="1104"/>
        <v>5</v>
      </c>
      <c r="O3755" s="26">
        <f t="shared" si="1105"/>
        <v>8.4179389653304626E-2</v>
      </c>
      <c r="P3755" s="3">
        <f>IF(L3755&gt;'Power Curve'!$C$37,0,INDEX(Ci,$N3755,1)*POWER(1-O3755,3)+INDEX(Ci,$N3755,2)*3*O3755*POWER(1-O3755,2)+INDEX(Ci,$N3755,3)*3*POWER(O3755,2)*(1-O3755)+INDEX(Ci,$N3755,4)*POWER(O3755,3))</f>
        <v>84.425097359540899</v>
      </c>
      <c r="Q3755" s="3">
        <f>MAX(0,MIN(P3755-V3755+W3755,'Power Curve'!$C$39))</f>
        <v>90.765342178064088</v>
      </c>
      <c r="R3755" s="3">
        <f t="shared" si="1106"/>
        <v>139.25000381469698</v>
      </c>
      <c r="S3755" s="3">
        <f t="shared" si="1107"/>
        <v>-48.484661636632893</v>
      </c>
      <c r="T3755" s="3">
        <f t="shared" si="1108"/>
        <v>48.484661636632893</v>
      </c>
      <c r="V3755" s="37">
        <f t="array" ref="V3755">SUM(_xlfn.NORM.DIST($AD$3:$AD$1003,$L3755,$AA3755,FALSE)*WindSpeedStep*$AE$3:$AE$1003)/AG3755</f>
        <v>54.859466646554374</v>
      </c>
      <c r="W3755" s="37">
        <f t="array" ref="W3755">SUM(_xlfn.NORM.DIST($AD$3:$AD$1003,$L3755,$AB3755,FALSE)*WindSpeedStep*$AE$3:$AE$1003)/AH3755</f>
        <v>61.19971146507757</v>
      </c>
      <c r="Y3755" s="1">
        <f t="shared" si="1109"/>
        <v>4</v>
      </c>
      <c r="Z3755" s="99">
        <f>IF(L3755&lt;'Power Curve'!$P$28,'Power Curve'!$Q$28,IF(L3755&gt;'Power Curve'!$P$29,'Power Curve'!$Q$29,INDEX(ReferenceTurbulence,Y3755)+(L3755-INDEX(ReferenceTurbulenceWindSpeed,Y3755))*(INDEX(ReferenceTurbulence,Y3755+1)-INDEX(ReferenceTurbulence,Y3755))/(INDEX(ReferenceTurbulenceWindSpeed,Y3755+1)-INDEX(ReferenceTurbulenceWindSpeed,Y3755))))</f>
        <v>0.11718619916827192</v>
      </c>
      <c r="AA3755" s="100">
        <f t="shared" si="1115"/>
        <v>0.49536977713287472</v>
      </c>
      <c r="AB3755" s="29">
        <f t="shared" si="1116"/>
        <v>0.57284517898936882</v>
      </c>
      <c r="AG3755" s="40">
        <f t="array" ref="AG3755">SUM(_xlfn.NORM.DIST($AD$3:$AD$1003,$F3755,$AA3755,FALSE)*WindSpeedStep)</f>
        <v>1.0000000000000027</v>
      </c>
      <c r="AH3755" s="40">
        <f t="array" ref="AH3755">SUM(_xlfn.NORM.DIST($AD$3:$AD$1003,$F3755,$AB3755,FALSE)*WindSpeedStep)</f>
        <v>0.99999999999998368</v>
      </c>
      <c r="AJ3755" s="47">
        <f t="shared" si="1110"/>
        <v>4</v>
      </c>
      <c r="AK3755" s="83" t="b">
        <f>COUNTIF('Power Curve'!$D$2:$D$31,AJ3755)&gt;0</f>
        <v>1</v>
      </c>
      <c r="AL3755" s="83" t="b">
        <f t="shared" si="1111"/>
        <v>0</v>
      </c>
      <c r="AM3755" s="83" t="b">
        <f t="shared" si="1117"/>
        <v>1</v>
      </c>
      <c r="AN3755" s="47" t="str">
        <f t="shared" si="1112"/>
        <v>Inner</v>
      </c>
      <c r="AO3755" s="48" t="str">
        <f t="shared" si="1113"/>
        <v>0.0-0.1</v>
      </c>
      <c r="AP3755" s="49" t="str">
        <f t="shared" si="1118"/>
        <v>9-10</v>
      </c>
      <c r="AQ3755" s="49" t="str">
        <f t="shared" si="1119"/>
        <v>Apr</v>
      </c>
      <c r="AR3755" s="48" t="str">
        <f t="shared" si="1120"/>
        <v>345-355</v>
      </c>
      <c r="AS3755" s="49" t="str">
        <f t="shared" si="1114"/>
        <v>Inner-TI</v>
      </c>
    </row>
    <row r="3756" spans="5:45" x14ac:dyDescent="0.3">
      <c r="E3756" s="15">
        <v>41014.034722222219</v>
      </c>
      <c r="F3756" s="21">
        <v>5.03</v>
      </c>
      <c r="G3756" s="21">
        <v>152.38000488281241</v>
      </c>
      <c r="H3756" s="42">
        <v>1.1970047976184965</v>
      </c>
      <c r="I3756" s="35">
        <v>352.4</v>
      </c>
      <c r="J3756" s="43">
        <v>0.18091451292246521</v>
      </c>
      <c r="K3756" s="44">
        <v>0.49699104619824458</v>
      </c>
      <c r="L3756" s="26">
        <f t="shared" si="1102"/>
        <v>4.9913871027952368</v>
      </c>
      <c r="M3756" s="26">
        <f t="shared" si="1103"/>
        <v>0.12948494298230398</v>
      </c>
      <c r="N3756" s="96">
        <f t="shared" si="1104"/>
        <v>5</v>
      </c>
      <c r="O3756" s="26">
        <f t="shared" si="1105"/>
        <v>0.95800925594635788</v>
      </c>
      <c r="P3756" s="3">
        <f>IF(L3756&gt;'Power Curve'!$C$37,0,INDEX(Ci,$N3756,1)*POWER(1-O3756,3)+INDEX(Ci,$N3756,2)*3*O3756*POWER(1-O3756,2)+INDEX(Ci,$N3756,3)*3*POWER(O3756,2)*(1-O3756)+INDEX(Ci,$N3756,4)*POWER(O3756,3))</f>
        <v>205.66363640335388</v>
      </c>
      <c r="Q3756" s="3">
        <f>MAX(0,MIN(P3756-V3756+W3756,'Power Curve'!$C$39))</f>
        <v>213.97193082176017</v>
      </c>
      <c r="R3756" s="3">
        <f t="shared" si="1106"/>
        <v>152.38000488281241</v>
      </c>
      <c r="S3756" s="3">
        <f t="shared" si="1107"/>
        <v>61.591925938947753</v>
      </c>
      <c r="T3756" s="3">
        <f t="shared" si="1108"/>
        <v>61.591925938947753</v>
      </c>
      <c r="V3756" s="37">
        <f t="array" ref="V3756">SUM(_xlfn.NORM.DIST($AD$3:$AD$1003,$L3756,$AA3756,FALSE)*WindSpeedStep*$AE$3:$AE$1003)/AG3756</f>
        <v>184.15187037570965</v>
      </c>
      <c r="W3756" s="37">
        <f t="array" ref="W3756">SUM(_xlfn.NORM.DIST($AD$3:$AD$1003,$L3756,$AB3756,FALSE)*WindSpeedStep*$AE$3:$AE$1003)/AH3756</f>
        <v>192.46016479411594</v>
      </c>
      <c r="Y3756" s="1">
        <f t="shared" si="1109"/>
        <v>4</v>
      </c>
      <c r="Z3756" s="99">
        <f>IF(L3756&lt;'Power Curve'!$P$28,'Power Curve'!$Q$28,IF(L3756&gt;'Power Curve'!$P$29,'Power Curve'!$Q$29,INDEX(ReferenceTurbulence,Y3756)+(L3756-INDEX(ReferenceTurbulenceWindSpeed,Y3756))*(INDEX(ReferenceTurbulence,Y3756+1)-INDEX(ReferenceTurbulence,Y3756))/(INDEX(ReferenceTurbulenceWindSpeed,Y3756+1)-INDEX(ReferenceTurbulenceWindSpeed,Y3756))))</f>
        <v>0.11774385185066179</v>
      </c>
      <c r="AA3756" s="100">
        <f t="shared" si="1115"/>
        <v>0.58770514356082637</v>
      </c>
      <c r="AB3756" s="29">
        <f t="shared" si="1116"/>
        <v>0.90301436650967504</v>
      </c>
      <c r="AG3756" s="40">
        <f t="array" ref="AG3756">SUM(_xlfn.NORM.DIST($AD$3:$AD$1003,$F3756,$AA3756,FALSE)*WindSpeedStep)</f>
        <v>1.0000000000000036</v>
      </c>
      <c r="AH3756" s="40">
        <f t="array" ref="AH3756">SUM(_xlfn.NORM.DIST($AD$3:$AD$1003,$F3756,$AB3756,FALSE)*WindSpeedStep)</f>
        <v>0.99999999090929881</v>
      </c>
      <c r="AJ3756" s="47">
        <f t="shared" si="1110"/>
        <v>5</v>
      </c>
      <c r="AK3756" s="83" t="b">
        <f>COUNTIF('Power Curve'!$D$2:$D$31,AJ3756)&gt;0</f>
        <v>1</v>
      </c>
      <c r="AL3756" s="83" t="b">
        <f t="shared" si="1111"/>
        <v>0</v>
      </c>
      <c r="AM3756" s="83" t="b">
        <f t="shared" si="1117"/>
        <v>1</v>
      </c>
      <c r="AN3756" s="47" t="str">
        <f t="shared" si="1112"/>
        <v>Outer</v>
      </c>
      <c r="AO3756" s="48" t="str">
        <f t="shared" si="1113"/>
        <v>0.1-0.2</v>
      </c>
      <c r="AP3756" s="49" t="str">
        <f t="shared" si="1118"/>
        <v>0-1</v>
      </c>
      <c r="AQ3756" s="49" t="str">
        <f t="shared" si="1119"/>
        <v>Apr</v>
      </c>
      <c r="AR3756" s="48" t="str">
        <f t="shared" si="1120"/>
        <v>345-355</v>
      </c>
      <c r="AS3756" s="49" t="str">
        <f t="shared" si="1114"/>
        <v>LWS-HTI</v>
      </c>
    </row>
    <row r="3757" spans="5:45" x14ac:dyDescent="0.3">
      <c r="E3757" s="15">
        <v>41014.048611111109</v>
      </c>
      <c r="F3757" s="21">
        <v>5.95</v>
      </c>
      <c r="G3757" s="21">
        <v>250.41999816894571</v>
      </c>
      <c r="H3757" s="42">
        <v>1.1970935664757947</v>
      </c>
      <c r="I3757" s="35">
        <v>354.6</v>
      </c>
      <c r="J3757" s="43">
        <v>0.13109243697478992</v>
      </c>
      <c r="K3757" s="44">
        <v>0.62425834858354645</v>
      </c>
      <c r="L3757" s="26">
        <f t="shared" si="1102"/>
        <v>5.9044706537260332</v>
      </c>
      <c r="M3757" s="26">
        <f t="shared" si="1103"/>
        <v>0.27060494917627287</v>
      </c>
      <c r="N3757" s="96">
        <f t="shared" si="1104"/>
        <v>6</v>
      </c>
      <c r="O3757" s="26">
        <f t="shared" si="1105"/>
        <v>0.87348522315907462</v>
      </c>
      <c r="P3757" s="3">
        <f>IF(L3757&gt;'Power Curve'!$C$37,0,INDEX(Ci,$N3757,1)*POWER(1-O3757,3)+INDEX(Ci,$N3757,2)*3*O3757*POWER(1-O3757,2)+INDEX(Ci,$N3757,3)*3*POWER(O3757,2)*(1-O3757)+INDEX(Ci,$N3757,4)*POWER(O3757,3))</f>
        <v>346.03473115273783</v>
      </c>
      <c r="Q3757" s="3">
        <f>MAX(0,MIN(P3757-V3757+W3757,'Power Curve'!$C$39))</f>
        <v>347.47436671386242</v>
      </c>
      <c r="R3757" s="3">
        <f t="shared" si="1106"/>
        <v>250.41999816894571</v>
      </c>
      <c r="S3757" s="3">
        <f t="shared" si="1107"/>
        <v>97.054368544916713</v>
      </c>
      <c r="T3757" s="3">
        <f t="shared" si="1108"/>
        <v>97.054368544916713</v>
      </c>
      <c r="V3757" s="37">
        <f t="array" ref="V3757">SUM(_xlfn.NORM.DIST($AD$3:$AD$1003,$L3757,$AA3757,FALSE)*WindSpeedStep*$AE$3:$AE$1003)/AG3757</f>
        <v>351.49442152776425</v>
      </c>
      <c r="W3757" s="37">
        <f t="array" ref="W3757">SUM(_xlfn.NORM.DIST($AD$3:$AD$1003,$L3757,$AB3757,FALSE)*WindSpeedStep*$AE$3:$AE$1003)/AH3757</f>
        <v>352.93405708888884</v>
      </c>
      <c r="Y3757" s="1">
        <f t="shared" si="1109"/>
        <v>5</v>
      </c>
      <c r="Z3757" s="99">
        <f>IF(L3757&lt;'Power Curve'!$P$28,'Power Curve'!$Q$28,IF(L3757&gt;'Power Curve'!$P$29,'Power Curve'!$Q$29,INDEX(ReferenceTurbulence,Y3757)+(L3757-INDEX(ReferenceTurbulenceWindSpeed,Y3757))*(INDEX(ReferenceTurbulence,Y3757+1)-INDEX(ReferenceTurbulence,Y3757))/(INDEX(ReferenceTurbulenceWindSpeed,Y3757+1)-INDEX(ReferenceTurbulenceWindSpeed,Y3757))))</f>
        <v>0.12112071737103605</v>
      </c>
      <c r="AA3757" s="100">
        <f t="shared" si="1115"/>
        <v>0.71515372127552734</v>
      </c>
      <c r="AB3757" s="29">
        <f t="shared" si="1116"/>
        <v>0.77403144704307669</v>
      </c>
      <c r="AG3757" s="40">
        <f t="array" ref="AG3757">SUM(_xlfn.NORM.DIST($AD$3:$AD$1003,$F3757,$AA3757,FALSE)*WindSpeedStep)</f>
        <v>1.0000000000000036</v>
      </c>
      <c r="AH3757" s="40">
        <f t="array" ref="AH3757">SUM(_xlfn.NORM.DIST($AD$3:$AD$1003,$F3757,$AB3757,FALSE)*WindSpeedStep)</f>
        <v>0.99999999999999911</v>
      </c>
      <c r="AJ3757" s="47">
        <f t="shared" si="1110"/>
        <v>6</v>
      </c>
      <c r="AK3757" s="83" t="b">
        <f>COUNTIF('Power Curve'!$D$2:$D$31,AJ3757)&gt;0</f>
        <v>1</v>
      </c>
      <c r="AL3757" s="83" t="b">
        <f t="shared" si="1111"/>
        <v>0</v>
      </c>
      <c r="AM3757" s="83" t="b">
        <f t="shared" si="1117"/>
        <v>1</v>
      </c>
      <c r="AN3757" s="47" t="str">
        <f t="shared" si="1112"/>
        <v>Outer</v>
      </c>
      <c r="AO3757" s="48" t="str">
        <f t="shared" si="1113"/>
        <v>0.2-0.3</v>
      </c>
      <c r="AP3757" s="49" t="str">
        <f t="shared" si="1118"/>
        <v>1-2</v>
      </c>
      <c r="AQ3757" s="49" t="str">
        <f t="shared" si="1119"/>
        <v>Apr</v>
      </c>
      <c r="AR3757" s="48" t="str">
        <f t="shared" si="1120"/>
        <v>345-355</v>
      </c>
      <c r="AS3757" s="49" t="str">
        <f t="shared" si="1114"/>
        <v>Inner-TI</v>
      </c>
    </row>
    <row r="3758" spans="5:45" x14ac:dyDescent="0.3">
      <c r="E3758" s="15">
        <v>41014.055555555555</v>
      </c>
      <c r="F3758" s="21">
        <v>5.36</v>
      </c>
      <c r="G3758" s="21">
        <v>210.15001296997121</v>
      </c>
      <c r="H3758" s="42">
        <v>1.1972711436943875</v>
      </c>
      <c r="I3758" s="35">
        <v>354.7</v>
      </c>
      <c r="J3758" s="43">
        <v>0.17350746268656717</v>
      </c>
      <c r="K3758" s="44">
        <v>0.44674819209681615</v>
      </c>
      <c r="L3758" s="26">
        <f t="shared" si="1102"/>
        <v>5.3192483220209823</v>
      </c>
      <c r="M3758" s="26">
        <f t="shared" si="1103"/>
        <v>0.18015695130041909</v>
      </c>
      <c r="N3758" s="96">
        <f t="shared" si="1104"/>
        <v>6</v>
      </c>
      <c r="O3758" s="26">
        <f t="shared" si="1105"/>
        <v>0.29018373580156021</v>
      </c>
      <c r="P3758" s="3">
        <f>IF(L3758&gt;'Power Curve'!$C$37,0,INDEX(Ci,$N3758,1)*POWER(1-O3758,3)+INDEX(Ci,$N3758,2)*3*O3758*POWER(1-O3758,2)+INDEX(Ci,$N3758,3)*3*POWER(O3758,2)*(1-O3758)+INDEX(Ci,$N3758,4)*POWER(O3758,3))</f>
        <v>255.01357724956569</v>
      </c>
      <c r="Q3758" s="3">
        <f>MAX(0,MIN(P3758-V3758+W3758,'Power Curve'!$C$39))</f>
        <v>260.61682866597783</v>
      </c>
      <c r="R3758" s="3">
        <f t="shared" si="1106"/>
        <v>210.15001296997121</v>
      </c>
      <c r="S3758" s="3">
        <f t="shared" si="1107"/>
        <v>50.46681569600662</v>
      </c>
      <c r="T3758" s="3">
        <f t="shared" si="1108"/>
        <v>50.46681569600662</v>
      </c>
      <c r="V3758" s="37">
        <f t="array" ref="V3758">SUM(_xlfn.NORM.DIST($AD$3:$AD$1003,$L3758,$AA3758,FALSE)*WindSpeedStep*$AE$3:$AE$1003)/AG3758</f>
        <v>242.99121396617295</v>
      </c>
      <c r="W3758" s="37">
        <f t="array" ref="W3758">SUM(_xlfn.NORM.DIST($AD$3:$AD$1003,$L3758,$AB3758,FALSE)*WindSpeedStep*$AE$3:$AE$1003)/AH3758</f>
        <v>248.5944653825851</v>
      </c>
      <c r="Y3758" s="1">
        <f t="shared" si="1109"/>
        <v>5</v>
      </c>
      <c r="Z3758" s="99">
        <f>IF(L3758&lt;'Power Curve'!$P$28,'Power Curve'!$Q$28,IF(L3758&gt;'Power Curve'!$P$29,'Power Curve'!$Q$29,INDEX(ReferenceTurbulence,Y3758)+(L3758-INDEX(ReferenceTurbulenceWindSpeed,Y3758))*(INDEX(ReferenceTurbulence,Y3758+1)-INDEX(ReferenceTurbulence,Y3758))/(INDEX(ReferenceTurbulenceWindSpeed,Y3758+1)-INDEX(ReferenceTurbulenceWindSpeed,Y3758))))</f>
        <v>0.11888358760178303</v>
      </c>
      <c r="AA3758" s="100">
        <f t="shared" si="1115"/>
        <v>0.63237132386661876</v>
      </c>
      <c r="AB3758" s="29">
        <f t="shared" si="1116"/>
        <v>0.92292927975364059</v>
      </c>
      <c r="AG3758" s="40">
        <f t="array" ref="AG3758">SUM(_xlfn.NORM.DIST($AD$3:$AD$1003,$F3758,$AA3758,FALSE)*WindSpeedStep)</f>
        <v>1.0000000000000033</v>
      </c>
      <c r="AH3758" s="40">
        <f t="array" ref="AH3758">SUM(_xlfn.NORM.DIST($AD$3:$AD$1003,$F3758,$AB3758,FALSE)*WindSpeedStep)</f>
        <v>0.99999999774934856</v>
      </c>
      <c r="AJ3758" s="47">
        <f t="shared" si="1110"/>
        <v>5</v>
      </c>
      <c r="AK3758" s="83" t="b">
        <f>COUNTIF('Power Curve'!$D$2:$D$31,AJ3758)&gt;0</f>
        <v>1</v>
      </c>
      <c r="AL3758" s="83" t="b">
        <f t="shared" si="1111"/>
        <v>0</v>
      </c>
      <c r="AM3758" s="83" t="b">
        <f t="shared" si="1117"/>
        <v>1</v>
      </c>
      <c r="AN3758" s="47" t="str">
        <f t="shared" si="1112"/>
        <v>Outer</v>
      </c>
      <c r="AO3758" s="48" t="str">
        <f t="shared" si="1113"/>
        <v>0.1-0.2</v>
      </c>
      <c r="AP3758" s="49" t="str">
        <f t="shared" si="1118"/>
        <v>1-2</v>
      </c>
      <c r="AQ3758" s="49" t="str">
        <f t="shared" si="1119"/>
        <v>Apr</v>
      </c>
      <c r="AR3758" s="48" t="str">
        <f t="shared" si="1120"/>
        <v>345-355</v>
      </c>
      <c r="AS3758" s="49" t="str">
        <f t="shared" si="1114"/>
        <v>LWS-HTI</v>
      </c>
    </row>
    <row r="3759" spans="5:45" x14ac:dyDescent="0.3">
      <c r="E3759" s="15">
        <v>41014.0625</v>
      </c>
      <c r="F3759" s="21">
        <v>4.2</v>
      </c>
      <c r="G3759" s="21">
        <v>87.709997177123597</v>
      </c>
      <c r="H3759" s="42">
        <v>1.1981153565120917</v>
      </c>
      <c r="I3759" s="35">
        <v>345.3</v>
      </c>
      <c r="J3759" s="43">
        <v>0.2119047619047619</v>
      </c>
      <c r="K3759" s="44">
        <v>0.53738948984218149</v>
      </c>
      <c r="L3759" s="26">
        <f t="shared" si="1102"/>
        <v>4.1690471393502806</v>
      </c>
      <c r="M3759" s="26">
        <f t="shared" si="1103"/>
        <v>2.389650753459704E-3</v>
      </c>
      <c r="N3759" s="96">
        <f t="shared" si="1104"/>
        <v>5</v>
      </c>
      <c r="O3759" s="26">
        <f t="shared" si="1105"/>
        <v>1.7680071595779084E-2</v>
      </c>
      <c r="P3759" s="3">
        <f>IF(L3759&gt;'Power Curve'!$C$37,0,INDEX(Ci,$N3759,1)*POWER(1-O3759,3)+INDEX(Ci,$N3759,2)*3*O3759*POWER(1-O3759,2)+INDEX(Ci,$N3759,3)*3*POWER(O3759,2)*(1-O3759)+INDEX(Ci,$N3759,4)*POWER(O3759,3))</f>
        <v>78.756246777871752</v>
      </c>
      <c r="Q3759" s="3">
        <f>MAX(0,MIN(P3759-V3759+W3759,'Power Curve'!$C$39))</f>
        <v>110.21983133063296</v>
      </c>
      <c r="R3759" s="3">
        <f t="shared" si="1106"/>
        <v>87.709997177123597</v>
      </c>
      <c r="S3759" s="3">
        <f t="shared" si="1107"/>
        <v>22.50983415350936</v>
      </c>
      <c r="T3759" s="3">
        <f t="shared" si="1108"/>
        <v>22.50983415350936</v>
      </c>
      <c r="V3759" s="37">
        <f t="array" ref="V3759">SUM(_xlfn.NORM.DIST($AD$3:$AD$1003,$L3759,$AA3759,FALSE)*WindSpeedStep*$AE$3:$AE$1003)/AG3759</f>
        <v>47.156072926288267</v>
      </c>
      <c r="W3759" s="37">
        <f t="array" ref="W3759">SUM(_xlfn.NORM.DIST($AD$3:$AD$1003,$L3759,$AB3759,FALSE)*WindSpeedStep*$AE$3:$AE$1003)/AH3759</f>
        <v>78.619657479049479</v>
      </c>
      <c r="Y3759" s="1">
        <f t="shared" si="1109"/>
        <v>4</v>
      </c>
      <c r="Z3759" s="99">
        <f>IF(L3759&lt;'Power Curve'!$P$28,'Power Curve'!$Q$28,IF(L3759&gt;'Power Curve'!$P$29,'Power Curve'!$Q$29,INDEX(ReferenceTurbulence,Y3759)+(L3759-INDEX(ReferenceTurbulenceWindSpeed,Y3759))*(INDEX(ReferenceTurbulence,Y3759+1)-INDEX(ReferenceTurbulence,Y3759))/(INDEX(ReferenceTurbulenceWindSpeed,Y3759+1)-INDEX(ReferenceTurbulenceWindSpeed,Y3759))))</f>
        <v>0.11714376124697588</v>
      </c>
      <c r="AA3759" s="100">
        <f t="shared" si="1115"/>
        <v>0.48837786271943706</v>
      </c>
      <c r="AB3759" s="29">
        <f t="shared" si="1116"/>
        <v>0.88344094143374996</v>
      </c>
      <c r="AG3759" s="40">
        <f t="array" ref="AG3759">SUM(_xlfn.NORM.DIST($AD$3:$AD$1003,$F3759,$AA3759,FALSE)*WindSpeedStep)</f>
        <v>1.0000000000000022</v>
      </c>
      <c r="AH3759" s="40">
        <f t="array" ref="AH3759">SUM(_xlfn.NORM.DIST($AD$3:$AD$1003,$F3759,$AB3759,FALSE)*WindSpeedStep)</f>
        <v>0.99999925770743192</v>
      </c>
      <c r="AJ3759" s="47">
        <f t="shared" si="1110"/>
        <v>4</v>
      </c>
      <c r="AK3759" s="83" t="b">
        <f>COUNTIF('Power Curve'!$D$2:$D$31,AJ3759)&gt;0</f>
        <v>1</v>
      </c>
      <c r="AL3759" s="83" t="b">
        <f t="shared" si="1111"/>
        <v>0</v>
      </c>
      <c r="AM3759" s="83" t="b">
        <f t="shared" si="1117"/>
        <v>1</v>
      </c>
      <c r="AN3759" s="47" t="str">
        <f t="shared" si="1112"/>
        <v>Outer</v>
      </c>
      <c r="AO3759" s="48" t="str">
        <f t="shared" si="1113"/>
        <v>0.0-0.1</v>
      </c>
      <c r="AP3759" s="49" t="str">
        <f t="shared" si="1118"/>
        <v>1-2</v>
      </c>
      <c r="AQ3759" s="49" t="str">
        <f t="shared" si="1119"/>
        <v>Apr</v>
      </c>
      <c r="AR3759" s="48" t="str">
        <f t="shared" si="1120"/>
        <v>345-355</v>
      </c>
      <c r="AS3759" s="49" t="str">
        <f t="shared" si="1114"/>
        <v>LWS-HTI</v>
      </c>
    </row>
    <row r="3760" spans="5:45" x14ac:dyDescent="0.3">
      <c r="E3760" s="15">
        <v>41014.069444444445</v>
      </c>
      <c r="F3760" s="21">
        <v>3.63</v>
      </c>
      <c r="G3760" s="21">
        <v>26.099998474121101</v>
      </c>
      <c r="H3760" s="42">
        <v>1.1987381694851293</v>
      </c>
      <c r="I3760" s="35">
        <v>335.9</v>
      </c>
      <c r="J3760" s="43">
        <v>0.17355371900826447</v>
      </c>
      <c r="K3760" s="44">
        <v>0.44693339790626219</v>
      </c>
      <c r="L3760" s="26">
        <f t="shared" si="1102"/>
        <v>3.6038721320113996</v>
      </c>
      <c r="M3760" s="26">
        <f t="shared" si="1103"/>
        <v>-8.4959968517454326E-2</v>
      </c>
      <c r="N3760" s="96">
        <f t="shared" si="1104"/>
        <v>4</v>
      </c>
      <c r="O3760" s="26">
        <f t="shared" si="1105"/>
        <v>0.60835063569504566</v>
      </c>
      <c r="P3760" s="3">
        <f>IF(L3760&gt;'Power Curve'!$C$37,0,INDEX(Ci,$N3760,1)*POWER(1-O3760,3)+INDEX(Ci,$N3760,2)*3*O3760*POWER(1-O3760,2)+INDEX(Ci,$N3760,3)*3*POWER(O3760,2)*(1-O3760)+INDEX(Ci,$N3760,4)*POWER(O3760,3))</f>
        <v>33.966498163696258</v>
      </c>
      <c r="Q3760" s="3">
        <f>MAX(0,MIN(P3760-V3760+W3760,'Power Curve'!$C$39))</f>
        <v>44.626397809767987</v>
      </c>
      <c r="R3760" s="3">
        <f t="shared" si="1106"/>
        <v>26.099998474121101</v>
      </c>
      <c r="S3760" s="3">
        <f t="shared" si="1107"/>
        <v>18.526399335646886</v>
      </c>
      <c r="T3760" s="3">
        <f t="shared" si="1108"/>
        <v>18.526399335646886</v>
      </c>
      <c r="V3760" s="37">
        <f t="array" ref="V3760">SUM(_xlfn.NORM.DIST($AD$3:$AD$1003,$L3760,$AA3760,FALSE)*WindSpeedStep*$AE$3:$AE$1003)/AG3760</f>
        <v>4.5438590251924404</v>
      </c>
      <c r="W3760" s="37">
        <f t="array" ref="W3760">SUM(_xlfn.NORM.DIST($AD$3:$AD$1003,$L3760,$AB3760,FALSE)*WindSpeedStep*$AE$3:$AE$1003)/AH3760</f>
        <v>15.203758671264167</v>
      </c>
      <c r="Y3760" s="1">
        <f t="shared" si="1109"/>
        <v>3</v>
      </c>
      <c r="Z3760" s="99">
        <f>IF(L3760&lt;'Power Curve'!$P$28,'Power Curve'!$Q$28,IF(L3760&gt;'Power Curve'!$P$29,'Power Curve'!$Q$29,INDEX(ReferenceTurbulence,Y3760)+(L3760-INDEX(ReferenceTurbulenceWindSpeed,Y3760))*(INDEX(ReferenceTurbulence,Y3760+1)-INDEX(ReferenceTurbulence,Y3760))/(INDEX(ReferenceTurbulenceWindSpeed,Y3760+1)-INDEX(ReferenceTurbulenceWindSpeed,Y3760))))</f>
        <v>0.11713247834199569</v>
      </c>
      <c r="AA3760" s="100">
        <f t="shared" si="1115"/>
        <v>0.42213047445014712</v>
      </c>
      <c r="AB3760" s="29">
        <f t="shared" si="1116"/>
        <v>0.62546541134082145</v>
      </c>
      <c r="AG3760" s="40">
        <f t="array" ref="AG3760">SUM(_xlfn.NORM.DIST($AD$3:$AD$1003,$F3760,$AA3760,FALSE)*WindSpeedStep)</f>
        <v>1.0000000000000004</v>
      </c>
      <c r="AH3760" s="40">
        <f t="array" ref="AH3760">SUM(_xlfn.NORM.DIST($AD$3:$AD$1003,$F3760,$AB3760,FALSE)*WindSpeedStep)</f>
        <v>0.99999999806730666</v>
      </c>
      <c r="AJ3760" s="47">
        <f t="shared" si="1110"/>
        <v>4</v>
      </c>
      <c r="AK3760" s="83" t="b">
        <f>COUNTIF('Power Curve'!$D$2:$D$31,AJ3760)&gt;0</f>
        <v>1</v>
      </c>
      <c r="AL3760" s="83" t="b">
        <f t="shared" si="1111"/>
        <v>0</v>
      </c>
      <c r="AM3760" s="83" t="b">
        <f t="shared" si="1117"/>
        <v>1</v>
      </c>
      <c r="AN3760" s="47" t="str">
        <f t="shared" si="1112"/>
        <v>Outer</v>
      </c>
      <c r="AO3760" s="48" t="str">
        <f t="shared" si="1113"/>
        <v>&lt;0</v>
      </c>
      <c r="AP3760" s="49" t="str">
        <f t="shared" si="1118"/>
        <v>1-2</v>
      </c>
      <c r="AQ3760" s="49" t="str">
        <f t="shared" si="1119"/>
        <v>Apr</v>
      </c>
      <c r="AR3760" s="48" t="str">
        <f t="shared" si="1120"/>
        <v>335-345</v>
      </c>
      <c r="AS3760" s="49" t="str">
        <f t="shared" si="1114"/>
        <v>LWS-HTI</v>
      </c>
    </row>
    <row r="3761" spans="5:45" x14ac:dyDescent="0.3">
      <c r="E3761" s="15">
        <v>41014.076388888891</v>
      </c>
      <c r="F3761" s="21">
        <v>4.08</v>
      </c>
      <c r="G3761" s="21">
        <v>68.659999847412095</v>
      </c>
      <c r="H3761" s="42">
        <v>1.1984711703702298</v>
      </c>
      <c r="I3761" s="35">
        <v>335.9</v>
      </c>
      <c r="J3761" s="43">
        <v>0.1642156862745098</v>
      </c>
      <c r="K3761" s="44">
        <v>0.43964366426242696</v>
      </c>
      <c r="L3761" s="26">
        <f t="shared" si="1102"/>
        <v>4.0503323805863376</v>
      </c>
      <c r="M3761" s="26">
        <f t="shared" si="1103"/>
        <v>-1.5958097899996096E-2</v>
      </c>
      <c r="N3761" s="96">
        <f t="shared" si="1104"/>
        <v>4</v>
      </c>
      <c r="O3761" s="26">
        <f t="shared" si="1105"/>
        <v>0.92643617315524418</v>
      </c>
      <c r="P3761" s="3">
        <f>IF(L3761&gt;'Power Curve'!$C$37,0,INDEX(Ci,$N3761,1)*POWER(1-O3761,3)+INDEX(Ci,$N3761,2)*3*O3761*POWER(1-O3761,2)+INDEX(Ci,$N3761,3)*3*POWER(O3761,2)*(1-O3761)+INDEX(Ci,$N3761,4)*POWER(O3761,3))</f>
        <v>68.761505532341985</v>
      </c>
      <c r="Q3761" s="3">
        <f>MAX(0,MIN(P3761-V3761+W3761,'Power Curve'!$C$39))</f>
        <v>84.861463282177382</v>
      </c>
      <c r="R3761" s="3">
        <f t="shared" si="1106"/>
        <v>68.659999847412095</v>
      </c>
      <c r="S3761" s="3">
        <f t="shared" si="1107"/>
        <v>16.201463434765287</v>
      </c>
      <c r="T3761" s="3">
        <f t="shared" si="1108"/>
        <v>16.201463434765287</v>
      </c>
      <c r="V3761" s="37">
        <f t="array" ref="V3761">SUM(_xlfn.NORM.DIST($AD$3:$AD$1003,$L3761,$AA3761,FALSE)*WindSpeedStep*$AE$3:$AE$1003)/AG3761</f>
        <v>33.269230090813515</v>
      </c>
      <c r="W3761" s="37">
        <f t="array" ref="W3761">SUM(_xlfn.NORM.DIST($AD$3:$AD$1003,$L3761,$AB3761,FALSE)*WindSpeedStep*$AE$3:$AE$1003)/AH3761</f>
        <v>49.369187840648912</v>
      </c>
      <c r="Y3761" s="1">
        <f t="shared" si="1109"/>
        <v>3</v>
      </c>
      <c r="Z3761" s="99">
        <f>IF(L3761&lt;'Power Curve'!$P$28,'Power Curve'!$Q$28,IF(L3761&gt;'Power Curve'!$P$29,'Power Curve'!$Q$29,INDEX(ReferenceTurbulence,Y3761)+(L3761-INDEX(ReferenceTurbulenceWindSpeed,Y3761))*(INDEX(ReferenceTurbulence,Y3761+1)-INDEX(ReferenceTurbulence,Y3761))/(INDEX(ReferenceTurbulenceWindSpeed,Y3761+1)-INDEX(ReferenceTurbulenceWindSpeed,Y3761))))</f>
        <v>0.11713247834199569</v>
      </c>
      <c r="AA3761" s="100">
        <f t="shared" si="1115"/>
        <v>0.47442546984691303</v>
      </c>
      <c r="AB3761" s="29">
        <f t="shared" si="1116"/>
        <v>0.66512811151785445</v>
      </c>
      <c r="AG3761" s="40">
        <f t="array" ref="AG3761">SUM(_xlfn.NORM.DIST($AD$3:$AD$1003,$F3761,$AA3761,FALSE)*WindSpeedStep)</f>
        <v>1.0000000000000022</v>
      </c>
      <c r="AH3761" s="40">
        <f t="array" ref="AH3761">SUM(_xlfn.NORM.DIST($AD$3:$AD$1003,$F3761,$AB3761,FALSE)*WindSpeedStep)</f>
        <v>0.99999999974361942</v>
      </c>
      <c r="AJ3761" s="47">
        <f t="shared" si="1110"/>
        <v>4</v>
      </c>
      <c r="AK3761" s="83" t="b">
        <f>COUNTIF('Power Curve'!$D$2:$D$31,AJ3761)&gt;0</f>
        <v>1</v>
      </c>
      <c r="AL3761" s="83" t="b">
        <f t="shared" si="1111"/>
        <v>0</v>
      </c>
      <c r="AM3761" s="83" t="b">
        <f t="shared" si="1117"/>
        <v>1</v>
      </c>
      <c r="AN3761" s="47" t="str">
        <f t="shared" si="1112"/>
        <v>Outer</v>
      </c>
      <c r="AO3761" s="48" t="str">
        <f t="shared" si="1113"/>
        <v>&lt;0</v>
      </c>
      <c r="AP3761" s="49" t="str">
        <f t="shared" si="1118"/>
        <v>1-2</v>
      </c>
      <c r="AQ3761" s="49" t="str">
        <f t="shared" si="1119"/>
        <v>Apr</v>
      </c>
      <c r="AR3761" s="48" t="str">
        <f t="shared" si="1120"/>
        <v>335-345</v>
      </c>
      <c r="AS3761" s="49" t="str">
        <f t="shared" si="1114"/>
        <v>LWS-HTI</v>
      </c>
    </row>
    <row r="3762" spans="5:45" x14ac:dyDescent="0.3">
      <c r="E3762" s="15">
        <v>41014.083333333336</v>
      </c>
      <c r="F3762" s="21">
        <v>4.5999999999999996</v>
      </c>
      <c r="G3762" s="21">
        <v>147.98999404907252</v>
      </c>
      <c r="H3762" s="42">
        <v>1.198248761947347</v>
      </c>
      <c r="I3762" s="35">
        <v>335.8</v>
      </c>
      <c r="J3762" s="43">
        <v>0.12391304347826086</v>
      </c>
      <c r="K3762" s="44">
        <v>0.44989357263462104</v>
      </c>
      <c r="L3762" s="26">
        <f t="shared" si="1102"/>
        <v>4.5662687139709552</v>
      </c>
      <c r="M3762" s="26">
        <f t="shared" si="1103"/>
        <v>6.3781525586495899E-2</v>
      </c>
      <c r="N3762" s="96">
        <f t="shared" si="1104"/>
        <v>5</v>
      </c>
      <c r="O3762" s="26">
        <f t="shared" si="1105"/>
        <v>0.47189494120367365</v>
      </c>
      <c r="P3762" s="3">
        <f>IF(L3762&gt;'Power Curve'!$C$37,0,INDEX(Ci,$N3762,1)*POWER(1-O3762,3)+INDEX(Ci,$N3762,2)*3*O3762*POWER(1-O3762,2)+INDEX(Ci,$N3762,3)*3*POWER(O3762,2)*(1-O3762)+INDEX(Ci,$N3762,4)*POWER(O3762,3))</f>
        <v>132.53034233861527</v>
      </c>
      <c r="Q3762" s="3">
        <f>MAX(0,MIN(P3762-V3762+W3762,'Power Curve'!$C$39))</f>
        <v>133.94053168344215</v>
      </c>
      <c r="R3762" s="3">
        <f t="shared" si="1106"/>
        <v>147.98999404907252</v>
      </c>
      <c r="S3762" s="3">
        <f t="shared" si="1107"/>
        <v>-14.049462365630376</v>
      </c>
      <c r="T3762" s="3">
        <f t="shared" si="1108"/>
        <v>14.049462365630376</v>
      </c>
      <c r="V3762" s="37">
        <f t="array" ref="V3762">SUM(_xlfn.NORM.DIST($AD$3:$AD$1003,$L3762,$AA3762,FALSE)*WindSpeedStep*$AE$3:$AE$1003)/AG3762</f>
        <v>108.31230567999539</v>
      </c>
      <c r="W3762" s="37">
        <f t="array" ref="W3762">SUM(_xlfn.NORM.DIST($AD$3:$AD$1003,$L3762,$AB3762,FALSE)*WindSpeedStep*$AE$3:$AE$1003)/AH3762</f>
        <v>109.72249502482228</v>
      </c>
      <c r="Y3762" s="1">
        <f t="shared" si="1109"/>
        <v>4</v>
      </c>
      <c r="Z3762" s="99">
        <f>IF(L3762&lt;'Power Curve'!$P$28,'Power Curve'!$Q$28,IF(L3762&gt;'Power Curve'!$P$29,'Power Curve'!$Q$29,INDEX(ReferenceTurbulence,Y3762)+(L3762-INDEX(ReferenceTurbulenceWindSpeed,Y3762))*(INDEX(ReferenceTurbulence,Y3762+1)-INDEX(ReferenceTurbulence,Y3762))/(INDEX(ReferenceTurbulenceWindSpeed,Y3762+1)-INDEX(ReferenceTurbulenceWindSpeed,Y3762))))</f>
        <v>0.11743362790201792</v>
      </c>
      <c r="AA3762" s="100">
        <f t="shared" si="1115"/>
        <v>0.536233501057091</v>
      </c>
      <c r="AB3762" s="29">
        <f t="shared" si="1116"/>
        <v>0.56582025368770528</v>
      </c>
      <c r="AG3762" s="40">
        <f t="array" ref="AG3762">SUM(_xlfn.NORM.DIST($AD$3:$AD$1003,$F3762,$AA3762,FALSE)*WindSpeedStep)</f>
        <v>1.0000000000000029</v>
      </c>
      <c r="AH3762" s="40">
        <f t="array" ref="AH3762">SUM(_xlfn.NORM.DIST($AD$3:$AD$1003,$F3762,$AB3762,FALSE)*WindSpeedStep)</f>
        <v>1.0000000000000027</v>
      </c>
      <c r="AJ3762" s="47">
        <f t="shared" si="1110"/>
        <v>5</v>
      </c>
      <c r="AK3762" s="83" t="b">
        <f>COUNTIF('Power Curve'!$D$2:$D$31,AJ3762)&gt;0</f>
        <v>1</v>
      </c>
      <c r="AL3762" s="83" t="b">
        <f t="shared" si="1111"/>
        <v>0</v>
      </c>
      <c r="AM3762" s="83" t="b">
        <f t="shared" si="1117"/>
        <v>1</v>
      </c>
      <c r="AN3762" s="47" t="str">
        <f t="shared" si="1112"/>
        <v>Outer</v>
      </c>
      <c r="AO3762" s="48" t="str">
        <f t="shared" si="1113"/>
        <v>0.0-0.1</v>
      </c>
      <c r="AP3762" s="49" t="str">
        <f t="shared" si="1118"/>
        <v>2-3</v>
      </c>
      <c r="AQ3762" s="49" t="str">
        <f t="shared" si="1119"/>
        <v>Apr</v>
      </c>
      <c r="AR3762" s="48" t="str">
        <f t="shared" si="1120"/>
        <v>335-345</v>
      </c>
      <c r="AS3762" s="49" t="str">
        <f t="shared" si="1114"/>
        <v>Inner-TI</v>
      </c>
    </row>
    <row r="3763" spans="5:45" x14ac:dyDescent="0.3">
      <c r="E3763" s="15">
        <v>41014.090277777781</v>
      </c>
      <c r="F3763" s="21">
        <v>5.07</v>
      </c>
      <c r="G3763" s="21">
        <v>174.48000335693382</v>
      </c>
      <c r="H3763" s="42">
        <v>1.1973356457471214</v>
      </c>
      <c r="I3763" s="35">
        <v>336.6</v>
      </c>
      <c r="J3763" s="43">
        <v>0.16173570019723865</v>
      </c>
      <c r="K3763" s="44">
        <v>0.53829238228109177</v>
      </c>
      <c r="L3763" s="26">
        <f t="shared" si="1102"/>
        <v>5.0315435238575326</v>
      </c>
      <c r="M3763" s="26">
        <f t="shared" si="1103"/>
        <v>0.1356912473049062</v>
      </c>
      <c r="N3763" s="96">
        <f t="shared" si="1104"/>
        <v>6</v>
      </c>
      <c r="O3763" s="26">
        <f t="shared" si="1105"/>
        <v>3.4232559003703014E-3</v>
      </c>
      <c r="P3763" s="3">
        <f>IF(L3763&gt;'Power Curve'!$C$37,0,INDEX(Ci,$N3763,1)*POWER(1-O3763,3)+INDEX(Ci,$N3763,2)*3*O3763*POWER(1-O3763,2)+INDEX(Ci,$N3763,3)*3*POWER(O3763,2)*(1-O3763)+INDEX(Ci,$N3763,4)*POWER(O3763,3))</f>
        <v>211.98812928909805</v>
      </c>
      <c r="Q3763" s="3">
        <f>MAX(0,MIN(P3763-V3763+W3763,'Power Curve'!$C$39))</f>
        <v>216.26806313320841</v>
      </c>
      <c r="R3763" s="3">
        <f t="shared" si="1106"/>
        <v>174.48000335693382</v>
      </c>
      <c r="S3763" s="3">
        <f t="shared" si="1107"/>
        <v>41.788059776274594</v>
      </c>
      <c r="T3763" s="3">
        <f t="shared" si="1108"/>
        <v>41.788059776274594</v>
      </c>
      <c r="V3763" s="37">
        <f t="array" ref="V3763">SUM(_xlfn.NORM.DIST($AD$3:$AD$1003,$L3763,$AA3763,FALSE)*WindSpeedStep*$AE$3:$AE$1003)/AG3763</f>
        <v>191.3772089356431</v>
      </c>
      <c r="W3763" s="37">
        <f t="array" ref="W3763">SUM(_xlfn.NORM.DIST($AD$3:$AD$1003,$L3763,$AB3763,FALSE)*WindSpeedStep*$AE$3:$AE$1003)/AH3763</f>
        <v>195.65714277975346</v>
      </c>
      <c r="Y3763" s="1">
        <f t="shared" si="1109"/>
        <v>5</v>
      </c>
      <c r="Z3763" s="99">
        <f>IF(L3763&lt;'Power Curve'!$P$28,'Power Curve'!$Q$28,IF(L3763&gt;'Power Curve'!$P$29,'Power Curve'!$Q$29,INDEX(ReferenceTurbulence,Y3763)+(L3763-INDEX(ReferenceTurbulenceWindSpeed,Y3763))*(INDEX(ReferenceTurbulence,Y3763+1)-INDEX(ReferenceTurbulence,Y3763))/(INDEX(ReferenceTurbulenceWindSpeed,Y3763+1)-INDEX(ReferenceTurbulenceWindSpeed,Y3763))))</f>
        <v>0.11778377829195515</v>
      </c>
      <c r="AA3763" s="100">
        <f t="shared" si="1115"/>
        <v>0.59263420688035839</v>
      </c>
      <c r="AB3763" s="29">
        <f t="shared" si="1116"/>
        <v>0.81378021490397956</v>
      </c>
      <c r="AG3763" s="40">
        <f t="array" ref="AG3763">SUM(_xlfn.NORM.DIST($AD$3:$AD$1003,$F3763,$AA3763,FALSE)*WindSpeedStep)</f>
        <v>1.0000000000000036</v>
      </c>
      <c r="AH3763" s="40">
        <f t="array" ref="AH3763">SUM(_xlfn.NORM.DIST($AD$3:$AD$1003,$F3763,$AB3763,FALSE)*WindSpeedStep)</f>
        <v>0.99999999984686627</v>
      </c>
      <c r="AJ3763" s="47">
        <f t="shared" si="1110"/>
        <v>5</v>
      </c>
      <c r="AK3763" s="83" t="b">
        <f>COUNTIF('Power Curve'!$D$2:$D$31,AJ3763)&gt;0</f>
        <v>1</v>
      </c>
      <c r="AL3763" s="83" t="b">
        <f t="shared" si="1111"/>
        <v>0</v>
      </c>
      <c r="AM3763" s="83" t="b">
        <f t="shared" si="1117"/>
        <v>1</v>
      </c>
      <c r="AN3763" s="47" t="str">
        <f t="shared" si="1112"/>
        <v>Outer</v>
      </c>
      <c r="AO3763" s="48" t="str">
        <f t="shared" si="1113"/>
        <v>0.1-0.2</v>
      </c>
      <c r="AP3763" s="49" t="str">
        <f t="shared" si="1118"/>
        <v>2-3</v>
      </c>
      <c r="AQ3763" s="49" t="str">
        <f t="shared" si="1119"/>
        <v>Apr</v>
      </c>
      <c r="AR3763" s="48" t="str">
        <f t="shared" si="1120"/>
        <v>335-345</v>
      </c>
      <c r="AS3763" s="49" t="str">
        <f t="shared" si="1114"/>
        <v>LWS-HTI</v>
      </c>
    </row>
    <row r="3764" spans="5:45" x14ac:dyDescent="0.3">
      <c r="E3764" s="15">
        <v>41014.097222222219</v>
      </c>
      <c r="F3764" s="21">
        <v>5.0599999999999996</v>
      </c>
      <c r="G3764" s="21">
        <v>246.92000961303719</v>
      </c>
      <c r="H3764" s="42">
        <v>1.1972790434995881</v>
      </c>
      <c r="I3764" s="35">
        <v>339.1</v>
      </c>
      <c r="J3764" s="43">
        <v>9.881422924901187E-2</v>
      </c>
      <c r="K3764" s="44">
        <v>0.43165086114268503</v>
      </c>
      <c r="L3764" s="26">
        <f t="shared" si="1102"/>
        <v>5.0215402438059318</v>
      </c>
      <c r="M3764" s="26">
        <f t="shared" si="1103"/>
        <v>0.13414520812656064</v>
      </c>
      <c r="N3764" s="96">
        <f t="shared" si="1104"/>
        <v>5</v>
      </c>
      <c r="O3764" s="26">
        <f t="shared" si="1105"/>
        <v>0.99248876533735775</v>
      </c>
      <c r="P3764" s="3">
        <f>IF(L3764&gt;'Power Curve'!$C$37,0,INDEX(Ci,$N3764,1)*POWER(1-O3764,3)+INDEX(Ci,$N3764,2)*3*O3764*POWER(1-O3764,2)+INDEX(Ci,$N3764,3)*3*POWER(O3764,2)*(1-O3764)+INDEX(Ci,$N3764,4)*POWER(O3764,3))</f>
        <v>210.43373110515802</v>
      </c>
      <c r="Q3764" s="3">
        <f>MAX(0,MIN(P3764-V3764+W3764,'Power Curve'!$C$39))</f>
        <v>210.68932258152026</v>
      </c>
      <c r="R3764" s="3">
        <f t="shared" si="1106"/>
        <v>246.92000961303719</v>
      </c>
      <c r="S3764" s="3">
        <f t="shared" si="1107"/>
        <v>-36.230687031516936</v>
      </c>
      <c r="T3764" s="3">
        <f t="shared" si="1108"/>
        <v>36.230687031516936</v>
      </c>
      <c r="V3764" s="37">
        <f t="array" ref="V3764">SUM(_xlfn.NORM.DIST($AD$3:$AD$1003,$L3764,$AA3764,FALSE)*WindSpeedStep*$AE$3:$AE$1003)/AG3764</f>
        <v>189.57782439767325</v>
      </c>
      <c r="W3764" s="37">
        <f t="array" ref="W3764">SUM(_xlfn.NORM.DIST($AD$3:$AD$1003,$L3764,$AB3764,FALSE)*WindSpeedStep*$AE$3:$AE$1003)/AH3764</f>
        <v>189.8334158740355</v>
      </c>
      <c r="Y3764" s="1">
        <f t="shared" si="1109"/>
        <v>4</v>
      </c>
      <c r="Z3764" s="99">
        <f>IF(L3764&lt;'Power Curve'!$P$28,'Power Curve'!$Q$28,IF(L3764&gt;'Power Curve'!$P$29,'Power Curve'!$Q$29,INDEX(ReferenceTurbulence,Y3764)+(L3764-INDEX(ReferenceTurbulenceWindSpeed,Y3764))*(INDEX(ReferenceTurbulence,Y3764+1)-INDEX(ReferenceTurbulence,Y3764))/(INDEX(ReferenceTurbulenceWindSpeed,Y3764+1)-INDEX(ReferenceTurbulenceWindSpeed,Y3764))))</f>
        <v>0.11776585566586777</v>
      </c>
      <c r="AA3764" s="100">
        <f t="shared" si="1115"/>
        <v>0.59136598357239578</v>
      </c>
      <c r="AB3764" s="29">
        <f t="shared" si="1116"/>
        <v>0.4961996288345783</v>
      </c>
      <c r="AG3764" s="40">
        <f t="array" ref="AG3764">SUM(_xlfn.NORM.DIST($AD$3:$AD$1003,$F3764,$AA3764,FALSE)*WindSpeedStep)</f>
        <v>1.0000000000000036</v>
      </c>
      <c r="AH3764" s="40">
        <f t="array" ref="AH3764">SUM(_xlfn.NORM.DIST($AD$3:$AD$1003,$F3764,$AB3764,FALSE)*WindSpeedStep)</f>
        <v>1.0000000000000033</v>
      </c>
      <c r="AJ3764" s="47">
        <f t="shared" si="1110"/>
        <v>5</v>
      </c>
      <c r="AK3764" s="83" t="b">
        <f>COUNTIF('Power Curve'!$D$2:$D$31,AJ3764)&gt;0</f>
        <v>1</v>
      </c>
      <c r="AL3764" s="83" t="b">
        <f t="shared" si="1111"/>
        <v>0</v>
      </c>
      <c r="AM3764" s="83" t="b">
        <f t="shared" si="1117"/>
        <v>1</v>
      </c>
      <c r="AN3764" s="47" t="str">
        <f t="shared" si="1112"/>
        <v>Outer</v>
      </c>
      <c r="AO3764" s="48" t="str">
        <f t="shared" si="1113"/>
        <v>0.1-0.2</v>
      </c>
      <c r="AP3764" s="49" t="str">
        <f t="shared" si="1118"/>
        <v>2-3</v>
      </c>
      <c r="AQ3764" s="49" t="str">
        <f t="shared" si="1119"/>
        <v>Apr</v>
      </c>
      <c r="AR3764" s="48" t="str">
        <f t="shared" si="1120"/>
        <v>335-345</v>
      </c>
      <c r="AS3764" s="49" t="str">
        <f t="shared" si="1114"/>
        <v>LWS-LTI</v>
      </c>
    </row>
    <row r="3765" spans="5:45" x14ac:dyDescent="0.3">
      <c r="E3765" s="15">
        <v>41014.104166666664</v>
      </c>
      <c r="F3765" s="21">
        <v>4.9400000000000004</v>
      </c>
      <c r="G3765" s="21">
        <v>178.5499954223632</v>
      </c>
      <c r="H3765" s="42">
        <v>1.1972224160366887</v>
      </c>
      <c r="I3765" s="35">
        <v>337.6</v>
      </c>
      <c r="J3765" s="43">
        <v>0.1234817813765182</v>
      </c>
      <c r="K3765" s="44">
        <v>0.42449786926031652</v>
      </c>
      <c r="L3765" s="26">
        <f t="shared" si="1102"/>
        <v>4.9023750415708092</v>
      </c>
      <c r="M3765" s="26">
        <f t="shared" si="1103"/>
        <v>0.11572784198259359</v>
      </c>
      <c r="N3765" s="96">
        <f t="shared" si="1104"/>
        <v>5</v>
      </c>
      <c r="O3765" s="26">
        <f t="shared" si="1105"/>
        <v>0.85622575684716529</v>
      </c>
      <c r="P3765" s="3">
        <f>IF(L3765&gt;'Power Curve'!$C$37,0,INDEX(Ci,$N3765,1)*POWER(1-O3765,3)+INDEX(Ci,$N3765,2)*3*O3765*POWER(1-O3765,2)+INDEX(Ci,$N3765,3)*3*POWER(O3765,2)*(1-O3765)+INDEX(Ci,$N3765,4)*POWER(O3765,3))</f>
        <v>190.94649795687963</v>
      </c>
      <c r="Q3765" s="3">
        <f>MAX(0,MIN(P3765-V3765+W3765,'Power Curve'!$C$39))</f>
        <v>191.32770667738771</v>
      </c>
      <c r="R3765" s="3">
        <f t="shared" si="1106"/>
        <v>178.5499954223632</v>
      </c>
      <c r="S3765" s="3">
        <f t="shared" si="1107"/>
        <v>12.777711255024514</v>
      </c>
      <c r="T3765" s="3">
        <f t="shared" si="1108"/>
        <v>12.777711255024514</v>
      </c>
      <c r="V3765" s="37">
        <f t="array" ref="V3765">SUM(_xlfn.NORM.DIST($AD$3:$AD$1003,$L3765,$AA3765,FALSE)*WindSpeedStep*$AE$3:$AE$1003)/AG3765</f>
        <v>168.11744677672226</v>
      </c>
      <c r="W3765" s="37">
        <f t="array" ref="W3765">SUM(_xlfn.NORM.DIST($AD$3:$AD$1003,$L3765,$AB3765,FALSE)*WindSpeedStep*$AE$3:$AE$1003)/AH3765</f>
        <v>168.49865549723035</v>
      </c>
      <c r="Y3765" s="1">
        <f t="shared" si="1109"/>
        <v>4</v>
      </c>
      <c r="Z3765" s="99">
        <f>IF(L3765&lt;'Power Curve'!$P$28,'Power Curve'!$Q$28,IF(L3765&gt;'Power Curve'!$P$29,'Power Curve'!$Q$29,INDEX(ReferenceTurbulence,Y3765)+(L3765-INDEX(ReferenceTurbulenceWindSpeed,Y3765))*(INDEX(ReferenceTurbulence,Y3765+1)-INDEX(ReferenceTurbulence,Y3765))/(INDEX(ReferenceTurbulenceWindSpeed,Y3765+1)-INDEX(ReferenceTurbulenceWindSpeed,Y3765))))</f>
        <v>0.11767889659622939</v>
      </c>
      <c r="AA3765" s="100">
        <f t="shared" si="1115"/>
        <v>0.57690608559294698</v>
      </c>
      <c r="AB3765" s="29">
        <f t="shared" si="1116"/>
        <v>0.60535400310894605</v>
      </c>
      <c r="AG3765" s="40">
        <f t="array" ref="AG3765">SUM(_xlfn.NORM.DIST($AD$3:$AD$1003,$F3765,$AA3765,FALSE)*WindSpeedStep)</f>
        <v>1.0000000000000033</v>
      </c>
      <c r="AH3765" s="40">
        <f t="array" ref="AH3765">SUM(_xlfn.NORM.DIST($AD$3:$AD$1003,$F3765,$AB3765,FALSE)*WindSpeedStep)</f>
        <v>1.0000000000000031</v>
      </c>
      <c r="AJ3765" s="47">
        <f t="shared" si="1110"/>
        <v>5</v>
      </c>
      <c r="AK3765" s="83" t="b">
        <f>COUNTIF('Power Curve'!$D$2:$D$31,AJ3765)&gt;0</f>
        <v>1</v>
      </c>
      <c r="AL3765" s="83" t="b">
        <f t="shared" si="1111"/>
        <v>0</v>
      </c>
      <c r="AM3765" s="83" t="b">
        <f t="shared" si="1117"/>
        <v>1</v>
      </c>
      <c r="AN3765" s="47" t="str">
        <f t="shared" si="1112"/>
        <v>Outer</v>
      </c>
      <c r="AO3765" s="48" t="str">
        <f t="shared" si="1113"/>
        <v>0.1-0.2</v>
      </c>
      <c r="AP3765" s="49" t="str">
        <f t="shared" si="1118"/>
        <v>2-3</v>
      </c>
      <c r="AQ3765" s="49" t="str">
        <f t="shared" si="1119"/>
        <v>Apr</v>
      </c>
      <c r="AR3765" s="48" t="str">
        <f t="shared" si="1120"/>
        <v>335-345</v>
      </c>
      <c r="AS3765" s="49" t="str">
        <f t="shared" si="1114"/>
        <v>Inner-TI</v>
      </c>
    </row>
    <row r="3766" spans="5:45" x14ac:dyDescent="0.3">
      <c r="E3766" s="15">
        <v>41014.111111111109</v>
      </c>
      <c r="F3766" s="21">
        <v>4.3099999999999996</v>
      </c>
      <c r="G3766" s="21">
        <v>106.09000587463359</v>
      </c>
      <c r="H3766" s="42">
        <v>1.1966399489446604</v>
      </c>
      <c r="I3766" s="35">
        <v>331.3</v>
      </c>
      <c r="J3766" s="43">
        <v>0.12529002320185617</v>
      </c>
      <c r="K3766" s="44">
        <v>0.46287873018756659</v>
      </c>
      <c r="L3766" s="26">
        <f t="shared" si="1102"/>
        <v>4.2764796168665846</v>
      </c>
      <c r="M3766" s="26">
        <f t="shared" si="1103"/>
        <v>1.8993686470759913E-2</v>
      </c>
      <c r="N3766" s="96">
        <f t="shared" si="1104"/>
        <v>5</v>
      </c>
      <c r="O3766" s="26">
        <f t="shared" si="1105"/>
        <v>0.1405269456944985</v>
      </c>
      <c r="P3766" s="3">
        <f>IF(L3766&gt;'Power Curve'!$C$37,0,INDEX(Ci,$N3766,1)*POWER(1-O3766,3)+INDEX(Ci,$N3766,2)*3*O3766*POWER(1-O3766,2)+INDEX(Ci,$N3766,3)*3*POWER(O3766,2)*(1-O3766)+INDEX(Ci,$N3766,4)*POWER(O3766,3))</f>
        <v>89.955154566851022</v>
      </c>
      <c r="Q3766" s="3">
        <f>MAX(0,MIN(P3766-V3766+W3766,'Power Curve'!$C$39))</f>
        <v>92.689629748147667</v>
      </c>
      <c r="R3766" s="3">
        <f t="shared" si="1106"/>
        <v>106.09000587463359</v>
      </c>
      <c r="S3766" s="3">
        <f t="shared" si="1107"/>
        <v>-13.400376126485924</v>
      </c>
      <c r="T3766" s="3">
        <f t="shared" si="1108"/>
        <v>13.400376126485924</v>
      </c>
      <c r="V3766" s="37">
        <f t="array" ref="V3766">SUM(_xlfn.NORM.DIST($AD$3:$AD$1003,$L3766,$AA3766,FALSE)*WindSpeedStep*$AE$3:$AE$1003)/AG3766</f>
        <v>61.796505436712287</v>
      </c>
      <c r="W3766" s="37">
        <f t="array" ref="W3766">SUM(_xlfn.NORM.DIST($AD$3:$AD$1003,$L3766,$AB3766,FALSE)*WindSpeedStep*$AE$3:$AE$1003)/AH3766</f>
        <v>64.53098061800894</v>
      </c>
      <c r="Y3766" s="1">
        <f t="shared" si="1109"/>
        <v>4</v>
      </c>
      <c r="Z3766" s="99">
        <f>IF(L3766&lt;'Power Curve'!$P$28,'Power Curve'!$Q$28,IF(L3766&gt;'Power Curve'!$P$29,'Power Curve'!$Q$29,INDEX(ReferenceTurbulence,Y3766)+(L3766-INDEX(ReferenceTurbulenceWindSpeed,Y3766))*(INDEX(ReferenceTurbulence,Y3766+1)-INDEX(ReferenceTurbulence,Y3766))/(INDEX(ReferenceTurbulenceWindSpeed,Y3766+1)-INDEX(ReferenceTurbulenceWindSpeed,Y3766))))</f>
        <v>0.11722215853174137</v>
      </c>
      <c r="AA3766" s="100">
        <f t="shared" si="1115"/>
        <v>0.50129817160609536</v>
      </c>
      <c r="AB3766" s="29">
        <f t="shared" si="1116"/>
        <v>0.53580023041947933</v>
      </c>
      <c r="AG3766" s="40">
        <f t="array" ref="AG3766">SUM(_xlfn.NORM.DIST($AD$3:$AD$1003,$F3766,$AA3766,FALSE)*WindSpeedStep)</f>
        <v>1.0000000000000024</v>
      </c>
      <c r="AH3766" s="40">
        <f t="array" ref="AH3766">SUM(_xlfn.NORM.DIST($AD$3:$AD$1003,$F3766,$AB3766,FALSE)*WindSpeedStep)</f>
        <v>1.0000000000000027</v>
      </c>
      <c r="AJ3766" s="47">
        <f t="shared" si="1110"/>
        <v>4</v>
      </c>
      <c r="AK3766" s="83" t="b">
        <f>COUNTIF('Power Curve'!$D$2:$D$31,AJ3766)&gt;0</f>
        <v>1</v>
      </c>
      <c r="AL3766" s="83" t="b">
        <f t="shared" si="1111"/>
        <v>0</v>
      </c>
      <c r="AM3766" s="83" t="b">
        <f t="shared" si="1117"/>
        <v>1</v>
      </c>
      <c r="AN3766" s="47" t="str">
        <f t="shared" si="1112"/>
        <v>Outer</v>
      </c>
      <c r="AO3766" s="48" t="str">
        <f t="shared" si="1113"/>
        <v>0.0-0.1</v>
      </c>
      <c r="AP3766" s="49" t="str">
        <f t="shared" si="1118"/>
        <v>2-3</v>
      </c>
      <c r="AQ3766" s="49" t="str">
        <f t="shared" si="1119"/>
        <v>Apr</v>
      </c>
      <c r="AR3766" s="48" t="str">
        <f t="shared" si="1120"/>
        <v>325-335</v>
      </c>
      <c r="AS3766" s="49" t="str">
        <f t="shared" si="1114"/>
        <v>Inner-TI</v>
      </c>
    </row>
    <row r="3767" spans="5:45" x14ac:dyDescent="0.3">
      <c r="E3767" s="15">
        <v>41014.118055555555</v>
      </c>
      <c r="F3767" s="21">
        <v>4.43</v>
      </c>
      <c r="G3767" s="21">
        <v>101.56999397277852</v>
      </c>
      <c r="H3767" s="42">
        <v>1.197375910918548</v>
      </c>
      <c r="I3767" s="35">
        <v>329.2</v>
      </c>
      <c r="J3767" s="43">
        <v>0.1015801354401806</v>
      </c>
      <c r="K3767" s="44">
        <v>0.28379942394225982</v>
      </c>
      <c r="L3767" s="26">
        <f t="shared" si="1102"/>
        <v>4.3964472718420184</v>
      </c>
      <c r="M3767" s="26">
        <f t="shared" si="1103"/>
        <v>3.7535074272512438E-2</v>
      </c>
      <c r="N3767" s="96">
        <f t="shared" si="1104"/>
        <v>5</v>
      </c>
      <c r="O3767" s="26">
        <f t="shared" si="1105"/>
        <v>0.27770754272996323</v>
      </c>
      <c r="P3767" s="3">
        <f>IF(L3767&gt;'Power Curve'!$C$37,0,INDEX(Ci,$N3767,1)*POWER(1-O3767,3)+INDEX(Ci,$N3767,2)*3*O3767*POWER(1-O3767,2)+INDEX(Ci,$N3767,3)*3*POWER(O3767,2)*(1-O3767)+INDEX(Ci,$N3767,4)*POWER(O3767,3))</f>
        <v>105.79908856489921</v>
      </c>
      <c r="Q3767" s="3">
        <f>MAX(0,MIN(P3767-V3767+W3767,'Power Curve'!$C$39))</f>
        <v>101.08620244911816</v>
      </c>
      <c r="R3767" s="3">
        <f t="shared" si="1106"/>
        <v>101.56999397277852</v>
      </c>
      <c r="S3767" s="3">
        <f t="shared" si="1107"/>
        <v>-0.48379152366035783</v>
      </c>
      <c r="T3767" s="3">
        <f t="shared" si="1108"/>
        <v>0.48379152366035783</v>
      </c>
      <c r="V3767" s="37">
        <f t="array" ref="V3767">SUM(_xlfn.NORM.DIST($AD$3:$AD$1003,$L3767,$AA3767,FALSE)*WindSpeedStep*$AE$3:$AE$1003)/AG3767</f>
        <v>80.038924475014724</v>
      </c>
      <c r="W3767" s="37">
        <f t="array" ref="W3767">SUM(_xlfn.NORM.DIST($AD$3:$AD$1003,$L3767,$AB3767,FALSE)*WindSpeedStep*$AE$3:$AE$1003)/AH3767</f>
        <v>75.326038359233678</v>
      </c>
      <c r="Y3767" s="1">
        <f t="shared" si="1109"/>
        <v>4</v>
      </c>
      <c r="Z3767" s="99">
        <f>IF(L3767&lt;'Power Curve'!$P$28,'Power Curve'!$Q$28,IF(L3767&gt;'Power Curve'!$P$29,'Power Curve'!$Q$29,INDEX(ReferenceTurbulence,Y3767)+(L3767-INDEX(ReferenceTurbulenceWindSpeed,Y3767))*(INDEX(ReferenceTurbulence,Y3767+1)-INDEX(ReferenceTurbulence,Y3767))/(INDEX(ReferenceTurbulenceWindSpeed,Y3767+1)-INDEX(ReferenceTurbulenceWindSpeed,Y3767))))</f>
        <v>0.11730970317957218</v>
      </c>
      <c r="AA3767" s="100">
        <f t="shared" si="1115"/>
        <v>0.51574592450442702</v>
      </c>
      <c r="AB3767" s="29">
        <f t="shared" si="1116"/>
        <v>0.44659170932932474</v>
      </c>
      <c r="AG3767" s="40">
        <f t="array" ref="AG3767">SUM(_xlfn.NORM.DIST($AD$3:$AD$1003,$F3767,$AA3767,FALSE)*WindSpeedStep)</f>
        <v>1.0000000000000031</v>
      </c>
      <c r="AH3767" s="40">
        <f t="array" ref="AH3767">SUM(_xlfn.NORM.DIST($AD$3:$AD$1003,$F3767,$AB3767,FALSE)*WindSpeedStep)</f>
        <v>1.0000000000000029</v>
      </c>
      <c r="AJ3767" s="47">
        <f t="shared" si="1110"/>
        <v>4</v>
      </c>
      <c r="AK3767" s="83" t="b">
        <f>COUNTIF('Power Curve'!$D$2:$D$31,AJ3767)&gt;0</f>
        <v>1</v>
      </c>
      <c r="AL3767" s="83" t="b">
        <f t="shared" si="1111"/>
        <v>0</v>
      </c>
      <c r="AM3767" s="83" t="b">
        <f t="shared" si="1117"/>
        <v>1</v>
      </c>
      <c r="AN3767" s="47" t="str">
        <f t="shared" si="1112"/>
        <v>Inner</v>
      </c>
      <c r="AO3767" s="48" t="str">
        <f t="shared" si="1113"/>
        <v>0.0-0.1</v>
      </c>
      <c r="AP3767" s="49" t="str">
        <f t="shared" si="1118"/>
        <v>2-3</v>
      </c>
      <c r="AQ3767" s="49" t="str">
        <f t="shared" si="1119"/>
        <v>Apr</v>
      </c>
      <c r="AR3767" s="48" t="str">
        <f t="shared" si="1120"/>
        <v>325-335</v>
      </c>
      <c r="AS3767" s="49" t="str">
        <f t="shared" si="1114"/>
        <v>Inner-TI</v>
      </c>
    </row>
    <row r="3768" spans="5:45" x14ac:dyDescent="0.3">
      <c r="E3768" s="15">
        <v>41014.125</v>
      </c>
      <c r="F3768" s="21">
        <v>4.42</v>
      </c>
      <c r="G3768" s="21">
        <v>128.21000289917012</v>
      </c>
      <c r="H3768" s="42">
        <v>1.1975093677586122</v>
      </c>
      <c r="I3768" s="35">
        <v>329.7</v>
      </c>
      <c r="J3768" s="43">
        <v>8.3710407239818999E-2</v>
      </c>
      <c r="K3768" s="44">
        <v>0.21756039650428458</v>
      </c>
      <c r="L3768" s="26">
        <f t="shared" si="1102"/>
        <v>4.3866859762605008</v>
      </c>
      <c r="M3768" s="26">
        <f t="shared" si="1103"/>
        <v>3.6026434574074444E-2</v>
      </c>
      <c r="N3768" s="96">
        <f t="shared" si="1104"/>
        <v>5</v>
      </c>
      <c r="O3768" s="26">
        <f t="shared" si="1105"/>
        <v>0.26654569784780369</v>
      </c>
      <c r="P3768" s="3">
        <f>IF(L3768&gt;'Power Curve'!$C$37,0,INDEX(Ci,$N3768,1)*POWER(1-O3768,3)+INDEX(Ci,$N3768,2)*3*O3768*POWER(1-O3768,2)+INDEX(Ci,$N3768,3)*3*POWER(O3768,2)*(1-O3768)+INDEX(Ci,$N3768,4)*POWER(O3768,3))</f>
        <v>104.39887671562956</v>
      </c>
      <c r="Q3768" s="3">
        <f>MAX(0,MIN(P3768-V3768+W3768,'Power Curve'!$C$39))</f>
        <v>94.162544630514176</v>
      </c>
      <c r="R3768" s="3">
        <f t="shared" si="1106"/>
        <v>128.21000289917012</v>
      </c>
      <c r="S3768" s="3">
        <f t="shared" si="1107"/>
        <v>-34.047458268655944</v>
      </c>
      <c r="T3768" s="3">
        <f t="shared" si="1108"/>
        <v>34.047458268655944</v>
      </c>
      <c r="V3768" s="37">
        <f t="array" ref="V3768">SUM(_xlfn.NORM.DIST($AD$3:$AD$1003,$L3768,$AA3768,FALSE)*WindSpeedStep*$AE$3:$AE$1003)/AG3768</f>
        <v>78.491396112803869</v>
      </c>
      <c r="W3768" s="37">
        <f t="array" ref="W3768">SUM(_xlfn.NORM.DIST($AD$3:$AD$1003,$L3768,$AB3768,FALSE)*WindSpeedStep*$AE$3:$AE$1003)/AH3768</f>
        <v>68.255064027688491</v>
      </c>
      <c r="Y3768" s="1">
        <f t="shared" si="1109"/>
        <v>4</v>
      </c>
      <c r="Z3768" s="99">
        <f>IF(L3768&lt;'Power Curve'!$P$28,'Power Curve'!$Q$28,IF(L3768&gt;'Power Curve'!$P$29,'Power Curve'!$Q$29,INDEX(ReferenceTurbulence,Y3768)+(L3768-INDEX(ReferenceTurbulenceWindSpeed,Y3768))*(INDEX(ReferenceTurbulence,Y3768+1)-INDEX(ReferenceTurbulence,Y3768))/(INDEX(ReferenceTurbulenceWindSpeed,Y3768+1)-INDEX(ReferenceTurbulenceWindSpeed,Y3768))))</f>
        <v>0.11730258001638097</v>
      </c>
      <c r="AA3768" s="100">
        <f t="shared" si="1115"/>
        <v>0.51456958273703368</v>
      </c>
      <c r="AB3768" s="29">
        <f t="shared" si="1116"/>
        <v>0.3672112695059695</v>
      </c>
      <c r="AG3768" s="40">
        <f t="array" ref="AG3768">SUM(_xlfn.NORM.DIST($AD$3:$AD$1003,$F3768,$AA3768,FALSE)*WindSpeedStep)</f>
        <v>1.0000000000000031</v>
      </c>
      <c r="AH3768" s="40">
        <f t="array" ref="AH3768">SUM(_xlfn.NORM.DIST($AD$3:$AD$1003,$F3768,$AB3768,FALSE)*WindSpeedStep)</f>
        <v>1.0000000000000033</v>
      </c>
      <c r="AJ3768" s="47">
        <f t="shared" si="1110"/>
        <v>4</v>
      </c>
      <c r="AK3768" s="83" t="b">
        <f>COUNTIF('Power Curve'!$D$2:$D$31,AJ3768)&gt;0</f>
        <v>1</v>
      </c>
      <c r="AL3768" s="83" t="b">
        <f t="shared" si="1111"/>
        <v>0</v>
      </c>
      <c r="AM3768" s="83" t="b">
        <f t="shared" si="1117"/>
        <v>1</v>
      </c>
      <c r="AN3768" s="47" t="str">
        <f t="shared" si="1112"/>
        <v>Outer</v>
      </c>
      <c r="AO3768" s="48" t="str">
        <f t="shared" si="1113"/>
        <v>0.0-0.1</v>
      </c>
      <c r="AP3768" s="49" t="str">
        <f t="shared" si="1118"/>
        <v>3-4</v>
      </c>
      <c r="AQ3768" s="49" t="str">
        <f t="shared" si="1119"/>
        <v>Apr</v>
      </c>
      <c r="AR3768" s="48" t="str">
        <f t="shared" si="1120"/>
        <v>325-335</v>
      </c>
      <c r="AS3768" s="49" t="str">
        <f t="shared" si="1114"/>
        <v>LWS-LTI</v>
      </c>
    </row>
    <row r="3769" spans="5:45" x14ac:dyDescent="0.3">
      <c r="E3769" s="15">
        <v>41014.131944444445</v>
      </c>
      <c r="F3769" s="21">
        <v>4.45</v>
      </c>
      <c r="G3769" s="21">
        <v>130.2299957275396</v>
      </c>
      <c r="H3769" s="42">
        <v>1.1972869562163255</v>
      </c>
      <c r="I3769" s="35">
        <v>332.5</v>
      </c>
      <c r="J3769" s="43">
        <v>0.1101123595505618</v>
      </c>
      <c r="K3769" s="44">
        <v>0.26086971022081373</v>
      </c>
      <c r="L3769" s="26">
        <f t="shared" si="1102"/>
        <v>4.4161864253200607</v>
      </c>
      <c r="M3769" s="26">
        <f t="shared" si="1103"/>
        <v>4.0585824073278633E-2</v>
      </c>
      <c r="N3769" s="96">
        <f t="shared" si="1104"/>
        <v>5</v>
      </c>
      <c r="O3769" s="26">
        <f t="shared" si="1105"/>
        <v>0.30027886713942176</v>
      </c>
      <c r="P3769" s="3">
        <f>IF(L3769&gt;'Power Curve'!$C$37,0,INDEX(Ci,$N3769,1)*POWER(1-O3769,3)+INDEX(Ci,$N3769,2)*3*O3769*POWER(1-O3769,2)+INDEX(Ci,$N3769,3)*3*POWER(O3769,2)*(1-O3769)+INDEX(Ci,$N3769,4)*POWER(O3769,3))</f>
        <v>108.68353738075506</v>
      </c>
      <c r="Q3769" s="3">
        <f>MAX(0,MIN(P3769-V3769+W3769,'Power Curve'!$C$39))</f>
        <v>106.5924560731934</v>
      </c>
      <c r="R3769" s="3">
        <f t="shared" si="1106"/>
        <v>130.2299957275396</v>
      </c>
      <c r="S3769" s="3">
        <f t="shared" si="1107"/>
        <v>-23.637539654346199</v>
      </c>
      <c r="T3769" s="3">
        <f t="shared" si="1108"/>
        <v>23.637539654346199</v>
      </c>
      <c r="V3769" s="37">
        <f t="array" ref="V3769">SUM(_xlfn.NORM.DIST($AD$3:$AD$1003,$L3769,$AA3769,FALSE)*WindSpeedStep*$AE$3:$AE$1003)/AG3769</f>
        <v>83.198419108197982</v>
      </c>
      <c r="W3769" s="37">
        <f t="array" ref="W3769">SUM(_xlfn.NORM.DIST($AD$3:$AD$1003,$L3769,$AB3769,FALSE)*WindSpeedStep*$AE$3:$AE$1003)/AH3769</f>
        <v>81.10733780063633</v>
      </c>
      <c r="Y3769" s="1">
        <f t="shared" si="1109"/>
        <v>4</v>
      </c>
      <c r="Z3769" s="99">
        <f>IF(L3769&lt;'Power Curve'!$P$28,'Power Curve'!$Q$28,IF(L3769&gt;'Power Curve'!$P$29,'Power Curve'!$Q$29,INDEX(ReferenceTurbulence,Y3769)+(L3769-INDEX(ReferenceTurbulenceWindSpeed,Y3769))*(INDEX(ReferenceTurbulence,Y3769+1)-INDEX(ReferenceTurbulence,Y3769))/(INDEX(ReferenceTurbulenceWindSpeed,Y3769+1)-INDEX(ReferenceTurbulenceWindSpeed,Y3769))))</f>
        <v>0.11732410753914782</v>
      </c>
      <c r="AA3769" s="100">
        <f t="shared" si="1115"/>
        <v>0.51812513107717562</v>
      </c>
      <c r="AB3769" s="29">
        <f t="shared" si="1116"/>
        <v>0.48627670750715274</v>
      </c>
      <c r="AG3769" s="40">
        <f t="array" ref="AG3769">SUM(_xlfn.NORM.DIST($AD$3:$AD$1003,$F3769,$AA3769,FALSE)*WindSpeedStep)</f>
        <v>1.0000000000000031</v>
      </c>
      <c r="AH3769" s="40">
        <f t="array" ref="AH3769">SUM(_xlfn.NORM.DIST($AD$3:$AD$1003,$F3769,$AB3769,FALSE)*WindSpeedStep)</f>
        <v>1.0000000000000029</v>
      </c>
      <c r="AJ3769" s="47">
        <f t="shared" si="1110"/>
        <v>4</v>
      </c>
      <c r="AK3769" s="83" t="b">
        <f>COUNTIF('Power Curve'!$D$2:$D$31,AJ3769)&gt;0</f>
        <v>1</v>
      </c>
      <c r="AL3769" s="83" t="b">
        <f t="shared" si="1111"/>
        <v>0</v>
      </c>
      <c r="AM3769" s="83" t="b">
        <f t="shared" si="1117"/>
        <v>1</v>
      </c>
      <c r="AN3769" s="47" t="str">
        <f t="shared" si="1112"/>
        <v>Inner</v>
      </c>
      <c r="AO3769" s="48" t="str">
        <f t="shared" si="1113"/>
        <v>0.0-0.1</v>
      </c>
      <c r="AP3769" s="49" t="str">
        <f t="shared" si="1118"/>
        <v>3-4</v>
      </c>
      <c r="AQ3769" s="49" t="str">
        <f t="shared" si="1119"/>
        <v>Apr</v>
      </c>
      <c r="AR3769" s="48" t="str">
        <f t="shared" si="1120"/>
        <v>325-335</v>
      </c>
      <c r="AS3769" s="49" t="str">
        <f t="shared" si="1114"/>
        <v>Inner-TI</v>
      </c>
    </row>
    <row r="3770" spans="5:45" x14ac:dyDescent="0.3">
      <c r="E3770" s="15">
        <v>41014.138888888891</v>
      </c>
      <c r="F3770" s="21">
        <v>4.53</v>
      </c>
      <c r="G3770" s="21">
        <v>126.1999969482421</v>
      </c>
      <c r="H3770" s="42">
        <v>1.1972424838214557</v>
      </c>
      <c r="I3770" s="35">
        <v>334.3</v>
      </c>
      <c r="J3770" s="43">
        <v>0.11920529801324503</v>
      </c>
      <c r="K3770" s="44">
        <v>0.23617464553943335</v>
      </c>
      <c r="L3770" s="26">
        <f t="shared" si="1102"/>
        <v>4.4955228784250059</v>
      </c>
      <c r="M3770" s="26">
        <f t="shared" si="1103"/>
        <v>5.2847528648028927E-2</v>
      </c>
      <c r="N3770" s="96">
        <f t="shared" si="1104"/>
        <v>5</v>
      </c>
      <c r="O3770" s="26">
        <f t="shared" si="1105"/>
        <v>0.39099850324334628</v>
      </c>
      <c r="P3770" s="3">
        <f>IF(L3770&gt;'Power Curve'!$C$37,0,INDEX(Ci,$N3770,1)*POWER(1-O3770,3)+INDEX(Ci,$N3770,2)*3*O3770*POWER(1-O3770,2)+INDEX(Ci,$N3770,3)*3*POWER(O3770,2)*(1-O3770)+INDEX(Ci,$N3770,4)*POWER(O3770,3))</f>
        <v>120.91649146112086</v>
      </c>
      <c r="Q3770" s="3">
        <f>MAX(0,MIN(P3770-V3770+W3770,'Power Curve'!$C$39))</f>
        <v>121.37566905312126</v>
      </c>
      <c r="R3770" s="3">
        <f t="shared" si="1106"/>
        <v>126.1999969482421</v>
      </c>
      <c r="S3770" s="3">
        <f t="shared" si="1107"/>
        <v>-4.8243278951208453</v>
      </c>
      <c r="T3770" s="3">
        <f t="shared" si="1108"/>
        <v>4.8243278951208453</v>
      </c>
      <c r="V3770" s="37">
        <f t="array" ref="V3770">SUM(_xlfn.NORM.DIST($AD$3:$AD$1003,$L3770,$AA3770,FALSE)*WindSpeedStep*$AE$3:$AE$1003)/AG3770</f>
        <v>96.260725919130067</v>
      </c>
      <c r="W3770" s="37">
        <f t="array" ref="W3770">SUM(_xlfn.NORM.DIST($AD$3:$AD$1003,$L3770,$AB3770,FALSE)*WindSpeedStep*$AE$3:$AE$1003)/AH3770</f>
        <v>96.719903511130468</v>
      </c>
      <c r="Y3770" s="1">
        <f t="shared" si="1109"/>
        <v>4</v>
      </c>
      <c r="Z3770" s="99">
        <f>IF(L3770&lt;'Power Curve'!$P$28,'Power Curve'!$Q$28,IF(L3770&gt;'Power Curve'!$P$29,'Power Curve'!$Q$29,INDEX(ReferenceTurbulence,Y3770)+(L3770-INDEX(ReferenceTurbulenceWindSpeed,Y3770))*(INDEX(ReferenceTurbulence,Y3770+1)-INDEX(ReferenceTurbulence,Y3770))/(INDEX(ReferenceTurbulenceWindSpeed,Y3770+1)-INDEX(ReferenceTurbulenceWindSpeed,Y3770))))</f>
        <v>0.11738200215956564</v>
      </c>
      <c r="AA3770" s="100">
        <f t="shared" si="1115"/>
        <v>0.52769347622366081</v>
      </c>
      <c r="AB3770" s="29">
        <f t="shared" si="1116"/>
        <v>0.53589014444801397</v>
      </c>
      <c r="AG3770" s="40">
        <f t="array" ref="AG3770">SUM(_xlfn.NORM.DIST($AD$3:$AD$1003,$F3770,$AA3770,FALSE)*WindSpeedStep)</f>
        <v>1.0000000000000029</v>
      </c>
      <c r="AH3770" s="40">
        <f t="array" ref="AH3770">SUM(_xlfn.NORM.DIST($AD$3:$AD$1003,$F3770,$AB3770,FALSE)*WindSpeedStep)</f>
        <v>1.0000000000000027</v>
      </c>
      <c r="AJ3770" s="47">
        <f t="shared" si="1110"/>
        <v>4</v>
      </c>
      <c r="AK3770" s="83" t="b">
        <f>COUNTIF('Power Curve'!$D$2:$D$31,AJ3770)&gt;0</f>
        <v>1</v>
      </c>
      <c r="AL3770" s="83" t="b">
        <f t="shared" si="1111"/>
        <v>0</v>
      </c>
      <c r="AM3770" s="83" t="b">
        <f t="shared" si="1117"/>
        <v>1</v>
      </c>
      <c r="AN3770" s="47" t="str">
        <f t="shared" si="1112"/>
        <v>Inner</v>
      </c>
      <c r="AO3770" s="48" t="str">
        <f t="shared" si="1113"/>
        <v>0.0-0.1</v>
      </c>
      <c r="AP3770" s="49" t="str">
        <f t="shared" si="1118"/>
        <v>3-4</v>
      </c>
      <c r="AQ3770" s="49" t="str">
        <f t="shared" si="1119"/>
        <v>Apr</v>
      </c>
      <c r="AR3770" s="48" t="str">
        <f t="shared" si="1120"/>
        <v>325-335</v>
      </c>
      <c r="AS3770" s="49" t="str">
        <f t="shared" si="1114"/>
        <v>Inner-TI</v>
      </c>
    </row>
    <row r="3771" spans="5:45" x14ac:dyDescent="0.3">
      <c r="E3771" s="15">
        <v>41014.145833333336</v>
      </c>
      <c r="F3771" s="21">
        <v>4.6900000000000004</v>
      </c>
      <c r="G3771" s="21">
        <v>169.34000015258829</v>
      </c>
      <c r="H3771" s="42">
        <v>1.197153548942357</v>
      </c>
      <c r="I3771" s="35">
        <v>336.4</v>
      </c>
      <c r="J3771" s="43">
        <v>0.10660980810234541</v>
      </c>
      <c r="K3771" s="44">
        <v>0.28763338547047901</v>
      </c>
      <c r="L3771" s="26">
        <f t="shared" si="1102"/>
        <v>4.6541898951933769</v>
      </c>
      <c r="M3771" s="26">
        <f t="shared" si="1103"/>
        <v>7.7370027565357616E-2</v>
      </c>
      <c r="N3771" s="96">
        <f t="shared" si="1104"/>
        <v>5</v>
      </c>
      <c r="O3771" s="26">
        <f t="shared" si="1105"/>
        <v>0.57243104099344522</v>
      </c>
      <c r="P3771" s="3">
        <f>IF(L3771&gt;'Power Curve'!$C$37,0,INDEX(Ci,$N3771,1)*POWER(1-O3771,3)+INDEX(Ci,$N3771,2)*3*O3771*POWER(1-O3771,2)+INDEX(Ci,$N3771,3)*3*POWER(O3771,2)*(1-O3771)+INDEX(Ci,$N3771,4)*POWER(O3771,3))</f>
        <v>147.59871543839915</v>
      </c>
      <c r="Q3771" s="3">
        <f>MAX(0,MIN(P3771-V3771+W3771,'Power Curve'!$C$39))</f>
        <v>145.89294675830439</v>
      </c>
      <c r="R3771" s="3">
        <f t="shared" si="1106"/>
        <v>169.34000015258829</v>
      </c>
      <c r="S3771" s="3">
        <f t="shared" si="1107"/>
        <v>-23.447053394283898</v>
      </c>
      <c r="T3771" s="3">
        <f t="shared" si="1108"/>
        <v>23.447053394283898</v>
      </c>
      <c r="V3771" s="37">
        <f t="array" ref="V3771">SUM(_xlfn.NORM.DIST($AD$3:$AD$1003,$L3771,$AA3771,FALSE)*WindSpeedStep*$AE$3:$AE$1003)/AG3771</f>
        <v>123.67110628057645</v>
      </c>
      <c r="W3771" s="37">
        <f t="array" ref="W3771">SUM(_xlfn.NORM.DIST($AD$3:$AD$1003,$L3771,$AB3771,FALSE)*WindSpeedStep*$AE$3:$AE$1003)/AH3771</f>
        <v>121.9653376004817</v>
      </c>
      <c r="Y3771" s="1">
        <f t="shared" si="1109"/>
        <v>4</v>
      </c>
      <c r="Z3771" s="99">
        <f>IF(L3771&lt;'Power Curve'!$P$28,'Power Curve'!$Q$28,IF(L3771&gt;'Power Curve'!$P$29,'Power Curve'!$Q$29,INDEX(ReferenceTurbulence,Y3771)+(L3771-INDEX(ReferenceTurbulenceWindSpeed,Y3771))*(INDEX(ReferenceTurbulence,Y3771+1)-INDEX(ReferenceTurbulence,Y3771))/(INDEX(ReferenceTurbulenceWindSpeed,Y3771+1)-INDEX(ReferenceTurbulenceWindSpeed,Y3771))))</f>
        <v>0.11749778710266714</v>
      </c>
      <c r="AA3771" s="100">
        <f t="shared" si="1115"/>
        <v>0.54685701344081616</v>
      </c>
      <c r="AB3771" s="29">
        <f t="shared" si="1116"/>
        <v>0.49618229159844102</v>
      </c>
      <c r="AG3771" s="40">
        <f t="array" ref="AG3771">SUM(_xlfn.NORM.DIST($AD$3:$AD$1003,$F3771,$AA3771,FALSE)*WindSpeedStep)</f>
        <v>1.0000000000000033</v>
      </c>
      <c r="AH3771" s="40">
        <f t="array" ref="AH3771">SUM(_xlfn.NORM.DIST($AD$3:$AD$1003,$F3771,$AB3771,FALSE)*WindSpeedStep)</f>
        <v>1.0000000000000033</v>
      </c>
      <c r="AJ3771" s="47">
        <f t="shared" si="1110"/>
        <v>5</v>
      </c>
      <c r="AK3771" s="83" t="b">
        <f>COUNTIF('Power Curve'!$D$2:$D$31,AJ3771)&gt;0</f>
        <v>1</v>
      </c>
      <c r="AL3771" s="83" t="b">
        <f t="shared" si="1111"/>
        <v>0</v>
      </c>
      <c r="AM3771" s="83" t="b">
        <f t="shared" si="1117"/>
        <v>1</v>
      </c>
      <c r="AN3771" s="47" t="str">
        <f t="shared" si="1112"/>
        <v>Inner</v>
      </c>
      <c r="AO3771" s="48" t="str">
        <f t="shared" si="1113"/>
        <v>0.0-0.1</v>
      </c>
      <c r="AP3771" s="49" t="str">
        <f t="shared" si="1118"/>
        <v>3-4</v>
      </c>
      <c r="AQ3771" s="49" t="str">
        <f t="shared" si="1119"/>
        <v>Apr</v>
      </c>
      <c r="AR3771" s="48" t="str">
        <f t="shared" si="1120"/>
        <v>335-345</v>
      </c>
      <c r="AS3771" s="49" t="str">
        <f t="shared" si="1114"/>
        <v>Inner-TI</v>
      </c>
    </row>
    <row r="3772" spans="5:45" x14ac:dyDescent="0.3">
      <c r="E3772" s="15">
        <v>41014.152777777781</v>
      </c>
      <c r="F3772" s="21">
        <v>4.62</v>
      </c>
      <c r="G3772" s="21">
        <v>125.54999160766579</v>
      </c>
      <c r="H3772" s="42">
        <v>1.1972424838214557</v>
      </c>
      <c r="I3772" s="35">
        <v>336.5</v>
      </c>
      <c r="J3772" s="43">
        <v>7.792207792207792E-2</v>
      </c>
      <c r="K3772" s="44">
        <v>0.32445597787461833</v>
      </c>
      <c r="L3772" s="26">
        <f t="shared" si="1102"/>
        <v>4.5848379024996744</v>
      </c>
      <c r="M3772" s="26">
        <f t="shared" si="1103"/>
        <v>6.6651453532868943E-2</v>
      </c>
      <c r="N3772" s="96">
        <f t="shared" si="1104"/>
        <v>5</v>
      </c>
      <c r="O3772" s="26">
        <f t="shared" si="1105"/>
        <v>0.49312843425940955</v>
      </c>
      <c r="P3772" s="3">
        <f>IF(L3772&gt;'Power Curve'!$C$37,0,INDEX(Ci,$N3772,1)*POWER(1-O3772,3)+INDEX(Ci,$N3772,2)*3*O3772*POWER(1-O3772,2)+INDEX(Ci,$N3772,3)*3*POWER(O3772,2)*(1-O3772)+INDEX(Ci,$N3772,4)*POWER(O3772,3))</f>
        <v>135.66432033790176</v>
      </c>
      <c r="Q3772" s="3">
        <f>MAX(0,MIN(P3772-V3772+W3772,'Power Curve'!$C$39))</f>
        <v>128.80494224762018</v>
      </c>
      <c r="R3772" s="3">
        <f t="shared" si="1106"/>
        <v>125.54999160766579</v>
      </c>
      <c r="S3772" s="3">
        <f t="shared" si="1107"/>
        <v>3.2549506399543873</v>
      </c>
      <c r="T3772" s="3">
        <f t="shared" si="1108"/>
        <v>3.2549506399543873</v>
      </c>
      <c r="V3772" s="37">
        <f t="array" ref="V3772">SUM(_xlfn.NORM.DIST($AD$3:$AD$1003,$L3772,$AA3772,FALSE)*WindSpeedStep*$AE$3:$AE$1003)/AG3772</f>
        <v>111.52574793796977</v>
      </c>
      <c r="W3772" s="37">
        <f t="array" ref="W3772">SUM(_xlfn.NORM.DIST($AD$3:$AD$1003,$L3772,$AB3772,FALSE)*WindSpeedStep*$AE$3:$AE$1003)/AH3772</f>
        <v>104.66636984768819</v>
      </c>
      <c r="Y3772" s="1">
        <f t="shared" si="1109"/>
        <v>4</v>
      </c>
      <c r="Z3772" s="99">
        <f>IF(L3772&lt;'Power Curve'!$P$28,'Power Curve'!$Q$28,IF(L3772&gt;'Power Curve'!$P$29,'Power Curve'!$Q$29,INDEX(ReferenceTurbulence,Y3772)+(L3772-INDEX(ReferenceTurbulenceWindSpeed,Y3772))*(INDEX(ReferenceTurbulence,Y3772+1)-INDEX(ReferenceTurbulence,Y3772))/(INDEX(ReferenceTurbulenceWindSpeed,Y3772+1)-INDEX(ReferenceTurbulenceWindSpeed,Y3772))))</f>
        <v>0.11744717849672266</v>
      </c>
      <c r="AA3772" s="100">
        <f t="shared" si="1115"/>
        <v>0.53847627551341881</v>
      </c>
      <c r="AB3772" s="29">
        <f t="shared" si="1116"/>
        <v>0.35726009629867594</v>
      </c>
      <c r="AG3772" s="40">
        <f t="array" ref="AG3772">SUM(_xlfn.NORM.DIST($AD$3:$AD$1003,$F3772,$AA3772,FALSE)*WindSpeedStep)</f>
        <v>1.0000000000000029</v>
      </c>
      <c r="AH3772" s="40">
        <f t="array" ref="AH3772">SUM(_xlfn.NORM.DIST($AD$3:$AD$1003,$F3772,$AB3772,FALSE)*WindSpeedStep)</f>
        <v>1.0000000000000038</v>
      </c>
      <c r="AJ3772" s="47">
        <f t="shared" si="1110"/>
        <v>5</v>
      </c>
      <c r="AK3772" s="83" t="b">
        <f>COUNTIF('Power Curve'!$D$2:$D$31,AJ3772)&gt;0</f>
        <v>1</v>
      </c>
      <c r="AL3772" s="83" t="b">
        <f t="shared" si="1111"/>
        <v>0</v>
      </c>
      <c r="AM3772" s="83" t="b">
        <f t="shared" si="1117"/>
        <v>1</v>
      </c>
      <c r="AN3772" s="47" t="str">
        <f t="shared" si="1112"/>
        <v>Outer</v>
      </c>
      <c r="AO3772" s="48" t="str">
        <f t="shared" si="1113"/>
        <v>0.0-0.1</v>
      </c>
      <c r="AP3772" s="49" t="str">
        <f t="shared" si="1118"/>
        <v>3-4</v>
      </c>
      <c r="AQ3772" s="49" t="str">
        <f t="shared" si="1119"/>
        <v>Apr</v>
      </c>
      <c r="AR3772" s="48" t="str">
        <f t="shared" si="1120"/>
        <v>335-345</v>
      </c>
      <c r="AS3772" s="49" t="str">
        <f t="shared" si="1114"/>
        <v>LWS-LTI</v>
      </c>
    </row>
    <row r="3773" spans="5:45" x14ac:dyDescent="0.3">
      <c r="E3773" s="15">
        <v>41014.159722222219</v>
      </c>
      <c r="F3773" s="21">
        <v>4.62</v>
      </c>
      <c r="G3773" s="21">
        <v>118.54999160766579</v>
      </c>
      <c r="H3773" s="42">
        <v>1.197375910918548</v>
      </c>
      <c r="I3773" s="35">
        <v>335.4</v>
      </c>
      <c r="J3773" s="43">
        <v>9.0909090909090898E-2</v>
      </c>
      <c r="K3773" s="44">
        <v>0.41112095255577563</v>
      </c>
      <c r="L3773" s="26">
        <f t="shared" si="1102"/>
        <v>4.585008215781067</v>
      </c>
      <c r="M3773" s="26">
        <f t="shared" si="1103"/>
        <v>6.6677775999526609E-2</v>
      </c>
      <c r="N3773" s="96">
        <f t="shared" si="1104"/>
        <v>5</v>
      </c>
      <c r="O3773" s="26">
        <f t="shared" si="1105"/>
        <v>0.49332318406617448</v>
      </c>
      <c r="P3773" s="3">
        <f>IF(L3773&gt;'Power Curve'!$C$37,0,INDEX(Ci,$N3773,1)*POWER(1-O3773,3)+INDEX(Ci,$N3773,2)*3*O3773*POWER(1-O3773,2)+INDEX(Ci,$N3773,3)*3*POWER(O3773,2)*(1-O3773)+INDEX(Ci,$N3773,4)*POWER(O3773,3))</f>
        <v>135.69320424435875</v>
      </c>
      <c r="Q3773" s="3">
        <f>MAX(0,MIN(P3773-V3773+W3773,'Power Curve'!$C$39))</f>
        <v>130.78468960354434</v>
      </c>
      <c r="R3773" s="3">
        <f t="shared" si="1106"/>
        <v>118.54999160766579</v>
      </c>
      <c r="S3773" s="3">
        <f t="shared" si="1107"/>
        <v>12.234697995878548</v>
      </c>
      <c r="T3773" s="3">
        <f t="shared" si="1108"/>
        <v>12.234697995878548</v>
      </c>
      <c r="V3773" s="37">
        <f t="array" ref="V3773">SUM(_xlfn.NORM.DIST($AD$3:$AD$1003,$L3773,$AA3773,FALSE)*WindSpeedStep*$AE$3:$AE$1003)/AG3773</f>
        <v>111.55530523233085</v>
      </c>
      <c r="W3773" s="37">
        <f t="array" ref="W3773">SUM(_xlfn.NORM.DIST($AD$3:$AD$1003,$L3773,$AB3773,FALSE)*WindSpeedStep*$AE$3:$AE$1003)/AH3773</f>
        <v>106.64679059151645</v>
      </c>
      <c r="Y3773" s="1">
        <f t="shared" si="1109"/>
        <v>4</v>
      </c>
      <c r="Z3773" s="99">
        <f>IF(L3773&lt;'Power Curve'!$P$28,'Power Curve'!$Q$28,IF(L3773&gt;'Power Curve'!$P$29,'Power Curve'!$Q$29,INDEX(ReferenceTurbulence,Y3773)+(L3773-INDEX(ReferenceTurbulenceWindSpeed,Y3773))*(INDEX(ReferenceTurbulence,Y3773+1)-INDEX(ReferenceTurbulence,Y3773))/(INDEX(ReferenceTurbulenceWindSpeed,Y3773+1)-INDEX(ReferenceTurbulenceWindSpeed,Y3773))))</f>
        <v>0.11744730278035764</v>
      </c>
      <c r="AA3773" s="100">
        <f t="shared" si="1115"/>
        <v>0.53849684816926635</v>
      </c>
      <c r="AB3773" s="29">
        <f t="shared" si="1116"/>
        <v>0.4168189287073697</v>
      </c>
      <c r="AG3773" s="40">
        <f t="array" ref="AG3773">SUM(_xlfn.NORM.DIST($AD$3:$AD$1003,$F3773,$AA3773,FALSE)*WindSpeedStep)</f>
        <v>1.0000000000000031</v>
      </c>
      <c r="AH3773" s="40">
        <f t="array" ref="AH3773">SUM(_xlfn.NORM.DIST($AD$3:$AD$1003,$F3773,$AB3773,FALSE)*WindSpeedStep)</f>
        <v>1.0000000000000033</v>
      </c>
      <c r="AJ3773" s="47">
        <f t="shared" si="1110"/>
        <v>5</v>
      </c>
      <c r="AK3773" s="83" t="b">
        <f>COUNTIF('Power Curve'!$D$2:$D$31,AJ3773)&gt;0</f>
        <v>1</v>
      </c>
      <c r="AL3773" s="83" t="b">
        <f t="shared" si="1111"/>
        <v>0</v>
      </c>
      <c r="AM3773" s="83" t="b">
        <f t="shared" si="1117"/>
        <v>1</v>
      </c>
      <c r="AN3773" s="47" t="str">
        <f t="shared" si="1112"/>
        <v>Outer</v>
      </c>
      <c r="AO3773" s="48" t="str">
        <f t="shared" si="1113"/>
        <v>0.0-0.1</v>
      </c>
      <c r="AP3773" s="49" t="str">
        <f t="shared" si="1118"/>
        <v>3-4</v>
      </c>
      <c r="AQ3773" s="49" t="str">
        <f t="shared" si="1119"/>
        <v>Apr</v>
      </c>
      <c r="AR3773" s="48" t="str">
        <f t="shared" si="1120"/>
        <v>335-345</v>
      </c>
      <c r="AS3773" s="49" t="str">
        <f t="shared" si="1114"/>
        <v>LWS-LTI</v>
      </c>
    </row>
    <row r="3774" spans="5:45" x14ac:dyDescent="0.3">
      <c r="E3774" s="15">
        <v>41014.166666666664</v>
      </c>
      <c r="F3774" s="21">
        <v>4.83</v>
      </c>
      <c r="G3774" s="21">
        <v>157.98000335693331</v>
      </c>
      <c r="H3774" s="42">
        <v>1.1972869562163255</v>
      </c>
      <c r="I3774" s="35">
        <v>332.3</v>
      </c>
      <c r="J3774" s="43">
        <v>9.3167701863354033E-2</v>
      </c>
      <c r="K3774" s="44">
        <v>0.43580043120210793</v>
      </c>
      <c r="L3774" s="26">
        <f t="shared" si="1102"/>
        <v>4.793298973999077</v>
      </c>
      <c r="M3774" s="26">
        <f t="shared" si="1103"/>
        <v>9.8869784123983395E-2</v>
      </c>
      <c r="N3774" s="96">
        <f t="shared" si="1104"/>
        <v>5</v>
      </c>
      <c r="O3774" s="26">
        <f t="shared" si="1105"/>
        <v>0.73149947062580867</v>
      </c>
      <c r="P3774" s="3">
        <f>IF(L3774&gt;'Power Curve'!$C$37,0,INDEX(Ci,$N3774,1)*POWER(1-O3774,3)+INDEX(Ci,$N3774,2)*3*O3774*POWER(1-O3774,2)+INDEX(Ci,$N3774,3)*3*POWER(O3774,2)*(1-O3774)+INDEX(Ci,$N3774,4)*POWER(O3774,3))</f>
        <v>172.05048267104746</v>
      </c>
      <c r="Q3774" s="3">
        <f>MAX(0,MIN(P3774-V3774+W3774,'Power Curve'!$C$39))</f>
        <v>170.54867036269229</v>
      </c>
      <c r="R3774" s="3">
        <f t="shared" si="1106"/>
        <v>157.98000335693331</v>
      </c>
      <c r="S3774" s="3">
        <f t="shared" si="1107"/>
        <v>12.568667005758982</v>
      </c>
      <c r="T3774" s="3">
        <f t="shared" si="1108"/>
        <v>12.568667005758982</v>
      </c>
      <c r="V3774" s="37">
        <f t="array" ref="V3774">SUM(_xlfn.NORM.DIST($AD$3:$AD$1003,$L3774,$AA3774,FALSE)*WindSpeedStep*$AE$3:$AE$1003)/AG3774</f>
        <v>148.48202986749951</v>
      </c>
      <c r="W3774" s="37">
        <f t="array" ref="W3774">SUM(_xlfn.NORM.DIST($AD$3:$AD$1003,$L3774,$AB3774,FALSE)*WindSpeedStep*$AE$3:$AE$1003)/AH3774</f>
        <v>146.98021755914434</v>
      </c>
      <c r="Y3774" s="1">
        <f t="shared" si="1109"/>
        <v>4</v>
      </c>
      <c r="Z3774" s="99">
        <f>IF(L3774&lt;'Power Curve'!$P$28,'Power Curve'!$Q$28,IF(L3774&gt;'Power Curve'!$P$29,'Power Curve'!$Q$29,INDEX(ReferenceTurbulence,Y3774)+(L3774-INDEX(ReferenceTurbulenceWindSpeed,Y3774))*(INDEX(ReferenceTurbulence,Y3774+1)-INDEX(ReferenceTurbulence,Y3774))/(INDEX(ReferenceTurbulenceWindSpeed,Y3774+1)-INDEX(ReferenceTurbulenceWindSpeed,Y3774))))</f>
        <v>0.11759929992557434</v>
      </c>
      <c r="AA3774" s="100">
        <f t="shared" si="1115"/>
        <v>0.56368860367626528</v>
      </c>
      <c r="AB3774" s="29">
        <f t="shared" si="1116"/>
        <v>0.44658064975146677</v>
      </c>
      <c r="AG3774" s="40">
        <f t="array" ref="AG3774">SUM(_xlfn.NORM.DIST($AD$3:$AD$1003,$F3774,$AA3774,FALSE)*WindSpeedStep)</f>
        <v>1.0000000000000031</v>
      </c>
      <c r="AH3774" s="40">
        <f t="array" ref="AH3774">SUM(_xlfn.NORM.DIST($AD$3:$AD$1003,$F3774,$AB3774,FALSE)*WindSpeedStep)</f>
        <v>1.0000000000000036</v>
      </c>
      <c r="AJ3774" s="47">
        <f t="shared" si="1110"/>
        <v>5</v>
      </c>
      <c r="AK3774" s="83" t="b">
        <f>COUNTIF('Power Curve'!$D$2:$D$31,AJ3774)&gt;0</f>
        <v>1</v>
      </c>
      <c r="AL3774" s="83" t="b">
        <f t="shared" si="1111"/>
        <v>0</v>
      </c>
      <c r="AM3774" s="83" t="b">
        <f t="shared" si="1117"/>
        <v>1</v>
      </c>
      <c r="AN3774" s="47" t="str">
        <f t="shared" si="1112"/>
        <v>Outer</v>
      </c>
      <c r="AO3774" s="48" t="str">
        <f t="shared" si="1113"/>
        <v>0.0-0.1</v>
      </c>
      <c r="AP3774" s="49" t="str">
        <f t="shared" si="1118"/>
        <v>4-5</v>
      </c>
      <c r="AQ3774" s="49" t="str">
        <f t="shared" si="1119"/>
        <v>Apr</v>
      </c>
      <c r="AR3774" s="48" t="str">
        <f t="shared" si="1120"/>
        <v>325-335</v>
      </c>
      <c r="AS3774" s="49" t="str">
        <f t="shared" si="1114"/>
        <v>LWS-LTI</v>
      </c>
    </row>
    <row r="3775" spans="5:45" x14ac:dyDescent="0.3">
      <c r="E3775" s="15">
        <v>41014.173611111109</v>
      </c>
      <c r="F3775" s="21">
        <v>4.93</v>
      </c>
      <c r="G3775" s="21">
        <v>179.16999816894531</v>
      </c>
      <c r="H3775" s="42">
        <v>1.1976670344974105</v>
      </c>
      <c r="I3775" s="35">
        <v>329.9</v>
      </c>
      <c r="J3775" s="43">
        <v>7.3022312373225151E-2</v>
      </c>
      <c r="K3775" s="44">
        <v>0.42325369278319663</v>
      </c>
      <c r="L3775" s="26">
        <f t="shared" si="1102"/>
        <v>4.8930567751656637</v>
      </c>
      <c r="M3775" s="26">
        <f t="shared" si="1103"/>
        <v>0.11428767387150379</v>
      </c>
      <c r="N3775" s="96">
        <f t="shared" si="1104"/>
        <v>5</v>
      </c>
      <c r="O3775" s="26">
        <f t="shared" si="1105"/>
        <v>0.84557050690454427</v>
      </c>
      <c r="P3775" s="3">
        <f>IF(L3775&gt;'Power Curve'!$C$37,0,INDEX(Ci,$N3775,1)*POWER(1-O3775,3)+INDEX(Ci,$N3775,2)*3*O3775*POWER(1-O3775,2)+INDEX(Ci,$N3775,3)*3*POWER(O3775,2)*(1-O3775)+INDEX(Ci,$N3775,4)*POWER(O3775,3))</f>
        <v>189.36125620138051</v>
      </c>
      <c r="Q3775" s="3">
        <f>MAX(0,MIN(P3775-V3775+W3775,'Power Curve'!$C$39))</f>
        <v>190.31928383145538</v>
      </c>
      <c r="R3775" s="3">
        <f t="shared" si="1106"/>
        <v>179.16999816894531</v>
      </c>
      <c r="S3775" s="3">
        <f t="shared" si="1107"/>
        <v>11.149285662510067</v>
      </c>
      <c r="T3775" s="3">
        <f t="shared" si="1108"/>
        <v>11.149285662510067</v>
      </c>
      <c r="V3775" s="37">
        <f t="array" ref="V3775">SUM(_xlfn.NORM.DIST($AD$3:$AD$1003,$L3775,$AA3775,FALSE)*WindSpeedStep*$AE$3:$AE$1003)/AG3775</f>
        <v>166.43830074755053</v>
      </c>
      <c r="W3775" s="37">
        <f t="array" ref="W3775">SUM(_xlfn.NORM.DIST($AD$3:$AD$1003,$L3775,$AB3775,FALSE)*WindSpeedStep*$AE$3:$AE$1003)/AH3775</f>
        <v>167.39632837762539</v>
      </c>
      <c r="Y3775" s="1">
        <f t="shared" si="1109"/>
        <v>4</v>
      </c>
      <c r="Z3775" s="99">
        <f>IF(L3775&lt;'Power Curve'!$P$28,'Power Curve'!$Q$28,IF(L3775&gt;'Power Curve'!$P$29,'Power Curve'!$Q$29,INDEX(ReferenceTurbulence,Y3775)+(L3775-INDEX(ReferenceTurbulenceWindSpeed,Y3775))*(INDEX(ReferenceTurbulence,Y3775+1)-INDEX(ReferenceTurbulence,Y3775))/(INDEX(ReferenceTurbulenceWindSpeed,Y3775+1)-INDEX(ReferenceTurbulenceWindSpeed,Y3775))))</f>
        <v>0.11767209672712302</v>
      </c>
      <c r="AA3775" s="100">
        <f t="shared" si="1115"/>
        <v>0.57577625013859857</v>
      </c>
      <c r="AB3775" s="29">
        <f t="shared" si="1116"/>
        <v>0.35730232029607278</v>
      </c>
      <c r="AG3775" s="40">
        <f t="array" ref="AG3775">SUM(_xlfn.NORM.DIST($AD$3:$AD$1003,$F3775,$AA3775,FALSE)*WindSpeedStep)</f>
        <v>1.0000000000000033</v>
      </c>
      <c r="AH3775" s="40">
        <f t="array" ref="AH3775">SUM(_xlfn.NORM.DIST($AD$3:$AD$1003,$F3775,$AB3775,FALSE)*WindSpeedStep)</f>
        <v>1.0000000000000036</v>
      </c>
      <c r="AJ3775" s="47">
        <f t="shared" si="1110"/>
        <v>5</v>
      </c>
      <c r="AK3775" s="83" t="b">
        <f>COUNTIF('Power Curve'!$D$2:$D$31,AJ3775)&gt;0</f>
        <v>1</v>
      </c>
      <c r="AL3775" s="83" t="b">
        <f t="shared" si="1111"/>
        <v>0</v>
      </c>
      <c r="AM3775" s="83" t="b">
        <f t="shared" si="1117"/>
        <v>1</v>
      </c>
      <c r="AN3775" s="47" t="str">
        <f t="shared" si="1112"/>
        <v>Outer</v>
      </c>
      <c r="AO3775" s="48" t="str">
        <f t="shared" si="1113"/>
        <v>0.1-0.2</v>
      </c>
      <c r="AP3775" s="49" t="str">
        <f t="shared" si="1118"/>
        <v>4-5</v>
      </c>
      <c r="AQ3775" s="49" t="str">
        <f t="shared" si="1119"/>
        <v>Apr</v>
      </c>
      <c r="AR3775" s="48" t="str">
        <f t="shared" si="1120"/>
        <v>325-335</v>
      </c>
      <c r="AS3775" s="49" t="str">
        <f t="shared" si="1114"/>
        <v>LWS-LTI</v>
      </c>
    </row>
    <row r="3776" spans="5:45" x14ac:dyDescent="0.3">
      <c r="E3776" s="15">
        <v>41014.180555555555</v>
      </c>
      <c r="F3776" s="21">
        <v>4.99</v>
      </c>
      <c r="G3776" s="21">
        <v>179.64999771118178</v>
      </c>
      <c r="H3776" s="42">
        <v>1.1982693959168618</v>
      </c>
      <c r="I3776" s="35">
        <v>328.5</v>
      </c>
      <c r="J3776" s="43">
        <v>6.0120240480961921E-2</v>
      </c>
      <c r="K3776" s="44">
        <v>0.39379772514479466</v>
      </c>
      <c r="L3776" s="26">
        <f t="shared" si="1102"/>
        <v>4.9534373201239594</v>
      </c>
      <c r="M3776" s="26">
        <f t="shared" si="1103"/>
        <v>0.12361968173630838</v>
      </c>
      <c r="N3776" s="96">
        <f t="shared" si="1104"/>
        <v>5</v>
      </c>
      <c r="O3776" s="26">
        <f t="shared" si="1105"/>
        <v>0.91461444385906643</v>
      </c>
      <c r="P3776" s="3">
        <f>IF(L3776&gt;'Power Curve'!$C$37,0,INDEX(Ci,$N3776,1)*POWER(1-O3776,3)+INDEX(Ci,$N3776,2)*3*O3776*POWER(1-O3776,2)+INDEX(Ci,$N3776,3)*3*POWER(O3776,2)*(1-O3776)+INDEX(Ci,$N3776,4)*POWER(O3776,3))</f>
        <v>199.49362134071018</v>
      </c>
      <c r="Q3776" s="3">
        <f>MAX(0,MIN(P3776-V3776+W3776,'Power Curve'!$C$39))</f>
        <v>203.24117910402992</v>
      </c>
      <c r="R3776" s="3">
        <f t="shared" si="1106"/>
        <v>179.64999771118178</v>
      </c>
      <c r="S3776" s="3">
        <f t="shared" si="1107"/>
        <v>23.591181392848142</v>
      </c>
      <c r="T3776" s="3">
        <f t="shared" si="1108"/>
        <v>23.591181392848142</v>
      </c>
      <c r="V3776" s="37">
        <f t="array" ref="V3776">SUM(_xlfn.NORM.DIST($AD$3:$AD$1003,$L3776,$AA3776,FALSE)*WindSpeedStep*$AE$3:$AE$1003)/AG3776</f>
        <v>177.31795226238182</v>
      </c>
      <c r="W3776" s="37">
        <f t="array" ref="W3776">SUM(_xlfn.NORM.DIST($AD$3:$AD$1003,$L3776,$AB3776,FALSE)*WindSpeedStep*$AE$3:$AE$1003)/AH3776</f>
        <v>181.06551002570157</v>
      </c>
      <c r="Y3776" s="1">
        <f t="shared" si="1109"/>
        <v>4</v>
      </c>
      <c r="Z3776" s="99">
        <f>IF(L3776&lt;'Power Curve'!$P$28,'Power Curve'!$Q$28,IF(L3776&gt;'Power Curve'!$P$29,'Power Curve'!$Q$29,INDEX(ReferenceTurbulence,Y3776)+(L3776-INDEX(ReferenceTurbulenceWindSpeed,Y3776))*(INDEX(ReferenceTurbulence,Y3776+1)-INDEX(ReferenceTurbulence,Y3776))/(INDEX(ReferenceTurbulenceWindSpeed,Y3776+1)-INDEX(ReferenceTurbulenceWindSpeed,Y3776))))</f>
        <v>0.11771615854983088</v>
      </c>
      <c r="AA3776" s="100">
        <f t="shared" si="1115"/>
        <v>0.58309961294236134</v>
      </c>
      <c r="AB3776" s="29">
        <f t="shared" si="1116"/>
        <v>0.29780184289322398</v>
      </c>
      <c r="AG3776" s="40">
        <f t="array" ref="AG3776">SUM(_xlfn.NORM.DIST($AD$3:$AD$1003,$F3776,$AA3776,FALSE)*WindSpeedStep)</f>
        <v>1.0000000000000038</v>
      </c>
      <c r="AH3776" s="40">
        <f t="array" ref="AH3776">SUM(_xlfn.NORM.DIST($AD$3:$AD$1003,$F3776,$AB3776,FALSE)*WindSpeedStep)</f>
        <v>1.0000000000000038</v>
      </c>
      <c r="AJ3776" s="47">
        <f t="shared" si="1110"/>
        <v>5</v>
      </c>
      <c r="AK3776" s="83" t="b">
        <f>COUNTIF('Power Curve'!$D$2:$D$31,AJ3776)&gt;0</f>
        <v>1</v>
      </c>
      <c r="AL3776" s="83" t="b">
        <f t="shared" si="1111"/>
        <v>0</v>
      </c>
      <c r="AM3776" s="83" t="b">
        <f t="shared" si="1117"/>
        <v>1</v>
      </c>
      <c r="AN3776" s="47" t="str">
        <f t="shared" si="1112"/>
        <v>Outer</v>
      </c>
      <c r="AO3776" s="48" t="str">
        <f t="shared" si="1113"/>
        <v>0.1-0.2</v>
      </c>
      <c r="AP3776" s="49" t="str">
        <f t="shared" si="1118"/>
        <v>4-5</v>
      </c>
      <c r="AQ3776" s="49" t="str">
        <f t="shared" si="1119"/>
        <v>Apr</v>
      </c>
      <c r="AR3776" s="48" t="str">
        <f t="shared" si="1120"/>
        <v>325-335</v>
      </c>
      <c r="AS3776" s="49" t="str">
        <f t="shared" si="1114"/>
        <v>LWS-LTI</v>
      </c>
    </row>
    <row r="3777" spans="5:45" x14ac:dyDescent="0.3">
      <c r="E3777" s="15">
        <v>41014.1875</v>
      </c>
      <c r="F3777" s="21">
        <v>5.05</v>
      </c>
      <c r="G3777" s="21">
        <v>206.29000854492199</v>
      </c>
      <c r="H3777" s="42">
        <v>1.1984147979800079</v>
      </c>
      <c r="I3777" s="35">
        <v>331.6</v>
      </c>
      <c r="J3777" s="43">
        <v>7.5247524752475245E-2</v>
      </c>
      <c r="K3777" s="44">
        <v>0.40807865049748693</v>
      </c>
      <c r="L3777" s="26">
        <f t="shared" si="1102"/>
        <v>5.0132004452025329</v>
      </c>
      <c r="M3777" s="26">
        <f t="shared" si="1103"/>
        <v>0.13285626536839973</v>
      </c>
      <c r="N3777" s="96">
        <f t="shared" si="1104"/>
        <v>5</v>
      </c>
      <c r="O3777" s="26">
        <f t="shared" si="1105"/>
        <v>0.98295237361740573</v>
      </c>
      <c r="P3777" s="3">
        <f>IF(L3777&gt;'Power Curve'!$C$37,0,INDEX(Ci,$N3777,1)*POWER(1-O3777,3)+INDEX(Ci,$N3777,2)*3*O3777*POWER(1-O3777,2)+INDEX(Ci,$N3777,3)*3*POWER(O3777,2)*(1-O3777)+INDEX(Ci,$N3777,4)*POWER(O3777,3))</f>
        <v>209.12708906900818</v>
      </c>
      <c r="Q3777" s="3">
        <f>MAX(0,MIN(P3777-V3777+W3777,'Power Curve'!$C$39))</f>
        <v>211.52253857574382</v>
      </c>
      <c r="R3777" s="3">
        <f t="shared" si="1106"/>
        <v>206.29000854492199</v>
      </c>
      <c r="S3777" s="3">
        <f t="shared" si="1107"/>
        <v>5.2325300308218345</v>
      </c>
      <c r="T3777" s="3">
        <f t="shared" si="1108"/>
        <v>5.2325300308218345</v>
      </c>
      <c r="V3777" s="37">
        <f t="array" ref="V3777">SUM(_xlfn.NORM.DIST($AD$3:$AD$1003,$L3777,$AA3777,FALSE)*WindSpeedStep*$AE$3:$AE$1003)/AG3777</f>
        <v>188.07750323225028</v>
      </c>
      <c r="W3777" s="37">
        <f t="array" ref="W3777">SUM(_xlfn.NORM.DIST($AD$3:$AD$1003,$L3777,$AB3777,FALSE)*WindSpeedStep*$AE$3:$AE$1003)/AH3777</f>
        <v>190.47295273898592</v>
      </c>
      <c r="Y3777" s="1">
        <f t="shared" si="1109"/>
        <v>4</v>
      </c>
      <c r="Z3777" s="99">
        <f>IF(L3777&lt;'Power Curve'!$P$28,'Power Curve'!$Q$28,IF(L3777&gt;'Power Curve'!$P$29,'Power Curve'!$Q$29,INDEX(ReferenceTurbulence,Y3777)+(L3777-INDEX(ReferenceTurbulenceWindSpeed,Y3777))*(INDEX(ReferenceTurbulence,Y3777+1)-INDEX(ReferenceTurbulence,Y3777))/(INDEX(ReferenceTurbulenceWindSpeed,Y3777+1)-INDEX(ReferenceTurbulenceWindSpeed,Y3777))))</f>
        <v>0.11775976981937969</v>
      </c>
      <c r="AA3777" s="100">
        <f t="shared" si="1115"/>
        <v>0.59035333048546201</v>
      </c>
      <c r="AB3777" s="29">
        <f t="shared" si="1116"/>
        <v>0.37723092458949753</v>
      </c>
      <c r="AG3777" s="40">
        <f t="array" ref="AG3777">SUM(_xlfn.NORM.DIST($AD$3:$AD$1003,$F3777,$AA3777,FALSE)*WindSpeedStep)</f>
        <v>1.0000000000000033</v>
      </c>
      <c r="AH3777" s="40">
        <f t="array" ref="AH3777">SUM(_xlfn.NORM.DIST($AD$3:$AD$1003,$F3777,$AB3777,FALSE)*WindSpeedStep)</f>
        <v>1.0000000000000033</v>
      </c>
      <c r="AJ3777" s="47">
        <f t="shared" si="1110"/>
        <v>5</v>
      </c>
      <c r="AK3777" s="83" t="b">
        <f>COUNTIF('Power Curve'!$D$2:$D$31,AJ3777)&gt;0</f>
        <v>1</v>
      </c>
      <c r="AL3777" s="83" t="b">
        <f t="shared" si="1111"/>
        <v>0</v>
      </c>
      <c r="AM3777" s="83" t="b">
        <f t="shared" si="1117"/>
        <v>1</v>
      </c>
      <c r="AN3777" s="47" t="str">
        <f t="shared" si="1112"/>
        <v>Outer</v>
      </c>
      <c r="AO3777" s="48" t="str">
        <f t="shared" si="1113"/>
        <v>0.1-0.2</v>
      </c>
      <c r="AP3777" s="49" t="str">
        <f t="shared" si="1118"/>
        <v>4-5</v>
      </c>
      <c r="AQ3777" s="49" t="str">
        <f t="shared" si="1119"/>
        <v>Apr</v>
      </c>
      <c r="AR3777" s="48" t="str">
        <f t="shared" si="1120"/>
        <v>325-335</v>
      </c>
      <c r="AS3777" s="49" t="str">
        <f t="shared" si="1114"/>
        <v>LWS-LTI</v>
      </c>
    </row>
    <row r="3778" spans="5:45" x14ac:dyDescent="0.3">
      <c r="E3778" s="15">
        <v>41014.194444444445</v>
      </c>
      <c r="F3778" s="21">
        <v>5.21</v>
      </c>
      <c r="G3778" s="21">
        <v>214.22998809814493</v>
      </c>
      <c r="H3778" s="42">
        <v>1.1983258090697215</v>
      </c>
      <c r="I3778" s="35">
        <v>330.4</v>
      </c>
      <c r="J3778" s="43">
        <v>6.1420345489443383E-2</v>
      </c>
      <c r="K3778" s="44">
        <v>0.51727574627375761</v>
      </c>
      <c r="L3778" s="26">
        <f t="shared" si="1102"/>
        <v>5.1719064981795642</v>
      </c>
      <c r="M3778" s="26">
        <f t="shared" si="1103"/>
        <v>0.15738479745761319</v>
      </c>
      <c r="N3778" s="96">
        <f t="shared" si="1104"/>
        <v>6</v>
      </c>
      <c r="O3778" s="26">
        <f t="shared" si="1105"/>
        <v>0.14332552424584705</v>
      </c>
      <c r="P3778" s="3">
        <f>IF(L3778&gt;'Power Curve'!$C$37,0,INDEX(Ci,$N3778,1)*POWER(1-O3778,3)+INDEX(Ci,$N3778,2)*3*O3778*POWER(1-O3778,2)+INDEX(Ci,$N3778,3)*3*POWER(O3778,2)*(1-O3778)+INDEX(Ci,$N3778,4)*POWER(O3778,3))</f>
        <v>233.27996519811461</v>
      </c>
      <c r="Q3778" s="3">
        <f>MAX(0,MIN(P3778-V3778+W3778,'Power Curve'!$C$39))</f>
        <v>238.33861629388275</v>
      </c>
      <c r="R3778" s="3">
        <f t="shared" si="1106"/>
        <v>214.22998809814493</v>
      </c>
      <c r="S3778" s="3">
        <f t="shared" si="1107"/>
        <v>24.108628195737822</v>
      </c>
      <c r="T3778" s="3">
        <f t="shared" si="1108"/>
        <v>24.108628195737822</v>
      </c>
      <c r="V3778" s="37">
        <f t="array" ref="V3778">SUM(_xlfn.NORM.DIST($AD$3:$AD$1003,$L3778,$AA3778,FALSE)*WindSpeedStep*$AE$3:$AE$1003)/AG3778</f>
        <v>216.57681393759879</v>
      </c>
      <c r="W3778" s="37">
        <f t="array" ref="W3778">SUM(_xlfn.NORM.DIST($AD$3:$AD$1003,$L3778,$AB3778,FALSE)*WindSpeedStep*$AE$3:$AE$1003)/AH3778</f>
        <v>221.63546503336693</v>
      </c>
      <c r="Y3778" s="1">
        <f t="shared" si="1109"/>
        <v>5</v>
      </c>
      <c r="Z3778" s="99">
        <f>IF(L3778&lt;'Power Curve'!$P$28,'Power Curve'!$Q$28,IF(L3778&gt;'Power Curve'!$P$29,'Power Curve'!$Q$29,INDEX(ReferenceTurbulence,Y3778)+(L3778-INDEX(ReferenceTurbulenceWindSpeed,Y3778))*(INDEX(ReferenceTurbulence,Y3778+1)-INDEX(ReferenceTurbulence,Y3778))/(INDEX(ReferenceTurbulenceWindSpeed,Y3778+1)-INDEX(ReferenceTurbulenceWindSpeed,Y3778))))</f>
        <v>0.11832034392068269</v>
      </c>
      <c r="AA3778" s="100">
        <f t="shared" si="1115"/>
        <v>0.61194175559021968</v>
      </c>
      <c r="AB3778" s="29">
        <f t="shared" si="1116"/>
        <v>0.31766028395728613</v>
      </c>
      <c r="AG3778" s="40">
        <f t="array" ref="AG3778">SUM(_xlfn.NORM.DIST($AD$3:$AD$1003,$F3778,$AA3778,FALSE)*WindSpeedStep)</f>
        <v>1.0000000000000033</v>
      </c>
      <c r="AH3778" s="40">
        <f t="array" ref="AH3778">SUM(_xlfn.NORM.DIST($AD$3:$AD$1003,$F3778,$AB3778,FALSE)*WindSpeedStep)</f>
        <v>1.0000000000000038</v>
      </c>
      <c r="AJ3778" s="47">
        <f t="shared" si="1110"/>
        <v>5</v>
      </c>
      <c r="AK3778" s="83" t="b">
        <f>COUNTIF('Power Curve'!$D$2:$D$31,AJ3778)&gt;0</f>
        <v>1</v>
      </c>
      <c r="AL3778" s="83" t="b">
        <f t="shared" si="1111"/>
        <v>0</v>
      </c>
      <c r="AM3778" s="83" t="b">
        <f t="shared" si="1117"/>
        <v>1</v>
      </c>
      <c r="AN3778" s="47" t="str">
        <f t="shared" si="1112"/>
        <v>Outer</v>
      </c>
      <c r="AO3778" s="48" t="str">
        <f t="shared" si="1113"/>
        <v>0.1-0.2</v>
      </c>
      <c r="AP3778" s="49" t="str">
        <f t="shared" si="1118"/>
        <v>4-5</v>
      </c>
      <c r="AQ3778" s="49" t="str">
        <f t="shared" si="1119"/>
        <v>Apr</v>
      </c>
      <c r="AR3778" s="48" t="str">
        <f t="shared" si="1120"/>
        <v>325-335</v>
      </c>
      <c r="AS3778" s="49" t="str">
        <f t="shared" si="1114"/>
        <v>LWS-LTI</v>
      </c>
    </row>
    <row r="3779" spans="5:45" x14ac:dyDescent="0.3">
      <c r="E3779" s="15">
        <v>41014.201388888891</v>
      </c>
      <c r="F3779" s="21">
        <v>5.2</v>
      </c>
      <c r="G3779" s="21">
        <v>210.95999145507801</v>
      </c>
      <c r="H3779" s="42">
        <v>1.1986936613714407</v>
      </c>
      <c r="I3779" s="35">
        <v>326.3</v>
      </c>
      <c r="J3779" s="43">
        <v>5.1923076923076926E-2</v>
      </c>
      <c r="K3779" s="44">
        <v>0.46605177290184024</v>
      </c>
      <c r="L3779" s="26">
        <f t="shared" ref="L3779:L3842" si="1121">F3779*(H3779/Ref_Density)^(1/3)</f>
        <v>5.1625077544282467</v>
      </c>
      <c r="M3779" s="26">
        <f t="shared" ref="M3779:M3842" si="1122">(L3779-CutInWindSpeed)/(RatedWindSpeed-CutInWindSpeed)</f>
        <v>0.15593219131324734</v>
      </c>
      <c r="N3779" s="96">
        <f t="shared" ref="N3779:N3842" si="1123">COUNTIF(xa,"&lt;"&amp;L3779)</f>
        <v>6</v>
      </c>
      <c r="O3779" s="26">
        <f t="shared" ref="O3779:O3842" si="1124">(L3779-INDEX(xa,$N3779))/(INDEX(xb,$N3779)-INDEX(xa,$N3779))</f>
        <v>0.13395762949469689</v>
      </c>
      <c r="P3779" s="3">
        <f>IF(L3779&gt;'Power Curve'!$C$37,0,INDEX(Ci,$N3779,1)*POWER(1-O3779,3)+INDEX(Ci,$N3779,2)*3*O3779*POWER(1-O3779,2)+INDEX(Ci,$N3779,3)*3*POWER(O3779,2)*(1-O3779)+INDEX(Ci,$N3779,4)*POWER(O3779,3))</f>
        <v>231.87780764006365</v>
      </c>
      <c r="Q3779" s="3">
        <f>MAX(0,MIN(P3779-V3779+W3779,'Power Curve'!$C$39))</f>
        <v>238.43251149899831</v>
      </c>
      <c r="R3779" s="3">
        <f t="shared" ref="R3779:R3842" si="1125">IF(AM3779,G3779,"")</f>
        <v>210.95999145507801</v>
      </c>
      <c r="S3779" s="3">
        <f t="shared" ref="S3779:S3842" si="1126">IF(AM3779,Q3779-R3779,"")</f>
        <v>27.472520043920298</v>
      </c>
      <c r="T3779" s="3">
        <f t="shared" ref="T3779:T3842" si="1127">IF(AM3779,ABS(S3779),"")</f>
        <v>27.472520043920298</v>
      </c>
      <c r="V3779" s="37">
        <f t="array" ref="V3779">SUM(_xlfn.NORM.DIST($AD$3:$AD$1003,$L3779,$AA3779,FALSE)*WindSpeedStep*$AE$3:$AE$1003)/AG3779</f>
        <v>214.89197611138661</v>
      </c>
      <c r="W3779" s="37">
        <f t="array" ref="W3779">SUM(_xlfn.NORM.DIST($AD$3:$AD$1003,$L3779,$AB3779,FALSE)*WindSpeedStep*$AE$3:$AE$1003)/AH3779</f>
        <v>221.44667997032127</v>
      </c>
      <c r="Y3779" s="1">
        <f t="shared" ref="Y3779:Y3842" si="1128">COUNTIF(ReferenceTurbulenceWindSpeed,"&lt;"&amp;L3779)</f>
        <v>5</v>
      </c>
      <c r="Z3779" s="99">
        <f>IF(L3779&lt;'Power Curve'!$P$28,'Power Curve'!$Q$28,IF(L3779&gt;'Power Curve'!$P$29,'Power Curve'!$Q$29,INDEX(ReferenceTurbulence,Y3779)+(L3779-INDEX(ReferenceTurbulenceWindSpeed,Y3779))*(INDEX(ReferenceTurbulence,Y3779+1)-INDEX(ReferenceTurbulence,Y3779))/(INDEX(ReferenceTurbulenceWindSpeed,Y3779+1)-INDEX(ReferenceTurbulenceWindSpeed,Y3779))))</f>
        <v>0.11828441533713327</v>
      </c>
      <c r="AA3779" s="100">
        <f t="shared" si="1115"/>
        <v>0.61064421140596192</v>
      </c>
      <c r="AB3779" s="29">
        <f t="shared" si="1116"/>
        <v>0.268053287249159</v>
      </c>
      <c r="AG3779" s="40">
        <f t="array" ref="AG3779">SUM(_xlfn.NORM.DIST($AD$3:$AD$1003,$F3779,$AA3779,FALSE)*WindSpeedStep)</f>
        <v>1.0000000000000033</v>
      </c>
      <c r="AH3779" s="40">
        <f t="array" ref="AH3779">SUM(_xlfn.NORM.DIST($AD$3:$AD$1003,$F3779,$AB3779,FALSE)*WindSpeedStep)</f>
        <v>1.0000000000000036</v>
      </c>
      <c r="AJ3779" s="47">
        <f t="shared" ref="AJ3779:AJ3842" si="1129">MROUND(L3779-Centre_First_Bin,Bin_Width)+Centre_First_Bin</f>
        <v>5</v>
      </c>
      <c r="AK3779" s="83" t="b">
        <f>COUNTIF('Power Curve'!$D$2:$D$31,AJ3779)&gt;0</f>
        <v>1</v>
      </c>
      <c r="AL3779" s="83" t="b">
        <f t="shared" ref="AL3779:AL3842" si="1130">(G3779&lt;0)</f>
        <v>0</v>
      </c>
      <c r="AM3779" s="83" t="b">
        <f t="shared" si="1117"/>
        <v>1</v>
      </c>
      <c r="AN3779" s="47" t="str">
        <f t="shared" ref="AN3779:AN3842" si="1131">IF(AM3779,IF(AND(J3779&gt;=LowerTurbLimit,J3779&lt;=UpperTurbLimit,K3779&gt;=LowerShearLimit,K3779&lt;=UpperShearLimit),"Inner","Outer"),"")</f>
        <v>Outer</v>
      </c>
      <c r="AO3779" s="48" t="str">
        <f t="shared" ref="AO3779:AO3842" si="1132">IF(M3779&lt;0,"&lt;0",TEXT(MROUND(M3779+0.05,0.1)-0.1,"0.0")&amp;"-"&amp;TEXT(MROUND(M3779+0.05,0.1),"0.0"))</f>
        <v>0.1-0.2</v>
      </c>
      <c r="AP3779" s="49" t="str">
        <f t="shared" si="1118"/>
        <v>4-5</v>
      </c>
      <c r="AQ3779" s="49" t="str">
        <f t="shared" si="1119"/>
        <v>Apr</v>
      </c>
      <c r="AR3779" s="48" t="str">
        <f t="shared" si="1120"/>
        <v>325-335</v>
      </c>
      <c r="AS3779" s="49" t="str">
        <f t="shared" ref="AS3779:AS3842" si="1133">IF(AM3779,IF(M3779&lt;0.5,IF(J3779&lt;=LowerTurbLimit,"LWS-LTI",IF(J3779&gt;=UpperTurbLimit,"LWS-HTI","Inner-TI")),IF(J3779&lt;=LowerTurbLimit,"HWS-LTI",IF(J3779&gt;=UpperTurbLimit,"HWS-HTI","Inner-TI"))),"")</f>
        <v>LWS-LTI</v>
      </c>
    </row>
    <row r="3780" spans="5:45" x14ac:dyDescent="0.3">
      <c r="E3780" s="15">
        <v>41014.208333333336</v>
      </c>
      <c r="F3780" s="21">
        <v>5.25</v>
      </c>
      <c r="G3780" s="21">
        <v>227.46998596191443</v>
      </c>
      <c r="H3780" s="42">
        <v>1.1991505911497051</v>
      </c>
      <c r="I3780" s="35">
        <v>322.2</v>
      </c>
      <c r="J3780" s="43">
        <v>0.08</v>
      </c>
      <c r="K3780" s="44">
        <v>0.49754722736439383</v>
      </c>
      <c r="L3780" s="26">
        <f t="shared" si="1121"/>
        <v>5.2128094403632836</v>
      </c>
      <c r="M3780" s="26">
        <f t="shared" si="1122"/>
        <v>0.1637064790260018</v>
      </c>
      <c r="N3780" s="96">
        <f t="shared" si="1123"/>
        <v>6</v>
      </c>
      <c r="O3780" s="26">
        <f t="shared" si="1124"/>
        <v>0.18409421286295657</v>
      </c>
      <c r="P3780" s="3">
        <f>IF(L3780&gt;'Power Curve'!$C$37,0,INDEX(Ci,$N3780,1)*POWER(1-O3780,3)+INDEX(Ci,$N3780,2)*3*O3780*POWER(1-O3780,2)+INDEX(Ci,$N3780,3)*3*POWER(O3780,2)*(1-O3780)+INDEX(Ci,$N3780,4)*POWER(O3780,3))</f>
        <v>239.3536316241873</v>
      </c>
      <c r="Q3780" s="3">
        <f>MAX(0,MIN(P3780-V3780+W3780,'Power Curve'!$C$39))</f>
        <v>241.71140169633824</v>
      </c>
      <c r="R3780" s="3">
        <f t="shared" si="1125"/>
        <v>227.46998596191443</v>
      </c>
      <c r="S3780" s="3">
        <f t="shared" si="1126"/>
        <v>14.241415734423811</v>
      </c>
      <c r="T3780" s="3">
        <f t="shared" si="1127"/>
        <v>14.241415734423811</v>
      </c>
      <c r="V3780" s="37">
        <f t="array" ref="V3780">SUM(_xlfn.NORM.DIST($AD$3:$AD$1003,$L3780,$AA3780,FALSE)*WindSpeedStep*$AE$3:$AE$1003)/AG3780</f>
        <v>223.90730388184855</v>
      </c>
      <c r="W3780" s="37">
        <f t="array" ref="W3780">SUM(_xlfn.NORM.DIST($AD$3:$AD$1003,$L3780,$AB3780,FALSE)*WindSpeedStep*$AE$3:$AE$1003)/AH3780</f>
        <v>226.26507395399949</v>
      </c>
      <c r="Y3780" s="1">
        <f t="shared" si="1128"/>
        <v>5</v>
      </c>
      <c r="Z3780" s="99">
        <f>IF(L3780&lt;'Power Curve'!$P$28,'Power Curve'!$Q$28,IF(L3780&gt;'Power Curve'!$P$29,'Power Curve'!$Q$29,INDEX(ReferenceTurbulence,Y3780)+(L3780-INDEX(ReferenceTurbulenceWindSpeed,Y3780))*(INDEX(ReferenceTurbulence,Y3780+1)-INDEX(ReferenceTurbulence,Y3780))/(INDEX(ReferenceTurbulenceWindSpeed,Y3780+1)-INDEX(ReferenceTurbulenceWindSpeed,Y3780))))</f>
        <v>0.11847670362305876</v>
      </c>
      <c r="AA3780" s="100">
        <f t="shared" ref="AA3780:AA3843" si="1134">Z3780*L3780</f>
        <v>0.61759647910940352</v>
      </c>
      <c r="AB3780" s="29">
        <f t="shared" ref="AB3780:AB3843" si="1135">L3780*J3780</f>
        <v>0.41702475522906268</v>
      </c>
      <c r="AG3780" s="40">
        <f t="array" ref="AG3780">SUM(_xlfn.NORM.DIST($AD$3:$AD$1003,$F3780,$AA3780,FALSE)*WindSpeedStep)</f>
        <v>1.0000000000000033</v>
      </c>
      <c r="AH3780" s="40">
        <f t="array" ref="AH3780">SUM(_xlfn.NORM.DIST($AD$3:$AD$1003,$F3780,$AB3780,FALSE)*WindSpeedStep)</f>
        <v>1.0000000000000036</v>
      </c>
      <c r="AJ3780" s="47">
        <f t="shared" si="1129"/>
        <v>5</v>
      </c>
      <c r="AK3780" s="83" t="b">
        <f>COUNTIF('Power Curve'!$D$2:$D$31,AJ3780)&gt;0</f>
        <v>1</v>
      </c>
      <c r="AL3780" s="83" t="b">
        <f t="shared" si="1130"/>
        <v>0</v>
      </c>
      <c r="AM3780" s="83" t="b">
        <f t="shared" ref="AM3780:AM3843" si="1136">AND(AK3780,NOT(AL3780))</f>
        <v>1</v>
      </c>
      <c r="AN3780" s="47" t="str">
        <f t="shared" si="1131"/>
        <v>Outer</v>
      </c>
      <c r="AO3780" s="48" t="str">
        <f t="shared" si="1132"/>
        <v>0.1-0.2</v>
      </c>
      <c r="AP3780" s="49" t="str">
        <f t="shared" ref="AP3780:AP3843" si="1137">IF(AM3780,HOUR(E3780)&amp;"-"&amp;HOUR(E3780)+1,"")</f>
        <v>5-6</v>
      </c>
      <c r="AQ3780" s="49" t="str">
        <f t="shared" ref="AQ3780:AQ3843" si="1138">IF(AM3780,TEXT(E3780,"mmm"),"")</f>
        <v>Apr</v>
      </c>
      <c r="AR3780" s="48" t="str">
        <f t="shared" ref="AR3780:AR3843" si="1139">IF(AM3780,IF(OR(I3780&lt;5,I3780&gt;=355),"355-5",MROUND(I3780,10)-5&amp;"-"&amp;MROUND(I3780,10)+5),"")</f>
        <v>315-325</v>
      </c>
      <c r="AS3780" s="49" t="str">
        <f t="shared" si="1133"/>
        <v>LWS-LTI</v>
      </c>
    </row>
    <row r="3781" spans="5:45" x14ac:dyDescent="0.3">
      <c r="E3781" s="15">
        <v>41014.215277777781</v>
      </c>
      <c r="F3781" s="21">
        <v>5.39</v>
      </c>
      <c r="G3781" s="21">
        <v>251.78998947143569</v>
      </c>
      <c r="H3781" s="42">
        <v>1.1993732754887898</v>
      </c>
      <c r="I3781" s="35">
        <v>319.8</v>
      </c>
      <c r="J3781" s="43">
        <v>7.9777365491651209E-2</v>
      </c>
      <c r="K3781" s="44">
        <v>0.58637426989247776</v>
      </c>
      <c r="L3781" s="26">
        <f t="shared" si="1121"/>
        <v>5.3521489522029855</v>
      </c>
      <c r="M3781" s="26">
        <f t="shared" si="1122"/>
        <v>0.18524184975285179</v>
      </c>
      <c r="N3781" s="96">
        <f t="shared" si="1123"/>
        <v>6</v>
      </c>
      <c r="O3781" s="26">
        <f t="shared" si="1124"/>
        <v>0.32297637798294937</v>
      </c>
      <c r="P3781" s="3">
        <f>IF(L3781&gt;'Power Curve'!$C$37,0,INDEX(Ci,$N3781,1)*POWER(1-O3781,3)+INDEX(Ci,$N3781,2)*3*O3781*POWER(1-O3781,2)+INDEX(Ci,$N3781,3)*3*POWER(O3781,2)*(1-O3781)+INDEX(Ci,$N3781,4)*POWER(O3781,3))</f>
        <v>259.8358436280102</v>
      </c>
      <c r="Q3781" s="3">
        <f>MAX(0,MIN(P3781-V3781+W3781,'Power Curve'!$C$39))</f>
        <v>261.40770853822437</v>
      </c>
      <c r="R3781" s="3">
        <f t="shared" si="1125"/>
        <v>251.78998947143569</v>
      </c>
      <c r="S3781" s="3">
        <f t="shared" si="1126"/>
        <v>9.6177190667886805</v>
      </c>
      <c r="T3781" s="3">
        <f t="shared" si="1127"/>
        <v>9.6177190667886805</v>
      </c>
      <c r="V3781" s="37">
        <f t="array" ref="V3781">SUM(_xlfn.NORM.DIST($AD$3:$AD$1003,$L3781,$AA3781,FALSE)*WindSpeedStep*$AE$3:$AE$1003)/AG3781</f>
        <v>248.90110984005204</v>
      </c>
      <c r="W3781" s="37">
        <f t="array" ref="W3781">SUM(_xlfn.NORM.DIST($AD$3:$AD$1003,$L3781,$AB3781,FALSE)*WindSpeedStep*$AE$3:$AE$1003)/AH3781</f>
        <v>250.47297475026622</v>
      </c>
      <c r="Y3781" s="1">
        <f t="shared" si="1128"/>
        <v>5</v>
      </c>
      <c r="Z3781" s="99">
        <f>IF(L3781&lt;'Power Curve'!$P$28,'Power Curve'!$Q$28,IF(L3781&gt;'Power Curve'!$P$29,'Power Curve'!$Q$29,INDEX(ReferenceTurbulence,Y3781)+(L3781-INDEX(ReferenceTurbulenceWindSpeed,Y3781))*(INDEX(ReferenceTurbulence,Y3781+1)-INDEX(ReferenceTurbulence,Y3781))/(INDEX(ReferenceTurbulenceWindSpeed,Y3781+1)-INDEX(ReferenceTurbulenceWindSpeed,Y3781))))</f>
        <v>0.1190093568611223</v>
      </c>
      <c r="AA3781" s="100">
        <f t="shared" si="1134"/>
        <v>0.63695580462660684</v>
      </c>
      <c r="AB3781" s="29">
        <f t="shared" si="1135"/>
        <v>0.42698034312565564</v>
      </c>
      <c r="AG3781" s="40">
        <f t="array" ref="AG3781">SUM(_xlfn.NORM.DIST($AD$3:$AD$1003,$F3781,$AA3781,FALSE)*WindSpeedStep)</f>
        <v>1.0000000000000036</v>
      </c>
      <c r="AH3781" s="40">
        <f t="array" ref="AH3781">SUM(_xlfn.NORM.DIST($AD$3:$AD$1003,$F3781,$AB3781,FALSE)*WindSpeedStep)</f>
        <v>1.0000000000000038</v>
      </c>
      <c r="AJ3781" s="47">
        <f t="shared" si="1129"/>
        <v>5</v>
      </c>
      <c r="AK3781" s="83" t="b">
        <f>COUNTIF('Power Curve'!$D$2:$D$31,AJ3781)&gt;0</f>
        <v>1</v>
      </c>
      <c r="AL3781" s="83" t="b">
        <f t="shared" si="1130"/>
        <v>0</v>
      </c>
      <c r="AM3781" s="83" t="b">
        <f t="shared" si="1136"/>
        <v>1</v>
      </c>
      <c r="AN3781" s="47" t="str">
        <f t="shared" si="1131"/>
        <v>Outer</v>
      </c>
      <c r="AO3781" s="48" t="str">
        <f t="shared" si="1132"/>
        <v>0.1-0.2</v>
      </c>
      <c r="AP3781" s="49" t="str">
        <f t="shared" si="1137"/>
        <v>5-6</v>
      </c>
      <c r="AQ3781" s="49" t="str">
        <f t="shared" si="1138"/>
        <v>Apr</v>
      </c>
      <c r="AR3781" s="48" t="str">
        <f t="shared" si="1139"/>
        <v>315-325</v>
      </c>
      <c r="AS3781" s="49" t="str">
        <f t="shared" si="1133"/>
        <v>LWS-LTI</v>
      </c>
    </row>
    <row r="3782" spans="5:45" x14ac:dyDescent="0.3">
      <c r="E3782" s="15">
        <v>41014.222222222219</v>
      </c>
      <c r="F3782" s="21">
        <v>5.35</v>
      </c>
      <c r="G3782" s="21">
        <v>257.54999160766602</v>
      </c>
      <c r="H3782" s="42">
        <v>1.1986283158100062</v>
      </c>
      <c r="I3782" s="35">
        <v>318.8</v>
      </c>
      <c r="J3782" s="43">
        <v>9.5327102803738323E-2</v>
      </c>
      <c r="K3782" s="44">
        <v>0.45697234827702748</v>
      </c>
      <c r="L3782" s="26">
        <f t="shared" si="1121"/>
        <v>5.3113297299304207</v>
      </c>
      <c r="M3782" s="26">
        <f t="shared" si="1122"/>
        <v>0.17893310736660994</v>
      </c>
      <c r="N3782" s="96">
        <f t="shared" si="1123"/>
        <v>6</v>
      </c>
      <c r="O3782" s="26">
        <f t="shared" si="1124"/>
        <v>0.28229113448755239</v>
      </c>
      <c r="P3782" s="3">
        <f>IF(L3782&gt;'Power Curve'!$C$37,0,INDEX(Ci,$N3782,1)*POWER(1-O3782,3)+INDEX(Ci,$N3782,2)*3*O3782*POWER(1-O3782,2)+INDEX(Ci,$N3782,3)*3*POWER(O3782,2)*(1-O3782)+INDEX(Ci,$N3782,4)*POWER(O3782,3))</f>
        <v>253.85258607383645</v>
      </c>
      <c r="Q3782" s="3">
        <f>MAX(0,MIN(P3782-V3782+W3782,'Power Curve'!$C$39))</f>
        <v>254.48573943578009</v>
      </c>
      <c r="R3782" s="3">
        <f t="shared" si="1125"/>
        <v>257.54999160766602</v>
      </c>
      <c r="S3782" s="3">
        <f t="shared" si="1126"/>
        <v>-3.0642521718859257</v>
      </c>
      <c r="T3782" s="3">
        <f t="shared" si="1127"/>
        <v>3.0642521718859257</v>
      </c>
      <c r="V3782" s="37">
        <f t="array" ref="V3782">SUM(_xlfn.NORM.DIST($AD$3:$AD$1003,$L3782,$AA3782,FALSE)*WindSpeedStep*$AE$3:$AE$1003)/AG3782</f>
        <v>241.569937087016</v>
      </c>
      <c r="W3782" s="37">
        <f t="array" ref="W3782">SUM(_xlfn.NORM.DIST($AD$3:$AD$1003,$L3782,$AB3782,FALSE)*WindSpeedStep*$AE$3:$AE$1003)/AH3782</f>
        <v>242.20309044895964</v>
      </c>
      <c r="Y3782" s="1">
        <f t="shared" si="1128"/>
        <v>5</v>
      </c>
      <c r="Z3782" s="99">
        <f>IF(L3782&lt;'Power Curve'!$P$28,'Power Curve'!$Q$28,IF(L3782&gt;'Power Curve'!$P$29,'Power Curve'!$Q$29,INDEX(ReferenceTurbulence,Y3782)+(L3782-INDEX(ReferenceTurbulenceWindSpeed,Y3782))*(INDEX(ReferenceTurbulence,Y3782+1)-INDEX(ReferenceTurbulence,Y3782))/(INDEX(ReferenceTurbulenceWindSpeed,Y3782+1)-INDEX(ReferenceTurbulenceWindSpeed,Y3782))))</f>
        <v>0.11885331719490236</v>
      </c>
      <c r="AA3782" s="100">
        <f t="shared" si="1134"/>
        <v>0.63126915711813536</v>
      </c>
      <c r="AB3782" s="29">
        <f t="shared" si="1135"/>
        <v>0.50631367518962889</v>
      </c>
      <c r="AG3782" s="40">
        <f t="array" ref="AG3782">SUM(_xlfn.NORM.DIST($AD$3:$AD$1003,$F3782,$AA3782,FALSE)*WindSpeedStep)</f>
        <v>1.0000000000000038</v>
      </c>
      <c r="AH3782" s="40">
        <f t="array" ref="AH3782">SUM(_xlfn.NORM.DIST($AD$3:$AD$1003,$F3782,$AB3782,FALSE)*WindSpeedStep)</f>
        <v>1.0000000000000038</v>
      </c>
      <c r="AJ3782" s="47">
        <f t="shared" si="1129"/>
        <v>5</v>
      </c>
      <c r="AK3782" s="83" t="b">
        <f>COUNTIF('Power Curve'!$D$2:$D$31,AJ3782)&gt;0</f>
        <v>1</v>
      </c>
      <c r="AL3782" s="83" t="b">
        <f t="shared" si="1130"/>
        <v>0</v>
      </c>
      <c r="AM3782" s="83" t="b">
        <f t="shared" si="1136"/>
        <v>1</v>
      </c>
      <c r="AN3782" s="47" t="str">
        <f t="shared" si="1131"/>
        <v>Outer</v>
      </c>
      <c r="AO3782" s="48" t="str">
        <f t="shared" si="1132"/>
        <v>0.1-0.2</v>
      </c>
      <c r="AP3782" s="49" t="str">
        <f t="shared" si="1137"/>
        <v>5-6</v>
      </c>
      <c r="AQ3782" s="49" t="str">
        <f t="shared" si="1138"/>
        <v>Apr</v>
      </c>
      <c r="AR3782" s="48" t="str">
        <f t="shared" si="1139"/>
        <v>315-325</v>
      </c>
      <c r="AS3782" s="49" t="str">
        <f t="shared" si="1133"/>
        <v>LWS-LTI</v>
      </c>
    </row>
    <row r="3783" spans="5:45" x14ac:dyDescent="0.3">
      <c r="E3783" s="15">
        <v>41014.229166666664</v>
      </c>
      <c r="F3783" s="21">
        <v>4.99</v>
      </c>
      <c r="G3783" s="21">
        <v>206.11000823974609</v>
      </c>
      <c r="H3783" s="42">
        <v>1.198361508478853</v>
      </c>
      <c r="I3783" s="35">
        <v>314.60000000000002</v>
      </c>
      <c r="J3783" s="43">
        <v>0.11222444889779559</v>
      </c>
      <c r="K3783" s="44">
        <v>0.44014037706697889</v>
      </c>
      <c r="L3783" s="26">
        <f t="shared" si="1121"/>
        <v>4.9535642426431679</v>
      </c>
      <c r="M3783" s="26">
        <f t="shared" si="1122"/>
        <v>0.12363929802079691</v>
      </c>
      <c r="N3783" s="96">
        <f t="shared" si="1123"/>
        <v>5</v>
      </c>
      <c r="O3783" s="26">
        <f t="shared" si="1124"/>
        <v>0.91475957720326517</v>
      </c>
      <c r="P3783" s="3">
        <f>IF(L3783&gt;'Power Curve'!$C$37,0,INDEX(Ci,$N3783,1)*POWER(1-O3783,3)+INDEX(Ci,$N3783,2)*3*O3783*POWER(1-O3783,2)+INDEX(Ci,$N3783,3)*3*POWER(O3783,2)*(1-O3783)+INDEX(Ci,$N3783,4)*POWER(O3783,3))</f>
        <v>199.51453748965255</v>
      </c>
      <c r="Q3783" s="3">
        <f>MAX(0,MIN(P3783-V3783+W3783,'Power Curve'!$C$39))</f>
        <v>199.35087111775366</v>
      </c>
      <c r="R3783" s="3">
        <f t="shared" si="1125"/>
        <v>206.11000823974609</v>
      </c>
      <c r="S3783" s="3">
        <f t="shared" si="1126"/>
        <v>-6.7591371219924383</v>
      </c>
      <c r="T3783" s="3">
        <f t="shared" si="1127"/>
        <v>6.7591371219924383</v>
      </c>
      <c r="V3783" s="37">
        <f t="array" ref="V3783">SUM(_xlfn.NORM.DIST($AD$3:$AD$1003,$L3783,$AA3783,FALSE)*WindSpeedStep*$AE$3:$AE$1003)/AG3783</f>
        <v>177.34081571740001</v>
      </c>
      <c r="W3783" s="37">
        <f t="array" ref="W3783">SUM(_xlfn.NORM.DIST($AD$3:$AD$1003,$L3783,$AB3783,FALSE)*WindSpeedStep*$AE$3:$AE$1003)/AH3783</f>
        <v>177.17714934550111</v>
      </c>
      <c r="Y3783" s="1">
        <f t="shared" si="1128"/>
        <v>4</v>
      </c>
      <c r="Z3783" s="99">
        <f>IF(L3783&lt;'Power Curve'!$P$28,'Power Curve'!$Q$28,IF(L3783&gt;'Power Curve'!$P$29,'Power Curve'!$Q$29,INDEX(ReferenceTurbulence,Y3783)+(L3783-INDEX(ReferenceTurbulenceWindSpeed,Y3783))*(INDEX(ReferenceTurbulence,Y3783+1)-INDEX(ReferenceTurbulence,Y3783))/(INDEX(ReferenceTurbulenceWindSpeed,Y3783+1)-INDEX(ReferenceTurbulenceWindSpeed,Y3783))))</f>
        <v>0.11771625116968953</v>
      </c>
      <c r="AA3783" s="100">
        <f t="shared" si="1134"/>
        <v>0.58311501257217602</v>
      </c>
      <c r="AB3783" s="29">
        <f t="shared" si="1135"/>
        <v>0.55591101721045577</v>
      </c>
      <c r="AG3783" s="40">
        <f t="array" ref="AG3783">SUM(_xlfn.NORM.DIST($AD$3:$AD$1003,$F3783,$AA3783,FALSE)*WindSpeedStep)</f>
        <v>1.0000000000000033</v>
      </c>
      <c r="AH3783" s="40">
        <f t="array" ref="AH3783">SUM(_xlfn.NORM.DIST($AD$3:$AD$1003,$F3783,$AB3783,FALSE)*WindSpeedStep)</f>
        <v>1.0000000000000036</v>
      </c>
      <c r="AJ3783" s="47">
        <f t="shared" si="1129"/>
        <v>5</v>
      </c>
      <c r="AK3783" s="83" t="b">
        <f>COUNTIF('Power Curve'!$D$2:$D$31,AJ3783)&gt;0</f>
        <v>1</v>
      </c>
      <c r="AL3783" s="83" t="b">
        <f t="shared" si="1130"/>
        <v>0</v>
      </c>
      <c r="AM3783" s="83" t="b">
        <f t="shared" si="1136"/>
        <v>1</v>
      </c>
      <c r="AN3783" s="47" t="str">
        <f t="shared" si="1131"/>
        <v>Outer</v>
      </c>
      <c r="AO3783" s="48" t="str">
        <f t="shared" si="1132"/>
        <v>0.1-0.2</v>
      </c>
      <c r="AP3783" s="49" t="str">
        <f t="shared" si="1137"/>
        <v>5-6</v>
      </c>
      <c r="AQ3783" s="49" t="str">
        <f t="shared" si="1138"/>
        <v>Apr</v>
      </c>
      <c r="AR3783" s="48" t="str">
        <f t="shared" si="1139"/>
        <v>305-315</v>
      </c>
      <c r="AS3783" s="49" t="str">
        <f t="shared" si="1133"/>
        <v>Inner-TI</v>
      </c>
    </row>
    <row r="3784" spans="5:45" x14ac:dyDescent="0.3">
      <c r="E3784" s="15">
        <v>41014.236111111109</v>
      </c>
      <c r="F3784" s="21">
        <v>4.2699999999999996</v>
      </c>
      <c r="G3784" s="21">
        <v>162.820003509522</v>
      </c>
      <c r="H3784" s="42">
        <v>1.1985956710579735</v>
      </c>
      <c r="I3784" s="35">
        <v>316.7</v>
      </c>
      <c r="J3784" s="43">
        <v>0.1896955503512881</v>
      </c>
      <c r="K3784" s="44">
        <v>0.28243559907963312</v>
      </c>
      <c r="L3784" s="26">
        <f t="shared" si="1121"/>
        <v>4.239097580053846</v>
      </c>
      <c r="M3784" s="26">
        <f t="shared" si="1122"/>
        <v>1.3216172177375521E-2</v>
      </c>
      <c r="N3784" s="96">
        <f t="shared" si="1123"/>
        <v>5</v>
      </c>
      <c r="O3784" s="26">
        <f t="shared" si="1124"/>
        <v>9.7781339560717634E-2</v>
      </c>
      <c r="P3784" s="3">
        <f>IF(L3784&gt;'Power Curve'!$C$37,0,INDEX(Ci,$N3784,1)*POWER(1-O3784,3)+INDEX(Ci,$N3784,2)*3*O3784*POWER(1-O3784,2)+INDEX(Ci,$N3784,3)*3*POWER(O3784,2)*(1-O3784)+INDEX(Ci,$N3784,4)*POWER(O3784,3))</f>
        <v>85.701726111948417</v>
      </c>
      <c r="Q3784" s="3">
        <f>MAX(0,MIN(P3784-V3784+W3784,'Power Curve'!$C$39))</f>
        <v>109.58812412334549</v>
      </c>
      <c r="R3784" s="3">
        <f t="shared" si="1125"/>
        <v>162.820003509522</v>
      </c>
      <c r="S3784" s="3">
        <f t="shared" si="1126"/>
        <v>-53.231879386176502</v>
      </c>
      <c r="T3784" s="3">
        <f t="shared" si="1127"/>
        <v>53.231879386176502</v>
      </c>
      <c r="V3784" s="37">
        <f t="array" ref="V3784">SUM(_xlfn.NORM.DIST($AD$3:$AD$1003,$L3784,$AA3784,FALSE)*WindSpeedStep*$AE$3:$AE$1003)/AG3784</f>
        <v>56.501001799216226</v>
      </c>
      <c r="W3784" s="37">
        <f t="array" ref="W3784">SUM(_xlfn.NORM.DIST($AD$3:$AD$1003,$L3784,$AB3784,FALSE)*WindSpeedStep*$AE$3:$AE$1003)/AH3784</f>
        <v>80.387399810613303</v>
      </c>
      <c r="Y3784" s="1">
        <f t="shared" si="1128"/>
        <v>4</v>
      </c>
      <c r="Z3784" s="99">
        <f>IF(L3784&lt;'Power Curve'!$P$28,'Power Curve'!$Q$28,IF(L3784&gt;'Power Curve'!$P$29,'Power Curve'!$Q$29,INDEX(ReferenceTurbulence,Y3784)+(L3784-INDEX(ReferenceTurbulenceWindSpeed,Y3784))*(INDEX(ReferenceTurbulence,Y3784+1)-INDEX(ReferenceTurbulence,Y3784))/(INDEX(ReferenceTurbulenceWindSpeed,Y3784+1)-INDEX(ReferenceTurbulenceWindSpeed,Y3784))))</f>
        <v>0.1171948795351765</v>
      </c>
      <c r="AA3784" s="100">
        <f t="shared" si="1134"/>
        <v>0.49680053023226872</v>
      </c>
      <c r="AB3784" s="29">
        <f t="shared" si="1135"/>
        <v>0.80413794844112785</v>
      </c>
      <c r="AG3784" s="40">
        <f t="array" ref="AG3784">SUM(_xlfn.NORM.DIST($AD$3:$AD$1003,$F3784,$AA3784,FALSE)*WindSpeedStep)</f>
        <v>1.0000000000000024</v>
      </c>
      <c r="AH3784" s="40">
        <f t="array" ref="AH3784">SUM(_xlfn.NORM.DIST($AD$3:$AD$1003,$F3784,$AB3784,FALSE)*WindSpeedStep)</f>
        <v>0.99999996184994966</v>
      </c>
      <c r="AJ3784" s="47">
        <f t="shared" si="1129"/>
        <v>4</v>
      </c>
      <c r="AK3784" s="83" t="b">
        <f>COUNTIF('Power Curve'!$D$2:$D$31,AJ3784)&gt;0</f>
        <v>1</v>
      </c>
      <c r="AL3784" s="83" t="b">
        <f t="shared" si="1130"/>
        <v>0</v>
      </c>
      <c r="AM3784" s="83" t="b">
        <f t="shared" si="1136"/>
        <v>1</v>
      </c>
      <c r="AN3784" s="47" t="str">
        <f t="shared" si="1131"/>
        <v>Outer</v>
      </c>
      <c r="AO3784" s="48" t="str">
        <f t="shared" si="1132"/>
        <v>0.0-0.1</v>
      </c>
      <c r="AP3784" s="49" t="str">
        <f t="shared" si="1137"/>
        <v>5-6</v>
      </c>
      <c r="AQ3784" s="49" t="str">
        <f t="shared" si="1138"/>
        <v>Apr</v>
      </c>
      <c r="AR3784" s="48" t="str">
        <f t="shared" si="1139"/>
        <v>315-325</v>
      </c>
      <c r="AS3784" s="49" t="str">
        <f t="shared" si="1133"/>
        <v>LWS-HTI</v>
      </c>
    </row>
    <row r="3785" spans="5:45" x14ac:dyDescent="0.3">
      <c r="E3785" s="15">
        <v>41014.243055555555</v>
      </c>
      <c r="F3785" s="21">
        <v>4.32</v>
      </c>
      <c r="G3785" s="21">
        <v>93.929998397827603</v>
      </c>
      <c r="H3785" s="42">
        <v>1.198906995372468</v>
      </c>
      <c r="I3785" s="35">
        <v>315.7</v>
      </c>
      <c r="J3785" s="43">
        <v>0.15509259259259259</v>
      </c>
      <c r="K3785" s="44">
        <v>0.31163503084437694</v>
      </c>
      <c r="L3785" s="26">
        <f t="shared" si="1121"/>
        <v>4.2891070128960989</v>
      </c>
      <c r="M3785" s="26">
        <f t="shared" si="1122"/>
        <v>2.0945291232539052E-2</v>
      </c>
      <c r="N3785" s="96">
        <f t="shared" si="1123"/>
        <v>5</v>
      </c>
      <c r="O3785" s="26">
        <f t="shared" si="1124"/>
        <v>0.15496611870898092</v>
      </c>
      <c r="P3785" s="3">
        <f>IF(L3785&gt;'Power Curve'!$C$37,0,INDEX(Ci,$N3785,1)*POWER(1-O3785,3)+INDEX(Ci,$N3785,2)*3*O3785*POWER(1-O3785,2)+INDEX(Ci,$N3785,3)*3*POWER(O3785,2)*(1-O3785)+INDEX(Ci,$N3785,4)*POWER(O3785,3))</f>
        <v>91.471279693046455</v>
      </c>
      <c r="Q3785" s="3">
        <f>MAX(0,MIN(P3785-V3785+W3785,'Power Curve'!$C$39))</f>
        <v>103.87173029171375</v>
      </c>
      <c r="R3785" s="3">
        <f t="shared" si="1125"/>
        <v>93.929998397827603</v>
      </c>
      <c r="S3785" s="3">
        <f t="shared" si="1126"/>
        <v>9.9417318938861428</v>
      </c>
      <c r="T3785" s="3">
        <f t="shared" si="1127"/>
        <v>9.9417318938861428</v>
      </c>
      <c r="V3785" s="37">
        <f t="array" ref="V3785">SUM(_xlfn.NORM.DIST($AD$3:$AD$1003,$L3785,$AA3785,FALSE)*WindSpeedStep*$AE$3:$AE$1003)/AG3785</f>
        <v>63.630356988679594</v>
      </c>
      <c r="W3785" s="37">
        <f t="array" ref="W3785">SUM(_xlfn.NORM.DIST($AD$3:$AD$1003,$L3785,$AB3785,FALSE)*WindSpeedStep*$AE$3:$AE$1003)/AH3785</f>
        <v>76.030807587346885</v>
      </c>
      <c r="Y3785" s="1">
        <f t="shared" si="1128"/>
        <v>4</v>
      </c>
      <c r="Z3785" s="99">
        <f>IF(L3785&lt;'Power Curve'!$P$28,'Power Curve'!$Q$28,IF(L3785&gt;'Power Curve'!$P$29,'Power Curve'!$Q$29,INDEX(ReferenceTurbulence,Y3785)+(L3785-INDEX(ReferenceTurbulenceWindSpeed,Y3785))*(INDEX(ReferenceTurbulence,Y3785+1)-INDEX(ReferenceTurbulence,Y3785))/(INDEX(ReferenceTurbulenceWindSpeed,Y3785+1)-INDEX(ReferenceTurbulenceWindSpeed,Y3785))))</f>
        <v>0.11723137318996445</v>
      </c>
      <c r="AA3785" s="100">
        <f t="shared" si="1134"/>
        <v>0.50281790488051625</v>
      </c>
      <c r="AB3785" s="29">
        <f t="shared" si="1135"/>
        <v>0.66520872653712637</v>
      </c>
      <c r="AG3785" s="40">
        <f t="array" ref="AG3785">SUM(_xlfn.NORM.DIST($AD$3:$AD$1003,$F3785,$AA3785,FALSE)*WindSpeedStep)</f>
        <v>1.0000000000000027</v>
      </c>
      <c r="AH3785" s="40">
        <f t="array" ref="AH3785">SUM(_xlfn.NORM.DIST($AD$3:$AD$1003,$F3785,$AB3785,FALSE)*WindSpeedStep)</f>
        <v>0.99999999997575983</v>
      </c>
      <c r="AJ3785" s="47">
        <f t="shared" si="1129"/>
        <v>4</v>
      </c>
      <c r="AK3785" s="83" t="b">
        <f>COUNTIF('Power Curve'!$D$2:$D$31,AJ3785)&gt;0</f>
        <v>1</v>
      </c>
      <c r="AL3785" s="83" t="b">
        <f t="shared" si="1130"/>
        <v>0</v>
      </c>
      <c r="AM3785" s="83" t="b">
        <f t="shared" si="1136"/>
        <v>1</v>
      </c>
      <c r="AN3785" s="47" t="str">
        <f t="shared" si="1131"/>
        <v>Outer</v>
      </c>
      <c r="AO3785" s="48" t="str">
        <f t="shared" si="1132"/>
        <v>0.0-0.1</v>
      </c>
      <c r="AP3785" s="49" t="str">
        <f t="shared" si="1137"/>
        <v>5-6</v>
      </c>
      <c r="AQ3785" s="49" t="str">
        <f t="shared" si="1138"/>
        <v>Apr</v>
      </c>
      <c r="AR3785" s="48" t="str">
        <f t="shared" si="1139"/>
        <v>315-325</v>
      </c>
      <c r="AS3785" s="49" t="str">
        <f t="shared" si="1133"/>
        <v>LWS-HTI</v>
      </c>
    </row>
    <row r="3786" spans="5:45" x14ac:dyDescent="0.3">
      <c r="E3786" s="15">
        <v>41014.25</v>
      </c>
      <c r="F3786" s="21">
        <v>3.78</v>
      </c>
      <c r="G3786" s="21">
        <v>87.389997482300302</v>
      </c>
      <c r="H3786" s="42">
        <v>1.1994972001116559</v>
      </c>
      <c r="I3786" s="35">
        <v>313.10000000000002</v>
      </c>
      <c r="J3786" s="43">
        <v>0.17724867724867727</v>
      </c>
      <c r="K3786" s="44">
        <v>0.25979482015808514</v>
      </c>
      <c r="L3786" s="26">
        <f t="shared" si="1121"/>
        <v>3.7535843794871018</v>
      </c>
      <c r="M3786" s="26">
        <f t="shared" si="1122"/>
        <v>-6.1821458060720272E-2</v>
      </c>
      <c r="N3786" s="96">
        <f t="shared" si="1123"/>
        <v>4</v>
      </c>
      <c r="O3786" s="26">
        <f t="shared" si="1124"/>
        <v>0.71501478072181124</v>
      </c>
      <c r="P3786" s="3">
        <f>IF(L3786&gt;'Power Curve'!$C$37,0,INDEX(Ci,$N3786,1)*POWER(1-O3786,3)+INDEX(Ci,$N3786,2)*3*O3786*POWER(1-O3786,2)+INDEX(Ci,$N3786,3)*3*POWER(O3786,2)*(1-O3786)+INDEX(Ci,$N3786,4)*POWER(O3786,3))</f>
        <v>44.922000370066797</v>
      </c>
      <c r="Q3786" s="3">
        <f>MAX(0,MIN(P3786-V3786+W3786,'Power Curve'!$C$39))</f>
        <v>60.478781139453197</v>
      </c>
      <c r="R3786" s="3">
        <f t="shared" si="1125"/>
        <v>87.389997482300302</v>
      </c>
      <c r="S3786" s="3">
        <f t="shared" si="1126"/>
        <v>-26.911216342847105</v>
      </c>
      <c r="T3786" s="3">
        <f t="shared" si="1127"/>
        <v>26.911216342847105</v>
      </c>
      <c r="V3786" s="37">
        <f t="array" ref="V3786">SUM(_xlfn.NORM.DIST($AD$3:$AD$1003,$L3786,$AA3786,FALSE)*WindSpeedStep*$AE$3:$AE$1003)/AG3786</f>
        <v>10.264081959564093</v>
      </c>
      <c r="W3786" s="37">
        <f t="array" ref="W3786">SUM(_xlfn.NORM.DIST($AD$3:$AD$1003,$L3786,$AB3786,FALSE)*WindSpeedStep*$AE$3:$AE$1003)/AH3786</f>
        <v>25.820862728950495</v>
      </c>
      <c r="Y3786" s="1">
        <f t="shared" si="1128"/>
        <v>3</v>
      </c>
      <c r="Z3786" s="99">
        <f>IF(L3786&lt;'Power Curve'!$P$28,'Power Curve'!$Q$28,IF(L3786&gt;'Power Curve'!$P$29,'Power Curve'!$Q$29,INDEX(ReferenceTurbulence,Y3786)+(L3786-INDEX(ReferenceTurbulenceWindSpeed,Y3786))*(INDEX(ReferenceTurbulence,Y3786+1)-INDEX(ReferenceTurbulence,Y3786))/(INDEX(ReferenceTurbulenceWindSpeed,Y3786+1)-INDEX(ReferenceTurbulenceWindSpeed,Y3786))))</f>
        <v>0.11713247834199569</v>
      </c>
      <c r="AA3786" s="100">
        <f t="shared" si="1134"/>
        <v>0.43966664103512632</v>
      </c>
      <c r="AB3786" s="29">
        <f t="shared" si="1135"/>
        <v>0.6653178662053858</v>
      </c>
      <c r="AG3786" s="40">
        <f t="array" ref="AG3786">SUM(_xlfn.NORM.DIST($AD$3:$AD$1003,$F3786,$AA3786,FALSE)*WindSpeedStep)</f>
        <v>1.0000000000000011</v>
      </c>
      <c r="AH3786" s="40">
        <f t="array" ref="AH3786">SUM(_xlfn.NORM.DIST($AD$3:$AD$1003,$F3786,$AB3786,FALSE)*WindSpeedStep)</f>
        <v>0.9999999958449004</v>
      </c>
      <c r="AJ3786" s="47">
        <f t="shared" si="1129"/>
        <v>4</v>
      </c>
      <c r="AK3786" s="83" t="b">
        <f>COUNTIF('Power Curve'!$D$2:$D$31,AJ3786)&gt;0</f>
        <v>1</v>
      </c>
      <c r="AL3786" s="83" t="b">
        <f t="shared" si="1130"/>
        <v>0</v>
      </c>
      <c r="AM3786" s="83" t="b">
        <f t="shared" si="1136"/>
        <v>1</v>
      </c>
      <c r="AN3786" s="47" t="str">
        <f t="shared" si="1131"/>
        <v>Outer</v>
      </c>
      <c r="AO3786" s="48" t="str">
        <f t="shared" si="1132"/>
        <v>&lt;0</v>
      </c>
      <c r="AP3786" s="49" t="str">
        <f t="shared" si="1137"/>
        <v>6-7</v>
      </c>
      <c r="AQ3786" s="49" t="str">
        <f t="shared" si="1138"/>
        <v>Apr</v>
      </c>
      <c r="AR3786" s="48" t="str">
        <f t="shared" si="1139"/>
        <v>305-315</v>
      </c>
      <c r="AS3786" s="49" t="str">
        <f t="shared" si="1133"/>
        <v>LWS-HTI</v>
      </c>
    </row>
    <row r="3787" spans="5:45" x14ac:dyDescent="0.3">
      <c r="E3787" s="15">
        <v>41014.256944444445</v>
      </c>
      <c r="F3787" s="21">
        <v>4.07</v>
      </c>
      <c r="G3787" s="21">
        <v>68.989997863769602</v>
      </c>
      <c r="H3787" s="42">
        <v>1.1994972001116559</v>
      </c>
      <c r="I3787" s="35">
        <v>311.8</v>
      </c>
      <c r="J3787" s="43">
        <v>0.12530712530712529</v>
      </c>
      <c r="K3787" s="44">
        <v>0.24059081586892683</v>
      </c>
      <c r="L3787" s="26">
        <f t="shared" si="1121"/>
        <v>4.0415577842625678</v>
      </c>
      <c r="M3787" s="26">
        <f t="shared" si="1122"/>
        <v>-1.7314240047445442E-2</v>
      </c>
      <c r="N3787" s="96">
        <f t="shared" si="1123"/>
        <v>4</v>
      </c>
      <c r="O3787" s="26">
        <f t="shared" si="1124"/>
        <v>0.92018461504553239</v>
      </c>
      <c r="P3787" s="3">
        <f>IF(L3787&gt;'Power Curve'!$C$37,0,INDEX(Ci,$N3787,1)*POWER(1-O3787,3)+INDEX(Ci,$N3787,2)*3*O3787*POWER(1-O3787,2)+INDEX(Ci,$N3787,3)*3*POWER(O3787,2)*(1-O3787)+INDEX(Ci,$N3787,4)*POWER(O3787,3))</f>
        <v>68.03074018602058</v>
      </c>
      <c r="Q3787" s="3">
        <f>MAX(0,MIN(P3787-V3787+W3787,'Power Curve'!$C$39))</f>
        <v>70.897299290372757</v>
      </c>
      <c r="R3787" s="3">
        <f t="shared" si="1125"/>
        <v>68.989997863769602</v>
      </c>
      <c r="S3787" s="3">
        <f t="shared" si="1126"/>
        <v>1.9073014266031549</v>
      </c>
      <c r="T3787" s="3">
        <f t="shared" si="1127"/>
        <v>1.9073014266031549</v>
      </c>
      <c r="V3787" s="37">
        <f t="array" ref="V3787">SUM(_xlfn.NORM.DIST($AD$3:$AD$1003,$L3787,$AA3787,FALSE)*WindSpeedStep*$AE$3:$AE$1003)/AG3787</f>
        <v>32.346083332366192</v>
      </c>
      <c r="W3787" s="37">
        <f t="array" ref="W3787">SUM(_xlfn.NORM.DIST($AD$3:$AD$1003,$L3787,$AB3787,FALSE)*WindSpeedStep*$AE$3:$AE$1003)/AH3787</f>
        <v>35.212642436718376</v>
      </c>
      <c r="Y3787" s="1">
        <f t="shared" si="1128"/>
        <v>3</v>
      </c>
      <c r="Z3787" s="99">
        <f>IF(L3787&lt;'Power Curve'!$P$28,'Power Curve'!$Q$28,IF(L3787&gt;'Power Curve'!$P$29,'Power Curve'!$Q$29,INDEX(ReferenceTurbulence,Y3787)+(L3787-INDEX(ReferenceTurbulenceWindSpeed,Y3787))*(INDEX(ReferenceTurbulence,Y3787+1)-INDEX(ReferenceTurbulence,Y3787))/(INDEX(ReferenceTurbulenceWindSpeed,Y3787+1)-INDEX(ReferenceTurbulenceWindSpeed,Y3787))))</f>
        <v>0.11713247834199569</v>
      </c>
      <c r="AA3787" s="100">
        <f t="shared" si="1134"/>
        <v>0.47339767963305934</v>
      </c>
      <c r="AB3787" s="29">
        <f t="shared" si="1135"/>
        <v>0.50643598770857723</v>
      </c>
      <c r="AG3787" s="40">
        <f t="array" ref="AG3787">SUM(_xlfn.NORM.DIST($AD$3:$AD$1003,$F3787,$AA3787,FALSE)*WindSpeedStep)</f>
        <v>1.000000000000002</v>
      </c>
      <c r="AH3787" s="40">
        <f t="array" ref="AH3787">SUM(_xlfn.NORM.DIST($AD$3:$AD$1003,$F3787,$AB3787,FALSE)*WindSpeedStep)</f>
        <v>1.0000000000000018</v>
      </c>
      <c r="AJ3787" s="47">
        <f t="shared" si="1129"/>
        <v>4</v>
      </c>
      <c r="AK3787" s="83" t="b">
        <f>COUNTIF('Power Curve'!$D$2:$D$31,AJ3787)&gt;0</f>
        <v>1</v>
      </c>
      <c r="AL3787" s="83" t="b">
        <f t="shared" si="1130"/>
        <v>0</v>
      </c>
      <c r="AM3787" s="83" t="b">
        <f t="shared" si="1136"/>
        <v>1</v>
      </c>
      <c r="AN3787" s="47" t="str">
        <f t="shared" si="1131"/>
        <v>Inner</v>
      </c>
      <c r="AO3787" s="48" t="str">
        <f t="shared" si="1132"/>
        <v>&lt;0</v>
      </c>
      <c r="AP3787" s="49" t="str">
        <f t="shared" si="1137"/>
        <v>6-7</v>
      </c>
      <c r="AQ3787" s="49" t="str">
        <f t="shared" si="1138"/>
        <v>Apr</v>
      </c>
      <c r="AR3787" s="48" t="str">
        <f t="shared" si="1139"/>
        <v>305-315</v>
      </c>
      <c r="AS3787" s="49" t="str">
        <f t="shared" si="1133"/>
        <v>Inner-TI</v>
      </c>
    </row>
    <row r="3788" spans="5:45" x14ac:dyDescent="0.3">
      <c r="E3788" s="15">
        <v>41014.263888888891</v>
      </c>
      <c r="F3788" s="21">
        <v>4.22</v>
      </c>
      <c r="G3788" s="21">
        <v>91.739999771117695</v>
      </c>
      <c r="H3788" s="42">
        <v>1.1991528465354626</v>
      </c>
      <c r="I3788" s="35">
        <v>313.7</v>
      </c>
      <c r="J3788" s="43">
        <v>0.1066350710900474</v>
      </c>
      <c r="K3788" s="44">
        <v>0.28015411366784065</v>
      </c>
      <c r="L3788" s="26">
        <f t="shared" si="1121"/>
        <v>4.1901085009107657</v>
      </c>
      <c r="M3788" s="26">
        <f t="shared" si="1122"/>
        <v>5.6447520756106066E-3</v>
      </c>
      <c r="N3788" s="96">
        <f t="shared" si="1123"/>
        <v>5</v>
      </c>
      <c r="O3788" s="26">
        <f t="shared" si="1124"/>
        <v>4.1763314315150124E-2</v>
      </c>
      <c r="P3788" s="3">
        <f>IF(L3788&gt;'Power Curve'!$C$37,0,INDEX(Ci,$N3788,1)*POWER(1-O3788,3)+INDEX(Ci,$N3788,2)*3*O3788*POWER(1-O3788,2)+INDEX(Ci,$N3788,3)*3*POWER(O3788,2)*(1-O3788)+INDEX(Ci,$N3788,4)*POWER(O3788,3))</f>
        <v>80.696103402257236</v>
      </c>
      <c r="Q3788" s="3">
        <f>MAX(0,MIN(P3788-V3788+W3788,'Power Curve'!$C$39))</f>
        <v>76.883276167982473</v>
      </c>
      <c r="R3788" s="3">
        <f t="shared" si="1125"/>
        <v>91.739999771117695</v>
      </c>
      <c r="S3788" s="3">
        <f t="shared" si="1126"/>
        <v>-14.856723603135222</v>
      </c>
      <c r="T3788" s="3">
        <f t="shared" si="1127"/>
        <v>14.856723603135222</v>
      </c>
      <c r="V3788" s="37">
        <f t="array" ref="V3788">SUM(_xlfn.NORM.DIST($AD$3:$AD$1003,$L3788,$AA3788,FALSE)*WindSpeedStep*$AE$3:$AE$1003)/AG3788</f>
        <v>49.882539197737493</v>
      </c>
      <c r="W3788" s="37">
        <f t="array" ref="W3788">SUM(_xlfn.NORM.DIST($AD$3:$AD$1003,$L3788,$AB3788,FALSE)*WindSpeedStep*$AE$3:$AE$1003)/AH3788</f>
        <v>46.069711963462723</v>
      </c>
      <c r="Y3788" s="1">
        <f t="shared" si="1128"/>
        <v>4</v>
      </c>
      <c r="Z3788" s="99">
        <f>IF(L3788&lt;'Power Curve'!$P$28,'Power Curve'!$Q$28,IF(L3788&gt;'Power Curve'!$P$29,'Power Curve'!$Q$29,INDEX(ReferenceTurbulence,Y3788)+(L3788-INDEX(ReferenceTurbulenceWindSpeed,Y3788))*(INDEX(ReferenceTurbulence,Y3788+1)-INDEX(ReferenceTurbulence,Y3788))/(INDEX(ReferenceTurbulenceWindSpeed,Y3788+1)-INDEX(ReferenceTurbulenceWindSpeed,Y3788))))</f>
        <v>0.11715913046863007</v>
      </c>
      <c r="AA3788" s="100">
        <f t="shared" si="1134"/>
        <v>0.49090946853592032</v>
      </c>
      <c r="AB3788" s="29">
        <f t="shared" si="1135"/>
        <v>0.44681251786963144</v>
      </c>
      <c r="AG3788" s="40">
        <f t="array" ref="AG3788">SUM(_xlfn.NORM.DIST($AD$3:$AD$1003,$F3788,$AA3788,FALSE)*WindSpeedStep)</f>
        <v>1.0000000000000022</v>
      </c>
      <c r="AH3788" s="40">
        <f t="array" ref="AH3788">SUM(_xlfn.NORM.DIST($AD$3:$AD$1003,$F3788,$AB3788,FALSE)*WindSpeedStep)</f>
        <v>1.0000000000000029</v>
      </c>
      <c r="AJ3788" s="47">
        <f t="shared" si="1129"/>
        <v>4</v>
      </c>
      <c r="AK3788" s="83" t="b">
        <f>COUNTIF('Power Curve'!$D$2:$D$31,AJ3788)&gt;0</f>
        <v>1</v>
      </c>
      <c r="AL3788" s="83" t="b">
        <f t="shared" si="1130"/>
        <v>0</v>
      </c>
      <c r="AM3788" s="83" t="b">
        <f t="shared" si="1136"/>
        <v>1</v>
      </c>
      <c r="AN3788" s="47" t="str">
        <f t="shared" si="1131"/>
        <v>Inner</v>
      </c>
      <c r="AO3788" s="48" t="str">
        <f t="shared" si="1132"/>
        <v>0.0-0.1</v>
      </c>
      <c r="AP3788" s="49" t="str">
        <f t="shared" si="1137"/>
        <v>6-7</v>
      </c>
      <c r="AQ3788" s="49" t="str">
        <f t="shared" si="1138"/>
        <v>Apr</v>
      </c>
      <c r="AR3788" s="48" t="str">
        <f t="shared" si="1139"/>
        <v>305-315</v>
      </c>
      <c r="AS3788" s="49" t="str">
        <f t="shared" si="1133"/>
        <v>Inner-TI</v>
      </c>
    </row>
    <row r="3789" spans="5:45" x14ac:dyDescent="0.3">
      <c r="E3789" s="15">
        <v>41014.270833333336</v>
      </c>
      <c r="F3789" s="21">
        <v>3.74</v>
      </c>
      <c r="G3789" s="21">
        <v>68.059999465942397</v>
      </c>
      <c r="H3789" s="42">
        <v>1.1986637598193108</v>
      </c>
      <c r="I3789" s="35">
        <v>311.8</v>
      </c>
      <c r="J3789" s="43">
        <v>0.11497326203208555</v>
      </c>
      <c r="K3789" s="44">
        <v>0.21304757581556921</v>
      </c>
      <c r="L3789" s="26">
        <f t="shared" si="1121"/>
        <v>3.7130035490960269</v>
      </c>
      <c r="M3789" s="26">
        <f t="shared" si="1122"/>
        <v>-6.8093356213202616E-2</v>
      </c>
      <c r="N3789" s="96">
        <f t="shared" si="1123"/>
        <v>4</v>
      </c>
      <c r="O3789" s="26">
        <f t="shared" si="1124"/>
        <v>0.68610251969358316</v>
      </c>
      <c r="P3789" s="3">
        <f>IF(L3789&gt;'Power Curve'!$C$37,0,INDEX(Ci,$N3789,1)*POWER(1-O3789,3)+INDEX(Ci,$N3789,2)*3*O3789*POWER(1-O3789,2)+INDEX(Ci,$N3789,3)*3*POWER(O3789,2)*(1-O3789)+INDEX(Ci,$N3789,4)*POWER(O3789,3))</f>
        <v>41.861592223249829</v>
      </c>
      <c r="Q3789" s="3">
        <f>MAX(0,MIN(P3789-V3789+W3789,'Power Curve'!$C$39))</f>
        <v>41.418028275760747</v>
      </c>
      <c r="R3789" s="3">
        <f t="shared" si="1125"/>
        <v>68.059999465942397</v>
      </c>
      <c r="S3789" s="3">
        <f t="shared" si="1126"/>
        <v>-26.64197119018165</v>
      </c>
      <c r="T3789" s="3">
        <f t="shared" si="1127"/>
        <v>26.64197119018165</v>
      </c>
      <c r="V3789" s="37">
        <f t="array" ref="V3789">SUM(_xlfn.NORM.DIST($AD$3:$AD$1003,$L3789,$AA3789,FALSE)*WindSpeedStep*$AE$3:$AE$1003)/AG3789</f>
        <v>8.374441128056727</v>
      </c>
      <c r="W3789" s="37">
        <f t="array" ref="W3789">SUM(_xlfn.NORM.DIST($AD$3:$AD$1003,$L3789,$AB3789,FALSE)*WindSpeedStep*$AE$3:$AE$1003)/AH3789</f>
        <v>7.9308771805676477</v>
      </c>
      <c r="Y3789" s="1">
        <f t="shared" si="1128"/>
        <v>3</v>
      </c>
      <c r="Z3789" s="99">
        <f>IF(L3789&lt;'Power Curve'!$P$28,'Power Curve'!$Q$28,IF(L3789&gt;'Power Curve'!$P$29,'Power Curve'!$Q$29,INDEX(ReferenceTurbulence,Y3789)+(L3789-INDEX(ReferenceTurbulenceWindSpeed,Y3789))*(INDEX(ReferenceTurbulence,Y3789+1)-INDEX(ReferenceTurbulence,Y3789))/(INDEX(ReferenceTurbulenceWindSpeed,Y3789+1)-INDEX(ReferenceTurbulenceWindSpeed,Y3789))))</f>
        <v>0.11713247834199569</v>
      </c>
      <c r="AA3789" s="100">
        <f t="shared" si="1134"/>
        <v>0.4349133077982435</v>
      </c>
      <c r="AB3789" s="29">
        <f t="shared" si="1135"/>
        <v>0.42689612997628112</v>
      </c>
      <c r="AG3789" s="40">
        <f t="array" ref="AG3789">SUM(_xlfn.NORM.DIST($AD$3:$AD$1003,$F3789,$AA3789,FALSE)*WindSpeedStep)</f>
        <v>1.0000000000000009</v>
      </c>
      <c r="AH3789" s="40">
        <f t="array" ref="AH3789">SUM(_xlfn.NORM.DIST($AD$3:$AD$1003,$F3789,$AB3789,FALSE)*WindSpeedStep)</f>
        <v>1.0000000000000004</v>
      </c>
      <c r="AJ3789" s="47">
        <f t="shared" si="1129"/>
        <v>4</v>
      </c>
      <c r="AK3789" s="83" t="b">
        <f>COUNTIF('Power Curve'!$D$2:$D$31,AJ3789)&gt;0</f>
        <v>1</v>
      </c>
      <c r="AL3789" s="83" t="b">
        <f t="shared" si="1130"/>
        <v>0</v>
      </c>
      <c r="AM3789" s="83" t="b">
        <f t="shared" si="1136"/>
        <v>1</v>
      </c>
      <c r="AN3789" s="47" t="str">
        <f t="shared" si="1131"/>
        <v>Inner</v>
      </c>
      <c r="AO3789" s="48" t="str">
        <f t="shared" si="1132"/>
        <v>&lt;0</v>
      </c>
      <c r="AP3789" s="49" t="str">
        <f t="shared" si="1137"/>
        <v>6-7</v>
      </c>
      <c r="AQ3789" s="49" t="str">
        <f t="shared" si="1138"/>
        <v>Apr</v>
      </c>
      <c r="AR3789" s="48" t="str">
        <f t="shared" si="1139"/>
        <v>305-315</v>
      </c>
      <c r="AS3789" s="49" t="str">
        <f t="shared" si="1133"/>
        <v>Inner-TI</v>
      </c>
    </row>
    <row r="3790" spans="5:45" x14ac:dyDescent="0.3">
      <c r="E3790" s="15">
        <v>41014.277777777781</v>
      </c>
      <c r="F3790" s="21">
        <v>3.33</v>
      </c>
      <c r="G3790" s="21">
        <v>22.370000839233398</v>
      </c>
      <c r="H3790" s="42">
        <v>1.1980094339165146</v>
      </c>
      <c r="I3790" s="35">
        <v>315.8</v>
      </c>
      <c r="J3790" s="43">
        <v>9.90990990990991E-2</v>
      </c>
      <c r="K3790" s="44">
        <v>9.640490631003458E-2</v>
      </c>
      <c r="L3790" s="26">
        <f t="shared" si="1121"/>
        <v>3.3053613911597637</v>
      </c>
      <c r="M3790" s="26">
        <f t="shared" si="1122"/>
        <v>-0.13109576578924403</v>
      </c>
      <c r="N3790" s="96">
        <f t="shared" si="1123"/>
        <v>4</v>
      </c>
      <c r="O3790" s="26">
        <f t="shared" si="1124"/>
        <v>0.39567335984683083</v>
      </c>
      <c r="P3790" s="3">
        <f>IF(L3790&gt;'Power Curve'!$C$37,0,INDEX(Ci,$N3790,1)*POWER(1-O3790,3)+INDEX(Ci,$N3790,2)*3*O3790*POWER(1-O3790,2)+INDEX(Ci,$N3790,3)*3*POWER(O3790,2)*(1-O3790)+INDEX(Ci,$N3790,4)*POWER(O3790,3))</f>
        <v>15.589596779718686</v>
      </c>
      <c r="Q3790" s="3">
        <f>MAX(0,MIN(P3790-V3790+W3790,'Power Curve'!$C$39))</f>
        <v>15.241432781689218</v>
      </c>
      <c r="R3790" s="3" t="str">
        <f t="shared" si="1125"/>
        <v/>
      </c>
      <c r="S3790" s="3" t="str">
        <f t="shared" si="1126"/>
        <v/>
      </c>
      <c r="T3790" s="3" t="str">
        <f t="shared" si="1127"/>
        <v/>
      </c>
      <c r="V3790" s="37">
        <f t="array" ref="V3790">SUM(_xlfn.NORM.DIST($AD$3:$AD$1003,$L3790,$AA3790,FALSE)*WindSpeedStep*$AE$3:$AE$1003)/AG3790</f>
        <v>0.44531304414317679</v>
      </c>
      <c r="W3790" s="37">
        <f t="array" ref="W3790">SUM(_xlfn.NORM.DIST($AD$3:$AD$1003,$L3790,$AB3790,FALSE)*WindSpeedStep*$AE$3:$AE$1003)/AH3790</f>
        <v>9.7149046113708892E-2</v>
      </c>
      <c r="Y3790" s="1">
        <f t="shared" si="1128"/>
        <v>3</v>
      </c>
      <c r="Z3790" s="99">
        <f>IF(L3790&lt;'Power Curve'!$P$28,'Power Curve'!$Q$28,IF(L3790&gt;'Power Curve'!$P$29,'Power Curve'!$Q$29,INDEX(ReferenceTurbulence,Y3790)+(L3790-INDEX(ReferenceTurbulenceWindSpeed,Y3790))*(INDEX(ReferenceTurbulence,Y3790+1)-INDEX(ReferenceTurbulence,Y3790))/(INDEX(ReferenceTurbulenceWindSpeed,Y3790+1)-INDEX(ReferenceTurbulenceWindSpeed,Y3790))))</f>
        <v>0.11713247834199569</v>
      </c>
      <c r="AA3790" s="100">
        <f t="shared" si="1134"/>
        <v>0.38716517156248975</v>
      </c>
      <c r="AB3790" s="29">
        <f t="shared" si="1135"/>
        <v>0.32755833606087748</v>
      </c>
      <c r="AG3790" s="40">
        <f t="array" ref="AG3790">SUM(_xlfn.NORM.DIST($AD$3:$AD$1003,$F3790,$AA3790,FALSE)*WindSpeedStep)</f>
        <v>0.99999999999999967</v>
      </c>
      <c r="AH3790" s="40">
        <f t="array" ref="AH3790">SUM(_xlfn.NORM.DIST($AD$3:$AD$1003,$F3790,$AB3790,FALSE)*WindSpeedStep)</f>
        <v>0.99999999999999933</v>
      </c>
      <c r="AJ3790" s="47">
        <f t="shared" si="1129"/>
        <v>3</v>
      </c>
      <c r="AK3790" s="83" t="b">
        <f>COUNTIF('Power Curve'!$D$2:$D$31,AJ3790)&gt;0</f>
        <v>0</v>
      </c>
      <c r="AL3790" s="83" t="b">
        <f t="shared" si="1130"/>
        <v>0</v>
      </c>
      <c r="AM3790" s="83" t="b">
        <f t="shared" si="1136"/>
        <v>0</v>
      </c>
      <c r="AN3790" s="47" t="str">
        <f t="shared" si="1131"/>
        <v/>
      </c>
      <c r="AO3790" s="48" t="str">
        <f t="shared" si="1132"/>
        <v>&lt;0</v>
      </c>
      <c r="AP3790" s="49" t="str">
        <f t="shared" si="1137"/>
        <v/>
      </c>
      <c r="AQ3790" s="49" t="str">
        <f t="shared" si="1138"/>
        <v/>
      </c>
      <c r="AR3790" s="48" t="str">
        <f t="shared" si="1139"/>
        <v/>
      </c>
      <c r="AS3790" s="49" t="str">
        <f t="shared" si="1133"/>
        <v/>
      </c>
    </row>
    <row r="3791" spans="5:45" x14ac:dyDescent="0.3">
      <c r="E3791" s="15">
        <v>41014.763888888891</v>
      </c>
      <c r="F3791" s="21">
        <v>5.82</v>
      </c>
      <c r="G3791" s="21">
        <v>324.24000167846651</v>
      </c>
      <c r="H3791" s="42">
        <v>1.1919722821108674</v>
      </c>
      <c r="I3791" s="35">
        <v>309</v>
      </c>
      <c r="J3791" s="43">
        <v>8.0756013745704458E-2</v>
      </c>
      <c r="K3791" s="44">
        <v>0.17615450421353065</v>
      </c>
      <c r="L3791" s="26">
        <f t="shared" si="1121"/>
        <v>5.7672176361606216</v>
      </c>
      <c r="M3791" s="26">
        <f t="shared" si="1122"/>
        <v>0.24939205286549504</v>
      </c>
      <c r="N3791" s="96">
        <f t="shared" si="1123"/>
        <v>6</v>
      </c>
      <c r="O3791" s="26">
        <f t="shared" si="1124"/>
        <v>0.7366827039234255</v>
      </c>
      <c r="P3791" s="3">
        <f>IF(L3791&gt;'Power Curve'!$C$37,0,INDEX(Ci,$N3791,1)*POWER(1-O3791,3)+INDEX(Ci,$N3791,2)*3*O3791*POWER(1-O3791,2)+INDEX(Ci,$N3791,3)*3*POWER(O3791,2)*(1-O3791)+INDEX(Ci,$N3791,4)*POWER(O3791,3))</f>
        <v>322.94394853483311</v>
      </c>
      <c r="Q3791" s="3">
        <f>MAX(0,MIN(P3791-V3791+W3791,'Power Curve'!$C$39))</f>
        <v>319.4082551758022</v>
      </c>
      <c r="R3791" s="3">
        <f t="shared" si="1125"/>
        <v>324.24000167846651</v>
      </c>
      <c r="S3791" s="3">
        <f t="shared" si="1126"/>
        <v>-4.8317465026643163</v>
      </c>
      <c r="T3791" s="3">
        <f t="shared" si="1127"/>
        <v>4.8317465026643163</v>
      </c>
      <c r="V3791" s="37">
        <f t="array" ref="V3791">SUM(_xlfn.NORM.DIST($AD$3:$AD$1003,$L3791,$AA3791,FALSE)*WindSpeedStep*$AE$3:$AE$1003)/AG3791</f>
        <v>325.12151563332344</v>
      </c>
      <c r="W3791" s="37">
        <f t="array" ref="W3791">SUM(_xlfn.NORM.DIST($AD$3:$AD$1003,$L3791,$AB3791,FALSE)*WindSpeedStep*$AE$3:$AE$1003)/AH3791</f>
        <v>321.58582227429252</v>
      </c>
      <c r="Y3791" s="1">
        <f t="shared" si="1128"/>
        <v>5</v>
      </c>
      <c r="Z3791" s="99">
        <f>IF(L3791&lt;'Power Curve'!$P$28,'Power Curve'!$Q$28,IF(L3791&gt;'Power Curve'!$P$29,'Power Curve'!$Q$29,INDEX(ReferenceTurbulence,Y3791)+(L3791-INDEX(ReferenceTurbulenceWindSpeed,Y3791))*(INDEX(ReferenceTurbulence,Y3791+1)-INDEX(ReferenceTurbulence,Y3791))/(INDEX(ReferenceTurbulenceWindSpeed,Y3791+1)-INDEX(ReferenceTurbulenceWindSpeed,Y3791))))</f>
        <v>0.12059604017592494</v>
      </c>
      <c r="AA3791" s="100">
        <f t="shared" si="1134"/>
        <v>0.69550360975372916</v>
      </c>
      <c r="AB3791" s="29">
        <f t="shared" si="1135"/>
        <v>0.46573750670025632</v>
      </c>
      <c r="AG3791" s="40">
        <f t="array" ref="AG3791">SUM(_xlfn.NORM.DIST($AD$3:$AD$1003,$F3791,$AA3791,FALSE)*WindSpeedStep)</f>
        <v>1.0000000000000036</v>
      </c>
      <c r="AH3791" s="40">
        <f t="array" ref="AH3791">SUM(_xlfn.NORM.DIST($AD$3:$AD$1003,$F3791,$AB3791,FALSE)*WindSpeedStep)</f>
        <v>1.0000000000000038</v>
      </c>
      <c r="AJ3791" s="47">
        <f t="shared" si="1129"/>
        <v>6</v>
      </c>
      <c r="AK3791" s="83" t="b">
        <f>COUNTIF('Power Curve'!$D$2:$D$31,AJ3791)&gt;0</f>
        <v>1</v>
      </c>
      <c r="AL3791" s="83" t="b">
        <f t="shared" si="1130"/>
        <v>0</v>
      </c>
      <c r="AM3791" s="83" t="b">
        <f t="shared" si="1136"/>
        <v>1</v>
      </c>
      <c r="AN3791" s="47" t="str">
        <f t="shared" si="1131"/>
        <v>Outer</v>
      </c>
      <c r="AO3791" s="48" t="str">
        <f t="shared" si="1132"/>
        <v>0.2-0.3</v>
      </c>
      <c r="AP3791" s="49" t="str">
        <f t="shared" si="1137"/>
        <v>18-19</v>
      </c>
      <c r="AQ3791" s="49" t="str">
        <f t="shared" si="1138"/>
        <v>Apr</v>
      </c>
      <c r="AR3791" s="48" t="str">
        <f t="shared" si="1139"/>
        <v>305-315</v>
      </c>
      <c r="AS3791" s="49" t="str">
        <f t="shared" si="1133"/>
        <v>LWS-LTI</v>
      </c>
    </row>
    <row r="3792" spans="5:45" x14ac:dyDescent="0.3">
      <c r="E3792" s="15">
        <v>41014.902777777781</v>
      </c>
      <c r="F3792" s="21">
        <v>4.32</v>
      </c>
      <c r="G3792" s="21">
        <v>94.850002288817905</v>
      </c>
      <c r="H3792" s="42">
        <v>1.2001040351600407</v>
      </c>
      <c r="I3792" s="35">
        <v>338.3</v>
      </c>
      <c r="J3792" s="43">
        <v>3.2407407407407406E-2</v>
      </c>
      <c r="K3792" s="44">
        <v>0.39132830200233321</v>
      </c>
      <c r="L3792" s="26">
        <f t="shared" si="1121"/>
        <v>4.2905340137586645</v>
      </c>
      <c r="M3792" s="26">
        <f t="shared" si="1122"/>
        <v>2.1165838815899608E-2</v>
      </c>
      <c r="N3792" s="96">
        <f t="shared" si="1123"/>
        <v>5</v>
      </c>
      <c r="O3792" s="26">
        <f t="shared" si="1124"/>
        <v>0.15659786545219234</v>
      </c>
      <c r="P3792" s="3">
        <f>IF(L3792&gt;'Power Curve'!$C$37,0,INDEX(Ci,$N3792,1)*POWER(1-O3792,3)+INDEX(Ci,$N3792,2)*3*O3792*POWER(1-O3792,2)+INDEX(Ci,$N3792,3)*3*POWER(O3792,2)*(1-O3792)+INDEX(Ci,$N3792,4)*POWER(O3792,3))</f>
        <v>91.645043718434152</v>
      </c>
      <c r="Q3792" s="3">
        <f>MAX(0,MIN(P3792-V3792+W3792,'Power Curve'!$C$39))</f>
        <v>63.068152282414516</v>
      </c>
      <c r="R3792" s="3">
        <f t="shared" si="1125"/>
        <v>94.850002288817905</v>
      </c>
      <c r="S3792" s="3">
        <f t="shared" si="1126"/>
        <v>-31.781850006403388</v>
      </c>
      <c r="T3792" s="3">
        <f t="shared" si="1127"/>
        <v>31.781850006403388</v>
      </c>
      <c r="V3792" s="37">
        <f t="array" ref="V3792">SUM(_xlfn.NORM.DIST($AD$3:$AD$1003,$L3792,$AA3792,FALSE)*WindSpeedStep*$AE$3:$AE$1003)/AG3792</f>
        <v>63.838979424222828</v>
      </c>
      <c r="W3792" s="37">
        <f t="array" ref="W3792">SUM(_xlfn.NORM.DIST($AD$3:$AD$1003,$L3792,$AB3792,FALSE)*WindSpeedStep*$AE$3:$AE$1003)/AH3792</f>
        <v>35.262087988203191</v>
      </c>
      <c r="Y3792" s="1">
        <f t="shared" si="1128"/>
        <v>4</v>
      </c>
      <c r="Z3792" s="99">
        <f>IF(L3792&lt;'Power Curve'!$P$28,'Power Curve'!$Q$28,IF(L3792&gt;'Power Curve'!$P$29,'Power Curve'!$Q$29,INDEX(ReferenceTurbulence,Y3792)+(L3792-INDEX(ReferenceTurbulenceWindSpeed,Y3792))*(INDEX(ReferenceTurbulence,Y3792+1)-INDEX(ReferenceTurbulence,Y3792))/(INDEX(ReferenceTurbulenceWindSpeed,Y3792+1)-INDEX(ReferenceTurbulenceWindSpeed,Y3792))))</f>
        <v>0.11723241452304704</v>
      </c>
      <c r="AA3792" s="100">
        <f t="shared" si="1134"/>
        <v>0.50298966202618856</v>
      </c>
      <c r="AB3792" s="29">
        <f t="shared" si="1135"/>
        <v>0.13904508377921598</v>
      </c>
      <c r="AG3792" s="40">
        <f t="array" ref="AG3792">SUM(_xlfn.NORM.DIST($AD$3:$AD$1003,$F3792,$AA3792,FALSE)*WindSpeedStep)</f>
        <v>1.0000000000000027</v>
      </c>
      <c r="AH3792" s="40">
        <f t="array" ref="AH3792">SUM(_xlfn.NORM.DIST($AD$3:$AD$1003,$F3792,$AB3792,FALSE)*WindSpeedStep)</f>
        <v>1.0000000000000036</v>
      </c>
      <c r="AJ3792" s="47">
        <f t="shared" si="1129"/>
        <v>4</v>
      </c>
      <c r="AK3792" s="83" t="b">
        <f>COUNTIF('Power Curve'!$D$2:$D$31,AJ3792)&gt;0</f>
        <v>1</v>
      </c>
      <c r="AL3792" s="83" t="b">
        <f t="shared" si="1130"/>
        <v>0</v>
      </c>
      <c r="AM3792" s="83" t="b">
        <f t="shared" si="1136"/>
        <v>1</v>
      </c>
      <c r="AN3792" s="47" t="str">
        <f t="shared" si="1131"/>
        <v>Outer</v>
      </c>
      <c r="AO3792" s="48" t="str">
        <f t="shared" si="1132"/>
        <v>0.0-0.1</v>
      </c>
      <c r="AP3792" s="49" t="str">
        <f t="shared" si="1137"/>
        <v>21-22</v>
      </c>
      <c r="AQ3792" s="49" t="str">
        <f t="shared" si="1138"/>
        <v>Apr</v>
      </c>
      <c r="AR3792" s="48" t="str">
        <f t="shared" si="1139"/>
        <v>335-345</v>
      </c>
      <c r="AS3792" s="49" t="str">
        <f t="shared" si="1133"/>
        <v>LWS-LTI</v>
      </c>
    </row>
    <row r="3793" spans="5:45" x14ac:dyDescent="0.3">
      <c r="E3793" s="15">
        <v>41014.916666666664</v>
      </c>
      <c r="F3793" s="21">
        <v>4.07</v>
      </c>
      <c r="G3793" s="21">
        <v>62.130002975463896</v>
      </c>
      <c r="H3793" s="42">
        <v>1.2012581947222434</v>
      </c>
      <c r="I3793" s="35">
        <v>339</v>
      </c>
      <c r="J3793" s="43">
        <v>5.405405405405405E-2</v>
      </c>
      <c r="K3793" s="44">
        <v>0.41234858680800607</v>
      </c>
      <c r="L3793" s="26">
        <f t="shared" si="1121"/>
        <v>4.0435346351705741</v>
      </c>
      <c r="M3793" s="26">
        <f t="shared" si="1122"/>
        <v>-1.7008711367076584E-2</v>
      </c>
      <c r="N3793" s="96">
        <f t="shared" si="1123"/>
        <v>4</v>
      </c>
      <c r="O3793" s="26">
        <f t="shared" si="1124"/>
        <v>0.92159304431904321</v>
      </c>
      <c r="P3793" s="3">
        <f>IF(L3793&gt;'Power Curve'!$C$37,0,INDEX(Ci,$N3793,1)*POWER(1-O3793,3)+INDEX(Ci,$N3793,2)*3*O3793*POWER(1-O3793,2)+INDEX(Ci,$N3793,3)*3*POWER(O3793,2)*(1-O3793)+INDEX(Ci,$N3793,4)*POWER(O3793,3))</f>
        <v>68.195290344919513</v>
      </c>
      <c r="Q3793" s="3">
        <f>MAX(0,MIN(P3793-V3793+W3793,'Power Curve'!$C$39))</f>
        <v>45.973352078749443</v>
      </c>
      <c r="R3793" s="3">
        <f t="shared" si="1125"/>
        <v>62.130002975463896</v>
      </c>
      <c r="S3793" s="3">
        <f t="shared" si="1126"/>
        <v>-16.156650896714453</v>
      </c>
      <c r="T3793" s="3">
        <f t="shared" si="1127"/>
        <v>16.156650896714453</v>
      </c>
      <c r="V3793" s="37">
        <f t="array" ref="V3793">SUM(_xlfn.NORM.DIST($AD$3:$AD$1003,$L3793,$AA3793,FALSE)*WindSpeedStep*$AE$3:$AE$1003)/AG3793</f>
        <v>32.552784286845167</v>
      </c>
      <c r="W3793" s="37">
        <f t="array" ref="W3793">SUM(_xlfn.NORM.DIST($AD$3:$AD$1003,$L3793,$AB3793,FALSE)*WindSpeedStep*$AE$3:$AE$1003)/AH3793</f>
        <v>10.330846020675093</v>
      </c>
      <c r="Y3793" s="1">
        <f t="shared" si="1128"/>
        <v>3</v>
      </c>
      <c r="Z3793" s="99">
        <f>IF(L3793&lt;'Power Curve'!$P$28,'Power Curve'!$Q$28,IF(L3793&gt;'Power Curve'!$P$29,'Power Curve'!$Q$29,INDEX(ReferenceTurbulence,Y3793)+(L3793-INDEX(ReferenceTurbulenceWindSpeed,Y3793))*(INDEX(ReferenceTurbulence,Y3793+1)-INDEX(ReferenceTurbulence,Y3793))/(INDEX(ReferenceTurbulenceWindSpeed,Y3793+1)-INDEX(ReferenceTurbulenceWindSpeed,Y3793))))</f>
        <v>0.11713247834199569</v>
      </c>
      <c r="AA3793" s="100">
        <f t="shared" si="1134"/>
        <v>0.47362923307922672</v>
      </c>
      <c r="AB3793" s="29">
        <f t="shared" si="1135"/>
        <v>0.21856943973894993</v>
      </c>
      <c r="AG3793" s="40">
        <f t="array" ref="AG3793">SUM(_xlfn.NORM.DIST($AD$3:$AD$1003,$F3793,$AA3793,FALSE)*WindSpeedStep)</f>
        <v>1.0000000000000016</v>
      </c>
      <c r="AH3793" s="40">
        <f t="array" ref="AH3793">SUM(_xlfn.NORM.DIST($AD$3:$AD$1003,$F3793,$AB3793,FALSE)*WindSpeedStep)</f>
        <v>1.0000000000000022</v>
      </c>
      <c r="AJ3793" s="47">
        <f t="shared" si="1129"/>
        <v>4</v>
      </c>
      <c r="AK3793" s="83" t="b">
        <f>COUNTIF('Power Curve'!$D$2:$D$31,AJ3793)&gt;0</f>
        <v>1</v>
      </c>
      <c r="AL3793" s="83" t="b">
        <f t="shared" si="1130"/>
        <v>0</v>
      </c>
      <c r="AM3793" s="83" t="b">
        <f t="shared" si="1136"/>
        <v>1</v>
      </c>
      <c r="AN3793" s="47" t="str">
        <f t="shared" si="1131"/>
        <v>Outer</v>
      </c>
      <c r="AO3793" s="48" t="str">
        <f t="shared" si="1132"/>
        <v>&lt;0</v>
      </c>
      <c r="AP3793" s="49" t="str">
        <f t="shared" si="1137"/>
        <v>22-23</v>
      </c>
      <c r="AQ3793" s="49" t="str">
        <f t="shared" si="1138"/>
        <v>Apr</v>
      </c>
      <c r="AR3793" s="48" t="str">
        <f t="shared" si="1139"/>
        <v>335-345</v>
      </c>
      <c r="AS3793" s="49" t="str">
        <f t="shared" si="1133"/>
        <v>LWS-LTI</v>
      </c>
    </row>
    <row r="3794" spans="5:45" x14ac:dyDescent="0.3">
      <c r="E3794" s="15">
        <v>41014.965277777781</v>
      </c>
      <c r="F3794" s="21">
        <v>4.3600000000000003</v>
      </c>
      <c r="G3794" s="21">
        <v>98.900003433227198</v>
      </c>
      <c r="H3794" s="42">
        <v>1.2026034480224204</v>
      </c>
      <c r="I3794" s="35">
        <v>340.8</v>
      </c>
      <c r="J3794" s="43">
        <v>5.2752293577981647E-2</v>
      </c>
      <c r="K3794" s="44">
        <v>0.4126214212234609</v>
      </c>
      <c r="L3794" s="26">
        <f t="shared" si="1121"/>
        <v>4.3332652549841599</v>
      </c>
      <c r="M3794" s="26">
        <f t="shared" si="1122"/>
        <v>2.7770089894862408E-2</v>
      </c>
      <c r="N3794" s="96">
        <f t="shared" si="1123"/>
        <v>5</v>
      </c>
      <c r="O3794" s="26">
        <f t="shared" si="1124"/>
        <v>0.20546017908648226</v>
      </c>
      <c r="P3794" s="3">
        <f>IF(L3794&gt;'Power Curve'!$C$37,0,INDEX(Ci,$N3794,1)*POWER(1-O3794,3)+INDEX(Ci,$N3794,2)*3*O3794*POWER(1-O3794,2)+INDEX(Ci,$N3794,3)*3*POWER(O3794,2)*(1-O3794)+INDEX(Ci,$N3794,4)*POWER(O3794,3))</f>
        <v>97.067506636297665</v>
      </c>
      <c r="Q3794" s="3">
        <f>MAX(0,MIN(P3794-V3794+W3794,'Power Curve'!$C$39))</f>
        <v>75.947333197525353</v>
      </c>
      <c r="R3794" s="3">
        <f t="shared" si="1125"/>
        <v>98.900003433227198</v>
      </c>
      <c r="S3794" s="3">
        <f t="shared" si="1126"/>
        <v>-22.952670235701845</v>
      </c>
      <c r="T3794" s="3">
        <f t="shared" si="1127"/>
        <v>22.952670235701845</v>
      </c>
      <c r="V3794" s="37">
        <f t="array" ref="V3794">SUM(_xlfn.NORM.DIST($AD$3:$AD$1003,$L3794,$AA3794,FALSE)*WindSpeedStep*$AE$3:$AE$1003)/AG3794</f>
        <v>70.210901540109845</v>
      </c>
      <c r="W3794" s="37">
        <f t="array" ref="W3794">SUM(_xlfn.NORM.DIST($AD$3:$AD$1003,$L3794,$AB3794,FALSE)*WindSpeedStep*$AE$3:$AE$1003)/AH3794</f>
        <v>49.090728101337533</v>
      </c>
      <c r="Y3794" s="1">
        <f t="shared" si="1128"/>
        <v>4</v>
      </c>
      <c r="Z3794" s="99">
        <f>IF(L3794&lt;'Power Curve'!$P$28,'Power Curve'!$Q$28,IF(L3794&gt;'Power Curve'!$P$29,'Power Curve'!$Q$29,INDEX(ReferenceTurbulence,Y3794)+(L3794-INDEX(ReferenceTurbulenceWindSpeed,Y3794))*(INDEX(ReferenceTurbulence,Y3794+1)-INDEX(ReferenceTurbulence,Y3794))/(INDEX(ReferenceTurbulenceWindSpeed,Y3794+1)-INDEX(ReferenceTurbulenceWindSpeed,Y3794))))</f>
        <v>0.11726359702357375</v>
      </c>
      <c r="AA3794" s="100">
        <f t="shared" si="1134"/>
        <v>0.50813427065671612</v>
      </c>
      <c r="AB3794" s="29">
        <f t="shared" si="1135"/>
        <v>0.22858968088219189</v>
      </c>
      <c r="AG3794" s="40">
        <f t="array" ref="AG3794">SUM(_xlfn.NORM.DIST($AD$3:$AD$1003,$F3794,$AA3794,FALSE)*WindSpeedStep)</f>
        <v>1.0000000000000029</v>
      </c>
      <c r="AH3794" s="40">
        <f t="array" ref="AH3794">SUM(_xlfn.NORM.DIST($AD$3:$AD$1003,$F3794,$AB3794,FALSE)*WindSpeedStep)</f>
        <v>1.0000000000000036</v>
      </c>
      <c r="AJ3794" s="47">
        <f t="shared" si="1129"/>
        <v>4</v>
      </c>
      <c r="AK3794" s="83" t="b">
        <f>COUNTIF('Power Curve'!$D$2:$D$31,AJ3794)&gt;0</f>
        <v>1</v>
      </c>
      <c r="AL3794" s="83" t="b">
        <f t="shared" si="1130"/>
        <v>0</v>
      </c>
      <c r="AM3794" s="83" t="b">
        <f t="shared" si="1136"/>
        <v>1</v>
      </c>
      <c r="AN3794" s="47" t="str">
        <f t="shared" si="1131"/>
        <v>Outer</v>
      </c>
      <c r="AO3794" s="48" t="str">
        <f t="shared" si="1132"/>
        <v>0.0-0.1</v>
      </c>
      <c r="AP3794" s="49" t="str">
        <f t="shared" si="1137"/>
        <v>23-24</v>
      </c>
      <c r="AQ3794" s="49" t="str">
        <f t="shared" si="1138"/>
        <v>Apr</v>
      </c>
      <c r="AR3794" s="48" t="str">
        <f t="shared" si="1139"/>
        <v>335-345</v>
      </c>
      <c r="AS3794" s="49" t="str">
        <f t="shared" si="1133"/>
        <v>LWS-LTI</v>
      </c>
    </row>
    <row r="3795" spans="5:45" x14ac:dyDescent="0.3">
      <c r="E3795" s="15">
        <v>41014.979166666664</v>
      </c>
      <c r="F3795" s="21">
        <v>3.69</v>
      </c>
      <c r="G3795" s="21">
        <v>52.480003356933608</v>
      </c>
      <c r="H3795" s="42">
        <v>1.2040744404459414</v>
      </c>
      <c r="I3795" s="35">
        <v>335.4</v>
      </c>
      <c r="J3795" s="43">
        <v>5.4200542005420058E-2</v>
      </c>
      <c r="K3795" s="44">
        <v>0.10486673236821022</v>
      </c>
      <c r="L3795" s="26">
        <f t="shared" si="1121"/>
        <v>3.6688682444536025</v>
      </c>
      <c r="M3795" s="26">
        <f t="shared" si="1122"/>
        <v>-7.4914609819362141E-2</v>
      </c>
      <c r="N3795" s="96">
        <f t="shared" si="1123"/>
        <v>4</v>
      </c>
      <c r="O3795" s="26">
        <f t="shared" si="1124"/>
        <v>0.65465783420822177</v>
      </c>
      <c r="P3795" s="3">
        <f>IF(L3795&gt;'Power Curve'!$C$37,0,INDEX(Ci,$N3795,1)*POWER(1-O3795,3)+INDEX(Ci,$N3795,2)*3*O3795*POWER(1-O3795,2)+INDEX(Ci,$N3795,3)*3*POWER(O3795,2)*(1-O3795)+INDEX(Ci,$N3795,4)*POWER(O3795,3))</f>
        <v>38.606578826550688</v>
      </c>
      <c r="Q3795" s="3">
        <f>MAX(0,MIN(P3795-V3795+W3795,'Power Curve'!$C$39))</f>
        <v>32.126156613981543</v>
      </c>
      <c r="R3795" s="3">
        <f t="shared" si="1125"/>
        <v>52.480003356933608</v>
      </c>
      <c r="S3795" s="3">
        <f t="shared" si="1126"/>
        <v>-20.353846742952065</v>
      </c>
      <c r="T3795" s="3">
        <f t="shared" si="1127"/>
        <v>20.353846742952065</v>
      </c>
      <c r="V3795" s="37">
        <f t="array" ref="V3795">SUM(_xlfn.NORM.DIST($AD$3:$AD$1003,$L3795,$AA3795,FALSE)*WindSpeedStep*$AE$3:$AE$1003)/AG3795</f>
        <v>6.6175820403931249</v>
      </c>
      <c r="W3795" s="37">
        <f t="array" ref="W3795">SUM(_xlfn.NORM.DIST($AD$3:$AD$1003,$L3795,$AB3795,FALSE)*WindSpeedStep*$AE$3:$AE$1003)/AH3795</f>
        <v>0.13715982782397773</v>
      </c>
      <c r="Y3795" s="1">
        <f t="shared" si="1128"/>
        <v>3</v>
      </c>
      <c r="Z3795" s="99">
        <f>IF(L3795&lt;'Power Curve'!$P$28,'Power Curve'!$Q$28,IF(L3795&gt;'Power Curve'!$P$29,'Power Curve'!$Q$29,INDEX(ReferenceTurbulence,Y3795)+(L3795-INDEX(ReferenceTurbulenceWindSpeed,Y3795))*(INDEX(ReferenceTurbulence,Y3795+1)-INDEX(ReferenceTurbulence,Y3795))/(INDEX(ReferenceTurbulenceWindSpeed,Y3795+1)-INDEX(ReferenceTurbulenceWindSpeed,Y3795))))</f>
        <v>0.11713247834199569</v>
      </c>
      <c r="AA3795" s="100">
        <f t="shared" si="1134"/>
        <v>0.42974363018309736</v>
      </c>
      <c r="AB3795" s="29">
        <f t="shared" si="1135"/>
        <v>0.19885464739585923</v>
      </c>
      <c r="AG3795" s="40">
        <f t="array" ref="AG3795">SUM(_xlfn.NORM.DIST($AD$3:$AD$1003,$F3795,$AA3795,FALSE)*WindSpeedStep)</f>
        <v>1.0000000000000004</v>
      </c>
      <c r="AH3795" s="40">
        <f t="array" ref="AH3795">SUM(_xlfn.NORM.DIST($AD$3:$AD$1003,$F3795,$AB3795,FALSE)*WindSpeedStep)</f>
        <v>1.0000000000000002</v>
      </c>
      <c r="AJ3795" s="47">
        <f t="shared" si="1129"/>
        <v>4</v>
      </c>
      <c r="AK3795" s="83" t="b">
        <f>COUNTIF('Power Curve'!$D$2:$D$31,AJ3795)&gt;0</f>
        <v>1</v>
      </c>
      <c r="AL3795" s="83" t="b">
        <f t="shared" si="1130"/>
        <v>0</v>
      </c>
      <c r="AM3795" s="83" t="b">
        <f t="shared" si="1136"/>
        <v>1</v>
      </c>
      <c r="AN3795" s="47" t="str">
        <f t="shared" si="1131"/>
        <v>Outer</v>
      </c>
      <c r="AO3795" s="48" t="str">
        <f t="shared" si="1132"/>
        <v>&lt;0</v>
      </c>
      <c r="AP3795" s="49" t="str">
        <f t="shared" si="1137"/>
        <v>23-24</v>
      </c>
      <c r="AQ3795" s="49" t="str">
        <f t="shared" si="1138"/>
        <v>Apr</v>
      </c>
      <c r="AR3795" s="48" t="str">
        <f t="shared" si="1139"/>
        <v>335-345</v>
      </c>
      <c r="AS3795" s="49" t="str">
        <f t="shared" si="1133"/>
        <v>LWS-LTI</v>
      </c>
    </row>
    <row r="3796" spans="5:45" x14ac:dyDescent="0.3">
      <c r="E3796" s="15">
        <v>41014.993055555555</v>
      </c>
      <c r="F3796" s="21">
        <v>4.07</v>
      </c>
      <c r="G3796" s="21">
        <v>62.130002975463896</v>
      </c>
      <c r="H3796" s="42">
        <v>1.2034945296279556</v>
      </c>
      <c r="I3796" s="35">
        <v>342.1</v>
      </c>
      <c r="J3796" s="43">
        <v>4.4226044226044224E-2</v>
      </c>
      <c r="K3796" s="44">
        <v>0.55744818141092045</v>
      </c>
      <c r="L3796" s="26">
        <f t="shared" si="1121"/>
        <v>4.046042309209259</v>
      </c>
      <c r="M3796" s="26">
        <f t="shared" si="1122"/>
        <v>-1.6621142260710667E-2</v>
      </c>
      <c r="N3796" s="96">
        <f t="shared" si="1123"/>
        <v>4</v>
      </c>
      <c r="O3796" s="26">
        <f t="shared" si="1124"/>
        <v>0.92337966439757457</v>
      </c>
      <c r="P3796" s="3">
        <f>IF(L3796&gt;'Power Curve'!$C$37,0,INDEX(Ci,$N3796,1)*POWER(1-O3796,3)+INDEX(Ci,$N3796,2)*3*O3796*POWER(1-O3796,2)+INDEX(Ci,$N3796,3)*3*POWER(O3796,2)*(1-O3796)+INDEX(Ci,$N3796,4)*POWER(O3796,3))</f>
        <v>68.404097886931524</v>
      </c>
      <c r="Q3796" s="3">
        <f>MAX(0,MIN(P3796-V3796+W3796,'Power Curve'!$C$39))</f>
        <v>42.921227903153401</v>
      </c>
      <c r="R3796" s="3">
        <f t="shared" si="1125"/>
        <v>62.130002975463896</v>
      </c>
      <c r="S3796" s="3">
        <f t="shared" si="1126"/>
        <v>-19.208775072310495</v>
      </c>
      <c r="T3796" s="3">
        <f t="shared" si="1127"/>
        <v>19.208775072310495</v>
      </c>
      <c r="V3796" s="37">
        <f t="array" ref="V3796">SUM(_xlfn.NORM.DIST($AD$3:$AD$1003,$L3796,$AA3796,FALSE)*WindSpeedStep*$AE$3:$AE$1003)/AG3796</f>
        <v>32.816058125881355</v>
      </c>
      <c r="W3796" s="37">
        <f t="array" ref="W3796">SUM(_xlfn.NORM.DIST($AD$3:$AD$1003,$L3796,$AB3796,FALSE)*WindSpeedStep*$AE$3:$AE$1003)/AH3796</f>
        <v>7.3331881421032294</v>
      </c>
      <c r="Y3796" s="1">
        <f t="shared" si="1128"/>
        <v>3</v>
      </c>
      <c r="Z3796" s="99">
        <f>IF(L3796&lt;'Power Curve'!$P$28,'Power Curve'!$Q$28,IF(L3796&gt;'Power Curve'!$P$29,'Power Curve'!$Q$29,INDEX(ReferenceTurbulence,Y3796)+(L3796-INDEX(ReferenceTurbulenceWindSpeed,Y3796))*(INDEX(ReferenceTurbulence,Y3796+1)-INDEX(ReferenceTurbulence,Y3796))/(INDEX(ReferenceTurbulenceWindSpeed,Y3796+1)-INDEX(ReferenceTurbulenceWindSpeed,Y3796))))</f>
        <v>0.11713247834199569</v>
      </c>
      <c r="AA3796" s="100">
        <f t="shared" si="1134"/>
        <v>0.47392296315425175</v>
      </c>
      <c r="AB3796" s="29">
        <f t="shared" si="1135"/>
        <v>0.17894044610753479</v>
      </c>
      <c r="AG3796" s="40">
        <f t="array" ref="AG3796">SUM(_xlfn.NORM.DIST($AD$3:$AD$1003,$F3796,$AA3796,FALSE)*WindSpeedStep)</f>
        <v>1.0000000000000018</v>
      </c>
      <c r="AH3796" s="40">
        <f t="array" ref="AH3796">SUM(_xlfn.NORM.DIST($AD$3:$AD$1003,$F3796,$AB3796,FALSE)*WindSpeedStep)</f>
        <v>1.0000000000000031</v>
      </c>
      <c r="AJ3796" s="47">
        <f t="shared" si="1129"/>
        <v>4</v>
      </c>
      <c r="AK3796" s="83" t="b">
        <f>COUNTIF('Power Curve'!$D$2:$D$31,AJ3796)&gt;0</f>
        <v>1</v>
      </c>
      <c r="AL3796" s="83" t="b">
        <f t="shared" si="1130"/>
        <v>0</v>
      </c>
      <c r="AM3796" s="83" t="b">
        <f t="shared" si="1136"/>
        <v>1</v>
      </c>
      <c r="AN3796" s="47" t="str">
        <f t="shared" si="1131"/>
        <v>Outer</v>
      </c>
      <c r="AO3796" s="48" t="str">
        <f t="shared" si="1132"/>
        <v>&lt;0</v>
      </c>
      <c r="AP3796" s="49" t="str">
        <f t="shared" si="1137"/>
        <v>23-24</v>
      </c>
      <c r="AQ3796" s="49" t="str">
        <f t="shared" si="1138"/>
        <v>Apr</v>
      </c>
      <c r="AR3796" s="48" t="str">
        <f t="shared" si="1139"/>
        <v>335-345</v>
      </c>
      <c r="AS3796" s="49" t="str">
        <f t="shared" si="1133"/>
        <v>LWS-LTI</v>
      </c>
    </row>
    <row r="3797" spans="5:45" x14ac:dyDescent="0.3">
      <c r="E3797" s="15">
        <v>41015</v>
      </c>
      <c r="F3797" s="21">
        <v>3.86</v>
      </c>
      <c r="G3797" s="21">
        <v>40.629999160766602</v>
      </c>
      <c r="H3797" s="42">
        <v>1.2037621113477472</v>
      </c>
      <c r="I3797" s="35">
        <v>344.6</v>
      </c>
      <c r="J3797" s="43">
        <v>4.9222797927461141E-2</v>
      </c>
      <c r="K3797" s="44">
        <v>0.55703161611318519</v>
      </c>
      <c r="L3797" s="26">
        <f t="shared" si="1121"/>
        <v>3.8375628243818363</v>
      </c>
      <c r="M3797" s="26">
        <f t="shared" si="1122"/>
        <v>-4.884231869102746E-2</v>
      </c>
      <c r="N3797" s="96">
        <f t="shared" si="1123"/>
        <v>4</v>
      </c>
      <c r="O3797" s="26">
        <f t="shared" si="1124"/>
        <v>0.77484615174459925</v>
      </c>
      <c r="P3797" s="3">
        <f>IF(L3797&gt;'Power Curve'!$C$37,0,INDEX(Ci,$N3797,1)*POWER(1-O3797,3)+INDEX(Ci,$N3797,2)*3*O3797*POWER(1-O3797,2)+INDEX(Ci,$N3797,3)*3*POWER(O3797,2)*(1-O3797)+INDEX(Ci,$N3797,4)*POWER(O3797,3))</f>
        <v>51.437347231759247</v>
      </c>
      <c r="Q3797" s="3">
        <f>MAX(0,MIN(P3797-V3797+W3797,'Power Curve'!$C$39))</f>
        <v>37.308065597012472</v>
      </c>
      <c r="R3797" s="3">
        <f t="shared" si="1125"/>
        <v>40.629999160766602</v>
      </c>
      <c r="S3797" s="3">
        <f t="shared" si="1126"/>
        <v>-3.3219335637541292</v>
      </c>
      <c r="T3797" s="3">
        <f t="shared" si="1127"/>
        <v>3.3219335637541292</v>
      </c>
      <c r="V3797" s="37">
        <f t="array" ref="V3797">SUM(_xlfn.NORM.DIST($AD$3:$AD$1003,$L3797,$AA3797,FALSE)*WindSpeedStep*$AE$3:$AE$1003)/AG3797</f>
        <v>15.081878165712896</v>
      </c>
      <c r="W3797" s="37">
        <f t="array" ref="W3797">SUM(_xlfn.NORM.DIST($AD$3:$AD$1003,$L3797,$AB3797,FALSE)*WindSpeedStep*$AE$3:$AE$1003)/AH3797</f>
        <v>0.95259653096612085</v>
      </c>
      <c r="Y3797" s="1">
        <f t="shared" si="1128"/>
        <v>3</v>
      </c>
      <c r="Z3797" s="99">
        <f>IF(L3797&lt;'Power Curve'!$P$28,'Power Curve'!$Q$28,IF(L3797&gt;'Power Curve'!$P$29,'Power Curve'!$Q$29,INDEX(ReferenceTurbulence,Y3797)+(L3797-INDEX(ReferenceTurbulenceWindSpeed,Y3797))*(INDEX(ReferenceTurbulence,Y3797+1)-INDEX(ReferenceTurbulence,Y3797))/(INDEX(ReferenceTurbulenceWindSpeed,Y3797+1)-INDEX(ReferenceTurbulenceWindSpeed,Y3797))))</f>
        <v>0.11713247834199569</v>
      </c>
      <c r="AA3797" s="100">
        <f t="shared" si="1134"/>
        <v>0.44950324441295325</v>
      </c>
      <c r="AB3797" s="29">
        <f t="shared" si="1135"/>
        <v>0.18889557943848417</v>
      </c>
      <c r="AG3797" s="40">
        <f t="array" ref="AG3797">SUM(_xlfn.NORM.DIST($AD$3:$AD$1003,$F3797,$AA3797,FALSE)*WindSpeedStep)</f>
        <v>1.0000000000000009</v>
      </c>
      <c r="AH3797" s="40">
        <f t="array" ref="AH3797">SUM(_xlfn.NORM.DIST($AD$3:$AD$1003,$F3797,$AB3797,FALSE)*WindSpeedStep)</f>
        <v>1.0000000000000013</v>
      </c>
      <c r="AJ3797" s="47">
        <f t="shared" si="1129"/>
        <v>4</v>
      </c>
      <c r="AK3797" s="83" t="b">
        <f>COUNTIF('Power Curve'!$D$2:$D$31,AJ3797)&gt;0</f>
        <v>1</v>
      </c>
      <c r="AL3797" s="83" t="b">
        <f t="shared" si="1130"/>
        <v>0</v>
      </c>
      <c r="AM3797" s="83" t="b">
        <f t="shared" si="1136"/>
        <v>1</v>
      </c>
      <c r="AN3797" s="47" t="str">
        <f t="shared" si="1131"/>
        <v>Outer</v>
      </c>
      <c r="AO3797" s="48" t="str">
        <f t="shared" si="1132"/>
        <v>&lt;0</v>
      </c>
      <c r="AP3797" s="49" t="str">
        <f t="shared" si="1137"/>
        <v>0-1</v>
      </c>
      <c r="AQ3797" s="49" t="str">
        <f t="shared" si="1138"/>
        <v>Apr</v>
      </c>
      <c r="AR3797" s="48" t="str">
        <f t="shared" si="1139"/>
        <v>335-345</v>
      </c>
      <c r="AS3797" s="49" t="str">
        <f t="shared" si="1133"/>
        <v>LWS-LTI</v>
      </c>
    </row>
    <row r="3798" spans="5:45" x14ac:dyDescent="0.3">
      <c r="E3798" s="15">
        <v>41015.006944444445</v>
      </c>
      <c r="F3798" s="21">
        <v>4.03</v>
      </c>
      <c r="G3798" s="21">
        <v>51.069995880126896</v>
      </c>
      <c r="H3798" s="42">
        <v>1.2042976329709669</v>
      </c>
      <c r="I3798" s="35">
        <v>347.5</v>
      </c>
      <c r="J3798" s="43">
        <v>6.699751861042183E-2</v>
      </c>
      <c r="K3798" s="44">
        <v>0.62895923657620501</v>
      </c>
      <c r="L3798" s="26">
        <f t="shared" si="1121"/>
        <v>4.0071687098961828</v>
      </c>
      <c r="M3798" s="26">
        <f t="shared" si="1122"/>
        <v>-2.2629182346692853E-2</v>
      </c>
      <c r="N3798" s="96">
        <f t="shared" si="1123"/>
        <v>4</v>
      </c>
      <c r="O3798" s="26">
        <f t="shared" si="1124"/>
        <v>0.89568373901568299</v>
      </c>
      <c r="P3798" s="3">
        <f>IF(L3798&gt;'Power Curve'!$C$37,0,INDEX(Ci,$N3798,1)*POWER(1-O3798,3)+INDEX(Ci,$N3798,2)*3*O3798*POWER(1-O3798,2)+INDEX(Ci,$N3798,3)*3*POWER(O3798,2)*(1-O3798)+INDEX(Ci,$N3798,4)*POWER(O3798,3))</f>
        <v>65.176945519376247</v>
      </c>
      <c r="Q3798" s="3">
        <f>MAX(0,MIN(P3798-V3798+W3798,'Power Curve'!$C$39))</f>
        <v>48.115190379075408</v>
      </c>
      <c r="R3798" s="3">
        <f t="shared" si="1125"/>
        <v>51.069995880126896</v>
      </c>
      <c r="S3798" s="3">
        <f t="shared" si="1126"/>
        <v>-2.9548055010514886</v>
      </c>
      <c r="T3798" s="3">
        <f t="shared" si="1127"/>
        <v>2.9548055010514886</v>
      </c>
      <c r="V3798" s="37">
        <f t="array" ref="V3798">SUM(_xlfn.NORM.DIST($AD$3:$AD$1003,$L3798,$AA3798,FALSE)*WindSpeedStep*$AE$3:$AE$1003)/AG3798</f>
        <v>28.870083430282929</v>
      </c>
      <c r="W3798" s="37">
        <f t="array" ref="W3798">SUM(_xlfn.NORM.DIST($AD$3:$AD$1003,$L3798,$AB3798,FALSE)*WindSpeedStep*$AE$3:$AE$1003)/AH3798</f>
        <v>11.808328289982091</v>
      </c>
      <c r="Y3798" s="1">
        <f t="shared" si="1128"/>
        <v>3</v>
      </c>
      <c r="Z3798" s="99">
        <f>IF(L3798&lt;'Power Curve'!$P$28,'Power Curve'!$Q$28,IF(L3798&gt;'Power Curve'!$P$29,'Power Curve'!$Q$29,INDEX(ReferenceTurbulence,Y3798)+(L3798-INDEX(ReferenceTurbulenceWindSpeed,Y3798))*(INDEX(ReferenceTurbulence,Y3798+1)-INDEX(ReferenceTurbulence,Y3798))/(INDEX(ReferenceTurbulenceWindSpeed,Y3798+1)-INDEX(ReferenceTurbulenceWindSpeed,Y3798))))</f>
        <v>0.11713247834199569</v>
      </c>
      <c r="AA3798" s="100">
        <f t="shared" si="1134"/>
        <v>0.46936960212463746</v>
      </c>
      <c r="AB3798" s="29">
        <f t="shared" si="1135"/>
        <v>0.26847036021636955</v>
      </c>
      <c r="AG3798" s="40">
        <f t="array" ref="AG3798">SUM(_xlfn.NORM.DIST($AD$3:$AD$1003,$F3798,$AA3798,FALSE)*WindSpeedStep)</f>
        <v>1.0000000000000024</v>
      </c>
      <c r="AH3798" s="40">
        <f t="array" ref="AH3798">SUM(_xlfn.NORM.DIST($AD$3:$AD$1003,$F3798,$AB3798,FALSE)*WindSpeedStep)</f>
        <v>1.000000000000002</v>
      </c>
      <c r="AJ3798" s="47">
        <f t="shared" si="1129"/>
        <v>4</v>
      </c>
      <c r="AK3798" s="83" t="b">
        <f>COUNTIF('Power Curve'!$D$2:$D$31,AJ3798)&gt;0</f>
        <v>1</v>
      </c>
      <c r="AL3798" s="83" t="b">
        <f t="shared" si="1130"/>
        <v>0</v>
      </c>
      <c r="AM3798" s="83" t="b">
        <f t="shared" si="1136"/>
        <v>1</v>
      </c>
      <c r="AN3798" s="47" t="str">
        <f t="shared" si="1131"/>
        <v>Outer</v>
      </c>
      <c r="AO3798" s="48" t="str">
        <f t="shared" si="1132"/>
        <v>&lt;0</v>
      </c>
      <c r="AP3798" s="49" t="str">
        <f t="shared" si="1137"/>
        <v>0-1</v>
      </c>
      <c r="AQ3798" s="49" t="str">
        <f t="shared" si="1138"/>
        <v>Apr</v>
      </c>
      <c r="AR3798" s="48" t="str">
        <f t="shared" si="1139"/>
        <v>345-355</v>
      </c>
      <c r="AS3798" s="49" t="str">
        <f t="shared" si="1133"/>
        <v>LWS-LTI</v>
      </c>
    </row>
    <row r="3799" spans="5:45" x14ac:dyDescent="0.3">
      <c r="E3799" s="15">
        <v>41015.013888888891</v>
      </c>
      <c r="F3799" s="21">
        <v>3.99</v>
      </c>
      <c r="G3799" s="21">
        <v>42.489997863769503</v>
      </c>
      <c r="H3799" s="42">
        <v>1.2048336302193916</v>
      </c>
      <c r="I3799" s="35">
        <v>349.6</v>
      </c>
      <c r="J3799" s="43">
        <v>5.2631578947368418E-2</v>
      </c>
      <c r="K3799" s="44">
        <v>0.67496712830372485</v>
      </c>
      <c r="L3799" s="26">
        <f t="shared" si="1121"/>
        <v>3.9679838259932678</v>
      </c>
      <c r="M3799" s="26">
        <f t="shared" si="1122"/>
        <v>-2.8685332469485306E-2</v>
      </c>
      <c r="N3799" s="96">
        <f t="shared" si="1123"/>
        <v>4</v>
      </c>
      <c r="O3799" s="26">
        <f t="shared" si="1124"/>
        <v>0.86776603548808195</v>
      </c>
      <c r="P3799" s="3">
        <f>IF(L3799&gt;'Power Curve'!$C$37,0,INDEX(Ci,$N3799,1)*POWER(1-O3799,3)+INDEX(Ci,$N3799,2)*3*O3799*POWER(1-O3799,2)+INDEX(Ci,$N3799,3)*3*POWER(O3799,2)*(1-O3799)+INDEX(Ci,$N3799,4)*POWER(O3799,3))</f>
        <v>61.948115604072754</v>
      </c>
      <c r="Q3799" s="3">
        <f>MAX(0,MIN(P3799-V3799+W3799,'Power Curve'!$C$39))</f>
        <v>41.973801818129829</v>
      </c>
      <c r="R3799" s="3">
        <f t="shared" si="1125"/>
        <v>42.489997863769503</v>
      </c>
      <c r="S3799" s="3">
        <f t="shared" si="1126"/>
        <v>-0.51619604563967414</v>
      </c>
      <c r="T3799" s="3">
        <f t="shared" si="1127"/>
        <v>0.51619604563967414</v>
      </c>
      <c r="V3799" s="37">
        <f t="array" ref="V3799">SUM(_xlfn.NORM.DIST($AD$3:$AD$1003,$L3799,$AA3799,FALSE)*WindSpeedStep*$AE$3:$AE$1003)/AG3799</f>
        <v>25.188127444103667</v>
      </c>
      <c r="W3799" s="37">
        <f t="array" ref="W3799">SUM(_xlfn.NORM.DIST($AD$3:$AD$1003,$L3799,$AB3799,FALSE)*WindSpeedStep*$AE$3:$AE$1003)/AH3799</f>
        <v>5.2138136581607464</v>
      </c>
      <c r="Y3799" s="1">
        <f t="shared" si="1128"/>
        <v>3</v>
      </c>
      <c r="Z3799" s="99">
        <f>IF(L3799&lt;'Power Curve'!$P$28,'Power Curve'!$Q$28,IF(L3799&gt;'Power Curve'!$P$29,'Power Curve'!$Q$29,INDEX(ReferenceTurbulence,Y3799)+(L3799-INDEX(ReferenceTurbulenceWindSpeed,Y3799))*(INDEX(ReferenceTurbulence,Y3799+1)-INDEX(ReferenceTurbulence,Y3799))/(INDEX(ReferenceTurbulenceWindSpeed,Y3799+1)-INDEX(ReferenceTurbulenceWindSpeed,Y3799))))</f>
        <v>0.11713247834199569</v>
      </c>
      <c r="AA3799" s="100">
        <f t="shared" si="1134"/>
        <v>0.46477977955954564</v>
      </c>
      <c r="AB3799" s="29">
        <f t="shared" si="1135"/>
        <v>0.20884125399964568</v>
      </c>
      <c r="AG3799" s="40">
        <f t="array" ref="AG3799">SUM(_xlfn.NORM.DIST($AD$3:$AD$1003,$F3799,$AA3799,FALSE)*WindSpeedStep)</f>
        <v>1.0000000000000018</v>
      </c>
      <c r="AH3799" s="40">
        <f t="array" ref="AH3799">SUM(_xlfn.NORM.DIST($AD$3:$AD$1003,$F3799,$AB3799,FALSE)*WindSpeedStep)</f>
        <v>1.0000000000000022</v>
      </c>
      <c r="AJ3799" s="47">
        <f t="shared" si="1129"/>
        <v>4</v>
      </c>
      <c r="AK3799" s="83" t="b">
        <f>COUNTIF('Power Curve'!$D$2:$D$31,AJ3799)&gt;0</f>
        <v>1</v>
      </c>
      <c r="AL3799" s="83" t="b">
        <f t="shared" si="1130"/>
        <v>0</v>
      </c>
      <c r="AM3799" s="83" t="b">
        <f t="shared" si="1136"/>
        <v>1</v>
      </c>
      <c r="AN3799" s="47" t="str">
        <f t="shared" si="1131"/>
        <v>Outer</v>
      </c>
      <c r="AO3799" s="48" t="str">
        <f t="shared" si="1132"/>
        <v>&lt;0</v>
      </c>
      <c r="AP3799" s="49" t="str">
        <f t="shared" si="1137"/>
        <v>0-1</v>
      </c>
      <c r="AQ3799" s="49" t="str">
        <f t="shared" si="1138"/>
        <v>Apr</v>
      </c>
      <c r="AR3799" s="48" t="str">
        <f t="shared" si="1139"/>
        <v>345-355</v>
      </c>
      <c r="AS3799" s="49" t="str">
        <f t="shared" si="1133"/>
        <v>LWS-LTI</v>
      </c>
    </row>
    <row r="3800" spans="5:45" x14ac:dyDescent="0.3">
      <c r="E3800" s="15">
        <v>41015.020833333336</v>
      </c>
      <c r="F3800" s="21">
        <v>3.77</v>
      </c>
      <c r="G3800" s="21">
        <v>16.410000801086497</v>
      </c>
      <c r="H3800" s="42">
        <v>1.2044315875686518</v>
      </c>
      <c r="I3800" s="35">
        <v>351.3</v>
      </c>
      <c r="J3800" s="43">
        <v>4.5092838196286476E-2</v>
      </c>
      <c r="K3800" s="44">
        <v>0.87632405350906295</v>
      </c>
      <c r="L3800" s="26">
        <f t="shared" si="1121"/>
        <v>3.7487806789336773</v>
      </c>
      <c r="M3800" s="26">
        <f t="shared" si="1122"/>
        <v>-6.2563885466363697E-2</v>
      </c>
      <c r="N3800" s="96">
        <f t="shared" si="1123"/>
        <v>4</v>
      </c>
      <c r="O3800" s="26">
        <f t="shared" si="1124"/>
        <v>0.7115923311818777</v>
      </c>
      <c r="P3800" s="3">
        <f>IF(L3800&gt;'Power Curve'!$C$37,0,INDEX(Ci,$N3800,1)*POWER(1-O3800,3)+INDEX(Ci,$N3800,2)*3*O3800*POWER(1-O3800,2)+INDEX(Ci,$N3800,3)*3*POWER(O3800,2)*(1-O3800)+INDEX(Ci,$N3800,4)*POWER(O3800,3))</f>
        <v>44.556534436533802</v>
      </c>
      <c r="Q3800" s="3">
        <f>MAX(0,MIN(P3800-V3800+W3800,'Power Curve'!$C$39))</f>
        <v>34.676092097648954</v>
      </c>
      <c r="R3800" s="3">
        <f t="shared" si="1125"/>
        <v>16.410000801086497</v>
      </c>
      <c r="S3800" s="3">
        <f t="shared" si="1126"/>
        <v>18.266091296562458</v>
      </c>
      <c r="T3800" s="3">
        <f t="shared" si="1127"/>
        <v>18.266091296562458</v>
      </c>
      <c r="V3800" s="37">
        <f t="array" ref="V3800">SUM(_xlfn.NORM.DIST($AD$3:$AD$1003,$L3800,$AA3800,FALSE)*WindSpeedStep*$AE$3:$AE$1003)/AG3800</f>
        <v>10.026072176937465</v>
      </c>
      <c r="W3800" s="37">
        <f t="array" ref="W3800">SUM(_xlfn.NORM.DIST($AD$3:$AD$1003,$L3800,$AB3800,FALSE)*WindSpeedStep*$AE$3:$AE$1003)/AH3800</f>
        <v>0.14562983805262067</v>
      </c>
      <c r="Y3800" s="1">
        <f t="shared" si="1128"/>
        <v>3</v>
      </c>
      <c r="Z3800" s="99">
        <f>IF(L3800&lt;'Power Curve'!$P$28,'Power Curve'!$Q$28,IF(L3800&gt;'Power Curve'!$P$29,'Power Curve'!$Q$29,INDEX(ReferenceTurbulence,Y3800)+(L3800-INDEX(ReferenceTurbulenceWindSpeed,Y3800))*(INDEX(ReferenceTurbulence,Y3800+1)-INDEX(ReferenceTurbulence,Y3800))/(INDEX(ReferenceTurbulenceWindSpeed,Y3800+1)-INDEX(ReferenceTurbulenceWindSpeed,Y3800))))</f>
        <v>0.11713247834199569</v>
      </c>
      <c r="AA3800" s="100">
        <f t="shared" si="1134"/>
        <v>0.43910397168409088</v>
      </c>
      <c r="AB3800" s="29">
        <f t="shared" si="1135"/>
        <v>0.16904316058852129</v>
      </c>
      <c r="AG3800" s="40">
        <f t="array" ref="AG3800">SUM(_xlfn.NORM.DIST($AD$3:$AD$1003,$F3800,$AA3800,FALSE)*WindSpeedStep)</f>
        <v>1.0000000000000007</v>
      </c>
      <c r="AH3800" s="40">
        <f t="array" ref="AH3800">SUM(_xlfn.NORM.DIST($AD$3:$AD$1003,$F3800,$AB3800,FALSE)*WindSpeedStep)</f>
        <v>1.0000000000000002</v>
      </c>
      <c r="AJ3800" s="47">
        <f t="shared" si="1129"/>
        <v>4</v>
      </c>
      <c r="AK3800" s="83" t="b">
        <f>COUNTIF('Power Curve'!$D$2:$D$31,AJ3800)&gt;0</f>
        <v>1</v>
      </c>
      <c r="AL3800" s="83" t="b">
        <f t="shared" si="1130"/>
        <v>0</v>
      </c>
      <c r="AM3800" s="83" t="b">
        <f t="shared" si="1136"/>
        <v>1</v>
      </c>
      <c r="AN3800" s="47" t="str">
        <f t="shared" si="1131"/>
        <v>Outer</v>
      </c>
      <c r="AO3800" s="48" t="str">
        <f t="shared" si="1132"/>
        <v>&lt;0</v>
      </c>
      <c r="AP3800" s="49" t="str">
        <f t="shared" si="1137"/>
        <v>0-1</v>
      </c>
      <c r="AQ3800" s="49" t="str">
        <f t="shared" si="1138"/>
        <v>Apr</v>
      </c>
      <c r="AR3800" s="48" t="str">
        <f t="shared" si="1139"/>
        <v>345-355</v>
      </c>
      <c r="AS3800" s="49" t="str">
        <f t="shared" si="1133"/>
        <v>LWS-LTI</v>
      </c>
    </row>
    <row r="3801" spans="5:45" x14ac:dyDescent="0.3">
      <c r="E3801" s="15">
        <v>41017.1875</v>
      </c>
      <c r="F3801" s="21">
        <v>5.74</v>
      </c>
      <c r="G3801" s="21">
        <v>401.9300155639653</v>
      </c>
      <c r="H3801" s="42">
        <v>1.1946246252037236</v>
      </c>
      <c r="I3801" s="35">
        <v>355.2</v>
      </c>
      <c r="J3801" s="43">
        <v>0.10104529616724738</v>
      </c>
      <c r="K3801" s="44">
        <v>0.34939062416209515</v>
      </c>
      <c r="L3801" s="26">
        <f t="shared" si="1121"/>
        <v>5.6921589251042439</v>
      </c>
      <c r="M3801" s="26">
        <f t="shared" si="1122"/>
        <v>0.23779148711399337</v>
      </c>
      <c r="N3801" s="96">
        <f t="shared" si="1123"/>
        <v>6</v>
      </c>
      <c r="O3801" s="26">
        <f t="shared" si="1124"/>
        <v>0.66187035410969897</v>
      </c>
      <c r="P3801" s="3">
        <f>IF(L3801&gt;'Power Curve'!$C$37,0,INDEX(Ci,$N3801,1)*POWER(1-O3801,3)+INDEX(Ci,$N3801,2)*3*O3801*POWER(1-O3801,2)+INDEX(Ci,$N3801,3)*3*POWER(O3801,2)*(1-O3801)+INDEX(Ci,$N3801,4)*POWER(O3801,3))</f>
        <v>310.94197533973153</v>
      </c>
      <c r="Q3801" s="3">
        <f>MAX(0,MIN(P3801-V3801+W3801,'Power Curve'!$C$39))</f>
        <v>309.57596185278277</v>
      </c>
      <c r="R3801" s="3">
        <f t="shared" si="1125"/>
        <v>401.9300155639653</v>
      </c>
      <c r="S3801" s="3">
        <f t="shared" si="1126"/>
        <v>-92.35405371118253</v>
      </c>
      <c r="T3801" s="3">
        <f t="shared" si="1127"/>
        <v>92.35405371118253</v>
      </c>
      <c r="V3801" s="37">
        <f t="array" ref="V3801">SUM(_xlfn.NORM.DIST($AD$3:$AD$1003,$L3801,$AA3801,FALSE)*WindSpeedStep*$AE$3:$AE$1003)/AG3801</f>
        <v>310.99949525532838</v>
      </c>
      <c r="W3801" s="37">
        <f t="array" ref="W3801">SUM(_xlfn.NORM.DIST($AD$3:$AD$1003,$L3801,$AB3801,FALSE)*WindSpeedStep*$AE$3:$AE$1003)/AH3801</f>
        <v>309.63348176837962</v>
      </c>
      <c r="Y3801" s="1">
        <f t="shared" si="1128"/>
        <v>5</v>
      </c>
      <c r="Z3801" s="99">
        <f>IF(L3801&lt;'Power Curve'!$P$28,'Power Curve'!$Q$28,IF(L3801&gt;'Power Curve'!$P$29,'Power Curve'!$Q$29,INDEX(ReferenceTurbulence,Y3801)+(L3801-INDEX(ReferenceTurbulenceWindSpeed,Y3801))*(INDEX(ReferenceTurbulence,Y3801+1)-INDEX(ReferenceTurbulence,Y3801))/(INDEX(ReferenceTurbulenceWindSpeed,Y3801+1)-INDEX(ReferenceTurbulenceWindSpeed,Y3801))))</f>
        <v>0.12030911319476077</v>
      </c>
      <c r="AA3801" s="100">
        <f t="shared" si="1134"/>
        <v>0.6848185924429343</v>
      </c>
      <c r="AB3801" s="29">
        <f t="shared" si="1135"/>
        <v>0.57516588441819883</v>
      </c>
      <c r="AG3801" s="40">
        <f t="array" ref="AG3801">SUM(_xlfn.NORM.DIST($AD$3:$AD$1003,$F3801,$AA3801,FALSE)*WindSpeedStep)</f>
        <v>1.0000000000000031</v>
      </c>
      <c r="AH3801" s="40">
        <f t="array" ref="AH3801">SUM(_xlfn.NORM.DIST($AD$3:$AD$1003,$F3801,$AB3801,FALSE)*WindSpeedStep)</f>
        <v>1.000000000000004</v>
      </c>
      <c r="AJ3801" s="47">
        <f t="shared" si="1129"/>
        <v>6</v>
      </c>
      <c r="AK3801" s="83" t="b">
        <f>COUNTIF('Power Curve'!$D$2:$D$31,AJ3801)&gt;0</f>
        <v>1</v>
      </c>
      <c r="AL3801" s="83" t="b">
        <f t="shared" si="1130"/>
        <v>0</v>
      </c>
      <c r="AM3801" s="83" t="b">
        <f t="shared" si="1136"/>
        <v>1</v>
      </c>
      <c r="AN3801" s="47" t="str">
        <f t="shared" si="1131"/>
        <v>Outer</v>
      </c>
      <c r="AO3801" s="48" t="str">
        <f t="shared" si="1132"/>
        <v>0.2-0.3</v>
      </c>
      <c r="AP3801" s="49" t="str">
        <f t="shared" si="1137"/>
        <v>4-5</v>
      </c>
      <c r="AQ3801" s="49" t="str">
        <f t="shared" si="1138"/>
        <v>Apr</v>
      </c>
      <c r="AR3801" s="48" t="str">
        <f t="shared" si="1139"/>
        <v>355-5</v>
      </c>
      <c r="AS3801" s="49" t="str">
        <f t="shared" si="1133"/>
        <v>Inner-TI</v>
      </c>
    </row>
    <row r="3802" spans="5:45" x14ac:dyDescent="0.3">
      <c r="E3802" s="15">
        <v>41017.194444444445</v>
      </c>
      <c r="F3802" s="21">
        <v>5.55</v>
      </c>
      <c r="G3802" s="21">
        <v>297.16999816894537</v>
      </c>
      <c r="H3802" s="42">
        <v>1.1954416282028528</v>
      </c>
      <c r="I3802" s="35">
        <v>354.8</v>
      </c>
      <c r="J3802" s="43">
        <v>8.8288288288288289E-2</v>
      </c>
      <c r="K3802" s="44">
        <v>0.44368791080706582</v>
      </c>
      <c r="L3802" s="26">
        <f t="shared" si="1121"/>
        <v>5.5049968974119334</v>
      </c>
      <c r="M3802" s="26">
        <f t="shared" si="1122"/>
        <v>0.20886499240243059</v>
      </c>
      <c r="N3802" s="96">
        <f t="shared" si="1123"/>
        <v>6</v>
      </c>
      <c r="O3802" s="26">
        <f t="shared" si="1124"/>
        <v>0.47532263845486455</v>
      </c>
      <c r="P3802" s="3">
        <f>IF(L3802&gt;'Power Curve'!$C$37,0,INDEX(Ci,$N3802,1)*POWER(1-O3802,3)+INDEX(Ci,$N3802,2)*3*O3802*POWER(1-O3802,2)+INDEX(Ci,$N3802,3)*3*POWER(O3802,2)*(1-O3802)+INDEX(Ci,$N3802,4)*POWER(O3802,3))</f>
        <v>282.36809819416624</v>
      </c>
      <c r="Q3802" s="3">
        <f>MAX(0,MIN(P3802-V3802+W3802,'Power Curve'!$C$39))</f>
        <v>282.11523804697259</v>
      </c>
      <c r="R3802" s="3">
        <f t="shared" si="1125"/>
        <v>297.16999816894537</v>
      </c>
      <c r="S3802" s="3">
        <f t="shared" si="1126"/>
        <v>-15.054760121972777</v>
      </c>
      <c r="T3802" s="3">
        <f t="shared" si="1127"/>
        <v>15.054760121972777</v>
      </c>
      <c r="V3802" s="37">
        <f t="array" ref="V3802">SUM(_xlfn.NORM.DIST($AD$3:$AD$1003,$L3802,$AA3802,FALSE)*WindSpeedStep*$AE$3:$AE$1003)/AG3802</f>
        <v>276.5219921909403</v>
      </c>
      <c r="W3802" s="37">
        <f t="array" ref="W3802">SUM(_xlfn.NORM.DIST($AD$3:$AD$1003,$L3802,$AB3802,FALSE)*WindSpeedStep*$AE$3:$AE$1003)/AH3802</f>
        <v>276.26913204374665</v>
      </c>
      <c r="Y3802" s="1">
        <f t="shared" si="1128"/>
        <v>5</v>
      </c>
      <c r="Z3802" s="99">
        <f>IF(L3802&lt;'Power Curve'!$P$28,'Power Curve'!$Q$28,IF(L3802&gt;'Power Curve'!$P$29,'Power Curve'!$Q$29,INDEX(ReferenceTurbulence,Y3802)+(L3802-INDEX(ReferenceTurbulenceWindSpeed,Y3802))*(INDEX(ReferenceTurbulence,Y3802+1)-INDEX(ReferenceTurbulence,Y3802))/(INDEX(ReferenceTurbulenceWindSpeed,Y3802+1)-INDEX(ReferenceTurbulenceWindSpeed,Y3802))))</f>
        <v>0.11959364879577873</v>
      </c>
      <c r="AA3802" s="100">
        <f t="shared" si="1134"/>
        <v>0.65836266557093437</v>
      </c>
      <c r="AB3802" s="29">
        <f t="shared" si="1135"/>
        <v>0.48602675310483739</v>
      </c>
      <c r="AG3802" s="40">
        <f t="array" ref="AG3802">SUM(_xlfn.NORM.DIST($AD$3:$AD$1003,$F3802,$AA3802,FALSE)*WindSpeedStep)</f>
        <v>1.0000000000000033</v>
      </c>
      <c r="AH3802" s="40">
        <f t="array" ref="AH3802">SUM(_xlfn.NORM.DIST($AD$3:$AD$1003,$F3802,$AB3802,FALSE)*WindSpeedStep)</f>
        <v>1.0000000000000038</v>
      </c>
      <c r="AJ3802" s="47">
        <f t="shared" si="1129"/>
        <v>6</v>
      </c>
      <c r="AK3802" s="83" t="b">
        <f>COUNTIF('Power Curve'!$D$2:$D$31,AJ3802)&gt;0</f>
        <v>1</v>
      </c>
      <c r="AL3802" s="83" t="b">
        <f t="shared" si="1130"/>
        <v>0</v>
      </c>
      <c r="AM3802" s="83" t="b">
        <f t="shared" si="1136"/>
        <v>1</v>
      </c>
      <c r="AN3802" s="47" t="str">
        <f t="shared" si="1131"/>
        <v>Outer</v>
      </c>
      <c r="AO3802" s="48" t="str">
        <f t="shared" si="1132"/>
        <v>0.2-0.3</v>
      </c>
      <c r="AP3802" s="49" t="str">
        <f t="shared" si="1137"/>
        <v>4-5</v>
      </c>
      <c r="AQ3802" s="49" t="str">
        <f t="shared" si="1138"/>
        <v>Apr</v>
      </c>
      <c r="AR3802" s="48" t="str">
        <f t="shared" si="1139"/>
        <v>345-355</v>
      </c>
      <c r="AS3802" s="49" t="str">
        <f t="shared" si="1133"/>
        <v>LWS-LTI</v>
      </c>
    </row>
    <row r="3803" spans="5:45" x14ac:dyDescent="0.3">
      <c r="E3803" s="15">
        <v>41017.201388888891</v>
      </c>
      <c r="F3803" s="21">
        <v>5.37</v>
      </c>
      <c r="G3803" s="21">
        <v>253.36001205444296</v>
      </c>
      <c r="H3803" s="42">
        <v>1.1955310336690279</v>
      </c>
      <c r="I3803" s="35">
        <v>349.5</v>
      </c>
      <c r="J3803" s="43">
        <v>9.683426443202979E-2</v>
      </c>
      <c r="K3803" s="44">
        <v>0.31414297207145292</v>
      </c>
      <c r="L3803" s="26">
        <f t="shared" si="1121"/>
        <v>5.326589240349251</v>
      </c>
      <c r="M3803" s="26">
        <f t="shared" si="1122"/>
        <v>0.18129151389208845</v>
      </c>
      <c r="N3803" s="96">
        <f t="shared" si="1123"/>
        <v>6</v>
      </c>
      <c r="O3803" s="26">
        <f t="shared" si="1124"/>
        <v>0.29750055942135201</v>
      </c>
      <c r="P3803" s="3">
        <f>IF(L3803&gt;'Power Curve'!$C$37,0,INDEX(Ci,$N3803,1)*POWER(1-O3803,3)+INDEX(Ci,$N3803,2)*3*O3803*POWER(1-O3803,2)+INDEX(Ci,$N3803,3)*3*POWER(O3803,2)*(1-O3803)+INDEX(Ci,$N3803,4)*POWER(O3803,3))</f>
        <v>256.08966452369555</v>
      </c>
      <c r="Q3803" s="3">
        <f>MAX(0,MIN(P3803-V3803+W3803,'Power Curve'!$C$39))</f>
        <v>256.58472802434198</v>
      </c>
      <c r="R3803" s="3">
        <f t="shared" si="1125"/>
        <v>253.36001205444296</v>
      </c>
      <c r="S3803" s="3">
        <f t="shared" si="1126"/>
        <v>3.2247159698990231</v>
      </c>
      <c r="T3803" s="3">
        <f t="shared" si="1127"/>
        <v>3.2247159698990231</v>
      </c>
      <c r="V3803" s="37">
        <f t="array" ref="V3803">SUM(_xlfn.NORM.DIST($AD$3:$AD$1003,$L3803,$AA3803,FALSE)*WindSpeedStep*$AE$3:$AE$1003)/AG3803</f>
        <v>244.3091645914696</v>
      </c>
      <c r="W3803" s="37">
        <f t="array" ref="W3803">SUM(_xlfn.NORM.DIST($AD$3:$AD$1003,$L3803,$AB3803,FALSE)*WindSpeedStep*$AE$3:$AE$1003)/AH3803</f>
        <v>244.80422809211606</v>
      </c>
      <c r="Y3803" s="1">
        <f t="shared" si="1128"/>
        <v>5</v>
      </c>
      <c r="Z3803" s="99">
        <f>IF(L3803&lt;'Power Curve'!$P$28,'Power Curve'!$Q$28,IF(L3803&gt;'Power Curve'!$P$29,'Power Curve'!$Q$29,INDEX(ReferenceTurbulence,Y3803)+(L3803-INDEX(ReferenceTurbulenceWindSpeed,Y3803))*(INDEX(ReferenceTurbulence,Y3803+1)-INDEX(ReferenceTurbulence,Y3803))/(INDEX(ReferenceTurbulenceWindSpeed,Y3803+1)-INDEX(ReferenceTurbulenceWindSpeed,Y3803))))</f>
        <v>0.1189116497348154</v>
      </c>
      <c r="AA3803" s="100">
        <f t="shared" si="1134"/>
        <v>0.63339351402964661</v>
      </c>
      <c r="AB3803" s="29">
        <f t="shared" si="1135"/>
        <v>0.51579635102078403</v>
      </c>
      <c r="AG3803" s="40">
        <f t="array" ref="AG3803">SUM(_xlfn.NORM.DIST($AD$3:$AD$1003,$F3803,$AA3803,FALSE)*WindSpeedStep)</f>
        <v>1.000000000000004</v>
      </c>
      <c r="AH3803" s="40">
        <f t="array" ref="AH3803">SUM(_xlfn.NORM.DIST($AD$3:$AD$1003,$F3803,$AB3803,FALSE)*WindSpeedStep)</f>
        <v>1.0000000000000033</v>
      </c>
      <c r="AJ3803" s="47">
        <f t="shared" si="1129"/>
        <v>5</v>
      </c>
      <c r="AK3803" s="83" t="b">
        <f>COUNTIF('Power Curve'!$D$2:$D$31,AJ3803)&gt;0</f>
        <v>1</v>
      </c>
      <c r="AL3803" s="83" t="b">
        <f t="shared" si="1130"/>
        <v>0</v>
      </c>
      <c r="AM3803" s="83" t="b">
        <f t="shared" si="1136"/>
        <v>1</v>
      </c>
      <c r="AN3803" s="47" t="str">
        <f t="shared" si="1131"/>
        <v>Outer</v>
      </c>
      <c r="AO3803" s="48" t="str">
        <f t="shared" si="1132"/>
        <v>0.1-0.2</v>
      </c>
      <c r="AP3803" s="49" t="str">
        <f t="shared" si="1137"/>
        <v>4-5</v>
      </c>
      <c r="AQ3803" s="49" t="str">
        <f t="shared" si="1138"/>
        <v>Apr</v>
      </c>
      <c r="AR3803" s="48" t="str">
        <f t="shared" si="1139"/>
        <v>345-355</v>
      </c>
      <c r="AS3803" s="49" t="str">
        <f t="shared" si="1133"/>
        <v>LWS-LTI</v>
      </c>
    </row>
    <row r="3804" spans="5:45" x14ac:dyDescent="0.3">
      <c r="E3804" s="15">
        <v>41017.208333333336</v>
      </c>
      <c r="F3804" s="21">
        <v>5.07</v>
      </c>
      <c r="G3804" s="21">
        <v>273.18000793457037</v>
      </c>
      <c r="H3804" s="42">
        <v>1.1956204525092315</v>
      </c>
      <c r="I3804" s="35">
        <v>354.1</v>
      </c>
      <c r="J3804" s="43">
        <v>0.13412228796844181</v>
      </c>
      <c r="K3804" s="44">
        <v>0.46903768699416393</v>
      </c>
      <c r="L3804" s="26">
        <f t="shared" si="1121"/>
        <v>5.0291397997713014</v>
      </c>
      <c r="M3804" s="26">
        <f t="shared" si="1122"/>
        <v>0.13531974399878299</v>
      </c>
      <c r="N3804" s="96">
        <f t="shared" si="1123"/>
        <v>6</v>
      </c>
      <c r="O3804" s="26">
        <f t="shared" si="1124"/>
        <v>1.0274214307411599E-3</v>
      </c>
      <c r="P3804" s="3">
        <f>IF(L3804&gt;'Power Curve'!$C$37,0,INDEX(Ci,$N3804,1)*POWER(1-O3804,3)+INDEX(Ci,$N3804,2)*3*O3804*POWER(1-O3804,2)+INDEX(Ci,$N3804,3)*3*POWER(O3804,2)*(1-O3804)+INDEX(Ci,$N3804,4)*POWER(O3804,3))</f>
        <v>211.61560225084943</v>
      </c>
      <c r="Q3804" s="3">
        <f>MAX(0,MIN(P3804-V3804+W3804,'Power Curve'!$C$39))</f>
        <v>212.46291138977352</v>
      </c>
      <c r="R3804" s="3">
        <f t="shared" si="1125"/>
        <v>273.18000793457037</v>
      </c>
      <c r="S3804" s="3">
        <f t="shared" si="1126"/>
        <v>-60.717096544796846</v>
      </c>
      <c r="T3804" s="3">
        <f t="shared" si="1127"/>
        <v>60.717096544796846</v>
      </c>
      <c r="V3804" s="37">
        <f t="array" ref="V3804">SUM(_xlfn.NORM.DIST($AD$3:$AD$1003,$L3804,$AA3804,FALSE)*WindSpeedStep*$AE$3:$AE$1003)/AG3804</f>
        <v>190.94476859117856</v>
      </c>
      <c r="W3804" s="37">
        <f t="array" ref="W3804">SUM(_xlfn.NORM.DIST($AD$3:$AD$1003,$L3804,$AB3804,FALSE)*WindSpeedStep*$AE$3:$AE$1003)/AH3804</f>
        <v>191.79207773010265</v>
      </c>
      <c r="Y3804" s="1">
        <f t="shared" si="1128"/>
        <v>5</v>
      </c>
      <c r="Z3804" s="99">
        <f>IF(L3804&lt;'Power Curve'!$P$28,'Power Curve'!$Q$28,IF(L3804&gt;'Power Curve'!$P$29,'Power Curve'!$Q$29,INDEX(ReferenceTurbulence,Y3804)+(L3804-INDEX(ReferenceTurbulenceWindSpeed,Y3804))*(INDEX(ReferenceTurbulence,Y3804+1)-INDEX(ReferenceTurbulence,Y3804))/(INDEX(ReferenceTurbulenceWindSpeed,Y3804+1)-INDEX(ReferenceTurbulenceWindSpeed,Y3804))))</f>
        <v>0.1177745895744045</v>
      </c>
      <c r="AA3804" s="100">
        <f t="shared" si="1134"/>
        <v>0.59230487583036784</v>
      </c>
      <c r="AB3804" s="29">
        <f t="shared" si="1135"/>
        <v>0.67451973645847829</v>
      </c>
      <c r="AG3804" s="40">
        <f t="array" ref="AG3804">SUM(_xlfn.NORM.DIST($AD$3:$AD$1003,$F3804,$AA3804,FALSE)*WindSpeedStep)</f>
        <v>1.0000000000000036</v>
      </c>
      <c r="AH3804" s="40">
        <f t="array" ref="AH3804">SUM(_xlfn.NORM.DIST($AD$3:$AD$1003,$F3804,$AB3804,FALSE)*WindSpeedStep)</f>
        <v>0.9999999999999879</v>
      </c>
      <c r="AJ3804" s="47">
        <f t="shared" si="1129"/>
        <v>5</v>
      </c>
      <c r="AK3804" s="83" t="b">
        <f>COUNTIF('Power Curve'!$D$2:$D$31,AJ3804)&gt;0</f>
        <v>1</v>
      </c>
      <c r="AL3804" s="83" t="b">
        <f t="shared" si="1130"/>
        <v>0</v>
      </c>
      <c r="AM3804" s="83" t="b">
        <f t="shared" si="1136"/>
        <v>1</v>
      </c>
      <c r="AN3804" s="47" t="str">
        <f t="shared" si="1131"/>
        <v>Outer</v>
      </c>
      <c r="AO3804" s="48" t="str">
        <f t="shared" si="1132"/>
        <v>0.1-0.2</v>
      </c>
      <c r="AP3804" s="49" t="str">
        <f t="shared" si="1137"/>
        <v>5-6</v>
      </c>
      <c r="AQ3804" s="49" t="str">
        <f t="shared" si="1138"/>
        <v>Apr</v>
      </c>
      <c r="AR3804" s="48" t="str">
        <f t="shared" si="1139"/>
        <v>345-355</v>
      </c>
      <c r="AS3804" s="49" t="str">
        <f t="shared" si="1133"/>
        <v>Inner-TI</v>
      </c>
    </row>
    <row r="3805" spans="5:45" x14ac:dyDescent="0.3">
      <c r="E3805" s="15">
        <v>41017.215277777781</v>
      </c>
      <c r="F3805" s="21">
        <v>5.77</v>
      </c>
      <c r="G3805" s="21">
        <v>208.55000686645519</v>
      </c>
      <c r="H3805" s="42">
        <v>1.1956651680116479</v>
      </c>
      <c r="I3805" s="35">
        <v>351.9</v>
      </c>
      <c r="J3805" s="43">
        <v>8.6655112651646451E-2</v>
      </c>
      <c r="K3805" s="44">
        <v>0.38178727594774065</v>
      </c>
      <c r="L3805" s="26">
        <f t="shared" si="1121"/>
        <v>5.7235697029436245</v>
      </c>
      <c r="M3805" s="26">
        <f t="shared" si="1122"/>
        <v>0.24264612408421596</v>
      </c>
      <c r="N3805" s="96">
        <f t="shared" si="1123"/>
        <v>6</v>
      </c>
      <c r="O3805" s="26">
        <f t="shared" si="1124"/>
        <v>0.69317803401211486</v>
      </c>
      <c r="P3805" s="3">
        <f>IF(L3805&gt;'Power Curve'!$C$37,0,INDEX(Ci,$N3805,1)*POWER(1-O3805,3)+INDEX(Ci,$N3805,2)*3*O3805*POWER(1-O3805,2)+INDEX(Ci,$N3805,3)*3*POWER(O3805,2)*(1-O3805)+INDEX(Ci,$N3805,4)*POWER(O3805,3))</f>
        <v>315.91802500951741</v>
      </c>
      <c r="Q3805" s="3">
        <f>MAX(0,MIN(P3805-V3805+W3805,'Power Curve'!$C$39))</f>
        <v>313.37363092003699</v>
      </c>
      <c r="R3805" s="3">
        <f t="shared" si="1125"/>
        <v>208.55000686645519</v>
      </c>
      <c r="S3805" s="3">
        <f t="shared" si="1126"/>
        <v>104.8236240535818</v>
      </c>
      <c r="T3805" s="3">
        <f t="shared" si="1127"/>
        <v>104.8236240535818</v>
      </c>
      <c r="V3805" s="37">
        <f t="array" ref="V3805">SUM(_xlfn.NORM.DIST($AD$3:$AD$1003,$L3805,$AA3805,FALSE)*WindSpeedStep*$AE$3:$AE$1003)/AG3805</f>
        <v>316.88566557912975</v>
      </c>
      <c r="W3805" s="37">
        <f t="array" ref="W3805">SUM(_xlfn.NORM.DIST($AD$3:$AD$1003,$L3805,$AB3805,FALSE)*WindSpeedStep*$AE$3:$AE$1003)/AH3805</f>
        <v>314.34127148964933</v>
      </c>
      <c r="Y3805" s="1">
        <f t="shared" si="1128"/>
        <v>5</v>
      </c>
      <c r="Z3805" s="99">
        <f>IF(L3805&lt;'Power Curve'!$P$28,'Power Curve'!$Q$28,IF(L3805&gt;'Power Curve'!$P$29,'Power Curve'!$Q$29,INDEX(ReferenceTurbulence,Y3805)+(L3805-INDEX(ReferenceTurbulenceWindSpeed,Y3805))*(INDEX(ReferenceTurbulence,Y3805+1)-INDEX(ReferenceTurbulence,Y3805))/(INDEX(ReferenceTurbulenceWindSpeed,Y3805+1)-INDEX(ReferenceTurbulenceWindSpeed,Y3805))))</f>
        <v>0.12042918719462872</v>
      </c>
      <c r="AA3805" s="100">
        <f t="shared" si="1134"/>
        <v>0.68928484717730332</v>
      </c>
      <c r="AB3805" s="29">
        <f t="shared" si="1135"/>
        <v>0.49597657737813039</v>
      </c>
      <c r="AG3805" s="40">
        <f t="array" ref="AG3805">SUM(_xlfn.NORM.DIST($AD$3:$AD$1003,$F3805,$AA3805,FALSE)*WindSpeedStep)</f>
        <v>1.0000000000000038</v>
      </c>
      <c r="AH3805" s="40">
        <f t="array" ref="AH3805">SUM(_xlfn.NORM.DIST($AD$3:$AD$1003,$F3805,$AB3805,FALSE)*WindSpeedStep)</f>
        <v>1.0000000000000033</v>
      </c>
      <c r="AJ3805" s="47">
        <f t="shared" si="1129"/>
        <v>6</v>
      </c>
      <c r="AK3805" s="83" t="b">
        <f>COUNTIF('Power Curve'!$D$2:$D$31,AJ3805)&gt;0</f>
        <v>1</v>
      </c>
      <c r="AL3805" s="83" t="b">
        <f t="shared" si="1130"/>
        <v>0</v>
      </c>
      <c r="AM3805" s="83" t="b">
        <f t="shared" si="1136"/>
        <v>1</v>
      </c>
      <c r="AN3805" s="47" t="str">
        <f t="shared" si="1131"/>
        <v>Outer</v>
      </c>
      <c r="AO3805" s="48" t="str">
        <f t="shared" si="1132"/>
        <v>0.2-0.3</v>
      </c>
      <c r="AP3805" s="49" t="str">
        <f t="shared" si="1137"/>
        <v>5-6</v>
      </c>
      <c r="AQ3805" s="49" t="str">
        <f t="shared" si="1138"/>
        <v>Apr</v>
      </c>
      <c r="AR3805" s="48" t="str">
        <f t="shared" si="1139"/>
        <v>345-355</v>
      </c>
      <c r="AS3805" s="49" t="str">
        <f t="shared" si="1133"/>
        <v>LWS-LTI</v>
      </c>
    </row>
    <row r="3806" spans="5:45" x14ac:dyDescent="0.3">
      <c r="E3806" s="15">
        <v>41017.222222222219</v>
      </c>
      <c r="F3806" s="21">
        <v>5.65</v>
      </c>
      <c r="G3806" s="21">
        <v>320.62001419067349</v>
      </c>
      <c r="H3806" s="42">
        <v>1.1958887893040293</v>
      </c>
      <c r="I3806" s="35">
        <v>350.5</v>
      </c>
      <c r="J3806" s="43">
        <v>9.9115044247787609E-2</v>
      </c>
      <c r="K3806" s="44">
        <v>0.32828253173496691</v>
      </c>
      <c r="L3806" s="26">
        <f t="shared" si="1121"/>
        <v>5.6048847018131394</v>
      </c>
      <c r="M3806" s="26">
        <f t="shared" si="1122"/>
        <v>0.22430297456893716</v>
      </c>
      <c r="N3806" s="96">
        <f t="shared" si="1123"/>
        <v>6</v>
      </c>
      <c r="O3806" s="26">
        <f t="shared" si="1124"/>
        <v>0.57488258639182233</v>
      </c>
      <c r="P3806" s="3">
        <f>IF(L3806&gt;'Power Curve'!$C$37,0,INDEX(Ci,$N3806,1)*POWER(1-O3806,3)+INDEX(Ci,$N3806,2)*3*O3806*POWER(1-O3806,2)+INDEX(Ci,$N3806,3)*3*POWER(O3806,2)*(1-O3806)+INDEX(Ci,$N3806,4)*POWER(O3806,3))</f>
        <v>297.41881713289672</v>
      </c>
      <c r="Q3806" s="3">
        <f>MAX(0,MIN(P3806-V3806+W3806,'Power Curve'!$C$39))</f>
        <v>296.48481697684991</v>
      </c>
      <c r="R3806" s="3">
        <f t="shared" si="1125"/>
        <v>320.62001419067349</v>
      </c>
      <c r="S3806" s="3">
        <f t="shared" si="1126"/>
        <v>-24.135197213823574</v>
      </c>
      <c r="T3806" s="3">
        <f t="shared" si="1127"/>
        <v>24.135197213823574</v>
      </c>
      <c r="V3806" s="37">
        <f t="array" ref="V3806">SUM(_xlfn.NORM.DIST($AD$3:$AD$1003,$L3806,$AA3806,FALSE)*WindSpeedStep*$AE$3:$AE$1003)/AG3806</f>
        <v>294.80684808728455</v>
      </c>
      <c r="W3806" s="37">
        <f t="array" ref="W3806">SUM(_xlfn.NORM.DIST($AD$3:$AD$1003,$L3806,$AB3806,FALSE)*WindSpeedStep*$AE$3:$AE$1003)/AH3806</f>
        <v>293.87284793123774</v>
      </c>
      <c r="Y3806" s="1">
        <f t="shared" si="1128"/>
        <v>5</v>
      </c>
      <c r="Z3806" s="99">
        <f>IF(L3806&lt;'Power Curve'!$P$28,'Power Curve'!$Q$28,IF(L3806&gt;'Power Curve'!$P$29,'Power Curve'!$Q$29,INDEX(ReferenceTurbulence,Y3806)+(L3806-INDEX(ReferenceTurbulenceWindSpeed,Y3806))*(INDEX(ReferenceTurbulence,Y3806+1)-INDEX(ReferenceTurbulence,Y3806))/(INDEX(ReferenceTurbulenceWindSpeed,Y3806+1)-INDEX(ReferenceTurbulenceWindSpeed,Y3806))))</f>
        <v>0.11997548996742405</v>
      </c>
      <c r="AA3806" s="100">
        <f t="shared" si="1134"/>
        <v>0.67244878831095078</v>
      </c>
      <c r="AB3806" s="29">
        <f t="shared" si="1135"/>
        <v>0.55552839522395714</v>
      </c>
      <c r="AG3806" s="40">
        <f t="array" ref="AG3806">SUM(_xlfn.NORM.DIST($AD$3:$AD$1003,$F3806,$AA3806,FALSE)*WindSpeedStep)</f>
        <v>1.0000000000000033</v>
      </c>
      <c r="AH3806" s="40">
        <f t="array" ref="AH3806">SUM(_xlfn.NORM.DIST($AD$3:$AD$1003,$F3806,$AB3806,FALSE)*WindSpeedStep)</f>
        <v>1.0000000000000036</v>
      </c>
      <c r="AJ3806" s="47">
        <f t="shared" si="1129"/>
        <v>6</v>
      </c>
      <c r="AK3806" s="83" t="b">
        <f>COUNTIF('Power Curve'!$D$2:$D$31,AJ3806)&gt;0</f>
        <v>1</v>
      </c>
      <c r="AL3806" s="83" t="b">
        <f t="shared" si="1130"/>
        <v>0</v>
      </c>
      <c r="AM3806" s="83" t="b">
        <f t="shared" si="1136"/>
        <v>1</v>
      </c>
      <c r="AN3806" s="47" t="str">
        <f t="shared" si="1131"/>
        <v>Outer</v>
      </c>
      <c r="AO3806" s="48" t="str">
        <f t="shared" si="1132"/>
        <v>0.2-0.3</v>
      </c>
      <c r="AP3806" s="49" t="str">
        <f t="shared" si="1137"/>
        <v>5-6</v>
      </c>
      <c r="AQ3806" s="49" t="str">
        <f t="shared" si="1138"/>
        <v>Apr</v>
      </c>
      <c r="AR3806" s="48" t="str">
        <f t="shared" si="1139"/>
        <v>345-355</v>
      </c>
      <c r="AS3806" s="49" t="str">
        <f t="shared" si="1133"/>
        <v>LWS-LTI</v>
      </c>
    </row>
    <row r="3807" spans="5:45" x14ac:dyDescent="0.3">
      <c r="E3807" s="15">
        <v>41017.229166666664</v>
      </c>
      <c r="F3807" s="21">
        <v>4.71</v>
      </c>
      <c r="G3807" s="21">
        <v>171.67999649047829</v>
      </c>
      <c r="H3807" s="42">
        <v>1.1958440592072477</v>
      </c>
      <c r="I3807" s="35">
        <v>347.1</v>
      </c>
      <c r="J3807" s="43">
        <v>0.12101910828025476</v>
      </c>
      <c r="K3807" s="44">
        <v>0.2899228617516722</v>
      </c>
      <c r="L3807" s="26">
        <f t="shared" si="1121"/>
        <v>4.672332354945552</v>
      </c>
      <c r="M3807" s="26">
        <f t="shared" si="1122"/>
        <v>8.0174003203721547E-2</v>
      </c>
      <c r="N3807" s="96">
        <f t="shared" si="1123"/>
        <v>5</v>
      </c>
      <c r="O3807" s="26">
        <f t="shared" si="1124"/>
        <v>0.59317657828851778</v>
      </c>
      <c r="P3807" s="3">
        <f>IF(L3807&gt;'Power Curve'!$C$37,0,INDEX(Ci,$N3807,1)*POWER(1-O3807,3)+INDEX(Ci,$N3807,2)*3*O3807*POWER(1-O3807,2)+INDEX(Ci,$N3807,3)*3*POWER(O3807,2)*(1-O3807)+INDEX(Ci,$N3807,4)*POWER(O3807,3))</f>
        <v>150.76572979877727</v>
      </c>
      <c r="Q3807" s="3">
        <f>MAX(0,MIN(P3807-V3807+W3807,'Power Curve'!$C$39))</f>
        <v>151.33071700358119</v>
      </c>
      <c r="R3807" s="3">
        <f t="shared" si="1125"/>
        <v>171.67999649047829</v>
      </c>
      <c r="S3807" s="3">
        <f t="shared" si="1126"/>
        <v>-20.349279486897103</v>
      </c>
      <c r="T3807" s="3">
        <f t="shared" si="1127"/>
        <v>20.349279486897103</v>
      </c>
      <c r="V3807" s="37">
        <f t="array" ref="V3807">SUM(_xlfn.NORM.DIST($AD$3:$AD$1003,$L3807,$AA3807,FALSE)*WindSpeedStep*$AE$3:$AE$1003)/AG3807</f>
        <v>126.87930466964825</v>
      </c>
      <c r="W3807" s="37">
        <f t="array" ref="W3807">SUM(_xlfn.NORM.DIST($AD$3:$AD$1003,$L3807,$AB3807,FALSE)*WindSpeedStep*$AE$3:$AE$1003)/AH3807</f>
        <v>127.44429187445215</v>
      </c>
      <c r="Y3807" s="1">
        <f t="shared" si="1128"/>
        <v>4</v>
      </c>
      <c r="Z3807" s="99">
        <f>IF(L3807&lt;'Power Curve'!$P$28,'Power Curve'!$Q$28,IF(L3807&gt;'Power Curve'!$P$29,'Power Curve'!$Q$29,INDEX(ReferenceTurbulence,Y3807)+(L3807-INDEX(ReferenceTurbulenceWindSpeed,Y3807))*(INDEX(ReferenceTurbulence,Y3807+1)-INDEX(ReferenceTurbulence,Y3807))/(INDEX(ReferenceTurbulenceWindSpeed,Y3807+1)-INDEX(ReferenceTurbulenceWindSpeed,Y3807))))</f>
        <v>0.11751102629826628</v>
      </c>
      <c r="AA3807" s="100">
        <f t="shared" si="1134"/>
        <v>0.54905057023624715</v>
      </c>
      <c r="AB3807" s="29">
        <f t="shared" si="1135"/>
        <v>0.56544149518449349</v>
      </c>
      <c r="AG3807" s="40">
        <f t="array" ref="AG3807">SUM(_xlfn.NORM.DIST($AD$3:$AD$1003,$F3807,$AA3807,FALSE)*WindSpeedStep)</f>
        <v>1.0000000000000031</v>
      </c>
      <c r="AH3807" s="40">
        <f t="array" ref="AH3807">SUM(_xlfn.NORM.DIST($AD$3:$AD$1003,$F3807,$AB3807,FALSE)*WindSpeedStep)</f>
        <v>1.0000000000000031</v>
      </c>
      <c r="AJ3807" s="47">
        <f t="shared" si="1129"/>
        <v>5</v>
      </c>
      <c r="AK3807" s="83" t="b">
        <f>COUNTIF('Power Curve'!$D$2:$D$31,AJ3807)&gt;0</f>
        <v>1</v>
      </c>
      <c r="AL3807" s="83" t="b">
        <f t="shared" si="1130"/>
        <v>0</v>
      </c>
      <c r="AM3807" s="83" t="b">
        <f t="shared" si="1136"/>
        <v>1</v>
      </c>
      <c r="AN3807" s="47" t="str">
        <f t="shared" si="1131"/>
        <v>Inner</v>
      </c>
      <c r="AO3807" s="48" t="str">
        <f t="shared" si="1132"/>
        <v>0.0-0.1</v>
      </c>
      <c r="AP3807" s="49" t="str">
        <f t="shared" si="1137"/>
        <v>5-6</v>
      </c>
      <c r="AQ3807" s="49" t="str">
        <f t="shared" si="1138"/>
        <v>Apr</v>
      </c>
      <c r="AR3807" s="48" t="str">
        <f t="shared" si="1139"/>
        <v>345-355</v>
      </c>
      <c r="AS3807" s="49" t="str">
        <f t="shared" si="1133"/>
        <v>Inner-TI</v>
      </c>
    </row>
    <row r="3808" spans="5:45" x14ac:dyDescent="0.3">
      <c r="E3808" s="15">
        <v>41017.236111111109</v>
      </c>
      <c r="F3808" s="21">
        <v>4.32</v>
      </c>
      <c r="G3808" s="21">
        <v>186.9700012207033</v>
      </c>
      <c r="H3808" s="42">
        <v>1.1958887893040293</v>
      </c>
      <c r="I3808" s="35">
        <v>343.4</v>
      </c>
      <c r="J3808" s="43">
        <v>0.12731481481481483</v>
      </c>
      <c r="K3808" s="44">
        <v>0.11245234913053422</v>
      </c>
      <c r="L3808" s="26">
        <f t="shared" si="1121"/>
        <v>4.2855047631562408</v>
      </c>
      <c r="M3808" s="26">
        <f t="shared" si="1122"/>
        <v>2.0388551923104802E-2</v>
      </c>
      <c r="N3808" s="96">
        <f t="shared" si="1123"/>
        <v>5</v>
      </c>
      <c r="O3808" s="26">
        <f t="shared" si="1124"/>
        <v>0.15084701868918174</v>
      </c>
      <c r="P3808" s="3">
        <f>IF(L3808&gt;'Power Curve'!$C$37,0,INDEX(Ci,$N3808,1)*POWER(1-O3808,3)+INDEX(Ci,$N3808,2)*3*O3808*POWER(1-O3808,2)+INDEX(Ci,$N3808,3)*3*POWER(O3808,2)*(1-O3808)+INDEX(Ci,$N3808,4)*POWER(O3808,3))</f>
        <v>91.034818483888571</v>
      </c>
      <c r="Q3808" s="3">
        <f>MAX(0,MIN(P3808-V3808+W3808,'Power Curve'!$C$39))</f>
        <v>94.42297973858841</v>
      </c>
      <c r="R3808" s="3">
        <f t="shared" si="1125"/>
        <v>186.9700012207033</v>
      </c>
      <c r="S3808" s="3">
        <f t="shared" si="1126"/>
        <v>-92.547021482114886</v>
      </c>
      <c r="T3808" s="3">
        <f t="shared" si="1127"/>
        <v>92.547021482114886</v>
      </c>
      <c r="V3808" s="37">
        <f t="array" ref="V3808">SUM(_xlfn.NORM.DIST($AD$3:$AD$1003,$L3808,$AA3808,FALSE)*WindSpeedStep*$AE$3:$AE$1003)/AG3808</f>
        <v>63.104961335100455</v>
      </c>
      <c r="W3808" s="37">
        <f t="array" ref="W3808">SUM(_xlfn.NORM.DIST($AD$3:$AD$1003,$L3808,$AB3808,FALSE)*WindSpeedStep*$AE$3:$AE$1003)/AH3808</f>
        <v>66.493122589800294</v>
      </c>
      <c r="Y3808" s="1">
        <f t="shared" si="1128"/>
        <v>4</v>
      </c>
      <c r="Z3808" s="99">
        <f>IF(L3808&lt;'Power Curve'!$P$28,'Power Curve'!$Q$28,IF(L3808&gt;'Power Curve'!$P$29,'Power Curve'!$Q$29,INDEX(ReferenceTurbulence,Y3808)+(L3808-INDEX(ReferenceTurbulenceWindSpeed,Y3808))*(INDEX(ReferenceTurbulence,Y3808+1)-INDEX(ReferenceTurbulence,Y3808))/(INDEX(ReferenceTurbulenceWindSpeed,Y3808+1)-INDEX(ReferenceTurbulenceWindSpeed,Y3808))))</f>
        <v>0.11722874450071534</v>
      </c>
      <c r="AA3808" s="100">
        <f t="shared" si="1134"/>
        <v>0.50238434293664158</v>
      </c>
      <c r="AB3808" s="29">
        <f t="shared" si="1135"/>
        <v>0.54560824530924368</v>
      </c>
      <c r="AG3808" s="40">
        <f t="array" ref="AG3808">SUM(_xlfn.NORM.DIST($AD$3:$AD$1003,$F3808,$AA3808,FALSE)*WindSpeedStep)</f>
        <v>1.0000000000000024</v>
      </c>
      <c r="AH3808" s="40">
        <f t="array" ref="AH3808">SUM(_xlfn.NORM.DIST($AD$3:$AD$1003,$F3808,$AB3808,FALSE)*WindSpeedStep)</f>
        <v>1.000000000000002</v>
      </c>
      <c r="AJ3808" s="47">
        <f t="shared" si="1129"/>
        <v>4</v>
      </c>
      <c r="AK3808" s="83" t="b">
        <f>COUNTIF('Power Curve'!$D$2:$D$31,AJ3808)&gt;0</f>
        <v>1</v>
      </c>
      <c r="AL3808" s="83" t="b">
        <f t="shared" si="1130"/>
        <v>0</v>
      </c>
      <c r="AM3808" s="83" t="b">
        <f t="shared" si="1136"/>
        <v>1</v>
      </c>
      <c r="AN3808" s="47" t="str">
        <f t="shared" si="1131"/>
        <v>Inner</v>
      </c>
      <c r="AO3808" s="48" t="str">
        <f t="shared" si="1132"/>
        <v>0.0-0.1</v>
      </c>
      <c r="AP3808" s="49" t="str">
        <f t="shared" si="1137"/>
        <v>5-6</v>
      </c>
      <c r="AQ3808" s="49" t="str">
        <f t="shared" si="1138"/>
        <v>Apr</v>
      </c>
      <c r="AR3808" s="48" t="str">
        <f t="shared" si="1139"/>
        <v>335-345</v>
      </c>
      <c r="AS3808" s="49" t="str">
        <f t="shared" si="1133"/>
        <v>Inner-TI</v>
      </c>
    </row>
    <row r="3809" spans="5:45" x14ac:dyDescent="0.3">
      <c r="E3809" s="15">
        <v>41017.243055555555</v>
      </c>
      <c r="F3809" s="21">
        <v>5.21</v>
      </c>
      <c r="G3809" s="21">
        <v>169.47000122070341</v>
      </c>
      <c r="H3809" s="42">
        <v>1.195486328198577</v>
      </c>
      <c r="I3809" s="35">
        <v>342.1</v>
      </c>
      <c r="J3809" s="43">
        <v>0.1362763915547025</v>
      </c>
      <c r="K3809" s="44">
        <v>0.22568676873820187</v>
      </c>
      <c r="L3809" s="26">
        <f t="shared" si="1121"/>
        <v>5.1678182543793039</v>
      </c>
      <c r="M3809" s="26">
        <f t="shared" si="1122"/>
        <v>0.15675294619950317</v>
      </c>
      <c r="N3809" s="96">
        <f t="shared" si="1123"/>
        <v>6</v>
      </c>
      <c r="O3809" s="26">
        <f t="shared" si="1124"/>
        <v>0.1392506990722687</v>
      </c>
      <c r="P3809" s="3">
        <f>IF(L3809&gt;'Power Curve'!$C$37,0,INDEX(Ci,$N3809,1)*POWER(1-O3809,3)+INDEX(Ci,$N3809,2)*3*O3809*POWER(1-O3809,2)+INDEX(Ci,$N3809,3)*3*POWER(O3809,2)*(1-O3809)+INDEX(Ci,$N3809,4)*POWER(O3809,3))</f>
        <v>232.67038685745922</v>
      </c>
      <c r="Q3809" s="3">
        <f>MAX(0,MIN(P3809-V3809+W3809,'Power Curve'!$C$39))</f>
        <v>233.38828252704104</v>
      </c>
      <c r="R3809" s="3">
        <f t="shared" si="1125"/>
        <v>169.47000122070341</v>
      </c>
      <c r="S3809" s="3">
        <f t="shared" si="1126"/>
        <v>63.918281306337633</v>
      </c>
      <c r="T3809" s="3">
        <f t="shared" si="1127"/>
        <v>63.918281306337633</v>
      </c>
      <c r="V3809" s="37">
        <f t="array" ref="V3809">SUM(_xlfn.NORM.DIST($AD$3:$AD$1003,$L3809,$AA3809,FALSE)*WindSpeedStep*$AE$3:$AE$1003)/AG3809</f>
        <v>215.84397434090886</v>
      </c>
      <c r="W3809" s="37">
        <f t="array" ref="W3809">SUM(_xlfn.NORM.DIST($AD$3:$AD$1003,$L3809,$AB3809,FALSE)*WindSpeedStep*$AE$3:$AE$1003)/AH3809</f>
        <v>216.56187001049068</v>
      </c>
      <c r="Y3809" s="1">
        <f t="shared" si="1128"/>
        <v>5</v>
      </c>
      <c r="Z3809" s="99">
        <f>IF(L3809&lt;'Power Curve'!$P$28,'Power Curve'!$Q$28,IF(L3809&gt;'Power Curve'!$P$29,'Power Curve'!$Q$29,INDEX(ReferenceTurbulence,Y3809)+(L3809-INDEX(ReferenceTurbulenceWindSpeed,Y3809))*(INDEX(ReferenceTurbulence,Y3809+1)-INDEX(ReferenceTurbulence,Y3809))/(INDEX(ReferenceTurbulenceWindSpeed,Y3809+1)-INDEX(ReferenceTurbulenceWindSpeed,Y3809))))</f>
        <v>0.11830471578857966</v>
      </c>
      <c r="AA3809" s="100">
        <f t="shared" si="1134"/>
        <v>0.61137726983137741</v>
      </c>
      <c r="AB3809" s="29">
        <f t="shared" si="1135"/>
        <v>0.7042516239173332</v>
      </c>
      <c r="AG3809" s="40">
        <f t="array" ref="AG3809">SUM(_xlfn.NORM.DIST($AD$3:$AD$1003,$F3809,$AA3809,FALSE)*WindSpeedStep)</f>
        <v>1.0000000000000033</v>
      </c>
      <c r="AH3809" s="40">
        <f t="array" ref="AH3809">SUM(_xlfn.NORM.DIST($AD$3:$AD$1003,$F3809,$AB3809,FALSE)*WindSpeedStep)</f>
        <v>0.99999999999996514</v>
      </c>
      <c r="AJ3809" s="47">
        <f t="shared" si="1129"/>
        <v>5</v>
      </c>
      <c r="AK3809" s="83" t="b">
        <f>COUNTIF('Power Curve'!$D$2:$D$31,AJ3809)&gt;0</f>
        <v>1</v>
      </c>
      <c r="AL3809" s="83" t="b">
        <f t="shared" si="1130"/>
        <v>0</v>
      </c>
      <c r="AM3809" s="83" t="b">
        <f t="shared" si="1136"/>
        <v>1</v>
      </c>
      <c r="AN3809" s="47" t="str">
        <f t="shared" si="1131"/>
        <v>Inner</v>
      </c>
      <c r="AO3809" s="48" t="str">
        <f t="shared" si="1132"/>
        <v>0.1-0.2</v>
      </c>
      <c r="AP3809" s="49" t="str">
        <f t="shared" si="1137"/>
        <v>5-6</v>
      </c>
      <c r="AQ3809" s="49" t="str">
        <f t="shared" si="1138"/>
        <v>Apr</v>
      </c>
      <c r="AR3809" s="48" t="str">
        <f t="shared" si="1139"/>
        <v>335-345</v>
      </c>
      <c r="AS3809" s="49" t="str">
        <f t="shared" si="1133"/>
        <v>Inner-TI</v>
      </c>
    </row>
    <row r="3810" spans="5:45" x14ac:dyDescent="0.3">
      <c r="E3810" s="15">
        <v>41017.25</v>
      </c>
      <c r="F3810" s="21">
        <v>5.12</v>
      </c>
      <c r="G3810" s="21">
        <v>191.8699951171871</v>
      </c>
      <c r="H3810" s="42">
        <v>1.1946375803438212</v>
      </c>
      <c r="I3810" s="35">
        <v>351.7</v>
      </c>
      <c r="J3810" s="43">
        <v>0.15234375</v>
      </c>
      <c r="K3810" s="44">
        <v>0.45886845105638502</v>
      </c>
      <c r="L3810" s="26">
        <f t="shared" si="1121"/>
        <v>5.0773447816372652</v>
      </c>
      <c r="M3810" s="26">
        <f t="shared" si="1122"/>
        <v>0.14276997933876948</v>
      </c>
      <c r="N3810" s="96">
        <f t="shared" si="1123"/>
        <v>6</v>
      </c>
      <c r="O3810" s="26">
        <f t="shared" si="1124"/>
        <v>4.907418263094436E-2</v>
      </c>
      <c r="P3810" s="3">
        <f>IF(L3810&gt;'Power Curve'!$C$37,0,INDEX(Ci,$N3810,1)*POWER(1-O3810,3)+INDEX(Ci,$N3810,2)*3*O3810*POWER(1-O3810,2)+INDEX(Ci,$N3810,3)*3*POWER(O3810,2)*(1-O3810)+INDEX(Ci,$N3810,4)*POWER(O3810,3))</f>
        <v>219.02942064223953</v>
      </c>
      <c r="Q3810" s="3">
        <f>MAX(0,MIN(P3810-V3810+W3810,'Power Curve'!$C$39))</f>
        <v>221.6427626972187</v>
      </c>
      <c r="R3810" s="3">
        <f t="shared" si="1125"/>
        <v>191.8699951171871</v>
      </c>
      <c r="S3810" s="3">
        <f t="shared" si="1126"/>
        <v>29.772767580031598</v>
      </c>
      <c r="T3810" s="3">
        <f t="shared" si="1127"/>
        <v>29.772767580031598</v>
      </c>
      <c r="V3810" s="37">
        <f t="array" ref="V3810">SUM(_xlfn.NORM.DIST($AD$3:$AD$1003,$L3810,$AA3810,FALSE)*WindSpeedStep*$AE$3:$AE$1003)/AG3810</f>
        <v>199.61067161070801</v>
      </c>
      <c r="W3810" s="37">
        <f t="array" ref="W3810">SUM(_xlfn.NORM.DIST($AD$3:$AD$1003,$L3810,$AB3810,FALSE)*WindSpeedStep*$AE$3:$AE$1003)/AH3810</f>
        <v>202.22401366568718</v>
      </c>
      <c r="Y3810" s="1">
        <f t="shared" si="1128"/>
        <v>5</v>
      </c>
      <c r="Z3810" s="99">
        <f>IF(L3810&lt;'Power Curve'!$P$28,'Power Curve'!$Q$28,IF(L3810&gt;'Power Curve'!$P$29,'Power Curve'!$Q$29,INDEX(ReferenceTurbulence,Y3810)+(L3810-INDEX(ReferenceTurbulenceWindSpeed,Y3810))*(INDEX(ReferenceTurbulence,Y3810+1)-INDEX(ReferenceTurbulence,Y3810))/(INDEX(ReferenceTurbulenceWindSpeed,Y3810+1)-INDEX(ReferenceTurbulenceWindSpeed,Y3810))))</f>
        <v>0.11795886278838874</v>
      </c>
      <c r="AA3810" s="100">
        <f t="shared" si="1134"/>
        <v>0.59891781642649178</v>
      </c>
      <c r="AB3810" s="29">
        <f t="shared" si="1135"/>
        <v>0.77350174407755212</v>
      </c>
      <c r="AG3810" s="40">
        <f t="array" ref="AG3810">SUM(_xlfn.NORM.DIST($AD$3:$AD$1003,$F3810,$AA3810,FALSE)*WindSpeedStep)</f>
        <v>1.0000000000000033</v>
      </c>
      <c r="AH3810" s="40">
        <f t="array" ref="AH3810">SUM(_xlfn.NORM.DIST($AD$3:$AD$1003,$F3810,$AB3810,FALSE)*WindSpeedStep)</f>
        <v>0.99999999998873135</v>
      </c>
      <c r="AJ3810" s="47">
        <f t="shared" si="1129"/>
        <v>5</v>
      </c>
      <c r="AK3810" s="83" t="b">
        <f>COUNTIF('Power Curve'!$D$2:$D$31,AJ3810)&gt;0</f>
        <v>1</v>
      </c>
      <c r="AL3810" s="83" t="b">
        <f t="shared" si="1130"/>
        <v>0</v>
      </c>
      <c r="AM3810" s="83" t="b">
        <f t="shared" si="1136"/>
        <v>1</v>
      </c>
      <c r="AN3810" s="47" t="str">
        <f t="shared" si="1131"/>
        <v>Outer</v>
      </c>
      <c r="AO3810" s="48" t="str">
        <f t="shared" si="1132"/>
        <v>0.1-0.2</v>
      </c>
      <c r="AP3810" s="49" t="str">
        <f t="shared" si="1137"/>
        <v>6-7</v>
      </c>
      <c r="AQ3810" s="49" t="str">
        <f t="shared" si="1138"/>
        <v>Apr</v>
      </c>
      <c r="AR3810" s="48" t="str">
        <f t="shared" si="1139"/>
        <v>345-355</v>
      </c>
      <c r="AS3810" s="49" t="str">
        <f t="shared" si="1133"/>
        <v>LWS-HTI</v>
      </c>
    </row>
    <row r="3811" spans="5:45" x14ac:dyDescent="0.3">
      <c r="E3811" s="15">
        <v>41017.256944444445</v>
      </c>
      <c r="F3811" s="21">
        <v>4.97</v>
      </c>
      <c r="G3811" s="21">
        <v>248.15999603271521</v>
      </c>
      <c r="H3811" s="42">
        <v>1.1944720408840377</v>
      </c>
      <c r="I3811" s="35">
        <v>347.9</v>
      </c>
      <c r="J3811" s="43">
        <v>0.1227364185110664</v>
      </c>
      <c r="K3811" s="44">
        <v>0.28831484260172746</v>
      </c>
      <c r="L3811" s="26">
        <f t="shared" si="1121"/>
        <v>4.9283667859655704</v>
      </c>
      <c r="M3811" s="26">
        <f t="shared" si="1122"/>
        <v>0.11974494986526397</v>
      </c>
      <c r="N3811" s="96">
        <f t="shared" si="1123"/>
        <v>5</v>
      </c>
      <c r="O3811" s="26">
        <f t="shared" si="1124"/>
        <v>0.8859467930280982</v>
      </c>
      <c r="P3811" s="3">
        <f>IF(L3811&gt;'Power Curve'!$C$37,0,INDEX(Ci,$N3811,1)*POWER(1-O3811,3)+INDEX(Ci,$N3811,2)*3*O3811*POWER(1-O3811,2)+INDEX(Ci,$N3811,3)*3*POWER(O3811,2)*(1-O3811)+INDEX(Ci,$N3811,4)*POWER(O3811,3))</f>
        <v>195.32870563355488</v>
      </c>
      <c r="Q3811" s="3">
        <f>MAX(0,MIN(P3811-V3811+W3811,'Power Curve'!$C$39))</f>
        <v>195.61195902759437</v>
      </c>
      <c r="R3811" s="3">
        <f t="shared" si="1125"/>
        <v>248.15999603271521</v>
      </c>
      <c r="S3811" s="3">
        <f t="shared" si="1126"/>
        <v>-52.548037005120847</v>
      </c>
      <c r="T3811" s="3">
        <f t="shared" si="1127"/>
        <v>52.548037005120847</v>
      </c>
      <c r="V3811" s="37">
        <f t="array" ref="V3811">SUM(_xlfn.NORM.DIST($AD$3:$AD$1003,$L3811,$AA3811,FALSE)*WindSpeedStep*$AE$3:$AE$1003)/AG3811</f>
        <v>172.80111641664973</v>
      </c>
      <c r="W3811" s="37">
        <f t="array" ref="W3811">SUM(_xlfn.NORM.DIST($AD$3:$AD$1003,$L3811,$AB3811,FALSE)*WindSpeedStep*$AE$3:$AE$1003)/AH3811</f>
        <v>173.08436981068922</v>
      </c>
      <c r="Y3811" s="1">
        <f t="shared" si="1128"/>
        <v>4</v>
      </c>
      <c r="Z3811" s="99">
        <f>IF(L3811&lt;'Power Curve'!$P$28,'Power Curve'!$Q$28,IF(L3811&gt;'Power Curve'!$P$29,'Power Curve'!$Q$29,INDEX(ReferenceTurbulence,Y3811)+(L3811-INDEX(ReferenceTurbulenceWindSpeed,Y3811))*(INDEX(ReferenceTurbulence,Y3811+1)-INDEX(ReferenceTurbulence,Y3811))/(INDEX(ReferenceTurbulenceWindSpeed,Y3811+1)-INDEX(ReferenceTurbulenceWindSpeed,Y3811))))</f>
        <v>0.11769786369290236</v>
      </c>
      <c r="AA3811" s="100">
        <f t="shared" si="1134"/>
        <v>0.58005824220320301</v>
      </c>
      <c r="AB3811" s="29">
        <f t="shared" si="1135"/>
        <v>0.60489008841830949</v>
      </c>
      <c r="AG3811" s="40">
        <f t="array" ref="AG3811">SUM(_xlfn.NORM.DIST($AD$3:$AD$1003,$F3811,$AA3811,FALSE)*WindSpeedStep)</f>
        <v>1.0000000000000036</v>
      </c>
      <c r="AH3811" s="40">
        <f t="array" ref="AH3811">SUM(_xlfn.NORM.DIST($AD$3:$AD$1003,$F3811,$AB3811,FALSE)*WindSpeedStep)</f>
        <v>1.0000000000000033</v>
      </c>
      <c r="AJ3811" s="47">
        <f t="shared" si="1129"/>
        <v>5</v>
      </c>
      <c r="AK3811" s="83" t="b">
        <f>COUNTIF('Power Curve'!$D$2:$D$31,AJ3811)&gt;0</f>
        <v>1</v>
      </c>
      <c r="AL3811" s="83" t="b">
        <f t="shared" si="1130"/>
        <v>0</v>
      </c>
      <c r="AM3811" s="83" t="b">
        <f t="shared" si="1136"/>
        <v>1</v>
      </c>
      <c r="AN3811" s="47" t="str">
        <f t="shared" si="1131"/>
        <v>Inner</v>
      </c>
      <c r="AO3811" s="48" t="str">
        <f t="shared" si="1132"/>
        <v>0.1-0.2</v>
      </c>
      <c r="AP3811" s="49" t="str">
        <f t="shared" si="1137"/>
        <v>6-7</v>
      </c>
      <c r="AQ3811" s="49" t="str">
        <f t="shared" si="1138"/>
        <v>Apr</v>
      </c>
      <c r="AR3811" s="48" t="str">
        <f t="shared" si="1139"/>
        <v>345-355</v>
      </c>
      <c r="AS3811" s="49" t="str">
        <f t="shared" si="1133"/>
        <v>Inner-TI</v>
      </c>
    </row>
    <row r="3812" spans="5:45" x14ac:dyDescent="0.3">
      <c r="E3812" s="15">
        <v>41017.263888888891</v>
      </c>
      <c r="F3812" s="21">
        <v>5.32</v>
      </c>
      <c r="G3812" s="21">
        <v>273.74999237060524</v>
      </c>
      <c r="H3812" s="42">
        <v>1.1945166562442107</v>
      </c>
      <c r="I3812" s="35">
        <v>343.8</v>
      </c>
      <c r="J3812" s="43">
        <v>0.10902255639097742</v>
      </c>
      <c r="K3812" s="44">
        <v>0.19529204822012769</v>
      </c>
      <c r="L3812" s="26">
        <f t="shared" si="1121"/>
        <v>5.2755005505239163</v>
      </c>
      <c r="M3812" s="26">
        <f t="shared" si="1122"/>
        <v>0.17339559219111869</v>
      </c>
      <c r="N3812" s="96">
        <f t="shared" si="1123"/>
        <v>6</v>
      </c>
      <c r="O3812" s="26">
        <f t="shared" si="1124"/>
        <v>0.24657955530409364</v>
      </c>
      <c r="P3812" s="3">
        <f>IF(L3812&gt;'Power Curve'!$C$37,0,INDEX(Ci,$N3812,1)*POWER(1-O3812,3)+INDEX(Ci,$N3812,2)*3*O3812*POWER(1-O3812,2)+INDEX(Ci,$N3812,3)*3*POWER(O3812,2)*(1-O3812)+INDEX(Ci,$N3812,4)*POWER(O3812,3))</f>
        <v>248.59421275708027</v>
      </c>
      <c r="Q3812" s="3">
        <f>MAX(0,MIN(P3812-V3812+W3812,'Power Curve'!$C$39))</f>
        <v>248.67598456536086</v>
      </c>
      <c r="R3812" s="3">
        <f t="shared" si="1125"/>
        <v>273.74999237060524</v>
      </c>
      <c r="S3812" s="3">
        <f t="shared" si="1126"/>
        <v>-25.074007805244378</v>
      </c>
      <c r="T3812" s="3">
        <f t="shared" si="1127"/>
        <v>25.074007805244378</v>
      </c>
      <c r="V3812" s="37">
        <f t="array" ref="V3812">SUM(_xlfn.NORM.DIST($AD$3:$AD$1003,$L3812,$AA3812,FALSE)*WindSpeedStep*$AE$3:$AE$1003)/AG3812</f>
        <v>235.14320451612798</v>
      </c>
      <c r="W3812" s="37">
        <f t="array" ref="W3812">SUM(_xlfn.NORM.DIST($AD$3:$AD$1003,$L3812,$AB3812,FALSE)*WindSpeedStep*$AE$3:$AE$1003)/AH3812</f>
        <v>235.22497632440857</v>
      </c>
      <c r="Y3812" s="1">
        <f t="shared" si="1128"/>
        <v>5</v>
      </c>
      <c r="Z3812" s="99">
        <f>IF(L3812&lt;'Power Curve'!$P$28,'Power Curve'!$Q$28,IF(L3812&gt;'Power Curve'!$P$29,'Power Curve'!$Q$29,INDEX(ReferenceTurbulence,Y3812)+(L3812-INDEX(ReferenceTurbulenceWindSpeed,Y3812))*(INDEX(ReferenceTurbulence,Y3812+1)-INDEX(ReferenceTurbulence,Y3812))/(INDEX(ReferenceTurbulenceWindSpeed,Y3812+1)-INDEX(ReferenceTurbulenceWindSpeed,Y3812))))</f>
        <v>0.11871635296863185</v>
      </c>
      <c r="AA3812" s="100">
        <f t="shared" si="1134"/>
        <v>0.62628818544220888</v>
      </c>
      <c r="AB3812" s="29">
        <f t="shared" si="1135"/>
        <v>0.57514855626012606</v>
      </c>
      <c r="AG3812" s="40">
        <f t="array" ref="AG3812">SUM(_xlfn.NORM.DIST($AD$3:$AD$1003,$F3812,$AA3812,FALSE)*WindSpeedStep)</f>
        <v>1.0000000000000033</v>
      </c>
      <c r="AH3812" s="40">
        <f t="array" ref="AH3812">SUM(_xlfn.NORM.DIST($AD$3:$AD$1003,$F3812,$AB3812,FALSE)*WindSpeedStep)</f>
        <v>1.0000000000000036</v>
      </c>
      <c r="AJ3812" s="47">
        <f t="shared" si="1129"/>
        <v>5</v>
      </c>
      <c r="AK3812" s="83" t="b">
        <f>COUNTIF('Power Curve'!$D$2:$D$31,AJ3812)&gt;0</f>
        <v>1</v>
      </c>
      <c r="AL3812" s="83" t="b">
        <f t="shared" si="1130"/>
        <v>0</v>
      </c>
      <c r="AM3812" s="83" t="b">
        <f t="shared" si="1136"/>
        <v>1</v>
      </c>
      <c r="AN3812" s="47" t="str">
        <f t="shared" si="1131"/>
        <v>Inner</v>
      </c>
      <c r="AO3812" s="48" t="str">
        <f t="shared" si="1132"/>
        <v>0.1-0.2</v>
      </c>
      <c r="AP3812" s="49" t="str">
        <f t="shared" si="1137"/>
        <v>6-7</v>
      </c>
      <c r="AQ3812" s="49" t="str">
        <f t="shared" si="1138"/>
        <v>Apr</v>
      </c>
      <c r="AR3812" s="48" t="str">
        <f t="shared" si="1139"/>
        <v>335-345</v>
      </c>
      <c r="AS3812" s="49" t="str">
        <f t="shared" si="1133"/>
        <v>Inner-TI</v>
      </c>
    </row>
    <row r="3813" spans="5:45" x14ac:dyDescent="0.3">
      <c r="E3813" s="15">
        <v>41017.270833333336</v>
      </c>
      <c r="F3813" s="21">
        <v>4.92</v>
      </c>
      <c r="G3813" s="21">
        <v>262.30999755859409</v>
      </c>
      <c r="H3813" s="42">
        <v>1.1938477607243501</v>
      </c>
      <c r="I3813" s="35">
        <v>348.2</v>
      </c>
      <c r="J3813" s="43">
        <v>0.13211382113821138</v>
      </c>
      <c r="K3813" s="44">
        <v>0.24448250658199816</v>
      </c>
      <c r="L3813" s="26">
        <f t="shared" si="1121"/>
        <v>4.8779355317942272</v>
      </c>
      <c r="M3813" s="26">
        <f t="shared" si="1122"/>
        <v>0.11195063696391486</v>
      </c>
      <c r="N3813" s="96">
        <f t="shared" si="1123"/>
        <v>5</v>
      </c>
      <c r="O3813" s="26">
        <f t="shared" si="1124"/>
        <v>0.82827966968648747</v>
      </c>
      <c r="P3813" s="3">
        <f>IF(L3813&gt;'Power Curve'!$C$37,0,INDEX(Ci,$N3813,1)*POWER(1-O3813,3)+INDEX(Ci,$N3813,2)*3*O3813*POWER(1-O3813,2)+INDEX(Ci,$N3813,3)*3*POWER(O3813,2)*(1-O3813)+INDEX(Ci,$N3813,4)*POWER(O3813,3))</f>
        <v>186.77451036650061</v>
      </c>
      <c r="Q3813" s="3">
        <f>MAX(0,MIN(P3813-V3813+W3813,'Power Curve'!$C$39))</f>
        <v>188.04177963316681</v>
      </c>
      <c r="R3813" s="3">
        <f t="shared" si="1125"/>
        <v>262.30999755859409</v>
      </c>
      <c r="S3813" s="3">
        <f t="shared" si="1126"/>
        <v>-74.26821792542728</v>
      </c>
      <c r="T3813" s="3">
        <f t="shared" si="1127"/>
        <v>74.26821792542728</v>
      </c>
      <c r="V3813" s="37">
        <f t="array" ref="V3813">SUM(_xlfn.NORM.DIST($AD$3:$AD$1003,$L3813,$AA3813,FALSE)*WindSpeedStep*$AE$3:$AE$1003)/AG3813</f>
        <v>163.71367311993131</v>
      </c>
      <c r="W3813" s="37">
        <f t="array" ref="W3813">SUM(_xlfn.NORM.DIST($AD$3:$AD$1003,$L3813,$AB3813,FALSE)*WindSpeedStep*$AE$3:$AE$1003)/AH3813</f>
        <v>164.98094238659752</v>
      </c>
      <c r="Y3813" s="1">
        <f t="shared" si="1128"/>
        <v>4</v>
      </c>
      <c r="Z3813" s="99">
        <f>IF(L3813&lt;'Power Curve'!$P$28,'Power Curve'!$Q$28,IF(L3813&gt;'Power Curve'!$P$29,'Power Curve'!$Q$29,INDEX(ReferenceTurbulence,Y3813)+(L3813-INDEX(ReferenceTurbulenceWindSpeed,Y3813))*(INDEX(ReferenceTurbulence,Y3813+1)-INDEX(ReferenceTurbulence,Y3813))/(INDEX(ReferenceTurbulenceWindSpeed,Y3813+1)-INDEX(ReferenceTurbulenceWindSpeed,Y3813))))</f>
        <v>0.11766106222014705</v>
      </c>
      <c r="AA3813" s="100">
        <f t="shared" si="1134"/>
        <v>0.57394307611230666</v>
      </c>
      <c r="AB3813" s="29">
        <f t="shared" si="1135"/>
        <v>0.6444427023711885</v>
      </c>
      <c r="AG3813" s="40">
        <f t="array" ref="AG3813">SUM(_xlfn.NORM.DIST($AD$3:$AD$1003,$F3813,$AA3813,FALSE)*WindSpeedStep)</f>
        <v>1.0000000000000036</v>
      </c>
      <c r="AH3813" s="40">
        <f t="array" ref="AH3813">SUM(_xlfn.NORM.DIST($AD$3:$AD$1003,$F3813,$AB3813,FALSE)*WindSpeedStep)</f>
        <v>0.99999999999999756</v>
      </c>
      <c r="AJ3813" s="47">
        <f t="shared" si="1129"/>
        <v>5</v>
      </c>
      <c r="AK3813" s="83" t="b">
        <f>COUNTIF('Power Curve'!$D$2:$D$31,AJ3813)&gt;0</f>
        <v>1</v>
      </c>
      <c r="AL3813" s="83" t="b">
        <f t="shared" si="1130"/>
        <v>0</v>
      </c>
      <c r="AM3813" s="83" t="b">
        <f t="shared" si="1136"/>
        <v>1</v>
      </c>
      <c r="AN3813" s="47" t="str">
        <f t="shared" si="1131"/>
        <v>Inner</v>
      </c>
      <c r="AO3813" s="48" t="str">
        <f t="shared" si="1132"/>
        <v>0.1-0.2</v>
      </c>
      <c r="AP3813" s="49" t="str">
        <f t="shared" si="1137"/>
        <v>6-7</v>
      </c>
      <c r="AQ3813" s="49" t="str">
        <f t="shared" si="1138"/>
        <v>Apr</v>
      </c>
      <c r="AR3813" s="48" t="str">
        <f t="shared" si="1139"/>
        <v>345-355</v>
      </c>
      <c r="AS3813" s="49" t="str">
        <f t="shared" si="1133"/>
        <v>Inner-TI</v>
      </c>
    </row>
    <row r="3814" spans="5:45" x14ac:dyDescent="0.3">
      <c r="E3814" s="15">
        <v>41017.277777777781</v>
      </c>
      <c r="F3814" s="21">
        <v>5.34</v>
      </c>
      <c r="G3814" s="21">
        <v>230.47998809814493</v>
      </c>
      <c r="H3814" s="42">
        <v>1.1928235719592148</v>
      </c>
      <c r="I3814" s="35">
        <v>359.4</v>
      </c>
      <c r="J3814" s="43">
        <v>0.11423220973782772</v>
      </c>
      <c r="K3814" s="44">
        <v>0.42253637009124373</v>
      </c>
      <c r="L3814" s="26">
        <f t="shared" si="1121"/>
        <v>5.2928302428664535</v>
      </c>
      <c r="M3814" s="26">
        <f t="shared" si="1122"/>
        <v>0.17607395200630255</v>
      </c>
      <c r="N3814" s="96">
        <f t="shared" si="1123"/>
        <v>6</v>
      </c>
      <c r="O3814" s="26">
        <f t="shared" si="1124"/>
        <v>0.26385236731282047</v>
      </c>
      <c r="P3814" s="3">
        <f>IF(L3814&gt;'Power Curve'!$C$37,0,INDEX(Ci,$N3814,1)*POWER(1-O3814,3)+INDEX(Ci,$N3814,2)*3*O3814*POWER(1-O3814,2)+INDEX(Ci,$N3814,3)*3*POWER(O3814,2)*(1-O3814)+INDEX(Ci,$N3814,4)*POWER(O3814,3))</f>
        <v>251.13887928966506</v>
      </c>
      <c r="Q3814" s="3">
        <f>MAX(0,MIN(P3814-V3814+W3814,'Power Curve'!$C$39))</f>
        <v>251.13029448080735</v>
      </c>
      <c r="R3814" s="3">
        <f t="shared" si="1125"/>
        <v>230.47998809814493</v>
      </c>
      <c r="S3814" s="3">
        <f t="shared" si="1126"/>
        <v>20.650306382662421</v>
      </c>
      <c r="T3814" s="3">
        <f t="shared" si="1127"/>
        <v>20.650306382662421</v>
      </c>
      <c r="V3814" s="37">
        <f t="array" ref="V3814">SUM(_xlfn.NORM.DIST($AD$3:$AD$1003,$L3814,$AA3814,FALSE)*WindSpeedStep*$AE$3:$AE$1003)/AG3814</f>
        <v>238.25091179321117</v>
      </c>
      <c r="W3814" s="37">
        <f t="array" ref="W3814">SUM(_xlfn.NORM.DIST($AD$3:$AD$1003,$L3814,$AB3814,FALSE)*WindSpeedStep*$AE$3:$AE$1003)/AH3814</f>
        <v>238.24232698435347</v>
      </c>
      <c r="Y3814" s="1">
        <f t="shared" si="1128"/>
        <v>5</v>
      </c>
      <c r="Z3814" s="99">
        <f>IF(L3814&lt;'Power Curve'!$P$28,'Power Curve'!$Q$28,IF(L3814&gt;'Power Curve'!$P$29,'Power Curve'!$Q$29,INDEX(ReferenceTurbulence,Y3814)+(L3814-INDEX(ReferenceTurbulenceWindSpeed,Y3814))*(INDEX(ReferenceTurbulence,Y3814+1)-INDEX(ReferenceTurbulence,Y3814))/(INDEX(ReferenceTurbulenceWindSpeed,Y3814+1)-INDEX(ReferenceTurbulenceWindSpeed,Y3814))))</f>
        <v>0.11878259919426465</v>
      </c>
      <c r="AA3814" s="100">
        <f t="shared" si="1134"/>
        <v>0.62869613334168839</v>
      </c>
      <c r="AB3814" s="29">
        <f t="shared" si="1135"/>
        <v>0.60461169440983831</v>
      </c>
      <c r="AG3814" s="40">
        <f t="array" ref="AG3814">SUM(_xlfn.NORM.DIST($AD$3:$AD$1003,$F3814,$AA3814,FALSE)*WindSpeedStep)</f>
        <v>1.0000000000000036</v>
      </c>
      <c r="AH3814" s="40">
        <f t="array" ref="AH3814">SUM(_xlfn.NORM.DIST($AD$3:$AD$1003,$F3814,$AB3814,FALSE)*WindSpeedStep)</f>
        <v>1.0000000000000033</v>
      </c>
      <c r="AJ3814" s="47">
        <f t="shared" si="1129"/>
        <v>5</v>
      </c>
      <c r="AK3814" s="83" t="b">
        <f>COUNTIF('Power Curve'!$D$2:$D$31,AJ3814)&gt;0</f>
        <v>1</v>
      </c>
      <c r="AL3814" s="83" t="b">
        <f t="shared" si="1130"/>
        <v>0</v>
      </c>
      <c r="AM3814" s="83" t="b">
        <f t="shared" si="1136"/>
        <v>1</v>
      </c>
      <c r="AN3814" s="47" t="str">
        <f t="shared" si="1131"/>
        <v>Outer</v>
      </c>
      <c r="AO3814" s="48" t="str">
        <f t="shared" si="1132"/>
        <v>0.1-0.2</v>
      </c>
      <c r="AP3814" s="49" t="str">
        <f t="shared" si="1137"/>
        <v>6-7</v>
      </c>
      <c r="AQ3814" s="49" t="str">
        <f t="shared" si="1138"/>
        <v>Apr</v>
      </c>
      <c r="AR3814" s="48" t="str">
        <f t="shared" si="1139"/>
        <v>355-5</v>
      </c>
      <c r="AS3814" s="49" t="str">
        <f t="shared" si="1133"/>
        <v>Inner-TI</v>
      </c>
    </row>
    <row r="3815" spans="5:45" x14ac:dyDescent="0.3">
      <c r="E3815" s="15">
        <v>41017.340277777781</v>
      </c>
      <c r="F3815" s="21">
        <v>5.72</v>
      </c>
      <c r="G3815" s="21">
        <v>350.52999114990223</v>
      </c>
      <c r="H3815" s="42">
        <v>1.1909855578416044</v>
      </c>
      <c r="I3815" s="35">
        <v>345.2</v>
      </c>
      <c r="J3815" s="43">
        <v>0.12237762237762237</v>
      </c>
      <c r="K3815" s="44">
        <v>0.26913193535013175</v>
      </c>
      <c r="L3815" s="26">
        <f t="shared" si="1121"/>
        <v>5.6665600781152365</v>
      </c>
      <c r="M3815" s="26">
        <f t="shared" si="1122"/>
        <v>0.23383510279191835</v>
      </c>
      <c r="N3815" s="96">
        <f t="shared" si="1123"/>
        <v>6</v>
      </c>
      <c r="O3815" s="26">
        <f t="shared" si="1124"/>
        <v>0.63635552886401603</v>
      </c>
      <c r="P3815" s="3">
        <f>IF(L3815&gt;'Power Curve'!$C$37,0,INDEX(Ci,$N3815,1)*POWER(1-O3815,3)+INDEX(Ci,$N3815,2)*3*O3815*POWER(1-O3815,2)+INDEX(Ci,$N3815,3)*3*POWER(O3815,2)*(1-O3815)+INDEX(Ci,$N3815,4)*POWER(O3815,3))</f>
        <v>306.93192129815998</v>
      </c>
      <c r="Q3815" s="3">
        <f>MAX(0,MIN(P3815-V3815+W3815,'Power Curve'!$C$39))</f>
        <v>307.10614887757481</v>
      </c>
      <c r="R3815" s="3">
        <f t="shared" si="1125"/>
        <v>350.52999114990223</v>
      </c>
      <c r="S3815" s="3">
        <f t="shared" si="1126"/>
        <v>-43.42384227232742</v>
      </c>
      <c r="T3815" s="3">
        <f t="shared" si="1127"/>
        <v>43.42384227232742</v>
      </c>
      <c r="V3815" s="37">
        <f t="array" ref="V3815">SUM(_xlfn.NORM.DIST($AD$3:$AD$1003,$L3815,$AA3815,FALSE)*WindSpeedStep*$AE$3:$AE$1003)/AG3815</f>
        <v>306.22618895966224</v>
      </c>
      <c r="W3815" s="37">
        <f t="array" ref="W3815">SUM(_xlfn.NORM.DIST($AD$3:$AD$1003,$L3815,$AB3815,FALSE)*WindSpeedStep*$AE$3:$AE$1003)/AH3815</f>
        <v>306.40041653907707</v>
      </c>
      <c r="Y3815" s="1">
        <f t="shared" si="1128"/>
        <v>5</v>
      </c>
      <c r="Z3815" s="99">
        <f>IF(L3815&lt;'Power Curve'!$P$28,'Power Curve'!$Q$28,IF(L3815&gt;'Power Curve'!$P$29,'Power Curve'!$Q$29,INDEX(ReferenceTurbulence,Y3815)+(L3815-INDEX(ReferenceTurbulenceWindSpeed,Y3815))*(INDEX(ReferenceTurbulence,Y3815+1)-INDEX(ReferenceTurbulence,Y3815))/(INDEX(ReferenceTurbulenceWindSpeed,Y3815+1)-INDEX(ReferenceTurbulenceWindSpeed,Y3815))))</f>
        <v>0.12021125646654808</v>
      </c>
      <c r="AA3815" s="100">
        <f t="shared" si="1134"/>
        <v>0.68118430683341347</v>
      </c>
      <c r="AB3815" s="29">
        <f t="shared" si="1135"/>
        <v>0.69346014941969669</v>
      </c>
      <c r="AG3815" s="40">
        <f t="array" ref="AG3815">SUM(_xlfn.NORM.DIST($AD$3:$AD$1003,$F3815,$AA3815,FALSE)*WindSpeedStep)</f>
        <v>1.0000000000000036</v>
      </c>
      <c r="AH3815" s="40">
        <f t="array" ref="AH3815">SUM(_xlfn.NORM.DIST($AD$3:$AD$1003,$F3815,$AB3815,FALSE)*WindSpeedStep)</f>
        <v>1.000000000000004</v>
      </c>
      <c r="AJ3815" s="47">
        <f t="shared" si="1129"/>
        <v>6</v>
      </c>
      <c r="AK3815" s="83" t="b">
        <f>COUNTIF('Power Curve'!$D$2:$D$31,AJ3815)&gt;0</f>
        <v>1</v>
      </c>
      <c r="AL3815" s="83" t="b">
        <f t="shared" si="1130"/>
        <v>0</v>
      </c>
      <c r="AM3815" s="83" t="b">
        <f t="shared" si="1136"/>
        <v>1</v>
      </c>
      <c r="AN3815" s="47" t="str">
        <f t="shared" si="1131"/>
        <v>Inner</v>
      </c>
      <c r="AO3815" s="48" t="str">
        <f t="shared" si="1132"/>
        <v>0.2-0.3</v>
      </c>
      <c r="AP3815" s="49" t="str">
        <f t="shared" si="1137"/>
        <v>8-9</v>
      </c>
      <c r="AQ3815" s="49" t="str">
        <f t="shared" si="1138"/>
        <v>Apr</v>
      </c>
      <c r="AR3815" s="48" t="str">
        <f t="shared" si="1139"/>
        <v>345-355</v>
      </c>
      <c r="AS3815" s="49" t="str">
        <f t="shared" si="1133"/>
        <v>Inner-TI</v>
      </c>
    </row>
    <row r="3816" spans="5:45" x14ac:dyDescent="0.3">
      <c r="E3816" s="15">
        <v>41017.347222222219</v>
      </c>
      <c r="F3816" s="21">
        <v>6.54</v>
      </c>
      <c r="G3816" s="21">
        <v>428.81998825073282</v>
      </c>
      <c r="H3816" s="42">
        <v>1.1923613954527494</v>
      </c>
      <c r="I3816" s="35">
        <v>341.5</v>
      </c>
      <c r="J3816" s="43">
        <v>9.1743119266055037E-2</v>
      </c>
      <c r="K3816" s="44">
        <v>0.13694494119855721</v>
      </c>
      <c r="L3816" s="26">
        <f t="shared" si="1121"/>
        <v>6.4813929784280582</v>
      </c>
      <c r="M3816" s="26">
        <f t="shared" si="1122"/>
        <v>0.35977015421407477</v>
      </c>
      <c r="N3816" s="96">
        <f t="shared" si="1123"/>
        <v>7</v>
      </c>
      <c r="O3816" s="26">
        <f t="shared" si="1124"/>
        <v>0.45743658930431663</v>
      </c>
      <c r="P3816" s="3">
        <f>IF(L3816&gt;'Power Curve'!$C$37,0,INDEX(Ci,$N3816,1)*POWER(1-O3816,3)+INDEX(Ci,$N3816,2)*3*O3816*POWER(1-O3816,2)+INDEX(Ci,$N3816,3)*3*POWER(O3816,2)*(1-O3816)+INDEX(Ci,$N3816,4)*POWER(O3816,3))</f>
        <v>466.26668731483045</v>
      </c>
      <c r="Q3816" s="3">
        <f>MAX(0,MIN(P3816-V3816+W3816,'Power Curve'!$C$39))</f>
        <v>459.29629831992884</v>
      </c>
      <c r="R3816" s="3">
        <f t="shared" si="1125"/>
        <v>428.81998825073282</v>
      </c>
      <c r="S3816" s="3">
        <f t="shared" si="1126"/>
        <v>30.476310069196018</v>
      </c>
      <c r="T3816" s="3">
        <f t="shared" si="1127"/>
        <v>30.476310069196018</v>
      </c>
      <c r="V3816" s="37">
        <f t="array" ref="V3816">SUM(_xlfn.NORM.DIST($AD$3:$AD$1003,$L3816,$AA3816,FALSE)*WindSpeedStep*$AE$3:$AE$1003)/AG3816</f>
        <v>471.42542125890816</v>
      </c>
      <c r="W3816" s="37">
        <f t="array" ref="W3816">SUM(_xlfn.NORM.DIST($AD$3:$AD$1003,$L3816,$AB3816,FALSE)*WindSpeedStep*$AE$3:$AE$1003)/AH3816</f>
        <v>464.45503226400655</v>
      </c>
      <c r="Y3816" s="1">
        <f t="shared" si="1128"/>
        <v>6</v>
      </c>
      <c r="Z3816" s="99">
        <f>IF(L3816&lt;'Power Curve'!$P$28,'Power Curve'!$Q$28,IF(L3816&gt;'Power Curve'!$P$29,'Power Curve'!$Q$29,INDEX(ReferenceTurbulence,Y3816)+(L3816-INDEX(ReferenceTurbulenceWindSpeed,Y3816))*(INDEX(ReferenceTurbulence,Y3816+1)-INDEX(ReferenceTurbulence,Y3816))/(INDEX(ReferenceTurbulenceWindSpeed,Y3816+1)-INDEX(ReferenceTurbulenceWindSpeed,Y3816))))</f>
        <v>0.12072138847544908</v>
      </c>
      <c r="AA3816" s="100">
        <f t="shared" si="1134"/>
        <v>0.78244275961086163</v>
      </c>
      <c r="AB3816" s="29">
        <f t="shared" si="1135"/>
        <v>0.59462320903009702</v>
      </c>
      <c r="AG3816" s="40">
        <f t="array" ref="AG3816">SUM(_xlfn.NORM.DIST($AD$3:$AD$1003,$F3816,$AA3816,FALSE)*WindSpeedStep)</f>
        <v>1.0000000000000033</v>
      </c>
      <c r="AH3816" s="40">
        <f t="array" ref="AH3816">SUM(_xlfn.NORM.DIST($AD$3:$AD$1003,$F3816,$AB3816,FALSE)*WindSpeedStep)</f>
        <v>1.0000000000000036</v>
      </c>
      <c r="AJ3816" s="47">
        <f t="shared" si="1129"/>
        <v>6</v>
      </c>
      <c r="AK3816" s="83" t="b">
        <f>COUNTIF('Power Curve'!$D$2:$D$31,AJ3816)&gt;0</f>
        <v>1</v>
      </c>
      <c r="AL3816" s="83" t="b">
        <f t="shared" si="1130"/>
        <v>0</v>
      </c>
      <c r="AM3816" s="83" t="b">
        <f t="shared" si="1136"/>
        <v>1</v>
      </c>
      <c r="AN3816" s="47" t="str">
        <f t="shared" si="1131"/>
        <v>Outer</v>
      </c>
      <c r="AO3816" s="48" t="str">
        <f t="shared" si="1132"/>
        <v>0.3-0.4</v>
      </c>
      <c r="AP3816" s="49" t="str">
        <f t="shared" si="1137"/>
        <v>8-9</v>
      </c>
      <c r="AQ3816" s="49" t="str">
        <f t="shared" si="1138"/>
        <v>Apr</v>
      </c>
      <c r="AR3816" s="48" t="str">
        <f t="shared" si="1139"/>
        <v>335-345</v>
      </c>
      <c r="AS3816" s="49" t="str">
        <f t="shared" si="1133"/>
        <v>LWS-LTI</v>
      </c>
    </row>
    <row r="3817" spans="5:45" x14ac:dyDescent="0.3">
      <c r="E3817" s="15">
        <v>41017.354166666664</v>
      </c>
      <c r="F3817" s="21">
        <v>5.29</v>
      </c>
      <c r="G3817" s="21">
        <v>305.11000823974626</v>
      </c>
      <c r="H3817" s="42">
        <v>1.1916065111674696</v>
      </c>
      <c r="I3817" s="35">
        <v>351.3</v>
      </c>
      <c r="J3817" s="43">
        <v>0.13043478260869565</v>
      </c>
      <c r="K3817" s="44">
        <v>0.23055872807029795</v>
      </c>
      <c r="L3817" s="26">
        <f t="shared" si="1121"/>
        <v>5.2414880300821869</v>
      </c>
      <c r="M3817" s="26">
        <f t="shared" si="1122"/>
        <v>0.16813884751477842</v>
      </c>
      <c r="N3817" s="96">
        <f t="shared" si="1123"/>
        <v>6</v>
      </c>
      <c r="O3817" s="26">
        <f t="shared" si="1124"/>
        <v>0.21267867236164698</v>
      </c>
      <c r="P3817" s="3">
        <f>IF(L3817&gt;'Power Curve'!$C$37,0,INDEX(Ci,$N3817,1)*POWER(1-O3817,3)+INDEX(Ci,$N3817,2)*3*O3817*POWER(1-O3817,2)+INDEX(Ci,$N3817,3)*3*POWER(O3817,2)*(1-O3817)+INDEX(Ci,$N3817,4)*POWER(O3817,3))</f>
        <v>243.58910577341331</v>
      </c>
      <c r="Q3817" s="3">
        <f>MAX(0,MIN(P3817-V3817+W3817,'Power Curve'!$C$39))</f>
        <v>243.92212063832221</v>
      </c>
      <c r="R3817" s="3">
        <f t="shared" si="1125"/>
        <v>305.11000823974626</v>
      </c>
      <c r="S3817" s="3">
        <f t="shared" si="1126"/>
        <v>-61.187887601424052</v>
      </c>
      <c r="T3817" s="3">
        <f t="shared" si="1127"/>
        <v>61.187887601424052</v>
      </c>
      <c r="V3817" s="37">
        <f t="array" ref="V3817">SUM(_xlfn.NORM.DIST($AD$3:$AD$1003,$L3817,$AA3817,FALSE)*WindSpeedStep*$AE$3:$AE$1003)/AG3817</f>
        <v>229.04653243287183</v>
      </c>
      <c r="W3817" s="37">
        <f t="array" ref="W3817">SUM(_xlfn.NORM.DIST($AD$3:$AD$1003,$L3817,$AB3817,FALSE)*WindSpeedStep*$AE$3:$AE$1003)/AH3817</f>
        <v>229.37954729778073</v>
      </c>
      <c r="Y3817" s="1">
        <f t="shared" si="1128"/>
        <v>5</v>
      </c>
      <c r="Z3817" s="99">
        <f>IF(L3817&lt;'Power Curve'!$P$28,'Power Curve'!$Q$28,IF(L3817&gt;'Power Curve'!$P$29,'Power Curve'!$Q$29,INDEX(ReferenceTurbulence,Y3817)+(L3817-INDEX(ReferenceTurbulenceWindSpeed,Y3817))*(INDEX(ReferenceTurbulence,Y3817+1)-INDEX(ReferenceTurbulence,Y3817))/(INDEX(ReferenceTurbulenceWindSpeed,Y3817+1)-INDEX(ReferenceTurbulenceWindSpeed,Y3817))))</f>
        <v>0.11858633328570925</v>
      </c>
      <c r="AA3817" s="100">
        <f t="shared" si="1134"/>
        <v>0.62156884644838184</v>
      </c>
      <c r="AB3817" s="29">
        <f t="shared" si="1135"/>
        <v>0.68367235174985042</v>
      </c>
      <c r="AG3817" s="40">
        <f t="array" ref="AG3817">SUM(_xlfn.NORM.DIST($AD$3:$AD$1003,$F3817,$AA3817,FALSE)*WindSpeedStep)</f>
        <v>1.0000000000000033</v>
      </c>
      <c r="AH3817" s="40">
        <f t="array" ref="AH3817">SUM(_xlfn.NORM.DIST($AD$3:$AD$1003,$F3817,$AB3817,FALSE)*WindSpeedStep)</f>
        <v>1.0000000000000011</v>
      </c>
      <c r="AJ3817" s="47">
        <f t="shared" si="1129"/>
        <v>5</v>
      </c>
      <c r="AK3817" s="83" t="b">
        <f>COUNTIF('Power Curve'!$D$2:$D$31,AJ3817)&gt;0</f>
        <v>1</v>
      </c>
      <c r="AL3817" s="83" t="b">
        <f t="shared" si="1130"/>
        <v>0</v>
      </c>
      <c r="AM3817" s="83" t="b">
        <f t="shared" si="1136"/>
        <v>1</v>
      </c>
      <c r="AN3817" s="47" t="str">
        <f t="shared" si="1131"/>
        <v>Inner</v>
      </c>
      <c r="AO3817" s="48" t="str">
        <f t="shared" si="1132"/>
        <v>0.1-0.2</v>
      </c>
      <c r="AP3817" s="49" t="str">
        <f t="shared" si="1137"/>
        <v>8-9</v>
      </c>
      <c r="AQ3817" s="49" t="str">
        <f t="shared" si="1138"/>
        <v>Apr</v>
      </c>
      <c r="AR3817" s="48" t="str">
        <f t="shared" si="1139"/>
        <v>345-355</v>
      </c>
      <c r="AS3817" s="49" t="str">
        <f t="shared" si="1133"/>
        <v>Inner-TI</v>
      </c>
    </row>
    <row r="3818" spans="5:45" x14ac:dyDescent="0.3">
      <c r="E3818" s="15">
        <v>41017.381944444445</v>
      </c>
      <c r="F3818" s="21">
        <v>5.21</v>
      </c>
      <c r="G3818" s="21">
        <v>188.97000503540079</v>
      </c>
      <c r="H3818" s="42">
        <v>1.1893618390299412</v>
      </c>
      <c r="I3818" s="35">
        <v>360</v>
      </c>
      <c r="J3818" s="43">
        <v>9.9808061420345498E-2</v>
      </c>
      <c r="K3818" s="44">
        <v>0.21781980624112773</v>
      </c>
      <c r="L3818" s="26">
        <f t="shared" si="1121"/>
        <v>5.158978211986728</v>
      </c>
      <c r="M3818" s="26">
        <f t="shared" si="1122"/>
        <v>0.1553866891511492</v>
      </c>
      <c r="N3818" s="96">
        <f t="shared" si="1123"/>
        <v>6</v>
      </c>
      <c r="O3818" s="26">
        <f t="shared" si="1124"/>
        <v>0.13043967188390129</v>
      </c>
      <c r="P3818" s="3">
        <f>IF(L3818&gt;'Power Curve'!$C$37,0,INDEX(Ci,$N3818,1)*POWER(1-O3818,3)+INDEX(Ci,$N3818,2)*3*O3818*POWER(1-O3818,2)+INDEX(Ci,$N3818,3)*3*POWER(O3818,2)*(1-O3818)+INDEX(Ci,$N3818,4)*POWER(O3818,3))</f>
        <v>231.35054752771407</v>
      </c>
      <c r="Q3818" s="3">
        <f>MAX(0,MIN(P3818-V3818+W3818,'Power Curve'!$C$39))</f>
        <v>231.86854309501643</v>
      </c>
      <c r="R3818" s="3">
        <f t="shared" si="1125"/>
        <v>188.97000503540079</v>
      </c>
      <c r="S3818" s="3">
        <f t="shared" si="1126"/>
        <v>42.898538059615646</v>
      </c>
      <c r="T3818" s="3">
        <f t="shared" si="1127"/>
        <v>42.898538059615646</v>
      </c>
      <c r="V3818" s="37">
        <f t="array" ref="V3818">SUM(_xlfn.NORM.DIST($AD$3:$AD$1003,$L3818,$AA3818,FALSE)*WindSpeedStep*$AE$3:$AE$1003)/AG3818</f>
        <v>214.25920292656818</v>
      </c>
      <c r="W3818" s="37">
        <f t="array" ref="W3818">SUM(_xlfn.NORM.DIST($AD$3:$AD$1003,$L3818,$AB3818,FALSE)*WindSpeedStep*$AE$3:$AE$1003)/AH3818</f>
        <v>214.77719849387054</v>
      </c>
      <c r="Y3818" s="1">
        <f t="shared" si="1128"/>
        <v>5</v>
      </c>
      <c r="Z3818" s="99">
        <f>IF(L3818&lt;'Power Curve'!$P$28,'Power Curve'!$Q$28,IF(L3818&gt;'Power Curve'!$P$29,'Power Curve'!$Q$29,INDEX(ReferenceTurbulence,Y3818)+(L3818-INDEX(ReferenceTurbulenceWindSpeed,Y3818))*(INDEX(ReferenceTurbulence,Y3818+1)-INDEX(ReferenceTurbulence,Y3818))/(INDEX(ReferenceTurbulenceWindSpeed,Y3818+1)-INDEX(ReferenceTurbulenceWindSpeed,Y3818))))</f>
        <v>0.11827092295305976</v>
      </c>
      <c r="AA3818" s="100">
        <f t="shared" si="1134"/>
        <v>0.61015711462639632</v>
      </c>
      <c r="AB3818" s="29">
        <f t="shared" si="1135"/>
        <v>0.51490761424819553</v>
      </c>
      <c r="AG3818" s="40">
        <f t="array" ref="AG3818">SUM(_xlfn.NORM.DIST($AD$3:$AD$1003,$F3818,$AA3818,FALSE)*WindSpeedStep)</f>
        <v>1.0000000000000038</v>
      </c>
      <c r="AH3818" s="40">
        <f t="array" ref="AH3818">SUM(_xlfn.NORM.DIST($AD$3:$AD$1003,$F3818,$AB3818,FALSE)*WindSpeedStep)</f>
        <v>1.0000000000000036</v>
      </c>
      <c r="AJ3818" s="47">
        <f t="shared" si="1129"/>
        <v>5</v>
      </c>
      <c r="AK3818" s="83" t="b">
        <f>COUNTIF('Power Curve'!$D$2:$D$31,AJ3818)&gt;0</f>
        <v>1</v>
      </c>
      <c r="AL3818" s="83" t="b">
        <f t="shared" si="1130"/>
        <v>0</v>
      </c>
      <c r="AM3818" s="83" t="b">
        <f t="shared" si="1136"/>
        <v>1</v>
      </c>
      <c r="AN3818" s="47" t="str">
        <f t="shared" si="1131"/>
        <v>Outer</v>
      </c>
      <c r="AO3818" s="48" t="str">
        <f t="shared" si="1132"/>
        <v>0.1-0.2</v>
      </c>
      <c r="AP3818" s="49" t="str">
        <f t="shared" si="1137"/>
        <v>9-10</v>
      </c>
      <c r="AQ3818" s="49" t="str">
        <f t="shared" si="1138"/>
        <v>Apr</v>
      </c>
      <c r="AR3818" s="48" t="str">
        <f t="shared" si="1139"/>
        <v>355-5</v>
      </c>
      <c r="AS3818" s="49" t="str">
        <f t="shared" si="1133"/>
        <v>LWS-LTI</v>
      </c>
    </row>
    <row r="3819" spans="5:45" x14ac:dyDescent="0.3">
      <c r="E3819" s="15">
        <v>41024.111111111109</v>
      </c>
      <c r="F3819" s="21">
        <v>4.8899999999999997</v>
      </c>
      <c r="G3819" s="21">
        <v>111.8400039672848</v>
      </c>
      <c r="H3819" s="42">
        <v>1.1801453385024234</v>
      </c>
      <c r="I3819" s="35">
        <v>200.7</v>
      </c>
      <c r="J3819" s="43">
        <v>9.4069529652351755E-2</v>
      </c>
      <c r="K3819" s="44">
        <v>0.31520322459377592</v>
      </c>
      <c r="L3819" s="26">
        <f t="shared" si="1121"/>
        <v>4.8295721817109687</v>
      </c>
      <c r="M3819" s="26">
        <f t="shared" si="1122"/>
        <v>0.1044759253054329</v>
      </c>
      <c r="N3819" s="96">
        <f t="shared" si="1123"/>
        <v>5</v>
      </c>
      <c r="O3819" s="26">
        <f t="shared" si="1124"/>
        <v>0.77297715301718051</v>
      </c>
      <c r="P3819" s="3">
        <f>IF(L3819&gt;'Power Curve'!$C$37,0,INDEX(Ci,$N3819,1)*POWER(1-O3819,3)+INDEX(Ci,$N3819,2)*3*O3819*POWER(1-O3819,2)+INDEX(Ci,$N3819,3)*3*POWER(O3819,2)*(1-O3819)+INDEX(Ci,$N3819,4)*POWER(O3819,3))</f>
        <v>178.40206658001242</v>
      </c>
      <c r="Q3819" s="3">
        <f>MAX(0,MIN(P3819-V3819+W3819,'Power Curve'!$C$39))</f>
        <v>177.34643225993429</v>
      </c>
      <c r="R3819" s="3">
        <f t="shared" si="1125"/>
        <v>111.8400039672848</v>
      </c>
      <c r="S3819" s="3">
        <f t="shared" si="1126"/>
        <v>65.506428292649488</v>
      </c>
      <c r="T3819" s="3">
        <f t="shared" si="1127"/>
        <v>65.506428292649488</v>
      </c>
      <c r="V3819" s="37">
        <f t="array" ref="V3819">SUM(_xlfn.NORM.DIST($AD$3:$AD$1003,$L3819,$AA3819,FALSE)*WindSpeedStep*$AE$3:$AE$1003)/AG3819</f>
        <v>155.00422072050227</v>
      </c>
      <c r="W3819" s="37">
        <f t="array" ref="W3819">SUM(_xlfn.NORM.DIST($AD$3:$AD$1003,$L3819,$AB3819,FALSE)*WindSpeedStep*$AE$3:$AE$1003)/AH3819</f>
        <v>153.94858640042415</v>
      </c>
      <c r="Y3819" s="1">
        <f t="shared" si="1128"/>
        <v>4</v>
      </c>
      <c r="Z3819" s="99">
        <f>IF(L3819&lt;'Power Curve'!$P$28,'Power Curve'!$Q$28,IF(L3819&gt;'Power Curve'!$P$29,'Power Curve'!$Q$29,INDEX(ReferenceTurbulence,Y3819)+(L3819-INDEX(ReferenceTurbulenceWindSpeed,Y3819))*(INDEX(ReferenceTurbulence,Y3819+1)-INDEX(ReferenceTurbulence,Y3819))/(INDEX(ReferenceTurbulenceWindSpeed,Y3819+1)-INDEX(ReferenceTurbulenceWindSpeed,Y3819))))</f>
        <v>0.11762576977026275</v>
      </c>
      <c r="AA3819" s="100">
        <f t="shared" si="1134"/>
        <v>0.56808214553479996</v>
      </c>
      <c r="AB3819" s="29">
        <f t="shared" si="1135"/>
        <v>0.45431558355563312</v>
      </c>
      <c r="AG3819" s="40">
        <f t="array" ref="AG3819">SUM(_xlfn.NORM.DIST($AD$3:$AD$1003,$F3819,$AA3819,FALSE)*WindSpeedStep)</f>
        <v>1.0000000000000038</v>
      </c>
      <c r="AH3819" s="40">
        <f t="array" ref="AH3819">SUM(_xlfn.NORM.DIST($AD$3:$AD$1003,$F3819,$AB3819,FALSE)*WindSpeedStep)</f>
        <v>1.0000000000000038</v>
      </c>
      <c r="AJ3819" s="47">
        <f t="shared" si="1129"/>
        <v>5</v>
      </c>
      <c r="AK3819" s="83" t="b">
        <f>COUNTIF('Power Curve'!$D$2:$D$31,AJ3819)&gt;0</f>
        <v>1</v>
      </c>
      <c r="AL3819" s="83" t="b">
        <f t="shared" si="1130"/>
        <v>0</v>
      </c>
      <c r="AM3819" s="83" t="b">
        <f t="shared" si="1136"/>
        <v>1</v>
      </c>
      <c r="AN3819" s="47" t="str">
        <f t="shared" si="1131"/>
        <v>Outer</v>
      </c>
      <c r="AO3819" s="48" t="str">
        <f t="shared" si="1132"/>
        <v>0.1-0.2</v>
      </c>
      <c r="AP3819" s="49" t="str">
        <f t="shared" si="1137"/>
        <v>2-3</v>
      </c>
      <c r="AQ3819" s="49" t="str">
        <f t="shared" si="1138"/>
        <v>Apr</v>
      </c>
      <c r="AR3819" s="48" t="str">
        <f t="shared" si="1139"/>
        <v>195-205</v>
      </c>
      <c r="AS3819" s="49" t="str">
        <f t="shared" si="1133"/>
        <v>LWS-LTI</v>
      </c>
    </row>
    <row r="3820" spans="5:45" x14ac:dyDescent="0.3">
      <c r="E3820" s="15">
        <v>41024.118055555555</v>
      </c>
      <c r="F3820" s="21">
        <v>4.8099999999999996</v>
      </c>
      <c r="G3820" s="21">
        <v>33.609998703002901</v>
      </c>
      <c r="H3820" s="42">
        <v>1.1804891657977457</v>
      </c>
      <c r="I3820" s="35">
        <v>203.7</v>
      </c>
      <c r="J3820" s="43">
        <v>8.9397089397089402E-2</v>
      </c>
      <c r="K3820" s="44">
        <v>0.39645095395693414</v>
      </c>
      <c r="L3820" s="26">
        <f t="shared" si="1121"/>
        <v>4.7510220789060691</v>
      </c>
      <c r="M3820" s="26">
        <f t="shared" si="1122"/>
        <v>9.2335753704417517E-2</v>
      </c>
      <c r="N3820" s="96">
        <f t="shared" si="1123"/>
        <v>5</v>
      </c>
      <c r="O3820" s="26">
        <f t="shared" si="1124"/>
        <v>0.68315669264242529</v>
      </c>
      <c r="P3820" s="3">
        <f>IF(L3820&gt;'Power Curve'!$C$37,0,INDEX(Ci,$N3820,1)*POWER(1-O3820,3)+INDEX(Ci,$N3820,2)*3*O3820*POWER(1-O3820,2)+INDEX(Ci,$N3820,3)*3*POWER(O3820,2)*(1-O3820)+INDEX(Ci,$N3820,4)*POWER(O3820,3))</f>
        <v>164.6066655604921</v>
      </c>
      <c r="Q3820" s="3">
        <f>MAX(0,MIN(P3820-V3820+W3820,'Power Curve'!$C$39))</f>
        <v>162.38563717449449</v>
      </c>
      <c r="R3820" s="3">
        <f t="shared" si="1125"/>
        <v>33.609998703002901</v>
      </c>
      <c r="S3820" s="3">
        <f t="shared" si="1126"/>
        <v>128.77563847149159</v>
      </c>
      <c r="T3820" s="3">
        <f t="shared" si="1127"/>
        <v>128.77563847149159</v>
      </c>
      <c r="V3820" s="37">
        <f t="array" ref="V3820">SUM(_xlfn.NORM.DIST($AD$3:$AD$1003,$L3820,$AA3820,FALSE)*WindSpeedStep*$AE$3:$AE$1003)/AG3820</f>
        <v>140.89962290154816</v>
      </c>
      <c r="W3820" s="37">
        <f t="array" ref="W3820">SUM(_xlfn.NORM.DIST($AD$3:$AD$1003,$L3820,$AB3820,FALSE)*WindSpeedStep*$AE$3:$AE$1003)/AH3820</f>
        <v>138.67859451555054</v>
      </c>
      <c r="Y3820" s="1">
        <f t="shared" si="1128"/>
        <v>4</v>
      </c>
      <c r="Z3820" s="99">
        <f>IF(L3820&lt;'Power Curve'!$P$28,'Power Curve'!$Q$28,IF(L3820&gt;'Power Curve'!$P$29,'Power Curve'!$Q$29,INDEX(ReferenceTurbulence,Y3820)+(L3820-INDEX(ReferenceTurbulenceWindSpeed,Y3820))*(INDEX(ReferenceTurbulence,Y3820+1)-INDEX(ReferenceTurbulence,Y3820))/(INDEX(ReferenceTurbulenceWindSpeed,Y3820+1)-INDEX(ReferenceTurbulenceWindSpeed,Y3820))))</f>
        <v>0.11756844897751627</v>
      </c>
      <c r="AA3820" s="100">
        <f t="shared" si="1134"/>
        <v>0.55857029687492143</v>
      </c>
      <c r="AB3820" s="29">
        <f t="shared" si="1135"/>
        <v>0.4247275455155114</v>
      </c>
      <c r="AG3820" s="40">
        <f t="array" ref="AG3820">SUM(_xlfn.NORM.DIST($AD$3:$AD$1003,$F3820,$AA3820,FALSE)*WindSpeedStep)</f>
        <v>1.0000000000000036</v>
      </c>
      <c r="AH3820" s="40">
        <f t="array" ref="AH3820">SUM(_xlfn.NORM.DIST($AD$3:$AD$1003,$F3820,$AB3820,FALSE)*WindSpeedStep)</f>
        <v>1.0000000000000033</v>
      </c>
      <c r="AJ3820" s="47">
        <f t="shared" si="1129"/>
        <v>5</v>
      </c>
      <c r="AK3820" s="83" t="b">
        <f>COUNTIF('Power Curve'!$D$2:$D$31,AJ3820)&gt;0</f>
        <v>1</v>
      </c>
      <c r="AL3820" s="83" t="b">
        <f t="shared" si="1130"/>
        <v>0</v>
      </c>
      <c r="AM3820" s="83" t="b">
        <f t="shared" si="1136"/>
        <v>1</v>
      </c>
      <c r="AN3820" s="47" t="str">
        <f t="shared" si="1131"/>
        <v>Outer</v>
      </c>
      <c r="AO3820" s="48" t="str">
        <f t="shared" si="1132"/>
        <v>0.0-0.1</v>
      </c>
      <c r="AP3820" s="49" t="str">
        <f t="shared" si="1137"/>
        <v>2-3</v>
      </c>
      <c r="AQ3820" s="49" t="str">
        <f t="shared" si="1138"/>
        <v>Apr</v>
      </c>
      <c r="AR3820" s="48" t="str">
        <f t="shared" si="1139"/>
        <v>195-205</v>
      </c>
      <c r="AS3820" s="49" t="str">
        <f t="shared" si="1133"/>
        <v>LWS-LTI</v>
      </c>
    </row>
    <row r="3821" spans="5:45" x14ac:dyDescent="0.3">
      <c r="E3821" s="15">
        <v>41024.125</v>
      </c>
      <c r="F3821" s="21">
        <v>4.5599999999999996</v>
      </c>
      <c r="G3821" s="21">
        <v>18.329999923706101</v>
      </c>
      <c r="H3821" s="42">
        <v>1.181909575173353</v>
      </c>
      <c r="I3821" s="35">
        <v>207.5</v>
      </c>
      <c r="J3821" s="43">
        <v>8.55263157894737E-2</v>
      </c>
      <c r="K3821" s="44">
        <v>0.39918381543797116</v>
      </c>
      <c r="L3821" s="26">
        <f t="shared" si="1121"/>
        <v>4.5058932316913136</v>
      </c>
      <c r="M3821" s="26">
        <f t="shared" si="1122"/>
        <v>5.4450300174997232E-2</v>
      </c>
      <c r="N3821" s="96">
        <f t="shared" si="1123"/>
        <v>5</v>
      </c>
      <c r="O3821" s="26">
        <f t="shared" si="1124"/>
        <v>0.40285679332021823</v>
      </c>
      <c r="P3821" s="3">
        <f>IF(L3821&gt;'Power Curve'!$C$37,0,INDEX(Ci,$N3821,1)*POWER(1-O3821,3)+INDEX(Ci,$N3821,2)*3*O3821*POWER(1-O3821,2)+INDEX(Ci,$N3821,3)*3*POWER(O3821,2)*(1-O3821)+INDEX(Ci,$N3821,4)*POWER(O3821,3))</f>
        <v>122.58225686079605</v>
      </c>
      <c r="Q3821" s="3">
        <f>MAX(0,MIN(P3821-V3821+W3821,'Power Curve'!$C$39))</f>
        <v>115.14628222769164</v>
      </c>
      <c r="R3821" s="3">
        <f t="shared" si="1125"/>
        <v>18.329999923706101</v>
      </c>
      <c r="S3821" s="3">
        <f t="shared" si="1126"/>
        <v>96.816282303985545</v>
      </c>
      <c r="T3821" s="3">
        <f t="shared" si="1127"/>
        <v>96.816282303985545</v>
      </c>
      <c r="V3821" s="37">
        <f t="array" ref="V3821">SUM(_xlfn.NORM.DIST($AD$3:$AD$1003,$L3821,$AA3821,FALSE)*WindSpeedStep*$AE$3:$AE$1003)/AG3821</f>
        <v>98.006167492087201</v>
      </c>
      <c r="W3821" s="37">
        <f t="array" ref="W3821">SUM(_xlfn.NORM.DIST($AD$3:$AD$1003,$L3821,$AB3821,FALSE)*WindSpeedStep*$AE$3:$AE$1003)/AH3821</f>
        <v>90.570192858982793</v>
      </c>
      <c r="Y3821" s="1">
        <f t="shared" si="1128"/>
        <v>4</v>
      </c>
      <c r="Z3821" s="99">
        <f>IF(L3821&lt;'Power Curve'!$P$28,'Power Curve'!$Q$28,IF(L3821&gt;'Power Curve'!$P$29,'Power Curve'!$Q$29,INDEX(ReferenceTurbulence,Y3821)+(L3821-INDEX(ReferenceTurbulenceWindSpeed,Y3821))*(INDEX(ReferenceTurbulence,Y3821+1)-INDEX(ReferenceTurbulence,Y3821))/(INDEX(ReferenceTurbulenceWindSpeed,Y3821+1)-INDEX(ReferenceTurbulenceWindSpeed,Y3821))))</f>
        <v>0.11738956977372601</v>
      </c>
      <c r="AA3821" s="100">
        <f t="shared" si="1134"/>
        <v>0.52894486791458728</v>
      </c>
      <c r="AB3821" s="29">
        <f t="shared" si="1135"/>
        <v>0.38537244744728349</v>
      </c>
      <c r="AG3821" s="40">
        <f t="array" ref="AG3821">SUM(_xlfn.NORM.DIST($AD$3:$AD$1003,$F3821,$AA3821,FALSE)*WindSpeedStep)</f>
        <v>1.0000000000000031</v>
      </c>
      <c r="AH3821" s="40">
        <f t="array" ref="AH3821">SUM(_xlfn.NORM.DIST($AD$3:$AD$1003,$F3821,$AB3821,FALSE)*WindSpeedStep)</f>
        <v>1.0000000000000036</v>
      </c>
      <c r="AJ3821" s="47">
        <f t="shared" si="1129"/>
        <v>5</v>
      </c>
      <c r="AK3821" s="83" t="b">
        <f>COUNTIF('Power Curve'!$D$2:$D$31,AJ3821)&gt;0</f>
        <v>1</v>
      </c>
      <c r="AL3821" s="83" t="b">
        <f t="shared" si="1130"/>
        <v>0</v>
      </c>
      <c r="AM3821" s="83" t="b">
        <f t="shared" si="1136"/>
        <v>1</v>
      </c>
      <c r="AN3821" s="47" t="str">
        <f t="shared" si="1131"/>
        <v>Outer</v>
      </c>
      <c r="AO3821" s="48" t="str">
        <f t="shared" si="1132"/>
        <v>0.0-0.1</v>
      </c>
      <c r="AP3821" s="49" t="str">
        <f t="shared" si="1137"/>
        <v>3-4</v>
      </c>
      <c r="AQ3821" s="49" t="str">
        <f t="shared" si="1138"/>
        <v>Apr</v>
      </c>
      <c r="AR3821" s="48" t="str">
        <f t="shared" si="1139"/>
        <v>205-215</v>
      </c>
      <c r="AS3821" s="49" t="str">
        <f t="shared" si="1133"/>
        <v>LWS-LTI</v>
      </c>
    </row>
    <row r="3822" spans="5:45" x14ac:dyDescent="0.3">
      <c r="E3822" s="15">
        <v>41026.868055555555</v>
      </c>
      <c r="F3822" s="21">
        <v>7.15</v>
      </c>
      <c r="G3822" s="21">
        <v>579.46997356414772</v>
      </c>
      <c r="H3822" s="42">
        <v>1.1720313833849316</v>
      </c>
      <c r="I3822" s="35">
        <v>312.60000000000002</v>
      </c>
      <c r="J3822" s="43">
        <v>5.5944055944055944E-2</v>
      </c>
      <c r="K3822" s="44">
        <v>0.27817133094217189</v>
      </c>
      <c r="L3822" s="26">
        <f t="shared" si="1121"/>
        <v>7.0454233197563019</v>
      </c>
      <c r="M3822" s="26">
        <f t="shared" si="1122"/>
        <v>0.44694286166312269</v>
      </c>
      <c r="N3822" s="96">
        <f t="shared" si="1123"/>
        <v>8</v>
      </c>
      <c r="O3822" s="26">
        <f t="shared" si="1124"/>
        <v>3.0494562852306673E-2</v>
      </c>
      <c r="P3822" s="3">
        <f>IF(L3822&gt;'Power Curve'!$C$37,0,INDEX(Ci,$N3822,1)*POWER(1-O3822,3)+INDEX(Ci,$N3822,2)*3*O3822*POWER(1-O3822,2)+INDEX(Ci,$N3822,3)*3*POWER(O3822,2)*(1-O3822)+INDEX(Ci,$N3822,4)*POWER(O3822,3))</f>
        <v>608.12587225537811</v>
      </c>
      <c r="Q3822" s="3">
        <f>MAX(0,MIN(P3822-V3822+W3822,'Power Curve'!$C$39))</f>
        <v>592.77020114538561</v>
      </c>
      <c r="R3822" s="3">
        <f t="shared" si="1125"/>
        <v>579.46997356414772</v>
      </c>
      <c r="S3822" s="3">
        <f t="shared" si="1126"/>
        <v>13.300227581237891</v>
      </c>
      <c r="T3822" s="3">
        <f t="shared" si="1127"/>
        <v>13.300227581237891</v>
      </c>
      <c r="V3822" s="37">
        <f t="array" ref="V3822">SUM(_xlfn.NORM.DIST($AD$3:$AD$1003,$L3822,$AA3822,FALSE)*WindSpeedStep*$AE$3:$AE$1003)/AG3822</f>
        <v>605.42856690716144</v>
      </c>
      <c r="W3822" s="37">
        <f t="array" ref="W3822">SUM(_xlfn.NORM.DIST($AD$3:$AD$1003,$L3822,$AB3822,FALSE)*WindSpeedStep*$AE$3:$AE$1003)/AH3822</f>
        <v>590.07289579716894</v>
      </c>
      <c r="Y3822" s="1">
        <f t="shared" si="1128"/>
        <v>7</v>
      </c>
      <c r="Z3822" s="99">
        <f>IF(L3822&lt;'Power Curve'!$P$28,'Power Curve'!$Q$28,IF(L3822&gt;'Power Curve'!$P$29,'Power Curve'!$Q$29,INDEX(ReferenceTurbulence,Y3822)+(L3822-INDEX(ReferenceTurbulenceWindSpeed,Y3822))*(INDEX(ReferenceTurbulence,Y3822+1)-INDEX(ReferenceTurbulence,Y3822))/(INDEX(ReferenceTurbulenceWindSpeed,Y3822+1)-INDEX(ReferenceTurbulenceWindSpeed,Y3822))))</f>
        <v>0.11966381304820647</v>
      </c>
      <c r="AA3822" s="100">
        <f t="shared" si="1134"/>
        <v>0.84308221898079239</v>
      </c>
      <c r="AB3822" s="29">
        <f t="shared" si="1135"/>
        <v>0.39414955635000293</v>
      </c>
      <c r="AG3822" s="40">
        <f t="array" ref="AG3822">SUM(_xlfn.NORM.DIST($AD$3:$AD$1003,$F3822,$AA3822,FALSE)*WindSpeedStep)</f>
        <v>1.0000000000000038</v>
      </c>
      <c r="AH3822" s="40">
        <f t="array" ref="AH3822">SUM(_xlfn.NORM.DIST($AD$3:$AD$1003,$F3822,$AB3822,FALSE)*WindSpeedStep)</f>
        <v>1.0000000000000036</v>
      </c>
      <c r="AJ3822" s="47">
        <f t="shared" si="1129"/>
        <v>7</v>
      </c>
      <c r="AK3822" s="83" t="b">
        <f>COUNTIF('Power Curve'!$D$2:$D$31,AJ3822)&gt;0</f>
        <v>1</v>
      </c>
      <c r="AL3822" s="83" t="b">
        <f t="shared" si="1130"/>
        <v>0</v>
      </c>
      <c r="AM3822" s="83" t="b">
        <f t="shared" si="1136"/>
        <v>1</v>
      </c>
      <c r="AN3822" s="47" t="str">
        <f t="shared" si="1131"/>
        <v>Outer</v>
      </c>
      <c r="AO3822" s="48" t="str">
        <f t="shared" si="1132"/>
        <v>0.4-0.5</v>
      </c>
      <c r="AP3822" s="49" t="str">
        <f t="shared" si="1137"/>
        <v>20-21</v>
      </c>
      <c r="AQ3822" s="49" t="str">
        <f t="shared" si="1138"/>
        <v>Apr</v>
      </c>
      <c r="AR3822" s="48" t="str">
        <f t="shared" si="1139"/>
        <v>305-315</v>
      </c>
      <c r="AS3822" s="49" t="str">
        <f t="shared" si="1133"/>
        <v>LWS-LTI</v>
      </c>
    </row>
    <row r="3823" spans="5:45" x14ac:dyDescent="0.3">
      <c r="E3823" s="15">
        <v>41026.875</v>
      </c>
      <c r="F3823" s="21">
        <v>6.21</v>
      </c>
      <c r="G3823" s="21">
        <v>389.12001037597668</v>
      </c>
      <c r="H3823" s="42">
        <v>1.1728987516185394</v>
      </c>
      <c r="I3823" s="35">
        <v>304.3</v>
      </c>
      <c r="J3823" s="43">
        <v>8.0515297906602251E-2</v>
      </c>
      <c r="K3823" s="44">
        <v>0.21534972294822566</v>
      </c>
      <c r="L3823" s="26">
        <f t="shared" si="1121"/>
        <v>6.1206809989782567</v>
      </c>
      <c r="M3823" s="26">
        <f t="shared" si="1122"/>
        <v>0.30402095500628751</v>
      </c>
      <c r="N3823" s="96">
        <f t="shared" si="1123"/>
        <v>7</v>
      </c>
      <c r="O3823" s="26">
        <f t="shared" si="1124"/>
        <v>9.0756179844331764E-2</v>
      </c>
      <c r="P3823" s="3">
        <f>IF(L3823&gt;'Power Curve'!$C$37,0,INDEX(Ci,$N3823,1)*POWER(1-O3823,3)+INDEX(Ci,$N3823,2)*3*O3823*POWER(1-O3823,2)+INDEX(Ci,$N3823,3)*3*POWER(O3823,2)*(1-O3823)+INDEX(Ci,$N3823,4)*POWER(O3823,3))</f>
        <v>386.42643622863602</v>
      </c>
      <c r="Q3823" s="3">
        <f>MAX(0,MIN(P3823-V3823+W3823,'Power Curve'!$C$39))</f>
        <v>379.00266280098072</v>
      </c>
      <c r="R3823" s="3">
        <f t="shared" si="1125"/>
        <v>389.12001037597668</v>
      </c>
      <c r="S3823" s="3">
        <f t="shared" si="1126"/>
        <v>-10.117347574995961</v>
      </c>
      <c r="T3823" s="3">
        <f t="shared" si="1127"/>
        <v>10.117347574995961</v>
      </c>
      <c r="V3823" s="37">
        <f t="array" ref="V3823">SUM(_xlfn.NORM.DIST($AD$3:$AD$1003,$L3823,$AA3823,FALSE)*WindSpeedStep*$AE$3:$AE$1003)/AG3823</f>
        <v>394.62116376083998</v>
      </c>
      <c r="W3823" s="37">
        <f t="array" ref="W3823">SUM(_xlfn.NORM.DIST($AD$3:$AD$1003,$L3823,$AB3823,FALSE)*WindSpeedStep*$AE$3:$AE$1003)/AH3823</f>
        <v>387.19739033318467</v>
      </c>
      <c r="Y3823" s="1">
        <f t="shared" si="1128"/>
        <v>6</v>
      </c>
      <c r="Z3823" s="99">
        <f>IF(L3823&lt;'Power Curve'!$P$28,'Power Curve'!$Q$28,IF(L3823&gt;'Power Curve'!$P$29,'Power Curve'!$Q$29,INDEX(ReferenceTurbulence,Y3823)+(L3823-INDEX(ReferenceTurbulenceWindSpeed,Y3823))*(INDEX(ReferenceTurbulence,Y3823+1)-INDEX(ReferenceTurbulence,Y3823))/(INDEX(ReferenceTurbulenceWindSpeed,Y3823+1)-INDEX(ReferenceTurbulenceWindSpeed,Y3823))))</f>
        <v>0.12143044198470367</v>
      </c>
      <c r="AA3823" s="100">
        <f t="shared" si="1134"/>
        <v>0.7432369989533073</v>
      </c>
      <c r="AB3823" s="29">
        <f t="shared" si="1135"/>
        <v>0.49280845402401419</v>
      </c>
      <c r="AG3823" s="40">
        <f t="array" ref="AG3823">SUM(_xlfn.NORM.DIST($AD$3:$AD$1003,$F3823,$AA3823,FALSE)*WindSpeedStep)</f>
        <v>1.000000000000004</v>
      </c>
      <c r="AH3823" s="40">
        <f t="array" ref="AH3823">SUM(_xlfn.NORM.DIST($AD$3:$AD$1003,$F3823,$AB3823,FALSE)*WindSpeedStep)</f>
        <v>1.0000000000000033</v>
      </c>
      <c r="AJ3823" s="47">
        <f t="shared" si="1129"/>
        <v>6</v>
      </c>
      <c r="AK3823" s="83" t="b">
        <f>COUNTIF('Power Curve'!$D$2:$D$31,AJ3823)&gt;0</f>
        <v>1</v>
      </c>
      <c r="AL3823" s="83" t="b">
        <f t="shared" si="1130"/>
        <v>0</v>
      </c>
      <c r="AM3823" s="83" t="b">
        <f t="shared" si="1136"/>
        <v>1</v>
      </c>
      <c r="AN3823" s="47" t="str">
        <f t="shared" si="1131"/>
        <v>Outer</v>
      </c>
      <c r="AO3823" s="48" t="str">
        <f t="shared" si="1132"/>
        <v>0.3-0.4</v>
      </c>
      <c r="AP3823" s="49" t="str">
        <f t="shared" si="1137"/>
        <v>21-22</v>
      </c>
      <c r="AQ3823" s="49" t="str">
        <f t="shared" si="1138"/>
        <v>Apr</v>
      </c>
      <c r="AR3823" s="48" t="str">
        <f t="shared" si="1139"/>
        <v>295-305</v>
      </c>
      <c r="AS3823" s="49" t="str">
        <f t="shared" si="1133"/>
        <v>LWS-LTI</v>
      </c>
    </row>
    <row r="3824" spans="5:45" x14ac:dyDescent="0.3">
      <c r="E3824" s="15">
        <v>41026.881944444445</v>
      </c>
      <c r="F3824" s="21">
        <v>5.59</v>
      </c>
      <c r="G3824" s="21">
        <v>293.72000122070301</v>
      </c>
      <c r="H3824" s="42">
        <v>1.173323761739113</v>
      </c>
      <c r="I3824" s="35">
        <v>296.7</v>
      </c>
      <c r="J3824" s="43">
        <v>6.2611806797853303E-2</v>
      </c>
      <c r="K3824" s="44">
        <v>0.18869178715728607</v>
      </c>
      <c r="L3824" s="26">
        <f t="shared" si="1121"/>
        <v>5.5102639193593905</v>
      </c>
      <c r="M3824" s="26">
        <f t="shared" si="1122"/>
        <v>0.20967902762307522</v>
      </c>
      <c r="N3824" s="96">
        <f t="shared" si="1123"/>
        <v>6</v>
      </c>
      <c r="O3824" s="26">
        <f t="shared" si="1124"/>
        <v>0.48057237273439096</v>
      </c>
      <c r="P3824" s="3">
        <f>IF(L3824&gt;'Power Curve'!$C$37,0,INDEX(Ci,$N3824,1)*POWER(1-O3824,3)+INDEX(Ci,$N3824,2)*3*O3824*POWER(1-O3824,2)+INDEX(Ci,$N3824,3)*3*POWER(O3824,2)*(1-O3824)+INDEX(Ci,$N3824,4)*POWER(O3824,3))</f>
        <v>283.15298185379504</v>
      </c>
      <c r="Q3824" s="3">
        <f>MAX(0,MIN(P3824-V3824+W3824,'Power Curve'!$C$39))</f>
        <v>283.36721202949133</v>
      </c>
      <c r="R3824" s="3">
        <f t="shared" si="1125"/>
        <v>293.72000122070301</v>
      </c>
      <c r="S3824" s="3">
        <f t="shared" si="1126"/>
        <v>-10.352789191211684</v>
      </c>
      <c r="T3824" s="3">
        <f t="shared" si="1127"/>
        <v>10.352789191211684</v>
      </c>
      <c r="V3824" s="37">
        <f t="array" ref="V3824">SUM(_xlfn.NORM.DIST($AD$3:$AD$1003,$L3824,$AA3824,FALSE)*WindSpeedStep*$AE$3:$AE$1003)/AG3824</f>
        <v>277.48056488349334</v>
      </c>
      <c r="W3824" s="37">
        <f t="array" ref="W3824">SUM(_xlfn.NORM.DIST($AD$3:$AD$1003,$L3824,$AB3824,FALSE)*WindSpeedStep*$AE$3:$AE$1003)/AH3824</f>
        <v>277.69479505918963</v>
      </c>
      <c r="Y3824" s="1">
        <f t="shared" si="1128"/>
        <v>5</v>
      </c>
      <c r="Z3824" s="99">
        <f>IF(L3824&lt;'Power Curve'!$P$28,'Power Curve'!$Q$28,IF(L3824&gt;'Power Curve'!$P$29,'Power Curve'!$Q$29,INDEX(ReferenceTurbulence,Y3824)+(L3824-INDEX(ReferenceTurbulenceWindSpeed,Y3824))*(INDEX(ReferenceTurbulence,Y3824+1)-INDEX(ReferenceTurbulence,Y3824))/(INDEX(ReferenceTurbulenceWindSpeed,Y3824+1)-INDEX(ReferenceTurbulenceWindSpeed,Y3824))))</f>
        <v>0.11961378304383388</v>
      </c>
      <c r="AA3824" s="100">
        <f t="shared" si="1134"/>
        <v>0.65910351296451986</v>
      </c>
      <c r="AB3824" s="29">
        <f t="shared" si="1135"/>
        <v>0.34500757992411207</v>
      </c>
      <c r="AG3824" s="40">
        <f t="array" ref="AG3824">SUM(_xlfn.NORM.DIST($AD$3:$AD$1003,$F3824,$AA3824,FALSE)*WindSpeedStep)</f>
        <v>1.0000000000000033</v>
      </c>
      <c r="AH3824" s="40">
        <f t="array" ref="AH3824">SUM(_xlfn.NORM.DIST($AD$3:$AD$1003,$F3824,$AB3824,FALSE)*WindSpeedStep)</f>
        <v>1.0000000000000036</v>
      </c>
      <c r="AJ3824" s="47">
        <f t="shared" si="1129"/>
        <v>6</v>
      </c>
      <c r="AK3824" s="83" t="b">
        <f>COUNTIF('Power Curve'!$D$2:$D$31,AJ3824)&gt;0</f>
        <v>1</v>
      </c>
      <c r="AL3824" s="83" t="b">
        <f t="shared" si="1130"/>
        <v>0</v>
      </c>
      <c r="AM3824" s="83" t="b">
        <f t="shared" si="1136"/>
        <v>1</v>
      </c>
      <c r="AN3824" s="47" t="str">
        <f t="shared" si="1131"/>
        <v>Outer</v>
      </c>
      <c r="AO3824" s="48" t="str">
        <f t="shared" si="1132"/>
        <v>0.2-0.3</v>
      </c>
      <c r="AP3824" s="49" t="str">
        <f t="shared" si="1137"/>
        <v>21-22</v>
      </c>
      <c r="AQ3824" s="49" t="str">
        <f t="shared" si="1138"/>
        <v>Apr</v>
      </c>
      <c r="AR3824" s="48" t="str">
        <f t="shared" si="1139"/>
        <v>295-305</v>
      </c>
      <c r="AS3824" s="49" t="str">
        <f t="shared" si="1133"/>
        <v>LWS-LTI</v>
      </c>
    </row>
    <row r="3825" spans="5:45" x14ac:dyDescent="0.3">
      <c r="E3825" s="15">
        <v>41026.888888888891</v>
      </c>
      <c r="F3825" s="21">
        <v>6.35</v>
      </c>
      <c r="G3825" s="21">
        <v>407.77999114990223</v>
      </c>
      <c r="H3825" s="42">
        <v>1.1737490789692029</v>
      </c>
      <c r="I3825" s="35">
        <v>292.10000000000002</v>
      </c>
      <c r="J3825" s="43">
        <v>5.5118110236220472E-2</v>
      </c>
      <c r="K3825" s="44">
        <v>0.16416489664944794</v>
      </c>
      <c r="L3825" s="26">
        <f t="shared" si="1121"/>
        <v>6.2601794689065411</v>
      </c>
      <c r="M3825" s="26">
        <f t="shared" si="1122"/>
        <v>0.32558089321814199</v>
      </c>
      <c r="N3825" s="96">
        <f t="shared" si="1123"/>
        <v>7</v>
      </c>
      <c r="O3825" s="26">
        <f t="shared" si="1124"/>
        <v>0.23256282610644516</v>
      </c>
      <c r="P3825" s="3">
        <f>IF(L3825&gt;'Power Curve'!$C$37,0,INDEX(Ci,$N3825,1)*POWER(1-O3825,3)+INDEX(Ci,$N3825,2)*3*O3825*POWER(1-O3825,2)+INDEX(Ci,$N3825,3)*3*POWER(O3825,2)*(1-O3825)+INDEX(Ci,$N3825,4)*POWER(O3825,3))</f>
        <v>415.66530287066257</v>
      </c>
      <c r="Q3825" s="3">
        <f>MAX(0,MIN(P3825-V3825+W3825,'Power Curve'!$C$39))</f>
        <v>402.77895383019478</v>
      </c>
      <c r="R3825" s="3">
        <f t="shared" si="1125"/>
        <v>407.77999114990223</v>
      </c>
      <c r="S3825" s="3">
        <f t="shared" si="1126"/>
        <v>-5.00103731970745</v>
      </c>
      <c r="T3825" s="3">
        <f t="shared" si="1127"/>
        <v>5.00103731970745</v>
      </c>
      <c r="V3825" s="37">
        <f t="array" ref="V3825">SUM(_xlfn.NORM.DIST($AD$3:$AD$1003,$L3825,$AA3825,FALSE)*WindSpeedStep*$AE$3:$AE$1003)/AG3825</f>
        <v>423.53887864009027</v>
      </c>
      <c r="W3825" s="37">
        <f t="array" ref="W3825">SUM(_xlfn.NORM.DIST($AD$3:$AD$1003,$L3825,$AB3825,FALSE)*WindSpeedStep*$AE$3:$AE$1003)/AH3825</f>
        <v>410.65252959962248</v>
      </c>
      <c r="Y3825" s="1">
        <f t="shared" si="1128"/>
        <v>6</v>
      </c>
      <c r="Z3825" s="99">
        <f>IF(L3825&lt;'Power Curve'!$P$28,'Power Curve'!$Q$28,IF(L3825&gt;'Power Curve'!$P$29,'Power Curve'!$Q$29,INDEX(ReferenceTurbulence,Y3825)+(L3825-INDEX(ReferenceTurbulenceWindSpeed,Y3825))*(INDEX(ReferenceTurbulence,Y3825+1)-INDEX(ReferenceTurbulence,Y3825))/(INDEX(ReferenceTurbulenceWindSpeed,Y3825+1)-INDEX(ReferenceTurbulenceWindSpeed,Y3825))))</f>
        <v>0.1211562290800223</v>
      </c>
      <c r="AA3825" s="100">
        <f t="shared" si="1134"/>
        <v>0.75845973781689324</v>
      </c>
      <c r="AB3825" s="29">
        <f t="shared" si="1135"/>
        <v>0.34504926206571485</v>
      </c>
      <c r="AG3825" s="40">
        <f t="array" ref="AG3825">SUM(_xlfn.NORM.DIST($AD$3:$AD$1003,$F3825,$AA3825,FALSE)*WindSpeedStep)</f>
        <v>1.0000000000000033</v>
      </c>
      <c r="AH3825" s="40">
        <f t="array" ref="AH3825">SUM(_xlfn.NORM.DIST($AD$3:$AD$1003,$F3825,$AB3825,FALSE)*WindSpeedStep)</f>
        <v>1.0000000000000038</v>
      </c>
      <c r="AJ3825" s="47">
        <f t="shared" si="1129"/>
        <v>6</v>
      </c>
      <c r="AK3825" s="83" t="b">
        <f>COUNTIF('Power Curve'!$D$2:$D$31,AJ3825)&gt;0</f>
        <v>1</v>
      </c>
      <c r="AL3825" s="83" t="b">
        <f t="shared" si="1130"/>
        <v>0</v>
      </c>
      <c r="AM3825" s="83" t="b">
        <f t="shared" si="1136"/>
        <v>1</v>
      </c>
      <c r="AN3825" s="47" t="str">
        <f t="shared" si="1131"/>
        <v>Outer</v>
      </c>
      <c r="AO3825" s="48" t="str">
        <f t="shared" si="1132"/>
        <v>0.3-0.4</v>
      </c>
      <c r="AP3825" s="49" t="str">
        <f t="shared" si="1137"/>
        <v>21-22</v>
      </c>
      <c r="AQ3825" s="49" t="str">
        <f t="shared" si="1138"/>
        <v>Apr</v>
      </c>
      <c r="AR3825" s="48" t="str">
        <f t="shared" si="1139"/>
        <v>285-295</v>
      </c>
      <c r="AS3825" s="49" t="str">
        <f t="shared" si="1133"/>
        <v>LWS-LTI</v>
      </c>
    </row>
    <row r="3826" spans="5:45" x14ac:dyDescent="0.3">
      <c r="E3826" s="15">
        <v>41026.895833333336</v>
      </c>
      <c r="F3826" s="21">
        <v>5.96</v>
      </c>
      <c r="G3826" s="21">
        <v>328.12000274658192</v>
      </c>
      <c r="H3826" s="42">
        <v>1.1744053400754166</v>
      </c>
      <c r="I3826" s="35">
        <v>291.8</v>
      </c>
      <c r="J3826" s="43">
        <v>8.8926174496644306E-2</v>
      </c>
      <c r="K3826" s="44">
        <v>0.21245510762065214</v>
      </c>
      <c r="L3826" s="26">
        <f t="shared" si="1121"/>
        <v>5.8767908653442618</v>
      </c>
      <c r="M3826" s="26">
        <f t="shared" si="1122"/>
        <v>0.26632694865386569</v>
      </c>
      <c r="N3826" s="96">
        <f t="shared" si="1123"/>
        <v>6</v>
      </c>
      <c r="O3826" s="26">
        <f t="shared" si="1124"/>
        <v>0.84589628668464456</v>
      </c>
      <c r="P3826" s="3">
        <f>IF(L3826&gt;'Power Curve'!$C$37,0,INDEX(Ci,$N3826,1)*POWER(1-O3826,3)+INDEX(Ci,$N3826,2)*3*O3826*POWER(1-O3826,2)+INDEX(Ci,$N3826,3)*3*POWER(O3826,2)*(1-O3826)+INDEX(Ci,$N3826,4)*POWER(O3826,3))</f>
        <v>341.24259790194571</v>
      </c>
      <c r="Q3826" s="3">
        <f>MAX(0,MIN(P3826-V3826+W3826,'Power Curve'!$C$39))</f>
        <v>337.33896452442144</v>
      </c>
      <c r="R3826" s="3">
        <f t="shared" si="1125"/>
        <v>328.12000274658192</v>
      </c>
      <c r="S3826" s="3">
        <f t="shared" si="1126"/>
        <v>9.2189617778395245</v>
      </c>
      <c r="T3826" s="3">
        <f t="shared" si="1127"/>
        <v>9.2189617778395245</v>
      </c>
      <c r="V3826" s="37">
        <f t="array" ref="V3826">SUM(_xlfn.NORM.DIST($AD$3:$AD$1003,$L3826,$AA3826,FALSE)*WindSpeedStep*$AE$3:$AE$1003)/AG3826</f>
        <v>346.11402361927122</v>
      </c>
      <c r="W3826" s="37">
        <f t="array" ref="W3826">SUM(_xlfn.NORM.DIST($AD$3:$AD$1003,$L3826,$AB3826,FALSE)*WindSpeedStep*$AE$3:$AE$1003)/AH3826</f>
        <v>342.21039024174695</v>
      </c>
      <c r="Y3826" s="1">
        <f t="shared" si="1128"/>
        <v>5</v>
      </c>
      <c r="Z3826" s="99">
        <f>IF(L3826&lt;'Power Curve'!$P$28,'Power Curve'!$Q$28,IF(L3826&gt;'Power Curve'!$P$29,'Power Curve'!$Q$29,INDEX(ReferenceTurbulence,Y3826)+(L3826-INDEX(ReferenceTurbulenceWindSpeed,Y3826))*(INDEX(ReferenceTurbulence,Y3826+1)-INDEX(ReferenceTurbulence,Y3826))/(INDEX(ReferenceTurbulenceWindSpeed,Y3826+1)-INDEX(ReferenceTurbulenceWindSpeed,Y3826))))</f>
        <v>0.12101490582687459</v>
      </c>
      <c r="AA3826" s="100">
        <f t="shared" si="1134"/>
        <v>0.71117929313387263</v>
      </c>
      <c r="AB3826" s="29">
        <f t="shared" si="1135"/>
        <v>0.52260052997188911</v>
      </c>
      <c r="AG3826" s="40">
        <f t="array" ref="AG3826">SUM(_xlfn.NORM.DIST($AD$3:$AD$1003,$F3826,$AA3826,FALSE)*WindSpeedStep)</f>
        <v>1.0000000000000038</v>
      </c>
      <c r="AH3826" s="40">
        <f t="array" ref="AH3826">SUM(_xlfn.NORM.DIST($AD$3:$AD$1003,$F3826,$AB3826,FALSE)*WindSpeedStep)</f>
        <v>1.0000000000000036</v>
      </c>
      <c r="AJ3826" s="47">
        <f t="shared" si="1129"/>
        <v>6</v>
      </c>
      <c r="AK3826" s="83" t="b">
        <f>COUNTIF('Power Curve'!$D$2:$D$31,AJ3826)&gt;0</f>
        <v>1</v>
      </c>
      <c r="AL3826" s="83" t="b">
        <f t="shared" si="1130"/>
        <v>0</v>
      </c>
      <c r="AM3826" s="83" t="b">
        <f t="shared" si="1136"/>
        <v>1</v>
      </c>
      <c r="AN3826" s="47" t="str">
        <f t="shared" si="1131"/>
        <v>Outer</v>
      </c>
      <c r="AO3826" s="48" t="str">
        <f t="shared" si="1132"/>
        <v>0.2-0.3</v>
      </c>
      <c r="AP3826" s="49" t="str">
        <f t="shared" si="1137"/>
        <v>21-22</v>
      </c>
      <c r="AQ3826" s="49" t="str">
        <f t="shared" si="1138"/>
        <v>Apr</v>
      </c>
      <c r="AR3826" s="48" t="str">
        <f t="shared" si="1139"/>
        <v>285-295</v>
      </c>
      <c r="AS3826" s="49" t="str">
        <f t="shared" si="1133"/>
        <v>LWS-LTI</v>
      </c>
    </row>
    <row r="3827" spans="5:45" x14ac:dyDescent="0.3">
      <c r="E3827" s="15">
        <v>41026.902777777781</v>
      </c>
      <c r="F3827" s="21">
        <v>6.31</v>
      </c>
      <c r="G3827" s="21">
        <v>539.91997718811058</v>
      </c>
      <c r="H3827" s="42">
        <v>1.1751297033197101</v>
      </c>
      <c r="I3827" s="35">
        <v>294</v>
      </c>
      <c r="J3827" s="43">
        <v>0.12836767036450081</v>
      </c>
      <c r="K3827" s="44">
        <v>0.18915671956908564</v>
      </c>
      <c r="L3827" s="26">
        <f t="shared" si="1121"/>
        <v>6.2231833659053652</v>
      </c>
      <c r="M3827" s="26">
        <f t="shared" si="1122"/>
        <v>0.31986302623942303</v>
      </c>
      <c r="N3827" s="96">
        <f t="shared" si="1123"/>
        <v>7</v>
      </c>
      <c r="O3827" s="26">
        <f t="shared" si="1124"/>
        <v>0.19495457639545155</v>
      </c>
      <c r="P3827" s="3">
        <f>IF(L3827&gt;'Power Curve'!$C$37,0,INDEX(Ci,$N3827,1)*POWER(1-O3827,3)+INDEX(Ci,$N3827,2)*3*O3827*POWER(1-O3827,2)+INDEX(Ci,$N3827,3)*3*POWER(O3827,2)*(1-O3827)+INDEX(Ci,$N3827,4)*POWER(O3827,3))</f>
        <v>407.68406622323596</v>
      </c>
      <c r="Q3827" s="3">
        <f>MAX(0,MIN(P3827-V3827+W3827,'Power Curve'!$C$39))</f>
        <v>409.19804571529306</v>
      </c>
      <c r="R3827" s="3">
        <f t="shared" si="1125"/>
        <v>539.91997718811058</v>
      </c>
      <c r="S3827" s="3">
        <f t="shared" si="1126"/>
        <v>-130.72193147281752</v>
      </c>
      <c r="T3827" s="3">
        <f t="shared" si="1127"/>
        <v>130.72193147281752</v>
      </c>
      <c r="V3827" s="37">
        <f t="array" ref="V3827">SUM(_xlfn.NORM.DIST($AD$3:$AD$1003,$L3827,$AA3827,FALSE)*WindSpeedStep*$AE$3:$AE$1003)/AG3827</f>
        <v>415.77599251420429</v>
      </c>
      <c r="W3827" s="37">
        <f t="array" ref="W3827">SUM(_xlfn.NORM.DIST($AD$3:$AD$1003,$L3827,$AB3827,FALSE)*WindSpeedStep*$AE$3:$AE$1003)/AH3827</f>
        <v>417.28997200626139</v>
      </c>
      <c r="Y3827" s="1">
        <f t="shared" si="1128"/>
        <v>6</v>
      </c>
      <c r="Z3827" s="99">
        <f>IF(L3827&lt;'Power Curve'!$P$28,'Power Curve'!$Q$28,IF(L3827&gt;'Power Curve'!$P$29,'Power Curve'!$Q$29,INDEX(ReferenceTurbulence,Y3827)+(L3827-INDEX(ReferenceTurbulenceWindSpeed,Y3827))*(INDEX(ReferenceTurbulence,Y3827+1)-INDEX(ReferenceTurbulence,Y3827))/(INDEX(ReferenceTurbulenceWindSpeed,Y3827+1)-INDEX(ReferenceTurbulenceWindSpeed,Y3827))))</f>
        <v>0.12122895252187123</v>
      </c>
      <c r="AA3827" s="100">
        <f t="shared" si="1134"/>
        <v>0.75443000080024025</v>
      </c>
      <c r="AB3827" s="29">
        <f t="shared" si="1135"/>
        <v>0.79885555093238458</v>
      </c>
      <c r="AG3827" s="40">
        <f t="array" ref="AG3827">SUM(_xlfn.NORM.DIST($AD$3:$AD$1003,$F3827,$AA3827,FALSE)*WindSpeedStep)</f>
        <v>1.0000000000000031</v>
      </c>
      <c r="AH3827" s="40">
        <f t="array" ref="AH3827">SUM(_xlfn.NORM.DIST($AD$3:$AD$1003,$F3827,$AB3827,FALSE)*WindSpeedStep)</f>
        <v>1.0000000000000033</v>
      </c>
      <c r="AJ3827" s="47">
        <f t="shared" si="1129"/>
        <v>6</v>
      </c>
      <c r="AK3827" s="83" t="b">
        <f>COUNTIF('Power Curve'!$D$2:$D$31,AJ3827)&gt;0</f>
        <v>1</v>
      </c>
      <c r="AL3827" s="83" t="b">
        <f t="shared" si="1130"/>
        <v>0</v>
      </c>
      <c r="AM3827" s="83" t="b">
        <f t="shared" si="1136"/>
        <v>1</v>
      </c>
      <c r="AN3827" s="47" t="str">
        <f t="shared" si="1131"/>
        <v>Inner</v>
      </c>
      <c r="AO3827" s="48" t="str">
        <f t="shared" si="1132"/>
        <v>0.3-0.4</v>
      </c>
      <c r="AP3827" s="49" t="str">
        <f t="shared" si="1137"/>
        <v>21-22</v>
      </c>
      <c r="AQ3827" s="49" t="str">
        <f t="shared" si="1138"/>
        <v>Apr</v>
      </c>
      <c r="AR3827" s="48" t="str">
        <f t="shared" si="1139"/>
        <v>285-295</v>
      </c>
      <c r="AS3827" s="49" t="str">
        <f t="shared" si="1133"/>
        <v>Inner-TI</v>
      </c>
    </row>
    <row r="3828" spans="5:45" x14ac:dyDescent="0.3">
      <c r="E3828" s="15">
        <v>41026.909722222219</v>
      </c>
      <c r="F3828" s="21">
        <v>7.36</v>
      </c>
      <c r="G3828" s="21">
        <v>640.66000977158546</v>
      </c>
      <c r="H3828" s="42">
        <v>1.1757269092213594</v>
      </c>
      <c r="I3828" s="35">
        <v>293.89999999999998</v>
      </c>
      <c r="J3828" s="43">
        <v>7.0652173913043473E-2</v>
      </c>
      <c r="K3828" s="44">
        <v>0.18278185612429462</v>
      </c>
      <c r="L3828" s="26">
        <f t="shared" si="1121"/>
        <v>7.2599662899014481</v>
      </c>
      <c r="M3828" s="26">
        <f t="shared" si="1122"/>
        <v>0.4801011692954219</v>
      </c>
      <c r="N3828" s="96">
        <f t="shared" si="1123"/>
        <v>8</v>
      </c>
      <c r="O3828" s="26">
        <f t="shared" si="1124"/>
        <v>0.24642802105682396</v>
      </c>
      <c r="P3828" s="3">
        <f>IF(L3828&gt;'Power Curve'!$C$37,0,INDEX(Ci,$N3828,1)*POWER(1-O3828,3)+INDEX(Ci,$N3828,2)*3*O3828*POWER(1-O3828,2)+INDEX(Ci,$N3828,3)*3*POWER(O3828,2)*(1-O3828)+INDEX(Ci,$N3828,4)*POWER(O3828,3))</f>
        <v>665.094329072812</v>
      </c>
      <c r="Q3828" s="3">
        <f>MAX(0,MIN(P3828-V3828+W3828,'Power Curve'!$C$39))</f>
        <v>651.85132341384838</v>
      </c>
      <c r="R3828" s="3">
        <f t="shared" si="1125"/>
        <v>640.66000977158546</v>
      </c>
      <c r="S3828" s="3">
        <f t="shared" si="1126"/>
        <v>11.191313642262912</v>
      </c>
      <c r="T3828" s="3">
        <f t="shared" si="1127"/>
        <v>11.191313642262912</v>
      </c>
      <c r="V3828" s="37">
        <f t="array" ref="V3828">SUM(_xlfn.NORM.DIST($AD$3:$AD$1003,$L3828,$AA3828,FALSE)*WindSpeedStep*$AE$3:$AE$1003)/AG3828</f>
        <v>661.11775065578206</v>
      </c>
      <c r="W3828" s="37">
        <f t="array" ref="W3828">SUM(_xlfn.NORM.DIST($AD$3:$AD$1003,$L3828,$AB3828,FALSE)*WindSpeedStep*$AE$3:$AE$1003)/AH3828</f>
        <v>647.87474499681844</v>
      </c>
      <c r="Y3828" s="1">
        <f t="shared" si="1128"/>
        <v>7</v>
      </c>
      <c r="Z3828" s="99">
        <f>IF(L3828&lt;'Power Curve'!$P$28,'Power Curve'!$Q$28,IF(L3828&gt;'Power Curve'!$P$29,'Power Curve'!$Q$29,INDEX(ReferenceTurbulence,Y3828)+(L3828-INDEX(ReferenceTurbulenceWindSpeed,Y3828))*(INDEX(ReferenceTurbulence,Y3828+1)-INDEX(ReferenceTurbulence,Y3828))/(INDEX(ReferenceTurbulenceWindSpeed,Y3828+1)-INDEX(ReferenceTurbulenceWindSpeed,Y3828))))</f>
        <v>0.11960422439496102</v>
      </c>
      <c r="AA3828" s="100">
        <f t="shared" si="1134"/>
        <v>0.86832263723722536</v>
      </c>
      <c r="AB3828" s="29">
        <f t="shared" si="1135"/>
        <v>0.51293240091695014</v>
      </c>
      <c r="AG3828" s="40">
        <f t="array" ref="AG3828">SUM(_xlfn.NORM.DIST($AD$3:$AD$1003,$F3828,$AA3828,FALSE)*WindSpeedStep)</f>
        <v>1.0000000000000036</v>
      </c>
      <c r="AH3828" s="40">
        <f t="array" ref="AH3828">SUM(_xlfn.NORM.DIST($AD$3:$AD$1003,$F3828,$AB3828,FALSE)*WindSpeedStep)</f>
        <v>1.0000000000000036</v>
      </c>
      <c r="AJ3828" s="47">
        <f t="shared" si="1129"/>
        <v>7</v>
      </c>
      <c r="AK3828" s="83" t="b">
        <f>COUNTIF('Power Curve'!$D$2:$D$31,AJ3828)&gt;0</f>
        <v>1</v>
      </c>
      <c r="AL3828" s="83" t="b">
        <f t="shared" si="1130"/>
        <v>0</v>
      </c>
      <c r="AM3828" s="83" t="b">
        <f t="shared" si="1136"/>
        <v>1</v>
      </c>
      <c r="AN3828" s="47" t="str">
        <f t="shared" si="1131"/>
        <v>Outer</v>
      </c>
      <c r="AO3828" s="48" t="str">
        <f t="shared" si="1132"/>
        <v>0.4-0.5</v>
      </c>
      <c r="AP3828" s="49" t="str">
        <f t="shared" si="1137"/>
        <v>21-22</v>
      </c>
      <c r="AQ3828" s="49" t="str">
        <f t="shared" si="1138"/>
        <v>Apr</v>
      </c>
      <c r="AR3828" s="48" t="str">
        <f t="shared" si="1139"/>
        <v>285-295</v>
      </c>
      <c r="AS3828" s="49" t="str">
        <f t="shared" si="1133"/>
        <v>LWS-LTI</v>
      </c>
    </row>
    <row r="3829" spans="5:45" x14ac:dyDescent="0.3">
      <c r="E3829" s="15">
        <v>41026.916666666664</v>
      </c>
      <c r="F3829" s="21">
        <v>6.87</v>
      </c>
      <c r="G3829" s="21">
        <v>492.65002632141136</v>
      </c>
      <c r="H3829" s="42">
        <v>1.1761538559088018</v>
      </c>
      <c r="I3829" s="35">
        <v>291.2</v>
      </c>
      <c r="J3829" s="43">
        <v>8.7336244541484712E-2</v>
      </c>
      <c r="K3829" s="44">
        <v>0.20173263953539392</v>
      </c>
      <c r="L3829" s="26">
        <f t="shared" si="1121"/>
        <v>6.7774463185887566</v>
      </c>
      <c r="M3829" s="26">
        <f t="shared" si="1122"/>
        <v>0.40552615228745309</v>
      </c>
      <c r="N3829" s="96">
        <f t="shared" si="1123"/>
        <v>7</v>
      </c>
      <c r="O3829" s="26">
        <f t="shared" si="1124"/>
        <v>0.75838850156878979</v>
      </c>
      <c r="P3829" s="3">
        <f>IF(L3829&gt;'Power Curve'!$C$37,0,INDEX(Ci,$N3829,1)*POWER(1-O3829,3)+INDEX(Ci,$N3829,2)*3*O3829*POWER(1-O3829,2)+INDEX(Ci,$N3829,3)*3*POWER(O3829,2)*(1-O3829)+INDEX(Ci,$N3829,4)*POWER(O3829,3))</f>
        <v>539.48677929946314</v>
      </c>
      <c r="Q3829" s="3">
        <f>MAX(0,MIN(P3829-V3829+W3829,'Power Curve'!$C$39))</f>
        <v>530.81753125212663</v>
      </c>
      <c r="R3829" s="3">
        <f t="shared" si="1125"/>
        <v>492.65002632141136</v>
      </c>
      <c r="S3829" s="3">
        <f t="shared" si="1126"/>
        <v>38.167504930715268</v>
      </c>
      <c r="T3829" s="3">
        <f t="shared" si="1127"/>
        <v>38.167504930715268</v>
      </c>
      <c r="V3829" s="37">
        <f t="array" ref="V3829">SUM(_xlfn.NORM.DIST($AD$3:$AD$1003,$L3829,$AA3829,FALSE)*WindSpeedStep*$AE$3:$AE$1003)/AG3829</f>
        <v>539.59113524606551</v>
      </c>
      <c r="W3829" s="37">
        <f t="array" ref="W3829">SUM(_xlfn.NORM.DIST($AD$3:$AD$1003,$L3829,$AB3829,FALSE)*WindSpeedStep*$AE$3:$AE$1003)/AH3829</f>
        <v>530.921887198729</v>
      </c>
      <c r="Y3829" s="1">
        <f t="shared" si="1128"/>
        <v>6</v>
      </c>
      <c r="Z3829" s="99">
        <f>IF(L3829&lt;'Power Curve'!$P$28,'Power Curve'!$Q$28,IF(L3829&gt;'Power Curve'!$P$29,'Power Curve'!$Q$29,INDEX(ReferenceTurbulence,Y3829)+(L3829-INDEX(ReferenceTurbulenceWindSpeed,Y3829))*(INDEX(ReferenceTurbulence,Y3829+1)-INDEX(ReferenceTurbulence,Y3829))/(INDEX(ReferenceTurbulenceWindSpeed,Y3829+1)-INDEX(ReferenceTurbulenceWindSpeed,Y3829))))</f>
        <v>0.12013943480679722</v>
      </c>
      <c r="AA3829" s="100">
        <f t="shared" si="1134"/>
        <v>0.81423857014866174</v>
      </c>
      <c r="AB3829" s="29">
        <f t="shared" si="1135"/>
        <v>0.59191670904705296</v>
      </c>
      <c r="AG3829" s="40">
        <f t="array" ref="AG3829">SUM(_xlfn.NORM.DIST($AD$3:$AD$1003,$F3829,$AA3829,FALSE)*WindSpeedStep)</f>
        <v>1.0000000000000036</v>
      </c>
      <c r="AH3829" s="40">
        <f t="array" ref="AH3829">SUM(_xlfn.NORM.DIST($AD$3:$AD$1003,$F3829,$AB3829,FALSE)*WindSpeedStep)</f>
        <v>1.0000000000000038</v>
      </c>
      <c r="AJ3829" s="47">
        <f t="shared" si="1129"/>
        <v>7</v>
      </c>
      <c r="AK3829" s="83" t="b">
        <f>COUNTIF('Power Curve'!$D$2:$D$31,AJ3829)&gt;0</f>
        <v>1</v>
      </c>
      <c r="AL3829" s="83" t="b">
        <f t="shared" si="1130"/>
        <v>0</v>
      </c>
      <c r="AM3829" s="83" t="b">
        <f t="shared" si="1136"/>
        <v>1</v>
      </c>
      <c r="AN3829" s="47" t="str">
        <f t="shared" si="1131"/>
        <v>Outer</v>
      </c>
      <c r="AO3829" s="48" t="str">
        <f t="shared" si="1132"/>
        <v>0.4-0.5</v>
      </c>
      <c r="AP3829" s="49" t="str">
        <f t="shared" si="1137"/>
        <v>22-23</v>
      </c>
      <c r="AQ3829" s="49" t="str">
        <f t="shared" si="1138"/>
        <v>Apr</v>
      </c>
      <c r="AR3829" s="48" t="str">
        <f t="shared" si="1139"/>
        <v>285-295</v>
      </c>
      <c r="AS3829" s="49" t="str">
        <f t="shared" si="1133"/>
        <v>LWS-LTI</v>
      </c>
    </row>
    <row r="3830" spans="5:45" x14ac:dyDescent="0.3">
      <c r="E3830" s="15">
        <v>41026.923611111109</v>
      </c>
      <c r="F3830" s="21">
        <v>6.81</v>
      </c>
      <c r="G3830" s="21">
        <v>515.76001358032204</v>
      </c>
      <c r="H3830" s="42">
        <v>1.1771112864374875</v>
      </c>
      <c r="I3830" s="35">
        <v>296.39999999999998</v>
      </c>
      <c r="J3830" s="43">
        <v>0.10719530102790015</v>
      </c>
      <c r="K3830" s="44">
        <v>0.16885618431791227</v>
      </c>
      <c r="L3830" s="26">
        <f t="shared" si="1121"/>
        <v>6.7200771182997165</v>
      </c>
      <c r="M3830" s="26">
        <f t="shared" si="1122"/>
        <v>0.39665955744859155</v>
      </c>
      <c r="N3830" s="96">
        <f t="shared" si="1123"/>
        <v>7</v>
      </c>
      <c r="O3830" s="26">
        <f t="shared" si="1124"/>
        <v>0.70007005624167917</v>
      </c>
      <c r="P3830" s="3">
        <f>IF(L3830&gt;'Power Curve'!$C$37,0,INDEX(Ci,$N3830,1)*POWER(1-O3830,3)+INDEX(Ci,$N3830,2)*3*O3830*POWER(1-O3830,2)+INDEX(Ci,$N3830,3)*3*POWER(O3830,2)*(1-O3830)+INDEX(Ci,$N3830,4)*POWER(O3830,3))</f>
        <v>524.97101231985789</v>
      </c>
      <c r="Q3830" s="3">
        <f>MAX(0,MIN(P3830-V3830+W3830,'Power Curve'!$C$39))</f>
        <v>521.36956900245957</v>
      </c>
      <c r="R3830" s="3">
        <f t="shared" si="1125"/>
        <v>515.76001358032204</v>
      </c>
      <c r="S3830" s="3">
        <f t="shared" si="1126"/>
        <v>5.6095554221375323</v>
      </c>
      <c r="T3830" s="3">
        <f t="shared" si="1127"/>
        <v>5.6095554221375323</v>
      </c>
      <c r="V3830" s="37">
        <f t="array" ref="V3830">SUM(_xlfn.NORM.DIST($AD$3:$AD$1003,$L3830,$AA3830,FALSE)*WindSpeedStep*$AE$3:$AE$1003)/AG3830</f>
        <v>526.01104274154488</v>
      </c>
      <c r="W3830" s="37">
        <f t="array" ref="W3830">SUM(_xlfn.NORM.DIST($AD$3:$AD$1003,$L3830,$AB3830,FALSE)*WindSpeedStep*$AE$3:$AE$1003)/AH3830</f>
        <v>522.40959942414656</v>
      </c>
      <c r="Y3830" s="1">
        <f t="shared" si="1128"/>
        <v>6</v>
      </c>
      <c r="Z3830" s="99">
        <f>IF(L3830&lt;'Power Curve'!$P$28,'Power Curve'!$Q$28,IF(L3830&gt;'Power Curve'!$P$29,'Power Curve'!$Q$29,INDEX(ReferenceTurbulence,Y3830)+(L3830-INDEX(ReferenceTurbulenceWindSpeed,Y3830))*(INDEX(ReferenceTurbulence,Y3830+1)-INDEX(ReferenceTurbulence,Y3830))/(INDEX(ReferenceTurbulenceWindSpeed,Y3830+1)-INDEX(ReferenceTurbulenceWindSpeed,Y3830))))</f>
        <v>0.12025220575732157</v>
      </c>
      <c r="AA3830" s="100">
        <f t="shared" si="1134"/>
        <v>0.80810409633484614</v>
      </c>
      <c r="AB3830" s="29">
        <f t="shared" si="1135"/>
        <v>0.72036068962684185</v>
      </c>
      <c r="AG3830" s="40">
        <f t="array" ref="AG3830">SUM(_xlfn.NORM.DIST($AD$3:$AD$1003,$F3830,$AA3830,FALSE)*WindSpeedStep)</f>
        <v>1.0000000000000036</v>
      </c>
      <c r="AH3830" s="40">
        <f t="array" ref="AH3830">SUM(_xlfn.NORM.DIST($AD$3:$AD$1003,$F3830,$AB3830,FALSE)*WindSpeedStep)</f>
        <v>1.0000000000000036</v>
      </c>
      <c r="AJ3830" s="47">
        <f t="shared" si="1129"/>
        <v>7</v>
      </c>
      <c r="AK3830" s="83" t="b">
        <f>COUNTIF('Power Curve'!$D$2:$D$31,AJ3830)&gt;0</f>
        <v>1</v>
      </c>
      <c r="AL3830" s="83" t="b">
        <f t="shared" si="1130"/>
        <v>0</v>
      </c>
      <c r="AM3830" s="83" t="b">
        <f t="shared" si="1136"/>
        <v>1</v>
      </c>
      <c r="AN3830" s="47" t="str">
        <f t="shared" si="1131"/>
        <v>Inner</v>
      </c>
      <c r="AO3830" s="48" t="str">
        <f t="shared" si="1132"/>
        <v>0.3-0.4</v>
      </c>
      <c r="AP3830" s="49" t="str">
        <f t="shared" si="1137"/>
        <v>22-23</v>
      </c>
      <c r="AQ3830" s="49" t="str">
        <f t="shared" si="1138"/>
        <v>Apr</v>
      </c>
      <c r="AR3830" s="48" t="str">
        <f t="shared" si="1139"/>
        <v>295-305</v>
      </c>
      <c r="AS3830" s="49" t="str">
        <f t="shared" si="1133"/>
        <v>Inner-TI</v>
      </c>
    </row>
    <row r="3831" spans="5:45" x14ac:dyDescent="0.3">
      <c r="E3831" s="15">
        <v>41026.930555555555</v>
      </c>
      <c r="F3831" s="21">
        <v>6.86</v>
      </c>
      <c r="G3831" s="21">
        <v>557.11001777648949</v>
      </c>
      <c r="H3831" s="42">
        <v>1.1775391242464415</v>
      </c>
      <c r="I3831" s="35">
        <v>294.39999999999998</v>
      </c>
      <c r="J3831" s="43">
        <v>8.4548104956268216E-2</v>
      </c>
      <c r="K3831" s="44">
        <v>0.2257921040051141</v>
      </c>
      <c r="L3831" s="26">
        <f t="shared" si="1121"/>
        <v>6.7702369391096227</v>
      </c>
      <c r="M3831" s="26">
        <f t="shared" si="1122"/>
        <v>0.4044119194489435</v>
      </c>
      <c r="N3831" s="96">
        <f t="shared" si="1123"/>
        <v>7</v>
      </c>
      <c r="O3831" s="26">
        <f t="shared" si="1124"/>
        <v>0.75105983390603714</v>
      </c>
      <c r="P3831" s="3">
        <f>IF(L3831&gt;'Power Curve'!$C$37,0,INDEX(Ci,$N3831,1)*POWER(1-O3831,3)+INDEX(Ci,$N3831,2)*3*O3831*POWER(1-O3831,2)+INDEX(Ci,$N3831,3)*3*POWER(O3831,2)*(1-O3831)+INDEX(Ci,$N3831,4)*POWER(O3831,3))</f>
        <v>537.65672449506906</v>
      </c>
      <c r="Q3831" s="3">
        <f>MAX(0,MIN(P3831-V3831+W3831,'Power Curve'!$C$39))</f>
        <v>528.36002219068985</v>
      </c>
      <c r="R3831" s="3">
        <f t="shared" si="1125"/>
        <v>557.11001777648949</v>
      </c>
      <c r="S3831" s="3">
        <f t="shared" si="1126"/>
        <v>-28.749995585799638</v>
      </c>
      <c r="T3831" s="3">
        <f t="shared" si="1127"/>
        <v>28.749995585799638</v>
      </c>
      <c r="V3831" s="37">
        <f t="array" ref="V3831">SUM(_xlfn.NORM.DIST($AD$3:$AD$1003,$L3831,$AA3831,FALSE)*WindSpeedStep*$AE$3:$AE$1003)/AG3831</f>
        <v>537.87471808171256</v>
      </c>
      <c r="W3831" s="37">
        <f t="array" ref="W3831">SUM(_xlfn.NORM.DIST($AD$3:$AD$1003,$L3831,$AB3831,FALSE)*WindSpeedStep*$AE$3:$AE$1003)/AH3831</f>
        <v>528.57801577733335</v>
      </c>
      <c r="Y3831" s="1">
        <f t="shared" si="1128"/>
        <v>6</v>
      </c>
      <c r="Z3831" s="99">
        <f>IF(L3831&lt;'Power Curve'!$P$28,'Power Curve'!$Q$28,IF(L3831&gt;'Power Curve'!$P$29,'Power Curve'!$Q$29,INDEX(ReferenceTurbulence,Y3831)+(L3831-INDEX(ReferenceTurbulenceWindSpeed,Y3831))*(INDEX(ReferenceTurbulence,Y3831+1)-INDEX(ReferenceTurbulence,Y3831))/(INDEX(ReferenceTurbulenceWindSpeed,Y3831+1)-INDEX(ReferenceTurbulenceWindSpeed,Y3831))))</f>
        <v>0.12015360632343779</v>
      </c>
      <c r="AA3831" s="100">
        <f t="shared" si="1134"/>
        <v>0.813468383898174</v>
      </c>
      <c r="AB3831" s="29">
        <f t="shared" si="1135"/>
        <v>0.57241070330664445</v>
      </c>
      <c r="AG3831" s="40">
        <f t="array" ref="AG3831">SUM(_xlfn.NORM.DIST($AD$3:$AD$1003,$F3831,$AA3831,FALSE)*WindSpeedStep)</f>
        <v>1.0000000000000036</v>
      </c>
      <c r="AH3831" s="40">
        <f t="array" ref="AH3831">SUM(_xlfn.NORM.DIST($AD$3:$AD$1003,$F3831,$AB3831,FALSE)*WindSpeedStep)</f>
        <v>1.0000000000000036</v>
      </c>
      <c r="AJ3831" s="47">
        <f t="shared" si="1129"/>
        <v>7</v>
      </c>
      <c r="AK3831" s="83" t="b">
        <f>COUNTIF('Power Curve'!$D$2:$D$31,AJ3831)&gt;0</f>
        <v>1</v>
      </c>
      <c r="AL3831" s="83" t="b">
        <f t="shared" si="1130"/>
        <v>0</v>
      </c>
      <c r="AM3831" s="83" t="b">
        <f t="shared" si="1136"/>
        <v>1</v>
      </c>
      <c r="AN3831" s="47" t="str">
        <f t="shared" si="1131"/>
        <v>Outer</v>
      </c>
      <c r="AO3831" s="48" t="str">
        <f t="shared" si="1132"/>
        <v>0.4-0.5</v>
      </c>
      <c r="AP3831" s="49" t="str">
        <f t="shared" si="1137"/>
        <v>22-23</v>
      </c>
      <c r="AQ3831" s="49" t="str">
        <f t="shared" si="1138"/>
        <v>Apr</v>
      </c>
      <c r="AR3831" s="48" t="str">
        <f t="shared" si="1139"/>
        <v>285-295</v>
      </c>
      <c r="AS3831" s="49" t="str">
        <f t="shared" si="1133"/>
        <v>LWS-LTI</v>
      </c>
    </row>
    <row r="3832" spans="5:45" x14ac:dyDescent="0.3">
      <c r="E3832" s="15">
        <v>41026.9375</v>
      </c>
      <c r="F3832" s="21">
        <v>6.77</v>
      </c>
      <c r="G3832" s="21">
        <v>529.11999130249023</v>
      </c>
      <c r="H3832" s="42">
        <v>1.1775391242464415</v>
      </c>
      <c r="I3832" s="35">
        <v>294.10000000000002</v>
      </c>
      <c r="J3832" s="43">
        <v>8.1240768094534718E-2</v>
      </c>
      <c r="K3832" s="44">
        <v>0.2318142868791348</v>
      </c>
      <c r="L3832" s="26">
        <f t="shared" si="1121"/>
        <v>6.6814145885965219</v>
      </c>
      <c r="M3832" s="26">
        <f t="shared" si="1122"/>
        <v>0.39068413885121628</v>
      </c>
      <c r="N3832" s="96">
        <f t="shared" si="1123"/>
        <v>7</v>
      </c>
      <c r="O3832" s="26">
        <f t="shared" si="1124"/>
        <v>0.66076780671852697</v>
      </c>
      <c r="P3832" s="3">
        <f>IF(L3832&gt;'Power Curve'!$C$37,0,INDEX(Ci,$N3832,1)*POWER(1-O3832,3)+INDEX(Ci,$N3832,2)*3*O3832*POWER(1-O3832,2)+INDEX(Ci,$N3832,3)*3*POWER(O3832,2)*(1-O3832)+INDEX(Ci,$N3832,4)*POWER(O3832,3))</f>
        <v>515.25778319284177</v>
      </c>
      <c r="Q3832" s="3">
        <f>MAX(0,MIN(P3832-V3832+W3832,'Power Curve'!$C$39))</f>
        <v>505.41446031758147</v>
      </c>
      <c r="R3832" s="3">
        <f t="shared" si="1125"/>
        <v>529.11999130249023</v>
      </c>
      <c r="S3832" s="3">
        <f t="shared" si="1126"/>
        <v>-23.705530984908762</v>
      </c>
      <c r="T3832" s="3">
        <f t="shared" si="1127"/>
        <v>23.705530984908762</v>
      </c>
      <c r="V3832" s="37">
        <f t="array" ref="V3832">SUM(_xlfn.NORM.DIST($AD$3:$AD$1003,$L3832,$AA3832,FALSE)*WindSpeedStep*$AE$3:$AE$1003)/AG3832</f>
        <v>516.96011822210016</v>
      </c>
      <c r="W3832" s="37">
        <f t="array" ref="W3832">SUM(_xlfn.NORM.DIST($AD$3:$AD$1003,$L3832,$AB3832,FALSE)*WindSpeedStep*$AE$3:$AE$1003)/AH3832</f>
        <v>507.11679534683987</v>
      </c>
      <c r="Y3832" s="1">
        <f t="shared" si="1128"/>
        <v>6</v>
      </c>
      <c r="Z3832" s="99">
        <f>IF(L3832&lt;'Power Curve'!$P$28,'Power Curve'!$Q$28,IF(L3832&gt;'Power Curve'!$P$29,'Power Curve'!$Q$29,INDEX(ReferenceTurbulence,Y3832)+(L3832-INDEX(ReferenceTurbulenceWindSpeed,Y3832))*(INDEX(ReferenceTurbulence,Y3832+1)-INDEX(ReferenceTurbulence,Y3832))/(INDEX(ReferenceTurbulenceWindSpeed,Y3832+1)-INDEX(ReferenceTurbulenceWindSpeed,Y3832))))</f>
        <v>0.12032820490324549</v>
      </c>
      <c r="AA3832" s="100">
        <f t="shared" si="1134"/>
        <v>0.8039626236601759</v>
      </c>
      <c r="AB3832" s="29">
        <f t="shared" si="1135"/>
        <v>0.54280325313561117</v>
      </c>
      <c r="AG3832" s="40">
        <f t="array" ref="AG3832">SUM(_xlfn.NORM.DIST($AD$3:$AD$1003,$F3832,$AA3832,FALSE)*WindSpeedStep)</f>
        <v>1.0000000000000033</v>
      </c>
      <c r="AH3832" s="40">
        <f t="array" ref="AH3832">SUM(_xlfn.NORM.DIST($AD$3:$AD$1003,$F3832,$AB3832,FALSE)*WindSpeedStep)</f>
        <v>1.0000000000000038</v>
      </c>
      <c r="AJ3832" s="47">
        <f t="shared" si="1129"/>
        <v>7</v>
      </c>
      <c r="AK3832" s="83" t="b">
        <f>COUNTIF('Power Curve'!$D$2:$D$31,AJ3832)&gt;0</f>
        <v>1</v>
      </c>
      <c r="AL3832" s="83" t="b">
        <f t="shared" si="1130"/>
        <v>0</v>
      </c>
      <c r="AM3832" s="83" t="b">
        <f t="shared" si="1136"/>
        <v>1</v>
      </c>
      <c r="AN3832" s="47" t="str">
        <f t="shared" si="1131"/>
        <v>Outer</v>
      </c>
      <c r="AO3832" s="48" t="str">
        <f t="shared" si="1132"/>
        <v>0.3-0.4</v>
      </c>
      <c r="AP3832" s="49" t="str">
        <f t="shared" si="1137"/>
        <v>22-23</v>
      </c>
      <c r="AQ3832" s="49" t="str">
        <f t="shared" si="1138"/>
        <v>Apr</v>
      </c>
      <c r="AR3832" s="48" t="str">
        <f t="shared" si="1139"/>
        <v>285-295</v>
      </c>
      <c r="AS3832" s="49" t="str">
        <f t="shared" si="1133"/>
        <v>LWS-LTI</v>
      </c>
    </row>
    <row r="3833" spans="5:45" x14ac:dyDescent="0.3">
      <c r="E3833" s="15">
        <v>41026.944444444445</v>
      </c>
      <c r="F3833" s="21">
        <v>7.6</v>
      </c>
      <c r="G3833" s="21">
        <v>765.90998744964622</v>
      </c>
      <c r="H3833" s="42">
        <v>1.1776247291318396</v>
      </c>
      <c r="I3833" s="35">
        <v>291</v>
      </c>
      <c r="J3833" s="43">
        <v>0.10526315789473685</v>
      </c>
      <c r="K3833" s="44">
        <v>0.21572191813692854</v>
      </c>
      <c r="L3833" s="26">
        <f t="shared" si="1121"/>
        <v>7.5007357976603606</v>
      </c>
      <c r="M3833" s="26">
        <f t="shared" si="1122"/>
        <v>0.51731287285926342</v>
      </c>
      <c r="N3833" s="96">
        <f t="shared" si="1123"/>
        <v>8</v>
      </c>
      <c r="O3833" s="26">
        <f t="shared" si="1124"/>
        <v>0.48875799535245362</v>
      </c>
      <c r="P3833" s="3">
        <f>IF(L3833&gt;'Power Curve'!$C$37,0,INDEX(Ci,$N3833,1)*POWER(1-O3833,3)+INDEX(Ci,$N3833,2)*3*O3833*POWER(1-O3833,2)+INDEX(Ci,$N3833,3)*3*POWER(O3833,2)*(1-O3833)+INDEX(Ci,$N3833,4)*POWER(O3833,3))</f>
        <v>732.10597332951443</v>
      </c>
      <c r="Q3833" s="3">
        <f>MAX(0,MIN(P3833-V3833+W3833,'Power Curve'!$C$39))</f>
        <v>727.02182354260765</v>
      </c>
      <c r="R3833" s="3">
        <f t="shared" si="1125"/>
        <v>765.90998744964622</v>
      </c>
      <c r="S3833" s="3">
        <f t="shared" si="1126"/>
        <v>-38.888163907038575</v>
      </c>
      <c r="T3833" s="3">
        <f t="shared" si="1127"/>
        <v>38.888163907038575</v>
      </c>
      <c r="V3833" s="37">
        <f t="array" ref="V3833">SUM(_xlfn.NORM.DIST($AD$3:$AD$1003,$L3833,$AA3833,FALSE)*WindSpeedStep*$AE$3:$AE$1003)/AG3833</f>
        <v>726.74509307392509</v>
      </c>
      <c r="W3833" s="37">
        <f t="array" ref="W3833">SUM(_xlfn.NORM.DIST($AD$3:$AD$1003,$L3833,$AB3833,FALSE)*WindSpeedStep*$AE$3:$AE$1003)/AH3833</f>
        <v>721.66094328701831</v>
      </c>
      <c r="Y3833" s="1">
        <f t="shared" si="1128"/>
        <v>7</v>
      </c>
      <c r="Z3833" s="99">
        <f>IF(L3833&lt;'Power Curve'!$P$28,'Power Curve'!$Q$28,IF(L3833&gt;'Power Curve'!$P$29,'Power Curve'!$Q$29,INDEX(ReferenceTurbulence,Y3833)+(L3833-INDEX(ReferenceTurbulenceWindSpeed,Y3833))*(INDEX(ReferenceTurbulence,Y3833+1)-INDEX(ReferenceTurbulence,Y3833))/(INDEX(ReferenceTurbulenceWindSpeed,Y3833+1)-INDEX(ReferenceTurbulenceWindSpeed,Y3833))))</f>
        <v>0.1195373514011723</v>
      </c>
      <c r="AA3833" s="100">
        <f t="shared" si="1134"/>
        <v>0.89661809081227895</v>
      </c>
      <c r="AB3833" s="29">
        <f t="shared" si="1135"/>
        <v>0.78955113659582754</v>
      </c>
      <c r="AG3833" s="40">
        <f t="array" ref="AG3833">SUM(_xlfn.NORM.DIST($AD$3:$AD$1003,$F3833,$AA3833,FALSE)*WindSpeedStep)</f>
        <v>1.000000000000004</v>
      </c>
      <c r="AH3833" s="40">
        <f t="array" ref="AH3833">SUM(_xlfn.NORM.DIST($AD$3:$AD$1003,$F3833,$AB3833,FALSE)*WindSpeedStep)</f>
        <v>1.0000000000000027</v>
      </c>
      <c r="AJ3833" s="47">
        <f t="shared" si="1129"/>
        <v>8</v>
      </c>
      <c r="AK3833" s="83" t="b">
        <f>COUNTIF('Power Curve'!$D$2:$D$31,AJ3833)&gt;0</f>
        <v>1</v>
      </c>
      <c r="AL3833" s="83" t="b">
        <f t="shared" si="1130"/>
        <v>0</v>
      </c>
      <c r="AM3833" s="83" t="b">
        <f t="shared" si="1136"/>
        <v>1</v>
      </c>
      <c r="AN3833" s="47" t="str">
        <f t="shared" si="1131"/>
        <v>Inner</v>
      </c>
      <c r="AO3833" s="48" t="str">
        <f t="shared" si="1132"/>
        <v>0.5-0.6</v>
      </c>
      <c r="AP3833" s="49" t="str">
        <f t="shared" si="1137"/>
        <v>22-23</v>
      </c>
      <c r="AQ3833" s="49" t="str">
        <f t="shared" si="1138"/>
        <v>Apr</v>
      </c>
      <c r="AR3833" s="48" t="str">
        <f t="shared" si="1139"/>
        <v>285-295</v>
      </c>
      <c r="AS3833" s="49" t="str">
        <f t="shared" si="1133"/>
        <v>Inner-TI</v>
      </c>
    </row>
    <row r="3834" spans="5:45" x14ac:dyDescent="0.3">
      <c r="E3834" s="15">
        <v>41026.951388888891</v>
      </c>
      <c r="F3834" s="21">
        <v>8.35</v>
      </c>
      <c r="G3834" s="21">
        <v>1015.3499908447263</v>
      </c>
      <c r="H3834" s="42">
        <v>1.1778816189946049</v>
      </c>
      <c r="I3834" s="35">
        <v>290.10000000000002</v>
      </c>
      <c r="J3834" s="43">
        <v>0.11497005988023952</v>
      </c>
      <c r="K3834" s="44">
        <v>0.18744186235682542</v>
      </c>
      <c r="L3834" s="26">
        <f t="shared" si="1121"/>
        <v>8.2415391774094413</v>
      </c>
      <c r="M3834" s="26">
        <f t="shared" si="1122"/>
        <v>0.63180642323823277</v>
      </c>
      <c r="N3834" s="96">
        <f t="shared" si="1123"/>
        <v>9</v>
      </c>
      <c r="O3834" s="26">
        <f t="shared" si="1124"/>
        <v>0.23274831697074394</v>
      </c>
      <c r="P3834" s="3">
        <f>IF(L3834&gt;'Power Curve'!$C$37,0,INDEX(Ci,$N3834,1)*POWER(1-O3834,3)+INDEX(Ci,$N3834,2)*3*O3834*POWER(1-O3834,2)+INDEX(Ci,$N3834,3)*3*POWER(O3834,2)*(1-O3834)+INDEX(Ci,$N3834,4)*POWER(O3834,3))</f>
        <v>951.62500773670467</v>
      </c>
      <c r="Q3834" s="3">
        <f>MAX(0,MIN(P3834-V3834+W3834,'Power Curve'!$C$39))</f>
        <v>949.51624721030896</v>
      </c>
      <c r="R3834" s="3">
        <f t="shared" si="1125"/>
        <v>1015.3499908447263</v>
      </c>
      <c r="S3834" s="3">
        <f t="shared" si="1126"/>
        <v>-65.833743634417374</v>
      </c>
      <c r="T3834" s="3">
        <f t="shared" si="1127"/>
        <v>65.833743634417374</v>
      </c>
      <c r="V3834" s="37">
        <f t="array" ref="V3834">SUM(_xlfn.NORM.DIST($AD$3:$AD$1003,$L3834,$AA3834,FALSE)*WindSpeedStep*$AE$3:$AE$1003)/AG3834</f>
        <v>950.28315121607977</v>
      </c>
      <c r="W3834" s="37">
        <f t="array" ref="W3834">SUM(_xlfn.NORM.DIST($AD$3:$AD$1003,$L3834,$AB3834,FALSE)*WindSpeedStep*$AE$3:$AE$1003)/AH3834</f>
        <v>948.17439068968406</v>
      </c>
      <c r="Y3834" s="1">
        <f t="shared" si="1128"/>
        <v>8</v>
      </c>
      <c r="Z3834" s="99">
        <f>IF(L3834&lt;'Power Curve'!$P$28,'Power Curve'!$Q$28,IF(L3834&gt;'Power Curve'!$P$29,'Power Curve'!$Q$29,INDEX(ReferenceTurbulence,Y3834)+(L3834-INDEX(ReferenceTurbulenceWindSpeed,Y3834))*(INDEX(ReferenceTurbulence,Y3834+1)-INDEX(ReferenceTurbulence,Y3834))/(INDEX(ReferenceTurbulenceWindSpeed,Y3834+1)-INDEX(ReferenceTurbulenceWindSpeed,Y3834))))</f>
        <v>0.11966377770837051</v>
      </c>
      <c r="AA3834" s="100">
        <f t="shared" si="1134"/>
        <v>0.98621371210035014</v>
      </c>
      <c r="AB3834" s="29">
        <f t="shared" si="1135"/>
        <v>0.94753025273210345</v>
      </c>
      <c r="AG3834" s="40">
        <f t="array" ref="AG3834">SUM(_xlfn.NORM.DIST($AD$3:$AD$1003,$F3834,$AA3834,FALSE)*WindSpeedStep)</f>
        <v>1.0000000000000036</v>
      </c>
      <c r="AH3834" s="40">
        <f t="array" ref="AH3834">SUM(_xlfn.NORM.DIST($AD$3:$AD$1003,$F3834,$AB3834,FALSE)*WindSpeedStep)</f>
        <v>1.0000000000000031</v>
      </c>
      <c r="AJ3834" s="47">
        <f t="shared" si="1129"/>
        <v>8</v>
      </c>
      <c r="AK3834" s="83" t="b">
        <f>COUNTIF('Power Curve'!$D$2:$D$31,AJ3834)&gt;0</f>
        <v>1</v>
      </c>
      <c r="AL3834" s="83" t="b">
        <f t="shared" si="1130"/>
        <v>0</v>
      </c>
      <c r="AM3834" s="83" t="b">
        <f t="shared" si="1136"/>
        <v>1</v>
      </c>
      <c r="AN3834" s="47" t="str">
        <f t="shared" si="1131"/>
        <v>Inner</v>
      </c>
      <c r="AO3834" s="48" t="str">
        <f t="shared" si="1132"/>
        <v>0.6-0.7</v>
      </c>
      <c r="AP3834" s="49" t="str">
        <f t="shared" si="1137"/>
        <v>22-23</v>
      </c>
      <c r="AQ3834" s="49" t="str">
        <f t="shared" si="1138"/>
        <v>Apr</v>
      </c>
      <c r="AR3834" s="48" t="str">
        <f t="shared" si="1139"/>
        <v>285-295</v>
      </c>
      <c r="AS3834" s="49" t="str">
        <f t="shared" si="1133"/>
        <v>Inner-TI</v>
      </c>
    </row>
    <row r="3835" spans="5:45" x14ac:dyDescent="0.3">
      <c r="E3835" s="15">
        <v>41026.958333333336</v>
      </c>
      <c r="F3835" s="21">
        <v>8.66</v>
      </c>
      <c r="G3835" s="21">
        <v>981.46001434326217</v>
      </c>
      <c r="H3835" s="42">
        <v>1.1778816189946049</v>
      </c>
      <c r="I3835" s="35">
        <v>291.39999999999998</v>
      </c>
      <c r="J3835" s="43">
        <v>0.10046189376443418</v>
      </c>
      <c r="K3835" s="44">
        <v>0.22913713957504617</v>
      </c>
      <c r="L3835" s="26">
        <f t="shared" si="1121"/>
        <v>8.5475124881875164</v>
      </c>
      <c r="M3835" s="26">
        <f t="shared" si="1122"/>
        <v>0.67909558474834275</v>
      </c>
      <c r="N3835" s="96">
        <f t="shared" si="1123"/>
        <v>9</v>
      </c>
      <c r="O3835" s="26">
        <f t="shared" si="1124"/>
        <v>0.53858343992514968</v>
      </c>
      <c r="P3835" s="3">
        <f>IF(L3835&gt;'Power Curve'!$C$37,0,INDEX(Ci,$N3835,1)*POWER(1-O3835,3)+INDEX(Ci,$N3835,2)*3*O3835*POWER(1-O3835,2)+INDEX(Ci,$N3835,3)*3*POWER(O3835,2)*(1-O3835)+INDEX(Ci,$N3835,4)*POWER(O3835,3))</f>
        <v>1048.1087803752</v>
      </c>
      <c r="Q3835" s="3">
        <f>MAX(0,MIN(P3835-V3835+W3835,'Power Curve'!$C$39))</f>
        <v>1039.9917861578388</v>
      </c>
      <c r="R3835" s="3">
        <f t="shared" si="1125"/>
        <v>981.46001434326217</v>
      </c>
      <c r="S3835" s="3">
        <f t="shared" si="1126"/>
        <v>58.531771814576587</v>
      </c>
      <c r="T3835" s="3">
        <f t="shared" si="1127"/>
        <v>58.531771814576587</v>
      </c>
      <c r="V3835" s="37">
        <f t="array" ref="V3835">SUM(_xlfn.NORM.DIST($AD$3:$AD$1003,$L3835,$AA3835,FALSE)*WindSpeedStep*$AE$3:$AE$1003)/AG3835</f>
        <v>1051.4616377634588</v>
      </c>
      <c r="W3835" s="37">
        <f t="array" ref="W3835">SUM(_xlfn.NORM.DIST($AD$3:$AD$1003,$L3835,$AB3835,FALSE)*WindSpeedStep*$AE$3:$AE$1003)/AH3835</f>
        <v>1043.3446435460976</v>
      </c>
      <c r="Y3835" s="1">
        <f t="shared" si="1128"/>
        <v>8</v>
      </c>
      <c r="Z3835" s="99">
        <f>IF(L3835&lt;'Power Curve'!$P$28,'Power Curve'!$Q$28,IF(L3835&gt;'Power Curve'!$P$29,'Power Curve'!$Q$29,INDEX(ReferenceTurbulence,Y3835)+(L3835-INDEX(ReferenceTurbulenceWindSpeed,Y3835))*(INDEX(ReferenceTurbulence,Y3835+1)-INDEX(ReferenceTurbulence,Y3835))/(INDEX(ReferenceTurbulenceWindSpeed,Y3835+1)-INDEX(ReferenceTurbulenceWindSpeed,Y3835))))</f>
        <v>0.12001528741281213</v>
      </c>
      <c r="AA3835" s="100">
        <f t="shared" si="1134"/>
        <v>1.0258321679344258</v>
      </c>
      <c r="AB3835" s="29">
        <f t="shared" si="1135"/>
        <v>0.85869929153846869</v>
      </c>
      <c r="AG3835" s="40">
        <f t="array" ref="AG3835">SUM(_xlfn.NORM.DIST($AD$3:$AD$1003,$F3835,$AA3835,FALSE)*WindSpeedStep)</f>
        <v>1.0000000000000042</v>
      </c>
      <c r="AH3835" s="40">
        <f t="array" ref="AH3835">SUM(_xlfn.NORM.DIST($AD$3:$AD$1003,$F3835,$AB3835,FALSE)*WindSpeedStep)</f>
        <v>1.0000000000000033</v>
      </c>
      <c r="AJ3835" s="47">
        <f t="shared" si="1129"/>
        <v>9</v>
      </c>
      <c r="AK3835" s="83" t="b">
        <f>COUNTIF('Power Curve'!$D$2:$D$31,AJ3835)&gt;0</f>
        <v>1</v>
      </c>
      <c r="AL3835" s="83" t="b">
        <f t="shared" si="1130"/>
        <v>0</v>
      </c>
      <c r="AM3835" s="83" t="b">
        <f t="shared" si="1136"/>
        <v>1</v>
      </c>
      <c r="AN3835" s="47" t="str">
        <f t="shared" si="1131"/>
        <v>Inner</v>
      </c>
      <c r="AO3835" s="48" t="str">
        <f t="shared" si="1132"/>
        <v>0.6-0.7</v>
      </c>
      <c r="AP3835" s="49" t="str">
        <f t="shared" si="1137"/>
        <v>23-24</v>
      </c>
      <c r="AQ3835" s="49" t="str">
        <f t="shared" si="1138"/>
        <v>Apr</v>
      </c>
      <c r="AR3835" s="48" t="str">
        <f t="shared" si="1139"/>
        <v>285-295</v>
      </c>
      <c r="AS3835" s="49" t="str">
        <f t="shared" si="1133"/>
        <v>Inner-TI</v>
      </c>
    </row>
    <row r="3836" spans="5:45" x14ac:dyDescent="0.3">
      <c r="E3836" s="15">
        <v>41026.965277777781</v>
      </c>
      <c r="F3836" s="21">
        <v>7.81</v>
      </c>
      <c r="G3836" s="21">
        <v>737.61002922058105</v>
      </c>
      <c r="H3836" s="42">
        <v>1.178369621734884</v>
      </c>
      <c r="I3836" s="35">
        <v>295.8</v>
      </c>
      <c r="J3836" s="43">
        <v>0.11907810499359796</v>
      </c>
      <c r="K3836" s="44">
        <v>0.22280252150512014</v>
      </c>
      <c r="L3836" s="26">
        <f t="shared" si="1121"/>
        <v>7.7096178284189119</v>
      </c>
      <c r="M3836" s="26">
        <f t="shared" si="1122"/>
        <v>0.54959626406087503</v>
      </c>
      <c r="N3836" s="96">
        <f t="shared" si="1123"/>
        <v>8</v>
      </c>
      <c r="O3836" s="26">
        <f t="shared" si="1124"/>
        <v>0.69899382469685678</v>
      </c>
      <c r="P3836" s="3">
        <f>IF(L3836&gt;'Power Curve'!$C$37,0,INDEX(Ci,$N3836,1)*POWER(1-O3836,3)+INDEX(Ci,$N3836,2)*3*O3836*POWER(1-O3836,2)+INDEX(Ci,$N3836,3)*3*POWER(O3836,2)*(1-O3836)+INDEX(Ci,$N3836,4)*POWER(O3836,3))</f>
        <v>792.29856305392309</v>
      </c>
      <c r="Q3836" s="3">
        <f>MAX(0,MIN(P3836-V3836+W3836,'Power Curve'!$C$39))</f>
        <v>792.13353134081797</v>
      </c>
      <c r="R3836" s="3">
        <f t="shared" si="1125"/>
        <v>737.61002922058105</v>
      </c>
      <c r="S3836" s="3">
        <f t="shared" si="1126"/>
        <v>54.523502120236913</v>
      </c>
      <c r="T3836" s="3">
        <f t="shared" si="1127"/>
        <v>54.523502120236913</v>
      </c>
      <c r="V3836" s="37">
        <f t="array" ref="V3836">SUM(_xlfn.NORM.DIST($AD$3:$AD$1003,$L3836,$AA3836,FALSE)*WindSpeedStep*$AE$3:$AE$1003)/AG3836</f>
        <v>786.43914761841279</v>
      </c>
      <c r="W3836" s="37">
        <f t="array" ref="W3836">SUM(_xlfn.NORM.DIST($AD$3:$AD$1003,$L3836,$AB3836,FALSE)*WindSpeedStep*$AE$3:$AE$1003)/AH3836</f>
        <v>786.27411590530767</v>
      </c>
      <c r="Y3836" s="1">
        <f t="shared" si="1128"/>
        <v>7</v>
      </c>
      <c r="Z3836" s="99">
        <f>IF(L3836&lt;'Power Curve'!$P$28,'Power Curve'!$Q$28,IF(L3836&gt;'Power Curve'!$P$29,'Power Curve'!$Q$29,INDEX(ReferenceTurbulence,Y3836)+(L3836-INDEX(ReferenceTurbulenceWindSpeed,Y3836))*(INDEX(ReferenceTurbulence,Y3836+1)-INDEX(ReferenceTurbulence,Y3836))/(INDEX(ReferenceTurbulenceWindSpeed,Y3836+1)-INDEX(ReferenceTurbulenceWindSpeed,Y3836))))</f>
        <v>0.11947933505651342</v>
      </c>
      <c r="AA3836" s="100">
        <f t="shared" si="1134"/>
        <v>0.92114001167933257</v>
      </c>
      <c r="AB3836" s="29">
        <f t="shared" si="1135"/>
        <v>0.91804668123298183</v>
      </c>
      <c r="AG3836" s="40">
        <f t="array" ref="AG3836">SUM(_xlfn.NORM.DIST($AD$3:$AD$1003,$F3836,$AA3836,FALSE)*WindSpeedStep)</f>
        <v>1.0000000000000036</v>
      </c>
      <c r="AH3836" s="40">
        <f t="array" ref="AH3836">SUM(_xlfn.NORM.DIST($AD$3:$AD$1003,$F3836,$AB3836,FALSE)*WindSpeedStep)</f>
        <v>1.0000000000000038</v>
      </c>
      <c r="AJ3836" s="47">
        <f t="shared" si="1129"/>
        <v>8</v>
      </c>
      <c r="AK3836" s="83" t="b">
        <f>COUNTIF('Power Curve'!$D$2:$D$31,AJ3836)&gt;0</f>
        <v>1</v>
      </c>
      <c r="AL3836" s="83" t="b">
        <f t="shared" si="1130"/>
        <v>0</v>
      </c>
      <c r="AM3836" s="83" t="b">
        <f t="shared" si="1136"/>
        <v>1</v>
      </c>
      <c r="AN3836" s="47" t="str">
        <f t="shared" si="1131"/>
        <v>Inner</v>
      </c>
      <c r="AO3836" s="48" t="str">
        <f t="shared" si="1132"/>
        <v>0.5-0.6</v>
      </c>
      <c r="AP3836" s="49" t="str">
        <f t="shared" si="1137"/>
        <v>23-24</v>
      </c>
      <c r="AQ3836" s="49" t="str">
        <f t="shared" si="1138"/>
        <v>Apr</v>
      </c>
      <c r="AR3836" s="48" t="str">
        <f t="shared" si="1139"/>
        <v>295-305</v>
      </c>
      <c r="AS3836" s="49" t="str">
        <f t="shared" si="1133"/>
        <v>Inner-TI</v>
      </c>
    </row>
    <row r="3837" spans="5:45" x14ac:dyDescent="0.3">
      <c r="E3837" s="15">
        <v>41026.972222222219</v>
      </c>
      <c r="F3837" s="21">
        <v>7.62</v>
      </c>
      <c r="G3837" s="21">
        <v>491.32997894287109</v>
      </c>
      <c r="H3837" s="42">
        <v>1.1784553243784572</v>
      </c>
      <c r="I3837" s="35">
        <v>295.3</v>
      </c>
      <c r="J3837" s="43">
        <v>0.12335958005249342</v>
      </c>
      <c r="K3837" s="44">
        <v>0.22059430845306097</v>
      </c>
      <c r="L3837" s="26">
        <f t="shared" si="1121"/>
        <v>7.5222422592999338</v>
      </c>
      <c r="M3837" s="26">
        <f t="shared" si="1122"/>
        <v>0.52063676583345297</v>
      </c>
      <c r="N3837" s="96">
        <f t="shared" si="1123"/>
        <v>8</v>
      </c>
      <c r="O3837" s="26">
        <f t="shared" si="1124"/>
        <v>0.51040384388542603</v>
      </c>
      <c r="P3837" s="3">
        <f>IF(L3837&gt;'Power Curve'!$C$37,0,INDEX(Ci,$N3837,1)*POWER(1-O3837,3)+INDEX(Ci,$N3837,2)*3*O3837*POWER(1-O3837,2)+INDEX(Ci,$N3837,3)*3*POWER(O3837,2)*(1-O3837)+INDEX(Ci,$N3837,4)*POWER(O3837,3))</f>
        <v>738.22504617527227</v>
      </c>
      <c r="Q3837" s="3">
        <f>MAX(0,MIN(P3837-V3837+W3837,'Power Curve'!$C$39))</f>
        <v>739.72027519637334</v>
      </c>
      <c r="R3837" s="3">
        <f t="shared" si="1125"/>
        <v>491.32997894287109</v>
      </c>
      <c r="S3837" s="3">
        <f t="shared" si="1126"/>
        <v>248.39029625350224</v>
      </c>
      <c r="T3837" s="3">
        <f t="shared" si="1127"/>
        <v>248.39029625350224</v>
      </c>
      <c r="V3837" s="37">
        <f t="array" ref="V3837">SUM(_xlfn.NORM.DIST($AD$3:$AD$1003,$L3837,$AA3837,FALSE)*WindSpeedStep*$AE$3:$AE$1003)/AG3837</f>
        <v>732.77158545888938</v>
      </c>
      <c r="W3837" s="37">
        <f t="array" ref="W3837">SUM(_xlfn.NORM.DIST($AD$3:$AD$1003,$L3837,$AB3837,FALSE)*WindSpeedStep*$AE$3:$AE$1003)/AH3837</f>
        <v>734.26681447999044</v>
      </c>
      <c r="Y3837" s="1">
        <f t="shared" si="1128"/>
        <v>7</v>
      </c>
      <c r="Z3837" s="99">
        <f>IF(L3837&lt;'Power Curve'!$P$28,'Power Curve'!$Q$28,IF(L3837&gt;'Power Curve'!$P$29,'Power Curve'!$Q$29,INDEX(ReferenceTurbulence,Y3837)+(L3837-INDEX(ReferenceTurbulenceWindSpeed,Y3837))*(INDEX(ReferenceTurbulence,Y3837+1)-INDEX(ReferenceTurbulence,Y3837))/(INDEX(ReferenceTurbulenceWindSpeed,Y3837+1)-INDEX(ReferenceTurbulenceWindSpeed,Y3837))))</f>
        <v>0.11953137804728282</v>
      </c>
      <c r="AA3837" s="100">
        <f t="shared" si="1134"/>
        <v>0.8991439832596273</v>
      </c>
      <c r="AB3837" s="29">
        <f t="shared" si="1135"/>
        <v>0.92794064616035921</v>
      </c>
      <c r="AG3837" s="40">
        <f t="array" ref="AG3837">SUM(_xlfn.NORM.DIST($AD$3:$AD$1003,$F3837,$AA3837,FALSE)*WindSpeedStep)</f>
        <v>1.0000000000000031</v>
      </c>
      <c r="AH3837" s="40">
        <f t="array" ref="AH3837">SUM(_xlfn.NORM.DIST($AD$3:$AD$1003,$F3837,$AB3837,FALSE)*WindSpeedStep)</f>
        <v>1.0000000000000038</v>
      </c>
      <c r="AJ3837" s="47">
        <f t="shared" si="1129"/>
        <v>8</v>
      </c>
      <c r="AK3837" s="83" t="b">
        <f>COUNTIF('Power Curve'!$D$2:$D$31,AJ3837)&gt;0</f>
        <v>1</v>
      </c>
      <c r="AL3837" s="83" t="b">
        <f t="shared" si="1130"/>
        <v>0</v>
      </c>
      <c r="AM3837" s="83" t="b">
        <f t="shared" si="1136"/>
        <v>1</v>
      </c>
      <c r="AN3837" s="47" t="str">
        <f t="shared" si="1131"/>
        <v>Inner</v>
      </c>
      <c r="AO3837" s="48" t="str">
        <f t="shared" si="1132"/>
        <v>0.5-0.6</v>
      </c>
      <c r="AP3837" s="49" t="str">
        <f t="shared" si="1137"/>
        <v>23-24</v>
      </c>
      <c r="AQ3837" s="49" t="str">
        <f t="shared" si="1138"/>
        <v>Apr</v>
      </c>
      <c r="AR3837" s="48" t="str">
        <f t="shared" si="1139"/>
        <v>295-305</v>
      </c>
      <c r="AS3837" s="49" t="str">
        <f t="shared" si="1133"/>
        <v>Inner-TI</v>
      </c>
    </row>
    <row r="3838" spans="5:45" x14ac:dyDescent="0.3">
      <c r="E3838" s="15">
        <v>41026.979166666664</v>
      </c>
      <c r="F3838" s="21">
        <v>6.83</v>
      </c>
      <c r="G3838" s="21">
        <v>469.82000732421898</v>
      </c>
      <c r="H3838" s="42">
        <v>1.1791150562554875</v>
      </c>
      <c r="I3838" s="35">
        <v>294.7</v>
      </c>
      <c r="J3838" s="43">
        <v>0.15519765739385066</v>
      </c>
      <c r="K3838" s="44">
        <v>0.19433334856449039</v>
      </c>
      <c r="L3838" s="26">
        <f t="shared" si="1121"/>
        <v>6.7436352031892151</v>
      </c>
      <c r="M3838" s="26">
        <f t="shared" si="1122"/>
        <v>0.40030053540962812</v>
      </c>
      <c r="N3838" s="96">
        <f t="shared" si="1123"/>
        <v>7</v>
      </c>
      <c r="O3838" s="26">
        <f t="shared" si="1124"/>
        <v>0.72401793905541467</v>
      </c>
      <c r="P3838" s="3">
        <f>IF(L3838&gt;'Power Curve'!$C$37,0,INDEX(Ci,$N3838,1)*POWER(1-O3838,3)+INDEX(Ci,$N3838,2)*3*O3838*POWER(1-O3838,2)+INDEX(Ci,$N3838,3)*3*POWER(O3838,2)*(1-O3838)+INDEX(Ci,$N3838,4)*POWER(O3838,3))</f>
        <v>530.91819245376394</v>
      </c>
      <c r="Q3838" s="3">
        <f>MAX(0,MIN(P3838-V3838+W3838,'Power Curve'!$C$39))</f>
        <v>541.97629985089475</v>
      </c>
      <c r="R3838" s="3">
        <f t="shared" si="1125"/>
        <v>469.82000732421898</v>
      </c>
      <c r="S3838" s="3">
        <f t="shared" si="1126"/>
        <v>72.15629252667577</v>
      </c>
      <c r="T3838" s="3">
        <f t="shared" si="1127"/>
        <v>72.15629252667577</v>
      </c>
      <c r="V3838" s="37">
        <f t="array" ref="V3838">SUM(_xlfn.NORM.DIST($AD$3:$AD$1003,$L3838,$AA3838,FALSE)*WindSpeedStep*$AE$3:$AE$1003)/AG3838</f>
        <v>531.56587119049777</v>
      </c>
      <c r="W3838" s="37">
        <f t="array" ref="W3838">SUM(_xlfn.NORM.DIST($AD$3:$AD$1003,$L3838,$AB3838,FALSE)*WindSpeedStep*$AE$3:$AE$1003)/AH3838</f>
        <v>542.62397858762859</v>
      </c>
      <c r="Y3838" s="1">
        <f t="shared" si="1128"/>
        <v>6</v>
      </c>
      <c r="Z3838" s="99">
        <f>IF(L3838&lt;'Power Curve'!$P$28,'Power Curve'!$Q$28,IF(L3838&gt;'Power Curve'!$P$29,'Power Curve'!$Q$29,INDEX(ReferenceTurbulence,Y3838)+(L3838-INDEX(ReferenceTurbulenceWindSpeed,Y3838))*(INDEX(ReferenceTurbulence,Y3838+1)-INDEX(ReferenceTurbulence,Y3838))/(INDEX(ReferenceTurbulenceWindSpeed,Y3838+1)-INDEX(ReferenceTurbulenceWindSpeed,Y3838))))</f>
        <v>0.12020589750111201</v>
      </c>
      <c r="AA3838" s="100">
        <f t="shared" si="1134"/>
        <v>0.81062472201945346</v>
      </c>
      <c r="AB3838" s="29">
        <f t="shared" si="1135"/>
        <v>1.0465963858536702</v>
      </c>
      <c r="AG3838" s="40">
        <f t="array" ref="AG3838">SUM(_xlfn.NORM.DIST($AD$3:$AD$1003,$F3838,$AA3838,FALSE)*WindSpeedStep)</f>
        <v>1.0000000000000031</v>
      </c>
      <c r="AH3838" s="40">
        <f t="array" ref="AH3838">SUM(_xlfn.NORM.DIST($AD$3:$AD$1003,$F3838,$AB3838,FALSE)*WindSpeedStep)</f>
        <v>0.99999999997586975</v>
      </c>
      <c r="AJ3838" s="47">
        <f t="shared" si="1129"/>
        <v>7</v>
      </c>
      <c r="AK3838" s="83" t="b">
        <f>COUNTIF('Power Curve'!$D$2:$D$31,AJ3838)&gt;0</f>
        <v>1</v>
      </c>
      <c r="AL3838" s="83" t="b">
        <f t="shared" si="1130"/>
        <v>0</v>
      </c>
      <c r="AM3838" s="83" t="b">
        <f t="shared" si="1136"/>
        <v>1</v>
      </c>
      <c r="AN3838" s="47" t="str">
        <f t="shared" si="1131"/>
        <v>Outer</v>
      </c>
      <c r="AO3838" s="48" t="str">
        <f t="shared" si="1132"/>
        <v>0.4-0.5</v>
      </c>
      <c r="AP3838" s="49" t="str">
        <f t="shared" si="1137"/>
        <v>23-24</v>
      </c>
      <c r="AQ3838" s="49" t="str">
        <f t="shared" si="1138"/>
        <v>Apr</v>
      </c>
      <c r="AR3838" s="48" t="str">
        <f t="shared" si="1139"/>
        <v>285-295</v>
      </c>
      <c r="AS3838" s="49" t="str">
        <f t="shared" si="1133"/>
        <v>LWS-HTI</v>
      </c>
    </row>
    <row r="3839" spans="5:45" x14ac:dyDescent="0.3">
      <c r="E3839" s="15">
        <v>41026.986111111109</v>
      </c>
      <c r="F3839" s="21">
        <v>7.01</v>
      </c>
      <c r="G3839" s="21">
        <v>715.59998989105225</v>
      </c>
      <c r="H3839" s="42">
        <v>1.1794582839057461</v>
      </c>
      <c r="I3839" s="35">
        <v>298.39999999999998</v>
      </c>
      <c r="J3839" s="43">
        <v>0.14265335235378032</v>
      </c>
      <c r="K3839" s="44">
        <v>0.18764637086557184</v>
      </c>
      <c r="L3839" s="26">
        <f t="shared" si="1121"/>
        <v>6.9220306302291874</v>
      </c>
      <c r="M3839" s="26">
        <f t="shared" si="1122"/>
        <v>0.42787212373053601</v>
      </c>
      <c r="N3839" s="96">
        <f t="shared" si="1123"/>
        <v>7</v>
      </c>
      <c r="O3839" s="26">
        <f t="shared" si="1124"/>
        <v>0.90536514114330446</v>
      </c>
      <c r="P3839" s="3">
        <f>IF(L3839&gt;'Power Curve'!$C$37,0,INDEX(Ci,$N3839,1)*POWER(1-O3839,3)+INDEX(Ci,$N3839,2)*3*O3839*POWER(1-O3839,2)+INDEX(Ci,$N3839,3)*3*POWER(O3839,2)*(1-O3839)+INDEX(Ci,$N3839,4)*POWER(O3839,3))</f>
        <v>576.43149670357559</v>
      </c>
      <c r="Q3839" s="3">
        <f>MAX(0,MIN(P3839-V3839+W3839,'Power Curve'!$C$39))</f>
        <v>583.96583373338092</v>
      </c>
      <c r="R3839" s="3">
        <f t="shared" si="1125"/>
        <v>715.59998989105225</v>
      </c>
      <c r="S3839" s="3">
        <f t="shared" si="1126"/>
        <v>-131.63415615767133</v>
      </c>
      <c r="T3839" s="3">
        <f t="shared" si="1127"/>
        <v>131.63415615767133</v>
      </c>
      <c r="V3839" s="37">
        <f t="array" ref="V3839">SUM(_xlfn.NORM.DIST($AD$3:$AD$1003,$L3839,$AA3839,FALSE)*WindSpeedStep*$AE$3:$AE$1003)/AG3839</f>
        <v>574.61406264719358</v>
      </c>
      <c r="W3839" s="37">
        <f t="array" ref="W3839">SUM(_xlfn.NORM.DIST($AD$3:$AD$1003,$L3839,$AB3839,FALSE)*WindSpeedStep*$AE$3:$AE$1003)/AH3839</f>
        <v>582.14839967699891</v>
      </c>
      <c r="Y3839" s="1">
        <f t="shared" si="1128"/>
        <v>6</v>
      </c>
      <c r="Z3839" s="99">
        <f>IF(L3839&lt;'Power Curve'!$P$28,'Power Curve'!$Q$28,IF(L3839&gt;'Power Curve'!$P$29,'Power Curve'!$Q$29,INDEX(ReferenceTurbulence,Y3839)+(L3839-INDEX(ReferenceTurbulenceWindSpeed,Y3839))*(INDEX(ReferenceTurbulence,Y3839+1)-INDEX(ReferenceTurbulence,Y3839))/(INDEX(ReferenceTurbulenceWindSpeed,Y3839+1)-INDEX(ReferenceTurbulenceWindSpeed,Y3839))))</f>
        <v>0.11985522463526874</v>
      </c>
      <c r="AA3839" s="100">
        <f t="shared" si="1134"/>
        <v>0.82964153611833014</v>
      </c>
      <c r="AB3839" s="29">
        <f t="shared" si="1135"/>
        <v>0.98745087449774438</v>
      </c>
      <c r="AG3839" s="40">
        <f t="array" ref="AG3839">SUM(_xlfn.NORM.DIST($AD$3:$AD$1003,$F3839,$AA3839,FALSE)*WindSpeedStep)</f>
        <v>1.0000000000000038</v>
      </c>
      <c r="AH3839" s="40">
        <f t="array" ref="AH3839">SUM(_xlfn.NORM.DIST($AD$3:$AD$1003,$F3839,$AB3839,FALSE)*WindSpeedStep)</f>
        <v>0.99999999999957823</v>
      </c>
      <c r="AJ3839" s="47">
        <f t="shared" si="1129"/>
        <v>7</v>
      </c>
      <c r="AK3839" s="83" t="b">
        <f>COUNTIF('Power Curve'!$D$2:$D$31,AJ3839)&gt;0</f>
        <v>1</v>
      </c>
      <c r="AL3839" s="83" t="b">
        <f t="shared" si="1130"/>
        <v>0</v>
      </c>
      <c r="AM3839" s="83" t="b">
        <f t="shared" si="1136"/>
        <v>1</v>
      </c>
      <c r="AN3839" s="47" t="str">
        <f t="shared" si="1131"/>
        <v>Outer</v>
      </c>
      <c r="AO3839" s="48" t="str">
        <f t="shared" si="1132"/>
        <v>0.4-0.5</v>
      </c>
      <c r="AP3839" s="49" t="str">
        <f t="shared" si="1137"/>
        <v>23-24</v>
      </c>
      <c r="AQ3839" s="49" t="str">
        <f t="shared" si="1138"/>
        <v>Apr</v>
      </c>
      <c r="AR3839" s="48" t="str">
        <f t="shared" si="1139"/>
        <v>295-305</v>
      </c>
      <c r="AS3839" s="49" t="str">
        <f t="shared" si="1133"/>
        <v>LWS-HTI</v>
      </c>
    </row>
    <row r="3840" spans="5:45" x14ac:dyDescent="0.3">
      <c r="E3840" s="15">
        <v>41026.993055555555</v>
      </c>
      <c r="F3840" s="21">
        <v>8.0299999999999994</v>
      </c>
      <c r="G3840" s="21">
        <v>579.55997467041061</v>
      </c>
      <c r="H3840" s="42">
        <v>1.1797158354198996</v>
      </c>
      <c r="I3840" s="35">
        <v>299.10000000000002</v>
      </c>
      <c r="J3840" s="43">
        <v>0.14570361145703611</v>
      </c>
      <c r="K3840" s="44">
        <v>0.1523992645745342</v>
      </c>
      <c r="L3840" s="26">
        <f t="shared" si="1121"/>
        <v>7.9298076336830032</v>
      </c>
      <c r="M3840" s="26">
        <f t="shared" si="1122"/>
        <v>0.58362730826383036</v>
      </c>
      <c r="N3840" s="96">
        <f t="shared" si="1123"/>
        <v>8</v>
      </c>
      <c r="O3840" s="26">
        <f t="shared" si="1124"/>
        <v>0.92061071608177425</v>
      </c>
      <c r="P3840" s="3">
        <f>IF(L3840&gt;'Power Curve'!$C$37,0,INDEX(Ci,$N3840,1)*POWER(1-O3840,3)+INDEX(Ci,$N3840,2)*3*O3840*POWER(1-O3840,2)+INDEX(Ci,$N3840,3)*3*POWER(O3840,2)*(1-O3840)+INDEX(Ci,$N3840,4)*POWER(O3840,3))</f>
        <v>857.22714391724799</v>
      </c>
      <c r="Q3840" s="3">
        <f>MAX(0,MIN(P3840-V3840+W3840,'Power Curve'!$C$39))</f>
        <v>869.33040694137082</v>
      </c>
      <c r="R3840" s="3">
        <f t="shared" si="1125"/>
        <v>579.55997467041061</v>
      </c>
      <c r="S3840" s="3">
        <f t="shared" si="1126"/>
        <v>289.77043227096021</v>
      </c>
      <c r="T3840" s="3">
        <f t="shared" si="1127"/>
        <v>289.77043227096021</v>
      </c>
      <c r="V3840" s="37">
        <f t="array" ref="V3840">SUM(_xlfn.NORM.DIST($AD$3:$AD$1003,$L3840,$AA3840,FALSE)*WindSpeedStep*$AE$3:$AE$1003)/AG3840</f>
        <v>852.19105136805899</v>
      </c>
      <c r="W3840" s="37">
        <f t="array" ref="W3840">SUM(_xlfn.NORM.DIST($AD$3:$AD$1003,$L3840,$AB3840,FALSE)*WindSpeedStep*$AE$3:$AE$1003)/AH3840</f>
        <v>864.29431439218183</v>
      </c>
      <c r="Y3840" s="1">
        <f t="shared" si="1128"/>
        <v>7</v>
      </c>
      <c r="Z3840" s="99">
        <f>IF(L3840&lt;'Power Curve'!$P$28,'Power Curve'!$Q$28,IF(L3840&gt;'Power Curve'!$P$29,'Power Curve'!$Q$29,INDEX(ReferenceTurbulence,Y3840)+(L3840-INDEX(ReferenceTurbulenceWindSpeed,Y3840))*(INDEX(ReferenceTurbulence,Y3840+1)-INDEX(ReferenceTurbulence,Y3840))/(INDEX(ReferenceTurbulenceWindSpeed,Y3840+1)-INDEX(ReferenceTurbulenceWindSpeed,Y3840))))</f>
        <v>0.11941817801209854</v>
      </c>
      <c r="AA3840" s="100">
        <f t="shared" si="1134"/>
        <v>0.94696317960085485</v>
      </c>
      <c r="AB3840" s="29">
        <f t="shared" si="1135"/>
        <v>1.1554016103871874</v>
      </c>
      <c r="AG3840" s="40">
        <f t="array" ref="AG3840">SUM(_xlfn.NORM.DIST($AD$3:$AD$1003,$F3840,$AA3840,FALSE)*WindSpeedStep)</f>
        <v>1.0000000000000036</v>
      </c>
      <c r="AH3840" s="40">
        <f t="array" ref="AH3840">SUM(_xlfn.NORM.DIST($AD$3:$AD$1003,$F3840,$AB3840,FALSE)*WindSpeedStep)</f>
        <v>0.9999999999986815</v>
      </c>
      <c r="AJ3840" s="47">
        <f t="shared" si="1129"/>
        <v>8</v>
      </c>
      <c r="AK3840" s="83" t="b">
        <f>COUNTIF('Power Curve'!$D$2:$D$31,AJ3840)&gt;0</f>
        <v>1</v>
      </c>
      <c r="AL3840" s="83" t="b">
        <f t="shared" si="1130"/>
        <v>0</v>
      </c>
      <c r="AM3840" s="83" t="b">
        <f t="shared" si="1136"/>
        <v>1</v>
      </c>
      <c r="AN3840" s="47" t="str">
        <f t="shared" si="1131"/>
        <v>Outer</v>
      </c>
      <c r="AO3840" s="48" t="str">
        <f t="shared" si="1132"/>
        <v>0.5-0.6</v>
      </c>
      <c r="AP3840" s="49" t="str">
        <f t="shared" si="1137"/>
        <v>23-24</v>
      </c>
      <c r="AQ3840" s="49" t="str">
        <f t="shared" si="1138"/>
        <v>Apr</v>
      </c>
      <c r="AR3840" s="48" t="str">
        <f t="shared" si="1139"/>
        <v>295-305</v>
      </c>
      <c r="AS3840" s="49" t="str">
        <f t="shared" si="1133"/>
        <v>HWS-HTI</v>
      </c>
    </row>
    <row r="3841" spans="5:45" x14ac:dyDescent="0.3">
      <c r="E3841" s="15">
        <v>41027</v>
      </c>
      <c r="F3841" s="21">
        <v>7.59</v>
      </c>
      <c r="G3841" s="21">
        <v>933.3999748229985</v>
      </c>
      <c r="H3841" s="42">
        <v>1.1802312765481564</v>
      </c>
      <c r="I3841" s="35">
        <v>298.10000000000002</v>
      </c>
      <c r="J3841" s="43">
        <v>0.17259552042160739</v>
      </c>
      <c r="K3841" s="44">
        <v>0.21394678255624908</v>
      </c>
      <c r="L3841" s="26">
        <f t="shared" si="1121"/>
        <v>7.496389081893982</v>
      </c>
      <c r="M3841" s="26">
        <f t="shared" si="1122"/>
        <v>0.51664107392558489</v>
      </c>
      <c r="N3841" s="96">
        <f t="shared" si="1123"/>
        <v>8</v>
      </c>
      <c r="O3841" s="26">
        <f t="shared" si="1124"/>
        <v>0.48438310781066551</v>
      </c>
      <c r="P3841" s="3">
        <f>IF(L3841&gt;'Power Curve'!$C$37,0,INDEX(Ci,$N3841,1)*POWER(1-O3841,3)+INDEX(Ci,$N3841,2)*3*O3841*POWER(1-O3841,2)+INDEX(Ci,$N3841,3)*3*POWER(O3841,2)*(1-O3841)+INDEX(Ci,$N3841,4)*POWER(O3841,3))</f>
        <v>730.87164320203703</v>
      </c>
      <c r="Q3841" s="3">
        <f>MAX(0,MIN(P3841-V3841+W3841,'Power Curve'!$C$39))</f>
        <v>754.3922324424085</v>
      </c>
      <c r="R3841" s="3">
        <f t="shared" si="1125"/>
        <v>933.3999748229985</v>
      </c>
      <c r="S3841" s="3">
        <f t="shared" si="1126"/>
        <v>-179.00774238059</v>
      </c>
      <c r="T3841" s="3">
        <f t="shared" si="1127"/>
        <v>179.00774238059</v>
      </c>
      <c r="V3841" s="37">
        <f t="array" ref="V3841">SUM(_xlfn.NORM.DIST($AD$3:$AD$1003,$L3841,$AA3841,FALSE)*WindSpeedStep*$AE$3:$AE$1003)/AG3841</f>
        <v>725.5303754781537</v>
      </c>
      <c r="W3841" s="37">
        <f t="array" ref="W3841">SUM(_xlfn.NORM.DIST($AD$3:$AD$1003,$L3841,$AB3841,FALSE)*WindSpeedStep*$AE$3:$AE$1003)/AH3841</f>
        <v>749.05096471852517</v>
      </c>
      <c r="Y3841" s="1">
        <f t="shared" si="1128"/>
        <v>7</v>
      </c>
      <c r="Z3841" s="99">
        <f>IF(L3841&lt;'Power Curve'!$P$28,'Power Curve'!$Q$28,IF(L3841&gt;'Power Curve'!$P$29,'Power Curve'!$Q$29,INDEX(ReferenceTurbulence,Y3841)+(L3841-INDEX(ReferenceTurbulenceWindSpeed,Y3841))*(INDEX(ReferenceTurbulence,Y3841+1)-INDEX(ReferenceTurbulence,Y3841))/(INDEX(ReferenceTurbulenceWindSpeed,Y3841+1)-INDEX(ReferenceTurbulenceWindSpeed,Y3841))))</f>
        <v>0.11953855868817119</v>
      </c>
      <c r="AA3841" s="100">
        <f t="shared" si="1134"/>
        <v>0.89610754621534949</v>
      </c>
      <c r="AB3841" s="29">
        <f t="shared" si="1135"/>
        <v>1.2938431748723473</v>
      </c>
      <c r="AG3841" s="40">
        <f t="array" ref="AG3841">SUM(_xlfn.NORM.DIST($AD$3:$AD$1003,$F3841,$AA3841,FALSE)*WindSpeedStep)</f>
        <v>1.0000000000000036</v>
      </c>
      <c r="AH3841" s="40">
        <f t="array" ref="AH3841">SUM(_xlfn.NORM.DIST($AD$3:$AD$1003,$F3841,$AB3841,FALSE)*WindSpeedStep)</f>
        <v>0.99999999825122232</v>
      </c>
      <c r="AJ3841" s="47">
        <f t="shared" si="1129"/>
        <v>7</v>
      </c>
      <c r="AK3841" s="83" t="b">
        <f>COUNTIF('Power Curve'!$D$2:$D$31,AJ3841)&gt;0</f>
        <v>1</v>
      </c>
      <c r="AL3841" s="83" t="b">
        <f t="shared" si="1130"/>
        <v>0</v>
      </c>
      <c r="AM3841" s="83" t="b">
        <f t="shared" si="1136"/>
        <v>1</v>
      </c>
      <c r="AN3841" s="47" t="str">
        <f t="shared" si="1131"/>
        <v>Outer</v>
      </c>
      <c r="AO3841" s="48" t="str">
        <f t="shared" si="1132"/>
        <v>0.5-0.6</v>
      </c>
      <c r="AP3841" s="49" t="str">
        <f t="shared" si="1137"/>
        <v>0-1</v>
      </c>
      <c r="AQ3841" s="49" t="str">
        <f t="shared" si="1138"/>
        <v>Apr</v>
      </c>
      <c r="AR3841" s="48" t="str">
        <f t="shared" si="1139"/>
        <v>295-305</v>
      </c>
      <c r="AS3841" s="49" t="str">
        <f t="shared" si="1133"/>
        <v>HWS-HTI</v>
      </c>
    </row>
    <row r="3842" spans="5:45" x14ac:dyDescent="0.3">
      <c r="E3842" s="15">
        <v>41027.006944444445</v>
      </c>
      <c r="F3842" s="21">
        <v>7.19</v>
      </c>
      <c r="G3842" s="21">
        <v>660.80997315049149</v>
      </c>
      <c r="H3842" s="42">
        <v>1.1810483136760594</v>
      </c>
      <c r="I3842" s="35">
        <v>300.89999999999998</v>
      </c>
      <c r="J3842" s="43">
        <v>0.1446453407510431</v>
      </c>
      <c r="K3842" s="44">
        <v>7.8235269201018739E-2</v>
      </c>
      <c r="L3842" s="26">
        <f t="shared" si="1121"/>
        <v>7.1029607599593314</v>
      </c>
      <c r="M3842" s="26">
        <f t="shared" si="1122"/>
        <v>0.45583545852302609</v>
      </c>
      <c r="N3842" s="96">
        <f t="shared" si="1123"/>
        <v>8</v>
      </c>
      <c r="O3842" s="26">
        <f t="shared" si="1124"/>
        <v>8.8404912610540759E-2</v>
      </c>
      <c r="P3842" s="3">
        <f>IF(L3842&gt;'Power Curve'!$C$37,0,INDEX(Ci,$N3842,1)*POWER(1-O3842,3)+INDEX(Ci,$N3842,2)*3*O3842*POWER(1-O3842,2)+INDEX(Ci,$N3842,3)*3*POWER(O3842,2)*(1-O3842)+INDEX(Ci,$N3842,4)*POWER(O3842,3))</f>
        <v>623.11674806849351</v>
      </c>
      <c r="Q3842" s="3">
        <f>MAX(0,MIN(P3842-V3842+W3842,'Power Curve'!$C$39))</f>
        <v>632.07831444679505</v>
      </c>
      <c r="R3842" s="3">
        <f t="shared" si="1125"/>
        <v>660.80997315049149</v>
      </c>
      <c r="S3842" s="3">
        <f t="shared" si="1126"/>
        <v>-28.731658703696439</v>
      </c>
      <c r="T3842" s="3">
        <f t="shared" si="1127"/>
        <v>28.731658703696439</v>
      </c>
      <c r="V3842" s="37">
        <f t="array" ref="V3842">SUM(_xlfn.NORM.DIST($AD$3:$AD$1003,$L3842,$AA3842,FALSE)*WindSpeedStep*$AE$3:$AE$1003)/AG3842</f>
        <v>620.10963425574232</v>
      </c>
      <c r="W3842" s="37">
        <f t="array" ref="W3842">SUM(_xlfn.NORM.DIST($AD$3:$AD$1003,$L3842,$AB3842,FALSE)*WindSpeedStep*$AE$3:$AE$1003)/AH3842</f>
        <v>629.07120063404386</v>
      </c>
      <c r="Y3842" s="1">
        <f t="shared" si="1128"/>
        <v>7</v>
      </c>
      <c r="Z3842" s="99">
        <f>IF(L3842&lt;'Power Curve'!$P$28,'Power Curve'!$Q$28,IF(L3842&gt;'Power Curve'!$P$29,'Power Curve'!$Q$29,INDEX(ReferenceTurbulence,Y3842)+(L3842-INDEX(ReferenceTurbulenceWindSpeed,Y3842))*(INDEX(ReferenceTurbulence,Y3842+1)-INDEX(ReferenceTurbulence,Y3842))/(INDEX(ReferenceTurbulenceWindSpeed,Y3842+1)-INDEX(ReferenceTurbulenceWindSpeed,Y3842))))</f>
        <v>0.11964783220031121</v>
      </c>
      <c r="AA3842" s="100">
        <f t="shared" si="1134"/>
        <v>0.84985385713300909</v>
      </c>
      <c r="AB3842" s="29">
        <f t="shared" si="1135"/>
        <v>1.0274101794656056</v>
      </c>
      <c r="AG3842" s="40">
        <f t="array" ref="AG3842">SUM(_xlfn.NORM.DIST($AD$3:$AD$1003,$F3842,$AA3842,FALSE)*WindSpeedStep)</f>
        <v>1.0000000000000031</v>
      </c>
      <c r="AH3842" s="40">
        <f t="array" ref="AH3842">SUM(_xlfn.NORM.DIST($AD$3:$AD$1003,$F3842,$AB3842,FALSE)*WindSpeedStep)</f>
        <v>0.99999999999910638</v>
      </c>
      <c r="AJ3842" s="47">
        <f t="shared" si="1129"/>
        <v>7</v>
      </c>
      <c r="AK3842" s="83" t="b">
        <f>COUNTIF('Power Curve'!$D$2:$D$31,AJ3842)&gt;0</f>
        <v>1</v>
      </c>
      <c r="AL3842" s="83" t="b">
        <f t="shared" si="1130"/>
        <v>0</v>
      </c>
      <c r="AM3842" s="83" t="b">
        <f t="shared" si="1136"/>
        <v>1</v>
      </c>
      <c r="AN3842" s="47" t="str">
        <f t="shared" si="1131"/>
        <v>Outer</v>
      </c>
      <c r="AO3842" s="48" t="str">
        <f t="shared" si="1132"/>
        <v>0.4-0.5</v>
      </c>
      <c r="AP3842" s="49" t="str">
        <f t="shared" si="1137"/>
        <v>0-1</v>
      </c>
      <c r="AQ3842" s="49" t="str">
        <f t="shared" si="1138"/>
        <v>Apr</v>
      </c>
      <c r="AR3842" s="48" t="str">
        <f t="shared" si="1139"/>
        <v>295-305</v>
      </c>
      <c r="AS3842" s="49" t="str">
        <f t="shared" si="1133"/>
        <v>LWS-HTI</v>
      </c>
    </row>
    <row r="3843" spans="5:45" x14ac:dyDescent="0.3">
      <c r="E3843" s="15">
        <v>41027.013888888891</v>
      </c>
      <c r="F3843" s="21">
        <v>7.28</v>
      </c>
      <c r="G3843" s="21">
        <v>579.74002265930153</v>
      </c>
      <c r="H3843" s="42">
        <v>1.181909575173353</v>
      </c>
      <c r="I3843" s="35">
        <v>303.7</v>
      </c>
      <c r="J3843" s="43">
        <v>9.8901098901098897E-2</v>
      </c>
      <c r="K3843" s="44">
        <v>0.20043816919687113</v>
      </c>
      <c r="L3843" s="26">
        <f t="shared" ref="L3843:L3906" si="1140">F3843*(H3843/Ref_Density)^(1/3)</f>
        <v>7.1936190190159586</v>
      </c>
      <c r="M3843" s="26">
        <f t="shared" ref="M3843:M3906" si="1141">(L3843-CutInWindSpeed)/(RatedWindSpeed-CutInWindSpeed)</f>
        <v>0.46984698470435282</v>
      </c>
      <c r="N3843" s="96">
        <f t="shared" ref="N3843:N3906" si="1142">COUNTIF(xa,"&lt;"&amp;L3843)</f>
        <v>8</v>
      </c>
      <c r="O3843" s="26">
        <f t="shared" ref="O3843:O3906" si="1143">(L3843-INDEX(xa,$N3843))/(INDEX(xb,$N3843)-INDEX(xa,$N3843))</f>
        <v>0.17965074266339456</v>
      </c>
      <c r="P3843" s="3">
        <f>IF(L3843&gt;'Power Curve'!$C$37,0,INDEX(Ci,$N3843,1)*POWER(1-O3843,3)+INDEX(Ci,$N3843,2)*3*O3843*POWER(1-O3843,2)+INDEX(Ci,$N3843,3)*3*POWER(O3843,2)*(1-O3843)+INDEX(Ci,$N3843,4)*POWER(O3843,3))</f>
        <v>647.17252021975673</v>
      </c>
      <c r="Q3843" s="3">
        <f>MAX(0,MIN(P3843-V3843+W3843,'Power Curve'!$C$39))</f>
        <v>640.76548894694315</v>
      </c>
      <c r="R3843" s="3">
        <f t="shared" ref="R3843:R3906" si="1144">IF(AM3843,G3843,"")</f>
        <v>579.74002265930153</v>
      </c>
      <c r="S3843" s="3">
        <f t="shared" ref="S3843:S3906" si="1145">IF(AM3843,Q3843-R3843,"")</f>
        <v>61.025466287641621</v>
      </c>
      <c r="T3843" s="3">
        <f t="shared" ref="T3843:T3906" si="1146">IF(AM3843,ABS(S3843),"")</f>
        <v>61.025466287641621</v>
      </c>
      <c r="V3843" s="37">
        <f t="array" ref="V3843">SUM(_xlfn.NORM.DIST($AD$3:$AD$1003,$L3843,$AA3843,FALSE)*WindSpeedStep*$AE$3:$AE$1003)/AG3843</f>
        <v>643.61859551980456</v>
      </c>
      <c r="W3843" s="37">
        <f t="array" ref="W3843">SUM(_xlfn.NORM.DIST($AD$3:$AD$1003,$L3843,$AB3843,FALSE)*WindSpeedStep*$AE$3:$AE$1003)/AH3843</f>
        <v>637.21156424699097</v>
      </c>
      <c r="Y3843" s="1">
        <f t="shared" ref="Y3843:Y3906" si="1147">COUNTIF(ReferenceTurbulenceWindSpeed,"&lt;"&amp;L3843)</f>
        <v>7</v>
      </c>
      <c r="Z3843" s="99">
        <f>IF(L3843&lt;'Power Curve'!$P$28,'Power Curve'!$Q$28,IF(L3843&gt;'Power Curve'!$P$29,'Power Curve'!$Q$29,INDEX(ReferenceTurbulence,Y3843)+(L3843-INDEX(ReferenceTurbulenceWindSpeed,Y3843))*(INDEX(ReferenceTurbulence,Y3843+1)-INDEX(ReferenceTurbulence,Y3843))/(INDEX(ReferenceTurbulenceWindSpeed,Y3843+1)-INDEX(ReferenceTurbulenceWindSpeed,Y3843))))</f>
        <v>0.1196226521463616</v>
      </c>
      <c r="AA3843" s="100">
        <f t="shared" si="1134"/>
        <v>0.86051978558519693</v>
      </c>
      <c r="AB3843" s="29">
        <f t="shared" si="1135"/>
        <v>0.71145682605652338</v>
      </c>
      <c r="AG3843" s="40">
        <f t="array" ref="AG3843">SUM(_xlfn.NORM.DIST($AD$3:$AD$1003,$F3843,$AA3843,FALSE)*WindSpeedStep)</f>
        <v>1.0000000000000038</v>
      </c>
      <c r="AH3843" s="40">
        <f t="array" ref="AH3843">SUM(_xlfn.NORM.DIST($AD$3:$AD$1003,$F3843,$AB3843,FALSE)*WindSpeedStep)</f>
        <v>1.0000000000000036</v>
      </c>
      <c r="AJ3843" s="47">
        <f t="shared" ref="AJ3843:AJ3906" si="1148">MROUND(L3843-Centre_First_Bin,Bin_Width)+Centre_First_Bin</f>
        <v>7</v>
      </c>
      <c r="AK3843" s="83" t="b">
        <f>COUNTIF('Power Curve'!$D$2:$D$31,AJ3843)&gt;0</f>
        <v>1</v>
      </c>
      <c r="AL3843" s="83" t="b">
        <f t="shared" ref="AL3843:AL3906" si="1149">(G3843&lt;0)</f>
        <v>0</v>
      </c>
      <c r="AM3843" s="83" t="b">
        <f t="shared" si="1136"/>
        <v>1</v>
      </c>
      <c r="AN3843" s="47" t="str">
        <f t="shared" ref="AN3843:AN3906" si="1150">IF(AM3843,IF(AND(J3843&gt;=LowerTurbLimit,J3843&lt;=UpperTurbLimit,K3843&gt;=LowerShearLimit,K3843&lt;=UpperShearLimit),"Inner","Outer"),"")</f>
        <v>Outer</v>
      </c>
      <c r="AO3843" s="48" t="str">
        <f t="shared" ref="AO3843:AO3906" si="1151">IF(M3843&lt;0,"&lt;0",TEXT(MROUND(M3843+0.05,0.1)-0.1,"0.0")&amp;"-"&amp;TEXT(MROUND(M3843+0.05,0.1),"0.0"))</f>
        <v>0.4-0.5</v>
      </c>
      <c r="AP3843" s="49" t="str">
        <f t="shared" si="1137"/>
        <v>0-1</v>
      </c>
      <c r="AQ3843" s="49" t="str">
        <f t="shared" si="1138"/>
        <v>Apr</v>
      </c>
      <c r="AR3843" s="48" t="str">
        <f t="shared" si="1139"/>
        <v>295-305</v>
      </c>
      <c r="AS3843" s="49" t="str">
        <f t="shared" ref="AS3843:AS3906" si="1152">IF(AM3843,IF(M3843&lt;0.5,IF(J3843&lt;=LowerTurbLimit,"LWS-LTI",IF(J3843&gt;=UpperTurbLimit,"LWS-HTI","Inner-TI")),IF(J3843&lt;=LowerTurbLimit,"HWS-LTI",IF(J3843&gt;=UpperTurbLimit,"HWS-HTI","Inner-TI"))),"")</f>
        <v>LWS-LTI</v>
      </c>
    </row>
    <row r="3844" spans="5:45" x14ac:dyDescent="0.3">
      <c r="E3844" s="15">
        <v>41027.020833333336</v>
      </c>
      <c r="F3844" s="21">
        <v>6.48</v>
      </c>
      <c r="G3844" s="21">
        <v>405.170009613037</v>
      </c>
      <c r="H3844" s="42">
        <v>1.1824700692423207</v>
      </c>
      <c r="I3844" s="35">
        <v>310.39999999999998</v>
      </c>
      <c r="J3844" s="43">
        <v>0.12191358024691358</v>
      </c>
      <c r="K3844" s="44">
        <v>0.24270976374949699</v>
      </c>
      <c r="L3844" s="26">
        <f t="shared" si="1140"/>
        <v>6.4041234518089123</v>
      </c>
      <c r="M3844" s="26">
        <f t="shared" si="1141"/>
        <v>0.34782789979060708</v>
      </c>
      <c r="N3844" s="96">
        <f t="shared" si="1142"/>
        <v>7</v>
      </c>
      <c r="O3844" s="26">
        <f t="shared" si="1143"/>
        <v>0.37888854190454735</v>
      </c>
      <c r="P3844" s="3">
        <f>IF(L3844&gt;'Power Curve'!$C$37,0,INDEX(Ci,$N3844,1)*POWER(1-O3844,3)+INDEX(Ci,$N3844,2)*3*O3844*POWER(1-O3844,2)+INDEX(Ci,$N3844,3)*3*POWER(O3844,2)*(1-O3844)+INDEX(Ci,$N3844,4)*POWER(O3844,3))</f>
        <v>448.0837666535358</v>
      </c>
      <c r="Q3844" s="3">
        <f>MAX(0,MIN(P3844-V3844+W3844,'Power Curve'!$C$39))</f>
        <v>448.33547866446349</v>
      </c>
      <c r="R3844" s="3">
        <f t="shared" si="1144"/>
        <v>405.170009613037</v>
      </c>
      <c r="S3844" s="3">
        <f t="shared" si="1145"/>
        <v>43.165469051426498</v>
      </c>
      <c r="T3844" s="3">
        <f t="shared" si="1146"/>
        <v>43.165469051426498</v>
      </c>
      <c r="V3844" s="37">
        <f t="array" ref="V3844">SUM(_xlfn.NORM.DIST($AD$3:$AD$1003,$L3844,$AA3844,FALSE)*WindSpeedStep*$AE$3:$AE$1003)/AG3844</f>
        <v>454.40813314461906</v>
      </c>
      <c r="W3844" s="37">
        <f t="array" ref="W3844">SUM(_xlfn.NORM.DIST($AD$3:$AD$1003,$L3844,$AB3844,FALSE)*WindSpeedStep*$AE$3:$AE$1003)/AH3844</f>
        <v>454.65984515554675</v>
      </c>
      <c r="Y3844" s="1">
        <f t="shared" si="1147"/>
        <v>6</v>
      </c>
      <c r="Z3844" s="99">
        <f>IF(L3844&lt;'Power Curve'!$P$28,'Power Curve'!$Q$28,IF(L3844&gt;'Power Curve'!$P$29,'Power Curve'!$Q$29,INDEX(ReferenceTurbulence,Y3844)+(L3844-INDEX(ReferenceTurbulenceWindSpeed,Y3844))*(INDEX(ReferenceTurbulence,Y3844+1)-INDEX(ReferenceTurbulence,Y3844))/(INDEX(ReferenceTurbulenceWindSpeed,Y3844+1)-INDEX(ReferenceTurbulenceWindSpeed,Y3844))))</f>
        <v>0.12087327760619354</v>
      </c>
      <c r="AA3844" s="100">
        <f t="shared" ref="AA3844:AA3907" si="1153">Z3844*L3844</f>
        <v>0.7740873918148331</v>
      </c>
      <c r="AB3844" s="29">
        <f t="shared" ref="AB3844:AB3907" si="1154">L3844*J3844</f>
        <v>0.78074961835324708</v>
      </c>
      <c r="AG3844" s="40">
        <f t="array" ref="AG3844">SUM(_xlfn.NORM.DIST($AD$3:$AD$1003,$F3844,$AA3844,FALSE)*WindSpeedStep)</f>
        <v>1.0000000000000038</v>
      </c>
      <c r="AH3844" s="40">
        <f t="array" ref="AH3844">SUM(_xlfn.NORM.DIST($AD$3:$AD$1003,$F3844,$AB3844,FALSE)*WindSpeedStep)</f>
        <v>1.0000000000000031</v>
      </c>
      <c r="AJ3844" s="47">
        <f t="shared" si="1148"/>
        <v>6</v>
      </c>
      <c r="AK3844" s="83" t="b">
        <f>COUNTIF('Power Curve'!$D$2:$D$31,AJ3844)&gt;0</f>
        <v>1</v>
      </c>
      <c r="AL3844" s="83" t="b">
        <f t="shared" si="1149"/>
        <v>0</v>
      </c>
      <c r="AM3844" s="83" t="b">
        <f t="shared" ref="AM3844:AM3907" si="1155">AND(AK3844,NOT(AL3844))</f>
        <v>1</v>
      </c>
      <c r="AN3844" s="47" t="str">
        <f t="shared" si="1150"/>
        <v>Inner</v>
      </c>
      <c r="AO3844" s="48" t="str">
        <f t="shared" si="1151"/>
        <v>0.3-0.4</v>
      </c>
      <c r="AP3844" s="49" t="str">
        <f t="shared" ref="AP3844:AP3907" si="1156">IF(AM3844,HOUR(E3844)&amp;"-"&amp;HOUR(E3844)+1,"")</f>
        <v>0-1</v>
      </c>
      <c r="AQ3844" s="49" t="str">
        <f t="shared" ref="AQ3844:AQ3907" si="1157">IF(AM3844,TEXT(E3844,"mmm"),"")</f>
        <v>Apr</v>
      </c>
      <c r="AR3844" s="48" t="str">
        <f t="shared" ref="AR3844:AR3907" si="1158">IF(AM3844,IF(OR(I3844&lt;5,I3844&gt;=355),"355-5",MROUND(I3844,10)-5&amp;"-"&amp;MROUND(I3844,10)+5),"")</f>
        <v>305-315</v>
      </c>
      <c r="AS3844" s="49" t="str">
        <f t="shared" si="1152"/>
        <v>Inner-TI</v>
      </c>
    </row>
    <row r="3845" spans="5:45" x14ac:dyDescent="0.3">
      <c r="E3845" s="15">
        <v>41027.027777777781</v>
      </c>
      <c r="F3845" s="21">
        <v>6.38</v>
      </c>
      <c r="G3845" s="21">
        <v>370.9400062561038</v>
      </c>
      <c r="H3845" s="42">
        <v>1.1831330434079301</v>
      </c>
      <c r="I3845" s="35">
        <v>308.7</v>
      </c>
      <c r="J3845" s="43">
        <v>8.4639498432601892E-2</v>
      </c>
      <c r="K3845" s="44">
        <v>0.22085575532835461</v>
      </c>
      <c r="L3845" s="26">
        <f t="shared" si="1140"/>
        <v>6.3064725601407154</v>
      </c>
      <c r="M3845" s="26">
        <f t="shared" si="1141"/>
        <v>0.33273563969785358</v>
      </c>
      <c r="N3845" s="96">
        <f t="shared" si="1142"/>
        <v>7</v>
      </c>
      <c r="O3845" s="26">
        <f t="shared" si="1143"/>
        <v>0.2796218943270441</v>
      </c>
      <c r="P3845" s="3">
        <f>IF(L3845&gt;'Power Curve'!$C$37,0,INDEX(Ci,$N3845,1)*POWER(1-O3845,3)+INDEX(Ci,$N3845,2)*3*O3845*POWER(1-O3845,2)+INDEX(Ci,$N3845,3)*3*POWER(O3845,2)*(1-O3845)+INDEX(Ci,$N3845,4)*POWER(O3845,3))</f>
        <v>425.8641328443332</v>
      </c>
      <c r="Q3845" s="3">
        <f>MAX(0,MIN(P3845-V3845+W3845,'Power Curve'!$C$39))</f>
        <v>418.05785396320044</v>
      </c>
      <c r="R3845" s="3">
        <f t="shared" si="1144"/>
        <v>370.9400062561038</v>
      </c>
      <c r="S3845" s="3">
        <f t="shared" si="1145"/>
        <v>47.117847707096644</v>
      </c>
      <c r="T3845" s="3">
        <f t="shared" si="1146"/>
        <v>47.117847707096644</v>
      </c>
      <c r="V3845" s="37">
        <f t="array" ref="V3845">SUM(_xlfn.NORM.DIST($AD$3:$AD$1003,$L3845,$AA3845,FALSE)*WindSpeedStep*$AE$3:$AE$1003)/AG3845</f>
        <v>433.35010365185093</v>
      </c>
      <c r="W3845" s="37">
        <f t="array" ref="W3845">SUM(_xlfn.NORM.DIST($AD$3:$AD$1003,$L3845,$AB3845,FALSE)*WindSpeedStep*$AE$3:$AE$1003)/AH3845</f>
        <v>425.54382477071817</v>
      </c>
      <c r="Y3845" s="1">
        <f t="shared" si="1147"/>
        <v>6</v>
      </c>
      <c r="Z3845" s="99">
        <f>IF(L3845&lt;'Power Curve'!$P$28,'Power Curve'!$Q$28,IF(L3845&gt;'Power Curve'!$P$29,'Power Curve'!$Q$29,INDEX(ReferenceTurbulence,Y3845)+(L3845-INDEX(ReferenceTurbulenceWindSpeed,Y3845))*(INDEX(ReferenceTurbulence,Y3845+1)-INDEX(ReferenceTurbulence,Y3845))/(INDEX(ReferenceTurbulenceWindSpeed,Y3845+1)-INDEX(ReferenceTurbulenceWindSpeed,Y3845))))</f>
        <v>0.12106523049759678</v>
      </c>
      <c r="AA3845" s="100">
        <f t="shared" si="1153"/>
        <v>0.76349455412020495</v>
      </c>
      <c r="AB3845" s="29">
        <f t="shared" si="1154"/>
        <v>0.53377667436927689</v>
      </c>
      <c r="AG3845" s="40">
        <f t="array" ref="AG3845">SUM(_xlfn.NORM.DIST($AD$3:$AD$1003,$F3845,$AA3845,FALSE)*WindSpeedStep)</f>
        <v>1.0000000000000031</v>
      </c>
      <c r="AH3845" s="40">
        <f t="array" ref="AH3845">SUM(_xlfn.NORM.DIST($AD$3:$AD$1003,$F3845,$AB3845,FALSE)*WindSpeedStep)</f>
        <v>1.0000000000000036</v>
      </c>
      <c r="AJ3845" s="47">
        <f t="shared" si="1148"/>
        <v>6</v>
      </c>
      <c r="AK3845" s="83" t="b">
        <f>COUNTIF('Power Curve'!$D$2:$D$31,AJ3845)&gt;0</f>
        <v>1</v>
      </c>
      <c r="AL3845" s="83" t="b">
        <f t="shared" si="1149"/>
        <v>0</v>
      </c>
      <c r="AM3845" s="83" t="b">
        <f t="shared" si="1155"/>
        <v>1</v>
      </c>
      <c r="AN3845" s="47" t="str">
        <f t="shared" si="1150"/>
        <v>Outer</v>
      </c>
      <c r="AO3845" s="48" t="str">
        <f t="shared" si="1151"/>
        <v>0.3-0.4</v>
      </c>
      <c r="AP3845" s="49" t="str">
        <f t="shared" si="1156"/>
        <v>0-1</v>
      </c>
      <c r="AQ3845" s="49" t="str">
        <f t="shared" si="1157"/>
        <v>Apr</v>
      </c>
      <c r="AR3845" s="48" t="str">
        <f t="shared" si="1158"/>
        <v>305-315</v>
      </c>
      <c r="AS3845" s="49" t="str">
        <f t="shared" si="1152"/>
        <v>LWS-LTI</v>
      </c>
    </row>
    <row r="3846" spans="5:45" x14ac:dyDescent="0.3">
      <c r="E3846" s="15">
        <v>41027.034722222219</v>
      </c>
      <c r="F3846" s="21">
        <v>6.53</v>
      </c>
      <c r="G3846" s="21">
        <v>432.54998779296898</v>
      </c>
      <c r="H3846" s="42">
        <v>1.1834785214665839</v>
      </c>
      <c r="I3846" s="35">
        <v>305.39999999999998</v>
      </c>
      <c r="J3846" s="43">
        <v>8.7289433384379778E-2</v>
      </c>
      <c r="K3846" s="44">
        <v>0.19840838368154284</v>
      </c>
      <c r="L3846" s="26">
        <f t="shared" si="1140"/>
        <v>6.4553720650076603</v>
      </c>
      <c r="M3846" s="26">
        <f t="shared" si="1141"/>
        <v>0.35574853816446356</v>
      </c>
      <c r="N3846" s="96">
        <f t="shared" si="1142"/>
        <v>7</v>
      </c>
      <c r="O3846" s="26">
        <f t="shared" si="1143"/>
        <v>0.43098512738706102</v>
      </c>
      <c r="P3846" s="3">
        <f>IF(L3846&gt;'Power Curve'!$C$37,0,INDEX(Ci,$N3846,1)*POWER(1-O3846,3)+INDEX(Ci,$N3846,2)*3*O3846*POWER(1-O3846,2)+INDEX(Ci,$N3846,3)*3*POWER(O3846,2)*(1-O3846)+INDEX(Ci,$N3846,4)*POWER(O3846,3))</f>
        <v>460.08939722066509</v>
      </c>
      <c r="Q3846" s="3">
        <f>MAX(0,MIN(P3846-V3846+W3846,'Power Curve'!$C$39))</f>
        <v>452.21509725841128</v>
      </c>
      <c r="R3846" s="3">
        <f t="shared" si="1144"/>
        <v>432.54998779296898</v>
      </c>
      <c r="S3846" s="3">
        <f t="shared" si="1145"/>
        <v>19.665109465442299</v>
      </c>
      <c r="T3846" s="3">
        <f t="shared" si="1146"/>
        <v>19.665109465442299</v>
      </c>
      <c r="V3846" s="37">
        <f t="array" ref="V3846">SUM(_xlfn.NORM.DIST($AD$3:$AD$1003,$L3846,$AA3846,FALSE)*WindSpeedStep*$AE$3:$AE$1003)/AG3846</f>
        <v>465.65945309196275</v>
      </c>
      <c r="W3846" s="37">
        <f t="array" ref="W3846">SUM(_xlfn.NORM.DIST($AD$3:$AD$1003,$L3846,$AB3846,FALSE)*WindSpeedStep*$AE$3:$AE$1003)/AH3846</f>
        <v>457.78515312970893</v>
      </c>
      <c r="Y3846" s="1">
        <f t="shared" si="1147"/>
        <v>6</v>
      </c>
      <c r="Z3846" s="99">
        <f>IF(L3846&lt;'Power Curve'!$P$28,'Power Curve'!$Q$28,IF(L3846&gt;'Power Curve'!$P$29,'Power Curve'!$Q$29,INDEX(ReferenceTurbulence,Y3846)+(L3846-INDEX(ReferenceTurbulenceWindSpeed,Y3846))*(INDEX(ReferenceTurbulence,Y3846+1)-INDEX(ReferenceTurbulence,Y3846))/(INDEX(ReferenceTurbulenceWindSpeed,Y3846+1)-INDEX(ReferenceTurbulenceWindSpeed,Y3846))))</f>
        <v>0.1207725379271609</v>
      </c>
      <c r="AA3846" s="100">
        <f t="shared" si="1153"/>
        <v>0.77963166755507263</v>
      </c>
      <c r="AB3846" s="29">
        <f t="shared" si="1154"/>
        <v>0.56348576983987231</v>
      </c>
      <c r="AG3846" s="40">
        <f t="array" ref="AG3846">SUM(_xlfn.NORM.DIST($AD$3:$AD$1003,$F3846,$AA3846,FALSE)*WindSpeedStep)</f>
        <v>1.0000000000000038</v>
      </c>
      <c r="AH3846" s="40">
        <f t="array" ref="AH3846">SUM(_xlfn.NORM.DIST($AD$3:$AD$1003,$F3846,$AB3846,FALSE)*WindSpeedStep)</f>
        <v>1.0000000000000036</v>
      </c>
      <c r="AJ3846" s="47">
        <f t="shared" si="1148"/>
        <v>6</v>
      </c>
      <c r="AK3846" s="83" t="b">
        <f>COUNTIF('Power Curve'!$D$2:$D$31,AJ3846)&gt;0</f>
        <v>1</v>
      </c>
      <c r="AL3846" s="83" t="b">
        <f t="shared" si="1149"/>
        <v>0</v>
      </c>
      <c r="AM3846" s="83" t="b">
        <f t="shared" si="1155"/>
        <v>1</v>
      </c>
      <c r="AN3846" s="47" t="str">
        <f t="shared" si="1150"/>
        <v>Outer</v>
      </c>
      <c r="AO3846" s="48" t="str">
        <f t="shared" si="1151"/>
        <v>0.3-0.4</v>
      </c>
      <c r="AP3846" s="49" t="str">
        <f t="shared" si="1156"/>
        <v>0-1</v>
      </c>
      <c r="AQ3846" s="49" t="str">
        <f t="shared" si="1157"/>
        <v>Apr</v>
      </c>
      <c r="AR3846" s="48" t="str">
        <f t="shared" si="1158"/>
        <v>305-315</v>
      </c>
      <c r="AS3846" s="49" t="str">
        <f t="shared" si="1152"/>
        <v>LWS-LTI</v>
      </c>
    </row>
    <row r="3847" spans="5:45" x14ac:dyDescent="0.3">
      <c r="E3847" s="15">
        <v>41027.041666666664</v>
      </c>
      <c r="F3847" s="21">
        <v>6.48</v>
      </c>
      <c r="G3847" s="21">
        <v>417.00999450683571</v>
      </c>
      <c r="H3847" s="42">
        <v>1.1843151394764915</v>
      </c>
      <c r="I3847" s="35">
        <v>298.8</v>
      </c>
      <c r="J3847" s="43">
        <v>7.2530864197530853E-2</v>
      </c>
      <c r="K3847" s="44">
        <v>0.22844712033518549</v>
      </c>
      <c r="L3847" s="26">
        <f t="shared" si="1140"/>
        <v>6.4074526177211242</v>
      </c>
      <c r="M3847" s="26">
        <f t="shared" si="1141"/>
        <v>0.34834243311417112</v>
      </c>
      <c r="N3847" s="96">
        <f t="shared" si="1142"/>
        <v>7</v>
      </c>
      <c r="O3847" s="26">
        <f t="shared" si="1143"/>
        <v>0.38227279302288308</v>
      </c>
      <c r="P3847" s="3">
        <f>IF(L3847&gt;'Power Curve'!$C$37,0,INDEX(Ci,$N3847,1)*POWER(1-O3847,3)+INDEX(Ci,$N3847,2)*3*O3847*POWER(1-O3847,2)+INDEX(Ci,$N3847,3)*3*POWER(O3847,2)*(1-O3847)+INDEX(Ci,$N3847,4)*POWER(O3847,3))</f>
        <v>448.85688558014067</v>
      </c>
      <c r="Q3847" s="3">
        <f>MAX(0,MIN(P3847-V3847+W3847,'Power Curve'!$C$39))</f>
        <v>438.16893528949947</v>
      </c>
      <c r="R3847" s="3">
        <f t="shared" si="1144"/>
        <v>417.00999450683571</v>
      </c>
      <c r="S3847" s="3">
        <f t="shared" si="1145"/>
        <v>21.158940782663763</v>
      </c>
      <c r="T3847" s="3">
        <f t="shared" si="1146"/>
        <v>21.158940782663763</v>
      </c>
      <c r="V3847" s="37">
        <f t="array" ref="V3847">SUM(_xlfn.NORM.DIST($AD$3:$AD$1003,$L3847,$AA3847,FALSE)*WindSpeedStep*$AE$3:$AE$1003)/AG3847</f>
        <v>455.13482546344466</v>
      </c>
      <c r="W3847" s="37">
        <f t="array" ref="W3847">SUM(_xlfn.NORM.DIST($AD$3:$AD$1003,$L3847,$AB3847,FALSE)*WindSpeedStep*$AE$3:$AE$1003)/AH3847</f>
        <v>444.44687517280346</v>
      </c>
      <c r="Y3847" s="1">
        <f t="shared" si="1147"/>
        <v>6</v>
      </c>
      <c r="Z3847" s="99">
        <f>IF(L3847&lt;'Power Curve'!$P$28,'Power Curve'!$Q$28,IF(L3847&gt;'Power Curve'!$P$29,'Power Curve'!$Q$29,INDEX(ReferenceTurbulence,Y3847)+(L3847-INDEX(ReferenceTurbulenceWindSpeed,Y3847))*(INDEX(ReferenceTurbulence,Y3847+1)-INDEX(ReferenceTurbulence,Y3847))/(INDEX(ReferenceTurbulenceWindSpeed,Y3847+1)-INDEX(ReferenceTurbulenceWindSpeed,Y3847))))</f>
        <v>0.1208667334465664</v>
      </c>
      <c r="AA3847" s="100">
        <f t="shared" si="1153"/>
        <v>0.7744478676176032</v>
      </c>
      <c r="AB3847" s="29">
        <f t="shared" si="1154"/>
        <v>0.46473807566804443</v>
      </c>
      <c r="AG3847" s="40">
        <f t="array" ref="AG3847">SUM(_xlfn.NORM.DIST($AD$3:$AD$1003,$F3847,$AA3847,FALSE)*WindSpeedStep)</f>
        <v>1.0000000000000033</v>
      </c>
      <c r="AH3847" s="40">
        <f t="array" ref="AH3847">SUM(_xlfn.NORM.DIST($AD$3:$AD$1003,$F3847,$AB3847,FALSE)*WindSpeedStep)</f>
        <v>1.0000000000000036</v>
      </c>
      <c r="AJ3847" s="47">
        <f t="shared" si="1148"/>
        <v>6</v>
      </c>
      <c r="AK3847" s="83" t="b">
        <f>COUNTIF('Power Curve'!$D$2:$D$31,AJ3847)&gt;0</f>
        <v>1</v>
      </c>
      <c r="AL3847" s="83" t="b">
        <f t="shared" si="1149"/>
        <v>0</v>
      </c>
      <c r="AM3847" s="83" t="b">
        <f t="shared" si="1155"/>
        <v>1</v>
      </c>
      <c r="AN3847" s="47" t="str">
        <f t="shared" si="1150"/>
        <v>Outer</v>
      </c>
      <c r="AO3847" s="48" t="str">
        <f t="shared" si="1151"/>
        <v>0.3-0.4</v>
      </c>
      <c r="AP3847" s="49" t="str">
        <f t="shared" si="1156"/>
        <v>1-2</v>
      </c>
      <c r="AQ3847" s="49" t="str">
        <f t="shared" si="1157"/>
        <v>Apr</v>
      </c>
      <c r="AR3847" s="48" t="str">
        <f t="shared" si="1158"/>
        <v>295-305</v>
      </c>
      <c r="AS3847" s="49" t="str">
        <f t="shared" si="1152"/>
        <v>LWS-LTI</v>
      </c>
    </row>
    <row r="3848" spans="5:45" x14ac:dyDescent="0.3">
      <c r="E3848" s="15">
        <v>41027.048611111109</v>
      </c>
      <c r="F3848" s="21">
        <v>6.27</v>
      </c>
      <c r="G3848" s="21">
        <v>405.19998168945358</v>
      </c>
      <c r="H3848" s="42">
        <v>1.1844448941339258</v>
      </c>
      <c r="I3848" s="35">
        <v>300.39999999999998</v>
      </c>
      <c r="J3848" s="43">
        <v>5.1036682615629991E-2</v>
      </c>
      <c r="K3848" s="44">
        <v>0.28170222444243925</v>
      </c>
      <c r="L3848" s="26">
        <f t="shared" si="1140"/>
        <v>6.2000301007607046</v>
      </c>
      <c r="M3848" s="26">
        <f t="shared" si="1141"/>
        <v>0.31628461447491985</v>
      </c>
      <c r="N3848" s="96">
        <f t="shared" si="1142"/>
        <v>7</v>
      </c>
      <c r="O3848" s="26">
        <f t="shared" si="1143"/>
        <v>0.17141821157460629</v>
      </c>
      <c r="P3848" s="3">
        <f>IF(L3848&gt;'Power Curve'!$C$37,0,INDEX(Ci,$N3848,1)*POWER(1-O3848,3)+INDEX(Ci,$N3848,2)*3*O3848*POWER(1-O3848,2)+INDEX(Ci,$N3848,3)*3*POWER(O3848,2)*(1-O3848)+INDEX(Ci,$N3848,4)*POWER(O3848,3))</f>
        <v>402.76959399866507</v>
      </c>
      <c r="Q3848" s="3">
        <f>MAX(0,MIN(P3848-V3848+W3848,'Power Curve'!$C$39))</f>
        <v>389.58955891069354</v>
      </c>
      <c r="R3848" s="3">
        <f t="shared" si="1144"/>
        <v>405.19998168945358</v>
      </c>
      <c r="S3848" s="3">
        <f t="shared" si="1145"/>
        <v>-15.610422778760039</v>
      </c>
      <c r="T3848" s="3">
        <f t="shared" si="1146"/>
        <v>15.610422778760039</v>
      </c>
      <c r="V3848" s="37">
        <f t="array" ref="V3848">SUM(_xlfn.NORM.DIST($AD$3:$AD$1003,$L3848,$AA3848,FALSE)*WindSpeedStep*$AE$3:$AE$1003)/AG3848</f>
        <v>410.95253384945335</v>
      </c>
      <c r="W3848" s="37">
        <f t="array" ref="W3848">SUM(_xlfn.NORM.DIST($AD$3:$AD$1003,$L3848,$AB3848,FALSE)*WindSpeedStep*$AE$3:$AE$1003)/AH3848</f>
        <v>397.77249876148181</v>
      </c>
      <c r="Y3848" s="1">
        <f t="shared" si="1147"/>
        <v>6</v>
      </c>
      <c r="Z3848" s="99">
        <f>IF(L3848&lt;'Power Curve'!$P$28,'Power Curve'!$Q$28,IF(L3848&gt;'Power Curve'!$P$29,'Power Curve'!$Q$29,INDEX(ReferenceTurbulence,Y3848)+(L3848-INDEX(ReferenceTurbulenceWindSpeed,Y3848))*(INDEX(ReferenceTurbulence,Y3848+1)-INDEX(ReferenceTurbulence,Y3848))/(INDEX(ReferenceTurbulenceWindSpeed,Y3848+1)-INDEX(ReferenceTurbulenceWindSpeed,Y3848))))</f>
        <v>0.12127446502169606</v>
      </c>
      <c r="AA3848" s="100">
        <f t="shared" si="1153"/>
        <v>0.7519053335881668</v>
      </c>
      <c r="AB3848" s="29">
        <f t="shared" si="1154"/>
        <v>0.3164289684598765</v>
      </c>
      <c r="AG3848" s="40">
        <f t="array" ref="AG3848">SUM(_xlfn.NORM.DIST($AD$3:$AD$1003,$F3848,$AA3848,FALSE)*WindSpeedStep)</f>
        <v>1.0000000000000038</v>
      </c>
      <c r="AH3848" s="40">
        <f t="array" ref="AH3848">SUM(_xlfn.NORM.DIST($AD$3:$AD$1003,$F3848,$AB3848,FALSE)*WindSpeedStep)</f>
        <v>1.0000000000000038</v>
      </c>
      <c r="AJ3848" s="47">
        <f t="shared" si="1148"/>
        <v>6</v>
      </c>
      <c r="AK3848" s="83" t="b">
        <f>COUNTIF('Power Curve'!$D$2:$D$31,AJ3848)&gt;0</f>
        <v>1</v>
      </c>
      <c r="AL3848" s="83" t="b">
        <f t="shared" si="1149"/>
        <v>0</v>
      </c>
      <c r="AM3848" s="83" t="b">
        <f t="shared" si="1155"/>
        <v>1</v>
      </c>
      <c r="AN3848" s="47" t="str">
        <f t="shared" si="1150"/>
        <v>Outer</v>
      </c>
      <c r="AO3848" s="48" t="str">
        <f t="shared" si="1151"/>
        <v>0.3-0.4</v>
      </c>
      <c r="AP3848" s="49" t="str">
        <f t="shared" si="1156"/>
        <v>1-2</v>
      </c>
      <c r="AQ3848" s="49" t="str">
        <f t="shared" si="1157"/>
        <v>Apr</v>
      </c>
      <c r="AR3848" s="48" t="str">
        <f t="shared" si="1158"/>
        <v>295-305</v>
      </c>
      <c r="AS3848" s="49" t="str">
        <f t="shared" si="1152"/>
        <v>LWS-LTI</v>
      </c>
    </row>
    <row r="3849" spans="5:45" x14ac:dyDescent="0.3">
      <c r="E3849" s="15">
        <v>41027.055555555555</v>
      </c>
      <c r="F3849" s="21">
        <v>6.29</v>
      </c>
      <c r="G3849" s="21">
        <v>463.510009765625</v>
      </c>
      <c r="H3849" s="42">
        <v>1.1843151394764915</v>
      </c>
      <c r="I3849" s="35">
        <v>300</v>
      </c>
      <c r="J3849" s="43">
        <v>6.2003179650238473E-2</v>
      </c>
      <c r="K3849" s="44">
        <v>0.35041195156861504</v>
      </c>
      <c r="L3849" s="26">
        <f t="shared" si="1140"/>
        <v>6.2195797786212754</v>
      </c>
      <c r="M3849" s="26">
        <f t="shared" si="1141"/>
        <v>0.3193060802082161</v>
      </c>
      <c r="N3849" s="96">
        <f t="shared" si="1142"/>
        <v>7</v>
      </c>
      <c r="O3849" s="26">
        <f t="shared" si="1143"/>
        <v>0.19129136326105453</v>
      </c>
      <c r="P3849" s="3">
        <f>IF(L3849&gt;'Power Curve'!$C$37,0,INDEX(Ci,$N3849,1)*POWER(1-O3849,3)+INDEX(Ci,$N3849,2)*3*O3849*POWER(1-O3849,2)+INDEX(Ci,$N3849,3)*3*POWER(O3849,2)*(1-O3849)+INDEX(Ci,$N3849,4)*POWER(O3849,3))</f>
        <v>406.91503191479194</v>
      </c>
      <c r="Q3849" s="3">
        <f>MAX(0,MIN(P3849-V3849+W3849,'Power Curve'!$C$39))</f>
        <v>395.41034298447772</v>
      </c>
      <c r="R3849" s="3">
        <f t="shared" si="1144"/>
        <v>463.510009765625</v>
      </c>
      <c r="S3849" s="3">
        <f t="shared" si="1145"/>
        <v>-68.099666781147278</v>
      </c>
      <c r="T3849" s="3">
        <f t="shared" si="1146"/>
        <v>68.099666781147278</v>
      </c>
      <c r="V3849" s="37">
        <f t="array" ref="V3849">SUM(_xlfn.NORM.DIST($AD$3:$AD$1003,$L3849,$AA3849,FALSE)*WindSpeedStep*$AE$3:$AE$1003)/AG3849</f>
        <v>415.0235161754598</v>
      </c>
      <c r="W3849" s="37">
        <f t="array" ref="W3849">SUM(_xlfn.NORM.DIST($AD$3:$AD$1003,$L3849,$AB3849,FALSE)*WindSpeedStep*$AE$3:$AE$1003)/AH3849</f>
        <v>403.51882724514559</v>
      </c>
      <c r="Y3849" s="1">
        <f t="shared" si="1147"/>
        <v>6</v>
      </c>
      <c r="Z3849" s="99">
        <f>IF(L3849&lt;'Power Curve'!$P$28,'Power Curve'!$Q$28,IF(L3849&gt;'Power Curve'!$P$29,'Power Curve'!$Q$29,INDEX(ReferenceTurbulence,Y3849)+(L3849-INDEX(ReferenceTurbulenceWindSpeed,Y3849))*(INDEX(ReferenceTurbulence,Y3849+1)-INDEX(ReferenceTurbulence,Y3849))/(INDEX(ReferenceTurbulenceWindSpeed,Y3849+1)-INDEX(ReferenceTurbulenceWindSpeed,Y3849))))</f>
        <v>0.12123603611308875</v>
      </c>
      <c r="AA3849" s="100">
        <f t="shared" si="1153"/>
        <v>0.75403719864916552</v>
      </c>
      <c r="AB3849" s="29">
        <f t="shared" si="1154"/>
        <v>0.38563372236284538</v>
      </c>
      <c r="AG3849" s="40">
        <f t="array" ref="AG3849">SUM(_xlfn.NORM.DIST($AD$3:$AD$1003,$F3849,$AA3849,FALSE)*WindSpeedStep)</f>
        <v>1.0000000000000033</v>
      </c>
      <c r="AH3849" s="40">
        <f t="array" ref="AH3849">SUM(_xlfn.NORM.DIST($AD$3:$AD$1003,$F3849,$AB3849,FALSE)*WindSpeedStep)</f>
        <v>1.0000000000000036</v>
      </c>
      <c r="AJ3849" s="47">
        <f t="shared" si="1148"/>
        <v>6</v>
      </c>
      <c r="AK3849" s="83" t="b">
        <f>COUNTIF('Power Curve'!$D$2:$D$31,AJ3849)&gt;0</f>
        <v>1</v>
      </c>
      <c r="AL3849" s="83" t="b">
        <f t="shared" si="1149"/>
        <v>0</v>
      </c>
      <c r="AM3849" s="83" t="b">
        <f t="shared" si="1155"/>
        <v>1</v>
      </c>
      <c r="AN3849" s="47" t="str">
        <f t="shared" si="1150"/>
        <v>Outer</v>
      </c>
      <c r="AO3849" s="48" t="str">
        <f t="shared" si="1151"/>
        <v>0.3-0.4</v>
      </c>
      <c r="AP3849" s="49" t="str">
        <f t="shared" si="1156"/>
        <v>1-2</v>
      </c>
      <c r="AQ3849" s="49" t="str">
        <f t="shared" si="1157"/>
        <v>Apr</v>
      </c>
      <c r="AR3849" s="48" t="str">
        <f t="shared" si="1158"/>
        <v>295-305</v>
      </c>
      <c r="AS3849" s="49" t="str">
        <f t="shared" si="1152"/>
        <v>LWS-LTI</v>
      </c>
    </row>
    <row r="3850" spans="5:45" x14ac:dyDescent="0.3">
      <c r="E3850" s="15">
        <v>41027.0625</v>
      </c>
      <c r="F3850" s="21">
        <v>6.69</v>
      </c>
      <c r="G3850" s="21">
        <v>514.77001190185524</v>
      </c>
      <c r="H3850" s="42">
        <v>1.1851807086845207</v>
      </c>
      <c r="I3850" s="35">
        <v>302.8</v>
      </c>
      <c r="J3850" s="43">
        <v>6.4275037369207769E-2</v>
      </c>
      <c r="K3850" s="44">
        <v>0.33027079122731662</v>
      </c>
      <c r="L3850" s="26">
        <f t="shared" si="1140"/>
        <v>6.6167127249347732</v>
      </c>
      <c r="M3850" s="26">
        <f t="shared" si="1141"/>
        <v>0.38068425725067767</v>
      </c>
      <c r="N3850" s="96">
        <f t="shared" si="1142"/>
        <v>7</v>
      </c>
      <c r="O3850" s="26">
        <f t="shared" si="1143"/>
        <v>0.59499536994916324</v>
      </c>
      <c r="P3850" s="3">
        <f>IF(L3850&gt;'Power Curve'!$C$37,0,INDEX(Ci,$N3850,1)*POWER(1-O3850,3)+INDEX(Ci,$N3850,2)*3*O3850*POWER(1-O3850,2)+INDEX(Ci,$N3850,3)*3*POWER(O3850,2)*(1-O3850)+INDEX(Ci,$N3850,4)*POWER(O3850,3))</f>
        <v>499.15559679460728</v>
      </c>
      <c r="Q3850" s="3">
        <f>MAX(0,MIN(P3850-V3850+W3850,'Power Curve'!$C$39))</f>
        <v>486.22068109753923</v>
      </c>
      <c r="R3850" s="3">
        <f t="shared" si="1144"/>
        <v>514.77001190185524</v>
      </c>
      <c r="S3850" s="3">
        <f t="shared" si="1145"/>
        <v>-28.549330804316014</v>
      </c>
      <c r="T3850" s="3">
        <f t="shared" si="1146"/>
        <v>28.549330804316014</v>
      </c>
      <c r="V3850" s="37">
        <f t="array" ref="V3850">SUM(_xlfn.NORM.DIST($AD$3:$AD$1003,$L3850,$AA3850,FALSE)*WindSpeedStep*$AE$3:$AE$1003)/AG3850</f>
        <v>501.99478995945947</v>
      </c>
      <c r="W3850" s="37">
        <f t="array" ref="W3850">SUM(_xlfn.NORM.DIST($AD$3:$AD$1003,$L3850,$AB3850,FALSE)*WindSpeedStep*$AE$3:$AE$1003)/AH3850</f>
        <v>489.05987426239142</v>
      </c>
      <c r="Y3850" s="1">
        <f t="shared" si="1147"/>
        <v>6</v>
      </c>
      <c r="Z3850" s="99">
        <f>IF(L3850&lt;'Power Curve'!$P$28,'Power Curve'!$Q$28,IF(L3850&gt;'Power Curve'!$P$29,'Power Curve'!$Q$29,INDEX(ReferenceTurbulence,Y3850)+(L3850-INDEX(ReferenceTurbulenceWindSpeed,Y3850))*(INDEX(ReferenceTurbulence,Y3850+1)-INDEX(ReferenceTurbulence,Y3850))/(INDEX(ReferenceTurbulenceWindSpeed,Y3850+1)-INDEX(ReferenceTurbulenceWindSpeed,Y3850))))</f>
        <v>0.12045538971023374</v>
      </c>
      <c r="AA3850" s="100">
        <f t="shared" si="1153"/>
        <v>0.79701870988268075</v>
      </c>
      <c r="AB3850" s="29">
        <f t="shared" si="1154"/>
        <v>0.42528945765649512</v>
      </c>
      <c r="AG3850" s="40">
        <f t="array" ref="AG3850">SUM(_xlfn.NORM.DIST($AD$3:$AD$1003,$F3850,$AA3850,FALSE)*WindSpeedStep)</f>
        <v>1.0000000000000036</v>
      </c>
      <c r="AH3850" s="40">
        <f t="array" ref="AH3850">SUM(_xlfn.NORM.DIST($AD$3:$AD$1003,$F3850,$AB3850,FALSE)*WindSpeedStep)</f>
        <v>1.0000000000000042</v>
      </c>
      <c r="AJ3850" s="47">
        <f t="shared" si="1148"/>
        <v>7</v>
      </c>
      <c r="AK3850" s="83" t="b">
        <f>COUNTIF('Power Curve'!$D$2:$D$31,AJ3850)&gt;0</f>
        <v>1</v>
      </c>
      <c r="AL3850" s="83" t="b">
        <f t="shared" si="1149"/>
        <v>0</v>
      </c>
      <c r="AM3850" s="83" t="b">
        <f t="shared" si="1155"/>
        <v>1</v>
      </c>
      <c r="AN3850" s="47" t="str">
        <f t="shared" si="1150"/>
        <v>Outer</v>
      </c>
      <c r="AO3850" s="48" t="str">
        <f t="shared" si="1151"/>
        <v>0.3-0.4</v>
      </c>
      <c r="AP3850" s="49" t="str">
        <f t="shared" si="1156"/>
        <v>1-2</v>
      </c>
      <c r="AQ3850" s="49" t="str">
        <f t="shared" si="1157"/>
        <v>Apr</v>
      </c>
      <c r="AR3850" s="48" t="str">
        <f t="shared" si="1158"/>
        <v>295-305</v>
      </c>
      <c r="AS3850" s="49" t="str">
        <f t="shared" si="1152"/>
        <v>LWS-LTI</v>
      </c>
    </row>
    <row r="3851" spans="5:45" x14ac:dyDescent="0.3">
      <c r="E3851" s="15">
        <v>41027.069444444445</v>
      </c>
      <c r="F3851" s="21">
        <v>7.04</v>
      </c>
      <c r="G3851" s="21">
        <v>608.97002601623558</v>
      </c>
      <c r="H3851" s="42">
        <v>1.185310653215891</v>
      </c>
      <c r="I3851" s="35">
        <v>303.60000000000002</v>
      </c>
      <c r="J3851" s="43">
        <v>5.2556818181818184E-2</v>
      </c>
      <c r="K3851" s="44">
        <v>0.28090359285630262</v>
      </c>
      <c r="L3851" s="26">
        <f t="shared" si="1140"/>
        <v>6.9631330258463482</v>
      </c>
      <c r="M3851" s="26">
        <f t="shared" si="1141"/>
        <v>0.434224631470017</v>
      </c>
      <c r="N3851" s="96">
        <f t="shared" si="1142"/>
        <v>7</v>
      </c>
      <c r="O3851" s="26">
        <f t="shared" si="1143"/>
        <v>0.94714762720788004</v>
      </c>
      <c r="P3851" s="3">
        <f>IF(L3851&gt;'Power Curve'!$C$37,0,INDEX(Ci,$N3851,1)*POWER(1-O3851,3)+INDEX(Ci,$N3851,2)*3*O3851*POWER(1-O3851,2)+INDEX(Ci,$N3851,3)*3*POWER(O3851,2)*(1-O3851)+INDEX(Ci,$N3851,4)*POWER(O3851,3))</f>
        <v>586.98013579229132</v>
      </c>
      <c r="Q3851" s="3">
        <f>MAX(0,MIN(P3851-V3851+W3851,'Power Curve'!$C$39))</f>
        <v>571.24067580606743</v>
      </c>
      <c r="R3851" s="3">
        <f t="shared" si="1144"/>
        <v>608.97002601623558</v>
      </c>
      <c r="S3851" s="3">
        <f t="shared" si="1145"/>
        <v>-37.72935021016815</v>
      </c>
      <c r="T3851" s="3">
        <f t="shared" si="1146"/>
        <v>37.72935021016815</v>
      </c>
      <c r="V3851" s="37">
        <f t="array" ref="V3851">SUM(_xlfn.NORM.DIST($AD$3:$AD$1003,$L3851,$AA3851,FALSE)*WindSpeedStep*$AE$3:$AE$1003)/AG3851</f>
        <v>584.77973133065223</v>
      </c>
      <c r="W3851" s="37">
        <f t="array" ref="W3851">SUM(_xlfn.NORM.DIST($AD$3:$AD$1003,$L3851,$AB3851,FALSE)*WindSpeedStep*$AE$3:$AE$1003)/AH3851</f>
        <v>569.04027134442833</v>
      </c>
      <c r="Y3851" s="1">
        <f t="shared" si="1147"/>
        <v>6</v>
      </c>
      <c r="Z3851" s="99">
        <f>IF(L3851&lt;'Power Curve'!$P$28,'Power Curve'!$Q$28,IF(L3851&gt;'Power Curve'!$P$29,'Power Curve'!$Q$29,INDEX(ReferenceTurbulence,Y3851)+(L3851-INDEX(ReferenceTurbulenceWindSpeed,Y3851))*(INDEX(ReferenceTurbulence,Y3851+1)-INDEX(ReferenceTurbulence,Y3851))/(INDEX(ReferenceTurbulenceWindSpeed,Y3851+1)-INDEX(ReferenceTurbulenceWindSpeed,Y3851))))</f>
        <v>0.11977442943158415</v>
      </c>
      <c r="AA3851" s="100">
        <f t="shared" si="1153"/>
        <v>0.83400528522696638</v>
      </c>
      <c r="AB3851" s="29">
        <f t="shared" si="1154"/>
        <v>0.36596011641522003</v>
      </c>
      <c r="AG3851" s="40">
        <f t="array" ref="AG3851">SUM(_xlfn.NORM.DIST($AD$3:$AD$1003,$F3851,$AA3851,FALSE)*WindSpeedStep)</f>
        <v>1.0000000000000033</v>
      </c>
      <c r="AH3851" s="40">
        <f t="array" ref="AH3851">SUM(_xlfn.NORM.DIST($AD$3:$AD$1003,$F3851,$AB3851,FALSE)*WindSpeedStep)</f>
        <v>1.0000000000000038</v>
      </c>
      <c r="AJ3851" s="47">
        <f t="shared" si="1148"/>
        <v>7</v>
      </c>
      <c r="AK3851" s="83" t="b">
        <f>COUNTIF('Power Curve'!$D$2:$D$31,AJ3851)&gt;0</f>
        <v>1</v>
      </c>
      <c r="AL3851" s="83" t="b">
        <f t="shared" si="1149"/>
        <v>0</v>
      </c>
      <c r="AM3851" s="83" t="b">
        <f t="shared" si="1155"/>
        <v>1</v>
      </c>
      <c r="AN3851" s="47" t="str">
        <f t="shared" si="1150"/>
        <v>Outer</v>
      </c>
      <c r="AO3851" s="48" t="str">
        <f t="shared" si="1151"/>
        <v>0.4-0.5</v>
      </c>
      <c r="AP3851" s="49" t="str">
        <f t="shared" si="1156"/>
        <v>1-2</v>
      </c>
      <c r="AQ3851" s="49" t="str">
        <f t="shared" si="1157"/>
        <v>Apr</v>
      </c>
      <c r="AR3851" s="48" t="str">
        <f t="shared" si="1158"/>
        <v>295-305</v>
      </c>
      <c r="AS3851" s="49" t="str">
        <f t="shared" si="1152"/>
        <v>LWS-LTI</v>
      </c>
    </row>
    <row r="3852" spans="5:45" x14ac:dyDescent="0.3">
      <c r="E3852" s="15">
        <v>41027.076388888891</v>
      </c>
      <c r="F3852" s="21">
        <v>6.97</v>
      </c>
      <c r="G3852" s="21">
        <v>627.32998275756813</v>
      </c>
      <c r="H3852" s="42">
        <v>1.1860190522098433</v>
      </c>
      <c r="I3852" s="35">
        <v>298.10000000000002</v>
      </c>
      <c r="J3852" s="43">
        <v>8.464849354375896E-2</v>
      </c>
      <c r="K3852" s="44">
        <v>0.25926405428511512</v>
      </c>
      <c r="L3852" s="26">
        <f t="shared" si="1140"/>
        <v>6.8952704301661578</v>
      </c>
      <c r="M3852" s="26">
        <f t="shared" si="1141"/>
        <v>0.42373624854715664</v>
      </c>
      <c r="N3852" s="96">
        <f t="shared" si="1142"/>
        <v>7</v>
      </c>
      <c r="O3852" s="26">
        <f t="shared" si="1143"/>
        <v>0.87816216016299475</v>
      </c>
      <c r="P3852" s="3">
        <f>IF(L3852&gt;'Power Curve'!$C$37,0,INDEX(Ci,$N3852,1)*POWER(1-O3852,3)+INDEX(Ci,$N3852,2)*3*O3852*POWER(1-O3852,2)+INDEX(Ci,$N3852,3)*3*POWER(O3852,2)*(1-O3852)+INDEX(Ci,$N3852,4)*POWER(O3852,3))</f>
        <v>569.56903525197436</v>
      </c>
      <c r="Q3852" s="3">
        <f>MAX(0,MIN(P3852-V3852+W3852,'Power Curve'!$C$39))</f>
        <v>560.0828045524396</v>
      </c>
      <c r="R3852" s="3">
        <f t="shared" si="1144"/>
        <v>627.32998275756813</v>
      </c>
      <c r="S3852" s="3">
        <f t="shared" si="1145"/>
        <v>-67.247178205128535</v>
      </c>
      <c r="T3852" s="3">
        <f t="shared" si="1146"/>
        <v>67.247178205128535</v>
      </c>
      <c r="V3852" s="37">
        <f t="array" ref="V3852">SUM(_xlfn.NORM.DIST($AD$3:$AD$1003,$L3852,$AA3852,FALSE)*WindSpeedStep*$AE$3:$AE$1003)/AG3852</f>
        <v>568.04549876237672</v>
      </c>
      <c r="W3852" s="37">
        <f t="array" ref="W3852">SUM(_xlfn.NORM.DIST($AD$3:$AD$1003,$L3852,$AB3852,FALSE)*WindSpeedStep*$AE$3:$AE$1003)/AH3852</f>
        <v>558.55926806284197</v>
      </c>
      <c r="Y3852" s="1">
        <f t="shared" si="1147"/>
        <v>6</v>
      </c>
      <c r="Z3852" s="99">
        <f>IF(L3852&lt;'Power Curve'!$P$28,'Power Curve'!$Q$28,IF(L3852&gt;'Power Curve'!$P$29,'Power Curve'!$Q$29,INDEX(ReferenceTurbulence,Y3852)+(L3852-INDEX(ReferenceTurbulenceWindSpeed,Y3852))*(INDEX(ReferenceTurbulence,Y3852+1)-INDEX(ReferenceTurbulence,Y3852))/(INDEX(ReferenceTurbulenceWindSpeed,Y3852+1)-INDEX(ReferenceTurbulenceWindSpeed,Y3852))))</f>
        <v>0.11990782730677409</v>
      </c>
      <c r="AA3852" s="100">
        <f t="shared" si="1153"/>
        <v>0.82679689597386952</v>
      </c>
      <c r="AB3852" s="29">
        <f t="shared" si="1154"/>
        <v>0.58367425449039212</v>
      </c>
      <c r="AG3852" s="40">
        <f t="array" ref="AG3852">SUM(_xlfn.NORM.DIST($AD$3:$AD$1003,$F3852,$AA3852,FALSE)*WindSpeedStep)</f>
        <v>1.0000000000000033</v>
      </c>
      <c r="AH3852" s="40">
        <f t="array" ref="AH3852">SUM(_xlfn.NORM.DIST($AD$3:$AD$1003,$F3852,$AB3852,FALSE)*WindSpeedStep)</f>
        <v>1.0000000000000042</v>
      </c>
      <c r="AJ3852" s="47">
        <f t="shared" si="1148"/>
        <v>7</v>
      </c>
      <c r="AK3852" s="83" t="b">
        <f>COUNTIF('Power Curve'!$D$2:$D$31,AJ3852)&gt;0</f>
        <v>1</v>
      </c>
      <c r="AL3852" s="83" t="b">
        <f t="shared" si="1149"/>
        <v>0</v>
      </c>
      <c r="AM3852" s="83" t="b">
        <f t="shared" si="1155"/>
        <v>1</v>
      </c>
      <c r="AN3852" s="47" t="str">
        <f t="shared" si="1150"/>
        <v>Outer</v>
      </c>
      <c r="AO3852" s="48" t="str">
        <f t="shared" si="1151"/>
        <v>0.4-0.5</v>
      </c>
      <c r="AP3852" s="49" t="str">
        <f t="shared" si="1156"/>
        <v>1-2</v>
      </c>
      <c r="AQ3852" s="49" t="str">
        <f t="shared" si="1157"/>
        <v>Apr</v>
      </c>
      <c r="AR3852" s="48" t="str">
        <f t="shared" si="1158"/>
        <v>295-305</v>
      </c>
      <c r="AS3852" s="49" t="str">
        <f t="shared" si="1152"/>
        <v>LWS-LTI</v>
      </c>
    </row>
    <row r="3853" spans="5:45" x14ac:dyDescent="0.3">
      <c r="E3853" s="15">
        <v>41027.083333333336</v>
      </c>
      <c r="F3853" s="21">
        <v>7.08</v>
      </c>
      <c r="G3853" s="21">
        <v>687.93999528884933</v>
      </c>
      <c r="H3853" s="42">
        <v>1.1865829968738226</v>
      </c>
      <c r="I3853" s="35">
        <v>296.89999999999998</v>
      </c>
      <c r="J3853" s="43">
        <v>8.8983050847457626E-2</v>
      </c>
      <c r="K3853" s="44">
        <v>0.23126553602071961</v>
      </c>
      <c r="L3853" s="26">
        <f t="shared" si="1140"/>
        <v>7.0052010118514456</v>
      </c>
      <c r="M3853" s="26">
        <f t="shared" si="1141"/>
        <v>0.44072637431661121</v>
      </c>
      <c r="N3853" s="96">
        <f t="shared" si="1142"/>
        <v>7</v>
      </c>
      <c r="O3853" s="26">
        <f t="shared" si="1143"/>
        <v>0.98991168055879664</v>
      </c>
      <c r="P3853" s="3">
        <f>IF(L3853&gt;'Power Curve'!$C$37,0,INDEX(Ci,$N3853,1)*POWER(1-O3853,3)+INDEX(Ci,$N3853,2)*3*O3853*POWER(1-O3853,2)+INDEX(Ci,$N3853,3)*3*POWER(O3853,2)*(1-O3853)+INDEX(Ci,$N3853,4)*POWER(O3853,3))</f>
        <v>597.77685212843926</v>
      </c>
      <c r="Q3853" s="3">
        <f>MAX(0,MIN(P3853-V3853+W3853,'Power Curve'!$C$39))</f>
        <v>589.15153859884481</v>
      </c>
      <c r="R3853" s="3">
        <f t="shared" si="1144"/>
        <v>687.93999528884933</v>
      </c>
      <c r="S3853" s="3">
        <f t="shared" si="1145"/>
        <v>-98.788456690004523</v>
      </c>
      <c r="T3853" s="3">
        <f t="shared" si="1146"/>
        <v>98.788456690004523</v>
      </c>
      <c r="V3853" s="37">
        <f t="array" ref="V3853">SUM(_xlfn.NORM.DIST($AD$3:$AD$1003,$L3853,$AA3853,FALSE)*WindSpeedStep*$AE$3:$AE$1003)/AG3853</f>
        <v>595.2805836416826</v>
      </c>
      <c r="W3853" s="37">
        <f t="array" ref="W3853">SUM(_xlfn.NORM.DIST($AD$3:$AD$1003,$L3853,$AB3853,FALSE)*WindSpeedStep*$AE$3:$AE$1003)/AH3853</f>
        <v>586.65527011208815</v>
      </c>
      <c r="Y3853" s="1">
        <f t="shared" si="1147"/>
        <v>6</v>
      </c>
      <c r="Z3853" s="99">
        <f>IF(L3853&lt;'Power Curve'!$P$28,'Power Curve'!$Q$28,IF(L3853&gt;'Power Curve'!$P$29,'Power Curve'!$Q$29,INDEX(ReferenceTurbulence,Y3853)+(L3853-INDEX(ReferenceTurbulenceWindSpeed,Y3853))*(INDEX(ReferenceTurbulence,Y3853+1)-INDEX(ReferenceTurbulence,Y3853))/(INDEX(ReferenceTurbulenceWindSpeed,Y3853+1)-INDEX(ReferenceTurbulenceWindSpeed,Y3853))))</f>
        <v>0.11969173616159715</v>
      </c>
      <c r="AA3853" s="100">
        <f t="shared" si="1153"/>
        <v>0.83846467126947655</v>
      </c>
      <c r="AB3853" s="29">
        <f t="shared" si="1154"/>
        <v>0.6233441578342388</v>
      </c>
      <c r="AG3853" s="40">
        <f t="array" ref="AG3853">SUM(_xlfn.NORM.DIST($AD$3:$AD$1003,$F3853,$AA3853,FALSE)*WindSpeedStep)</f>
        <v>1.0000000000000036</v>
      </c>
      <c r="AH3853" s="40">
        <f t="array" ref="AH3853">SUM(_xlfn.NORM.DIST($AD$3:$AD$1003,$F3853,$AB3853,FALSE)*WindSpeedStep)</f>
        <v>1.0000000000000036</v>
      </c>
      <c r="AJ3853" s="47">
        <f t="shared" si="1148"/>
        <v>7</v>
      </c>
      <c r="AK3853" s="83" t="b">
        <f>COUNTIF('Power Curve'!$D$2:$D$31,AJ3853)&gt;0</f>
        <v>1</v>
      </c>
      <c r="AL3853" s="83" t="b">
        <f t="shared" si="1149"/>
        <v>0</v>
      </c>
      <c r="AM3853" s="83" t="b">
        <f t="shared" si="1155"/>
        <v>1</v>
      </c>
      <c r="AN3853" s="47" t="str">
        <f t="shared" si="1150"/>
        <v>Outer</v>
      </c>
      <c r="AO3853" s="48" t="str">
        <f t="shared" si="1151"/>
        <v>0.4-0.5</v>
      </c>
      <c r="AP3853" s="49" t="str">
        <f t="shared" si="1156"/>
        <v>2-3</v>
      </c>
      <c r="AQ3853" s="49" t="str">
        <f t="shared" si="1157"/>
        <v>Apr</v>
      </c>
      <c r="AR3853" s="48" t="str">
        <f t="shared" si="1158"/>
        <v>295-305</v>
      </c>
      <c r="AS3853" s="49" t="str">
        <f t="shared" si="1152"/>
        <v>LWS-LTI</v>
      </c>
    </row>
    <row r="3854" spans="5:45" x14ac:dyDescent="0.3">
      <c r="E3854" s="15">
        <v>41027.090277777781</v>
      </c>
      <c r="F3854" s="21">
        <v>7.78</v>
      </c>
      <c r="G3854" s="21">
        <v>805.32002639770531</v>
      </c>
      <c r="H3854" s="42">
        <v>1.1864528081918175</v>
      </c>
      <c r="I3854" s="35">
        <v>299.3</v>
      </c>
      <c r="J3854" s="43">
        <v>7.4550128534704357E-2</v>
      </c>
      <c r="K3854" s="44">
        <v>0.30202498408920886</v>
      </c>
      <c r="L3854" s="26">
        <f t="shared" si="1140"/>
        <v>7.697524093888596</v>
      </c>
      <c r="M3854" s="26">
        <f t="shared" si="1141"/>
        <v>0.54772713840409737</v>
      </c>
      <c r="N3854" s="96">
        <f t="shared" si="1142"/>
        <v>8</v>
      </c>
      <c r="O3854" s="26">
        <f t="shared" si="1143"/>
        <v>0.68682170869617054</v>
      </c>
      <c r="P3854" s="3">
        <f>IF(L3854&gt;'Power Curve'!$C$37,0,INDEX(Ci,$N3854,1)*POWER(1-O3854,3)+INDEX(Ci,$N3854,2)*3*O3854*POWER(1-O3854,2)+INDEX(Ci,$N3854,3)*3*POWER(O3854,2)*(1-O3854)+INDEX(Ci,$N3854,4)*POWER(O3854,3))</f>
        <v>788.7711892357861</v>
      </c>
      <c r="Q3854" s="3">
        <f>MAX(0,MIN(P3854-V3854+W3854,'Power Curve'!$C$39))</f>
        <v>774.32465459988725</v>
      </c>
      <c r="R3854" s="3">
        <f t="shared" si="1144"/>
        <v>805.32002639770531</v>
      </c>
      <c r="S3854" s="3">
        <f t="shared" si="1145"/>
        <v>-30.995371797818052</v>
      </c>
      <c r="T3854" s="3">
        <f t="shared" si="1146"/>
        <v>30.995371797818052</v>
      </c>
      <c r="V3854" s="37">
        <f t="array" ref="V3854">SUM(_xlfn.NORM.DIST($AD$3:$AD$1003,$L3854,$AA3854,FALSE)*WindSpeedStep*$AE$3:$AE$1003)/AG3854</f>
        <v>782.9120069678313</v>
      </c>
      <c r="W3854" s="37">
        <f t="array" ref="W3854">SUM(_xlfn.NORM.DIST($AD$3:$AD$1003,$L3854,$AB3854,FALSE)*WindSpeedStep*$AE$3:$AE$1003)/AH3854</f>
        <v>768.46547233193246</v>
      </c>
      <c r="Y3854" s="1">
        <f t="shared" si="1147"/>
        <v>7</v>
      </c>
      <c r="Z3854" s="99">
        <f>IF(L3854&lt;'Power Curve'!$P$28,'Power Curve'!$Q$28,IF(L3854&gt;'Power Curve'!$P$29,'Power Curve'!$Q$29,INDEX(ReferenceTurbulence,Y3854)+(L3854-INDEX(ReferenceTurbulenceWindSpeed,Y3854))*(INDEX(ReferenceTurbulence,Y3854+1)-INDEX(ReferenceTurbulence,Y3854))/(INDEX(ReferenceTurbulenceWindSpeed,Y3854+1)-INDEX(ReferenceTurbulenceWindSpeed,Y3854))))</f>
        <v>0.11948269405426051</v>
      </c>
      <c r="AA3854" s="100">
        <f t="shared" si="1153"/>
        <v>0.91972091628538999</v>
      </c>
      <c r="AB3854" s="29">
        <f t="shared" si="1154"/>
        <v>0.57385141059837852</v>
      </c>
      <c r="AG3854" s="40">
        <f t="array" ref="AG3854">SUM(_xlfn.NORM.DIST($AD$3:$AD$1003,$F3854,$AA3854,FALSE)*WindSpeedStep)</f>
        <v>1.0000000000000029</v>
      </c>
      <c r="AH3854" s="40">
        <f t="array" ref="AH3854">SUM(_xlfn.NORM.DIST($AD$3:$AD$1003,$F3854,$AB3854,FALSE)*WindSpeedStep)</f>
        <v>1.0000000000000042</v>
      </c>
      <c r="AJ3854" s="47">
        <f t="shared" si="1148"/>
        <v>8</v>
      </c>
      <c r="AK3854" s="83" t="b">
        <f>COUNTIF('Power Curve'!$D$2:$D$31,AJ3854)&gt;0</f>
        <v>1</v>
      </c>
      <c r="AL3854" s="83" t="b">
        <f t="shared" si="1149"/>
        <v>0</v>
      </c>
      <c r="AM3854" s="83" t="b">
        <f t="shared" si="1155"/>
        <v>1</v>
      </c>
      <c r="AN3854" s="47" t="str">
        <f t="shared" si="1150"/>
        <v>Outer</v>
      </c>
      <c r="AO3854" s="48" t="str">
        <f t="shared" si="1151"/>
        <v>0.5-0.6</v>
      </c>
      <c r="AP3854" s="49" t="str">
        <f t="shared" si="1156"/>
        <v>2-3</v>
      </c>
      <c r="AQ3854" s="49" t="str">
        <f t="shared" si="1157"/>
        <v>Apr</v>
      </c>
      <c r="AR3854" s="48" t="str">
        <f t="shared" si="1158"/>
        <v>295-305</v>
      </c>
      <c r="AS3854" s="49" t="str">
        <f t="shared" si="1152"/>
        <v>HWS-LTI</v>
      </c>
    </row>
    <row r="3855" spans="5:45" x14ac:dyDescent="0.3">
      <c r="E3855" s="15">
        <v>41027.097222222219</v>
      </c>
      <c r="F3855" s="21">
        <v>7.94</v>
      </c>
      <c r="G3855" s="21">
        <v>829.76997375488259</v>
      </c>
      <c r="H3855" s="42">
        <v>1.186539597515156</v>
      </c>
      <c r="I3855" s="35">
        <v>295.10000000000002</v>
      </c>
      <c r="J3855" s="43">
        <v>6.6750629722921909E-2</v>
      </c>
      <c r="K3855" s="44">
        <v>0.24069216955195358</v>
      </c>
      <c r="L3855" s="26">
        <f t="shared" si="1140"/>
        <v>7.8560194785586557</v>
      </c>
      <c r="M3855" s="26">
        <f t="shared" si="1141"/>
        <v>0.57222311102736234</v>
      </c>
      <c r="N3855" s="96">
        <f t="shared" si="1142"/>
        <v>8</v>
      </c>
      <c r="O3855" s="26">
        <f t="shared" si="1143"/>
        <v>0.84634432786242475</v>
      </c>
      <c r="P3855" s="3">
        <f>IF(L3855&gt;'Power Curve'!$C$37,0,INDEX(Ci,$N3855,1)*POWER(1-O3855,3)+INDEX(Ci,$N3855,2)*3*O3855*POWER(1-O3855,2)+INDEX(Ci,$N3855,3)*3*POWER(O3855,2)*(1-O3855)+INDEX(Ci,$N3855,4)*POWER(O3855,3))</f>
        <v>835.3357032525272</v>
      </c>
      <c r="Q3855" s="3">
        <f>MAX(0,MIN(P3855-V3855+W3855,'Power Curve'!$C$39))</f>
        <v>818.01951523208606</v>
      </c>
      <c r="R3855" s="3">
        <f t="shared" si="1144"/>
        <v>829.76997375488259</v>
      </c>
      <c r="S3855" s="3">
        <f t="shared" si="1145"/>
        <v>-11.750458522796521</v>
      </c>
      <c r="T3855" s="3">
        <f t="shared" si="1146"/>
        <v>11.750458522796521</v>
      </c>
      <c r="V3855" s="37">
        <f t="array" ref="V3855">SUM(_xlfn.NORM.DIST($AD$3:$AD$1003,$L3855,$AA3855,FALSE)*WindSpeedStep*$AE$3:$AE$1003)/AG3855</f>
        <v>829.83342591674693</v>
      </c>
      <c r="W3855" s="37">
        <f t="array" ref="W3855">SUM(_xlfn.NORM.DIST($AD$3:$AD$1003,$L3855,$AB3855,FALSE)*WindSpeedStep*$AE$3:$AE$1003)/AH3855</f>
        <v>812.5172378963058</v>
      </c>
      <c r="Y3855" s="1">
        <f t="shared" si="1147"/>
        <v>7</v>
      </c>
      <c r="Z3855" s="99">
        <f>IF(L3855&lt;'Power Curve'!$P$28,'Power Curve'!$Q$28,IF(L3855&gt;'Power Curve'!$P$29,'Power Curve'!$Q$29,INDEX(ReferenceTurbulence,Y3855)+(L3855-INDEX(ReferenceTurbulenceWindSpeed,Y3855))*(INDEX(ReferenceTurbulence,Y3855+1)-INDEX(ReferenceTurbulence,Y3855))/(INDEX(ReferenceTurbulenceWindSpeed,Y3855+1)-INDEX(ReferenceTurbulenceWindSpeed,Y3855))))</f>
        <v>0.11943867244632005</v>
      </c>
      <c r="AA3855" s="100">
        <f t="shared" si="1153"/>
        <v>0.93831253723147734</v>
      </c>
      <c r="AB3855" s="29">
        <f t="shared" si="1154"/>
        <v>0.52439424730933093</v>
      </c>
      <c r="AG3855" s="40">
        <f t="array" ref="AG3855">SUM(_xlfn.NORM.DIST($AD$3:$AD$1003,$F3855,$AA3855,FALSE)*WindSpeedStep)</f>
        <v>1.0000000000000038</v>
      </c>
      <c r="AH3855" s="40">
        <f t="array" ref="AH3855">SUM(_xlfn.NORM.DIST($AD$3:$AD$1003,$F3855,$AB3855,FALSE)*WindSpeedStep)</f>
        <v>1.000000000000004</v>
      </c>
      <c r="AJ3855" s="47">
        <f t="shared" si="1148"/>
        <v>8</v>
      </c>
      <c r="AK3855" s="83" t="b">
        <f>COUNTIF('Power Curve'!$D$2:$D$31,AJ3855)&gt;0</f>
        <v>1</v>
      </c>
      <c r="AL3855" s="83" t="b">
        <f t="shared" si="1149"/>
        <v>0</v>
      </c>
      <c r="AM3855" s="83" t="b">
        <f t="shared" si="1155"/>
        <v>1</v>
      </c>
      <c r="AN3855" s="47" t="str">
        <f t="shared" si="1150"/>
        <v>Outer</v>
      </c>
      <c r="AO3855" s="48" t="str">
        <f t="shared" si="1151"/>
        <v>0.5-0.6</v>
      </c>
      <c r="AP3855" s="49" t="str">
        <f t="shared" si="1156"/>
        <v>2-3</v>
      </c>
      <c r="AQ3855" s="49" t="str">
        <f t="shared" si="1157"/>
        <v>Apr</v>
      </c>
      <c r="AR3855" s="48" t="str">
        <f t="shared" si="1158"/>
        <v>295-305</v>
      </c>
      <c r="AS3855" s="49" t="str">
        <f t="shared" si="1152"/>
        <v>HWS-LTI</v>
      </c>
    </row>
    <row r="3856" spans="5:45" x14ac:dyDescent="0.3">
      <c r="E3856" s="15">
        <v>41027.104166666664</v>
      </c>
      <c r="F3856" s="21">
        <v>7.62</v>
      </c>
      <c r="G3856" s="21">
        <v>696.47000730037712</v>
      </c>
      <c r="H3856" s="42">
        <v>1.1872923850694566</v>
      </c>
      <c r="I3856" s="35">
        <v>289.10000000000002</v>
      </c>
      <c r="J3856" s="43">
        <v>9.711286089238845E-2</v>
      </c>
      <c r="K3856" s="44">
        <v>0.23838096723106014</v>
      </c>
      <c r="L3856" s="26">
        <f t="shared" si="1140"/>
        <v>7.5409981787310878</v>
      </c>
      <c r="M3856" s="26">
        <f t="shared" si="1141"/>
        <v>0.52353555364273929</v>
      </c>
      <c r="N3856" s="96">
        <f t="shared" si="1142"/>
        <v>8</v>
      </c>
      <c r="O3856" s="26">
        <f t="shared" si="1143"/>
        <v>0.52928132349631418</v>
      </c>
      <c r="P3856" s="3">
        <f>IF(L3856&gt;'Power Curve'!$C$37,0,INDEX(Ci,$N3856,1)*POWER(1-O3856,3)+INDEX(Ci,$N3856,2)*3*O3856*POWER(1-O3856,2)+INDEX(Ci,$N3856,3)*3*POWER(O3856,2)*(1-O3856)+INDEX(Ci,$N3856,4)*POWER(O3856,3))</f>
        <v>743.57739784945011</v>
      </c>
      <c r="Q3856" s="3">
        <f>MAX(0,MIN(P3856-V3856+W3856,'Power Curve'!$C$39))</f>
        <v>735.81579055293207</v>
      </c>
      <c r="R3856" s="3">
        <f t="shared" si="1144"/>
        <v>696.47000730037712</v>
      </c>
      <c r="S3856" s="3">
        <f t="shared" si="1145"/>
        <v>39.345783252554952</v>
      </c>
      <c r="T3856" s="3">
        <f t="shared" si="1146"/>
        <v>39.345783252554952</v>
      </c>
      <c r="V3856" s="37">
        <f t="array" ref="V3856">SUM(_xlfn.NORM.DIST($AD$3:$AD$1003,$L3856,$AA3856,FALSE)*WindSpeedStep*$AE$3:$AE$1003)/AG3856</f>
        <v>738.04960586120137</v>
      </c>
      <c r="W3856" s="37">
        <f t="array" ref="W3856">SUM(_xlfn.NORM.DIST($AD$3:$AD$1003,$L3856,$AB3856,FALSE)*WindSpeedStep*$AE$3:$AE$1003)/AH3856</f>
        <v>730.28799856468333</v>
      </c>
      <c r="Y3856" s="1">
        <f t="shared" si="1147"/>
        <v>7</v>
      </c>
      <c r="Z3856" s="99">
        <f>IF(L3856&lt;'Power Curve'!$P$28,'Power Curve'!$Q$28,IF(L3856&gt;'Power Curve'!$P$29,'Power Curve'!$Q$29,INDEX(ReferenceTurbulence,Y3856)+(L3856-INDEX(ReferenceTurbulenceWindSpeed,Y3856))*(INDEX(ReferenceTurbulence,Y3856+1)-INDEX(ReferenceTurbulence,Y3856))/(INDEX(ReferenceTurbulenceWindSpeed,Y3856+1)-INDEX(ReferenceTurbulenceWindSpeed,Y3856))))</f>
        <v>0.11952616864807236</v>
      </c>
      <c r="AA3856" s="100">
        <f t="shared" si="1153"/>
        <v>0.90134662008581856</v>
      </c>
      <c r="AB3856" s="29">
        <f t="shared" si="1154"/>
        <v>0.73232790712086682</v>
      </c>
      <c r="AG3856" s="40">
        <f t="array" ref="AG3856">SUM(_xlfn.NORM.DIST($AD$3:$AD$1003,$F3856,$AA3856,FALSE)*WindSpeedStep)</f>
        <v>1.0000000000000038</v>
      </c>
      <c r="AH3856" s="40">
        <f t="array" ref="AH3856">SUM(_xlfn.NORM.DIST($AD$3:$AD$1003,$F3856,$AB3856,FALSE)*WindSpeedStep)</f>
        <v>1.0000000000000031</v>
      </c>
      <c r="AJ3856" s="47">
        <f t="shared" si="1148"/>
        <v>8</v>
      </c>
      <c r="AK3856" s="83" t="b">
        <f>COUNTIF('Power Curve'!$D$2:$D$31,AJ3856)&gt;0</f>
        <v>1</v>
      </c>
      <c r="AL3856" s="83" t="b">
        <f t="shared" si="1149"/>
        <v>0</v>
      </c>
      <c r="AM3856" s="83" t="b">
        <f t="shared" si="1155"/>
        <v>1</v>
      </c>
      <c r="AN3856" s="47" t="str">
        <f t="shared" si="1150"/>
        <v>Outer</v>
      </c>
      <c r="AO3856" s="48" t="str">
        <f t="shared" si="1151"/>
        <v>0.5-0.6</v>
      </c>
      <c r="AP3856" s="49" t="str">
        <f t="shared" si="1156"/>
        <v>2-3</v>
      </c>
      <c r="AQ3856" s="49" t="str">
        <f t="shared" si="1157"/>
        <v>Apr</v>
      </c>
      <c r="AR3856" s="48" t="str">
        <f t="shared" si="1158"/>
        <v>285-295</v>
      </c>
      <c r="AS3856" s="49" t="str">
        <f t="shared" si="1152"/>
        <v>HWS-LTI</v>
      </c>
    </row>
    <row r="3857" spans="5:45" x14ac:dyDescent="0.3">
      <c r="E3857" s="15">
        <v>41027.111111111109</v>
      </c>
      <c r="F3857" s="21">
        <v>7.88</v>
      </c>
      <c r="G3857" s="21">
        <v>819.85002899169922</v>
      </c>
      <c r="H3857" s="42">
        <v>1.1874661754392069</v>
      </c>
      <c r="I3857" s="35">
        <v>289.7</v>
      </c>
      <c r="J3857" s="43">
        <v>0.11040609137055837</v>
      </c>
      <c r="K3857" s="44">
        <v>0.28893376176257307</v>
      </c>
      <c r="L3857" s="26">
        <f t="shared" si="1140"/>
        <v>7.7986830531252576</v>
      </c>
      <c r="M3857" s="26">
        <f t="shared" si="1141"/>
        <v>0.56336158164809258</v>
      </c>
      <c r="N3857" s="96">
        <f t="shared" si="1142"/>
        <v>8</v>
      </c>
      <c r="O3857" s="26">
        <f t="shared" si="1143"/>
        <v>0.78863629568340254</v>
      </c>
      <c r="P3857" s="3">
        <f>IF(L3857&gt;'Power Curve'!$C$37,0,INDEX(Ci,$N3857,1)*POWER(1-O3857,3)+INDEX(Ci,$N3857,2)*3*O3857*POWER(1-O3857,2)+INDEX(Ci,$N3857,3)*3*POWER(O3857,2)*(1-O3857)+INDEX(Ci,$N3857,4)*POWER(O3857,3))</f>
        <v>818.41155265773511</v>
      </c>
      <c r="Q3857" s="3">
        <f>MAX(0,MIN(P3857-V3857+W3857,'Power Curve'!$C$39))</f>
        <v>814.70168427299245</v>
      </c>
      <c r="R3857" s="3">
        <f t="shared" si="1144"/>
        <v>819.85002899169922</v>
      </c>
      <c r="S3857" s="3">
        <f t="shared" si="1145"/>
        <v>-5.1483447187067668</v>
      </c>
      <c r="T3857" s="3">
        <f t="shared" si="1146"/>
        <v>5.1483447187067668</v>
      </c>
      <c r="V3857" s="37">
        <f t="array" ref="V3857">SUM(_xlfn.NORM.DIST($AD$3:$AD$1003,$L3857,$AA3857,FALSE)*WindSpeedStep*$AE$3:$AE$1003)/AG3857</f>
        <v>812.68537099053481</v>
      </c>
      <c r="W3857" s="37">
        <f t="array" ref="W3857">SUM(_xlfn.NORM.DIST($AD$3:$AD$1003,$L3857,$AB3857,FALSE)*WindSpeedStep*$AE$3:$AE$1003)/AH3857</f>
        <v>808.97550260579214</v>
      </c>
      <c r="Y3857" s="1">
        <f t="shared" si="1147"/>
        <v>7</v>
      </c>
      <c r="Z3857" s="99">
        <f>IF(L3857&lt;'Power Curve'!$P$28,'Power Curve'!$Q$28,IF(L3857&gt;'Power Curve'!$P$29,'Power Curve'!$Q$29,INDEX(ReferenceTurbulence,Y3857)+(L3857-INDEX(ReferenceTurbulenceWindSpeed,Y3857))*(INDEX(ReferenceTurbulence,Y3857+1)-INDEX(ReferenceTurbulence,Y3857))/(INDEX(ReferenceTurbulenceWindSpeed,Y3857+1)-INDEX(ReferenceTurbulenceWindSpeed,Y3857))))</f>
        <v>0.11945459746297836</v>
      </c>
      <c r="AA3857" s="100">
        <f t="shared" si="1153"/>
        <v>0.9315885448524287</v>
      </c>
      <c r="AB3857" s="29">
        <f t="shared" si="1154"/>
        <v>0.86102211373337234</v>
      </c>
      <c r="AG3857" s="40">
        <f t="array" ref="AG3857">SUM(_xlfn.NORM.DIST($AD$3:$AD$1003,$F3857,$AA3857,FALSE)*WindSpeedStep)</f>
        <v>1.0000000000000038</v>
      </c>
      <c r="AH3857" s="40">
        <f t="array" ref="AH3857">SUM(_xlfn.NORM.DIST($AD$3:$AD$1003,$F3857,$AB3857,FALSE)*WindSpeedStep)</f>
        <v>1.0000000000000038</v>
      </c>
      <c r="AJ3857" s="47">
        <f t="shared" si="1148"/>
        <v>8</v>
      </c>
      <c r="AK3857" s="83" t="b">
        <f>COUNTIF('Power Curve'!$D$2:$D$31,AJ3857)&gt;0</f>
        <v>1</v>
      </c>
      <c r="AL3857" s="83" t="b">
        <f t="shared" si="1149"/>
        <v>0</v>
      </c>
      <c r="AM3857" s="83" t="b">
        <f t="shared" si="1155"/>
        <v>1</v>
      </c>
      <c r="AN3857" s="47" t="str">
        <f t="shared" si="1150"/>
        <v>Inner</v>
      </c>
      <c r="AO3857" s="48" t="str">
        <f t="shared" si="1151"/>
        <v>0.5-0.6</v>
      </c>
      <c r="AP3857" s="49" t="str">
        <f t="shared" si="1156"/>
        <v>2-3</v>
      </c>
      <c r="AQ3857" s="49" t="str">
        <f t="shared" si="1157"/>
        <v>Apr</v>
      </c>
      <c r="AR3857" s="48" t="str">
        <f t="shared" si="1158"/>
        <v>285-295</v>
      </c>
      <c r="AS3857" s="49" t="str">
        <f t="shared" si="1152"/>
        <v>Inner-TI</v>
      </c>
    </row>
    <row r="3858" spans="5:45" x14ac:dyDescent="0.3">
      <c r="E3858" s="15">
        <v>41027.118055555555</v>
      </c>
      <c r="F3858" s="21">
        <v>8.8000000000000007</v>
      </c>
      <c r="G3858" s="21">
        <v>991.48001861572288</v>
      </c>
      <c r="H3858" s="42">
        <v>1.1872923850694566</v>
      </c>
      <c r="I3858" s="35">
        <v>297.39999999999998</v>
      </c>
      <c r="J3858" s="43">
        <v>9.9999999999999992E-2</v>
      </c>
      <c r="K3858" s="44">
        <v>0.27354579602336909</v>
      </c>
      <c r="L3858" s="26">
        <f t="shared" si="1140"/>
        <v>8.7087643008967959</v>
      </c>
      <c r="M3858" s="26">
        <f t="shared" si="1141"/>
        <v>0.70401757221063455</v>
      </c>
      <c r="N3858" s="96">
        <f t="shared" si="1142"/>
        <v>9</v>
      </c>
      <c r="O3858" s="26">
        <f t="shared" si="1143"/>
        <v>0.6997624258999523</v>
      </c>
      <c r="P3858" s="3">
        <f>IF(L3858&gt;'Power Curve'!$C$37,0,INDEX(Ci,$N3858,1)*POWER(1-O3858,3)+INDEX(Ci,$N3858,2)*3*O3858*POWER(1-O3858,2)+INDEX(Ci,$N3858,3)*3*POWER(O3858,2)*(1-O3858)+INDEX(Ci,$N3858,4)*POWER(O3858,3))</f>
        <v>1100.1040968281445</v>
      </c>
      <c r="Q3858" s="3">
        <f>MAX(0,MIN(P3858-V3858+W3858,'Power Curve'!$C$39))</f>
        <v>1092.6815681343735</v>
      </c>
      <c r="R3858" s="3">
        <f t="shared" si="1144"/>
        <v>991.48001861572288</v>
      </c>
      <c r="S3858" s="3">
        <f t="shared" si="1145"/>
        <v>101.20154951865061</v>
      </c>
      <c r="T3858" s="3">
        <f t="shared" si="1146"/>
        <v>101.20154951865061</v>
      </c>
      <c r="V3858" s="37">
        <f t="array" ref="V3858">SUM(_xlfn.NORM.DIST($AD$3:$AD$1003,$L3858,$AA3858,FALSE)*WindSpeedStep*$AE$3:$AE$1003)/AG3858</f>
        <v>1106.2100176438653</v>
      </c>
      <c r="W3858" s="37">
        <f t="array" ref="W3858">SUM(_xlfn.NORM.DIST($AD$3:$AD$1003,$L3858,$AB3858,FALSE)*WindSpeedStep*$AE$3:$AE$1003)/AH3858</f>
        <v>1098.7874889500943</v>
      </c>
      <c r="Y3858" s="1">
        <f t="shared" si="1147"/>
        <v>8</v>
      </c>
      <c r="Z3858" s="99">
        <f>IF(L3858&lt;'Power Curve'!$P$28,'Power Curve'!$Q$28,IF(L3858&gt;'Power Curve'!$P$29,'Power Curve'!$Q$29,INDEX(ReferenceTurbulence,Y3858)+(L3858-INDEX(ReferenceTurbulenceWindSpeed,Y3858))*(INDEX(ReferenceTurbulence,Y3858+1)-INDEX(ReferenceTurbulence,Y3858))/(INDEX(ReferenceTurbulenceWindSpeed,Y3858+1)-INDEX(ReferenceTurbulenceWindSpeed,Y3858))))</f>
        <v>0.12020053748211385</v>
      </c>
      <c r="AA3858" s="100">
        <f t="shared" si="1153"/>
        <v>1.0467981497728402</v>
      </c>
      <c r="AB3858" s="29">
        <f t="shared" si="1154"/>
        <v>0.87087643008967952</v>
      </c>
      <c r="AG3858" s="40">
        <f t="array" ref="AG3858">SUM(_xlfn.NORM.DIST($AD$3:$AD$1003,$F3858,$AA3858,FALSE)*WindSpeedStep)</f>
        <v>1.0000000000000038</v>
      </c>
      <c r="AH3858" s="40">
        <f t="array" ref="AH3858">SUM(_xlfn.NORM.DIST($AD$3:$AD$1003,$F3858,$AB3858,FALSE)*WindSpeedStep)</f>
        <v>1.0000000000000038</v>
      </c>
      <c r="AJ3858" s="47">
        <f t="shared" si="1148"/>
        <v>9</v>
      </c>
      <c r="AK3858" s="83" t="b">
        <f>COUNTIF('Power Curve'!$D$2:$D$31,AJ3858)&gt;0</f>
        <v>1</v>
      </c>
      <c r="AL3858" s="83" t="b">
        <f t="shared" si="1149"/>
        <v>0</v>
      </c>
      <c r="AM3858" s="83" t="b">
        <f t="shared" si="1155"/>
        <v>1</v>
      </c>
      <c r="AN3858" s="47" t="str">
        <f t="shared" si="1150"/>
        <v>Inner</v>
      </c>
      <c r="AO3858" s="48" t="str">
        <f t="shared" si="1151"/>
        <v>0.7-0.8</v>
      </c>
      <c r="AP3858" s="49" t="str">
        <f t="shared" si="1156"/>
        <v>2-3</v>
      </c>
      <c r="AQ3858" s="49" t="str">
        <f t="shared" si="1157"/>
        <v>Apr</v>
      </c>
      <c r="AR3858" s="48" t="str">
        <f t="shared" si="1158"/>
        <v>295-305</v>
      </c>
      <c r="AS3858" s="49" t="str">
        <f t="shared" si="1152"/>
        <v>HWS-LTI</v>
      </c>
    </row>
    <row r="3859" spans="5:45" x14ac:dyDescent="0.3">
      <c r="E3859" s="15">
        <v>41027.125</v>
      </c>
      <c r="F3859" s="21">
        <v>8.3800000000000008</v>
      </c>
      <c r="G3859" s="21">
        <v>1054.7700271606448</v>
      </c>
      <c r="H3859" s="42">
        <v>1.1873792738789539</v>
      </c>
      <c r="I3859" s="35">
        <v>296.60000000000002</v>
      </c>
      <c r="J3859" s="43">
        <v>0.116945107398568</v>
      </c>
      <c r="K3859" s="44">
        <v>0.22081996524028724</v>
      </c>
      <c r="L3859" s="26">
        <f t="shared" si="1140"/>
        <v>8.2933210302744005</v>
      </c>
      <c r="M3859" s="26">
        <f t="shared" si="1141"/>
        <v>0.63980947552144285</v>
      </c>
      <c r="N3859" s="96">
        <f t="shared" si="1142"/>
        <v>9</v>
      </c>
      <c r="O3859" s="26">
        <f t="shared" si="1143"/>
        <v>0.28450678341178665</v>
      </c>
      <c r="P3859" s="3">
        <f>IF(L3859&gt;'Power Curve'!$C$37,0,INDEX(Ci,$N3859,1)*POWER(1-O3859,3)+INDEX(Ci,$N3859,2)*3*O3859*POWER(1-O3859,2)+INDEX(Ci,$N3859,3)*3*POWER(O3859,2)*(1-O3859)+INDEX(Ci,$N3859,4)*POWER(O3859,3))</f>
        <v>967.7136601817291</v>
      </c>
      <c r="Q3859" s="3">
        <f>MAX(0,MIN(P3859-V3859+W3859,'Power Curve'!$C$39))</f>
        <v>966.47280487585203</v>
      </c>
      <c r="R3859" s="3">
        <f t="shared" si="1144"/>
        <v>1054.7700271606448</v>
      </c>
      <c r="S3859" s="3">
        <f t="shared" si="1145"/>
        <v>-88.297222284792724</v>
      </c>
      <c r="T3859" s="3">
        <f t="shared" si="1146"/>
        <v>88.297222284792724</v>
      </c>
      <c r="V3859" s="37">
        <f t="array" ref="V3859">SUM(_xlfn.NORM.DIST($AD$3:$AD$1003,$L3859,$AA3859,FALSE)*WindSpeedStep*$AE$3:$AE$1003)/AG3859</f>
        <v>967.10110305000694</v>
      </c>
      <c r="W3859" s="37">
        <f t="array" ref="W3859">SUM(_xlfn.NORM.DIST($AD$3:$AD$1003,$L3859,$AB3859,FALSE)*WindSpeedStep*$AE$3:$AE$1003)/AH3859</f>
        <v>965.86024774412988</v>
      </c>
      <c r="Y3859" s="1">
        <f t="shared" si="1147"/>
        <v>8</v>
      </c>
      <c r="Z3859" s="99">
        <f>IF(L3859&lt;'Power Curve'!$P$28,'Power Curve'!$Q$28,IF(L3859&gt;'Power Curve'!$P$29,'Power Curve'!$Q$29,INDEX(ReferenceTurbulence,Y3859)+(L3859-INDEX(ReferenceTurbulenceWindSpeed,Y3859))*(INDEX(ReferenceTurbulence,Y3859+1)-INDEX(ReferenceTurbulence,Y3859))/(INDEX(ReferenceTurbulenceWindSpeed,Y3859+1)-INDEX(ReferenceTurbulenceWindSpeed,Y3859))))</f>
        <v>0.11972326598121925</v>
      </c>
      <c r="AA3859" s="100">
        <f t="shared" si="1153"/>
        <v>0.99290347957518132</v>
      </c>
      <c r="AB3859" s="29">
        <f t="shared" si="1154"/>
        <v>0.96986331857624242</v>
      </c>
      <c r="AG3859" s="40">
        <f t="array" ref="AG3859">SUM(_xlfn.NORM.DIST($AD$3:$AD$1003,$F3859,$AA3859,FALSE)*WindSpeedStep)</f>
        <v>1.0000000000000038</v>
      </c>
      <c r="AH3859" s="40">
        <f t="array" ref="AH3859">SUM(_xlfn.NORM.DIST($AD$3:$AD$1003,$F3859,$AB3859,FALSE)*WindSpeedStep)</f>
        <v>1.0000000000000031</v>
      </c>
      <c r="AJ3859" s="47">
        <f t="shared" si="1148"/>
        <v>8</v>
      </c>
      <c r="AK3859" s="83" t="b">
        <f>COUNTIF('Power Curve'!$D$2:$D$31,AJ3859)&gt;0</f>
        <v>1</v>
      </c>
      <c r="AL3859" s="83" t="b">
        <f t="shared" si="1149"/>
        <v>0</v>
      </c>
      <c r="AM3859" s="83" t="b">
        <f t="shared" si="1155"/>
        <v>1</v>
      </c>
      <c r="AN3859" s="47" t="str">
        <f t="shared" si="1150"/>
        <v>Inner</v>
      </c>
      <c r="AO3859" s="48" t="str">
        <f t="shared" si="1151"/>
        <v>0.6-0.7</v>
      </c>
      <c r="AP3859" s="49" t="str">
        <f t="shared" si="1156"/>
        <v>3-4</v>
      </c>
      <c r="AQ3859" s="49" t="str">
        <f t="shared" si="1157"/>
        <v>Apr</v>
      </c>
      <c r="AR3859" s="48" t="str">
        <f t="shared" si="1158"/>
        <v>295-305</v>
      </c>
      <c r="AS3859" s="49" t="str">
        <f t="shared" si="1152"/>
        <v>Inner-TI</v>
      </c>
    </row>
    <row r="3860" spans="5:45" x14ac:dyDescent="0.3">
      <c r="E3860" s="15">
        <v>41027.131944444445</v>
      </c>
      <c r="F3860" s="21">
        <v>8.48</v>
      </c>
      <c r="G3860" s="21">
        <v>968.44001770019577</v>
      </c>
      <c r="H3860" s="42">
        <v>1.1875965515841016</v>
      </c>
      <c r="I3860" s="35">
        <v>290.8</v>
      </c>
      <c r="J3860" s="43">
        <v>0.11320754716981131</v>
      </c>
      <c r="K3860" s="44">
        <v>0.22077535438194157</v>
      </c>
      <c r="L3860" s="26">
        <f t="shared" si="1140"/>
        <v>8.3927985433679257</v>
      </c>
      <c r="M3860" s="26">
        <f t="shared" si="1141"/>
        <v>0.65518404584374057</v>
      </c>
      <c r="N3860" s="96">
        <f t="shared" si="1142"/>
        <v>9</v>
      </c>
      <c r="O3860" s="26">
        <f t="shared" si="1143"/>
        <v>0.38393936911931387</v>
      </c>
      <c r="P3860" s="3">
        <f>IF(L3860&gt;'Power Curve'!$C$37,0,INDEX(Ci,$N3860,1)*POWER(1-O3860,3)+INDEX(Ci,$N3860,2)*3*O3860*POWER(1-O3860,2)+INDEX(Ci,$N3860,3)*3*POWER(O3860,2)*(1-O3860)+INDEX(Ci,$N3860,4)*POWER(O3860,3))</f>
        <v>998.91247540084555</v>
      </c>
      <c r="Q3860" s="3">
        <f>MAX(0,MIN(P3860-V3860+W3860,'Power Curve'!$C$39))</f>
        <v>996.01914844219823</v>
      </c>
      <c r="R3860" s="3">
        <f t="shared" si="1144"/>
        <v>968.44001770019577</v>
      </c>
      <c r="S3860" s="3">
        <f t="shared" si="1145"/>
        <v>27.579130742002462</v>
      </c>
      <c r="T3860" s="3">
        <f t="shared" si="1146"/>
        <v>27.579130742002462</v>
      </c>
      <c r="V3860" s="37">
        <f t="array" ref="V3860">SUM(_xlfn.NORM.DIST($AD$3:$AD$1003,$L3860,$AA3860,FALSE)*WindSpeedStep*$AE$3:$AE$1003)/AG3860</f>
        <v>999.77929401239487</v>
      </c>
      <c r="W3860" s="37">
        <f t="array" ref="W3860">SUM(_xlfn.NORM.DIST($AD$3:$AD$1003,$L3860,$AB3860,FALSE)*WindSpeedStep*$AE$3:$AE$1003)/AH3860</f>
        <v>996.88596705374755</v>
      </c>
      <c r="Y3860" s="1">
        <f t="shared" si="1147"/>
        <v>8</v>
      </c>
      <c r="Z3860" s="99">
        <f>IF(L3860&lt;'Power Curve'!$P$28,'Power Curve'!$Q$28,IF(L3860&gt;'Power Curve'!$P$29,'Power Curve'!$Q$29,INDEX(ReferenceTurbulence,Y3860)+(L3860-INDEX(ReferenceTurbulenceWindSpeed,Y3860))*(INDEX(ReferenceTurbulence,Y3860+1)-INDEX(ReferenceTurbulence,Y3860))/(INDEX(ReferenceTurbulenceWindSpeed,Y3860+1)-INDEX(ReferenceTurbulenceWindSpeed,Y3860))))</f>
        <v>0.11983754820778723</v>
      </c>
      <c r="AA3860" s="100">
        <f t="shared" si="1153"/>
        <v>1.0057724000391002</v>
      </c>
      <c r="AB3860" s="29">
        <f t="shared" si="1154"/>
        <v>0.95012813698504806</v>
      </c>
      <c r="AG3860" s="40">
        <f t="array" ref="AG3860">SUM(_xlfn.NORM.DIST($AD$3:$AD$1003,$F3860,$AA3860,FALSE)*WindSpeedStep)</f>
        <v>1.0000000000000033</v>
      </c>
      <c r="AH3860" s="40">
        <f t="array" ref="AH3860">SUM(_xlfn.NORM.DIST($AD$3:$AD$1003,$F3860,$AB3860,FALSE)*WindSpeedStep)</f>
        <v>1.0000000000000038</v>
      </c>
      <c r="AJ3860" s="47">
        <f t="shared" si="1148"/>
        <v>8</v>
      </c>
      <c r="AK3860" s="83" t="b">
        <f>COUNTIF('Power Curve'!$D$2:$D$31,AJ3860)&gt;0</f>
        <v>1</v>
      </c>
      <c r="AL3860" s="83" t="b">
        <f t="shared" si="1149"/>
        <v>0</v>
      </c>
      <c r="AM3860" s="83" t="b">
        <f t="shared" si="1155"/>
        <v>1</v>
      </c>
      <c r="AN3860" s="47" t="str">
        <f t="shared" si="1150"/>
        <v>Inner</v>
      </c>
      <c r="AO3860" s="48" t="str">
        <f t="shared" si="1151"/>
        <v>0.6-0.7</v>
      </c>
      <c r="AP3860" s="49" t="str">
        <f t="shared" si="1156"/>
        <v>3-4</v>
      </c>
      <c r="AQ3860" s="49" t="str">
        <f t="shared" si="1157"/>
        <v>Apr</v>
      </c>
      <c r="AR3860" s="48" t="str">
        <f t="shared" si="1158"/>
        <v>285-295</v>
      </c>
      <c r="AS3860" s="49" t="str">
        <f t="shared" si="1152"/>
        <v>Inner-TI</v>
      </c>
    </row>
    <row r="3861" spans="5:45" x14ac:dyDescent="0.3">
      <c r="E3861" s="15">
        <v>41027.138888888891</v>
      </c>
      <c r="F3861" s="21">
        <v>8.43</v>
      </c>
      <c r="G3861" s="21">
        <v>1083.4100036621098</v>
      </c>
      <c r="H3861" s="42">
        <v>1.1877848727487719</v>
      </c>
      <c r="I3861" s="35">
        <v>294</v>
      </c>
      <c r="J3861" s="43">
        <v>0.10201660735468565</v>
      </c>
      <c r="K3861" s="44">
        <v>0.27749250499177897</v>
      </c>
      <c r="L3861" s="26">
        <f t="shared" si="1140"/>
        <v>8.3437536886088086</v>
      </c>
      <c r="M3861" s="26">
        <f t="shared" si="1141"/>
        <v>0.64760400544072005</v>
      </c>
      <c r="N3861" s="96">
        <f t="shared" si="1142"/>
        <v>9</v>
      </c>
      <c r="O3861" s="26">
        <f t="shared" si="1143"/>
        <v>0.33491666466384284</v>
      </c>
      <c r="P3861" s="3">
        <f>IF(L3861&gt;'Power Curve'!$C$37,0,INDEX(Ci,$N3861,1)*POWER(1-O3861,3)+INDEX(Ci,$N3861,2)*3*O3861*POWER(1-O3861,2)+INDEX(Ci,$N3861,3)*3*POWER(O3861,2)*(1-O3861)+INDEX(Ci,$N3861,4)*POWER(O3861,3))</f>
        <v>983.48466991174416</v>
      </c>
      <c r="Q3861" s="3">
        <f>MAX(0,MIN(P3861-V3861+W3861,'Power Curve'!$C$39))</f>
        <v>975.64503762459105</v>
      </c>
      <c r="R3861" s="3">
        <f t="shared" si="1144"/>
        <v>1083.4100036621098</v>
      </c>
      <c r="S3861" s="3">
        <f t="shared" si="1145"/>
        <v>-107.76496603751878</v>
      </c>
      <c r="T3861" s="3">
        <f t="shared" si="1146"/>
        <v>107.76496603751878</v>
      </c>
      <c r="V3861" s="37">
        <f t="array" ref="V3861">SUM(_xlfn.NORM.DIST($AD$3:$AD$1003,$L3861,$AA3861,FALSE)*WindSpeedStep*$AE$3:$AE$1003)/AG3861</f>
        <v>983.60942316131457</v>
      </c>
      <c r="W3861" s="37">
        <f t="array" ref="W3861">SUM(_xlfn.NORM.DIST($AD$3:$AD$1003,$L3861,$AB3861,FALSE)*WindSpeedStep*$AE$3:$AE$1003)/AH3861</f>
        <v>975.76979087416146</v>
      </c>
      <c r="Y3861" s="1">
        <f t="shared" si="1147"/>
        <v>8</v>
      </c>
      <c r="Z3861" s="99">
        <f>IF(L3861&lt;'Power Curve'!$P$28,'Power Curve'!$Q$28,IF(L3861&gt;'Power Curve'!$P$29,'Power Curve'!$Q$29,INDEX(ReferenceTurbulence,Y3861)+(L3861-INDEX(ReferenceTurbulenceWindSpeed,Y3861))*(INDEX(ReferenceTurbulence,Y3861+1)-INDEX(ReferenceTurbulence,Y3861))/(INDEX(ReferenceTurbulenceWindSpeed,Y3861+1)-INDEX(ReferenceTurbulenceWindSpeed,Y3861))))</f>
        <v>0.11978120426603323</v>
      </c>
      <c r="AA3861" s="100">
        <f t="shared" si="1153"/>
        <v>0.99942486492071991</v>
      </c>
      <c r="AB3861" s="29">
        <f t="shared" si="1154"/>
        <v>0.85120144391501495</v>
      </c>
      <c r="AG3861" s="40">
        <f t="array" ref="AG3861">SUM(_xlfn.NORM.DIST($AD$3:$AD$1003,$F3861,$AA3861,FALSE)*WindSpeedStep)</f>
        <v>1.0000000000000038</v>
      </c>
      <c r="AH3861" s="40">
        <f t="array" ref="AH3861">SUM(_xlfn.NORM.DIST($AD$3:$AD$1003,$F3861,$AB3861,FALSE)*WindSpeedStep)</f>
        <v>1.0000000000000036</v>
      </c>
      <c r="AJ3861" s="47">
        <f t="shared" si="1148"/>
        <v>8</v>
      </c>
      <c r="AK3861" s="83" t="b">
        <f>COUNTIF('Power Curve'!$D$2:$D$31,AJ3861)&gt;0</f>
        <v>1</v>
      </c>
      <c r="AL3861" s="83" t="b">
        <f t="shared" si="1149"/>
        <v>0</v>
      </c>
      <c r="AM3861" s="83" t="b">
        <f t="shared" si="1155"/>
        <v>1</v>
      </c>
      <c r="AN3861" s="47" t="str">
        <f t="shared" si="1150"/>
        <v>Inner</v>
      </c>
      <c r="AO3861" s="48" t="str">
        <f t="shared" si="1151"/>
        <v>0.6-0.7</v>
      </c>
      <c r="AP3861" s="49" t="str">
        <f t="shared" si="1156"/>
        <v>3-4</v>
      </c>
      <c r="AQ3861" s="49" t="str">
        <f t="shared" si="1157"/>
        <v>Apr</v>
      </c>
      <c r="AR3861" s="48" t="str">
        <f t="shared" si="1158"/>
        <v>285-295</v>
      </c>
      <c r="AS3861" s="49" t="str">
        <f t="shared" si="1152"/>
        <v>Inner-TI</v>
      </c>
    </row>
    <row r="3862" spans="5:45" x14ac:dyDescent="0.3">
      <c r="E3862" s="15">
        <v>41027.145833333336</v>
      </c>
      <c r="F3862" s="21">
        <v>8.9600000000000009</v>
      </c>
      <c r="G3862" s="21">
        <v>1107.0799789428736</v>
      </c>
      <c r="H3862" s="42">
        <v>1.1873792738789539</v>
      </c>
      <c r="I3862" s="35">
        <v>290.8</v>
      </c>
      <c r="J3862" s="43">
        <v>0.11941964285714285</v>
      </c>
      <c r="K3862" s="44">
        <v>0.18424572993175459</v>
      </c>
      <c r="L3862" s="26">
        <f t="shared" si="1140"/>
        <v>8.8673217698399309</v>
      </c>
      <c r="M3862" s="26">
        <f t="shared" si="1141"/>
        <v>0.72852314015843689</v>
      </c>
      <c r="N3862" s="96">
        <f t="shared" si="1142"/>
        <v>9</v>
      </c>
      <c r="O3862" s="26">
        <f t="shared" si="1143"/>
        <v>0.85824828496474836</v>
      </c>
      <c r="P3862" s="3">
        <f>IF(L3862&gt;'Power Curve'!$C$37,0,INDEX(Ci,$N3862,1)*POWER(1-O3862,3)+INDEX(Ci,$N3862,2)*3*O3862*POWER(1-O3862,2)+INDEX(Ci,$N3862,3)*3*POWER(O3862,2)*(1-O3862)+INDEX(Ci,$N3862,4)*POWER(O3862,3))</f>
        <v>1151.7734341182106</v>
      </c>
      <c r="Q3862" s="3">
        <f>MAX(0,MIN(P3862-V3862+W3862,'Power Curve'!$C$39))</f>
        <v>1151.5355195230122</v>
      </c>
      <c r="R3862" s="3">
        <f t="shared" si="1144"/>
        <v>1107.0799789428736</v>
      </c>
      <c r="S3862" s="3">
        <f t="shared" si="1145"/>
        <v>44.455540580138631</v>
      </c>
      <c r="T3862" s="3">
        <f t="shared" si="1146"/>
        <v>44.455540580138631</v>
      </c>
      <c r="V3862" s="37">
        <f t="array" ref="V3862">SUM(_xlfn.NORM.DIST($AD$3:$AD$1003,$L3862,$AA3862,FALSE)*WindSpeedStep*$AE$3:$AE$1003)/AG3862</f>
        <v>1160.601827871363</v>
      </c>
      <c r="W3862" s="37">
        <f t="array" ref="W3862">SUM(_xlfn.NORM.DIST($AD$3:$AD$1003,$L3862,$AB3862,FALSE)*WindSpeedStep*$AE$3:$AE$1003)/AH3862</f>
        <v>1160.3639132761646</v>
      </c>
      <c r="Y3862" s="1">
        <f t="shared" si="1147"/>
        <v>8</v>
      </c>
      <c r="Z3862" s="99">
        <f>IF(L3862&lt;'Power Curve'!$P$28,'Power Curve'!$Q$28,IF(L3862&gt;'Power Curve'!$P$29,'Power Curve'!$Q$29,INDEX(ReferenceTurbulence,Y3862)+(L3862-INDEX(ReferenceTurbulenceWindSpeed,Y3862))*(INDEX(ReferenceTurbulence,Y3862+1)-INDEX(ReferenceTurbulence,Y3862))/(INDEX(ReferenceTurbulenceWindSpeed,Y3862+1)-INDEX(ReferenceTurbulenceWindSpeed,Y3862))))</f>
        <v>0.12038269222268086</v>
      </c>
      <c r="AA3862" s="100">
        <f t="shared" si="1153"/>
        <v>1.0674720674581182</v>
      </c>
      <c r="AB3862" s="29">
        <f t="shared" si="1154"/>
        <v>1.0589323988536523</v>
      </c>
      <c r="AG3862" s="40">
        <f t="array" ref="AG3862">SUM(_xlfn.NORM.DIST($AD$3:$AD$1003,$F3862,$AA3862,FALSE)*WindSpeedStep)</f>
        <v>1.0000000000000031</v>
      </c>
      <c r="AH3862" s="40">
        <f t="array" ref="AH3862">SUM(_xlfn.NORM.DIST($AD$3:$AD$1003,$F3862,$AB3862,FALSE)*WindSpeedStep)</f>
        <v>1.0000000000000033</v>
      </c>
      <c r="AJ3862" s="47">
        <f t="shared" si="1148"/>
        <v>9</v>
      </c>
      <c r="AK3862" s="83" t="b">
        <f>COUNTIF('Power Curve'!$D$2:$D$31,AJ3862)&gt;0</f>
        <v>1</v>
      </c>
      <c r="AL3862" s="83" t="b">
        <f t="shared" si="1149"/>
        <v>0</v>
      </c>
      <c r="AM3862" s="83" t="b">
        <f t="shared" si="1155"/>
        <v>1</v>
      </c>
      <c r="AN3862" s="47" t="str">
        <f t="shared" si="1150"/>
        <v>Inner</v>
      </c>
      <c r="AO3862" s="48" t="str">
        <f t="shared" si="1151"/>
        <v>0.7-0.8</v>
      </c>
      <c r="AP3862" s="49" t="str">
        <f t="shared" si="1156"/>
        <v>3-4</v>
      </c>
      <c r="AQ3862" s="49" t="str">
        <f t="shared" si="1157"/>
        <v>Apr</v>
      </c>
      <c r="AR3862" s="48" t="str">
        <f t="shared" si="1158"/>
        <v>285-295</v>
      </c>
      <c r="AS3862" s="49" t="str">
        <f t="shared" si="1152"/>
        <v>Inner-TI</v>
      </c>
    </row>
    <row r="3863" spans="5:45" x14ac:dyDescent="0.3">
      <c r="E3863" s="15">
        <v>41027.152777777781</v>
      </c>
      <c r="F3863" s="21">
        <v>9.52</v>
      </c>
      <c r="G3863" s="21">
        <v>1045.0600128173828</v>
      </c>
      <c r="H3863" s="42">
        <v>1.1873069433313235</v>
      </c>
      <c r="I3863" s="35">
        <v>290.10000000000002</v>
      </c>
      <c r="J3863" s="43">
        <v>0.11869747899159663</v>
      </c>
      <c r="K3863" s="44">
        <v>0.12594811742383163</v>
      </c>
      <c r="L3863" s="26">
        <f t="shared" si="1140"/>
        <v>9.4213380688741886</v>
      </c>
      <c r="M3863" s="26">
        <f t="shared" si="1141"/>
        <v>0.81414814508988564</v>
      </c>
      <c r="N3863" s="96">
        <f t="shared" si="1142"/>
        <v>10</v>
      </c>
      <c r="O3863" s="26">
        <f t="shared" si="1143"/>
        <v>0.43814245725059181</v>
      </c>
      <c r="P3863" s="3">
        <f>IF(L3863&gt;'Power Curve'!$C$37,0,INDEX(Ci,$N3863,1)*POWER(1-O3863,3)+INDEX(Ci,$N3863,2)*3*O3863*POWER(1-O3863,2)+INDEX(Ci,$N3863,3)*3*POWER(O3863,2)*(1-O3863)+INDEX(Ci,$N3863,4)*POWER(O3863,3))</f>
        <v>1342.502772563854</v>
      </c>
      <c r="Q3863" s="3">
        <f>MAX(0,MIN(P3863-V3863+W3863,'Power Curve'!$C$39))</f>
        <v>1342.8926595865346</v>
      </c>
      <c r="R3863" s="3">
        <f t="shared" si="1144"/>
        <v>1045.0600128173828</v>
      </c>
      <c r="S3863" s="3">
        <f t="shared" si="1145"/>
        <v>297.83264676915178</v>
      </c>
      <c r="T3863" s="3">
        <f t="shared" si="1146"/>
        <v>297.83264676915178</v>
      </c>
      <c r="V3863" s="37">
        <f t="array" ref="V3863">SUM(_xlfn.NORM.DIST($AD$3:$AD$1003,$L3863,$AA3863,FALSE)*WindSpeedStep*$AE$3:$AE$1003)/AG3863</f>
        <v>1349.5146649250385</v>
      </c>
      <c r="W3863" s="37">
        <f t="array" ref="W3863">SUM(_xlfn.NORM.DIST($AD$3:$AD$1003,$L3863,$AB3863,FALSE)*WindSpeedStep*$AE$3:$AE$1003)/AH3863</f>
        <v>1349.904551947719</v>
      </c>
      <c r="Y3863" s="1">
        <f t="shared" si="1147"/>
        <v>9</v>
      </c>
      <c r="Z3863" s="99">
        <f>IF(L3863&lt;'Power Curve'!$P$28,'Power Curve'!$Q$28,IF(L3863&gt;'Power Curve'!$P$29,'Power Curve'!$Q$29,INDEX(ReferenceTurbulence,Y3863)+(L3863-INDEX(ReferenceTurbulenceWindSpeed,Y3863))*(INDEX(ReferenceTurbulence,Y3863+1)-INDEX(ReferenceTurbulence,Y3863))/(INDEX(ReferenceTurbulenceWindSpeed,Y3863+1)-INDEX(ReferenceTurbulenceWindSpeed,Y3863))))</f>
        <v>0.12031572812317368</v>
      </c>
      <c r="AA3863" s="100">
        <f t="shared" si="1153"/>
        <v>1.133535149651173</v>
      </c>
      <c r="AB3863" s="29">
        <f t="shared" si="1154"/>
        <v>1.1182890775029235</v>
      </c>
      <c r="AG3863" s="40">
        <f t="array" ref="AG3863">SUM(_xlfn.NORM.DIST($AD$3:$AD$1003,$F3863,$AA3863,FALSE)*WindSpeedStep)</f>
        <v>1.0000000000000036</v>
      </c>
      <c r="AH3863" s="40">
        <f t="array" ref="AH3863">SUM(_xlfn.NORM.DIST($AD$3:$AD$1003,$F3863,$AB3863,FALSE)*WindSpeedStep)</f>
        <v>1.0000000000000036</v>
      </c>
      <c r="AJ3863" s="47">
        <f t="shared" si="1148"/>
        <v>9</v>
      </c>
      <c r="AK3863" s="83" t="b">
        <f>COUNTIF('Power Curve'!$D$2:$D$31,AJ3863)&gt;0</f>
        <v>1</v>
      </c>
      <c r="AL3863" s="83" t="b">
        <f t="shared" si="1149"/>
        <v>0</v>
      </c>
      <c r="AM3863" s="83" t="b">
        <f t="shared" si="1155"/>
        <v>1</v>
      </c>
      <c r="AN3863" s="47" t="str">
        <f t="shared" si="1150"/>
        <v>Inner</v>
      </c>
      <c r="AO3863" s="48" t="str">
        <f t="shared" si="1151"/>
        <v>0.8-0.9</v>
      </c>
      <c r="AP3863" s="49" t="str">
        <f t="shared" si="1156"/>
        <v>3-4</v>
      </c>
      <c r="AQ3863" s="49" t="str">
        <f t="shared" si="1157"/>
        <v>Apr</v>
      </c>
      <c r="AR3863" s="48" t="str">
        <f t="shared" si="1158"/>
        <v>285-295</v>
      </c>
      <c r="AS3863" s="49" t="str">
        <f t="shared" si="1152"/>
        <v>Inner-TI</v>
      </c>
    </row>
    <row r="3864" spans="5:45" x14ac:dyDescent="0.3">
      <c r="E3864" s="15">
        <v>41027.159722222219</v>
      </c>
      <c r="F3864" s="21">
        <v>8.39</v>
      </c>
      <c r="G3864" s="21">
        <v>1029.4000091552737</v>
      </c>
      <c r="H3864" s="42">
        <v>1.1876544901785293</v>
      </c>
      <c r="I3864" s="35">
        <v>294</v>
      </c>
      <c r="J3864" s="43">
        <v>0.13825983313468412</v>
      </c>
      <c r="K3864" s="44">
        <v>0.13623371405961465</v>
      </c>
      <c r="L3864" s="26">
        <f t="shared" si="1140"/>
        <v>8.3038590646763026</v>
      </c>
      <c r="M3864" s="26">
        <f t="shared" si="1141"/>
        <v>0.64143816270845078</v>
      </c>
      <c r="N3864" s="96">
        <f t="shared" si="1142"/>
        <v>9</v>
      </c>
      <c r="O3864" s="26">
        <f t="shared" si="1143"/>
        <v>0.29504005848341897</v>
      </c>
      <c r="P3864" s="3">
        <f>IF(L3864&gt;'Power Curve'!$C$37,0,INDEX(Ci,$N3864,1)*POWER(1-O3864,3)+INDEX(Ci,$N3864,2)*3*O3864*POWER(1-O3864,2)+INDEX(Ci,$N3864,3)*3*POWER(O3864,2)*(1-O3864)+INDEX(Ci,$N3864,4)*POWER(O3864,3))</f>
        <v>971.00096064065053</v>
      </c>
      <c r="Q3864" s="3">
        <f>MAX(0,MIN(P3864-V3864+W3864,'Power Curve'!$C$39))</f>
        <v>979.11738753999657</v>
      </c>
      <c r="R3864" s="3">
        <f t="shared" si="1144"/>
        <v>1029.4000091552737</v>
      </c>
      <c r="S3864" s="3">
        <f t="shared" si="1145"/>
        <v>-50.282621615277094</v>
      </c>
      <c r="T3864" s="3">
        <f t="shared" si="1146"/>
        <v>50.282621615277094</v>
      </c>
      <c r="V3864" s="37">
        <f t="array" ref="V3864">SUM(_xlfn.NORM.DIST($AD$3:$AD$1003,$L3864,$AA3864,FALSE)*WindSpeedStep*$AE$3:$AE$1003)/AG3864</f>
        <v>970.54027148364605</v>
      </c>
      <c r="W3864" s="37">
        <f t="array" ref="W3864">SUM(_xlfn.NORM.DIST($AD$3:$AD$1003,$L3864,$AB3864,FALSE)*WindSpeedStep*$AE$3:$AE$1003)/AH3864</f>
        <v>978.65669838299209</v>
      </c>
      <c r="Y3864" s="1">
        <f t="shared" si="1147"/>
        <v>8</v>
      </c>
      <c r="Z3864" s="99">
        <f>IF(L3864&lt;'Power Curve'!$P$28,'Power Curve'!$Q$28,IF(L3864&gt;'Power Curve'!$P$29,'Power Curve'!$Q$29,INDEX(ReferenceTurbulence,Y3864)+(L3864-INDEX(ReferenceTurbulenceWindSpeed,Y3864))*(INDEX(ReferenceTurbulence,Y3864+1)-INDEX(ReferenceTurbulence,Y3864))/(INDEX(ReferenceTurbulenceWindSpeed,Y3864+1)-INDEX(ReferenceTurbulenceWindSpeed,Y3864))))</f>
        <v>0.11973537233568719</v>
      </c>
      <c r="AA3864" s="100">
        <f t="shared" si="1153"/>
        <v>0.99426565693208835</v>
      </c>
      <c r="AB3864" s="29">
        <f t="shared" si="1154"/>
        <v>1.1480901686560798</v>
      </c>
      <c r="AG3864" s="40">
        <f t="array" ref="AG3864">SUM(_xlfn.NORM.DIST($AD$3:$AD$1003,$F3864,$AA3864,FALSE)*WindSpeedStep)</f>
        <v>1.0000000000000038</v>
      </c>
      <c r="AH3864" s="40">
        <f t="array" ref="AH3864">SUM(_xlfn.NORM.DIST($AD$3:$AD$1003,$F3864,$AB3864,FALSE)*WindSpeedStep)</f>
        <v>0.99999999999990685</v>
      </c>
      <c r="AJ3864" s="47">
        <f t="shared" si="1148"/>
        <v>8</v>
      </c>
      <c r="AK3864" s="83" t="b">
        <f>COUNTIF('Power Curve'!$D$2:$D$31,AJ3864)&gt;0</f>
        <v>1</v>
      </c>
      <c r="AL3864" s="83" t="b">
        <f t="shared" si="1149"/>
        <v>0</v>
      </c>
      <c r="AM3864" s="83" t="b">
        <f t="shared" si="1155"/>
        <v>1</v>
      </c>
      <c r="AN3864" s="47" t="str">
        <f t="shared" si="1150"/>
        <v>Inner</v>
      </c>
      <c r="AO3864" s="48" t="str">
        <f t="shared" si="1151"/>
        <v>0.6-0.7</v>
      </c>
      <c r="AP3864" s="49" t="str">
        <f t="shared" si="1156"/>
        <v>3-4</v>
      </c>
      <c r="AQ3864" s="49" t="str">
        <f t="shared" si="1157"/>
        <v>Apr</v>
      </c>
      <c r="AR3864" s="48" t="str">
        <f t="shared" si="1158"/>
        <v>285-295</v>
      </c>
      <c r="AS3864" s="49" t="str">
        <f t="shared" si="1152"/>
        <v>Inner-TI</v>
      </c>
    </row>
    <row r="3865" spans="5:45" x14ac:dyDescent="0.3">
      <c r="E3865" s="15">
        <v>41027.166666666664</v>
      </c>
      <c r="F3865" s="21">
        <v>8.64</v>
      </c>
      <c r="G3865" s="21">
        <v>956.66000366210915</v>
      </c>
      <c r="H3865" s="42">
        <v>1.1879587606595001</v>
      </c>
      <c r="I3865" s="35">
        <v>290.60000000000002</v>
      </c>
      <c r="J3865" s="43">
        <v>0.12384259259259259</v>
      </c>
      <c r="K3865" s="44">
        <v>0.19785551264342616</v>
      </c>
      <c r="L3865" s="26">
        <f t="shared" si="1140"/>
        <v>8.5520224928481046</v>
      </c>
      <c r="M3865" s="26">
        <f t="shared" si="1141"/>
        <v>0.67979262050699618</v>
      </c>
      <c r="N3865" s="96">
        <f t="shared" si="1142"/>
        <v>9</v>
      </c>
      <c r="O3865" s="26">
        <f t="shared" si="1143"/>
        <v>0.5430914077161586</v>
      </c>
      <c r="P3865" s="3">
        <f>IF(L3865&gt;'Power Curve'!$C$37,0,INDEX(Ci,$N3865,1)*POWER(1-O3865,3)+INDEX(Ci,$N3865,2)*3*O3865*POWER(1-O3865,2)+INDEX(Ci,$N3865,3)*3*POWER(O3865,2)*(1-O3865)+INDEX(Ci,$N3865,4)*POWER(O3865,3))</f>
        <v>1049.553844586364</v>
      </c>
      <c r="Q3865" s="3">
        <f>MAX(0,MIN(P3865-V3865+W3865,'Power Curve'!$C$39))</f>
        <v>1051.045372965154</v>
      </c>
      <c r="R3865" s="3">
        <f t="shared" si="1144"/>
        <v>956.66000366210915</v>
      </c>
      <c r="S3865" s="3">
        <f t="shared" si="1145"/>
        <v>94.385369303044854</v>
      </c>
      <c r="T3865" s="3">
        <f t="shared" si="1146"/>
        <v>94.385369303044854</v>
      </c>
      <c r="V3865" s="37">
        <f t="array" ref="V3865">SUM(_xlfn.NORM.DIST($AD$3:$AD$1003,$L3865,$AA3865,FALSE)*WindSpeedStep*$AE$3:$AE$1003)/AG3865</f>
        <v>1052.9819950768658</v>
      </c>
      <c r="W3865" s="37">
        <f t="array" ref="W3865">SUM(_xlfn.NORM.DIST($AD$3:$AD$1003,$L3865,$AB3865,FALSE)*WindSpeedStep*$AE$3:$AE$1003)/AH3865</f>
        <v>1054.4735234556558</v>
      </c>
      <c r="Y3865" s="1">
        <f t="shared" si="1147"/>
        <v>8</v>
      </c>
      <c r="Z3865" s="99">
        <f>IF(L3865&lt;'Power Curve'!$P$28,'Power Curve'!$Q$28,IF(L3865&gt;'Power Curve'!$P$29,'Power Curve'!$Q$29,INDEX(ReferenceTurbulence,Y3865)+(L3865-INDEX(ReferenceTurbulenceWindSpeed,Y3865))*(INDEX(ReferenceTurbulence,Y3865+1)-INDEX(ReferenceTurbulence,Y3865))/(INDEX(ReferenceTurbulenceWindSpeed,Y3865+1)-INDEX(ReferenceTurbulenceWindSpeed,Y3865))))</f>
        <v>0.12002046861767356</v>
      </c>
      <c r="AA3865" s="100">
        <f t="shared" si="1153"/>
        <v>1.0264177472205143</v>
      </c>
      <c r="AB3865" s="29">
        <f t="shared" si="1154"/>
        <v>1.0591046374244759</v>
      </c>
      <c r="AG3865" s="40">
        <f t="array" ref="AG3865">SUM(_xlfn.NORM.DIST($AD$3:$AD$1003,$F3865,$AA3865,FALSE)*WindSpeedStep)</f>
        <v>1.0000000000000033</v>
      </c>
      <c r="AH3865" s="40">
        <f t="array" ref="AH3865">SUM(_xlfn.NORM.DIST($AD$3:$AD$1003,$F3865,$AB3865,FALSE)*WindSpeedStep)</f>
        <v>1.0000000000000038</v>
      </c>
      <c r="AJ3865" s="47">
        <f t="shared" si="1148"/>
        <v>9</v>
      </c>
      <c r="AK3865" s="83" t="b">
        <f>COUNTIF('Power Curve'!$D$2:$D$31,AJ3865)&gt;0</f>
        <v>1</v>
      </c>
      <c r="AL3865" s="83" t="b">
        <f t="shared" si="1149"/>
        <v>0</v>
      </c>
      <c r="AM3865" s="83" t="b">
        <f t="shared" si="1155"/>
        <v>1</v>
      </c>
      <c r="AN3865" s="47" t="str">
        <f t="shared" si="1150"/>
        <v>Inner</v>
      </c>
      <c r="AO3865" s="48" t="str">
        <f t="shared" si="1151"/>
        <v>0.6-0.7</v>
      </c>
      <c r="AP3865" s="49" t="str">
        <f t="shared" si="1156"/>
        <v>4-5</v>
      </c>
      <c r="AQ3865" s="49" t="str">
        <f t="shared" si="1157"/>
        <v>Apr</v>
      </c>
      <c r="AR3865" s="48" t="str">
        <f t="shared" si="1158"/>
        <v>285-295</v>
      </c>
      <c r="AS3865" s="49" t="str">
        <f t="shared" si="1152"/>
        <v>Inner-TI</v>
      </c>
    </row>
    <row r="3866" spans="5:45" x14ac:dyDescent="0.3">
      <c r="E3866" s="15">
        <v>41027.173611111109</v>
      </c>
      <c r="F3866" s="21">
        <v>8.36</v>
      </c>
      <c r="G3866" s="21">
        <v>1025.0199737548828</v>
      </c>
      <c r="H3866" s="42">
        <v>1.1879152838845803</v>
      </c>
      <c r="I3866" s="35">
        <v>288.89999999999998</v>
      </c>
      <c r="J3866" s="43">
        <v>0.1279904306220096</v>
      </c>
      <c r="K3866" s="44">
        <v>0.15708559856506996</v>
      </c>
      <c r="L3866" s="26">
        <f t="shared" si="1140"/>
        <v>8.2747726669166237</v>
      </c>
      <c r="M3866" s="26">
        <f t="shared" si="1141"/>
        <v>0.63694276617237056</v>
      </c>
      <c r="N3866" s="96">
        <f t="shared" si="1142"/>
        <v>9</v>
      </c>
      <c r="O3866" s="26">
        <f t="shared" si="1143"/>
        <v>0.2659667971178738</v>
      </c>
      <c r="P3866" s="3">
        <f>IF(L3866&gt;'Power Curve'!$C$37,0,INDEX(Ci,$N3866,1)*POWER(1-O3866,3)+INDEX(Ci,$N3866,2)*3*O3866*POWER(1-O3866,2)+INDEX(Ci,$N3866,3)*3*POWER(O3866,2)*(1-O3866)+INDEX(Ci,$N3866,4)*POWER(O3866,3))</f>
        <v>961.93822178336643</v>
      </c>
      <c r="Q3866" s="3">
        <f>MAX(0,MIN(P3866-V3866+W3866,'Power Curve'!$C$39))</f>
        <v>965.64320982296795</v>
      </c>
      <c r="R3866" s="3">
        <f t="shared" si="1144"/>
        <v>1025.0199737548828</v>
      </c>
      <c r="S3866" s="3">
        <f t="shared" si="1145"/>
        <v>-59.376763931914866</v>
      </c>
      <c r="T3866" s="3">
        <f t="shared" si="1146"/>
        <v>59.376763931914866</v>
      </c>
      <c r="V3866" s="37">
        <f t="array" ref="V3866">SUM(_xlfn.NORM.DIST($AD$3:$AD$1003,$L3866,$AA3866,FALSE)*WindSpeedStep*$AE$3:$AE$1003)/AG3866</f>
        <v>961.0611902625576</v>
      </c>
      <c r="W3866" s="37">
        <f t="array" ref="W3866">SUM(_xlfn.NORM.DIST($AD$3:$AD$1003,$L3866,$AB3866,FALSE)*WindSpeedStep*$AE$3:$AE$1003)/AH3866</f>
        <v>964.76617830215912</v>
      </c>
      <c r="Y3866" s="1">
        <f t="shared" si="1147"/>
        <v>8</v>
      </c>
      <c r="Z3866" s="99">
        <f>IF(L3866&lt;'Power Curve'!$P$28,'Power Curve'!$Q$28,IF(L3866&gt;'Power Curve'!$P$29,'Power Curve'!$Q$29,INDEX(ReferenceTurbulence,Y3866)+(L3866-INDEX(ReferenceTurbulenceWindSpeed,Y3866))*(INDEX(ReferenceTurbulence,Y3866+1)-INDEX(ReferenceTurbulence,Y3866))/(INDEX(ReferenceTurbulenceWindSpeed,Y3866+1)-INDEX(ReferenceTurbulenceWindSpeed,Y3866))))</f>
        <v>0.11970195716279589</v>
      </c>
      <c r="AA3866" s="100">
        <f t="shared" si="1153"/>
        <v>0.99050648330712798</v>
      </c>
      <c r="AB3866" s="29">
        <f t="shared" si="1154"/>
        <v>1.0590917169378935</v>
      </c>
      <c r="AG3866" s="40">
        <f t="array" ref="AG3866">SUM(_xlfn.NORM.DIST($AD$3:$AD$1003,$F3866,$AA3866,FALSE)*WindSpeedStep)</f>
        <v>1.0000000000000038</v>
      </c>
      <c r="AH3866" s="40">
        <f t="array" ref="AH3866">SUM(_xlfn.NORM.DIST($AD$3:$AD$1003,$F3866,$AB3866,FALSE)*WindSpeedStep)</f>
        <v>1.0000000000000022</v>
      </c>
      <c r="AJ3866" s="47">
        <f t="shared" si="1148"/>
        <v>8</v>
      </c>
      <c r="AK3866" s="83" t="b">
        <f>COUNTIF('Power Curve'!$D$2:$D$31,AJ3866)&gt;0</f>
        <v>1</v>
      </c>
      <c r="AL3866" s="83" t="b">
        <f t="shared" si="1149"/>
        <v>0</v>
      </c>
      <c r="AM3866" s="83" t="b">
        <f t="shared" si="1155"/>
        <v>1</v>
      </c>
      <c r="AN3866" s="47" t="str">
        <f t="shared" si="1150"/>
        <v>Inner</v>
      </c>
      <c r="AO3866" s="48" t="str">
        <f t="shared" si="1151"/>
        <v>0.6-0.7</v>
      </c>
      <c r="AP3866" s="49" t="str">
        <f t="shared" si="1156"/>
        <v>4-5</v>
      </c>
      <c r="AQ3866" s="49" t="str">
        <f t="shared" si="1157"/>
        <v>Apr</v>
      </c>
      <c r="AR3866" s="48" t="str">
        <f t="shared" si="1158"/>
        <v>285-295</v>
      </c>
      <c r="AS3866" s="49" t="str">
        <f t="shared" si="1152"/>
        <v>Inner-TI</v>
      </c>
    </row>
    <row r="3867" spans="5:45" x14ac:dyDescent="0.3">
      <c r="E3867" s="15">
        <v>41027.180555555555</v>
      </c>
      <c r="F3867" s="21">
        <v>8.1300000000000008</v>
      </c>
      <c r="G3867" s="21">
        <v>846.9899787902832</v>
      </c>
      <c r="H3867" s="42">
        <v>1.1882340161850591</v>
      </c>
      <c r="I3867" s="35">
        <v>283.2</v>
      </c>
      <c r="J3867" s="43">
        <v>0.1107011070110701</v>
      </c>
      <c r="K3867" s="44">
        <v>0.21111321958461021</v>
      </c>
      <c r="L3867" s="26">
        <f t="shared" si="1140"/>
        <v>8.0478370872534413</v>
      </c>
      <c r="M3867" s="26">
        <f t="shared" si="1141"/>
        <v>0.60186914079049414</v>
      </c>
      <c r="N3867" s="96">
        <f t="shared" si="1142"/>
        <v>9</v>
      </c>
      <c r="O3867" s="26">
        <f t="shared" si="1143"/>
        <v>3.9133709184401573E-2</v>
      </c>
      <c r="P3867" s="3">
        <f>IF(L3867&gt;'Power Curve'!$C$37,0,INDEX(Ci,$N3867,1)*POWER(1-O3867,3)+INDEX(Ci,$N3867,2)*3*O3867*POWER(1-O3867,2)+INDEX(Ci,$N3867,3)*3*POWER(O3867,2)*(1-O3867)+INDEX(Ci,$N3867,4)*POWER(O3867,3))</f>
        <v>892.48007540418917</v>
      </c>
      <c r="Q3867" s="3">
        <f>MAX(0,MIN(P3867-V3867+W3867,'Power Curve'!$C$39))</f>
        <v>888.63095837627725</v>
      </c>
      <c r="R3867" s="3">
        <f t="shared" si="1144"/>
        <v>846.9899787902832</v>
      </c>
      <c r="S3867" s="3">
        <f t="shared" si="1145"/>
        <v>41.640979585994046</v>
      </c>
      <c r="T3867" s="3">
        <f t="shared" si="1146"/>
        <v>41.640979585994046</v>
      </c>
      <c r="V3867" s="37">
        <f t="array" ref="V3867">SUM(_xlfn.NORM.DIST($AD$3:$AD$1003,$L3867,$AA3867,FALSE)*WindSpeedStep*$AE$3:$AE$1003)/AG3867</f>
        <v>888.64789931303301</v>
      </c>
      <c r="W3867" s="37">
        <f t="array" ref="W3867">SUM(_xlfn.NORM.DIST($AD$3:$AD$1003,$L3867,$AB3867,FALSE)*WindSpeedStep*$AE$3:$AE$1003)/AH3867</f>
        <v>884.79878228512109</v>
      </c>
      <c r="Y3867" s="1">
        <f t="shared" si="1147"/>
        <v>8</v>
      </c>
      <c r="Z3867" s="99">
        <f>IF(L3867&lt;'Power Curve'!$P$28,'Power Curve'!$Q$28,IF(L3867&gt;'Power Curve'!$P$29,'Power Curve'!$Q$29,INDEX(ReferenceTurbulence,Y3867)+(L3867-INDEX(ReferenceTurbulenceWindSpeed,Y3867))*(INDEX(ReferenceTurbulence,Y3867+1)-INDEX(ReferenceTurbulence,Y3867))/(INDEX(ReferenceTurbulenceWindSpeed,Y3867+1)-INDEX(ReferenceTurbulenceWindSpeed,Y3867))))</f>
        <v>0.11944124795802297</v>
      </c>
      <c r="AA3867" s="100">
        <f t="shared" si="1153"/>
        <v>0.96124370506441159</v>
      </c>
      <c r="AB3867" s="29">
        <f t="shared" si="1154"/>
        <v>0.89090447460370192</v>
      </c>
      <c r="AG3867" s="40">
        <f t="array" ref="AG3867">SUM(_xlfn.NORM.DIST($AD$3:$AD$1003,$F3867,$AA3867,FALSE)*WindSpeedStep)</f>
        <v>1.0000000000000033</v>
      </c>
      <c r="AH3867" s="40">
        <f t="array" ref="AH3867">SUM(_xlfn.NORM.DIST($AD$3:$AD$1003,$F3867,$AB3867,FALSE)*WindSpeedStep)</f>
        <v>1.0000000000000038</v>
      </c>
      <c r="AJ3867" s="47">
        <f t="shared" si="1148"/>
        <v>8</v>
      </c>
      <c r="AK3867" s="83" t="b">
        <f>COUNTIF('Power Curve'!$D$2:$D$31,AJ3867)&gt;0</f>
        <v>1</v>
      </c>
      <c r="AL3867" s="83" t="b">
        <f t="shared" si="1149"/>
        <v>0</v>
      </c>
      <c r="AM3867" s="83" t="b">
        <f t="shared" si="1155"/>
        <v>1</v>
      </c>
      <c r="AN3867" s="47" t="str">
        <f t="shared" si="1150"/>
        <v>Inner</v>
      </c>
      <c r="AO3867" s="48" t="str">
        <f t="shared" si="1151"/>
        <v>0.6-0.7</v>
      </c>
      <c r="AP3867" s="49" t="str">
        <f t="shared" si="1156"/>
        <v>4-5</v>
      </c>
      <c r="AQ3867" s="49" t="str">
        <f t="shared" si="1157"/>
        <v>Apr</v>
      </c>
      <c r="AR3867" s="48" t="str">
        <f t="shared" si="1158"/>
        <v>275-285</v>
      </c>
      <c r="AS3867" s="49" t="str">
        <f t="shared" si="1152"/>
        <v>Inner-TI</v>
      </c>
    </row>
    <row r="3868" spans="5:45" x14ac:dyDescent="0.3">
      <c r="E3868" s="15">
        <v>41027.1875</v>
      </c>
      <c r="F3868" s="21">
        <v>7.65</v>
      </c>
      <c r="G3868" s="21">
        <v>835.49999237060524</v>
      </c>
      <c r="H3868" s="42">
        <v>1.1881470489181116</v>
      </c>
      <c r="I3868" s="35">
        <v>290.3</v>
      </c>
      <c r="J3868" s="43">
        <v>0.10718954248366012</v>
      </c>
      <c r="K3868" s="44">
        <v>0.17931577670145157</v>
      </c>
      <c r="L3868" s="26">
        <f t="shared" si="1140"/>
        <v>7.572503280387509</v>
      </c>
      <c r="M3868" s="26">
        <f t="shared" si="1141"/>
        <v>0.52840476866294583</v>
      </c>
      <c r="N3868" s="96">
        <f t="shared" si="1142"/>
        <v>8</v>
      </c>
      <c r="O3868" s="26">
        <f t="shared" si="1143"/>
        <v>0.56099061486649238</v>
      </c>
      <c r="P3868" s="3">
        <f>IF(L3868&gt;'Power Curve'!$C$37,0,INDEX(Ci,$N3868,1)*POWER(1-O3868,3)+INDEX(Ci,$N3868,2)*3*O3868*POWER(1-O3868,2)+INDEX(Ci,$N3868,3)*3*POWER(O3868,2)*(1-O3868)+INDEX(Ci,$N3868,4)*POWER(O3868,3))</f>
        <v>752.6001837533322</v>
      </c>
      <c r="Q3868" s="3">
        <f>MAX(0,MIN(P3868-V3868+W3868,'Power Curve'!$C$39))</f>
        <v>748.03699781661987</v>
      </c>
      <c r="R3868" s="3">
        <f t="shared" si="1144"/>
        <v>835.49999237060524</v>
      </c>
      <c r="S3868" s="3">
        <f t="shared" si="1145"/>
        <v>-87.462994553985368</v>
      </c>
      <c r="T3868" s="3">
        <f t="shared" si="1146"/>
        <v>87.462994553985368</v>
      </c>
      <c r="V3868" s="37">
        <f t="array" ref="V3868">SUM(_xlfn.NORM.DIST($AD$3:$AD$1003,$L3868,$AA3868,FALSE)*WindSpeedStep*$AE$3:$AE$1003)/AG3868</f>
        <v>746.96216460016706</v>
      </c>
      <c r="W3868" s="37">
        <f t="array" ref="W3868">SUM(_xlfn.NORM.DIST($AD$3:$AD$1003,$L3868,$AB3868,FALSE)*WindSpeedStep*$AE$3:$AE$1003)/AH3868</f>
        <v>742.39897866345473</v>
      </c>
      <c r="Y3868" s="1">
        <f t="shared" si="1147"/>
        <v>7</v>
      </c>
      <c r="Z3868" s="99">
        <f>IF(L3868&lt;'Power Curve'!$P$28,'Power Curve'!$Q$28,IF(L3868&gt;'Power Curve'!$P$29,'Power Curve'!$Q$29,INDEX(ReferenceTurbulence,Y3868)+(L3868-INDEX(ReferenceTurbulenceWindSpeed,Y3868))*(INDEX(ReferenceTurbulence,Y3868+1)-INDEX(ReferenceTurbulence,Y3868))/(INDEX(ReferenceTurbulenceWindSpeed,Y3868+1)-INDEX(ReferenceTurbulenceWindSpeed,Y3868))))</f>
        <v>0.11951741820252387</v>
      </c>
      <c r="AA3868" s="100">
        <f t="shared" si="1153"/>
        <v>0.9050460414020578</v>
      </c>
      <c r="AB3868" s="29">
        <f t="shared" si="1154"/>
        <v>0.81169316208075259</v>
      </c>
      <c r="AG3868" s="40">
        <f t="array" ref="AG3868">SUM(_xlfn.NORM.DIST($AD$3:$AD$1003,$F3868,$AA3868,FALSE)*WindSpeedStep)</f>
        <v>1.0000000000000038</v>
      </c>
      <c r="AH3868" s="40">
        <f t="array" ref="AH3868">SUM(_xlfn.NORM.DIST($AD$3:$AD$1003,$F3868,$AB3868,FALSE)*WindSpeedStep)</f>
        <v>1.0000000000000036</v>
      </c>
      <c r="AJ3868" s="47">
        <f t="shared" si="1148"/>
        <v>8</v>
      </c>
      <c r="AK3868" s="83" t="b">
        <f>COUNTIF('Power Curve'!$D$2:$D$31,AJ3868)&gt;0</f>
        <v>1</v>
      </c>
      <c r="AL3868" s="83" t="b">
        <f t="shared" si="1149"/>
        <v>0</v>
      </c>
      <c r="AM3868" s="83" t="b">
        <f t="shared" si="1155"/>
        <v>1</v>
      </c>
      <c r="AN3868" s="47" t="str">
        <f t="shared" si="1150"/>
        <v>Inner</v>
      </c>
      <c r="AO3868" s="48" t="str">
        <f t="shared" si="1151"/>
        <v>0.5-0.6</v>
      </c>
      <c r="AP3868" s="49" t="str">
        <f t="shared" si="1156"/>
        <v>4-5</v>
      </c>
      <c r="AQ3868" s="49" t="str">
        <f t="shared" si="1157"/>
        <v>Apr</v>
      </c>
      <c r="AR3868" s="48" t="str">
        <f t="shared" si="1158"/>
        <v>285-295</v>
      </c>
      <c r="AS3868" s="49" t="str">
        <f t="shared" si="1152"/>
        <v>Inner-TI</v>
      </c>
    </row>
    <row r="3869" spans="5:45" x14ac:dyDescent="0.3">
      <c r="E3869" s="15">
        <v>41027.194444444445</v>
      </c>
      <c r="F3869" s="21">
        <v>7.24</v>
      </c>
      <c r="G3869" s="21">
        <v>682.139992713928</v>
      </c>
      <c r="H3869" s="42">
        <v>1.1882483370703176</v>
      </c>
      <c r="I3869" s="35">
        <v>291.10000000000002</v>
      </c>
      <c r="J3869" s="43">
        <v>0.11464088397790054</v>
      </c>
      <c r="K3869" s="44">
        <v>0.23329189678123735</v>
      </c>
      <c r="L3869" s="26">
        <f t="shared" si="1140"/>
        <v>7.1668603432728872</v>
      </c>
      <c r="M3869" s="26">
        <f t="shared" si="1141"/>
        <v>0.46571134510953682</v>
      </c>
      <c r="N3869" s="96">
        <f t="shared" si="1142"/>
        <v>8</v>
      </c>
      <c r="O3869" s="26">
        <f t="shared" si="1143"/>
        <v>0.15271863956877613</v>
      </c>
      <c r="P3869" s="3">
        <f>IF(L3869&gt;'Power Curve'!$C$37,0,INDEX(Ci,$N3869,1)*POWER(1-O3869,3)+INDEX(Ci,$N3869,2)*3*O3869*POWER(1-O3869,2)+INDEX(Ci,$N3869,3)*3*POWER(O3869,2)*(1-O3869)+INDEX(Ci,$N3869,4)*POWER(O3869,3))</f>
        <v>640.01872794434837</v>
      </c>
      <c r="Q3869" s="3">
        <f>MAX(0,MIN(P3869-V3869+W3869,'Power Curve'!$C$39))</f>
        <v>638.37679125235093</v>
      </c>
      <c r="R3869" s="3">
        <f t="shared" si="1144"/>
        <v>682.139992713928</v>
      </c>
      <c r="S3869" s="3">
        <f t="shared" si="1145"/>
        <v>-43.763201461577069</v>
      </c>
      <c r="T3869" s="3">
        <f t="shared" si="1146"/>
        <v>43.763201461577069</v>
      </c>
      <c r="V3869" s="37">
        <f t="array" ref="V3869">SUM(_xlfn.NORM.DIST($AD$3:$AD$1003,$L3869,$AA3869,FALSE)*WindSpeedStep*$AE$3:$AE$1003)/AG3869</f>
        <v>636.63153905143508</v>
      </c>
      <c r="W3869" s="37">
        <f t="array" ref="W3869">SUM(_xlfn.NORM.DIST($AD$3:$AD$1003,$L3869,$AB3869,FALSE)*WindSpeedStep*$AE$3:$AE$1003)/AH3869</f>
        <v>634.98960235943764</v>
      </c>
      <c r="Y3869" s="1">
        <f t="shared" si="1147"/>
        <v>7</v>
      </c>
      <c r="Z3869" s="99">
        <f>IF(L3869&lt;'Power Curve'!$P$28,'Power Curve'!$Q$28,IF(L3869&gt;'Power Curve'!$P$29,'Power Curve'!$Q$29,INDEX(ReferenceTurbulence,Y3869)+(L3869-INDEX(ReferenceTurbulenceWindSpeed,Y3869))*(INDEX(ReferenceTurbulence,Y3869+1)-INDEX(ReferenceTurbulence,Y3869))/(INDEX(ReferenceTurbulenceWindSpeed,Y3869+1)-INDEX(ReferenceTurbulenceWindSpeed,Y3869))))</f>
        <v>0.11963008428664139</v>
      </c>
      <c r="AA3869" s="100">
        <f t="shared" si="1153"/>
        <v>0.85737210693632315</v>
      </c>
      <c r="AB3869" s="29">
        <f t="shared" si="1154"/>
        <v>0.82161520509896346</v>
      </c>
      <c r="AG3869" s="40">
        <f t="array" ref="AG3869">SUM(_xlfn.NORM.DIST($AD$3:$AD$1003,$F3869,$AA3869,FALSE)*WindSpeedStep)</f>
        <v>1.0000000000000036</v>
      </c>
      <c r="AH3869" s="40">
        <f t="array" ref="AH3869">SUM(_xlfn.NORM.DIST($AD$3:$AD$1003,$F3869,$AB3869,FALSE)*WindSpeedStep)</f>
        <v>1.0000000000000031</v>
      </c>
      <c r="AJ3869" s="47">
        <f t="shared" si="1148"/>
        <v>7</v>
      </c>
      <c r="AK3869" s="83" t="b">
        <f>COUNTIF('Power Curve'!$D$2:$D$31,AJ3869)&gt;0</f>
        <v>1</v>
      </c>
      <c r="AL3869" s="83" t="b">
        <f t="shared" si="1149"/>
        <v>0</v>
      </c>
      <c r="AM3869" s="83" t="b">
        <f t="shared" si="1155"/>
        <v>1</v>
      </c>
      <c r="AN3869" s="47" t="str">
        <f t="shared" si="1150"/>
        <v>Inner</v>
      </c>
      <c r="AO3869" s="48" t="str">
        <f t="shared" si="1151"/>
        <v>0.4-0.5</v>
      </c>
      <c r="AP3869" s="49" t="str">
        <f t="shared" si="1156"/>
        <v>4-5</v>
      </c>
      <c r="AQ3869" s="49" t="str">
        <f t="shared" si="1157"/>
        <v>Apr</v>
      </c>
      <c r="AR3869" s="48" t="str">
        <f t="shared" si="1158"/>
        <v>285-295</v>
      </c>
      <c r="AS3869" s="49" t="str">
        <f t="shared" si="1152"/>
        <v>Inner-TI</v>
      </c>
    </row>
    <row r="3870" spans="5:45" x14ac:dyDescent="0.3">
      <c r="E3870" s="15">
        <v>41027.201388888891</v>
      </c>
      <c r="F3870" s="21">
        <v>7.34</v>
      </c>
      <c r="G3870" s="21">
        <v>667.389992713928</v>
      </c>
      <c r="H3870" s="42">
        <v>1.1882048624261463</v>
      </c>
      <c r="I3870" s="35">
        <v>286.89999999999998</v>
      </c>
      <c r="J3870" s="43">
        <v>0.10354223433242507</v>
      </c>
      <c r="K3870" s="44">
        <v>0.20050643560280176</v>
      </c>
      <c r="L3870" s="26">
        <f t="shared" si="1140"/>
        <v>7.265761513640574</v>
      </c>
      <c r="M3870" s="26">
        <f t="shared" si="1141"/>
        <v>0.48099683980566954</v>
      </c>
      <c r="N3870" s="96">
        <f t="shared" si="1142"/>
        <v>8</v>
      </c>
      <c r="O3870" s="26">
        <f t="shared" si="1143"/>
        <v>0.25226080458830841</v>
      </c>
      <c r="P3870" s="3">
        <f>IF(L3870&gt;'Power Curve'!$C$37,0,INDEX(Ci,$N3870,1)*POWER(1-O3870,3)+INDEX(Ci,$N3870,2)*3*O3870*POWER(1-O3870,2)+INDEX(Ci,$N3870,3)*3*POWER(O3870,2)*(1-O3870)+INDEX(Ci,$N3870,4)*POWER(O3870,3))</f>
        <v>666.67182388152651</v>
      </c>
      <c r="Q3870" s="3">
        <f>MAX(0,MIN(P3870-V3870+W3870,'Power Curve'!$C$39))</f>
        <v>661.47297151267946</v>
      </c>
      <c r="R3870" s="3">
        <f t="shared" si="1144"/>
        <v>667.389992713928</v>
      </c>
      <c r="S3870" s="3">
        <f t="shared" si="1145"/>
        <v>-5.9170212012485308</v>
      </c>
      <c r="T3870" s="3">
        <f t="shared" si="1146"/>
        <v>5.9170212012485308</v>
      </c>
      <c r="V3870" s="37">
        <f t="array" ref="V3870">SUM(_xlfn.NORM.DIST($AD$3:$AD$1003,$L3870,$AA3870,FALSE)*WindSpeedStep*$AE$3:$AE$1003)/AG3870</f>
        <v>662.65813482050964</v>
      </c>
      <c r="W3870" s="37">
        <f t="array" ref="W3870">SUM(_xlfn.NORM.DIST($AD$3:$AD$1003,$L3870,$AB3870,FALSE)*WindSpeedStep*$AE$3:$AE$1003)/AH3870</f>
        <v>657.4592824516626</v>
      </c>
      <c r="Y3870" s="1">
        <f t="shared" si="1147"/>
        <v>7</v>
      </c>
      <c r="Z3870" s="99">
        <f>IF(L3870&lt;'Power Curve'!$P$28,'Power Curve'!$Q$28,IF(L3870&gt;'Power Curve'!$P$29,'Power Curve'!$Q$29,INDEX(ReferenceTurbulence,Y3870)+(L3870-INDEX(ReferenceTurbulenceWindSpeed,Y3870))*(INDEX(ReferenceTurbulence,Y3870+1)-INDEX(ReferenceTurbulence,Y3870))/(INDEX(ReferenceTurbulenceWindSpeed,Y3870+1)-INDEX(ReferenceTurbulenceWindSpeed,Y3870))))</f>
        <v>0.11960261478930655</v>
      </c>
      <c r="AA3870" s="100">
        <f t="shared" si="1153"/>
        <v>0.86900407546692249</v>
      </c>
      <c r="AB3870" s="29">
        <f t="shared" si="1154"/>
        <v>0.7523131812488878</v>
      </c>
      <c r="AG3870" s="40">
        <f t="array" ref="AG3870">SUM(_xlfn.NORM.DIST($AD$3:$AD$1003,$F3870,$AA3870,FALSE)*WindSpeedStep)</f>
        <v>1.0000000000000038</v>
      </c>
      <c r="AH3870" s="40">
        <f t="array" ref="AH3870">SUM(_xlfn.NORM.DIST($AD$3:$AD$1003,$F3870,$AB3870,FALSE)*WindSpeedStep)</f>
        <v>1.0000000000000038</v>
      </c>
      <c r="AJ3870" s="47">
        <f t="shared" si="1148"/>
        <v>7</v>
      </c>
      <c r="AK3870" s="83" t="b">
        <f>COUNTIF('Power Curve'!$D$2:$D$31,AJ3870)&gt;0</f>
        <v>1</v>
      </c>
      <c r="AL3870" s="83" t="b">
        <f t="shared" si="1149"/>
        <v>0</v>
      </c>
      <c r="AM3870" s="83" t="b">
        <f t="shared" si="1155"/>
        <v>1</v>
      </c>
      <c r="AN3870" s="47" t="str">
        <f t="shared" si="1150"/>
        <v>Inner</v>
      </c>
      <c r="AO3870" s="48" t="str">
        <f t="shared" si="1151"/>
        <v>0.4-0.5</v>
      </c>
      <c r="AP3870" s="49" t="str">
        <f t="shared" si="1156"/>
        <v>4-5</v>
      </c>
      <c r="AQ3870" s="49" t="str">
        <f t="shared" si="1157"/>
        <v>Apr</v>
      </c>
      <c r="AR3870" s="48" t="str">
        <f t="shared" si="1158"/>
        <v>285-295</v>
      </c>
      <c r="AS3870" s="49" t="str">
        <f t="shared" si="1152"/>
        <v>Inner-TI</v>
      </c>
    </row>
    <row r="3871" spans="5:45" x14ac:dyDescent="0.3">
      <c r="E3871" s="15">
        <v>41027.208333333336</v>
      </c>
      <c r="F3871" s="21">
        <v>7.6</v>
      </c>
      <c r="G3871" s="21">
        <v>832.65002822875977</v>
      </c>
      <c r="H3871" s="42">
        <v>1.1885669877372713</v>
      </c>
      <c r="I3871" s="35">
        <v>285.2</v>
      </c>
      <c r="J3871" s="43">
        <v>0.12894736842105264</v>
      </c>
      <c r="K3871" s="44">
        <v>0.13811043860142894</v>
      </c>
      <c r="L3871" s="26">
        <f t="shared" si="1140"/>
        <v>7.5238960016229477</v>
      </c>
      <c r="M3871" s="26">
        <f t="shared" si="1141"/>
        <v>0.52089235704044501</v>
      </c>
      <c r="N3871" s="96">
        <f t="shared" si="1142"/>
        <v>8</v>
      </c>
      <c r="O3871" s="26">
        <f t="shared" si="1143"/>
        <v>0.51206830438276119</v>
      </c>
      <c r="P3871" s="3">
        <f>IF(L3871&gt;'Power Curve'!$C$37,0,INDEX(Ci,$N3871,1)*POWER(1-O3871,3)+INDEX(Ci,$N3871,2)*3*O3871*POWER(1-O3871,2)+INDEX(Ci,$N3871,3)*3*POWER(O3871,2)*(1-O3871)+INDEX(Ci,$N3871,4)*POWER(O3871,3))</f>
        <v>738.69638415182123</v>
      </c>
      <c r="Q3871" s="3">
        <f>MAX(0,MIN(P3871-V3871+W3871,'Power Curve'!$C$39))</f>
        <v>742.45729037364686</v>
      </c>
      <c r="R3871" s="3">
        <f t="shared" si="1144"/>
        <v>832.65002822875977</v>
      </c>
      <c r="S3871" s="3">
        <f t="shared" si="1145"/>
        <v>-90.19273785511291</v>
      </c>
      <c r="T3871" s="3">
        <f t="shared" si="1146"/>
        <v>90.19273785511291</v>
      </c>
      <c r="V3871" s="37">
        <f t="array" ref="V3871">SUM(_xlfn.NORM.DIST($AD$3:$AD$1003,$L3871,$AA3871,FALSE)*WindSpeedStep*$AE$3:$AE$1003)/AG3871</f>
        <v>733.23612260491836</v>
      </c>
      <c r="W3871" s="37">
        <f t="array" ref="W3871">SUM(_xlfn.NORM.DIST($AD$3:$AD$1003,$L3871,$AB3871,FALSE)*WindSpeedStep*$AE$3:$AE$1003)/AH3871</f>
        <v>736.99702882674399</v>
      </c>
      <c r="Y3871" s="1">
        <f t="shared" si="1147"/>
        <v>7</v>
      </c>
      <c r="Z3871" s="99">
        <f>IF(L3871&lt;'Power Curve'!$P$28,'Power Curve'!$Q$28,IF(L3871&gt;'Power Curve'!$P$29,'Power Curve'!$Q$29,INDEX(ReferenceTurbulence,Y3871)+(L3871-INDEX(ReferenceTurbulenceWindSpeed,Y3871))*(INDEX(ReferenceTurbulence,Y3871+1)-INDEX(ReferenceTurbulence,Y3871))/(INDEX(ReferenceTurbulenceWindSpeed,Y3871+1)-INDEX(ReferenceTurbulenceWindSpeed,Y3871))))</f>
        <v>0.11953091872541469</v>
      </c>
      <c r="AA3871" s="100">
        <f t="shared" si="1153"/>
        <v>0.8993382014684651</v>
      </c>
      <c r="AB3871" s="29">
        <f t="shared" si="1154"/>
        <v>0.97018658968295912</v>
      </c>
      <c r="AG3871" s="40">
        <f t="array" ref="AG3871">SUM(_xlfn.NORM.DIST($AD$3:$AD$1003,$F3871,$AA3871,FALSE)*WindSpeedStep)</f>
        <v>1.0000000000000038</v>
      </c>
      <c r="AH3871" s="40">
        <f t="array" ref="AH3871">SUM(_xlfn.NORM.DIST($AD$3:$AD$1003,$F3871,$AB3871,FALSE)*WindSpeedStep)</f>
        <v>1.0000000000000022</v>
      </c>
      <c r="AJ3871" s="47">
        <f t="shared" si="1148"/>
        <v>8</v>
      </c>
      <c r="AK3871" s="83" t="b">
        <f>COUNTIF('Power Curve'!$D$2:$D$31,AJ3871)&gt;0</f>
        <v>1</v>
      </c>
      <c r="AL3871" s="83" t="b">
        <f t="shared" si="1149"/>
        <v>0</v>
      </c>
      <c r="AM3871" s="83" t="b">
        <f t="shared" si="1155"/>
        <v>1</v>
      </c>
      <c r="AN3871" s="47" t="str">
        <f t="shared" si="1150"/>
        <v>Inner</v>
      </c>
      <c r="AO3871" s="48" t="str">
        <f t="shared" si="1151"/>
        <v>0.5-0.6</v>
      </c>
      <c r="AP3871" s="49" t="str">
        <f t="shared" si="1156"/>
        <v>5-6</v>
      </c>
      <c r="AQ3871" s="49" t="str">
        <f t="shared" si="1157"/>
        <v>Apr</v>
      </c>
      <c r="AR3871" s="48" t="str">
        <f t="shared" si="1158"/>
        <v>285-295</v>
      </c>
      <c r="AS3871" s="49" t="str">
        <f t="shared" si="1152"/>
        <v>Inner-TI</v>
      </c>
    </row>
    <row r="3872" spans="5:45" x14ac:dyDescent="0.3">
      <c r="E3872" s="15">
        <v>41027.215277777781</v>
      </c>
      <c r="F3872" s="21">
        <v>7.43</v>
      </c>
      <c r="G3872" s="21">
        <v>633.02997064590454</v>
      </c>
      <c r="H3872" s="42">
        <v>1.1885235014345739</v>
      </c>
      <c r="I3872" s="35">
        <v>283.3</v>
      </c>
      <c r="J3872" s="43">
        <v>0.1480484522207268</v>
      </c>
      <c r="K3872" s="44">
        <v>0.14958697646187158</v>
      </c>
      <c r="L3872" s="26">
        <f t="shared" si="1140"/>
        <v>7.3555086199656756</v>
      </c>
      <c r="M3872" s="26">
        <f t="shared" si="1141"/>
        <v>0.49486754439516556</v>
      </c>
      <c r="N3872" s="96">
        <f t="shared" si="1142"/>
        <v>8</v>
      </c>
      <c r="O3872" s="26">
        <f t="shared" si="1143"/>
        <v>0.34258957657984385</v>
      </c>
      <c r="P3872" s="3">
        <f>IF(L3872&gt;'Power Curve'!$C$37,0,INDEX(Ci,$N3872,1)*POWER(1-O3872,3)+INDEX(Ci,$N3872,2)*3*O3872*POWER(1-O3872,2)+INDEX(Ci,$N3872,3)*3*POWER(O3872,2)*(1-O3872)+INDEX(Ci,$N3872,4)*POWER(O3872,3))</f>
        <v>691.33636052672546</v>
      </c>
      <c r="Q3872" s="3">
        <f>MAX(0,MIN(P3872-V3872+W3872,'Power Curve'!$C$39))</f>
        <v>702.72878041252068</v>
      </c>
      <c r="R3872" s="3">
        <f t="shared" si="1144"/>
        <v>633.02997064590454</v>
      </c>
      <c r="S3872" s="3">
        <f t="shared" si="1145"/>
        <v>69.698809766616137</v>
      </c>
      <c r="T3872" s="3">
        <f t="shared" si="1146"/>
        <v>69.698809766616137</v>
      </c>
      <c r="V3872" s="37">
        <f t="array" ref="V3872">SUM(_xlfn.NORM.DIST($AD$3:$AD$1003,$L3872,$AA3872,FALSE)*WindSpeedStep*$AE$3:$AE$1003)/AG3872</f>
        <v>686.75861738840979</v>
      </c>
      <c r="W3872" s="37">
        <f t="array" ref="W3872">SUM(_xlfn.NORM.DIST($AD$3:$AD$1003,$L3872,$AB3872,FALSE)*WindSpeedStep*$AE$3:$AE$1003)/AH3872</f>
        <v>698.15103727420501</v>
      </c>
      <c r="Y3872" s="1">
        <f t="shared" si="1147"/>
        <v>7</v>
      </c>
      <c r="Z3872" s="99">
        <f>IF(L3872&lt;'Power Curve'!$P$28,'Power Curve'!$Q$28,IF(L3872&gt;'Power Curve'!$P$29,'Power Curve'!$Q$29,INDEX(ReferenceTurbulence,Y3872)+(L3872-INDEX(ReferenceTurbulenceWindSpeed,Y3872))*(INDEX(ReferenceTurbulence,Y3872+1)-INDEX(ReferenceTurbulence,Y3872))/(INDEX(ReferenceTurbulenceWindSpeed,Y3872+1)-INDEX(ReferenceTurbulenceWindSpeed,Y3872))))</f>
        <v>0.1195776878052391</v>
      </c>
      <c r="AA3872" s="100">
        <f t="shared" si="1153"/>
        <v>0.87955471340700064</v>
      </c>
      <c r="AB3872" s="29">
        <f t="shared" si="1154"/>
        <v>1.0889716664821325</v>
      </c>
      <c r="AG3872" s="40">
        <f t="array" ref="AG3872">SUM(_xlfn.NORM.DIST($AD$3:$AD$1003,$F3872,$AA3872,FALSE)*WindSpeedStep)</f>
        <v>1.000000000000004</v>
      </c>
      <c r="AH3872" s="40">
        <f t="array" ref="AH3872">SUM(_xlfn.NORM.DIST($AD$3:$AD$1003,$F3872,$AB3872,FALSE)*WindSpeedStep)</f>
        <v>0.99999999999682243</v>
      </c>
      <c r="AJ3872" s="47">
        <f t="shared" si="1148"/>
        <v>7</v>
      </c>
      <c r="AK3872" s="83" t="b">
        <f>COUNTIF('Power Curve'!$D$2:$D$31,AJ3872)&gt;0</f>
        <v>1</v>
      </c>
      <c r="AL3872" s="83" t="b">
        <f t="shared" si="1149"/>
        <v>0</v>
      </c>
      <c r="AM3872" s="83" t="b">
        <f t="shared" si="1155"/>
        <v>1</v>
      </c>
      <c r="AN3872" s="47" t="str">
        <f t="shared" si="1150"/>
        <v>Outer</v>
      </c>
      <c r="AO3872" s="48" t="str">
        <f t="shared" si="1151"/>
        <v>0.4-0.5</v>
      </c>
      <c r="AP3872" s="49" t="str">
        <f t="shared" si="1156"/>
        <v>5-6</v>
      </c>
      <c r="AQ3872" s="49" t="str">
        <f t="shared" si="1157"/>
        <v>Apr</v>
      </c>
      <c r="AR3872" s="48" t="str">
        <f t="shared" si="1158"/>
        <v>275-285</v>
      </c>
      <c r="AS3872" s="49" t="str">
        <f t="shared" si="1152"/>
        <v>LWS-HTI</v>
      </c>
    </row>
    <row r="3873" spans="5:45" x14ac:dyDescent="0.3">
      <c r="E3873" s="15">
        <v>41027.222222222219</v>
      </c>
      <c r="F3873" s="21">
        <v>6.32</v>
      </c>
      <c r="G3873" s="21">
        <v>337.45001602172903</v>
      </c>
      <c r="H3873" s="42">
        <v>1.1886246985017517</v>
      </c>
      <c r="I3873" s="35">
        <v>278.10000000000002</v>
      </c>
      <c r="J3873" s="43">
        <v>0.15822784810126581</v>
      </c>
      <c r="K3873" s="44">
        <v>0.16559523031293982</v>
      </c>
      <c r="L3873" s="26">
        <f t="shared" si="1140"/>
        <v>6.2568147802231238</v>
      </c>
      <c r="M3873" s="26">
        <f t="shared" si="1141"/>
        <v>0.32506086973577764</v>
      </c>
      <c r="N3873" s="96">
        <f t="shared" si="1142"/>
        <v>7</v>
      </c>
      <c r="O3873" s="26">
        <f t="shared" si="1143"/>
        <v>0.22914246444830805</v>
      </c>
      <c r="P3873" s="3">
        <f>IF(L3873&gt;'Power Curve'!$C$37,0,INDEX(Ci,$N3873,1)*POWER(1-O3873,3)+INDEX(Ci,$N3873,2)*3*O3873*POWER(1-O3873,2)+INDEX(Ci,$N3873,3)*3*POWER(O3873,2)*(1-O3873)+INDEX(Ci,$N3873,4)*POWER(O3873,3))</f>
        <v>414.93306558726636</v>
      </c>
      <c r="Q3873" s="3">
        <f>MAX(0,MIN(P3873-V3873+W3873,'Power Curve'!$C$39))</f>
        <v>423.7101055098525</v>
      </c>
      <c r="R3873" s="3">
        <f t="shared" si="1144"/>
        <v>337.45001602172903</v>
      </c>
      <c r="S3873" s="3">
        <f t="shared" si="1145"/>
        <v>86.260089488123469</v>
      </c>
      <c r="T3873" s="3">
        <f t="shared" si="1146"/>
        <v>86.260089488123469</v>
      </c>
      <c r="V3873" s="37">
        <f t="array" ref="V3873">SUM(_xlfn.NORM.DIST($AD$3:$AD$1003,$L3873,$AA3873,FALSE)*WindSpeedStep*$AE$3:$AE$1003)/AG3873</f>
        <v>422.83001978631097</v>
      </c>
      <c r="W3873" s="37">
        <f t="array" ref="W3873">SUM(_xlfn.NORM.DIST($AD$3:$AD$1003,$L3873,$AB3873,FALSE)*WindSpeedStep*$AE$3:$AE$1003)/AH3873</f>
        <v>431.60705970889711</v>
      </c>
      <c r="Y3873" s="1">
        <f t="shared" si="1147"/>
        <v>6</v>
      </c>
      <c r="Z3873" s="99">
        <f>IF(L3873&lt;'Power Curve'!$P$28,'Power Curve'!$Q$28,IF(L3873&gt;'Power Curve'!$P$29,'Power Curve'!$Q$29,INDEX(ReferenceTurbulence,Y3873)+(L3873-INDEX(ReferenceTurbulenceWindSpeed,Y3873))*(INDEX(ReferenceTurbulence,Y3873+1)-INDEX(ReferenceTurbulence,Y3873))/(INDEX(ReferenceTurbulenceWindSpeed,Y3873+1)-INDEX(ReferenceTurbulenceWindSpeed,Y3873))))</f>
        <v>0.12116284306695493</v>
      </c>
      <c r="AA3873" s="100">
        <f t="shared" si="1153"/>
        <v>0.75809346731517846</v>
      </c>
      <c r="AB3873" s="29">
        <f t="shared" si="1154"/>
        <v>0.99000233864289922</v>
      </c>
      <c r="AG3873" s="40">
        <f t="array" ref="AG3873">SUM(_xlfn.NORM.DIST($AD$3:$AD$1003,$F3873,$AA3873,FALSE)*WindSpeedStep)</f>
        <v>1.0000000000000038</v>
      </c>
      <c r="AH3873" s="40">
        <f t="array" ref="AH3873">SUM(_xlfn.NORM.DIST($AD$3:$AD$1003,$F3873,$AB3873,FALSE)*WindSpeedStep)</f>
        <v>0.99999999993909749</v>
      </c>
      <c r="AJ3873" s="47">
        <f t="shared" si="1148"/>
        <v>6</v>
      </c>
      <c r="AK3873" s="83" t="b">
        <f>COUNTIF('Power Curve'!$D$2:$D$31,AJ3873)&gt;0</f>
        <v>1</v>
      </c>
      <c r="AL3873" s="83" t="b">
        <f t="shared" si="1149"/>
        <v>0</v>
      </c>
      <c r="AM3873" s="83" t="b">
        <f t="shared" si="1155"/>
        <v>1</v>
      </c>
      <c r="AN3873" s="47" t="str">
        <f t="shared" si="1150"/>
        <v>Outer</v>
      </c>
      <c r="AO3873" s="48" t="str">
        <f t="shared" si="1151"/>
        <v>0.3-0.4</v>
      </c>
      <c r="AP3873" s="49" t="str">
        <f t="shared" si="1156"/>
        <v>5-6</v>
      </c>
      <c r="AQ3873" s="49" t="str">
        <f t="shared" si="1157"/>
        <v>Apr</v>
      </c>
      <c r="AR3873" s="48" t="str">
        <f t="shared" si="1158"/>
        <v>275-285</v>
      </c>
      <c r="AS3873" s="49" t="str">
        <f t="shared" si="1152"/>
        <v>LWS-HTI</v>
      </c>
    </row>
    <row r="3874" spans="5:45" x14ac:dyDescent="0.3">
      <c r="E3874" s="15">
        <v>41027.229166666664</v>
      </c>
      <c r="F3874" s="21">
        <v>5.53</v>
      </c>
      <c r="G3874" s="21">
        <v>327.17998504638723</v>
      </c>
      <c r="H3874" s="42">
        <v>1.1886681805523867</v>
      </c>
      <c r="I3874" s="35">
        <v>277</v>
      </c>
      <c r="J3874" s="43">
        <v>0.16636528028933092</v>
      </c>
      <c r="K3874" s="44">
        <v>0.16607764349529119</v>
      </c>
      <c r="L3874" s="26">
        <f t="shared" si="1140"/>
        <v>5.4747796901958754</v>
      </c>
      <c r="M3874" s="26">
        <f t="shared" si="1141"/>
        <v>0.20419482561961255</v>
      </c>
      <c r="N3874" s="96">
        <f t="shared" si="1142"/>
        <v>6</v>
      </c>
      <c r="O3874" s="26">
        <f t="shared" si="1143"/>
        <v>0.44520461158195951</v>
      </c>
      <c r="P3874" s="3">
        <f>IF(L3874&gt;'Power Curve'!$C$37,0,INDEX(Ci,$N3874,1)*POWER(1-O3874,3)+INDEX(Ci,$N3874,2)*3*O3874*POWER(1-O3874,2)+INDEX(Ci,$N3874,3)*3*POWER(O3874,2)*(1-O3874)+INDEX(Ci,$N3874,4)*POWER(O3874,3))</f>
        <v>277.87988427795386</v>
      </c>
      <c r="Q3874" s="3">
        <f>MAX(0,MIN(P3874-V3874+W3874,'Power Curve'!$C$39))</f>
        <v>282.76127283928935</v>
      </c>
      <c r="R3874" s="3">
        <f t="shared" si="1144"/>
        <v>327.17998504638723</v>
      </c>
      <c r="S3874" s="3">
        <f t="shared" si="1145"/>
        <v>-44.418712207097883</v>
      </c>
      <c r="T3874" s="3">
        <f t="shared" si="1146"/>
        <v>44.418712207097883</v>
      </c>
      <c r="V3874" s="37">
        <f t="array" ref="V3874">SUM(_xlfn.NORM.DIST($AD$3:$AD$1003,$L3874,$AA3874,FALSE)*WindSpeedStep*$AE$3:$AE$1003)/AG3874</f>
        <v>271.03293867889391</v>
      </c>
      <c r="W3874" s="37">
        <f t="array" ref="W3874">SUM(_xlfn.NORM.DIST($AD$3:$AD$1003,$L3874,$AB3874,FALSE)*WindSpeedStep*$AE$3:$AE$1003)/AH3874</f>
        <v>275.9143272402294</v>
      </c>
      <c r="Y3874" s="1">
        <f t="shared" si="1147"/>
        <v>5</v>
      </c>
      <c r="Z3874" s="99">
        <f>IF(L3874&lt;'Power Curve'!$P$28,'Power Curve'!$Q$28,IF(L3874&gt;'Power Curve'!$P$29,'Power Curve'!$Q$29,INDEX(ReferenceTurbulence,Y3874)+(L3874-INDEX(ReferenceTurbulenceWindSpeed,Y3874))*(INDEX(ReferenceTurbulence,Y3874+1)-INDEX(ReferenceTurbulence,Y3874))/(INDEX(ReferenceTurbulenceWindSpeed,Y3874+1)-INDEX(ReferenceTurbulenceWindSpeed,Y3874))))</f>
        <v>0.11947813745907054</v>
      </c>
      <c r="AA3874" s="100">
        <f t="shared" si="1153"/>
        <v>0.65411648038335046</v>
      </c>
      <c r="AB3874" s="29">
        <f t="shared" si="1154"/>
        <v>0.91081325768177313</v>
      </c>
      <c r="AG3874" s="40">
        <f t="array" ref="AG3874">SUM(_xlfn.NORM.DIST($AD$3:$AD$1003,$F3874,$AA3874,FALSE)*WindSpeedStep)</f>
        <v>1.0000000000000036</v>
      </c>
      <c r="AH3874" s="40">
        <f t="array" ref="AH3874">SUM(_xlfn.NORM.DIST($AD$3:$AD$1003,$F3874,$AB3874,FALSE)*WindSpeedStep)</f>
        <v>0.99999999955911922</v>
      </c>
      <c r="AJ3874" s="47">
        <f t="shared" si="1148"/>
        <v>5</v>
      </c>
      <c r="AK3874" s="83" t="b">
        <f>COUNTIF('Power Curve'!$D$2:$D$31,AJ3874)&gt;0</f>
        <v>1</v>
      </c>
      <c r="AL3874" s="83" t="b">
        <f t="shared" si="1149"/>
        <v>0</v>
      </c>
      <c r="AM3874" s="83" t="b">
        <f t="shared" si="1155"/>
        <v>1</v>
      </c>
      <c r="AN3874" s="47" t="str">
        <f t="shared" si="1150"/>
        <v>Outer</v>
      </c>
      <c r="AO3874" s="48" t="str">
        <f t="shared" si="1151"/>
        <v>0.2-0.3</v>
      </c>
      <c r="AP3874" s="49" t="str">
        <f t="shared" si="1156"/>
        <v>5-6</v>
      </c>
      <c r="AQ3874" s="49" t="str">
        <f t="shared" si="1157"/>
        <v>Apr</v>
      </c>
      <c r="AR3874" s="48" t="str">
        <f t="shared" si="1158"/>
        <v>275-285</v>
      </c>
      <c r="AS3874" s="49" t="str">
        <f t="shared" si="1152"/>
        <v>LWS-HTI</v>
      </c>
    </row>
    <row r="3875" spans="5:45" x14ac:dyDescent="0.3">
      <c r="E3875" s="15">
        <v>41027.236111111109</v>
      </c>
      <c r="F3875" s="21">
        <v>6.05</v>
      </c>
      <c r="G3875" s="21">
        <v>288.39001083374012</v>
      </c>
      <c r="H3875" s="42">
        <v>1.1884942714996596</v>
      </c>
      <c r="I3875" s="35">
        <v>278.5</v>
      </c>
      <c r="J3875" s="43">
        <v>0.11239669421487604</v>
      </c>
      <c r="K3875" s="44">
        <v>0.21549836308538312</v>
      </c>
      <c r="L3875" s="26">
        <f t="shared" si="1140"/>
        <v>5.9892950656338968</v>
      </c>
      <c r="M3875" s="26">
        <f t="shared" si="1141"/>
        <v>0.28371483547488691</v>
      </c>
      <c r="N3875" s="96">
        <f t="shared" si="1142"/>
        <v>6</v>
      </c>
      <c r="O3875" s="26">
        <f t="shared" si="1143"/>
        <v>0.95803122038021293</v>
      </c>
      <c r="P3875" s="3">
        <f>IF(L3875&gt;'Power Curve'!$C$37,0,INDEX(Ci,$N3875,1)*POWER(1-O3875,3)+INDEX(Ci,$N3875,2)*3*O3875*POWER(1-O3875,2)+INDEX(Ci,$N3875,3)*3*POWER(O3875,2)*(1-O3875)+INDEX(Ci,$N3875,4)*POWER(O3875,3))</f>
        <v>361.20819877246981</v>
      </c>
      <c r="Q3875" s="3">
        <f>MAX(0,MIN(P3875-V3875+W3875,'Power Curve'!$C$39))</f>
        <v>359.80401988377093</v>
      </c>
      <c r="R3875" s="3">
        <f t="shared" si="1144"/>
        <v>288.39001083374012</v>
      </c>
      <c r="S3875" s="3">
        <f t="shared" si="1145"/>
        <v>71.414009050030813</v>
      </c>
      <c r="T3875" s="3">
        <f t="shared" si="1146"/>
        <v>71.414009050030813</v>
      </c>
      <c r="V3875" s="37">
        <f t="array" ref="V3875">SUM(_xlfn.NORM.DIST($AD$3:$AD$1003,$L3875,$AA3875,FALSE)*WindSpeedStep*$AE$3:$AE$1003)/AG3875</f>
        <v>368.19200339427033</v>
      </c>
      <c r="W3875" s="37">
        <f t="array" ref="W3875">SUM(_xlfn.NORM.DIST($AD$3:$AD$1003,$L3875,$AB3875,FALSE)*WindSpeedStep*$AE$3:$AE$1003)/AH3875</f>
        <v>366.78782450557145</v>
      </c>
      <c r="Y3875" s="1">
        <f t="shared" si="1147"/>
        <v>5</v>
      </c>
      <c r="Z3875" s="99">
        <f>IF(L3875&lt;'Power Curve'!$P$28,'Power Curve'!$Q$28,IF(L3875&gt;'Power Curve'!$P$29,'Power Curve'!$Q$29,INDEX(ReferenceTurbulence,Y3875)+(L3875-INDEX(ReferenceTurbulenceWindSpeed,Y3875))*(INDEX(ReferenceTurbulence,Y3875+1)-INDEX(ReferenceTurbulence,Y3875))/(INDEX(ReferenceTurbulenceWindSpeed,Y3875+1)-INDEX(ReferenceTurbulenceWindSpeed,Y3875))))</f>
        <v>0.12144497570288335</v>
      </c>
      <c r="AA3875" s="100">
        <f t="shared" si="1153"/>
        <v>0.72736979372330768</v>
      </c>
      <c r="AB3875" s="29">
        <f t="shared" si="1154"/>
        <v>0.67317696605471899</v>
      </c>
      <c r="AG3875" s="40">
        <f t="array" ref="AG3875">SUM(_xlfn.NORM.DIST($AD$3:$AD$1003,$F3875,$AA3875,FALSE)*WindSpeedStep)</f>
        <v>1.000000000000004</v>
      </c>
      <c r="AH3875" s="40">
        <f t="array" ref="AH3875">SUM(_xlfn.NORM.DIST($AD$3:$AD$1003,$F3875,$AB3875,FALSE)*WindSpeedStep)</f>
        <v>1.0000000000000036</v>
      </c>
      <c r="AJ3875" s="47">
        <f t="shared" si="1148"/>
        <v>6</v>
      </c>
      <c r="AK3875" s="83" t="b">
        <f>COUNTIF('Power Curve'!$D$2:$D$31,AJ3875)&gt;0</f>
        <v>1</v>
      </c>
      <c r="AL3875" s="83" t="b">
        <f t="shared" si="1149"/>
        <v>0</v>
      </c>
      <c r="AM3875" s="83" t="b">
        <f t="shared" si="1155"/>
        <v>1</v>
      </c>
      <c r="AN3875" s="47" t="str">
        <f t="shared" si="1150"/>
        <v>Inner</v>
      </c>
      <c r="AO3875" s="48" t="str">
        <f t="shared" si="1151"/>
        <v>0.2-0.3</v>
      </c>
      <c r="AP3875" s="49" t="str">
        <f t="shared" si="1156"/>
        <v>5-6</v>
      </c>
      <c r="AQ3875" s="49" t="str">
        <f t="shared" si="1157"/>
        <v>Apr</v>
      </c>
      <c r="AR3875" s="48" t="str">
        <f t="shared" si="1158"/>
        <v>275-285</v>
      </c>
      <c r="AS3875" s="49" t="str">
        <f t="shared" si="1152"/>
        <v>Inner-TI</v>
      </c>
    </row>
    <row r="3876" spans="5:45" x14ac:dyDescent="0.3">
      <c r="E3876" s="15">
        <v>41027.243055555555</v>
      </c>
      <c r="F3876" s="21">
        <v>6.32</v>
      </c>
      <c r="G3876" s="21">
        <v>380.92001342773415</v>
      </c>
      <c r="H3876" s="42">
        <v>1.1883204133920533</v>
      </c>
      <c r="I3876" s="35">
        <v>278.39999999999998</v>
      </c>
      <c r="J3876" s="43">
        <v>0.15348101265822783</v>
      </c>
      <c r="K3876" s="44">
        <v>0.16043765546836694</v>
      </c>
      <c r="L3876" s="26">
        <f t="shared" si="1140"/>
        <v>6.2562808247315065</v>
      </c>
      <c r="M3876" s="26">
        <f t="shared" si="1141"/>
        <v>0.3249783451933001</v>
      </c>
      <c r="N3876" s="96">
        <f t="shared" si="1142"/>
        <v>7</v>
      </c>
      <c r="O3876" s="26">
        <f t="shared" si="1143"/>
        <v>0.22859967399649583</v>
      </c>
      <c r="P3876" s="3">
        <f>IF(L3876&gt;'Power Curve'!$C$37,0,INDEX(Ci,$N3876,1)*POWER(1-O3876,3)+INDEX(Ci,$N3876,2)*3*O3876*POWER(1-O3876,2)+INDEX(Ci,$N3876,3)*3*POWER(O3876,2)*(1-O3876)+INDEX(Ci,$N3876,4)*POWER(O3876,3))</f>
        <v>414.81697933983213</v>
      </c>
      <c r="Q3876" s="3">
        <f>MAX(0,MIN(P3876-V3876+W3876,'Power Curve'!$C$39))</f>
        <v>422.35067619017354</v>
      </c>
      <c r="R3876" s="3">
        <f t="shared" si="1144"/>
        <v>380.92001342773415</v>
      </c>
      <c r="S3876" s="3">
        <f t="shared" si="1145"/>
        <v>41.430662762439397</v>
      </c>
      <c r="T3876" s="3">
        <f t="shared" si="1146"/>
        <v>41.430662762439397</v>
      </c>
      <c r="V3876" s="37">
        <f t="array" ref="V3876">SUM(_xlfn.NORM.DIST($AD$3:$AD$1003,$L3876,$AA3876,FALSE)*WindSpeedStep*$AE$3:$AE$1003)/AG3876</f>
        <v>422.7175808040131</v>
      </c>
      <c r="W3876" s="37">
        <f t="array" ref="W3876">SUM(_xlfn.NORM.DIST($AD$3:$AD$1003,$L3876,$AB3876,FALSE)*WindSpeedStep*$AE$3:$AE$1003)/AH3876</f>
        <v>430.25127765435451</v>
      </c>
      <c r="Y3876" s="1">
        <f t="shared" si="1147"/>
        <v>6</v>
      </c>
      <c r="Z3876" s="99">
        <f>IF(L3876&lt;'Power Curve'!$P$28,'Power Curve'!$Q$28,IF(L3876&gt;'Power Curve'!$P$29,'Power Curve'!$Q$29,INDEX(ReferenceTurbulence,Y3876)+(L3876-INDEX(ReferenceTurbulenceWindSpeed,Y3876))*(INDEX(ReferenceTurbulence,Y3876+1)-INDEX(ReferenceTurbulence,Y3876))/(INDEX(ReferenceTurbulenceWindSpeed,Y3876+1)-INDEX(ReferenceTurbulenceWindSpeed,Y3876))))</f>
        <v>0.12116389266618281</v>
      </c>
      <c r="AA3876" s="100">
        <f t="shared" si="1153"/>
        <v>0.75803533833726588</v>
      </c>
      <c r="AB3876" s="29">
        <f t="shared" si="1154"/>
        <v>0.96022031645404438</v>
      </c>
      <c r="AG3876" s="40">
        <f t="array" ref="AG3876">SUM(_xlfn.NORM.DIST($AD$3:$AD$1003,$F3876,$AA3876,FALSE)*WindSpeedStep)</f>
        <v>1.0000000000000036</v>
      </c>
      <c r="AH3876" s="40">
        <f t="array" ref="AH3876">SUM(_xlfn.NORM.DIST($AD$3:$AD$1003,$F3876,$AB3876,FALSE)*WindSpeedStep)</f>
        <v>0.99999999998398403</v>
      </c>
      <c r="AJ3876" s="47">
        <f t="shared" si="1148"/>
        <v>6</v>
      </c>
      <c r="AK3876" s="83" t="b">
        <f>COUNTIF('Power Curve'!$D$2:$D$31,AJ3876)&gt;0</f>
        <v>1</v>
      </c>
      <c r="AL3876" s="83" t="b">
        <f t="shared" si="1149"/>
        <v>0</v>
      </c>
      <c r="AM3876" s="83" t="b">
        <f t="shared" si="1155"/>
        <v>1</v>
      </c>
      <c r="AN3876" s="47" t="str">
        <f t="shared" si="1150"/>
        <v>Outer</v>
      </c>
      <c r="AO3876" s="48" t="str">
        <f t="shared" si="1151"/>
        <v>0.3-0.4</v>
      </c>
      <c r="AP3876" s="49" t="str">
        <f t="shared" si="1156"/>
        <v>5-6</v>
      </c>
      <c r="AQ3876" s="49" t="str">
        <f t="shared" si="1157"/>
        <v>Apr</v>
      </c>
      <c r="AR3876" s="48" t="str">
        <f t="shared" si="1158"/>
        <v>275-285</v>
      </c>
      <c r="AS3876" s="49" t="str">
        <f t="shared" si="1152"/>
        <v>LWS-HTI</v>
      </c>
    </row>
    <row r="3877" spans="5:45" x14ac:dyDescent="0.3">
      <c r="E3877" s="15">
        <v>41027.25</v>
      </c>
      <c r="F3877" s="21">
        <v>6.39</v>
      </c>
      <c r="G3877" s="21">
        <v>436.38998794555687</v>
      </c>
      <c r="H3877" s="42">
        <v>1.1882335033466465</v>
      </c>
      <c r="I3877" s="35">
        <v>283.8</v>
      </c>
      <c r="J3877" s="43">
        <v>0.1455399061032864</v>
      </c>
      <c r="K3877" s="44">
        <v>0.16815412271799612</v>
      </c>
      <c r="L3877" s="26">
        <f t="shared" si="1140"/>
        <v>6.3254208596748205</v>
      </c>
      <c r="M3877" s="26">
        <f t="shared" si="1141"/>
        <v>0.33566416047220354</v>
      </c>
      <c r="N3877" s="96">
        <f t="shared" si="1142"/>
        <v>7</v>
      </c>
      <c r="O3877" s="26">
        <f t="shared" si="1143"/>
        <v>0.29888371713185891</v>
      </c>
      <c r="P3877" s="3">
        <f>IF(L3877&gt;'Power Curve'!$C$37,0,INDEX(Ci,$N3877,1)*POWER(1-O3877,3)+INDEX(Ci,$N3877,2)*3*O3877*POWER(1-O3877,2)+INDEX(Ci,$N3877,3)*3*POWER(O3877,2)*(1-O3877)+INDEX(Ci,$N3877,4)*POWER(O3877,3))</f>
        <v>430.10328052880186</v>
      </c>
      <c r="Q3877" s="3">
        <f>MAX(0,MIN(P3877-V3877+W3877,'Power Curve'!$C$39))</f>
        <v>435.99637689605839</v>
      </c>
      <c r="R3877" s="3">
        <f t="shared" si="1144"/>
        <v>436.38998794555687</v>
      </c>
      <c r="S3877" s="3">
        <f t="shared" si="1145"/>
        <v>-0.39361104949847459</v>
      </c>
      <c r="T3877" s="3">
        <f t="shared" si="1146"/>
        <v>0.39361104949847459</v>
      </c>
      <c r="V3877" s="37">
        <f t="array" ref="V3877">SUM(_xlfn.NORM.DIST($AD$3:$AD$1003,$L3877,$AA3877,FALSE)*WindSpeedStep*$AE$3:$AE$1003)/AG3877</f>
        <v>437.39757549937815</v>
      </c>
      <c r="W3877" s="37">
        <f t="array" ref="W3877">SUM(_xlfn.NORM.DIST($AD$3:$AD$1003,$L3877,$AB3877,FALSE)*WindSpeedStep*$AE$3:$AE$1003)/AH3877</f>
        <v>443.29067186663468</v>
      </c>
      <c r="Y3877" s="1">
        <f t="shared" si="1147"/>
        <v>6</v>
      </c>
      <c r="Z3877" s="99">
        <f>IF(L3877&lt;'Power Curve'!$P$28,'Power Curve'!$Q$28,IF(L3877&gt;'Power Curve'!$P$29,'Power Curve'!$Q$29,INDEX(ReferenceTurbulence,Y3877)+(L3877-INDEX(ReferenceTurbulenceWindSpeed,Y3877))*(INDEX(ReferenceTurbulence,Y3877+1)-INDEX(ReferenceTurbulence,Y3877))/(INDEX(ReferenceTurbulenceWindSpeed,Y3877+1)-INDEX(ReferenceTurbulenceWindSpeed,Y3877))))</f>
        <v>0.12102798372165229</v>
      </c>
      <c r="AA3877" s="100">
        <f t="shared" si="1153"/>
        <v>0.76555293283732395</v>
      </c>
      <c r="AB3877" s="29">
        <f t="shared" si="1154"/>
        <v>0.92060115798084252</v>
      </c>
      <c r="AG3877" s="40">
        <f t="array" ref="AG3877">SUM(_xlfn.NORM.DIST($AD$3:$AD$1003,$F3877,$AA3877,FALSE)*WindSpeedStep)</f>
        <v>1.0000000000000033</v>
      </c>
      <c r="AH3877" s="40">
        <f t="array" ref="AH3877">SUM(_xlfn.NORM.DIST($AD$3:$AD$1003,$F3877,$AB3877,FALSE)*WindSpeedStep)</f>
        <v>0.99999999999871336</v>
      </c>
      <c r="AJ3877" s="47">
        <f t="shared" si="1148"/>
        <v>6</v>
      </c>
      <c r="AK3877" s="83" t="b">
        <f>COUNTIF('Power Curve'!$D$2:$D$31,AJ3877)&gt;0</f>
        <v>1</v>
      </c>
      <c r="AL3877" s="83" t="b">
        <f t="shared" si="1149"/>
        <v>0</v>
      </c>
      <c r="AM3877" s="83" t="b">
        <f t="shared" si="1155"/>
        <v>1</v>
      </c>
      <c r="AN3877" s="47" t="str">
        <f t="shared" si="1150"/>
        <v>Outer</v>
      </c>
      <c r="AO3877" s="48" t="str">
        <f t="shared" si="1151"/>
        <v>0.3-0.4</v>
      </c>
      <c r="AP3877" s="49" t="str">
        <f t="shared" si="1156"/>
        <v>6-7</v>
      </c>
      <c r="AQ3877" s="49" t="str">
        <f t="shared" si="1157"/>
        <v>Apr</v>
      </c>
      <c r="AR3877" s="48" t="str">
        <f t="shared" si="1158"/>
        <v>275-285</v>
      </c>
      <c r="AS3877" s="49" t="str">
        <f t="shared" si="1152"/>
        <v>LWS-HTI</v>
      </c>
    </row>
    <row r="3878" spans="5:45" x14ac:dyDescent="0.3">
      <c r="E3878" s="15">
        <v>41027.256944444445</v>
      </c>
      <c r="F3878" s="21">
        <v>5.77</v>
      </c>
      <c r="G3878" s="21">
        <v>278.2700080871582</v>
      </c>
      <c r="H3878" s="42">
        <v>1.1878425656038267</v>
      </c>
      <c r="I3878" s="35">
        <v>293.10000000000002</v>
      </c>
      <c r="J3878" s="43">
        <v>0.12998266897746968</v>
      </c>
      <c r="K3878" s="44">
        <v>0.1580295952135691</v>
      </c>
      <c r="L3878" s="26">
        <f t="shared" si="1140"/>
        <v>5.7110602897051992</v>
      </c>
      <c r="M3878" s="26">
        <f t="shared" si="1141"/>
        <v>0.24071275394312655</v>
      </c>
      <c r="N3878" s="96">
        <f t="shared" si="1142"/>
        <v>6</v>
      </c>
      <c r="O3878" s="26">
        <f t="shared" si="1143"/>
        <v>0.68070967976000674</v>
      </c>
      <c r="P3878" s="3">
        <f>IF(L3878&gt;'Power Curve'!$C$37,0,INDEX(Ci,$N3878,1)*POWER(1-O3878,3)+INDEX(Ci,$N3878,2)*3*O3878*POWER(1-O3878,2)+INDEX(Ci,$N3878,3)*3*POWER(O3878,2)*(1-O3878)+INDEX(Ci,$N3878,4)*POWER(O3878,3))</f>
        <v>313.92865867592423</v>
      </c>
      <c r="Q3878" s="3">
        <f>MAX(0,MIN(P3878-V3878+W3878,'Power Curve'!$C$39))</f>
        <v>314.8716318487127</v>
      </c>
      <c r="R3878" s="3">
        <f t="shared" si="1144"/>
        <v>278.2700080871582</v>
      </c>
      <c r="S3878" s="3">
        <f t="shared" si="1145"/>
        <v>36.601623761554492</v>
      </c>
      <c r="T3878" s="3">
        <f t="shared" si="1146"/>
        <v>36.601623761554492</v>
      </c>
      <c r="V3878" s="37">
        <f t="array" ref="V3878">SUM(_xlfn.NORM.DIST($AD$3:$AD$1003,$L3878,$AA3878,FALSE)*WindSpeedStep*$AE$3:$AE$1003)/AG3878</f>
        <v>314.53753297049872</v>
      </c>
      <c r="W3878" s="37">
        <f t="array" ref="W3878">SUM(_xlfn.NORM.DIST($AD$3:$AD$1003,$L3878,$AB3878,FALSE)*WindSpeedStep*$AE$3:$AE$1003)/AH3878</f>
        <v>315.48050614328719</v>
      </c>
      <c r="Y3878" s="1">
        <f t="shared" si="1147"/>
        <v>5</v>
      </c>
      <c r="Z3878" s="99">
        <f>IF(L3878&lt;'Power Curve'!$P$28,'Power Curve'!$Q$28,IF(L3878&gt;'Power Curve'!$P$29,'Power Curve'!$Q$29,INDEX(ReferenceTurbulence,Y3878)+(L3878-INDEX(ReferenceTurbulenceWindSpeed,Y3878))*(INDEX(ReferenceTurbulence,Y3878+1)-INDEX(ReferenceTurbulence,Y3878))/(INDEX(ReferenceTurbulenceWindSpeed,Y3878+1)-INDEX(ReferenceTurbulenceWindSpeed,Y3878))))</f>
        <v>0.1203813674529076</v>
      </c>
      <c r="AA3878" s="100">
        <f t="shared" si="1153"/>
        <v>0.6875052472807105</v>
      </c>
      <c r="AB3878" s="29">
        <f t="shared" si="1154"/>
        <v>0.74233885914712305</v>
      </c>
      <c r="AG3878" s="40">
        <f t="array" ref="AG3878">SUM(_xlfn.NORM.DIST($AD$3:$AD$1003,$F3878,$AA3878,FALSE)*WindSpeedStep)</f>
        <v>1.000000000000004</v>
      </c>
      <c r="AH3878" s="40">
        <f t="array" ref="AH3878">SUM(_xlfn.NORM.DIST($AD$3:$AD$1003,$F3878,$AB3878,FALSE)*WindSpeedStep)</f>
        <v>1.0000000000000011</v>
      </c>
      <c r="AJ3878" s="47">
        <f t="shared" si="1148"/>
        <v>6</v>
      </c>
      <c r="AK3878" s="83" t="b">
        <f>COUNTIF('Power Curve'!$D$2:$D$31,AJ3878)&gt;0</f>
        <v>1</v>
      </c>
      <c r="AL3878" s="83" t="b">
        <f t="shared" si="1149"/>
        <v>0</v>
      </c>
      <c r="AM3878" s="83" t="b">
        <f t="shared" si="1155"/>
        <v>1</v>
      </c>
      <c r="AN3878" s="47" t="str">
        <f t="shared" si="1150"/>
        <v>Inner</v>
      </c>
      <c r="AO3878" s="48" t="str">
        <f t="shared" si="1151"/>
        <v>0.2-0.3</v>
      </c>
      <c r="AP3878" s="49" t="str">
        <f t="shared" si="1156"/>
        <v>6-7</v>
      </c>
      <c r="AQ3878" s="49" t="str">
        <f t="shared" si="1157"/>
        <v>Apr</v>
      </c>
      <c r="AR3878" s="48" t="str">
        <f t="shared" si="1158"/>
        <v>285-295</v>
      </c>
      <c r="AS3878" s="49" t="str">
        <f t="shared" si="1152"/>
        <v>Inner-TI</v>
      </c>
    </row>
    <row r="3879" spans="5:45" x14ac:dyDescent="0.3">
      <c r="E3879" s="15">
        <v>41027.263888888891</v>
      </c>
      <c r="F3879" s="21">
        <v>5.83</v>
      </c>
      <c r="G3879" s="21">
        <v>352.57999420165976</v>
      </c>
      <c r="H3879" s="42">
        <v>1.1875386807595298</v>
      </c>
      <c r="I3879" s="35">
        <v>296.5</v>
      </c>
      <c r="J3879" s="43">
        <v>0.12006861063464837</v>
      </c>
      <c r="K3879" s="44">
        <v>0.17734159987958373</v>
      </c>
      <c r="L3879" s="26">
        <f t="shared" si="1140"/>
        <v>5.7699552734371826</v>
      </c>
      <c r="M3879" s="26">
        <f t="shared" si="1141"/>
        <v>0.24981516353157956</v>
      </c>
      <c r="N3879" s="96">
        <f t="shared" si="1142"/>
        <v>6</v>
      </c>
      <c r="O3879" s="26">
        <f t="shared" si="1143"/>
        <v>0.7394113555977575</v>
      </c>
      <c r="P3879" s="3">
        <f>IF(L3879&gt;'Power Curve'!$C$37,0,INDEX(Ci,$N3879,1)*POWER(1-O3879,3)+INDEX(Ci,$N3879,2)*3*O3879*POWER(1-O3879,2)+INDEX(Ci,$N3879,3)*3*POWER(O3879,2)*(1-O3879)+INDEX(Ci,$N3879,4)*POWER(O3879,3))</f>
        <v>323.38922279923406</v>
      </c>
      <c r="Q3879" s="3">
        <f>MAX(0,MIN(P3879-V3879+W3879,'Power Curve'!$C$39))</f>
        <v>323.33333623730772</v>
      </c>
      <c r="R3879" s="3">
        <f t="shared" si="1144"/>
        <v>352.57999420165976</v>
      </c>
      <c r="S3879" s="3">
        <f t="shared" si="1145"/>
        <v>-29.246657964352039</v>
      </c>
      <c r="T3879" s="3">
        <f t="shared" si="1146"/>
        <v>29.246657964352039</v>
      </c>
      <c r="V3879" s="37">
        <f t="array" ref="V3879">SUM(_xlfn.NORM.DIST($AD$3:$AD$1003,$L3879,$AA3879,FALSE)*WindSpeedStep*$AE$3:$AE$1003)/AG3879</f>
        <v>325.64035852331142</v>
      </c>
      <c r="W3879" s="37">
        <f t="array" ref="W3879">SUM(_xlfn.NORM.DIST($AD$3:$AD$1003,$L3879,$AB3879,FALSE)*WindSpeedStep*$AE$3:$AE$1003)/AH3879</f>
        <v>325.58447196138508</v>
      </c>
      <c r="Y3879" s="1">
        <f t="shared" si="1147"/>
        <v>5</v>
      </c>
      <c r="Z3879" s="99">
        <f>IF(L3879&lt;'Power Curve'!$P$28,'Power Curve'!$Q$28,IF(L3879&gt;'Power Curve'!$P$29,'Power Curve'!$Q$29,INDEX(ReferenceTurbulence,Y3879)+(L3879-INDEX(ReferenceTurbulenceWindSpeed,Y3879))*(INDEX(ReferenceTurbulence,Y3879+1)-INDEX(ReferenceTurbulence,Y3879))/(INDEX(ReferenceTurbulenceWindSpeed,Y3879+1)-INDEX(ReferenceTurbulenceWindSpeed,Y3879))))</f>
        <v>0.12060650534363473</v>
      </c>
      <c r="AA3879" s="100">
        <f t="shared" si="1153"/>
        <v>0.69589414151833495</v>
      </c>
      <c r="AB3879" s="29">
        <f t="shared" si="1154"/>
        <v>0.69279051310566508</v>
      </c>
      <c r="AG3879" s="40">
        <f t="array" ref="AG3879">SUM(_xlfn.NORM.DIST($AD$3:$AD$1003,$F3879,$AA3879,FALSE)*WindSpeedStep)</f>
        <v>1.0000000000000033</v>
      </c>
      <c r="AH3879" s="40">
        <f t="array" ref="AH3879">SUM(_xlfn.NORM.DIST($AD$3:$AD$1003,$F3879,$AB3879,FALSE)*WindSpeedStep)</f>
        <v>1.0000000000000036</v>
      </c>
      <c r="AJ3879" s="47">
        <f t="shared" si="1148"/>
        <v>6</v>
      </c>
      <c r="AK3879" s="83" t="b">
        <f>COUNTIF('Power Curve'!$D$2:$D$31,AJ3879)&gt;0</f>
        <v>1</v>
      </c>
      <c r="AL3879" s="83" t="b">
        <f t="shared" si="1149"/>
        <v>0</v>
      </c>
      <c r="AM3879" s="83" t="b">
        <f t="shared" si="1155"/>
        <v>1</v>
      </c>
      <c r="AN3879" s="47" t="str">
        <f t="shared" si="1150"/>
        <v>Inner</v>
      </c>
      <c r="AO3879" s="48" t="str">
        <f t="shared" si="1151"/>
        <v>0.2-0.3</v>
      </c>
      <c r="AP3879" s="49" t="str">
        <f t="shared" si="1156"/>
        <v>6-7</v>
      </c>
      <c r="AQ3879" s="49" t="str">
        <f t="shared" si="1157"/>
        <v>Apr</v>
      </c>
      <c r="AR3879" s="48" t="str">
        <f t="shared" si="1158"/>
        <v>295-305</v>
      </c>
      <c r="AS3879" s="49" t="str">
        <f t="shared" si="1152"/>
        <v>Inner-TI</v>
      </c>
    </row>
    <row r="3880" spans="5:45" x14ac:dyDescent="0.3">
      <c r="E3880" s="15">
        <v>41027.270833333336</v>
      </c>
      <c r="F3880" s="21">
        <v>5.24</v>
      </c>
      <c r="G3880" s="21">
        <v>203.92000198364221</v>
      </c>
      <c r="H3880" s="42">
        <v>1.186859318079019</v>
      </c>
      <c r="I3880" s="35">
        <v>291.60000000000002</v>
      </c>
      <c r="J3880" s="43">
        <v>0.20229007633587787</v>
      </c>
      <c r="K3880" s="44">
        <v>0.26057024686952801</v>
      </c>
      <c r="L3880" s="26">
        <f t="shared" si="1140"/>
        <v>5.1850427170966409</v>
      </c>
      <c r="M3880" s="26">
        <f t="shared" si="1141"/>
        <v>0.15941504243689625</v>
      </c>
      <c r="N3880" s="96">
        <f t="shared" si="1142"/>
        <v>6</v>
      </c>
      <c r="O3880" s="26">
        <f t="shared" si="1143"/>
        <v>0.15641862684543578</v>
      </c>
      <c r="P3880" s="3">
        <f>IF(L3880&gt;'Power Curve'!$C$37,0,INDEX(Ci,$N3880,1)*POWER(1-O3880,3)+INDEX(Ci,$N3880,2)*3*O3880*POWER(1-O3880,2)+INDEX(Ci,$N3880,3)*3*POWER(O3880,2)*(1-O3880)+INDEX(Ci,$N3880,4)*POWER(O3880,3))</f>
        <v>235.23536470949469</v>
      </c>
      <c r="Q3880" s="3">
        <f>MAX(0,MIN(P3880-V3880+W3880,'Power Curve'!$C$39))</f>
        <v>247.32682499478079</v>
      </c>
      <c r="R3880" s="3">
        <f t="shared" si="1144"/>
        <v>203.92000198364221</v>
      </c>
      <c r="S3880" s="3">
        <f t="shared" si="1145"/>
        <v>43.406823011138584</v>
      </c>
      <c r="T3880" s="3">
        <f t="shared" si="1146"/>
        <v>43.406823011138584</v>
      </c>
      <c r="V3880" s="37">
        <f t="array" ref="V3880">SUM(_xlfn.NORM.DIST($AD$3:$AD$1003,$L3880,$AA3880,FALSE)*WindSpeedStep*$AE$3:$AE$1003)/AG3880</f>
        <v>218.93130625581691</v>
      </c>
      <c r="W3880" s="37">
        <f t="array" ref="W3880">SUM(_xlfn.NORM.DIST($AD$3:$AD$1003,$L3880,$AB3880,FALSE)*WindSpeedStep*$AE$3:$AE$1003)/AH3880</f>
        <v>231.02276654110301</v>
      </c>
      <c r="Y3880" s="1">
        <f t="shared" si="1147"/>
        <v>5</v>
      </c>
      <c r="Z3880" s="99">
        <f>IF(L3880&lt;'Power Curve'!$P$28,'Power Curve'!$Q$28,IF(L3880&gt;'Power Curve'!$P$29,'Power Curve'!$Q$29,INDEX(ReferenceTurbulence,Y3880)+(L3880-INDEX(ReferenceTurbulenceWindSpeed,Y3880))*(INDEX(ReferenceTurbulence,Y3880+1)-INDEX(ReferenceTurbulence,Y3880))/(INDEX(ReferenceTurbulenceWindSpeed,Y3880+1)-INDEX(ReferenceTurbulenceWindSpeed,Y3880))))</f>
        <v>0.11837055975285915</v>
      </c>
      <c r="AA3880" s="100">
        <f t="shared" si="1153"/>
        <v>0.61375640876521509</v>
      </c>
      <c r="AB3880" s="29">
        <f t="shared" si="1154"/>
        <v>1.0488826870462671</v>
      </c>
      <c r="AG3880" s="40">
        <f t="array" ref="AG3880">SUM(_xlfn.NORM.DIST($AD$3:$AD$1003,$F3880,$AA3880,FALSE)*WindSpeedStep)</f>
        <v>1.000000000000004</v>
      </c>
      <c r="AH3880" s="40">
        <f t="array" ref="AH3880">SUM(_xlfn.NORM.DIST($AD$3:$AD$1003,$F3880,$AB3880,FALSE)*WindSpeedStep)</f>
        <v>0.99999977367771431</v>
      </c>
      <c r="AJ3880" s="47">
        <f t="shared" si="1148"/>
        <v>5</v>
      </c>
      <c r="AK3880" s="83" t="b">
        <f>COUNTIF('Power Curve'!$D$2:$D$31,AJ3880)&gt;0</f>
        <v>1</v>
      </c>
      <c r="AL3880" s="83" t="b">
        <f t="shared" si="1149"/>
        <v>0</v>
      </c>
      <c r="AM3880" s="83" t="b">
        <f t="shared" si="1155"/>
        <v>1</v>
      </c>
      <c r="AN3880" s="47" t="str">
        <f t="shared" si="1150"/>
        <v>Outer</v>
      </c>
      <c r="AO3880" s="48" t="str">
        <f t="shared" si="1151"/>
        <v>0.1-0.2</v>
      </c>
      <c r="AP3880" s="49" t="str">
        <f t="shared" si="1156"/>
        <v>6-7</v>
      </c>
      <c r="AQ3880" s="49" t="str">
        <f t="shared" si="1157"/>
        <v>Apr</v>
      </c>
      <c r="AR3880" s="48" t="str">
        <f t="shared" si="1158"/>
        <v>285-295</v>
      </c>
      <c r="AS3880" s="49" t="str">
        <f t="shared" si="1152"/>
        <v>LWS-HTI</v>
      </c>
    </row>
    <row r="3881" spans="5:45" x14ac:dyDescent="0.3">
      <c r="E3881" s="15">
        <v>41027.277777777781</v>
      </c>
      <c r="F3881" s="21">
        <v>4.84</v>
      </c>
      <c r="G3881" s="21">
        <v>93.650001525878395</v>
      </c>
      <c r="H3881" s="42">
        <v>1.1861810954724556</v>
      </c>
      <c r="I3881" s="35">
        <v>285.2</v>
      </c>
      <c r="J3881" s="43">
        <v>0.15702479338842976</v>
      </c>
      <c r="K3881" s="44">
        <v>2.8526461222648947E-2</v>
      </c>
      <c r="L3881" s="26">
        <f t="shared" si="1140"/>
        <v>4.788325496667186</v>
      </c>
      <c r="M3881" s="26">
        <f t="shared" si="1141"/>
        <v>9.8101117169938995E-2</v>
      </c>
      <c r="N3881" s="96">
        <f t="shared" si="1142"/>
        <v>5</v>
      </c>
      <c r="O3881" s="26">
        <f t="shared" si="1143"/>
        <v>0.72581239947424814</v>
      </c>
      <c r="P3881" s="3">
        <f>IF(L3881&gt;'Power Curve'!$C$37,0,INDEX(Ci,$N3881,1)*POWER(1-O3881,3)+INDEX(Ci,$N3881,2)*3*O3881*POWER(1-O3881,2)+INDEX(Ci,$N3881,3)*3*POWER(O3881,2)*(1-O3881)+INDEX(Ci,$N3881,4)*POWER(O3881,3))</f>
        <v>171.17640353902544</v>
      </c>
      <c r="Q3881" s="3">
        <f>MAX(0,MIN(P3881-V3881+W3881,'Power Curve'!$C$39))</f>
        <v>177.12971426963648</v>
      </c>
      <c r="R3881" s="3">
        <f t="shared" si="1144"/>
        <v>93.650001525878395</v>
      </c>
      <c r="S3881" s="3">
        <f t="shared" si="1145"/>
        <v>83.479712743758085</v>
      </c>
      <c r="T3881" s="3">
        <f t="shared" si="1146"/>
        <v>83.479712743758085</v>
      </c>
      <c r="V3881" s="37">
        <f t="array" ref="V3881">SUM(_xlfn.NORM.DIST($AD$3:$AD$1003,$L3881,$AA3881,FALSE)*WindSpeedStep*$AE$3:$AE$1003)/AG3881</f>
        <v>147.58878363598501</v>
      </c>
      <c r="W3881" s="37">
        <f t="array" ref="W3881">SUM(_xlfn.NORM.DIST($AD$3:$AD$1003,$L3881,$AB3881,FALSE)*WindSpeedStep*$AE$3:$AE$1003)/AH3881</f>
        <v>153.54209436659605</v>
      </c>
      <c r="Y3881" s="1">
        <f t="shared" si="1147"/>
        <v>4</v>
      </c>
      <c r="Z3881" s="99">
        <f>IF(L3881&lt;'Power Curve'!$P$28,'Power Curve'!$Q$28,IF(L3881&gt;'Power Curve'!$P$29,'Power Curve'!$Q$29,INDEX(ReferenceTurbulence,Y3881)+(L3881-INDEX(ReferenceTurbulenceWindSpeed,Y3881))*(INDEX(ReferenceTurbulence,Y3881+1)-INDEX(ReferenceTurbulence,Y3881))/(INDEX(ReferenceTurbulenceWindSpeed,Y3881+1)-INDEX(ReferenceTurbulenceWindSpeed,Y3881))))</f>
        <v>0.11759567060297399</v>
      </c>
      <c r="AA3881" s="100">
        <f t="shared" si="1153"/>
        <v>0.56308634784589628</v>
      </c>
      <c r="AB3881" s="29">
        <f t="shared" si="1154"/>
        <v>0.75188582179071517</v>
      </c>
      <c r="AG3881" s="40">
        <f t="array" ref="AG3881">SUM(_xlfn.NORM.DIST($AD$3:$AD$1003,$F3881,$AA3881,FALSE)*WindSpeedStep)</f>
        <v>1.0000000000000036</v>
      </c>
      <c r="AH3881" s="40">
        <f t="array" ref="AH3881">SUM(_xlfn.NORM.DIST($AD$3:$AD$1003,$F3881,$AB3881,FALSE)*WindSpeedStep)</f>
        <v>0.99999999996202993</v>
      </c>
      <c r="AJ3881" s="47">
        <f t="shared" si="1148"/>
        <v>5</v>
      </c>
      <c r="AK3881" s="83" t="b">
        <f>COUNTIF('Power Curve'!$D$2:$D$31,AJ3881)&gt;0</f>
        <v>1</v>
      </c>
      <c r="AL3881" s="83" t="b">
        <f t="shared" si="1149"/>
        <v>0</v>
      </c>
      <c r="AM3881" s="83" t="b">
        <f t="shared" si="1155"/>
        <v>1</v>
      </c>
      <c r="AN3881" s="47" t="str">
        <f t="shared" si="1150"/>
        <v>Outer</v>
      </c>
      <c r="AO3881" s="48" t="str">
        <f t="shared" si="1151"/>
        <v>0.0-0.1</v>
      </c>
      <c r="AP3881" s="49" t="str">
        <f t="shared" si="1156"/>
        <v>6-7</v>
      </c>
      <c r="AQ3881" s="49" t="str">
        <f t="shared" si="1157"/>
        <v>Apr</v>
      </c>
      <c r="AR3881" s="48" t="str">
        <f t="shared" si="1158"/>
        <v>285-295</v>
      </c>
      <c r="AS3881" s="49" t="str">
        <f t="shared" si="1152"/>
        <v>LWS-HTI</v>
      </c>
    </row>
    <row r="3882" spans="5:45" x14ac:dyDescent="0.3">
      <c r="E3882" s="15">
        <v>41027.284722222219</v>
      </c>
      <c r="F3882" s="21">
        <v>6.12</v>
      </c>
      <c r="G3882" s="21">
        <v>443.91999816894537</v>
      </c>
      <c r="H3882" s="42">
        <v>1.1849705299984394</v>
      </c>
      <c r="I3882" s="35">
        <v>287</v>
      </c>
      <c r="J3882" s="43">
        <v>0.18954248366013071</v>
      </c>
      <c r="K3882" s="44">
        <v>0.12432275826424123</v>
      </c>
      <c r="L3882" s="26">
        <f t="shared" si="1140"/>
        <v>6.0525991027597206</v>
      </c>
      <c r="M3882" s="26">
        <f t="shared" si="1141"/>
        <v>0.29349867847829303</v>
      </c>
      <c r="N3882" s="96">
        <f t="shared" si="1142"/>
        <v>7</v>
      </c>
      <c r="O3882" s="26">
        <f t="shared" si="1143"/>
        <v>2.1547783659920664E-2</v>
      </c>
      <c r="P3882" s="3">
        <f>IF(L3882&gt;'Power Curve'!$C$37,0,INDEX(Ci,$N3882,1)*POWER(1-O3882,3)+INDEX(Ci,$N3882,2)*3*O3882*POWER(1-O3882,2)+INDEX(Ci,$N3882,3)*3*POWER(O3882,2)*(1-O3882)+INDEX(Ci,$N3882,4)*POWER(O3882,3))</f>
        <v>373.06490986466065</v>
      </c>
      <c r="Q3882" s="3">
        <f>MAX(0,MIN(P3882-V3882+W3882,'Power Curve'!$C$39))</f>
        <v>388.6413299225203</v>
      </c>
      <c r="R3882" s="3">
        <f t="shared" si="1144"/>
        <v>443.91999816894537</v>
      </c>
      <c r="S3882" s="3">
        <f t="shared" si="1145"/>
        <v>-55.27866824642507</v>
      </c>
      <c r="T3882" s="3">
        <f t="shared" si="1146"/>
        <v>55.27866824642507</v>
      </c>
      <c r="V3882" s="37">
        <f t="array" ref="V3882">SUM(_xlfn.NORM.DIST($AD$3:$AD$1003,$L3882,$AA3882,FALSE)*WindSpeedStep*$AE$3:$AE$1003)/AG3882</f>
        <v>380.84773764990246</v>
      </c>
      <c r="W3882" s="37">
        <f t="array" ref="W3882">SUM(_xlfn.NORM.DIST($AD$3:$AD$1003,$L3882,$AB3882,FALSE)*WindSpeedStep*$AE$3:$AE$1003)/AH3882</f>
        <v>396.42415770776211</v>
      </c>
      <c r="Y3882" s="1">
        <f t="shared" si="1147"/>
        <v>6</v>
      </c>
      <c r="Z3882" s="99">
        <f>IF(L3882&lt;'Power Curve'!$P$28,'Power Curve'!$Q$28,IF(L3882&gt;'Power Curve'!$P$29,'Power Curve'!$Q$29,INDEX(ReferenceTurbulence,Y3882)+(L3882-INDEX(ReferenceTurbulenceWindSpeed,Y3882))*(INDEX(ReferenceTurbulence,Y3882+1)-INDEX(ReferenceTurbulence,Y3882))/(INDEX(ReferenceTurbulenceWindSpeed,Y3882+1)-INDEX(ReferenceTurbulenceWindSpeed,Y3882))))</f>
        <v>0.1215642709401603</v>
      </c>
      <c r="AA3882" s="100">
        <f t="shared" si="1153"/>
        <v>0.73577979722005382</v>
      </c>
      <c r="AB3882" s="29">
        <f t="shared" si="1154"/>
        <v>1.1472246665361561</v>
      </c>
      <c r="AG3882" s="40">
        <f t="array" ref="AG3882">SUM(_xlfn.NORM.DIST($AD$3:$AD$1003,$F3882,$AA3882,FALSE)*WindSpeedStep)</f>
        <v>1.0000000000000036</v>
      </c>
      <c r="AH3882" s="40">
        <f t="array" ref="AH3882">SUM(_xlfn.NORM.DIST($AD$3:$AD$1003,$F3882,$AB3882,FALSE)*WindSpeedStep)</f>
        <v>0.99999996273586345</v>
      </c>
      <c r="AJ3882" s="47">
        <f t="shared" si="1148"/>
        <v>6</v>
      </c>
      <c r="AK3882" s="83" t="b">
        <f>COUNTIF('Power Curve'!$D$2:$D$31,AJ3882)&gt;0</f>
        <v>1</v>
      </c>
      <c r="AL3882" s="83" t="b">
        <f t="shared" si="1149"/>
        <v>0</v>
      </c>
      <c r="AM3882" s="83" t="b">
        <f t="shared" si="1155"/>
        <v>1</v>
      </c>
      <c r="AN3882" s="47" t="str">
        <f t="shared" si="1150"/>
        <v>Outer</v>
      </c>
      <c r="AO3882" s="48" t="str">
        <f t="shared" si="1151"/>
        <v>0.2-0.3</v>
      </c>
      <c r="AP3882" s="49" t="str">
        <f t="shared" si="1156"/>
        <v>6-7</v>
      </c>
      <c r="AQ3882" s="49" t="str">
        <f t="shared" si="1157"/>
        <v>Apr</v>
      </c>
      <c r="AR3882" s="48" t="str">
        <f t="shared" si="1158"/>
        <v>285-295</v>
      </c>
      <c r="AS3882" s="49" t="str">
        <f t="shared" si="1152"/>
        <v>LWS-HTI</v>
      </c>
    </row>
    <row r="3883" spans="5:45" x14ac:dyDescent="0.3">
      <c r="E3883" s="15">
        <v>41027.291666666664</v>
      </c>
      <c r="F3883" s="21">
        <v>7.29</v>
      </c>
      <c r="G3883" s="21">
        <v>689.54000473022506</v>
      </c>
      <c r="H3883" s="42">
        <v>1.1848841556708762</v>
      </c>
      <c r="I3883" s="35">
        <v>294.5</v>
      </c>
      <c r="J3883" s="43">
        <v>0.13854595336076816</v>
      </c>
      <c r="K3883" s="44">
        <v>0.11473217595524561</v>
      </c>
      <c r="L3883" s="26">
        <f t="shared" si="1140"/>
        <v>7.2095384571428296</v>
      </c>
      <c r="M3883" s="26">
        <f t="shared" si="1141"/>
        <v>0.4723073851844386</v>
      </c>
      <c r="N3883" s="96">
        <f t="shared" si="1142"/>
        <v>8</v>
      </c>
      <c r="O3883" s="26">
        <f t="shared" si="1143"/>
        <v>0.19567335727100665</v>
      </c>
      <c r="P3883" s="3">
        <f>IF(L3883&gt;'Power Curve'!$C$37,0,INDEX(Ci,$N3883,1)*POWER(1-O3883,3)+INDEX(Ci,$N3883,2)*3*O3883*POWER(1-O3883,2)+INDEX(Ci,$N3883,3)*3*POWER(O3883,2)*(1-O3883)+INDEX(Ci,$N3883,4)*POWER(O3883,3))</f>
        <v>651.4490791791759</v>
      </c>
      <c r="Q3883" s="3">
        <f>MAX(0,MIN(P3883-V3883+W3883,'Power Curve'!$C$39))</f>
        <v>658.3884767406945</v>
      </c>
      <c r="R3883" s="3">
        <f t="shared" si="1144"/>
        <v>689.54000473022506</v>
      </c>
      <c r="S3883" s="3">
        <f t="shared" si="1145"/>
        <v>-31.151527989530564</v>
      </c>
      <c r="T3883" s="3">
        <f t="shared" si="1146"/>
        <v>31.151527989530564</v>
      </c>
      <c r="V3883" s="37">
        <f t="array" ref="V3883">SUM(_xlfn.NORM.DIST($AD$3:$AD$1003,$L3883,$AA3883,FALSE)*WindSpeedStep*$AE$3:$AE$1003)/AG3883</f>
        <v>647.79458594426467</v>
      </c>
      <c r="W3883" s="37">
        <f t="array" ref="W3883">SUM(_xlfn.NORM.DIST($AD$3:$AD$1003,$L3883,$AB3883,FALSE)*WindSpeedStep*$AE$3:$AE$1003)/AH3883</f>
        <v>654.73398350578327</v>
      </c>
      <c r="Y3883" s="1">
        <f t="shared" si="1147"/>
        <v>7</v>
      </c>
      <c r="Z3883" s="99">
        <f>IF(L3883&lt;'Power Curve'!$P$28,'Power Curve'!$Q$28,IF(L3883&gt;'Power Curve'!$P$29,'Power Curve'!$Q$29,INDEX(ReferenceTurbulence,Y3883)+(L3883-INDEX(ReferenceTurbulenceWindSpeed,Y3883))*(INDEX(ReferenceTurbulence,Y3883+1)-INDEX(ReferenceTurbulence,Y3883))/(INDEX(ReferenceTurbulenceWindSpeed,Y3883+1)-INDEX(ReferenceTurbulenceWindSpeed,Y3883))))</f>
        <v>0.11961823057115099</v>
      </c>
      <c r="AA3883" s="100">
        <f t="shared" si="1153"/>
        <v>0.86239223347809124</v>
      </c>
      <c r="AB3883" s="29">
        <f t="shared" si="1154"/>
        <v>0.998852378835975</v>
      </c>
      <c r="AG3883" s="40">
        <f t="array" ref="AG3883">SUM(_xlfn.NORM.DIST($AD$3:$AD$1003,$F3883,$AA3883,FALSE)*WindSpeedStep)</f>
        <v>1.0000000000000033</v>
      </c>
      <c r="AH3883" s="40">
        <f t="array" ref="AH3883">SUM(_xlfn.NORM.DIST($AD$3:$AD$1003,$F3883,$AB3883,FALSE)*WindSpeedStep)</f>
        <v>0.99999999999990585</v>
      </c>
      <c r="AJ3883" s="47">
        <f t="shared" si="1148"/>
        <v>7</v>
      </c>
      <c r="AK3883" s="83" t="b">
        <f>COUNTIF('Power Curve'!$D$2:$D$31,AJ3883)&gt;0</f>
        <v>1</v>
      </c>
      <c r="AL3883" s="83" t="b">
        <f t="shared" si="1149"/>
        <v>0</v>
      </c>
      <c r="AM3883" s="83" t="b">
        <f t="shared" si="1155"/>
        <v>1</v>
      </c>
      <c r="AN3883" s="47" t="str">
        <f t="shared" si="1150"/>
        <v>Inner</v>
      </c>
      <c r="AO3883" s="48" t="str">
        <f t="shared" si="1151"/>
        <v>0.4-0.5</v>
      </c>
      <c r="AP3883" s="49" t="str">
        <f t="shared" si="1156"/>
        <v>7-8</v>
      </c>
      <c r="AQ3883" s="49" t="str">
        <f t="shared" si="1157"/>
        <v>Apr</v>
      </c>
      <c r="AR3883" s="48" t="str">
        <f t="shared" si="1158"/>
        <v>285-295</v>
      </c>
      <c r="AS3883" s="49" t="str">
        <f t="shared" si="1152"/>
        <v>Inner-TI</v>
      </c>
    </row>
    <row r="3884" spans="5:45" x14ac:dyDescent="0.3">
      <c r="E3884" s="15">
        <v>41027.298611111109</v>
      </c>
      <c r="F3884" s="21">
        <v>5.8</v>
      </c>
      <c r="G3884" s="21">
        <v>346.20999145507813</v>
      </c>
      <c r="H3884" s="42">
        <v>1.1847849044304872</v>
      </c>
      <c r="I3884" s="35">
        <v>291.89999999999998</v>
      </c>
      <c r="J3884" s="43">
        <v>0.17241379310344829</v>
      </c>
      <c r="K3884" s="44">
        <v>6.8465296694122935E-2</v>
      </c>
      <c r="L3884" s="26">
        <f t="shared" si="1140"/>
        <v>5.7358237959052136</v>
      </c>
      <c r="M3884" s="26">
        <f t="shared" si="1141"/>
        <v>0.24454003365347507</v>
      </c>
      <c r="N3884" s="96">
        <f t="shared" si="1142"/>
        <v>6</v>
      </c>
      <c r="O3884" s="26">
        <f t="shared" si="1143"/>
        <v>0.70539190601164514</v>
      </c>
      <c r="P3884" s="3">
        <f>IF(L3884&gt;'Power Curve'!$C$37,0,INDEX(Ci,$N3884,1)*POWER(1-O3884,3)+INDEX(Ci,$N3884,2)*3*O3884*POWER(1-O3884,2)+INDEX(Ci,$N3884,3)*3*POWER(O3884,2)*(1-O3884)+INDEX(Ci,$N3884,4)*POWER(O3884,3))</f>
        <v>317.87698454921485</v>
      </c>
      <c r="Q3884" s="3">
        <f>MAX(0,MIN(P3884-V3884+W3884,'Power Curve'!$C$39))</f>
        <v>325.758378108606</v>
      </c>
      <c r="R3884" s="3">
        <f t="shared" si="1144"/>
        <v>346.20999145507813</v>
      </c>
      <c r="S3884" s="3">
        <f t="shared" si="1145"/>
        <v>-20.451613346472129</v>
      </c>
      <c r="T3884" s="3">
        <f t="shared" si="1146"/>
        <v>20.451613346472129</v>
      </c>
      <c r="V3884" s="37">
        <f t="array" ref="V3884">SUM(_xlfn.NORM.DIST($AD$3:$AD$1003,$L3884,$AA3884,FALSE)*WindSpeedStep*$AE$3:$AE$1003)/AG3884</f>
        <v>319.19107251677985</v>
      </c>
      <c r="W3884" s="37">
        <f t="array" ref="W3884">SUM(_xlfn.NORM.DIST($AD$3:$AD$1003,$L3884,$AB3884,FALSE)*WindSpeedStep*$AE$3:$AE$1003)/AH3884</f>
        <v>327.072466076171</v>
      </c>
      <c r="Y3884" s="1">
        <f t="shared" si="1147"/>
        <v>5</v>
      </c>
      <c r="Z3884" s="99">
        <f>IF(L3884&lt;'Power Curve'!$P$28,'Power Curve'!$Q$28,IF(L3884&gt;'Power Curve'!$P$29,'Power Curve'!$Q$29,INDEX(ReferenceTurbulence,Y3884)+(L3884-INDEX(ReferenceTurbulenceWindSpeed,Y3884))*(INDEX(ReferenceTurbulence,Y3884+1)-INDEX(ReferenceTurbulence,Y3884))/(INDEX(ReferenceTurbulenceWindSpeed,Y3884+1)-INDEX(ReferenceTurbulenceWindSpeed,Y3884))))</f>
        <v>0.12047603092336973</v>
      </c>
      <c r="AA3884" s="100">
        <f t="shared" si="1153"/>
        <v>0.69102928500647642</v>
      </c>
      <c r="AB3884" s="29">
        <f t="shared" si="1154"/>
        <v>0.9889351372250369</v>
      </c>
      <c r="AG3884" s="40">
        <f t="array" ref="AG3884">SUM(_xlfn.NORM.DIST($AD$3:$AD$1003,$F3884,$AA3884,FALSE)*WindSpeedStep)</f>
        <v>1.0000000000000033</v>
      </c>
      <c r="AH3884" s="40">
        <f t="array" ref="AH3884">SUM(_xlfn.NORM.DIST($AD$3:$AD$1003,$F3884,$AB3884,FALSE)*WindSpeedStep)</f>
        <v>0.99999999837029308</v>
      </c>
      <c r="AJ3884" s="47">
        <f t="shared" si="1148"/>
        <v>6</v>
      </c>
      <c r="AK3884" s="83" t="b">
        <f>COUNTIF('Power Curve'!$D$2:$D$31,AJ3884)&gt;0</f>
        <v>1</v>
      </c>
      <c r="AL3884" s="83" t="b">
        <f t="shared" si="1149"/>
        <v>0</v>
      </c>
      <c r="AM3884" s="83" t="b">
        <f t="shared" si="1155"/>
        <v>1</v>
      </c>
      <c r="AN3884" s="47" t="str">
        <f t="shared" si="1150"/>
        <v>Outer</v>
      </c>
      <c r="AO3884" s="48" t="str">
        <f t="shared" si="1151"/>
        <v>0.2-0.3</v>
      </c>
      <c r="AP3884" s="49" t="str">
        <f t="shared" si="1156"/>
        <v>7-8</v>
      </c>
      <c r="AQ3884" s="49" t="str">
        <f t="shared" si="1157"/>
        <v>Apr</v>
      </c>
      <c r="AR3884" s="48" t="str">
        <f t="shared" si="1158"/>
        <v>285-295</v>
      </c>
      <c r="AS3884" s="49" t="str">
        <f t="shared" si="1152"/>
        <v>LWS-HTI</v>
      </c>
    </row>
    <row r="3885" spans="5:45" x14ac:dyDescent="0.3">
      <c r="E3885" s="15">
        <v>41027.305555555555</v>
      </c>
      <c r="F3885" s="21">
        <v>7.01</v>
      </c>
      <c r="G3885" s="21">
        <v>608.14999997615814</v>
      </c>
      <c r="H3885" s="42">
        <v>1.1840517451260806</v>
      </c>
      <c r="I3885" s="35">
        <v>291.89999999999998</v>
      </c>
      <c r="J3885" s="43">
        <v>0.20542082738944364</v>
      </c>
      <c r="K3885" s="44">
        <v>0.10589498251824581</v>
      </c>
      <c r="L3885" s="26">
        <f t="shared" si="1140"/>
        <v>6.9310050584671705</v>
      </c>
      <c r="M3885" s="26">
        <f t="shared" si="1141"/>
        <v>0.42925915054450114</v>
      </c>
      <c r="N3885" s="96">
        <f t="shared" si="1142"/>
        <v>7</v>
      </c>
      <c r="O3885" s="26">
        <f t="shared" si="1143"/>
        <v>0.91448806250009529</v>
      </c>
      <c r="P3885" s="3">
        <f>IF(L3885&gt;'Power Curve'!$C$37,0,INDEX(Ci,$N3885,1)*POWER(1-O3885,3)+INDEX(Ci,$N3885,2)*3*O3885*POWER(1-O3885,2)+INDEX(Ci,$N3885,3)*3*POWER(O3885,2)*(1-O3885)+INDEX(Ci,$N3885,4)*POWER(O3885,3))</f>
        <v>578.73413932340929</v>
      </c>
      <c r="Q3885" s="3">
        <f>MAX(0,MIN(P3885-V3885+W3885,'Power Curve'!$C$39))</f>
        <v>612.53087731109838</v>
      </c>
      <c r="R3885" s="3">
        <f t="shared" si="1144"/>
        <v>608.14999997615814</v>
      </c>
      <c r="S3885" s="3">
        <f t="shared" si="1145"/>
        <v>4.3808773349402372</v>
      </c>
      <c r="T3885" s="3">
        <f t="shared" si="1146"/>
        <v>4.3808773349402372</v>
      </c>
      <c r="V3885" s="37">
        <f t="array" ref="V3885">SUM(_xlfn.NORM.DIST($AD$3:$AD$1003,$L3885,$AA3885,FALSE)*WindSpeedStep*$AE$3:$AE$1003)/AG3885</f>
        <v>576.82573706092023</v>
      </c>
      <c r="W3885" s="37">
        <f t="array" ref="W3885">SUM(_xlfn.NORM.DIST($AD$3:$AD$1003,$L3885,$AB3885,FALSE)*WindSpeedStep*$AE$3:$AE$1003)/AH3885</f>
        <v>610.62247504860932</v>
      </c>
      <c r="Y3885" s="1">
        <f t="shared" si="1147"/>
        <v>6</v>
      </c>
      <c r="Z3885" s="99">
        <f>IF(L3885&lt;'Power Curve'!$P$28,'Power Curve'!$Q$28,IF(L3885&gt;'Power Curve'!$P$29,'Power Curve'!$Q$29,INDEX(ReferenceTurbulence,Y3885)+(L3885-INDEX(ReferenceTurbulenceWindSpeed,Y3885))*(INDEX(ReferenceTurbulence,Y3885+1)-INDEX(ReferenceTurbulence,Y3885))/(INDEX(ReferenceTurbulenceWindSpeed,Y3885+1)-INDEX(ReferenceTurbulenceWindSpeed,Y3885))))</f>
        <v>0.1198375835526371</v>
      </c>
      <c r="AA3885" s="100">
        <f t="shared" si="1153"/>
        <v>0.83059489779780993</v>
      </c>
      <c r="AB3885" s="29">
        <f t="shared" si="1154"/>
        <v>1.4237727937507454</v>
      </c>
      <c r="AG3885" s="40">
        <f t="array" ref="AG3885">SUM(_xlfn.NORM.DIST($AD$3:$AD$1003,$F3885,$AA3885,FALSE)*WindSpeedStep)</f>
        <v>1.000000000000004</v>
      </c>
      <c r="AH3885" s="40">
        <f t="array" ref="AH3885">SUM(_xlfn.NORM.DIST($AD$3:$AD$1003,$F3885,$AB3885,FALSE)*WindSpeedStep)</f>
        <v>0.99999964694391241</v>
      </c>
      <c r="AJ3885" s="47">
        <f t="shared" si="1148"/>
        <v>7</v>
      </c>
      <c r="AK3885" s="83" t="b">
        <f>COUNTIF('Power Curve'!$D$2:$D$31,AJ3885)&gt;0</f>
        <v>1</v>
      </c>
      <c r="AL3885" s="83" t="b">
        <f t="shared" si="1149"/>
        <v>0</v>
      </c>
      <c r="AM3885" s="83" t="b">
        <f t="shared" si="1155"/>
        <v>1</v>
      </c>
      <c r="AN3885" s="47" t="str">
        <f t="shared" si="1150"/>
        <v>Outer</v>
      </c>
      <c r="AO3885" s="48" t="str">
        <f t="shared" si="1151"/>
        <v>0.4-0.5</v>
      </c>
      <c r="AP3885" s="49" t="str">
        <f t="shared" si="1156"/>
        <v>7-8</v>
      </c>
      <c r="AQ3885" s="49" t="str">
        <f t="shared" si="1157"/>
        <v>Apr</v>
      </c>
      <c r="AR3885" s="48" t="str">
        <f t="shared" si="1158"/>
        <v>285-295</v>
      </c>
      <c r="AS3885" s="49" t="str">
        <f t="shared" si="1152"/>
        <v>LWS-HTI</v>
      </c>
    </row>
    <row r="3886" spans="5:45" x14ac:dyDescent="0.3">
      <c r="E3886" s="15">
        <v>41027.3125</v>
      </c>
      <c r="F3886" s="21">
        <v>7.09</v>
      </c>
      <c r="G3886" s="21">
        <v>615.93001222610451</v>
      </c>
      <c r="H3886" s="42">
        <v>1.1829321966411264</v>
      </c>
      <c r="I3886" s="35">
        <v>299.7</v>
      </c>
      <c r="J3886" s="43">
        <v>0.15232722143864599</v>
      </c>
      <c r="K3886" s="44">
        <v>7.1057013251597662E-2</v>
      </c>
      <c r="L3886" s="26">
        <f t="shared" si="1140"/>
        <v>7.0078934449379435</v>
      </c>
      <c r="M3886" s="26">
        <f t="shared" si="1141"/>
        <v>0.44114249852940218</v>
      </c>
      <c r="N3886" s="96">
        <f t="shared" si="1142"/>
        <v>7</v>
      </c>
      <c r="O3886" s="26">
        <f t="shared" si="1143"/>
        <v>0.99264866331192436</v>
      </c>
      <c r="P3886" s="3">
        <f>IF(L3886&gt;'Power Curve'!$C$37,0,INDEX(Ci,$N3886,1)*POWER(1-O3886,3)+INDEX(Ci,$N3886,2)*3*O3886*POWER(1-O3886,2)+INDEX(Ci,$N3886,3)*3*POWER(O3886,2)*(1-O3886)+INDEX(Ci,$N3886,4)*POWER(O3886,3))</f>
        <v>598.46760174575047</v>
      </c>
      <c r="Q3886" s="3">
        <f>MAX(0,MIN(P3886-V3886+W3886,'Power Curve'!$C$39))</f>
        <v>609.98773908773467</v>
      </c>
      <c r="R3886" s="3">
        <f t="shared" si="1144"/>
        <v>615.93001222610451</v>
      </c>
      <c r="S3886" s="3">
        <f t="shared" si="1145"/>
        <v>-5.9422731383698419</v>
      </c>
      <c r="T3886" s="3">
        <f t="shared" si="1146"/>
        <v>5.9422731383698419</v>
      </c>
      <c r="V3886" s="37">
        <f t="array" ref="V3886">SUM(_xlfn.NORM.DIST($AD$3:$AD$1003,$L3886,$AA3886,FALSE)*WindSpeedStep*$AE$3:$AE$1003)/AG3886</f>
        <v>595.95598382308617</v>
      </c>
      <c r="W3886" s="37">
        <f t="array" ref="W3886">SUM(_xlfn.NORM.DIST($AD$3:$AD$1003,$L3886,$AB3886,FALSE)*WindSpeedStep*$AE$3:$AE$1003)/AH3886</f>
        <v>607.47612116507037</v>
      </c>
      <c r="Y3886" s="1">
        <f t="shared" si="1147"/>
        <v>6</v>
      </c>
      <c r="Z3886" s="99">
        <f>IF(L3886&lt;'Power Curve'!$P$28,'Power Curve'!$Q$28,IF(L3886&gt;'Power Curve'!$P$29,'Power Curve'!$Q$29,INDEX(ReferenceTurbulence,Y3886)+(L3886-INDEX(ReferenceTurbulenceWindSpeed,Y3886))*(INDEX(ReferenceTurbulence,Y3886+1)-INDEX(ReferenceTurbulence,Y3886))/(INDEX(ReferenceTurbulenceWindSpeed,Y3886+1)-INDEX(ReferenceTurbulenceWindSpeed,Y3886))))</f>
        <v>0.11968644363116517</v>
      </c>
      <c r="AA3886" s="100">
        <f t="shared" si="1153"/>
        <v>0.83874984377077699</v>
      </c>
      <c r="AB3886" s="29">
        <f t="shared" si="1154"/>
        <v>1.0674929366054979</v>
      </c>
      <c r="AG3886" s="40">
        <f t="array" ref="AG3886">SUM(_xlfn.NORM.DIST($AD$3:$AD$1003,$F3886,$AA3886,FALSE)*WindSpeedStep)</f>
        <v>1.0000000000000031</v>
      </c>
      <c r="AH3886" s="40">
        <f t="array" ref="AH3886">SUM(_xlfn.NORM.DIST($AD$3:$AD$1003,$F3886,$AB3886,FALSE)*WindSpeedStep)</f>
        <v>0.99999999998892208</v>
      </c>
      <c r="AJ3886" s="47">
        <f t="shared" si="1148"/>
        <v>7</v>
      </c>
      <c r="AK3886" s="83" t="b">
        <f>COUNTIF('Power Curve'!$D$2:$D$31,AJ3886)&gt;0</f>
        <v>1</v>
      </c>
      <c r="AL3886" s="83" t="b">
        <f t="shared" si="1149"/>
        <v>0</v>
      </c>
      <c r="AM3886" s="83" t="b">
        <f t="shared" si="1155"/>
        <v>1</v>
      </c>
      <c r="AN3886" s="47" t="str">
        <f t="shared" si="1150"/>
        <v>Outer</v>
      </c>
      <c r="AO3886" s="48" t="str">
        <f t="shared" si="1151"/>
        <v>0.4-0.5</v>
      </c>
      <c r="AP3886" s="49" t="str">
        <f t="shared" si="1156"/>
        <v>7-8</v>
      </c>
      <c r="AQ3886" s="49" t="str">
        <f t="shared" si="1157"/>
        <v>Apr</v>
      </c>
      <c r="AR3886" s="48" t="str">
        <f t="shared" si="1158"/>
        <v>295-305</v>
      </c>
      <c r="AS3886" s="49" t="str">
        <f t="shared" si="1152"/>
        <v>LWS-HTI</v>
      </c>
    </row>
    <row r="3887" spans="5:45" x14ac:dyDescent="0.3">
      <c r="E3887" s="15">
        <v>41027.319444444445</v>
      </c>
      <c r="F3887" s="21">
        <v>7.47</v>
      </c>
      <c r="G3887" s="21">
        <v>747.48002243041969</v>
      </c>
      <c r="H3887" s="42">
        <v>1.1836208992574715</v>
      </c>
      <c r="I3887" s="35">
        <v>287.7</v>
      </c>
      <c r="J3887" s="43">
        <v>0.1459170013386881</v>
      </c>
      <c r="K3887" s="44">
        <v>0.16935327679673365</v>
      </c>
      <c r="L3887" s="26">
        <f t="shared" si="1140"/>
        <v>7.3849254223157637</v>
      </c>
      <c r="M3887" s="26">
        <f t="shared" si="1141"/>
        <v>0.49941400602577907</v>
      </c>
      <c r="N3887" s="96">
        <f t="shared" si="1142"/>
        <v>8</v>
      </c>
      <c r="O3887" s="26">
        <f t="shared" si="1143"/>
        <v>0.37219703403452464</v>
      </c>
      <c r="P3887" s="3">
        <f>IF(L3887&gt;'Power Curve'!$C$37,0,INDEX(Ci,$N3887,1)*POWER(1-O3887,3)+INDEX(Ci,$N3887,2)*3*O3887*POWER(1-O3887,2)+INDEX(Ci,$N3887,3)*3*POWER(O3887,2)*(1-O3887)+INDEX(Ci,$N3887,4)*POWER(O3887,3))</f>
        <v>699.51267888911582</v>
      </c>
      <c r="Q3887" s="3">
        <f>MAX(0,MIN(P3887-V3887+W3887,'Power Curve'!$C$39))</f>
        <v>710.10148515334265</v>
      </c>
      <c r="R3887" s="3">
        <f t="shared" si="1144"/>
        <v>747.48002243041969</v>
      </c>
      <c r="S3887" s="3">
        <f t="shared" si="1145"/>
        <v>-37.378537277077044</v>
      </c>
      <c r="T3887" s="3">
        <f t="shared" si="1146"/>
        <v>37.378537277077044</v>
      </c>
      <c r="V3887" s="37">
        <f t="array" ref="V3887">SUM(_xlfn.NORM.DIST($AD$3:$AD$1003,$L3887,$AA3887,FALSE)*WindSpeedStep*$AE$3:$AE$1003)/AG3887</f>
        <v>694.75905052942528</v>
      </c>
      <c r="W3887" s="37">
        <f t="array" ref="W3887">SUM(_xlfn.NORM.DIST($AD$3:$AD$1003,$L3887,$AB3887,FALSE)*WindSpeedStep*$AE$3:$AE$1003)/AH3887</f>
        <v>705.34785679365211</v>
      </c>
      <c r="Y3887" s="1">
        <f t="shared" si="1147"/>
        <v>7</v>
      </c>
      <c r="Z3887" s="99">
        <f>IF(L3887&lt;'Power Curve'!$P$28,'Power Curve'!$Q$28,IF(L3887&gt;'Power Curve'!$P$29,'Power Curve'!$Q$29,INDEX(ReferenceTurbulence,Y3887)+(L3887-INDEX(ReferenceTurbulenceWindSpeed,Y3887))*(INDEX(ReferenceTurbulence,Y3887+1)-INDEX(ReferenceTurbulence,Y3887))/(INDEX(ReferenceTurbulenceWindSpeed,Y3887+1)-INDEX(ReferenceTurbulenceWindSpeed,Y3887))))</f>
        <v>0.11956951737843069</v>
      </c>
      <c r="AA3887" s="100">
        <f t="shared" si="1153"/>
        <v>0.88301196862199927</v>
      </c>
      <c r="AB3887" s="29">
        <f t="shared" si="1154"/>
        <v>1.0775861727341611</v>
      </c>
      <c r="AG3887" s="40">
        <f t="array" ref="AG3887">SUM(_xlfn.NORM.DIST($AD$3:$AD$1003,$F3887,$AA3887,FALSE)*WindSpeedStep)</f>
        <v>1.0000000000000036</v>
      </c>
      <c r="AH3887" s="40">
        <f t="array" ref="AH3887">SUM(_xlfn.NORM.DIST($AD$3:$AD$1003,$F3887,$AB3887,FALSE)*WindSpeedStep)</f>
        <v>0.99999999999853861</v>
      </c>
      <c r="AJ3887" s="47">
        <f t="shared" si="1148"/>
        <v>7</v>
      </c>
      <c r="AK3887" s="83" t="b">
        <f>COUNTIF('Power Curve'!$D$2:$D$31,AJ3887)&gt;0</f>
        <v>1</v>
      </c>
      <c r="AL3887" s="83" t="b">
        <f t="shared" si="1149"/>
        <v>0</v>
      </c>
      <c r="AM3887" s="83" t="b">
        <f t="shared" si="1155"/>
        <v>1</v>
      </c>
      <c r="AN3887" s="47" t="str">
        <f t="shared" si="1150"/>
        <v>Outer</v>
      </c>
      <c r="AO3887" s="48" t="str">
        <f t="shared" si="1151"/>
        <v>0.4-0.5</v>
      </c>
      <c r="AP3887" s="49" t="str">
        <f t="shared" si="1156"/>
        <v>7-8</v>
      </c>
      <c r="AQ3887" s="49" t="str">
        <f t="shared" si="1157"/>
        <v>Apr</v>
      </c>
      <c r="AR3887" s="48" t="str">
        <f t="shared" si="1158"/>
        <v>285-295</v>
      </c>
      <c r="AS3887" s="49" t="str">
        <f t="shared" si="1152"/>
        <v>LWS-HTI</v>
      </c>
    </row>
    <row r="3888" spans="5:45" x14ac:dyDescent="0.3">
      <c r="E3888" s="15">
        <v>41027.326388888891</v>
      </c>
      <c r="F3888" s="21">
        <v>8.7100000000000009</v>
      </c>
      <c r="G3888" s="21">
        <v>983.30001068115234</v>
      </c>
      <c r="H3888" s="42">
        <v>1.1834917061186447</v>
      </c>
      <c r="I3888" s="35">
        <v>301</v>
      </c>
      <c r="J3888" s="43">
        <v>0.11136624569460389</v>
      </c>
      <c r="K3888" s="44">
        <v>0.12868224211458226</v>
      </c>
      <c r="L3888" s="26">
        <f t="shared" si="1140"/>
        <v>8.6104899668464565</v>
      </c>
      <c r="M3888" s="26">
        <f t="shared" si="1141"/>
        <v>0.68882895708800473</v>
      </c>
      <c r="N3888" s="96">
        <f t="shared" si="1142"/>
        <v>9</v>
      </c>
      <c r="O3888" s="26">
        <f t="shared" si="1143"/>
        <v>0.60153247583954472</v>
      </c>
      <c r="P3888" s="3">
        <f>IF(L3888&gt;'Power Curve'!$C$37,0,INDEX(Ci,$N3888,1)*POWER(1-O3888,3)+INDEX(Ci,$N3888,2)*3*O3888*POWER(1-O3888,2)+INDEX(Ci,$N3888,3)*3*POWER(O3888,2)*(1-O3888)+INDEX(Ci,$N3888,4)*POWER(O3888,3))</f>
        <v>1068.3380030701942</v>
      </c>
      <c r="Q3888" s="3">
        <f>MAX(0,MIN(P3888-V3888+W3888,'Power Curve'!$C$39))</f>
        <v>1064.9627595666341</v>
      </c>
      <c r="R3888" s="3">
        <f t="shared" si="1144"/>
        <v>983.30001068115234</v>
      </c>
      <c r="S3888" s="3">
        <f t="shared" si="1145"/>
        <v>81.662748885481733</v>
      </c>
      <c r="T3888" s="3">
        <f t="shared" si="1146"/>
        <v>81.662748885481733</v>
      </c>
      <c r="V3888" s="37">
        <f t="array" ref="V3888">SUM(_xlfn.NORM.DIST($AD$3:$AD$1003,$L3888,$AA3888,FALSE)*WindSpeedStep*$AE$3:$AE$1003)/AG3888</f>
        <v>1072.753205868047</v>
      </c>
      <c r="W3888" s="37">
        <f t="array" ref="W3888">SUM(_xlfn.NORM.DIST($AD$3:$AD$1003,$L3888,$AB3888,FALSE)*WindSpeedStep*$AE$3:$AE$1003)/AH3888</f>
        <v>1069.3779623644868</v>
      </c>
      <c r="Y3888" s="1">
        <f t="shared" si="1147"/>
        <v>8</v>
      </c>
      <c r="Z3888" s="99">
        <f>IF(L3888&lt;'Power Curve'!$P$28,'Power Curve'!$Q$28,IF(L3888&gt;'Power Curve'!$P$29,'Power Curve'!$Q$29,INDEX(ReferenceTurbulence,Y3888)+(L3888-INDEX(ReferenceTurbulenceWindSpeed,Y3888))*(INDEX(ReferenceTurbulence,Y3888+1)-INDEX(ReferenceTurbulence,Y3888))/(INDEX(ReferenceTurbulenceWindSpeed,Y3888+1)-INDEX(ReferenceTurbulenceWindSpeed,Y3888))))</f>
        <v>0.12008763749737861</v>
      </c>
      <c r="AA3888" s="100">
        <f t="shared" si="1153"/>
        <v>1.0340133978134729</v>
      </c>
      <c r="AB3888" s="29">
        <f t="shared" si="1154"/>
        <v>0.95891794119874418</v>
      </c>
      <c r="AG3888" s="40">
        <f t="array" ref="AG3888">SUM(_xlfn.NORM.DIST($AD$3:$AD$1003,$F3888,$AA3888,FALSE)*WindSpeedStep)</f>
        <v>1.0000000000000031</v>
      </c>
      <c r="AH3888" s="40">
        <f t="array" ref="AH3888">SUM(_xlfn.NORM.DIST($AD$3:$AD$1003,$F3888,$AB3888,FALSE)*WindSpeedStep)</f>
        <v>1.000000000000004</v>
      </c>
      <c r="AJ3888" s="47">
        <f t="shared" si="1148"/>
        <v>9</v>
      </c>
      <c r="AK3888" s="83" t="b">
        <f>COUNTIF('Power Curve'!$D$2:$D$31,AJ3888)&gt;0</f>
        <v>1</v>
      </c>
      <c r="AL3888" s="83" t="b">
        <f t="shared" si="1149"/>
        <v>0</v>
      </c>
      <c r="AM3888" s="83" t="b">
        <f t="shared" si="1155"/>
        <v>1</v>
      </c>
      <c r="AN3888" s="47" t="str">
        <f t="shared" si="1150"/>
        <v>Inner</v>
      </c>
      <c r="AO3888" s="48" t="str">
        <f t="shared" si="1151"/>
        <v>0.6-0.7</v>
      </c>
      <c r="AP3888" s="49" t="str">
        <f t="shared" si="1156"/>
        <v>7-8</v>
      </c>
      <c r="AQ3888" s="49" t="str">
        <f t="shared" si="1157"/>
        <v>Apr</v>
      </c>
      <c r="AR3888" s="48" t="str">
        <f t="shared" si="1158"/>
        <v>295-305</v>
      </c>
      <c r="AS3888" s="49" t="str">
        <f t="shared" si="1152"/>
        <v>Inner-TI</v>
      </c>
    </row>
    <row r="3889" spans="5:45" x14ac:dyDescent="0.3">
      <c r="E3889" s="15">
        <v>41027.333333333336</v>
      </c>
      <c r="F3889" s="21">
        <v>7.06</v>
      </c>
      <c r="G3889" s="21">
        <v>648.87002706527733</v>
      </c>
      <c r="H3889" s="42">
        <v>1.1832489120886875</v>
      </c>
      <c r="I3889" s="35">
        <v>292</v>
      </c>
      <c r="J3889" s="43">
        <v>0.15580736543909351</v>
      </c>
      <c r="K3889" s="44">
        <v>0.10558061215092036</v>
      </c>
      <c r="L3889" s="26">
        <f t="shared" si="1140"/>
        <v>6.9788635869868791</v>
      </c>
      <c r="M3889" s="26">
        <f t="shared" si="1141"/>
        <v>0.43665584040300393</v>
      </c>
      <c r="N3889" s="96">
        <f t="shared" si="1142"/>
        <v>7</v>
      </c>
      <c r="O3889" s="26">
        <f t="shared" si="1143"/>
        <v>0.9631384701203981</v>
      </c>
      <c r="P3889" s="3">
        <f>IF(L3889&gt;'Power Curve'!$C$37,0,INDEX(Ci,$N3889,1)*POWER(1-O3889,3)+INDEX(Ci,$N3889,2)*3*O3889*POWER(1-O3889,2)+INDEX(Ci,$N3889,3)*3*POWER(O3889,2)*(1-O3889)+INDEX(Ci,$N3889,4)*POWER(O3889,3))</f>
        <v>591.01795613290835</v>
      </c>
      <c r="Q3889" s="3">
        <f>MAX(0,MIN(P3889-V3889+W3889,'Power Curve'!$C$39))</f>
        <v>603.72234263584312</v>
      </c>
      <c r="R3889" s="3">
        <f t="shared" si="1144"/>
        <v>648.87002706527733</v>
      </c>
      <c r="S3889" s="3">
        <f t="shared" si="1145"/>
        <v>-45.147684429434207</v>
      </c>
      <c r="T3889" s="3">
        <f t="shared" si="1146"/>
        <v>45.147684429434207</v>
      </c>
      <c r="V3889" s="37">
        <f t="array" ref="V3889">SUM(_xlfn.NORM.DIST($AD$3:$AD$1003,$L3889,$AA3889,FALSE)*WindSpeedStep*$AE$3:$AE$1003)/AG3889</f>
        <v>588.69491059605241</v>
      </c>
      <c r="W3889" s="37">
        <f t="array" ref="W3889">SUM(_xlfn.NORM.DIST($AD$3:$AD$1003,$L3889,$AB3889,FALSE)*WindSpeedStep*$AE$3:$AE$1003)/AH3889</f>
        <v>601.39929709898718</v>
      </c>
      <c r="Y3889" s="1">
        <f t="shared" si="1147"/>
        <v>6</v>
      </c>
      <c r="Z3889" s="99">
        <f>IF(L3889&lt;'Power Curve'!$P$28,'Power Curve'!$Q$28,IF(L3889&gt;'Power Curve'!$P$29,'Power Curve'!$Q$29,INDEX(ReferenceTurbulence,Y3889)+(L3889-INDEX(ReferenceTurbulenceWindSpeed,Y3889))*(INDEX(ReferenceTurbulence,Y3889+1)-INDEX(ReferenceTurbulence,Y3889))/(INDEX(ReferenceTurbulenceWindSpeed,Y3889+1)-INDEX(ReferenceTurbulenceWindSpeed,Y3889))))</f>
        <v>0.11974350778158446</v>
      </c>
      <c r="AA3889" s="100">
        <f t="shared" si="1153"/>
        <v>0.83567360623497977</v>
      </c>
      <c r="AB3889" s="29">
        <f t="shared" si="1154"/>
        <v>1.0873583492472476</v>
      </c>
      <c r="AG3889" s="40">
        <f t="array" ref="AG3889">SUM(_xlfn.NORM.DIST($AD$3:$AD$1003,$F3889,$AA3889,FALSE)*WindSpeedStep)</f>
        <v>1.0000000000000036</v>
      </c>
      <c r="AH3889" s="40">
        <f t="array" ref="AH3889">SUM(_xlfn.NORM.DIST($AD$3:$AD$1003,$F3889,$AB3889,FALSE)*WindSpeedStep)</f>
        <v>0.99999999996946531</v>
      </c>
      <c r="AJ3889" s="47">
        <f t="shared" si="1148"/>
        <v>7</v>
      </c>
      <c r="AK3889" s="83" t="b">
        <f>COUNTIF('Power Curve'!$D$2:$D$31,AJ3889)&gt;0</f>
        <v>1</v>
      </c>
      <c r="AL3889" s="83" t="b">
        <f t="shared" si="1149"/>
        <v>0</v>
      </c>
      <c r="AM3889" s="83" t="b">
        <f t="shared" si="1155"/>
        <v>1</v>
      </c>
      <c r="AN3889" s="47" t="str">
        <f t="shared" si="1150"/>
        <v>Outer</v>
      </c>
      <c r="AO3889" s="48" t="str">
        <f t="shared" si="1151"/>
        <v>0.4-0.5</v>
      </c>
      <c r="AP3889" s="49" t="str">
        <f t="shared" si="1156"/>
        <v>8-9</v>
      </c>
      <c r="AQ3889" s="49" t="str">
        <f t="shared" si="1157"/>
        <v>Apr</v>
      </c>
      <c r="AR3889" s="48" t="str">
        <f t="shared" si="1158"/>
        <v>285-295</v>
      </c>
      <c r="AS3889" s="49" t="str">
        <f t="shared" si="1152"/>
        <v>LWS-HTI</v>
      </c>
    </row>
    <row r="3890" spans="5:45" x14ac:dyDescent="0.3">
      <c r="E3890" s="15">
        <v>41027.340277777781</v>
      </c>
      <c r="F3890" s="21">
        <v>8.17</v>
      </c>
      <c r="G3890" s="21">
        <v>1011.4900207519536</v>
      </c>
      <c r="H3890" s="42">
        <v>1.1826311416518411</v>
      </c>
      <c r="I3890" s="35">
        <v>302.8</v>
      </c>
      <c r="J3890" s="43">
        <v>0.11138310893512852</v>
      </c>
      <c r="K3890" s="44">
        <v>0.13121428442463975</v>
      </c>
      <c r="L3890" s="26">
        <f t="shared" si="1140"/>
        <v>8.0747012643301606</v>
      </c>
      <c r="M3890" s="26">
        <f t="shared" si="1141"/>
        <v>0.60602108595651738</v>
      </c>
      <c r="N3890" s="96">
        <f t="shared" si="1142"/>
        <v>9</v>
      </c>
      <c r="O3890" s="26">
        <f t="shared" si="1143"/>
        <v>6.5985753496483779E-2</v>
      </c>
      <c r="P3890" s="3">
        <f>IF(L3890&gt;'Power Curve'!$C$37,0,INDEX(Ci,$N3890,1)*POWER(1-O3890,3)+INDEX(Ci,$N3890,2)*3*O3890*POWER(1-O3890,2)+INDEX(Ci,$N3890,3)*3*POWER(O3890,2)*(1-O3890)+INDEX(Ci,$N3890,4)*POWER(O3890,3))</f>
        <v>900.5778166306103</v>
      </c>
      <c r="Q3890" s="3">
        <f>MAX(0,MIN(P3890-V3890+W3890,'Power Curve'!$C$39))</f>
        <v>896.99254274857469</v>
      </c>
      <c r="R3890" s="3">
        <f t="shared" si="1144"/>
        <v>1011.4900207519536</v>
      </c>
      <c r="S3890" s="3">
        <f t="shared" si="1145"/>
        <v>-114.49747800337889</v>
      </c>
      <c r="T3890" s="3">
        <f t="shared" si="1146"/>
        <v>114.49747800337889</v>
      </c>
      <c r="V3890" s="37">
        <f t="array" ref="V3890">SUM(_xlfn.NORM.DIST($AD$3:$AD$1003,$L3890,$AA3890,FALSE)*WindSpeedStep*$AE$3:$AE$1003)/AG3890</f>
        <v>897.0705215149876</v>
      </c>
      <c r="W3890" s="37">
        <f t="array" ref="W3890">SUM(_xlfn.NORM.DIST($AD$3:$AD$1003,$L3890,$AB3890,FALSE)*WindSpeedStep*$AE$3:$AE$1003)/AH3890</f>
        <v>893.485247632952</v>
      </c>
      <c r="Y3890" s="1">
        <f t="shared" si="1147"/>
        <v>8</v>
      </c>
      <c r="Z3890" s="99">
        <f>IF(L3890&lt;'Power Curve'!$P$28,'Power Curve'!$Q$28,IF(L3890&gt;'Power Curve'!$P$29,'Power Curve'!$Q$29,INDEX(ReferenceTurbulence,Y3890)+(L3890-INDEX(ReferenceTurbulenceWindSpeed,Y3890))*(INDEX(ReferenceTurbulence,Y3890+1)-INDEX(ReferenceTurbulence,Y3890))/(INDEX(ReferenceTurbulenceWindSpeed,Y3890+1)-INDEX(ReferenceTurbulenceWindSpeed,Y3890))))</f>
        <v>0.11947211018885052</v>
      </c>
      <c r="AA3890" s="100">
        <f t="shared" si="1153"/>
        <v>0.96470159919410359</v>
      </c>
      <c r="AB3890" s="29">
        <f t="shared" si="1154"/>
        <v>0.89938533054350633</v>
      </c>
      <c r="AG3890" s="40">
        <f t="array" ref="AG3890">SUM(_xlfn.NORM.DIST($AD$3:$AD$1003,$F3890,$AA3890,FALSE)*WindSpeedStep)</f>
        <v>1.0000000000000036</v>
      </c>
      <c r="AH3890" s="40">
        <f t="array" ref="AH3890">SUM(_xlfn.NORM.DIST($AD$3:$AD$1003,$F3890,$AB3890,FALSE)*WindSpeedStep)</f>
        <v>1.0000000000000036</v>
      </c>
      <c r="AJ3890" s="47">
        <f t="shared" si="1148"/>
        <v>8</v>
      </c>
      <c r="AK3890" s="83" t="b">
        <f>COUNTIF('Power Curve'!$D$2:$D$31,AJ3890)&gt;0</f>
        <v>1</v>
      </c>
      <c r="AL3890" s="83" t="b">
        <f t="shared" si="1149"/>
        <v>0</v>
      </c>
      <c r="AM3890" s="83" t="b">
        <f t="shared" si="1155"/>
        <v>1</v>
      </c>
      <c r="AN3890" s="47" t="str">
        <f t="shared" si="1150"/>
        <v>Inner</v>
      </c>
      <c r="AO3890" s="48" t="str">
        <f t="shared" si="1151"/>
        <v>0.6-0.7</v>
      </c>
      <c r="AP3890" s="49" t="str">
        <f t="shared" si="1156"/>
        <v>8-9</v>
      </c>
      <c r="AQ3890" s="49" t="str">
        <f t="shared" si="1157"/>
        <v>Apr</v>
      </c>
      <c r="AR3890" s="48" t="str">
        <f t="shared" si="1158"/>
        <v>295-305</v>
      </c>
      <c r="AS3890" s="49" t="str">
        <f t="shared" si="1152"/>
        <v>Inner-TI</v>
      </c>
    </row>
    <row r="3891" spans="5:45" x14ac:dyDescent="0.3">
      <c r="E3891" s="15">
        <v>41027.347222222219</v>
      </c>
      <c r="F3891" s="21">
        <v>8.2799999999999994</v>
      </c>
      <c r="G3891" s="21">
        <v>920.65998077392578</v>
      </c>
      <c r="H3891" s="42">
        <v>1.1822872658764674</v>
      </c>
      <c r="I3891" s="35">
        <v>306</v>
      </c>
      <c r="J3891" s="43">
        <v>0.12198067632850243</v>
      </c>
      <c r="K3891" s="44">
        <v>7.1726119159162716E-2</v>
      </c>
      <c r="L3891" s="26">
        <f t="shared" si="1140"/>
        <v>8.1826249264750057</v>
      </c>
      <c r="M3891" s="26">
        <f t="shared" si="1141"/>
        <v>0.62270103584153147</v>
      </c>
      <c r="N3891" s="96">
        <f t="shared" si="1142"/>
        <v>9</v>
      </c>
      <c r="O3891" s="26">
        <f t="shared" si="1143"/>
        <v>0.17386067369074409</v>
      </c>
      <c r="P3891" s="3">
        <f>IF(L3891&gt;'Power Curve'!$C$37,0,INDEX(Ci,$N3891,1)*POWER(1-O3891,3)+INDEX(Ci,$N3891,2)*3*O3891*POWER(1-O3891,2)+INDEX(Ci,$N3891,3)*3*POWER(O3891,2)*(1-O3891)+INDEX(Ci,$N3891,4)*POWER(O3891,3))</f>
        <v>933.45638304337115</v>
      </c>
      <c r="Q3891" s="3">
        <f>MAX(0,MIN(P3891-V3891+W3891,'Power Curve'!$C$39))</f>
        <v>934.53669603482888</v>
      </c>
      <c r="R3891" s="3">
        <f t="shared" si="1144"/>
        <v>920.65998077392578</v>
      </c>
      <c r="S3891" s="3">
        <f t="shared" si="1145"/>
        <v>13.876715260903097</v>
      </c>
      <c r="T3891" s="3">
        <f t="shared" si="1146"/>
        <v>13.876715260903097</v>
      </c>
      <c r="V3891" s="37">
        <f t="array" ref="V3891">SUM(_xlfn.NORM.DIST($AD$3:$AD$1003,$L3891,$AA3891,FALSE)*WindSpeedStep*$AE$3:$AE$1003)/AG3891</f>
        <v>931.3187104315399</v>
      </c>
      <c r="W3891" s="37">
        <f t="array" ref="W3891">SUM(_xlfn.NORM.DIST($AD$3:$AD$1003,$L3891,$AB3891,FALSE)*WindSpeedStep*$AE$3:$AE$1003)/AH3891</f>
        <v>932.39902342299763</v>
      </c>
      <c r="Y3891" s="1">
        <f t="shared" si="1147"/>
        <v>8</v>
      </c>
      <c r="Z3891" s="99">
        <f>IF(L3891&lt;'Power Curve'!$P$28,'Power Curve'!$Q$28,IF(L3891&gt;'Power Curve'!$P$29,'Power Curve'!$Q$29,INDEX(ReferenceTurbulence,Y3891)+(L3891-INDEX(ReferenceTurbulenceWindSpeed,Y3891))*(INDEX(ReferenceTurbulence,Y3891+1)-INDEX(ReferenceTurbulence,Y3891))/(INDEX(ReferenceTurbulenceWindSpeed,Y3891+1)-INDEX(ReferenceTurbulenceWindSpeed,Y3891))))</f>
        <v>0.11959609556027498</v>
      </c>
      <c r="AA3891" s="100">
        <f t="shared" si="1153"/>
        <v>0.97860999264059279</v>
      </c>
      <c r="AB3891" s="29">
        <f t="shared" si="1154"/>
        <v>0.99812212267388367</v>
      </c>
      <c r="AG3891" s="40">
        <f t="array" ref="AG3891">SUM(_xlfn.NORM.DIST($AD$3:$AD$1003,$F3891,$AA3891,FALSE)*WindSpeedStep)</f>
        <v>1.0000000000000038</v>
      </c>
      <c r="AH3891" s="40">
        <f t="array" ref="AH3891">SUM(_xlfn.NORM.DIST($AD$3:$AD$1003,$F3891,$AB3891,FALSE)*WindSpeedStep)</f>
        <v>1.0000000000000038</v>
      </c>
      <c r="AJ3891" s="47">
        <f t="shared" si="1148"/>
        <v>8</v>
      </c>
      <c r="AK3891" s="83" t="b">
        <f>COUNTIF('Power Curve'!$D$2:$D$31,AJ3891)&gt;0</f>
        <v>1</v>
      </c>
      <c r="AL3891" s="83" t="b">
        <f t="shared" si="1149"/>
        <v>0</v>
      </c>
      <c r="AM3891" s="83" t="b">
        <f t="shared" si="1155"/>
        <v>1</v>
      </c>
      <c r="AN3891" s="47" t="str">
        <f t="shared" si="1150"/>
        <v>Outer</v>
      </c>
      <c r="AO3891" s="48" t="str">
        <f t="shared" si="1151"/>
        <v>0.6-0.7</v>
      </c>
      <c r="AP3891" s="49" t="str">
        <f t="shared" si="1156"/>
        <v>8-9</v>
      </c>
      <c r="AQ3891" s="49" t="str">
        <f t="shared" si="1157"/>
        <v>Apr</v>
      </c>
      <c r="AR3891" s="48" t="str">
        <f t="shared" si="1158"/>
        <v>305-315</v>
      </c>
      <c r="AS3891" s="49" t="str">
        <f t="shared" si="1152"/>
        <v>Inner-TI</v>
      </c>
    </row>
    <row r="3892" spans="5:45" x14ac:dyDescent="0.3">
      <c r="E3892" s="15">
        <v>41027.354166666664</v>
      </c>
      <c r="F3892" s="21">
        <v>7.18</v>
      </c>
      <c r="G3892" s="21">
        <v>560.02997803688072</v>
      </c>
      <c r="H3892" s="42">
        <v>1.1817018443717195</v>
      </c>
      <c r="I3892" s="35">
        <v>305.5</v>
      </c>
      <c r="J3892" s="43">
        <v>0.18105849582172703</v>
      </c>
      <c r="K3892" s="44">
        <v>7.1369521499346208E-2</v>
      </c>
      <c r="L3892" s="26">
        <f t="shared" si="1140"/>
        <v>7.0943898888414445</v>
      </c>
      <c r="M3892" s="26">
        <f t="shared" si="1141"/>
        <v>0.45451080276287037</v>
      </c>
      <c r="N3892" s="96">
        <f t="shared" si="1142"/>
        <v>8</v>
      </c>
      <c r="O3892" s="26">
        <f t="shared" si="1143"/>
        <v>7.9778492275917615E-2</v>
      </c>
      <c r="P3892" s="3">
        <f>IF(L3892&gt;'Power Curve'!$C$37,0,INDEX(Ci,$N3892,1)*POWER(1-O3892,3)+INDEX(Ci,$N3892,2)*3*O3892*POWER(1-O3892,2)+INDEX(Ci,$N3892,3)*3*POWER(O3892,2)*(1-O3892)+INDEX(Ci,$N3892,4)*POWER(O3892,3))</f>
        <v>620.86968818256844</v>
      </c>
      <c r="Q3892" s="3">
        <f>MAX(0,MIN(P3892-V3892+W3892,'Power Curve'!$C$39))</f>
        <v>645.20194373315883</v>
      </c>
      <c r="R3892" s="3">
        <f t="shared" si="1144"/>
        <v>560.02997803688072</v>
      </c>
      <c r="S3892" s="3">
        <f t="shared" si="1145"/>
        <v>85.171965696278107</v>
      </c>
      <c r="T3892" s="3">
        <f t="shared" si="1146"/>
        <v>85.171965696278107</v>
      </c>
      <c r="V3892" s="37">
        <f t="array" ref="V3892">SUM(_xlfn.NORM.DIST($AD$3:$AD$1003,$L3892,$AA3892,FALSE)*WindSpeedStep*$AE$3:$AE$1003)/AG3892</f>
        <v>617.91098132500417</v>
      </c>
      <c r="W3892" s="37">
        <f t="array" ref="W3892">SUM(_xlfn.NORM.DIST($AD$3:$AD$1003,$L3892,$AB3892,FALSE)*WindSpeedStep*$AE$3:$AE$1003)/AH3892</f>
        <v>642.24323687559456</v>
      </c>
      <c r="Y3892" s="1">
        <f t="shared" si="1147"/>
        <v>7</v>
      </c>
      <c r="Z3892" s="99">
        <f>IF(L3892&lt;'Power Curve'!$P$28,'Power Curve'!$Q$28,IF(L3892&gt;'Power Curve'!$P$29,'Power Curve'!$Q$29,INDEX(ReferenceTurbulence,Y3892)+(L3892-INDEX(ReferenceTurbulenceWindSpeed,Y3892))*(INDEX(ReferenceTurbulence,Y3892+1)-INDEX(ReferenceTurbulence,Y3892))/(INDEX(ReferenceTurbulenceWindSpeed,Y3892+1)-INDEX(ReferenceTurbulenceWindSpeed,Y3892))))</f>
        <v>0.11965021273352891</v>
      </c>
      <c r="AA3892" s="100">
        <f t="shared" si="1153"/>
        <v>0.84884525941447531</v>
      </c>
      <c r="AB3892" s="29">
        <f t="shared" si="1154"/>
        <v>1.2844995620465012</v>
      </c>
      <c r="AG3892" s="40">
        <f t="array" ref="AG3892">SUM(_xlfn.NORM.DIST($AD$3:$AD$1003,$F3892,$AA3892,FALSE)*WindSpeedStep)</f>
        <v>1.0000000000000033</v>
      </c>
      <c r="AH3892" s="40">
        <f t="array" ref="AH3892">SUM(_xlfn.NORM.DIST($AD$3:$AD$1003,$F3892,$AB3892,FALSE)*WindSpeedStep)</f>
        <v>0.99999999099323633</v>
      </c>
      <c r="AJ3892" s="47">
        <f t="shared" si="1148"/>
        <v>7</v>
      </c>
      <c r="AK3892" s="83" t="b">
        <f>COUNTIF('Power Curve'!$D$2:$D$31,AJ3892)&gt;0</f>
        <v>1</v>
      </c>
      <c r="AL3892" s="83" t="b">
        <f t="shared" si="1149"/>
        <v>0</v>
      </c>
      <c r="AM3892" s="83" t="b">
        <f t="shared" si="1155"/>
        <v>1</v>
      </c>
      <c r="AN3892" s="47" t="str">
        <f t="shared" si="1150"/>
        <v>Outer</v>
      </c>
      <c r="AO3892" s="48" t="str">
        <f t="shared" si="1151"/>
        <v>0.4-0.5</v>
      </c>
      <c r="AP3892" s="49" t="str">
        <f t="shared" si="1156"/>
        <v>8-9</v>
      </c>
      <c r="AQ3892" s="49" t="str">
        <f t="shared" si="1157"/>
        <v>Apr</v>
      </c>
      <c r="AR3892" s="48" t="str">
        <f t="shared" si="1158"/>
        <v>305-315</v>
      </c>
      <c r="AS3892" s="49" t="str">
        <f t="shared" si="1152"/>
        <v>LWS-HTI</v>
      </c>
    </row>
    <row r="3893" spans="5:45" x14ac:dyDescent="0.3">
      <c r="E3893" s="15">
        <v>41027.361111111109</v>
      </c>
      <c r="F3893" s="21">
        <v>6.18</v>
      </c>
      <c r="G3893" s="21">
        <v>387.87000656127947</v>
      </c>
      <c r="H3893" s="42">
        <v>1.180201624803032</v>
      </c>
      <c r="I3893" s="35">
        <v>306.89999999999998</v>
      </c>
      <c r="J3893" s="43">
        <v>9.3851132686084138E-2</v>
      </c>
      <c r="K3893" s="44">
        <v>4.2814252573179869E-2</v>
      </c>
      <c r="L3893" s="26">
        <f t="shared" si="1140"/>
        <v>6.1037281355710009</v>
      </c>
      <c r="M3893" s="26">
        <f t="shared" si="1141"/>
        <v>0.30140083531778949</v>
      </c>
      <c r="N3893" s="96">
        <f t="shared" si="1142"/>
        <v>7</v>
      </c>
      <c r="O3893" s="26">
        <f t="shared" si="1143"/>
        <v>7.352281014817276E-2</v>
      </c>
      <c r="P3893" s="3">
        <f>IF(L3893&gt;'Power Curve'!$C$37,0,INDEX(Ci,$N3893,1)*POWER(1-O3893,3)+INDEX(Ci,$N3893,2)*3*O3893*POWER(1-O3893,2)+INDEX(Ci,$N3893,3)*3*POWER(O3893,2)*(1-O3893)+INDEX(Ci,$N3893,4)*POWER(O3893,3))</f>
        <v>383.04006319689137</v>
      </c>
      <c r="Q3893" s="3">
        <f>MAX(0,MIN(P3893-V3893+W3893,'Power Curve'!$C$39))</f>
        <v>378.10834316038415</v>
      </c>
      <c r="R3893" s="3">
        <f t="shared" si="1144"/>
        <v>387.87000656127947</v>
      </c>
      <c r="S3893" s="3">
        <f t="shared" si="1145"/>
        <v>-9.7616634008953156</v>
      </c>
      <c r="T3893" s="3">
        <f t="shared" si="1146"/>
        <v>9.7616634008953156</v>
      </c>
      <c r="V3893" s="37">
        <f t="array" ref="V3893">SUM(_xlfn.NORM.DIST($AD$3:$AD$1003,$L3893,$AA3893,FALSE)*WindSpeedStep*$AE$3:$AE$1003)/AG3893</f>
        <v>391.17121233765778</v>
      </c>
      <c r="W3893" s="37">
        <f t="array" ref="W3893">SUM(_xlfn.NORM.DIST($AD$3:$AD$1003,$L3893,$AB3893,FALSE)*WindSpeedStep*$AE$3:$AE$1003)/AH3893</f>
        <v>386.23949230115056</v>
      </c>
      <c r="Y3893" s="1">
        <f t="shared" si="1147"/>
        <v>6</v>
      </c>
      <c r="Z3893" s="99">
        <f>IF(L3893&lt;'Power Curve'!$P$28,'Power Curve'!$Q$28,IF(L3893&gt;'Power Curve'!$P$29,'Power Curve'!$Q$29,INDEX(ReferenceTurbulence,Y3893)+(L3893-INDEX(ReferenceTurbulenceWindSpeed,Y3893))*(INDEX(ReferenceTurbulence,Y3893+1)-INDEX(ReferenceTurbulence,Y3893))/(INDEX(ReferenceTurbulenceWindSpeed,Y3893+1)-INDEX(ReferenceTurbulenceWindSpeed,Y3893))))</f>
        <v>0.1214637663209488</v>
      </c>
      <c r="AA3893" s="100">
        <f t="shared" si="1153"/>
        <v>0.74138180794559649</v>
      </c>
      <c r="AB3893" s="29">
        <f t="shared" si="1154"/>
        <v>0.57284179913125899</v>
      </c>
      <c r="AG3893" s="40">
        <f t="array" ref="AG3893">SUM(_xlfn.NORM.DIST($AD$3:$AD$1003,$F3893,$AA3893,FALSE)*WindSpeedStep)</f>
        <v>1.0000000000000036</v>
      </c>
      <c r="AH3893" s="40">
        <f t="array" ref="AH3893">SUM(_xlfn.NORM.DIST($AD$3:$AD$1003,$F3893,$AB3893,FALSE)*WindSpeedStep)</f>
        <v>1.0000000000000031</v>
      </c>
      <c r="AJ3893" s="47">
        <f t="shared" si="1148"/>
        <v>6</v>
      </c>
      <c r="AK3893" s="83" t="b">
        <f>COUNTIF('Power Curve'!$D$2:$D$31,AJ3893)&gt;0</f>
        <v>1</v>
      </c>
      <c r="AL3893" s="83" t="b">
        <f t="shared" si="1149"/>
        <v>0</v>
      </c>
      <c r="AM3893" s="83" t="b">
        <f t="shared" si="1155"/>
        <v>1</v>
      </c>
      <c r="AN3893" s="47" t="str">
        <f t="shared" si="1150"/>
        <v>Outer</v>
      </c>
      <c r="AO3893" s="48" t="str">
        <f t="shared" si="1151"/>
        <v>0.3-0.4</v>
      </c>
      <c r="AP3893" s="49" t="str">
        <f t="shared" si="1156"/>
        <v>8-9</v>
      </c>
      <c r="AQ3893" s="49" t="str">
        <f t="shared" si="1157"/>
        <v>Apr</v>
      </c>
      <c r="AR3893" s="48" t="str">
        <f t="shared" si="1158"/>
        <v>305-315</v>
      </c>
      <c r="AS3893" s="49" t="str">
        <f t="shared" si="1152"/>
        <v>LWS-LTI</v>
      </c>
    </row>
    <row r="3894" spans="5:45" x14ac:dyDescent="0.3">
      <c r="E3894" s="15">
        <v>41027.368055555555</v>
      </c>
      <c r="F3894" s="21">
        <v>6.76</v>
      </c>
      <c r="G3894" s="21">
        <v>576.90997314453102</v>
      </c>
      <c r="H3894" s="42">
        <v>1.1799876187648</v>
      </c>
      <c r="I3894" s="35">
        <v>310.39999999999998</v>
      </c>
      <c r="J3894" s="43">
        <v>0.12721893491124261</v>
      </c>
      <c r="K3894" s="44">
        <v>0.10226131407087541</v>
      </c>
      <c r="L3894" s="26">
        <f t="shared" si="1140"/>
        <v>6.6761663560191975</v>
      </c>
      <c r="M3894" s="26">
        <f t="shared" si="1141"/>
        <v>0.38987300758829468</v>
      </c>
      <c r="N3894" s="96">
        <f t="shared" si="1142"/>
        <v>7</v>
      </c>
      <c r="O3894" s="26">
        <f t="shared" si="1143"/>
        <v>0.65543273558135573</v>
      </c>
      <c r="P3894" s="3">
        <f>IF(L3894&gt;'Power Curve'!$C$37,0,INDEX(Ci,$N3894,1)*POWER(1-O3894,3)+INDEX(Ci,$N3894,2)*3*O3894*POWER(1-O3894,2)+INDEX(Ci,$N3894,3)*3*POWER(O3894,2)*(1-O3894)+INDEX(Ci,$N3894,4)*POWER(O3894,3))</f>
        <v>513.94417583786867</v>
      </c>
      <c r="Q3894" s="3">
        <f>MAX(0,MIN(P3894-V3894+W3894,'Power Curve'!$C$39))</f>
        <v>515.9009887987196</v>
      </c>
      <c r="R3894" s="3">
        <f t="shared" si="1144"/>
        <v>576.90997314453102</v>
      </c>
      <c r="S3894" s="3">
        <f t="shared" si="1145"/>
        <v>-61.008984345811427</v>
      </c>
      <c r="T3894" s="3">
        <f t="shared" si="1146"/>
        <v>61.008984345811427</v>
      </c>
      <c r="V3894" s="37">
        <f t="array" ref="V3894">SUM(_xlfn.NORM.DIST($AD$3:$AD$1003,$L3894,$AA3894,FALSE)*WindSpeedStep*$AE$3:$AE$1003)/AG3894</f>
        <v>515.73776287695728</v>
      </c>
      <c r="W3894" s="37">
        <f t="array" ref="W3894">SUM(_xlfn.NORM.DIST($AD$3:$AD$1003,$L3894,$AB3894,FALSE)*WindSpeedStep*$AE$3:$AE$1003)/AH3894</f>
        <v>517.6945758378082</v>
      </c>
      <c r="Y3894" s="1">
        <f t="shared" si="1147"/>
        <v>6</v>
      </c>
      <c r="Z3894" s="99">
        <f>IF(L3894&lt;'Power Curve'!$P$28,'Power Curve'!$Q$28,IF(L3894&gt;'Power Curve'!$P$29,'Power Curve'!$Q$29,INDEX(ReferenceTurbulence,Y3894)+(L3894-INDEX(ReferenceTurbulenceWindSpeed,Y3894))*(INDEX(ReferenceTurbulence,Y3894+1)-INDEX(ReferenceTurbulence,Y3894))/(INDEX(ReferenceTurbulenceWindSpeed,Y3894+1)-INDEX(ReferenceTurbulenceWindSpeed,Y3894))))</f>
        <v>0.12033852138270372</v>
      </c>
      <c r="AA3894" s="100">
        <f t="shared" si="1153"/>
        <v>0.80339998778830335</v>
      </c>
      <c r="AB3894" s="29">
        <f t="shared" si="1154"/>
        <v>0.84933477310303407</v>
      </c>
      <c r="AG3894" s="40">
        <f t="array" ref="AG3894">SUM(_xlfn.NORM.DIST($AD$3:$AD$1003,$F3894,$AA3894,FALSE)*WindSpeedStep)</f>
        <v>1.0000000000000033</v>
      </c>
      <c r="AH3894" s="40">
        <f t="array" ref="AH3894">SUM(_xlfn.NORM.DIST($AD$3:$AD$1003,$F3894,$AB3894,FALSE)*WindSpeedStep)</f>
        <v>1.0000000000000029</v>
      </c>
      <c r="AJ3894" s="47">
        <f t="shared" si="1148"/>
        <v>7</v>
      </c>
      <c r="AK3894" s="83" t="b">
        <f>COUNTIF('Power Curve'!$D$2:$D$31,AJ3894)&gt;0</f>
        <v>1</v>
      </c>
      <c r="AL3894" s="83" t="b">
        <f t="shared" si="1149"/>
        <v>0</v>
      </c>
      <c r="AM3894" s="83" t="b">
        <f t="shared" si="1155"/>
        <v>1</v>
      </c>
      <c r="AN3894" s="47" t="str">
        <f t="shared" si="1150"/>
        <v>Inner</v>
      </c>
      <c r="AO3894" s="48" t="str">
        <f t="shared" si="1151"/>
        <v>0.3-0.4</v>
      </c>
      <c r="AP3894" s="49" t="str">
        <f t="shared" si="1156"/>
        <v>8-9</v>
      </c>
      <c r="AQ3894" s="49" t="str">
        <f t="shared" si="1157"/>
        <v>Apr</v>
      </c>
      <c r="AR3894" s="48" t="str">
        <f t="shared" si="1158"/>
        <v>305-315</v>
      </c>
      <c r="AS3894" s="49" t="str">
        <f t="shared" si="1152"/>
        <v>Inner-TI</v>
      </c>
    </row>
    <row r="3895" spans="5:45" x14ac:dyDescent="0.3">
      <c r="E3895" s="15">
        <v>41027.375</v>
      </c>
      <c r="F3895" s="21">
        <v>7.08</v>
      </c>
      <c r="G3895" s="21">
        <v>465.93001365661576</v>
      </c>
      <c r="H3895" s="42">
        <v>1.1796453694689544</v>
      </c>
      <c r="I3895" s="35">
        <v>308.8</v>
      </c>
      <c r="J3895" s="43">
        <v>0.11440677966101695</v>
      </c>
      <c r="K3895" s="44">
        <v>0.12365322570135485</v>
      </c>
      <c r="L3895" s="26">
        <f t="shared" si="1140"/>
        <v>6.9915218172046716</v>
      </c>
      <c r="M3895" s="26">
        <f t="shared" si="1141"/>
        <v>0.4386122106879779</v>
      </c>
      <c r="N3895" s="96">
        <f t="shared" si="1142"/>
        <v>7</v>
      </c>
      <c r="O3895" s="26">
        <f t="shared" si="1143"/>
        <v>0.97600614655958562</v>
      </c>
      <c r="P3895" s="3">
        <f>IF(L3895&gt;'Power Curve'!$C$37,0,INDEX(Ci,$N3895,1)*POWER(1-O3895,3)+INDEX(Ci,$N3895,2)*3*O3895*POWER(1-O3895,2)+INDEX(Ci,$N3895,3)*3*POWER(O3895,2)*(1-O3895)+INDEX(Ci,$N3895,4)*POWER(O3895,3))</f>
        <v>594.26677306788872</v>
      </c>
      <c r="Q3895" s="3">
        <f>MAX(0,MIN(P3895-V3895+W3895,'Power Curve'!$C$39))</f>
        <v>592.62223072050131</v>
      </c>
      <c r="R3895" s="3">
        <f t="shared" si="1144"/>
        <v>465.93001365661576</v>
      </c>
      <c r="S3895" s="3">
        <f t="shared" si="1145"/>
        <v>126.69221706388555</v>
      </c>
      <c r="T3895" s="3">
        <f t="shared" si="1146"/>
        <v>126.69221706388555</v>
      </c>
      <c r="V3895" s="37">
        <f t="array" ref="V3895">SUM(_xlfn.NORM.DIST($AD$3:$AD$1003,$L3895,$AA3895,FALSE)*WindSpeedStep*$AE$3:$AE$1003)/AG3895</f>
        <v>591.85532355666658</v>
      </c>
      <c r="W3895" s="37">
        <f t="array" ref="W3895">SUM(_xlfn.NORM.DIST($AD$3:$AD$1003,$L3895,$AB3895,FALSE)*WindSpeedStep*$AE$3:$AE$1003)/AH3895</f>
        <v>590.21078120927916</v>
      </c>
      <c r="Y3895" s="1">
        <f t="shared" si="1147"/>
        <v>6</v>
      </c>
      <c r="Z3895" s="99">
        <f>IF(L3895&lt;'Power Curve'!$P$28,'Power Curve'!$Q$28,IF(L3895&gt;'Power Curve'!$P$29,'Power Curve'!$Q$29,INDEX(ReferenceTurbulence,Y3895)+(L3895-INDEX(ReferenceTurbulenceWindSpeed,Y3895))*(INDEX(ReferenceTurbulence,Y3895+1)-INDEX(ReferenceTurbulence,Y3895))/(INDEX(ReferenceTurbulenceWindSpeed,Y3895+1)-INDEX(ReferenceTurbulenceWindSpeed,Y3895))))</f>
        <v>0.11971862542926956</v>
      </c>
      <c r="AA3895" s="100">
        <f t="shared" si="1153"/>
        <v>0.83701538161449207</v>
      </c>
      <c r="AB3895" s="29">
        <f t="shared" si="1154"/>
        <v>0.79987749603612768</v>
      </c>
      <c r="AG3895" s="40">
        <f t="array" ref="AG3895">SUM(_xlfn.NORM.DIST($AD$3:$AD$1003,$F3895,$AA3895,FALSE)*WindSpeedStep)</f>
        <v>1.0000000000000036</v>
      </c>
      <c r="AH3895" s="40">
        <f t="array" ref="AH3895">SUM(_xlfn.NORM.DIST($AD$3:$AD$1003,$F3895,$AB3895,FALSE)*WindSpeedStep)</f>
        <v>1.0000000000000036</v>
      </c>
      <c r="AJ3895" s="47">
        <f t="shared" si="1148"/>
        <v>7</v>
      </c>
      <c r="AK3895" s="83" t="b">
        <f>COUNTIF('Power Curve'!$D$2:$D$31,AJ3895)&gt;0</f>
        <v>1</v>
      </c>
      <c r="AL3895" s="83" t="b">
        <f t="shared" si="1149"/>
        <v>0</v>
      </c>
      <c r="AM3895" s="83" t="b">
        <f t="shared" si="1155"/>
        <v>1</v>
      </c>
      <c r="AN3895" s="47" t="str">
        <f t="shared" si="1150"/>
        <v>Inner</v>
      </c>
      <c r="AO3895" s="48" t="str">
        <f t="shared" si="1151"/>
        <v>0.4-0.5</v>
      </c>
      <c r="AP3895" s="49" t="str">
        <f t="shared" si="1156"/>
        <v>9-10</v>
      </c>
      <c r="AQ3895" s="49" t="str">
        <f t="shared" si="1157"/>
        <v>Apr</v>
      </c>
      <c r="AR3895" s="48" t="str">
        <f t="shared" si="1158"/>
        <v>305-315</v>
      </c>
      <c r="AS3895" s="49" t="str">
        <f t="shared" si="1152"/>
        <v>Inner-TI</v>
      </c>
    </row>
    <row r="3896" spans="5:45" x14ac:dyDescent="0.3">
      <c r="E3896" s="15">
        <v>41027.381944444445</v>
      </c>
      <c r="F3896" s="21">
        <v>7.79</v>
      </c>
      <c r="G3896" s="21">
        <v>808.47000885009788</v>
      </c>
      <c r="H3896" s="42">
        <v>1.1786625096341994</v>
      </c>
      <c r="I3896" s="35">
        <v>290</v>
      </c>
      <c r="J3896" s="43">
        <v>0.12066752246469832</v>
      </c>
      <c r="K3896" s="44">
        <v>0.10113851050290747</v>
      </c>
      <c r="L3896" s="26">
        <f t="shared" si="1140"/>
        <v>7.6905119513772418</v>
      </c>
      <c r="M3896" s="26">
        <f t="shared" si="1141"/>
        <v>0.54664338917476718</v>
      </c>
      <c r="N3896" s="96">
        <f t="shared" si="1142"/>
        <v>8</v>
      </c>
      <c r="O3896" s="26">
        <f t="shared" si="1143"/>
        <v>0.67976411934297354</v>
      </c>
      <c r="P3896" s="3">
        <f>IF(L3896&gt;'Power Curve'!$C$37,0,INDEX(Ci,$N3896,1)*POWER(1-O3896,3)+INDEX(Ci,$N3896,2)*3*O3896*POWER(1-O3896,2)+INDEX(Ci,$N3896,3)*3*POWER(O3896,2)*(1-O3896)+INDEX(Ci,$N3896,4)*POWER(O3896,3))</f>
        <v>786.72810923522866</v>
      </c>
      <c r="Q3896" s="3">
        <f>MAX(0,MIN(P3896-V3896+W3896,'Power Curve'!$C$39))</f>
        <v>787.21434582217717</v>
      </c>
      <c r="R3896" s="3">
        <f t="shared" si="1144"/>
        <v>808.47000885009788</v>
      </c>
      <c r="S3896" s="3">
        <f t="shared" si="1145"/>
        <v>-21.255663027920718</v>
      </c>
      <c r="T3896" s="3">
        <f t="shared" si="1146"/>
        <v>21.255663027920718</v>
      </c>
      <c r="V3896" s="37">
        <f t="array" ref="V3896">SUM(_xlfn.NORM.DIST($AD$3:$AD$1003,$L3896,$AA3896,FALSE)*WindSpeedStep*$AE$3:$AE$1003)/AG3896</f>
        <v>780.87092935095416</v>
      </c>
      <c r="W3896" s="37">
        <f t="array" ref="W3896">SUM(_xlfn.NORM.DIST($AD$3:$AD$1003,$L3896,$AB3896,FALSE)*WindSpeedStep*$AE$3:$AE$1003)/AH3896</f>
        <v>781.35716593790266</v>
      </c>
      <c r="Y3896" s="1">
        <f t="shared" si="1147"/>
        <v>7</v>
      </c>
      <c r="Z3896" s="99">
        <f>IF(L3896&lt;'Power Curve'!$P$28,'Power Curve'!$Q$28,IF(L3896&gt;'Power Curve'!$P$29,'Power Curve'!$Q$29,INDEX(ReferenceTurbulence,Y3896)+(L3896-INDEX(ReferenceTurbulenceWindSpeed,Y3896))*(INDEX(ReferenceTurbulence,Y3896+1)-INDEX(ReferenceTurbulence,Y3896))/(INDEX(ReferenceTurbulenceWindSpeed,Y3896+1)-INDEX(ReferenceTurbulenceWindSpeed,Y3896))))</f>
        <v>0.11948464165537899</v>
      </c>
      <c r="AA3896" s="100">
        <f t="shared" si="1153"/>
        <v>0.91889806465671919</v>
      </c>
      <c r="AB3896" s="29">
        <f t="shared" si="1154"/>
        <v>0.92799502365784425</v>
      </c>
      <c r="AG3896" s="40">
        <f t="array" ref="AG3896">SUM(_xlfn.NORM.DIST($AD$3:$AD$1003,$F3896,$AA3896,FALSE)*WindSpeedStep)</f>
        <v>1.0000000000000033</v>
      </c>
      <c r="AH3896" s="40">
        <f t="array" ref="AH3896">SUM(_xlfn.NORM.DIST($AD$3:$AD$1003,$F3896,$AB3896,FALSE)*WindSpeedStep)</f>
        <v>1.0000000000000033</v>
      </c>
      <c r="AJ3896" s="47">
        <f t="shared" si="1148"/>
        <v>8</v>
      </c>
      <c r="AK3896" s="83" t="b">
        <f>COUNTIF('Power Curve'!$D$2:$D$31,AJ3896)&gt;0</f>
        <v>1</v>
      </c>
      <c r="AL3896" s="83" t="b">
        <f t="shared" si="1149"/>
        <v>0</v>
      </c>
      <c r="AM3896" s="83" t="b">
        <f t="shared" si="1155"/>
        <v>1</v>
      </c>
      <c r="AN3896" s="47" t="str">
        <f t="shared" si="1150"/>
        <v>Inner</v>
      </c>
      <c r="AO3896" s="48" t="str">
        <f t="shared" si="1151"/>
        <v>0.5-0.6</v>
      </c>
      <c r="AP3896" s="49" t="str">
        <f t="shared" si="1156"/>
        <v>9-10</v>
      </c>
      <c r="AQ3896" s="49" t="str">
        <f t="shared" si="1157"/>
        <v>Apr</v>
      </c>
      <c r="AR3896" s="48" t="str">
        <f t="shared" si="1158"/>
        <v>285-295</v>
      </c>
      <c r="AS3896" s="49" t="str">
        <f t="shared" si="1152"/>
        <v>Inner-TI</v>
      </c>
    </row>
    <row r="3897" spans="5:45" x14ac:dyDescent="0.3">
      <c r="E3897" s="15">
        <v>41027.388888888891</v>
      </c>
      <c r="F3897" s="21">
        <v>7.24</v>
      </c>
      <c r="G3897" s="21">
        <v>486.18998908996588</v>
      </c>
      <c r="H3897" s="42">
        <v>1.1780391517194289</v>
      </c>
      <c r="I3897" s="35">
        <v>291.89999999999998</v>
      </c>
      <c r="J3897" s="43">
        <v>0.11464088397790054</v>
      </c>
      <c r="K3897" s="44">
        <v>2.7595083285965022E-2</v>
      </c>
      <c r="L3897" s="26">
        <f t="shared" si="1140"/>
        <v>7.1462758810015901</v>
      </c>
      <c r="M3897" s="26">
        <f t="shared" si="1141"/>
        <v>0.46252995010985276</v>
      </c>
      <c r="N3897" s="96">
        <f t="shared" si="1142"/>
        <v>8</v>
      </c>
      <c r="O3897" s="26">
        <f t="shared" si="1143"/>
        <v>0.13200076603269853</v>
      </c>
      <c r="P3897" s="3">
        <f>IF(L3897&gt;'Power Curve'!$C$37,0,INDEX(Ci,$N3897,1)*POWER(1-O3897,3)+INDEX(Ci,$N3897,2)*3*O3897*POWER(1-O3897,2)+INDEX(Ci,$N3897,3)*3*POWER(O3897,2)*(1-O3897)+INDEX(Ci,$N3897,4)*POWER(O3897,3))</f>
        <v>634.54567465023342</v>
      </c>
      <c r="Q3897" s="3">
        <f>MAX(0,MIN(P3897-V3897+W3897,'Power Curve'!$C$39))</f>
        <v>632.91368258099385</v>
      </c>
      <c r="R3897" s="3">
        <f t="shared" si="1144"/>
        <v>486.18998908996588</v>
      </c>
      <c r="S3897" s="3">
        <f t="shared" si="1145"/>
        <v>146.72369349102797</v>
      </c>
      <c r="T3897" s="3">
        <f t="shared" si="1146"/>
        <v>146.72369349102797</v>
      </c>
      <c r="V3897" s="37">
        <f t="array" ref="V3897">SUM(_xlfn.NORM.DIST($AD$3:$AD$1003,$L3897,$AA3897,FALSE)*WindSpeedStep*$AE$3:$AE$1003)/AG3897</f>
        <v>631.28414125064478</v>
      </c>
      <c r="W3897" s="37">
        <f t="array" ref="W3897">SUM(_xlfn.NORM.DIST($AD$3:$AD$1003,$L3897,$AB3897,FALSE)*WindSpeedStep*$AE$3:$AE$1003)/AH3897</f>
        <v>629.65214918140521</v>
      </c>
      <c r="Y3897" s="1">
        <f t="shared" si="1147"/>
        <v>7</v>
      </c>
      <c r="Z3897" s="99">
        <f>IF(L3897&lt;'Power Curve'!$P$28,'Power Curve'!$Q$28,IF(L3897&gt;'Power Curve'!$P$29,'Power Curve'!$Q$29,INDEX(ReferenceTurbulence,Y3897)+(L3897-INDEX(ReferenceTurbulenceWindSpeed,Y3897))*(INDEX(ReferenceTurbulence,Y3897+1)-INDEX(ReferenceTurbulence,Y3897))/(INDEX(ReferenceTurbulenceWindSpeed,Y3897+1)-INDEX(ReferenceTurbulenceWindSpeed,Y3897))))</f>
        <v>0.11963580155802855</v>
      </c>
      <c r="AA3897" s="100">
        <f t="shared" si="1153"/>
        <v>0.85495044317843194</v>
      </c>
      <c r="AB3897" s="29">
        <f t="shared" si="1154"/>
        <v>0.81925538414797228</v>
      </c>
      <c r="AG3897" s="40">
        <f t="array" ref="AG3897">SUM(_xlfn.NORM.DIST($AD$3:$AD$1003,$F3897,$AA3897,FALSE)*WindSpeedStep)</f>
        <v>1.0000000000000031</v>
      </c>
      <c r="AH3897" s="40">
        <f t="array" ref="AH3897">SUM(_xlfn.NORM.DIST($AD$3:$AD$1003,$F3897,$AB3897,FALSE)*WindSpeedStep)</f>
        <v>1.0000000000000036</v>
      </c>
      <c r="AJ3897" s="47">
        <f t="shared" si="1148"/>
        <v>7</v>
      </c>
      <c r="AK3897" s="83" t="b">
        <f>COUNTIF('Power Curve'!$D$2:$D$31,AJ3897)&gt;0</f>
        <v>1</v>
      </c>
      <c r="AL3897" s="83" t="b">
        <f t="shared" si="1149"/>
        <v>0</v>
      </c>
      <c r="AM3897" s="83" t="b">
        <f t="shared" si="1155"/>
        <v>1</v>
      </c>
      <c r="AN3897" s="47" t="str">
        <f t="shared" si="1150"/>
        <v>Outer</v>
      </c>
      <c r="AO3897" s="48" t="str">
        <f t="shared" si="1151"/>
        <v>0.4-0.5</v>
      </c>
      <c r="AP3897" s="49" t="str">
        <f t="shared" si="1156"/>
        <v>9-10</v>
      </c>
      <c r="AQ3897" s="49" t="str">
        <f t="shared" si="1157"/>
        <v>Apr</v>
      </c>
      <c r="AR3897" s="48" t="str">
        <f t="shared" si="1158"/>
        <v>285-295</v>
      </c>
      <c r="AS3897" s="49" t="str">
        <f t="shared" si="1152"/>
        <v>Inner-TI</v>
      </c>
    </row>
    <row r="3898" spans="5:45" x14ac:dyDescent="0.3">
      <c r="E3898" s="15">
        <v>41027.395833333336</v>
      </c>
      <c r="F3898" s="21">
        <v>7.96</v>
      </c>
      <c r="G3898" s="21">
        <v>735.16001510620163</v>
      </c>
      <c r="H3898" s="42">
        <v>1.1782097397118381</v>
      </c>
      <c r="I3898" s="35">
        <v>296.3</v>
      </c>
      <c r="J3898" s="43">
        <v>0.15577889447236182</v>
      </c>
      <c r="K3898" s="44">
        <v>4.8030025189756971E-2</v>
      </c>
      <c r="L3898" s="26">
        <f t="shared" si="1140"/>
        <v>7.8573344787334349</v>
      </c>
      <c r="M3898" s="26">
        <f t="shared" si="1141"/>
        <v>0.57242634854338237</v>
      </c>
      <c r="N3898" s="96">
        <f t="shared" si="1142"/>
        <v>8</v>
      </c>
      <c r="O3898" s="26">
        <f t="shared" si="1143"/>
        <v>0.84766785076829076</v>
      </c>
      <c r="P3898" s="3">
        <f>IF(L3898&gt;'Power Curve'!$C$37,0,INDEX(Ci,$N3898,1)*POWER(1-O3898,3)+INDEX(Ci,$N3898,2)*3*O3898*POWER(1-O3898,2)+INDEX(Ci,$N3898,3)*3*POWER(O3898,2)*(1-O3898)+INDEX(Ci,$N3898,4)*POWER(O3898,3))</f>
        <v>835.72479395840548</v>
      </c>
      <c r="Q3898" s="3">
        <f>MAX(0,MIN(P3898-V3898+W3898,'Power Curve'!$C$39))</f>
        <v>852.51184742784699</v>
      </c>
      <c r="R3898" s="3">
        <f t="shared" si="1144"/>
        <v>735.16001510620163</v>
      </c>
      <c r="S3898" s="3">
        <f t="shared" si="1145"/>
        <v>117.35183232164536</v>
      </c>
      <c r="T3898" s="3">
        <f t="shared" si="1146"/>
        <v>117.35183232164536</v>
      </c>
      <c r="V3898" s="37">
        <f t="array" ref="V3898">SUM(_xlfn.NORM.DIST($AD$3:$AD$1003,$L3898,$AA3898,FALSE)*WindSpeedStep*$AE$3:$AE$1003)/AG3898</f>
        <v>830.22902354398411</v>
      </c>
      <c r="W3898" s="37">
        <f t="array" ref="W3898">SUM(_xlfn.NORM.DIST($AD$3:$AD$1003,$L3898,$AB3898,FALSE)*WindSpeedStep*$AE$3:$AE$1003)/AH3898</f>
        <v>847.01607701342562</v>
      </c>
      <c r="Y3898" s="1">
        <f t="shared" si="1147"/>
        <v>7</v>
      </c>
      <c r="Z3898" s="99">
        <f>IF(L3898&lt;'Power Curve'!$P$28,'Power Curve'!$Q$28,IF(L3898&gt;'Power Curve'!$P$29,'Power Curve'!$Q$29,INDEX(ReferenceTurbulence,Y3898)+(L3898-INDEX(ReferenceTurbulenceWindSpeed,Y3898))*(INDEX(ReferenceTurbulence,Y3898+1)-INDEX(ReferenceTurbulence,Y3898))/(INDEX(ReferenceTurbulenceWindSpeed,Y3898+1)-INDEX(ReferenceTurbulenceWindSpeed,Y3898))))</f>
        <v>0.1194383072090467</v>
      </c>
      <c r="AA3898" s="100">
        <f t="shared" si="1153"/>
        <v>0.93846672931519881</v>
      </c>
      <c r="AB3898" s="29">
        <f t="shared" si="1154"/>
        <v>1.2240068785966658</v>
      </c>
      <c r="AG3898" s="40">
        <f t="array" ref="AG3898">SUM(_xlfn.NORM.DIST($AD$3:$AD$1003,$F3898,$AA3898,FALSE)*WindSpeedStep)</f>
        <v>1.0000000000000033</v>
      </c>
      <c r="AH3898" s="40">
        <f t="array" ref="AH3898">SUM(_xlfn.NORM.DIST($AD$3:$AD$1003,$F3898,$AB3898,FALSE)*WindSpeedStep)</f>
        <v>0.99999999997043432</v>
      </c>
      <c r="AJ3898" s="47">
        <f t="shared" si="1148"/>
        <v>8</v>
      </c>
      <c r="AK3898" s="83" t="b">
        <f>COUNTIF('Power Curve'!$D$2:$D$31,AJ3898)&gt;0</f>
        <v>1</v>
      </c>
      <c r="AL3898" s="83" t="b">
        <f t="shared" si="1149"/>
        <v>0</v>
      </c>
      <c r="AM3898" s="83" t="b">
        <f t="shared" si="1155"/>
        <v>1</v>
      </c>
      <c r="AN3898" s="47" t="str">
        <f t="shared" si="1150"/>
        <v>Outer</v>
      </c>
      <c r="AO3898" s="48" t="str">
        <f t="shared" si="1151"/>
        <v>0.5-0.6</v>
      </c>
      <c r="AP3898" s="49" t="str">
        <f t="shared" si="1156"/>
        <v>9-10</v>
      </c>
      <c r="AQ3898" s="49" t="str">
        <f t="shared" si="1157"/>
        <v>Apr</v>
      </c>
      <c r="AR3898" s="48" t="str">
        <f t="shared" si="1158"/>
        <v>295-305</v>
      </c>
      <c r="AS3898" s="49" t="str">
        <f t="shared" si="1152"/>
        <v>HWS-HTI</v>
      </c>
    </row>
    <row r="3899" spans="5:45" x14ac:dyDescent="0.3">
      <c r="E3899" s="15">
        <v>41027.402777777781</v>
      </c>
      <c r="F3899" s="21">
        <v>8.1300000000000008</v>
      </c>
      <c r="G3899" s="21">
        <v>837.2799987792971</v>
      </c>
      <c r="H3899" s="42">
        <v>1.1784657143541595</v>
      </c>
      <c r="I3899" s="35">
        <v>302.10000000000002</v>
      </c>
      <c r="J3899" s="43">
        <v>9.1020910209102079E-2</v>
      </c>
      <c r="K3899" s="44">
        <v>7.7618781424660069E-2</v>
      </c>
      <c r="L3899" s="26">
        <f t="shared" si="1140"/>
        <v>8.0257230047928498</v>
      </c>
      <c r="M3899" s="26">
        <f t="shared" si="1141"/>
        <v>0.59845133805970196</v>
      </c>
      <c r="N3899" s="96">
        <f t="shared" si="1142"/>
        <v>9</v>
      </c>
      <c r="O3899" s="26">
        <f t="shared" si="1143"/>
        <v>1.7029614186180316E-2</v>
      </c>
      <c r="P3899" s="3">
        <f>IF(L3899&gt;'Power Curve'!$C$37,0,INDEX(Ci,$N3899,1)*POWER(1-O3899,3)+INDEX(Ci,$N3899,2)*3*O3899*POWER(1-O3899,2)+INDEX(Ci,$N3899,3)*3*POWER(O3899,2)*(1-O3899)+INDEX(Ci,$N3899,4)*POWER(O3899,3))</f>
        <v>885.84122099023625</v>
      </c>
      <c r="Q3899" s="3">
        <f>MAX(0,MIN(P3899-V3899+W3899,'Power Curve'!$C$39))</f>
        <v>874.22848552335438</v>
      </c>
      <c r="R3899" s="3">
        <f t="shared" si="1144"/>
        <v>837.2799987792971</v>
      </c>
      <c r="S3899" s="3">
        <f t="shared" si="1145"/>
        <v>36.948486744057277</v>
      </c>
      <c r="T3899" s="3">
        <f t="shared" si="1146"/>
        <v>36.948486744057277</v>
      </c>
      <c r="V3899" s="37">
        <f t="array" ref="V3899">SUM(_xlfn.NORM.DIST($AD$3:$AD$1003,$L3899,$AA3899,FALSE)*WindSpeedStep*$AE$3:$AE$1003)/AG3899</f>
        <v>881.74584989420873</v>
      </c>
      <c r="W3899" s="37">
        <f t="array" ref="W3899">SUM(_xlfn.NORM.DIST($AD$3:$AD$1003,$L3899,$AB3899,FALSE)*WindSpeedStep*$AE$3:$AE$1003)/AH3899</f>
        <v>870.13311442732686</v>
      </c>
      <c r="Y3899" s="1">
        <f t="shared" si="1147"/>
        <v>8</v>
      </c>
      <c r="Z3899" s="99">
        <f>IF(L3899&lt;'Power Curve'!$P$28,'Power Curve'!$Q$28,IF(L3899&gt;'Power Curve'!$P$29,'Power Curve'!$Q$29,INDEX(ReferenceTurbulence,Y3899)+(L3899-INDEX(ReferenceTurbulenceWindSpeed,Y3899))*(INDEX(ReferenceTurbulence,Y3899+1)-INDEX(ReferenceTurbulence,Y3899))/(INDEX(ReferenceTurbulenceWindSpeed,Y3899+1)-INDEX(ReferenceTurbulenceWindSpeed,Y3899))))</f>
        <v>0.11941584275333386</v>
      </c>
      <c r="AA3899" s="100">
        <f t="shared" si="1153"/>
        <v>0.95839847632215713</v>
      </c>
      <c r="AB3899" s="29">
        <f t="shared" si="1154"/>
        <v>0.73050861298237491</v>
      </c>
      <c r="AG3899" s="40">
        <f t="array" ref="AG3899">SUM(_xlfn.NORM.DIST($AD$3:$AD$1003,$F3899,$AA3899,FALSE)*WindSpeedStep)</f>
        <v>1.0000000000000036</v>
      </c>
      <c r="AH3899" s="40">
        <f t="array" ref="AH3899">SUM(_xlfn.NORM.DIST($AD$3:$AD$1003,$F3899,$AB3899,FALSE)*WindSpeedStep)</f>
        <v>1.0000000000000031</v>
      </c>
      <c r="AJ3899" s="47">
        <f t="shared" si="1148"/>
        <v>8</v>
      </c>
      <c r="AK3899" s="83" t="b">
        <f>COUNTIF('Power Curve'!$D$2:$D$31,AJ3899)&gt;0</f>
        <v>1</v>
      </c>
      <c r="AL3899" s="83" t="b">
        <f t="shared" si="1149"/>
        <v>0</v>
      </c>
      <c r="AM3899" s="83" t="b">
        <f t="shared" si="1155"/>
        <v>1</v>
      </c>
      <c r="AN3899" s="47" t="str">
        <f t="shared" si="1150"/>
        <v>Outer</v>
      </c>
      <c r="AO3899" s="48" t="str">
        <f t="shared" si="1151"/>
        <v>0.5-0.6</v>
      </c>
      <c r="AP3899" s="49" t="str">
        <f t="shared" si="1156"/>
        <v>9-10</v>
      </c>
      <c r="AQ3899" s="49" t="str">
        <f t="shared" si="1157"/>
        <v>Apr</v>
      </c>
      <c r="AR3899" s="48" t="str">
        <f t="shared" si="1158"/>
        <v>295-305</v>
      </c>
      <c r="AS3899" s="49" t="str">
        <f t="shared" si="1152"/>
        <v>HWS-LTI</v>
      </c>
    </row>
    <row r="3900" spans="5:45" x14ac:dyDescent="0.3">
      <c r="E3900" s="15">
        <v>41027.409722222219</v>
      </c>
      <c r="F3900" s="21">
        <v>7.98</v>
      </c>
      <c r="G3900" s="21">
        <v>683.03999233245827</v>
      </c>
      <c r="H3900" s="42">
        <v>1.1780558972898816</v>
      </c>
      <c r="I3900" s="35">
        <v>303.3</v>
      </c>
      <c r="J3900" s="43">
        <v>9.8997493734335834E-2</v>
      </c>
      <c r="K3900" s="44">
        <v>2.6955527917438302E-2</v>
      </c>
      <c r="L3900" s="26">
        <f t="shared" si="1140"/>
        <v>7.8767336656421341</v>
      </c>
      <c r="M3900" s="26">
        <f t="shared" si="1141"/>
        <v>0.57542455541494719</v>
      </c>
      <c r="N3900" s="96">
        <f t="shared" si="1142"/>
        <v>8</v>
      </c>
      <c r="O3900" s="26">
        <f t="shared" si="1143"/>
        <v>0.86719276697839653</v>
      </c>
      <c r="P3900" s="3">
        <f>IF(L3900&gt;'Power Curve'!$C$37,0,INDEX(Ci,$N3900,1)*POWER(1-O3900,3)+INDEX(Ci,$N3900,2)*3*O3900*POWER(1-O3900,2)+INDEX(Ci,$N3900,3)*3*POWER(O3900,2)*(1-O3900)+INDEX(Ci,$N3900,4)*POWER(O3900,3))</f>
        <v>841.46934700787369</v>
      </c>
      <c r="Q3900" s="3">
        <f>MAX(0,MIN(P3900-V3900+W3900,'Power Curve'!$C$39))</f>
        <v>833.26733381654083</v>
      </c>
      <c r="R3900" s="3">
        <f t="shared" si="1144"/>
        <v>683.03999233245827</v>
      </c>
      <c r="S3900" s="3">
        <f t="shared" si="1145"/>
        <v>150.22734148408256</v>
      </c>
      <c r="T3900" s="3">
        <f t="shared" si="1146"/>
        <v>150.22734148408256</v>
      </c>
      <c r="V3900" s="37">
        <f t="array" ref="V3900">SUM(_xlfn.NORM.DIST($AD$3:$AD$1003,$L3900,$AA3900,FALSE)*WindSpeedStep*$AE$3:$AE$1003)/AG3900</f>
        <v>836.0769854959342</v>
      </c>
      <c r="W3900" s="37">
        <f t="array" ref="W3900">SUM(_xlfn.NORM.DIST($AD$3:$AD$1003,$L3900,$AB3900,FALSE)*WindSpeedStep*$AE$3:$AE$1003)/AH3900</f>
        <v>827.87497230460133</v>
      </c>
      <c r="Y3900" s="1">
        <f t="shared" si="1147"/>
        <v>7</v>
      </c>
      <c r="Z3900" s="99">
        <f>IF(L3900&lt;'Power Curve'!$P$28,'Power Curve'!$Q$28,IF(L3900&gt;'Power Curve'!$P$29,'Power Curve'!$Q$29,INDEX(ReferenceTurbulence,Y3900)+(L3900-INDEX(ReferenceTurbulenceWindSpeed,Y3900))*(INDEX(ReferenceTurbulence,Y3900+1)-INDEX(ReferenceTurbulence,Y3900))/(INDEX(ReferenceTurbulenceWindSpeed,Y3900+1)-INDEX(ReferenceTurbulenceWindSpeed,Y3900))))</f>
        <v>0.11943291914426339</v>
      </c>
      <c r="AA3900" s="100">
        <f t="shared" si="1153"/>
        <v>0.94074129500953441</v>
      </c>
      <c r="AB3900" s="29">
        <f t="shared" si="1154"/>
        <v>0.77977689171143927</v>
      </c>
      <c r="AG3900" s="40">
        <f t="array" ref="AG3900">SUM(_xlfn.NORM.DIST($AD$3:$AD$1003,$F3900,$AA3900,FALSE)*WindSpeedStep)</f>
        <v>1.0000000000000038</v>
      </c>
      <c r="AH3900" s="40">
        <f t="array" ref="AH3900">SUM(_xlfn.NORM.DIST($AD$3:$AD$1003,$F3900,$AB3900,FALSE)*WindSpeedStep)</f>
        <v>1.0000000000000036</v>
      </c>
      <c r="AJ3900" s="47">
        <f t="shared" si="1148"/>
        <v>8</v>
      </c>
      <c r="AK3900" s="83" t="b">
        <f>COUNTIF('Power Curve'!$D$2:$D$31,AJ3900)&gt;0</f>
        <v>1</v>
      </c>
      <c r="AL3900" s="83" t="b">
        <f t="shared" si="1149"/>
        <v>0</v>
      </c>
      <c r="AM3900" s="83" t="b">
        <f t="shared" si="1155"/>
        <v>1</v>
      </c>
      <c r="AN3900" s="47" t="str">
        <f t="shared" si="1150"/>
        <v>Outer</v>
      </c>
      <c r="AO3900" s="48" t="str">
        <f t="shared" si="1151"/>
        <v>0.5-0.6</v>
      </c>
      <c r="AP3900" s="49" t="str">
        <f t="shared" si="1156"/>
        <v>9-10</v>
      </c>
      <c r="AQ3900" s="49" t="str">
        <f t="shared" si="1157"/>
        <v>Apr</v>
      </c>
      <c r="AR3900" s="48" t="str">
        <f t="shared" si="1158"/>
        <v>295-305</v>
      </c>
      <c r="AS3900" s="49" t="str">
        <f t="shared" si="1152"/>
        <v>HWS-LTI</v>
      </c>
    </row>
    <row r="3901" spans="5:45" x14ac:dyDescent="0.3">
      <c r="E3901" s="15">
        <v>41027.416666666664</v>
      </c>
      <c r="F3901" s="21">
        <v>7.36</v>
      </c>
      <c r="G3901" s="21">
        <v>707.22001266479469</v>
      </c>
      <c r="H3901" s="42">
        <v>1.1775019597175154</v>
      </c>
      <c r="I3901" s="35">
        <v>286.60000000000002</v>
      </c>
      <c r="J3901" s="43">
        <v>0.13179347826086957</v>
      </c>
      <c r="K3901" s="44">
        <v>8.2511326479516089E-2</v>
      </c>
      <c r="L3901" s="26">
        <f t="shared" si="1140"/>
        <v>7.263618024224046</v>
      </c>
      <c r="M3901" s="26">
        <f t="shared" si="1141"/>
        <v>0.48066555660663612</v>
      </c>
      <c r="N3901" s="96">
        <f t="shared" si="1142"/>
        <v>8</v>
      </c>
      <c r="O3901" s="26">
        <f t="shared" si="1143"/>
        <v>0.25010342286649045</v>
      </c>
      <c r="P3901" s="3">
        <f>IF(L3901&gt;'Power Curve'!$C$37,0,INDEX(Ci,$N3901,1)*POWER(1-O3901,3)+INDEX(Ci,$N3901,2)*3*O3901*POWER(1-O3901,2)+INDEX(Ci,$N3901,3)*3*POWER(O3901,2)*(1-O3901)+INDEX(Ci,$N3901,4)*POWER(O3901,3))</f>
        <v>666.08813206858201</v>
      </c>
      <c r="Q3901" s="3">
        <f>MAX(0,MIN(P3901-V3901+W3901,'Power Curve'!$C$39))</f>
        <v>670.54370587570202</v>
      </c>
      <c r="R3901" s="3">
        <f t="shared" si="1144"/>
        <v>707.22001266479469</v>
      </c>
      <c r="S3901" s="3">
        <f t="shared" si="1145"/>
        <v>-36.676306789092678</v>
      </c>
      <c r="T3901" s="3">
        <f t="shared" si="1146"/>
        <v>36.676306789092678</v>
      </c>
      <c r="V3901" s="37">
        <f t="array" ref="V3901">SUM(_xlfn.NORM.DIST($AD$3:$AD$1003,$L3901,$AA3901,FALSE)*WindSpeedStep*$AE$3:$AE$1003)/AG3901</f>
        <v>662.08816705253571</v>
      </c>
      <c r="W3901" s="37">
        <f t="array" ref="W3901">SUM(_xlfn.NORM.DIST($AD$3:$AD$1003,$L3901,$AB3901,FALSE)*WindSpeedStep*$AE$3:$AE$1003)/AH3901</f>
        <v>666.54374085965571</v>
      </c>
      <c r="Y3901" s="1">
        <f t="shared" si="1147"/>
        <v>7</v>
      </c>
      <c r="Z3901" s="99">
        <f>IF(L3901&lt;'Power Curve'!$P$28,'Power Curve'!$Q$28,IF(L3901&gt;'Power Curve'!$P$29,'Power Curve'!$Q$29,INDEX(ReferenceTurbulence,Y3901)+(L3901-INDEX(ReferenceTurbulenceWindSpeed,Y3901))*(INDEX(ReferenceTurbulence,Y3901+1)-INDEX(ReferenceTurbulence,Y3901))/(INDEX(ReferenceTurbulenceWindSpeed,Y3901+1)-INDEX(ReferenceTurbulenceWindSpeed,Y3901))))</f>
        <v>0.1196032101369308</v>
      </c>
      <c r="AA3901" s="100">
        <f t="shared" si="1153"/>
        <v>0.86875203290566672</v>
      </c>
      <c r="AB3901" s="29">
        <f t="shared" si="1154"/>
        <v>0.95729748417083216</v>
      </c>
      <c r="AG3901" s="40">
        <f t="array" ref="AG3901">SUM(_xlfn.NORM.DIST($AD$3:$AD$1003,$F3901,$AA3901,FALSE)*WindSpeedStep)</f>
        <v>1.0000000000000031</v>
      </c>
      <c r="AH3901" s="40">
        <f t="array" ref="AH3901">SUM(_xlfn.NORM.DIST($AD$3:$AD$1003,$F3901,$AB3901,FALSE)*WindSpeedStep)</f>
        <v>0.99999999999999922</v>
      </c>
      <c r="AJ3901" s="47">
        <f t="shared" si="1148"/>
        <v>7</v>
      </c>
      <c r="AK3901" s="83" t="b">
        <f>COUNTIF('Power Curve'!$D$2:$D$31,AJ3901)&gt;0</f>
        <v>1</v>
      </c>
      <c r="AL3901" s="83" t="b">
        <f t="shared" si="1149"/>
        <v>0</v>
      </c>
      <c r="AM3901" s="83" t="b">
        <f t="shared" si="1155"/>
        <v>1</v>
      </c>
      <c r="AN3901" s="47" t="str">
        <f t="shared" si="1150"/>
        <v>Outer</v>
      </c>
      <c r="AO3901" s="48" t="str">
        <f t="shared" si="1151"/>
        <v>0.4-0.5</v>
      </c>
      <c r="AP3901" s="49" t="str">
        <f t="shared" si="1156"/>
        <v>10-11</v>
      </c>
      <c r="AQ3901" s="49" t="str">
        <f t="shared" si="1157"/>
        <v>Apr</v>
      </c>
      <c r="AR3901" s="48" t="str">
        <f t="shared" si="1158"/>
        <v>285-295</v>
      </c>
      <c r="AS3901" s="49" t="str">
        <f t="shared" si="1152"/>
        <v>Inner-TI</v>
      </c>
    </row>
    <row r="3902" spans="5:45" x14ac:dyDescent="0.3">
      <c r="E3902" s="15">
        <v>41027.423611111109</v>
      </c>
      <c r="F3902" s="21">
        <v>7.58</v>
      </c>
      <c r="G3902" s="21">
        <v>781.72001266479469</v>
      </c>
      <c r="H3902" s="42">
        <v>1.1771357304552168</v>
      </c>
      <c r="I3902" s="35">
        <v>286.8</v>
      </c>
      <c r="J3902" s="43">
        <v>0.12137203166226913</v>
      </c>
      <c r="K3902" s="44">
        <v>0.11719854116629465</v>
      </c>
      <c r="L3902" s="26">
        <f t="shared" si="1140"/>
        <v>7.4799614023765422</v>
      </c>
      <c r="M3902" s="26">
        <f t="shared" si="1141"/>
        <v>0.51410212310023007</v>
      </c>
      <c r="N3902" s="96">
        <f t="shared" si="1142"/>
        <v>8</v>
      </c>
      <c r="O3902" s="26">
        <f t="shared" si="1143"/>
        <v>0.46784895781695363</v>
      </c>
      <c r="P3902" s="3">
        <f>IF(L3902&gt;'Power Curve'!$C$37,0,INDEX(Ci,$N3902,1)*POWER(1-O3902,3)+INDEX(Ci,$N3902,2)*3*O3902*POWER(1-O3902,2)+INDEX(Ci,$N3902,3)*3*POWER(O3902,2)*(1-O3902)+INDEX(Ci,$N3902,4)*POWER(O3902,3))</f>
        <v>726.21414936592896</v>
      </c>
      <c r="Q3902" s="3">
        <f>MAX(0,MIN(P3902-V3902+W3902,'Power Curve'!$C$39))</f>
        <v>726.91125207833579</v>
      </c>
      <c r="R3902" s="3">
        <f t="shared" si="1144"/>
        <v>781.72001266479469</v>
      </c>
      <c r="S3902" s="3">
        <f t="shared" si="1145"/>
        <v>-54.808760586458902</v>
      </c>
      <c r="T3902" s="3">
        <f t="shared" si="1146"/>
        <v>54.808760586458902</v>
      </c>
      <c r="V3902" s="37">
        <f t="array" ref="V3902">SUM(_xlfn.NORM.DIST($AD$3:$AD$1003,$L3902,$AA3902,FALSE)*WindSpeedStep*$AE$3:$AE$1003)/AG3902</f>
        <v>720.94958746339603</v>
      </c>
      <c r="W3902" s="37">
        <f t="array" ref="W3902">SUM(_xlfn.NORM.DIST($AD$3:$AD$1003,$L3902,$AB3902,FALSE)*WindSpeedStep*$AE$3:$AE$1003)/AH3902</f>
        <v>721.64669017580286</v>
      </c>
      <c r="Y3902" s="1">
        <f t="shared" si="1147"/>
        <v>7</v>
      </c>
      <c r="Z3902" s="99">
        <f>IF(L3902&lt;'Power Curve'!$P$28,'Power Curve'!$Q$28,IF(L3902&gt;'Power Curve'!$P$29,'Power Curve'!$Q$29,INDEX(ReferenceTurbulence,Y3902)+(L3902-INDEX(ReferenceTurbulenceWindSpeed,Y3902))*(INDEX(ReferenceTurbulence,Y3902+1)-INDEX(ReferenceTurbulence,Y3902))/(INDEX(ReferenceTurbulenceWindSpeed,Y3902+1)-INDEX(ReferenceTurbulenceWindSpeed,Y3902))))</f>
        <v>0.11954312142587231</v>
      </c>
      <c r="AA3902" s="100">
        <f t="shared" si="1153"/>
        <v>0.89417793418513714</v>
      </c>
      <c r="AB3902" s="29">
        <f t="shared" si="1154"/>
        <v>0.90785811216179668</v>
      </c>
      <c r="AG3902" s="40">
        <f t="array" ref="AG3902">SUM(_xlfn.NORM.DIST($AD$3:$AD$1003,$F3902,$AA3902,FALSE)*WindSpeedStep)</f>
        <v>1.0000000000000033</v>
      </c>
      <c r="AH3902" s="40">
        <f t="array" ref="AH3902">SUM(_xlfn.NORM.DIST($AD$3:$AD$1003,$F3902,$AB3902,FALSE)*WindSpeedStep)</f>
        <v>1.0000000000000042</v>
      </c>
      <c r="AJ3902" s="47">
        <f t="shared" si="1148"/>
        <v>7</v>
      </c>
      <c r="AK3902" s="83" t="b">
        <f>COUNTIF('Power Curve'!$D$2:$D$31,AJ3902)&gt;0</f>
        <v>1</v>
      </c>
      <c r="AL3902" s="83" t="b">
        <f t="shared" si="1149"/>
        <v>0</v>
      </c>
      <c r="AM3902" s="83" t="b">
        <f t="shared" si="1155"/>
        <v>1</v>
      </c>
      <c r="AN3902" s="47" t="str">
        <f t="shared" si="1150"/>
        <v>Inner</v>
      </c>
      <c r="AO3902" s="48" t="str">
        <f t="shared" si="1151"/>
        <v>0.5-0.6</v>
      </c>
      <c r="AP3902" s="49" t="str">
        <f t="shared" si="1156"/>
        <v>10-11</v>
      </c>
      <c r="AQ3902" s="49" t="str">
        <f t="shared" si="1157"/>
        <v>Apr</v>
      </c>
      <c r="AR3902" s="48" t="str">
        <f t="shared" si="1158"/>
        <v>285-295</v>
      </c>
      <c r="AS3902" s="49" t="str">
        <f t="shared" si="1152"/>
        <v>Inner-TI</v>
      </c>
    </row>
    <row r="3903" spans="5:45" x14ac:dyDescent="0.3">
      <c r="E3903" s="15">
        <v>41027.430555555555</v>
      </c>
      <c r="F3903" s="21">
        <v>5.66</v>
      </c>
      <c r="G3903" s="21">
        <v>392.75001525878963</v>
      </c>
      <c r="H3903" s="42">
        <v>1.1772803252051813</v>
      </c>
      <c r="I3903" s="35">
        <v>283</v>
      </c>
      <c r="J3903" s="43">
        <v>0.19081272084805653</v>
      </c>
      <c r="K3903" s="44">
        <v>0.10623192232027609</v>
      </c>
      <c r="L3903" s="26">
        <f t="shared" si="1140"/>
        <v>5.5855296772011096</v>
      </c>
      <c r="M3903" s="26">
        <f t="shared" si="1141"/>
        <v>0.22131159312268323</v>
      </c>
      <c r="N3903" s="96">
        <f t="shared" si="1142"/>
        <v>6</v>
      </c>
      <c r="O3903" s="26">
        <f t="shared" si="1143"/>
        <v>0.55559108975473182</v>
      </c>
      <c r="P3903" s="3">
        <f>IF(L3903&gt;'Power Curve'!$C$37,0,INDEX(Ci,$N3903,1)*POWER(1-O3903,3)+INDEX(Ci,$N3903,2)*3*O3903*POWER(1-O3903,2)+INDEX(Ci,$N3903,3)*3*POWER(O3903,2)*(1-O3903)+INDEX(Ci,$N3903,4)*POWER(O3903,3))</f>
        <v>294.47173772131487</v>
      </c>
      <c r="Q3903" s="3">
        <f>MAX(0,MIN(P3903-V3903+W3903,'Power Curve'!$C$39))</f>
        <v>305.31034084723609</v>
      </c>
      <c r="R3903" s="3">
        <f t="shared" si="1144"/>
        <v>392.75001525878963</v>
      </c>
      <c r="S3903" s="3">
        <f t="shared" si="1145"/>
        <v>-87.43967441155354</v>
      </c>
      <c r="T3903" s="3">
        <f t="shared" si="1146"/>
        <v>87.43967441155354</v>
      </c>
      <c r="V3903" s="37">
        <f t="array" ref="V3903">SUM(_xlfn.NORM.DIST($AD$3:$AD$1003,$L3903,$AA3903,FALSE)*WindSpeedStep*$AE$3:$AE$1003)/AG3903</f>
        <v>291.24501950334593</v>
      </c>
      <c r="W3903" s="37">
        <f t="array" ref="W3903">SUM(_xlfn.NORM.DIST($AD$3:$AD$1003,$L3903,$AB3903,FALSE)*WindSpeedStep*$AE$3:$AE$1003)/AH3903</f>
        <v>302.08362262926715</v>
      </c>
      <c r="Y3903" s="1">
        <f t="shared" si="1147"/>
        <v>5</v>
      </c>
      <c r="Z3903" s="99">
        <f>IF(L3903&lt;'Power Curve'!$P$28,'Power Curve'!$Q$28,IF(L3903&gt;'Power Curve'!$P$29,'Power Curve'!$Q$29,INDEX(ReferenceTurbulence,Y3903)+(L3903-INDEX(ReferenceTurbulenceWindSpeed,Y3903))*(INDEX(ReferenceTurbulence,Y3903+1)-INDEX(ReferenceTurbulence,Y3903))/(INDEX(ReferenceTurbulenceWindSpeed,Y3903+1)-INDEX(ReferenceTurbulenceWindSpeed,Y3903))))</f>
        <v>0.11990150150287239</v>
      </c>
      <c r="AA3903" s="100">
        <f t="shared" si="1153"/>
        <v>0.66971339498526716</v>
      </c>
      <c r="AB3903" s="29">
        <f t="shared" si="1154"/>
        <v>1.0657901150843105</v>
      </c>
      <c r="AG3903" s="40">
        <f t="array" ref="AG3903">SUM(_xlfn.NORM.DIST($AD$3:$AD$1003,$F3903,$AA3903,FALSE)*WindSpeedStep)</f>
        <v>1.0000000000000031</v>
      </c>
      <c r="AH3903" s="40">
        <f t="array" ref="AH3903">SUM(_xlfn.NORM.DIST($AD$3:$AD$1003,$F3903,$AB3903,FALSE)*WindSpeedStep)</f>
        <v>0.99999995827145027</v>
      </c>
      <c r="AJ3903" s="47">
        <f t="shared" si="1148"/>
        <v>6</v>
      </c>
      <c r="AK3903" s="83" t="b">
        <f>COUNTIF('Power Curve'!$D$2:$D$31,AJ3903)&gt;0</f>
        <v>1</v>
      </c>
      <c r="AL3903" s="83" t="b">
        <f t="shared" si="1149"/>
        <v>0</v>
      </c>
      <c r="AM3903" s="83" t="b">
        <f t="shared" si="1155"/>
        <v>1</v>
      </c>
      <c r="AN3903" s="47" t="str">
        <f t="shared" si="1150"/>
        <v>Outer</v>
      </c>
      <c r="AO3903" s="48" t="str">
        <f t="shared" si="1151"/>
        <v>0.2-0.3</v>
      </c>
      <c r="AP3903" s="49" t="str">
        <f t="shared" si="1156"/>
        <v>10-11</v>
      </c>
      <c r="AQ3903" s="49" t="str">
        <f t="shared" si="1157"/>
        <v>Apr</v>
      </c>
      <c r="AR3903" s="48" t="str">
        <f t="shared" si="1158"/>
        <v>275-285</v>
      </c>
      <c r="AS3903" s="49" t="str">
        <f t="shared" si="1152"/>
        <v>LWS-HTI</v>
      </c>
    </row>
    <row r="3904" spans="5:45" x14ac:dyDescent="0.3">
      <c r="E3904" s="15">
        <v>41027.4375</v>
      </c>
      <c r="F3904" s="21">
        <v>6.96</v>
      </c>
      <c r="G3904" s="21">
        <v>580.67001724243187</v>
      </c>
      <c r="H3904" s="42">
        <v>1.176455280230007</v>
      </c>
      <c r="I3904" s="35">
        <v>304.39999999999998</v>
      </c>
      <c r="J3904" s="43">
        <v>0.11063218390804598</v>
      </c>
      <c r="K3904" s="44">
        <v>7.6718800083487568E-2</v>
      </c>
      <c r="L3904" s="26">
        <f t="shared" si="1140"/>
        <v>6.8668203335565234</v>
      </c>
      <c r="M3904" s="26">
        <f t="shared" si="1141"/>
        <v>0.4193391944049833</v>
      </c>
      <c r="N3904" s="96">
        <f t="shared" si="1142"/>
        <v>7</v>
      </c>
      <c r="O3904" s="26">
        <f t="shared" si="1143"/>
        <v>0.84924132118806228</v>
      </c>
      <c r="P3904" s="3">
        <f>IF(L3904&gt;'Power Curve'!$C$37,0,INDEX(Ci,$N3904,1)*POWER(1-O3904,3)+INDEX(Ci,$N3904,2)*3*O3904*POWER(1-O3904,2)+INDEX(Ci,$N3904,3)*3*POWER(O3904,2)*(1-O3904)+INDEX(Ci,$N3904,4)*POWER(O3904,3))</f>
        <v>562.28179664761444</v>
      </c>
      <c r="Q3904" s="3">
        <f>MAX(0,MIN(P3904-V3904+W3904,'Power Curve'!$C$39))</f>
        <v>559.54531523033972</v>
      </c>
      <c r="R3904" s="3">
        <f t="shared" si="1144"/>
        <v>580.67001724243187</v>
      </c>
      <c r="S3904" s="3">
        <f t="shared" si="1145"/>
        <v>-21.124702012092143</v>
      </c>
      <c r="T3904" s="3">
        <f t="shared" si="1146"/>
        <v>21.124702012092143</v>
      </c>
      <c r="V3904" s="37">
        <f t="array" ref="V3904">SUM(_xlfn.NORM.DIST($AD$3:$AD$1003,$L3904,$AA3904,FALSE)*WindSpeedStep*$AE$3:$AE$1003)/AG3904</f>
        <v>561.10523282545648</v>
      </c>
      <c r="W3904" s="37">
        <f t="array" ref="W3904">SUM(_xlfn.NORM.DIST($AD$3:$AD$1003,$L3904,$AB3904,FALSE)*WindSpeedStep*$AE$3:$AE$1003)/AH3904</f>
        <v>558.36875140818177</v>
      </c>
      <c r="Y3904" s="1">
        <f t="shared" si="1147"/>
        <v>6</v>
      </c>
      <c r="Z3904" s="99">
        <f>IF(L3904&lt;'Power Curve'!$P$28,'Power Curve'!$Q$28,IF(L3904&gt;'Power Curve'!$P$29,'Power Curve'!$Q$29,INDEX(ReferenceTurbulence,Y3904)+(L3904-INDEX(ReferenceTurbulenceWindSpeed,Y3904))*(INDEX(ReferenceTurbulence,Y3904+1)-INDEX(ReferenceTurbulence,Y3904))/(INDEX(ReferenceTurbulenceWindSpeed,Y3904+1)-INDEX(ReferenceTurbulenceWindSpeed,Y3904))))</f>
        <v>0.11996375181715621</v>
      </c>
      <c r="AA3904" s="100">
        <f t="shared" si="1153"/>
        <v>0.82376953026777666</v>
      </c>
      <c r="AB3904" s="29">
        <f t="shared" si="1154"/>
        <v>0.7596913300055349</v>
      </c>
      <c r="AG3904" s="40">
        <f t="array" ref="AG3904">SUM(_xlfn.NORM.DIST($AD$3:$AD$1003,$F3904,$AA3904,FALSE)*WindSpeedStep)</f>
        <v>1.0000000000000036</v>
      </c>
      <c r="AH3904" s="40">
        <f t="array" ref="AH3904">SUM(_xlfn.NORM.DIST($AD$3:$AD$1003,$F3904,$AB3904,FALSE)*WindSpeedStep)</f>
        <v>1.0000000000000036</v>
      </c>
      <c r="AJ3904" s="47">
        <f t="shared" si="1148"/>
        <v>7</v>
      </c>
      <c r="AK3904" s="83" t="b">
        <f>COUNTIF('Power Curve'!$D$2:$D$31,AJ3904)&gt;0</f>
        <v>1</v>
      </c>
      <c r="AL3904" s="83" t="b">
        <f t="shared" si="1149"/>
        <v>0</v>
      </c>
      <c r="AM3904" s="83" t="b">
        <f t="shared" si="1155"/>
        <v>1</v>
      </c>
      <c r="AN3904" s="47" t="str">
        <f t="shared" si="1150"/>
        <v>Outer</v>
      </c>
      <c r="AO3904" s="48" t="str">
        <f t="shared" si="1151"/>
        <v>0.4-0.5</v>
      </c>
      <c r="AP3904" s="49" t="str">
        <f t="shared" si="1156"/>
        <v>10-11</v>
      </c>
      <c r="AQ3904" s="49" t="str">
        <f t="shared" si="1157"/>
        <v>Apr</v>
      </c>
      <c r="AR3904" s="48" t="str">
        <f t="shared" si="1158"/>
        <v>295-305</v>
      </c>
      <c r="AS3904" s="49" t="str">
        <f t="shared" si="1152"/>
        <v>Inner-TI</v>
      </c>
    </row>
    <row r="3905" spans="5:45" x14ac:dyDescent="0.3">
      <c r="E3905" s="15">
        <v>41027.444444444445</v>
      </c>
      <c r="F3905" s="21">
        <v>6.51</v>
      </c>
      <c r="G3905" s="21">
        <v>536.4100050926213</v>
      </c>
      <c r="H3905" s="42">
        <v>1.1760476156100399</v>
      </c>
      <c r="I3905" s="35">
        <v>301.8</v>
      </c>
      <c r="J3905" s="43">
        <v>0.16897081413210446</v>
      </c>
      <c r="K3905" s="44">
        <v>0.10478498271418418</v>
      </c>
      <c r="L3905" s="26">
        <f t="shared" si="1140"/>
        <v>6.4221029150525908</v>
      </c>
      <c r="M3905" s="26">
        <f t="shared" si="1141"/>
        <v>0.35060668379315063</v>
      </c>
      <c r="N3905" s="96">
        <f t="shared" si="1142"/>
        <v>7</v>
      </c>
      <c r="O3905" s="26">
        <f t="shared" si="1143"/>
        <v>0.39716549781302241</v>
      </c>
      <c r="P3905" s="3">
        <f>IF(L3905&gt;'Power Curve'!$C$37,0,INDEX(Ci,$N3905,1)*POWER(1-O3905,3)+INDEX(Ci,$N3905,2)*3*O3905*POWER(1-O3905,2)+INDEX(Ci,$N3905,3)*3*POWER(O3905,2)*(1-O3905)+INDEX(Ci,$N3905,4)*POWER(O3905,3))</f>
        <v>452.27048916805677</v>
      </c>
      <c r="Q3905" s="3">
        <f>MAX(0,MIN(P3905-V3905+W3905,'Power Curve'!$C$39))</f>
        <v>465.51857097788809</v>
      </c>
      <c r="R3905" s="3">
        <f t="shared" si="1144"/>
        <v>536.4100050926213</v>
      </c>
      <c r="S3905" s="3">
        <f t="shared" si="1145"/>
        <v>-70.891434114733215</v>
      </c>
      <c r="T3905" s="3">
        <f t="shared" si="1146"/>
        <v>70.891434114733215</v>
      </c>
      <c r="V3905" s="37">
        <f t="array" ref="V3905">SUM(_xlfn.NORM.DIST($AD$3:$AD$1003,$L3905,$AA3905,FALSE)*WindSpeedStep*$AE$3:$AE$1003)/AG3905</f>
        <v>458.33963084895584</v>
      </c>
      <c r="W3905" s="37">
        <f t="array" ref="W3905">SUM(_xlfn.NORM.DIST($AD$3:$AD$1003,$L3905,$AB3905,FALSE)*WindSpeedStep*$AE$3:$AE$1003)/AH3905</f>
        <v>471.58771265878715</v>
      </c>
      <c r="Y3905" s="1">
        <f t="shared" si="1147"/>
        <v>6</v>
      </c>
      <c r="Z3905" s="99">
        <f>IF(L3905&lt;'Power Curve'!$P$28,'Power Curve'!$Q$28,IF(L3905&gt;'Power Curve'!$P$29,'Power Curve'!$Q$29,INDEX(ReferenceTurbulence,Y3905)+(L3905-INDEX(ReferenceTurbulenceWindSpeed,Y3905))*(INDEX(ReferenceTurbulence,Y3905+1)-INDEX(ReferenceTurbulence,Y3905))/(INDEX(ReferenceTurbulenceWindSpeed,Y3905+1)-INDEX(ReferenceTurbulenceWindSpeed,Y3905))))</f>
        <v>0.12083793527703972</v>
      </c>
      <c r="AA3905" s="100">
        <f t="shared" si="1153"/>
        <v>0.77603365639161304</v>
      </c>
      <c r="AB3905" s="29">
        <f t="shared" si="1154"/>
        <v>1.0851479579965975</v>
      </c>
      <c r="AG3905" s="40">
        <f t="array" ref="AG3905">SUM(_xlfn.NORM.DIST($AD$3:$AD$1003,$F3905,$AA3905,FALSE)*WindSpeedStep)</f>
        <v>1.0000000000000036</v>
      </c>
      <c r="AH3905" s="40">
        <f t="array" ref="AH3905">SUM(_xlfn.NORM.DIST($AD$3:$AD$1003,$F3905,$AB3905,FALSE)*WindSpeedStep)</f>
        <v>0.99999999926396477</v>
      </c>
      <c r="AJ3905" s="47">
        <f t="shared" si="1148"/>
        <v>6</v>
      </c>
      <c r="AK3905" s="83" t="b">
        <f>COUNTIF('Power Curve'!$D$2:$D$31,AJ3905)&gt;0</f>
        <v>1</v>
      </c>
      <c r="AL3905" s="83" t="b">
        <f t="shared" si="1149"/>
        <v>0</v>
      </c>
      <c r="AM3905" s="83" t="b">
        <f t="shared" si="1155"/>
        <v>1</v>
      </c>
      <c r="AN3905" s="47" t="str">
        <f t="shared" si="1150"/>
        <v>Outer</v>
      </c>
      <c r="AO3905" s="48" t="str">
        <f t="shared" si="1151"/>
        <v>0.3-0.4</v>
      </c>
      <c r="AP3905" s="49" t="str">
        <f t="shared" si="1156"/>
        <v>10-11</v>
      </c>
      <c r="AQ3905" s="49" t="str">
        <f t="shared" si="1157"/>
        <v>Apr</v>
      </c>
      <c r="AR3905" s="48" t="str">
        <f t="shared" si="1158"/>
        <v>295-305</v>
      </c>
      <c r="AS3905" s="49" t="str">
        <f t="shared" si="1152"/>
        <v>LWS-HTI</v>
      </c>
    </row>
    <row r="3906" spans="5:45" x14ac:dyDescent="0.3">
      <c r="E3906" s="15">
        <v>41044.75</v>
      </c>
      <c r="F3906" s="21">
        <v>7.58</v>
      </c>
      <c r="G3906" s="21">
        <v>754.61002922058105</v>
      </c>
      <c r="H3906" s="42">
        <v>1.152594709295564</v>
      </c>
      <c r="I3906" s="35">
        <v>201.5</v>
      </c>
      <c r="J3906" s="43">
        <v>0.15831134564643798</v>
      </c>
      <c r="K3906" s="44">
        <v>0.17005905573375193</v>
      </c>
      <c r="L3906" s="26">
        <f t="shared" si="1140"/>
        <v>7.4276149777915519</v>
      </c>
      <c r="M3906" s="26">
        <f t="shared" si="1141"/>
        <v>0.50601181443774723</v>
      </c>
      <c r="N3906" s="96">
        <f t="shared" si="1142"/>
        <v>8</v>
      </c>
      <c r="O3906" s="26">
        <f t="shared" si="1143"/>
        <v>0.41516326749751886</v>
      </c>
      <c r="P3906" s="3">
        <f>IF(L3906&gt;'Power Curve'!$C$37,0,INDEX(Ci,$N3906,1)*POWER(1-O3906,3)+INDEX(Ci,$N3906,2)*3*O3906*POWER(1-O3906,2)+INDEX(Ci,$N3906,3)*3*POWER(O3906,2)*(1-O3906)+INDEX(Ci,$N3906,4)*POWER(O3906,3))</f>
        <v>711.45418531410814</v>
      </c>
      <c r="Q3906" s="3">
        <f>MAX(0,MIN(P3906-V3906+W3906,'Power Curve'!$C$39))</f>
        <v>727.81047077667677</v>
      </c>
      <c r="R3906" s="3">
        <f t="shared" si="1144"/>
        <v>754.61002922058105</v>
      </c>
      <c r="S3906" s="3">
        <f t="shared" si="1145"/>
        <v>-26.799558443904289</v>
      </c>
      <c r="T3906" s="3">
        <f t="shared" si="1146"/>
        <v>26.799558443904289</v>
      </c>
      <c r="V3906" s="37">
        <f t="array" ref="V3906">SUM(_xlfn.NORM.DIST($AD$3:$AD$1003,$L3906,$AA3906,FALSE)*WindSpeedStep*$AE$3:$AE$1003)/AG3906</f>
        <v>706.45850938224817</v>
      </c>
      <c r="W3906" s="37">
        <f t="array" ref="W3906">SUM(_xlfn.NORM.DIST($AD$3:$AD$1003,$L3906,$AB3906,FALSE)*WindSpeedStep*$AE$3:$AE$1003)/AH3906</f>
        <v>722.81479484481679</v>
      </c>
      <c r="Y3906" s="1">
        <f t="shared" si="1147"/>
        <v>7</v>
      </c>
      <c r="Z3906" s="99">
        <f>IF(L3906&lt;'Power Curve'!$P$28,'Power Curve'!$Q$28,IF(L3906&gt;'Power Curve'!$P$29,'Power Curve'!$Q$29,INDEX(ReferenceTurbulence,Y3906)+(L3906-INDEX(ReferenceTurbulenceWindSpeed,Y3906))*(INDEX(ReferenceTurbulence,Y3906+1)-INDEX(ReferenceTurbulence,Y3906))/(INDEX(ReferenceTurbulenceWindSpeed,Y3906+1)-INDEX(ReferenceTurbulenceWindSpeed,Y3906))))</f>
        <v>0.11955766048506929</v>
      </c>
      <c r="AA3906" s="100">
        <f t="shared" si="1153"/>
        <v>0.88802826972861781</v>
      </c>
      <c r="AB3906" s="29">
        <f t="shared" si="1154"/>
        <v>1.1758757220778182</v>
      </c>
      <c r="AG3906" s="40">
        <f t="array" ref="AG3906">SUM(_xlfn.NORM.DIST($AD$3:$AD$1003,$F3906,$AA3906,FALSE)*WindSpeedStep)</f>
        <v>1.0000000000000038</v>
      </c>
      <c r="AH3906" s="40">
        <f t="array" ref="AH3906">SUM(_xlfn.NORM.DIST($AD$3:$AD$1003,$F3906,$AB3906,FALSE)*WindSpeedStep)</f>
        <v>0.9999999999572935</v>
      </c>
      <c r="AJ3906" s="47">
        <f t="shared" si="1148"/>
        <v>7</v>
      </c>
      <c r="AK3906" s="83" t="b">
        <f>COUNTIF('Power Curve'!$D$2:$D$31,AJ3906)&gt;0</f>
        <v>1</v>
      </c>
      <c r="AL3906" s="83" t="b">
        <f t="shared" si="1149"/>
        <v>0</v>
      </c>
      <c r="AM3906" s="83" t="b">
        <f t="shared" si="1155"/>
        <v>1</v>
      </c>
      <c r="AN3906" s="47" t="str">
        <f t="shared" si="1150"/>
        <v>Outer</v>
      </c>
      <c r="AO3906" s="48" t="str">
        <f t="shared" si="1151"/>
        <v>0.5-0.6</v>
      </c>
      <c r="AP3906" s="49" t="str">
        <f t="shared" si="1156"/>
        <v>18-19</v>
      </c>
      <c r="AQ3906" s="49" t="str">
        <f t="shared" si="1157"/>
        <v>May</v>
      </c>
      <c r="AR3906" s="48" t="str">
        <f t="shared" si="1158"/>
        <v>195-205</v>
      </c>
      <c r="AS3906" s="49" t="str">
        <f t="shared" si="1152"/>
        <v>HWS-HTI</v>
      </c>
    </row>
    <row r="3907" spans="5:45" x14ac:dyDescent="0.3">
      <c r="E3907" s="15">
        <v>41047.604166666664</v>
      </c>
      <c r="F3907" s="21">
        <v>10.83</v>
      </c>
      <c r="G3907" s="21">
        <v>1931.630004882818</v>
      </c>
      <c r="H3907" s="42">
        <v>1.1694953450477619</v>
      </c>
      <c r="I3907" s="35">
        <v>281.8</v>
      </c>
      <c r="J3907" s="43">
        <v>0.13850415512465375</v>
      </c>
      <c r="K3907" s="44">
        <v>0.14016853522847469</v>
      </c>
      <c r="L3907" s="26">
        <f t="shared" ref="L3907:L3970" si="1159">F3907*(H3907/Ref_Density)^(1/3)</f>
        <v>10.663896620678997</v>
      </c>
      <c r="M3907" s="26">
        <f t="shared" ref="M3907:M3970" si="1160">(L3907-CutInWindSpeed)/(RatedWindSpeed-CutInWindSpeed)</f>
        <v>1.0061895747578631</v>
      </c>
      <c r="N3907" s="96">
        <f t="shared" ref="N3907:N3970" si="1161">COUNTIF(xa,"&lt;"&amp;L3907)</f>
        <v>11</v>
      </c>
      <c r="O3907" s="26">
        <f t="shared" ref="O3907:O3970" si="1162">(L3907-INDEX(xa,$N3907))/(INDEX(xb,$N3907)-INDEX(xa,$N3907))</f>
        <v>0.69291001737139335</v>
      </c>
      <c r="P3907" s="3">
        <f>IF(L3907&gt;'Power Curve'!$C$37,0,INDEX(Ci,$N3907,1)*POWER(1-O3907,3)+INDEX(Ci,$N3907,2)*3*O3907*POWER(1-O3907,2)+INDEX(Ci,$N3907,3)*3*POWER(O3907,2)*(1-O3907)+INDEX(Ci,$N3907,4)*POWER(O3907,3))</f>
        <v>1710.9606889328618</v>
      </c>
      <c r="Q3907" s="3">
        <f>MAX(0,MIN(P3907-V3907+W3907,'Power Curve'!$C$39))</f>
        <v>1684.0696421618609</v>
      </c>
      <c r="R3907" s="3">
        <f t="shared" ref="R3907:R3970" si="1163">IF(AM3907,G3907,"")</f>
        <v>1931.630004882818</v>
      </c>
      <c r="S3907" s="3">
        <f t="shared" ref="S3907:S3970" si="1164">IF(AM3907,Q3907-R3907,"")</f>
        <v>-247.56036272095707</v>
      </c>
      <c r="T3907" s="3">
        <f t="shared" ref="T3907:T3970" si="1165">IF(AM3907,ABS(S3907),"")</f>
        <v>247.56036272095707</v>
      </c>
      <c r="V3907" s="37">
        <f t="array" ref="V3907">SUM(_xlfn.NORM.DIST($AD$3:$AD$1003,$L3907,$AA3907,FALSE)*WindSpeedStep*$AE$3:$AE$1003)/AG3907</f>
        <v>1698.8713891356683</v>
      </c>
      <c r="W3907" s="37">
        <f t="array" ref="W3907">SUM(_xlfn.NORM.DIST($AD$3:$AD$1003,$L3907,$AB3907,FALSE)*WindSpeedStep*$AE$3:$AE$1003)/AH3907</f>
        <v>1671.9803423646674</v>
      </c>
      <c r="Y3907" s="1">
        <f t="shared" ref="Y3907:Y3970" si="1166">COUNTIF(ReferenceTurbulenceWindSpeed,"&lt;"&amp;L3907)</f>
        <v>10</v>
      </c>
      <c r="Z3907" s="99">
        <f>IF(L3907&lt;'Power Curve'!$P$28,'Power Curve'!$Q$28,IF(L3907&gt;'Power Curve'!$P$29,'Power Curve'!$Q$29,INDEX(ReferenceTurbulence,Y3907)+(L3907-INDEX(ReferenceTurbulenceWindSpeed,Y3907))*(INDEX(ReferenceTurbulence,Y3907+1)-INDEX(ReferenceTurbulence,Y3907))/(INDEX(ReferenceTurbulenceWindSpeed,Y3907+1)-INDEX(ReferenceTurbulenceWindSpeed,Y3907))))</f>
        <v>0.12000272983416214</v>
      </c>
      <c r="AA3907" s="100">
        <f t="shared" si="1153"/>
        <v>1.2796967051507764</v>
      </c>
      <c r="AB3907" s="29">
        <f t="shared" si="1154"/>
        <v>1.4769939917837946</v>
      </c>
      <c r="AG3907" s="40">
        <f t="array" ref="AG3907">SUM(_xlfn.NORM.DIST($AD$3:$AD$1003,$F3907,$AA3907,FALSE)*WindSpeedStep)</f>
        <v>1.0000000000000038</v>
      </c>
      <c r="AH3907" s="40">
        <f t="array" ref="AH3907">SUM(_xlfn.NORM.DIST($AD$3:$AD$1003,$F3907,$AB3907,FALSE)*WindSpeedStep)</f>
        <v>0.99999999999991696</v>
      </c>
      <c r="AJ3907" s="47">
        <f t="shared" ref="AJ3907:AJ3970" si="1167">MROUND(L3907-Centre_First_Bin,Bin_Width)+Centre_First_Bin</f>
        <v>11</v>
      </c>
      <c r="AK3907" s="83" t="b">
        <f>COUNTIF('Power Curve'!$D$2:$D$31,AJ3907)&gt;0</f>
        <v>1</v>
      </c>
      <c r="AL3907" s="83" t="b">
        <f t="shared" ref="AL3907:AL3970" si="1168">(G3907&lt;0)</f>
        <v>0</v>
      </c>
      <c r="AM3907" s="83" t="b">
        <f t="shared" si="1155"/>
        <v>1</v>
      </c>
      <c r="AN3907" s="47" t="str">
        <f t="shared" ref="AN3907:AN3970" si="1169">IF(AM3907,IF(AND(J3907&gt;=LowerTurbLimit,J3907&lt;=UpperTurbLimit,K3907&gt;=LowerShearLimit,K3907&lt;=UpperShearLimit),"Inner","Outer"),"")</f>
        <v>Inner</v>
      </c>
      <c r="AO3907" s="48" t="str">
        <f t="shared" ref="AO3907:AO3970" si="1170">IF(M3907&lt;0,"&lt;0",TEXT(MROUND(M3907+0.05,0.1)-0.1,"0.0")&amp;"-"&amp;TEXT(MROUND(M3907+0.05,0.1),"0.0"))</f>
        <v>1.0-1.1</v>
      </c>
      <c r="AP3907" s="49" t="str">
        <f t="shared" si="1156"/>
        <v>14-15</v>
      </c>
      <c r="AQ3907" s="49" t="str">
        <f t="shared" si="1157"/>
        <v>May</v>
      </c>
      <c r="AR3907" s="48" t="str">
        <f t="shared" si="1158"/>
        <v>275-285</v>
      </c>
      <c r="AS3907" s="49" t="str">
        <f t="shared" ref="AS3907:AS3970" si="1171">IF(AM3907,IF(M3907&lt;0.5,IF(J3907&lt;=LowerTurbLimit,"LWS-LTI",IF(J3907&gt;=UpperTurbLimit,"LWS-HTI","Inner-TI")),IF(J3907&lt;=LowerTurbLimit,"HWS-LTI",IF(J3907&gt;=UpperTurbLimit,"HWS-HTI","Inner-TI"))),"")</f>
        <v>Inner-TI</v>
      </c>
    </row>
    <row r="3908" spans="5:45" x14ac:dyDescent="0.3">
      <c r="E3908" s="15">
        <v>41047.736111111109</v>
      </c>
      <c r="F3908" s="21">
        <v>9.2899999999999991</v>
      </c>
      <c r="G3908" s="21">
        <v>1211.150009155278</v>
      </c>
      <c r="H3908" s="42">
        <v>1.1748618148385497</v>
      </c>
      <c r="I3908" s="35">
        <v>284</v>
      </c>
      <c r="J3908" s="43">
        <v>0.14424111948331542</v>
      </c>
      <c r="K3908" s="44">
        <v>0.16115104290813811</v>
      </c>
      <c r="L3908" s="26">
        <f t="shared" si="1159"/>
        <v>9.1614865281882452</v>
      </c>
      <c r="M3908" s="26">
        <f t="shared" si="1160"/>
        <v>0.77398725182471717</v>
      </c>
      <c r="N3908" s="96">
        <f t="shared" si="1161"/>
        <v>10</v>
      </c>
      <c r="O3908" s="26">
        <f t="shared" si="1162"/>
        <v>0.16193710858206148</v>
      </c>
      <c r="P3908" s="3">
        <f>IF(L3908&gt;'Power Curve'!$C$37,0,INDEX(Ci,$N3908,1)*POWER(1-O3908,3)+INDEX(Ci,$N3908,2)*3*O3908*POWER(1-O3908,2)+INDEX(Ci,$N3908,3)*3*POWER(O3908,2)*(1-O3908)+INDEX(Ci,$N3908,4)*POWER(O3908,3))</f>
        <v>1250.0159623212987</v>
      </c>
      <c r="Q3908" s="3">
        <f>MAX(0,MIN(P3908-V3908+W3908,'Power Curve'!$C$39))</f>
        <v>1248.7483425969406</v>
      </c>
      <c r="R3908" s="3">
        <f t="shared" si="1163"/>
        <v>1211.150009155278</v>
      </c>
      <c r="S3908" s="3">
        <f t="shared" si="1164"/>
        <v>37.598333441662589</v>
      </c>
      <c r="T3908" s="3">
        <f t="shared" si="1165"/>
        <v>37.598333441662589</v>
      </c>
      <c r="V3908" s="37">
        <f t="array" ref="V3908">SUM(_xlfn.NORM.DIST($AD$3:$AD$1003,$L3908,$AA3908,FALSE)*WindSpeedStep*$AE$3:$AE$1003)/AG3908</f>
        <v>1261.6769375372044</v>
      </c>
      <c r="W3908" s="37">
        <f t="array" ref="W3908">SUM(_xlfn.NORM.DIST($AD$3:$AD$1003,$L3908,$AB3908,FALSE)*WindSpeedStep*$AE$3:$AE$1003)/AH3908</f>
        <v>1260.4093178128462</v>
      </c>
      <c r="Y3908" s="1">
        <f t="shared" si="1166"/>
        <v>9</v>
      </c>
      <c r="Z3908" s="99">
        <f>IF(L3908&lt;'Power Curve'!$P$28,'Power Curve'!$Q$28,IF(L3908&gt;'Power Curve'!$P$29,'Power Curve'!$Q$29,INDEX(ReferenceTurbulence,Y3908)+(L3908-INDEX(ReferenceTurbulenceWindSpeed,Y3908))*(INDEX(ReferenceTurbulence,Y3908+1)-INDEX(ReferenceTurbulence,Y3908))/(INDEX(ReferenceTurbulenceWindSpeed,Y3908+1)-INDEX(ReferenceTurbulenceWindSpeed,Y3908))))</f>
        <v>0.12046064815750807</v>
      </c>
      <c r="AA3908" s="100">
        <f t="shared" ref="AA3908:AA3971" si="1172">Z3908*L3908</f>
        <v>1.1035986052718343</v>
      </c>
      <c r="AB3908" s="29">
        <f t="shared" ref="AB3908:AB3971" si="1173">L3908*J3908</f>
        <v>1.3214630729571852</v>
      </c>
      <c r="AG3908" s="40">
        <f t="array" ref="AG3908">SUM(_xlfn.NORM.DIST($AD$3:$AD$1003,$F3908,$AA3908,FALSE)*WindSpeedStep)</f>
        <v>1.000000000000004</v>
      </c>
      <c r="AH3908" s="40">
        <f t="array" ref="AH3908">SUM(_xlfn.NORM.DIST($AD$3:$AD$1003,$F3908,$AB3908,FALSE)*WindSpeedStep)</f>
        <v>0.99999999999922695</v>
      </c>
      <c r="AJ3908" s="47">
        <f t="shared" si="1167"/>
        <v>9</v>
      </c>
      <c r="AK3908" s="83" t="b">
        <f>COUNTIF('Power Curve'!$D$2:$D$31,AJ3908)&gt;0</f>
        <v>1</v>
      </c>
      <c r="AL3908" s="83" t="b">
        <f t="shared" si="1168"/>
        <v>0</v>
      </c>
      <c r="AM3908" s="83" t="b">
        <f t="shared" ref="AM3908:AM3971" si="1174">AND(AK3908,NOT(AL3908))</f>
        <v>1</v>
      </c>
      <c r="AN3908" s="47" t="str">
        <f t="shared" si="1169"/>
        <v>Outer</v>
      </c>
      <c r="AO3908" s="48" t="str">
        <f t="shared" si="1170"/>
        <v>0.7-0.8</v>
      </c>
      <c r="AP3908" s="49" t="str">
        <f t="shared" ref="AP3908:AP3971" si="1175">IF(AM3908,HOUR(E3908)&amp;"-"&amp;HOUR(E3908)+1,"")</f>
        <v>17-18</v>
      </c>
      <c r="AQ3908" s="49" t="str">
        <f t="shared" ref="AQ3908:AQ3971" si="1176">IF(AM3908,TEXT(E3908,"mmm"),"")</f>
        <v>May</v>
      </c>
      <c r="AR3908" s="48" t="str">
        <f t="shared" ref="AR3908:AR3971" si="1177">IF(AM3908,IF(OR(I3908&lt;5,I3908&gt;=355),"355-5",MROUND(I3908,10)-5&amp;"-"&amp;MROUND(I3908,10)+5),"")</f>
        <v>275-285</v>
      </c>
      <c r="AS3908" s="49" t="str">
        <f t="shared" si="1171"/>
        <v>HWS-HTI</v>
      </c>
    </row>
    <row r="3909" spans="5:45" x14ac:dyDescent="0.3">
      <c r="E3909" s="15">
        <v>41047.743055555555</v>
      </c>
      <c r="F3909" s="21">
        <v>9.65</v>
      </c>
      <c r="G3909" s="21">
        <v>1200.4500350952171</v>
      </c>
      <c r="H3909" s="42">
        <v>1.1748193028724823</v>
      </c>
      <c r="I3909" s="35">
        <v>286.3</v>
      </c>
      <c r="J3909" s="43">
        <v>0.15854922279792746</v>
      </c>
      <c r="K3909" s="44">
        <v>0.17078305404455943</v>
      </c>
      <c r="L3909" s="26">
        <f t="shared" si="1159"/>
        <v>9.5163916730267282</v>
      </c>
      <c r="M3909" s="26">
        <f t="shared" si="1160"/>
        <v>0.82883898602453099</v>
      </c>
      <c r="N3909" s="96">
        <f t="shared" si="1161"/>
        <v>10</v>
      </c>
      <c r="O3909" s="26">
        <f t="shared" si="1162"/>
        <v>0.53917827873484325</v>
      </c>
      <c r="P3909" s="3">
        <f>IF(L3909&gt;'Power Curve'!$C$37,0,INDEX(Ci,$N3909,1)*POWER(1-O3909,3)+INDEX(Ci,$N3909,2)*3*O3909*POWER(1-O3909,2)+INDEX(Ci,$N3909,3)*3*POWER(O3909,2)*(1-O3909)+INDEX(Ci,$N3909,4)*POWER(O3909,3))</f>
        <v>1376.44518388136</v>
      </c>
      <c r="Q3909" s="3">
        <f>MAX(0,MIN(P3909-V3909+W3909,'Power Curve'!$C$39))</f>
        <v>1359.6638670757256</v>
      </c>
      <c r="R3909" s="3">
        <f t="shared" si="1163"/>
        <v>1200.4500350952171</v>
      </c>
      <c r="S3909" s="3">
        <f t="shared" si="1164"/>
        <v>159.21383198050853</v>
      </c>
      <c r="T3909" s="3">
        <f t="shared" si="1165"/>
        <v>159.21383198050853</v>
      </c>
      <c r="V3909" s="37">
        <f t="array" ref="V3909">SUM(_xlfn.NORM.DIST($AD$3:$AD$1003,$L3909,$AA3909,FALSE)*WindSpeedStep*$AE$3:$AE$1003)/AG3909</f>
        <v>1380.9345341242968</v>
      </c>
      <c r="W3909" s="37">
        <f t="array" ref="W3909">SUM(_xlfn.NORM.DIST($AD$3:$AD$1003,$L3909,$AB3909,FALSE)*WindSpeedStep*$AE$3:$AE$1003)/AH3909</f>
        <v>1364.1532173186624</v>
      </c>
      <c r="Y3909" s="1">
        <f t="shared" si="1166"/>
        <v>9</v>
      </c>
      <c r="Z3909" s="99">
        <f>IF(L3909&lt;'Power Curve'!$P$28,'Power Curve'!$Q$28,IF(L3909&gt;'Power Curve'!$P$29,'Power Curve'!$Q$29,INDEX(ReferenceTurbulence,Y3909)+(L3909-INDEX(ReferenceTurbulenceWindSpeed,Y3909))*(INDEX(ReferenceTurbulence,Y3909+1)-INDEX(ReferenceTurbulence,Y3909))/(INDEX(ReferenceTurbulenceWindSpeed,Y3909+1)-INDEX(ReferenceTurbulenceWindSpeed,Y3909))))</f>
        <v>0.12026271642448975</v>
      </c>
      <c r="AA3909" s="100">
        <f t="shared" si="1172"/>
        <v>1.144467113157589</v>
      </c>
      <c r="AB3909" s="29">
        <f t="shared" si="1173"/>
        <v>1.5088165035990564</v>
      </c>
      <c r="AG3909" s="40">
        <f t="array" ref="AG3909">SUM(_xlfn.NORM.DIST($AD$3:$AD$1003,$F3909,$AA3909,FALSE)*WindSpeedStep)</f>
        <v>1.0000000000000036</v>
      </c>
      <c r="AH3909" s="40">
        <f t="array" ref="AH3909">SUM(_xlfn.NORM.DIST($AD$3:$AD$1003,$F3909,$AB3909,FALSE)*WindSpeedStep)</f>
        <v>0.99999999993622513</v>
      </c>
      <c r="AJ3909" s="47">
        <f t="shared" si="1167"/>
        <v>10</v>
      </c>
      <c r="AK3909" s="83" t="b">
        <f>COUNTIF('Power Curve'!$D$2:$D$31,AJ3909)&gt;0</f>
        <v>1</v>
      </c>
      <c r="AL3909" s="83" t="b">
        <f t="shared" si="1168"/>
        <v>0</v>
      </c>
      <c r="AM3909" s="83" t="b">
        <f t="shared" si="1174"/>
        <v>1</v>
      </c>
      <c r="AN3909" s="47" t="str">
        <f t="shared" si="1169"/>
        <v>Outer</v>
      </c>
      <c r="AO3909" s="48" t="str">
        <f t="shared" si="1170"/>
        <v>0.8-0.9</v>
      </c>
      <c r="AP3909" s="49" t="str">
        <f t="shared" si="1175"/>
        <v>17-18</v>
      </c>
      <c r="AQ3909" s="49" t="str">
        <f t="shared" si="1176"/>
        <v>May</v>
      </c>
      <c r="AR3909" s="48" t="str">
        <f t="shared" si="1177"/>
        <v>285-295</v>
      </c>
      <c r="AS3909" s="49" t="str">
        <f t="shared" si="1171"/>
        <v>HWS-HTI</v>
      </c>
    </row>
    <row r="3910" spans="5:45" x14ac:dyDescent="0.3">
      <c r="E3910" s="15">
        <v>41047.75</v>
      </c>
      <c r="F3910" s="21">
        <v>12.39</v>
      </c>
      <c r="G3910" s="21">
        <v>1929.1799621582031</v>
      </c>
      <c r="H3910" s="42">
        <v>1.1747592184612279</v>
      </c>
      <c r="I3910" s="35">
        <v>284.10000000000002</v>
      </c>
      <c r="J3910" s="43">
        <v>0.1033091202582728</v>
      </c>
      <c r="K3910" s="44">
        <v>0.21127390766119289</v>
      </c>
      <c r="L3910" s="26">
        <f t="shared" si="1159"/>
        <v>12.218246913541073</v>
      </c>
      <c r="M3910" s="26">
        <f t="shared" si="1160"/>
        <v>1.2464194230917736</v>
      </c>
      <c r="N3910" s="96">
        <f t="shared" si="1161"/>
        <v>13</v>
      </c>
      <c r="O3910" s="26">
        <f t="shared" si="1162"/>
        <v>0.20561526981533917</v>
      </c>
      <c r="P3910" s="3">
        <f>IF(L3910&gt;'Power Curve'!$C$37,0,INDEX(Ci,$N3910,1)*POWER(1-O3910,3)+INDEX(Ci,$N3910,2)*3*O3910*POWER(1-O3910,2)+INDEX(Ci,$N3910,3)*3*POWER(O3910,2)*(1-O3910)+INDEX(Ci,$N3910,4)*POWER(O3910,3))</f>
        <v>1927.4719219930507</v>
      </c>
      <c r="Q3910" s="3">
        <f>MAX(0,MIN(P3910-V3910+W3910,'Power Curve'!$C$39))</f>
        <v>1946.7115596999199</v>
      </c>
      <c r="R3910" s="3">
        <f t="shared" si="1163"/>
        <v>1929.1799621582031</v>
      </c>
      <c r="S3910" s="3">
        <f t="shared" si="1164"/>
        <v>17.531597541716792</v>
      </c>
      <c r="T3910" s="3">
        <f t="shared" si="1165"/>
        <v>17.531597541716792</v>
      </c>
      <c r="V3910" s="37">
        <f t="array" ref="V3910">SUM(_xlfn.NORM.DIST($AD$3:$AD$1003,$L3910,$AA3910,FALSE)*WindSpeedStep*$AE$3:$AE$1003)/AG3910</f>
        <v>1908.3556407287761</v>
      </c>
      <c r="W3910" s="37">
        <f t="array" ref="W3910">SUM(_xlfn.NORM.DIST($AD$3:$AD$1003,$L3910,$AB3910,FALSE)*WindSpeedStep*$AE$3:$AE$1003)/AH3910</f>
        <v>1927.5952784356452</v>
      </c>
      <c r="Y3910" s="1">
        <f t="shared" si="1166"/>
        <v>12</v>
      </c>
      <c r="Z3910" s="99">
        <f>IF(L3910&lt;'Power Curve'!$P$28,'Power Curve'!$Q$28,IF(L3910&gt;'Power Curve'!$P$29,'Power Curve'!$Q$29,INDEX(ReferenceTurbulence,Y3910)+(L3910-INDEX(ReferenceTurbulenceWindSpeed,Y3910))*(INDEX(ReferenceTurbulence,Y3910+1)-INDEX(ReferenceTurbulence,Y3910))/(INDEX(ReferenceTurbulenceWindSpeed,Y3910+1)-INDEX(ReferenceTurbulenceWindSpeed,Y3910))))</f>
        <v>0.11893924067965544</v>
      </c>
      <c r="AA3910" s="100">
        <f t="shared" si="1172"/>
        <v>1.4532290103331189</v>
      </c>
      <c r="AB3910" s="29">
        <f t="shared" si="1173"/>
        <v>1.2622563397362851</v>
      </c>
      <c r="AG3910" s="40">
        <f t="array" ref="AG3910">SUM(_xlfn.NORM.DIST($AD$3:$AD$1003,$F3910,$AA3910,FALSE)*WindSpeedStep)</f>
        <v>1.0000000000000038</v>
      </c>
      <c r="AH3910" s="40">
        <f t="array" ref="AH3910">SUM(_xlfn.NORM.DIST($AD$3:$AD$1003,$F3910,$AB3910,FALSE)*WindSpeedStep)</f>
        <v>1.0000000000000038</v>
      </c>
      <c r="AJ3910" s="47">
        <f t="shared" si="1167"/>
        <v>12</v>
      </c>
      <c r="AK3910" s="83" t="b">
        <f>COUNTIF('Power Curve'!$D$2:$D$31,AJ3910)&gt;0</f>
        <v>1</v>
      </c>
      <c r="AL3910" s="83" t="b">
        <f t="shared" si="1168"/>
        <v>0</v>
      </c>
      <c r="AM3910" s="83" t="b">
        <f t="shared" si="1174"/>
        <v>1</v>
      </c>
      <c r="AN3910" s="47" t="str">
        <f t="shared" si="1169"/>
        <v>Inner</v>
      </c>
      <c r="AO3910" s="48" t="str">
        <f t="shared" si="1170"/>
        <v>1.2-1.3</v>
      </c>
      <c r="AP3910" s="49" t="str">
        <f t="shared" si="1175"/>
        <v>18-19</v>
      </c>
      <c r="AQ3910" s="49" t="str">
        <f t="shared" si="1176"/>
        <v>May</v>
      </c>
      <c r="AR3910" s="48" t="str">
        <f t="shared" si="1177"/>
        <v>275-285</v>
      </c>
      <c r="AS3910" s="49" t="str">
        <f t="shared" si="1171"/>
        <v>Inner-TI</v>
      </c>
    </row>
    <row r="3911" spans="5:45" x14ac:dyDescent="0.3">
      <c r="E3911" s="15">
        <v>41047.756944444445</v>
      </c>
      <c r="F3911" s="21">
        <v>13.12</v>
      </c>
      <c r="G3911" s="21">
        <v>1963.7899475097711</v>
      </c>
      <c r="H3911" s="42">
        <v>1.1751420015209919</v>
      </c>
      <c r="I3911" s="35">
        <v>285.60000000000002</v>
      </c>
      <c r="J3911" s="43">
        <v>0.13414634146341464</v>
      </c>
      <c r="K3911" s="44">
        <v>0.19311468527799958</v>
      </c>
      <c r="L3911" s="26">
        <f t="shared" si="1159"/>
        <v>12.939532581071887</v>
      </c>
      <c r="M3911" s="26">
        <f t="shared" si="1160"/>
        <v>1.3578964481305087</v>
      </c>
      <c r="N3911" s="96">
        <f t="shared" si="1161"/>
        <v>13</v>
      </c>
      <c r="O3911" s="26">
        <f t="shared" si="1162"/>
        <v>0.94816780432951764</v>
      </c>
      <c r="P3911" s="3">
        <f>IF(L3911&gt;'Power Curve'!$C$37,0,INDEX(Ci,$N3911,1)*POWER(1-O3911,3)+INDEX(Ci,$N3911,2)*3*O3911*POWER(1-O3911,2)+INDEX(Ci,$N3911,3)*3*POWER(O3911,2)*(1-O3911)+INDEX(Ci,$N3911,4)*POWER(O3911,3))</f>
        <v>1951.7750642411074</v>
      </c>
      <c r="Q3911" s="3">
        <f>MAX(0,MIN(P3911-V3911+W3911,'Power Curve'!$C$39))</f>
        <v>1939.2815220677678</v>
      </c>
      <c r="R3911" s="3">
        <f t="shared" si="1163"/>
        <v>1963.7899475097711</v>
      </c>
      <c r="S3911" s="3">
        <f t="shared" si="1164"/>
        <v>-24.508425442003272</v>
      </c>
      <c r="T3911" s="3">
        <f t="shared" si="1165"/>
        <v>24.508425442003272</v>
      </c>
      <c r="V3911" s="37">
        <f t="array" ref="V3911">SUM(_xlfn.NORM.DIST($AD$3:$AD$1003,$L3911,$AA3911,FALSE)*WindSpeedStep*$AE$3:$AE$1003)/AG3911</f>
        <v>1942.5786597570388</v>
      </c>
      <c r="W3911" s="37">
        <f t="array" ref="W3911">SUM(_xlfn.NORM.DIST($AD$3:$AD$1003,$L3911,$AB3911,FALSE)*WindSpeedStep*$AE$3:$AE$1003)/AH3911</f>
        <v>1930.0851175836992</v>
      </c>
      <c r="Y3911" s="1">
        <f t="shared" si="1166"/>
        <v>12</v>
      </c>
      <c r="Z3911" s="99">
        <f>IF(L3911&lt;'Power Curve'!$P$28,'Power Curve'!$Q$28,IF(L3911&gt;'Power Curve'!$P$29,'Power Curve'!$Q$29,INDEX(ReferenceTurbulence,Y3911)+(L3911-INDEX(ReferenceTurbulenceWindSpeed,Y3911))*(INDEX(ReferenceTurbulence,Y3911+1)-INDEX(ReferenceTurbulence,Y3911))/(INDEX(ReferenceTurbulenceWindSpeed,Y3911+1)-INDEX(ReferenceTurbulenceWindSpeed,Y3911))))</f>
        <v>0.12159194703518014</v>
      </c>
      <c r="AA3911" s="100">
        <f t="shared" si="1172"/>
        <v>1.5733429602576807</v>
      </c>
      <c r="AB3911" s="29">
        <f t="shared" si="1173"/>
        <v>1.7357909559974485</v>
      </c>
      <c r="AG3911" s="40">
        <f t="array" ref="AG3911">SUM(_xlfn.NORM.DIST($AD$3:$AD$1003,$F3911,$AA3911,FALSE)*WindSpeedStep)</f>
        <v>1.0000000000000024</v>
      </c>
      <c r="AH3911" s="40">
        <f t="array" ref="AH3911">SUM(_xlfn.NORM.DIST($AD$3:$AD$1003,$F3911,$AB3911,FALSE)*WindSpeedStep)</f>
        <v>0.99999999999998723</v>
      </c>
      <c r="AJ3911" s="47">
        <f t="shared" si="1167"/>
        <v>13</v>
      </c>
      <c r="AK3911" s="83" t="b">
        <f>COUNTIF('Power Curve'!$D$2:$D$31,AJ3911)&gt;0</f>
        <v>1</v>
      </c>
      <c r="AL3911" s="83" t="b">
        <f t="shared" si="1168"/>
        <v>0</v>
      </c>
      <c r="AM3911" s="83" t="b">
        <f t="shared" si="1174"/>
        <v>1</v>
      </c>
      <c r="AN3911" s="47" t="str">
        <f t="shared" si="1169"/>
        <v>Inner</v>
      </c>
      <c r="AO3911" s="48" t="str">
        <f t="shared" si="1170"/>
        <v>1.3-1.4</v>
      </c>
      <c r="AP3911" s="49" t="str">
        <f t="shared" si="1175"/>
        <v>18-19</v>
      </c>
      <c r="AQ3911" s="49" t="str">
        <f t="shared" si="1176"/>
        <v>May</v>
      </c>
      <c r="AR3911" s="48" t="str">
        <f t="shared" si="1177"/>
        <v>285-295</v>
      </c>
      <c r="AS3911" s="49" t="str">
        <f t="shared" si="1171"/>
        <v>Inner-TI</v>
      </c>
    </row>
    <row r="3912" spans="5:45" x14ac:dyDescent="0.3">
      <c r="E3912" s="15">
        <v>41047.763888888891</v>
      </c>
      <c r="F3912" s="21">
        <v>11.37</v>
      </c>
      <c r="G3912" s="21">
        <v>1820.3000030517551</v>
      </c>
      <c r="H3912" s="42">
        <v>1.1759429084363555</v>
      </c>
      <c r="I3912" s="35">
        <v>286.5</v>
      </c>
      <c r="J3912" s="43">
        <v>0.12225153913808268</v>
      </c>
      <c r="K3912" s="44">
        <v>0.13167776399489195</v>
      </c>
      <c r="L3912" s="26">
        <f t="shared" si="1159"/>
        <v>11.216151003758945</v>
      </c>
      <c r="M3912" s="26">
        <f t="shared" si="1160"/>
        <v>1.0915422698988968</v>
      </c>
      <c r="N3912" s="96">
        <f t="shared" si="1161"/>
        <v>12</v>
      </c>
      <c r="O3912" s="26">
        <f t="shared" si="1162"/>
        <v>0.22715417847716737</v>
      </c>
      <c r="P3912" s="3">
        <f>IF(L3912&gt;'Power Curve'!$C$37,0,INDEX(Ci,$N3912,1)*POWER(1-O3912,3)+INDEX(Ci,$N3912,2)*3*O3912*POWER(1-O3912,2)+INDEX(Ci,$N3912,3)*3*POWER(O3912,2)*(1-O3912)+INDEX(Ci,$N3912,4)*POWER(O3912,3))</f>
        <v>1817.0295365963605</v>
      </c>
      <c r="Q3912" s="3">
        <f>MAX(0,MIN(P3912-V3912+W3912,'Power Curve'!$C$39))</f>
        <v>1812.7025973638526</v>
      </c>
      <c r="R3912" s="3">
        <f t="shared" si="1163"/>
        <v>1820.3000030517551</v>
      </c>
      <c r="S3912" s="3">
        <f t="shared" si="1164"/>
        <v>-7.5974056879024374</v>
      </c>
      <c r="T3912" s="3">
        <f t="shared" si="1165"/>
        <v>7.5974056879024374</v>
      </c>
      <c r="V3912" s="37">
        <f t="array" ref="V3912">SUM(_xlfn.NORM.DIST($AD$3:$AD$1003,$L3912,$AA3912,FALSE)*WindSpeedStep*$AE$3:$AE$1003)/AG3912</f>
        <v>1800.455810849083</v>
      </c>
      <c r="W3912" s="37">
        <f t="array" ref="W3912">SUM(_xlfn.NORM.DIST($AD$3:$AD$1003,$L3912,$AB3912,FALSE)*WindSpeedStep*$AE$3:$AE$1003)/AH3912</f>
        <v>1796.1288716165752</v>
      </c>
      <c r="Y3912" s="1">
        <f t="shared" si="1166"/>
        <v>11</v>
      </c>
      <c r="Z3912" s="99">
        <f>IF(L3912&lt;'Power Curve'!$P$28,'Power Curve'!$Q$28,IF(L3912&gt;'Power Curve'!$P$29,'Power Curve'!$Q$29,INDEX(ReferenceTurbulence,Y3912)+(L3912-INDEX(ReferenceTurbulenceWindSpeed,Y3912))*(INDEX(ReferenceTurbulence,Y3912+1)-INDEX(ReferenceTurbulence,Y3912))/(INDEX(ReferenceTurbulenceWindSpeed,Y3912+1)-INDEX(ReferenceTurbulenceWindSpeed,Y3912))))</f>
        <v>0.11958806490561394</v>
      </c>
      <c r="AA3912" s="100">
        <f t="shared" si="1172"/>
        <v>1.3413177942286916</v>
      </c>
      <c r="AB3912" s="29">
        <f t="shared" si="1173"/>
        <v>1.371191723414682</v>
      </c>
      <c r="AG3912" s="40">
        <f t="array" ref="AG3912">SUM(_xlfn.NORM.DIST($AD$3:$AD$1003,$F3912,$AA3912,FALSE)*WindSpeedStep)</f>
        <v>1.0000000000000038</v>
      </c>
      <c r="AH3912" s="40">
        <f t="array" ref="AH3912">SUM(_xlfn.NORM.DIST($AD$3:$AD$1003,$F3912,$AB3912,FALSE)*WindSpeedStep)</f>
        <v>1.0000000000000038</v>
      </c>
      <c r="AJ3912" s="47">
        <f t="shared" si="1167"/>
        <v>11</v>
      </c>
      <c r="AK3912" s="83" t="b">
        <f>COUNTIF('Power Curve'!$D$2:$D$31,AJ3912)&gt;0</f>
        <v>1</v>
      </c>
      <c r="AL3912" s="83" t="b">
        <f t="shared" si="1168"/>
        <v>0</v>
      </c>
      <c r="AM3912" s="83" t="b">
        <f t="shared" si="1174"/>
        <v>1</v>
      </c>
      <c r="AN3912" s="47" t="str">
        <f t="shared" si="1169"/>
        <v>Inner</v>
      </c>
      <c r="AO3912" s="48" t="str">
        <f t="shared" si="1170"/>
        <v>1.0-1.1</v>
      </c>
      <c r="AP3912" s="49" t="str">
        <f t="shared" si="1175"/>
        <v>18-19</v>
      </c>
      <c r="AQ3912" s="49" t="str">
        <f t="shared" si="1176"/>
        <v>May</v>
      </c>
      <c r="AR3912" s="48" t="str">
        <f t="shared" si="1177"/>
        <v>285-295</v>
      </c>
      <c r="AS3912" s="49" t="str">
        <f t="shared" si="1171"/>
        <v>Inner-TI</v>
      </c>
    </row>
    <row r="3913" spans="5:45" x14ac:dyDescent="0.3">
      <c r="E3913" s="15">
        <v>41047.770833333336</v>
      </c>
      <c r="F3913" s="21">
        <v>10.16</v>
      </c>
      <c r="G3913" s="21">
        <v>1573.0199890136689</v>
      </c>
      <c r="H3913" s="42">
        <v>1.1760027640152946</v>
      </c>
      <c r="I3913" s="35">
        <v>284.10000000000002</v>
      </c>
      <c r="J3913" s="43">
        <v>0.1062992125984252</v>
      </c>
      <c r="K3913" s="44">
        <v>0.15693766099674702</v>
      </c>
      <c r="L3913" s="26">
        <f t="shared" si="1159"/>
        <v>10.022693722356619</v>
      </c>
      <c r="M3913" s="26">
        <f t="shared" si="1160"/>
        <v>0.90708959985348236</v>
      </c>
      <c r="N3913" s="96">
        <f t="shared" si="1161"/>
        <v>11</v>
      </c>
      <c r="O3913" s="26">
        <f t="shared" si="1162"/>
        <v>7.0618913297378363E-2</v>
      </c>
      <c r="P3913" s="3">
        <f>IF(L3913&gt;'Power Curve'!$C$37,0,INDEX(Ci,$N3913,1)*POWER(1-O3913,3)+INDEX(Ci,$N3913,2)*3*O3913*POWER(1-O3913,2)+INDEX(Ci,$N3913,3)*3*POWER(O3913,2)*(1-O3913)+INDEX(Ci,$N3913,4)*POWER(O3913,3))</f>
        <v>1539.9232128670674</v>
      </c>
      <c r="Q3913" s="3">
        <f>MAX(0,MIN(P3913-V3913+W3913,'Power Curve'!$C$39))</f>
        <v>1552.4544691571325</v>
      </c>
      <c r="R3913" s="3">
        <f t="shared" si="1163"/>
        <v>1573.0199890136689</v>
      </c>
      <c r="S3913" s="3">
        <f t="shared" si="1164"/>
        <v>-20.565519856536412</v>
      </c>
      <c r="T3913" s="3">
        <f t="shared" si="1165"/>
        <v>20.565519856536412</v>
      </c>
      <c r="V3913" s="37">
        <f t="array" ref="V3913">SUM(_xlfn.NORM.DIST($AD$3:$AD$1003,$L3913,$AA3913,FALSE)*WindSpeedStep*$AE$3:$AE$1003)/AG3913</f>
        <v>1537.5590312505026</v>
      </c>
      <c r="W3913" s="37">
        <f t="array" ref="W3913">SUM(_xlfn.NORM.DIST($AD$3:$AD$1003,$L3913,$AB3913,FALSE)*WindSpeedStep*$AE$3:$AE$1003)/AH3913</f>
        <v>1550.0902875405677</v>
      </c>
      <c r="Y3913" s="1">
        <f t="shared" si="1166"/>
        <v>10</v>
      </c>
      <c r="Z3913" s="99">
        <f>IF(L3913&lt;'Power Curve'!$P$28,'Power Curve'!$Q$28,IF(L3913&gt;'Power Curve'!$P$29,'Power Curve'!$Q$29,INDEX(ReferenceTurbulence,Y3913)+(L3913-INDEX(ReferenceTurbulenceWindSpeed,Y3913))*(INDEX(ReferenceTurbulence,Y3913+1)-INDEX(ReferenceTurbulence,Y3913))/(INDEX(ReferenceTurbulenceWindSpeed,Y3913+1)-INDEX(ReferenceTurbulenceWindSpeed,Y3913))))</f>
        <v>0.1200190764177714</v>
      </c>
      <c r="AA3913" s="100">
        <f t="shared" si="1172"/>
        <v>1.2029144437754369</v>
      </c>
      <c r="AB3913" s="29">
        <f t="shared" si="1173"/>
        <v>1.065404450801688</v>
      </c>
      <c r="AG3913" s="40">
        <f t="array" ref="AG3913">SUM(_xlfn.NORM.DIST($AD$3:$AD$1003,$F3913,$AA3913,FALSE)*WindSpeedStep)</f>
        <v>1.0000000000000033</v>
      </c>
      <c r="AH3913" s="40">
        <f t="array" ref="AH3913">SUM(_xlfn.NORM.DIST($AD$3:$AD$1003,$F3913,$AB3913,FALSE)*WindSpeedStep)</f>
        <v>1.0000000000000036</v>
      </c>
      <c r="AJ3913" s="47">
        <f t="shared" si="1167"/>
        <v>10</v>
      </c>
      <c r="AK3913" s="83" t="b">
        <f>COUNTIF('Power Curve'!$D$2:$D$31,AJ3913)&gt;0</f>
        <v>1</v>
      </c>
      <c r="AL3913" s="83" t="b">
        <f t="shared" si="1168"/>
        <v>0</v>
      </c>
      <c r="AM3913" s="83" t="b">
        <f t="shared" si="1174"/>
        <v>1</v>
      </c>
      <c r="AN3913" s="47" t="str">
        <f t="shared" si="1169"/>
        <v>Inner</v>
      </c>
      <c r="AO3913" s="48" t="str">
        <f t="shared" si="1170"/>
        <v>0.9-1.0</v>
      </c>
      <c r="AP3913" s="49" t="str">
        <f t="shared" si="1175"/>
        <v>18-19</v>
      </c>
      <c r="AQ3913" s="49" t="str">
        <f t="shared" si="1176"/>
        <v>May</v>
      </c>
      <c r="AR3913" s="48" t="str">
        <f t="shared" si="1177"/>
        <v>275-285</v>
      </c>
      <c r="AS3913" s="49" t="str">
        <f t="shared" si="1171"/>
        <v>Inner-TI</v>
      </c>
    </row>
    <row r="3914" spans="5:45" x14ac:dyDescent="0.3">
      <c r="E3914" s="15">
        <v>41047.777777777781</v>
      </c>
      <c r="F3914" s="21">
        <v>8.9600000000000009</v>
      </c>
      <c r="G3914" s="21">
        <v>1082.3100204467776</v>
      </c>
      <c r="H3914" s="42">
        <v>1.1763606324905418</v>
      </c>
      <c r="I3914" s="35">
        <v>281.39999999999998</v>
      </c>
      <c r="J3914" s="43">
        <v>0.14285714285714285</v>
      </c>
      <c r="K3914" s="44">
        <v>0.13216862528018838</v>
      </c>
      <c r="L3914" s="26">
        <f t="shared" si="1159"/>
        <v>8.8398074956615016</v>
      </c>
      <c r="M3914" s="26">
        <f t="shared" si="1160"/>
        <v>0.72427072038970453</v>
      </c>
      <c r="N3914" s="96">
        <f t="shared" si="1161"/>
        <v>9</v>
      </c>
      <c r="O3914" s="26">
        <f t="shared" si="1162"/>
        <v>0.83074643715664165</v>
      </c>
      <c r="P3914" s="3">
        <f>IF(L3914&gt;'Power Curve'!$C$37,0,INDEX(Ci,$N3914,1)*POWER(1-O3914,3)+INDEX(Ci,$N3914,2)*3*O3914*POWER(1-O3914,2)+INDEX(Ci,$N3914,3)*3*POWER(O3914,2)*(1-O3914)+INDEX(Ci,$N3914,4)*POWER(O3914,3))</f>
        <v>1142.776339304974</v>
      </c>
      <c r="Q3914" s="3">
        <f>MAX(0,MIN(P3914-V3914+W3914,'Power Curve'!$C$39))</f>
        <v>1147.4444365744839</v>
      </c>
      <c r="R3914" s="3">
        <f t="shared" si="1163"/>
        <v>1082.3100204467776</v>
      </c>
      <c r="S3914" s="3">
        <f t="shared" si="1164"/>
        <v>65.134416127706345</v>
      </c>
      <c r="T3914" s="3">
        <f t="shared" si="1165"/>
        <v>65.134416127706345</v>
      </c>
      <c r="V3914" s="37">
        <f t="array" ref="V3914">SUM(_xlfn.NORM.DIST($AD$3:$AD$1003,$L3914,$AA3914,FALSE)*WindSpeedStep*$AE$3:$AE$1003)/AG3914</f>
        <v>1151.139352339125</v>
      </c>
      <c r="W3914" s="37">
        <f t="array" ref="W3914">SUM(_xlfn.NORM.DIST($AD$3:$AD$1003,$L3914,$AB3914,FALSE)*WindSpeedStep*$AE$3:$AE$1003)/AH3914</f>
        <v>1155.8074496086349</v>
      </c>
      <c r="Y3914" s="1">
        <f t="shared" si="1166"/>
        <v>8</v>
      </c>
      <c r="Z3914" s="99">
        <f>IF(L3914&lt;'Power Curve'!$P$28,'Power Curve'!$Q$28,IF(L3914&gt;'Power Curve'!$P$29,'Power Curve'!$Q$29,INDEX(ReferenceTurbulence,Y3914)+(L3914-INDEX(ReferenceTurbulenceWindSpeed,Y3914))*(INDEX(ReferenceTurbulence,Y3914+1)-INDEX(ReferenceTurbulence,Y3914))/(INDEX(ReferenceTurbulenceWindSpeed,Y3914+1)-INDEX(ReferenceTurbulenceWindSpeed,Y3914))))</f>
        <v>0.12035108314422957</v>
      </c>
      <c r="AA3914" s="100">
        <f t="shared" si="1172"/>
        <v>1.063880406889341</v>
      </c>
      <c r="AB3914" s="29">
        <f t="shared" si="1173"/>
        <v>1.2628296422373573</v>
      </c>
      <c r="AG3914" s="40">
        <f t="array" ref="AG3914">SUM(_xlfn.NORM.DIST($AD$3:$AD$1003,$F3914,$AA3914,FALSE)*WindSpeedStep)</f>
        <v>1.0000000000000042</v>
      </c>
      <c r="AH3914" s="40">
        <f t="array" ref="AH3914">SUM(_xlfn.NORM.DIST($AD$3:$AD$1003,$F3914,$AB3914,FALSE)*WindSpeedStep)</f>
        <v>0.99999999999952471</v>
      </c>
      <c r="AJ3914" s="47">
        <f t="shared" si="1167"/>
        <v>9</v>
      </c>
      <c r="AK3914" s="83" t="b">
        <f>COUNTIF('Power Curve'!$D$2:$D$31,AJ3914)&gt;0</f>
        <v>1</v>
      </c>
      <c r="AL3914" s="83" t="b">
        <f t="shared" si="1168"/>
        <v>0</v>
      </c>
      <c r="AM3914" s="83" t="b">
        <f t="shared" si="1174"/>
        <v>1</v>
      </c>
      <c r="AN3914" s="47" t="str">
        <f t="shared" si="1169"/>
        <v>Outer</v>
      </c>
      <c r="AO3914" s="48" t="str">
        <f t="shared" si="1170"/>
        <v>0.7-0.8</v>
      </c>
      <c r="AP3914" s="49" t="str">
        <f t="shared" si="1175"/>
        <v>18-19</v>
      </c>
      <c r="AQ3914" s="49" t="str">
        <f t="shared" si="1176"/>
        <v>May</v>
      </c>
      <c r="AR3914" s="48" t="str">
        <f t="shared" si="1177"/>
        <v>275-285</v>
      </c>
      <c r="AS3914" s="49" t="str">
        <f t="shared" si="1171"/>
        <v>HWS-HTI</v>
      </c>
    </row>
    <row r="3915" spans="5:45" x14ac:dyDescent="0.3">
      <c r="E3915" s="15">
        <v>41047.784722222219</v>
      </c>
      <c r="F3915" s="21">
        <v>7.93</v>
      </c>
      <c r="G3915" s="21">
        <v>874.38002395629928</v>
      </c>
      <c r="H3915" s="42">
        <v>1.1767185268785463</v>
      </c>
      <c r="I3915" s="35">
        <v>277.10000000000002</v>
      </c>
      <c r="J3915" s="43">
        <v>0.10592686002522068</v>
      </c>
      <c r="K3915" s="44">
        <v>0.14785957010285602</v>
      </c>
      <c r="L3915" s="26">
        <f t="shared" si="1159"/>
        <v>7.8244176038079791</v>
      </c>
      <c r="M3915" s="26">
        <f t="shared" si="1160"/>
        <v>0.56733893941348279</v>
      </c>
      <c r="N3915" s="96">
        <f t="shared" si="1161"/>
        <v>8</v>
      </c>
      <c r="O3915" s="26">
        <f t="shared" si="1162"/>
        <v>0.81453763619574848</v>
      </c>
      <c r="P3915" s="3">
        <f>IF(L3915&gt;'Power Curve'!$C$37,0,INDEX(Ci,$N3915,1)*POWER(1-O3915,3)+INDEX(Ci,$N3915,2)*3*O3915*POWER(1-O3915,2)+INDEX(Ci,$N3915,3)*3*POWER(O3915,2)*(1-O3915)+INDEX(Ci,$N3915,4)*POWER(O3915,3))</f>
        <v>825.99754522008755</v>
      </c>
      <c r="Q3915" s="3">
        <f>MAX(0,MIN(P3915-V3915+W3915,'Power Curve'!$C$39))</f>
        <v>820.50754797504464</v>
      </c>
      <c r="R3915" s="3">
        <f t="shared" si="1163"/>
        <v>874.38002395629928</v>
      </c>
      <c r="S3915" s="3">
        <f t="shared" si="1164"/>
        <v>-53.872475981254638</v>
      </c>
      <c r="T3915" s="3">
        <f t="shared" si="1165"/>
        <v>53.872475981254638</v>
      </c>
      <c r="V3915" s="37">
        <f t="array" ref="V3915">SUM(_xlfn.NORM.DIST($AD$3:$AD$1003,$L3915,$AA3915,FALSE)*WindSpeedStep*$AE$3:$AE$1003)/AG3915</f>
        <v>820.35762963781292</v>
      </c>
      <c r="W3915" s="37">
        <f t="array" ref="W3915">SUM(_xlfn.NORM.DIST($AD$3:$AD$1003,$L3915,$AB3915,FALSE)*WindSpeedStep*$AE$3:$AE$1003)/AH3915</f>
        <v>814.86763239277002</v>
      </c>
      <c r="Y3915" s="1">
        <f t="shared" si="1166"/>
        <v>7</v>
      </c>
      <c r="Z3915" s="99">
        <f>IF(L3915&lt;'Power Curve'!$P$28,'Power Curve'!$Q$28,IF(L3915&gt;'Power Curve'!$P$29,'Power Curve'!$Q$29,INDEX(ReferenceTurbulence,Y3915)+(L3915-INDEX(ReferenceTurbulenceWindSpeed,Y3915))*(INDEX(ReferenceTurbulence,Y3915+1)-INDEX(ReferenceTurbulence,Y3915))/(INDEX(ReferenceTurbulenceWindSpeed,Y3915+1)-INDEX(ReferenceTurbulenceWindSpeed,Y3915))))</f>
        <v>0.11944744977029925</v>
      </c>
      <c r="AA3915" s="100">
        <f t="shared" si="1172"/>
        <v>0.93460672871269879</v>
      </c>
      <c r="AB3915" s="29">
        <f t="shared" si="1173"/>
        <v>0.82881598829744041</v>
      </c>
      <c r="AG3915" s="40">
        <f t="array" ref="AG3915">SUM(_xlfn.NORM.DIST($AD$3:$AD$1003,$F3915,$AA3915,FALSE)*WindSpeedStep)</f>
        <v>1.000000000000004</v>
      </c>
      <c r="AH3915" s="40">
        <f t="array" ref="AH3915">SUM(_xlfn.NORM.DIST($AD$3:$AD$1003,$F3915,$AB3915,FALSE)*WindSpeedStep)</f>
        <v>1.000000000000004</v>
      </c>
      <c r="AJ3915" s="47">
        <f t="shared" si="1167"/>
        <v>8</v>
      </c>
      <c r="AK3915" s="83" t="b">
        <f>COUNTIF('Power Curve'!$D$2:$D$31,AJ3915)&gt;0</f>
        <v>1</v>
      </c>
      <c r="AL3915" s="83" t="b">
        <f t="shared" si="1168"/>
        <v>0</v>
      </c>
      <c r="AM3915" s="83" t="b">
        <f t="shared" si="1174"/>
        <v>1</v>
      </c>
      <c r="AN3915" s="47" t="str">
        <f t="shared" si="1169"/>
        <v>Inner</v>
      </c>
      <c r="AO3915" s="48" t="str">
        <f t="shared" si="1170"/>
        <v>0.5-0.6</v>
      </c>
      <c r="AP3915" s="49" t="str">
        <f t="shared" si="1175"/>
        <v>18-19</v>
      </c>
      <c r="AQ3915" s="49" t="str">
        <f t="shared" si="1176"/>
        <v>May</v>
      </c>
      <c r="AR3915" s="48" t="str">
        <f t="shared" si="1177"/>
        <v>275-285</v>
      </c>
      <c r="AS3915" s="49" t="str">
        <f t="shared" si="1171"/>
        <v>Inner-TI</v>
      </c>
    </row>
    <row r="3916" spans="5:45" x14ac:dyDescent="0.3">
      <c r="E3916" s="15">
        <v>41047.833333333336</v>
      </c>
      <c r="F3916" s="21">
        <v>7.52</v>
      </c>
      <c r="G3916" s="21">
        <v>675.26997280120827</v>
      </c>
      <c r="H3916" s="42">
        <v>1.1813157097292397</v>
      </c>
      <c r="I3916" s="35">
        <v>287.10000000000002</v>
      </c>
      <c r="J3916" s="43">
        <v>8.7765957446808526E-2</v>
      </c>
      <c r="K3916" s="44">
        <v>0.22431744465435605</v>
      </c>
      <c r="L3916" s="26">
        <f t="shared" si="1159"/>
        <v>7.4295265241262172</v>
      </c>
      <c r="M3916" s="26">
        <f t="shared" si="1160"/>
        <v>0.5063072500857918</v>
      </c>
      <c r="N3916" s="96">
        <f t="shared" si="1161"/>
        <v>8</v>
      </c>
      <c r="O3916" s="26">
        <f t="shared" si="1162"/>
        <v>0.41708720287644641</v>
      </c>
      <c r="P3916" s="3">
        <f>IF(L3916&gt;'Power Curve'!$C$37,0,INDEX(Ci,$N3916,1)*POWER(1-O3916,3)+INDEX(Ci,$N3916,2)*3*O3916*POWER(1-O3916,2)+INDEX(Ci,$N3916,3)*3*POWER(O3916,2)*(1-O3916)+INDEX(Ci,$N3916,4)*POWER(O3916,3))</f>
        <v>711.99094809323014</v>
      </c>
      <c r="Q3916" s="3">
        <f>MAX(0,MIN(P3916-V3916+W3916,'Power Curve'!$C$39))</f>
        <v>702.00025356477386</v>
      </c>
      <c r="R3916" s="3">
        <f t="shared" si="1163"/>
        <v>675.26997280120827</v>
      </c>
      <c r="S3916" s="3">
        <f t="shared" si="1164"/>
        <v>26.730280763565588</v>
      </c>
      <c r="T3916" s="3">
        <f t="shared" si="1165"/>
        <v>26.730280763565588</v>
      </c>
      <c r="V3916" s="37">
        <f t="array" ref="V3916">SUM(_xlfn.NORM.DIST($AD$3:$AD$1003,$L3916,$AA3916,FALSE)*WindSpeedStep*$AE$3:$AE$1003)/AG3916</f>
        <v>706.98486646882861</v>
      </c>
      <c r="W3916" s="37">
        <f t="array" ref="W3916">SUM(_xlfn.NORM.DIST($AD$3:$AD$1003,$L3916,$AB3916,FALSE)*WindSpeedStep*$AE$3:$AE$1003)/AH3916</f>
        <v>696.99417194037233</v>
      </c>
      <c r="Y3916" s="1">
        <f t="shared" si="1166"/>
        <v>7</v>
      </c>
      <c r="Z3916" s="99">
        <f>IF(L3916&lt;'Power Curve'!$P$28,'Power Curve'!$Q$28,IF(L3916&gt;'Power Curve'!$P$29,'Power Curve'!$Q$29,INDEX(ReferenceTurbulence,Y3916)+(L3916-INDEX(ReferenceTurbulenceWindSpeed,Y3916))*(INDEX(ReferenceTurbulence,Y3916+1)-INDEX(ReferenceTurbulence,Y3916))/(INDEX(ReferenceTurbulenceWindSpeed,Y3916+1)-INDEX(ReferenceTurbulenceWindSpeed,Y3916))))</f>
        <v>0.11955712955892606</v>
      </c>
      <c r="AA3916" s="100">
        <f t="shared" si="1172"/>
        <v>0.88825286520643576</v>
      </c>
      <c r="AB3916" s="29">
        <f t="shared" si="1173"/>
        <v>0.65205950876639684</v>
      </c>
      <c r="AG3916" s="40">
        <f t="array" ref="AG3916">SUM(_xlfn.NORM.DIST($AD$3:$AD$1003,$F3916,$AA3916,FALSE)*WindSpeedStep)</f>
        <v>1.0000000000000036</v>
      </c>
      <c r="AH3916" s="40">
        <f t="array" ref="AH3916">SUM(_xlfn.NORM.DIST($AD$3:$AD$1003,$F3916,$AB3916,FALSE)*WindSpeedStep)</f>
        <v>1.0000000000000038</v>
      </c>
      <c r="AJ3916" s="47">
        <f t="shared" si="1167"/>
        <v>7</v>
      </c>
      <c r="AK3916" s="83" t="b">
        <f>COUNTIF('Power Curve'!$D$2:$D$31,AJ3916)&gt;0</f>
        <v>1</v>
      </c>
      <c r="AL3916" s="83" t="b">
        <f t="shared" si="1168"/>
        <v>0</v>
      </c>
      <c r="AM3916" s="83" t="b">
        <f t="shared" si="1174"/>
        <v>1</v>
      </c>
      <c r="AN3916" s="47" t="str">
        <f t="shared" si="1169"/>
        <v>Outer</v>
      </c>
      <c r="AO3916" s="48" t="str">
        <f t="shared" si="1170"/>
        <v>0.5-0.6</v>
      </c>
      <c r="AP3916" s="49" t="str">
        <f t="shared" si="1175"/>
        <v>20-21</v>
      </c>
      <c r="AQ3916" s="49" t="str">
        <f t="shared" si="1176"/>
        <v>May</v>
      </c>
      <c r="AR3916" s="48" t="str">
        <f t="shared" si="1177"/>
        <v>285-295</v>
      </c>
      <c r="AS3916" s="49" t="str">
        <f t="shared" si="1171"/>
        <v>HWS-LTI</v>
      </c>
    </row>
    <row r="3917" spans="5:45" x14ac:dyDescent="0.3">
      <c r="E3917" s="15">
        <v>41047.840277777781</v>
      </c>
      <c r="F3917" s="21">
        <v>5.53</v>
      </c>
      <c r="G3917" s="21">
        <v>188.22000503540079</v>
      </c>
      <c r="H3917" s="42">
        <v>1.1821040106803842</v>
      </c>
      <c r="I3917" s="35">
        <v>272.7</v>
      </c>
      <c r="J3917" s="43">
        <v>0.17179023508137431</v>
      </c>
      <c r="K3917" s="44">
        <v>7.5554338392245998E-2</v>
      </c>
      <c r="L3917" s="26">
        <f t="shared" si="1159"/>
        <v>5.4646833093887359</v>
      </c>
      <c r="M3917" s="26">
        <f t="shared" si="1160"/>
        <v>0.20263439741938077</v>
      </c>
      <c r="N3917" s="96">
        <f t="shared" si="1161"/>
        <v>6</v>
      </c>
      <c r="O3917" s="26">
        <f t="shared" si="1162"/>
        <v>0.43514136959224597</v>
      </c>
      <c r="P3917" s="3">
        <f>IF(L3917&gt;'Power Curve'!$C$37,0,INDEX(Ci,$N3917,1)*POWER(1-O3917,3)+INDEX(Ci,$N3917,2)*3*O3917*POWER(1-O3917,2)+INDEX(Ci,$N3917,3)*3*POWER(O3917,2)*(1-O3917)+INDEX(Ci,$N3917,4)*POWER(O3917,3))</f>
        <v>276.38529268656254</v>
      </c>
      <c r="Q3917" s="3">
        <f>MAX(0,MIN(P3917-V3917+W3917,'Power Curve'!$C$39))</f>
        <v>282.19937416583394</v>
      </c>
      <c r="R3917" s="3">
        <f t="shared" si="1163"/>
        <v>188.22000503540079</v>
      </c>
      <c r="S3917" s="3">
        <f t="shared" si="1164"/>
        <v>93.979369130433156</v>
      </c>
      <c r="T3917" s="3">
        <f t="shared" si="1165"/>
        <v>93.979369130433156</v>
      </c>
      <c r="V3917" s="37">
        <f t="array" ref="V3917">SUM(_xlfn.NORM.DIST($AD$3:$AD$1003,$L3917,$AA3917,FALSE)*WindSpeedStep*$AE$3:$AE$1003)/AG3917</f>
        <v>269.20259542638024</v>
      </c>
      <c r="W3917" s="37">
        <f t="array" ref="W3917">SUM(_xlfn.NORM.DIST($AD$3:$AD$1003,$L3917,$AB3917,FALSE)*WindSpeedStep*$AE$3:$AE$1003)/AH3917</f>
        <v>275.01667690565165</v>
      </c>
      <c r="Y3917" s="1">
        <f t="shared" si="1166"/>
        <v>5</v>
      </c>
      <c r="Z3917" s="99">
        <f>IF(L3917&lt;'Power Curve'!$P$28,'Power Curve'!$Q$28,IF(L3917&gt;'Power Curve'!$P$29,'Power Curve'!$Q$29,INDEX(ReferenceTurbulence,Y3917)+(L3917-INDEX(ReferenceTurbulenceWindSpeed,Y3917))*(INDEX(ReferenceTurbulence,Y3917+1)-INDEX(ReferenceTurbulence,Y3917))/(INDEX(ReferenceTurbulenceWindSpeed,Y3917+1)-INDEX(ReferenceTurbulenceWindSpeed,Y3917))))</f>
        <v>0.11943954201791648</v>
      </c>
      <c r="AA3917" s="100">
        <f t="shared" si="1172"/>
        <v>0.65269927174634279</v>
      </c>
      <c r="AB3917" s="29">
        <f t="shared" si="1173"/>
        <v>0.93877923036515343</v>
      </c>
      <c r="AG3917" s="40">
        <f t="array" ref="AG3917">SUM(_xlfn.NORM.DIST($AD$3:$AD$1003,$F3917,$AA3917,FALSE)*WindSpeedStep)</f>
        <v>1.0000000000000038</v>
      </c>
      <c r="AH3917" s="40">
        <f t="array" ref="AH3917">SUM(_xlfn.NORM.DIST($AD$3:$AD$1003,$F3917,$AB3917,FALSE)*WindSpeedStep)</f>
        <v>0.99999999863193467</v>
      </c>
      <c r="AJ3917" s="47">
        <f t="shared" si="1167"/>
        <v>5</v>
      </c>
      <c r="AK3917" s="83" t="b">
        <f>COUNTIF('Power Curve'!$D$2:$D$31,AJ3917)&gt;0</f>
        <v>1</v>
      </c>
      <c r="AL3917" s="83" t="b">
        <f t="shared" si="1168"/>
        <v>0</v>
      </c>
      <c r="AM3917" s="83" t="b">
        <f t="shared" si="1174"/>
        <v>1</v>
      </c>
      <c r="AN3917" s="47" t="str">
        <f t="shared" si="1169"/>
        <v>Outer</v>
      </c>
      <c r="AO3917" s="48" t="str">
        <f t="shared" si="1170"/>
        <v>0.2-0.3</v>
      </c>
      <c r="AP3917" s="49" t="str">
        <f t="shared" si="1175"/>
        <v>20-21</v>
      </c>
      <c r="AQ3917" s="49" t="str">
        <f t="shared" si="1176"/>
        <v>May</v>
      </c>
      <c r="AR3917" s="48" t="str">
        <f t="shared" si="1177"/>
        <v>265-275</v>
      </c>
      <c r="AS3917" s="49" t="str">
        <f t="shared" si="1171"/>
        <v>LWS-HTI</v>
      </c>
    </row>
    <row r="3918" spans="5:45" x14ac:dyDescent="0.3">
      <c r="E3918" s="15">
        <v>41047.868055555555</v>
      </c>
      <c r="F3918" s="21">
        <v>10.95</v>
      </c>
      <c r="G3918" s="21">
        <v>1809.440002441411</v>
      </c>
      <c r="H3918" s="42">
        <v>1.1835810461832885</v>
      </c>
      <c r="I3918" s="35">
        <v>267.60000000000002</v>
      </c>
      <c r="J3918" s="43">
        <v>0.14337899543378996</v>
      </c>
      <c r="K3918" s="44">
        <v>9.9658419679579113E-2</v>
      </c>
      <c r="L3918" s="26">
        <f t="shared" si="1159"/>
        <v>10.825170786793825</v>
      </c>
      <c r="M3918" s="26">
        <f t="shared" si="1160"/>
        <v>1.0311150170110404</v>
      </c>
      <c r="N3918" s="96">
        <f t="shared" si="1161"/>
        <v>11</v>
      </c>
      <c r="O3918" s="26">
        <f t="shared" si="1162"/>
        <v>0.8494275240027408</v>
      </c>
      <c r="P3918" s="3">
        <f>IF(L3918&gt;'Power Curve'!$C$37,0,INDEX(Ci,$N3918,1)*POWER(1-O3918,3)+INDEX(Ci,$N3918,2)*3*O3918*POWER(1-O3918,2)+INDEX(Ci,$N3918,3)*3*POWER(O3918,2)*(1-O3918)+INDEX(Ci,$N3918,4)*POWER(O3918,3))</f>
        <v>1746.4062860387912</v>
      </c>
      <c r="Q3918" s="3">
        <f>MAX(0,MIN(P3918-V3918+W3918,'Power Curve'!$C$39))</f>
        <v>1710.8573379709876</v>
      </c>
      <c r="R3918" s="3">
        <f t="shared" si="1163"/>
        <v>1809.440002441411</v>
      </c>
      <c r="S3918" s="3">
        <f t="shared" si="1164"/>
        <v>-98.582664470423424</v>
      </c>
      <c r="T3918" s="3">
        <f t="shared" si="1165"/>
        <v>98.582664470423424</v>
      </c>
      <c r="V3918" s="37">
        <f t="array" ref="V3918">SUM(_xlfn.NORM.DIST($AD$3:$AD$1003,$L3918,$AA3918,FALSE)*WindSpeedStep*$AE$3:$AE$1003)/AG3918</f>
        <v>1731.9446281253768</v>
      </c>
      <c r="W3918" s="37">
        <f t="array" ref="W3918">SUM(_xlfn.NORM.DIST($AD$3:$AD$1003,$L3918,$AB3918,FALSE)*WindSpeedStep*$AE$3:$AE$1003)/AH3918</f>
        <v>1696.3956800575731</v>
      </c>
      <c r="Y3918" s="1">
        <f t="shared" si="1166"/>
        <v>10</v>
      </c>
      <c r="Z3918" s="99">
        <f>IF(L3918&lt;'Power Curve'!$P$28,'Power Curve'!$Q$28,IF(L3918&gt;'Power Curve'!$P$29,'Power Curve'!$Q$29,INDEX(ReferenceTurbulence,Y3918)+(L3918-INDEX(ReferenceTurbulenceWindSpeed,Y3918))*(INDEX(ReferenceTurbulence,Y3918+1)-INDEX(ReferenceTurbulence,Y3918))/(INDEX(ReferenceTurbulenceWindSpeed,Y3918+1)-INDEX(ReferenceTurbulenceWindSpeed,Y3918))))</f>
        <v>0.11999861837171039</v>
      </c>
      <c r="AA3918" s="100">
        <f t="shared" si="1172"/>
        <v>1.2990055380530601</v>
      </c>
      <c r="AB3918" s="29">
        <f t="shared" si="1173"/>
        <v>1.5521021128097083</v>
      </c>
      <c r="AG3918" s="40">
        <f t="array" ref="AG3918">SUM(_xlfn.NORM.DIST($AD$3:$AD$1003,$F3918,$AA3918,FALSE)*WindSpeedStep)</f>
        <v>1.0000000000000033</v>
      </c>
      <c r="AH3918" s="40">
        <f t="array" ref="AH3918">SUM(_xlfn.NORM.DIST($AD$3:$AD$1003,$F3918,$AB3918,FALSE)*WindSpeedStep)</f>
        <v>0.99999999999932498</v>
      </c>
      <c r="AJ3918" s="47">
        <f t="shared" si="1167"/>
        <v>11</v>
      </c>
      <c r="AK3918" s="83" t="b">
        <f>COUNTIF('Power Curve'!$D$2:$D$31,AJ3918)&gt;0</f>
        <v>1</v>
      </c>
      <c r="AL3918" s="83" t="b">
        <f t="shared" si="1168"/>
        <v>0</v>
      </c>
      <c r="AM3918" s="83" t="b">
        <f t="shared" si="1174"/>
        <v>1</v>
      </c>
      <c r="AN3918" s="47" t="str">
        <f t="shared" si="1169"/>
        <v>Outer</v>
      </c>
      <c r="AO3918" s="48" t="str">
        <f t="shared" si="1170"/>
        <v>1.0-1.1</v>
      </c>
      <c r="AP3918" s="49" t="str">
        <f t="shared" si="1175"/>
        <v>20-21</v>
      </c>
      <c r="AQ3918" s="49" t="str">
        <f t="shared" si="1176"/>
        <v>May</v>
      </c>
      <c r="AR3918" s="48" t="str">
        <f t="shared" si="1177"/>
        <v>265-275</v>
      </c>
      <c r="AS3918" s="49" t="str">
        <f t="shared" si="1171"/>
        <v>HWS-HTI</v>
      </c>
    </row>
    <row r="3919" spans="5:45" x14ac:dyDescent="0.3">
      <c r="E3919" s="15">
        <v>41047.875</v>
      </c>
      <c r="F3919" s="21">
        <v>9.6300000000000008</v>
      </c>
      <c r="G3919" s="21">
        <v>1141.1700134277389</v>
      </c>
      <c r="H3919" s="42">
        <v>1.1841990584313711</v>
      </c>
      <c r="I3919" s="35">
        <v>273.89999999999998</v>
      </c>
      <c r="J3919" s="43">
        <v>0.13811007268951195</v>
      </c>
      <c r="K3919" s="44">
        <v>0.16803083762319881</v>
      </c>
      <c r="L3919" s="26">
        <f t="shared" si="1159"/>
        <v>9.5218754121809006</v>
      </c>
      <c r="M3919" s="26">
        <f t="shared" si="1160"/>
        <v>0.8296865155880786</v>
      </c>
      <c r="N3919" s="96">
        <f t="shared" si="1161"/>
        <v>10</v>
      </c>
      <c r="O3919" s="26">
        <f t="shared" si="1162"/>
        <v>0.5450071380946423</v>
      </c>
      <c r="P3919" s="3">
        <f>IF(L3919&gt;'Power Curve'!$C$37,0,INDEX(Ci,$N3919,1)*POWER(1-O3919,3)+INDEX(Ci,$N3919,2)*3*O3919*POWER(1-O3919,2)+INDEX(Ci,$N3919,3)*3*POWER(O3919,2)*(1-O3919)+INDEX(Ci,$N3919,4)*POWER(O3919,3))</f>
        <v>1378.3908004926839</v>
      </c>
      <c r="Q3919" s="3">
        <f>MAX(0,MIN(P3919-V3919+W3919,'Power Curve'!$C$39))</f>
        <v>1371.2098057547873</v>
      </c>
      <c r="R3919" s="3">
        <f t="shared" si="1163"/>
        <v>1141.1700134277389</v>
      </c>
      <c r="S3919" s="3">
        <f t="shared" si="1164"/>
        <v>230.03979232704842</v>
      </c>
      <c r="T3919" s="3">
        <f t="shared" si="1165"/>
        <v>230.03979232704842</v>
      </c>
      <c r="V3919" s="37">
        <f t="array" ref="V3919">SUM(_xlfn.NORM.DIST($AD$3:$AD$1003,$L3919,$AA3919,FALSE)*WindSpeedStep*$AE$3:$AE$1003)/AG3919</f>
        <v>1382.7321184207588</v>
      </c>
      <c r="W3919" s="37">
        <f t="array" ref="W3919">SUM(_xlfn.NORM.DIST($AD$3:$AD$1003,$L3919,$AB3919,FALSE)*WindSpeedStep*$AE$3:$AE$1003)/AH3919</f>
        <v>1375.5511236828622</v>
      </c>
      <c r="Y3919" s="1">
        <f t="shared" si="1166"/>
        <v>9</v>
      </c>
      <c r="Z3919" s="99">
        <f>IF(L3919&lt;'Power Curve'!$P$28,'Power Curve'!$Q$28,IF(L3919&gt;'Power Curve'!$P$29,'Power Curve'!$Q$29,INDEX(ReferenceTurbulence,Y3919)+(L3919-INDEX(ReferenceTurbulenceWindSpeed,Y3919))*(INDEX(ReferenceTurbulence,Y3919+1)-INDEX(ReferenceTurbulence,Y3919))/(INDEX(ReferenceTurbulenceWindSpeed,Y3919+1)-INDEX(ReferenceTurbulenceWindSpeed,Y3919))))</f>
        <v>0.12025965812564571</v>
      </c>
      <c r="AA3919" s="100">
        <f t="shared" si="1172"/>
        <v>1.1450974817838668</v>
      </c>
      <c r="AB3919" s="29">
        <f t="shared" si="1173"/>
        <v>1.3150669053167807</v>
      </c>
      <c r="AG3919" s="40">
        <f t="array" ref="AG3919">SUM(_xlfn.NORM.DIST($AD$3:$AD$1003,$F3919,$AA3919,FALSE)*WindSpeedStep)</f>
        <v>1.0000000000000033</v>
      </c>
      <c r="AH3919" s="40">
        <f t="array" ref="AH3919">SUM(_xlfn.NORM.DIST($AD$3:$AD$1003,$F3919,$AB3919,FALSE)*WindSpeedStep)</f>
        <v>0.99999999999991407</v>
      </c>
      <c r="AJ3919" s="47">
        <f t="shared" si="1167"/>
        <v>10</v>
      </c>
      <c r="AK3919" s="83" t="b">
        <f>COUNTIF('Power Curve'!$D$2:$D$31,AJ3919)&gt;0</f>
        <v>1</v>
      </c>
      <c r="AL3919" s="83" t="b">
        <f t="shared" si="1168"/>
        <v>0</v>
      </c>
      <c r="AM3919" s="83" t="b">
        <f t="shared" si="1174"/>
        <v>1</v>
      </c>
      <c r="AN3919" s="47" t="str">
        <f t="shared" si="1169"/>
        <v>Inner</v>
      </c>
      <c r="AO3919" s="48" t="str">
        <f t="shared" si="1170"/>
        <v>0.8-0.9</v>
      </c>
      <c r="AP3919" s="49" t="str">
        <f t="shared" si="1175"/>
        <v>21-22</v>
      </c>
      <c r="AQ3919" s="49" t="str">
        <f t="shared" si="1176"/>
        <v>May</v>
      </c>
      <c r="AR3919" s="48" t="str">
        <f t="shared" si="1177"/>
        <v>265-275</v>
      </c>
      <c r="AS3919" s="49" t="str">
        <f t="shared" si="1171"/>
        <v>Inner-TI</v>
      </c>
    </row>
    <row r="3920" spans="5:45" x14ac:dyDescent="0.3">
      <c r="E3920" s="15">
        <v>41047.881944444445</v>
      </c>
      <c r="F3920" s="21">
        <v>9</v>
      </c>
      <c r="G3920" s="21">
        <v>1121.6900024414099</v>
      </c>
      <c r="H3920" s="42">
        <v>1.1847591671158269</v>
      </c>
      <c r="I3920" s="35">
        <v>271.39999999999998</v>
      </c>
      <c r="J3920" s="43">
        <v>0.17333333333333334</v>
      </c>
      <c r="K3920" s="44">
        <v>0.114713399755106</v>
      </c>
      <c r="L3920" s="26">
        <f t="shared" si="1159"/>
        <v>8.9003517860632897</v>
      </c>
      <c r="M3920" s="26">
        <f t="shared" si="1160"/>
        <v>0.73362803564064738</v>
      </c>
      <c r="N3920" s="96">
        <f t="shared" si="1161"/>
        <v>9</v>
      </c>
      <c r="O3920" s="26">
        <f t="shared" si="1162"/>
        <v>0.89126338372342351</v>
      </c>
      <c r="P3920" s="3">
        <f>IF(L3920&gt;'Power Curve'!$C$37,0,INDEX(Ci,$N3920,1)*POWER(1-O3920,3)+INDEX(Ci,$N3920,2)*3*O3920*POWER(1-O3920,2)+INDEX(Ci,$N3920,3)*3*POWER(O3920,2)*(1-O3920)+INDEX(Ci,$N3920,4)*POWER(O3920,3))</f>
        <v>1162.5885769139084</v>
      </c>
      <c r="Q3920" s="3">
        <f>MAX(0,MIN(P3920-V3920+W3920,'Power Curve'!$C$39))</f>
        <v>1167.4262093890322</v>
      </c>
      <c r="R3920" s="3">
        <f t="shared" si="1163"/>
        <v>1121.6900024414099</v>
      </c>
      <c r="S3920" s="3">
        <f t="shared" si="1164"/>
        <v>45.73620694762235</v>
      </c>
      <c r="T3920" s="3">
        <f t="shared" si="1165"/>
        <v>45.73620694762235</v>
      </c>
      <c r="V3920" s="37">
        <f t="array" ref="V3920">SUM(_xlfn.NORM.DIST($AD$3:$AD$1003,$L3920,$AA3920,FALSE)*WindSpeedStep*$AE$3:$AE$1003)/AG3920</f>
        <v>1171.9683432221166</v>
      </c>
      <c r="W3920" s="37">
        <f t="array" ref="W3920">SUM(_xlfn.NORM.DIST($AD$3:$AD$1003,$L3920,$AB3920,FALSE)*WindSpeedStep*$AE$3:$AE$1003)/AH3920</f>
        <v>1176.8059756972405</v>
      </c>
      <c r="Y3920" s="1">
        <f t="shared" si="1166"/>
        <v>8</v>
      </c>
      <c r="Z3920" s="99">
        <f>IF(L3920&lt;'Power Curve'!$P$28,'Power Curve'!$Q$28,IF(L3920&gt;'Power Curve'!$P$29,'Power Curve'!$Q$29,INDEX(ReferenceTurbulence,Y3920)+(L3920-INDEX(ReferenceTurbulenceWindSpeed,Y3920))*(INDEX(ReferenceTurbulence,Y3920+1)-INDEX(ReferenceTurbulence,Y3920))/(INDEX(ReferenceTurbulenceWindSpeed,Y3920+1)-INDEX(ReferenceTurbulenceWindSpeed,Y3920))))</f>
        <v>0.12042063792196701</v>
      </c>
      <c r="AA3920" s="100">
        <f t="shared" si="1172"/>
        <v>1.0717860398076597</v>
      </c>
      <c r="AB3920" s="29">
        <f t="shared" si="1173"/>
        <v>1.5427276429176369</v>
      </c>
      <c r="AG3920" s="40">
        <f t="array" ref="AG3920">SUM(_xlfn.NORM.DIST($AD$3:$AD$1003,$F3920,$AA3920,FALSE)*WindSpeedStep)</f>
        <v>1.0000000000000036</v>
      </c>
      <c r="AH3920" s="40">
        <f t="array" ref="AH3920">SUM(_xlfn.NORM.DIST($AD$3:$AD$1003,$F3920,$AB3920,FALSE)*WindSpeedStep)</f>
        <v>0.99999999778471504</v>
      </c>
      <c r="AJ3920" s="47">
        <f t="shared" si="1167"/>
        <v>9</v>
      </c>
      <c r="AK3920" s="83" t="b">
        <f>COUNTIF('Power Curve'!$D$2:$D$31,AJ3920)&gt;0</f>
        <v>1</v>
      </c>
      <c r="AL3920" s="83" t="b">
        <f t="shared" si="1168"/>
        <v>0</v>
      </c>
      <c r="AM3920" s="83" t="b">
        <f t="shared" si="1174"/>
        <v>1</v>
      </c>
      <c r="AN3920" s="47" t="str">
        <f t="shared" si="1169"/>
        <v>Outer</v>
      </c>
      <c r="AO3920" s="48" t="str">
        <f t="shared" si="1170"/>
        <v>0.7-0.8</v>
      </c>
      <c r="AP3920" s="49" t="str">
        <f t="shared" si="1175"/>
        <v>21-22</v>
      </c>
      <c r="AQ3920" s="49" t="str">
        <f t="shared" si="1176"/>
        <v>May</v>
      </c>
      <c r="AR3920" s="48" t="str">
        <f t="shared" si="1177"/>
        <v>265-275</v>
      </c>
      <c r="AS3920" s="49" t="str">
        <f t="shared" si="1171"/>
        <v>HWS-HTI</v>
      </c>
    </row>
    <row r="3921" spans="5:45" x14ac:dyDescent="0.3">
      <c r="E3921" s="15">
        <v>41047.888888888891</v>
      </c>
      <c r="F3921" s="21">
        <v>9.1199999999999992</v>
      </c>
      <c r="G3921" s="21">
        <v>1158.5700302124069</v>
      </c>
      <c r="H3921" s="42">
        <v>1.1854924172571573</v>
      </c>
      <c r="I3921" s="35">
        <v>275.10000000000002</v>
      </c>
      <c r="J3921" s="43">
        <v>0.13815789473684212</v>
      </c>
      <c r="K3921" s="44">
        <v>0.13110016634607161</v>
      </c>
      <c r="L3921" s="26">
        <f t="shared" si="1159"/>
        <v>9.0208833908005417</v>
      </c>
      <c r="M3921" s="26">
        <f t="shared" si="1160"/>
        <v>0.75225658369602588</v>
      </c>
      <c r="N3921" s="96">
        <f t="shared" si="1161"/>
        <v>10</v>
      </c>
      <c r="O3921" s="26">
        <f t="shared" si="1162"/>
        <v>1.2485085001426628E-2</v>
      </c>
      <c r="P3921" s="3">
        <f>IF(L3921&gt;'Power Curve'!$C$37,0,INDEX(Ci,$N3921,1)*POWER(1-O3921,3)+INDEX(Ci,$N3921,2)*3*O3921*POWER(1-O3921,2)+INDEX(Ci,$N3921,3)*3*POWER(O3921,2)*(1-O3921)+INDEX(Ci,$N3921,4)*POWER(O3921,3))</f>
        <v>1202.1743598125538</v>
      </c>
      <c r="Q3921" s="3">
        <f>MAX(0,MIN(P3921-V3921+W3921,'Power Curve'!$C$39))</f>
        <v>1203.6740610740849</v>
      </c>
      <c r="R3921" s="3">
        <f t="shared" si="1163"/>
        <v>1158.5700302124069</v>
      </c>
      <c r="S3921" s="3">
        <f t="shared" si="1164"/>
        <v>45.104030861677984</v>
      </c>
      <c r="T3921" s="3">
        <f t="shared" si="1165"/>
        <v>45.104030861677984</v>
      </c>
      <c r="V3921" s="37">
        <f t="array" ref="V3921">SUM(_xlfn.NORM.DIST($AD$3:$AD$1003,$L3921,$AA3921,FALSE)*WindSpeedStep*$AE$3:$AE$1003)/AG3921</f>
        <v>1213.4530050086325</v>
      </c>
      <c r="W3921" s="37">
        <f t="array" ref="W3921">SUM(_xlfn.NORM.DIST($AD$3:$AD$1003,$L3921,$AB3921,FALSE)*WindSpeedStep*$AE$3:$AE$1003)/AH3921</f>
        <v>1214.9527062701636</v>
      </c>
      <c r="Y3921" s="1">
        <f t="shared" si="1166"/>
        <v>9</v>
      </c>
      <c r="Z3921" s="99">
        <f>IF(L3921&lt;'Power Curve'!$P$28,'Power Curve'!$Q$28,IF(L3921&gt;'Power Curve'!$P$29,'Power Curve'!$Q$29,INDEX(ReferenceTurbulence,Y3921)+(L3921-INDEX(ReferenceTurbulenceWindSpeed,Y3921))*(INDEX(ReferenceTurbulence,Y3921+1)-INDEX(ReferenceTurbulence,Y3921))/(INDEX(ReferenceTurbulenceWindSpeed,Y3921+1)-INDEX(ReferenceTurbulenceWindSpeed,Y3921))))</f>
        <v>0.12053906297638489</v>
      </c>
      <c r="AA3921" s="100">
        <f t="shared" si="1172"/>
        <v>1.087368831146331</v>
      </c>
      <c r="AB3921" s="29">
        <f t="shared" si="1173"/>
        <v>1.2463062579395487</v>
      </c>
      <c r="AG3921" s="40">
        <f t="array" ref="AG3921">SUM(_xlfn.NORM.DIST($AD$3:$AD$1003,$F3921,$AA3921,FALSE)*WindSpeedStep)</f>
        <v>1.0000000000000036</v>
      </c>
      <c r="AH3921" s="40">
        <f t="array" ref="AH3921">SUM(_xlfn.NORM.DIST($AD$3:$AD$1003,$F3921,$AB3921,FALSE)*WindSpeedStep)</f>
        <v>0.99999999999991163</v>
      </c>
      <c r="AJ3921" s="47">
        <f t="shared" si="1167"/>
        <v>9</v>
      </c>
      <c r="AK3921" s="83" t="b">
        <f>COUNTIF('Power Curve'!$D$2:$D$31,AJ3921)&gt;0</f>
        <v>1</v>
      </c>
      <c r="AL3921" s="83" t="b">
        <f t="shared" si="1168"/>
        <v>0</v>
      </c>
      <c r="AM3921" s="83" t="b">
        <f t="shared" si="1174"/>
        <v>1</v>
      </c>
      <c r="AN3921" s="47" t="str">
        <f t="shared" si="1169"/>
        <v>Inner</v>
      </c>
      <c r="AO3921" s="48" t="str">
        <f t="shared" si="1170"/>
        <v>0.7-0.8</v>
      </c>
      <c r="AP3921" s="49" t="str">
        <f t="shared" si="1175"/>
        <v>21-22</v>
      </c>
      <c r="AQ3921" s="49" t="str">
        <f t="shared" si="1176"/>
        <v>May</v>
      </c>
      <c r="AR3921" s="48" t="str">
        <f t="shared" si="1177"/>
        <v>275-285</v>
      </c>
      <c r="AS3921" s="49" t="str">
        <f t="shared" si="1171"/>
        <v>Inner-TI</v>
      </c>
    </row>
    <row r="3922" spans="5:45" x14ac:dyDescent="0.3">
      <c r="E3922" s="15">
        <v>41047.895833333336</v>
      </c>
      <c r="F3922" s="21">
        <v>8.3699999999999992</v>
      </c>
      <c r="G3922" s="21">
        <v>990.84000396728493</v>
      </c>
      <c r="H3922" s="42">
        <v>1.1862845452998232</v>
      </c>
      <c r="I3922" s="35">
        <v>274.5</v>
      </c>
      <c r="J3922" s="43">
        <v>7.5268817204301078E-2</v>
      </c>
      <c r="K3922" s="44">
        <v>0.17592849615865527</v>
      </c>
      <c r="L3922" s="26">
        <f t="shared" si="1159"/>
        <v>8.2808779922434272</v>
      </c>
      <c r="M3922" s="26">
        <f t="shared" si="1160"/>
        <v>0.63788636388263087</v>
      </c>
      <c r="N3922" s="96">
        <f t="shared" si="1161"/>
        <v>9</v>
      </c>
      <c r="O3922" s="26">
        <f t="shared" si="1162"/>
        <v>0.27206936507470425</v>
      </c>
      <c r="P3922" s="3">
        <f>IF(L3922&gt;'Power Curve'!$C$37,0,INDEX(Ci,$N3922,1)*POWER(1-O3922,3)+INDEX(Ci,$N3922,2)*3*O3922*POWER(1-O3922,2)+INDEX(Ci,$N3922,3)*3*POWER(O3922,2)*(1-O3922)+INDEX(Ci,$N3922,4)*POWER(O3922,3))</f>
        <v>963.83773542536744</v>
      </c>
      <c r="Q3922" s="3">
        <f>MAX(0,MIN(P3922-V3922+W3922,'Power Curve'!$C$39))</f>
        <v>945.36328059600851</v>
      </c>
      <c r="R3922" s="3">
        <f t="shared" si="1163"/>
        <v>990.84000396728493</v>
      </c>
      <c r="S3922" s="3">
        <f t="shared" si="1164"/>
        <v>-45.476723371276421</v>
      </c>
      <c r="T3922" s="3">
        <f t="shared" si="1165"/>
        <v>45.476723371276421</v>
      </c>
      <c r="V3922" s="37">
        <f t="array" ref="V3922">SUM(_xlfn.NORM.DIST($AD$3:$AD$1003,$L3922,$AA3922,FALSE)*WindSpeedStep*$AE$3:$AE$1003)/AG3922</f>
        <v>963.04735818951769</v>
      </c>
      <c r="W3922" s="37">
        <f t="array" ref="W3922">SUM(_xlfn.NORM.DIST($AD$3:$AD$1003,$L3922,$AB3922,FALSE)*WindSpeedStep*$AE$3:$AE$1003)/AH3922</f>
        <v>944.57290336015876</v>
      </c>
      <c r="Y3922" s="1">
        <f t="shared" si="1166"/>
        <v>8</v>
      </c>
      <c r="Z3922" s="99">
        <f>IF(L3922&lt;'Power Curve'!$P$28,'Power Curve'!$Q$28,IF(L3922&gt;'Power Curve'!$P$29,'Power Curve'!$Q$29,INDEX(ReferenceTurbulence,Y3922)+(L3922-INDEX(ReferenceTurbulenceWindSpeed,Y3922))*(INDEX(ReferenceTurbulence,Y3922+1)-INDEX(ReferenceTurbulence,Y3922))/(INDEX(ReferenceTurbulenceWindSpeed,Y3922+1)-INDEX(ReferenceTurbulenceWindSpeed,Y3922))))</f>
        <v>0.11970897111148208</v>
      </c>
      <c r="AA3922" s="100">
        <f t="shared" si="1172"/>
        <v>0.99129538435117615</v>
      </c>
      <c r="AB3922" s="29">
        <f t="shared" si="1173"/>
        <v>0.62329189188929024</v>
      </c>
      <c r="AG3922" s="40">
        <f t="array" ref="AG3922">SUM(_xlfn.NORM.DIST($AD$3:$AD$1003,$F3922,$AA3922,FALSE)*WindSpeedStep)</f>
        <v>1.0000000000000036</v>
      </c>
      <c r="AH3922" s="40">
        <f t="array" ref="AH3922">SUM(_xlfn.NORM.DIST($AD$3:$AD$1003,$F3922,$AB3922,FALSE)*WindSpeedStep)</f>
        <v>1.0000000000000036</v>
      </c>
      <c r="AJ3922" s="47">
        <f t="shared" si="1167"/>
        <v>8</v>
      </c>
      <c r="AK3922" s="83" t="b">
        <f>COUNTIF('Power Curve'!$D$2:$D$31,AJ3922)&gt;0</f>
        <v>1</v>
      </c>
      <c r="AL3922" s="83" t="b">
        <f t="shared" si="1168"/>
        <v>0</v>
      </c>
      <c r="AM3922" s="83" t="b">
        <f t="shared" si="1174"/>
        <v>1</v>
      </c>
      <c r="AN3922" s="47" t="str">
        <f t="shared" si="1169"/>
        <v>Outer</v>
      </c>
      <c r="AO3922" s="48" t="str">
        <f t="shared" si="1170"/>
        <v>0.6-0.7</v>
      </c>
      <c r="AP3922" s="49" t="str">
        <f t="shared" si="1175"/>
        <v>21-22</v>
      </c>
      <c r="AQ3922" s="49" t="str">
        <f t="shared" si="1176"/>
        <v>May</v>
      </c>
      <c r="AR3922" s="48" t="str">
        <f t="shared" si="1177"/>
        <v>265-275</v>
      </c>
      <c r="AS3922" s="49" t="str">
        <f t="shared" si="1171"/>
        <v>HWS-LTI</v>
      </c>
    </row>
    <row r="3923" spans="5:45" x14ac:dyDescent="0.3">
      <c r="E3923" s="15">
        <v>41047.902777777781</v>
      </c>
      <c r="F3923" s="21">
        <v>8.0399999999999991</v>
      </c>
      <c r="G3923" s="21">
        <v>1046.6799774169924</v>
      </c>
      <c r="H3923" s="42">
        <v>1.1869475679486612</v>
      </c>
      <c r="I3923" s="35">
        <v>268.60000000000002</v>
      </c>
      <c r="J3923" s="43">
        <v>0.14676616915422885</v>
      </c>
      <c r="K3923" s="44">
        <v>0.25090412909476723</v>
      </c>
      <c r="L3923" s="26">
        <f t="shared" si="1159"/>
        <v>7.9558734087089524</v>
      </c>
      <c r="M3923" s="26">
        <f t="shared" si="1160"/>
        <v>0.58765585781919449</v>
      </c>
      <c r="N3923" s="96">
        <f t="shared" si="1161"/>
        <v>8</v>
      </c>
      <c r="O3923" s="26">
        <f t="shared" si="1162"/>
        <v>0.94684542765645918</v>
      </c>
      <c r="P3923" s="3">
        <f>IF(L3923&gt;'Power Curve'!$C$37,0,INDEX(Ci,$N3923,1)*POWER(1-O3923,3)+INDEX(Ci,$N3923,2)*3*O3923*POWER(1-O3923,2)+INDEX(Ci,$N3923,3)*3*POWER(O3923,2)*(1-O3923)+INDEX(Ci,$N3923,4)*POWER(O3923,3))</f>
        <v>864.98642003783198</v>
      </c>
      <c r="Q3923" s="3">
        <f>MAX(0,MIN(P3923-V3923+W3923,'Power Curve'!$C$39))</f>
        <v>877.60963770446642</v>
      </c>
      <c r="R3923" s="3">
        <f t="shared" si="1163"/>
        <v>1046.6799774169924</v>
      </c>
      <c r="S3923" s="3">
        <f t="shared" si="1164"/>
        <v>-169.07033971252599</v>
      </c>
      <c r="T3923" s="3">
        <f t="shared" si="1165"/>
        <v>169.07033971252599</v>
      </c>
      <c r="V3923" s="37">
        <f t="array" ref="V3923">SUM(_xlfn.NORM.DIST($AD$3:$AD$1003,$L3923,$AA3923,FALSE)*WindSpeedStep*$AE$3:$AE$1003)/AG3923</f>
        <v>860.16627079914554</v>
      </c>
      <c r="W3923" s="37">
        <f t="array" ref="W3923">SUM(_xlfn.NORM.DIST($AD$3:$AD$1003,$L3923,$AB3923,FALSE)*WindSpeedStep*$AE$3:$AE$1003)/AH3923</f>
        <v>872.78948846577998</v>
      </c>
      <c r="Y3923" s="1">
        <f t="shared" si="1166"/>
        <v>7</v>
      </c>
      <c r="Z3923" s="99">
        <f>IF(L3923&lt;'Power Curve'!$P$28,'Power Curve'!$Q$28,IF(L3923&gt;'Power Curve'!$P$29,'Power Curve'!$Q$29,INDEX(ReferenceTurbulence,Y3923)+(L3923-INDEX(ReferenceTurbulenceWindSpeed,Y3923))*(INDEX(ReferenceTurbulence,Y3923+1)-INDEX(ReferenceTurbulence,Y3923))/(INDEX(ReferenceTurbulenceWindSpeed,Y3923+1)-INDEX(ReferenceTurbulenceWindSpeed,Y3923))))</f>
        <v>0.11941093832287197</v>
      </c>
      <c r="AA3923" s="100">
        <f t="shared" si="1172"/>
        <v>0.95001830891192196</v>
      </c>
      <c r="AB3923" s="29">
        <f t="shared" si="1173"/>
        <v>1.1676530624722095</v>
      </c>
      <c r="AG3923" s="40">
        <f t="array" ref="AG3923">SUM(_xlfn.NORM.DIST($AD$3:$AD$1003,$F3923,$AA3923,FALSE)*WindSpeedStep)</f>
        <v>1.0000000000000036</v>
      </c>
      <c r="AH3923" s="40">
        <f t="array" ref="AH3923">SUM(_xlfn.NORM.DIST($AD$3:$AD$1003,$F3923,$AB3923,FALSE)*WindSpeedStep)</f>
        <v>0.99999999999790745</v>
      </c>
      <c r="AJ3923" s="47">
        <f t="shared" si="1167"/>
        <v>8</v>
      </c>
      <c r="AK3923" s="83" t="b">
        <f>COUNTIF('Power Curve'!$D$2:$D$31,AJ3923)&gt;0</f>
        <v>1</v>
      </c>
      <c r="AL3923" s="83" t="b">
        <f t="shared" si="1168"/>
        <v>0</v>
      </c>
      <c r="AM3923" s="83" t="b">
        <f t="shared" si="1174"/>
        <v>1</v>
      </c>
      <c r="AN3923" s="47" t="str">
        <f t="shared" si="1169"/>
        <v>Outer</v>
      </c>
      <c r="AO3923" s="48" t="str">
        <f t="shared" si="1170"/>
        <v>0.5-0.6</v>
      </c>
      <c r="AP3923" s="49" t="str">
        <f t="shared" si="1175"/>
        <v>21-22</v>
      </c>
      <c r="AQ3923" s="49" t="str">
        <f t="shared" si="1176"/>
        <v>May</v>
      </c>
      <c r="AR3923" s="48" t="str">
        <f t="shared" si="1177"/>
        <v>265-275</v>
      </c>
      <c r="AS3923" s="49" t="str">
        <f t="shared" si="1171"/>
        <v>HWS-HTI</v>
      </c>
    </row>
    <row r="3924" spans="5:45" x14ac:dyDescent="0.3">
      <c r="E3924" s="15">
        <v>41047.909722222219</v>
      </c>
      <c r="F3924" s="21">
        <v>8.4499999999999993</v>
      </c>
      <c r="G3924" s="21">
        <v>1114.9399719238331</v>
      </c>
      <c r="H3924" s="42">
        <v>1.1873368730533771</v>
      </c>
      <c r="I3924" s="35">
        <v>270.10000000000002</v>
      </c>
      <c r="J3924" s="43">
        <v>0.1289940828402367</v>
      </c>
      <c r="K3924" s="44">
        <v>0.19001047391426296</v>
      </c>
      <c r="L3924" s="26">
        <f t="shared" si="1159"/>
        <v>8.3624974387833166</v>
      </c>
      <c r="M3924" s="26">
        <f t="shared" si="1160"/>
        <v>0.65050091245216313</v>
      </c>
      <c r="N3924" s="96">
        <f t="shared" si="1161"/>
        <v>9</v>
      </c>
      <c r="O3924" s="26">
        <f t="shared" si="1162"/>
        <v>0.35365194953123819</v>
      </c>
      <c r="P3924" s="3">
        <f>IF(L3924&gt;'Power Curve'!$C$37,0,INDEX(Ci,$N3924,1)*POWER(1-O3924,3)+INDEX(Ci,$N3924,2)*3*O3924*POWER(1-O3924,2)+INDEX(Ci,$N3924,3)*3*POWER(O3924,2)*(1-O3924)+INDEX(Ci,$N3924,4)*POWER(O3924,3))</f>
        <v>989.3705176270488</v>
      </c>
      <c r="Q3924" s="3">
        <f>MAX(0,MIN(P3924-V3924+W3924,'Power Curve'!$C$39))</f>
        <v>993.35645955102586</v>
      </c>
      <c r="R3924" s="3">
        <f t="shared" si="1163"/>
        <v>1114.9399719238331</v>
      </c>
      <c r="S3924" s="3">
        <f t="shared" si="1164"/>
        <v>-121.58351237280726</v>
      </c>
      <c r="T3924" s="3">
        <f t="shared" si="1165"/>
        <v>121.58351237280726</v>
      </c>
      <c r="V3924" s="37">
        <f t="array" ref="V3924">SUM(_xlfn.NORM.DIST($AD$3:$AD$1003,$L3924,$AA3924,FALSE)*WindSpeedStep*$AE$3:$AE$1003)/AG3924</f>
        <v>989.7760038474554</v>
      </c>
      <c r="W3924" s="37">
        <f t="array" ref="W3924">SUM(_xlfn.NORM.DIST($AD$3:$AD$1003,$L3924,$AB3924,FALSE)*WindSpeedStep*$AE$3:$AE$1003)/AH3924</f>
        <v>993.76194577143247</v>
      </c>
      <c r="Y3924" s="1">
        <f t="shared" si="1166"/>
        <v>8</v>
      </c>
      <c r="Z3924" s="99">
        <f>IF(L3924&lt;'Power Curve'!$P$28,'Power Curve'!$Q$28,IF(L3924&gt;'Power Curve'!$P$29,'Power Curve'!$Q$29,INDEX(ReferenceTurbulence,Y3924)+(L3924-INDEX(ReferenceTurbulenceWindSpeed,Y3924))*(INDEX(ReferenceTurbulence,Y3924+1)-INDEX(ReferenceTurbulence,Y3924))/(INDEX(ReferenceTurbulenceWindSpeed,Y3924+1)-INDEX(ReferenceTurbulenceWindSpeed,Y3924))))</f>
        <v>0.11980273754966249</v>
      </c>
      <c r="AA3924" s="100">
        <f t="shared" si="1172"/>
        <v>1.0018500859182824</v>
      </c>
      <c r="AB3924" s="29">
        <f t="shared" si="1173"/>
        <v>1.0787126873696824</v>
      </c>
      <c r="AG3924" s="40">
        <f t="array" ref="AG3924">SUM(_xlfn.NORM.DIST($AD$3:$AD$1003,$F3924,$AA3924,FALSE)*WindSpeedStep)</f>
        <v>1.0000000000000036</v>
      </c>
      <c r="AH3924" s="40">
        <f t="array" ref="AH3924">SUM(_xlfn.NORM.DIST($AD$3:$AD$1003,$F3924,$AB3924,FALSE)*WindSpeedStep)</f>
        <v>1.0000000000000018</v>
      </c>
      <c r="AJ3924" s="47">
        <f t="shared" si="1167"/>
        <v>8</v>
      </c>
      <c r="AK3924" s="83" t="b">
        <f>COUNTIF('Power Curve'!$D$2:$D$31,AJ3924)&gt;0</f>
        <v>1</v>
      </c>
      <c r="AL3924" s="83" t="b">
        <f t="shared" si="1168"/>
        <v>0</v>
      </c>
      <c r="AM3924" s="83" t="b">
        <f t="shared" si="1174"/>
        <v>1</v>
      </c>
      <c r="AN3924" s="47" t="str">
        <f t="shared" si="1169"/>
        <v>Inner</v>
      </c>
      <c r="AO3924" s="48" t="str">
        <f t="shared" si="1170"/>
        <v>0.6-0.7</v>
      </c>
      <c r="AP3924" s="49" t="str">
        <f t="shared" si="1175"/>
        <v>21-22</v>
      </c>
      <c r="AQ3924" s="49" t="str">
        <f t="shared" si="1176"/>
        <v>May</v>
      </c>
      <c r="AR3924" s="48" t="str">
        <f t="shared" si="1177"/>
        <v>265-275</v>
      </c>
      <c r="AS3924" s="49" t="str">
        <f t="shared" si="1171"/>
        <v>Inner-TI</v>
      </c>
    </row>
    <row r="3925" spans="5:45" x14ac:dyDescent="0.3">
      <c r="E3925" s="15">
        <v>41047.916666666664</v>
      </c>
      <c r="F3925" s="21">
        <v>9.7899999999999991</v>
      </c>
      <c r="G3925" s="21">
        <v>1486.3199615478491</v>
      </c>
      <c r="H3925" s="42">
        <v>1.1875099792992665</v>
      </c>
      <c r="I3925" s="35">
        <v>267.89999999999998</v>
      </c>
      <c r="J3925" s="43">
        <v>0.1297242083758938</v>
      </c>
      <c r="K3925" s="44">
        <v>0.20602427392304185</v>
      </c>
      <c r="L3925" s="26">
        <f t="shared" si="1159"/>
        <v>9.6890921167765889</v>
      </c>
      <c r="M3925" s="26">
        <f t="shared" si="1160"/>
        <v>0.8555303963197195</v>
      </c>
      <c r="N3925" s="96">
        <f t="shared" si="1161"/>
        <v>10</v>
      </c>
      <c r="O3925" s="26">
        <f t="shared" si="1162"/>
        <v>0.722747658986436</v>
      </c>
      <c r="P3925" s="3">
        <f>IF(L3925&gt;'Power Curve'!$C$37,0,INDEX(Ci,$N3925,1)*POWER(1-O3925,3)+INDEX(Ci,$N3925,2)*3*O3925*POWER(1-O3925,2)+INDEX(Ci,$N3925,3)*3*POWER(O3925,2)*(1-O3925)+INDEX(Ci,$N3925,4)*POWER(O3925,3))</f>
        <v>1436.5021199056885</v>
      </c>
      <c r="Q3925" s="3">
        <f>MAX(0,MIN(P3925-V3925+W3925,'Power Curve'!$C$39))</f>
        <v>1431.0575833720122</v>
      </c>
      <c r="R3925" s="3">
        <f t="shared" si="1163"/>
        <v>1486.3199615478491</v>
      </c>
      <c r="S3925" s="3">
        <f t="shared" si="1164"/>
        <v>-55.26237817583683</v>
      </c>
      <c r="T3925" s="3">
        <f t="shared" si="1165"/>
        <v>55.26237817583683</v>
      </c>
      <c r="V3925" s="37">
        <f t="array" ref="V3925">SUM(_xlfn.NORM.DIST($AD$3:$AD$1003,$L3925,$AA3925,FALSE)*WindSpeedStep*$AE$3:$AE$1003)/AG3925</f>
        <v>1436.629891889384</v>
      </c>
      <c r="W3925" s="37">
        <f t="array" ref="W3925">SUM(_xlfn.NORM.DIST($AD$3:$AD$1003,$L3925,$AB3925,FALSE)*WindSpeedStep*$AE$3:$AE$1003)/AH3925</f>
        <v>1431.1853553557078</v>
      </c>
      <c r="Y3925" s="1">
        <f t="shared" si="1166"/>
        <v>9</v>
      </c>
      <c r="Z3925" s="99">
        <f>IF(L3925&lt;'Power Curve'!$P$28,'Power Curve'!$Q$28,IF(L3925&gt;'Power Curve'!$P$29,'Power Curve'!$Q$29,INDEX(ReferenceTurbulence,Y3925)+(L3925-INDEX(ReferenceTurbulenceWindSpeed,Y3925))*(INDEX(ReferenceTurbulence,Y3925+1)-INDEX(ReferenceTurbulence,Y3925))/(INDEX(ReferenceTurbulenceWindSpeed,Y3925+1)-INDEX(ReferenceTurbulenceWindSpeed,Y3925))))</f>
        <v>0.12016640083532015</v>
      </c>
      <c r="AA3925" s="100">
        <f t="shared" si="1172"/>
        <v>1.1643033270349161</v>
      </c>
      <c r="AB3925" s="29">
        <f t="shared" si="1173"/>
        <v>1.2569098047299561</v>
      </c>
      <c r="AG3925" s="40">
        <f t="array" ref="AG3925">SUM(_xlfn.NORM.DIST($AD$3:$AD$1003,$F3925,$AA3925,FALSE)*WindSpeedStep)</f>
        <v>1.0000000000000031</v>
      </c>
      <c r="AH3925" s="40">
        <f t="array" ref="AH3925">SUM(_xlfn.NORM.DIST($AD$3:$AD$1003,$F3925,$AB3925,FALSE)*WindSpeedStep)</f>
        <v>1.0000000000000011</v>
      </c>
      <c r="AJ3925" s="47">
        <f t="shared" si="1167"/>
        <v>10</v>
      </c>
      <c r="AK3925" s="83" t="b">
        <f>COUNTIF('Power Curve'!$D$2:$D$31,AJ3925)&gt;0</f>
        <v>1</v>
      </c>
      <c r="AL3925" s="83" t="b">
        <f t="shared" si="1168"/>
        <v>0</v>
      </c>
      <c r="AM3925" s="83" t="b">
        <f t="shared" si="1174"/>
        <v>1</v>
      </c>
      <c r="AN3925" s="47" t="str">
        <f t="shared" si="1169"/>
        <v>Inner</v>
      </c>
      <c r="AO3925" s="48" t="str">
        <f t="shared" si="1170"/>
        <v>0.8-0.9</v>
      </c>
      <c r="AP3925" s="49" t="str">
        <f t="shared" si="1175"/>
        <v>22-23</v>
      </c>
      <c r="AQ3925" s="49" t="str">
        <f t="shared" si="1176"/>
        <v>May</v>
      </c>
      <c r="AR3925" s="48" t="str">
        <f t="shared" si="1177"/>
        <v>265-275</v>
      </c>
      <c r="AS3925" s="49" t="str">
        <f t="shared" si="1171"/>
        <v>Inner-TI</v>
      </c>
    </row>
    <row r="3926" spans="5:45" x14ac:dyDescent="0.3">
      <c r="E3926" s="15">
        <v>41047.923611111109</v>
      </c>
      <c r="F3926" s="21">
        <v>9.99</v>
      </c>
      <c r="G3926" s="21">
        <v>1459.669982910156</v>
      </c>
      <c r="H3926" s="42">
        <v>1.1878996534808122</v>
      </c>
      <c r="I3926" s="35">
        <v>273.39999999999998</v>
      </c>
      <c r="J3926" s="43">
        <v>9.5095095095095089E-2</v>
      </c>
      <c r="K3926" s="44">
        <v>0.18870246488425432</v>
      </c>
      <c r="L3926" s="26">
        <f t="shared" si="1159"/>
        <v>9.8881120067718875</v>
      </c>
      <c r="M3926" s="26">
        <f t="shared" si="1160"/>
        <v>0.88628956187497343</v>
      </c>
      <c r="N3926" s="96">
        <f t="shared" si="1161"/>
        <v>10</v>
      </c>
      <c r="O3926" s="26">
        <f t="shared" si="1162"/>
        <v>0.93429290502583195</v>
      </c>
      <c r="P3926" s="3">
        <f>IF(L3926&gt;'Power Curve'!$C$37,0,INDEX(Ci,$N3926,1)*POWER(1-O3926,3)+INDEX(Ci,$N3926,2)*3*O3926*POWER(1-O3926,2)+INDEX(Ci,$N3926,3)*3*POWER(O3926,2)*(1-O3926)+INDEX(Ci,$N3926,4)*POWER(O3926,3))</f>
        <v>1500.6357089231951</v>
      </c>
      <c r="Q3926" s="3">
        <f>MAX(0,MIN(P3926-V3926+W3926,'Power Curve'!$C$39))</f>
        <v>1518.865561749072</v>
      </c>
      <c r="R3926" s="3">
        <f t="shared" si="1163"/>
        <v>1459.669982910156</v>
      </c>
      <c r="S3926" s="3">
        <f t="shared" si="1164"/>
        <v>59.195578838915935</v>
      </c>
      <c r="T3926" s="3">
        <f t="shared" si="1165"/>
        <v>59.195578838915935</v>
      </c>
      <c r="V3926" s="37">
        <f t="array" ref="V3926">SUM(_xlfn.NORM.DIST($AD$3:$AD$1003,$L3926,$AA3926,FALSE)*WindSpeedStep*$AE$3:$AE$1003)/AG3926</f>
        <v>1498.0505451838249</v>
      </c>
      <c r="W3926" s="37">
        <f t="array" ref="W3926">SUM(_xlfn.NORM.DIST($AD$3:$AD$1003,$L3926,$AB3926,FALSE)*WindSpeedStep*$AE$3:$AE$1003)/AH3926</f>
        <v>1516.2803980097017</v>
      </c>
      <c r="Y3926" s="1">
        <f t="shared" si="1166"/>
        <v>9</v>
      </c>
      <c r="Z3926" s="99">
        <f>IF(L3926&lt;'Power Curve'!$P$28,'Power Curve'!$Q$28,IF(L3926&gt;'Power Curve'!$P$29,'Power Curve'!$Q$29,INDEX(ReferenceTurbulence,Y3926)+(L3926-INDEX(ReferenceTurbulenceWindSpeed,Y3926))*(INDEX(ReferenceTurbulence,Y3926+1)-INDEX(ReferenceTurbulence,Y3926))/(INDEX(ReferenceTurbulenceWindSpeed,Y3926+1)-INDEX(ReferenceTurbulenceWindSpeed,Y3926))))</f>
        <v>0.12005540680690219</v>
      </c>
      <c r="AA3926" s="100">
        <f t="shared" si="1172"/>
        <v>1.1871213095252129</v>
      </c>
      <c r="AB3926" s="29">
        <f t="shared" si="1173"/>
        <v>0.94031095159492417</v>
      </c>
      <c r="AG3926" s="40">
        <f t="array" ref="AG3926">SUM(_xlfn.NORM.DIST($AD$3:$AD$1003,$F3926,$AA3926,FALSE)*WindSpeedStep)</f>
        <v>1.0000000000000038</v>
      </c>
      <c r="AH3926" s="40">
        <f t="array" ref="AH3926">SUM(_xlfn.NORM.DIST($AD$3:$AD$1003,$F3926,$AB3926,FALSE)*WindSpeedStep)</f>
        <v>1.0000000000000036</v>
      </c>
      <c r="AJ3926" s="47">
        <f t="shared" si="1167"/>
        <v>10</v>
      </c>
      <c r="AK3926" s="83" t="b">
        <f>COUNTIF('Power Curve'!$D$2:$D$31,AJ3926)&gt;0</f>
        <v>1</v>
      </c>
      <c r="AL3926" s="83" t="b">
        <f t="shared" si="1168"/>
        <v>0</v>
      </c>
      <c r="AM3926" s="83" t="b">
        <f t="shared" si="1174"/>
        <v>1</v>
      </c>
      <c r="AN3926" s="47" t="str">
        <f t="shared" si="1169"/>
        <v>Outer</v>
      </c>
      <c r="AO3926" s="48" t="str">
        <f t="shared" si="1170"/>
        <v>0.8-0.9</v>
      </c>
      <c r="AP3926" s="49" t="str">
        <f t="shared" si="1175"/>
        <v>22-23</v>
      </c>
      <c r="AQ3926" s="49" t="str">
        <f t="shared" si="1176"/>
        <v>May</v>
      </c>
      <c r="AR3926" s="48" t="str">
        <f t="shared" si="1177"/>
        <v>265-275</v>
      </c>
      <c r="AS3926" s="49" t="str">
        <f t="shared" si="1171"/>
        <v>HWS-LTI</v>
      </c>
    </row>
    <row r="3927" spans="5:45" x14ac:dyDescent="0.3">
      <c r="E3927" s="15">
        <v>41047.930555555555</v>
      </c>
      <c r="F3927" s="21">
        <v>8.81</v>
      </c>
      <c r="G3927" s="21">
        <v>1154.3499526977589</v>
      </c>
      <c r="H3927" s="42">
        <v>1.1888240191039128</v>
      </c>
      <c r="I3927" s="35">
        <v>272.7</v>
      </c>
      <c r="J3927" s="43">
        <v>0.1191827468785471</v>
      </c>
      <c r="K3927" s="44">
        <v>0.18985423921859021</v>
      </c>
      <c r="L3927" s="26">
        <f t="shared" si="1159"/>
        <v>8.7224081027933522</v>
      </c>
      <c r="M3927" s="26">
        <f t="shared" si="1160"/>
        <v>0.70612626577563042</v>
      </c>
      <c r="N3927" s="96">
        <f t="shared" si="1161"/>
        <v>9</v>
      </c>
      <c r="O3927" s="26">
        <f t="shared" si="1162"/>
        <v>0.71340006579732684</v>
      </c>
      <c r="P3927" s="3">
        <f>IF(L3927&gt;'Power Curve'!$C$37,0,INDEX(Ci,$N3927,1)*POWER(1-O3927,3)+INDEX(Ci,$N3927,2)*3*O3927*POWER(1-O3927,2)+INDEX(Ci,$N3927,3)*3*POWER(O3927,2)*(1-O3927)+INDEX(Ci,$N3927,4)*POWER(O3927,3))</f>
        <v>1104.53155489293</v>
      </c>
      <c r="Q3927" s="3">
        <f>MAX(0,MIN(P3927-V3927+W3927,'Power Curve'!$C$39))</f>
        <v>1104.1919739102586</v>
      </c>
      <c r="R3927" s="3">
        <f t="shared" si="1163"/>
        <v>1154.3499526977589</v>
      </c>
      <c r="S3927" s="3">
        <f t="shared" si="1164"/>
        <v>-50.157978787500269</v>
      </c>
      <c r="T3927" s="3">
        <f t="shared" si="1165"/>
        <v>50.157978787500269</v>
      </c>
      <c r="V3927" s="37">
        <f t="array" ref="V3927">SUM(_xlfn.NORM.DIST($AD$3:$AD$1003,$L3927,$AA3927,FALSE)*WindSpeedStep*$AE$3:$AE$1003)/AG3927</f>
        <v>1110.8736753707021</v>
      </c>
      <c r="W3927" s="37">
        <f t="array" ref="W3927">SUM(_xlfn.NORM.DIST($AD$3:$AD$1003,$L3927,$AB3927,FALSE)*WindSpeedStep*$AE$3:$AE$1003)/AH3927</f>
        <v>1110.5340943880308</v>
      </c>
      <c r="Y3927" s="1">
        <f t="shared" si="1166"/>
        <v>8</v>
      </c>
      <c r="Z3927" s="99">
        <f>IF(L3927&lt;'Power Curve'!$P$28,'Power Curve'!$Q$28,IF(L3927&gt;'Power Curve'!$P$29,'Power Curve'!$Q$29,INDEX(ReferenceTurbulence,Y3927)+(L3927-INDEX(ReferenceTurbulenceWindSpeed,Y3927))*(INDEX(ReferenceTurbulence,Y3927+1)-INDEX(ReferenceTurbulence,Y3927))/(INDEX(ReferenceTurbulenceWindSpeed,Y3927+1)-INDEX(ReferenceTurbulenceWindSpeed,Y3927))))</f>
        <v>0.12021621181906801</v>
      </c>
      <c r="AA3927" s="100">
        <f t="shared" si="1172"/>
        <v>1.0485748600577607</v>
      </c>
      <c r="AB3927" s="29">
        <f t="shared" si="1173"/>
        <v>1.0395605570866084</v>
      </c>
      <c r="AG3927" s="40">
        <f t="array" ref="AG3927">SUM(_xlfn.NORM.DIST($AD$3:$AD$1003,$F3927,$AA3927,FALSE)*WindSpeedStep)</f>
        <v>1.0000000000000033</v>
      </c>
      <c r="AH3927" s="40">
        <f t="array" ref="AH3927">SUM(_xlfn.NORM.DIST($AD$3:$AD$1003,$F3927,$AB3927,FALSE)*WindSpeedStep)</f>
        <v>1.0000000000000036</v>
      </c>
      <c r="AJ3927" s="47">
        <f t="shared" si="1167"/>
        <v>9</v>
      </c>
      <c r="AK3927" s="83" t="b">
        <f>COUNTIF('Power Curve'!$D$2:$D$31,AJ3927)&gt;0</f>
        <v>1</v>
      </c>
      <c r="AL3927" s="83" t="b">
        <f t="shared" si="1168"/>
        <v>0</v>
      </c>
      <c r="AM3927" s="83" t="b">
        <f t="shared" si="1174"/>
        <v>1</v>
      </c>
      <c r="AN3927" s="47" t="str">
        <f t="shared" si="1169"/>
        <v>Inner</v>
      </c>
      <c r="AO3927" s="48" t="str">
        <f t="shared" si="1170"/>
        <v>0.7-0.8</v>
      </c>
      <c r="AP3927" s="49" t="str">
        <f t="shared" si="1175"/>
        <v>22-23</v>
      </c>
      <c r="AQ3927" s="49" t="str">
        <f t="shared" si="1176"/>
        <v>May</v>
      </c>
      <c r="AR3927" s="48" t="str">
        <f t="shared" si="1177"/>
        <v>265-275</v>
      </c>
      <c r="AS3927" s="49" t="str">
        <f t="shared" si="1171"/>
        <v>Inner-TI</v>
      </c>
    </row>
    <row r="3928" spans="5:45" x14ac:dyDescent="0.3">
      <c r="E3928" s="15">
        <v>41047.9375</v>
      </c>
      <c r="F3928" s="21">
        <v>9.9600000000000009</v>
      </c>
      <c r="G3928" s="21">
        <v>1561.629943847654</v>
      </c>
      <c r="H3928" s="42">
        <v>1.1889107599326616</v>
      </c>
      <c r="I3928" s="35">
        <v>269.89999999999998</v>
      </c>
      <c r="J3928" s="43">
        <v>0.14859437751004015</v>
      </c>
      <c r="K3928" s="44">
        <v>0.21031448186515431</v>
      </c>
      <c r="L3928" s="26">
        <f t="shared" si="1159"/>
        <v>9.8612142519777972</v>
      </c>
      <c r="M3928" s="26">
        <f t="shared" si="1160"/>
        <v>0.88213242716449003</v>
      </c>
      <c r="N3928" s="96">
        <f t="shared" si="1161"/>
        <v>10</v>
      </c>
      <c r="O3928" s="26">
        <f t="shared" si="1162"/>
        <v>0.90570233472676498</v>
      </c>
      <c r="P3928" s="3">
        <f>IF(L3928&gt;'Power Curve'!$C$37,0,INDEX(Ci,$N3928,1)*POWER(1-O3928,3)+INDEX(Ci,$N3928,2)*3*O3928*POWER(1-O3928,2)+INDEX(Ci,$N3928,3)*3*POWER(O3928,2)*(1-O3928)+INDEX(Ci,$N3928,4)*POWER(O3928,3))</f>
        <v>1492.4010695659954</v>
      </c>
      <c r="Q3928" s="3">
        <f>MAX(0,MIN(P3928-V3928+W3928,'Power Curve'!$C$39))</f>
        <v>1470.0200877687651</v>
      </c>
      <c r="R3928" s="3">
        <f t="shared" si="1163"/>
        <v>1561.629943847654</v>
      </c>
      <c r="S3928" s="3">
        <f t="shared" si="1164"/>
        <v>-91.609856078888924</v>
      </c>
      <c r="T3928" s="3">
        <f t="shared" si="1165"/>
        <v>91.609856078888924</v>
      </c>
      <c r="V3928" s="37">
        <f t="array" ref="V3928">SUM(_xlfn.NORM.DIST($AD$3:$AD$1003,$L3928,$AA3928,FALSE)*WindSpeedStep*$AE$3:$AE$1003)/AG3928</f>
        <v>1489.9452278835563</v>
      </c>
      <c r="W3928" s="37">
        <f t="array" ref="W3928">SUM(_xlfn.NORM.DIST($AD$3:$AD$1003,$L3928,$AB3928,FALSE)*WindSpeedStep*$AE$3:$AE$1003)/AH3928</f>
        <v>1467.564246086326</v>
      </c>
      <c r="Y3928" s="1">
        <f t="shared" si="1166"/>
        <v>9</v>
      </c>
      <c r="Z3928" s="99">
        <f>IF(L3928&lt;'Power Curve'!$P$28,'Power Curve'!$Q$28,IF(L3928&gt;'Power Curve'!$P$29,'Power Curve'!$Q$29,INDEX(ReferenceTurbulence,Y3928)+(L3928-INDEX(ReferenceTurbulenceWindSpeed,Y3928))*(INDEX(ReferenceTurbulence,Y3928+1)-INDEX(ReferenceTurbulence,Y3928))/(INDEX(ReferenceTurbulenceWindSpeed,Y3928+1)-INDEX(ReferenceTurbulenceWindSpeed,Y3928))))</f>
        <v>0.12007040777067554</v>
      </c>
      <c r="AA3928" s="100">
        <f t="shared" si="1172"/>
        <v>1.1840400163489713</v>
      </c>
      <c r="AB3928" s="29">
        <f t="shared" si="1173"/>
        <v>1.4653209932657769</v>
      </c>
      <c r="AG3928" s="40">
        <f t="array" ref="AG3928">SUM(_xlfn.NORM.DIST($AD$3:$AD$1003,$F3928,$AA3928,FALSE)*WindSpeedStep)</f>
        <v>1.000000000000004</v>
      </c>
      <c r="AH3928" s="40">
        <f t="array" ref="AH3928">SUM(_xlfn.NORM.DIST($AD$3:$AD$1003,$F3928,$AB3928,FALSE)*WindSpeedStep)</f>
        <v>0.99999999999583367</v>
      </c>
      <c r="AJ3928" s="47">
        <f t="shared" si="1167"/>
        <v>10</v>
      </c>
      <c r="AK3928" s="83" t="b">
        <f>COUNTIF('Power Curve'!$D$2:$D$31,AJ3928)&gt;0</f>
        <v>1</v>
      </c>
      <c r="AL3928" s="83" t="b">
        <f t="shared" si="1168"/>
        <v>0</v>
      </c>
      <c r="AM3928" s="83" t="b">
        <f t="shared" si="1174"/>
        <v>1</v>
      </c>
      <c r="AN3928" s="47" t="str">
        <f t="shared" si="1169"/>
        <v>Outer</v>
      </c>
      <c r="AO3928" s="48" t="str">
        <f t="shared" si="1170"/>
        <v>0.8-0.9</v>
      </c>
      <c r="AP3928" s="49" t="str">
        <f t="shared" si="1175"/>
        <v>22-23</v>
      </c>
      <c r="AQ3928" s="49" t="str">
        <f t="shared" si="1176"/>
        <v>May</v>
      </c>
      <c r="AR3928" s="48" t="str">
        <f t="shared" si="1177"/>
        <v>265-275</v>
      </c>
      <c r="AS3928" s="49" t="str">
        <f t="shared" si="1171"/>
        <v>HWS-HTI</v>
      </c>
    </row>
    <row r="3929" spans="5:45" x14ac:dyDescent="0.3">
      <c r="E3929" s="15">
        <v>41047.944444444445</v>
      </c>
      <c r="F3929" s="21">
        <v>10.78</v>
      </c>
      <c r="G3929" s="21">
        <v>1672.2499542236351</v>
      </c>
      <c r="H3929" s="42">
        <v>1.1887372911896066</v>
      </c>
      <c r="I3929" s="35">
        <v>270.5</v>
      </c>
      <c r="J3929" s="43">
        <v>7.9777365491651209E-2</v>
      </c>
      <c r="K3929" s="44">
        <v>0.18727042003176139</v>
      </c>
      <c r="L3929" s="26">
        <f t="shared" si="1159"/>
        <v>10.672562176080344</v>
      </c>
      <c r="M3929" s="26">
        <f t="shared" si="1160"/>
        <v>1.0075288642792499</v>
      </c>
      <c r="N3929" s="96">
        <f t="shared" si="1161"/>
        <v>11</v>
      </c>
      <c r="O3929" s="26">
        <f t="shared" si="1162"/>
        <v>0.70131998877393598</v>
      </c>
      <c r="P3929" s="3">
        <f>IF(L3929&gt;'Power Curve'!$C$37,0,INDEX(Ci,$N3929,1)*POWER(1-O3929,3)+INDEX(Ci,$N3929,2)*3*O3929*POWER(1-O3929,2)+INDEX(Ci,$N3929,3)*3*POWER(O3929,2)*(1-O3929)+INDEX(Ci,$N3929,4)*POWER(O3929,3))</f>
        <v>1712.9704326524022</v>
      </c>
      <c r="Q3929" s="3">
        <f>MAX(0,MIN(P3929-V3929+W3929,'Power Curve'!$C$39))</f>
        <v>1773.8285901218735</v>
      </c>
      <c r="R3929" s="3">
        <f t="shared" si="1163"/>
        <v>1672.2499542236351</v>
      </c>
      <c r="S3929" s="3">
        <f t="shared" si="1164"/>
        <v>101.57863589823842</v>
      </c>
      <c r="T3929" s="3">
        <f t="shared" si="1165"/>
        <v>101.57863589823842</v>
      </c>
      <c r="V3929" s="37">
        <f t="array" ref="V3929">SUM(_xlfn.NORM.DIST($AD$3:$AD$1003,$L3929,$AA3929,FALSE)*WindSpeedStep*$AE$3:$AE$1003)/AG3929</f>
        <v>1700.7260772337886</v>
      </c>
      <c r="W3929" s="37">
        <f t="array" ref="W3929">SUM(_xlfn.NORM.DIST($AD$3:$AD$1003,$L3929,$AB3929,FALSE)*WindSpeedStep*$AE$3:$AE$1003)/AH3929</f>
        <v>1761.5842347032599</v>
      </c>
      <c r="Y3929" s="1">
        <f t="shared" si="1166"/>
        <v>10</v>
      </c>
      <c r="Z3929" s="99">
        <f>IF(L3929&lt;'Power Curve'!$P$28,'Power Curve'!$Q$28,IF(L3929&gt;'Power Curve'!$P$29,'Power Curve'!$Q$29,INDEX(ReferenceTurbulence,Y3929)+(L3929-INDEX(ReferenceTurbulenceWindSpeed,Y3929))*(INDEX(ReferenceTurbulence,Y3929+1)-INDEX(ReferenceTurbulence,Y3929))/(INDEX(ReferenceTurbulenceWindSpeed,Y3929+1)-INDEX(ReferenceTurbulenceWindSpeed,Y3929))))</f>
        <v>0.12000250891777786</v>
      </c>
      <c r="AA3929" s="100">
        <f t="shared" si="1172"/>
        <v>1.2807342377106201</v>
      </c>
      <c r="AB3929" s="29">
        <f t="shared" si="1173"/>
        <v>0.85142889345353401</v>
      </c>
      <c r="AG3929" s="40">
        <f t="array" ref="AG3929">SUM(_xlfn.NORM.DIST($AD$3:$AD$1003,$F3929,$AA3929,FALSE)*WindSpeedStep)</f>
        <v>1.0000000000000036</v>
      </c>
      <c r="AH3929" s="40">
        <f t="array" ref="AH3929">SUM(_xlfn.NORM.DIST($AD$3:$AD$1003,$F3929,$AB3929,FALSE)*WindSpeedStep)</f>
        <v>1.0000000000000033</v>
      </c>
      <c r="AJ3929" s="47">
        <f t="shared" si="1167"/>
        <v>11</v>
      </c>
      <c r="AK3929" s="83" t="b">
        <f>COUNTIF('Power Curve'!$D$2:$D$31,AJ3929)&gt;0</f>
        <v>1</v>
      </c>
      <c r="AL3929" s="83" t="b">
        <f t="shared" si="1168"/>
        <v>0</v>
      </c>
      <c r="AM3929" s="83" t="b">
        <f t="shared" si="1174"/>
        <v>1</v>
      </c>
      <c r="AN3929" s="47" t="str">
        <f t="shared" si="1169"/>
        <v>Outer</v>
      </c>
      <c r="AO3929" s="48" t="str">
        <f t="shared" si="1170"/>
        <v>1.0-1.1</v>
      </c>
      <c r="AP3929" s="49" t="str">
        <f t="shared" si="1175"/>
        <v>22-23</v>
      </c>
      <c r="AQ3929" s="49" t="str">
        <f t="shared" si="1176"/>
        <v>May</v>
      </c>
      <c r="AR3929" s="48" t="str">
        <f t="shared" si="1177"/>
        <v>265-275</v>
      </c>
      <c r="AS3929" s="49" t="str">
        <f t="shared" si="1171"/>
        <v>HWS-LTI</v>
      </c>
    </row>
    <row r="3930" spans="5:45" x14ac:dyDescent="0.3">
      <c r="E3930" s="15">
        <v>41047.951388888891</v>
      </c>
      <c r="F3930" s="21">
        <v>9.41</v>
      </c>
      <c r="G3930" s="21">
        <v>1323.560043334958</v>
      </c>
      <c r="H3930" s="42">
        <v>1.1893152570186805</v>
      </c>
      <c r="I3930" s="35">
        <v>268.60000000000002</v>
      </c>
      <c r="J3930" s="43">
        <v>0.18703506907545164</v>
      </c>
      <c r="K3930" s="44">
        <v>6.5089742810532411E-2</v>
      </c>
      <c r="L3930" s="26">
        <f t="shared" si="1159"/>
        <v>9.3177257561953137</v>
      </c>
      <c r="M3930" s="26">
        <f t="shared" si="1160"/>
        <v>0.79813452816281605</v>
      </c>
      <c r="N3930" s="96">
        <f t="shared" si="1161"/>
        <v>10</v>
      </c>
      <c r="O3930" s="26">
        <f t="shared" si="1162"/>
        <v>0.32800928323024048</v>
      </c>
      <c r="P3930" s="3">
        <f>IF(L3930&gt;'Power Curve'!$C$37,0,INDEX(Ci,$N3930,1)*POWER(1-O3930,3)+INDEX(Ci,$N3930,2)*3*O3930*POWER(1-O3930,2)+INDEX(Ci,$N3930,3)*3*POWER(O3930,2)*(1-O3930)+INDEX(Ci,$N3930,4)*POWER(O3930,3))</f>
        <v>1305.3392136028374</v>
      </c>
      <c r="Q3930" s="3">
        <f>MAX(0,MIN(P3930-V3930+W3930,'Power Curve'!$C$39))</f>
        <v>1285.757866903637</v>
      </c>
      <c r="R3930" s="3">
        <f t="shared" si="1163"/>
        <v>1323.560043334958</v>
      </c>
      <c r="S3930" s="3">
        <f t="shared" si="1164"/>
        <v>-37.802176431320959</v>
      </c>
      <c r="T3930" s="3">
        <f t="shared" si="1165"/>
        <v>37.802176431320959</v>
      </c>
      <c r="V3930" s="37">
        <f t="array" ref="V3930">SUM(_xlfn.NORM.DIST($AD$3:$AD$1003,$L3930,$AA3930,FALSE)*WindSpeedStep*$AE$3:$AE$1003)/AG3930</f>
        <v>1314.7754753032709</v>
      </c>
      <c r="W3930" s="37">
        <f t="array" ref="W3930">SUM(_xlfn.NORM.DIST($AD$3:$AD$1003,$L3930,$AB3930,FALSE)*WindSpeedStep*$AE$3:$AE$1003)/AH3930</f>
        <v>1295.1941286040706</v>
      </c>
      <c r="Y3930" s="1">
        <f t="shared" si="1166"/>
        <v>9</v>
      </c>
      <c r="Z3930" s="99">
        <f>IF(L3930&lt;'Power Curve'!$P$28,'Power Curve'!$Q$28,IF(L3930&gt;'Power Curve'!$P$29,'Power Curve'!$Q$29,INDEX(ReferenceTurbulence,Y3930)+(L3930-INDEX(ReferenceTurbulenceWindSpeed,Y3930))*(INDEX(ReferenceTurbulence,Y3930+1)-INDEX(ReferenceTurbulence,Y3930))/(INDEX(ReferenceTurbulenceWindSpeed,Y3930+1)-INDEX(ReferenceTurbulenceWindSpeed,Y3930))))</f>
        <v>0.12037351304094346</v>
      </c>
      <c r="AA3930" s="100">
        <f t="shared" si="1172"/>
        <v>1.1216073828253112</v>
      </c>
      <c r="AB3930" s="29">
        <f t="shared" si="1173"/>
        <v>1.7427414804361054</v>
      </c>
      <c r="AG3930" s="40">
        <f t="array" ref="AG3930">SUM(_xlfn.NORM.DIST($AD$3:$AD$1003,$F3930,$AA3930,FALSE)*WindSpeedStep)</f>
        <v>1.0000000000000038</v>
      </c>
      <c r="AH3930" s="40">
        <f t="array" ref="AH3930">SUM(_xlfn.NORM.DIST($AD$3:$AD$1003,$F3930,$AB3930,FALSE)*WindSpeedStep)</f>
        <v>0.99999997166043886</v>
      </c>
      <c r="AJ3930" s="47">
        <f t="shared" si="1167"/>
        <v>9</v>
      </c>
      <c r="AK3930" s="83" t="b">
        <f>COUNTIF('Power Curve'!$D$2:$D$31,AJ3930)&gt;0</f>
        <v>1</v>
      </c>
      <c r="AL3930" s="83" t="b">
        <f t="shared" si="1168"/>
        <v>0</v>
      </c>
      <c r="AM3930" s="83" t="b">
        <f t="shared" si="1174"/>
        <v>1</v>
      </c>
      <c r="AN3930" s="47" t="str">
        <f t="shared" si="1169"/>
        <v>Outer</v>
      </c>
      <c r="AO3930" s="48" t="str">
        <f t="shared" si="1170"/>
        <v>0.7-0.8</v>
      </c>
      <c r="AP3930" s="49" t="str">
        <f t="shared" si="1175"/>
        <v>22-23</v>
      </c>
      <c r="AQ3930" s="49" t="str">
        <f t="shared" si="1176"/>
        <v>May</v>
      </c>
      <c r="AR3930" s="48" t="str">
        <f t="shared" si="1177"/>
        <v>265-275</v>
      </c>
      <c r="AS3930" s="49" t="str">
        <f t="shared" si="1171"/>
        <v>HWS-HTI</v>
      </c>
    </row>
    <row r="3931" spans="5:45" x14ac:dyDescent="0.3">
      <c r="E3931" s="15">
        <v>41047.958333333336</v>
      </c>
      <c r="F3931" s="21">
        <v>8.42</v>
      </c>
      <c r="G3931" s="21">
        <v>1060.1699676513672</v>
      </c>
      <c r="H3931" s="42">
        <v>1.1900671894536636</v>
      </c>
      <c r="I3931" s="35">
        <v>266.89999999999998</v>
      </c>
      <c r="J3931" s="43">
        <v>0.13420427553444178</v>
      </c>
      <c r="K3931" s="44">
        <v>5.6042381130729978E-2</v>
      </c>
      <c r="L3931" s="26">
        <f t="shared" si="1159"/>
        <v>8.339190389067296</v>
      </c>
      <c r="M3931" s="26">
        <f t="shared" si="1160"/>
        <v>0.64689873278641941</v>
      </c>
      <c r="N3931" s="96">
        <f t="shared" si="1161"/>
        <v>9</v>
      </c>
      <c r="O3931" s="26">
        <f t="shared" si="1162"/>
        <v>0.33035542606166773</v>
      </c>
      <c r="P3931" s="3">
        <f>IF(L3931&gt;'Power Curve'!$C$37,0,INDEX(Ci,$N3931,1)*POWER(1-O3931,3)+INDEX(Ci,$N3931,2)*3*O3931*POWER(1-O3931,2)+INDEX(Ci,$N3931,3)*3*POWER(O3931,2)*(1-O3931)+INDEX(Ci,$N3931,4)*POWER(O3931,3))</f>
        <v>982.05368538262053</v>
      </c>
      <c r="Q3931" s="3">
        <f>MAX(0,MIN(P3931-V3931+W3931,'Power Curve'!$C$39))</f>
        <v>988.32284810142437</v>
      </c>
      <c r="R3931" s="3">
        <f t="shared" si="1163"/>
        <v>1060.1699676513672</v>
      </c>
      <c r="S3931" s="3">
        <f t="shared" si="1164"/>
        <v>-71.847119549942818</v>
      </c>
      <c r="T3931" s="3">
        <f t="shared" si="1165"/>
        <v>71.847119549942818</v>
      </c>
      <c r="V3931" s="37">
        <f t="array" ref="V3931">SUM(_xlfn.NORM.DIST($AD$3:$AD$1003,$L3931,$AA3931,FALSE)*WindSpeedStep*$AE$3:$AE$1003)/AG3931</f>
        <v>982.11063724989128</v>
      </c>
      <c r="W3931" s="37">
        <f t="array" ref="W3931">SUM(_xlfn.NORM.DIST($AD$3:$AD$1003,$L3931,$AB3931,FALSE)*WindSpeedStep*$AE$3:$AE$1003)/AH3931</f>
        <v>988.37979996869512</v>
      </c>
      <c r="Y3931" s="1">
        <f t="shared" si="1166"/>
        <v>8</v>
      </c>
      <c r="Z3931" s="99">
        <f>IF(L3931&lt;'Power Curve'!$P$28,'Power Curve'!$Q$28,IF(L3931&gt;'Power Curve'!$P$29,'Power Curve'!$Q$29,INDEX(ReferenceTurbulence,Y3931)+(L3931-INDEX(ReferenceTurbulenceWindSpeed,Y3931))*(INDEX(ReferenceTurbulence,Y3931+1)-INDEX(ReferenceTurbulence,Y3931))/(INDEX(ReferenceTurbulenceWindSpeed,Y3931+1)-INDEX(ReferenceTurbulenceWindSpeed,Y3931))))</f>
        <v>0.1197759618346949</v>
      </c>
      <c r="AA3931" s="100">
        <f t="shared" si="1172"/>
        <v>0.99883454977317898</v>
      </c>
      <c r="AB3931" s="29">
        <f t="shared" si="1173"/>
        <v>1.1191550047085561</v>
      </c>
      <c r="AG3931" s="40">
        <f t="array" ref="AG3931">SUM(_xlfn.NORM.DIST($AD$3:$AD$1003,$F3931,$AA3931,FALSE)*WindSpeedStep)</f>
        <v>1.0000000000000031</v>
      </c>
      <c r="AH3931" s="40">
        <f t="array" ref="AH3931">SUM(_xlfn.NORM.DIST($AD$3:$AD$1003,$F3931,$AB3931,FALSE)*WindSpeedStep)</f>
        <v>0.99999999999998512</v>
      </c>
      <c r="AJ3931" s="47">
        <f t="shared" si="1167"/>
        <v>8</v>
      </c>
      <c r="AK3931" s="83" t="b">
        <f>COUNTIF('Power Curve'!$D$2:$D$31,AJ3931)&gt;0</f>
        <v>1</v>
      </c>
      <c r="AL3931" s="83" t="b">
        <f t="shared" si="1168"/>
        <v>0</v>
      </c>
      <c r="AM3931" s="83" t="b">
        <f t="shared" si="1174"/>
        <v>1</v>
      </c>
      <c r="AN3931" s="47" t="str">
        <f t="shared" si="1169"/>
        <v>Outer</v>
      </c>
      <c r="AO3931" s="48" t="str">
        <f t="shared" si="1170"/>
        <v>0.6-0.7</v>
      </c>
      <c r="AP3931" s="49" t="str">
        <f t="shared" si="1175"/>
        <v>23-24</v>
      </c>
      <c r="AQ3931" s="49" t="str">
        <f t="shared" si="1176"/>
        <v>May</v>
      </c>
      <c r="AR3931" s="48" t="str">
        <f t="shared" si="1177"/>
        <v>265-275</v>
      </c>
      <c r="AS3931" s="49" t="str">
        <f t="shared" si="1171"/>
        <v>Inner-TI</v>
      </c>
    </row>
    <row r="3932" spans="5:45" x14ac:dyDescent="0.3">
      <c r="E3932" s="15">
        <v>41047.965277777781</v>
      </c>
      <c r="F3932" s="21">
        <v>8.18</v>
      </c>
      <c r="G3932" s="21">
        <v>803.90997886657738</v>
      </c>
      <c r="H3932" s="42">
        <v>1.1904147684222965</v>
      </c>
      <c r="I3932" s="35">
        <v>275.10000000000002</v>
      </c>
      <c r="J3932" s="43">
        <v>0.136919315403423</v>
      </c>
      <c r="K3932" s="44">
        <v>0.16474803995149573</v>
      </c>
      <c r="L3932" s="26">
        <f t="shared" si="1159"/>
        <v>8.1022823995758007</v>
      </c>
      <c r="M3932" s="26">
        <f t="shared" si="1160"/>
        <v>0.61028383931871921</v>
      </c>
      <c r="N3932" s="96">
        <f t="shared" si="1161"/>
        <v>9</v>
      </c>
      <c r="O3932" s="26">
        <f t="shared" si="1162"/>
        <v>9.3554432175097707E-2</v>
      </c>
      <c r="P3932" s="3">
        <f>IF(L3932&gt;'Power Curve'!$C$37,0,INDEX(Ci,$N3932,1)*POWER(1-O3932,3)+INDEX(Ci,$N3932,2)*3*O3932*POWER(1-O3932,2)+INDEX(Ci,$N3932,3)*3*POWER(O3932,2)*(1-O3932)+INDEX(Ci,$N3932,4)*POWER(O3932,3))</f>
        <v>908.92834911013858</v>
      </c>
      <c r="Q3932" s="3">
        <f>MAX(0,MIN(P3932-V3932+W3932,'Power Curve'!$C$39))</f>
        <v>916.91111766411109</v>
      </c>
      <c r="R3932" s="3">
        <f t="shared" si="1163"/>
        <v>803.90997886657738</v>
      </c>
      <c r="S3932" s="3">
        <f t="shared" si="1164"/>
        <v>113.00113879753371</v>
      </c>
      <c r="T3932" s="3">
        <f t="shared" si="1165"/>
        <v>113.00113879753371</v>
      </c>
      <c r="V3932" s="37">
        <f t="array" ref="V3932">SUM(_xlfn.NORM.DIST($AD$3:$AD$1003,$L3932,$AA3932,FALSE)*WindSpeedStep*$AE$3:$AE$1003)/AG3932</f>
        <v>905.76089868349015</v>
      </c>
      <c r="W3932" s="37">
        <f t="array" ref="W3932">SUM(_xlfn.NORM.DIST($AD$3:$AD$1003,$L3932,$AB3932,FALSE)*WindSpeedStep*$AE$3:$AE$1003)/AH3932</f>
        <v>913.74366723746266</v>
      </c>
      <c r="Y3932" s="1">
        <f t="shared" si="1166"/>
        <v>8</v>
      </c>
      <c r="Z3932" s="99">
        <f>IF(L3932&lt;'Power Curve'!$P$28,'Power Curve'!$Q$28,IF(L3932&gt;'Power Curve'!$P$29,'Power Curve'!$Q$29,INDEX(ReferenceTurbulence,Y3932)+(L3932-INDEX(ReferenceTurbulenceWindSpeed,Y3932))*(INDEX(ReferenceTurbulence,Y3932+1)-INDEX(ReferenceTurbulence,Y3932))/(INDEX(ReferenceTurbulenceWindSpeed,Y3932+1)-INDEX(ReferenceTurbulenceWindSpeed,Y3932))))</f>
        <v>0.11950379607894893</v>
      </c>
      <c r="AA3932" s="100">
        <f t="shared" si="1172"/>
        <v>0.96825350365296348</v>
      </c>
      <c r="AB3932" s="29">
        <f t="shared" si="1173"/>
        <v>1.1093589593551221</v>
      </c>
      <c r="AG3932" s="40">
        <f t="array" ref="AG3932">SUM(_xlfn.NORM.DIST($AD$3:$AD$1003,$F3932,$AA3932,FALSE)*WindSpeedStep)</f>
        <v>1.0000000000000036</v>
      </c>
      <c r="AH3932" s="40">
        <f t="array" ref="AH3932">SUM(_xlfn.NORM.DIST($AD$3:$AD$1003,$F3932,$AB3932,FALSE)*WindSpeedStep)</f>
        <v>0.99999999999994582</v>
      </c>
      <c r="AJ3932" s="47">
        <f t="shared" si="1167"/>
        <v>8</v>
      </c>
      <c r="AK3932" s="83" t="b">
        <f>COUNTIF('Power Curve'!$D$2:$D$31,AJ3932)&gt;0</f>
        <v>1</v>
      </c>
      <c r="AL3932" s="83" t="b">
        <f t="shared" si="1168"/>
        <v>0</v>
      </c>
      <c r="AM3932" s="83" t="b">
        <f t="shared" si="1174"/>
        <v>1</v>
      </c>
      <c r="AN3932" s="47" t="str">
        <f t="shared" si="1169"/>
        <v>Inner</v>
      </c>
      <c r="AO3932" s="48" t="str">
        <f t="shared" si="1170"/>
        <v>0.6-0.7</v>
      </c>
      <c r="AP3932" s="49" t="str">
        <f t="shared" si="1175"/>
        <v>23-24</v>
      </c>
      <c r="AQ3932" s="49" t="str">
        <f t="shared" si="1176"/>
        <v>May</v>
      </c>
      <c r="AR3932" s="48" t="str">
        <f t="shared" si="1177"/>
        <v>275-285</v>
      </c>
      <c r="AS3932" s="49" t="str">
        <f t="shared" si="1171"/>
        <v>Inner-TI</v>
      </c>
    </row>
    <row r="3933" spans="5:45" x14ac:dyDescent="0.3">
      <c r="E3933" s="15">
        <v>41047.972222222219</v>
      </c>
      <c r="F3933" s="21">
        <v>6.35</v>
      </c>
      <c r="G3933" s="21">
        <v>365.87001037597634</v>
      </c>
      <c r="H3933" s="42">
        <v>1.1913851534334441</v>
      </c>
      <c r="I3933" s="35">
        <v>281.8</v>
      </c>
      <c r="J3933" s="43">
        <v>0.17322834645669294</v>
      </c>
      <c r="K3933" s="44">
        <v>0.18524203107469683</v>
      </c>
      <c r="L3933" s="26">
        <f t="shared" si="1159"/>
        <v>6.2913776760924556</v>
      </c>
      <c r="M3933" s="26">
        <f t="shared" si="1160"/>
        <v>0.33040267670863294</v>
      </c>
      <c r="N3933" s="96">
        <f t="shared" si="1161"/>
        <v>7</v>
      </c>
      <c r="O3933" s="26">
        <f t="shared" si="1162"/>
        <v>0.26427724657786333</v>
      </c>
      <c r="P3933" s="3">
        <f>IF(L3933&gt;'Power Curve'!$C$37,0,INDEX(Ci,$N3933,1)*POWER(1-O3933,3)+INDEX(Ci,$N3933,2)*3*O3933*POWER(1-O3933,2)+INDEX(Ci,$N3933,3)*3*POWER(O3933,2)*(1-O3933)+INDEX(Ci,$N3933,4)*POWER(O3933,3))</f>
        <v>422.51353268028032</v>
      </c>
      <c r="Q3933" s="3">
        <f>MAX(0,MIN(P3933-V3933+W3933,'Power Curve'!$C$39))</f>
        <v>435.85344199438015</v>
      </c>
      <c r="R3933" s="3">
        <f t="shared" si="1163"/>
        <v>365.87001037597634</v>
      </c>
      <c r="S3933" s="3">
        <f t="shared" si="1164"/>
        <v>69.983431618403813</v>
      </c>
      <c r="T3933" s="3">
        <f t="shared" si="1165"/>
        <v>69.983431618403813</v>
      </c>
      <c r="V3933" s="37">
        <f t="array" ref="V3933">SUM(_xlfn.NORM.DIST($AD$3:$AD$1003,$L3933,$AA3933,FALSE)*WindSpeedStep*$AE$3:$AE$1003)/AG3933</f>
        <v>430.13893175784466</v>
      </c>
      <c r="W3933" s="37">
        <f t="array" ref="W3933">SUM(_xlfn.NORM.DIST($AD$3:$AD$1003,$L3933,$AB3933,FALSE)*WindSpeedStep*$AE$3:$AE$1003)/AH3933</f>
        <v>443.47884107194449</v>
      </c>
      <c r="Y3933" s="1">
        <f t="shared" si="1166"/>
        <v>6</v>
      </c>
      <c r="Z3933" s="99">
        <f>IF(L3933&lt;'Power Curve'!$P$28,'Power Curve'!$Q$28,IF(L3933&gt;'Power Curve'!$P$29,'Power Curve'!$Q$29,INDEX(ReferenceTurbulence,Y3933)+(L3933-INDEX(ReferenceTurbulenceWindSpeed,Y3933))*(INDEX(ReferenceTurbulence,Y3933+1)-INDEX(ReferenceTurbulence,Y3933))/(INDEX(ReferenceTurbulenceWindSpeed,Y3933+1)-INDEX(ReferenceTurbulenceWindSpeed,Y3933))))</f>
        <v>0.12109490259366228</v>
      </c>
      <c r="AA3933" s="100">
        <f t="shared" si="1172"/>
        <v>0.7618537668663572</v>
      </c>
      <c r="AB3933" s="29">
        <f t="shared" si="1173"/>
        <v>1.0898449517640476</v>
      </c>
      <c r="AG3933" s="40">
        <f t="array" ref="AG3933">SUM(_xlfn.NORM.DIST($AD$3:$AD$1003,$F3933,$AA3933,FALSE)*WindSpeedStep)</f>
        <v>1.0000000000000036</v>
      </c>
      <c r="AH3933" s="40">
        <f t="array" ref="AH3933">SUM(_xlfn.NORM.DIST($AD$3:$AD$1003,$F3933,$AB3933,FALSE)*WindSpeedStep)</f>
        <v>0.99999999787877603</v>
      </c>
      <c r="AJ3933" s="47">
        <f t="shared" si="1167"/>
        <v>6</v>
      </c>
      <c r="AK3933" s="83" t="b">
        <f>COUNTIF('Power Curve'!$D$2:$D$31,AJ3933)&gt;0</f>
        <v>1</v>
      </c>
      <c r="AL3933" s="83" t="b">
        <f t="shared" si="1168"/>
        <v>0</v>
      </c>
      <c r="AM3933" s="83" t="b">
        <f t="shared" si="1174"/>
        <v>1</v>
      </c>
      <c r="AN3933" s="47" t="str">
        <f t="shared" si="1169"/>
        <v>Outer</v>
      </c>
      <c r="AO3933" s="48" t="str">
        <f t="shared" si="1170"/>
        <v>0.3-0.4</v>
      </c>
      <c r="AP3933" s="49" t="str">
        <f t="shared" si="1175"/>
        <v>23-24</v>
      </c>
      <c r="AQ3933" s="49" t="str">
        <f t="shared" si="1176"/>
        <v>May</v>
      </c>
      <c r="AR3933" s="48" t="str">
        <f t="shared" si="1177"/>
        <v>275-285</v>
      </c>
      <c r="AS3933" s="49" t="str">
        <f t="shared" si="1171"/>
        <v>LWS-HTI</v>
      </c>
    </row>
    <row r="3934" spans="5:45" x14ac:dyDescent="0.3">
      <c r="E3934" s="15">
        <v>41047.979166666664</v>
      </c>
      <c r="F3934" s="21">
        <v>5.9</v>
      </c>
      <c r="G3934" s="21">
        <v>381.33001327514609</v>
      </c>
      <c r="H3934" s="42">
        <v>1.1922997609719461</v>
      </c>
      <c r="I3934" s="35">
        <v>273.3</v>
      </c>
      <c r="J3934" s="43">
        <v>0.1271186440677966</v>
      </c>
      <c r="K3934" s="44">
        <v>0.12328295803979797</v>
      </c>
      <c r="L3934" s="26">
        <f t="shared" si="1159"/>
        <v>5.847027472215915</v>
      </c>
      <c r="M3934" s="26">
        <f t="shared" si="1160"/>
        <v>0.26172692030120936</v>
      </c>
      <c r="N3934" s="96">
        <f t="shared" si="1161"/>
        <v>6</v>
      </c>
      <c r="O3934" s="26">
        <f t="shared" si="1162"/>
        <v>0.8162305843694414</v>
      </c>
      <c r="P3934" s="3">
        <f>IF(L3934&gt;'Power Curve'!$C$37,0,INDEX(Ci,$N3934,1)*POWER(1-O3934,3)+INDEX(Ci,$N3934,2)*3*O3934*POWER(1-O3934,2)+INDEX(Ci,$N3934,3)*3*POWER(O3934,2)*(1-O3934)+INDEX(Ci,$N3934,4)*POWER(O3934,3))</f>
        <v>336.1700600551344</v>
      </c>
      <c r="Q3934" s="3">
        <f>MAX(0,MIN(P3934-V3934+W3934,'Power Curve'!$C$39))</f>
        <v>336.9656418094803</v>
      </c>
      <c r="R3934" s="3">
        <f t="shared" si="1163"/>
        <v>381.33001327514609</v>
      </c>
      <c r="S3934" s="3">
        <f t="shared" si="1164"/>
        <v>-44.364371465665783</v>
      </c>
      <c r="T3934" s="3">
        <f t="shared" si="1165"/>
        <v>44.364371465665783</v>
      </c>
      <c r="V3934" s="37">
        <f t="array" ref="V3934">SUM(_xlfn.NORM.DIST($AD$3:$AD$1003,$L3934,$AA3934,FALSE)*WindSpeedStep*$AE$3:$AE$1003)/AG3934</f>
        <v>340.36448185051967</v>
      </c>
      <c r="W3934" s="37">
        <f t="array" ref="W3934">SUM(_xlfn.NORM.DIST($AD$3:$AD$1003,$L3934,$AB3934,FALSE)*WindSpeedStep*$AE$3:$AE$1003)/AH3934</f>
        <v>341.16006360486557</v>
      </c>
      <c r="Y3934" s="1">
        <f t="shared" si="1166"/>
        <v>5</v>
      </c>
      <c r="Z3934" s="99">
        <f>IF(L3934&lt;'Power Curve'!$P$28,'Power Curve'!$Q$28,IF(L3934&gt;'Power Curve'!$P$29,'Power Curve'!$Q$29,INDEX(ReferenceTurbulence,Y3934)+(L3934-INDEX(ReferenceTurbulenceWindSpeed,Y3934))*(INDEX(ReferenceTurbulence,Y3934+1)-INDEX(ReferenceTurbulence,Y3934))/(INDEX(ReferenceTurbulenceWindSpeed,Y3934+1)-INDEX(ReferenceTurbulenceWindSpeed,Y3934))))</f>
        <v>0.1209011292855601</v>
      </c>
      <c r="AA3934" s="100">
        <f t="shared" si="1172"/>
        <v>0.706912224354598</v>
      </c>
      <c r="AB3934" s="29">
        <f t="shared" si="1173"/>
        <v>0.74326620409524335</v>
      </c>
      <c r="AG3934" s="40">
        <f t="array" ref="AG3934">SUM(_xlfn.NORM.DIST($AD$3:$AD$1003,$F3934,$AA3934,FALSE)*WindSpeedStep)</f>
        <v>1.0000000000000038</v>
      </c>
      <c r="AH3934" s="40">
        <f t="array" ref="AH3934">SUM(_xlfn.NORM.DIST($AD$3:$AD$1003,$F3934,$AB3934,FALSE)*WindSpeedStep)</f>
        <v>1.0000000000000031</v>
      </c>
      <c r="AJ3934" s="47">
        <f t="shared" si="1167"/>
        <v>6</v>
      </c>
      <c r="AK3934" s="83" t="b">
        <f>COUNTIF('Power Curve'!$D$2:$D$31,AJ3934)&gt;0</f>
        <v>1</v>
      </c>
      <c r="AL3934" s="83" t="b">
        <f t="shared" si="1168"/>
        <v>0</v>
      </c>
      <c r="AM3934" s="83" t="b">
        <f t="shared" si="1174"/>
        <v>1</v>
      </c>
      <c r="AN3934" s="47" t="str">
        <f t="shared" si="1169"/>
        <v>Inner</v>
      </c>
      <c r="AO3934" s="48" t="str">
        <f t="shared" si="1170"/>
        <v>0.2-0.3</v>
      </c>
      <c r="AP3934" s="49" t="str">
        <f t="shared" si="1175"/>
        <v>23-24</v>
      </c>
      <c r="AQ3934" s="49" t="str">
        <f t="shared" si="1176"/>
        <v>May</v>
      </c>
      <c r="AR3934" s="48" t="str">
        <f t="shared" si="1177"/>
        <v>265-275</v>
      </c>
      <c r="AS3934" s="49" t="str">
        <f t="shared" si="1171"/>
        <v>Inner-TI</v>
      </c>
    </row>
    <row r="3935" spans="5:45" x14ac:dyDescent="0.3">
      <c r="E3935" s="15">
        <v>41047.986111111109</v>
      </c>
      <c r="F3935" s="21">
        <v>7.24</v>
      </c>
      <c r="G3935" s="21">
        <v>722.97999000549316</v>
      </c>
      <c r="H3935" s="42">
        <v>1.1922258808046946</v>
      </c>
      <c r="I3935" s="35">
        <v>267.5</v>
      </c>
      <c r="J3935" s="43">
        <v>0.1477900552486188</v>
      </c>
      <c r="K3935" s="44">
        <v>0.17881165660331377</v>
      </c>
      <c r="L3935" s="26">
        <f t="shared" si="1159"/>
        <v>7.1748482222994605</v>
      </c>
      <c r="M3935" s="26">
        <f t="shared" si="1160"/>
        <v>0.46694589756265853</v>
      </c>
      <c r="N3935" s="96">
        <f t="shared" si="1161"/>
        <v>8</v>
      </c>
      <c r="O3935" s="26">
        <f t="shared" si="1162"/>
        <v>0.16075828934504416</v>
      </c>
      <c r="P3935" s="3">
        <f>IF(L3935&gt;'Power Curve'!$C$37,0,INDEX(Ci,$N3935,1)*POWER(1-O3935,3)+INDEX(Ci,$N3935,2)*3*O3935*POWER(1-O3935,2)+INDEX(Ci,$N3935,3)*3*POWER(O3935,2)*(1-O3935)+INDEX(Ci,$N3935,4)*POWER(O3935,3))</f>
        <v>642.14965531693429</v>
      </c>
      <c r="Q3935" s="3">
        <f>MAX(0,MIN(P3935-V3935+W3935,'Power Curve'!$C$39))</f>
        <v>652.64927763540049</v>
      </c>
      <c r="R3935" s="3">
        <f t="shared" si="1163"/>
        <v>722.97999000549316</v>
      </c>
      <c r="S3935" s="3">
        <f t="shared" si="1164"/>
        <v>-70.33071237009267</v>
      </c>
      <c r="T3935" s="3">
        <f t="shared" si="1165"/>
        <v>70.33071237009267</v>
      </c>
      <c r="V3935" s="37">
        <f t="array" ref="V3935">SUM(_xlfn.NORM.DIST($AD$3:$AD$1003,$L3935,$AA3935,FALSE)*WindSpeedStep*$AE$3:$AE$1003)/AG3935</f>
        <v>638.71305018976727</v>
      </c>
      <c r="W3935" s="37">
        <f t="array" ref="W3935">SUM(_xlfn.NORM.DIST($AD$3:$AD$1003,$L3935,$AB3935,FALSE)*WindSpeedStep*$AE$3:$AE$1003)/AH3935</f>
        <v>649.21267250823348</v>
      </c>
      <c r="Y3935" s="1">
        <f t="shared" si="1166"/>
        <v>7</v>
      </c>
      <c r="Z3935" s="99">
        <f>IF(L3935&lt;'Power Curve'!$P$28,'Power Curve'!$Q$28,IF(L3935&gt;'Power Curve'!$P$29,'Power Curve'!$Q$29,INDEX(ReferenceTurbulence,Y3935)+(L3935-INDEX(ReferenceTurbulenceWindSpeed,Y3935))*(INDEX(ReferenceTurbulence,Y3935+1)-INDEX(ReferenceTurbulence,Y3935))/(INDEX(ReferenceTurbulenceWindSpeed,Y3935+1)-INDEX(ReferenceTurbulenceWindSpeed,Y3935))))</f>
        <v>0.11962786567769253</v>
      </c>
      <c r="AA3935" s="100">
        <f t="shared" si="1172"/>
        <v>0.85831177939507086</v>
      </c>
      <c r="AB3935" s="29">
        <f t="shared" si="1173"/>
        <v>1.0603712151740916</v>
      </c>
      <c r="AG3935" s="40">
        <f t="array" ref="AG3935">SUM(_xlfn.NORM.DIST($AD$3:$AD$1003,$F3935,$AA3935,FALSE)*WindSpeedStep)</f>
        <v>1.0000000000000038</v>
      </c>
      <c r="AH3935" s="40">
        <f t="array" ref="AH3935">SUM(_xlfn.NORM.DIST($AD$3:$AD$1003,$F3935,$AB3935,FALSE)*WindSpeedStep)</f>
        <v>0.99999999999695732</v>
      </c>
      <c r="AJ3935" s="47">
        <f t="shared" si="1167"/>
        <v>7</v>
      </c>
      <c r="AK3935" s="83" t="b">
        <f>COUNTIF('Power Curve'!$D$2:$D$31,AJ3935)&gt;0</f>
        <v>1</v>
      </c>
      <c r="AL3935" s="83" t="b">
        <f t="shared" si="1168"/>
        <v>0</v>
      </c>
      <c r="AM3935" s="83" t="b">
        <f t="shared" si="1174"/>
        <v>1</v>
      </c>
      <c r="AN3935" s="47" t="str">
        <f t="shared" si="1169"/>
        <v>Outer</v>
      </c>
      <c r="AO3935" s="48" t="str">
        <f t="shared" si="1170"/>
        <v>0.4-0.5</v>
      </c>
      <c r="AP3935" s="49" t="str">
        <f t="shared" si="1175"/>
        <v>23-24</v>
      </c>
      <c r="AQ3935" s="49" t="str">
        <f t="shared" si="1176"/>
        <v>May</v>
      </c>
      <c r="AR3935" s="48" t="str">
        <f t="shared" si="1177"/>
        <v>265-275</v>
      </c>
      <c r="AS3935" s="49" t="str">
        <f t="shared" si="1171"/>
        <v>LWS-HTI</v>
      </c>
    </row>
    <row r="3936" spans="5:45" x14ac:dyDescent="0.3">
      <c r="E3936" s="15">
        <v>41047.993055555555</v>
      </c>
      <c r="F3936" s="21">
        <v>7.64</v>
      </c>
      <c r="G3936" s="21">
        <v>719.6399784088137</v>
      </c>
      <c r="H3936" s="42">
        <v>1.1917032803101952</v>
      </c>
      <c r="I3936" s="35">
        <v>267.8</v>
      </c>
      <c r="J3936" s="43">
        <v>8.7696335078534041E-2</v>
      </c>
      <c r="K3936" s="44">
        <v>0.12795760237666462</v>
      </c>
      <c r="L3936" s="26">
        <f t="shared" si="1159"/>
        <v>7.5701422540822225</v>
      </c>
      <c r="M3936" s="26">
        <f t="shared" si="1160"/>
        <v>0.5280398644365073</v>
      </c>
      <c r="N3936" s="96">
        <f t="shared" si="1161"/>
        <v>8</v>
      </c>
      <c r="O3936" s="26">
        <f t="shared" si="1162"/>
        <v>0.55861428636378063</v>
      </c>
      <c r="P3936" s="3">
        <f>IF(L3936&gt;'Power Curve'!$C$37,0,INDEX(Ci,$N3936,1)*POWER(1-O3936,3)+INDEX(Ci,$N3936,2)*3*O3936*POWER(1-O3936,2)+INDEX(Ci,$N3936,3)*3*POWER(O3936,2)*(1-O3936)+INDEX(Ci,$N3936,4)*POWER(O3936,3))</f>
        <v>751.92263721025029</v>
      </c>
      <c r="Q3936" s="3">
        <f>MAX(0,MIN(P3936-V3936+W3936,'Power Curve'!$C$39))</f>
        <v>741.37498650531211</v>
      </c>
      <c r="R3936" s="3">
        <f t="shared" si="1163"/>
        <v>719.6399784088137</v>
      </c>
      <c r="S3936" s="3">
        <f t="shared" si="1164"/>
        <v>21.735008096498404</v>
      </c>
      <c r="T3936" s="3">
        <f t="shared" si="1165"/>
        <v>21.735008096498404</v>
      </c>
      <c r="V3936" s="37">
        <f t="array" ref="V3936">SUM(_xlfn.NORM.DIST($AD$3:$AD$1003,$L3936,$AA3936,FALSE)*WindSpeedStep*$AE$3:$AE$1003)/AG3936</f>
        <v>746.29220842769985</v>
      </c>
      <c r="W3936" s="37">
        <f t="array" ref="W3936">SUM(_xlfn.NORM.DIST($AD$3:$AD$1003,$L3936,$AB3936,FALSE)*WindSpeedStep*$AE$3:$AE$1003)/AH3936</f>
        <v>735.74455772276167</v>
      </c>
      <c r="Y3936" s="1">
        <f t="shared" si="1166"/>
        <v>7</v>
      </c>
      <c r="Z3936" s="99">
        <f>IF(L3936&lt;'Power Curve'!$P$28,'Power Curve'!$Q$28,IF(L3936&gt;'Power Curve'!$P$29,'Power Curve'!$Q$29,INDEX(ReferenceTurbulence,Y3936)+(L3936-INDEX(ReferenceTurbulenceWindSpeed,Y3936))*(INDEX(ReferenceTurbulence,Y3936+1)-INDEX(ReferenceTurbulence,Y3936))/(INDEX(ReferenceTurbulenceWindSpeed,Y3936+1)-INDEX(ReferenceTurbulenceWindSpeed,Y3936))))</f>
        <v>0.11951807397035311</v>
      </c>
      <c r="AA3936" s="100">
        <f t="shared" si="1172"/>
        <v>0.9047688218894947</v>
      </c>
      <c r="AB3936" s="29">
        <f t="shared" si="1173"/>
        <v>0.66387373170616359</v>
      </c>
      <c r="AG3936" s="40">
        <f t="array" ref="AG3936">SUM(_xlfn.NORM.DIST($AD$3:$AD$1003,$F3936,$AA3936,FALSE)*WindSpeedStep)</f>
        <v>1.0000000000000031</v>
      </c>
      <c r="AH3936" s="40">
        <f t="array" ref="AH3936">SUM(_xlfn.NORM.DIST($AD$3:$AD$1003,$F3936,$AB3936,FALSE)*WindSpeedStep)</f>
        <v>1.0000000000000033</v>
      </c>
      <c r="AJ3936" s="47">
        <f t="shared" si="1167"/>
        <v>8</v>
      </c>
      <c r="AK3936" s="83" t="b">
        <f>COUNTIF('Power Curve'!$D$2:$D$31,AJ3936)&gt;0</f>
        <v>1</v>
      </c>
      <c r="AL3936" s="83" t="b">
        <f t="shared" si="1168"/>
        <v>0</v>
      </c>
      <c r="AM3936" s="83" t="b">
        <f t="shared" si="1174"/>
        <v>1</v>
      </c>
      <c r="AN3936" s="47" t="str">
        <f t="shared" si="1169"/>
        <v>Outer</v>
      </c>
      <c r="AO3936" s="48" t="str">
        <f t="shared" si="1170"/>
        <v>0.5-0.6</v>
      </c>
      <c r="AP3936" s="49" t="str">
        <f t="shared" si="1175"/>
        <v>23-24</v>
      </c>
      <c r="AQ3936" s="49" t="str">
        <f t="shared" si="1176"/>
        <v>May</v>
      </c>
      <c r="AR3936" s="48" t="str">
        <f t="shared" si="1177"/>
        <v>265-275</v>
      </c>
      <c r="AS3936" s="49" t="str">
        <f t="shared" si="1171"/>
        <v>HWS-LTI</v>
      </c>
    </row>
    <row r="3937" spans="5:45" x14ac:dyDescent="0.3">
      <c r="E3937" s="15">
        <v>41048</v>
      </c>
      <c r="F3937" s="21">
        <v>7.2</v>
      </c>
      <c r="G3937" s="21">
        <v>564.10997390747048</v>
      </c>
      <c r="H3937" s="42">
        <v>1.1920080748627599</v>
      </c>
      <c r="I3937" s="35">
        <v>272.60000000000002</v>
      </c>
      <c r="J3937" s="43">
        <v>5.2777777777777778E-2</v>
      </c>
      <c r="K3937" s="44">
        <v>0.14837931482124672</v>
      </c>
      <c r="L3937" s="26">
        <f t="shared" si="1159"/>
        <v>7.1347736436152696</v>
      </c>
      <c r="M3937" s="26">
        <f t="shared" si="1160"/>
        <v>0.46075224224341782</v>
      </c>
      <c r="N3937" s="96">
        <f t="shared" si="1161"/>
        <v>8</v>
      </c>
      <c r="O3937" s="26">
        <f t="shared" si="1162"/>
        <v>0.12042398076568583</v>
      </c>
      <c r="P3937" s="3">
        <f>IF(L3937&gt;'Power Curve'!$C$37,0,INDEX(Ci,$N3937,1)*POWER(1-O3937,3)+INDEX(Ci,$N3937,2)*3*O3937*POWER(1-O3937,2)+INDEX(Ci,$N3937,3)*3*POWER(O3937,2)*(1-O3937)+INDEX(Ci,$N3937,4)*POWER(O3937,3))</f>
        <v>631.49902837227046</v>
      </c>
      <c r="Q3937" s="3">
        <f>MAX(0,MIN(P3937-V3937+W3937,'Power Curve'!$C$39))</f>
        <v>615.45261970012177</v>
      </c>
      <c r="R3937" s="3">
        <f t="shared" si="1163"/>
        <v>564.10997390747048</v>
      </c>
      <c r="S3937" s="3">
        <f t="shared" si="1164"/>
        <v>51.342645792651297</v>
      </c>
      <c r="T3937" s="3">
        <f t="shared" si="1165"/>
        <v>51.342645792651297</v>
      </c>
      <c r="V3937" s="37">
        <f t="array" ref="V3937">SUM(_xlfn.NORM.DIST($AD$3:$AD$1003,$L3937,$AA3937,FALSE)*WindSpeedStep*$AE$3:$AE$1003)/AG3937</f>
        <v>628.3064971775043</v>
      </c>
      <c r="W3937" s="37">
        <f t="array" ref="W3937">SUM(_xlfn.NORM.DIST($AD$3:$AD$1003,$L3937,$AB3937,FALSE)*WindSpeedStep*$AE$3:$AE$1003)/AH3937</f>
        <v>612.26008850535561</v>
      </c>
      <c r="Y3937" s="1">
        <f t="shared" si="1166"/>
        <v>7</v>
      </c>
      <c r="Z3937" s="99">
        <f>IF(L3937&lt;'Power Curve'!$P$28,'Power Curve'!$Q$28,IF(L3937&gt;'Power Curve'!$P$29,'Power Curve'!$Q$29,INDEX(ReferenceTurbulence,Y3937)+(L3937-INDEX(ReferenceTurbulenceWindSpeed,Y3937))*(INDEX(ReferenceTurbulence,Y3937+1)-INDEX(ReferenceTurbulence,Y3937))/(INDEX(ReferenceTurbulenceWindSpeed,Y3937+1)-INDEX(ReferenceTurbulenceWindSpeed,Y3937))))</f>
        <v>0.11963899626925446</v>
      </c>
      <c r="AA3937" s="100">
        <f t="shared" si="1172"/>
        <v>0.85359715733046226</v>
      </c>
      <c r="AB3937" s="29">
        <f t="shared" si="1173"/>
        <v>0.37655749785747256</v>
      </c>
      <c r="AG3937" s="40">
        <f t="array" ref="AG3937">SUM(_xlfn.NORM.DIST($AD$3:$AD$1003,$F3937,$AA3937,FALSE)*WindSpeedStep)</f>
        <v>1.0000000000000038</v>
      </c>
      <c r="AH3937" s="40">
        <f t="array" ref="AH3937">SUM(_xlfn.NORM.DIST($AD$3:$AD$1003,$F3937,$AB3937,FALSE)*WindSpeedStep)</f>
        <v>1.0000000000000038</v>
      </c>
      <c r="AJ3937" s="47">
        <f t="shared" si="1167"/>
        <v>7</v>
      </c>
      <c r="AK3937" s="83" t="b">
        <f>COUNTIF('Power Curve'!$D$2:$D$31,AJ3937)&gt;0</f>
        <v>1</v>
      </c>
      <c r="AL3937" s="83" t="b">
        <f t="shared" si="1168"/>
        <v>0</v>
      </c>
      <c r="AM3937" s="83" t="b">
        <f t="shared" si="1174"/>
        <v>1</v>
      </c>
      <c r="AN3937" s="47" t="str">
        <f t="shared" si="1169"/>
        <v>Outer</v>
      </c>
      <c r="AO3937" s="48" t="str">
        <f t="shared" si="1170"/>
        <v>0.4-0.5</v>
      </c>
      <c r="AP3937" s="49" t="str">
        <f t="shared" si="1175"/>
        <v>0-1</v>
      </c>
      <c r="AQ3937" s="49" t="str">
        <f t="shared" si="1176"/>
        <v>May</v>
      </c>
      <c r="AR3937" s="48" t="str">
        <f t="shared" si="1177"/>
        <v>265-275</v>
      </c>
      <c r="AS3937" s="49" t="str">
        <f t="shared" si="1171"/>
        <v>LWS-LTI</v>
      </c>
    </row>
    <row r="3938" spans="5:45" x14ac:dyDescent="0.3">
      <c r="E3938" s="15">
        <v>41048.229166666664</v>
      </c>
      <c r="F3938" s="21">
        <v>4.6100000000000003</v>
      </c>
      <c r="G3938" s="21">
        <v>65.889999389648494</v>
      </c>
      <c r="H3938" s="42">
        <v>1.1889919133389537</v>
      </c>
      <c r="I3938" s="35">
        <v>207.4</v>
      </c>
      <c r="J3938" s="43">
        <v>0.12147505422993493</v>
      </c>
      <c r="K3938" s="44">
        <v>1.8871291663864857E-2</v>
      </c>
      <c r="L3938" s="26">
        <f t="shared" si="1159"/>
        <v>4.5643807257214055</v>
      </c>
      <c r="M3938" s="26">
        <f t="shared" si="1160"/>
        <v>6.3489730916447371E-2</v>
      </c>
      <c r="N3938" s="96">
        <f t="shared" si="1161"/>
        <v>5</v>
      </c>
      <c r="O3938" s="26">
        <f t="shared" si="1162"/>
        <v>0.46973606466880924</v>
      </c>
      <c r="P3938" s="3">
        <f>IF(L3938&gt;'Power Curve'!$C$37,0,INDEX(Ci,$N3938,1)*POWER(1-O3938,3)+INDEX(Ci,$N3938,2)*3*O3938*POWER(1-O3938,2)+INDEX(Ci,$N3938,3)*3*POWER(O3938,2)*(1-O3938)+INDEX(Ci,$N3938,4)*POWER(O3938,3))</f>
        <v>132.21346052486672</v>
      </c>
      <c r="Q3938" s="3">
        <f>MAX(0,MIN(P3938-V3938+W3938,'Power Curve'!$C$39))</f>
        <v>133.091949927613</v>
      </c>
      <c r="R3938" s="3">
        <f t="shared" si="1163"/>
        <v>65.889999389648494</v>
      </c>
      <c r="S3938" s="3">
        <f t="shared" si="1164"/>
        <v>67.201950537964507</v>
      </c>
      <c r="T3938" s="3">
        <f t="shared" si="1165"/>
        <v>67.201950537964507</v>
      </c>
      <c r="V3938" s="37">
        <f t="array" ref="V3938">SUM(_xlfn.NORM.DIST($AD$3:$AD$1003,$L3938,$AA3938,FALSE)*WindSpeedStep*$AE$3:$AE$1003)/AG3938</f>
        <v>107.98663699798311</v>
      </c>
      <c r="W3938" s="37">
        <f t="array" ref="W3938">SUM(_xlfn.NORM.DIST($AD$3:$AD$1003,$L3938,$AB3938,FALSE)*WindSpeedStep*$AE$3:$AE$1003)/AH3938</f>
        <v>108.86512640072939</v>
      </c>
      <c r="Y3938" s="1">
        <f t="shared" si="1166"/>
        <v>4</v>
      </c>
      <c r="Z3938" s="99">
        <f>IF(L3938&lt;'Power Curve'!$P$28,'Power Curve'!$Q$28,IF(L3938&gt;'Power Curve'!$P$29,'Power Curve'!$Q$29,INDEX(ReferenceTurbulence,Y3938)+(L3938-INDEX(ReferenceTurbulenceWindSpeed,Y3938))*(INDEX(ReferenceTurbulence,Y3938+1)-INDEX(ReferenceTurbulence,Y3938))/(INDEX(ReferenceTurbulenceWindSpeed,Y3938+1)-INDEX(ReferenceTurbulenceWindSpeed,Y3938))))</f>
        <v>0.11743225017010803</v>
      </c>
      <c r="AA3938" s="100">
        <f t="shared" si="1172"/>
        <v>0.53600549925453533</v>
      </c>
      <c r="AB3938" s="29">
        <f t="shared" si="1173"/>
        <v>0.55445839618307746</v>
      </c>
      <c r="AG3938" s="40">
        <f t="array" ref="AG3938">SUM(_xlfn.NORM.DIST($AD$3:$AD$1003,$F3938,$AA3938,FALSE)*WindSpeedStep)</f>
        <v>1.0000000000000029</v>
      </c>
      <c r="AH3938" s="40">
        <f t="array" ref="AH3938">SUM(_xlfn.NORM.DIST($AD$3:$AD$1003,$F3938,$AB3938,FALSE)*WindSpeedStep)</f>
        <v>1.0000000000000031</v>
      </c>
      <c r="AJ3938" s="47">
        <f t="shared" si="1167"/>
        <v>5</v>
      </c>
      <c r="AK3938" s="83" t="b">
        <f>COUNTIF('Power Curve'!$D$2:$D$31,AJ3938)&gt;0</f>
        <v>1</v>
      </c>
      <c r="AL3938" s="83" t="b">
        <f t="shared" si="1168"/>
        <v>0</v>
      </c>
      <c r="AM3938" s="83" t="b">
        <f t="shared" si="1174"/>
        <v>1</v>
      </c>
      <c r="AN3938" s="47" t="str">
        <f t="shared" si="1169"/>
        <v>Outer</v>
      </c>
      <c r="AO3938" s="48" t="str">
        <f t="shared" si="1170"/>
        <v>0.0-0.1</v>
      </c>
      <c r="AP3938" s="49" t="str">
        <f t="shared" si="1175"/>
        <v>5-6</v>
      </c>
      <c r="AQ3938" s="49" t="str">
        <f t="shared" si="1176"/>
        <v>May</v>
      </c>
      <c r="AR3938" s="48" t="str">
        <f t="shared" si="1177"/>
        <v>205-215</v>
      </c>
      <c r="AS3938" s="49" t="str">
        <f t="shared" si="1171"/>
        <v>Inner-TI</v>
      </c>
    </row>
    <row r="3939" spans="5:45" x14ac:dyDescent="0.3">
      <c r="E3939" s="15">
        <v>41048.236111111109</v>
      </c>
      <c r="F3939" s="21">
        <v>4.49</v>
      </c>
      <c r="G3939" s="21">
        <v>67.459999084472699</v>
      </c>
      <c r="H3939" s="42">
        <v>1.1885600074892126</v>
      </c>
      <c r="I3939" s="35">
        <v>203.8</v>
      </c>
      <c r="J3939" s="43">
        <v>0.12694877505567928</v>
      </c>
      <c r="K3939" s="44">
        <v>6.8061899174788845E-2</v>
      </c>
      <c r="L3939" s="26">
        <f t="shared" si="1159"/>
        <v>4.4450298571893319</v>
      </c>
      <c r="M3939" s="26">
        <f t="shared" si="1160"/>
        <v>4.5043669447776429E-2</v>
      </c>
      <c r="N3939" s="96">
        <f t="shared" si="1161"/>
        <v>5</v>
      </c>
      <c r="O3939" s="26">
        <f t="shared" si="1162"/>
        <v>0.3332607505078064</v>
      </c>
      <c r="P3939" s="3">
        <f>IF(L3939&gt;'Power Curve'!$C$37,0,INDEX(Ci,$N3939,1)*POWER(1-O3939,3)+INDEX(Ci,$N3939,2)*3*O3939*POWER(1-O3939,2)+INDEX(Ci,$N3939,3)*3*POWER(O3939,2)*(1-O3939)+INDEX(Ci,$N3939,4)*POWER(O3939,3))</f>
        <v>113.01863415981933</v>
      </c>
      <c r="Q3939" s="3">
        <f>MAX(0,MIN(P3939-V3939+W3939,'Power Curve'!$C$39))</f>
        <v>115.68201064378961</v>
      </c>
      <c r="R3939" s="3">
        <f t="shared" si="1163"/>
        <v>67.459999084472699</v>
      </c>
      <c r="S3939" s="3">
        <f t="shared" si="1164"/>
        <v>48.222011559316911</v>
      </c>
      <c r="T3939" s="3">
        <f t="shared" si="1165"/>
        <v>48.222011559316911</v>
      </c>
      <c r="V3939" s="37">
        <f t="array" ref="V3939">SUM(_xlfn.NORM.DIST($AD$3:$AD$1003,$L3939,$AA3939,FALSE)*WindSpeedStep*$AE$3:$AE$1003)/AG3939</f>
        <v>87.883490115376176</v>
      </c>
      <c r="W3939" s="37">
        <f t="array" ref="W3939">SUM(_xlfn.NORM.DIST($AD$3:$AD$1003,$L3939,$AB3939,FALSE)*WindSpeedStep*$AE$3:$AE$1003)/AH3939</f>
        <v>90.546866599346458</v>
      </c>
      <c r="Y3939" s="1">
        <f t="shared" si="1166"/>
        <v>4</v>
      </c>
      <c r="Z3939" s="99">
        <f>IF(L3939&lt;'Power Curve'!$P$28,'Power Curve'!$Q$28,IF(L3939&gt;'Power Curve'!$P$29,'Power Curve'!$Q$29,INDEX(ReferenceTurbulence,Y3939)+(L3939-INDEX(ReferenceTurbulenceWindSpeed,Y3939))*(INDEX(ReferenceTurbulence,Y3939+1)-INDEX(ReferenceTurbulence,Y3939))/(INDEX(ReferenceTurbulenceWindSpeed,Y3939+1)-INDEX(ReferenceTurbulenceWindSpeed,Y3939))))</f>
        <v>0.11734515561319532</v>
      </c>
      <c r="AA3939" s="100">
        <f t="shared" si="1172"/>
        <v>0.52160272029718147</v>
      </c>
      <c r="AB3939" s="29">
        <f t="shared" si="1173"/>
        <v>0.56429109545610667</v>
      </c>
      <c r="AG3939" s="40">
        <f t="array" ref="AG3939">SUM(_xlfn.NORM.DIST($AD$3:$AD$1003,$F3939,$AA3939,FALSE)*WindSpeedStep)</f>
        <v>1.0000000000000031</v>
      </c>
      <c r="AH3939" s="40">
        <f t="array" ref="AH3939">SUM(_xlfn.NORM.DIST($AD$3:$AD$1003,$F3939,$AB3939,FALSE)*WindSpeedStep)</f>
        <v>1.0000000000000022</v>
      </c>
      <c r="AJ3939" s="47">
        <f t="shared" si="1167"/>
        <v>4</v>
      </c>
      <c r="AK3939" s="83" t="b">
        <f>COUNTIF('Power Curve'!$D$2:$D$31,AJ3939)&gt;0</f>
        <v>1</v>
      </c>
      <c r="AL3939" s="83" t="b">
        <f t="shared" si="1168"/>
        <v>0</v>
      </c>
      <c r="AM3939" s="83" t="b">
        <f t="shared" si="1174"/>
        <v>1</v>
      </c>
      <c r="AN3939" s="47" t="str">
        <f t="shared" si="1169"/>
        <v>Outer</v>
      </c>
      <c r="AO3939" s="48" t="str">
        <f t="shared" si="1170"/>
        <v>0.0-0.1</v>
      </c>
      <c r="AP3939" s="49" t="str">
        <f t="shared" si="1175"/>
        <v>5-6</v>
      </c>
      <c r="AQ3939" s="49" t="str">
        <f t="shared" si="1176"/>
        <v>May</v>
      </c>
      <c r="AR3939" s="48" t="str">
        <f t="shared" si="1177"/>
        <v>195-205</v>
      </c>
      <c r="AS3939" s="49" t="str">
        <f t="shared" si="1171"/>
        <v>Inner-TI</v>
      </c>
    </row>
    <row r="3940" spans="5:45" x14ac:dyDescent="0.3">
      <c r="E3940" s="15">
        <v>41048.243055555555</v>
      </c>
      <c r="F3940" s="21">
        <v>4.63</v>
      </c>
      <c r="G3940" s="21">
        <v>117.94999313354469</v>
      </c>
      <c r="H3940" s="42">
        <v>1.18795586762654</v>
      </c>
      <c r="I3940" s="35">
        <v>203.5</v>
      </c>
      <c r="J3940" s="43">
        <v>0.12311015118790496</v>
      </c>
      <c r="K3940" s="44">
        <v>5.2169538827753277E-2</v>
      </c>
      <c r="L3940" s="26">
        <f t="shared" si="1159"/>
        <v>4.582850925843915</v>
      </c>
      <c r="M3940" s="26">
        <f t="shared" si="1160"/>
        <v>6.6344359885543672E-2</v>
      </c>
      <c r="N3940" s="96">
        <f t="shared" si="1161"/>
        <v>5</v>
      </c>
      <c r="O3940" s="26">
        <f t="shared" si="1162"/>
        <v>0.49085636647590219</v>
      </c>
      <c r="P3940" s="3">
        <f>IF(L3940&gt;'Power Curve'!$C$37,0,INDEX(Ci,$N3940,1)*POWER(1-O3940,3)+INDEX(Ci,$N3940,2)*3*O3940*POWER(1-O3940,2)+INDEX(Ci,$N3940,3)*3*POWER(O3940,2)*(1-O3940)+INDEX(Ci,$N3940,4)*POWER(O3940,3))</f>
        <v>135.32752466848422</v>
      </c>
      <c r="Q3940" s="3">
        <f>MAX(0,MIN(P3940-V3940+W3940,'Power Curve'!$C$39))</f>
        <v>136.50961465286414</v>
      </c>
      <c r="R3940" s="3">
        <f t="shared" si="1163"/>
        <v>117.94999313354469</v>
      </c>
      <c r="S3940" s="3">
        <f t="shared" si="1164"/>
        <v>18.55962151931945</v>
      </c>
      <c r="T3940" s="3">
        <f t="shared" si="1165"/>
        <v>18.55962151931945</v>
      </c>
      <c r="V3940" s="37">
        <f t="array" ref="V3940">SUM(_xlfn.NORM.DIST($AD$3:$AD$1003,$L3940,$AA3940,FALSE)*WindSpeedStep*$AE$3:$AE$1003)/AG3940</f>
        <v>111.1810249422834</v>
      </c>
      <c r="W3940" s="37">
        <f t="array" ref="W3940">SUM(_xlfn.NORM.DIST($AD$3:$AD$1003,$L3940,$AB3940,FALSE)*WindSpeedStep*$AE$3:$AE$1003)/AH3940</f>
        <v>112.36311492666333</v>
      </c>
      <c r="Y3940" s="1">
        <f t="shared" si="1166"/>
        <v>4</v>
      </c>
      <c r="Z3940" s="99">
        <f>IF(L3940&lt;'Power Curve'!$P$28,'Power Curve'!$Q$28,IF(L3940&gt;'Power Curve'!$P$29,'Power Curve'!$Q$29,INDEX(ReferenceTurbulence,Y3940)+(L3940-INDEX(ReferenceTurbulenceWindSpeed,Y3940))*(INDEX(ReferenceTurbulence,Y3940+1)-INDEX(ReferenceTurbulence,Y3940))/(INDEX(ReferenceTurbulenceWindSpeed,Y3940+1)-INDEX(ReferenceTurbulenceWindSpeed,Y3940))))</f>
        <v>0.11744572852946597</v>
      </c>
      <c r="AA3940" s="100">
        <f t="shared" si="1172"/>
        <v>0.53823626572767624</v>
      </c>
      <c r="AB3940" s="29">
        <f t="shared" si="1173"/>
        <v>0.56419547035227458</v>
      </c>
      <c r="AG3940" s="40">
        <f t="array" ref="AG3940">SUM(_xlfn.NORM.DIST($AD$3:$AD$1003,$F3940,$AA3940,FALSE)*WindSpeedStep)</f>
        <v>1.0000000000000033</v>
      </c>
      <c r="AH3940" s="40">
        <f t="array" ref="AH3940">SUM(_xlfn.NORM.DIST($AD$3:$AD$1003,$F3940,$AB3940,FALSE)*WindSpeedStep)</f>
        <v>1.0000000000000027</v>
      </c>
      <c r="AJ3940" s="47">
        <f t="shared" si="1167"/>
        <v>5</v>
      </c>
      <c r="AK3940" s="83" t="b">
        <f>COUNTIF('Power Curve'!$D$2:$D$31,AJ3940)&gt;0</f>
        <v>1</v>
      </c>
      <c r="AL3940" s="83" t="b">
        <f t="shared" si="1168"/>
        <v>0</v>
      </c>
      <c r="AM3940" s="83" t="b">
        <f t="shared" si="1174"/>
        <v>1</v>
      </c>
      <c r="AN3940" s="47" t="str">
        <f t="shared" si="1169"/>
        <v>Outer</v>
      </c>
      <c r="AO3940" s="48" t="str">
        <f t="shared" si="1170"/>
        <v>0.0-0.1</v>
      </c>
      <c r="AP3940" s="49" t="str">
        <f t="shared" si="1175"/>
        <v>5-6</v>
      </c>
      <c r="AQ3940" s="49" t="str">
        <f t="shared" si="1176"/>
        <v>May</v>
      </c>
      <c r="AR3940" s="48" t="str">
        <f t="shared" si="1177"/>
        <v>195-205</v>
      </c>
      <c r="AS3940" s="49" t="str">
        <f t="shared" si="1171"/>
        <v>Inner-TI</v>
      </c>
    </row>
    <row r="3941" spans="5:45" x14ac:dyDescent="0.3">
      <c r="E3941" s="15">
        <v>41048.25</v>
      </c>
      <c r="F3941" s="21">
        <v>4.71</v>
      </c>
      <c r="G3941" s="21">
        <v>88.46999740600549</v>
      </c>
      <c r="H3941" s="42">
        <v>1.1875390963118575</v>
      </c>
      <c r="I3941" s="35">
        <v>207.4</v>
      </c>
      <c r="J3941" s="43">
        <v>0.12314225053078555</v>
      </c>
      <c r="K3941" s="44">
        <v>9.0002113853668964E-2</v>
      </c>
      <c r="L3941" s="26">
        <f t="shared" si="1159"/>
        <v>4.6614909961958064</v>
      </c>
      <c r="M3941" s="26">
        <f t="shared" si="1160"/>
        <v>7.8498436260964199E-2</v>
      </c>
      <c r="N3941" s="96">
        <f t="shared" si="1161"/>
        <v>5</v>
      </c>
      <c r="O3941" s="26">
        <f t="shared" si="1162"/>
        <v>0.58077970292848602</v>
      </c>
      <c r="P3941" s="3">
        <f>IF(L3941&gt;'Power Curve'!$C$37,0,INDEX(Ci,$N3941,1)*POWER(1-O3941,3)+INDEX(Ci,$N3941,2)*3*O3941*POWER(1-O3941,2)+INDEX(Ci,$N3941,3)*3*POWER(O3941,2)*(1-O3941)+INDEX(Ci,$N3941,4)*POWER(O3941,3))</f>
        <v>148.87151300560822</v>
      </c>
      <c r="Q3941" s="3">
        <f>MAX(0,MIN(P3941-V3941+W3941,'Power Curve'!$C$39))</f>
        <v>149.82191629265787</v>
      </c>
      <c r="R3941" s="3">
        <f t="shared" si="1163"/>
        <v>88.46999740600549</v>
      </c>
      <c r="S3941" s="3">
        <f t="shared" si="1164"/>
        <v>61.351918886652385</v>
      </c>
      <c r="T3941" s="3">
        <f t="shared" si="1165"/>
        <v>61.351918886652385</v>
      </c>
      <c r="V3941" s="37">
        <f t="array" ref="V3941">SUM(_xlfn.NORM.DIST($AD$3:$AD$1003,$L3941,$AA3941,FALSE)*WindSpeedStep*$AE$3:$AE$1003)/AG3941</f>
        <v>124.96086278675595</v>
      </c>
      <c r="W3941" s="37">
        <f t="array" ref="W3941">SUM(_xlfn.NORM.DIST($AD$3:$AD$1003,$L3941,$AB3941,FALSE)*WindSpeedStep*$AE$3:$AE$1003)/AH3941</f>
        <v>125.91126607380562</v>
      </c>
      <c r="Y3941" s="1">
        <f t="shared" si="1166"/>
        <v>4</v>
      </c>
      <c r="Z3941" s="99">
        <f>IF(L3941&lt;'Power Curve'!$P$28,'Power Curve'!$Q$28,IF(L3941&gt;'Power Curve'!$P$29,'Power Curve'!$Q$29,INDEX(ReferenceTurbulence,Y3941)+(L3941-INDEX(ReferenceTurbulenceWindSpeed,Y3941))*(INDEX(ReferenceTurbulence,Y3941+1)-INDEX(ReferenceTurbulence,Y3941))/(INDEX(ReferenceTurbulenceWindSpeed,Y3941+1)-INDEX(ReferenceTurbulenceWindSpeed,Y3941))))</f>
        <v>0.11750311497471871</v>
      </c>
      <c r="AA3941" s="100">
        <f t="shared" si="1172"/>
        <v>0.54773971247961195</v>
      </c>
      <c r="AB3941" s="29">
        <f t="shared" si="1173"/>
        <v>0.57402649210054513</v>
      </c>
      <c r="AG3941" s="40">
        <f t="array" ref="AG3941">SUM(_xlfn.NORM.DIST($AD$3:$AD$1003,$F3941,$AA3941,FALSE)*WindSpeedStep)</f>
        <v>1.0000000000000031</v>
      </c>
      <c r="AH3941" s="40">
        <f t="array" ref="AH3941">SUM(_xlfn.NORM.DIST($AD$3:$AD$1003,$F3941,$AB3941,FALSE)*WindSpeedStep)</f>
        <v>1.0000000000000031</v>
      </c>
      <c r="AJ3941" s="47">
        <f t="shared" si="1167"/>
        <v>5</v>
      </c>
      <c r="AK3941" s="83" t="b">
        <f>COUNTIF('Power Curve'!$D$2:$D$31,AJ3941)&gt;0</f>
        <v>1</v>
      </c>
      <c r="AL3941" s="83" t="b">
        <f t="shared" si="1168"/>
        <v>0</v>
      </c>
      <c r="AM3941" s="83" t="b">
        <f t="shared" si="1174"/>
        <v>1</v>
      </c>
      <c r="AN3941" s="47" t="str">
        <f t="shared" si="1169"/>
        <v>Outer</v>
      </c>
      <c r="AO3941" s="48" t="str">
        <f t="shared" si="1170"/>
        <v>0.0-0.1</v>
      </c>
      <c r="AP3941" s="49" t="str">
        <f t="shared" si="1175"/>
        <v>6-7</v>
      </c>
      <c r="AQ3941" s="49" t="str">
        <f t="shared" si="1176"/>
        <v>May</v>
      </c>
      <c r="AR3941" s="48" t="str">
        <f t="shared" si="1177"/>
        <v>205-215</v>
      </c>
      <c r="AS3941" s="49" t="str">
        <f t="shared" si="1171"/>
        <v>Inner-TI</v>
      </c>
    </row>
    <row r="3942" spans="5:45" x14ac:dyDescent="0.3">
      <c r="E3942" s="15">
        <v>41048.354166666664</v>
      </c>
      <c r="F3942" s="21">
        <v>4.74</v>
      </c>
      <c r="G3942" s="21">
        <v>98.250000000000398</v>
      </c>
      <c r="H3942" s="42">
        <v>1.1837348671141066</v>
      </c>
      <c r="I3942" s="35">
        <v>200.2</v>
      </c>
      <c r="J3942" s="43">
        <v>0.20253164556962025</v>
      </c>
      <c r="K3942" s="44">
        <v>7.2267749505394191E-2</v>
      </c>
      <c r="L3942" s="26">
        <f t="shared" si="1159"/>
        <v>4.686167331379945</v>
      </c>
      <c r="M3942" s="26">
        <f t="shared" si="1160"/>
        <v>8.231224340980639E-2</v>
      </c>
      <c r="N3942" s="96">
        <f t="shared" si="1161"/>
        <v>5</v>
      </c>
      <c r="O3942" s="26">
        <f t="shared" si="1162"/>
        <v>0.60899659517248761</v>
      </c>
      <c r="P3942" s="3">
        <f>IF(L3942&gt;'Power Curve'!$C$37,0,INDEX(Ci,$N3942,1)*POWER(1-O3942,3)+INDEX(Ci,$N3942,2)*3*O3942*POWER(1-O3942,2)+INDEX(Ci,$N3942,3)*3*POWER(O3942,2)*(1-O3942)+INDEX(Ci,$N3942,4)*POWER(O3942,3))</f>
        <v>153.18940840234723</v>
      </c>
      <c r="Q3942" s="3">
        <f>MAX(0,MIN(P3942-V3942+W3942,'Power Curve'!$C$39))</f>
        <v>172.05122849152184</v>
      </c>
      <c r="R3942" s="3">
        <f t="shared" si="1163"/>
        <v>98.250000000000398</v>
      </c>
      <c r="S3942" s="3">
        <f t="shared" si="1164"/>
        <v>73.801228491521442</v>
      </c>
      <c r="T3942" s="3">
        <f t="shared" si="1165"/>
        <v>73.801228491521442</v>
      </c>
      <c r="V3942" s="37">
        <f t="array" ref="V3942">SUM(_xlfn.NORM.DIST($AD$3:$AD$1003,$L3942,$AA3942,FALSE)*WindSpeedStep*$AE$3:$AE$1003)/AG3942</f>
        <v>129.33282495099309</v>
      </c>
      <c r="W3942" s="37">
        <f t="array" ref="W3942">SUM(_xlfn.NORM.DIST($AD$3:$AD$1003,$L3942,$AB3942,FALSE)*WindSpeedStep*$AE$3:$AE$1003)/AH3942</f>
        <v>148.1946450401677</v>
      </c>
      <c r="Y3942" s="1">
        <f t="shared" si="1166"/>
        <v>4</v>
      </c>
      <c r="Z3942" s="99">
        <f>IF(L3942&lt;'Power Curve'!$P$28,'Power Curve'!$Q$28,IF(L3942&gt;'Power Curve'!$P$29,'Power Curve'!$Q$29,INDEX(ReferenceTurbulence,Y3942)+(L3942-INDEX(ReferenceTurbulenceWindSpeed,Y3942))*(INDEX(ReferenceTurbulence,Y3942+1)-INDEX(ReferenceTurbulence,Y3942))/(INDEX(ReferenceTurbulenceWindSpeed,Y3942+1)-INDEX(ReferenceTurbulenceWindSpeed,Y3942))))</f>
        <v>0.11752112217069076</v>
      </c>
      <c r="AA3942" s="100">
        <f t="shared" si="1172"/>
        <v>0.55072364346340241</v>
      </c>
      <c r="AB3942" s="29">
        <f t="shared" si="1173"/>
        <v>0.94909718103897622</v>
      </c>
      <c r="AG3942" s="40">
        <f t="array" ref="AG3942">SUM(_xlfn.NORM.DIST($AD$3:$AD$1003,$F3942,$AA3942,FALSE)*WindSpeedStep)</f>
        <v>1.0000000000000031</v>
      </c>
      <c r="AH3942" s="40">
        <f t="array" ref="AH3942">SUM(_xlfn.NORM.DIST($AD$3:$AD$1003,$F3942,$AB3942,FALSE)*WindSpeedStep)</f>
        <v>0.99999977820601904</v>
      </c>
      <c r="AJ3942" s="47">
        <f t="shared" si="1167"/>
        <v>5</v>
      </c>
      <c r="AK3942" s="83" t="b">
        <f>COUNTIF('Power Curve'!$D$2:$D$31,AJ3942)&gt;0</f>
        <v>1</v>
      </c>
      <c r="AL3942" s="83" t="b">
        <f t="shared" si="1168"/>
        <v>0</v>
      </c>
      <c r="AM3942" s="83" t="b">
        <f t="shared" si="1174"/>
        <v>1</v>
      </c>
      <c r="AN3942" s="47" t="str">
        <f t="shared" si="1169"/>
        <v>Outer</v>
      </c>
      <c r="AO3942" s="48" t="str">
        <f t="shared" si="1170"/>
        <v>0.0-0.1</v>
      </c>
      <c r="AP3942" s="49" t="str">
        <f t="shared" si="1175"/>
        <v>8-9</v>
      </c>
      <c r="AQ3942" s="49" t="str">
        <f t="shared" si="1176"/>
        <v>May</v>
      </c>
      <c r="AR3942" s="48" t="str">
        <f t="shared" si="1177"/>
        <v>195-205</v>
      </c>
      <c r="AS3942" s="49" t="str">
        <f t="shared" si="1171"/>
        <v>LWS-HTI</v>
      </c>
    </row>
    <row r="3943" spans="5:45" x14ac:dyDescent="0.3">
      <c r="E3943" s="15">
        <v>41048.361111111109</v>
      </c>
      <c r="F3943" s="21">
        <v>4.1900000000000004</v>
      </c>
      <c r="G3943" s="21">
        <v>68.670001983642607</v>
      </c>
      <c r="H3943" s="42">
        <v>1.1795159188907909</v>
      </c>
      <c r="I3943" s="35">
        <v>203</v>
      </c>
      <c r="J3943" s="43">
        <v>0.28878281622911689</v>
      </c>
      <c r="K3943" s="44">
        <v>-6.6771640263613369E-3</v>
      </c>
      <c r="L3943" s="26">
        <f t="shared" si="1159"/>
        <v>4.1374865555943297</v>
      </c>
      <c r="M3943" s="26">
        <f t="shared" si="1160"/>
        <v>-2.4881392040801533E-3</v>
      </c>
      <c r="N3943" s="96">
        <f t="shared" si="1161"/>
        <v>4</v>
      </c>
      <c r="O3943" s="26">
        <f t="shared" si="1162"/>
        <v>0.98853012818887842</v>
      </c>
      <c r="P3943" s="3">
        <f>IF(L3943&gt;'Power Curve'!$C$37,0,INDEX(Ci,$N3943,1)*POWER(1-O3943,3)+INDEX(Ci,$N3943,2)*3*O3943*POWER(1-O3943,2)+INDEX(Ci,$N3943,3)*3*POWER(O3943,2)*(1-O3943)+INDEX(Ci,$N3943,4)*POWER(O3943,3))</f>
        <v>76.062842237042403</v>
      </c>
      <c r="Q3943" s="3">
        <f>MAX(0,MIN(P3943-V3943+W3943,'Power Curve'!$C$39))</f>
        <v>131.94117085961244</v>
      </c>
      <c r="R3943" s="3">
        <f t="shared" si="1163"/>
        <v>68.670001983642607</v>
      </c>
      <c r="S3943" s="3">
        <f t="shared" si="1164"/>
        <v>63.271168875969835</v>
      </c>
      <c r="T3943" s="3">
        <f t="shared" si="1165"/>
        <v>63.271168875969835</v>
      </c>
      <c r="V3943" s="37">
        <f t="array" ref="V3943">SUM(_xlfn.NORM.DIST($AD$3:$AD$1003,$L3943,$AA3943,FALSE)*WindSpeedStep*$AE$3:$AE$1003)/AG3943</f>
        <v>43.21534367546441</v>
      </c>
      <c r="W3943" s="37">
        <f t="array" ref="W3943">SUM(_xlfn.NORM.DIST($AD$3:$AD$1003,$L3943,$AB3943,FALSE)*WindSpeedStep*$AE$3:$AE$1003)/AH3943</f>
        <v>99.093672298034434</v>
      </c>
      <c r="Y3943" s="1">
        <f t="shared" si="1166"/>
        <v>3</v>
      </c>
      <c r="Z3943" s="99">
        <f>IF(L3943&lt;'Power Curve'!$P$28,'Power Curve'!$Q$28,IF(L3943&gt;'Power Curve'!$P$29,'Power Curve'!$Q$29,INDEX(ReferenceTurbulence,Y3943)+(L3943-INDEX(ReferenceTurbulenceWindSpeed,Y3943))*(INDEX(ReferenceTurbulence,Y3943+1)-INDEX(ReferenceTurbulence,Y3943))/(INDEX(ReferenceTurbulenceWindSpeed,Y3943+1)-INDEX(ReferenceTurbulenceWindSpeed,Y3943))))</f>
        <v>0.11713247834199569</v>
      </c>
      <c r="AA3943" s="100">
        <f t="shared" si="1172"/>
        <v>0.48463405436345119</v>
      </c>
      <c r="AB3943" s="29">
        <f t="shared" si="1173"/>
        <v>1.1948350196346391</v>
      </c>
      <c r="AG3943" s="40">
        <f t="array" ref="AG3943">SUM(_xlfn.NORM.DIST($AD$3:$AD$1003,$F3943,$AA3943,FALSE)*WindSpeedStep)</f>
        <v>1.0000000000000027</v>
      </c>
      <c r="AH3943" s="40">
        <f t="array" ref="AH3943">SUM(_xlfn.NORM.DIST($AD$3:$AD$1003,$F3943,$AB3943,FALSE)*WindSpeedStep)</f>
        <v>0.9998071227884</v>
      </c>
      <c r="AJ3943" s="47">
        <f t="shared" si="1167"/>
        <v>4</v>
      </c>
      <c r="AK3943" s="83" t="b">
        <f>COUNTIF('Power Curve'!$D$2:$D$31,AJ3943)&gt;0</f>
        <v>1</v>
      </c>
      <c r="AL3943" s="83" t="b">
        <f t="shared" si="1168"/>
        <v>0</v>
      </c>
      <c r="AM3943" s="83" t="b">
        <f t="shared" si="1174"/>
        <v>1</v>
      </c>
      <c r="AN3943" s="47" t="str">
        <f t="shared" si="1169"/>
        <v>Outer</v>
      </c>
      <c r="AO3943" s="48" t="str">
        <f t="shared" si="1170"/>
        <v>&lt;0</v>
      </c>
      <c r="AP3943" s="49" t="str">
        <f t="shared" si="1175"/>
        <v>8-9</v>
      </c>
      <c r="AQ3943" s="49" t="str">
        <f t="shared" si="1176"/>
        <v>May</v>
      </c>
      <c r="AR3943" s="48" t="str">
        <f t="shared" si="1177"/>
        <v>195-205</v>
      </c>
      <c r="AS3943" s="49" t="str">
        <f t="shared" si="1171"/>
        <v>LWS-HTI</v>
      </c>
    </row>
    <row r="3944" spans="5:45" x14ac:dyDescent="0.3">
      <c r="E3944" s="15">
        <v>41048.388888888891</v>
      </c>
      <c r="F3944" s="21">
        <v>4.49</v>
      </c>
      <c r="G3944" s="21">
        <v>79.830001831054702</v>
      </c>
      <c r="H3944" s="42">
        <v>1.1815309057107444</v>
      </c>
      <c r="I3944" s="35">
        <v>202.5</v>
      </c>
      <c r="J3944" s="43">
        <v>0.12694877505567928</v>
      </c>
      <c r="K3944" s="44">
        <v>4.962083531366817E-2</v>
      </c>
      <c r="L3944" s="26">
        <f t="shared" si="1159"/>
        <v>4.4362499433067395</v>
      </c>
      <c r="M3944" s="26">
        <f t="shared" si="1160"/>
        <v>4.3686705454469475E-2</v>
      </c>
      <c r="N3944" s="96">
        <f t="shared" si="1161"/>
        <v>5</v>
      </c>
      <c r="O3944" s="26">
        <f t="shared" si="1162"/>
        <v>0.32322109583104691</v>
      </c>
      <c r="P3944" s="3">
        <f>IF(L3944&gt;'Power Curve'!$C$37,0,INDEX(Ci,$N3944,1)*POWER(1-O3944,3)+INDEX(Ci,$N3944,2)*3*O3944*POWER(1-O3944,2)+INDEX(Ci,$N3944,3)*3*POWER(O3944,2)*(1-O3944)+INDEX(Ci,$N3944,4)*POWER(O3944,3))</f>
        <v>111.68453396990326</v>
      </c>
      <c r="Q3944" s="3">
        <f>MAX(0,MIN(P3944-V3944+W3944,'Power Curve'!$C$39))</f>
        <v>114.38715989059521</v>
      </c>
      <c r="R3944" s="3">
        <f t="shared" si="1163"/>
        <v>79.830001831054702</v>
      </c>
      <c r="S3944" s="3">
        <f t="shared" si="1164"/>
        <v>34.557158059540512</v>
      </c>
      <c r="T3944" s="3">
        <f t="shared" si="1165"/>
        <v>34.557158059540512</v>
      </c>
      <c r="V3944" s="37">
        <f t="array" ref="V3944">SUM(_xlfn.NORM.DIST($AD$3:$AD$1003,$L3944,$AA3944,FALSE)*WindSpeedStep*$AE$3:$AE$1003)/AG3944</f>
        <v>86.449121362605609</v>
      </c>
      <c r="W3944" s="37">
        <f t="array" ref="W3944">SUM(_xlfn.NORM.DIST($AD$3:$AD$1003,$L3944,$AB3944,FALSE)*WindSpeedStep*$AE$3:$AE$1003)/AH3944</f>
        <v>89.151747283297567</v>
      </c>
      <c r="Y3944" s="1">
        <f t="shared" si="1166"/>
        <v>4</v>
      </c>
      <c r="Z3944" s="99">
        <f>IF(L3944&lt;'Power Curve'!$P$28,'Power Curve'!$Q$28,IF(L3944&gt;'Power Curve'!$P$29,'Power Curve'!$Q$29,INDEX(ReferenceTurbulence,Y3944)+(L3944-INDEX(ReferenceTurbulenceWindSpeed,Y3944))*(INDEX(ReferenceTurbulence,Y3944+1)-INDEX(ReferenceTurbulence,Y3944))/(INDEX(ReferenceTurbulenceWindSpeed,Y3944+1)-INDEX(ReferenceTurbulenceWindSpeed,Y3944))))</f>
        <v>0.11733874859899641</v>
      </c>
      <c r="AA3944" s="100">
        <f t="shared" si="1172"/>
        <v>0.52054401681998164</v>
      </c>
      <c r="AB3944" s="29">
        <f t="shared" si="1173"/>
        <v>0.5631764961436172</v>
      </c>
      <c r="AG3944" s="40">
        <f t="array" ref="AG3944">SUM(_xlfn.NORM.DIST($AD$3:$AD$1003,$F3944,$AA3944,FALSE)*WindSpeedStep)</f>
        <v>1.0000000000000027</v>
      </c>
      <c r="AH3944" s="40">
        <f t="array" ref="AH3944">SUM(_xlfn.NORM.DIST($AD$3:$AD$1003,$F3944,$AB3944,FALSE)*WindSpeedStep)</f>
        <v>1.0000000000000024</v>
      </c>
      <c r="AJ3944" s="47">
        <f t="shared" si="1167"/>
        <v>4</v>
      </c>
      <c r="AK3944" s="83" t="b">
        <f>COUNTIF('Power Curve'!$D$2:$D$31,AJ3944)&gt;0</f>
        <v>1</v>
      </c>
      <c r="AL3944" s="83" t="b">
        <f t="shared" si="1168"/>
        <v>0</v>
      </c>
      <c r="AM3944" s="83" t="b">
        <f t="shared" si="1174"/>
        <v>1</v>
      </c>
      <c r="AN3944" s="47" t="str">
        <f t="shared" si="1169"/>
        <v>Outer</v>
      </c>
      <c r="AO3944" s="48" t="str">
        <f t="shared" si="1170"/>
        <v>0.0-0.1</v>
      </c>
      <c r="AP3944" s="49" t="str">
        <f t="shared" si="1175"/>
        <v>9-10</v>
      </c>
      <c r="AQ3944" s="49" t="str">
        <f t="shared" si="1176"/>
        <v>May</v>
      </c>
      <c r="AR3944" s="48" t="str">
        <f t="shared" si="1177"/>
        <v>195-205</v>
      </c>
      <c r="AS3944" s="49" t="str">
        <f t="shared" si="1171"/>
        <v>Inner-TI</v>
      </c>
    </row>
    <row r="3945" spans="5:45" x14ac:dyDescent="0.3">
      <c r="E3945" s="15">
        <v>41048.395833333336</v>
      </c>
      <c r="F3945" s="21">
        <v>4.45</v>
      </c>
      <c r="G3945" s="21">
        <v>78.420003890991396</v>
      </c>
      <c r="H3945" s="42">
        <v>1.1810199534717818</v>
      </c>
      <c r="I3945" s="35">
        <v>203.2</v>
      </c>
      <c r="J3945" s="43">
        <v>0.15955056179775279</v>
      </c>
      <c r="K3945" s="44">
        <v>5.1101830265328073E-2</v>
      </c>
      <c r="L3945" s="26">
        <f t="shared" si="1159"/>
        <v>4.3960949068397213</v>
      </c>
      <c r="M3945" s="26">
        <f t="shared" si="1160"/>
        <v>3.7480615125530733E-2</v>
      </c>
      <c r="N3945" s="96">
        <f t="shared" si="1161"/>
        <v>5</v>
      </c>
      <c r="O3945" s="26">
        <f t="shared" si="1162"/>
        <v>0.27730462044729104</v>
      </c>
      <c r="P3945" s="3">
        <f>IF(L3945&gt;'Power Curve'!$C$37,0,INDEX(Ci,$N3945,1)*POWER(1-O3945,3)+INDEX(Ci,$N3945,2)*3*O3945*POWER(1-O3945,2)+INDEX(Ci,$N3945,3)*3*POWER(O3945,2)*(1-O3945)+INDEX(Ci,$N3945,4)*POWER(O3945,3))</f>
        <v>105.74823608170625</v>
      </c>
      <c r="Q3945" s="3">
        <f>MAX(0,MIN(P3945-V3945+W3945,'Power Curve'!$C$39))</f>
        <v>118.29464888173618</v>
      </c>
      <c r="R3945" s="3">
        <f t="shared" si="1163"/>
        <v>78.420003890991396</v>
      </c>
      <c r="S3945" s="3">
        <f t="shared" si="1164"/>
        <v>39.874644990744784</v>
      </c>
      <c r="T3945" s="3">
        <f t="shared" si="1165"/>
        <v>39.874644990744784</v>
      </c>
      <c r="V3945" s="37">
        <f t="array" ref="V3945">SUM(_xlfn.NORM.DIST($AD$3:$AD$1003,$L3945,$AA3945,FALSE)*WindSpeedStep*$AE$3:$AE$1003)/AG3945</f>
        <v>79.982886748147592</v>
      </c>
      <c r="W3945" s="37">
        <f t="array" ref="W3945">SUM(_xlfn.NORM.DIST($AD$3:$AD$1003,$L3945,$AB3945,FALSE)*WindSpeedStep*$AE$3:$AE$1003)/AH3945</f>
        <v>92.529299548177519</v>
      </c>
      <c r="Y3945" s="1">
        <f t="shared" si="1166"/>
        <v>4</v>
      </c>
      <c r="Z3945" s="99">
        <f>IF(L3945&lt;'Power Curve'!$P$28,'Power Curve'!$Q$28,IF(L3945&gt;'Power Curve'!$P$29,'Power Curve'!$Q$29,INDEX(ReferenceTurbulence,Y3945)+(L3945-INDEX(ReferenceTurbulenceWindSpeed,Y3945))*(INDEX(ReferenceTurbulence,Y3945+1)-INDEX(ReferenceTurbulence,Y3945))/(INDEX(ReferenceTurbulenceWindSpeed,Y3945+1)-INDEX(ReferenceTurbulenceWindSpeed,Y3945))))</f>
        <v>0.11730944604634705</v>
      </c>
      <c r="AA3945" s="100">
        <f t="shared" si="1172"/>
        <v>0.51570345828853537</v>
      </c>
      <c r="AB3945" s="29">
        <f t="shared" si="1173"/>
        <v>0.70139941210251722</v>
      </c>
      <c r="AG3945" s="40">
        <f t="array" ref="AG3945">SUM(_xlfn.NORM.DIST($AD$3:$AD$1003,$F3945,$AA3945,FALSE)*WindSpeedStep)</f>
        <v>1.0000000000000031</v>
      </c>
      <c r="AH3945" s="40">
        <f t="array" ref="AH3945">SUM(_xlfn.NORM.DIST($AD$3:$AD$1003,$F3945,$AB3945,FALSE)*WindSpeedStep)</f>
        <v>0.99999999993237876</v>
      </c>
      <c r="AJ3945" s="47">
        <f t="shared" si="1167"/>
        <v>4</v>
      </c>
      <c r="AK3945" s="83" t="b">
        <f>COUNTIF('Power Curve'!$D$2:$D$31,AJ3945)&gt;0</f>
        <v>1</v>
      </c>
      <c r="AL3945" s="83" t="b">
        <f t="shared" si="1168"/>
        <v>0</v>
      </c>
      <c r="AM3945" s="83" t="b">
        <f t="shared" si="1174"/>
        <v>1</v>
      </c>
      <c r="AN3945" s="47" t="str">
        <f t="shared" si="1169"/>
        <v>Outer</v>
      </c>
      <c r="AO3945" s="48" t="str">
        <f t="shared" si="1170"/>
        <v>0.0-0.1</v>
      </c>
      <c r="AP3945" s="49" t="str">
        <f t="shared" si="1175"/>
        <v>9-10</v>
      </c>
      <c r="AQ3945" s="49" t="str">
        <f t="shared" si="1176"/>
        <v>May</v>
      </c>
      <c r="AR3945" s="48" t="str">
        <f t="shared" si="1177"/>
        <v>195-205</v>
      </c>
      <c r="AS3945" s="49" t="str">
        <f t="shared" si="1171"/>
        <v>LWS-HTI</v>
      </c>
    </row>
    <row r="3946" spans="5:45" x14ac:dyDescent="0.3">
      <c r="E3946" s="15">
        <v>41048.402777777781</v>
      </c>
      <c r="F3946" s="21">
        <v>4.62</v>
      </c>
      <c r="G3946" s="21">
        <v>70.0200004577637</v>
      </c>
      <c r="H3946" s="42">
        <v>1.1808922859766378</v>
      </c>
      <c r="I3946" s="35">
        <v>208.7</v>
      </c>
      <c r="J3946" s="43">
        <v>0.17099567099567101</v>
      </c>
      <c r="K3946" s="44">
        <v>-1.21226845186353E-2</v>
      </c>
      <c r="L3946" s="26">
        <f t="shared" si="1159"/>
        <v>4.5638711487845587</v>
      </c>
      <c r="M3946" s="26">
        <f t="shared" si="1160"/>
        <v>6.3410974158195813E-2</v>
      </c>
      <c r="N3946" s="96">
        <f t="shared" si="1161"/>
        <v>5</v>
      </c>
      <c r="O3946" s="26">
        <f t="shared" si="1162"/>
        <v>0.46915337370559534</v>
      </c>
      <c r="P3946" s="3">
        <f>IF(L3946&gt;'Power Curve'!$C$37,0,INDEX(Ci,$N3946,1)*POWER(1-O3946,3)+INDEX(Ci,$N3946,2)*3*O3946*POWER(1-O3946,2)+INDEX(Ci,$N3946,3)*3*POWER(O3946,2)*(1-O3946)+INDEX(Ci,$N3946,4)*POWER(O3946,3))</f>
        <v>132.1279905433646</v>
      </c>
      <c r="Q3946" s="3">
        <f>MAX(0,MIN(P3946-V3946+W3946,'Power Curve'!$C$39))</f>
        <v>145.06166319856192</v>
      </c>
      <c r="R3946" s="3">
        <f t="shared" si="1163"/>
        <v>70.0200004577637</v>
      </c>
      <c r="S3946" s="3">
        <f t="shared" si="1164"/>
        <v>75.041662740798216</v>
      </c>
      <c r="T3946" s="3">
        <f t="shared" si="1165"/>
        <v>75.041662740798216</v>
      </c>
      <c r="V3946" s="37">
        <f t="array" ref="V3946">SUM(_xlfn.NORM.DIST($AD$3:$AD$1003,$L3946,$AA3946,FALSE)*WindSpeedStep*$AE$3:$AE$1003)/AG3946</f>
        <v>107.89877185550624</v>
      </c>
      <c r="W3946" s="37">
        <f t="array" ref="W3946">SUM(_xlfn.NORM.DIST($AD$3:$AD$1003,$L3946,$AB3946,FALSE)*WindSpeedStep*$AE$3:$AE$1003)/AH3946</f>
        <v>120.83244451070357</v>
      </c>
      <c r="Y3946" s="1">
        <f t="shared" si="1166"/>
        <v>4</v>
      </c>
      <c r="Z3946" s="99">
        <f>IF(L3946&lt;'Power Curve'!$P$28,'Power Curve'!$Q$28,IF(L3946&gt;'Power Curve'!$P$29,'Power Curve'!$Q$29,INDEX(ReferenceTurbulence,Y3946)+(L3946-INDEX(ReferenceTurbulenceWindSpeed,Y3946))*(INDEX(ReferenceTurbulence,Y3946+1)-INDEX(ReferenceTurbulence,Y3946))/(INDEX(ReferenceTurbulenceWindSpeed,Y3946+1)-INDEX(ReferenceTurbulenceWindSpeed,Y3946))))</f>
        <v>0.11743187831376484</v>
      </c>
      <c r="AA3946" s="100">
        <f t="shared" si="1172"/>
        <v>0.53594396138377043</v>
      </c>
      <c r="AB3946" s="29">
        <f t="shared" si="1173"/>
        <v>0.78040220942419947</v>
      </c>
      <c r="AG3946" s="40">
        <f t="array" ref="AG3946">SUM(_xlfn.NORM.DIST($AD$3:$AD$1003,$F3946,$AA3946,FALSE)*WindSpeedStep)</f>
        <v>1.0000000000000033</v>
      </c>
      <c r="AH3946" s="40">
        <f t="array" ref="AH3946">SUM(_xlfn.NORM.DIST($AD$3:$AD$1003,$F3946,$AB3946,FALSE)*WindSpeedStep)</f>
        <v>0.99999999893895075</v>
      </c>
      <c r="AJ3946" s="47">
        <f t="shared" si="1167"/>
        <v>5</v>
      </c>
      <c r="AK3946" s="83" t="b">
        <f>COUNTIF('Power Curve'!$D$2:$D$31,AJ3946)&gt;0</f>
        <v>1</v>
      </c>
      <c r="AL3946" s="83" t="b">
        <f t="shared" si="1168"/>
        <v>0</v>
      </c>
      <c r="AM3946" s="83" t="b">
        <f t="shared" si="1174"/>
        <v>1</v>
      </c>
      <c r="AN3946" s="47" t="str">
        <f t="shared" si="1169"/>
        <v>Outer</v>
      </c>
      <c r="AO3946" s="48" t="str">
        <f t="shared" si="1170"/>
        <v>0.0-0.1</v>
      </c>
      <c r="AP3946" s="49" t="str">
        <f t="shared" si="1175"/>
        <v>9-10</v>
      </c>
      <c r="AQ3946" s="49" t="str">
        <f t="shared" si="1176"/>
        <v>May</v>
      </c>
      <c r="AR3946" s="48" t="str">
        <f t="shared" si="1177"/>
        <v>205-215</v>
      </c>
      <c r="AS3946" s="49" t="str">
        <f t="shared" si="1171"/>
        <v>LWS-HTI</v>
      </c>
    </row>
    <row r="3947" spans="5:45" x14ac:dyDescent="0.3">
      <c r="E3947" s="15">
        <v>41048.423611111109</v>
      </c>
      <c r="F3947" s="21">
        <v>3.78</v>
      </c>
      <c r="G3947" s="21">
        <v>53.899997711181712</v>
      </c>
      <c r="H3947" s="42">
        <v>1.176441206803815</v>
      </c>
      <c r="I3947" s="35">
        <v>209.3</v>
      </c>
      <c r="J3947" s="43">
        <v>0.32010582010582012</v>
      </c>
      <c r="K3947" s="44">
        <v>4.8532707403967007E-2</v>
      </c>
      <c r="L3947" s="26">
        <f t="shared" si="1159"/>
        <v>3.7293789307438385</v>
      </c>
      <c r="M3947" s="26">
        <f t="shared" si="1160"/>
        <v>-6.55624881921852E-2</v>
      </c>
      <c r="N3947" s="96">
        <f t="shared" si="1161"/>
        <v>4</v>
      </c>
      <c r="O3947" s="26">
        <f t="shared" si="1162"/>
        <v>0.69776934129569879</v>
      </c>
      <c r="P3947" s="3">
        <f>IF(L3947&gt;'Power Curve'!$C$37,0,INDEX(Ci,$N3947,1)*POWER(1-O3947,3)+INDEX(Ci,$N3947,2)*3*O3947*POWER(1-O3947,2)+INDEX(Ci,$N3947,3)*3*POWER(O3947,2)*(1-O3947)+INDEX(Ci,$N3947,4)*POWER(O3947,3))</f>
        <v>43.089074489013797</v>
      </c>
      <c r="Q3947" s="3">
        <f>MAX(0,MIN(P3947-V3947+W3947,'Power Curve'!$C$39))</f>
        <v>96.998010777295178</v>
      </c>
      <c r="R3947" s="3">
        <f t="shared" si="1163"/>
        <v>53.899997711181712</v>
      </c>
      <c r="S3947" s="3">
        <f t="shared" si="1164"/>
        <v>43.098013066113467</v>
      </c>
      <c r="T3947" s="3">
        <f t="shared" si="1165"/>
        <v>43.098013066113467</v>
      </c>
      <c r="V3947" s="37">
        <f t="array" ref="V3947">SUM(_xlfn.NORM.DIST($AD$3:$AD$1003,$L3947,$AA3947,FALSE)*WindSpeedStep*$AE$3:$AE$1003)/AG3947</f>
        <v>9.1042452171568904</v>
      </c>
      <c r="W3947" s="37">
        <f t="array" ref="W3947">SUM(_xlfn.NORM.DIST($AD$3:$AD$1003,$L3947,$AB3947,FALSE)*WindSpeedStep*$AE$3:$AE$1003)/AH3947</f>
        <v>63.013181505438261</v>
      </c>
      <c r="Y3947" s="1">
        <f t="shared" si="1166"/>
        <v>3</v>
      </c>
      <c r="Z3947" s="99">
        <f>IF(L3947&lt;'Power Curve'!$P$28,'Power Curve'!$Q$28,IF(L3947&gt;'Power Curve'!$P$29,'Power Curve'!$Q$29,INDEX(ReferenceTurbulence,Y3947)+(L3947-INDEX(ReferenceTurbulenceWindSpeed,Y3947))*(INDEX(ReferenceTurbulence,Y3947+1)-INDEX(ReferenceTurbulence,Y3947))/(INDEX(ReferenceTurbulenceWindSpeed,Y3947+1)-INDEX(ReferenceTurbulenceWindSpeed,Y3947))))</f>
        <v>0.11713247834199569</v>
      </c>
      <c r="AA3947" s="100">
        <f t="shared" si="1172"/>
        <v>0.43683139683444772</v>
      </c>
      <c r="AB3947" s="29">
        <f t="shared" si="1173"/>
        <v>1.193795901111123</v>
      </c>
      <c r="AG3947" s="40">
        <f t="array" ref="AG3947">SUM(_xlfn.NORM.DIST($AD$3:$AD$1003,$F3947,$AA3947,FALSE)*WindSpeedStep)</f>
        <v>1.0000000000000009</v>
      </c>
      <c r="AH3947" s="40">
        <f t="array" ref="AH3947">SUM(_xlfn.NORM.DIST($AD$3:$AD$1003,$F3947,$AB3947,FALSE)*WindSpeedStep)</f>
        <v>0.99933445621065065</v>
      </c>
      <c r="AJ3947" s="47">
        <f t="shared" si="1167"/>
        <v>4</v>
      </c>
      <c r="AK3947" s="83" t="b">
        <f>COUNTIF('Power Curve'!$D$2:$D$31,AJ3947)&gt;0</f>
        <v>1</v>
      </c>
      <c r="AL3947" s="83" t="b">
        <f t="shared" si="1168"/>
        <v>0</v>
      </c>
      <c r="AM3947" s="83" t="b">
        <f t="shared" si="1174"/>
        <v>1</v>
      </c>
      <c r="AN3947" s="47" t="str">
        <f t="shared" si="1169"/>
        <v>Outer</v>
      </c>
      <c r="AO3947" s="48" t="str">
        <f t="shared" si="1170"/>
        <v>&lt;0</v>
      </c>
      <c r="AP3947" s="49" t="str">
        <f t="shared" si="1175"/>
        <v>10-11</v>
      </c>
      <c r="AQ3947" s="49" t="str">
        <f t="shared" si="1176"/>
        <v>May</v>
      </c>
      <c r="AR3947" s="48" t="str">
        <f t="shared" si="1177"/>
        <v>205-215</v>
      </c>
      <c r="AS3947" s="49" t="str">
        <f t="shared" si="1171"/>
        <v>LWS-HTI</v>
      </c>
    </row>
    <row r="3948" spans="5:45" x14ac:dyDescent="0.3">
      <c r="E3948" s="15">
        <v>41049.541666666664</v>
      </c>
      <c r="F3948" s="21">
        <v>4.6399999999999997</v>
      </c>
      <c r="G3948" s="21">
        <v>118.0699920654293</v>
      </c>
      <c r="H3948" s="42">
        <v>1.1896493050744263</v>
      </c>
      <c r="I3948" s="35">
        <v>340.9</v>
      </c>
      <c r="J3948" s="43">
        <v>0.10560344827586207</v>
      </c>
      <c r="K3948" s="44">
        <v>0.14637662162283396</v>
      </c>
      <c r="L3948" s="26">
        <f t="shared" si="1159"/>
        <v>4.5949303853079533</v>
      </c>
      <c r="M3948" s="26">
        <f t="shared" si="1160"/>
        <v>6.8211279284811313E-2</v>
      </c>
      <c r="N3948" s="96">
        <f t="shared" si="1161"/>
        <v>5</v>
      </c>
      <c r="O3948" s="26">
        <f t="shared" si="1162"/>
        <v>0.50466898506448588</v>
      </c>
      <c r="P3948" s="3">
        <f>IF(L3948&gt;'Power Curve'!$C$37,0,INDEX(Ci,$N3948,1)*POWER(1-O3948,3)+INDEX(Ci,$N3948,2)*3*O3948*POWER(1-O3948,2)+INDEX(Ci,$N3948,3)*3*POWER(O3948,2)*(1-O3948)+INDEX(Ci,$N3948,4)*POWER(O3948,3))</f>
        <v>137.38006110521025</v>
      </c>
      <c r="Q3948" s="3">
        <f>MAX(0,MIN(P3948-V3948+W3948,'Power Curve'!$C$39))</f>
        <v>135.12534467738104</v>
      </c>
      <c r="R3948" s="3">
        <f t="shared" si="1163"/>
        <v>118.0699920654293</v>
      </c>
      <c r="S3948" s="3">
        <f t="shared" si="1164"/>
        <v>17.055352611951733</v>
      </c>
      <c r="T3948" s="3">
        <f t="shared" si="1165"/>
        <v>17.055352611951733</v>
      </c>
      <c r="V3948" s="37">
        <f t="array" ref="V3948">SUM(_xlfn.NORM.DIST($AD$3:$AD$1003,$L3948,$AA3948,FALSE)*WindSpeedStep*$AE$3:$AE$1003)/AG3948</f>
        <v>113.27978625649847</v>
      </c>
      <c r="W3948" s="37">
        <f t="array" ref="W3948">SUM(_xlfn.NORM.DIST($AD$3:$AD$1003,$L3948,$AB3948,FALSE)*WindSpeedStep*$AE$3:$AE$1003)/AH3948</f>
        <v>111.02506982866926</v>
      </c>
      <c r="Y3948" s="1">
        <f t="shared" si="1166"/>
        <v>4</v>
      </c>
      <c r="Z3948" s="99">
        <f>IF(L3948&lt;'Power Curve'!$P$28,'Power Curve'!$Q$28,IF(L3948&gt;'Power Curve'!$P$29,'Power Curve'!$Q$29,INDEX(ReferenceTurbulence,Y3948)+(L3948-INDEX(ReferenceTurbulenceWindSpeed,Y3948))*(INDEX(ReferenceTurbulence,Y3948+1)-INDEX(ReferenceTurbulence,Y3948))/(INDEX(ReferenceTurbulenceWindSpeed,Y3948+1)-INDEX(ReferenceTurbulenceWindSpeed,Y3948))))</f>
        <v>0.11745454333896593</v>
      </c>
      <c r="AA3948" s="100">
        <f t="shared" si="1172"/>
        <v>0.53969545008068442</v>
      </c>
      <c r="AB3948" s="29">
        <f t="shared" si="1173"/>
        <v>0.48524049327605545</v>
      </c>
      <c r="AG3948" s="40">
        <f t="array" ref="AG3948">SUM(_xlfn.NORM.DIST($AD$3:$AD$1003,$F3948,$AA3948,FALSE)*WindSpeedStep)</f>
        <v>1.0000000000000031</v>
      </c>
      <c r="AH3948" s="40">
        <f t="array" ref="AH3948">SUM(_xlfn.NORM.DIST($AD$3:$AD$1003,$F3948,$AB3948,FALSE)*WindSpeedStep)</f>
        <v>1.0000000000000033</v>
      </c>
      <c r="AJ3948" s="47">
        <f t="shared" si="1167"/>
        <v>5</v>
      </c>
      <c r="AK3948" s="83" t="b">
        <f>COUNTIF('Power Curve'!$D$2:$D$31,AJ3948)&gt;0</f>
        <v>1</v>
      </c>
      <c r="AL3948" s="83" t="b">
        <f t="shared" si="1168"/>
        <v>0</v>
      </c>
      <c r="AM3948" s="83" t="b">
        <f t="shared" si="1174"/>
        <v>1</v>
      </c>
      <c r="AN3948" s="47" t="str">
        <f t="shared" si="1169"/>
        <v>Inner</v>
      </c>
      <c r="AO3948" s="48" t="str">
        <f t="shared" si="1170"/>
        <v>0.0-0.1</v>
      </c>
      <c r="AP3948" s="49" t="str">
        <f t="shared" si="1175"/>
        <v>13-14</v>
      </c>
      <c r="AQ3948" s="49" t="str">
        <f t="shared" si="1176"/>
        <v>May</v>
      </c>
      <c r="AR3948" s="48" t="str">
        <f t="shared" si="1177"/>
        <v>335-345</v>
      </c>
      <c r="AS3948" s="49" t="str">
        <f t="shared" si="1171"/>
        <v>Inner-TI</v>
      </c>
    </row>
    <row r="3949" spans="5:45" x14ac:dyDescent="0.3">
      <c r="E3949" s="15">
        <v>41049.548611111109</v>
      </c>
      <c r="F3949" s="21">
        <v>3.98</v>
      </c>
      <c r="G3949" s="21">
        <v>42.149999618530302</v>
      </c>
      <c r="H3949" s="42">
        <v>1.1884856854062922</v>
      </c>
      <c r="I3949" s="35">
        <v>330.7</v>
      </c>
      <c r="J3949" s="43">
        <v>0.10552763819095477</v>
      </c>
      <c r="K3949" s="44">
        <v>0.15947138377510775</v>
      </c>
      <c r="L3949" s="26">
        <f t="shared" si="1159"/>
        <v>3.940055695519495</v>
      </c>
      <c r="M3949" s="26">
        <f t="shared" si="1160"/>
        <v>-3.3001715062761817E-2</v>
      </c>
      <c r="N3949" s="96">
        <f t="shared" si="1161"/>
        <v>4</v>
      </c>
      <c r="O3949" s="26">
        <f t="shared" si="1162"/>
        <v>0.84786833032762465</v>
      </c>
      <c r="P3949" s="3">
        <f>IF(L3949&gt;'Power Curve'!$C$37,0,INDEX(Ci,$N3949,1)*POWER(1-O3949,3)+INDEX(Ci,$N3949,2)*3*O3949*POWER(1-O3949,2)+INDEX(Ci,$N3949,3)*3*POWER(O3949,2)*(1-O3949)+INDEX(Ci,$N3949,4)*POWER(O3949,3))</f>
        <v>59.664282795578714</v>
      </c>
      <c r="Q3949" s="3">
        <f>MAX(0,MIN(P3949-V3949+W3949,'Power Curve'!$C$39))</f>
        <v>55.933466073582451</v>
      </c>
      <c r="R3949" s="3">
        <f t="shared" si="1163"/>
        <v>42.149999618530302</v>
      </c>
      <c r="S3949" s="3">
        <f t="shared" si="1164"/>
        <v>13.78346645505215</v>
      </c>
      <c r="T3949" s="3">
        <f t="shared" si="1165"/>
        <v>13.78346645505215</v>
      </c>
      <c r="V3949" s="37">
        <f t="array" ref="V3949">SUM(_xlfn.NORM.DIST($AD$3:$AD$1003,$L3949,$AA3949,FALSE)*WindSpeedStep*$AE$3:$AE$1003)/AG3949</f>
        <v>22.74656835829445</v>
      </c>
      <c r="W3949" s="37">
        <f t="array" ref="W3949">SUM(_xlfn.NORM.DIST($AD$3:$AD$1003,$L3949,$AB3949,FALSE)*WindSpeedStep*$AE$3:$AE$1003)/AH3949</f>
        <v>19.015751636298187</v>
      </c>
      <c r="Y3949" s="1">
        <f t="shared" si="1166"/>
        <v>3</v>
      </c>
      <c r="Z3949" s="99">
        <f>IF(L3949&lt;'Power Curve'!$P$28,'Power Curve'!$Q$28,IF(L3949&gt;'Power Curve'!$P$29,'Power Curve'!$Q$29,INDEX(ReferenceTurbulence,Y3949)+(L3949-INDEX(ReferenceTurbulenceWindSpeed,Y3949))*(INDEX(ReferenceTurbulence,Y3949+1)-INDEX(ReferenceTurbulence,Y3949))/(INDEX(ReferenceTurbulenceWindSpeed,Y3949+1)-INDEX(ReferenceTurbulenceWindSpeed,Y3949))))</f>
        <v>0.11713247834199569</v>
      </c>
      <c r="AA3949" s="100">
        <f t="shared" si="1172"/>
        <v>0.46150848842169401</v>
      </c>
      <c r="AB3949" s="29">
        <f t="shared" si="1173"/>
        <v>0.41578477188899193</v>
      </c>
      <c r="AG3949" s="40">
        <f t="array" ref="AG3949">SUM(_xlfn.NORM.DIST($AD$3:$AD$1003,$F3949,$AA3949,FALSE)*WindSpeedStep)</f>
        <v>1.0000000000000016</v>
      </c>
      <c r="AH3949" s="40">
        <f t="array" ref="AH3949">SUM(_xlfn.NORM.DIST($AD$3:$AD$1003,$F3949,$AB3949,FALSE)*WindSpeedStep)</f>
        <v>1.0000000000000018</v>
      </c>
      <c r="AJ3949" s="47">
        <f t="shared" si="1167"/>
        <v>4</v>
      </c>
      <c r="AK3949" s="83" t="b">
        <f>COUNTIF('Power Curve'!$D$2:$D$31,AJ3949)&gt;0</f>
        <v>1</v>
      </c>
      <c r="AL3949" s="83" t="b">
        <f t="shared" si="1168"/>
        <v>0</v>
      </c>
      <c r="AM3949" s="83" t="b">
        <f t="shared" si="1174"/>
        <v>1</v>
      </c>
      <c r="AN3949" s="47" t="str">
        <f t="shared" si="1169"/>
        <v>Inner</v>
      </c>
      <c r="AO3949" s="48" t="str">
        <f t="shared" si="1170"/>
        <v>&lt;0</v>
      </c>
      <c r="AP3949" s="49" t="str">
        <f t="shared" si="1175"/>
        <v>13-14</v>
      </c>
      <c r="AQ3949" s="49" t="str">
        <f t="shared" si="1176"/>
        <v>May</v>
      </c>
      <c r="AR3949" s="48" t="str">
        <f t="shared" si="1177"/>
        <v>325-335</v>
      </c>
      <c r="AS3949" s="49" t="str">
        <f t="shared" si="1171"/>
        <v>Inner-TI</v>
      </c>
    </row>
    <row r="3950" spans="5:45" x14ac:dyDescent="0.3">
      <c r="E3950" s="15">
        <v>41049.5625</v>
      </c>
      <c r="F3950" s="21">
        <v>4.55</v>
      </c>
      <c r="G3950" s="21">
        <v>88.289997100830504</v>
      </c>
      <c r="H3950" s="42">
        <v>1.1878402142349196</v>
      </c>
      <c r="I3950" s="35">
        <v>343.2</v>
      </c>
      <c r="J3950" s="43">
        <v>0.14285714285714288</v>
      </c>
      <c r="K3950" s="44">
        <v>0.31260132883557279</v>
      </c>
      <c r="L3950" s="26">
        <f t="shared" si="1159"/>
        <v>4.5035194405393844</v>
      </c>
      <c r="M3950" s="26">
        <f t="shared" si="1160"/>
        <v>5.4083423100361558E-2</v>
      </c>
      <c r="N3950" s="96">
        <f t="shared" si="1161"/>
        <v>5</v>
      </c>
      <c r="O3950" s="26">
        <f t="shared" si="1162"/>
        <v>0.40014241095168862</v>
      </c>
      <c r="P3950" s="3">
        <f>IF(L3950&gt;'Power Curve'!$C$37,0,INDEX(Ci,$N3950,1)*POWER(1-O3950,3)+INDEX(Ci,$N3950,2)*3*O3950*POWER(1-O3950,2)+INDEX(Ci,$N3950,3)*3*POWER(O3950,2)*(1-O3950)+INDEX(Ci,$N3950,4)*POWER(O3950,3))</f>
        <v>122.19974411245846</v>
      </c>
      <c r="Q3950" s="3">
        <f>MAX(0,MIN(P3950-V3950+W3950,'Power Curve'!$C$39))</f>
        <v>128.68485716266832</v>
      </c>
      <c r="R3950" s="3">
        <f t="shared" si="1163"/>
        <v>88.289997100830504</v>
      </c>
      <c r="S3950" s="3">
        <f t="shared" si="1164"/>
        <v>40.394860061837818</v>
      </c>
      <c r="T3950" s="3">
        <f t="shared" si="1165"/>
        <v>40.394860061837818</v>
      </c>
      <c r="V3950" s="37">
        <f t="array" ref="V3950">SUM(_xlfn.NORM.DIST($AD$3:$AD$1003,$L3950,$AA3950,FALSE)*WindSpeedStep*$AE$3:$AE$1003)/AG3950</f>
        <v>97.605936889159238</v>
      </c>
      <c r="W3950" s="37">
        <f t="array" ref="W3950">SUM(_xlfn.NORM.DIST($AD$3:$AD$1003,$L3950,$AB3950,FALSE)*WindSpeedStep*$AE$3:$AE$1003)/AH3950</f>
        <v>104.09104993936909</v>
      </c>
      <c r="Y3950" s="1">
        <f t="shared" si="1166"/>
        <v>4</v>
      </c>
      <c r="Z3950" s="99">
        <f>IF(L3950&lt;'Power Curve'!$P$28,'Power Curve'!$Q$28,IF(L3950&gt;'Power Curve'!$P$29,'Power Curve'!$Q$29,INDEX(ReferenceTurbulence,Y3950)+(L3950-INDEX(ReferenceTurbulenceWindSpeed,Y3950))*(INDEX(ReferenceTurbulence,Y3950+1)-INDEX(ReferenceTurbulence,Y3950))/(INDEX(ReferenceTurbulenceWindSpeed,Y3950+1)-INDEX(ReferenceTurbulenceWindSpeed,Y3950))))</f>
        <v>0.11738783753422811</v>
      </c>
      <c r="AA3950" s="100">
        <f t="shared" si="1172"/>
        <v>0.52865840841827516</v>
      </c>
      <c r="AB3950" s="29">
        <f t="shared" si="1173"/>
        <v>0.643359920077055</v>
      </c>
      <c r="AG3950" s="40">
        <f t="array" ref="AG3950">SUM(_xlfn.NORM.DIST($AD$3:$AD$1003,$F3950,$AA3950,FALSE)*WindSpeedStep)</f>
        <v>1.0000000000000031</v>
      </c>
      <c r="AH3950" s="40">
        <f t="array" ref="AH3950">SUM(_xlfn.NORM.DIST($AD$3:$AD$1003,$F3950,$AB3950,FALSE)*WindSpeedStep)</f>
        <v>0.99999999999959099</v>
      </c>
      <c r="AJ3950" s="47">
        <f t="shared" si="1167"/>
        <v>5</v>
      </c>
      <c r="AK3950" s="83" t="b">
        <f>COUNTIF('Power Curve'!$D$2:$D$31,AJ3950)&gt;0</f>
        <v>1</v>
      </c>
      <c r="AL3950" s="83" t="b">
        <f t="shared" si="1168"/>
        <v>0</v>
      </c>
      <c r="AM3950" s="83" t="b">
        <f t="shared" si="1174"/>
        <v>1</v>
      </c>
      <c r="AN3950" s="47" t="str">
        <f t="shared" si="1169"/>
        <v>Outer</v>
      </c>
      <c r="AO3950" s="48" t="str">
        <f t="shared" si="1170"/>
        <v>0.0-0.1</v>
      </c>
      <c r="AP3950" s="49" t="str">
        <f t="shared" si="1175"/>
        <v>13-14</v>
      </c>
      <c r="AQ3950" s="49" t="str">
        <f t="shared" si="1176"/>
        <v>May</v>
      </c>
      <c r="AR3950" s="48" t="str">
        <f t="shared" si="1177"/>
        <v>335-345</v>
      </c>
      <c r="AS3950" s="49" t="str">
        <f t="shared" si="1171"/>
        <v>LWS-HTI</v>
      </c>
    </row>
    <row r="3951" spans="5:45" x14ac:dyDescent="0.3">
      <c r="E3951" s="15">
        <v>41049.583333333336</v>
      </c>
      <c r="F3951" s="21">
        <v>4.82</v>
      </c>
      <c r="G3951" s="21">
        <v>155.75999832153352</v>
      </c>
      <c r="H3951" s="42">
        <v>1.1869092854042533</v>
      </c>
      <c r="I3951" s="35">
        <v>307.7</v>
      </c>
      <c r="J3951" s="43">
        <v>0.14107883817427386</v>
      </c>
      <c r="K3951" s="44">
        <v>2.9131530626197714E-2</v>
      </c>
      <c r="L3951" s="26">
        <f t="shared" si="1159"/>
        <v>4.7695146211977439</v>
      </c>
      <c r="M3951" s="26">
        <f t="shared" si="1160"/>
        <v>9.5193835727780104E-2</v>
      </c>
      <c r="N3951" s="96">
        <f t="shared" si="1161"/>
        <v>5</v>
      </c>
      <c r="O3951" s="26">
        <f t="shared" si="1162"/>
        <v>0.70430254226993538</v>
      </c>
      <c r="P3951" s="3">
        <f>IF(L3951&gt;'Power Curve'!$C$37,0,INDEX(Ci,$N3951,1)*POWER(1-O3951,3)+INDEX(Ci,$N3951,2)*3*O3951*POWER(1-O3951,2)+INDEX(Ci,$N3951,3)*3*POWER(O3951,2)*(1-O3951)+INDEX(Ci,$N3951,4)*POWER(O3951,3))</f>
        <v>167.86580448350327</v>
      </c>
      <c r="Q3951" s="3">
        <f>MAX(0,MIN(P3951-V3951+W3951,'Power Curve'!$C$39))</f>
        <v>171.13946392020594</v>
      </c>
      <c r="R3951" s="3">
        <f t="shared" si="1163"/>
        <v>155.75999832153352</v>
      </c>
      <c r="S3951" s="3">
        <f t="shared" si="1164"/>
        <v>15.379465598672425</v>
      </c>
      <c r="T3951" s="3">
        <f t="shared" si="1165"/>
        <v>15.379465598672425</v>
      </c>
      <c r="V3951" s="37">
        <f t="array" ref="V3951">SUM(_xlfn.NORM.DIST($AD$3:$AD$1003,$L3951,$AA3951,FALSE)*WindSpeedStep*$AE$3:$AE$1003)/AG3951</f>
        <v>144.21312669422935</v>
      </c>
      <c r="W3951" s="37">
        <f t="array" ref="W3951">SUM(_xlfn.NORM.DIST($AD$3:$AD$1003,$L3951,$AB3951,FALSE)*WindSpeedStep*$AE$3:$AE$1003)/AH3951</f>
        <v>147.48678613093202</v>
      </c>
      <c r="Y3951" s="1">
        <f t="shared" si="1166"/>
        <v>4</v>
      </c>
      <c r="Z3951" s="99">
        <f>IF(L3951&lt;'Power Curve'!$P$28,'Power Curve'!$Q$28,IF(L3951&gt;'Power Curve'!$P$29,'Power Curve'!$Q$29,INDEX(ReferenceTurbulence,Y3951)+(L3951-INDEX(ReferenceTurbulenceWindSpeed,Y3951))*(INDEX(ReferenceTurbulence,Y3951+1)-INDEX(ReferenceTurbulence,Y3951))/(INDEX(ReferenceTurbulenceWindSpeed,Y3951+1)-INDEX(ReferenceTurbulenceWindSpeed,Y3951))))</f>
        <v>0.11758194364074655</v>
      </c>
      <c r="AA3951" s="100">
        <f t="shared" si="1172"/>
        <v>0.56080879938338979</v>
      </c>
      <c r="AB3951" s="29">
        <f t="shared" si="1173"/>
        <v>0.67287758141378962</v>
      </c>
      <c r="AG3951" s="40">
        <f t="array" ref="AG3951">SUM(_xlfn.NORM.DIST($AD$3:$AD$1003,$F3951,$AA3951,FALSE)*WindSpeedStep)</f>
        <v>1.0000000000000033</v>
      </c>
      <c r="AH3951" s="40">
        <f t="array" ref="AH3951">SUM(_xlfn.NORM.DIST($AD$3:$AD$1003,$F3951,$AB3951,FALSE)*WindSpeedStep)</f>
        <v>0.99999999999978573</v>
      </c>
      <c r="AJ3951" s="47">
        <f t="shared" si="1167"/>
        <v>5</v>
      </c>
      <c r="AK3951" s="83" t="b">
        <f>COUNTIF('Power Curve'!$D$2:$D$31,AJ3951)&gt;0</f>
        <v>1</v>
      </c>
      <c r="AL3951" s="83" t="b">
        <f t="shared" si="1168"/>
        <v>0</v>
      </c>
      <c r="AM3951" s="83" t="b">
        <f t="shared" si="1174"/>
        <v>1</v>
      </c>
      <c r="AN3951" s="47" t="str">
        <f t="shared" si="1169"/>
        <v>Outer</v>
      </c>
      <c r="AO3951" s="48" t="str">
        <f t="shared" si="1170"/>
        <v>0.0-0.1</v>
      </c>
      <c r="AP3951" s="49" t="str">
        <f t="shared" si="1175"/>
        <v>14-15</v>
      </c>
      <c r="AQ3951" s="49" t="str">
        <f t="shared" si="1176"/>
        <v>May</v>
      </c>
      <c r="AR3951" s="48" t="str">
        <f t="shared" si="1177"/>
        <v>305-315</v>
      </c>
      <c r="AS3951" s="49" t="str">
        <f t="shared" si="1171"/>
        <v>LWS-HTI</v>
      </c>
    </row>
    <row r="3952" spans="5:45" x14ac:dyDescent="0.3">
      <c r="E3952" s="15">
        <v>41049.590277777781</v>
      </c>
      <c r="F3952" s="21">
        <v>4.84</v>
      </c>
      <c r="G3952" s="21">
        <v>138.9299964904782</v>
      </c>
      <c r="H3952" s="42">
        <v>1.1863943567658795</v>
      </c>
      <c r="I3952" s="35">
        <v>304.5</v>
      </c>
      <c r="J3952" s="43">
        <v>0.13223140495867769</v>
      </c>
      <c r="K3952" s="44">
        <v>2.3485834041647759E-2</v>
      </c>
      <c r="L3952" s="26">
        <f t="shared" si="1159"/>
        <v>4.7886124408504998</v>
      </c>
      <c r="M3952" s="26">
        <f t="shared" si="1160"/>
        <v>9.8145465318457581E-2</v>
      </c>
      <c r="N3952" s="96">
        <f t="shared" si="1161"/>
        <v>5</v>
      </c>
      <c r="O3952" s="26">
        <f t="shared" si="1162"/>
        <v>0.72614051436814098</v>
      </c>
      <c r="P3952" s="3">
        <f>IF(L3952&gt;'Power Curve'!$C$37,0,INDEX(Ci,$N3952,1)*POWER(1-O3952,3)+INDEX(Ci,$N3952,2)*3*O3952*POWER(1-O3952,2)+INDEX(Ci,$N3952,3)*3*POWER(O3952,2)*(1-O3952)+INDEX(Ci,$N3952,4)*POWER(O3952,3))</f>
        <v>171.22684958635017</v>
      </c>
      <c r="Q3952" s="3">
        <f>MAX(0,MIN(P3952-V3952+W3952,'Power Curve'!$C$39))</f>
        <v>172.99435939987157</v>
      </c>
      <c r="R3952" s="3">
        <f t="shared" si="1163"/>
        <v>138.9299964904782</v>
      </c>
      <c r="S3952" s="3">
        <f t="shared" si="1164"/>
        <v>34.064362909393367</v>
      </c>
      <c r="T3952" s="3">
        <f t="shared" si="1165"/>
        <v>34.064362909393367</v>
      </c>
      <c r="V3952" s="37">
        <f t="array" ref="V3952">SUM(_xlfn.NORM.DIST($AD$3:$AD$1003,$L3952,$AA3952,FALSE)*WindSpeedStep*$AE$3:$AE$1003)/AG3952</f>
        <v>147.64031150031678</v>
      </c>
      <c r="W3952" s="37">
        <f t="array" ref="W3952">SUM(_xlfn.NORM.DIST($AD$3:$AD$1003,$L3952,$AB3952,FALSE)*WindSpeedStep*$AE$3:$AE$1003)/AH3952</f>
        <v>149.40782131383818</v>
      </c>
      <c r="Y3952" s="1">
        <f t="shared" si="1166"/>
        <v>4</v>
      </c>
      <c r="Z3952" s="99">
        <f>IF(L3952&lt;'Power Curve'!$P$28,'Power Curve'!$Q$28,IF(L3952&gt;'Power Curve'!$P$29,'Power Curve'!$Q$29,INDEX(ReferenceTurbulence,Y3952)+(L3952-INDEX(ReferenceTurbulenceWindSpeed,Y3952))*(INDEX(ReferenceTurbulence,Y3952+1)-INDEX(ReferenceTurbulence,Y3952))/(INDEX(ReferenceTurbulenceWindSpeed,Y3952+1)-INDEX(ReferenceTurbulenceWindSpeed,Y3952))))</f>
        <v>0.11759587999630988</v>
      </c>
      <c r="AA3952" s="100">
        <f t="shared" si="1172"/>
        <v>0.56312109394309195</v>
      </c>
      <c r="AB3952" s="29">
        <f t="shared" si="1173"/>
        <v>0.63320495085626449</v>
      </c>
      <c r="AG3952" s="40">
        <f t="array" ref="AG3952">SUM(_xlfn.NORM.DIST($AD$3:$AD$1003,$F3952,$AA3952,FALSE)*WindSpeedStep)</f>
        <v>1.0000000000000038</v>
      </c>
      <c r="AH3952" s="40">
        <f t="array" ref="AH3952">SUM(_xlfn.NORM.DIST($AD$3:$AD$1003,$F3952,$AB3952,FALSE)*WindSpeedStep)</f>
        <v>0.99999999999999811</v>
      </c>
      <c r="AJ3952" s="47">
        <f t="shared" si="1167"/>
        <v>5</v>
      </c>
      <c r="AK3952" s="83" t="b">
        <f>COUNTIF('Power Curve'!$D$2:$D$31,AJ3952)&gt;0</f>
        <v>1</v>
      </c>
      <c r="AL3952" s="83" t="b">
        <f t="shared" si="1168"/>
        <v>0</v>
      </c>
      <c r="AM3952" s="83" t="b">
        <f t="shared" si="1174"/>
        <v>1</v>
      </c>
      <c r="AN3952" s="47" t="str">
        <f t="shared" si="1169"/>
        <v>Outer</v>
      </c>
      <c r="AO3952" s="48" t="str">
        <f t="shared" si="1170"/>
        <v>0.0-0.1</v>
      </c>
      <c r="AP3952" s="49" t="str">
        <f t="shared" si="1175"/>
        <v>14-15</v>
      </c>
      <c r="AQ3952" s="49" t="str">
        <f t="shared" si="1176"/>
        <v>May</v>
      </c>
      <c r="AR3952" s="48" t="str">
        <f t="shared" si="1177"/>
        <v>295-305</v>
      </c>
      <c r="AS3952" s="49" t="str">
        <f t="shared" si="1171"/>
        <v>Inner-TI</v>
      </c>
    </row>
    <row r="3953" spans="5:45" x14ac:dyDescent="0.3">
      <c r="E3953" s="15">
        <v>41049.597222222219</v>
      </c>
      <c r="F3953" s="21">
        <v>3.86</v>
      </c>
      <c r="G3953" s="21">
        <v>65.050001144409208</v>
      </c>
      <c r="H3953" s="42">
        <v>1.1873960700227664</v>
      </c>
      <c r="I3953" s="35">
        <v>304.60000000000002</v>
      </c>
      <c r="J3953" s="43">
        <v>0.24352331606217617</v>
      </c>
      <c r="K3953" s="44">
        <v>4.6870848225153326E-2</v>
      </c>
      <c r="L3953" s="26">
        <f t="shared" si="1159"/>
        <v>3.8200918997288742</v>
      </c>
      <c r="M3953" s="26">
        <f t="shared" si="1160"/>
        <v>-5.1542506415061091E-2</v>
      </c>
      <c r="N3953" s="96">
        <f t="shared" si="1161"/>
        <v>4</v>
      </c>
      <c r="O3953" s="26">
        <f t="shared" si="1162"/>
        <v>0.7623987984227697</v>
      </c>
      <c r="P3953" s="3">
        <f>IF(L3953&gt;'Power Curve'!$C$37,0,INDEX(Ci,$N3953,1)*POWER(1-O3953,3)+INDEX(Ci,$N3953,2)*3*O3953*POWER(1-O3953,2)+INDEX(Ci,$N3953,3)*3*POWER(O3953,2)*(1-O3953)+INDEX(Ci,$N3953,4)*POWER(O3953,3))</f>
        <v>50.063312502460448</v>
      </c>
      <c r="Q3953" s="3">
        <f>MAX(0,MIN(P3953-V3953+W3953,'Power Curve'!$C$39))</f>
        <v>86.358959125771833</v>
      </c>
      <c r="R3953" s="3">
        <f t="shared" si="1163"/>
        <v>65.050001144409208</v>
      </c>
      <c r="S3953" s="3">
        <f t="shared" si="1164"/>
        <v>21.308957981362624</v>
      </c>
      <c r="T3953" s="3">
        <f t="shared" si="1165"/>
        <v>21.308957981362624</v>
      </c>
      <c r="V3953" s="37">
        <f t="array" ref="V3953">SUM(_xlfn.NORM.DIST($AD$3:$AD$1003,$L3953,$AA3953,FALSE)*WindSpeedStep*$AE$3:$AE$1003)/AG3953</f>
        <v>13.9744365919227</v>
      </c>
      <c r="W3953" s="37">
        <f t="array" ref="W3953">SUM(_xlfn.NORM.DIST($AD$3:$AD$1003,$L3953,$AB3953,FALSE)*WindSpeedStep*$AE$3:$AE$1003)/AH3953</f>
        <v>50.270083215234074</v>
      </c>
      <c r="Y3953" s="1">
        <f t="shared" si="1166"/>
        <v>3</v>
      </c>
      <c r="Z3953" s="99">
        <f>IF(L3953&lt;'Power Curve'!$P$28,'Power Curve'!$Q$28,IF(L3953&gt;'Power Curve'!$P$29,'Power Curve'!$Q$29,INDEX(ReferenceTurbulence,Y3953)+(L3953-INDEX(ReferenceTurbulenceWindSpeed,Y3953))*(INDEX(ReferenceTurbulence,Y3953+1)-INDEX(ReferenceTurbulence,Y3953))/(INDEX(ReferenceTurbulenceWindSpeed,Y3953+1)-INDEX(ReferenceTurbulenceWindSpeed,Y3953))))</f>
        <v>0.11713247834199569</v>
      </c>
      <c r="AA3953" s="100">
        <f t="shared" si="1172"/>
        <v>0.44745683170942552</v>
      </c>
      <c r="AB3953" s="29">
        <f t="shared" si="1173"/>
        <v>0.93028144708423366</v>
      </c>
      <c r="AG3953" s="40">
        <f t="array" ref="AG3953">SUM(_xlfn.NORM.DIST($AD$3:$AD$1003,$F3953,$AA3953,FALSE)*WindSpeedStep)</f>
        <v>1.0000000000000016</v>
      </c>
      <c r="AH3953" s="40">
        <f t="array" ref="AH3953">SUM(_xlfn.NORM.DIST($AD$3:$AD$1003,$F3953,$AB3953,FALSE)*WindSpeedStep)</f>
        <v>0.99998694885256278</v>
      </c>
      <c r="AJ3953" s="47">
        <f t="shared" si="1167"/>
        <v>4</v>
      </c>
      <c r="AK3953" s="83" t="b">
        <f>COUNTIF('Power Curve'!$D$2:$D$31,AJ3953)&gt;0</f>
        <v>1</v>
      </c>
      <c r="AL3953" s="83" t="b">
        <f t="shared" si="1168"/>
        <v>0</v>
      </c>
      <c r="AM3953" s="83" t="b">
        <f t="shared" si="1174"/>
        <v>1</v>
      </c>
      <c r="AN3953" s="47" t="str">
        <f t="shared" si="1169"/>
        <v>Outer</v>
      </c>
      <c r="AO3953" s="48" t="str">
        <f t="shared" si="1170"/>
        <v>&lt;0</v>
      </c>
      <c r="AP3953" s="49" t="str">
        <f t="shared" si="1175"/>
        <v>14-15</v>
      </c>
      <c r="AQ3953" s="49" t="str">
        <f t="shared" si="1176"/>
        <v>May</v>
      </c>
      <c r="AR3953" s="48" t="str">
        <f t="shared" si="1177"/>
        <v>295-305</v>
      </c>
      <c r="AS3953" s="49" t="str">
        <f t="shared" si="1171"/>
        <v>LWS-HTI</v>
      </c>
    </row>
    <row r="3954" spans="5:45" x14ac:dyDescent="0.3">
      <c r="E3954" s="15">
        <v>41049.611111111109</v>
      </c>
      <c r="F3954" s="21">
        <v>4.45</v>
      </c>
      <c r="G3954" s="21">
        <v>118.82999420165982</v>
      </c>
      <c r="H3954" s="42">
        <v>1.185808928326358</v>
      </c>
      <c r="I3954" s="35">
        <v>308.10000000000002</v>
      </c>
      <c r="J3954" s="43">
        <v>0.18202247191011237</v>
      </c>
      <c r="K3954" s="44">
        <v>0.10018659807551225</v>
      </c>
      <c r="L3954" s="26">
        <f t="shared" si="1159"/>
        <v>4.4020288726032035</v>
      </c>
      <c r="M3954" s="26">
        <f t="shared" si="1160"/>
        <v>3.839772866288859E-2</v>
      </c>
      <c r="N3954" s="96">
        <f t="shared" si="1161"/>
        <v>5</v>
      </c>
      <c r="O3954" s="26">
        <f t="shared" si="1162"/>
        <v>0.28408999077389446</v>
      </c>
      <c r="P3954" s="3">
        <f>IF(L3954&gt;'Power Curve'!$C$37,0,INDEX(Ci,$N3954,1)*POWER(1-O3954,3)+INDEX(Ci,$N3954,2)*3*O3954*POWER(1-O3954,2)+INDEX(Ci,$N3954,3)*3*POWER(O3954,2)*(1-O3954)+INDEX(Ci,$N3954,4)*POWER(O3954,3))</f>
        <v>106.60763809746639</v>
      </c>
      <c r="Q3954" s="3">
        <f>MAX(0,MIN(P3954-V3954+W3954,'Power Curve'!$C$39))</f>
        <v>125.74787988132088</v>
      </c>
      <c r="R3954" s="3">
        <f t="shared" si="1163"/>
        <v>118.82999420165982</v>
      </c>
      <c r="S3954" s="3">
        <f t="shared" si="1164"/>
        <v>6.9178856796610688</v>
      </c>
      <c r="T3954" s="3">
        <f t="shared" si="1165"/>
        <v>6.9178856796610688</v>
      </c>
      <c r="V3954" s="37">
        <f t="array" ref="V3954">SUM(_xlfn.NORM.DIST($AD$3:$AD$1003,$L3954,$AA3954,FALSE)*WindSpeedStep*$AE$3:$AE$1003)/AG3954</f>
        <v>80.92830443530562</v>
      </c>
      <c r="W3954" s="37">
        <f t="array" ref="W3954">SUM(_xlfn.NORM.DIST($AD$3:$AD$1003,$L3954,$AB3954,FALSE)*WindSpeedStep*$AE$3:$AE$1003)/AH3954</f>
        <v>100.06854621916011</v>
      </c>
      <c r="Y3954" s="1">
        <f t="shared" si="1166"/>
        <v>4</v>
      </c>
      <c r="Z3954" s="99">
        <f>IF(L3954&lt;'Power Curve'!$P$28,'Power Curve'!$Q$28,IF(L3954&gt;'Power Curve'!$P$29,'Power Curve'!$Q$29,INDEX(ReferenceTurbulence,Y3954)+(L3954-INDEX(ReferenceTurbulenceWindSpeed,Y3954))*(INDEX(ReferenceTurbulence,Y3954+1)-INDEX(ReferenceTurbulence,Y3954))/(INDEX(ReferenceTurbulenceWindSpeed,Y3954+1)-INDEX(ReferenceTurbulenceWindSpeed,Y3954))))</f>
        <v>0.11731377627138238</v>
      </c>
      <c r="AA3954" s="100">
        <f t="shared" si="1172"/>
        <v>0.51641863030073787</v>
      </c>
      <c r="AB3954" s="29">
        <f t="shared" si="1173"/>
        <v>0.80126817681092022</v>
      </c>
      <c r="AG3954" s="40">
        <f t="array" ref="AG3954">SUM(_xlfn.NORM.DIST($AD$3:$AD$1003,$F3954,$AA3954,FALSE)*WindSpeedStep)</f>
        <v>1.0000000000000033</v>
      </c>
      <c r="AH3954" s="40">
        <f t="array" ref="AH3954">SUM(_xlfn.NORM.DIST($AD$3:$AD$1003,$F3954,$AB3954,FALSE)*WindSpeedStep)</f>
        <v>0.99999999043731091</v>
      </c>
      <c r="AJ3954" s="47">
        <f t="shared" si="1167"/>
        <v>4</v>
      </c>
      <c r="AK3954" s="83" t="b">
        <f>COUNTIF('Power Curve'!$D$2:$D$31,AJ3954)&gt;0</f>
        <v>1</v>
      </c>
      <c r="AL3954" s="83" t="b">
        <f t="shared" si="1168"/>
        <v>0</v>
      </c>
      <c r="AM3954" s="83" t="b">
        <f t="shared" si="1174"/>
        <v>1</v>
      </c>
      <c r="AN3954" s="47" t="str">
        <f t="shared" si="1169"/>
        <v>Outer</v>
      </c>
      <c r="AO3954" s="48" t="str">
        <f t="shared" si="1170"/>
        <v>0.0-0.1</v>
      </c>
      <c r="AP3954" s="49" t="str">
        <f t="shared" si="1175"/>
        <v>14-15</v>
      </c>
      <c r="AQ3954" s="49" t="str">
        <f t="shared" si="1176"/>
        <v>May</v>
      </c>
      <c r="AR3954" s="48" t="str">
        <f t="shared" si="1177"/>
        <v>305-315</v>
      </c>
      <c r="AS3954" s="49" t="str">
        <f t="shared" si="1171"/>
        <v>LWS-HTI</v>
      </c>
    </row>
    <row r="3955" spans="5:45" x14ac:dyDescent="0.3">
      <c r="E3955" s="15">
        <v>41049.618055555555</v>
      </c>
      <c r="F3955" s="21">
        <v>6.39</v>
      </c>
      <c r="G3955" s="21">
        <v>460.85998916625982</v>
      </c>
      <c r="H3955" s="42">
        <v>1.1879547227745466</v>
      </c>
      <c r="I3955" s="35">
        <v>300.2</v>
      </c>
      <c r="J3955" s="43">
        <v>8.2942097026604072E-2</v>
      </c>
      <c r="K3955" s="44">
        <v>6.7833463993514809E-2</v>
      </c>
      <c r="L3955" s="26">
        <f t="shared" si="1159"/>
        <v>6.3249261358213982</v>
      </c>
      <c r="M3955" s="26">
        <f t="shared" si="1160"/>
        <v>0.33558769930587534</v>
      </c>
      <c r="N3955" s="96">
        <f t="shared" si="1161"/>
        <v>7</v>
      </c>
      <c r="O3955" s="26">
        <f t="shared" si="1162"/>
        <v>0.2983808074546721</v>
      </c>
      <c r="P3955" s="3">
        <f>IF(L3955&gt;'Power Curve'!$C$37,0,INDEX(Ci,$N3955,1)*POWER(1-O3955,3)+INDEX(Ci,$N3955,2)*3*O3955*POWER(1-O3955,2)+INDEX(Ci,$N3955,3)*3*POWER(O3955,2)*(1-O3955)+INDEX(Ci,$N3955,4)*POWER(O3955,3))</f>
        <v>429.99213803795635</v>
      </c>
      <c r="Q3955" s="3">
        <f>MAX(0,MIN(P3955-V3955+W3955,'Power Curve'!$C$39))</f>
        <v>421.75005569006186</v>
      </c>
      <c r="R3955" s="3">
        <f t="shared" si="1163"/>
        <v>460.85998916625982</v>
      </c>
      <c r="S3955" s="3">
        <f t="shared" si="1164"/>
        <v>-39.109933476197966</v>
      </c>
      <c r="T3955" s="3">
        <f t="shared" si="1165"/>
        <v>39.109933476197966</v>
      </c>
      <c r="V3955" s="37">
        <f t="array" ref="V3955">SUM(_xlfn.NORM.DIST($AD$3:$AD$1003,$L3955,$AA3955,FALSE)*WindSpeedStep*$AE$3:$AE$1003)/AG3955</f>
        <v>437.29166445247711</v>
      </c>
      <c r="W3955" s="37">
        <f t="array" ref="W3955">SUM(_xlfn.NORM.DIST($AD$3:$AD$1003,$L3955,$AB3955,FALSE)*WindSpeedStep*$AE$3:$AE$1003)/AH3955</f>
        <v>429.04958210458261</v>
      </c>
      <c r="Y3955" s="1">
        <f t="shared" si="1166"/>
        <v>6</v>
      </c>
      <c r="Z3955" s="99">
        <f>IF(L3955&lt;'Power Curve'!$P$28,'Power Curve'!$Q$28,IF(L3955&gt;'Power Curve'!$P$29,'Power Curve'!$Q$29,INDEX(ReferenceTurbulence,Y3955)+(L3955-INDEX(ReferenceTurbulenceWindSpeed,Y3955))*(INDEX(ReferenceTurbulence,Y3955+1)-INDEX(ReferenceTurbulence,Y3955))/(INDEX(ReferenceTurbulenceWindSpeed,Y3955+1)-INDEX(ReferenceTurbulenceWindSpeed,Y3955))))</f>
        <v>0.12102895620303457</v>
      </c>
      <c r="AA3955" s="100">
        <f t="shared" si="1172"/>
        <v>0.7654992082797567</v>
      </c>
      <c r="AB3955" s="29">
        <f t="shared" si="1173"/>
        <v>0.52460263724340239</v>
      </c>
      <c r="AG3955" s="40">
        <f t="array" ref="AG3955">SUM(_xlfn.NORM.DIST($AD$3:$AD$1003,$F3955,$AA3955,FALSE)*WindSpeedStep)</f>
        <v>1.0000000000000033</v>
      </c>
      <c r="AH3955" s="40">
        <f t="array" ref="AH3955">SUM(_xlfn.NORM.DIST($AD$3:$AD$1003,$F3955,$AB3955,FALSE)*WindSpeedStep)</f>
        <v>1.0000000000000042</v>
      </c>
      <c r="AJ3955" s="47">
        <f t="shared" si="1167"/>
        <v>6</v>
      </c>
      <c r="AK3955" s="83" t="b">
        <f>COUNTIF('Power Curve'!$D$2:$D$31,AJ3955)&gt;0</f>
        <v>1</v>
      </c>
      <c r="AL3955" s="83" t="b">
        <f t="shared" si="1168"/>
        <v>0</v>
      </c>
      <c r="AM3955" s="83" t="b">
        <f t="shared" si="1174"/>
        <v>1</v>
      </c>
      <c r="AN3955" s="47" t="str">
        <f t="shared" si="1169"/>
        <v>Outer</v>
      </c>
      <c r="AO3955" s="48" t="str">
        <f t="shared" si="1170"/>
        <v>0.3-0.4</v>
      </c>
      <c r="AP3955" s="49" t="str">
        <f t="shared" si="1175"/>
        <v>14-15</v>
      </c>
      <c r="AQ3955" s="49" t="str">
        <f t="shared" si="1176"/>
        <v>May</v>
      </c>
      <c r="AR3955" s="48" t="str">
        <f t="shared" si="1177"/>
        <v>295-305</v>
      </c>
      <c r="AS3955" s="49" t="str">
        <f t="shared" si="1171"/>
        <v>LWS-LTI</v>
      </c>
    </row>
    <row r="3956" spans="5:45" x14ac:dyDescent="0.3">
      <c r="E3956" s="15">
        <v>41049.638888888891</v>
      </c>
      <c r="F3956" s="21">
        <v>4.55</v>
      </c>
      <c r="G3956" s="21">
        <v>135.98000717163112</v>
      </c>
      <c r="H3956" s="42">
        <v>1.18526717479485</v>
      </c>
      <c r="I3956" s="35">
        <v>310.7</v>
      </c>
      <c r="J3956" s="43">
        <v>0.15384615384615385</v>
      </c>
      <c r="K3956" s="44">
        <v>2.2447826117524279E-2</v>
      </c>
      <c r="L3956" s="26">
        <f t="shared" si="1159"/>
        <v>4.5002653243699013</v>
      </c>
      <c r="M3956" s="26">
        <f t="shared" si="1160"/>
        <v>5.3580488956465083E-2</v>
      </c>
      <c r="N3956" s="96">
        <f t="shared" si="1161"/>
        <v>5</v>
      </c>
      <c r="O3956" s="26">
        <f t="shared" si="1162"/>
        <v>0.39642139465738951</v>
      </c>
      <c r="P3956" s="3">
        <f>IF(L3956&gt;'Power Curve'!$C$37,0,INDEX(Ci,$N3956,1)*POWER(1-O3956,3)+INDEX(Ci,$N3956,2)*3*O3956*POWER(1-O3956,2)+INDEX(Ci,$N3956,3)*3*POWER(O3956,2)*(1-O3956)+INDEX(Ci,$N3956,4)*POWER(O3956,3))</f>
        <v>121.67654158803538</v>
      </c>
      <c r="Q3956" s="3">
        <f>MAX(0,MIN(P3956-V3956+W3956,'Power Curve'!$C$39))</f>
        <v>131.11861822819884</v>
      </c>
      <c r="R3956" s="3">
        <f t="shared" si="1163"/>
        <v>135.98000717163112</v>
      </c>
      <c r="S3956" s="3">
        <f t="shared" si="1164"/>
        <v>-4.8613889434322743</v>
      </c>
      <c r="T3956" s="3">
        <f t="shared" si="1165"/>
        <v>4.8613889434322743</v>
      </c>
      <c r="V3956" s="37">
        <f t="array" ref="V3956">SUM(_xlfn.NORM.DIST($AD$3:$AD$1003,$L3956,$AA3956,FALSE)*WindSpeedStep*$AE$3:$AE$1003)/AG3956</f>
        <v>97.057947520943117</v>
      </c>
      <c r="W3956" s="37">
        <f t="array" ref="W3956">SUM(_xlfn.NORM.DIST($AD$3:$AD$1003,$L3956,$AB3956,FALSE)*WindSpeedStep*$AE$3:$AE$1003)/AH3956</f>
        <v>106.50002416110658</v>
      </c>
      <c r="Y3956" s="1">
        <f t="shared" si="1166"/>
        <v>4</v>
      </c>
      <c r="Z3956" s="99">
        <f>IF(L3956&lt;'Power Curve'!$P$28,'Power Curve'!$Q$28,IF(L3956&gt;'Power Curve'!$P$29,'Power Curve'!$Q$29,INDEX(ReferenceTurbulence,Y3956)+(L3956-INDEX(ReferenceTurbulenceWindSpeed,Y3956))*(INDEX(ReferenceTurbulence,Y3956+1)-INDEX(ReferenceTurbulence,Y3956))/(INDEX(ReferenceTurbulenceWindSpeed,Y3956+1)-INDEX(ReferenceTurbulenceWindSpeed,Y3956))))</f>
        <v>0.11738546289037835</v>
      </c>
      <c r="AA3956" s="100">
        <f t="shared" si="1172"/>
        <v>0.52826572823067952</v>
      </c>
      <c r="AB3956" s="29">
        <f t="shared" si="1173"/>
        <v>0.69234851144152332</v>
      </c>
      <c r="AG3956" s="40">
        <f t="array" ref="AG3956">SUM(_xlfn.NORM.DIST($AD$3:$AD$1003,$F3956,$AA3956,FALSE)*WindSpeedStep)</f>
        <v>1.0000000000000033</v>
      </c>
      <c r="AH3956" s="40">
        <f t="array" ref="AH3956">SUM(_xlfn.NORM.DIST($AD$3:$AD$1003,$F3956,$AB3956,FALSE)*WindSpeedStep)</f>
        <v>0.99999999998532785</v>
      </c>
      <c r="AJ3956" s="47">
        <f t="shared" si="1167"/>
        <v>5</v>
      </c>
      <c r="AK3956" s="83" t="b">
        <f>COUNTIF('Power Curve'!$D$2:$D$31,AJ3956)&gt;0</f>
        <v>1</v>
      </c>
      <c r="AL3956" s="83" t="b">
        <f t="shared" si="1168"/>
        <v>0</v>
      </c>
      <c r="AM3956" s="83" t="b">
        <f t="shared" si="1174"/>
        <v>1</v>
      </c>
      <c r="AN3956" s="47" t="str">
        <f t="shared" si="1169"/>
        <v>Outer</v>
      </c>
      <c r="AO3956" s="48" t="str">
        <f t="shared" si="1170"/>
        <v>0.0-0.1</v>
      </c>
      <c r="AP3956" s="49" t="str">
        <f t="shared" si="1175"/>
        <v>15-16</v>
      </c>
      <c r="AQ3956" s="49" t="str">
        <f t="shared" si="1176"/>
        <v>May</v>
      </c>
      <c r="AR3956" s="48" t="str">
        <f t="shared" si="1177"/>
        <v>305-315</v>
      </c>
      <c r="AS3956" s="49" t="str">
        <f t="shared" si="1171"/>
        <v>LWS-HTI</v>
      </c>
    </row>
    <row r="3957" spans="5:45" x14ac:dyDescent="0.3">
      <c r="E3957" s="15">
        <v>41049.645833333336</v>
      </c>
      <c r="F3957" s="21">
        <v>5.43</v>
      </c>
      <c r="G3957" s="21">
        <v>205.50000762939482</v>
      </c>
      <c r="H3957" s="42">
        <v>1.1850105023105093</v>
      </c>
      <c r="I3957" s="35">
        <v>308.7</v>
      </c>
      <c r="J3957" s="43">
        <v>0.13812154696132597</v>
      </c>
      <c r="K3957" s="44">
        <v>0.13983531463580695</v>
      </c>
      <c r="L3957" s="26">
        <f t="shared" si="1159"/>
        <v>5.3702586066955318</v>
      </c>
      <c r="M3957" s="26">
        <f t="shared" si="1160"/>
        <v>0.18804075523258973</v>
      </c>
      <c r="N3957" s="96">
        <f t="shared" si="1161"/>
        <v>6</v>
      </c>
      <c r="O3957" s="26">
        <f t="shared" si="1162"/>
        <v>0.34102659211311837</v>
      </c>
      <c r="P3957" s="3">
        <f>IF(L3957&gt;'Power Curve'!$C$37,0,INDEX(Ci,$N3957,1)*POWER(1-O3957,3)+INDEX(Ci,$N3957,2)*3*O3957*POWER(1-O3957,2)+INDEX(Ci,$N3957,3)*3*POWER(O3957,2)*(1-O3957)+INDEX(Ci,$N3957,4)*POWER(O3957,3))</f>
        <v>262.49075474871836</v>
      </c>
      <c r="Q3957" s="3">
        <f>MAX(0,MIN(P3957-V3957+W3957,'Power Curve'!$C$39))</f>
        <v>263.42132215426983</v>
      </c>
      <c r="R3957" s="3">
        <f t="shared" si="1163"/>
        <v>205.50000762939482</v>
      </c>
      <c r="S3957" s="3">
        <f t="shared" si="1164"/>
        <v>57.921314524875015</v>
      </c>
      <c r="T3957" s="3">
        <f t="shared" si="1165"/>
        <v>57.921314524875015</v>
      </c>
      <c r="V3957" s="37">
        <f t="array" ref="V3957">SUM(_xlfn.NORM.DIST($AD$3:$AD$1003,$L3957,$AA3957,FALSE)*WindSpeedStep*$AE$3:$AE$1003)/AG3957</f>
        <v>252.15798781244357</v>
      </c>
      <c r="W3957" s="37">
        <f t="array" ref="W3957">SUM(_xlfn.NORM.DIST($AD$3:$AD$1003,$L3957,$AB3957,FALSE)*WindSpeedStep*$AE$3:$AE$1003)/AH3957</f>
        <v>253.08855521799504</v>
      </c>
      <c r="Y3957" s="1">
        <f t="shared" si="1166"/>
        <v>5</v>
      </c>
      <c r="Z3957" s="99">
        <f>IF(L3957&lt;'Power Curve'!$P$28,'Power Curve'!$Q$28,IF(L3957&gt;'Power Curve'!$P$29,'Power Curve'!$Q$29,INDEX(ReferenceTurbulence,Y3957)+(L3957-INDEX(ReferenceTurbulenceWindSpeed,Y3957))*(INDEX(ReferenceTurbulence,Y3957+1)-INDEX(ReferenceTurbulence,Y3957))/(INDEX(ReferenceTurbulenceWindSpeed,Y3957+1)-INDEX(ReferenceTurbulenceWindSpeed,Y3957))))</f>
        <v>0.11907858464854819</v>
      </c>
      <c r="AA3957" s="100">
        <f t="shared" si="1172"/>
        <v>0.63948279408198838</v>
      </c>
      <c r="AB3957" s="29">
        <f t="shared" si="1173"/>
        <v>0.74174842633916194</v>
      </c>
      <c r="AG3957" s="40">
        <f t="array" ref="AG3957">SUM(_xlfn.NORM.DIST($AD$3:$AD$1003,$F3957,$AA3957,FALSE)*WindSpeedStep)</f>
        <v>1.0000000000000033</v>
      </c>
      <c r="AH3957" s="40">
        <f t="array" ref="AH3957">SUM(_xlfn.NORM.DIST($AD$3:$AD$1003,$F3957,$AB3957,FALSE)*WindSpeedStep)</f>
        <v>0.99999999999993194</v>
      </c>
      <c r="AJ3957" s="47">
        <f t="shared" si="1167"/>
        <v>5</v>
      </c>
      <c r="AK3957" s="83" t="b">
        <f>COUNTIF('Power Curve'!$D$2:$D$31,AJ3957)&gt;0</f>
        <v>1</v>
      </c>
      <c r="AL3957" s="83" t="b">
        <f t="shared" si="1168"/>
        <v>0</v>
      </c>
      <c r="AM3957" s="83" t="b">
        <f t="shared" si="1174"/>
        <v>1</v>
      </c>
      <c r="AN3957" s="47" t="str">
        <f t="shared" si="1169"/>
        <v>Inner</v>
      </c>
      <c r="AO3957" s="48" t="str">
        <f t="shared" si="1170"/>
        <v>0.1-0.2</v>
      </c>
      <c r="AP3957" s="49" t="str">
        <f t="shared" si="1175"/>
        <v>15-16</v>
      </c>
      <c r="AQ3957" s="49" t="str">
        <f t="shared" si="1176"/>
        <v>May</v>
      </c>
      <c r="AR3957" s="48" t="str">
        <f t="shared" si="1177"/>
        <v>305-315</v>
      </c>
      <c r="AS3957" s="49" t="str">
        <f t="shared" si="1171"/>
        <v>Inner-TI</v>
      </c>
    </row>
    <row r="3958" spans="5:45" x14ac:dyDescent="0.3">
      <c r="E3958" s="15">
        <v>41049.652777777781</v>
      </c>
      <c r="F3958" s="21">
        <v>6.42</v>
      </c>
      <c r="G3958" s="21">
        <v>622.75998306274391</v>
      </c>
      <c r="H3958" s="42">
        <v>1.1847539419874591</v>
      </c>
      <c r="I3958" s="35">
        <v>303</v>
      </c>
      <c r="J3958" s="43">
        <v>8.8785046728971959E-2</v>
      </c>
      <c r="K3958" s="44">
        <v>-3.8958742911983165E-3</v>
      </c>
      <c r="L3958" s="26">
        <f t="shared" si="1159"/>
        <v>6.3489082738610882</v>
      </c>
      <c r="M3958" s="26">
        <f t="shared" si="1160"/>
        <v>0.33929421604824317</v>
      </c>
      <c r="N3958" s="96">
        <f t="shared" si="1161"/>
        <v>7</v>
      </c>
      <c r="O3958" s="26">
        <f t="shared" si="1162"/>
        <v>0.32275975990735389</v>
      </c>
      <c r="P3958" s="3">
        <f>IF(L3958&gt;'Power Curve'!$C$37,0,INDEX(Ci,$N3958,1)*POWER(1-O3958,3)+INDEX(Ci,$N3958,2)*3*O3958*POWER(1-O3958,2)+INDEX(Ci,$N3958,3)*3*POWER(O3958,2)*(1-O3958)+INDEX(Ci,$N3958,4)*POWER(O3958,3))</f>
        <v>435.40773912682016</v>
      </c>
      <c r="Q3958" s="3">
        <f>MAX(0,MIN(P3958-V3958+W3958,'Power Curve'!$C$39))</f>
        <v>428.26264206629003</v>
      </c>
      <c r="R3958" s="3">
        <f t="shared" si="1163"/>
        <v>622.75998306274391</v>
      </c>
      <c r="S3958" s="3">
        <f t="shared" si="1164"/>
        <v>-194.49734099645389</v>
      </c>
      <c r="T3958" s="3">
        <f t="shared" si="1165"/>
        <v>194.49734099645389</v>
      </c>
      <c r="V3958" s="37">
        <f t="array" ref="V3958">SUM(_xlfn.NORM.DIST($AD$3:$AD$1003,$L3958,$AA3958,FALSE)*WindSpeedStep*$AE$3:$AE$1003)/AG3958</f>
        <v>442.44034469072807</v>
      </c>
      <c r="W3958" s="37">
        <f t="array" ref="W3958">SUM(_xlfn.NORM.DIST($AD$3:$AD$1003,$L3958,$AB3958,FALSE)*WindSpeedStep*$AE$3:$AE$1003)/AH3958</f>
        <v>435.29524763019793</v>
      </c>
      <c r="Y3958" s="1">
        <f t="shared" si="1166"/>
        <v>6</v>
      </c>
      <c r="Z3958" s="99">
        <f>IF(L3958&lt;'Power Curve'!$P$28,'Power Curve'!$Q$28,IF(L3958&gt;'Power Curve'!$P$29,'Power Curve'!$Q$29,INDEX(ReferenceTurbulence,Y3958)+(L3958-INDEX(ReferenceTurbulenceWindSpeed,Y3958))*(INDEX(ReferenceTurbulence,Y3958+1)-INDEX(ReferenceTurbulence,Y3958))/(INDEX(ReferenceTurbulenceWindSpeed,Y3958+1)-INDEX(ReferenceTurbulenceWindSpeed,Y3958))))</f>
        <v>0.12098181438323027</v>
      </c>
      <c r="AA3958" s="100">
        <f t="shared" si="1172"/>
        <v>0.76810244232441705</v>
      </c>
      <c r="AB3958" s="29">
        <f t="shared" si="1173"/>
        <v>0.56368811777271344</v>
      </c>
      <c r="AG3958" s="40">
        <f t="array" ref="AG3958">SUM(_xlfn.NORM.DIST($AD$3:$AD$1003,$F3958,$AA3958,FALSE)*WindSpeedStep)</f>
        <v>1.000000000000004</v>
      </c>
      <c r="AH3958" s="40">
        <f t="array" ref="AH3958">SUM(_xlfn.NORM.DIST($AD$3:$AD$1003,$F3958,$AB3958,FALSE)*WindSpeedStep)</f>
        <v>1.0000000000000036</v>
      </c>
      <c r="AJ3958" s="47">
        <f t="shared" si="1167"/>
        <v>6</v>
      </c>
      <c r="AK3958" s="83" t="b">
        <f>COUNTIF('Power Curve'!$D$2:$D$31,AJ3958)&gt;0</f>
        <v>1</v>
      </c>
      <c r="AL3958" s="83" t="b">
        <f t="shared" si="1168"/>
        <v>0</v>
      </c>
      <c r="AM3958" s="83" t="b">
        <f t="shared" si="1174"/>
        <v>1</v>
      </c>
      <c r="AN3958" s="47" t="str">
        <f t="shared" si="1169"/>
        <v>Outer</v>
      </c>
      <c r="AO3958" s="48" t="str">
        <f t="shared" si="1170"/>
        <v>0.3-0.4</v>
      </c>
      <c r="AP3958" s="49" t="str">
        <f t="shared" si="1175"/>
        <v>15-16</v>
      </c>
      <c r="AQ3958" s="49" t="str">
        <f t="shared" si="1176"/>
        <v>May</v>
      </c>
      <c r="AR3958" s="48" t="str">
        <f t="shared" si="1177"/>
        <v>295-305</v>
      </c>
      <c r="AS3958" s="49" t="str">
        <f t="shared" si="1171"/>
        <v>LWS-LTI</v>
      </c>
    </row>
    <row r="3959" spans="5:45" x14ac:dyDescent="0.3">
      <c r="E3959" s="15">
        <v>41049.659722222219</v>
      </c>
      <c r="F3959" s="21">
        <v>5.82</v>
      </c>
      <c r="G3959" s="21">
        <v>328.92999649047903</v>
      </c>
      <c r="H3959" s="42">
        <v>1.1854103961967744</v>
      </c>
      <c r="I3959" s="35">
        <v>291.8</v>
      </c>
      <c r="J3959" s="43">
        <v>0.10137457044673538</v>
      </c>
      <c r="K3959" s="44">
        <v>6.1782120485975346E-2</v>
      </c>
      <c r="L3959" s="26">
        <f t="shared" si="1159"/>
        <v>5.7566151855957903</v>
      </c>
      <c r="M3959" s="26">
        <f t="shared" si="1160"/>
        <v>0.2477534099528558</v>
      </c>
      <c r="N3959" s="96">
        <f t="shared" si="1161"/>
        <v>6</v>
      </c>
      <c r="O3959" s="26">
        <f t="shared" si="1162"/>
        <v>0.72611505322205494</v>
      </c>
      <c r="P3959" s="3">
        <f>IF(L3959&gt;'Power Curve'!$C$37,0,INDEX(Ci,$N3959,1)*POWER(1-O3959,3)+INDEX(Ci,$N3959,2)*3*O3959*POWER(1-O3959,2)+INDEX(Ci,$N3959,3)*3*POWER(O3959,2)*(1-O3959)+INDEX(Ci,$N3959,4)*POWER(O3959,3))</f>
        <v>321.22473176519327</v>
      </c>
      <c r="Q3959" s="3">
        <f>MAX(0,MIN(P3959-V3959+W3959,'Power Curve'!$C$39))</f>
        <v>319.50711349440479</v>
      </c>
      <c r="R3959" s="3">
        <f t="shared" si="1163"/>
        <v>328.92999649047903</v>
      </c>
      <c r="S3959" s="3">
        <f t="shared" si="1164"/>
        <v>-9.422882996074236</v>
      </c>
      <c r="T3959" s="3">
        <f t="shared" si="1165"/>
        <v>9.422882996074236</v>
      </c>
      <c r="V3959" s="37">
        <f t="array" ref="V3959">SUM(_xlfn.NORM.DIST($AD$3:$AD$1003,$L3959,$AA3959,FALSE)*WindSpeedStep*$AE$3:$AE$1003)/AG3959</f>
        <v>323.11470183202897</v>
      </c>
      <c r="W3959" s="37">
        <f t="array" ref="W3959">SUM(_xlfn.NORM.DIST($AD$3:$AD$1003,$L3959,$AB3959,FALSE)*WindSpeedStep*$AE$3:$AE$1003)/AH3959</f>
        <v>321.39708356124049</v>
      </c>
      <c r="Y3959" s="1">
        <f t="shared" si="1166"/>
        <v>5</v>
      </c>
      <c r="Z3959" s="99">
        <f>IF(L3959&lt;'Power Curve'!$P$28,'Power Curve'!$Q$28,IF(L3959&gt;'Power Curve'!$P$29,'Power Curve'!$Q$29,INDEX(ReferenceTurbulence,Y3959)+(L3959-INDEX(ReferenceTurbulenceWindSpeed,Y3959))*(INDEX(ReferenceTurbulence,Y3959+1)-INDEX(ReferenceTurbulence,Y3959))/(INDEX(ReferenceTurbulenceWindSpeed,Y3959+1)-INDEX(ReferenceTurbulenceWindSpeed,Y3959))))</f>
        <v>0.12055551018159524</v>
      </c>
      <c r="AA3959" s="100">
        <f t="shared" si="1172"/>
        <v>0.69399168061861904</v>
      </c>
      <c r="AB3959" s="29">
        <f t="shared" si="1173"/>
        <v>0.58357439166692715</v>
      </c>
      <c r="AG3959" s="40">
        <f t="array" ref="AG3959">SUM(_xlfn.NORM.DIST($AD$3:$AD$1003,$F3959,$AA3959,FALSE)*WindSpeedStep)</f>
        <v>1.0000000000000031</v>
      </c>
      <c r="AH3959" s="40">
        <f t="array" ref="AH3959">SUM(_xlfn.NORM.DIST($AD$3:$AD$1003,$F3959,$AB3959,FALSE)*WindSpeedStep)</f>
        <v>1.0000000000000036</v>
      </c>
      <c r="AJ3959" s="47">
        <f t="shared" si="1167"/>
        <v>6</v>
      </c>
      <c r="AK3959" s="83" t="b">
        <f>COUNTIF('Power Curve'!$D$2:$D$31,AJ3959)&gt;0</f>
        <v>1</v>
      </c>
      <c r="AL3959" s="83" t="b">
        <f t="shared" si="1168"/>
        <v>0</v>
      </c>
      <c r="AM3959" s="83" t="b">
        <f t="shared" si="1174"/>
        <v>1</v>
      </c>
      <c r="AN3959" s="47" t="str">
        <f t="shared" si="1169"/>
        <v>Outer</v>
      </c>
      <c r="AO3959" s="48" t="str">
        <f t="shared" si="1170"/>
        <v>0.2-0.3</v>
      </c>
      <c r="AP3959" s="49" t="str">
        <f t="shared" si="1175"/>
        <v>15-16</v>
      </c>
      <c r="AQ3959" s="49" t="str">
        <f t="shared" si="1176"/>
        <v>May</v>
      </c>
      <c r="AR3959" s="48" t="str">
        <f t="shared" si="1177"/>
        <v>285-295</v>
      </c>
      <c r="AS3959" s="49" t="str">
        <f t="shared" si="1171"/>
        <v>Inner-TI</v>
      </c>
    </row>
    <row r="3960" spans="5:45" x14ac:dyDescent="0.3">
      <c r="E3960" s="15">
        <v>41049.666666666664</v>
      </c>
      <c r="F3960" s="21">
        <v>5.25</v>
      </c>
      <c r="G3960" s="21">
        <v>231.31999206542943</v>
      </c>
      <c r="H3960" s="42">
        <v>1.1845980024477369</v>
      </c>
      <c r="I3960" s="35">
        <v>293.39999999999998</v>
      </c>
      <c r="J3960" s="43">
        <v>0.12571428571428572</v>
      </c>
      <c r="K3960" s="44">
        <v>0.11233985742369637</v>
      </c>
      <c r="L3960" s="26">
        <f t="shared" si="1159"/>
        <v>5.191636445006762</v>
      </c>
      <c r="M3960" s="26">
        <f t="shared" si="1160"/>
        <v>0.160434124340813</v>
      </c>
      <c r="N3960" s="96">
        <f t="shared" si="1161"/>
        <v>6</v>
      </c>
      <c r="O3960" s="26">
        <f t="shared" si="1162"/>
        <v>0.16299071251072247</v>
      </c>
      <c r="P3960" s="3">
        <f>IF(L3960&gt;'Power Curve'!$C$37,0,INDEX(Ci,$N3960,1)*POWER(1-O3960,3)+INDEX(Ci,$N3960,2)*3*O3960*POWER(1-O3960,2)+INDEX(Ci,$N3960,3)*3*POWER(O3960,2)*(1-O3960)+INDEX(Ci,$N3960,4)*POWER(O3960,3))</f>
        <v>236.21508326508581</v>
      </c>
      <c r="Q3960" s="3">
        <f>MAX(0,MIN(P3960-V3960+W3960,'Power Curve'!$C$39))</f>
        <v>236.35930041334939</v>
      </c>
      <c r="R3960" s="3">
        <f t="shared" si="1163"/>
        <v>231.31999206542943</v>
      </c>
      <c r="S3960" s="3">
        <f t="shared" si="1164"/>
        <v>5.0393083479199561</v>
      </c>
      <c r="T3960" s="3">
        <f t="shared" si="1165"/>
        <v>5.0393083479199561</v>
      </c>
      <c r="V3960" s="37">
        <f t="array" ref="V3960">SUM(_xlfn.NORM.DIST($AD$3:$AD$1003,$L3960,$AA3960,FALSE)*WindSpeedStep*$AE$3:$AE$1003)/AG3960</f>
        <v>220.11302762333909</v>
      </c>
      <c r="W3960" s="37">
        <f t="array" ref="W3960">SUM(_xlfn.NORM.DIST($AD$3:$AD$1003,$L3960,$AB3960,FALSE)*WindSpeedStep*$AE$3:$AE$1003)/AH3960</f>
        <v>220.25724477160267</v>
      </c>
      <c r="Y3960" s="1">
        <f t="shared" si="1166"/>
        <v>5</v>
      </c>
      <c r="Z3960" s="99">
        <f>IF(L3960&lt;'Power Curve'!$P$28,'Power Curve'!$Q$28,IF(L3960&gt;'Power Curve'!$P$29,'Power Curve'!$Q$29,INDEX(ReferenceTurbulence,Y3960)+(L3960-INDEX(ReferenceTurbulenceWindSpeed,Y3960))*(INDEX(ReferenceTurbulence,Y3960+1)-INDEX(ReferenceTurbulence,Y3960))/(INDEX(ReferenceTurbulenceWindSpeed,Y3960+1)-INDEX(ReferenceTurbulenceWindSpeed,Y3960))))</f>
        <v>0.11839576560061808</v>
      </c>
      <c r="AA3960" s="100">
        <f t="shared" si="1172"/>
        <v>0.61466777162664676</v>
      </c>
      <c r="AB3960" s="29">
        <f t="shared" si="1173"/>
        <v>0.65266286737227874</v>
      </c>
      <c r="AG3960" s="40">
        <f t="array" ref="AG3960">SUM(_xlfn.NORM.DIST($AD$3:$AD$1003,$F3960,$AA3960,FALSE)*WindSpeedStep)</f>
        <v>1.0000000000000033</v>
      </c>
      <c r="AH3960" s="40">
        <f t="array" ref="AH3960">SUM(_xlfn.NORM.DIST($AD$3:$AD$1003,$F3960,$AB3960,FALSE)*WindSpeedStep)</f>
        <v>1.0000000000000031</v>
      </c>
      <c r="AJ3960" s="47">
        <f t="shared" si="1167"/>
        <v>5</v>
      </c>
      <c r="AK3960" s="83" t="b">
        <f>COUNTIF('Power Curve'!$D$2:$D$31,AJ3960)&gt;0</f>
        <v>1</v>
      </c>
      <c r="AL3960" s="83" t="b">
        <f t="shared" si="1168"/>
        <v>0</v>
      </c>
      <c r="AM3960" s="83" t="b">
        <f t="shared" si="1174"/>
        <v>1</v>
      </c>
      <c r="AN3960" s="47" t="str">
        <f t="shared" si="1169"/>
        <v>Inner</v>
      </c>
      <c r="AO3960" s="48" t="str">
        <f t="shared" si="1170"/>
        <v>0.1-0.2</v>
      </c>
      <c r="AP3960" s="49" t="str">
        <f t="shared" si="1175"/>
        <v>16-17</v>
      </c>
      <c r="AQ3960" s="49" t="str">
        <f t="shared" si="1176"/>
        <v>May</v>
      </c>
      <c r="AR3960" s="48" t="str">
        <f t="shared" si="1177"/>
        <v>285-295</v>
      </c>
      <c r="AS3960" s="49" t="str">
        <f t="shared" si="1171"/>
        <v>Inner-TI</v>
      </c>
    </row>
    <row r="3961" spans="5:45" x14ac:dyDescent="0.3">
      <c r="E3961" s="15">
        <v>41049.673611111109</v>
      </c>
      <c r="F3961" s="21">
        <v>5.67</v>
      </c>
      <c r="G3961" s="21">
        <v>304.89001464843705</v>
      </c>
      <c r="H3961" s="42">
        <v>1.1858384200610619</v>
      </c>
      <c r="I3961" s="35">
        <v>297.60000000000002</v>
      </c>
      <c r="J3961" s="43">
        <v>9.876543209876544E-2</v>
      </c>
      <c r="K3961" s="44">
        <v>0.16257463028466351</v>
      </c>
      <c r="L3961" s="26">
        <f t="shared" si="1159"/>
        <v>5.6089237359343596</v>
      </c>
      <c r="M3961" s="26">
        <f t="shared" si="1160"/>
        <v>0.22492722031252022</v>
      </c>
      <c r="N3961" s="96">
        <f t="shared" si="1161"/>
        <v>6</v>
      </c>
      <c r="O3961" s="26">
        <f t="shared" si="1162"/>
        <v>0.57890836340469076</v>
      </c>
      <c r="P3961" s="3">
        <f>IF(L3961&gt;'Power Curve'!$C$37,0,INDEX(Ci,$N3961,1)*POWER(1-O3961,3)+INDEX(Ci,$N3961,2)*3*O3961*POWER(1-O3961,2)+INDEX(Ci,$N3961,3)*3*POWER(O3961,2)*(1-O3961)+INDEX(Ci,$N3961,4)*POWER(O3961,3))</f>
        <v>298.03596812447472</v>
      </c>
      <c r="Q3961" s="3">
        <f>MAX(0,MIN(P3961-V3961+W3961,'Power Curve'!$C$39))</f>
        <v>297.06652260853571</v>
      </c>
      <c r="R3961" s="3">
        <f t="shared" si="1163"/>
        <v>304.89001464843705</v>
      </c>
      <c r="S3961" s="3">
        <f t="shared" si="1164"/>
        <v>-7.823492039901339</v>
      </c>
      <c r="T3961" s="3">
        <f t="shared" si="1165"/>
        <v>7.823492039901339</v>
      </c>
      <c r="V3961" s="37">
        <f t="array" ref="V3961">SUM(_xlfn.NORM.DIST($AD$3:$AD$1003,$L3961,$AA3961,FALSE)*WindSpeedStep*$AE$3:$AE$1003)/AG3961</f>
        <v>295.55138885320406</v>
      </c>
      <c r="W3961" s="37">
        <f t="array" ref="W3961">SUM(_xlfn.NORM.DIST($AD$3:$AD$1003,$L3961,$AB3961,FALSE)*WindSpeedStep*$AE$3:$AE$1003)/AH3961</f>
        <v>294.58194333726505</v>
      </c>
      <c r="Y3961" s="1">
        <f t="shared" si="1166"/>
        <v>5</v>
      </c>
      <c r="Z3961" s="99">
        <f>IF(L3961&lt;'Power Curve'!$P$28,'Power Curve'!$Q$28,IF(L3961&gt;'Power Curve'!$P$29,'Power Curve'!$Q$29,INDEX(ReferenceTurbulence,Y3961)+(L3961-INDEX(ReferenceTurbulenceWindSpeed,Y3961))*(INDEX(ReferenceTurbulence,Y3961+1)-INDEX(ReferenceTurbulence,Y3961))/(INDEX(ReferenceTurbulenceWindSpeed,Y3961+1)-INDEX(ReferenceTurbulenceWindSpeed,Y3961))))</f>
        <v>0.11999092998565658</v>
      </c>
      <c r="AA3961" s="100">
        <f t="shared" si="1172"/>
        <v>0.67301997529338708</v>
      </c>
      <c r="AB3961" s="29">
        <f t="shared" si="1173"/>
        <v>0.55396777638857875</v>
      </c>
      <c r="AG3961" s="40">
        <f t="array" ref="AG3961">SUM(_xlfn.NORM.DIST($AD$3:$AD$1003,$F3961,$AA3961,FALSE)*WindSpeedStep)</f>
        <v>1.0000000000000036</v>
      </c>
      <c r="AH3961" s="40">
        <f t="array" ref="AH3961">SUM(_xlfn.NORM.DIST($AD$3:$AD$1003,$F3961,$AB3961,FALSE)*WindSpeedStep)</f>
        <v>1.0000000000000038</v>
      </c>
      <c r="AJ3961" s="47">
        <f t="shared" si="1167"/>
        <v>6</v>
      </c>
      <c r="AK3961" s="83" t="b">
        <f>COUNTIF('Power Curve'!$D$2:$D$31,AJ3961)&gt;0</f>
        <v>1</v>
      </c>
      <c r="AL3961" s="83" t="b">
        <f t="shared" si="1168"/>
        <v>0</v>
      </c>
      <c r="AM3961" s="83" t="b">
        <f t="shared" si="1174"/>
        <v>1</v>
      </c>
      <c r="AN3961" s="47" t="str">
        <f t="shared" si="1169"/>
        <v>Outer</v>
      </c>
      <c r="AO3961" s="48" t="str">
        <f t="shared" si="1170"/>
        <v>0.2-0.3</v>
      </c>
      <c r="AP3961" s="49" t="str">
        <f t="shared" si="1175"/>
        <v>16-17</v>
      </c>
      <c r="AQ3961" s="49" t="str">
        <f t="shared" si="1176"/>
        <v>May</v>
      </c>
      <c r="AR3961" s="48" t="str">
        <f t="shared" si="1177"/>
        <v>295-305</v>
      </c>
      <c r="AS3961" s="49" t="str">
        <f t="shared" si="1171"/>
        <v>LWS-LTI</v>
      </c>
    </row>
    <row r="3962" spans="5:45" x14ac:dyDescent="0.3">
      <c r="E3962" s="15">
        <v>41049.680555555555</v>
      </c>
      <c r="F3962" s="21">
        <v>5.83</v>
      </c>
      <c r="G3962" s="21">
        <v>297.83000564575229</v>
      </c>
      <c r="H3962" s="42">
        <v>1.1860953821663998</v>
      </c>
      <c r="I3962" s="35">
        <v>310.7</v>
      </c>
      <c r="J3962" s="43">
        <v>9.4339622641509441E-2</v>
      </c>
      <c r="K3962" s="44">
        <v>0.1046820886599205</v>
      </c>
      <c r="L3962" s="26">
        <f t="shared" si="1159"/>
        <v>5.7676167827656872</v>
      </c>
      <c r="M3962" s="26">
        <f t="shared" si="1160"/>
        <v>0.24945374225998884</v>
      </c>
      <c r="N3962" s="96">
        <f t="shared" si="1161"/>
        <v>6</v>
      </c>
      <c r="O3962" s="26">
        <f t="shared" si="1162"/>
        <v>0.73708054043067261</v>
      </c>
      <c r="P3962" s="3">
        <f>IF(L3962&gt;'Power Curve'!$C$37,0,INDEX(Ci,$N3962,1)*POWER(1-O3962,3)+INDEX(Ci,$N3962,2)*3*O3962*POWER(1-O3962,2)+INDEX(Ci,$N3962,3)*3*POWER(O3962,2)*(1-O3962)+INDEX(Ci,$N3962,4)*POWER(O3962,3))</f>
        <v>323.0088343461187</v>
      </c>
      <c r="Q3962" s="3">
        <f>MAX(0,MIN(P3962-V3962+W3962,'Power Curve'!$C$39))</f>
        <v>320.63391197797296</v>
      </c>
      <c r="R3962" s="3">
        <f t="shared" si="1163"/>
        <v>297.83000564575229</v>
      </c>
      <c r="S3962" s="3">
        <f t="shared" si="1164"/>
        <v>22.803906332220663</v>
      </c>
      <c r="T3962" s="3">
        <f t="shared" si="1165"/>
        <v>22.803906332220663</v>
      </c>
      <c r="V3962" s="37">
        <f t="array" ref="V3962">SUM(_xlfn.NORM.DIST($AD$3:$AD$1003,$L3962,$AA3962,FALSE)*WindSpeedStep*$AE$3:$AE$1003)/AG3962</f>
        <v>325.19714560063449</v>
      </c>
      <c r="W3962" s="37">
        <f t="array" ref="W3962">SUM(_xlfn.NORM.DIST($AD$3:$AD$1003,$L3962,$AB3962,FALSE)*WindSpeedStep*$AE$3:$AE$1003)/AH3962</f>
        <v>322.82222323248874</v>
      </c>
      <c r="Y3962" s="1">
        <f t="shared" si="1166"/>
        <v>5</v>
      </c>
      <c r="Z3962" s="99">
        <f>IF(L3962&lt;'Power Curve'!$P$28,'Power Curve'!$Q$28,IF(L3962&gt;'Power Curve'!$P$29,'Power Curve'!$Q$29,INDEX(ReferenceTurbulence,Y3962)+(L3962-INDEX(ReferenceTurbulenceWindSpeed,Y3962))*(INDEX(ReferenceTurbulence,Y3962+1)-INDEX(ReferenceTurbulence,Y3962))/(INDEX(ReferenceTurbulenceWindSpeed,Y3962+1)-INDEX(ReferenceTurbulenceWindSpeed,Y3962))))</f>
        <v>0.12059756599389893</v>
      </c>
      <c r="AA3962" s="100">
        <f t="shared" si="1172"/>
        <v>0.69556054558710401</v>
      </c>
      <c r="AB3962" s="29">
        <f t="shared" si="1173"/>
        <v>0.54411479082695169</v>
      </c>
      <c r="AG3962" s="40">
        <f t="array" ref="AG3962">SUM(_xlfn.NORM.DIST($AD$3:$AD$1003,$F3962,$AA3962,FALSE)*WindSpeedStep)</f>
        <v>1.0000000000000038</v>
      </c>
      <c r="AH3962" s="40">
        <f t="array" ref="AH3962">SUM(_xlfn.NORM.DIST($AD$3:$AD$1003,$F3962,$AB3962,FALSE)*WindSpeedStep)</f>
        <v>1.0000000000000033</v>
      </c>
      <c r="AJ3962" s="47">
        <f t="shared" si="1167"/>
        <v>6</v>
      </c>
      <c r="AK3962" s="83" t="b">
        <f>COUNTIF('Power Curve'!$D$2:$D$31,AJ3962)&gt;0</f>
        <v>1</v>
      </c>
      <c r="AL3962" s="83" t="b">
        <f t="shared" si="1168"/>
        <v>0</v>
      </c>
      <c r="AM3962" s="83" t="b">
        <f t="shared" si="1174"/>
        <v>1</v>
      </c>
      <c r="AN3962" s="47" t="str">
        <f t="shared" si="1169"/>
        <v>Outer</v>
      </c>
      <c r="AO3962" s="48" t="str">
        <f t="shared" si="1170"/>
        <v>0.2-0.3</v>
      </c>
      <c r="AP3962" s="49" t="str">
        <f t="shared" si="1175"/>
        <v>16-17</v>
      </c>
      <c r="AQ3962" s="49" t="str">
        <f t="shared" si="1176"/>
        <v>May</v>
      </c>
      <c r="AR3962" s="48" t="str">
        <f t="shared" si="1177"/>
        <v>305-315</v>
      </c>
      <c r="AS3962" s="49" t="str">
        <f t="shared" si="1171"/>
        <v>LWS-LTI</v>
      </c>
    </row>
    <row r="3963" spans="5:45" x14ac:dyDescent="0.3">
      <c r="E3963" s="15">
        <v>41049.6875</v>
      </c>
      <c r="F3963" s="21">
        <v>6.84</v>
      </c>
      <c r="G3963" s="21">
        <v>585.92999553680465</v>
      </c>
      <c r="H3963" s="42">
        <v>1.185881239346442</v>
      </c>
      <c r="I3963" s="35">
        <v>297.7</v>
      </c>
      <c r="J3963" s="43">
        <v>0.11403508771929825</v>
      </c>
      <c r="K3963" s="44">
        <v>3.7330932876780715E-2</v>
      </c>
      <c r="L3963" s="26">
        <f t="shared" si="1159"/>
        <v>6.7664021377356081</v>
      </c>
      <c r="M3963" s="26">
        <f t="shared" si="1160"/>
        <v>0.40381923853480162</v>
      </c>
      <c r="N3963" s="96">
        <f t="shared" si="1161"/>
        <v>7</v>
      </c>
      <c r="O3963" s="26">
        <f t="shared" si="1162"/>
        <v>0.74716158095595164</v>
      </c>
      <c r="P3963" s="3">
        <f>IF(L3963&gt;'Power Curve'!$C$37,0,INDEX(Ci,$N3963,1)*POWER(1-O3963,3)+INDEX(Ci,$N3963,2)*3*O3963*POWER(1-O3963,2)+INDEX(Ci,$N3963,3)*3*POWER(O3963,2)*(1-O3963)+INDEX(Ci,$N3963,4)*POWER(O3963,3))</f>
        <v>536.68392573804886</v>
      </c>
      <c r="Q3963" s="3">
        <f>MAX(0,MIN(P3963-V3963+W3963,'Power Curve'!$C$39))</f>
        <v>534.93298127954074</v>
      </c>
      <c r="R3963" s="3">
        <f t="shared" si="1163"/>
        <v>585.92999553680465</v>
      </c>
      <c r="S3963" s="3">
        <f t="shared" si="1164"/>
        <v>-50.997014257263913</v>
      </c>
      <c r="T3963" s="3">
        <f t="shared" si="1165"/>
        <v>50.997014257263913</v>
      </c>
      <c r="V3963" s="37">
        <f t="array" ref="V3963">SUM(_xlfn.NORM.DIST($AD$3:$AD$1003,$L3963,$AA3963,FALSE)*WindSpeedStep*$AE$3:$AE$1003)/AG3963</f>
        <v>536.96287948830081</v>
      </c>
      <c r="W3963" s="37">
        <f t="array" ref="W3963">SUM(_xlfn.NORM.DIST($AD$3:$AD$1003,$L3963,$AB3963,FALSE)*WindSpeedStep*$AE$3:$AE$1003)/AH3963</f>
        <v>535.2119350297927</v>
      </c>
      <c r="Y3963" s="1">
        <f t="shared" si="1166"/>
        <v>6</v>
      </c>
      <c r="Z3963" s="99">
        <f>IF(L3963&lt;'Power Curve'!$P$28,'Power Curve'!$Q$28,IF(L3963&gt;'Power Curve'!$P$29,'Power Curve'!$Q$29,INDEX(ReferenceTurbulence,Y3963)+(L3963-INDEX(ReferenceTurbulenceWindSpeed,Y3963))*(INDEX(ReferenceTurbulence,Y3963+1)-INDEX(ReferenceTurbulence,Y3963))/(INDEX(ReferenceTurbulenceWindSpeed,Y3963+1)-INDEX(ReferenceTurbulenceWindSpeed,Y3963))))</f>
        <v>0.12016114441345545</v>
      </c>
      <c r="AA3963" s="100">
        <f t="shared" si="1172"/>
        <v>0.81305862443196208</v>
      </c>
      <c r="AB3963" s="29">
        <f t="shared" si="1173"/>
        <v>0.77160726132072732</v>
      </c>
      <c r="AG3963" s="40">
        <f t="array" ref="AG3963">SUM(_xlfn.NORM.DIST($AD$3:$AD$1003,$F3963,$AA3963,FALSE)*WindSpeedStep)</f>
        <v>1.0000000000000038</v>
      </c>
      <c r="AH3963" s="40">
        <f t="array" ref="AH3963">SUM(_xlfn.NORM.DIST($AD$3:$AD$1003,$F3963,$AB3963,FALSE)*WindSpeedStep)</f>
        <v>1.0000000000000029</v>
      </c>
      <c r="AJ3963" s="47">
        <f t="shared" si="1167"/>
        <v>7</v>
      </c>
      <c r="AK3963" s="83" t="b">
        <f>COUNTIF('Power Curve'!$D$2:$D$31,AJ3963)&gt;0</f>
        <v>1</v>
      </c>
      <c r="AL3963" s="83" t="b">
        <f t="shared" si="1168"/>
        <v>0</v>
      </c>
      <c r="AM3963" s="83" t="b">
        <f t="shared" si="1174"/>
        <v>1</v>
      </c>
      <c r="AN3963" s="47" t="str">
        <f t="shared" si="1169"/>
        <v>Outer</v>
      </c>
      <c r="AO3963" s="48" t="str">
        <f t="shared" si="1170"/>
        <v>0.4-0.5</v>
      </c>
      <c r="AP3963" s="49" t="str">
        <f t="shared" si="1175"/>
        <v>16-17</v>
      </c>
      <c r="AQ3963" s="49" t="str">
        <f t="shared" si="1176"/>
        <v>May</v>
      </c>
      <c r="AR3963" s="48" t="str">
        <f t="shared" si="1177"/>
        <v>295-305</v>
      </c>
      <c r="AS3963" s="49" t="str">
        <f t="shared" si="1171"/>
        <v>Inner-TI</v>
      </c>
    </row>
    <row r="3964" spans="5:45" x14ac:dyDescent="0.3">
      <c r="E3964" s="15">
        <v>41049.694444444445</v>
      </c>
      <c r="F3964" s="21">
        <v>5.09</v>
      </c>
      <c r="G3964" s="21">
        <v>245.48999404907281</v>
      </c>
      <c r="H3964" s="42">
        <v>1.1863524556593155</v>
      </c>
      <c r="I3964" s="35">
        <v>294.7</v>
      </c>
      <c r="J3964" s="43">
        <v>0.14931237721021612</v>
      </c>
      <c r="K3964" s="44">
        <v>9.0802060718915764E-2</v>
      </c>
      <c r="L3964" s="26">
        <f t="shared" si="1159"/>
        <v>5.0358988373810032</v>
      </c>
      <c r="M3964" s="26">
        <f t="shared" si="1160"/>
        <v>0.13636437504965893</v>
      </c>
      <c r="N3964" s="96">
        <f t="shared" si="1161"/>
        <v>6</v>
      </c>
      <c r="O3964" s="26">
        <f t="shared" si="1162"/>
        <v>7.7642742083132961E-3</v>
      </c>
      <c r="P3964" s="3">
        <f>IF(L3964&gt;'Power Curve'!$C$37,0,INDEX(Ci,$N3964,1)*POWER(1-O3964,3)+INDEX(Ci,$N3964,2)*3*O3964*POWER(1-O3964,2)+INDEX(Ci,$N3964,3)*3*POWER(O3964,2)*(1-O3964)+INDEX(Ci,$N3964,4)*POWER(O3964,3))</f>
        <v>212.66231699245213</v>
      </c>
      <c r="Q3964" s="3">
        <f>MAX(0,MIN(P3964-V3964+W3964,'Power Curve'!$C$39))</f>
        <v>215.08201316904947</v>
      </c>
      <c r="R3964" s="3">
        <f t="shared" si="1163"/>
        <v>245.48999404907281</v>
      </c>
      <c r="S3964" s="3">
        <f t="shared" si="1164"/>
        <v>-30.407980880023331</v>
      </c>
      <c r="T3964" s="3">
        <f t="shared" si="1165"/>
        <v>30.407980880023331</v>
      </c>
      <c r="V3964" s="37">
        <f t="array" ref="V3964">SUM(_xlfn.NORM.DIST($AD$3:$AD$1003,$L3964,$AA3964,FALSE)*WindSpeedStep*$AE$3:$AE$1003)/AG3964</f>
        <v>192.16066242554407</v>
      </c>
      <c r="W3964" s="37">
        <f t="array" ref="W3964">SUM(_xlfn.NORM.DIST($AD$3:$AD$1003,$L3964,$AB3964,FALSE)*WindSpeedStep*$AE$3:$AE$1003)/AH3964</f>
        <v>194.58035860214142</v>
      </c>
      <c r="Y3964" s="1">
        <f t="shared" si="1166"/>
        <v>5</v>
      </c>
      <c r="Z3964" s="99">
        <f>IF(L3964&lt;'Power Curve'!$P$28,'Power Curve'!$Q$28,IF(L3964&gt;'Power Curve'!$P$29,'Power Curve'!$Q$29,INDEX(ReferenceTurbulence,Y3964)+(L3964-INDEX(ReferenceTurbulenceWindSpeed,Y3964))*(INDEX(ReferenceTurbulence,Y3964+1)-INDEX(ReferenceTurbulence,Y3964))/(INDEX(ReferenceTurbulenceWindSpeed,Y3964+1)-INDEX(ReferenceTurbulenceWindSpeed,Y3964))))</f>
        <v>0.11780042735165422</v>
      </c>
      <c r="AA3964" s="100">
        <f t="shared" si="1172"/>
        <v>0.59323103514318076</v>
      </c>
      <c r="AB3964" s="29">
        <f t="shared" si="1173"/>
        <v>0.75192202679952114</v>
      </c>
      <c r="AG3964" s="40">
        <f t="array" ref="AG3964">SUM(_xlfn.NORM.DIST($AD$3:$AD$1003,$F3964,$AA3964,FALSE)*WindSpeedStep)</f>
        <v>1.0000000000000029</v>
      </c>
      <c r="AH3964" s="40">
        <f t="array" ref="AH3964">SUM(_xlfn.NORM.DIST($AD$3:$AD$1003,$F3964,$AB3964,FALSE)*WindSpeedStep)</f>
        <v>0.9999999999960667</v>
      </c>
      <c r="AJ3964" s="47">
        <f t="shared" si="1167"/>
        <v>5</v>
      </c>
      <c r="AK3964" s="83" t="b">
        <f>COUNTIF('Power Curve'!$D$2:$D$31,AJ3964)&gt;0</f>
        <v>1</v>
      </c>
      <c r="AL3964" s="83" t="b">
        <f t="shared" si="1168"/>
        <v>0</v>
      </c>
      <c r="AM3964" s="83" t="b">
        <f t="shared" si="1174"/>
        <v>1</v>
      </c>
      <c r="AN3964" s="47" t="str">
        <f t="shared" si="1169"/>
        <v>Outer</v>
      </c>
      <c r="AO3964" s="48" t="str">
        <f t="shared" si="1170"/>
        <v>0.1-0.2</v>
      </c>
      <c r="AP3964" s="49" t="str">
        <f t="shared" si="1175"/>
        <v>16-17</v>
      </c>
      <c r="AQ3964" s="49" t="str">
        <f t="shared" si="1176"/>
        <v>May</v>
      </c>
      <c r="AR3964" s="48" t="str">
        <f t="shared" si="1177"/>
        <v>285-295</v>
      </c>
      <c r="AS3964" s="49" t="str">
        <f t="shared" si="1171"/>
        <v>LWS-HTI</v>
      </c>
    </row>
    <row r="3965" spans="5:45" x14ac:dyDescent="0.3">
      <c r="E3965" s="15">
        <v>41049.701388888891</v>
      </c>
      <c r="F3965" s="21">
        <v>5.52</v>
      </c>
      <c r="G3965" s="21">
        <v>323.68998718261719</v>
      </c>
      <c r="H3965" s="42">
        <v>1.1870385311092886</v>
      </c>
      <c r="I3965" s="35">
        <v>303.8</v>
      </c>
      <c r="J3965" s="43">
        <v>0.1141304347826087</v>
      </c>
      <c r="K3965" s="44">
        <v>0.148792857462406</v>
      </c>
      <c r="L3965" s="26">
        <f t="shared" si="1159"/>
        <v>5.4623809763779754</v>
      </c>
      <c r="M3965" s="26">
        <f t="shared" si="1160"/>
        <v>0.20227856443081374</v>
      </c>
      <c r="N3965" s="96">
        <f t="shared" si="1161"/>
        <v>6</v>
      </c>
      <c r="O3965" s="26">
        <f t="shared" si="1162"/>
        <v>0.43284659340751597</v>
      </c>
      <c r="P3965" s="3">
        <f>IF(L3965&gt;'Power Curve'!$C$37,0,INDEX(Ci,$N3965,1)*POWER(1-O3965,3)+INDEX(Ci,$N3965,2)*3*O3965*POWER(1-O3965,2)+INDEX(Ci,$N3965,3)*3*POWER(O3965,2)*(1-O3965)+INDEX(Ci,$N3965,4)*POWER(O3965,3))</f>
        <v>276.04479079286284</v>
      </c>
      <c r="Q3965" s="3">
        <f>MAX(0,MIN(P3965-V3965+W3965,'Power Curve'!$C$39))</f>
        <v>275.90775335488496</v>
      </c>
      <c r="R3965" s="3">
        <f t="shared" si="1163"/>
        <v>323.68998718261719</v>
      </c>
      <c r="S3965" s="3">
        <f t="shared" si="1164"/>
        <v>-47.782233827732227</v>
      </c>
      <c r="T3965" s="3">
        <f t="shared" si="1165"/>
        <v>47.782233827732227</v>
      </c>
      <c r="V3965" s="37">
        <f t="array" ref="V3965">SUM(_xlfn.NORM.DIST($AD$3:$AD$1003,$L3965,$AA3965,FALSE)*WindSpeedStep*$AE$3:$AE$1003)/AG3965</f>
        <v>268.78545667339478</v>
      </c>
      <c r="W3965" s="37">
        <f t="array" ref="W3965">SUM(_xlfn.NORM.DIST($AD$3:$AD$1003,$L3965,$AB3965,FALSE)*WindSpeedStep*$AE$3:$AE$1003)/AH3965</f>
        <v>268.6484192354169</v>
      </c>
      <c r="Y3965" s="1">
        <f t="shared" si="1166"/>
        <v>5</v>
      </c>
      <c r="Z3965" s="99">
        <f>IF(L3965&lt;'Power Curve'!$P$28,'Power Curve'!$Q$28,IF(L3965&gt;'Power Curve'!$P$29,'Power Curve'!$Q$29,INDEX(ReferenceTurbulence,Y3965)+(L3965-INDEX(ReferenceTurbulenceWindSpeed,Y3965))*(INDEX(ReferenceTurbulence,Y3965+1)-INDEX(ReferenceTurbulence,Y3965))/(INDEX(ReferenceTurbulenceWindSpeed,Y3965+1)-INDEX(ReferenceTurbulenceWindSpeed,Y3965))))</f>
        <v>0.1194307408880927</v>
      </c>
      <c r="AA3965" s="100">
        <f t="shared" si="1172"/>
        <v>0.65237620702184485</v>
      </c>
      <c r="AB3965" s="29">
        <f t="shared" si="1173"/>
        <v>0.62342391578226897</v>
      </c>
      <c r="AG3965" s="40">
        <f t="array" ref="AG3965">SUM(_xlfn.NORM.DIST($AD$3:$AD$1003,$F3965,$AA3965,FALSE)*WindSpeedStep)</f>
        <v>1.0000000000000036</v>
      </c>
      <c r="AH3965" s="40">
        <f t="array" ref="AH3965">SUM(_xlfn.NORM.DIST($AD$3:$AD$1003,$F3965,$AB3965,FALSE)*WindSpeedStep)</f>
        <v>1.0000000000000033</v>
      </c>
      <c r="AJ3965" s="47">
        <f t="shared" si="1167"/>
        <v>5</v>
      </c>
      <c r="AK3965" s="83" t="b">
        <f>COUNTIF('Power Curve'!$D$2:$D$31,AJ3965)&gt;0</f>
        <v>1</v>
      </c>
      <c r="AL3965" s="83" t="b">
        <f t="shared" si="1168"/>
        <v>0</v>
      </c>
      <c r="AM3965" s="83" t="b">
        <f t="shared" si="1174"/>
        <v>1</v>
      </c>
      <c r="AN3965" s="47" t="str">
        <f t="shared" si="1169"/>
        <v>Inner</v>
      </c>
      <c r="AO3965" s="48" t="str">
        <f t="shared" si="1170"/>
        <v>0.2-0.3</v>
      </c>
      <c r="AP3965" s="49" t="str">
        <f t="shared" si="1175"/>
        <v>16-17</v>
      </c>
      <c r="AQ3965" s="49" t="str">
        <f t="shared" si="1176"/>
        <v>May</v>
      </c>
      <c r="AR3965" s="48" t="str">
        <f t="shared" si="1177"/>
        <v>295-305</v>
      </c>
      <c r="AS3965" s="49" t="str">
        <f t="shared" si="1171"/>
        <v>Inner-TI</v>
      </c>
    </row>
    <row r="3966" spans="5:45" x14ac:dyDescent="0.3">
      <c r="E3966" s="15">
        <v>41049.708333333336</v>
      </c>
      <c r="F3966" s="21">
        <v>5.5</v>
      </c>
      <c r="G3966" s="21">
        <v>235.31999969482428</v>
      </c>
      <c r="H3966" s="42">
        <v>1.1873389382601198</v>
      </c>
      <c r="I3966" s="35">
        <v>311.89999999999998</v>
      </c>
      <c r="J3966" s="43">
        <v>7.6363636363636356E-2</v>
      </c>
      <c r="K3966" s="44">
        <v>0.13590701866806143</v>
      </c>
      <c r="L3966" s="26">
        <f t="shared" si="1159"/>
        <v>5.4430488260182015</v>
      </c>
      <c r="M3966" s="26">
        <f t="shared" si="1160"/>
        <v>0.1992907182739829</v>
      </c>
      <c r="N3966" s="96">
        <f t="shared" si="1161"/>
        <v>6</v>
      </c>
      <c r="O3966" s="26">
        <f t="shared" si="1162"/>
        <v>0.4135778959437314</v>
      </c>
      <c r="P3966" s="3">
        <f>IF(L3966&gt;'Power Curve'!$C$37,0,INDEX(Ci,$N3966,1)*POWER(1-O3966,3)+INDEX(Ci,$N3966,2)*3*O3966*POWER(1-O3966,2)+INDEX(Ci,$N3966,3)*3*POWER(O3966,2)*(1-O3966)+INDEX(Ci,$N3966,4)*POWER(O3966,3))</f>
        <v>273.18994776826003</v>
      </c>
      <c r="Q3966" s="3">
        <f>MAX(0,MIN(P3966-V3966+W3966,'Power Curve'!$C$39))</f>
        <v>274.01930326739472</v>
      </c>
      <c r="R3966" s="3">
        <f t="shared" si="1163"/>
        <v>235.31999969482428</v>
      </c>
      <c r="S3966" s="3">
        <f t="shared" si="1164"/>
        <v>38.699303572570443</v>
      </c>
      <c r="T3966" s="3">
        <f t="shared" si="1165"/>
        <v>38.699303572570443</v>
      </c>
      <c r="V3966" s="37">
        <f t="array" ref="V3966">SUM(_xlfn.NORM.DIST($AD$3:$AD$1003,$L3966,$AA3966,FALSE)*WindSpeedStep*$AE$3:$AE$1003)/AG3966</f>
        <v>265.28625931737696</v>
      </c>
      <c r="W3966" s="37">
        <f t="array" ref="W3966">SUM(_xlfn.NORM.DIST($AD$3:$AD$1003,$L3966,$AB3966,FALSE)*WindSpeedStep*$AE$3:$AE$1003)/AH3966</f>
        <v>266.11561481651165</v>
      </c>
      <c r="Y3966" s="1">
        <f t="shared" si="1166"/>
        <v>5</v>
      </c>
      <c r="Z3966" s="99">
        <f>IF(L3966&lt;'Power Curve'!$P$28,'Power Curve'!$Q$28,IF(L3966&gt;'Power Curve'!$P$29,'Power Curve'!$Q$29,INDEX(ReferenceTurbulence,Y3966)+(L3966-INDEX(ReferenceTurbulenceWindSpeed,Y3966))*(INDEX(ReferenceTurbulence,Y3966+1)-INDEX(ReferenceTurbulence,Y3966))/(INDEX(ReferenceTurbulenceWindSpeed,Y3966+1)-INDEX(ReferenceTurbulenceWindSpeed,Y3966))))</f>
        <v>0.11935683986495929</v>
      </c>
      <c r="AA3966" s="100">
        <f t="shared" si="1172"/>
        <v>0.64966510710420911</v>
      </c>
      <c r="AB3966" s="29">
        <f t="shared" si="1173"/>
        <v>0.41565100125957172</v>
      </c>
      <c r="AG3966" s="40">
        <f t="array" ref="AG3966">SUM(_xlfn.NORM.DIST($AD$3:$AD$1003,$F3966,$AA3966,FALSE)*WindSpeedStep)</f>
        <v>1.0000000000000033</v>
      </c>
      <c r="AH3966" s="40">
        <f t="array" ref="AH3966">SUM(_xlfn.NORM.DIST($AD$3:$AD$1003,$F3966,$AB3966,FALSE)*WindSpeedStep)</f>
        <v>1.0000000000000036</v>
      </c>
      <c r="AJ3966" s="47">
        <f t="shared" si="1167"/>
        <v>5</v>
      </c>
      <c r="AK3966" s="83" t="b">
        <f>COUNTIF('Power Curve'!$D$2:$D$31,AJ3966)&gt;0</f>
        <v>1</v>
      </c>
      <c r="AL3966" s="83" t="b">
        <f t="shared" si="1168"/>
        <v>0</v>
      </c>
      <c r="AM3966" s="83" t="b">
        <f t="shared" si="1174"/>
        <v>1</v>
      </c>
      <c r="AN3966" s="47" t="str">
        <f t="shared" si="1169"/>
        <v>Outer</v>
      </c>
      <c r="AO3966" s="48" t="str">
        <f t="shared" si="1170"/>
        <v>0.1-0.2</v>
      </c>
      <c r="AP3966" s="49" t="str">
        <f t="shared" si="1175"/>
        <v>17-18</v>
      </c>
      <c r="AQ3966" s="49" t="str">
        <f t="shared" si="1176"/>
        <v>May</v>
      </c>
      <c r="AR3966" s="48" t="str">
        <f t="shared" si="1177"/>
        <v>305-315</v>
      </c>
      <c r="AS3966" s="49" t="str">
        <f t="shared" si="1171"/>
        <v>LWS-LTI</v>
      </c>
    </row>
    <row r="3967" spans="5:45" x14ac:dyDescent="0.3">
      <c r="E3967" s="15">
        <v>41049.715277777781</v>
      </c>
      <c r="F3967" s="21">
        <v>4.22</v>
      </c>
      <c r="G3967" s="21">
        <v>74.909999847412095</v>
      </c>
      <c r="H3967" s="42">
        <v>1.1865238999056851</v>
      </c>
      <c r="I3967" s="35">
        <v>308.39999999999998</v>
      </c>
      <c r="J3967" s="43">
        <v>0.14454976303317535</v>
      </c>
      <c r="K3967" s="44">
        <v>0.15046466857945218</v>
      </c>
      <c r="L3967" s="26">
        <f t="shared" si="1159"/>
        <v>4.1753471032318288</v>
      </c>
      <c r="M3967" s="26">
        <f t="shared" si="1160"/>
        <v>3.3633304797887598E-3</v>
      </c>
      <c r="N3967" s="96">
        <f t="shared" si="1161"/>
        <v>5</v>
      </c>
      <c r="O3967" s="26">
        <f t="shared" si="1162"/>
        <v>2.4883953398333415E-2</v>
      </c>
      <c r="P3967" s="3">
        <f>IF(L3967&gt;'Power Curve'!$C$37,0,INDEX(Ci,$N3967,1)*POWER(1-O3967,3)+INDEX(Ci,$N3967,2)*3*O3967*POWER(1-O3967,2)+INDEX(Ci,$N3967,3)*3*POWER(O3967,2)*(1-O3967)+INDEX(Ci,$N3967,4)*POWER(O3967,3))</f>
        <v>79.322610631598835</v>
      </c>
      <c r="Q3967" s="3">
        <f>MAX(0,MIN(P3967-V3967+W3967,'Power Curve'!$C$39))</f>
        <v>88.894087936268136</v>
      </c>
      <c r="R3967" s="3">
        <f t="shared" si="1163"/>
        <v>74.909999847412095</v>
      </c>
      <c r="S3967" s="3">
        <f t="shared" si="1164"/>
        <v>13.984088088856041</v>
      </c>
      <c r="T3967" s="3">
        <f t="shared" si="1165"/>
        <v>13.984088088856041</v>
      </c>
      <c r="V3967" s="37">
        <f t="array" ref="V3967">SUM(_xlfn.NORM.DIST($AD$3:$AD$1003,$L3967,$AA3967,FALSE)*WindSpeedStep*$AE$3:$AE$1003)/AG3967</f>
        <v>47.96388387249101</v>
      </c>
      <c r="W3967" s="37">
        <f t="array" ref="W3967">SUM(_xlfn.NORM.DIST($AD$3:$AD$1003,$L3967,$AB3967,FALSE)*WindSpeedStep*$AE$3:$AE$1003)/AH3967</f>
        <v>57.535361177160318</v>
      </c>
      <c r="Y3967" s="1">
        <f t="shared" si="1166"/>
        <v>4</v>
      </c>
      <c r="Z3967" s="99">
        <f>IF(L3967&lt;'Power Curve'!$P$28,'Power Curve'!$Q$28,IF(L3967&gt;'Power Curve'!$P$29,'Power Curve'!$Q$29,INDEX(ReferenceTurbulence,Y3967)+(L3967-INDEX(ReferenceTurbulenceWindSpeed,Y3967))*(INDEX(ReferenceTurbulence,Y3967+1)-INDEX(ReferenceTurbulence,Y3967))/(INDEX(ReferenceTurbulenceWindSpeed,Y3967+1)-INDEX(ReferenceTurbulenceWindSpeed,Y3967))))</f>
        <v>0.11714835855380387</v>
      </c>
      <c r="AA3967" s="100">
        <f t="shared" si="1172"/>
        <v>0.48913505953598863</v>
      </c>
      <c r="AB3967" s="29">
        <f t="shared" si="1173"/>
        <v>0.60354543435341601</v>
      </c>
      <c r="AG3967" s="40">
        <f t="array" ref="AG3967">SUM(_xlfn.NORM.DIST($AD$3:$AD$1003,$F3967,$AA3967,FALSE)*WindSpeedStep)</f>
        <v>1.0000000000000022</v>
      </c>
      <c r="AH3967" s="40">
        <f t="array" ref="AH3967">SUM(_xlfn.NORM.DIST($AD$3:$AD$1003,$F3967,$AB3967,FALSE)*WindSpeedStep)</f>
        <v>0.9999999999992959</v>
      </c>
      <c r="AJ3967" s="47">
        <f t="shared" si="1167"/>
        <v>4</v>
      </c>
      <c r="AK3967" s="83" t="b">
        <f>COUNTIF('Power Curve'!$D$2:$D$31,AJ3967)&gt;0</f>
        <v>1</v>
      </c>
      <c r="AL3967" s="83" t="b">
        <f t="shared" si="1168"/>
        <v>0</v>
      </c>
      <c r="AM3967" s="83" t="b">
        <f t="shared" si="1174"/>
        <v>1</v>
      </c>
      <c r="AN3967" s="47" t="str">
        <f t="shared" si="1169"/>
        <v>Outer</v>
      </c>
      <c r="AO3967" s="48" t="str">
        <f t="shared" si="1170"/>
        <v>0.0-0.1</v>
      </c>
      <c r="AP3967" s="49" t="str">
        <f t="shared" si="1175"/>
        <v>17-18</v>
      </c>
      <c r="AQ3967" s="49" t="str">
        <f t="shared" si="1176"/>
        <v>May</v>
      </c>
      <c r="AR3967" s="48" t="str">
        <f t="shared" si="1177"/>
        <v>305-315</v>
      </c>
      <c r="AS3967" s="49" t="str">
        <f t="shared" si="1171"/>
        <v>LWS-HTI</v>
      </c>
    </row>
    <row r="3968" spans="5:45" x14ac:dyDescent="0.3">
      <c r="E3968" s="15">
        <v>41049.722222222219</v>
      </c>
      <c r="F3968" s="21">
        <v>4.38</v>
      </c>
      <c r="G3968" s="21">
        <v>135.60999298095669</v>
      </c>
      <c r="H3968" s="42">
        <v>1.1841281795753396</v>
      </c>
      <c r="I3968" s="35">
        <v>293.2</v>
      </c>
      <c r="J3968" s="43">
        <v>0.34703196347031967</v>
      </c>
      <c r="K3968" s="44">
        <v>3.8151374595813407E-2</v>
      </c>
      <c r="L3968" s="26">
        <f t="shared" si="1159"/>
        <v>4.330735431404964</v>
      </c>
      <c r="M3968" s="26">
        <f t="shared" si="1160"/>
        <v>2.7379097505609695E-2</v>
      </c>
      <c r="N3968" s="96">
        <f t="shared" si="1161"/>
        <v>5</v>
      </c>
      <c r="O3968" s="26">
        <f t="shared" si="1162"/>
        <v>0.20256737678023093</v>
      </c>
      <c r="P3968" s="3">
        <f>IF(L3968&gt;'Power Curve'!$C$37,0,INDEX(Ci,$N3968,1)*POWER(1-O3968,3)+INDEX(Ci,$N3968,2)*3*O3968*POWER(1-O3968,2)+INDEX(Ci,$N3968,3)*3*POWER(O3968,2)*(1-O3968)+INDEX(Ci,$N3968,4)*POWER(O3968,3))</f>
        <v>96.735041076771324</v>
      </c>
      <c r="Q3968" s="3">
        <f>MAX(0,MIN(P3968-V3968+W3968,'Power Curve'!$C$39))</f>
        <v>171.55750194485933</v>
      </c>
      <c r="R3968" s="3">
        <f t="shared" si="1163"/>
        <v>135.60999298095669</v>
      </c>
      <c r="S3968" s="3">
        <f t="shared" si="1164"/>
        <v>35.947508963902635</v>
      </c>
      <c r="T3968" s="3">
        <f t="shared" si="1165"/>
        <v>35.947508963902635</v>
      </c>
      <c r="V3968" s="37">
        <f t="array" ref="V3968">SUM(_xlfn.NORM.DIST($AD$3:$AD$1003,$L3968,$AA3968,FALSE)*WindSpeedStep*$AE$3:$AE$1003)/AG3968</f>
        <v>69.827148897182056</v>
      </c>
      <c r="W3968" s="37">
        <f t="array" ref="W3968">SUM(_xlfn.NORM.DIST($AD$3:$AD$1003,$L3968,$AB3968,FALSE)*WindSpeedStep*$AE$3:$AE$1003)/AH3968</f>
        <v>144.64960976527007</v>
      </c>
      <c r="Y3968" s="1">
        <f t="shared" si="1166"/>
        <v>4</v>
      </c>
      <c r="Z3968" s="99">
        <f>IF(L3968&lt;'Power Curve'!$P$28,'Power Curve'!$Q$28,IF(L3968&gt;'Power Curve'!$P$29,'Power Curve'!$Q$29,INDEX(ReferenceTurbulence,Y3968)+(L3968-INDEX(ReferenceTurbulenceWindSpeed,Y3968))*(INDEX(ReferenceTurbulence,Y3968+1)-INDEX(ReferenceTurbulence,Y3968))/(INDEX(ReferenceTurbulenceWindSpeed,Y3968+1)-INDEX(ReferenceTurbulenceWindSpeed,Y3968))))</f>
        <v>0.11726175092168604</v>
      </c>
      <c r="AA3968" s="100">
        <f t="shared" si="1172"/>
        <v>0.5078296194651295</v>
      </c>
      <c r="AB3968" s="29">
        <f t="shared" si="1173"/>
        <v>1.5029036200309465</v>
      </c>
      <c r="AG3968" s="40">
        <f t="array" ref="AG3968">SUM(_xlfn.NORM.DIST($AD$3:$AD$1003,$F3968,$AA3968,FALSE)*WindSpeedStep)</f>
        <v>1.0000000000000027</v>
      </c>
      <c r="AH3968" s="40">
        <f t="array" ref="AH3968">SUM(_xlfn.NORM.DIST($AD$3:$AD$1003,$F3968,$AB3968,FALSE)*WindSpeedStep)</f>
        <v>0.99840170038725085</v>
      </c>
      <c r="AJ3968" s="47">
        <f t="shared" si="1167"/>
        <v>4</v>
      </c>
      <c r="AK3968" s="83" t="b">
        <f>COUNTIF('Power Curve'!$D$2:$D$31,AJ3968)&gt;0</f>
        <v>1</v>
      </c>
      <c r="AL3968" s="83" t="b">
        <f t="shared" si="1168"/>
        <v>0</v>
      </c>
      <c r="AM3968" s="83" t="b">
        <f t="shared" si="1174"/>
        <v>1</v>
      </c>
      <c r="AN3968" s="47" t="str">
        <f t="shared" si="1169"/>
        <v>Outer</v>
      </c>
      <c r="AO3968" s="48" t="str">
        <f t="shared" si="1170"/>
        <v>0.0-0.1</v>
      </c>
      <c r="AP3968" s="49" t="str">
        <f t="shared" si="1175"/>
        <v>17-18</v>
      </c>
      <c r="AQ3968" s="49" t="str">
        <f t="shared" si="1176"/>
        <v>May</v>
      </c>
      <c r="AR3968" s="48" t="str">
        <f t="shared" si="1177"/>
        <v>285-295</v>
      </c>
      <c r="AS3968" s="49" t="str">
        <f t="shared" si="1171"/>
        <v>LWS-HTI</v>
      </c>
    </row>
    <row r="3969" spans="5:45" x14ac:dyDescent="0.3">
      <c r="E3969" s="15">
        <v>41049.729166666664</v>
      </c>
      <c r="F3969" s="21">
        <v>5.17</v>
      </c>
      <c r="G3969" s="21">
        <v>197.00999450683628</v>
      </c>
      <c r="H3969" s="42">
        <v>1.1866670545603124</v>
      </c>
      <c r="I3969" s="35">
        <v>289.3</v>
      </c>
      <c r="J3969" s="43">
        <v>0.14119922630560927</v>
      </c>
      <c r="K3969" s="44">
        <v>0.11533979363942398</v>
      </c>
      <c r="L3969" s="26">
        <f t="shared" si="1159"/>
        <v>5.1155006234536362</v>
      </c>
      <c r="M3969" s="26">
        <f t="shared" si="1160"/>
        <v>0.14866708768988735</v>
      </c>
      <c r="N3969" s="96">
        <f t="shared" si="1161"/>
        <v>6</v>
      </c>
      <c r="O3969" s="26">
        <f t="shared" si="1162"/>
        <v>8.7104787543137524E-2</v>
      </c>
      <c r="P3969" s="3">
        <f>IF(L3969&gt;'Power Curve'!$C$37,0,INDEX(Ci,$N3969,1)*POWER(1-O3969,3)+INDEX(Ci,$N3969,2)*3*O3969*POWER(1-O3969,2)+INDEX(Ci,$N3969,3)*3*POWER(O3969,2)*(1-O3969)+INDEX(Ci,$N3969,4)*POWER(O3969,3))</f>
        <v>224.82079609531189</v>
      </c>
      <c r="Q3969" s="3">
        <f>MAX(0,MIN(P3969-V3969+W3969,'Power Curve'!$C$39))</f>
        <v>226.03588009054099</v>
      </c>
      <c r="R3969" s="3">
        <f t="shared" si="1163"/>
        <v>197.00999450683628</v>
      </c>
      <c r="S3969" s="3">
        <f t="shared" si="1164"/>
        <v>29.025885583704707</v>
      </c>
      <c r="T3969" s="3">
        <f t="shared" si="1165"/>
        <v>29.025885583704707</v>
      </c>
      <c r="V3969" s="37">
        <f t="array" ref="V3969">SUM(_xlfn.NORM.DIST($AD$3:$AD$1003,$L3969,$AA3969,FALSE)*WindSpeedStep*$AE$3:$AE$1003)/AG3969</f>
        <v>206.46109695925929</v>
      </c>
      <c r="W3969" s="37">
        <f t="array" ref="W3969">SUM(_xlfn.NORM.DIST($AD$3:$AD$1003,$L3969,$AB3969,FALSE)*WindSpeedStep*$AE$3:$AE$1003)/AH3969</f>
        <v>207.67618095448839</v>
      </c>
      <c r="Y3969" s="1">
        <f t="shared" si="1166"/>
        <v>5</v>
      </c>
      <c r="Z3969" s="99">
        <f>IF(L3969&lt;'Power Curve'!$P$28,'Power Curve'!$Q$28,IF(L3969&gt;'Power Curve'!$P$29,'Power Curve'!$Q$29,INDEX(ReferenceTurbulence,Y3969)+(L3969-INDEX(ReferenceTurbulenceWindSpeed,Y3969))*(INDEX(ReferenceTurbulence,Y3969+1)-INDEX(ReferenceTurbulence,Y3969))/(INDEX(ReferenceTurbulenceWindSpeed,Y3969+1)-INDEX(ReferenceTurbulenceWindSpeed,Y3969))))</f>
        <v>0.11810472114849202</v>
      </c>
      <c r="AA3969" s="100">
        <f t="shared" si="1172"/>
        <v>0.60416477466792873</v>
      </c>
      <c r="AB3969" s="29">
        <f t="shared" si="1173"/>
        <v>0.72230473019751529</v>
      </c>
      <c r="AG3969" s="40">
        <f t="array" ref="AG3969">SUM(_xlfn.NORM.DIST($AD$3:$AD$1003,$F3969,$AA3969,FALSE)*WindSpeedStep)</f>
        <v>1.0000000000000031</v>
      </c>
      <c r="AH3969" s="40">
        <f t="array" ref="AH3969">SUM(_xlfn.NORM.DIST($AD$3:$AD$1003,$F3969,$AB3969,FALSE)*WindSpeedStep)</f>
        <v>0.99999999999976674</v>
      </c>
      <c r="AJ3969" s="47">
        <f t="shared" si="1167"/>
        <v>5</v>
      </c>
      <c r="AK3969" s="83" t="b">
        <f>COUNTIF('Power Curve'!$D$2:$D$31,AJ3969)&gt;0</f>
        <v>1</v>
      </c>
      <c r="AL3969" s="83" t="b">
        <f t="shared" si="1168"/>
        <v>0</v>
      </c>
      <c r="AM3969" s="83" t="b">
        <f t="shared" si="1174"/>
        <v>1</v>
      </c>
      <c r="AN3969" s="47" t="str">
        <f t="shared" si="1169"/>
        <v>Outer</v>
      </c>
      <c r="AO3969" s="48" t="str">
        <f t="shared" si="1170"/>
        <v>0.1-0.2</v>
      </c>
      <c r="AP3969" s="49" t="str">
        <f t="shared" si="1175"/>
        <v>17-18</v>
      </c>
      <c r="AQ3969" s="49" t="str">
        <f t="shared" si="1176"/>
        <v>May</v>
      </c>
      <c r="AR3969" s="48" t="str">
        <f t="shared" si="1177"/>
        <v>285-295</v>
      </c>
      <c r="AS3969" s="49" t="str">
        <f t="shared" si="1171"/>
        <v>LWS-HTI</v>
      </c>
    </row>
    <row r="3970" spans="5:45" x14ac:dyDescent="0.3">
      <c r="E3970" s="15">
        <v>41049.736111111109</v>
      </c>
      <c r="F3970" s="21">
        <v>5.35</v>
      </c>
      <c r="G3970" s="21">
        <v>163.37000274658232</v>
      </c>
      <c r="H3970" s="42">
        <v>1.1847839323718312</v>
      </c>
      <c r="I3970" s="35">
        <v>304.10000000000002</v>
      </c>
      <c r="J3970" s="43">
        <v>0.16448598130841122</v>
      </c>
      <c r="K3970" s="44">
        <v>8.4480394791741881E-2</v>
      </c>
      <c r="L3970" s="26">
        <f t="shared" si="1159"/>
        <v>5.2908015372043149</v>
      </c>
      <c r="M3970" s="26">
        <f t="shared" si="1160"/>
        <v>0.17576040900652459</v>
      </c>
      <c r="N3970" s="96">
        <f t="shared" si="1161"/>
        <v>6</v>
      </c>
      <c r="O3970" s="26">
        <f t="shared" si="1162"/>
        <v>0.26183032036411913</v>
      </c>
      <c r="P3970" s="3">
        <f>IF(L3970&gt;'Power Curve'!$C$37,0,INDEX(Ci,$N3970,1)*POWER(1-O3970,3)+INDEX(Ci,$N3970,2)*3*O3970*POWER(1-O3970,2)+INDEX(Ci,$N3970,3)*3*POWER(O3970,2)*(1-O3970)+INDEX(Ci,$N3970,4)*POWER(O3970,3))</f>
        <v>250.84113363947932</v>
      </c>
      <c r="Q3970" s="3">
        <f>MAX(0,MIN(P3970-V3970+W3970,'Power Curve'!$C$39))</f>
        <v>254.83039766892773</v>
      </c>
      <c r="R3970" s="3">
        <f t="shared" si="1163"/>
        <v>163.37000274658232</v>
      </c>
      <c r="S3970" s="3">
        <f t="shared" si="1164"/>
        <v>91.460394922345415</v>
      </c>
      <c r="T3970" s="3">
        <f t="shared" si="1165"/>
        <v>91.460394922345415</v>
      </c>
      <c r="V3970" s="37">
        <f t="array" ref="V3970">SUM(_xlfn.NORM.DIST($AD$3:$AD$1003,$L3970,$AA3970,FALSE)*WindSpeedStep*$AE$3:$AE$1003)/AG3970</f>
        <v>237.88704199715608</v>
      </c>
      <c r="W3970" s="37">
        <f t="array" ref="W3970">SUM(_xlfn.NORM.DIST($AD$3:$AD$1003,$L3970,$AB3970,FALSE)*WindSpeedStep*$AE$3:$AE$1003)/AH3970</f>
        <v>241.87630602660448</v>
      </c>
      <c r="Y3970" s="1">
        <f t="shared" si="1166"/>
        <v>5</v>
      </c>
      <c r="Z3970" s="99">
        <f>IF(L3970&lt;'Power Curve'!$P$28,'Power Curve'!$Q$28,IF(L3970&gt;'Power Curve'!$P$29,'Power Curve'!$Q$29,INDEX(ReferenceTurbulence,Y3970)+(L3970-INDEX(ReferenceTurbulenceWindSpeed,Y3970))*(INDEX(ReferenceTurbulence,Y3970+1)-INDEX(ReferenceTurbulence,Y3970))/(INDEX(ReferenceTurbulenceWindSpeed,Y3970+1)-INDEX(ReferenceTurbulenceWindSpeed,Y3970))))</f>
        <v>0.11877484405987565</v>
      </c>
      <c r="AA3970" s="100">
        <f t="shared" si="1172"/>
        <v>0.62841412753319292</v>
      </c>
      <c r="AB3970" s="29">
        <f t="shared" si="1173"/>
        <v>0.87026268275510232</v>
      </c>
      <c r="AG3970" s="40">
        <f t="array" ref="AG3970">SUM(_xlfn.NORM.DIST($AD$3:$AD$1003,$F3970,$AA3970,FALSE)*WindSpeedStep)</f>
        <v>1.0000000000000036</v>
      </c>
      <c r="AH3970" s="40">
        <f t="array" ref="AH3970">SUM(_xlfn.NORM.DIST($AD$3:$AD$1003,$F3970,$AB3970,FALSE)*WindSpeedStep)</f>
        <v>0.99999999973241438</v>
      </c>
      <c r="AJ3970" s="47">
        <f t="shared" si="1167"/>
        <v>5</v>
      </c>
      <c r="AK3970" s="83" t="b">
        <f>COUNTIF('Power Curve'!$D$2:$D$31,AJ3970)&gt;0</f>
        <v>1</v>
      </c>
      <c r="AL3970" s="83" t="b">
        <f t="shared" si="1168"/>
        <v>0</v>
      </c>
      <c r="AM3970" s="83" t="b">
        <f t="shared" si="1174"/>
        <v>1</v>
      </c>
      <c r="AN3970" s="47" t="str">
        <f t="shared" si="1169"/>
        <v>Outer</v>
      </c>
      <c r="AO3970" s="48" t="str">
        <f t="shared" si="1170"/>
        <v>0.1-0.2</v>
      </c>
      <c r="AP3970" s="49" t="str">
        <f t="shared" si="1175"/>
        <v>17-18</v>
      </c>
      <c r="AQ3970" s="49" t="str">
        <f t="shared" si="1176"/>
        <v>May</v>
      </c>
      <c r="AR3970" s="48" t="str">
        <f t="shared" si="1177"/>
        <v>295-305</v>
      </c>
      <c r="AS3970" s="49" t="str">
        <f t="shared" si="1171"/>
        <v>LWS-HTI</v>
      </c>
    </row>
    <row r="3971" spans="5:45" x14ac:dyDescent="0.3">
      <c r="E3971" s="15">
        <v>41049.743055555555</v>
      </c>
      <c r="F3971" s="21">
        <v>6.24</v>
      </c>
      <c r="G3971" s="21">
        <v>385.12000656127975</v>
      </c>
      <c r="H3971" s="42">
        <v>1.1853396867353885</v>
      </c>
      <c r="I3971" s="35">
        <v>284.3</v>
      </c>
      <c r="J3971" s="43">
        <v>0.10737179487179488</v>
      </c>
      <c r="K3971" s="44">
        <v>0.19380710370571166</v>
      </c>
      <c r="L3971" s="26">
        <f t="shared" ref="L3971:L4034" si="1178">F3971*(H3971/Ref_Density)^(1/3)</f>
        <v>6.1719183010088132</v>
      </c>
      <c r="M3971" s="26">
        <f t="shared" ref="M3971:M4034" si="1179">(L3971-CutInWindSpeed)/(RatedWindSpeed-CutInWindSpeed)</f>
        <v>0.31193984520263757</v>
      </c>
      <c r="N3971" s="96">
        <f t="shared" ref="N3971:N4034" si="1180">COUNTIF(xa,"&lt;"&amp;L3971)</f>
        <v>7</v>
      </c>
      <c r="O3971" s="26">
        <f t="shared" ref="O3971:O4034" si="1181">(L3971-INDEX(xa,$N3971))/(INDEX(xb,$N3971)-INDEX(xa,$N3971))</f>
        <v>0.14284126700125549</v>
      </c>
      <c r="P3971" s="3">
        <f>IF(L3971&gt;'Power Curve'!$C$37,0,INDEX(Ci,$N3971,1)*POWER(1-O3971,3)+INDEX(Ci,$N3971,2)*3*O3971*POWER(1-O3971,2)+INDEX(Ci,$N3971,3)*3*POWER(O3971,2)*(1-O3971)+INDEX(Ci,$N3971,4)*POWER(O3971,3))</f>
        <v>396.889180253787</v>
      </c>
      <c r="Q3971" s="3">
        <f>MAX(0,MIN(P3971-V3971+W3971,'Power Curve'!$C$39))</f>
        <v>394.16733449712422</v>
      </c>
      <c r="R3971" s="3">
        <f t="shared" ref="R3971:R4034" si="1182">IF(AM3971,G3971,"")</f>
        <v>385.12000656127975</v>
      </c>
      <c r="S3971" s="3">
        <f t="shared" ref="S3971:S4034" si="1183">IF(AM3971,Q3971-R3971,"")</f>
        <v>9.0473279358444643</v>
      </c>
      <c r="T3971" s="3">
        <f t="shared" ref="T3971:T4034" si="1184">IF(AM3971,ABS(S3971),"")</f>
        <v>9.0473279358444643</v>
      </c>
      <c r="V3971" s="37">
        <f t="array" ref="V3971">SUM(_xlfn.NORM.DIST($AD$3:$AD$1003,$L3971,$AA3971,FALSE)*WindSpeedStep*$AE$3:$AE$1003)/AG3971</f>
        <v>405.13164938725458</v>
      </c>
      <c r="W3971" s="37">
        <f t="array" ref="W3971">SUM(_xlfn.NORM.DIST($AD$3:$AD$1003,$L3971,$AB3971,FALSE)*WindSpeedStep*$AE$3:$AE$1003)/AH3971</f>
        <v>402.4098036305918</v>
      </c>
      <c r="Y3971" s="1">
        <f t="shared" ref="Y3971:Y4034" si="1185">COUNTIF(ReferenceTurbulenceWindSpeed,"&lt;"&amp;L3971)</f>
        <v>6</v>
      </c>
      <c r="Z3971" s="99">
        <f>IF(L3971&lt;'Power Curve'!$P$28,'Power Curve'!$Q$28,IF(L3971&gt;'Power Curve'!$P$29,'Power Curve'!$Q$29,INDEX(ReferenceTurbulence,Y3971)+(L3971-INDEX(ReferenceTurbulenceWindSpeed,Y3971))*(INDEX(ReferenceTurbulence,Y3971+1)-INDEX(ReferenceTurbulence,Y3971))/(INDEX(ReferenceTurbulenceWindSpeed,Y3971+1)-INDEX(ReferenceTurbulenceWindSpeed,Y3971))))</f>
        <v>0.12132972454009615</v>
      </c>
      <c r="AA3971" s="100">
        <f t="shared" si="1172"/>
        <v>0.74883714734537754</v>
      </c>
      <c r="AB3971" s="29">
        <f t="shared" si="1173"/>
        <v>0.66268994578139506</v>
      </c>
      <c r="AG3971" s="40">
        <f t="array" ref="AG3971">SUM(_xlfn.NORM.DIST($AD$3:$AD$1003,$F3971,$AA3971,FALSE)*WindSpeedStep)</f>
        <v>1.0000000000000033</v>
      </c>
      <c r="AH3971" s="40">
        <f t="array" ref="AH3971">SUM(_xlfn.NORM.DIST($AD$3:$AD$1003,$F3971,$AB3971,FALSE)*WindSpeedStep)</f>
        <v>1.000000000000004</v>
      </c>
      <c r="AJ3971" s="47">
        <f t="shared" ref="AJ3971:AJ4034" si="1186">MROUND(L3971-Centre_First_Bin,Bin_Width)+Centre_First_Bin</f>
        <v>6</v>
      </c>
      <c r="AK3971" s="83" t="b">
        <f>COUNTIF('Power Curve'!$D$2:$D$31,AJ3971)&gt;0</f>
        <v>1</v>
      </c>
      <c r="AL3971" s="83" t="b">
        <f t="shared" ref="AL3971:AL4034" si="1187">(G3971&lt;0)</f>
        <v>0</v>
      </c>
      <c r="AM3971" s="83" t="b">
        <f t="shared" si="1174"/>
        <v>1</v>
      </c>
      <c r="AN3971" s="47" t="str">
        <f t="shared" ref="AN3971:AN4034" si="1188">IF(AM3971,IF(AND(J3971&gt;=LowerTurbLimit,J3971&lt;=UpperTurbLimit,K3971&gt;=LowerShearLimit,K3971&lt;=UpperShearLimit),"Inner","Outer"),"")</f>
        <v>Inner</v>
      </c>
      <c r="AO3971" s="48" t="str">
        <f t="shared" ref="AO3971:AO4034" si="1189">IF(M3971&lt;0,"&lt;0",TEXT(MROUND(M3971+0.05,0.1)-0.1,"0.0")&amp;"-"&amp;TEXT(MROUND(M3971+0.05,0.1),"0.0"))</f>
        <v>0.3-0.4</v>
      </c>
      <c r="AP3971" s="49" t="str">
        <f t="shared" si="1175"/>
        <v>17-18</v>
      </c>
      <c r="AQ3971" s="49" t="str">
        <f t="shared" si="1176"/>
        <v>May</v>
      </c>
      <c r="AR3971" s="48" t="str">
        <f t="shared" si="1177"/>
        <v>275-285</v>
      </c>
      <c r="AS3971" s="49" t="str">
        <f t="shared" ref="AS3971:AS4034" si="1190">IF(AM3971,IF(M3971&lt;0.5,IF(J3971&lt;=LowerTurbLimit,"LWS-LTI",IF(J3971&gt;=UpperTurbLimit,"LWS-HTI","Inner-TI")),IF(J3971&lt;=LowerTurbLimit,"HWS-LTI",IF(J3971&gt;=UpperTurbLimit,"HWS-HTI","Inner-TI"))),"")</f>
        <v>Inner-TI</v>
      </c>
    </row>
    <row r="3972" spans="5:45" x14ac:dyDescent="0.3">
      <c r="E3972" s="15">
        <v>41049.75</v>
      </c>
      <c r="F3972" s="21">
        <v>6.47</v>
      </c>
      <c r="G3972" s="21">
        <v>383.59001159667929</v>
      </c>
      <c r="H3972" s="42">
        <v>1.1869816534613093</v>
      </c>
      <c r="I3972" s="35">
        <v>292.8</v>
      </c>
      <c r="J3972" s="43">
        <v>9.8918083462132933E-2</v>
      </c>
      <c r="K3972" s="44">
        <v>0.1246598263809799</v>
      </c>
      <c r="L3972" s="26">
        <f t="shared" si="1178"/>
        <v>6.4023623979894078</v>
      </c>
      <c r="M3972" s="26">
        <f t="shared" si="1179"/>
        <v>0.34755572324590528</v>
      </c>
      <c r="N3972" s="96">
        <f t="shared" si="1180"/>
        <v>7</v>
      </c>
      <c r="O3972" s="26">
        <f t="shared" si="1181"/>
        <v>0.37709834925111246</v>
      </c>
      <c r="P3972" s="3">
        <f>IF(L3972&gt;'Power Curve'!$C$37,0,INDEX(Ci,$N3972,1)*POWER(1-O3972,3)+INDEX(Ci,$N3972,2)*3*O3972*POWER(1-O3972,2)+INDEX(Ci,$N3972,3)*3*POWER(O3972,2)*(1-O3972)+INDEX(Ci,$N3972,4)*POWER(O3972,3))</f>
        <v>447.67519753198263</v>
      </c>
      <c r="Q3972" s="3">
        <f>MAX(0,MIN(P3972-V3972+W3972,'Power Curve'!$C$39))</f>
        <v>442.55391408014867</v>
      </c>
      <c r="R3972" s="3">
        <f t="shared" si="1182"/>
        <v>383.59001159667929</v>
      </c>
      <c r="S3972" s="3">
        <f t="shared" si="1183"/>
        <v>58.963902483469383</v>
      </c>
      <c r="T3972" s="3">
        <f t="shared" si="1184"/>
        <v>58.963902483469383</v>
      </c>
      <c r="V3972" s="37">
        <f t="array" ref="V3972">SUM(_xlfn.NORM.DIST($AD$3:$AD$1003,$L3972,$AA3972,FALSE)*WindSpeedStep*$AE$3:$AE$1003)/AG3972</f>
        <v>454.0239647953548</v>
      </c>
      <c r="W3972" s="37">
        <f t="array" ref="W3972">SUM(_xlfn.NORM.DIST($AD$3:$AD$1003,$L3972,$AB3972,FALSE)*WindSpeedStep*$AE$3:$AE$1003)/AH3972</f>
        <v>448.90268134352084</v>
      </c>
      <c r="Y3972" s="1">
        <f t="shared" si="1185"/>
        <v>6</v>
      </c>
      <c r="Z3972" s="99">
        <f>IF(L3972&lt;'Power Curve'!$P$28,'Power Curve'!$Q$28,IF(L3972&gt;'Power Curve'!$P$29,'Power Curve'!$Q$29,INDEX(ReferenceTurbulence,Y3972)+(L3972-INDEX(ReferenceTurbulenceWindSpeed,Y3972))*(INDEX(ReferenceTurbulence,Y3972+1)-INDEX(ReferenceTurbulence,Y3972))/(INDEX(ReferenceTurbulenceWindSpeed,Y3972+1)-INDEX(ReferenceTurbulenceWindSpeed,Y3972))))</f>
        <v>0.12087673931931051</v>
      </c>
      <c r="AA3972" s="100">
        <f t="shared" ref="AA3972:AA4035" si="1191">Z3972*L3972</f>
        <v>0.77389669060952138</v>
      </c>
      <c r="AB3972" s="29">
        <f t="shared" ref="AB3972:AB4035" si="1192">L3972*J3972</f>
        <v>0.63330941803913776</v>
      </c>
      <c r="AG3972" s="40">
        <f t="array" ref="AG3972">SUM(_xlfn.NORM.DIST($AD$3:$AD$1003,$F3972,$AA3972,FALSE)*WindSpeedStep)</f>
        <v>1.0000000000000038</v>
      </c>
      <c r="AH3972" s="40">
        <f t="array" ref="AH3972">SUM(_xlfn.NORM.DIST($AD$3:$AD$1003,$F3972,$AB3972,FALSE)*WindSpeedStep)</f>
        <v>1.000000000000004</v>
      </c>
      <c r="AJ3972" s="47">
        <f t="shared" si="1186"/>
        <v>6</v>
      </c>
      <c r="AK3972" s="83" t="b">
        <f>COUNTIF('Power Curve'!$D$2:$D$31,AJ3972)&gt;0</f>
        <v>1</v>
      </c>
      <c r="AL3972" s="83" t="b">
        <f t="shared" si="1187"/>
        <v>0</v>
      </c>
      <c r="AM3972" s="83" t="b">
        <f t="shared" ref="AM3972:AM4035" si="1193">AND(AK3972,NOT(AL3972))</f>
        <v>1</v>
      </c>
      <c r="AN3972" s="47" t="str">
        <f t="shared" si="1188"/>
        <v>Outer</v>
      </c>
      <c r="AO3972" s="48" t="str">
        <f t="shared" si="1189"/>
        <v>0.3-0.4</v>
      </c>
      <c r="AP3972" s="49" t="str">
        <f t="shared" ref="AP3972:AP4035" si="1194">IF(AM3972,HOUR(E3972)&amp;"-"&amp;HOUR(E3972)+1,"")</f>
        <v>18-19</v>
      </c>
      <c r="AQ3972" s="49" t="str">
        <f t="shared" ref="AQ3972:AQ4035" si="1195">IF(AM3972,TEXT(E3972,"mmm"),"")</f>
        <v>May</v>
      </c>
      <c r="AR3972" s="48" t="str">
        <f t="shared" ref="AR3972:AR4035" si="1196">IF(AM3972,IF(OR(I3972&lt;5,I3972&gt;=355),"355-5",MROUND(I3972,10)-5&amp;"-"&amp;MROUND(I3972,10)+5),"")</f>
        <v>285-295</v>
      </c>
      <c r="AS3972" s="49" t="str">
        <f t="shared" si="1190"/>
        <v>LWS-LTI</v>
      </c>
    </row>
    <row r="3973" spans="5:45" x14ac:dyDescent="0.3">
      <c r="E3973" s="15">
        <v>41049.756944444445</v>
      </c>
      <c r="F3973" s="21">
        <v>6.27</v>
      </c>
      <c r="G3973" s="21">
        <v>394.1499862670903</v>
      </c>
      <c r="H3973" s="42">
        <v>1.1881404798414625</v>
      </c>
      <c r="I3973" s="35">
        <v>289.39999999999998</v>
      </c>
      <c r="J3973" s="43">
        <v>9.8883572567783101E-2</v>
      </c>
      <c r="K3973" s="44">
        <v>0.20730932723712744</v>
      </c>
      <c r="L3973" s="26">
        <f t="shared" si="1178"/>
        <v>6.2064716425468136</v>
      </c>
      <c r="M3973" s="26">
        <f t="shared" si="1179"/>
        <v>0.31728017552278642</v>
      </c>
      <c r="N3973" s="96">
        <f t="shared" si="1180"/>
        <v>7</v>
      </c>
      <c r="O3973" s="26">
        <f t="shared" si="1181"/>
        <v>0.17796633671113993</v>
      </c>
      <c r="P3973" s="3">
        <f>IF(L3973&gt;'Power Curve'!$C$37,0,INDEX(Ci,$N3973,1)*POWER(1-O3973,3)+INDEX(Ci,$N3973,2)*3*O3973*POWER(1-O3973,2)+INDEX(Ci,$N3973,3)*3*POWER(O3973,2)*(1-O3973)+INDEX(Ci,$N3973,4)*POWER(O3973,3))</f>
        <v>404.13049689747868</v>
      </c>
      <c r="Q3973" s="3">
        <f>MAX(0,MIN(P3973-V3973+W3973,'Power Curve'!$C$39))</f>
        <v>399.64831296073095</v>
      </c>
      <c r="R3973" s="3">
        <f t="shared" si="1182"/>
        <v>394.1499862670903</v>
      </c>
      <c r="S3973" s="3">
        <f t="shared" si="1183"/>
        <v>5.4983266936406494</v>
      </c>
      <c r="T3973" s="3">
        <f t="shared" si="1184"/>
        <v>5.4983266936406494</v>
      </c>
      <c r="V3973" s="37">
        <f t="array" ref="V3973">SUM(_xlfn.NORM.DIST($AD$3:$AD$1003,$L3973,$AA3973,FALSE)*WindSpeedStep*$AE$3:$AE$1003)/AG3973</f>
        <v>412.29181315524107</v>
      </c>
      <c r="W3973" s="37">
        <f t="array" ref="W3973">SUM(_xlfn.NORM.DIST($AD$3:$AD$1003,$L3973,$AB3973,FALSE)*WindSpeedStep*$AE$3:$AE$1003)/AH3973</f>
        <v>407.80962921849334</v>
      </c>
      <c r="Y3973" s="1">
        <f t="shared" si="1185"/>
        <v>6</v>
      </c>
      <c r="Z3973" s="99">
        <f>IF(L3973&lt;'Power Curve'!$P$28,'Power Curve'!$Q$28,IF(L3973&gt;'Power Curve'!$P$29,'Power Curve'!$Q$29,INDEX(ReferenceTurbulence,Y3973)+(L3973-INDEX(ReferenceTurbulenceWindSpeed,Y3973))*(INDEX(ReferenceTurbulence,Y3973+1)-INDEX(ReferenceTurbulence,Y3973))/(INDEX(ReferenceTurbulenceWindSpeed,Y3973+1)-INDEX(ReferenceTurbulenceWindSpeed,Y3973))))</f>
        <v>0.12126180284780481</v>
      </c>
      <c r="AA3973" s="100">
        <f t="shared" si="1191"/>
        <v>0.75260794069900305</v>
      </c>
      <c r="AB3973" s="29">
        <f t="shared" si="1192"/>
        <v>0.61371808905566583</v>
      </c>
      <c r="AG3973" s="40">
        <f t="array" ref="AG3973">SUM(_xlfn.NORM.DIST($AD$3:$AD$1003,$F3973,$AA3973,FALSE)*WindSpeedStep)</f>
        <v>1.0000000000000038</v>
      </c>
      <c r="AH3973" s="40">
        <f t="array" ref="AH3973">SUM(_xlfn.NORM.DIST($AD$3:$AD$1003,$F3973,$AB3973,FALSE)*WindSpeedStep)</f>
        <v>1.0000000000000038</v>
      </c>
      <c r="AJ3973" s="47">
        <f t="shared" si="1186"/>
        <v>6</v>
      </c>
      <c r="AK3973" s="83" t="b">
        <f>COUNTIF('Power Curve'!$D$2:$D$31,AJ3973)&gt;0</f>
        <v>1</v>
      </c>
      <c r="AL3973" s="83" t="b">
        <f t="shared" si="1187"/>
        <v>0</v>
      </c>
      <c r="AM3973" s="83" t="b">
        <f t="shared" si="1193"/>
        <v>1</v>
      </c>
      <c r="AN3973" s="47" t="str">
        <f t="shared" si="1188"/>
        <v>Outer</v>
      </c>
      <c r="AO3973" s="48" t="str">
        <f t="shared" si="1189"/>
        <v>0.3-0.4</v>
      </c>
      <c r="AP3973" s="49" t="str">
        <f t="shared" si="1194"/>
        <v>18-19</v>
      </c>
      <c r="AQ3973" s="49" t="str">
        <f t="shared" si="1195"/>
        <v>May</v>
      </c>
      <c r="AR3973" s="48" t="str">
        <f t="shared" si="1196"/>
        <v>285-295</v>
      </c>
      <c r="AS3973" s="49" t="str">
        <f t="shared" si="1190"/>
        <v>LWS-LTI</v>
      </c>
    </row>
    <row r="3974" spans="5:45" x14ac:dyDescent="0.3">
      <c r="E3974" s="15">
        <v>41049.763888888891</v>
      </c>
      <c r="F3974" s="21">
        <v>6.08</v>
      </c>
      <c r="G3974" s="21">
        <v>553.1499862670903</v>
      </c>
      <c r="H3974" s="42">
        <v>1.1869816534613093</v>
      </c>
      <c r="I3974" s="35">
        <v>290.39999999999998</v>
      </c>
      <c r="J3974" s="43">
        <v>0.12335526315789473</v>
      </c>
      <c r="K3974" s="44">
        <v>8.0859276073741757E-2</v>
      </c>
      <c r="L3974" s="26">
        <f t="shared" si="1178"/>
        <v>6.0164394713718083</v>
      </c>
      <c r="M3974" s="26">
        <f t="shared" si="1179"/>
        <v>0.2879100908838369</v>
      </c>
      <c r="N3974" s="96">
        <f t="shared" si="1180"/>
        <v>6</v>
      </c>
      <c r="O3974" s="26">
        <f t="shared" si="1181"/>
        <v>0.98508653146895586</v>
      </c>
      <c r="P3974" s="3">
        <f>IF(L3974&gt;'Power Curve'!$C$37,0,INDEX(Ci,$N3974,1)*POWER(1-O3974,3)+INDEX(Ci,$N3974,2)*3*O3974*POWER(1-O3974,2)+INDEX(Ci,$N3974,3)*3*POWER(O3974,2)*(1-O3974)+INDEX(Ci,$N3974,4)*POWER(O3974,3))</f>
        <v>366.23164722279483</v>
      </c>
      <c r="Q3974" s="3">
        <f>MAX(0,MIN(P3974-V3974+W3974,'Power Curve'!$C$39))</f>
        <v>366.53148631358977</v>
      </c>
      <c r="R3974" s="3">
        <f t="shared" si="1182"/>
        <v>553.1499862670903</v>
      </c>
      <c r="S3974" s="3">
        <f t="shared" si="1183"/>
        <v>-186.61849995350053</v>
      </c>
      <c r="T3974" s="3">
        <f t="shared" si="1184"/>
        <v>186.61849995350053</v>
      </c>
      <c r="V3974" s="37">
        <f t="array" ref="V3974">SUM(_xlfn.NORM.DIST($AD$3:$AD$1003,$L3974,$AA3974,FALSE)*WindSpeedStep*$AE$3:$AE$1003)/AG3974</f>
        <v>373.6046513595121</v>
      </c>
      <c r="W3974" s="37">
        <f t="array" ref="W3974">SUM(_xlfn.NORM.DIST($AD$3:$AD$1003,$L3974,$AB3974,FALSE)*WindSpeedStep*$AE$3:$AE$1003)/AH3974</f>
        <v>373.90449045030704</v>
      </c>
      <c r="Y3974" s="1">
        <f t="shared" si="1185"/>
        <v>5</v>
      </c>
      <c r="Z3974" s="99">
        <f>IF(L3974&lt;'Power Curve'!$P$28,'Power Curve'!$Q$28,IF(L3974&gt;'Power Curve'!$P$29,'Power Curve'!$Q$29,INDEX(ReferenceTurbulence,Y3974)+(L3974-INDEX(ReferenceTurbulenceWindSpeed,Y3974))*(INDEX(ReferenceTurbulence,Y3974+1)-INDEX(ReferenceTurbulence,Y3974))/(INDEX(ReferenceTurbulenceWindSpeed,Y3974+1)-INDEX(ReferenceTurbulenceWindSpeed,Y3974))))</f>
        <v>0.12154874063948111</v>
      </c>
      <c r="AA3974" s="100">
        <f t="shared" si="1191"/>
        <v>0.73129064087890872</v>
      </c>
      <c r="AB3974" s="29">
        <f t="shared" si="1192"/>
        <v>0.74215947426461448</v>
      </c>
      <c r="AG3974" s="40">
        <f t="array" ref="AG3974">SUM(_xlfn.NORM.DIST($AD$3:$AD$1003,$F3974,$AA3974,FALSE)*WindSpeedStep)</f>
        <v>1.0000000000000031</v>
      </c>
      <c r="AH3974" s="40">
        <f t="array" ref="AH3974">SUM(_xlfn.NORM.DIST($AD$3:$AD$1003,$F3974,$AB3974,FALSE)*WindSpeedStep)</f>
        <v>1.0000000000000033</v>
      </c>
      <c r="AJ3974" s="47">
        <f t="shared" si="1186"/>
        <v>6</v>
      </c>
      <c r="AK3974" s="83" t="b">
        <f>COUNTIF('Power Curve'!$D$2:$D$31,AJ3974)&gt;0</f>
        <v>1</v>
      </c>
      <c r="AL3974" s="83" t="b">
        <f t="shared" si="1187"/>
        <v>0</v>
      </c>
      <c r="AM3974" s="83" t="b">
        <f t="shared" si="1193"/>
        <v>1</v>
      </c>
      <c r="AN3974" s="47" t="str">
        <f t="shared" si="1188"/>
        <v>Outer</v>
      </c>
      <c r="AO3974" s="48" t="str">
        <f t="shared" si="1189"/>
        <v>0.2-0.3</v>
      </c>
      <c r="AP3974" s="49" t="str">
        <f t="shared" si="1194"/>
        <v>18-19</v>
      </c>
      <c r="AQ3974" s="49" t="str">
        <f t="shared" si="1195"/>
        <v>May</v>
      </c>
      <c r="AR3974" s="48" t="str">
        <f t="shared" si="1196"/>
        <v>285-295</v>
      </c>
      <c r="AS3974" s="49" t="str">
        <f t="shared" si="1190"/>
        <v>Inner-TI</v>
      </c>
    </row>
    <row r="3975" spans="5:45" x14ac:dyDescent="0.3">
      <c r="E3975" s="15">
        <v>41049.770833333336</v>
      </c>
      <c r="F3975" s="21">
        <v>5.98</v>
      </c>
      <c r="G3975" s="21">
        <v>333.54001617431692</v>
      </c>
      <c r="H3975" s="42">
        <v>1.1868959044621212</v>
      </c>
      <c r="I3975" s="35">
        <v>290.2</v>
      </c>
      <c r="J3975" s="43">
        <v>8.8628762541806017E-2</v>
      </c>
      <c r="K3975" s="44">
        <v>0.14367863721667817</v>
      </c>
      <c r="L3975" s="26">
        <f t="shared" si="1178"/>
        <v>5.9173423759354202</v>
      </c>
      <c r="M3975" s="26">
        <f t="shared" si="1179"/>
        <v>0.27259431533675627</v>
      </c>
      <c r="N3975" s="96">
        <f t="shared" si="1180"/>
        <v>6</v>
      </c>
      <c r="O3975" s="26">
        <f t="shared" si="1181"/>
        <v>0.88631469719454647</v>
      </c>
      <c r="P3975" s="3">
        <f>IF(L3975&gt;'Power Curve'!$C$37,0,INDEX(Ci,$N3975,1)*POWER(1-O3975,3)+INDEX(Ci,$N3975,2)*3*O3975*POWER(1-O3975,2)+INDEX(Ci,$N3975,3)*3*POWER(O3975,2)*(1-O3975)+INDEX(Ci,$N3975,4)*POWER(O3975,3))</f>
        <v>348.28877604635238</v>
      </c>
      <c r="Q3975" s="3">
        <f>MAX(0,MIN(P3975-V3975+W3975,'Power Curve'!$C$39))</f>
        <v>343.96395028979236</v>
      </c>
      <c r="R3975" s="3">
        <f t="shared" si="1182"/>
        <v>333.54001617431692</v>
      </c>
      <c r="S3975" s="3">
        <f t="shared" si="1183"/>
        <v>10.423934115475447</v>
      </c>
      <c r="T3975" s="3">
        <f t="shared" si="1184"/>
        <v>10.423934115475447</v>
      </c>
      <c r="V3975" s="37">
        <f t="array" ref="V3975">SUM(_xlfn.NORM.DIST($AD$3:$AD$1003,$L3975,$AA3975,FALSE)*WindSpeedStep*$AE$3:$AE$1003)/AG3975</f>
        <v>354.00763631478782</v>
      </c>
      <c r="W3975" s="37">
        <f t="array" ref="W3975">SUM(_xlfn.NORM.DIST($AD$3:$AD$1003,$L3975,$AB3975,FALSE)*WindSpeedStep*$AE$3:$AE$1003)/AH3975</f>
        <v>349.6828105582278</v>
      </c>
      <c r="Y3975" s="1">
        <f t="shared" si="1185"/>
        <v>5</v>
      </c>
      <c r="Z3975" s="99">
        <f>IF(L3975&lt;'Power Curve'!$P$28,'Power Curve'!$Q$28,IF(L3975&gt;'Power Curve'!$P$29,'Power Curve'!$Q$29,INDEX(ReferenceTurbulence,Y3975)+(L3975-INDEX(ReferenceTurbulenceWindSpeed,Y3975))*(INDEX(ReferenceTurbulence,Y3975+1)-INDEX(ReferenceTurbulence,Y3975))/(INDEX(ReferenceTurbulenceWindSpeed,Y3975+1)-INDEX(ReferenceTurbulenceWindSpeed,Y3975))))</f>
        <v>0.12116992211148449</v>
      </c>
      <c r="AA3975" s="100">
        <f t="shared" si="1191"/>
        <v>0.71700391479908143</v>
      </c>
      <c r="AB3975" s="29">
        <f t="shared" si="1192"/>
        <v>0.52444673231534655</v>
      </c>
      <c r="AG3975" s="40">
        <f t="array" ref="AG3975">SUM(_xlfn.NORM.DIST($AD$3:$AD$1003,$F3975,$AA3975,FALSE)*WindSpeedStep)</f>
        <v>1.0000000000000036</v>
      </c>
      <c r="AH3975" s="40">
        <f t="array" ref="AH3975">SUM(_xlfn.NORM.DIST($AD$3:$AD$1003,$F3975,$AB3975,FALSE)*WindSpeedStep)</f>
        <v>1.0000000000000036</v>
      </c>
      <c r="AJ3975" s="47">
        <f t="shared" si="1186"/>
        <v>6</v>
      </c>
      <c r="AK3975" s="83" t="b">
        <f>COUNTIF('Power Curve'!$D$2:$D$31,AJ3975)&gt;0</f>
        <v>1</v>
      </c>
      <c r="AL3975" s="83" t="b">
        <f t="shared" si="1187"/>
        <v>0</v>
      </c>
      <c r="AM3975" s="83" t="b">
        <f t="shared" si="1193"/>
        <v>1</v>
      </c>
      <c r="AN3975" s="47" t="str">
        <f t="shared" si="1188"/>
        <v>Outer</v>
      </c>
      <c r="AO3975" s="48" t="str">
        <f t="shared" si="1189"/>
        <v>0.2-0.3</v>
      </c>
      <c r="AP3975" s="49" t="str">
        <f t="shared" si="1194"/>
        <v>18-19</v>
      </c>
      <c r="AQ3975" s="49" t="str">
        <f t="shared" si="1195"/>
        <v>May</v>
      </c>
      <c r="AR3975" s="48" t="str">
        <f t="shared" si="1196"/>
        <v>285-295</v>
      </c>
      <c r="AS3975" s="49" t="str">
        <f t="shared" si="1190"/>
        <v>LWS-LTI</v>
      </c>
    </row>
    <row r="3976" spans="5:45" x14ac:dyDescent="0.3">
      <c r="E3976" s="15">
        <v>41049.777777777781</v>
      </c>
      <c r="F3976" s="21">
        <v>6.15</v>
      </c>
      <c r="G3976" s="21">
        <v>385.48999023437511</v>
      </c>
      <c r="H3976" s="42">
        <v>1.1875965520497962</v>
      </c>
      <c r="I3976" s="35">
        <v>293.2</v>
      </c>
      <c r="J3976" s="43">
        <v>8.943089430894309E-2</v>
      </c>
      <c r="K3976" s="44">
        <v>0.2037672315251251</v>
      </c>
      <c r="L3976" s="26">
        <f t="shared" si="1178"/>
        <v>6.0867583783560697</v>
      </c>
      <c r="M3976" s="26">
        <f t="shared" si="1179"/>
        <v>0.29877810463685672</v>
      </c>
      <c r="N3976" s="96">
        <f t="shared" si="1180"/>
        <v>7</v>
      </c>
      <c r="O3976" s="26">
        <f t="shared" si="1181"/>
        <v>5.6272267115200211E-2</v>
      </c>
      <c r="P3976" s="3">
        <f>IF(L3976&gt;'Power Curve'!$C$37,0,INDEX(Ci,$N3976,1)*POWER(1-O3976,3)+INDEX(Ci,$N3976,2)*3*O3976*POWER(1-O3976,2)+INDEX(Ci,$N3976,3)*3*POWER(O3976,2)*(1-O3976)+INDEX(Ci,$N3976,4)*POWER(O3976,3))</f>
        <v>379.68915850530647</v>
      </c>
      <c r="Q3976" s="3">
        <f>MAX(0,MIN(P3976-V3976+W3976,'Power Curve'!$C$39))</f>
        <v>374.08940126468269</v>
      </c>
      <c r="R3976" s="3">
        <f t="shared" si="1182"/>
        <v>385.48999023437511</v>
      </c>
      <c r="S3976" s="3">
        <f t="shared" si="1183"/>
        <v>-11.400588969692421</v>
      </c>
      <c r="T3976" s="3">
        <f t="shared" si="1184"/>
        <v>11.400588969692421</v>
      </c>
      <c r="V3976" s="37">
        <f t="array" ref="V3976">SUM(_xlfn.NORM.DIST($AD$3:$AD$1003,$L3976,$AA3976,FALSE)*WindSpeedStep*$AE$3:$AE$1003)/AG3976</f>
        <v>387.73137867310237</v>
      </c>
      <c r="W3976" s="37">
        <f t="array" ref="W3976">SUM(_xlfn.NORM.DIST($AD$3:$AD$1003,$L3976,$AB3976,FALSE)*WindSpeedStep*$AE$3:$AE$1003)/AH3976</f>
        <v>382.1316214324786</v>
      </c>
      <c r="Y3976" s="1">
        <f t="shared" si="1185"/>
        <v>6</v>
      </c>
      <c r="Z3976" s="99">
        <f>IF(L3976&lt;'Power Curve'!$P$28,'Power Curve'!$Q$28,IF(L3976&gt;'Power Curve'!$P$29,'Power Curve'!$Q$29,INDEX(ReferenceTurbulence,Y3976)+(L3976-INDEX(ReferenceTurbulenceWindSpeed,Y3976))*(INDEX(ReferenceTurbulence,Y3976+1)-INDEX(ReferenceTurbulence,Y3976))/(INDEX(ReferenceTurbulenceWindSpeed,Y3976+1)-INDEX(ReferenceTurbulenceWindSpeed,Y3976))))</f>
        <v>0.12149712386544398</v>
      </c>
      <c r="AA3976" s="100">
        <f t="shared" si="1191"/>
        <v>0.73952363663415632</v>
      </c>
      <c r="AB3976" s="29">
        <f t="shared" si="1192"/>
        <v>0.54434424521883551</v>
      </c>
      <c r="AG3976" s="40">
        <f t="array" ref="AG3976">SUM(_xlfn.NORM.DIST($AD$3:$AD$1003,$F3976,$AA3976,FALSE)*WindSpeedStep)</f>
        <v>1.0000000000000036</v>
      </c>
      <c r="AH3976" s="40">
        <f t="array" ref="AH3976">SUM(_xlfn.NORM.DIST($AD$3:$AD$1003,$F3976,$AB3976,FALSE)*WindSpeedStep)</f>
        <v>1.0000000000000033</v>
      </c>
      <c r="AJ3976" s="47">
        <f t="shared" si="1186"/>
        <v>6</v>
      </c>
      <c r="AK3976" s="83" t="b">
        <f>COUNTIF('Power Curve'!$D$2:$D$31,AJ3976)&gt;0</f>
        <v>1</v>
      </c>
      <c r="AL3976" s="83" t="b">
        <f t="shared" si="1187"/>
        <v>0</v>
      </c>
      <c r="AM3976" s="83" t="b">
        <f t="shared" si="1193"/>
        <v>1</v>
      </c>
      <c r="AN3976" s="47" t="str">
        <f t="shared" si="1188"/>
        <v>Outer</v>
      </c>
      <c r="AO3976" s="48" t="str">
        <f t="shared" si="1189"/>
        <v>0.2-0.3</v>
      </c>
      <c r="AP3976" s="49" t="str">
        <f t="shared" si="1194"/>
        <v>18-19</v>
      </c>
      <c r="AQ3976" s="49" t="str">
        <f t="shared" si="1195"/>
        <v>May</v>
      </c>
      <c r="AR3976" s="48" t="str">
        <f t="shared" si="1196"/>
        <v>285-295</v>
      </c>
      <c r="AS3976" s="49" t="str">
        <f t="shared" si="1190"/>
        <v>LWS-LTI</v>
      </c>
    </row>
    <row r="3977" spans="5:45" x14ac:dyDescent="0.3">
      <c r="E3977" s="15">
        <v>41049.784722222219</v>
      </c>
      <c r="F3977" s="21">
        <v>5.94</v>
      </c>
      <c r="G3977" s="21">
        <v>314.49000167846668</v>
      </c>
      <c r="H3977" s="42">
        <v>1.1875822445778181</v>
      </c>
      <c r="I3977" s="35">
        <v>289.89999999999998</v>
      </c>
      <c r="J3977" s="43">
        <v>9.9326599326599319E-2</v>
      </c>
      <c r="K3977" s="44">
        <v>0.26058047686078056</v>
      </c>
      <c r="L3977" s="26">
        <f t="shared" si="1178"/>
        <v>5.8788942396752111</v>
      </c>
      <c r="M3977" s="26">
        <f t="shared" si="1179"/>
        <v>0.26665203193710874</v>
      </c>
      <c r="N3977" s="96">
        <f t="shared" si="1180"/>
        <v>6</v>
      </c>
      <c r="O3977" s="26">
        <f t="shared" si="1181"/>
        <v>0.84799275722112899</v>
      </c>
      <c r="P3977" s="3">
        <f>IF(L3977&gt;'Power Curve'!$C$37,0,INDEX(Ci,$N3977,1)*POWER(1-O3977,3)+INDEX(Ci,$N3977,2)*3*O3977*POWER(1-O3977,2)+INDEX(Ci,$N3977,3)*3*POWER(O3977,2)*(1-O3977)+INDEX(Ci,$N3977,4)*POWER(O3977,3))</f>
        <v>341.60417233274791</v>
      </c>
      <c r="Q3977" s="3">
        <f>MAX(0,MIN(P3977-V3977+W3977,'Power Curve'!$C$39))</f>
        <v>338.92858455072781</v>
      </c>
      <c r="R3977" s="3">
        <f t="shared" si="1182"/>
        <v>314.49000167846668</v>
      </c>
      <c r="S3977" s="3">
        <f t="shared" si="1183"/>
        <v>24.438582872261122</v>
      </c>
      <c r="T3977" s="3">
        <f t="shared" si="1184"/>
        <v>24.438582872261122</v>
      </c>
      <c r="V3977" s="37">
        <f t="array" ref="V3977">SUM(_xlfn.NORM.DIST($AD$3:$AD$1003,$L3977,$AA3977,FALSE)*WindSpeedStep*$AE$3:$AE$1003)/AG3977</f>
        <v>346.52173663917478</v>
      </c>
      <c r="W3977" s="37">
        <f t="array" ref="W3977">SUM(_xlfn.NORM.DIST($AD$3:$AD$1003,$L3977,$AB3977,FALSE)*WindSpeedStep*$AE$3:$AE$1003)/AH3977</f>
        <v>343.84614885715467</v>
      </c>
      <c r="Y3977" s="1">
        <f t="shared" si="1185"/>
        <v>5</v>
      </c>
      <c r="Z3977" s="99">
        <f>IF(L3977&lt;'Power Curve'!$P$28,'Power Curve'!$Q$28,IF(L3977&gt;'Power Curve'!$P$29,'Power Curve'!$Q$29,INDEX(ReferenceTurbulence,Y3977)+(L3977-INDEX(ReferenceTurbulenceWindSpeed,Y3977))*(INDEX(ReferenceTurbulence,Y3977+1)-INDEX(ReferenceTurbulence,Y3977))/(INDEX(ReferenceTurbulenceWindSpeed,Y3977+1)-INDEX(ReferenceTurbulenceWindSpeed,Y3977))))</f>
        <v>0.12102294639723003</v>
      </c>
      <c r="AA3977" s="100">
        <f t="shared" si="1191"/>
        <v>0.71148110244319751</v>
      </c>
      <c r="AB3977" s="29">
        <f t="shared" si="1192"/>
        <v>0.58393057262767245</v>
      </c>
      <c r="AG3977" s="40">
        <f t="array" ref="AG3977">SUM(_xlfn.NORM.DIST($AD$3:$AD$1003,$F3977,$AA3977,FALSE)*WindSpeedStep)</f>
        <v>1.0000000000000031</v>
      </c>
      <c r="AH3977" s="40">
        <f t="array" ref="AH3977">SUM(_xlfn.NORM.DIST($AD$3:$AD$1003,$F3977,$AB3977,FALSE)*WindSpeedStep)</f>
        <v>1.0000000000000036</v>
      </c>
      <c r="AJ3977" s="47">
        <f t="shared" si="1186"/>
        <v>6</v>
      </c>
      <c r="AK3977" s="83" t="b">
        <f>COUNTIF('Power Curve'!$D$2:$D$31,AJ3977)&gt;0</f>
        <v>1</v>
      </c>
      <c r="AL3977" s="83" t="b">
        <f t="shared" si="1187"/>
        <v>0</v>
      </c>
      <c r="AM3977" s="83" t="b">
        <f t="shared" si="1193"/>
        <v>1</v>
      </c>
      <c r="AN3977" s="47" t="str">
        <f t="shared" si="1188"/>
        <v>Outer</v>
      </c>
      <c r="AO3977" s="48" t="str">
        <f t="shared" si="1189"/>
        <v>0.2-0.3</v>
      </c>
      <c r="AP3977" s="49" t="str">
        <f t="shared" si="1194"/>
        <v>18-19</v>
      </c>
      <c r="AQ3977" s="49" t="str">
        <f t="shared" si="1195"/>
        <v>May</v>
      </c>
      <c r="AR3977" s="48" t="str">
        <f t="shared" si="1196"/>
        <v>285-295</v>
      </c>
      <c r="AS3977" s="49" t="str">
        <f t="shared" si="1190"/>
        <v>LWS-LTI</v>
      </c>
    </row>
    <row r="3978" spans="5:45" x14ac:dyDescent="0.3">
      <c r="E3978" s="15">
        <v>41049.791666666664</v>
      </c>
      <c r="F3978" s="21">
        <v>6.35</v>
      </c>
      <c r="G3978" s="21">
        <v>455.70000076293923</v>
      </c>
      <c r="H3978" s="42">
        <v>1.188369446602739</v>
      </c>
      <c r="I3978" s="35">
        <v>290.10000000000002</v>
      </c>
      <c r="J3978" s="43">
        <v>9.6062992125984251E-2</v>
      </c>
      <c r="K3978" s="44">
        <v>0.22525266402538799</v>
      </c>
      <c r="L3978" s="26">
        <f t="shared" si="1178"/>
        <v>6.2860648177430294</v>
      </c>
      <c r="M3978" s="26">
        <f t="shared" si="1179"/>
        <v>0.32958155732430672</v>
      </c>
      <c r="N3978" s="96">
        <f t="shared" si="1180"/>
        <v>7</v>
      </c>
      <c r="O3978" s="26">
        <f t="shared" si="1181"/>
        <v>0.25887648035451255</v>
      </c>
      <c r="P3978" s="3">
        <f>IF(L3978&gt;'Power Curve'!$C$37,0,INDEX(Ci,$N3978,1)*POWER(1-O3978,3)+INDEX(Ci,$N3978,2)*3*O3978*POWER(1-O3978,2)+INDEX(Ci,$N3978,3)*3*POWER(O3978,2)*(1-O3978)+INDEX(Ci,$N3978,4)*POWER(O3978,3))</f>
        <v>421.33993462654445</v>
      </c>
      <c r="Q3978" s="3">
        <f>MAX(0,MIN(P3978-V3978+W3978,'Power Curve'!$C$39))</f>
        <v>415.97729373957407</v>
      </c>
      <c r="R3978" s="3">
        <f t="shared" si="1182"/>
        <v>455.70000076293923</v>
      </c>
      <c r="S3978" s="3">
        <f t="shared" si="1183"/>
        <v>-39.72270702336516</v>
      </c>
      <c r="T3978" s="3">
        <f t="shared" si="1184"/>
        <v>39.72270702336516</v>
      </c>
      <c r="V3978" s="37">
        <f t="array" ref="V3978">SUM(_xlfn.NORM.DIST($AD$3:$AD$1003,$L3978,$AA3978,FALSE)*WindSpeedStep*$AE$3:$AE$1003)/AG3978</f>
        <v>429.0114858339922</v>
      </c>
      <c r="W3978" s="37">
        <f t="array" ref="W3978">SUM(_xlfn.NORM.DIST($AD$3:$AD$1003,$L3978,$AB3978,FALSE)*WindSpeedStep*$AE$3:$AE$1003)/AH3978</f>
        <v>423.64884494702181</v>
      </c>
      <c r="Y3978" s="1">
        <f t="shared" si="1185"/>
        <v>6</v>
      </c>
      <c r="Z3978" s="99">
        <f>IF(L3978&lt;'Power Curve'!$P$28,'Power Curve'!$Q$28,IF(L3978&gt;'Power Curve'!$P$29,'Power Curve'!$Q$29,INDEX(ReferenceTurbulence,Y3978)+(L3978-INDEX(ReferenceTurbulenceWindSpeed,Y3978))*(INDEX(ReferenceTurbulence,Y3978+1)-INDEX(ReferenceTurbulence,Y3978))/(INDEX(ReferenceTurbulenceWindSpeed,Y3978+1)-INDEX(ReferenceTurbulenceWindSpeed,Y3978))))</f>
        <v>0.12110534610835391</v>
      </c>
      <c r="AA3978" s="100">
        <f t="shared" si="1191"/>
        <v>0.76127605541231624</v>
      </c>
      <c r="AB3978" s="29">
        <f t="shared" si="1192"/>
        <v>0.60385819509027527</v>
      </c>
      <c r="AG3978" s="40">
        <f t="array" ref="AG3978">SUM(_xlfn.NORM.DIST($AD$3:$AD$1003,$F3978,$AA3978,FALSE)*WindSpeedStep)</f>
        <v>1.0000000000000036</v>
      </c>
      <c r="AH3978" s="40">
        <f t="array" ref="AH3978">SUM(_xlfn.NORM.DIST($AD$3:$AD$1003,$F3978,$AB3978,FALSE)*WindSpeedStep)</f>
        <v>1.0000000000000038</v>
      </c>
      <c r="AJ3978" s="47">
        <f t="shared" si="1186"/>
        <v>6</v>
      </c>
      <c r="AK3978" s="83" t="b">
        <f>COUNTIF('Power Curve'!$D$2:$D$31,AJ3978)&gt;0</f>
        <v>1</v>
      </c>
      <c r="AL3978" s="83" t="b">
        <f t="shared" si="1187"/>
        <v>0</v>
      </c>
      <c r="AM3978" s="83" t="b">
        <f t="shared" si="1193"/>
        <v>1</v>
      </c>
      <c r="AN3978" s="47" t="str">
        <f t="shared" si="1188"/>
        <v>Outer</v>
      </c>
      <c r="AO3978" s="48" t="str">
        <f t="shared" si="1189"/>
        <v>0.3-0.4</v>
      </c>
      <c r="AP3978" s="49" t="str">
        <f t="shared" si="1194"/>
        <v>19-20</v>
      </c>
      <c r="AQ3978" s="49" t="str">
        <f t="shared" si="1195"/>
        <v>May</v>
      </c>
      <c r="AR3978" s="48" t="str">
        <f t="shared" si="1196"/>
        <v>285-295</v>
      </c>
      <c r="AS3978" s="49" t="str">
        <f t="shared" si="1190"/>
        <v>LWS-LTI</v>
      </c>
    </row>
    <row r="3979" spans="5:45" x14ac:dyDescent="0.3">
      <c r="E3979" s="15">
        <v>41049.798611111109</v>
      </c>
      <c r="F3979" s="21">
        <v>6.4</v>
      </c>
      <c r="G3979" s="21">
        <v>432.1599884033206</v>
      </c>
      <c r="H3979" s="42">
        <v>1.1884983601785346</v>
      </c>
      <c r="I3979" s="35">
        <v>287.39999999999998</v>
      </c>
      <c r="J3979" s="43">
        <v>4.5312499999999992E-2</v>
      </c>
      <c r="K3979" s="44">
        <v>0.2123596651059976</v>
      </c>
      <c r="L3979" s="26">
        <f t="shared" si="1178"/>
        <v>6.3357904754093433</v>
      </c>
      <c r="M3979" s="26">
        <f t="shared" si="1179"/>
        <v>0.33726681801125696</v>
      </c>
      <c r="N3979" s="96">
        <f t="shared" si="1180"/>
        <v>7</v>
      </c>
      <c r="O3979" s="26">
        <f t="shared" si="1181"/>
        <v>0.30942491110406151</v>
      </c>
      <c r="P3979" s="3">
        <f>IF(L3979&gt;'Power Curve'!$C$37,0,INDEX(Ci,$N3979,1)*POWER(1-O3979,3)+INDEX(Ci,$N3979,2)*3*O3979*POWER(1-O3979,2)+INDEX(Ci,$N3979,3)*3*POWER(O3979,2)*(1-O3979)+INDEX(Ci,$N3979,4)*POWER(O3979,3))</f>
        <v>432.43848752931706</v>
      </c>
      <c r="Q3979" s="3">
        <f>MAX(0,MIN(P3979-V3979+W3979,'Power Curve'!$C$39))</f>
        <v>417.93110460399231</v>
      </c>
      <c r="R3979" s="3">
        <f t="shared" si="1182"/>
        <v>432.1599884033206</v>
      </c>
      <c r="S3979" s="3">
        <f t="shared" si="1183"/>
        <v>-14.228883799328287</v>
      </c>
      <c r="T3979" s="3">
        <f t="shared" si="1184"/>
        <v>14.228883799328287</v>
      </c>
      <c r="V3979" s="37">
        <f t="array" ref="V3979">SUM(_xlfn.NORM.DIST($AD$3:$AD$1003,$L3979,$AA3979,FALSE)*WindSpeedStep*$AE$3:$AE$1003)/AG3979</f>
        <v>439.62042274551158</v>
      </c>
      <c r="W3979" s="37">
        <f t="array" ref="W3979">SUM(_xlfn.NORM.DIST($AD$3:$AD$1003,$L3979,$AB3979,FALSE)*WindSpeedStep*$AE$3:$AE$1003)/AH3979</f>
        <v>425.11303982018683</v>
      </c>
      <c r="Y3979" s="1">
        <f t="shared" si="1185"/>
        <v>6</v>
      </c>
      <c r="Z3979" s="99">
        <f>IF(L3979&lt;'Power Curve'!$P$28,'Power Curve'!$Q$28,IF(L3979&gt;'Power Curve'!$P$29,'Power Curve'!$Q$29,INDEX(ReferenceTurbulence,Y3979)+(L3979-INDEX(ReferenceTurbulenceWindSpeed,Y3979))*(INDEX(ReferenceTurbulence,Y3979+1)-INDEX(ReferenceTurbulence,Y3979))/(INDEX(ReferenceTurbulenceWindSpeed,Y3979+1)-INDEX(ReferenceTurbulenceWindSpeed,Y3979))))</f>
        <v>0.12100760011133416</v>
      </c>
      <c r="AA3979" s="100">
        <f t="shared" si="1191"/>
        <v>0.76667880023753354</v>
      </c>
      <c r="AB3979" s="29">
        <f t="shared" si="1192"/>
        <v>0.28709050591698582</v>
      </c>
      <c r="AG3979" s="40">
        <f t="array" ref="AG3979">SUM(_xlfn.NORM.DIST($AD$3:$AD$1003,$F3979,$AA3979,FALSE)*WindSpeedStep)</f>
        <v>1.0000000000000036</v>
      </c>
      <c r="AH3979" s="40">
        <f t="array" ref="AH3979">SUM(_xlfn.NORM.DIST($AD$3:$AD$1003,$F3979,$AB3979,FALSE)*WindSpeedStep)</f>
        <v>1.0000000000000038</v>
      </c>
      <c r="AJ3979" s="47">
        <f t="shared" si="1186"/>
        <v>6</v>
      </c>
      <c r="AK3979" s="83" t="b">
        <f>COUNTIF('Power Curve'!$D$2:$D$31,AJ3979)&gt;0</f>
        <v>1</v>
      </c>
      <c r="AL3979" s="83" t="b">
        <f t="shared" si="1187"/>
        <v>0</v>
      </c>
      <c r="AM3979" s="83" t="b">
        <f t="shared" si="1193"/>
        <v>1</v>
      </c>
      <c r="AN3979" s="47" t="str">
        <f t="shared" si="1188"/>
        <v>Outer</v>
      </c>
      <c r="AO3979" s="48" t="str">
        <f t="shared" si="1189"/>
        <v>0.3-0.4</v>
      </c>
      <c r="AP3979" s="49" t="str">
        <f t="shared" si="1194"/>
        <v>19-20</v>
      </c>
      <c r="AQ3979" s="49" t="str">
        <f t="shared" si="1195"/>
        <v>May</v>
      </c>
      <c r="AR3979" s="48" t="str">
        <f t="shared" si="1196"/>
        <v>285-295</v>
      </c>
      <c r="AS3979" s="49" t="str">
        <f t="shared" si="1190"/>
        <v>LWS-LTI</v>
      </c>
    </row>
    <row r="3980" spans="5:45" x14ac:dyDescent="0.3">
      <c r="E3980" s="15">
        <v>41049.805555555555</v>
      </c>
      <c r="F3980" s="21">
        <v>6.12</v>
      </c>
      <c r="G3980" s="21">
        <v>367.76998901367188</v>
      </c>
      <c r="H3980" s="42">
        <v>1.1885843181018159</v>
      </c>
      <c r="I3980" s="35">
        <v>288.10000000000002</v>
      </c>
      <c r="J3980" s="43">
        <v>4.084967320261438E-2</v>
      </c>
      <c r="K3980" s="44">
        <v>0.24390832482114724</v>
      </c>
      <c r="L3980" s="26">
        <f t="shared" si="1178"/>
        <v>6.0587457009538372</v>
      </c>
      <c r="M3980" s="26">
        <f t="shared" si="1179"/>
        <v>0.29444865504324302</v>
      </c>
      <c r="N3980" s="96">
        <f t="shared" si="1180"/>
        <v>7</v>
      </c>
      <c r="O3980" s="26">
        <f t="shared" si="1181"/>
        <v>2.7796084994527046E-2</v>
      </c>
      <c r="P3980" s="3">
        <f>IF(L3980&gt;'Power Curve'!$C$37,0,INDEX(Ci,$N3980,1)*POWER(1-O3980,3)+INDEX(Ci,$N3980,2)*3*O3980*POWER(1-O3980,2)+INDEX(Ci,$N3980,3)*3*POWER(O3980,2)*(1-O3980)+INDEX(Ci,$N3980,4)*POWER(O3980,3))</f>
        <v>374.24474606405039</v>
      </c>
      <c r="Q3980" s="3">
        <f>MAX(0,MIN(P3980-V3980+W3980,'Power Curve'!$C$39))</f>
        <v>360.51678329160217</v>
      </c>
      <c r="R3980" s="3">
        <f t="shared" si="1182"/>
        <v>367.76998901367188</v>
      </c>
      <c r="S3980" s="3">
        <f t="shared" si="1183"/>
        <v>-7.2532057220697084</v>
      </c>
      <c r="T3980" s="3">
        <f t="shared" si="1184"/>
        <v>7.2532057220697084</v>
      </c>
      <c r="V3980" s="37">
        <f t="array" ref="V3980">SUM(_xlfn.NORM.DIST($AD$3:$AD$1003,$L3980,$AA3980,FALSE)*WindSpeedStep*$AE$3:$AE$1003)/AG3980</f>
        <v>382.0824132503937</v>
      </c>
      <c r="W3980" s="37">
        <f t="array" ref="W3980">SUM(_xlfn.NORM.DIST($AD$3:$AD$1003,$L3980,$AB3980,FALSE)*WindSpeedStep*$AE$3:$AE$1003)/AH3980</f>
        <v>368.35445047794548</v>
      </c>
      <c r="Y3980" s="1">
        <f t="shared" si="1185"/>
        <v>6</v>
      </c>
      <c r="Z3980" s="99">
        <f>IF(L3980&lt;'Power Curve'!$P$28,'Power Curve'!$Q$28,IF(L3980&gt;'Power Curve'!$P$29,'Power Curve'!$Q$29,INDEX(ReferenceTurbulence,Y3980)+(L3980-INDEX(ReferenceTurbulenceWindSpeed,Y3980))*(INDEX(ReferenceTurbulence,Y3980+1)-INDEX(ReferenceTurbulence,Y3980))/(INDEX(ReferenceTurbulenceWindSpeed,Y3980+1)-INDEX(ReferenceTurbulenceWindSpeed,Y3980))))</f>
        <v>0.12155218853849967</v>
      </c>
      <c r="AA3980" s="100">
        <f t="shared" si="1191"/>
        <v>0.73645379974916514</v>
      </c>
      <c r="AB3980" s="29">
        <f t="shared" si="1192"/>
        <v>0.24749778190170904</v>
      </c>
      <c r="AG3980" s="40">
        <f t="array" ref="AG3980">SUM(_xlfn.NORM.DIST($AD$3:$AD$1003,$F3980,$AA3980,FALSE)*WindSpeedStep)</f>
        <v>1.0000000000000033</v>
      </c>
      <c r="AH3980" s="40">
        <f t="array" ref="AH3980">SUM(_xlfn.NORM.DIST($AD$3:$AD$1003,$F3980,$AB3980,FALSE)*WindSpeedStep)</f>
        <v>1.0000000000000036</v>
      </c>
      <c r="AJ3980" s="47">
        <f t="shared" si="1186"/>
        <v>6</v>
      </c>
      <c r="AK3980" s="83" t="b">
        <f>COUNTIF('Power Curve'!$D$2:$D$31,AJ3980)&gt;0</f>
        <v>1</v>
      </c>
      <c r="AL3980" s="83" t="b">
        <f t="shared" si="1187"/>
        <v>0</v>
      </c>
      <c r="AM3980" s="83" t="b">
        <f t="shared" si="1193"/>
        <v>1</v>
      </c>
      <c r="AN3980" s="47" t="str">
        <f t="shared" si="1188"/>
        <v>Outer</v>
      </c>
      <c r="AO3980" s="48" t="str">
        <f t="shared" si="1189"/>
        <v>0.2-0.3</v>
      </c>
      <c r="AP3980" s="49" t="str">
        <f t="shared" si="1194"/>
        <v>19-20</v>
      </c>
      <c r="AQ3980" s="49" t="str">
        <f t="shared" si="1195"/>
        <v>May</v>
      </c>
      <c r="AR3980" s="48" t="str">
        <f t="shared" si="1196"/>
        <v>285-295</v>
      </c>
      <c r="AS3980" s="49" t="str">
        <f t="shared" si="1190"/>
        <v>LWS-LTI</v>
      </c>
    </row>
    <row r="3981" spans="5:45" x14ac:dyDescent="0.3">
      <c r="E3981" s="15">
        <v>41049.8125</v>
      </c>
      <c r="F3981" s="21">
        <v>6.08</v>
      </c>
      <c r="G3981" s="21">
        <v>380.54999542236351</v>
      </c>
      <c r="H3981" s="42">
        <v>1.1885272589658067</v>
      </c>
      <c r="I3981" s="35">
        <v>283.39999999999998</v>
      </c>
      <c r="J3981" s="43">
        <v>5.2631578947368418E-2</v>
      </c>
      <c r="K3981" s="44">
        <v>0.25448674952599093</v>
      </c>
      <c r="L3981" s="26">
        <f t="shared" si="1178"/>
        <v>6.0190497360052433</v>
      </c>
      <c r="M3981" s="26">
        <f t="shared" si="1179"/>
        <v>0.28831351569733038</v>
      </c>
      <c r="N3981" s="96">
        <f t="shared" si="1180"/>
        <v>6</v>
      </c>
      <c r="O3981" s="26">
        <f t="shared" si="1181"/>
        <v>0.98768822856866034</v>
      </c>
      <c r="P3981" s="3">
        <f>IF(L3981&gt;'Power Curve'!$C$37,0,INDEX(Ci,$N3981,1)*POWER(1-O3981,3)+INDEX(Ci,$N3981,2)*3*O3981*POWER(1-O3981,2)+INDEX(Ci,$N3981,3)*3*POWER(O3981,2)*(1-O3981)+INDEX(Ci,$N3981,4)*POWER(O3981,3))</f>
        <v>366.7192617573607</v>
      </c>
      <c r="Q3981" s="3">
        <f>MAX(0,MIN(P3981-V3981+W3981,'Power Curve'!$C$39))</f>
        <v>355.51279372225508</v>
      </c>
      <c r="R3981" s="3">
        <f t="shared" si="1182"/>
        <v>380.54999542236351</v>
      </c>
      <c r="S3981" s="3">
        <f t="shared" si="1183"/>
        <v>-25.037201700108426</v>
      </c>
      <c r="T3981" s="3">
        <f t="shared" si="1184"/>
        <v>25.037201700108426</v>
      </c>
      <c r="V3981" s="37">
        <f t="array" ref="V3981">SUM(_xlfn.NORM.DIST($AD$3:$AD$1003,$L3981,$AA3981,FALSE)*WindSpeedStep*$AE$3:$AE$1003)/AG3981</f>
        <v>374.12696444936779</v>
      </c>
      <c r="W3981" s="37">
        <f t="array" ref="W3981">SUM(_xlfn.NORM.DIST($AD$3:$AD$1003,$L3981,$AB3981,FALSE)*WindSpeedStep*$AE$3:$AE$1003)/AH3981</f>
        <v>362.92049641426217</v>
      </c>
      <c r="Y3981" s="1">
        <f t="shared" si="1185"/>
        <v>5</v>
      </c>
      <c r="Z3981" s="99">
        <f>IF(L3981&lt;'Power Curve'!$P$28,'Power Curve'!$Q$28,IF(L3981&gt;'Power Curve'!$P$29,'Power Curve'!$Q$29,INDEX(ReferenceTurbulence,Y3981)+(L3981-INDEX(ReferenceTurbulenceWindSpeed,Y3981))*(INDEX(ReferenceTurbulence,Y3981+1)-INDEX(ReferenceTurbulence,Y3981))/(INDEX(ReferenceTurbulenceWindSpeed,Y3981+1)-INDEX(ReferenceTurbulenceWindSpeed,Y3981))))</f>
        <v>0.12155871889970926</v>
      </c>
      <c r="AA3981" s="100">
        <f t="shared" si="1191"/>
        <v>0.73166797490243063</v>
      </c>
      <c r="AB3981" s="29">
        <f t="shared" si="1192"/>
        <v>0.31679209136869702</v>
      </c>
      <c r="AG3981" s="40">
        <f t="array" ref="AG3981">SUM(_xlfn.NORM.DIST($AD$3:$AD$1003,$F3981,$AA3981,FALSE)*WindSpeedStep)</f>
        <v>1.0000000000000031</v>
      </c>
      <c r="AH3981" s="40">
        <f t="array" ref="AH3981">SUM(_xlfn.NORM.DIST($AD$3:$AD$1003,$F3981,$AB3981,FALSE)*WindSpeedStep)</f>
        <v>1.0000000000000038</v>
      </c>
      <c r="AJ3981" s="47">
        <f t="shared" si="1186"/>
        <v>6</v>
      </c>
      <c r="AK3981" s="83" t="b">
        <f>COUNTIF('Power Curve'!$D$2:$D$31,AJ3981)&gt;0</f>
        <v>1</v>
      </c>
      <c r="AL3981" s="83" t="b">
        <f t="shared" si="1187"/>
        <v>0</v>
      </c>
      <c r="AM3981" s="83" t="b">
        <f t="shared" si="1193"/>
        <v>1</v>
      </c>
      <c r="AN3981" s="47" t="str">
        <f t="shared" si="1188"/>
        <v>Outer</v>
      </c>
      <c r="AO3981" s="48" t="str">
        <f t="shared" si="1189"/>
        <v>0.2-0.3</v>
      </c>
      <c r="AP3981" s="49" t="str">
        <f t="shared" si="1194"/>
        <v>19-20</v>
      </c>
      <c r="AQ3981" s="49" t="str">
        <f t="shared" si="1195"/>
        <v>May</v>
      </c>
      <c r="AR3981" s="48" t="str">
        <f t="shared" si="1196"/>
        <v>275-285</v>
      </c>
      <c r="AS3981" s="49" t="str">
        <f t="shared" si="1190"/>
        <v>LWS-LTI</v>
      </c>
    </row>
    <row r="3982" spans="5:45" x14ac:dyDescent="0.3">
      <c r="E3982" s="15">
        <v>41049.819444444445</v>
      </c>
      <c r="F3982" s="21">
        <v>6.63</v>
      </c>
      <c r="G3982" s="21">
        <v>420.36999511718705</v>
      </c>
      <c r="H3982" s="42">
        <v>1.1890863832195622</v>
      </c>
      <c r="I3982" s="35">
        <v>285.89999999999998</v>
      </c>
      <c r="J3982" s="43">
        <v>6.636500754147813E-2</v>
      </c>
      <c r="K3982" s="44">
        <v>0.28343466504285514</v>
      </c>
      <c r="L3982" s="26">
        <f t="shared" si="1178"/>
        <v>6.5645652196884976</v>
      </c>
      <c r="M3982" s="26">
        <f t="shared" si="1179"/>
        <v>0.37262469221322558</v>
      </c>
      <c r="N3982" s="96">
        <f t="shared" si="1180"/>
        <v>7</v>
      </c>
      <c r="O3982" s="26">
        <f t="shared" si="1181"/>
        <v>0.54198501912802532</v>
      </c>
      <c r="P3982" s="3">
        <f>IF(L3982&gt;'Power Curve'!$C$37,0,INDEX(Ci,$N3982,1)*POWER(1-O3982,3)+INDEX(Ci,$N3982,2)*3*O3982*POWER(1-O3982,2)+INDEX(Ci,$N3982,3)*3*POWER(O3982,2)*(1-O3982)+INDEX(Ci,$N3982,4)*POWER(O3982,3))</f>
        <v>486.3418829403937</v>
      </c>
      <c r="Q3982" s="3">
        <f>MAX(0,MIN(P3982-V3982+W3982,'Power Curve'!$C$39))</f>
        <v>473.92901893475585</v>
      </c>
      <c r="R3982" s="3">
        <f t="shared" si="1182"/>
        <v>420.36999511718705</v>
      </c>
      <c r="S3982" s="3">
        <f t="shared" si="1183"/>
        <v>53.5590238175688</v>
      </c>
      <c r="T3982" s="3">
        <f t="shared" si="1184"/>
        <v>53.5590238175688</v>
      </c>
      <c r="V3982" s="37">
        <f t="array" ref="V3982">SUM(_xlfn.NORM.DIST($AD$3:$AD$1003,$L3982,$AA3982,FALSE)*WindSpeedStep*$AE$3:$AE$1003)/AG3982</f>
        <v>490.09792557527749</v>
      </c>
      <c r="W3982" s="37">
        <f t="array" ref="W3982">SUM(_xlfn.NORM.DIST($AD$3:$AD$1003,$L3982,$AB3982,FALSE)*WindSpeedStep*$AE$3:$AE$1003)/AH3982</f>
        <v>477.68506156963963</v>
      </c>
      <c r="Y3982" s="1">
        <f t="shared" si="1185"/>
        <v>6</v>
      </c>
      <c r="Z3982" s="99">
        <f>IF(L3982&lt;'Power Curve'!$P$28,'Power Curve'!$Q$28,IF(L3982&gt;'Power Curve'!$P$29,'Power Curve'!$Q$29,INDEX(ReferenceTurbulence,Y3982)+(L3982-INDEX(ReferenceTurbulenceWindSpeed,Y3982))*(INDEX(ReferenceTurbulence,Y3982+1)-INDEX(ReferenceTurbulence,Y3982))/(INDEX(ReferenceTurbulenceWindSpeed,Y3982+1)-INDEX(ReferenceTurbulenceWindSpeed,Y3982))))</f>
        <v>0.12055789634627655</v>
      </c>
      <c r="AA3982" s="100">
        <f t="shared" si="1191"/>
        <v>0.79141017331357799</v>
      </c>
      <c r="AB3982" s="29">
        <f t="shared" si="1192"/>
        <v>0.43565742031115218</v>
      </c>
      <c r="AG3982" s="40">
        <f t="array" ref="AG3982">SUM(_xlfn.NORM.DIST($AD$3:$AD$1003,$F3982,$AA3982,FALSE)*WindSpeedStep)</f>
        <v>1.0000000000000036</v>
      </c>
      <c r="AH3982" s="40">
        <f t="array" ref="AH3982">SUM(_xlfn.NORM.DIST($AD$3:$AD$1003,$F3982,$AB3982,FALSE)*WindSpeedStep)</f>
        <v>1.0000000000000038</v>
      </c>
      <c r="AJ3982" s="47">
        <f t="shared" si="1186"/>
        <v>7</v>
      </c>
      <c r="AK3982" s="83" t="b">
        <f>COUNTIF('Power Curve'!$D$2:$D$31,AJ3982)&gt;0</f>
        <v>1</v>
      </c>
      <c r="AL3982" s="83" t="b">
        <f t="shared" si="1187"/>
        <v>0</v>
      </c>
      <c r="AM3982" s="83" t="b">
        <f t="shared" si="1193"/>
        <v>1</v>
      </c>
      <c r="AN3982" s="47" t="str">
        <f t="shared" si="1188"/>
        <v>Outer</v>
      </c>
      <c r="AO3982" s="48" t="str">
        <f t="shared" si="1189"/>
        <v>0.3-0.4</v>
      </c>
      <c r="AP3982" s="49" t="str">
        <f t="shared" si="1194"/>
        <v>19-20</v>
      </c>
      <c r="AQ3982" s="49" t="str">
        <f t="shared" si="1195"/>
        <v>May</v>
      </c>
      <c r="AR3982" s="48" t="str">
        <f t="shared" si="1196"/>
        <v>285-295</v>
      </c>
      <c r="AS3982" s="49" t="str">
        <f t="shared" si="1190"/>
        <v>LWS-LTI</v>
      </c>
    </row>
    <row r="3983" spans="5:45" x14ac:dyDescent="0.3">
      <c r="E3983" s="15">
        <v>41049.826388888891</v>
      </c>
      <c r="F3983" s="21">
        <v>7.03</v>
      </c>
      <c r="G3983" s="21">
        <v>552.74001693725609</v>
      </c>
      <c r="H3983" s="42">
        <v>1.1893446180354139</v>
      </c>
      <c r="I3983" s="35">
        <v>295.39999999999998</v>
      </c>
      <c r="J3983" s="43">
        <v>3.1294452347083924E-2</v>
      </c>
      <c r="K3983" s="44">
        <v>0.30375631191360736</v>
      </c>
      <c r="L3983" s="26">
        <f t="shared" si="1178"/>
        <v>6.9611212644015996</v>
      </c>
      <c r="M3983" s="26">
        <f t="shared" si="1179"/>
        <v>0.43391370725365774</v>
      </c>
      <c r="N3983" s="96">
        <f t="shared" si="1180"/>
        <v>7</v>
      </c>
      <c r="O3983" s="26">
        <f t="shared" si="1181"/>
        <v>0.94510257865855996</v>
      </c>
      <c r="P3983" s="3">
        <f>IF(L3983&gt;'Power Curve'!$C$37,0,INDEX(Ci,$N3983,1)*POWER(1-O3983,3)+INDEX(Ci,$N3983,2)*3*O3983*POWER(1-O3983,2)+INDEX(Ci,$N3983,3)*3*POWER(O3983,2)*(1-O3983)+INDEX(Ci,$N3983,4)*POWER(O3983,3))</f>
        <v>586.46373489875054</v>
      </c>
      <c r="Q3983" s="3">
        <f>MAX(0,MIN(P3983-V3983+W3983,'Power Curve'!$C$39))</f>
        <v>567.52126408043182</v>
      </c>
      <c r="R3983" s="3">
        <f t="shared" si="1182"/>
        <v>552.74001693725609</v>
      </c>
      <c r="S3983" s="3">
        <f t="shared" si="1183"/>
        <v>14.781247143175733</v>
      </c>
      <c r="T3983" s="3">
        <f t="shared" si="1184"/>
        <v>14.781247143175733</v>
      </c>
      <c r="V3983" s="37">
        <f t="array" ref="V3983">SUM(_xlfn.NORM.DIST($AD$3:$AD$1003,$L3983,$AA3983,FALSE)*WindSpeedStep*$AE$3:$AE$1003)/AG3983</f>
        <v>584.28000737443699</v>
      </c>
      <c r="W3983" s="37">
        <f t="array" ref="W3983">SUM(_xlfn.NORM.DIST($AD$3:$AD$1003,$L3983,$AB3983,FALSE)*WindSpeedStep*$AE$3:$AE$1003)/AH3983</f>
        <v>565.33753655611827</v>
      </c>
      <c r="Y3983" s="1">
        <f t="shared" si="1185"/>
        <v>6</v>
      </c>
      <c r="Z3983" s="99">
        <f>IF(L3983&lt;'Power Curve'!$P$28,'Power Curve'!$Q$28,IF(L3983&gt;'Power Curve'!$P$29,'Power Curve'!$Q$29,INDEX(ReferenceTurbulence,Y3983)+(L3983-INDEX(ReferenceTurbulenceWindSpeed,Y3983))*(INDEX(ReferenceTurbulence,Y3983+1)-INDEX(ReferenceTurbulence,Y3983))/(INDEX(ReferenceTurbulenceWindSpeed,Y3983+1)-INDEX(ReferenceTurbulenceWindSpeed,Y3983))))</f>
        <v>0.11977838396205014</v>
      </c>
      <c r="AA3983" s="100">
        <f t="shared" si="1191"/>
        <v>0.83379185561388669</v>
      </c>
      <c r="AB3983" s="29">
        <f t="shared" si="1192"/>
        <v>0.21784447769108845</v>
      </c>
      <c r="AG3983" s="40">
        <f t="array" ref="AG3983">SUM(_xlfn.NORM.DIST($AD$3:$AD$1003,$F3983,$AA3983,FALSE)*WindSpeedStep)</f>
        <v>1.0000000000000036</v>
      </c>
      <c r="AH3983" s="40">
        <f t="array" ref="AH3983">SUM(_xlfn.NORM.DIST($AD$3:$AD$1003,$F3983,$AB3983,FALSE)*WindSpeedStep)</f>
        <v>1.0000000000000038</v>
      </c>
      <c r="AJ3983" s="47">
        <f t="shared" si="1186"/>
        <v>7</v>
      </c>
      <c r="AK3983" s="83" t="b">
        <f>COUNTIF('Power Curve'!$D$2:$D$31,AJ3983)&gt;0</f>
        <v>1</v>
      </c>
      <c r="AL3983" s="83" t="b">
        <f t="shared" si="1187"/>
        <v>0</v>
      </c>
      <c r="AM3983" s="83" t="b">
        <f t="shared" si="1193"/>
        <v>1</v>
      </c>
      <c r="AN3983" s="47" t="str">
        <f t="shared" si="1188"/>
        <v>Outer</v>
      </c>
      <c r="AO3983" s="48" t="str">
        <f t="shared" si="1189"/>
        <v>0.4-0.5</v>
      </c>
      <c r="AP3983" s="49" t="str">
        <f t="shared" si="1194"/>
        <v>19-20</v>
      </c>
      <c r="AQ3983" s="49" t="str">
        <f t="shared" si="1195"/>
        <v>May</v>
      </c>
      <c r="AR3983" s="48" t="str">
        <f t="shared" si="1196"/>
        <v>295-305</v>
      </c>
      <c r="AS3983" s="49" t="str">
        <f t="shared" si="1190"/>
        <v>LWS-LTI</v>
      </c>
    </row>
    <row r="3984" spans="5:45" x14ac:dyDescent="0.3">
      <c r="E3984" s="15">
        <v>41049.833333333336</v>
      </c>
      <c r="F3984" s="21">
        <v>6.7</v>
      </c>
      <c r="G3984" s="21">
        <v>458.80002212524391</v>
      </c>
      <c r="H3984" s="42">
        <v>1.1893446180354139</v>
      </c>
      <c r="I3984" s="35">
        <v>296.5</v>
      </c>
      <c r="J3984" s="43">
        <v>4.6268656716417909E-2</v>
      </c>
      <c r="K3984" s="44">
        <v>0.35293614824914149</v>
      </c>
      <c r="L3984" s="26">
        <f t="shared" si="1178"/>
        <v>6.6343545478649668</v>
      </c>
      <c r="M3984" s="26">
        <f t="shared" si="1179"/>
        <v>0.38341085785436169</v>
      </c>
      <c r="N3984" s="96">
        <f t="shared" si="1180"/>
        <v>7</v>
      </c>
      <c r="O3984" s="26">
        <f t="shared" si="1181"/>
        <v>0.61292909886365898</v>
      </c>
      <c r="P3984" s="3">
        <f>IF(L3984&gt;'Power Curve'!$C$37,0,INDEX(Ci,$N3984,1)*POWER(1-O3984,3)+INDEX(Ci,$N3984,2)*3*O3984*POWER(1-O3984,2)+INDEX(Ci,$N3984,3)*3*POWER(O3984,2)*(1-O3984)+INDEX(Ci,$N3984,4)*POWER(O3984,3))</f>
        <v>503.52522719110527</v>
      </c>
      <c r="Q3984" s="3">
        <f>MAX(0,MIN(P3984-V3984+W3984,'Power Curve'!$C$39))</f>
        <v>488.15712913984896</v>
      </c>
      <c r="R3984" s="3">
        <f t="shared" si="1182"/>
        <v>458.80002212524391</v>
      </c>
      <c r="S3984" s="3">
        <f t="shared" si="1183"/>
        <v>29.357107014605049</v>
      </c>
      <c r="T3984" s="3">
        <f t="shared" si="1184"/>
        <v>29.357107014605049</v>
      </c>
      <c r="V3984" s="37">
        <f t="array" ref="V3984">SUM(_xlfn.NORM.DIST($AD$3:$AD$1003,$L3984,$AA3984,FALSE)*WindSpeedStep*$AE$3:$AE$1003)/AG3984</f>
        <v>506.05280694292594</v>
      </c>
      <c r="W3984" s="37">
        <f t="array" ref="W3984">SUM(_xlfn.NORM.DIST($AD$3:$AD$1003,$L3984,$AB3984,FALSE)*WindSpeedStep*$AE$3:$AE$1003)/AH3984</f>
        <v>490.68470889166963</v>
      </c>
      <c r="Y3984" s="1">
        <f t="shared" si="1185"/>
        <v>6</v>
      </c>
      <c r="Z3984" s="99">
        <f>IF(L3984&lt;'Power Curve'!$P$28,'Power Curve'!$Q$28,IF(L3984&gt;'Power Curve'!$P$29,'Power Curve'!$Q$29,INDEX(ReferenceTurbulence,Y3984)+(L3984-INDEX(ReferenceTurbulenceWindSpeed,Y3984))*(INDEX(ReferenceTurbulence,Y3984+1)-INDEX(ReferenceTurbulence,Y3984))/(INDEX(ReferenceTurbulenceWindSpeed,Y3984+1)-INDEX(ReferenceTurbulenceWindSpeed,Y3984))))</f>
        <v>0.12042071108248929</v>
      </c>
      <c r="AA3984" s="100">
        <f t="shared" si="1191"/>
        <v>0.79891369222724606</v>
      </c>
      <c r="AB3984" s="29">
        <f t="shared" si="1192"/>
        <v>0.30696267311017011</v>
      </c>
      <c r="AG3984" s="40">
        <f t="array" ref="AG3984">SUM(_xlfn.NORM.DIST($AD$3:$AD$1003,$F3984,$AA3984,FALSE)*WindSpeedStep)</f>
        <v>1.0000000000000036</v>
      </c>
      <c r="AH3984" s="40">
        <f t="array" ref="AH3984">SUM(_xlfn.NORM.DIST($AD$3:$AD$1003,$F3984,$AB3984,FALSE)*WindSpeedStep)</f>
        <v>1.0000000000000036</v>
      </c>
      <c r="AJ3984" s="47">
        <f t="shared" si="1186"/>
        <v>7</v>
      </c>
      <c r="AK3984" s="83" t="b">
        <f>COUNTIF('Power Curve'!$D$2:$D$31,AJ3984)&gt;0</f>
        <v>1</v>
      </c>
      <c r="AL3984" s="83" t="b">
        <f t="shared" si="1187"/>
        <v>0</v>
      </c>
      <c r="AM3984" s="83" t="b">
        <f t="shared" si="1193"/>
        <v>1</v>
      </c>
      <c r="AN3984" s="47" t="str">
        <f t="shared" si="1188"/>
        <v>Outer</v>
      </c>
      <c r="AO3984" s="48" t="str">
        <f t="shared" si="1189"/>
        <v>0.3-0.4</v>
      </c>
      <c r="AP3984" s="49" t="str">
        <f t="shared" si="1194"/>
        <v>20-21</v>
      </c>
      <c r="AQ3984" s="49" t="str">
        <f t="shared" si="1195"/>
        <v>May</v>
      </c>
      <c r="AR3984" s="48" t="str">
        <f t="shared" si="1196"/>
        <v>295-305</v>
      </c>
      <c r="AS3984" s="49" t="str">
        <f t="shared" si="1190"/>
        <v>LWS-LTI</v>
      </c>
    </row>
    <row r="3985" spans="5:45" x14ac:dyDescent="0.3">
      <c r="E3985" s="15">
        <v>41049.840277777781</v>
      </c>
      <c r="F3985" s="21">
        <v>5.52</v>
      </c>
      <c r="G3985" s="21">
        <v>247.58999633789111</v>
      </c>
      <c r="H3985" s="42">
        <v>1.1897321816587076</v>
      </c>
      <c r="I3985" s="35">
        <v>292.2</v>
      </c>
      <c r="J3985" s="43">
        <v>4.1666666666666671E-2</v>
      </c>
      <c r="K3985" s="44">
        <v>0.35692691867380111</v>
      </c>
      <c r="L3985" s="26">
        <f t="shared" si="1178"/>
        <v>5.4665096348198272</v>
      </c>
      <c r="M3985" s="26">
        <f t="shared" si="1179"/>
        <v>0.20291666190206153</v>
      </c>
      <c r="N3985" s="96">
        <f t="shared" si="1180"/>
        <v>6</v>
      </c>
      <c r="O3985" s="26">
        <f t="shared" si="1181"/>
        <v>0.43696170057184247</v>
      </c>
      <c r="P3985" s="3">
        <f>IF(L3985&gt;'Power Curve'!$C$37,0,INDEX(Ci,$N3985,1)*POWER(1-O3985,3)+INDEX(Ci,$N3985,2)*3*O3985*POWER(1-O3985,2)+INDEX(Ci,$N3985,3)*3*POWER(O3985,2)*(1-O3985)+INDEX(Ci,$N3985,4)*POWER(O3985,3))</f>
        <v>276.6554779587932</v>
      </c>
      <c r="Q3985" s="3">
        <f>MAX(0,MIN(P3985-V3985+W3985,'Power Curve'!$C$39))</f>
        <v>278.47363169159064</v>
      </c>
      <c r="R3985" s="3">
        <f t="shared" si="1182"/>
        <v>247.58999633789111</v>
      </c>
      <c r="S3985" s="3">
        <f t="shared" si="1183"/>
        <v>30.883635353699532</v>
      </c>
      <c r="T3985" s="3">
        <f t="shared" si="1184"/>
        <v>30.883635353699532</v>
      </c>
      <c r="V3985" s="37">
        <f t="array" ref="V3985">SUM(_xlfn.NORM.DIST($AD$3:$AD$1003,$L3985,$AA3985,FALSE)*WindSpeedStep*$AE$3:$AE$1003)/AG3985</f>
        <v>269.53355450616834</v>
      </c>
      <c r="W3985" s="37">
        <f t="array" ref="W3985">SUM(_xlfn.NORM.DIST($AD$3:$AD$1003,$L3985,$AB3985,FALSE)*WindSpeedStep*$AE$3:$AE$1003)/AH3985</f>
        <v>271.35170823896578</v>
      </c>
      <c r="Y3985" s="1">
        <f t="shared" si="1185"/>
        <v>5</v>
      </c>
      <c r="Z3985" s="99">
        <f>IF(L3985&lt;'Power Curve'!$P$28,'Power Curve'!$Q$28,IF(L3985&gt;'Power Curve'!$P$29,'Power Curve'!$Q$29,INDEX(ReferenceTurbulence,Y3985)+(L3985-INDEX(ReferenceTurbulenceWindSpeed,Y3985))*(INDEX(ReferenceTurbulence,Y3985+1)-INDEX(ReferenceTurbulence,Y3985))/(INDEX(ReferenceTurbulenceWindSpeed,Y3985+1)-INDEX(ReferenceTurbulenceWindSpeed,Y3985))))</f>
        <v>0.11944652351327113</v>
      </c>
      <c r="AA3985" s="100">
        <f t="shared" si="1191"/>
        <v>0.65295557163102969</v>
      </c>
      <c r="AB3985" s="29">
        <f t="shared" si="1192"/>
        <v>0.2277712347841595</v>
      </c>
      <c r="AG3985" s="40">
        <f t="array" ref="AG3985">SUM(_xlfn.NORM.DIST($AD$3:$AD$1003,$F3985,$AA3985,FALSE)*WindSpeedStep)</f>
        <v>1.000000000000004</v>
      </c>
      <c r="AH3985" s="40">
        <f t="array" ref="AH3985">SUM(_xlfn.NORM.DIST($AD$3:$AD$1003,$F3985,$AB3985,FALSE)*WindSpeedStep)</f>
        <v>1.0000000000000036</v>
      </c>
      <c r="AJ3985" s="47">
        <f t="shared" si="1186"/>
        <v>5</v>
      </c>
      <c r="AK3985" s="83" t="b">
        <f>COUNTIF('Power Curve'!$D$2:$D$31,AJ3985)&gt;0</f>
        <v>1</v>
      </c>
      <c r="AL3985" s="83" t="b">
        <f t="shared" si="1187"/>
        <v>0</v>
      </c>
      <c r="AM3985" s="83" t="b">
        <f t="shared" si="1193"/>
        <v>1</v>
      </c>
      <c r="AN3985" s="47" t="str">
        <f t="shared" si="1188"/>
        <v>Outer</v>
      </c>
      <c r="AO3985" s="48" t="str">
        <f t="shared" si="1189"/>
        <v>0.2-0.3</v>
      </c>
      <c r="AP3985" s="49" t="str">
        <f t="shared" si="1194"/>
        <v>20-21</v>
      </c>
      <c r="AQ3985" s="49" t="str">
        <f t="shared" si="1195"/>
        <v>May</v>
      </c>
      <c r="AR3985" s="48" t="str">
        <f t="shared" si="1196"/>
        <v>285-295</v>
      </c>
      <c r="AS3985" s="49" t="str">
        <f t="shared" si="1190"/>
        <v>LWS-LTI</v>
      </c>
    </row>
    <row r="3986" spans="5:45" x14ac:dyDescent="0.3">
      <c r="E3986" s="15">
        <v>41049.847222222219</v>
      </c>
      <c r="F3986" s="21">
        <v>5.5</v>
      </c>
      <c r="G3986" s="21">
        <v>231.83000183105469</v>
      </c>
      <c r="H3986" s="42">
        <v>1.1903492017480142</v>
      </c>
      <c r="I3986" s="35">
        <v>295.89999999999998</v>
      </c>
      <c r="J3986" s="43">
        <v>0.04</v>
      </c>
      <c r="K3986" s="44">
        <v>0.34097906530866018</v>
      </c>
      <c r="L3986" s="26">
        <f t="shared" si="1178"/>
        <v>5.4476448693494346</v>
      </c>
      <c r="M3986" s="26">
        <f t="shared" si="1179"/>
        <v>0.20000105158653703</v>
      </c>
      <c r="N3986" s="96">
        <f t="shared" si="1180"/>
        <v>6</v>
      </c>
      <c r="O3986" s="26">
        <f t="shared" si="1181"/>
        <v>0.41815885392470431</v>
      </c>
      <c r="P3986" s="3">
        <f>IF(L3986&gt;'Power Curve'!$C$37,0,INDEX(Ci,$N3986,1)*POWER(1-O3986,3)+INDEX(Ci,$N3986,2)*3*O3986*POWER(1-O3986,2)+INDEX(Ci,$N3986,3)*3*POWER(O3986,2)*(1-O3986)+INDEX(Ci,$N3986,4)*POWER(O3986,3))</f>
        <v>273.86800280807421</v>
      </c>
      <c r="Q3986" s="3">
        <f>MAX(0,MIN(P3986-V3986+W3986,'Power Curve'!$C$39))</f>
        <v>276.26772355463265</v>
      </c>
      <c r="R3986" s="3">
        <f t="shared" si="1182"/>
        <v>231.83000183105469</v>
      </c>
      <c r="S3986" s="3">
        <f t="shared" si="1183"/>
        <v>44.437721723577965</v>
      </c>
      <c r="T3986" s="3">
        <f t="shared" si="1184"/>
        <v>44.437721723577965</v>
      </c>
      <c r="V3986" s="37">
        <f t="array" ref="V3986">SUM(_xlfn.NORM.DIST($AD$3:$AD$1003,$L3986,$AA3986,FALSE)*WindSpeedStep*$AE$3:$AE$1003)/AG3986</f>
        <v>266.11762224254011</v>
      </c>
      <c r="W3986" s="37">
        <f t="array" ref="W3986">SUM(_xlfn.NORM.DIST($AD$3:$AD$1003,$L3986,$AB3986,FALSE)*WindSpeedStep*$AE$3:$AE$1003)/AH3986</f>
        <v>268.51734298909855</v>
      </c>
      <c r="Y3986" s="1">
        <f t="shared" si="1185"/>
        <v>5</v>
      </c>
      <c r="Z3986" s="99">
        <f>IF(L3986&lt;'Power Curve'!$P$28,'Power Curve'!$Q$28,IF(L3986&gt;'Power Curve'!$P$29,'Power Curve'!$Q$29,INDEX(ReferenceTurbulence,Y3986)+(L3986-INDEX(ReferenceTurbulenceWindSpeed,Y3986))*(INDEX(ReferenceTurbulence,Y3986+1)-INDEX(ReferenceTurbulence,Y3986))/(INDEX(ReferenceTurbulenceWindSpeed,Y3986+1)-INDEX(ReferenceTurbulenceWindSpeed,Y3986))))</f>
        <v>0.11937440916264334</v>
      </c>
      <c r="AA3986" s="100">
        <f t="shared" si="1191"/>
        <v>0.65030938760649415</v>
      </c>
      <c r="AB3986" s="29">
        <f t="shared" si="1192"/>
        <v>0.2179057947739774</v>
      </c>
      <c r="AG3986" s="40">
        <f t="array" ref="AG3986">SUM(_xlfn.NORM.DIST($AD$3:$AD$1003,$F3986,$AA3986,FALSE)*WindSpeedStep)</f>
        <v>1.0000000000000038</v>
      </c>
      <c r="AH3986" s="40">
        <f t="array" ref="AH3986">SUM(_xlfn.NORM.DIST($AD$3:$AD$1003,$F3986,$AB3986,FALSE)*WindSpeedStep)</f>
        <v>1.0000000000000036</v>
      </c>
      <c r="AJ3986" s="47">
        <f t="shared" si="1186"/>
        <v>5</v>
      </c>
      <c r="AK3986" s="83" t="b">
        <f>COUNTIF('Power Curve'!$D$2:$D$31,AJ3986)&gt;0</f>
        <v>1</v>
      </c>
      <c r="AL3986" s="83" t="b">
        <f t="shared" si="1187"/>
        <v>0</v>
      </c>
      <c r="AM3986" s="83" t="b">
        <f t="shared" si="1193"/>
        <v>1</v>
      </c>
      <c r="AN3986" s="47" t="str">
        <f t="shared" si="1188"/>
        <v>Outer</v>
      </c>
      <c r="AO3986" s="48" t="str">
        <f t="shared" si="1189"/>
        <v>0.2-0.3</v>
      </c>
      <c r="AP3986" s="49" t="str">
        <f t="shared" si="1194"/>
        <v>20-21</v>
      </c>
      <c r="AQ3986" s="49" t="str">
        <f t="shared" si="1195"/>
        <v>May</v>
      </c>
      <c r="AR3986" s="48" t="str">
        <f t="shared" si="1196"/>
        <v>295-305</v>
      </c>
      <c r="AS3986" s="49" t="str">
        <f t="shared" si="1190"/>
        <v>LWS-LTI</v>
      </c>
    </row>
    <row r="3987" spans="5:45" x14ac:dyDescent="0.3">
      <c r="E3987" s="15">
        <v>41049.854166666664</v>
      </c>
      <c r="F3987" s="21">
        <v>5.49</v>
      </c>
      <c r="G3987" s="21">
        <v>229.18999481201126</v>
      </c>
      <c r="H3987" s="42">
        <v>1.1908667454140858</v>
      </c>
      <c r="I3987" s="35">
        <v>297.89999999999998</v>
      </c>
      <c r="J3987" s="43">
        <v>5.6466302367941708E-2</v>
      </c>
      <c r="K3987" s="44">
        <v>0.41777896626635913</v>
      </c>
      <c r="L3987" s="26">
        <f t="shared" si="1178"/>
        <v>5.4385280253932837</v>
      </c>
      <c r="M3987" s="26">
        <f t="shared" si="1179"/>
        <v>0.19859201396424067</v>
      </c>
      <c r="N3987" s="96">
        <f t="shared" si="1180"/>
        <v>6</v>
      </c>
      <c r="O3987" s="26">
        <f t="shared" si="1181"/>
        <v>0.40907193370391315</v>
      </c>
      <c r="P3987" s="3">
        <f>IF(L3987&gt;'Power Curve'!$C$37,0,INDEX(Ci,$N3987,1)*POWER(1-O3987,3)+INDEX(Ci,$N3987,2)*3*O3987*POWER(1-O3987,2)+INDEX(Ci,$N3987,3)*3*POWER(O3987,2)*(1-O3987)+INDEX(Ci,$N3987,4)*POWER(O3987,3))</f>
        <v>272.52336498102596</v>
      </c>
      <c r="Q3987" s="3">
        <f>MAX(0,MIN(P3987-V3987+W3987,'Power Curve'!$C$39))</f>
        <v>274.49849058792688</v>
      </c>
      <c r="R3987" s="3">
        <f t="shared" si="1182"/>
        <v>229.18999481201126</v>
      </c>
      <c r="S3987" s="3">
        <f t="shared" si="1183"/>
        <v>45.308495775915617</v>
      </c>
      <c r="T3987" s="3">
        <f t="shared" si="1184"/>
        <v>45.308495775915617</v>
      </c>
      <c r="V3987" s="37">
        <f t="array" ref="V3987">SUM(_xlfn.NORM.DIST($AD$3:$AD$1003,$L3987,$AA3987,FALSE)*WindSpeedStep*$AE$3:$AE$1003)/AG3987</f>
        <v>264.46882303936121</v>
      </c>
      <c r="W3987" s="37">
        <f t="array" ref="W3987">SUM(_xlfn.NORM.DIST($AD$3:$AD$1003,$L3987,$AB3987,FALSE)*WindSpeedStep*$AE$3:$AE$1003)/AH3987</f>
        <v>266.44394864626213</v>
      </c>
      <c r="Y3987" s="1">
        <f t="shared" si="1185"/>
        <v>5</v>
      </c>
      <c r="Z3987" s="99">
        <f>IF(L3987&lt;'Power Curve'!$P$28,'Power Curve'!$Q$28,IF(L3987&gt;'Power Curve'!$P$29,'Power Curve'!$Q$29,INDEX(ReferenceTurbulence,Y3987)+(L3987-INDEX(ReferenceTurbulenceWindSpeed,Y3987))*(INDEX(ReferenceTurbulence,Y3987+1)-INDEX(ReferenceTurbulence,Y3987))/(INDEX(ReferenceTurbulenceWindSpeed,Y3987+1)-INDEX(ReferenceTurbulenceWindSpeed,Y3987))))</f>
        <v>0.1193395581976152</v>
      </c>
      <c r="AA3987" s="100">
        <f t="shared" si="1191"/>
        <v>0.6490315317957831</v>
      </c>
      <c r="AB3987" s="29">
        <f t="shared" si="1192"/>
        <v>0.3070935679183821</v>
      </c>
      <c r="AG3987" s="40">
        <f t="array" ref="AG3987">SUM(_xlfn.NORM.DIST($AD$3:$AD$1003,$F3987,$AA3987,FALSE)*WindSpeedStep)</f>
        <v>1.0000000000000036</v>
      </c>
      <c r="AH3987" s="40">
        <f t="array" ref="AH3987">SUM(_xlfn.NORM.DIST($AD$3:$AD$1003,$F3987,$AB3987,FALSE)*WindSpeedStep)</f>
        <v>1.000000000000004</v>
      </c>
      <c r="AJ3987" s="47">
        <f t="shared" si="1186"/>
        <v>5</v>
      </c>
      <c r="AK3987" s="83" t="b">
        <f>COUNTIF('Power Curve'!$D$2:$D$31,AJ3987)&gt;0</f>
        <v>1</v>
      </c>
      <c r="AL3987" s="83" t="b">
        <f t="shared" si="1187"/>
        <v>0</v>
      </c>
      <c r="AM3987" s="83" t="b">
        <f t="shared" si="1193"/>
        <v>1</v>
      </c>
      <c r="AN3987" s="47" t="str">
        <f t="shared" si="1188"/>
        <v>Outer</v>
      </c>
      <c r="AO3987" s="48" t="str">
        <f t="shared" si="1189"/>
        <v>0.1-0.2</v>
      </c>
      <c r="AP3987" s="49" t="str">
        <f t="shared" si="1194"/>
        <v>20-21</v>
      </c>
      <c r="AQ3987" s="49" t="str">
        <f t="shared" si="1195"/>
        <v>May</v>
      </c>
      <c r="AR3987" s="48" t="str">
        <f t="shared" si="1196"/>
        <v>295-305</v>
      </c>
      <c r="AS3987" s="49" t="str">
        <f t="shared" si="1190"/>
        <v>LWS-LTI</v>
      </c>
    </row>
    <row r="3988" spans="5:45" x14ac:dyDescent="0.3">
      <c r="E3988" s="15">
        <v>41049.861111111109</v>
      </c>
      <c r="F3988" s="21">
        <v>5.23</v>
      </c>
      <c r="G3988" s="21">
        <v>221.6999855041509</v>
      </c>
      <c r="H3988" s="42">
        <v>1.1913415550014725</v>
      </c>
      <c r="I3988" s="35">
        <v>303.3</v>
      </c>
      <c r="J3988" s="43">
        <v>6.6921606118546834E-2</v>
      </c>
      <c r="K3988" s="44">
        <v>0.50995240154228427</v>
      </c>
      <c r="L3988" s="26">
        <f t="shared" si="1178"/>
        <v>5.1816541529285276</v>
      </c>
      <c r="M3988" s="26">
        <f t="shared" si="1179"/>
        <v>0.15889132892140762</v>
      </c>
      <c r="N3988" s="96">
        <f t="shared" si="1180"/>
        <v>6</v>
      </c>
      <c r="O3988" s="26">
        <f t="shared" si="1181"/>
        <v>0.15304118478250536</v>
      </c>
      <c r="P3988" s="3">
        <f>IF(L3988&gt;'Power Curve'!$C$37,0,INDEX(Ci,$N3988,1)*POWER(1-O3988,3)+INDEX(Ci,$N3988,2)*3*O3988*POWER(1-O3988,2)+INDEX(Ci,$N3988,3)*3*POWER(O3988,2)*(1-O3988)+INDEX(Ci,$N3988,4)*POWER(O3988,3))</f>
        <v>234.73142331154688</v>
      </c>
      <c r="Q3988" s="3">
        <f>MAX(0,MIN(P3988-V3988+W3988,'Power Curve'!$C$39))</f>
        <v>238.93602670928351</v>
      </c>
      <c r="R3988" s="3">
        <f t="shared" si="1182"/>
        <v>221.6999855041509</v>
      </c>
      <c r="S3988" s="3">
        <f t="shared" si="1183"/>
        <v>17.236041205132608</v>
      </c>
      <c r="T3988" s="3">
        <f t="shared" si="1184"/>
        <v>17.236041205132608</v>
      </c>
      <c r="V3988" s="37">
        <f t="array" ref="V3988">SUM(_xlfn.NORM.DIST($AD$3:$AD$1003,$L3988,$AA3988,FALSE)*WindSpeedStep*$AE$3:$AE$1003)/AG3988</f>
        <v>218.32398349148545</v>
      </c>
      <c r="W3988" s="37">
        <f t="array" ref="W3988">SUM(_xlfn.NORM.DIST($AD$3:$AD$1003,$L3988,$AB3988,FALSE)*WindSpeedStep*$AE$3:$AE$1003)/AH3988</f>
        <v>222.52858688922208</v>
      </c>
      <c r="Y3988" s="1">
        <f t="shared" si="1185"/>
        <v>5</v>
      </c>
      <c r="Z3988" s="99">
        <f>IF(L3988&lt;'Power Curve'!$P$28,'Power Curve'!$Q$28,IF(L3988&gt;'Power Curve'!$P$29,'Power Curve'!$Q$29,INDEX(ReferenceTurbulence,Y3988)+(L3988-INDEX(ReferenceTurbulenceWindSpeed,Y3988))*(INDEX(ReferenceTurbulence,Y3988+1)-INDEX(ReferenceTurbulence,Y3988))/(INDEX(ReferenceTurbulenceWindSpeed,Y3988+1)-INDEX(ReferenceTurbulenceWindSpeed,Y3988))))</f>
        <v>0.11835760628651855</v>
      </c>
      <c r="AA3988" s="100">
        <f t="shared" si="1191"/>
        <v>0.61328818214521841</v>
      </c>
      <c r="AB3988" s="29">
        <f t="shared" si="1192"/>
        <v>0.34676461826481536</v>
      </c>
      <c r="AG3988" s="40">
        <f t="array" ref="AG3988">SUM(_xlfn.NORM.DIST($AD$3:$AD$1003,$F3988,$AA3988,FALSE)*WindSpeedStep)</f>
        <v>1.0000000000000036</v>
      </c>
      <c r="AH3988" s="40">
        <f t="array" ref="AH3988">SUM(_xlfn.NORM.DIST($AD$3:$AD$1003,$F3988,$AB3988,FALSE)*WindSpeedStep)</f>
        <v>1.0000000000000038</v>
      </c>
      <c r="AJ3988" s="47">
        <f t="shared" si="1186"/>
        <v>5</v>
      </c>
      <c r="AK3988" s="83" t="b">
        <f>COUNTIF('Power Curve'!$D$2:$D$31,AJ3988)&gt;0</f>
        <v>1</v>
      </c>
      <c r="AL3988" s="83" t="b">
        <f t="shared" si="1187"/>
        <v>0</v>
      </c>
      <c r="AM3988" s="83" t="b">
        <f t="shared" si="1193"/>
        <v>1</v>
      </c>
      <c r="AN3988" s="47" t="str">
        <f t="shared" si="1188"/>
        <v>Outer</v>
      </c>
      <c r="AO3988" s="48" t="str">
        <f t="shared" si="1189"/>
        <v>0.1-0.2</v>
      </c>
      <c r="AP3988" s="49" t="str">
        <f t="shared" si="1194"/>
        <v>20-21</v>
      </c>
      <c r="AQ3988" s="49" t="str">
        <f t="shared" si="1195"/>
        <v>May</v>
      </c>
      <c r="AR3988" s="48" t="str">
        <f t="shared" si="1196"/>
        <v>295-305</v>
      </c>
      <c r="AS3988" s="49" t="str">
        <f t="shared" si="1190"/>
        <v>LWS-LTI</v>
      </c>
    </row>
    <row r="3989" spans="5:45" x14ac:dyDescent="0.3">
      <c r="E3989" s="15">
        <v>41049.868055555555</v>
      </c>
      <c r="F3989" s="21">
        <v>4.6100000000000003</v>
      </c>
      <c r="G3989" s="21">
        <v>111.06000518798881</v>
      </c>
      <c r="H3989" s="42">
        <v>1.1917602324332381</v>
      </c>
      <c r="I3989" s="35">
        <v>310.10000000000002</v>
      </c>
      <c r="J3989" s="43">
        <v>5.6399132321041212E-2</v>
      </c>
      <c r="K3989" s="44">
        <v>0.41794434871470326</v>
      </c>
      <c r="L3989" s="26">
        <f t="shared" si="1178"/>
        <v>4.5679203821145249</v>
      </c>
      <c r="M3989" s="26">
        <f t="shared" si="1179"/>
        <v>6.4036796222368519E-2</v>
      </c>
      <c r="N3989" s="96">
        <f t="shared" si="1180"/>
        <v>5</v>
      </c>
      <c r="O3989" s="26">
        <f t="shared" si="1181"/>
        <v>0.4737835904573891</v>
      </c>
      <c r="P3989" s="3">
        <f>IF(L3989&gt;'Power Curve'!$C$37,0,INDEX(Ci,$N3989,1)*POWER(1-O3989,3)+INDEX(Ci,$N3989,2)*3*O3989*POWER(1-O3989,2)+INDEX(Ci,$N3989,3)*3*POWER(O3989,2)*(1-O3989)+INDEX(Ci,$N3989,4)*POWER(O3989,3))</f>
        <v>132.80783500872073</v>
      </c>
      <c r="Q3989" s="3">
        <f>MAX(0,MIN(P3989-V3989+W3989,'Power Curve'!$C$39))</f>
        <v>122.87261184020926</v>
      </c>
      <c r="R3989" s="3">
        <f t="shared" si="1182"/>
        <v>111.06000518798881</v>
      </c>
      <c r="S3989" s="3">
        <f t="shared" si="1183"/>
        <v>11.812606652220452</v>
      </c>
      <c r="T3989" s="3">
        <f t="shared" si="1184"/>
        <v>11.812606652220452</v>
      </c>
      <c r="V3989" s="37">
        <f t="array" ref="V3989">SUM(_xlfn.NORM.DIST($AD$3:$AD$1003,$L3989,$AA3989,FALSE)*WindSpeedStep*$AE$3:$AE$1003)/AG3989</f>
        <v>108.59737376887274</v>
      </c>
      <c r="W3989" s="37">
        <f t="array" ref="W3989">SUM(_xlfn.NORM.DIST($AD$3:$AD$1003,$L3989,$AB3989,FALSE)*WindSpeedStep*$AE$3:$AE$1003)/AH3989</f>
        <v>98.662150600361272</v>
      </c>
      <c r="Y3989" s="1">
        <f t="shared" si="1185"/>
        <v>4</v>
      </c>
      <c r="Z3989" s="99">
        <f>IF(L3989&lt;'Power Curve'!$P$28,'Power Curve'!$Q$28,IF(L3989&gt;'Power Curve'!$P$29,'Power Curve'!$Q$29,INDEX(ReferenceTurbulence,Y3989)+(L3989-INDEX(ReferenceTurbulenceWindSpeed,Y3989))*(INDEX(ReferenceTurbulence,Y3989+1)-INDEX(ReferenceTurbulence,Y3989))/(INDEX(ReferenceTurbulenceWindSpeed,Y3989+1)-INDEX(ReferenceTurbulenceWindSpeed,Y3989))))</f>
        <v>0.11743483318277458</v>
      </c>
      <c r="AA3989" s="100">
        <f t="shared" si="1191"/>
        <v>0.53643296806581509</v>
      </c>
      <c r="AB3989" s="29">
        <f t="shared" si="1192"/>
        <v>0.25762674606285824</v>
      </c>
      <c r="AG3989" s="40">
        <f t="array" ref="AG3989">SUM(_xlfn.NORM.DIST($AD$3:$AD$1003,$F3989,$AA3989,FALSE)*WindSpeedStep)</f>
        <v>1.0000000000000029</v>
      </c>
      <c r="AH3989" s="40">
        <f t="array" ref="AH3989">SUM(_xlfn.NORM.DIST($AD$3:$AD$1003,$F3989,$AB3989,FALSE)*WindSpeedStep)</f>
        <v>1.0000000000000038</v>
      </c>
      <c r="AJ3989" s="47">
        <f t="shared" si="1186"/>
        <v>5</v>
      </c>
      <c r="AK3989" s="83" t="b">
        <f>COUNTIF('Power Curve'!$D$2:$D$31,AJ3989)&gt;0</f>
        <v>1</v>
      </c>
      <c r="AL3989" s="83" t="b">
        <f t="shared" si="1187"/>
        <v>0</v>
      </c>
      <c r="AM3989" s="83" t="b">
        <f t="shared" si="1193"/>
        <v>1</v>
      </c>
      <c r="AN3989" s="47" t="str">
        <f t="shared" si="1188"/>
        <v>Outer</v>
      </c>
      <c r="AO3989" s="48" t="str">
        <f t="shared" si="1189"/>
        <v>0.0-0.1</v>
      </c>
      <c r="AP3989" s="49" t="str">
        <f t="shared" si="1194"/>
        <v>20-21</v>
      </c>
      <c r="AQ3989" s="49" t="str">
        <f t="shared" si="1195"/>
        <v>May</v>
      </c>
      <c r="AR3989" s="48" t="str">
        <f t="shared" si="1196"/>
        <v>305-315</v>
      </c>
      <c r="AS3989" s="49" t="str">
        <f t="shared" si="1190"/>
        <v>LWS-LTI</v>
      </c>
    </row>
    <row r="3990" spans="5:45" x14ac:dyDescent="0.3">
      <c r="E3990" s="15">
        <v>41049.875</v>
      </c>
      <c r="F3990" s="21">
        <v>3.77</v>
      </c>
      <c r="G3990" s="21">
        <v>29.560000419616699</v>
      </c>
      <c r="H3990" s="42">
        <v>1.1921493712012314</v>
      </c>
      <c r="I3990" s="35">
        <v>312</v>
      </c>
      <c r="J3990" s="43">
        <v>7.9575596816976124E-2</v>
      </c>
      <c r="K3990" s="44">
        <v>0.39553376375235605</v>
      </c>
      <c r="L3990" s="26">
        <f t="shared" si="1178"/>
        <v>3.7359943604948809</v>
      </c>
      <c r="M3990" s="26">
        <f t="shared" si="1179"/>
        <v>-6.4540052198796452E-2</v>
      </c>
      <c r="N3990" s="96">
        <f t="shared" si="1180"/>
        <v>4</v>
      </c>
      <c r="O3990" s="26">
        <f t="shared" si="1181"/>
        <v>0.70248257732199038</v>
      </c>
      <c r="P3990" s="3">
        <f>IF(L3990&gt;'Power Curve'!$C$37,0,INDEX(Ci,$N3990,1)*POWER(1-O3990,3)+INDEX(Ci,$N3990,2)*3*O3990*POWER(1-O3990,2)+INDEX(Ci,$N3990,3)*3*POWER(O3990,2)*(1-O3990)+INDEX(Ci,$N3990,4)*POWER(O3990,3))</f>
        <v>43.58786197326404</v>
      </c>
      <c r="Q3990" s="3">
        <f>MAX(0,MIN(P3990-V3990+W3990,'Power Curve'!$C$39))</f>
        <v>36.785583669559408</v>
      </c>
      <c r="R3990" s="3">
        <f t="shared" si="1182"/>
        <v>29.560000419616699</v>
      </c>
      <c r="S3990" s="3">
        <f t="shared" si="1183"/>
        <v>7.2255832499427086</v>
      </c>
      <c r="T3990" s="3">
        <f t="shared" si="1184"/>
        <v>7.2255832499427086</v>
      </c>
      <c r="V3990" s="37">
        <f t="array" ref="V3990">SUM(_xlfn.NORM.DIST($AD$3:$AD$1003,$L3990,$AA3990,FALSE)*WindSpeedStep*$AE$3:$AE$1003)/AG3990</f>
        <v>9.4115133647148284</v>
      </c>
      <c r="W3990" s="37">
        <f t="array" ref="W3990">SUM(_xlfn.NORM.DIST($AD$3:$AD$1003,$L3990,$AB3990,FALSE)*WindSpeedStep*$AE$3:$AE$1003)/AH3990</f>
        <v>2.6092350610101973</v>
      </c>
      <c r="Y3990" s="1">
        <f t="shared" si="1185"/>
        <v>3</v>
      </c>
      <c r="Z3990" s="99">
        <f>IF(L3990&lt;'Power Curve'!$P$28,'Power Curve'!$Q$28,IF(L3990&gt;'Power Curve'!$P$29,'Power Curve'!$Q$29,INDEX(ReferenceTurbulence,Y3990)+(L3990-INDEX(ReferenceTurbulenceWindSpeed,Y3990))*(INDEX(ReferenceTurbulence,Y3990+1)-INDEX(ReferenceTurbulence,Y3990))/(INDEX(ReferenceTurbulenceWindSpeed,Y3990+1)-INDEX(ReferenceTurbulenceWindSpeed,Y3990))))</f>
        <v>0.11713247834199569</v>
      </c>
      <c r="AA3990" s="100">
        <f t="shared" si="1191"/>
        <v>0.4376062785164847</v>
      </c>
      <c r="AB3990" s="29">
        <f t="shared" si="1192"/>
        <v>0.29729398094123721</v>
      </c>
      <c r="AG3990" s="40">
        <f t="array" ref="AG3990">SUM(_xlfn.NORM.DIST($AD$3:$AD$1003,$F3990,$AA3990,FALSE)*WindSpeedStep)</f>
        <v>1.0000000000000007</v>
      </c>
      <c r="AH3990" s="40">
        <f t="array" ref="AH3990">SUM(_xlfn.NORM.DIST($AD$3:$AD$1003,$F3990,$AB3990,FALSE)*WindSpeedStep)</f>
        <v>1.0000000000000009</v>
      </c>
      <c r="AJ3990" s="47">
        <f t="shared" si="1186"/>
        <v>4</v>
      </c>
      <c r="AK3990" s="83" t="b">
        <f>COUNTIF('Power Curve'!$D$2:$D$31,AJ3990)&gt;0</f>
        <v>1</v>
      </c>
      <c r="AL3990" s="83" t="b">
        <f t="shared" si="1187"/>
        <v>0</v>
      </c>
      <c r="AM3990" s="83" t="b">
        <f t="shared" si="1193"/>
        <v>1</v>
      </c>
      <c r="AN3990" s="47" t="str">
        <f t="shared" si="1188"/>
        <v>Outer</v>
      </c>
      <c r="AO3990" s="48" t="str">
        <f t="shared" si="1189"/>
        <v>&lt;0</v>
      </c>
      <c r="AP3990" s="49" t="str">
        <f t="shared" si="1194"/>
        <v>21-22</v>
      </c>
      <c r="AQ3990" s="49" t="str">
        <f t="shared" si="1195"/>
        <v>May</v>
      </c>
      <c r="AR3990" s="48" t="str">
        <f t="shared" si="1196"/>
        <v>305-315</v>
      </c>
      <c r="AS3990" s="49" t="str">
        <f t="shared" si="1190"/>
        <v>LWS-LTI</v>
      </c>
    </row>
    <row r="3991" spans="5:45" x14ac:dyDescent="0.3">
      <c r="E3991" s="15">
        <v>41049.881944444445</v>
      </c>
      <c r="F3991" s="21">
        <v>3.55</v>
      </c>
      <c r="G3991" s="21">
        <v>19.4199991226197</v>
      </c>
      <c r="H3991" s="42">
        <v>1.1924954857311145</v>
      </c>
      <c r="I3991" s="35">
        <v>317.39999999999998</v>
      </c>
      <c r="J3991" s="43">
        <v>3.9436619718309862E-2</v>
      </c>
      <c r="K3991" s="44">
        <v>0.32686717501384538</v>
      </c>
      <c r="L3991" s="26">
        <f t="shared" si="1178"/>
        <v>3.5183191976266808</v>
      </c>
      <c r="M3991" s="26">
        <f t="shared" si="1179"/>
        <v>-9.8182450313316599E-2</v>
      </c>
      <c r="N3991" s="96">
        <f t="shared" si="1180"/>
        <v>4</v>
      </c>
      <c r="O3991" s="26">
        <f t="shared" si="1181"/>
        <v>0.54739750223708972</v>
      </c>
      <c r="P3991" s="3">
        <f>IF(L3991&gt;'Power Curve'!$C$37,0,INDEX(Ci,$N3991,1)*POWER(1-O3991,3)+INDEX(Ci,$N3991,2)*3*O3991*POWER(1-O3991,2)+INDEX(Ci,$N3991,3)*3*POWER(O3991,2)*(1-O3991)+INDEX(Ci,$N3991,4)*POWER(O3991,3))</f>
        <v>28.170725703373883</v>
      </c>
      <c r="Q3991" s="3">
        <f>MAX(0,MIN(P3991-V3991+W3991,'Power Curve'!$C$39))</f>
        <v>25.556597849826492</v>
      </c>
      <c r="R3991" s="3">
        <f t="shared" si="1182"/>
        <v>19.4199991226197</v>
      </c>
      <c r="S3991" s="3">
        <f t="shared" si="1183"/>
        <v>6.1365987272067919</v>
      </c>
      <c r="T3991" s="3">
        <f t="shared" si="1184"/>
        <v>6.1365987272067919</v>
      </c>
      <c r="V3991" s="37">
        <f t="array" ref="V3991">SUM(_xlfn.NORM.DIST($AD$3:$AD$1003,$L3991,$AA3991,FALSE)*WindSpeedStep*$AE$3:$AE$1003)/AG3991</f>
        <v>2.6102106327526715</v>
      </c>
      <c r="W3991" s="37">
        <f t="array" ref="W3991">SUM(_xlfn.NORM.DIST($AD$3:$AD$1003,$L3991,$AB3991,FALSE)*WindSpeedStep*$AE$3:$AE$1003)/AH3991</f>
        <v>-3.917220794717265E-3</v>
      </c>
      <c r="Y3991" s="1">
        <f t="shared" si="1185"/>
        <v>3</v>
      </c>
      <c r="Z3991" s="99">
        <f>IF(L3991&lt;'Power Curve'!$P$28,'Power Curve'!$Q$28,IF(L3991&gt;'Power Curve'!$P$29,'Power Curve'!$Q$29,INDEX(ReferenceTurbulence,Y3991)+(L3991-INDEX(ReferenceTurbulenceWindSpeed,Y3991))*(INDEX(ReferenceTurbulence,Y3991+1)-INDEX(ReferenceTurbulence,Y3991))/(INDEX(ReferenceTurbulenceWindSpeed,Y3991+1)-INDEX(ReferenceTurbulenceWindSpeed,Y3991))))</f>
        <v>0.11713247834199569</v>
      </c>
      <c r="AA3991" s="100">
        <f t="shared" si="1191"/>
        <v>0.41210944721623483</v>
      </c>
      <c r="AB3991" s="29">
        <f t="shared" si="1192"/>
        <v>0.1387506162444325</v>
      </c>
      <c r="AG3991" s="40">
        <f t="array" ref="AG3991">SUM(_xlfn.NORM.DIST($AD$3:$AD$1003,$F3991,$AA3991,FALSE)*WindSpeedStep)</f>
        <v>1</v>
      </c>
      <c r="AH3991" s="40">
        <f t="array" ref="AH3991">SUM(_xlfn.NORM.DIST($AD$3:$AD$1003,$F3991,$AB3991,FALSE)*WindSpeedStep)</f>
        <v>0.99999999999999922</v>
      </c>
      <c r="AJ3991" s="47">
        <f t="shared" si="1186"/>
        <v>4</v>
      </c>
      <c r="AK3991" s="83" t="b">
        <f>COUNTIF('Power Curve'!$D$2:$D$31,AJ3991)&gt;0</f>
        <v>1</v>
      </c>
      <c r="AL3991" s="83" t="b">
        <f t="shared" si="1187"/>
        <v>0</v>
      </c>
      <c r="AM3991" s="83" t="b">
        <f t="shared" si="1193"/>
        <v>1</v>
      </c>
      <c r="AN3991" s="47" t="str">
        <f t="shared" si="1188"/>
        <v>Outer</v>
      </c>
      <c r="AO3991" s="48" t="str">
        <f t="shared" si="1189"/>
        <v>&lt;0</v>
      </c>
      <c r="AP3991" s="49" t="str">
        <f t="shared" si="1194"/>
        <v>21-22</v>
      </c>
      <c r="AQ3991" s="49" t="str">
        <f t="shared" si="1195"/>
        <v>May</v>
      </c>
      <c r="AR3991" s="48" t="str">
        <f t="shared" si="1196"/>
        <v>315-325</v>
      </c>
      <c r="AS3991" s="49" t="str">
        <f t="shared" si="1190"/>
        <v>LWS-LTI</v>
      </c>
    </row>
    <row r="3992" spans="5:45" x14ac:dyDescent="0.3">
      <c r="E3992" s="15">
        <v>41049.888888888891</v>
      </c>
      <c r="F3992" s="21">
        <v>3.35</v>
      </c>
      <c r="G3992" s="21">
        <v>1.860000133514399</v>
      </c>
      <c r="H3992" s="42">
        <v>1.1933745611919235</v>
      </c>
      <c r="I3992" s="35">
        <v>328.8</v>
      </c>
      <c r="J3992" s="43">
        <v>0.1373134328358209</v>
      </c>
      <c r="K3992" s="44">
        <v>0.57115287604883469</v>
      </c>
      <c r="L3992" s="26">
        <f t="shared" si="1178"/>
        <v>3.3209196615127627</v>
      </c>
      <c r="M3992" s="26">
        <f t="shared" si="1179"/>
        <v>-0.1286911849528633</v>
      </c>
      <c r="N3992" s="96">
        <f t="shared" si="1180"/>
        <v>4</v>
      </c>
      <c r="O3992" s="26">
        <f t="shared" si="1181"/>
        <v>0.40675802147791917</v>
      </c>
      <c r="P3992" s="3">
        <f>IF(L3992&gt;'Power Curve'!$C$37,0,INDEX(Ci,$N3992,1)*POWER(1-O3992,3)+INDEX(Ci,$N3992,2)*3*O3992*POWER(1-O3992,2)+INDEX(Ci,$N3992,3)*3*POWER(O3992,2)*(1-O3992)+INDEX(Ci,$N3992,4)*POWER(O3992,3))</f>
        <v>16.408057119491811</v>
      </c>
      <c r="Q3992" s="3">
        <f>MAX(0,MIN(P3992-V3992+W3992,'Power Curve'!$C$39))</f>
        <v>17.322036490122215</v>
      </c>
      <c r="R3992" s="3" t="str">
        <f t="shared" si="1182"/>
        <v/>
      </c>
      <c r="S3992" s="3" t="str">
        <f t="shared" si="1183"/>
        <v/>
      </c>
      <c r="T3992" s="3" t="str">
        <f t="shared" si="1184"/>
        <v/>
      </c>
      <c r="V3992" s="37">
        <f t="array" ref="V3992">SUM(_xlfn.NORM.DIST($AD$3:$AD$1003,$L3992,$AA3992,FALSE)*WindSpeedStep*$AE$3:$AE$1003)/AG3992</f>
        <v>0.51958644283432187</v>
      </c>
      <c r="W3992" s="37">
        <f t="array" ref="W3992">SUM(_xlfn.NORM.DIST($AD$3:$AD$1003,$L3992,$AB3992,FALSE)*WindSpeedStep*$AE$3:$AE$1003)/AH3992</f>
        <v>1.4335658134647247</v>
      </c>
      <c r="Y3992" s="1">
        <f t="shared" si="1185"/>
        <v>3</v>
      </c>
      <c r="Z3992" s="99">
        <f>IF(L3992&lt;'Power Curve'!$P$28,'Power Curve'!$Q$28,IF(L3992&gt;'Power Curve'!$P$29,'Power Curve'!$Q$29,INDEX(ReferenceTurbulence,Y3992)+(L3992-INDEX(ReferenceTurbulenceWindSpeed,Y3992))*(INDEX(ReferenceTurbulence,Y3992+1)-INDEX(ReferenceTurbulence,Y3992))/(INDEX(ReferenceTurbulenceWindSpeed,Y3992+1)-INDEX(ReferenceTurbulenceWindSpeed,Y3992))))</f>
        <v>0.11713247834199569</v>
      </c>
      <c r="AA3992" s="100">
        <f t="shared" si="1191"/>
        <v>0.38898755032765137</v>
      </c>
      <c r="AB3992" s="29">
        <f t="shared" si="1192"/>
        <v>0.45600687889428981</v>
      </c>
      <c r="AG3992" s="40">
        <f t="array" ref="AG3992">SUM(_xlfn.NORM.DIST($AD$3:$AD$1003,$F3992,$AA3992,FALSE)*WindSpeedStep)</f>
        <v>0.99999999999999956</v>
      </c>
      <c r="AH3992" s="40">
        <f t="array" ref="AH3992">SUM(_xlfn.NORM.DIST($AD$3:$AD$1003,$F3992,$AB3992,FALSE)*WindSpeedStep)</f>
        <v>0.99999999999996014</v>
      </c>
      <c r="AJ3992" s="47">
        <f t="shared" si="1186"/>
        <v>3</v>
      </c>
      <c r="AK3992" s="83" t="b">
        <f>COUNTIF('Power Curve'!$D$2:$D$31,AJ3992)&gt;0</f>
        <v>0</v>
      </c>
      <c r="AL3992" s="83" t="b">
        <f t="shared" si="1187"/>
        <v>0</v>
      </c>
      <c r="AM3992" s="83" t="b">
        <f t="shared" si="1193"/>
        <v>0</v>
      </c>
      <c r="AN3992" s="47" t="str">
        <f t="shared" si="1188"/>
        <v/>
      </c>
      <c r="AO3992" s="48" t="str">
        <f t="shared" si="1189"/>
        <v>&lt;0</v>
      </c>
      <c r="AP3992" s="49" t="str">
        <f t="shared" si="1194"/>
        <v/>
      </c>
      <c r="AQ3992" s="49" t="str">
        <f t="shared" si="1195"/>
        <v/>
      </c>
      <c r="AR3992" s="48" t="str">
        <f t="shared" si="1196"/>
        <v/>
      </c>
      <c r="AS3992" s="49" t="str">
        <f t="shared" si="1190"/>
        <v/>
      </c>
    </row>
    <row r="3993" spans="5:45" x14ac:dyDescent="0.3">
      <c r="E3993" s="15">
        <v>41052.673611111109</v>
      </c>
      <c r="F3993" s="21">
        <v>3.59</v>
      </c>
      <c r="G3993" s="21">
        <v>23.469998359680183</v>
      </c>
      <c r="H3993" s="42">
        <v>1.1596564919010937</v>
      </c>
      <c r="I3993" s="35">
        <v>299.10000000000002</v>
      </c>
      <c r="J3993" s="43">
        <v>0.27298050139275765</v>
      </c>
      <c r="K3993" s="44">
        <v>0.22975186103261727</v>
      </c>
      <c r="L3993" s="26">
        <f t="shared" si="1178"/>
        <v>3.5249979887572116</v>
      </c>
      <c r="M3993" s="26">
        <f t="shared" si="1179"/>
        <v>-9.7150221614477436E-2</v>
      </c>
      <c r="N3993" s="96">
        <f t="shared" si="1180"/>
        <v>4</v>
      </c>
      <c r="O3993" s="26">
        <f t="shared" si="1181"/>
        <v>0.55215588077833788</v>
      </c>
      <c r="P3993" s="3">
        <f>IF(L3993&gt;'Power Curve'!$C$37,0,INDEX(Ci,$N3993,1)*POWER(1-O3993,3)+INDEX(Ci,$N3993,2)*3*O3993*POWER(1-O3993,2)+INDEX(Ci,$N3993,3)*3*POWER(O3993,2)*(1-O3993)+INDEX(Ci,$N3993,4)*POWER(O3993,3))</f>
        <v>28.609419444601897</v>
      </c>
      <c r="Q3993" s="3">
        <f>MAX(0,MIN(P3993-V3993+W3993,'Power Curve'!$C$39))</f>
        <v>58.923378930861787</v>
      </c>
      <c r="R3993" s="3">
        <f t="shared" si="1182"/>
        <v>23.469998359680183</v>
      </c>
      <c r="S3993" s="3">
        <f t="shared" si="1183"/>
        <v>35.453380571181604</v>
      </c>
      <c r="T3993" s="3">
        <f t="shared" si="1184"/>
        <v>35.453380571181604</v>
      </c>
      <c r="V3993" s="37">
        <f t="array" ref="V3993">SUM(_xlfn.NORM.DIST($AD$3:$AD$1003,$L3993,$AA3993,FALSE)*WindSpeedStep*$AE$3:$AE$1003)/AG3993</f>
        <v>2.7329044165105709</v>
      </c>
      <c r="W3993" s="37">
        <f t="array" ref="W3993">SUM(_xlfn.NORM.DIST($AD$3:$AD$1003,$L3993,$AB3993,FALSE)*WindSpeedStep*$AE$3:$AE$1003)/AH3993</f>
        <v>33.046863902770461</v>
      </c>
      <c r="Y3993" s="1">
        <f t="shared" si="1185"/>
        <v>3</v>
      </c>
      <c r="Z3993" s="99">
        <f>IF(L3993&lt;'Power Curve'!$P$28,'Power Curve'!$Q$28,IF(L3993&gt;'Power Curve'!$P$29,'Power Curve'!$Q$29,INDEX(ReferenceTurbulence,Y3993)+(L3993-INDEX(ReferenceTurbulenceWindSpeed,Y3993))*(INDEX(ReferenceTurbulence,Y3993+1)-INDEX(ReferenceTurbulence,Y3993))/(INDEX(ReferenceTurbulenceWindSpeed,Y3993+1)-INDEX(ReferenceTurbulenceWindSpeed,Y3993))))</f>
        <v>0.11713247834199569</v>
      </c>
      <c r="AA3993" s="100">
        <f t="shared" si="1191"/>
        <v>0.41289175057368249</v>
      </c>
      <c r="AB3993" s="29">
        <f t="shared" si="1192"/>
        <v>0.96225571837940593</v>
      </c>
      <c r="AG3993" s="40">
        <f t="array" ref="AG3993">SUM(_xlfn.NORM.DIST($AD$3:$AD$1003,$F3993,$AA3993,FALSE)*WindSpeedStep)</f>
        <v>1.0000000000000004</v>
      </c>
      <c r="AH3993" s="40">
        <f t="array" ref="AH3993">SUM(_xlfn.NORM.DIST($AD$3:$AD$1003,$F3993,$AB3993,FALSE)*WindSpeedStep)</f>
        <v>0.99992298482021513</v>
      </c>
      <c r="AJ3993" s="47">
        <f t="shared" si="1186"/>
        <v>4</v>
      </c>
      <c r="AK3993" s="83" t="b">
        <f>COUNTIF('Power Curve'!$D$2:$D$31,AJ3993)&gt;0</f>
        <v>1</v>
      </c>
      <c r="AL3993" s="83" t="b">
        <f t="shared" si="1187"/>
        <v>0</v>
      </c>
      <c r="AM3993" s="83" t="b">
        <f t="shared" si="1193"/>
        <v>1</v>
      </c>
      <c r="AN3993" s="47" t="str">
        <f t="shared" si="1188"/>
        <v>Outer</v>
      </c>
      <c r="AO3993" s="48" t="str">
        <f t="shared" si="1189"/>
        <v>&lt;0</v>
      </c>
      <c r="AP3993" s="49" t="str">
        <f t="shared" si="1194"/>
        <v>16-17</v>
      </c>
      <c r="AQ3993" s="49" t="str">
        <f t="shared" si="1195"/>
        <v>May</v>
      </c>
      <c r="AR3993" s="48" t="str">
        <f t="shared" si="1196"/>
        <v>295-305</v>
      </c>
      <c r="AS3993" s="49" t="str">
        <f t="shared" si="1190"/>
        <v>LWS-HTI</v>
      </c>
    </row>
    <row r="3994" spans="5:45" x14ac:dyDescent="0.3">
      <c r="E3994" s="15">
        <v>41052.680555555555</v>
      </c>
      <c r="F3994" s="21">
        <v>3.65</v>
      </c>
      <c r="G3994" s="21">
        <v>5.9700000286102295</v>
      </c>
      <c r="H3994" s="42">
        <v>1.1599378241269112</v>
      </c>
      <c r="I3994" s="35">
        <v>301.10000000000002</v>
      </c>
      <c r="J3994" s="43">
        <v>0.25479452054794521</v>
      </c>
      <c r="K3994" s="44">
        <v>0.17679237227203157</v>
      </c>
      <c r="L3994" s="26">
        <f t="shared" si="1178"/>
        <v>3.5842013992674255</v>
      </c>
      <c r="M3994" s="26">
        <f t="shared" si="1179"/>
        <v>-8.8000143673210601E-2</v>
      </c>
      <c r="N3994" s="96">
        <f t="shared" si="1180"/>
        <v>4</v>
      </c>
      <c r="O3994" s="26">
        <f t="shared" si="1181"/>
        <v>0.59433600479100746</v>
      </c>
      <c r="P3994" s="3">
        <f>IF(L3994&gt;'Power Curve'!$C$37,0,INDEX(Ci,$N3994,1)*POWER(1-O3994,3)+INDEX(Ci,$N3994,2)*3*O3994*POWER(1-O3994,2)+INDEX(Ci,$N3994,3)*3*POWER(O3994,2)*(1-O3994)+INDEX(Ci,$N3994,4)*POWER(O3994,3))</f>
        <v>32.601072894022238</v>
      </c>
      <c r="Q3994" s="3">
        <f>MAX(0,MIN(P3994-V3994+W3994,'Power Curve'!$C$39))</f>
        <v>61.682108659521155</v>
      </c>
      <c r="R3994" s="3">
        <f t="shared" si="1182"/>
        <v>5.9700000286102295</v>
      </c>
      <c r="S3994" s="3">
        <f t="shared" si="1183"/>
        <v>55.712108630910926</v>
      </c>
      <c r="T3994" s="3">
        <f t="shared" si="1184"/>
        <v>55.712108630910926</v>
      </c>
      <c r="V3994" s="37">
        <f t="array" ref="V3994">SUM(_xlfn.NORM.DIST($AD$3:$AD$1003,$L3994,$AA3994,FALSE)*WindSpeedStep*$AE$3:$AE$1003)/AG3994</f>
        <v>4.0253581101376668</v>
      </c>
      <c r="W3994" s="37">
        <f t="array" ref="W3994">SUM(_xlfn.NORM.DIST($AD$3:$AD$1003,$L3994,$AB3994,FALSE)*WindSpeedStep*$AE$3:$AE$1003)/AH3994</f>
        <v>33.106393875636584</v>
      </c>
      <c r="Y3994" s="1">
        <f t="shared" si="1185"/>
        <v>3</v>
      </c>
      <c r="Z3994" s="99">
        <f>IF(L3994&lt;'Power Curve'!$P$28,'Power Curve'!$Q$28,IF(L3994&gt;'Power Curve'!$P$29,'Power Curve'!$Q$29,INDEX(ReferenceTurbulence,Y3994)+(L3994-INDEX(ReferenceTurbulenceWindSpeed,Y3994))*(INDEX(ReferenceTurbulence,Y3994+1)-INDEX(ReferenceTurbulence,Y3994))/(INDEX(ReferenceTurbulenceWindSpeed,Y3994+1)-INDEX(ReferenceTurbulenceWindSpeed,Y3994))))</f>
        <v>0.11713247834199569</v>
      </c>
      <c r="AA3994" s="100">
        <f t="shared" si="1191"/>
        <v>0.4198263927730424</v>
      </c>
      <c r="AB3994" s="29">
        <f t="shared" si="1192"/>
        <v>0.91323487707361806</v>
      </c>
      <c r="AG3994" s="40">
        <f t="array" ref="AG3994">SUM(_xlfn.NORM.DIST($AD$3:$AD$1003,$F3994,$AA3994,FALSE)*WindSpeedStep)</f>
        <v>1.0000000000000002</v>
      </c>
      <c r="AH3994" s="40">
        <f t="array" ref="AH3994">SUM(_xlfn.NORM.DIST($AD$3:$AD$1003,$F3994,$AB3994,FALSE)*WindSpeedStep)</f>
        <v>0.99997477738947194</v>
      </c>
      <c r="AJ3994" s="47">
        <f t="shared" si="1186"/>
        <v>4</v>
      </c>
      <c r="AK3994" s="83" t="b">
        <f>COUNTIF('Power Curve'!$D$2:$D$31,AJ3994)&gt;0</f>
        <v>1</v>
      </c>
      <c r="AL3994" s="83" t="b">
        <f t="shared" si="1187"/>
        <v>0</v>
      </c>
      <c r="AM3994" s="83" t="b">
        <f t="shared" si="1193"/>
        <v>1</v>
      </c>
      <c r="AN3994" s="47" t="str">
        <f t="shared" si="1188"/>
        <v>Outer</v>
      </c>
      <c r="AO3994" s="48" t="str">
        <f t="shared" si="1189"/>
        <v>&lt;0</v>
      </c>
      <c r="AP3994" s="49" t="str">
        <f t="shared" si="1194"/>
        <v>16-17</v>
      </c>
      <c r="AQ3994" s="49" t="str">
        <f t="shared" si="1195"/>
        <v>May</v>
      </c>
      <c r="AR3994" s="48" t="str">
        <f t="shared" si="1196"/>
        <v>295-305</v>
      </c>
      <c r="AS3994" s="49" t="str">
        <f t="shared" si="1190"/>
        <v>LWS-HTI</v>
      </c>
    </row>
    <row r="3995" spans="5:45" x14ac:dyDescent="0.3">
      <c r="E3995" s="15">
        <v>41052.6875</v>
      </c>
      <c r="F3995" s="21">
        <v>4.8600000000000003</v>
      </c>
      <c r="G3995" s="21">
        <v>155.73999404907252</v>
      </c>
      <c r="H3995" s="42">
        <v>1.160762630699069</v>
      </c>
      <c r="I3995" s="35">
        <v>303.89999999999998</v>
      </c>
      <c r="J3995" s="43">
        <v>0.1213991769547325</v>
      </c>
      <c r="K3995" s="44">
        <v>2.8947331583800289E-2</v>
      </c>
      <c r="L3995" s="26">
        <f t="shared" si="1178"/>
        <v>4.7735196250597323</v>
      </c>
      <c r="M3995" s="26">
        <f t="shared" si="1179"/>
        <v>9.5812821985099619E-2</v>
      </c>
      <c r="N3995" s="96">
        <f t="shared" si="1180"/>
        <v>5</v>
      </c>
      <c r="O3995" s="26">
        <f t="shared" si="1181"/>
        <v>0.70888218351598131</v>
      </c>
      <c r="P3995" s="3">
        <f>IF(L3995&gt;'Power Curve'!$C$37,0,INDEX(Ci,$N3995,1)*POWER(1-O3995,3)+INDEX(Ci,$N3995,2)*3*O3995*POWER(1-O3995,2)+INDEX(Ci,$N3995,3)*3*POWER(O3995,2)*(1-O3995)+INDEX(Ci,$N3995,4)*POWER(O3995,3))</f>
        <v>168.57117034459878</v>
      </c>
      <c r="Q3995" s="3">
        <f>MAX(0,MIN(P3995-V3995+W3995,'Power Curve'!$C$39))</f>
        <v>169.00164952107275</v>
      </c>
      <c r="R3995" s="3">
        <f t="shared" si="1182"/>
        <v>155.73999404907252</v>
      </c>
      <c r="S3995" s="3">
        <f t="shared" si="1183"/>
        <v>13.261655472000228</v>
      </c>
      <c r="T3995" s="3">
        <f t="shared" si="1184"/>
        <v>13.261655472000228</v>
      </c>
      <c r="V3995" s="37">
        <f t="array" ref="V3995">SUM(_xlfn.NORM.DIST($AD$3:$AD$1003,$L3995,$AA3995,FALSE)*WindSpeedStep*$AE$3:$AE$1003)/AG3995</f>
        <v>144.93143435064627</v>
      </c>
      <c r="W3995" s="37">
        <f t="array" ref="W3995">SUM(_xlfn.NORM.DIST($AD$3:$AD$1003,$L3995,$AB3995,FALSE)*WindSpeedStep*$AE$3:$AE$1003)/AH3995</f>
        <v>145.36191352712024</v>
      </c>
      <c r="Y3995" s="1">
        <f t="shared" si="1185"/>
        <v>4</v>
      </c>
      <c r="Z3995" s="99">
        <f>IF(L3995&lt;'Power Curve'!$P$28,'Power Curve'!$Q$28,IF(L3995&gt;'Power Curve'!$P$29,'Power Curve'!$Q$29,INDEX(ReferenceTurbulence,Y3995)+(L3995-INDEX(ReferenceTurbulenceWindSpeed,Y3995))*(INDEX(ReferenceTurbulence,Y3995+1)-INDEX(ReferenceTurbulence,Y3995))/(INDEX(ReferenceTurbulenceWindSpeed,Y3995+1)-INDEX(ReferenceTurbulenceWindSpeed,Y3995))))</f>
        <v>0.11758486623394662</v>
      </c>
      <c r="AA3995" s="100">
        <f t="shared" si="1191"/>
        <v>0.56129366657776769</v>
      </c>
      <c r="AB3995" s="29">
        <f t="shared" si="1192"/>
        <v>0.57950135365951472</v>
      </c>
      <c r="AG3995" s="40">
        <f t="array" ref="AG3995">SUM(_xlfn.NORM.DIST($AD$3:$AD$1003,$F3995,$AA3995,FALSE)*WindSpeedStep)</f>
        <v>1.0000000000000036</v>
      </c>
      <c r="AH3995" s="40">
        <f t="array" ref="AH3995">SUM(_xlfn.NORM.DIST($AD$3:$AD$1003,$F3995,$AB3995,FALSE)*WindSpeedStep)</f>
        <v>1.0000000000000033</v>
      </c>
      <c r="AJ3995" s="47">
        <f t="shared" si="1186"/>
        <v>5</v>
      </c>
      <c r="AK3995" s="83" t="b">
        <f>COUNTIF('Power Curve'!$D$2:$D$31,AJ3995)&gt;0</f>
        <v>1</v>
      </c>
      <c r="AL3995" s="83" t="b">
        <f t="shared" si="1187"/>
        <v>0</v>
      </c>
      <c r="AM3995" s="83" t="b">
        <f t="shared" si="1193"/>
        <v>1</v>
      </c>
      <c r="AN3995" s="47" t="str">
        <f t="shared" si="1188"/>
        <v>Outer</v>
      </c>
      <c r="AO3995" s="48" t="str">
        <f t="shared" si="1189"/>
        <v>0.0-0.1</v>
      </c>
      <c r="AP3995" s="49" t="str">
        <f t="shared" si="1194"/>
        <v>16-17</v>
      </c>
      <c r="AQ3995" s="49" t="str">
        <f t="shared" si="1195"/>
        <v>May</v>
      </c>
      <c r="AR3995" s="48" t="str">
        <f t="shared" si="1196"/>
        <v>295-305</v>
      </c>
      <c r="AS3995" s="49" t="str">
        <f t="shared" si="1190"/>
        <v>Inner-TI</v>
      </c>
    </row>
    <row r="3996" spans="5:45" x14ac:dyDescent="0.3">
      <c r="E3996" s="15">
        <v>41052.694444444445</v>
      </c>
      <c r="F3996" s="21">
        <v>5.09</v>
      </c>
      <c r="G3996" s="21">
        <v>217.88999176025382</v>
      </c>
      <c r="H3996" s="42">
        <v>1.1613263631959594</v>
      </c>
      <c r="I3996" s="35">
        <v>282.10000000000002</v>
      </c>
      <c r="J3996" s="43">
        <v>0.10412573673870335</v>
      </c>
      <c r="K3996" s="44">
        <v>7.5090360256382618E-2</v>
      </c>
      <c r="L3996" s="26">
        <f t="shared" si="1178"/>
        <v>5.0002361369958761</v>
      </c>
      <c r="M3996" s="26">
        <f t="shared" si="1179"/>
        <v>0.13085258974357994</v>
      </c>
      <c r="N3996" s="96">
        <f t="shared" si="1180"/>
        <v>5</v>
      </c>
      <c r="O3996" s="26">
        <f t="shared" si="1181"/>
        <v>0.96812794831455939</v>
      </c>
      <c r="P3996" s="3">
        <f>IF(L3996&gt;'Power Curve'!$C$37,0,INDEX(Ci,$N3996,1)*POWER(1-O3996,3)+INDEX(Ci,$N3996,2)*3*O3996*POWER(1-O3996,2)+INDEX(Ci,$N3996,3)*3*POWER(O3996,2)*(1-O3996)+INDEX(Ci,$N3996,4)*POWER(O3996,3))</f>
        <v>207.07643751323209</v>
      </c>
      <c r="Q3996" s="3">
        <f>MAX(0,MIN(P3996-V3996+W3996,'Power Curve'!$C$39))</f>
        <v>207.05175058460344</v>
      </c>
      <c r="R3996" s="3">
        <f t="shared" si="1182"/>
        <v>217.88999176025382</v>
      </c>
      <c r="S3996" s="3">
        <f t="shared" si="1183"/>
        <v>-10.838241175650381</v>
      </c>
      <c r="T3996" s="3">
        <f t="shared" si="1184"/>
        <v>10.838241175650381</v>
      </c>
      <c r="V3996" s="37">
        <f t="array" ref="V3996">SUM(_xlfn.NORM.DIST($AD$3:$AD$1003,$L3996,$AA3996,FALSE)*WindSpeedStep*$AE$3:$AE$1003)/AG3996</f>
        <v>185.74462673707492</v>
      </c>
      <c r="W3996" s="37">
        <f t="array" ref="W3996">SUM(_xlfn.NORM.DIST($AD$3:$AD$1003,$L3996,$AB3996,FALSE)*WindSpeedStep*$AE$3:$AE$1003)/AH3996</f>
        <v>185.71993980844627</v>
      </c>
      <c r="Y3996" s="1">
        <f t="shared" si="1185"/>
        <v>4</v>
      </c>
      <c r="Z3996" s="99">
        <f>IF(L3996&lt;'Power Curve'!$P$28,'Power Curve'!$Q$28,IF(L3996&gt;'Power Curve'!$P$29,'Power Curve'!$Q$29,INDEX(ReferenceTurbulence,Y3996)+(L3996-INDEX(ReferenceTurbulenceWindSpeed,Y3996))*(INDEX(ReferenceTurbulence,Y3996+1)-INDEX(ReferenceTurbulence,Y3996))/(INDEX(ReferenceTurbulenceWindSpeed,Y3996+1)-INDEX(ReferenceTurbulenceWindSpeed,Y3996))))</f>
        <v>0.11775030930440543</v>
      </c>
      <c r="AA3996" s="100">
        <f t="shared" si="1191"/>
        <v>0.58877935172632978</v>
      </c>
      <c r="AB3996" s="29">
        <f t="shared" si="1192"/>
        <v>0.52065327163218356</v>
      </c>
      <c r="AG3996" s="40">
        <f t="array" ref="AG3996">SUM(_xlfn.NORM.DIST($AD$3:$AD$1003,$F3996,$AA3996,FALSE)*WindSpeedStep)</f>
        <v>1.0000000000000033</v>
      </c>
      <c r="AH3996" s="40">
        <f t="array" ref="AH3996">SUM(_xlfn.NORM.DIST($AD$3:$AD$1003,$F3996,$AB3996,FALSE)*WindSpeedStep)</f>
        <v>1.0000000000000033</v>
      </c>
      <c r="AJ3996" s="47">
        <f t="shared" si="1186"/>
        <v>5</v>
      </c>
      <c r="AK3996" s="83" t="b">
        <f>COUNTIF('Power Curve'!$D$2:$D$31,AJ3996)&gt;0</f>
        <v>1</v>
      </c>
      <c r="AL3996" s="83" t="b">
        <f t="shared" si="1187"/>
        <v>0</v>
      </c>
      <c r="AM3996" s="83" t="b">
        <f t="shared" si="1193"/>
        <v>1</v>
      </c>
      <c r="AN3996" s="47" t="str">
        <f t="shared" si="1188"/>
        <v>Outer</v>
      </c>
      <c r="AO3996" s="48" t="str">
        <f t="shared" si="1189"/>
        <v>0.1-0.2</v>
      </c>
      <c r="AP3996" s="49" t="str">
        <f t="shared" si="1194"/>
        <v>16-17</v>
      </c>
      <c r="AQ3996" s="49" t="str">
        <f t="shared" si="1195"/>
        <v>May</v>
      </c>
      <c r="AR3996" s="48" t="str">
        <f t="shared" si="1196"/>
        <v>275-285</v>
      </c>
      <c r="AS3996" s="49" t="str">
        <f t="shared" si="1190"/>
        <v>Inner-TI</v>
      </c>
    </row>
    <row r="3997" spans="5:45" x14ac:dyDescent="0.3">
      <c r="E3997" s="15">
        <v>41052.701388888891</v>
      </c>
      <c r="F3997" s="21">
        <v>5.34</v>
      </c>
      <c r="G3997" s="21">
        <v>355.6600036621096</v>
      </c>
      <c r="H3997" s="42">
        <v>1.1619712975643688</v>
      </c>
      <c r="I3997" s="35">
        <v>284.60000000000002</v>
      </c>
      <c r="J3997" s="43">
        <v>0.10486891385767791</v>
      </c>
      <c r="K3997" s="44">
        <v>0.16166406177724435</v>
      </c>
      <c r="L3997" s="26">
        <f t="shared" si="1178"/>
        <v>5.2467982008314147</v>
      </c>
      <c r="M3997" s="26">
        <f t="shared" si="1179"/>
        <v>0.16895955152183029</v>
      </c>
      <c r="N3997" s="96">
        <f t="shared" si="1180"/>
        <v>6</v>
      </c>
      <c r="O3997" s="26">
        <f t="shared" si="1181"/>
        <v>0.21797141381791121</v>
      </c>
      <c r="P3997" s="3">
        <f>IF(L3997&gt;'Power Curve'!$C$37,0,INDEX(Ci,$N3997,1)*POWER(1-O3997,3)+INDEX(Ci,$N3997,2)*3*O3997*POWER(1-O3997,2)+INDEX(Ci,$N3997,3)*3*POWER(O3997,2)*(1-O3997)+INDEX(Ci,$N3997,4)*POWER(O3997,3))</f>
        <v>244.37166712760069</v>
      </c>
      <c r="Q3997" s="3">
        <f>MAX(0,MIN(P3997-V3997+W3997,'Power Curve'!$C$39))</f>
        <v>244.61319864385962</v>
      </c>
      <c r="R3997" s="3">
        <f t="shared" si="1182"/>
        <v>355.6600036621096</v>
      </c>
      <c r="S3997" s="3">
        <f t="shared" si="1183"/>
        <v>-111.04680501824998</v>
      </c>
      <c r="T3997" s="3">
        <f t="shared" si="1184"/>
        <v>111.04680501824998</v>
      </c>
      <c r="V3997" s="37">
        <f t="array" ref="V3997">SUM(_xlfn.NORM.DIST($AD$3:$AD$1003,$L3997,$AA3997,FALSE)*WindSpeedStep*$AE$3:$AE$1003)/AG3997</f>
        <v>229.99820337849471</v>
      </c>
      <c r="W3997" s="37">
        <f t="array" ref="W3997">SUM(_xlfn.NORM.DIST($AD$3:$AD$1003,$L3997,$AB3997,FALSE)*WindSpeedStep*$AE$3:$AE$1003)/AH3997</f>
        <v>230.23973489475364</v>
      </c>
      <c r="Y3997" s="1">
        <f t="shared" si="1185"/>
        <v>5</v>
      </c>
      <c r="Z3997" s="99">
        <f>IF(L3997&lt;'Power Curve'!$P$28,'Power Curve'!$Q$28,IF(L3997&gt;'Power Curve'!$P$29,'Power Curve'!$Q$29,INDEX(ReferenceTurbulence,Y3997)+(L3997-INDEX(ReferenceTurbulenceWindSpeed,Y3997))*(INDEX(ReferenceTurbulence,Y3997+1)-INDEX(ReferenceTurbulence,Y3997))/(INDEX(ReferenceTurbulenceWindSpeed,Y3997+1)-INDEX(ReferenceTurbulenceWindSpeed,Y3997))))</f>
        <v>0.11860663247871561</v>
      </c>
      <c r="AA3997" s="100">
        <f t="shared" si="1191"/>
        <v>0.62230506589599788</v>
      </c>
      <c r="AB3997" s="29">
        <f t="shared" si="1192"/>
        <v>0.55022602855160907</v>
      </c>
      <c r="AG3997" s="40">
        <f t="array" ref="AG3997">SUM(_xlfn.NORM.DIST($AD$3:$AD$1003,$F3997,$AA3997,FALSE)*WindSpeedStep)</f>
        <v>1.0000000000000038</v>
      </c>
      <c r="AH3997" s="40">
        <f t="array" ref="AH3997">SUM(_xlfn.NORM.DIST($AD$3:$AD$1003,$F3997,$AB3997,FALSE)*WindSpeedStep)</f>
        <v>1.0000000000000031</v>
      </c>
      <c r="AJ3997" s="47">
        <f t="shared" si="1186"/>
        <v>5</v>
      </c>
      <c r="AK3997" s="83" t="b">
        <f>COUNTIF('Power Curve'!$D$2:$D$31,AJ3997)&gt;0</f>
        <v>1</v>
      </c>
      <c r="AL3997" s="83" t="b">
        <f t="shared" si="1187"/>
        <v>0</v>
      </c>
      <c r="AM3997" s="83" t="b">
        <f t="shared" si="1193"/>
        <v>1</v>
      </c>
      <c r="AN3997" s="47" t="str">
        <f t="shared" si="1188"/>
        <v>Inner</v>
      </c>
      <c r="AO3997" s="48" t="str">
        <f t="shared" si="1189"/>
        <v>0.1-0.2</v>
      </c>
      <c r="AP3997" s="49" t="str">
        <f t="shared" si="1194"/>
        <v>16-17</v>
      </c>
      <c r="AQ3997" s="49" t="str">
        <f t="shared" si="1195"/>
        <v>May</v>
      </c>
      <c r="AR3997" s="48" t="str">
        <f t="shared" si="1196"/>
        <v>275-285</v>
      </c>
      <c r="AS3997" s="49" t="str">
        <f t="shared" si="1190"/>
        <v>Inner-TI</v>
      </c>
    </row>
    <row r="3998" spans="5:45" x14ac:dyDescent="0.3">
      <c r="E3998" s="15">
        <v>41052.708333333336</v>
      </c>
      <c r="F3998" s="21">
        <v>5.39</v>
      </c>
      <c r="G3998" s="21">
        <v>228.32999801635748</v>
      </c>
      <c r="H3998" s="42">
        <v>1.1615279955198754</v>
      </c>
      <c r="I3998" s="35">
        <v>283.39999999999998</v>
      </c>
      <c r="J3998" s="43">
        <v>0.10760667903525047</v>
      </c>
      <c r="K3998" s="44">
        <v>0.10168857270241186</v>
      </c>
      <c r="L3998" s="26">
        <f t="shared" si="1178"/>
        <v>5.2952519587650269</v>
      </c>
      <c r="M3998" s="26">
        <f t="shared" si="1179"/>
        <v>0.17644823600502132</v>
      </c>
      <c r="N3998" s="96">
        <f t="shared" si="1180"/>
        <v>6</v>
      </c>
      <c r="O3998" s="26">
        <f t="shared" si="1181"/>
        <v>0.26626613454121645</v>
      </c>
      <c r="P3998" s="3">
        <f>IF(L3998&gt;'Power Curve'!$C$37,0,INDEX(Ci,$N3998,1)*POWER(1-O3998,3)+INDEX(Ci,$N3998,2)*3*O3998*POWER(1-O3998,2)+INDEX(Ci,$N3998,3)*3*POWER(O3998,2)*(1-O3998)+INDEX(Ci,$N3998,4)*POWER(O3998,3))</f>
        <v>251.49426095689</v>
      </c>
      <c r="Q3998" s="3">
        <f>MAX(0,MIN(P3998-V3998+W3998,'Power Curve'!$C$39))</f>
        <v>251.596517287279</v>
      </c>
      <c r="R3998" s="3">
        <f t="shared" si="1182"/>
        <v>228.32999801635748</v>
      </c>
      <c r="S3998" s="3">
        <f t="shared" si="1183"/>
        <v>23.266519270921521</v>
      </c>
      <c r="T3998" s="3">
        <f t="shared" si="1184"/>
        <v>23.266519270921521</v>
      </c>
      <c r="V3998" s="37">
        <f t="array" ref="V3998">SUM(_xlfn.NORM.DIST($AD$3:$AD$1003,$L3998,$AA3998,FALSE)*WindSpeedStep*$AE$3:$AE$1003)/AG3998</f>
        <v>238.6852970688922</v>
      </c>
      <c r="W3998" s="37">
        <f t="array" ref="W3998">SUM(_xlfn.NORM.DIST($AD$3:$AD$1003,$L3998,$AB3998,FALSE)*WindSpeedStep*$AE$3:$AE$1003)/AH3998</f>
        <v>238.78755339928119</v>
      </c>
      <c r="Y3998" s="1">
        <f t="shared" si="1185"/>
        <v>5</v>
      </c>
      <c r="Z3998" s="99">
        <f>IF(L3998&lt;'Power Curve'!$P$28,'Power Curve'!$Q$28,IF(L3998&gt;'Power Curve'!$P$29,'Power Curve'!$Q$29,INDEX(ReferenceTurbulence,Y3998)+(L3998-INDEX(ReferenceTurbulenceWindSpeed,Y3998))*(INDEX(ReferenceTurbulence,Y3998+1)-INDEX(ReferenceTurbulence,Y3998))/(INDEX(ReferenceTurbulenceWindSpeed,Y3998+1)-INDEX(ReferenceTurbulenceWindSpeed,Y3998))))</f>
        <v>0.11879185668912748</v>
      </c>
      <c r="AA3998" s="100">
        <f t="shared" si="1191"/>
        <v>0.62903281181843662</v>
      </c>
      <c r="AB3998" s="29">
        <f t="shared" si="1192"/>
        <v>0.56980447793760958</v>
      </c>
      <c r="AG3998" s="40">
        <f t="array" ref="AG3998">SUM(_xlfn.NORM.DIST($AD$3:$AD$1003,$F3998,$AA3998,FALSE)*WindSpeedStep)</f>
        <v>1.0000000000000036</v>
      </c>
      <c r="AH3998" s="40">
        <f t="array" ref="AH3998">SUM(_xlfn.NORM.DIST($AD$3:$AD$1003,$F3998,$AB3998,FALSE)*WindSpeedStep)</f>
        <v>1.0000000000000038</v>
      </c>
      <c r="AJ3998" s="47">
        <f t="shared" si="1186"/>
        <v>5</v>
      </c>
      <c r="AK3998" s="83" t="b">
        <f>COUNTIF('Power Curve'!$D$2:$D$31,AJ3998)&gt;0</f>
        <v>1</v>
      </c>
      <c r="AL3998" s="83" t="b">
        <f t="shared" si="1187"/>
        <v>0</v>
      </c>
      <c r="AM3998" s="83" t="b">
        <f t="shared" si="1193"/>
        <v>1</v>
      </c>
      <c r="AN3998" s="47" t="str">
        <f t="shared" si="1188"/>
        <v>Inner</v>
      </c>
      <c r="AO3998" s="48" t="str">
        <f t="shared" si="1189"/>
        <v>0.1-0.2</v>
      </c>
      <c r="AP3998" s="49" t="str">
        <f t="shared" si="1194"/>
        <v>17-18</v>
      </c>
      <c r="AQ3998" s="49" t="str">
        <f t="shared" si="1195"/>
        <v>May</v>
      </c>
      <c r="AR3998" s="48" t="str">
        <f t="shared" si="1196"/>
        <v>275-285</v>
      </c>
      <c r="AS3998" s="49" t="str">
        <f t="shared" si="1190"/>
        <v>Inner-TI</v>
      </c>
    </row>
    <row r="3999" spans="5:45" x14ac:dyDescent="0.3">
      <c r="E3999" s="15">
        <v>41052.715277777781</v>
      </c>
      <c r="F3999" s="21">
        <v>6.33</v>
      </c>
      <c r="G3999" s="21">
        <v>392.21999359130911</v>
      </c>
      <c r="H3999" s="42">
        <v>1.161588580571103</v>
      </c>
      <c r="I3999" s="35">
        <v>286.89999999999998</v>
      </c>
      <c r="J3999" s="43">
        <v>0.16429699842022116</v>
      </c>
      <c r="K3999" s="44">
        <v>7.1137110759287456E-2</v>
      </c>
      <c r="L3999" s="26">
        <f t="shared" si="1178"/>
        <v>6.2188363022591773</v>
      </c>
      <c r="M3999" s="26">
        <f t="shared" si="1179"/>
        <v>0.31919117353979848</v>
      </c>
      <c r="N3999" s="96">
        <f t="shared" si="1180"/>
        <v>7</v>
      </c>
      <c r="O3999" s="26">
        <f t="shared" si="1181"/>
        <v>0.19053558515439506</v>
      </c>
      <c r="P3999" s="3">
        <f>IF(L3999&gt;'Power Curve'!$C$37,0,INDEX(Ci,$N3999,1)*POWER(1-O3999,3)+INDEX(Ci,$N3999,2)*3*O3999*POWER(1-O3999,2)+INDEX(Ci,$N3999,3)*3*POWER(O3999,2)*(1-O3999)+INDEX(Ci,$N3999,4)*POWER(O3999,3))</f>
        <v>406.75655660146543</v>
      </c>
      <c r="Q3999" s="3">
        <f>MAX(0,MIN(P3999-V3999+W3999,'Power Curve'!$C$39))</f>
        <v>416.86307791474138</v>
      </c>
      <c r="R3999" s="3">
        <f t="shared" si="1182"/>
        <v>392.21999359130911</v>
      </c>
      <c r="S3999" s="3">
        <f t="shared" si="1183"/>
        <v>24.643084323432277</v>
      </c>
      <c r="T3999" s="3">
        <f t="shared" si="1184"/>
        <v>24.643084323432277</v>
      </c>
      <c r="V3999" s="37">
        <f t="array" ref="V3999">SUM(_xlfn.NORM.DIST($AD$3:$AD$1003,$L3999,$AA3999,FALSE)*WindSpeedStep*$AE$3:$AE$1003)/AG3999</f>
        <v>414.86834905861309</v>
      </c>
      <c r="W3999" s="37">
        <f t="array" ref="W3999">SUM(_xlfn.NORM.DIST($AD$3:$AD$1003,$L3999,$AB3999,FALSE)*WindSpeedStep*$AE$3:$AE$1003)/AH3999</f>
        <v>424.97487037188904</v>
      </c>
      <c r="Y3999" s="1">
        <f t="shared" si="1185"/>
        <v>6</v>
      </c>
      <c r="Z3999" s="99">
        <f>IF(L3999&lt;'Power Curve'!$P$28,'Power Curve'!$Q$28,IF(L3999&gt;'Power Curve'!$P$29,'Power Curve'!$Q$29,INDEX(ReferenceTurbulence,Y3999)+(L3999-INDEX(ReferenceTurbulenceWindSpeed,Y3999))*(INDEX(ReferenceTurbulence,Y3999+1)-INDEX(ReferenceTurbulence,Y3999))/(INDEX(ReferenceTurbulenceWindSpeed,Y3999+1)-INDEX(ReferenceTurbulenceWindSpeed,Y3999))))</f>
        <v>0.12123749756863675</v>
      </c>
      <c r="AA3999" s="100">
        <f t="shared" si="1191"/>
        <v>0.753956151074897</v>
      </c>
      <c r="AB3999" s="29">
        <f t="shared" si="1192"/>
        <v>1.02173613812789</v>
      </c>
      <c r="AG3999" s="40">
        <f t="array" ref="AG3999">SUM(_xlfn.NORM.DIST($AD$3:$AD$1003,$F3999,$AA3999,FALSE)*WindSpeedStep)</f>
        <v>1.0000000000000038</v>
      </c>
      <c r="AH3999" s="40">
        <f t="array" ref="AH3999">SUM(_xlfn.NORM.DIST($AD$3:$AD$1003,$F3999,$AB3999,FALSE)*WindSpeedStep)</f>
        <v>0.99999999979047682</v>
      </c>
      <c r="AJ3999" s="47">
        <f t="shared" si="1186"/>
        <v>6</v>
      </c>
      <c r="AK3999" s="83" t="b">
        <f>COUNTIF('Power Curve'!$D$2:$D$31,AJ3999)&gt;0</f>
        <v>1</v>
      </c>
      <c r="AL3999" s="83" t="b">
        <f t="shared" si="1187"/>
        <v>0</v>
      </c>
      <c r="AM3999" s="83" t="b">
        <f t="shared" si="1193"/>
        <v>1</v>
      </c>
      <c r="AN3999" s="47" t="str">
        <f t="shared" si="1188"/>
        <v>Outer</v>
      </c>
      <c r="AO3999" s="48" t="str">
        <f t="shared" si="1189"/>
        <v>0.3-0.4</v>
      </c>
      <c r="AP3999" s="49" t="str">
        <f t="shared" si="1194"/>
        <v>17-18</v>
      </c>
      <c r="AQ3999" s="49" t="str">
        <f t="shared" si="1195"/>
        <v>May</v>
      </c>
      <c r="AR3999" s="48" t="str">
        <f t="shared" si="1196"/>
        <v>285-295</v>
      </c>
      <c r="AS3999" s="49" t="str">
        <f t="shared" si="1190"/>
        <v>LWS-HTI</v>
      </c>
    </row>
    <row r="4000" spans="5:45" x14ac:dyDescent="0.3">
      <c r="E4000" s="15">
        <v>41052.722222222219</v>
      </c>
      <c r="F4000" s="21">
        <v>6.66</v>
      </c>
      <c r="G4000" s="21">
        <v>493.7700080871582</v>
      </c>
      <c r="H4000" s="42">
        <v>1.1620324418450965</v>
      </c>
      <c r="I4000" s="35">
        <v>286.7</v>
      </c>
      <c r="J4000" s="43">
        <v>0.1081081081081081</v>
      </c>
      <c r="K4000" s="44">
        <v>0.10949592928255394</v>
      </c>
      <c r="L4000" s="26">
        <f t="shared" si="1178"/>
        <v>6.5438743319114598</v>
      </c>
      <c r="M4000" s="26">
        <f t="shared" si="1179"/>
        <v>0.36942684880855825</v>
      </c>
      <c r="N4000" s="96">
        <f t="shared" si="1180"/>
        <v>7</v>
      </c>
      <c r="O4000" s="26">
        <f t="shared" si="1181"/>
        <v>0.5209517747823641</v>
      </c>
      <c r="P4000" s="3">
        <f>IF(L4000&gt;'Power Curve'!$C$37,0,INDEX(Ci,$N4000,1)*POWER(1-O4000,3)+INDEX(Ci,$N4000,2)*3*O4000*POWER(1-O4000,2)+INDEX(Ci,$N4000,3)*3*POWER(O4000,2)*(1-O4000)+INDEX(Ci,$N4000,4)*POWER(O4000,3))</f>
        <v>481.30371087017841</v>
      </c>
      <c r="Q4000" s="3">
        <f>MAX(0,MIN(P4000-V4000+W4000,'Power Curve'!$C$39))</f>
        <v>478.10242891085579</v>
      </c>
      <c r="R4000" s="3">
        <f t="shared" si="1182"/>
        <v>493.7700080871582</v>
      </c>
      <c r="S4000" s="3">
        <f t="shared" si="1183"/>
        <v>-15.667579176302411</v>
      </c>
      <c r="T4000" s="3">
        <f t="shared" si="1184"/>
        <v>15.667579176302411</v>
      </c>
      <c r="V4000" s="37">
        <f t="array" ref="V4000">SUM(_xlfn.NORM.DIST($AD$3:$AD$1003,$L4000,$AA4000,FALSE)*WindSpeedStep*$AE$3:$AE$1003)/AG4000</f>
        <v>485.41810370351851</v>
      </c>
      <c r="W4000" s="37">
        <f t="array" ref="W4000">SUM(_xlfn.NORM.DIST($AD$3:$AD$1003,$L4000,$AB4000,FALSE)*WindSpeedStep*$AE$3:$AE$1003)/AH4000</f>
        <v>482.2168217441959</v>
      </c>
      <c r="Y4000" s="1">
        <f t="shared" si="1185"/>
        <v>6</v>
      </c>
      <c r="Z4000" s="99">
        <f>IF(L4000&lt;'Power Curve'!$P$28,'Power Curve'!$Q$28,IF(L4000&gt;'Power Curve'!$P$29,'Power Curve'!$Q$29,INDEX(ReferenceTurbulence,Y4000)+(L4000-INDEX(ReferenceTurbulenceWindSpeed,Y4000))*(INDEX(ReferenceTurbulence,Y4000+1)-INDEX(ReferenceTurbulence,Y4000))/(INDEX(ReferenceTurbulenceWindSpeed,Y4000+1)-INDEX(ReferenceTurbulenceWindSpeed,Y4000))))</f>
        <v>0.12059856853745324</v>
      </c>
      <c r="AA4000" s="100">
        <f t="shared" si="1191"/>
        <v>0.7891818771175052</v>
      </c>
      <c r="AB4000" s="29">
        <f t="shared" si="1192"/>
        <v>0.70744587372015777</v>
      </c>
      <c r="AG4000" s="40">
        <f t="array" ref="AG4000">SUM(_xlfn.NORM.DIST($AD$3:$AD$1003,$F4000,$AA4000,FALSE)*WindSpeedStep)</f>
        <v>1.0000000000000033</v>
      </c>
      <c r="AH4000" s="40">
        <f t="array" ref="AH4000">SUM(_xlfn.NORM.DIST($AD$3:$AD$1003,$F4000,$AB4000,FALSE)*WindSpeedStep)</f>
        <v>1.0000000000000031</v>
      </c>
      <c r="AJ4000" s="47">
        <f t="shared" si="1186"/>
        <v>7</v>
      </c>
      <c r="AK4000" s="83" t="b">
        <f>COUNTIF('Power Curve'!$D$2:$D$31,AJ4000)&gt;0</f>
        <v>1</v>
      </c>
      <c r="AL4000" s="83" t="b">
        <f t="shared" si="1187"/>
        <v>0</v>
      </c>
      <c r="AM4000" s="83" t="b">
        <f t="shared" si="1193"/>
        <v>1</v>
      </c>
      <c r="AN4000" s="47" t="str">
        <f t="shared" si="1188"/>
        <v>Inner</v>
      </c>
      <c r="AO4000" s="48" t="str">
        <f t="shared" si="1189"/>
        <v>0.3-0.4</v>
      </c>
      <c r="AP4000" s="49" t="str">
        <f t="shared" si="1194"/>
        <v>17-18</v>
      </c>
      <c r="AQ4000" s="49" t="str">
        <f t="shared" si="1195"/>
        <v>May</v>
      </c>
      <c r="AR4000" s="48" t="str">
        <f t="shared" si="1196"/>
        <v>285-295</v>
      </c>
      <c r="AS4000" s="49" t="str">
        <f t="shared" si="1190"/>
        <v>Inner-TI</v>
      </c>
    </row>
    <row r="4001" spans="5:45" x14ac:dyDescent="0.3">
      <c r="E4001" s="15">
        <v>41052.729166666664</v>
      </c>
      <c r="F4001" s="21">
        <v>5.55</v>
      </c>
      <c r="G4001" s="21">
        <v>307.92000579834024</v>
      </c>
      <c r="H4001" s="42">
        <v>1.1628403337572149</v>
      </c>
      <c r="I4001" s="35">
        <v>316</v>
      </c>
      <c r="J4001" s="43">
        <v>0.23063063063063063</v>
      </c>
      <c r="K4001" s="44">
        <v>0.14563595188946485</v>
      </c>
      <c r="L4001" s="26">
        <f t="shared" si="1178"/>
        <v>5.4544920854644952</v>
      </c>
      <c r="M4001" s="26">
        <f t="shared" si="1179"/>
        <v>0.20105931090966664</v>
      </c>
      <c r="N4001" s="96">
        <f t="shared" si="1180"/>
        <v>6</v>
      </c>
      <c r="O4001" s="26">
        <f t="shared" si="1181"/>
        <v>0.42498359578398476</v>
      </c>
      <c r="P4001" s="3">
        <f>IF(L4001&gt;'Power Curve'!$C$37,0,INDEX(Ci,$N4001,1)*POWER(1-O4001,3)+INDEX(Ci,$N4001,2)*3*O4001*POWER(1-O4001,2)+INDEX(Ci,$N4001,3)*3*POWER(O4001,2)*(1-O4001)+INDEX(Ci,$N4001,4)*POWER(O4001,3))</f>
        <v>274.87891690500385</v>
      </c>
      <c r="Q4001" s="3">
        <f>MAX(0,MIN(P4001-V4001+W4001,'Power Curve'!$C$39))</f>
        <v>296.2499773397663</v>
      </c>
      <c r="R4001" s="3">
        <f t="shared" si="1182"/>
        <v>307.92000579834024</v>
      </c>
      <c r="S4001" s="3">
        <f t="shared" si="1183"/>
        <v>-11.670028458573938</v>
      </c>
      <c r="T4001" s="3">
        <f t="shared" si="1184"/>
        <v>11.670028458573938</v>
      </c>
      <c r="V4001" s="37">
        <f t="array" ref="V4001">SUM(_xlfn.NORM.DIST($AD$3:$AD$1003,$L4001,$AA4001,FALSE)*WindSpeedStep*$AE$3:$AE$1003)/AG4001</f>
        <v>267.35680885485152</v>
      </c>
      <c r="W4001" s="37">
        <f t="array" ref="W4001">SUM(_xlfn.NORM.DIST($AD$3:$AD$1003,$L4001,$AB4001,FALSE)*WindSpeedStep*$AE$3:$AE$1003)/AH4001</f>
        <v>288.72786928961398</v>
      </c>
      <c r="Y4001" s="1">
        <f t="shared" si="1185"/>
        <v>5</v>
      </c>
      <c r="Z4001" s="99">
        <f>IF(L4001&lt;'Power Curve'!$P$28,'Power Curve'!$Q$28,IF(L4001&gt;'Power Curve'!$P$29,'Power Curve'!$Q$29,INDEX(ReferenceTurbulence,Y4001)+(L4001-INDEX(ReferenceTurbulenceWindSpeed,Y4001))*(INDEX(ReferenceTurbulence,Y4001+1)-INDEX(ReferenceTurbulence,Y4001))/(INDEX(ReferenceTurbulenceWindSpeed,Y4001+1)-INDEX(ReferenceTurbulenceWindSpeed,Y4001))))</f>
        <v>0.11940058401992003</v>
      </c>
      <c r="AA4001" s="100">
        <f t="shared" si="1191"/>
        <v>0.65126954053649222</v>
      </c>
      <c r="AB4001" s="29">
        <f t="shared" si="1192"/>
        <v>1.2579729494404601</v>
      </c>
      <c r="AG4001" s="40">
        <f t="array" ref="AG4001">SUM(_xlfn.NORM.DIST($AD$3:$AD$1003,$F4001,$AA4001,FALSE)*WindSpeedStep)</f>
        <v>1.0000000000000038</v>
      </c>
      <c r="AH4001" s="40">
        <f t="array" ref="AH4001">SUM(_xlfn.NORM.DIST($AD$3:$AD$1003,$F4001,$AB4001,FALSE)*WindSpeedStep)</f>
        <v>0.99999576167242543</v>
      </c>
      <c r="AJ4001" s="47">
        <f t="shared" si="1186"/>
        <v>5</v>
      </c>
      <c r="AK4001" s="83" t="b">
        <f>COUNTIF('Power Curve'!$D$2:$D$31,AJ4001)&gt;0</f>
        <v>1</v>
      </c>
      <c r="AL4001" s="83" t="b">
        <f t="shared" si="1187"/>
        <v>0</v>
      </c>
      <c r="AM4001" s="83" t="b">
        <f t="shared" si="1193"/>
        <v>1</v>
      </c>
      <c r="AN4001" s="47" t="str">
        <f t="shared" si="1188"/>
        <v>Outer</v>
      </c>
      <c r="AO4001" s="48" t="str">
        <f t="shared" si="1189"/>
        <v>0.2-0.3</v>
      </c>
      <c r="AP4001" s="49" t="str">
        <f t="shared" si="1194"/>
        <v>17-18</v>
      </c>
      <c r="AQ4001" s="49" t="str">
        <f t="shared" si="1195"/>
        <v>May</v>
      </c>
      <c r="AR4001" s="48" t="str">
        <f t="shared" si="1196"/>
        <v>315-325</v>
      </c>
      <c r="AS4001" s="49" t="str">
        <f t="shared" si="1190"/>
        <v>LWS-HTI</v>
      </c>
    </row>
    <row r="4002" spans="5:45" x14ac:dyDescent="0.3">
      <c r="E4002" s="15">
        <v>41052.736111111109</v>
      </c>
      <c r="F4002" s="21">
        <v>3.23</v>
      </c>
      <c r="G4002" s="21">
        <v>1.2300000190734899</v>
      </c>
      <c r="H4002" s="42">
        <v>1.1638308497880412</v>
      </c>
      <c r="I4002" s="35">
        <v>359.3</v>
      </c>
      <c r="J4002" s="43">
        <v>0.12693498452012383</v>
      </c>
      <c r="K4002" s="44">
        <v>6.5949410310427434E-2</v>
      </c>
      <c r="L4002" s="26">
        <f t="shared" si="1178"/>
        <v>3.1753171892106118</v>
      </c>
      <c r="M4002" s="26">
        <f t="shared" si="1179"/>
        <v>-0.15119451640833714</v>
      </c>
      <c r="N4002" s="96">
        <f t="shared" si="1180"/>
        <v>4</v>
      </c>
      <c r="O4002" s="26">
        <f t="shared" si="1181"/>
        <v>0.30302193118635634</v>
      </c>
      <c r="P4002" s="3">
        <f>IF(L4002&gt;'Power Curve'!$C$37,0,INDEX(Ci,$N4002,1)*POWER(1-O4002,3)+INDEX(Ci,$N4002,2)*3*O4002*POWER(1-O4002,2)+INDEX(Ci,$N4002,3)*3*POWER(O4002,2)*(1-O4002)+INDEX(Ci,$N4002,4)*POWER(O4002,3))</f>
        <v>9.4553932502227926</v>
      </c>
      <c r="Q4002" s="3">
        <f>MAX(0,MIN(P4002-V4002+W4002,'Power Curve'!$C$39))</f>
        <v>9.580578684821317</v>
      </c>
      <c r="R4002" s="3" t="str">
        <f t="shared" si="1182"/>
        <v/>
      </c>
      <c r="S4002" s="3" t="str">
        <f t="shared" si="1183"/>
        <v/>
      </c>
      <c r="T4002" s="3" t="str">
        <f t="shared" si="1184"/>
        <v/>
      </c>
      <c r="V4002" s="37">
        <f t="array" ref="V4002">SUM(_xlfn.NORM.DIST($AD$3:$AD$1003,$L4002,$AA4002,FALSE)*WindSpeedStep*$AE$3:$AE$1003)/AG4002</f>
        <v>8.8957866853120363E-2</v>
      </c>
      <c r="W4002" s="37">
        <f t="array" ref="W4002">SUM(_xlfn.NORM.DIST($AD$3:$AD$1003,$L4002,$AB4002,FALSE)*WindSpeedStep*$AE$3:$AE$1003)/AH4002</f>
        <v>0.21414330145164456</v>
      </c>
      <c r="Y4002" s="1">
        <f t="shared" si="1185"/>
        <v>3</v>
      </c>
      <c r="Z4002" s="99">
        <f>IF(L4002&lt;'Power Curve'!$P$28,'Power Curve'!$Q$28,IF(L4002&gt;'Power Curve'!$P$29,'Power Curve'!$Q$29,INDEX(ReferenceTurbulence,Y4002)+(L4002-INDEX(ReferenceTurbulenceWindSpeed,Y4002))*(INDEX(ReferenceTurbulence,Y4002+1)-INDEX(ReferenceTurbulence,Y4002))/(INDEX(ReferenceTurbulenceWindSpeed,Y4002+1)-INDEX(ReferenceTurbulenceWindSpeed,Y4002))))</f>
        <v>0.11713247834199569</v>
      </c>
      <c r="AA4002" s="100">
        <f t="shared" si="1191"/>
        <v>0.37193277189417862</v>
      </c>
      <c r="AB4002" s="29">
        <f t="shared" si="1192"/>
        <v>0.40305883825893213</v>
      </c>
      <c r="AG4002" s="40">
        <f t="array" ref="AG4002">SUM(_xlfn.NORM.DIST($AD$3:$AD$1003,$F4002,$AA4002,FALSE)*WindSpeedStep)</f>
        <v>0.99999999999999933</v>
      </c>
      <c r="AH4002" s="40">
        <f t="array" ref="AH4002">SUM(_xlfn.NORM.DIST($AD$3:$AD$1003,$F4002,$AB4002,FALSE)*WindSpeedStep)</f>
        <v>0.99999999999999933</v>
      </c>
      <c r="AJ4002" s="47">
        <f t="shared" si="1186"/>
        <v>3</v>
      </c>
      <c r="AK4002" s="83" t="b">
        <f>COUNTIF('Power Curve'!$D$2:$D$31,AJ4002)&gt;0</f>
        <v>0</v>
      </c>
      <c r="AL4002" s="83" t="b">
        <f t="shared" si="1187"/>
        <v>0</v>
      </c>
      <c r="AM4002" s="83" t="b">
        <f t="shared" si="1193"/>
        <v>0</v>
      </c>
      <c r="AN4002" s="47" t="str">
        <f t="shared" si="1188"/>
        <v/>
      </c>
      <c r="AO4002" s="48" t="str">
        <f t="shared" si="1189"/>
        <v>&lt;0</v>
      </c>
      <c r="AP4002" s="49" t="str">
        <f t="shared" si="1194"/>
        <v/>
      </c>
      <c r="AQ4002" s="49" t="str">
        <f t="shared" si="1195"/>
        <v/>
      </c>
      <c r="AR4002" s="48" t="str">
        <f t="shared" si="1196"/>
        <v/>
      </c>
      <c r="AS4002" s="49" t="str">
        <f t="shared" si="1190"/>
        <v/>
      </c>
    </row>
    <row r="4003" spans="5:45" x14ac:dyDescent="0.3">
      <c r="E4003" s="15">
        <v>41052.743055555555</v>
      </c>
      <c r="F4003" s="21">
        <v>3.74</v>
      </c>
      <c r="G4003" s="21">
        <v>8.2800006866455522</v>
      </c>
      <c r="H4003" s="42">
        <v>1.1639523084608414</v>
      </c>
      <c r="I4003" s="35">
        <v>357.9</v>
      </c>
      <c r="J4003" s="43">
        <v>0.2245989304812834</v>
      </c>
      <c r="K4003" s="44">
        <v>0.24499387956372604</v>
      </c>
      <c r="L4003" s="26">
        <f t="shared" si="1178"/>
        <v>3.6768109576437786</v>
      </c>
      <c r="M4003" s="26">
        <f t="shared" si="1179"/>
        <v>-7.3687037891851284E-2</v>
      </c>
      <c r="N4003" s="96">
        <f t="shared" si="1180"/>
        <v>4</v>
      </c>
      <c r="O4003" s="26">
        <f t="shared" si="1181"/>
        <v>0.6603167079871386</v>
      </c>
      <c r="P4003" s="3">
        <f>IF(L4003&gt;'Power Curve'!$C$37,0,INDEX(Ci,$N4003,1)*POWER(1-O4003,3)+INDEX(Ci,$N4003,2)*3*O4003*POWER(1-O4003,2)+INDEX(Ci,$N4003,3)*3*POWER(O4003,2)*(1-O4003)+INDEX(Ci,$N4003,4)*POWER(O4003,3))</f>
        <v>39.186419911073216</v>
      </c>
      <c r="Q4003" s="3">
        <f>MAX(0,MIN(P4003-V4003+W4003,'Power Curve'!$C$39))</f>
        <v>64.861218331295362</v>
      </c>
      <c r="R4003" s="3">
        <f t="shared" si="1182"/>
        <v>8.2800006866455522</v>
      </c>
      <c r="S4003" s="3">
        <f t="shared" si="1183"/>
        <v>56.581217644649811</v>
      </c>
      <c r="T4003" s="3">
        <f t="shared" si="1184"/>
        <v>56.581217644649811</v>
      </c>
      <c r="V4003" s="37">
        <f t="array" ref="V4003">SUM(_xlfn.NORM.DIST($AD$3:$AD$1003,$L4003,$AA4003,FALSE)*WindSpeedStep*$AE$3:$AE$1003)/AG4003</f>
        <v>6.9118595011194133</v>
      </c>
      <c r="W4003" s="37">
        <f t="array" ref="W4003">SUM(_xlfn.NORM.DIST($AD$3:$AD$1003,$L4003,$AB4003,FALSE)*WindSpeedStep*$AE$3:$AE$1003)/AH4003</f>
        <v>32.586657921341569</v>
      </c>
      <c r="Y4003" s="1">
        <f t="shared" si="1185"/>
        <v>3</v>
      </c>
      <c r="Z4003" s="99">
        <f>IF(L4003&lt;'Power Curve'!$P$28,'Power Curve'!$Q$28,IF(L4003&gt;'Power Curve'!$P$29,'Power Curve'!$Q$29,INDEX(ReferenceTurbulence,Y4003)+(L4003-INDEX(ReferenceTurbulenceWindSpeed,Y4003))*(INDEX(ReferenceTurbulence,Y4003+1)-INDEX(ReferenceTurbulence,Y4003))/(INDEX(ReferenceTurbulenceWindSpeed,Y4003+1)-INDEX(ReferenceTurbulenceWindSpeed,Y4003))))</f>
        <v>0.11713247834199569</v>
      </c>
      <c r="AA4003" s="100">
        <f t="shared" si="1191"/>
        <v>0.43067397986382233</v>
      </c>
      <c r="AB4003" s="29">
        <f t="shared" si="1192"/>
        <v>0.82580780866865611</v>
      </c>
      <c r="AG4003" s="40">
        <f t="array" ref="AG4003">SUM(_xlfn.NORM.DIST($AD$3:$AD$1003,$F4003,$AA4003,FALSE)*WindSpeedStep)</f>
        <v>1.0000000000000009</v>
      </c>
      <c r="AH4003" s="40">
        <f t="array" ref="AH4003">SUM(_xlfn.NORM.DIST($AD$3:$AD$1003,$F4003,$AB4003,FALSE)*WindSpeedStep)</f>
        <v>0.99999780749522205</v>
      </c>
      <c r="AJ4003" s="47">
        <f t="shared" si="1186"/>
        <v>4</v>
      </c>
      <c r="AK4003" s="83" t="b">
        <f>COUNTIF('Power Curve'!$D$2:$D$31,AJ4003)&gt;0</f>
        <v>1</v>
      </c>
      <c r="AL4003" s="83" t="b">
        <f t="shared" si="1187"/>
        <v>0</v>
      </c>
      <c r="AM4003" s="83" t="b">
        <f t="shared" si="1193"/>
        <v>1</v>
      </c>
      <c r="AN4003" s="47" t="str">
        <f t="shared" si="1188"/>
        <v>Outer</v>
      </c>
      <c r="AO4003" s="48" t="str">
        <f t="shared" si="1189"/>
        <v>&lt;0</v>
      </c>
      <c r="AP4003" s="49" t="str">
        <f t="shared" si="1194"/>
        <v>17-18</v>
      </c>
      <c r="AQ4003" s="49" t="str">
        <f t="shared" si="1195"/>
        <v>May</v>
      </c>
      <c r="AR4003" s="48" t="str">
        <f t="shared" si="1196"/>
        <v>355-5</v>
      </c>
      <c r="AS4003" s="49" t="str">
        <f t="shared" si="1190"/>
        <v>LWS-HTI</v>
      </c>
    </row>
    <row r="4004" spans="5:45" x14ac:dyDescent="0.3">
      <c r="E4004" s="15">
        <v>41052.75</v>
      </c>
      <c r="F4004" s="21">
        <v>3.86</v>
      </c>
      <c r="G4004" s="21">
        <v>66.800001144409194</v>
      </c>
      <c r="H4004" s="42">
        <v>1.165552708242424</v>
      </c>
      <c r="I4004" s="35">
        <v>356.3</v>
      </c>
      <c r="J4004" s="43">
        <v>0.13989637305699484</v>
      </c>
      <c r="K4004" s="44">
        <v>0.40633109710185245</v>
      </c>
      <c r="L4004" s="26">
        <f t="shared" si="1178"/>
        <v>3.7965219433378583</v>
      </c>
      <c r="M4004" s="26">
        <f t="shared" si="1179"/>
        <v>-5.5185319154925937E-2</v>
      </c>
      <c r="N4004" s="96">
        <f t="shared" si="1180"/>
        <v>4</v>
      </c>
      <c r="O4004" s="26">
        <f t="shared" si="1181"/>
        <v>0.74560612254517411</v>
      </c>
      <c r="P4004" s="3">
        <f>IF(L4004&gt;'Power Curve'!$C$37,0,INDEX(Ci,$N4004,1)*POWER(1-O4004,3)+INDEX(Ci,$N4004,2)*3*O4004*POWER(1-O4004,2)+INDEX(Ci,$N4004,3)*3*POWER(O4004,2)*(1-O4004)+INDEX(Ci,$N4004,4)*POWER(O4004,3))</f>
        <v>48.224523291473275</v>
      </c>
      <c r="Q4004" s="3">
        <f>MAX(0,MIN(P4004-V4004+W4004,'Power Curve'!$C$39))</f>
        <v>54.288734519668779</v>
      </c>
      <c r="R4004" s="3">
        <f t="shared" si="1182"/>
        <v>66.800001144409194</v>
      </c>
      <c r="S4004" s="3">
        <f t="shared" si="1183"/>
        <v>-12.511266624740415</v>
      </c>
      <c r="T4004" s="3">
        <f t="shared" si="1184"/>
        <v>12.511266624740415</v>
      </c>
      <c r="V4004" s="37">
        <f t="array" ref="V4004">SUM(_xlfn.NORM.DIST($AD$3:$AD$1003,$L4004,$AA4004,FALSE)*WindSpeedStep*$AE$3:$AE$1003)/AG4004</f>
        <v>12.569222212545947</v>
      </c>
      <c r="W4004" s="37">
        <f t="array" ref="W4004">SUM(_xlfn.NORM.DIST($AD$3:$AD$1003,$L4004,$AB4004,FALSE)*WindSpeedStep*$AE$3:$AE$1003)/AH4004</f>
        <v>18.633433440741452</v>
      </c>
      <c r="Y4004" s="1">
        <f t="shared" si="1185"/>
        <v>3</v>
      </c>
      <c r="Z4004" s="99">
        <f>IF(L4004&lt;'Power Curve'!$P$28,'Power Curve'!$Q$28,IF(L4004&gt;'Power Curve'!$P$29,'Power Curve'!$Q$29,INDEX(ReferenceTurbulence,Y4004)+(L4004-INDEX(ReferenceTurbulenceWindSpeed,Y4004))*(INDEX(ReferenceTurbulence,Y4004+1)-INDEX(ReferenceTurbulence,Y4004))/(INDEX(ReferenceTurbulenceWindSpeed,Y4004+1)-INDEX(ReferenceTurbulenceWindSpeed,Y4004))))</f>
        <v>0.11713247834199569</v>
      </c>
      <c r="AA4004" s="100">
        <f t="shared" si="1191"/>
        <v>0.44469602430293309</v>
      </c>
      <c r="AB4004" s="29">
        <f t="shared" si="1192"/>
        <v>0.5311196501042601</v>
      </c>
      <c r="AG4004" s="40">
        <f t="array" ref="AG4004">SUM(_xlfn.NORM.DIST($AD$3:$AD$1003,$F4004,$AA4004,FALSE)*WindSpeedStep)</f>
        <v>1.0000000000000016</v>
      </c>
      <c r="AH4004" s="40">
        <f t="array" ref="AH4004">SUM(_xlfn.NORM.DIST($AD$3:$AD$1003,$F4004,$AB4004,FALSE)*WindSpeedStep)</f>
        <v>0.9999999999999174</v>
      </c>
      <c r="AJ4004" s="47">
        <f t="shared" si="1186"/>
        <v>4</v>
      </c>
      <c r="AK4004" s="83" t="b">
        <f>COUNTIF('Power Curve'!$D$2:$D$31,AJ4004)&gt;0</f>
        <v>1</v>
      </c>
      <c r="AL4004" s="83" t="b">
        <f t="shared" si="1187"/>
        <v>0</v>
      </c>
      <c r="AM4004" s="83" t="b">
        <f t="shared" si="1193"/>
        <v>1</v>
      </c>
      <c r="AN4004" s="47" t="str">
        <f t="shared" si="1188"/>
        <v>Outer</v>
      </c>
      <c r="AO4004" s="48" t="str">
        <f t="shared" si="1189"/>
        <v>&lt;0</v>
      </c>
      <c r="AP4004" s="49" t="str">
        <f t="shared" si="1194"/>
        <v>18-19</v>
      </c>
      <c r="AQ4004" s="49" t="str">
        <f t="shared" si="1195"/>
        <v>May</v>
      </c>
      <c r="AR4004" s="48" t="str">
        <f t="shared" si="1196"/>
        <v>355-5</v>
      </c>
      <c r="AS4004" s="49" t="str">
        <f t="shared" si="1190"/>
        <v>Inner-TI</v>
      </c>
    </row>
    <row r="4005" spans="5:45" x14ac:dyDescent="0.3">
      <c r="E4005" s="15">
        <v>41052.756944444445</v>
      </c>
      <c r="F4005" s="21">
        <v>3.72</v>
      </c>
      <c r="G4005" s="21">
        <v>37.930001258850098</v>
      </c>
      <c r="H4005" s="42">
        <v>1.1657365767502355</v>
      </c>
      <c r="I4005" s="35">
        <v>354</v>
      </c>
      <c r="J4005" s="43">
        <v>0.16666666666666666</v>
      </c>
      <c r="K4005" s="44">
        <v>0.63067503809457603</v>
      </c>
      <c r="L4005" s="26">
        <f t="shared" si="1178"/>
        <v>3.6590166420203838</v>
      </c>
      <c r="M4005" s="26">
        <f t="shared" si="1179"/>
        <v>-7.6437206732841878E-2</v>
      </c>
      <c r="N4005" s="96">
        <f t="shared" si="1180"/>
        <v>4</v>
      </c>
      <c r="O4005" s="26">
        <f t="shared" si="1181"/>
        <v>0.6476389511949705</v>
      </c>
      <c r="P4005" s="3">
        <f>IF(L4005&gt;'Power Curve'!$C$37,0,INDEX(Ci,$N4005,1)*POWER(1-O4005,3)+INDEX(Ci,$N4005,2)*3*O4005*POWER(1-O4005,2)+INDEX(Ci,$N4005,3)*3*POWER(O4005,2)*(1-O4005)+INDEX(Ci,$N4005,4)*POWER(O4005,3))</f>
        <v>37.89113126671576</v>
      </c>
      <c r="Q4005" s="3">
        <f>MAX(0,MIN(P4005-V4005+W4005,'Power Curve'!$C$39))</f>
        <v>48.37821344152708</v>
      </c>
      <c r="R4005" s="3">
        <f t="shared" si="1182"/>
        <v>37.930001258850098</v>
      </c>
      <c r="S4005" s="3">
        <f t="shared" si="1183"/>
        <v>10.448212182676983</v>
      </c>
      <c r="T4005" s="3">
        <f t="shared" si="1184"/>
        <v>10.448212182676983</v>
      </c>
      <c r="V4005" s="37">
        <f t="array" ref="V4005">SUM(_xlfn.NORM.DIST($AD$3:$AD$1003,$L4005,$AA4005,FALSE)*WindSpeedStep*$AE$3:$AE$1003)/AG4005</f>
        <v>6.2654557595726352</v>
      </c>
      <c r="W4005" s="37">
        <f t="array" ref="W4005">SUM(_xlfn.NORM.DIST($AD$3:$AD$1003,$L4005,$AB4005,FALSE)*WindSpeedStep*$AE$3:$AE$1003)/AH4005</f>
        <v>16.752537934383959</v>
      </c>
      <c r="Y4005" s="1">
        <f t="shared" si="1185"/>
        <v>3</v>
      </c>
      <c r="Z4005" s="99">
        <f>IF(L4005&lt;'Power Curve'!$P$28,'Power Curve'!$Q$28,IF(L4005&gt;'Power Curve'!$P$29,'Power Curve'!$Q$29,INDEX(ReferenceTurbulence,Y4005)+(L4005-INDEX(ReferenceTurbulenceWindSpeed,Y4005))*(INDEX(ReferenceTurbulence,Y4005+1)-INDEX(ReferenceTurbulence,Y4005))/(INDEX(ReferenceTurbulenceWindSpeed,Y4005+1)-INDEX(ReferenceTurbulenceWindSpeed,Y4005))))</f>
        <v>0.11713247834199569</v>
      </c>
      <c r="AA4005" s="100">
        <f t="shared" si="1191"/>
        <v>0.42858968757445443</v>
      </c>
      <c r="AB4005" s="29">
        <f t="shared" si="1192"/>
        <v>0.6098361070033973</v>
      </c>
      <c r="AG4005" s="40">
        <f t="array" ref="AG4005">SUM(_xlfn.NORM.DIST($AD$3:$AD$1003,$F4005,$AA4005,FALSE)*WindSpeedStep)</f>
        <v>1.0000000000000007</v>
      </c>
      <c r="AH4005" s="40">
        <f t="array" ref="AH4005">SUM(_xlfn.NORM.DIST($AD$3:$AD$1003,$F4005,$AB4005,FALSE)*WindSpeedStep)</f>
        <v>0.99999999969701991</v>
      </c>
      <c r="AJ4005" s="47">
        <f t="shared" si="1186"/>
        <v>4</v>
      </c>
      <c r="AK4005" s="83" t="b">
        <f>COUNTIF('Power Curve'!$D$2:$D$31,AJ4005)&gt;0</f>
        <v>1</v>
      </c>
      <c r="AL4005" s="83" t="b">
        <f t="shared" si="1187"/>
        <v>0</v>
      </c>
      <c r="AM4005" s="83" t="b">
        <f t="shared" si="1193"/>
        <v>1</v>
      </c>
      <c r="AN4005" s="47" t="str">
        <f t="shared" si="1188"/>
        <v>Outer</v>
      </c>
      <c r="AO4005" s="48" t="str">
        <f t="shared" si="1189"/>
        <v>&lt;0</v>
      </c>
      <c r="AP4005" s="49" t="str">
        <f t="shared" si="1194"/>
        <v>18-19</v>
      </c>
      <c r="AQ4005" s="49" t="str">
        <f t="shared" si="1195"/>
        <v>May</v>
      </c>
      <c r="AR4005" s="48" t="str">
        <f t="shared" si="1196"/>
        <v>345-355</v>
      </c>
      <c r="AS4005" s="49" t="str">
        <f t="shared" si="1190"/>
        <v>LWS-HTI</v>
      </c>
    </row>
    <row r="4006" spans="5:45" x14ac:dyDescent="0.3">
      <c r="E4006" s="15">
        <v>41052.763888888891</v>
      </c>
      <c r="F4006" s="21">
        <v>4.0999999999999996</v>
      </c>
      <c r="G4006" s="21">
        <v>68.280000686645508</v>
      </c>
      <c r="H4006" s="42">
        <v>1.1657365767502355</v>
      </c>
      <c r="I4006" s="35">
        <v>336.6</v>
      </c>
      <c r="J4006" s="43">
        <v>0.14878048780487807</v>
      </c>
      <c r="K4006" s="44">
        <v>0.48212241902007358</v>
      </c>
      <c r="L4006" s="26">
        <f t="shared" si="1178"/>
        <v>4.0327871592160136</v>
      </c>
      <c r="M4006" s="26">
        <f t="shared" si="1179"/>
        <v>-1.8669768421199402E-2</v>
      </c>
      <c r="N4006" s="96">
        <f t="shared" si="1180"/>
        <v>4</v>
      </c>
      <c r="O4006" s="26">
        <f t="shared" si="1181"/>
        <v>0.9139358863161553</v>
      </c>
      <c r="P4006" s="3">
        <f>IF(L4006&gt;'Power Curve'!$C$37,0,INDEX(Ci,$N4006,1)*POWER(1-O4006,3)+INDEX(Ci,$N4006,2)*3*O4006*POWER(1-O4006,2)+INDEX(Ci,$N4006,3)*3*POWER(O4006,2)*(1-O4006)+INDEX(Ci,$N4006,4)*POWER(O4006,3))</f>
        <v>67.30131009582847</v>
      </c>
      <c r="Q4006" s="3">
        <f>MAX(0,MIN(P4006-V4006+W4006,'Power Curve'!$C$39))</f>
        <v>78.180892545064737</v>
      </c>
      <c r="R4006" s="3">
        <f t="shared" si="1182"/>
        <v>68.280000686645508</v>
      </c>
      <c r="S4006" s="3">
        <f t="shared" si="1183"/>
        <v>9.9008918584192287</v>
      </c>
      <c r="T4006" s="3">
        <f t="shared" si="1184"/>
        <v>9.9008918584192287</v>
      </c>
      <c r="V4006" s="37">
        <f t="array" ref="V4006">SUM(_xlfn.NORM.DIST($AD$3:$AD$1003,$L4006,$AA4006,FALSE)*WindSpeedStep*$AE$3:$AE$1003)/AG4006</f>
        <v>31.438008178855853</v>
      </c>
      <c r="W4006" s="37">
        <f t="array" ref="W4006">SUM(_xlfn.NORM.DIST($AD$3:$AD$1003,$L4006,$AB4006,FALSE)*WindSpeedStep*$AE$3:$AE$1003)/AH4006</f>
        <v>42.31759062809212</v>
      </c>
      <c r="Y4006" s="1">
        <f t="shared" si="1185"/>
        <v>3</v>
      </c>
      <c r="Z4006" s="99">
        <f>IF(L4006&lt;'Power Curve'!$P$28,'Power Curve'!$Q$28,IF(L4006&gt;'Power Curve'!$P$29,'Power Curve'!$Q$29,INDEX(ReferenceTurbulence,Y4006)+(L4006-INDEX(ReferenceTurbulenceWindSpeed,Y4006))*(INDEX(ReferenceTurbulence,Y4006+1)-INDEX(ReferenceTurbulence,Y4006))/(INDEX(ReferenceTurbulenceWindSpeed,Y4006+1)-INDEX(ReferenceTurbulenceWindSpeed,Y4006))))</f>
        <v>0.11713247834199569</v>
      </c>
      <c r="AA4006" s="100">
        <f t="shared" si="1191"/>
        <v>0.47237035458474808</v>
      </c>
      <c r="AB4006" s="29">
        <f t="shared" si="1192"/>
        <v>0.60000004076140701</v>
      </c>
      <c r="AG4006" s="40">
        <f t="array" ref="AG4006">SUM(_xlfn.NORM.DIST($AD$3:$AD$1003,$F4006,$AA4006,FALSE)*WindSpeedStep)</f>
        <v>1.0000000000000022</v>
      </c>
      <c r="AH4006" s="40">
        <f t="array" ref="AH4006">SUM(_xlfn.NORM.DIST($AD$3:$AD$1003,$F4006,$AB4006,FALSE)*WindSpeedStep)</f>
        <v>0.99999999999781608</v>
      </c>
      <c r="AJ4006" s="47">
        <f t="shared" si="1186"/>
        <v>4</v>
      </c>
      <c r="AK4006" s="83" t="b">
        <f>COUNTIF('Power Curve'!$D$2:$D$31,AJ4006)&gt;0</f>
        <v>1</v>
      </c>
      <c r="AL4006" s="83" t="b">
        <f t="shared" si="1187"/>
        <v>0</v>
      </c>
      <c r="AM4006" s="83" t="b">
        <f t="shared" si="1193"/>
        <v>1</v>
      </c>
      <c r="AN4006" s="47" t="str">
        <f t="shared" si="1188"/>
        <v>Outer</v>
      </c>
      <c r="AO4006" s="48" t="str">
        <f t="shared" si="1189"/>
        <v>&lt;0</v>
      </c>
      <c r="AP4006" s="49" t="str">
        <f t="shared" si="1194"/>
        <v>18-19</v>
      </c>
      <c r="AQ4006" s="49" t="str">
        <f t="shared" si="1195"/>
        <v>May</v>
      </c>
      <c r="AR4006" s="48" t="str">
        <f t="shared" si="1196"/>
        <v>335-345</v>
      </c>
      <c r="AS4006" s="49" t="str">
        <f t="shared" si="1190"/>
        <v>LWS-HTI</v>
      </c>
    </row>
    <row r="4007" spans="5:45" x14ac:dyDescent="0.3">
      <c r="E4007" s="15">
        <v>41052.770833333336</v>
      </c>
      <c r="F4007" s="21">
        <v>3.04</v>
      </c>
      <c r="G4007" s="21">
        <v>8.7100000381470206</v>
      </c>
      <c r="H4007" s="42">
        <v>1.1667528057204259</v>
      </c>
      <c r="I4007" s="35">
        <v>353</v>
      </c>
      <c r="J4007" s="43">
        <v>0.18092105263157895</v>
      </c>
      <c r="K4007" s="44">
        <v>0.39976972258464255</v>
      </c>
      <c r="L4007" s="26">
        <f t="shared" si="1178"/>
        <v>2.9910327754485238</v>
      </c>
      <c r="M4007" s="26">
        <f t="shared" si="1179"/>
        <v>-0.17967626661076613</v>
      </c>
      <c r="N4007" s="96">
        <f t="shared" si="1180"/>
        <v>4</v>
      </c>
      <c r="O4007" s="26">
        <f t="shared" si="1181"/>
        <v>0.17172646426818039</v>
      </c>
      <c r="P4007" s="3">
        <f>IF(L4007&gt;'Power Curve'!$C$37,0,INDEX(Ci,$N4007,1)*POWER(1-O4007,3)+INDEX(Ci,$N4007,2)*3*O4007*POWER(1-O4007,2)+INDEX(Ci,$N4007,3)*3*POWER(O4007,2)*(1-O4007)+INDEX(Ci,$N4007,4)*POWER(O4007,3))</f>
        <v>3.17870601569361</v>
      </c>
      <c r="Q4007" s="3">
        <f>MAX(0,MIN(P4007-V4007+W4007,'Power Curve'!$C$39))</f>
        <v>3.9080439378424354</v>
      </c>
      <c r="R4007" s="3" t="str">
        <f t="shared" si="1182"/>
        <v/>
      </c>
      <c r="S4007" s="3" t="str">
        <f t="shared" si="1183"/>
        <v/>
      </c>
      <c r="T4007" s="3" t="str">
        <f t="shared" si="1184"/>
        <v/>
      </c>
      <c r="V4007" s="37">
        <f t="array" ref="V4007">SUM(_xlfn.NORM.DIST($AD$3:$AD$1003,$L4007,$AA4007,FALSE)*WindSpeedStep*$AE$3:$AE$1003)/AG4007</f>
        <v>-2.9858436421524633E-2</v>
      </c>
      <c r="W4007" s="37">
        <f t="array" ref="W4007">SUM(_xlfn.NORM.DIST($AD$3:$AD$1003,$L4007,$AB4007,FALSE)*WindSpeedStep*$AE$3:$AE$1003)/AH4007</f>
        <v>0.69947948572730068</v>
      </c>
      <c r="Y4007" s="1">
        <f t="shared" si="1185"/>
        <v>2</v>
      </c>
      <c r="Z4007" s="99">
        <f>IF(L4007&lt;'Power Curve'!$P$28,'Power Curve'!$Q$28,IF(L4007&gt;'Power Curve'!$P$29,'Power Curve'!$Q$29,INDEX(ReferenceTurbulence,Y4007)+(L4007-INDEX(ReferenceTurbulenceWindSpeed,Y4007))*(INDEX(ReferenceTurbulence,Y4007+1)-INDEX(ReferenceTurbulence,Y4007))/(INDEX(ReferenceTurbulenceWindSpeed,Y4007+1)-INDEX(ReferenceTurbulenceWindSpeed,Y4007))))</f>
        <v>0.11713247834199569</v>
      </c>
      <c r="AA4007" s="100">
        <f t="shared" si="1191"/>
        <v>0.35034708179042345</v>
      </c>
      <c r="AB4007" s="29">
        <f t="shared" si="1192"/>
        <v>0.54114079818970007</v>
      </c>
      <c r="AG4007" s="40">
        <f t="array" ref="AG4007">SUM(_xlfn.NORM.DIST($AD$3:$AD$1003,$F4007,$AA4007,FALSE)*WindSpeedStep)</f>
        <v>0.99999999999999911</v>
      </c>
      <c r="AH4007" s="40">
        <f t="array" ref="AH4007">SUM(_xlfn.NORM.DIST($AD$3:$AD$1003,$F4007,$AB4007,FALSE)*WindSpeedStep)</f>
        <v>0.99999999461812661</v>
      </c>
      <c r="AJ4007" s="47">
        <f t="shared" si="1186"/>
        <v>3</v>
      </c>
      <c r="AK4007" s="83" t="b">
        <f>COUNTIF('Power Curve'!$D$2:$D$31,AJ4007)&gt;0</f>
        <v>0</v>
      </c>
      <c r="AL4007" s="83" t="b">
        <f t="shared" si="1187"/>
        <v>0</v>
      </c>
      <c r="AM4007" s="83" t="b">
        <f t="shared" si="1193"/>
        <v>0</v>
      </c>
      <c r="AN4007" s="47" t="str">
        <f t="shared" si="1188"/>
        <v/>
      </c>
      <c r="AO4007" s="48" t="str">
        <f t="shared" si="1189"/>
        <v>&lt;0</v>
      </c>
      <c r="AP4007" s="49" t="str">
        <f t="shared" si="1194"/>
        <v/>
      </c>
      <c r="AQ4007" s="49" t="str">
        <f t="shared" si="1195"/>
        <v/>
      </c>
      <c r="AR4007" s="48" t="str">
        <f t="shared" si="1196"/>
        <v/>
      </c>
      <c r="AS4007" s="49" t="str">
        <f t="shared" si="1190"/>
        <v/>
      </c>
    </row>
    <row r="4008" spans="5:45" x14ac:dyDescent="0.3">
      <c r="E4008" s="15">
        <v>41052.784722222219</v>
      </c>
      <c r="F4008" s="21">
        <v>3</v>
      </c>
      <c r="G4008" s="21">
        <v>2.4600000381469691</v>
      </c>
      <c r="H4008" s="42">
        <v>1.1671002687621055</v>
      </c>
      <c r="I4008" s="35">
        <v>345.3</v>
      </c>
      <c r="J4008" s="43">
        <v>0.15666666666666665</v>
      </c>
      <c r="K4008" s="44">
        <v>0.42101095121690224</v>
      </c>
      <c r="L4008" s="26">
        <f t="shared" si="1178"/>
        <v>2.9519700585187594</v>
      </c>
      <c r="M4008" s="26">
        <f t="shared" si="1179"/>
        <v>-0.18571353543404318</v>
      </c>
      <c r="N4008" s="96">
        <f t="shared" si="1180"/>
        <v>4</v>
      </c>
      <c r="O4008" s="26">
        <f t="shared" si="1181"/>
        <v>0.1438957999505393</v>
      </c>
      <c r="P4008" s="3">
        <f>IF(L4008&gt;'Power Curve'!$C$37,0,INDEX(Ci,$N4008,1)*POWER(1-O4008,3)+INDEX(Ci,$N4008,2)*3*O4008*POWER(1-O4008,2)+INDEX(Ci,$N4008,3)*3*POWER(O4008,2)*(1-O4008)+INDEX(Ci,$N4008,4)*POWER(O4008,3))</f>
        <v>2.2530174964957337</v>
      </c>
      <c r="Q4008" s="3">
        <f>MAX(0,MIN(P4008-V4008+W4008,'Power Curve'!$C$39))</f>
        <v>2.4188527559486355</v>
      </c>
      <c r="R4008" s="3" t="str">
        <f t="shared" si="1182"/>
        <v/>
      </c>
      <c r="S4008" s="3" t="str">
        <f t="shared" si="1183"/>
        <v/>
      </c>
      <c r="T4008" s="3" t="str">
        <f t="shared" si="1184"/>
        <v/>
      </c>
      <c r="V4008" s="37">
        <f t="array" ref="V4008">SUM(_xlfn.NORM.DIST($AD$3:$AD$1003,$L4008,$AA4008,FALSE)*WindSpeedStep*$AE$3:$AE$1003)/AG4008</f>
        <v>-3.5716436263850966E-2</v>
      </c>
      <c r="W4008" s="37">
        <f t="array" ref="W4008">SUM(_xlfn.NORM.DIST($AD$3:$AD$1003,$L4008,$AB4008,FALSE)*WindSpeedStep*$AE$3:$AE$1003)/AH4008</f>
        <v>0.13011882318905055</v>
      </c>
      <c r="Y4008" s="1">
        <f t="shared" si="1185"/>
        <v>2</v>
      </c>
      <c r="Z4008" s="99">
        <f>IF(L4008&lt;'Power Curve'!$P$28,'Power Curve'!$Q$28,IF(L4008&gt;'Power Curve'!$P$29,'Power Curve'!$Q$29,INDEX(ReferenceTurbulence,Y4008)+(L4008-INDEX(ReferenceTurbulenceWindSpeed,Y4008))*(INDEX(ReferenceTurbulence,Y4008+1)-INDEX(ReferenceTurbulence,Y4008))/(INDEX(ReferenceTurbulenceWindSpeed,Y4008+1)-INDEX(ReferenceTurbulenceWindSpeed,Y4008))))</f>
        <v>0.11713247834199569</v>
      </c>
      <c r="AA4008" s="100">
        <f t="shared" si="1191"/>
        <v>0.34577156894566835</v>
      </c>
      <c r="AB4008" s="29">
        <f t="shared" si="1192"/>
        <v>0.46247530916793894</v>
      </c>
      <c r="AG4008" s="40">
        <f t="array" ref="AG4008">SUM(_xlfn.NORM.DIST($AD$3:$AD$1003,$F4008,$AA4008,FALSE)*WindSpeedStep)</f>
        <v>0.99999999999999922</v>
      </c>
      <c r="AH4008" s="40">
        <f t="array" ref="AH4008">SUM(_xlfn.NORM.DIST($AD$3:$AD$1003,$F4008,$AB4008,FALSE)*WindSpeedStep)</f>
        <v>0.99999999998047362</v>
      </c>
      <c r="AJ4008" s="47">
        <f t="shared" si="1186"/>
        <v>3</v>
      </c>
      <c r="AK4008" s="83" t="b">
        <f>COUNTIF('Power Curve'!$D$2:$D$31,AJ4008)&gt;0</f>
        <v>0</v>
      </c>
      <c r="AL4008" s="83" t="b">
        <f t="shared" si="1187"/>
        <v>0</v>
      </c>
      <c r="AM4008" s="83" t="b">
        <f t="shared" si="1193"/>
        <v>0</v>
      </c>
      <c r="AN4008" s="47" t="str">
        <f t="shared" si="1188"/>
        <v/>
      </c>
      <c r="AO4008" s="48" t="str">
        <f t="shared" si="1189"/>
        <v>&lt;0</v>
      </c>
      <c r="AP4008" s="49" t="str">
        <f t="shared" si="1194"/>
        <v/>
      </c>
      <c r="AQ4008" s="49" t="str">
        <f t="shared" si="1195"/>
        <v/>
      </c>
      <c r="AR4008" s="48" t="str">
        <f t="shared" si="1196"/>
        <v/>
      </c>
      <c r="AS4008" s="49" t="str">
        <f t="shared" si="1190"/>
        <v/>
      </c>
    </row>
    <row r="4009" spans="5:45" x14ac:dyDescent="0.3">
      <c r="E4009" s="15">
        <v>41052.819444444445</v>
      </c>
      <c r="F4009" s="21">
        <v>3.5</v>
      </c>
      <c r="G4009" s="21">
        <v>38.820000648498599</v>
      </c>
      <c r="H4009" s="42">
        <v>1.1714325519084974</v>
      </c>
      <c r="I4009" s="35">
        <v>346.7</v>
      </c>
      <c r="J4009" s="43">
        <v>0.16857142857142857</v>
      </c>
      <c r="K4009" s="44">
        <v>0.57697042145487742</v>
      </c>
      <c r="L4009" s="26">
        <f t="shared" si="1178"/>
        <v>3.4482211460253205</v>
      </c>
      <c r="M4009" s="26">
        <f t="shared" si="1179"/>
        <v>-0.10901633015496415</v>
      </c>
      <c r="N4009" s="96">
        <f t="shared" si="1180"/>
        <v>4</v>
      </c>
      <c r="O4009" s="26">
        <f t="shared" si="1181"/>
        <v>0.49745537079380431</v>
      </c>
      <c r="P4009" s="3">
        <f>IF(L4009&gt;'Power Curve'!$C$37,0,INDEX(Ci,$N4009,1)*POWER(1-O4009,3)+INDEX(Ci,$N4009,2)*3*O4009*POWER(1-O4009,2)+INDEX(Ci,$N4009,3)*3*POWER(O4009,2)*(1-O4009)+INDEX(Ci,$N4009,4)*POWER(O4009,3))</f>
        <v>23.718052402662597</v>
      </c>
      <c r="Q4009" s="3">
        <f>MAX(0,MIN(P4009-V4009+W4009,'Power Curve'!$C$39))</f>
        <v>29.598003455033986</v>
      </c>
      <c r="R4009" s="3" t="str">
        <f t="shared" si="1182"/>
        <v/>
      </c>
      <c r="S4009" s="3" t="str">
        <f t="shared" si="1183"/>
        <v/>
      </c>
      <c r="T4009" s="3" t="str">
        <f t="shared" si="1184"/>
        <v/>
      </c>
      <c r="V4009" s="37">
        <f t="array" ref="V4009">SUM(_xlfn.NORM.DIST($AD$3:$AD$1003,$L4009,$AA4009,FALSE)*WindSpeedStep*$AE$3:$AE$1003)/AG4009</f>
        <v>1.5636982297304889</v>
      </c>
      <c r="W4009" s="37">
        <f t="array" ref="W4009">SUM(_xlfn.NORM.DIST($AD$3:$AD$1003,$L4009,$AB4009,FALSE)*WindSpeedStep*$AE$3:$AE$1003)/AH4009</f>
        <v>7.4436492821018767</v>
      </c>
      <c r="Y4009" s="1">
        <f t="shared" si="1185"/>
        <v>3</v>
      </c>
      <c r="Z4009" s="99">
        <f>IF(L4009&lt;'Power Curve'!$P$28,'Power Curve'!$Q$28,IF(L4009&gt;'Power Curve'!$P$29,'Power Curve'!$Q$29,INDEX(ReferenceTurbulence,Y4009)+(L4009-INDEX(ReferenceTurbulenceWindSpeed,Y4009))*(INDEX(ReferenceTurbulence,Y4009+1)-INDEX(ReferenceTurbulence,Y4009))/(INDEX(ReferenceTurbulenceWindSpeed,Y4009+1)-INDEX(ReferenceTurbulenceWindSpeed,Y4009))))</f>
        <v>0.11713247834199569</v>
      </c>
      <c r="AA4009" s="100">
        <f t="shared" si="1191"/>
        <v>0.40389868870522244</v>
      </c>
      <c r="AB4009" s="29">
        <f t="shared" si="1192"/>
        <v>0.58127156461569685</v>
      </c>
      <c r="AG4009" s="40">
        <f t="array" ref="AG4009">SUM(_xlfn.NORM.DIST($AD$3:$AD$1003,$F4009,$AA4009,FALSE)*WindSpeedStep)</f>
        <v>0.99999999999999967</v>
      </c>
      <c r="AH4009" s="40">
        <f t="array" ref="AH4009">SUM(_xlfn.NORM.DIST($AD$3:$AD$1003,$F4009,$AB4009,FALSE)*WindSpeedStep)</f>
        <v>0.99999999951655583</v>
      </c>
      <c r="AJ4009" s="47">
        <f t="shared" si="1186"/>
        <v>3</v>
      </c>
      <c r="AK4009" s="83" t="b">
        <f>COUNTIF('Power Curve'!$D$2:$D$31,AJ4009)&gt;0</f>
        <v>0</v>
      </c>
      <c r="AL4009" s="83" t="b">
        <f t="shared" si="1187"/>
        <v>0</v>
      </c>
      <c r="AM4009" s="83" t="b">
        <f t="shared" si="1193"/>
        <v>0</v>
      </c>
      <c r="AN4009" s="47" t="str">
        <f t="shared" si="1188"/>
        <v/>
      </c>
      <c r="AO4009" s="48" t="str">
        <f t="shared" si="1189"/>
        <v>&lt;0</v>
      </c>
      <c r="AP4009" s="49" t="str">
        <f t="shared" si="1194"/>
        <v/>
      </c>
      <c r="AQ4009" s="49" t="str">
        <f t="shared" si="1195"/>
        <v/>
      </c>
      <c r="AR4009" s="48" t="str">
        <f t="shared" si="1196"/>
        <v/>
      </c>
      <c r="AS4009" s="49" t="str">
        <f t="shared" si="1190"/>
        <v/>
      </c>
    </row>
    <row r="4010" spans="5:45" x14ac:dyDescent="0.3">
      <c r="E4010" s="15">
        <v>41052.826388888891</v>
      </c>
      <c r="F4010" s="21">
        <v>4.21</v>
      </c>
      <c r="G4010" s="21">
        <v>52.890001296997106</v>
      </c>
      <c r="H4010" s="42">
        <v>1.171719777104115</v>
      </c>
      <c r="I4010" s="35">
        <v>339.7</v>
      </c>
      <c r="J4010" s="43">
        <v>0.12589073634204276</v>
      </c>
      <c r="K4010" s="44">
        <v>0.3477854873677283</v>
      </c>
      <c r="L4010" s="26">
        <f t="shared" si="1178"/>
        <v>4.1480564028364677</v>
      </c>
      <c r="M4010" s="26">
        <f t="shared" si="1179"/>
        <v>-8.5453524006254039E-4</v>
      </c>
      <c r="N4010" s="96">
        <f t="shared" si="1180"/>
        <v>4</v>
      </c>
      <c r="O4010" s="26">
        <f t="shared" si="1181"/>
        <v>0.99606073265281281</v>
      </c>
      <c r="P4010" s="3">
        <f>IF(L4010&gt;'Power Curve'!$C$37,0,INDEX(Ci,$N4010,1)*POWER(1-O4010,3)+INDEX(Ci,$N4010,2)*3*O4010*POWER(1-O4010,2)+INDEX(Ci,$N4010,3)*3*POWER(O4010,2)*(1-O4010)+INDEX(Ci,$N4010,4)*POWER(O4010,3))</f>
        <v>76.952180514569449</v>
      </c>
      <c r="Q4010" s="3">
        <f>MAX(0,MIN(P4010-V4010+W4010,'Power Curve'!$C$39))</f>
        <v>80.086056437648537</v>
      </c>
      <c r="R4010" s="3">
        <f t="shared" si="1182"/>
        <v>52.890001296997106</v>
      </c>
      <c r="S4010" s="3">
        <f t="shared" si="1183"/>
        <v>27.196055140651431</v>
      </c>
      <c r="T4010" s="3">
        <f t="shared" si="1184"/>
        <v>27.196055140651431</v>
      </c>
      <c r="V4010" s="37">
        <f t="array" ref="V4010">SUM(_xlfn.NORM.DIST($AD$3:$AD$1003,$L4010,$AA4010,FALSE)*WindSpeedStep*$AE$3:$AE$1003)/AG4010</f>
        <v>44.514614503677585</v>
      </c>
      <c r="W4010" s="37">
        <f t="array" ref="W4010">SUM(_xlfn.NORM.DIST($AD$3:$AD$1003,$L4010,$AB4010,FALSE)*WindSpeedStep*$AE$3:$AE$1003)/AH4010</f>
        <v>47.648490426756673</v>
      </c>
      <c r="Y4010" s="1">
        <f t="shared" si="1185"/>
        <v>3</v>
      </c>
      <c r="Z4010" s="99">
        <f>IF(L4010&lt;'Power Curve'!$P$28,'Power Curve'!$Q$28,IF(L4010&gt;'Power Curve'!$P$29,'Power Curve'!$Q$29,INDEX(ReferenceTurbulence,Y4010)+(L4010-INDEX(ReferenceTurbulenceWindSpeed,Y4010))*(INDEX(ReferenceTurbulence,Y4010+1)-INDEX(ReferenceTurbulence,Y4010))/(INDEX(ReferenceTurbulenceWindSpeed,Y4010+1)-INDEX(ReferenceTurbulenceWindSpeed,Y4010))))</f>
        <v>0.11713247834199569</v>
      </c>
      <c r="AA4010" s="100">
        <f t="shared" si="1191"/>
        <v>0.48587212676661912</v>
      </c>
      <c r="AB4010" s="29">
        <f t="shared" si="1192"/>
        <v>0.52220187494140802</v>
      </c>
      <c r="AG4010" s="40">
        <f t="array" ref="AG4010">SUM(_xlfn.NORM.DIST($AD$3:$AD$1003,$F4010,$AA4010,FALSE)*WindSpeedStep)</f>
        <v>1.0000000000000027</v>
      </c>
      <c r="AH4010" s="40">
        <f t="array" ref="AH4010">SUM(_xlfn.NORM.DIST($AD$3:$AD$1003,$F4010,$AB4010,FALSE)*WindSpeedStep)</f>
        <v>1.0000000000000024</v>
      </c>
      <c r="AJ4010" s="47">
        <f t="shared" si="1186"/>
        <v>4</v>
      </c>
      <c r="AK4010" s="83" t="b">
        <f>COUNTIF('Power Curve'!$D$2:$D$31,AJ4010)&gt;0</f>
        <v>1</v>
      </c>
      <c r="AL4010" s="83" t="b">
        <f t="shared" si="1187"/>
        <v>0</v>
      </c>
      <c r="AM4010" s="83" t="b">
        <f t="shared" si="1193"/>
        <v>1</v>
      </c>
      <c r="AN4010" s="47" t="str">
        <f t="shared" si="1188"/>
        <v>Outer</v>
      </c>
      <c r="AO4010" s="48" t="str">
        <f t="shared" si="1189"/>
        <v>&lt;0</v>
      </c>
      <c r="AP4010" s="49" t="str">
        <f t="shared" si="1194"/>
        <v>19-20</v>
      </c>
      <c r="AQ4010" s="49" t="str">
        <f t="shared" si="1195"/>
        <v>May</v>
      </c>
      <c r="AR4010" s="48" t="str">
        <f t="shared" si="1196"/>
        <v>335-345</v>
      </c>
      <c r="AS4010" s="49" t="str">
        <f t="shared" si="1190"/>
        <v>Inner-TI</v>
      </c>
    </row>
    <row r="4011" spans="5:45" x14ac:dyDescent="0.3">
      <c r="E4011" s="15">
        <v>41052.840277777781</v>
      </c>
      <c r="F4011" s="21">
        <v>3.85</v>
      </c>
      <c r="G4011" s="21">
        <v>91.239995956421296</v>
      </c>
      <c r="H4011" s="42">
        <v>1.1729523454152972</v>
      </c>
      <c r="I4011" s="35">
        <v>341.1</v>
      </c>
      <c r="J4011" s="43">
        <v>0.13766233766233765</v>
      </c>
      <c r="K4011" s="44">
        <v>0.32554977201466773</v>
      </c>
      <c r="L4011" s="26">
        <f t="shared" si="1178"/>
        <v>3.7946828916154449</v>
      </c>
      <c r="M4011" s="26">
        <f t="shared" si="1179"/>
        <v>-5.5469550526954757E-2</v>
      </c>
      <c r="N4011" s="96">
        <f t="shared" si="1180"/>
        <v>4</v>
      </c>
      <c r="O4011" s="26">
        <f t="shared" si="1181"/>
        <v>0.74429586982411289</v>
      </c>
      <c r="P4011" s="3">
        <f>IF(L4011&gt;'Power Curve'!$C$37,0,INDEX(Ci,$N4011,1)*POWER(1-O4011,3)+INDEX(Ci,$N4011,2)*3*O4011*POWER(1-O4011,2)+INDEX(Ci,$N4011,3)*3*POWER(O4011,2)*(1-O4011)+INDEX(Ci,$N4011,4)*POWER(O4011,3))</f>
        <v>48.081798402214872</v>
      </c>
      <c r="Q4011" s="3">
        <f>MAX(0,MIN(P4011-V4011+W4011,'Power Curve'!$C$39))</f>
        <v>53.51426297898611</v>
      </c>
      <c r="R4011" s="3">
        <f t="shared" si="1182"/>
        <v>91.239995956421296</v>
      </c>
      <c r="S4011" s="3">
        <f t="shared" si="1183"/>
        <v>-37.725732977435186</v>
      </c>
      <c r="T4011" s="3">
        <f t="shared" si="1184"/>
        <v>37.725732977435186</v>
      </c>
      <c r="V4011" s="37">
        <f t="array" ref="V4011">SUM(_xlfn.NORM.DIST($AD$3:$AD$1003,$L4011,$AA4011,FALSE)*WindSpeedStep*$AE$3:$AE$1003)/AG4011</f>
        <v>12.4638124208586</v>
      </c>
      <c r="W4011" s="37">
        <f t="array" ref="W4011">SUM(_xlfn.NORM.DIST($AD$3:$AD$1003,$L4011,$AB4011,FALSE)*WindSpeedStep*$AE$3:$AE$1003)/AH4011</f>
        <v>17.896276997629837</v>
      </c>
      <c r="Y4011" s="1">
        <f t="shared" si="1185"/>
        <v>3</v>
      </c>
      <c r="Z4011" s="99">
        <f>IF(L4011&lt;'Power Curve'!$P$28,'Power Curve'!$Q$28,IF(L4011&gt;'Power Curve'!$P$29,'Power Curve'!$Q$29,INDEX(ReferenceTurbulence,Y4011)+(L4011-INDEX(ReferenceTurbulenceWindSpeed,Y4011))*(INDEX(ReferenceTurbulence,Y4011+1)-INDEX(ReferenceTurbulence,Y4011))/(INDEX(ReferenceTurbulenceWindSpeed,Y4011+1)-INDEX(ReferenceTurbulenceWindSpeed,Y4011))))</f>
        <v>0.11713247834199569</v>
      </c>
      <c r="AA4011" s="100">
        <f t="shared" si="1191"/>
        <v>0.44448061161688768</v>
      </c>
      <c r="AB4011" s="29">
        <f t="shared" si="1192"/>
        <v>0.52238491754706118</v>
      </c>
      <c r="AG4011" s="40">
        <f t="array" ref="AG4011">SUM(_xlfn.NORM.DIST($AD$3:$AD$1003,$F4011,$AA4011,FALSE)*WindSpeedStep)</f>
        <v>1.0000000000000013</v>
      </c>
      <c r="AH4011" s="40">
        <f t="array" ref="AH4011">SUM(_xlfn.NORM.DIST($AD$3:$AD$1003,$F4011,$AB4011,FALSE)*WindSpeedStep)</f>
        <v>0.99999999999996303</v>
      </c>
      <c r="AJ4011" s="47">
        <f t="shared" si="1186"/>
        <v>4</v>
      </c>
      <c r="AK4011" s="83" t="b">
        <f>COUNTIF('Power Curve'!$D$2:$D$31,AJ4011)&gt;0</f>
        <v>1</v>
      </c>
      <c r="AL4011" s="83" t="b">
        <f t="shared" si="1187"/>
        <v>0</v>
      </c>
      <c r="AM4011" s="83" t="b">
        <f t="shared" si="1193"/>
        <v>1</v>
      </c>
      <c r="AN4011" s="47" t="str">
        <f t="shared" si="1188"/>
        <v>Outer</v>
      </c>
      <c r="AO4011" s="48" t="str">
        <f t="shared" si="1189"/>
        <v>&lt;0</v>
      </c>
      <c r="AP4011" s="49" t="str">
        <f t="shared" si="1194"/>
        <v>20-21</v>
      </c>
      <c r="AQ4011" s="49" t="str">
        <f t="shared" si="1195"/>
        <v>May</v>
      </c>
      <c r="AR4011" s="48" t="str">
        <f t="shared" si="1196"/>
        <v>335-345</v>
      </c>
      <c r="AS4011" s="49" t="str">
        <f t="shared" si="1190"/>
        <v>Inner-TI</v>
      </c>
    </row>
    <row r="4012" spans="5:45" x14ac:dyDescent="0.3">
      <c r="E4012" s="15">
        <v>41052.847222222219</v>
      </c>
      <c r="F4012" s="21">
        <v>4.17</v>
      </c>
      <c r="G4012" s="21">
        <v>96.540000915527003</v>
      </c>
      <c r="H4012" s="42">
        <v>1.1734049354081284</v>
      </c>
      <c r="I4012" s="35">
        <v>334.7</v>
      </c>
      <c r="J4012" s="43">
        <v>9.5923261390887291E-2</v>
      </c>
      <c r="K4012" s="44">
        <v>0.35074221784563164</v>
      </c>
      <c r="L4012" s="26">
        <f t="shared" si="1178"/>
        <v>4.1106136708461163</v>
      </c>
      <c r="M4012" s="26">
        <f t="shared" si="1179"/>
        <v>-6.641430168802729E-3</v>
      </c>
      <c r="N4012" s="96">
        <f t="shared" si="1180"/>
        <v>4</v>
      </c>
      <c r="O4012" s="26">
        <f t="shared" si="1181"/>
        <v>0.96938424450600746</v>
      </c>
      <c r="P4012" s="3">
        <f>IF(L4012&gt;'Power Curve'!$C$37,0,INDEX(Ci,$N4012,1)*POWER(1-O4012,3)+INDEX(Ci,$N4012,2)*3*O4012*POWER(1-O4012,2)+INDEX(Ci,$N4012,3)*3*POWER(O4012,2)*(1-O4012)+INDEX(Ci,$N4012,4)*POWER(O4012,3))</f>
        <v>73.804725614863386</v>
      </c>
      <c r="Q4012" s="3">
        <f>MAX(0,MIN(P4012-V4012+W4012,'Power Curve'!$C$39))</f>
        <v>66.01675963108687</v>
      </c>
      <c r="R4012" s="3">
        <f t="shared" si="1182"/>
        <v>96.540000915527003</v>
      </c>
      <c r="S4012" s="3">
        <f t="shared" si="1183"/>
        <v>-30.523241284440132</v>
      </c>
      <c r="T4012" s="3">
        <f t="shared" si="1184"/>
        <v>30.523241284440132</v>
      </c>
      <c r="V4012" s="37">
        <f t="array" ref="V4012">SUM(_xlfn.NORM.DIST($AD$3:$AD$1003,$L4012,$AA4012,FALSE)*WindSpeedStep*$AE$3:$AE$1003)/AG4012</f>
        <v>40.000889110680866</v>
      </c>
      <c r="W4012" s="37">
        <f t="array" ref="W4012">SUM(_xlfn.NORM.DIST($AD$3:$AD$1003,$L4012,$AB4012,FALSE)*WindSpeedStep*$AE$3:$AE$1003)/AH4012</f>
        <v>32.212923126904357</v>
      </c>
      <c r="Y4012" s="1">
        <f t="shared" si="1185"/>
        <v>3</v>
      </c>
      <c r="Z4012" s="99">
        <f>IF(L4012&lt;'Power Curve'!$P$28,'Power Curve'!$Q$28,IF(L4012&gt;'Power Curve'!$P$29,'Power Curve'!$Q$29,INDEX(ReferenceTurbulence,Y4012)+(L4012-INDEX(ReferenceTurbulenceWindSpeed,Y4012))*(INDEX(ReferenceTurbulence,Y4012+1)-INDEX(ReferenceTurbulence,Y4012))/(INDEX(ReferenceTurbulenceWindSpeed,Y4012+1)-INDEX(ReferenceTurbulenceWindSpeed,Y4012))))</f>
        <v>0.11713247834199569</v>
      </c>
      <c r="AA4012" s="100">
        <f t="shared" si="1191"/>
        <v>0.48148636677269413</v>
      </c>
      <c r="AB4012" s="29">
        <f t="shared" si="1192"/>
        <v>0.39430346962552676</v>
      </c>
      <c r="AG4012" s="40">
        <f t="array" ref="AG4012">SUM(_xlfn.NORM.DIST($AD$3:$AD$1003,$F4012,$AA4012,FALSE)*WindSpeedStep)</f>
        <v>1.0000000000000024</v>
      </c>
      <c r="AH4012" s="40">
        <f t="array" ref="AH4012">SUM(_xlfn.NORM.DIST($AD$3:$AD$1003,$F4012,$AB4012,FALSE)*WindSpeedStep)</f>
        <v>1.0000000000000027</v>
      </c>
      <c r="AJ4012" s="47">
        <f t="shared" si="1186"/>
        <v>4</v>
      </c>
      <c r="AK4012" s="83" t="b">
        <f>COUNTIF('Power Curve'!$D$2:$D$31,AJ4012)&gt;0</f>
        <v>1</v>
      </c>
      <c r="AL4012" s="83" t="b">
        <f t="shared" si="1187"/>
        <v>0</v>
      </c>
      <c r="AM4012" s="83" t="b">
        <f t="shared" si="1193"/>
        <v>1</v>
      </c>
      <c r="AN4012" s="47" t="str">
        <f t="shared" si="1188"/>
        <v>Outer</v>
      </c>
      <c r="AO4012" s="48" t="str">
        <f t="shared" si="1189"/>
        <v>&lt;0</v>
      </c>
      <c r="AP4012" s="49" t="str">
        <f t="shared" si="1194"/>
        <v>20-21</v>
      </c>
      <c r="AQ4012" s="49" t="str">
        <f t="shared" si="1195"/>
        <v>May</v>
      </c>
      <c r="AR4012" s="48" t="str">
        <f t="shared" si="1196"/>
        <v>325-335</v>
      </c>
      <c r="AS4012" s="49" t="str">
        <f t="shared" si="1190"/>
        <v>LWS-LTI</v>
      </c>
    </row>
    <row r="4013" spans="5:45" x14ac:dyDescent="0.3">
      <c r="E4013" s="15">
        <v>41052.854166666664</v>
      </c>
      <c r="F4013" s="21">
        <v>4.18</v>
      </c>
      <c r="G4013" s="21">
        <v>63.670003890991197</v>
      </c>
      <c r="H4013" s="42">
        <v>1.1737754979653325</v>
      </c>
      <c r="I4013" s="35">
        <v>330.7</v>
      </c>
      <c r="J4013" s="43">
        <v>9.330143540669858E-2</v>
      </c>
      <c r="K4013" s="44">
        <v>0.3405244737219732</v>
      </c>
      <c r="L4013" s="26">
        <f t="shared" si="1178"/>
        <v>4.1209049617062208</v>
      </c>
      <c r="M4013" s="26">
        <f t="shared" si="1179"/>
        <v>-5.0508779915771056E-3</v>
      </c>
      <c r="N4013" s="96">
        <f t="shared" si="1180"/>
        <v>4</v>
      </c>
      <c r="O4013" s="26">
        <f t="shared" si="1181"/>
        <v>0.97671638839752817</v>
      </c>
      <c r="P4013" s="3">
        <f>IF(L4013&gt;'Power Curve'!$C$37,0,INDEX(Ci,$N4013,1)*POWER(1-O4013,3)+INDEX(Ci,$N4013,2)*3*O4013*POWER(1-O4013,2)+INDEX(Ci,$N4013,3)*3*POWER(O4013,2)*(1-O4013)+INDEX(Ci,$N4013,4)*POWER(O4013,3))</f>
        <v>74.668937188103612</v>
      </c>
      <c r="Q4013" s="3">
        <f>MAX(0,MIN(P4013-V4013+W4013,'Power Curve'!$C$39))</f>
        <v>65.882095705202744</v>
      </c>
      <c r="R4013" s="3">
        <f t="shared" si="1182"/>
        <v>63.670003890991197</v>
      </c>
      <c r="S4013" s="3">
        <f t="shared" si="1183"/>
        <v>2.2120918142115471</v>
      </c>
      <c r="T4013" s="3">
        <f t="shared" si="1184"/>
        <v>2.2120918142115471</v>
      </c>
      <c r="V4013" s="37">
        <f t="array" ref="V4013">SUM(_xlfn.NORM.DIST($AD$3:$AD$1003,$L4013,$AA4013,FALSE)*WindSpeedStep*$AE$3:$AE$1003)/AG4013</f>
        <v>41.216688594879791</v>
      </c>
      <c r="W4013" s="37">
        <f t="array" ref="W4013">SUM(_xlfn.NORM.DIST($AD$3:$AD$1003,$L4013,$AB4013,FALSE)*WindSpeedStep*$AE$3:$AE$1003)/AH4013</f>
        <v>32.42984711197893</v>
      </c>
      <c r="Y4013" s="1">
        <f t="shared" si="1185"/>
        <v>3</v>
      </c>
      <c r="Z4013" s="99">
        <f>IF(L4013&lt;'Power Curve'!$P$28,'Power Curve'!$Q$28,IF(L4013&gt;'Power Curve'!$P$29,'Power Curve'!$Q$29,INDEX(ReferenceTurbulence,Y4013)+(L4013-INDEX(ReferenceTurbulenceWindSpeed,Y4013))*(INDEX(ReferenceTurbulence,Y4013+1)-INDEX(ReferenceTurbulence,Y4013))/(INDEX(ReferenceTurbulenceWindSpeed,Y4013+1)-INDEX(ReferenceTurbulenceWindSpeed,Y4013))))</f>
        <v>0.11713247834199569</v>
      </c>
      <c r="AA4013" s="100">
        <f t="shared" si="1191"/>
        <v>0.48269181117647653</v>
      </c>
      <c r="AB4013" s="29">
        <f t="shared" si="1192"/>
        <v>0.38448634810177662</v>
      </c>
      <c r="AG4013" s="40">
        <f t="array" ref="AG4013">SUM(_xlfn.NORM.DIST($AD$3:$AD$1003,$F4013,$AA4013,FALSE)*WindSpeedStep)</f>
        <v>1.0000000000000024</v>
      </c>
      <c r="AH4013" s="40">
        <f t="array" ref="AH4013">SUM(_xlfn.NORM.DIST($AD$3:$AD$1003,$F4013,$AB4013,FALSE)*WindSpeedStep)</f>
        <v>1.0000000000000022</v>
      </c>
      <c r="AJ4013" s="47">
        <f t="shared" si="1186"/>
        <v>4</v>
      </c>
      <c r="AK4013" s="83" t="b">
        <f>COUNTIF('Power Curve'!$D$2:$D$31,AJ4013)&gt;0</f>
        <v>1</v>
      </c>
      <c r="AL4013" s="83" t="b">
        <f t="shared" si="1187"/>
        <v>0</v>
      </c>
      <c r="AM4013" s="83" t="b">
        <f t="shared" si="1193"/>
        <v>1</v>
      </c>
      <c r="AN4013" s="47" t="str">
        <f t="shared" si="1188"/>
        <v>Outer</v>
      </c>
      <c r="AO4013" s="48" t="str">
        <f t="shared" si="1189"/>
        <v>&lt;0</v>
      </c>
      <c r="AP4013" s="49" t="str">
        <f t="shared" si="1194"/>
        <v>20-21</v>
      </c>
      <c r="AQ4013" s="49" t="str">
        <f t="shared" si="1195"/>
        <v>May</v>
      </c>
      <c r="AR4013" s="48" t="str">
        <f t="shared" si="1196"/>
        <v>325-335</v>
      </c>
      <c r="AS4013" s="49" t="str">
        <f t="shared" si="1190"/>
        <v>LWS-LTI</v>
      </c>
    </row>
    <row r="4014" spans="5:45" x14ac:dyDescent="0.3">
      <c r="E4014" s="15">
        <v>41052.861111111109</v>
      </c>
      <c r="F4014" s="21">
        <v>3.78</v>
      </c>
      <c r="G4014" s="21">
        <v>50.919996261596694</v>
      </c>
      <c r="H4014" s="42">
        <v>1.1742287274703851</v>
      </c>
      <c r="I4014" s="35">
        <v>330.6</v>
      </c>
      <c r="J4014" s="43">
        <v>8.9947089947089956E-2</v>
      </c>
      <c r="K4014" s="44">
        <v>0.26447409967235203</v>
      </c>
      <c r="L4014" s="26">
        <f t="shared" si="1178"/>
        <v>3.7270395726556229</v>
      </c>
      <c r="M4014" s="26">
        <f t="shared" si="1179"/>
        <v>-6.5924043525826204E-2</v>
      </c>
      <c r="N4014" s="96">
        <f t="shared" si="1180"/>
        <v>4</v>
      </c>
      <c r="O4014" s="26">
        <f t="shared" si="1181"/>
        <v>0.69610263977596198</v>
      </c>
      <c r="P4014" s="3">
        <f>IF(L4014&gt;'Power Curve'!$C$37,0,INDEX(Ci,$N4014,1)*POWER(1-O4014,3)+INDEX(Ci,$N4014,2)*3*O4014*POWER(1-O4014,2)+INDEX(Ci,$N4014,3)*3*POWER(O4014,2)*(1-O4014)+INDEX(Ci,$N4014,4)*POWER(O4014,3))</f>
        <v>42.913088249242634</v>
      </c>
      <c r="Q4014" s="3">
        <f>MAX(0,MIN(P4014-V4014+W4014,'Power Curve'!$C$39))</f>
        <v>37.794593630196538</v>
      </c>
      <c r="R4014" s="3">
        <f t="shared" si="1182"/>
        <v>50.919996261596694</v>
      </c>
      <c r="S4014" s="3">
        <f t="shared" si="1183"/>
        <v>-13.125402631400156</v>
      </c>
      <c r="T4014" s="3">
        <f t="shared" si="1184"/>
        <v>13.125402631400156</v>
      </c>
      <c r="V4014" s="37">
        <f t="array" ref="V4014">SUM(_xlfn.NORM.DIST($AD$3:$AD$1003,$L4014,$AA4014,FALSE)*WindSpeedStep*$AE$3:$AE$1003)/AG4014</f>
        <v>8.9973145933427876</v>
      </c>
      <c r="W4014" s="37">
        <f t="array" ref="W4014">SUM(_xlfn.NORM.DIST($AD$3:$AD$1003,$L4014,$AB4014,FALSE)*WindSpeedStep*$AE$3:$AE$1003)/AH4014</f>
        <v>3.8788199742966873</v>
      </c>
      <c r="Y4014" s="1">
        <f t="shared" si="1185"/>
        <v>3</v>
      </c>
      <c r="Z4014" s="99">
        <f>IF(L4014&lt;'Power Curve'!$P$28,'Power Curve'!$Q$28,IF(L4014&gt;'Power Curve'!$P$29,'Power Curve'!$Q$29,INDEX(ReferenceTurbulence,Y4014)+(L4014-INDEX(ReferenceTurbulenceWindSpeed,Y4014))*(INDEX(ReferenceTurbulence,Y4014+1)-INDEX(ReferenceTurbulence,Y4014))/(INDEX(ReferenceTurbulenceWindSpeed,Y4014+1)-INDEX(ReferenceTurbulenceWindSpeed,Y4014))))</f>
        <v>0.11713247834199569</v>
      </c>
      <c r="AA4014" s="100">
        <f t="shared" si="1191"/>
        <v>0.43655738202384564</v>
      </c>
      <c r="AB4014" s="29">
        <f t="shared" si="1192"/>
        <v>0.33523636367801901</v>
      </c>
      <c r="AG4014" s="40">
        <f t="array" ref="AG4014">SUM(_xlfn.NORM.DIST($AD$3:$AD$1003,$F4014,$AA4014,FALSE)*WindSpeedStep)</f>
        <v>1.0000000000000007</v>
      </c>
      <c r="AH4014" s="40">
        <f t="array" ref="AH4014">SUM(_xlfn.NORM.DIST($AD$3:$AD$1003,$F4014,$AB4014,FALSE)*WindSpeedStep)</f>
        <v>1.0000000000000007</v>
      </c>
      <c r="AJ4014" s="47">
        <f t="shared" si="1186"/>
        <v>4</v>
      </c>
      <c r="AK4014" s="83" t="b">
        <f>COUNTIF('Power Curve'!$D$2:$D$31,AJ4014)&gt;0</f>
        <v>1</v>
      </c>
      <c r="AL4014" s="83" t="b">
        <f t="shared" si="1187"/>
        <v>0</v>
      </c>
      <c r="AM4014" s="83" t="b">
        <f t="shared" si="1193"/>
        <v>1</v>
      </c>
      <c r="AN4014" s="47" t="str">
        <f t="shared" si="1188"/>
        <v>Outer</v>
      </c>
      <c r="AO4014" s="48" t="str">
        <f t="shared" si="1189"/>
        <v>&lt;0</v>
      </c>
      <c r="AP4014" s="49" t="str">
        <f t="shared" si="1194"/>
        <v>20-21</v>
      </c>
      <c r="AQ4014" s="49" t="str">
        <f t="shared" si="1195"/>
        <v>May</v>
      </c>
      <c r="AR4014" s="48" t="str">
        <f t="shared" si="1196"/>
        <v>325-335</v>
      </c>
      <c r="AS4014" s="49" t="str">
        <f t="shared" si="1190"/>
        <v>LWS-LTI</v>
      </c>
    </row>
    <row r="4015" spans="5:45" x14ac:dyDescent="0.3">
      <c r="E4015" s="15">
        <v>41052.868055555555</v>
      </c>
      <c r="F4015" s="21">
        <v>4.1399999999999997</v>
      </c>
      <c r="G4015" s="21">
        <v>97.800001144409606</v>
      </c>
      <c r="H4015" s="42">
        <v>1.1745585666864558</v>
      </c>
      <c r="I4015" s="35">
        <v>325.2</v>
      </c>
      <c r="J4015" s="43">
        <v>2.415458937198068E-2</v>
      </c>
      <c r="K4015" s="44">
        <v>0.22891984854299458</v>
      </c>
      <c r="L4015" s="26">
        <f t="shared" si="1178"/>
        <v>4.0823778956239254</v>
      </c>
      <c r="M4015" s="26">
        <f t="shared" si="1179"/>
        <v>-1.1005360249664619E-2</v>
      </c>
      <c r="N4015" s="96">
        <f t="shared" si="1180"/>
        <v>4</v>
      </c>
      <c r="O4015" s="26">
        <f t="shared" si="1181"/>
        <v>0.94926735444508092</v>
      </c>
      <c r="P4015" s="3">
        <f>IF(L4015&gt;'Power Curve'!$C$37,0,INDEX(Ci,$N4015,1)*POWER(1-O4015,3)+INDEX(Ci,$N4015,2)*3*O4015*POWER(1-O4015,2)+INDEX(Ci,$N4015,3)*3*POWER(O4015,2)*(1-O4015)+INDEX(Ci,$N4015,4)*POWER(O4015,3))</f>
        <v>71.437996811765458</v>
      </c>
      <c r="Q4015" s="3">
        <f>MAX(0,MIN(P4015-V4015+W4015,'Power Curve'!$C$39))</f>
        <v>38.260533330709535</v>
      </c>
      <c r="R4015" s="3">
        <f t="shared" si="1182"/>
        <v>97.800001144409606</v>
      </c>
      <c r="S4015" s="3">
        <f t="shared" si="1183"/>
        <v>-59.539467813700071</v>
      </c>
      <c r="T4015" s="3">
        <f t="shared" si="1184"/>
        <v>59.539467813700071</v>
      </c>
      <c r="V4015" s="37">
        <f t="array" ref="V4015">SUM(_xlfn.NORM.DIST($AD$3:$AD$1003,$L4015,$AA4015,FALSE)*WindSpeedStep*$AE$3:$AE$1003)/AG4015</f>
        <v>36.763931235989972</v>
      </c>
      <c r="W4015" s="37">
        <f t="array" ref="W4015">SUM(_xlfn.NORM.DIST($AD$3:$AD$1003,$L4015,$AB4015,FALSE)*WindSpeedStep*$AE$3:$AE$1003)/AH4015</f>
        <v>3.5864677549340453</v>
      </c>
      <c r="Y4015" s="1">
        <f t="shared" si="1185"/>
        <v>3</v>
      </c>
      <c r="Z4015" s="99">
        <f>IF(L4015&lt;'Power Curve'!$P$28,'Power Curve'!$Q$28,IF(L4015&gt;'Power Curve'!$P$29,'Power Curve'!$Q$29,INDEX(ReferenceTurbulence,Y4015)+(L4015-INDEX(ReferenceTurbulenceWindSpeed,Y4015))*(INDEX(ReferenceTurbulence,Y4015+1)-INDEX(ReferenceTurbulence,Y4015))/(INDEX(ReferenceTurbulenceWindSpeed,Y4015+1)-INDEX(ReferenceTurbulenceWindSpeed,Y4015))))</f>
        <v>0.11713247834199569</v>
      </c>
      <c r="AA4015" s="100">
        <f t="shared" si="1191"/>
        <v>0.4781790404430114</v>
      </c>
      <c r="AB4015" s="29">
        <f t="shared" si="1192"/>
        <v>9.8608161730046523E-2</v>
      </c>
      <c r="AG4015" s="40">
        <f t="array" ref="AG4015">SUM(_xlfn.NORM.DIST($AD$3:$AD$1003,$F4015,$AA4015,FALSE)*WindSpeedStep)</f>
        <v>1.0000000000000022</v>
      </c>
      <c r="AH4015" s="40">
        <f t="array" ref="AH4015">SUM(_xlfn.NORM.DIST($AD$3:$AD$1003,$F4015,$AB4015,FALSE)*WindSpeedStep)</f>
        <v>0.99999999252981198</v>
      </c>
      <c r="AJ4015" s="47">
        <f t="shared" si="1186"/>
        <v>4</v>
      </c>
      <c r="AK4015" s="83" t="b">
        <f>COUNTIF('Power Curve'!$D$2:$D$31,AJ4015)&gt;0</f>
        <v>1</v>
      </c>
      <c r="AL4015" s="83" t="b">
        <f t="shared" si="1187"/>
        <v>0</v>
      </c>
      <c r="AM4015" s="83" t="b">
        <f t="shared" si="1193"/>
        <v>1</v>
      </c>
      <c r="AN4015" s="47" t="str">
        <f t="shared" si="1188"/>
        <v>Outer</v>
      </c>
      <c r="AO4015" s="48" t="str">
        <f t="shared" si="1189"/>
        <v>&lt;0</v>
      </c>
      <c r="AP4015" s="49" t="str">
        <f t="shared" si="1194"/>
        <v>20-21</v>
      </c>
      <c r="AQ4015" s="49" t="str">
        <f t="shared" si="1195"/>
        <v>May</v>
      </c>
      <c r="AR4015" s="48" t="str">
        <f t="shared" si="1196"/>
        <v>325-335</v>
      </c>
      <c r="AS4015" s="49" t="str">
        <f t="shared" si="1190"/>
        <v>LWS-LTI</v>
      </c>
    </row>
    <row r="4016" spans="5:45" x14ac:dyDescent="0.3">
      <c r="E4016" s="15">
        <v>41052.875</v>
      </c>
      <c r="F4016" s="21">
        <v>4.5</v>
      </c>
      <c r="G4016" s="21">
        <v>123.67000579834018</v>
      </c>
      <c r="H4016" s="42">
        <v>1.174476087545252</v>
      </c>
      <c r="I4016" s="35">
        <v>324.8</v>
      </c>
      <c r="J4016" s="43">
        <v>7.1111111111111111E-2</v>
      </c>
      <c r="K4016" s="44">
        <v>0.30218268875596244</v>
      </c>
      <c r="L4016" s="26">
        <f t="shared" si="1178"/>
        <v>4.4372634093804875</v>
      </c>
      <c r="M4016" s="26">
        <f t="shared" si="1179"/>
        <v>4.3843339903155899E-2</v>
      </c>
      <c r="N4016" s="96">
        <f t="shared" si="1180"/>
        <v>5</v>
      </c>
      <c r="O4016" s="26">
        <f t="shared" si="1181"/>
        <v>0.32437997387280243</v>
      </c>
      <c r="P4016" s="3">
        <f>IF(L4016&gt;'Power Curve'!$C$37,0,INDEX(Ci,$N4016,1)*POWER(1-O4016,3)+INDEX(Ci,$N4016,2)*3*O4016*POWER(1-O4016,2)+INDEX(Ci,$N4016,3)*3*POWER(O4016,2)*(1-O4016)+INDEX(Ci,$N4016,4)*POWER(O4016,3))</f>
        <v>111.83789591068749</v>
      </c>
      <c r="Q4016" s="3">
        <f>MAX(0,MIN(P4016-V4016+W4016,'Power Curve'!$C$39))</f>
        <v>99.272993601503615</v>
      </c>
      <c r="R4016" s="3">
        <f t="shared" si="1182"/>
        <v>123.67000579834018</v>
      </c>
      <c r="S4016" s="3">
        <f t="shared" si="1183"/>
        <v>-24.39701219683657</v>
      </c>
      <c r="T4016" s="3">
        <f t="shared" si="1184"/>
        <v>24.39701219683657</v>
      </c>
      <c r="V4016" s="37">
        <f t="array" ref="V4016">SUM(_xlfn.NORM.DIST($AD$3:$AD$1003,$L4016,$AA4016,FALSE)*WindSpeedStep*$AE$3:$AE$1003)/AG4016</f>
        <v>86.614330855899809</v>
      </c>
      <c r="W4016" s="37">
        <f t="array" ref="W4016">SUM(_xlfn.NORM.DIST($AD$3:$AD$1003,$L4016,$AB4016,FALSE)*WindSpeedStep*$AE$3:$AE$1003)/AH4016</f>
        <v>74.04942854671593</v>
      </c>
      <c r="Y4016" s="1">
        <f t="shared" si="1185"/>
        <v>4</v>
      </c>
      <c r="Z4016" s="99">
        <f>IF(L4016&lt;'Power Curve'!$P$28,'Power Curve'!$Q$28,IF(L4016&gt;'Power Curve'!$P$29,'Power Curve'!$Q$29,INDEX(ReferenceTurbulence,Y4016)+(L4016-INDEX(ReferenceTurbulenceWindSpeed,Y4016))*(INDEX(ReferenceTurbulence,Y4016+1)-INDEX(ReferenceTurbulence,Y4016))/(INDEX(ReferenceTurbulenceWindSpeed,Y4016+1)-INDEX(ReferenceTurbulenceWindSpeed,Y4016))))</f>
        <v>0.11733948816109366</v>
      </c>
      <c r="AA4016" s="100">
        <f t="shared" si="1191"/>
        <v>0.52066621729265583</v>
      </c>
      <c r="AB4016" s="29">
        <f t="shared" si="1192"/>
        <v>0.31553873133372357</v>
      </c>
      <c r="AG4016" s="40">
        <f t="array" ref="AG4016">SUM(_xlfn.NORM.DIST($AD$3:$AD$1003,$F4016,$AA4016,FALSE)*WindSpeedStep)</f>
        <v>1.0000000000000029</v>
      </c>
      <c r="AH4016" s="40">
        <f t="array" ref="AH4016">SUM(_xlfn.NORM.DIST($AD$3:$AD$1003,$F4016,$AB4016,FALSE)*WindSpeedStep)</f>
        <v>1.0000000000000033</v>
      </c>
      <c r="AJ4016" s="47">
        <f t="shared" si="1186"/>
        <v>4</v>
      </c>
      <c r="AK4016" s="83" t="b">
        <f>COUNTIF('Power Curve'!$D$2:$D$31,AJ4016)&gt;0</f>
        <v>1</v>
      </c>
      <c r="AL4016" s="83" t="b">
        <f t="shared" si="1187"/>
        <v>0</v>
      </c>
      <c r="AM4016" s="83" t="b">
        <f t="shared" si="1193"/>
        <v>1</v>
      </c>
      <c r="AN4016" s="47" t="str">
        <f t="shared" si="1188"/>
        <v>Outer</v>
      </c>
      <c r="AO4016" s="48" t="str">
        <f t="shared" si="1189"/>
        <v>0.0-0.1</v>
      </c>
      <c r="AP4016" s="49" t="str">
        <f t="shared" si="1194"/>
        <v>21-22</v>
      </c>
      <c r="AQ4016" s="49" t="str">
        <f t="shared" si="1195"/>
        <v>May</v>
      </c>
      <c r="AR4016" s="48" t="str">
        <f t="shared" si="1196"/>
        <v>315-325</v>
      </c>
      <c r="AS4016" s="49" t="str">
        <f t="shared" si="1190"/>
        <v>LWS-LTI</v>
      </c>
    </row>
    <row r="4017" spans="5:45" x14ac:dyDescent="0.3">
      <c r="E4017" s="15">
        <v>41052.881944444445</v>
      </c>
      <c r="F4017" s="21">
        <v>4.3499999999999996</v>
      </c>
      <c r="G4017" s="21">
        <v>93.9100017547606</v>
      </c>
      <c r="H4017" s="42">
        <v>1.1738578787327687</v>
      </c>
      <c r="I4017" s="35">
        <v>316</v>
      </c>
      <c r="J4017" s="43">
        <v>7.3563218390804611E-2</v>
      </c>
      <c r="K4017" s="44">
        <v>0.47007994640139339</v>
      </c>
      <c r="L4017" s="26">
        <f t="shared" si="1178"/>
        <v>4.2886019013176595</v>
      </c>
      <c r="M4017" s="26">
        <f t="shared" si="1179"/>
        <v>2.0867224609823813E-2</v>
      </c>
      <c r="N4017" s="96">
        <f t="shared" si="1180"/>
        <v>5</v>
      </c>
      <c r="O4017" s="26">
        <f t="shared" si="1181"/>
        <v>0.15438853379316317</v>
      </c>
      <c r="P4017" s="3">
        <f>IF(L4017&gt;'Power Curve'!$C$37,0,INDEX(Ci,$N4017,1)*POWER(1-O4017,3)+INDEX(Ci,$N4017,2)*3*O4017*POWER(1-O4017,2)+INDEX(Ci,$N4017,3)*3*POWER(O4017,2)*(1-O4017)+INDEX(Ci,$N4017,4)*POWER(O4017,3))</f>
        <v>91.409890088759056</v>
      </c>
      <c r="Q4017" s="3">
        <f>MAX(0,MIN(P4017-V4017+W4017,'Power Curve'!$C$39))</f>
        <v>76.114046581022222</v>
      </c>
      <c r="R4017" s="3">
        <f t="shared" si="1182"/>
        <v>93.9100017547606</v>
      </c>
      <c r="S4017" s="3">
        <f t="shared" si="1183"/>
        <v>-17.795955173738378</v>
      </c>
      <c r="T4017" s="3">
        <f t="shared" si="1184"/>
        <v>17.795955173738378</v>
      </c>
      <c r="V4017" s="37">
        <f t="array" ref="V4017">SUM(_xlfn.NORM.DIST($AD$3:$AD$1003,$L4017,$AA4017,FALSE)*WindSpeedStep*$AE$3:$AE$1003)/AG4017</f>
        <v>63.556578150896669</v>
      </c>
      <c r="W4017" s="37">
        <f t="array" ref="W4017">SUM(_xlfn.NORM.DIST($AD$3:$AD$1003,$L4017,$AB4017,FALSE)*WindSpeedStep*$AE$3:$AE$1003)/AH4017</f>
        <v>48.260734643159836</v>
      </c>
      <c r="Y4017" s="1">
        <f t="shared" si="1185"/>
        <v>4</v>
      </c>
      <c r="Z4017" s="99">
        <f>IF(L4017&lt;'Power Curve'!$P$28,'Power Curve'!$Q$28,IF(L4017&gt;'Power Curve'!$P$29,'Power Curve'!$Q$29,INDEX(ReferenceTurbulence,Y4017)+(L4017-INDEX(ReferenceTurbulenceWindSpeed,Y4017))*(INDEX(ReferenceTurbulence,Y4017+1)-INDEX(ReferenceTurbulence,Y4017))/(INDEX(ReferenceTurbulenceWindSpeed,Y4017+1)-INDEX(ReferenceTurbulenceWindSpeed,Y4017))))</f>
        <v>0.11723100459215149</v>
      </c>
      <c r="AA4017" s="100">
        <f t="shared" si="1191"/>
        <v>0.50275710918728012</v>
      </c>
      <c r="AB4017" s="29">
        <f t="shared" si="1192"/>
        <v>0.31548335825785084</v>
      </c>
      <c r="AG4017" s="40">
        <f t="array" ref="AG4017">SUM(_xlfn.NORM.DIST($AD$3:$AD$1003,$F4017,$AA4017,FALSE)*WindSpeedStep)</f>
        <v>1.0000000000000029</v>
      </c>
      <c r="AH4017" s="40">
        <f t="array" ref="AH4017">SUM(_xlfn.NORM.DIST($AD$3:$AD$1003,$F4017,$AB4017,FALSE)*WindSpeedStep)</f>
        <v>1.0000000000000033</v>
      </c>
      <c r="AJ4017" s="47">
        <f t="shared" si="1186"/>
        <v>4</v>
      </c>
      <c r="AK4017" s="83" t="b">
        <f>COUNTIF('Power Curve'!$D$2:$D$31,AJ4017)&gt;0</f>
        <v>1</v>
      </c>
      <c r="AL4017" s="83" t="b">
        <f t="shared" si="1187"/>
        <v>0</v>
      </c>
      <c r="AM4017" s="83" t="b">
        <f t="shared" si="1193"/>
        <v>1</v>
      </c>
      <c r="AN4017" s="47" t="str">
        <f t="shared" si="1188"/>
        <v>Outer</v>
      </c>
      <c r="AO4017" s="48" t="str">
        <f t="shared" si="1189"/>
        <v>0.0-0.1</v>
      </c>
      <c r="AP4017" s="49" t="str">
        <f t="shared" si="1194"/>
        <v>21-22</v>
      </c>
      <c r="AQ4017" s="49" t="str">
        <f t="shared" si="1195"/>
        <v>May</v>
      </c>
      <c r="AR4017" s="48" t="str">
        <f t="shared" si="1196"/>
        <v>315-325</v>
      </c>
      <c r="AS4017" s="49" t="str">
        <f t="shared" si="1190"/>
        <v>LWS-LTI</v>
      </c>
    </row>
    <row r="4018" spans="5:45" x14ac:dyDescent="0.3">
      <c r="E4018" s="15">
        <v>41052.888888888891</v>
      </c>
      <c r="F4018" s="21">
        <v>4.1500000000000004</v>
      </c>
      <c r="G4018" s="21">
        <v>62.599998474121108</v>
      </c>
      <c r="H4018" s="42">
        <v>1.1738166869036395</v>
      </c>
      <c r="I4018" s="35">
        <v>313.5</v>
      </c>
      <c r="J4018" s="43">
        <v>9.638554216867469E-2</v>
      </c>
      <c r="K4018" s="44">
        <v>0.38380652491553863</v>
      </c>
      <c r="L4018" s="26">
        <f t="shared" si="1178"/>
        <v>4.0913769444713477</v>
      </c>
      <c r="M4018" s="26">
        <f t="shared" si="1179"/>
        <v>-9.6145282411441695E-3</v>
      </c>
      <c r="N4018" s="96">
        <f t="shared" si="1180"/>
        <v>4</v>
      </c>
      <c r="O4018" s="26">
        <f t="shared" si="1181"/>
        <v>0.95567882623545786</v>
      </c>
      <c r="P4018" s="3">
        <f>IF(L4018&gt;'Power Curve'!$C$37,0,INDEX(Ci,$N4018,1)*POWER(1-O4018,3)+INDEX(Ci,$N4018,2)*3*O4018*POWER(1-O4018,2)+INDEX(Ci,$N4018,3)*3*POWER(O4018,2)*(1-O4018)+INDEX(Ci,$N4018,4)*POWER(O4018,3))</f>
        <v>72.191535585650257</v>
      </c>
      <c r="Q4018" s="3">
        <f>MAX(0,MIN(P4018-V4018+W4018,'Power Curve'!$C$39))</f>
        <v>64.619347070435779</v>
      </c>
      <c r="R4018" s="3">
        <f t="shared" si="1182"/>
        <v>62.599998474121108</v>
      </c>
      <c r="S4018" s="3">
        <f t="shared" si="1183"/>
        <v>2.0193485963146713</v>
      </c>
      <c r="T4018" s="3">
        <f t="shared" si="1184"/>
        <v>2.0193485963146713</v>
      </c>
      <c r="V4018" s="37">
        <f t="array" ref="V4018">SUM(_xlfn.NORM.DIST($AD$3:$AD$1003,$L4018,$AA4018,FALSE)*WindSpeedStep*$AE$3:$AE$1003)/AG4018</f>
        <v>37.779722270279287</v>
      </c>
      <c r="W4018" s="37">
        <f t="array" ref="W4018">SUM(_xlfn.NORM.DIST($AD$3:$AD$1003,$L4018,$AB4018,FALSE)*WindSpeedStep*$AE$3:$AE$1003)/AH4018</f>
        <v>30.207533755064812</v>
      </c>
      <c r="Y4018" s="1">
        <f t="shared" si="1185"/>
        <v>3</v>
      </c>
      <c r="Z4018" s="99">
        <f>IF(L4018&lt;'Power Curve'!$P$28,'Power Curve'!$Q$28,IF(L4018&gt;'Power Curve'!$P$29,'Power Curve'!$Q$29,INDEX(ReferenceTurbulence,Y4018)+(L4018-INDEX(ReferenceTurbulenceWindSpeed,Y4018))*(INDEX(ReferenceTurbulence,Y4018+1)-INDEX(ReferenceTurbulence,Y4018))/(INDEX(ReferenceTurbulenceWindSpeed,Y4018+1)-INDEX(ReferenceTurbulenceWindSpeed,Y4018))))</f>
        <v>0.11713247834199569</v>
      </c>
      <c r="AA4018" s="100">
        <f t="shared" si="1191"/>
        <v>0.47923312133723067</v>
      </c>
      <c r="AB4018" s="29">
        <f t="shared" si="1192"/>
        <v>0.39434958500928646</v>
      </c>
      <c r="AG4018" s="40">
        <f t="array" ref="AG4018">SUM(_xlfn.NORM.DIST($AD$3:$AD$1003,$F4018,$AA4018,FALSE)*WindSpeedStep)</f>
        <v>1.0000000000000024</v>
      </c>
      <c r="AH4018" s="40">
        <f t="array" ref="AH4018">SUM(_xlfn.NORM.DIST($AD$3:$AD$1003,$F4018,$AB4018,FALSE)*WindSpeedStep)</f>
        <v>1.0000000000000027</v>
      </c>
      <c r="AJ4018" s="47">
        <f t="shared" si="1186"/>
        <v>4</v>
      </c>
      <c r="AK4018" s="83" t="b">
        <f>COUNTIF('Power Curve'!$D$2:$D$31,AJ4018)&gt;0</f>
        <v>1</v>
      </c>
      <c r="AL4018" s="83" t="b">
        <f t="shared" si="1187"/>
        <v>0</v>
      </c>
      <c r="AM4018" s="83" t="b">
        <f t="shared" si="1193"/>
        <v>1</v>
      </c>
      <c r="AN4018" s="47" t="str">
        <f t="shared" si="1188"/>
        <v>Outer</v>
      </c>
      <c r="AO4018" s="48" t="str">
        <f t="shared" si="1189"/>
        <v>&lt;0</v>
      </c>
      <c r="AP4018" s="49" t="str">
        <f t="shared" si="1194"/>
        <v>21-22</v>
      </c>
      <c r="AQ4018" s="49" t="str">
        <f t="shared" si="1195"/>
        <v>May</v>
      </c>
      <c r="AR4018" s="48" t="str">
        <f t="shared" si="1196"/>
        <v>305-315</v>
      </c>
      <c r="AS4018" s="49" t="str">
        <f t="shared" si="1190"/>
        <v>LWS-LTI</v>
      </c>
    </row>
    <row r="4019" spans="5:45" x14ac:dyDescent="0.3">
      <c r="E4019" s="15">
        <v>41052.895833333336</v>
      </c>
      <c r="F4019" s="21">
        <v>4.16</v>
      </c>
      <c r="G4019" s="21">
        <v>71.309997558593793</v>
      </c>
      <c r="H4019" s="42">
        <v>1.1739642244426505</v>
      </c>
      <c r="I4019" s="35">
        <v>316.5</v>
      </c>
      <c r="J4019" s="43">
        <v>9.8557692307692304E-2</v>
      </c>
      <c r="K4019" s="44">
        <v>0.33934614517862793</v>
      </c>
      <c r="L4019" s="26">
        <f t="shared" si="1178"/>
        <v>4.1014075056075727</v>
      </c>
      <c r="M4019" s="26">
        <f t="shared" si="1179"/>
        <v>-8.0642726832271666E-3</v>
      </c>
      <c r="N4019" s="96">
        <f t="shared" si="1180"/>
        <v>4</v>
      </c>
      <c r="O4019" s="26">
        <f t="shared" si="1181"/>
        <v>0.96282521035415058</v>
      </c>
      <c r="P4019" s="3">
        <f>IF(L4019&gt;'Power Curve'!$C$37,0,INDEX(Ci,$N4019,1)*POWER(1-O4019,3)+INDEX(Ci,$N4019,2)*3*O4019*POWER(1-O4019,2)+INDEX(Ci,$N4019,3)*3*POWER(O4019,2)*(1-O4019)+INDEX(Ci,$N4019,4)*POWER(O4019,3))</f>
        <v>73.032313536598224</v>
      </c>
      <c r="Q4019" s="3">
        <f>MAX(0,MIN(P4019-V4019+W4019,'Power Curve'!$C$39))</f>
        <v>66.241103805368112</v>
      </c>
      <c r="R4019" s="3">
        <f t="shared" si="1182"/>
        <v>71.309997558593793</v>
      </c>
      <c r="S4019" s="3">
        <f t="shared" si="1183"/>
        <v>-5.0688937532256801</v>
      </c>
      <c r="T4019" s="3">
        <f t="shared" si="1184"/>
        <v>5.0688937532256801</v>
      </c>
      <c r="V4019" s="37">
        <f t="array" ref="V4019">SUM(_xlfn.NORM.DIST($AD$3:$AD$1003,$L4019,$AA4019,FALSE)*WindSpeedStep*$AE$3:$AE$1003)/AG4019</f>
        <v>38.929486473635727</v>
      </c>
      <c r="W4019" s="37">
        <f t="array" ref="W4019">SUM(_xlfn.NORM.DIST($AD$3:$AD$1003,$L4019,$AB4019,FALSE)*WindSpeedStep*$AE$3:$AE$1003)/AH4019</f>
        <v>32.138276742405608</v>
      </c>
      <c r="Y4019" s="1">
        <f t="shared" si="1185"/>
        <v>3</v>
      </c>
      <c r="Z4019" s="99">
        <f>IF(L4019&lt;'Power Curve'!$P$28,'Power Curve'!$Q$28,IF(L4019&gt;'Power Curve'!$P$29,'Power Curve'!$Q$29,INDEX(ReferenceTurbulence,Y4019)+(L4019-INDEX(ReferenceTurbulenceWindSpeed,Y4019))*(INDEX(ReferenceTurbulence,Y4019+1)-INDEX(ReferenceTurbulence,Y4019))/(INDEX(ReferenceTurbulenceWindSpeed,Y4019+1)-INDEX(ReferenceTurbulenceWindSpeed,Y4019))))</f>
        <v>0.11713247834199569</v>
      </c>
      <c r="AA4019" s="100">
        <f t="shared" si="1191"/>
        <v>0.4804080258222776</v>
      </c>
      <c r="AB4019" s="29">
        <f t="shared" si="1192"/>
        <v>0.40422525896613093</v>
      </c>
      <c r="AG4019" s="40">
        <f t="array" ref="AG4019">SUM(_xlfn.NORM.DIST($AD$3:$AD$1003,$F4019,$AA4019,FALSE)*WindSpeedStep)</f>
        <v>1.0000000000000022</v>
      </c>
      <c r="AH4019" s="40">
        <f t="array" ref="AH4019">SUM(_xlfn.NORM.DIST($AD$3:$AD$1003,$F4019,$AB4019,FALSE)*WindSpeedStep)</f>
        <v>1.0000000000000027</v>
      </c>
      <c r="AJ4019" s="47">
        <f t="shared" si="1186"/>
        <v>4</v>
      </c>
      <c r="AK4019" s="83" t="b">
        <f>COUNTIF('Power Curve'!$D$2:$D$31,AJ4019)&gt;0</f>
        <v>1</v>
      </c>
      <c r="AL4019" s="83" t="b">
        <f t="shared" si="1187"/>
        <v>0</v>
      </c>
      <c r="AM4019" s="83" t="b">
        <f t="shared" si="1193"/>
        <v>1</v>
      </c>
      <c r="AN4019" s="47" t="str">
        <f t="shared" si="1188"/>
        <v>Outer</v>
      </c>
      <c r="AO4019" s="48" t="str">
        <f t="shared" si="1189"/>
        <v>&lt;0</v>
      </c>
      <c r="AP4019" s="49" t="str">
        <f t="shared" si="1194"/>
        <v>21-22</v>
      </c>
      <c r="AQ4019" s="49" t="str">
        <f t="shared" si="1195"/>
        <v>May</v>
      </c>
      <c r="AR4019" s="48" t="str">
        <f t="shared" si="1196"/>
        <v>315-325</v>
      </c>
      <c r="AS4019" s="49" t="str">
        <f t="shared" si="1190"/>
        <v>LWS-LTI</v>
      </c>
    </row>
    <row r="4020" spans="5:45" x14ac:dyDescent="0.3">
      <c r="E4020" s="15">
        <v>41052.902777777781</v>
      </c>
      <c r="F4020" s="21">
        <v>4.58</v>
      </c>
      <c r="G4020" s="21">
        <v>95.480001449584606</v>
      </c>
      <c r="H4020" s="42">
        <v>1.174087871868863</v>
      </c>
      <c r="I4020" s="35">
        <v>319.7</v>
      </c>
      <c r="J4020" s="43">
        <v>2.8384279475982533E-2</v>
      </c>
      <c r="K4020" s="44">
        <v>0.34519360126350751</v>
      </c>
      <c r="L4020" s="26">
        <f t="shared" si="1178"/>
        <v>4.5156504426053079</v>
      </c>
      <c r="M4020" s="26">
        <f t="shared" si="1179"/>
        <v>5.5958308574902242E-2</v>
      </c>
      <c r="N4020" s="96">
        <f t="shared" si="1180"/>
        <v>5</v>
      </c>
      <c r="O4020" s="26">
        <f t="shared" si="1181"/>
        <v>0.41401396746733959</v>
      </c>
      <c r="P4020" s="3">
        <f>IF(L4020&gt;'Power Curve'!$C$37,0,INDEX(Ci,$N4020,1)*POWER(1-O4020,3)+INDEX(Ci,$N4020,2)*3*O4020*POWER(1-O4020,2)+INDEX(Ci,$N4020,3)*3*POWER(O4020,2)*(1-O4020)+INDEX(Ci,$N4020,4)*POWER(O4020,3))</f>
        <v>124.16190866178489</v>
      </c>
      <c r="Q4020" s="3">
        <f>MAX(0,MIN(P4020-V4020+W4020,'Power Curve'!$C$39))</f>
        <v>109.80088772798361</v>
      </c>
      <c r="R4020" s="3">
        <f t="shared" si="1182"/>
        <v>95.480001449584606</v>
      </c>
      <c r="S4020" s="3">
        <f t="shared" si="1183"/>
        <v>14.320886278399001</v>
      </c>
      <c r="T4020" s="3">
        <f t="shared" si="1184"/>
        <v>14.320886278399001</v>
      </c>
      <c r="V4020" s="37">
        <f t="array" ref="V4020">SUM(_xlfn.NORM.DIST($AD$3:$AD$1003,$L4020,$AA4020,FALSE)*WindSpeedStep*$AE$3:$AE$1003)/AG4020</f>
        <v>99.655501114067235</v>
      </c>
      <c r="W4020" s="37">
        <f t="array" ref="W4020">SUM(_xlfn.NORM.DIST($AD$3:$AD$1003,$L4020,$AB4020,FALSE)*WindSpeedStep*$AE$3:$AE$1003)/AH4020</f>
        <v>85.29448018026595</v>
      </c>
      <c r="Y4020" s="1">
        <f t="shared" si="1185"/>
        <v>4</v>
      </c>
      <c r="Z4020" s="99">
        <f>IF(L4020&lt;'Power Curve'!$P$28,'Power Curve'!$Q$28,IF(L4020&gt;'Power Curve'!$P$29,'Power Curve'!$Q$29,INDEX(ReferenceTurbulence,Y4020)+(L4020-INDEX(ReferenceTurbulenceWindSpeed,Y4020))*(INDEX(ReferenceTurbulence,Y4020+1)-INDEX(ReferenceTurbulence,Y4020))/(INDEX(ReferenceTurbulenceWindSpeed,Y4020+1)-INDEX(ReferenceTurbulenceWindSpeed,Y4020))))</f>
        <v>0.11739668995619063</v>
      </c>
      <c r="AA4020" s="100">
        <f t="shared" si="1191"/>
        <v>0.53012241496107027</v>
      </c>
      <c r="AB4020" s="29">
        <f t="shared" si="1192"/>
        <v>0.12817348417875329</v>
      </c>
      <c r="AG4020" s="40">
        <f t="array" ref="AG4020">SUM(_xlfn.NORM.DIST($AD$3:$AD$1003,$F4020,$AA4020,FALSE)*WindSpeedStep)</f>
        <v>1.0000000000000029</v>
      </c>
      <c r="AH4020" s="40">
        <f t="array" ref="AH4020">SUM(_xlfn.NORM.DIST($AD$3:$AD$1003,$F4020,$AB4020,FALSE)*WindSpeedStep)</f>
        <v>1.0000000000000089</v>
      </c>
      <c r="AJ4020" s="47">
        <f t="shared" si="1186"/>
        <v>5</v>
      </c>
      <c r="AK4020" s="83" t="b">
        <f>COUNTIF('Power Curve'!$D$2:$D$31,AJ4020)&gt;0</f>
        <v>1</v>
      </c>
      <c r="AL4020" s="83" t="b">
        <f t="shared" si="1187"/>
        <v>0</v>
      </c>
      <c r="AM4020" s="83" t="b">
        <f t="shared" si="1193"/>
        <v>1</v>
      </c>
      <c r="AN4020" s="47" t="str">
        <f t="shared" si="1188"/>
        <v>Outer</v>
      </c>
      <c r="AO4020" s="48" t="str">
        <f t="shared" si="1189"/>
        <v>0.0-0.1</v>
      </c>
      <c r="AP4020" s="49" t="str">
        <f t="shared" si="1194"/>
        <v>21-22</v>
      </c>
      <c r="AQ4020" s="49" t="str">
        <f t="shared" si="1195"/>
        <v>May</v>
      </c>
      <c r="AR4020" s="48" t="str">
        <f t="shared" si="1196"/>
        <v>315-325</v>
      </c>
      <c r="AS4020" s="49" t="str">
        <f t="shared" si="1190"/>
        <v>LWS-LTI</v>
      </c>
    </row>
    <row r="4021" spans="5:45" x14ac:dyDescent="0.3">
      <c r="E4021" s="15">
        <v>41052.909722222219</v>
      </c>
      <c r="F4021" s="21">
        <v>4.51</v>
      </c>
      <c r="G4021" s="21">
        <v>96.099998474121307</v>
      </c>
      <c r="H4021" s="42">
        <v>1.1746239627605923</v>
      </c>
      <c r="I4021" s="35">
        <v>323.89999999999998</v>
      </c>
      <c r="J4021" s="43">
        <v>2.6607538802660754E-2</v>
      </c>
      <c r="K4021" s="44">
        <v>0.3109042145343181</v>
      </c>
      <c r="L4021" s="26">
        <f t="shared" si="1178"/>
        <v>4.4473106288227093</v>
      </c>
      <c r="M4021" s="26">
        <f t="shared" si="1179"/>
        <v>4.5396170055964094E-2</v>
      </c>
      <c r="N4021" s="96">
        <f t="shared" si="1180"/>
        <v>5</v>
      </c>
      <c r="O4021" s="26">
        <f t="shared" si="1181"/>
        <v>0.33586876693050255</v>
      </c>
      <c r="P4021" s="3">
        <f>IF(L4021&gt;'Power Curve'!$C$37,0,INDEX(Ci,$N4021,1)*POWER(1-O4021,3)+INDEX(Ci,$N4021,2)*3*O4021*POWER(1-O4021,2)+INDEX(Ci,$N4021,3)*3*POWER(O4021,2)*(1-O4021)+INDEX(Ci,$N4021,4)*POWER(O4021,3))</f>
        <v>113.36720298160807</v>
      </c>
      <c r="Q4021" s="3">
        <f>MAX(0,MIN(P4021-V4021+W4021,'Power Curve'!$C$39))</f>
        <v>94.366419201404369</v>
      </c>
      <c r="R4021" s="3">
        <f t="shared" si="1182"/>
        <v>96.099998474121307</v>
      </c>
      <c r="S4021" s="3">
        <f t="shared" si="1183"/>
        <v>-1.7335792727169377</v>
      </c>
      <c r="T4021" s="3">
        <f t="shared" si="1184"/>
        <v>1.7335792727169377</v>
      </c>
      <c r="V4021" s="37">
        <f t="array" ref="V4021">SUM(_xlfn.NORM.DIST($AD$3:$AD$1003,$L4021,$AA4021,FALSE)*WindSpeedStep*$AE$3:$AE$1003)/AG4021</f>
        <v>88.257238834073874</v>
      </c>
      <c r="W4021" s="37">
        <f t="array" ref="W4021">SUM(_xlfn.NORM.DIST($AD$3:$AD$1003,$L4021,$AB4021,FALSE)*WindSpeedStep*$AE$3:$AE$1003)/AH4021</f>
        <v>69.25645505387017</v>
      </c>
      <c r="Y4021" s="1">
        <f t="shared" si="1185"/>
        <v>4</v>
      </c>
      <c r="Z4021" s="99">
        <f>IF(L4021&lt;'Power Curve'!$P$28,'Power Curve'!$Q$28,IF(L4021&gt;'Power Curve'!$P$29,'Power Curve'!$Q$29,INDEX(ReferenceTurbulence,Y4021)+(L4021-INDEX(ReferenceTurbulenceWindSpeed,Y4021))*(INDEX(ReferenceTurbulence,Y4021+1)-INDEX(ReferenceTurbulence,Y4021))/(INDEX(ReferenceTurbulenceWindSpeed,Y4021+1)-INDEX(ReferenceTurbulenceWindSpeed,Y4021))))</f>
        <v>0.11734681997305521</v>
      </c>
      <c r="AA4021" s="100">
        <f t="shared" si="1191"/>
        <v>0.5218777597247134</v>
      </c>
      <c r="AB4021" s="29">
        <f t="shared" si="1192"/>
        <v>0.11833199012388583</v>
      </c>
      <c r="AG4021" s="40">
        <f t="array" ref="AG4021">SUM(_xlfn.NORM.DIST($AD$3:$AD$1003,$F4021,$AA4021,FALSE)*WindSpeedStep)</f>
        <v>1.0000000000000029</v>
      </c>
      <c r="AH4021" s="40">
        <f t="array" ref="AH4021">SUM(_xlfn.NORM.DIST($AD$3:$AD$1003,$F4021,$AB4021,FALSE)*WindSpeedStep)</f>
        <v>1.0000000000016076</v>
      </c>
      <c r="AJ4021" s="47">
        <f t="shared" si="1186"/>
        <v>4</v>
      </c>
      <c r="AK4021" s="83" t="b">
        <f>COUNTIF('Power Curve'!$D$2:$D$31,AJ4021)&gt;0</f>
        <v>1</v>
      </c>
      <c r="AL4021" s="83" t="b">
        <f t="shared" si="1187"/>
        <v>0</v>
      </c>
      <c r="AM4021" s="83" t="b">
        <f t="shared" si="1193"/>
        <v>1</v>
      </c>
      <c r="AN4021" s="47" t="str">
        <f t="shared" si="1188"/>
        <v>Outer</v>
      </c>
      <c r="AO4021" s="48" t="str">
        <f t="shared" si="1189"/>
        <v>0.0-0.1</v>
      </c>
      <c r="AP4021" s="49" t="str">
        <f t="shared" si="1194"/>
        <v>21-22</v>
      </c>
      <c r="AQ4021" s="49" t="str">
        <f t="shared" si="1195"/>
        <v>May</v>
      </c>
      <c r="AR4021" s="48" t="str">
        <f t="shared" si="1196"/>
        <v>315-325</v>
      </c>
      <c r="AS4021" s="49" t="str">
        <f t="shared" si="1190"/>
        <v>LWS-LTI</v>
      </c>
    </row>
    <row r="4022" spans="5:45" x14ac:dyDescent="0.3">
      <c r="E4022" s="15">
        <v>41052.916666666664</v>
      </c>
      <c r="F4022" s="21">
        <v>4.59</v>
      </c>
      <c r="G4022" s="21">
        <v>85.039999008178299</v>
      </c>
      <c r="H4022" s="42">
        <v>1.1749541140017263</v>
      </c>
      <c r="I4022" s="35">
        <v>325.7</v>
      </c>
      <c r="J4022" s="43">
        <v>3.050108932461874E-2</v>
      </c>
      <c r="K4022" s="44">
        <v>0.39118806201820605</v>
      </c>
      <c r="L4022" s="26">
        <f t="shared" si="1178"/>
        <v>4.5266226416577053</v>
      </c>
      <c r="M4022" s="26">
        <f t="shared" si="1179"/>
        <v>5.7654097308208578E-2</v>
      </c>
      <c r="N4022" s="96">
        <f t="shared" si="1180"/>
        <v>5</v>
      </c>
      <c r="O4022" s="26">
        <f t="shared" si="1181"/>
        <v>0.42656045607802434</v>
      </c>
      <c r="P4022" s="3">
        <f>IF(L4022&gt;'Power Curve'!$C$37,0,INDEX(Ci,$N4022,1)*POWER(1-O4022,3)+INDEX(Ci,$N4022,2)*3*O4022*POWER(1-O4022,2)+INDEX(Ci,$N4022,3)*3*POWER(O4022,2)*(1-O4022)+INDEX(Ci,$N4022,4)*POWER(O4022,3))</f>
        <v>125.95197091113627</v>
      </c>
      <c r="Q4022" s="3">
        <f>MAX(0,MIN(P4022-V4022+W4022,'Power Curve'!$C$39))</f>
        <v>112.3245415095771</v>
      </c>
      <c r="R4022" s="3">
        <f t="shared" si="1182"/>
        <v>85.039999008178299</v>
      </c>
      <c r="S4022" s="3">
        <f t="shared" si="1183"/>
        <v>27.284542501398803</v>
      </c>
      <c r="T4022" s="3">
        <f t="shared" si="1184"/>
        <v>27.284542501398803</v>
      </c>
      <c r="V4022" s="37">
        <f t="array" ref="V4022">SUM(_xlfn.NORM.DIST($AD$3:$AD$1003,$L4022,$AA4022,FALSE)*WindSpeedStep*$AE$3:$AE$1003)/AG4022</f>
        <v>101.51809624039326</v>
      </c>
      <c r="W4022" s="37">
        <f t="array" ref="W4022">SUM(_xlfn.NORM.DIST($AD$3:$AD$1003,$L4022,$AB4022,FALSE)*WindSpeedStep*$AE$3:$AE$1003)/AH4022</f>
        <v>87.890666838834093</v>
      </c>
      <c r="Y4022" s="1">
        <f t="shared" si="1185"/>
        <v>4</v>
      </c>
      <c r="Z4022" s="99">
        <f>IF(L4022&lt;'Power Curve'!$P$28,'Power Curve'!$Q$28,IF(L4022&gt;'Power Curve'!$P$29,'Power Curve'!$Q$29,INDEX(ReferenceTurbulence,Y4022)+(L4022-INDEX(ReferenceTurbulenceWindSpeed,Y4022))*(INDEX(ReferenceTurbulence,Y4022+1)-INDEX(ReferenceTurbulence,Y4022))/(INDEX(ReferenceTurbulenceWindSpeed,Y4022+1)-INDEX(ReferenceTurbulenceWindSpeed,Y4022))))</f>
        <v>0.11740469675854222</v>
      </c>
      <c r="AA4022" s="100">
        <f t="shared" si="1191"/>
        <v>0.53144675858417423</v>
      </c>
      <c r="AB4022" s="29">
        <f t="shared" si="1192"/>
        <v>0.13806692153204331</v>
      </c>
      <c r="AG4022" s="40">
        <f t="array" ref="AG4022">SUM(_xlfn.NORM.DIST($AD$3:$AD$1003,$F4022,$AA4022,FALSE)*WindSpeedStep)</f>
        <v>1.0000000000000031</v>
      </c>
      <c r="AH4022" s="40">
        <f t="array" ref="AH4022">SUM(_xlfn.NORM.DIST($AD$3:$AD$1003,$F4022,$AB4022,FALSE)*WindSpeedStep)</f>
        <v>1.0000000000000038</v>
      </c>
      <c r="AJ4022" s="47">
        <f t="shared" si="1186"/>
        <v>5</v>
      </c>
      <c r="AK4022" s="83" t="b">
        <f>COUNTIF('Power Curve'!$D$2:$D$31,AJ4022)&gt;0</f>
        <v>1</v>
      </c>
      <c r="AL4022" s="83" t="b">
        <f t="shared" si="1187"/>
        <v>0</v>
      </c>
      <c r="AM4022" s="83" t="b">
        <f t="shared" si="1193"/>
        <v>1</v>
      </c>
      <c r="AN4022" s="47" t="str">
        <f t="shared" si="1188"/>
        <v>Outer</v>
      </c>
      <c r="AO4022" s="48" t="str">
        <f t="shared" si="1189"/>
        <v>0.0-0.1</v>
      </c>
      <c r="AP4022" s="49" t="str">
        <f t="shared" si="1194"/>
        <v>22-23</v>
      </c>
      <c r="AQ4022" s="49" t="str">
        <f t="shared" si="1195"/>
        <v>May</v>
      </c>
      <c r="AR4022" s="48" t="str">
        <f t="shared" si="1196"/>
        <v>325-335</v>
      </c>
      <c r="AS4022" s="49" t="str">
        <f t="shared" si="1190"/>
        <v>LWS-LTI</v>
      </c>
    </row>
    <row r="4023" spans="5:45" x14ac:dyDescent="0.3">
      <c r="E4023" s="15">
        <v>41052.923611111109</v>
      </c>
      <c r="F4023" s="21">
        <v>4.43</v>
      </c>
      <c r="G4023" s="21">
        <v>80.670001983642493</v>
      </c>
      <c r="H4023" s="42">
        <v>1.1752431441867723</v>
      </c>
      <c r="I4023" s="35">
        <v>321.89999999999998</v>
      </c>
      <c r="J4023" s="43">
        <v>4.5146726862302491E-2</v>
      </c>
      <c r="K4023" s="44">
        <v>0.52845323602868821</v>
      </c>
      <c r="L4023" s="26">
        <f t="shared" si="1178"/>
        <v>4.3691900784672724</v>
      </c>
      <c r="M4023" s="26">
        <f t="shared" si="1179"/>
        <v>3.3322387170709733E-2</v>
      </c>
      <c r="N4023" s="96">
        <f t="shared" si="1180"/>
        <v>5</v>
      </c>
      <c r="O4023" s="26">
        <f t="shared" si="1181"/>
        <v>0.24653949112951759</v>
      </c>
      <c r="P4023" s="3">
        <f>IF(L4023&gt;'Power Curve'!$C$37,0,INDEX(Ci,$N4023,1)*POWER(1-O4023,3)+INDEX(Ci,$N4023,2)*3*O4023*POWER(1-O4023,2)+INDEX(Ci,$N4023,3)*3*POWER(O4023,2)*(1-O4023)+INDEX(Ci,$N4023,4)*POWER(O4023,3))</f>
        <v>101.93451547622378</v>
      </c>
      <c r="Q4023" s="3">
        <f>MAX(0,MIN(P4023-V4023+W4023,'Power Curve'!$C$39))</f>
        <v>80.325569618529798</v>
      </c>
      <c r="R4023" s="3">
        <f t="shared" si="1182"/>
        <v>80.670001983642493</v>
      </c>
      <c r="S4023" s="3">
        <f t="shared" si="1183"/>
        <v>-0.34443236511269504</v>
      </c>
      <c r="T4023" s="3">
        <f t="shared" si="1184"/>
        <v>0.34443236511269504</v>
      </c>
      <c r="V4023" s="37">
        <f t="array" ref="V4023">SUM(_xlfn.NORM.DIST($AD$3:$AD$1003,$L4023,$AA4023,FALSE)*WindSpeedStep*$AE$3:$AE$1003)/AG4023</f>
        <v>75.743435294535516</v>
      </c>
      <c r="W4023" s="37">
        <f t="array" ref="W4023">SUM(_xlfn.NORM.DIST($AD$3:$AD$1003,$L4023,$AB4023,FALSE)*WindSpeedStep*$AE$3:$AE$1003)/AH4023</f>
        <v>54.134489436841534</v>
      </c>
      <c r="Y4023" s="1">
        <f t="shared" si="1185"/>
        <v>4</v>
      </c>
      <c r="Z4023" s="99">
        <f>IF(L4023&lt;'Power Curve'!$P$28,'Power Curve'!$Q$28,IF(L4023&gt;'Power Curve'!$P$29,'Power Curve'!$Q$29,INDEX(ReferenceTurbulence,Y4023)+(L4023-INDEX(ReferenceTurbulenceWindSpeed,Y4023))*(INDEX(ReferenceTurbulence,Y4023+1)-INDEX(ReferenceTurbulence,Y4023))/(INDEX(ReferenceTurbulenceWindSpeed,Y4023+1)-INDEX(ReferenceTurbulenceWindSpeed,Y4023))))</f>
        <v>0.11728981263994849</v>
      </c>
      <c r="AA4023" s="100">
        <f t="shared" si="1191"/>
        <v>0.51246148569174821</v>
      </c>
      <c r="AB4023" s="29">
        <f t="shared" si="1192"/>
        <v>0.19725463108204394</v>
      </c>
      <c r="AG4023" s="40">
        <f t="array" ref="AG4023">SUM(_xlfn.NORM.DIST($AD$3:$AD$1003,$F4023,$AA4023,FALSE)*WindSpeedStep)</f>
        <v>1.0000000000000029</v>
      </c>
      <c r="AH4023" s="40">
        <f t="array" ref="AH4023">SUM(_xlfn.NORM.DIST($AD$3:$AD$1003,$F4023,$AB4023,FALSE)*WindSpeedStep)</f>
        <v>1.0000000000000036</v>
      </c>
      <c r="AJ4023" s="47">
        <f t="shared" si="1186"/>
        <v>4</v>
      </c>
      <c r="AK4023" s="83" t="b">
        <f>COUNTIF('Power Curve'!$D$2:$D$31,AJ4023)&gt;0</f>
        <v>1</v>
      </c>
      <c r="AL4023" s="83" t="b">
        <f t="shared" si="1187"/>
        <v>0</v>
      </c>
      <c r="AM4023" s="83" t="b">
        <f t="shared" si="1193"/>
        <v>1</v>
      </c>
      <c r="AN4023" s="47" t="str">
        <f t="shared" si="1188"/>
        <v>Outer</v>
      </c>
      <c r="AO4023" s="48" t="str">
        <f t="shared" si="1189"/>
        <v>0.0-0.1</v>
      </c>
      <c r="AP4023" s="49" t="str">
        <f t="shared" si="1194"/>
        <v>22-23</v>
      </c>
      <c r="AQ4023" s="49" t="str">
        <f t="shared" si="1195"/>
        <v>May</v>
      </c>
      <c r="AR4023" s="48" t="str">
        <f t="shared" si="1196"/>
        <v>315-325</v>
      </c>
      <c r="AS4023" s="49" t="str">
        <f t="shared" si="1190"/>
        <v>LWS-LTI</v>
      </c>
    </row>
    <row r="4024" spans="5:45" x14ac:dyDescent="0.3">
      <c r="E4024" s="15">
        <v>41052.930555555555</v>
      </c>
      <c r="F4024" s="21">
        <v>4.3899999999999997</v>
      </c>
      <c r="G4024" s="21">
        <v>79.119998931884496</v>
      </c>
      <c r="H4024" s="42">
        <v>1.1756149656878732</v>
      </c>
      <c r="I4024" s="35">
        <v>318</v>
      </c>
      <c r="J4024" s="43">
        <v>3.1890660592255128E-2</v>
      </c>
      <c r="K4024" s="44">
        <v>0.40903961594560534</v>
      </c>
      <c r="L4024" s="26">
        <f t="shared" si="1178"/>
        <v>4.3301957160324749</v>
      </c>
      <c r="M4024" s="26">
        <f t="shared" si="1179"/>
        <v>2.7295682754975979E-2</v>
      </c>
      <c r="N4024" s="96">
        <f t="shared" si="1180"/>
        <v>5</v>
      </c>
      <c r="O4024" s="26">
        <f t="shared" si="1181"/>
        <v>0.2019502231229186</v>
      </c>
      <c r="P4024" s="3">
        <f>IF(L4024&gt;'Power Curve'!$C$37,0,INDEX(Ci,$N4024,1)*POWER(1-O4024,3)+INDEX(Ci,$N4024,2)*3*O4024*POWER(1-O4024,2)+INDEX(Ci,$N4024,3)*3*POWER(O4024,2)*(1-O4024)+INDEX(Ci,$N4024,4)*POWER(O4024,3))</f>
        <v>96.664293057965892</v>
      </c>
      <c r="Q4024" s="3">
        <f>MAX(0,MIN(P4024-V4024+W4024,'Power Curve'!$C$39))</f>
        <v>70.20569333642581</v>
      </c>
      <c r="R4024" s="3">
        <f t="shared" si="1182"/>
        <v>79.119998931884496</v>
      </c>
      <c r="S4024" s="3">
        <f t="shared" si="1183"/>
        <v>-8.9143055954586856</v>
      </c>
      <c r="T4024" s="3">
        <f t="shared" si="1184"/>
        <v>8.9143055954586856</v>
      </c>
      <c r="V4024" s="37">
        <f t="array" ref="V4024">SUM(_xlfn.NORM.DIST($AD$3:$AD$1003,$L4024,$AA4024,FALSE)*WindSpeedStep*$AE$3:$AE$1003)/AG4024</f>
        <v>69.745381525677729</v>
      </c>
      <c r="W4024" s="37">
        <f t="array" ref="W4024">SUM(_xlfn.NORM.DIST($AD$3:$AD$1003,$L4024,$AB4024,FALSE)*WindSpeedStep*$AE$3:$AE$1003)/AH4024</f>
        <v>43.286781804137647</v>
      </c>
      <c r="Y4024" s="1">
        <f t="shared" si="1185"/>
        <v>4</v>
      </c>
      <c r="Z4024" s="99">
        <f>IF(L4024&lt;'Power Curve'!$P$28,'Power Curve'!$Q$28,IF(L4024&gt;'Power Curve'!$P$29,'Power Curve'!$Q$29,INDEX(ReferenceTurbulence,Y4024)+(L4024-INDEX(ReferenceTurbulenceWindSpeed,Y4024))*(INDEX(ReferenceTurbulence,Y4024+1)-INDEX(ReferenceTurbulence,Y4024))/(INDEX(ReferenceTurbulenceWindSpeed,Y4024+1)-INDEX(ReferenceTurbulenceWindSpeed,Y4024))))</f>
        <v>0.11726135707225868</v>
      </c>
      <c r="AA4024" s="100">
        <f t="shared" si="1191"/>
        <v>0.50776462605044892</v>
      </c>
      <c r="AB4024" s="29">
        <f t="shared" si="1192"/>
        <v>0.13809280187802883</v>
      </c>
      <c r="AG4024" s="40">
        <f t="array" ref="AG4024">SUM(_xlfn.NORM.DIST($AD$3:$AD$1003,$F4024,$AA4024,FALSE)*WindSpeedStep)</f>
        <v>1.0000000000000029</v>
      </c>
      <c r="AH4024" s="40">
        <f t="array" ref="AH4024">SUM(_xlfn.NORM.DIST($AD$3:$AD$1003,$F4024,$AB4024,FALSE)*WindSpeedStep)</f>
        <v>1.0000000000000038</v>
      </c>
      <c r="AJ4024" s="47">
        <f t="shared" si="1186"/>
        <v>4</v>
      </c>
      <c r="AK4024" s="83" t="b">
        <f>COUNTIF('Power Curve'!$D$2:$D$31,AJ4024)&gt;0</f>
        <v>1</v>
      </c>
      <c r="AL4024" s="83" t="b">
        <f t="shared" si="1187"/>
        <v>0</v>
      </c>
      <c r="AM4024" s="83" t="b">
        <f t="shared" si="1193"/>
        <v>1</v>
      </c>
      <c r="AN4024" s="47" t="str">
        <f t="shared" si="1188"/>
        <v>Outer</v>
      </c>
      <c r="AO4024" s="48" t="str">
        <f t="shared" si="1189"/>
        <v>0.0-0.1</v>
      </c>
      <c r="AP4024" s="49" t="str">
        <f t="shared" si="1194"/>
        <v>22-23</v>
      </c>
      <c r="AQ4024" s="49" t="str">
        <f t="shared" si="1195"/>
        <v>May</v>
      </c>
      <c r="AR4024" s="48" t="str">
        <f t="shared" si="1196"/>
        <v>315-325</v>
      </c>
      <c r="AS4024" s="49" t="str">
        <f t="shared" si="1190"/>
        <v>LWS-LTI</v>
      </c>
    </row>
    <row r="4025" spans="5:45" x14ac:dyDescent="0.3">
      <c r="E4025" s="15">
        <v>41052.9375</v>
      </c>
      <c r="F4025" s="21">
        <v>4</v>
      </c>
      <c r="G4025" s="21">
        <v>35.010002136230398</v>
      </c>
      <c r="H4025" s="42">
        <v>1.176417371438818</v>
      </c>
      <c r="I4025" s="35">
        <v>312.7</v>
      </c>
      <c r="J4025" s="43">
        <v>0.04</v>
      </c>
      <c r="K4025" s="44">
        <v>0.41820872956702171</v>
      </c>
      <c r="L4025" s="26">
        <f t="shared" si="1178"/>
        <v>3.946406078445277</v>
      </c>
      <c r="M4025" s="26">
        <f t="shared" si="1179"/>
        <v>-3.2020242910616607E-2</v>
      </c>
      <c r="N4025" s="96">
        <f t="shared" si="1180"/>
        <v>4</v>
      </c>
      <c r="O4025" s="26">
        <f t="shared" si="1181"/>
        <v>0.85239273081450562</v>
      </c>
      <c r="P4025" s="3">
        <f>IF(L4025&gt;'Power Curve'!$C$37,0,INDEX(Ci,$N4025,1)*POWER(1-O4025,3)+INDEX(Ci,$N4025,2)*3*O4025*POWER(1-O4025,2)+INDEX(Ci,$N4025,3)*3*POWER(O4025,2)*(1-O4025)+INDEX(Ci,$N4025,4)*POWER(O4025,3))</f>
        <v>60.182202083750781</v>
      </c>
      <c r="Q4025" s="3">
        <f>MAX(0,MIN(P4025-V4025+W4025,'Power Curve'!$C$39))</f>
        <v>38.693240921151769</v>
      </c>
      <c r="R4025" s="3">
        <f t="shared" si="1182"/>
        <v>35.010002136230398</v>
      </c>
      <c r="S4025" s="3">
        <f t="shared" si="1183"/>
        <v>3.6832387849213717</v>
      </c>
      <c r="T4025" s="3">
        <f t="shared" si="1184"/>
        <v>3.6832387849213717</v>
      </c>
      <c r="V4025" s="37">
        <f t="array" ref="V4025">SUM(_xlfn.NORM.DIST($AD$3:$AD$1003,$L4025,$AA4025,FALSE)*WindSpeedStep*$AE$3:$AE$1003)/AG4025</f>
        <v>23.288361714251288</v>
      </c>
      <c r="W4025" s="37">
        <f t="array" ref="W4025">SUM(_xlfn.NORM.DIST($AD$3:$AD$1003,$L4025,$AB4025,FALSE)*WindSpeedStep*$AE$3:$AE$1003)/AH4025</f>
        <v>1.7994005516522793</v>
      </c>
      <c r="Y4025" s="1">
        <f t="shared" si="1185"/>
        <v>3</v>
      </c>
      <c r="Z4025" s="99">
        <f>IF(L4025&lt;'Power Curve'!$P$28,'Power Curve'!$Q$28,IF(L4025&gt;'Power Curve'!$P$29,'Power Curve'!$Q$29,INDEX(ReferenceTurbulence,Y4025)+(L4025-INDEX(ReferenceTurbulenceWindSpeed,Y4025))*(INDEX(ReferenceTurbulence,Y4025+1)-INDEX(ReferenceTurbulence,Y4025))/(INDEX(ReferenceTurbulenceWindSpeed,Y4025+1)-INDEX(ReferenceTurbulenceWindSpeed,Y4025))))</f>
        <v>0.11713247834199569</v>
      </c>
      <c r="AA4025" s="100">
        <f t="shared" si="1191"/>
        <v>0.46225232451221154</v>
      </c>
      <c r="AB4025" s="29">
        <f t="shared" si="1192"/>
        <v>0.15785624313781108</v>
      </c>
      <c r="AG4025" s="40">
        <f t="array" ref="AG4025">SUM(_xlfn.NORM.DIST($AD$3:$AD$1003,$F4025,$AA4025,FALSE)*WindSpeedStep)</f>
        <v>1.0000000000000022</v>
      </c>
      <c r="AH4025" s="40">
        <f t="array" ref="AH4025">SUM(_xlfn.NORM.DIST($AD$3:$AD$1003,$F4025,$AB4025,FALSE)*WindSpeedStep)</f>
        <v>1.0000000000000024</v>
      </c>
      <c r="AJ4025" s="47">
        <f t="shared" si="1186"/>
        <v>4</v>
      </c>
      <c r="AK4025" s="83" t="b">
        <f>COUNTIF('Power Curve'!$D$2:$D$31,AJ4025)&gt;0</f>
        <v>1</v>
      </c>
      <c r="AL4025" s="83" t="b">
        <f t="shared" si="1187"/>
        <v>0</v>
      </c>
      <c r="AM4025" s="83" t="b">
        <f t="shared" si="1193"/>
        <v>1</v>
      </c>
      <c r="AN4025" s="47" t="str">
        <f t="shared" si="1188"/>
        <v>Outer</v>
      </c>
      <c r="AO4025" s="48" t="str">
        <f t="shared" si="1189"/>
        <v>&lt;0</v>
      </c>
      <c r="AP4025" s="49" t="str">
        <f t="shared" si="1194"/>
        <v>22-23</v>
      </c>
      <c r="AQ4025" s="49" t="str">
        <f t="shared" si="1195"/>
        <v>May</v>
      </c>
      <c r="AR4025" s="48" t="str">
        <f t="shared" si="1196"/>
        <v>305-315</v>
      </c>
      <c r="AS4025" s="49" t="str">
        <f t="shared" si="1190"/>
        <v>LWS-LTI</v>
      </c>
    </row>
    <row r="4026" spans="5:45" x14ac:dyDescent="0.3">
      <c r="E4026" s="15">
        <v>41052.944444444445</v>
      </c>
      <c r="F4026" s="21">
        <v>3.67</v>
      </c>
      <c r="G4026" s="21">
        <v>22.850000381469698</v>
      </c>
      <c r="H4026" s="42">
        <v>1.1763593110084392</v>
      </c>
      <c r="I4026" s="35">
        <v>309.2</v>
      </c>
      <c r="J4026" s="43">
        <v>2.4523160762942781E-2</v>
      </c>
      <c r="K4026" s="44">
        <v>0.18127813346831143</v>
      </c>
      <c r="L4026" s="26">
        <f t="shared" si="1178"/>
        <v>3.6207680090369889</v>
      </c>
      <c r="M4026" s="26">
        <f t="shared" si="1179"/>
        <v>-8.234865625794302E-2</v>
      </c>
      <c r="N4026" s="96">
        <f t="shared" si="1180"/>
        <v>4</v>
      </c>
      <c r="O4026" s="26">
        <f t="shared" si="1181"/>
        <v>0.62038828998050644</v>
      </c>
      <c r="P4026" s="3">
        <f>IF(L4026&gt;'Power Curve'!$C$37,0,INDEX(Ci,$N4026,1)*POWER(1-O4026,3)+INDEX(Ci,$N4026,2)*3*O4026*POWER(1-O4026,2)+INDEX(Ci,$N4026,3)*3*POWER(O4026,2)*(1-O4026)+INDEX(Ci,$N4026,4)*POWER(O4026,3))</f>
        <v>35.154123207962641</v>
      </c>
      <c r="Q4026" s="3">
        <f>MAX(0,MIN(P4026-V4026+W4026,'Power Curve'!$C$39))</f>
        <v>30.134280487130262</v>
      </c>
      <c r="R4026" s="3">
        <f t="shared" si="1182"/>
        <v>22.850000381469698</v>
      </c>
      <c r="S4026" s="3">
        <f t="shared" si="1183"/>
        <v>7.2842801056605637</v>
      </c>
      <c r="T4026" s="3">
        <f t="shared" si="1184"/>
        <v>7.2842801056605637</v>
      </c>
      <c r="V4026" s="37">
        <f t="array" ref="V4026">SUM(_xlfn.NORM.DIST($AD$3:$AD$1003,$L4026,$AA4026,FALSE)*WindSpeedStep*$AE$3:$AE$1003)/AG4026</f>
        <v>5.0280478693914894</v>
      </c>
      <c r="W4026" s="37">
        <f t="array" ref="W4026">SUM(_xlfn.NORM.DIST($AD$3:$AD$1003,$L4026,$AB4026,FALSE)*WindSpeedStep*$AE$3:$AE$1003)/AH4026</f>
        <v>8.2051485591084165E-3</v>
      </c>
      <c r="Y4026" s="1">
        <f t="shared" si="1185"/>
        <v>3</v>
      </c>
      <c r="Z4026" s="99">
        <f>IF(L4026&lt;'Power Curve'!$P$28,'Power Curve'!$Q$28,IF(L4026&gt;'Power Curve'!$P$29,'Power Curve'!$Q$29,INDEX(ReferenceTurbulence,Y4026)+(L4026-INDEX(ReferenceTurbulenceWindSpeed,Y4026))*(INDEX(ReferenceTurbulence,Y4026+1)-INDEX(ReferenceTurbulence,Y4026))/(INDEX(ReferenceTurbulenceWindSpeed,Y4026+1)-INDEX(ReferenceTurbulenceWindSpeed,Y4026))))</f>
        <v>0.11713247834199569</v>
      </c>
      <c r="AA4026" s="100">
        <f t="shared" si="1191"/>
        <v>0.42410953039991595</v>
      </c>
      <c r="AB4026" s="29">
        <f t="shared" si="1192"/>
        <v>8.8792675970934334E-2</v>
      </c>
      <c r="AG4026" s="40">
        <f t="array" ref="AG4026">SUM(_xlfn.NORM.DIST($AD$3:$AD$1003,$F4026,$AA4026,FALSE)*WindSpeedStep)</f>
        <v>1.0000000000000004</v>
      </c>
      <c r="AH4026" s="40">
        <f t="array" ref="AH4026">SUM(_xlfn.NORM.DIST($AD$3:$AD$1003,$F4026,$AB4026,FALSE)*WindSpeedStep)</f>
        <v>0.99999989229598962</v>
      </c>
      <c r="AJ4026" s="47">
        <f t="shared" si="1186"/>
        <v>4</v>
      </c>
      <c r="AK4026" s="83" t="b">
        <f>COUNTIF('Power Curve'!$D$2:$D$31,AJ4026)&gt;0</f>
        <v>1</v>
      </c>
      <c r="AL4026" s="83" t="b">
        <f t="shared" si="1187"/>
        <v>0</v>
      </c>
      <c r="AM4026" s="83" t="b">
        <f t="shared" si="1193"/>
        <v>1</v>
      </c>
      <c r="AN4026" s="47" t="str">
        <f t="shared" si="1188"/>
        <v>Outer</v>
      </c>
      <c r="AO4026" s="48" t="str">
        <f t="shared" si="1189"/>
        <v>&lt;0</v>
      </c>
      <c r="AP4026" s="49" t="str">
        <f t="shared" si="1194"/>
        <v>22-23</v>
      </c>
      <c r="AQ4026" s="49" t="str">
        <f t="shared" si="1195"/>
        <v>May</v>
      </c>
      <c r="AR4026" s="48" t="str">
        <f t="shared" si="1196"/>
        <v>305-315</v>
      </c>
      <c r="AS4026" s="49" t="str">
        <f t="shared" si="1190"/>
        <v>LWS-LTI</v>
      </c>
    </row>
    <row r="4027" spans="5:45" x14ac:dyDescent="0.3">
      <c r="E4027" s="15">
        <v>41052.951388888891</v>
      </c>
      <c r="F4027" s="21">
        <v>3.61</v>
      </c>
      <c r="G4027" s="21">
        <v>22.399999618530302</v>
      </c>
      <c r="H4027" s="42">
        <v>1.1771625393439906</v>
      </c>
      <c r="I4027" s="35">
        <v>308.5</v>
      </c>
      <c r="J4027" s="43">
        <v>3.8781163434903052E-2</v>
      </c>
      <c r="K4027" s="44">
        <v>0.1687366882179312</v>
      </c>
      <c r="L4027" s="26">
        <f t="shared" si="1178"/>
        <v>3.5623833315746114</v>
      </c>
      <c r="M4027" s="26">
        <f t="shared" si="1179"/>
        <v>-9.137219636741549E-2</v>
      </c>
      <c r="N4027" s="96">
        <f t="shared" si="1180"/>
        <v>4</v>
      </c>
      <c r="O4027" s="26">
        <f t="shared" si="1181"/>
        <v>0.57879148137472636</v>
      </c>
      <c r="P4027" s="3">
        <f>IF(L4027&gt;'Power Curve'!$C$37,0,INDEX(Ci,$N4027,1)*POWER(1-O4027,3)+INDEX(Ci,$N4027,2)*3*O4027*POWER(1-O4027,2)+INDEX(Ci,$N4027,3)*3*POWER(O4027,2)*(1-O4027)+INDEX(Ci,$N4027,4)*POWER(O4027,3))</f>
        <v>31.108997608886767</v>
      </c>
      <c r="Q4027" s="3">
        <f>MAX(0,MIN(P4027-V4027+W4027,'Power Curve'!$C$39))</f>
        <v>27.60620644466751</v>
      </c>
      <c r="R4027" s="3">
        <f t="shared" si="1182"/>
        <v>22.399999618530302</v>
      </c>
      <c r="S4027" s="3">
        <f t="shared" si="1183"/>
        <v>5.2062068261372083</v>
      </c>
      <c r="T4027" s="3">
        <f t="shared" si="1184"/>
        <v>5.2062068261372083</v>
      </c>
      <c r="V4027" s="37">
        <f t="array" ref="V4027">SUM(_xlfn.NORM.DIST($AD$3:$AD$1003,$L4027,$AA4027,FALSE)*WindSpeedStep*$AE$3:$AE$1003)/AG4027</f>
        <v>3.5041580668511232</v>
      </c>
      <c r="W4027" s="37">
        <f t="array" ref="W4027">SUM(_xlfn.NORM.DIST($AD$3:$AD$1003,$L4027,$AB4027,FALSE)*WindSpeedStep*$AE$3:$AE$1003)/AH4027</f>
        <v>1.3669026318647497E-3</v>
      </c>
      <c r="Y4027" s="1">
        <f t="shared" si="1185"/>
        <v>3</v>
      </c>
      <c r="Z4027" s="99">
        <f>IF(L4027&lt;'Power Curve'!$P$28,'Power Curve'!$Q$28,IF(L4027&gt;'Power Curve'!$P$29,'Power Curve'!$Q$29,INDEX(ReferenceTurbulence,Y4027)+(L4027-INDEX(ReferenceTurbulenceWindSpeed,Y4027))*(INDEX(ReferenceTurbulence,Y4027+1)-INDEX(ReferenceTurbulence,Y4027))/(INDEX(ReferenceTurbulenceWindSpeed,Y4027+1)-INDEX(ReferenceTurbulenceWindSpeed,Y4027))))</f>
        <v>0.11713247834199569</v>
      </c>
      <c r="AA4027" s="100">
        <f t="shared" si="1191"/>
        <v>0.41727078843154963</v>
      </c>
      <c r="AB4027" s="29">
        <f t="shared" si="1192"/>
        <v>0.13815337019956944</v>
      </c>
      <c r="AG4027" s="40">
        <f t="array" ref="AG4027">SUM(_xlfn.NORM.DIST($AD$3:$AD$1003,$F4027,$AA4027,FALSE)*WindSpeedStep)</f>
        <v>1.0000000000000002</v>
      </c>
      <c r="AH4027" s="40">
        <f t="array" ref="AH4027">SUM(_xlfn.NORM.DIST($AD$3:$AD$1003,$F4027,$AB4027,FALSE)*WindSpeedStep)</f>
        <v>0.99999999999999933</v>
      </c>
      <c r="AJ4027" s="47">
        <f t="shared" si="1186"/>
        <v>4</v>
      </c>
      <c r="AK4027" s="83" t="b">
        <f>COUNTIF('Power Curve'!$D$2:$D$31,AJ4027)&gt;0</f>
        <v>1</v>
      </c>
      <c r="AL4027" s="83" t="b">
        <f t="shared" si="1187"/>
        <v>0</v>
      </c>
      <c r="AM4027" s="83" t="b">
        <f t="shared" si="1193"/>
        <v>1</v>
      </c>
      <c r="AN4027" s="47" t="str">
        <f t="shared" si="1188"/>
        <v>Outer</v>
      </c>
      <c r="AO4027" s="48" t="str">
        <f t="shared" si="1189"/>
        <v>&lt;0</v>
      </c>
      <c r="AP4027" s="49" t="str">
        <f t="shared" si="1194"/>
        <v>22-23</v>
      </c>
      <c r="AQ4027" s="49" t="str">
        <f t="shared" si="1195"/>
        <v>May</v>
      </c>
      <c r="AR4027" s="48" t="str">
        <f t="shared" si="1196"/>
        <v>305-315</v>
      </c>
      <c r="AS4027" s="49" t="str">
        <f t="shared" si="1190"/>
        <v>LWS-LTI</v>
      </c>
    </row>
    <row r="4028" spans="5:45" x14ac:dyDescent="0.3">
      <c r="E4028" s="15">
        <v>41052.958333333336</v>
      </c>
      <c r="F4028" s="21">
        <v>3.66</v>
      </c>
      <c r="G4028" s="21">
        <v>10.79999923706052</v>
      </c>
      <c r="H4028" s="42">
        <v>1.1782820688420008</v>
      </c>
      <c r="I4028" s="35">
        <v>312.89999999999998</v>
      </c>
      <c r="J4028" s="43">
        <v>0.10928961748633879</v>
      </c>
      <c r="K4028" s="44">
        <v>0.37488554599620455</v>
      </c>
      <c r="L4028" s="26">
        <f t="shared" si="1178"/>
        <v>3.6128684236168205</v>
      </c>
      <c r="M4028" s="26">
        <f t="shared" si="1179"/>
        <v>-8.3569562649573381E-2</v>
      </c>
      <c r="N4028" s="96">
        <f t="shared" si="1180"/>
        <v>4</v>
      </c>
      <c r="O4028" s="26">
        <f t="shared" si="1181"/>
        <v>0.61476014305789128</v>
      </c>
      <c r="P4028" s="3">
        <f>IF(L4028&gt;'Power Curve'!$C$37,0,INDEX(Ci,$N4028,1)*POWER(1-O4028,3)+INDEX(Ci,$N4028,2)*3*O4028*POWER(1-O4028,2)+INDEX(Ci,$N4028,3)*3*POWER(O4028,2)*(1-O4028)+INDEX(Ci,$N4028,4)*POWER(O4028,3))</f>
        <v>34.597177898813129</v>
      </c>
      <c r="Q4028" s="3">
        <f>MAX(0,MIN(P4028-V4028+W4028,'Power Curve'!$C$39))</f>
        <v>33.487862566469474</v>
      </c>
      <c r="R4028" s="3">
        <f t="shared" si="1182"/>
        <v>10.79999923706052</v>
      </c>
      <c r="S4028" s="3">
        <f t="shared" si="1183"/>
        <v>22.687863329408955</v>
      </c>
      <c r="T4028" s="3">
        <f t="shared" si="1184"/>
        <v>22.687863329408955</v>
      </c>
      <c r="V4028" s="37">
        <f t="array" ref="V4028">SUM(_xlfn.NORM.DIST($AD$3:$AD$1003,$L4028,$AA4028,FALSE)*WindSpeedStep*$AE$3:$AE$1003)/AG4028</f>
        <v>4.7970869174516215</v>
      </c>
      <c r="W4028" s="37">
        <f t="array" ref="W4028">SUM(_xlfn.NORM.DIST($AD$3:$AD$1003,$L4028,$AB4028,FALSE)*WindSpeedStep*$AE$3:$AE$1003)/AH4028</f>
        <v>3.6877715851079662</v>
      </c>
      <c r="Y4028" s="1">
        <f t="shared" si="1185"/>
        <v>3</v>
      </c>
      <c r="Z4028" s="99">
        <f>IF(L4028&lt;'Power Curve'!$P$28,'Power Curve'!$Q$28,IF(L4028&gt;'Power Curve'!$P$29,'Power Curve'!$Q$29,INDEX(ReferenceTurbulence,Y4028)+(L4028-INDEX(ReferenceTurbulenceWindSpeed,Y4028))*(INDEX(ReferenceTurbulence,Y4028+1)-INDEX(ReferenceTurbulence,Y4028))/(INDEX(ReferenceTurbulenceWindSpeed,Y4028+1)-INDEX(ReferenceTurbulenceWindSpeed,Y4028))))</f>
        <v>0.11713247834199569</v>
      </c>
      <c r="AA4028" s="100">
        <f t="shared" si="1191"/>
        <v>0.42318423238177733</v>
      </c>
      <c r="AB4028" s="29">
        <f t="shared" si="1192"/>
        <v>0.39484900804555412</v>
      </c>
      <c r="AG4028" s="40">
        <f t="array" ref="AG4028">SUM(_xlfn.NORM.DIST($AD$3:$AD$1003,$F4028,$AA4028,FALSE)*WindSpeedStep)</f>
        <v>1.0000000000000007</v>
      </c>
      <c r="AH4028" s="40">
        <f t="array" ref="AH4028">SUM(_xlfn.NORM.DIST($AD$3:$AD$1003,$F4028,$AB4028,FALSE)*WindSpeedStep)</f>
        <v>1.0000000000000002</v>
      </c>
      <c r="AJ4028" s="47">
        <f t="shared" si="1186"/>
        <v>4</v>
      </c>
      <c r="AK4028" s="83" t="b">
        <f>COUNTIF('Power Curve'!$D$2:$D$31,AJ4028)&gt;0</f>
        <v>1</v>
      </c>
      <c r="AL4028" s="83" t="b">
        <f t="shared" si="1187"/>
        <v>0</v>
      </c>
      <c r="AM4028" s="83" t="b">
        <f t="shared" si="1193"/>
        <v>1</v>
      </c>
      <c r="AN4028" s="47" t="str">
        <f t="shared" si="1188"/>
        <v>Outer</v>
      </c>
      <c r="AO4028" s="48" t="str">
        <f t="shared" si="1189"/>
        <v>&lt;0</v>
      </c>
      <c r="AP4028" s="49" t="str">
        <f t="shared" si="1194"/>
        <v>23-24</v>
      </c>
      <c r="AQ4028" s="49" t="str">
        <f t="shared" si="1195"/>
        <v>May</v>
      </c>
      <c r="AR4028" s="48" t="str">
        <f t="shared" si="1196"/>
        <v>305-315</v>
      </c>
      <c r="AS4028" s="49" t="str">
        <f t="shared" si="1190"/>
        <v>Inner-TI</v>
      </c>
    </row>
    <row r="4029" spans="5:45" x14ac:dyDescent="0.3">
      <c r="E4029" s="15">
        <v>41052.972222222219</v>
      </c>
      <c r="F4029" s="21">
        <v>3.83</v>
      </c>
      <c r="G4029" s="21">
        <v>16.090000152587898</v>
      </c>
      <c r="H4029" s="42">
        <v>1.1781990659513502</v>
      </c>
      <c r="I4029" s="35">
        <v>302.3</v>
      </c>
      <c r="J4029" s="43">
        <v>6.2663185378590072E-2</v>
      </c>
      <c r="K4029" s="44">
        <v>0.2560306643970327</v>
      </c>
      <c r="L4029" s="26">
        <f t="shared" si="1178"/>
        <v>3.7805904745739922</v>
      </c>
      <c r="M4029" s="26">
        <f t="shared" si="1179"/>
        <v>-5.7647579008741005E-2</v>
      </c>
      <c r="N4029" s="96">
        <f t="shared" si="1180"/>
        <v>4</v>
      </c>
      <c r="O4029" s="26">
        <f t="shared" si="1181"/>
        <v>0.73425557158244004</v>
      </c>
      <c r="P4029" s="3">
        <f>IF(L4029&gt;'Power Curve'!$C$37,0,INDEX(Ci,$N4029,1)*POWER(1-O4029,3)+INDEX(Ci,$N4029,2)*3*O4029*POWER(1-O4029,2)+INDEX(Ci,$N4029,3)*3*POWER(O4029,2)*(1-O4029)+INDEX(Ci,$N4029,4)*POWER(O4029,3))</f>
        <v>46.991823045691746</v>
      </c>
      <c r="Q4029" s="3">
        <f>MAX(0,MIN(P4029-V4029+W4029,'Power Curve'!$C$39))</f>
        <v>36.766113339087305</v>
      </c>
      <c r="R4029" s="3">
        <f t="shared" si="1182"/>
        <v>16.090000152587898</v>
      </c>
      <c r="S4029" s="3">
        <f t="shared" si="1183"/>
        <v>20.676113186499407</v>
      </c>
      <c r="T4029" s="3">
        <f t="shared" si="1184"/>
        <v>20.676113186499407</v>
      </c>
      <c r="V4029" s="37">
        <f t="array" ref="V4029">SUM(_xlfn.NORM.DIST($AD$3:$AD$1003,$L4029,$AA4029,FALSE)*WindSpeedStep*$AE$3:$AE$1003)/AG4029</f>
        <v>11.67612200561552</v>
      </c>
      <c r="W4029" s="37">
        <f t="array" ref="W4029">SUM(_xlfn.NORM.DIST($AD$3:$AD$1003,$L4029,$AB4029,FALSE)*WindSpeedStep*$AE$3:$AE$1003)/AH4029</f>
        <v>1.4504122990110782</v>
      </c>
      <c r="Y4029" s="1">
        <f t="shared" si="1185"/>
        <v>3</v>
      </c>
      <c r="Z4029" s="99">
        <f>IF(L4029&lt;'Power Curve'!$P$28,'Power Curve'!$Q$28,IF(L4029&gt;'Power Curve'!$P$29,'Power Curve'!$Q$29,INDEX(ReferenceTurbulence,Y4029)+(L4029-INDEX(ReferenceTurbulenceWindSpeed,Y4029))*(INDEX(ReferenceTurbulence,Y4029+1)-INDEX(ReferenceTurbulence,Y4029))/(INDEX(ReferenceTurbulenceWindSpeed,Y4029+1)-INDEX(ReferenceTurbulenceWindSpeed,Y4029))))</f>
        <v>0.11713247834199569</v>
      </c>
      <c r="AA4029" s="100">
        <f t="shared" si="1191"/>
        <v>0.44282993188299336</v>
      </c>
      <c r="AB4029" s="29">
        <f t="shared" si="1192"/>
        <v>0.23690384174876189</v>
      </c>
      <c r="AG4029" s="40">
        <f t="array" ref="AG4029">SUM(_xlfn.NORM.DIST($AD$3:$AD$1003,$F4029,$AA4029,FALSE)*WindSpeedStep)</f>
        <v>1.0000000000000011</v>
      </c>
      <c r="AH4029" s="40">
        <f t="array" ref="AH4029">SUM(_xlfn.NORM.DIST($AD$3:$AD$1003,$F4029,$AB4029,FALSE)*WindSpeedStep)</f>
        <v>1.0000000000000009</v>
      </c>
      <c r="AJ4029" s="47">
        <f t="shared" si="1186"/>
        <v>4</v>
      </c>
      <c r="AK4029" s="83" t="b">
        <f>COUNTIF('Power Curve'!$D$2:$D$31,AJ4029)&gt;0</f>
        <v>1</v>
      </c>
      <c r="AL4029" s="83" t="b">
        <f t="shared" si="1187"/>
        <v>0</v>
      </c>
      <c r="AM4029" s="83" t="b">
        <f t="shared" si="1193"/>
        <v>1</v>
      </c>
      <c r="AN4029" s="47" t="str">
        <f t="shared" si="1188"/>
        <v>Outer</v>
      </c>
      <c r="AO4029" s="48" t="str">
        <f t="shared" si="1189"/>
        <v>&lt;0</v>
      </c>
      <c r="AP4029" s="49" t="str">
        <f t="shared" si="1194"/>
        <v>23-24</v>
      </c>
      <c r="AQ4029" s="49" t="str">
        <f t="shared" si="1195"/>
        <v>May</v>
      </c>
      <c r="AR4029" s="48" t="str">
        <f t="shared" si="1196"/>
        <v>295-305</v>
      </c>
      <c r="AS4029" s="49" t="str">
        <f t="shared" si="1190"/>
        <v>LWS-LTI</v>
      </c>
    </row>
    <row r="4030" spans="5:45" x14ac:dyDescent="0.3">
      <c r="E4030" s="15">
        <v>41052.979166666664</v>
      </c>
      <c r="F4030" s="21">
        <v>4.49</v>
      </c>
      <c r="G4030" s="21">
        <v>85.340000152587493</v>
      </c>
      <c r="H4030" s="42">
        <v>1.1786141894662916</v>
      </c>
      <c r="I4030" s="35">
        <v>305</v>
      </c>
      <c r="J4030" s="43">
        <v>6.0133630289532294E-2</v>
      </c>
      <c r="K4030" s="44">
        <v>0.44660186008141012</v>
      </c>
      <c r="L4030" s="26">
        <f t="shared" si="1178"/>
        <v>4.4325965068761564</v>
      </c>
      <c r="M4030" s="26">
        <f t="shared" si="1179"/>
        <v>4.3122055076979277E-2</v>
      </c>
      <c r="N4030" s="96">
        <f t="shared" si="1180"/>
        <v>5</v>
      </c>
      <c r="O4030" s="26">
        <f t="shared" si="1181"/>
        <v>0.31904346486142315</v>
      </c>
      <c r="P4030" s="3">
        <f>IF(L4030&gt;'Power Curve'!$C$37,0,INDEX(Ci,$N4030,1)*POWER(1-O4030,3)+INDEX(Ci,$N4030,2)*3*O4030*POWER(1-O4030,2)+INDEX(Ci,$N4030,3)*3*POWER(O4030,2)*(1-O4030)+INDEX(Ci,$N4030,4)*POWER(O4030,3))</f>
        <v>111.13307120906421</v>
      </c>
      <c r="Q4030" s="3">
        <f>MAX(0,MIN(P4030-V4030+W4030,'Power Curve'!$C$39))</f>
        <v>95.759225446253055</v>
      </c>
      <c r="R4030" s="3">
        <f t="shared" si="1182"/>
        <v>85.340000152587493</v>
      </c>
      <c r="S4030" s="3">
        <f t="shared" si="1183"/>
        <v>10.419225293665562</v>
      </c>
      <c r="T4030" s="3">
        <f t="shared" si="1184"/>
        <v>10.419225293665562</v>
      </c>
      <c r="V4030" s="37">
        <f t="array" ref="V4030">SUM(_xlfn.NORM.DIST($AD$3:$AD$1003,$L4030,$AA4030,FALSE)*WindSpeedStep*$AE$3:$AE$1003)/AG4030</f>
        <v>85.854348803412691</v>
      </c>
      <c r="W4030" s="37">
        <f t="array" ref="W4030">SUM(_xlfn.NORM.DIST($AD$3:$AD$1003,$L4030,$AB4030,FALSE)*WindSpeedStep*$AE$3:$AE$1003)/AH4030</f>
        <v>70.480503040601533</v>
      </c>
      <c r="Y4030" s="1">
        <f t="shared" si="1185"/>
        <v>4</v>
      </c>
      <c r="Z4030" s="99">
        <f>IF(L4030&lt;'Power Curve'!$P$28,'Power Curve'!$Q$28,IF(L4030&gt;'Power Curve'!$P$29,'Power Curve'!$Q$29,INDEX(ReferenceTurbulence,Y4030)+(L4030-INDEX(ReferenceTurbulenceWindSpeed,Y4030))*(INDEX(ReferenceTurbulence,Y4030+1)-INDEX(ReferenceTurbulence,Y4030))/(INDEX(ReferenceTurbulenceWindSpeed,Y4030+1)-INDEX(ReferenceTurbulenceWindSpeed,Y4030))))</f>
        <v>0.11733608255700574</v>
      </c>
      <c r="AA4030" s="100">
        <f t="shared" si="1191"/>
        <v>0.5201035096727159</v>
      </c>
      <c r="AB4030" s="29">
        <f t="shared" si="1192"/>
        <v>0.26654811956716307</v>
      </c>
      <c r="AG4030" s="40">
        <f t="array" ref="AG4030">SUM(_xlfn.NORM.DIST($AD$3:$AD$1003,$F4030,$AA4030,FALSE)*WindSpeedStep)</f>
        <v>1.0000000000000031</v>
      </c>
      <c r="AH4030" s="40">
        <f t="array" ref="AH4030">SUM(_xlfn.NORM.DIST($AD$3:$AD$1003,$F4030,$AB4030,FALSE)*WindSpeedStep)</f>
        <v>1.0000000000000036</v>
      </c>
      <c r="AJ4030" s="47">
        <f t="shared" si="1186"/>
        <v>4</v>
      </c>
      <c r="AK4030" s="83" t="b">
        <f>COUNTIF('Power Curve'!$D$2:$D$31,AJ4030)&gt;0</f>
        <v>1</v>
      </c>
      <c r="AL4030" s="83" t="b">
        <f t="shared" si="1187"/>
        <v>0</v>
      </c>
      <c r="AM4030" s="83" t="b">
        <f t="shared" si="1193"/>
        <v>1</v>
      </c>
      <c r="AN4030" s="47" t="str">
        <f t="shared" si="1188"/>
        <v>Outer</v>
      </c>
      <c r="AO4030" s="48" t="str">
        <f t="shared" si="1189"/>
        <v>0.0-0.1</v>
      </c>
      <c r="AP4030" s="49" t="str">
        <f t="shared" si="1194"/>
        <v>23-24</v>
      </c>
      <c r="AQ4030" s="49" t="str">
        <f t="shared" si="1195"/>
        <v>May</v>
      </c>
      <c r="AR4030" s="48" t="str">
        <f t="shared" si="1196"/>
        <v>305-315</v>
      </c>
      <c r="AS4030" s="49" t="str">
        <f t="shared" si="1190"/>
        <v>LWS-LTI</v>
      </c>
    </row>
    <row r="4031" spans="5:45" x14ac:dyDescent="0.3">
      <c r="E4031" s="15">
        <v>41052.986111111109</v>
      </c>
      <c r="F4031" s="21">
        <v>4.8499999999999996</v>
      </c>
      <c r="G4031" s="21">
        <v>147.52000427246099</v>
      </c>
      <c r="H4031" s="42">
        <v>1.1794453107301959</v>
      </c>
      <c r="I4031" s="35">
        <v>300.39999999999998</v>
      </c>
      <c r="J4031" s="43">
        <v>6.3917525773195885E-2</v>
      </c>
      <c r="K4031" s="44">
        <v>0.51290562432322062</v>
      </c>
      <c r="L4031" s="26">
        <f t="shared" si="1178"/>
        <v>4.7891191822531685</v>
      </c>
      <c r="M4031" s="26">
        <f t="shared" si="1179"/>
        <v>9.8223783835761344E-2</v>
      </c>
      <c r="N4031" s="96">
        <f t="shared" si="1180"/>
        <v>5</v>
      </c>
      <c r="O4031" s="26">
        <f t="shared" si="1181"/>
        <v>0.72671996295513641</v>
      </c>
      <c r="P4031" s="3">
        <f>IF(L4031&gt;'Power Curve'!$C$37,0,INDEX(Ci,$N4031,1)*POWER(1-O4031,3)+INDEX(Ci,$N4031,2)*3*O4031*POWER(1-O4031,2)+INDEX(Ci,$N4031,3)*3*POWER(O4031,2)*(1-O4031)+INDEX(Ci,$N4031,4)*POWER(O4031,3))</f>
        <v>171.31593226589439</v>
      </c>
      <c r="Q4031" s="3">
        <f>MAX(0,MIN(P4031-V4031+W4031,'Power Curve'!$C$39))</f>
        <v>170.45017205013329</v>
      </c>
      <c r="R4031" s="3">
        <f t="shared" si="1182"/>
        <v>147.52000427246099</v>
      </c>
      <c r="S4031" s="3">
        <f t="shared" si="1183"/>
        <v>22.930167777672295</v>
      </c>
      <c r="T4031" s="3">
        <f t="shared" si="1184"/>
        <v>22.930167777672295</v>
      </c>
      <c r="V4031" s="37">
        <f t="array" ref="V4031">SUM(_xlfn.NORM.DIST($AD$3:$AD$1003,$L4031,$AA4031,FALSE)*WindSpeedStep*$AE$3:$AE$1003)/AG4031</f>
        <v>147.73131173650577</v>
      </c>
      <c r="W4031" s="37">
        <f t="array" ref="W4031">SUM(_xlfn.NORM.DIST($AD$3:$AD$1003,$L4031,$AB4031,FALSE)*WindSpeedStep*$AE$3:$AE$1003)/AH4031</f>
        <v>146.86555152074467</v>
      </c>
      <c r="Y4031" s="1">
        <f t="shared" si="1185"/>
        <v>4</v>
      </c>
      <c r="Z4031" s="99">
        <f>IF(L4031&lt;'Power Curve'!$P$28,'Power Curve'!$Q$28,IF(L4031&gt;'Power Curve'!$P$29,'Power Curve'!$Q$29,INDEX(ReferenceTurbulence,Y4031)+(L4031-INDEX(ReferenceTurbulenceWindSpeed,Y4031))*(INDEX(ReferenceTurbulence,Y4031+1)-INDEX(ReferenceTurbulence,Y4031))/(INDEX(ReferenceTurbulenceWindSpeed,Y4031+1)-INDEX(ReferenceTurbulenceWindSpeed,Y4031))))</f>
        <v>0.11759624978346332</v>
      </c>
      <c r="AA4031" s="100">
        <f t="shared" si="1191"/>
        <v>0.56318245559901925</v>
      </c>
      <c r="AB4031" s="29">
        <f t="shared" si="1192"/>
        <v>0.30610864876257371</v>
      </c>
      <c r="AG4031" s="40">
        <f t="array" ref="AG4031">SUM(_xlfn.NORM.DIST($AD$3:$AD$1003,$F4031,$AA4031,FALSE)*WindSpeedStep)</f>
        <v>1.0000000000000033</v>
      </c>
      <c r="AH4031" s="40">
        <f t="array" ref="AH4031">SUM(_xlfn.NORM.DIST($AD$3:$AD$1003,$F4031,$AB4031,FALSE)*WindSpeedStep)</f>
        <v>1.0000000000000036</v>
      </c>
      <c r="AJ4031" s="47">
        <f t="shared" si="1186"/>
        <v>5</v>
      </c>
      <c r="AK4031" s="83" t="b">
        <f>COUNTIF('Power Curve'!$D$2:$D$31,AJ4031)&gt;0</f>
        <v>1</v>
      </c>
      <c r="AL4031" s="83" t="b">
        <f t="shared" si="1187"/>
        <v>0</v>
      </c>
      <c r="AM4031" s="83" t="b">
        <f t="shared" si="1193"/>
        <v>1</v>
      </c>
      <c r="AN4031" s="47" t="str">
        <f t="shared" si="1188"/>
        <v>Outer</v>
      </c>
      <c r="AO4031" s="48" t="str">
        <f t="shared" si="1189"/>
        <v>0.0-0.1</v>
      </c>
      <c r="AP4031" s="49" t="str">
        <f t="shared" si="1194"/>
        <v>23-24</v>
      </c>
      <c r="AQ4031" s="49" t="str">
        <f t="shared" si="1195"/>
        <v>May</v>
      </c>
      <c r="AR4031" s="48" t="str">
        <f t="shared" si="1196"/>
        <v>295-305</v>
      </c>
      <c r="AS4031" s="49" t="str">
        <f t="shared" si="1190"/>
        <v>LWS-LTI</v>
      </c>
    </row>
    <row r="4032" spans="5:45" x14ac:dyDescent="0.3">
      <c r="E4032" s="15">
        <v>41052.993055555555</v>
      </c>
      <c r="F4032" s="21">
        <v>4.3899999999999997</v>
      </c>
      <c r="G4032" s="21">
        <v>85.340000152587493</v>
      </c>
      <c r="H4032" s="42">
        <v>1.1803034849500074</v>
      </c>
      <c r="I4032" s="35">
        <v>301.8</v>
      </c>
      <c r="J4032" s="43">
        <v>5.9225512528473807E-2</v>
      </c>
      <c r="K4032" s="44">
        <v>0.44872397187089791</v>
      </c>
      <c r="L4032" s="26">
        <f t="shared" si="1178"/>
        <v>4.3359445586654664</v>
      </c>
      <c r="M4032" s="26">
        <f t="shared" si="1179"/>
        <v>2.8184184915757315E-2</v>
      </c>
      <c r="N4032" s="96">
        <f t="shared" si="1180"/>
        <v>5</v>
      </c>
      <c r="O4032" s="26">
        <f t="shared" si="1181"/>
        <v>0.2085239088786183</v>
      </c>
      <c r="P4032" s="3">
        <f>IF(L4032&gt;'Power Curve'!$C$37,0,INDEX(Ci,$N4032,1)*POWER(1-O4032,3)+INDEX(Ci,$N4032,2)*3*O4032*POWER(1-O4032,2)+INDEX(Ci,$N4032,3)*3*POWER(O4032,2)*(1-O4032)+INDEX(Ci,$N4032,4)*POWER(O4032,3))</f>
        <v>97.421130673106177</v>
      </c>
      <c r="Q4032" s="3">
        <f>MAX(0,MIN(P4032-V4032+W4032,'Power Curve'!$C$39))</f>
        <v>78.359813792009589</v>
      </c>
      <c r="R4032" s="3">
        <f t="shared" si="1182"/>
        <v>85.340000152587493</v>
      </c>
      <c r="S4032" s="3">
        <f t="shared" si="1183"/>
        <v>-6.9801863605779033</v>
      </c>
      <c r="T4032" s="3">
        <f t="shared" si="1184"/>
        <v>6.9801863605779033</v>
      </c>
      <c r="V4032" s="37">
        <f t="array" ref="V4032">SUM(_xlfn.NORM.DIST($AD$3:$AD$1003,$L4032,$AA4032,FALSE)*WindSpeedStep*$AE$3:$AE$1003)/AG4032</f>
        <v>70.61819142340093</v>
      </c>
      <c r="W4032" s="37">
        <f t="array" ref="W4032">SUM(_xlfn.NORM.DIST($AD$3:$AD$1003,$L4032,$AB4032,FALSE)*WindSpeedStep*$AE$3:$AE$1003)/AH4032</f>
        <v>51.556874542304342</v>
      </c>
      <c r="Y4032" s="1">
        <f t="shared" si="1185"/>
        <v>4</v>
      </c>
      <c r="Z4032" s="99">
        <f>IF(L4032&lt;'Power Curve'!$P$28,'Power Curve'!$Q$28,IF(L4032&gt;'Power Curve'!$P$29,'Power Curve'!$Q$29,INDEX(ReferenceTurbulence,Y4032)+(L4032-INDEX(ReferenceTurbulenceWindSpeed,Y4032))*(INDEX(ReferenceTurbulence,Y4032+1)-INDEX(ReferenceTurbulence,Y4032))/(INDEX(ReferenceTurbulenceWindSpeed,Y4032+1)-INDEX(ReferenceTurbulenceWindSpeed,Y4032))))</f>
        <v>0.11726555220638749</v>
      </c>
      <c r="AA4032" s="100">
        <f t="shared" si="1191"/>
        <v>0.50845693300818695</v>
      </c>
      <c r="AB4032" s="29">
        <f t="shared" si="1192"/>
        <v>0.25679853878200942</v>
      </c>
      <c r="AG4032" s="40">
        <f t="array" ref="AG4032">SUM(_xlfn.NORM.DIST($AD$3:$AD$1003,$F4032,$AA4032,FALSE)*WindSpeedStep)</f>
        <v>1.0000000000000029</v>
      </c>
      <c r="AH4032" s="40">
        <f t="array" ref="AH4032">SUM(_xlfn.NORM.DIST($AD$3:$AD$1003,$F4032,$AB4032,FALSE)*WindSpeedStep)</f>
        <v>1.0000000000000038</v>
      </c>
      <c r="AJ4032" s="47">
        <f t="shared" si="1186"/>
        <v>4</v>
      </c>
      <c r="AK4032" s="83" t="b">
        <f>COUNTIF('Power Curve'!$D$2:$D$31,AJ4032)&gt;0</f>
        <v>1</v>
      </c>
      <c r="AL4032" s="83" t="b">
        <f t="shared" si="1187"/>
        <v>0</v>
      </c>
      <c r="AM4032" s="83" t="b">
        <f t="shared" si="1193"/>
        <v>1</v>
      </c>
      <c r="AN4032" s="47" t="str">
        <f t="shared" si="1188"/>
        <v>Outer</v>
      </c>
      <c r="AO4032" s="48" t="str">
        <f t="shared" si="1189"/>
        <v>0.0-0.1</v>
      </c>
      <c r="AP4032" s="49" t="str">
        <f t="shared" si="1194"/>
        <v>23-24</v>
      </c>
      <c r="AQ4032" s="49" t="str">
        <f t="shared" si="1195"/>
        <v>May</v>
      </c>
      <c r="AR4032" s="48" t="str">
        <f t="shared" si="1196"/>
        <v>295-305</v>
      </c>
      <c r="AS4032" s="49" t="str">
        <f t="shared" si="1190"/>
        <v>LWS-LTI</v>
      </c>
    </row>
    <row r="4033" spans="5:45" x14ac:dyDescent="0.3">
      <c r="E4033" s="15">
        <v>41053</v>
      </c>
      <c r="F4033" s="21">
        <v>4.18</v>
      </c>
      <c r="G4033" s="21">
        <v>54.830001831054702</v>
      </c>
      <c r="H4033" s="42">
        <v>1.1809703695381495</v>
      </c>
      <c r="I4033" s="35">
        <v>299.39999999999998</v>
      </c>
      <c r="J4033" s="43">
        <v>4.3062200956937802E-2</v>
      </c>
      <c r="K4033" s="44">
        <v>0.40419851469213769</v>
      </c>
      <c r="L4033" s="26">
        <f t="shared" si="1178"/>
        <v>4.1293077630477981</v>
      </c>
      <c r="M4033" s="26">
        <f t="shared" si="1179"/>
        <v>-3.7521979571363607E-3</v>
      </c>
      <c r="N4033" s="96">
        <f t="shared" si="1180"/>
        <v>4</v>
      </c>
      <c r="O4033" s="26">
        <f t="shared" si="1181"/>
        <v>0.98270305706386141</v>
      </c>
      <c r="P4033" s="3">
        <f>IF(L4033&gt;'Power Curve'!$C$37,0,INDEX(Ci,$N4033,1)*POWER(1-O4033,3)+INDEX(Ci,$N4033,2)*3*O4033*POWER(1-O4033,2)+INDEX(Ci,$N4033,3)*3*POWER(O4033,2)*(1-O4033)+INDEX(Ci,$N4033,4)*POWER(O4033,3))</f>
        <v>75.37509626737743</v>
      </c>
      <c r="Q4033" s="3">
        <f>MAX(0,MIN(P4033-V4033+W4033,'Power Curve'!$C$39))</f>
        <v>47.426670644681479</v>
      </c>
      <c r="R4033" s="3">
        <f t="shared" si="1182"/>
        <v>54.830001831054702</v>
      </c>
      <c r="S4033" s="3">
        <f t="shared" si="1183"/>
        <v>-7.4033311863732223</v>
      </c>
      <c r="T4033" s="3">
        <f t="shared" si="1184"/>
        <v>7.4033311863732223</v>
      </c>
      <c r="V4033" s="37">
        <f t="array" ref="V4033">SUM(_xlfn.NORM.DIST($AD$3:$AD$1003,$L4033,$AA4033,FALSE)*WindSpeedStep*$AE$3:$AE$1003)/AG4033</f>
        <v>42.223429993703512</v>
      </c>
      <c r="W4033" s="37">
        <f t="array" ref="W4033">SUM(_xlfn.NORM.DIST($AD$3:$AD$1003,$L4033,$AB4033,FALSE)*WindSpeedStep*$AE$3:$AE$1003)/AH4033</f>
        <v>14.27500437100756</v>
      </c>
      <c r="Y4033" s="1">
        <f t="shared" si="1185"/>
        <v>3</v>
      </c>
      <c r="Z4033" s="99">
        <f>IF(L4033&lt;'Power Curve'!$P$28,'Power Curve'!$Q$28,IF(L4033&gt;'Power Curve'!$P$29,'Power Curve'!$Q$29,INDEX(ReferenceTurbulence,Y4033)+(L4033-INDEX(ReferenceTurbulenceWindSpeed,Y4033))*(INDEX(ReferenceTurbulence,Y4033+1)-INDEX(ReferenceTurbulence,Y4033))/(INDEX(ReferenceTurbulenceWindSpeed,Y4033+1)-INDEX(ReferenceTurbulenceWindSpeed,Y4033))))</f>
        <v>0.11713247834199569</v>
      </c>
      <c r="AA4033" s="100">
        <f t="shared" si="1191"/>
        <v>0.48367605212263087</v>
      </c>
      <c r="AB4033" s="29">
        <f t="shared" si="1192"/>
        <v>0.17781708070540758</v>
      </c>
      <c r="AG4033" s="40">
        <f t="array" ref="AG4033">SUM(_xlfn.NORM.DIST($AD$3:$AD$1003,$F4033,$AA4033,FALSE)*WindSpeedStep)</f>
        <v>1.0000000000000022</v>
      </c>
      <c r="AH4033" s="40">
        <f t="array" ref="AH4033">SUM(_xlfn.NORM.DIST($AD$3:$AD$1003,$F4033,$AB4033,FALSE)*WindSpeedStep)</f>
        <v>1.0000000000000033</v>
      </c>
      <c r="AJ4033" s="47">
        <f t="shared" si="1186"/>
        <v>4</v>
      </c>
      <c r="AK4033" s="83" t="b">
        <f>COUNTIF('Power Curve'!$D$2:$D$31,AJ4033)&gt;0</f>
        <v>1</v>
      </c>
      <c r="AL4033" s="83" t="b">
        <f t="shared" si="1187"/>
        <v>0</v>
      </c>
      <c r="AM4033" s="83" t="b">
        <f t="shared" si="1193"/>
        <v>1</v>
      </c>
      <c r="AN4033" s="47" t="str">
        <f t="shared" si="1188"/>
        <v>Outer</v>
      </c>
      <c r="AO4033" s="48" t="str">
        <f t="shared" si="1189"/>
        <v>&lt;0</v>
      </c>
      <c r="AP4033" s="49" t="str">
        <f t="shared" si="1194"/>
        <v>0-1</v>
      </c>
      <c r="AQ4033" s="49" t="str">
        <f t="shared" si="1195"/>
        <v>May</v>
      </c>
      <c r="AR4033" s="48" t="str">
        <f t="shared" si="1196"/>
        <v>295-305</v>
      </c>
      <c r="AS4033" s="49" t="str">
        <f t="shared" si="1190"/>
        <v>LWS-LTI</v>
      </c>
    </row>
    <row r="4034" spans="5:45" x14ac:dyDescent="0.3">
      <c r="E4034" s="15">
        <v>41053.006944444445</v>
      </c>
      <c r="F4034" s="21">
        <v>4.26</v>
      </c>
      <c r="G4034" s="21">
        <v>65.410001754760714</v>
      </c>
      <c r="H4034" s="42">
        <v>1.1819721106084284</v>
      </c>
      <c r="I4034" s="35">
        <v>308.3</v>
      </c>
      <c r="J4034" s="43">
        <v>7.0422535211267609E-2</v>
      </c>
      <c r="K4034" s="44">
        <v>0.46472676908137162</v>
      </c>
      <c r="L4034" s="26">
        <f t="shared" si="1178"/>
        <v>4.2095271276208415</v>
      </c>
      <c r="M4034" s="26">
        <f t="shared" si="1179"/>
        <v>8.6459634311440037E-3</v>
      </c>
      <c r="N4034" s="96">
        <f t="shared" si="1180"/>
        <v>5</v>
      </c>
      <c r="O4034" s="26">
        <f t="shared" si="1181"/>
        <v>6.3968122821597168E-2</v>
      </c>
      <c r="P4034" s="3">
        <f>IF(L4034&gt;'Power Curve'!$C$37,0,INDEX(Ci,$N4034,1)*POWER(1-O4034,3)+INDEX(Ci,$N4034,2)*3*O4034*POWER(1-O4034,2)+INDEX(Ci,$N4034,3)*3*POWER(O4034,2)*(1-O4034)+INDEX(Ci,$N4034,4)*POWER(O4034,3))</f>
        <v>82.599737129314491</v>
      </c>
      <c r="Q4034" s="3">
        <f>MAX(0,MIN(P4034-V4034+W4034,'Power Curve'!$C$39))</f>
        <v>65.210965217226004</v>
      </c>
      <c r="R4034" s="3">
        <f t="shared" si="1182"/>
        <v>65.410001754760714</v>
      </c>
      <c r="S4034" s="3">
        <f t="shared" si="1183"/>
        <v>-0.19903653753470962</v>
      </c>
      <c r="T4034" s="3">
        <f t="shared" si="1184"/>
        <v>0.19903653753470962</v>
      </c>
      <c r="V4034" s="37">
        <f t="array" ref="V4034">SUM(_xlfn.NORM.DIST($AD$3:$AD$1003,$L4034,$AA4034,FALSE)*WindSpeedStep*$AE$3:$AE$1003)/AG4034</f>
        <v>52.460696442368494</v>
      </c>
      <c r="W4034" s="37">
        <f t="array" ref="W4034">SUM(_xlfn.NORM.DIST($AD$3:$AD$1003,$L4034,$AB4034,FALSE)*WindSpeedStep*$AE$3:$AE$1003)/AH4034</f>
        <v>35.071924530280008</v>
      </c>
      <c r="Y4034" s="1">
        <f t="shared" si="1185"/>
        <v>4</v>
      </c>
      <c r="Z4034" s="99">
        <f>IF(L4034&lt;'Power Curve'!$P$28,'Power Curve'!$Q$28,IF(L4034&gt;'Power Curve'!$P$29,'Power Curve'!$Q$29,INDEX(ReferenceTurbulence,Y4034)+(L4034-INDEX(ReferenceTurbulenceWindSpeed,Y4034))*(INDEX(ReferenceTurbulence,Y4034+1)-INDEX(ReferenceTurbulence,Y4034))/(INDEX(ReferenceTurbulenceWindSpeed,Y4034+1)-INDEX(ReferenceTurbulenceWindSpeed,Y4034))))</f>
        <v>0.11717330092846809</v>
      </c>
      <c r="AA4034" s="100">
        <f t="shared" si="1191"/>
        <v>0.49324418889126675</v>
      </c>
      <c r="AB4034" s="29">
        <f t="shared" si="1192"/>
        <v>0.29644557236766489</v>
      </c>
      <c r="AG4034" s="40">
        <f t="array" ref="AG4034">SUM(_xlfn.NORM.DIST($AD$3:$AD$1003,$F4034,$AA4034,FALSE)*WindSpeedStep)</f>
        <v>1.0000000000000033</v>
      </c>
      <c r="AH4034" s="40">
        <f t="array" ref="AH4034">SUM(_xlfn.NORM.DIST($AD$3:$AD$1003,$F4034,$AB4034,FALSE)*WindSpeedStep)</f>
        <v>1.0000000000000031</v>
      </c>
      <c r="AJ4034" s="47">
        <f t="shared" si="1186"/>
        <v>4</v>
      </c>
      <c r="AK4034" s="83" t="b">
        <f>COUNTIF('Power Curve'!$D$2:$D$31,AJ4034)&gt;0</f>
        <v>1</v>
      </c>
      <c r="AL4034" s="83" t="b">
        <f t="shared" si="1187"/>
        <v>0</v>
      </c>
      <c r="AM4034" s="83" t="b">
        <f t="shared" si="1193"/>
        <v>1</v>
      </c>
      <c r="AN4034" s="47" t="str">
        <f t="shared" si="1188"/>
        <v>Outer</v>
      </c>
      <c r="AO4034" s="48" t="str">
        <f t="shared" si="1189"/>
        <v>0.0-0.1</v>
      </c>
      <c r="AP4034" s="49" t="str">
        <f t="shared" si="1194"/>
        <v>0-1</v>
      </c>
      <c r="AQ4034" s="49" t="str">
        <f t="shared" si="1195"/>
        <v>May</v>
      </c>
      <c r="AR4034" s="48" t="str">
        <f t="shared" si="1196"/>
        <v>305-315</v>
      </c>
      <c r="AS4034" s="49" t="str">
        <f t="shared" si="1190"/>
        <v>LWS-LTI</v>
      </c>
    </row>
    <row r="4035" spans="5:45" x14ac:dyDescent="0.3">
      <c r="E4035" s="15">
        <v>41053.013888888891</v>
      </c>
      <c r="F4035" s="21">
        <v>4.6100000000000003</v>
      </c>
      <c r="G4035" s="21">
        <v>102.49999809265161</v>
      </c>
      <c r="H4035" s="42">
        <v>1.1822646042873453</v>
      </c>
      <c r="I4035" s="35">
        <v>301</v>
      </c>
      <c r="J4035" s="43">
        <v>8.2429501084598691E-2</v>
      </c>
      <c r="K4035" s="44">
        <v>0.5327482013475876</v>
      </c>
      <c r="L4035" s="26">
        <f t="shared" ref="L4035:L4098" si="1197">F4035*(H4035/Ref_Density)^(1/3)</f>
        <v>4.5557560262024426</v>
      </c>
      <c r="M4035" s="26">
        <f t="shared" ref="M4035:M4098" si="1198">(L4035-CutInWindSpeed)/(RatedWindSpeed-CutInWindSpeed)</f>
        <v>6.2156755803385214E-2</v>
      </c>
      <c r="N4035" s="96">
        <f t="shared" ref="N4035:N4098" si="1199">COUNTIF(xa,"&lt;"&amp;L4035)</f>
        <v>5</v>
      </c>
      <c r="O4035" s="26">
        <f t="shared" ref="O4035:O4098" si="1200">(L4035-INDEX(xa,$N4035))/(INDEX(xb,$N4035)-INDEX(xa,$N4035))</f>
        <v>0.45987389449047994</v>
      </c>
      <c r="P4035" s="3">
        <f>IF(L4035&gt;'Power Curve'!$C$37,0,INDEX(Ci,$N4035,1)*POWER(1-O4035,3)+INDEX(Ci,$N4035,2)*3*O4035*POWER(1-O4035,2)+INDEX(Ci,$N4035,3)*3*POWER(O4035,2)*(1-O4035)+INDEX(Ci,$N4035,4)*POWER(O4035,3))</f>
        <v>130.77024517033928</v>
      </c>
      <c r="Q4035" s="3">
        <f>MAX(0,MIN(P4035-V4035+W4035,'Power Curve'!$C$39))</f>
        <v>123.84685999343151</v>
      </c>
      <c r="R4035" s="3">
        <f t="shared" ref="R4035:R4098" si="1201">IF(AM4035,G4035,"")</f>
        <v>102.49999809265161</v>
      </c>
      <c r="S4035" s="3">
        <f t="shared" ref="S4035:S4098" si="1202">IF(AM4035,Q4035-R4035,"")</f>
        <v>21.346861900779899</v>
      </c>
      <c r="T4035" s="3">
        <f t="shared" ref="T4035:T4098" si="1203">IF(AM4035,ABS(S4035),"")</f>
        <v>21.346861900779899</v>
      </c>
      <c r="V4035" s="37">
        <f t="array" ref="V4035">SUM(_xlfn.NORM.DIST($AD$3:$AD$1003,$L4035,$AA4035,FALSE)*WindSpeedStep*$AE$3:$AE$1003)/AG4035</f>
        <v>106.50150123051372</v>
      </c>
      <c r="W4035" s="37">
        <f t="array" ref="W4035">SUM(_xlfn.NORM.DIST($AD$3:$AD$1003,$L4035,$AB4035,FALSE)*WindSpeedStep*$AE$3:$AE$1003)/AH4035</f>
        <v>99.578116053605953</v>
      </c>
      <c r="Y4035" s="1">
        <f t="shared" ref="Y4035:Y4098" si="1204">COUNTIF(ReferenceTurbulenceWindSpeed,"&lt;"&amp;L4035)</f>
        <v>4</v>
      </c>
      <c r="Z4035" s="99">
        <f>IF(L4035&lt;'Power Curve'!$P$28,'Power Curve'!$Q$28,IF(L4035&gt;'Power Curve'!$P$29,'Power Curve'!$Q$29,INDEX(ReferenceTurbulence,Y4035)+(L4035-INDEX(ReferenceTurbulenceWindSpeed,Y4035))*(INDEX(ReferenceTurbulence,Y4035+1)-INDEX(ReferenceTurbulence,Y4035))/(INDEX(ReferenceTurbulenceWindSpeed,Y4035+1)-INDEX(ReferenceTurbulenceWindSpeed,Y4035))))</f>
        <v>0.11742595642132891</v>
      </c>
      <c r="AA4035" s="100">
        <f t="shared" si="1191"/>
        <v>0.53496400859905457</v>
      </c>
      <c r="AB4035" s="29">
        <f t="shared" si="1192"/>
        <v>0.37552869630302127</v>
      </c>
      <c r="AG4035" s="40">
        <f t="array" ref="AG4035">SUM(_xlfn.NORM.DIST($AD$3:$AD$1003,$F4035,$AA4035,FALSE)*WindSpeedStep)</f>
        <v>1.0000000000000033</v>
      </c>
      <c r="AH4035" s="40">
        <f t="array" ref="AH4035">SUM(_xlfn.NORM.DIST($AD$3:$AD$1003,$F4035,$AB4035,FALSE)*WindSpeedStep)</f>
        <v>1.0000000000000033</v>
      </c>
      <c r="AJ4035" s="47">
        <f t="shared" ref="AJ4035:AJ4098" si="1205">MROUND(L4035-Centre_First_Bin,Bin_Width)+Centre_First_Bin</f>
        <v>5</v>
      </c>
      <c r="AK4035" s="83" t="b">
        <f>COUNTIF('Power Curve'!$D$2:$D$31,AJ4035)&gt;0</f>
        <v>1</v>
      </c>
      <c r="AL4035" s="83" t="b">
        <f t="shared" ref="AL4035:AL4098" si="1206">(G4035&lt;0)</f>
        <v>0</v>
      </c>
      <c r="AM4035" s="83" t="b">
        <f t="shared" si="1193"/>
        <v>1</v>
      </c>
      <c r="AN4035" s="47" t="str">
        <f t="shared" ref="AN4035:AN4098" si="1207">IF(AM4035,IF(AND(J4035&gt;=LowerTurbLimit,J4035&lt;=UpperTurbLimit,K4035&gt;=LowerShearLimit,K4035&lt;=UpperShearLimit),"Inner","Outer"),"")</f>
        <v>Outer</v>
      </c>
      <c r="AO4035" s="48" t="str">
        <f t="shared" ref="AO4035:AO4098" si="1208">IF(M4035&lt;0,"&lt;0",TEXT(MROUND(M4035+0.05,0.1)-0.1,"0.0")&amp;"-"&amp;TEXT(MROUND(M4035+0.05,0.1),"0.0"))</f>
        <v>0.0-0.1</v>
      </c>
      <c r="AP4035" s="49" t="str">
        <f t="shared" si="1194"/>
        <v>0-1</v>
      </c>
      <c r="AQ4035" s="49" t="str">
        <f t="shared" si="1195"/>
        <v>May</v>
      </c>
      <c r="AR4035" s="48" t="str">
        <f t="shared" si="1196"/>
        <v>295-305</v>
      </c>
      <c r="AS4035" s="49" t="str">
        <f t="shared" ref="AS4035:AS4098" si="1209">IF(AM4035,IF(M4035&lt;0.5,IF(J4035&lt;=LowerTurbLimit,"LWS-LTI",IF(J4035&gt;=UpperTurbLimit,"LWS-HTI","Inner-TI")),IF(J4035&lt;=LowerTurbLimit,"HWS-LTI",IF(J4035&gt;=UpperTurbLimit,"HWS-HTI","Inner-TI"))),"")</f>
        <v>LWS-LTI</v>
      </c>
    </row>
    <row r="4036" spans="5:45" x14ac:dyDescent="0.3">
      <c r="E4036" s="15">
        <v>41053.020833333336</v>
      </c>
      <c r="F4036" s="21">
        <v>4.3</v>
      </c>
      <c r="G4036" s="21">
        <v>92.519998550414698</v>
      </c>
      <c r="H4036" s="42">
        <v>1.183101101598611</v>
      </c>
      <c r="I4036" s="35">
        <v>293.89999999999998</v>
      </c>
      <c r="J4036" s="43">
        <v>0.10232558139534884</v>
      </c>
      <c r="K4036" s="44">
        <v>0.53907339354459005</v>
      </c>
      <c r="L4036" s="26">
        <f t="shared" si="1197"/>
        <v>4.2504056374893624</v>
      </c>
      <c r="M4036" s="26">
        <f t="shared" si="1198"/>
        <v>1.4963868906459168E-2</v>
      </c>
      <c r="N4036" s="96">
        <f t="shared" si="1199"/>
        <v>5</v>
      </c>
      <c r="O4036" s="26">
        <f t="shared" si="1200"/>
        <v>0.11071187546752623</v>
      </c>
      <c r="P4036" s="3">
        <f>IF(L4036&gt;'Power Curve'!$C$37,0,INDEX(Ci,$N4036,1)*POWER(1-O4036,3)+INDEX(Ci,$N4036,2)*3*O4036*POWER(1-O4036,2)+INDEX(Ci,$N4036,3)*3*POWER(O4036,2)*(1-O4036)+INDEX(Ci,$N4036,4)*POWER(O4036,3))</f>
        <v>86.950336643466045</v>
      </c>
      <c r="Q4036" s="3">
        <f>MAX(0,MIN(P4036-V4036+W4036,'Power Curve'!$C$39))</f>
        <v>81.691256409417861</v>
      </c>
      <c r="R4036" s="3">
        <f t="shared" si="1201"/>
        <v>92.519998550414698</v>
      </c>
      <c r="S4036" s="3">
        <f t="shared" si="1202"/>
        <v>-10.828742140996837</v>
      </c>
      <c r="T4036" s="3">
        <f t="shared" si="1203"/>
        <v>10.828742140996837</v>
      </c>
      <c r="V4036" s="37">
        <f t="array" ref="V4036">SUM(_xlfn.NORM.DIST($AD$3:$AD$1003,$L4036,$AA4036,FALSE)*WindSpeedStep*$AE$3:$AE$1003)/AG4036</f>
        <v>58.081309686414272</v>
      </c>
      <c r="W4036" s="37">
        <f t="array" ref="W4036">SUM(_xlfn.NORM.DIST($AD$3:$AD$1003,$L4036,$AB4036,FALSE)*WindSpeedStep*$AE$3:$AE$1003)/AH4036</f>
        <v>52.822229452366095</v>
      </c>
      <c r="Y4036" s="1">
        <f t="shared" si="1204"/>
        <v>4</v>
      </c>
      <c r="Z4036" s="99">
        <f>IF(L4036&lt;'Power Curve'!$P$28,'Power Curve'!$Q$28,IF(L4036&gt;'Power Curve'!$P$29,'Power Curve'!$Q$29,INDEX(ReferenceTurbulence,Y4036)+(L4036-INDEX(ReferenceTurbulenceWindSpeed,Y4036))*(INDEX(ReferenceTurbulence,Y4036+1)-INDEX(ReferenceTurbulence,Y4036))/(INDEX(ReferenceTurbulenceWindSpeed,Y4036+1)-INDEX(ReferenceTurbulenceWindSpeed,Y4036))))</f>
        <v>0.11720313142528842</v>
      </c>
      <c r="AA4036" s="100">
        <f t="shared" ref="AA4036:AA4099" si="1210">Z4036*L4036</f>
        <v>0.49816085054145254</v>
      </c>
      <c r="AB4036" s="29">
        <f t="shared" ref="AB4036:AB4099" si="1211">L4036*J4036</f>
        <v>0.43492522802216732</v>
      </c>
      <c r="AG4036" s="40">
        <f t="array" ref="AG4036">SUM(_xlfn.NORM.DIST($AD$3:$AD$1003,$F4036,$AA4036,FALSE)*WindSpeedStep)</f>
        <v>1.0000000000000031</v>
      </c>
      <c r="AH4036" s="40">
        <f t="array" ref="AH4036">SUM(_xlfn.NORM.DIST($AD$3:$AD$1003,$F4036,$AB4036,FALSE)*WindSpeedStep)</f>
        <v>1.0000000000000031</v>
      </c>
      <c r="AJ4036" s="47">
        <f t="shared" si="1205"/>
        <v>4</v>
      </c>
      <c r="AK4036" s="83" t="b">
        <f>COUNTIF('Power Curve'!$D$2:$D$31,AJ4036)&gt;0</f>
        <v>1</v>
      </c>
      <c r="AL4036" s="83" t="b">
        <f t="shared" si="1206"/>
        <v>0</v>
      </c>
      <c r="AM4036" s="83" t="b">
        <f t="shared" ref="AM4036:AM4099" si="1212">AND(AK4036,NOT(AL4036))</f>
        <v>1</v>
      </c>
      <c r="AN4036" s="47" t="str">
        <f t="shared" si="1207"/>
        <v>Outer</v>
      </c>
      <c r="AO4036" s="48" t="str">
        <f t="shared" si="1208"/>
        <v>0.0-0.1</v>
      </c>
      <c r="AP4036" s="49" t="str">
        <f t="shared" ref="AP4036:AP4099" si="1213">IF(AM4036,HOUR(E4036)&amp;"-"&amp;HOUR(E4036)+1,"")</f>
        <v>0-1</v>
      </c>
      <c r="AQ4036" s="49" t="str">
        <f t="shared" ref="AQ4036:AQ4099" si="1214">IF(AM4036,TEXT(E4036,"mmm"),"")</f>
        <v>May</v>
      </c>
      <c r="AR4036" s="48" t="str">
        <f t="shared" ref="AR4036:AR4099" si="1215">IF(AM4036,IF(OR(I4036&lt;5,I4036&gt;=355),"355-5",MROUND(I4036,10)-5&amp;"-"&amp;MROUND(I4036,10)+5),"")</f>
        <v>285-295</v>
      </c>
      <c r="AS4036" s="49" t="str">
        <f t="shared" si="1209"/>
        <v>Inner-TI</v>
      </c>
    </row>
    <row r="4037" spans="5:45" x14ac:dyDescent="0.3">
      <c r="E4037" s="15">
        <v>41053.027777777781</v>
      </c>
      <c r="F4037" s="21">
        <v>4.2699999999999996</v>
      </c>
      <c r="G4037" s="21">
        <v>68.989997863769602</v>
      </c>
      <c r="H4037" s="42">
        <v>1.1832115880185592</v>
      </c>
      <c r="I4037" s="35">
        <v>292.3</v>
      </c>
      <c r="J4037" s="43">
        <v>5.3864168618266983E-2</v>
      </c>
      <c r="K4037" s="44">
        <v>0.51845637933296429</v>
      </c>
      <c r="L4037" s="26">
        <f t="shared" si="1197"/>
        <v>4.220883028544991</v>
      </c>
      <c r="M4037" s="26">
        <f t="shared" si="1198"/>
        <v>1.0401054525623192E-2</v>
      </c>
      <c r="N4037" s="96">
        <f t="shared" si="1199"/>
        <v>5</v>
      </c>
      <c r="O4037" s="26">
        <f t="shared" si="1200"/>
        <v>7.6953366793978004E-2</v>
      </c>
      <c r="P4037" s="3">
        <f>IF(L4037&gt;'Power Curve'!$C$37,0,INDEX(Ci,$N4037,1)*POWER(1-O4037,3)+INDEX(Ci,$N4037,2)*3*O4037*POWER(1-O4037,2)+INDEX(Ci,$N4037,3)*3*POWER(O4037,2)*(1-O4037)+INDEX(Ci,$N4037,4)*POWER(O4037,3))</f>
        <v>83.762541526527173</v>
      </c>
      <c r="Q4037" s="3">
        <f>MAX(0,MIN(P4037-V4037+W4037,'Power Curve'!$C$39))</f>
        <v>60.182150543887303</v>
      </c>
      <c r="R4037" s="3">
        <f t="shared" si="1201"/>
        <v>68.989997863769602</v>
      </c>
      <c r="S4037" s="3">
        <f t="shared" si="1202"/>
        <v>-8.8078473198822991</v>
      </c>
      <c r="T4037" s="3">
        <f t="shared" si="1203"/>
        <v>8.8078473198822991</v>
      </c>
      <c r="V4037" s="37">
        <f t="array" ref="V4037">SUM(_xlfn.NORM.DIST($AD$3:$AD$1003,$L4037,$AA4037,FALSE)*WindSpeedStep*$AE$3:$AE$1003)/AG4037</f>
        <v>53.996242505869439</v>
      </c>
      <c r="W4037" s="37">
        <f t="array" ref="W4037">SUM(_xlfn.NORM.DIST($AD$3:$AD$1003,$L4037,$AB4037,FALSE)*WindSpeedStep*$AE$3:$AE$1003)/AH4037</f>
        <v>30.415851523229566</v>
      </c>
      <c r="Y4037" s="1">
        <f t="shared" si="1204"/>
        <v>4</v>
      </c>
      <c r="Z4037" s="99">
        <f>IF(L4037&lt;'Power Curve'!$P$28,'Power Curve'!$Q$28,IF(L4037&gt;'Power Curve'!$P$29,'Power Curve'!$Q$29,INDEX(ReferenceTurbulence,Y4037)+(L4037-INDEX(ReferenceTurbulenceWindSpeed,Y4037))*(INDEX(ReferenceTurbulence,Y4037+1)-INDEX(ReferenceTurbulence,Y4037))/(INDEX(ReferenceTurbulenceWindSpeed,Y4037+1)-INDEX(ReferenceTurbulenceWindSpeed,Y4037))))</f>
        <v>0.11718158773166858</v>
      </c>
      <c r="AA4037" s="100">
        <f t="shared" si="1210"/>
        <v>0.49460977491455582</v>
      </c>
      <c r="AB4037" s="29">
        <f t="shared" si="1211"/>
        <v>0.2273543551675288</v>
      </c>
      <c r="AG4037" s="40">
        <f t="array" ref="AG4037">SUM(_xlfn.NORM.DIST($AD$3:$AD$1003,$F4037,$AA4037,FALSE)*WindSpeedStep)</f>
        <v>1.0000000000000027</v>
      </c>
      <c r="AH4037" s="40">
        <f t="array" ref="AH4037">SUM(_xlfn.NORM.DIST($AD$3:$AD$1003,$F4037,$AB4037,FALSE)*WindSpeedStep)</f>
        <v>1.0000000000000033</v>
      </c>
      <c r="AJ4037" s="47">
        <f t="shared" si="1205"/>
        <v>4</v>
      </c>
      <c r="AK4037" s="83" t="b">
        <f>COUNTIF('Power Curve'!$D$2:$D$31,AJ4037)&gt;0</f>
        <v>1</v>
      </c>
      <c r="AL4037" s="83" t="b">
        <f t="shared" si="1206"/>
        <v>0</v>
      </c>
      <c r="AM4037" s="83" t="b">
        <f t="shared" si="1212"/>
        <v>1</v>
      </c>
      <c r="AN4037" s="47" t="str">
        <f t="shared" si="1207"/>
        <v>Outer</v>
      </c>
      <c r="AO4037" s="48" t="str">
        <f t="shared" si="1208"/>
        <v>0.0-0.1</v>
      </c>
      <c r="AP4037" s="49" t="str">
        <f t="shared" si="1213"/>
        <v>0-1</v>
      </c>
      <c r="AQ4037" s="49" t="str">
        <f t="shared" si="1214"/>
        <v>May</v>
      </c>
      <c r="AR4037" s="48" t="str">
        <f t="shared" si="1215"/>
        <v>285-295</v>
      </c>
      <c r="AS4037" s="49" t="str">
        <f t="shared" si="1209"/>
        <v>LWS-LTI</v>
      </c>
    </row>
    <row r="4038" spans="5:45" x14ac:dyDescent="0.3">
      <c r="E4038" s="15">
        <v>41053.034722222219</v>
      </c>
      <c r="F4038" s="21">
        <v>3.59</v>
      </c>
      <c r="G4038" s="21">
        <v>25.349998474121101</v>
      </c>
      <c r="H4038" s="42">
        <v>1.1844419661993073</v>
      </c>
      <c r="I4038" s="35">
        <v>297.8</v>
      </c>
      <c r="J4038" s="43">
        <v>8.6350974930362118E-2</v>
      </c>
      <c r="K4038" s="44">
        <v>0.44330524862283877</v>
      </c>
      <c r="L4038" s="26">
        <f t="shared" si="1197"/>
        <v>3.5499345647714842</v>
      </c>
      <c r="M4038" s="26">
        <f t="shared" si="1198"/>
        <v>-9.3296193406430972E-2</v>
      </c>
      <c r="N4038" s="96">
        <f t="shared" si="1199"/>
        <v>4</v>
      </c>
      <c r="O4038" s="26">
        <f t="shared" si="1200"/>
        <v>0.56992221990759995</v>
      </c>
      <c r="P4038" s="3">
        <f>IF(L4038&gt;'Power Curve'!$C$37,0,INDEX(Ci,$N4038,1)*POWER(1-O4038,3)+INDEX(Ci,$N4038,2)*3*O4038*POWER(1-O4038,2)+INDEX(Ci,$N4038,3)*3*POWER(O4038,2)*(1-O4038)+INDEX(Ci,$N4038,4)*POWER(O4038,3))</f>
        <v>30.268525647262301</v>
      </c>
      <c r="Q4038" s="3">
        <f>MAX(0,MIN(P4038-V4038+W4038,'Power Curve'!$C$39))</f>
        <v>27.721150552392608</v>
      </c>
      <c r="R4038" s="3">
        <f t="shared" si="1201"/>
        <v>25.349998474121101</v>
      </c>
      <c r="S4038" s="3">
        <f t="shared" si="1202"/>
        <v>2.371152078271507</v>
      </c>
      <c r="T4038" s="3">
        <f t="shared" si="1203"/>
        <v>2.371152078271507</v>
      </c>
      <c r="V4038" s="37">
        <f t="array" ref="V4038">SUM(_xlfn.NORM.DIST($AD$3:$AD$1003,$L4038,$AA4038,FALSE)*WindSpeedStep*$AE$3:$AE$1003)/AG4038</f>
        <v>3.2308648499287371</v>
      </c>
      <c r="W4038" s="37">
        <f t="array" ref="W4038">SUM(_xlfn.NORM.DIST($AD$3:$AD$1003,$L4038,$AB4038,FALSE)*WindSpeedStep*$AE$3:$AE$1003)/AH4038</f>
        <v>0.68348975505904375</v>
      </c>
      <c r="Y4038" s="1">
        <f t="shared" si="1204"/>
        <v>3</v>
      </c>
      <c r="Z4038" s="99">
        <f>IF(L4038&lt;'Power Curve'!$P$28,'Power Curve'!$Q$28,IF(L4038&gt;'Power Curve'!$P$29,'Power Curve'!$Q$29,INDEX(ReferenceTurbulence,Y4038)+(L4038-INDEX(ReferenceTurbulenceWindSpeed,Y4038))*(INDEX(ReferenceTurbulence,Y4038+1)-INDEX(ReferenceTurbulence,Y4038))/(INDEX(ReferenceTurbulenceWindSpeed,Y4038+1)-INDEX(ReferenceTurbulenceWindSpeed,Y4038))))</f>
        <v>0.11713247834199569</v>
      </c>
      <c r="AA4038" s="100">
        <f t="shared" si="1210"/>
        <v>0.41581263352359776</v>
      </c>
      <c r="AB4038" s="29">
        <f t="shared" si="1211"/>
        <v>0.30654031060700837</v>
      </c>
      <c r="AG4038" s="40">
        <f t="array" ref="AG4038">SUM(_xlfn.NORM.DIST($AD$3:$AD$1003,$F4038,$AA4038,FALSE)*WindSpeedStep)</f>
        <v>1</v>
      </c>
      <c r="AH4038" s="40">
        <f t="array" ref="AH4038">SUM(_xlfn.NORM.DIST($AD$3:$AD$1003,$F4038,$AB4038,FALSE)*WindSpeedStep)</f>
        <v>0.99999999999999978</v>
      </c>
      <c r="AJ4038" s="47">
        <f t="shared" si="1205"/>
        <v>4</v>
      </c>
      <c r="AK4038" s="83" t="b">
        <f>COUNTIF('Power Curve'!$D$2:$D$31,AJ4038)&gt;0</f>
        <v>1</v>
      </c>
      <c r="AL4038" s="83" t="b">
        <f t="shared" si="1206"/>
        <v>0</v>
      </c>
      <c r="AM4038" s="83" t="b">
        <f t="shared" si="1212"/>
        <v>1</v>
      </c>
      <c r="AN4038" s="47" t="str">
        <f t="shared" si="1207"/>
        <v>Outer</v>
      </c>
      <c r="AO4038" s="48" t="str">
        <f t="shared" si="1208"/>
        <v>&lt;0</v>
      </c>
      <c r="AP4038" s="49" t="str">
        <f t="shared" si="1213"/>
        <v>0-1</v>
      </c>
      <c r="AQ4038" s="49" t="str">
        <f t="shared" si="1214"/>
        <v>May</v>
      </c>
      <c r="AR4038" s="48" t="str">
        <f t="shared" si="1215"/>
        <v>295-305</v>
      </c>
      <c r="AS4038" s="49" t="str">
        <f t="shared" si="1209"/>
        <v>LWS-LTI</v>
      </c>
    </row>
    <row r="4039" spans="5:45" x14ac:dyDescent="0.3">
      <c r="E4039" s="15">
        <v>41053.041666666664</v>
      </c>
      <c r="F4039" s="21">
        <v>4</v>
      </c>
      <c r="G4039" s="21">
        <v>38.909999847412102</v>
      </c>
      <c r="H4039" s="42">
        <v>1.1850988877081403</v>
      </c>
      <c r="I4039" s="35">
        <v>298.10000000000002</v>
      </c>
      <c r="J4039" s="43">
        <v>6.7500000000000004E-2</v>
      </c>
      <c r="K4039" s="44">
        <v>0.3473105930368891</v>
      </c>
      <c r="L4039" s="26">
        <f t="shared" si="1197"/>
        <v>3.9560899587876981</v>
      </c>
      <c r="M4039" s="26">
        <f t="shared" si="1198"/>
        <v>-3.0523567986935181E-2</v>
      </c>
      <c r="N4039" s="96">
        <f t="shared" si="1199"/>
        <v>4</v>
      </c>
      <c r="O4039" s="26">
        <f t="shared" si="1200"/>
        <v>0.85929211837084751</v>
      </c>
      <c r="P4039" s="3">
        <f>IF(L4039&gt;'Power Curve'!$C$37,0,INDEX(Ci,$N4039,1)*POWER(1-O4039,3)+INDEX(Ci,$N4039,2)*3*O4039*POWER(1-O4039,2)+INDEX(Ci,$N4039,3)*3*POWER(O4039,2)*(1-O4039)+INDEX(Ci,$N4039,4)*POWER(O4039,3))</f>
        <v>60.973586530665465</v>
      </c>
      <c r="Q4039" s="3">
        <f>MAX(0,MIN(P4039-V4039+W4039,'Power Curve'!$C$39))</f>
        <v>45.391510276141851</v>
      </c>
      <c r="R4039" s="3">
        <f t="shared" si="1201"/>
        <v>38.909999847412102</v>
      </c>
      <c r="S4039" s="3">
        <f t="shared" si="1202"/>
        <v>6.4815104287297487</v>
      </c>
      <c r="T4039" s="3">
        <f t="shared" si="1203"/>
        <v>6.4815104287297487</v>
      </c>
      <c r="V4039" s="37">
        <f t="array" ref="V4039">SUM(_xlfn.NORM.DIST($AD$3:$AD$1003,$L4039,$AA4039,FALSE)*WindSpeedStep*$AE$3:$AE$1003)/AG4039</f>
        <v>24.129714582911497</v>
      </c>
      <c r="W4039" s="37">
        <f t="array" ref="W4039">SUM(_xlfn.NORM.DIST($AD$3:$AD$1003,$L4039,$AB4039,FALSE)*WindSpeedStep*$AE$3:$AE$1003)/AH4039</f>
        <v>8.547638328387885</v>
      </c>
      <c r="Y4039" s="1">
        <f t="shared" si="1204"/>
        <v>3</v>
      </c>
      <c r="Z4039" s="99">
        <f>IF(L4039&lt;'Power Curve'!$P$28,'Power Curve'!$Q$28,IF(L4039&gt;'Power Curve'!$P$29,'Power Curve'!$Q$29,INDEX(ReferenceTurbulence,Y4039)+(L4039-INDEX(ReferenceTurbulenceWindSpeed,Y4039))*(INDEX(ReferenceTurbulence,Y4039+1)-INDEX(ReferenceTurbulence,Y4039))/(INDEX(ReferenceTurbulenceWindSpeed,Y4039+1)-INDEX(ReferenceTurbulenceWindSpeed,Y4039))))</f>
        <v>0.11713247834199569</v>
      </c>
      <c r="AA4039" s="100">
        <f t="shared" si="1210"/>
        <v>0.46338662141668668</v>
      </c>
      <c r="AB4039" s="29">
        <f t="shared" si="1211"/>
        <v>0.26703607221816966</v>
      </c>
      <c r="AG4039" s="40">
        <f t="array" ref="AG4039">SUM(_xlfn.NORM.DIST($AD$3:$AD$1003,$F4039,$AA4039,FALSE)*WindSpeedStep)</f>
        <v>1.0000000000000016</v>
      </c>
      <c r="AH4039" s="40">
        <f t="array" ref="AH4039">SUM(_xlfn.NORM.DIST($AD$3:$AD$1003,$F4039,$AB4039,FALSE)*WindSpeedStep)</f>
        <v>1.000000000000002</v>
      </c>
      <c r="AJ4039" s="47">
        <f t="shared" si="1205"/>
        <v>4</v>
      </c>
      <c r="AK4039" s="83" t="b">
        <f>COUNTIF('Power Curve'!$D$2:$D$31,AJ4039)&gt;0</f>
        <v>1</v>
      </c>
      <c r="AL4039" s="83" t="b">
        <f t="shared" si="1206"/>
        <v>0</v>
      </c>
      <c r="AM4039" s="83" t="b">
        <f t="shared" si="1212"/>
        <v>1</v>
      </c>
      <c r="AN4039" s="47" t="str">
        <f t="shared" si="1207"/>
        <v>Outer</v>
      </c>
      <c r="AO4039" s="48" t="str">
        <f t="shared" si="1208"/>
        <v>&lt;0</v>
      </c>
      <c r="AP4039" s="49" t="str">
        <f t="shared" si="1213"/>
        <v>1-2</v>
      </c>
      <c r="AQ4039" s="49" t="str">
        <f t="shared" si="1214"/>
        <v>May</v>
      </c>
      <c r="AR4039" s="48" t="str">
        <f t="shared" si="1215"/>
        <v>295-305</v>
      </c>
      <c r="AS4039" s="49" t="str">
        <f t="shared" si="1209"/>
        <v>LWS-LTI</v>
      </c>
    </row>
    <row r="4040" spans="5:45" x14ac:dyDescent="0.3">
      <c r="E4040" s="15">
        <v>41053.055555555555</v>
      </c>
      <c r="F4040" s="21">
        <v>4.13</v>
      </c>
      <c r="G4040" s="21">
        <v>56.809999465942404</v>
      </c>
      <c r="H4040" s="42">
        <v>1.1856307021855614</v>
      </c>
      <c r="I4040" s="35">
        <v>293.8</v>
      </c>
      <c r="J4040" s="43">
        <v>8.4745762711864403E-2</v>
      </c>
      <c r="K4040" s="44">
        <v>0.34396157938198052</v>
      </c>
      <c r="L4040" s="26">
        <f t="shared" si="1197"/>
        <v>4.0852737901178742</v>
      </c>
      <c r="M4040" s="26">
        <f t="shared" si="1198"/>
        <v>-1.0557790420478084E-2</v>
      </c>
      <c r="N4040" s="96">
        <f t="shared" si="1199"/>
        <v>4</v>
      </c>
      <c r="O4040" s="26">
        <f t="shared" si="1200"/>
        <v>0.95133056647678127</v>
      </c>
      <c r="P4040" s="3">
        <f>IF(L4040&gt;'Power Curve'!$C$37,0,INDEX(Ci,$N4040,1)*POWER(1-O4040,3)+INDEX(Ci,$N4040,2)*3*O4040*POWER(1-O4040,2)+INDEX(Ci,$N4040,3)*3*POWER(O4040,2)*(1-O4040)+INDEX(Ci,$N4040,4)*POWER(O4040,3))</f>
        <v>71.68040175269978</v>
      </c>
      <c r="Q4040" s="3">
        <f>MAX(0,MIN(P4040-V4040+W4040,'Power Curve'!$C$39))</f>
        <v>59.81725023351747</v>
      </c>
      <c r="R4040" s="3">
        <f t="shared" si="1201"/>
        <v>56.809999465942404</v>
      </c>
      <c r="S4040" s="3">
        <f t="shared" si="1202"/>
        <v>3.0072507675750657</v>
      </c>
      <c r="T4040" s="3">
        <f t="shared" si="1203"/>
        <v>3.0072507675750657</v>
      </c>
      <c r="V4040" s="37">
        <f t="array" ref="V4040">SUM(_xlfn.NORM.DIST($AD$3:$AD$1003,$L4040,$AA4040,FALSE)*WindSpeedStep*$AE$3:$AE$1003)/AG4040</f>
        <v>37.089181404353049</v>
      </c>
      <c r="W4040" s="37">
        <f t="array" ref="W4040">SUM(_xlfn.NORM.DIST($AD$3:$AD$1003,$L4040,$AB4040,FALSE)*WindSpeedStep*$AE$3:$AE$1003)/AH4040</f>
        <v>25.226029885170735</v>
      </c>
      <c r="Y4040" s="1">
        <f t="shared" si="1204"/>
        <v>3</v>
      </c>
      <c r="Z4040" s="99">
        <f>IF(L4040&lt;'Power Curve'!$P$28,'Power Curve'!$Q$28,IF(L4040&gt;'Power Curve'!$P$29,'Power Curve'!$Q$29,INDEX(ReferenceTurbulence,Y4040)+(L4040-INDEX(ReferenceTurbulenceWindSpeed,Y4040))*(INDEX(ReferenceTurbulence,Y4040+1)-INDEX(ReferenceTurbulence,Y4040))/(INDEX(ReferenceTurbulenceWindSpeed,Y4040+1)-INDEX(ReferenceTurbulenceWindSpeed,Y4040))))</f>
        <v>0.11713247834199569</v>
      </c>
      <c r="AA4040" s="100">
        <f t="shared" si="1210"/>
        <v>0.47851824374210455</v>
      </c>
      <c r="AB4040" s="29">
        <f t="shared" si="1211"/>
        <v>0.34620964323032832</v>
      </c>
      <c r="AG4040" s="40">
        <f t="array" ref="AG4040">SUM(_xlfn.NORM.DIST($AD$3:$AD$1003,$F4040,$AA4040,FALSE)*WindSpeedStep)</f>
        <v>1.0000000000000024</v>
      </c>
      <c r="AH4040" s="40">
        <f t="array" ref="AH4040">SUM(_xlfn.NORM.DIST($AD$3:$AD$1003,$F4040,$AB4040,FALSE)*WindSpeedStep)</f>
        <v>1.0000000000000027</v>
      </c>
      <c r="AJ4040" s="47">
        <f t="shared" si="1205"/>
        <v>4</v>
      </c>
      <c r="AK4040" s="83" t="b">
        <f>COUNTIF('Power Curve'!$D$2:$D$31,AJ4040)&gt;0</f>
        <v>1</v>
      </c>
      <c r="AL4040" s="83" t="b">
        <f t="shared" si="1206"/>
        <v>0</v>
      </c>
      <c r="AM4040" s="83" t="b">
        <f t="shared" si="1212"/>
        <v>1</v>
      </c>
      <c r="AN4040" s="47" t="str">
        <f t="shared" si="1207"/>
        <v>Outer</v>
      </c>
      <c r="AO4040" s="48" t="str">
        <f t="shared" si="1208"/>
        <v>&lt;0</v>
      </c>
      <c r="AP4040" s="49" t="str">
        <f t="shared" si="1213"/>
        <v>1-2</v>
      </c>
      <c r="AQ4040" s="49" t="str">
        <f t="shared" si="1214"/>
        <v>May</v>
      </c>
      <c r="AR4040" s="48" t="str">
        <f t="shared" si="1215"/>
        <v>285-295</v>
      </c>
      <c r="AS4040" s="49" t="str">
        <f t="shared" si="1209"/>
        <v>LWS-LTI</v>
      </c>
    </row>
    <row r="4041" spans="5:45" x14ac:dyDescent="0.3">
      <c r="E4041" s="15">
        <v>41053.0625</v>
      </c>
      <c r="F4041" s="21">
        <v>4.38</v>
      </c>
      <c r="G4041" s="21">
        <v>84.420001983642507</v>
      </c>
      <c r="H4041" s="42">
        <v>1.1847481963819049</v>
      </c>
      <c r="I4041" s="35">
        <v>298.3</v>
      </c>
      <c r="J4041" s="43">
        <v>3.6529680365296809E-2</v>
      </c>
      <c r="K4041" s="44">
        <v>0.23160381028946875</v>
      </c>
      <c r="L4041" s="26">
        <f t="shared" si="1197"/>
        <v>4.331491166097897</v>
      </c>
      <c r="M4041" s="26">
        <f t="shared" si="1198"/>
        <v>2.7495898738573516E-2</v>
      </c>
      <c r="N4041" s="96">
        <f t="shared" si="1199"/>
        <v>5</v>
      </c>
      <c r="O4041" s="26">
        <f t="shared" si="1200"/>
        <v>0.2034315441793369</v>
      </c>
      <c r="P4041" s="3">
        <f>IF(L4041&gt;'Power Curve'!$C$37,0,INDEX(Ci,$N4041,1)*POWER(1-O4041,3)+INDEX(Ci,$N4041,2)*3*O4041*POWER(1-O4041,2)+INDEX(Ci,$N4041,3)*3*POWER(O4041,2)*(1-O4041)+INDEX(Ci,$N4041,4)*POWER(O4041,3))</f>
        <v>96.834212610572649</v>
      </c>
      <c r="Q4041" s="3">
        <f>MAX(0,MIN(P4041-V4041+W4041,'Power Curve'!$C$39))</f>
        <v>71.381581634669956</v>
      </c>
      <c r="R4041" s="3">
        <f t="shared" si="1201"/>
        <v>84.420001983642507</v>
      </c>
      <c r="S4041" s="3">
        <f t="shared" si="1202"/>
        <v>-13.038420348972551</v>
      </c>
      <c r="T4041" s="3">
        <f t="shared" si="1203"/>
        <v>13.038420348972551</v>
      </c>
      <c r="V4041" s="37">
        <f t="array" ref="V4041">SUM(_xlfn.NORM.DIST($AD$3:$AD$1003,$L4041,$AA4041,FALSE)*WindSpeedStep*$AE$3:$AE$1003)/AG4041</f>
        <v>69.941704255713404</v>
      </c>
      <c r="W4041" s="37">
        <f t="array" ref="W4041">SUM(_xlfn.NORM.DIST($AD$3:$AD$1003,$L4041,$AB4041,FALSE)*WindSpeedStep*$AE$3:$AE$1003)/AH4041</f>
        <v>44.489073279810711</v>
      </c>
      <c r="Y4041" s="1">
        <f t="shared" si="1204"/>
        <v>4</v>
      </c>
      <c r="Z4041" s="99">
        <f>IF(L4041&lt;'Power Curve'!$P$28,'Power Curve'!$Q$28,IF(L4041&gt;'Power Curve'!$P$29,'Power Curve'!$Q$29,INDEX(ReferenceTurbulence,Y4041)+(L4041-INDEX(ReferenceTurbulenceWindSpeed,Y4041))*(INDEX(ReferenceTurbulence,Y4041+1)-INDEX(ReferenceTurbulence,Y4041))/(INDEX(ReferenceTurbulenceWindSpeed,Y4041+1)-INDEX(ReferenceTurbulenceWindSpeed,Y4041))))</f>
        <v>0.11726230240806426</v>
      </c>
      <c r="AA4041" s="100">
        <f t="shared" si="1210"/>
        <v>0.50792062699683049</v>
      </c>
      <c r="AB4041" s="29">
        <f t="shared" si="1211"/>
        <v>0.15822798780266292</v>
      </c>
      <c r="AG4041" s="40">
        <f t="array" ref="AG4041">SUM(_xlfn.NORM.DIST($AD$3:$AD$1003,$F4041,$AA4041,FALSE)*WindSpeedStep)</f>
        <v>1.0000000000000031</v>
      </c>
      <c r="AH4041" s="40">
        <f t="array" ref="AH4041">SUM(_xlfn.NORM.DIST($AD$3:$AD$1003,$F4041,$AB4041,FALSE)*WindSpeedStep)</f>
        <v>1.0000000000000036</v>
      </c>
      <c r="AJ4041" s="47">
        <f t="shared" si="1205"/>
        <v>4</v>
      </c>
      <c r="AK4041" s="83" t="b">
        <f>COUNTIF('Power Curve'!$D$2:$D$31,AJ4041)&gt;0</f>
        <v>1</v>
      </c>
      <c r="AL4041" s="83" t="b">
        <f t="shared" si="1206"/>
        <v>0</v>
      </c>
      <c r="AM4041" s="83" t="b">
        <f t="shared" si="1212"/>
        <v>1</v>
      </c>
      <c r="AN4041" s="47" t="str">
        <f t="shared" si="1207"/>
        <v>Outer</v>
      </c>
      <c r="AO4041" s="48" t="str">
        <f t="shared" si="1208"/>
        <v>0.0-0.1</v>
      </c>
      <c r="AP4041" s="49" t="str">
        <f t="shared" si="1213"/>
        <v>1-2</v>
      </c>
      <c r="AQ4041" s="49" t="str">
        <f t="shared" si="1214"/>
        <v>May</v>
      </c>
      <c r="AR4041" s="48" t="str">
        <f t="shared" si="1215"/>
        <v>295-305</v>
      </c>
      <c r="AS4041" s="49" t="str">
        <f t="shared" si="1209"/>
        <v>LWS-LTI</v>
      </c>
    </row>
    <row r="4042" spans="5:45" x14ac:dyDescent="0.3">
      <c r="E4042" s="15">
        <v>41053.069444444445</v>
      </c>
      <c r="F4042" s="21">
        <v>4.43</v>
      </c>
      <c r="G4042" s="21">
        <v>99.530002593993899</v>
      </c>
      <c r="H4042" s="42">
        <v>1.1848741876245621</v>
      </c>
      <c r="I4042" s="35">
        <v>302.8</v>
      </c>
      <c r="J4042" s="43">
        <v>5.6433408577878111E-2</v>
      </c>
      <c r="K4042" s="44">
        <v>0.32433490127020431</v>
      </c>
      <c r="L4042" s="26">
        <f t="shared" si="1197"/>
        <v>4.3810927027199513</v>
      </c>
      <c r="M4042" s="26">
        <f t="shared" si="1198"/>
        <v>3.5161976118019383E-2</v>
      </c>
      <c r="N4042" s="96">
        <f t="shared" si="1199"/>
        <v>5</v>
      </c>
      <c r="O4042" s="26">
        <f t="shared" si="1200"/>
        <v>0.26014990221578632</v>
      </c>
      <c r="P4042" s="3">
        <f>IF(L4042&gt;'Power Curve'!$C$37,0,INDEX(Ci,$N4042,1)*POWER(1-O4042,3)+INDEX(Ci,$N4042,2)*3*O4042*POWER(1-O4042,2)+INDEX(Ci,$N4042,3)*3*POWER(O4042,2)*(1-O4042)+INDEX(Ci,$N4042,4)*POWER(O4042,3))</f>
        <v>103.60462383042542</v>
      </c>
      <c r="Q4042" s="3">
        <f>MAX(0,MIN(P4042-V4042+W4042,'Power Curve'!$C$39))</f>
        <v>85.299551105272258</v>
      </c>
      <c r="R4042" s="3">
        <f t="shared" si="1201"/>
        <v>99.530002593993899</v>
      </c>
      <c r="S4042" s="3">
        <f t="shared" si="1202"/>
        <v>-14.230451488721641</v>
      </c>
      <c r="T4042" s="3">
        <f t="shared" si="1203"/>
        <v>14.230451488721641</v>
      </c>
      <c r="V4042" s="37">
        <f t="array" ref="V4042">SUM(_xlfn.NORM.DIST($AD$3:$AD$1003,$L4042,$AA4042,FALSE)*WindSpeedStep*$AE$3:$AE$1003)/AG4042</f>
        <v>77.609246826013347</v>
      </c>
      <c r="W4042" s="37">
        <f t="array" ref="W4042">SUM(_xlfn.NORM.DIST($AD$3:$AD$1003,$L4042,$AB4042,FALSE)*WindSpeedStep*$AE$3:$AE$1003)/AH4042</f>
        <v>59.304174100860173</v>
      </c>
      <c r="Y4042" s="1">
        <f t="shared" si="1204"/>
        <v>4</v>
      </c>
      <c r="Z4042" s="99">
        <f>IF(L4042&lt;'Power Curve'!$P$28,'Power Curve'!$Q$28,IF(L4042&gt;'Power Curve'!$P$29,'Power Curve'!$Q$29,INDEX(ReferenceTurbulence,Y4042)+(L4042-INDEX(ReferenceTurbulenceWindSpeed,Y4042))*(INDEX(ReferenceTurbulence,Y4042+1)-INDEX(ReferenceTurbulence,Y4042))/(INDEX(ReferenceTurbulenceWindSpeed,Y4042+1)-INDEX(ReferenceTurbulenceWindSpeed,Y4042))))</f>
        <v>0.11729849840653013</v>
      </c>
      <c r="AA4042" s="100">
        <f t="shared" si="1210"/>
        <v>0.51389559540885699</v>
      </c>
      <c r="AB4042" s="29">
        <f t="shared" si="1211"/>
        <v>0.2472399945101553</v>
      </c>
      <c r="AG4042" s="40">
        <f t="array" ref="AG4042">SUM(_xlfn.NORM.DIST($AD$3:$AD$1003,$F4042,$AA4042,FALSE)*WindSpeedStep)</f>
        <v>1.0000000000000029</v>
      </c>
      <c r="AH4042" s="40">
        <f t="array" ref="AH4042">SUM(_xlfn.NORM.DIST($AD$3:$AD$1003,$F4042,$AB4042,FALSE)*WindSpeedStep)</f>
        <v>1.0000000000000038</v>
      </c>
      <c r="AJ4042" s="47">
        <f t="shared" si="1205"/>
        <v>4</v>
      </c>
      <c r="AK4042" s="83" t="b">
        <f>COUNTIF('Power Curve'!$D$2:$D$31,AJ4042)&gt;0</f>
        <v>1</v>
      </c>
      <c r="AL4042" s="83" t="b">
        <f t="shared" si="1206"/>
        <v>0</v>
      </c>
      <c r="AM4042" s="83" t="b">
        <f t="shared" si="1212"/>
        <v>1</v>
      </c>
      <c r="AN4042" s="47" t="str">
        <f t="shared" si="1207"/>
        <v>Outer</v>
      </c>
      <c r="AO4042" s="48" t="str">
        <f t="shared" si="1208"/>
        <v>0.0-0.1</v>
      </c>
      <c r="AP4042" s="49" t="str">
        <f t="shared" si="1213"/>
        <v>1-2</v>
      </c>
      <c r="AQ4042" s="49" t="str">
        <f t="shared" si="1214"/>
        <v>May</v>
      </c>
      <c r="AR4042" s="48" t="str">
        <f t="shared" si="1215"/>
        <v>295-305</v>
      </c>
      <c r="AS4042" s="49" t="str">
        <f t="shared" si="1209"/>
        <v>LWS-LTI</v>
      </c>
    </row>
    <row r="4043" spans="5:45" x14ac:dyDescent="0.3">
      <c r="E4043" s="15">
        <v>41053.076388888891</v>
      </c>
      <c r="F4043" s="21">
        <v>4.22</v>
      </c>
      <c r="G4043" s="21">
        <v>85.669998168945</v>
      </c>
      <c r="H4043" s="42">
        <v>1.1843284136812147</v>
      </c>
      <c r="I4043" s="35">
        <v>309</v>
      </c>
      <c r="J4043" s="43">
        <v>4.2654028436018961E-2</v>
      </c>
      <c r="K4043" s="44">
        <v>0.30429317093699543</v>
      </c>
      <c r="L4043" s="26">
        <f t="shared" si="1197"/>
        <v>4.172770226672859</v>
      </c>
      <c r="M4043" s="26">
        <f t="shared" si="1198"/>
        <v>2.9650659008329753E-3</v>
      </c>
      <c r="N4043" s="96">
        <f t="shared" si="1199"/>
        <v>5</v>
      </c>
      <c r="O4043" s="26">
        <f t="shared" si="1200"/>
        <v>2.1937346957467723E-2</v>
      </c>
      <c r="P4043" s="3">
        <f>IF(L4043&gt;'Power Curve'!$C$37,0,INDEX(Ci,$N4043,1)*POWER(1-O4043,3)+INDEX(Ci,$N4043,2)*3*O4043*POWER(1-O4043,2)+INDEX(Ci,$N4043,3)*3*POWER(O4043,2)*(1-O4043)+INDEX(Ci,$N4043,4)*POWER(O4043,3))</f>
        <v>79.089502586557614</v>
      </c>
      <c r="Q4043" s="3">
        <f>MAX(0,MIN(P4043-V4043+W4043,'Power Curve'!$C$39))</f>
        <v>50.80388670794116</v>
      </c>
      <c r="R4043" s="3">
        <f t="shared" si="1201"/>
        <v>85.669998168945</v>
      </c>
      <c r="S4043" s="3">
        <f t="shared" si="1202"/>
        <v>-34.86611146100384</v>
      </c>
      <c r="T4043" s="3">
        <f t="shared" si="1203"/>
        <v>34.86611146100384</v>
      </c>
      <c r="V4043" s="37">
        <f t="array" ref="V4043">SUM(_xlfn.NORM.DIST($AD$3:$AD$1003,$L4043,$AA4043,FALSE)*WindSpeedStep*$AE$3:$AE$1003)/AG4043</f>
        <v>47.632659495780999</v>
      </c>
      <c r="W4043" s="37">
        <f t="array" ref="W4043">SUM(_xlfn.NORM.DIST($AD$3:$AD$1003,$L4043,$AB4043,FALSE)*WindSpeedStep*$AE$3:$AE$1003)/AH4043</f>
        <v>19.347043617164545</v>
      </c>
      <c r="Y4043" s="1">
        <f t="shared" si="1204"/>
        <v>4</v>
      </c>
      <c r="Z4043" s="99">
        <f>IF(L4043&lt;'Power Curve'!$P$28,'Power Curve'!$Q$28,IF(L4043&gt;'Power Curve'!$P$29,'Power Curve'!$Q$29,INDEX(ReferenceTurbulence,Y4043)+(L4043-INDEX(ReferenceTurbulenceWindSpeed,Y4043))*(INDEX(ReferenceTurbulence,Y4043+1)-INDEX(ReferenceTurbulence,Y4043))/(INDEX(ReferenceTurbulenceWindSpeed,Y4043+1)-INDEX(ReferenceTurbulenceWindSpeed,Y4043))))</f>
        <v>0.11714647811568991</v>
      </c>
      <c r="AA4043" s="100">
        <f t="shared" si="1210"/>
        <v>0.48882533604073453</v>
      </c>
      <c r="AB4043" s="29">
        <f t="shared" si="1211"/>
        <v>0.1779854599054774</v>
      </c>
      <c r="AG4043" s="40">
        <f t="array" ref="AG4043">SUM(_xlfn.NORM.DIST($AD$3:$AD$1003,$F4043,$AA4043,FALSE)*WindSpeedStep)</f>
        <v>1.0000000000000024</v>
      </c>
      <c r="AH4043" s="40">
        <f t="array" ref="AH4043">SUM(_xlfn.NORM.DIST($AD$3:$AD$1003,$F4043,$AB4043,FALSE)*WindSpeedStep)</f>
        <v>1.0000000000000036</v>
      </c>
      <c r="AJ4043" s="47">
        <f t="shared" si="1205"/>
        <v>4</v>
      </c>
      <c r="AK4043" s="83" t="b">
        <f>COUNTIF('Power Curve'!$D$2:$D$31,AJ4043)&gt;0</f>
        <v>1</v>
      </c>
      <c r="AL4043" s="83" t="b">
        <f t="shared" si="1206"/>
        <v>0</v>
      </c>
      <c r="AM4043" s="83" t="b">
        <f t="shared" si="1212"/>
        <v>1</v>
      </c>
      <c r="AN4043" s="47" t="str">
        <f t="shared" si="1207"/>
        <v>Outer</v>
      </c>
      <c r="AO4043" s="48" t="str">
        <f t="shared" si="1208"/>
        <v>0.0-0.1</v>
      </c>
      <c r="AP4043" s="49" t="str">
        <f t="shared" si="1213"/>
        <v>1-2</v>
      </c>
      <c r="AQ4043" s="49" t="str">
        <f t="shared" si="1214"/>
        <v>May</v>
      </c>
      <c r="AR4043" s="48" t="str">
        <f t="shared" si="1215"/>
        <v>305-315</v>
      </c>
      <c r="AS4043" s="49" t="str">
        <f t="shared" si="1209"/>
        <v>LWS-LTI</v>
      </c>
    </row>
    <row r="4044" spans="5:45" x14ac:dyDescent="0.3">
      <c r="E4044" s="15">
        <v>41053.083333333336</v>
      </c>
      <c r="F4044" s="21">
        <v>4.5199999999999996</v>
      </c>
      <c r="G4044" s="21">
        <v>114.00999641418451</v>
      </c>
      <c r="H4044" s="42">
        <v>1.1839928032430842</v>
      </c>
      <c r="I4044" s="35">
        <v>309.3</v>
      </c>
      <c r="J4044" s="43">
        <v>5.7522123893805316E-2</v>
      </c>
      <c r="K4044" s="44">
        <v>0.43468176925927959</v>
      </c>
      <c r="L4044" s="26">
        <f t="shared" si="1197"/>
        <v>4.4689904449651605</v>
      </c>
      <c r="M4044" s="26">
        <f t="shared" si="1198"/>
        <v>4.8746855527395494E-2</v>
      </c>
      <c r="N4044" s="96">
        <f t="shared" si="1199"/>
        <v>5</v>
      </c>
      <c r="O4044" s="26">
        <f t="shared" si="1200"/>
        <v>0.36065920000723112</v>
      </c>
      <c r="P4044" s="3">
        <f>IF(L4044&gt;'Power Curve'!$C$37,0,INDEX(Ci,$N4044,1)*POWER(1-O4044,3)+INDEX(Ci,$N4044,2)*3*O4044*POWER(1-O4044,2)+INDEX(Ci,$N4044,3)*3*POWER(O4044,2)*(1-O4044)+INDEX(Ci,$N4044,4)*POWER(O4044,3))</f>
        <v>116.72035862758153</v>
      </c>
      <c r="Q4044" s="3">
        <f>MAX(0,MIN(P4044-V4044+W4044,'Power Curve'!$C$39))</f>
        <v>102.33894123827115</v>
      </c>
      <c r="R4044" s="3">
        <f t="shared" si="1201"/>
        <v>114.00999641418451</v>
      </c>
      <c r="S4044" s="3">
        <f t="shared" si="1202"/>
        <v>-11.671055175913366</v>
      </c>
      <c r="T4044" s="3">
        <f t="shared" si="1203"/>
        <v>11.671055175913366</v>
      </c>
      <c r="V4044" s="37">
        <f t="array" ref="V4044">SUM(_xlfn.NORM.DIST($AD$3:$AD$1003,$L4044,$AA4044,FALSE)*WindSpeedStep*$AE$3:$AE$1003)/AG4044</f>
        <v>91.832543534223589</v>
      </c>
      <c r="W4044" s="37">
        <f t="array" ref="W4044">SUM(_xlfn.NORM.DIST($AD$3:$AD$1003,$L4044,$AB4044,FALSE)*WindSpeedStep*$AE$3:$AE$1003)/AH4044</f>
        <v>77.451126144913204</v>
      </c>
      <c r="Y4044" s="1">
        <f t="shared" si="1204"/>
        <v>4</v>
      </c>
      <c r="Z4044" s="99">
        <f>IF(L4044&lt;'Power Curve'!$P$28,'Power Curve'!$Q$28,IF(L4044&gt;'Power Curve'!$P$29,'Power Curve'!$Q$29,INDEX(ReferenceTurbulence,Y4044)+(L4044-INDEX(ReferenceTurbulenceWindSpeed,Y4044))*(INDEX(ReferenceTurbulence,Y4044+1)-INDEX(ReferenceTurbulence,Y4044))/(INDEX(ReferenceTurbulenceWindSpeed,Y4044+1)-INDEX(ReferenceTurbulenceWindSpeed,Y4044))))</f>
        <v>0.11736264050292733</v>
      </c>
      <c r="AA4044" s="100">
        <f t="shared" si="1210"/>
        <v>0.52449251900346339</v>
      </c>
      <c r="AB4044" s="29">
        <f t="shared" si="1211"/>
        <v>0.25706582205551809</v>
      </c>
      <c r="AG4044" s="40">
        <f t="array" ref="AG4044">SUM(_xlfn.NORM.DIST($AD$3:$AD$1003,$F4044,$AA4044,FALSE)*WindSpeedStep)</f>
        <v>1.0000000000000027</v>
      </c>
      <c r="AH4044" s="40">
        <f t="array" ref="AH4044">SUM(_xlfn.NORM.DIST($AD$3:$AD$1003,$F4044,$AB4044,FALSE)*WindSpeedStep)</f>
        <v>1.0000000000000036</v>
      </c>
      <c r="AJ4044" s="47">
        <f t="shared" si="1205"/>
        <v>4</v>
      </c>
      <c r="AK4044" s="83" t="b">
        <f>COUNTIF('Power Curve'!$D$2:$D$31,AJ4044)&gt;0</f>
        <v>1</v>
      </c>
      <c r="AL4044" s="83" t="b">
        <f t="shared" si="1206"/>
        <v>0</v>
      </c>
      <c r="AM4044" s="83" t="b">
        <f t="shared" si="1212"/>
        <v>1</v>
      </c>
      <c r="AN4044" s="47" t="str">
        <f t="shared" si="1207"/>
        <v>Outer</v>
      </c>
      <c r="AO4044" s="48" t="str">
        <f t="shared" si="1208"/>
        <v>0.0-0.1</v>
      </c>
      <c r="AP4044" s="49" t="str">
        <f t="shared" si="1213"/>
        <v>2-3</v>
      </c>
      <c r="AQ4044" s="49" t="str">
        <f t="shared" si="1214"/>
        <v>May</v>
      </c>
      <c r="AR4044" s="48" t="str">
        <f t="shared" si="1215"/>
        <v>305-315</v>
      </c>
      <c r="AS4044" s="49" t="str">
        <f t="shared" si="1209"/>
        <v>LWS-LTI</v>
      </c>
    </row>
    <row r="4045" spans="5:45" x14ac:dyDescent="0.3">
      <c r="E4045" s="15">
        <v>41053.090277777781</v>
      </c>
      <c r="F4045" s="21">
        <v>4.79</v>
      </c>
      <c r="G4045" s="21">
        <v>100.33000564575191</v>
      </c>
      <c r="H4045" s="42">
        <v>1.1853784246873158</v>
      </c>
      <c r="I4045" s="35">
        <v>301.2</v>
      </c>
      <c r="J4045" s="43">
        <v>6.471816283924843E-2</v>
      </c>
      <c r="K4045" s="44">
        <v>0.40821581700288229</v>
      </c>
      <c r="L4045" s="26">
        <f t="shared" si="1197"/>
        <v>4.737790178204774</v>
      </c>
      <c r="M4045" s="26">
        <f t="shared" si="1198"/>
        <v>9.0290720796945653E-2</v>
      </c>
      <c r="N4045" s="96">
        <f t="shared" si="1199"/>
        <v>5</v>
      </c>
      <c r="O4045" s="26">
        <f t="shared" si="1200"/>
        <v>0.66802628071189829</v>
      </c>
      <c r="P4045" s="3">
        <f>IF(L4045&gt;'Power Curve'!$C$37,0,INDEX(Ci,$N4045,1)*POWER(1-O4045,3)+INDEX(Ci,$N4045,2)*3*O4045*POWER(1-O4045,2)+INDEX(Ci,$N4045,3)*3*POWER(O4045,2)*(1-O4045)+INDEX(Ci,$N4045,4)*POWER(O4045,3))</f>
        <v>162.27375363658467</v>
      </c>
      <c r="Q4045" s="3">
        <f>MAX(0,MIN(P4045-V4045+W4045,'Power Curve'!$C$39))</f>
        <v>159.6653969497215</v>
      </c>
      <c r="R4045" s="3">
        <f t="shared" si="1201"/>
        <v>100.33000564575191</v>
      </c>
      <c r="S4045" s="3">
        <f t="shared" si="1202"/>
        <v>59.335391303969587</v>
      </c>
      <c r="T4045" s="3">
        <f t="shared" si="1203"/>
        <v>59.335391303969587</v>
      </c>
      <c r="V4045" s="37">
        <f t="array" ref="V4045">SUM(_xlfn.NORM.DIST($AD$3:$AD$1003,$L4045,$AA4045,FALSE)*WindSpeedStep*$AE$3:$AE$1003)/AG4045</f>
        <v>138.53231391148918</v>
      </c>
      <c r="W4045" s="37">
        <f t="array" ref="W4045">SUM(_xlfn.NORM.DIST($AD$3:$AD$1003,$L4045,$AB4045,FALSE)*WindSpeedStep*$AE$3:$AE$1003)/AH4045</f>
        <v>135.92395722462601</v>
      </c>
      <c r="Y4045" s="1">
        <f t="shared" si="1204"/>
        <v>4</v>
      </c>
      <c r="Z4045" s="99">
        <f>IF(L4045&lt;'Power Curve'!$P$28,'Power Curve'!$Q$28,IF(L4045&gt;'Power Curve'!$P$29,'Power Curve'!$Q$29,INDEX(ReferenceTurbulence,Y4045)+(L4045-INDEX(ReferenceTurbulenceWindSpeed,Y4045))*(INDEX(ReferenceTurbulence,Y4045+1)-INDEX(ReferenceTurbulence,Y4045))/(INDEX(ReferenceTurbulenceWindSpeed,Y4045+1)-INDEX(ReferenceTurbulenceWindSpeed,Y4045))))</f>
        <v>0.11755879319081888</v>
      </c>
      <c r="AA4045" s="100">
        <f t="shared" si="1210"/>
        <v>0.556968895741068</v>
      </c>
      <c r="AB4045" s="29">
        <f t="shared" si="1211"/>
        <v>0.3066210762512484</v>
      </c>
      <c r="AG4045" s="40">
        <f t="array" ref="AG4045">SUM(_xlfn.NORM.DIST($AD$3:$AD$1003,$F4045,$AA4045,FALSE)*WindSpeedStep)</f>
        <v>1.0000000000000036</v>
      </c>
      <c r="AH4045" s="40">
        <f t="array" ref="AH4045">SUM(_xlfn.NORM.DIST($AD$3:$AD$1003,$F4045,$AB4045,FALSE)*WindSpeedStep)</f>
        <v>1.0000000000000038</v>
      </c>
      <c r="AJ4045" s="47">
        <f t="shared" si="1205"/>
        <v>5</v>
      </c>
      <c r="AK4045" s="83" t="b">
        <f>COUNTIF('Power Curve'!$D$2:$D$31,AJ4045)&gt;0</f>
        <v>1</v>
      </c>
      <c r="AL4045" s="83" t="b">
        <f t="shared" si="1206"/>
        <v>0</v>
      </c>
      <c r="AM4045" s="83" t="b">
        <f t="shared" si="1212"/>
        <v>1</v>
      </c>
      <c r="AN4045" s="47" t="str">
        <f t="shared" si="1207"/>
        <v>Outer</v>
      </c>
      <c r="AO4045" s="48" t="str">
        <f t="shared" si="1208"/>
        <v>0.0-0.1</v>
      </c>
      <c r="AP4045" s="49" t="str">
        <f t="shared" si="1213"/>
        <v>2-3</v>
      </c>
      <c r="AQ4045" s="49" t="str">
        <f t="shared" si="1214"/>
        <v>May</v>
      </c>
      <c r="AR4045" s="48" t="str">
        <f t="shared" si="1215"/>
        <v>295-305</v>
      </c>
      <c r="AS4045" s="49" t="str">
        <f t="shared" si="1209"/>
        <v>LWS-LTI</v>
      </c>
    </row>
    <row r="4046" spans="5:45" x14ac:dyDescent="0.3">
      <c r="E4046" s="15">
        <v>41053.097222222219</v>
      </c>
      <c r="F4046" s="21">
        <v>5.0999999999999996</v>
      </c>
      <c r="G4046" s="21">
        <v>152.99000549316401</v>
      </c>
      <c r="H4046" s="42">
        <v>1.1849855221172767</v>
      </c>
      <c r="I4046" s="35">
        <v>301.2</v>
      </c>
      <c r="J4046" s="43">
        <v>8.2352941176470587E-2</v>
      </c>
      <c r="K4046" s="44">
        <v>0.293517327558519</v>
      </c>
      <c r="L4046" s="26">
        <f t="shared" si="1197"/>
        <v>5.0438538568846356</v>
      </c>
      <c r="M4046" s="26">
        <f t="shared" si="1198"/>
        <v>0.13759384895758484</v>
      </c>
      <c r="N4046" s="96">
        <f t="shared" si="1199"/>
        <v>6</v>
      </c>
      <c r="O4046" s="26">
        <f t="shared" si="1200"/>
        <v>1.569318337161818E-2</v>
      </c>
      <c r="P4046" s="3">
        <f>IF(L4046&gt;'Power Curve'!$C$37,0,INDEX(Ci,$N4046,1)*POWER(1-O4046,3)+INDEX(Ci,$N4046,2)*3*O4046*POWER(1-O4046,2)+INDEX(Ci,$N4046,3)*3*POWER(O4046,2)*(1-O4046)+INDEX(Ci,$N4046,4)*POWER(O4046,3))</f>
        <v>213.89112453497938</v>
      </c>
      <c r="Q4046" s="3">
        <f>MAX(0,MIN(P4046-V4046+W4046,'Power Curve'!$C$39))</f>
        <v>215.64915226324464</v>
      </c>
      <c r="R4046" s="3">
        <f t="shared" si="1201"/>
        <v>152.99000549316401</v>
      </c>
      <c r="S4046" s="3">
        <f t="shared" si="1202"/>
        <v>62.659146770080639</v>
      </c>
      <c r="T4046" s="3">
        <f t="shared" si="1203"/>
        <v>62.659146770080639</v>
      </c>
      <c r="V4046" s="37">
        <f t="array" ref="V4046">SUM(_xlfn.NORM.DIST($AD$3:$AD$1003,$L4046,$AA4046,FALSE)*WindSpeedStep*$AE$3:$AE$1003)/AG4046</f>
        <v>193.59136103070671</v>
      </c>
      <c r="W4046" s="37">
        <f t="array" ref="W4046">SUM(_xlfn.NORM.DIST($AD$3:$AD$1003,$L4046,$AB4046,FALSE)*WindSpeedStep*$AE$3:$AE$1003)/AH4046</f>
        <v>195.34938875897197</v>
      </c>
      <c r="Y4046" s="1">
        <f t="shared" si="1204"/>
        <v>5</v>
      </c>
      <c r="Z4046" s="99">
        <f>IF(L4046&lt;'Power Curve'!$P$28,'Power Curve'!$Q$28,IF(L4046&gt;'Power Curve'!$P$29,'Power Curve'!$Q$29,INDEX(ReferenceTurbulence,Y4046)+(L4046-INDEX(ReferenceTurbulenceWindSpeed,Y4046))*(INDEX(ReferenceTurbulence,Y4046+1)-INDEX(ReferenceTurbulence,Y4046))/(INDEX(ReferenceTurbulenceWindSpeed,Y4046+1)-INDEX(ReferenceTurbulenceWindSpeed,Y4046))))</f>
        <v>0.11783083700962936</v>
      </c>
      <c r="AA4046" s="100">
        <f t="shared" si="1210"/>
        <v>0.59432152171096386</v>
      </c>
      <c r="AB4046" s="29">
        <f t="shared" si="1211"/>
        <v>0.41537619997873471</v>
      </c>
      <c r="AG4046" s="40">
        <f t="array" ref="AG4046">SUM(_xlfn.NORM.DIST($AD$3:$AD$1003,$F4046,$AA4046,FALSE)*WindSpeedStep)</f>
        <v>1.0000000000000033</v>
      </c>
      <c r="AH4046" s="40">
        <f t="array" ref="AH4046">SUM(_xlfn.NORM.DIST($AD$3:$AD$1003,$F4046,$AB4046,FALSE)*WindSpeedStep)</f>
        <v>1.0000000000000038</v>
      </c>
      <c r="AJ4046" s="47">
        <f t="shared" si="1205"/>
        <v>5</v>
      </c>
      <c r="AK4046" s="83" t="b">
        <f>COUNTIF('Power Curve'!$D$2:$D$31,AJ4046)&gt;0</f>
        <v>1</v>
      </c>
      <c r="AL4046" s="83" t="b">
        <f t="shared" si="1206"/>
        <v>0</v>
      </c>
      <c r="AM4046" s="83" t="b">
        <f t="shared" si="1212"/>
        <v>1</v>
      </c>
      <c r="AN4046" s="47" t="str">
        <f t="shared" si="1207"/>
        <v>Outer</v>
      </c>
      <c r="AO4046" s="48" t="str">
        <f t="shared" si="1208"/>
        <v>0.1-0.2</v>
      </c>
      <c r="AP4046" s="49" t="str">
        <f t="shared" si="1213"/>
        <v>2-3</v>
      </c>
      <c r="AQ4046" s="49" t="str">
        <f t="shared" si="1214"/>
        <v>May</v>
      </c>
      <c r="AR4046" s="48" t="str">
        <f t="shared" si="1215"/>
        <v>295-305</v>
      </c>
      <c r="AS4046" s="49" t="str">
        <f t="shared" si="1209"/>
        <v>LWS-LTI</v>
      </c>
    </row>
    <row r="4047" spans="5:45" x14ac:dyDescent="0.3">
      <c r="E4047" s="15">
        <v>41053.104166666664</v>
      </c>
      <c r="F4047" s="21">
        <v>5.83</v>
      </c>
      <c r="G4047" s="21">
        <v>246.34000778198268</v>
      </c>
      <c r="H4047" s="42">
        <v>1.1847481963819049</v>
      </c>
      <c r="I4047" s="35">
        <v>304.10000000000002</v>
      </c>
      <c r="J4047" s="43">
        <v>8.2332761578044589E-2</v>
      </c>
      <c r="K4047" s="44">
        <v>0.33545005185468818</v>
      </c>
      <c r="L4047" s="26">
        <f t="shared" si="1197"/>
        <v>5.7654323055595293</v>
      </c>
      <c r="M4047" s="26">
        <f t="shared" si="1198"/>
        <v>0.24911612426594074</v>
      </c>
      <c r="N4047" s="96">
        <f t="shared" si="1199"/>
        <v>6</v>
      </c>
      <c r="O4047" s="26">
        <f t="shared" si="1200"/>
        <v>0.73490323321866291</v>
      </c>
      <c r="P4047" s="3">
        <f>IF(L4047&gt;'Power Curve'!$C$37,0,INDEX(Ci,$N4047,1)*POWER(1-O4047,3)+INDEX(Ci,$N4047,2)*3*O4047*POWER(1-O4047,2)+INDEX(Ci,$N4047,3)*3*POWER(O4047,2)*(1-O4047)+INDEX(Ci,$N4047,4)*POWER(O4047,3))</f>
        <v>322.65386862417142</v>
      </c>
      <c r="Q4047" s="3">
        <f>MAX(0,MIN(P4047-V4047+W4047,'Power Curve'!$C$39))</f>
        <v>319.27998231693391</v>
      </c>
      <c r="R4047" s="3">
        <f t="shared" si="1201"/>
        <v>246.34000778198268</v>
      </c>
      <c r="S4047" s="3">
        <f t="shared" si="1202"/>
        <v>72.939974534951233</v>
      </c>
      <c r="T4047" s="3">
        <f t="shared" si="1203"/>
        <v>72.939974534951233</v>
      </c>
      <c r="V4047" s="37">
        <f t="array" ref="V4047">SUM(_xlfn.NORM.DIST($AD$3:$AD$1003,$L4047,$AA4047,FALSE)*WindSpeedStep*$AE$3:$AE$1003)/AG4047</f>
        <v>324.78330418911952</v>
      </c>
      <c r="W4047" s="37">
        <f t="array" ref="W4047">SUM(_xlfn.NORM.DIST($AD$3:$AD$1003,$L4047,$AB4047,FALSE)*WindSpeedStep*$AE$3:$AE$1003)/AH4047</f>
        <v>321.40941788188201</v>
      </c>
      <c r="Y4047" s="1">
        <f t="shared" si="1204"/>
        <v>5</v>
      </c>
      <c r="Z4047" s="99">
        <f>IF(L4047&lt;'Power Curve'!$P$28,'Power Curve'!$Q$28,IF(L4047&gt;'Power Curve'!$P$29,'Power Curve'!$Q$29,INDEX(ReferenceTurbulence,Y4047)+(L4047-INDEX(ReferenceTurbulenceWindSpeed,Y4047))*(INDEX(ReferenceTurbulence,Y4047+1)-INDEX(ReferenceTurbulence,Y4047))/(INDEX(ReferenceTurbulenceWindSpeed,Y4047+1)-INDEX(ReferenceTurbulenceWindSpeed,Y4047))))</f>
        <v>0.12058921539153228</v>
      </c>
      <c r="AA4047" s="100">
        <f t="shared" si="1210"/>
        <v>0.69524895812041665</v>
      </c>
      <c r="AB4047" s="29">
        <f t="shared" si="1211"/>
        <v>0.47468396340798863</v>
      </c>
      <c r="AG4047" s="40">
        <f t="array" ref="AG4047">SUM(_xlfn.NORM.DIST($AD$3:$AD$1003,$F4047,$AA4047,FALSE)*WindSpeedStep)</f>
        <v>1.0000000000000038</v>
      </c>
      <c r="AH4047" s="40">
        <f t="array" ref="AH4047">SUM(_xlfn.NORM.DIST($AD$3:$AD$1003,$F4047,$AB4047,FALSE)*WindSpeedStep)</f>
        <v>1.000000000000004</v>
      </c>
      <c r="AJ4047" s="47">
        <f t="shared" si="1205"/>
        <v>6</v>
      </c>
      <c r="AK4047" s="83" t="b">
        <f>COUNTIF('Power Curve'!$D$2:$D$31,AJ4047)&gt;0</f>
        <v>1</v>
      </c>
      <c r="AL4047" s="83" t="b">
        <f t="shared" si="1206"/>
        <v>0</v>
      </c>
      <c r="AM4047" s="83" t="b">
        <f t="shared" si="1212"/>
        <v>1</v>
      </c>
      <c r="AN4047" s="47" t="str">
        <f t="shared" si="1207"/>
        <v>Outer</v>
      </c>
      <c r="AO4047" s="48" t="str">
        <f t="shared" si="1208"/>
        <v>0.2-0.3</v>
      </c>
      <c r="AP4047" s="49" t="str">
        <f t="shared" si="1213"/>
        <v>2-3</v>
      </c>
      <c r="AQ4047" s="49" t="str">
        <f t="shared" si="1214"/>
        <v>May</v>
      </c>
      <c r="AR4047" s="48" t="str">
        <f t="shared" si="1215"/>
        <v>295-305</v>
      </c>
      <c r="AS4047" s="49" t="str">
        <f t="shared" si="1209"/>
        <v>LWS-LTI</v>
      </c>
    </row>
    <row r="4048" spans="5:45" x14ac:dyDescent="0.3">
      <c r="E4048" s="15">
        <v>41053.111111111109</v>
      </c>
      <c r="F4048" s="21">
        <v>5.65</v>
      </c>
      <c r="G4048" s="21">
        <v>264.06999206542963</v>
      </c>
      <c r="H4048" s="42">
        <v>1.1845802443939268</v>
      </c>
      <c r="I4048" s="35">
        <v>304.2</v>
      </c>
      <c r="J4048" s="43">
        <v>7.7876106194690264E-2</v>
      </c>
      <c r="K4048" s="44">
        <v>0.25500630380004297</v>
      </c>
      <c r="L4048" s="26">
        <f t="shared" si="1197"/>
        <v>5.587161779033889</v>
      </c>
      <c r="M4048" s="26">
        <f t="shared" si="1198"/>
        <v>0.22156383972214963</v>
      </c>
      <c r="N4048" s="96">
        <f t="shared" si="1199"/>
        <v>6</v>
      </c>
      <c r="O4048" s="26">
        <f t="shared" si="1200"/>
        <v>0.55721783462587415</v>
      </c>
      <c r="P4048" s="3">
        <f>IF(L4048&gt;'Power Curve'!$C$37,0,INDEX(Ci,$N4048,1)*POWER(1-O4048,3)+INDEX(Ci,$N4048,2)*3*O4048*POWER(1-O4048,2)+INDEX(Ci,$N4048,3)*3*POWER(O4048,2)*(1-O4048)+INDEX(Ci,$N4048,4)*POWER(O4048,3))</f>
        <v>294.71960872238367</v>
      </c>
      <c r="Q4048" s="3">
        <f>MAX(0,MIN(P4048-V4048+W4048,'Power Curve'!$C$39))</f>
        <v>293.53331787445359</v>
      </c>
      <c r="R4048" s="3">
        <f t="shared" si="1201"/>
        <v>264.06999206542963</v>
      </c>
      <c r="S4048" s="3">
        <f t="shared" si="1202"/>
        <v>29.463325809023956</v>
      </c>
      <c r="T4048" s="3">
        <f t="shared" si="1203"/>
        <v>29.463325809023956</v>
      </c>
      <c r="V4048" s="37">
        <f t="array" ref="V4048">SUM(_xlfn.NORM.DIST($AD$3:$AD$1003,$L4048,$AA4048,FALSE)*WindSpeedStep*$AE$3:$AE$1003)/AG4048</f>
        <v>291.54499216998016</v>
      </c>
      <c r="W4048" s="37">
        <f t="array" ref="W4048">SUM(_xlfn.NORM.DIST($AD$3:$AD$1003,$L4048,$AB4048,FALSE)*WindSpeedStep*$AE$3:$AE$1003)/AH4048</f>
        <v>290.35870132205008</v>
      </c>
      <c r="Y4048" s="1">
        <f t="shared" si="1204"/>
        <v>5</v>
      </c>
      <c r="Z4048" s="99">
        <f>IF(L4048&lt;'Power Curve'!$P$28,'Power Curve'!$Q$28,IF(L4048&gt;'Power Curve'!$P$29,'Power Curve'!$Q$29,INDEX(ReferenceTurbulence,Y4048)+(L4048-INDEX(ReferenceTurbulenceWindSpeed,Y4048))*(INDEX(ReferenceTurbulence,Y4048+1)-INDEX(ReferenceTurbulence,Y4048))/(INDEX(ReferenceTurbulenceWindSpeed,Y4048+1)-INDEX(ReferenceTurbulenceWindSpeed,Y4048))))</f>
        <v>0.11990774053955769</v>
      </c>
      <c r="AA4048" s="100">
        <f t="shared" si="1210"/>
        <v>0.66994394495292908</v>
      </c>
      <c r="AB4048" s="29">
        <f t="shared" si="1211"/>
        <v>0.43510640403095774</v>
      </c>
      <c r="AG4048" s="40">
        <f t="array" ref="AG4048">SUM(_xlfn.NORM.DIST($AD$3:$AD$1003,$F4048,$AA4048,FALSE)*WindSpeedStep)</f>
        <v>1.0000000000000031</v>
      </c>
      <c r="AH4048" s="40">
        <f t="array" ref="AH4048">SUM(_xlfn.NORM.DIST($AD$3:$AD$1003,$F4048,$AB4048,FALSE)*WindSpeedStep)</f>
        <v>1.0000000000000033</v>
      </c>
      <c r="AJ4048" s="47">
        <f t="shared" si="1205"/>
        <v>6</v>
      </c>
      <c r="AK4048" s="83" t="b">
        <f>COUNTIF('Power Curve'!$D$2:$D$31,AJ4048)&gt;0</f>
        <v>1</v>
      </c>
      <c r="AL4048" s="83" t="b">
        <f t="shared" si="1206"/>
        <v>0</v>
      </c>
      <c r="AM4048" s="83" t="b">
        <f t="shared" si="1212"/>
        <v>1</v>
      </c>
      <c r="AN4048" s="47" t="str">
        <f t="shared" si="1207"/>
        <v>Outer</v>
      </c>
      <c r="AO4048" s="48" t="str">
        <f t="shared" si="1208"/>
        <v>0.2-0.3</v>
      </c>
      <c r="AP4048" s="49" t="str">
        <f t="shared" si="1213"/>
        <v>2-3</v>
      </c>
      <c r="AQ4048" s="49" t="str">
        <f t="shared" si="1214"/>
        <v>May</v>
      </c>
      <c r="AR4048" s="48" t="str">
        <f t="shared" si="1215"/>
        <v>295-305</v>
      </c>
      <c r="AS4048" s="49" t="str">
        <f t="shared" si="1209"/>
        <v>LWS-LTI</v>
      </c>
    </row>
    <row r="4049" spans="5:45" x14ac:dyDescent="0.3">
      <c r="E4049" s="15">
        <v>41053.118055555555</v>
      </c>
      <c r="F4049" s="21">
        <v>5.54</v>
      </c>
      <c r="G4049" s="21">
        <v>197.5800018310546</v>
      </c>
      <c r="H4049" s="42">
        <v>1.1854204648177245</v>
      </c>
      <c r="I4049" s="35">
        <v>300.7</v>
      </c>
      <c r="J4049" s="43">
        <v>8.4837545126353789E-2</v>
      </c>
      <c r="K4049" s="44">
        <v>0.36976998006691697</v>
      </c>
      <c r="L4049" s="26">
        <f t="shared" si="1197"/>
        <v>5.4796801411589424</v>
      </c>
      <c r="M4049" s="26">
        <f t="shared" si="1198"/>
        <v>0.2049522061129489</v>
      </c>
      <c r="N4049" s="96">
        <f t="shared" si="1199"/>
        <v>6</v>
      </c>
      <c r="O4049" s="26">
        <f t="shared" si="1200"/>
        <v>0.45008897805367543</v>
      </c>
      <c r="P4049" s="3">
        <f>IF(L4049&gt;'Power Curve'!$C$37,0,INDEX(Ci,$N4049,1)*POWER(1-O4049,3)+INDEX(Ci,$N4049,2)*3*O4049*POWER(1-O4049,2)+INDEX(Ci,$N4049,3)*3*POWER(O4049,2)*(1-O4049)+INDEX(Ci,$N4049,4)*POWER(O4049,3))</f>
        <v>278.60616572022599</v>
      </c>
      <c r="Q4049" s="3">
        <f>MAX(0,MIN(P4049-V4049+W4049,'Power Curve'!$C$39))</f>
        <v>278.67446203131863</v>
      </c>
      <c r="R4049" s="3">
        <f t="shared" si="1201"/>
        <v>197.5800018310546</v>
      </c>
      <c r="S4049" s="3">
        <f t="shared" si="1202"/>
        <v>81.094460200264024</v>
      </c>
      <c r="T4049" s="3">
        <f t="shared" si="1203"/>
        <v>81.094460200264024</v>
      </c>
      <c r="V4049" s="37">
        <f t="array" ref="V4049">SUM(_xlfn.NORM.DIST($AD$3:$AD$1003,$L4049,$AA4049,FALSE)*WindSpeedStep*$AE$3:$AE$1003)/AG4049</f>
        <v>271.92197191154287</v>
      </c>
      <c r="W4049" s="37">
        <f t="array" ref="W4049">SUM(_xlfn.NORM.DIST($AD$3:$AD$1003,$L4049,$AB4049,FALSE)*WindSpeedStep*$AE$3:$AE$1003)/AH4049</f>
        <v>271.99026822263551</v>
      </c>
      <c r="Y4049" s="1">
        <f t="shared" si="1204"/>
        <v>5</v>
      </c>
      <c r="Z4049" s="99">
        <f>IF(L4049&lt;'Power Curve'!$P$28,'Power Curve'!$Q$28,IF(L4049&gt;'Power Curve'!$P$29,'Power Curve'!$Q$29,INDEX(ReferenceTurbulence,Y4049)+(L4049-INDEX(ReferenceTurbulenceWindSpeed,Y4049))*(INDEX(ReferenceTurbulence,Y4049+1)-INDEX(ReferenceTurbulence,Y4049))/(INDEX(ReferenceTurbulenceWindSpeed,Y4049+1)-INDEX(ReferenceTurbulenceWindSpeed,Y4049))))</f>
        <v>0.11949687041599702</v>
      </c>
      <c r="AA4049" s="100">
        <f t="shared" si="1210"/>
        <v>0.65480462774918236</v>
      </c>
      <c r="AB4049" s="29">
        <f t="shared" si="1211"/>
        <v>0.46488261125355645</v>
      </c>
      <c r="AG4049" s="40">
        <f t="array" ref="AG4049">SUM(_xlfn.NORM.DIST($AD$3:$AD$1003,$F4049,$AA4049,FALSE)*WindSpeedStep)</f>
        <v>1.0000000000000033</v>
      </c>
      <c r="AH4049" s="40">
        <f t="array" ref="AH4049">SUM(_xlfn.NORM.DIST($AD$3:$AD$1003,$F4049,$AB4049,FALSE)*WindSpeedStep)</f>
        <v>1.0000000000000033</v>
      </c>
      <c r="AJ4049" s="47">
        <f t="shared" si="1205"/>
        <v>5</v>
      </c>
      <c r="AK4049" s="83" t="b">
        <f>COUNTIF('Power Curve'!$D$2:$D$31,AJ4049)&gt;0</f>
        <v>1</v>
      </c>
      <c r="AL4049" s="83" t="b">
        <f t="shared" si="1206"/>
        <v>0</v>
      </c>
      <c r="AM4049" s="83" t="b">
        <f t="shared" si="1212"/>
        <v>1</v>
      </c>
      <c r="AN4049" s="47" t="str">
        <f t="shared" si="1207"/>
        <v>Outer</v>
      </c>
      <c r="AO4049" s="48" t="str">
        <f t="shared" si="1208"/>
        <v>0.2-0.3</v>
      </c>
      <c r="AP4049" s="49" t="str">
        <f t="shared" si="1213"/>
        <v>2-3</v>
      </c>
      <c r="AQ4049" s="49" t="str">
        <f t="shared" si="1214"/>
        <v>May</v>
      </c>
      <c r="AR4049" s="48" t="str">
        <f t="shared" si="1215"/>
        <v>295-305</v>
      </c>
      <c r="AS4049" s="49" t="str">
        <f t="shared" si="1209"/>
        <v>LWS-LTI</v>
      </c>
    </row>
    <row r="4050" spans="5:45" x14ac:dyDescent="0.3">
      <c r="E4050" s="15">
        <v>41053.125</v>
      </c>
      <c r="F4050" s="21">
        <v>4.97</v>
      </c>
      <c r="G4050" s="21">
        <v>133.95999908447271</v>
      </c>
      <c r="H4050" s="42">
        <v>1.1858134360365318</v>
      </c>
      <c r="I4050" s="35">
        <v>296.10000000000002</v>
      </c>
      <c r="J4050" s="43">
        <v>6.4386317907444673E-2</v>
      </c>
      <c r="K4050" s="44">
        <v>0.23375732950530961</v>
      </c>
      <c r="L4050" s="26">
        <f t="shared" si="1197"/>
        <v>4.916429487439272</v>
      </c>
      <c r="M4050" s="26">
        <f t="shared" si="1198"/>
        <v>0.11790000189719115</v>
      </c>
      <c r="N4050" s="96">
        <f t="shared" si="1199"/>
        <v>5</v>
      </c>
      <c r="O4050" s="26">
        <f t="shared" si="1200"/>
        <v>0.87229673260836649</v>
      </c>
      <c r="P4050" s="3">
        <f>IF(L4050&gt;'Power Curve'!$C$37,0,INDEX(Ci,$N4050,1)*POWER(1-O4050,3)+INDEX(Ci,$N4050,2)*3*O4050*POWER(1-O4050,2)+INDEX(Ci,$N4050,3)*3*POWER(O4050,2)*(1-O4050)+INDEX(Ci,$N4050,4)*POWER(O4050,3))</f>
        <v>193.32365363777552</v>
      </c>
      <c r="Q4050" s="3">
        <f>MAX(0,MIN(P4050-V4050+W4050,'Power Curve'!$C$39))</f>
        <v>195.75023028924448</v>
      </c>
      <c r="R4050" s="3">
        <f t="shared" si="1201"/>
        <v>133.95999908447271</v>
      </c>
      <c r="S4050" s="3">
        <f t="shared" si="1202"/>
        <v>61.790231204771771</v>
      </c>
      <c r="T4050" s="3">
        <f t="shared" si="1203"/>
        <v>61.790231204771771</v>
      </c>
      <c r="V4050" s="37">
        <f t="array" ref="V4050">SUM(_xlfn.NORM.DIST($AD$3:$AD$1003,$L4050,$AA4050,FALSE)*WindSpeedStep*$AE$3:$AE$1003)/AG4050</f>
        <v>170.65008325702365</v>
      </c>
      <c r="W4050" s="37">
        <f t="array" ref="W4050">SUM(_xlfn.NORM.DIST($AD$3:$AD$1003,$L4050,$AB4050,FALSE)*WindSpeedStep*$AE$3:$AE$1003)/AH4050</f>
        <v>173.07665990849262</v>
      </c>
      <c r="Y4050" s="1">
        <f t="shared" si="1204"/>
        <v>4</v>
      </c>
      <c r="Z4050" s="99">
        <f>IF(L4050&lt;'Power Curve'!$P$28,'Power Curve'!$Q$28,IF(L4050&gt;'Power Curve'!$P$29,'Power Curve'!$Q$29,INDEX(ReferenceTurbulence,Y4050)+(L4050-INDEX(ReferenceTurbulenceWindSpeed,Y4050))*(INDEX(ReferenceTurbulence,Y4050+1)-INDEX(ReferenceTurbulence,Y4050))/(INDEX(ReferenceTurbulenceWindSpeed,Y4050+1)-INDEX(ReferenceTurbulenceWindSpeed,Y4050))))</f>
        <v>0.11768915262327488</v>
      </c>
      <c r="AA4050" s="100">
        <f t="shared" si="1210"/>
        <v>0.5786104203088096</v>
      </c>
      <c r="AB4050" s="29">
        <f t="shared" si="1211"/>
        <v>0.31655079194780023</v>
      </c>
      <c r="AG4050" s="40">
        <f t="array" ref="AG4050">SUM(_xlfn.NORM.DIST($AD$3:$AD$1003,$F4050,$AA4050,FALSE)*WindSpeedStep)</f>
        <v>1.0000000000000036</v>
      </c>
      <c r="AH4050" s="40">
        <f t="array" ref="AH4050">SUM(_xlfn.NORM.DIST($AD$3:$AD$1003,$F4050,$AB4050,FALSE)*WindSpeedStep)</f>
        <v>1.0000000000000038</v>
      </c>
      <c r="AJ4050" s="47">
        <f t="shared" si="1205"/>
        <v>5</v>
      </c>
      <c r="AK4050" s="83" t="b">
        <f>COUNTIF('Power Curve'!$D$2:$D$31,AJ4050)&gt;0</f>
        <v>1</v>
      </c>
      <c r="AL4050" s="83" t="b">
        <f t="shared" si="1206"/>
        <v>0</v>
      </c>
      <c r="AM4050" s="83" t="b">
        <f t="shared" si="1212"/>
        <v>1</v>
      </c>
      <c r="AN4050" s="47" t="str">
        <f t="shared" si="1207"/>
        <v>Outer</v>
      </c>
      <c r="AO4050" s="48" t="str">
        <f t="shared" si="1208"/>
        <v>0.1-0.2</v>
      </c>
      <c r="AP4050" s="49" t="str">
        <f t="shared" si="1213"/>
        <v>3-4</v>
      </c>
      <c r="AQ4050" s="49" t="str">
        <f t="shared" si="1214"/>
        <v>May</v>
      </c>
      <c r="AR4050" s="48" t="str">
        <f t="shared" si="1215"/>
        <v>295-305</v>
      </c>
      <c r="AS4050" s="49" t="str">
        <f t="shared" si="1209"/>
        <v>LWS-LTI</v>
      </c>
    </row>
    <row r="4051" spans="5:45" x14ac:dyDescent="0.3">
      <c r="E4051" s="15">
        <v>41053.131944444445</v>
      </c>
      <c r="F4051" s="21">
        <v>4.8600000000000003</v>
      </c>
      <c r="G4051" s="21">
        <v>137.39999771118121</v>
      </c>
      <c r="H4051" s="42">
        <v>1.1866130711387968</v>
      </c>
      <c r="I4051" s="35">
        <v>303.2</v>
      </c>
      <c r="J4051" s="43">
        <v>7.407407407407407E-2</v>
      </c>
      <c r="K4051" s="44">
        <v>0.26943705089799769</v>
      </c>
      <c r="L4051" s="26">
        <f t="shared" si="1197"/>
        <v>4.8086955570714691</v>
      </c>
      <c r="M4051" s="26">
        <f t="shared" si="1198"/>
        <v>0.1012493756699345</v>
      </c>
      <c r="N4051" s="96">
        <f t="shared" si="1199"/>
        <v>5</v>
      </c>
      <c r="O4051" s="26">
        <f t="shared" si="1200"/>
        <v>0.74910515324592308</v>
      </c>
      <c r="P4051" s="3">
        <f>IF(L4051&gt;'Power Curve'!$C$37,0,INDEX(Ci,$N4051,1)*POWER(1-O4051,3)+INDEX(Ci,$N4051,2)*3*O4051*POWER(1-O4051,2)+INDEX(Ci,$N4051,3)*3*POWER(O4051,2)*(1-O4051)+INDEX(Ci,$N4051,4)*POWER(O4051,3))</f>
        <v>174.75208099703502</v>
      </c>
      <c r="Q4051" s="3">
        <f>MAX(0,MIN(P4051-V4051+W4051,'Power Curve'!$C$39))</f>
        <v>173.81673337158134</v>
      </c>
      <c r="R4051" s="3">
        <f t="shared" si="1201"/>
        <v>137.39999771118121</v>
      </c>
      <c r="S4051" s="3">
        <f t="shared" si="1202"/>
        <v>36.416735660400121</v>
      </c>
      <c r="T4051" s="3">
        <f t="shared" si="1203"/>
        <v>36.416735660400121</v>
      </c>
      <c r="V4051" s="37">
        <f t="array" ref="V4051">SUM(_xlfn.NORM.DIST($AD$3:$AD$1003,$L4051,$AA4051,FALSE)*WindSpeedStep*$AE$3:$AE$1003)/AG4051</f>
        <v>151.24898456528422</v>
      </c>
      <c r="W4051" s="37">
        <f t="array" ref="W4051">SUM(_xlfn.NORM.DIST($AD$3:$AD$1003,$L4051,$AB4051,FALSE)*WindSpeedStep*$AE$3:$AE$1003)/AH4051</f>
        <v>150.31363693983053</v>
      </c>
      <c r="Y4051" s="1">
        <f t="shared" si="1204"/>
        <v>4</v>
      </c>
      <c r="Z4051" s="99">
        <f>IF(L4051&lt;'Power Curve'!$P$28,'Power Curve'!$Q$28,IF(L4051&gt;'Power Curve'!$P$29,'Power Curve'!$Q$29,INDEX(ReferenceTurbulence,Y4051)+(L4051-INDEX(ReferenceTurbulenceWindSpeed,Y4051))*(INDEX(ReferenceTurbulence,Y4051+1)-INDEX(ReferenceTurbulence,Y4051))/(INDEX(ReferenceTurbulenceWindSpeed,Y4051+1)-INDEX(ReferenceTurbulenceWindSpeed,Y4051))))</f>
        <v>0.11761053535768433</v>
      </c>
      <c r="AA4051" s="100">
        <f t="shared" si="1210"/>
        <v>0.56555325883929353</v>
      </c>
      <c r="AB4051" s="29">
        <f t="shared" si="1211"/>
        <v>0.35619967089418286</v>
      </c>
      <c r="AG4051" s="40">
        <f t="array" ref="AG4051">SUM(_xlfn.NORM.DIST($AD$3:$AD$1003,$F4051,$AA4051,FALSE)*WindSpeedStep)</f>
        <v>1.0000000000000033</v>
      </c>
      <c r="AH4051" s="40">
        <f t="array" ref="AH4051">SUM(_xlfn.NORM.DIST($AD$3:$AD$1003,$F4051,$AB4051,FALSE)*WindSpeedStep)</f>
        <v>1.0000000000000036</v>
      </c>
      <c r="AJ4051" s="47">
        <f t="shared" si="1205"/>
        <v>5</v>
      </c>
      <c r="AK4051" s="83" t="b">
        <f>COUNTIF('Power Curve'!$D$2:$D$31,AJ4051)&gt;0</f>
        <v>1</v>
      </c>
      <c r="AL4051" s="83" t="b">
        <f t="shared" si="1206"/>
        <v>0</v>
      </c>
      <c r="AM4051" s="83" t="b">
        <f t="shared" si="1212"/>
        <v>1</v>
      </c>
      <c r="AN4051" s="47" t="str">
        <f t="shared" si="1207"/>
        <v>Outer</v>
      </c>
      <c r="AO4051" s="48" t="str">
        <f t="shared" si="1208"/>
        <v>0.1-0.2</v>
      </c>
      <c r="AP4051" s="49" t="str">
        <f t="shared" si="1213"/>
        <v>3-4</v>
      </c>
      <c r="AQ4051" s="49" t="str">
        <f t="shared" si="1214"/>
        <v>May</v>
      </c>
      <c r="AR4051" s="48" t="str">
        <f t="shared" si="1215"/>
        <v>295-305</v>
      </c>
      <c r="AS4051" s="49" t="str">
        <f t="shared" si="1209"/>
        <v>LWS-LTI</v>
      </c>
    </row>
    <row r="4052" spans="5:45" x14ac:dyDescent="0.3">
      <c r="E4052" s="15">
        <v>41053.138888888891</v>
      </c>
      <c r="F4052" s="21">
        <v>5.1100000000000003</v>
      </c>
      <c r="G4052" s="21">
        <v>165.0000076293943</v>
      </c>
      <c r="H4052" s="42">
        <v>1.1863604372513092</v>
      </c>
      <c r="I4052" s="35">
        <v>305.60000000000002</v>
      </c>
      <c r="J4052" s="43">
        <v>6.4579256360078274E-2</v>
      </c>
      <c r="K4052" s="44">
        <v>0.26501722080200218</v>
      </c>
      <c r="L4052" s="26">
        <f t="shared" si="1197"/>
        <v>5.0556975970664082</v>
      </c>
      <c r="M4052" s="26">
        <f t="shared" si="1198"/>
        <v>0.13942433718191841</v>
      </c>
      <c r="N4052" s="96">
        <f t="shared" si="1199"/>
        <v>6</v>
      </c>
      <c r="O4052" s="26">
        <f t="shared" si="1200"/>
        <v>2.7498049470586091E-2</v>
      </c>
      <c r="P4052" s="3">
        <f>IF(L4052&gt;'Power Curve'!$C$37,0,INDEX(Ci,$N4052,1)*POWER(1-O4052,3)+INDEX(Ci,$N4052,2)*3*O4052*POWER(1-O4052,2)+INDEX(Ci,$N4052,3)*3*POWER(O4052,2)*(1-O4052)+INDEX(Ci,$N4052,4)*POWER(O4052,3))</f>
        <v>215.71455473455813</v>
      </c>
      <c r="Q4052" s="3">
        <f>MAX(0,MIN(P4052-V4052+W4052,'Power Curve'!$C$39))</f>
        <v>220.04419740119585</v>
      </c>
      <c r="R4052" s="3">
        <f t="shared" si="1201"/>
        <v>165.0000076293943</v>
      </c>
      <c r="S4052" s="3">
        <f t="shared" si="1202"/>
        <v>55.044189771801541</v>
      </c>
      <c r="T4052" s="3">
        <f t="shared" si="1203"/>
        <v>55.044189771801541</v>
      </c>
      <c r="V4052" s="37">
        <f t="array" ref="V4052">SUM(_xlfn.NORM.DIST($AD$3:$AD$1003,$L4052,$AA4052,FALSE)*WindSpeedStep*$AE$3:$AE$1003)/AG4052</f>
        <v>195.72075955023419</v>
      </c>
      <c r="W4052" s="37">
        <f t="array" ref="W4052">SUM(_xlfn.NORM.DIST($AD$3:$AD$1003,$L4052,$AB4052,FALSE)*WindSpeedStep*$AE$3:$AE$1003)/AH4052</f>
        <v>200.0504022168719</v>
      </c>
      <c r="Y4052" s="1">
        <f t="shared" si="1204"/>
        <v>5</v>
      </c>
      <c r="Z4052" s="99">
        <f>IF(L4052&lt;'Power Curve'!$P$28,'Power Curve'!$Q$28,IF(L4052&gt;'Power Curve'!$P$29,'Power Curve'!$Q$29,INDEX(ReferenceTurbulence,Y4052)+(L4052-INDEX(ReferenceTurbulenceWindSpeed,Y4052))*(INDEX(ReferenceTurbulence,Y4052+1)-INDEX(ReferenceTurbulence,Y4052))/(INDEX(ReferenceTurbulenceWindSpeed,Y4052+1)-INDEX(ReferenceTurbulenceWindSpeed,Y4052))))</f>
        <v>0.11787611208254524</v>
      </c>
      <c r="AA4052" s="100">
        <f t="shared" si="1210"/>
        <v>0.59594597660725457</v>
      </c>
      <c r="AB4052" s="29">
        <f t="shared" si="1211"/>
        <v>0.32649319119998327</v>
      </c>
      <c r="AG4052" s="40">
        <f t="array" ref="AG4052">SUM(_xlfn.NORM.DIST($AD$3:$AD$1003,$F4052,$AA4052,FALSE)*WindSpeedStep)</f>
        <v>1.000000000000004</v>
      </c>
      <c r="AH4052" s="40">
        <f t="array" ref="AH4052">SUM(_xlfn.NORM.DIST($AD$3:$AD$1003,$F4052,$AB4052,FALSE)*WindSpeedStep)</f>
        <v>1.000000000000004</v>
      </c>
      <c r="AJ4052" s="47">
        <f t="shared" si="1205"/>
        <v>5</v>
      </c>
      <c r="AK4052" s="83" t="b">
        <f>COUNTIF('Power Curve'!$D$2:$D$31,AJ4052)&gt;0</f>
        <v>1</v>
      </c>
      <c r="AL4052" s="83" t="b">
        <f t="shared" si="1206"/>
        <v>0</v>
      </c>
      <c r="AM4052" s="83" t="b">
        <f t="shared" si="1212"/>
        <v>1</v>
      </c>
      <c r="AN4052" s="47" t="str">
        <f t="shared" si="1207"/>
        <v>Outer</v>
      </c>
      <c r="AO4052" s="48" t="str">
        <f t="shared" si="1208"/>
        <v>0.1-0.2</v>
      </c>
      <c r="AP4052" s="49" t="str">
        <f t="shared" si="1213"/>
        <v>3-4</v>
      </c>
      <c r="AQ4052" s="49" t="str">
        <f t="shared" si="1214"/>
        <v>May</v>
      </c>
      <c r="AR4052" s="48" t="str">
        <f t="shared" si="1215"/>
        <v>305-315</v>
      </c>
      <c r="AS4052" s="49" t="str">
        <f t="shared" si="1209"/>
        <v>LWS-LTI</v>
      </c>
    </row>
    <row r="4053" spans="5:45" x14ac:dyDescent="0.3">
      <c r="E4053" s="15">
        <v>41053.145833333336</v>
      </c>
      <c r="F4053" s="21">
        <v>5.63</v>
      </c>
      <c r="G4053" s="21">
        <v>217.16000366210898</v>
      </c>
      <c r="H4053" s="42">
        <v>1.1844839180686029</v>
      </c>
      <c r="I4053" s="35">
        <v>305.39999999999998</v>
      </c>
      <c r="J4053" s="43">
        <v>3.9076376554174071E-2</v>
      </c>
      <c r="K4053" s="44">
        <v>0.48618897777796272</v>
      </c>
      <c r="L4053" s="26">
        <f t="shared" si="1197"/>
        <v>5.5672333037549686</v>
      </c>
      <c r="M4053" s="26">
        <f t="shared" si="1198"/>
        <v>0.2184838296267638</v>
      </c>
      <c r="N4053" s="96">
        <f t="shared" si="1199"/>
        <v>6</v>
      </c>
      <c r="O4053" s="26">
        <f t="shared" si="1200"/>
        <v>0.53735476952872685</v>
      </c>
      <c r="P4053" s="3">
        <f>IF(L4053&gt;'Power Curve'!$C$37,0,INDEX(Ci,$N4053,1)*POWER(1-O4053,3)+INDEX(Ci,$N4053,2)*3*O4053*POWER(1-O4053,2)+INDEX(Ci,$N4053,3)*3*POWER(O4053,2)*(1-O4053)+INDEX(Ci,$N4053,4)*POWER(O4053,3))</f>
        <v>291.70069046875847</v>
      </c>
      <c r="Q4053" s="3">
        <f>MAX(0,MIN(P4053-V4053+W4053,'Power Curve'!$C$39))</f>
        <v>290.47693133688608</v>
      </c>
      <c r="R4053" s="3">
        <f t="shared" si="1201"/>
        <v>217.16000366210898</v>
      </c>
      <c r="S4053" s="3">
        <f t="shared" si="1202"/>
        <v>73.316927674777105</v>
      </c>
      <c r="T4053" s="3">
        <f t="shared" si="1203"/>
        <v>73.316927674777105</v>
      </c>
      <c r="V4053" s="37">
        <f t="array" ref="V4053">SUM(_xlfn.NORM.DIST($AD$3:$AD$1003,$L4053,$AA4053,FALSE)*WindSpeedStep*$AE$3:$AE$1003)/AG4053</f>
        <v>287.8868224506308</v>
      </c>
      <c r="W4053" s="37">
        <f t="array" ref="W4053">SUM(_xlfn.NORM.DIST($AD$3:$AD$1003,$L4053,$AB4053,FALSE)*WindSpeedStep*$AE$3:$AE$1003)/AH4053</f>
        <v>286.66306331875842</v>
      </c>
      <c r="Y4053" s="1">
        <f t="shared" si="1204"/>
        <v>5</v>
      </c>
      <c r="Z4053" s="99">
        <f>IF(L4053&lt;'Power Curve'!$P$28,'Power Curve'!$Q$28,IF(L4053&gt;'Power Curve'!$P$29,'Power Curve'!$Q$29,INDEX(ReferenceTurbulence,Y4053)+(L4053-INDEX(ReferenceTurbulenceWindSpeed,Y4053))*(INDEX(ReferenceTurbulence,Y4053+1)-INDEX(ReferenceTurbulence,Y4053))/(INDEX(ReferenceTurbulenceWindSpeed,Y4053+1)-INDEX(ReferenceTurbulenceWindSpeed,Y4053))))</f>
        <v>0.11983155994478714</v>
      </c>
      <c r="AA4053" s="100">
        <f t="shared" si="1210"/>
        <v>0.66713025136552884</v>
      </c>
      <c r="AB4053" s="29">
        <f t="shared" si="1211"/>
        <v>0.21754730494246771</v>
      </c>
      <c r="AG4053" s="40">
        <f t="array" ref="AG4053">SUM(_xlfn.NORM.DIST($AD$3:$AD$1003,$F4053,$AA4053,FALSE)*WindSpeedStep)</f>
        <v>1.0000000000000038</v>
      </c>
      <c r="AH4053" s="40">
        <f t="array" ref="AH4053">SUM(_xlfn.NORM.DIST($AD$3:$AD$1003,$F4053,$AB4053,FALSE)*WindSpeedStep)</f>
        <v>1.0000000000000033</v>
      </c>
      <c r="AJ4053" s="47">
        <f t="shared" si="1205"/>
        <v>6</v>
      </c>
      <c r="AK4053" s="83" t="b">
        <f>COUNTIF('Power Curve'!$D$2:$D$31,AJ4053)&gt;0</f>
        <v>1</v>
      </c>
      <c r="AL4053" s="83" t="b">
        <f t="shared" si="1206"/>
        <v>0</v>
      </c>
      <c r="AM4053" s="83" t="b">
        <f t="shared" si="1212"/>
        <v>1</v>
      </c>
      <c r="AN4053" s="47" t="str">
        <f t="shared" si="1207"/>
        <v>Outer</v>
      </c>
      <c r="AO4053" s="48" t="str">
        <f t="shared" si="1208"/>
        <v>0.2-0.3</v>
      </c>
      <c r="AP4053" s="49" t="str">
        <f t="shared" si="1213"/>
        <v>3-4</v>
      </c>
      <c r="AQ4053" s="49" t="str">
        <f t="shared" si="1214"/>
        <v>May</v>
      </c>
      <c r="AR4053" s="48" t="str">
        <f t="shared" si="1215"/>
        <v>305-315</v>
      </c>
      <c r="AS4053" s="49" t="str">
        <f t="shared" si="1209"/>
        <v>LWS-LTI</v>
      </c>
    </row>
    <row r="4054" spans="5:45" x14ac:dyDescent="0.3">
      <c r="E4054" s="15">
        <v>41053.152777777781</v>
      </c>
      <c r="F4054" s="21">
        <v>5.53</v>
      </c>
      <c r="G4054" s="21">
        <v>206.59000778198248</v>
      </c>
      <c r="H4054" s="42">
        <v>1.1847776563788115</v>
      </c>
      <c r="I4054" s="35">
        <v>304.3</v>
      </c>
      <c r="J4054" s="43">
        <v>5.7866184448462928E-2</v>
      </c>
      <c r="K4054" s="44">
        <v>0.52271955078738208</v>
      </c>
      <c r="L4054" s="26">
        <f t="shared" si="1197"/>
        <v>5.4688001568139297</v>
      </c>
      <c r="M4054" s="26">
        <f t="shared" si="1198"/>
        <v>0.20327066945993033</v>
      </c>
      <c r="N4054" s="96">
        <f t="shared" si="1199"/>
        <v>6</v>
      </c>
      <c r="O4054" s="26">
        <f t="shared" si="1200"/>
        <v>0.43924470450659059</v>
      </c>
      <c r="P4054" s="3">
        <f>IF(L4054&gt;'Power Curve'!$C$37,0,INDEX(Ci,$N4054,1)*POWER(1-O4054,3)+INDEX(Ci,$N4054,2)*3*O4054*POWER(1-O4054,2)+INDEX(Ci,$N4054,3)*3*POWER(O4054,2)*(1-O4054)+INDEX(Ci,$N4054,4)*POWER(O4054,3))</f>
        <v>276.99444067761391</v>
      </c>
      <c r="Q4054" s="3">
        <f>MAX(0,MIN(P4054-V4054+W4054,'Power Curve'!$C$39))</f>
        <v>278.24074864727658</v>
      </c>
      <c r="R4054" s="3">
        <f t="shared" si="1201"/>
        <v>206.59000778198248</v>
      </c>
      <c r="S4054" s="3">
        <f t="shared" si="1202"/>
        <v>71.650740865294097</v>
      </c>
      <c r="T4054" s="3">
        <f t="shared" si="1203"/>
        <v>71.650740865294097</v>
      </c>
      <c r="V4054" s="37">
        <f t="array" ref="V4054">SUM(_xlfn.NORM.DIST($AD$3:$AD$1003,$L4054,$AA4054,FALSE)*WindSpeedStep*$AE$3:$AE$1003)/AG4054</f>
        <v>269.94871388651211</v>
      </c>
      <c r="W4054" s="37">
        <f t="array" ref="W4054">SUM(_xlfn.NORM.DIST($AD$3:$AD$1003,$L4054,$AB4054,FALSE)*WindSpeedStep*$AE$3:$AE$1003)/AH4054</f>
        <v>271.19502185617478</v>
      </c>
      <c r="Y4054" s="1">
        <f t="shared" si="1204"/>
        <v>5</v>
      </c>
      <c r="Z4054" s="99">
        <f>IF(L4054&lt;'Power Curve'!$P$28,'Power Curve'!$Q$28,IF(L4054&gt;'Power Curve'!$P$29,'Power Curve'!$Q$29,INDEX(ReferenceTurbulence,Y4054)+(L4054-INDEX(ReferenceTurbulenceWindSpeed,Y4054))*(INDEX(ReferenceTurbulence,Y4054+1)-INDEX(ReferenceTurbulence,Y4054))/(INDEX(ReferenceTurbulenceWindSpeed,Y4054+1)-INDEX(ReferenceTurbulenceWindSpeed,Y4054))))</f>
        <v>0.11945527949311423</v>
      </c>
      <c r="AA4054" s="100">
        <f t="shared" si="1210"/>
        <v>0.65327705122419488</v>
      </c>
      <c r="AB4054" s="29">
        <f t="shared" si="1211"/>
        <v>0.31645859858597786</v>
      </c>
      <c r="AG4054" s="40">
        <f t="array" ref="AG4054">SUM(_xlfn.NORM.DIST($AD$3:$AD$1003,$F4054,$AA4054,FALSE)*WindSpeedStep)</f>
        <v>1.000000000000004</v>
      </c>
      <c r="AH4054" s="40">
        <f t="array" ref="AH4054">SUM(_xlfn.NORM.DIST($AD$3:$AD$1003,$F4054,$AB4054,FALSE)*WindSpeedStep)</f>
        <v>1.0000000000000036</v>
      </c>
      <c r="AJ4054" s="47">
        <f t="shared" si="1205"/>
        <v>5</v>
      </c>
      <c r="AK4054" s="83" t="b">
        <f>COUNTIF('Power Curve'!$D$2:$D$31,AJ4054)&gt;0</f>
        <v>1</v>
      </c>
      <c r="AL4054" s="83" t="b">
        <f t="shared" si="1206"/>
        <v>0</v>
      </c>
      <c r="AM4054" s="83" t="b">
        <f t="shared" si="1212"/>
        <v>1</v>
      </c>
      <c r="AN4054" s="47" t="str">
        <f t="shared" si="1207"/>
        <v>Outer</v>
      </c>
      <c r="AO4054" s="48" t="str">
        <f t="shared" si="1208"/>
        <v>0.2-0.3</v>
      </c>
      <c r="AP4054" s="49" t="str">
        <f t="shared" si="1213"/>
        <v>3-4</v>
      </c>
      <c r="AQ4054" s="49" t="str">
        <f t="shared" si="1214"/>
        <v>May</v>
      </c>
      <c r="AR4054" s="48" t="str">
        <f t="shared" si="1215"/>
        <v>295-305</v>
      </c>
      <c r="AS4054" s="49" t="str">
        <f t="shared" si="1209"/>
        <v>LWS-LTI</v>
      </c>
    </row>
    <row r="4055" spans="5:45" x14ac:dyDescent="0.3">
      <c r="E4055" s="15">
        <v>41053.159722222219</v>
      </c>
      <c r="F4055" s="21">
        <v>4.87</v>
      </c>
      <c r="G4055" s="21">
        <v>145.79000091552709</v>
      </c>
      <c r="H4055" s="42">
        <v>1.1864168776555932</v>
      </c>
      <c r="I4055" s="35">
        <v>304.39999999999998</v>
      </c>
      <c r="J4055" s="43">
        <v>0.10677618069815195</v>
      </c>
      <c r="K4055" s="44">
        <v>0.46835239519556232</v>
      </c>
      <c r="L4055" s="26">
        <f t="shared" si="1197"/>
        <v>4.8183244106987999</v>
      </c>
      <c r="M4055" s="26">
        <f t="shared" si="1198"/>
        <v>0.10273754603741571</v>
      </c>
      <c r="N4055" s="96">
        <f t="shared" si="1199"/>
        <v>5</v>
      </c>
      <c r="O4055" s="26">
        <f t="shared" si="1200"/>
        <v>0.76011555342116055</v>
      </c>
      <c r="P4055" s="3">
        <f>IF(L4055&gt;'Power Curve'!$C$37,0,INDEX(Ci,$N4055,1)*POWER(1-O4055,3)+INDEX(Ci,$N4055,2)*3*O4055*POWER(1-O4055,2)+INDEX(Ci,$N4055,3)*3*POWER(O4055,2)*(1-O4055)+INDEX(Ci,$N4055,4)*POWER(O4055,3))</f>
        <v>176.43767478343321</v>
      </c>
      <c r="Q4055" s="3">
        <f>MAX(0,MIN(P4055-V4055+W4055,'Power Curve'!$C$39))</f>
        <v>175.66714097671422</v>
      </c>
      <c r="R4055" s="3">
        <f t="shared" si="1201"/>
        <v>145.79000091552709</v>
      </c>
      <c r="S4055" s="3">
        <f t="shared" si="1202"/>
        <v>29.877140061187134</v>
      </c>
      <c r="T4055" s="3">
        <f t="shared" si="1203"/>
        <v>29.877140061187134</v>
      </c>
      <c r="V4055" s="37">
        <f t="array" ref="V4055">SUM(_xlfn.NORM.DIST($AD$3:$AD$1003,$L4055,$AA4055,FALSE)*WindSpeedStep*$AE$3:$AE$1003)/AG4055</f>
        <v>152.98056008775205</v>
      </c>
      <c r="W4055" s="37">
        <f t="array" ref="W4055">SUM(_xlfn.NORM.DIST($AD$3:$AD$1003,$L4055,$AB4055,FALSE)*WindSpeedStep*$AE$3:$AE$1003)/AH4055</f>
        <v>152.21002628103307</v>
      </c>
      <c r="Y4055" s="1">
        <f t="shared" si="1204"/>
        <v>4</v>
      </c>
      <c r="Z4055" s="99">
        <f>IF(L4055&lt;'Power Curve'!$P$28,'Power Curve'!$Q$28,IF(L4055&gt;'Power Curve'!$P$29,'Power Curve'!$Q$29,INDEX(ReferenceTurbulence,Y4055)+(L4055-INDEX(ReferenceTurbulenceWindSpeed,Y4055))*(INDEX(ReferenceTurbulence,Y4055+1)-INDEX(ReferenceTurbulence,Y4055))/(INDEX(ReferenceTurbulenceWindSpeed,Y4055+1)-INDEX(ReferenceTurbulenceWindSpeed,Y4055))))</f>
        <v>0.11761756187328966</v>
      </c>
      <c r="AA4055" s="100">
        <f t="shared" si="1210"/>
        <v>0.56671956950094804</v>
      </c>
      <c r="AB4055" s="29">
        <f t="shared" si="1211"/>
        <v>0.51448227793909163</v>
      </c>
      <c r="AG4055" s="40">
        <f t="array" ref="AG4055">SUM(_xlfn.NORM.DIST($AD$3:$AD$1003,$F4055,$AA4055,FALSE)*WindSpeedStep)</f>
        <v>1.0000000000000036</v>
      </c>
      <c r="AH4055" s="40">
        <f t="array" ref="AH4055">SUM(_xlfn.NORM.DIST($AD$3:$AD$1003,$F4055,$AB4055,FALSE)*WindSpeedStep)</f>
        <v>1.0000000000000038</v>
      </c>
      <c r="AJ4055" s="47">
        <f t="shared" si="1205"/>
        <v>5</v>
      </c>
      <c r="AK4055" s="83" t="b">
        <f>COUNTIF('Power Curve'!$D$2:$D$31,AJ4055)&gt;0</f>
        <v>1</v>
      </c>
      <c r="AL4055" s="83" t="b">
        <f t="shared" si="1206"/>
        <v>0</v>
      </c>
      <c r="AM4055" s="83" t="b">
        <f t="shared" si="1212"/>
        <v>1</v>
      </c>
      <c r="AN4055" s="47" t="str">
        <f t="shared" si="1207"/>
        <v>Outer</v>
      </c>
      <c r="AO4055" s="48" t="str">
        <f t="shared" si="1208"/>
        <v>0.1-0.2</v>
      </c>
      <c r="AP4055" s="49" t="str">
        <f t="shared" si="1213"/>
        <v>3-4</v>
      </c>
      <c r="AQ4055" s="49" t="str">
        <f t="shared" si="1214"/>
        <v>May</v>
      </c>
      <c r="AR4055" s="48" t="str">
        <f t="shared" si="1215"/>
        <v>295-305</v>
      </c>
      <c r="AS4055" s="49" t="str">
        <f t="shared" si="1209"/>
        <v>Inner-TI</v>
      </c>
    </row>
    <row r="4056" spans="5:45" x14ac:dyDescent="0.3">
      <c r="E4056" s="15">
        <v>41053.166666666664</v>
      </c>
      <c r="F4056" s="21">
        <v>4.5199999999999996</v>
      </c>
      <c r="G4056" s="21">
        <v>90.970003128051701</v>
      </c>
      <c r="H4056" s="42">
        <v>1.186473290024489</v>
      </c>
      <c r="I4056" s="35">
        <v>304.8</v>
      </c>
      <c r="J4056" s="43">
        <v>0.11725663716814161</v>
      </c>
      <c r="K4056" s="44">
        <v>0.37501312829539346</v>
      </c>
      <c r="L4056" s="26">
        <f t="shared" si="1197"/>
        <v>4.472109140565661</v>
      </c>
      <c r="M4056" s="26">
        <f t="shared" si="1198"/>
        <v>4.9228859985816727E-2</v>
      </c>
      <c r="N4056" s="96">
        <f t="shared" si="1199"/>
        <v>5</v>
      </c>
      <c r="O4056" s="26">
        <f t="shared" si="1200"/>
        <v>0.36422536560858543</v>
      </c>
      <c r="P4056" s="3">
        <f>IF(L4056&gt;'Power Curve'!$C$37,0,INDEX(Ci,$N4056,1)*POWER(1-O4056,3)+INDEX(Ci,$N4056,2)*3*O4056*POWER(1-O4056,2)+INDEX(Ci,$N4056,3)*3*POWER(O4056,2)*(1-O4056)+INDEX(Ci,$N4056,4)*POWER(O4056,3))</f>
        <v>117.20846632190353</v>
      </c>
      <c r="Q4056" s="3">
        <f>MAX(0,MIN(P4056-V4056+W4056,'Power Curve'!$C$39))</f>
        <v>117.17997005142134</v>
      </c>
      <c r="R4056" s="3">
        <f t="shared" si="1201"/>
        <v>90.970003128051701</v>
      </c>
      <c r="S4056" s="3">
        <f t="shared" si="1202"/>
        <v>26.209966923369635</v>
      </c>
      <c r="T4056" s="3">
        <f t="shared" si="1203"/>
        <v>26.209966923369635</v>
      </c>
      <c r="V4056" s="37">
        <f t="array" ref="V4056">SUM(_xlfn.NORM.DIST($AD$3:$AD$1003,$L4056,$AA4056,FALSE)*WindSpeedStep*$AE$3:$AE$1003)/AG4056</f>
        <v>92.350128873478241</v>
      </c>
      <c r="W4056" s="37">
        <f t="array" ref="W4056">SUM(_xlfn.NORM.DIST($AD$3:$AD$1003,$L4056,$AB4056,FALSE)*WindSpeedStep*$AE$3:$AE$1003)/AH4056</f>
        <v>92.321632602996047</v>
      </c>
      <c r="Y4056" s="1">
        <f t="shared" si="1204"/>
        <v>4</v>
      </c>
      <c r="Z4056" s="99">
        <f>IF(L4056&lt;'Power Curve'!$P$28,'Power Curve'!$Q$28,IF(L4056&gt;'Power Curve'!$P$29,'Power Curve'!$Q$29,INDEX(ReferenceTurbulence,Y4056)+(L4056-INDEX(ReferenceTurbulenceWindSpeed,Y4056))*(INDEX(ReferenceTurbulence,Y4056+1)-INDEX(ReferenceTurbulence,Y4056))/(INDEX(ReferenceTurbulenceWindSpeed,Y4056+1)-INDEX(ReferenceTurbulenceWindSpeed,Y4056))))</f>
        <v>0.11736491632559048</v>
      </c>
      <c r="AA4056" s="100">
        <f t="shared" si="1210"/>
        <v>0.52486871508139721</v>
      </c>
      <c r="AB4056" s="29">
        <f t="shared" si="1211"/>
        <v>0.52438447887163731</v>
      </c>
      <c r="AG4056" s="40">
        <f t="array" ref="AG4056">SUM(_xlfn.NORM.DIST($AD$3:$AD$1003,$F4056,$AA4056,FALSE)*WindSpeedStep)</f>
        <v>1.0000000000000029</v>
      </c>
      <c r="AH4056" s="40">
        <f t="array" ref="AH4056">SUM(_xlfn.NORM.DIST($AD$3:$AD$1003,$F4056,$AB4056,FALSE)*WindSpeedStep)</f>
        <v>1.0000000000000029</v>
      </c>
      <c r="AJ4056" s="47">
        <f t="shared" si="1205"/>
        <v>4</v>
      </c>
      <c r="AK4056" s="83" t="b">
        <f>COUNTIF('Power Curve'!$D$2:$D$31,AJ4056)&gt;0</f>
        <v>1</v>
      </c>
      <c r="AL4056" s="83" t="b">
        <f t="shared" si="1206"/>
        <v>0</v>
      </c>
      <c r="AM4056" s="83" t="b">
        <f t="shared" si="1212"/>
        <v>1</v>
      </c>
      <c r="AN4056" s="47" t="str">
        <f t="shared" si="1207"/>
        <v>Outer</v>
      </c>
      <c r="AO4056" s="48" t="str">
        <f t="shared" si="1208"/>
        <v>0.0-0.1</v>
      </c>
      <c r="AP4056" s="49" t="str">
        <f t="shared" si="1213"/>
        <v>4-5</v>
      </c>
      <c r="AQ4056" s="49" t="str">
        <f t="shared" si="1214"/>
        <v>May</v>
      </c>
      <c r="AR4056" s="48" t="str">
        <f t="shared" si="1215"/>
        <v>295-305</v>
      </c>
      <c r="AS4056" s="49" t="str">
        <f t="shared" si="1209"/>
        <v>Inner-TI</v>
      </c>
    </row>
    <row r="4057" spans="5:45" x14ac:dyDescent="0.3">
      <c r="E4057" s="15">
        <v>41053.173611111109</v>
      </c>
      <c r="F4057" s="21">
        <v>4.59</v>
      </c>
      <c r="G4057" s="21">
        <v>183.2199935913082</v>
      </c>
      <c r="H4057" s="42">
        <v>1.1854221602093069</v>
      </c>
      <c r="I4057" s="35">
        <v>312.3</v>
      </c>
      <c r="J4057" s="43">
        <v>0.11764705882352942</v>
      </c>
      <c r="K4057" s="44">
        <v>0.35631382596618327</v>
      </c>
      <c r="L4057" s="26">
        <f t="shared" si="1197"/>
        <v>4.5400259636472313</v>
      </c>
      <c r="M4057" s="26">
        <f t="shared" si="1198"/>
        <v>5.9725623928366722E-2</v>
      </c>
      <c r="N4057" s="96">
        <f t="shared" si="1199"/>
        <v>5</v>
      </c>
      <c r="O4057" s="26">
        <f t="shared" si="1200"/>
        <v>0.44188688479881799</v>
      </c>
      <c r="P4057" s="3">
        <f>IF(L4057&gt;'Power Curve'!$C$37,0,INDEX(Ci,$N4057,1)*POWER(1-O4057,3)+INDEX(Ci,$N4057,2)*3*O4057*POWER(1-O4057,2)+INDEX(Ci,$N4057,3)*3*POWER(O4057,2)*(1-O4057)+INDEX(Ci,$N4057,4)*POWER(O4057,3))</f>
        <v>128.15737072758208</v>
      </c>
      <c r="Q4057" s="3">
        <f>MAX(0,MIN(P4057-V4057+W4057,'Power Curve'!$C$39))</f>
        <v>128.21043990230652</v>
      </c>
      <c r="R4057" s="3">
        <f t="shared" si="1201"/>
        <v>183.2199935913082</v>
      </c>
      <c r="S4057" s="3">
        <f t="shared" si="1202"/>
        <v>-55.009553689001677</v>
      </c>
      <c r="T4057" s="3">
        <f t="shared" si="1203"/>
        <v>55.009553689001677</v>
      </c>
      <c r="V4057" s="37">
        <f t="array" ref="V4057">SUM(_xlfn.NORM.DIST($AD$3:$AD$1003,$L4057,$AA4057,FALSE)*WindSpeedStep*$AE$3:$AE$1003)/AG4057</f>
        <v>103.80420147301007</v>
      </c>
      <c r="W4057" s="37">
        <f t="array" ref="W4057">SUM(_xlfn.NORM.DIST($AD$3:$AD$1003,$L4057,$AB4057,FALSE)*WindSpeedStep*$AE$3:$AE$1003)/AH4057</f>
        <v>103.85727064773452</v>
      </c>
      <c r="Y4057" s="1">
        <f t="shared" si="1204"/>
        <v>4</v>
      </c>
      <c r="Z4057" s="99">
        <f>IF(L4057&lt;'Power Curve'!$P$28,'Power Curve'!$Q$28,IF(L4057&gt;'Power Curve'!$P$29,'Power Curve'!$Q$29,INDEX(ReferenceTurbulence,Y4057)+(L4057-INDEX(ReferenceTurbulenceWindSpeed,Y4057))*(INDEX(ReferenceTurbulence,Y4057+1)-INDEX(ReferenceTurbulence,Y4057))/(INDEX(ReferenceTurbulenceWindSpeed,Y4057+1)-INDEX(ReferenceTurbulenceWindSpeed,Y4057))))</f>
        <v>0.11741447763742642</v>
      </c>
      <c r="AA4057" s="100">
        <f t="shared" si="1210"/>
        <v>0.53306477698199317</v>
      </c>
      <c r="AB4057" s="29">
        <f t="shared" si="1211"/>
        <v>0.53412070160555669</v>
      </c>
      <c r="AG4057" s="40">
        <f t="array" ref="AG4057">SUM(_xlfn.NORM.DIST($AD$3:$AD$1003,$F4057,$AA4057,FALSE)*WindSpeedStep)</f>
        <v>1.0000000000000036</v>
      </c>
      <c r="AH4057" s="40">
        <f t="array" ref="AH4057">SUM(_xlfn.NORM.DIST($AD$3:$AD$1003,$F4057,$AB4057,FALSE)*WindSpeedStep)</f>
        <v>1.0000000000000036</v>
      </c>
      <c r="AJ4057" s="47">
        <f t="shared" si="1205"/>
        <v>5</v>
      </c>
      <c r="AK4057" s="83" t="b">
        <f>COUNTIF('Power Curve'!$D$2:$D$31,AJ4057)&gt;0</f>
        <v>1</v>
      </c>
      <c r="AL4057" s="83" t="b">
        <f t="shared" si="1206"/>
        <v>0</v>
      </c>
      <c r="AM4057" s="83" t="b">
        <f t="shared" si="1212"/>
        <v>1</v>
      </c>
      <c r="AN4057" s="47" t="str">
        <f t="shared" si="1207"/>
        <v>Outer</v>
      </c>
      <c r="AO4057" s="48" t="str">
        <f t="shared" si="1208"/>
        <v>0.0-0.1</v>
      </c>
      <c r="AP4057" s="49" t="str">
        <f t="shared" si="1213"/>
        <v>4-5</v>
      </c>
      <c r="AQ4057" s="49" t="str">
        <f t="shared" si="1214"/>
        <v>May</v>
      </c>
      <c r="AR4057" s="48" t="str">
        <f t="shared" si="1215"/>
        <v>305-315</v>
      </c>
      <c r="AS4057" s="49" t="str">
        <f t="shared" si="1209"/>
        <v>Inner-TI</v>
      </c>
    </row>
    <row r="4058" spans="5:45" x14ac:dyDescent="0.3">
      <c r="E4058" s="15">
        <v>41053.180555555555</v>
      </c>
      <c r="F4058" s="21">
        <v>4.88</v>
      </c>
      <c r="G4058" s="21">
        <v>193.79999160766621</v>
      </c>
      <c r="H4058" s="42">
        <v>1.1860538191482861</v>
      </c>
      <c r="I4058" s="35">
        <v>318.2</v>
      </c>
      <c r="J4058" s="43">
        <v>9.6311475409836061E-2</v>
      </c>
      <c r="K4058" s="44">
        <v>0.47109964976338292</v>
      </c>
      <c r="L4058" s="26">
        <f t="shared" si="1197"/>
        <v>4.827725751876808</v>
      </c>
      <c r="M4058" s="26">
        <f t="shared" si="1198"/>
        <v>0.1041905536224496</v>
      </c>
      <c r="N4058" s="96">
        <f t="shared" si="1199"/>
        <v>5</v>
      </c>
      <c r="O4058" s="26">
        <f t="shared" si="1200"/>
        <v>0.77086579769322983</v>
      </c>
      <c r="P4058" s="3">
        <f>IF(L4058&gt;'Power Curve'!$C$37,0,INDEX(Ci,$N4058,1)*POWER(1-O4058,3)+INDEX(Ci,$N4058,2)*3*O4058*POWER(1-O4058,2)+INDEX(Ci,$N4058,3)*3*POWER(O4058,2)*(1-O4058)+INDEX(Ci,$N4058,4)*POWER(O4058,3))</f>
        <v>178.07996217273455</v>
      </c>
      <c r="Q4058" s="3">
        <f>MAX(0,MIN(P4058-V4058+W4058,'Power Curve'!$C$39))</f>
        <v>177.02502231595696</v>
      </c>
      <c r="R4058" s="3">
        <f t="shared" si="1201"/>
        <v>193.79999160766621</v>
      </c>
      <c r="S4058" s="3">
        <f t="shared" si="1202"/>
        <v>-16.774969291709255</v>
      </c>
      <c r="T4058" s="3">
        <f t="shared" si="1203"/>
        <v>16.774969291709255</v>
      </c>
      <c r="V4058" s="37">
        <f t="array" ref="V4058">SUM(_xlfn.NORM.DIST($AD$3:$AD$1003,$L4058,$AA4058,FALSE)*WindSpeedStep*$AE$3:$AE$1003)/AG4058</f>
        <v>154.67195333683125</v>
      </c>
      <c r="W4058" s="37">
        <f t="array" ref="W4058">SUM(_xlfn.NORM.DIST($AD$3:$AD$1003,$L4058,$AB4058,FALSE)*WindSpeedStep*$AE$3:$AE$1003)/AH4058</f>
        <v>153.61701348005366</v>
      </c>
      <c r="Y4058" s="1">
        <f t="shared" si="1204"/>
        <v>4</v>
      </c>
      <c r="Z4058" s="99">
        <f>IF(L4058&lt;'Power Curve'!$P$28,'Power Curve'!$Q$28,IF(L4058&gt;'Power Curve'!$P$29,'Power Curve'!$Q$29,INDEX(ReferenceTurbulence,Y4058)+(L4058-INDEX(ReferenceTurbulenceWindSpeed,Y4058))*(INDEX(ReferenceTurbulence,Y4058+1)-INDEX(ReferenceTurbulence,Y4058))/(INDEX(ReferenceTurbulenceWindSpeed,Y4058+1)-INDEX(ReferenceTurbulenceWindSpeed,Y4058))))</f>
        <v>0.11762442236500081</v>
      </c>
      <c r="AA4058" s="100">
        <f t="shared" si="1210"/>
        <v>0.56785845290114878</v>
      </c>
      <c r="AB4058" s="29">
        <f t="shared" si="1211"/>
        <v>0.46496539003731552</v>
      </c>
      <c r="AG4058" s="40">
        <f t="array" ref="AG4058">SUM(_xlfn.NORM.DIST($AD$3:$AD$1003,$F4058,$AA4058,FALSE)*WindSpeedStep)</f>
        <v>1.0000000000000036</v>
      </c>
      <c r="AH4058" s="40">
        <f t="array" ref="AH4058">SUM(_xlfn.NORM.DIST($AD$3:$AD$1003,$F4058,$AB4058,FALSE)*WindSpeedStep)</f>
        <v>1.0000000000000033</v>
      </c>
      <c r="AJ4058" s="47">
        <f t="shared" si="1205"/>
        <v>5</v>
      </c>
      <c r="AK4058" s="83" t="b">
        <f>COUNTIF('Power Curve'!$D$2:$D$31,AJ4058)&gt;0</f>
        <v>1</v>
      </c>
      <c r="AL4058" s="83" t="b">
        <f t="shared" si="1206"/>
        <v>0</v>
      </c>
      <c r="AM4058" s="83" t="b">
        <f t="shared" si="1212"/>
        <v>1</v>
      </c>
      <c r="AN4058" s="47" t="str">
        <f t="shared" si="1207"/>
        <v>Outer</v>
      </c>
      <c r="AO4058" s="48" t="str">
        <f t="shared" si="1208"/>
        <v>0.1-0.2</v>
      </c>
      <c r="AP4058" s="49" t="str">
        <f t="shared" si="1213"/>
        <v>4-5</v>
      </c>
      <c r="AQ4058" s="49" t="str">
        <f t="shared" si="1214"/>
        <v>May</v>
      </c>
      <c r="AR4058" s="48" t="str">
        <f t="shared" si="1215"/>
        <v>315-325</v>
      </c>
      <c r="AS4058" s="49" t="str">
        <f t="shared" si="1209"/>
        <v>LWS-LTI</v>
      </c>
    </row>
    <row r="4059" spans="5:45" x14ac:dyDescent="0.3">
      <c r="E4059" s="15">
        <v>41053.1875</v>
      </c>
      <c r="F4059" s="21">
        <v>4.59</v>
      </c>
      <c r="G4059" s="21">
        <v>121.34999847412118</v>
      </c>
      <c r="H4059" s="42">
        <v>1.1861378628281096</v>
      </c>
      <c r="I4059" s="35">
        <v>315</v>
      </c>
      <c r="J4059" s="43">
        <v>0.12200435729847496</v>
      </c>
      <c r="K4059" s="44">
        <v>0.39148873503486181</v>
      </c>
      <c r="L4059" s="26">
        <f t="shared" si="1197"/>
        <v>4.5409394651470727</v>
      </c>
      <c r="M4059" s="26">
        <f t="shared" si="1198"/>
        <v>5.9866808529912108E-2</v>
      </c>
      <c r="N4059" s="96">
        <f t="shared" si="1199"/>
        <v>5</v>
      </c>
      <c r="O4059" s="26">
        <f t="shared" si="1200"/>
        <v>0.44293145536383144</v>
      </c>
      <c r="P4059" s="3">
        <f>IF(L4059&gt;'Power Curve'!$C$37,0,INDEX(Ci,$N4059,1)*POWER(1-O4059,3)+INDEX(Ci,$N4059,2)*3*O4059*POWER(1-O4059,2)+INDEX(Ci,$N4059,3)*3*POWER(O4059,2)*(1-O4059)+INDEX(Ci,$N4059,4)*POWER(O4059,3))</f>
        <v>128.30839937856629</v>
      </c>
      <c r="Q4059" s="3">
        <f>MAX(0,MIN(P4059-V4059+W4059,'Power Curve'!$C$39))</f>
        <v>129.36235764590012</v>
      </c>
      <c r="R4059" s="3">
        <f t="shared" si="1201"/>
        <v>121.34999847412118</v>
      </c>
      <c r="S4059" s="3">
        <f t="shared" si="1202"/>
        <v>8.0123591717789395</v>
      </c>
      <c r="T4059" s="3">
        <f t="shared" si="1203"/>
        <v>8.0123591717789395</v>
      </c>
      <c r="V4059" s="37">
        <f t="array" ref="V4059">SUM(_xlfn.NORM.DIST($AD$3:$AD$1003,$L4059,$AA4059,FALSE)*WindSpeedStep*$AE$3:$AE$1003)/AG4059</f>
        <v>103.96042852248235</v>
      </c>
      <c r="W4059" s="37">
        <f t="array" ref="W4059">SUM(_xlfn.NORM.DIST($AD$3:$AD$1003,$L4059,$AB4059,FALSE)*WindSpeedStep*$AE$3:$AE$1003)/AH4059</f>
        <v>105.01438678981617</v>
      </c>
      <c r="Y4059" s="1">
        <f t="shared" si="1204"/>
        <v>4</v>
      </c>
      <c r="Z4059" s="99">
        <f>IF(L4059&lt;'Power Curve'!$P$28,'Power Curve'!$Q$28,IF(L4059&gt;'Power Curve'!$P$29,'Power Curve'!$Q$29,INDEX(ReferenceTurbulence,Y4059)+(L4059-INDEX(ReferenceTurbulenceWindSpeed,Y4059))*(INDEX(ReferenceTurbulence,Y4059+1)-INDEX(ReferenceTurbulence,Y4059))/(INDEX(ReferenceTurbulenceWindSpeed,Y4059+1)-INDEX(ReferenceTurbulenceWindSpeed,Y4059))))</f>
        <v>0.11741514425183272</v>
      </c>
      <c r="AA4059" s="100">
        <f t="shared" si="1210"/>
        <v>0.53317506233908363</v>
      </c>
      <c r="AB4059" s="29">
        <f t="shared" si="1211"/>
        <v>0.55401440097654919</v>
      </c>
      <c r="AG4059" s="40">
        <f t="array" ref="AG4059">SUM(_xlfn.NORM.DIST($AD$3:$AD$1003,$F4059,$AA4059,FALSE)*WindSpeedStep)</f>
        <v>1.0000000000000033</v>
      </c>
      <c r="AH4059" s="40">
        <f t="array" ref="AH4059">SUM(_xlfn.NORM.DIST($AD$3:$AD$1003,$F4059,$AB4059,FALSE)*WindSpeedStep)</f>
        <v>1.0000000000000029</v>
      </c>
      <c r="AJ4059" s="47">
        <f t="shared" si="1205"/>
        <v>5</v>
      </c>
      <c r="AK4059" s="83" t="b">
        <f>COUNTIF('Power Curve'!$D$2:$D$31,AJ4059)&gt;0</f>
        <v>1</v>
      </c>
      <c r="AL4059" s="83" t="b">
        <f t="shared" si="1206"/>
        <v>0</v>
      </c>
      <c r="AM4059" s="83" t="b">
        <f t="shared" si="1212"/>
        <v>1</v>
      </c>
      <c r="AN4059" s="47" t="str">
        <f t="shared" si="1207"/>
        <v>Outer</v>
      </c>
      <c r="AO4059" s="48" t="str">
        <f t="shared" si="1208"/>
        <v>0.0-0.1</v>
      </c>
      <c r="AP4059" s="49" t="str">
        <f t="shared" si="1213"/>
        <v>4-5</v>
      </c>
      <c r="AQ4059" s="49" t="str">
        <f t="shared" si="1214"/>
        <v>May</v>
      </c>
      <c r="AR4059" s="48" t="str">
        <f t="shared" si="1215"/>
        <v>315-325</v>
      </c>
      <c r="AS4059" s="49" t="str">
        <f t="shared" si="1209"/>
        <v>Inner-TI</v>
      </c>
    </row>
    <row r="4060" spans="5:45" x14ac:dyDescent="0.3">
      <c r="E4060" s="15">
        <v>41053.194444444445</v>
      </c>
      <c r="F4060" s="21">
        <v>4.76</v>
      </c>
      <c r="G4060" s="21">
        <v>128.67000198364281</v>
      </c>
      <c r="H4060" s="42">
        <v>1.1864741647080861</v>
      </c>
      <c r="I4060" s="35">
        <v>311.7</v>
      </c>
      <c r="J4060" s="43">
        <v>9.6638655462184878E-2</v>
      </c>
      <c r="K4060" s="44">
        <v>0.34632547561963006</v>
      </c>
      <c r="L4060" s="26">
        <f t="shared" si="1197"/>
        <v>4.7095674203911964</v>
      </c>
      <c r="M4060" s="26">
        <f t="shared" si="1198"/>
        <v>8.5928802598547599E-2</v>
      </c>
      <c r="N4060" s="96">
        <f t="shared" si="1199"/>
        <v>5</v>
      </c>
      <c r="O4060" s="26">
        <f t="shared" si="1200"/>
        <v>0.63575412562437317</v>
      </c>
      <c r="P4060" s="3">
        <f>IF(L4060&gt;'Power Curve'!$C$37,0,INDEX(Ci,$N4060,1)*POWER(1-O4060,3)+INDEX(Ci,$N4060,2)*3*O4060*POWER(1-O4060,2)+INDEX(Ci,$N4060,3)*3*POWER(O4060,2)*(1-O4060)+INDEX(Ci,$N4060,4)*POWER(O4060,3))</f>
        <v>157.30143347153228</v>
      </c>
      <c r="Q4060" s="3">
        <f>MAX(0,MIN(P4060-V4060+W4060,'Power Curve'!$C$39))</f>
        <v>154.93761201810958</v>
      </c>
      <c r="R4060" s="3">
        <f t="shared" si="1201"/>
        <v>128.67000198364281</v>
      </c>
      <c r="S4060" s="3">
        <f t="shared" si="1202"/>
        <v>26.26761003446677</v>
      </c>
      <c r="T4060" s="3">
        <f t="shared" si="1203"/>
        <v>26.26761003446677</v>
      </c>
      <c r="V4060" s="37">
        <f t="array" ref="V4060">SUM(_xlfn.NORM.DIST($AD$3:$AD$1003,$L4060,$AA4060,FALSE)*WindSpeedStep*$AE$3:$AE$1003)/AG4060</f>
        <v>133.49489901831663</v>
      </c>
      <c r="W4060" s="37">
        <f t="array" ref="W4060">SUM(_xlfn.NORM.DIST($AD$3:$AD$1003,$L4060,$AB4060,FALSE)*WindSpeedStep*$AE$3:$AE$1003)/AH4060</f>
        <v>131.13107756489393</v>
      </c>
      <c r="Y4060" s="1">
        <f t="shared" si="1204"/>
        <v>4</v>
      </c>
      <c r="Z4060" s="99">
        <f>IF(L4060&lt;'Power Curve'!$P$28,'Power Curve'!$Q$28,IF(L4060&gt;'Power Curve'!$P$29,'Power Curve'!$Q$29,INDEX(ReferenceTurbulence,Y4060)+(L4060-INDEX(ReferenceTurbulenceWindSpeed,Y4060))*(INDEX(ReferenceTurbulence,Y4060+1)-INDEX(ReferenceTurbulence,Y4060))/(INDEX(ReferenceTurbulenceWindSpeed,Y4060+1)-INDEX(ReferenceTurbulenceWindSpeed,Y4060))))</f>
        <v>0.11753819804461794</v>
      </c>
      <c r="AA4060" s="100">
        <f t="shared" si="1210"/>
        <v>0.55355406816242092</v>
      </c>
      <c r="AB4060" s="29">
        <f t="shared" si="1211"/>
        <v>0.45512626331511563</v>
      </c>
      <c r="AG4060" s="40">
        <f t="array" ref="AG4060">SUM(_xlfn.NORM.DIST($AD$3:$AD$1003,$F4060,$AA4060,FALSE)*WindSpeedStep)</f>
        <v>1.0000000000000033</v>
      </c>
      <c r="AH4060" s="40">
        <f t="array" ref="AH4060">SUM(_xlfn.NORM.DIST($AD$3:$AD$1003,$F4060,$AB4060,FALSE)*WindSpeedStep)</f>
        <v>1.0000000000000033</v>
      </c>
      <c r="AJ4060" s="47">
        <f t="shared" si="1205"/>
        <v>5</v>
      </c>
      <c r="AK4060" s="83" t="b">
        <f>COUNTIF('Power Curve'!$D$2:$D$31,AJ4060)&gt;0</f>
        <v>1</v>
      </c>
      <c r="AL4060" s="83" t="b">
        <f t="shared" si="1206"/>
        <v>0</v>
      </c>
      <c r="AM4060" s="83" t="b">
        <f t="shared" si="1212"/>
        <v>1</v>
      </c>
      <c r="AN4060" s="47" t="str">
        <f t="shared" si="1207"/>
        <v>Outer</v>
      </c>
      <c r="AO4060" s="48" t="str">
        <f t="shared" si="1208"/>
        <v>0.0-0.1</v>
      </c>
      <c r="AP4060" s="49" t="str">
        <f t="shared" si="1213"/>
        <v>4-5</v>
      </c>
      <c r="AQ4060" s="49" t="str">
        <f t="shared" si="1214"/>
        <v>May</v>
      </c>
      <c r="AR4060" s="48" t="str">
        <f t="shared" si="1215"/>
        <v>305-315</v>
      </c>
      <c r="AS4060" s="49" t="str">
        <f t="shared" si="1209"/>
        <v>LWS-LTI</v>
      </c>
    </row>
    <row r="4061" spans="5:45" x14ac:dyDescent="0.3">
      <c r="E4061" s="15">
        <v>41053.201388888891</v>
      </c>
      <c r="F4061" s="21">
        <v>4.1399999999999997</v>
      </c>
      <c r="G4061" s="21">
        <v>81.149999618530302</v>
      </c>
      <c r="H4061" s="42">
        <v>1.185549795057361</v>
      </c>
      <c r="I4061" s="35">
        <v>307.3</v>
      </c>
      <c r="J4061" s="43">
        <v>0.13285024154589375</v>
      </c>
      <c r="K4061" s="44">
        <v>0.29622084435757379</v>
      </c>
      <c r="L4061" s="26">
        <f t="shared" si="1197"/>
        <v>4.0950723410847489</v>
      </c>
      <c r="M4061" s="26">
        <f t="shared" si="1198"/>
        <v>-9.0433927821374407E-3</v>
      </c>
      <c r="N4061" s="96">
        <f t="shared" si="1199"/>
        <v>4</v>
      </c>
      <c r="O4061" s="26">
        <f t="shared" si="1200"/>
        <v>0.95831165238661975</v>
      </c>
      <c r="P4061" s="3">
        <f>IF(L4061&gt;'Power Curve'!$C$37,0,INDEX(Ci,$N4061,1)*POWER(1-O4061,3)+INDEX(Ci,$N4061,2)*3*O4061*POWER(1-O4061,2)+INDEX(Ci,$N4061,3)*3*POWER(O4061,2)*(1-O4061)+INDEX(Ci,$N4061,4)*POWER(O4061,3))</f>
        <v>72.501187578003439</v>
      </c>
      <c r="Q4061" s="3">
        <f>MAX(0,MIN(P4061-V4061+W4061,'Power Curve'!$C$39))</f>
        <v>78.075792924638421</v>
      </c>
      <c r="R4061" s="3">
        <f t="shared" si="1201"/>
        <v>81.149999618530302</v>
      </c>
      <c r="S4061" s="3">
        <f t="shared" si="1202"/>
        <v>-3.0742066938918811</v>
      </c>
      <c r="T4061" s="3">
        <f t="shared" si="1203"/>
        <v>3.0742066938918811</v>
      </c>
      <c r="V4061" s="37">
        <f t="array" ref="V4061">SUM(_xlfn.NORM.DIST($AD$3:$AD$1003,$L4061,$AA4061,FALSE)*WindSpeedStep*$AE$3:$AE$1003)/AG4061</f>
        <v>38.201168053034522</v>
      </c>
      <c r="W4061" s="37">
        <f t="array" ref="W4061">SUM(_xlfn.NORM.DIST($AD$3:$AD$1003,$L4061,$AB4061,FALSE)*WindSpeedStep*$AE$3:$AE$1003)/AH4061</f>
        <v>43.775773399669504</v>
      </c>
      <c r="Y4061" s="1">
        <f t="shared" si="1204"/>
        <v>3</v>
      </c>
      <c r="Z4061" s="99">
        <f>IF(L4061&lt;'Power Curve'!$P$28,'Power Curve'!$Q$28,IF(L4061&gt;'Power Curve'!$P$29,'Power Curve'!$Q$29,INDEX(ReferenceTurbulence,Y4061)+(L4061-INDEX(ReferenceTurbulenceWindSpeed,Y4061))*(INDEX(ReferenceTurbulence,Y4061+1)-INDEX(ReferenceTurbulence,Y4061))/(INDEX(ReferenceTurbulenceWindSpeed,Y4061+1)-INDEX(ReferenceTurbulenceWindSpeed,Y4061))))</f>
        <v>0.11713247834199569</v>
      </c>
      <c r="AA4061" s="100">
        <f t="shared" si="1210"/>
        <v>0.47966597230101493</v>
      </c>
      <c r="AB4061" s="29">
        <f t="shared" si="1211"/>
        <v>0.54403134966101752</v>
      </c>
      <c r="AG4061" s="40">
        <f t="array" ref="AG4061">SUM(_xlfn.NORM.DIST($AD$3:$AD$1003,$F4061,$AA4061,FALSE)*WindSpeedStep)</f>
        <v>1.0000000000000024</v>
      </c>
      <c r="AH4061" s="40">
        <f t="array" ref="AH4061">SUM(_xlfn.NORM.DIST($AD$3:$AD$1003,$F4061,$AB4061,FALSE)*WindSpeedStep)</f>
        <v>0.99999999999999611</v>
      </c>
      <c r="AJ4061" s="47">
        <f t="shared" si="1205"/>
        <v>4</v>
      </c>
      <c r="AK4061" s="83" t="b">
        <f>COUNTIF('Power Curve'!$D$2:$D$31,AJ4061)&gt;0</f>
        <v>1</v>
      </c>
      <c r="AL4061" s="83" t="b">
        <f t="shared" si="1206"/>
        <v>0</v>
      </c>
      <c r="AM4061" s="83" t="b">
        <f t="shared" si="1212"/>
        <v>1</v>
      </c>
      <c r="AN4061" s="47" t="str">
        <f t="shared" si="1207"/>
        <v>Inner</v>
      </c>
      <c r="AO4061" s="48" t="str">
        <f t="shared" si="1208"/>
        <v>&lt;0</v>
      </c>
      <c r="AP4061" s="49" t="str">
        <f t="shared" si="1213"/>
        <v>4-5</v>
      </c>
      <c r="AQ4061" s="49" t="str">
        <f t="shared" si="1214"/>
        <v>May</v>
      </c>
      <c r="AR4061" s="48" t="str">
        <f t="shared" si="1215"/>
        <v>305-315</v>
      </c>
      <c r="AS4061" s="49" t="str">
        <f t="shared" si="1209"/>
        <v>Inner-TI</v>
      </c>
    </row>
    <row r="4062" spans="5:45" x14ac:dyDescent="0.3">
      <c r="E4062" s="15">
        <v>41053.208333333336</v>
      </c>
      <c r="F4062" s="21">
        <v>4.03</v>
      </c>
      <c r="G4062" s="21">
        <v>108.5599994659425</v>
      </c>
      <c r="H4062" s="42">
        <v>1.1845011185218042</v>
      </c>
      <c r="I4062" s="35">
        <v>303.5</v>
      </c>
      <c r="J4062" s="43">
        <v>0.21339950372208435</v>
      </c>
      <c r="K4062" s="44">
        <v>0.36364313949828408</v>
      </c>
      <c r="L4062" s="26">
        <f t="shared" si="1197"/>
        <v>3.985090375601128</v>
      </c>
      <c r="M4062" s="26">
        <f t="shared" si="1198"/>
        <v>-2.6041460083264179E-2</v>
      </c>
      <c r="N4062" s="96">
        <f t="shared" si="1199"/>
        <v>4</v>
      </c>
      <c r="O4062" s="26">
        <f t="shared" si="1200"/>
        <v>0.87995378578270289</v>
      </c>
      <c r="P4062" s="3">
        <f>IF(L4062&gt;'Power Curve'!$C$37,0,INDEX(Ci,$N4062,1)*POWER(1-O4062,3)+INDEX(Ci,$N4062,2)*3*O4062*POWER(1-O4062,2)+INDEX(Ci,$N4062,3)*3*POWER(O4062,2)*(1-O4062)+INDEX(Ci,$N4062,4)*POWER(O4062,3))</f>
        <v>63.354404287435081</v>
      </c>
      <c r="Q4062" s="3">
        <f>MAX(0,MIN(P4062-V4062+W4062,'Power Curve'!$C$39))</f>
        <v>94.539732433980006</v>
      </c>
      <c r="R4062" s="3">
        <f t="shared" si="1201"/>
        <v>108.5599994659425</v>
      </c>
      <c r="S4062" s="3">
        <f t="shared" si="1202"/>
        <v>-14.02026703196249</v>
      </c>
      <c r="T4062" s="3">
        <f t="shared" si="1203"/>
        <v>14.02026703196249</v>
      </c>
      <c r="V4062" s="37">
        <f t="array" ref="V4062">SUM(_xlfn.NORM.DIST($AD$3:$AD$1003,$L4062,$AA4062,FALSE)*WindSpeedStep*$AE$3:$AE$1003)/AG4062</f>
        <v>26.758790814424071</v>
      </c>
      <c r="W4062" s="37">
        <f t="array" ref="W4062">SUM(_xlfn.NORM.DIST($AD$3:$AD$1003,$L4062,$AB4062,FALSE)*WindSpeedStep*$AE$3:$AE$1003)/AH4062</f>
        <v>57.944118960968993</v>
      </c>
      <c r="Y4062" s="1">
        <f t="shared" si="1204"/>
        <v>3</v>
      </c>
      <c r="Z4062" s="99">
        <f>IF(L4062&lt;'Power Curve'!$P$28,'Power Curve'!$Q$28,IF(L4062&gt;'Power Curve'!$P$29,'Power Curve'!$Q$29,INDEX(ReferenceTurbulence,Y4062)+(L4062-INDEX(ReferenceTurbulenceWindSpeed,Y4062))*(INDEX(ReferenceTurbulence,Y4062+1)-INDEX(ReferenceTurbulence,Y4062))/(INDEX(ReferenceTurbulenceWindSpeed,Y4062+1)-INDEX(ReferenceTurbulenceWindSpeed,Y4062))))</f>
        <v>0.11713247834199569</v>
      </c>
      <c r="AA4062" s="100">
        <f t="shared" si="1210"/>
        <v>0.46678351211099461</v>
      </c>
      <c r="AB4062" s="29">
        <f t="shared" si="1211"/>
        <v>0.85041630844093541</v>
      </c>
      <c r="AG4062" s="40">
        <f t="array" ref="AG4062">SUM(_xlfn.NORM.DIST($AD$3:$AD$1003,$F4062,$AA4062,FALSE)*WindSpeedStep)</f>
        <v>1.000000000000002</v>
      </c>
      <c r="AH4062" s="40">
        <f t="array" ref="AH4062">SUM(_xlfn.NORM.DIST($AD$3:$AD$1003,$F4062,$AB4062,FALSE)*WindSpeedStep)</f>
        <v>0.99999920829575406</v>
      </c>
      <c r="AJ4062" s="47">
        <f t="shared" si="1205"/>
        <v>4</v>
      </c>
      <c r="AK4062" s="83" t="b">
        <f>COUNTIF('Power Curve'!$D$2:$D$31,AJ4062)&gt;0</f>
        <v>1</v>
      </c>
      <c r="AL4062" s="83" t="b">
        <f t="shared" si="1206"/>
        <v>0</v>
      </c>
      <c r="AM4062" s="83" t="b">
        <f t="shared" si="1212"/>
        <v>1</v>
      </c>
      <c r="AN4062" s="47" t="str">
        <f t="shared" si="1207"/>
        <v>Outer</v>
      </c>
      <c r="AO4062" s="48" t="str">
        <f t="shared" si="1208"/>
        <v>&lt;0</v>
      </c>
      <c r="AP4062" s="49" t="str">
        <f t="shared" si="1213"/>
        <v>5-6</v>
      </c>
      <c r="AQ4062" s="49" t="str">
        <f t="shared" si="1214"/>
        <v>May</v>
      </c>
      <c r="AR4062" s="48" t="str">
        <f t="shared" si="1215"/>
        <v>295-305</v>
      </c>
      <c r="AS4062" s="49" t="str">
        <f t="shared" si="1209"/>
        <v>LWS-HTI</v>
      </c>
    </row>
    <row r="4063" spans="5:45" x14ac:dyDescent="0.3">
      <c r="E4063" s="15">
        <v>41053.215277777781</v>
      </c>
      <c r="F4063" s="21">
        <v>4.3499999999999996</v>
      </c>
      <c r="G4063" s="21">
        <v>150.9399986267085</v>
      </c>
      <c r="H4063" s="42">
        <v>1.1838160035833474</v>
      </c>
      <c r="I4063" s="35">
        <v>311.5</v>
      </c>
      <c r="J4063" s="43">
        <v>0.18620689655172418</v>
      </c>
      <c r="K4063" s="44">
        <v>0.10462597136273481</v>
      </c>
      <c r="L4063" s="26">
        <f t="shared" si="1197"/>
        <v>4.3006948576089217</v>
      </c>
      <c r="M4063" s="26">
        <f t="shared" si="1198"/>
        <v>2.2736229987246993E-2</v>
      </c>
      <c r="N4063" s="96">
        <f t="shared" si="1199"/>
        <v>5</v>
      </c>
      <c r="O4063" s="26">
        <f t="shared" si="1200"/>
        <v>0.16821658573181969</v>
      </c>
      <c r="P4063" s="3">
        <f>IF(L4063&gt;'Power Curve'!$C$37,0,INDEX(Ci,$N4063,1)*POWER(1-O4063,3)+INDEX(Ci,$N4063,2)*3*O4063*POWER(1-O4063,2)+INDEX(Ci,$N4063,3)*3*POWER(O4063,2)*(1-O4063)+INDEX(Ci,$N4063,4)*POWER(O4063,3))</f>
        <v>92.896327343242291</v>
      </c>
      <c r="Q4063" s="3">
        <f>MAX(0,MIN(P4063-V4063+W4063,'Power Curve'!$C$39))</f>
        <v>114.94614794234533</v>
      </c>
      <c r="R4063" s="3">
        <f t="shared" si="1201"/>
        <v>150.9399986267085</v>
      </c>
      <c r="S4063" s="3">
        <f t="shared" si="1202"/>
        <v>-35.993850684363167</v>
      </c>
      <c r="T4063" s="3">
        <f t="shared" si="1203"/>
        <v>35.993850684363167</v>
      </c>
      <c r="V4063" s="37">
        <f t="array" ref="V4063">SUM(_xlfn.NORM.DIST($AD$3:$AD$1003,$L4063,$AA4063,FALSE)*WindSpeedStep*$AE$3:$AE$1003)/AG4063</f>
        <v>65.332432872080716</v>
      </c>
      <c r="W4063" s="37">
        <f t="array" ref="W4063">SUM(_xlfn.NORM.DIST($AD$3:$AD$1003,$L4063,$AB4063,FALSE)*WindSpeedStep*$AE$3:$AE$1003)/AH4063</f>
        <v>87.382253471183759</v>
      </c>
      <c r="Y4063" s="1">
        <f t="shared" si="1204"/>
        <v>4</v>
      </c>
      <c r="Z4063" s="99">
        <f>IF(L4063&lt;'Power Curve'!$P$28,'Power Curve'!$Q$28,IF(L4063&gt;'Power Curve'!$P$29,'Power Curve'!$Q$29,INDEX(ReferenceTurbulence,Y4063)+(L4063-INDEX(ReferenceTurbulenceWindSpeed,Y4063))*(INDEX(ReferenceTurbulence,Y4063+1)-INDEX(ReferenceTurbulence,Y4063))/(INDEX(ReferenceTurbulenceWindSpeed,Y4063+1)-INDEX(ReferenceTurbulenceWindSpeed,Y4063))))</f>
        <v>0.11723982925076443</v>
      </c>
      <c r="AA4063" s="100">
        <f t="shared" si="1210"/>
        <v>0.5042127307657106</v>
      </c>
      <c r="AB4063" s="29">
        <f t="shared" si="1211"/>
        <v>0.80081904245131663</v>
      </c>
      <c r="AG4063" s="40">
        <f t="array" ref="AG4063">SUM(_xlfn.NORM.DIST($AD$3:$AD$1003,$F4063,$AA4063,FALSE)*WindSpeedStep)</f>
        <v>1.0000000000000027</v>
      </c>
      <c r="AH4063" s="40">
        <f t="array" ref="AH4063">SUM(_xlfn.NORM.DIST($AD$3:$AD$1003,$F4063,$AB4063,FALSE)*WindSpeedStep)</f>
        <v>0.99999998078682883</v>
      </c>
      <c r="AJ4063" s="47">
        <f t="shared" si="1205"/>
        <v>4</v>
      </c>
      <c r="AK4063" s="83" t="b">
        <f>COUNTIF('Power Curve'!$D$2:$D$31,AJ4063)&gt;0</f>
        <v>1</v>
      </c>
      <c r="AL4063" s="83" t="b">
        <f t="shared" si="1206"/>
        <v>0</v>
      </c>
      <c r="AM4063" s="83" t="b">
        <f t="shared" si="1212"/>
        <v>1</v>
      </c>
      <c r="AN4063" s="47" t="str">
        <f t="shared" si="1207"/>
        <v>Outer</v>
      </c>
      <c r="AO4063" s="48" t="str">
        <f t="shared" si="1208"/>
        <v>0.0-0.1</v>
      </c>
      <c r="AP4063" s="49" t="str">
        <f t="shared" si="1213"/>
        <v>5-6</v>
      </c>
      <c r="AQ4063" s="49" t="str">
        <f t="shared" si="1214"/>
        <v>May</v>
      </c>
      <c r="AR4063" s="48" t="str">
        <f t="shared" si="1215"/>
        <v>305-315</v>
      </c>
      <c r="AS4063" s="49" t="str">
        <f t="shared" si="1209"/>
        <v>LWS-HTI</v>
      </c>
    </row>
    <row r="4064" spans="5:45" x14ac:dyDescent="0.3">
      <c r="E4064" s="15">
        <v>41053.222222222219</v>
      </c>
      <c r="F4064" s="21">
        <v>4.18</v>
      </c>
      <c r="G4064" s="21">
        <v>95.630001068114908</v>
      </c>
      <c r="H4064" s="42">
        <v>1.1832719123121909</v>
      </c>
      <c r="I4064" s="35">
        <v>311.5</v>
      </c>
      <c r="J4064" s="43">
        <v>0.13636363636363635</v>
      </c>
      <c r="K4064" s="44">
        <v>0.14706704281673741</v>
      </c>
      <c r="L4064" s="26">
        <f t="shared" si="1197"/>
        <v>4.1319884995924854</v>
      </c>
      <c r="M4064" s="26">
        <f t="shared" si="1198"/>
        <v>-3.3378814825869942E-3</v>
      </c>
      <c r="N4064" s="96">
        <f t="shared" si="1199"/>
        <v>4</v>
      </c>
      <c r="O4064" s="26">
        <f t="shared" si="1200"/>
        <v>0.98461297743712595</v>
      </c>
      <c r="P4064" s="3">
        <f>IF(L4064&gt;'Power Curve'!$C$37,0,INDEX(Ci,$N4064,1)*POWER(1-O4064,3)+INDEX(Ci,$N4064,2)*3*O4064*POWER(1-O4064,2)+INDEX(Ci,$N4064,3)*3*POWER(O4064,2)*(1-O4064)+INDEX(Ci,$N4064,4)*POWER(O4064,3))</f>
        <v>75.600473915337915</v>
      </c>
      <c r="Q4064" s="3">
        <f>MAX(0,MIN(P4064-V4064+W4064,'Power Curve'!$C$39))</f>
        <v>82.414990140698762</v>
      </c>
      <c r="R4064" s="3">
        <f t="shared" si="1201"/>
        <v>95.630001068114908</v>
      </c>
      <c r="S4064" s="3">
        <f t="shared" si="1202"/>
        <v>-13.215010927416145</v>
      </c>
      <c r="T4064" s="3">
        <f t="shared" si="1203"/>
        <v>13.215010927416145</v>
      </c>
      <c r="V4064" s="37">
        <f t="array" ref="V4064">SUM(_xlfn.NORM.DIST($AD$3:$AD$1003,$L4064,$AA4064,FALSE)*WindSpeedStep*$AE$3:$AE$1003)/AG4064</f>
        <v>42.547246323890633</v>
      </c>
      <c r="W4064" s="37">
        <f t="array" ref="W4064">SUM(_xlfn.NORM.DIST($AD$3:$AD$1003,$L4064,$AB4064,FALSE)*WindSpeedStep*$AE$3:$AE$1003)/AH4064</f>
        <v>49.36176254925148</v>
      </c>
      <c r="Y4064" s="1">
        <f t="shared" si="1204"/>
        <v>3</v>
      </c>
      <c r="Z4064" s="99">
        <f>IF(L4064&lt;'Power Curve'!$P$28,'Power Curve'!$Q$28,IF(L4064&gt;'Power Curve'!$P$29,'Power Curve'!$Q$29,INDEX(ReferenceTurbulence,Y4064)+(L4064-INDEX(ReferenceTurbulenceWindSpeed,Y4064))*(INDEX(ReferenceTurbulence,Y4064+1)-INDEX(ReferenceTurbulence,Y4064))/(INDEX(ReferenceTurbulenceWindSpeed,Y4064+1)-INDEX(ReferenceTurbulenceWindSpeed,Y4064))))</f>
        <v>0.11713247834199569</v>
      </c>
      <c r="AA4064" s="100">
        <f t="shared" si="1210"/>
        <v>0.48399005343789209</v>
      </c>
      <c r="AB4064" s="29">
        <f t="shared" si="1211"/>
        <v>0.56345297721715704</v>
      </c>
      <c r="AG4064" s="40">
        <f t="array" ref="AG4064">SUM(_xlfn.NORM.DIST($AD$3:$AD$1003,$F4064,$AA4064,FALSE)*WindSpeedStep)</f>
        <v>1.0000000000000022</v>
      </c>
      <c r="AH4064" s="40">
        <f t="array" ref="AH4064">SUM(_xlfn.NORM.DIST($AD$3:$AD$1003,$F4064,$AB4064,FALSE)*WindSpeedStep)</f>
        <v>0.99999999999997458</v>
      </c>
      <c r="AJ4064" s="47">
        <f t="shared" si="1205"/>
        <v>4</v>
      </c>
      <c r="AK4064" s="83" t="b">
        <f>COUNTIF('Power Curve'!$D$2:$D$31,AJ4064)&gt;0</f>
        <v>1</v>
      </c>
      <c r="AL4064" s="83" t="b">
        <f t="shared" si="1206"/>
        <v>0</v>
      </c>
      <c r="AM4064" s="83" t="b">
        <f t="shared" si="1212"/>
        <v>1</v>
      </c>
      <c r="AN4064" s="47" t="str">
        <f t="shared" si="1207"/>
        <v>Inner</v>
      </c>
      <c r="AO4064" s="48" t="str">
        <f t="shared" si="1208"/>
        <v>&lt;0</v>
      </c>
      <c r="AP4064" s="49" t="str">
        <f t="shared" si="1213"/>
        <v>5-6</v>
      </c>
      <c r="AQ4064" s="49" t="str">
        <f t="shared" si="1214"/>
        <v>May</v>
      </c>
      <c r="AR4064" s="48" t="str">
        <f t="shared" si="1215"/>
        <v>305-315</v>
      </c>
      <c r="AS4064" s="49" t="str">
        <f t="shared" si="1209"/>
        <v>Inner-TI</v>
      </c>
    </row>
    <row r="4065" spans="5:45" x14ac:dyDescent="0.3">
      <c r="E4065" s="15">
        <v>41053.229166666664</v>
      </c>
      <c r="F4065" s="21">
        <v>4.08</v>
      </c>
      <c r="G4065" s="21">
        <v>84.720003128051701</v>
      </c>
      <c r="H4065" s="42">
        <v>1.1827435118769716</v>
      </c>
      <c r="I4065" s="35">
        <v>307.60000000000002</v>
      </c>
      <c r="J4065" s="43">
        <v>0.14950980392156862</v>
      </c>
      <c r="K4065" s="44">
        <v>0.25757165652741809</v>
      </c>
      <c r="L4065" s="26">
        <f t="shared" si="1197"/>
        <v>4.0325366664644795</v>
      </c>
      <c r="M4065" s="26">
        <f t="shared" si="1198"/>
        <v>-1.870848288343235E-2</v>
      </c>
      <c r="N4065" s="96">
        <f t="shared" si="1199"/>
        <v>4</v>
      </c>
      <c r="O4065" s="26">
        <f t="shared" si="1200"/>
        <v>0.91375741998739268</v>
      </c>
      <c r="P4065" s="3">
        <f>IF(L4065&gt;'Power Curve'!$C$37,0,INDEX(Ci,$N4065,1)*POWER(1-O4065,3)+INDEX(Ci,$N4065,2)*3*O4065*POWER(1-O4065,2)+INDEX(Ci,$N4065,3)*3*POWER(O4065,2)*(1-O4065)+INDEX(Ci,$N4065,4)*POWER(O4065,3))</f>
        <v>67.28049254910762</v>
      </c>
      <c r="Q4065" s="3">
        <f>MAX(0,MIN(P4065-V4065+W4065,'Power Curve'!$C$39))</f>
        <v>78.403923337419968</v>
      </c>
      <c r="R4065" s="3">
        <f t="shared" si="1201"/>
        <v>84.720003128051701</v>
      </c>
      <c r="S4065" s="3">
        <f t="shared" si="1202"/>
        <v>-6.3160797906317327</v>
      </c>
      <c r="T4065" s="3">
        <f t="shared" si="1203"/>
        <v>6.3160797906317327</v>
      </c>
      <c r="V4065" s="37">
        <f t="array" ref="V4065">SUM(_xlfn.NORM.DIST($AD$3:$AD$1003,$L4065,$AA4065,FALSE)*WindSpeedStep*$AE$3:$AE$1003)/AG4065</f>
        <v>31.412289051679952</v>
      </c>
      <c r="W4065" s="37">
        <f t="array" ref="W4065">SUM(_xlfn.NORM.DIST($AD$3:$AD$1003,$L4065,$AB4065,FALSE)*WindSpeedStep*$AE$3:$AE$1003)/AH4065</f>
        <v>42.535719839992289</v>
      </c>
      <c r="Y4065" s="1">
        <f t="shared" si="1204"/>
        <v>3</v>
      </c>
      <c r="Z4065" s="99">
        <f>IF(L4065&lt;'Power Curve'!$P$28,'Power Curve'!$Q$28,IF(L4065&gt;'Power Curve'!$P$29,'Power Curve'!$Q$29,INDEX(ReferenceTurbulence,Y4065)+(L4065-INDEX(ReferenceTurbulenceWindSpeed,Y4065))*(INDEX(ReferenceTurbulence,Y4065+1)-INDEX(ReferenceTurbulence,Y4065))/(INDEX(ReferenceTurbulenceWindSpeed,Y4065+1)-INDEX(ReferenceTurbulenceWindSpeed,Y4065))))</f>
        <v>0.11713247834199569</v>
      </c>
      <c r="AA4065" s="100">
        <f t="shared" si="1210"/>
        <v>0.47234101374795417</v>
      </c>
      <c r="AB4065" s="29">
        <f t="shared" si="1211"/>
        <v>0.60290376630964027</v>
      </c>
      <c r="AG4065" s="40">
        <f t="array" ref="AG4065">SUM(_xlfn.NORM.DIST($AD$3:$AD$1003,$F4065,$AA4065,FALSE)*WindSpeedStep)</f>
        <v>1.000000000000002</v>
      </c>
      <c r="AH4065" s="40">
        <f t="array" ref="AH4065">SUM(_xlfn.NORM.DIST($AD$3:$AD$1003,$F4065,$AB4065,FALSE)*WindSpeedStep)</f>
        <v>0.99999999999651012</v>
      </c>
      <c r="AJ4065" s="47">
        <f t="shared" si="1205"/>
        <v>4</v>
      </c>
      <c r="AK4065" s="83" t="b">
        <f>COUNTIF('Power Curve'!$D$2:$D$31,AJ4065)&gt;0</f>
        <v>1</v>
      </c>
      <c r="AL4065" s="83" t="b">
        <f t="shared" si="1206"/>
        <v>0</v>
      </c>
      <c r="AM4065" s="83" t="b">
        <f t="shared" si="1212"/>
        <v>1</v>
      </c>
      <c r="AN4065" s="47" t="str">
        <f t="shared" si="1207"/>
        <v>Outer</v>
      </c>
      <c r="AO4065" s="48" t="str">
        <f t="shared" si="1208"/>
        <v>&lt;0</v>
      </c>
      <c r="AP4065" s="49" t="str">
        <f t="shared" si="1213"/>
        <v>5-6</v>
      </c>
      <c r="AQ4065" s="49" t="str">
        <f t="shared" si="1214"/>
        <v>May</v>
      </c>
      <c r="AR4065" s="48" t="str">
        <f t="shared" si="1215"/>
        <v>305-315</v>
      </c>
      <c r="AS4065" s="49" t="str">
        <f t="shared" si="1209"/>
        <v>LWS-HTI</v>
      </c>
    </row>
    <row r="4066" spans="5:45" x14ac:dyDescent="0.3">
      <c r="E4066" s="15">
        <v>41053.236111111109</v>
      </c>
      <c r="F4066" s="21">
        <v>4.22</v>
      </c>
      <c r="G4066" s="21">
        <v>89.540000915527003</v>
      </c>
      <c r="H4066" s="42">
        <v>1.1822575936272481</v>
      </c>
      <c r="I4066" s="35">
        <v>310.89999999999998</v>
      </c>
      <c r="J4066" s="43">
        <v>0.14691943127962087</v>
      </c>
      <c r="K4066" s="44">
        <v>0.1945135661152676</v>
      </c>
      <c r="L4066" s="26">
        <f t="shared" si="1197"/>
        <v>4.1703367525866666</v>
      </c>
      <c r="M4066" s="26">
        <f t="shared" si="1198"/>
        <v>2.5889646363142296E-3</v>
      </c>
      <c r="N4066" s="96">
        <f t="shared" si="1199"/>
        <v>5</v>
      </c>
      <c r="O4066" s="26">
        <f t="shared" si="1200"/>
        <v>1.9154718355761966E-2</v>
      </c>
      <c r="P4066" s="3">
        <f>IF(L4066&gt;'Power Curve'!$C$37,0,INDEX(Ci,$N4066,1)*POWER(1-O4066,3)+INDEX(Ci,$N4066,2)*3*O4066*POWER(1-O4066,2)+INDEX(Ci,$N4066,3)*3*POWER(O4066,2)*(1-O4066)+INDEX(Ci,$N4066,4)*POWER(O4066,3))</f>
        <v>78.871205800037899</v>
      </c>
      <c r="Q4066" s="3">
        <f>MAX(0,MIN(P4066-V4066+W4066,'Power Curve'!$C$39))</f>
        <v>89.259048010390785</v>
      </c>
      <c r="R4066" s="3">
        <f t="shared" si="1201"/>
        <v>89.540000915527003</v>
      </c>
      <c r="S4066" s="3">
        <f t="shared" si="1202"/>
        <v>-0.28095290513621762</v>
      </c>
      <c r="T4066" s="3">
        <f t="shared" si="1203"/>
        <v>0.28095290513621762</v>
      </c>
      <c r="V4066" s="37">
        <f t="array" ref="V4066">SUM(_xlfn.NORM.DIST($AD$3:$AD$1003,$L4066,$AA4066,FALSE)*WindSpeedStep*$AE$3:$AE$1003)/AG4066</f>
        <v>47.320890309479452</v>
      </c>
      <c r="W4066" s="37">
        <f t="array" ref="W4066">SUM(_xlfn.NORM.DIST($AD$3:$AD$1003,$L4066,$AB4066,FALSE)*WindSpeedStep*$AE$3:$AE$1003)/AH4066</f>
        <v>57.708732519832331</v>
      </c>
      <c r="Y4066" s="1">
        <f t="shared" si="1204"/>
        <v>4</v>
      </c>
      <c r="Z4066" s="99">
        <f>IF(L4066&lt;'Power Curve'!$P$28,'Power Curve'!$Q$28,IF(L4066&gt;'Power Curve'!$P$29,'Power Curve'!$Q$29,INDEX(ReferenceTurbulence,Y4066)+(L4066-INDEX(ReferenceTurbulenceWindSpeed,Y4066))*(INDEX(ReferenceTurbulence,Y4066+1)-INDEX(ReferenceTurbulence,Y4066))/(INDEX(ReferenceTurbulenceWindSpeed,Y4066+1)-INDEX(ReferenceTurbulenceWindSpeed,Y4066))))</f>
        <v>0.11714470232344053</v>
      </c>
      <c r="AA4066" s="100">
        <f t="shared" si="1210"/>
        <v>0.4885328574702687</v>
      </c>
      <c r="AB4066" s="29">
        <f t="shared" si="1211"/>
        <v>0.61270350393453399</v>
      </c>
      <c r="AG4066" s="40">
        <f t="array" ref="AG4066">SUM(_xlfn.NORM.DIST($AD$3:$AD$1003,$F4066,$AA4066,FALSE)*WindSpeedStep)</f>
        <v>1.000000000000002</v>
      </c>
      <c r="AH4066" s="40">
        <f t="array" ref="AH4066">SUM(_xlfn.NORM.DIST($AD$3:$AD$1003,$F4066,$AB4066,FALSE)*WindSpeedStep)</f>
        <v>0.99999999999849265</v>
      </c>
      <c r="AJ4066" s="47">
        <f t="shared" si="1205"/>
        <v>4</v>
      </c>
      <c r="AK4066" s="83" t="b">
        <f>COUNTIF('Power Curve'!$D$2:$D$31,AJ4066)&gt;0</f>
        <v>1</v>
      </c>
      <c r="AL4066" s="83" t="b">
        <f t="shared" si="1206"/>
        <v>0</v>
      </c>
      <c r="AM4066" s="83" t="b">
        <f t="shared" si="1212"/>
        <v>1</v>
      </c>
      <c r="AN4066" s="47" t="str">
        <f t="shared" si="1207"/>
        <v>Outer</v>
      </c>
      <c r="AO4066" s="48" t="str">
        <f t="shared" si="1208"/>
        <v>0.0-0.1</v>
      </c>
      <c r="AP4066" s="49" t="str">
        <f t="shared" si="1213"/>
        <v>5-6</v>
      </c>
      <c r="AQ4066" s="49" t="str">
        <f t="shared" si="1214"/>
        <v>May</v>
      </c>
      <c r="AR4066" s="48" t="str">
        <f t="shared" si="1215"/>
        <v>305-315</v>
      </c>
      <c r="AS4066" s="49" t="str">
        <f t="shared" si="1209"/>
        <v>LWS-HTI</v>
      </c>
    </row>
    <row r="4067" spans="5:45" x14ac:dyDescent="0.3">
      <c r="E4067" s="15">
        <v>41053.243055555555</v>
      </c>
      <c r="F4067" s="21">
        <v>4</v>
      </c>
      <c r="G4067" s="21">
        <v>110.08999824523951</v>
      </c>
      <c r="H4067" s="42">
        <v>1.1814233737103008</v>
      </c>
      <c r="I4067" s="35">
        <v>305.10000000000002</v>
      </c>
      <c r="J4067" s="43">
        <v>0.1575</v>
      </c>
      <c r="K4067" s="44">
        <v>0.16493039036987686</v>
      </c>
      <c r="L4067" s="26">
        <f t="shared" si="1197"/>
        <v>3.9519958637823573</v>
      </c>
      <c r="M4067" s="26">
        <f t="shared" si="1198"/>
        <v>-3.1156323567652213E-2</v>
      </c>
      <c r="N4067" s="96">
        <f t="shared" si="1199"/>
        <v>4</v>
      </c>
      <c r="O4067" s="26">
        <f t="shared" si="1200"/>
        <v>0.85637523514475145</v>
      </c>
      <c r="P4067" s="3">
        <f>IF(L4067&gt;'Power Curve'!$C$37,0,INDEX(Ci,$N4067,1)*POWER(1-O4067,3)+INDEX(Ci,$N4067,2)*3*O4067*POWER(1-O4067,2)+INDEX(Ci,$N4067,3)*3*POWER(O4067,2)*(1-O4067)+INDEX(Ci,$N4067,4)*POWER(O4067,3))</f>
        <v>60.638778197896592</v>
      </c>
      <c r="Q4067" s="3">
        <f>MAX(0,MIN(P4067-V4067+W4067,'Power Curve'!$C$39))</f>
        <v>73.805881630117511</v>
      </c>
      <c r="R4067" s="3">
        <f t="shared" si="1201"/>
        <v>110.08999824523951</v>
      </c>
      <c r="S4067" s="3">
        <f t="shared" si="1202"/>
        <v>-36.284116615122002</v>
      </c>
      <c r="T4067" s="3">
        <f t="shared" si="1203"/>
        <v>36.284116615122002</v>
      </c>
      <c r="V4067" s="37">
        <f t="array" ref="V4067">SUM(_xlfn.NORM.DIST($AD$3:$AD$1003,$L4067,$AA4067,FALSE)*WindSpeedStep*$AE$3:$AE$1003)/AG4067</f>
        <v>23.77177813936223</v>
      </c>
      <c r="W4067" s="37">
        <f t="array" ref="W4067">SUM(_xlfn.NORM.DIST($AD$3:$AD$1003,$L4067,$AB4067,FALSE)*WindSpeedStep*$AE$3:$AE$1003)/AH4067</f>
        <v>36.938881571583153</v>
      </c>
      <c r="Y4067" s="1">
        <f t="shared" si="1204"/>
        <v>3</v>
      </c>
      <c r="Z4067" s="99">
        <f>IF(L4067&lt;'Power Curve'!$P$28,'Power Curve'!$Q$28,IF(L4067&gt;'Power Curve'!$P$29,'Power Curve'!$Q$29,INDEX(ReferenceTurbulence,Y4067)+(L4067-INDEX(ReferenceTurbulenceWindSpeed,Y4067))*(INDEX(ReferenceTurbulence,Y4067+1)-INDEX(ReferenceTurbulence,Y4067))/(INDEX(ReferenceTurbulenceWindSpeed,Y4067+1)-INDEX(ReferenceTurbulenceWindSpeed,Y4067))))</f>
        <v>0.11713247834199569</v>
      </c>
      <c r="AA4067" s="100">
        <f t="shared" si="1210"/>
        <v>0.46290706992214353</v>
      </c>
      <c r="AB4067" s="29">
        <f t="shared" si="1211"/>
        <v>0.62243934854572125</v>
      </c>
      <c r="AG4067" s="40">
        <f t="array" ref="AG4067">SUM(_xlfn.NORM.DIST($AD$3:$AD$1003,$F4067,$AA4067,FALSE)*WindSpeedStep)</f>
        <v>1.0000000000000016</v>
      </c>
      <c r="AH4067" s="40">
        <f t="array" ref="AH4067">SUM(_xlfn.NORM.DIST($AD$3:$AD$1003,$F4067,$AB4067,FALSE)*WindSpeedStep)</f>
        <v>0.99999999996331845</v>
      </c>
      <c r="AJ4067" s="47">
        <f t="shared" si="1205"/>
        <v>4</v>
      </c>
      <c r="AK4067" s="83" t="b">
        <f>COUNTIF('Power Curve'!$D$2:$D$31,AJ4067)&gt;0</f>
        <v>1</v>
      </c>
      <c r="AL4067" s="83" t="b">
        <f t="shared" si="1206"/>
        <v>0</v>
      </c>
      <c r="AM4067" s="83" t="b">
        <f t="shared" si="1212"/>
        <v>1</v>
      </c>
      <c r="AN4067" s="47" t="str">
        <f t="shared" si="1207"/>
        <v>Outer</v>
      </c>
      <c r="AO4067" s="48" t="str">
        <f t="shared" si="1208"/>
        <v>&lt;0</v>
      </c>
      <c r="AP4067" s="49" t="str">
        <f t="shared" si="1213"/>
        <v>5-6</v>
      </c>
      <c r="AQ4067" s="49" t="str">
        <f t="shared" si="1214"/>
        <v>May</v>
      </c>
      <c r="AR4067" s="48" t="str">
        <f t="shared" si="1215"/>
        <v>305-315</v>
      </c>
      <c r="AS4067" s="49" t="str">
        <f t="shared" si="1209"/>
        <v>LWS-HTI</v>
      </c>
    </row>
    <row r="4068" spans="5:45" x14ac:dyDescent="0.3">
      <c r="E4068" s="15">
        <v>41053.25</v>
      </c>
      <c r="F4068" s="21">
        <v>4.1399999999999997</v>
      </c>
      <c r="G4068" s="21">
        <v>100.00000762939429</v>
      </c>
      <c r="H4068" s="42">
        <v>1.1807152108682319</v>
      </c>
      <c r="I4068" s="35">
        <v>311.8</v>
      </c>
      <c r="J4068" s="43">
        <v>0.12560386473429952</v>
      </c>
      <c r="K4068" s="44">
        <v>4.7361936856530125E-2</v>
      </c>
      <c r="L4068" s="26">
        <f t="shared" si="1197"/>
        <v>4.089498290191492</v>
      </c>
      <c r="M4068" s="26">
        <f t="shared" si="1198"/>
        <v>-9.9048803160876955E-3</v>
      </c>
      <c r="N4068" s="96">
        <f t="shared" si="1199"/>
        <v>4</v>
      </c>
      <c r="O4068" s="26">
        <f t="shared" si="1200"/>
        <v>0.95434035823474073</v>
      </c>
      <c r="P4068" s="3">
        <f>IF(L4068&gt;'Power Curve'!$C$37,0,INDEX(Ci,$N4068,1)*POWER(1-O4068,3)+INDEX(Ci,$N4068,2)*3*O4068*POWER(1-O4068,2)+INDEX(Ci,$N4068,3)*3*POWER(O4068,2)*(1-O4068)+INDEX(Ci,$N4068,4)*POWER(O4068,3))</f>
        <v>72.034163016556036</v>
      </c>
      <c r="Q4068" s="3">
        <f>MAX(0,MIN(P4068-V4068+W4068,'Power Curve'!$C$39))</f>
        <v>75.054938504092348</v>
      </c>
      <c r="R4068" s="3">
        <f t="shared" si="1201"/>
        <v>100.00000762939429</v>
      </c>
      <c r="S4068" s="3">
        <f t="shared" si="1202"/>
        <v>-24.945069125301941</v>
      </c>
      <c r="T4068" s="3">
        <f t="shared" si="1203"/>
        <v>24.945069125301941</v>
      </c>
      <c r="V4068" s="37">
        <f t="array" ref="V4068">SUM(_xlfn.NORM.DIST($AD$3:$AD$1003,$L4068,$AA4068,FALSE)*WindSpeedStep*$AE$3:$AE$1003)/AG4068</f>
        <v>37.566430965706537</v>
      </c>
      <c r="W4068" s="37">
        <f t="array" ref="W4068">SUM(_xlfn.NORM.DIST($AD$3:$AD$1003,$L4068,$AB4068,FALSE)*WindSpeedStep*$AE$3:$AE$1003)/AH4068</f>
        <v>40.587206453242857</v>
      </c>
      <c r="Y4068" s="1">
        <f t="shared" si="1204"/>
        <v>3</v>
      </c>
      <c r="Z4068" s="99">
        <f>IF(L4068&lt;'Power Curve'!$P$28,'Power Curve'!$Q$28,IF(L4068&gt;'Power Curve'!$P$29,'Power Curve'!$Q$29,INDEX(ReferenceTurbulence,Y4068)+(L4068-INDEX(ReferenceTurbulenceWindSpeed,Y4068))*(INDEX(ReferenceTurbulence,Y4068+1)-INDEX(ReferenceTurbulence,Y4068))/(INDEX(ReferenceTurbulenceWindSpeed,Y4068+1)-INDEX(ReferenceTurbulenceWindSpeed,Y4068))))</f>
        <v>0.11713247834199569</v>
      </c>
      <c r="AA4068" s="100">
        <f t="shared" si="1210"/>
        <v>0.47901306990548337</v>
      </c>
      <c r="AB4068" s="29">
        <f t="shared" si="1211"/>
        <v>0.51365679007236131</v>
      </c>
      <c r="AG4068" s="40">
        <f t="array" ref="AG4068">SUM(_xlfn.NORM.DIST($AD$3:$AD$1003,$F4068,$AA4068,FALSE)*WindSpeedStep)</f>
        <v>1.0000000000000027</v>
      </c>
      <c r="AH4068" s="40">
        <f t="array" ref="AH4068">SUM(_xlfn.NORM.DIST($AD$3:$AD$1003,$F4068,$AB4068,FALSE)*WindSpeedStep)</f>
        <v>1.000000000000002</v>
      </c>
      <c r="AJ4068" s="47">
        <f t="shared" si="1205"/>
        <v>4</v>
      </c>
      <c r="AK4068" s="83" t="b">
        <f>COUNTIF('Power Curve'!$D$2:$D$31,AJ4068)&gt;0</f>
        <v>1</v>
      </c>
      <c r="AL4068" s="83" t="b">
        <f t="shared" si="1206"/>
        <v>0</v>
      </c>
      <c r="AM4068" s="83" t="b">
        <f t="shared" si="1212"/>
        <v>1</v>
      </c>
      <c r="AN4068" s="47" t="str">
        <f t="shared" si="1207"/>
        <v>Outer</v>
      </c>
      <c r="AO4068" s="48" t="str">
        <f t="shared" si="1208"/>
        <v>&lt;0</v>
      </c>
      <c r="AP4068" s="49" t="str">
        <f t="shared" si="1213"/>
        <v>6-7</v>
      </c>
      <c r="AQ4068" s="49" t="str">
        <f t="shared" si="1214"/>
        <v>May</v>
      </c>
      <c r="AR4068" s="48" t="str">
        <f t="shared" si="1215"/>
        <v>305-315</v>
      </c>
      <c r="AS4068" s="49" t="str">
        <f t="shared" si="1209"/>
        <v>Inner-TI</v>
      </c>
    </row>
    <row r="4069" spans="5:45" x14ac:dyDescent="0.3">
      <c r="E4069" s="15">
        <v>41053.256944444445</v>
      </c>
      <c r="F4069" s="21">
        <v>3.51</v>
      </c>
      <c r="G4069" s="21">
        <v>6.0900001525878507</v>
      </c>
      <c r="H4069" s="42">
        <v>1.1793429634583654</v>
      </c>
      <c r="I4069" s="35">
        <v>304.39999999999998</v>
      </c>
      <c r="J4069" s="43">
        <v>0.1623931623931624</v>
      </c>
      <c r="K4069" s="44">
        <v>5.187919428572646E-2</v>
      </c>
      <c r="L4069" s="26">
        <f t="shared" si="1197"/>
        <v>3.4658396056986254</v>
      </c>
      <c r="M4069" s="26">
        <f t="shared" si="1198"/>
        <v>-0.10629334041794564</v>
      </c>
      <c r="N4069" s="96">
        <f t="shared" si="1199"/>
        <v>4</v>
      </c>
      <c r="O4069" s="26">
        <f t="shared" si="1200"/>
        <v>0.51000783707113151</v>
      </c>
      <c r="P4069" s="3">
        <f>IF(L4069&gt;'Power Curve'!$C$37,0,INDEX(Ci,$N4069,1)*POWER(1-O4069,3)+INDEX(Ci,$N4069,2)*3*O4069*POWER(1-O4069,2)+INDEX(Ci,$N4069,3)*3*POWER(O4069,2)*(1-O4069)+INDEX(Ci,$N4069,4)*POWER(O4069,3))</f>
        <v>24.810402752060078</v>
      </c>
      <c r="Q4069" s="3">
        <f>MAX(0,MIN(P4069-V4069+W4069,'Power Curve'!$C$39))</f>
        <v>30.115102305808914</v>
      </c>
      <c r="R4069" s="3" t="str">
        <f t="shared" si="1201"/>
        <v/>
      </c>
      <c r="S4069" s="3" t="str">
        <f t="shared" si="1202"/>
        <v/>
      </c>
      <c r="T4069" s="3" t="str">
        <f t="shared" si="1203"/>
        <v/>
      </c>
      <c r="V4069" s="37">
        <f t="array" ref="V4069">SUM(_xlfn.NORM.DIST($AD$3:$AD$1003,$L4069,$AA4069,FALSE)*WindSpeedStep*$AE$3:$AE$1003)/AG4069</f>
        <v>1.7883179174503989</v>
      </c>
      <c r="W4069" s="37">
        <f t="array" ref="W4069">SUM(_xlfn.NORM.DIST($AD$3:$AD$1003,$L4069,$AB4069,FALSE)*WindSpeedStep*$AE$3:$AE$1003)/AH4069</f>
        <v>7.0930174711992349</v>
      </c>
      <c r="Y4069" s="1">
        <f t="shared" si="1204"/>
        <v>3</v>
      </c>
      <c r="Z4069" s="99">
        <f>IF(L4069&lt;'Power Curve'!$P$28,'Power Curve'!$Q$28,IF(L4069&gt;'Power Curve'!$P$29,'Power Curve'!$Q$29,INDEX(ReferenceTurbulence,Y4069)+(L4069-INDEX(ReferenceTurbulenceWindSpeed,Y4069))*(INDEX(ReferenceTurbulence,Y4069+1)-INDEX(ReferenceTurbulence,Y4069))/(INDEX(ReferenceTurbulenceWindSpeed,Y4069+1)-INDEX(ReferenceTurbulenceWindSpeed,Y4069))))</f>
        <v>0.11713247834199569</v>
      </c>
      <c r="AA4069" s="100">
        <f t="shared" si="1210"/>
        <v>0.40596238255132511</v>
      </c>
      <c r="AB4069" s="29">
        <f t="shared" si="1211"/>
        <v>0.56282865391687076</v>
      </c>
      <c r="AG4069" s="40">
        <f t="array" ref="AG4069">SUM(_xlfn.NORM.DIST($AD$3:$AD$1003,$F4069,$AA4069,FALSE)*WindSpeedStep)</f>
        <v>1</v>
      </c>
      <c r="AH4069" s="40">
        <f t="array" ref="AH4069">SUM(_xlfn.NORM.DIST($AD$3:$AD$1003,$F4069,$AB4069,FALSE)*WindSpeedStep)</f>
        <v>0.99999999988013033</v>
      </c>
      <c r="AJ4069" s="47">
        <f t="shared" si="1205"/>
        <v>3</v>
      </c>
      <c r="AK4069" s="83" t="b">
        <f>COUNTIF('Power Curve'!$D$2:$D$31,AJ4069)&gt;0</f>
        <v>0</v>
      </c>
      <c r="AL4069" s="83" t="b">
        <f t="shared" si="1206"/>
        <v>0</v>
      </c>
      <c r="AM4069" s="83" t="b">
        <f t="shared" si="1212"/>
        <v>0</v>
      </c>
      <c r="AN4069" s="47" t="str">
        <f t="shared" si="1207"/>
        <v/>
      </c>
      <c r="AO4069" s="48" t="str">
        <f t="shared" si="1208"/>
        <v>&lt;0</v>
      </c>
      <c r="AP4069" s="49" t="str">
        <f t="shared" si="1213"/>
        <v/>
      </c>
      <c r="AQ4069" s="49" t="str">
        <f t="shared" si="1214"/>
        <v/>
      </c>
      <c r="AR4069" s="48" t="str">
        <f t="shared" si="1215"/>
        <v/>
      </c>
      <c r="AS4069" s="49" t="str">
        <f t="shared" si="1209"/>
        <v/>
      </c>
    </row>
    <row r="4070" spans="5:45" x14ac:dyDescent="0.3">
      <c r="E4070" s="15">
        <v>41053.263888888891</v>
      </c>
      <c r="F4070" s="21">
        <v>3.32</v>
      </c>
      <c r="G4070" s="21">
        <v>8.2599997520447204</v>
      </c>
      <c r="H4070" s="42">
        <v>1.1786787793882263</v>
      </c>
      <c r="I4070" s="35">
        <v>304.5</v>
      </c>
      <c r="J4070" s="43">
        <v>0.12951807228915663</v>
      </c>
      <c r="K4070" s="44">
        <v>-2.9730611640451599E-2</v>
      </c>
      <c r="L4070" s="26">
        <f t="shared" si="1197"/>
        <v>3.2776145260513299</v>
      </c>
      <c r="M4070" s="26">
        <f t="shared" si="1198"/>
        <v>-0.13538413323598406</v>
      </c>
      <c r="N4070" s="96">
        <f t="shared" si="1199"/>
        <v>4</v>
      </c>
      <c r="O4070" s="26">
        <f t="shared" si="1200"/>
        <v>0.37590479919888237</v>
      </c>
      <c r="P4070" s="3">
        <f>IF(L4070&gt;'Power Curve'!$C$37,0,INDEX(Ci,$N4070,1)*POWER(1-O4070,3)+INDEX(Ci,$N4070,2)*3*O4070*POWER(1-O4070,2)+INDEX(Ci,$N4070,3)*3*POWER(O4070,2)*(1-O4070)+INDEX(Ci,$N4070,4)*POWER(O4070,3))</f>
        <v>14.173172005511422</v>
      </c>
      <c r="Q4070" s="3">
        <f>MAX(0,MIN(P4070-V4070+W4070,'Power Curve'!$C$39))</f>
        <v>14.543975859981472</v>
      </c>
      <c r="R4070" s="3" t="str">
        <f t="shared" si="1201"/>
        <v/>
      </c>
      <c r="S4070" s="3" t="str">
        <f t="shared" si="1202"/>
        <v/>
      </c>
      <c r="T4070" s="3" t="str">
        <f t="shared" si="1203"/>
        <v/>
      </c>
      <c r="V4070" s="37">
        <f t="array" ref="V4070">SUM(_xlfn.NORM.DIST($AD$3:$AD$1003,$L4070,$AA4070,FALSE)*WindSpeedStep*$AE$3:$AE$1003)/AG4070</f>
        <v>0.33344815402324168</v>
      </c>
      <c r="W4070" s="37">
        <f t="array" ref="W4070">SUM(_xlfn.NORM.DIST($AD$3:$AD$1003,$L4070,$AB4070,FALSE)*WindSpeedStep*$AE$3:$AE$1003)/AH4070</f>
        <v>0.70425200849329161</v>
      </c>
      <c r="Y4070" s="1">
        <f t="shared" si="1204"/>
        <v>3</v>
      </c>
      <c r="Z4070" s="99">
        <f>IF(L4070&lt;'Power Curve'!$P$28,'Power Curve'!$Q$28,IF(L4070&gt;'Power Curve'!$P$29,'Power Curve'!$Q$29,INDEX(ReferenceTurbulence,Y4070)+(L4070-INDEX(ReferenceTurbulenceWindSpeed,Y4070))*(INDEX(ReferenceTurbulence,Y4070+1)-INDEX(ReferenceTurbulence,Y4070))/(INDEX(ReferenceTurbulenceWindSpeed,Y4070+1)-INDEX(ReferenceTurbulenceWindSpeed,Y4070))))</f>
        <v>0.11713247834199569</v>
      </c>
      <c r="AA4070" s="100">
        <f t="shared" si="1210"/>
        <v>0.38391511248611787</v>
      </c>
      <c r="AB4070" s="29">
        <f t="shared" si="1211"/>
        <v>0.42451031512110599</v>
      </c>
      <c r="AG4070" s="40">
        <f t="array" ref="AG4070">SUM(_xlfn.NORM.DIST($AD$3:$AD$1003,$F4070,$AA4070,FALSE)*WindSpeedStep)</f>
        <v>0.99999999999999967</v>
      </c>
      <c r="AH4070" s="40">
        <f t="array" ref="AH4070">SUM(_xlfn.NORM.DIST($AD$3:$AD$1003,$F4070,$AB4070,FALSE)*WindSpeedStep)</f>
        <v>0.99999999999999845</v>
      </c>
      <c r="AJ4070" s="47">
        <f t="shared" si="1205"/>
        <v>3</v>
      </c>
      <c r="AK4070" s="83" t="b">
        <f>COUNTIF('Power Curve'!$D$2:$D$31,AJ4070)&gt;0</f>
        <v>0</v>
      </c>
      <c r="AL4070" s="83" t="b">
        <f t="shared" si="1206"/>
        <v>0</v>
      </c>
      <c r="AM4070" s="83" t="b">
        <f t="shared" si="1212"/>
        <v>0</v>
      </c>
      <c r="AN4070" s="47" t="str">
        <f t="shared" si="1207"/>
        <v/>
      </c>
      <c r="AO4070" s="48" t="str">
        <f t="shared" si="1208"/>
        <v>&lt;0</v>
      </c>
      <c r="AP4070" s="49" t="str">
        <f t="shared" si="1213"/>
        <v/>
      </c>
      <c r="AQ4070" s="49" t="str">
        <f t="shared" si="1214"/>
        <v/>
      </c>
      <c r="AR4070" s="48" t="str">
        <f t="shared" si="1215"/>
        <v/>
      </c>
      <c r="AS4070" s="49" t="str">
        <f t="shared" si="1209"/>
        <v/>
      </c>
    </row>
    <row r="4071" spans="5:45" x14ac:dyDescent="0.3">
      <c r="E4071" s="15">
        <v>41053.590277777781</v>
      </c>
      <c r="F4071" s="21">
        <v>5.04</v>
      </c>
      <c r="G4071" s="21">
        <v>229.59000778198282</v>
      </c>
      <c r="H4071" s="42">
        <v>1.1569605273615373</v>
      </c>
      <c r="I4071" s="35">
        <v>342.3</v>
      </c>
      <c r="J4071" s="43">
        <v>0.12896825396825398</v>
      </c>
      <c r="K4071" s="44">
        <v>8.3796749914154076E-2</v>
      </c>
      <c r="L4071" s="26">
        <f t="shared" si="1197"/>
        <v>4.9449057793457944</v>
      </c>
      <c r="M4071" s="26">
        <f t="shared" si="1198"/>
        <v>0.12230110460694119</v>
      </c>
      <c r="N4071" s="96">
        <f t="shared" si="1199"/>
        <v>5</v>
      </c>
      <c r="O4071" s="26">
        <f t="shared" si="1200"/>
        <v>0.9048587988244049</v>
      </c>
      <c r="P4071" s="3">
        <f>IF(L4071&gt;'Power Curve'!$C$37,0,INDEX(Ci,$N4071,1)*POWER(1-O4071,3)+INDEX(Ci,$N4071,2)*3*O4071*POWER(1-O4071,2)+INDEX(Ci,$N4071,3)*3*POWER(O4071,2)*(1-O4071)+INDEX(Ci,$N4071,4)*POWER(O4071,3))</f>
        <v>198.08365309670791</v>
      </c>
      <c r="Q4071" s="3">
        <f>MAX(0,MIN(P4071-V4071+W4071,'Power Curve'!$C$39))</f>
        <v>198.78365080319517</v>
      </c>
      <c r="R4071" s="3">
        <f t="shared" si="1201"/>
        <v>229.59000778198282</v>
      </c>
      <c r="S4071" s="3">
        <f t="shared" si="1202"/>
        <v>-30.806356978787647</v>
      </c>
      <c r="T4071" s="3">
        <f t="shared" si="1203"/>
        <v>30.806356978787647</v>
      </c>
      <c r="V4071" s="37">
        <f t="array" ref="V4071">SUM(_xlfn.NORM.DIST($AD$3:$AD$1003,$L4071,$AA4071,FALSE)*WindSpeedStep*$AE$3:$AE$1003)/AG4071</f>
        <v>175.78101315426355</v>
      </c>
      <c r="W4071" s="37">
        <f t="array" ref="W4071">SUM(_xlfn.NORM.DIST($AD$3:$AD$1003,$L4071,$AB4071,FALSE)*WindSpeedStep*$AE$3:$AE$1003)/AH4071</f>
        <v>176.48101086075081</v>
      </c>
      <c r="Y4071" s="1">
        <f t="shared" si="1204"/>
        <v>4</v>
      </c>
      <c r="Z4071" s="99">
        <f>IF(L4071&lt;'Power Curve'!$P$28,'Power Curve'!$Q$28,IF(L4071&gt;'Power Curve'!$P$29,'Power Curve'!$Q$29,INDEX(ReferenceTurbulence,Y4071)+(L4071-INDEX(ReferenceTurbulenceWindSpeed,Y4071))*(INDEX(ReferenceTurbulence,Y4071+1)-INDEX(ReferenceTurbulence,Y4071))/(INDEX(ReferenceTurbulenceWindSpeed,Y4071+1)-INDEX(ReferenceTurbulenceWindSpeed,Y4071))))</f>
        <v>0.11770993278228518</v>
      </c>
      <c r="AA4071" s="100">
        <f t="shared" si="1210"/>
        <v>0.58206452690152699</v>
      </c>
      <c r="AB4071" s="29">
        <f t="shared" si="1211"/>
        <v>0.63773586439975527</v>
      </c>
      <c r="AG4071" s="40">
        <f t="array" ref="AG4071">SUM(_xlfn.NORM.DIST($AD$3:$AD$1003,$F4071,$AA4071,FALSE)*WindSpeedStep)</f>
        <v>1.0000000000000036</v>
      </c>
      <c r="AH4071" s="40">
        <f t="array" ref="AH4071">SUM(_xlfn.NORM.DIST($AD$3:$AD$1003,$F4071,$AB4071,FALSE)*WindSpeedStep)</f>
        <v>1.0000000000000027</v>
      </c>
      <c r="AJ4071" s="47">
        <f t="shared" si="1205"/>
        <v>5</v>
      </c>
      <c r="AK4071" s="83" t="b">
        <f>COUNTIF('Power Curve'!$D$2:$D$31,AJ4071)&gt;0</f>
        <v>1</v>
      </c>
      <c r="AL4071" s="83" t="b">
        <f t="shared" si="1206"/>
        <v>0</v>
      </c>
      <c r="AM4071" s="83" t="b">
        <f t="shared" si="1212"/>
        <v>1</v>
      </c>
      <c r="AN4071" s="47" t="str">
        <f t="shared" si="1207"/>
        <v>Outer</v>
      </c>
      <c r="AO4071" s="48" t="str">
        <f t="shared" si="1208"/>
        <v>0.1-0.2</v>
      </c>
      <c r="AP4071" s="49" t="str">
        <f t="shared" si="1213"/>
        <v>14-15</v>
      </c>
      <c r="AQ4071" s="49" t="str">
        <f t="shared" si="1214"/>
        <v>May</v>
      </c>
      <c r="AR4071" s="48" t="str">
        <f t="shared" si="1215"/>
        <v>335-345</v>
      </c>
      <c r="AS4071" s="49" t="str">
        <f t="shared" si="1209"/>
        <v>Inner-TI</v>
      </c>
    </row>
    <row r="4072" spans="5:45" x14ac:dyDescent="0.3">
      <c r="E4072" s="15">
        <v>41053.618055555555</v>
      </c>
      <c r="F4072" s="21">
        <v>5.26</v>
      </c>
      <c r="G4072" s="21">
        <v>215.40999603271507</v>
      </c>
      <c r="H4072" s="42">
        <v>1.156163060488155</v>
      </c>
      <c r="I4072" s="35">
        <v>357.2</v>
      </c>
      <c r="J4072" s="43">
        <v>0.13117870722433458</v>
      </c>
      <c r="K4072" s="44">
        <v>0.2617003998334359</v>
      </c>
      <c r="L4072" s="26">
        <f t="shared" si="1197"/>
        <v>5.159568837854029</v>
      </c>
      <c r="M4072" s="26">
        <f t="shared" si="1198"/>
        <v>0.15547797228287014</v>
      </c>
      <c r="N4072" s="96">
        <f t="shared" si="1199"/>
        <v>6</v>
      </c>
      <c r="O4072" s="26">
        <f t="shared" si="1200"/>
        <v>0.13102835917111524</v>
      </c>
      <c r="P4072" s="3">
        <f>IF(L4072&gt;'Power Curve'!$C$37,0,INDEX(Ci,$N4072,1)*POWER(1-O4072,3)+INDEX(Ci,$N4072,2)*3*O4072*POWER(1-O4072,2)+INDEX(Ci,$N4072,3)*3*POWER(O4072,2)*(1-O4072)+INDEX(Ci,$N4072,4)*POWER(O4072,3))</f>
        <v>231.43880544598977</v>
      </c>
      <c r="Q4072" s="3">
        <f>MAX(0,MIN(P4072-V4072+W4072,'Power Curve'!$C$39))</f>
        <v>231.8400082027799</v>
      </c>
      <c r="R4072" s="3">
        <f t="shared" si="1201"/>
        <v>215.40999603271507</v>
      </c>
      <c r="S4072" s="3">
        <f t="shared" si="1202"/>
        <v>16.430012170064828</v>
      </c>
      <c r="T4072" s="3">
        <f t="shared" si="1203"/>
        <v>16.430012170064828</v>
      </c>
      <c r="V4072" s="37">
        <f t="array" ref="V4072">SUM(_xlfn.NORM.DIST($AD$3:$AD$1003,$L4072,$AA4072,FALSE)*WindSpeedStep*$AE$3:$AE$1003)/AG4072</f>
        <v>214.36509224740504</v>
      </c>
      <c r="W4072" s="37">
        <f t="array" ref="W4072">SUM(_xlfn.NORM.DIST($AD$3:$AD$1003,$L4072,$AB4072,FALSE)*WindSpeedStep*$AE$3:$AE$1003)/AH4072</f>
        <v>214.76629500419517</v>
      </c>
      <c r="Y4072" s="1">
        <f t="shared" si="1204"/>
        <v>5</v>
      </c>
      <c r="Z4072" s="99">
        <f>IF(L4072&lt;'Power Curve'!$P$28,'Power Curve'!$Q$28,IF(L4072&gt;'Power Curve'!$P$29,'Power Curve'!$Q$29,INDEX(ReferenceTurbulence,Y4072)+(L4072-INDEX(ReferenceTurbulenceWindSpeed,Y4072))*(INDEX(ReferenceTurbulence,Y4072+1)-INDEX(ReferenceTurbulence,Y4072))/(INDEX(ReferenceTurbulenceWindSpeed,Y4072+1)-INDEX(ReferenceTurbulenceWindSpeed,Y4072))))</f>
        <v>0.11827318073892787</v>
      </c>
      <c r="AA4072" s="100">
        <f t="shared" si="1210"/>
        <v>0.61023861769444954</v>
      </c>
      <c r="AB4072" s="29">
        <f t="shared" si="1211"/>
        <v>0.67682556998465393</v>
      </c>
      <c r="AG4072" s="40">
        <f t="array" ref="AG4072">SUM(_xlfn.NORM.DIST($AD$3:$AD$1003,$F4072,$AA4072,FALSE)*WindSpeedStep)</f>
        <v>1.0000000000000031</v>
      </c>
      <c r="AH4072" s="40">
        <f t="array" ref="AH4072">SUM(_xlfn.NORM.DIST($AD$3:$AD$1003,$F4072,$AB4072,FALSE)*WindSpeedStep)</f>
        <v>1.0000000000000011</v>
      </c>
      <c r="AJ4072" s="47">
        <f t="shared" si="1205"/>
        <v>5</v>
      </c>
      <c r="AK4072" s="83" t="b">
        <f>COUNTIF('Power Curve'!$D$2:$D$31,AJ4072)&gt;0</f>
        <v>1</v>
      </c>
      <c r="AL4072" s="83" t="b">
        <f t="shared" si="1206"/>
        <v>0</v>
      </c>
      <c r="AM4072" s="83" t="b">
        <f t="shared" si="1212"/>
        <v>1</v>
      </c>
      <c r="AN4072" s="47" t="str">
        <f t="shared" si="1207"/>
        <v>Inner</v>
      </c>
      <c r="AO4072" s="48" t="str">
        <f t="shared" si="1208"/>
        <v>0.1-0.2</v>
      </c>
      <c r="AP4072" s="49" t="str">
        <f t="shared" si="1213"/>
        <v>14-15</v>
      </c>
      <c r="AQ4072" s="49" t="str">
        <f t="shared" si="1214"/>
        <v>May</v>
      </c>
      <c r="AR4072" s="48" t="str">
        <f t="shared" si="1215"/>
        <v>355-5</v>
      </c>
      <c r="AS4072" s="49" t="str">
        <f t="shared" si="1209"/>
        <v>Inner-TI</v>
      </c>
    </row>
    <row r="4073" spans="5:45" x14ac:dyDescent="0.3">
      <c r="E4073" s="15">
        <v>41053.645833333336</v>
      </c>
      <c r="F4073" s="21">
        <v>4.68</v>
      </c>
      <c r="G4073" s="21">
        <v>107.93999481201179</v>
      </c>
      <c r="H4073" s="42">
        <v>1.1551279986471046</v>
      </c>
      <c r="I4073" s="35">
        <v>359.3</v>
      </c>
      <c r="J4073" s="43">
        <v>0.1517094017094017</v>
      </c>
      <c r="K4073" s="44">
        <v>0.29184346298866998</v>
      </c>
      <c r="L4073" s="26">
        <f t="shared" si="1197"/>
        <v>4.5892726539387443</v>
      </c>
      <c r="M4073" s="26">
        <f t="shared" si="1198"/>
        <v>6.7336858663551977E-2</v>
      </c>
      <c r="N4073" s="96">
        <f t="shared" si="1199"/>
        <v>5</v>
      </c>
      <c r="O4073" s="26">
        <f t="shared" si="1200"/>
        <v>0.4981994832037277</v>
      </c>
      <c r="P4073" s="3">
        <f>IF(L4073&gt;'Power Curve'!$C$37,0,INDEX(Ci,$N4073,1)*POWER(1-O4073,3)+INDEX(Ci,$N4073,2)*3*O4073*POWER(1-O4073,2)+INDEX(Ci,$N4073,3)*3*POWER(O4073,2)*(1-O4073)+INDEX(Ci,$N4073,4)*POWER(O4073,3))</f>
        <v>136.41721131877205</v>
      </c>
      <c r="Q4073" s="3">
        <f>MAX(0,MIN(P4073-V4073+W4073,'Power Curve'!$C$39))</f>
        <v>144.03004374214134</v>
      </c>
      <c r="R4073" s="3">
        <f t="shared" si="1201"/>
        <v>107.93999481201179</v>
      </c>
      <c r="S4073" s="3">
        <f t="shared" si="1202"/>
        <v>36.090048930129555</v>
      </c>
      <c r="T4073" s="3">
        <f t="shared" si="1203"/>
        <v>36.090048930129555</v>
      </c>
      <c r="V4073" s="37">
        <f t="array" ref="V4073">SUM(_xlfn.NORM.DIST($AD$3:$AD$1003,$L4073,$AA4073,FALSE)*WindSpeedStep*$AE$3:$AE$1003)/AG4073</f>
        <v>112.29586474866558</v>
      </c>
      <c r="W4073" s="37">
        <f t="array" ref="W4073">SUM(_xlfn.NORM.DIST($AD$3:$AD$1003,$L4073,$AB4073,FALSE)*WindSpeedStep*$AE$3:$AE$1003)/AH4073</f>
        <v>119.90869717203489</v>
      </c>
      <c r="Y4073" s="1">
        <f t="shared" si="1204"/>
        <v>4</v>
      </c>
      <c r="Z4073" s="99">
        <f>IF(L4073&lt;'Power Curve'!$P$28,'Power Curve'!$Q$28,IF(L4073&gt;'Power Curve'!$P$29,'Power Curve'!$Q$29,INDEX(ReferenceTurbulence,Y4073)+(L4073-INDEX(ReferenceTurbulenceWindSpeed,Y4073))*(INDEX(ReferenceTurbulence,Y4073+1)-INDEX(ReferenceTurbulence,Y4073))/(INDEX(ReferenceTurbulenceWindSpeed,Y4073+1)-INDEX(ReferenceTurbulenceWindSpeed,Y4073))))</f>
        <v>0.11745041469195404</v>
      </c>
      <c r="AA4073" s="100">
        <f t="shared" si="1210"/>
        <v>0.53901197633955</v>
      </c>
      <c r="AB4073" s="29">
        <f t="shared" si="1211"/>
        <v>0.69623580861036505</v>
      </c>
      <c r="AG4073" s="40">
        <f t="array" ref="AG4073">SUM(_xlfn.NORM.DIST($AD$3:$AD$1003,$F4073,$AA4073,FALSE)*WindSpeedStep)</f>
        <v>1.0000000000000036</v>
      </c>
      <c r="AH4073" s="40">
        <f t="array" ref="AH4073">SUM(_xlfn.NORM.DIST($AD$3:$AD$1003,$F4073,$AB4073,FALSE)*WindSpeedStep)</f>
        <v>0.99999999999475309</v>
      </c>
      <c r="AJ4073" s="47">
        <f t="shared" si="1205"/>
        <v>5</v>
      </c>
      <c r="AK4073" s="83" t="b">
        <f>COUNTIF('Power Curve'!$D$2:$D$31,AJ4073)&gt;0</f>
        <v>1</v>
      </c>
      <c r="AL4073" s="83" t="b">
        <f t="shared" si="1206"/>
        <v>0</v>
      </c>
      <c r="AM4073" s="83" t="b">
        <f t="shared" si="1212"/>
        <v>1</v>
      </c>
      <c r="AN4073" s="47" t="str">
        <f t="shared" si="1207"/>
        <v>Outer</v>
      </c>
      <c r="AO4073" s="48" t="str">
        <f t="shared" si="1208"/>
        <v>0.0-0.1</v>
      </c>
      <c r="AP4073" s="49" t="str">
        <f t="shared" si="1213"/>
        <v>15-16</v>
      </c>
      <c r="AQ4073" s="49" t="str">
        <f t="shared" si="1214"/>
        <v>May</v>
      </c>
      <c r="AR4073" s="48" t="str">
        <f t="shared" si="1215"/>
        <v>355-5</v>
      </c>
      <c r="AS4073" s="49" t="str">
        <f t="shared" si="1209"/>
        <v>LWS-HTI</v>
      </c>
    </row>
    <row r="4074" spans="5:45" x14ac:dyDescent="0.3">
      <c r="E4074" s="15">
        <v>41053.777777777781</v>
      </c>
      <c r="F4074" s="21">
        <v>3.56</v>
      </c>
      <c r="G4074" s="21">
        <v>20.4199991226196</v>
      </c>
      <c r="H4074" s="42">
        <v>1.1546906511028903</v>
      </c>
      <c r="I4074" s="35">
        <v>312</v>
      </c>
      <c r="J4074" s="43">
        <v>0.1404494382022472</v>
      </c>
      <c r="K4074" s="44">
        <v>0.12837067878349567</v>
      </c>
      <c r="L4074" s="26">
        <f t="shared" si="1197"/>
        <v>3.4905445470538958</v>
      </c>
      <c r="M4074" s="26">
        <f t="shared" si="1198"/>
        <v>-0.10247511209314072</v>
      </c>
      <c r="N4074" s="96">
        <f t="shared" si="1199"/>
        <v>4</v>
      </c>
      <c r="O4074" s="26">
        <f t="shared" si="1200"/>
        <v>0.52760914552803628</v>
      </c>
      <c r="P4074" s="3">
        <f>IF(L4074&gt;'Power Curve'!$C$37,0,INDEX(Ci,$N4074,1)*POWER(1-O4074,3)+INDEX(Ci,$N4074,2)*3*O4074*POWER(1-O4074,2)+INDEX(Ci,$N4074,3)*3*POWER(O4074,2)*(1-O4074)+INDEX(Ci,$N4074,4)*POWER(O4074,3))</f>
        <v>26.37279292754685</v>
      </c>
      <c r="Q4074" s="3">
        <f>MAX(0,MIN(P4074-V4074+W4074,'Power Curve'!$C$39))</f>
        <v>28.940493461379315</v>
      </c>
      <c r="R4074" s="3" t="str">
        <f t="shared" si="1201"/>
        <v/>
      </c>
      <c r="S4074" s="3" t="str">
        <f t="shared" si="1202"/>
        <v/>
      </c>
      <c r="T4074" s="3" t="str">
        <f t="shared" si="1203"/>
        <v/>
      </c>
      <c r="V4074" s="37">
        <f t="array" ref="V4074">SUM(_xlfn.NORM.DIST($AD$3:$AD$1003,$L4074,$AA4074,FALSE)*WindSpeedStep*$AE$3:$AE$1003)/AG4074</f>
        <v>2.1451242170968694</v>
      </c>
      <c r="W4074" s="37">
        <f t="array" ref="W4074">SUM(_xlfn.NORM.DIST($AD$3:$AD$1003,$L4074,$AB4074,FALSE)*WindSpeedStep*$AE$3:$AE$1003)/AH4074</f>
        <v>4.7128247509293315</v>
      </c>
      <c r="Y4074" s="1">
        <f t="shared" si="1204"/>
        <v>3</v>
      </c>
      <c r="Z4074" s="99">
        <f>IF(L4074&lt;'Power Curve'!$P$28,'Power Curve'!$Q$28,IF(L4074&gt;'Power Curve'!$P$29,'Power Curve'!$Q$29,INDEX(ReferenceTurbulence,Y4074)+(L4074-INDEX(ReferenceTurbulenceWindSpeed,Y4074))*(INDEX(ReferenceTurbulence,Y4074+1)-INDEX(ReferenceTurbulence,Y4074))/(INDEX(ReferenceTurbulenceWindSpeed,Y4074+1)-INDEX(ReferenceTurbulenceWindSpeed,Y4074))))</f>
        <v>0.11713247834199569</v>
      </c>
      <c r="AA4074" s="100">
        <f t="shared" si="1210"/>
        <v>0.40885613355956163</v>
      </c>
      <c r="AB4074" s="29">
        <f t="shared" si="1211"/>
        <v>0.49024502065363706</v>
      </c>
      <c r="AG4074" s="40">
        <f t="array" ref="AG4074">SUM(_xlfn.NORM.DIST($AD$3:$AD$1003,$F4074,$AA4074,FALSE)*WindSpeedStep)</f>
        <v>1.0000000000000002</v>
      </c>
      <c r="AH4074" s="40">
        <f t="array" ref="AH4074">SUM(_xlfn.NORM.DIST($AD$3:$AD$1003,$F4074,$AB4074,FALSE)*WindSpeedStep)</f>
        <v>0.99999999999991884</v>
      </c>
      <c r="AJ4074" s="47">
        <f t="shared" si="1205"/>
        <v>3</v>
      </c>
      <c r="AK4074" s="83" t="b">
        <f>COUNTIF('Power Curve'!$D$2:$D$31,AJ4074)&gt;0</f>
        <v>0</v>
      </c>
      <c r="AL4074" s="83" t="b">
        <f t="shared" si="1206"/>
        <v>0</v>
      </c>
      <c r="AM4074" s="83" t="b">
        <f t="shared" si="1212"/>
        <v>0</v>
      </c>
      <c r="AN4074" s="47" t="str">
        <f t="shared" si="1207"/>
        <v/>
      </c>
      <c r="AO4074" s="48" t="str">
        <f t="shared" si="1208"/>
        <v>&lt;0</v>
      </c>
      <c r="AP4074" s="49" t="str">
        <f t="shared" si="1213"/>
        <v/>
      </c>
      <c r="AQ4074" s="49" t="str">
        <f t="shared" si="1214"/>
        <v/>
      </c>
      <c r="AR4074" s="48" t="str">
        <f t="shared" si="1215"/>
        <v/>
      </c>
      <c r="AS4074" s="49" t="str">
        <f t="shared" si="1209"/>
        <v/>
      </c>
    </row>
    <row r="4075" spans="5:45" x14ac:dyDescent="0.3">
      <c r="E4075" s="15">
        <v>41053.819444444445</v>
      </c>
      <c r="F4075" s="21">
        <v>3.99</v>
      </c>
      <c r="G4075" s="21">
        <v>38.7299995422363</v>
      </c>
      <c r="H4075" s="42">
        <v>1.1567188528048975</v>
      </c>
      <c r="I4075" s="35">
        <v>303.8</v>
      </c>
      <c r="J4075" s="43">
        <v>2.7568922305764409E-2</v>
      </c>
      <c r="K4075" s="44">
        <v>0.41248743881786409</v>
      </c>
      <c r="L4075" s="26">
        <f t="shared" si="1197"/>
        <v>3.9144444778861822</v>
      </c>
      <c r="M4075" s="26">
        <f t="shared" si="1198"/>
        <v>-3.696001130779198E-2</v>
      </c>
      <c r="N4075" s="96">
        <f t="shared" si="1199"/>
        <v>4</v>
      </c>
      <c r="O4075" s="26">
        <f t="shared" si="1200"/>
        <v>0.8296213353221219</v>
      </c>
      <c r="P4075" s="3">
        <f>IF(L4075&gt;'Power Curve'!$C$37,0,INDEX(Ci,$N4075,1)*POWER(1-O4075,3)+INDEX(Ci,$N4075,2)*3*O4075*POWER(1-O4075,2)+INDEX(Ci,$N4075,3)*3*POWER(O4075,2)*(1-O4075)+INDEX(Ci,$N4075,4)*POWER(O4075,3))</f>
        <v>57.584362383075735</v>
      </c>
      <c r="Q4075" s="3">
        <f>MAX(0,MIN(P4075-V4075+W4075,'Power Curve'!$C$39))</f>
        <v>37.130233731359432</v>
      </c>
      <c r="R4075" s="3">
        <f t="shared" si="1201"/>
        <v>38.7299995422363</v>
      </c>
      <c r="S4075" s="3">
        <f t="shared" si="1202"/>
        <v>-1.5997658108768675</v>
      </c>
      <c r="T4075" s="3">
        <f t="shared" si="1203"/>
        <v>1.5997658108768675</v>
      </c>
      <c r="V4075" s="37">
        <f t="array" ref="V4075">SUM(_xlfn.NORM.DIST($AD$3:$AD$1003,$L4075,$AA4075,FALSE)*WindSpeedStep*$AE$3:$AE$1003)/AG4075</f>
        <v>20.64130855583597</v>
      </c>
      <c r="W4075" s="37">
        <f t="array" ref="W4075">SUM(_xlfn.NORM.DIST($AD$3:$AD$1003,$L4075,$AB4075,FALSE)*WindSpeedStep*$AE$3:$AE$1003)/AH4075</f>
        <v>0.18717990411966667</v>
      </c>
      <c r="Y4075" s="1">
        <f t="shared" si="1204"/>
        <v>3</v>
      </c>
      <c r="Z4075" s="99">
        <f>IF(L4075&lt;'Power Curve'!$P$28,'Power Curve'!$Q$28,IF(L4075&gt;'Power Curve'!$P$29,'Power Curve'!$Q$29,INDEX(ReferenceTurbulence,Y4075)+(L4075-INDEX(ReferenceTurbulenceWindSpeed,Y4075))*(INDEX(ReferenceTurbulence,Y4075+1)-INDEX(ReferenceTurbulence,Y4075))/(INDEX(ReferenceTurbulenceWindSpeed,Y4075+1)-INDEX(ReferenceTurbulenceWindSpeed,Y4075))))</f>
        <v>0.11713247834199569</v>
      </c>
      <c r="AA4075" s="100">
        <f t="shared" si="1210"/>
        <v>0.45850858302694786</v>
      </c>
      <c r="AB4075" s="29">
        <f t="shared" si="1211"/>
        <v>0.10791701568107269</v>
      </c>
      <c r="AG4075" s="40">
        <f t="array" ref="AG4075">SUM(_xlfn.NORM.DIST($AD$3:$AD$1003,$F4075,$AA4075,FALSE)*WindSpeedStep)</f>
        <v>1.0000000000000016</v>
      </c>
      <c r="AH4075" s="40">
        <f t="array" ref="AH4075">SUM(_xlfn.NORM.DIST($AD$3:$AD$1003,$F4075,$AB4075,FALSE)*WindSpeedStep)</f>
        <v>1.0000000001679734</v>
      </c>
      <c r="AJ4075" s="47">
        <f t="shared" si="1205"/>
        <v>4</v>
      </c>
      <c r="AK4075" s="83" t="b">
        <f>COUNTIF('Power Curve'!$D$2:$D$31,AJ4075)&gt;0</f>
        <v>1</v>
      </c>
      <c r="AL4075" s="83" t="b">
        <f t="shared" si="1206"/>
        <v>0</v>
      </c>
      <c r="AM4075" s="83" t="b">
        <f t="shared" si="1212"/>
        <v>1</v>
      </c>
      <c r="AN4075" s="47" t="str">
        <f t="shared" si="1207"/>
        <v>Outer</v>
      </c>
      <c r="AO4075" s="48" t="str">
        <f t="shared" si="1208"/>
        <v>&lt;0</v>
      </c>
      <c r="AP4075" s="49" t="str">
        <f t="shared" si="1213"/>
        <v>19-20</v>
      </c>
      <c r="AQ4075" s="49" t="str">
        <f t="shared" si="1214"/>
        <v>May</v>
      </c>
      <c r="AR4075" s="48" t="str">
        <f t="shared" si="1215"/>
        <v>295-305</v>
      </c>
      <c r="AS4075" s="49" t="str">
        <f t="shared" si="1209"/>
        <v>LWS-LTI</v>
      </c>
    </row>
    <row r="4076" spans="5:45" x14ac:dyDescent="0.3">
      <c r="E4076" s="15">
        <v>41053.847222222219</v>
      </c>
      <c r="F4076" s="21">
        <v>4.16</v>
      </c>
      <c r="G4076" s="21">
        <v>39.120000839233398</v>
      </c>
      <c r="H4076" s="42">
        <v>1.1588765178954095</v>
      </c>
      <c r="I4076" s="35">
        <v>301.3</v>
      </c>
      <c r="J4076" s="43">
        <v>6.7307692307692318E-2</v>
      </c>
      <c r="K4076" s="44">
        <v>0.47240098046727275</v>
      </c>
      <c r="L4076" s="26">
        <f t="shared" si="1197"/>
        <v>4.0837613579704675</v>
      </c>
      <c r="M4076" s="26">
        <f t="shared" si="1198"/>
        <v>-1.0791541684305383E-2</v>
      </c>
      <c r="N4076" s="96">
        <f t="shared" si="1199"/>
        <v>4</v>
      </c>
      <c r="O4076" s="26">
        <f t="shared" si="1200"/>
        <v>0.95025301748106328</v>
      </c>
      <c r="P4076" s="3">
        <f>IF(L4076&gt;'Power Curve'!$C$37,0,INDEX(Ci,$N4076,1)*POWER(1-O4076,3)+INDEX(Ci,$N4076,2)*3*O4076*POWER(1-O4076,2)+INDEX(Ci,$N4076,3)*3*POWER(O4076,2)*(1-O4076)+INDEX(Ci,$N4076,4)*POWER(O4076,3))</f>
        <v>71.553791340303036</v>
      </c>
      <c r="Q4076" s="3">
        <f>MAX(0,MIN(P4076-V4076+W4076,'Power Curve'!$C$39))</f>
        <v>53.241315943036341</v>
      </c>
      <c r="R4076" s="3">
        <f t="shared" si="1201"/>
        <v>39.120000839233398</v>
      </c>
      <c r="S4076" s="3">
        <f t="shared" si="1202"/>
        <v>14.121315103802942</v>
      </c>
      <c r="T4076" s="3">
        <f t="shared" si="1203"/>
        <v>14.121315103802942</v>
      </c>
      <c r="V4076" s="37">
        <f t="array" ref="V4076">SUM(_xlfn.NORM.DIST($AD$3:$AD$1003,$L4076,$AA4076,FALSE)*WindSpeedStep*$AE$3:$AE$1003)/AG4076</f>
        <v>36.919120197506565</v>
      </c>
      <c r="W4076" s="37">
        <f t="array" ref="W4076">SUM(_xlfn.NORM.DIST($AD$3:$AD$1003,$L4076,$AB4076,FALSE)*WindSpeedStep*$AE$3:$AE$1003)/AH4076</f>
        <v>18.606644800239874</v>
      </c>
      <c r="Y4076" s="1">
        <f t="shared" si="1204"/>
        <v>3</v>
      </c>
      <c r="Z4076" s="99">
        <f>IF(L4076&lt;'Power Curve'!$P$28,'Power Curve'!$Q$28,IF(L4076&gt;'Power Curve'!$P$29,'Power Curve'!$Q$29,INDEX(ReferenceTurbulence,Y4076)+(L4076-INDEX(ReferenceTurbulenceWindSpeed,Y4076))*(INDEX(ReferenceTurbulence,Y4076+1)-INDEX(ReferenceTurbulence,Y4076))/(INDEX(ReferenceTurbulenceWindSpeed,Y4076+1)-INDEX(ReferenceTurbulenceWindSpeed,Y4076))))</f>
        <v>0.11713247834199569</v>
      </c>
      <c r="AA4076" s="100">
        <f t="shared" si="1210"/>
        <v>0.47834108881635473</v>
      </c>
      <c r="AB4076" s="29">
        <f t="shared" si="1211"/>
        <v>0.27486855294031998</v>
      </c>
      <c r="AG4076" s="40">
        <f t="array" ref="AG4076">SUM(_xlfn.NORM.DIST($AD$3:$AD$1003,$F4076,$AA4076,FALSE)*WindSpeedStep)</f>
        <v>1.0000000000000024</v>
      </c>
      <c r="AH4076" s="40">
        <f t="array" ref="AH4076">SUM(_xlfn.NORM.DIST($AD$3:$AD$1003,$F4076,$AB4076,FALSE)*WindSpeedStep)</f>
        <v>1.0000000000000024</v>
      </c>
      <c r="AJ4076" s="47">
        <f t="shared" si="1205"/>
        <v>4</v>
      </c>
      <c r="AK4076" s="83" t="b">
        <f>COUNTIF('Power Curve'!$D$2:$D$31,AJ4076)&gt;0</f>
        <v>1</v>
      </c>
      <c r="AL4076" s="83" t="b">
        <f t="shared" si="1206"/>
        <v>0</v>
      </c>
      <c r="AM4076" s="83" t="b">
        <f t="shared" si="1212"/>
        <v>1</v>
      </c>
      <c r="AN4076" s="47" t="str">
        <f t="shared" si="1207"/>
        <v>Outer</v>
      </c>
      <c r="AO4076" s="48" t="str">
        <f t="shared" si="1208"/>
        <v>&lt;0</v>
      </c>
      <c r="AP4076" s="49" t="str">
        <f t="shared" si="1213"/>
        <v>20-21</v>
      </c>
      <c r="AQ4076" s="49" t="str">
        <f t="shared" si="1214"/>
        <v>May</v>
      </c>
      <c r="AR4076" s="48" t="str">
        <f t="shared" si="1215"/>
        <v>295-305</v>
      </c>
      <c r="AS4076" s="49" t="str">
        <f t="shared" si="1209"/>
        <v>LWS-LTI</v>
      </c>
    </row>
    <row r="4077" spans="5:45" x14ac:dyDescent="0.3">
      <c r="E4077" s="15">
        <v>41053.854166666664</v>
      </c>
      <c r="F4077" s="21">
        <v>5.0199999999999996</v>
      </c>
      <c r="G4077" s="21">
        <v>171.65999221801729</v>
      </c>
      <c r="H4077" s="42">
        <v>1.1599193953681395</v>
      </c>
      <c r="I4077" s="35">
        <v>298.5</v>
      </c>
      <c r="J4077" s="43">
        <v>0.10557768924302791</v>
      </c>
      <c r="K4077" s="44">
        <v>0.44203451098277091</v>
      </c>
      <c r="L4077" s="26">
        <f t="shared" si="1197"/>
        <v>4.9294782839040909</v>
      </c>
      <c r="M4077" s="26">
        <f t="shared" si="1198"/>
        <v>0.11991673545466452</v>
      </c>
      <c r="N4077" s="96">
        <f t="shared" si="1199"/>
        <v>5</v>
      </c>
      <c r="O4077" s="26">
        <f t="shared" si="1200"/>
        <v>0.88721776853263024</v>
      </c>
      <c r="P4077" s="3">
        <f>IF(L4077&gt;'Power Curve'!$C$37,0,INDEX(Ci,$N4077,1)*POWER(1-O4077,3)+INDEX(Ci,$N4077,2)*3*O4077*POWER(1-O4077,2)+INDEX(Ci,$N4077,3)*3*POWER(O4077,2)*(1-O4077)+INDEX(Ci,$N4077,4)*POWER(O4077,3))</f>
        <v>195.51470919250966</v>
      </c>
      <c r="Q4077" s="3">
        <f>MAX(0,MIN(P4077-V4077+W4077,'Power Curve'!$C$39))</f>
        <v>195.21199579870714</v>
      </c>
      <c r="R4077" s="3">
        <f t="shared" si="1201"/>
        <v>171.65999221801729</v>
      </c>
      <c r="S4077" s="3">
        <f t="shared" si="1202"/>
        <v>23.552003580689842</v>
      </c>
      <c r="T4077" s="3">
        <f t="shared" si="1203"/>
        <v>23.552003580689842</v>
      </c>
      <c r="V4077" s="37">
        <f t="array" ref="V4077">SUM(_xlfn.NORM.DIST($AD$3:$AD$1003,$L4077,$AA4077,FALSE)*WindSpeedStep*$AE$3:$AE$1003)/AG4077</f>
        <v>173.00139377667631</v>
      </c>
      <c r="W4077" s="37">
        <f t="array" ref="W4077">SUM(_xlfn.NORM.DIST($AD$3:$AD$1003,$L4077,$AB4077,FALSE)*WindSpeedStep*$AE$3:$AE$1003)/AH4077</f>
        <v>172.69868038287379</v>
      </c>
      <c r="Y4077" s="1">
        <f t="shared" si="1204"/>
        <v>4</v>
      </c>
      <c r="Z4077" s="99">
        <f>IF(L4077&lt;'Power Curve'!$P$28,'Power Curve'!$Q$28,IF(L4077&gt;'Power Curve'!$P$29,'Power Curve'!$Q$29,INDEX(ReferenceTurbulence,Y4077)+(L4077-INDEX(ReferenceTurbulenceWindSpeed,Y4077))*(INDEX(ReferenceTurbulence,Y4077+1)-INDEX(ReferenceTurbulence,Y4077))/(INDEX(ReferenceTurbulenceWindSpeed,Y4077+1)-INDEX(ReferenceTurbulenceWindSpeed,Y4077))))</f>
        <v>0.11769867479232421</v>
      </c>
      <c r="AA4077" s="100">
        <f t="shared" si="1210"/>
        <v>0.58019306143305205</v>
      </c>
      <c r="AB4077" s="29">
        <f t="shared" si="1211"/>
        <v>0.5204429263882806</v>
      </c>
      <c r="AG4077" s="40">
        <f t="array" ref="AG4077">SUM(_xlfn.NORM.DIST($AD$3:$AD$1003,$F4077,$AA4077,FALSE)*WindSpeedStep)</f>
        <v>1.0000000000000036</v>
      </c>
      <c r="AH4077" s="40">
        <f t="array" ref="AH4077">SUM(_xlfn.NORM.DIST($AD$3:$AD$1003,$F4077,$AB4077,FALSE)*WindSpeedStep)</f>
        <v>1.0000000000000036</v>
      </c>
      <c r="AJ4077" s="47">
        <f t="shared" si="1205"/>
        <v>5</v>
      </c>
      <c r="AK4077" s="83" t="b">
        <f>COUNTIF('Power Curve'!$D$2:$D$31,AJ4077)&gt;0</f>
        <v>1</v>
      </c>
      <c r="AL4077" s="83" t="b">
        <f t="shared" si="1206"/>
        <v>0</v>
      </c>
      <c r="AM4077" s="83" t="b">
        <f t="shared" si="1212"/>
        <v>1</v>
      </c>
      <c r="AN4077" s="47" t="str">
        <f t="shared" si="1207"/>
        <v>Outer</v>
      </c>
      <c r="AO4077" s="48" t="str">
        <f t="shared" si="1208"/>
        <v>0.1-0.2</v>
      </c>
      <c r="AP4077" s="49" t="str">
        <f t="shared" si="1213"/>
        <v>20-21</v>
      </c>
      <c r="AQ4077" s="49" t="str">
        <f t="shared" si="1214"/>
        <v>May</v>
      </c>
      <c r="AR4077" s="48" t="str">
        <f t="shared" si="1215"/>
        <v>295-305</v>
      </c>
      <c r="AS4077" s="49" t="str">
        <f t="shared" si="1209"/>
        <v>Inner-TI</v>
      </c>
    </row>
    <row r="4078" spans="5:45" x14ac:dyDescent="0.3">
      <c r="E4078" s="15">
        <v>41053.861111111109</v>
      </c>
      <c r="F4078" s="21">
        <v>5.76</v>
      </c>
      <c r="G4078" s="21">
        <v>293.34000396728572</v>
      </c>
      <c r="H4078" s="42">
        <v>1.1614067325724255</v>
      </c>
      <c r="I4078" s="35">
        <v>300.3</v>
      </c>
      <c r="J4078" s="43">
        <v>9.7222222222222238E-2</v>
      </c>
      <c r="K4078" s="44">
        <v>0.53038672020180244</v>
      </c>
      <c r="L4078" s="26">
        <f t="shared" si="1197"/>
        <v>5.6585509884820198</v>
      </c>
      <c r="M4078" s="26">
        <f t="shared" si="1198"/>
        <v>0.23259727217116583</v>
      </c>
      <c r="N4078" s="96">
        <f t="shared" si="1199"/>
        <v>6</v>
      </c>
      <c r="O4078" s="26">
        <f t="shared" si="1200"/>
        <v>0.62837272704265712</v>
      </c>
      <c r="P4078" s="3">
        <f>IF(L4078&gt;'Power Curve'!$C$37,0,INDEX(Ci,$N4078,1)*POWER(1-O4078,3)+INDEX(Ci,$N4078,2)*3*O4078*POWER(1-O4078,2)+INDEX(Ci,$N4078,3)*3*POWER(O4078,2)*(1-O4078)+INDEX(Ci,$N4078,4)*POWER(O4078,3))</f>
        <v>305.68513873347422</v>
      </c>
      <c r="Q4078" s="3">
        <f>MAX(0,MIN(P4078-V4078+W4078,'Power Curve'!$C$39))</f>
        <v>304.32818888340637</v>
      </c>
      <c r="R4078" s="3">
        <f t="shared" si="1201"/>
        <v>293.34000396728572</v>
      </c>
      <c r="S4078" s="3">
        <f t="shared" si="1202"/>
        <v>10.988184916120645</v>
      </c>
      <c r="T4078" s="3">
        <f t="shared" si="1203"/>
        <v>10.988184916120645</v>
      </c>
      <c r="V4078" s="37">
        <f t="array" ref="V4078">SUM(_xlfn.NORM.DIST($AD$3:$AD$1003,$L4078,$AA4078,FALSE)*WindSpeedStep*$AE$3:$AE$1003)/AG4078</f>
        <v>304.7369713442402</v>
      </c>
      <c r="W4078" s="37">
        <f t="array" ref="W4078">SUM(_xlfn.NORM.DIST($AD$3:$AD$1003,$L4078,$AB4078,FALSE)*WindSpeedStep*$AE$3:$AE$1003)/AH4078</f>
        <v>303.38002149417235</v>
      </c>
      <c r="Y4078" s="1">
        <f t="shared" si="1204"/>
        <v>5</v>
      </c>
      <c r="Z4078" s="99">
        <f>IF(L4078&lt;'Power Curve'!$P$28,'Power Curve'!$Q$28,IF(L4078&gt;'Power Curve'!$P$29,'Power Curve'!$Q$29,INDEX(ReferenceTurbulence,Y4078)+(L4078-INDEX(ReferenceTurbulenceWindSpeed,Y4078))*(INDEX(ReferenceTurbulence,Y4078+1)-INDEX(ReferenceTurbulence,Y4078))/(INDEX(ReferenceTurbulenceWindSpeed,Y4078+1)-INDEX(ReferenceTurbulenceWindSpeed,Y4078))))</f>
        <v>0.12018064011465515</v>
      </c>
      <c r="AA4078" s="100">
        <f t="shared" si="1210"/>
        <v>0.68004827991718375</v>
      </c>
      <c r="AB4078" s="29">
        <f t="shared" si="1211"/>
        <v>0.55013690165797424</v>
      </c>
      <c r="AG4078" s="40">
        <f t="array" ref="AG4078">SUM(_xlfn.NORM.DIST($AD$3:$AD$1003,$F4078,$AA4078,FALSE)*WindSpeedStep)</f>
        <v>1.0000000000000036</v>
      </c>
      <c r="AH4078" s="40">
        <f t="array" ref="AH4078">SUM(_xlfn.NORM.DIST($AD$3:$AD$1003,$F4078,$AB4078,FALSE)*WindSpeedStep)</f>
        <v>1.0000000000000036</v>
      </c>
      <c r="AJ4078" s="47">
        <f t="shared" si="1205"/>
        <v>6</v>
      </c>
      <c r="AK4078" s="83" t="b">
        <f>COUNTIF('Power Curve'!$D$2:$D$31,AJ4078)&gt;0</f>
        <v>1</v>
      </c>
      <c r="AL4078" s="83" t="b">
        <f t="shared" si="1206"/>
        <v>0</v>
      </c>
      <c r="AM4078" s="83" t="b">
        <f t="shared" si="1212"/>
        <v>1</v>
      </c>
      <c r="AN4078" s="47" t="str">
        <f t="shared" si="1207"/>
        <v>Outer</v>
      </c>
      <c r="AO4078" s="48" t="str">
        <f t="shared" si="1208"/>
        <v>0.2-0.3</v>
      </c>
      <c r="AP4078" s="49" t="str">
        <f t="shared" si="1213"/>
        <v>20-21</v>
      </c>
      <c r="AQ4078" s="49" t="str">
        <f t="shared" si="1214"/>
        <v>May</v>
      </c>
      <c r="AR4078" s="48" t="str">
        <f t="shared" si="1215"/>
        <v>295-305</v>
      </c>
      <c r="AS4078" s="49" t="str">
        <f t="shared" si="1209"/>
        <v>LWS-LTI</v>
      </c>
    </row>
    <row r="4079" spans="5:45" x14ac:dyDescent="0.3">
      <c r="E4079" s="15">
        <v>41053.868055555555</v>
      </c>
      <c r="F4079" s="21">
        <v>5.2</v>
      </c>
      <c r="G4079" s="21">
        <v>169.6500015258793</v>
      </c>
      <c r="H4079" s="42">
        <v>1.161829668539397</v>
      </c>
      <c r="I4079" s="35">
        <v>302.5</v>
      </c>
      <c r="J4079" s="43">
        <v>9.0384615384615383E-2</v>
      </c>
      <c r="K4079" s="44">
        <v>0.64717084319864482</v>
      </c>
      <c r="L4079" s="26">
        <f t="shared" si="1197"/>
        <v>5.1090341021282919</v>
      </c>
      <c r="M4079" s="26">
        <f t="shared" si="1198"/>
        <v>0.1476676659737084</v>
      </c>
      <c r="N4079" s="96">
        <f t="shared" si="1199"/>
        <v>6</v>
      </c>
      <c r="O4079" s="26">
        <f t="shared" si="1200"/>
        <v>8.0659490939173586E-2</v>
      </c>
      <c r="P4079" s="3">
        <f>IF(L4079&gt;'Power Curve'!$C$37,0,INDEX(Ci,$N4079,1)*POWER(1-O4079,3)+INDEX(Ci,$N4079,2)*3*O4079*POWER(1-O4079,2)+INDEX(Ci,$N4079,3)*3*POWER(O4079,2)*(1-O4079)+INDEX(Ci,$N4079,4)*POWER(O4079,3))</f>
        <v>223.84359790604921</v>
      </c>
      <c r="Q4079" s="3">
        <f>MAX(0,MIN(P4079-V4079+W4079,'Power Curve'!$C$39))</f>
        <v>225.03195173103066</v>
      </c>
      <c r="R4079" s="3">
        <f t="shared" si="1201"/>
        <v>169.6500015258793</v>
      </c>
      <c r="S4079" s="3">
        <f t="shared" si="1202"/>
        <v>55.381950205151355</v>
      </c>
      <c r="T4079" s="3">
        <f t="shared" si="1203"/>
        <v>55.381950205151355</v>
      </c>
      <c r="V4079" s="37">
        <f t="array" ref="V4079">SUM(_xlfn.NORM.DIST($AD$3:$AD$1003,$L4079,$AA4079,FALSE)*WindSpeedStep*$AE$3:$AE$1003)/AG4079</f>
        <v>205.30061108773387</v>
      </c>
      <c r="W4079" s="37">
        <f t="array" ref="W4079">SUM(_xlfn.NORM.DIST($AD$3:$AD$1003,$L4079,$AB4079,FALSE)*WindSpeedStep*$AE$3:$AE$1003)/AH4079</f>
        <v>206.48896491271532</v>
      </c>
      <c r="Y4079" s="1">
        <f t="shared" si="1204"/>
        <v>5</v>
      </c>
      <c r="Z4079" s="99">
        <f>IF(L4079&lt;'Power Curve'!$P$28,'Power Curve'!$Q$28,IF(L4079&gt;'Power Curve'!$P$29,'Power Curve'!$Q$29,INDEX(ReferenceTurbulence,Y4079)+(L4079-INDEX(ReferenceTurbulenceWindSpeed,Y4079))*(INDEX(ReferenceTurbulence,Y4079+1)-INDEX(ReferenceTurbulence,Y4079))/(INDEX(ReferenceTurbulenceWindSpeed,Y4079+1)-INDEX(ReferenceTurbulenceWindSpeed,Y4079))))</f>
        <v>0.11808000157342337</v>
      </c>
      <c r="AA4079" s="100">
        <f t="shared" si="1210"/>
        <v>0.60327475481798232</v>
      </c>
      <c r="AB4079" s="29">
        <f t="shared" si="1211"/>
        <v>0.46177808230774947</v>
      </c>
      <c r="AG4079" s="40">
        <f t="array" ref="AG4079">SUM(_xlfn.NORM.DIST($AD$3:$AD$1003,$F4079,$AA4079,FALSE)*WindSpeedStep)</f>
        <v>1.0000000000000031</v>
      </c>
      <c r="AH4079" s="40">
        <f t="array" ref="AH4079">SUM(_xlfn.NORM.DIST($AD$3:$AD$1003,$F4079,$AB4079,FALSE)*WindSpeedStep)</f>
        <v>1.0000000000000033</v>
      </c>
      <c r="AJ4079" s="47">
        <f t="shared" si="1205"/>
        <v>5</v>
      </c>
      <c r="AK4079" s="83" t="b">
        <f>COUNTIF('Power Curve'!$D$2:$D$31,AJ4079)&gt;0</f>
        <v>1</v>
      </c>
      <c r="AL4079" s="83" t="b">
        <f t="shared" si="1206"/>
        <v>0</v>
      </c>
      <c r="AM4079" s="83" t="b">
        <f t="shared" si="1212"/>
        <v>1</v>
      </c>
      <c r="AN4079" s="47" t="str">
        <f t="shared" si="1207"/>
        <v>Outer</v>
      </c>
      <c r="AO4079" s="48" t="str">
        <f t="shared" si="1208"/>
        <v>0.1-0.2</v>
      </c>
      <c r="AP4079" s="49" t="str">
        <f t="shared" si="1213"/>
        <v>20-21</v>
      </c>
      <c r="AQ4079" s="49" t="str">
        <f t="shared" si="1214"/>
        <v>May</v>
      </c>
      <c r="AR4079" s="48" t="str">
        <f t="shared" si="1215"/>
        <v>295-305</v>
      </c>
      <c r="AS4079" s="49" t="str">
        <f t="shared" si="1209"/>
        <v>LWS-LTI</v>
      </c>
    </row>
    <row r="4080" spans="5:45" x14ac:dyDescent="0.3">
      <c r="E4080" s="15">
        <v>41053.875</v>
      </c>
      <c r="F4080" s="21">
        <v>4.5</v>
      </c>
      <c r="G4080" s="21">
        <v>84.089996337890994</v>
      </c>
      <c r="H4080" s="42">
        <v>1.1615879836949186</v>
      </c>
      <c r="I4080" s="35">
        <v>300.5</v>
      </c>
      <c r="J4080" s="43">
        <v>5.7777777777777782E-2</v>
      </c>
      <c r="K4080" s="44">
        <v>0.66058515851686006</v>
      </c>
      <c r="L4080" s="26">
        <f t="shared" si="1197"/>
        <v>4.420972917360344</v>
      </c>
      <c r="M4080" s="26">
        <f t="shared" si="1198"/>
        <v>4.1325591847743086E-2</v>
      </c>
      <c r="N4080" s="96">
        <f t="shared" si="1199"/>
        <v>5</v>
      </c>
      <c r="O4080" s="26">
        <f t="shared" si="1200"/>
        <v>0.30575212437634969</v>
      </c>
      <c r="P4080" s="3">
        <f>IF(L4080&gt;'Power Curve'!$C$37,0,INDEX(Ci,$N4080,1)*POWER(1-O4080,3)+INDEX(Ci,$N4080,2)*3*O4080*POWER(1-O4080,2)+INDEX(Ci,$N4080,3)*3*POWER(O4080,2)*(1-O4080)+INDEX(Ci,$N4080,4)*POWER(O4080,3))</f>
        <v>109.39330191431067</v>
      </c>
      <c r="Q4080" s="3">
        <f>MAX(0,MIN(P4080-V4080+W4080,'Power Curve'!$C$39))</f>
        <v>93.009725078441193</v>
      </c>
      <c r="R4080" s="3">
        <f t="shared" si="1201"/>
        <v>84.089996337890994</v>
      </c>
      <c r="S4080" s="3">
        <f t="shared" si="1202"/>
        <v>8.9197287405501982</v>
      </c>
      <c r="T4080" s="3">
        <f t="shared" si="1203"/>
        <v>8.9197287405501982</v>
      </c>
      <c r="V4080" s="37">
        <f t="array" ref="V4080">SUM(_xlfn.NORM.DIST($AD$3:$AD$1003,$L4080,$AA4080,FALSE)*WindSpeedStep*$AE$3:$AE$1003)/AG4080</f>
        <v>83.970421803078693</v>
      </c>
      <c r="W4080" s="37">
        <f t="array" ref="W4080">SUM(_xlfn.NORM.DIST($AD$3:$AD$1003,$L4080,$AB4080,FALSE)*WindSpeedStep*$AE$3:$AE$1003)/AH4080</f>
        <v>67.586844967209217</v>
      </c>
      <c r="Y4080" s="1">
        <f t="shared" si="1204"/>
        <v>4</v>
      </c>
      <c r="Z4080" s="99">
        <f>IF(L4080&lt;'Power Curve'!$P$28,'Power Curve'!$Q$28,IF(L4080&gt;'Power Curve'!$P$29,'Power Curve'!$Q$29,INDEX(ReferenceTurbulence,Y4080)+(L4080-INDEX(ReferenceTurbulenceWindSpeed,Y4080))*(INDEX(ReferenceTurbulence,Y4080+1)-INDEX(ReferenceTurbulence,Y4080))/(INDEX(ReferenceTurbulenceWindSpeed,Y4080+1)-INDEX(ReferenceTurbulenceWindSpeed,Y4080))))</f>
        <v>0.11732760041195672</v>
      </c>
      <c r="AA4080" s="100">
        <f t="shared" si="1210"/>
        <v>0.51870214388013702</v>
      </c>
      <c r="AB4080" s="29">
        <f t="shared" si="1211"/>
        <v>0.25543399078081991</v>
      </c>
      <c r="AG4080" s="40">
        <f t="array" ref="AG4080">SUM(_xlfn.NORM.DIST($AD$3:$AD$1003,$F4080,$AA4080,FALSE)*WindSpeedStep)</f>
        <v>1.0000000000000029</v>
      </c>
      <c r="AH4080" s="40">
        <f t="array" ref="AH4080">SUM(_xlfn.NORM.DIST($AD$3:$AD$1003,$F4080,$AB4080,FALSE)*WindSpeedStep)</f>
        <v>1.0000000000000038</v>
      </c>
      <c r="AJ4080" s="47">
        <f t="shared" si="1205"/>
        <v>4</v>
      </c>
      <c r="AK4080" s="83" t="b">
        <f>COUNTIF('Power Curve'!$D$2:$D$31,AJ4080)&gt;0</f>
        <v>1</v>
      </c>
      <c r="AL4080" s="83" t="b">
        <f t="shared" si="1206"/>
        <v>0</v>
      </c>
      <c r="AM4080" s="83" t="b">
        <f t="shared" si="1212"/>
        <v>1</v>
      </c>
      <c r="AN4080" s="47" t="str">
        <f t="shared" si="1207"/>
        <v>Outer</v>
      </c>
      <c r="AO4080" s="48" t="str">
        <f t="shared" si="1208"/>
        <v>0.0-0.1</v>
      </c>
      <c r="AP4080" s="49" t="str">
        <f t="shared" si="1213"/>
        <v>21-22</v>
      </c>
      <c r="AQ4080" s="49" t="str">
        <f t="shared" si="1214"/>
        <v>May</v>
      </c>
      <c r="AR4080" s="48" t="str">
        <f t="shared" si="1215"/>
        <v>295-305</v>
      </c>
      <c r="AS4080" s="49" t="str">
        <f t="shared" si="1209"/>
        <v>LWS-LTI</v>
      </c>
    </row>
    <row r="4081" spans="5:45" x14ac:dyDescent="0.3">
      <c r="E4081" s="15">
        <v>41053.881944444445</v>
      </c>
      <c r="F4081" s="21">
        <v>4.42</v>
      </c>
      <c r="G4081" s="21">
        <v>63.850002288818402</v>
      </c>
      <c r="H4081" s="42">
        <v>1.1624343285743346</v>
      </c>
      <c r="I4081" s="35">
        <v>302.10000000000002</v>
      </c>
      <c r="J4081" s="43">
        <v>4.072398190045249E-2</v>
      </c>
      <c r="K4081" s="44">
        <v>0.69071673454205451</v>
      </c>
      <c r="L4081" s="26">
        <f t="shared" si="1197"/>
        <v>4.3434322208676788</v>
      </c>
      <c r="M4081" s="26">
        <f t="shared" si="1198"/>
        <v>2.9341427246185246E-2</v>
      </c>
      <c r="N4081" s="96">
        <f t="shared" si="1199"/>
        <v>5</v>
      </c>
      <c r="O4081" s="26">
        <f t="shared" si="1200"/>
        <v>0.21708589978783227</v>
      </c>
      <c r="P4081" s="3">
        <f>IF(L4081&gt;'Power Curve'!$C$37,0,INDEX(Ci,$N4081,1)*POWER(1-O4081,3)+INDEX(Ci,$N4081,2)*3*O4081*POWER(1-O4081,2)+INDEX(Ci,$N4081,3)*3*POWER(O4081,2)*(1-O4081)+INDEX(Ci,$N4081,4)*POWER(O4081,3))</f>
        <v>98.417552186453548</v>
      </c>
      <c r="Q4081" s="3">
        <f>MAX(0,MIN(P4081-V4081+W4081,'Power Curve'!$C$39))</f>
        <v>74.526142964252614</v>
      </c>
      <c r="R4081" s="3">
        <f t="shared" si="1201"/>
        <v>63.850002288818402</v>
      </c>
      <c r="S4081" s="3">
        <f t="shared" si="1202"/>
        <v>10.676140675434212</v>
      </c>
      <c r="T4081" s="3">
        <f t="shared" si="1203"/>
        <v>10.676140675434212</v>
      </c>
      <c r="V4081" s="37">
        <f t="array" ref="V4081">SUM(_xlfn.NORM.DIST($AD$3:$AD$1003,$L4081,$AA4081,FALSE)*WindSpeedStep*$AE$3:$AE$1003)/AG4081</f>
        <v>71.761071115995293</v>
      </c>
      <c r="W4081" s="37">
        <f t="array" ref="W4081">SUM(_xlfn.NORM.DIST($AD$3:$AD$1003,$L4081,$AB4081,FALSE)*WindSpeedStep*$AE$3:$AE$1003)/AH4081</f>
        <v>47.869661893794358</v>
      </c>
      <c r="Y4081" s="1">
        <f t="shared" si="1204"/>
        <v>4</v>
      </c>
      <c r="Z4081" s="99">
        <f>IF(L4081&lt;'Power Curve'!$P$28,'Power Curve'!$Q$28,IF(L4081&gt;'Power Curve'!$P$29,'Power Curve'!$Q$29,INDEX(ReferenceTurbulence,Y4081)+(L4081-INDEX(ReferenceTurbulenceWindSpeed,Y4081))*(INDEX(ReferenceTurbulence,Y4081+1)-INDEX(ReferenceTurbulence,Y4081))/(INDEX(ReferenceTurbulenceWindSpeed,Y4081+1)-INDEX(ReferenceTurbulenceWindSpeed,Y4081))))</f>
        <v>0.11727101621875569</v>
      </c>
      <c r="AA4081" s="100">
        <f t="shared" si="1210"/>
        <v>0.50935871041843961</v>
      </c>
      <c r="AB4081" s="29">
        <f t="shared" si="1211"/>
        <v>0.1768818551484575</v>
      </c>
      <c r="AG4081" s="40">
        <f t="array" ref="AG4081">SUM(_xlfn.NORM.DIST($AD$3:$AD$1003,$F4081,$AA4081,FALSE)*WindSpeedStep)</f>
        <v>1.0000000000000027</v>
      </c>
      <c r="AH4081" s="40">
        <f t="array" ref="AH4081">SUM(_xlfn.NORM.DIST($AD$3:$AD$1003,$F4081,$AB4081,FALSE)*WindSpeedStep)</f>
        <v>1.0000000000000038</v>
      </c>
      <c r="AJ4081" s="47">
        <f t="shared" si="1205"/>
        <v>4</v>
      </c>
      <c r="AK4081" s="83" t="b">
        <f>COUNTIF('Power Curve'!$D$2:$D$31,AJ4081)&gt;0</f>
        <v>1</v>
      </c>
      <c r="AL4081" s="83" t="b">
        <f t="shared" si="1206"/>
        <v>0</v>
      </c>
      <c r="AM4081" s="83" t="b">
        <f t="shared" si="1212"/>
        <v>1</v>
      </c>
      <c r="AN4081" s="47" t="str">
        <f t="shared" si="1207"/>
        <v>Outer</v>
      </c>
      <c r="AO4081" s="48" t="str">
        <f t="shared" si="1208"/>
        <v>0.0-0.1</v>
      </c>
      <c r="AP4081" s="49" t="str">
        <f t="shared" si="1213"/>
        <v>21-22</v>
      </c>
      <c r="AQ4081" s="49" t="str">
        <f t="shared" si="1214"/>
        <v>May</v>
      </c>
      <c r="AR4081" s="48" t="str">
        <f t="shared" si="1215"/>
        <v>295-305</v>
      </c>
      <c r="AS4081" s="49" t="str">
        <f t="shared" si="1209"/>
        <v>LWS-LTI</v>
      </c>
    </row>
    <row r="4082" spans="5:45" x14ac:dyDescent="0.3">
      <c r="E4082" s="15">
        <v>41053.888888888891</v>
      </c>
      <c r="F4082" s="21">
        <v>4.0999999999999996</v>
      </c>
      <c r="G4082" s="21">
        <v>39.529998779296804</v>
      </c>
      <c r="H4082" s="42">
        <v>1.1628781430099184</v>
      </c>
      <c r="I4082" s="35">
        <v>297.10000000000002</v>
      </c>
      <c r="J4082" s="43">
        <v>4.6341463414634153E-2</v>
      </c>
      <c r="K4082" s="44">
        <v>0.48804610812539745</v>
      </c>
      <c r="L4082" s="26">
        <f t="shared" si="1197"/>
        <v>4.0294882750885268</v>
      </c>
      <c r="M4082" s="26">
        <f t="shared" si="1198"/>
        <v>-1.9179621597318446E-2</v>
      </c>
      <c r="N4082" s="96">
        <f t="shared" si="1199"/>
        <v>4</v>
      </c>
      <c r="O4082" s="26">
        <f t="shared" si="1200"/>
        <v>0.91158555986702583</v>
      </c>
      <c r="P4082" s="3">
        <f>IF(L4082&gt;'Power Curve'!$C$37,0,INDEX(Ci,$N4082,1)*POWER(1-O4082,3)+INDEX(Ci,$N4082,2)*3*O4082*POWER(1-O4082,2)+INDEX(Ci,$N4082,3)*3*POWER(O4082,2)*(1-O4082)+INDEX(Ci,$N4082,4)*POWER(O4082,3))</f>
        <v>67.027221394363721</v>
      </c>
      <c r="Q4082" s="3">
        <f>MAX(0,MIN(P4082-V4082+W4082,'Power Curve'!$C$39))</f>
        <v>42.81591233201987</v>
      </c>
      <c r="R4082" s="3">
        <f t="shared" si="1201"/>
        <v>39.529998779296804</v>
      </c>
      <c r="S4082" s="3">
        <f t="shared" si="1202"/>
        <v>3.2859135527230663</v>
      </c>
      <c r="T4082" s="3">
        <f t="shared" si="1203"/>
        <v>3.2859135527230663</v>
      </c>
      <c r="V4082" s="37">
        <f t="array" ref="V4082">SUM(_xlfn.NORM.DIST($AD$3:$AD$1003,$L4082,$AA4082,FALSE)*WindSpeedStep*$AE$3:$AE$1003)/AG4082</f>
        <v>31.100260801458795</v>
      </c>
      <c r="W4082" s="37">
        <f t="array" ref="W4082">SUM(_xlfn.NORM.DIST($AD$3:$AD$1003,$L4082,$AB4082,FALSE)*WindSpeedStep*$AE$3:$AE$1003)/AH4082</f>
        <v>6.888951739114944</v>
      </c>
      <c r="Y4082" s="1">
        <f t="shared" si="1204"/>
        <v>3</v>
      </c>
      <c r="Z4082" s="99">
        <f>IF(L4082&lt;'Power Curve'!$P$28,'Power Curve'!$Q$28,IF(L4082&gt;'Power Curve'!$P$29,'Power Curve'!$Q$29,INDEX(ReferenceTurbulence,Y4082)+(L4082-INDEX(ReferenceTurbulenceWindSpeed,Y4082))*(INDEX(ReferenceTurbulence,Y4082+1)-INDEX(ReferenceTurbulence,Y4082))/(INDEX(ReferenceTurbulenceWindSpeed,Y4082+1)-INDEX(ReferenceTurbulenceWindSpeed,Y4082))))</f>
        <v>0.11713247834199569</v>
      </c>
      <c r="AA4082" s="100">
        <f t="shared" si="1210"/>
        <v>0.47198394811113248</v>
      </c>
      <c r="AB4082" s="29">
        <f t="shared" si="1211"/>
        <v>0.18673238347971224</v>
      </c>
      <c r="AG4082" s="40">
        <f t="array" ref="AG4082">SUM(_xlfn.NORM.DIST($AD$3:$AD$1003,$F4082,$AA4082,FALSE)*WindSpeedStep)</f>
        <v>1.0000000000000022</v>
      </c>
      <c r="AH4082" s="40">
        <f t="array" ref="AH4082">SUM(_xlfn.NORM.DIST($AD$3:$AD$1003,$F4082,$AB4082,FALSE)*WindSpeedStep)</f>
        <v>1.0000000000000029</v>
      </c>
      <c r="AJ4082" s="47">
        <f t="shared" si="1205"/>
        <v>4</v>
      </c>
      <c r="AK4082" s="83" t="b">
        <f>COUNTIF('Power Curve'!$D$2:$D$31,AJ4082)&gt;0</f>
        <v>1</v>
      </c>
      <c r="AL4082" s="83" t="b">
        <f t="shared" si="1206"/>
        <v>0</v>
      </c>
      <c r="AM4082" s="83" t="b">
        <f t="shared" si="1212"/>
        <v>1</v>
      </c>
      <c r="AN4082" s="47" t="str">
        <f t="shared" si="1207"/>
        <v>Outer</v>
      </c>
      <c r="AO4082" s="48" t="str">
        <f t="shared" si="1208"/>
        <v>&lt;0</v>
      </c>
      <c r="AP4082" s="49" t="str">
        <f t="shared" si="1213"/>
        <v>21-22</v>
      </c>
      <c r="AQ4082" s="49" t="str">
        <f t="shared" si="1214"/>
        <v>May</v>
      </c>
      <c r="AR4082" s="48" t="str">
        <f t="shared" si="1215"/>
        <v>295-305</v>
      </c>
      <c r="AS4082" s="49" t="str">
        <f t="shared" si="1209"/>
        <v>LWS-LTI</v>
      </c>
    </row>
    <row r="4083" spans="5:45" x14ac:dyDescent="0.3">
      <c r="E4083" s="15">
        <v>41053.895833333336</v>
      </c>
      <c r="F4083" s="21">
        <v>3.62</v>
      </c>
      <c r="G4083" s="21">
        <v>5.5000000000000107</v>
      </c>
      <c r="H4083" s="42">
        <v>1.1625355098664911</v>
      </c>
      <c r="I4083" s="35">
        <v>293.10000000000002</v>
      </c>
      <c r="J4083" s="43">
        <v>6.9060773480662987E-2</v>
      </c>
      <c r="K4083" s="44">
        <v>0.38436055904512401</v>
      </c>
      <c r="L4083" s="26">
        <f t="shared" si="1197"/>
        <v>3.5573938513633658</v>
      </c>
      <c r="M4083" s="26">
        <f t="shared" si="1198"/>
        <v>-9.21433366180507E-2</v>
      </c>
      <c r="N4083" s="96">
        <f t="shared" si="1199"/>
        <v>4</v>
      </c>
      <c r="O4083" s="26">
        <f t="shared" si="1200"/>
        <v>0.57523667106472254</v>
      </c>
      <c r="P4083" s="3">
        <f>IF(L4083&gt;'Power Curve'!$C$37,0,INDEX(Ci,$N4083,1)*POWER(1-O4083,3)+INDEX(Ci,$N4083,2)*3*O4083*POWER(1-O4083,2)+INDEX(Ci,$N4083,3)*3*POWER(O4083,2)*(1-O4083)+INDEX(Ci,$N4083,4)*POWER(O4083,3))</f>
        <v>30.771174416551013</v>
      </c>
      <c r="Q4083" s="3">
        <f>MAX(0,MIN(P4083-V4083+W4083,'Power Curve'!$C$39))</f>
        <v>27.532676764377729</v>
      </c>
      <c r="R4083" s="3">
        <f t="shared" si="1201"/>
        <v>5.5000000000000107</v>
      </c>
      <c r="S4083" s="3">
        <f t="shared" si="1202"/>
        <v>22.032676764377719</v>
      </c>
      <c r="T4083" s="3">
        <f t="shared" si="1203"/>
        <v>22.032676764377719</v>
      </c>
      <c r="V4083" s="37">
        <f t="array" ref="V4083">SUM(_xlfn.NORM.DIST($AD$3:$AD$1003,$L4083,$AA4083,FALSE)*WindSpeedStep*$AE$3:$AE$1003)/AG4083</f>
        <v>3.3925772814460884</v>
      </c>
      <c r="W4083" s="37">
        <f t="array" ref="W4083">SUM(_xlfn.NORM.DIST($AD$3:$AD$1003,$L4083,$AB4083,FALSE)*WindSpeedStep*$AE$3:$AE$1003)/AH4083</f>
        <v>0.15407962927280341</v>
      </c>
      <c r="Y4083" s="1">
        <f t="shared" si="1204"/>
        <v>3</v>
      </c>
      <c r="Z4083" s="99">
        <f>IF(L4083&lt;'Power Curve'!$P$28,'Power Curve'!$Q$28,IF(L4083&gt;'Power Curve'!$P$29,'Power Curve'!$Q$29,INDEX(ReferenceTurbulence,Y4083)+(L4083-INDEX(ReferenceTurbulenceWindSpeed,Y4083))*(INDEX(ReferenceTurbulence,Y4083+1)-INDEX(ReferenceTurbulence,Y4083))/(INDEX(ReferenceTurbulenceWindSpeed,Y4083+1)-INDEX(ReferenceTurbulenceWindSpeed,Y4083))))</f>
        <v>0.11713247834199569</v>
      </c>
      <c r="AA4083" s="100">
        <f t="shared" si="1210"/>
        <v>0.4166863582487681</v>
      </c>
      <c r="AB4083" s="29">
        <f t="shared" si="1211"/>
        <v>0.2456763709505087</v>
      </c>
      <c r="AG4083" s="40">
        <f t="array" ref="AG4083">SUM(_xlfn.NORM.DIST($AD$3:$AD$1003,$F4083,$AA4083,FALSE)*WindSpeedStep)</f>
        <v>1</v>
      </c>
      <c r="AH4083" s="40">
        <f t="array" ref="AH4083">SUM(_xlfn.NORM.DIST($AD$3:$AD$1003,$F4083,$AB4083,FALSE)*WindSpeedStep)</f>
        <v>0.99999999999999967</v>
      </c>
      <c r="AJ4083" s="47">
        <f t="shared" si="1205"/>
        <v>4</v>
      </c>
      <c r="AK4083" s="83" t="b">
        <f>COUNTIF('Power Curve'!$D$2:$D$31,AJ4083)&gt;0</f>
        <v>1</v>
      </c>
      <c r="AL4083" s="83" t="b">
        <f t="shared" si="1206"/>
        <v>0</v>
      </c>
      <c r="AM4083" s="83" t="b">
        <f t="shared" si="1212"/>
        <v>1</v>
      </c>
      <c r="AN4083" s="47" t="str">
        <f t="shared" si="1207"/>
        <v>Outer</v>
      </c>
      <c r="AO4083" s="48" t="str">
        <f t="shared" si="1208"/>
        <v>&lt;0</v>
      </c>
      <c r="AP4083" s="49" t="str">
        <f t="shared" si="1213"/>
        <v>21-22</v>
      </c>
      <c r="AQ4083" s="49" t="str">
        <f t="shared" si="1214"/>
        <v>May</v>
      </c>
      <c r="AR4083" s="48" t="str">
        <f t="shared" si="1215"/>
        <v>285-295</v>
      </c>
      <c r="AS4083" s="49" t="str">
        <f t="shared" si="1209"/>
        <v>LWS-LTI</v>
      </c>
    </row>
    <row r="4084" spans="5:45" x14ac:dyDescent="0.3">
      <c r="E4084" s="15">
        <v>41053.909722222219</v>
      </c>
      <c r="F4084" s="21">
        <v>3.6</v>
      </c>
      <c r="G4084" s="21">
        <v>14.649999618530321</v>
      </c>
      <c r="H4084" s="42">
        <v>1.1639898937058248</v>
      </c>
      <c r="I4084" s="35">
        <v>288.8</v>
      </c>
      <c r="J4084" s="43">
        <v>0.16666666666666666</v>
      </c>
      <c r="K4084" s="44">
        <v>0.50442336991275527</v>
      </c>
      <c r="L4084" s="26">
        <f t="shared" si="1197"/>
        <v>3.5392144170316699</v>
      </c>
      <c r="M4084" s="26">
        <f t="shared" si="1198"/>
        <v>-9.4953026796870066E-2</v>
      </c>
      <c r="N4084" s="96">
        <f t="shared" si="1199"/>
        <v>4</v>
      </c>
      <c r="O4084" s="26">
        <f t="shared" si="1200"/>
        <v>0.56228453219328334</v>
      </c>
      <c r="P4084" s="3">
        <f>IF(L4084&gt;'Power Curve'!$C$37,0,INDEX(Ci,$N4084,1)*POWER(1-O4084,3)+INDEX(Ci,$N4084,2)*3*O4084*POWER(1-O4084,2)+INDEX(Ci,$N4084,3)*3*POWER(O4084,2)*(1-O4084)+INDEX(Ci,$N4084,4)*POWER(O4084,3))</f>
        <v>29.551233961298063</v>
      </c>
      <c r="Q4084" s="3">
        <f>MAX(0,MIN(P4084-V4084+W4084,'Power Curve'!$C$39))</f>
        <v>37.168830526684822</v>
      </c>
      <c r="R4084" s="3">
        <f t="shared" si="1201"/>
        <v>14.649999618530321</v>
      </c>
      <c r="S4084" s="3">
        <f t="shared" si="1202"/>
        <v>22.518830908154499</v>
      </c>
      <c r="T4084" s="3">
        <f t="shared" si="1203"/>
        <v>22.518830908154499</v>
      </c>
      <c r="V4084" s="37">
        <f t="array" ref="V4084">SUM(_xlfn.NORM.DIST($AD$3:$AD$1003,$L4084,$AA4084,FALSE)*WindSpeedStep*$AE$3:$AE$1003)/AG4084</f>
        <v>3.0089062840960756</v>
      </c>
      <c r="W4084" s="37">
        <f t="array" ref="W4084">SUM(_xlfn.NORM.DIST($AD$3:$AD$1003,$L4084,$AB4084,FALSE)*WindSpeedStep*$AE$3:$AE$1003)/AH4084</f>
        <v>10.626502849482831</v>
      </c>
      <c r="Y4084" s="1">
        <f t="shared" si="1204"/>
        <v>3</v>
      </c>
      <c r="Z4084" s="99">
        <f>IF(L4084&lt;'Power Curve'!$P$28,'Power Curve'!$Q$28,IF(L4084&gt;'Power Curve'!$P$29,'Power Curve'!$Q$29,INDEX(ReferenceTurbulence,Y4084)+(L4084-INDEX(ReferenceTurbulenceWindSpeed,Y4084))*(INDEX(ReferenceTurbulence,Y4084+1)-INDEX(ReferenceTurbulence,Y4084))/(INDEX(ReferenceTurbulenceWindSpeed,Y4084+1)-INDEX(ReferenceTurbulenceWindSpeed,Y4084))))</f>
        <v>0.11713247834199569</v>
      </c>
      <c r="AA4084" s="100">
        <f t="shared" si="1210"/>
        <v>0.41455695605064097</v>
      </c>
      <c r="AB4084" s="29">
        <f t="shared" si="1211"/>
        <v>0.58986906950527829</v>
      </c>
      <c r="AG4084" s="40">
        <f t="array" ref="AG4084">SUM(_xlfn.NORM.DIST($AD$3:$AD$1003,$F4084,$AA4084,FALSE)*WindSpeedStep)</f>
        <v>1.0000000000000002</v>
      </c>
      <c r="AH4084" s="40">
        <f t="array" ref="AH4084">SUM(_xlfn.NORM.DIST($AD$3:$AD$1003,$F4084,$AB4084,FALSE)*WindSpeedStep)</f>
        <v>0.99999999970889919</v>
      </c>
      <c r="AJ4084" s="47">
        <f t="shared" si="1205"/>
        <v>4</v>
      </c>
      <c r="AK4084" s="83" t="b">
        <f>COUNTIF('Power Curve'!$D$2:$D$31,AJ4084)&gt;0</f>
        <v>1</v>
      </c>
      <c r="AL4084" s="83" t="b">
        <f t="shared" si="1206"/>
        <v>0</v>
      </c>
      <c r="AM4084" s="83" t="b">
        <f t="shared" si="1212"/>
        <v>1</v>
      </c>
      <c r="AN4084" s="47" t="str">
        <f t="shared" si="1207"/>
        <v>Outer</v>
      </c>
      <c r="AO4084" s="48" t="str">
        <f t="shared" si="1208"/>
        <v>&lt;0</v>
      </c>
      <c r="AP4084" s="49" t="str">
        <f t="shared" si="1213"/>
        <v>21-22</v>
      </c>
      <c r="AQ4084" s="49" t="str">
        <f t="shared" si="1214"/>
        <v>May</v>
      </c>
      <c r="AR4084" s="48" t="str">
        <f t="shared" si="1215"/>
        <v>285-295</v>
      </c>
      <c r="AS4084" s="49" t="str">
        <f t="shared" si="1209"/>
        <v>LWS-HTI</v>
      </c>
    </row>
    <row r="4085" spans="5:45" x14ac:dyDescent="0.3">
      <c r="E4085" s="15">
        <v>41053.916666666664</v>
      </c>
      <c r="F4085" s="21">
        <v>4.78</v>
      </c>
      <c r="G4085" s="21">
        <v>132.23999786376919</v>
      </c>
      <c r="H4085" s="42">
        <v>1.1643135835792171</v>
      </c>
      <c r="I4085" s="35">
        <v>295</v>
      </c>
      <c r="J4085" s="43">
        <v>0.10460251046025104</v>
      </c>
      <c r="K4085" s="44">
        <v>0.53874491771228084</v>
      </c>
      <c r="L4085" s="26">
        <f t="shared" si="1197"/>
        <v>4.6997258164099538</v>
      </c>
      <c r="M4085" s="26">
        <f t="shared" si="1198"/>
        <v>8.4407750978051588E-2</v>
      </c>
      <c r="N4085" s="96">
        <f t="shared" si="1199"/>
        <v>5</v>
      </c>
      <c r="O4085" s="26">
        <f t="shared" si="1200"/>
        <v>0.62450044970472696</v>
      </c>
      <c r="P4085" s="3">
        <f>IF(L4085&gt;'Power Curve'!$C$37,0,INDEX(Ci,$N4085,1)*POWER(1-O4085,3)+INDEX(Ci,$N4085,2)*3*O4085*POWER(1-O4085,2)+INDEX(Ci,$N4085,3)*3*POWER(O4085,2)*(1-O4085)+INDEX(Ci,$N4085,4)*POWER(O4085,3))</f>
        <v>155.57037792344838</v>
      </c>
      <c r="Q4085" s="3">
        <f>MAX(0,MIN(P4085-V4085+W4085,'Power Curve'!$C$39))</f>
        <v>153.90698035718378</v>
      </c>
      <c r="R4085" s="3">
        <f t="shared" si="1201"/>
        <v>132.23999786376919</v>
      </c>
      <c r="S4085" s="3">
        <f t="shared" si="1202"/>
        <v>21.666982493414594</v>
      </c>
      <c r="T4085" s="3">
        <f t="shared" si="1203"/>
        <v>21.666982493414594</v>
      </c>
      <c r="V4085" s="37">
        <f t="array" ref="V4085">SUM(_xlfn.NORM.DIST($AD$3:$AD$1003,$L4085,$AA4085,FALSE)*WindSpeedStep*$AE$3:$AE$1003)/AG4085</f>
        <v>131.74265368653127</v>
      </c>
      <c r="W4085" s="37">
        <f t="array" ref="W4085">SUM(_xlfn.NORM.DIST($AD$3:$AD$1003,$L4085,$AB4085,FALSE)*WindSpeedStep*$AE$3:$AE$1003)/AH4085</f>
        <v>130.07925612026668</v>
      </c>
      <c r="Y4085" s="1">
        <f t="shared" si="1204"/>
        <v>4</v>
      </c>
      <c r="Z4085" s="99">
        <f>IF(L4085&lt;'Power Curve'!$P$28,'Power Curve'!$Q$28,IF(L4085&gt;'Power Curve'!$P$29,'Power Curve'!$Q$29,INDEX(ReferenceTurbulence,Y4085)+(L4085-INDEX(ReferenceTurbulenceWindSpeed,Y4085))*(INDEX(ReferenceTurbulence,Y4085+1)-INDEX(ReferenceTurbulence,Y4085))/(INDEX(ReferenceTurbulenceWindSpeed,Y4085+1)-INDEX(ReferenceTurbulenceWindSpeed,Y4085))))</f>
        <v>0.11753101627754244</v>
      </c>
      <c r="AA4085" s="100">
        <f t="shared" si="1210"/>
        <v>0.55236355142846472</v>
      </c>
      <c r="AB4085" s="29">
        <f t="shared" si="1211"/>
        <v>0.49160311887133407</v>
      </c>
      <c r="AG4085" s="40">
        <f t="array" ref="AG4085">SUM(_xlfn.NORM.DIST($AD$3:$AD$1003,$F4085,$AA4085,FALSE)*WindSpeedStep)</f>
        <v>1.0000000000000036</v>
      </c>
      <c r="AH4085" s="40">
        <f t="array" ref="AH4085">SUM(_xlfn.NORM.DIST($AD$3:$AD$1003,$F4085,$AB4085,FALSE)*WindSpeedStep)</f>
        <v>1.0000000000000036</v>
      </c>
      <c r="AJ4085" s="47">
        <f t="shared" si="1205"/>
        <v>5</v>
      </c>
      <c r="AK4085" s="83" t="b">
        <f>COUNTIF('Power Curve'!$D$2:$D$31,AJ4085)&gt;0</f>
        <v>1</v>
      </c>
      <c r="AL4085" s="83" t="b">
        <f t="shared" si="1206"/>
        <v>0</v>
      </c>
      <c r="AM4085" s="83" t="b">
        <f t="shared" si="1212"/>
        <v>1</v>
      </c>
      <c r="AN4085" s="47" t="str">
        <f t="shared" si="1207"/>
        <v>Outer</v>
      </c>
      <c r="AO4085" s="48" t="str">
        <f t="shared" si="1208"/>
        <v>0.0-0.1</v>
      </c>
      <c r="AP4085" s="49" t="str">
        <f t="shared" si="1213"/>
        <v>22-23</v>
      </c>
      <c r="AQ4085" s="49" t="str">
        <f t="shared" si="1214"/>
        <v>May</v>
      </c>
      <c r="AR4085" s="48" t="str">
        <f t="shared" si="1215"/>
        <v>295-305</v>
      </c>
      <c r="AS4085" s="49" t="str">
        <f t="shared" si="1209"/>
        <v>Inner-TI</v>
      </c>
    </row>
    <row r="4086" spans="5:45" x14ac:dyDescent="0.3">
      <c r="E4086" s="15">
        <v>41053.923611111109</v>
      </c>
      <c r="F4086" s="21">
        <v>4.3499999999999996</v>
      </c>
      <c r="G4086" s="21">
        <v>91.270002365112305</v>
      </c>
      <c r="H4086" s="42">
        <v>1.1647184472415331</v>
      </c>
      <c r="I4086" s="35">
        <v>295.60000000000002</v>
      </c>
      <c r="J4086" s="43">
        <v>0.18850574712643678</v>
      </c>
      <c r="K4086" s="44">
        <v>0.5781923247737436</v>
      </c>
      <c r="L4086" s="26">
        <f t="shared" si="1197"/>
        <v>4.2774428138776397</v>
      </c>
      <c r="M4086" s="26">
        <f t="shared" si="1198"/>
        <v>1.9142551673760822E-2</v>
      </c>
      <c r="N4086" s="96">
        <f t="shared" si="1199"/>
        <v>5</v>
      </c>
      <c r="O4086" s="26">
        <f t="shared" si="1200"/>
        <v>0.14162834207560113</v>
      </c>
      <c r="P4086" s="3">
        <f>IF(L4086&gt;'Power Curve'!$C$37,0,INDEX(Ci,$N4086,1)*POWER(1-O4086,3)+INDEX(Ci,$N4086,2)*3*O4086*POWER(1-O4086,2)+INDEX(Ci,$N4086,3)*3*POWER(O4086,2)*(1-O4086)+INDEX(Ci,$N4086,4)*POWER(O4086,3))</f>
        <v>90.069428321221963</v>
      </c>
      <c r="Q4086" s="3">
        <f>MAX(0,MIN(P4086-V4086+W4086,'Power Curve'!$C$39))</f>
        <v>113.14479144178614</v>
      </c>
      <c r="R4086" s="3">
        <f t="shared" si="1201"/>
        <v>91.270002365112305</v>
      </c>
      <c r="S4086" s="3">
        <f t="shared" si="1202"/>
        <v>21.874789076673835</v>
      </c>
      <c r="T4086" s="3">
        <f t="shared" si="1203"/>
        <v>21.874789076673835</v>
      </c>
      <c r="V4086" s="37">
        <f t="array" ref="V4086">SUM(_xlfn.NORM.DIST($AD$3:$AD$1003,$L4086,$AA4086,FALSE)*WindSpeedStep*$AE$3:$AE$1003)/AG4086</f>
        <v>61.935607353839139</v>
      </c>
      <c r="W4086" s="37">
        <f t="array" ref="W4086">SUM(_xlfn.NORM.DIST($AD$3:$AD$1003,$L4086,$AB4086,FALSE)*WindSpeedStep*$AE$3:$AE$1003)/AH4086</f>
        <v>85.010970474403322</v>
      </c>
      <c r="Y4086" s="1">
        <f t="shared" si="1204"/>
        <v>4</v>
      </c>
      <c r="Z4086" s="99">
        <f>IF(L4086&lt;'Power Curve'!$P$28,'Power Curve'!$Q$28,IF(L4086&gt;'Power Curve'!$P$29,'Power Curve'!$Q$29,INDEX(ReferenceTurbulence,Y4086)+(L4086-INDEX(ReferenceTurbulenceWindSpeed,Y4086))*(INDEX(ReferenceTurbulence,Y4086+1)-INDEX(ReferenceTurbulence,Y4086))/(INDEX(ReferenceTurbulenceWindSpeed,Y4086+1)-INDEX(ReferenceTurbulenceWindSpeed,Y4086))))</f>
        <v>0.11722286141072272</v>
      </c>
      <c r="AA4086" s="100">
        <f t="shared" si="1210"/>
        <v>0.50141408616347038</v>
      </c>
      <c r="AB4086" s="29">
        <f t="shared" si="1211"/>
        <v>0.80632255342061254</v>
      </c>
      <c r="AG4086" s="40">
        <f t="array" ref="AG4086">SUM(_xlfn.NORM.DIST($AD$3:$AD$1003,$F4086,$AA4086,FALSE)*WindSpeedStep)</f>
        <v>1.0000000000000022</v>
      </c>
      <c r="AH4086" s="40">
        <f t="array" ref="AH4086">SUM(_xlfn.NORM.DIST($AD$3:$AD$1003,$F4086,$AB4086,FALSE)*WindSpeedStep)</f>
        <v>0.99999997624174175</v>
      </c>
      <c r="AJ4086" s="47">
        <f t="shared" si="1205"/>
        <v>4</v>
      </c>
      <c r="AK4086" s="83" t="b">
        <f>COUNTIF('Power Curve'!$D$2:$D$31,AJ4086)&gt;0</f>
        <v>1</v>
      </c>
      <c r="AL4086" s="83" t="b">
        <f t="shared" si="1206"/>
        <v>0</v>
      </c>
      <c r="AM4086" s="83" t="b">
        <f t="shared" si="1212"/>
        <v>1</v>
      </c>
      <c r="AN4086" s="47" t="str">
        <f t="shared" si="1207"/>
        <v>Outer</v>
      </c>
      <c r="AO4086" s="48" t="str">
        <f t="shared" si="1208"/>
        <v>0.0-0.1</v>
      </c>
      <c r="AP4086" s="49" t="str">
        <f t="shared" si="1213"/>
        <v>22-23</v>
      </c>
      <c r="AQ4086" s="49" t="str">
        <f t="shared" si="1214"/>
        <v>May</v>
      </c>
      <c r="AR4086" s="48" t="str">
        <f t="shared" si="1215"/>
        <v>295-305</v>
      </c>
      <c r="AS4086" s="49" t="str">
        <f t="shared" si="1209"/>
        <v>LWS-HTI</v>
      </c>
    </row>
    <row r="4087" spans="5:45" x14ac:dyDescent="0.3">
      <c r="E4087" s="15">
        <v>41053.930555555555</v>
      </c>
      <c r="F4087" s="21">
        <v>4.95</v>
      </c>
      <c r="G4087" s="21">
        <v>128.9700012207033</v>
      </c>
      <c r="H4087" s="42">
        <v>1.1641112553504276</v>
      </c>
      <c r="I4087" s="35">
        <v>298.3</v>
      </c>
      <c r="J4087" s="43">
        <v>5.8585858585858581E-2</v>
      </c>
      <c r="K4087" s="44">
        <v>0.60125724050749352</v>
      </c>
      <c r="L4087" s="26">
        <f t="shared" si="1197"/>
        <v>4.8665889475067621</v>
      </c>
      <c r="M4087" s="26">
        <f t="shared" si="1198"/>
        <v>0.11019698578566815</v>
      </c>
      <c r="N4087" s="96">
        <f t="shared" si="1199"/>
        <v>5</v>
      </c>
      <c r="O4087" s="26">
        <f t="shared" si="1200"/>
        <v>0.81530507910049643</v>
      </c>
      <c r="P4087" s="3">
        <f>IF(L4087&gt;'Power Curve'!$C$37,0,INDEX(Ci,$N4087,1)*POWER(1-O4087,3)+INDEX(Ci,$N4087,2)*3*O4087*POWER(1-O4087,2)+INDEX(Ci,$N4087,3)*3*POWER(O4087,2)*(1-O4087)+INDEX(Ci,$N4087,4)*POWER(O4087,3))</f>
        <v>184.82281621935155</v>
      </c>
      <c r="Q4087" s="3">
        <f>MAX(0,MIN(P4087-V4087+W4087,'Power Curve'!$C$39))</f>
        <v>186.78731862352848</v>
      </c>
      <c r="R4087" s="3">
        <f t="shared" si="1201"/>
        <v>128.9700012207033</v>
      </c>
      <c r="S4087" s="3">
        <f t="shared" si="1202"/>
        <v>57.817317402825182</v>
      </c>
      <c r="T4087" s="3">
        <f t="shared" si="1203"/>
        <v>57.817317402825182</v>
      </c>
      <c r="V4087" s="37">
        <f t="array" ref="V4087">SUM(_xlfn.NORM.DIST($AD$3:$AD$1003,$L4087,$AA4087,FALSE)*WindSpeedStep*$AE$3:$AE$1003)/AG4087</f>
        <v>161.66949877543868</v>
      </c>
      <c r="W4087" s="37">
        <f t="array" ref="W4087">SUM(_xlfn.NORM.DIST($AD$3:$AD$1003,$L4087,$AB4087,FALSE)*WindSpeedStep*$AE$3:$AE$1003)/AH4087</f>
        <v>163.63400117961561</v>
      </c>
      <c r="Y4087" s="1">
        <f t="shared" si="1204"/>
        <v>4</v>
      </c>
      <c r="Z4087" s="99">
        <f>IF(L4087&lt;'Power Curve'!$P$28,'Power Curve'!$Q$28,IF(L4087&gt;'Power Curve'!$P$29,'Power Curve'!$Q$29,INDEX(ReferenceTurbulence,Y4087)+(L4087-INDEX(ReferenceTurbulenceWindSpeed,Y4087))*(INDEX(ReferenceTurbulence,Y4087+1)-INDEX(ReferenceTurbulence,Y4087))/(INDEX(ReferenceTurbulenceWindSpeed,Y4087+1)-INDEX(ReferenceTurbulenceWindSpeed,Y4087))))</f>
        <v>0.11765278221562639</v>
      </c>
      <c r="AA4087" s="100">
        <f t="shared" si="1210"/>
        <v>0.57256772957398749</v>
      </c>
      <c r="AB4087" s="29">
        <f t="shared" si="1211"/>
        <v>0.28511329187413353</v>
      </c>
      <c r="AG4087" s="40">
        <f t="array" ref="AG4087">SUM(_xlfn.NORM.DIST($AD$3:$AD$1003,$F4087,$AA4087,FALSE)*WindSpeedStep)</f>
        <v>1.0000000000000033</v>
      </c>
      <c r="AH4087" s="40">
        <f t="array" ref="AH4087">SUM(_xlfn.NORM.DIST($AD$3:$AD$1003,$F4087,$AB4087,FALSE)*WindSpeedStep)</f>
        <v>1.0000000000000038</v>
      </c>
      <c r="AJ4087" s="47">
        <f t="shared" si="1205"/>
        <v>5</v>
      </c>
      <c r="AK4087" s="83" t="b">
        <f>COUNTIF('Power Curve'!$D$2:$D$31,AJ4087)&gt;0</f>
        <v>1</v>
      </c>
      <c r="AL4087" s="83" t="b">
        <f t="shared" si="1206"/>
        <v>0</v>
      </c>
      <c r="AM4087" s="83" t="b">
        <f t="shared" si="1212"/>
        <v>1</v>
      </c>
      <c r="AN4087" s="47" t="str">
        <f t="shared" si="1207"/>
        <v>Outer</v>
      </c>
      <c r="AO4087" s="48" t="str">
        <f t="shared" si="1208"/>
        <v>0.1-0.2</v>
      </c>
      <c r="AP4087" s="49" t="str">
        <f t="shared" si="1213"/>
        <v>22-23</v>
      </c>
      <c r="AQ4087" s="49" t="str">
        <f t="shared" si="1214"/>
        <v>May</v>
      </c>
      <c r="AR4087" s="48" t="str">
        <f t="shared" si="1215"/>
        <v>295-305</v>
      </c>
      <c r="AS4087" s="49" t="str">
        <f t="shared" si="1209"/>
        <v>LWS-LTI</v>
      </c>
    </row>
    <row r="4088" spans="5:45" x14ac:dyDescent="0.3">
      <c r="E4088" s="15">
        <v>41053.9375</v>
      </c>
      <c r="F4088" s="21">
        <v>4.6900000000000004</v>
      </c>
      <c r="G4088" s="21">
        <v>118.84999084472629</v>
      </c>
      <c r="H4088" s="42">
        <v>1.1647589502531552</v>
      </c>
      <c r="I4088" s="35">
        <v>298</v>
      </c>
      <c r="J4088" s="43">
        <v>8.5287846481876331E-2</v>
      </c>
      <c r="K4088" s="44">
        <v>0.56113634785779487</v>
      </c>
      <c r="L4088" s="26">
        <f t="shared" si="1197"/>
        <v>4.6118251348959074</v>
      </c>
      <c r="M4088" s="26">
        <f t="shared" si="1198"/>
        <v>7.0822417295201709E-2</v>
      </c>
      <c r="N4088" s="96">
        <f t="shared" si="1199"/>
        <v>5</v>
      </c>
      <c r="O4088" s="26">
        <f t="shared" si="1200"/>
        <v>0.52398779091857051</v>
      </c>
      <c r="P4088" s="3">
        <f>IF(L4088&gt;'Power Curve'!$C$37,0,INDEX(Ci,$N4088,1)*POWER(1-O4088,3)+INDEX(Ci,$N4088,2)*3*O4088*POWER(1-O4088,2)+INDEX(Ci,$N4088,3)*3*POWER(O4088,2)*(1-O4088)+INDEX(Ci,$N4088,4)*POWER(O4088,3))</f>
        <v>140.26992133243442</v>
      </c>
      <c r="Q4088" s="3">
        <f>MAX(0,MIN(P4088-V4088+W4088,'Power Curve'!$C$39))</f>
        <v>135.05603454561066</v>
      </c>
      <c r="R4088" s="3">
        <f t="shared" si="1201"/>
        <v>118.84999084472629</v>
      </c>
      <c r="S4088" s="3">
        <f t="shared" si="1202"/>
        <v>16.206043700884365</v>
      </c>
      <c r="T4088" s="3">
        <f t="shared" si="1203"/>
        <v>16.206043700884365</v>
      </c>
      <c r="V4088" s="37">
        <f t="array" ref="V4088">SUM(_xlfn.NORM.DIST($AD$3:$AD$1003,$L4088,$AA4088,FALSE)*WindSpeedStep*$AE$3:$AE$1003)/AG4088</f>
        <v>116.22702183255271</v>
      </c>
      <c r="W4088" s="37">
        <f t="array" ref="W4088">SUM(_xlfn.NORM.DIST($AD$3:$AD$1003,$L4088,$AB4088,FALSE)*WindSpeedStep*$AE$3:$AE$1003)/AH4088</f>
        <v>111.01313504572896</v>
      </c>
      <c r="Y4088" s="1">
        <f t="shared" si="1204"/>
        <v>4</v>
      </c>
      <c r="Z4088" s="99">
        <f>IF(L4088&lt;'Power Curve'!$P$28,'Power Curve'!$Q$28,IF(L4088&gt;'Power Curve'!$P$29,'Power Curve'!$Q$29,INDEX(ReferenceTurbulence,Y4088)+(L4088-INDEX(ReferenceTurbulenceWindSpeed,Y4088))*(INDEX(ReferenceTurbulence,Y4088+1)-INDEX(ReferenceTurbulence,Y4088))/(INDEX(ReferenceTurbulenceWindSpeed,Y4088+1)-INDEX(ReferenceTurbulenceWindSpeed,Y4088))))</f>
        <v>0.11746687203625664</v>
      </c>
      <c r="AA4088" s="100">
        <f t="shared" si="1210"/>
        <v>0.54173667297440953</v>
      </c>
      <c r="AB4088" s="29">
        <f t="shared" si="1211"/>
        <v>0.39333263410626074</v>
      </c>
      <c r="AG4088" s="40">
        <f t="array" ref="AG4088">SUM(_xlfn.NORM.DIST($AD$3:$AD$1003,$F4088,$AA4088,FALSE)*WindSpeedStep)</f>
        <v>1.0000000000000031</v>
      </c>
      <c r="AH4088" s="40">
        <f t="array" ref="AH4088">SUM(_xlfn.NORM.DIST($AD$3:$AD$1003,$F4088,$AB4088,FALSE)*WindSpeedStep)</f>
        <v>1.0000000000000038</v>
      </c>
      <c r="AJ4088" s="47">
        <f t="shared" si="1205"/>
        <v>5</v>
      </c>
      <c r="AK4088" s="83" t="b">
        <f>COUNTIF('Power Curve'!$D$2:$D$31,AJ4088)&gt;0</f>
        <v>1</v>
      </c>
      <c r="AL4088" s="83" t="b">
        <f t="shared" si="1206"/>
        <v>0</v>
      </c>
      <c r="AM4088" s="83" t="b">
        <f t="shared" si="1212"/>
        <v>1</v>
      </c>
      <c r="AN4088" s="47" t="str">
        <f t="shared" si="1207"/>
        <v>Outer</v>
      </c>
      <c r="AO4088" s="48" t="str">
        <f t="shared" si="1208"/>
        <v>0.0-0.1</v>
      </c>
      <c r="AP4088" s="49" t="str">
        <f t="shared" si="1213"/>
        <v>22-23</v>
      </c>
      <c r="AQ4088" s="49" t="str">
        <f t="shared" si="1214"/>
        <v>May</v>
      </c>
      <c r="AR4088" s="48" t="str">
        <f t="shared" si="1215"/>
        <v>295-305</v>
      </c>
      <c r="AS4088" s="49" t="str">
        <f t="shared" si="1209"/>
        <v>LWS-LTI</v>
      </c>
    </row>
    <row r="4089" spans="5:45" x14ac:dyDescent="0.3">
      <c r="E4089" s="15">
        <v>41053.944444444445</v>
      </c>
      <c r="F4089" s="21">
        <v>4.3899999999999997</v>
      </c>
      <c r="G4089" s="21">
        <v>53.710000991821296</v>
      </c>
      <c r="H4089" s="42">
        <v>1.1639299297093428</v>
      </c>
      <c r="I4089" s="35">
        <v>291.2</v>
      </c>
      <c r="J4089" s="43">
        <v>3.8724373576309798E-2</v>
      </c>
      <c r="K4089" s="44">
        <v>0.49884665651407911</v>
      </c>
      <c r="L4089" s="26">
        <f t="shared" si="1197"/>
        <v>4.3158012451947094</v>
      </c>
      <c r="M4089" s="26">
        <f t="shared" si="1198"/>
        <v>2.5070970885275105E-2</v>
      </c>
      <c r="N4089" s="96">
        <f t="shared" si="1199"/>
        <v>5</v>
      </c>
      <c r="O4089" s="26">
        <f t="shared" si="1200"/>
        <v>0.18549043565821735</v>
      </c>
      <c r="P4089" s="3">
        <f>IF(L4089&gt;'Power Curve'!$C$37,0,INDEX(Ci,$N4089,1)*POWER(1-O4089,3)+INDEX(Ci,$N4089,2)*3*O4089*POWER(1-O4089,2)+INDEX(Ci,$N4089,3)*3*POWER(O4089,2)*(1-O4089)+INDEX(Ci,$N4089,4)*POWER(O4089,3))</f>
        <v>94.801167662025989</v>
      </c>
      <c r="Q4089" s="3">
        <f>MAX(0,MIN(P4089-V4089+W4089,'Power Curve'!$C$39))</f>
        <v>69.065999992743443</v>
      </c>
      <c r="R4089" s="3">
        <f t="shared" si="1201"/>
        <v>53.710000991821296</v>
      </c>
      <c r="S4089" s="3">
        <f t="shared" si="1202"/>
        <v>15.355999000922147</v>
      </c>
      <c r="T4089" s="3">
        <f t="shared" si="1203"/>
        <v>15.355999000922147</v>
      </c>
      <c r="V4089" s="37">
        <f t="array" ref="V4089">SUM(_xlfn.NORM.DIST($AD$3:$AD$1003,$L4089,$AA4089,FALSE)*WindSpeedStep*$AE$3:$AE$1003)/AG4089</f>
        <v>67.578139118757534</v>
      </c>
      <c r="W4089" s="37">
        <f t="array" ref="W4089">SUM(_xlfn.NORM.DIST($AD$3:$AD$1003,$L4089,$AB4089,FALSE)*WindSpeedStep*$AE$3:$AE$1003)/AH4089</f>
        <v>41.842971449474987</v>
      </c>
      <c r="Y4089" s="1">
        <f t="shared" si="1204"/>
        <v>4</v>
      </c>
      <c r="Z4089" s="99">
        <f>IF(L4089&lt;'Power Curve'!$P$28,'Power Curve'!$Q$28,IF(L4089&gt;'Power Curve'!$P$29,'Power Curve'!$Q$29,INDEX(ReferenceTurbulence,Y4089)+(L4089-INDEX(ReferenceTurbulenceWindSpeed,Y4089))*(INDEX(ReferenceTurbulence,Y4089+1)-INDEX(ReferenceTurbulence,Y4089))/(INDEX(ReferenceTurbulenceWindSpeed,Y4089+1)-INDEX(ReferenceTurbulenceWindSpeed,Y4089))))</f>
        <v>0.11725085291694731</v>
      </c>
      <c r="AA4089" s="100">
        <f t="shared" si="1210"/>
        <v>0.50603137701910295</v>
      </c>
      <c r="AB4089" s="29">
        <f t="shared" si="1211"/>
        <v>0.16712669970002292</v>
      </c>
      <c r="AG4089" s="40">
        <f t="array" ref="AG4089">SUM(_xlfn.NORM.DIST($AD$3:$AD$1003,$F4089,$AA4089,FALSE)*WindSpeedStep)</f>
        <v>1.0000000000000031</v>
      </c>
      <c r="AH4089" s="40">
        <f t="array" ref="AH4089">SUM(_xlfn.NORM.DIST($AD$3:$AD$1003,$F4089,$AB4089,FALSE)*WindSpeedStep)</f>
        <v>1.0000000000000036</v>
      </c>
      <c r="AJ4089" s="47">
        <f t="shared" si="1205"/>
        <v>4</v>
      </c>
      <c r="AK4089" s="83" t="b">
        <f>COUNTIF('Power Curve'!$D$2:$D$31,AJ4089)&gt;0</f>
        <v>1</v>
      </c>
      <c r="AL4089" s="83" t="b">
        <f t="shared" si="1206"/>
        <v>0</v>
      </c>
      <c r="AM4089" s="83" t="b">
        <f t="shared" si="1212"/>
        <v>1</v>
      </c>
      <c r="AN4089" s="47" t="str">
        <f t="shared" si="1207"/>
        <v>Outer</v>
      </c>
      <c r="AO4089" s="48" t="str">
        <f t="shared" si="1208"/>
        <v>0.0-0.1</v>
      </c>
      <c r="AP4089" s="49" t="str">
        <f t="shared" si="1213"/>
        <v>22-23</v>
      </c>
      <c r="AQ4089" s="49" t="str">
        <f t="shared" si="1214"/>
        <v>May</v>
      </c>
      <c r="AR4089" s="48" t="str">
        <f t="shared" si="1215"/>
        <v>285-295</v>
      </c>
      <c r="AS4089" s="49" t="str">
        <f t="shared" si="1209"/>
        <v>LWS-LTI</v>
      </c>
    </row>
    <row r="4090" spans="5:45" x14ac:dyDescent="0.3">
      <c r="E4090" s="15">
        <v>41053.972222222219</v>
      </c>
      <c r="F4090" s="21">
        <v>4.3</v>
      </c>
      <c r="G4090" s="21">
        <v>59.950000762939496</v>
      </c>
      <c r="H4090" s="42">
        <v>1.164801330221614</v>
      </c>
      <c r="I4090" s="35">
        <v>295.3</v>
      </c>
      <c r="J4090" s="43">
        <v>9.0697674418604657E-2</v>
      </c>
      <c r="K4090" s="44">
        <v>0.40538048670393012</v>
      </c>
      <c r="L4090" s="26">
        <f t="shared" si="1197"/>
        <v>4.2283770988243035</v>
      </c>
      <c r="M4090" s="26">
        <f t="shared" si="1198"/>
        <v>1.1559287245023883E-2</v>
      </c>
      <c r="N4090" s="96">
        <f t="shared" si="1199"/>
        <v>5</v>
      </c>
      <c r="O4090" s="26">
        <f t="shared" si="1200"/>
        <v>8.5522685210282237E-2</v>
      </c>
      <c r="P4090" s="3">
        <f>IF(L4090&gt;'Power Curve'!$C$37,0,INDEX(Ci,$N4090,1)*POWER(1-O4090,3)+INDEX(Ci,$N4090,2)*3*O4090*POWER(1-O4090,2)+INDEX(Ci,$N4090,3)*3*POWER(O4090,2)*(1-O4090)+INDEX(Ci,$N4090,4)*POWER(O4090,3))</f>
        <v>84.549469889962239</v>
      </c>
      <c r="Q4090" s="3">
        <f>MAX(0,MIN(P4090-V4090+W4090,'Power Curve'!$C$39))</f>
        <v>74.947403843282359</v>
      </c>
      <c r="R4090" s="3">
        <f t="shared" si="1201"/>
        <v>59.950000762939496</v>
      </c>
      <c r="S4090" s="3">
        <f t="shared" si="1202"/>
        <v>14.997403080342863</v>
      </c>
      <c r="T4090" s="3">
        <f t="shared" si="1203"/>
        <v>14.997403080342863</v>
      </c>
      <c r="V4090" s="37">
        <f t="array" ref="V4090">SUM(_xlfn.NORM.DIST($AD$3:$AD$1003,$L4090,$AA4090,FALSE)*WindSpeedStep*$AE$3:$AE$1003)/AG4090</f>
        <v>55.020617695017492</v>
      </c>
      <c r="W4090" s="37">
        <f t="array" ref="W4090">SUM(_xlfn.NORM.DIST($AD$3:$AD$1003,$L4090,$AB4090,FALSE)*WindSpeedStep*$AE$3:$AE$1003)/AH4090</f>
        <v>45.418551648337612</v>
      </c>
      <c r="Y4090" s="1">
        <f t="shared" si="1204"/>
        <v>4</v>
      </c>
      <c r="Z4090" s="99">
        <f>IF(L4090&lt;'Power Curve'!$P$28,'Power Curve'!$Q$28,IF(L4090&gt;'Power Curve'!$P$29,'Power Curve'!$Q$29,INDEX(ReferenceTurbulence,Y4090)+(L4090-INDEX(ReferenceTurbulenceWindSpeed,Y4090))*(INDEX(ReferenceTurbulence,Y4090+1)-INDEX(ReferenceTurbulence,Y4090))/(INDEX(ReferenceTurbulenceWindSpeed,Y4090+1)-INDEX(ReferenceTurbulenceWindSpeed,Y4090))))</f>
        <v>0.11718705642023765</v>
      </c>
      <c r="AA4090" s="100">
        <f t="shared" si="1210"/>
        <v>0.49551106564596442</v>
      </c>
      <c r="AB4090" s="29">
        <f t="shared" si="1211"/>
        <v>0.38350396942825082</v>
      </c>
      <c r="AG4090" s="40">
        <f t="array" ref="AG4090">SUM(_xlfn.NORM.DIST($AD$3:$AD$1003,$F4090,$AA4090,FALSE)*WindSpeedStep)</f>
        <v>1.0000000000000027</v>
      </c>
      <c r="AH4090" s="40">
        <f t="array" ref="AH4090">SUM(_xlfn.NORM.DIST($AD$3:$AD$1003,$F4090,$AB4090,FALSE)*WindSpeedStep)</f>
        <v>1.0000000000000033</v>
      </c>
      <c r="AJ4090" s="47">
        <f t="shared" si="1205"/>
        <v>4</v>
      </c>
      <c r="AK4090" s="83" t="b">
        <f>COUNTIF('Power Curve'!$D$2:$D$31,AJ4090)&gt;0</f>
        <v>1</v>
      </c>
      <c r="AL4090" s="83" t="b">
        <f t="shared" si="1206"/>
        <v>0</v>
      </c>
      <c r="AM4090" s="83" t="b">
        <f t="shared" si="1212"/>
        <v>1</v>
      </c>
      <c r="AN4090" s="47" t="str">
        <f t="shared" si="1207"/>
        <v>Outer</v>
      </c>
      <c r="AO4090" s="48" t="str">
        <f t="shared" si="1208"/>
        <v>0.0-0.1</v>
      </c>
      <c r="AP4090" s="49" t="str">
        <f t="shared" si="1213"/>
        <v>23-24</v>
      </c>
      <c r="AQ4090" s="49" t="str">
        <f t="shared" si="1214"/>
        <v>May</v>
      </c>
      <c r="AR4090" s="48" t="str">
        <f t="shared" si="1215"/>
        <v>295-305</v>
      </c>
      <c r="AS4090" s="49" t="str">
        <f t="shared" si="1209"/>
        <v>LWS-LTI</v>
      </c>
    </row>
    <row r="4091" spans="5:45" x14ac:dyDescent="0.3">
      <c r="E4091" s="15">
        <v>41053.979166666664</v>
      </c>
      <c r="F4091" s="21">
        <v>4.55</v>
      </c>
      <c r="G4091" s="21">
        <v>79.419998168945</v>
      </c>
      <c r="H4091" s="42">
        <v>1.1654501310392062</v>
      </c>
      <c r="I4091" s="35">
        <v>295.5</v>
      </c>
      <c r="J4091" s="43">
        <v>6.3736263736263732E-2</v>
      </c>
      <c r="K4091" s="44">
        <v>0.50039865764787794</v>
      </c>
      <c r="L4091" s="26">
        <f t="shared" si="1197"/>
        <v>4.4750435429739976</v>
      </c>
      <c r="M4091" s="26">
        <f t="shared" si="1198"/>
        <v>4.9682381337305237E-2</v>
      </c>
      <c r="N4091" s="96">
        <f t="shared" si="1199"/>
        <v>5</v>
      </c>
      <c r="O4091" s="26">
        <f t="shared" si="1200"/>
        <v>0.36758079565679602</v>
      </c>
      <c r="P4091" s="3">
        <f>IF(L4091&gt;'Power Curve'!$C$37,0,INDEX(Ci,$N4091,1)*POWER(1-O4091,3)+INDEX(Ci,$N4091,2)*3*O4091*POWER(1-O4091,2)+INDEX(Ci,$N4091,3)*3*POWER(O4091,2)*(1-O4091)+INDEX(Ci,$N4091,4)*POWER(O4091,3))</f>
        <v>117.66900703750403</v>
      </c>
      <c r="Q4091" s="3">
        <f>MAX(0,MIN(P4091-V4091+W4091,'Power Curve'!$C$39))</f>
        <v>104.73302043863846</v>
      </c>
      <c r="R4091" s="3">
        <f t="shared" si="1201"/>
        <v>79.419998168945</v>
      </c>
      <c r="S4091" s="3">
        <f t="shared" si="1202"/>
        <v>25.313022269693462</v>
      </c>
      <c r="T4091" s="3">
        <f t="shared" si="1203"/>
        <v>25.313022269693462</v>
      </c>
      <c r="V4091" s="37">
        <f t="array" ref="V4091">SUM(_xlfn.NORM.DIST($AD$3:$AD$1003,$L4091,$AA4091,FALSE)*WindSpeedStep*$AE$3:$AE$1003)/AG4091</f>
        <v>92.837855252422699</v>
      </c>
      <c r="W4091" s="37">
        <f t="array" ref="W4091">SUM(_xlfn.NORM.DIST($AD$3:$AD$1003,$L4091,$AB4091,FALSE)*WindSpeedStep*$AE$3:$AE$1003)/AH4091</f>
        <v>79.901868653557131</v>
      </c>
      <c r="Y4091" s="1">
        <f t="shared" si="1204"/>
        <v>4</v>
      </c>
      <c r="Z4091" s="99">
        <f>IF(L4091&lt;'Power Curve'!$P$28,'Power Curve'!$Q$28,IF(L4091&gt;'Power Curve'!$P$29,'Power Curve'!$Q$29,INDEX(ReferenceTurbulence,Y4091)+(L4091-INDEX(ReferenceTurbulenceWindSpeed,Y4091))*(INDEX(ReferenceTurbulence,Y4091+1)-INDEX(ReferenceTurbulence,Y4091))/(INDEX(ReferenceTurbulenceWindSpeed,Y4091+1)-INDEX(ReferenceTurbulenceWindSpeed,Y4091))))</f>
        <v>0.1173670576629825</v>
      </c>
      <c r="AA4091" s="100">
        <f t="shared" si="1210"/>
        <v>0.52522269355258666</v>
      </c>
      <c r="AB4091" s="29">
        <f t="shared" si="1211"/>
        <v>0.2852225554862548</v>
      </c>
      <c r="AG4091" s="40">
        <f t="array" ref="AG4091">SUM(_xlfn.NORM.DIST($AD$3:$AD$1003,$F4091,$AA4091,FALSE)*WindSpeedStep)</f>
        <v>1.0000000000000029</v>
      </c>
      <c r="AH4091" s="40">
        <f t="array" ref="AH4091">SUM(_xlfn.NORM.DIST($AD$3:$AD$1003,$F4091,$AB4091,FALSE)*WindSpeedStep)</f>
        <v>1.0000000000000036</v>
      </c>
      <c r="AJ4091" s="47">
        <f t="shared" si="1205"/>
        <v>4</v>
      </c>
      <c r="AK4091" s="83" t="b">
        <f>COUNTIF('Power Curve'!$D$2:$D$31,AJ4091)&gt;0</f>
        <v>1</v>
      </c>
      <c r="AL4091" s="83" t="b">
        <f t="shared" si="1206"/>
        <v>0</v>
      </c>
      <c r="AM4091" s="83" t="b">
        <f t="shared" si="1212"/>
        <v>1</v>
      </c>
      <c r="AN4091" s="47" t="str">
        <f t="shared" si="1207"/>
        <v>Outer</v>
      </c>
      <c r="AO4091" s="48" t="str">
        <f t="shared" si="1208"/>
        <v>0.0-0.1</v>
      </c>
      <c r="AP4091" s="49" t="str">
        <f t="shared" si="1213"/>
        <v>23-24</v>
      </c>
      <c r="AQ4091" s="49" t="str">
        <f t="shared" si="1214"/>
        <v>May</v>
      </c>
      <c r="AR4091" s="48" t="str">
        <f t="shared" si="1215"/>
        <v>295-305</v>
      </c>
      <c r="AS4091" s="49" t="str">
        <f t="shared" si="1209"/>
        <v>LWS-LTI</v>
      </c>
    </row>
    <row r="4092" spans="5:45" x14ac:dyDescent="0.3">
      <c r="E4092" s="15">
        <v>41053.986111111109</v>
      </c>
      <c r="F4092" s="21">
        <v>4.29</v>
      </c>
      <c r="G4092" s="21">
        <v>44.819999694824197</v>
      </c>
      <c r="H4092" s="42">
        <v>1.1648823927492828</v>
      </c>
      <c r="I4092" s="35">
        <v>288.5</v>
      </c>
      <c r="J4092" s="43">
        <v>0.10256410256410256</v>
      </c>
      <c r="K4092" s="44">
        <v>0.5234327222336328</v>
      </c>
      <c r="L4092" s="26">
        <f t="shared" si="1197"/>
        <v>4.2186415224245266</v>
      </c>
      <c r="M4092" s="26">
        <f t="shared" si="1198"/>
        <v>1.005462252903176E-2</v>
      </c>
      <c r="N4092" s="96">
        <f t="shared" si="1199"/>
        <v>5</v>
      </c>
      <c r="O4092" s="26">
        <f t="shared" si="1200"/>
        <v>7.4390249694398822E-2</v>
      </c>
      <c r="P4092" s="3">
        <f>IF(L4092&gt;'Power Curve'!$C$37,0,INDEX(Ci,$N4092,1)*POWER(1-O4092,3)+INDEX(Ci,$N4092,2)*3*O4092*POWER(1-O4092,2)+INDEX(Ci,$N4092,3)*3*POWER(O4092,2)*(1-O4092)+INDEX(Ci,$N4092,4)*POWER(O4092,3))</f>
        <v>83.53017256857666</v>
      </c>
      <c r="Q4092" s="3">
        <f>MAX(0,MIN(P4092-V4092+W4092,'Power Curve'!$C$39))</f>
        <v>78.270107280311123</v>
      </c>
      <c r="R4092" s="3">
        <f t="shared" si="1201"/>
        <v>44.819999694824197</v>
      </c>
      <c r="S4092" s="3">
        <f t="shared" si="1202"/>
        <v>33.450107585486926</v>
      </c>
      <c r="T4092" s="3">
        <f t="shared" si="1203"/>
        <v>33.450107585486926</v>
      </c>
      <c r="V4092" s="37">
        <f t="array" ref="V4092">SUM(_xlfn.NORM.DIST($AD$3:$AD$1003,$L4092,$AA4092,FALSE)*WindSpeedStep*$AE$3:$AE$1003)/AG4092</f>
        <v>53.691542456534023</v>
      </c>
      <c r="W4092" s="37">
        <f t="array" ref="W4092">SUM(_xlfn.NORM.DIST($AD$3:$AD$1003,$L4092,$AB4092,FALSE)*WindSpeedStep*$AE$3:$AE$1003)/AH4092</f>
        <v>48.431477168268493</v>
      </c>
      <c r="Y4092" s="1">
        <f t="shared" si="1204"/>
        <v>4</v>
      </c>
      <c r="Z4092" s="99">
        <f>IF(L4092&lt;'Power Curve'!$P$28,'Power Curve'!$Q$28,IF(L4092&gt;'Power Curve'!$P$29,'Power Curve'!$Q$29,INDEX(ReferenceTurbulence,Y4092)+(L4092-INDEX(ReferenceTurbulenceWindSpeed,Y4092))*(INDEX(ReferenceTurbulence,Y4092+1)-INDEX(ReferenceTurbulence,Y4092))/(INDEX(ReferenceTurbulenceWindSpeed,Y4092+1)-INDEX(ReferenceTurbulenceWindSpeed,Y4092))))</f>
        <v>0.11717995202524449</v>
      </c>
      <c r="AA4092" s="100">
        <f t="shared" si="1210"/>
        <v>0.49434021120941041</v>
      </c>
      <c r="AB4092" s="29">
        <f t="shared" si="1211"/>
        <v>0.43268118178713094</v>
      </c>
      <c r="AG4092" s="40">
        <f t="array" ref="AG4092">SUM(_xlfn.NORM.DIST($AD$3:$AD$1003,$F4092,$AA4092,FALSE)*WindSpeedStep)</f>
        <v>1.0000000000000027</v>
      </c>
      <c r="AH4092" s="40">
        <f t="array" ref="AH4092">SUM(_xlfn.NORM.DIST($AD$3:$AD$1003,$F4092,$AB4092,FALSE)*WindSpeedStep)</f>
        <v>1.0000000000000027</v>
      </c>
      <c r="AJ4092" s="47">
        <f t="shared" si="1205"/>
        <v>4</v>
      </c>
      <c r="AK4092" s="83" t="b">
        <f>COUNTIF('Power Curve'!$D$2:$D$31,AJ4092)&gt;0</f>
        <v>1</v>
      </c>
      <c r="AL4092" s="83" t="b">
        <f t="shared" si="1206"/>
        <v>0</v>
      </c>
      <c r="AM4092" s="83" t="b">
        <f t="shared" si="1212"/>
        <v>1</v>
      </c>
      <c r="AN4092" s="47" t="str">
        <f t="shared" si="1207"/>
        <v>Outer</v>
      </c>
      <c r="AO4092" s="48" t="str">
        <f t="shared" si="1208"/>
        <v>0.0-0.1</v>
      </c>
      <c r="AP4092" s="49" t="str">
        <f t="shared" si="1213"/>
        <v>23-24</v>
      </c>
      <c r="AQ4092" s="49" t="str">
        <f t="shared" si="1214"/>
        <v>May</v>
      </c>
      <c r="AR4092" s="48" t="str">
        <f t="shared" si="1215"/>
        <v>285-295</v>
      </c>
      <c r="AS4092" s="49" t="str">
        <f t="shared" si="1209"/>
        <v>Inner-TI</v>
      </c>
    </row>
    <row r="4093" spans="5:45" x14ac:dyDescent="0.3">
      <c r="E4093" s="15">
        <v>41053.993055555555</v>
      </c>
      <c r="F4093" s="21">
        <v>4.3499999999999996</v>
      </c>
      <c r="G4093" s="21">
        <v>60.429998397827198</v>
      </c>
      <c r="H4093" s="42">
        <v>1.1654907060568034</v>
      </c>
      <c r="I4093" s="35">
        <v>291.10000000000002</v>
      </c>
      <c r="J4093" s="43">
        <v>9.6551724137931033E-2</v>
      </c>
      <c r="K4093" s="44">
        <v>0.44447112363048263</v>
      </c>
      <c r="L4093" s="26">
        <f t="shared" si="1197"/>
        <v>4.2783879816764898</v>
      </c>
      <c r="M4093" s="26">
        <f t="shared" si="1198"/>
        <v>1.9288630403896855E-2</v>
      </c>
      <c r="N4093" s="96">
        <f t="shared" si="1199"/>
        <v>5</v>
      </c>
      <c r="O4093" s="26">
        <f t="shared" si="1200"/>
        <v>0.14270912241569783</v>
      </c>
      <c r="P4093" s="3">
        <f>IF(L4093&gt;'Power Curve'!$C$37,0,INDEX(Ci,$N4093,1)*POWER(1-O4093,3)+INDEX(Ci,$N4093,2)*3*O4093*POWER(1-O4093,2)+INDEX(Ci,$N4093,3)*3*POWER(O4093,2)*(1-O4093)+INDEX(Ci,$N4093,4)*POWER(O4093,3))</f>
        <v>90.181785343763252</v>
      </c>
      <c r="Q4093" s="3">
        <f>MAX(0,MIN(P4093-V4093+W4093,'Power Curve'!$C$39))</f>
        <v>82.989085022369238</v>
      </c>
      <c r="R4093" s="3">
        <f t="shared" si="1201"/>
        <v>60.429998397827198</v>
      </c>
      <c r="S4093" s="3">
        <f t="shared" si="1202"/>
        <v>22.55908662454204</v>
      </c>
      <c r="T4093" s="3">
        <f t="shared" si="1203"/>
        <v>22.55908662454204</v>
      </c>
      <c r="V4093" s="37">
        <f t="array" ref="V4093">SUM(_xlfn.NORM.DIST($AD$3:$AD$1003,$L4093,$AA4093,FALSE)*WindSpeedStep*$AE$3:$AE$1003)/AG4093</f>
        <v>62.072231909656054</v>
      </c>
      <c r="W4093" s="37">
        <f t="array" ref="W4093">SUM(_xlfn.NORM.DIST($AD$3:$AD$1003,$L4093,$AB4093,FALSE)*WindSpeedStep*$AE$3:$AE$1003)/AH4093</f>
        <v>54.879531588262033</v>
      </c>
      <c r="Y4093" s="1">
        <f t="shared" si="1204"/>
        <v>4</v>
      </c>
      <c r="Z4093" s="99">
        <f>IF(L4093&lt;'Power Curve'!$P$28,'Power Curve'!$Q$28,IF(L4093&gt;'Power Curve'!$P$29,'Power Curve'!$Q$29,INDEX(ReferenceTurbulence,Y4093)+(L4093-INDEX(ReferenceTurbulenceWindSpeed,Y4093))*(INDEX(ReferenceTurbulence,Y4093+1)-INDEX(ReferenceTurbulence,Y4093))/(INDEX(ReferenceTurbulenceWindSpeed,Y4093+1)-INDEX(ReferenceTurbulenceWindSpeed,Y4093))))</f>
        <v>0.11722355113314922</v>
      </c>
      <c r="AA4093" s="100">
        <f t="shared" si="1210"/>
        <v>0.50152783233750509</v>
      </c>
      <c r="AB4093" s="29">
        <f t="shared" si="1211"/>
        <v>0.413085736161868</v>
      </c>
      <c r="AG4093" s="40">
        <f t="array" ref="AG4093">SUM(_xlfn.NORM.DIST($AD$3:$AD$1003,$F4093,$AA4093,FALSE)*WindSpeedStep)</f>
        <v>1.0000000000000029</v>
      </c>
      <c r="AH4093" s="40">
        <f t="array" ref="AH4093">SUM(_xlfn.NORM.DIST($AD$3:$AD$1003,$F4093,$AB4093,FALSE)*WindSpeedStep)</f>
        <v>1.0000000000000027</v>
      </c>
      <c r="AJ4093" s="47">
        <f t="shared" si="1205"/>
        <v>4</v>
      </c>
      <c r="AK4093" s="83" t="b">
        <f>COUNTIF('Power Curve'!$D$2:$D$31,AJ4093)&gt;0</f>
        <v>1</v>
      </c>
      <c r="AL4093" s="83" t="b">
        <f t="shared" si="1206"/>
        <v>0</v>
      </c>
      <c r="AM4093" s="83" t="b">
        <f t="shared" si="1212"/>
        <v>1</v>
      </c>
      <c r="AN4093" s="47" t="str">
        <f t="shared" si="1207"/>
        <v>Outer</v>
      </c>
      <c r="AO4093" s="48" t="str">
        <f t="shared" si="1208"/>
        <v>0.0-0.1</v>
      </c>
      <c r="AP4093" s="49" t="str">
        <f t="shared" si="1213"/>
        <v>23-24</v>
      </c>
      <c r="AQ4093" s="49" t="str">
        <f t="shared" si="1214"/>
        <v>May</v>
      </c>
      <c r="AR4093" s="48" t="str">
        <f t="shared" si="1215"/>
        <v>285-295</v>
      </c>
      <c r="AS4093" s="49" t="str">
        <f t="shared" si="1209"/>
        <v>LWS-LTI</v>
      </c>
    </row>
    <row r="4094" spans="5:45" x14ac:dyDescent="0.3">
      <c r="E4094" s="15">
        <v>41054.027777777781</v>
      </c>
      <c r="F4094" s="21">
        <v>4.21</v>
      </c>
      <c r="G4094" s="21">
        <v>9.7000007629394691</v>
      </c>
      <c r="H4094" s="42">
        <v>1.1603196221804948</v>
      </c>
      <c r="I4094" s="35">
        <v>274.60000000000002</v>
      </c>
      <c r="J4094" s="43">
        <v>4.5130641330166268E-2</v>
      </c>
      <c r="K4094" s="44">
        <v>0.64390656584297856</v>
      </c>
      <c r="L4094" s="26">
        <f t="shared" si="1197"/>
        <v>4.1345598074545613</v>
      </c>
      <c r="M4094" s="26">
        <f t="shared" si="1198"/>
        <v>-2.9404775636872895E-3</v>
      </c>
      <c r="N4094" s="96">
        <f t="shared" si="1199"/>
        <v>4</v>
      </c>
      <c r="O4094" s="26">
        <f t="shared" si="1200"/>
        <v>0.98644493413628276</v>
      </c>
      <c r="P4094" s="3">
        <f>IF(L4094&gt;'Power Curve'!$C$37,0,INDEX(Ci,$N4094,1)*POWER(1-O4094,3)+INDEX(Ci,$N4094,2)*3*O4094*POWER(1-O4094,2)+INDEX(Ci,$N4094,3)*3*POWER(O4094,2)*(1-O4094)+INDEX(Ci,$N4094,4)*POWER(O4094,3))</f>
        <v>75.816691153857874</v>
      </c>
      <c r="Q4094" s="3">
        <f>MAX(0,MIN(P4094-V4094+W4094,'Power Curve'!$C$39))</f>
        <v>48.599815597038571</v>
      </c>
      <c r="R4094" s="3">
        <f t="shared" si="1201"/>
        <v>9.7000007629394691</v>
      </c>
      <c r="S4094" s="3">
        <f t="shared" si="1202"/>
        <v>38.899814834099104</v>
      </c>
      <c r="T4094" s="3">
        <f t="shared" si="1203"/>
        <v>38.899814834099104</v>
      </c>
      <c r="V4094" s="37">
        <f t="array" ref="V4094">SUM(_xlfn.NORM.DIST($AD$3:$AD$1003,$L4094,$AA4094,FALSE)*WindSpeedStep*$AE$3:$AE$1003)/AG4094</f>
        <v>42.859036816770598</v>
      </c>
      <c r="W4094" s="37">
        <f t="array" ref="W4094">SUM(_xlfn.NORM.DIST($AD$3:$AD$1003,$L4094,$AB4094,FALSE)*WindSpeedStep*$AE$3:$AE$1003)/AH4094</f>
        <v>15.64216125995129</v>
      </c>
      <c r="Y4094" s="1">
        <f t="shared" si="1204"/>
        <v>3</v>
      </c>
      <c r="Z4094" s="99">
        <f>IF(L4094&lt;'Power Curve'!$P$28,'Power Curve'!$Q$28,IF(L4094&gt;'Power Curve'!$P$29,'Power Curve'!$Q$29,INDEX(ReferenceTurbulence,Y4094)+(L4094-INDEX(ReferenceTurbulenceWindSpeed,Y4094))*(INDEX(ReferenceTurbulence,Y4094+1)-INDEX(ReferenceTurbulence,Y4094))/(INDEX(ReferenceTurbulenceWindSpeed,Y4094+1)-INDEX(ReferenceTurbulenceWindSpeed,Y4094))))</f>
        <v>0.11713247834199569</v>
      </c>
      <c r="AA4094" s="100">
        <f t="shared" si="1210"/>
        <v>0.48429123710035726</v>
      </c>
      <c r="AB4094" s="29">
        <f t="shared" si="1211"/>
        <v>0.1865953357283531</v>
      </c>
      <c r="AG4094" s="40">
        <f t="array" ref="AG4094">SUM(_xlfn.NORM.DIST($AD$3:$AD$1003,$F4094,$AA4094,FALSE)*WindSpeedStep)</f>
        <v>1.0000000000000027</v>
      </c>
      <c r="AH4094" s="40">
        <f t="array" ref="AH4094">SUM(_xlfn.NORM.DIST($AD$3:$AD$1003,$F4094,$AB4094,FALSE)*WindSpeedStep)</f>
        <v>1.0000000000000033</v>
      </c>
      <c r="AJ4094" s="47">
        <f t="shared" si="1205"/>
        <v>4</v>
      </c>
      <c r="AK4094" s="83" t="b">
        <f>COUNTIF('Power Curve'!$D$2:$D$31,AJ4094)&gt;0</f>
        <v>1</v>
      </c>
      <c r="AL4094" s="83" t="b">
        <f t="shared" si="1206"/>
        <v>0</v>
      </c>
      <c r="AM4094" s="83" t="b">
        <f t="shared" si="1212"/>
        <v>1</v>
      </c>
      <c r="AN4094" s="47" t="str">
        <f t="shared" si="1207"/>
        <v>Outer</v>
      </c>
      <c r="AO4094" s="48" t="str">
        <f t="shared" si="1208"/>
        <v>&lt;0</v>
      </c>
      <c r="AP4094" s="49" t="str">
        <f t="shared" si="1213"/>
        <v>0-1</v>
      </c>
      <c r="AQ4094" s="49" t="str">
        <f t="shared" si="1214"/>
        <v>May</v>
      </c>
      <c r="AR4094" s="48" t="str">
        <f t="shared" si="1215"/>
        <v>265-275</v>
      </c>
      <c r="AS4094" s="49" t="str">
        <f t="shared" si="1209"/>
        <v>LWS-LTI</v>
      </c>
    </row>
    <row r="4095" spans="5:45" x14ac:dyDescent="0.3">
      <c r="E4095" s="15">
        <v>41054.034722222219</v>
      </c>
      <c r="F4095" s="21">
        <v>3.97</v>
      </c>
      <c r="G4095" s="21">
        <v>33.459999084472599</v>
      </c>
      <c r="H4095" s="42">
        <v>1.1635880161899341</v>
      </c>
      <c r="I4095" s="35">
        <v>285.5</v>
      </c>
      <c r="J4095" s="43">
        <v>0.11838790931989923</v>
      </c>
      <c r="K4095" s="44">
        <v>0.35920751601532375</v>
      </c>
      <c r="L4095" s="26">
        <f t="shared" si="1197"/>
        <v>3.902517780553139</v>
      </c>
      <c r="M4095" s="26">
        <f t="shared" si="1198"/>
        <v>-3.8803320827273419E-2</v>
      </c>
      <c r="N4095" s="96">
        <f t="shared" si="1199"/>
        <v>4</v>
      </c>
      <c r="O4095" s="26">
        <f t="shared" si="1200"/>
        <v>0.82112402801779782</v>
      </c>
      <c r="P4095" s="3">
        <f>IF(L4095&gt;'Power Curve'!$C$37,0,INDEX(Ci,$N4095,1)*POWER(1-O4095,3)+INDEX(Ci,$N4095,2)*3*O4095*POWER(1-O4095,2)+INDEX(Ci,$N4095,3)*3*POWER(O4095,2)*(1-O4095)+INDEX(Ci,$N4095,4)*POWER(O4095,3))</f>
        <v>56.620885068701021</v>
      </c>
      <c r="Q4095" s="3">
        <f>MAX(0,MIN(P4095-V4095+W4095,'Power Curve'!$C$39))</f>
        <v>57.007996868309263</v>
      </c>
      <c r="R4095" s="3">
        <f t="shared" si="1201"/>
        <v>33.459999084472599</v>
      </c>
      <c r="S4095" s="3">
        <f t="shared" si="1202"/>
        <v>23.547997783836664</v>
      </c>
      <c r="T4095" s="3">
        <f t="shared" si="1203"/>
        <v>23.547997783836664</v>
      </c>
      <c r="V4095" s="37">
        <f t="array" ref="V4095">SUM(_xlfn.NORM.DIST($AD$3:$AD$1003,$L4095,$AA4095,FALSE)*WindSpeedStep*$AE$3:$AE$1003)/AG4095</f>
        <v>19.704459086050104</v>
      </c>
      <c r="W4095" s="37">
        <f t="array" ref="W4095">SUM(_xlfn.NORM.DIST($AD$3:$AD$1003,$L4095,$AB4095,FALSE)*WindSpeedStep*$AE$3:$AE$1003)/AH4095</f>
        <v>20.091570885658339</v>
      </c>
      <c r="Y4095" s="1">
        <f t="shared" si="1204"/>
        <v>3</v>
      </c>
      <c r="Z4095" s="99">
        <f>IF(L4095&lt;'Power Curve'!$P$28,'Power Curve'!$Q$28,IF(L4095&gt;'Power Curve'!$P$29,'Power Curve'!$Q$29,INDEX(ReferenceTurbulence,Y4095)+(L4095-INDEX(ReferenceTurbulenceWindSpeed,Y4095))*(INDEX(ReferenceTurbulence,Y4095+1)-INDEX(ReferenceTurbulence,Y4095))/(INDEX(ReferenceTurbulenceWindSpeed,Y4095+1)-INDEX(ReferenceTurbulenceWindSpeed,Y4095))))</f>
        <v>0.11713247834199569</v>
      </c>
      <c r="AA4095" s="100">
        <f t="shared" si="1210"/>
        <v>0.45711157940989366</v>
      </c>
      <c r="AB4095" s="29">
        <f t="shared" si="1211"/>
        <v>0.4620109211234194</v>
      </c>
      <c r="AG4095" s="40">
        <f t="array" ref="AG4095">SUM(_xlfn.NORM.DIST($AD$3:$AD$1003,$F4095,$AA4095,FALSE)*WindSpeedStep)</f>
        <v>1.0000000000000018</v>
      </c>
      <c r="AH4095" s="40">
        <f t="array" ref="AH4095">SUM(_xlfn.NORM.DIST($AD$3:$AD$1003,$F4095,$AB4095,FALSE)*WindSpeedStep)</f>
        <v>1.0000000000000016</v>
      </c>
      <c r="AJ4095" s="47">
        <f t="shared" si="1205"/>
        <v>4</v>
      </c>
      <c r="AK4095" s="83" t="b">
        <f>COUNTIF('Power Curve'!$D$2:$D$31,AJ4095)&gt;0</f>
        <v>1</v>
      </c>
      <c r="AL4095" s="83" t="b">
        <f t="shared" si="1206"/>
        <v>0</v>
      </c>
      <c r="AM4095" s="83" t="b">
        <f t="shared" si="1212"/>
        <v>1</v>
      </c>
      <c r="AN4095" s="47" t="str">
        <f t="shared" si="1207"/>
        <v>Outer</v>
      </c>
      <c r="AO4095" s="48" t="str">
        <f t="shared" si="1208"/>
        <v>&lt;0</v>
      </c>
      <c r="AP4095" s="49" t="str">
        <f t="shared" si="1213"/>
        <v>0-1</v>
      </c>
      <c r="AQ4095" s="49" t="str">
        <f t="shared" si="1214"/>
        <v>May</v>
      </c>
      <c r="AR4095" s="48" t="str">
        <f t="shared" si="1215"/>
        <v>285-295</v>
      </c>
      <c r="AS4095" s="49" t="str">
        <f t="shared" si="1209"/>
        <v>Inner-TI</v>
      </c>
    </row>
    <row r="4096" spans="5:45" x14ac:dyDescent="0.3">
      <c r="E4096" s="15">
        <v>41054.097222222219</v>
      </c>
      <c r="F4096" s="21">
        <v>4.41</v>
      </c>
      <c r="G4096" s="21">
        <v>115.11000061035169</v>
      </c>
      <c r="H4096" s="42">
        <v>1.1620328752651896</v>
      </c>
      <c r="I4096" s="35">
        <v>267.7</v>
      </c>
      <c r="J4096" s="43">
        <v>0.16099773242630383</v>
      </c>
      <c r="K4096" s="44">
        <v>0.10540574670740777</v>
      </c>
      <c r="L4096" s="26">
        <f t="shared" si="1197"/>
        <v>4.3331065152630268</v>
      </c>
      <c r="M4096" s="26">
        <f t="shared" si="1198"/>
        <v>2.7745556159251138E-2</v>
      </c>
      <c r="N4096" s="96">
        <f t="shared" si="1199"/>
        <v>5</v>
      </c>
      <c r="O4096" s="26">
        <f t="shared" si="1200"/>
        <v>0.2052786634127555</v>
      </c>
      <c r="P4096" s="3">
        <f>IF(L4096&gt;'Power Curve'!$C$37,0,INDEX(Ci,$N4096,1)*POWER(1-O4096,3)+INDEX(Ci,$N4096,2)*3*O4096*POWER(1-O4096,2)+INDEX(Ci,$N4096,3)*3*POWER(O4096,2)*(1-O4096)+INDEX(Ci,$N4096,4)*POWER(O4096,3))</f>
        <v>97.046604380054632</v>
      </c>
      <c r="Q4096" s="3">
        <f>MAX(0,MIN(P4096-V4096+W4096,'Power Curve'!$C$39))</f>
        <v>110.84325031495922</v>
      </c>
      <c r="R4096" s="3">
        <f t="shared" si="1201"/>
        <v>115.11000061035169</v>
      </c>
      <c r="S4096" s="3">
        <f t="shared" si="1202"/>
        <v>-4.2667502953924696</v>
      </c>
      <c r="T4096" s="3">
        <f t="shared" si="1203"/>
        <v>4.2667502953924696</v>
      </c>
      <c r="V4096" s="37">
        <f t="array" ref="V4096">SUM(_xlfn.NORM.DIST($AD$3:$AD$1003,$L4096,$AA4096,FALSE)*WindSpeedStep*$AE$3:$AE$1003)/AG4096</f>
        <v>70.186798769074784</v>
      </c>
      <c r="W4096" s="37">
        <f t="array" ref="W4096">SUM(_xlfn.NORM.DIST($AD$3:$AD$1003,$L4096,$AB4096,FALSE)*WindSpeedStep*$AE$3:$AE$1003)/AH4096</f>
        <v>83.983444703979373</v>
      </c>
      <c r="Y4096" s="1">
        <f t="shared" si="1204"/>
        <v>4</v>
      </c>
      <c r="Z4096" s="99">
        <f>IF(L4096&lt;'Power Curve'!$P$28,'Power Curve'!$Q$28,IF(L4096&gt;'Power Curve'!$P$29,'Power Curve'!$Q$29,INDEX(ReferenceTurbulence,Y4096)+(L4096-INDEX(ReferenceTurbulenceWindSpeed,Y4096))*(INDEX(ReferenceTurbulence,Y4096+1)-INDEX(ReferenceTurbulence,Y4096))/(INDEX(ReferenceTurbulenceWindSpeed,Y4096+1)-INDEX(ReferenceTurbulenceWindSpeed,Y4096))))</f>
        <v>0.1172634811855757</v>
      </c>
      <c r="AA4096" s="100">
        <f t="shared" si="1210"/>
        <v>0.50811515432764143</v>
      </c>
      <c r="AB4096" s="29">
        <f t="shared" si="1211"/>
        <v>0.6976203233189906</v>
      </c>
      <c r="AG4096" s="40">
        <f t="array" ref="AG4096">SUM(_xlfn.NORM.DIST($AD$3:$AD$1003,$F4096,$AA4096,FALSE)*WindSpeedStep)</f>
        <v>1.0000000000000031</v>
      </c>
      <c r="AH4096" s="40">
        <f t="array" ref="AH4096">SUM(_xlfn.NORM.DIST($AD$3:$AD$1003,$F4096,$AB4096,FALSE)*WindSpeedStep)</f>
        <v>0.9999999999216026</v>
      </c>
      <c r="AJ4096" s="47">
        <f t="shared" si="1205"/>
        <v>4</v>
      </c>
      <c r="AK4096" s="83" t="b">
        <f>COUNTIF('Power Curve'!$D$2:$D$31,AJ4096)&gt;0</f>
        <v>1</v>
      </c>
      <c r="AL4096" s="83" t="b">
        <f t="shared" si="1206"/>
        <v>0</v>
      </c>
      <c r="AM4096" s="83" t="b">
        <f t="shared" si="1212"/>
        <v>1</v>
      </c>
      <c r="AN4096" s="47" t="str">
        <f t="shared" si="1207"/>
        <v>Outer</v>
      </c>
      <c r="AO4096" s="48" t="str">
        <f t="shared" si="1208"/>
        <v>0.0-0.1</v>
      </c>
      <c r="AP4096" s="49" t="str">
        <f t="shared" si="1213"/>
        <v>2-3</v>
      </c>
      <c r="AQ4096" s="49" t="str">
        <f t="shared" si="1214"/>
        <v>May</v>
      </c>
      <c r="AR4096" s="48" t="str">
        <f t="shared" si="1215"/>
        <v>265-275</v>
      </c>
      <c r="AS4096" s="49" t="str">
        <f t="shared" si="1209"/>
        <v>LWS-HTI</v>
      </c>
    </row>
    <row r="4097" spans="5:45" x14ac:dyDescent="0.3">
      <c r="E4097" s="15">
        <v>41054.104166666664</v>
      </c>
      <c r="F4097" s="21">
        <v>4.95</v>
      </c>
      <c r="G4097" s="21">
        <v>144.71999740600549</v>
      </c>
      <c r="H4097" s="42">
        <v>1.1602182669451031</v>
      </c>
      <c r="I4097" s="35">
        <v>270.8</v>
      </c>
      <c r="J4097" s="43">
        <v>9.8989898989898989E-2</v>
      </c>
      <c r="K4097" s="44">
        <v>0.5207248975675226</v>
      </c>
      <c r="L4097" s="26">
        <f t="shared" si="1197"/>
        <v>4.8611579852826017</v>
      </c>
      <c r="M4097" s="26">
        <f t="shared" si="1198"/>
        <v>0.1093576130667845</v>
      </c>
      <c r="N4097" s="96">
        <f t="shared" si="1199"/>
        <v>5</v>
      </c>
      <c r="O4097" s="26">
        <f t="shared" si="1200"/>
        <v>0.80909488318944067</v>
      </c>
      <c r="P4097" s="3">
        <f>IF(L4097&gt;'Power Curve'!$C$37,0,INDEX(Ci,$N4097,1)*POWER(1-O4097,3)+INDEX(Ci,$N4097,2)*3*O4097*POWER(1-O4097,2)+INDEX(Ci,$N4097,3)*3*POWER(O4097,2)*(1-O4097)+INDEX(Ci,$N4097,4)*POWER(O4097,3))</f>
        <v>183.88567051719741</v>
      </c>
      <c r="Q4097" s="3">
        <f>MAX(0,MIN(P4097-V4097+W4097,'Power Curve'!$C$39))</f>
        <v>183.15776407237203</v>
      </c>
      <c r="R4097" s="3">
        <f t="shared" si="1201"/>
        <v>144.71999740600549</v>
      </c>
      <c r="S4097" s="3">
        <f t="shared" si="1202"/>
        <v>38.437766666366542</v>
      </c>
      <c r="T4097" s="3">
        <f t="shared" si="1203"/>
        <v>38.437766666366542</v>
      </c>
      <c r="V4097" s="37">
        <f t="array" ref="V4097">SUM(_xlfn.NORM.DIST($AD$3:$AD$1003,$L4097,$AA4097,FALSE)*WindSpeedStep*$AE$3:$AE$1003)/AG4097</f>
        <v>160.69120606975926</v>
      </c>
      <c r="W4097" s="37">
        <f t="array" ref="W4097">SUM(_xlfn.NORM.DIST($AD$3:$AD$1003,$L4097,$AB4097,FALSE)*WindSpeedStep*$AE$3:$AE$1003)/AH4097</f>
        <v>159.96329962493388</v>
      </c>
      <c r="Y4097" s="1">
        <f t="shared" si="1204"/>
        <v>4</v>
      </c>
      <c r="Z4097" s="99">
        <f>IF(L4097&lt;'Power Curve'!$P$28,'Power Curve'!$Q$28,IF(L4097&gt;'Power Curve'!$P$29,'Power Curve'!$Q$29,INDEX(ReferenceTurbulence,Y4097)+(L4097-INDEX(ReferenceTurbulenceWindSpeed,Y4097))*(INDEX(ReferenceTurbulence,Y4097+1)-INDEX(ReferenceTurbulence,Y4097))/(INDEX(ReferenceTurbulenceWindSpeed,Y4097+1)-INDEX(ReferenceTurbulenceWindSpeed,Y4097))))</f>
        <v>0.11764881905009321</v>
      </c>
      <c r="AA4097" s="100">
        <f t="shared" si="1210"/>
        <v>0.57190949618442843</v>
      </c>
      <c r="AB4097" s="29">
        <f t="shared" si="1211"/>
        <v>0.48120553793706561</v>
      </c>
      <c r="AG4097" s="40">
        <f t="array" ref="AG4097">SUM(_xlfn.NORM.DIST($AD$3:$AD$1003,$F4097,$AA4097,FALSE)*WindSpeedStep)</f>
        <v>1.0000000000000036</v>
      </c>
      <c r="AH4097" s="40">
        <f t="array" ref="AH4097">SUM(_xlfn.NORM.DIST($AD$3:$AD$1003,$F4097,$AB4097,FALSE)*WindSpeedStep)</f>
        <v>1.0000000000000038</v>
      </c>
      <c r="AJ4097" s="47">
        <f t="shared" si="1205"/>
        <v>5</v>
      </c>
      <c r="AK4097" s="83" t="b">
        <f>COUNTIF('Power Curve'!$D$2:$D$31,AJ4097)&gt;0</f>
        <v>1</v>
      </c>
      <c r="AL4097" s="83" t="b">
        <f t="shared" si="1206"/>
        <v>0</v>
      </c>
      <c r="AM4097" s="83" t="b">
        <f t="shared" si="1212"/>
        <v>1</v>
      </c>
      <c r="AN4097" s="47" t="str">
        <f t="shared" si="1207"/>
        <v>Outer</v>
      </c>
      <c r="AO4097" s="48" t="str">
        <f t="shared" si="1208"/>
        <v>0.1-0.2</v>
      </c>
      <c r="AP4097" s="49" t="str">
        <f t="shared" si="1213"/>
        <v>2-3</v>
      </c>
      <c r="AQ4097" s="49" t="str">
        <f t="shared" si="1214"/>
        <v>May</v>
      </c>
      <c r="AR4097" s="48" t="str">
        <f t="shared" si="1215"/>
        <v>265-275</v>
      </c>
      <c r="AS4097" s="49" t="str">
        <f t="shared" si="1209"/>
        <v>LWS-LTI</v>
      </c>
    </row>
    <row r="4098" spans="5:45" x14ac:dyDescent="0.3">
      <c r="E4098" s="15">
        <v>41054.111111111109</v>
      </c>
      <c r="F4098" s="21">
        <v>4.8099999999999996</v>
      </c>
      <c r="G4098" s="21">
        <v>104.51999855041461</v>
      </c>
      <c r="H4098" s="42">
        <v>1.1600169969838499</v>
      </c>
      <c r="I4098" s="35">
        <v>274.2</v>
      </c>
      <c r="J4098" s="43">
        <v>3.9501039501039503E-2</v>
      </c>
      <c r="K4098" s="44">
        <v>0.23398978351275024</v>
      </c>
      <c r="L4098" s="26">
        <f t="shared" si="1197"/>
        <v>4.7233975251859031</v>
      </c>
      <c r="M4098" s="26">
        <f t="shared" si="1198"/>
        <v>8.8066289877014814E-2</v>
      </c>
      <c r="N4098" s="96">
        <f t="shared" si="1199"/>
        <v>5</v>
      </c>
      <c r="O4098" s="26">
        <f t="shared" si="1200"/>
        <v>0.65156857188648787</v>
      </c>
      <c r="P4098" s="3">
        <f>IF(L4098&gt;'Power Curve'!$C$37,0,INDEX(Ci,$N4098,1)*POWER(1-O4098,3)+INDEX(Ci,$N4098,2)*3*O4098*POWER(1-O4098,2)+INDEX(Ci,$N4098,3)*3*POWER(O4098,2)*(1-O4098)+INDEX(Ci,$N4098,4)*POWER(O4098,3))</f>
        <v>159.73693813233726</v>
      </c>
      <c r="Q4098" s="3">
        <f>MAX(0,MIN(P4098-V4098+W4098,'Power Curve'!$C$39))</f>
        <v>157.60239460300363</v>
      </c>
      <c r="R4098" s="3">
        <f t="shared" si="1201"/>
        <v>104.51999855041461</v>
      </c>
      <c r="S4098" s="3">
        <f t="shared" si="1202"/>
        <v>53.082396052589019</v>
      </c>
      <c r="T4098" s="3">
        <f t="shared" si="1203"/>
        <v>53.082396052589019</v>
      </c>
      <c r="V4098" s="37">
        <f t="array" ref="V4098">SUM(_xlfn.NORM.DIST($AD$3:$AD$1003,$L4098,$AA4098,FALSE)*WindSpeedStep*$AE$3:$AE$1003)/AG4098</f>
        <v>135.96122407329506</v>
      </c>
      <c r="W4098" s="37">
        <f t="array" ref="W4098">SUM(_xlfn.NORM.DIST($AD$3:$AD$1003,$L4098,$AB4098,FALSE)*WindSpeedStep*$AE$3:$AE$1003)/AH4098</f>
        <v>133.82668054396143</v>
      </c>
      <c r="Y4098" s="1">
        <f t="shared" si="1204"/>
        <v>4</v>
      </c>
      <c r="Z4098" s="99">
        <f>IF(L4098&lt;'Power Curve'!$P$28,'Power Curve'!$Q$28,IF(L4098&gt;'Power Curve'!$P$29,'Power Curve'!$Q$29,INDEX(ReferenceTurbulence,Y4098)+(L4098-INDEX(ReferenceTurbulenceWindSpeed,Y4098))*(INDEX(ReferenceTurbulence,Y4098+1)-INDEX(ReferenceTurbulence,Y4098))/(INDEX(ReferenceTurbulenceWindSpeed,Y4098+1)-INDEX(ReferenceTurbulenceWindSpeed,Y4098))))</f>
        <v>0.11754829036203436</v>
      </c>
      <c r="AA4098" s="100">
        <f t="shared" si="1210"/>
        <v>0.55522730378586704</v>
      </c>
      <c r="AB4098" s="29">
        <f t="shared" si="1211"/>
        <v>0.18657911222148058</v>
      </c>
      <c r="AG4098" s="40">
        <f t="array" ref="AG4098">SUM(_xlfn.NORM.DIST($AD$3:$AD$1003,$F4098,$AA4098,FALSE)*WindSpeedStep)</f>
        <v>1.0000000000000031</v>
      </c>
      <c r="AH4098" s="40">
        <f t="array" ref="AH4098">SUM(_xlfn.NORM.DIST($AD$3:$AD$1003,$F4098,$AB4098,FALSE)*WindSpeedStep)</f>
        <v>1.0000000000000038</v>
      </c>
      <c r="AJ4098" s="47">
        <f t="shared" si="1205"/>
        <v>5</v>
      </c>
      <c r="AK4098" s="83" t="b">
        <f>COUNTIF('Power Curve'!$D$2:$D$31,AJ4098)&gt;0</f>
        <v>1</v>
      </c>
      <c r="AL4098" s="83" t="b">
        <f t="shared" si="1206"/>
        <v>0</v>
      </c>
      <c r="AM4098" s="83" t="b">
        <f t="shared" si="1212"/>
        <v>1</v>
      </c>
      <c r="AN4098" s="47" t="str">
        <f t="shared" si="1207"/>
        <v>Outer</v>
      </c>
      <c r="AO4098" s="48" t="str">
        <f t="shared" si="1208"/>
        <v>0.0-0.1</v>
      </c>
      <c r="AP4098" s="49" t="str">
        <f t="shared" si="1213"/>
        <v>2-3</v>
      </c>
      <c r="AQ4098" s="49" t="str">
        <f t="shared" si="1214"/>
        <v>May</v>
      </c>
      <c r="AR4098" s="48" t="str">
        <f t="shared" si="1215"/>
        <v>265-275</v>
      </c>
      <c r="AS4098" s="49" t="str">
        <f t="shared" si="1209"/>
        <v>LWS-LTI</v>
      </c>
    </row>
    <row r="4099" spans="5:45" x14ac:dyDescent="0.3">
      <c r="E4099" s="15">
        <v>41054.215277777781</v>
      </c>
      <c r="F4099" s="21">
        <v>4.59</v>
      </c>
      <c r="G4099" s="21">
        <v>216.41999435424782</v>
      </c>
      <c r="H4099" s="42">
        <v>1.1640152442484539</v>
      </c>
      <c r="I4099" s="35">
        <v>265</v>
      </c>
      <c r="J4099" s="43">
        <v>0.2570806100217865</v>
      </c>
      <c r="K4099" s="44">
        <v>1.1223686334036786E-2</v>
      </c>
      <c r="L4099" s="26">
        <f t="shared" ref="L4099:L4162" si="1216">F4099*(H4099/Ref_Density)^(1/3)</f>
        <v>4.5125311407203483</v>
      </c>
      <c r="M4099" s="26">
        <f t="shared" ref="M4099:M4162" si="1217">(L4099-CutInWindSpeed)/(RatedWindSpeed-CutInWindSpeed)</f>
        <v>5.5476210413263456E-2</v>
      </c>
      <c r="N4099" s="96">
        <f t="shared" ref="N4099:N4162" si="1218">COUNTIF(xa,"&lt;"&amp;L4099)</f>
        <v>5</v>
      </c>
      <c r="O4099" s="26">
        <f t="shared" ref="O4099:O4162" si="1219">(L4099-INDEX(xa,$N4099))/(INDEX(xb,$N4099)-INDEX(xa,$N4099))</f>
        <v>0.4104471085919183</v>
      </c>
      <c r="P4099" s="3">
        <f>IF(L4099&gt;'Power Curve'!$C$37,0,INDEX(Ci,$N4099,1)*POWER(1-O4099,3)+INDEX(Ci,$N4099,2)*3*O4099*POWER(1-O4099,2)+INDEX(Ci,$N4099,3)*3*POWER(O4099,2)*(1-O4099)+INDEX(Ci,$N4099,4)*POWER(O4099,3))</f>
        <v>123.65563303286396</v>
      </c>
      <c r="Q4099" s="3">
        <f>MAX(0,MIN(P4099-V4099+W4099,'Power Curve'!$C$39))</f>
        <v>163.60814479553204</v>
      </c>
      <c r="R4099" s="3">
        <f t="shared" ref="R4099:R4162" si="1220">IF(AM4099,G4099,"")</f>
        <v>216.41999435424782</v>
      </c>
      <c r="S4099" s="3">
        <f t="shared" ref="S4099:S4162" si="1221">IF(AM4099,Q4099-R4099,"")</f>
        <v>-52.811849558715778</v>
      </c>
      <c r="T4099" s="3">
        <f t="shared" ref="T4099:T4162" si="1222">IF(AM4099,ABS(S4099),"")</f>
        <v>52.811849558715778</v>
      </c>
      <c r="V4099" s="37">
        <f t="array" ref="V4099">SUM(_xlfn.NORM.DIST($AD$3:$AD$1003,$L4099,$AA4099,FALSE)*WindSpeedStep*$AE$3:$AE$1003)/AG4099</f>
        <v>99.127491293528763</v>
      </c>
      <c r="W4099" s="37">
        <f t="array" ref="W4099">SUM(_xlfn.NORM.DIST($AD$3:$AD$1003,$L4099,$AB4099,FALSE)*WindSpeedStep*$AE$3:$AE$1003)/AH4099</f>
        <v>139.08000305619686</v>
      </c>
      <c r="Y4099" s="1">
        <f t="shared" ref="Y4099:Y4162" si="1223">COUNTIF(ReferenceTurbulenceWindSpeed,"&lt;"&amp;L4099)</f>
        <v>4</v>
      </c>
      <c r="Z4099" s="99">
        <f>IF(L4099&lt;'Power Curve'!$P$28,'Power Curve'!$Q$28,IF(L4099&gt;'Power Curve'!$P$29,'Power Curve'!$Q$29,INDEX(ReferenceTurbulence,Y4099)+(L4099-INDEX(ReferenceTurbulenceWindSpeed,Y4099))*(INDEX(ReferenceTurbulence,Y4099+1)-INDEX(ReferenceTurbulence,Y4099))/(INDEX(ReferenceTurbulenceWindSpeed,Y4099+1)-INDEX(ReferenceTurbulenceWindSpeed,Y4099))))</f>
        <v>0.11739441369110024</v>
      </c>
      <c r="AA4099" s="100">
        <f t="shared" si="1210"/>
        <v>0.52974594752769699</v>
      </c>
      <c r="AB4099" s="29">
        <f t="shared" si="1211"/>
        <v>1.1600842583986952</v>
      </c>
      <c r="AG4099" s="40">
        <f t="array" ref="AG4099">SUM(_xlfn.NORM.DIST($AD$3:$AD$1003,$F4099,$AA4099,FALSE)*WindSpeedStep)</f>
        <v>1.0000000000000033</v>
      </c>
      <c r="AH4099" s="40">
        <f t="array" ref="AH4099">SUM(_xlfn.NORM.DIST($AD$3:$AD$1003,$F4099,$AB4099,FALSE)*WindSpeedStep)</f>
        <v>0.99996845530727463</v>
      </c>
      <c r="AJ4099" s="47">
        <f t="shared" ref="AJ4099:AJ4162" si="1224">MROUND(L4099-Centre_First_Bin,Bin_Width)+Centre_First_Bin</f>
        <v>5</v>
      </c>
      <c r="AK4099" s="83" t="b">
        <f>COUNTIF('Power Curve'!$D$2:$D$31,AJ4099)&gt;0</f>
        <v>1</v>
      </c>
      <c r="AL4099" s="83" t="b">
        <f t="shared" ref="AL4099:AL4162" si="1225">(G4099&lt;0)</f>
        <v>0</v>
      </c>
      <c r="AM4099" s="83" t="b">
        <f t="shared" si="1212"/>
        <v>1</v>
      </c>
      <c r="AN4099" s="47" t="str">
        <f t="shared" ref="AN4099:AN4162" si="1226">IF(AM4099,IF(AND(J4099&gt;=LowerTurbLimit,J4099&lt;=UpperTurbLimit,K4099&gt;=LowerShearLimit,K4099&lt;=UpperShearLimit),"Inner","Outer"),"")</f>
        <v>Outer</v>
      </c>
      <c r="AO4099" s="48" t="str">
        <f t="shared" ref="AO4099:AO4162" si="1227">IF(M4099&lt;0,"&lt;0",TEXT(MROUND(M4099+0.05,0.1)-0.1,"0.0")&amp;"-"&amp;TEXT(MROUND(M4099+0.05,0.1),"0.0"))</f>
        <v>0.0-0.1</v>
      </c>
      <c r="AP4099" s="49" t="str">
        <f t="shared" si="1213"/>
        <v>5-6</v>
      </c>
      <c r="AQ4099" s="49" t="str">
        <f t="shared" si="1214"/>
        <v>May</v>
      </c>
      <c r="AR4099" s="48" t="str">
        <f t="shared" si="1215"/>
        <v>265-275</v>
      </c>
      <c r="AS4099" s="49" t="str">
        <f t="shared" ref="AS4099:AS4162" si="1228">IF(AM4099,IF(M4099&lt;0.5,IF(J4099&lt;=LowerTurbLimit,"LWS-LTI",IF(J4099&gt;=UpperTurbLimit,"LWS-HTI","Inner-TI")),IF(J4099&lt;=LowerTurbLimit,"HWS-LTI",IF(J4099&gt;=UpperTurbLimit,"HWS-HTI","Inner-TI"))),"")</f>
        <v>LWS-HTI</v>
      </c>
    </row>
    <row r="4100" spans="5:45" x14ac:dyDescent="0.3">
      <c r="E4100" s="15">
        <v>41054.256944444445</v>
      </c>
      <c r="F4100" s="21">
        <v>4.2699999999999996</v>
      </c>
      <c r="G4100" s="21">
        <v>127.5499954223632</v>
      </c>
      <c r="H4100" s="42">
        <v>1.1655358074850719</v>
      </c>
      <c r="I4100" s="35">
        <v>282.3</v>
      </c>
      <c r="J4100" s="43">
        <v>0.1943793911007026</v>
      </c>
      <c r="K4100" s="44">
        <v>6.3890088674993753E-2</v>
      </c>
      <c r="L4100" s="26">
        <f t="shared" si="1216"/>
        <v>4.199759156129943</v>
      </c>
      <c r="M4100" s="26">
        <f t="shared" si="1217"/>
        <v>7.1362919493908735E-3</v>
      </c>
      <c r="N4100" s="96">
        <f t="shared" si="1218"/>
        <v>5</v>
      </c>
      <c r="O4100" s="26">
        <f t="shared" si="1219"/>
        <v>5.2798644171529005E-2</v>
      </c>
      <c r="P4100" s="3">
        <f>IF(L4100&gt;'Power Curve'!$C$37,0,INDEX(Ci,$N4100,1)*POWER(1-O4100,3)+INDEX(Ci,$N4100,2)*3*O4100*POWER(1-O4100,2)+INDEX(Ci,$N4100,3)*3*POWER(O4100,2)*(1-O4100)+INDEX(Ci,$N4100,4)*POWER(O4100,3))</f>
        <v>81.628623632458371</v>
      </c>
      <c r="Q4100" s="3">
        <f>MAX(0,MIN(P4100-V4100+W4100,'Power Curve'!$C$39))</f>
        <v>107.34656853883891</v>
      </c>
      <c r="R4100" s="3">
        <f t="shared" si="1220"/>
        <v>127.5499954223632</v>
      </c>
      <c r="S4100" s="3">
        <f t="shared" si="1221"/>
        <v>-20.203426883524287</v>
      </c>
      <c r="T4100" s="3">
        <f t="shared" si="1222"/>
        <v>20.203426883524287</v>
      </c>
      <c r="V4100" s="37">
        <f t="array" ref="V4100">SUM(_xlfn.NORM.DIST($AD$3:$AD$1003,$L4100,$AA4100,FALSE)*WindSpeedStep*$AE$3:$AE$1003)/AG4100</f>
        <v>51.156231936838743</v>
      </c>
      <c r="W4100" s="37">
        <f t="array" ref="W4100">SUM(_xlfn.NORM.DIST($AD$3:$AD$1003,$L4100,$AB4100,FALSE)*WindSpeedStep*$AE$3:$AE$1003)/AH4100</f>
        <v>76.874176843219274</v>
      </c>
      <c r="Y4100" s="1">
        <f t="shared" si="1223"/>
        <v>4</v>
      </c>
      <c r="Z4100" s="99">
        <f>IF(L4100&lt;'Power Curve'!$P$28,'Power Curve'!$Q$28,IF(L4100&gt;'Power Curve'!$P$29,'Power Curve'!$Q$29,INDEX(ReferenceTurbulence,Y4100)+(L4100-INDEX(ReferenceTurbulenceWindSpeed,Y4100))*(INDEX(ReferenceTurbulence,Y4100+1)-INDEX(ReferenceTurbulence,Y4100))/(INDEX(ReferenceTurbulenceWindSpeed,Y4100+1)-INDEX(ReferenceTurbulenceWindSpeed,Y4100))))</f>
        <v>0.11716617289362931</v>
      </c>
      <c r="AA4100" s="100">
        <f t="shared" ref="AA4100:AA4163" si="1229">Z4100*L4100</f>
        <v>0.49206970739872363</v>
      </c>
      <c r="AB4100" s="29">
        <f t="shared" ref="AB4100:AB4163" si="1230">L4100*J4100</f>
        <v>0.81634662753813891</v>
      </c>
      <c r="AG4100" s="40">
        <f t="array" ref="AG4100">SUM(_xlfn.NORM.DIST($AD$3:$AD$1003,$F4100,$AA4100,FALSE)*WindSpeedStep)</f>
        <v>1.0000000000000027</v>
      </c>
      <c r="AH4100" s="40">
        <f t="array" ref="AH4100">SUM(_xlfn.NORM.DIST($AD$3:$AD$1003,$F4100,$AB4100,FALSE)*WindSpeedStep)</f>
        <v>0.9999999405474963</v>
      </c>
      <c r="AJ4100" s="47">
        <f t="shared" si="1224"/>
        <v>4</v>
      </c>
      <c r="AK4100" s="83" t="b">
        <f>COUNTIF('Power Curve'!$D$2:$D$31,AJ4100)&gt;0</f>
        <v>1</v>
      </c>
      <c r="AL4100" s="83" t="b">
        <f t="shared" si="1225"/>
        <v>0</v>
      </c>
      <c r="AM4100" s="83" t="b">
        <f t="shared" ref="AM4100:AM4163" si="1231">AND(AK4100,NOT(AL4100))</f>
        <v>1</v>
      </c>
      <c r="AN4100" s="47" t="str">
        <f t="shared" si="1226"/>
        <v>Outer</v>
      </c>
      <c r="AO4100" s="48" t="str">
        <f t="shared" si="1227"/>
        <v>0.0-0.1</v>
      </c>
      <c r="AP4100" s="49" t="str">
        <f t="shared" ref="AP4100:AP4163" si="1232">IF(AM4100,HOUR(E4100)&amp;"-"&amp;HOUR(E4100)+1,"")</f>
        <v>6-7</v>
      </c>
      <c r="AQ4100" s="49" t="str">
        <f t="shared" ref="AQ4100:AQ4163" si="1233">IF(AM4100,TEXT(E4100,"mmm"),"")</f>
        <v>May</v>
      </c>
      <c r="AR4100" s="48" t="str">
        <f t="shared" ref="AR4100:AR4163" si="1234">IF(AM4100,IF(OR(I4100&lt;5,I4100&gt;=355),"355-5",MROUND(I4100,10)-5&amp;"-"&amp;MROUND(I4100,10)+5),"")</f>
        <v>275-285</v>
      </c>
      <c r="AS4100" s="49" t="str">
        <f t="shared" si="1228"/>
        <v>LWS-HTI</v>
      </c>
    </row>
    <row r="4101" spans="5:45" x14ac:dyDescent="0.3">
      <c r="E4101" s="15">
        <v>41054.263888888891</v>
      </c>
      <c r="F4101" s="21">
        <v>5.52</v>
      </c>
      <c r="G4101" s="21">
        <v>284.3599929809568</v>
      </c>
      <c r="H4101" s="42">
        <v>1.1662077455131445</v>
      </c>
      <c r="I4101" s="35">
        <v>283.60000000000002</v>
      </c>
      <c r="J4101" s="43">
        <v>0.14311594202898553</v>
      </c>
      <c r="K4101" s="44">
        <v>0.12283732686870165</v>
      </c>
      <c r="L4101" s="26">
        <f t="shared" si="1216"/>
        <v>5.4302399687394303</v>
      </c>
      <c r="M4101" s="26">
        <f t="shared" si="1217"/>
        <v>0.19731106809117629</v>
      </c>
      <c r="N4101" s="96">
        <f t="shared" si="1218"/>
        <v>6</v>
      </c>
      <c r="O4101" s="26">
        <f t="shared" si="1219"/>
        <v>0.40081108050063419</v>
      </c>
      <c r="P4101" s="3">
        <f>IF(L4101&gt;'Power Curve'!$C$37,0,INDEX(Ci,$N4101,1)*POWER(1-O4101,3)+INDEX(Ci,$N4101,2)*3*O4101*POWER(1-O4101,2)+INDEX(Ci,$N4101,3)*3*POWER(O4101,2)*(1-O4101)+INDEX(Ci,$N4101,4)*POWER(O4101,3))</f>
        <v>271.30221137868813</v>
      </c>
      <c r="Q4101" s="3">
        <f>MAX(0,MIN(P4101-V4101+W4101,'Power Curve'!$C$39))</f>
        <v>272.81208974955894</v>
      </c>
      <c r="R4101" s="3">
        <f t="shared" si="1220"/>
        <v>284.3599929809568</v>
      </c>
      <c r="S4101" s="3">
        <f t="shared" si="1221"/>
        <v>-11.547903231397868</v>
      </c>
      <c r="T4101" s="3">
        <f t="shared" si="1222"/>
        <v>11.547903231397868</v>
      </c>
      <c r="V4101" s="37">
        <f t="array" ref="V4101">SUM(_xlfn.NORM.DIST($AD$3:$AD$1003,$L4101,$AA4101,FALSE)*WindSpeedStep*$AE$3:$AE$1003)/AG4101</f>
        <v>262.97099582323796</v>
      </c>
      <c r="W4101" s="37">
        <f t="array" ref="W4101">SUM(_xlfn.NORM.DIST($AD$3:$AD$1003,$L4101,$AB4101,FALSE)*WindSpeedStep*$AE$3:$AE$1003)/AH4101</f>
        <v>264.48087419410876</v>
      </c>
      <c r="Y4101" s="1">
        <f t="shared" si="1223"/>
        <v>5</v>
      </c>
      <c r="Z4101" s="99">
        <f>IF(L4101&lt;'Power Curve'!$P$28,'Power Curve'!$Q$28,IF(L4101&gt;'Power Curve'!$P$29,'Power Curve'!$Q$29,INDEX(ReferenceTurbulence,Y4101)+(L4101-INDEX(ReferenceTurbulenceWindSpeed,Y4101))*(INDEX(ReferenceTurbulence,Y4101+1)-INDEX(ReferenceTurbulence,Y4101))/(INDEX(ReferenceTurbulenceWindSpeed,Y4101+1)-INDEX(ReferenceTurbulenceWindSpeed,Y4101))))</f>
        <v>0.11930787543831999</v>
      </c>
      <c r="AA4101" s="100">
        <f t="shared" si="1229"/>
        <v>0.64787039379055056</v>
      </c>
      <c r="AB4101" s="29">
        <f t="shared" si="1230"/>
        <v>0.77715390856959254</v>
      </c>
      <c r="AG4101" s="40">
        <f t="array" ref="AG4101">SUM(_xlfn.NORM.DIST($AD$3:$AD$1003,$F4101,$AA4101,FALSE)*WindSpeedStep)</f>
        <v>1.0000000000000036</v>
      </c>
      <c r="AH4101" s="40">
        <f t="array" ref="AH4101">SUM(_xlfn.NORM.DIST($AD$3:$AD$1003,$F4101,$AB4101,FALSE)*WindSpeedStep)</f>
        <v>0.99999999999963429</v>
      </c>
      <c r="AJ4101" s="47">
        <f t="shared" si="1224"/>
        <v>5</v>
      </c>
      <c r="AK4101" s="83" t="b">
        <f>COUNTIF('Power Curve'!$D$2:$D$31,AJ4101)&gt;0</f>
        <v>1</v>
      </c>
      <c r="AL4101" s="83" t="b">
        <f t="shared" si="1225"/>
        <v>0</v>
      </c>
      <c r="AM4101" s="83" t="b">
        <f t="shared" si="1231"/>
        <v>1</v>
      </c>
      <c r="AN4101" s="47" t="str">
        <f t="shared" si="1226"/>
        <v>Outer</v>
      </c>
      <c r="AO4101" s="48" t="str">
        <f t="shared" si="1227"/>
        <v>0.1-0.2</v>
      </c>
      <c r="AP4101" s="49" t="str">
        <f t="shared" si="1232"/>
        <v>6-7</v>
      </c>
      <c r="AQ4101" s="49" t="str">
        <f t="shared" si="1233"/>
        <v>May</v>
      </c>
      <c r="AR4101" s="48" t="str">
        <f t="shared" si="1234"/>
        <v>275-285</v>
      </c>
      <c r="AS4101" s="49" t="str">
        <f t="shared" si="1228"/>
        <v>LWS-HTI</v>
      </c>
    </row>
    <row r="4102" spans="5:45" x14ac:dyDescent="0.3">
      <c r="E4102" s="15">
        <v>41054.270833333336</v>
      </c>
      <c r="F4102" s="21">
        <v>5.3</v>
      </c>
      <c r="G4102" s="21">
        <v>177.6099929809568</v>
      </c>
      <c r="H4102" s="42">
        <v>1.1664925622956841</v>
      </c>
      <c r="I4102" s="35">
        <v>296.60000000000002</v>
      </c>
      <c r="J4102" s="43">
        <v>0.12641509433962264</v>
      </c>
      <c r="K4102" s="44">
        <v>9.0537566423995769E-2</v>
      </c>
      <c r="L4102" s="26">
        <f t="shared" si="1216"/>
        <v>5.2142417744693024</v>
      </c>
      <c r="M4102" s="26">
        <f t="shared" si="1217"/>
        <v>0.16392785087933015</v>
      </c>
      <c r="N4102" s="96">
        <f t="shared" si="1218"/>
        <v>6</v>
      </c>
      <c r="O4102" s="26">
        <f t="shared" si="1219"/>
        <v>0.18552184569439592</v>
      </c>
      <c r="P4102" s="3">
        <f>IF(L4102&gt;'Power Curve'!$C$37,0,INDEX(Ci,$N4102,1)*POWER(1-O4102,3)+INDEX(Ci,$N4102,2)*3*O4102*POWER(1-O4102,2)+INDEX(Ci,$N4102,3)*3*POWER(O4102,2)*(1-O4102)+INDEX(Ci,$N4102,4)*POWER(O4102,3))</f>
        <v>239.56557127067015</v>
      </c>
      <c r="Q4102" s="3">
        <f>MAX(0,MIN(P4102-V4102+W4102,'Power Curve'!$C$39))</f>
        <v>239.72958680284839</v>
      </c>
      <c r="R4102" s="3">
        <f t="shared" si="1220"/>
        <v>177.6099929809568</v>
      </c>
      <c r="S4102" s="3">
        <f t="shared" si="1221"/>
        <v>62.119593821891584</v>
      </c>
      <c r="T4102" s="3">
        <f t="shared" si="1222"/>
        <v>62.119593821891584</v>
      </c>
      <c r="V4102" s="37">
        <f t="array" ref="V4102">SUM(_xlfn.NORM.DIST($AD$3:$AD$1003,$L4102,$AA4102,FALSE)*WindSpeedStep*$AE$3:$AE$1003)/AG4102</f>
        <v>224.16397345874478</v>
      </c>
      <c r="W4102" s="37">
        <f t="array" ref="W4102">SUM(_xlfn.NORM.DIST($AD$3:$AD$1003,$L4102,$AB4102,FALSE)*WindSpeedStep*$AE$3:$AE$1003)/AH4102</f>
        <v>224.32798899092302</v>
      </c>
      <c r="Y4102" s="1">
        <f t="shared" si="1223"/>
        <v>5</v>
      </c>
      <c r="Z4102" s="99">
        <f>IF(L4102&lt;'Power Curve'!$P$28,'Power Curve'!$Q$28,IF(L4102&gt;'Power Curve'!$P$29,'Power Curve'!$Q$29,INDEX(ReferenceTurbulence,Y4102)+(L4102-INDEX(ReferenceTurbulenceWindSpeed,Y4102))*(INDEX(ReferenceTurbulence,Y4102+1)-INDEX(ReferenceTurbulence,Y4102))/(INDEX(ReferenceTurbulenceWindSpeed,Y4102+1)-INDEX(ReferenceTurbulenceWindSpeed,Y4102))))</f>
        <v>0.11848217900753145</v>
      </c>
      <c r="AA4102" s="100">
        <f t="shared" si="1229"/>
        <v>0.61779472731122032</v>
      </c>
      <c r="AB4102" s="29">
        <f t="shared" si="1230"/>
        <v>0.65915886582913819</v>
      </c>
      <c r="AG4102" s="40">
        <f t="array" ref="AG4102">SUM(_xlfn.NORM.DIST($AD$3:$AD$1003,$F4102,$AA4102,FALSE)*WindSpeedStep)</f>
        <v>1.0000000000000038</v>
      </c>
      <c r="AH4102" s="40">
        <f t="array" ref="AH4102">SUM(_xlfn.NORM.DIST($AD$3:$AD$1003,$F4102,$AB4102,FALSE)*WindSpeedStep)</f>
        <v>1.0000000000000033</v>
      </c>
      <c r="AJ4102" s="47">
        <f t="shared" si="1224"/>
        <v>5</v>
      </c>
      <c r="AK4102" s="83" t="b">
        <f>COUNTIF('Power Curve'!$D$2:$D$31,AJ4102)&gt;0</f>
        <v>1</v>
      </c>
      <c r="AL4102" s="83" t="b">
        <f t="shared" si="1225"/>
        <v>0</v>
      </c>
      <c r="AM4102" s="83" t="b">
        <f t="shared" si="1231"/>
        <v>1</v>
      </c>
      <c r="AN4102" s="47" t="str">
        <f t="shared" si="1226"/>
        <v>Outer</v>
      </c>
      <c r="AO4102" s="48" t="str">
        <f t="shared" si="1227"/>
        <v>0.1-0.2</v>
      </c>
      <c r="AP4102" s="49" t="str">
        <f t="shared" si="1232"/>
        <v>6-7</v>
      </c>
      <c r="AQ4102" s="49" t="str">
        <f t="shared" si="1233"/>
        <v>May</v>
      </c>
      <c r="AR4102" s="48" t="str">
        <f t="shared" si="1234"/>
        <v>295-305</v>
      </c>
      <c r="AS4102" s="49" t="str">
        <f t="shared" si="1228"/>
        <v>Inner-TI</v>
      </c>
    </row>
    <row r="4103" spans="5:45" x14ac:dyDescent="0.3">
      <c r="E4103" s="15">
        <v>41054.277777777781</v>
      </c>
      <c r="F4103" s="21">
        <v>5.57</v>
      </c>
      <c r="G4103" s="21">
        <v>290.46999359130831</v>
      </c>
      <c r="H4103" s="42">
        <v>1.1667775221139991</v>
      </c>
      <c r="I4103" s="35">
        <v>300.39999999999998</v>
      </c>
      <c r="J4103" s="43">
        <v>0.27468581687612209</v>
      </c>
      <c r="K4103" s="44">
        <v>0.11007207993410387</v>
      </c>
      <c r="L4103" s="26">
        <f t="shared" si="1216"/>
        <v>5.4803191447816646</v>
      </c>
      <c r="M4103" s="26">
        <f t="shared" si="1217"/>
        <v>0.20505096618271973</v>
      </c>
      <c r="N4103" s="96">
        <f t="shared" si="1218"/>
        <v>6</v>
      </c>
      <c r="O4103" s="26">
        <f t="shared" si="1219"/>
        <v>0.45072588430855931</v>
      </c>
      <c r="P4103" s="3">
        <f>IF(L4103&gt;'Power Curve'!$C$37,0,INDEX(Ci,$N4103,1)*POWER(1-O4103,3)+INDEX(Ci,$N4103,2)*3*O4103*POWER(1-O4103,2)+INDEX(Ci,$N4103,3)*3*POWER(O4103,2)*(1-O4103)+INDEX(Ci,$N4103,4)*POWER(O4103,3))</f>
        <v>278.7009134109112</v>
      </c>
      <c r="Q4103" s="3">
        <f>MAX(0,MIN(P4103-V4103+W4103,'Power Curve'!$C$39))</f>
        <v>317.1774395988997</v>
      </c>
      <c r="R4103" s="3">
        <f t="shared" si="1220"/>
        <v>290.46999359130831</v>
      </c>
      <c r="S4103" s="3">
        <f t="shared" si="1221"/>
        <v>26.707446007591386</v>
      </c>
      <c r="T4103" s="3">
        <f t="shared" si="1222"/>
        <v>26.707446007591386</v>
      </c>
      <c r="V4103" s="37">
        <f t="array" ref="V4103">SUM(_xlfn.NORM.DIST($AD$3:$AD$1003,$L4103,$AA4103,FALSE)*WindSpeedStep*$AE$3:$AE$1003)/AG4103</f>
        <v>272.03793082607388</v>
      </c>
      <c r="W4103" s="37">
        <f t="array" ref="W4103">SUM(_xlfn.NORM.DIST($AD$3:$AD$1003,$L4103,$AB4103,FALSE)*WindSpeedStep*$AE$3:$AE$1003)/AH4103</f>
        <v>310.51445701406237</v>
      </c>
      <c r="Y4103" s="1">
        <f t="shared" si="1223"/>
        <v>5</v>
      </c>
      <c r="Z4103" s="99">
        <f>IF(L4103&lt;'Power Curve'!$P$28,'Power Curve'!$Q$28,IF(L4103&gt;'Power Curve'!$P$29,'Power Curve'!$Q$29,INDEX(ReferenceTurbulence,Y4103)+(L4103-INDEX(ReferenceTurbulenceWindSpeed,Y4103))*(INDEX(ReferenceTurbulence,Y4103+1)-INDEX(ReferenceTurbulence,Y4103))/(INDEX(ReferenceTurbulenceWindSpeed,Y4103+1)-INDEX(ReferenceTurbulenceWindSpeed,Y4103))))</f>
        <v>0.1194993131355407</v>
      </c>
      <c r="AA4103" s="100">
        <f t="shared" si="1229"/>
        <v>0.65489437356496272</v>
      </c>
      <c r="AB4103" s="29">
        <f t="shared" si="1230"/>
        <v>1.5053659410262024</v>
      </c>
      <c r="AG4103" s="40">
        <f t="array" ref="AG4103">SUM(_xlfn.NORM.DIST($AD$3:$AD$1003,$F4103,$AA4103,FALSE)*WindSpeedStep)</f>
        <v>1.0000000000000036</v>
      </c>
      <c r="AH4103" s="40">
        <f t="array" ref="AH4103">SUM(_xlfn.NORM.DIST($AD$3:$AD$1003,$F4103,$AB4103,FALSE)*WindSpeedStep)</f>
        <v>0.99990576795262376</v>
      </c>
      <c r="AJ4103" s="47">
        <f t="shared" si="1224"/>
        <v>5</v>
      </c>
      <c r="AK4103" s="83" t="b">
        <f>COUNTIF('Power Curve'!$D$2:$D$31,AJ4103)&gt;0</f>
        <v>1</v>
      </c>
      <c r="AL4103" s="83" t="b">
        <f t="shared" si="1225"/>
        <v>0</v>
      </c>
      <c r="AM4103" s="83" t="b">
        <f t="shared" si="1231"/>
        <v>1</v>
      </c>
      <c r="AN4103" s="47" t="str">
        <f t="shared" si="1226"/>
        <v>Outer</v>
      </c>
      <c r="AO4103" s="48" t="str">
        <f t="shared" si="1227"/>
        <v>0.2-0.3</v>
      </c>
      <c r="AP4103" s="49" t="str">
        <f t="shared" si="1232"/>
        <v>6-7</v>
      </c>
      <c r="AQ4103" s="49" t="str">
        <f t="shared" si="1233"/>
        <v>May</v>
      </c>
      <c r="AR4103" s="48" t="str">
        <f t="shared" si="1234"/>
        <v>295-305</v>
      </c>
      <c r="AS4103" s="49" t="str">
        <f t="shared" si="1228"/>
        <v>LWS-HTI</v>
      </c>
    </row>
    <row r="4104" spans="5:45" x14ac:dyDescent="0.3">
      <c r="E4104" s="15">
        <v>41054.284722222219</v>
      </c>
      <c r="F4104" s="21">
        <v>7.79</v>
      </c>
      <c r="G4104" s="21">
        <v>623.87002444267318</v>
      </c>
      <c r="H4104" s="42">
        <v>1.1674701412497435</v>
      </c>
      <c r="I4104" s="35">
        <v>297.10000000000002</v>
      </c>
      <c r="J4104" s="43">
        <v>0.11810012836970475</v>
      </c>
      <c r="K4104" s="44">
        <v>5.8923856894428771E-2</v>
      </c>
      <c r="L4104" s="26">
        <f t="shared" si="1216"/>
        <v>7.6660919160529799</v>
      </c>
      <c r="M4104" s="26">
        <f t="shared" si="1217"/>
        <v>0.54286919399547207</v>
      </c>
      <c r="N4104" s="96">
        <f t="shared" si="1218"/>
        <v>8</v>
      </c>
      <c r="O4104" s="26">
        <f t="shared" si="1219"/>
        <v>0.65518581377800034</v>
      </c>
      <c r="P4104" s="3">
        <f>IF(L4104&gt;'Power Curve'!$C$37,0,INDEX(Ci,$N4104,1)*POWER(1-O4104,3)+INDEX(Ci,$N4104,2)*3*O4104*POWER(1-O4104,2)+INDEX(Ci,$N4104,3)*3*POWER(O4104,2)*(1-O4104)+INDEX(Ci,$N4104,4)*POWER(O4104,3))</f>
        <v>779.62563055202054</v>
      </c>
      <c r="Q4104" s="3">
        <f>MAX(0,MIN(P4104-V4104+W4104,'Power Curve'!$C$39))</f>
        <v>779.06438416377227</v>
      </c>
      <c r="R4104" s="3">
        <f t="shared" si="1220"/>
        <v>623.87002444267318</v>
      </c>
      <c r="S4104" s="3">
        <f t="shared" si="1221"/>
        <v>155.19435972109909</v>
      </c>
      <c r="T4104" s="3">
        <f t="shared" si="1222"/>
        <v>155.19435972109909</v>
      </c>
      <c r="V4104" s="37">
        <f t="array" ref="V4104">SUM(_xlfn.NORM.DIST($AD$3:$AD$1003,$L4104,$AA4104,FALSE)*WindSpeedStep*$AE$3:$AE$1003)/AG4104</f>
        <v>773.78579303651156</v>
      </c>
      <c r="W4104" s="37">
        <f t="array" ref="W4104">SUM(_xlfn.NORM.DIST($AD$3:$AD$1003,$L4104,$AB4104,FALSE)*WindSpeedStep*$AE$3:$AE$1003)/AH4104</f>
        <v>773.2245466482633</v>
      </c>
      <c r="Y4104" s="1">
        <f t="shared" si="1223"/>
        <v>7</v>
      </c>
      <c r="Z4104" s="99">
        <f>IF(L4104&lt;'Power Curve'!$P$28,'Power Curve'!$Q$28,IF(L4104&gt;'Power Curve'!$P$29,'Power Curve'!$Q$29,INDEX(ReferenceTurbulence,Y4104)+(L4104-INDEX(ReferenceTurbulenceWindSpeed,Y4104))*(INDEX(ReferenceTurbulence,Y4104+1)-INDEX(ReferenceTurbulence,Y4104))/(INDEX(ReferenceTurbulenceWindSpeed,Y4104+1)-INDEX(ReferenceTurbulenceWindSpeed,Y4104))))</f>
        <v>0.119491424245441</v>
      </c>
      <c r="AA4104" s="100">
        <f t="shared" si="1229"/>
        <v>0.91603224144563233</v>
      </c>
      <c r="AB4104" s="29">
        <f t="shared" si="1230"/>
        <v>0.90536643937981276</v>
      </c>
      <c r="AG4104" s="40">
        <f t="array" ref="AG4104">SUM(_xlfn.NORM.DIST($AD$3:$AD$1003,$F4104,$AA4104,FALSE)*WindSpeedStep)</f>
        <v>1.0000000000000031</v>
      </c>
      <c r="AH4104" s="40">
        <f t="array" ref="AH4104">SUM(_xlfn.NORM.DIST($AD$3:$AD$1003,$F4104,$AB4104,FALSE)*WindSpeedStep)</f>
        <v>1.0000000000000038</v>
      </c>
      <c r="AJ4104" s="47">
        <f t="shared" si="1224"/>
        <v>8</v>
      </c>
      <c r="AK4104" s="83" t="b">
        <f>COUNTIF('Power Curve'!$D$2:$D$31,AJ4104)&gt;0</f>
        <v>1</v>
      </c>
      <c r="AL4104" s="83" t="b">
        <f t="shared" si="1225"/>
        <v>0</v>
      </c>
      <c r="AM4104" s="83" t="b">
        <f t="shared" si="1231"/>
        <v>1</v>
      </c>
      <c r="AN4104" s="47" t="str">
        <f t="shared" si="1226"/>
        <v>Outer</v>
      </c>
      <c r="AO4104" s="48" t="str">
        <f t="shared" si="1227"/>
        <v>0.5-0.6</v>
      </c>
      <c r="AP4104" s="49" t="str">
        <f t="shared" si="1232"/>
        <v>6-7</v>
      </c>
      <c r="AQ4104" s="49" t="str">
        <f t="shared" si="1233"/>
        <v>May</v>
      </c>
      <c r="AR4104" s="48" t="str">
        <f t="shared" si="1234"/>
        <v>295-305</v>
      </c>
      <c r="AS4104" s="49" t="str">
        <f t="shared" si="1228"/>
        <v>Inner-TI</v>
      </c>
    </row>
    <row r="4105" spans="5:45" x14ac:dyDescent="0.3">
      <c r="E4105" s="15">
        <v>41054.291666666664</v>
      </c>
      <c r="F4105" s="21">
        <v>7.27</v>
      </c>
      <c r="G4105" s="21">
        <v>689.93997955322266</v>
      </c>
      <c r="H4105" s="42">
        <v>1.1675516778605166</v>
      </c>
      <c r="I4105" s="35">
        <v>288.60000000000002</v>
      </c>
      <c r="J4105" s="43">
        <v>9.2159559834938107E-2</v>
      </c>
      <c r="K4105" s="44">
        <v>0.14493081184680176</v>
      </c>
      <c r="L4105" s="26">
        <f t="shared" si="1216"/>
        <v>7.1545296097203641</v>
      </c>
      <c r="M4105" s="26">
        <f t="shared" si="1217"/>
        <v>0.46380559048989178</v>
      </c>
      <c r="N4105" s="96">
        <f t="shared" si="1218"/>
        <v>8</v>
      </c>
      <c r="O4105" s="26">
        <f t="shared" si="1219"/>
        <v>0.1403079885164791</v>
      </c>
      <c r="P4105" s="3">
        <f>IF(L4105&gt;'Power Curve'!$C$37,0,INDEX(Ci,$N4105,1)*POWER(1-O4105,3)+INDEX(Ci,$N4105,2)*3*O4105*POWER(1-O4105,2)+INDEX(Ci,$N4105,3)*3*POWER(O4105,2)*(1-O4105)+INDEX(Ci,$N4105,4)*POWER(O4105,3))</f>
        <v>636.73701858582672</v>
      </c>
      <c r="Q4105" s="3">
        <f>MAX(0,MIN(P4105-V4105+W4105,'Power Curve'!$C$39))</f>
        <v>628.60844015874511</v>
      </c>
      <c r="R4105" s="3">
        <f t="shared" si="1220"/>
        <v>689.93997955322266</v>
      </c>
      <c r="S4105" s="3">
        <f t="shared" si="1221"/>
        <v>-61.331539394477545</v>
      </c>
      <c r="T4105" s="3">
        <f t="shared" si="1222"/>
        <v>61.331539394477545</v>
      </c>
      <c r="V4105" s="37">
        <f t="array" ref="V4105">SUM(_xlfn.NORM.DIST($AD$3:$AD$1003,$L4105,$AA4105,FALSE)*WindSpeedStep*$AE$3:$AE$1003)/AG4105</f>
        <v>633.42541472950813</v>
      </c>
      <c r="W4105" s="37">
        <f t="array" ref="W4105">SUM(_xlfn.NORM.DIST($AD$3:$AD$1003,$L4105,$AB4105,FALSE)*WindSpeedStep*$AE$3:$AE$1003)/AH4105</f>
        <v>625.29683630242653</v>
      </c>
      <c r="Y4105" s="1">
        <f t="shared" si="1223"/>
        <v>7</v>
      </c>
      <c r="Z4105" s="99">
        <f>IF(L4105&lt;'Power Curve'!$P$28,'Power Curve'!$Q$28,IF(L4105&gt;'Power Curve'!$P$29,'Power Curve'!$Q$29,INDEX(ReferenceTurbulence,Y4105)+(L4105-INDEX(ReferenceTurbulenceWindSpeed,Y4105))*(INDEX(ReferenceTurbulence,Y4105+1)-INDEX(ReferenceTurbulence,Y4105))/(INDEX(ReferenceTurbulenceWindSpeed,Y4105+1)-INDEX(ReferenceTurbulenceWindSpeed,Y4105))))</f>
        <v>0.11963350911014144</v>
      </c>
      <c r="AA4105" s="100">
        <f t="shared" si="1229"/>
        <v>0.85592148324325779</v>
      </c>
      <c r="AB4105" s="29">
        <f t="shared" si="1230"/>
        <v>0.6593582996578603</v>
      </c>
      <c r="AG4105" s="40">
        <f t="array" ref="AG4105">SUM(_xlfn.NORM.DIST($AD$3:$AD$1003,$F4105,$AA4105,FALSE)*WindSpeedStep)</f>
        <v>1.0000000000000031</v>
      </c>
      <c r="AH4105" s="40">
        <f t="array" ref="AH4105">SUM(_xlfn.NORM.DIST($AD$3:$AD$1003,$F4105,$AB4105,FALSE)*WindSpeedStep)</f>
        <v>1.0000000000000042</v>
      </c>
      <c r="AJ4105" s="47">
        <f t="shared" si="1224"/>
        <v>7</v>
      </c>
      <c r="AK4105" s="83" t="b">
        <f>COUNTIF('Power Curve'!$D$2:$D$31,AJ4105)&gt;0</f>
        <v>1</v>
      </c>
      <c r="AL4105" s="83" t="b">
        <f t="shared" si="1225"/>
        <v>0</v>
      </c>
      <c r="AM4105" s="83" t="b">
        <f t="shared" si="1231"/>
        <v>1</v>
      </c>
      <c r="AN4105" s="47" t="str">
        <f t="shared" si="1226"/>
        <v>Outer</v>
      </c>
      <c r="AO4105" s="48" t="str">
        <f t="shared" si="1227"/>
        <v>0.4-0.5</v>
      </c>
      <c r="AP4105" s="49" t="str">
        <f t="shared" si="1232"/>
        <v>7-8</v>
      </c>
      <c r="AQ4105" s="49" t="str">
        <f t="shared" si="1233"/>
        <v>May</v>
      </c>
      <c r="AR4105" s="48" t="str">
        <f t="shared" si="1234"/>
        <v>285-295</v>
      </c>
      <c r="AS4105" s="49" t="str">
        <f t="shared" si="1228"/>
        <v>LWS-LTI</v>
      </c>
    </row>
    <row r="4106" spans="5:45" x14ac:dyDescent="0.3">
      <c r="E4106" s="15">
        <v>41054.298611111109</v>
      </c>
      <c r="F4106" s="21">
        <v>7.33</v>
      </c>
      <c r="G4106" s="21">
        <v>597.65002918243408</v>
      </c>
      <c r="H4106" s="42">
        <v>1.1672475487441165</v>
      </c>
      <c r="I4106" s="35">
        <v>278.39999999999998</v>
      </c>
      <c r="J4106" s="43">
        <v>5.8663028649386086E-2</v>
      </c>
      <c r="K4106" s="44">
        <v>8.6634467424606801E-2</v>
      </c>
      <c r="L4106" s="26">
        <f t="shared" si="1216"/>
        <v>7.2129502256020723</v>
      </c>
      <c r="M4106" s="26">
        <f t="shared" si="1217"/>
        <v>0.47283468499792219</v>
      </c>
      <c r="N4106" s="96">
        <f t="shared" si="1218"/>
        <v>8</v>
      </c>
      <c r="O4106" s="26">
        <f t="shared" si="1219"/>
        <v>0.19910723795933202</v>
      </c>
      <c r="P4106" s="3">
        <f>IF(L4106&gt;'Power Curve'!$C$37,0,INDEX(Ci,$N4106,1)*POWER(1-O4106,3)+INDEX(Ci,$N4106,2)*3*O4106*POWER(1-O4106,2)+INDEX(Ci,$N4106,3)*3*POWER(O4106,2)*(1-O4106)+INDEX(Ci,$N4106,4)*POWER(O4106,3))</f>
        <v>652.367577775619</v>
      </c>
      <c r="Q4106" s="3">
        <f>MAX(0,MIN(P4106-V4106+W4106,'Power Curve'!$C$39))</f>
        <v>637.10517541044965</v>
      </c>
      <c r="R4106" s="3">
        <f t="shared" si="1220"/>
        <v>597.65002918243408</v>
      </c>
      <c r="S4106" s="3">
        <f t="shared" si="1221"/>
        <v>39.455146228015565</v>
      </c>
      <c r="T4106" s="3">
        <f t="shared" si="1222"/>
        <v>39.455146228015565</v>
      </c>
      <c r="V4106" s="37">
        <f t="array" ref="V4106">SUM(_xlfn.NORM.DIST($AD$3:$AD$1003,$L4106,$AA4106,FALSE)*WindSpeedStep*$AE$3:$AE$1003)/AG4106</f>
        <v>648.69142955045334</v>
      </c>
      <c r="W4106" s="37">
        <f t="array" ref="W4106">SUM(_xlfn.NORM.DIST($AD$3:$AD$1003,$L4106,$AB4106,FALSE)*WindSpeedStep*$AE$3:$AE$1003)/AH4106</f>
        <v>633.42902718528399</v>
      </c>
      <c r="Y4106" s="1">
        <f t="shared" si="1223"/>
        <v>7</v>
      </c>
      <c r="Z4106" s="99">
        <f>IF(L4106&lt;'Power Curve'!$P$28,'Power Curve'!$Q$28,IF(L4106&gt;'Power Curve'!$P$29,'Power Curve'!$Q$29,INDEX(ReferenceTurbulence,Y4106)+(L4106-INDEX(ReferenceTurbulenceWindSpeed,Y4106))*(INDEX(ReferenceTurbulence,Y4106+1)-INDEX(ReferenceTurbulence,Y4106))/(INDEX(ReferenceTurbulenceWindSpeed,Y4106+1)-INDEX(ReferenceTurbulenceWindSpeed,Y4106))))</f>
        <v>0.1196172829629048</v>
      </c>
      <c r="AA4106" s="100">
        <f t="shared" si="1229"/>
        <v>0.86279350813319111</v>
      </c>
      <c r="AB4106" s="29">
        <f t="shared" si="1230"/>
        <v>0.42313350573109021</v>
      </c>
      <c r="AG4106" s="40">
        <f t="array" ref="AG4106">SUM(_xlfn.NORM.DIST($AD$3:$AD$1003,$F4106,$AA4106,FALSE)*WindSpeedStep)</f>
        <v>1.0000000000000036</v>
      </c>
      <c r="AH4106" s="40">
        <f t="array" ref="AH4106">SUM(_xlfn.NORM.DIST($AD$3:$AD$1003,$F4106,$AB4106,FALSE)*WindSpeedStep)</f>
        <v>1.0000000000000038</v>
      </c>
      <c r="AJ4106" s="47">
        <f t="shared" si="1224"/>
        <v>7</v>
      </c>
      <c r="AK4106" s="83" t="b">
        <f>COUNTIF('Power Curve'!$D$2:$D$31,AJ4106)&gt;0</f>
        <v>1</v>
      </c>
      <c r="AL4106" s="83" t="b">
        <f t="shared" si="1225"/>
        <v>0</v>
      </c>
      <c r="AM4106" s="83" t="b">
        <f t="shared" si="1231"/>
        <v>1</v>
      </c>
      <c r="AN4106" s="47" t="str">
        <f t="shared" si="1226"/>
        <v>Outer</v>
      </c>
      <c r="AO4106" s="48" t="str">
        <f t="shared" si="1227"/>
        <v>0.4-0.5</v>
      </c>
      <c r="AP4106" s="49" t="str">
        <f t="shared" si="1232"/>
        <v>7-8</v>
      </c>
      <c r="AQ4106" s="49" t="str">
        <f t="shared" si="1233"/>
        <v>May</v>
      </c>
      <c r="AR4106" s="48" t="str">
        <f t="shared" si="1234"/>
        <v>275-285</v>
      </c>
      <c r="AS4106" s="49" t="str">
        <f t="shared" si="1228"/>
        <v>LWS-LTI</v>
      </c>
    </row>
    <row r="4107" spans="5:45" x14ac:dyDescent="0.3">
      <c r="E4107" s="15">
        <v>41054.340277777781</v>
      </c>
      <c r="F4107" s="21">
        <v>7.46</v>
      </c>
      <c r="G4107" s="21">
        <v>664.1899976730349</v>
      </c>
      <c r="H4107" s="42">
        <v>1.1663514821234904</v>
      </c>
      <c r="I4107" s="35">
        <v>272.3</v>
      </c>
      <c r="J4107" s="43">
        <v>0.13270777479892762</v>
      </c>
      <c r="K4107" s="44">
        <v>0.1476965496096832</v>
      </c>
      <c r="L4107" s="26">
        <f t="shared" si="1216"/>
        <v>7.3389953595753461</v>
      </c>
      <c r="M4107" s="26">
        <f t="shared" si="1217"/>
        <v>0.49231536677002891</v>
      </c>
      <c r="N4107" s="96">
        <f t="shared" si="1218"/>
        <v>8</v>
      </c>
      <c r="O4107" s="26">
        <f t="shared" si="1219"/>
        <v>0.32596929104961575</v>
      </c>
      <c r="P4107" s="3">
        <f>IF(L4107&gt;'Power Curve'!$C$37,0,INDEX(Ci,$N4107,1)*POWER(1-O4107,3)+INDEX(Ci,$N4107,2)*3*O4107*POWER(1-O4107,2)+INDEX(Ci,$N4107,3)*3*POWER(O4107,2)*(1-O4107)+INDEX(Ci,$N4107,4)*POWER(O4107,3))</f>
        <v>686.76591472854523</v>
      </c>
      <c r="Q4107" s="3">
        <f>MAX(0,MIN(P4107-V4107+W4107,'Power Curve'!$C$39))</f>
        <v>691.72267498458007</v>
      </c>
      <c r="R4107" s="3">
        <f t="shared" si="1220"/>
        <v>664.1899976730349</v>
      </c>
      <c r="S4107" s="3">
        <f t="shared" si="1221"/>
        <v>27.532677311545172</v>
      </c>
      <c r="T4107" s="3">
        <f t="shared" si="1222"/>
        <v>27.532677311545172</v>
      </c>
      <c r="V4107" s="37">
        <f t="array" ref="V4107">SUM(_xlfn.NORM.DIST($AD$3:$AD$1003,$L4107,$AA4107,FALSE)*WindSpeedStep*$AE$3:$AE$1003)/AG4107</f>
        <v>682.28944192937649</v>
      </c>
      <c r="W4107" s="37">
        <f t="array" ref="W4107">SUM(_xlfn.NORM.DIST($AD$3:$AD$1003,$L4107,$AB4107,FALSE)*WindSpeedStep*$AE$3:$AE$1003)/AH4107</f>
        <v>687.24620218541133</v>
      </c>
      <c r="Y4107" s="1">
        <f t="shared" si="1223"/>
        <v>7</v>
      </c>
      <c r="Z4107" s="99">
        <f>IF(L4107&lt;'Power Curve'!$P$28,'Power Curve'!$Q$28,IF(L4107&gt;'Power Curve'!$P$29,'Power Curve'!$Q$29,INDEX(ReferenceTurbulence,Y4107)+(L4107-INDEX(ReferenceTurbulenceWindSpeed,Y4107))*(INDEX(ReferenceTurbulence,Y4107+1)-INDEX(ReferenceTurbulence,Y4107))/(INDEX(ReferenceTurbulenceWindSpeed,Y4107+1)-INDEX(ReferenceTurbulenceWindSpeed,Y4107))))</f>
        <v>0.11958227431276572</v>
      </c>
      <c r="AA4107" s="100">
        <f t="shared" si="1229"/>
        <v>0.87761375626885374</v>
      </c>
      <c r="AB4107" s="29">
        <f t="shared" si="1230"/>
        <v>0.97394174342889983</v>
      </c>
      <c r="AG4107" s="40">
        <f t="array" ref="AG4107">SUM(_xlfn.NORM.DIST($AD$3:$AD$1003,$F4107,$AA4107,FALSE)*WindSpeedStep)</f>
        <v>1.0000000000000033</v>
      </c>
      <c r="AH4107" s="40">
        <f t="array" ref="AH4107">SUM(_xlfn.NORM.DIST($AD$3:$AD$1003,$F4107,$AB4107,FALSE)*WindSpeedStep)</f>
        <v>0.99999999999999756</v>
      </c>
      <c r="AJ4107" s="47">
        <f t="shared" si="1224"/>
        <v>7</v>
      </c>
      <c r="AK4107" s="83" t="b">
        <f>COUNTIF('Power Curve'!$D$2:$D$31,AJ4107)&gt;0</f>
        <v>1</v>
      </c>
      <c r="AL4107" s="83" t="b">
        <f t="shared" si="1225"/>
        <v>0</v>
      </c>
      <c r="AM4107" s="83" t="b">
        <f t="shared" si="1231"/>
        <v>1</v>
      </c>
      <c r="AN4107" s="47" t="str">
        <f t="shared" si="1226"/>
        <v>Inner</v>
      </c>
      <c r="AO4107" s="48" t="str">
        <f t="shared" si="1227"/>
        <v>0.4-0.5</v>
      </c>
      <c r="AP4107" s="49" t="str">
        <f t="shared" si="1232"/>
        <v>8-9</v>
      </c>
      <c r="AQ4107" s="49" t="str">
        <f t="shared" si="1233"/>
        <v>May</v>
      </c>
      <c r="AR4107" s="48" t="str">
        <f t="shared" si="1234"/>
        <v>265-275</v>
      </c>
      <c r="AS4107" s="49" t="str">
        <f t="shared" si="1228"/>
        <v>Inner-TI</v>
      </c>
    </row>
    <row r="4108" spans="5:45" x14ac:dyDescent="0.3">
      <c r="E4108" s="15">
        <v>41054.347222222219</v>
      </c>
      <c r="F4108" s="21">
        <v>6.92</v>
      </c>
      <c r="G4108" s="21">
        <v>484.41001510620163</v>
      </c>
      <c r="H4108" s="42">
        <v>1.1667178886692908</v>
      </c>
      <c r="I4108" s="35">
        <v>273.89999999999998</v>
      </c>
      <c r="J4108" s="43">
        <v>0.1430635838150289</v>
      </c>
      <c r="K4108" s="44">
        <v>0.13255445470835944</v>
      </c>
      <c r="L4108" s="26">
        <f t="shared" si="1216"/>
        <v>6.808467213932663</v>
      </c>
      <c r="M4108" s="26">
        <f t="shared" si="1217"/>
        <v>0.41032053166118282</v>
      </c>
      <c r="N4108" s="96">
        <f t="shared" si="1218"/>
        <v>7</v>
      </c>
      <c r="O4108" s="26">
        <f t="shared" si="1219"/>
        <v>0.78992267635241908</v>
      </c>
      <c r="P4108" s="3">
        <f>IF(L4108&gt;'Power Curve'!$C$37,0,INDEX(Ci,$N4108,1)*POWER(1-O4108,3)+INDEX(Ci,$N4108,2)*3*O4108*POWER(1-O4108,2)+INDEX(Ci,$N4108,3)*3*POWER(O4108,2)*(1-O4108)+INDEX(Ci,$N4108,4)*POWER(O4108,3))</f>
        <v>547.37788065468965</v>
      </c>
      <c r="Q4108" s="3">
        <f>MAX(0,MIN(P4108-V4108+W4108,'Power Curve'!$C$39))</f>
        <v>554.61529187007704</v>
      </c>
      <c r="R4108" s="3">
        <f t="shared" si="1220"/>
        <v>484.41001510620163</v>
      </c>
      <c r="S4108" s="3">
        <f t="shared" si="1221"/>
        <v>70.205276763875418</v>
      </c>
      <c r="T4108" s="3">
        <f t="shared" si="1222"/>
        <v>70.205276763875418</v>
      </c>
      <c r="V4108" s="37">
        <f t="array" ref="V4108">SUM(_xlfn.NORM.DIST($AD$3:$AD$1003,$L4108,$AA4108,FALSE)*WindSpeedStep*$AE$3:$AE$1003)/AG4108</f>
        <v>547.00899520123778</v>
      </c>
      <c r="W4108" s="37">
        <f t="array" ref="W4108">SUM(_xlfn.NORM.DIST($AD$3:$AD$1003,$L4108,$AB4108,FALSE)*WindSpeedStep*$AE$3:$AE$1003)/AH4108</f>
        <v>554.24640641662518</v>
      </c>
      <c r="Y4108" s="1">
        <f t="shared" si="1223"/>
        <v>6</v>
      </c>
      <c r="Z4108" s="99">
        <f>IF(L4108&lt;'Power Curve'!$P$28,'Power Curve'!$Q$28,IF(L4108&gt;'Power Curve'!$P$29,'Power Curve'!$Q$29,INDEX(ReferenceTurbulence,Y4108)+(L4108-INDEX(ReferenceTurbulenceWindSpeed,Y4108))*(INDEX(ReferenceTurbulence,Y4108+1)-INDEX(ReferenceTurbulence,Y4108))/(INDEX(ReferenceTurbulenceWindSpeed,Y4108+1)-INDEX(ReferenceTurbulenceWindSpeed,Y4108))))</f>
        <v>0.12007845686329402</v>
      </c>
      <c r="AA4108" s="100">
        <f t="shared" si="1229"/>
        <v>0.8175502366533649</v>
      </c>
      <c r="AB4108" s="29">
        <f t="shared" si="1230"/>
        <v>0.97404371991233185</v>
      </c>
      <c r="AG4108" s="40">
        <f t="array" ref="AG4108">SUM(_xlfn.NORM.DIST($AD$3:$AD$1003,$F4108,$AA4108,FALSE)*WindSpeedStep)</f>
        <v>1.0000000000000042</v>
      </c>
      <c r="AH4108" s="40">
        <f t="array" ref="AH4108">SUM(_xlfn.NORM.DIST($AD$3:$AD$1003,$F4108,$AB4108,FALSE)*WindSpeedStep)</f>
        <v>0.99999999999959666</v>
      </c>
      <c r="AJ4108" s="47">
        <f t="shared" si="1224"/>
        <v>7</v>
      </c>
      <c r="AK4108" s="83" t="b">
        <f>COUNTIF('Power Curve'!$D$2:$D$31,AJ4108)&gt;0</f>
        <v>1</v>
      </c>
      <c r="AL4108" s="83" t="b">
        <f t="shared" si="1225"/>
        <v>0</v>
      </c>
      <c r="AM4108" s="83" t="b">
        <f t="shared" si="1231"/>
        <v>1</v>
      </c>
      <c r="AN4108" s="47" t="str">
        <f t="shared" si="1226"/>
        <v>Outer</v>
      </c>
      <c r="AO4108" s="48" t="str">
        <f t="shared" si="1227"/>
        <v>0.4-0.5</v>
      </c>
      <c r="AP4108" s="49" t="str">
        <f t="shared" si="1232"/>
        <v>8-9</v>
      </c>
      <c r="AQ4108" s="49" t="str">
        <f t="shared" si="1233"/>
        <v>May</v>
      </c>
      <c r="AR4108" s="48" t="str">
        <f t="shared" si="1234"/>
        <v>265-275</v>
      </c>
      <c r="AS4108" s="49" t="str">
        <f t="shared" si="1228"/>
        <v>LWS-HTI</v>
      </c>
    </row>
    <row r="4109" spans="5:45" x14ac:dyDescent="0.3">
      <c r="E4109" s="15">
        <v>41054.354166666664</v>
      </c>
      <c r="F4109" s="21">
        <v>9.35</v>
      </c>
      <c r="G4109" s="21">
        <v>940.53002548217796</v>
      </c>
      <c r="H4109" s="42">
        <v>1.1670249290312611</v>
      </c>
      <c r="I4109" s="35">
        <v>281</v>
      </c>
      <c r="J4109" s="43">
        <v>0.22566844919786097</v>
      </c>
      <c r="K4109" s="44">
        <v>0.11727568272059999</v>
      </c>
      <c r="L4109" s="26">
        <f t="shared" si="1216"/>
        <v>9.2001087092349287</v>
      </c>
      <c r="M4109" s="26">
        <f t="shared" si="1217"/>
        <v>0.77995643440716156</v>
      </c>
      <c r="N4109" s="96">
        <f t="shared" si="1218"/>
        <v>10</v>
      </c>
      <c r="O4109" s="26">
        <f t="shared" si="1219"/>
        <v>0.20298998421319453</v>
      </c>
      <c r="P4109" s="3">
        <f>IF(L4109&gt;'Power Curve'!$C$37,0,INDEX(Ci,$N4109,1)*POWER(1-O4109,3)+INDEX(Ci,$N4109,2)*3*O4109*POWER(1-O4109,2)+INDEX(Ci,$N4109,3)*3*POWER(O4109,2)*(1-O4109)+INDEX(Ci,$N4109,4)*POWER(O4109,3))</f>
        <v>1263.5389862875074</v>
      </c>
      <c r="Q4109" s="3">
        <f>MAX(0,MIN(P4109-V4109+W4109,'Power Curve'!$C$39))</f>
        <v>1237.4789571325314</v>
      </c>
      <c r="R4109" s="3">
        <f t="shared" si="1220"/>
        <v>940.53002548217796</v>
      </c>
      <c r="S4109" s="3">
        <f t="shared" si="1221"/>
        <v>296.94893165035342</v>
      </c>
      <c r="T4109" s="3">
        <f t="shared" si="1222"/>
        <v>296.94893165035342</v>
      </c>
      <c r="V4109" s="37">
        <f t="array" ref="V4109">SUM(_xlfn.NORM.DIST($AD$3:$AD$1003,$L4109,$AA4109,FALSE)*WindSpeedStep*$AE$3:$AE$1003)/AG4109</f>
        <v>1274.8650146127566</v>
      </c>
      <c r="W4109" s="37">
        <f t="array" ref="W4109">SUM(_xlfn.NORM.DIST($AD$3:$AD$1003,$L4109,$AB4109,FALSE)*WindSpeedStep*$AE$3:$AE$1003)/AH4109</f>
        <v>1248.8049854577805</v>
      </c>
      <c r="Y4109" s="1">
        <f t="shared" si="1223"/>
        <v>9</v>
      </c>
      <c r="Z4109" s="99">
        <f>IF(L4109&lt;'Power Curve'!$P$28,'Power Curve'!$Q$28,IF(L4109&gt;'Power Curve'!$P$29,'Power Curve'!$Q$29,INDEX(ReferenceTurbulence,Y4109)+(L4109-INDEX(ReferenceTurbulenceWindSpeed,Y4109))*(INDEX(ReferenceTurbulence,Y4109+1)-INDEX(ReferenceTurbulence,Y4109))/(INDEX(ReferenceTurbulenceWindSpeed,Y4109+1)-INDEX(ReferenceTurbulenceWindSpeed,Y4109))))</f>
        <v>0.12043910844376006</v>
      </c>
      <c r="AA4109" s="100">
        <f t="shared" si="1229"/>
        <v>1.108052890525927</v>
      </c>
      <c r="AB4109" s="29">
        <f t="shared" si="1230"/>
        <v>2.0761742648647807</v>
      </c>
      <c r="AG4109" s="40">
        <f t="array" ref="AG4109">SUM(_xlfn.NORM.DIST($AD$3:$AD$1003,$F4109,$AA4109,FALSE)*WindSpeedStep)</f>
        <v>1.0000000000000033</v>
      </c>
      <c r="AH4109" s="40">
        <f t="array" ref="AH4109">SUM(_xlfn.NORM.DIST($AD$3:$AD$1003,$F4109,$AB4109,FALSE)*WindSpeedStep)</f>
        <v>0.99999702271248037</v>
      </c>
      <c r="AJ4109" s="47">
        <f t="shared" si="1224"/>
        <v>9</v>
      </c>
      <c r="AK4109" s="83" t="b">
        <f>COUNTIF('Power Curve'!$D$2:$D$31,AJ4109)&gt;0</f>
        <v>1</v>
      </c>
      <c r="AL4109" s="83" t="b">
        <f t="shared" si="1225"/>
        <v>0</v>
      </c>
      <c r="AM4109" s="83" t="b">
        <f t="shared" si="1231"/>
        <v>1</v>
      </c>
      <c r="AN4109" s="47" t="str">
        <f t="shared" si="1226"/>
        <v>Outer</v>
      </c>
      <c r="AO4109" s="48" t="str">
        <f t="shared" si="1227"/>
        <v>0.7-0.8</v>
      </c>
      <c r="AP4109" s="49" t="str">
        <f t="shared" si="1232"/>
        <v>8-9</v>
      </c>
      <c r="AQ4109" s="49" t="str">
        <f t="shared" si="1233"/>
        <v>May</v>
      </c>
      <c r="AR4109" s="48" t="str">
        <f t="shared" si="1234"/>
        <v>275-285</v>
      </c>
      <c r="AS4109" s="49" t="str">
        <f t="shared" si="1228"/>
        <v>HWS-HTI</v>
      </c>
    </row>
    <row r="4110" spans="5:45" x14ac:dyDescent="0.3">
      <c r="E4110" s="15">
        <v>41054.361111111109</v>
      </c>
      <c r="F4110" s="21">
        <v>11.81</v>
      </c>
      <c r="G4110" s="21">
        <v>1877.8599548339839</v>
      </c>
      <c r="H4110" s="42">
        <v>1.167658688024821</v>
      </c>
      <c r="I4110" s="35">
        <v>277.10000000000002</v>
      </c>
      <c r="J4110" s="43">
        <v>9.6528365791701931E-2</v>
      </c>
      <c r="K4110" s="44">
        <v>0.1738257795778349</v>
      </c>
      <c r="L4110" s="26">
        <f t="shared" si="1216"/>
        <v>11.622775245088816</v>
      </c>
      <c r="M4110" s="26">
        <f t="shared" si="1217"/>
        <v>1.1543873571820849</v>
      </c>
      <c r="N4110" s="96">
        <f t="shared" si="1218"/>
        <v>12</v>
      </c>
      <c r="O4110" s="26">
        <f t="shared" si="1219"/>
        <v>0.61881642808797688</v>
      </c>
      <c r="P4110" s="3">
        <f>IF(L4110&gt;'Power Curve'!$C$37,0,INDEX(Ci,$N4110,1)*POWER(1-O4110,3)+INDEX(Ci,$N4110,2)*3*O4110*POWER(1-O4110,2)+INDEX(Ci,$N4110,3)*3*POWER(O4110,2)*(1-O4110)+INDEX(Ci,$N4110,4)*POWER(O4110,3))</f>
        <v>1878.9403749288754</v>
      </c>
      <c r="Q4110" s="3">
        <f>MAX(0,MIN(P4110-V4110+W4110,'Power Curve'!$C$39))</f>
        <v>1913.1109926497361</v>
      </c>
      <c r="R4110" s="3">
        <f t="shared" si="1220"/>
        <v>1877.8599548339839</v>
      </c>
      <c r="S4110" s="3">
        <f t="shared" si="1221"/>
        <v>35.25103781575217</v>
      </c>
      <c r="T4110" s="3">
        <f t="shared" si="1222"/>
        <v>35.25103781575217</v>
      </c>
      <c r="V4110" s="37">
        <f t="array" ref="V4110">SUM(_xlfn.NORM.DIST($AD$3:$AD$1003,$L4110,$AA4110,FALSE)*WindSpeedStep*$AE$3:$AE$1003)/AG4110</f>
        <v>1855.1946976461784</v>
      </c>
      <c r="W4110" s="37">
        <f t="array" ref="W4110">SUM(_xlfn.NORM.DIST($AD$3:$AD$1003,$L4110,$AB4110,FALSE)*WindSpeedStep*$AE$3:$AE$1003)/AH4110</f>
        <v>1889.3653153670391</v>
      </c>
      <c r="Y4110" s="1">
        <f t="shared" si="1223"/>
        <v>11</v>
      </c>
      <c r="Z4110" s="99">
        <f>IF(L4110&lt;'Power Curve'!$P$28,'Power Curve'!$Q$28,IF(L4110&gt;'Power Curve'!$P$29,'Power Curve'!$Q$29,INDEX(ReferenceTurbulence,Y4110)+(L4110-INDEX(ReferenceTurbulenceWindSpeed,Y4110))*(INDEX(ReferenceTurbulence,Y4110+1)-INDEX(ReferenceTurbulence,Y4110))/(INDEX(ReferenceTurbulenceWindSpeed,Y4110+1)-INDEX(ReferenceTurbulenceWindSpeed,Y4110))))</f>
        <v>0.11888700294399113</v>
      </c>
      <c r="AA4110" s="100">
        <f t="shared" si="1229"/>
        <v>1.3817969147802212</v>
      </c>
      <c r="AB4110" s="29">
        <f t="shared" si="1230"/>
        <v>1.1219275003726712</v>
      </c>
      <c r="AG4110" s="40">
        <f t="array" ref="AG4110">SUM(_xlfn.NORM.DIST($AD$3:$AD$1003,$F4110,$AA4110,FALSE)*WindSpeedStep)</f>
        <v>1.0000000000000038</v>
      </c>
      <c r="AH4110" s="40">
        <f t="array" ref="AH4110">SUM(_xlfn.NORM.DIST($AD$3:$AD$1003,$F4110,$AB4110,FALSE)*WindSpeedStep)</f>
        <v>1.0000000000000036</v>
      </c>
      <c r="AJ4110" s="47">
        <f t="shared" si="1224"/>
        <v>12</v>
      </c>
      <c r="AK4110" s="83" t="b">
        <f>COUNTIF('Power Curve'!$D$2:$D$31,AJ4110)&gt;0</f>
        <v>1</v>
      </c>
      <c r="AL4110" s="83" t="b">
        <f t="shared" si="1225"/>
        <v>0</v>
      </c>
      <c r="AM4110" s="83" t="b">
        <f t="shared" si="1231"/>
        <v>1</v>
      </c>
      <c r="AN4110" s="47" t="str">
        <f t="shared" si="1226"/>
        <v>Outer</v>
      </c>
      <c r="AO4110" s="48" t="str">
        <f t="shared" si="1227"/>
        <v>1.1-1.2</v>
      </c>
      <c r="AP4110" s="49" t="str">
        <f t="shared" si="1232"/>
        <v>8-9</v>
      </c>
      <c r="AQ4110" s="49" t="str">
        <f t="shared" si="1233"/>
        <v>May</v>
      </c>
      <c r="AR4110" s="48" t="str">
        <f t="shared" si="1234"/>
        <v>275-285</v>
      </c>
      <c r="AS4110" s="49" t="str">
        <f t="shared" si="1228"/>
        <v>HWS-LTI</v>
      </c>
    </row>
    <row r="4111" spans="5:45" x14ac:dyDescent="0.3">
      <c r="E4111" s="15">
        <v>41054.368055555555</v>
      </c>
      <c r="F4111" s="21">
        <v>8.92</v>
      </c>
      <c r="G4111" s="21">
        <v>1041.8800125122075</v>
      </c>
      <c r="H4111" s="42">
        <v>1.1687800966094071</v>
      </c>
      <c r="I4111" s="35">
        <v>274.39999999999998</v>
      </c>
      <c r="J4111" s="43">
        <v>0.13565022421524664</v>
      </c>
      <c r="K4111" s="44">
        <v>7.8917090877237389E-2</v>
      </c>
      <c r="L4111" s="26">
        <f t="shared" si="1216"/>
        <v>8.7814000101335683</v>
      </c>
      <c r="M4111" s="26">
        <f t="shared" si="1217"/>
        <v>0.71524365522017674</v>
      </c>
      <c r="N4111" s="96">
        <f t="shared" si="1218"/>
        <v>9</v>
      </c>
      <c r="O4111" s="26">
        <f t="shared" si="1219"/>
        <v>0.77236533041086619</v>
      </c>
      <c r="P4111" s="3">
        <f>IF(L4111&gt;'Power Curve'!$C$37,0,INDEX(Ci,$N4111,1)*POWER(1-O4111,3)+INDEX(Ci,$N4111,2)*3*O4111*POWER(1-O4111,2)+INDEX(Ci,$N4111,3)*3*POWER(O4111,2)*(1-O4111)+INDEX(Ci,$N4111,4)*POWER(O4111,3))</f>
        <v>1123.7177339226198</v>
      </c>
      <c r="Q4111" s="3">
        <f>MAX(0,MIN(P4111-V4111+W4111,'Power Curve'!$C$39))</f>
        <v>1127.7356792962953</v>
      </c>
      <c r="R4111" s="3">
        <f t="shared" si="1220"/>
        <v>1041.8800125122075</v>
      </c>
      <c r="S4111" s="3">
        <f t="shared" si="1221"/>
        <v>85.855666784087816</v>
      </c>
      <c r="T4111" s="3">
        <f t="shared" si="1222"/>
        <v>85.855666784087816</v>
      </c>
      <c r="V4111" s="37">
        <f t="array" ref="V4111">SUM(_xlfn.NORM.DIST($AD$3:$AD$1003,$L4111,$AA4111,FALSE)*WindSpeedStep*$AE$3:$AE$1003)/AG4111</f>
        <v>1131.0799238461461</v>
      </c>
      <c r="W4111" s="37">
        <f t="array" ref="W4111">SUM(_xlfn.NORM.DIST($AD$3:$AD$1003,$L4111,$AB4111,FALSE)*WindSpeedStep*$AE$3:$AE$1003)/AH4111</f>
        <v>1135.0978692198216</v>
      </c>
      <c r="Y4111" s="1">
        <f t="shared" si="1223"/>
        <v>8</v>
      </c>
      <c r="Z4111" s="99">
        <f>IF(L4111&lt;'Power Curve'!$P$28,'Power Curve'!$Q$28,IF(L4111&gt;'Power Curve'!$P$29,'Power Curve'!$Q$29,INDEX(ReferenceTurbulence,Y4111)+(L4111-INDEX(ReferenceTurbulenceWindSpeed,Y4111))*(INDEX(ReferenceTurbulence,Y4111+1)-INDEX(ReferenceTurbulence,Y4111))/(INDEX(ReferenceTurbulenceWindSpeed,Y4111+1)-INDEX(ReferenceTurbulenceWindSpeed,Y4111))))</f>
        <v>0.12028398318076251</v>
      </c>
      <c r="AA4111" s="100">
        <f t="shared" si="1229"/>
        <v>1.0562617711224538</v>
      </c>
      <c r="AB4111" s="29">
        <f t="shared" si="1230"/>
        <v>1.1911988802983877</v>
      </c>
      <c r="AG4111" s="40">
        <f t="array" ref="AG4111">SUM(_xlfn.NORM.DIST($AD$3:$AD$1003,$F4111,$AA4111,FALSE)*WindSpeedStep)</f>
        <v>1.0000000000000036</v>
      </c>
      <c r="AH4111" s="40">
        <f t="array" ref="AH4111">SUM(_xlfn.NORM.DIST($AD$3:$AD$1003,$F4111,$AB4111,FALSE)*WindSpeedStep)</f>
        <v>0.99999999999997835</v>
      </c>
      <c r="AJ4111" s="47">
        <f t="shared" si="1224"/>
        <v>9</v>
      </c>
      <c r="AK4111" s="83" t="b">
        <f>COUNTIF('Power Curve'!$D$2:$D$31,AJ4111)&gt;0</f>
        <v>1</v>
      </c>
      <c r="AL4111" s="83" t="b">
        <f t="shared" si="1225"/>
        <v>0</v>
      </c>
      <c r="AM4111" s="83" t="b">
        <f t="shared" si="1231"/>
        <v>1</v>
      </c>
      <c r="AN4111" s="47" t="str">
        <f t="shared" si="1226"/>
        <v>Outer</v>
      </c>
      <c r="AO4111" s="48" t="str">
        <f t="shared" si="1227"/>
        <v>0.7-0.8</v>
      </c>
      <c r="AP4111" s="49" t="str">
        <f t="shared" si="1232"/>
        <v>8-9</v>
      </c>
      <c r="AQ4111" s="49" t="str">
        <f t="shared" si="1233"/>
        <v>May</v>
      </c>
      <c r="AR4111" s="48" t="str">
        <f t="shared" si="1234"/>
        <v>265-275</v>
      </c>
      <c r="AS4111" s="49" t="str">
        <f t="shared" si="1228"/>
        <v>Inner-TI</v>
      </c>
    </row>
    <row r="4112" spans="5:45" x14ac:dyDescent="0.3">
      <c r="E4112" s="15">
        <v>41054.375</v>
      </c>
      <c r="F4112" s="21">
        <v>8.98</v>
      </c>
      <c r="G4112" s="21">
        <v>1137.3099594116236</v>
      </c>
      <c r="H4112" s="42">
        <v>1.1708276424131145</v>
      </c>
      <c r="I4112" s="35">
        <v>277.89999999999998</v>
      </c>
      <c r="J4112" s="43">
        <v>0.14699331848552338</v>
      </c>
      <c r="K4112" s="44">
        <v>0.13863557576622343</v>
      </c>
      <c r="L4112" s="26">
        <f t="shared" si="1216"/>
        <v>8.8456271490013592</v>
      </c>
      <c r="M4112" s="26">
        <f t="shared" si="1217"/>
        <v>0.72517016657349598</v>
      </c>
      <c r="N4112" s="96">
        <f t="shared" si="1218"/>
        <v>9</v>
      </c>
      <c r="O4112" s="26">
        <f t="shared" si="1219"/>
        <v>0.83656346214559008</v>
      </c>
      <c r="P4112" s="3">
        <f>IF(L4112&gt;'Power Curve'!$C$37,0,INDEX(Ci,$N4112,1)*POWER(1-O4112,3)+INDEX(Ci,$N4112,2)*3*O4112*POWER(1-O4112,2)+INDEX(Ci,$N4112,3)*3*POWER(O4112,2)*(1-O4112)+INDEX(Ci,$N4112,4)*POWER(O4112,3))</f>
        <v>1144.678390536621</v>
      </c>
      <c r="Q4112" s="3">
        <f>MAX(0,MIN(P4112-V4112+W4112,'Power Curve'!$C$39))</f>
        <v>1149.8302526420505</v>
      </c>
      <c r="R4112" s="3">
        <f t="shared" si="1220"/>
        <v>1137.3099594116236</v>
      </c>
      <c r="S4112" s="3">
        <f t="shared" si="1221"/>
        <v>12.520293230426887</v>
      </c>
      <c r="T4112" s="3">
        <f t="shared" si="1222"/>
        <v>12.520293230426887</v>
      </c>
      <c r="V4112" s="37">
        <f t="array" ref="V4112">SUM(_xlfn.NORM.DIST($AD$3:$AD$1003,$L4112,$AA4112,FALSE)*WindSpeedStep*$AE$3:$AE$1003)/AG4112</f>
        <v>1153.1402352188097</v>
      </c>
      <c r="W4112" s="37">
        <f t="array" ref="W4112">SUM(_xlfn.NORM.DIST($AD$3:$AD$1003,$L4112,$AB4112,FALSE)*WindSpeedStep*$AE$3:$AE$1003)/AH4112</f>
        <v>1158.2920973242392</v>
      </c>
      <c r="Y4112" s="1">
        <f t="shared" si="1223"/>
        <v>8</v>
      </c>
      <c r="Z4112" s="99">
        <f>IF(L4112&lt;'Power Curve'!$P$28,'Power Curve'!$Q$28,IF(L4112&gt;'Power Curve'!$P$29,'Power Curve'!$Q$29,INDEX(ReferenceTurbulence,Y4112)+(L4112-INDEX(ReferenceTurbulenceWindSpeed,Y4112))*(INDEX(ReferenceTurbulence,Y4112+1)-INDEX(ReferenceTurbulence,Y4112))/(INDEX(ReferenceTurbulenceWindSpeed,Y4112+1)-INDEX(ReferenceTurbulenceWindSpeed,Y4112))))</f>
        <v>0.12035776890587409</v>
      </c>
      <c r="AA4112" s="100">
        <f t="shared" si="1229"/>
        <v>1.0646399482270315</v>
      </c>
      <c r="AB4112" s="29">
        <f t="shared" si="1230"/>
        <v>1.3002480887173491</v>
      </c>
      <c r="AG4112" s="40">
        <f t="array" ref="AG4112">SUM(_xlfn.NORM.DIST($AD$3:$AD$1003,$F4112,$AA4112,FALSE)*WindSpeedStep)</f>
        <v>1.0000000000000033</v>
      </c>
      <c r="AH4112" s="40">
        <f t="array" ref="AH4112">SUM(_xlfn.NORM.DIST($AD$3:$AD$1003,$F4112,$AB4112,FALSE)*WindSpeedStep)</f>
        <v>0.99999999999813205</v>
      </c>
      <c r="AJ4112" s="47">
        <f t="shared" si="1224"/>
        <v>9</v>
      </c>
      <c r="AK4112" s="83" t="b">
        <f>COUNTIF('Power Curve'!$D$2:$D$31,AJ4112)&gt;0</f>
        <v>1</v>
      </c>
      <c r="AL4112" s="83" t="b">
        <f t="shared" si="1225"/>
        <v>0</v>
      </c>
      <c r="AM4112" s="83" t="b">
        <f t="shared" si="1231"/>
        <v>1</v>
      </c>
      <c r="AN4112" s="47" t="str">
        <f t="shared" si="1226"/>
        <v>Outer</v>
      </c>
      <c r="AO4112" s="48" t="str">
        <f t="shared" si="1227"/>
        <v>0.7-0.8</v>
      </c>
      <c r="AP4112" s="49" t="str">
        <f t="shared" si="1232"/>
        <v>9-10</v>
      </c>
      <c r="AQ4112" s="49" t="str">
        <f t="shared" si="1233"/>
        <v>May</v>
      </c>
      <c r="AR4112" s="48" t="str">
        <f t="shared" si="1234"/>
        <v>275-285</v>
      </c>
      <c r="AS4112" s="49" t="str">
        <f t="shared" si="1228"/>
        <v>HWS-HTI</v>
      </c>
    </row>
    <row r="4113" spans="5:45" x14ac:dyDescent="0.3">
      <c r="E4113" s="15">
        <v>41054.909722222219</v>
      </c>
      <c r="F4113" s="21">
        <v>7.58</v>
      </c>
      <c r="G4113" s="21">
        <v>846.42998504638717</v>
      </c>
      <c r="H4113" s="42">
        <v>1.1908230233144894</v>
      </c>
      <c r="I4113" s="35">
        <v>303.10000000000002</v>
      </c>
      <c r="J4113" s="43">
        <v>8.7071240105540904E-2</v>
      </c>
      <c r="K4113" s="44">
        <v>0.20123699970430886</v>
      </c>
      <c r="L4113" s="26">
        <f t="shared" si="1216"/>
        <v>7.5088411510647468</v>
      </c>
      <c r="M4113" s="26">
        <f t="shared" si="1217"/>
        <v>0.51856558135616415</v>
      </c>
      <c r="N4113" s="96">
        <f t="shared" si="1218"/>
        <v>8</v>
      </c>
      <c r="O4113" s="26">
        <f t="shared" si="1219"/>
        <v>0.49691588087717997</v>
      </c>
      <c r="P4113" s="3">
        <f>IF(L4113&gt;'Power Curve'!$C$37,0,INDEX(Ci,$N4113,1)*POWER(1-O4113,3)+INDEX(Ci,$N4113,2)*3*O4113*POWER(1-O4113,2)+INDEX(Ci,$N4113,3)*3*POWER(O4113,2)*(1-O4113)+INDEX(Ci,$N4113,4)*POWER(O4113,3))</f>
        <v>734.4098136553564</v>
      </c>
      <c r="Q4113" s="3">
        <f>MAX(0,MIN(P4113-V4113+W4113,'Power Curve'!$C$39))</f>
        <v>723.94829078499606</v>
      </c>
      <c r="R4113" s="3">
        <f t="shared" si="1220"/>
        <v>846.42998504638717</v>
      </c>
      <c r="S4113" s="3">
        <f t="shared" si="1221"/>
        <v>-122.48169426139111</v>
      </c>
      <c r="T4113" s="3">
        <f t="shared" si="1222"/>
        <v>122.48169426139111</v>
      </c>
      <c r="V4113" s="37">
        <f t="array" ref="V4113">SUM(_xlfn.NORM.DIST($AD$3:$AD$1003,$L4113,$AA4113,FALSE)*WindSpeedStep*$AE$3:$AE$1003)/AG4113</f>
        <v>729.01315662471529</v>
      </c>
      <c r="W4113" s="37">
        <f t="array" ref="W4113">SUM(_xlfn.NORM.DIST($AD$3:$AD$1003,$L4113,$AB4113,FALSE)*WindSpeedStep*$AE$3:$AE$1003)/AH4113</f>
        <v>718.55163375435495</v>
      </c>
      <c r="Y4113" s="1">
        <f t="shared" si="1223"/>
        <v>7</v>
      </c>
      <c r="Z4113" s="99">
        <f>IF(L4113&lt;'Power Curve'!$P$28,'Power Curve'!$Q$28,IF(L4113&gt;'Power Curve'!$P$29,'Power Curve'!$Q$29,INDEX(ReferenceTurbulence,Y4113)+(L4113-INDEX(ReferenceTurbulenceWindSpeed,Y4113))*(INDEX(ReferenceTurbulence,Y4113+1)-INDEX(ReferenceTurbulence,Y4113))/(INDEX(ReferenceTurbulenceWindSpeed,Y4113+1)-INDEX(ReferenceTurbulenceWindSpeed,Y4113))))</f>
        <v>0.11953510016407458</v>
      </c>
      <c r="AA4113" s="100">
        <f t="shared" si="1229"/>
        <v>0.89757007910864961</v>
      </c>
      <c r="AB4113" s="29">
        <f t="shared" si="1230"/>
        <v>0.65380411077872469</v>
      </c>
      <c r="AG4113" s="40">
        <f t="array" ref="AG4113">SUM(_xlfn.NORM.DIST($AD$3:$AD$1003,$F4113,$AA4113,FALSE)*WindSpeedStep)</f>
        <v>1.0000000000000038</v>
      </c>
      <c r="AH4113" s="40">
        <f t="array" ref="AH4113">SUM(_xlfn.NORM.DIST($AD$3:$AD$1003,$F4113,$AB4113,FALSE)*WindSpeedStep)</f>
        <v>1.000000000000004</v>
      </c>
      <c r="AJ4113" s="47">
        <f t="shared" si="1224"/>
        <v>8</v>
      </c>
      <c r="AK4113" s="83" t="b">
        <f>COUNTIF('Power Curve'!$D$2:$D$31,AJ4113)&gt;0</f>
        <v>1</v>
      </c>
      <c r="AL4113" s="83" t="b">
        <f t="shared" si="1225"/>
        <v>0</v>
      </c>
      <c r="AM4113" s="83" t="b">
        <f t="shared" si="1231"/>
        <v>1</v>
      </c>
      <c r="AN4113" s="47" t="str">
        <f t="shared" si="1226"/>
        <v>Outer</v>
      </c>
      <c r="AO4113" s="48" t="str">
        <f t="shared" si="1227"/>
        <v>0.5-0.6</v>
      </c>
      <c r="AP4113" s="49" t="str">
        <f t="shared" si="1232"/>
        <v>21-22</v>
      </c>
      <c r="AQ4113" s="49" t="str">
        <f t="shared" si="1233"/>
        <v>May</v>
      </c>
      <c r="AR4113" s="48" t="str">
        <f t="shared" si="1234"/>
        <v>295-305</v>
      </c>
      <c r="AS4113" s="49" t="str">
        <f t="shared" si="1228"/>
        <v>HWS-LTI</v>
      </c>
    </row>
    <row r="4114" spans="5:45" x14ac:dyDescent="0.3">
      <c r="E4114" s="15">
        <v>41054.916666666664</v>
      </c>
      <c r="F4114" s="21">
        <v>7.61</v>
      </c>
      <c r="G4114" s="21">
        <v>540.89000320434548</v>
      </c>
      <c r="H4114" s="42">
        <v>1.1907245248501521</v>
      </c>
      <c r="I4114" s="35">
        <v>313.5</v>
      </c>
      <c r="J4114" s="43">
        <v>0.15374507227332457</v>
      </c>
      <c r="K4114" s="44">
        <v>0.25394660199089714</v>
      </c>
      <c r="L4114" s="26">
        <f t="shared" si="1216"/>
        <v>7.5383516643302642</v>
      </c>
      <c r="M4114" s="26">
        <f t="shared" si="1217"/>
        <v>0.52312652631084189</v>
      </c>
      <c r="N4114" s="96">
        <f t="shared" si="1218"/>
        <v>8</v>
      </c>
      <c r="O4114" s="26">
        <f t="shared" si="1219"/>
        <v>0.52661765660305127</v>
      </c>
      <c r="P4114" s="3">
        <f>IF(L4114&gt;'Power Curve'!$C$37,0,INDEX(Ci,$N4114,1)*POWER(1-O4114,3)+INDEX(Ci,$N4114,2)*3*O4114*POWER(1-O4114,2)+INDEX(Ci,$N4114,3)*3*POWER(O4114,2)*(1-O4114)+INDEX(Ci,$N4114,4)*POWER(O4114,3))</f>
        <v>742.82128456438193</v>
      </c>
      <c r="Q4114" s="3">
        <f>MAX(0,MIN(P4114-V4114+W4114,'Power Curve'!$C$39))</f>
        <v>757.60966606241197</v>
      </c>
      <c r="R4114" s="3">
        <f t="shared" si="1220"/>
        <v>540.89000320434548</v>
      </c>
      <c r="S4114" s="3">
        <f t="shared" si="1221"/>
        <v>216.7196628580665</v>
      </c>
      <c r="T4114" s="3">
        <f t="shared" si="1222"/>
        <v>216.7196628580665</v>
      </c>
      <c r="V4114" s="37">
        <f t="array" ref="V4114">SUM(_xlfn.NORM.DIST($AD$3:$AD$1003,$L4114,$AA4114,FALSE)*WindSpeedStep*$AE$3:$AE$1003)/AG4114</f>
        <v>737.30360226485755</v>
      </c>
      <c r="W4114" s="37">
        <f t="array" ref="W4114">SUM(_xlfn.NORM.DIST($AD$3:$AD$1003,$L4114,$AB4114,FALSE)*WindSpeedStep*$AE$3:$AE$1003)/AH4114</f>
        <v>752.09198376288759</v>
      </c>
      <c r="Y4114" s="1">
        <f t="shared" si="1223"/>
        <v>7</v>
      </c>
      <c r="Z4114" s="99">
        <f>IF(L4114&lt;'Power Curve'!$P$28,'Power Curve'!$Q$28,IF(L4114&gt;'Power Curve'!$P$29,'Power Curve'!$Q$29,INDEX(ReferenceTurbulence,Y4114)+(L4114-INDEX(ReferenceTurbulenceWindSpeed,Y4114))*(INDEX(ReferenceTurbulence,Y4114+1)-INDEX(ReferenceTurbulence,Y4114))/(INDEX(ReferenceTurbulenceWindSpeed,Y4114+1)-INDEX(ReferenceTurbulenceWindSpeed,Y4114))))</f>
        <v>0.11952690370934627</v>
      </c>
      <c r="AA4114" s="100">
        <f t="shared" si="1229"/>
        <v>0.9010358335095936</v>
      </c>
      <c r="AB4114" s="29">
        <f t="shared" si="1230"/>
        <v>1.1589844214541931</v>
      </c>
      <c r="AG4114" s="40">
        <f t="array" ref="AG4114">SUM(_xlfn.NORM.DIST($AD$3:$AD$1003,$F4114,$AA4114,FALSE)*WindSpeedStep)</f>
        <v>1.0000000000000038</v>
      </c>
      <c r="AH4114" s="40">
        <f t="array" ref="AH4114">SUM(_xlfn.NORM.DIST($AD$3:$AD$1003,$F4114,$AB4114,FALSE)*WindSpeedStep)</f>
        <v>0.99999999998095301</v>
      </c>
      <c r="AJ4114" s="47">
        <f t="shared" si="1224"/>
        <v>8</v>
      </c>
      <c r="AK4114" s="83" t="b">
        <f>COUNTIF('Power Curve'!$D$2:$D$31,AJ4114)&gt;0</f>
        <v>1</v>
      </c>
      <c r="AL4114" s="83" t="b">
        <f t="shared" si="1225"/>
        <v>0</v>
      </c>
      <c r="AM4114" s="83" t="b">
        <f t="shared" si="1231"/>
        <v>1</v>
      </c>
      <c r="AN4114" s="47" t="str">
        <f t="shared" si="1226"/>
        <v>Outer</v>
      </c>
      <c r="AO4114" s="48" t="str">
        <f t="shared" si="1227"/>
        <v>0.5-0.6</v>
      </c>
      <c r="AP4114" s="49" t="str">
        <f t="shared" si="1232"/>
        <v>22-23</v>
      </c>
      <c r="AQ4114" s="49" t="str">
        <f t="shared" si="1233"/>
        <v>May</v>
      </c>
      <c r="AR4114" s="48" t="str">
        <f t="shared" si="1234"/>
        <v>305-315</v>
      </c>
      <c r="AS4114" s="49" t="str">
        <f t="shared" si="1228"/>
        <v>HWS-HTI</v>
      </c>
    </row>
    <row r="4115" spans="5:45" x14ac:dyDescent="0.3">
      <c r="E4115" s="15">
        <v>41054.923611111109</v>
      </c>
      <c r="F4115" s="21">
        <v>7.61</v>
      </c>
      <c r="G4115" s="21">
        <v>679.00998783111595</v>
      </c>
      <c r="H4115" s="42">
        <v>1.1914487065192723</v>
      </c>
      <c r="I4115" s="35">
        <v>318</v>
      </c>
      <c r="J4115" s="43">
        <v>0.17608409986859397</v>
      </c>
      <c r="K4115" s="44">
        <v>0.27144331943152855</v>
      </c>
      <c r="L4115" s="26">
        <f t="shared" si="1216"/>
        <v>7.5398795939304559</v>
      </c>
      <c r="M4115" s="26">
        <f t="shared" si="1217"/>
        <v>0.52336267275595438</v>
      </c>
      <c r="N4115" s="96">
        <f t="shared" si="1218"/>
        <v>8</v>
      </c>
      <c r="O4115" s="26">
        <f t="shared" si="1219"/>
        <v>0.52815548896474207</v>
      </c>
      <c r="P4115" s="3">
        <f>IF(L4115&gt;'Power Curve'!$C$37,0,INDEX(Ci,$N4115,1)*POWER(1-O4115,3)+INDEX(Ci,$N4115,2)*3*O4115*POWER(1-O4115,2)+INDEX(Ci,$N4115,3)*3*POWER(O4115,2)*(1-O4115)+INDEX(Ci,$N4115,4)*POWER(O4115,3))</f>
        <v>743.25778139344027</v>
      </c>
      <c r="Q4115" s="3">
        <f>MAX(0,MIN(P4115-V4115+W4115,'Power Curve'!$C$39))</f>
        <v>768.71726934595506</v>
      </c>
      <c r="R4115" s="3">
        <f t="shared" si="1220"/>
        <v>679.00998783111595</v>
      </c>
      <c r="S4115" s="3">
        <f t="shared" si="1221"/>
        <v>89.70728151483911</v>
      </c>
      <c r="T4115" s="3">
        <f t="shared" si="1222"/>
        <v>89.70728151483911</v>
      </c>
      <c r="V4115" s="37">
        <f t="array" ref="V4115">SUM(_xlfn.NORM.DIST($AD$3:$AD$1003,$L4115,$AA4115,FALSE)*WindSpeedStep*$AE$3:$AE$1003)/AG4115</f>
        <v>737.73424690441095</v>
      </c>
      <c r="W4115" s="37">
        <f t="array" ref="W4115">SUM(_xlfn.NORM.DIST($AD$3:$AD$1003,$L4115,$AB4115,FALSE)*WindSpeedStep*$AE$3:$AE$1003)/AH4115</f>
        <v>763.19373485692574</v>
      </c>
      <c r="Y4115" s="1">
        <f t="shared" si="1223"/>
        <v>7</v>
      </c>
      <c r="Z4115" s="99">
        <f>IF(L4115&lt;'Power Curve'!$P$28,'Power Curve'!$Q$28,IF(L4115&gt;'Power Curve'!$P$29,'Power Curve'!$Q$29,INDEX(ReferenceTurbulence,Y4115)+(L4115-INDEX(ReferenceTurbulenceWindSpeed,Y4115))*(INDEX(ReferenceTurbulence,Y4115+1)-INDEX(ReferenceTurbulence,Y4115))/(INDEX(ReferenceTurbulenceWindSpeed,Y4115+1)-INDEX(ReferenceTurbulenceWindSpeed,Y4115))))</f>
        <v>0.11952647933157677</v>
      </c>
      <c r="AA4115" s="100">
        <f t="shared" si="1229"/>
        <v>0.90121526244650607</v>
      </c>
      <c r="AB4115" s="29">
        <f t="shared" si="1230"/>
        <v>1.3276529114148241</v>
      </c>
      <c r="AG4115" s="40">
        <f t="array" ref="AG4115">SUM(_xlfn.NORM.DIST($AD$3:$AD$1003,$F4115,$AA4115,FALSE)*WindSpeedStep)</f>
        <v>1.0000000000000031</v>
      </c>
      <c r="AH4115" s="40">
        <f t="array" ref="AH4115">SUM(_xlfn.NORM.DIST($AD$3:$AD$1003,$F4115,$AB4115,FALSE)*WindSpeedStep)</f>
        <v>0.99999999605853762</v>
      </c>
      <c r="AJ4115" s="47">
        <f t="shared" si="1224"/>
        <v>8</v>
      </c>
      <c r="AK4115" s="83" t="b">
        <f>COUNTIF('Power Curve'!$D$2:$D$31,AJ4115)&gt;0</f>
        <v>1</v>
      </c>
      <c r="AL4115" s="83" t="b">
        <f t="shared" si="1225"/>
        <v>0</v>
      </c>
      <c r="AM4115" s="83" t="b">
        <f t="shared" si="1231"/>
        <v>1</v>
      </c>
      <c r="AN4115" s="47" t="str">
        <f t="shared" si="1226"/>
        <v>Outer</v>
      </c>
      <c r="AO4115" s="48" t="str">
        <f t="shared" si="1227"/>
        <v>0.5-0.6</v>
      </c>
      <c r="AP4115" s="49" t="str">
        <f t="shared" si="1232"/>
        <v>22-23</v>
      </c>
      <c r="AQ4115" s="49" t="str">
        <f t="shared" si="1233"/>
        <v>May</v>
      </c>
      <c r="AR4115" s="48" t="str">
        <f t="shared" si="1234"/>
        <v>315-325</v>
      </c>
      <c r="AS4115" s="49" t="str">
        <f t="shared" si="1228"/>
        <v>HWS-HTI</v>
      </c>
    </row>
    <row r="4116" spans="5:45" x14ac:dyDescent="0.3">
      <c r="E4116" s="15">
        <v>41054.930555555555</v>
      </c>
      <c r="F4116" s="21">
        <v>7.52</v>
      </c>
      <c r="G4116" s="21">
        <v>797.20001983642578</v>
      </c>
      <c r="H4116" s="42">
        <v>1.1921737695983734</v>
      </c>
      <c r="I4116" s="35">
        <v>320.5</v>
      </c>
      <c r="J4116" s="43">
        <v>0.14627659574468088</v>
      </c>
      <c r="K4116" s="44">
        <v>0.24413532346937183</v>
      </c>
      <c r="L4116" s="26">
        <f t="shared" si="1216"/>
        <v>7.4522199603364694</v>
      </c>
      <c r="M4116" s="26">
        <f t="shared" si="1217"/>
        <v>0.50981459380618688</v>
      </c>
      <c r="N4116" s="96">
        <f t="shared" si="1218"/>
        <v>8</v>
      </c>
      <c r="O4116" s="26">
        <f t="shared" si="1219"/>
        <v>0.43992771895631683</v>
      </c>
      <c r="P4116" s="3">
        <f>IF(L4116&gt;'Power Curve'!$C$37,0,INDEX(Ci,$N4116,1)*POWER(1-O4116,3)+INDEX(Ci,$N4116,2)*3*O4116*POWER(1-O4116,2)+INDEX(Ci,$N4116,3)*3*POWER(O4116,2)*(1-O4116)+INDEX(Ci,$N4116,4)*POWER(O4116,3))</f>
        <v>718.37633296001707</v>
      </c>
      <c r="Q4116" s="3">
        <f>MAX(0,MIN(P4116-V4116+W4116,'Power Curve'!$C$39))</f>
        <v>729.39107527270176</v>
      </c>
      <c r="R4116" s="3">
        <f t="shared" si="1220"/>
        <v>797.20001983642578</v>
      </c>
      <c r="S4116" s="3">
        <f t="shared" si="1221"/>
        <v>-67.808944563724026</v>
      </c>
      <c r="T4116" s="3">
        <f t="shared" si="1222"/>
        <v>67.808944563724026</v>
      </c>
      <c r="V4116" s="37">
        <f t="array" ref="V4116">SUM(_xlfn.NORM.DIST($AD$3:$AD$1003,$L4116,$AA4116,FALSE)*WindSpeedStep*$AE$3:$AE$1003)/AG4116</f>
        <v>713.2499508856971</v>
      </c>
      <c r="W4116" s="37">
        <f t="array" ref="W4116">SUM(_xlfn.NORM.DIST($AD$3:$AD$1003,$L4116,$AB4116,FALSE)*WindSpeedStep*$AE$3:$AE$1003)/AH4116</f>
        <v>724.26469319838179</v>
      </c>
      <c r="Y4116" s="1">
        <f t="shared" si="1223"/>
        <v>7</v>
      </c>
      <c r="Z4116" s="99">
        <f>IF(L4116&lt;'Power Curve'!$P$28,'Power Curve'!$Q$28,IF(L4116&gt;'Power Curve'!$P$29,'Power Curve'!$Q$29,INDEX(ReferenceTurbulence,Y4116)+(L4116-INDEX(ReferenceTurbulenceWindSpeed,Y4116))*(INDEX(ReferenceTurbulence,Y4116+1)-INDEX(ReferenceTurbulence,Y4116))/(INDEX(ReferenceTurbulenceWindSpeed,Y4116+1)-INDEX(ReferenceTurbulenceWindSpeed,Y4116))))</f>
        <v>0.11955082652648287</v>
      </c>
      <c r="AA4116" s="100">
        <f t="shared" si="1229"/>
        <v>0.89091905571537833</v>
      </c>
      <c r="AB4116" s="29">
        <f t="shared" si="1230"/>
        <v>1.0900853665385795</v>
      </c>
      <c r="AG4116" s="40">
        <f t="array" ref="AG4116">SUM(_xlfn.NORM.DIST($AD$3:$AD$1003,$F4116,$AA4116,FALSE)*WindSpeedStep)</f>
        <v>1.000000000000004</v>
      </c>
      <c r="AH4116" s="40">
        <f t="array" ref="AH4116">SUM(_xlfn.NORM.DIST($AD$3:$AD$1003,$F4116,$AB4116,FALSE)*WindSpeedStep)</f>
        <v>0.99999999999813594</v>
      </c>
      <c r="AJ4116" s="47">
        <f t="shared" si="1224"/>
        <v>7</v>
      </c>
      <c r="AK4116" s="83" t="b">
        <f>COUNTIF('Power Curve'!$D$2:$D$31,AJ4116)&gt;0</f>
        <v>1</v>
      </c>
      <c r="AL4116" s="83" t="b">
        <f t="shared" si="1225"/>
        <v>0</v>
      </c>
      <c r="AM4116" s="83" t="b">
        <f t="shared" si="1231"/>
        <v>1</v>
      </c>
      <c r="AN4116" s="47" t="str">
        <f t="shared" si="1226"/>
        <v>Outer</v>
      </c>
      <c r="AO4116" s="48" t="str">
        <f t="shared" si="1227"/>
        <v>0.5-0.6</v>
      </c>
      <c r="AP4116" s="49" t="str">
        <f t="shared" si="1232"/>
        <v>22-23</v>
      </c>
      <c r="AQ4116" s="49" t="str">
        <f t="shared" si="1233"/>
        <v>May</v>
      </c>
      <c r="AR4116" s="48" t="str">
        <f t="shared" si="1234"/>
        <v>315-325</v>
      </c>
      <c r="AS4116" s="49" t="str">
        <f t="shared" si="1228"/>
        <v>HWS-HTI</v>
      </c>
    </row>
    <row r="4117" spans="5:45" x14ac:dyDescent="0.3">
      <c r="E4117" s="15">
        <v>41054.9375</v>
      </c>
      <c r="F4117" s="21">
        <v>8.1</v>
      </c>
      <c r="G4117" s="21">
        <v>970.32997131347634</v>
      </c>
      <c r="H4117" s="42">
        <v>1.1922034304886646</v>
      </c>
      <c r="I4117" s="35">
        <v>312.2</v>
      </c>
      <c r="J4117" s="43">
        <v>0.13209876543209878</v>
      </c>
      <c r="K4117" s="44">
        <v>0.16673086176672094</v>
      </c>
      <c r="L4117" s="26">
        <f t="shared" si="1216"/>
        <v>8.0270588135993854</v>
      </c>
      <c r="M4117" s="26">
        <f t="shared" si="1217"/>
        <v>0.5986577916168383</v>
      </c>
      <c r="N4117" s="96">
        <f t="shared" si="1218"/>
        <v>9</v>
      </c>
      <c r="O4117" s="26">
        <f t="shared" si="1219"/>
        <v>1.8364819696593971E-2</v>
      </c>
      <c r="P4117" s="3">
        <f>IF(L4117&gt;'Power Curve'!$C$37,0,INDEX(Ci,$N4117,1)*POWER(1-O4117,3)+INDEX(Ci,$N4117,2)*3*O4117*POWER(1-O4117,2)+INDEX(Ci,$N4117,3)*3*POWER(O4117,2)*(1-O4117)+INDEX(Ci,$N4117,4)*POWER(O4117,3))</f>
        <v>886.24154047347167</v>
      </c>
      <c r="Q4117" s="3">
        <f>MAX(0,MIN(P4117-V4117+W4117,'Power Curve'!$C$39))</f>
        <v>892.0351115440069</v>
      </c>
      <c r="R4117" s="3">
        <f t="shared" si="1220"/>
        <v>970.32997131347634</v>
      </c>
      <c r="S4117" s="3">
        <f t="shared" si="1221"/>
        <v>-78.29485976946944</v>
      </c>
      <c r="T4117" s="3">
        <f t="shared" si="1222"/>
        <v>78.29485976946944</v>
      </c>
      <c r="V4117" s="37">
        <f t="array" ref="V4117">SUM(_xlfn.NORM.DIST($AD$3:$AD$1003,$L4117,$AA4117,FALSE)*WindSpeedStep*$AE$3:$AE$1003)/AG4117</f>
        <v>882.16196421724987</v>
      </c>
      <c r="W4117" s="37">
        <f t="array" ref="W4117">SUM(_xlfn.NORM.DIST($AD$3:$AD$1003,$L4117,$AB4117,FALSE)*WindSpeedStep*$AE$3:$AE$1003)/AH4117</f>
        <v>887.9555352877851</v>
      </c>
      <c r="Y4117" s="1">
        <f t="shared" si="1223"/>
        <v>8</v>
      </c>
      <c r="Z4117" s="99">
        <f>IF(L4117&lt;'Power Curve'!$P$28,'Power Curve'!$Q$28,IF(L4117&gt;'Power Curve'!$P$29,'Power Curve'!$Q$29,INDEX(ReferenceTurbulence,Y4117)+(L4117-INDEX(ReferenceTurbulenceWindSpeed,Y4117))*(INDEX(ReferenceTurbulence,Y4117+1)-INDEX(ReferenceTurbulence,Y4117))/(INDEX(ReferenceTurbulenceWindSpeed,Y4117+1)-INDEX(ReferenceTurbulenceWindSpeed,Y4117))))</f>
        <v>0.11941737736351793</v>
      </c>
      <c r="AA4117" s="100">
        <f t="shared" si="1229"/>
        <v>0.95857031146275029</v>
      </c>
      <c r="AB4117" s="29">
        <f t="shared" si="1230"/>
        <v>1.0603645593273263</v>
      </c>
      <c r="AG4117" s="40">
        <f t="array" ref="AG4117">SUM(_xlfn.NORM.DIST($AD$3:$AD$1003,$F4117,$AA4117,FALSE)*WindSpeedStep)</f>
        <v>1.0000000000000036</v>
      </c>
      <c r="AH4117" s="40">
        <f t="array" ref="AH4117">SUM(_xlfn.NORM.DIST($AD$3:$AD$1003,$F4117,$AB4117,FALSE)*WindSpeedStep)</f>
        <v>0.99999999999999611</v>
      </c>
      <c r="AJ4117" s="47">
        <f t="shared" si="1224"/>
        <v>8</v>
      </c>
      <c r="AK4117" s="83" t="b">
        <f>COUNTIF('Power Curve'!$D$2:$D$31,AJ4117)&gt;0</f>
        <v>1</v>
      </c>
      <c r="AL4117" s="83" t="b">
        <f t="shared" si="1225"/>
        <v>0</v>
      </c>
      <c r="AM4117" s="83" t="b">
        <f t="shared" si="1231"/>
        <v>1</v>
      </c>
      <c r="AN4117" s="47" t="str">
        <f t="shared" si="1226"/>
        <v>Inner</v>
      </c>
      <c r="AO4117" s="48" t="str">
        <f t="shared" si="1227"/>
        <v>0.5-0.6</v>
      </c>
      <c r="AP4117" s="49" t="str">
        <f t="shared" si="1232"/>
        <v>22-23</v>
      </c>
      <c r="AQ4117" s="49" t="str">
        <f t="shared" si="1233"/>
        <v>May</v>
      </c>
      <c r="AR4117" s="48" t="str">
        <f t="shared" si="1234"/>
        <v>305-315</v>
      </c>
      <c r="AS4117" s="49" t="str">
        <f t="shared" si="1228"/>
        <v>Inner-TI</v>
      </c>
    </row>
    <row r="4118" spans="5:45" x14ac:dyDescent="0.3">
      <c r="E4118" s="15">
        <v>41054.944444444445</v>
      </c>
      <c r="F4118" s="21">
        <v>8.1</v>
      </c>
      <c r="G4118" s="21">
        <v>1176.3999481201222</v>
      </c>
      <c r="H4118" s="42">
        <v>1.1926732039803385</v>
      </c>
      <c r="I4118" s="35">
        <v>308</v>
      </c>
      <c r="J4118" s="43">
        <v>0.12839506172839507</v>
      </c>
      <c r="K4118" s="44">
        <v>0.18462856620309817</v>
      </c>
      <c r="L4118" s="26">
        <f t="shared" si="1216"/>
        <v>8.0281129972971552</v>
      </c>
      <c r="M4118" s="26">
        <f t="shared" si="1217"/>
        <v>0.59882071910557377</v>
      </c>
      <c r="N4118" s="96">
        <f t="shared" si="1218"/>
        <v>9</v>
      </c>
      <c r="O4118" s="26">
        <f t="shared" si="1219"/>
        <v>1.9418527289599665E-2</v>
      </c>
      <c r="P4118" s="3">
        <f>IF(L4118&gt;'Power Curve'!$C$37,0,INDEX(Ci,$N4118,1)*POWER(1-O4118,3)+INDEX(Ci,$N4118,2)*3*O4118*POWER(1-O4118,2)+INDEX(Ci,$N4118,3)*3*POWER(O4118,2)*(1-O4118)+INDEX(Ci,$N4118,4)*POWER(O4118,3))</f>
        <v>886.55752579365674</v>
      </c>
      <c r="Q4118" s="3">
        <f>MAX(0,MIN(P4118-V4118+W4118,'Power Curve'!$C$39))</f>
        <v>890.6396319191017</v>
      </c>
      <c r="R4118" s="3">
        <f t="shared" si="1220"/>
        <v>1176.3999481201222</v>
      </c>
      <c r="S4118" s="3">
        <f t="shared" si="1221"/>
        <v>-285.76031620102049</v>
      </c>
      <c r="T4118" s="3">
        <f t="shared" si="1222"/>
        <v>285.76031620102049</v>
      </c>
      <c r="V4118" s="37">
        <f t="array" ref="V4118">SUM(_xlfn.NORM.DIST($AD$3:$AD$1003,$L4118,$AA4118,FALSE)*WindSpeedStep*$AE$3:$AE$1003)/AG4118</f>
        <v>882.49042358989152</v>
      </c>
      <c r="W4118" s="37">
        <f t="array" ref="W4118">SUM(_xlfn.NORM.DIST($AD$3:$AD$1003,$L4118,$AB4118,FALSE)*WindSpeedStep*$AE$3:$AE$1003)/AH4118</f>
        <v>886.57252971533649</v>
      </c>
      <c r="Y4118" s="1">
        <f t="shared" si="1223"/>
        <v>8</v>
      </c>
      <c r="Z4118" s="99">
        <f>IF(L4118&lt;'Power Curve'!$P$28,'Power Curve'!$Q$28,IF(L4118&gt;'Power Curve'!$P$29,'Power Curve'!$Q$29,INDEX(ReferenceTurbulence,Y4118)+(L4118-INDEX(ReferenceTurbulenceWindSpeed,Y4118))*(INDEX(ReferenceTurbulence,Y4118+1)-INDEX(ReferenceTurbulence,Y4118))/(INDEX(ReferenceTurbulenceWindSpeed,Y4118+1)-INDEX(ReferenceTurbulenceWindSpeed,Y4118))))</f>
        <v>0.11941858843581404</v>
      </c>
      <c r="AA4118" s="100">
        <f t="shared" si="1229"/>
        <v>0.95870592194043847</v>
      </c>
      <c r="AB4118" s="29">
        <f t="shared" si="1230"/>
        <v>1.0307700638504991</v>
      </c>
      <c r="AG4118" s="40">
        <f t="array" ref="AG4118">SUM(_xlfn.NORM.DIST($AD$3:$AD$1003,$F4118,$AA4118,FALSE)*WindSpeedStep)</f>
        <v>1.0000000000000033</v>
      </c>
      <c r="AH4118" s="40">
        <f t="array" ref="AH4118">SUM(_xlfn.NORM.DIST($AD$3:$AD$1003,$F4118,$AB4118,FALSE)*WindSpeedStep)</f>
        <v>1.0000000000000018</v>
      </c>
      <c r="AJ4118" s="47">
        <f t="shared" si="1224"/>
        <v>8</v>
      </c>
      <c r="AK4118" s="83" t="b">
        <f>COUNTIF('Power Curve'!$D$2:$D$31,AJ4118)&gt;0</f>
        <v>1</v>
      </c>
      <c r="AL4118" s="83" t="b">
        <f t="shared" si="1225"/>
        <v>0</v>
      </c>
      <c r="AM4118" s="83" t="b">
        <f t="shared" si="1231"/>
        <v>1</v>
      </c>
      <c r="AN4118" s="47" t="str">
        <f t="shared" si="1226"/>
        <v>Inner</v>
      </c>
      <c r="AO4118" s="48" t="str">
        <f t="shared" si="1227"/>
        <v>0.5-0.6</v>
      </c>
      <c r="AP4118" s="49" t="str">
        <f t="shared" si="1232"/>
        <v>22-23</v>
      </c>
      <c r="AQ4118" s="49" t="str">
        <f t="shared" si="1233"/>
        <v>May</v>
      </c>
      <c r="AR4118" s="48" t="str">
        <f t="shared" si="1234"/>
        <v>305-315</v>
      </c>
      <c r="AS4118" s="49" t="str">
        <f t="shared" si="1228"/>
        <v>Inner-TI</v>
      </c>
    </row>
    <row r="4119" spans="5:45" x14ac:dyDescent="0.3">
      <c r="E4119" s="15">
        <v>41054.951388888891</v>
      </c>
      <c r="F4119" s="21">
        <v>9</v>
      </c>
      <c r="G4119" s="21">
        <v>1110.959991455079</v>
      </c>
      <c r="H4119" s="42">
        <v>1.1926175625575861</v>
      </c>
      <c r="I4119" s="35">
        <v>304.8</v>
      </c>
      <c r="J4119" s="43">
        <v>0.10444444444444444</v>
      </c>
      <c r="K4119" s="44">
        <v>0.19934571723754216</v>
      </c>
      <c r="L4119" s="26">
        <f t="shared" si="1216"/>
        <v>8.9199868344207864</v>
      </c>
      <c r="M4119" s="26">
        <f t="shared" si="1217"/>
        <v>0.73666269565944209</v>
      </c>
      <c r="N4119" s="96">
        <f t="shared" si="1218"/>
        <v>9</v>
      </c>
      <c r="O4119" s="26">
        <f t="shared" si="1219"/>
        <v>0.91088956423361267</v>
      </c>
      <c r="P4119" s="3">
        <f>IF(L4119&gt;'Power Curve'!$C$37,0,INDEX(Ci,$N4119,1)*POWER(1-O4119,3)+INDEX(Ci,$N4119,2)*3*O4119*POWER(1-O4119,2)+INDEX(Ci,$N4119,3)*3*POWER(O4119,2)*(1-O4119)+INDEX(Ci,$N4119,4)*POWER(O4119,3))</f>
        <v>1169.0246097145366</v>
      </c>
      <c r="Q4119" s="3">
        <f>MAX(0,MIN(P4119-V4119+W4119,'Power Curve'!$C$39))</f>
        <v>1165.0162426747213</v>
      </c>
      <c r="R4119" s="3">
        <f t="shared" si="1220"/>
        <v>1110.959991455079</v>
      </c>
      <c r="S4119" s="3">
        <f t="shared" si="1221"/>
        <v>54.056251219642263</v>
      </c>
      <c r="T4119" s="3">
        <f t="shared" si="1222"/>
        <v>54.056251219642263</v>
      </c>
      <c r="V4119" s="37">
        <f t="array" ref="V4119">SUM(_xlfn.NORM.DIST($AD$3:$AD$1003,$L4119,$AA4119,FALSE)*WindSpeedStep*$AE$3:$AE$1003)/AG4119</f>
        <v>1178.7275867216385</v>
      </c>
      <c r="W4119" s="37">
        <f t="array" ref="W4119">SUM(_xlfn.NORM.DIST($AD$3:$AD$1003,$L4119,$AB4119,FALSE)*WindSpeedStep*$AE$3:$AE$1003)/AH4119</f>
        <v>1174.7192196818232</v>
      </c>
      <c r="Y4119" s="1">
        <f t="shared" si="1223"/>
        <v>8</v>
      </c>
      <c r="Z4119" s="99">
        <f>IF(L4119&lt;'Power Curve'!$P$28,'Power Curve'!$Q$28,IF(L4119&gt;'Power Curve'!$P$29,'Power Curve'!$Q$29,INDEX(ReferenceTurbulence,Y4119)+(L4119-INDEX(ReferenceTurbulenceWindSpeed,Y4119))*(INDEX(ReferenceTurbulence,Y4119+1)-INDEX(ReferenceTurbulence,Y4119))/(INDEX(ReferenceTurbulenceWindSpeed,Y4119+1)-INDEX(ReferenceTurbulenceWindSpeed,Y4119))))</f>
        <v>0.12044319515098574</v>
      </c>
      <c r="AA4119" s="100">
        <f t="shared" si="1229"/>
        <v>1.0743517150423663</v>
      </c>
      <c r="AB4119" s="29">
        <f t="shared" si="1230"/>
        <v>0.93164306937283758</v>
      </c>
      <c r="AG4119" s="40">
        <f t="array" ref="AG4119">SUM(_xlfn.NORM.DIST($AD$3:$AD$1003,$F4119,$AA4119,FALSE)*WindSpeedStep)</f>
        <v>1.0000000000000031</v>
      </c>
      <c r="AH4119" s="40">
        <f t="array" ref="AH4119">SUM(_xlfn.NORM.DIST($AD$3:$AD$1003,$F4119,$AB4119,FALSE)*WindSpeedStep)</f>
        <v>1.0000000000000036</v>
      </c>
      <c r="AJ4119" s="47">
        <f t="shared" si="1224"/>
        <v>9</v>
      </c>
      <c r="AK4119" s="83" t="b">
        <f>COUNTIF('Power Curve'!$D$2:$D$31,AJ4119)&gt;0</f>
        <v>1</v>
      </c>
      <c r="AL4119" s="83" t="b">
        <f t="shared" si="1225"/>
        <v>0</v>
      </c>
      <c r="AM4119" s="83" t="b">
        <f t="shared" si="1231"/>
        <v>1</v>
      </c>
      <c r="AN4119" s="47" t="str">
        <f t="shared" si="1226"/>
        <v>Inner</v>
      </c>
      <c r="AO4119" s="48" t="str">
        <f t="shared" si="1227"/>
        <v>0.7-0.8</v>
      </c>
      <c r="AP4119" s="49" t="str">
        <f t="shared" si="1232"/>
        <v>22-23</v>
      </c>
      <c r="AQ4119" s="49" t="str">
        <f t="shared" si="1233"/>
        <v>May</v>
      </c>
      <c r="AR4119" s="48" t="str">
        <f t="shared" si="1234"/>
        <v>295-305</v>
      </c>
      <c r="AS4119" s="49" t="str">
        <f t="shared" si="1228"/>
        <v>Inner-TI</v>
      </c>
    </row>
    <row r="4120" spans="5:45" x14ac:dyDescent="0.3">
      <c r="E4120" s="15">
        <v>41054.958333333336</v>
      </c>
      <c r="F4120" s="21">
        <v>7.52</v>
      </c>
      <c r="G4120" s="21">
        <v>725.06997108459473</v>
      </c>
      <c r="H4120" s="42">
        <v>1.193130552632365</v>
      </c>
      <c r="I4120" s="35">
        <v>302.2</v>
      </c>
      <c r="J4120" s="43">
        <v>0.11569148936170214</v>
      </c>
      <c r="K4120" s="44">
        <v>0.16697357275929398</v>
      </c>
      <c r="L4120" s="26">
        <f t="shared" si="1216"/>
        <v>7.4542130285763175</v>
      </c>
      <c r="M4120" s="26">
        <f t="shared" si="1217"/>
        <v>0.51012262892746985</v>
      </c>
      <c r="N4120" s="96">
        <f t="shared" si="1218"/>
        <v>8</v>
      </c>
      <c r="O4120" s="26">
        <f t="shared" si="1219"/>
        <v>0.44193370459722053</v>
      </c>
      <c r="P4120" s="3">
        <f>IF(L4120&gt;'Power Curve'!$C$37,0,INDEX(Ci,$N4120,1)*POWER(1-O4120,3)+INDEX(Ci,$N4120,2)*3*O4120*POWER(1-O4120,2)+INDEX(Ci,$N4120,3)*3*POWER(O4120,2)*(1-O4120)+INDEX(Ci,$N4120,4)*POWER(O4120,3))</f>
        <v>718.93827292737421</v>
      </c>
      <c r="Q4120" s="3">
        <f>MAX(0,MIN(P4120-V4120+W4120,'Power Curve'!$C$39))</f>
        <v>717.5181353822818</v>
      </c>
      <c r="R4120" s="3">
        <f t="shared" si="1220"/>
        <v>725.06997108459473</v>
      </c>
      <c r="S4120" s="3">
        <f t="shared" si="1221"/>
        <v>-7.5518357023129283</v>
      </c>
      <c r="T4120" s="3">
        <f t="shared" si="1222"/>
        <v>7.5518357023129283</v>
      </c>
      <c r="V4120" s="37">
        <f t="array" ref="V4120">SUM(_xlfn.NORM.DIST($AD$3:$AD$1003,$L4120,$AA4120,FALSE)*WindSpeedStep*$AE$3:$AE$1003)/AG4120</f>
        <v>713.80162421609543</v>
      </c>
      <c r="W4120" s="37">
        <f t="array" ref="W4120">SUM(_xlfn.NORM.DIST($AD$3:$AD$1003,$L4120,$AB4120,FALSE)*WindSpeedStep*$AE$3:$AE$1003)/AH4120</f>
        <v>712.38148667100302</v>
      </c>
      <c r="Y4120" s="1">
        <f t="shared" si="1223"/>
        <v>7</v>
      </c>
      <c r="Z4120" s="99">
        <f>IF(L4120&lt;'Power Curve'!$P$28,'Power Curve'!$Q$28,IF(L4120&gt;'Power Curve'!$P$29,'Power Curve'!$Q$29,INDEX(ReferenceTurbulence,Y4120)+(L4120-INDEX(ReferenceTurbulenceWindSpeed,Y4120))*(INDEX(ReferenceTurbulence,Y4120+1)-INDEX(ReferenceTurbulence,Y4120))/(INDEX(ReferenceTurbulenceWindSpeed,Y4120+1)-INDEX(ReferenceTurbulenceWindSpeed,Y4120))))</f>
        <v>0.11955027295788</v>
      </c>
      <c r="AA4120" s="100">
        <f t="shared" si="1229"/>
        <v>0.89115320225248407</v>
      </c>
      <c r="AB4120" s="29">
        <f t="shared" si="1230"/>
        <v>0.86238900729539847</v>
      </c>
      <c r="AG4120" s="40">
        <f t="array" ref="AG4120">SUM(_xlfn.NORM.DIST($AD$3:$AD$1003,$F4120,$AA4120,FALSE)*WindSpeedStep)</f>
        <v>1.0000000000000044</v>
      </c>
      <c r="AH4120" s="40">
        <f t="array" ref="AH4120">SUM(_xlfn.NORM.DIST($AD$3:$AD$1003,$F4120,$AB4120,FALSE)*WindSpeedStep)</f>
        <v>1.0000000000000031</v>
      </c>
      <c r="AJ4120" s="47">
        <f t="shared" si="1224"/>
        <v>7</v>
      </c>
      <c r="AK4120" s="83" t="b">
        <f>COUNTIF('Power Curve'!$D$2:$D$31,AJ4120)&gt;0</f>
        <v>1</v>
      </c>
      <c r="AL4120" s="83" t="b">
        <f t="shared" si="1225"/>
        <v>0</v>
      </c>
      <c r="AM4120" s="83" t="b">
        <f t="shared" si="1231"/>
        <v>1</v>
      </c>
      <c r="AN4120" s="47" t="str">
        <f t="shared" si="1226"/>
        <v>Inner</v>
      </c>
      <c r="AO4120" s="48" t="str">
        <f t="shared" si="1227"/>
        <v>0.5-0.6</v>
      </c>
      <c r="AP4120" s="49" t="str">
        <f t="shared" si="1232"/>
        <v>23-24</v>
      </c>
      <c r="AQ4120" s="49" t="str">
        <f t="shared" si="1233"/>
        <v>May</v>
      </c>
      <c r="AR4120" s="48" t="str">
        <f t="shared" si="1234"/>
        <v>295-305</v>
      </c>
      <c r="AS4120" s="49" t="str">
        <f t="shared" si="1228"/>
        <v>Inner-TI</v>
      </c>
    </row>
    <row r="4121" spans="5:45" x14ac:dyDescent="0.3">
      <c r="E4121" s="15">
        <v>41054.965277777781</v>
      </c>
      <c r="F4121" s="21">
        <v>6.28</v>
      </c>
      <c r="G4121" s="21">
        <v>406.04000091552712</v>
      </c>
      <c r="H4121" s="42">
        <v>1.1940847545139002</v>
      </c>
      <c r="I4121" s="35">
        <v>306.2</v>
      </c>
      <c r="J4121" s="43">
        <v>0.15286624203821655</v>
      </c>
      <c r="K4121" s="44">
        <v>0.17265134084085432</v>
      </c>
      <c r="L4121" s="26">
        <f t="shared" si="1216"/>
        <v>6.226719928093031</v>
      </c>
      <c r="M4121" s="26">
        <f t="shared" si="1217"/>
        <v>0.32040961332591689</v>
      </c>
      <c r="N4121" s="96">
        <f t="shared" si="1218"/>
        <v>7</v>
      </c>
      <c r="O4121" s="26">
        <f t="shared" si="1219"/>
        <v>0.19854965541953049</v>
      </c>
      <c r="P4121" s="3">
        <f>IF(L4121&gt;'Power Curve'!$C$37,0,INDEX(Ci,$N4121,1)*POWER(1-O4121,3)+INDEX(Ci,$N4121,2)*3*O4121*POWER(1-O4121,2)+INDEX(Ci,$N4121,3)*3*POWER(O4121,2)*(1-O4121)+INDEX(Ci,$N4121,4)*POWER(O4121,3))</f>
        <v>408.44026426271523</v>
      </c>
      <c r="Q4121" s="3">
        <f>MAX(0,MIN(P4121-V4121+W4121,'Power Curve'!$C$39))</f>
        <v>415.62748368586364</v>
      </c>
      <c r="R4121" s="3">
        <f t="shared" si="1220"/>
        <v>406.04000091552712</v>
      </c>
      <c r="S4121" s="3">
        <f t="shared" si="1221"/>
        <v>9.5874827703365213</v>
      </c>
      <c r="T4121" s="3">
        <f t="shared" si="1222"/>
        <v>9.5874827703365213</v>
      </c>
      <c r="V4121" s="37">
        <f t="array" ref="V4121">SUM(_xlfn.NORM.DIST($AD$3:$AD$1003,$L4121,$AA4121,FALSE)*WindSpeedStep*$AE$3:$AE$1003)/AG4121</f>
        <v>416.51510281187848</v>
      </c>
      <c r="W4121" s="37">
        <f t="array" ref="W4121">SUM(_xlfn.NORM.DIST($AD$3:$AD$1003,$L4121,$AB4121,FALSE)*WindSpeedStep*$AE$3:$AE$1003)/AH4121</f>
        <v>423.70232223502688</v>
      </c>
      <c r="Y4121" s="1">
        <f t="shared" si="1223"/>
        <v>6</v>
      </c>
      <c r="Z4121" s="99">
        <f>IF(L4121&lt;'Power Curve'!$P$28,'Power Curve'!$Q$28,IF(L4121&gt;'Power Curve'!$P$29,'Power Curve'!$Q$29,INDEX(ReferenceTurbulence,Y4121)+(L4121-INDEX(ReferenceTurbulenceWindSpeed,Y4121))*(INDEX(ReferenceTurbulence,Y4121+1)-INDEX(ReferenceTurbulence,Y4121))/(INDEX(ReferenceTurbulenceWindSpeed,Y4121+1)-INDEX(ReferenceTurbulenceWindSpeed,Y4121))))</f>
        <v>0.12122200068225202</v>
      </c>
      <c r="AA4121" s="100">
        <f t="shared" si="1229"/>
        <v>0.75481544737148565</v>
      </c>
      <c r="AB4121" s="29">
        <f t="shared" si="1230"/>
        <v>0.95185527563205563</v>
      </c>
      <c r="AG4121" s="40">
        <f t="array" ref="AG4121">SUM(_xlfn.NORM.DIST($AD$3:$AD$1003,$F4121,$AA4121,FALSE)*WindSpeedStep)</f>
        <v>1.0000000000000033</v>
      </c>
      <c r="AH4121" s="40">
        <f t="array" ref="AH4121">SUM(_xlfn.NORM.DIST($AD$3:$AD$1003,$F4121,$AB4121,FALSE)*WindSpeedStep)</f>
        <v>0.99999999998566613</v>
      </c>
      <c r="AJ4121" s="47">
        <f t="shared" si="1224"/>
        <v>6</v>
      </c>
      <c r="AK4121" s="83" t="b">
        <f>COUNTIF('Power Curve'!$D$2:$D$31,AJ4121)&gt;0</f>
        <v>1</v>
      </c>
      <c r="AL4121" s="83" t="b">
        <f t="shared" si="1225"/>
        <v>0</v>
      </c>
      <c r="AM4121" s="83" t="b">
        <f t="shared" si="1231"/>
        <v>1</v>
      </c>
      <c r="AN4121" s="47" t="str">
        <f t="shared" si="1226"/>
        <v>Outer</v>
      </c>
      <c r="AO4121" s="48" t="str">
        <f t="shared" si="1227"/>
        <v>0.3-0.4</v>
      </c>
      <c r="AP4121" s="49" t="str">
        <f t="shared" si="1232"/>
        <v>23-24</v>
      </c>
      <c r="AQ4121" s="49" t="str">
        <f t="shared" si="1233"/>
        <v>May</v>
      </c>
      <c r="AR4121" s="48" t="str">
        <f t="shared" si="1234"/>
        <v>305-315</v>
      </c>
      <c r="AS4121" s="49" t="str">
        <f t="shared" si="1228"/>
        <v>LWS-HTI</v>
      </c>
    </row>
    <row r="4122" spans="5:45" x14ac:dyDescent="0.3">
      <c r="E4122" s="15">
        <v>41054.972222222219</v>
      </c>
      <c r="F4122" s="21">
        <v>6.41</v>
      </c>
      <c r="G4122" s="21">
        <v>345.02999114990223</v>
      </c>
      <c r="H4122" s="42">
        <v>1.1941578578608543</v>
      </c>
      <c r="I4122" s="35">
        <v>310.10000000000002</v>
      </c>
      <c r="J4122" s="43">
        <v>0.13572542901716067</v>
      </c>
      <c r="K4122" s="44">
        <v>0.29691077608757227</v>
      </c>
      <c r="L4122" s="26">
        <f t="shared" si="1216"/>
        <v>6.3557466936017795</v>
      </c>
      <c r="M4122" s="26">
        <f t="shared" si="1217"/>
        <v>0.3403511158633582</v>
      </c>
      <c r="N4122" s="96">
        <f t="shared" si="1218"/>
        <v>7</v>
      </c>
      <c r="O4122" s="26">
        <f t="shared" si="1219"/>
        <v>0.32971132983968782</v>
      </c>
      <c r="P4122" s="3">
        <f>IF(L4122&gt;'Power Curve'!$C$37,0,INDEX(Ci,$N4122,1)*POWER(1-O4122,3)+INDEX(Ci,$N4122,2)*3*O4122*POWER(1-O4122,2)+INDEX(Ci,$N4122,3)*3*POWER(O4122,2)*(1-O4122)+INDEX(Ci,$N4122,4)*POWER(O4122,3))</f>
        <v>436.96224276621535</v>
      </c>
      <c r="Q4122" s="3">
        <f>MAX(0,MIN(P4122-V4122+W4122,'Power Curve'!$C$39))</f>
        <v>440.50624837040584</v>
      </c>
      <c r="R4122" s="3">
        <f t="shared" si="1220"/>
        <v>345.02999114990223</v>
      </c>
      <c r="S4122" s="3">
        <f t="shared" si="1221"/>
        <v>95.476257220503612</v>
      </c>
      <c r="T4122" s="3">
        <f t="shared" si="1222"/>
        <v>95.476257220503612</v>
      </c>
      <c r="V4122" s="37">
        <f t="array" ref="V4122">SUM(_xlfn.NORM.DIST($AD$3:$AD$1003,$L4122,$AA4122,FALSE)*WindSpeedStep*$AE$3:$AE$1003)/AG4122</f>
        <v>443.91393323763964</v>
      </c>
      <c r="W4122" s="37">
        <f t="array" ref="W4122">SUM(_xlfn.NORM.DIST($AD$3:$AD$1003,$L4122,$AB4122,FALSE)*WindSpeedStep*$AE$3:$AE$1003)/AH4122</f>
        <v>447.45793884183013</v>
      </c>
      <c r="Y4122" s="1">
        <f t="shared" si="1223"/>
        <v>6</v>
      </c>
      <c r="Z4122" s="99">
        <f>IF(L4122&lt;'Power Curve'!$P$28,'Power Curve'!$Q$28,IF(L4122&gt;'Power Curve'!$P$29,'Power Curve'!$Q$29,INDEX(ReferenceTurbulence,Y4122)+(L4122-INDEX(ReferenceTurbulenceWindSpeed,Y4122))*(INDEX(ReferenceTurbulence,Y4122+1)-INDEX(ReferenceTurbulence,Y4122))/(INDEX(ReferenceTurbulenceWindSpeed,Y4122+1)-INDEX(ReferenceTurbulenceWindSpeed,Y4122))))</f>
        <v>0.12096837206417481</v>
      </c>
      <c r="AA4122" s="100">
        <f t="shared" si="1229"/>
        <v>0.76884433077726888</v>
      </c>
      <c r="AB4122" s="29">
        <f t="shared" si="1230"/>
        <v>0.86263644671350193</v>
      </c>
      <c r="AG4122" s="40">
        <f t="array" ref="AG4122">SUM(_xlfn.NORM.DIST($AD$3:$AD$1003,$F4122,$AA4122,FALSE)*WindSpeedStep)</f>
        <v>1.0000000000000036</v>
      </c>
      <c r="AH4122" s="40">
        <f t="array" ref="AH4122">SUM(_xlfn.NORM.DIST($AD$3:$AD$1003,$F4122,$AB4122,FALSE)*WindSpeedStep)</f>
        <v>0.99999999999996958</v>
      </c>
      <c r="AJ4122" s="47">
        <f t="shared" si="1224"/>
        <v>6</v>
      </c>
      <c r="AK4122" s="83" t="b">
        <f>COUNTIF('Power Curve'!$D$2:$D$31,AJ4122)&gt;0</f>
        <v>1</v>
      </c>
      <c r="AL4122" s="83" t="b">
        <f t="shared" si="1225"/>
        <v>0</v>
      </c>
      <c r="AM4122" s="83" t="b">
        <f t="shared" si="1231"/>
        <v>1</v>
      </c>
      <c r="AN4122" s="47" t="str">
        <f t="shared" si="1226"/>
        <v>Inner</v>
      </c>
      <c r="AO4122" s="48" t="str">
        <f t="shared" si="1227"/>
        <v>0.3-0.4</v>
      </c>
      <c r="AP4122" s="49" t="str">
        <f t="shared" si="1232"/>
        <v>23-24</v>
      </c>
      <c r="AQ4122" s="49" t="str">
        <f t="shared" si="1233"/>
        <v>May</v>
      </c>
      <c r="AR4122" s="48" t="str">
        <f t="shared" si="1234"/>
        <v>305-315</v>
      </c>
      <c r="AS4122" s="49" t="str">
        <f t="shared" si="1228"/>
        <v>Inner-TI</v>
      </c>
    </row>
    <row r="4123" spans="5:45" x14ac:dyDescent="0.3">
      <c r="E4123" s="15">
        <v>41054.979166666664</v>
      </c>
      <c r="F4123" s="21">
        <v>6.48</v>
      </c>
      <c r="G4123" s="21">
        <v>496.6699981689456</v>
      </c>
      <c r="H4123" s="42">
        <v>1.1942863964360311</v>
      </c>
      <c r="I4123" s="35">
        <v>316.5</v>
      </c>
      <c r="J4123" s="43">
        <v>0.21604938271604934</v>
      </c>
      <c r="K4123" s="44">
        <v>0.21295465821637752</v>
      </c>
      <c r="L4123" s="26">
        <f t="shared" si="1216"/>
        <v>6.4253847490254508</v>
      </c>
      <c r="M4123" s="26">
        <f t="shared" si="1217"/>
        <v>0.35111390181290952</v>
      </c>
      <c r="N4123" s="96">
        <f t="shared" si="1218"/>
        <v>7</v>
      </c>
      <c r="O4123" s="26">
        <f t="shared" si="1219"/>
        <v>0.40050163382598081</v>
      </c>
      <c r="P4123" s="3">
        <f>IF(L4123&gt;'Power Curve'!$C$37,0,INDEX(Ci,$N4123,1)*POWER(1-O4123,3)+INDEX(Ci,$N4123,2)*3*O4123*POWER(1-O4123,2)+INDEX(Ci,$N4123,3)*3*POWER(O4123,2)*(1-O4123)+INDEX(Ci,$N4123,4)*POWER(O4123,3))</f>
        <v>453.03769491904558</v>
      </c>
      <c r="Q4123" s="3">
        <f>MAX(0,MIN(P4123-V4123+W4123,'Power Curve'!$C$39))</f>
        <v>483.87165115578773</v>
      </c>
      <c r="R4123" s="3">
        <f t="shared" si="1220"/>
        <v>496.6699981689456</v>
      </c>
      <c r="S4123" s="3">
        <f t="shared" si="1221"/>
        <v>-12.798347013157866</v>
      </c>
      <c r="T4123" s="3">
        <f t="shared" si="1222"/>
        <v>12.798347013157866</v>
      </c>
      <c r="V4123" s="37">
        <f t="array" ref="V4123">SUM(_xlfn.NORM.DIST($AD$3:$AD$1003,$L4123,$AA4123,FALSE)*WindSpeedStep*$AE$3:$AE$1003)/AG4123</f>
        <v>459.0590942347232</v>
      </c>
      <c r="W4123" s="37">
        <f t="array" ref="W4123">SUM(_xlfn.NORM.DIST($AD$3:$AD$1003,$L4123,$AB4123,FALSE)*WindSpeedStep*$AE$3:$AE$1003)/AH4123</f>
        <v>489.89305047146536</v>
      </c>
      <c r="Y4123" s="1">
        <f t="shared" si="1223"/>
        <v>6</v>
      </c>
      <c r="Z4123" s="99">
        <f>IF(L4123&lt;'Power Curve'!$P$28,'Power Curve'!$Q$28,IF(L4123&gt;'Power Curve'!$P$29,'Power Curve'!$Q$29,INDEX(ReferenceTurbulence,Y4123)+(L4123-INDEX(ReferenceTurbulenceWindSpeed,Y4123))*(INDEX(ReferenceTurbulence,Y4123+1)-INDEX(ReferenceTurbulence,Y4123))/(INDEX(ReferenceTurbulenceWindSpeed,Y4123+1)-INDEX(ReferenceTurbulenceWindSpeed,Y4123))))</f>
        <v>0.12083148415806441</v>
      </c>
      <c r="AA4123" s="100">
        <f t="shared" si="1229"/>
        <v>0.77638877551133745</v>
      </c>
      <c r="AB4123" s="29">
        <f t="shared" si="1230"/>
        <v>1.3882004087400663</v>
      </c>
      <c r="AG4123" s="40">
        <f t="array" ref="AG4123">SUM(_xlfn.NORM.DIST($AD$3:$AD$1003,$F4123,$AA4123,FALSE)*WindSpeedStep)</f>
        <v>1.0000000000000038</v>
      </c>
      <c r="AH4123" s="40">
        <f t="array" ref="AH4123">SUM(_xlfn.NORM.DIST($AD$3:$AD$1003,$F4123,$AB4123,FALSE)*WindSpeedStep)</f>
        <v>0.99999873034859788</v>
      </c>
      <c r="AJ4123" s="47">
        <f t="shared" si="1224"/>
        <v>6</v>
      </c>
      <c r="AK4123" s="83" t="b">
        <f>COUNTIF('Power Curve'!$D$2:$D$31,AJ4123)&gt;0</f>
        <v>1</v>
      </c>
      <c r="AL4123" s="83" t="b">
        <f t="shared" si="1225"/>
        <v>0</v>
      </c>
      <c r="AM4123" s="83" t="b">
        <f t="shared" si="1231"/>
        <v>1</v>
      </c>
      <c r="AN4123" s="47" t="str">
        <f t="shared" si="1226"/>
        <v>Outer</v>
      </c>
      <c r="AO4123" s="48" t="str">
        <f t="shared" si="1227"/>
        <v>0.3-0.4</v>
      </c>
      <c r="AP4123" s="49" t="str">
        <f t="shared" si="1232"/>
        <v>23-24</v>
      </c>
      <c r="AQ4123" s="49" t="str">
        <f t="shared" si="1233"/>
        <v>May</v>
      </c>
      <c r="AR4123" s="48" t="str">
        <f t="shared" si="1234"/>
        <v>315-325</v>
      </c>
      <c r="AS4123" s="49" t="str">
        <f t="shared" si="1228"/>
        <v>LWS-HTI</v>
      </c>
    </row>
    <row r="4124" spans="5:45" x14ac:dyDescent="0.3">
      <c r="E4124" s="15">
        <v>41054.986111111109</v>
      </c>
      <c r="F4124" s="21">
        <v>9.24</v>
      </c>
      <c r="G4124" s="21">
        <v>865.45001983642578</v>
      </c>
      <c r="H4124" s="42">
        <v>1.1940293489937741</v>
      </c>
      <c r="I4124" s="35">
        <v>306.39999999999998</v>
      </c>
      <c r="J4124" s="43">
        <v>0.12229437229437227</v>
      </c>
      <c r="K4124" s="44">
        <v>0.21432041845221947</v>
      </c>
      <c r="L4124" s="26">
        <f t="shared" si="1216"/>
        <v>9.1614653262767547</v>
      </c>
      <c r="M4124" s="26">
        <f t="shared" si="1217"/>
        <v>0.77398397500095029</v>
      </c>
      <c r="N4124" s="96">
        <f t="shared" si="1218"/>
        <v>10</v>
      </c>
      <c r="O4124" s="26">
        <f t="shared" si="1219"/>
        <v>0.16191457232408815</v>
      </c>
      <c r="P4124" s="3">
        <f>IF(L4124&gt;'Power Curve'!$C$37,0,INDEX(Ci,$N4124,1)*POWER(1-O4124,3)+INDEX(Ci,$N4124,2)*3*O4124*POWER(1-O4124,2)+INDEX(Ci,$N4124,3)*3*POWER(O4124,2)*(1-O4124)+INDEX(Ci,$N4124,4)*POWER(O4124,3))</f>
        <v>1250.0085755854541</v>
      </c>
      <c r="Q4124" s="3">
        <f>MAX(0,MIN(P4124-V4124+W4124,'Power Curve'!$C$39))</f>
        <v>1250.0262408708395</v>
      </c>
      <c r="R4124" s="3">
        <f t="shared" si="1220"/>
        <v>865.45001983642578</v>
      </c>
      <c r="S4124" s="3">
        <f t="shared" si="1221"/>
        <v>384.57622103441372</v>
      </c>
      <c r="T4124" s="3">
        <f t="shared" si="1222"/>
        <v>384.57622103441372</v>
      </c>
      <c r="V4124" s="37">
        <f t="array" ref="V4124">SUM(_xlfn.NORM.DIST($AD$3:$AD$1003,$L4124,$AA4124,FALSE)*WindSpeedStep*$AE$3:$AE$1003)/AG4124</f>
        <v>1261.669688904944</v>
      </c>
      <c r="W4124" s="37">
        <f t="array" ref="W4124">SUM(_xlfn.NORM.DIST($AD$3:$AD$1003,$L4124,$AB4124,FALSE)*WindSpeedStep*$AE$3:$AE$1003)/AH4124</f>
        <v>1261.6873541903294</v>
      </c>
      <c r="Y4124" s="1">
        <f t="shared" si="1223"/>
        <v>9</v>
      </c>
      <c r="Z4124" s="99">
        <f>IF(L4124&lt;'Power Curve'!$P$28,'Power Curve'!$Q$28,IF(L4124&gt;'Power Curve'!$P$29,'Power Curve'!$Q$29,INDEX(ReferenceTurbulence,Y4124)+(L4124-INDEX(ReferenceTurbulenceWindSpeed,Y4124))*(INDEX(ReferenceTurbulence,Y4124+1)-INDEX(ReferenceTurbulence,Y4124))/(INDEX(ReferenceTurbulenceWindSpeed,Y4124+1)-INDEX(ReferenceTurbulenceWindSpeed,Y4124))))</f>
        <v>0.12046065998188184</v>
      </c>
      <c r="AA4124" s="100">
        <f t="shared" si="1229"/>
        <v>1.1035961596044244</v>
      </c>
      <c r="AB4124" s="29">
        <f t="shared" si="1230"/>
        <v>1.1203956513736721</v>
      </c>
      <c r="AG4124" s="40">
        <f t="array" ref="AG4124">SUM(_xlfn.NORM.DIST($AD$3:$AD$1003,$F4124,$AA4124,FALSE)*WindSpeedStep)</f>
        <v>1.0000000000000036</v>
      </c>
      <c r="AH4124" s="40">
        <f t="array" ref="AH4124">SUM(_xlfn.NORM.DIST($AD$3:$AD$1003,$F4124,$AB4124,FALSE)*WindSpeedStep)</f>
        <v>1.0000000000000029</v>
      </c>
      <c r="AJ4124" s="47">
        <f t="shared" si="1224"/>
        <v>9</v>
      </c>
      <c r="AK4124" s="83" t="b">
        <f>COUNTIF('Power Curve'!$D$2:$D$31,AJ4124)&gt;0</f>
        <v>1</v>
      </c>
      <c r="AL4124" s="83" t="b">
        <f t="shared" si="1225"/>
        <v>0</v>
      </c>
      <c r="AM4124" s="83" t="b">
        <f t="shared" si="1231"/>
        <v>1</v>
      </c>
      <c r="AN4124" s="47" t="str">
        <f t="shared" si="1226"/>
        <v>Inner</v>
      </c>
      <c r="AO4124" s="48" t="str">
        <f t="shared" si="1227"/>
        <v>0.7-0.8</v>
      </c>
      <c r="AP4124" s="49" t="str">
        <f t="shared" si="1232"/>
        <v>23-24</v>
      </c>
      <c r="AQ4124" s="49" t="str">
        <f t="shared" si="1233"/>
        <v>May</v>
      </c>
      <c r="AR4124" s="48" t="str">
        <f t="shared" si="1234"/>
        <v>305-315</v>
      </c>
      <c r="AS4124" s="49" t="str">
        <f t="shared" si="1228"/>
        <v>Inner-TI</v>
      </c>
    </row>
    <row r="4125" spans="5:45" x14ac:dyDescent="0.3">
      <c r="E4125" s="15">
        <v>41054.993055555555</v>
      </c>
      <c r="F4125" s="21">
        <v>7.87</v>
      </c>
      <c r="G4125" s="21">
        <v>860.71001815795898</v>
      </c>
      <c r="H4125" s="42">
        <v>1.1942310104739444</v>
      </c>
      <c r="I4125" s="35">
        <v>307.10000000000002</v>
      </c>
      <c r="J4125" s="43">
        <v>0.1473951715374841</v>
      </c>
      <c r="K4125" s="44">
        <v>0.13772919599969735</v>
      </c>
      <c r="L4125" s="26">
        <f t="shared" si="1216"/>
        <v>7.8035488049453416</v>
      </c>
      <c r="M4125" s="26">
        <f t="shared" si="1217"/>
        <v>0.56411359927702542</v>
      </c>
      <c r="N4125" s="96">
        <f t="shared" si="1218"/>
        <v>8</v>
      </c>
      <c r="O4125" s="26">
        <f t="shared" si="1219"/>
        <v>0.79353358323640355</v>
      </c>
      <c r="P4125" s="3">
        <f>IF(L4125&gt;'Power Curve'!$C$37,0,INDEX(Ci,$N4125,1)*POWER(1-O4125,3)+INDEX(Ci,$N4125,2)*3*O4125*POWER(1-O4125,2)+INDEX(Ci,$N4125,3)*3*POWER(O4125,2)*(1-O4125)+INDEX(Ci,$N4125,4)*POWER(O4125,3))</f>
        <v>819.84455525006661</v>
      </c>
      <c r="Q4125" s="3">
        <f>MAX(0,MIN(P4125-V4125+W4125,'Power Curve'!$C$39))</f>
        <v>832.54559115830295</v>
      </c>
      <c r="R4125" s="3">
        <f t="shared" si="1220"/>
        <v>860.71001815795898</v>
      </c>
      <c r="S4125" s="3">
        <f t="shared" si="1221"/>
        <v>-28.16442699965603</v>
      </c>
      <c r="T4125" s="3">
        <f t="shared" si="1222"/>
        <v>28.16442699965603</v>
      </c>
      <c r="V4125" s="37">
        <f t="array" ref="V4125">SUM(_xlfn.NORM.DIST($AD$3:$AD$1003,$L4125,$AA4125,FALSE)*WindSpeedStep*$AE$3:$AE$1003)/AG4125</f>
        <v>814.1329548669512</v>
      </c>
      <c r="W4125" s="37">
        <f t="array" ref="W4125">SUM(_xlfn.NORM.DIST($AD$3:$AD$1003,$L4125,$AB4125,FALSE)*WindSpeedStep*$AE$3:$AE$1003)/AH4125</f>
        <v>826.83399077518754</v>
      </c>
      <c r="Y4125" s="1">
        <f t="shared" si="1223"/>
        <v>7</v>
      </c>
      <c r="Z4125" s="99">
        <f>IF(L4125&lt;'Power Curve'!$P$28,'Power Curve'!$Q$28,IF(L4125&gt;'Power Curve'!$P$29,'Power Curve'!$Q$29,INDEX(ReferenceTurbulence,Y4125)+(L4125-INDEX(ReferenceTurbulenceWindSpeed,Y4125))*(INDEX(ReferenceTurbulence,Y4125+1)-INDEX(ReferenceTurbulence,Y4125))/(INDEX(ReferenceTurbulenceWindSpeed,Y4125+1)-INDEX(ReferenceTurbulenceWindSpeed,Y4125))))</f>
        <v>0.11945324601530431</v>
      </c>
      <c r="AA4125" s="100">
        <f t="shared" si="1229"/>
        <v>0.93215923518956989</v>
      </c>
      <c r="AB4125" s="29">
        <f t="shared" si="1230"/>
        <v>1.1502054147060476</v>
      </c>
      <c r="AG4125" s="40">
        <f t="array" ref="AG4125">SUM(_xlfn.NORM.DIST($AD$3:$AD$1003,$F4125,$AA4125,FALSE)*WindSpeedStep)</f>
        <v>1.0000000000000038</v>
      </c>
      <c r="AH4125" s="40">
        <f t="array" ref="AH4125">SUM(_xlfn.NORM.DIST($AD$3:$AD$1003,$F4125,$AB4125,FALSE)*WindSpeedStep)</f>
        <v>0.99999999999717204</v>
      </c>
      <c r="AJ4125" s="47">
        <f t="shared" si="1224"/>
        <v>8</v>
      </c>
      <c r="AK4125" s="83" t="b">
        <f>COUNTIF('Power Curve'!$D$2:$D$31,AJ4125)&gt;0</f>
        <v>1</v>
      </c>
      <c r="AL4125" s="83" t="b">
        <f t="shared" si="1225"/>
        <v>0</v>
      </c>
      <c r="AM4125" s="83" t="b">
        <f t="shared" si="1231"/>
        <v>1</v>
      </c>
      <c r="AN4125" s="47" t="str">
        <f t="shared" si="1226"/>
        <v>Outer</v>
      </c>
      <c r="AO4125" s="48" t="str">
        <f t="shared" si="1227"/>
        <v>0.5-0.6</v>
      </c>
      <c r="AP4125" s="49" t="str">
        <f t="shared" si="1232"/>
        <v>23-24</v>
      </c>
      <c r="AQ4125" s="49" t="str">
        <f t="shared" si="1233"/>
        <v>May</v>
      </c>
      <c r="AR4125" s="48" t="str">
        <f t="shared" si="1234"/>
        <v>305-315</v>
      </c>
      <c r="AS4125" s="49" t="str">
        <f t="shared" si="1228"/>
        <v>HWS-HTI</v>
      </c>
    </row>
    <row r="4126" spans="5:45" x14ac:dyDescent="0.3">
      <c r="E4126" s="15">
        <v>41055.270833333336</v>
      </c>
      <c r="F4126" s="21">
        <v>8.41</v>
      </c>
      <c r="G4126" s="21">
        <v>886.83000183105469</v>
      </c>
      <c r="H4126" s="42">
        <v>1.1911664812760807</v>
      </c>
      <c r="I4126" s="35">
        <v>311.60000000000002</v>
      </c>
      <c r="J4126" s="43">
        <v>0.12009512485136742</v>
      </c>
      <c r="K4126" s="44">
        <v>5.9360892856320027E-2</v>
      </c>
      <c r="L4126" s="26">
        <f t="shared" si="1216"/>
        <v>8.3318502229080948</v>
      </c>
      <c r="M4126" s="26">
        <f t="shared" si="1217"/>
        <v>0.64576428644490413</v>
      </c>
      <c r="N4126" s="96">
        <f t="shared" si="1218"/>
        <v>9</v>
      </c>
      <c r="O4126" s="26">
        <f t="shared" si="1219"/>
        <v>0.32301857496803332</v>
      </c>
      <c r="P4126" s="3">
        <f>IF(L4126&gt;'Power Curve'!$C$37,0,INDEX(Ci,$N4126,1)*POWER(1-O4126,3)+INDEX(Ci,$N4126,2)*3*O4126*POWER(1-O4126,2)+INDEX(Ci,$N4126,3)*3*POWER(O4126,2)*(1-O4126)+INDEX(Ci,$N4126,4)*POWER(O4126,3))</f>
        <v>979.75355106034704</v>
      </c>
      <c r="Q4126" s="3">
        <f>MAX(0,MIN(P4126-V4126+W4126,'Power Curve'!$C$39))</f>
        <v>979.89847683126641</v>
      </c>
      <c r="R4126" s="3">
        <f t="shared" si="1220"/>
        <v>886.83000183105469</v>
      </c>
      <c r="S4126" s="3">
        <f t="shared" si="1221"/>
        <v>93.06847500021172</v>
      </c>
      <c r="T4126" s="3">
        <f t="shared" si="1222"/>
        <v>93.06847500021172</v>
      </c>
      <c r="V4126" s="37">
        <f t="array" ref="V4126">SUM(_xlfn.NORM.DIST($AD$3:$AD$1003,$L4126,$AA4126,FALSE)*WindSpeedStep*$AE$3:$AE$1003)/AG4126</f>
        <v>979.70189387166067</v>
      </c>
      <c r="W4126" s="37">
        <f t="array" ref="W4126">SUM(_xlfn.NORM.DIST($AD$3:$AD$1003,$L4126,$AB4126,FALSE)*WindSpeedStep*$AE$3:$AE$1003)/AH4126</f>
        <v>979.84681964258004</v>
      </c>
      <c r="Y4126" s="1">
        <f t="shared" si="1223"/>
        <v>8</v>
      </c>
      <c r="Z4126" s="99">
        <f>IF(L4126&lt;'Power Curve'!$P$28,'Power Curve'!$Q$28,IF(L4126&gt;'Power Curve'!$P$29,'Power Curve'!$Q$29,INDEX(ReferenceTurbulence,Y4126)+(L4126-INDEX(ReferenceTurbulenceWindSpeed,Y4126))*(INDEX(ReferenceTurbulence,Y4126+1)-INDEX(ReferenceTurbulence,Y4126))/(INDEX(ReferenceTurbulenceWindSpeed,Y4126+1)-INDEX(ReferenceTurbulenceWindSpeed,Y4126))))</f>
        <v>0.11976752927032969</v>
      </c>
      <c r="AA4126" s="100">
        <f t="shared" si="1229"/>
        <v>0.99788511544814817</v>
      </c>
      <c r="AB4126" s="29">
        <f t="shared" si="1230"/>
        <v>1.0006145927630412</v>
      </c>
      <c r="AG4126" s="40">
        <f t="array" ref="AG4126">SUM(_xlfn.NORM.DIST($AD$3:$AD$1003,$F4126,$AA4126,FALSE)*WindSpeedStep)</f>
        <v>1.0000000000000036</v>
      </c>
      <c r="AH4126" s="40">
        <f t="array" ref="AH4126">SUM(_xlfn.NORM.DIST($AD$3:$AD$1003,$F4126,$AB4126,FALSE)*WindSpeedStep)</f>
        <v>1.0000000000000036</v>
      </c>
      <c r="AJ4126" s="47">
        <f t="shared" si="1224"/>
        <v>8</v>
      </c>
      <c r="AK4126" s="83" t="b">
        <f>COUNTIF('Power Curve'!$D$2:$D$31,AJ4126)&gt;0</f>
        <v>1</v>
      </c>
      <c r="AL4126" s="83" t="b">
        <f t="shared" si="1225"/>
        <v>0</v>
      </c>
      <c r="AM4126" s="83" t="b">
        <f t="shared" si="1231"/>
        <v>1</v>
      </c>
      <c r="AN4126" s="47" t="str">
        <f t="shared" si="1226"/>
        <v>Outer</v>
      </c>
      <c r="AO4126" s="48" t="str">
        <f t="shared" si="1227"/>
        <v>0.6-0.7</v>
      </c>
      <c r="AP4126" s="49" t="str">
        <f t="shared" si="1232"/>
        <v>6-7</v>
      </c>
      <c r="AQ4126" s="49" t="str">
        <f t="shared" si="1233"/>
        <v>May</v>
      </c>
      <c r="AR4126" s="48" t="str">
        <f t="shared" si="1234"/>
        <v>305-315</v>
      </c>
      <c r="AS4126" s="49" t="str">
        <f t="shared" si="1228"/>
        <v>Inner-TI</v>
      </c>
    </row>
    <row r="4127" spans="5:45" x14ac:dyDescent="0.3">
      <c r="E4127" s="15">
        <v>41055.277777777781</v>
      </c>
      <c r="F4127" s="21">
        <v>8.39</v>
      </c>
      <c r="G4127" s="21">
        <v>1336.399963378911</v>
      </c>
      <c r="H4127" s="42">
        <v>1.1903571199787015</v>
      </c>
      <c r="I4127" s="35">
        <v>308.5</v>
      </c>
      <c r="J4127" s="43">
        <v>0.12514898688915374</v>
      </c>
      <c r="K4127" s="44">
        <v>3.7955101544815684E-2</v>
      </c>
      <c r="L4127" s="26">
        <f t="shared" si="1216"/>
        <v>8.3101530543335738</v>
      </c>
      <c r="M4127" s="26">
        <f t="shared" si="1217"/>
        <v>0.64241091909915937</v>
      </c>
      <c r="N4127" s="96">
        <f t="shared" si="1218"/>
        <v>9</v>
      </c>
      <c r="O4127" s="26">
        <f t="shared" si="1219"/>
        <v>0.30133120556356885</v>
      </c>
      <c r="P4127" s="3">
        <f>IF(L4127&gt;'Power Curve'!$C$37,0,INDEX(Ci,$N4127,1)*POWER(1-O4127,3)+INDEX(Ci,$N4127,2)*3*O4127*POWER(1-O4127,2)+INDEX(Ci,$N4127,3)*3*POWER(O4127,2)*(1-O4127)+INDEX(Ci,$N4127,4)*POWER(O4127,3))</f>
        <v>972.96641225084443</v>
      </c>
      <c r="Q4127" s="3">
        <f>MAX(0,MIN(P4127-V4127+W4127,'Power Curve'!$C$39))</f>
        <v>975.3648119743857</v>
      </c>
      <c r="R4127" s="3">
        <f t="shared" si="1220"/>
        <v>1336.399963378911</v>
      </c>
      <c r="S4127" s="3">
        <f t="shared" si="1221"/>
        <v>-361.03515140452532</v>
      </c>
      <c r="T4127" s="3">
        <f t="shared" si="1222"/>
        <v>361.03515140452532</v>
      </c>
      <c r="V4127" s="37">
        <f t="array" ref="V4127">SUM(_xlfn.NORM.DIST($AD$3:$AD$1003,$L4127,$AA4127,FALSE)*WindSpeedStep*$AE$3:$AE$1003)/AG4127</f>
        <v>972.59698368354907</v>
      </c>
      <c r="W4127" s="37">
        <f t="array" ref="W4127">SUM(_xlfn.NORM.DIST($AD$3:$AD$1003,$L4127,$AB4127,FALSE)*WindSpeedStep*$AE$3:$AE$1003)/AH4127</f>
        <v>974.99538340709034</v>
      </c>
      <c r="Y4127" s="1">
        <f t="shared" si="1223"/>
        <v>8</v>
      </c>
      <c r="Z4127" s="99">
        <f>IF(L4127&lt;'Power Curve'!$P$28,'Power Curve'!$Q$28,IF(L4127&gt;'Power Curve'!$P$29,'Power Curve'!$Q$29,INDEX(ReferenceTurbulence,Y4127)+(L4127-INDEX(ReferenceTurbulenceWindSpeed,Y4127))*(INDEX(ReferenceTurbulence,Y4127+1)-INDEX(ReferenceTurbulence,Y4127))/(INDEX(ReferenceTurbulenceWindSpeed,Y4127+1)-INDEX(ReferenceTurbulenceWindSpeed,Y4127))))</f>
        <v>0.11974260302662086</v>
      </c>
      <c r="AA4127" s="100">
        <f t="shared" si="1229"/>
        <v>0.99507935827552596</v>
      </c>
      <c r="AB4127" s="29">
        <f t="shared" si="1230"/>
        <v>1.0400072356436534</v>
      </c>
      <c r="AG4127" s="40">
        <f t="array" ref="AG4127">SUM(_xlfn.NORM.DIST($AD$3:$AD$1003,$F4127,$AA4127,FALSE)*WindSpeedStep)</f>
        <v>1.0000000000000036</v>
      </c>
      <c r="AH4127" s="40">
        <f t="array" ref="AH4127">SUM(_xlfn.NORM.DIST($AD$3:$AD$1003,$F4127,$AB4127,FALSE)*WindSpeedStep)</f>
        <v>1.0000000000000029</v>
      </c>
      <c r="AJ4127" s="47">
        <f t="shared" si="1224"/>
        <v>8</v>
      </c>
      <c r="AK4127" s="83" t="b">
        <f>COUNTIF('Power Curve'!$D$2:$D$31,AJ4127)&gt;0</f>
        <v>1</v>
      </c>
      <c r="AL4127" s="83" t="b">
        <f t="shared" si="1225"/>
        <v>0</v>
      </c>
      <c r="AM4127" s="83" t="b">
        <f t="shared" si="1231"/>
        <v>1</v>
      </c>
      <c r="AN4127" s="47" t="str">
        <f t="shared" si="1226"/>
        <v>Outer</v>
      </c>
      <c r="AO4127" s="48" t="str">
        <f t="shared" si="1227"/>
        <v>0.6-0.7</v>
      </c>
      <c r="AP4127" s="49" t="str">
        <f t="shared" si="1232"/>
        <v>6-7</v>
      </c>
      <c r="AQ4127" s="49" t="str">
        <f t="shared" si="1233"/>
        <v>May</v>
      </c>
      <c r="AR4127" s="48" t="str">
        <f t="shared" si="1234"/>
        <v>305-315</v>
      </c>
      <c r="AS4127" s="49" t="str">
        <f t="shared" si="1228"/>
        <v>Inner-TI</v>
      </c>
    </row>
    <row r="4128" spans="5:45" x14ac:dyDescent="0.3">
      <c r="E4128" s="15">
        <v>41055.284722222219</v>
      </c>
      <c r="F4128" s="21">
        <v>10.5</v>
      </c>
      <c r="G4128" s="21">
        <v>1486.730041503906</v>
      </c>
      <c r="H4128" s="42">
        <v>1.1905991813313381</v>
      </c>
      <c r="I4128" s="35">
        <v>306.39999999999998</v>
      </c>
      <c r="J4128" s="43">
        <v>8.7619047619047624E-2</v>
      </c>
      <c r="K4128" s="44">
        <v>3.401139025972711E-2</v>
      </c>
      <c r="L4128" s="26">
        <f t="shared" si="1216"/>
        <v>10.400777266729431</v>
      </c>
      <c r="M4128" s="26">
        <f t="shared" si="1217"/>
        <v>0.96552363041874523</v>
      </c>
      <c r="N4128" s="96">
        <f t="shared" si="1218"/>
        <v>11</v>
      </c>
      <c r="O4128" s="26">
        <f t="shared" si="1219"/>
        <v>0.43755116964797741</v>
      </c>
      <c r="P4128" s="3">
        <f>IF(L4128&gt;'Power Curve'!$C$37,0,INDEX(Ci,$N4128,1)*POWER(1-O4128,3)+INDEX(Ci,$N4128,2)*3*O4128*POWER(1-O4128,2)+INDEX(Ci,$N4128,3)*3*POWER(O4128,2)*(1-O4128)+INDEX(Ci,$N4128,4)*POWER(O4128,3))</f>
        <v>1645.2308355758128</v>
      </c>
      <c r="Q4128" s="3">
        <f>MAX(0,MIN(P4128-V4128+W4128,'Power Curve'!$C$39))</f>
        <v>1687.3580270946359</v>
      </c>
      <c r="R4128" s="3">
        <f t="shared" si="1220"/>
        <v>1486.730041503906</v>
      </c>
      <c r="S4128" s="3">
        <f t="shared" si="1221"/>
        <v>200.62798559072985</v>
      </c>
      <c r="T4128" s="3">
        <f t="shared" si="1222"/>
        <v>200.62798559072985</v>
      </c>
      <c r="V4128" s="37">
        <f t="array" ref="V4128">SUM(_xlfn.NORM.DIST($AD$3:$AD$1003,$L4128,$AA4128,FALSE)*WindSpeedStep*$AE$3:$AE$1003)/AG4128</f>
        <v>1638.3486977895707</v>
      </c>
      <c r="W4128" s="37">
        <f t="array" ref="W4128">SUM(_xlfn.NORM.DIST($AD$3:$AD$1003,$L4128,$AB4128,FALSE)*WindSpeedStep*$AE$3:$AE$1003)/AH4128</f>
        <v>1680.4758893083938</v>
      </c>
      <c r="Y4128" s="1">
        <f t="shared" si="1223"/>
        <v>10</v>
      </c>
      <c r="Z4128" s="99">
        <f>IF(L4128&lt;'Power Curve'!$P$28,'Power Curve'!$Q$28,IF(L4128&gt;'Power Curve'!$P$29,'Power Curve'!$Q$29,INDEX(ReferenceTurbulence,Y4128)+(L4128-INDEX(ReferenceTurbulenceWindSpeed,Y4128))*(INDEX(ReferenceTurbulence,Y4128+1)-INDEX(ReferenceTurbulence,Y4128))/(INDEX(ReferenceTurbulenceWindSpeed,Y4128+1)-INDEX(ReferenceTurbulenceWindSpeed,Y4128))))</f>
        <v>0.12000943769922295</v>
      </c>
      <c r="AA4128" s="100">
        <f t="shared" si="1229"/>
        <v>1.2481914314150602</v>
      </c>
      <c r="AB4128" s="29">
        <f t="shared" si="1230"/>
        <v>0.91130619860867401</v>
      </c>
      <c r="AG4128" s="40">
        <f t="array" ref="AG4128">SUM(_xlfn.NORM.DIST($AD$3:$AD$1003,$F4128,$AA4128,FALSE)*WindSpeedStep)</f>
        <v>1.0000000000000033</v>
      </c>
      <c r="AH4128" s="40">
        <f t="array" ref="AH4128">SUM(_xlfn.NORM.DIST($AD$3:$AD$1003,$F4128,$AB4128,FALSE)*WindSpeedStep)</f>
        <v>1.0000000000000029</v>
      </c>
      <c r="AJ4128" s="47">
        <f t="shared" si="1224"/>
        <v>10</v>
      </c>
      <c r="AK4128" s="83" t="b">
        <f>COUNTIF('Power Curve'!$D$2:$D$31,AJ4128)&gt;0</f>
        <v>1</v>
      </c>
      <c r="AL4128" s="83" t="b">
        <f t="shared" si="1225"/>
        <v>0</v>
      </c>
      <c r="AM4128" s="83" t="b">
        <f t="shared" si="1231"/>
        <v>1</v>
      </c>
      <c r="AN4128" s="47" t="str">
        <f t="shared" si="1226"/>
        <v>Outer</v>
      </c>
      <c r="AO4128" s="48" t="str">
        <f t="shared" si="1227"/>
        <v>0.9-1.0</v>
      </c>
      <c r="AP4128" s="49" t="str">
        <f t="shared" si="1232"/>
        <v>6-7</v>
      </c>
      <c r="AQ4128" s="49" t="str">
        <f t="shared" si="1233"/>
        <v>May</v>
      </c>
      <c r="AR4128" s="48" t="str">
        <f t="shared" si="1234"/>
        <v>305-315</v>
      </c>
      <c r="AS4128" s="49" t="str">
        <f t="shared" si="1228"/>
        <v>HWS-LTI</v>
      </c>
    </row>
    <row r="4129" spans="5:45" x14ac:dyDescent="0.3">
      <c r="E4129" s="15">
        <v>41055.291666666664</v>
      </c>
      <c r="F4129" s="21">
        <v>10.14</v>
      </c>
      <c r="G4129" s="21">
        <v>1558.950012207031</v>
      </c>
      <c r="H4129" s="42">
        <v>1.1912384868293369</v>
      </c>
      <c r="I4129" s="35">
        <v>311.89999999999998</v>
      </c>
      <c r="J4129" s="43">
        <v>7.3964497041420108E-2</v>
      </c>
      <c r="K4129" s="44">
        <v>4.0039557220659869E-2</v>
      </c>
      <c r="L4129" s="26">
        <f t="shared" si="1216"/>
        <v>10.045976645311322</v>
      </c>
      <c r="M4129" s="26">
        <f t="shared" si="1217"/>
        <v>0.91068805065048986</v>
      </c>
      <c r="N4129" s="96">
        <f t="shared" si="1218"/>
        <v>11</v>
      </c>
      <c r="O4129" s="26">
        <f t="shared" si="1219"/>
        <v>9.3215124059151583E-2</v>
      </c>
      <c r="P4129" s="3">
        <f>IF(L4129&gt;'Power Curve'!$C$37,0,INDEX(Ci,$N4129,1)*POWER(1-O4129,3)+INDEX(Ci,$N4129,2)*3*O4129*POWER(1-O4129,2)+INDEX(Ci,$N4129,3)*3*POWER(O4129,2)*(1-O4129)+INDEX(Ci,$N4129,4)*POWER(O4129,3))</f>
        <v>1546.6130971639523</v>
      </c>
      <c r="Q4129" s="3">
        <f>MAX(0,MIN(P4129-V4129+W4129,'Power Curve'!$C$39))</f>
        <v>1587.0828693551914</v>
      </c>
      <c r="R4129" s="3">
        <f t="shared" si="1220"/>
        <v>1558.950012207031</v>
      </c>
      <c r="S4129" s="3">
        <f t="shared" si="1221"/>
        <v>28.132857148160383</v>
      </c>
      <c r="T4129" s="3">
        <f t="shared" si="1222"/>
        <v>28.132857148160383</v>
      </c>
      <c r="V4129" s="37">
        <f t="array" ref="V4129">SUM(_xlfn.NORM.DIST($AD$3:$AD$1003,$L4129,$AA4129,FALSE)*WindSpeedStep*$AE$3:$AE$1003)/AG4129</f>
        <v>1544.209043685287</v>
      </c>
      <c r="W4129" s="37">
        <f t="array" ref="W4129">SUM(_xlfn.NORM.DIST($AD$3:$AD$1003,$L4129,$AB4129,FALSE)*WindSpeedStep*$AE$3:$AE$1003)/AH4129</f>
        <v>1584.6788158765262</v>
      </c>
      <c r="Y4129" s="1">
        <f t="shared" si="1223"/>
        <v>10</v>
      </c>
      <c r="Z4129" s="99">
        <f>IF(L4129&lt;'Power Curve'!$P$28,'Power Curve'!$Q$28,IF(L4129&gt;'Power Curve'!$P$29,'Power Curve'!$Q$29,INDEX(ReferenceTurbulence,Y4129)+(L4129-INDEX(ReferenceTurbulenceWindSpeed,Y4129))*(INDEX(ReferenceTurbulence,Y4129+1)-INDEX(ReferenceTurbulence,Y4129))/(INDEX(ReferenceTurbulenceWindSpeed,Y4129+1)-INDEX(ReferenceTurbulenceWindSpeed,Y4129))))</f>
        <v>0.12001848285176017</v>
      </c>
      <c r="AA4129" s="100">
        <f t="shared" si="1229"/>
        <v>1.2057028757344801</v>
      </c>
      <c r="AB4129" s="29">
        <f t="shared" si="1230"/>
        <v>0.74304560986030477</v>
      </c>
      <c r="AG4129" s="40">
        <f t="array" ref="AG4129">SUM(_xlfn.NORM.DIST($AD$3:$AD$1003,$F4129,$AA4129,FALSE)*WindSpeedStep)</f>
        <v>1.0000000000000024</v>
      </c>
      <c r="AH4129" s="40">
        <f t="array" ref="AH4129">SUM(_xlfn.NORM.DIST($AD$3:$AD$1003,$F4129,$AB4129,FALSE)*WindSpeedStep)</f>
        <v>1.0000000000000038</v>
      </c>
      <c r="AJ4129" s="47">
        <f t="shared" si="1224"/>
        <v>10</v>
      </c>
      <c r="AK4129" s="83" t="b">
        <f>COUNTIF('Power Curve'!$D$2:$D$31,AJ4129)&gt;0</f>
        <v>1</v>
      </c>
      <c r="AL4129" s="83" t="b">
        <f t="shared" si="1225"/>
        <v>0</v>
      </c>
      <c r="AM4129" s="83" t="b">
        <f t="shared" si="1231"/>
        <v>1</v>
      </c>
      <c r="AN4129" s="47" t="str">
        <f t="shared" si="1226"/>
        <v>Outer</v>
      </c>
      <c r="AO4129" s="48" t="str">
        <f t="shared" si="1227"/>
        <v>0.9-1.0</v>
      </c>
      <c r="AP4129" s="49" t="str">
        <f t="shared" si="1232"/>
        <v>7-8</v>
      </c>
      <c r="AQ4129" s="49" t="str">
        <f t="shared" si="1233"/>
        <v>May</v>
      </c>
      <c r="AR4129" s="48" t="str">
        <f t="shared" si="1234"/>
        <v>305-315</v>
      </c>
      <c r="AS4129" s="49" t="str">
        <f t="shared" si="1228"/>
        <v>HWS-LTI</v>
      </c>
    </row>
    <row r="4130" spans="5:45" x14ac:dyDescent="0.3">
      <c r="E4130" s="15">
        <v>41055.298611111109</v>
      </c>
      <c r="F4130" s="21">
        <v>9.16</v>
      </c>
      <c r="G4130" s="21">
        <v>1191.5400390625</v>
      </c>
      <c r="H4130" s="42">
        <v>1.1901733594262238</v>
      </c>
      <c r="I4130" s="35">
        <v>313.39999999999998</v>
      </c>
      <c r="J4130" s="43">
        <v>0.11572052401746726</v>
      </c>
      <c r="K4130" s="44">
        <v>9.5710630904623131E-2</v>
      </c>
      <c r="L4130" s="26">
        <f t="shared" si="1216"/>
        <v>9.0723581327615221</v>
      </c>
      <c r="M4130" s="26">
        <f t="shared" si="1217"/>
        <v>0.76021217099902949</v>
      </c>
      <c r="N4130" s="96">
        <f t="shared" si="1218"/>
        <v>10</v>
      </c>
      <c r="O4130" s="26">
        <f t="shared" si="1219"/>
        <v>6.7199400003848053E-2</v>
      </c>
      <c r="P4130" s="3">
        <f>IF(L4130&gt;'Power Curve'!$C$37,0,INDEX(Ci,$N4130,1)*POWER(1-O4130,3)+INDEX(Ci,$N4130,2)*3*O4130*POWER(1-O4130,2)+INDEX(Ci,$N4130,3)*3*POWER(O4130,2)*(1-O4130)+INDEX(Ci,$N4130,4)*POWER(O4130,3))</f>
        <v>1219.3939530442053</v>
      </c>
      <c r="Q4130" s="3">
        <f>MAX(0,MIN(P4130-V4130+W4130,'Power Curve'!$C$39))</f>
        <v>1218.8812718692448</v>
      </c>
      <c r="R4130" s="3">
        <f t="shared" si="1220"/>
        <v>1191.5400390625</v>
      </c>
      <c r="S4130" s="3">
        <f t="shared" si="1221"/>
        <v>27.341232806744756</v>
      </c>
      <c r="T4130" s="3">
        <f t="shared" si="1222"/>
        <v>27.341232806744756</v>
      </c>
      <c r="V4130" s="37">
        <f t="array" ref="V4130">SUM(_xlfn.NORM.DIST($AD$3:$AD$1003,$L4130,$AA4130,FALSE)*WindSpeedStep*$AE$3:$AE$1003)/AG4130</f>
        <v>1231.136321676305</v>
      </c>
      <c r="W4130" s="37">
        <f t="array" ref="W4130">SUM(_xlfn.NORM.DIST($AD$3:$AD$1003,$L4130,$AB4130,FALSE)*WindSpeedStep*$AE$3:$AE$1003)/AH4130</f>
        <v>1230.6236405013444</v>
      </c>
      <c r="Y4130" s="1">
        <f t="shared" si="1223"/>
        <v>9</v>
      </c>
      <c r="Z4130" s="99">
        <f>IF(L4130&lt;'Power Curve'!$P$28,'Power Curve'!$Q$28,IF(L4130&gt;'Power Curve'!$P$29,'Power Curve'!$Q$29,INDEX(ReferenceTurbulence,Y4130)+(L4130-INDEX(ReferenceTurbulenceWindSpeed,Y4130))*(INDEX(ReferenceTurbulence,Y4130+1)-INDEX(ReferenceTurbulence,Y4130))/(INDEX(ReferenceTurbulenceWindSpeed,Y4130+1)-INDEX(ReferenceTurbulenceWindSpeed,Y4130))))</f>
        <v>0.12051035534835756</v>
      </c>
      <c r="AA4130" s="100">
        <f t="shared" si="1229"/>
        <v>1.0933131024266527</v>
      </c>
      <c r="AB4130" s="29">
        <f t="shared" si="1230"/>
        <v>1.0498580371972941</v>
      </c>
      <c r="AG4130" s="40">
        <f t="array" ref="AG4130">SUM(_xlfn.NORM.DIST($AD$3:$AD$1003,$F4130,$AA4130,FALSE)*WindSpeedStep)</f>
        <v>1.0000000000000033</v>
      </c>
      <c r="AH4130" s="40">
        <f t="array" ref="AH4130">SUM(_xlfn.NORM.DIST($AD$3:$AD$1003,$F4130,$AB4130,FALSE)*WindSpeedStep)</f>
        <v>1.0000000000000036</v>
      </c>
      <c r="AJ4130" s="47">
        <f t="shared" si="1224"/>
        <v>9</v>
      </c>
      <c r="AK4130" s="83" t="b">
        <f>COUNTIF('Power Curve'!$D$2:$D$31,AJ4130)&gt;0</f>
        <v>1</v>
      </c>
      <c r="AL4130" s="83" t="b">
        <f t="shared" si="1225"/>
        <v>0</v>
      </c>
      <c r="AM4130" s="83" t="b">
        <f t="shared" si="1231"/>
        <v>1</v>
      </c>
      <c r="AN4130" s="47" t="str">
        <f t="shared" si="1226"/>
        <v>Outer</v>
      </c>
      <c r="AO4130" s="48" t="str">
        <f t="shared" si="1227"/>
        <v>0.7-0.8</v>
      </c>
      <c r="AP4130" s="49" t="str">
        <f t="shared" si="1232"/>
        <v>7-8</v>
      </c>
      <c r="AQ4130" s="49" t="str">
        <f t="shared" si="1233"/>
        <v>May</v>
      </c>
      <c r="AR4130" s="48" t="str">
        <f t="shared" si="1234"/>
        <v>305-315</v>
      </c>
      <c r="AS4130" s="49" t="str">
        <f t="shared" si="1228"/>
        <v>Inner-TI</v>
      </c>
    </row>
    <row r="4131" spans="5:45" x14ac:dyDescent="0.3">
      <c r="E4131" s="15">
        <v>41055.305555555555</v>
      </c>
      <c r="F4131" s="21">
        <v>9.83</v>
      </c>
      <c r="G4131" s="21">
        <v>1556.5299987792969</v>
      </c>
      <c r="H4131" s="42">
        <v>1.1905431602497718</v>
      </c>
      <c r="I4131" s="35">
        <v>307.2</v>
      </c>
      <c r="J4131" s="43">
        <v>0.10172939979654121</v>
      </c>
      <c r="K4131" s="44">
        <v>5.0600629026476704E-2</v>
      </c>
      <c r="L4131" s="26">
        <f t="shared" si="1216"/>
        <v>9.7369559001331822</v>
      </c>
      <c r="M4131" s="26">
        <f t="shared" si="1217"/>
        <v>0.86292789833020211</v>
      </c>
      <c r="N4131" s="96">
        <f t="shared" si="1218"/>
        <v>10</v>
      </c>
      <c r="O4131" s="26">
        <f t="shared" si="1219"/>
        <v>0.77362375899224989</v>
      </c>
      <c r="P4131" s="3">
        <f>IF(L4131&gt;'Power Curve'!$C$37,0,INDEX(Ci,$N4131,1)*POWER(1-O4131,3)+INDEX(Ci,$N4131,2)*3*O4131*POWER(1-O4131,2)+INDEX(Ci,$N4131,3)*3*POWER(O4131,2)*(1-O4131)+INDEX(Ci,$N4131,4)*POWER(O4131,3))</f>
        <v>1452.5378753615664</v>
      </c>
      <c r="Q4131" s="3">
        <f>MAX(0,MIN(P4131-V4131+W4131,'Power Curve'!$C$39))</f>
        <v>1462.844224051415</v>
      </c>
      <c r="R4131" s="3">
        <f t="shared" si="1220"/>
        <v>1556.5299987792969</v>
      </c>
      <c r="S4131" s="3">
        <f t="shared" si="1221"/>
        <v>-93.685774727881835</v>
      </c>
      <c r="T4131" s="3">
        <f t="shared" si="1222"/>
        <v>93.685774727881835</v>
      </c>
      <c r="V4131" s="37">
        <f t="array" ref="V4131">SUM(_xlfn.NORM.DIST($AD$3:$AD$1003,$L4131,$AA4131,FALSE)*WindSpeedStep*$AE$3:$AE$1003)/AG4131</f>
        <v>1451.6950638410062</v>
      </c>
      <c r="W4131" s="37">
        <f t="array" ref="W4131">SUM(_xlfn.NORM.DIST($AD$3:$AD$1003,$L4131,$AB4131,FALSE)*WindSpeedStep*$AE$3:$AE$1003)/AH4131</f>
        <v>1462.0014125308549</v>
      </c>
      <c r="Y4131" s="1">
        <f t="shared" si="1223"/>
        <v>9</v>
      </c>
      <c r="Z4131" s="99">
        <f>IF(L4131&lt;'Power Curve'!$P$28,'Power Curve'!$Q$28,IF(L4131&gt;'Power Curve'!$P$29,'Power Curve'!$Q$29,INDEX(ReferenceTurbulence,Y4131)+(L4131-INDEX(ReferenceTurbulenceWindSpeed,Y4131))*(INDEX(ReferenceTurbulence,Y4131+1)-INDEX(ReferenceTurbulence,Y4131))/(INDEX(ReferenceTurbulenceWindSpeed,Y4131+1)-INDEX(ReferenceTurbulenceWindSpeed,Y4131))))</f>
        <v>0.12013970705044168</v>
      </c>
      <c r="AA4131" s="100">
        <f t="shared" si="1229"/>
        <v>1.1697950294050701</v>
      </c>
      <c r="AB4131" s="29">
        <f t="shared" si="1230"/>
        <v>0.99053467956593921</v>
      </c>
      <c r="AG4131" s="40">
        <f t="array" ref="AG4131">SUM(_xlfn.NORM.DIST($AD$3:$AD$1003,$F4131,$AA4131,FALSE)*WindSpeedStep)</f>
        <v>1.0000000000000038</v>
      </c>
      <c r="AH4131" s="40">
        <f t="array" ref="AH4131">SUM(_xlfn.NORM.DIST($AD$3:$AD$1003,$F4131,$AB4131,FALSE)*WindSpeedStep)</f>
        <v>1.0000000000000038</v>
      </c>
      <c r="AJ4131" s="47">
        <f t="shared" si="1224"/>
        <v>10</v>
      </c>
      <c r="AK4131" s="83" t="b">
        <f>COUNTIF('Power Curve'!$D$2:$D$31,AJ4131)&gt;0</f>
        <v>1</v>
      </c>
      <c r="AL4131" s="83" t="b">
        <f t="shared" si="1225"/>
        <v>0</v>
      </c>
      <c r="AM4131" s="83" t="b">
        <f t="shared" si="1231"/>
        <v>1</v>
      </c>
      <c r="AN4131" s="47" t="str">
        <f t="shared" si="1226"/>
        <v>Outer</v>
      </c>
      <c r="AO4131" s="48" t="str">
        <f t="shared" si="1227"/>
        <v>0.8-0.9</v>
      </c>
      <c r="AP4131" s="49" t="str">
        <f t="shared" si="1232"/>
        <v>7-8</v>
      </c>
      <c r="AQ4131" s="49" t="str">
        <f t="shared" si="1233"/>
        <v>May</v>
      </c>
      <c r="AR4131" s="48" t="str">
        <f t="shared" si="1234"/>
        <v>305-315</v>
      </c>
      <c r="AS4131" s="49" t="str">
        <f t="shared" si="1228"/>
        <v>Inner-TI</v>
      </c>
    </row>
    <row r="4132" spans="5:45" x14ac:dyDescent="0.3">
      <c r="E4132" s="15">
        <v>41055.3125</v>
      </c>
      <c r="F4132" s="21">
        <v>10.08</v>
      </c>
      <c r="G4132" s="21">
        <v>1611.239974975588</v>
      </c>
      <c r="H4132" s="42">
        <v>1.1904153592529869</v>
      </c>
      <c r="I4132" s="35">
        <v>307.89999999999998</v>
      </c>
      <c r="J4132" s="43">
        <v>9.3253968253968242E-2</v>
      </c>
      <c r="K4132" s="44">
        <v>8.4990904869125111E-2</v>
      </c>
      <c r="L4132" s="26">
        <f t="shared" si="1216"/>
        <v>9.984232285998214</v>
      </c>
      <c r="M4132" s="26">
        <f t="shared" si="1217"/>
        <v>0.90114526088078462</v>
      </c>
      <c r="N4132" s="96">
        <f t="shared" si="1218"/>
        <v>11</v>
      </c>
      <c r="O4132" s="26">
        <f t="shared" si="1219"/>
        <v>3.3291867898230694E-2</v>
      </c>
      <c r="P4132" s="3">
        <f>IF(L4132&gt;'Power Curve'!$C$37,0,INDEX(Ci,$N4132,1)*POWER(1-O4132,3)+INDEX(Ci,$N4132,2)*3*O4132*POWER(1-O4132,2)+INDEX(Ci,$N4132,3)*3*POWER(O4132,2)*(1-O4132)+INDEX(Ci,$N4132,4)*POWER(O4132,3))</f>
        <v>1528.8451817817834</v>
      </c>
      <c r="Q4132" s="3">
        <f>MAX(0,MIN(P4132-V4132+W4132,'Power Curve'!$C$39))</f>
        <v>1551.47450827739</v>
      </c>
      <c r="R4132" s="3">
        <f t="shared" si="1220"/>
        <v>1611.239974975588</v>
      </c>
      <c r="S4132" s="3">
        <f t="shared" si="1221"/>
        <v>-59.765466698197997</v>
      </c>
      <c r="T4132" s="3">
        <f t="shared" si="1222"/>
        <v>59.765466698197997</v>
      </c>
      <c r="V4132" s="37">
        <f t="array" ref="V4132">SUM(_xlfn.NORM.DIST($AD$3:$AD$1003,$L4132,$AA4132,FALSE)*WindSpeedStep*$AE$3:$AE$1003)/AG4132</f>
        <v>1526.4546565947257</v>
      </c>
      <c r="W4132" s="37">
        <f t="array" ref="W4132">SUM(_xlfn.NORM.DIST($AD$3:$AD$1003,$L4132,$AB4132,FALSE)*WindSpeedStep*$AE$3:$AE$1003)/AH4132</f>
        <v>1549.0839830903324</v>
      </c>
      <c r="Y4132" s="1">
        <f t="shared" si="1223"/>
        <v>10</v>
      </c>
      <c r="Z4132" s="99">
        <f>IF(L4132&lt;'Power Curve'!$P$28,'Power Curve'!$Q$28,IF(L4132&gt;'Power Curve'!$P$29,'Power Curve'!$Q$29,INDEX(ReferenceTurbulence,Y4132)+(L4132-INDEX(ReferenceTurbulenceWindSpeed,Y4132))*(INDEX(ReferenceTurbulence,Y4132+1)-INDEX(ReferenceTurbulence,Y4132))/(INDEX(ReferenceTurbulenceWindSpeed,Y4132+1)-INDEX(ReferenceTurbulenceWindSpeed,Y4132))))</f>
        <v>0.12002005693904916</v>
      </c>
      <c r="AA4132" s="100">
        <f t="shared" si="1229"/>
        <v>1.1983081274581986</v>
      </c>
      <c r="AB4132" s="29">
        <f t="shared" si="1230"/>
        <v>0.93106928063872219</v>
      </c>
      <c r="AG4132" s="40">
        <f t="array" ref="AG4132">SUM(_xlfn.NORM.DIST($AD$3:$AD$1003,$F4132,$AA4132,FALSE)*WindSpeedStep)</f>
        <v>1.000000000000004</v>
      </c>
      <c r="AH4132" s="40">
        <f t="array" ref="AH4132">SUM(_xlfn.NORM.DIST($AD$3:$AD$1003,$F4132,$AB4132,FALSE)*WindSpeedStep)</f>
        <v>1.0000000000000038</v>
      </c>
      <c r="AJ4132" s="47">
        <f t="shared" si="1224"/>
        <v>10</v>
      </c>
      <c r="AK4132" s="83" t="b">
        <f>COUNTIF('Power Curve'!$D$2:$D$31,AJ4132)&gt;0</f>
        <v>1</v>
      </c>
      <c r="AL4132" s="83" t="b">
        <f t="shared" si="1225"/>
        <v>0</v>
      </c>
      <c r="AM4132" s="83" t="b">
        <f t="shared" si="1231"/>
        <v>1</v>
      </c>
      <c r="AN4132" s="47" t="str">
        <f t="shared" si="1226"/>
        <v>Outer</v>
      </c>
      <c r="AO4132" s="48" t="str">
        <f t="shared" si="1227"/>
        <v>0.9-1.0</v>
      </c>
      <c r="AP4132" s="49" t="str">
        <f t="shared" si="1232"/>
        <v>7-8</v>
      </c>
      <c r="AQ4132" s="49" t="str">
        <f t="shared" si="1233"/>
        <v>May</v>
      </c>
      <c r="AR4132" s="48" t="str">
        <f t="shared" si="1234"/>
        <v>305-315</v>
      </c>
      <c r="AS4132" s="49" t="str">
        <f t="shared" si="1228"/>
        <v>HWS-LTI</v>
      </c>
    </row>
    <row r="4133" spans="5:45" x14ac:dyDescent="0.3">
      <c r="E4133" s="15">
        <v>41055.319444444445</v>
      </c>
      <c r="F4133" s="21">
        <v>9.2899999999999991</v>
      </c>
      <c r="G4133" s="21">
        <v>1142.8000335693384</v>
      </c>
      <c r="H4133" s="42">
        <v>1.1897342224800209</v>
      </c>
      <c r="I4133" s="35">
        <v>309.60000000000002</v>
      </c>
      <c r="J4133" s="43">
        <v>9.9031216361679233E-2</v>
      </c>
      <c r="K4133" s="44">
        <v>9.5554611175176565E-2</v>
      </c>
      <c r="L4133" s="26">
        <f t="shared" si="1216"/>
        <v>9.1999825262744377</v>
      </c>
      <c r="M4133" s="26">
        <f t="shared" si="1217"/>
        <v>0.77993693242385687</v>
      </c>
      <c r="N4133" s="96">
        <f t="shared" si="1218"/>
        <v>10</v>
      </c>
      <c r="O4133" s="26">
        <f t="shared" si="1219"/>
        <v>0.20285585990318866</v>
      </c>
      <c r="P4133" s="3">
        <f>IF(L4133&gt;'Power Curve'!$C$37,0,INDEX(Ci,$N4133,1)*POWER(1-O4133,3)+INDEX(Ci,$N4133,2)*3*O4133*POWER(1-O4133,2)+INDEX(Ci,$N4133,3)*3*POWER(O4133,2)*(1-O4133)+INDEX(Ci,$N4133,4)*POWER(O4133,3))</f>
        <v>1263.4946002880606</v>
      </c>
      <c r="Q4133" s="3">
        <f>MAX(0,MIN(P4133-V4133+W4133,'Power Curve'!$C$39))</f>
        <v>1262.469260612932</v>
      </c>
      <c r="R4133" s="3">
        <f t="shared" si="1220"/>
        <v>1142.8000335693384</v>
      </c>
      <c r="S4133" s="3">
        <f t="shared" si="1221"/>
        <v>119.66922704359354</v>
      </c>
      <c r="T4133" s="3">
        <f t="shared" si="1222"/>
        <v>119.66922704359354</v>
      </c>
      <c r="V4133" s="37">
        <f t="array" ref="V4133">SUM(_xlfn.NORM.DIST($AD$3:$AD$1003,$L4133,$AA4133,FALSE)*WindSpeedStep*$AE$3:$AE$1003)/AG4133</f>
        <v>1274.8219840479082</v>
      </c>
      <c r="W4133" s="37">
        <f t="array" ref="W4133">SUM(_xlfn.NORM.DIST($AD$3:$AD$1003,$L4133,$AB4133,FALSE)*WindSpeedStep*$AE$3:$AE$1003)/AH4133</f>
        <v>1273.7966443727796</v>
      </c>
      <c r="Y4133" s="1">
        <f t="shared" si="1223"/>
        <v>9</v>
      </c>
      <c r="Z4133" s="99">
        <f>IF(L4133&lt;'Power Curve'!$P$28,'Power Curve'!$Q$28,IF(L4133&gt;'Power Curve'!$P$29,'Power Curve'!$Q$29,INDEX(ReferenceTurbulence,Y4133)+(L4133-INDEX(ReferenceTurbulenceWindSpeed,Y4133))*(INDEX(ReferenceTurbulence,Y4133+1)-INDEX(ReferenceTurbulence,Y4133))/(INDEX(ReferenceTurbulenceWindSpeed,Y4133+1)-INDEX(ReferenceTurbulenceWindSpeed,Y4133))))</f>
        <v>0.12043917881640022</v>
      </c>
      <c r="AA4133" s="100">
        <f t="shared" si="1229"/>
        <v>1.1080383405897245</v>
      </c>
      <c r="AB4133" s="29">
        <f t="shared" si="1230"/>
        <v>0.91108546008315217</v>
      </c>
      <c r="AG4133" s="40">
        <f t="array" ref="AG4133">SUM(_xlfn.NORM.DIST($AD$3:$AD$1003,$F4133,$AA4133,FALSE)*WindSpeedStep)</f>
        <v>1.0000000000000029</v>
      </c>
      <c r="AH4133" s="40">
        <f t="array" ref="AH4133">SUM(_xlfn.NORM.DIST($AD$3:$AD$1003,$F4133,$AB4133,FALSE)*WindSpeedStep)</f>
        <v>1.0000000000000029</v>
      </c>
      <c r="AJ4133" s="47">
        <f t="shared" si="1224"/>
        <v>9</v>
      </c>
      <c r="AK4133" s="83" t="b">
        <f>COUNTIF('Power Curve'!$D$2:$D$31,AJ4133)&gt;0</f>
        <v>1</v>
      </c>
      <c r="AL4133" s="83" t="b">
        <f t="shared" si="1225"/>
        <v>0</v>
      </c>
      <c r="AM4133" s="83" t="b">
        <f t="shared" si="1231"/>
        <v>1</v>
      </c>
      <c r="AN4133" s="47" t="str">
        <f t="shared" si="1226"/>
        <v>Outer</v>
      </c>
      <c r="AO4133" s="48" t="str">
        <f t="shared" si="1227"/>
        <v>0.7-0.8</v>
      </c>
      <c r="AP4133" s="49" t="str">
        <f t="shared" si="1232"/>
        <v>7-8</v>
      </c>
      <c r="AQ4133" s="49" t="str">
        <f t="shared" si="1233"/>
        <v>May</v>
      </c>
      <c r="AR4133" s="48" t="str">
        <f t="shared" si="1234"/>
        <v>305-315</v>
      </c>
      <c r="AS4133" s="49" t="str">
        <f t="shared" si="1228"/>
        <v>HWS-LTI</v>
      </c>
    </row>
    <row r="4134" spans="5:45" x14ac:dyDescent="0.3">
      <c r="E4134" s="15">
        <v>41055.326388888891</v>
      </c>
      <c r="F4134" s="21">
        <v>8.7899999999999991</v>
      </c>
      <c r="G4134" s="21">
        <v>994.10997009277321</v>
      </c>
      <c r="H4134" s="42">
        <v>1.1890676446194712</v>
      </c>
      <c r="I4134" s="35">
        <v>305.7</v>
      </c>
      <c r="J4134" s="43">
        <v>0.10238907849829353</v>
      </c>
      <c r="K4134" s="44">
        <v>0.10398856366829079</v>
      </c>
      <c r="L4134" s="26">
        <f t="shared" si="1216"/>
        <v>8.7032013833365642</v>
      </c>
      <c r="M4134" s="26">
        <f t="shared" si="1217"/>
        <v>0.70315780536919259</v>
      </c>
      <c r="N4134" s="96">
        <f t="shared" si="1218"/>
        <v>9</v>
      </c>
      <c r="O4134" s="26">
        <f t="shared" si="1219"/>
        <v>0.69420202074012882</v>
      </c>
      <c r="P4134" s="3">
        <f>IF(L4134&gt;'Power Curve'!$C$37,0,INDEX(Ci,$N4134,1)*POWER(1-O4134,3)+INDEX(Ci,$N4134,2)*3*O4134*POWER(1-O4134,2)+INDEX(Ci,$N4134,3)*3*POWER(O4134,2)*(1-O4134)+INDEX(Ci,$N4134,4)*POWER(O4134,3))</f>
        <v>1098.3000474078035</v>
      </c>
      <c r="Q4134" s="3">
        <f>MAX(0,MIN(P4134-V4134+W4134,'Power Curve'!$C$39))</f>
        <v>1091.7826043697048</v>
      </c>
      <c r="R4134" s="3">
        <f t="shared" si="1220"/>
        <v>994.10997009277321</v>
      </c>
      <c r="S4134" s="3">
        <f t="shared" si="1221"/>
        <v>97.672634276931603</v>
      </c>
      <c r="T4134" s="3">
        <f t="shared" si="1222"/>
        <v>97.672634276931603</v>
      </c>
      <c r="V4134" s="37">
        <f t="array" ref="V4134">SUM(_xlfn.NORM.DIST($AD$3:$AD$1003,$L4134,$AA4134,FALSE)*WindSpeedStep*$AE$3:$AE$1003)/AG4134</f>
        <v>1104.309697513678</v>
      </c>
      <c r="W4134" s="37">
        <f t="array" ref="W4134">SUM(_xlfn.NORM.DIST($AD$3:$AD$1003,$L4134,$AB4134,FALSE)*WindSpeedStep*$AE$3:$AE$1003)/AH4134</f>
        <v>1097.7922544755793</v>
      </c>
      <c r="Y4134" s="1">
        <f t="shared" si="1223"/>
        <v>8</v>
      </c>
      <c r="Z4134" s="99">
        <f>IF(L4134&lt;'Power Curve'!$P$28,'Power Curve'!$Q$28,IF(L4134&gt;'Power Curve'!$P$29,'Power Curve'!$Q$29,INDEX(ReferenceTurbulence,Y4134)+(L4134-INDEX(ReferenceTurbulenceWindSpeed,Y4134))*(INDEX(ReferenceTurbulence,Y4134+1)-INDEX(ReferenceTurbulence,Y4134))/(INDEX(ReferenceTurbulenceWindSpeed,Y4134+1)-INDEX(ReferenceTurbulenceWindSpeed,Y4134))))</f>
        <v>0.12019414666488061</v>
      </c>
      <c r="AA4134" s="100">
        <f t="shared" si="1229"/>
        <v>1.0460738635227469</v>
      </c>
      <c r="AB4134" s="29">
        <f t="shared" si="1230"/>
        <v>0.89111276962490427</v>
      </c>
      <c r="AG4134" s="40">
        <f t="array" ref="AG4134">SUM(_xlfn.NORM.DIST($AD$3:$AD$1003,$F4134,$AA4134,FALSE)*WindSpeedStep)</f>
        <v>1.0000000000000033</v>
      </c>
      <c r="AH4134" s="40">
        <f t="array" ref="AH4134">SUM(_xlfn.NORM.DIST($AD$3:$AD$1003,$F4134,$AB4134,FALSE)*WindSpeedStep)</f>
        <v>1.0000000000000038</v>
      </c>
      <c r="AJ4134" s="47">
        <f t="shared" si="1224"/>
        <v>9</v>
      </c>
      <c r="AK4134" s="83" t="b">
        <f>COUNTIF('Power Curve'!$D$2:$D$31,AJ4134)&gt;0</f>
        <v>1</v>
      </c>
      <c r="AL4134" s="83" t="b">
        <f t="shared" si="1225"/>
        <v>0</v>
      </c>
      <c r="AM4134" s="83" t="b">
        <f t="shared" si="1231"/>
        <v>1</v>
      </c>
      <c r="AN4134" s="47" t="str">
        <f t="shared" si="1226"/>
        <v>Inner</v>
      </c>
      <c r="AO4134" s="48" t="str">
        <f t="shared" si="1227"/>
        <v>0.7-0.8</v>
      </c>
      <c r="AP4134" s="49" t="str">
        <f t="shared" si="1232"/>
        <v>7-8</v>
      </c>
      <c r="AQ4134" s="49" t="str">
        <f t="shared" si="1233"/>
        <v>May</v>
      </c>
      <c r="AR4134" s="48" t="str">
        <f t="shared" si="1234"/>
        <v>305-315</v>
      </c>
      <c r="AS4134" s="49" t="str">
        <f t="shared" si="1228"/>
        <v>Inner-TI</v>
      </c>
    </row>
    <row r="4135" spans="5:45" x14ac:dyDescent="0.3">
      <c r="E4135" s="15">
        <v>41055.333333333336</v>
      </c>
      <c r="F4135" s="21">
        <v>8.99</v>
      </c>
      <c r="G4135" s="21">
        <v>1328.5500183105469</v>
      </c>
      <c r="H4135" s="42">
        <v>1.1886429173331163</v>
      </c>
      <c r="I4135" s="35">
        <v>300.3</v>
      </c>
      <c r="J4135" s="43">
        <v>0.12569521690767518</v>
      </c>
      <c r="K4135" s="44">
        <v>1.4013914751816396E-2</v>
      </c>
      <c r="L4135" s="26">
        <f t="shared" si="1216"/>
        <v>8.9001664968339895</v>
      </c>
      <c r="M4135" s="26">
        <f t="shared" si="1217"/>
        <v>0.73359939859296441</v>
      </c>
      <c r="N4135" s="96">
        <f t="shared" si="1218"/>
        <v>9</v>
      </c>
      <c r="O4135" s="26">
        <f t="shared" si="1219"/>
        <v>0.89107817817696244</v>
      </c>
      <c r="P4135" s="3">
        <f>IF(L4135&gt;'Power Curve'!$C$37,0,INDEX(Ci,$N4135,1)*POWER(1-O4135,3)+INDEX(Ci,$N4135,2)*3*O4135*POWER(1-O4135,2)+INDEX(Ci,$N4135,3)*3*POWER(O4135,2)*(1-O4135)+INDEX(Ci,$N4135,4)*POWER(O4135,3))</f>
        <v>1162.5278657489287</v>
      </c>
      <c r="Q4135" s="3">
        <f>MAX(0,MIN(P4135-V4135+W4135,'Power Curve'!$C$39))</f>
        <v>1163.6331447982607</v>
      </c>
      <c r="R4135" s="3">
        <f t="shared" si="1220"/>
        <v>1328.5500183105469</v>
      </c>
      <c r="S4135" s="3">
        <f t="shared" si="1221"/>
        <v>-164.9168735122862</v>
      </c>
      <c r="T4135" s="3">
        <f t="shared" si="1222"/>
        <v>164.9168735122862</v>
      </c>
      <c r="V4135" s="37">
        <f t="array" ref="V4135">SUM(_xlfn.NORM.DIST($AD$3:$AD$1003,$L4135,$AA4135,FALSE)*WindSpeedStep*$AE$3:$AE$1003)/AG4135</f>
        <v>1171.9045646818327</v>
      </c>
      <c r="W4135" s="37">
        <f t="array" ref="W4135">SUM(_xlfn.NORM.DIST($AD$3:$AD$1003,$L4135,$AB4135,FALSE)*WindSpeedStep*$AE$3:$AE$1003)/AH4135</f>
        <v>1173.0098437311647</v>
      </c>
      <c r="Y4135" s="1">
        <f t="shared" si="1223"/>
        <v>8</v>
      </c>
      <c r="Z4135" s="99">
        <f>IF(L4135&lt;'Power Curve'!$P$28,'Power Curve'!$Q$28,IF(L4135&gt;'Power Curve'!$P$29,'Power Curve'!$Q$29,INDEX(ReferenceTurbulence,Y4135)+(L4135-INDEX(ReferenceTurbulenceWindSpeed,Y4135))*(INDEX(ReferenceTurbulence,Y4135+1)-INDEX(ReferenceTurbulence,Y4135))/(INDEX(ReferenceTurbulenceWindSpeed,Y4135+1)-INDEX(ReferenceTurbulenceWindSpeed,Y4135))))</f>
        <v>0.12042042505711922</v>
      </c>
      <c r="AA4135" s="100">
        <f t="shared" si="1229"/>
        <v>1.0717618326278808</v>
      </c>
      <c r="AB4135" s="29">
        <f t="shared" si="1230"/>
        <v>1.1187083583339719</v>
      </c>
      <c r="AG4135" s="40">
        <f t="array" ref="AG4135">SUM(_xlfn.NORM.DIST($AD$3:$AD$1003,$F4135,$AA4135,FALSE)*WindSpeedStep)</f>
        <v>1.0000000000000036</v>
      </c>
      <c r="AH4135" s="40">
        <f t="array" ref="AH4135">SUM(_xlfn.NORM.DIST($AD$3:$AD$1003,$F4135,$AB4135,FALSE)*WindSpeedStep)</f>
        <v>1.0000000000000029</v>
      </c>
      <c r="AJ4135" s="47">
        <f t="shared" si="1224"/>
        <v>9</v>
      </c>
      <c r="AK4135" s="83" t="b">
        <f>COUNTIF('Power Curve'!$D$2:$D$31,AJ4135)&gt;0</f>
        <v>1</v>
      </c>
      <c r="AL4135" s="83" t="b">
        <f t="shared" si="1225"/>
        <v>0</v>
      </c>
      <c r="AM4135" s="83" t="b">
        <f t="shared" si="1231"/>
        <v>1</v>
      </c>
      <c r="AN4135" s="47" t="str">
        <f t="shared" si="1226"/>
        <v>Outer</v>
      </c>
      <c r="AO4135" s="48" t="str">
        <f t="shared" si="1227"/>
        <v>0.7-0.8</v>
      </c>
      <c r="AP4135" s="49" t="str">
        <f t="shared" si="1232"/>
        <v>8-9</v>
      </c>
      <c r="AQ4135" s="49" t="str">
        <f t="shared" si="1233"/>
        <v>May</v>
      </c>
      <c r="AR4135" s="48" t="str">
        <f t="shared" si="1234"/>
        <v>295-305</v>
      </c>
      <c r="AS4135" s="49" t="str">
        <f t="shared" si="1228"/>
        <v>Inner-TI</v>
      </c>
    </row>
    <row r="4136" spans="5:45" x14ac:dyDescent="0.3">
      <c r="E4136" s="15">
        <v>41055.340277777781</v>
      </c>
      <c r="F4136" s="21">
        <v>8.7799999999999994</v>
      </c>
      <c r="G4136" s="21">
        <v>1023.200012207031</v>
      </c>
      <c r="H4136" s="42">
        <v>1.1885155572956587</v>
      </c>
      <c r="I4136" s="35">
        <v>305</v>
      </c>
      <c r="J4136" s="43">
        <v>0.10820045558086561</v>
      </c>
      <c r="K4136" s="44">
        <v>9.0230160760607636E-2</v>
      </c>
      <c r="L4136" s="26">
        <f t="shared" si="1216"/>
        <v>8.6919544811344487</v>
      </c>
      <c r="M4136" s="26">
        <f t="shared" si="1217"/>
        <v>0.70141956037856978</v>
      </c>
      <c r="N4136" s="96">
        <f t="shared" si="1218"/>
        <v>9</v>
      </c>
      <c r="O4136" s="26">
        <f t="shared" si="1219"/>
        <v>0.68296019801678998</v>
      </c>
      <c r="P4136" s="3">
        <f>IF(L4136&gt;'Power Curve'!$C$37,0,INDEX(Ci,$N4136,1)*POWER(1-O4136,3)+INDEX(Ci,$N4136,2)*3*O4136*POWER(1-O4136,2)+INDEX(Ci,$N4136,3)*3*POWER(O4136,2)*(1-O4136)+INDEX(Ci,$N4136,4)*POWER(O4136,3))</f>
        <v>1094.6547372766217</v>
      </c>
      <c r="Q4136" s="3">
        <f>MAX(0,MIN(P4136-V4136+W4136,'Power Curve'!$C$39))</f>
        <v>1090.3233856680583</v>
      </c>
      <c r="R4136" s="3">
        <f t="shared" si="1220"/>
        <v>1023.200012207031</v>
      </c>
      <c r="S4136" s="3">
        <f t="shared" si="1221"/>
        <v>67.123373461027313</v>
      </c>
      <c r="T4136" s="3">
        <f t="shared" si="1222"/>
        <v>67.123373461027313</v>
      </c>
      <c r="V4136" s="37">
        <f t="array" ref="V4136">SUM(_xlfn.NORM.DIST($AD$3:$AD$1003,$L4136,$AA4136,FALSE)*WindSpeedStep*$AE$3:$AE$1003)/AG4136</f>
        <v>1100.469852473532</v>
      </c>
      <c r="W4136" s="37">
        <f t="array" ref="W4136">SUM(_xlfn.NORM.DIST($AD$3:$AD$1003,$L4136,$AB4136,FALSE)*WindSpeedStep*$AE$3:$AE$1003)/AH4136</f>
        <v>1096.1385008649686</v>
      </c>
      <c r="Y4136" s="1">
        <f t="shared" si="1223"/>
        <v>8</v>
      </c>
      <c r="Z4136" s="99">
        <f>IF(L4136&lt;'Power Curve'!$P$28,'Power Curve'!$Q$28,IF(L4136&gt;'Power Curve'!$P$29,'Power Curve'!$Q$29,INDEX(ReferenceTurbulence,Y4136)+(L4136-INDEX(ReferenceTurbulenceWindSpeed,Y4136))*(INDEX(ReferenceTurbulence,Y4136+1)-INDEX(ReferenceTurbulence,Y4136))/(INDEX(ReferenceTurbulenceWindSpeed,Y4136+1)-INDEX(ReferenceTurbulenceWindSpeed,Y4136))))</f>
        <v>0.12018122594555741</v>
      </c>
      <c r="AA4136" s="100">
        <f t="shared" si="1229"/>
        <v>1.0446097454057195</v>
      </c>
      <c r="AB4136" s="29">
        <f t="shared" si="1230"/>
        <v>0.94047343474689371</v>
      </c>
      <c r="AG4136" s="40">
        <f t="array" ref="AG4136">SUM(_xlfn.NORM.DIST($AD$3:$AD$1003,$F4136,$AA4136,FALSE)*WindSpeedStep)</f>
        <v>1.0000000000000036</v>
      </c>
      <c r="AH4136" s="40">
        <f t="array" ref="AH4136">SUM(_xlfn.NORM.DIST($AD$3:$AD$1003,$F4136,$AB4136,FALSE)*WindSpeedStep)</f>
        <v>1.0000000000000031</v>
      </c>
      <c r="AJ4136" s="47">
        <f t="shared" si="1224"/>
        <v>9</v>
      </c>
      <c r="AK4136" s="83" t="b">
        <f>COUNTIF('Power Curve'!$D$2:$D$31,AJ4136)&gt;0</f>
        <v>1</v>
      </c>
      <c r="AL4136" s="83" t="b">
        <f t="shared" si="1225"/>
        <v>0</v>
      </c>
      <c r="AM4136" s="83" t="b">
        <f t="shared" si="1231"/>
        <v>1</v>
      </c>
      <c r="AN4136" s="47" t="str">
        <f t="shared" si="1226"/>
        <v>Outer</v>
      </c>
      <c r="AO4136" s="48" t="str">
        <f t="shared" si="1227"/>
        <v>0.7-0.8</v>
      </c>
      <c r="AP4136" s="49" t="str">
        <f t="shared" si="1232"/>
        <v>8-9</v>
      </c>
      <c r="AQ4136" s="49" t="str">
        <f t="shared" si="1233"/>
        <v>May</v>
      </c>
      <c r="AR4136" s="48" t="str">
        <f t="shared" si="1234"/>
        <v>305-315</v>
      </c>
      <c r="AS4136" s="49" t="str">
        <f t="shared" si="1228"/>
        <v>Inner-TI</v>
      </c>
    </row>
    <row r="4137" spans="5:45" x14ac:dyDescent="0.3">
      <c r="E4137" s="15">
        <v>41055.347222222219</v>
      </c>
      <c r="F4137" s="21">
        <v>9.32</v>
      </c>
      <c r="G4137" s="21">
        <v>1075.080017089844</v>
      </c>
      <c r="H4137" s="42">
        <v>1.1884731113639506</v>
      </c>
      <c r="I4137" s="35">
        <v>308.8</v>
      </c>
      <c r="J4137" s="43">
        <v>8.9055793991416304E-2</v>
      </c>
      <c r="K4137" s="44">
        <v>3.1268279608697561E-2</v>
      </c>
      <c r="L4137" s="26">
        <f t="shared" si="1216"/>
        <v>9.2264295425467022</v>
      </c>
      <c r="M4137" s="26">
        <f t="shared" si="1217"/>
        <v>0.7840244040428006</v>
      </c>
      <c r="N4137" s="96">
        <f t="shared" si="1218"/>
        <v>10</v>
      </c>
      <c r="O4137" s="26">
        <f t="shared" si="1219"/>
        <v>0.23096732436262674</v>
      </c>
      <c r="P4137" s="3">
        <f>IF(L4137&gt;'Power Curve'!$C$37,0,INDEX(Ci,$N4137,1)*POWER(1-O4137,3)+INDEX(Ci,$N4137,2)*3*O4137*POWER(1-O4137,2)+INDEX(Ci,$N4137,3)*3*POWER(O4137,2)*(1-O4137)+INDEX(Ci,$N4137,4)*POWER(O4137,3))</f>
        <v>1272.8236545975269</v>
      </c>
      <c r="Q4137" s="3">
        <f>MAX(0,MIN(P4137-V4137+W4137,'Power Curve'!$C$39))</f>
        <v>1271.0633004585861</v>
      </c>
      <c r="R4137" s="3">
        <f t="shared" si="1220"/>
        <v>1075.080017089844</v>
      </c>
      <c r="S4137" s="3">
        <f t="shared" si="1221"/>
        <v>195.98328336874215</v>
      </c>
      <c r="T4137" s="3">
        <f t="shared" si="1222"/>
        <v>195.98328336874215</v>
      </c>
      <c r="V4137" s="37">
        <f t="array" ref="V4137">SUM(_xlfn.NORM.DIST($AD$3:$AD$1003,$L4137,$AA4137,FALSE)*WindSpeedStep*$AE$3:$AE$1003)/AG4137</f>
        <v>1283.8319973373809</v>
      </c>
      <c r="W4137" s="37">
        <f t="array" ref="W4137">SUM(_xlfn.NORM.DIST($AD$3:$AD$1003,$L4137,$AB4137,FALSE)*WindSpeedStep*$AE$3:$AE$1003)/AH4137</f>
        <v>1282.0716431984401</v>
      </c>
      <c r="Y4137" s="1">
        <f t="shared" si="1223"/>
        <v>9</v>
      </c>
      <c r="Z4137" s="99">
        <f>IF(L4137&lt;'Power Curve'!$P$28,'Power Curve'!$Q$28,IF(L4137&gt;'Power Curve'!$P$29,'Power Curve'!$Q$29,INDEX(ReferenceTurbulence,Y4137)+(L4137-INDEX(ReferenceTurbulenceWindSpeed,Y4137))*(INDEX(ReferenceTurbulence,Y4137+1)-INDEX(ReferenceTurbulence,Y4137))/(INDEX(ReferenceTurbulenceWindSpeed,Y4137+1)-INDEX(ReferenceTurbulenceWindSpeed,Y4137))))</f>
        <v>0.12042442923094038</v>
      </c>
      <c r="AA4137" s="100">
        <f t="shared" si="1229"/>
        <v>1.1110875115006729</v>
      </c>
      <c r="AB4137" s="29">
        <f t="shared" si="1230"/>
        <v>0.82166700861735653</v>
      </c>
      <c r="AG4137" s="40">
        <f t="array" ref="AG4137">SUM(_xlfn.NORM.DIST($AD$3:$AD$1003,$F4137,$AA4137,FALSE)*WindSpeedStep)</f>
        <v>1.0000000000000036</v>
      </c>
      <c r="AH4137" s="40">
        <f t="array" ref="AH4137">SUM(_xlfn.NORM.DIST($AD$3:$AD$1003,$F4137,$AB4137,FALSE)*WindSpeedStep)</f>
        <v>1.0000000000000033</v>
      </c>
      <c r="AJ4137" s="47">
        <f t="shared" si="1224"/>
        <v>9</v>
      </c>
      <c r="AK4137" s="83" t="b">
        <f>COUNTIF('Power Curve'!$D$2:$D$31,AJ4137)&gt;0</f>
        <v>1</v>
      </c>
      <c r="AL4137" s="83" t="b">
        <f t="shared" si="1225"/>
        <v>0</v>
      </c>
      <c r="AM4137" s="83" t="b">
        <f t="shared" si="1231"/>
        <v>1</v>
      </c>
      <c r="AN4137" s="47" t="str">
        <f t="shared" si="1226"/>
        <v>Outer</v>
      </c>
      <c r="AO4137" s="48" t="str">
        <f t="shared" si="1227"/>
        <v>0.7-0.8</v>
      </c>
      <c r="AP4137" s="49" t="str">
        <f t="shared" si="1232"/>
        <v>8-9</v>
      </c>
      <c r="AQ4137" s="49" t="str">
        <f t="shared" si="1233"/>
        <v>May</v>
      </c>
      <c r="AR4137" s="48" t="str">
        <f t="shared" si="1234"/>
        <v>305-315</v>
      </c>
      <c r="AS4137" s="49" t="str">
        <f t="shared" si="1228"/>
        <v>HWS-LTI</v>
      </c>
    </row>
    <row r="4138" spans="5:45" x14ac:dyDescent="0.3">
      <c r="E4138" s="15">
        <v>41055.354166666664</v>
      </c>
      <c r="F4138" s="21">
        <v>8.67</v>
      </c>
      <c r="G4138" s="21">
        <v>1024.1600189208984</v>
      </c>
      <c r="H4138" s="42">
        <v>1.1880063939996635</v>
      </c>
      <c r="I4138" s="35">
        <v>311.10000000000002</v>
      </c>
      <c r="J4138" s="43">
        <v>0.10726643598615918</v>
      </c>
      <c r="K4138" s="44">
        <v>6.6787400036512248E-2</v>
      </c>
      <c r="L4138" s="26">
        <f t="shared" si="1216"/>
        <v>8.5818317136454123</v>
      </c>
      <c r="M4138" s="26">
        <f t="shared" si="1217"/>
        <v>0.68439973167361967</v>
      </c>
      <c r="N4138" s="96">
        <f t="shared" si="1218"/>
        <v>9</v>
      </c>
      <c r="O4138" s="26">
        <f t="shared" si="1219"/>
        <v>0.57288716566817177</v>
      </c>
      <c r="P4138" s="3">
        <f>IF(L4138&gt;'Power Curve'!$C$37,0,INDEX(Ci,$N4138,1)*POWER(1-O4138,3)+INDEX(Ci,$N4138,2)*3*O4138*POWER(1-O4138,2)+INDEX(Ci,$N4138,3)*3*POWER(O4138,2)*(1-O4138)+INDEX(Ci,$N4138,4)*POWER(O4138,3))</f>
        <v>1059.1193269682581</v>
      </c>
      <c r="Q4138" s="3">
        <f>MAX(0,MIN(P4138-V4138+W4138,'Power Curve'!$C$39))</f>
        <v>1053.9956629229393</v>
      </c>
      <c r="R4138" s="3">
        <f t="shared" si="1220"/>
        <v>1024.1600189208984</v>
      </c>
      <c r="S4138" s="3">
        <f t="shared" si="1221"/>
        <v>29.835644002040908</v>
      </c>
      <c r="T4138" s="3">
        <f t="shared" si="1222"/>
        <v>29.835644002040908</v>
      </c>
      <c r="V4138" s="37">
        <f t="array" ref="V4138">SUM(_xlfn.NORM.DIST($AD$3:$AD$1003,$L4138,$AA4138,FALSE)*WindSpeedStep*$AE$3:$AE$1003)/AG4138</f>
        <v>1063.0483294361902</v>
      </c>
      <c r="W4138" s="37">
        <f t="array" ref="W4138">SUM(_xlfn.NORM.DIST($AD$3:$AD$1003,$L4138,$AB4138,FALSE)*WindSpeedStep*$AE$3:$AE$1003)/AH4138</f>
        <v>1057.9246653908715</v>
      </c>
      <c r="Y4138" s="1">
        <f t="shared" si="1223"/>
        <v>8</v>
      </c>
      <c r="Z4138" s="99">
        <f>IF(L4138&lt;'Power Curve'!$P$28,'Power Curve'!$Q$28,IF(L4138&gt;'Power Curve'!$P$29,'Power Curve'!$Q$29,INDEX(ReferenceTurbulence,Y4138)+(L4138-INDEX(ReferenceTurbulenceWindSpeed,Y4138))*(INDEX(ReferenceTurbulence,Y4138+1)-INDEX(ReferenceTurbulence,Y4138))/(INDEX(ReferenceTurbulenceWindSpeed,Y4138+1)-INDEX(ReferenceTurbulenceWindSpeed,Y4138))))</f>
        <v>0.12005471418754189</v>
      </c>
      <c r="AA4138" s="100">
        <f t="shared" si="1229"/>
        <v>1.0302893535872828</v>
      </c>
      <c r="AB4138" s="29">
        <f t="shared" si="1230"/>
        <v>0.9205425021557363</v>
      </c>
      <c r="AG4138" s="40">
        <f t="array" ref="AG4138">SUM(_xlfn.NORM.DIST($AD$3:$AD$1003,$F4138,$AA4138,FALSE)*WindSpeedStep)</f>
        <v>1.0000000000000036</v>
      </c>
      <c r="AH4138" s="40">
        <f t="array" ref="AH4138">SUM(_xlfn.NORM.DIST($AD$3:$AD$1003,$F4138,$AB4138,FALSE)*WindSpeedStep)</f>
        <v>1.0000000000000036</v>
      </c>
      <c r="AJ4138" s="47">
        <f t="shared" si="1224"/>
        <v>9</v>
      </c>
      <c r="AK4138" s="83" t="b">
        <f>COUNTIF('Power Curve'!$D$2:$D$31,AJ4138)&gt;0</f>
        <v>1</v>
      </c>
      <c r="AL4138" s="83" t="b">
        <f t="shared" si="1225"/>
        <v>0</v>
      </c>
      <c r="AM4138" s="83" t="b">
        <f t="shared" si="1231"/>
        <v>1</v>
      </c>
      <c r="AN4138" s="47" t="str">
        <f t="shared" si="1226"/>
        <v>Outer</v>
      </c>
      <c r="AO4138" s="48" t="str">
        <f t="shared" si="1227"/>
        <v>0.6-0.7</v>
      </c>
      <c r="AP4138" s="49" t="str">
        <f t="shared" si="1232"/>
        <v>8-9</v>
      </c>
      <c r="AQ4138" s="49" t="str">
        <f t="shared" si="1233"/>
        <v>May</v>
      </c>
      <c r="AR4138" s="48" t="str">
        <f t="shared" si="1234"/>
        <v>305-315</v>
      </c>
      <c r="AS4138" s="49" t="str">
        <f t="shared" si="1228"/>
        <v>Inner-TI</v>
      </c>
    </row>
    <row r="4139" spans="5:45" x14ac:dyDescent="0.3">
      <c r="E4139" s="15">
        <v>41055.361111111109</v>
      </c>
      <c r="F4139" s="21">
        <v>8.4600000000000009</v>
      </c>
      <c r="G4139" s="21">
        <v>989.92998504638717</v>
      </c>
      <c r="H4139" s="42">
        <v>1.1868623690916862</v>
      </c>
      <c r="I4139" s="35">
        <v>309.10000000000002</v>
      </c>
      <c r="J4139" s="43">
        <v>0.10283687943262411</v>
      </c>
      <c r="K4139" s="44">
        <v>1.6302776012443645E-2</v>
      </c>
      <c r="L4139" s="26">
        <f t="shared" si="1216"/>
        <v>8.371278430218581</v>
      </c>
      <c r="M4139" s="26">
        <f t="shared" si="1217"/>
        <v>0.65185804298470917</v>
      </c>
      <c r="N4139" s="96">
        <f t="shared" si="1218"/>
        <v>9</v>
      </c>
      <c r="O4139" s="26">
        <f t="shared" si="1219"/>
        <v>0.36242897517584904</v>
      </c>
      <c r="P4139" s="3">
        <f>IF(L4139&gt;'Power Curve'!$C$37,0,INDEX(Ci,$N4139,1)*POWER(1-O4139,3)+INDEX(Ci,$N4139,2)*3*O4139*POWER(1-O4139,2)+INDEX(Ci,$N4139,3)*3*POWER(O4139,2)*(1-O4139)+INDEX(Ci,$N4139,4)*POWER(O4139,3))</f>
        <v>992.13230826208974</v>
      </c>
      <c r="Q4139" s="3">
        <f>MAX(0,MIN(P4139-V4139+W4139,'Power Curve'!$C$39))</f>
        <v>984.66699450813894</v>
      </c>
      <c r="R4139" s="3">
        <f t="shared" si="1220"/>
        <v>989.92998504638717</v>
      </c>
      <c r="S4139" s="3">
        <f t="shared" si="1221"/>
        <v>-5.262990538248232</v>
      </c>
      <c r="T4139" s="3">
        <f t="shared" si="1222"/>
        <v>5.262990538248232</v>
      </c>
      <c r="V4139" s="37">
        <f t="array" ref="V4139">SUM(_xlfn.NORM.DIST($AD$3:$AD$1003,$L4139,$AA4139,FALSE)*WindSpeedStep*$AE$3:$AE$1003)/AG4139</f>
        <v>992.67053915830093</v>
      </c>
      <c r="W4139" s="37">
        <f t="array" ref="W4139">SUM(_xlfn.NORM.DIST($AD$3:$AD$1003,$L4139,$AB4139,FALSE)*WindSpeedStep*$AE$3:$AE$1003)/AH4139</f>
        <v>985.20522540435013</v>
      </c>
      <c r="Y4139" s="1">
        <f t="shared" si="1223"/>
        <v>8</v>
      </c>
      <c r="Z4139" s="99">
        <f>IF(L4139&lt;'Power Curve'!$P$28,'Power Curve'!$Q$28,IF(L4139&gt;'Power Curve'!$P$29,'Power Curve'!$Q$29,INDEX(ReferenceTurbulence,Y4139)+(L4139-INDEX(ReferenceTurbulenceWindSpeed,Y4139))*(INDEX(ReferenceTurbulence,Y4139+1)-INDEX(ReferenceTurbulence,Y4139))/(INDEX(ReferenceTurbulenceWindSpeed,Y4139+1)-INDEX(ReferenceTurbulenceWindSpeed,Y4139))))</f>
        <v>0.11981282536972844</v>
      </c>
      <c r="AA4139" s="100">
        <f t="shared" si="1229"/>
        <v>1.0029865206811532</v>
      </c>
      <c r="AB4139" s="29">
        <f t="shared" si="1230"/>
        <v>0.86087615062531508</v>
      </c>
      <c r="AG4139" s="40">
        <f t="array" ref="AG4139">SUM(_xlfn.NORM.DIST($AD$3:$AD$1003,$F4139,$AA4139,FALSE)*WindSpeedStep)</f>
        <v>1.0000000000000036</v>
      </c>
      <c r="AH4139" s="40">
        <f t="array" ref="AH4139">SUM(_xlfn.NORM.DIST($AD$3:$AD$1003,$F4139,$AB4139,FALSE)*WindSpeedStep)</f>
        <v>1.0000000000000036</v>
      </c>
      <c r="AJ4139" s="47">
        <f t="shared" si="1224"/>
        <v>8</v>
      </c>
      <c r="AK4139" s="83" t="b">
        <f>COUNTIF('Power Curve'!$D$2:$D$31,AJ4139)&gt;0</f>
        <v>1</v>
      </c>
      <c r="AL4139" s="83" t="b">
        <f t="shared" si="1225"/>
        <v>0</v>
      </c>
      <c r="AM4139" s="83" t="b">
        <f t="shared" si="1231"/>
        <v>1</v>
      </c>
      <c r="AN4139" s="47" t="str">
        <f t="shared" si="1226"/>
        <v>Outer</v>
      </c>
      <c r="AO4139" s="48" t="str">
        <f t="shared" si="1227"/>
        <v>0.6-0.7</v>
      </c>
      <c r="AP4139" s="49" t="str">
        <f t="shared" si="1232"/>
        <v>8-9</v>
      </c>
      <c r="AQ4139" s="49" t="str">
        <f t="shared" si="1233"/>
        <v>May</v>
      </c>
      <c r="AR4139" s="48" t="str">
        <f t="shared" si="1234"/>
        <v>305-315</v>
      </c>
      <c r="AS4139" s="49" t="str">
        <f t="shared" si="1228"/>
        <v>Inner-TI</v>
      </c>
    </row>
    <row r="4140" spans="5:45" x14ac:dyDescent="0.3">
      <c r="E4140" s="15">
        <v>41055.368055555555</v>
      </c>
      <c r="F4140" s="21">
        <v>8.08</v>
      </c>
      <c r="G4140" s="21">
        <v>918.54998016357422</v>
      </c>
      <c r="H4140" s="42">
        <v>1.1852982054553995</v>
      </c>
      <c r="I4140" s="35">
        <v>306.8</v>
      </c>
      <c r="J4140" s="43">
        <v>0.11138613861386139</v>
      </c>
      <c r="K4140" s="44">
        <v>1.5627571922721403E-2</v>
      </c>
      <c r="L4140" s="26">
        <f t="shared" si="1216"/>
        <v>7.9917497015802041</v>
      </c>
      <c r="M4140" s="26">
        <f t="shared" si="1217"/>
        <v>0.59320065453253645</v>
      </c>
      <c r="N4140" s="96">
        <f t="shared" si="1218"/>
        <v>8</v>
      </c>
      <c r="O4140" s="26">
        <f t="shared" si="1219"/>
        <v>0.9829542406462598</v>
      </c>
      <c r="P4140" s="3">
        <f>IF(L4140&gt;'Power Curve'!$C$37,0,INDEX(Ci,$N4140,1)*POWER(1-O4140,3)+INDEX(Ci,$N4140,2)*3*O4140*POWER(1-O4140,2)+INDEX(Ci,$N4140,3)*3*POWER(O4140,2)*(1-O4140)+INDEX(Ci,$N4140,4)*POWER(O4140,3))</f>
        <v>875.68556005345533</v>
      </c>
      <c r="Q4140" s="3">
        <f>MAX(0,MIN(P4140-V4140+W4140,'Power Curve'!$C$39))</f>
        <v>872.19142078179357</v>
      </c>
      <c r="R4140" s="3">
        <f t="shared" si="1220"/>
        <v>918.54998016357422</v>
      </c>
      <c r="S4140" s="3">
        <f t="shared" si="1221"/>
        <v>-46.358559381780651</v>
      </c>
      <c r="T4140" s="3">
        <f t="shared" si="1222"/>
        <v>46.358559381780651</v>
      </c>
      <c r="V4140" s="37">
        <f t="array" ref="V4140">SUM(_xlfn.NORM.DIST($AD$3:$AD$1003,$L4140,$AA4140,FALSE)*WindSpeedStep*$AE$3:$AE$1003)/AG4140</f>
        <v>871.20872353034906</v>
      </c>
      <c r="W4140" s="37">
        <f t="array" ref="W4140">SUM(_xlfn.NORM.DIST($AD$3:$AD$1003,$L4140,$AB4140,FALSE)*WindSpeedStep*$AE$3:$AE$1003)/AH4140</f>
        <v>867.7145842586873</v>
      </c>
      <c r="Y4140" s="1">
        <f t="shared" si="1223"/>
        <v>7</v>
      </c>
      <c r="Z4140" s="99">
        <f>IF(L4140&lt;'Power Curve'!$P$28,'Power Curve'!$Q$28,IF(L4140&gt;'Power Curve'!$P$29,'Power Curve'!$Q$29,INDEX(ReferenceTurbulence,Y4140)+(L4140-INDEX(ReferenceTurbulenceWindSpeed,Y4140))*(INDEX(ReferenceTurbulence,Y4140+1)-INDEX(ReferenceTurbulence,Y4140))/(INDEX(ReferenceTurbulenceWindSpeed,Y4140+1)-INDEX(ReferenceTurbulenceWindSpeed,Y4140))))</f>
        <v>0.1194009737923437</v>
      </c>
      <c r="AA4140" s="100">
        <f t="shared" si="1229"/>
        <v>0.95422269667334858</v>
      </c>
      <c r="AB4140" s="29">
        <f t="shared" si="1230"/>
        <v>0.89017014002749795</v>
      </c>
      <c r="AG4140" s="40">
        <f t="array" ref="AG4140">SUM(_xlfn.NORM.DIST($AD$3:$AD$1003,$F4140,$AA4140,FALSE)*WindSpeedStep)</f>
        <v>1.0000000000000031</v>
      </c>
      <c r="AH4140" s="40">
        <f t="array" ref="AH4140">SUM(_xlfn.NORM.DIST($AD$3:$AD$1003,$F4140,$AB4140,FALSE)*WindSpeedStep)</f>
        <v>1.0000000000000036</v>
      </c>
      <c r="AJ4140" s="47">
        <f t="shared" si="1224"/>
        <v>8</v>
      </c>
      <c r="AK4140" s="83" t="b">
        <f>COUNTIF('Power Curve'!$D$2:$D$31,AJ4140)&gt;0</f>
        <v>1</v>
      </c>
      <c r="AL4140" s="83" t="b">
        <f t="shared" si="1225"/>
        <v>0</v>
      </c>
      <c r="AM4140" s="83" t="b">
        <f t="shared" si="1231"/>
        <v>1</v>
      </c>
      <c r="AN4140" s="47" t="str">
        <f t="shared" si="1226"/>
        <v>Outer</v>
      </c>
      <c r="AO4140" s="48" t="str">
        <f t="shared" si="1227"/>
        <v>0.5-0.6</v>
      </c>
      <c r="AP4140" s="49" t="str">
        <f t="shared" si="1232"/>
        <v>8-9</v>
      </c>
      <c r="AQ4140" s="49" t="str">
        <f t="shared" si="1233"/>
        <v>May</v>
      </c>
      <c r="AR4140" s="48" t="str">
        <f t="shared" si="1234"/>
        <v>305-315</v>
      </c>
      <c r="AS4140" s="49" t="str">
        <f t="shared" si="1228"/>
        <v>Inner-TI</v>
      </c>
    </row>
    <row r="4141" spans="5:45" x14ac:dyDescent="0.3">
      <c r="E4141" s="15">
        <v>41055.375</v>
      </c>
      <c r="F4141" s="21">
        <v>8.5399999999999991</v>
      </c>
      <c r="G4141" s="21">
        <v>968.41000366210915</v>
      </c>
      <c r="H4141" s="42">
        <v>1.1848761662615694</v>
      </c>
      <c r="I4141" s="35">
        <v>310.10000000000002</v>
      </c>
      <c r="J4141" s="43">
        <v>8.5480093676815E-2</v>
      </c>
      <c r="K4141" s="44">
        <v>1.324424942591459E-2</v>
      </c>
      <c r="L4141" s="26">
        <f t="shared" si="1216"/>
        <v>8.4457229136696359</v>
      </c>
      <c r="M4141" s="26">
        <f t="shared" si="1217"/>
        <v>0.66336367787979655</v>
      </c>
      <c r="N4141" s="96">
        <f t="shared" si="1218"/>
        <v>9</v>
      </c>
      <c r="O4141" s="26">
        <f t="shared" si="1219"/>
        <v>0.43683983699786016</v>
      </c>
      <c r="P4141" s="3">
        <f>IF(L4141&gt;'Power Curve'!$C$37,0,INDEX(Ci,$N4141,1)*POWER(1-O4141,3)+INDEX(Ci,$N4141,2)*3*O4141*POWER(1-O4141,2)+INDEX(Ci,$N4141,3)*3*POWER(O4141,2)*(1-O4141)+INDEX(Ci,$N4141,4)*POWER(O4141,3))</f>
        <v>1015.6551153239354</v>
      </c>
      <c r="Q4141" s="3">
        <f>MAX(0,MIN(P4141-V4141+W4141,'Power Curve'!$C$39))</f>
        <v>1000.8212135193253</v>
      </c>
      <c r="R4141" s="3">
        <f t="shared" si="1220"/>
        <v>968.41000366210915</v>
      </c>
      <c r="S4141" s="3">
        <f t="shared" si="1221"/>
        <v>32.411209857216136</v>
      </c>
      <c r="T4141" s="3">
        <f t="shared" si="1222"/>
        <v>32.411209857216136</v>
      </c>
      <c r="V4141" s="37">
        <f t="array" ref="V4141">SUM(_xlfn.NORM.DIST($AD$3:$AD$1003,$L4141,$AA4141,FALSE)*WindSpeedStep*$AE$3:$AE$1003)/AG4141</f>
        <v>1017.3490647921022</v>
      </c>
      <c r="W4141" s="37">
        <f t="array" ref="W4141">SUM(_xlfn.NORM.DIST($AD$3:$AD$1003,$L4141,$AB4141,FALSE)*WindSpeedStep*$AE$3:$AE$1003)/AH4141</f>
        <v>1002.5151629874921</v>
      </c>
      <c r="Y4141" s="1">
        <f t="shared" si="1223"/>
        <v>8</v>
      </c>
      <c r="Z4141" s="99">
        <f>IF(L4141&lt;'Power Curve'!$P$28,'Power Curve'!$Q$28,IF(L4141&gt;'Power Curve'!$P$29,'Power Curve'!$Q$29,INDEX(ReferenceTurbulence,Y4141)+(L4141-INDEX(ReferenceTurbulenceWindSpeed,Y4141))*(INDEX(ReferenceTurbulence,Y4141+1)-INDEX(ReferenceTurbulence,Y4141))/(INDEX(ReferenceTurbulenceWindSpeed,Y4141+1)-INDEX(ReferenceTurbulenceWindSpeed,Y4141))))</f>
        <v>0.11989834903291542</v>
      </c>
      <c r="AA4141" s="100">
        <f t="shared" si="1229"/>
        <v>1.0126282337384533</v>
      </c>
      <c r="AB4141" s="29">
        <f t="shared" si="1230"/>
        <v>0.72194118582890343</v>
      </c>
      <c r="AG4141" s="40">
        <f t="array" ref="AG4141">SUM(_xlfn.NORM.DIST($AD$3:$AD$1003,$F4141,$AA4141,FALSE)*WindSpeedStep)</f>
        <v>1.0000000000000038</v>
      </c>
      <c r="AH4141" s="40">
        <f t="array" ref="AH4141">SUM(_xlfn.NORM.DIST($AD$3:$AD$1003,$F4141,$AB4141,FALSE)*WindSpeedStep)</f>
        <v>1.0000000000000036</v>
      </c>
      <c r="AJ4141" s="47">
        <f t="shared" si="1224"/>
        <v>8</v>
      </c>
      <c r="AK4141" s="83" t="b">
        <f>COUNTIF('Power Curve'!$D$2:$D$31,AJ4141)&gt;0</f>
        <v>1</v>
      </c>
      <c r="AL4141" s="83" t="b">
        <f t="shared" si="1225"/>
        <v>0</v>
      </c>
      <c r="AM4141" s="83" t="b">
        <f t="shared" si="1231"/>
        <v>1</v>
      </c>
      <c r="AN4141" s="47" t="str">
        <f t="shared" si="1226"/>
        <v>Outer</v>
      </c>
      <c r="AO4141" s="48" t="str">
        <f t="shared" si="1227"/>
        <v>0.6-0.7</v>
      </c>
      <c r="AP4141" s="49" t="str">
        <f t="shared" si="1232"/>
        <v>9-10</v>
      </c>
      <c r="AQ4141" s="49" t="str">
        <f t="shared" si="1233"/>
        <v>May</v>
      </c>
      <c r="AR4141" s="48" t="str">
        <f t="shared" si="1234"/>
        <v>305-315</v>
      </c>
      <c r="AS4141" s="49" t="str">
        <f t="shared" si="1228"/>
        <v>HWS-LTI</v>
      </c>
    </row>
    <row r="4142" spans="5:45" x14ac:dyDescent="0.3">
      <c r="E4142" s="15">
        <v>41055.381944444445</v>
      </c>
      <c r="F4142" s="21">
        <v>8.5299999999999994</v>
      </c>
      <c r="G4142" s="21">
        <v>1220.830017089846</v>
      </c>
      <c r="H4142" s="42">
        <v>1.1834855657749106</v>
      </c>
      <c r="I4142" s="35">
        <v>307.39999999999998</v>
      </c>
      <c r="J4142" s="43">
        <v>0.1172332942555686</v>
      </c>
      <c r="K4142" s="44">
        <v>3.7409229936331279E-2</v>
      </c>
      <c r="L4142" s="26">
        <f t="shared" si="1216"/>
        <v>8.4325318477340971</v>
      </c>
      <c r="M4142" s="26">
        <f t="shared" si="1217"/>
        <v>0.66132495611700637</v>
      </c>
      <c r="N4142" s="96">
        <f t="shared" si="1218"/>
        <v>9</v>
      </c>
      <c r="O4142" s="26">
        <f t="shared" si="1219"/>
        <v>0.42365472859073744</v>
      </c>
      <c r="P4142" s="3">
        <f>IF(L4142&gt;'Power Curve'!$C$37,0,INDEX(Ci,$N4142,1)*POWER(1-O4142,3)+INDEX(Ci,$N4142,2)*3*O4142*POWER(1-O4142,2)+INDEX(Ci,$N4142,3)*3*POWER(O4142,2)*(1-O4142)+INDEX(Ci,$N4142,4)*POWER(O4142,3))</f>
        <v>1011.4732786711083</v>
      </c>
      <c r="Q4142" s="3">
        <f>MAX(0,MIN(P4142-V4142+W4142,'Power Curve'!$C$39))</f>
        <v>1010.3393565042836</v>
      </c>
      <c r="R4142" s="3">
        <f t="shared" si="1220"/>
        <v>1220.830017089846</v>
      </c>
      <c r="S4142" s="3">
        <f t="shared" si="1221"/>
        <v>-210.49066058556241</v>
      </c>
      <c r="T4142" s="3">
        <f t="shared" si="1222"/>
        <v>210.49066058556241</v>
      </c>
      <c r="V4142" s="37">
        <f t="array" ref="V4142">SUM(_xlfn.NORM.DIST($AD$3:$AD$1003,$L4142,$AA4142,FALSE)*WindSpeedStep*$AE$3:$AE$1003)/AG4142</f>
        <v>1012.9586148214222</v>
      </c>
      <c r="W4142" s="37">
        <f t="array" ref="W4142">SUM(_xlfn.NORM.DIST($AD$3:$AD$1003,$L4142,$AB4142,FALSE)*WindSpeedStep*$AE$3:$AE$1003)/AH4142</f>
        <v>1011.8246926545975</v>
      </c>
      <c r="Y4142" s="1">
        <f t="shared" si="1223"/>
        <v>8</v>
      </c>
      <c r="Z4142" s="99">
        <f>IF(L4142&lt;'Power Curve'!$P$28,'Power Curve'!$Q$28,IF(L4142&gt;'Power Curve'!$P$29,'Power Curve'!$Q$29,INDEX(ReferenceTurbulence,Y4142)+(L4142-INDEX(ReferenceTurbulenceWindSpeed,Y4142))*(INDEX(ReferenceTurbulence,Y4142+1)-INDEX(ReferenceTurbulence,Y4142))/(INDEX(ReferenceTurbulenceWindSpeed,Y4142+1)-INDEX(ReferenceTurbulenceWindSpeed,Y4142))))</f>
        <v>0.11988319481022691</v>
      </c>
      <c r="AA4142" s="100">
        <f t="shared" si="1229"/>
        <v>1.0109188582453494</v>
      </c>
      <c r="AB4142" s="29">
        <f t="shared" si="1230"/>
        <v>0.98857348742486495</v>
      </c>
      <c r="AG4142" s="40">
        <f t="array" ref="AG4142">SUM(_xlfn.NORM.DIST($AD$3:$AD$1003,$F4142,$AA4142,FALSE)*WindSpeedStep)</f>
        <v>1.0000000000000036</v>
      </c>
      <c r="AH4142" s="40">
        <f t="array" ref="AH4142">SUM(_xlfn.NORM.DIST($AD$3:$AD$1003,$F4142,$AB4142,FALSE)*WindSpeedStep)</f>
        <v>1.0000000000000033</v>
      </c>
      <c r="AJ4142" s="47">
        <f t="shared" si="1224"/>
        <v>8</v>
      </c>
      <c r="AK4142" s="83" t="b">
        <f>COUNTIF('Power Curve'!$D$2:$D$31,AJ4142)&gt;0</f>
        <v>1</v>
      </c>
      <c r="AL4142" s="83" t="b">
        <f t="shared" si="1225"/>
        <v>0</v>
      </c>
      <c r="AM4142" s="83" t="b">
        <f t="shared" si="1231"/>
        <v>1</v>
      </c>
      <c r="AN4142" s="47" t="str">
        <f t="shared" si="1226"/>
        <v>Outer</v>
      </c>
      <c r="AO4142" s="48" t="str">
        <f t="shared" si="1227"/>
        <v>0.6-0.7</v>
      </c>
      <c r="AP4142" s="49" t="str">
        <f t="shared" si="1232"/>
        <v>9-10</v>
      </c>
      <c r="AQ4142" s="49" t="str">
        <f t="shared" si="1233"/>
        <v>May</v>
      </c>
      <c r="AR4142" s="48" t="str">
        <f t="shared" si="1234"/>
        <v>305-315</v>
      </c>
      <c r="AS4142" s="49" t="str">
        <f t="shared" si="1228"/>
        <v>Inner-TI</v>
      </c>
    </row>
    <row r="4143" spans="5:45" x14ac:dyDescent="0.3">
      <c r="E4143" s="15">
        <v>41055.388888888891</v>
      </c>
      <c r="F4143" s="21">
        <v>8.19</v>
      </c>
      <c r="G4143" s="21">
        <v>958.61997222900436</v>
      </c>
      <c r="H4143" s="42">
        <v>1.1824495951377614</v>
      </c>
      <c r="I4143" s="35">
        <v>304.8</v>
      </c>
      <c r="J4143" s="43">
        <v>0.10744810744810745</v>
      </c>
      <c r="K4143" s="44">
        <v>6.2758268765745348E-2</v>
      </c>
      <c r="L4143" s="26">
        <f t="shared" si="1216"/>
        <v>8.0940537579266234</v>
      </c>
      <c r="M4143" s="26">
        <f t="shared" si="1217"/>
        <v>0.6090120762261565</v>
      </c>
      <c r="N4143" s="96">
        <f t="shared" si="1218"/>
        <v>9</v>
      </c>
      <c r="O4143" s="26">
        <f t="shared" si="1219"/>
        <v>8.5329506856859139E-2</v>
      </c>
      <c r="P4143" s="3">
        <f>IF(L4143&gt;'Power Curve'!$C$37,0,INDEX(Ci,$N4143,1)*POWER(1-O4143,3)+INDEX(Ci,$N4143,2)*3*O4143*POWER(1-O4143,2)+INDEX(Ci,$N4143,3)*3*POWER(O4143,2)*(1-O4143)+INDEX(Ci,$N4143,4)*POWER(O4143,3))</f>
        <v>906.43318907012667</v>
      </c>
      <c r="Q4143" s="3">
        <f>MAX(0,MIN(P4143-V4143+W4143,'Power Curve'!$C$39))</f>
        <v>901.12690624280992</v>
      </c>
      <c r="R4143" s="3">
        <f t="shared" si="1220"/>
        <v>958.61997222900436</v>
      </c>
      <c r="S4143" s="3">
        <f t="shared" si="1221"/>
        <v>-57.493065986194438</v>
      </c>
      <c r="T4143" s="3">
        <f t="shared" si="1222"/>
        <v>57.493065986194438</v>
      </c>
      <c r="V4143" s="37">
        <f t="array" ref="V4143">SUM(_xlfn.NORM.DIST($AD$3:$AD$1003,$L4143,$AA4143,FALSE)*WindSpeedStep*$AE$3:$AE$1003)/AG4143</f>
        <v>903.16365640980939</v>
      </c>
      <c r="W4143" s="37">
        <f t="array" ref="W4143">SUM(_xlfn.NORM.DIST($AD$3:$AD$1003,$L4143,$AB4143,FALSE)*WindSpeedStep*$AE$3:$AE$1003)/AH4143</f>
        <v>897.85737358249264</v>
      </c>
      <c r="Y4143" s="1">
        <f t="shared" si="1223"/>
        <v>8</v>
      </c>
      <c r="Z4143" s="99">
        <f>IF(L4143&lt;'Power Curve'!$P$28,'Power Curve'!$Q$28,IF(L4143&gt;'Power Curve'!$P$29,'Power Curve'!$Q$29,INDEX(ReferenceTurbulence,Y4143)+(L4143-INDEX(ReferenceTurbulenceWindSpeed,Y4143))*(INDEX(ReferenceTurbulence,Y4143+1)-INDEX(ReferenceTurbulence,Y4143))/(INDEX(ReferenceTurbulenceWindSpeed,Y4143+1)-INDEX(ReferenceTurbulenceWindSpeed,Y4143))))</f>
        <v>0.11949434281197377</v>
      </c>
      <c r="AA4143" s="100">
        <f t="shared" si="1229"/>
        <v>0.96719363448822848</v>
      </c>
      <c r="AB4143" s="29">
        <f t="shared" si="1230"/>
        <v>0.86969075787245775</v>
      </c>
      <c r="AG4143" s="40">
        <f t="array" ref="AG4143">SUM(_xlfn.NORM.DIST($AD$3:$AD$1003,$F4143,$AA4143,FALSE)*WindSpeedStep)</f>
        <v>1.0000000000000038</v>
      </c>
      <c r="AH4143" s="40">
        <f t="array" ref="AH4143">SUM(_xlfn.NORM.DIST($AD$3:$AD$1003,$F4143,$AB4143,FALSE)*WindSpeedStep)</f>
        <v>1.0000000000000038</v>
      </c>
      <c r="AJ4143" s="47">
        <f t="shared" si="1224"/>
        <v>8</v>
      </c>
      <c r="AK4143" s="83" t="b">
        <f>COUNTIF('Power Curve'!$D$2:$D$31,AJ4143)&gt;0</f>
        <v>1</v>
      </c>
      <c r="AL4143" s="83" t="b">
        <f t="shared" si="1225"/>
        <v>0</v>
      </c>
      <c r="AM4143" s="83" t="b">
        <f t="shared" si="1231"/>
        <v>1</v>
      </c>
      <c r="AN4143" s="47" t="str">
        <f t="shared" si="1226"/>
        <v>Outer</v>
      </c>
      <c r="AO4143" s="48" t="str">
        <f t="shared" si="1227"/>
        <v>0.6-0.7</v>
      </c>
      <c r="AP4143" s="49" t="str">
        <f t="shared" si="1232"/>
        <v>9-10</v>
      </c>
      <c r="AQ4143" s="49" t="str">
        <f t="shared" si="1233"/>
        <v>May</v>
      </c>
      <c r="AR4143" s="48" t="str">
        <f t="shared" si="1234"/>
        <v>295-305</v>
      </c>
      <c r="AS4143" s="49" t="str">
        <f t="shared" si="1228"/>
        <v>Inner-TI</v>
      </c>
    </row>
    <row r="4144" spans="5:45" x14ac:dyDescent="0.3">
      <c r="E4144" s="15">
        <v>41055.395833333336</v>
      </c>
      <c r="F4144" s="21">
        <v>8.7799999999999994</v>
      </c>
      <c r="G4144" s="21">
        <v>1022.3900070190434</v>
      </c>
      <c r="H4144" s="42">
        <v>1.1824075943600441</v>
      </c>
      <c r="I4144" s="35">
        <v>305.5</v>
      </c>
      <c r="J4144" s="43">
        <v>8.3143507972665148E-2</v>
      </c>
      <c r="K4144" s="44">
        <v>7.7652249343590052E-2</v>
      </c>
      <c r="L4144" s="26">
        <f t="shared" si="1216"/>
        <v>8.6770391406945393</v>
      </c>
      <c r="M4144" s="26">
        <f t="shared" si="1217"/>
        <v>0.69911434643279291</v>
      </c>
      <c r="N4144" s="96">
        <f t="shared" si="1218"/>
        <v>9</v>
      </c>
      <c r="O4144" s="26">
        <f t="shared" si="1219"/>
        <v>0.66805159384557489</v>
      </c>
      <c r="P4144" s="3">
        <f>IF(L4144&gt;'Power Curve'!$C$37,0,INDEX(Ci,$N4144,1)*POWER(1-O4144,3)+INDEX(Ci,$N4144,2)*3*O4144*POWER(1-O4144,2)+INDEX(Ci,$N4144,3)*3*POWER(O4144,2)*(1-O4144)+INDEX(Ci,$N4144,4)*POWER(O4144,3))</f>
        <v>1089.8247466612363</v>
      </c>
      <c r="Q4144" s="3">
        <f>MAX(0,MIN(P4144-V4144+W4144,'Power Curve'!$C$39))</f>
        <v>1075.1292205873924</v>
      </c>
      <c r="R4144" s="3">
        <f t="shared" si="1220"/>
        <v>1022.3900070190434</v>
      </c>
      <c r="S4144" s="3">
        <f t="shared" si="1221"/>
        <v>52.739213568348987</v>
      </c>
      <c r="T4144" s="3">
        <f t="shared" si="1222"/>
        <v>52.739213568348987</v>
      </c>
      <c r="V4144" s="37">
        <f t="array" ref="V4144">SUM(_xlfn.NORM.DIST($AD$3:$AD$1003,$L4144,$AA4144,FALSE)*WindSpeedStep*$AE$3:$AE$1003)/AG4144</f>
        <v>1095.3821728233245</v>
      </c>
      <c r="W4144" s="37">
        <f t="array" ref="W4144">SUM(_xlfn.NORM.DIST($AD$3:$AD$1003,$L4144,$AB4144,FALSE)*WindSpeedStep*$AE$3:$AE$1003)/AH4144</f>
        <v>1080.6866467494806</v>
      </c>
      <c r="Y4144" s="1">
        <f t="shared" si="1223"/>
        <v>8</v>
      </c>
      <c r="Z4144" s="99">
        <f>IF(L4144&lt;'Power Curve'!$P$28,'Power Curve'!$Q$28,IF(L4144&gt;'Power Curve'!$P$29,'Power Curve'!$Q$29,INDEX(ReferenceTurbulence,Y4144)+(L4144-INDEX(ReferenceTurbulenceWindSpeed,Y4144))*(INDEX(ReferenceTurbulence,Y4144+1)-INDEX(ReferenceTurbulence,Y4144))/(INDEX(ReferenceTurbulenceWindSpeed,Y4144+1)-INDEX(ReferenceTurbulenceWindSpeed,Y4144))))</f>
        <v>0.12016409083368657</v>
      </c>
      <c r="AA4144" s="100">
        <f t="shared" si="1229"/>
        <v>1.0426685194698722</v>
      </c>
      <c r="AB4144" s="29">
        <f t="shared" si="1230"/>
        <v>0.721439472973464</v>
      </c>
      <c r="AG4144" s="40">
        <f t="array" ref="AG4144">SUM(_xlfn.NORM.DIST($AD$3:$AD$1003,$F4144,$AA4144,FALSE)*WindSpeedStep)</f>
        <v>1.0000000000000038</v>
      </c>
      <c r="AH4144" s="40">
        <f t="array" ref="AH4144">SUM(_xlfn.NORM.DIST($AD$3:$AD$1003,$F4144,$AB4144,FALSE)*WindSpeedStep)</f>
        <v>1.0000000000000042</v>
      </c>
      <c r="AJ4144" s="47">
        <f t="shared" si="1224"/>
        <v>9</v>
      </c>
      <c r="AK4144" s="83" t="b">
        <f>COUNTIF('Power Curve'!$D$2:$D$31,AJ4144)&gt;0</f>
        <v>1</v>
      </c>
      <c r="AL4144" s="83" t="b">
        <f t="shared" si="1225"/>
        <v>0</v>
      </c>
      <c r="AM4144" s="83" t="b">
        <f t="shared" si="1231"/>
        <v>1</v>
      </c>
      <c r="AN4144" s="47" t="str">
        <f t="shared" si="1226"/>
        <v>Outer</v>
      </c>
      <c r="AO4144" s="48" t="str">
        <f t="shared" si="1227"/>
        <v>0.6-0.7</v>
      </c>
      <c r="AP4144" s="49" t="str">
        <f t="shared" si="1232"/>
        <v>9-10</v>
      </c>
      <c r="AQ4144" s="49" t="str">
        <f t="shared" si="1233"/>
        <v>May</v>
      </c>
      <c r="AR4144" s="48" t="str">
        <f t="shared" si="1234"/>
        <v>305-315</v>
      </c>
      <c r="AS4144" s="49" t="str">
        <f t="shared" si="1228"/>
        <v>HWS-LTI</v>
      </c>
    </row>
    <row r="4145" spans="5:45" x14ac:dyDescent="0.3">
      <c r="E4145" s="15">
        <v>41055.402777777781</v>
      </c>
      <c r="F4145" s="21">
        <v>7.4</v>
      </c>
      <c r="G4145" s="21">
        <v>698.13998031616211</v>
      </c>
      <c r="H4145" s="42">
        <v>1.1808555485415826</v>
      </c>
      <c r="I4145" s="35">
        <v>303.8</v>
      </c>
      <c r="J4145" s="43">
        <v>0.10675675675675676</v>
      </c>
      <c r="K4145" s="44">
        <v>8.2279872692242018E-2</v>
      </c>
      <c r="L4145" s="26">
        <f t="shared" si="1216"/>
        <v>7.310020839006798</v>
      </c>
      <c r="M4145" s="26">
        <f t="shared" si="1217"/>
        <v>0.48783726121448295</v>
      </c>
      <c r="N4145" s="96">
        <f t="shared" si="1218"/>
        <v>8</v>
      </c>
      <c r="O4145" s="26">
        <f t="shared" si="1219"/>
        <v>0.29680698187699772</v>
      </c>
      <c r="P4145" s="3">
        <f>IF(L4145&gt;'Power Curve'!$C$37,0,INDEX(Ci,$N4145,1)*POWER(1-O4145,3)+INDEX(Ci,$N4145,2)*3*O4145*POWER(1-O4145,2)+INDEX(Ci,$N4145,3)*3*POWER(O4145,2)*(1-O4145)+INDEX(Ci,$N4145,4)*POWER(O4145,3))</f>
        <v>678.78109185376582</v>
      </c>
      <c r="Q4145" s="3">
        <f>MAX(0,MIN(P4145-V4145+W4145,'Power Curve'!$C$39))</f>
        <v>674.49519169217933</v>
      </c>
      <c r="R4145" s="3">
        <f t="shared" si="1220"/>
        <v>698.13998031616211</v>
      </c>
      <c r="S4145" s="3">
        <f t="shared" si="1221"/>
        <v>-23.644788623982777</v>
      </c>
      <c r="T4145" s="3">
        <f t="shared" si="1222"/>
        <v>23.644788623982777</v>
      </c>
      <c r="V4145" s="37">
        <f t="array" ref="V4145">SUM(_xlfn.NORM.DIST($AD$3:$AD$1003,$L4145,$AA4145,FALSE)*WindSpeedStep*$AE$3:$AE$1003)/AG4145</f>
        <v>674.48566861065547</v>
      </c>
      <c r="W4145" s="37">
        <f t="array" ref="W4145">SUM(_xlfn.NORM.DIST($AD$3:$AD$1003,$L4145,$AB4145,FALSE)*WindSpeedStep*$AE$3:$AE$1003)/AH4145</f>
        <v>670.19976844906898</v>
      </c>
      <c r="Y4145" s="1">
        <f t="shared" si="1223"/>
        <v>7</v>
      </c>
      <c r="Z4145" s="99">
        <f>IF(L4145&lt;'Power Curve'!$P$28,'Power Curve'!$Q$28,IF(L4145&gt;'Power Curve'!$P$29,'Power Curve'!$Q$29,INDEX(ReferenceTurbulence,Y4145)+(L4145-INDEX(ReferenceTurbulenceWindSpeed,Y4145))*(INDEX(ReferenceTurbulence,Y4145+1)-INDEX(ReferenceTurbulence,Y4145))/(INDEX(ReferenceTurbulenceWindSpeed,Y4145+1)-INDEX(ReferenceTurbulenceWindSpeed,Y4145))))</f>
        <v>0.11959032189716312</v>
      </c>
      <c r="AA4145" s="100">
        <f t="shared" si="1229"/>
        <v>0.87420774521179345</v>
      </c>
      <c r="AB4145" s="29">
        <f t="shared" si="1230"/>
        <v>0.78039411659667168</v>
      </c>
      <c r="AG4145" s="40">
        <f t="array" ref="AG4145">SUM(_xlfn.NORM.DIST($AD$3:$AD$1003,$F4145,$AA4145,FALSE)*WindSpeedStep)</f>
        <v>1.0000000000000033</v>
      </c>
      <c r="AH4145" s="40">
        <f t="array" ref="AH4145">SUM(_xlfn.NORM.DIST($AD$3:$AD$1003,$F4145,$AB4145,FALSE)*WindSpeedStep)</f>
        <v>1.0000000000000038</v>
      </c>
      <c r="AJ4145" s="47">
        <f t="shared" si="1224"/>
        <v>7</v>
      </c>
      <c r="AK4145" s="83" t="b">
        <f>COUNTIF('Power Curve'!$D$2:$D$31,AJ4145)&gt;0</f>
        <v>1</v>
      </c>
      <c r="AL4145" s="83" t="b">
        <f t="shared" si="1225"/>
        <v>0</v>
      </c>
      <c r="AM4145" s="83" t="b">
        <f t="shared" si="1231"/>
        <v>1</v>
      </c>
      <c r="AN4145" s="47" t="str">
        <f t="shared" si="1226"/>
        <v>Outer</v>
      </c>
      <c r="AO4145" s="48" t="str">
        <f t="shared" si="1227"/>
        <v>0.4-0.5</v>
      </c>
      <c r="AP4145" s="49" t="str">
        <f t="shared" si="1232"/>
        <v>9-10</v>
      </c>
      <c r="AQ4145" s="49" t="str">
        <f t="shared" si="1233"/>
        <v>May</v>
      </c>
      <c r="AR4145" s="48" t="str">
        <f t="shared" si="1234"/>
        <v>295-305</v>
      </c>
      <c r="AS4145" s="49" t="str">
        <f t="shared" si="1228"/>
        <v>Inner-TI</v>
      </c>
    </row>
    <row r="4146" spans="5:45" x14ac:dyDescent="0.3">
      <c r="E4146" s="15">
        <v>41055.409722222219</v>
      </c>
      <c r="F4146" s="21">
        <v>6.93</v>
      </c>
      <c r="G4146" s="21">
        <v>699.25997161865234</v>
      </c>
      <c r="H4146" s="42">
        <v>1.1800342083860802</v>
      </c>
      <c r="I4146" s="35">
        <v>302.3</v>
      </c>
      <c r="J4146" s="43">
        <v>0.14285714285714285</v>
      </c>
      <c r="K4146" s="44">
        <v>1.4498005521649248E-2</v>
      </c>
      <c r="L4146" s="26">
        <f t="shared" si="1216"/>
        <v>6.8441481872853513</v>
      </c>
      <c r="M4146" s="26">
        <f t="shared" si="1217"/>
        <v>0.41583514111330278</v>
      </c>
      <c r="N4146" s="96">
        <f t="shared" si="1218"/>
        <v>7</v>
      </c>
      <c r="O4146" s="26">
        <f t="shared" si="1219"/>
        <v>0.82619403595309282</v>
      </c>
      <c r="P4146" s="3">
        <f>IF(L4146&gt;'Power Curve'!$C$37,0,INDEX(Ci,$N4146,1)*POWER(1-O4146,3)+INDEX(Ci,$N4146,2)*3*O4146*POWER(1-O4146,2)+INDEX(Ci,$N4146,3)*3*POWER(O4146,2)*(1-O4146)+INDEX(Ci,$N4146,4)*POWER(O4146,3))</f>
        <v>556.4832221138555</v>
      </c>
      <c r="Q4146" s="3">
        <f>MAX(0,MIN(P4146-V4146+W4146,'Power Curve'!$C$39))</f>
        <v>563.78877935890671</v>
      </c>
      <c r="R4146" s="3">
        <f t="shared" si="1220"/>
        <v>699.25997161865234</v>
      </c>
      <c r="S4146" s="3">
        <f t="shared" si="1221"/>
        <v>-135.47119225974564</v>
      </c>
      <c r="T4146" s="3">
        <f t="shared" si="1222"/>
        <v>135.47119225974564</v>
      </c>
      <c r="V4146" s="37">
        <f t="array" ref="V4146">SUM(_xlfn.NORM.DIST($AD$3:$AD$1003,$L4146,$AA4146,FALSE)*WindSpeedStep*$AE$3:$AE$1003)/AG4146</f>
        <v>555.60623313894416</v>
      </c>
      <c r="W4146" s="37">
        <f t="array" ref="W4146">SUM(_xlfn.NORM.DIST($AD$3:$AD$1003,$L4146,$AB4146,FALSE)*WindSpeedStep*$AE$3:$AE$1003)/AH4146</f>
        <v>562.91179038399537</v>
      </c>
      <c r="Y4146" s="1">
        <f t="shared" si="1223"/>
        <v>6</v>
      </c>
      <c r="Z4146" s="99">
        <f>IF(L4146&lt;'Power Curve'!$P$28,'Power Curve'!$Q$28,IF(L4146&gt;'Power Curve'!$P$29,'Power Curve'!$Q$29,INDEX(ReferenceTurbulence,Y4146)+(L4146-INDEX(ReferenceTurbulenceWindSpeed,Y4146))*(INDEX(ReferenceTurbulence,Y4146+1)-INDEX(ReferenceTurbulence,Y4146))/(INDEX(ReferenceTurbulenceWindSpeed,Y4146+1)-INDEX(ReferenceTurbulenceWindSpeed,Y4146))))</f>
        <v>0.12000831857898216</v>
      </c>
      <c r="AA4146" s="100">
        <f t="shared" si="1229"/>
        <v>0.82135471606150368</v>
      </c>
      <c r="AB4146" s="29">
        <f t="shared" si="1230"/>
        <v>0.97773545532647876</v>
      </c>
      <c r="AG4146" s="40">
        <f t="array" ref="AG4146">SUM(_xlfn.NORM.DIST($AD$3:$AD$1003,$F4146,$AA4146,FALSE)*WindSpeedStep)</f>
        <v>1.0000000000000036</v>
      </c>
      <c r="AH4146" s="40">
        <f t="array" ref="AH4146">SUM(_xlfn.NORM.DIST($AD$3:$AD$1003,$F4146,$AB4146,FALSE)*WindSpeedStep)</f>
        <v>0.9999999999995437</v>
      </c>
      <c r="AJ4146" s="47">
        <f t="shared" si="1224"/>
        <v>7</v>
      </c>
      <c r="AK4146" s="83" t="b">
        <f>COUNTIF('Power Curve'!$D$2:$D$31,AJ4146)&gt;0</f>
        <v>1</v>
      </c>
      <c r="AL4146" s="83" t="b">
        <f t="shared" si="1225"/>
        <v>0</v>
      </c>
      <c r="AM4146" s="83" t="b">
        <f t="shared" si="1231"/>
        <v>1</v>
      </c>
      <c r="AN4146" s="47" t="str">
        <f t="shared" si="1226"/>
        <v>Outer</v>
      </c>
      <c r="AO4146" s="48" t="str">
        <f t="shared" si="1227"/>
        <v>0.4-0.5</v>
      </c>
      <c r="AP4146" s="49" t="str">
        <f t="shared" si="1232"/>
        <v>9-10</v>
      </c>
      <c r="AQ4146" s="49" t="str">
        <f t="shared" si="1233"/>
        <v>May</v>
      </c>
      <c r="AR4146" s="48" t="str">
        <f t="shared" si="1234"/>
        <v>295-305</v>
      </c>
      <c r="AS4146" s="49" t="str">
        <f t="shared" si="1228"/>
        <v>LWS-HTI</v>
      </c>
    </row>
    <row r="4147" spans="5:45" x14ac:dyDescent="0.3">
      <c r="E4147" s="15">
        <v>41055.416666666664</v>
      </c>
      <c r="F4147" s="21">
        <v>8.6999999999999993</v>
      </c>
      <c r="G4147" s="21">
        <v>883.59000396728493</v>
      </c>
      <c r="H4147" s="42">
        <v>1.1800182966613568</v>
      </c>
      <c r="I4147" s="35">
        <v>300.8</v>
      </c>
      <c r="J4147" s="43">
        <v>0.13908045977011496</v>
      </c>
      <c r="K4147" s="44">
        <v>4.4229891037388107E-2</v>
      </c>
      <c r="L4147" s="26">
        <f t="shared" si="1216"/>
        <v>8.5921820483309688</v>
      </c>
      <c r="M4147" s="26">
        <f t="shared" si="1217"/>
        <v>0.68599940926440128</v>
      </c>
      <c r="N4147" s="96">
        <f t="shared" si="1218"/>
        <v>9</v>
      </c>
      <c r="O4147" s="26">
        <f t="shared" si="1219"/>
        <v>0.5832328257949545</v>
      </c>
      <c r="P4147" s="3">
        <f>IF(L4147&gt;'Power Curve'!$C$37,0,INDEX(Ci,$N4147,1)*POWER(1-O4147,3)+INDEX(Ci,$N4147,2)*3*O4147*POWER(1-O4147,2)+INDEX(Ci,$N4147,3)*3*POWER(O4147,2)*(1-O4147)+INDEX(Ci,$N4147,4)*POWER(O4147,3))</f>
        <v>1062.4462899069144</v>
      </c>
      <c r="Q4147" s="3">
        <f>MAX(0,MIN(P4147-V4147+W4147,'Power Curve'!$C$39))</f>
        <v>1069.1285801658594</v>
      </c>
      <c r="R4147" s="3">
        <f t="shared" si="1220"/>
        <v>883.59000396728493</v>
      </c>
      <c r="S4147" s="3">
        <f t="shared" si="1221"/>
        <v>185.53857619857445</v>
      </c>
      <c r="T4147" s="3">
        <f t="shared" si="1222"/>
        <v>185.53857619857445</v>
      </c>
      <c r="V4147" s="37">
        <f t="array" ref="V4147">SUM(_xlfn.NORM.DIST($AD$3:$AD$1003,$L4147,$AA4147,FALSE)*WindSpeedStep*$AE$3:$AE$1003)/AG4147</f>
        <v>1066.5504014494281</v>
      </c>
      <c r="W4147" s="37">
        <f t="array" ref="W4147">SUM(_xlfn.NORM.DIST($AD$3:$AD$1003,$L4147,$AB4147,FALSE)*WindSpeedStep*$AE$3:$AE$1003)/AH4147</f>
        <v>1073.2326917083731</v>
      </c>
      <c r="Y4147" s="1">
        <f t="shared" si="1223"/>
        <v>8</v>
      </c>
      <c r="Z4147" s="99">
        <f>IF(L4147&lt;'Power Curve'!$P$28,'Power Curve'!$Q$28,IF(L4147&gt;'Power Curve'!$P$29,'Power Curve'!$Q$29,INDEX(ReferenceTurbulence,Y4147)+(L4147-INDEX(ReferenceTurbulenceWindSpeed,Y4147))*(INDEX(ReferenceTurbulence,Y4147+1)-INDEX(ReferenceTurbulence,Y4147))/(INDEX(ReferenceTurbulenceWindSpeed,Y4147+1)-INDEX(ReferenceTurbulenceWindSpeed,Y4147))))</f>
        <v>0.12006660490793493</v>
      </c>
      <c r="AA4147" s="100">
        <f t="shared" si="1229"/>
        <v>1.0316341272940055</v>
      </c>
      <c r="AB4147" s="29">
        <f t="shared" si="1230"/>
        <v>1.1950046297103993</v>
      </c>
      <c r="AG4147" s="40">
        <f t="array" ref="AG4147">SUM(_xlfn.NORM.DIST($AD$3:$AD$1003,$F4147,$AA4147,FALSE)*WindSpeedStep)</f>
        <v>1.0000000000000031</v>
      </c>
      <c r="AH4147" s="40">
        <f t="array" ref="AH4147">SUM(_xlfn.NORM.DIST($AD$3:$AD$1003,$F4147,$AB4147,FALSE)*WindSpeedStep)</f>
        <v>0.99999999999988343</v>
      </c>
      <c r="AJ4147" s="47">
        <f t="shared" si="1224"/>
        <v>9</v>
      </c>
      <c r="AK4147" s="83" t="b">
        <f>COUNTIF('Power Curve'!$D$2:$D$31,AJ4147)&gt;0</f>
        <v>1</v>
      </c>
      <c r="AL4147" s="83" t="b">
        <f t="shared" si="1225"/>
        <v>0</v>
      </c>
      <c r="AM4147" s="83" t="b">
        <f t="shared" si="1231"/>
        <v>1</v>
      </c>
      <c r="AN4147" s="47" t="str">
        <f t="shared" si="1226"/>
        <v>Outer</v>
      </c>
      <c r="AO4147" s="48" t="str">
        <f t="shared" si="1227"/>
        <v>0.6-0.7</v>
      </c>
      <c r="AP4147" s="49" t="str">
        <f t="shared" si="1232"/>
        <v>10-11</v>
      </c>
      <c r="AQ4147" s="49" t="str">
        <f t="shared" si="1233"/>
        <v>May</v>
      </c>
      <c r="AR4147" s="48" t="str">
        <f t="shared" si="1234"/>
        <v>295-305</v>
      </c>
      <c r="AS4147" s="49" t="str">
        <f t="shared" si="1228"/>
        <v>Inner-TI</v>
      </c>
    </row>
    <row r="4148" spans="5:45" x14ac:dyDescent="0.3">
      <c r="E4148" s="15">
        <v>41055.423611111109</v>
      </c>
      <c r="F4148" s="21">
        <v>8.52</v>
      </c>
      <c r="G4148" s="21">
        <v>945.61999511718795</v>
      </c>
      <c r="H4148" s="42">
        <v>1.1795165175668803</v>
      </c>
      <c r="I4148" s="35">
        <v>305.89999999999998</v>
      </c>
      <c r="J4148" s="43">
        <v>0.12910798122065728</v>
      </c>
      <c r="K4148" s="44">
        <v>4.8262111937146308E-2</v>
      </c>
      <c r="L4148" s="26">
        <f t="shared" si="1216"/>
        <v>8.4132199087677648</v>
      </c>
      <c r="M4148" s="26">
        <f t="shared" si="1217"/>
        <v>0.658340233696185</v>
      </c>
      <c r="N4148" s="96">
        <f t="shared" si="1218"/>
        <v>9</v>
      </c>
      <c r="O4148" s="26">
        <f t="shared" si="1219"/>
        <v>0.40435151154465954</v>
      </c>
      <c r="P4148" s="3">
        <f>IF(L4148&gt;'Power Curve'!$C$37,0,INDEX(Ci,$N4148,1)*POWER(1-O4148,3)+INDEX(Ci,$N4148,2)*3*O4148*POWER(1-O4148,2)+INDEX(Ci,$N4148,3)*3*POWER(O4148,2)*(1-O4148)+INDEX(Ci,$N4148,4)*POWER(O4148,3))</f>
        <v>1005.3614937375107</v>
      </c>
      <c r="Q4148" s="3">
        <f>MAX(0,MIN(P4148-V4148+W4148,'Power Curve'!$C$39))</f>
        <v>1009.2744373238112</v>
      </c>
      <c r="R4148" s="3">
        <f t="shared" si="1220"/>
        <v>945.61999511718795</v>
      </c>
      <c r="S4148" s="3">
        <f t="shared" si="1221"/>
        <v>63.65444220662323</v>
      </c>
      <c r="T4148" s="3">
        <f t="shared" si="1222"/>
        <v>63.65444220662323</v>
      </c>
      <c r="V4148" s="37">
        <f t="array" ref="V4148">SUM(_xlfn.NORM.DIST($AD$3:$AD$1003,$L4148,$AA4148,FALSE)*WindSpeedStep*$AE$3:$AE$1003)/AG4148</f>
        <v>1006.5443252448143</v>
      </c>
      <c r="W4148" s="37">
        <f t="array" ref="W4148">SUM(_xlfn.NORM.DIST($AD$3:$AD$1003,$L4148,$AB4148,FALSE)*WindSpeedStep*$AE$3:$AE$1003)/AH4148</f>
        <v>1010.4572688311148</v>
      </c>
      <c r="Y4148" s="1">
        <f t="shared" si="1223"/>
        <v>8</v>
      </c>
      <c r="Z4148" s="99">
        <f>IF(L4148&lt;'Power Curve'!$P$28,'Power Curve'!$Q$28,IF(L4148&gt;'Power Curve'!$P$29,'Power Curve'!$Q$29,INDEX(ReferenceTurbulence,Y4148)+(L4148-INDEX(ReferenceTurbulenceWindSpeed,Y4148))*(INDEX(ReferenceTurbulence,Y4148+1)-INDEX(ReferenceTurbulence,Y4148))/(INDEX(ReferenceTurbulenceWindSpeed,Y4148+1)-INDEX(ReferenceTurbulenceWindSpeed,Y4148))))</f>
        <v>0.11986100877726545</v>
      </c>
      <c r="AA4148" s="100">
        <f t="shared" si="1229"/>
        <v>1.0084170253298774</v>
      </c>
      <c r="AB4148" s="29">
        <f t="shared" si="1230"/>
        <v>1.0862138379864485</v>
      </c>
      <c r="AG4148" s="40">
        <f t="array" ref="AG4148">SUM(_xlfn.NORM.DIST($AD$3:$AD$1003,$F4148,$AA4148,FALSE)*WindSpeedStep)</f>
        <v>1.0000000000000036</v>
      </c>
      <c r="AH4148" s="40">
        <f t="array" ref="AH4148">SUM(_xlfn.NORM.DIST($AD$3:$AD$1003,$F4148,$AB4148,FALSE)*WindSpeedStep)</f>
        <v>1.0000000000000022</v>
      </c>
      <c r="AJ4148" s="47">
        <f t="shared" si="1224"/>
        <v>8</v>
      </c>
      <c r="AK4148" s="83" t="b">
        <f>COUNTIF('Power Curve'!$D$2:$D$31,AJ4148)&gt;0</f>
        <v>1</v>
      </c>
      <c r="AL4148" s="83" t="b">
        <f t="shared" si="1225"/>
        <v>0</v>
      </c>
      <c r="AM4148" s="83" t="b">
        <f t="shared" si="1231"/>
        <v>1</v>
      </c>
      <c r="AN4148" s="47" t="str">
        <f t="shared" si="1226"/>
        <v>Outer</v>
      </c>
      <c r="AO4148" s="48" t="str">
        <f t="shared" si="1227"/>
        <v>0.6-0.7</v>
      </c>
      <c r="AP4148" s="49" t="str">
        <f t="shared" si="1232"/>
        <v>10-11</v>
      </c>
      <c r="AQ4148" s="49" t="str">
        <f t="shared" si="1233"/>
        <v>May</v>
      </c>
      <c r="AR4148" s="48" t="str">
        <f t="shared" si="1234"/>
        <v>305-315</v>
      </c>
      <c r="AS4148" s="49" t="str">
        <f t="shared" si="1228"/>
        <v>Inner-TI</v>
      </c>
    </row>
    <row r="4149" spans="5:45" x14ac:dyDescent="0.3">
      <c r="E4149" s="15">
        <v>41055.430555555555</v>
      </c>
      <c r="F4149" s="21">
        <v>8.81</v>
      </c>
      <c r="G4149" s="21">
        <v>1128.5199661254858</v>
      </c>
      <c r="H4149" s="42">
        <v>1.1790569291284698</v>
      </c>
      <c r="I4149" s="35">
        <v>304.10000000000002</v>
      </c>
      <c r="J4149" s="43">
        <v>0.1112372304199773</v>
      </c>
      <c r="K4149" s="44">
        <v>3.8865294173089225E-2</v>
      </c>
      <c r="L4149" s="26">
        <f t="shared" si="1216"/>
        <v>8.6984553222240262</v>
      </c>
      <c r="M4149" s="26">
        <f t="shared" si="1217"/>
        <v>0.70242428632494347</v>
      </c>
      <c r="N4149" s="96">
        <f t="shared" si="1218"/>
        <v>9</v>
      </c>
      <c r="O4149" s="26">
        <f t="shared" si="1219"/>
        <v>0.689458103108192</v>
      </c>
      <c r="P4149" s="3">
        <f>IF(L4149&gt;'Power Curve'!$C$37,0,INDEX(Ci,$N4149,1)*POWER(1-O4149,3)+INDEX(Ci,$N4149,2)*3*O4149*POWER(1-O4149,2)+INDEX(Ci,$N4149,3)*3*POWER(O4149,2)*(1-O4149)+INDEX(Ci,$N4149,4)*POWER(O4149,3))</f>
        <v>1096.7614322358468</v>
      </c>
      <c r="Q4149" s="3">
        <f>MAX(0,MIN(P4149-V4149+W4149,'Power Curve'!$C$39))</f>
        <v>1093.5938370910158</v>
      </c>
      <c r="R4149" s="3">
        <f t="shared" si="1220"/>
        <v>1128.5199661254858</v>
      </c>
      <c r="S4149" s="3">
        <f t="shared" si="1221"/>
        <v>-34.926129034470023</v>
      </c>
      <c r="T4149" s="3">
        <f t="shared" si="1222"/>
        <v>34.926129034470023</v>
      </c>
      <c r="V4149" s="37">
        <f t="array" ref="V4149">SUM(_xlfn.NORM.DIST($AD$3:$AD$1003,$L4149,$AA4149,FALSE)*WindSpeedStep*$AE$3:$AE$1003)/AG4149</f>
        <v>1102.688972005918</v>
      </c>
      <c r="W4149" s="37">
        <f t="array" ref="W4149">SUM(_xlfn.NORM.DIST($AD$3:$AD$1003,$L4149,$AB4149,FALSE)*WindSpeedStep*$AE$3:$AE$1003)/AH4149</f>
        <v>1099.521376861087</v>
      </c>
      <c r="Y4149" s="1">
        <f t="shared" si="1223"/>
        <v>8</v>
      </c>
      <c r="Z4149" s="99">
        <f>IF(L4149&lt;'Power Curve'!$P$28,'Power Curve'!$Q$28,IF(L4149&gt;'Power Curve'!$P$29,'Power Curve'!$Q$29,INDEX(ReferenceTurbulence,Y4149)+(L4149-INDEX(ReferenceTurbulenceWindSpeed,Y4149))*(INDEX(ReferenceTurbulence,Y4149+1)-INDEX(ReferenceTurbulence,Y4149))/(INDEX(ReferenceTurbulenceWindSpeed,Y4149+1)-INDEX(ReferenceTurbulenceWindSpeed,Y4149))))</f>
        <v>0.1201886942725308</v>
      </c>
      <c r="AA4149" s="100">
        <f t="shared" si="1229"/>
        <v>1.0454559873660518</v>
      </c>
      <c r="AB4149" s="29">
        <f t="shared" si="1230"/>
        <v>0.96759207897611188</v>
      </c>
      <c r="AG4149" s="40">
        <f t="array" ref="AG4149">SUM(_xlfn.NORM.DIST($AD$3:$AD$1003,$F4149,$AA4149,FALSE)*WindSpeedStep)</f>
        <v>1.0000000000000036</v>
      </c>
      <c r="AH4149" s="40">
        <f t="array" ref="AH4149">SUM(_xlfn.NORM.DIST($AD$3:$AD$1003,$F4149,$AB4149,FALSE)*WindSpeedStep)</f>
        <v>1.000000000000004</v>
      </c>
      <c r="AJ4149" s="47">
        <f t="shared" si="1224"/>
        <v>9</v>
      </c>
      <c r="AK4149" s="83" t="b">
        <f>COUNTIF('Power Curve'!$D$2:$D$31,AJ4149)&gt;0</f>
        <v>1</v>
      </c>
      <c r="AL4149" s="83" t="b">
        <f t="shared" si="1225"/>
        <v>0</v>
      </c>
      <c r="AM4149" s="83" t="b">
        <f t="shared" si="1231"/>
        <v>1</v>
      </c>
      <c r="AN4149" s="47" t="str">
        <f t="shared" si="1226"/>
        <v>Outer</v>
      </c>
      <c r="AO4149" s="48" t="str">
        <f t="shared" si="1227"/>
        <v>0.7-0.8</v>
      </c>
      <c r="AP4149" s="49" t="str">
        <f t="shared" si="1232"/>
        <v>10-11</v>
      </c>
      <c r="AQ4149" s="49" t="str">
        <f t="shared" si="1233"/>
        <v>May</v>
      </c>
      <c r="AR4149" s="48" t="str">
        <f t="shared" si="1234"/>
        <v>295-305</v>
      </c>
      <c r="AS4149" s="49" t="str">
        <f t="shared" si="1228"/>
        <v>Inner-TI</v>
      </c>
    </row>
    <row r="4150" spans="5:45" x14ac:dyDescent="0.3">
      <c r="E4150" s="15">
        <v>41055.4375</v>
      </c>
      <c r="F4150" s="21">
        <v>8.24</v>
      </c>
      <c r="G4150" s="21">
        <v>900.08997726440452</v>
      </c>
      <c r="H4150" s="42">
        <v>1.1780137374791166</v>
      </c>
      <c r="I4150" s="35">
        <v>301.10000000000002</v>
      </c>
      <c r="J4150" s="43">
        <v>0.11165048543689321</v>
      </c>
      <c r="K4150" s="44">
        <v>6.9385999720252237E-2</v>
      </c>
      <c r="L4150" s="26">
        <f t="shared" si="1216"/>
        <v>8.1332720725728382</v>
      </c>
      <c r="M4150" s="26">
        <f t="shared" si="1217"/>
        <v>0.61507339317809262</v>
      </c>
      <c r="N4150" s="96">
        <f t="shared" si="1218"/>
        <v>9</v>
      </c>
      <c r="O4150" s="26">
        <f t="shared" si="1219"/>
        <v>0.1245301091949803</v>
      </c>
      <c r="P4150" s="3">
        <f>IF(L4150&gt;'Power Curve'!$C$37,0,INDEX(Ci,$N4150,1)*POWER(1-O4150,3)+INDEX(Ci,$N4150,2)*3*O4150*POWER(1-O4150,2)+INDEX(Ci,$N4150,3)*3*POWER(O4150,2)*(1-O4150)+INDEX(Ci,$N4150,4)*POWER(O4150,3))</f>
        <v>918.35407017039461</v>
      </c>
      <c r="Q4150" s="3">
        <f>MAX(0,MIN(P4150-V4150+W4150,'Power Curve'!$C$39))</f>
        <v>914.8290834168572</v>
      </c>
      <c r="R4150" s="3">
        <f t="shared" si="1220"/>
        <v>900.08997726440452</v>
      </c>
      <c r="S4150" s="3">
        <f t="shared" si="1221"/>
        <v>14.739106152452678</v>
      </c>
      <c r="T4150" s="3">
        <f t="shared" si="1222"/>
        <v>14.739106152452678</v>
      </c>
      <c r="V4150" s="37">
        <f t="array" ref="V4150">SUM(_xlfn.NORM.DIST($AD$3:$AD$1003,$L4150,$AA4150,FALSE)*WindSpeedStep*$AE$3:$AE$1003)/AG4150</f>
        <v>915.57656327993504</v>
      </c>
      <c r="W4150" s="37">
        <f t="array" ref="W4150">SUM(_xlfn.NORM.DIST($AD$3:$AD$1003,$L4150,$AB4150,FALSE)*WindSpeedStep*$AE$3:$AE$1003)/AH4150</f>
        <v>912.05157652639764</v>
      </c>
      <c r="Y4150" s="1">
        <f t="shared" si="1223"/>
        <v>8</v>
      </c>
      <c r="Z4150" s="99">
        <f>IF(L4150&lt;'Power Curve'!$P$28,'Power Curve'!$Q$28,IF(L4150&gt;'Power Curve'!$P$29,'Power Curve'!$Q$29,INDEX(ReferenceTurbulence,Y4150)+(L4150-INDEX(ReferenceTurbulenceWindSpeed,Y4150))*(INDEX(ReferenceTurbulence,Y4150+1)-INDEX(ReferenceTurbulence,Y4150))/(INDEX(ReferenceTurbulenceWindSpeed,Y4150+1)-INDEX(ReferenceTurbulenceWindSpeed,Y4150))))</f>
        <v>0.11953939778149034</v>
      </c>
      <c r="AA4150" s="100">
        <f t="shared" si="1229"/>
        <v>0.97224644554837081</v>
      </c>
      <c r="AB4150" s="29">
        <f t="shared" si="1230"/>
        <v>0.90808377509308391</v>
      </c>
      <c r="AG4150" s="40">
        <f t="array" ref="AG4150">SUM(_xlfn.NORM.DIST($AD$3:$AD$1003,$F4150,$AA4150,FALSE)*WindSpeedStep)</f>
        <v>1.0000000000000033</v>
      </c>
      <c r="AH4150" s="40">
        <f t="array" ref="AH4150">SUM(_xlfn.NORM.DIST($AD$3:$AD$1003,$F4150,$AB4150,FALSE)*WindSpeedStep)</f>
        <v>1.0000000000000033</v>
      </c>
      <c r="AJ4150" s="47">
        <f t="shared" si="1224"/>
        <v>8</v>
      </c>
      <c r="AK4150" s="83" t="b">
        <f>COUNTIF('Power Curve'!$D$2:$D$31,AJ4150)&gt;0</f>
        <v>1</v>
      </c>
      <c r="AL4150" s="83" t="b">
        <f t="shared" si="1225"/>
        <v>0</v>
      </c>
      <c r="AM4150" s="83" t="b">
        <f t="shared" si="1231"/>
        <v>1</v>
      </c>
      <c r="AN4150" s="47" t="str">
        <f t="shared" si="1226"/>
        <v>Outer</v>
      </c>
      <c r="AO4150" s="48" t="str">
        <f t="shared" si="1227"/>
        <v>0.6-0.7</v>
      </c>
      <c r="AP4150" s="49" t="str">
        <f t="shared" si="1232"/>
        <v>10-11</v>
      </c>
      <c r="AQ4150" s="49" t="str">
        <f t="shared" si="1233"/>
        <v>May</v>
      </c>
      <c r="AR4150" s="48" t="str">
        <f t="shared" si="1234"/>
        <v>295-305</v>
      </c>
      <c r="AS4150" s="49" t="str">
        <f t="shared" si="1228"/>
        <v>Inner-TI</v>
      </c>
    </row>
    <row r="4151" spans="5:45" x14ac:dyDescent="0.3">
      <c r="E4151" s="15">
        <v>41055.444444444445</v>
      </c>
      <c r="F4151" s="21">
        <v>8.0299999999999994</v>
      </c>
      <c r="G4151" s="21">
        <v>1060.7300262451174</v>
      </c>
      <c r="H4151" s="42">
        <v>1.1773470636730559</v>
      </c>
      <c r="I4151" s="35">
        <v>308.5</v>
      </c>
      <c r="J4151" s="43">
        <v>0.10211706102117062</v>
      </c>
      <c r="K4151" s="44">
        <v>2.366388004063856E-2</v>
      </c>
      <c r="L4151" s="26">
        <f t="shared" si="1216"/>
        <v>7.9244966116175206</v>
      </c>
      <c r="M4151" s="26">
        <f t="shared" si="1217"/>
        <v>0.58280647268310704</v>
      </c>
      <c r="N4151" s="96">
        <f t="shared" si="1218"/>
        <v>8</v>
      </c>
      <c r="O4151" s="26">
        <f t="shared" si="1219"/>
        <v>0.91526527241412914</v>
      </c>
      <c r="P4151" s="3">
        <f>IF(L4151&gt;'Power Curve'!$C$37,0,INDEX(Ci,$N4151,1)*POWER(1-O4151,3)+INDEX(Ci,$N4151,2)*3*O4151*POWER(1-O4151,2)+INDEX(Ci,$N4151,3)*3*POWER(O4151,2)*(1-O4151)+INDEX(Ci,$N4151,4)*POWER(O4151,3))</f>
        <v>855.64771963888279</v>
      </c>
      <c r="Q4151" s="3">
        <f>MAX(0,MIN(P4151-V4151+W4151,'Power Curve'!$C$39))</f>
        <v>848.48591035375034</v>
      </c>
      <c r="R4151" s="3">
        <f t="shared" si="1220"/>
        <v>1060.7300262451174</v>
      </c>
      <c r="S4151" s="3">
        <f t="shared" si="1221"/>
        <v>-212.24411589136707</v>
      </c>
      <c r="T4151" s="3">
        <f t="shared" si="1222"/>
        <v>212.24411589136707</v>
      </c>
      <c r="V4151" s="37">
        <f t="array" ref="V4151">SUM(_xlfn.NORM.DIST($AD$3:$AD$1003,$L4151,$AA4151,FALSE)*WindSpeedStep*$AE$3:$AE$1003)/AG4151</f>
        <v>850.57099993237273</v>
      </c>
      <c r="W4151" s="37">
        <f t="array" ref="W4151">SUM(_xlfn.NORM.DIST($AD$3:$AD$1003,$L4151,$AB4151,FALSE)*WindSpeedStep*$AE$3:$AE$1003)/AH4151</f>
        <v>843.40919064724028</v>
      </c>
      <c r="Y4151" s="1">
        <f t="shared" si="1223"/>
        <v>7</v>
      </c>
      <c r="Z4151" s="99">
        <f>IF(L4151&lt;'Power Curve'!$P$28,'Power Curve'!$Q$28,IF(L4151&gt;'Power Curve'!$P$29,'Power Curve'!$Q$29,INDEX(ReferenceTurbulence,Y4151)+(L4151-INDEX(ReferenceTurbulenceWindSpeed,Y4151))*(INDEX(ReferenceTurbulence,Y4151+1)-INDEX(ReferenceTurbulence,Y4151))/(INDEX(ReferenceTurbulenceWindSpeed,Y4151+1)-INDEX(ReferenceTurbulenceWindSpeed,Y4151))))</f>
        <v>0.11941965313222028</v>
      </c>
      <c r="AA4151" s="100">
        <f t="shared" si="1229"/>
        <v>0.94634063660681922</v>
      </c>
      <c r="AB4151" s="29">
        <f t="shared" si="1230"/>
        <v>0.80922630405060614</v>
      </c>
      <c r="AG4151" s="40">
        <f t="array" ref="AG4151">SUM(_xlfn.NORM.DIST($AD$3:$AD$1003,$F4151,$AA4151,FALSE)*WindSpeedStep)</f>
        <v>1.0000000000000033</v>
      </c>
      <c r="AH4151" s="40">
        <f t="array" ref="AH4151">SUM(_xlfn.NORM.DIST($AD$3:$AD$1003,$F4151,$AB4151,FALSE)*WindSpeedStep)</f>
        <v>1.000000000000004</v>
      </c>
      <c r="AJ4151" s="47">
        <f t="shared" si="1224"/>
        <v>8</v>
      </c>
      <c r="AK4151" s="83" t="b">
        <f>COUNTIF('Power Curve'!$D$2:$D$31,AJ4151)&gt;0</f>
        <v>1</v>
      </c>
      <c r="AL4151" s="83" t="b">
        <f t="shared" si="1225"/>
        <v>0</v>
      </c>
      <c r="AM4151" s="83" t="b">
        <f t="shared" si="1231"/>
        <v>1</v>
      </c>
      <c r="AN4151" s="47" t="str">
        <f t="shared" si="1226"/>
        <v>Outer</v>
      </c>
      <c r="AO4151" s="48" t="str">
        <f t="shared" si="1227"/>
        <v>0.5-0.6</v>
      </c>
      <c r="AP4151" s="49" t="str">
        <f t="shared" si="1232"/>
        <v>10-11</v>
      </c>
      <c r="AQ4151" s="49" t="str">
        <f t="shared" si="1233"/>
        <v>May</v>
      </c>
      <c r="AR4151" s="48" t="str">
        <f t="shared" si="1234"/>
        <v>305-315</v>
      </c>
      <c r="AS4151" s="49" t="str">
        <f t="shared" si="1228"/>
        <v>Inner-TI</v>
      </c>
    </row>
    <row r="4152" spans="5:45" x14ac:dyDescent="0.3">
      <c r="E4152" s="15">
        <v>41055.451388888891</v>
      </c>
      <c r="F4152" s="21">
        <v>8.15</v>
      </c>
      <c r="G4152" s="21">
        <v>761.67001724243187</v>
      </c>
      <c r="H4152" s="42">
        <v>1.1777219758039374</v>
      </c>
      <c r="I4152" s="35">
        <v>307.89999999999998</v>
      </c>
      <c r="J4152" s="43">
        <v>0.1214723926380368</v>
      </c>
      <c r="K4152" s="44">
        <v>5.6409292426784052E-2</v>
      </c>
      <c r="L4152" s="26">
        <f t="shared" si="1216"/>
        <v>8.0437736065632421</v>
      </c>
      <c r="M4152" s="26">
        <f t="shared" si="1217"/>
        <v>0.60124111675086989</v>
      </c>
      <c r="N4152" s="96">
        <f t="shared" si="1218"/>
        <v>9</v>
      </c>
      <c r="O4152" s="26">
        <f t="shared" si="1219"/>
        <v>3.5072063698559558E-2</v>
      </c>
      <c r="P4152" s="3">
        <f>IF(L4152&gt;'Power Curve'!$C$37,0,INDEX(Ci,$N4152,1)*POWER(1-O4152,3)+INDEX(Ci,$N4152,2)*3*O4152*POWER(1-O4152,2)+INDEX(Ci,$N4152,3)*3*POWER(O4152,2)*(1-O4152)+INDEX(Ci,$N4152,4)*POWER(O4152,3))</f>
        <v>891.25833206746836</v>
      </c>
      <c r="Q4152" s="3">
        <f>MAX(0,MIN(P4152-V4152+W4152,'Power Curve'!$C$39))</f>
        <v>892.17549538150342</v>
      </c>
      <c r="R4152" s="3">
        <f t="shared" si="1220"/>
        <v>761.67001724243187</v>
      </c>
      <c r="S4152" s="3">
        <f t="shared" si="1221"/>
        <v>130.50547813907156</v>
      </c>
      <c r="T4152" s="3">
        <f t="shared" si="1222"/>
        <v>130.50547813907156</v>
      </c>
      <c r="V4152" s="37">
        <f t="array" ref="V4152">SUM(_xlfn.NORM.DIST($AD$3:$AD$1003,$L4152,$AA4152,FALSE)*WindSpeedStep*$AE$3:$AE$1003)/AG4152</f>
        <v>887.37751514881143</v>
      </c>
      <c r="W4152" s="37">
        <f t="array" ref="W4152">SUM(_xlfn.NORM.DIST($AD$3:$AD$1003,$L4152,$AB4152,FALSE)*WindSpeedStep*$AE$3:$AE$1003)/AH4152</f>
        <v>888.29467846284649</v>
      </c>
      <c r="Y4152" s="1">
        <f t="shared" si="1223"/>
        <v>8</v>
      </c>
      <c r="Z4152" s="99">
        <f>IF(L4152&lt;'Power Curve'!$P$28,'Power Curve'!$Q$28,IF(L4152&gt;'Power Curve'!$P$29,'Power Curve'!$Q$29,INDEX(ReferenceTurbulence,Y4152)+(L4152-INDEX(ReferenceTurbulenceWindSpeed,Y4152))*(INDEX(ReferenceTurbulence,Y4152+1)-INDEX(ReferenceTurbulence,Y4152))/(INDEX(ReferenceTurbulenceWindSpeed,Y4152+1)-INDEX(ReferenceTurbulenceWindSpeed,Y4152))))</f>
        <v>0.11943657973093877</v>
      </c>
      <c r="AA4152" s="100">
        <f t="shared" si="1229"/>
        <v>0.96072080769791157</v>
      </c>
      <c r="AB4152" s="29">
        <f t="shared" si="1230"/>
        <v>0.97709642582792755</v>
      </c>
      <c r="AG4152" s="40">
        <f t="array" ref="AG4152">SUM(_xlfn.NORM.DIST($AD$3:$AD$1003,$F4152,$AA4152,FALSE)*WindSpeedStep)</f>
        <v>1.0000000000000036</v>
      </c>
      <c r="AH4152" s="40">
        <f t="array" ref="AH4152">SUM(_xlfn.NORM.DIST($AD$3:$AD$1003,$F4152,$AB4152,FALSE)*WindSpeedStep)</f>
        <v>1.0000000000000036</v>
      </c>
      <c r="AJ4152" s="47">
        <f t="shared" si="1224"/>
        <v>8</v>
      </c>
      <c r="AK4152" s="83" t="b">
        <f>COUNTIF('Power Curve'!$D$2:$D$31,AJ4152)&gt;0</f>
        <v>1</v>
      </c>
      <c r="AL4152" s="83" t="b">
        <f t="shared" si="1225"/>
        <v>0</v>
      </c>
      <c r="AM4152" s="83" t="b">
        <f t="shared" si="1231"/>
        <v>1</v>
      </c>
      <c r="AN4152" s="47" t="str">
        <f t="shared" si="1226"/>
        <v>Outer</v>
      </c>
      <c r="AO4152" s="48" t="str">
        <f t="shared" si="1227"/>
        <v>0.6-0.7</v>
      </c>
      <c r="AP4152" s="49" t="str">
        <f t="shared" si="1232"/>
        <v>10-11</v>
      </c>
      <c r="AQ4152" s="49" t="str">
        <f t="shared" si="1233"/>
        <v>May</v>
      </c>
      <c r="AR4152" s="48" t="str">
        <f t="shared" si="1234"/>
        <v>305-315</v>
      </c>
      <c r="AS4152" s="49" t="str">
        <f t="shared" si="1228"/>
        <v>Inner-TI</v>
      </c>
    </row>
    <row r="4153" spans="5:45" x14ac:dyDescent="0.3">
      <c r="E4153" s="15">
        <v>41055.458333333336</v>
      </c>
      <c r="F4153" s="21">
        <v>8</v>
      </c>
      <c r="G4153" s="21">
        <v>855.65002441406295</v>
      </c>
      <c r="H4153" s="42">
        <v>1.1770556281277222</v>
      </c>
      <c r="I4153" s="35">
        <v>305.39999999999998</v>
      </c>
      <c r="J4153" s="43">
        <v>0.10125000000000001</v>
      </c>
      <c r="K4153" s="44">
        <v>4.4827311044797147E-2</v>
      </c>
      <c r="L4153" s="26">
        <f t="shared" si="1216"/>
        <v>7.894239294771257</v>
      </c>
      <c r="M4153" s="26">
        <f t="shared" si="1217"/>
        <v>0.57813010682764421</v>
      </c>
      <c r="N4153" s="96">
        <f t="shared" si="1218"/>
        <v>8</v>
      </c>
      <c r="O4153" s="26">
        <f t="shared" si="1219"/>
        <v>0.88481185295142983</v>
      </c>
      <c r="P4153" s="3">
        <f>IF(L4153&gt;'Power Curve'!$C$37,0,INDEX(Ci,$N4153,1)*POWER(1-O4153,3)+INDEX(Ci,$N4153,2)*3*O4153*POWER(1-O4153,2)+INDEX(Ci,$N4153,3)*3*POWER(O4153,2)*(1-O4153)+INDEX(Ci,$N4153,4)*POWER(O4153,3))</f>
        <v>846.6603334011096</v>
      </c>
      <c r="Q4153" s="3">
        <f>MAX(0,MIN(P4153-V4153+W4153,'Power Curve'!$C$39))</f>
        <v>839.24244908303672</v>
      </c>
      <c r="R4153" s="3">
        <f t="shared" si="1220"/>
        <v>855.65002441406295</v>
      </c>
      <c r="S4153" s="3">
        <f t="shared" si="1221"/>
        <v>-16.407575331026237</v>
      </c>
      <c r="T4153" s="3">
        <f t="shared" si="1222"/>
        <v>16.407575331026237</v>
      </c>
      <c r="V4153" s="37">
        <f t="array" ref="V4153">SUM(_xlfn.NORM.DIST($AD$3:$AD$1003,$L4153,$AA4153,FALSE)*WindSpeedStep*$AE$3:$AE$1003)/AG4153</f>
        <v>841.37341908825738</v>
      </c>
      <c r="W4153" s="37">
        <f t="array" ref="W4153">SUM(_xlfn.NORM.DIST($AD$3:$AD$1003,$L4153,$AB4153,FALSE)*WindSpeedStep*$AE$3:$AE$1003)/AH4153</f>
        <v>833.9555347701845</v>
      </c>
      <c r="Y4153" s="1">
        <f t="shared" si="1223"/>
        <v>7</v>
      </c>
      <c r="Z4153" s="99">
        <f>IF(L4153&lt;'Power Curve'!$P$28,'Power Curve'!$Q$28,IF(L4153&gt;'Power Curve'!$P$29,'Power Curve'!$Q$29,INDEX(ReferenceTurbulence,Y4153)+(L4153-INDEX(ReferenceTurbulenceWindSpeed,Y4153))*(INDEX(ReferenceTurbulence,Y4153+1)-INDEX(ReferenceTurbulence,Y4153))/(INDEX(ReferenceTurbulenceWindSpeed,Y4153+1)-INDEX(ReferenceTurbulenceWindSpeed,Y4153))))</f>
        <v>0.1194280570093572</v>
      </c>
      <c r="AA4153" s="100">
        <f t="shared" si="1229"/>
        <v>0.94279366054144942</v>
      </c>
      <c r="AB4153" s="29">
        <f t="shared" si="1230"/>
        <v>0.79929172859558983</v>
      </c>
      <c r="AG4153" s="40">
        <f t="array" ref="AG4153">SUM(_xlfn.NORM.DIST($AD$3:$AD$1003,$F4153,$AA4153,FALSE)*WindSpeedStep)</f>
        <v>1.0000000000000036</v>
      </c>
      <c r="AH4153" s="40">
        <f t="array" ref="AH4153">SUM(_xlfn.NORM.DIST($AD$3:$AD$1003,$F4153,$AB4153,FALSE)*WindSpeedStep)</f>
        <v>1.0000000000000036</v>
      </c>
      <c r="AJ4153" s="47">
        <f t="shared" si="1224"/>
        <v>8</v>
      </c>
      <c r="AK4153" s="83" t="b">
        <f>COUNTIF('Power Curve'!$D$2:$D$31,AJ4153)&gt;0</f>
        <v>1</v>
      </c>
      <c r="AL4153" s="83" t="b">
        <f t="shared" si="1225"/>
        <v>0</v>
      </c>
      <c r="AM4153" s="83" t="b">
        <f t="shared" si="1231"/>
        <v>1</v>
      </c>
      <c r="AN4153" s="47" t="str">
        <f t="shared" si="1226"/>
        <v>Outer</v>
      </c>
      <c r="AO4153" s="48" t="str">
        <f t="shared" si="1227"/>
        <v>0.5-0.6</v>
      </c>
      <c r="AP4153" s="49" t="str">
        <f t="shared" si="1232"/>
        <v>11-12</v>
      </c>
      <c r="AQ4153" s="49" t="str">
        <f t="shared" si="1233"/>
        <v>May</v>
      </c>
      <c r="AR4153" s="48" t="str">
        <f t="shared" si="1234"/>
        <v>305-315</v>
      </c>
      <c r="AS4153" s="49" t="str">
        <f t="shared" si="1228"/>
        <v>Inner-TI</v>
      </c>
    </row>
    <row r="4154" spans="5:45" x14ac:dyDescent="0.3">
      <c r="E4154" s="15">
        <v>41055.465277777781</v>
      </c>
      <c r="F4154" s="21">
        <v>9.16</v>
      </c>
      <c r="G4154" s="21">
        <v>1106.050010681151</v>
      </c>
      <c r="H4154" s="42">
        <v>1.1771805131082949</v>
      </c>
      <c r="I4154" s="35">
        <v>303.5</v>
      </c>
      <c r="J4154" s="43">
        <v>6.768558951965066E-2</v>
      </c>
      <c r="K4154" s="44">
        <v>5.6001614305796497E-2</v>
      </c>
      <c r="L4154" s="26">
        <f t="shared" si="1216"/>
        <v>9.0392236555214645</v>
      </c>
      <c r="M4154" s="26">
        <f t="shared" si="1217"/>
        <v>0.75509113072994982</v>
      </c>
      <c r="N4154" s="96">
        <f t="shared" si="1218"/>
        <v>10</v>
      </c>
      <c r="O4154" s="26">
        <f t="shared" si="1219"/>
        <v>3.1979597901151929E-2</v>
      </c>
      <c r="P4154" s="3">
        <f>IF(L4154&gt;'Power Curve'!$C$37,0,INDEX(Ci,$N4154,1)*POWER(1-O4154,3)+INDEX(Ci,$N4154,2)*3*O4154*POWER(1-O4154,2)+INDEX(Ci,$N4154,3)*3*POWER(O4154,2)*(1-O4154)+INDEX(Ci,$N4154,4)*POWER(O4154,3))</f>
        <v>1208.2651660364502</v>
      </c>
      <c r="Q4154" s="3">
        <f>MAX(0,MIN(P4154-V4154+W4154,'Power Curve'!$C$39))</f>
        <v>1194.4137051647831</v>
      </c>
      <c r="R4154" s="3">
        <f t="shared" si="1220"/>
        <v>1106.050010681151</v>
      </c>
      <c r="S4154" s="3">
        <f t="shared" si="1221"/>
        <v>88.363694483632116</v>
      </c>
      <c r="T4154" s="3">
        <f t="shared" si="1222"/>
        <v>88.363694483632116</v>
      </c>
      <c r="V4154" s="37">
        <f t="array" ref="V4154">SUM(_xlfn.NORM.DIST($AD$3:$AD$1003,$L4154,$AA4154,FALSE)*WindSpeedStep*$AE$3:$AE$1003)/AG4154</f>
        <v>1219.7560059623618</v>
      </c>
      <c r="W4154" s="37">
        <f t="array" ref="W4154">SUM(_xlfn.NORM.DIST($AD$3:$AD$1003,$L4154,$AB4154,FALSE)*WindSpeedStep*$AE$3:$AE$1003)/AH4154</f>
        <v>1205.9045450906947</v>
      </c>
      <c r="Y4154" s="1">
        <f t="shared" si="1223"/>
        <v>9</v>
      </c>
      <c r="Z4154" s="99">
        <f>IF(L4154&lt;'Power Curve'!$P$28,'Power Curve'!$Q$28,IF(L4154&gt;'Power Curve'!$P$29,'Power Curve'!$Q$29,INDEX(ReferenceTurbulence,Y4154)+(L4154-INDEX(ReferenceTurbulenceWindSpeed,Y4154))*(INDEX(ReferenceTurbulence,Y4154+1)-INDEX(ReferenceTurbulence,Y4154))/(INDEX(ReferenceTurbulenceWindSpeed,Y4154+1)-INDEX(ReferenceTurbulenceWindSpeed,Y4154))))</f>
        <v>0.12052883455216219</v>
      </c>
      <c r="AA4154" s="100">
        <f t="shared" si="1229"/>
        <v>1.0894870924563373</v>
      </c>
      <c r="AB4154" s="29">
        <f t="shared" si="1230"/>
        <v>0.61182518192394197</v>
      </c>
      <c r="AG4154" s="40">
        <f t="array" ref="AG4154">SUM(_xlfn.NORM.DIST($AD$3:$AD$1003,$F4154,$AA4154,FALSE)*WindSpeedStep)</f>
        <v>1.000000000000004</v>
      </c>
      <c r="AH4154" s="40">
        <f t="array" ref="AH4154">SUM(_xlfn.NORM.DIST($AD$3:$AD$1003,$F4154,$AB4154,FALSE)*WindSpeedStep)</f>
        <v>1.0000000000000036</v>
      </c>
      <c r="AJ4154" s="47">
        <f t="shared" si="1224"/>
        <v>9</v>
      </c>
      <c r="AK4154" s="83" t="b">
        <f>COUNTIF('Power Curve'!$D$2:$D$31,AJ4154)&gt;0</f>
        <v>1</v>
      </c>
      <c r="AL4154" s="83" t="b">
        <f t="shared" si="1225"/>
        <v>0</v>
      </c>
      <c r="AM4154" s="83" t="b">
        <f t="shared" si="1231"/>
        <v>1</v>
      </c>
      <c r="AN4154" s="47" t="str">
        <f t="shared" si="1226"/>
        <v>Outer</v>
      </c>
      <c r="AO4154" s="48" t="str">
        <f t="shared" si="1227"/>
        <v>0.7-0.8</v>
      </c>
      <c r="AP4154" s="49" t="str">
        <f t="shared" si="1232"/>
        <v>11-12</v>
      </c>
      <c r="AQ4154" s="49" t="str">
        <f t="shared" si="1233"/>
        <v>May</v>
      </c>
      <c r="AR4154" s="48" t="str">
        <f t="shared" si="1234"/>
        <v>295-305</v>
      </c>
      <c r="AS4154" s="49" t="str">
        <f t="shared" si="1228"/>
        <v>HWS-LTI</v>
      </c>
    </row>
    <row r="4155" spans="5:45" x14ac:dyDescent="0.3">
      <c r="E4155" s="15">
        <v>41055.472222222219</v>
      </c>
      <c r="F4155" s="21">
        <v>8.85</v>
      </c>
      <c r="G4155" s="21">
        <v>1073.2699966430669</v>
      </c>
      <c r="H4155" s="42">
        <v>1.1763484626404195</v>
      </c>
      <c r="I4155" s="35">
        <v>302.10000000000002</v>
      </c>
      <c r="J4155" s="43">
        <v>9.3785310734463279E-2</v>
      </c>
      <c r="K4155" s="44">
        <v>8.6348368076319751E-2</v>
      </c>
      <c r="L4155" s="26">
        <f t="shared" si="1216"/>
        <v>8.7312529638153311</v>
      </c>
      <c r="M4155" s="26">
        <f t="shared" si="1217"/>
        <v>0.7074932675586918</v>
      </c>
      <c r="N4155" s="96">
        <f t="shared" si="1218"/>
        <v>9</v>
      </c>
      <c r="O4155" s="26">
        <f t="shared" si="1219"/>
        <v>0.72224093218300178</v>
      </c>
      <c r="P4155" s="3">
        <f>IF(L4155&gt;'Power Curve'!$C$37,0,INDEX(Ci,$N4155,1)*POWER(1-O4155,3)+INDEX(Ci,$N4155,2)*3*O4155*POWER(1-O4155,2)+INDEX(Ci,$N4155,3)*3*POWER(O4155,2)*(1-O4155)+INDEX(Ci,$N4155,4)*POWER(O4155,3))</f>
        <v>1107.4038144695376</v>
      </c>
      <c r="Q4155" s="3">
        <f>MAX(0,MIN(P4155-V4155+W4155,'Power Curve'!$C$39))</f>
        <v>1097.6777136281473</v>
      </c>
      <c r="R4155" s="3">
        <f t="shared" si="1220"/>
        <v>1073.2699966430669</v>
      </c>
      <c r="S4155" s="3">
        <f t="shared" si="1221"/>
        <v>24.407716985080469</v>
      </c>
      <c r="T4155" s="3">
        <f t="shared" si="1222"/>
        <v>24.407716985080469</v>
      </c>
      <c r="V4155" s="37">
        <f t="array" ref="V4155">SUM(_xlfn.NORM.DIST($AD$3:$AD$1003,$L4155,$AA4155,FALSE)*WindSpeedStep*$AE$3:$AE$1003)/AG4155</f>
        <v>1113.8990774537613</v>
      </c>
      <c r="W4155" s="37">
        <f t="array" ref="W4155">SUM(_xlfn.NORM.DIST($AD$3:$AD$1003,$L4155,$AB4155,FALSE)*WindSpeedStep*$AE$3:$AE$1003)/AH4155</f>
        <v>1104.172976612371</v>
      </c>
      <c r="Y4155" s="1">
        <f t="shared" si="1223"/>
        <v>8</v>
      </c>
      <c r="Z4155" s="99">
        <f>IF(L4155&lt;'Power Curve'!$P$28,'Power Curve'!$Q$28,IF(L4155&gt;'Power Curve'!$P$29,'Power Curve'!$Q$29,INDEX(ReferenceTurbulence,Y4155)+(L4155-INDEX(ReferenceTurbulenceWindSpeed,Y4155))*(INDEX(ReferenceTurbulence,Y4155+1)-INDEX(ReferenceTurbulence,Y4155))/(INDEX(ReferenceTurbulenceWindSpeed,Y4155+1)-INDEX(ReferenceTurbulenceWindSpeed,Y4155))))</f>
        <v>0.12022637301409432</v>
      </c>
      <c r="AA4155" s="100">
        <f t="shared" si="1229"/>
        <v>1.0497268757080787</v>
      </c>
      <c r="AB4155" s="29">
        <f t="shared" si="1230"/>
        <v>0.81886327231262424</v>
      </c>
      <c r="AG4155" s="40">
        <f t="array" ref="AG4155">SUM(_xlfn.NORM.DIST($AD$3:$AD$1003,$F4155,$AA4155,FALSE)*WindSpeedStep)</f>
        <v>1.0000000000000033</v>
      </c>
      <c r="AH4155" s="40">
        <f t="array" ref="AH4155">SUM(_xlfn.NORM.DIST($AD$3:$AD$1003,$F4155,$AB4155,FALSE)*WindSpeedStep)</f>
        <v>1.0000000000000036</v>
      </c>
      <c r="AJ4155" s="47">
        <f t="shared" si="1224"/>
        <v>9</v>
      </c>
      <c r="AK4155" s="83" t="b">
        <f>COUNTIF('Power Curve'!$D$2:$D$31,AJ4155)&gt;0</f>
        <v>1</v>
      </c>
      <c r="AL4155" s="83" t="b">
        <f t="shared" si="1225"/>
        <v>0</v>
      </c>
      <c r="AM4155" s="83" t="b">
        <f t="shared" si="1231"/>
        <v>1</v>
      </c>
      <c r="AN4155" s="47" t="str">
        <f t="shared" si="1226"/>
        <v>Outer</v>
      </c>
      <c r="AO4155" s="48" t="str">
        <f t="shared" si="1227"/>
        <v>0.7-0.8</v>
      </c>
      <c r="AP4155" s="49" t="str">
        <f t="shared" si="1232"/>
        <v>11-12</v>
      </c>
      <c r="AQ4155" s="49" t="str">
        <f t="shared" si="1233"/>
        <v>May</v>
      </c>
      <c r="AR4155" s="48" t="str">
        <f t="shared" si="1234"/>
        <v>295-305</v>
      </c>
      <c r="AS4155" s="49" t="str">
        <f t="shared" si="1228"/>
        <v>HWS-LTI</v>
      </c>
    </row>
    <row r="4156" spans="5:45" x14ac:dyDescent="0.3">
      <c r="E4156" s="15">
        <v>41055.479166666664</v>
      </c>
      <c r="F4156" s="21">
        <v>9.01</v>
      </c>
      <c r="G4156" s="21">
        <v>1184.610038757324</v>
      </c>
      <c r="H4156" s="42">
        <v>1.1761821944652673</v>
      </c>
      <c r="I4156" s="35">
        <v>303</v>
      </c>
      <c r="J4156" s="43">
        <v>0.12208657047724751</v>
      </c>
      <c r="K4156" s="44">
        <v>5.8086133483360412E-2</v>
      </c>
      <c r="L4156" s="26">
        <f t="shared" si="1216"/>
        <v>8.8886873018233423</v>
      </c>
      <c r="M4156" s="26">
        <f t="shared" si="1217"/>
        <v>0.73182525199996862</v>
      </c>
      <c r="N4156" s="96">
        <f t="shared" si="1218"/>
        <v>9</v>
      </c>
      <c r="O4156" s="26">
        <f t="shared" si="1219"/>
        <v>0.8796041675563262</v>
      </c>
      <c r="P4156" s="3">
        <f>IF(L4156&gt;'Power Curve'!$C$37,0,INDEX(Ci,$N4156,1)*POWER(1-O4156,3)+INDEX(Ci,$N4156,2)*3*O4156*POWER(1-O4156,2)+INDEX(Ci,$N4156,3)*3*POWER(O4156,2)*(1-O4156)+INDEX(Ci,$N4156,4)*POWER(O4156,3))</f>
        <v>1158.7675224320683</v>
      </c>
      <c r="Q4156" s="3">
        <f>MAX(0,MIN(P4156-V4156+W4156,'Power Curve'!$C$39))</f>
        <v>1159.1479062763949</v>
      </c>
      <c r="R4156" s="3">
        <f t="shared" si="1220"/>
        <v>1184.610038757324</v>
      </c>
      <c r="S4156" s="3">
        <f t="shared" si="1221"/>
        <v>-25.462132480929085</v>
      </c>
      <c r="T4156" s="3">
        <f t="shared" si="1222"/>
        <v>25.462132480929085</v>
      </c>
      <c r="V4156" s="37">
        <f t="array" ref="V4156">SUM(_xlfn.NORM.DIST($AD$3:$AD$1003,$L4156,$AA4156,FALSE)*WindSpeedStep*$AE$3:$AE$1003)/AG4156</f>
        <v>1167.9535966888013</v>
      </c>
      <c r="W4156" s="37">
        <f t="array" ref="W4156">SUM(_xlfn.NORM.DIST($AD$3:$AD$1003,$L4156,$AB4156,FALSE)*WindSpeedStep*$AE$3:$AE$1003)/AH4156</f>
        <v>1168.3339805331279</v>
      </c>
      <c r="Y4156" s="1">
        <f t="shared" si="1223"/>
        <v>8</v>
      </c>
      <c r="Z4156" s="99">
        <f>IF(L4156&lt;'Power Curve'!$P$28,'Power Curve'!$Q$28,IF(L4156&gt;'Power Curve'!$P$29,'Power Curve'!$Q$29,INDEX(ReferenceTurbulence,Y4156)+(L4156-INDEX(ReferenceTurbulenceWindSpeed,Y4156))*(INDEX(ReferenceTurbulence,Y4156+1)-INDEX(ReferenceTurbulence,Y4156))/(INDEX(ReferenceTurbulenceWindSpeed,Y4156+1)-INDEX(ReferenceTurbulenceWindSpeed,Y4156))))</f>
        <v>0.12040723747407428</v>
      </c>
      <c r="AA4156" s="100">
        <f t="shared" si="1229"/>
        <v>1.0702622827834318</v>
      </c>
      <c r="AB4156" s="29">
        <f t="shared" si="1230"/>
        <v>1.0851893487242705</v>
      </c>
      <c r="AG4156" s="40">
        <f t="array" ref="AG4156">SUM(_xlfn.NORM.DIST($AD$3:$AD$1003,$F4156,$AA4156,FALSE)*WindSpeedStep)</f>
        <v>1.0000000000000042</v>
      </c>
      <c r="AH4156" s="40">
        <f t="array" ref="AH4156">SUM(_xlfn.NORM.DIST($AD$3:$AD$1003,$F4156,$AB4156,FALSE)*WindSpeedStep)</f>
        <v>1.0000000000000033</v>
      </c>
      <c r="AJ4156" s="47">
        <f t="shared" si="1224"/>
        <v>9</v>
      </c>
      <c r="AK4156" s="83" t="b">
        <f>COUNTIF('Power Curve'!$D$2:$D$31,AJ4156)&gt;0</f>
        <v>1</v>
      </c>
      <c r="AL4156" s="83" t="b">
        <f t="shared" si="1225"/>
        <v>0</v>
      </c>
      <c r="AM4156" s="83" t="b">
        <f t="shared" si="1231"/>
        <v>1</v>
      </c>
      <c r="AN4156" s="47" t="str">
        <f t="shared" si="1226"/>
        <v>Outer</v>
      </c>
      <c r="AO4156" s="48" t="str">
        <f t="shared" si="1227"/>
        <v>0.7-0.8</v>
      </c>
      <c r="AP4156" s="49" t="str">
        <f t="shared" si="1232"/>
        <v>11-12</v>
      </c>
      <c r="AQ4156" s="49" t="str">
        <f t="shared" si="1233"/>
        <v>May</v>
      </c>
      <c r="AR4156" s="48" t="str">
        <f t="shared" si="1234"/>
        <v>295-305</v>
      </c>
      <c r="AS4156" s="49" t="str">
        <f t="shared" si="1228"/>
        <v>Inner-TI</v>
      </c>
    </row>
    <row r="4157" spans="5:45" x14ac:dyDescent="0.3">
      <c r="E4157" s="15">
        <v>41055.486111111109</v>
      </c>
      <c r="F4157" s="21">
        <v>7.81</v>
      </c>
      <c r="G4157" s="21">
        <v>620.19998311996437</v>
      </c>
      <c r="H4157" s="42">
        <v>1.176282113919267</v>
      </c>
      <c r="I4157" s="35">
        <v>305.89999999999998</v>
      </c>
      <c r="J4157" s="43">
        <v>0.11139564660691421</v>
      </c>
      <c r="K4157" s="44">
        <v>4.3930160682511786E-2</v>
      </c>
      <c r="L4157" s="26">
        <f t="shared" si="1216"/>
        <v>7.7050625513370461</v>
      </c>
      <c r="M4157" s="26">
        <f t="shared" si="1217"/>
        <v>0.5488922313035739</v>
      </c>
      <c r="N4157" s="96">
        <f t="shared" si="1218"/>
        <v>8</v>
      </c>
      <c r="O4157" s="26">
        <f t="shared" si="1219"/>
        <v>0.6944090241196037</v>
      </c>
      <c r="P4157" s="3">
        <f>IF(L4157&gt;'Power Curve'!$C$37,0,INDEX(Ci,$N4157,1)*POWER(1-O4157,3)+INDEX(Ci,$N4157,2)*3*O4157*POWER(1-O4157,2)+INDEX(Ci,$N4157,3)*3*POWER(O4157,2)*(1-O4157)+INDEX(Ci,$N4157,4)*POWER(O4157,3))</f>
        <v>790.96938156561544</v>
      </c>
      <c r="Q4157" s="3">
        <f>MAX(0,MIN(P4157-V4157+W4157,'Power Curve'!$C$39))</f>
        <v>787.75296704445998</v>
      </c>
      <c r="R4157" s="3">
        <f t="shared" si="1220"/>
        <v>620.19998311996437</v>
      </c>
      <c r="S4157" s="3">
        <f t="shared" si="1221"/>
        <v>167.55298392449561</v>
      </c>
      <c r="T4157" s="3">
        <f t="shared" si="1222"/>
        <v>167.55298392449561</v>
      </c>
      <c r="V4157" s="37">
        <f t="array" ref="V4157">SUM(_xlfn.NORM.DIST($AD$3:$AD$1003,$L4157,$AA4157,FALSE)*WindSpeedStep*$AE$3:$AE$1003)/AG4157</f>
        <v>785.10957047397096</v>
      </c>
      <c r="W4157" s="37">
        <f t="array" ref="W4157">SUM(_xlfn.NORM.DIST($AD$3:$AD$1003,$L4157,$AB4157,FALSE)*WindSpeedStep*$AE$3:$AE$1003)/AH4157</f>
        <v>781.8931559528155</v>
      </c>
      <c r="Y4157" s="1">
        <f t="shared" si="1223"/>
        <v>7</v>
      </c>
      <c r="Z4157" s="99">
        <f>IF(L4157&lt;'Power Curve'!$P$28,'Power Curve'!$Q$28,IF(L4157&gt;'Power Curve'!$P$29,'Power Curve'!$Q$29,INDEX(ReferenceTurbulence,Y4157)+(L4157-INDEX(ReferenceTurbulenceWindSpeed,Y4157))*(INDEX(ReferenceTurbulence,Y4157+1)-INDEX(ReferenceTurbulence,Y4157))/(INDEX(ReferenceTurbulenceWindSpeed,Y4157+1)-INDEX(ReferenceTurbulenceWindSpeed,Y4157))))</f>
        <v>0.11948060027077929</v>
      </c>
      <c r="AA4157" s="100">
        <f t="shared" si="1229"/>
        <v>0.92060549875765252</v>
      </c>
      <c r="AB4157" s="29">
        <f t="shared" si="1230"/>
        <v>0.85831042505291044</v>
      </c>
      <c r="AG4157" s="40">
        <f t="array" ref="AG4157">SUM(_xlfn.NORM.DIST($AD$3:$AD$1003,$F4157,$AA4157,FALSE)*WindSpeedStep)</f>
        <v>1.0000000000000038</v>
      </c>
      <c r="AH4157" s="40">
        <f t="array" ref="AH4157">SUM(_xlfn.NORM.DIST($AD$3:$AD$1003,$F4157,$AB4157,FALSE)*WindSpeedStep)</f>
        <v>1.0000000000000033</v>
      </c>
      <c r="AJ4157" s="47">
        <f t="shared" si="1224"/>
        <v>8</v>
      </c>
      <c r="AK4157" s="83" t="b">
        <f>COUNTIF('Power Curve'!$D$2:$D$31,AJ4157)&gt;0</f>
        <v>1</v>
      </c>
      <c r="AL4157" s="83" t="b">
        <f t="shared" si="1225"/>
        <v>0</v>
      </c>
      <c r="AM4157" s="83" t="b">
        <f t="shared" si="1231"/>
        <v>1</v>
      </c>
      <c r="AN4157" s="47" t="str">
        <f t="shared" si="1226"/>
        <v>Outer</v>
      </c>
      <c r="AO4157" s="48" t="str">
        <f t="shared" si="1227"/>
        <v>0.5-0.6</v>
      </c>
      <c r="AP4157" s="49" t="str">
        <f t="shared" si="1232"/>
        <v>11-12</v>
      </c>
      <c r="AQ4157" s="49" t="str">
        <f t="shared" si="1233"/>
        <v>May</v>
      </c>
      <c r="AR4157" s="48" t="str">
        <f t="shared" si="1234"/>
        <v>305-315</v>
      </c>
      <c r="AS4157" s="49" t="str">
        <f t="shared" si="1228"/>
        <v>Inner-TI</v>
      </c>
    </row>
    <row r="4158" spans="5:45" x14ac:dyDescent="0.3">
      <c r="E4158" s="15">
        <v>41055.493055555555</v>
      </c>
      <c r="F4158" s="21">
        <v>7.65</v>
      </c>
      <c r="G4158" s="21">
        <v>656.00999069213867</v>
      </c>
      <c r="H4158" s="42">
        <v>1.1751025979163594</v>
      </c>
      <c r="I4158" s="35">
        <v>312.89999999999998</v>
      </c>
      <c r="J4158" s="43">
        <v>0.10980392156862744</v>
      </c>
      <c r="K4158" s="44">
        <v>0.10296710518266478</v>
      </c>
      <c r="L4158" s="26">
        <f t="shared" si="1216"/>
        <v>7.5446888607233475</v>
      </c>
      <c r="M4158" s="26">
        <f t="shared" si="1217"/>
        <v>0.52410596044185065</v>
      </c>
      <c r="N4158" s="96">
        <f t="shared" si="1218"/>
        <v>8</v>
      </c>
      <c r="O4158" s="26">
        <f t="shared" si="1219"/>
        <v>0.53299592540185603</v>
      </c>
      <c r="P4158" s="3">
        <f>IF(L4158&gt;'Power Curve'!$C$37,0,INDEX(Ci,$N4158,1)*POWER(1-O4158,3)+INDEX(Ci,$N4158,2)*3*O4158*POWER(1-O4158,2)+INDEX(Ci,$N4158,3)*3*POWER(O4158,2)*(1-O4158)+INDEX(Ci,$N4158,4)*POWER(O4158,3))</f>
        <v>744.63230985517134</v>
      </c>
      <c r="Q4158" s="3">
        <f>MAX(0,MIN(P4158-V4158+W4158,'Power Curve'!$C$39))</f>
        <v>741.02727222535066</v>
      </c>
      <c r="R4158" s="3">
        <f t="shared" si="1220"/>
        <v>656.00999069213867</v>
      </c>
      <c r="S4158" s="3">
        <f t="shared" si="1221"/>
        <v>85.017281533211985</v>
      </c>
      <c r="T4158" s="3">
        <f t="shared" si="1222"/>
        <v>85.017281533211985</v>
      </c>
      <c r="V4158" s="37">
        <f t="array" ref="V4158">SUM(_xlfn.NORM.DIST($AD$3:$AD$1003,$L4158,$AA4158,FALSE)*WindSpeedStep*$AE$3:$AE$1003)/AG4158</f>
        <v>739.09063269464309</v>
      </c>
      <c r="W4158" s="37">
        <f t="array" ref="W4158">SUM(_xlfn.NORM.DIST($AD$3:$AD$1003,$L4158,$AB4158,FALSE)*WindSpeedStep*$AE$3:$AE$1003)/AH4158</f>
        <v>735.48559506482241</v>
      </c>
      <c r="Y4158" s="1">
        <f t="shared" si="1223"/>
        <v>7</v>
      </c>
      <c r="Z4158" s="99">
        <f>IF(L4158&lt;'Power Curve'!$P$28,'Power Curve'!$Q$28,IF(L4158&gt;'Power Curve'!$P$29,'Power Curve'!$Q$29,INDEX(ReferenceTurbulence,Y4158)+(L4158-INDEX(ReferenceTurbulenceWindSpeed,Y4158))*(INDEX(ReferenceTurbulence,Y4158+1)-INDEX(ReferenceTurbulence,Y4158))/(INDEX(ReferenceTurbulenceWindSpeed,Y4158+1)-INDEX(ReferenceTurbulenceWindSpeed,Y4158))))</f>
        <v>0.11952514357244613</v>
      </c>
      <c r="AA4158" s="100">
        <f t="shared" si="1229"/>
        <v>0.90178001928739315</v>
      </c>
      <c r="AB4158" s="29">
        <f t="shared" si="1230"/>
        <v>0.82843642392256356</v>
      </c>
      <c r="AG4158" s="40">
        <f t="array" ref="AG4158">SUM(_xlfn.NORM.DIST($AD$3:$AD$1003,$F4158,$AA4158,FALSE)*WindSpeedStep)</f>
        <v>1.0000000000000038</v>
      </c>
      <c r="AH4158" s="40">
        <f t="array" ref="AH4158">SUM(_xlfn.NORM.DIST($AD$3:$AD$1003,$F4158,$AB4158,FALSE)*WindSpeedStep)</f>
        <v>1.0000000000000038</v>
      </c>
      <c r="AJ4158" s="47">
        <f t="shared" si="1224"/>
        <v>8</v>
      </c>
      <c r="AK4158" s="83" t="b">
        <f>COUNTIF('Power Curve'!$D$2:$D$31,AJ4158)&gt;0</f>
        <v>1</v>
      </c>
      <c r="AL4158" s="83" t="b">
        <f t="shared" si="1225"/>
        <v>0</v>
      </c>
      <c r="AM4158" s="83" t="b">
        <f t="shared" si="1231"/>
        <v>1</v>
      </c>
      <c r="AN4158" s="47" t="str">
        <f t="shared" si="1226"/>
        <v>Inner</v>
      </c>
      <c r="AO4158" s="48" t="str">
        <f t="shared" si="1227"/>
        <v>0.5-0.6</v>
      </c>
      <c r="AP4158" s="49" t="str">
        <f t="shared" si="1232"/>
        <v>11-12</v>
      </c>
      <c r="AQ4158" s="49" t="str">
        <f t="shared" si="1233"/>
        <v>May</v>
      </c>
      <c r="AR4158" s="48" t="str">
        <f t="shared" si="1234"/>
        <v>305-315</v>
      </c>
      <c r="AS4158" s="49" t="str">
        <f t="shared" si="1228"/>
        <v>Inner-TI</v>
      </c>
    </row>
    <row r="4159" spans="5:45" x14ac:dyDescent="0.3">
      <c r="E4159" s="15">
        <v>41055.5</v>
      </c>
      <c r="F4159" s="21">
        <v>7.42</v>
      </c>
      <c r="G4159" s="21">
        <v>773.07003021240234</v>
      </c>
      <c r="H4159" s="42">
        <v>1.1744806506952163</v>
      </c>
      <c r="I4159" s="35">
        <v>311.89999999999998</v>
      </c>
      <c r="J4159" s="43">
        <v>0.12668463611859837</v>
      </c>
      <c r="K4159" s="44">
        <v>8.5045744723027589E-2</v>
      </c>
      <c r="L4159" s="26">
        <f t="shared" si="1216"/>
        <v>7.3165638083707885</v>
      </c>
      <c r="M4159" s="26">
        <f t="shared" si="1217"/>
        <v>0.48884849822147103</v>
      </c>
      <c r="N4159" s="96">
        <f t="shared" si="1218"/>
        <v>8</v>
      </c>
      <c r="O4159" s="26">
        <f t="shared" si="1219"/>
        <v>0.30339235729497033</v>
      </c>
      <c r="P4159" s="3">
        <f>IF(L4159&gt;'Power Curve'!$C$37,0,INDEX(Ci,$N4159,1)*POWER(1-O4159,3)+INDEX(Ci,$N4159,2)*3*O4159*POWER(1-O4159,2)+INDEX(Ci,$N4159,3)*3*POWER(O4159,2)*(1-O4159)+INDEX(Ci,$N4159,4)*POWER(O4159,3))</f>
        <v>680.58030484726908</v>
      </c>
      <c r="Q4159" s="3">
        <f>MAX(0,MIN(P4159-V4159+W4159,'Power Curve'!$C$39))</f>
        <v>683.17601229976231</v>
      </c>
      <c r="R4159" s="3">
        <f t="shared" si="1220"/>
        <v>773.07003021240234</v>
      </c>
      <c r="S4159" s="3">
        <f t="shared" si="1221"/>
        <v>-89.894017912640038</v>
      </c>
      <c r="T4159" s="3">
        <f t="shared" si="1222"/>
        <v>89.894017912640038</v>
      </c>
      <c r="V4159" s="37">
        <f t="array" ref="V4159">SUM(_xlfn.NORM.DIST($AD$3:$AD$1003,$L4159,$AA4159,FALSE)*WindSpeedStep*$AE$3:$AE$1003)/AG4159</f>
        <v>676.24368401481922</v>
      </c>
      <c r="W4159" s="37">
        <f t="array" ref="W4159">SUM(_xlfn.NORM.DIST($AD$3:$AD$1003,$L4159,$AB4159,FALSE)*WindSpeedStep*$AE$3:$AE$1003)/AH4159</f>
        <v>678.83939146731245</v>
      </c>
      <c r="Y4159" s="1">
        <f t="shared" si="1223"/>
        <v>7</v>
      </c>
      <c r="Z4159" s="99">
        <f>IF(L4159&lt;'Power Curve'!$P$28,'Power Curve'!$Q$28,IF(L4159&gt;'Power Curve'!$P$29,'Power Curve'!$Q$29,INDEX(ReferenceTurbulence,Y4159)+(L4159-INDEX(ReferenceTurbulenceWindSpeed,Y4159))*(INDEX(ReferenceTurbulence,Y4159+1)-INDEX(ReferenceTurbulence,Y4159))/(INDEX(ReferenceTurbulenceWindSpeed,Y4159+1)-INDEX(ReferenceTurbulenceWindSpeed,Y4159))))</f>
        <v>0.11958850460745019</v>
      </c>
      <c r="AA4159" s="100">
        <f t="shared" si="1229"/>
        <v>0.87497692470805333</v>
      </c>
      <c r="AB4159" s="29">
        <f t="shared" si="1230"/>
        <v>0.92689622370195968</v>
      </c>
      <c r="AG4159" s="40">
        <f t="array" ref="AG4159">SUM(_xlfn.NORM.DIST($AD$3:$AD$1003,$F4159,$AA4159,FALSE)*WindSpeedStep)</f>
        <v>1.0000000000000031</v>
      </c>
      <c r="AH4159" s="40">
        <f t="array" ref="AH4159">SUM(_xlfn.NORM.DIST($AD$3:$AD$1003,$F4159,$AB4159,FALSE)*WindSpeedStep)</f>
        <v>1.0000000000000031</v>
      </c>
      <c r="AJ4159" s="47">
        <f t="shared" si="1224"/>
        <v>7</v>
      </c>
      <c r="AK4159" s="83" t="b">
        <f>COUNTIF('Power Curve'!$D$2:$D$31,AJ4159)&gt;0</f>
        <v>1</v>
      </c>
      <c r="AL4159" s="83" t="b">
        <f t="shared" si="1225"/>
        <v>0</v>
      </c>
      <c r="AM4159" s="83" t="b">
        <f t="shared" si="1231"/>
        <v>1</v>
      </c>
      <c r="AN4159" s="47" t="str">
        <f t="shared" si="1226"/>
        <v>Outer</v>
      </c>
      <c r="AO4159" s="48" t="str">
        <f t="shared" si="1227"/>
        <v>0.4-0.5</v>
      </c>
      <c r="AP4159" s="49" t="str">
        <f t="shared" si="1232"/>
        <v>12-13</v>
      </c>
      <c r="AQ4159" s="49" t="str">
        <f t="shared" si="1233"/>
        <v>May</v>
      </c>
      <c r="AR4159" s="48" t="str">
        <f t="shared" si="1234"/>
        <v>305-315</v>
      </c>
      <c r="AS4159" s="49" t="str">
        <f t="shared" si="1228"/>
        <v>Inner-TI</v>
      </c>
    </row>
    <row r="4160" spans="5:45" x14ac:dyDescent="0.3">
      <c r="E4160" s="15">
        <v>41055.506944444445</v>
      </c>
      <c r="F4160" s="21">
        <v>8.94</v>
      </c>
      <c r="G4160" s="21">
        <v>1125.0899963378929</v>
      </c>
      <c r="H4160" s="42">
        <v>1.1756006277863325</v>
      </c>
      <c r="I4160" s="35">
        <v>305.60000000000002</v>
      </c>
      <c r="J4160" s="43">
        <v>9.8434004474272932E-2</v>
      </c>
      <c r="K4160" s="44">
        <v>5.143812130678569E-2</v>
      </c>
      <c r="L4160" s="26">
        <f t="shared" si="1216"/>
        <v>8.8181759276988121</v>
      </c>
      <c r="M4160" s="26">
        <f t="shared" si="1217"/>
        <v>0.72092749182998705</v>
      </c>
      <c r="N4160" s="96">
        <f t="shared" si="1218"/>
        <v>9</v>
      </c>
      <c r="O4160" s="26">
        <f t="shared" si="1219"/>
        <v>0.80912463873656915</v>
      </c>
      <c r="P4160" s="3">
        <f>IF(L4160&gt;'Power Curve'!$C$37,0,INDEX(Ci,$N4160,1)*POWER(1-O4160,3)+INDEX(Ci,$N4160,2)*3*O4160*POWER(1-O4160,2)+INDEX(Ci,$N4160,3)*3*POWER(O4160,2)*(1-O4160)+INDEX(Ci,$N4160,4)*POWER(O4160,3))</f>
        <v>1135.7111681907074</v>
      </c>
      <c r="Q4160" s="3">
        <f>MAX(0,MIN(P4160-V4160+W4160,'Power Curve'!$C$39))</f>
        <v>1128.6629749476972</v>
      </c>
      <c r="R4160" s="3">
        <f t="shared" si="1220"/>
        <v>1125.0899963378929</v>
      </c>
      <c r="S4160" s="3">
        <f t="shared" si="1221"/>
        <v>3.572978609804295</v>
      </c>
      <c r="T4160" s="3">
        <f t="shared" si="1222"/>
        <v>3.572978609804295</v>
      </c>
      <c r="V4160" s="37">
        <f t="array" ref="V4160">SUM(_xlfn.NORM.DIST($AD$3:$AD$1003,$L4160,$AA4160,FALSE)*WindSpeedStep*$AE$3:$AE$1003)/AG4160</f>
        <v>1143.7052210345803</v>
      </c>
      <c r="W4160" s="37">
        <f t="array" ref="W4160">SUM(_xlfn.NORM.DIST($AD$3:$AD$1003,$L4160,$AB4160,FALSE)*WindSpeedStep*$AE$3:$AE$1003)/AH4160</f>
        <v>1136.65702779157</v>
      </c>
      <c r="Y4160" s="1">
        <f t="shared" si="1223"/>
        <v>8</v>
      </c>
      <c r="Z4160" s="99">
        <f>IF(L4160&lt;'Power Curve'!$P$28,'Power Curve'!$Q$28,IF(L4160&gt;'Power Curve'!$P$29,'Power Curve'!$Q$29,INDEX(ReferenceTurbulence,Y4160)+(L4160-INDEX(ReferenceTurbulenceWindSpeed,Y4160))*(INDEX(ReferenceTurbulence,Y4160+1)-INDEX(ReferenceTurbulence,Y4160))/(INDEX(ReferenceTurbulenceWindSpeed,Y4160+1)-INDEX(ReferenceTurbulenceWindSpeed,Y4160))))</f>
        <v>0.12032623226412556</v>
      </c>
      <c r="AA4160" s="100">
        <f t="shared" si="1229"/>
        <v>1.0610578848222081</v>
      </c>
      <c r="AB4160" s="29">
        <f t="shared" si="1230"/>
        <v>0.86800836872203069</v>
      </c>
      <c r="AG4160" s="40">
        <f t="array" ref="AG4160">SUM(_xlfn.NORM.DIST($AD$3:$AD$1003,$F4160,$AA4160,FALSE)*WindSpeedStep)</f>
        <v>1.0000000000000036</v>
      </c>
      <c r="AH4160" s="40">
        <f t="array" ref="AH4160">SUM(_xlfn.NORM.DIST($AD$3:$AD$1003,$F4160,$AB4160,FALSE)*WindSpeedStep)</f>
        <v>1.0000000000000036</v>
      </c>
      <c r="AJ4160" s="47">
        <f t="shared" si="1224"/>
        <v>9</v>
      </c>
      <c r="AK4160" s="83" t="b">
        <f>COUNTIF('Power Curve'!$D$2:$D$31,AJ4160)&gt;0</f>
        <v>1</v>
      </c>
      <c r="AL4160" s="83" t="b">
        <f t="shared" si="1225"/>
        <v>0</v>
      </c>
      <c r="AM4160" s="83" t="b">
        <f t="shared" si="1231"/>
        <v>1</v>
      </c>
      <c r="AN4160" s="47" t="str">
        <f t="shared" si="1226"/>
        <v>Outer</v>
      </c>
      <c r="AO4160" s="48" t="str">
        <f t="shared" si="1227"/>
        <v>0.7-0.8</v>
      </c>
      <c r="AP4160" s="49" t="str">
        <f t="shared" si="1232"/>
        <v>12-13</v>
      </c>
      <c r="AQ4160" s="49" t="str">
        <f t="shared" si="1233"/>
        <v>May</v>
      </c>
      <c r="AR4160" s="48" t="str">
        <f t="shared" si="1234"/>
        <v>305-315</v>
      </c>
      <c r="AS4160" s="49" t="str">
        <f t="shared" si="1228"/>
        <v>HWS-LTI</v>
      </c>
    </row>
    <row r="4161" spans="5:45" x14ac:dyDescent="0.3">
      <c r="E4161" s="15">
        <v>41055.513888888891</v>
      </c>
      <c r="F4161" s="21">
        <v>8.9</v>
      </c>
      <c r="G4161" s="21">
        <v>1210.520011901858</v>
      </c>
      <c r="H4161" s="42">
        <v>1.1752685609809055</v>
      </c>
      <c r="I4161" s="35">
        <v>307.3</v>
      </c>
      <c r="J4161" s="43">
        <v>8.6516853932584264E-2</v>
      </c>
      <c r="K4161" s="44">
        <v>7.5963290241881518E-2</v>
      </c>
      <c r="L4161" s="26">
        <f t="shared" si="1216"/>
        <v>8.7778943616076575</v>
      </c>
      <c r="M4161" s="26">
        <f t="shared" si="1217"/>
        <v>0.71470184593975972</v>
      </c>
      <c r="N4161" s="96">
        <f t="shared" si="1218"/>
        <v>9</v>
      </c>
      <c r="O4161" s="26">
        <f t="shared" si="1219"/>
        <v>0.76886126515357145</v>
      </c>
      <c r="P4161" s="3">
        <f>IF(L4161&gt;'Power Curve'!$C$37,0,INDEX(Ci,$N4161,1)*POWER(1-O4161,3)+INDEX(Ci,$N4161,2)*3*O4161*POWER(1-O4161,2)+INDEX(Ci,$N4161,3)*3*POWER(O4161,2)*(1-O4161)+INDEX(Ci,$N4161,4)*POWER(O4161,3))</f>
        <v>1122.5757175452436</v>
      </c>
      <c r="Q4161" s="3">
        <f>MAX(0,MIN(P4161-V4161+W4161,'Power Curve'!$C$39))</f>
        <v>1110.4120534201111</v>
      </c>
      <c r="R4161" s="3">
        <f t="shared" si="1220"/>
        <v>1210.520011901858</v>
      </c>
      <c r="S4161" s="3">
        <f t="shared" si="1221"/>
        <v>-100.10795848174689</v>
      </c>
      <c r="T4161" s="3">
        <f t="shared" si="1222"/>
        <v>100.10795848174689</v>
      </c>
      <c r="V4161" s="37">
        <f t="array" ref="V4161">SUM(_xlfn.NORM.DIST($AD$3:$AD$1003,$L4161,$AA4161,FALSE)*WindSpeedStep*$AE$3:$AE$1003)/AG4161</f>
        <v>1129.8774485061983</v>
      </c>
      <c r="W4161" s="37">
        <f t="array" ref="W4161">SUM(_xlfn.NORM.DIST($AD$3:$AD$1003,$L4161,$AB4161,FALSE)*WindSpeedStep*$AE$3:$AE$1003)/AH4161</f>
        <v>1117.7137843810658</v>
      </c>
      <c r="Y4161" s="1">
        <f t="shared" si="1223"/>
        <v>8</v>
      </c>
      <c r="Z4161" s="99">
        <f>IF(L4161&lt;'Power Curve'!$P$28,'Power Curve'!$Q$28,IF(L4161&gt;'Power Curve'!$P$29,'Power Curve'!$Q$29,INDEX(ReferenceTurbulence,Y4161)+(L4161-INDEX(ReferenceTurbulenceWindSpeed,Y4161))*(INDEX(ReferenceTurbulence,Y4161+1)-INDEX(ReferenceTurbulence,Y4161))/(INDEX(ReferenceTurbulenceWindSpeed,Y4161+1)-INDEX(ReferenceTurbulenceWindSpeed,Y4161))))</f>
        <v>0.12027995580506073</v>
      </c>
      <c r="AA4161" s="100">
        <f t="shared" si="1229"/>
        <v>1.0558047458756608</v>
      </c>
      <c r="AB4161" s="29">
        <f t="shared" si="1230"/>
        <v>0.7594358043188647</v>
      </c>
      <c r="AG4161" s="40">
        <f t="array" ref="AG4161">SUM(_xlfn.NORM.DIST($AD$3:$AD$1003,$F4161,$AA4161,FALSE)*WindSpeedStep)</f>
        <v>1.0000000000000033</v>
      </c>
      <c r="AH4161" s="40">
        <f t="array" ref="AH4161">SUM(_xlfn.NORM.DIST($AD$3:$AD$1003,$F4161,$AB4161,FALSE)*WindSpeedStep)</f>
        <v>1.000000000000004</v>
      </c>
      <c r="AJ4161" s="47">
        <f t="shared" si="1224"/>
        <v>9</v>
      </c>
      <c r="AK4161" s="83" t="b">
        <f>COUNTIF('Power Curve'!$D$2:$D$31,AJ4161)&gt;0</f>
        <v>1</v>
      </c>
      <c r="AL4161" s="83" t="b">
        <f t="shared" si="1225"/>
        <v>0</v>
      </c>
      <c r="AM4161" s="83" t="b">
        <f t="shared" si="1231"/>
        <v>1</v>
      </c>
      <c r="AN4161" s="47" t="str">
        <f t="shared" si="1226"/>
        <v>Outer</v>
      </c>
      <c r="AO4161" s="48" t="str">
        <f t="shared" si="1227"/>
        <v>0.7-0.8</v>
      </c>
      <c r="AP4161" s="49" t="str">
        <f t="shared" si="1232"/>
        <v>12-13</v>
      </c>
      <c r="AQ4161" s="49" t="str">
        <f t="shared" si="1233"/>
        <v>May</v>
      </c>
      <c r="AR4161" s="48" t="str">
        <f t="shared" si="1234"/>
        <v>305-315</v>
      </c>
      <c r="AS4161" s="49" t="str">
        <f t="shared" si="1228"/>
        <v>HWS-LTI</v>
      </c>
    </row>
    <row r="4162" spans="5:45" x14ac:dyDescent="0.3">
      <c r="E4162" s="15">
        <v>41055.520833333336</v>
      </c>
      <c r="F4162" s="21">
        <v>8.9600000000000009</v>
      </c>
      <c r="G4162" s="21">
        <v>1185.920021057126</v>
      </c>
      <c r="H4162" s="42">
        <v>1.1742562240634127</v>
      </c>
      <c r="I4162" s="35">
        <v>306.7</v>
      </c>
      <c r="J4162" s="43">
        <v>0.10825892857142856</v>
      </c>
      <c r="K4162" s="44">
        <v>4.7016028935434058E-2</v>
      </c>
      <c r="L4162" s="26">
        <f t="shared" si="1216"/>
        <v>8.8345331297597554</v>
      </c>
      <c r="M4162" s="26">
        <f t="shared" si="1217"/>
        <v>0.72345555013725071</v>
      </c>
      <c r="N4162" s="96">
        <f t="shared" si="1218"/>
        <v>9</v>
      </c>
      <c r="O4162" s="26">
        <f t="shared" si="1219"/>
        <v>0.82547445333568326</v>
      </c>
      <c r="P4162" s="3">
        <f>IF(L4162&gt;'Power Curve'!$C$37,0,INDEX(Ci,$N4162,1)*POWER(1-O4162,3)+INDEX(Ci,$N4162,2)*3*O4162*POWER(1-O4162,2)+INDEX(Ci,$N4162,3)*3*POWER(O4162,2)*(1-O4162)+INDEX(Ci,$N4162,4)*POWER(O4162,3))</f>
        <v>1141.0529644553619</v>
      </c>
      <c r="Q4162" s="3">
        <f>MAX(0,MIN(P4162-V4162+W4162,'Power Curve'!$C$39))</f>
        <v>1137.5143075293988</v>
      </c>
      <c r="R4162" s="3">
        <f t="shared" si="1220"/>
        <v>1185.920021057126</v>
      </c>
      <c r="S4162" s="3">
        <f t="shared" si="1221"/>
        <v>-48.40571352772713</v>
      </c>
      <c r="T4162" s="3">
        <f t="shared" si="1222"/>
        <v>48.40571352772713</v>
      </c>
      <c r="V4162" s="37">
        <f t="array" ref="V4162">SUM(_xlfn.NORM.DIST($AD$3:$AD$1003,$L4162,$AA4162,FALSE)*WindSpeedStep*$AE$3:$AE$1003)/AG4162</f>
        <v>1149.3262394825638</v>
      </c>
      <c r="W4162" s="37">
        <f t="array" ref="W4162">SUM(_xlfn.NORM.DIST($AD$3:$AD$1003,$L4162,$AB4162,FALSE)*WindSpeedStep*$AE$3:$AE$1003)/AH4162</f>
        <v>1145.7875825566007</v>
      </c>
      <c r="Y4162" s="1">
        <f t="shared" si="1223"/>
        <v>8</v>
      </c>
      <c r="Z4162" s="99">
        <f>IF(L4162&lt;'Power Curve'!$P$28,'Power Curve'!$Q$28,IF(L4162&gt;'Power Curve'!$P$29,'Power Curve'!$Q$29,INDEX(ReferenceTurbulence,Y4162)+(L4162-INDEX(ReferenceTurbulenceWindSpeed,Y4162))*(INDEX(ReferenceTurbulence,Y4162+1)-INDEX(ReferenceTurbulence,Y4162))/(INDEX(ReferenceTurbulenceWindSpeed,Y4162+1)-INDEX(ReferenceTurbulenceWindSpeed,Y4162))))</f>
        <v>0.12034502382227588</v>
      </c>
      <c r="AA4162" s="100">
        <f t="shared" si="1229"/>
        <v>1.0631920999596232</v>
      </c>
      <c r="AB4162" s="29">
        <f t="shared" si="1230"/>
        <v>0.95641709105658057</v>
      </c>
      <c r="AG4162" s="40">
        <f t="array" ref="AG4162">SUM(_xlfn.NORM.DIST($AD$3:$AD$1003,$F4162,$AA4162,FALSE)*WindSpeedStep)</f>
        <v>1.0000000000000031</v>
      </c>
      <c r="AH4162" s="40">
        <f t="array" ref="AH4162">SUM(_xlfn.NORM.DIST($AD$3:$AD$1003,$F4162,$AB4162,FALSE)*WindSpeedStep)</f>
        <v>1.0000000000000033</v>
      </c>
      <c r="AJ4162" s="47">
        <f t="shared" si="1224"/>
        <v>9</v>
      </c>
      <c r="AK4162" s="83" t="b">
        <f>COUNTIF('Power Curve'!$D$2:$D$31,AJ4162)&gt;0</f>
        <v>1</v>
      </c>
      <c r="AL4162" s="83" t="b">
        <f t="shared" si="1225"/>
        <v>0</v>
      </c>
      <c r="AM4162" s="83" t="b">
        <f t="shared" si="1231"/>
        <v>1</v>
      </c>
      <c r="AN4162" s="47" t="str">
        <f t="shared" si="1226"/>
        <v>Outer</v>
      </c>
      <c r="AO4162" s="48" t="str">
        <f t="shared" si="1227"/>
        <v>0.7-0.8</v>
      </c>
      <c r="AP4162" s="49" t="str">
        <f t="shared" si="1232"/>
        <v>12-13</v>
      </c>
      <c r="AQ4162" s="49" t="str">
        <f t="shared" si="1233"/>
        <v>May</v>
      </c>
      <c r="AR4162" s="48" t="str">
        <f t="shared" si="1234"/>
        <v>305-315</v>
      </c>
      <c r="AS4162" s="49" t="str">
        <f t="shared" si="1228"/>
        <v>Inner-TI</v>
      </c>
    </row>
    <row r="4163" spans="5:45" x14ac:dyDescent="0.3">
      <c r="E4163" s="15">
        <v>41055.527777777781</v>
      </c>
      <c r="F4163" s="21">
        <v>8.84</v>
      </c>
      <c r="G4163" s="21">
        <v>1149.71997833252</v>
      </c>
      <c r="H4163" s="42">
        <v>1.1741733559148146</v>
      </c>
      <c r="I4163" s="35">
        <v>310.89999999999998</v>
      </c>
      <c r="J4163" s="43">
        <v>0.11425339366515837</v>
      </c>
      <c r="K4163" s="44">
        <v>5.4925306934740153E-2</v>
      </c>
      <c r="L4163" s="26">
        <f t="shared" ref="L4163:L4169" si="1235">F4163*(H4163/Ref_Density)^(1/3)</f>
        <v>8.7160084482160087</v>
      </c>
      <c r="M4163" s="26">
        <f t="shared" ref="M4163:M4169" si="1236">(L4163-CutInWindSpeed)/(RatedWindSpeed-CutInWindSpeed)</f>
        <v>0.7051371785309053</v>
      </c>
      <c r="N4163" s="96">
        <f t="shared" ref="N4163:N4169" si="1237">COUNTIF(xa,"&lt;"&amp;L4163)</f>
        <v>9</v>
      </c>
      <c r="O4163" s="26">
        <f t="shared" ref="O4163:O4169" si="1238">(L4163-INDEX(xa,$N4163))/(INDEX(xb,$N4163)-INDEX(xa,$N4163))</f>
        <v>0.70700330151893143</v>
      </c>
      <c r="P4163" s="3">
        <f>IF(L4163&gt;'Power Curve'!$C$37,0,INDEX(Ci,$N4163,1)*POWER(1-O4163,3)+INDEX(Ci,$N4163,2)*3*O4163*POWER(1-O4163,2)+INDEX(Ci,$N4163,3)*3*POWER(O4163,2)*(1-O4163)+INDEX(Ci,$N4163,4)*POWER(O4163,3))</f>
        <v>1102.4543578177756</v>
      </c>
      <c r="Q4163" s="3">
        <f>MAX(0,MIN(P4163-V4163+W4163,'Power Curve'!$C$39))</f>
        <v>1100.424477638689</v>
      </c>
      <c r="R4163" s="3">
        <f t="shared" ref="R4163:R4169" si="1239">IF(AM4163,G4163,"")</f>
        <v>1149.71997833252</v>
      </c>
      <c r="S4163" s="3">
        <f t="shared" ref="S4163:S4169" si="1240">IF(AM4163,Q4163-R4163,"")</f>
        <v>-49.295500693830945</v>
      </c>
      <c r="T4163" s="3">
        <f t="shared" ref="T4163:T4169" si="1241">IF(AM4163,ABS(S4163),"")</f>
        <v>49.295500693830945</v>
      </c>
      <c r="V4163" s="37">
        <f t="array" ref="V4163">SUM(_xlfn.NORM.DIST($AD$3:$AD$1003,$L4163,$AA4163,FALSE)*WindSpeedStep*$AE$3:$AE$1003)/AG4163</f>
        <v>1108.6856780579149</v>
      </c>
      <c r="W4163" s="37">
        <f t="array" ref="W4163">SUM(_xlfn.NORM.DIST($AD$3:$AD$1003,$L4163,$AB4163,FALSE)*WindSpeedStep*$AE$3:$AE$1003)/AH4163</f>
        <v>1106.6557978788283</v>
      </c>
      <c r="Y4163" s="1">
        <f t="shared" ref="Y4163:Y4169" si="1242">COUNTIF(ReferenceTurbulenceWindSpeed,"&lt;"&amp;L4163)</f>
        <v>8</v>
      </c>
      <c r="Z4163" s="99">
        <f>IF(L4163&lt;'Power Curve'!$P$28,'Power Curve'!$Q$28,IF(L4163&gt;'Power Curve'!$P$29,'Power Curve'!$Q$29,INDEX(ReferenceTurbulence,Y4163)+(L4163-INDEX(ReferenceTurbulenceWindSpeed,Y4163))*(INDEX(ReferenceTurbulence,Y4163+1)-INDEX(ReferenceTurbulence,Y4163))/(INDEX(ReferenceTurbulenceWindSpeed,Y4163+1)-INDEX(ReferenceTurbulenceWindSpeed,Y4163))))</f>
        <v>0.12020885973766166</v>
      </c>
      <c r="AA4163" s="100">
        <f t="shared" si="1229"/>
        <v>1.0477414370238722</v>
      </c>
      <c r="AB4163" s="29">
        <f t="shared" si="1230"/>
        <v>0.99583354442286975</v>
      </c>
      <c r="AG4163" s="40">
        <f t="array" ref="AG4163">SUM(_xlfn.NORM.DIST($AD$3:$AD$1003,$F4163,$AA4163,FALSE)*WindSpeedStep)</f>
        <v>1.0000000000000033</v>
      </c>
      <c r="AH4163" s="40">
        <f t="array" ref="AH4163">SUM(_xlfn.NORM.DIST($AD$3:$AD$1003,$F4163,$AB4163,FALSE)*WindSpeedStep)</f>
        <v>1.0000000000000029</v>
      </c>
      <c r="AJ4163" s="47">
        <f t="shared" ref="AJ4163:AJ4226" si="1243">MROUND(L4163-Centre_First_Bin,Bin_Width)+Centre_First_Bin</f>
        <v>9</v>
      </c>
      <c r="AK4163" s="83" t="b">
        <f>COUNTIF('Power Curve'!$D$2:$D$31,AJ4163)&gt;0</f>
        <v>1</v>
      </c>
      <c r="AL4163" s="83" t="b">
        <f t="shared" ref="AL4163:AL4169" si="1244">(G4163&lt;0)</f>
        <v>0</v>
      </c>
      <c r="AM4163" s="83" t="b">
        <f t="shared" si="1231"/>
        <v>1</v>
      </c>
      <c r="AN4163" s="47" t="str">
        <f t="shared" ref="AN4163:AN4169" si="1245">IF(AM4163,IF(AND(J4163&gt;=LowerTurbLimit,J4163&lt;=UpperTurbLimit,K4163&gt;=LowerShearLimit,K4163&lt;=UpperShearLimit),"Inner","Outer"),"")</f>
        <v>Outer</v>
      </c>
      <c r="AO4163" s="48" t="str">
        <f t="shared" ref="AO4163:AO4169" si="1246">IF(M4163&lt;0,"&lt;0",TEXT(MROUND(M4163+0.05,0.1)-0.1,"0.0")&amp;"-"&amp;TEXT(MROUND(M4163+0.05,0.1),"0.0"))</f>
        <v>0.7-0.8</v>
      </c>
      <c r="AP4163" s="49" t="str">
        <f t="shared" si="1232"/>
        <v>12-13</v>
      </c>
      <c r="AQ4163" s="49" t="str">
        <f t="shared" si="1233"/>
        <v>May</v>
      </c>
      <c r="AR4163" s="48" t="str">
        <f t="shared" si="1234"/>
        <v>305-315</v>
      </c>
      <c r="AS4163" s="49" t="str">
        <f t="shared" ref="AS4163:AS4169" si="1247">IF(AM4163,IF(M4163&lt;0.5,IF(J4163&lt;=LowerTurbLimit,"LWS-LTI",IF(J4163&gt;=UpperTurbLimit,"LWS-HTI","Inner-TI")),IF(J4163&lt;=LowerTurbLimit,"HWS-LTI",IF(J4163&gt;=UpperTurbLimit,"HWS-HTI","Inner-TI"))),"")</f>
        <v>Inner-TI</v>
      </c>
    </row>
    <row r="4164" spans="5:45" x14ac:dyDescent="0.3">
      <c r="E4164" s="15">
        <v>41055.534722222219</v>
      </c>
      <c r="F4164" s="21">
        <v>8.3800000000000008</v>
      </c>
      <c r="G4164" s="21">
        <v>968.74001312255905</v>
      </c>
      <c r="H4164" s="42">
        <v>1.1736764043813634</v>
      </c>
      <c r="I4164" s="35">
        <v>307.3</v>
      </c>
      <c r="J4164" s="43">
        <v>0.16825775656324579</v>
      </c>
      <c r="K4164" s="44">
        <v>3.3258367330373455E-2</v>
      </c>
      <c r="L4164" s="26">
        <f t="shared" si="1235"/>
        <v>8.2612946780064203</v>
      </c>
      <c r="M4164" s="26">
        <f t="shared" si="1236"/>
        <v>0.63485969953892685</v>
      </c>
      <c r="N4164" s="96">
        <f t="shared" si="1237"/>
        <v>9</v>
      </c>
      <c r="O4164" s="26">
        <f t="shared" si="1238"/>
        <v>0.25249489532013847</v>
      </c>
      <c r="P4164" s="3">
        <f>IF(L4164&gt;'Power Curve'!$C$37,0,INDEX(Ci,$N4164,1)*POWER(1-O4164,3)+INDEX(Ci,$N4164,2)*3*O4164*POWER(1-O4164,2)+INDEX(Ci,$N4164,3)*3*POWER(O4164,2)*(1-O4164)+INDEX(Ci,$N4164,4)*POWER(O4164,3))</f>
        <v>957.75021238315696</v>
      </c>
      <c r="Q4164" s="3">
        <f>MAX(0,MIN(P4164-V4164+W4164,'Power Curve'!$C$39))</f>
        <v>978.16247775319118</v>
      </c>
      <c r="R4164" s="3">
        <f t="shared" si="1239"/>
        <v>968.74001312255905</v>
      </c>
      <c r="S4164" s="3">
        <f t="shared" si="1240"/>
        <v>9.4224646306321347</v>
      </c>
      <c r="T4164" s="3">
        <f t="shared" si="1241"/>
        <v>9.4224646306321347</v>
      </c>
      <c r="V4164" s="37">
        <f t="array" ref="V4164">SUM(_xlfn.NORM.DIST($AD$3:$AD$1003,$L4164,$AA4164,FALSE)*WindSpeedStep*$AE$3:$AE$1003)/AG4164</f>
        <v>956.6832720092176</v>
      </c>
      <c r="W4164" s="37">
        <f t="array" ref="W4164">SUM(_xlfn.NORM.DIST($AD$3:$AD$1003,$L4164,$AB4164,FALSE)*WindSpeedStep*$AE$3:$AE$1003)/AH4164</f>
        <v>977.09553737925182</v>
      </c>
      <c r="Y4164" s="1">
        <f t="shared" si="1242"/>
        <v>8</v>
      </c>
      <c r="Z4164" s="99">
        <f>IF(L4164&lt;'Power Curve'!$P$28,'Power Curve'!$Q$28,IF(L4164&gt;'Power Curve'!$P$29,'Power Curve'!$Q$29,INDEX(ReferenceTurbulence,Y4164)+(L4164-INDEX(ReferenceTurbulenceWindSpeed,Y4164))*(INDEX(ReferenceTurbulence,Y4164+1)-INDEX(ReferenceTurbulence,Y4164))/(INDEX(ReferenceTurbulenceWindSpeed,Y4164+1)-INDEX(ReferenceTurbulenceWindSpeed,Y4164))))</f>
        <v>0.11968647331590007</v>
      </c>
      <c r="AA4164" s="100">
        <f t="shared" ref="AA4164:AA4169" si="1248">Z4164*L4164</f>
        <v>0.98876522503400266</v>
      </c>
      <c r="AB4164" s="29">
        <f t="shared" ref="AB4164:AB4169" si="1249">L4164*J4164</f>
        <v>1.3900269088292423</v>
      </c>
      <c r="AG4164" s="40">
        <f t="array" ref="AG4164">SUM(_xlfn.NORM.DIST($AD$3:$AD$1003,$F4164,$AA4164,FALSE)*WindSpeedStep)</f>
        <v>1.0000000000000038</v>
      </c>
      <c r="AH4164" s="40">
        <f t="array" ref="AH4164">SUM(_xlfn.NORM.DIST($AD$3:$AD$1003,$F4164,$AB4164,FALSE)*WindSpeedStep)</f>
        <v>0.99999999934407147</v>
      </c>
      <c r="AJ4164" s="47">
        <f t="shared" si="1243"/>
        <v>8</v>
      </c>
      <c r="AK4164" s="83" t="b">
        <f>COUNTIF('Power Curve'!$D$2:$D$31,AJ4164)&gt;0</f>
        <v>1</v>
      </c>
      <c r="AL4164" s="83" t="b">
        <f t="shared" si="1244"/>
        <v>0</v>
      </c>
      <c r="AM4164" s="83" t="b">
        <f t="shared" ref="AM4164:AM4227" si="1250">AND(AK4164,NOT(AL4164))</f>
        <v>1</v>
      </c>
      <c r="AN4164" s="47" t="str">
        <f t="shared" si="1245"/>
        <v>Outer</v>
      </c>
      <c r="AO4164" s="48" t="str">
        <f t="shared" si="1246"/>
        <v>0.6-0.7</v>
      </c>
      <c r="AP4164" s="49" t="str">
        <f t="shared" ref="AP4164:AP4169" si="1251">IF(AM4164,HOUR(E4164)&amp;"-"&amp;HOUR(E4164)+1,"")</f>
        <v>12-13</v>
      </c>
      <c r="AQ4164" s="49" t="str">
        <f t="shared" ref="AQ4164:AQ4169" si="1252">IF(AM4164,TEXT(E4164,"mmm"),"")</f>
        <v>May</v>
      </c>
      <c r="AR4164" s="48" t="str">
        <f t="shared" ref="AR4164:AR4169" si="1253">IF(AM4164,IF(OR(I4164&lt;5,I4164&gt;=355),"355-5",MROUND(I4164,10)-5&amp;"-"&amp;MROUND(I4164,10)+5),"")</f>
        <v>305-315</v>
      </c>
      <c r="AS4164" s="49" t="str">
        <f t="shared" si="1247"/>
        <v>HWS-HTI</v>
      </c>
    </row>
    <row r="4165" spans="5:45" x14ac:dyDescent="0.3">
      <c r="E4165" s="15">
        <v>41055.541666666664</v>
      </c>
      <c r="F4165" s="21">
        <v>8.56</v>
      </c>
      <c r="G4165" s="21">
        <v>982.89001464843795</v>
      </c>
      <c r="H4165" s="42">
        <v>1.1740076586510508</v>
      </c>
      <c r="I4165" s="35">
        <v>304.8</v>
      </c>
      <c r="J4165" s="43">
        <v>0.11565420560747663</v>
      </c>
      <c r="K4165" s="44">
        <v>5.8155515124106251E-2</v>
      </c>
      <c r="L4165" s="26">
        <f t="shared" si="1235"/>
        <v>8.4395387541638467</v>
      </c>
      <c r="M4165" s="26">
        <f t="shared" si="1236"/>
        <v>0.66240789609304562</v>
      </c>
      <c r="N4165" s="96">
        <f t="shared" si="1237"/>
        <v>9</v>
      </c>
      <c r="O4165" s="26">
        <f t="shared" si="1238"/>
        <v>0.43065847046620698</v>
      </c>
      <c r="P4165" s="3">
        <f>IF(L4165&gt;'Power Curve'!$C$37,0,INDEX(Ci,$N4165,1)*POWER(1-O4165,3)+INDEX(Ci,$N4165,2)*3*O4165*POWER(1-O4165,2)+INDEX(Ci,$N4165,3)*3*POWER(O4165,2)*(1-O4165)+INDEX(Ci,$N4165,4)*POWER(O4165,3))</f>
        <v>1013.6938946295852</v>
      </c>
      <c r="Q4165" s="3">
        <f>MAX(0,MIN(P4165-V4165+W4165,'Power Curve'!$C$39))</f>
        <v>1011.882415359692</v>
      </c>
      <c r="R4165" s="3">
        <f t="shared" si="1239"/>
        <v>982.89001464843795</v>
      </c>
      <c r="S4165" s="3">
        <f t="shared" si="1240"/>
        <v>28.992400711254049</v>
      </c>
      <c r="T4165" s="3">
        <f t="shared" si="1241"/>
        <v>28.992400711254049</v>
      </c>
      <c r="V4165" s="37">
        <f t="array" ref="V4165">SUM(_xlfn.NORM.DIST($AD$3:$AD$1003,$L4165,$AA4165,FALSE)*WindSpeedStep*$AE$3:$AE$1003)/AG4165</f>
        <v>1015.2898455644471</v>
      </c>
      <c r="W4165" s="37">
        <f t="array" ref="W4165">SUM(_xlfn.NORM.DIST($AD$3:$AD$1003,$L4165,$AB4165,FALSE)*WindSpeedStep*$AE$3:$AE$1003)/AH4165</f>
        <v>1013.4783662945539</v>
      </c>
      <c r="Y4165" s="1">
        <f t="shared" si="1242"/>
        <v>8</v>
      </c>
      <c r="Z4165" s="99">
        <f>IF(L4165&lt;'Power Curve'!$P$28,'Power Curve'!$Q$28,IF(L4165&gt;'Power Curve'!$P$29,'Power Curve'!$Q$29,INDEX(ReferenceTurbulence,Y4165)+(L4165-INDEX(ReferenceTurbulenceWindSpeed,Y4165))*(INDEX(ReferenceTurbulence,Y4165+1)-INDEX(ReferenceTurbulence,Y4165))/(INDEX(ReferenceTurbulenceWindSpeed,Y4165+1)-INDEX(ReferenceTurbulenceWindSpeed,Y4165))))</f>
        <v>0.11989124451757527</v>
      </c>
      <c r="AA4165" s="100">
        <f t="shared" si="1248"/>
        <v>1.0118268043910104</v>
      </c>
      <c r="AB4165" s="29">
        <f t="shared" si="1249"/>
        <v>0.97606815030633276</v>
      </c>
      <c r="AG4165" s="40">
        <f t="array" ref="AG4165">SUM(_xlfn.NORM.DIST($AD$3:$AD$1003,$F4165,$AA4165,FALSE)*WindSpeedStep)</f>
        <v>1.0000000000000036</v>
      </c>
      <c r="AH4165" s="40">
        <f t="array" ref="AH4165">SUM(_xlfn.NORM.DIST($AD$3:$AD$1003,$F4165,$AB4165,FALSE)*WindSpeedStep)</f>
        <v>1.0000000000000036</v>
      </c>
      <c r="AJ4165" s="47">
        <f t="shared" si="1243"/>
        <v>8</v>
      </c>
      <c r="AK4165" s="83" t="b">
        <f>COUNTIF('Power Curve'!$D$2:$D$31,AJ4165)&gt;0</f>
        <v>1</v>
      </c>
      <c r="AL4165" s="83" t="b">
        <f t="shared" si="1244"/>
        <v>0</v>
      </c>
      <c r="AM4165" s="83" t="b">
        <f t="shared" si="1250"/>
        <v>1</v>
      </c>
      <c r="AN4165" s="47" t="str">
        <f t="shared" si="1245"/>
        <v>Outer</v>
      </c>
      <c r="AO4165" s="48" t="str">
        <f t="shared" si="1246"/>
        <v>0.6-0.7</v>
      </c>
      <c r="AP4165" s="49" t="str">
        <f t="shared" si="1251"/>
        <v>13-14</v>
      </c>
      <c r="AQ4165" s="49" t="str">
        <f t="shared" si="1252"/>
        <v>May</v>
      </c>
      <c r="AR4165" s="48" t="str">
        <f t="shared" si="1253"/>
        <v>295-305</v>
      </c>
      <c r="AS4165" s="49" t="str">
        <f t="shared" si="1247"/>
        <v>Inner-TI</v>
      </c>
    </row>
    <row r="4166" spans="5:45" x14ac:dyDescent="0.3">
      <c r="E4166" s="15">
        <v>41055.548611111109</v>
      </c>
      <c r="F4166" s="21">
        <v>8.92</v>
      </c>
      <c r="G4166" s="21">
        <v>1179.569953918462</v>
      </c>
      <c r="H4166" s="42">
        <v>1.1742147885270451</v>
      </c>
      <c r="I4166" s="35">
        <v>308.10000000000002</v>
      </c>
      <c r="J4166" s="43">
        <v>0.10538116591928251</v>
      </c>
      <c r="K4166" s="44">
        <v>8.534760354672144E-2</v>
      </c>
      <c r="L4166" s="26">
        <f t="shared" si="1235"/>
        <v>8.7949897987869026</v>
      </c>
      <c r="M4166" s="26">
        <f t="shared" si="1236"/>
        <v>0.7173440008643166</v>
      </c>
      <c r="N4166" s="96">
        <f t="shared" si="1237"/>
        <v>9</v>
      </c>
      <c r="O4166" s="26">
        <f t="shared" si="1238"/>
        <v>0.78594898145921332</v>
      </c>
      <c r="P4166" s="3">
        <f>IF(L4166&gt;'Power Curve'!$C$37,0,INDEX(Ci,$N4166,1)*POWER(1-O4166,3)+INDEX(Ci,$N4166,2)*3*O4166*POWER(1-O4166,2)+INDEX(Ci,$N4166,3)*3*POWER(O4166,2)*(1-O4166)+INDEX(Ci,$N4166,4)*POWER(O4166,3))</f>
        <v>1128.1469063881677</v>
      </c>
      <c r="Q4166" s="3">
        <f>MAX(0,MIN(P4166-V4166+W4166,'Power Curve'!$C$39))</f>
        <v>1123.3750708637374</v>
      </c>
      <c r="R4166" s="3">
        <f t="shared" si="1239"/>
        <v>1179.569953918462</v>
      </c>
      <c r="S4166" s="3">
        <f t="shared" si="1240"/>
        <v>-56.194883054724642</v>
      </c>
      <c r="T4166" s="3">
        <f t="shared" si="1241"/>
        <v>56.194883054724642</v>
      </c>
      <c r="V4166" s="37">
        <f t="array" ref="V4166">SUM(_xlfn.NORM.DIST($AD$3:$AD$1003,$L4166,$AA4166,FALSE)*WindSpeedStep*$AE$3:$AE$1003)/AG4166</f>
        <v>1135.7431401060835</v>
      </c>
      <c r="W4166" s="37">
        <f t="array" ref="W4166">SUM(_xlfn.NORM.DIST($AD$3:$AD$1003,$L4166,$AB4166,FALSE)*WindSpeedStep*$AE$3:$AE$1003)/AH4166</f>
        <v>1130.9713045816532</v>
      </c>
      <c r="Y4166" s="1">
        <f t="shared" si="1242"/>
        <v>8</v>
      </c>
      <c r="Z4166" s="99">
        <f>IF(L4166&lt;'Power Curve'!$P$28,'Power Curve'!$Q$28,IF(L4166&gt;'Power Curve'!$P$29,'Power Curve'!$Q$29,INDEX(ReferenceTurbulence,Y4166)+(L4166-INDEX(ReferenceTurbulenceWindSpeed,Y4166))*(INDEX(ReferenceTurbulence,Y4166+1)-INDEX(ReferenceTurbulence,Y4166))/(INDEX(ReferenceTurbulenceWindSpeed,Y4166+1)-INDEX(ReferenceTurbulenceWindSpeed,Y4166))))</f>
        <v>0.12029959546596743</v>
      </c>
      <c r="AA4166" s="100">
        <f t="shared" si="1248"/>
        <v>1.0580337149213745</v>
      </c>
      <c r="AB4166" s="29">
        <f t="shared" si="1249"/>
        <v>0.92682627924435967</v>
      </c>
      <c r="AG4166" s="40">
        <f t="array" ref="AG4166">SUM(_xlfn.NORM.DIST($AD$3:$AD$1003,$F4166,$AA4166,FALSE)*WindSpeedStep)</f>
        <v>1.0000000000000036</v>
      </c>
      <c r="AH4166" s="40">
        <f t="array" ref="AH4166">SUM(_xlfn.NORM.DIST($AD$3:$AD$1003,$F4166,$AB4166,FALSE)*WindSpeedStep)</f>
        <v>1.0000000000000036</v>
      </c>
      <c r="AJ4166" s="47">
        <f t="shared" si="1243"/>
        <v>9</v>
      </c>
      <c r="AK4166" s="83" t="b">
        <f>COUNTIF('Power Curve'!$D$2:$D$31,AJ4166)&gt;0</f>
        <v>1</v>
      </c>
      <c r="AL4166" s="83" t="b">
        <f t="shared" si="1244"/>
        <v>0</v>
      </c>
      <c r="AM4166" s="83" t="b">
        <f t="shared" si="1250"/>
        <v>1</v>
      </c>
      <c r="AN4166" s="47" t="str">
        <f t="shared" si="1245"/>
        <v>Outer</v>
      </c>
      <c r="AO4166" s="48" t="str">
        <f t="shared" si="1246"/>
        <v>0.7-0.8</v>
      </c>
      <c r="AP4166" s="49" t="str">
        <f t="shared" si="1251"/>
        <v>13-14</v>
      </c>
      <c r="AQ4166" s="49" t="str">
        <f t="shared" si="1252"/>
        <v>May</v>
      </c>
      <c r="AR4166" s="48" t="str">
        <f t="shared" si="1253"/>
        <v>305-315</v>
      </c>
      <c r="AS4166" s="49" t="str">
        <f t="shared" si="1247"/>
        <v>Inner-TI</v>
      </c>
    </row>
    <row r="4167" spans="5:45" x14ac:dyDescent="0.3">
      <c r="E4167" s="15">
        <v>41055.555555555555</v>
      </c>
      <c r="F4167" s="21">
        <v>8.14</v>
      </c>
      <c r="G4167" s="21">
        <v>926.52002334594772</v>
      </c>
      <c r="H4167" s="42">
        <v>1.1736764043813634</v>
      </c>
      <c r="I4167" s="35">
        <v>304.60000000000002</v>
      </c>
      <c r="J4167" s="43">
        <v>0.15601965601965601</v>
      </c>
      <c r="K4167" s="44">
        <v>7.1551338273946358E-2</v>
      </c>
      <c r="L4167" s="26">
        <f t="shared" si="1235"/>
        <v>8.0246943530993153</v>
      </c>
      <c r="M4167" s="26">
        <f t="shared" si="1236"/>
        <v>0.59829235662452551</v>
      </c>
      <c r="N4167" s="96">
        <f t="shared" si="1237"/>
        <v>9</v>
      </c>
      <c r="O4167" s="26">
        <f t="shared" si="1238"/>
        <v>1.6001427066299256E-2</v>
      </c>
      <c r="P4167" s="3">
        <f>IF(L4167&gt;'Power Curve'!$C$37,0,INDEX(Ci,$N4167,1)*POWER(1-O4167,3)+INDEX(Ci,$N4167,2)*3*O4167*POWER(1-O4167,2)+INDEX(Ci,$N4167,3)*3*POWER(O4167,2)*(1-O4167)+INDEX(Ci,$N4167,4)*POWER(O4167,3))</f>
        <v>885.53301333297816</v>
      </c>
      <c r="Q4167" s="3">
        <f>MAX(0,MIN(P4167-V4167+W4167,'Power Curve'!$C$39))</f>
        <v>902.41876126691307</v>
      </c>
      <c r="R4167" s="3">
        <f t="shared" si="1239"/>
        <v>926.52002334594772</v>
      </c>
      <c r="S4167" s="3">
        <f t="shared" si="1240"/>
        <v>-24.101262079034655</v>
      </c>
      <c r="T4167" s="3">
        <f t="shared" si="1241"/>
        <v>24.101262079034655</v>
      </c>
      <c r="V4167" s="37">
        <f t="array" ref="V4167">SUM(_xlfn.NORM.DIST($AD$3:$AD$1003,$L4167,$AA4167,FALSE)*WindSpeedStep*$AE$3:$AE$1003)/AG4167</f>
        <v>881.42548812196958</v>
      </c>
      <c r="W4167" s="37">
        <f t="array" ref="W4167">SUM(_xlfn.NORM.DIST($AD$3:$AD$1003,$L4167,$AB4167,FALSE)*WindSpeedStep*$AE$3:$AE$1003)/AH4167</f>
        <v>898.31123605590449</v>
      </c>
      <c r="Y4167" s="1">
        <f t="shared" si="1242"/>
        <v>8</v>
      </c>
      <c r="Z4167" s="99">
        <f>IF(L4167&lt;'Power Curve'!$P$28,'Power Curve'!$Q$28,IF(L4167&gt;'Power Curve'!$P$29,'Power Curve'!$Q$29,INDEX(ReferenceTurbulence,Y4167)+(L4167-INDEX(ReferenceTurbulenceWindSpeed,Y4167))*(INDEX(ReferenceTurbulence,Y4167+1)-INDEX(ReferenceTurbulence,Y4167))/(INDEX(ReferenceTurbulenceWindSpeed,Y4167+1)-INDEX(ReferenceTurbulenceWindSpeed,Y4167))))</f>
        <v>0.11941466101283549</v>
      </c>
      <c r="AA4167" s="100">
        <f t="shared" si="1248"/>
        <v>0.95826615590696995</v>
      </c>
      <c r="AB4167" s="29">
        <f t="shared" si="1249"/>
        <v>1.2520100526334312</v>
      </c>
      <c r="AG4167" s="40">
        <f t="array" ref="AG4167">SUM(_xlfn.NORM.DIST($AD$3:$AD$1003,$F4167,$AA4167,FALSE)*WindSpeedStep)</f>
        <v>1.0000000000000033</v>
      </c>
      <c r="AH4167" s="40">
        <f t="array" ref="AH4167">SUM(_xlfn.NORM.DIST($AD$3:$AD$1003,$F4167,$AB4167,FALSE)*WindSpeedStep)</f>
        <v>0.99999999996989919</v>
      </c>
      <c r="AJ4167" s="47">
        <f t="shared" si="1243"/>
        <v>8</v>
      </c>
      <c r="AK4167" s="83" t="b">
        <f>COUNTIF('Power Curve'!$D$2:$D$31,AJ4167)&gt;0</f>
        <v>1</v>
      </c>
      <c r="AL4167" s="83" t="b">
        <f t="shared" si="1244"/>
        <v>0</v>
      </c>
      <c r="AM4167" s="83" t="b">
        <f t="shared" si="1250"/>
        <v>1</v>
      </c>
      <c r="AN4167" s="47" t="str">
        <f t="shared" si="1245"/>
        <v>Outer</v>
      </c>
      <c r="AO4167" s="48" t="str">
        <f t="shared" si="1246"/>
        <v>0.5-0.6</v>
      </c>
      <c r="AP4167" s="49" t="str">
        <f t="shared" si="1251"/>
        <v>13-14</v>
      </c>
      <c r="AQ4167" s="49" t="str">
        <f t="shared" si="1252"/>
        <v>May</v>
      </c>
      <c r="AR4167" s="48" t="str">
        <f t="shared" si="1253"/>
        <v>295-305</v>
      </c>
      <c r="AS4167" s="49" t="str">
        <f t="shared" si="1247"/>
        <v>HWS-HTI</v>
      </c>
    </row>
    <row r="4168" spans="5:45" x14ac:dyDescent="0.3">
      <c r="E4168" s="15">
        <v>41055.5625</v>
      </c>
      <c r="F4168" s="21">
        <v>8.34</v>
      </c>
      <c r="G4168" s="21">
        <v>1064.149978637696</v>
      </c>
      <c r="H4168" s="42">
        <v>1.1735108473358704</v>
      </c>
      <c r="I4168" s="35">
        <v>304.89999999999998</v>
      </c>
      <c r="J4168" s="43">
        <v>0.10071942446043165</v>
      </c>
      <c r="K4168" s="44">
        <v>4.8912072907533806E-2</v>
      </c>
      <c r="L4168" s="26">
        <f t="shared" si="1235"/>
        <v>8.2214746845073901</v>
      </c>
      <c r="M4168" s="26">
        <f t="shared" si="1236"/>
        <v>0.62870539118072843</v>
      </c>
      <c r="N4168" s="96">
        <f t="shared" si="1237"/>
        <v>9</v>
      </c>
      <c r="O4168" s="26">
        <f t="shared" si="1238"/>
        <v>0.21269288586758003</v>
      </c>
      <c r="P4168" s="3">
        <f>IF(L4168&gt;'Power Curve'!$C$37,0,INDEX(Ci,$N4168,1)*POWER(1-O4168,3)+INDEX(Ci,$N4168,2)*3*O4168*POWER(1-O4168,2)+INDEX(Ci,$N4168,3)*3*POWER(O4168,2)*(1-O4168)+INDEX(Ci,$N4168,4)*POWER(O4168,3))</f>
        <v>945.42063034886553</v>
      </c>
      <c r="Q4168" s="3">
        <f>MAX(0,MIN(P4168-V4168+W4168,'Power Curve'!$C$39))</f>
        <v>937.07271347429025</v>
      </c>
      <c r="R4168" s="3">
        <f t="shared" si="1239"/>
        <v>1064.149978637696</v>
      </c>
      <c r="S4168" s="3">
        <f t="shared" si="1240"/>
        <v>-127.07726516340574</v>
      </c>
      <c r="T4168" s="3">
        <f t="shared" si="1241"/>
        <v>127.07726516340574</v>
      </c>
      <c r="V4168" s="37">
        <f t="array" ref="V4168">SUM(_xlfn.NORM.DIST($AD$3:$AD$1003,$L4168,$AA4168,FALSE)*WindSpeedStep*$AE$3:$AE$1003)/AG4168</f>
        <v>943.80372834087075</v>
      </c>
      <c r="W4168" s="37">
        <f t="array" ref="W4168">SUM(_xlfn.NORM.DIST($AD$3:$AD$1003,$L4168,$AB4168,FALSE)*WindSpeedStep*$AE$3:$AE$1003)/AH4168</f>
        <v>935.45581146629547</v>
      </c>
      <c r="Y4168" s="1">
        <f t="shared" si="1242"/>
        <v>8</v>
      </c>
      <c r="Z4168" s="99">
        <f>IF(L4168&lt;'Power Curve'!$P$28,'Power Curve'!$Q$28,IF(L4168&gt;'Power Curve'!$P$29,'Power Curve'!$Q$29,INDEX(ReferenceTurbulence,Y4168)+(L4168-INDEX(ReferenceTurbulenceWindSpeed,Y4168))*(INDEX(ReferenceTurbulence,Y4168+1)-INDEX(ReferenceTurbulence,Y4168))/(INDEX(ReferenceTurbulenceWindSpeed,Y4168+1)-INDEX(ReferenceTurbulenceWindSpeed,Y4168))))</f>
        <v>0.11964072712284123</v>
      </c>
      <c r="AA4168" s="100">
        <f t="shared" si="1248"/>
        <v>0.98362320927649582</v>
      </c>
      <c r="AB4168" s="29">
        <f t="shared" si="1249"/>
        <v>0.82806219843959328</v>
      </c>
      <c r="AG4168" s="40">
        <f t="array" ref="AG4168">SUM(_xlfn.NORM.DIST($AD$3:$AD$1003,$F4168,$AA4168,FALSE)*WindSpeedStep)</f>
        <v>1.0000000000000036</v>
      </c>
      <c r="AH4168" s="40">
        <f t="array" ref="AH4168">SUM(_xlfn.NORM.DIST($AD$3:$AD$1003,$F4168,$AB4168,FALSE)*WindSpeedStep)</f>
        <v>1.0000000000000033</v>
      </c>
      <c r="AJ4168" s="47">
        <f t="shared" si="1243"/>
        <v>8</v>
      </c>
      <c r="AK4168" s="83" t="b">
        <f>COUNTIF('Power Curve'!$D$2:$D$31,AJ4168)&gt;0</f>
        <v>1</v>
      </c>
      <c r="AL4168" s="83" t="b">
        <f t="shared" si="1244"/>
        <v>0</v>
      </c>
      <c r="AM4168" s="83" t="b">
        <f t="shared" si="1250"/>
        <v>1</v>
      </c>
      <c r="AN4168" s="47" t="str">
        <f t="shared" si="1245"/>
        <v>Outer</v>
      </c>
      <c r="AO4168" s="48" t="str">
        <f t="shared" si="1246"/>
        <v>0.6-0.7</v>
      </c>
      <c r="AP4168" s="49" t="str">
        <f t="shared" si="1251"/>
        <v>13-14</v>
      </c>
      <c r="AQ4168" s="49" t="str">
        <f t="shared" si="1252"/>
        <v>May</v>
      </c>
      <c r="AR4168" s="48" t="str">
        <f t="shared" si="1253"/>
        <v>295-305</v>
      </c>
      <c r="AS4168" s="49" t="str">
        <f t="shared" si="1247"/>
        <v>Inner-TI</v>
      </c>
    </row>
    <row r="4169" spans="5:45" x14ac:dyDescent="0.3">
      <c r="E4169" s="15">
        <v>41055.597222222219</v>
      </c>
      <c r="F4169" s="21">
        <v>7.58</v>
      </c>
      <c r="G4169" s="21">
        <v>680.29998016357422</v>
      </c>
      <c r="H4169" s="42">
        <v>1.1731146870492191</v>
      </c>
      <c r="I4169" s="35">
        <v>310.8</v>
      </c>
      <c r="J4169" s="43">
        <v>0.1029023746701847</v>
      </c>
      <c r="K4169" s="44">
        <v>2.3527982489637923E-2</v>
      </c>
      <c r="L4169" s="26">
        <f t="shared" si="1235"/>
        <v>7.4714346139037007</v>
      </c>
      <c r="M4169" s="26">
        <f t="shared" si="1236"/>
        <v>0.51278428045497004</v>
      </c>
      <c r="N4169" s="96">
        <f t="shared" si="1237"/>
        <v>8</v>
      </c>
      <c r="O4169" s="26">
        <f t="shared" si="1238"/>
        <v>0.45926690583420432</v>
      </c>
      <c r="P4169" s="3">
        <f>IF(L4169&gt;'Power Curve'!$C$37,0,INDEX(Ci,$N4169,1)*POWER(1-O4169,3)+INDEX(Ci,$N4169,2)*3*O4169*POWER(1-O4169,2)+INDEX(Ci,$N4169,3)*3*POWER(O4169,2)*(1-O4169)+INDEX(Ci,$N4169,4)*POWER(O4169,3))</f>
        <v>723.80137922750907</v>
      </c>
      <c r="Q4169" s="3">
        <f>MAX(0,MIN(P4169-V4169+W4169,'Power Curve'!$C$39))</f>
        <v>718.01351919803426</v>
      </c>
      <c r="R4169" s="3">
        <f t="shared" si="1239"/>
        <v>680.29998016357422</v>
      </c>
      <c r="S4169" s="3">
        <f t="shared" si="1240"/>
        <v>37.713539034460041</v>
      </c>
      <c r="T4169" s="3">
        <f t="shared" si="1241"/>
        <v>37.713539034460041</v>
      </c>
      <c r="V4169" s="37">
        <f t="array" ref="V4169">SUM(_xlfn.NORM.DIST($AD$3:$AD$1003,$L4169,$AA4169,FALSE)*WindSpeedStep*$AE$3:$AE$1003)/AG4169</f>
        <v>718.57817634204196</v>
      </c>
      <c r="W4169" s="37">
        <f t="array" ref="W4169">SUM(_xlfn.NORM.DIST($AD$3:$AD$1003,$L4169,$AB4169,FALSE)*WindSpeedStep*$AE$3:$AE$1003)/AH4169</f>
        <v>712.79031631256714</v>
      </c>
      <c r="Y4169" s="1">
        <f t="shared" si="1242"/>
        <v>7</v>
      </c>
      <c r="Z4169" s="99">
        <f>IF(L4169&lt;'Power Curve'!$P$28,'Power Curve'!$Q$28,IF(L4169&gt;'Power Curve'!$P$29,'Power Curve'!$Q$29,INDEX(ReferenceTurbulence,Y4169)+(L4169-INDEX(ReferenceTurbulenceWindSpeed,Y4169))*(INDEX(ReferenceTurbulence,Y4169+1)-INDEX(ReferenceTurbulence,Y4169))/(INDEX(ReferenceTurbulenceWindSpeed,Y4169+1)-INDEX(ReferenceTurbulenceWindSpeed,Y4169))))</f>
        <v>0.11954548971527029</v>
      </c>
      <c r="AA4169" s="100">
        <f t="shared" si="1248"/>
        <v>0.89317630979473928</v>
      </c>
      <c r="AB4169" s="29">
        <f t="shared" si="1249"/>
        <v>0.76882836396370535</v>
      </c>
      <c r="AG4169" s="40">
        <f t="array" ref="AG4169">SUM(_xlfn.NORM.DIST($AD$3:$AD$1003,$F4169,$AA4169,FALSE)*WindSpeedStep)</f>
        <v>1.0000000000000038</v>
      </c>
      <c r="AH4169" s="40">
        <f t="array" ref="AH4169">SUM(_xlfn.NORM.DIST($AD$3:$AD$1003,$F4169,$AB4169,FALSE)*WindSpeedStep)</f>
        <v>1.0000000000000031</v>
      </c>
      <c r="AJ4169" s="47">
        <f t="shared" si="1243"/>
        <v>7</v>
      </c>
      <c r="AK4169" s="83" t="b">
        <f>COUNTIF('Power Curve'!$D$2:$D$31,AJ4169)&gt;0</f>
        <v>1</v>
      </c>
      <c r="AL4169" s="83" t="b">
        <f t="shared" si="1244"/>
        <v>0</v>
      </c>
      <c r="AM4169" s="83" t="b">
        <f t="shared" si="1250"/>
        <v>1</v>
      </c>
      <c r="AN4169" s="47" t="str">
        <f t="shared" si="1245"/>
        <v>Outer</v>
      </c>
      <c r="AO4169" s="48" t="str">
        <f t="shared" si="1246"/>
        <v>0.5-0.6</v>
      </c>
      <c r="AP4169" s="49" t="str">
        <f t="shared" si="1251"/>
        <v>14-15</v>
      </c>
      <c r="AQ4169" s="49" t="str">
        <f t="shared" si="1252"/>
        <v>May</v>
      </c>
      <c r="AR4169" s="48" t="str">
        <f t="shared" si="1253"/>
        <v>305-315</v>
      </c>
      <c r="AS4169" s="49" t="str">
        <f t="shared" si="1247"/>
        <v>Inner-TI</v>
      </c>
    </row>
    <row r="4170" spans="5:45" x14ac:dyDescent="0.3">
      <c r="E4170" s="15"/>
      <c r="L4170" s="26"/>
      <c r="M4170" s="26"/>
      <c r="N4170" s="96"/>
      <c r="O4170" s="26"/>
      <c r="V4170" s="37"/>
      <c r="W4170" s="37"/>
      <c r="Z4170" s="29"/>
      <c r="AA4170" s="29"/>
      <c r="AB4170" s="29"/>
      <c r="AG4170" s="40"/>
      <c r="AH4170" s="40"/>
      <c r="AJ4170" s="47">
        <f t="shared" si="1243"/>
        <v>0</v>
      </c>
      <c r="AK4170" s="83" t="b">
        <f>COUNTIF('Power Curve'!$D$2:$D$31,AJ4170)&gt;0</f>
        <v>0</v>
      </c>
      <c r="AL4170" s="47"/>
      <c r="AM4170" s="83" t="b">
        <f t="shared" si="1250"/>
        <v>0</v>
      </c>
      <c r="AN4170" s="47"/>
      <c r="AO4170" s="48"/>
      <c r="AP4170" s="49"/>
      <c r="AQ4170" s="49"/>
      <c r="AR4170" s="48"/>
      <c r="AS4170" s="49"/>
    </row>
    <row r="4171" spans="5:45" x14ac:dyDescent="0.3">
      <c r="E4171" s="15"/>
      <c r="L4171" s="26"/>
      <c r="M4171" s="26"/>
      <c r="N4171" s="96"/>
      <c r="O4171" s="26"/>
      <c r="V4171" s="37"/>
      <c r="W4171" s="37"/>
      <c r="Z4171" s="29"/>
      <c r="AA4171" s="29"/>
      <c r="AB4171" s="29"/>
      <c r="AG4171" s="40"/>
      <c r="AH4171" s="40"/>
      <c r="AJ4171" s="47">
        <f t="shared" si="1243"/>
        <v>0</v>
      </c>
      <c r="AK4171" s="83" t="b">
        <f>COUNTIF('Power Curve'!$D$2:$D$31,AJ4171)&gt;0</f>
        <v>0</v>
      </c>
      <c r="AL4171" s="47"/>
      <c r="AM4171" s="83" t="b">
        <f t="shared" si="1250"/>
        <v>0</v>
      </c>
      <c r="AN4171" s="47"/>
      <c r="AO4171" s="48"/>
      <c r="AP4171" s="49"/>
      <c r="AQ4171" s="49"/>
      <c r="AR4171" s="48"/>
      <c r="AS4171" s="49"/>
    </row>
    <row r="4172" spans="5:45" x14ac:dyDescent="0.3">
      <c r="E4172" s="15"/>
      <c r="L4172" s="26"/>
      <c r="M4172" s="26"/>
      <c r="N4172" s="96"/>
      <c r="O4172" s="26"/>
      <c r="V4172" s="37"/>
      <c r="W4172" s="37"/>
      <c r="Z4172" s="29"/>
      <c r="AA4172" s="29"/>
      <c r="AB4172" s="29"/>
      <c r="AG4172" s="40"/>
      <c r="AH4172" s="40"/>
      <c r="AJ4172" s="47">
        <f t="shared" si="1243"/>
        <v>0</v>
      </c>
      <c r="AK4172" s="83" t="b">
        <f>COUNTIF('Power Curve'!$D$2:$D$31,AJ4172)&gt;0</f>
        <v>0</v>
      </c>
      <c r="AL4172" s="47"/>
      <c r="AM4172" s="83" t="b">
        <f t="shared" si="1250"/>
        <v>0</v>
      </c>
      <c r="AN4172" s="47"/>
      <c r="AO4172" s="48"/>
      <c r="AP4172" s="49"/>
      <c r="AQ4172" s="49"/>
      <c r="AR4172" s="48"/>
      <c r="AS4172" s="49"/>
    </row>
    <row r="4173" spans="5:45" x14ac:dyDescent="0.3">
      <c r="E4173" s="15"/>
      <c r="L4173" s="26"/>
      <c r="M4173" s="26"/>
      <c r="N4173" s="96"/>
      <c r="O4173" s="26"/>
      <c r="V4173" s="37"/>
      <c r="W4173" s="37"/>
      <c r="Z4173" s="29"/>
      <c r="AA4173" s="29"/>
      <c r="AB4173" s="29"/>
      <c r="AG4173" s="40"/>
      <c r="AH4173" s="40"/>
      <c r="AJ4173" s="47">
        <f t="shared" si="1243"/>
        <v>0</v>
      </c>
      <c r="AK4173" s="83" t="b">
        <f>COUNTIF('Power Curve'!$D$2:$D$31,AJ4173)&gt;0</f>
        <v>0</v>
      </c>
      <c r="AL4173" s="47"/>
      <c r="AM4173" s="83" t="b">
        <f t="shared" si="1250"/>
        <v>0</v>
      </c>
      <c r="AN4173" s="47"/>
      <c r="AO4173" s="48"/>
      <c r="AP4173" s="49"/>
      <c r="AQ4173" s="49"/>
      <c r="AR4173" s="48"/>
      <c r="AS4173" s="49"/>
    </row>
    <row r="4174" spans="5:45" x14ac:dyDescent="0.3">
      <c r="E4174" s="15"/>
      <c r="L4174" s="26"/>
      <c r="M4174" s="26"/>
      <c r="N4174" s="96"/>
      <c r="O4174" s="26"/>
      <c r="V4174" s="37"/>
      <c r="W4174" s="37"/>
      <c r="Z4174" s="29"/>
      <c r="AA4174" s="29"/>
      <c r="AB4174" s="29"/>
      <c r="AG4174" s="40"/>
      <c r="AH4174" s="40"/>
      <c r="AJ4174" s="47">
        <f t="shared" si="1243"/>
        <v>0</v>
      </c>
      <c r="AK4174" s="83" t="b">
        <f>COUNTIF('Power Curve'!$D$2:$D$31,AJ4174)&gt;0</f>
        <v>0</v>
      </c>
      <c r="AL4174" s="47"/>
      <c r="AM4174" s="83" t="b">
        <f t="shared" si="1250"/>
        <v>0</v>
      </c>
      <c r="AN4174" s="47"/>
      <c r="AO4174" s="48"/>
      <c r="AP4174" s="49"/>
      <c r="AQ4174" s="49"/>
      <c r="AR4174" s="48"/>
      <c r="AS4174" s="49"/>
    </row>
    <row r="4175" spans="5:45" x14ac:dyDescent="0.3">
      <c r="E4175" s="15"/>
      <c r="L4175" s="26"/>
      <c r="M4175" s="26"/>
      <c r="N4175" s="96"/>
      <c r="O4175" s="26"/>
      <c r="V4175" s="37"/>
      <c r="W4175" s="37"/>
      <c r="Z4175" s="29"/>
      <c r="AA4175" s="29"/>
      <c r="AB4175" s="29"/>
      <c r="AG4175" s="40"/>
      <c r="AH4175" s="40"/>
      <c r="AJ4175" s="47">
        <f t="shared" si="1243"/>
        <v>0</v>
      </c>
      <c r="AK4175" s="83" t="b">
        <f>COUNTIF('Power Curve'!$D$2:$D$31,AJ4175)&gt;0</f>
        <v>0</v>
      </c>
      <c r="AL4175" s="47"/>
      <c r="AM4175" s="83" t="b">
        <f t="shared" si="1250"/>
        <v>0</v>
      </c>
      <c r="AN4175" s="47"/>
      <c r="AO4175" s="48"/>
      <c r="AP4175" s="49"/>
      <c r="AQ4175" s="49"/>
      <c r="AR4175" s="48"/>
      <c r="AS4175" s="49"/>
    </row>
    <row r="4176" spans="5:45" x14ac:dyDescent="0.3">
      <c r="E4176" s="15"/>
      <c r="L4176" s="26"/>
      <c r="M4176" s="26"/>
      <c r="N4176" s="96"/>
      <c r="O4176" s="26"/>
      <c r="V4176" s="37"/>
      <c r="W4176" s="37"/>
      <c r="Z4176" s="29"/>
      <c r="AA4176" s="29"/>
      <c r="AB4176" s="29"/>
      <c r="AG4176" s="40"/>
      <c r="AH4176" s="40"/>
      <c r="AJ4176" s="47">
        <f t="shared" si="1243"/>
        <v>0</v>
      </c>
      <c r="AK4176" s="83" t="b">
        <f>COUNTIF('Power Curve'!$D$2:$D$31,AJ4176)&gt;0</f>
        <v>0</v>
      </c>
      <c r="AL4176" s="47"/>
      <c r="AM4176" s="83" t="b">
        <f t="shared" si="1250"/>
        <v>0</v>
      </c>
      <c r="AN4176" s="47"/>
      <c r="AO4176" s="48"/>
      <c r="AP4176" s="49"/>
      <c r="AQ4176" s="49"/>
      <c r="AR4176" s="48"/>
      <c r="AS4176" s="49"/>
    </row>
    <row r="4177" spans="5:45" x14ac:dyDescent="0.3">
      <c r="E4177" s="15"/>
      <c r="L4177" s="26"/>
      <c r="M4177" s="26"/>
      <c r="N4177" s="96"/>
      <c r="O4177" s="26"/>
      <c r="V4177" s="37"/>
      <c r="W4177" s="37"/>
      <c r="Z4177" s="29"/>
      <c r="AA4177" s="29"/>
      <c r="AB4177" s="29"/>
      <c r="AG4177" s="40"/>
      <c r="AH4177" s="40"/>
      <c r="AJ4177" s="47">
        <f t="shared" si="1243"/>
        <v>0</v>
      </c>
      <c r="AK4177" s="83" t="b">
        <f>COUNTIF('Power Curve'!$D$2:$D$31,AJ4177)&gt;0</f>
        <v>0</v>
      </c>
      <c r="AL4177" s="47"/>
      <c r="AM4177" s="83" t="b">
        <f t="shared" si="1250"/>
        <v>0</v>
      </c>
      <c r="AN4177" s="47"/>
      <c r="AO4177" s="48"/>
      <c r="AP4177" s="49"/>
      <c r="AQ4177" s="49"/>
      <c r="AR4177" s="48"/>
      <c r="AS4177" s="49"/>
    </row>
    <row r="4178" spans="5:45" x14ac:dyDescent="0.3">
      <c r="E4178" s="15"/>
      <c r="L4178" s="26"/>
      <c r="M4178" s="26"/>
      <c r="N4178" s="96"/>
      <c r="O4178" s="26"/>
      <c r="V4178" s="37"/>
      <c r="W4178" s="37"/>
      <c r="Z4178" s="29"/>
      <c r="AA4178" s="29"/>
      <c r="AB4178" s="29"/>
      <c r="AG4178" s="40"/>
      <c r="AH4178" s="40"/>
      <c r="AJ4178" s="47">
        <f t="shared" si="1243"/>
        <v>0</v>
      </c>
      <c r="AK4178" s="83" t="b">
        <f>COUNTIF('Power Curve'!$D$2:$D$31,AJ4178)&gt;0</f>
        <v>0</v>
      </c>
      <c r="AL4178" s="47"/>
      <c r="AM4178" s="83" t="b">
        <f t="shared" si="1250"/>
        <v>0</v>
      </c>
      <c r="AN4178" s="47"/>
      <c r="AO4178" s="48"/>
      <c r="AP4178" s="49"/>
      <c r="AQ4178" s="49"/>
      <c r="AR4178" s="48"/>
      <c r="AS4178" s="49"/>
    </row>
    <row r="4179" spans="5:45" x14ac:dyDescent="0.3">
      <c r="E4179" s="15"/>
      <c r="L4179" s="26"/>
      <c r="M4179" s="26"/>
      <c r="N4179" s="96"/>
      <c r="O4179" s="26"/>
      <c r="V4179" s="37"/>
      <c r="W4179" s="37"/>
      <c r="Z4179" s="29"/>
      <c r="AA4179" s="29"/>
      <c r="AB4179" s="29"/>
      <c r="AG4179" s="40"/>
      <c r="AH4179" s="40"/>
      <c r="AJ4179" s="47">
        <f t="shared" si="1243"/>
        <v>0</v>
      </c>
      <c r="AK4179" s="83" t="b">
        <f>COUNTIF('Power Curve'!$D$2:$D$31,AJ4179)&gt;0</f>
        <v>0</v>
      </c>
      <c r="AL4179" s="47"/>
      <c r="AM4179" s="83" t="b">
        <f t="shared" si="1250"/>
        <v>0</v>
      </c>
      <c r="AN4179" s="47"/>
      <c r="AO4179" s="48"/>
      <c r="AP4179" s="49"/>
      <c r="AQ4179" s="49"/>
      <c r="AR4179" s="48"/>
      <c r="AS4179" s="49"/>
    </row>
    <row r="4180" spans="5:45" x14ac:dyDescent="0.3">
      <c r="E4180" s="15"/>
      <c r="L4180" s="26"/>
      <c r="M4180" s="26"/>
      <c r="N4180" s="96"/>
      <c r="O4180" s="26"/>
      <c r="V4180" s="37"/>
      <c r="W4180" s="37"/>
      <c r="Z4180" s="29"/>
      <c r="AA4180" s="29"/>
      <c r="AB4180" s="29"/>
      <c r="AG4180" s="40"/>
      <c r="AH4180" s="40"/>
      <c r="AJ4180" s="47">
        <f t="shared" si="1243"/>
        <v>0</v>
      </c>
      <c r="AK4180" s="83" t="b">
        <f>COUNTIF('Power Curve'!$D$2:$D$31,AJ4180)&gt;0</f>
        <v>0</v>
      </c>
      <c r="AL4180" s="47"/>
      <c r="AM4180" s="83" t="b">
        <f t="shared" si="1250"/>
        <v>0</v>
      </c>
      <c r="AN4180" s="47"/>
      <c r="AO4180" s="48"/>
      <c r="AP4180" s="49"/>
      <c r="AQ4180" s="49"/>
      <c r="AR4180" s="48"/>
      <c r="AS4180" s="49"/>
    </row>
    <row r="4181" spans="5:45" x14ac:dyDescent="0.3">
      <c r="E4181" s="15"/>
      <c r="L4181" s="26"/>
      <c r="M4181" s="26"/>
      <c r="N4181" s="96"/>
      <c r="O4181" s="26"/>
      <c r="V4181" s="37"/>
      <c r="W4181" s="37"/>
      <c r="Z4181" s="29"/>
      <c r="AA4181" s="29"/>
      <c r="AB4181" s="29"/>
      <c r="AG4181" s="40"/>
      <c r="AH4181" s="40"/>
      <c r="AJ4181" s="47">
        <f t="shared" si="1243"/>
        <v>0</v>
      </c>
      <c r="AK4181" s="83" t="b">
        <f>COUNTIF('Power Curve'!$D$2:$D$31,AJ4181)&gt;0</f>
        <v>0</v>
      </c>
      <c r="AL4181" s="47"/>
      <c r="AM4181" s="83" t="b">
        <f t="shared" si="1250"/>
        <v>0</v>
      </c>
      <c r="AN4181" s="47"/>
      <c r="AO4181" s="48"/>
      <c r="AP4181" s="49"/>
      <c r="AQ4181" s="49"/>
      <c r="AR4181" s="48"/>
      <c r="AS4181" s="49"/>
    </row>
    <row r="4182" spans="5:45" x14ac:dyDescent="0.3">
      <c r="E4182" s="15"/>
      <c r="L4182" s="26"/>
      <c r="M4182" s="26"/>
      <c r="N4182" s="96"/>
      <c r="O4182" s="26"/>
      <c r="V4182" s="37"/>
      <c r="W4182" s="37"/>
      <c r="Z4182" s="29"/>
      <c r="AA4182" s="29"/>
      <c r="AB4182" s="29"/>
      <c r="AG4182" s="40"/>
      <c r="AH4182" s="40"/>
      <c r="AJ4182" s="47">
        <f t="shared" si="1243"/>
        <v>0</v>
      </c>
      <c r="AK4182" s="83" t="b">
        <f>COUNTIF('Power Curve'!$D$2:$D$31,AJ4182)&gt;0</f>
        <v>0</v>
      </c>
      <c r="AL4182" s="47"/>
      <c r="AM4182" s="83" t="b">
        <f t="shared" si="1250"/>
        <v>0</v>
      </c>
      <c r="AN4182" s="47"/>
      <c r="AO4182" s="48"/>
      <c r="AP4182" s="49"/>
      <c r="AQ4182" s="49"/>
      <c r="AR4182" s="48"/>
      <c r="AS4182" s="49"/>
    </row>
    <row r="4183" spans="5:45" x14ac:dyDescent="0.3">
      <c r="E4183" s="15"/>
      <c r="L4183" s="26"/>
      <c r="M4183" s="26"/>
      <c r="N4183" s="96"/>
      <c r="O4183" s="26"/>
      <c r="V4183" s="37"/>
      <c r="W4183" s="37"/>
      <c r="Z4183" s="29"/>
      <c r="AA4183" s="29"/>
      <c r="AB4183" s="29"/>
      <c r="AG4183" s="40"/>
      <c r="AH4183" s="40"/>
      <c r="AJ4183" s="47">
        <f t="shared" si="1243"/>
        <v>0</v>
      </c>
      <c r="AK4183" s="83" t="b">
        <f>COUNTIF('Power Curve'!$D$2:$D$31,AJ4183)&gt;0</f>
        <v>0</v>
      </c>
      <c r="AL4183" s="47"/>
      <c r="AM4183" s="83" t="b">
        <f t="shared" si="1250"/>
        <v>0</v>
      </c>
      <c r="AN4183" s="47"/>
      <c r="AO4183" s="48"/>
      <c r="AP4183" s="49"/>
      <c r="AQ4183" s="49"/>
      <c r="AR4183" s="48"/>
      <c r="AS4183" s="49"/>
    </row>
    <row r="4184" spans="5:45" x14ac:dyDescent="0.3">
      <c r="E4184" s="15"/>
      <c r="L4184" s="26"/>
      <c r="M4184" s="26"/>
      <c r="N4184" s="96"/>
      <c r="O4184" s="26"/>
      <c r="V4184" s="37"/>
      <c r="W4184" s="37"/>
      <c r="Z4184" s="29"/>
      <c r="AA4184" s="29"/>
      <c r="AB4184" s="29"/>
      <c r="AG4184" s="40"/>
      <c r="AH4184" s="40"/>
      <c r="AJ4184" s="47">
        <f t="shared" si="1243"/>
        <v>0</v>
      </c>
      <c r="AK4184" s="83" t="b">
        <f>COUNTIF('Power Curve'!$D$2:$D$31,AJ4184)&gt;0</f>
        <v>0</v>
      </c>
      <c r="AL4184" s="47"/>
      <c r="AM4184" s="83" t="b">
        <f t="shared" si="1250"/>
        <v>0</v>
      </c>
      <c r="AN4184" s="47"/>
      <c r="AO4184" s="48"/>
      <c r="AP4184" s="49"/>
      <c r="AQ4184" s="49"/>
      <c r="AR4184" s="48"/>
      <c r="AS4184" s="49"/>
    </row>
    <row r="4185" spans="5:45" x14ac:dyDescent="0.3">
      <c r="E4185" s="15"/>
      <c r="L4185" s="26"/>
      <c r="M4185" s="26"/>
      <c r="N4185" s="96"/>
      <c r="O4185" s="26"/>
      <c r="V4185" s="37"/>
      <c r="W4185" s="37"/>
      <c r="Z4185" s="29"/>
      <c r="AA4185" s="29"/>
      <c r="AB4185" s="29"/>
      <c r="AG4185" s="40"/>
      <c r="AH4185" s="40"/>
      <c r="AJ4185" s="47">
        <f t="shared" si="1243"/>
        <v>0</v>
      </c>
      <c r="AK4185" s="83" t="b">
        <f>COUNTIF('Power Curve'!$D$2:$D$31,AJ4185)&gt;0</f>
        <v>0</v>
      </c>
      <c r="AL4185" s="47"/>
      <c r="AM4185" s="83" t="b">
        <f t="shared" si="1250"/>
        <v>0</v>
      </c>
      <c r="AN4185" s="47"/>
      <c r="AO4185" s="48"/>
      <c r="AP4185" s="49"/>
      <c r="AQ4185" s="49"/>
      <c r="AR4185" s="48"/>
      <c r="AS4185" s="49"/>
    </row>
    <row r="4186" spans="5:45" x14ac:dyDescent="0.3">
      <c r="E4186" s="15"/>
      <c r="L4186" s="26"/>
      <c r="M4186" s="26"/>
      <c r="N4186" s="96"/>
      <c r="O4186" s="26"/>
      <c r="V4186" s="37"/>
      <c r="W4186" s="37"/>
      <c r="Z4186" s="29"/>
      <c r="AA4186" s="29"/>
      <c r="AB4186" s="29"/>
      <c r="AG4186" s="40"/>
      <c r="AH4186" s="40"/>
      <c r="AJ4186" s="47">
        <f t="shared" si="1243"/>
        <v>0</v>
      </c>
      <c r="AK4186" s="83" t="b">
        <f>COUNTIF('Power Curve'!$D$2:$D$31,AJ4186)&gt;0</f>
        <v>0</v>
      </c>
      <c r="AL4186" s="47"/>
      <c r="AM4186" s="83" t="b">
        <f t="shared" si="1250"/>
        <v>0</v>
      </c>
      <c r="AN4186" s="47"/>
      <c r="AO4186" s="48"/>
      <c r="AP4186" s="49"/>
      <c r="AQ4186" s="49"/>
      <c r="AR4186" s="48"/>
      <c r="AS4186" s="49"/>
    </row>
    <row r="4187" spans="5:45" x14ac:dyDescent="0.3">
      <c r="E4187" s="15"/>
      <c r="L4187" s="26"/>
      <c r="M4187" s="26"/>
      <c r="N4187" s="96"/>
      <c r="O4187" s="26"/>
      <c r="V4187" s="37"/>
      <c r="W4187" s="37"/>
      <c r="Z4187" s="29"/>
      <c r="AA4187" s="29"/>
      <c r="AB4187" s="29"/>
      <c r="AG4187" s="40"/>
      <c r="AH4187" s="40"/>
      <c r="AJ4187" s="47">
        <f t="shared" si="1243"/>
        <v>0</v>
      </c>
      <c r="AK4187" s="83" t="b">
        <f>COUNTIF('Power Curve'!$D$2:$D$31,AJ4187)&gt;0</f>
        <v>0</v>
      </c>
      <c r="AL4187" s="47"/>
      <c r="AM4187" s="83" t="b">
        <f t="shared" si="1250"/>
        <v>0</v>
      </c>
      <c r="AN4187" s="47"/>
      <c r="AO4187" s="48"/>
      <c r="AP4187" s="49"/>
      <c r="AQ4187" s="49"/>
      <c r="AR4187" s="48"/>
      <c r="AS4187" s="49"/>
    </row>
    <row r="4188" spans="5:45" x14ac:dyDescent="0.3">
      <c r="E4188" s="15"/>
      <c r="L4188" s="26"/>
      <c r="M4188" s="26"/>
      <c r="N4188" s="96"/>
      <c r="O4188" s="26"/>
      <c r="V4188" s="37"/>
      <c r="W4188" s="37"/>
      <c r="Z4188" s="29"/>
      <c r="AA4188" s="29"/>
      <c r="AB4188" s="29"/>
      <c r="AG4188" s="40"/>
      <c r="AH4188" s="40"/>
      <c r="AJ4188" s="47">
        <f t="shared" si="1243"/>
        <v>0</v>
      </c>
      <c r="AK4188" s="83" t="b">
        <f>COUNTIF('Power Curve'!$D$2:$D$31,AJ4188)&gt;0</f>
        <v>0</v>
      </c>
      <c r="AL4188" s="47"/>
      <c r="AM4188" s="83" t="b">
        <f t="shared" si="1250"/>
        <v>0</v>
      </c>
      <c r="AN4188" s="47"/>
      <c r="AO4188" s="48"/>
      <c r="AP4188" s="49"/>
      <c r="AQ4188" s="49"/>
      <c r="AR4188" s="48"/>
      <c r="AS4188" s="49"/>
    </row>
    <row r="4189" spans="5:45" x14ac:dyDescent="0.3">
      <c r="E4189" s="15"/>
      <c r="L4189" s="26"/>
      <c r="M4189" s="26"/>
      <c r="N4189" s="96"/>
      <c r="O4189" s="26"/>
      <c r="V4189" s="37"/>
      <c r="W4189" s="37"/>
      <c r="Z4189" s="29"/>
      <c r="AA4189" s="29"/>
      <c r="AB4189" s="29"/>
      <c r="AG4189" s="40"/>
      <c r="AH4189" s="40"/>
      <c r="AJ4189" s="47">
        <f t="shared" si="1243"/>
        <v>0</v>
      </c>
      <c r="AK4189" s="83" t="b">
        <f>COUNTIF('Power Curve'!$D$2:$D$31,AJ4189)&gt;0</f>
        <v>0</v>
      </c>
      <c r="AL4189" s="47"/>
      <c r="AM4189" s="83" t="b">
        <f t="shared" si="1250"/>
        <v>0</v>
      </c>
      <c r="AN4189" s="47"/>
      <c r="AO4189" s="48"/>
      <c r="AP4189" s="49"/>
      <c r="AQ4189" s="49"/>
      <c r="AR4189" s="48"/>
      <c r="AS4189" s="49"/>
    </row>
    <row r="4190" spans="5:45" x14ac:dyDescent="0.3">
      <c r="E4190" s="15"/>
      <c r="L4190" s="26"/>
      <c r="M4190" s="26"/>
      <c r="N4190" s="96"/>
      <c r="O4190" s="26"/>
      <c r="V4190" s="37"/>
      <c r="W4190" s="37"/>
      <c r="Z4190" s="29"/>
      <c r="AA4190" s="29"/>
      <c r="AB4190" s="29"/>
      <c r="AG4190" s="40"/>
      <c r="AH4190" s="40"/>
      <c r="AJ4190" s="47">
        <f t="shared" si="1243"/>
        <v>0</v>
      </c>
      <c r="AK4190" s="83" t="b">
        <f>COUNTIF('Power Curve'!$D$2:$D$31,AJ4190)&gt;0</f>
        <v>0</v>
      </c>
      <c r="AL4190" s="47"/>
      <c r="AM4190" s="83" t="b">
        <f t="shared" si="1250"/>
        <v>0</v>
      </c>
      <c r="AN4190" s="47"/>
      <c r="AO4190" s="48"/>
      <c r="AP4190" s="49"/>
      <c r="AQ4190" s="49"/>
      <c r="AR4190" s="48"/>
      <c r="AS4190" s="49"/>
    </row>
    <row r="4191" spans="5:45" x14ac:dyDescent="0.3">
      <c r="E4191" s="15"/>
      <c r="L4191" s="26"/>
      <c r="M4191" s="26"/>
      <c r="N4191" s="96"/>
      <c r="O4191" s="26"/>
      <c r="V4191" s="37"/>
      <c r="W4191" s="37"/>
      <c r="Z4191" s="29"/>
      <c r="AA4191" s="29"/>
      <c r="AB4191" s="29"/>
      <c r="AG4191" s="40"/>
      <c r="AH4191" s="40"/>
      <c r="AJ4191" s="47">
        <f t="shared" si="1243"/>
        <v>0</v>
      </c>
      <c r="AK4191" s="83" t="b">
        <f>COUNTIF('Power Curve'!$D$2:$D$31,AJ4191)&gt;0</f>
        <v>0</v>
      </c>
      <c r="AL4191" s="47"/>
      <c r="AM4191" s="83" t="b">
        <f t="shared" si="1250"/>
        <v>0</v>
      </c>
      <c r="AN4191" s="47"/>
      <c r="AO4191" s="48"/>
      <c r="AP4191" s="49"/>
      <c r="AQ4191" s="49"/>
      <c r="AR4191" s="48"/>
      <c r="AS4191" s="49"/>
    </row>
    <row r="4192" spans="5:45" x14ac:dyDescent="0.3">
      <c r="E4192" s="15"/>
      <c r="L4192" s="26"/>
      <c r="M4192" s="26"/>
      <c r="N4192" s="96"/>
      <c r="O4192" s="26"/>
      <c r="V4192" s="37"/>
      <c r="W4192" s="37"/>
      <c r="Z4192" s="29"/>
      <c r="AA4192" s="29"/>
      <c r="AB4192" s="29"/>
      <c r="AG4192" s="40"/>
      <c r="AH4192" s="40"/>
      <c r="AJ4192" s="47">
        <f t="shared" si="1243"/>
        <v>0</v>
      </c>
      <c r="AK4192" s="83" t="b">
        <f>COUNTIF('Power Curve'!$D$2:$D$31,AJ4192)&gt;0</f>
        <v>0</v>
      </c>
      <c r="AL4192" s="47"/>
      <c r="AM4192" s="83" t="b">
        <f t="shared" si="1250"/>
        <v>0</v>
      </c>
      <c r="AN4192" s="47"/>
      <c r="AO4192" s="48"/>
      <c r="AP4192" s="49"/>
      <c r="AQ4192" s="49"/>
      <c r="AR4192" s="48"/>
      <c r="AS4192" s="49"/>
    </row>
    <row r="4193" spans="5:45" x14ac:dyDescent="0.3">
      <c r="E4193" s="15"/>
      <c r="L4193" s="26"/>
      <c r="M4193" s="26"/>
      <c r="N4193" s="96"/>
      <c r="O4193" s="26"/>
      <c r="V4193" s="37"/>
      <c r="W4193" s="37"/>
      <c r="Z4193" s="29"/>
      <c r="AA4193" s="29"/>
      <c r="AB4193" s="29"/>
      <c r="AG4193" s="40"/>
      <c r="AH4193" s="40"/>
      <c r="AJ4193" s="47">
        <f t="shared" si="1243"/>
        <v>0</v>
      </c>
      <c r="AK4193" s="83" t="b">
        <f>COUNTIF('Power Curve'!$D$2:$D$31,AJ4193)&gt;0</f>
        <v>0</v>
      </c>
      <c r="AL4193" s="47"/>
      <c r="AM4193" s="83" t="b">
        <f t="shared" si="1250"/>
        <v>0</v>
      </c>
      <c r="AN4193" s="47"/>
      <c r="AO4193" s="48"/>
      <c r="AP4193" s="49"/>
      <c r="AQ4193" s="49"/>
      <c r="AR4193" s="48"/>
      <c r="AS4193" s="49"/>
    </row>
    <row r="4194" spans="5:45" x14ac:dyDescent="0.3">
      <c r="E4194" s="15"/>
      <c r="L4194" s="26"/>
      <c r="M4194" s="26"/>
      <c r="N4194" s="96"/>
      <c r="O4194" s="26"/>
      <c r="V4194" s="37"/>
      <c r="W4194" s="37"/>
      <c r="Z4194" s="29"/>
      <c r="AA4194" s="29"/>
      <c r="AB4194" s="29"/>
      <c r="AG4194" s="40"/>
      <c r="AH4194" s="40"/>
      <c r="AJ4194" s="47">
        <f t="shared" si="1243"/>
        <v>0</v>
      </c>
      <c r="AK4194" s="83" t="b">
        <f>COUNTIF('Power Curve'!$D$2:$D$31,AJ4194)&gt;0</f>
        <v>0</v>
      </c>
      <c r="AL4194" s="47"/>
      <c r="AM4194" s="83" t="b">
        <f t="shared" si="1250"/>
        <v>0</v>
      </c>
      <c r="AN4194" s="47"/>
      <c r="AO4194" s="48"/>
      <c r="AP4194" s="49"/>
      <c r="AQ4194" s="49"/>
      <c r="AR4194" s="48"/>
      <c r="AS4194" s="49"/>
    </row>
    <row r="4195" spans="5:45" x14ac:dyDescent="0.3">
      <c r="E4195" s="15"/>
      <c r="L4195" s="26"/>
      <c r="M4195" s="26"/>
      <c r="N4195" s="96"/>
      <c r="O4195" s="26"/>
      <c r="V4195" s="37"/>
      <c r="W4195" s="37"/>
      <c r="Z4195" s="29"/>
      <c r="AA4195" s="29"/>
      <c r="AB4195" s="29"/>
      <c r="AG4195" s="40"/>
      <c r="AH4195" s="40"/>
      <c r="AJ4195" s="47">
        <f t="shared" si="1243"/>
        <v>0</v>
      </c>
      <c r="AK4195" s="83" t="b">
        <f>COUNTIF('Power Curve'!$D$2:$D$31,AJ4195)&gt;0</f>
        <v>0</v>
      </c>
      <c r="AL4195" s="47"/>
      <c r="AM4195" s="83" t="b">
        <f t="shared" si="1250"/>
        <v>0</v>
      </c>
      <c r="AN4195" s="47"/>
      <c r="AO4195" s="48"/>
      <c r="AP4195" s="49"/>
      <c r="AQ4195" s="49"/>
      <c r="AR4195" s="48"/>
      <c r="AS4195" s="49"/>
    </row>
    <row r="4196" spans="5:45" x14ac:dyDescent="0.3">
      <c r="E4196" s="15"/>
      <c r="L4196" s="26"/>
      <c r="M4196" s="26"/>
      <c r="N4196" s="96"/>
      <c r="O4196" s="26"/>
      <c r="V4196" s="37"/>
      <c r="W4196" s="37"/>
      <c r="Z4196" s="29"/>
      <c r="AA4196" s="29"/>
      <c r="AB4196" s="29"/>
      <c r="AG4196" s="40"/>
      <c r="AH4196" s="40"/>
      <c r="AJ4196" s="47">
        <f t="shared" si="1243"/>
        <v>0</v>
      </c>
      <c r="AK4196" s="83" t="b">
        <f>COUNTIF('Power Curve'!$D$2:$D$31,AJ4196)&gt;0</f>
        <v>0</v>
      </c>
      <c r="AL4196" s="47"/>
      <c r="AM4196" s="83" t="b">
        <f t="shared" si="1250"/>
        <v>0</v>
      </c>
      <c r="AN4196" s="47"/>
      <c r="AO4196" s="48"/>
      <c r="AP4196" s="49"/>
      <c r="AQ4196" s="49"/>
      <c r="AR4196" s="48"/>
      <c r="AS4196" s="49"/>
    </row>
    <row r="4197" spans="5:45" x14ac:dyDescent="0.3">
      <c r="E4197" s="15"/>
      <c r="L4197" s="26"/>
      <c r="M4197" s="26"/>
      <c r="N4197" s="96"/>
      <c r="O4197" s="26"/>
      <c r="V4197" s="37"/>
      <c r="W4197" s="37"/>
      <c r="Z4197" s="29"/>
      <c r="AA4197" s="29"/>
      <c r="AB4197" s="29"/>
      <c r="AG4197" s="40"/>
      <c r="AH4197" s="40"/>
      <c r="AJ4197" s="47">
        <f t="shared" si="1243"/>
        <v>0</v>
      </c>
      <c r="AK4197" s="83" t="b">
        <f>COUNTIF('Power Curve'!$D$2:$D$31,AJ4197)&gt;0</f>
        <v>0</v>
      </c>
      <c r="AL4197" s="47"/>
      <c r="AM4197" s="83" t="b">
        <f t="shared" si="1250"/>
        <v>0</v>
      </c>
      <c r="AN4197" s="47"/>
      <c r="AO4197" s="48"/>
      <c r="AP4197" s="49"/>
      <c r="AQ4197" s="49"/>
      <c r="AR4197" s="48"/>
      <c r="AS4197" s="49"/>
    </row>
    <row r="4198" spans="5:45" x14ac:dyDescent="0.3">
      <c r="E4198" s="15"/>
      <c r="L4198" s="26"/>
      <c r="M4198" s="26"/>
      <c r="N4198" s="96"/>
      <c r="O4198" s="26"/>
      <c r="V4198" s="37"/>
      <c r="W4198" s="37"/>
      <c r="Z4198" s="29"/>
      <c r="AA4198" s="29"/>
      <c r="AB4198" s="29"/>
      <c r="AG4198" s="40"/>
      <c r="AH4198" s="40"/>
      <c r="AJ4198" s="47">
        <f t="shared" si="1243"/>
        <v>0</v>
      </c>
      <c r="AK4198" s="83" t="b">
        <f>COUNTIF('Power Curve'!$D$2:$D$31,AJ4198)&gt;0</f>
        <v>0</v>
      </c>
      <c r="AL4198" s="47"/>
      <c r="AM4198" s="83" t="b">
        <f t="shared" si="1250"/>
        <v>0</v>
      </c>
      <c r="AN4198" s="47"/>
      <c r="AO4198" s="48"/>
      <c r="AP4198" s="49"/>
      <c r="AQ4198" s="49"/>
      <c r="AR4198" s="48"/>
      <c r="AS4198" s="49"/>
    </row>
    <row r="4199" spans="5:45" x14ac:dyDescent="0.3">
      <c r="E4199" s="15"/>
      <c r="L4199" s="26"/>
      <c r="M4199" s="26"/>
      <c r="N4199" s="96"/>
      <c r="O4199" s="26"/>
      <c r="V4199" s="37"/>
      <c r="W4199" s="37"/>
      <c r="Z4199" s="29"/>
      <c r="AA4199" s="29"/>
      <c r="AB4199" s="29"/>
      <c r="AG4199" s="40"/>
      <c r="AH4199" s="40"/>
      <c r="AJ4199" s="47">
        <f t="shared" si="1243"/>
        <v>0</v>
      </c>
      <c r="AK4199" s="83" t="b">
        <f>COUNTIF('Power Curve'!$D$2:$D$31,AJ4199)&gt;0</f>
        <v>0</v>
      </c>
      <c r="AL4199" s="47"/>
      <c r="AM4199" s="83" t="b">
        <f t="shared" si="1250"/>
        <v>0</v>
      </c>
      <c r="AN4199" s="47"/>
      <c r="AO4199" s="48"/>
      <c r="AP4199" s="49"/>
      <c r="AQ4199" s="49"/>
      <c r="AR4199" s="48"/>
      <c r="AS4199" s="49"/>
    </row>
    <row r="4200" spans="5:45" x14ac:dyDescent="0.3">
      <c r="E4200" s="15"/>
      <c r="L4200" s="26"/>
      <c r="M4200" s="26"/>
      <c r="N4200" s="96"/>
      <c r="O4200" s="26"/>
      <c r="V4200" s="37"/>
      <c r="W4200" s="37"/>
      <c r="Z4200" s="29"/>
      <c r="AA4200" s="29"/>
      <c r="AB4200" s="29"/>
      <c r="AG4200" s="40"/>
      <c r="AH4200" s="40"/>
      <c r="AJ4200" s="47">
        <f t="shared" si="1243"/>
        <v>0</v>
      </c>
      <c r="AK4200" s="83" t="b">
        <f>COUNTIF('Power Curve'!$D$2:$D$31,AJ4200)&gt;0</f>
        <v>0</v>
      </c>
      <c r="AL4200" s="47"/>
      <c r="AM4200" s="83" t="b">
        <f t="shared" si="1250"/>
        <v>0</v>
      </c>
      <c r="AN4200" s="47"/>
      <c r="AO4200" s="48"/>
      <c r="AP4200" s="49"/>
      <c r="AQ4200" s="49"/>
      <c r="AR4200" s="48"/>
      <c r="AS4200" s="49"/>
    </row>
    <row r="4201" spans="5:45" x14ac:dyDescent="0.3">
      <c r="E4201" s="15"/>
      <c r="L4201" s="26"/>
      <c r="M4201" s="26"/>
      <c r="N4201" s="96"/>
      <c r="O4201" s="26"/>
      <c r="V4201" s="37"/>
      <c r="W4201" s="37"/>
      <c r="Z4201" s="29"/>
      <c r="AA4201" s="29"/>
      <c r="AB4201" s="29"/>
      <c r="AG4201" s="40"/>
      <c r="AH4201" s="40"/>
      <c r="AJ4201" s="47">
        <f t="shared" si="1243"/>
        <v>0</v>
      </c>
      <c r="AK4201" s="83" t="b">
        <f>COUNTIF('Power Curve'!$D$2:$D$31,AJ4201)&gt;0</f>
        <v>0</v>
      </c>
      <c r="AL4201" s="47"/>
      <c r="AM4201" s="83" t="b">
        <f t="shared" si="1250"/>
        <v>0</v>
      </c>
      <c r="AN4201" s="47"/>
      <c r="AO4201" s="48"/>
      <c r="AP4201" s="49"/>
      <c r="AQ4201" s="49"/>
      <c r="AR4201" s="48"/>
      <c r="AS4201" s="49"/>
    </row>
    <row r="4202" spans="5:45" x14ac:dyDescent="0.3">
      <c r="E4202" s="15"/>
      <c r="L4202" s="26"/>
      <c r="M4202" s="26"/>
      <c r="N4202" s="96"/>
      <c r="O4202" s="26"/>
      <c r="V4202" s="37"/>
      <c r="W4202" s="37"/>
      <c r="Z4202" s="29"/>
      <c r="AA4202" s="29"/>
      <c r="AB4202" s="29"/>
      <c r="AG4202" s="40"/>
      <c r="AH4202" s="40"/>
      <c r="AJ4202" s="47">
        <f t="shared" si="1243"/>
        <v>0</v>
      </c>
      <c r="AK4202" s="83" t="b">
        <f>COUNTIF('Power Curve'!$D$2:$D$31,AJ4202)&gt;0</f>
        <v>0</v>
      </c>
      <c r="AL4202" s="47"/>
      <c r="AM4202" s="83" t="b">
        <f t="shared" si="1250"/>
        <v>0</v>
      </c>
      <c r="AN4202" s="47"/>
      <c r="AO4202" s="48"/>
      <c r="AP4202" s="49"/>
      <c r="AQ4202" s="49"/>
      <c r="AR4202" s="48"/>
      <c r="AS4202" s="49"/>
    </row>
    <row r="4203" spans="5:45" x14ac:dyDescent="0.3">
      <c r="E4203" s="15"/>
      <c r="L4203" s="26"/>
      <c r="M4203" s="26"/>
      <c r="N4203" s="96"/>
      <c r="O4203" s="26"/>
      <c r="V4203" s="37"/>
      <c r="W4203" s="37"/>
      <c r="Z4203" s="29"/>
      <c r="AA4203" s="29"/>
      <c r="AB4203" s="29"/>
      <c r="AG4203" s="40"/>
      <c r="AH4203" s="40"/>
      <c r="AJ4203" s="47">
        <f t="shared" si="1243"/>
        <v>0</v>
      </c>
      <c r="AK4203" s="83" t="b">
        <f>COUNTIF('Power Curve'!$D$2:$D$31,AJ4203)&gt;0</f>
        <v>0</v>
      </c>
      <c r="AL4203" s="47"/>
      <c r="AM4203" s="83" t="b">
        <f t="shared" si="1250"/>
        <v>0</v>
      </c>
      <c r="AN4203" s="47"/>
      <c r="AO4203" s="48"/>
      <c r="AP4203" s="49"/>
      <c r="AQ4203" s="49"/>
      <c r="AR4203" s="48"/>
      <c r="AS4203" s="49"/>
    </row>
    <row r="4204" spans="5:45" x14ac:dyDescent="0.3">
      <c r="E4204" s="15"/>
      <c r="L4204" s="26"/>
      <c r="M4204" s="26"/>
      <c r="N4204" s="96"/>
      <c r="O4204" s="26"/>
      <c r="V4204" s="37"/>
      <c r="W4204" s="37"/>
      <c r="Z4204" s="29"/>
      <c r="AA4204" s="29"/>
      <c r="AB4204" s="29"/>
      <c r="AG4204" s="40"/>
      <c r="AH4204" s="40"/>
      <c r="AJ4204" s="47">
        <f t="shared" si="1243"/>
        <v>0</v>
      </c>
      <c r="AK4204" s="83" t="b">
        <f>COUNTIF('Power Curve'!$D$2:$D$31,AJ4204)&gt;0</f>
        <v>0</v>
      </c>
      <c r="AL4204" s="47"/>
      <c r="AM4204" s="83" t="b">
        <f t="shared" si="1250"/>
        <v>0</v>
      </c>
      <c r="AN4204" s="47"/>
      <c r="AO4204" s="48"/>
      <c r="AP4204" s="49"/>
      <c r="AQ4204" s="49"/>
      <c r="AR4204" s="48"/>
      <c r="AS4204" s="49"/>
    </row>
    <row r="4205" spans="5:45" x14ac:dyDescent="0.3">
      <c r="E4205" s="15"/>
      <c r="L4205" s="26"/>
      <c r="M4205" s="26"/>
      <c r="N4205" s="96"/>
      <c r="O4205" s="26"/>
      <c r="V4205" s="37"/>
      <c r="W4205" s="37"/>
      <c r="Z4205" s="29"/>
      <c r="AA4205" s="29"/>
      <c r="AB4205" s="29"/>
      <c r="AG4205" s="40"/>
      <c r="AH4205" s="40"/>
      <c r="AJ4205" s="47">
        <f t="shared" si="1243"/>
        <v>0</v>
      </c>
      <c r="AK4205" s="83" t="b">
        <f>COUNTIF('Power Curve'!$D$2:$D$31,AJ4205)&gt;0</f>
        <v>0</v>
      </c>
      <c r="AL4205" s="47"/>
      <c r="AM4205" s="83" t="b">
        <f t="shared" si="1250"/>
        <v>0</v>
      </c>
      <c r="AN4205" s="47"/>
      <c r="AO4205" s="48"/>
      <c r="AP4205" s="49"/>
      <c r="AQ4205" s="49"/>
      <c r="AR4205" s="48"/>
      <c r="AS4205" s="49"/>
    </row>
    <row r="4206" spans="5:45" x14ac:dyDescent="0.3">
      <c r="E4206" s="15"/>
      <c r="L4206" s="26"/>
      <c r="M4206" s="26"/>
      <c r="N4206" s="96"/>
      <c r="O4206" s="26"/>
      <c r="V4206" s="37"/>
      <c r="W4206" s="37"/>
      <c r="Z4206" s="29"/>
      <c r="AA4206" s="29"/>
      <c r="AB4206" s="29"/>
      <c r="AG4206" s="40"/>
      <c r="AH4206" s="40"/>
      <c r="AJ4206" s="47">
        <f t="shared" si="1243"/>
        <v>0</v>
      </c>
      <c r="AK4206" s="83" t="b">
        <f>COUNTIF('Power Curve'!$D$2:$D$31,AJ4206)&gt;0</f>
        <v>0</v>
      </c>
      <c r="AL4206" s="47"/>
      <c r="AM4206" s="83" t="b">
        <f t="shared" si="1250"/>
        <v>0</v>
      </c>
      <c r="AN4206" s="47"/>
      <c r="AO4206" s="48"/>
      <c r="AP4206" s="49"/>
      <c r="AQ4206" s="49"/>
      <c r="AR4206" s="48"/>
      <c r="AS4206" s="49"/>
    </row>
    <row r="4207" spans="5:45" x14ac:dyDescent="0.3">
      <c r="E4207" s="15"/>
      <c r="L4207" s="26"/>
      <c r="M4207" s="26"/>
      <c r="N4207" s="96"/>
      <c r="O4207" s="26"/>
      <c r="V4207" s="37"/>
      <c r="W4207" s="37"/>
      <c r="Z4207" s="29"/>
      <c r="AA4207" s="29"/>
      <c r="AB4207" s="29"/>
      <c r="AG4207" s="40"/>
      <c r="AH4207" s="40"/>
      <c r="AJ4207" s="47">
        <f t="shared" si="1243"/>
        <v>0</v>
      </c>
      <c r="AK4207" s="83" t="b">
        <f>COUNTIF('Power Curve'!$D$2:$D$31,AJ4207)&gt;0</f>
        <v>0</v>
      </c>
      <c r="AL4207" s="47"/>
      <c r="AM4207" s="83" t="b">
        <f t="shared" si="1250"/>
        <v>0</v>
      </c>
      <c r="AN4207" s="47"/>
      <c r="AO4207" s="48"/>
      <c r="AP4207" s="49"/>
      <c r="AQ4207" s="49"/>
      <c r="AR4207" s="48"/>
      <c r="AS4207" s="49"/>
    </row>
    <row r="4208" spans="5:45" x14ac:dyDescent="0.3">
      <c r="E4208" s="15"/>
      <c r="L4208" s="26"/>
      <c r="M4208" s="26"/>
      <c r="N4208" s="96"/>
      <c r="O4208" s="26"/>
      <c r="V4208" s="37"/>
      <c r="W4208" s="37"/>
      <c r="Z4208" s="29"/>
      <c r="AA4208" s="29"/>
      <c r="AB4208" s="29"/>
      <c r="AG4208" s="40"/>
      <c r="AH4208" s="40"/>
      <c r="AJ4208" s="47">
        <f t="shared" si="1243"/>
        <v>0</v>
      </c>
      <c r="AK4208" s="83" t="b">
        <f>COUNTIF('Power Curve'!$D$2:$D$31,AJ4208)&gt;0</f>
        <v>0</v>
      </c>
      <c r="AL4208" s="47"/>
      <c r="AM4208" s="83" t="b">
        <f t="shared" si="1250"/>
        <v>0</v>
      </c>
      <c r="AN4208" s="47"/>
      <c r="AO4208" s="48"/>
      <c r="AP4208" s="49"/>
      <c r="AQ4208" s="49"/>
      <c r="AR4208" s="48"/>
      <c r="AS4208" s="49"/>
    </row>
    <row r="4209" spans="5:45" x14ac:dyDescent="0.3">
      <c r="E4209" s="15"/>
      <c r="L4209" s="26"/>
      <c r="M4209" s="26"/>
      <c r="N4209" s="96"/>
      <c r="O4209" s="26"/>
      <c r="V4209" s="37"/>
      <c r="W4209" s="37"/>
      <c r="Z4209" s="29"/>
      <c r="AA4209" s="29"/>
      <c r="AB4209" s="29"/>
      <c r="AG4209" s="40"/>
      <c r="AH4209" s="40"/>
      <c r="AJ4209" s="47">
        <f t="shared" si="1243"/>
        <v>0</v>
      </c>
      <c r="AK4209" s="83" t="b">
        <f>COUNTIF('Power Curve'!$D$2:$D$31,AJ4209)&gt;0</f>
        <v>0</v>
      </c>
      <c r="AL4209" s="47"/>
      <c r="AM4209" s="83" t="b">
        <f t="shared" si="1250"/>
        <v>0</v>
      </c>
      <c r="AN4209" s="47"/>
      <c r="AO4209" s="48"/>
      <c r="AP4209" s="49"/>
      <c r="AQ4209" s="49"/>
      <c r="AR4209" s="48"/>
      <c r="AS4209" s="49"/>
    </row>
    <row r="4210" spans="5:45" x14ac:dyDescent="0.3">
      <c r="E4210" s="15"/>
      <c r="L4210" s="26"/>
      <c r="M4210" s="26"/>
      <c r="N4210" s="96"/>
      <c r="O4210" s="26"/>
      <c r="V4210" s="37"/>
      <c r="W4210" s="37"/>
      <c r="Z4210" s="29"/>
      <c r="AA4210" s="29"/>
      <c r="AB4210" s="29"/>
      <c r="AG4210" s="40"/>
      <c r="AH4210" s="40"/>
      <c r="AJ4210" s="47">
        <f t="shared" si="1243"/>
        <v>0</v>
      </c>
      <c r="AK4210" s="83" t="b">
        <f>COUNTIF('Power Curve'!$D$2:$D$31,AJ4210)&gt;0</f>
        <v>0</v>
      </c>
      <c r="AL4210" s="47"/>
      <c r="AM4210" s="83" t="b">
        <f t="shared" si="1250"/>
        <v>0</v>
      </c>
      <c r="AN4210" s="47"/>
      <c r="AO4210" s="48"/>
      <c r="AP4210" s="49"/>
      <c r="AQ4210" s="49"/>
      <c r="AR4210" s="48"/>
      <c r="AS4210" s="49"/>
    </row>
    <row r="4211" spans="5:45" x14ac:dyDescent="0.3">
      <c r="E4211" s="15"/>
      <c r="L4211" s="26"/>
      <c r="M4211" s="26"/>
      <c r="N4211" s="96"/>
      <c r="O4211" s="26"/>
      <c r="V4211" s="37"/>
      <c r="W4211" s="37"/>
      <c r="Z4211" s="29"/>
      <c r="AA4211" s="29"/>
      <c r="AB4211" s="29"/>
      <c r="AG4211" s="40"/>
      <c r="AH4211" s="40"/>
      <c r="AJ4211" s="47">
        <f t="shared" si="1243"/>
        <v>0</v>
      </c>
      <c r="AK4211" s="83" t="b">
        <f>COUNTIF('Power Curve'!$D$2:$D$31,AJ4211)&gt;0</f>
        <v>0</v>
      </c>
      <c r="AL4211" s="47"/>
      <c r="AM4211" s="83" t="b">
        <f t="shared" si="1250"/>
        <v>0</v>
      </c>
      <c r="AN4211" s="47"/>
      <c r="AO4211" s="48"/>
      <c r="AP4211" s="49"/>
      <c r="AQ4211" s="49"/>
      <c r="AR4211" s="48"/>
      <c r="AS4211" s="49"/>
    </row>
    <row r="4212" spans="5:45" x14ac:dyDescent="0.3">
      <c r="E4212" s="15"/>
      <c r="L4212" s="26"/>
      <c r="M4212" s="26"/>
      <c r="N4212" s="96"/>
      <c r="O4212" s="26"/>
      <c r="V4212" s="37"/>
      <c r="W4212" s="37"/>
      <c r="Z4212" s="29"/>
      <c r="AA4212" s="29"/>
      <c r="AB4212" s="29"/>
      <c r="AG4212" s="40"/>
      <c r="AH4212" s="40"/>
      <c r="AJ4212" s="47">
        <f t="shared" si="1243"/>
        <v>0</v>
      </c>
      <c r="AK4212" s="83" t="b">
        <f>COUNTIF('Power Curve'!$D$2:$D$31,AJ4212)&gt;0</f>
        <v>0</v>
      </c>
      <c r="AL4212" s="47"/>
      <c r="AM4212" s="83" t="b">
        <f t="shared" si="1250"/>
        <v>0</v>
      </c>
      <c r="AN4212" s="47"/>
      <c r="AO4212" s="48"/>
      <c r="AP4212" s="49"/>
      <c r="AQ4212" s="49"/>
      <c r="AR4212" s="48"/>
      <c r="AS4212" s="49"/>
    </row>
    <row r="4213" spans="5:45" x14ac:dyDescent="0.3">
      <c r="E4213" s="15"/>
      <c r="L4213" s="26"/>
      <c r="M4213" s="26"/>
      <c r="N4213" s="96"/>
      <c r="O4213" s="26"/>
      <c r="V4213" s="37"/>
      <c r="W4213" s="37"/>
      <c r="Z4213" s="29"/>
      <c r="AA4213" s="29"/>
      <c r="AB4213" s="29"/>
      <c r="AG4213" s="40"/>
      <c r="AH4213" s="40"/>
      <c r="AJ4213" s="47">
        <f t="shared" si="1243"/>
        <v>0</v>
      </c>
      <c r="AK4213" s="83" t="b">
        <f>COUNTIF('Power Curve'!$D$2:$D$31,AJ4213)&gt;0</f>
        <v>0</v>
      </c>
      <c r="AL4213" s="47"/>
      <c r="AM4213" s="83" t="b">
        <f t="shared" si="1250"/>
        <v>0</v>
      </c>
      <c r="AN4213" s="47"/>
      <c r="AO4213" s="48"/>
      <c r="AP4213" s="49"/>
      <c r="AQ4213" s="49"/>
      <c r="AR4213" s="48"/>
      <c r="AS4213" s="49"/>
    </row>
    <row r="4214" spans="5:45" x14ac:dyDescent="0.3">
      <c r="E4214" s="15"/>
      <c r="L4214" s="26"/>
      <c r="M4214" s="26"/>
      <c r="N4214" s="96"/>
      <c r="O4214" s="26"/>
      <c r="V4214" s="37"/>
      <c r="W4214" s="37"/>
      <c r="Z4214" s="29"/>
      <c r="AA4214" s="29"/>
      <c r="AB4214" s="29"/>
      <c r="AG4214" s="40"/>
      <c r="AH4214" s="40"/>
      <c r="AJ4214" s="47">
        <f t="shared" si="1243"/>
        <v>0</v>
      </c>
      <c r="AK4214" s="83" t="b">
        <f>COUNTIF('Power Curve'!$D$2:$D$31,AJ4214)&gt;0</f>
        <v>0</v>
      </c>
      <c r="AL4214" s="47"/>
      <c r="AM4214" s="83" t="b">
        <f t="shared" si="1250"/>
        <v>0</v>
      </c>
      <c r="AN4214" s="47"/>
      <c r="AO4214" s="48"/>
      <c r="AP4214" s="49"/>
      <c r="AQ4214" s="49"/>
      <c r="AR4214" s="48"/>
      <c r="AS4214" s="49"/>
    </row>
    <row r="4215" spans="5:45" x14ac:dyDescent="0.3">
      <c r="E4215" s="15"/>
      <c r="L4215" s="26"/>
      <c r="M4215" s="26"/>
      <c r="N4215" s="96"/>
      <c r="O4215" s="26"/>
      <c r="V4215" s="37"/>
      <c r="W4215" s="37"/>
      <c r="Z4215" s="29"/>
      <c r="AA4215" s="29"/>
      <c r="AB4215" s="29"/>
      <c r="AG4215" s="40"/>
      <c r="AH4215" s="40"/>
      <c r="AJ4215" s="47">
        <f t="shared" si="1243"/>
        <v>0</v>
      </c>
      <c r="AK4215" s="83" t="b">
        <f>COUNTIF('Power Curve'!$D$2:$D$31,AJ4215)&gt;0</f>
        <v>0</v>
      </c>
      <c r="AL4215" s="47"/>
      <c r="AM4215" s="83" t="b">
        <f t="shared" si="1250"/>
        <v>0</v>
      </c>
      <c r="AN4215" s="47"/>
      <c r="AO4215" s="48"/>
      <c r="AP4215" s="49"/>
      <c r="AQ4215" s="49"/>
      <c r="AR4215" s="48"/>
      <c r="AS4215" s="49"/>
    </row>
    <row r="4216" spans="5:45" x14ac:dyDescent="0.3">
      <c r="E4216" s="15"/>
      <c r="L4216" s="26"/>
      <c r="M4216" s="26"/>
      <c r="N4216" s="96"/>
      <c r="O4216" s="26"/>
      <c r="V4216" s="37"/>
      <c r="W4216" s="37"/>
      <c r="Z4216" s="29"/>
      <c r="AA4216" s="29"/>
      <c r="AB4216" s="29"/>
      <c r="AG4216" s="40"/>
      <c r="AH4216" s="40"/>
      <c r="AJ4216" s="47">
        <f t="shared" si="1243"/>
        <v>0</v>
      </c>
      <c r="AK4216" s="83" t="b">
        <f>COUNTIF('Power Curve'!$D$2:$D$31,AJ4216)&gt;0</f>
        <v>0</v>
      </c>
      <c r="AL4216" s="47"/>
      <c r="AM4216" s="83" t="b">
        <f t="shared" si="1250"/>
        <v>0</v>
      </c>
      <c r="AN4216" s="47"/>
      <c r="AO4216" s="48"/>
      <c r="AP4216" s="49"/>
      <c r="AQ4216" s="49"/>
      <c r="AR4216" s="48"/>
      <c r="AS4216" s="49"/>
    </row>
    <row r="4217" spans="5:45" x14ac:dyDescent="0.3">
      <c r="E4217" s="15"/>
      <c r="L4217" s="26"/>
      <c r="M4217" s="26"/>
      <c r="N4217" s="96"/>
      <c r="O4217" s="26"/>
      <c r="V4217" s="37"/>
      <c r="W4217" s="37"/>
      <c r="Z4217" s="29"/>
      <c r="AA4217" s="29"/>
      <c r="AB4217" s="29"/>
      <c r="AG4217" s="40"/>
      <c r="AH4217" s="40"/>
      <c r="AJ4217" s="47">
        <f t="shared" si="1243"/>
        <v>0</v>
      </c>
      <c r="AK4217" s="83" t="b">
        <f>COUNTIF('Power Curve'!$D$2:$D$31,AJ4217)&gt;0</f>
        <v>0</v>
      </c>
      <c r="AL4217" s="47"/>
      <c r="AM4217" s="83" t="b">
        <f t="shared" si="1250"/>
        <v>0</v>
      </c>
      <c r="AN4217" s="47"/>
      <c r="AO4217" s="48"/>
      <c r="AP4217" s="49"/>
      <c r="AQ4217" s="49"/>
      <c r="AR4217" s="48"/>
      <c r="AS4217" s="49"/>
    </row>
    <row r="4218" spans="5:45" x14ac:dyDescent="0.3">
      <c r="E4218" s="15"/>
      <c r="L4218" s="26"/>
      <c r="M4218" s="26"/>
      <c r="N4218" s="96"/>
      <c r="O4218" s="26"/>
      <c r="V4218" s="37"/>
      <c r="W4218" s="37"/>
      <c r="Z4218" s="29"/>
      <c r="AA4218" s="29"/>
      <c r="AB4218" s="29"/>
      <c r="AG4218" s="40"/>
      <c r="AH4218" s="40"/>
      <c r="AJ4218" s="47">
        <f t="shared" si="1243"/>
        <v>0</v>
      </c>
      <c r="AK4218" s="83" t="b">
        <f>COUNTIF('Power Curve'!$D$2:$D$31,AJ4218)&gt;0</f>
        <v>0</v>
      </c>
      <c r="AL4218" s="47"/>
      <c r="AM4218" s="83" t="b">
        <f t="shared" si="1250"/>
        <v>0</v>
      </c>
      <c r="AN4218" s="47"/>
      <c r="AO4218" s="48"/>
      <c r="AP4218" s="49"/>
      <c r="AQ4218" s="49"/>
      <c r="AR4218" s="48"/>
      <c r="AS4218" s="49"/>
    </row>
    <row r="4219" spans="5:45" x14ac:dyDescent="0.3">
      <c r="E4219" s="15"/>
      <c r="L4219" s="26"/>
      <c r="M4219" s="26"/>
      <c r="N4219" s="96"/>
      <c r="O4219" s="26"/>
      <c r="V4219" s="37"/>
      <c r="W4219" s="37"/>
      <c r="Z4219" s="29"/>
      <c r="AA4219" s="29"/>
      <c r="AB4219" s="29"/>
      <c r="AG4219" s="40"/>
      <c r="AH4219" s="40"/>
      <c r="AJ4219" s="47">
        <f t="shared" si="1243"/>
        <v>0</v>
      </c>
      <c r="AK4219" s="83" t="b">
        <f>COUNTIF('Power Curve'!$D$2:$D$31,AJ4219)&gt;0</f>
        <v>0</v>
      </c>
      <c r="AL4219" s="47"/>
      <c r="AM4219" s="83" t="b">
        <f t="shared" si="1250"/>
        <v>0</v>
      </c>
      <c r="AN4219" s="47"/>
      <c r="AO4219" s="48"/>
      <c r="AP4219" s="49"/>
      <c r="AQ4219" s="49"/>
      <c r="AR4219" s="48"/>
      <c r="AS4219" s="49"/>
    </row>
    <row r="4220" spans="5:45" x14ac:dyDescent="0.3">
      <c r="E4220" s="15"/>
      <c r="L4220" s="26"/>
      <c r="M4220" s="26"/>
      <c r="N4220" s="96"/>
      <c r="O4220" s="26"/>
      <c r="V4220" s="37"/>
      <c r="W4220" s="37"/>
      <c r="Z4220" s="29"/>
      <c r="AA4220" s="29"/>
      <c r="AB4220" s="29"/>
      <c r="AG4220" s="40"/>
      <c r="AH4220" s="40"/>
      <c r="AJ4220" s="47">
        <f t="shared" si="1243"/>
        <v>0</v>
      </c>
      <c r="AK4220" s="83" t="b">
        <f>COUNTIF('Power Curve'!$D$2:$D$31,AJ4220)&gt;0</f>
        <v>0</v>
      </c>
      <c r="AL4220" s="47"/>
      <c r="AM4220" s="83" t="b">
        <f t="shared" si="1250"/>
        <v>0</v>
      </c>
      <c r="AN4220" s="47"/>
      <c r="AO4220" s="48"/>
      <c r="AP4220" s="49"/>
      <c r="AQ4220" s="49"/>
      <c r="AR4220" s="48"/>
      <c r="AS4220" s="49"/>
    </row>
    <row r="4221" spans="5:45" x14ac:dyDescent="0.3">
      <c r="E4221" s="15"/>
      <c r="L4221" s="26"/>
      <c r="M4221" s="26"/>
      <c r="N4221" s="96"/>
      <c r="O4221" s="26"/>
      <c r="V4221" s="37"/>
      <c r="W4221" s="37"/>
      <c r="Z4221" s="29"/>
      <c r="AA4221" s="29"/>
      <c r="AB4221" s="29"/>
      <c r="AG4221" s="40"/>
      <c r="AH4221" s="40"/>
      <c r="AJ4221" s="47">
        <f t="shared" si="1243"/>
        <v>0</v>
      </c>
      <c r="AK4221" s="83" t="b">
        <f>COUNTIF('Power Curve'!$D$2:$D$31,AJ4221)&gt;0</f>
        <v>0</v>
      </c>
      <c r="AL4221" s="47"/>
      <c r="AM4221" s="83" t="b">
        <f t="shared" si="1250"/>
        <v>0</v>
      </c>
      <c r="AN4221" s="47"/>
      <c r="AO4221" s="48"/>
      <c r="AP4221" s="49"/>
      <c r="AQ4221" s="49"/>
      <c r="AR4221" s="48"/>
      <c r="AS4221" s="49"/>
    </row>
    <row r="4222" spans="5:45" x14ac:dyDescent="0.3">
      <c r="E4222" s="15"/>
      <c r="L4222" s="26"/>
      <c r="M4222" s="26"/>
      <c r="N4222" s="96"/>
      <c r="O4222" s="26"/>
      <c r="V4222" s="37"/>
      <c r="W4222" s="37"/>
      <c r="Z4222" s="29"/>
      <c r="AA4222" s="29"/>
      <c r="AB4222" s="29"/>
      <c r="AG4222" s="40"/>
      <c r="AH4222" s="40"/>
      <c r="AJ4222" s="47">
        <f t="shared" si="1243"/>
        <v>0</v>
      </c>
      <c r="AK4222" s="83" t="b">
        <f>COUNTIF('Power Curve'!$D$2:$D$31,AJ4222)&gt;0</f>
        <v>0</v>
      </c>
      <c r="AL4222" s="47"/>
      <c r="AM4222" s="83" t="b">
        <f t="shared" si="1250"/>
        <v>0</v>
      </c>
      <c r="AN4222" s="47"/>
      <c r="AO4222" s="48"/>
      <c r="AP4222" s="49"/>
      <c r="AQ4222" s="49"/>
      <c r="AR4222" s="48"/>
      <c r="AS4222" s="49"/>
    </row>
    <row r="4223" spans="5:45" x14ac:dyDescent="0.3">
      <c r="E4223" s="15"/>
      <c r="L4223" s="26"/>
      <c r="M4223" s="26"/>
      <c r="N4223" s="96"/>
      <c r="O4223" s="26"/>
      <c r="V4223" s="37"/>
      <c r="W4223" s="37"/>
      <c r="Z4223" s="29"/>
      <c r="AA4223" s="29"/>
      <c r="AB4223" s="29"/>
      <c r="AG4223" s="40"/>
      <c r="AH4223" s="40"/>
      <c r="AJ4223" s="47">
        <f t="shared" si="1243"/>
        <v>0</v>
      </c>
      <c r="AK4223" s="83" t="b">
        <f>COUNTIF('Power Curve'!$D$2:$D$31,AJ4223)&gt;0</f>
        <v>0</v>
      </c>
      <c r="AL4223" s="47"/>
      <c r="AM4223" s="83" t="b">
        <f t="shared" si="1250"/>
        <v>0</v>
      </c>
      <c r="AN4223" s="47"/>
      <c r="AO4223" s="48"/>
      <c r="AP4223" s="49"/>
      <c r="AQ4223" s="49"/>
      <c r="AR4223" s="48"/>
      <c r="AS4223" s="49"/>
    </row>
    <row r="4224" spans="5:45" x14ac:dyDescent="0.3">
      <c r="E4224" s="15"/>
      <c r="L4224" s="26"/>
      <c r="M4224" s="26"/>
      <c r="N4224" s="96"/>
      <c r="O4224" s="26"/>
      <c r="V4224" s="37"/>
      <c r="W4224" s="37"/>
      <c r="Z4224" s="29"/>
      <c r="AA4224" s="29"/>
      <c r="AB4224" s="29"/>
      <c r="AG4224" s="40"/>
      <c r="AH4224" s="40"/>
      <c r="AJ4224" s="47">
        <f t="shared" si="1243"/>
        <v>0</v>
      </c>
      <c r="AK4224" s="83" t="b">
        <f>COUNTIF('Power Curve'!$D$2:$D$31,AJ4224)&gt;0</f>
        <v>0</v>
      </c>
      <c r="AL4224" s="47"/>
      <c r="AM4224" s="83" t="b">
        <f t="shared" si="1250"/>
        <v>0</v>
      </c>
      <c r="AN4224" s="47"/>
      <c r="AO4224" s="48"/>
      <c r="AP4224" s="49"/>
      <c r="AQ4224" s="49"/>
      <c r="AR4224" s="48"/>
      <c r="AS4224" s="49"/>
    </row>
    <row r="4225" spans="5:45" x14ac:dyDescent="0.3">
      <c r="E4225" s="15"/>
      <c r="L4225" s="26"/>
      <c r="M4225" s="26"/>
      <c r="N4225" s="96"/>
      <c r="O4225" s="26"/>
      <c r="V4225" s="37"/>
      <c r="W4225" s="37"/>
      <c r="Z4225" s="29"/>
      <c r="AA4225" s="29"/>
      <c r="AB4225" s="29"/>
      <c r="AG4225" s="40"/>
      <c r="AH4225" s="40"/>
      <c r="AJ4225" s="47">
        <f t="shared" si="1243"/>
        <v>0</v>
      </c>
      <c r="AK4225" s="83" t="b">
        <f>COUNTIF('Power Curve'!$D$2:$D$31,AJ4225)&gt;0</f>
        <v>0</v>
      </c>
      <c r="AL4225" s="47"/>
      <c r="AM4225" s="83" t="b">
        <f t="shared" si="1250"/>
        <v>0</v>
      </c>
      <c r="AN4225" s="47"/>
      <c r="AO4225" s="48"/>
      <c r="AP4225" s="49"/>
      <c r="AQ4225" s="49"/>
      <c r="AR4225" s="48"/>
      <c r="AS4225" s="49"/>
    </row>
    <row r="4226" spans="5:45" x14ac:dyDescent="0.3">
      <c r="E4226" s="15"/>
      <c r="L4226" s="26"/>
      <c r="M4226" s="26"/>
      <c r="N4226" s="96"/>
      <c r="O4226" s="26"/>
      <c r="V4226" s="37"/>
      <c r="W4226" s="37"/>
      <c r="Z4226" s="29"/>
      <c r="AA4226" s="29"/>
      <c r="AB4226" s="29"/>
      <c r="AG4226" s="40"/>
      <c r="AH4226" s="40"/>
      <c r="AJ4226" s="47">
        <f t="shared" si="1243"/>
        <v>0</v>
      </c>
      <c r="AK4226" s="83" t="b">
        <f>COUNTIF('Power Curve'!$D$2:$D$31,AJ4226)&gt;0</f>
        <v>0</v>
      </c>
      <c r="AL4226" s="47"/>
      <c r="AM4226" s="83" t="b">
        <f t="shared" si="1250"/>
        <v>0</v>
      </c>
      <c r="AN4226" s="47"/>
      <c r="AO4226" s="48"/>
      <c r="AP4226" s="49"/>
      <c r="AQ4226" s="49"/>
      <c r="AR4226" s="48"/>
      <c r="AS4226" s="49"/>
    </row>
    <row r="4227" spans="5:45" x14ac:dyDescent="0.3">
      <c r="E4227" s="15"/>
      <c r="L4227" s="26"/>
      <c r="M4227" s="26"/>
      <c r="N4227" s="96"/>
      <c r="O4227" s="26"/>
      <c r="V4227" s="37"/>
      <c r="W4227" s="37"/>
      <c r="Z4227" s="29"/>
      <c r="AA4227" s="29"/>
      <c r="AB4227" s="29"/>
      <c r="AG4227" s="40"/>
      <c r="AH4227" s="40"/>
      <c r="AJ4227" s="47">
        <f t="shared" ref="AJ4227:AJ4290" si="1254">MROUND(L4227-Centre_First_Bin,Bin_Width)+Centre_First_Bin</f>
        <v>0</v>
      </c>
      <c r="AK4227" s="83" t="b">
        <f>COUNTIF('Power Curve'!$D$2:$D$31,AJ4227)&gt;0</f>
        <v>0</v>
      </c>
      <c r="AL4227" s="47"/>
      <c r="AM4227" s="83" t="b">
        <f t="shared" si="1250"/>
        <v>0</v>
      </c>
      <c r="AN4227" s="47"/>
      <c r="AO4227" s="48"/>
      <c r="AP4227" s="49"/>
      <c r="AQ4227" s="49"/>
      <c r="AR4227" s="48"/>
      <c r="AS4227" s="49"/>
    </row>
    <row r="4228" spans="5:45" x14ac:dyDescent="0.3">
      <c r="E4228" s="15"/>
      <c r="L4228" s="26"/>
      <c r="M4228" s="26"/>
      <c r="N4228" s="96"/>
      <c r="O4228" s="26"/>
      <c r="V4228" s="37"/>
      <c r="W4228" s="37"/>
      <c r="Z4228" s="29"/>
      <c r="AA4228" s="29"/>
      <c r="AB4228" s="29"/>
      <c r="AG4228" s="40"/>
      <c r="AH4228" s="40"/>
      <c r="AJ4228" s="47">
        <f t="shared" si="1254"/>
        <v>0</v>
      </c>
      <c r="AK4228" s="83" t="b">
        <f>COUNTIF('Power Curve'!$D$2:$D$31,AJ4228)&gt;0</f>
        <v>0</v>
      </c>
      <c r="AL4228" s="47"/>
      <c r="AM4228" s="83" t="b">
        <f t="shared" ref="AM4228:AM4291" si="1255">AND(AK4228,NOT(AL4228))</f>
        <v>0</v>
      </c>
      <c r="AN4228" s="47"/>
      <c r="AO4228" s="48"/>
      <c r="AP4228" s="49"/>
      <c r="AQ4228" s="49"/>
      <c r="AR4228" s="48"/>
      <c r="AS4228" s="49"/>
    </row>
    <row r="4229" spans="5:45" x14ac:dyDescent="0.3">
      <c r="E4229" s="15"/>
      <c r="L4229" s="26"/>
      <c r="M4229" s="26"/>
      <c r="N4229" s="96"/>
      <c r="O4229" s="26"/>
      <c r="V4229" s="37"/>
      <c r="W4229" s="37"/>
      <c r="Z4229" s="29"/>
      <c r="AA4229" s="29"/>
      <c r="AB4229" s="29"/>
      <c r="AG4229" s="40"/>
      <c r="AH4229" s="40"/>
      <c r="AJ4229" s="47">
        <f t="shared" si="1254"/>
        <v>0</v>
      </c>
      <c r="AK4229" s="83" t="b">
        <f>COUNTIF('Power Curve'!$D$2:$D$31,AJ4229)&gt;0</f>
        <v>0</v>
      </c>
      <c r="AL4229" s="47"/>
      <c r="AM4229" s="83" t="b">
        <f t="shared" si="1255"/>
        <v>0</v>
      </c>
      <c r="AN4229" s="47"/>
      <c r="AO4229" s="48"/>
      <c r="AP4229" s="49"/>
      <c r="AQ4229" s="49"/>
      <c r="AR4229" s="48"/>
      <c r="AS4229" s="49"/>
    </row>
    <row r="4230" spans="5:45" x14ac:dyDescent="0.3">
      <c r="E4230" s="15"/>
      <c r="L4230" s="26"/>
      <c r="M4230" s="26"/>
      <c r="N4230" s="96"/>
      <c r="O4230" s="26"/>
      <c r="V4230" s="37"/>
      <c r="W4230" s="37"/>
      <c r="Z4230" s="29"/>
      <c r="AA4230" s="29"/>
      <c r="AB4230" s="29"/>
      <c r="AG4230" s="40"/>
      <c r="AH4230" s="40"/>
      <c r="AJ4230" s="47">
        <f t="shared" si="1254"/>
        <v>0</v>
      </c>
      <c r="AK4230" s="83" t="b">
        <f>COUNTIF('Power Curve'!$D$2:$D$31,AJ4230)&gt;0</f>
        <v>0</v>
      </c>
      <c r="AL4230" s="47"/>
      <c r="AM4230" s="83" t="b">
        <f t="shared" si="1255"/>
        <v>0</v>
      </c>
      <c r="AN4230" s="47"/>
      <c r="AO4230" s="48"/>
      <c r="AP4230" s="49"/>
      <c r="AQ4230" s="49"/>
      <c r="AR4230" s="48"/>
      <c r="AS4230" s="49"/>
    </row>
    <row r="4231" spans="5:45" x14ac:dyDescent="0.3">
      <c r="E4231" s="15"/>
      <c r="L4231" s="26"/>
      <c r="M4231" s="26"/>
      <c r="N4231" s="96"/>
      <c r="O4231" s="26"/>
      <c r="V4231" s="37"/>
      <c r="W4231" s="37"/>
      <c r="Z4231" s="29"/>
      <c r="AA4231" s="29"/>
      <c r="AB4231" s="29"/>
      <c r="AG4231" s="40"/>
      <c r="AH4231" s="40"/>
      <c r="AJ4231" s="47">
        <f t="shared" si="1254"/>
        <v>0</v>
      </c>
      <c r="AK4231" s="83" t="b">
        <f>COUNTIF('Power Curve'!$D$2:$D$31,AJ4231)&gt;0</f>
        <v>0</v>
      </c>
      <c r="AL4231" s="47"/>
      <c r="AM4231" s="83" t="b">
        <f t="shared" si="1255"/>
        <v>0</v>
      </c>
      <c r="AN4231" s="47"/>
      <c r="AO4231" s="48"/>
      <c r="AP4231" s="49"/>
      <c r="AQ4231" s="49"/>
      <c r="AR4231" s="48"/>
      <c r="AS4231" s="49"/>
    </row>
    <row r="4232" spans="5:45" x14ac:dyDescent="0.3">
      <c r="E4232" s="15"/>
      <c r="L4232" s="26"/>
      <c r="M4232" s="26"/>
      <c r="N4232" s="96"/>
      <c r="O4232" s="26"/>
      <c r="V4232" s="37"/>
      <c r="W4232" s="37"/>
      <c r="Z4232" s="29"/>
      <c r="AA4232" s="29"/>
      <c r="AB4232" s="29"/>
      <c r="AG4232" s="40"/>
      <c r="AH4232" s="40"/>
      <c r="AJ4232" s="47">
        <f t="shared" si="1254"/>
        <v>0</v>
      </c>
      <c r="AK4232" s="83" t="b">
        <f>COUNTIF('Power Curve'!$D$2:$D$31,AJ4232)&gt;0</f>
        <v>0</v>
      </c>
      <c r="AL4232" s="47"/>
      <c r="AM4232" s="83" t="b">
        <f t="shared" si="1255"/>
        <v>0</v>
      </c>
      <c r="AN4232" s="47"/>
      <c r="AO4232" s="48"/>
      <c r="AP4232" s="49"/>
      <c r="AQ4232" s="49"/>
      <c r="AR4232" s="48"/>
      <c r="AS4232" s="49"/>
    </row>
    <row r="4233" spans="5:45" x14ac:dyDescent="0.3">
      <c r="E4233" s="15"/>
      <c r="L4233" s="26"/>
      <c r="M4233" s="26"/>
      <c r="N4233" s="96"/>
      <c r="O4233" s="26"/>
      <c r="V4233" s="37"/>
      <c r="W4233" s="37"/>
      <c r="Z4233" s="29"/>
      <c r="AA4233" s="29"/>
      <c r="AB4233" s="29"/>
      <c r="AG4233" s="40"/>
      <c r="AH4233" s="40"/>
      <c r="AJ4233" s="47">
        <f t="shared" si="1254"/>
        <v>0</v>
      </c>
      <c r="AK4233" s="83" t="b">
        <f>COUNTIF('Power Curve'!$D$2:$D$31,AJ4233)&gt;0</f>
        <v>0</v>
      </c>
      <c r="AL4233" s="47"/>
      <c r="AM4233" s="83" t="b">
        <f t="shared" si="1255"/>
        <v>0</v>
      </c>
      <c r="AN4233" s="47"/>
      <c r="AO4233" s="48"/>
      <c r="AP4233" s="49"/>
      <c r="AQ4233" s="49"/>
      <c r="AR4233" s="48"/>
      <c r="AS4233" s="49"/>
    </row>
    <row r="4234" spans="5:45" x14ac:dyDescent="0.3">
      <c r="E4234" s="15"/>
      <c r="L4234" s="26"/>
      <c r="M4234" s="26"/>
      <c r="N4234" s="96"/>
      <c r="O4234" s="26"/>
      <c r="V4234" s="37"/>
      <c r="W4234" s="37"/>
      <c r="Z4234" s="29"/>
      <c r="AA4234" s="29"/>
      <c r="AB4234" s="29"/>
      <c r="AG4234" s="40"/>
      <c r="AH4234" s="40"/>
      <c r="AJ4234" s="47">
        <f t="shared" si="1254"/>
        <v>0</v>
      </c>
      <c r="AK4234" s="83" t="b">
        <f>COUNTIF('Power Curve'!$D$2:$D$31,AJ4234)&gt;0</f>
        <v>0</v>
      </c>
      <c r="AL4234" s="47"/>
      <c r="AM4234" s="83" t="b">
        <f t="shared" si="1255"/>
        <v>0</v>
      </c>
      <c r="AN4234" s="47"/>
      <c r="AO4234" s="48"/>
      <c r="AP4234" s="49"/>
      <c r="AQ4234" s="49"/>
      <c r="AR4234" s="48"/>
      <c r="AS4234" s="49"/>
    </row>
    <row r="4235" spans="5:45" x14ac:dyDescent="0.3">
      <c r="E4235" s="15"/>
      <c r="L4235" s="26"/>
      <c r="M4235" s="26"/>
      <c r="N4235" s="96"/>
      <c r="O4235" s="26"/>
      <c r="V4235" s="37"/>
      <c r="W4235" s="37"/>
      <c r="Z4235" s="29"/>
      <c r="AA4235" s="29"/>
      <c r="AB4235" s="29"/>
      <c r="AG4235" s="40"/>
      <c r="AH4235" s="40"/>
      <c r="AJ4235" s="47">
        <f t="shared" si="1254"/>
        <v>0</v>
      </c>
      <c r="AK4235" s="83" t="b">
        <f>COUNTIF('Power Curve'!$D$2:$D$31,AJ4235)&gt;0</f>
        <v>0</v>
      </c>
      <c r="AL4235" s="47"/>
      <c r="AM4235" s="83" t="b">
        <f t="shared" si="1255"/>
        <v>0</v>
      </c>
      <c r="AN4235" s="47"/>
      <c r="AO4235" s="48"/>
      <c r="AP4235" s="49"/>
      <c r="AQ4235" s="49"/>
      <c r="AR4235" s="48"/>
      <c r="AS4235" s="49"/>
    </row>
    <row r="4236" spans="5:45" x14ac:dyDescent="0.3">
      <c r="E4236" s="15"/>
      <c r="L4236" s="26"/>
      <c r="M4236" s="26"/>
      <c r="N4236" s="96"/>
      <c r="O4236" s="26"/>
      <c r="V4236" s="37"/>
      <c r="W4236" s="37"/>
      <c r="Z4236" s="29"/>
      <c r="AA4236" s="29"/>
      <c r="AB4236" s="29"/>
      <c r="AG4236" s="40"/>
      <c r="AH4236" s="40"/>
      <c r="AJ4236" s="47">
        <f t="shared" si="1254"/>
        <v>0</v>
      </c>
      <c r="AK4236" s="83" t="b">
        <f>COUNTIF('Power Curve'!$D$2:$D$31,AJ4236)&gt;0</f>
        <v>0</v>
      </c>
      <c r="AL4236" s="47"/>
      <c r="AM4236" s="83" t="b">
        <f t="shared" si="1255"/>
        <v>0</v>
      </c>
      <c r="AN4236" s="47"/>
      <c r="AO4236" s="48"/>
      <c r="AP4236" s="49"/>
      <c r="AQ4236" s="49"/>
      <c r="AR4236" s="48"/>
      <c r="AS4236" s="49"/>
    </row>
    <row r="4237" spans="5:45" x14ac:dyDescent="0.3">
      <c r="E4237" s="15"/>
      <c r="L4237" s="26"/>
      <c r="M4237" s="26"/>
      <c r="N4237" s="96"/>
      <c r="O4237" s="26"/>
      <c r="V4237" s="37"/>
      <c r="W4237" s="37"/>
      <c r="Z4237" s="29"/>
      <c r="AA4237" s="29"/>
      <c r="AB4237" s="29"/>
      <c r="AG4237" s="40"/>
      <c r="AH4237" s="40"/>
      <c r="AJ4237" s="47">
        <f t="shared" si="1254"/>
        <v>0</v>
      </c>
      <c r="AK4237" s="83" t="b">
        <f>COUNTIF('Power Curve'!$D$2:$D$31,AJ4237)&gt;0</f>
        <v>0</v>
      </c>
      <c r="AL4237" s="47"/>
      <c r="AM4237" s="83" t="b">
        <f t="shared" si="1255"/>
        <v>0</v>
      </c>
      <c r="AN4237" s="47"/>
      <c r="AO4237" s="48"/>
      <c r="AP4237" s="49"/>
      <c r="AQ4237" s="49"/>
      <c r="AR4237" s="48"/>
      <c r="AS4237" s="49"/>
    </row>
    <row r="4238" spans="5:45" x14ac:dyDescent="0.3">
      <c r="E4238" s="15"/>
      <c r="L4238" s="26"/>
      <c r="M4238" s="26"/>
      <c r="N4238" s="96"/>
      <c r="O4238" s="26"/>
      <c r="V4238" s="37"/>
      <c r="W4238" s="37"/>
      <c r="Z4238" s="29"/>
      <c r="AA4238" s="29"/>
      <c r="AB4238" s="29"/>
      <c r="AG4238" s="40"/>
      <c r="AH4238" s="40"/>
      <c r="AJ4238" s="47">
        <f t="shared" si="1254"/>
        <v>0</v>
      </c>
      <c r="AK4238" s="83" t="b">
        <f>COUNTIF('Power Curve'!$D$2:$D$31,AJ4238)&gt;0</f>
        <v>0</v>
      </c>
      <c r="AL4238" s="47"/>
      <c r="AM4238" s="83" t="b">
        <f t="shared" si="1255"/>
        <v>0</v>
      </c>
      <c r="AN4238" s="47"/>
      <c r="AO4238" s="48"/>
      <c r="AP4238" s="49"/>
      <c r="AQ4238" s="49"/>
      <c r="AR4238" s="48"/>
      <c r="AS4238" s="49"/>
    </row>
    <row r="4239" spans="5:45" x14ac:dyDescent="0.3">
      <c r="E4239" s="15"/>
      <c r="L4239" s="26"/>
      <c r="M4239" s="26"/>
      <c r="N4239" s="96"/>
      <c r="O4239" s="26"/>
      <c r="V4239" s="37"/>
      <c r="W4239" s="37"/>
      <c r="Z4239" s="29"/>
      <c r="AA4239" s="29"/>
      <c r="AB4239" s="29"/>
      <c r="AG4239" s="40"/>
      <c r="AH4239" s="40"/>
      <c r="AJ4239" s="47">
        <f t="shared" si="1254"/>
        <v>0</v>
      </c>
      <c r="AK4239" s="83" t="b">
        <f>COUNTIF('Power Curve'!$D$2:$D$31,AJ4239)&gt;0</f>
        <v>0</v>
      </c>
      <c r="AL4239" s="47"/>
      <c r="AM4239" s="83" t="b">
        <f t="shared" si="1255"/>
        <v>0</v>
      </c>
      <c r="AN4239" s="47"/>
      <c r="AO4239" s="48"/>
      <c r="AP4239" s="49"/>
      <c r="AQ4239" s="49"/>
      <c r="AR4239" s="48"/>
      <c r="AS4239" s="49"/>
    </row>
    <row r="4240" spans="5:45" x14ac:dyDescent="0.3">
      <c r="E4240" s="15"/>
      <c r="L4240" s="26"/>
      <c r="M4240" s="26"/>
      <c r="N4240" s="96"/>
      <c r="O4240" s="26"/>
      <c r="V4240" s="37"/>
      <c r="W4240" s="37"/>
      <c r="Z4240" s="29"/>
      <c r="AA4240" s="29"/>
      <c r="AB4240" s="29"/>
      <c r="AG4240" s="40"/>
      <c r="AH4240" s="40"/>
      <c r="AJ4240" s="47">
        <f t="shared" si="1254"/>
        <v>0</v>
      </c>
      <c r="AK4240" s="83" t="b">
        <f>COUNTIF('Power Curve'!$D$2:$D$31,AJ4240)&gt;0</f>
        <v>0</v>
      </c>
      <c r="AL4240" s="47"/>
      <c r="AM4240" s="83" t="b">
        <f t="shared" si="1255"/>
        <v>0</v>
      </c>
      <c r="AN4240" s="47"/>
      <c r="AO4240" s="48"/>
      <c r="AP4240" s="49"/>
      <c r="AQ4240" s="49"/>
      <c r="AR4240" s="48"/>
      <c r="AS4240" s="49"/>
    </row>
    <row r="4241" spans="5:45" x14ac:dyDescent="0.3">
      <c r="E4241" s="15"/>
      <c r="L4241" s="26"/>
      <c r="M4241" s="26"/>
      <c r="N4241" s="96"/>
      <c r="O4241" s="26"/>
      <c r="V4241" s="37"/>
      <c r="W4241" s="37"/>
      <c r="Z4241" s="29"/>
      <c r="AA4241" s="29"/>
      <c r="AB4241" s="29"/>
      <c r="AG4241" s="40"/>
      <c r="AH4241" s="40"/>
      <c r="AJ4241" s="47">
        <f t="shared" si="1254"/>
        <v>0</v>
      </c>
      <c r="AK4241" s="83" t="b">
        <f>COUNTIF('Power Curve'!$D$2:$D$31,AJ4241)&gt;0</f>
        <v>0</v>
      </c>
      <c r="AL4241" s="47"/>
      <c r="AM4241" s="83" t="b">
        <f t="shared" si="1255"/>
        <v>0</v>
      </c>
      <c r="AN4241" s="47"/>
      <c r="AO4241" s="48"/>
      <c r="AP4241" s="49"/>
      <c r="AQ4241" s="49"/>
      <c r="AR4241" s="48"/>
      <c r="AS4241" s="49"/>
    </row>
    <row r="4242" spans="5:45" x14ac:dyDescent="0.3">
      <c r="E4242" s="15"/>
      <c r="L4242" s="26"/>
      <c r="M4242" s="26"/>
      <c r="N4242" s="96"/>
      <c r="O4242" s="26"/>
      <c r="V4242" s="37"/>
      <c r="W4242" s="37"/>
      <c r="Z4242" s="29"/>
      <c r="AA4242" s="29"/>
      <c r="AB4242" s="29"/>
      <c r="AG4242" s="40"/>
      <c r="AH4242" s="40"/>
      <c r="AJ4242" s="47">
        <f t="shared" si="1254"/>
        <v>0</v>
      </c>
      <c r="AK4242" s="83" t="b">
        <f>COUNTIF('Power Curve'!$D$2:$D$31,AJ4242)&gt;0</f>
        <v>0</v>
      </c>
      <c r="AL4242" s="47"/>
      <c r="AM4242" s="83" t="b">
        <f t="shared" si="1255"/>
        <v>0</v>
      </c>
      <c r="AN4242" s="47"/>
      <c r="AO4242" s="48"/>
      <c r="AP4242" s="49"/>
      <c r="AQ4242" s="49"/>
      <c r="AR4242" s="48"/>
      <c r="AS4242" s="49"/>
    </row>
    <row r="4243" spans="5:45" x14ac:dyDescent="0.3">
      <c r="E4243" s="15"/>
      <c r="L4243" s="26"/>
      <c r="M4243" s="26"/>
      <c r="N4243" s="96"/>
      <c r="O4243" s="26"/>
      <c r="V4243" s="37"/>
      <c r="W4243" s="37"/>
      <c r="Z4243" s="29"/>
      <c r="AA4243" s="29"/>
      <c r="AB4243" s="29"/>
      <c r="AG4243" s="40"/>
      <c r="AH4243" s="40"/>
      <c r="AJ4243" s="47">
        <f t="shared" si="1254"/>
        <v>0</v>
      </c>
      <c r="AK4243" s="83" t="b">
        <f>COUNTIF('Power Curve'!$D$2:$D$31,AJ4243)&gt;0</f>
        <v>0</v>
      </c>
      <c r="AL4243" s="47"/>
      <c r="AM4243" s="83" t="b">
        <f t="shared" si="1255"/>
        <v>0</v>
      </c>
      <c r="AN4243" s="47"/>
      <c r="AO4243" s="48"/>
      <c r="AP4243" s="49"/>
      <c r="AQ4243" s="49"/>
      <c r="AR4243" s="48"/>
      <c r="AS4243" s="49"/>
    </row>
    <row r="4244" spans="5:45" x14ac:dyDescent="0.3">
      <c r="E4244" s="15"/>
      <c r="L4244" s="26"/>
      <c r="M4244" s="26"/>
      <c r="N4244" s="96"/>
      <c r="O4244" s="26"/>
      <c r="V4244" s="37"/>
      <c r="W4244" s="37"/>
      <c r="Z4244" s="29"/>
      <c r="AA4244" s="29"/>
      <c r="AB4244" s="29"/>
      <c r="AG4244" s="40"/>
      <c r="AH4244" s="40"/>
      <c r="AJ4244" s="47">
        <f t="shared" si="1254"/>
        <v>0</v>
      </c>
      <c r="AK4244" s="83" t="b">
        <f>COUNTIF('Power Curve'!$D$2:$D$31,AJ4244)&gt;0</f>
        <v>0</v>
      </c>
      <c r="AL4244" s="47"/>
      <c r="AM4244" s="83" t="b">
        <f t="shared" si="1255"/>
        <v>0</v>
      </c>
      <c r="AN4244" s="47"/>
      <c r="AO4244" s="48"/>
      <c r="AP4244" s="49"/>
      <c r="AQ4244" s="49"/>
      <c r="AR4244" s="48"/>
      <c r="AS4244" s="49"/>
    </row>
    <row r="4245" spans="5:45" x14ac:dyDescent="0.3">
      <c r="E4245" s="15"/>
      <c r="L4245" s="26"/>
      <c r="M4245" s="26"/>
      <c r="N4245" s="96"/>
      <c r="O4245" s="26"/>
      <c r="V4245" s="37"/>
      <c r="W4245" s="37"/>
      <c r="Z4245" s="29"/>
      <c r="AA4245" s="29"/>
      <c r="AB4245" s="29"/>
      <c r="AG4245" s="40"/>
      <c r="AH4245" s="40"/>
      <c r="AJ4245" s="47">
        <f t="shared" si="1254"/>
        <v>0</v>
      </c>
      <c r="AK4245" s="83" t="b">
        <f>COUNTIF('Power Curve'!$D$2:$D$31,AJ4245)&gt;0</f>
        <v>0</v>
      </c>
      <c r="AL4245" s="47"/>
      <c r="AM4245" s="83" t="b">
        <f t="shared" si="1255"/>
        <v>0</v>
      </c>
      <c r="AN4245" s="47"/>
      <c r="AO4245" s="48"/>
      <c r="AP4245" s="49"/>
      <c r="AQ4245" s="49"/>
      <c r="AR4245" s="48"/>
      <c r="AS4245" s="49"/>
    </row>
    <row r="4246" spans="5:45" x14ac:dyDescent="0.3">
      <c r="E4246" s="15"/>
      <c r="L4246" s="26"/>
      <c r="M4246" s="26"/>
      <c r="N4246" s="96"/>
      <c r="O4246" s="26"/>
      <c r="V4246" s="37"/>
      <c r="W4246" s="37"/>
      <c r="Z4246" s="29"/>
      <c r="AA4246" s="29"/>
      <c r="AB4246" s="29"/>
      <c r="AG4246" s="40"/>
      <c r="AH4246" s="40"/>
      <c r="AJ4246" s="47">
        <f t="shared" si="1254"/>
        <v>0</v>
      </c>
      <c r="AK4246" s="83" t="b">
        <f>COUNTIF('Power Curve'!$D$2:$D$31,AJ4246)&gt;0</f>
        <v>0</v>
      </c>
      <c r="AL4246" s="47"/>
      <c r="AM4246" s="83" t="b">
        <f t="shared" si="1255"/>
        <v>0</v>
      </c>
      <c r="AN4246" s="47"/>
      <c r="AO4246" s="48"/>
      <c r="AP4246" s="49"/>
      <c r="AQ4246" s="49"/>
      <c r="AR4246" s="48"/>
      <c r="AS4246" s="49"/>
    </row>
    <row r="4247" spans="5:45" x14ac:dyDescent="0.3">
      <c r="E4247" s="15"/>
      <c r="L4247" s="26"/>
      <c r="M4247" s="26"/>
      <c r="N4247" s="96"/>
      <c r="O4247" s="26"/>
      <c r="V4247" s="37"/>
      <c r="W4247" s="37"/>
      <c r="Z4247" s="29"/>
      <c r="AA4247" s="29"/>
      <c r="AB4247" s="29"/>
      <c r="AG4247" s="40"/>
      <c r="AH4247" s="40"/>
      <c r="AJ4247" s="47">
        <f t="shared" si="1254"/>
        <v>0</v>
      </c>
      <c r="AK4247" s="83" t="b">
        <f>COUNTIF('Power Curve'!$D$2:$D$31,AJ4247)&gt;0</f>
        <v>0</v>
      </c>
      <c r="AL4247" s="47"/>
      <c r="AM4247" s="83" t="b">
        <f t="shared" si="1255"/>
        <v>0</v>
      </c>
      <c r="AN4247" s="47"/>
      <c r="AO4247" s="48"/>
      <c r="AP4247" s="49"/>
      <c r="AQ4247" s="49"/>
      <c r="AR4247" s="48"/>
      <c r="AS4247" s="49"/>
    </row>
    <row r="4248" spans="5:45" x14ac:dyDescent="0.3">
      <c r="E4248" s="15"/>
      <c r="L4248" s="26"/>
      <c r="M4248" s="26"/>
      <c r="N4248" s="96"/>
      <c r="O4248" s="26"/>
      <c r="V4248" s="37"/>
      <c r="W4248" s="37"/>
      <c r="Z4248" s="29"/>
      <c r="AA4248" s="29"/>
      <c r="AB4248" s="29"/>
      <c r="AG4248" s="40"/>
      <c r="AH4248" s="40"/>
      <c r="AJ4248" s="47">
        <f t="shared" si="1254"/>
        <v>0</v>
      </c>
      <c r="AK4248" s="83" t="b">
        <f>COUNTIF('Power Curve'!$D$2:$D$31,AJ4248)&gt;0</f>
        <v>0</v>
      </c>
      <c r="AL4248" s="47"/>
      <c r="AM4248" s="83" t="b">
        <f t="shared" si="1255"/>
        <v>0</v>
      </c>
      <c r="AN4248" s="47"/>
      <c r="AO4248" s="48"/>
      <c r="AP4248" s="49"/>
      <c r="AQ4248" s="49"/>
      <c r="AR4248" s="48"/>
      <c r="AS4248" s="49"/>
    </row>
    <row r="4249" spans="5:45" x14ac:dyDescent="0.3">
      <c r="E4249" s="15"/>
      <c r="L4249" s="26"/>
      <c r="M4249" s="26"/>
      <c r="N4249" s="96"/>
      <c r="O4249" s="26"/>
      <c r="V4249" s="37"/>
      <c r="W4249" s="37"/>
      <c r="Z4249" s="29"/>
      <c r="AA4249" s="29"/>
      <c r="AB4249" s="29"/>
      <c r="AG4249" s="40"/>
      <c r="AH4249" s="40"/>
      <c r="AJ4249" s="47">
        <f t="shared" si="1254"/>
        <v>0</v>
      </c>
      <c r="AK4249" s="83" t="b">
        <f>COUNTIF('Power Curve'!$D$2:$D$31,AJ4249)&gt;0</f>
        <v>0</v>
      </c>
      <c r="AL4249" s="47"/>
      <c r="AM4249" s="83" t="b">
        <f t="shared" si="1255"/>
        <v>0</v>
      </c>
      <c r="AN4249" s="47"/>
      <c r="AO4249" s="48"/>
      <c r="AP4249" s="49"/>
      <c r="AQ4249" s="49"/>
      <c r="AR4249" s="48"/>
      <c r="AS4249" s="49"/>
    </row>
    <row r="4250" spans="5:45" x14ac:dyDescent="0.3">
      <c r="E4250" s="15"/>
      <c r="L4250" s="26"/>
      <c r="M4250" s="26"/>
      <c r="N4250" s="96"/>
      <c r="O4250" s="26"/>
      <c r="V4250" s="37"/>
      <c r="W4250" s="37"/>
      <c r="Z4250" s="29"/>
      <c r="AA4250" s="29"/>
      <c r="AB4250" s="29"/>
      <c r="AG4250" s="40"/>
      <c r="AH4250" s="40"/>
      <c r="AJ4250" s="47">
        <f t="shared" si="1254"/>
        <v>0</v>
      </c>
      <c r="AK4250" s="83" t="b">
        <f>COUNTIF('Power Curve'!$D$2:$D$31,AJ4250)&gt;0</f>
        <v>0</v>
      </c>
      <c r="AL4250" s="47"/>
      <c r="AM4250" s="83" t="b">
        <f t="shared" si="1255"/>
        <v>0</v>
      </c>
      <c r="AN4250" s="47"/>
      <c r="AO4250" s="48"/>
      <c r="AP4250" s="49"/>
      <c r="AQ4250" s="49"/>
      <c r="AR4250" s="48"/>
      <c r="AS4250" s="49"/>
    </row>
    <row r="4251" spans="5:45" x14ac:dyDescent="0.3">
      <c r="E4251" s="15"/>
      <c r="L4251" s="26"/>
      <c r="M4251" s="26"/>
      <c r="N4251" s="96"/>
      <c r="O4251" s="26"/>
      <c r="V4251" s="37"/>
      <c r="W4251" s="37"/>
      <c r="Z4251" s="29"/>
      <c r="AA4251" s="29"/>
      <c r="AB4251" s="29"/>
      <c r="AG4251" s="40"/>
      <c r="AH4251" s="40"/>
      <c r="AJ4251" s="47">
        <f t="shared" si="1254"/>
        <v>0</v>
      </c>
      <c r="AK4251" s="83" t="b">
        <f>COUNTIF('Power Curve'!$D$2:$D$31,AJ4251)&gt;0</f>
        <v>0</v>
      </c>
      <c r="AL4251" s="47"/>
      <c r="AM4251" s="83" t="b">
        <f t="shared" si="1255"/>
        <v>0</v>
      </c>
      <c r="AN4251" s="47"/>
      <c r="AO4251" s="48"/>
      <c r="AP4251" s="49"/>
      <c r="AQ4251" s="49"/>
      <c r="AR4251" s="48"/>
      <c r="AS4251" s="49"/>
    </row>
    <row r="4252" spans="5:45" x14ac:dyDescent="0.3">
      <c r="E4252" s="15"/>
      <c r="L4252" s="26"/>
      <c r="M4252" s="26"/>
      <c r="N4252" s="96"/>
      <c r="O4252" s="26"/>
      <c r="V4252" s="37"/>
      <c r="W4252" s="37"/>
      <c r="Z4252" s="29"/>
      <c r="AA4252" s="29"/>
      <c r="AB4252" s="29"/>
      <c r="AG4252" s="40"/>
      <c r="AH4252" s="40"/>
      <c r="AJ4252" s="47">
        <f t="shared" si="1254"/>
        <v>0</v>
      </c>
      <c r="AK4252" s="83" t="b">
        <f>COUNTIF('Power Curve'!$D$2:$D$31,AJ4252)&gt;0</f>
        <v>0</v>
      </c>
      <c r="AL4252" s="47"/>
      <c r="AM4252" s="83" t="b">
        <f t="shared" si="1255"/>
        <v>0</v>
      </c>
      <c r="AN4252" s="47"/>
      <c r="AO4252" s="48"/>
      <c r="AP4252" s="49"/>
      <c r="AQ4252" s="49"/>
      <c r="AR4252" s="48"/>
      <c r="AS4252" s="49"/>
    </row>
    <row r="4253" spans="5:45" x14ac:dyDescent="0.3">
      <c r="E4253" s="15"/>
      <c r="L4253" s="26"/>
      <c r="M4253" s="26"/>
      <c r="N4253" s="96"/>
      <c r="O4253" s="26"/>
      <c r="V4253" s="37"/>
      <c r="W4253" s="37"/>
      <c r="Z4253" s="29"/>
      <c r="AA4253" s="29"/>
      <c r="AB4253" s="29"/>
      <c r="AG4253" s="40"/>
      <c r="AH4253" s="40"/>
      <c r="AJ4253" s="47">
        <f t="shared" si="1254"/>
        <v>0</v>
      </c>
      <c r="AK4253" s="83" t="b">
        <f>COUNTIF('Power Curve'!$D$2:$D$31,AJ4253)&gt;0</f>
        <v>0</v>
      </c>
      <c r="AL4253" s="47"/>
      <c r="AM4253" s="83" t="b">
        <f t="shared" si="1255"/>
        <v>0</v>
      </c>
      <c r="AN4253" s="47"/>
      <c r="AO4253" s="48"/>
      <c r="AP4253" s="49"/>
      <c r="AQ4253" s="49"/>
      <c r="AR4253" s="48"/>
      <c r="AS4253" s="49"/>
    </row>
    <row r="4254" spans="5:45" x14ac:dyDescent="0.3">
      <c r="E4254" s="15"/>
      <c r="L4254" s="26"/>
      <c r="M4254" s="26"/>
      <c r="N4254" s="96"/>
      <c r="O4254" s="26"/>
      <c r="V4254" s="37"/>
      <c r="W4254" s="37"/>
      <c r="Z4254" s="29"/>
      <c r="AA4254" s="29"/>
      <c r="AB4254" s="29"/>
      <c r="AG4254" s="40"/>
      <c r="AH4254" s="40"/>
      <c r="AJ4254" s="47">
        <f t="shared" si="1254"/>
        <v>0</v>
      </c>
      <c r="AK4254" s="83" t="b">
        <f>COUNTIF('Power Curve'!$D$2:$D$31,AJ4254)&gt;0</f>
        <v>0</v>
      </c>
      <c r="AL4254" s="47"/>
      <c r="AM4254" s="83" t="b">
        <f t="shared" si="1255"/>
        <v>0</v>
      </c>
      <c r="AN4254" s="47"/>
      <c r="AO4254" s="48"/>
      <c r="AP4254" s="49"/>
      <c r="AQ4254" s="49"/>
      <c r="AR4254" s="48"/>
      <c r="AS4254" s="49"/>
    </row>
    <row r="4255" spans="5:45" x14ac:dyDescent="0.3">
      <c r="E4255" s="15"/>
      <c r="L4255" s="26"/>
      <c r="M4255" s="26"/>
      <c r="N4255" s="96"/>
      <c r="O4255" s="26"/>
      <c r="V4255" s="37"/>
      <c r="W4255" s="37"/>
      <c r="Z4255" s="29"/>
      <c r="AA4255" s="29"/>
      <c r="AB4255" s="29"/>
      <c r="AG4255" s="40"/>
      <c r="AH4255" s="40"/>
      <c r="AJ4255" s="47">
        <f t="shared" si="1254"/>
        <v>0</v>
      </c>
      <c r="AK4255" s="83" t="b">
        <f>COUNTIF('Power Curve'!$D$2:$D$31,AJ4255)&gt;0</f>
        <v>0</v>
      </c>
      <c r="AL4255" s="47"/>
      <c r="AM4255" s="83" t="b">
        <f t="shared" si="1255"/>
        <v>0</v>
      </c>
      <c r="AN4255" s="47"/>
      <c r="AO4255" s="48"/>
      <c r="AP4255" s="49"/>
      <c r="AQ4255" s="49"/>
      <c r="AR4255" s="48"/>
      <c r="AS4255" s="49"/>
    </row>
    <row r="4256" spans="5:45" x14ac:dyDescent="0.3">
      <c r="E4256" s="15"/>
      <c r="L4256" s="26"/>
      <c r="M4256" s="26"/>
      <c r="N4256" s="96"/>
      <c r="O4256" s="26"/>
      <c r="V4256" s="37"/>
      <c r="W4256" s="37"/>
      <c r="Z4256" s="29"/>
      <c r="AA4256" s="29"/>
      <c r="AB4256" s="29"/>
      <c r="AG4256" s="40"/>
      <c r="AH4256" s="40"/>
      <c r="AJ4256" s="47">
        <f t="shared" si="1254"/>
        <v>0</v>
      </c>
      <c r="AK4256" s="83" t="b">
        <f>COUNTIF('Power Curve'!$D$2:$D$31,AJ4256)&gt;0</f>
        <v>0</v>
      </c>
      <c r="AL4256" s="47"/>
      <c r="AM4256" s="83" t="b">
        <f t="shared" si="1255"/>
        <v>0</v>
      </c>
      <c r="AN4256" s="47"/>
      <c r="AO4256" s="48"/>
      <c r="AP4256" s="49"/>
      <c r="AQ4256" s="49"/>
      <c r="AR4256" s="48"/>
      <c r="AS4256" s="49"/>
    </row>
    <row r="4257" spans="5:45" x14ac:dyDescent="0.3">
      <c r="E4257" s="15"/>
      <c r="L4257" s="26"/>
      <c r="M4257" s="26"/>
      <c r="N4257" s="96"/>
      <c r="O4257" s="26"/>
      <c r="V4257" s="37"/>
      <c r="W4257" s="37"/>
      <c r="Z4257" s="29"/>
      <c r="AA4257" s="29"/>
      <c r="AB4257" s="29"/>
      <c r="AG4257" s="40"/>
      <c r="AH4257" s="40"/>
      <c r="AJ4257" s="47">
        <f t="shared" si="1254"/>
        <v>0</v>
      </c>
      <c r="AK4257" s="83" t="b">
        <f>COUNTIF('Power Curve'!$D$2:$D$31,AJ4257)&gt;0</f>
        <v>0</v>
      </c>
      <c r="AL4257" s="47"/>
      <c r="AM4257" s="83" t="b">
        <f t="shared" si="1255"/>
        <v>0</v>
      </c>
      <c r="AN4257" s="47"/>
      <c r="AO4257" s="48"/>
      <c r="AP4257" s="49"/>
      <c r="AQ4257" s="49"/>
      <c r="AR4257" s="48"/>
      <c r="AS4257" s="49"/>
    </row>
    <row r="4258" spans="5:45" x14ac:dyDescent="0.3">
      <c r="E4258" s="15"/>
      <c r="L4258" s="26"/>
      <c r="M4258" s="26"/>
      <c r="N4258" s="96"/>
      <c r="O4258" s="26"/>
      <c r="V4258" s="37"/>
      <c r="W4258" s="37"/>
      <c r="Z4258" s="29"/>
      <c r="AA4258" s="29"/>
      <c r="AB4258" s="29"/>
      <c r="AG4258" s="40"/>
      <c r="AH4258" s="40"/>
      <c r="AJ4258" s="47">
        <f t="shared" si="1254"/>
        <v>0</v>
      </c>
      <c r="AK4258" s="83" t="b">
        <f>COUNTIF('Power Curve'!$D$2:$D$31,AJ4258)&gt;0</f>
        <v>0</v>
      </c>
      <c r="AL4258" s="47"/>
      <c r="AM4258" s="83" t="b">
        <f t="shared" si="1255"/>
        <v>0</v>
      </c>
      <c r="AN4258" s="47"/>
      <c r="AO4258" s="48"/>
      <c r="AP4258" s="49"/>
      <c r="AQ4258" s="49"/>
      <c r="AR4258" s="48"/>
      <c r="AS4258" s="49"/>
    </row>
    <row r="4259" spans="5:45" x14ac:dyDescent="0.3">
      <c r="E4259" s="15"/>
      <c r="L4259" s="26"/>
      <c r="M4259" s="26"/>
      <c r="N4259" s="96"/>
      <c r="O4259" s="26"/>
      <c r="V4259" s="37"/>
      <c r="W4259" s="37"/>
      <c r="Z4259" s="29"/>
      <c r="AA4259" s="29"/>
      <c r="AB4259" s="29"/>
      <c r="AG4259" s="40"/>
      <c r="AH4259" s="40"/>
      <c r="AJ4259" s="47">
        <f t="shared" si="1254"/>
        <v>0</v>
      </c>
      <c r="AK4259" s="83" t="b">
        <f>COUNTIF('Power Curve'!$D$2:$D$31,AJ4259)&gt;0</f>
        <v>0</v>
      </c>
      <c r="AL4259" s="47"/>
      <c r="AM4259" s="83" t="b">
        <f t="shared" si="1255"/>
        <v>0</v>
      </c>
      <c r="AN4259" s="47"/>
      <c r="AO4259" s="48"/>
      <c r="AP4259" s="49"/>
      <c r="AQ4259" s="49"/>
      <c r="AR4259" s="48"/>
      <c r="AS4259" s="49"/>
    </row>
    <row r="4260" spans="5:45" x14ac:dyDescent="0.3">
      <c r="E4260" s="15"/>
      <c r="L4260" s="26"/>
      <c r="M4260" s="26"/>
      <c r="N4260" s="96"/>
      <c r="O4260" s="26"/>
      <c r="V4260" s="37"/>
      <c r="W4260" s="37"/>
      <c r="Z4260" s="29"/>
      <c r="AA4260" s="29"/>
      <c r="AB4260" s="29"/>
      <c r="AG4260" s="40"/>
      <c r="AH4260" s="40"/>
      <c r="AJ4260" s="47">
        <f t="shared" si="1254"/>
        <v>0</v>
      </c>
      <c r="AK4260" s="83" t="b">
        <f>COUNTIF('Power Curve'!$D$2:$D$31,AJ4260)&gt;0</f>
        <v>0</v>
      </c>
      <c r="AL4260" s="47"/>
      <c r="AM4260" s="83" t="b">
        <f t="shared" si="1255"/>
        <v>0</v>
      </c>
      <c r="AN4260" s="47"/>
      <c r="AO4260" s="48"/>
      <c r="AP4260" s="49"/>
      <c r="AQ4260" s="49"/>
      <c r="AR4260" s="48"/>
      <c r="AS4260" s="49"/>
    </row>
    <row r="4261" spans="5:45" x14ac:dyDescent="0.3">
      <c r="E4261" s="15"/>
      <c r="L4261" s="26"/>
      <c r="M4261" s="26"/>
      <c r="N4261" s="96"/>
      <c r="O4261" s="26"/>
      <c r="V4261" s="37"/>
      <c r="W4261" s="37"/>
      <c r="Z4261" s="29"/>
      <c r="AA4261" s="29"/>
      <c r="AB4261" s="29"/>
      <c r="AG4261" s="40"/>
      <c r="AH4261" s="40"/>
      <c r="AJ4261" s="47">
        <f t="shared" si="1254"/>
        <v>0</v>
      </c>
      <c r="AK4261" s="83" t="b">
        <f>COUNTIF('Power Curve'!$D$2:$D$31,AJ4261)&gt;0</f>
        <v>0</v>
      </c>
      <c r="AL4261" s="47"/>
      <c r="AM4261" s="83" t="b">
        <f t="shared" si="1255"/>
        <v>0</v>
      </c>
      <c r="AN4261" s="47"/>
      <c r="AO4261" s="48"/>
      <c r="AP4261" s="49"/>
      <c r="AQ4261" s="49"/>
      <c r="AR4261" s="48"/>
      <c r="AS4261" s="49"/>
    </row>
    <row r="4262" spans="5:45" x14ac:dyDescent="0.3">
      <c r="E4262" s="15"/>
      <c r="L4262" s="26"/>
      <c r="M4262" s="26"/>
      <c r="N4262" s="96"/>
      <c r="O4262" s="26"/>
      <c r="V4262" s="37"/>
      <c r="W4262" s="37"/>
      <c r="Z4262" s="29"/>
      <c r="AA4262" s="29"/>
      <c r="AB4262" s="29"/>
      <c r="AG4262" s="40"/>
      <c r="AH4262" s="40"/>
      <c r="AJ4262" s="47">
        <f t="shared" si="1254"/>
        <v>0</v>
      </c>
      <c r="AK4262" s="83" t="b">
        <f>COUNTIF('Power Curve'!$D$2:$D$31,AJ4262)&gt;0</f>
        <v>0</v>
      </c>
      <c r="AL4262" s="47"/>
      <c r="AM4262" s="83" t="b">
        <f t="shared" si="1255"/>
        <v>0</v>
      </c>
      <c r="AN4262" s="47"/>
      <c r="AO4262" s="48"/>
      <c r="AP4262" s="49"/>
      <c r="AQ4262" s="49"/>
      <c r="AR4262" s="48"/>
      <c r="AS4262" s="49"/>
    </row>
    <row r="4263" spans="5:45" x14ac:dyDescent="0.3">
      <c r="E4263" s="15"/>
      <c r="L4263" s="26"/>
      <c r="M4263" s="26"/>
      <c r="N4263" s="96"/>
      <c r="O4263" s="26"/>
      <c r="V4263" s="37"/>
      <c r="W4263" s="37"/>
      <c r="Z4263" s="29"/>
      <c r="AA4263" s="29"/>
      <c r="AB4263" s="29"/>
      <c r="AG4263" s="40"/>
      <c r="AH4263" s="40"/>
      <c r="AJ4263" s="47">
        <f t="shared" si="1254"/>
        <v>0</v>
      </c>
      <c r="AK4263" s="83" t="b">
        <f>COUNTIF('Power Curve'!$D$2:$D$31,AJ4263)&gt;0</f>
        <v>0</v>
      </c>
      <c r="AL4263" s="47"/>
      <c r="AM4263" s="83" t="b">
        <f t="shared" si="1255"/>
        <v>0</v>
      </c>
      <c r="AN4263" s="47"/>
      <c r="AO4263" s="48"/>
      <c r="AP4263" s="49"/>
      <c r="AQ4263" s="49"/>
      <c r="AR4263" s="48"/>
      <c r="AS4263" s="49"/>
    </row>
    <row r="4264" spans="5:45" x14ac:dyDescent="0.3">
      <c r="E4264" s="15"/>
      <c r="L4264" s="26"/>
      <c r="M4264" s="26"/>
      <c r="N4264" s="96"/>
      <c r="O4264" s="26"/>
      <c r="V4264" s="37"/>
      <c r="W4264" s="37"/>
      <c r="Z4264" s="29"/>
      <c r="AA4264" s="29"/>
      <c r="AB4264" s="29"/>
      <c r="AG4264" s="40"/>
      <c r="AH4264" s="40"/>
      <c r="AJ4264" s="47">
        <f t="shared" si="1254"/>
        <v>0</v>
      </c>
      <c r="AK4264" s="83" t="b">
        <f>COUNTIF('Power Curve'!$D$2:$D$31,AJ4264)&gt;0</f>
        <v>0</v>
      </c>
      <c r="AL4264" s="47"/>
      <c r="AM4264" s="83" t="b">
        <f t="shared" si="1255"/>
        <v>0</v>
      </c>
      <c r="AN4264" s="47"/>
      <c r="AO4264" s="48"/>
      <c r="AP4264" s="49"/>
      <c r="AQ4264" s="49"/>
      <c r="AR4264" s="48"/>
      <c r="AS4264" s="49"/>
    </row>
    <row r="4265" spans="5:45" x14ac:dyDescent="0.3">
      <c r="E4265" s="15"/>
      <c r="L4265" s="26"/>
      <c r="M4265" s="26"/>
      <c r="N4265" s="96"/>
      <c r="O4265" s="26"/>
      <c r="V4265" s="37"/>
      <c r="W4265" s="37"/>
      <c r="Z4265" s="29"/>
      <c r="AA4265" s="29"/>
      <c r="AB4265" s="29"/>
      <c r="AG4265" s="40"/>
      <c r="AH4265" s="40"/>
      <c r="AJ4265" s="47">
        <f t="shared" si="1254"/>
        <v>0</v>
      </c>
      <c r="AK4265" s="83" t="b">
        <f>COUNTIF('Power Curve'!$D$2:$D$31,AJ4265)&gt;0</f>
        <v>0</v>
      </c>
      <c r="AL4265" s="47"/>
      <c r="AM4265" s="83" t="b">
        <f t="shared" si="1255"/>
        <v>0</v>
      </c>
      <c r="AN4265" s="47"/>
      <c r="AO4265" s="48"/>
      <c r="AP4265" s="49"/>
      <c r="AQ4265" s="49"/>
      <c r="AR4265" s="48"/>
      <c r="AS4265" s="49"/>
    </row>
    <row r="4266" spans="5:45" x14ac:dyDescent="0.3">
      <c r="E4266" s="15"/>
      <c r="L4266" s="26"/>
      <c r="M4266" s="26"/>
      <c r="N4266" s="96"/>
      <c r="O4266" s="26"/>
      <c r="V4266" s="37"/>
      <c r="W4266" s="37"/>
      <c r="Z4266" s="29"/>
      <c r="AA4266" s="29"/>
      <c r="AB4266" s="29"/>
      <c r="AG4266" s="40"/>
      <c r="AH4266" s="40"/>
      <c r="AJ4266" s="47">
        <f t="shared" si="1254"/>
        <v>0</v>
      </c>
      <c r="AK4266" s="83" t="b">
        <f>COUNTIF('Power Curve'!$D$2:$D$31,AJ4266)&gt;0</f>
        <v>0</v>
      </c>
      <c r="AL4266" s="47"/>
      <c r="AM4266" s="83" t="b">
        <f t="shared" si="1255"/>
        <v>0</v>
      </c>
      <c r="AN4266" s="47"/>
      <c r="AO4266" s="48"/>
      <c r="AP4266" s="49"/>
      <c r="AQ4266" s="49"/>
      <c r="AR4266" s="48"/>
      <c r="AS4266" s="49"/>
    </row>
    <row r="4267" spans="5:45" x14ac:dyDescent="0.3">
      <c r="E4267" s="15"/>
      <c r="L4267" s="26"/>
      <c r="M4267" s="26"/>
      <c r="N4267" s="96"/>
      <c r="O4267" s="26"/>
      <c r="V4267" s="37"/>
      <c r="W4267" s="37"/>
      <c r="Z4267" s="29"/>
      <c r="AA4267" s="29"/>
      <c r="AB4267" s="29"/>
      <c r="AG4267" s="40"/>
      <c r="AH4267" s="40"/>
      <c r="AJ4267" s="47">
        <f t="shared" si="1254"/>
        <v>0</v>
      </c>
      <c r="AK4267" s="83" t="b">
        <f>COUNTIF('Power Curve'!$D$2:$D$31,AJ4267)&gt;0</f>
        <v>0</v>
      </c>
      <c r="AL4267" s="47"/>
      <c r="AM4267" s="83" t="b">
        <f t="shared" si="1255"/>
        <v>0</v>
      </c>
      <c r="AN4267" s="47"/>
      <c r="AO4267" s="48"/>
      <c r="AP4267" s="49"/>
      <c r="AQ4267" s="49"/>
      <c r="AR4267" s="48"/>
      <c r="AS4267" s="49"/>
    </row>
    <row r="4268" spans="5:45" x14ac:dyDescent="0.3">
      <c r="E4268" s="15"/>
      <c r="L4268" s="26"/>
      <c r="M4268" s="26"/>
      <c r="N4268" s="96"/>
      <c r="O4268" s="26"/>
      <c r="V4268" s="37"/>
      <c r="W4268" s="37"/>
      <c r="Z4268" s="29"/>
      <c r="AA4268" s="29"/>
      <c r="AB4268" s="29"/>
      <c r="AG4268" s="40"/>
      <c r="AH4268" s="40"/>
      <c r="AJ4268" s="47">
        <f t="shared" si="1254"/>
        <v>0</v>
      </c>
      <c r="AK4268" s="83" t="b">
        <f>COUNTIF('Power Curve'!$D$2:$D$31,AJ4268)&gt;0</f>
        <v>0</v>
      </c>
      <c r="AL4268" s="47"/>
      <c r="AM4268" s="83" t="b">
        <f t="shared" si="1255"/>
        <v>0</v>
      </c>
      <c r="AN4268" s="47"/>
      <c r="AO4268" s="48"/>
      <c r="AP4268" s="49"/>
      <c r="AQ4268" s="49"/>
      <c r="AR4268" s="48"/>
      <c r="AS4268" s="49"/>
    </row>
    <row r="4269" spans="5:45" x14ac:dyDescent="0.3">
      <c r="E4269" s="15"/>
      <c r="L4269" s="26"/>
      <c r="M4269" s="26"/>
      <c r="N4269" s="96"/>
      <c r="O4269" s="26"/>
      <c r="V4269" s="37"/>
      <c r="W4269" s="37"/>
      <c r="Z4269" s="29"/>
      <c r="AA4269" s="29"/>
      <c r="AB4269" s="29"/>
      <c r="AG4269" s="40"/>
      <c r="AH4269" s="40"/>
      <c r="AJ4269" s="47">
        <f t="shared" si="1254"/>
        <v>0</v>
      </c>
      <c r="AK4269" s="83" t="b">
        <f>COUNTIF('Power Curve'!$D$2:$D$31,AJ4269)&gt;0</f>
        <v>0</v>
      </c>
      <c r="AL4269" s="47"/>
      <c r="AM4269" s="83" t="b">
        <f t="shared" si="1255"/>
        <v>0</v>
      </c>
      <c r="AN4269" s="47"/>
      <c r="AO4269" s="48"/>
      <c r="AP4269" s="49"/>
      <c r="AQ4269" s="49"/>
      <c r="AR4269" s="48"/>
      <c r="AS4269" s="49"/>
    </row>
    <row r="4270" spans="5:45" x14ac:dyDescent="0.3">
      <c r="E4270" s="15"/>
      <c r="L4270" s="26"/>
      <c r="M4270" s="26"/>
      <c r="N4270" s="96"/>
      <c r="O4270" s="26"/>
      <c r="V4270" s="37"/>
      <c r="W4270" s="37"/>
      <c r="Z4270" s="29"/>
      <c r="AA4270" s="29"/>
      <c r="AB4270" s="29"/>
      <c r="AG4270" s="40"/>
      <c r="AH4270" s="40"/>
      <c r="AJ4270" s="47">
        <f t="shared" si="1254"/>
        <v>0</v>
      </c>
      <c r="AK4270" s="83" t="b">
        <f>COUNTIF('Power Curve'!$D$2:$D$31,AJ4270)&gt;0</f>
        <v>0</v>
      </c>
      <c r="AL4270" s="47"/>
      <c r="AM4270" s="83" t="b">
        <f t="shared" si="1255"/>
        <v>0</v>
      </c>
      <c r="AN4270" s="47"/>
      <c r="AO4270" s="48"/>
      <c r="AP4270" s="49"/>
      <c r="AQ4270" s="49"/>
      <c r="AR4270" s="48"/>
      <c r="AS4270" s="49"/>
    </row>
    <row r="4271" spans="5:45" x14ac:dyDescent="0.3">
      <c r="E4271" s="15"/>
      <c r="L4271" s="26"/>
      <c r="M4271" s="26"/>
      <c r="N4271" s="96"/>
      <c r="O4271" s="26"/>
      <c r="V4271" s="37"/>
      <c r="W4271" s="37"/>
      <c r="Z4271" s="29"/>
      <c r="AA4271" s="29"/>
      <c r="AB4271" s="29"/>
      <c r="AG4271" s="40"/>
      <c r="AH4271" s="40"/>
      <c r="AJ4271" s="47">
        <f t="shared" si="1254"/>
        <v>0</v>
      </c>
      <c r="AK4271" s="83" t="b">
        <f>COUNTIF('Power Curve'!$D$2:$D$31,AJ4271)&gt;0</f>
        <v>0</v>
      </c>
      <c r="AL4271" s="47"/>
      <c r="AM4271" s="83" t="b">
        <f t="shared" si="1255"/>
        <v>0</v>
      </c>
      <c r="AN4271" s="47"/>
      <c r="AO4271" s="48"/>
      <c r="AP4271" s="49"/>
      <c r="AQ4271" s="49"/>
      <c r="AR4271" s="48"/>
      <c r="AS4271" s="49"/>
    </row>
    <row r="4272" spans="5:45" x14ac:dyDescent="0.3">
      <c r="E4272" s="15"/>
      <c r="L4272" s="26"/>
      <c r="M4272" s="26"/>
      <c r="N4272" s="96"/>
      <c r="O4272" s="26"/>
      <c r="V4272" s="37"/>
      <c r="W4272" s="37"/>
      <c r="Z4272" s="29"/>
      <c r="AA4272" s="29"/>
      <c r="AB4272" s="29"/>
      <c r="AG4272" s="40"/>
      <c r="AH4272" s="40"/>
      <c r="AJ4272" s="47">
        <f t="shared" si="1254"/>
        <v>0</v>
      </c>
      <c r="AK4272" s="83" t="b">
        <f>COUNTIF('Power Curve'!$D$2:$D$31,AJ4272)&gt;0</f>
        <v>0</v>
      </c>
      <c r="AL4272" s="47"/>
      <c r="AM4272" s="83" t="b">
        <f t="shared" si="1255"/>
        <v>0</v>
      </c>
      <c r="AN4272" s="47"/>
      <c r="AO4272" s="48"/>
      <c r="AP4272" s="49"/>
      <c r="AQ4272" s="49"/>
      <c r="AR4272" s="48"/>
      <c r="AS4272" s="49"/>
    </row>
    <row r="4273" spans="5:45" x14ac:dyDescent="0.3">
      <c r="E4273" s="15"/>
      <c r="L4273" s="26"/>
      <c r="M4273" s="26"/>
      <c r="N4273" s="96"/>
      <c r="O4273" s="26"/>
      <c r="V4273" s="37"/>
      <c r="W4273" s="37"/>
      <c r="Z4273" s="29"/>
      <c r="AA4273" s="29"/>
      <c r="AB4273" s="29"/>
      <c r="AG4273" s="40"/>
      <c r="AH4273" s="40"/>
      <c r="AJ4273" s="47">
        <f t="shared" si="1254"/>
        <v>0</v>
      </c>
      <c r="AK4273" s="83" t="b">
        <f>COUNTIF('Power Curve'!$D$2:$D$31,AJ4273)&gt;0</f>
        <v>0</v>
      </c>
      <c r="AL4273" s="47"/>
      <c r="AM4273" s="83" t="b">
        <f t="shared" si="1255"/>
        <v>0</v>
      </c>
      <c r="AN4273" s="47"/>
      <c r="AO4273" s="48"/>
      <c r="AP4273" s="49"/>
      <c r="AQ4273" s="49"/>
      <c r="AR4273" s="48"/>
      <c r="AS4273" s="49"/>
    </row>
    <row r="4274" spans="5:45" x14ac:dyDescent="0.3">
      <c r="E4274" s="15"/>
      <c r="L4274" s="26"/>
      <c r="M4274" s="26"/>
      <c r="N4274" s="96"/>
      <c r="O4274" s="26"/>
      <c r="V4274" s="37"/>
      <c r="W4274" s="37"/>
      <c r="Z4274" s="29"/>
      <c r="AA4274" s="29"/>
      <c r="AB4274" s="29"/>
      <c r="AG4274" s="40"/>
      <c r="AH4274" s="40"/>
      <c r="AJ4274" s="47">
        <f t="shared" si="1254"/>
        <v>0</v>
      </c>
      <c r="AK4274" s="83" t="b">
        <f>COUNTIF('Power Curve'!$D$2:$D$31,AJ4274)&gt;0</f>
        <v>0</v>
      </c>
      <c r="AL4274" s="47"/>
      <c r="AM4274" s="83" t="b">
        <f t="shared" si="1255"/>
        <v>0</v>
      </c>
      <c r="AN4274" s="47"/>
      <c r="AO4274" s="48"/>
      <c r="AP4274" s="49"/>
      <c r="AQ4274" s="49"/>
      <c r="AR4274" s="48"/>
      <c r="AS4274" s="49"/>
    </row>
    <row r="4275" spans="5:45" x14ac:dyDescent="0.3">
      <c r="E4275" s="15"/>
      <c r="L4275" s="26"/>
      <c r="M4275" s="26"/>
      <c r="N4275" s="96"/>
      <c r="O4275" s="26"/>
      <c r="V4275" s="37"/>
      <c r="W4275" s="37"/>
      <c r="Z4275" s="29"/>
      <c r="AA4275" s="29"/>
      <c r="AB4275" s="29"/>
      <c r="AG4275" s="40"/>
      <c r="AH4275" s="40"/>
      <c r="AJ4275" s="47">
        <f t="shared" si="1254"/>
        <v>0</v>
      </c>
      <c r="AK4275" s="83" t="b">
        <f>COUNTIF('Power Curve'!$D$2:$D$31,AJ4275)&gt;0</f>
        <v>0</v>
      </c>
      <c r="AL4275" s="47"/>
      <c r="AM4275" s="83" t="b">
        <f t="shared" si="1255"/>
        <v>0</v>
      </c>
      <c r="AN4275" s="47"/>
      <c r="AO4275" s="48"/>
      <c r="AP4275" s="49"/>
      <c r="AQ4275" s="49"/>
      <c r="AR4275" s="48"/>
      <c r="AS4275" s="49"/>
    </row>
    <row r="4276" spans="5:45" x14ac:dyDescent="0.3">
      <c r="E4276" s="15"/>
      <c r="L4276" s="26"/>
      <c r="M4276" s="26"/>
      <c r="N4276" s="96"/>
      <c r="O4276" s="26"/>
      <c r="V4276" s="37"/>
      <c r="W4276" s="37"/>
      <c r="Z4276" s="29"/>
      <c r="AA4276" s="29"/>
      <c r="AB4276" s="29"/>
      <c r="AG4276" s="40"/>
      <c r="AH4276" s="40"/>
      <c r="AJ4276" s="47">
        <f t="shared" si="1254"/>
        <v>0</v>
      </c>
      <c r="AK4276" s="83" t="b">
        <f>COUNTIF('Power Curve'!$D$2:$D$31,AJ4276)&gt;0</f>
        <v>0</v>
      </c>
      <c r="AL4276" s="47"/>
      <c r="AM4276" s="83" t="b">
        <f t="shared" si="1255"/>
        <v>0</v>
      </c>
      <c r="AN4276" s="47"/>
      <c r="AO4276" s="48"/>
      <c r="AP4276" s="49"/>
      <c r="AQ4276" s="49"/>
      <c r="AR4276" s="48"/>
      <c r="AS4276" s="49"/>
    </row>
    <row r="4277" spans="5:45" x14ac:dyDescent="0.3">
      <c r="E4277" s="15"/>
      <c r="L4277" s="26"/>
      <c r="M4277" s="26"/>
      <c r="N4277" s="96"/>
      <c r="O4277" s="26"/>
      <c r="V4277" s="37"/>
      <c r="W4277" s="37"/>
      <c r="Z4277" s="29"/>
      <c r="AA4277" s="29"/>
      <c r="AB4277" s="29"/>
      <c r="AG4277" s="40"/>
      <c r="AH4277" s="40"/>
      <c r="AJ4277" s="47">
        <f t="shared" si="1254"/>
        <v>0</v>
      </c>
      <c r="AK4277" s="83" t="b">
        <f>COUNTIF('Power Curve'!$D$2:$D$31,AJ4277)&gt;0</f>
        <v>0</v>
      </c>
      <c r="AL4277" s="47"/>
      <c r="AM4277" s="83" t="b">
        <f t="shared" si="1255"/>
        <v>0</v>
      </c>
      <c r="AN4277" s="47"/>
      <c r="AO4277" s="48"/>
      <c r="AP4277" s="49"/>
      <c r="AQ4277" s="49"/>
      <c r="AR4277" s="48"/>
      <c r="AS4277" s="49"/>
    </row>
    <row r="4278" spans="5:45" x14ac:dyDescent="0.3">
      <c r="E4278" s="15"/>
      <c r="L4278" s="26"/>
      <c r="M4278" s="26"/>
      <c r="N4278" s="96"/>
      <c r="O4278" s="26"/>
      <c r="V4278" s="37"/>
      <c r="W4278" s="37"/>
      <c r="Z4278" s="29"/>
      <c r="AA4278" s="29"/>
      <c r="AB4278" s="29"/>
      <c r="AG4278" s="40"/>
      <c r="AH4278" s="40"/>
      <c r="AJ4278" s="47">
        <f t="shared" si="1254"/>
        <v>0</v>
      </c>
      <c r="AK4278" s="83" t="b">
        <f>COUNTIF('Power Curve'!$D$2:$D$31,AJ4278)&gt;0</f>
        <v>0</v>
      </c>
      <c r="AL4278" s="47"/>
      <c r="AM4278" s="83" t="b">
        <f t="shared" si="1255"/>
        <v>0</v>
      </c>
      <c r="AN4278" s="47"/>
      <c r="AO4278" s="48"/>
      <c r="AP4278" s="49"/>
      <c r="AQ4278" s="49"/>
      <c r="AR4278" s="48"/>
      <c r="AS4278" s="49"/>
    </row>
    <row r="4279" spans="5:45" x14ac:dyDescent="0.3">
      <c r="E4279" s="15"/>
      <c r="L4279" s="26"/>
      <c r="M4279" s="26"/>
      <c r="N4279" s="96"/>
      <c r="O4279" s="26"/>
      <c r="V4279" s="37"/>
      <c r="W4279" s="37"/>
      <c r="Z4279" s="29"/>
      <c r="AA4279" s="29"/>
      <c r="AB4279" s="29"/>
      <c r="AG4279" s="40"/>
      <c r="AH4279" s="40"/>
      <c r="AJ4279" s="47">
        <f t="shared" si="1254"/>
        <v>0</v>
      </c>
      <c r="AK4279" s="83" t="b">
        <f>COUNTIF('Power Curve'!$D$2:$D$31,AJ4279)&gt;0</f>
        <v>0</v>
      </c>
      <c r="AL4279" s="47"/>
      <c r="AM4279" s="83" t="b">
        <f t="shared" si="1255"/>
        <v>0</v>
      </c>
      <c r="AN4279" s="47"/>
      <c r="AO4279" s="48"/>
      <c r="AP4279" s="49"/>
      <c r="AQ4279" s="49"/>
      <c r="AR4279" s="48"/>
      <c r="AS4279" s="49"/>
    </row>
    <row r="4280" spans="5:45" x14ac:dyDescent="0.3">
      <c r="E4280" s="15"/>
      <c r="L4280" s="26"/>
      <c r="M4280" s="26"/>
      <c r="N4280" s="96"/>
      <c r="O4280" s="26"/>
      <c r="V4280" s="37"/>
      <c r="W4280" s="37"/>
      <c r="Z4280" s="29"/>
      <c r="AA4280" s="29"/>
      <c r="AB4280" s="29"/>
      <c r="AG4280" s="40"/>
      <c r="AH4280" s="40"/>
      <c r="AJ4280" s="47">
        <f t="shared" si="1254"/>
        <v>0</v>
      </c>
      <c r="AK4280" s="83" t="b">
        <f>COUNTIF('Power Curve'!$D$2:$D$31,AJ4280)&gt;0</f>
        <v>0</v>
      </c>
      <c r="AL4280" s="47"/>
      <c r="AM4280" s="83" t="b">
        <f t="shared" si="1255"/>
        <v>0</v>
      </c>
      <c r="AN4280" s="47"/>
      <c r="AO4280" s="48"/>
      <c r="AP4280" s="49"/>
      <c r="AQ4280" s="49"/>
      <c r="AR4280" s="48"/>
      <c r="AS4280" s="49"/>
    </row>
    <row r="4281" spans="5:45" x14ac:dyDescent="0.3">
      <c r="E4281" s="15"/>
      <c r="L4281" s="26"/>
      <c r="M4281" s="26"/>
      <c r="N4281" s="96"/>
      <c r="O4281" s="26"/>
      <c r="V4281" s="37"/>
      <c r="W4281" s="37"/>
      <c r="Z4281" s="29"/>
      <c r="AA4281" s="29"/>
      <c r="AB4281" s="29"/>
      <c r="AG4281" s="40"/>
      <c r="AH4281" s="40"/>
      <c r="AJ4281" s="47">
        <f t="shared" si="1254"/>
        <v>0</v>
      </c>
      <c r="AK4281" s="83" t="b">
        <f>COUNTIF('Power Curve'!$D$2:$D$31,AJ4281)&gt;0</f>
        <v>0</v>
      </c>
      <c r="AL4281" s="47"/>
      <c r="AM4281" s="83" t="b">
        <f t="shared" si="1255"/>
        <v>0</v>
      </c>
      <c r="AN4281" s="47"/>
      <c r="AO4281" s="48"/>
      <c r="AP4281" s="49"/>
      <c r="AQ4281" s="49"/>
      <c r="AR4281" s="48"/>
      <c r="AS4281" s="49"/>
    </row>
    <row r="4282" spans="5:45" x14ac:dyDescent="0.3">
      <c r="E4282" s="15"/>
      <c r="L4282" s="26"/>
      <c r="M4282" s="26"/>
      <c r="N4282" s="96"/>
      <c r="O4282" s="26"/>
      <c r="V4282" s="37"/>
      <c r="W4282" s="37"/>
      <c r="Z4282" s="29"/>
      <c r="AA4282" s="29"/>
      <c r="AB4282" s="29"/>
      <c r="AG4282" s="40"/>
      <c r="AH4282" s="40"/>
      <c r="AJ4282" s="47">
        <f t="shared" si="1254"/>
        <v>0</v>
      </c>
      <c r="AK4282" s="83" t="b">
        <f>COUNTIF('Power Curve'!$D$2:$D$31,AJ4282)&gt;0</f>
        <v>0</v>
      </c>
      <c r="AL4282" s="47"/>
      <c r="AM4282" s="83" t="b">
        <f t="shared" si="1255"/>
        <v>0</v>
      </c>
      <c r="AN4282" s="47"/>
      <c r="AO4282" s="48"/>
      <c r="AP4282" s="49"/>
      <c r="AQ4282" s="49"/>
      <c r="AR4282" s="48"/>
      <c r="AS4282" s="49"/>
    </row>
    <row r="4283" spans="5:45" x14ac:dyDescent="0.3">
      <c r="E4283" s="15"/>
      <c r="L4283" s="26"/>
      <c r="M4283" s="26"/>
      <c r="N4283" s="96"/>
      <c r="O4283" s="26"/>
      <c r="V4283" s="37"/>
      <c r="W4283" s="37"/>
      <c r="Z4283" s="29"/>
      <c r="AA4283" s="29"/>
      <c r="AB4283" s="29"/>
      <c r="AG4283" s="40"/>
      <c r="AH4283" s="40"/>
      <c r="AJ4283" s="47">
        <f t="shared" si="1254"/>
        <v>0</v>
      </c>
      <c r="AK4283" s="83" t="b">
        <f>COUNTIF('Power Curve'!$D$2:$D$31,AJ4283)&gt;0</f>
        <v>0</v>
      </c>
      <c r="AL4283" s="47"/>
      <c r="AM4283" s="83" t="b">
        <f t="shared" si="1255"/>
        <v>0</v>
      </c>
      <c r="AN4283" s="47"/>
      <c r="AO4283" s="48"/>
      <c r="AP4283" s="49"/>
      <c r="AQ4283" s="49"/>
      <c r="AR4283" s="48"/>
      <c r="AS4283" s="49"/>
    </row>
    <row r="4284" spans="5:45" x14ac:dyDescent="0.3">
      <c r="E4284" s="15"/>
      <c r="L4284" s="26"/>
      <c r="M4284" s="26"/>
      <c r="N4284" s="96"/>
      <c r="O4284" s="26"/>
      <c r="V4284" s="37"/>
      <c r="W4284" s="37"/>
      <c r="Z4284" s="29"/>
      <c r="AA4284" s="29"/>
      <c r="AB4284" s="29"/>
      <c r="AG4284" s="40"/>
      <c r="AH4284" s="40"/>
      <c r="AJ4284" s="47">
        <f t="shared" si="1254"/>
        <v>0</v>
      </c>
      <c r="AK4284" s="83" t="b">
        <f>COUNTIF('Power Curve'!$D$2:$D$31,AJ4284)&gt;0</f>
        <v>0</v>
      </c>
      <c r="AL4284" s="47"/>
      <c r="AM4284" s="83" t="b">
        <f t="shared" si="1255"/>
        <v>0</v>
      </c>
      <c r="AN4284" s="47"/>
      <c r="AO4284" s="48"/>
      <c r="AP4284" s="49"/>
      <c r="AQ4284" s="49"/>
      <c r="AR4284" s="48"/>
      <c r="AS4284" s="49"/>
    </row>
    <row r="4285" spans="5:45" x14ac:dyDescent="0.3">
      <c r="E4285" s="15"/>
      <c r="L4285" s="26"/>
      <c r="M4285" s="26"/>
      <c r="N4285" s="96"/>
      <c r="O4285" s="26"/>
      <c r="V4285" s="37"/>
      <c r="W4285" s="37"/>
      <c r="Z4285" s="29"/>
      <c r="AA4285" s="29"/>
      <c r="AB4285" s="29"/>
      <c r="AG4285" s="40"/>
      <c r="AH4285" s="40"/>
      <c r="AJ4285" s="47">
        <f t="shared" si="1254"/>
        <v>0</v>
      </c>
      <c r="AK4285" s="83" t="b">
        <f>COUNTIF('Power Curve'!$D$2:$D$31,AJ4285)&gt;0</f>
        <v>0</v>
      </c>
      <c r="AL4285" s="47"/>
      <c r="AM4285" s="83" t="b">
        <f t="shared" si="1255"/>
        <v>0</v>
      </c>
      <c r="AN4285" s="47"/>
      <c r="AO4285" s="48"/>
      <c r="AP4285" s="49"/>
      <c r="AQ4285" s="49"/>
      <c r="AR4285" s="48"/>
      <c r="AS4285" s="49"/>
    </row>
    <row r="4286" spans="5:45" x14ac:dyDescent="0.3">
      <c r="E4286" s="15"/>
      <c r="L4286" s="26"/>
      <c r="M4286" s="26"/>
      <c r="N4286" s="96"/>
      <c r="O4286" s="26"/>
      <c r="V4286" s="37"/>
      <c r="W4286" s="37"/>
      <c r="Z4286" s="29"/>
      <c r="AA4286" s="29"/>
      <c r="AB4286" s="29"/>
      <c r="AG4286" s="40"/>
      <c r="AH4286" s="40"/>
      <c r="AJ4286" s="47">
        <f t="shared" si="1254"/>
        <v>0</v>
      </c>
      <c r="AK4286" s="83" t="b">
        <f>COUNTIF('Power Curve'!$D$2:$D$31,AJ4286)&gt;0</f>
        <v>0</v>
      </c>
      <c r="AL4286" s="47"/>
      <c r="AM4286" s="83" t="b">
        <f t="shared" si="1255"/>
        <v>0</v>
      </c>
      <c r="AN4286" s="47"/>
      <c r="AO4286" s="48"/>
      <c r="AP4286" s="49"/>
      <c r="AQ4286" s="49"/>
      <c r="AR4286" s="48"/>
      <c r="AS4286" s="49"/>
    </row>
    <row r="4287" spans="5:45" x14ac:dyDescent="0.3">
      <c r="E4287" s="15"/>
      <c r="L4287" s="26"/>
      <c r="M4287" s="26"/>
      <c r="N4287" s="96"/>
      <c r="O4287" s="26"/>
      <c r="V4287" s="37"/>
      <c r="W4287" s="37"/>
      <c r="Z4287" s="29"/>
      <c r="AA4287" s="29"/>
      <c r="AB4287" s="29"/>
      <c r="AG4287" s="40"/>
      <c r="AH4287" s="40"/>
      <c r="AJ4287" s="47">
        <f t="shared" si="1254"/>
        <v>0</v>
      </c>
      <c r="AK4287" s="83" t="b">
        <f>COUNTIF('Power Curve'!$D$2:$D$31,AJ4287)&gt;0</f>
        <v>0</v>
      </c>
      <c r="AL4287" s="47"/>
      <c r="AM4287" s="83" t="b">
        <f t="shared" si="1255"/>
        <v>0</v>
      </c>
      <c r="AN4287" s="47"/>
      <c r="AO4287" s="48"/>
      <c r="AP4287" s="49"/>
      <c r="AQ4287" s="49"/>
      <c r="AR4287" s="48"/>
      <c r="AS4287" s="49"/>
    </row>
    <row r="4288" spans="5:45" x14ac:dyDescent="0.3">
      <c r="E4288" s="15"/>
      <c r="L4288" s="26"/>
      <c r="M4288" s="26"/>
      <c r="N4288" s="96"/>
      <c r="O4288" s="26"/>
      <c r="V4288" s="37"/>
      <c r="W4288" s="37"/>
      <c r="Z4288" s="29"/>
      <c r="AA4288" s="29"/>
      <c r="AB4288" s="29"/>
      <c r="AG4288" s="40"/>
      <c r="AH4288" s="40"/>
      <c r="AJ4288" s="47">
        <f t="shared" si="1254"/>
        <v>0</v>
      </c>
      <c r="AK4288" s="83" t="b">
        <f>COUNTIF('Power Curve'!$D$2:$D$31,AJ4288)&gt;0</f>
        <v>0</v>
      </c>
      <c r="AL4288" s="47"/>
      <c r="AM4288" s="83" t="b">
        <f t="shared" si="1255"/>
        <v>0</v>
      </c>
      <c r="AN4288" s="47"/>
      <c r="AO4288" s="48"/>
      <c r="AP4288" s="49"/>
      <c r="AQ4288" s="49"/>
      <c r="AR4288" s="48"/>
      <c r="AS4288" s="49"/>
    </row>
    <row r="4289" spans="5:45" x14ac:dyDescent="0.3">
      <c r="E4289" s="15"/>
      <c r="L4289" s="26"/>
      <c r="M4289" s="26"/>
      <c r="N4289" s="96"/>
      <c r="O4289" s="26"/>
      <c r="V4289" s="37"/>
      <c r="W4289" s="37"/>
      <c r="Z4289" s="29"/>
      <c r="AA4289" s="29"/>
      <c r="AB4289" s="29"/>
      <c r="AG4289" s="40"/>
      <c r="AH4289" s="40"/>
      <c r="AJ4289" s="47">
        <f t="shared" si="1254"/>
        <v>0</v>
      </c>
      <c r="AK4289" s="83" t="b">
        <f>COUNTIF('Power Curve'!$D$2:$D$31,AJ4289)&gt;0</f>
        <v>0</v>
      </c>
      <c r="AL4289" s="47"/>
      <c r="AM4289" s="83" t="b">
        <f t="shared" si="1255"/>
        <v>0</v>
      </c>
      <c r="AN4289" s="47"/>
      <c r="AO4289" s="48"/>
      <c r="AP4289" s="49"/>
      <c r="AQ4289" s="49"/>
      <c r="AR4289" s="48"/>
      <c r="AS4289" s="49"/>
    </row>
    <row r="4290" spans="5:45" x14ac:dyDescent="0.3">
      <c r="E4290" s="15"/>
      <c r="L4290" s="26"/>
      <c r="M4290" s="26"/>
      <c r="N4290" s="96"/>
      <c r="O4290" s="26"/>
      <c r="V4290" s="37"/>
      <c r="W4290" s="37"/>
      <c r="Z4290" s="29"/>
      <c r="AA4290" s="29"/>
      <c r="AB4290" s="29"/>
      <c r="AG4290" s="40"/>
      <c r="AH4290" s="40"/>
      <c r="AJ4290" s="47">
        <f t="shared" si="1254"/>
        <v>0</v>
      </c>
      <c r="AK4290" s="83" t="b">
        <f>COUNTIF('Power Curve'!$D$2:$D$31,AJ4290)&gt;0</f>
        <v>0</v>
      </c>
      <c r="AL4290" s="47"/>
      <c r="AM4290" s="83" t="b">
        <f t="shared" si="1255"/>
        <v>0</v>
      </c>
      <c r="AN4290" s="47"/>
      <c r="AO4290" s="48"/>
      <c r="AP4290" s="49"/>
      <c r="AQ4290" s="49"/>
      <c r="AR4290" s="48"/>
      <c r="AS4290" s="49"/>
    </row>
    <row r="4291" spans="5:45" x14ac:dyDescent="0.3">
      <c r="E4291" s="15"/>
      <c r="L4291" s="26"/>
      <c r="M4291" s="26"/>
      <c r="N4291" s="96"/>
      <c r="O4291" s="26"/>
      <c r="V4291" s="37"/>
      <c r="W4291" s="37"/>
      <c r="Z4291" s="29"/>
      <c r="AA4291" s="29"/>
      <c r="AB4291" s="29"/>
      <c r="AG4291" s="40"/>
      <c r="AH4291" s="40"/>
      <c r="AJ4291" s="47">
        <f t="shared" ref="AJ4291:AJ4354" si="1256">MROUND(L4291-Centre_First_Bin,Bin_Width)+Centre_First_Bin</f>
        <v>0</v>
      </c>
      <c r="AK4291" s="83" t="b">
        <f>COUNTIF('Power Curve'!$D$2:$D$31,AJ4291)&gt;0</f>
        <v>0</v>
      </c>
      <c r="AL4291" s="47"/>
      <c r="AM4291" s="83" t="b">
        <f t="shared" si="1255"/>
        <v>0</v>
      </c>
      <c r="AN4291" s="47"/>
      <c r="AO4291" s="48"/>
      <c r="AP4291" s="49"/>
      <c r="AQ4291" s="49"/>
      <c r="AR4291" s="48"/>
      <c r="AS4291" s="49"/>
    </row>
    <row r="4292" spans="5:45" x14ac:dyDescent="0.3">
      <c r="E4292" s="15"/>
      <c r="L4292" s="26"/>
      <c r="M4292" s="26"/>
      <c r="N4292" s="96"/>
      <c r="O4292" s="26"/>
      <c r="V4292" s="37"/>
      <c r="W4292" s="37"/>
      <c r="Z4292" s="29"/>
      <c r="AA4292" s="29"/>
      <c r="AB4292" s="29"/>
      <c r="AG4292" s="40"/>
      <c r="AH4292" s="40"/>
      <c r="AJ4292" s="47">
        <f t="shared" si="1256"/>
        <v>0</v>
      </c>
      <c r="AK4292" s="83" t="b">
        <f>COUNTIF('Power Curve'!$D$2:$D$31,AJ4292)&gt;0</f>
        <v>0</v>
      </c>
      <c r="AL4292" s="47"/>
      <c r="AM4292" s="83" t="b">
        <f t="shared" ref="AM4292:AM4355" si="1257">AND(AK4292,NOT(AL4292))</f>
        <v>0</v>
      </c>
      <c r="AN4292" s="47"/>
      <c r="AO4292" s="48"/>
      <c r="AP4292" s="49"/>
      <c r="AQ4292" s="49"/>
      <c r="AR4292" s="48"/>
      <c r="AS4292" s="49"/>
    </row>
    <row r="4293" spans="5:45" x14ac:dyDescent="0.3">
      <c r="E4293" s="15"/>
      <c r="L4293" s="26"/>
      <c r="M4293" s="26"/>
      <c r="N4293" s="96"/>
      <c r="O4293" s="26"/>
      <c r="V4293" s="37"/>
      <c r="W4293" s="37"/>
      <c r="Z4293" s="29"/>
      <c r="AA4293" s="29"/>
      <c r="AB4293" s="29"/>
      <c r="AG4293" s="40"/>
      <c r="AH4293" s="40"/>
      <c r="AJ4293" s="47">
        <f t="shared" si="1256"/>
        <v>0</v>
      </c>
      <c r="AK4293" s="83" t="b">
        <f>COUNTIF('Power Curve'!$D$2:$D$31,AJ4293)&gt;0</f>
        <v>0</v>
      </c>
      <c r="AL4293" s="47"/>
      <c r="AM4293" s="83" t="b">
        <f t="shared" si="1257"/>
        <v>0</v>
      </c>
      <c r="AN4293" s="47"/>
      <c r="AO4293" s="48"/>
      <c r="AP4293" s="49"/>
      <c r="AQ4293" s="49"/>
      <c r="AR4293" s="48"/>
      <c r="AS4293" s="49"/>
    </row>
    <row r="4294" spans="5:45" x14ac:dyDescent="0.3">
      <c r="E4294" s="15"/>
      <c r="L4294" s="26"/>
      <c r="M4294" s="26"/>
      <c r="N4294" s="96"/>
      <c r="O4294" s="26"/>
      <c r="V4294" s="37"/>
      <c r="W4294" s="37"/>
      <c r="Z4294" s="29"/>
      <c r="AA4294" s="29"/>
      <c r="AB4294" s="29"/>
      <c r="AG4294" s="40"/>
      <c r="AH4294" s="40"/>
      <c r="AJ4294" s="47">
        <f t="shared" si="1256"/>
        <v>0</v>
      </c>
      <c r="AK4294" s="83" t="b">
        <f>COUNTIF('Power Curve'!$D$2:$D$31,AJ4294)&gt;0</f>
        <v>0</v>
      </c>
      <c r="AL4294" s="47"/>
      <c r="AM4294" s="83" t="b">
        <f t="shared" si="1257"/>
        <v>0</v>
      </c>
      <c r="AN4294" s="47"/>
      <c r="AO4294" s="48"/>
      <c r="AP4294" s="49"/>
      <c r="AQ4294" s="49"/>
      <c r="AR4294" s="48"/>
      <c r="AS4294" s="49"/>
    </row>
    <row r="4295" spans="5:45" x14ac:dyDescent="0.3">
      <c r="E4295" s="15"/>
      <c r="L4295" s="26"/>
      <c r="M4295" s="26"/>
      <c r="N4295" s="96"/>
      <c r="O4295" s="26"/>
      <c r="V4295" s="37"/>
      <c r="W4295" s="37"/>
      <c r="Z4295" s="29"/>
      <c r="AA4295" s="29"/>
      <c r="AB4295" s="29"/>
      <c r="AG4295" s="40"/>
      <c r="AH4295" s="40"/>
      <c r="AJ4295" s="47">
        <f t="shared" si="1256"/>
        <v>0</v>
      </c>
      <c r="AK4295" s="83" t="b">
        <f>COUNTIF('Power Curve'!$D$2:$D$31,AJ4295)&gt;0</f>
        <v>0</v>
      </c>
      <c r="AL4295" s="47"/>
      <c r="AM4295" s="83" t="b">
        <f t="shared" si="1257"/>
        <v>0</v>
      </c>
      <c r="AN4295" s="47"/>
      <c r="AO4295" s="48"/>
      <c r="AP4295" s="49"/>
      <c r="AQ4295" s="49"/>
      <c r="AR4295" s="48"/>
      <c r="AS4295" s="49"/>
    </row>
    <row r="4296" spans="5:45" x14ac:dyDescent="0.3">
      <c r="E4296" s="15"/>
      <c r="L4296" s="26"/>
      <c r="M4296" s="26"/>
      <c r="N4296" s="96"/>
      <c r="O4296" s="26"/>
      <c r="V4296" s="37"/>
      <c r="W4296" s="37"/>
      <c r="Z4296" s="29"/>
      <c r="AA4296" s="29"/>
      <c r="AB4296" s="29"/>
      <c r="AG4296" s="40"/>
      <c r="AH4296" s="40"/>
      <c r="AJ4296" s="47">
        <f t="shared" si="1256"/>
        <v>0</v>
      </c>
      <c r="AK4296" s="83" t="b">
        <f>COUNTIF('Power Curve'!$D$2:$D$31,AJ4296)&gt;0</f>
        <v>0</v>
      </c>
      <c r="AL4296" s="47"/>
      <c r="AM4296" s="83" t="b">
        <f t="shared" si="1257"/>
        <v>0</v>
      </c>
      <c r="AN4296" s="47"/>
      <c r="AO4296" s="48"/>
      <c r="AP4296" s="49"/>
      <c r="AQ4296" s="49"/>
      <c r="AR4296" s="48"/>
      <c r="AS4296" s="49"/>
    </row>
    <row r="4297" spans="5:45" x14ac:dyDescent="0.3">
      <c r="E4297" s="15"/>
      <c r="L4297" s="26"/>
      <c r="M4297" s="26"/>
      <c r="N4297" s="96"/>
      <c r="O4297" s="26"/>
      <c r="V4297" s="37"/>
      <c r="W4297" s="37"/>
      <c r="Z4297" s="29"/>
      <c r="AA4297" s="29"/>
      <c r="AB4297" s="29"/>
      <c r="AG4297" s="40"/>
      <c r="AH4297" s="40"/>
      <c r="AJ4297" s="47">
        <f t="shared" si="1256"/>
        <v>0</v>
      </c>
      <c r="AK4297" s="83" t="b">
        <f>COUNTIF('Power Curve'!$D$2:$D$31,AJ4297)&gt;0</f>
        <v>0</v>
      </c>
      <c r="AL4297" s="47"/>
      <c r="AM4297" s="83" t="b">
        <f t="shared" si="1257"/>
        <v>0</v>
      </c>
      <c r="AN4297" s="47"/>
      <c r="AO4297" s="48"/>
      <c r="AP4297" s="49"/>
      <c r="AQ4297" s="49"/>
      <c r="AR4297" s="48"/>
      <c r="AS4297" s="49"/>
    </row>
    <row r="4298" spans="5:45" x14ac:dyDescent="0.3">
      <c r="E4298" s="15"/>
      <c r="L4298" s="26"/>
      <c r="M4298" s="26"/>
      <c r="N4298" s="96"/>
      <c r="O4298" s="26"/>
      <c r="V4298" s="37"/>
      <c r="W4298" s="37"/>
      <c r="Z4298" s="29"/>
      <c r="AA4298" s="29"/>
      <c r="AB4298" s="29"/>
      <c r="AG4298" s="40"/>
      <c r="AH4298" s="40"/>
      <c r="AJ4298" s="47">
        <f t="shared" si="1256"/>
        <v>0</v>
      </c>
      <c r="AK4298" s="83" t="b">
        <f>COUNTIF('Power Curve'!$D$2:$D$31,AJ4298)&gt;0</f>
        <v>0</v>
      </c>
      <c r="AL4298" s="47"/>
      <c r="AM4298" s="83" t="b">
        <f t="shared" si="1257"/>
        <v>0</v>
      </c>
      <c r="AN4298" s="47"/>
      <c r="AO4298" s="48"/>
      <c r="AP4298" s="49"/>
      <c r="AQ4298" s="49"/>
      <c r="AR4298" s="48"/>
      <c r="AS4298" s="49"/>
    </row>
    <row r="4299" spans="5:45" x14ac:dyDescent="0.3">
      <c r="E4299" s="15"/>
      <c r="L4299" s="26"/>
      <c r="M4299" s="26"/>
      <c r="N4299" s="96"/>
      <c r="O4299" s="26"/>
      <c r="V4299" s="37"/>
      <c r="W4299" s="37"/>
      <c r="Z4299" s="29"/>
      <c r="AA4299" s="29"/>
      <c r="AB4299" s="29"/>
      <c r="AG4299" s="40"/>
      <c r="AH4299" s="40"/>
      <c r="AJ4299" s="47">
        <f t="shared" si="1256"/>
        <v>0</v>
      </c>
      <c r="AK4299" s="83" t="b">
        <f>COUNTIF('Power Curve'!$D$2:$D$31,AJ4299)&gt;0</f>
        <v>0</v>
      </c>
      <c r="AL4299" s="47"/>
      <c r="AM4299" s="83" t="b">
        <f t="shared" si="1257"/>
        <v>0</v>
      </c>
      <c r="AN4299" s="47"/>
      <c r="AO4299" s="48"/>
      <c r="AP4299" s="49"/>
      <c r="AQ4299" s="49"/>
      <c r="AR4299" s="48"/>
      <c r="AS4299" s="49"/>
    </row>
    <row r="4300" spans="5:45" x14ac:dyDescent="0.3">
      <c r="E4300" s="15"/>
      <c r="L4300" s="26"/>
      <c r="M4300" s="26"/>
      <c r="N4300" s="96"/>
      <c r="O4300" s="26"/>
      <c r="V4300" s="37"/>
      <c r="W4300" s="37"/>
      <c r="Z4300" s="29"/>
      <c r="AA4300" s="29"/>
      <c r="AB4300" s="29"/>
      <c r="AG4300" s="40"/>
      <c r="AH4300" s="40"/>
      <c r="AJ4300" s="47">
        <f t="shared" si="1256"/>
        <v>0</v>
      </c>
      <c r="AK4300" s="83" t="b">
        <f>COUNTIF('Power Curve'!$D$2:$D$31,AJ4300)&gt;0</f>
        <v>0</v>
      </c>
      <c r="AL4300" s="47"/>
      <c r="AM4300" s="83" t="b">
        <f t="shared" si="1257"/>
        <v>0</v>
      </c>
      <c r="AN4300" s="47"/>
      <c r="AO4300" s="48"/>
      <c r="AP4300" s="49"/>
      <c r="AQ4300" s="49"/>
      <c r="AR4300" s="48"/>
      <c r="AS4300" s="49"/>
    </row>
    <row r="4301" spans="5:45" x14ac:dyDescent="0.3">
      <c r="E4301" s="15"/>
      <c r="L4301" s="26"/>
      <c r="M4301" s="26"/>
      <c r="N4301" s="96"/>
      <c r="O4301" s="26"/>
      <c r="V4301" s="37"/>
      <c r="W4301" s="37"/>
      <c r="Z4301" s="29"/>
      <c r="AA4301" s="29"/>
      <c r="AB4301" s="29"/>
      <c r="AG4301" s="40"/>
      <c r="AH4301" s="40"/>
      <c r="AJ4301" s="47">
        <f t="shared" si="1256"/>
        <v>0</v>
      </c>
      <c r="AK4301" s="83" t="b">
        <f>COUNTIF('Power Curve'!$D$2:$D$31,AJ4301)&gt;0</f>
        <v>0</v>
      </c>
      <c r="AL4301" s="47"/>
      <c r="AM4301" s="83" t="b">
        <f t="shared" si="1257"/>
        <v>0</v>
      </c>
      <c r="AN4301" s="47"/>
      <c r="AO4301" s="48"/>
      <c r="AP4301" s="49"/>
      <c r="AQ4301" s="49"/>
      <c r="AR4301" s="48"/>
      <c r="AS4301" s="49"/>
    </row>
    <row r="4302" spans="5:45" x14ac:dyDescent="0.3">
      <c r="E4302" s="15"/>
      <c r="L4302" s="26"/>
      <c r="M4302" s="26"/>
      <c r="N4302" s="96"/>
      <c r="O4302" s="26"/>
      <c r="V4302" s="37"/>
      <c r="W4302" s="37"/>
      <c r="Z4302" s="29"/>
      <c r="AA4302" s="29"/>
      <c r="AB4302" s="29"/>
      <c r="AG4302" s="40"/>
      <c r="AH4302" s="40"/>
      <c r="AJ4302" s="47">
        <f t="shared" si="1256"/>
        <v>0</v>
      </c>
      <c r="AK4302" s="83" t="b">
        <f>COUNTIF('Power Curve'!$D$2:$D$31,AJ4302)&gt;0</f>
        <v>0</v>
      </c>
      <c r="AL4302" s="47"/>
      <c r="AM4302" s="83" t="b">
        <f t="shared" si="1257"/>
        <v>0</v>
      </c>
      <c r="AN4302" s="47"/>
      <c r="AO4302" s="48"/>
      <c r="AP4302" s="49"/>
      <c r="AQ4302" s="49"/>
      <c r="AR4302" s="48"/>
      <c r="AS4302" s="49"/>
    </row>
    <row r="4303" spans="5:45" x14ac:dyDescent="0.3">
      <c r="E4303" s="15"/>
      <c r="L4303" s="26"/>
      <c r="M4303" s="26"/>
      <c r="N4303" s="96"/>
      <c r="O4303" s="26"/>
      <c r="V4303" s="37"/>
      <c r="W4303" s="37"/>
      <c r="Z4303" s="29"/>
      <c r="AA4303" s="29"/>
      <c r="AB4303" s="29"/>
      <c r="AG4303" s="40"/>
      <c r="AH4303" s="40"/>
      <c r="AJ4303" s="47">
        <f t="shared" si="1256"/>
        <v>0</v>
      </c>
      <c r="AK4303" s="83" t="b">
        <f>COUNTIF('Power Curve'!$D$2:$D$31,AJ4303)&gt;0</f>
        <v>0</v>
      </c>
      <c r="AL4303" s="47"/>
      <c r="AM4303" s="83" t="b">
        <f t="shared" si="1257"/>
        <v>0</v>
      </c>
      <c r="AN4303" s="47"/>
      <c r="AO4303" s="48"/>
      <c r="AP4303" s="49"/>
      <c r="AQ4303" s="49"/>
      <c r="AR4303" s="48"/>
      <c r="AS4303" s="49"/>
    </row>
    <row r="4304" spans="5:45" x14ac:dyDescent="0.3">
      <c r="E4304" s="15"/>
      <c r="L4304" s="26"/>
      <c r="M4304" s="26"/>
      <c r="N4304" s="96"/>
      <c r="O4304" s="26"/>
      <c r="V4304" s="37"/>
      <c r="W4304" s="37"/>
      <c r="Z4304" s="29"/>
      <c r="AA4304" s="29"/>
      <c r="AB4304" s="29"/>
      <c r="AG4304" s="40"/>
      <c r="AH4304" s="40"/>
      <c r="AJ4304" s="47">
        <f t="shared" si="1256"/>
        <v>0</v>
      </c>
      <c r="AK4304" s="83" t="b">
        <f>COUNTIF('Power Curve'!$D$2:$D$31,AJ4304)&gt;0</f>
        <v>0</v>
      </c>
      <c r="AL4304" s="47"/>
      <c r="AM4304" s="83" t="b">
        <f t="shared" si="1257"/>
        <v>0</v>
      </c>
      <c r="AN4304" s="47"/>
      <c r="AO4304" s="48"/>
      <c r="AP4304" s="49"/>
      <c r="AQ4304" s="49"/>
      <c r="AR4304" s="48"/>
      <c r="AS4304" s="49"/>
    </row>
    <row r="4305" spans="5:45" x14ac:dyDescent="0.3">
      <c r="E4305" s="15"/>
      <c r="L4305" s="26"/>
      <c r="M4305" s="26"/>
      <c r="N4305" s="96"/>
      <c r="O4305" s="26"/>
      <c r="V4305" s="37"/>
      <c r="W4305" s="37"/>
      <c r="Z4305" s="29"/>
      <c r="AA4305" s="29"/>
      <c r="AB4305" s="29"/>
      <c r="AG4305" s="40"/>
      <c r="AH4305" s="40"/>
      <c r="AJ4305" s="47">
        <f t="shared" si="1256"/>
        <v>0</v>
      </c>
      <c r="AK4305" s="83" t="b">
        <f>COUNTIF('Power Curve'!$D$2:$D$31,AJ4305)&gt;0</f>
        <v>0</v>
      </c>
      <c r="AL4305" s="47"/>
      <c r="AM4305" s="83" t="b">
        <f t="shared" si="1257"/>
        <v>0</v>
      </c>
      <c r="AN4305" s="47"/>
      <c r="AO4305" s="48"/>
      <c r="AP4305" s="49"/>
      <c r="AQ4305" s="49"/>
      <c r="AR4305" s="48"/>
      <c r="AS4305" s="49"/>
    </row>
    <row r="4306" spans="5:45" x14ac:dyDescent="0.3">
      <c r="E4306" s="15"/>
      <c r="L4306" s="26"/>
      <c r="M4306" s="26"/>
      <c r="N4306" s="96"/>
      <c r="O4306" s="26"/>
      <c r="V4306" s="37"/>
      <c r="W4306" s="37"/>
      <c r="Z4306" s="29"/>
      <c r="AA4306" s="29"/>
      <c r="AB4306" s="29"/>
      <c r="AG4306" s="40"/>
      <c r="AH4306" s="40"/>
      <c r="AJ4306" s="47">
        <f t="shared" si="1256"/>
        <v>0</v>
      </c>
      <c r="AK4306" s="83" t="b">
        <f>COUNTIF('Power Curve'!$D$2:$D$31,AJ4306)&gt;0</f>
        <v>0</v>
      </c>
      <c r="AL4306" s="47"/>
      <c r="AM4306" s="83" t="b">
        <f t="shared" si="1257"/>
        <v>0</v>
      </c>
      <c r="AN4306" s="47"/>
      <c r="AO4306" s="48"/>
      <c r="AP4306" s="49"/>
      <c r="AQ4306" s="49"/>
      <c r="AR4306" s="48"/>
      <c r="AS4306" s="49"/>
    </row>
    <row r="4307" spans="5:45" x14ac:dyDescent="0.3">
      <c r="E4307" s="15"/>
      <c r="L4307" s="26"/>
      <c r="M4307" s="26"/>
      <c r="N4307" s="96"/>
      <c r="O4307" s="26"/>
      <c r="V4307" s="37"/>
      <c r="W4307" s="37"/>
      <c r="Z4307" s="29"/>
      <c r="AA4307" s="29"/>
      <c r="AB4307" s="29"/>
      <c r="AG4307" s="40"/>
      <c r="AH4307" s="40"/>
      <c r="AJ4307" s="47">
        <f t="shared" si="1256"/>
        <v>0</v>
      </c>
      <c r="AK4307" s="83" t="b">
        <f>COUNTIF('Power Curve'!$D$2:$D$31,AJ4307)&gt;0</f>
        <v>0</v>
      </c>
      <c r="AL4307" s="47"/>
      <c r="AM4307" s="83" t="b">
        <f t="shared" si="1257"/>
        <v>0</v>
      </c>
      <c r="AN4307" s="47"/>
      <c r="AO4307" s="48"/>
      <c r="AP4307" s="49"/>
      <c r="AQ4307" s="49"/>
      <c r="AR4307" s="48"/>
      <c r="AS4307" s="49"/>
    </row>
    <row r="4308" spans="5:45" x14ac:dyDescent="0.3">
      <c r="E4308" s="15"/>
      <c r="L4308" s="26"/>
      <c r="M4308" s="26"/>
      <c r="N4308" s="96"/>
      <c r="O4308" s="26"/>
      <c r="V4308" s="37"/>
      <c r="W4308" s="37"/>
      <c r="Z4308" s="29"/>
      <c r="AA4308" s="29"/>
      <c r="AB4308" s="29"/>
      <c r="AG4308" s="40"/>
      <c r="AH4308" s="40"/>
      <c r="AJ4308" s="47">
        <f t="shared" si="1256"/>
        <v>0</v>
      </c>
      <c r="AK4308" s="83" t="b">
        <f>COUNTIF('Power Curve'!$D$2:$D$31,AJ4308)&gt;0</f>
        <v>0</v>
      </c>
      <c r="AL4308" s="47"/>
      <c r="AM4308" s="83" t="b">
        <f t="shared" si="1257"/>
        <v>0</v>
      </c>
      <c r="AN4308" s="47"/>
      <c r="AO4308" s="48"/>
      <c r="AP4308" s="49"/>
      <c r="AQ4308" s="49"/>
      <c r="AR4308" s="48"/>
      <c r="AS4308" s="49"/>
    </row>
    <row r="4309" spans="5:45" x14ac:dyDescent="0.3">
      <c r="E4309" s="15"/>
      <c r="L4309" s="26"/>
      <c r="M4309" s="26"/>
      <c r="N4309" s="96"/>
      <c r="O4309" s="26"/>
      <c r="V4309" s="37"/>
      <c r="W4309" s="37"/>
      <c r="Z4309" s="29"/>
      <c r="AA4309" s="29"/>
      <c r="AB4309" s="29"/>
      <c r="AG4309" s="40"/>
      <c r="AH4309" s="40"/>
      <c r="AJ4309" s="47">
        <f t="shared" si="1256"/>
        <v>0</v>
      </c>
      <c r="AK4309" s="83" t="b">
        <f>COUNTIF('Power Curve'!$D$2:$D$31,AJ4309)&gt;0</f>
        <v>0</v>
      </c>
      <c r="AL4309" s="47"/>
      <c r="AM4309" s="83" t="b">
        <f t="shared" si="1257"/>
        <v>0</v>
      </c>
      <c r="AN4309" s="47"/>
      <c r="AO4309" s="48"/>
      <c r="AP4309" s="49"/>
      <c r="AQ4309" s="49"/>
      <c r="AR4309" s="48"/>
      <c r="AS4309" s="49"/>
    </row>
    <row r="4310" spans="5:45" x14ac:dyDescent="0.3">
      <c r="E4310" s="15"/>
      <c r="L4310" s="26"/>
      <c r="M4310" s="26"/>
      <c r="N4310" s="96"/>
      <c r="O4310" s="26"/>
      <c r="V4310" s="37"/>
      <c r="W4310" s="37"/>
      <c r="Z4310" s="29"/>
      <c r="AA4310" s="29"/>
      <c r="AB4310" s="29"/>
      <c r="AG4310" s="40"/>
      <c r="AH4310" s="40"/>
      <c r="AJ4310" s="47">
        <f t="shared" si="1256"/>
        <v>0</v>
      </c>
      <c r="AK4310" s="83" t="b">
        <f>COUNTIF('Power Curve'!$D$2:$D$31,AJ4310)&gt;0</f>
        <v>0</v>
      </c>
      <c r="AL4310" s="47"/>
      <c r="AM4310" s="83" t="b">
        <f t="shared" si="1257"/>
        <v>0</v>
      </c>
      <c r="AN4310" s="47"/>
      <c r="AO4310" s="48"/>
      <c r="AP4310" s="49"/>
      <c r="AQ4310" s="49"/>
      <c r="AR4310" s="48"/>
      <c r="AS4310" s="49"/>
    </row>
    <row r="4311" spans="5:45" x14ac:dyDescent="0.3">
      <c r="E4311" s="15"/>
      <c r="L4311" s="26"/>
      <c r="M4311" s="26"/>
      <c r="N4311" s="96"/>
      <c r="O4311" s="26"/>
      <c r="V4311" s="37"/>
      <c r="W4311" s="37"/>
      <c r="Z4311" s="29"/>
      <c r="AA4311" s="29"/>
      <c r="AB4311" s="29"/>
      <c r="AG4311" s="40"/>
      <c r="AH4311" s="40"/>
      <c r="AJ4311" s="47">
        <f t="shared" si="1256"/>
        <v>0</v>
      </c>
      <c r="AK4311" s="83" t="b">
        <f>COUNTIF('Power Curve'!$D$2:$D$31,AJ4311)&gt;0</f>
        <v>0</v>
      </c>
      <c r="AL4311" s="47"/>
      <c r="AM4311" s="83" t="b">
        <f t="shared" si="1257"/>
        <v>0</v>
      </c>
      <c r="AN4311" s="47"/>
      <c r="AO4311" s="48"/>
      <c r="AP4311" s="49"/>
      <c r="AQ4311" s="49"/>
      <c r="AR4311" s="48"/>
      <c r="AS4311" s="49"/>
    </row>
    <row r="4312" spans="5:45" x14ac:dyDescent="0.3">
      <c r="E4312" s="15"/>
      <c r="L4312" s="26"/>
      <c r="M4312" s="26"/>
      <c r="N4312" s="96"/>
      <c r="O4312" s="26"/>
      <c r="V4312" s="37"/>
      <c r="W4312" s="37"/>
      <c r="Z4312" s="29"/>
      <c r="AA4312" s="29"/>
      <c r="AB4312" s="29"/>
      <c r="AG4312" s="40"/>
      <c r="AH4312" s="40"/>
      <c r="AJ4312" s="47">
        <f t="shared" si="1256"/>
        <v>0</v>
      </c>
      <c r="AK4312" s="83" t="b">
        <f>COUNTIF('Power Curve'!$D$2:$D$31,AJ4312)&gt;0</f>
        <v>0</v>
      </c>
      <c r="AL4312" s="47"/>
      <c r="AM4312" s="83" t="b">
        <f t="shared" si="1257"/>
        <v>0</v>
      </c>
      <c r="AN4312" s="47"/>
      <c r="AO4312" s="48"/>
      <c r="AP4312" s="49"/>
      <c r="AQ4312" s="49"/>
      <c r="AR4312" s="48"/>
      <c r="AS4312" s="49"/>
    </row>
    <row r="4313" spans="5:45" x14ac:dyDescent="0.3">
      <c r="E4313" s="15"/>
      <c r="L4313" s="26"/>
      <c r="M4313" s="26"/>
      <c r="N4313" s="96"/>
      <c r="O4313" s="26"/>
      <c r="V4313" s="37"/>
      <c r="W4313" s="37"/>
      <c r="Z4313" s="29"/>
      <c r="AA4313" s="29"/>
      <c r="AB4313" s="29"/>
      <c r="AG4313" s="40"/>
      <c r="AH4313" s="40"/>
      <c r="AJ4313" s="47">
        <f t="shared" si="1256"/>
        <v>0</v>
      </c>
      <c r="AK4313" s="83" t="b">
        <f>COUNTIF('Power Curve'!$D$2:$D$31,AJ4313)&gt;0</f>
        <v>0</v>
      </c>
      <c r="AL4313" s="47"/>
      <c r="AM4313" s="83" t="b">
        <f t="shared" si="1257"/>
        <v>0</v>
      </c>
      <c r="AN4313" s="47"/>
      <c r="AO4313" s="48"/>
      <c r="AP4313" s="49"/>
      <c r="AQ4313" s="49"/>
      <c r="AR4313" s="48"/>
      <c r="AS4313" s="49"/>
    </row>
    <row r="4314" spans="5:45" x14ac:dyDescent="0.3">
      <c r="E4314" s="15"/>
      <c r="L4314" s="26"/>
      <c r="M4314" s="26"/>
      <c r="N4314" s="96"/>
      <c r="O4314" s="26"/>
      <c r="V4314" s="37"/>
      <c r="W4314" s="37"/>
      <c r="Z4314" s="29"/>
      <c r="AA4314" s="29"/>
      <c r="AB4314" s="29"/>
      <c r="AG4314" s="40"/>
      <c r="AH4314" s="40"/>
      <c r="AJ4314" s="47">
        <f t="shared" si="1256"/>
        <v>0</v>
      </c>
      <c r="AK4314" s="83" t="b">
        <f>COUNTIF('Power Curve'!$D$2:$D$31,AJ4314)&gt;0</f>
        <v>0</v>
      </c>
      <c r="AL4314" s="47"/>
      <c r="AM4314" s="83" t="b">
        <f t="shared" si="1257"/>
        <v>0</v>
      </c>
      <c r="AN4314" s="47"/>
      <c r="AO4314" s="48"/>
      <c r="AP4314" s="49"/>
      <c r="AQ4314" s="49"/>
      <c r="AR4314" s="48"/>
      <c r="AS4314" s="49"/>
    </row>
    <row r="4315" spans="5:45" x14ac:dyDescent="0.3">
      <c r="E4315" s="15"/>
      <c r="L4315" s="26"/>
      <c r="M4315" s="26"/>
      <c r="N4315" s="96"/>
      <c r="O4315" s="26"/>
      <c r="V4315" s="37"/>
      <c r="W4315" s="37"/>
      <c r="Z4315" s="29"/>
      <c r="AA4315" s="29"/>
      <c r="AB4315" s="29"/>
      <c r="AG4315" s="40"/>
      <c r="AH4315" s="40"/>
      <c r="AJ4315" s="47">
        <f t="shared" si="1256"/>
        <v>0</v>
      </c>
      <c r="AK4315" s="83" t="b">
        <f>COUNTIF('Power Curve'!$D$2:$D$31,AJ4315)&gt;0</f>
        <v>0</v>
      </c>
      <c r="AL4315" s="47"/>
      <c r="AM4315" s="83" t="b">
        <f t="shared" si="1257"/>
        <v>0</v>
      </c>
      <c r="AN4315" s="47"/>
      <c r="AO4315" s="48"/>
      <c r="AP4315" s="49"/>
      <c r="AQ4315" s="49"/>
      <c r="AR4315" s="48"/>
      <c r="AS4315" s="49"/>
    </row>
    <row r="4316" spans="5:45" x14ac:dyDescent="0.3">
      <c r="E4316" s="15"/>
      <c r="L4316" s="26"/>
      <c r="M4316" s="26"/>
      <c r="N4316" s="96"/>
      <c r="O4316" s="26"/>
      <c r="V4316" s="37"/>
      <c r="W4316" s="37"/>
      <c r="Z4316" s="29"/>
      <c r="AA4316" s="29"/>
      <c r="AB4316" s="29"/>
      <c r="AG4316" s="40"/>
      <c r="AH4316" s="40"/>
      <c r="AJ4316" s="47">
        <f t="shared" si="1256"/>
        <v>0</v>
      </c>
      <c r="AK4316" s="83" t="b">
        <f>COUNTIF('Power Curve'!$D$2:$D$31,AJ4316)&gt;0</f>
        <v>0</v>
      </c>
      <c r="AL4316" s="47"/>
      <c r="AM4316" s="83" t="b">
        <f t="shared" si="1257"/>
        <v>0</v>
      </c>
      <c r="AN4316" s="47"/>
      <c r="AO4316" s="48"/>
      <c r="AP4316" s="49"/>
      <c r="AQ4316" s="49"/>
      <c r="AR4316" s="48"/>
      <c r="AS4316" s="49"/>
    </row>
    <row r="4317" spans="5:45" x14ac:dyDescent="0.3">
      <c r="E4317" s="15"/>
      <c r="L4317" s="26"/>
      <c r="M4317" s="26"/>
      <c r="N4317" s="96"/>
      <c r="O4317" s="26"/>
      <c r="V4317" s="37"/>
      <c r="W4317" s="37"/>
      <c r="Z4317" s="29"/>
      <c r="AA4317" s="29"/>
      <c r="AB4317" s="29"/>
      <c r="AG4317" s="40"/>
      <c r="AH4317" s="40"/>
      <c r="AJ4317" s="47">
        <f t="shared" si="1256"/>
        <v>0</v>
      </c>
      <c r="AK4317" s="83" t="b">
        <f>COUNTIF('Power Curve'!$D$2:$D$31,AJ4317)&gt;0</f>
        <v>0</v>
      </c>
      <c r="AL4317" s="47"/>
      <c r="AM4317" s="83" t="b">
        <f t="shared" si="1257"/>
        <v>0</v>
      </c>
      <c r="AN4317" s="47"/>
      <c r="AO4317" s="48"/>
      <c r="AP4317" s="49"/>
      <c r="AQ4317" s="49"/>
      <c r="AR4317" s="48"/>
      <c r="AS4317" s="49"/>
    </row>
    <row r="4318" spans="5:45" x14ac:dyDescent="0.3">
      <c r="E4318" s="15"/>
      <c r="L4318" s="26"/>
      <c r="M4318" s="26"/>
      <c r="N4318" s="96"/>
      <c r="O4318" s="26"/>
      <c r="V4318" s="37"/>
      <c r="W4318" s="37"/>
      <c r="Z4318" s="29"/>
      <c r="AA4318" s="29"/>
      <c r="AB4318" s="29"/>
      <c r="AG4318" s="40"/>
      <c r="AH4318" s="40"/>
      <c r="AJ4318" s="47">
        <f t="shared" si="1256"/>
        <v>0</v>
      </c>
      <c r="AK4318" s="83" t="b">
        <f>COUNTIF('Power Curve'!$D$2:$D$31,AJ4318)&gt;0</f>
        <v>0</v>
      </c>
      <c r="AL4318" s="47"/>
      <c r="AM4318" s="83" t="b">
        <f t="shared" si="1257"/>
        <v>0</v>
      </c>
      <c r="AN4318" s="47"/>
      <c r="AO4318" s="48"/>
      <c r="AP4318" s="49"/>
      <c r="AQ4318" s="49"/>
      <c r="AR4318" s="48"/>
      <c r="AS4318" s="49"/>
    </row>
    <row r="4319" spans="5:45" x14ac:dyDescent="0.3">
      <c r="E4319" s="15"/>
      <c r="L4319" s="26"/>
      <c r="M4319" s="26"/>
      <c r="N4319" s="96"/>
      <c r="O4319" s="26"/>
      <c r="V4319" s="37"/>
      <c r="W4319" s="37"/>
      <c r="Z4319" s="29"/>
      <c r="AA4319" s="29"/>
      <c r="AB4319" s="29"/>
      <c r="AG4319" s="40"/>
      <c r="AH4319" s="40"/>
      <c r="AJ4319" s="47">
        <f t="shared" si="1256"/>
        <v>0</v>
      </c>
      <c r="AK4319" s="83" t="b">
        <f>COUNTIF('Power Curve'!$D$2:$D$31,AJ4319)&gt;0</f>
        <v>0</v>
      </c>
      <c r="AL4319" s="47"/>
      <c r="AM4319" s="83" t="b">
        <f t="shared" si="1257"/>
        <v>0</v>
      </c>
      <c r="AN4319" s="47"/>
      <c r="AO4319" s="48"/>
      <c r="AP4319" s="49"/>
      <c r="AQ4319" s="49"/>
      <c r="AR4319" s="48"/>
      <c r="AS4319" s="49"/>
    </row>
    <row r="4320" spans="5:45" x14ac:dyDescent="0.3">
      <c r="E4320" s="15"/>
      <c r="L4320" s="26"/>
      <c r="M4320" s="26"/>
      <c r="N4320" s="96"/>
      <c r="O4320" s="26"/>
      <c r="V4320" s="37"/>
      <c r="W4320" s="37"/>
      <c r="Z4320" s="29"/>
      <c r="AA4320" s="29"/>
      <c r="AB4320" s="29"/>
      <c r="AG4320" s="40"/>
      <c r="AH4320" s="40"/>
      <c r="AJ4320" s="47">
        <f t="shared" si="1256"/>
        <v>0</v>
      </c>
      <c r="AK4320" s="83" t="b">
        <f>COUNTIF('Power Curve'!$D$2:$D$31,AJ4320)&gt;0</f>
        <v>0</v>
      </c>
      <c r="AL4320" s="47"/>
      <c r="AM4320" s="83" t="b">
        <f t="shared" si="1257"/>
        <v>0</v>
      </c>
      <c r="AN4320" s="47"/>
      <c r="AO4320" s="48"/>
      <c r="AP4320" s="49"/>
      <c r="AQ4320" s="49"/>
      <c r="AR4320" s="48"/>
      <c r="AS4320" s="49"/>
    </row>
    <row r="4321" spans="5:45" x14ac:dyDescent="0.3">
      <c r="E4321" s="15"/>
      <c r="L4321" s="26"/>
      <c r="M4321" s="26"/>
      <c r="N4321" s="96"/>
      <c r="O4321" s="26"/>
      <c r="V4321" s="37"/>
      <c r="W4321" s="37"/>
      <c r="Z4321" s="29"/>
      <c r="AA4321" s="29"/>
      <c r="AB4321" s="29"/>
      <c r="AG4321" s="40"/>
      <c r="AH4321" s="40"/>
      <c r="AJ4321" s="47">
        <f t="shared" si="1256"/>
        <v>0</v>
      </c>
      <c r="AK4321" s="83" t="b">
        <f>COUNTIF('Power Curve'!$D$2:$D$31,AJ4321)&gt;0</f>
        <v>0</v>
      </c>
      <c r="AL4321" s="47"/>
      <c r="AM4321" s="83" t="b">
        <f t="shared" si="1257"/>
        <v>0</v>
      </c>
      <c r="AN4321" s="47"/>
      <c r="AO4321" s="48"/>
      <c r="AP4321" s="49"/>
      <c r="AQ4321" s="49"/>
      <c r="AR4321" s="48"/>
      <c r="AS4321" s="49"/>
    </row>
    <row r="4322" spans="5:45" x14ac:dyDescent="0.3">
      <c r="E4322" s="15"/>
      <c r="L4322" s="26"/>
      <c r="M4322" s="26"/>
      <c r="N4322" s="96"/>
      <c r="O4322" s="26"/>
      <c r="V4322" s="37"/>
      <c r="W4322" s="37"/>
      <c r="Z4322" s="29"/>
      <c r="AA4322" s="29"/>
      <c r="AB4322" s="29"/>
      <c r="AG4322" s="40"/>
      <c r="AH4322" s="40"/>
      <c r="AJ4322" s="47">
        <f t="shared" si="1256"/>
        <v>0</v>
      </c>
      <c r="AK4322" s="83" t="b">
        <f>COUNTIF('Power Curve'!$D$2:$D$31,AJ4322)&gt;0</f>
        <v>0</v>
      </c>
      <c r="AL4322" s="47"/>
      <c r="AM4322" s="83" t="b">
        <f t="shared" si="1257"/>
        <v>0</v>
      </c>
      <c r="AN4322" s="47"/>
      <c r="AO4322" s="48"/>
      <c r="AP4322" s="49"/>
      <c r="AQ4322" s="49"/>
      <c r="AR4322" s="48"/>
      <c r="AS4322" s="49"/>
    </row>
    <row r="4323" spans="5:45" x14ac:dyDescent="0.3">
      <c r="E4323" s="15"/>
      <c r="L4323" s="26"/>
      <c r="M4323" s="26"/>
      <c r="N4323" s="96"/>
      <c r="O4323" s="26"/>
      <c r="V4323" s="37"/>
      <c r="W4323" s="37"/>
      <c r="Z4323" s="29"/>
      <c r="AA4323" s="29"/>
      <c r="AB4323" s="29"/>
      <c r="AG4323" s="40"/>
      <c r="AH4323" s="40"/>
      <c r="AJ4323" s="47">
        <f t="shared" si="1256"/>
        <v>0</v>
      </c>
      <c r="AK4323" s="83" t="b">
        <f>COUNTIF('Power Curve'!$D$2:$D$31,AJ4323)&gt;0</f>
        <v>0</v>
      </c>
      <c r="AL4323" s="47"/>
      <c r="AM4323" s="83" t="b">
        <f t="shared" si="1257"/>
        <v>0</v>
      </c>
      <c r="AN4323" s="47"/>
      <c r="AO4323" s="48"/>
      <c r="AP4323" s="49"/>
      <c r="AQ4323" s="49"/>
      <c r="AR4323" s="48"/>
      <c r="AS4323" s="49"/>
    </row>
    <row r="4324" spans="5:45" x14ac:dyDescent="0.3">
      <c r="E4324" s="15"/>
      <c r="L4324" s="26"/>
      <c r="M4324" s="26"/>
      <c r="N4324" s="96"/>
      <c r="O4324" s="26"/>
      <c r="V4324" s="37"/>
      <c r="W4324" s="37"/>
      <c r="Z4324" s="29"/>
      <c r="AA4324" s="29"/>
      <c r="AB4324" s="29"/>
      <c r="AG4324" s="40"/>
      <c r="AH4324" s="40"/>
      <c r="AJ4324" s="47">
        <f t="shared" si="1256"/>
        <v>0</v>
      </c>
      <c r="AK4324" s="83" t="b">
        <f>COUNTIF('Power Curve'!$D$2:$D$31,AJ4324)&gt;0</f>
        <v>0</v>
      </c>
      <c r="AL4324" s="47"/>
      <c r="AM4324" s="83" t="b">
        <f t="shared" si="1257"/>
        <v>0</v>
      </c>
      <c r="AN4324" s="47"/>
      <c r="AO4324" s="48"/>
      <c r="AP4324" s="49"/>
      <c r="AQ4324" s="49"/>
      <c r="AR4324" s="48"/>
      <c r="AS4324" s="49"/>
    </row>
    <row r="4325" spans="5:45" x14ac:dyDescent="0.3">
      <c r="E4325" s="15"/>
      <c r="L4325" s="26"/>
      <c r="M4325" s="26"/>
      <c r="N4325" s="96"/>
      <c r="O4325" s="26"/>
      <c r="V4325" s="37"/>
      <c r="W4325" s="37"/>
      <c r="Z4325" s="29"/>
      <c r="AA4325" s="29"/>
      <c r="AB4325" s="29"/>
      <c r="AG4325" s="40"/>
      <c r="AH4325" s="40"/>
      <c r="AJ4325" s="47">
        <f t="shared" si="1256"/>
        <v>0</v>
      </c>
      <c r="AK4325" s="83" t="b">
        <f>COUNTIF('Power Curve'!$D$2:$D$31,AJ4325)&gt;0</f>
        <v>0</v>
      </c>
      <c r="AL4325" s="47"/>
      <c r="AM4325" s="83" t="b">
        <f t="shared" si="1257"/>
        <v>0</v>
      </c>
      <c r="AN4325" s="47"/>
      <c r="AO4325" s="48"/>
      <c r="AP4325" s="49"/>
      <c r="AQ4325" s="49"/>
      <c r="AR4325" s="48"/>
      <c r="AS4325" s="49"/>
    </row>
    <row r="4326" spans="5:45" x14ac:dyDescent="0.3">
      <c r="E4326" s="15"/>
      <c r="L4326" s="26"/>
      <c r="M4326" s="26"/>
      <c r="N4326" s="96"/>
      <c r="O4326" s="26"/>
      <c r="V4326" s="37"/>
      <c r="W4326" s="37"/>
      <c r="Z4326" s="29"/>
      <c r="AA4326" s="29"/>
      <c r="AB4326" s="29"/>
      <c r="AG4326" s="40"/>
      <c r="AH4326" s="40"/>
      <c r="AJ4326" s="47">
        <f t="shared" si="1256"/>
        <v>0</v>
      </c>
      <c r="AK4326" s="83" t="b">
        <f>COUNTIF('Power Curve'!$D$2:$D$31,AJ4326)&gt;0</f>
        <v>0</v>
      </c>
      <c r="AL4326" s="47"/>
      <c r="AM4326" s="83" t="b">
        <f t="shared" si="1257"/>
        <v>0</v>
      </c>
      <c r="AN4326" s="47"/>
      <c r="AO4326" s="48"/>
      <c r="AP4326" s="49"/>
      <c r="AQ4326" s="49"/>
      <c r="AR4326" s="48"/>
      <c r="AS4326" s="49"/>
    </row>
    <row r="4327" spans="5:45" x14ac:dyDescent="0.3">
      <c r="E4327" s="15"/>
      <c r="L4327" s="26"/>
      <c r="M4327" s="26"/>
      <c r="N4327" s="96"/>
      <c r="O4327" s="26"/>
      <c r="V4327" s="37"/>
      <c r="W4327" s="37"/>
      <c r="Z4327" s="29"/>
      <c r="AA4327" s="29"/>
      <c r="AB4327" s="29"/>
      <c r="AG4327" s="40"/>
      <c r="AH4327" s="40"/>
      <c r="AJ4327" s="47">
        <f t="shared" si="1256"/>
        <v>0</v>
      </c>
      <c r="AK4327" s="83" t="b">
        <f>COUNTIF('Power Curve'!$D$2:$D$31,AJ4327)&gt;0</f>
        <v>0</v>
      </c>
      <c r="AL4327" s="47"/>
      <c r="AM4327" s="83" t="b">
        <f t="shared" si="1257"/>
        <v>0</v>
      </c>
      <c r="AN4327" s="47"/>
      <c r="AO4327" s="48"/>
      <c r="AP4327" s="49"/>
      <c r="AQ4327" s="49"/>
      <c r="AR4327" s="48"/>
      <c r="AS4327" s="49"/>
    </row>
    <row r="4328" spans="5:45" x14ac:dyDescent="0.3">
      <c r="E4328" s="15"/>
      <c r="L4328" s="26"/>
      <c r="M4328" s="26"/>
      <c r="N4328" s="96"/>
      <c r="O4328" s="26"/>
      <c r="V4328" s="37"/>
      <c r="W4328" s="37"/>
      <c r="Z4328" s="29"/>
      <c r="AA4328" s="29"/>
      <c r="AB4328" s="29"/>
      <c r="AG4328" s="40"/>
      <c r="AH4328" s="40"/>
      <c r="AJ4328" s="47">
        <f t="shared" si="1256"/>
        <v>0</v>
      </c>
      <c r="AK4328" s="83" t="b">
        <f>COUNTIF('Power Curve'!$D$2:$D$31,AJ4328)&gt;0</f>
        <v>0</v>
      </c>
      <c r="AL4328" s="47"/>
      <c r="AM4328" s="83" t="b">
        <f t="shared" si="1257"/>
        <v>0</v>
      </c>
      <c r="AN4328" s="47"/>
      <c r="AO4328" s="48"/>
      <c r="AP4328" s="49"/>
      <c r="AQ4328" s="49"/>
      <c r="AR4328" s="48"/>
      <c r="AS4328" s="49"/>
    </row>
    <row r="4329" spans="5:45" x14ac:dyDescent="0.3">
      <c r="E4329" s="15"/>
      <c r="L4329" s="26"/>
      <c r="M4329" s="26"/>
      <c r="N4329" s="96"/>
      <c r="O4329" s="26"/>
      <c r="V4329" s="37"/>
      <c r="W4329" s="37"/>
      <c r="Z4329" s="29"/>
      <c r="AA4329" s="29"/>
      <c r="AB4329" s="29"/>
      <c r="AG4329" s="40"/>
      <c r="AH4329" s="40"/>
      <c r="AJ4329" s="47">
        <f t="shared" si="1256"/>
        <v>0</v>
      </c>
      <c r="AK4329" s="83" t="b">
        <f>COUNTIF('Power Curve'!$D$2:$D$31,AJ4329)&gt;0</f>
        <v>0</v>
      </c>
      <c r="AL4329" s="47"/>
      <c r="AM4329" s="83" t="b">
        <f t="shared" si="1257"/>
        <v>0</v>
      </c>
      <c r="AN4329" s="47"/>
      <c r="AO4329" s="48"/>
      <c r="AP4329" s="49"/>
      <c r="AQ4329" s="49"/>
      <c r="AR4329" s="48"/>
      <c r="AS4329" s="49"/>
    </row>
    <row r="4330" spans="5:45" x14ac:dyDescent="0.3">
      <c r="E4330" s="15"/>
      <c r="L4330" s="26"/>
      <c r="M4330" s="26"/>
      <c r="N4330" s="96"/>
      <c r="O4330" s="26"/>
      <c r="V4330" s="37"/>
      <c r="W4330" s="37"/>
      <c r="Z4330" s="29"/>
      <c r="AA4330" s="29"/>
      <c r="AB4330" s="29"/>
      <c r="AG4330" s="40"/>
      <c r="AH4330" s="40"/>
      <c r="AJ4330" s="47">
        <f t="shared" si="1256"/>
        <v>0</v>
      </c>
      <c r="AK4330" s="83" t="b">
        <f>COUNTIF('Power Curve'!$D$2:$D$31,AJ4330)&gt;0</f>
        <v>0</v>
      </c>
      <c r="AL4330" s="47"/>
      <c r="AM4330" s="83" t="b">
        <f t="shared" si="1257"/>
        <v>0</v>
      </c>
      <c r="AN4330" s="47"/>
      <c r="AO4330" s="48"/>
      <c r="AP4330" s="49"/>
      <c r="AQ4330" s="49"/>
      <c r="AR4330" s="48"/>
      <c r="AS4330" s="49"/>
    </row>
    <row r="4331" spans="5:45" x14ac:dyDescent="0.3">
      <c r="E4331" s="15"/>
      <c r="L4331" s="26"/>
      <c r="M4331" s="26"/>
      <c r="N4331" s="96"/>
      <c r="O4331" s="26"/>
      <c r="V4331" s="37"/>
      <c r="W4331" s="37"/>
      <c r="Z4331" s="29"/>
      <c r="AA4331" s="29"/>
      <c r="AB4331" s="29"/>
      <c r="AG4331" s="40"/>
      <c r="AH4331" s="40"/>
      <c r="AJ4331" s="47">
        <f t="shared" si="1256"/>
        <v>0</v>
      </c>
      <c r="AK4331" s="83" t="b">
        <f>COUNTIF('Power Curve'!$D$2:$D$31,AJ4331)&gt;0</f>
        <v>0</v>
      </c>
      <c r="AL4331" s="47"/>
      <c r="AM4331" s="83" t="b">
        <f t="shared" si="1257"/>
        <v>0</v>
      </c>
      <c r="AN4331" s="47"/>
      <c r="AO4331" s="48"/>
      <c r="AP4331" s="49"/>
      <c r="AQ4331" s="49"/>
      <c r="AR4331" s="48"/>
      <c r="AS4331" s="49"/>
    </row>
    <row r="4332" spans="5:45" x14ac:dyDescent="0.3">
      <c r="E4332" s="15"/>
      <c r="L4332" s="26"/>
      <c r="M4332" s="26"/>
      <c r="N4332" s="96"/>
      <c r="O4332" s="26"/>
      <c r="V4332" s="37"/>
      <c r="W4332" s="37"/>
      <c r="Z4332" s="29"/>
      <c r="AA4332" s="29"/>
      <c r="AB4332" s="29"/>
      <c r="AG4332" s="40"/>
      <c r="AH4332" s="40"/>
      <c r="AJ4332" s="47">
        <f t="shared" si="1256"/>
        <v>0</v>
      </c>
      <c r="AK4332" s="83" t="b">
        <f>COUNTIF('Power Curve'!$D$2:$D$31,AJ4332)&gt;0</f>
        <v>0</v>
      </c>
      <c r="AL4332" s="47"/>
      <c r="AM4332" s="83" t="b">
        <f t="shared" si="1257"/>
        <v>0</v>
      </c>
      <c r="AN4332" s="47"/>
      <c r="AO4332" s="48"/>
      <c r="AP4332" s="49"/>
      <c r="AQ4332" s="49"/>
      <c r="AR4332" s="48"/>
      <c r="AS4332" s="49"/>
    </row>
    <row r="4333" spans="5:45" x14ac:dyDescent="0.3">
      <c r="E4333" s="15"/>
      <c r="L4333" s="26"/>
      <c r="M4333" s="26"/>
      <c r="N4333" s="96"/>
      <c r="O4333" s="26"/>
      <c r="V4333" s="37"/>
      <c r="W4333" s="37"/>
      <c r="Z4333" s="29"/>
      <c r="AA4333" s="29"/>
      <c r="AB4333" s="29"/>
      <c r="AG4333" s="40"/>
      <c r="AH4333" s="40"/>
      <c r="AJ4333" s="47">
        <f t="shared" si="1256"/>
        <v>0</v>
      </c>
      <c r="AK4333" s="83" t="b">
        <f>COUNTIF('Power Curve'!$D$2:$D$31,AJ4333)&gt;0</f>
        <v>0</v>
      </c>
      <c r="AL4333" s="47"/>
      <c r="AM4333" s="83" t="b">
        <f t="shared" si="1257"/>
        <v>0</v>
      </c>
      <c r="AN4333" s="47"/>
      <c r="AO4333" s="48"/>
      <c r="AP4333" s="49"/>
      <c r="AQ4333" s="49"/>
      <c r="AR4333" s="48"/>
      <c r="AS4333" s="49"/>
    </row>
    <row r="4334" spans="5:45" x14ac:dyDescent="0.3">
      <c r="E4334" s="15"/>
      <c r="L4334" s="26"/>
      <c r="M4334" s="26"/>
      <c r="N4334" s="96"/>
      <c r="O4334" s="26"/>
      <c r="V4334" s="37"/>
      <c r="W4334" s="37"/>
      <c r="Z4334" s="29"/>
      <c r="AA4334" s="29"/>
      <c r="AB4334" s="29"/>
      <c r="AG4334" s="40"/>
      <c r="AH4334" s="40"/>
      <c r="AJ4334" s="47">
        <f t="shared" si="1256"/>
        <v>0</v>
      </c>
      <c r="AK4334" s="83" t="b">
        <f>COUNTIF('Power Curve'!$D$2:$D$31,AJ4334)&gt;0</f>
        <v>0</v>
      </c>
      <c r="AL4334" s="47"/>
      <c r="AM4334" s="83" t="b">
        <f t="shared" si="1257"/>
        <v>0</v>
      </c>
      <c r="AN4334" s="47"/>
      <c r="AO4334" s="48"/>
      <c r="AP4334" s="49"/>
      <c r="AQ4334" s="49"/>
      <c r="AR4334" s="48"/>
      <c r="AS4334" s="49"/>
    </row>
    <row r="4335" spans="5:45" x14ac:dyDescent="0.3">
      <c r="E4335" s="15"/>
      <c r="L4335" s="26"/>
      <c r="M4335" s="26"/>
      <c r="N4335" s="96"/>
      <c r="O4335" s="26"/>
      <c r="V4335" s="37"/>
      <c r="W4335" s="37"/>
      <c r="Z4335" s="29"/>
      <c r="AA4335" s="29"/>
      <c r="AB4335" s="29"/>
      <c r="AG4335" s="40"/>
      <c r="AH4335" s="40"/>
      <c r="AJ4335" s="47">
        <f t="shared" si="1256"/>
        <v>0</v>
      </c>
      <c r="AK4335" s="83" t="b">
        <f>COUNTIF('Power Curve'!$D$2:$D$31,AJ4335)&gt;0</f>
        <v>0</v>
      </c>
      <c r="AL4335" s="47"/>
      <c r="AM4335" s="83" t="b">
        <f t="shared" si="1257"/>
        <v>0</v>
      </c>
      <c r="AN4335" s="47"/>
      <c r="AO4335" s="48"/>
      <c r="AP4335" s="49"/>
      <c r="AQ4335" s="49"/>
      <c r="AR4335" s="48"/>
      <c r="AS4335" s="49"/>
    </row>
    <row r="4336" spans="5:45" x14ac:dyDescent="0.3">
      <c r="E4336" s="15"/>
      <c r="L4336" s="26"/>
      <c r="M4336" s="26"/>
      <c r="N4336" s="96"/>
      <c r="O4336" s="26"/>
      <c r="V4336" s="37"/>
      <c r="W4336" s="37"/>
      <c r="Z4336" s="29"/>
      <c r="AA4336" s="29"/>
      <c r="AB4336" s="29"/>
      <c r="AG4336" s="40"/>
      <c r="AH4336" s="40"/>
      <c r="AJ4336" s="47">
        <f t="shared" si="1256"/>
        <v>0</v>
      </c>
      <c r="AK4336" s="83" t="b">
        <f>COUNTIF('Power Curve'!$D$2:$D$31,AJ4336)&gt;0</f>
        <v>0</v>
      </c>
      <c r="AL4336" s="47"/>
      <c r="AM4336" s="83" t="b">
        <f t="shared" si="1257"/>
        <v>0</v>
      </c>
      <c r="AN4336" s="47"/>
      <c r="AO4336" s="48"/>
      <c r="AP4336" s="49"/>
      <c r="AQ4336" s="49"/>
      <c r="AR4336" s="48"/>
      <c r="AS4336" s="49"/>
    </row>
    <row r="4337" spans="5:45" x14ac:dyDescent="0.3">
      <c r="E4337" s="15"/>
      <c r="L4337" s="26"/>
      <c r="M4337" s="26"/>
      <c r="N4337" s="96"/>
      <c r="O4337" s="26"/>
      <c r="V4337" s="37"/>
      <c r="W4337" s="37"/>
      <c r="Z4337" s="29"/>
      <c r="AA4337" s="29"/>
      <c r="AB4337" s="29"/>
      <c r="AG4337" s="40"/>
      <c r="AH4337" s="40"/>
      <c r="AJ4337" s="47">
        <f t="shared" si="1256"/>
        <v>0</v>
      </c>
      <c r="AK4337" s="83" t="b">
        <f>COUNTIF('Power Curve'!$D$2:$D$31,AJ4337)&gt;0</f>
        <v>0</v>
      </c>
      <c r="AL4337" s="47"/>
      <c r="AM4337" s="83" t="b">
        <f t="shared" si="1257"/>
        <v>0</v>
      </c>
      <c r="AN4337" s="47"/>
      <c r="AO4337" s="48"/>
      <c r="AP4337" s="49"/>
      <c r="AQ4337" s="49"/>
      <c r="AR4337" s="48"/>
      <c r="AS4337" s="49"/>
    </row>
    <row r="4338" spans="5:45" x14ac:dyDescent="0.3">
      <c r="E4338" s="15"/>
      <c r="L4338" s="26"/>
      <c r="M4338" s="26"/>
      <c r="N4338" s="96"/>
      <c r="O4338" s="26"/>
      <c r="V4338" s="37"/>
      <c r="W4338" s="37"/>
      <c r="Z4338" s="29"/>
      <c r="AA4338" s="29"/>
      <c r="AB4338" s="29"/>
      <c r="AG4338" s="40"/>
      <c r="AH4338" s="40"/>
      <c r="AJ4338" s="47">
        <f t="shared" si="1256"/>
        <v>0</v>
      </c>
      <c r="AK4338" s="83" t="b">
        <f>COUNTIF('Power Curve'!$D$2:$D$31,AJ4338)&gt;0</f>
        <v>0</v>
      </c>
      <c r="AL4338" s="47"/>
      <c r="AM4338" s="83" t="b">
        <f t="shared" si="1257"/>
        <v>0</v>
      </c>
      <c r="AN4338" s="47"/>
      <c r="AO4338" s="48"/>
      <c r="AP4338" s="49"/>
      <c r="AQ4338" s="49"/>
      <c r="AR4338" s="48"/>
      <c r="AS4338" s="49"/>
    </row>
    <row r="4339" spans="5:45" x14ac:dyDescent="0.3">
      <c r="E4339" s="15"/>
      <c r="L4339" s="26"/>
      <c r="M4339" s="26"/>
      <c r="N4339" s="96"/>
      <c r="O4339" s="26"/>
      <c r="V4339" s="37"/>
      <c r="W4339" s="37"/>
      <c r="Z4339" s="29"/>
      <c r="AA4339" s="29"/>
      <c r="AB4339" s="29"/>
      <c r="AG4339" s="40"/>
      <c r="AH4339" s="40"/>
      <c r="AJ4339" s="47">
        <f t="shared" si="1256"/>
        <v>0</v>
      </c>
      <c r="AK4339" s="83" t="b">
        <f>COUNTIF('Power Curve'!$D$2:$D$31,AJ4339)&gt;0</f>
        <v>0</v>
      </c>
      <c r="AL4339" s="47"/>
      <c r="AM4339" s="83" t="b">
        <f t="shared" si="1257"/>
        <v>0</v>
      </c>
      <c r="AN4339" s="47"/>
      <c r="AO4339" s="48"/>
      <c r="AP4339" s="49"/>
      <c r="AQ4339" s="49"/>
      <c r="AR4339" s="48"/>
      <c r="AS4339" s="49"/>
    </row>
    <row r="4340" spans="5:45" x14ac:dyDescent="0.3">
      <c r="E4340" s="15"/>
      <c r="L4340" s="26"/>
      <c r="M4340" s="26"/>
      <c r="N4340" s="96"/>
      <c r="O4340" s="26"/>
      <c r="V4340" s="37"/>
      <c r="W4340" s="37"/>
      <c r="Z4340" s="29"/>
      <c r="AA4340" s="29"/>
      <c r="AB4340" s="29"/>
      <c r="AG4340" s="40"/>
      <c r="AH4340" s="40"/>
      <c r="AJ4340" s="47">
        <f t="shared" si="1256"/>
        <v>0</v>
      </c>
      <c r="AK4340" s="83" t="b">
        <f>COUNTIF('Power Curve'!$D$2:$D$31,AJ4340)&gt;0</f>
        <v>0</v>
      </c>
      <c r="AL4340" s="47"/>
      <c r="AM4340" s="83" t="b">
        <f t="shared" si="1257"/>
        <v>0</v>
      </c>
      <c r="AN4340" s="47"/>
      <c r="AO4340" s="48"/>
      <c r="AP4340" s="49"/>
      <c r="AQ4340" s="49"/>
      <c r="AR4340" s="48"/>
      <c r="AS4340" s="49"/>
    </row>
    <row r="4341" spans="5:45" x14ac:dyDescent="0.3">
      <c r="E4341" s="15"/>
      <c r="L4341" s="26"/>
      <c r="M4341" s="26"/>
      <c r="N4341" s="96"/>
      <c r="O4341" s="26"/>
      <c r="V4341" s="37"/>
      <c r="W4341" s="37"/>
      <c r="Z4341" s="29"/>
      <c r="AA4341" s="29"/>
      <c r="AB4341" s="29"/>
      <c r="AG4341" s="40"/>
      <c r="AH4341" s="40"/>
      <c r="AJ4341" s="47">
        <f t="shared" si="1256"/>
        <v>0</v>
      </c>
      <c r="AK4341" s="83" t="b">
        <f>COUNTIF('Power Curve'!$D$2:$D$31,AJ4341)&gt;0</f>
        <v>0</v>
      </c>
      <c r="AL4341" s="47"/>
      <c r="AM4341" s="83" t="b">
        <f t="shared" si="1257"/>
        <v>0</v>
      </c>
      <c r="AN4341" s="47"/>
      <c r="AO4341" s="48"/>
      <c r="AP4341" s="49"/>
      <c r="AQ4341" s="49"/>
      <c r="AR4341" s="48"/>
      <c r="AS4341" s="49"/>
    </row>
    <row r="4342" spans="5:45" x14ac:dyDescent="0.3">
      <c r="E4342" s="15"/>
      <c r="L4342" s="26"/>
      <c r="M4342" s="26"/>
      <c r="N4342" s="96"/>
      <c r="O4342" s="26"/>
      <c r="V4342" s="37"/>
      <c r="W4342" s="37"/>
      <c r="Z4342" s="29"/>
      <c r="AA4342" s="29"/>
      <c r="AB4342" s="29"/>
      <c r="AG4342" s="40"/>
      <c r="AH4342" s="40"/>
      <c r="AJ4342" s="47">
        <f t="shared" si="1256"/>
        <v>0</v>
      </c>
      <c r="AK4342" s="83" t="b">
        <f>COUNTIF('Power Curve'!$D$2:$D$31,AJ4342)&gt;0</f>
        <v>0</v>
      </c>
      <c r="AL4342" s="47"/>
      <c r="AM4342" s="83" t="b">
        <f t="shared" si="1257"/>
        <v>0</v>
      </c>
      <c r="AN4342" s="47"/>
      <c r="AO4342" s="48"/>
      <c r="AP4342" s="49"/>
      <c r="AQ4342" s="49"/>
      <c r="AR4342" s="48"/>
      <c r="AS4342" s="49"/>
    </row>
    <row r="4343" spans="5:45" x14ac:dyDescent="0.3">
      <c r="E4343" s="15"/>
      <c r="L4343" s="26"/>
      <c r="M4343" s="26"/>
      <c r="N4343" s="96"/>
      <c r="O4343" s="26"/>
      <c r="V4343" s="37"/>
      <c r="W4343" s="37"/>
      <c r="Z4343" s="29"/>
      <c r="AA4343" s="29"/>
      <c r="AB4343" s="29"/>
      <c r="AG4343" s="40"/>
      <c r="AH4343" s="40"/>
      <c r="AJ4343" s="47">
        <f t="shared" si="1256"/>
        <v>0</v>
      </c>
      <c r="AK4343" s="83" t="b">
        <f>COUNTIF('Power Curve'!$D$2:$D$31,AJ4343)&gt;0</f>
        <v>0</v>
      </c>
      <c r="AL4343" s="47"/>
      <c r="AM4343" s="83" t="b">
        <f t="shared" si="1257"/>
        <v>0</v>
      </c>
      <c r="AN4343" s="47"/>
      <c r="AO4343" s="48"/>
      <c r="AP4343" s="49"/>
      <c r="AQ4343" s="49"/>
      <c r="AR4343" s="48"/>
      <c r="AS4343" s="49"/>
    </row>
    <row r="4344" spans="5:45" x14ac:dyDescent="0.3">
      <c r="E4344" s="15"/>
      <c r="L4344" s="26"/>
      <c r="M4344" s="26"/>
      <c r="N4344" s="96"/>
      <c r="O4344" s="26"/>
      <c r="V4344" s="37"/>
      <c r="W4344" s="37"/>
      <c r="Z4344" s="29"/>
      <c r="AA4344" s="29"/>
      <c r="AB4344" s="29"/>
      <c r="AG4344" s="40"/>
      <c r="AH4344" s="40"/>
      <c r="AJ4344" s="47">
        <f t="shared" si="1256"/>
        <v>0</v>
      </c>
      <c r="AK4344" s="83" t="b">
        <f>COUNTIF('Power Curve'!$D$2:$D$31,AJ4344)&gt;0</f>
        <v>0</v>
      </c>
      <c r="AL4344" s="47"/>
      <c r="AM4344" s="83" t="b">
        <f t="shared" si="1257"/>
        <v>0</v>
      </c>
      <c r="AN4344" s="47"/>
      <c r="AO4344" s="48"/>
      <c r="AP4344" s="49"/>
      <c r="AQ4344" s="49"/>
      <c r="AR4344" s="48"/>
      <c r="AS4344" s="49"/>
    </row>
    <row r="4345" spans="5:45" x14ac:dyDescent="0.3">
      <c r="E4345" s="15"/>
      <c r="L4345" s="26"/>
      <c r="M4345" s="26"/>
      <c r="N4345" s="96"/>
      <c r="O4345" s="26"/>
      <c r="V4345" s="37"/>
      <c r="W4345" s="37"/>
      <c r="Z4345" s="29"/>
      <c r="AA4345" s="29"/>
      <c r="AB4345" s="29"/>
      <c r="AG4345" s="40"/>
      <c r="AH4345" s="40"/>
      <c r="AJ4345" s="47">
        <f t="shared" si="1256"/>
        <v>0</v>
      </c>
      <c r="AK4345" s="83" t="b">
        <f>COUNTIF('Power Curve'!$D$2:$D$31,AJ4345)&gt;0</f>
        <v>0</v>
      </c>
      <c r="AL4345" s="47"/>
      <c r="AM4345" s="83" t="b">
        <f t="shared" si="1257"/>
        <v>0</v>
      </c>
      <c r="AN4345" s="47"/>
      <c r="AO4345" s="48"/>
      <c r="AP4345" s="49"/>
      <c r="AQ4345" s="49"/>
      <c r="AR4345" s="48"/>
      <c r="AS4345" s="49"/>
    </row>
    <row r="4346" spans="5:45" x14ac:dyDescent="0.3">
      <c r="E4346" s="15"/>
      <c r="L4346" s="26"/>
      <c r="M4346" s="26"/>
      <c r="N4346" s="96"/>
      <c r="O4346" s="26"/>
      <c r="V4346" s="37"/>
      <c r="W4346" s="37"/>
      <c r="Z4346" s="29"/>
      <c r="AA4346" s="29"/>
      <c r="AB4346" s="29"/>
      <c r="AG4346" s="40"/>
      <c r="AH4346" s="40"/>
      <c r="AJ4346" s="47">
        <f t="shared" si="1256"/>
        <v>0</v>
      </c>
      <c r="AK4346" s="83" t="b">
        <f>COUNTIF('Power Curve'!$D$2:$D$31,AJ4346)&gt;0</f>
        <v>0</v>
      </c>
      <c r="AL4346" s="47"/>
      <c r="AM4346" s="83" t="b">
        <f t="shared" si="1257"/>
        <v>0</v>
      </c>
      <c r="AN4346" s="47"/>
      <c r="AO4346" s="48"/>
      <c r="AP4346" s="49"/>
      <c r="AQ4346" s="49"/>
      <c r="AR4346" s="48"/>
      <c r="AS4346" s="49"/>
    </row>
    <row r="4347" spans="5:45" x14ac:dyDescent="0.3">
      <c r="E4347" s="15"/>
      <c r="L4347" s="26"/>
      <c r="M4347" s="26"/>
      <c r="N4347" s="96"/>
      <c r="O4347" s="26"/>
      <c r="V4347" s="37"/>
      <c r="W4347" s="37"/>
      <c r="Z4347" s="29"/>
      <c r="AA4347" s="29"/>
      <c r="AB4347" s="29"/>
      <c r="AG4347" s="40"/>
      <c r="AH4347" s="40"/>
      <c r="AJ4347" s="47">
        <f t="shared" si="1256"/>
        <v>0</v>
      </c>
      <c r="AK4347" s="83" t="b">
        <f>COUNTIF('Power Curve'!$D$2:$D$31,AJ4347)&gt;0</f>
        <v>0</v>
      </c>
      <c r="AL4347" s="47"/>
      <c r="AM4347" s="83" t="b">
        <f t="shared" si="1257"/>
        <v>0</v>
      </c>
      <c r="AN4347" s="47"/>
      <c r="AO4347" s="48"/>
      <c r="AP4347" s="49"/>
      <c r="AQ4347" s="49"/>
      <c r="AR4347" s="48"/>
      <c r="AS4347" s="49"/>
    </row>
    <row r="4348" spans="5:45" x14ac:dyDescent="0.3">
      <c r="E4348" s="15"/>
      <c r="L4348" s="26"/>
      <c r="M4348" s="26"/>
      <c r="N4348" s="96"/>
      <c r="O4348" s="26"/>
      <c r="V4348" s="37"/>
      <c r="W4348" s="37"/>
      <c r="Z4348" s="29"/>
      <c r="AA4348" s="29"/>
      <c r="AB4348" s="29"/>
      <c r="AG4348" s="40"/>
      <c r="AH4348" s="40"/>
      <c r="AJ4348" s="47">
        <f t="shared" si="1256"/>
        <v>0</v>
      </c>
      <c r="AK4348" s="83" t="b">
        <f>COUNTIF('Power Curve'!$D$2:$D$31,AJ4348)&gt;0</f>
        <v>0</v>
      </c>
      <c r="AL4348" s="47"/>
      <c r="AM4348" s="83" t="b">
        <f t="shared" si="1257"/>
        <v>0</v>
      </c>
      <c r="AN4348" s="47"/>
      <c r="AO4348" s="48"/>
      <c r="AP4348" s="49"/>
      <c r="AQ4348" s="49"/>
      <c r="AR4348" s="48"/>
      <c r="AS4348" s="49"/>
    </row>
    <row r="4349" spans="5:45" x14ac:dyDescent="0.3">
      <c r="E4349" s="15"/>
      <c r="L4349" s="26"/>
      <c r="M4349" s="26"/>
      <c r="N4349" s="96"/>
      <c r="O4349" s="26"/>
      <c r="V4349" s="37"/>
      <c r="W4349" s="37"/>
      <c r="Z4349" s="29"/>
      <c r="AA4349" s="29"/>
      <c r="AB4349" s="29"/>
      <c r="AG4349" s="40"/>
      <c r="AH4349" s="40"/>
      <c r="AJ4349" s="47">
        <f t="shared" si="1256"/>
        <v>0</v>
      </c>
      <c r="AK4349" s="83" t="b">
        <f>COUNTIF('Power Curve'!$D$2:$D$31,AJ4349)&gt;0</f>
        <v>0</v>
      </c>
      <c r="AL4349" s="47"/>
      <c r="AM4349" s="83" t="b">
        <f t="shared" si="1257"/>
        <v>0</v>
      </c>
      <c r="AN4349" s="47"/>
      <c r="AO4349" s="48"/>
      <c r="AP4349" s="49"/>
      <c r="AQ4349" s="49"/>
      <c r="AR4349" s="48"/>
      <c r="AS4349" s="49"/>
    </row>
    <row r="4350" spans="5:45" x14ac:dyDescent="0.3">
      <c r="E4350" s="15"/>
      <c r="L4350" s="26"/>
      <c r="M4350" s="26"/>
      <c r="N4350" s="96"/>
      <c r="O4350" s="26"/>
      <c r="V4350" s="37"/>
      <c r="W4350" s="37"/>
      <c r="Z4350" s="29"/>
      <c r="AA4350" s="29"/>
      <c r="AB4350" s="29"/>
      <c r="AG4350" s="40"/>
      <c r="AH4350" s="40"/>
      <c r="AJ4350" s="47">
        <f t="shared" si="1256"/>
        <v>0</v>
      </c>
      <c r="AK4350" s="83" t="b">
        <f>COUNTIF('Power Curve'!$D$2:$D$31,AJ4350)&gt;0</f>
        <v>0</v>
      </c>
      <c r="AL4350" s="47"/>
      <c r="AM4350" s="83" t="b">
        <f t="shared" si="1257"/>
        <v>0</v>
      </c>
      <c r="AN4350" s="47"/>
      <c r="AO4350" s="48"/>
      <c r="AP4350" s="49"/>
      <c r="AQ4350" s="49"/>
      <c r="AR4350" s="48"/>
      <c r="AS4350" s="49"/>
    </row>
    <row r="4351" spans="5:45" x14ac:dyDescent="0.3">
      <c r="E4351" s="15"/>
      <c r="L4351" s="26"/>
      <c r="M4351" s="26"/>
      <c r="N4351" s="96"/>
      <c r="O4351" s="26"/>
      <c r="V4351" s="37"/>
      <c r="W4351" s="37"/>
      <c r="Z4351" s="29"/>
      <c r="AA4351" s="29"/>
      <c r="AB4351" s="29"/>
      <c r="AG4351" s="40"/>
      <c r="AH4351" s="40"/>
      <c r="AJ4351" s="47">
        <f t="shared" si="1256"/>
        <v>0</v>
      </c>
      <c r="AK4351" s="83" t="b">
        <f>COUNTIF('Power Curve'!$D$2:$D$31,AJ4351)&gt;0</f>
        <v>0</v>
      </c>
      <c r="AL4351" s="47"/>
      <c r="AM4351" s="83" t="b">
        <f t="shared" si="1257"/>
        <v>0</v>
      </c>
      <c r="AN4351" s="47"/>
      <c r="AO4351" s="48"/>
      <c r="AP4351" s="49"/>
      <c r="AQ4351" s="49"/>
      <c r="AR4351" s="48"/>
      <c r="AS4351" s="49"/>
    </row>
    <row r="4352" spans="5:45" x14ac:dyDescent="0.3">
      <c r="E4352" s="15"/>
      <c r="L4352" s="26"/>
      <c r="M4352" s="26"/>
      <c r="N4352" s="96"/>
      <c r="O4352" s="26"/>
      <c r="V4352" s="37"/>
      <c r="W4352" s="37"/>
      <c r="Z4352" s="29"/>
      <c r="AA4352" s="29"/>
      <c r="AB4352" s="29"/>
      <c r="AG4352" s="40"/>
      <c r="AH4352" s="40"/>
      <c r="AJ4352" s="47">
        <f t="shared" si="1256"/>
        <v>0</v>
      </c>
      <c r="AK4352" s="83" t="b">
        <f>COUNTIF('Power Curve'!$D$2:$D$31,AJ4352)&gt;0</f>
        <v>0</v>
      </c>
      <c r="AL4352" s="47"/>
      <c r="AM4352" s="83" t="b">
        <f t="shared" si="1257"/>
        <v>0</v>
      </c>
      <c r="AN4352" s="47"/>
      <c r="AO4352" s="48"/>
      <c r="AP4352" s="49"/>
      <c r="AQ4352" s="49"/>
      <c r="AR4352" s="48"/>
      <c r="AS4352" s="49"/>
    </row>
    <row r="4353" spans="5:45" x14ac:dyDescent="0.3">
      <c r="E4353" s="15"/>
      <c r="L4353" s="26"/>
      <c r="M4353" s="26"/>
      <c r="N4353" s="96"/>
      <c r="O4353" s="26"/>
      <c r="V4353" s="37"/>
      <c r="W4353" s="37"/>
      <c r="Z4353" s="29"/>
      <c r="AA4353" s="29"/>
      <c r="AB4353" s="29"/>
      <c r="AG4353" s="40"/>
      <c r="AH4353" s="40"/>
      <c r="AJ4353" s="47">
        <f t="shared" si="1256"/>
        <v>0</v>
      </c>
      <c r="AK4353" s="83" t="b">
        <f>COUNTIF('Power Curve'!$D$2:$D$31,AJ4353)&gt;0</f>
        <v>0</v>
      </c>
      <c r="AL4353" s="47"/>
      <c r="AM4353" s="83" t="b">
        <f t="shared" si="1257"/>
        <v>0</v>
      </c>
      <c r="AN4353" s="47"/>
      <c r="AO4353" s="48"/>
      <c r="AP4353" s="49"/>
      <c r="AQ4353" s="49"/>
      <c r="AR4353" s="48"/>
      <c r="AS4353" s="49"/>
    </row>
    <row r="4354" spans="5:45" x14ac:dyDescent="0.3">
      <c r="E4354" s="15"/>
      <c r="L4354" s="26"/>
      <c r="M4354" s="26"/>
      <c r="N4354" s="96"/>
      <c r="O4354" s="26"/>
      <c r="V4354" s="37"/>
      <c r="W4354" s="37"/>
      <c r="Z4354" s="29"/>
      <c r="AA4354" s="29"/>
      <c r="AB4354" s="29"/>
      <c r="AG4354" s="40"/>
      <c r="AH4354" s="40"/>
      <c r="AJ4354" s="47">
        <f t="shared" si="1256"/>
        <v>0</v>
      </c>
      <c r="AK4354" s="83" t="b">
        <f>COUNTIF('Power Curve'!$D$2:$D$31,AJ4354)&gt;0</f>
        <v>0</v>
      </c>
      <c r="AL4354" s="47"/>
      <c r="AM4354" s="83" t="b">
        <f t="shared" si="1257"/>
        <v>0</v>
      </c>
      <c r="AN4354" s="47"/>
      <c r="AO4354" s="48"/>
      <c r="AP4354" s="49"/>
      <c r="AQ4354" s="49"/>
      <c r="AR4354" s="48"/>
      <c r="AS4354" s="49"/>
    </row>
    <row r="4355" spans="5:45" x14ac:dyDescent="0.3">
      <c r="E4355" s="15"/>
      <c r="L4355" s="26"/>
      <c r="M4355" s="26"/>
      <c r="N4355" s="96"/>
      <c r="O4355" s="26"/>
      <c r="V4355" s="37"/>
      <c r="W4355" s="37"/>
      <c r="Z4355" s="29"/>
      <c r="AA4355" s="29"/>
      <c r="AB4355" s="29"/>
      <c r="AG4355" s="40"/>
      <c r="AH4355" s="40"/>
      <c r="AJ4355" s="47">
        <f t="shared" ref="AJ4355:AJ4407" si="1258">MROUND(L4355-Centre_First_Bin,Bin_Width)+Centre_First_Bin</f>
        <v>0</v>
      </c>
      <c r="AK4355" s="83" t="b">
        <f>COUNTIF('Power Curve'!$D$2:$D$31,AJ4355)&gt;0</f>
        <v>0</v>
      </c>
      <c r="AL4355" s="47"/>
      <c r="AM4355" s="83" t="b">
        <f t="shared" si="1257"/>
        <v>0</v>
      </c>
      <c r="AN4355" s="47"/>
      <c r="AO4355" s="48"/>
      <c r="AP4355" s="49"/>
      <c r="AQ4355" s="49"/>
      <c r="AR4355" s="48"/>
      <c r="AS4355" s="49"/>
    </row>
    <row r="4356" spans="5:45" x14ac:dyDescent="0.3">
      <c r="E4356" s="15"/>
      <c r="L4356" s="26"/>
      <c r="M4356" s="26"/>
      <c r="N4356" s="96"/>
      <c r="O4356" s="26"/>
      <c r="V4356" s="37"/>
      <c r="W4356" s="37"/>
      <c r="Z4356" s="29"/>
      <c r="AA4356" s="29"/>
      <c r="AB4356" s="29"/>
      <c r="AG4356" s="40"/>
      <c r="AH4356" s="40"/>
      <c r="AJ4356" s="47">
        <f t="shared" si="1258"/>
        <v>0</v>
      </c>
      <c r="AK4356" s="83" t="b">
        <f>COUNTIF('Power Curve'!$D$2:$D$31,AJ4356)&gt;0</f>
        <v>0</v>
      </c>
      <c r="AL4356" s="47"/>
      <c r="AM4356" s="83" t="b">
        <f t="shared" ref="AM4356:AM4407" si="1259">AND(AK4356,NOT(AL4356))</f>
        <v>0</v>
      </c>
      <c r="AN4356" s="47"/>
      <c r="AO4356" s="48"/>
      <c r="AP4356" s="49"/>
      <c r="AQ4356" s="49"/>
      <c r="AR4356" s="48"/>
      <c r="AS4356" s="49"/>
    </row>
    <row r="4357" spans="5:45" x14ac:dyDescent="0.3">
      <c r="E4357" s="15"/>
      <c r="L4357" s="26"/>
      <c r="M4357" s="26"/>
      <c r="N4357" s="96"/>
      <c r="O4357" s="26"/>
      <c r="V4357" s="37"/>
      <c r="W4357" s="37"/>
      <c r="Z4357" s="29"/>
      <c r="AA4357" s="29"/>
      <c r="AB4357" s="29"/>
      <c r="AG4357" s="40"/>
      <c r="AH4357" s="40"/>
      <c r="AJ4357" s="47">
        <f t="shared" si="1258"/>
        <v>0</v>
      </c>
      <c r="AK4357" s="83" t="b">
        <f>COUNTIF('Power Curve'!$D$2:$D$31,AJ4357)&gt;0</f>
        <v>0</v>
      </c>
      <c r="AL4357" s="47"/>
      <c r="AM4357" s="83" t="b">
        <f t="shared" si="1259"/>
        <v>0</v>
      </c>
      <c r="AN4357" s="47"/>
      <c r="AO4357" s="48"/>
      <c r="AP4357" s="49"/>
      <c r="AQ4357" s="49"/>
      <c r="AR4357" s="48"/>
      <c r="AS4357" s="49"/>
    </row>
    <row r="4358" spans="5:45" x14ac:dyDescent="0.3">
      <c r="E4358" s="15"/>
      <c r="L4358" s="26"/>
      <c r="M4358" s="26"/>
      <c r="N4358" s="96"/>
      <c r="O4358" s="26"/>
      <c r="V4358" s="37"/>
      <c r="W4358" s="37"/>
      <c r="Z4358" s="29"/>
      <c r="AA4358" s="29"/>
      <c r="AB4358" s="29"/>
      <c r="AG4358" s="40"/>
      <c r="AH4358" s="40"/>
      <c r="AJ4358" s="47">
        <f t="shared" si="1258"/>
        <v>0</v>
      </c>
      <c r="AK4358" s="83" t="b">
        <f>COUNTIF('Power Curve'!$D$2:$D$31,AJ4358)&gt;0</f>
        <v>0</v>
      </c>
      <c r="AL4358" s="47"/>
      <c r="AM4358" s="83" t="b">
        <f t="shared" si="1259"/>
        <v>0</v>
      </c>
      <c r="AN4358" s="47"/>
      <c r="AO4358" s="48"/>
      <c r="AP4358" s="49"/>
      <c r="AQ4358" s="49"/>
      <c r="AR4358" s="48"/>
      <c r="AS4358" s="49"/>
    </row>
    <row r="4359" spans="5:45" x14ac:dyDescent="0.3">
      <c r="E4359" s="15"/>
      <c r="L4359" s="26"/>
      <c r="M4359" s="26"/>
      <c r="N4359" s="96"/>
      <c r="O4359" s="26"/>
      <c r="V4359" s="37"/>
      <c r="W4359" s="37"/>
      <c r="Z4359" s="29"/>
      <c r="AA4359" s="29"/>
      <c r="AB4359" s="29"/>
      <c r="AG4359" s="40"/>
      <c r="AH4359" s="40"/>
      <c r="AJ4359" s="47">
        <f t="shared" si="1258"/>
        <v>0</v>
      </c>
      <c r="AK4359" s="83" t="b">
        <f>COUNTIF('Power Curve'!$D$2:$D$31,AJ4359)&gt;0</f>
        <v>0</v>
      </c>
      <c r="AL4359" s="47"/>
      <c r="AM4359" s="83" t="b">
        <f t="shared" si="1259"/>
        <v>0</v>
      </c>
      <c r="AN4359" s="47"/>
      <c r="AO4359" s="48"/>
      <c r="AP4359" s="49"/>
      <c r="AQ4359" s="49"/>
      <c r="AR4359" s="48"/>
      <c r="AS4359" s="49"/>
    </row>
    <row r="4360" spans="5:45" x14ac:dyDescent="0.3">
      <c r="E4360" s="15"/>
      <c r="L4360" s="26"/>
      <c r="M4360" s="26"/>
      <c r="N4360" s="96"/>
      <c r="O4360" s="26"/>
      <c r="V4360" s="37"/>
      <c r="W4360" s="37"/>
      <c r="Z4360" s="29"/>
      <c r="AA4360" s="29"/>
      <c r="AB4360" s="29"/>
      <c r="AG4360" s="40"/>
      <c r="AH4360" s="40"/>
      <c r="AJ4360" s="47">
        <f t="shared" si="1258"/>
        <v>0</v>
      </c>
      <c r="AK4360" s="83" t="b">
        <f>COUNTIF('Power Curve'!$D$2:$D$31,AJ4360)&gt;0</f>
        <v>0</v>
      </c>
      <c r="AL4360" s="47"/>
      <c r="AM4360" s="83" t="b">
        <f t="shared" si="1259"/>
        <v>0</v>
      </c>
      <c r="AN4360" s="47"/>
      <c r="AO4360" s="48"/>
      <c r="AP4360" s="49"/>
      <c r="AQ4360" s="49"/>
      <c r="AR4360" s="48"/>
      <c r="AS4360" s="49"/>
    </row>
    <row r="4361" spans="5:45" x14ac:dyDescent="0.3">
      <c r="E4361" s="15"/>
      <c r="L4361" s="26"/>
      <c r="M4361" s="26"/>
      <c r="N4361" s="96"/>
      <c r="O4361" s="26"/>
      <c r="V4361" s="37"/>
      <c r="W4361" s="37"/>
      <c r="Z4361" s="29"/>
      <c r="AA4361" s="29"/>
      <c r="AB4361" s="29"/>
      <c r="AG4361" s="40"/>
      <c r="AH4361" s="40"/>
      <c r="AJ4361" s="47">
        <f t="shared" si="1258"/>
        <v>0</v>
      </c>
      <c r="AK4361" s="83" t="b">
        <f>COUNTIF('Power Curve'!$D$2:$D$31,AJ4361)&gt;0</f>
        <v>0</v>
      </c>
      <c r="AL4361" s="47"/>
      <c r="AM4361" s="83" t="b">
        <f t="shared" si="1259"/>
        <v>0</v>
      </c>
      <c r="AN4361" s="47"/>
      <c r="AO4361" s="48"/>
      <c r="AP4361" s="49"/>
      <c r="AQ4361" s="49"/>
      <c r="AR4361" s="48"/>
      <c r="AS4361" s="49"/>
    </row>
    <row r="4362" spans="5:45" x14ac:dyDescent="0.3">
      <c r="E4362" s="15"/>
      <c r="L4362" s="26"/>
      <c r="M4362" s="26"/>
      <c r="N4362" s="96"/>
      <c r="O4362" s="26"/>
      <c r="V4362" s="37"/>
      <c r="W4362" s="37"/>
      <c r="Z4362" s="29"/>
      <c r="AA4362" s="29"/>
      <c r="AB4362" s="29"/>
      <c r="AG4362" s="40"/>
      <c r="AH4362" s="40"/>
      <c r="AJ4362" s="47">
        <f t="shared" si="1258"/>
        <v>0</v>
      </c>
      <c r="AK4362" s="83" t="b">
        <f>COUNTIF('Power Curve'!$D$2:$D$31,AJ4362)&gt;0</f>
        <v>0</v>
      </c>
      <c r="AL4362" s="47"/>
      <c r="AM4362" s="83" t="b">
        <f t="shared" si="1259"/>
        <v>0</v>
      </c>
      <c r="AN4362" s="47"/>
      <c r="AO4362" s="48"/>
      <c r="AP4362" s="49"/>
      <c r="AQ4362" s="49"/>
      <c r="AR4362" s="48"/>
      <c r="AS4362" s="49"/>
    </row>
    <row r="4363" spans="5:45" x14ac:dyDescent="0.3">
      <c r="E4363" s="15"/>
      <c r="L4363" s="26"/>
      <c r="M4363" s="26"/>
      <c r="N4363" s="96"/>
      <c r="O4363" s="26"/>
      <c r="V4363" s="37"/>
      <c r="W4363" s="37"/>
      <c r="Z4363" s="29"/>
      <c r="AA4363" s="29"/>
      <c r="AB4363" s="29"/>
      <c r="AG4363" s="40"/>
      <c r="AH4363" s="40"/>
      <c r="AJ4363" s="47">
        <f t="shared" si="1258"/>
        <v>0</v>
      </c>
      <c r="AK4363" s="83" t="b">
        <f>COUNTIF('Power Curve'!$D$2:$D$31,AJ4363)&gt;0</f>
        <v>0</v>
      </c>
      <c r="AL4363" s="47"/>
      <c r="AM4363" s="83" t="b">
        <f t="shared" si="1259"/>
        <v>0</v>
      </c>
      <c r="AN4363" s="47"/>
      <c r="AO4363" s="48"/>
      <c r="AP4363" s="49"/>
      <c r="AQ4363" s="49"/>
      <c r="AR4363" s="48"/>
      <c r="AS4363" s="49"/>
    </row>
    <row r="4364" spans="5:45" x14ac:dyDescent="0.3">
      <c r="E4364" s="15"/>
      <c r="L4364" s="26"/>
      <c r="M4364" s="26"/>
      <c r="N4364" s="96"/>
      <c r="O4364" s="26"/>
      <c r="V4364" s="37"/>
      <c r="W4364" s="37"/>
      <c r="Z4364" s="29"/>
      <c r="AA4364" s="29"/>
      <c r="AB4364" s="29"/>
      <c r="AG4364" s="40"/>
      <c r="AH4364" s="40"/>
      <c r="AJ4364" s="47">
        <f t="shared" si="1258"/>
        <v>0</v>
      </c>
      <c r="AK4364" s="83" t="b">
        <f>COUNTIF('Power Curve'!$D$2:$D$31,AJ4364)&gt;0</f>
        <v>0</v>
      </c>
      <c r="AL4364" s="47"/>
      <c r="AM4364" s="83" t="b">
        <f t="shared" si="1259"/>
        <v>0</v>
      </c>
      <c r="AN4364" s="47"/>
      <c r="AO4364" s="48"/>
      <c r="AP4364" s="49"/>
      <c r="AQ4364" s="49"/>
      <c r="AR4364" s="48"/>
      <c r="AS4364" s="49"/>
    </row>
    <row r="4365" spans="5:45" x14ac:dyDescent="0.3">
      <c r="E4365" s="15"/>
      <c r="L4365" s="26"/>
      <c r="M4365" s="26"/>
      <c r="N4365" s="96"/>
      <c r="O4365" s="26"/>
      <c r="V4365" s="37"/>
      <c r="W4365" s="37"/>
      <c r="Z4365" s="29"/>
      <c r="AA4365" s="29"/>
      <c r="AB4365" s="29"/>
      <c r="AG4365" s="40"/>
      <c r="AH4365" s="40"/>
      <c r="AJ4365" s="47">
        <f t="shared" si="1258"/>
        <v>0</v>
      </c>
      <c r="AK4365" s="83" t="b">
        <f>COUNTIF('Power Curve'!$D$2:$D$31,AJ4365)&gt;0</f>
        <v>0</v>
      </c>
      <c r="AL4365" s="47"/>
      <c r="AM4365" s="83" t="b">
        <f t="shared" si="1259"/>
        <v>0</v>
      </c>
      <c r="AN4365" s="47"/>
      <c r="AO4365" s="48"/>
      <c r="AP4365" s="49"/>
      <c r="AQ4365" s="49"/>
      <c r="AR4365" s="48"/>
      <c r="AS4365" s="49"/>
    </row>
    <row r="4366" spans="5:45" x14ac:dyDescent="0.3">
      <c r="E4366" s="15"/>
      <c r="L4366" s="26"/>
      <c r="M4366" s="26"/>
      <c r="N4366" s="96"/>
      <c r="O4366" s="26"/>
      <c r="V4366" s="37"/>
      <c r="W4366" s="37"/>
      <c r="Z4366" s="29"/>
      <c r="AA4366" s="29"/>
      <c r="AB4366" s="29"/>
      <c r="AG4366" s="40"/>
      <c r="AH4366" s="40"/>
      <c r="AJ4366" s="47">
        <f t="shared" si="1258"/>
        <v>0</v>
      </c>
      <c r="AK4366" s="83" t="b">
        <f>COUNTIF('Power Curve'!$D$2:$D$31,AJ4366)&gt;0</f>
        <v>0</v>
      </c>
      <c r="AL4366" s="47"/>
      <c r="AM4366" s="83" t="b">
        <f t="shared" si="1259"/>
        <v>0</v>
      </c>
      <c r="AN4366" s="47"/>
      <c r="AO4366" s="48"/>
      <c r="AP4366" s="49"/>
      <c r="AQ4366" s="49"/>
      <c r="AR4366" s="48"/>
      <c r="AS4366" s="49"/>
    </row>
    <row r="4367" spans="5:45" x14ac:dyDescent="0.3">
      <c r="E4367" s="15"/>
      <c r="L4367" s="26"/>
      <c r="M4367" s="26"/>
      <c r="N4367" s="96"/>
      <c r="O4367" s="26"/>
      <c r="V4367" s="37"/>
      <c r="W4367" s="37"/>
      <c r="Z4367" s="29"/>
      <c r="AA4367" s="29"/>
      <c r="AB4367" s="29"/>
      <c r="AG4367" s="40"/>
      <c r="AH4367" s="40"/>
      <c r="AJ4367" s="47">
        <f t="shared" si="1258"/>
        <v>0</v>
      </c>
      <c r="AK4367" s="83" t="b">
        <f>COUNTIF('Power Curve'!$D$2:$D$31,AJ4367)&gt;0</f>
        <v>0</v>
      </c>
      <c r="AL4367" s="47"/>
      <c r="AM4367" s="83" t="b">
        <f t="shared" si="1259"/>
        <v>0</v>
      </c>
      <c r="AN4367" s="47"/>
      <c r="AO4367" s="48"/>
      <c r="AP4367" s="49"/>
      <c r="AQ4367" s="49"/>
      <c r="AR4367" s="48"/>
      <c r="AS4367" s="49"/>
    </row>
    <row r="4368" spans="5:45" x14ac:dyDescent="0.3">
      <c r="E4368" s="15"/>
      <c r="L4368" s="26"/>
      <c r="M4368" s="26"/>
      <c r="N4368" s="96"/>
      <c r="O4368" s="26"/>
      <c r="V4368" s="37"/>
      <c r="W4368" s="37"/>
      <c r="Z4368" s="29"/>
      <c r="AA4368" s="29"/>
      <c r="AB4368" s="29"/>
      <c r="AG4368" s="40"/>
      <c r="AH4368" s="40"/>
      <c r="AJ4368" s="47">
        <f t="shared" si="1258"/>
        <v>0</v>
      </c>
      <c r="AK4368" s="83" t="b">
        <f>COUNTIF('Power Curve'!$D$2:$D$31,AJ4368)&gt;0</f>
        <v>0</v>
      </c>
      <c r="AL4368" s="47"/>
      <c r="AM4368" s="83" t="b">
        <f t="shared" si="1259"/>
        <v>0</v>
      </c>
      <c r="AN4368" s="47"/>
      <c r="AO4368" s="48"/>
      <c r="AP4368" s="49"/>
      <c r="AQ4368" s="49"/>
      <c r="AR4368" s="48"/>
      <c r="AS4368" s="49"/>
    </row>
    <row r="4369" spans="5:45" x14ac:dyDescent="0.3">
      <c r="E4369" s="15"/>
      <c r="L4369" s="26"/>
      <c r="M4369" s="26"/>
      <c r="N4369" s="96"/>
      <c r="O4369" s="26"/>
      <c r="V4369" s="37"/>
      <c r="W4369" s="37"/>
      <c r="Z4369" s="29"/>
      <c r="AA4369" s="29"/>
      <c r="AB4369" s="29"/>
      <c r="AG4369" s="40"/>
      <c r="AH4369" s="40"/>
      <c r="AJ4369" s="47">
        <f t="shared" si="1258"/>
        <v>0</v>
      </c>
      <c r="AK4369" s="83" t="b">
        <f>COUNTIF('Power Curve'!$D$2:$D$31,AJ4369)&gt;0</f>
        <v>0</v>
      </c>
      <c r="AL4369" s="47"/>
      <c r="AM4369" s="83" t="b">
        <f t="shared" si="1259"/>
        <v>0</v>
      </c>
      <c r="AN4369" s="47"/>
      <c r="AO4369" s="48"/>
      <c r="AP4369" s="49"/>
      <c r="AQ4369" s="49"/>
      <c r="AR4369" s="48"/>
      <c r="AS4369" s="49"/>
    </row>
    <row r="4370" spans="5:45" x14ac:dyDescent="0.3">
      <c r="E4370" s="15"/>
      <c r="L4370" s="26"/>
      <c r="M4370" s="26"/>
      <c r="N4370" s="96"/>
      <c r="O4370" s="26"/>
      <c r="V4370" s="37"/>
      <c r="W4370" s="37"/>
      <c r="Z4370" s="29"/>
      <c r="AA4370" s="29"/>
      <c r="AB4370" s="29"/>
      <c r="AG4370" s="40"/>
      <c r="AH4370" s="40"/>
      <c r="AJ4370" s="47">
        <f t="shared" si="1258"/>
        <v>0</v>
      </c>
      <c r="AK4370" s="83" t="b">
        <f>COUNTIF('Power Curve'!$D$2:$D$31,AJ4370)&gt;0</f>
        <v>0</v>
      </c>
      <c r="AL4370" s="47"/>
      <c r="AM4370" s="83" t="b">
        <f t="shared" si="1259"/>
        <v>0</v>
      </c>
      <c r="AN4370" s="47"/>
      <c r="AO4370" s="48"/>
      <c r="AP4370" s="49"/>
      <c r="AQ4370" s="49"/>
      <c r="AR4370" s="48"/>
      <c r="AS4370" s="49"/>
    </row>
    <row r="4371" spans="5:45" x14ac:dyDescent="0.3">
      <c r="E4371" s="15"/>
      <c r="L4371" s="26"/>
      <c r="M4371" s="26"/>
      <c r="N4371" s="96"/>
      <c r="O4371" s="26"/>
      <c r="V4371" s="37"/>
      <c r="W4371" s="37"/>
      <c r="Z4371" s="29"/>
      <c r="AA4371" s="29"/>
      <c r="AB4371" s="29"/>
      <c r="AG4371" s="40"/>
      <c r="AH4371" s="40"/>
      <c r="AJ4371" s="47">
        <f t="shared" si="1258"/>
        <v>0</v>
      </c>
      <c r="AK4371" s="83" t="b">
        <f>COUNTIF('Power Curve'!$D$2:$D$31,AJ4371)&gt;0</f>
        <v>0</v>
      </c>
      <c r="AL4371" s="47"/>
      <c r="AM4371" s="83" t="b">
        <f t="shared" si="1259"/>
        <v>0</v>
      </c>
      <c r="AN4371" s="47"/>
      <c r="AO4371" s="48"/>
      <c r="AP4371" s="49"/>
      <c r="AQ4371" s="49"/>
      <c r="AR4371" s="48"/>
      <c r="AS4371" s="49"/>
    </row>
    <row r="4372" spans="5:45" x14ac:dyDescent="0.3">
      <c r="E4372" s="15"/>
      <c r="L4372" s="26"/>
      <c r="M4372" s="26"/>
      <c r="N4372" s="96"/>
      <c r="O4372" s="26"/>
      <c r="V4372" s="37"/>
      <c r="W4372" s="37"/>
      <c r="Z4372" s="29"/>
      <c r="AA4372" s="29"/>
      <c r="AB4372" s="29"/>
      <c r="AG4372" s="40"/>
      <c r="AH4372" s="40"/>
      <c r="AJ4372" s="47">
        <f t="shared" si="1258"/>
        <v>0</v>
      </c>
      <c r="AK4372" s="83" t="b">
        <f>COUNTIF('Power Curve'!$D$2:$D$31,AJ4372)&gt;0</f>
        <v>0</v>
      </c>
      <c r="AL4372" s="47"/>
      <c r="AM4372" s="83" t="b">
        <f t="shared" si="1259"/>
        <v>0</v>
      </c>
      <c r="AN4372" s="47"/>
      <c r="AO4372" s="48"/>
      <c r="AP4372" s="49"/>
      <c r="AQ4372" s="49"/>
      <c r="AR4372" s="48"/>
      <c r="AS4372" s="49"/>
    </row>
    <row r="4373" spans="5:45" x14ac:dyDescent="0.3">
      <c r="E4373" s="15"/>
      <c r="L4373" s="26"/>
      <c r="M4373" s="26"/>
      <c r="N4373" s="96"/>
      <c r="O4373" s="26"/>
      <c r="V4373" s="37"/>
      <c r="W4373" s="37"/>
      <c r="Z4373" s="29"/>
      <c r="AA4373" s="29"/>
      <c r="AB4373" s="29"/>
      <c r="AG4373" s="40"/>
      <c r="AH4373" s="40"/>
      <c r="AJ4373" s="47">
        <f t="shared" si="1258"/>
        <v>0</v>
      </c>
      <c r="AK4373" s="83" t="b">
        <f>COUNTIF('Power Curve'!$D$2:$D$31,AJ4373)&gt;0</f>
        <v>0</v>
      </c>
      <c r="AL4373" s="47"/>
      <c r="AM4373" s="83" t="b">
        <f t="shared" si="1259"/>
        <v>0</v>
      </c>
      <c r="AN4373" s="47"/>
      <c r="AO4373" s="48"/>
      <c r="AP4373" s="49"/>
      <c r="AQ4373" s="49"/>
      <c r="AR4373" s="48"/>
      <c r="AS4373" s="49"/>
    </row>
    <row r="4374" spans="5:45" x14ac:dyDescent="0.3">
      <c r="E4374" s="15"/>
      <c r="L4374" s="26"/>
      <c r="M4374" s="26"/>
      <c r="N4374" s="96"/>
      <c r="O4374" s="26"/>
      <c r="V4374" s="37"/>
      <c r="W4374" s="37"/>
      <c r="Z4374" s="29"/>
      <c r="AA4374" s="29"/>
      <c r="AB4374" s="29"/>
      <c r="AG4374" s="40"/>
      <c r="AH4374" s="40"/>
      <c r="AJ4374" s="47">
        <f t="shared" si="1258"/>
        <v>0</v>
      </c>
      <c r="AK4374" s="83" t="b">
        <f>COUNTIF('Power Curve'!$D$2:$D$31,AJ4374)&gt;0</f>
        <v>0</v>
      </c>
      <c r="AL4374" s="47"/>
      <c r="AM4374" s="83" t="b">
        <f t="shared" si="1259"/>
        <v>0</v>
      </c>
      <c r="AN4374" s="47"/>
      <c r="AO4374" s="48"/>
      <c r="AP4374" s="49"/>
      <c r="AQ4374" s="49"/>
      <c r="AR4374" s="48"/>
      <c r="AS4374" s="49"/>
    </row>
    <row r="4375" spans="5:45" x14ac:dyDescent="0.3">
      <c r="E4375" s="15"/>
      <c r="L4375" s="26"/>
      <c r="M4375" s="26"/>
      <c r="N4375" s="96"/>
      <c r="O4375" s="26"/>
      <c r="V4375" s="37"/>
      <c r="W4375" s="37"/>
      <c r="Z4375" s="29"/>
      <c r="AA4375" s="29"/>
      <c r="AB4375" s="29"/>
      <c r="AG4375" s="40"/>
      <c r="AH4375" s="40"/>
      <c r="AJ4375" s="47">
        <f t="shared" si="1258"/>
        <v>0</v>
      </c>
      <c r="AK4375" s="83" t="b">
        <f>COUNTIF('Power Curve'!$D$2:$D$31,AJ4375)&gt;0</f>
        <v>0</v>
      </c>
      <c r="AL4375" s="47"/>
      <c r="AM4375" s="83" t="b">
        <f t="shared" si="1259"/>
        <v>0</v>
      </c>
      <c r="AN4375" s="47"/>
      <c r="AO4375" s="48"/>
      <c r="AP4375" s="49"/>
      <c r="AQ4375" s="49"/>
      <c r="AR4375" s="48"/>
      <c r="AS4375" s="49"/>
    </row>
    <row r="4376" spans="5:45" x14ac:dyDescent="0.3">
      <c r="E4376" s="15"/>
      <c r="L4376" s="26"/>
      <c r="M4376" s="26"/>
      <c r="N4376" s="96"/>
      <c r="O4376" s="26"/>
      <c r="V4376" s="37"/>
      <c r="W4376" s="37"/>
      <c r="Z4376" s="29"/>
      <c r="AA4376" s="29"/>
      <c r="AB4376" s="29"/>
      <c r="AG4376" s="40"/>
      <c r="AH4376" s="40"/>
      <c r="AJ4376" s="47">
        <f t="shared" si="1258"/>
        <v>0</v>
      </c>
      <c r="AK4376" s="83" t="b">
        <f>COUNTIF('Power Curve'!$D$2:$D$31,AJ4376)&gt;0</f>
        <v>0</v>
      </c>
      <c r="AL4376" s="47"/>
      <c r="AM4376" s="83" t="b">
        <f t="shared" si="1259"/>
        <v>0</v>
      </c>
      <c r="AN4376" s="47"/>
      <c r="AO4376" s="48"/>
      <c r="AP4376" s="49"/>
      <c r="AQ4376" s="49"/>
      <c r="AR4376" s="48"/>
      <c r="AS4376" s="49"/>
    </row>
    <row r="4377" spans="5:45" x14ac:dyDescent="0.3">
      <c r="E4377" s="15"/>
      <c r="L4377" s="26"/>
      <c r="M4377" s="26"/>
      <c r="N4377" s="96"/>
      <c r="O4377" s="26"/>
      <c r="V4377" s="37"/>
      <c r="W4377" s="37"/>
      <c r="Z4377" s="29"/>
      <c r="AA4377" s="29"/>
      <c r="AB4377" s="29"/>
      <c r="AG4377" s="40"/>
      <c r="AH4377" s="40"/>
      <c r="AJ4377" s="47">
        <f t="shared" si="1258"/>
        <v>0</v>
      </c>
      <c r="AK4377" s="83" t="b">
        <f>COUNTIF('Power Curve'!$D$2:$D$31,AJ4377)&gt;0</f>
        <v>0</v>
      </c>
      <c r="AL4377" s="47"/>
      <c r="AM4377" s="83" t="b">
        <f t="shared" si="1259"/>
        <v>0</v>
      </c>
      <c r="AN4377" s="47"/>
      <c r="AO4377" s="48"/>
      <c r="AP4377" s="49"/>
      <c r="AQ4377" s="49"/>
      <c r="AR4377" s="48"/>
      <c r="AS4377" s="49"/>
    </row>
    <row r="4378" spans="5:45" x14ac:dyDescent="0.3">
      <c r="E4378" s="15"/>
      <c r="L4378" s="26"/>
      <c r="M4378" s="26"/>
      <c r="N4378" s="96"/>
      <c r="O4378" s="26"/>
      <c r="V4378" s="37"/>
      <c r="W4378" s="37"/>
      <c r="Z4378" s="29"/>
      <c r="AA4378" s="29"/>
      <c r="AB4378" s="29"/>
      <c r="AG4378" s="40"/>
      <c r="AH4378" s="40"/>
      <c r="AJ4378" s="47">
        <f t="shared" si="1258"/>
        <v>0</v>
      </c>
      <c r="AK4378" s="83" t="b">
        <f>COUNTIF('Power Curve'!$D$2:$D$31,AJ4378)&gt;0</f>
        <v>0</v>
      </c>
      <c r="AL4378" s="47"/>
      <c r="AM4378" s="83" t="b">
        <f t="shared" si="1259"/>
        <v>0</v>
      </c>
      <c r="AN4378" s="47"/>
      <c r="AO4378" s="48"/>
      <c r="AP4378" s="49"/>
      <c r="AQ4378" s="49"/>
      <c r="AR4378" s="48"/>
      <c r="AS4378" s="49"/>
    </row>
    <row r="4379" spans="5:45" x14ac:dyDescent="0.3">
      <c r="E4379" s="15"/>
      <c r="L4379" s="26"/>
      <c r="M4379" s="26"/>
      <c r="N4379" s="96"/>
      <c r="O4379" s="26"/>
      <c r="V4379" s="37"/>
      <c r="W4379" s="37"/>
      <c r="Z4379" s="29"/>
      <c r="AA4379" s="29"/>
      <c r="AB4379" s="29"/>
      <c r="AG4379" s="40"/>
      <c r="AH4379" s="40"/>
      <c r="AJ4379" s="47">
        <f t="shared" si="1258"/>
        <v>0</v>
      </c>
      <c r="AK4379" s="83" t="b">
        <f>COUNTIF('Power Curve'!$D$2:$D$31,AJ4379)&gt;0</f>
        <v>0</v>
      </c>
      <c r="AL4379" s="47"/>
      <c r="AM4379" s="83" t="b">
        <f t="shared" si="1259"/>
        <v>0</v>
      </c>
      <c r="AN4379" s="47"/>
      <c r="AO4379" s="48"/>
      <c r="AP4379" s="49"/>
      <c r="AQ4379" s="49"/>
      <c r="AR4379" s="48"/>
      <c r="AS4379" s="49"/>
    </row>
    <row r="4380" spans="5:45" x14ac:dyDescent="0.3">
      <c r="E4380" s="15"/>
      <c r="L4380" s="26"/>
      <c r="M4380" s="26"/>
      <c r="N4380" s="96"/>
      <c r="O4380" s="26"/>
      <c r="V4380" s="37"/>
      <c r="W4380" s="37"/>
      <c r="Z4380" s="29"/>
      <c r="AA4380" s="29"/>
      <c r="AB4380" s="29"/>
      <c r="AG4380" s="40"/>
      <c r="AH4380" s="40"/>
      <c r="AJ4380" s="47">
        <f t="shared" si="1258"/>
        <v>0</v>
      </c>
      <c r="AK4380" s="83" t="b">
        <f>COUNTIF('Power Curve'!$D$2:$D$31,AJ4380)&gt;0</f>
        <v>0</v>
      </c>
      <c r="AL4380" s="47"/>
      <c r="AM4380" s="83" t="b">
        <f t="shared" si="1259"/>
        <v>0</v>
      </c>
      <c r="AN4380" s="47"/>
      <c r="AO4380" s="48"/>
      <c r="AP4380" s="49"/>
      <c r="AQ4380" s="49"/>
      <c r="AR4380" s="48"/>
      <c r="AS4380" s="49"/>
    </row>
    <row r="4381" spans="5:45" x14ac:dyDescent="0.3">
      <c r="E4381" s="15"/>
      <c r="L4381" s="26"/>
      <c r="M4381" s="26"/>
      <c r="N4381" s="96"/>
      <c r="O4381" s="26"/>
      <c r="V4381" s="37"/>
      <c r="W4381" s="37"/>
      <c r="Z4381" s="29"/>
      <c r="AA4381" s="29"/>
      <c r="AB4381" s="29"/>
      <c r="AG4381" s="40"/>
      <c r="AH4381" s="40"/>
      <c r="AJ4381" s="47">
        <f t="shared" si="1258"/>
        <v>0</v>
      </c>
      <c r="AK4381" s="83" t="b">
        <f>COUNTIF('Power Curve'!$D$2:$D$31,AJ4381)&gt;0</f>
        <v>0</v>
      </c>
      <c r="AL4381" s="47"/>
      <c r="AM4381" s="83" t="b">
        <f t="shared" si="1259"/>
        <v>0</v>
      </c>
      <c r="AN4381" s="47"/>
      <c r="AO4381" s="48"/>
      <c r="AP4381" s="49"/>
      <c r="AQ4381" s="49"/>
      <c r="AR4381" s="48"/>
      <c r="AS4381" s="49"/>
    </row>
    <row r="4382" spans="5:45" x14ac:dyDescent="0.3">
      <c r="E4382" s="15"/>
      <c r="L4382" s="26"/>
      <c r="M4382" s="26"/>
      <c r="N4382" s="96"/>
      <c r="O4382" s="26"/>
      <c r="V4382" s="37"/>
      <c r="W4382" s="37"/>
      <c r="Z4382" s="29"/>
      <c r="AA4382" s="29"/>
      <c r="AB4382" s="29"/>
      <c r="AG4382" s="40"/>
      <c r="AH4382" s="40"/>
      <c r="AJ4382" s="47">
        <f t="shared" si="1258"/>
        <v>0</v>
      </c>
      <c r="AK4382" s="83" t="b">
        <f>COUNTIF('Power Curve'!$D$2:$D$31,AJ4382)&gt;0</f>
        <v>0</v>
      </c>
      <c r="AL4382" s="47"/>
      <c r="AM4382" s="83" t="b">
        <f t="shared" si="1259"/>
        <v>0</v>
      </c>
      <c r="AN4382" s="47"/>
      <c r="AO4382" s="48"/>
      <c r="AP4382" s="49"/>
      <c r="AQ4382" s="49"/>
      <c r="AR4382" s="48"/>
      <c r="AS4382" s="49"/>
    </row>
    <row r="4383" spans="5:45" x14ac:dyDescent="0.3">
      <c r="E4383" s="15"/>
      <c r="L4383" s="26"/>
      <c r="M4383" s="26"/>
      <c r="N4383" s="96"/>
      <c r="O4383" s="26"/>
      <c r="V4383" s="37"/>
      <c r="W4383" s="37"/>
      <c r="Z4383" s="29"/>
      <c r="AA4383" s="29"/>
      <c r="AB4383" s="29"/>
      <c r="AG4383" s="40"/>
      <c r="AH4383" s="40"/>
      <c r="AJ4383" s="47">
        <f t="shared" si="1258"/>
        <v>0</v>
      </c>
      <c r="AK4383" s="83" t="b">
        <f>COUNTIF('Power Curve'!$D$2:$D$31,AJ4383)&gt;0</f>
        <v>0</v>
      </c>
      <c r="AL4383" s="47"/>
      <c r="AM4383" s="83" t="b">
        <f t="shared" si="1259"/>
        <v>0</v>
      </c>
      <c r="AN4383" s="47"/>
      <c r="AO4383" s="48"/>
      <c r="AP4383" s="49"/>
      <c r="AQ4383" s="49"/>
      <c r="AR4383" s="48"/>
      <c r="AS4383" s="49"/>
    </row>
    <row r="4384" spans="5:45" x14ac:dyDescent="0.3">
      <c r="E4384" s="15"/>
      <c r="L4384" s="26"/>
      <c r="M4384" s="26"/>
      <c r="N4384" s="96"/>
      <c r="O4384" s="26"/>
      <c r="V4384" s="37"/>
      <c r="W4384" s="37"/>
      <c r="Z4384" s="29"/>
      <c r="AA4384" s="29"/>
      <c r="AB4384" s="29"/>
      <c r="AG4384" s="40"/>
      <c r="AH4384" s="40"/>
      <c r="AJ4384" s="47">
        <f t="shared" si="1258"/>
        <v>0</v>
      </c>
      <c r="AK4384" s="83" t="b">
        <f>COUNTIF('Power Curve'!$D$2:$D$31,AJ4384)&gt;0</f>
        <v>0</v>
      </c>
      <c r="AL4384" s="47"/>
      <c r="AM4384" s="83" t="b">
        <f t="shared" si="1259"/>
        <v>0</v>
      </c>
      <c r="AN4384" s="47"/>
      <c r="AO4384" s="48"/>
      <c r="AP4384" s="49"/>
      <c r="AQ4384" s="49"/>
      <c r="AR4384" s="48"/>
      <c r="AS4384" s="49"/>
    </row>
    <row r="4385" spans="5:45" x14ac:dyDescent="0.3">
      <c r="E4385" s="15"/>
      <c r="L4385" s="26"/>
      <c r="M4385" s="26"/>
      <c r="N4385" s="96"/>
      <c r="O4385" s="26"/>
      <c r="V4385" s="37"/>
      <c r="W4385" s="37"/>
      <c r="Z4385" s="29"/>
      <c r="AA4385" s="29"/>
      <c r="AB4385" s="29"/>
      <c r="AG4385" s="40"/>
      <c r="AH4385" s="40"/>
      <c r="AJ4385" s="47">
        <f t="shared" si="1258"/>
        <v>0</v>
      </c>
      <c r="AK4385" s="83" t="b">
        <f>COUNTIF('Power Curve'!$D$2:$D$31,AJ4385)&gt;0</f>
        <v>0</v>
      </c>
      <c r="AL4385" s="47"/>
      <c r="AM4385" s="83" t="b">
        <f t="shared" si="1259"/>
        <v>0</v>
      </c>
      <c r="AN4385" s="47"/>
      <c r="AO4385" s="48"/>
      <c r="AP4385" s="49"/>
      <c r="AQ4385" s="49"/>
      <c r="AR4385" s="48"/>
      <c r="AS4385" s="49"/>
    </row>
    <row r="4386" spans="5:45" x14ac:dyDescent="0.3">
      <c r="E4386" s="15"/>
      <c r="L4386" s="26"/>
      <c r="M4386" s="26"/>
      <c r="N4386" s="96"/>
      <c r="O4386" s="26"/>
      <c r="V4386" s="37"/>
      <c r="W4386" s="37"/>
      <c r="Z4386" s="29"/>
      <c r="AA4386" s="29"/>
      <c r="AB4386" s="29"/>
      <c r="AG4386" s="40"/>
      <c r="AH4386" s="40"/>
      <c r="AJ4386" s="47">
        <f t="shared" si="1258"/>
        <v>0</v>
      </c>
      <c r="AK4386" s="83" t="b">
        <f>COUNTIF('Power Curve'!$D$2:$D$31,AJ4386)&gt;0</f>
        <v>0</v>
      </c>
      <c r="AL4386" s="47"/>
      <c r="AM4386" s="83" t="b">
        <f t="shared" si="1259"/>
        <v>0</v>
      </c>
      <c r="AN4386" s="47"/>
      <c r="AO4386" s="48"/>
      <c r="AP4386" s="49"/>
      <c r="AQ4386" s="49"/>
      <c r="AR4386" s="48"/>
      <c r="AS4386" s="49"/>
    </row>
    <row r="4387" spans="5:45" x14ac:dyDescent="0.3">
      <c r="E4387" s="15"/>
      <c r="L4387" s="26"/>
      <c r="M4387" s="26"/>
      <c r="N4387" s="96"/>
      <c r="O4387" s="26"/>
      <c r="V4387" s="37"/>
      <c r="W4387" s="37"/>
      <c r="Z4387" s="29"/>
      <c r="AA4387" s="29"/>
      <c r="AB4387" s="29"/>
      <c r="AG4387" s="40"/>
      <c r="AH4387" s="40"/>
      <c r="AJ4387" s="47">
        <f t="shared" si="1258"/>
        <v>0</v>
      </c>
      <c r="AK4387" s="83" t="b">
        <f>COUNTIF('Power Curve'!$D$2:$D$31,AJ4387)&gt;0</f>
        <v>0</v>
      </c>
      <c r="AL4387" s="47"/>
      <c r="AM4387" s="83" t="b">
        <f t="shared" si="1259"/>
        <v>0</v>
      </c>
      <c r="AN4387" s="47"/>
      <c r="AO4387" s="48"/>
      <c r="AP4387" s="49"/>
      <c r="AQ4387" s="49"/>
      <c r="AR4387" s="48"/>
      <c r="AS4387" s="49"/>
    </row>
    <row r="4388" spans="5:45" x14ac:dyDescent="0.3">
      <c r="E4388" s="15"/>
      <c r="L4388" s="26"/>
      <c r="M4388" s="26"/>
      <c r="N4388" s="96"/>
      <c r="O4388" s="26"/>
      <c r="V4388" s="37"/>
      <c r="W4388" s="37"/>
      <c r="Z4388" s="29"/>
      <c r="AA4388" s="29"/>
      <c r="AB4388" s="29"/>
      <c r="AG4388" s="40"/>
      <c r="AH4388" s="40"/>
      <c r="AJ4388" s="47">
        <f t="shared" si="1258"/>
        <v>0</v>
      </c>
      <c r="AK4388" s="83" t="b">
        <f>COUNTIF('Power Curve'!$D$2:$D$31,AJ4388)&gt;0</f>
        <v>0</v>
      </c>
      <c r="AL4388" s="47"/>
      <c r="AM4388" s="83" t="b">
        <f t="shared" si="1259"/>
        <v>0</v>
      </c>
      <c r="AN4388" s="47"/>
      <c r="AO4388" s="48"/>
      <c r="AP4388" s="49"/>
      <c r="AQ4388" s="49"/>
      <c r="AR4388" s="48"/>
      <c r="AS4388" s="49"/>
    </row>
    <row r="4389" spans="5:45" x14ac:dyDescent="0.3">
      <c r="E4389" s="15"/>
      <c r="L4389" s="26"/>
      <c r="M4389" s="26"/>
      <c r="N4389" s="96"/>
      <c r="O4389" s="26"/>
      <c r="V4389" s="37"/>
      <c r="W4389" s="37"/>
      <c r="Z4389" s="29"/>
      <c r="AA4389" s="29"/>
      <c r="AB4389" s="29"/>
      <c r="AG4389" s="40"/>
      <c r="AH4389" s="40"/>
      <c r="AJ4389" s="47">
        <f t="shared" si="1258"/>
        <v>0</v>
      </c>
      <c r="AK4389" s="83" t="b">
        <f>COUNTIF('Power Curve'!$D$2:$D$31,AJ4389)&gt;0</f>
        <v>0</v>
      </c>
      <c r="AL4389" s="47"/>
      <c r="AM4389" s="83" t="b">
        <f t="shared" si="1259"/>
        <v>0</v>
      </c>
      <c r="AN4389" s="47"/>
      <c r="AO4389" s="48"/>
      <c r="AP4389" s="49"/>
      <c r="AQ4389" s="49"/>
      <c r="AR4389" s="48"/>
      <c r="AS4389" s="49"/>
    </row>
    <row r="4390" spans="5:45" x14ac:dyDescent="0.3">
      <c r="E4390" s="15"/>
      <c r="L4390" s="26"/>
      <c r="M4390" s="26"/>
      <c r="N4390" s="96"/>
      <c r="O4390" s="26"/>
      <c r="V4390" s="37"/>
      <c r="W4390" s="37"/>
      <c r="Z4390" s="29"/>
      <c r="AA4390" s="29"/>
      <c r="AB4390" s="29"/>
      <c r="AG4390" s="40"/>
      <c r="AH4390" s="40"/>
      <c r="AJ4390" s="47">
        <f t="shared" si="1258"/>
        <v>0</v>
      </c>
      <c r="AK4390" s="83" t="b">
        <f>COUNTIF('Power Curve'!$D$2:$D$31,AJ4390)&gt;0</f>
        <v>0</v>
      </c>
      <c r="AL4390" s="47"/>
      <c r="AM4390" s="83" t="b">
        <f t="shared" si="1259"/>
        <v>0</v>
      </c>
      <c r="AN4390" s="47"/>
      <c r="AO4390" s="48"/>
      <c r="AP4390" s="49"/>
      <c r="AQ4390" s="49"/>
      <c r="AR4390" s="48"/>
      <c r="AS4390" s="49"/>
    </row>
    <row r="4391" spans="5:45" x14ac:dyDescent="0.3">
      <c r="E4391" s="15"/>
      <c r="L4391" s="26"/>
      <c r="M4391" s="26"/>
      <c r="N4391" s="96"/>
      <c r="O4391" s="26"/>
      <c r="V4391" s="37"/>
      <c r="W4391" s="37"/>
      <c r="Z4391" s="29"/>
      <c r="AA4391" s="29"/>
      <c r="AB4391" s="29"/>
      <c r="AG4391" s="40"/>
      <c r="AH4391" s="40"/>
      <c r="AJ4391" s="47">
        <f t="shared" si="1258"/>
        <v>0</v>
      </c>
      <c r="AK4391" s="83" t="b">
        <f>COUNTIF('Power Curve'!$D$2:$D$31,AJ4391)&gt;0</f>
        <v>0</v>
      </c>
      <c r="AL4391" s="47"/>
      <c r="AM4391" s="83" t="b">
        <f t="shared" si="1259"/>
        <v>0</v>
      </c>
      <c r="AN4391" s="47"/>
      <c r="AO4391" s="48"/>
      <c r="AP4391" s="49"/>
      <c r="AQ4391" s="49"/>
      <c r="AR4391" s="48"/>
      <c r="AS4391" s="49"/>
    </row>
    <row r="4392" spans="5:45" x14ac:dyDescent="0.3">
      <c r="E4392" s="15"/>
      <c r="L4392" s="26"/>
      <c r="M4392" s="26"/>
      <c r="N4392" s="96"/>
      <c r="O4392" s="26"/>
      <c r="V4392" s="37"/>
      <c r="W4392" s="37"/>
      <c r="Z4392" s="29"/>
      <c r="AA4392" s="29"/>
      <c r="AB4392" s="29"/>
      <c r="AG4392" s="40"/>
      <c r="AH4392" s="40"/>
      <c r="AJ4392" s="47">
        <f t="shared" si="1258"/>
        <v>0</v>
      </c>
      <c r="AK4392" s="83" t="b">
        <f>COUNTIF('Power Curve'!$D$2:$D$31,AJ4392)&gt;0</f>
        <v>0</v>
      </c>
      <c r="AL4392" s="47"/>
      <c r="AM4392" s="83" t="b">
        <f t="shared" si="1259"/>
        <v>0</v>
      </c>
      <c r="AN4392" s="47"/>
      <c r="AO4392" s="48"/>
      <c r="AP4392" s="49"/>
      <c r="AQ4392" s="49"/>
      <c r="AR4392" s="48"/>
      <c r="AS4392" s="49"/>
    </row>
    <row r="4393" spans="5:45" x14ac:dyDescent="0.3">
      <c r="E4393" s="15"/>
      <c r="L4393" s="26"/>
      <c r="M4393" s="26"/>
      <c r="N4393" s="96"/>
      <c r="O4393" s="26"/>
      <c r="V4393" s="37"/>
      <c r="W4393" s="37"/>
      <c r="Z4393" s="29"/>
      <c r="AA4393" s="29"/>
      <c r="AB4393" s="29"/>
      <c r="AG4393" s="40"/>
      <c r="AH4393" s="40"/>
      <c r="AJ4393" s="47">
        <f t="shared" si="1258"/>
        <v>0</v>
      </c>
      <c r="AK4393" s="83" t="b">
        <f>COUNTIF('Power Curve'!$D$2:$D$31,AJ4393)&gt;0</f>
        <v>0</v>
      </c>
      <c r="AL4393" s="47"/>
      <c r="AM4393" s="83" t="b">
        <f t="shared" si="1259"/>
        <v>0</v>
      </c>
      <c r="AN4393" s="47"/>
      <c r="AO4393" s="48"/>
      <c r="AP4393" s="49"/>
      <c r="AQ4393" s="49"/>
      <c r="AR4393" s="48"/>
      <c r="AS4393" s="49"/>
    </row>
    <row r="4394" spans="5:45" x14ac:dyDescent="0.3">
      <c r="E4394" s="15"/>
      <c r="L4394" s="26"/>
      <c r="M4394" s="26"/>
      <c r="N4394" s="96"/>
      <c r="O4394" s="26"/>
      <c r="V4394" s="37"/>
      <c r="W4394" s="37"/>
      <c r="Z4394" s="29"/>
      <c r="AA4394" s="29"/>
      <c r="AB4394" s="29"/>
      <c r="AG4394" s="40"/>
      <c r="AH4394" s="40"/>
      <c r="AJ4394" s="47">
        <f t="shared" si="1258"/>
        <v>0</v>
      </c>
      <c r="AK4394" s="83" t="b">
        <f>COUNTIF('Power Curve'!$D$2:$D$31,AJ4394)&gt;0</f>
        <v>0</v>
      </c>
      <c r="AL4394" s="47"/>
      <c r="AM4394" s="83" t="b">
        <f t="shared" si="1259"/>
        <v>0</v>
      </c>
      <c r="AN4394" s="47"/>
      <c r="AO4394" s="48"/>
      <c r="AP4394" s="49"/>
      <c r="AQ4394" s="49"/>
      <c r="AR4394" s="48"/>
      <c r="AS4394" s="49"/>
    </row>
    <row r="4395" spans="5:45" x14ac:dyDescent="0.3">
      <c r="E4395" s="15"/>
      <c r="L4395" s="26"/>
      <c r="M4395" s="26"/>
      <c r="N4395" s="96"/>
      <c r="O4395" s="26"/>
      <c r="V4395" s="37"/>
      <c r="W4395" s="37"/>
      <c r="Z4395" s="29"/>
      <c r="AA4395" s="29"/>
      <c r="AB4395" s="29"/>
      <c r="AG4395" s="40"/>
      <c r="AH4395" s="40"/>
      <c r="AJ4395" s="47">
        <f t="shared" si="1258"/>
        <v>0</v>
      </c>
      <c r="AK4395" s="83" t="b">
        <f>COUNTIF('Power Curve'!$D$2:$D$31,AJ4395)&gt;0</f>
        <v>0</v>
      </c>
      <c r="AL4395" s="47"/>
      <c r="AM4395" s="83" t="b">
        <f t="shared" si="1259"/>
        <v>0</v>
      </c>
      <c r="AN4395" s="47"/>
      <c r="AO4395" s="48"/>
      <c r="AP4395" s="49"/>
      <c r="AQ4395" s="49"/>
      <c r="AR4395" s="48"/>
      <c r="AS4395" s="49"/>
    </row>
    <row r="4396" spans="5:45" x14ac:dyDescent="0.3">
      <c r="E4396" s="15"/>
      <c r="L4396" s="26"/>
      <c r="M4396" s="26"/>
      <c r="N4396" s="96"/>
      <c r="O4396" s="26"/>
      <c r="V4396" s="37"/>
      <c r="W4396" s="37"/>
      <c r="Z4396" s="29"/>
      <c r="AA4396" s="29"/>
      <c r="AB4396" s="29"/>
      <c r="AG4396" s="40"/>
      <c r="AH4396" s="40"/>
      <c r="AJ4396" s="47">
        <f t="shared" si="1258"/>
        <v>0</v>
      </c>
      <c r="AK4396" s="83" t="b">
        <f>COUNTIF('Power Curve'!$D$2:$D$31,AJ4396)&gt;0</f>
        <v>0</v>
      </c>
      <c r="AL4396" s="47"/>
      <c r="AM4396" s="83" t="b">
        <f t="shared" si="1259"/>
        <v>0</v>
      </c>
      <c r="AN4396" s="47"/>
      <c r="AO4396" s="48"/>
      <c r="AP4396" s="49"/>
      <c r="AQ4396" s="49"/>
      <c r="AR4396" s="48"/>
      <c r="AS4396" s="49"/>
    </row>
    <row r="4397" spans="5:45" x14ac:dyDescent="0.3">
      <c r="E4397" s="15"/>
      <c r="L4397" s="26"/>
      <c r="M4397" s="26"/>
      <c r="N4397" s="96"/>
      <c r="O4397" s="26"/>
      <c r="V4397" s="37"/>
      <c r="W4397" s="37"/>
      <c r="Z4397" s="29"/>
      <c r="AA4397" s="29"/>
      <c r="AB4397" s="29"/>
      <c r="AG4397" s="40"/>
      <c r="AH4397" s="40"/>
      <c r="AJ4397" s="47">
        <f t="shared" si="1258"/>
        <v>0</v>
      </c>
      <c r="AK4397" s="83" t="b">
        <f>COUNTIF('Power Curve'!$D$2:$D$31,AJ4397)&gt;0</f>
        <v>0</v>
      </c>
      <c r="AL4397" s="47"/>
      <c r="AM4397" s="83" t="b">
        <f t="shared" si="1259"/>
        <v>0</v>
      </c>
      <c r="AN4397" s="47"/>
      <c r="AO4397" s="48"/>
      <c r="AP4397" s="49"/>
      <c r="AQ4397" s="49"/>
      <c r="AR4397" s="48"/>
      <c r="AS4397" s="49"/>
    </row>
    <row r="4398" spans="5:45" x14ac:dyDescent="0.3">
      <c r="E4398" s="15"/>
      <c r="L4398" s="26"/>
      <c r="M4398" s="26"/>
      <c r="N4398" s="96"/>
      <c r="O4398" s="26"/>
      <c r="V4398" s="37"/>
      <c r="W4398" s="37"/>
      <c r="Z4398" s="29"/>
      <c r="AA4398" s="29"/>
      <c r="AB4398" s="29"/>
      <c r="AG4398" s="40"/>
      <c r="AH4398" s="40"/>
      <c r="AJ4398" s="47">
        <f t="shared" si="1258"/>
        <v>0</v>
      </c>
      <c r="AK4398" s="83" t="b">
        <f>COUNTIF('Power Curve'!$D$2:$D$31,AJ4398)&gt;0</f>
        <v>0</v>
      </c>
      <c r="AL4398" s="47"/>
      <c r="AM4398" s="83" t="b">
        <f t="shared" si="1259"/>
        <v>0</v>
      </c>
      <c r="AN4398" s="47"/>
      <c r="AO4398" s="48"/>
      <c r="AP4398" s="49"/>
      <c r="AQ4398" s="49"/>
      <c r="AR4398" s="48"/>
      <c r="AS4398" s="49"/>
    </row>
    <row r="4399" spans="5:45" x14ac:dyDescent="0.3">
      <c r="E4399" s="15"/>
      <c r="L4399" s="26"/>
      <c r="M4399" s="26"/>
      <c r="N4399" s="96"/>
      <c r="O4399" s="26"/>
      <c r="V4399" s="37"/>
      <c r="W4399" s="37"/>
      <c r="Z4399" s="29"/>
      <c r="AA4399" s="29"/>
      <c r="AB4399" s="29"/>
      <c r="AG4399" s="40"/>
      <c r="AH4399" s="40"/>
      <c r="AJ4399" s="47">
        <f t="shared" si="1258"/>
        <v>0</v>
      </c>
      <c r="AK4399" s="83" t="b">
        <f>COUNTIF('Power Curve'!$D$2:$D$31,AJ4399)&gt;0</f>
        <v>0</v>
      </c>
      <c r="AL4399" s="47"/>
      <c r="AM4399" s="83" t="b">
        <f t="shared" si="1259"/>
        <v>0</v>
      </c>
      <c r="AN4399" s="47"/>
      <c r="AO4399" s="48"/>
      <c r="AP4399" s="49"/>
      <c r="AQ4399" s="49"/>
      <c r="AR4399" s="48"/>
      <c r="AS4399" s="49"/>
    </row>
    <row r="4400" spans="5:45" x14ac:dyDescent="0.3">
      <c r="E4400" s="15"/>
      <c r="L4400" s="26"/>
      <c r="M4400" s="26"/>
      <c r="N4400" s="96"/>
      <c r="O4400" s="26"/>
      <c r="V4400" s="37"/>
      <c r="W4400" s="37"/>
      <c r="Z4400" s="29"/>
      <c r="AA4400" s="29"/>
      <c r="AB4400" s="29"/>
      <c r="AG4400" s="40"/>
      <c r="AH4400" s="40"/>
      <c r="AJ4400" s="47">
        <f t="shared" si="1258"/>
        <v>0</v>
      </c>
      <c r="AK4400" s="83" t="b">
        <f>COUNTIF('Power Curve'!$D$2:$D$31,AJ4400)&gt;0</f>
        <v>0</v>
      </c>
      <c r="AL4400" s="47"/>
      <c r="AM4400" s="83" t="b">
        <f t="shared" si="1259"/>
        <v>0</v>
      </c>
      <c r="AN4400" s="47"/>
      <c r="AO4400" s="48"/>
      <c r="AP4400" s="49"/>
      <c r="AQ4400" s="49"/>
      <c r="AR4400" s="48"/>
      <c r="AS4400" s="49"/>
    </row>
    <row r="4401" spans="5:45" x14ac:dyDescent="0.3">
      <c r="E4401" s="15"/>
      <c r="L4401" s="26"/>
      <c r="M4401" s="26"/>
      <c r="N4401" s="96"/>
      <c r="O4401" s="26"/>
      <c r="V4401" s="37"/>
      <c r="W4401" s="37"/>
      <c r="Z4401" s="29"/>
      <c r="AA4401" s="29"/>
      <c r="AB4401" s="29"/>
      <c r="AG4401" s="40"/>
      <c r="AH4401" s="40"/>
      <c r="AJ4401" s="47">
        <f t="shared" si="1258"/>
        <v>0</v>
      </c>
      <c r="AK4401" s="83" t="b">
        <f>COUNTIF('Power Curve'!$D$2:$D$31,AJ4401)&gt;0</f>
        <v>0</v>
      </c>
      <c r="AL4401" s="47"/>
      <c r="AM4401" s="83" t="b">
        <f t="shared" si="1259"/>
        <v>0</v>
      </c>
      <c r="AN4401" s="47"/>
      <c r="AO4401" s="48"/>
      <c r="AP4401" s="49"/>
      <c r="AQ4401" s="49"/>
      <c r="AR4401" s="48"/>
      <c r="AS4401" s="49"/>
    </row>
    <row r="4402" spans="5:45" x14ac:dyDescent="0.3">
      <c r="E4402" s="15"/>
      <c r="L4402" s="26"/>
      <c r="M4402" s="26"/>
      <c r="N4402" s="96"/>
      <c r="O4402" s="26"/>
      <c r="V4402" s="37"/>
      <c r="W4402" s="37"/>
      <c r="Z4402" s="29"/>
      <c r="AA4402" s="29"/>
      <c r="AB4402" s="29"/>
      <c r="AG4402" s="40"/>
      <c r="AH4402" s="40"/>
      <c r="AJ4402" s="47">
        <f t="shared" si="1258"/>
        <v>0</v>
      </c>
      <c r="AK4402" s="83" t="b">
        <f>COUNTIF('Power Curve'!$D$2:$D$31,AJ4402)&gt;0</f>
        <v>0</v>
      </c>
      <c r="AL4402" s="47"/>
      <c r="AM4402" s="83" t="b">
        <f t="shared" si="1259"/>
        <v>0</v>
      </c>
      <c r="AN4402" s="47"/>
      <c r="AO4402" s="48"/>
      <c r="AP4402" s="49"/>
      <c r="AQ4402" s="49"/>
      <c r="AR4402" s="48"/>
      <c r="AS4402" s="49"/>
    </row>
    <row r="4403" spans="5:45" x14ac:dyDescent="0.3">
      <c r="E4403" s="15"/>
      <c r="L4403" s="26"/>
      <c r="M4403" s="26"/>
      <c r="N4403" s="96"/>
      <c r="O4403" s="26"/>
      <c r="V4403" s="37"/>
      <c r="W4403" s="37"/>
      <c r="Z4403" s="29"/>
      <c r="AA4403" s="29"/>
      <c r="AB4403" s="29"/>
      <c r="AG4403" s="40"/>
      <c r="AH4403" s="40"/>
      <c r="AJ4403" s="47">
        <f t="shared" si="1258"/>
        <v>0</v>
      </c>
      <c r="AK4403" s="83" t="b">
        <f>COUNTIF('Power Curve'!$D$2:$D$31,AJ4403)&gt;0</f>
        <v>0</v>
      </c>
      <c r="AL4403" s="47"/>
      <c r="AM4403" s="83" t="b">
        <f t="shared" si="1259"/>
        <v>0</v>
      </c>
      <c r="AN4403" s="47"/>
      <c r="AO4403" s="48"/>
      <c r="AP4403" s="49"/>
      <c r="AQ4403" s="49"/>
      <c r="AR4403" s="48"/>
      <c r="AS4403" s="49"/>
    </row>
    <row r="4404" spans="5:45" x14ac:dyDescent="0.3">
      <c r="E4404" s="15"/>
      <c r="L4404" s="26"/>
      <c r="M4404" s="26"/>
      <c r="N4404" s="96"/>
      <c r="O4404" s="26"/>
      <c r="V4404" s="37"/>
      <c r="W4404" s="37"/>
      <c r="Z4404" s="29"/>
      <c r="AA4404" s="29"/>
      <c r="AB4404" s="29"/>
      <c r="AG4404" s="40"/>
      <c r="AH4404" s="40"/>
      <c r="AJ4404" s="47">
        <f t="shared" si="1258"/>
        <v>0</v>
      </c>
      <c r="AK4404" s="83" t="b">
        <f>COUNTIF('Power Curve'!$D$2:$D$31,AJ4404)&gt;0</f>
        <v>0</v>
      </c>
      <c r="AL4404" s="47"/>
      <c r="AM4404" s="83" t="b">
        <f t="shared" si="1259"/>
        <v>0</v>
      </c>
      <c r="AN4404" s="47"/>
      <c r="AO4404" s="48"/>
      <c r="AP4404" s="49"/>
      <c r="AQ4404" s="49"/>
      <c r="AR4404" s="48"/>
      <c r="AS4404" s="49"/>
    </row>
    <row r="4405" spans="5:45" x14ac:dyDescent="0.3">
      <c r="E4405" s="15"/>
      <c r="L4405" s="26"/>
      <c r="M4405" s="26"/>
      <c r="N4405" s="96"/>
      <c r="O4405" s="26"/>
      <c r="V4405" s="37"/>
      <c r="W4405" s="37"/>
      <c r="Z4405" s="29"/>
      <c r="AA4405" s="29"/>
      <c r="AB4405" s="29"/>
      <c r="AG4405" s="40"/>
      <c r="AH4405" s="40"/>
      <c r="AJ4405" s="47">
        <f t="shared" si="1258"/>
        <v>0</v>
      </c>
      <c r="AK4405" s="83" t="b">
        <f>COUNTIF('Power Curve'!$D$2:$D$31,AJ4405)&gt;0</f>
        <v>0</v>
      </c>
      <c r="AL4405" s="47"/>
      <c r="AM4405" s="83" t="b">
        <f t="shared" si="1259"/>
        <v>0</v>
      </c>
      <c r="AN4405" s="47"/>
      <c r="AO4405" s="48"/>
      <c r="AP4405" s="49"/>
      <c r="AQ4405" s="49"/>
      <c r="AR4405" s="48"/>
      <c r="AS4405" s="49"/>
    </row>
    <row r="4406" spans="5:45" x14ac:dyDescent="0.3">
      <c r="E4406" s="15"/>
      <c r="L4406" s="26"/>
      <c r="M4406" s="26"/>
      <c r="N4406" s="96"/>
      <c r="O4406" s="26"/>
      <c r="V4406" s="37"/>
      <c r="W4406" s="37"/>
      <c r="Z4406" s="29"/>
      <c r="AA4406" s="29"/>
      <c r="AB4406" s="29"/>
      <c r="AG4406" s="40"/>
      <c r="AH4406" s="40"/>
      <c r="AJ4406" s="47">
        <f t="shared" si="1258"/>
        <v>0</v>
      </c>
      <c r="AK4406" s="83" t="b">
        <f>COUNTIF('Power Curve'!$D$2:$D$31,AJ4406)&gt;0</f>
        <v>0</v>
      </c>
      <c r="AL4406" s="47"/>
      <c r="AM4406" s="83" t="b">
        <f t="shared" si="1259"/>
        <v>0</v>
      </c>
      <c r="AN4406" s="47"/>
      <c r="AO4406" s="48"/>
      <c r="AP4406" s="49"/>
      <c r="AQ4406" s="49"/>
      <c r="AR4406" s="48"/>
      <c r="AS4406" s="49"/>
    </row>
    <row r="4407" spans="5:45" x14ac:dyDescent="0.3">
      <c r="E4407" s="15"/>
      <c r="L4407" s="26"/>
      <c r="M4407" s="26"/>
      <c r="N4407" s="96"/>
      <c r="O4407" s="26"/>
      <c r="V4407" s="37"/>
      <c r="W4407" s="37"/>
      <c r="Z4407" s="29"/>
      <c r="AA4407" s="29"/>
      <c r="AB4407" s="29"/>
      <c r="AG4407" s="40"/>
      <c r="AH4407" s="40"/>
      <c r="AJ4407" s="47">
        <f t="shared" si="1258"/>
        <v>0</v>
      </c>
      <c r="AK4407" s="83" t="b">
        <f>COUNTIF('Power Curve'!$D$2:$D$31,AJ4407)&gt;0</f>
        <v>0</v>
      </c>
      <c r="AL4407" s="47"/>
      <c r="AM4407" s="83" t="b">
        <f t="shared" si="1259"/>
        <v>0</v>
      </c>
      <c r="AN4407" s="47"/>
      <c r="AO4407" s="48"/>
      <c r="AP4407" s="49"/>
      <c r="AQ4407" s="49"/>
      <c r="AR4407" s="48"/>
      <c r="AS4407" s="49"/>
    </row>
    <row r="4408" spans="5:45" x14ac:dyDescent="0.3">
      <c r="E4408" s="15"/>
      <c r="M4408" s="26"/>
      <c r="V4408" s="37"/>
      <c r="W4408" s="37"/>
      <c r="Z4408" s="29"/>
      <c r="AA4408" s="29"/>
      <c r="AB4408" s="29"/>
      <c r="AG4408" s="40"/>
      <c r="AH4408" s="40"/>
      <c r="AN4408" s="29"/>
      <c r="AO4408" s="29"/>
    </row>
    <row r="4409" spans="5:45" x14ac:dyDescent="0.3">
      <c r="E4409" s="15"/>
      <c r="M4409" s="26"/>
      <c r="V4409" s="37"/>
      <c r="W4409" s="37"/>
      <c r="Z4409" s="29"/>
      <c r="AA4409" s="29"/>
      <c r="AB4409" s="29"/>
      <c r="AG4409" s="40"/>
      <c r="AH4409" s="40"/>
      <c r="AN4409" s="29"/>
      <c r="AO4409" s="29"/>
    </row>
    <row r="4410" spans="5:45" x14ac:dyDescent="0.3">
      <c r="E4410" s="15"/>
      <c r="M4410" s="26"/>
      <c r="V4410" s="37"/>
      <c r="W4410" s="37"/>
      <c r="Z4410" s="29"/>
      <c r="AA4410" s="29"/>
      <c r="AB4410" s="29"/>
      <c r="AG4410" s="40"/>
      <c r="AH4410" s="40"/>
      <c r="AN4410" s="29"/>
      <c r="AO4410" s="29"/>
    </row>
    <row r="4411" spans="5:45" x14ac:dyDescent="0.3">
      <c r="E4411" s="15"/>
      <c r="M4411" s="26"/>
      <c r="V4411" s="37"/>
      <c r="W4411" s="37"/>
      <c r="Z4411" s="29"/>
      <c r="AA4411" s="29"/>
      <c r="AB4411" s="29"/>
      <c r="AG4411" s="40"/>
      <c r="AH4411" s="40"/>
      <c r="AN4411" s="29"/>
      <c r="AO4411" s="29"/>
    </row>
    <row r="4412" spans="5:45" x14ac:dyDescent="0.3">
      <c r="E4412" s="15"/>
      <c r="M4412" s="26"/>
      <c r="V4412" s="37"/>
      <c r="W4412" s="37"/>
      <c r="Z4412" s="29"/>
      <c r="AA4412" s="29"/>
      <c r="AB4412" s="29"/>
      <c r="AG4412" s="40"/>
      <c r="AH4412" s="40"/>
      <c r="AN4412" s="29"/>
      <c r="AO4412" s="29"/>
    </row>
    <row r="4413" spans="5:45" x14ac:dyDescent="0.3">
      <c r="E4413" s="15"/>
      <c r="M4413" s="26"/>
      <c r="V4413" s="37"/>
      <c r="W4413" s="37"/>
      <c r="Z4413" s="29"/>
      <c r="AA4413" s="29"/>
      <c r="AB4413" s="29"/>
      <c r="AG4413" s="40"/>
      <c r="AH4413" s="40"/>
      <c r="AN4413" s="29"/>
      <c r="AO4413" s="29"/>
    </row>
    <row r="4414" spans="5:45" x14ac:dyDescent="0.3">
      <c r="E4414" s="15"/>
      <c r="M4414" s="26"/>
      <c r="V4414" s="37"/>
      <c r="W4414" s="37"/>
      <c r="Z4414" s="29"/>
      <c r="AA4414" s="29"/>
      <c r="AB4414" s="29"/>
      <c r="AG4414" s="40"/>
      <c r="AH4414" s="40"/>
      <c r="AN4414" s="29"/>
      <c r="AO4414" s="29"/>
    </row>
    <row r="4415" spans="5:45" x14ac:dyDescent="0.3">
      <c r="E4415" s="15"/>
      <c r="M4415" s="26"/>
      <c r="V4415" s="37"/>
      <c r="W4415" s="37"/>
      <c r="Z4415" s="29"/>
      <c r="AA4415" s="29"/>
      <c r="AB4415" s="29"/>
      <c r="AG4415" s="40"/>
      <c r="AH4415" s="40"/>
      <c r="AN4415" s="29"/>
      <c r="AO4415" s="29"/>
    </row>
    <row r="4416" spans="5:45" x14ac:dyDescent="0.3">
      <c r="E4416" s="15"/>
      <c r="M4416" s="26"/>
      <c r="V4416" s="37"/>
      <c r="W4416" s="37"/>
      <c r="Z4416" s="29"/>
      <c r="AA4416" s="29"/>
      <c r="AB4416" s="29"/>
      <c r="AG4416" s="40"/>
      <c r="AH4416" s="40"/>
      <c r="AN4416" s="29"/>
      <c r="AO4416" s="29"/>
    </row>
    <row r="4417" spans="5:41" x14ac:dyDescent="0.3">
      <c r="E4417" s="15"/>
      <c r="M4417" s="26"/>
      <c r="V4417" s="37"/>
      <c r="W4417" s="37"/>
      <c r="Z4417" s="29"/>
      <c r="AA4417" s="29"/>
      <c r="AB4417" s="29"/>
      <c r="AG4417" s="40"/>
      <c r="AH4417" s="40"/>
      <c r="AN4417" s="29"/>
      <c r="AO4417" s="29"/>
    </row>
    <row r="4418" spans="5:41" x14ac:dyDescent="0.3">
      <c r="E4418" s="15"/>
      <c r="M4418" s="26"/>
      <c r="V4418" s="37"/>
      <c r="W4418" s="37"/>
      <c r="Z4418" s="29"/>
      <c r="AA4418" s="29"/>
      <c r="AB4418" s="29"/>
      <c r="AG4418" s="40"/>
      <c r="AH4418" s="40"/>
      <c r="AN4418" s="29"/>
      <c r="AO4418" s="29"/>
    </row>
    <row r="4419" spans="5:41" x14ac:dyDescent="0.3">
      <c r="E4419" s="15"/>
      <c r="M4419" s="26"/>
      <c r="V4419" s="37"/>
      <c r="W4419" s="37"/>
      <c r="Z4419" s="29"/>
      <c r="AA4419" s="29"/>
      <c r="AB4419" s="29"/>
      <c r="AG4419" s="40"/>
      <c r="AH4419" s="40"/>
      <c r="AN4419" s="29"/>
      <c r="AO4419" s="29"/>
    </row>
    <row r="4420" spans="5:41" x14ac:dyDescent="0.3">
      <c r="E4420" s="15"/>
      <c r="M4420" s="26"/>
      <c r="V4420" s="37"/>
      <c r="W4420" s="37"/>
      <c r="Z4420" s="29"/>
      <c r="AA4420" s="29"/>
      <c r="AB4420" s="29"/>
      <c r="AG4420" s="40"/>
      <c r="AH4420" s="40"/>
      <c r="AN4420" s="29"/>
      <c r="AO4420" s="29"/>
    </row>
    <row r="4421" spans="5:41" x14ac:dyDescent="0.3">
      <c r="E4421" s="15"/>
      <c r="M4421" s="26"/>
      <c r="V4421" s="37"/>
      <c r="W4421" s="37"/>
      <c r="Z4421" s="29"/>
      <c r="AA4421" s="29"/>
      <c r="AB4421" s="29"/>
      <c r="AG4421" s="40"/>
      <c r="AH4421" s="40"/>
      <c r="AN4421" s="29"/>
      <c r="AO4421" s="29"/>
    </row>
    <row r="4422" spans="5:41" x14ac:dyDescent="0.3">
      <c r="E4422" s="15"/>
      <c r="M4422" s="26"/>
      <c r="V4422" s="37"/>
      <c r="W4422" s="37"/>
      <c r="Z4422" s="29"/>
      <c r="AA4422" s="29"/>
      <c r="AB4422" s="29"/>
      <c r="AG4422" s="40"/>
      <c r="AH4422" s="40"/>
      <c r="AN4422" s="29"/>
      <c r="AO4422" s="29"/>
    </row>
    <row r="4423" spans="5:41" x14ac:dyDescent="0.3">
      <c r="E4423" s="15"/>
      <c r="M4423" s="26"/>
      <c r="V4423" s="37"/>
      <c r="W4423" s="37"/>
      <c r="Z4423" s="29"/>
      <c r="AA4423" s="29"/>
      <c r="AB4423" s="29"/>
      <c r="AG4423" s="40"/>
      <c r="AH4423" s="40"/>
      <c r="AN4423" s="29"/>
      <c r="AO4423" s="29"/>
    </row>
    <row r="4424" spans="5:41" x14ac:dyDescent="0.3">
      <c r="E4424" s="15"/>
      <c r="M4424" s="26"/>
      <c r="V4424" s="37"/>
      <c r="W4424" s="37"/>
      <c r="Z4424" s="29"/>
      <c r="AA4424" s="29"/>
      <c r="AB4424" s="29"/>
      <c r="AG4424" s="40"/>
      <c r="AH4424" s="40"/>
      <c r="AN4424" s="29"/>
      <c r="AO4424" s="29"/>
    </row>
    <row r="4425" spans="5:41" x14ac:dyDescent="0.3">
      <c r="E4425" s="15"/>
      <c r="M4425" s="26"/>
      <c r="V4425" s="37"/>
      <c r="W4425" s="37"/>
      <c r="Z4425" s="29"/>
      <c r="AA4425" s="29"/>
      <c r="AB4425" s="29"/>
      <c r="AG4425" s="40"/>
      <c r="AH4425" s="40"/>
      <c r="AN4425" s="29"/>
      <c r="AO4425" s="29"/>
    </row>
    <row r="4426" spans="5:41" x14ac:dyDescent="0.3">
      <c r="E4426" s="15"/>
      <c r="M4426" s="26"/>
      <c r="V4426" s="37"/>
      <c r="W4426" s="37"/>
      <c r="Z4426" s="29"/>
      <c r="AA4426" s="29"/>
      <c r="AB4426" s="29"/>
      <c r="AG4426" s="40"/>
      <c r="AH4426" s="40"/>
      <c r="AN4426" s="29"/>
      <c r="AO4426" s="29"/>
    </row>
    <row r="4427" spans="5:41" x14ac:dyDescent="0.3">
      <c r="E4427" s="15"/>
      <c r="M4427" s="26"/>
      <c r="V4427" s="37"/>
      <c r="W4427" s="37"/>
      <c r="Z4427" s="29"/>
      <c r="AA4427" s="29"/>
      <c r="AB4427" s="29"/>
      <c r="AG4427" s="40"/>
      <c r="AH4427" s="40"/>
      <c r="AN4427" s="29"/>
      <c r="AO4427" s="29"/>
    </row>
    <row r="4428" spans="5:41" x14ac:dyDescent="0.3">
      <c r="E4428" s="15"/>
      <c r="M4428" s="26"/>
      <c r="V4428" s="37"/>
      <c r="W4428" s="37"/>
      <c r="Z4428" s="29"/>
      <c r="AA4428" s="29"/>
      <c r="AB4428" s="29"/>
      <c r="AG4428" s="40"/>
      <c r="AH4428" s="40"/>
      <c r="AN4428" s="29"/>
      <c r="AO4428" s="29"/>
    </row>
    <row r="4429" spans="5:41" x14ac:dyDescent="0.3">
      <c r="E4429" s="15"/>
      <c r="M4429" s="26"/>
      <c r="V4429" s="37"/>
      <c r="W4429" s="37"/>
      <c r="Z4429" s="29"/>
      <c r="AA4429" s="29"/>
      <c r="AB4429" s="29"/>
      <c r="AG4429" s="40"/>
      <c r="AH4429" s="40"/>
      <c r="AN4429" s="29"/>
      <c r="AO4429" s="29"/>
    </row>
    <row r="4430" spans="5:41" x14ac:dyDescent="0.3">
      <c r="E4430" s="15"/>
      <c r="M4430" s="26"/>
      <c r="V4430" s="37"/>
      <c r="W4430" s="37"/>
      <c r="Z4430" s="29"/>
      <c r="AA4430" s="29"/>
      <c r="AB4430" s="29"/>
      <c r="AG4430" s="40"/>
      <c r="AH4430" s="40"/>
      <c r="AN4430" s="29"/>
      <c r="AO4430" s="29"/>
    </row>
    <row r="4431" spans="5:41" x14ac:dyDescent="0.3">
      <c r="E4431" s="15"/>
      <c r="M4431" s="26"/>
      <c r="V4431" s="37"/>
      <c r="W4431" s="37"/>
      <c r="Z4431" s="29"/>
      <c r="AA4431" s="29"/>
      <c r="AB4431" s="29"/>
      <c r="AG4431" s="40"/>
      <c r="AH4431" s="40"/>
      <c r="AN4431" s="29"/>
      <c r="AO4431" s="29"/>
    </row>
    <row r="4432" spans="5:41" x14ac:dyDescent="0.3">
      <c r="E4432" s="15"/>
      <c r="M4432" s="26"/>
      <c r="V4432" s="37"/>
      <c r="W4432" s="37"/>
      <c r="Z4432" s="29"/>
      <c r="AA4432" s="29"/>
      <c r="AB4432" s="29"/>
      <c r="AG4432" s="40"/>
      <c r="AH4432" s="40"/>
      <c r="AN4432" s="29"/>
      <c r="AO4432" s="29"/>
    </row>
    <row r="4433" spans="5:41" x14ac:dyDescent="0.3">
      <c r="E4433" s="15"/>
      <c r="M4433" s="26"/>
      <c r="V4433" s="37"/>
      <c r="W4433" s="37"/>
      <c r="Z4433" s="29"/>
      <c r="AA4433" s="29"/>
      <c r="AB4433" s="29"/>
      <c r="AG4433" s="40"/>
      <c r="AH4433" s="40"/>
      <c r="AN4433" s="29"/>
      <c r="AO4433" s="29"/>
    </row>
    <row r="4434" spans="5:41" x14ac:dyDescent="0.3">
      <c r="E4434" s="15"/>
      <c r="M4434" s="26"/>
      <c r="V4434" s="37"/>
      <c r="W4434" s="37"/>
      <c r="Z4434" s="29"/>
      <c r="AA4434" s="29"/>
      <c r="AB4434" s="29"/>
      <c r="AG4434" s="40"/>
      <c r="AH4434" s="40"/>
      <c r="AN4434" s="29"/>
      <c r="AO4434" s="29"/>
    </row>
    <row r="4435" spans="5:41" x14ac:dyDescent="0.3">
      <c r="E4435" s="15"/>
      <c r="M4435" s="26"/>
      <c r="V4435" s="37"/>
      <c r="W4435" s="37"/>
      <c r="Z4435" s="29"/>
      <c r="AA4435" s="29"/>
      <c r="AB4435" s="29"/>
      <c r="AG4435" s="40"/>
      <c r="AH4435" s="40"/>
      <c r="AN4435" s="29"/>
      <c r="AO4435" s="29"/>
    </row>
    <row r="4436" spans="5:41" x14ac:dyDescent="0.3">
      <c r="E4436" s="15"/>
      <c r="M4436" s="26"/>
      <c r="V4436" s="37"/>
      <c r="W4436" s="37"/>
      <c r="Z4436" s="29"/>
      <c r="AA4436" s="29"/>
      <c r="AB4436" s="29"/>
      <c r="AG4436" s="40"/>
      <c r="AH4436" s="40"/>
      <c r="AN4436" s="29"/>
      <c r="AO4436" s="29"/>
    </row>
    <row r="4437" spans="5:41" x14ac:dyDescent="0.3">
      <c r="E4437" s="15"/>
      <c r="M4437" s="26"/>
      <c r="V4437" s="37"/>
      <c r="W4437" s="37"/>
      <c r="Z4437" s="29"/>
      <c r="AA4437" s="29"/>
      <c r="AB4437" s="29"/>
      <c r="AG4437" s="40"/>
      <c r="AH4437" s="40"/>
      <c r="AN4437" s="29"/>
      <c r="AO4437" s="29"/>
    </row>
    <row r="4438" spans="5:41" x14ac:dyDescent="0.3">
      <c r="E4438" s="15"/>
      <c r="M4438" s="26"/>
      <c r="V4438" s="37"/>
      <c r="W4438" s="37"/>
      <c r="Z4438" s="29"/>
      <c r="AA4438" s="29"/>
      <c r="AB4438" s="29"/>
      <c r="AG4438" s="40"/>
      <c r="AH4438" s="40"/>
      <c r="AN4438" s="29"/>
      <c r="AO4438" s="29"/>
    </row>
    <row r="4439" spans="5:41" x14ac:dyDescent="0.3">
      <c r="E4439" s="15"/>
      <c r="M4439" s="26"/>
      <c r="V4439" s="37"/>
      <c r="W4439" s="37"/>
      <c r="Z4439" s="29"/>
      <c r="AA4439" s="29"/>
      <c r="AB4439" s="29"/>
      <c r="AG4439" s="40"/>
      <c r="AH4439" s="40"/>
      <c r="AN4439" s="29"/>
      <c r="AO4439" s="29"/>
    </row>
    <row r="4440" spans="5:41" x14ac:dyDescent="0.3">
      <c r="E4440" s="15"/>
      <c r="M4440" s="26"/>
      <c r="V4440" s="37"/>
      <c r="W4440" s="37"/>
      <c r="Z4440" s="29"/>
      <c r="AA4440" s="29"/>
      <c r="AB4440" s="29"/>
      <c r="AG4440" s="40"/>
      <c r="AH4440" s="40"/>
      <c r="AN4440" s="29"/>
      <c r="AO4440" s="29"/>
    </row>
    <row r="4441" spans="5:41" x14ac:dyDescent="0.3">
      <c r="E4441" s="15"/>
      <c r="M4441" s="26"/>
      <c r="V4441" s="37"/>
      <c r="W4441" s="37"/>
      <c r="Z4441" s="29"/>
      <c r="AA4441" s="29"/>
      <c r="AB4441" s="29"/>
      <c r="AG4441" s="40"/>
      <c r="AH4441" s="40"/>
      <c r="AN4441" s="29"/>
      <c r="AO4441" s="29"/>
    </row>
    <row r="4442" spans="5:41" x14ac:dyDescent="0.3">
      <c r="E4442" s="15"/>
      <c r="M4442" s="26"/>
      <c r="V4442" s="37"/>
      <c r="W4442" s="37"/>
      <c r="Z4442" s="29"/>
      <c r="AA4442" s="29"/>
      <c r="AB4442" s="29"/>
      <c r="AG4442" s="40"/>
      <c r="AH4442" s="40"/>
      <c r="AN4442" s="29"/>
      <c r="AO4442" s="29"/>
    </row>
    <row r="4443" spans="5:41" x14ac:dyDescent="0.3">
      <c r="E4443" s="15"/>
      <c r="M4443" s="26"/>
      <c r="V4443" s="37"/>
      <c r="W4443" s="37"/>
      <c r="Z4443" s="29"/>
      <c r="AA4443" s="29"/>
      <c r="AB4443" s="29"/>
      <c r="AG4443" s="40"/>
      <c r="AH4443" s="40"/>
      <c r="AN4443" s="29"/>
      <c r="AO4443" s="29"/>
    </row>
    <row r="4444" spans="5:41" x14ac:dyDescent="0.3">
      <c r="E4444" s="15"/>
      <c r="M4444" s="26"/>
      <c r="V4444" s="37"/>
      <c r="W4444" s="37"/>
      <c r="Z4444" s="29"/>
      <c r="AA4444" s="29"/>
      <c r="AB4444" s="29"/>
      <c r="AG4444" s="40"/>
      <c r="AH4444" s="40"/>
      <c r="AN4444" s="29"/>
      <c r="AO4444" s="29"/>
    </row>
    <row r="4445" spans="5:41" x14ac:dyDescent="0.3">
      <c r="E4445" s="15"/>
      <c r="M4445" s="26"/>
      <c r="V4445" s="37"/>
      <c r="W4445" s="37"/>
      <c r="Z4445" s="29"/>
      <c r="AA4445" s="29"/>
      <c r="AB4445" s="29"/>
      <c r="AG4445" s="40"/>
      <c r="AH4445" s="40"/>
      <c r="AN4445" s="29"/>
      <c r="AO4445" s="29"/>
    </row>
    <row r="4446" spans="5:41" x14ac:dyDescent="0.3">
      <c r="E4446" s="15"/>
      <c r="M4446" s="26"/>
      <c r="V4446" s="37"/>
      <c r="W4446" s="37"/>
      <c r="Z4446" s="29"/>
      <c r="AA4446" s="29"/>
      <c r="AB4446" s="29"/>
      <c r="AG4446" s="40"/>
      <c r="AH4446" s="40"/>
      <c r="AN4446" s="29"/>
      <c r="AO4446" s="29"/>
    </row>
    <row r="4447" spans="5:41" x14ac:dyDescent="0.3">
      <c r="E4447" s="15"/>
      <c r="M4447" s="26"/>
      <c r="V4447" s="37"/>
      <c r="W4447" s="37"/>
      <c r="Z4447" s="29"/>
      <c r="AA4447" s="29"/>
      <c r="AB4447" s="29"/>
      <c r="AG4447" s="40"/>
      <c r="AH4447" s="40"/>
      <c r="AN4447" s="29"/>
      <c r="AO4447" s="29"/>
    </row>
    <row r="4448" spans="5:41" x14ac:dyDescent="0.3">
      <c r="E4448" s="15"/>
      <c r="M4448" s="26"/>
      <c r="V4448" s="37"/>
      <c r="W4448" s="37"/>
      <c r="Z4448" s="29"/>
      <c r="AA4448" s="29"/>
      <c r="AB4448" s="29"/>
      <c r="AG4448" s="40"/>
      <c r="AH4448" s="40"/>
      <c r="AN4448" s="29"/>
      <c r="AO4448" s="29"/>
    </row>
    <row r="4449" spans="5:41" x14ac:dyDescent="0.3">
      <c r="E4449" s="15"/>
      <c r="M4449" s="26"/>
      <c r="V4449" s="37"/>
      <c r="W4449" s="37"/>
      <c r="Z4449" s="29"/>
      <c r="AA4449" s="29"/>
      <c r="AB4449" s="29"/>
      <c r="AG4449" s="40"/>
      <c r="AH4449" s="40"/>
      <c r="AN4449" s="29"/>
      <c r="AO4449" s="29"/>
    </row>
    <row r="4450" spans="5:41" x14ac:dyDescent="0.3">
      <c r="E4450" s="15"/>
      <c r="M4450" s="26"/>
      <c r="V4450" s="37"/>
      <c r="W4450" s="37"/>
      <c r="Z4450" s="29"/>
      <c r="AA4450" s="29"/>
      <c r="AB4450" s="29"/>
      <c r="AG4450" s="40"/>
      <c r="AH4450" s="40"/>
      <c r="AN4450" s="29"/>
      <c r="AO4450" s="29"/>
    </row>
    <row r="4451" spans="5:41" x14ac:dyDescent="0.3">
      <c r="E4451" s="15"/>
      <c r="M4451" s="26"/>
      <c r="V4451" s="37"/>
      <c r="W4451" s="37"/>
      <c r="Z4451" s="29"/>
      <c r="AA4451" s="29"/>
      <c r="AB4451" s="29"/>
      <c r="AG4451" s="40"/>
      <c r="AH4451" s="40"/>
      <c r="AN4451" s="29"/>
      <c r="AO4451" s="29"/>
    </row>
    <row r="4452" spans="5:41" x14ac:dyDescent="0.3">
      <c r="E4452" s="15"/>
      <c r="M4452" s="26"/>
      <c r="V4452" s="37"/>
      <c r="W4452" s="37"/>
      <c r="Z4452" s="29"/>
      <c r="AA4452" s="29"/>
      <c r="AB4452" s="29"/>
      <c r="AG4452" s="40"/>
      <c r="AH4452" s="40"/>
      <c r="AN4452" s="29"/>
      <c r="AO4452" s="29"/>
    </row>
    <row r="4453" spans="5:41" x14ac:dyDescent="0.3">
      <c r="E4453" s="15"/>
      <c r="M4453" s="26"/>
      <c r="V4453" s="37"/>
      <c r="W4453" s="37"/>
      <c r="Z4453" s="29"/>
      <c r="AA4453" s="29"/>
      <c r="AB4453" s="29"/>
      <c r="AG4453" s="40"/>
      <c r="AH4453" s="40"/>
      <c r="AN4453" s="29"/>
      <c r="AO4453" s="29"/>
    </row>
    <row r="4454" spans="5:41" x14ac:dyDescent="0.3">
      <c r="E4454" s="15"/>
      <c r="M4454" s="26"/>
      <c r="V4454" s="37"/>
      <c r="W4454" s="37"/>
      <c r="Z4454" s="29"/>
      <c r="AA4454" s="29"/>
      <c r="AB4454" s="29"/>
      <c r="AG4454" s="40"/>
      <c r="AH4454" s="40"/>
      <c r="AN4454" s="29"/>
      <c r="AO4454" s="29"/>
    </row>
    <row r="4455" spans="5:41" x14ac:dyDescent="0.3">
      <c r="E4455" s="15"/>
      <c r="M4455" s="26"/>
      <c r="V4455" s="37"/>
      <c r="W4455" s="37"/>
      <c r="Z4455" s="29"/>
      <c r="AA4455" s="29"/>
      <c r="AB4455" s="29"/>
      <c r="AG4455" s="40"/>
      <c r="AH4455" s="40"/>
      <c r="AN4455" s="29"/>
      <c r="AO4455" s="29"/>
    </row>
    <row r="4456" spans="5:41" x14ac:dyDescent="0.3">
      <c r="E4456" s="15"/>
      <c r="M4456" s="26"/>
      <c r="V4456" s="37"/>
      <c r="W4456" s="37"/>
      <c r="Z4456" s="29"/>
      <c r="AA4456" s="29"/>
      <c r="AB4456" s="29"/>
      <c r="AG4456" s="40"/>
      <c r="AH4456" s="40"/>
      <c r="AN4456" s="29"/>
      <c r="AO4456" s="29"/>
    </row>
    <row r="4457" spans="5:41" x14ac:dyDescent="0.3">
      <c r="E4457" s="15"/>
      <c r="M4457" s="26"/>
      <c r="V4457" s="37"/>
      <c r="W4457" s="37"/>
      <c r="Z4457" s="29"/>
      <c r="AA4457" s="29"/>
      <c r="AB4457" s="29"/>
      <c r="AG4457" s="40"/>
      <c r="AH4457" s="40"/>
      <c r="AN4457" s="29"/>
      <c r="AO4457" s="29"/>
    </row>
    <row r="4458" spans="5:41" x14ac:dyDescent="0.3">
      <c r="E4458" s="15"/>
      <c r="M4458" s="26"/>
      <c r="V4458" s="37"/>
      <c r="W4458" s="37"/>
      <c r="Z4458" s="29"/>
      <c r="AA4458" s="29"/>
      <c r="AB4458" s="29"/>
      <c r="AG4458" s="40"/>
      <c r="AH4458" s="40"/>
      <c r="AN4458" s="29"/>
      <c r="AO4458" s="29"/>
    </row>
    <row r="4459" spans="5:41" x14ac:dyDescent="0.3">
      <c r="E4459" s="15"/>
      <c r="M4459" s="26"/>
      <c r="V4459" s="37"/>
      <c r="W4459" s="37"/>
      <c r="Z4459" s="29"/>
      <c r="AA4459" s="29"/>
      <c r="AB4459" s="29"/>
      <c r="AG4459" s="40"/>
      <c r="AH4459" s="40"/>
      <c r="AN4459" s="29"/>
      <c r="AO4459" s="29"/>
    </row>
    <row r="4460" spans="5:41" x14ac:dyDescent="0.3">
      <c r="E4460" s="15"/>
      <c r="M4460" s="26"/>
      <c r="V4460" s="37"/>
      <c r="W4460" s="37"/>
      <c r="Z4460" s="29"/>
      <c r="AA4460" s="29"/>
      <c r="AB4460" s="29"/>
      <c r="AG4460" s="40"/>
      <c r="AH4460" s="40"/>
      <c r="AN4460" s="29"/>
      <c r="AO4460" s="29"/>
    </row>
    <row r="4461" spans="5:41" x14ac:dyDescent="0.3">
      <c r="E4461" s="15"/>
      <c r="M4461" s="26"/>
      <c r="V4461" s="37"/>
      <c r="W4461" s="37"/>
      <c r="Z4461" s="29"/>
      <c r="AA4461" s="29"/>
      <c r="AB4461" s="29"/>
      <c r="AG4461" s="40"/>
      <c r="AH4461" s="40"/>
      <c r="AN4461" s="29"/>
      <c r="AO4461" s="29"/>
    </row>
    <row r="4462" spans="5:41" x14ac:dyDescent="0.3">
      <c r="E4462" s="15"/>
      <c r="M4462" s="26"/>
      <c r="V4462" s="37"/>
      <c r="W4462" s="37"/>
      <c r="Z4462" s="29"/>
      <c r="AA4462" s="29"/>
      <c r="AB4462" s="29"/>
      <c r="AG4462" s="40"/>
      <c r="AH4462" s="40"/>
      <c r="AN4462" s="29"/>
      <c r="AO4462" s="29"/>
    </row>
    <row r="4463" spans="5:41" x14ac:dyDescent="0.3">
      <c r="E4463" s="15"/>
      <c r="M4463" s="26"/>
      <c r="V4463" s="37"/>
      <c r="W4463" s="37"/>
      <c r="Z4463" s="29"/>
      <c r="AA4463" s="29"/>
      <c r="AB4463" s="29"/>
      <c r="AG4463" s="40"/>
      <c r="AH4463" s="40"/>
      <c r="AN4463" s="29"/>
      <c r="AO4463" s="29"/>
    </row>
    <row r="4464" spans="5:41" x14ac:dyDescent="0.3">
      <c r="E4464" s="15"/>
      <c r="M4464" s="26"/>
      <c r="V4464" s="37"/>
      <c r="W4464" s="37"/>
      <c r="Z4464" s="29"/>
      <c r="AA4464" s="29"/>
      <c r="AB4464" s="29"/>
      <c r="AG4464" s="40"/>
      <c r="AH4464" s="40"/>
      <c r="AN4464" s="29"/>
      <c r="AO4464" s="29"/>
    </row>
    <row r="4465" spans="5:41" x14ac:dyDescent="0.3">
      <c r="E4465" s="15"/>
      <c r="M4465" s="26"/>
      <c r="V4465" s="37"/>
      <c r="W4465" s="37"/>
      <c r="Z4465" s="29"/>
      <c r="AA4465" s="29"/>
      <c r="AB4465" s="29"/>
      <c r="AG4465" s="40"/>
      <c r="AH4465" s="40"/>
      <c r="AN4465" s="29"/>
      <c r="AO4465" s="29"/>
    </row>
    <row r="4466" spans="5:41" x14ac:dyDescent="0.3">
      <c r="E4466" s="15"/>
      <c r="M4466" s="26"/>
      <c r="V4466" s="37"/>
      <c r="W4466" s="37"/>
      <c r="Z4466" s="29"/>
      <c r="AA4466" s="29"/>
      <c r="AB4466" s="29"/>
      <c r="AG4466" s="40"/>
      <c r="AH4466" s="40"/>
      <c r="AN4466" s="29"/>
      <c r="AO4466" s="29"/>
    </row>
    <row r="4467" spans="5:41" x14ac:dyDescent="0.3">
      <c r="E4467" s="15"/>
      <c r="M4467" s="26"/>
      <c r="V4467" s="37"/>
      <c r="W4467" s="37"/>
      <c r="Z4467" s="29"/>
      <c r="AA4467" s="29"/>
      <c r="AB4467" s="29"/>
      <c r="AG4467" s="40"/>
      <c r="AH4467" s="40"/>
      <c r="AN4467" s="29"/>
      <c r="AO4467" s="29"/>
    </row>
    <row r="4468" spans="5:41" x14ac:dyDescent="0.3">
      <c r="E4468" s="15"/>
      <c r="M4468" s="26"/>
      <c r="V4468" s="37"/>
      <c r="W4468" s="37"/>
      <c r="Z4468" s="29"/>
      <c r="AA4468" s="29"/>
      <c r="AB4468" s="29"/>
      <c r="AG4468" s="40"/>
      <c r="AH4468" s="40"/>
      <c r="AN4468" s="29"/>
      <c r="AO4468" s="29"/>
    </row>
    <row r="4469" spans="5:41" x14ac:dyDescent="0.3">
      <c r="E4469" s="15"/>
      <c r="M4469" s="26"/>
      <c r="V4469" s="37"/>
      <c r="W4469" s="37"/>
      <c r="Z4469" s="29"/>
      <c r="AA4469" s="29"/>
      <c r="AB4469" s="29"/>
      <c r="AG4469" s="40"/>
      <c r="AH4469" s="40"/>
      <c r="AN4469" s="29"/>
      <c r="AO4469" s="29"/>
    </row>
    <row r="4470" spans="5:41" x14ac:dyDescent="0.3">
      <c r="E4470" s="15"/>
      <c r="M4470" s="26"/>
      <c r="V4470" s="37"/>
      <c r="W4470" s="37"/>
      <c r="Z4470" s="29"/>
      <c r="AA4470" s="29"/>
      <c r="AB4470" s="29"/>
      <c r="AG4470" s="40"/>
      <c r="AH4470" s="40"/>
      <c r="AN4470" s="29"/>
      <c r="AO4470" s="29"/>
    </row>
    <row r="4471" spans="5:41" x14ac:dyDescent="0.3">
      <c r="E4471" s="15"/>
      <c r="M4471" s="26"/>
      <c r="V4471" s="37"/>
      <c r="W4471" s="37"/>
      <c r="Z4471" s="29"/>
      <c r="AA4471" s="29"/>
      <c r="AB4471" s="29"/>
      <c r="AG4471" s="40"/>
      <c r="AH4471" s="40"/>
      <c r="AN4471" s="29"/>
      <c r="AO4471" s="29"/>
    </row>
    <row r="4472" spans="5:41" x14ac:dyDescent="0.3">
      <c r="E4472" s="15"/>
      <c r="M4472" s="26"/>
      <c r="V4472" s="37"/>
      <c r="W4472" s="37"/>
      <c r="Z4472" s="29"/>
      <c r="AA4472" s="29"/>
      <c r="AB4472" s="29"/>
      <c r="AG4472" s="40"/>
      <c r="AH4472" s="40"/>
      <c r="AN4472" s="29"/>
      <c r="AO4472" s="29"/>
    </row>
    <row r="4473" spans="5:41" x14ac:dyDescent="0.3">
      <c r="E4473" s="15"/>
      <c r="M4473" s="26"/>
      <c r="V4473" s="37"/>
      <c r="W4473" s="37"/>
      <c r="Z4473" s="29"/>
      <c r="AA4473" s="29"/>
      <c r="AB4473" s="29"/>
      <c r="AG4473" s="40"/>
      <c r="AH4473" s="40"/>
      <c r="AN4473" s="29"/>
      <c r="AO4473" s="29"/>
    </row>
    <row r="4474" spans="5:41" x14ac:dyDescent="0.3">
      <c r="E4474" s="15"/>
      <c r="M4474" s="26"/>
      <c r="V4474" s="37"/>
      <c r="W4474" s="37"/>
      <c r="Z4474" s="29"/>
      <c r="AA4474" s="29"/>
      <c r="AB4474" s="29"/>
      <c r="AG4474" s="40"/>
      <c r="AH4474" s="40"/>
      <c r="AN4474" s="29"/>
      <c r="AO4474" s="29"/>
    </row>
    <row r="4475" spans="5:41" x14ac:dyDescent="0.3">
      <c r="E4475" s="15"/>
      <c r="M4475" s="26"/>
      <c r="V4475" s="37"/>
      <c r="W4475" s="37"/>
      <c r="Z4475" s="29"/>
      <c r="AA4475" s="29"/>
      <c r="AB4475" s="29"/>
      <c r="AG4475" s="40"/>
      <c r="AH4475" s="40"/>
      <c r="AN4475" s="29"/>
      <c r="AO4475" s="29"/>
    </row>
    <row r="4476" spans="5:41" x14ac:dyDescent="0.3">
      <c r="E4476" s="15"/>
      <c r="M4476" s="26"/>
      <c r="V4476" s="37"/>
      <c r="W4476" s="37"/>
      <c r="Z4476" s="29"/>
      <c r="AA4476" s="29"/>
      <c r="AB4476" s="29"/>
      <c r="AG4476" s="40"/>
      <c r="AH4476" s="40"/>
      <c r="AN4476" s="29"/>
      <c r="AO4476" s="29"/>
    </row>
    <row r="4477" spans="5:41" x14ac:dyDescent="0.3">
      <c r="E4477" s="15"/>
      <c r="M4477" s="26"/>
      <c r="V4477" s="37"/>
      <c r="W4477" s="37"/>
      <c r="Z4477" s="29"/>
      <c r="AA4477" s="29"/>
      <c r="AB4477" s="29"/>
      <c r="AG4477" s="40"/>
      <c r="AH4477" s="40"/>
      <c r="AN4477" s="29"/>
      <c r="AO4477" s="29"/>
    </row>
    <row r="4478" spans="5:41" x14ac:dyDescent="0.3">
      <c r="E4478" s="15"/>
      <c r="M4478" s="26"/>
      <c r="V4478" s="37"/>
      <c r="W4478" s="37"/>
      <c r="Z4478" s="29"/>
      <c r="AA4478" s="29"/>
      <c r="AB4478" s="29"/>
      <c r="AG4478" s="40"/>
      <c r="AH4478" s="40"/>
      <c r="AN4478" s="29"/>
      <c r="AO4478" s="29"/>
    </row>
    <row r="4479" spans="5:41" x14ac:dyDescent="0.3">
      <c r="E4479" s="15"/>
      <c r="M4479" s="26"/>
      <c r="V4479" s="37"/>
      <c r="W4479" s="37"/>
      <c r="Z4479" s="29"/>
      <c r="AA4479" s="29"/>
      <c r="AB4479" s="29"/>
      <c r="AG4479" s="40"/>
      <c r="AH4479" s="40"/>
      <c r="AN4479" s="29"/>
      <c r="AO4479" s="29"/>
    </row>
    <row r="4480" spans="5:41" x14ac:dyDescent="0.3">
      <c r="E4480" s="15"/>
      <c r="M4480" s="26"/>
      <c r="V4480" s="37"/>
      <c r="W4480" s="37"/>
      <c r="Z4480" s="29"/>
      <c r="AA4480" s="29"/>
      <c r="AB4480" s="29"/>
      <c r="AG4480" s="40"/>
      <c r="AH4480" s="40"/>
      <c r="AN4480" s="29"/>
      <c r="AO4480" s="29"/>
    </row>
    <row r="4481" spans="5:41" x14ac:dyDescent="0.3">
      <c r="E4481" s="15"/>
      <c r="M4481" s="26"/>
      <c r="V4481" s="37"/>
      <c r="W4481" s="37"/>
      <c r="Z4481" s="29"/>
      <c r="AA4481" s="29"/>
      <c r="AB4481" s="29"/>
      <c r="AG4481" s="40"/>
      <c r="AH4481" s="40"/>
      <c r="AN4481" s="29"/>
      <c r="AO4481" s="29"/>
    </row>
    <row r="4482" spans="5:41" x14ac:dyDescent="0.3">
      <c r="E4482" s="15"/>
      <c r="M4482" s="26"/>
      <c r="V4482" s="37"/>
      <c r="W4482" s="37"/>
      <c r="Z4482" s="29"/>
      <c r="AA4482" s="29"/>
      <c r="AB4482" s="29"/>
      <c r="AG4482" s="40"/>
      <c r="AH4482" s="40"/>
      <c r="AN4482" s="29"/>
      <c r="AO4482" s="29"/>
    </row>
    <row r="4483" spans="5:41" x14ac:dyDescent="0.3">
      <c r="E4483" s="15"/>
      <c r="M4483" s="26"/>
      <c r="V4483" s="37"/>
      <c r="W4483" s="37"/>
      <c r="Z4483" s="29"/>
      <c r="AA4483" s="29"/>
      <c r="AB4483" s="29"/>
      <c r="AG4483" s="40"/>
      <c r="AH4483" s="40"/>
      <c r="AN4483" s="29"/>
      <c r="AO4483" s="29"/>
    </row>
    <row r="4484" spans="5:41" x14ac:dyDescent="0.3">
      <c r="E4484" s="15"/>
      <c r="M4484" s="26"/>
      <c r="V4484" s="37"/>
      <c r="W4484" s="37"/>
      <c r="Z4484" s="29"/>
      <c r="AA4484" s="29"/>
      <c r="AB4484" s="29"/>
      <c r="AG4484" s="40"/>
      <c r="AH4484" s="40"/>
      <c r="AN4484" s="29"/>
      <c r="AO4484" s="29"/>
    </row>
    <row r="4485" spans="5:41" x14ac:dyDescent="0.3">
      <c r="E4485" s="15"/>
      <c r="M4485" s="26"/>
      <c r="V4485" s="37"/>
      <c r="W4485" s="37"/>
      <c r="Z4485" s="29"/>
      <c r="AA4485" s="29"/>
      <c r="AB4485" s="29"/>
      <c r="AG4485" s="40"/>
      <c r="AH4485" s="40"/>
      <c r="AN4485" s="29"/>
      <c r="AO4485" s="29"/>
    </row>
    <row r="4486" spans="5:41" x14ac:dyDescent="0.3">
      <c r="E4486" s="15"/>
      <c r="M4486" s="26"/>
      <c r="V4486" s="37"/>
      <c r="W4486" s="37"/>
      <c r="Z4486" s="29"/>
      <c r="AA4486" s="29"/>
      <c r="AB4486" s="29"/>
      <c r="AG4486" s="40"/>
      <c r="AH4486" s="40"/>
      <c r="AN4486" s="29"/>
      <c r="AO4486" s="29"/>
    </row>
    <row r="4487" spans="5:41" x14ac:dyDescent="0.3">
      <c r="E4487" s="15"/>
      <c r="M4487" s="26"/>
      <c r="V4487" s="37"/>
      <c r="W4487" s="37"/>
      <c r="Z4487" s="29"/>
      <c r="AA4487" s="29"/>
      <c r="AB4487" s="29"/>
      <c r="AG4487" s="40"/>
      <c r="AH4487" s="40"/>
      <c r="AN4487" s="29"/>
      <c r="AO4487" s="29"/>
    </row>
    <row r="4488" spans="5:41" x14ac:dyDescent="0.3">
      <c r="E4488" s="15"/>
      <c r="M4488" s="26"/>
      <c r="V4488" s="37"/>
      <c r="W4488" s="37"/>
      <c r="Z4488" s="29"/>
      <c r="AA4488" s="29"/>
      <c r="AB4488" s="29"/>
      <c r="AG4488" s="40"/>
      <c r="AH4488" s="40"/>
      <c r="AN4488" s="29"/>
      <c r="AO4488" s="29"/>
    </row>
    <row r="4489" spans="5:41" x14ac:dyDescent="0.3">
      <c r="E4489" s="15"/>
      <c r="M4489" s="26"/>
      <c r="V4489" s="37"/>
      <c r="W4489" s="37"/>
      <c r="Z4489" s="29"/>
      <c r="AA4489" s="29"/>
      <c r="AB4489" s="29"/>
      <c r="AG4489" s="40"/>
      <c r="AH4489" s="40"/>
      <c r="AN4489" s="29"/>
      <c r="AO4489" s="29"/>
    </row>
    <row r="4490" spans="5:41" x14ac:dyDescent="0.3">
      <c r="E4490" s="15"/>
      <c r="M4490" s="26"/>
      <c r="V4490" s="37"/>
      <c r="W4490" s="37"/>
      <c r="Z4490" s="29"/>
      <c r="AA4490" s="29"/>
      <c r="AB4490" s="29"/>
      <c r="AG4490" s="40"/>
      <c r="AH4490" s="40"/>
      <c r="AN4490" s="29"/>
      <c r="AO4490" s="29"/>
    </row>
    <row r="4491" spans="5:41" x14ac:dyDescent="0.3">
      <c r="E4491" s="15"/>
      <c r="M4491" s="26"/>
      <c r="V4491" s="37"/>
      <c r="W4491" s="37"/>
      <c r="Z4491" s="29"/>
      <c r="AA4491" s="29"/>
      <c r="AB4491" s="29"/>
      <c r="AG4491" s="40"/>
      <c r="AH4491" s="40"/>
      <c r="AN4491" s="29"/>
      <c r="AO4491" s="29"/>
    </row>
    <row r="4492" spans="5:41" x14ac:dyDescent="0.3">
      <c r="E4492" s="15"/>
      <c r="M4492" s="26"/>
      <c r="V4492" s="37"/>
      <c r="W4492" s="37"/>
      <c r="Z4492" s="29"/>
      <c r="AA4492" s="29"/>
      <c r="AB4492" s="29"/>
      <c r="AG4492" s="40"/>
      <c r="AH4492" s="40"/>
      <c r="AN4492" s="29"/>
      <c r="AO4492" s="29"/>
    </row>
    <row r="4493" spans="5:41" x14ac:dyDescent="0.3">
      <c r="E4493" s="15"/>
      <c r="M4493" s="26"/>
      <c r="V4493" s="37"/>
      <c r="W4493" s="37"/>
      <c r="Z4493" s="29"/>
      <c r="AA4493" s="29"/>
      <c r="AB4493" s="29"/>
      <c r="AG4493" s="40"/>
      <c r="AH4493" s="40"/>
      <c r="AN4493" s="29"/>
      <c r="AO4493" s="29"/>
    </row>
    <row r="4494" spans="5:41" x14ac:dyDescent="0.3">
      <c r="E4494" s="15"/>
      <c r="M4494" s="26"/>
      <c r="V4494" s="37"/>
      <c r="W4494" s="37"/>
      <c r="Z4494" s="29"/>
      <c r="AA4494" s="29"/>
      <c r="AB4494" s="29"/>
      <c r="AG4494" s="40"/>
      <c r="AH4494" s="40"/>
      <c r="AN4494" s="29"/>
      <c r="AO4494" s="29"/>
    </row>
    <row r="4495" spans="5:41" x14ac:dyDescent="0.3">
      <c r="E4495" s="15"/>
      <c r="M4495" s="26"/>
      <c r="V4495" s="37"/>
      <c r="W4495" s="37"/>
      <c r="Z4495" s="29"/>
      <c r="AA4495" s="29"/>
      <c r="AB4495" s="29"/>
      <c r="AG4495" s="40"/>
      <c r="AH4495" s="40"/>
      <c r="AN4495" s="29"/>
      <c r="AO4495" s="29"/>
    </row>
    <row r="4496" spans="5:41" x14ac:dyDescent="0.3">
      <c r="E4496" s="15"/>
      <c r="M4496" s="26"/>
      <c r="V4496" s="37"/>
      <c r="W4496" s="37"/>
      <c r="Z4496" s="29"/>
      <c r="AA4496" s="29"/>
      <c r="AB4496" s="29"/>
      <c r="AG4496" s="40"/>
      <c r="AH4496" s="40"/>
      <c r="AN4496" s="29"/>
      <c r="AO4496" s="29"/>
    </row>
    <row r="4497" spans="5:41" x14ac:dyDescent="0.3">
      <c r="E4497" s="15"/>
      <c r="M4497" s="26"/>
      <c r="V4497" s="37"/>
      <c r="W4497" s="37"/>
      <c r="Z4497" s="29"/>
      <c r="AA4497" s="29"/>
      <c r="AB4497" s="29"/>
      <c r="AG4497" s="40"/>
      <c r="AH4497" s="40"/>
      <c r="AN4497" s="29"/>
      <c r="AO4497" s="29"/>
    </row>
    <row r="4498" spans="5:41" x14ac:dyDescent="0.3">
      <c r="E4498" s="15"/>
      <c r="M4498" s="26"/>
      <c r="V4498" s="37"/>
      <c r="W4498" s="37"/>
      <c r="Z4498" s="29"/>
      <c r="AA4498" s="29"/>
      <c r="AB4498" s="29"/>
      <c r="AG4498" s="40"/>
      <c r="AH4498" s="40"/>
      <c r="AN4498" s="29"/>
      <c r="AO4498" s="29"/>
    </row>
    <row r="4499" spans="5:41" x14ac:dyDescent="0.3">
      <c r="E4499" s="15"/>
      <c r="M4499" s="26"/>
      <c r="V4499" s="37"/>
      <c r="W4499" s="37"/>
      <c r="Z4499" s="29"/>
      <c r="AA4499" s="29"/>
      <c r="AB4499" s="29"/>
      <c r="AG4499" s="40"/>
      <c r="AH4499" s="40"/>
      <c r="AN4499" s="29"/>
      <c r="AO4499" s="29"/>
    </row>
    <row r="4500" spans="5:41" x14ac:dyDescent="0.3">
      <c r="E4500" s="15"/>
      <c r="M4500" s="26"/>
      <c r="V4500" s="37"/>
      <c r="W4500" s="37"/>
      <c r="Z4500" s="29"/>
      <c r="AA4500" s="29"/>
      <c r="AB4500" s="29"/>
      <c r="AG4500" s="40"/>
      <c r="AH4500" s="40"/>
      <c r="AN4500" s="29"/>
      <c r="AO4500" s="29"/>
    </row>
    <row r="4501" spans="5:41" x14ac:dyDescent="0.3">
      <c r="E4501" s="15"/>
      <c r="M4501" s="26"/>
      <c r="V4501" s="37"/>
      <c r="W4501" s="37"/>
      <c r="Z4501" s="29"/>
      <c r="AA4501" s="29"/>
      <c r="AB4501" s="29"/>
      <c r="AG4501" s="40"/>
      <c r="AH4501" s="40"/>
      <c r="AN4501" s="29"/>
      <c r="AO4501" s="29"/>
    </row>
    <row r="4502" spans="5:41" x14ac:dyDescent="0.3">
      <c r="E4502" s="15"/>
      <c r="M4502" s="26"/>
      <c r="V4502" s="37"/>
      <c r="W4502" s="37"/>
      <c r="Z4502" s="29"/>
      <c r="AA4502" s="29"/>
      <c r="AB4502" s="29"/>
      <c r="AG4502" s="40"/>
      <c r="AH4502" s="40"/>
      <c r="AN4502" s="29"/>
      <c r="AO4502" s="29"/>
    </row>
    <row r="4503" spans="5:41" x14ac:dyDescent="0.3">
      <c r="E4503" s="15"/>
      <c r="M4503" s="26"/>
      <c r="V4503" s="37"/>
      <c r="W4503" s="37"/>
      <c r="Z4503" s="29"/>
      <c r="AA4503" s="29"/>
      <c r="AB4503" s="29"/>
      <c r="AG4503" s="40"/>
      <c r="AH4503" s="40"/>
      <c r="AN4503" s="29"/>
      <c r="AO4503" s="29"/>
    </row>
    <row r="4504" spans="5:41" x14ac:dyDescent="0.3">
      <c r="E4504" s="15"/>
      <c r="M4504" s="26"/>
      <c r="V4504" s="37"/>
      <c r="W4504" s="37"/>
      <c r="Z4504" s="29"/>
      <c r="AA4504" s="29"/>
      <c r="AB4504" s="29"/>
      <c r="AG4504" s="40"/>
      <c r="AH4504" s="40"/>
      <c r="AN4504" s="29"/>
      <c r="AO4504" s="29"/>
    </row>
    <row r="4505" spans="5:41" x14ac:dyDescent="0.3">
      <c r="E4505" s="15"/>
      <c r="M4505" s="26"/>
      <c r="V4505" s="37"/>
      <c r="W4505" s="37"/>
      <c r="Z4505" s="29"/>
      <c r="AA4505" s="29"/>
      <c r="AB4505" s="29"/>
      <c r="AG4505" s="40"/>
      <c r="AH4505" s="40"/>
      <c r="AN4505" s="29"/>
      <c r="AO4505" s="29"/>
    </row>
    <row r="4506" spans="5:41" x14ac:dyDescent="0.3">
      <c r="E4506" s="15"/>
      <c r="M4506" s="26"/>
      <c r="V4506" s="37"/>
      <c r="W4506" s="37"/>
      <c r="Z4506" s="29"/>
      <c r="AA4506" s="29"/>
      <c r="AB4506" s="29"/>
      <c r="AG4506" s="40"/>
      <c r="AH4506" s="40"/>
      <c r="AN4506" s="29"/>
      <c r="AO4506" s="29"/>
    </row>
    <row r="4507" spans="5:41" x14ac:dyDescent="0.3">
      <c r="E4507" s="15"/>
      <c r="M4507" s="26"/>
      <c r="V4507" s="37"/>
      <c r="W4507" s="37"/>
      <c r="Z4507" s="29"/>
      <c r="AA4507" s="29"/>
      <c r="AB4507" s="29"/>
      <c r="AG4507" s="40"/>
      <c r="AH4507" s="40"/>
      <c r="AN4507" s="29"/>
      <c r="AO4507" s="29"/>
    </row>
    <row r="4508" spans="5:41" x14ac:dyDescent="0.3">
      <c r="E4508" s="15"/>
      <c r="M4508" s="26"/>
      <c r="V4508" s="37"/>
      <c r="W4508" s="37"/>
      <c r="Z4508" s="29"/>
      <c r="AA4508" s="29"/>
      <c r="AB4508" s="29"/>
      <c r="AG4508" s="40"/>
      <c r="AH4508" s="40"/>
      <c r="AN4508" s="29"/>
      <c r="AO4508" s="29"/>
    </row>
    <row r="4509" spans="5:41" x14ac:dyDescent="0.3">
      <c r="E4509" s="15"/>
      <c r="M4509" s="26"/>
      <c r="V4509" s="37"/>
      <c r="W4509" s="37"/>
      <c r="Z4509" s="29"/>
      <c r="AA4509" s="29"/>
      <c r="AB4509" s="29"/>
      <c r="AG4509" s="40"/>
      <c r="AH4509" s="40"/>
      <c r="AN4509" s="29"/>
      <c r="AO4509" s="29"/>
    </row>
    <row r="4510" spans="5:41" x14ac:dyDescent="0.3">
      <c r="E4510" s="15"/>
      <c r="M4510" s="26"/>
      <c r="V4510" s="37"/>
      <c r="W4510" s="37"/>
      <c r="Z4510" s="29"/>
      <c r="AA4510" s="29"/>
      <c r="AB4510" s="29"/>
      <c r="AG4510" s="40"/>
      <c r="AH4510" s="40"/>
      <c r="AN4510" s="29"/>
      <c r="AO4510" s="29"/>
    </row>
    <row r="4511" spans="5:41" x14ac:dyDescent="0.3">
      <c r="E4511" s="15"/>
      <c r="M4511" s="26"/>
      <c r="V4511" s="37"/>
      <c r="W4511" s="37"/>
      <c r="Z4511" s="29"/>
      <c r="AA4511" s="29"/>
      <c r="AB4511" s="29"/>
      <c r="AG4511" s="40"/>
      <c r="AH4511" s="40"/>
      <c r="AN4511" s="29"/>
      <c r="AO4511" s="29"/>
    </row>
    <row r="4512" spans="5:41" x14ac:dyDescent="0.3">
      <c r="E4512" s="15"/>
      <c r="M4512" s="26"/>
      <c r="V4512" s="37"/>
      <c r="W4512" s="37"/>
      <c r="Z4512" s="29"/>
      <c r="AA4512" s="29"/>
      <c r="AB4512" s="29"/>
      <c r="AG4512" s="40"/>
      <c r="AH4512" s="40"/>
      <c r="AN4512" s="29"/>
      <c r="AO4512" s="29"/>
    </row>
    <row r="4513" spans="5:41" x14ac:dyDescent="0.3">
      <c r="E4513" s="15"/>
      <c r="M4513" s="26"/>
      <c r="V4513" s="37"/>
      <c r="W4513" s="37"/>
      <c r="Z4513" s="29"/>
      <c r="AA4513" s="29"/>
      <c r="AB4513" s="29"/>
      <c r="AG4513" s="40"/>
      <c r="AH4513" s="40"/>
      <c r="AN4513" s="29"/>
      <c r="AO4513" s="29"/>
    </row>
    <row r="4514" spans="5:41" x14ac:dyDescent="0.3">
      <c r="E4514" s="15"/>
      <c r="M4514" s="26"/>
      <c r="V4514" s="37"/>
      <c r="W4514" s="37"/>
      <c r="Z4514" s="29"/>
      <c r="AA4514" s="29"/>
      <c r="AB4514" s="29"/>
      <c r="AG4514" s="40"/>
      <c r="AH4514" s="40"/>
      <c r="AN4514" s="29"/>
      <c r="AO4514" s="29"/>
    </row>
    <row r="4515" spans="5:41" x14ac:dyDescent="0.3">
      <c r="E4515" s="15"/>
      <c r="M4515" s="26"/>
      <c r="V4515" s="37"/>
      <c r="W4515" s="37"/>
      <c r="Z4515" s="29"/>
      <c r="AA4515" s="29"/>
      <c r="AB4515" s="29"/>
      <c r="AG4515" s="40"/>
      <c r="AH4515" s="40"/>
      <c r="AN4515" s="29"/>
      <c r="AO4515" s="29"/>
    </row>
    <row r="4516" spans="5:41" x14ac:dyDescent="0.3">
      <c r="E4516" s="15"/>
      <c r="M4516" s="26"/>
      <c r="V4516" s="37"/>
      <c r="W4516" s="37"/>
      <c r="Z4516" s="29"/>
      <c r="AA4516" s="29"/>
      <c r="AB4516" s="29"/>
      <c r="AG4516" s="40"/>
      <c r="AH4516" s="40"/>
      <c r="AN4516" s="29"/>
      <c r="AO4516" s="29"/>
    </row>
    <row r="4517" spans="5:41" x14ac:dyDescent="0.3">
      <c r="E4517" s="15"/>
      <c r="M4517" s="26"/>
      <c r="V4517" s="37"/>
      <c r="W4517" s="37"/>
      <c r="Z4517" s="29"/>
      <c r="AA4517" s="29"/>
      <c r="AB4517" s="29"/>
      <c r="AG4517" s="40"/>
      <c r="AH4517" s="40"/>
      <c r="AN4517" s="29"/>
      <c r="AO4517" s="29"/>
    </row>
    <row r="4518" spans="5:41" x14ac:dyDescent="0.3">
      <c r="E4518" s="15"/>
      <c r="M4518" s="26"/>
      <c r="V4518" s="37"/>
      <c r="W4518" s="37"/>
      <c r="Z4518" s="29"/>
      <c r="AA4518" s="29"/>
      <c r="AB4518" s="29"/>
      <c r="AG4518" s="40"/>
      <c r="AH4518" s="40"/>
      <c r="AN4518" s="29"/>
      <c r="AO4518" s="29"/>
    </row>
    <row r="4519" spans="5:41" x14ac:dyDescent="0.3">
      <c r="E4519" s="15"/>
      <c r="M4519" s="26"/>
      <c r="V4519" s="37"/>
      <c r="W4519" s="37"/>
      <c r="Z4519" s="29"/>
      <c r="AA4519" s="29"/>
      <c r="AB4519" s="29"/>
      <c r="AG4519" s="40"/>
      <c r="AH4519" s="40"/>
      <c r="AN4519" s="29"/>
      <c r="AO4519" s="29"/>
    </row>
    <row r="4520" spans="5:41" x14ac:dyDescent="0.3">
      <c r="E4520" s="15"/>
      <c r="M4520" s="26"/>
      <c r="V4520" s="37"/>
      <c r="W4520" s="37"/>
      <c r="Z4520" s="29"/>
      <c r="AA4520" s="29"/>
      <c r="AB4520" s="29"/>
      <c r="AG4520" s="40"/>
      <c r="AH4520" s="40"/>
      <c r="AN4520" s="29"/>
      <c r="AO4520" s="29"/>
    </row>
    <row r="4521" spans="5:41" x14ac:dyDescent="0.3">
      <c r="E4521" s="15"/>
      <c r="M4521" s="26"/>
      <c r="V4521" s="37"/>
      <c r="W4521" s="37"/>
      <c r="Z4521" s="29"/>
      <c r="AA4521" s="29"/>
      <c r="AB4521" s="29"/>
      <c r="AG4521" s="40"/>
      <c r="AH4521" s="40"/>
      <c r="AN4521" s="29"/>
      <c r="AO4521" s="29"/>
    </row>
    <row r="4522" spans="5:41" x14ac:dyDescent="0.3">
      <c r="E4522" s="15"/>
      <c r="M4522" s="26"/>
      <c r="V4522" s="37"/>
      <c r="W4522" s="37"/>
      <c r="Z4522" s="29"/>
      <c r="AA4522" s="29"/>
      <c r="AB4522" s="29"/>
      <c r="AG4522" s="40"/>
      <c r="AH4522" s="40"/>
      <c r="AN4522" s="29"/>
      <c r="AO4522" s="29"/>
    </row>
    <row r="4523" spans="5:41" x14ac:dyDescent="0.3">
      <c r="E4523" s="15"/>
      <c r="M4523" s="26"/>
      <c r="V4523" s="37"/>
      <c r="W4523" s="37"/>
      <c r="Z4523" s="29"/>
      <c r="AA4523" s="29"/>
      <c r="AB4523" s="29"/>
      <c r="AG4523" s="40"/>
      <c r="AH4523" s="40"/>
      <c r="AN4523" s="29"/>
      <c r="AO4523" s="29"/>
    </row>
    <row r="4524" spans="5:41" x14ac:dyDescent="0.3">
      <c r="E4524" s="15"/>
      <c r="M4524" s="26"/>
      <c r="V4524" s="37"/>
      <c r="W4524" s="37"/>
      <c r="Z4524" s="29"/>
      <c r="AA4524" s="29"/>
      <c r="AB4524" s="29"/>
      <c r="AG4524" s="40"/>
      <c r="AH4524" s="40"/>
      <c r="AN4524" s="29"/>
      <c r="AO4524" s="29"/>
    </row>
    <row r="4525" spans="5:41" x14ac:dyDescent="0.3">
      <c r="E4525" s="15"/>
      <c r="M4525" s="26"/>
      <c r="V4525" s="37"/>
      <c r="W4525" s="37"/>
      <c r="Z4525" s="29"/>
      <c r="AA4525" s="29"/>
      <c r="AB4525" s="29"/>
      <c r="AG4525" s="40"/>
      <c r="AH4525" s="40"/>
      <c r="AN4525" s="29"/>
      <c r="AO4525" s="29"/>
    </row>
    <row r="4526" spans="5:41" x14ac:dyDescent="0.3">
      <c r="E4526" s="15"/>
      <c r="M4526" s="26"/>
      <c r="V4526" s="37"/>
      <c r="W4526" s="37"/>
      <c r="Z4526" s="29"/>
      <c r="AA4526" s="29"/>
      <c r="AB4526" s="29"/>
      <c r="AG4526" s="40"/>
      <c r="AH4526" s="40"/>
      <c r="AN4526" s="29"/>
      <c r="AO4526" s="29"/>
    </row>
    <row r="4527" spans="5:41" x14ac:dyDescent="0.3">
      <c r="E4527" s="15"/>
      <c r="M4527" s="26"/>
      <c r="V4527" s="37"/>
      <c r="W4527" s="37"/>
      <c r="Z4527" s="29"/>
      <c r="AA4527" s="29"/>
      <c r="AB4527" s="29"/>
      <c r="AG4527" s="40"/>
      <c r="AH4527" s="40"/>
      <c r="AN4527" s="29"/>
      <c r="AO4527" s="29"/>
    </row>
    <row r="4528" spans="5:41" x14ac:dyDescent="0.3">
      <c r="E4528" s="15"/>
      <c r="M4528" s="26"/>
      <c r="V4528" s="37"/>
      <c r="W4528" s="37"/>
      <c r="Z4528" s="29"/>
      <c r="AA4528" s="29"/>
      <c r="AB4528" s="29"/>
      <c r="AG4528" s="40"/>
      <c r="AH4528" s="40"/>
      <c r="AN4528" s="29"/>
      <c r="AO4528" s="29"/>
    </row>
    <row r="4529" spans="5:41" x14ac:dyDescent="0.3">
      <c r="E4529" s="15"/>
      <c r="M4529" s="26"/>
      <c r="V4529" s="37"/>
      <c r="W4529" s="37"/>
      <c r="Z4529" s="29"/>
      <c r="AA4529" s="29"/>
      <c r="AB4529" s="29"/>
      <c r="AG4529" s="40"/>
      <c r="AH4529" s="40"/>
      <c r="AN4529" s="29"/>
      <c r="AO4529" s="29"/>
    </row>
    <row r="4530" spans="5:41" x14ac:dyDescent="0.3">
      <c r="E4530" s="15"/>
      <c r="M4530" s="26"/>
      <c r="V4530" s="37"/>
      <c r="W4530" s="37"/>
      <c r="Z4530" s="29"/>
      <c r="AA4530" s="29"/>
      <c r="AB4530" s="29"/>
      <c r="AG4530" s="40"/>
      <c r="AH4530" s="40"/>
      <c r="AN4530" s="29"/>
      <c r="AO4530" s="29"/>
    </row>
    <row r="4531" spans="5:41" x14ac:dyDescent="0.3">
      <c r="E4531" s="15"/>
      <c r="M4531" s="26"/>
      <c r="V4531" s="37"/>
      <c r="W4531" s="37"/>
      <c r="Z4531" s="29"/>
      <c r="AA4531" s="29"/>
      <c r="AB4531" s="29"/>
      <c r="AG4531" s="40"/>
      <c r="AH4531" s="40"/>
      <c r="AN4531" s="29"/>
      <c r="AO4531" s="29"/>
    </row>
    <row r="4532" spans="5:41" x14ac:dyDescent="0.3">
      <c r="E4532" s="15"/>
      <c r="M4532" s="26"/>
      <c r="V4532" s="37"/>
      <c r="W4532" s="37"/>
      <c r="Z4532" s="29"/>
      <c r="AA4532" s="29"/>
      <c r="AB4532" s="29"/>
      <c r="AG4532" s="40"/>
      <c r="AH4532" s="40"/>
      <c r="AN4532" s="29"/>
      <c r="AO4532" s="29"/>
    </row>
    <row r="4533" spans="5:41" x14ac:dyDescent="0.3">
      <c r="E4533" s="15"/>
      <c r="M4533" s="26"/>
      <c r="V4533" s="37"/>
      <c r="W4533" s="37"/>
      <c r="Z4533" s="29"/>
      <c r="AA4533" s="29"/>
      <c r="AB4533" s="29"/>
      <c r="AG4533" s="40"/>
      <c r="AH4533" s="40"/>
      <c r="AN4533" s="29"/>
      <c r="AO4533" s="29"/>
    </row>
    <row r="4534" spans="5:41" x14ac:dyDescent="0.3">
      <c r="E4534" s="15"/>
      <c r="M4534" s="26"/>
      <c r="V4534" s="37"/>
      <c r="W4534" s="37"/>
      <c r="Z4534" s="29"/>
      <c r="AA4534" s="29"/>
      <c r="AB4534" s="29"/>
      <c r="AG4534" s="40"/>
      <c r="AH4534" s="40"/>
      <c r="AN4534" s="29"/>
      <c r="AO4534" s="29"/>
    </row>
    <row r="4535" spans="5:41" x14ac:dyDescent="0.3">
      <c r="E4535" s="15"/>
      <c r="M4535" s="26"/>
      <c r="V4535" s="37"/>
      <c r="W4535" s="37"/>
      <c r="Z4535" s="29"/>
      <c r="AA4535" s="29"/>
      <c r="AB4535" s="29"/>
      <c r="AG4535" s="40"/>
      <c r="AH4535" s="40"/>
      <c r="AN4535" s="29"/>
      <c r="AO4535" s="29"/>
    </row>
    <row r="4536" spans="5:41" x14ac:dyDescent="0.3">
      <c r="E4536" s="15"/>
      <c r="M4536" s="26"/>
      <c r="V4536" s="37"/>
      <c r="W4536" s="37"/>
      <c r="Z4536" s="29"/>
      <c r="AA4536" s="29"/>
      <c r="AB4536" s="29"/>
      <c r="AG4536" s="40"/>
      <c r="AH4536" s="40"/>
      <c r="AN4536" s="29"/>
      <c r="AO4536" s="29"/>
    </row>
    <row r="4537" spans="5:41" x14ac:dyDescent="0.3">
      <c r="E4537" s="15"/>
      <c r="M4537" s="26"/>
      <c r="V4537" s="37"/>
      <c r="W4537" s="37"/>
      <c r="Z4537" s="29"/>
      <c r="AA4537" s="29"/>
      <c r="AB4537" s="29"/>
      <c r="AG4537" s="40"/>
      <c r="AH4537" s="40"/>
      <c r="AN4537" s="29"/>
      <c r="AO4537" s="29"/>
    </row>
    <row r="4538" spans="5:41" x14ac:dyDescent="0.3">
      <c r="E4538" s="15"/>
      <c r="M4538" s="26"/>
      <c r="V4538" s="37"/>
      <c r="W4538" s="37"/>
      <c r="Z4538" s="29"/>
      <c r="AA4538" s="29"/>
      <c r="AB4538" s="29"/>
      <c r="AG4538" s="40"/>
      <c r="AH4538" s="40"/>
      <c r="AN4538" s="29"/>
      <c r="AO4538" s="29"/>
    </row>
    <row r="4539" spans="5:41" x14ac:dyDescent="0.3">
      <c r="E4539" s="15"/>
      <c r="M4539" s="26"/>
      <c r="V4539" s="37"/>
      <c r="W4539" s="37"/>
      <c r="Z4539" s="29"/>
      <c r="AA4539" s="29"/>
      <c r="AB4539" s="29"/>
      <c r="AG4539" s="40"/>
      <c r="AH4539" s="40"/>
      <c r="AN4539" s="29"/>
      <c r="AO4539" s="29"/>
    </row>
    <row r="4540" spans="5:41" x14ac:dyDescent="0.3">
      <c r="E4540" s="15"/>
      <c r="M4540" s="26"/>
      <c r="V4540" s="37"/>
      <c r="W4540" s="37"/>
      <c r="Z4540" s="29"/>
      <c r="AA4540" s="29"/>
      <c r="AB4540" s="29"/>
      <c r="AG4540" s="40"/>
      <c r="AH4540" s="40"/>
      <c r="AN4540" s="29"/>
      <c r="AO4540" s="29"/>
    </row>
    <row r="4541" spans="5:41" x14ac:dyDescent="0.3">
      <c r="E4541" s="15"/>
      <c r="M4541" s="26"/>
      <c r="V4541" s="37"/>
      <c r="W4541" s="37"/>
      <c r="Z4541" s="29"/>
      <c r="AA4541" s="29"/>
      <c r="AB4541" s="29"/>
      <c r="AG4541" s="40"/>
      <c r="AH4541" s="40"/>
      <c r="AN4541" s="29"/>
      <c r="AO4541" s="29"/>
    </row>
    <row r="4542" spans="5:41" x14ac:dyDescent="0.3">
      <c r="E4542" s="15"/>
      <c r="M4542" s="26"/>
      <c r="V4542" s="37"/>
      <c r="W4542" s="37"/>
      <c r="Z4542" s="29"/>
      <c r="AA4542" s="29"/>
      <c r="AB4542" s="29"/>
      <c r="AG4542" s="40"/>
      <c r="AH4542" s="40"/>
      <c r="AN4542" s="29"/>
      <c r="AO4542" s="29"/>
    </row>
    <row r="4543" spans="5:41" x14ac:dyDescent="0.3">
      <c r="E4543" s="15"/>
      <c r="M4543" s="26"/>
      <c r="V4543" s="37"/>
      <c r="W4543" s="37"/>
      <c r="Z4543" s="29"/>
      <c r="AA4543" s="29"/>
      <c r="AB4543" s="29"/>
      <c r="AG4543" s="40"/>
      <c r="AH4543" s="40"/>
      <c r="AN4543" s="29"/>
      <c r="AO4543" s="29"/>
    </row>
    <row r="4544" spans="5:41" x14ac:dyDescent="0.3">
      <c r="E4544" s="15"/>
      <c r="M4544" s="26"/>
      <c r="V4544" s="37"/>
      <c r="W4544" s="37"/>
      <c r="Z4544" s="29"/>
      <c r="AA4544" s="29"/>
      <c r="AB4544" s="29"/>
      <c r="AG4544" s="40"/>
      <c r="AH4544" s="40"/>
      <c r="AN4544" s="29"/>
      <c r="AO4544" s="29"/>
    </row>
    <row r="4545" spans="5:41" x14ac:dyDescent="0.3">
      <c r="E4545" s="15"/>
      <c r="M4545" s="26"/>
      <c r="V4545" s="37"/>
      <c r="W4545" s="37"/>
      <c r="Z4545" s="29"/>
      <c r="AA4545" s="29"/>
      <c r="AB4545" s="29"/>
      <c r="AG4545" s="40"/>
      <c r="AH4545" s="40"/>
      <c r="AN4545" s="29"/>
      <c r="AO4545" s="29"/>
    </row>
    <row r="4546" spans="5:41" x14ac:dyDescent="0.3">
      <c r="E4546" s="15"/>
      <c r="M4546" s="26"/>
      <c r="V4546" s="37"/>
      <c r="W4546" s="37"/>
      <c r="Z4546" s="29"/>
      <c r="AA4546" s="29"/>
      <c r="AB4546" s="29"/>
      <c r="AG4546" s="40"/>
      <c r="AH4546" s="40"/>
      <c r="AN4546" s="29"/>
      <c r="AO4546" s="29"/>
    </row>
    <row r="4547" spans="5:41" x14ac:dyDescent="0.3">
      <c r="E4547" s="15"/>
      <c r="M4547" s="26"/>
      <c r="V4547" s="37"/>
      <c r="W4547" s="37"/>
      <c r="Z4547" s="29"/>
      <c r="AA4547" s="29"/>
      <c r="AB4547" s="29"/>
      <c r="AG4547" s="40"/>
      <c r="AH4547" s="40"/>
      <c r="AN4547" s="29"/>
      <c r="AO4547" s="29"/>
    </row>
    <row r="4548" spans="5:41" x14ac:dyDescent="0.3">
      <c r="E4548" s="15"/>
      <c r="M4548" s="26"/>
      <c r="V4548" s="37"/>
      <c r="W4548" s="37"/>
      <c r="Z4548" s="29"/>
      <c r="AA4548" s="29"/>
      <c r="AB4548" s="29"/>
      <c r="AG4548" s="40"/>
      <c r="AH4548" s="40"/>
      <c r="AN4548" s="29"/>
      <c r="AO4548" s="29"/>
    </row>
    <row r="4549" spans="5:41" x14ac:dyDescent="0.3">
      <c r="E4549" s="15"/>
      <c r="M4549" s="26"/>
      <c r="V4549" s="37"/>
      <c r="W4549" s="37"/>
      <c r="Z4549" s="29"/>
      <c r="AA4549" s="29"/>
      <c r="AB4549" s="29"/>
      <c r="AG4549" s="40"/>
      <c r="AH4549" s="40"/>
      <c r="AN4549" s="29"/>
      <c r="AO4549" s="29"/>
    </row>
    <row r="4550" spans="5:41" x14ac:dyDescent="0.3">
      <c r="E4550" s="15"/>
      <c r="M4550" s="26"/>
      <c r="V4550" s="37"/>
      <c r="W4550" s="37"/>
      <c r="Z4550" s="29"/>
      <c r="AA4550" s="29"/>
      <c r="AB4550" s="29"/>
      <c r="AG4550" s="40"/>
      <c r="AH4550" s="40"/>
      <c r="AN4550" s="29"/>
      <c r="AO4550" s="29"/>
    </row>
    <row r="4551" spans="5:41" x14ac:dyDescent="0.3">
      <c r="E4551" s="15"/>
      <c r="M4551" s="26"/>
      <c r="V4551" s="37"/>
      <c r="W4551" s="37"/>
      <c r="Z4551" s="29"/>
      <c r="AA4551" s="29"/>
      <c r="AB4551" s="29"/>
      <c r="AG4551" s="40"/>
      <c r="AH4551" s="40"/>
      <c r="AN4551" s="29"/>
      <c r="AO4551" s="29"/>
    </row>
    <row r="4552" spans="5:41" x14ac:dyDescent="0.3">
      <c r="E4552" s="15"/>
      <c r="M4552" s="26"/>
      <c r="V4552" s="37"/>
      <c r="W4552" s="37"/>
      <c r="Z4552" s="29"/>
      <c r="AA4552" s="29"/>
      <c r="AB4552" s="29"/>
      <c r="AG4552" s="40"/>
      <c r="AH4552" s="40"/>
      <c r="AN4552" s="29"/>
      <c r="AO4552" s="29"/>
    </row>
    <row r="4553" spans="5:41" x14ac:dyDescent="0.3">
      <c r="E4553" s="15"/>
      <c r="M4553" s="26"/>
      <c r="V4553" s="37"/>
      <c r="W4553" s="37"/>
      <c r="Z4553" s="29"/>
      <c r="AA4553" s="29"/>
      <c r="AB4553" s="29"/>
      <c r="AG4553" s="40"/>
      <c r="AH4553" s="40"/>
      <c r="AN4553" s="29"/>
      <c r="AO4553" s="29"/>
    </row>
    <row r="4554" spans="5:41" x14ac:dyDescent="0.3">
      <c r="E4554" s="15"/>
      <c r="M4554" s="26"/>
      <c r="V4554" s="37"/>
      <c r="W4554" s="37"/>
      <c r="Z4554" s="29"/>
      <c r="AA4554" s="29"/>
      <c r="AB4554" s="29"/>
      <c r="AG4554" s="40"/>
      <c r="AH4554" s="40"/>
      <c r="AN4554" s="29"/>
      <c r="AO4554" s="29"/>
    </row>
    <row r="4555" spans="5:41" x14ac:dyDescent="0.3">
      <c r="E4555" s="15"/>
      <c r="M4555" s="26"/>
      <c r="V4555" s="37"/>
      <c r="W4555" s="37"/>
      <c r="Z4555" s="29"/>
      <c r="AA4555" s="29"/>
      <c r="AB4555" s="29"/>
      <c r="AG4555" s="40"/>
      <c r="AH4555" s="40"/>
      <c r="AN4555" s="29"/>
      <c r="AO4555" s="29"/>
    </row>
    <row r="4556" spans="5:41" x14ac:dyDescent="0.3">
      <c r="E4556" s="15"/>
      <c r="M4556" s="26"/>
      <c r="V4556" s="37"/>
      <c r="W4556" s="37"/>
      <c r="Z4556" s="29"/>
      <c r="AA4556" s="29"/>
      <c r="AB4556" s="29"/>
      <c r="AG4556" s="40"/>
      <c r="AH4556" s="40"/>
      <c r="AN4556" s="29"/>
      <c r="AO4556" s="29"/>
    </row>
    <row r="4557" spans="5:41" x14ac:dyDescent="0.3">
      <c r="E4557" s="15"/>
      <c r="M4557" s="26"/>
      <c r="V4557" s="37"/>
      <c r="W4557" s="37"/>
      <c r="Z4557" s="29"/>
      <c r="AA4557" s="29"/>
      <c r="AB4557" s="29"/>
      <c r="AG4557" s="40"/>
      <c r="AH4557" s="40"/>
      <c r="AN4557" s="29"/>
      <c r="AO4557" s="29"/>
    </row>
    <row r="4558" spans="5:41" x14ac:dyDescent="0.3">
      <c r="E4558" s="15"/>
      <c r="M4558" s="26"/>
      <c r="V4558" s="37"/>
      <c r="W4558" s="37"/>
      <c r="Z4558" s="29"/>
      <c r="AA4558" s="29"/>
      <c r="AB4558" s="29"/>
      <c r="AG4558" s="40"/>
      <c r="AH4558" s="40"/>
      <c r="AN4558" s="29"/>
      <c r="AO4558" s="29"/>
    </row>
    <row r="4559" spans="5:41" x14ac:dyDescent="0.3">
      <c r="E4559" s="15"/>
      <c r="M4559" s="26"/>
      <c r="V4559" s="37"/>
      <c r="W4559" s="37"/>
      <c r="Z4559" s="29"/>
      <c r="AA4559" s="29"/>
      <c r="AB4559" s="29"/>
      <c r="AG4559" s="40"/>
      <c r="AH4559" s="40"/>
      <c r="AN4559" s="29"/>
      <c r="AO4559" s="29"/>
    </row>
    <row r="4560" spans="5:41" x14ac:dyDescent="0.3">
      <c r="E4560" s="15"/>
      <c r="M4560" s="26"/>
      <c r="V4560" s="37"/>
      <c r="W4560" s="37"/>
      <c r="Z4560" s="29"/>
      <c r="AA4560" s="29"/>
      <c r="AB4560" s="29"/>
      <c r="AG4560" s="40"/>
      <c r="AH4560" s="40"/>
      <c r="AN4560" s="29"/>
      <c r="AO4560" s="29"/>
    </row>
    <row r="4561" spans="5:41" x14ac:dyDescent="0.3">
      <c r="E4561" s="15"/>
      <c r="M4561" s="26"/>
      <c r="V4561" s="37"/>
      <c r="W4561" s="37"/>
      <c r="Z4561" s="29"/>
      <c r="AA4561" s="29"/>
      <c r="AB4561" s="29"/>
      <c r="AG4561" s="40"/>
      <c r="AH4561" s="40"/>
      <c r="AN4561" s="29"/>
      <c r="AO4561" s="29"/>
    </row>
    <row r="4562" spans="5:41" x14ac:dyDescent="0.3">
      <c r="E4562" s="15"/>
      <c r="M4562" s="26"/>
      <c r="V4562" s="37"/>
      <c r="W4562" s="37"/>
      <c r="Z4562" s="29"/>
      <c r="AA4562" s="29"/>
      <c r="AB4562" s="29"/>
      <c r="AG4562" s="40"/>
      <c r="AH4562" s="40"/>
      <c r="AN4562" s="29"/>
      <c r="AO4562" s="29"/>
    </row>
    <row r="4563" spans="5:41" x14ac:dyDescent="0.3">
      <c r="E4563" s="15"/>
      <c r="M4563" s="26"/>
      <c r="V4563" s="37"/>
      <c r="W4563" s="37"/>
      <c r="Z4563" s="29"/>
      <c r="AA4563" s="29"/>
      <c r="AB4563" s="29"/>
      <c r="AG4563" s="40"/>
      <c r="AH4563" s="40"/>
      <c r="AN4563" s="29"/>
      <c r="AO4563" s="29"/>
    </row>
    <row r="4564" spans="5:41" x14ac:dyDescent="0.3">
      <c r="E4564" s="15"/>
      <c r="M4564" s="26"/>
      <c r="V4564" s="37"/>
      <c r="W4564" s="37"/>
      <c r="Z4564" s="29"/>
      <c r="AA4564" s="29"/>
      <c r="AB4564" s="29"/>
      <c r="AG4564" s="40"/>
      <c r="AH4564" s="40"/>
      <c r="AN4564" s="29"/>
      <c r="AO4564" s="29"/>
    </row>
    <row r="4565" spans="5:41" x14ac:dyDescent="0.3">
      <c r="E4565" s="15"/>
      <c r="M4565" s="26"/>
      <c r="V4565" s="37"/>
      <c r="W4565" s="37"/>
      <c r="Z4565" s="29"/>
      <c r="AA4565" s="29"/>
      <c r="AB4565" s="29"/>
      <c r="AG4565" s="40"/>
      <c r="AH4565" s="40"/>
      <c r="AN4565" s="29"/>
      <c r="AO4565" s="29"/>
    </row>
    <row r="4566" spans="5:41" x14ac:dyDescent="0.3">
      <c r="E4566" s="15"/>
      <c r="M4566" s="26"/>
      <c r="V4566" s="37"/>
      <c r="W4566" s="37"/>
      <c r="Z4566" s="29"/>
      <c r="AA4566" s="29"/>
      <c r="AB4566" s="29"/>
      <c r="AG4566" s="40"/>
      <c r="AH4566" s="40"/>
      <c r="AN4566" s="29"/>
      <c r="AO4566" s="29"/>
    </row>
    <row r="4567" spans="5:41" x14ac:dyDescent="0.3">
      <c r="E4567" s="15"/>
      <c r="M4567" s="26"/>
      <c r="V4567" s="37"/>
      <c r="W4567" s="37"/>
      <c r="Z4567" s="29"/>
      <c r="AA4567" s="29"/>
      <c r="AB4567" s="29"/>
      <c r="AG4567" s="40"/>
      <c r="AH4567" s="40"/>
      <c r="AN4567" s="29"/>
      <c r="AO4567" s="29"/>
    </row>
    <row r="4568" spans="5:41" x14ac:dyDescent="0.3">
      <c r="E4568" s="15"/>
      <c r="M4568" s="26"/>
      <c r="V4568" s="37"/>
      <c r="W4568" s="37"/>
      <c r="Z4568" s="29"/>
      <c r="AA4568" s="29"/>
      <c r="AB4568" s="29"/>
      <c r="AG4568" s="40"/>
      <c r="AH4568" s="40"/>
      <c r="AN4568" s="29"/>
      <c r="AO4568" s="29"/>
    </row>
    <row r="4569" spans="5:41" x14ac:dyDescent="0.3">
      <c r="E4569" s="15"/>
      <c r="M4569" s="26"/>
      <c r="V4569" s="37"/>
      <c r="W4569" s="37"/>
      <c r="Z4569" s="29"/>
      <c r="AA4569" s="29"/>
      <c r="AB4569" s="29"/>
      <c r="AG4569" s="40"/>
      <c r="AH4569" s="40"/>
      <c r="AN4569" s="29"/>
      <c r="AO4569" s="29"/>
    </row>
    <row r="4570" spans="5:41" x14ac:dyDescent="0.3">
      <c r="E4570" s="15"/>
      <c r="M4570" s="26"/>
      <c r="V4570" s="37"/>
      <c r="W4570" s="37"/>
      <c r="Z4570" s="29"/>
      <c r="AA4570" s="29"/>
      <c r="AB4570" s="29"/>
      <c r="AG4570" s="40"/>
      <c r="AH4570" s="40"/>
      <c r="AN4570" s="29"/>
      <c r="AO4570" s="29"/>
    </row>
    <row r="4571" spans="5:41" x14ac:dyDescent="0.3">
      <c r="E4571" s="15"/>
      <c r="M4571" s="26"/>
      <c r="V4571" s="37"/>
      <c r="W4571" s="37"/>
      <c r="Z4571" s="29"/>
      <c r="AA4571" s="29"/>
      <c r="AB4571" s="29"/>
      <c r="AG4571" s="40"/>
      <c r="AH4571" s="40"/>
      <c r="AN4571" s="29"/>
      <c r="AO4571" s="29"/>
    </row>
    <row r="4572" spans="5:41" x14ac:dyDescent="0.3">
      <c r="E4572" s="15"/>
      <c r="M4572" s="26"/>
      <c r="V4572" s="37"/>
      <c r="W4572" s="37"/>
      <c r="Z4572" s="29"/>
      <c r="AA4572" s="29"/>
      <c r="AB4572" s="29"/>
      <c r="AG4572" s="40"/>
      <c r="AH4572" s="40"/>
      <c r="AN4572" s="29"/>
      <c r="AO4572" s="29"/>
    </row>
    <row r="4573" spans="5:41" x14ac:dyDescent="0.3">
      <c r="E4573" s="15"/>
      <c r="M4573" s="26"/>
      <c r="V4573" s="37"/>
      <c r="W4573" s="37"/>
      <c r="Z4573" s="29"/>
      <c r="AA4573" s="29"/>
      <c r="AB4573" s="29"/>
      <c r="AG4573" s="40"/>
      <c r="AH4573" s="40"/>
      <c r="AN4573" s="29"/>
      <c r="AO4573" s="29"/>
    </row>
    <row r="4574" spans="5:41" x14ac:dyDescent="0.3">
      <c r="E4574" s="15"/>
      <c r="M4574" s="26"/>
      <c r="V4574" s="37"/>
      <c r="W4574" s="37"/>
      <c r="Z4574" s="29"/>
      <c r="AA4574" s="29"/>
      <c r="AB4574" s="29"/>
      <c r="AG4574" s="40"/>
      <c r="AH4574" s="40"/>
      <c r="AN4574" s="29"/>
      <c r="AO4574" s="29"/>
    </row>
    <row r="4575" spans="5:41" x14ac:dyDescent="0.3">
      <c r="E4575" s="15"/>
      <c r="M4575" s="26"/>
      <c r="V4575" s="37"/>
      <c r="W4575" s="37"/>
      <c r="Z4575" s="29"/>
      <c r="AA4575" s="29"/>
      <c r="AB4575" s="29"/>
      <c r="AG4575" s="40"/>
      <c r="AH4575" s="40"/>
      <c r="AN4575" s="29"/>
      <c r="AO4575" s="29"/>
    </row>
    <row r="4576" spans="5:41" x14ac:dyDescent="0.3">
      <c r="E4576" s="15"/>
      <c r="M4576" s="26"/>
      <c r="V4576" s="37"/>
      <c r="W4576" s="37"/>
      <c r="Z4576" s="29"/>
      <c r="AA4576" s="29"/>
      <c r="AB4576" s="29"/>
      <c r="AG4576" s="40"/>
      <c r="AH4576" s="40"/>
      <c r="AN4576" s="29"/>
      <c r="AO4576" s="29"/>
    </row>
    <row r="4577" spans="5:41" x14ac:dyDescent="0.3">
      <c r="E4577" s="15"/>
      <c r="M4577" s="26"/>
      <c r="V4577" s="37"/>
      <c r="W4577" s="37"/>
      <c r="Z4577" s="29"/>
      <c r="AA4577" s="29"/>
      <c r="AB4577" s="29"/>
      <c r="AG4577" s="40"/>
      <c r="AH4577" s="40"/>
      <c r="AN4577" s="29"/>
      <c r="AO4577" s="29"/>
    </row>
    <row r="4578" spans="5:41" x14ac:dyDescent="0.3">
      <c r="E4578" s="15"/>
      <c r="M4578" s="26"/>
      <c r="V4578" s="37"/>
      <c r="W4578" s="37"/>
      <c r="Z4578" s="29"/>
      <c r="AA4578" s="29"/>
      <c r="AB4578" s="29"/>
      <c r="AG4578" s="40"/>
      <c r="AH4578" s="40"/>
      <c r="AN4578" s="29"/>
      <c r="AO4578" s="29"/>
    </row>
    <row r="4579" spans="5:41" x14ac:dyDescent="0.3">
      <c r="E4579" s="15"/>
      <c r="M4579" s="26"/>
      <c r="V4579" s="37"/>
      <c r="W4579" s="37"/>
      <c r="Z4579" s="29"/>
      <c r="AA4579" s="29"/>
      <c r="AB4579" s="29"/>
      <c r="AG4579" s="40"/>
      <c r="AH4579" s="40"/>
      <c r="AN4579" s="29"/>
      <c r="AO4579" s="29"/>
    </row>
    <row r="4580" spans="5:41" x14ac:dyDescent="0.3">
      <c r="E4580" s="15"/>
      <c r="M4580" s="26"/>
      <c r="V4580" s="37"/>
      <c r="W4580" s="37"/>
      <c r="Z4580" s="29"/>
      <c r="AA4580" s="29"/>
      <c r="AB4580" s="29"/>
      <c r="AG4580" s="40"/>
      <c r="AH4580" s="40"/>
      <c r="AN4580" s="29"/>
      <c r="AO4580" s="29"/>
    </row>
    <row r="4581" spans="5:41" x14ac:dyDescent="0.3">
      <c r="E4581" s="15"/>
      <c r="M4581" s="26"/>
      <c r="V4581" s="37"/>
      <c r="W4581" s="37"/>
      <c r="Z4581" s="29"/>
      <c r="AA4581" s="29"/>
      <c r="AB4581" s="29"/>
      <c r="AG4581" s="40"/>
      <c r="AH4581" s="40"/>
      <c r="AN4581" s="29"/>
      <c r="AO4581" s="29"/>
    </row>
    <row r="4582" spans="5:41" x14ac:dyDescent="0.3">
      <c r="E4582" s="15"/>
      <c r="M4582" s="26"/>
      <c r="V4582" s="37"/>
      <c r="W4582" s="37"/>
      <c r="Z4582" s="29"/>
      <c r="AA4582" s="29"/>
      <c r="AB4582" s="29"/>
      <c r="AG4582" s="40"/>
      <c r="AH4582" s="40"/>
      <c r="AN4582" s="29"/>
      <c r="AO4582" s="29"/>
    </row>
    <row r="4583" spans="5:41" x14ac:dyDescent="0.3">
      <c r="E4583" s="15"/>
      <c r="M4583" s="26"/>
      <c r="V4583" s="37"/>
      <c r="W4583" s="37"/>
      <c r="Z4583" s="29"/>
      <c r="AA4583" s="29"/>
      <c r="AB4583" s="29"/>
      <c r="AG4583" s="40"/>
      <c r="AH4583" s="40"/>
      <c r="AN4583" s="29"/>
      <c r="AO4583" s="29"/>
    </row>
    <row r="4584" spans="5:41" x14ac:dyDescent="0.3">
      <c r="E4584" s="15"/>
      <c r="M4584" s="26"/>
      <c r="V4584" s="37"/>
      <c r="W4584" s="37"/>
      <c r="Z4584" s="29"/>
      <c r="AA4584" s="29"/>
      <c r="AB4584" s="29"/>
      <c r="AG4584" s="40"/>
      <c r="AH4584" s="40"/>
      <c r="AN4584" s="29"/>
      <c r="AO4584" s="29"/>
    </row>
    <row r="4585" spans="5:41" x14ac:dyDescent="0.3">
      <c r="E4585" s="15"/>
      <c r="M4585" s="26"/>
      <c r="V4585" s="37"/>
      <c r="W4585" s="37"/>
      <c r="Z4585" s="29"/>
      <c r="AA4585" s="29"/>
      <c r="AB4585" s="29"/>
      <c r="AG4585" s="40"/>
      <c r="AH4585" s="40"/>
      <c r="AN4585" s="29"/>
      <c r="AO4585" s="29"/>
    </row>
    <row r="4586" spans="5:41" x14ac:dyDescent="0.3">
      <c r="E4586" s="15"/>
      <c r="M4586" s="26"/>
      <c r="V4586" s="37"/>
      <c r="W4586" s="37"/>
      <c r="Z4586" s="29"/>
      <c r="AA4586" s="29"/>
      <c r="AB4586" s="29"/>
      <c r="AG4586" s="40"/>
      <c r="AH4586" s="40"/>
      <c r="AN4586" s="29"/>
      <c r="AO4586" s="29"/>
    </row>
    <row r="4587" spans="5:41" x14ac:dyDescent="0.3">
      <c r="E4587" s="15"/>
      <c r="M4587" s="26"/>
      <c r="V4587" s="37"/>
      <c r="W4587" s="37"/>
      <c r="Z4587" s="29"/>
      <c r="AA4587" s="29"/>
      <c r="AB4587" s="29"/>
      <c r="AG4587" s="40"/>
      <c r="AH4587" s="40"/>
      <c r="AN4587" s="29"/>
      <c r="AO4587" s="29"/>
    </row>
    <row r="4588" spans="5:41" x14ac:dyDescent="0.3">
      <c r="E4588" s="15"/>
      <c r="M4588" s="26"/>
      <c r="V4588" s="37"/>
      <c r="W4588" s="37"/>
      <c r="Z4588" s="29"/>
      <c r="AA4588" s="29"/>
      <c r="AB4588" s="29"/>
      <c r="AG4588" s="40"/>
      <c r="AH4588" s="40"/>
      <c r="AN4588" s="29"/>
      <c r="AO4588" s="29"/>
    </row>
    <row r="4589" spans="5:41" x14ac:dyDescent="0.3">
      <c r="E4589" s="15"/>
      <c r="M4589" s="26"/>
      <c r="V4589" s="37"/>
      <c r="W4589" s="37"/>
      <c r="Z4589" s="29"/>
      <c r="AA4589" s="29"/>
      <c r="AB4589" s="29"/>
      <c r="AG4589" s="40"/>
      <c r="AH4589" s="40"/>
      <c r="AN4589" s="29"/>
      <c r="AO4589" s="29"/>
    </row>
    <row r="4590" spans="5:41" x14ac:dyDescent="0.3">
      <c r="E4590" s="15"/>
      <c r="M4590" s="26"/>
      <c r="V4590" s="37"/>
      <c r="W4590" s="37"/>
      <c r="Z4590" s="29"/>
      <c r="AA4590" s="29"/>
      <c r="AB4590" s="29"/>
      <c r="AG4590" s="40"/>
      <c r="AH4590" s="40"/>
      <c r="AN4590" s="29"/>
      <c r="AO4590" s="29"/>
    </row>
    <row r="4591" spans="5:41" x14ac:dyDescent="0.3">
      <c r="E4591" s="15"/>
      <c r="M4591" s="26"/>
      <c r="V4591" s="37"/>
      <c r="W4591" s="37"/>
      <c r="Z4591" s="29"/>
      <c r="AA4591" s="29"/>
      <c r="AB4591" s="29"/>
      <c r="AG4591" s="40"/>
      <c r="AH4591" s="40"/>
      <c r="AN4591" s="29"/>
      <c r="AO4591" s="29"/>
    </row>
    <row r="4592" spans="5:41" x14ac:dyDescent="0.3">
      <c r="E4592" s="15"/>
      <c r="M4592" s="26"/>
      <c r="V4592" s="37"/>
      <c r="W4592" s="37"/>
      <c r="Z4592" s="29"/>
      <c r="AA4592" s="29"/>
      <c r="AB4592" s="29"/>
      <c r="AG4592" s="40"/>
      <c r="AH4592" s="40"/>
      <c r="AN4592" s="29"/>
      <c r="AO4592" s="29"/>
    </row>
    <row r="4593" spans="5:41" x14ac:dyDescent="0.3">
      <c r="E4593" s="15"/>
      <c r="M4593" s="26"/>
      <c r="V4593" s="37"/>
      <c r="W4593" s="37"/>
      <c r="Z4593" s="29"/>
      <c r="AA4593" s="29"/>
      <c r="AB4593" s="29"/>
      <c r="AG4593" s="40"/>
      <c r="AH4593" s="40"/>
      <c r="AN4593" s="29"/>
      <c r="AO4593" s="29"/>
    </row>
    <row r="4594" spans="5:41" x14ac:dyDescent="0.3">
      <c r="E4594" s="15"/>
      <c r="M4594" s="26"/>
      <c r="V4594" s="37"/>
      <c r="W4594" s="37"/>
      <c r="Z4594" s="29"/>
      <c r="AA4594" s="29"/>
      <c r="AB4594" s="29"/>
      <c r="AG4594" s="40"/>
      <c r="AH4594" s="40"/>
      <c r="AN4594" s="29"/>
      <c r="AO4594" s="29"/>
    </row>
    <row r="4595" spans="5:41" x14ac:dyDescent="0.3">
      <c r="E4595" s="15"/>
      <c r="M4595" s="26"/>
      <c r="V4595" s="37"/>
      <c r="W4595" s="37"/>
      <c r="Z4595" s="29"/>
      <c r="AA4595" s="29"/>
      <c r="AB4595" s="29"/>
      <c r="AG4595" s="40"/>
      <c r="AH4595" s="40"/>
      <c r="AN4595" s="29"/>
      <c r="AO4595" s="29"/>
    </row>
    <row r="4596" spans="5:41" x14ac:dyDescent="0.3">
      <c r="E4596" s="15"/>
      <c r="M4596" s="26"/>
      <c r="V4596" s="37"/>
      <c r="W4596" s="37"/>
      <c r="Z4596" s="29"/>
      <c r="AA4596" s="29"/>
      <c r="AB4596" s="29"/>
      <c r="AG4596" s="40"/>
      <c r="AH4596" s="40"/>
      <c r="AN4596" s="29"/>
      <c r="AO4596" s="29"/>
    </row>
    <row r="4597" spans="5:41" x14ac:dyDescent="0.3">
      <c r="E4597" s="15"/>
      <c r="M4597" s="26"/>
      <c r="V4597" s="37"/>
      <c r="W4597" s="37"/>
      <c r="Z4597" s="29"/>
      <c r="AA4597" s="29"/>
      <c r="AB4597" s="29"/>
      <c r="AG4597" s="40"/>
      <c r="AH4597" s="40"/>
      <c r="AN4597" s="29"/>
      <c r="AO4597" s="29"/>
    </row>
    <row r="4598" spans="5:41" x14ac:dyDescent="0.3">
      <c r="E4598" s="15"/>
      <c r="M4598" s="26"/>
      <c r="V4598" s="37"/>
      <c r="W4598" s="37"/>
      <c r="Z4598" s="29"/>
      <c r="AA4598" s="29"/>
      <c r="AB4598" s="29"/>
      <c r="AG4598" s="40"/>
      <c r="AH4598" s="40"/>
      <c r="AN4598" s="29"/>
      <c r="AO4598" s="29"/>
    </row>
    <row r="4599" spans="5:41" x14ac:dyDescent="0.3">
      <c r="E4599" s="15"/>
      <c r="M4599" s="26"/>
      <c r="V4599" s="37"/>
      <c r="W4599" s="37"/>
      <c r="Z4599" s="29"/>
      <c r="AA4599" s="29"/>
      <c r="AB4599" s="29"/>
      <c r="AG4599" s="40"/>
      <c r="AH4599" s="40"/>
      <c r="AN4599" s="29"/>
      <c r="AO4599" s="29"/>
    </row>
    <row r="4600" spans="5:41" x14ac:dyDescent="0.3">
      <c r="E4600" s="15"/>
      <c r="M4600" s="26"/>
      <c r="V4600" s="37"/>
      <c r="W4600" s="37"/>
      <c r="Z4600" s="29"/>
      <c r="AA4600" s="29"/>
      <c r="AB4600" s="29"/>
      <c r="AG4600" s="40"/>
      <c r="AH4600" s="40"/>
      <c r="AN4600" s="29"/>
      <c r="AO4600" s="29"/>
    </row>
    <row r="4601" spans="5:41" x14ac:dyDescent="0.3">
      <c r="E4601" s="15"/>
      <c r="M4601" s="26"/>
      <c r="V4601" s="37"/>
      <c r="W4601" s="37"/>
      <c r="Z4601" s="29"/>
      <c r="AA4601" s="29"/>
      <c r="AB4601" s="29"/>
      <c r="AG4601" s="40"/>
      <c r="AH4601" s="40"/>
      <c r="AN4601" s="29"/>
      <c r="AO4601" s="29"/>
    </row>
    <row r="4602" spans="5:41" x14ac:dyDescent="0.3">
      <c r="E4602" s="15"/>
      <c r="M4602" s="26"/>
      <c r="V4602" s="37"/>
      <c r="W4602" s="37"/>
      <c r="Z4602" s="29"/>
      <c r="AA4602" s="29"/>
      <c r="AB4602" s="29"/>
      <c r="AG4602" s="40"/>
      <c r="AH4602" s="40"/>
      <c r="AN4602" s="29"/>
      <c r="AO4602" s="29"/>
    </row>
    <row r="4603" spans="5:41" x14ac:dyDescent="0.3">
      <c r="E4603" s="15"/>
      <c r="M4603" s="26"/>
      <c r="V4603" s="37"/>
      <c r="W4603" s="37"/>
      <c r="Z4603" s="29"/>
      <c r="AA4603" s="29"/>
      <c r="AB4603" s="29"/>
      <c r="AG4603" s="40"/>
      <c r="AH4603" s="40"/>
      <c r="AN4603" s="29"/>
      <c r="AO4603" s="29"/>
    </row>
    <row r="4604" spans="5:41" x14ac:dyDescent="0.3">
      <c r="E4604" s="15"/>
      <c r="M4604" s="26"/>
      <c r="V4604" s="37"/>
      <c r="W4604" s="37"/>
      <c r="Z4604" s="29"/>
      <c r="AA4604" s="29"/>
      <c r="AB4604" s="29"/>
      <c r="AG4604" s="40"/>
      <c r="AH4604" s="40"/>
      <c r="AN4604" s="29"/>
      <c r="AO4604" s="29"/>
    </row>
    <row r="4605" spans="5:41" x14ac:dyDescent="0.3">
      <c r="E4605" s="15"/>
      <c r="M4605" s="26"/>
      <c r="V4605" s="37"/>
      <c r="W4605" s="37"/>
      <c r="Z4605" s="29"/>
      <c r="AA4605" s="29"/>
      <c r="AB4605" s="29"/>
      <c r="AG4605" s="40"/>
      <c r="AH4605" s="40"/>
      <c r="AN4605" s="29"/>
      <c r="AO4605" s="29"/>
    </row>
    <row r="4606" spans="5:41" x14ac:dyDescent="0.3">
      <c r="E4606" s="15"/>
      <c r="M4606" s="26"/>
      <c r="V4606" s="37"/>
      <c r="W4606" s="37"/>
      <c r="Z4606" s="29"/>
      <c r="AA4606" s="29"/>
      <c r="AB4606" s="29"/>
      <c r="AG4606" s="40"/>
      <c r="AH4606" s="40"/>
      <c r="AN4606" s="29"/>
      <c r="AO4606" s="29"/>
    </row>
    <row r="4607" spans="5:41" x14ac:dyDescent="0.3">
      <c r="E4607" s="15"/>
      <c r="M4607" s="26"/>
      <c r="V4607" s="37"/>
      <c r="W4607" s="37"/>
      <c r="Z4607" s="29"/>
      <c r="AA4607" s="29"/>
      <c r="AB4607" s="29"/>
      <c r="AG4607" s="40"/>
      <c r="AH4607" s="40"/>
      <c r="AN4607" s="29"/>
      <c r="AO4607" s="29"/>
    </row>
    <row r="4608" spans="5:41" x14ac:dyDescent="0.3">
      <c r="E4608" s="15"/>
      <c r="M4608" s="26"/>
      <c r="V4608" s="37"/>
      <c r="W4608" s="37"/>
      <c r="Z4608" s="29"/>
      <c r="AA4608" s="29"/>
      <c r="AB4608" s="29"/>
      <c r="AG4608" s="40"/>
      <c r="AH4608" s="40"/>
      <c r="AN4608" s="29"/>
      <c r="AO4608" s="29"/>
    </row>
    <row r="4609" spans="5:41" x14ac:dyDescent="0.3">
      <c r="E4609" s="15"/>
      <c r="M4609" s="26"/>
      <c r="V4609" s="37"/>
      <c r="W4609" s="37"/>
      <c r="Z4609" s="29"/>
      <c r="AA4609" s="29"/>
      <c r="AB4609" s="29"/>
      <c r="AG4609" s="40"/>
      <c r="AH4609" s="40"/>
      <c r="AN4609" s="29"/>
      <c r="AO4609" s="29"/>
    </row>
    <row r="4610" spans="5:41" x14ac:dyDescent="0.3">
      <c r="E4610" s="15"/>
      <c r="M4610" s="26"/>
      <c r="V4610" s="37"/>
      <c r="W4610" s="37"/>
      <c r="Z4610" s="29"/>
      <c r="AA4610" s="29"/>
      <c r="AB4610" s="29"/>
      <c r="AG4610" s="40"/>
      <c r="AH4610" s="40"/>
      <c r="AN4610" s="29"/>
      <c r="AO4610" s="29"/>
    </row>
    <row r="4611" spans="5:41" x14ac:dyDescent="0.3">
      <c r="E4611" s="15"/>
      <c r="M4611" s="26"/>
      <c r="V4611" s="37"/>
      <c r="W4611" s="37"/>
      <c r="Z4611" s="29"/>
      <c r="AA4611" s="29"/>
      <c r="AB4611" s="29"/>
      <c r="AG4611" s="40"/>
      <c r="AH4611" s="40"/>
      <c r="AN4611" s="29"/>
      <c r="AO4611" s="29"/>
    </row>
    <row r="4612" spans="5:41" x14ac:dyDescent="0.3">
      <c r="E4612" s="15"/>
      <c r="M4612" s="26"/>
      <c r="V4612" s="37"/>
      <c r="W4612" s="37"/>
      <c r="Z4612" s="29"/>
      <c r="AA4612" s="29"/>
      <c r="AB4612" s="29"/>
      <c r="AG4612" s="40"/>
      <c r="AH4612" s="40"/>
      <c r="AN4612" s="29"/>
      <c r="AO4612" s="29"/>
    </row>
    <row r="4613" spans="5:41" x14ac:dyDescent="0.3">
      <c r="E4613" s="15"/>
      <c r="M4613" s="26"/>
      <c r="V4613" s="37"/>
      <c r="W4613" s="37"/>
      <c r="Z4613" s="29"/>
      <c r="AA4613" s="29"/>
      <c r="AB4613" s="29"/>
      <c r="AG4613" s="40"/>
      <c r="AH4613" s="40"/>
      <c r="AN4613" s="29"/>
      <c r="AO4613" s="29"/>
    </row>
    <row r="4614" spans="5:41" x14ac:dyDescent="0.3">
      <c r="E4614" s="15"/>
      <c r="M4614" s="26"/>
      <c r="V4614" s="37"/>
      <c r="W4614" s="37"/>
      <c r="Z4614" s="29"/>
      <c r="AA4614" s="29"/>
      <c r="AB4614" s="29"/>
      <c r="AG4614" s="40"/>
      <c r="AH4614" s="40"/>
      <c r="AN4614" s="29"/>
      <c r="AO4614" s="29"/>
    </row>
    <row r="4615" spans="5:41" x14ac:dyDescent="0.3">
      <c r="E4615" s="15"/>
      <c r="M4615" s="26"/>
      <c r="V4615" s="37"/>
      <c r="W4615" s="37"/>
      <c r="Z4615" s="29"/>
      <c r="AA4615" s="29"/>
      <c r="AB4615" s="29"/>
      <c r="AG4615" s="40"/>
      <c r="AH4615" s="40"/>
      <c r="AN4615" s="29"/>
      <c r="AO4615" s="29"/>
    </row>
    <row r="4616" spans="5:41" x14ac:dyDescent="0.3">
      <c r="E4616" s="15"/>
      <c r="M4616" s="26"/>
      <c r="V4616" s="37"/>
      <c r="W4616" s="37"/>
      <c r="Z4616" s="29"/>
      <c r="AA4616" s="29"/>
      <c r="AB4616" s="29"/>
      <c r="AG4616" s="40"/>
      <c r="AH4616" s="40"/>
      <c r="AN4616" s="29"/>
      <c r="AO4616" s="29"/>
    </row>
    <row r="4617" spans="5:41" x14ac:dyDescent="0.3">
      <c r="E4617" s="15"/>
      <c r="M4617" s="26"/>
      <c r="V4617" s="37"/>
      <c r="W4617" s="37"/>
      <c r="Z4617" s="29"/>
      <c r="AA4617" s="29"/>
      <c r="AB4617" s="29"/>
      <c r="AG4617" s="40"/>
      <c r="AH4617" s="40"/>
      <c r="AN4617" s="29"/>
      <c r="AO4617" s="29"/>
    </row>
    <row r="4618" spans="5:41" x14ac:dyDescent="0.3">
      <c r="E4618" s="15"/>
      <c r="M4618" s="26"/>
      <c r="V4618" s="37"/>
      <c r="W4618" s="37"/>
      <c r="Z4618" s="29"/>
      <c r="AA4618" s="29"/>
      <c r="AB4618" s="29"/>
      <c r="AG4618" s="40"/>
      <c r="AH4618" s="40"/>
      <c r="AN4618" s="29"/>
      <c r="AO4618" s="29"/>
    </row>
    <row r="4619" spans="5:41" x14ac:dyDescent="0.3">
      <c r="E4619" s="15"/>
      <c r="M4619" s="26"/>
      <c r="V4619" s="37"/>
      <c r="W4619" s="37"/>
      <c r="Z4619" s="29"/>
      <c r="AA4619" s="29"/>
      <c r="AB4619" s="29"/>
      <c r="AG4619" s="40"/>
      <c r="AH4619" s="40"/>
      <c r="AN4619" s="29"/>
      <c r="AO4619" s="29"/>
    </row>
    <row r="4620" spans="5:41" x14ac:dyDescent="0.3">
      <c r="E4620" s="15"/>
      <c r="M4620" s="26"/>
      <c r="V4620" s="37"/>
      <c r="W4620" s="37"/>
      <c r="Z4620" s="29"/>
      <c r="AA4620" s="29"/>
      <c r="AB4620" s="29"/>
      <c r="AG4620" s="40"/>
      <c r="AH4620" s="40"/>
      <c r="AN4620" s="29"/>
      <c r="AO4620" s="29"/>
    </row>
    <row r="4621" spans="5:41" x14ac:dyDescent="0.3">
      <c r="E4621" s="15"/>
      <c r="M4621" s="26"/>
      <c r="V4621" s="37"/>
      <c r="W4621" s="37"/>
      <c r="Z4621" s="29"/>
      <c r="AA4621" s="29"/>
      <c r="AB4621" s="29"/>
      <c r="AG4621" s="40"/>
      <c r="AH4621" s="40"/>
      <c r="AN4621" s="29"/>
      <c r="AO4621" s="29"/>
    </row>
    <row r="4622" spans="5:41" x14ac:dyDescent="0.3">
      <c r="E4622" s="15"/>
      <c r="M4622" s="26"/>
      <c r="V4622" s="37"/>
      <c r="W4622" s="37"/>
      <c r="Z4622" s="29"/>
      <c r="AA4622" s="29"/>
      <c r="AB4622" s="29"/>
      <c r="AG4622" s="40"/>
      <c r="AH4622" s="40"/>
      <c r="AN4622" s="29"/>
      <c r="AO4622" s="29"/>
    </row>
    <row r="4623" spans="5:41" x14ac:dyDescent="0.3">
      <c r="E4623" s="15"/>
      <c r="M4623" s="26"/>
      <c r="V4623" s="37"/>
      <c r="W4623" s="37"/>
      <c r="Z4623" s="29"/>
      <c r="AA4623" s="29"/>
      <c r="AB4623" s="29"/>
      <c r="AG4623" s="40"/>
      <c r="AH4623" s="40"/>
      <c r="AN4623" s="29"/>
      <c r="AO4623" s="29"/>
    </row>
    <row r="4624" spans="5:41" x14ac:dyDescent="0.3">
      <c r="E4624" s="15"/>
      <c r="M4624" s="26"/>
      <c r="V4624" s="37"/>
      <c r="W4624" s="37"/>
      <c r="Z4624" s="29"/>
      <c r="AA4624" s="29"/>
      <c r="AB4624" s="29"/>
      <c r="AG4624" s="40"/>
      <c r="AH4624" s="40"/>
      <c r="AN4624" s="29"/>
      <c r="AO4624" s="29"/>
    </row>
    <row r="4625" spans="5:41" x14ac:dyDescent="0.3">
      <c r="E4625" s="15"/>
      <c r="M4625" s="26"/>
      <c r="V4625" s="37"/>
      <c r="W4625" s="37"/>
      <c r="Z4625" s="29"/>
      <c r="AA4625" s="29"/>
      <c r="AB4625" s="29"/>
      <c r="AG4625" s="40"/>
      <c r="AH4625" s="40"/>
      <c r="AN4625" s="29"/>
      <c r="AO4625" s="29"/>
    </row>
    <row r="4626" spans="5:41" x14ac:dyDescent="0.3">
      <c r="E4626" s="15"/>
      <c r="M4626" s="26"/>
      <c r="V4626" s="37"/>
      <c r="W4626" s="37"/>
      <c r="Z4626" s="29"/>
      <c r="AA4626" s="29"/>
      <c r="AB4626" s="29"/>
      <c r="AG4626" s="40"/>
      <c r="AH4626" s="40"/>
      <c r="AN4626" s="29"/>
      <c r="AO4626" s="29"/>
    </row>
    <row r="4627" spans="5:41" x14ac:dyDescent="0.3">
      <c r="E4627" s="15"/>
      <c r="M4627" s="26"/>
      <c r="V4627" s="37"/>
      <c r="W4627" s="37"/>
      <c r="Z4627" s="29"/>
      <c r="AA4627" s="29"/>
      <c r="AB4627" s="29"/>
      <c r="AG4627" s="40"/>
      <c r="AH4627" s="40"/>
      <c r="AN4627" s="29"/>
      <c r="AO4627" s="29"/>
    </row>
    <row r="4628" spans="5:41" x14ac:dyDescent="0.3">
      <c r="E4628" s="15"/>
      <c r="M4628" s="26"/>
      <c r="V4628" s="37"/>
      <c r="W4628" s="37"/>
      <c r="Z4628" s="29"/>
      <c r="AA4628" s="29"/>
      <c r="AB4628" s="29"/>
      <c r="AG4628" s="40"/>
      <c r="AH4628" s="40"/>
      <c r="AN4628" s="29"/>
      <c r="AO4628" s="29"/>
    </row>
    <row r="4629" spans="5:41" x14ac:dyDescent="0.3">
      <c r="E4629" s="15"/>
      <c r="M4629" s="26"/>
      <c r="V4629" s="37"/>
      <c r="W4629" s="37"/>
      <c r="Z4629" s="29"/>
      <c r="AA4629" s="29"/>
      <c r="AB4629" s="29"/>
      <c r="AG4629" s="40"/>
      <c r="AH4629" s="40"/>
      <c r="AN4629" s="29"/>
      <c r="AO4629" s="29"/>
    </row>
    <row r="4630" spans="5:41" x14ac:dyDescent="0.3">
      <c r="E4630" s="15"/>
      <c r="M4630" s="26"/>
      <c r="V4630" s="37"/>
      <c r="W4630" s="37"/>
      <c r="Z4630" s="29"/>
      <c r="AA4630" s="29"/>
      <c r="AB4630" s="29"/>
      <c r="AG4630" s="40"/>
      <c r="AH4630" s="40"/>
      <c r="AN4630" s="29"/>
      <c r="AO4630" s="29"/>
    </row>
    <row r="4631" spans="5:41" x14ac:dyDescent="0.3">
      <c r="E4631" s="15"/>
      <c r="M4631" s="26"/>
      <c r="V4631" s="37"/>
      <c r="W4631" s="37"/>
      <c r="Z4631" s="29"/>
      <c r="AA4631" s="29"/>
      <c r="AB4631" s="29"/>
      <c r="AG4631" s="40"/>
      <c r="AH4631" s="40"/>
      <c r="AN4631" s="29"/>
      <c r="AO4631" s="29"/>
    </row>
    <row r="4632" spans="5:41" x14ac:dyDescent="0.3">
      <c r="E4632" s="15"/>
      <c r="M4632" s="26"/>
      <c r="V4632" s="37"/>
      <c r="W4632" s="37"/>
      <c r="Z4632" s="29"/>
      <c r="AA4632" s="29"/>
      <c r="AB4632" s="29"/>
      <c r="AG4632" s="40"/>
      <c r="AH4632" s="40"/>
      <c r="AN4632" s="29"/>
      <c r="AO4632" s="29"/>
    </row>
    <row r="4633" spans="5:41" x14ac:dyDescent="0.3">
      <c r="E4633" s="15"/>
      <c r="M4633" s="26"/>
      <c r="V4633" s="37"/>
      <c r="W4633" s="37"/>
      <c r="Z4633" s="29"/>
      <c r="AA4633" s="29"/>
      <c r="AB4633" s="29"/>
      <c r="AG4633" s="40"/>
      <c r="AH4633" s="40"/>
      <c r="AN4633" s="29"/>
      <c r="AO4633" s="29"/>
    </row>
    <row r="4634" spans="5:41" x14ac:dyDescent="0.3">
      <c r="E4634" s="15"/>
      <c r="M4634" s="26"/>
      <c r="V4634" s="37"/>
      <c r="W4634" s="37"/>
      <c r="Z4634" s="29"/>
      <c r="AA4634" s="29"/>
      <c r="AB4634" s="29"/>
      <c r="AG4634" s="40"/>
      <c r="AH4634" s="40"/>
      <c r="AN4634" s="29"/>
      <c r="AO4634" s="29"/>
    </row>
    <row r="4635" spans="5:41" x14ac:dyDescent="0.3">
      <c r="E4635" s="15"/>
      <c r="M4635" s="26"/>
      <c r="V4635" s="37"/>
      <c r="W4635" s="37"/>
      <c r="Z4635" s="29"/>
      <c r="AA4635" s="29"/>
      <c r="AB4635" s="29"/>
      <c r="AG4635" s="40"/>
      <c r="AH4635" s="40"/>
      <c r="AN4635" s="29"/>
      <c r="AO4635" s="29"/>
    </row>
    <row r="4636" spans="5:41" x14ac:dyDescent="0.3">
      <c r="E4636" s="15"/>
      <c r="M4636" s="26"/>
      <c r="V4636" s="37"/>
      <c r="W4636" s="37"/>
      <c r="Z4636" s="29"/>
      <c r="AA4636" s="29"/>
      <c r="AB4636" s="29"/>
      <c r="AG4636" s="40"/>
      <c r="AH4636" s="40"/>
      <c r="AN4636" s="29"/>
      <c r="AO4636" s="29"/>
    </row>
    <row r="4637" spans="5:41" x14ac:dyDescent="0.3">
      <c r="E4637" s="15"/>
      <c r="M4637" s="26"/>
      <c r="V4637" s="37"/>
      <c r="W4637" s="37"/>
      <c r="Z4637" s="29"/>
      <c r="AA4637" s="29"/>
      <c r="AB4637" s="29"/>
      <c r="AG4637" s="40"/>
      <c r="AH4637" s="40"/>
      <c r="AN4637" s="29"/>
      <c r="AO4637" s="29"/>
    </row>
    <row r="4638" spans="5:41" x14ac:dyDescent="0.3">
      <c r="E4638" s="15"/>
      <c r="M4638" s="26"/>
      <c r="V4638" s="37"/>
      <c r="W4638" s="37"/>
      <c r="Z4638" s="29"/>
      <c r="AA4638" s="29"/>
      <c r="AB4638" s="29"/>
      <c r="AG4638" s="40"/>
      <c r="AH4638" s="40"/>
      <c r="AN4638" s="29"/>
      <c r="AO4638" s="29"/>
    </row>
    <row r="4639" spans="5:41" x14ac:dyDescent="0.3">
      <c r="E4639" s="15"/>
      <c r="M4639" s="26"/>
      <c r="V4639" s="37"/>
      <c r="W4639" s="37"/>
      <c r="Z4639" s="29"/>
      <c r="AA4639" s="29"/>
      <c r="AB4639" s="29"/>
      <c r="AG4639" s="40"/>
      <c r="AH4639" s="40"/>
      <c r="AN4639" s="29"/>
      <c r="AO4639" s="29"/>
    </row>
    <row r="4640" spans="5:41" x14ac:dyDescent="0.3">
      <c r="E4640" s="15"/>
      <c r="M4640" s="26"/>
      <c r="V4640" s="37"/>
      <c r="W4640" s="37"/>
      <c r="Z4640" s="29"/>
      <c r="AA4640" s="29"/>
      <c r="AB4640" s="29"/>
      <c r="AG4640" s="40"/>
      <c r="AH4640" s="40"/>
      <c r="AN4640" s="29"/>
      <c r="AO4640" s="29"/>
    </row>
    <row r="4641" spans="5:41" x14ac:dyDescent="0.3">
      <c r="E4641" s="15"/>
      <c r="M4641" s="26"/>
      <c r="V4641" s="37"/>
      <c r="W4641" s="37"/>
      <c r="Z4641" s="29"/>
      <c r="AA4641" s="29"/>
      <c r="AB4641" s="29"/>
      <c r="AG4641" s="40"/>
      <c r="AH4641" s="40"/>
      <c r="AN4641" s="29"/>
      <c r="AO4641" s="29"/>
    </row>
    <row r="4642" spans="5:41" x14ac:dyDescent="0.3">
      <c r="E4642" s="15"/>
      <c r="M4642" s="26"/>
      <c r="V4642" s="37"/>
      <c r="W4642" s="37"/>
      <c r="Z4642" s="29"/>
      <c r="AA4642" s="29"/>
      <c r="AB4642" s="29"/>
      <c r="AG4642" s="40"/>
      <c r="AH4642" s="40"/>
      <c r="AN4642" s="29"/>
      <c r="AO4642" s="29"/>
    </row>
    <row r="4643" spans="5:41" x14ac:dyDescent="0.3">
      <c r="E4643" s="15"/>
      <c r="M4643" s="26"/>
      <c r="V4643" s="37"/>
      <c r="W4643" s="37"/>
      <c r="Z4643" s="29"/>
      <c r="AA4643" s="29"/>
      <c r="AB4643" s="29"/>
      <c r="AG4643" s="40"/>
      <c r="AH4643" s="40"/>
      <c r="AN4643" s="29"/>
      <c r="AO4643" s="29"/>
    </row>
    <row r="4644" spans="5:41" x14ac:dyDescent="0.3">
      <c r="E4644" s="15"/>
      <c r="M4644" s="26"/>
      <c r="V4644" s="37"/>
      <c r="W4644" s="37"/>
      <c r="Z4644" s="29"/>
      <c r="AA4644" s="29"/>
      <c r="AB4644" s="29"/>
      <c r="AG4644" s="40"/>
      <c r="AH4644" s="40"/>
      <c r="AN4644" s="29"/>
      <c r="AO4644" s="29"/>
    </row>
    <row r="4645" spans="5:41" x14ac:dyDescent="0.3">
      <c r="E4645" s="15"/>
      <c r="M4645" s="26"/>
      <c r="V4645" s="37"/>
      <c r="W4645" s="37"/>
      <c r="Z4645" s="29"/>
      <c r="AA4645" s="29"/>
      <c r="AB4645" s="29"/>
      <c r="AG4645" s="40"/>
      <c r="AH4645" s="40"/>
      <c r="AN4645" s="29"/>
      <c r="AO4645" s="29"/>
    </row>
    <row r="4646" spans="5:41" x14ac:dyDescent="0.3">
      <c r="E4646" s="15"/>
      <c r="M4646" s="26"/>
      <c r="V4646" s="37"/>
      <c r="W4646" s="37"/>
      <c r="Z4646" s="29"/>
      <c r="AA4646" s="29"/>
      <c r="AB4646" s="29"/>
      <c r="AG4646" s="40"/>
      <c r="AH4646" s="40"/>
      <c r="AN4646" s="29"/>
      <c r="AO4646" s="29"/>
    </row>
    <row r="4647" spans="5:41" x14ac:dyDescent="0.3">
      <c r="E4647" s="15"/>
      <c r="M4647" s="26"/>
      <c r="V4647" s="37"/>
      <c r="W4647" s="37"/>
      <c r="Z4647" s="29"/>
      <c r="AA4647" s="29"/>
      <c r="AB4647" s="29"/>
      <c r="AG4647" s="40"/>
      <c r="AH4647" s="40"/>
      <c r="AN4647" s="29"/>
      <c r="AO4647" s="29"/>
    </row>
    <row r="4648" spans="5:41" x14ac:dyDescent="0.3">
      <c r="E4648" s="15"/>
      <c r="M4648" s="26"/>
      <c r="V4648" s="37"/>
      <c r="W4648" s="37"/>
      <c r="Z4648" s="29"/>
      <c r="AA4648" s="29"/>
      <c r="AB4648" s="29"/>
      <c r="AG4648" s="40"/>
      <c r="AH4648" s="40"/>
      <c r="AN4648" s="29"/>
      <c r="AO4648" s="29"/>
    </row>
    <row r="4649" spans="5:41" x14ac:dyDescent="0.3">
      <c r="E4649" s="15"/>
      <c r="M4649" s="26"/>
      <c r="V4649" s="37"/>
      <c r="W4649" s="37"/>
      <c r="Z4649" s="29"/>
      <c r="AA4649" s="29"/>
      <c r="AB4649" s="29"/>
      <c r="AG4649" s="40"/>
      <c r="AH4649" s="40"/>
      <c r="AN4649" s="29"/>
      <c r="AO4649" s="29"/>
    </row>
    <row r="4650" spans="5:41" x14ac:dyDescent="0.3">
      <c r="E4650" s="15"/>
      <c r="M4650" s="26"/>
      <c r="V4650" s="37"/>
      <c r="W4650" s="37"/>
      <c r="Z4650" s="29"/>
      <c r="AA4650" s="29"/>
      <c r="AB4650" s="29"/>
      <c r="AG4650" s="40"/>
      <c r="AH4650" s="40"/>
      <c r="AN4650" s="29"/>
      <c r="AO4650" s="29"/>
    </row>
    <row r="4651" spans="5:41" x14ac:dyDescent="0.3">
      <c r="E4651" s="15"/>
      <c r="M4651" s="26"/>
      <c r="V4651" s="37"/>
      <c r="W4651" s="37"/>
      <c r="Z4651" s="29"/>
      <c r="AA4651" s="29"/>
      <c r="AB4651" s="29"/>
      <c r="AG4651" s="40"/>
      <c r="AH4651" s="40"/>
      <c r="AN4651" s="29"/>
      <c r="AO4651" s="29"/>
    </row>
    <row r="4652" spans="5:41" x14ac:dyDescent="0.3">
      <c r="E4652" s="15"/>
      <c r="M4652" s="26"/>
      <c r="V4652" s="37"/>
      <c r="W4652" s="37"/>
      <c r="Z4652" s="29"/>
      <c r="AA4652" s="29"/>
      <c r="AB4652" s="29"/>
      <c r="AG4652" s="40"/>
      <c r="AH4652" s="40"/>
      <c r="AN4652" s="29"/>
      <c r="AO4652" s="29"/>
    </row>
    <row r="4653" spans="5:41" x14ac:dyDescent="0.3">
      <c r="E4653" s="15"/>
      <c r="M4653" s="26"/>
      <c r="V4653" s="37"/>
      <c r="W4653" s="37"/>
      <c r="Z4653" s="29"/>
      <c r="AA4653" s="29"/>
      <c r="AB4653" s="29"/>
      <c r="AG4653" s="40"/>
      <c r="AH4653" s="40"/>
      <c r="AN4653" s="29"/>
      <c r="AO4653" s="29"/>
    </row>
    <row r="4654" spans="5:41" x14ac:dyDescent="0.3">
      <c r="E4654" s="15"/>
      <c r="M4654" s="26"/>
      <c r="V4654" s="37"/>
      <c r="W4654" s="37"/>
      <c r="Z4654" s="29"/>
      <c r="AA4654" s="29"/>
      <c r="AB4654" s="29"/>
      <c r="AG4654" s="40"/>
      <c r="AH4654" s="40"/>
      <c r="AN4654" s="29"/>
      <c r="AO4654" s="29"/>
    </row>
    <row r="4655" spans="5:41" x14ac:dyDescent="0.3">
      <c r="E4655" s="15"/>
      <c r="M4655" s="26"/>
      <c r="V4655" s="37"/>
      <c r="W4655" s="37"/>
      <c r="Z4655" s="29"/>
      <c r="AA4655" s="29"/>
      <c r="AB4655" s="29"/>
      <c r="AG4655" s="40"/>
      <c r="AH4655" s="40"/>
      <c r="AN4655" s="29"/>
      <c r="AO4655" s="29"/>
    </row>
    <row r="4656" spans="5:41" x14ac:dyDescent="0.3">
      <c r="E4656" s="15"/>
      <c r="M4656" s="26"/>
      <c r="V4656" s="37"/>
      <c r="W4656" s="37"/>
      <c r="Z4656" s="29"/>
      <c r="AA4656" s="29"/>
      <c r="AB4656" s="29"/>
      <c r="AG4656" s="40"/>
      <c r="AH4656" s="40"/>
      <c r="AN4656" s="29"/>
      <c r="AO4656" s="29"/>
    </row>
    <row r="4657" spans="5:41" x14ac:dyDescent="0.3">
      <c r="E4657" s="15"/>
      <c r="M4657" s="26"/>
      <c r="V4657" s="37"/>
      <c r="W4657" s="37"/>
      <c r="Z4657" s="29"/>
      <c r="AA4657" s="29"/>
      <c r="AB4657" s="29"/>
      <c r="AG4657" s="40"/>
      <c r="AH4657" s="40"/>
      <c r="AN4657" s="29"/>
      <c r="AO4657" s="29"/>
    </row>
    <row r="4658" spans="5:41" x14ac:dyDescent="0.3">
      <c r="E4658" s="15"/>
      <c r="M4658" s="26"/>
      <c r="V4658" s="37"/>
      <c r="W4658" s="37"/>
      <c r="Z4658" s="29"/>
      <c r="AA4658" s="29"/>
      <c r="AB4658" s="29"/>
      <c r="AG4658" s="40"/>
      <c r="AH4658" s="40"/>
      <c r="AN4658" s="29"/>
      <c r="AO4658" s="29"/>
    </row>
    <row r="4659" spans="5:41" x14ac:dyDescent="0.3">
      <c r="E4659" s="15"/>
      <c r="M4659" s="26"/>
      <c r="V4659" s="37"/>
      <c r="W4659" s="37"/>
      <c r="Z4659" s="29"/>
      <c r="AA4659" s="29"/>
      <c r="AB4659" s="29"/>
      <c r="AG4659" s="40"/>
      <c r="AH4659" s="40"/>
      <c r="AN4659" s="29"/>
      <c r="AO4659" s="29"/>
    </row>
    <row r="4660" spans="5:41" x14ac:dyDescent="0.3">
      <c r="E4660" s="15"/>
      <c r="M4660" s="26"/>
      <c r="V4660" s="37"/>
      <c r="W4660" s="37"/>
      <c r="Z4660" s="29"/>
      <c r="AA4660" s="29"/>
      <c r="AB4660" s="29"/>
      <c r="AG4660" s="40"/>
      <c r="AH4660" s="40"/>
      <c r="AN4660" s="29"/>
      <c r="AO4660" s="29"/>
    </row>
    <row r="4661" spans="5:41" x14ac:dyDescent="0.3">
      <c r="E4661" s="15"/>
      <c r="M4661" s="26"/>
      <c r="V4661" s="37"/>
      <c r="W4661" s="37"/>
      <c r="Z4661" s="29"/>
      <c r="AA4661" s="29"/>
      <c r="AB4661" s="29"/>
      <c r="AG4661" s="40"/>
      <c r="AH4661" s="40"/>
      <c r="AN4661" s="29"/>
      <c r="AO4661" s="29"/>
    </row>
    <row r="4662" spans="5:41" x14ac:dyDescent="0.3">
      <c r="E4662" s="15"/>
      <c r="M4662" s="26"/>
      <c r="V4662" s="37"/>
      <c r="W4662" s="37"/>
      <c r="Z4662" s="29"/>
      <c r="AA4662" s="29"/>
      <c r="AB4662" s="29"/>
      <c r="AG4662" s="40"/>
      <c r="AH4662" s="40"/>
      <c r="AN4662" s="29"/>
      <c r="AO4662" s="29"/>
    </row>
    <row r="4663" spans="5:41" x14ac:dyDescent="0.3">
      <c r="E4663" s="15"/>
      <c r="M4663" s="26"/>
      <c r="V4663" s="37"/>
      <c r="W4663" s="37"/>
      <c r="Z4663" s="29"/>
      <c r="AA4663" s="29"/>
      <c r="AB4663" s="29"/>
      <c r="AG4663" s="40"/>
      <c r="AH4663" s="40"/>
      <c r="AN4663" s="29"/>
      <c r="AO4663" s="29"/>
    </row>
    <row r="4664" spans="5:41" x14ac:dyDescent="0.3">
      <c r="E4664" s="15"/>
      <c r="M4664" s="26"/>
      <c r="V4664" s="37"/>
      <c r="W4664" s="37"/>
      <c r="Z4664" s="29"/>
      <c r="AA4664" s="29"/>
      <c r="AB4664" s="29"/>
      <c r="AG4664" s="40"/>
      <c r="AH4664" s="40"/>
      <c r="AN4664" s="29"/>
      <c r="AO4664" s="29"/>
    </row>
    <row r="4665" spans="5:41" x14ac:dyDescent="0.3">
      <c r="E4665" s="15"/>
      <c r="M4665" s="26"/>
      <c r="V4665" s="37"/>
      <c r="W4665" s="37"/>
      <c r="Z4665" s="29"/>
      <c r="AA4665" s="29"/>
      <c r="AB4665" s="29"/>
      <c r="AG4665" s="40"/>
      <c r="AH4665" s="40"/>
      <c r="AN4665" s="29"/>
      <c r="AO4665" s="29"/>
    </row>
    <row r="4666" spans="5:41" x14ac:dyDescent="0.3">
      <c r="E4666" s="15"/>
      <c r="M4666" s="26"/>
      <c r="V4666" s="37"/>
      <c r="W4666" s="37"/>
      <c r="Z4666" s="29"/>
      <c r="AA4666" s="29"/>
      <c r="AB4666" s="29"/>
      <c r="AG4666" s="40"/>
      <c r="AH4666" s="40"/>
      <c r="AN4666" s="29"/>
      <c r="AO4666" s="29"/>
    </row>
    <row r="4667" spans="5:41" x14ac:dyDescent="0.3">
      <c r="E4667" s="15"/>
      <c r="M4667" s="26"/>
      <c r="V4667" s="37"/>
      <c r="W4667" s="37"/>
      <c r="Z4667" s="29"/>
      <c r="AA4667" s="29"/>
      <c r="AB4667" s="29"/>
      <c r="AG4667" s="40"/>
      <c r="AH4667" s="40"/>
      <c r="AN4667" s="29"/>
      <c r="AO4667" s="29"/>
    </row>
    <row r="4668" spans="5:41" x14ac:dyDescent="0.3">
      <c r="E4668" s="15"/>
      <c r="M4668" s="26"/>
      <c r="V4668" s="37"/>
      <c r="W4668" s="37"/>
      <c r="Z4668" s="29"/>
      <c r="AA4668" s="29"/>
      <c r="AB4668" s="29"/>
      <c r="AG4668" s="40"/>
      <c r="AH4668" s="40"/>
      <c r="AN4668" s="29"/>
      <c r="AO4668" s="29"/>
    </row>
    <row r="4669" spans="5:41" x14ac:dyDescent="0.3">
      <c r="E4669" s="15"/>
      <c r="M4669" s="26"/>
      <c r="V4669" s="37"/>
      <c r="W4669" s="37"/>
      <c r="Z4669" s="29"/>
      <c r="AA4669" s="29"/>
      <c r="AB4669" s="29"/>
      <c r="AG4669" s="40"/>
      <c r="AH4669" s="40"/>
      <c r="AN4669" s="29"/>
      <c r="AO4669" s="29"/>
    </row>
    <row r="4670" spans="5:41" x14ac:dyDescent="0.3">
      <c r="E4670" s="15"/>
      <c r="M4670" s="26"/>
      <c r="V4670" s="37"/>
      <c r="W4670" s="37"/>
      <c r="Z4670" s="29"/>
      <c r="AA4670" s="29"/>
      <c r="AB4670" s="29"/>
      <c r="AG4670" s="40"/>
      <c r="AH4670" s="40"/>
      <c r="AN4670" s="29"/>
      <c r="AO4670" s="29"/>
    </row>
    <row r="4671" spans="5:41" x14ac:dyDescent="0.3">
      <c r="E4671" s="15"/>
      <c r="M4671" s="26"/>
      <c r="V4671" s="37"/>
      <c r="W4671" s="37"/>
      <c r="Z4671" s="29"/>
      <c r="AA4671" s="29"/>
      <c r="AB4671" s="29"/>
      <c r="AG4671" s="40"/>
      <c r="AH4671" s="40"/>
      <c r="AN4671" s="29"/>
      <c r="AO4671" s="29"/>
    </row>
    <row r="4672" spans="5:41" x14ac:dyDescent="0.3">
      <c r="E4672" s="15"/>
      <c r="M4672" s="26"/>
      <c r="V4672" s="37"/>
      <c r="W4672" s="37"/>
      <c r="Z4672" s="29"/>
      <c r="AA4672" s="29"/>
      <c r="AB4672" s="29"/>
      <c r="AG4672" s="40"/>
      <c r="AH4672" s="40"/>
      <c r="AN4672" s="29"/>
      <c r="AO4672" s="29"/>
    </row>
    <row r="4673" spans="5:41" x14ac:dyDescent="0.3">
      <c r="E4673" s="15"/>
      <c r="M4673" s="26"/>
      <c r="V4673" s="37"/>
      <c r="W4673" s="37"/>
      <c r="Z4673" s="29"/>
      <c r="AA4673" s="29"/>
      <c r="AB4673" s="29"/>
      <c r="AG4673" s="40"/>
      <c r="AH4673" s="40"/>
      <c r="AN4673" s="29"/>
      <c r="AO4673" s="29"/>
    </row>
    <row r="4674" spans="5:41" x14ac:dyDescent="0.3">
      <c r="E4674" s="15"/>
      <c r="M4674" s="26"/>
      <c r="V4674" s="37"/>
      <c r="W4674" s="37"/>
      <c r="Z4674" s="29"/>
      <c r="AA4674" s="29"/>
      <c r="AB4674" s="29"/>
      <c r="AG4674" s="40"/>
      <c r="AH4674" s="40"/>
      <c r="AN4674" s="29"/>
      <c r="AO4674" s="29"/>
    </row>
    <row r="4675" spans="5:41" x14ac:dyDescent="0.3">
      <c r="E4675" s="15"/>
      <c r="M4675" s="26"/>
      <c r="V4675" s="37"/>
      <c r="W4675" s="37"/>
      <c r="Z4675" s="29"/>
      <c r="AA4675" s="29"/>
      <c r="AB4675" s="29"/>
      <c r="AG4675" s="40"/>
      <c r="AH4675" s="40"/>
      <c r="AN4675" s="29"/>
      <c r="AO4675" s="29"/>
    </row>
    <row r="4676" spans="5:41" x14ac:dyDescent="0.3">
      <c r="E4676" s="15"/>
      <c r="M4676" s="26"/>
      <c r="V4676" s="37"/>
      <c r="W4676" s="37"/>
      <c r="Z4676" s="29"/>
      <c r="AA4676" s="29"/>
      <c r="AB4676" s="29"/>
      <c r="AG4676" s="40"/>
      <c r="AH4676" s="40"/>
      <c r="AN4676" s="29"/>
      <c r="AO4676" s="29"/>
    </row>
    <row r="4677" spans="5:41" x14ac:dyDescent="0.3">
      <c r="E4677" s="15"/>
      <c r="M4677" s="26"/>
      <c r="V4677" s="37"/>
      <c r="W4677" s="37"/>
      <c r="Z4677" s="29"/>
      <c r="AA4677" s="29"/>
      <c r="AB4677" s="29"/>
      <c r="AG4677" s="40"/>
      <c r="AH4677" s="40"/>
      <c r="AN4677" s="29"/>
      <c r="AO4677" s="29"/>
    </row>
    <row r="4678" spans="5:41" x14ac:dyDescent="0.3">
      <c r="E4678" s="15"/>
      <c r="M4678" s="26"/>
      <c r="V4678" s="37"/>
      <c r="W4678" s="37"/>
      <c r="Z4678" s="29"/>
      <c r="AA4678" s="29"/>
      <c r="AB4678" s="29"/>
      <c r="AG4678" s="40"/>
      <c r="AH4678" s="40"/>
      <c r="AN4678" s="29"/>
      <c r="AO4678" s="29"/>
    </row>
    <row r="4679" spans="5:41" x14ac:dyDescent="0.3">
      <c r="E4679" s="15"/>
      <c r="M4679" s="26"/>
      <c r="V4679" s="37"/>
      <c r="W4679" s="37"/>
      <c r="Z4679" s="29"/>
      <c r="AA4679" s="29"/>
      <c r="AB4679" s="29"/>
      <c r="AG4679" s="40"/>
      <c r="AH4679" s="40"/>
      <c r="AN4679" s="29"/>
      <c r="AO4679" s="29"/>
    </row>
    <row r="4680" spans="5:41" x14ac:dyDescent="0.3">
      <c r="E4680" s="15"/>
      <c r="M4680" s="26"/>
      <c r="V4680" s="37"/>
      <c r="W4680" s="37"/>
      <c r="Z4680" s="29"/>
      <c r="AA4680" s="29"/>
      <c r="AB4680" s="29"/>
      <c r="AG4680" s="40"/>
      <c r="AH4680" s="40"/>
      <c r="AN4680" s="29"/>
      <c r="AO4680" s="29"/>
    </row>
    <row r="4681" spans="5:41" x14ac:dyDescent="0.3">
      <c r="E4681" s="15"/>
      <c r="M4681" s="26"/>
      <c r="V4681" s="37"/>
      <c r="W4681" s="37"/>
      <c r="Z4681" s="29"/>
      <c r="AA4681" s="29"/>
      <c r="AB4681" s="29"/>
      <c r="AG4681" s="40"/>
      <c r="AH4681" s="40"/>
      <c r="AN4681" s="29"/>
      <c r="AO4681" s="29"/>
    </row>
    <row r="4682" spans="5:41" x14ac:dyDescent="0.3">
      <c r="E4682" s="15"/>
      <c r="M4682" s="26"/>
      <c r="V4682" s="37"/>
      <c r="W4682" s="37"/>
      <c r="Z4682" s="29"/>
      <c r="AA4682" s="29"/>
      <c r="AB4682" s="29"/>
      <c r="AG4682" s="40"/>
      <c r="AH4682" s="40"/>
      <c r="AN4682" s="29"/>
      <c r="AO4682" s="29"/>
    </row>
    <row r="4683" spans="5:41" x14ac:dyDescent="0.3">
      <c r="E4683" s="15"/>
      <c r="M4683" s="26"/>
      <c r="V4683" s="37"/>
      <c r="W4683" s="37"/>
      <c r="Z4683" s="29"/>
      <c r="AA4683" s="29"/>
      <c r="AB4683" s="29"/>
      <c r="AG4683" s="40"/>
      <c r="AH4683" s="40"/>
      <c r="AN4683" s="29"/>
      <c r="AO4683" s="29"/>
    </row>
    <row r="4684" spans="5:41" x14ac:dyDescent="0.3">
      <c r="E4684" s="15"/>
      <c r="M4684" s="26"/>
      <c r="V4684" s="37"/>
      <c r="W4684" s="37"/>
      <c r="Z4684" s="29"/>
      <c r="AA4684" s="29"/>
      <c r="AB4684" s="29"/>
      <c r="AG4684" s="40"/>
      <c r="AH4684" s="40"/>
      <c r="AN4684" s="29"/>
      <c r="AO4684" s="29"/>
    </row>
    <row r="4685" spans="5:41" x14ac:dyDescent="0.3">
      <c r="E4685" s="15"/>
      <c r="M4685" s="26"/>
      <c r="V4685" s="37"/>
      <c r="W4685" s="37"/>
      <c r="Z4685" s="29"/>
      <c r="AA4685" s="29"/>
      <c r="AB4685" s="29"/>
      <c r="AG4685" s="40"/>
      <c r="AH4685" s="40"/>
      <c r="AN4685" s="29"/>
      <c r="AO4685" s="29"/>
    </row>
    <row r="4686" spans="5:41" x14ac:dyDescent="0.3">
      <c r="E4686" s="15"/>
      <c r="M4686" s="26"/>
      <c r="V4686" s="37"/>
      <c r="W4686" s="37"/>
      <c r="Z4686" s="29"/>
      <c r="AA4686" s="29"/>
      <c r="AB4686" s="29"/>
      <c r="AG4686" s="40"/>
      <c r="AH4686" s="40"/>
      <c r="AN4686" s="29"/>
      <c r="AO4686" s="29"/>
    </row>
    <row r="4687" spans="5:41" x14ac:dyDescent="0.3">
      <c r="E4687" s="15"/>
      <c r="M4687" s="26"/>
      <c r="V4687" s="37"/>
      <c r="W4687" s="37"/>
      <c r="Z4687" s="29"/>
      <c r="AA4687" s="29"/>
      <c r="AB4687" s="29"/>
      <c r="AG4687" s="40"/>
      <c r="AH4687" s="40"/>
      <c r="AN4687" s="29"/>
      <c r="AO4687" s="29"/>
    </row>
    <row r="4688" spans="5:41" x14ac:dyDescent="0.3">
      <c r="E4688" s="15"/>
      <c r="M4688" s="26"/>
      <c r="V4688" s="37"/>
      <c r="W4688" s="37"/>
      <c r="Z4688" s="29"/>
      <c r="AA4688" s="29"/>
      <c r="AB4688" s="29"/>
      <c r="AG4688" s="40"/>
      <c r="AH4688" s="40"/>
      <c r="AN4688" s="29"/>
      <c r="AO4688" s="29"/>
    </row>
    <row r="4689" spans="5:41" x14ac:dyDescent="0.3">
      <c r="E4689" s="15"/>
      <c r="M4689" s="26"/>
      <c r="V4689" s="37"/>
      <c r="W4689" s="37"/>
      <c r="Z4689" s="29"/>
      <c r="AA4689" s="29"/>
      <c r="AB4689" s="29"/>
      <c r="AG4689" s="40"/>
      <c r="AH4689" s="40"/>
      <c r="AN4689" s="29"/>
      <c r="AO4689" s="29"/>
    </row>
    <row r="4690" spans="5:41" x14ac:dyDescent="0.3">
      <c r="E4690" s="15"/>
      <c r="M4690" s="26"/>
      <c r="V4690" s="37"/>
      <c r="W4690" s="37"/>
      <c r="Z4690" s="29"/>
      <c r="AA4690" s="29"/>
      <c r="AB4690" s="29"/>
      <c r="AG4690" s="40"/>
      <c r="AH4690" s="40"/>
      <c r="AN4690" s="29"/>
      <c r="AO4690" s="29"/>
    </row>
    <row r="4691" spans="5:41" x14ac:dyDescent="0.3">
      <c r="E4691" s="15"/>
      <c r="M4691" s="26"/>
      <c r="V4691" s="37"/>
      <c r="W4691" s="37"/>
      <c r="Z4691" s="29"/>
      <c r="AA4691" s="29"/>
      <c r="AB4691" s="29"/>
      <c r="AG4691" s="40"/>
      <c r="AH4691" s="40"/>
      <c r="AN4691" s="29"/>
      <c r="AO4691" s="29"/>
    </row>
    <row r="4692" spans="5:41" x14ac:dyDescent="0.3">
      <c r="E4692" s="15"/>
      <c r="M4692" s="26"/>
      <c r="V4692" s="37"/>
      <c r="W4692" s="37"/>
      <c r="Z4692" s="29"/>
      <c r="AA4692" s="29"/>
      <c r="AB4692" s="29"/>
      <c r="AG4692" s="40"/>
      <c r="AH4692" s="40"/>
      <c r="AN4692" s="29"/>
      <c r="AO4692" s="29"/>
    </row>
    <row r="4693" spans="5:41" x14ac:dyDescent="0.3">
      <c r="E4693" s="15"/>
      <c r="M4693" s="26"/>
      <c r="V4693" s="37"/>
      <c r="W4693" s="37"/>
      <c r="Z4693" s="29"/>
      <c r="AA4693" s="29"/>
      <c r="AB4693" s="29"/>
      <c r="AG4693" s="40"/>
      <c r="AH4693" s="40"/>
      <c r="AN4693" s="29"/>
      <c r="AO4693" s="29"/>
    </row>
    <row r="4694" spans="5:41" x14ac:dyDescent="0.3">
      <c r="E4694" s="15"/>
      <c r="M4694" s="26"/>
      <c r="V4694" s="37"/>
      <c r="W4694" s="37"/>
      <c r="Z4694" s="29"/>
      <c r="AA4694" s="29"/>
      <c r="AB4694" s="29"/>
      <c r="AG4694" s="40"/>
      <c r="AH4694" s="40"/>
      <c r="AN4694" s="29"/>
      <c r="AO4694" s="29"/>
    </row>
    <row r="4695" spans="5:41" x14ac:dyDescent="0.3">
      <c r="E4695" s="15"/>
      <c r="M4695" s="26"/>
      <c r="V4695" s="37"/>
      <c r="W4695" s="37"/>
      <c r="Z4695" s="29"/>
      <c r="AA4695" s="29"/>
      <c r="AB4695" s="29"/>
      <c r="AG4695" s="40"/>
      <c r="AH4695" s="40"/>
      <c r="AN4695" s="29"/>
      <c r="AO4695" s="29"/>
    </row>
    <row r="4696" spans="5:41" x14ac:dyDescent="0.3">
      <c r="E4696" s="15"/>
      <c r="M4696" s="26"/>
      <c r="V4696" s="37"/>
      <c r="W4696" s="37"/>
      <c r="Z4696" s="29"/>
      <c r="AA4696" s="29"/>
      <c r="AB4696" s="29"/>
      <c r="AG4696" s="40"/>
      <c r="AH4696" s="40"/>
      <c r="AN4696" s="29"/>
      <c r="AO4696" s="29"/>
    </row>
    <row r="4697" spans="5:41" x14ac:dyDescent="0.3">
      <c r="E4697" s="15"/>
      <c r="M4697" s="26"/>
      <c r="V4697" s="37"/>
      <c r="W4697" s="37"/>
      <c r="Z4697" s="29"/>
      <c r="AA4697" s="29"/>
      <c r="AB4697" s="29"/>
      <c r="AG4697" s="40"/>
      <c r="AH4697" s="40"/>
      <c r="AN4697" s="29"/>
      <c r="AO4697" s="29"/>
    </row>
    <row r="4698" spans="5:41" x14ac:dyDescent="0.3">
      <c r="E4698" s="15"/>
      <c r="M4698" s="26"/>
      <c r="V4698" s="37"/>
      <c r="W4698" s="37"/>
      <c r="Z4698" s="29"/>
      <c r="AA4698" s="29"/>
      <c r="AB4698" s="29"/>
      <c r="AG4698" s="40"/>
      <c r="AH4698" s="40"/>
      <c r="AN4698" s="29"/>
      <c r="AO4698" s="29"/>
    </row>
    <row r="4699" spans="5:41" x14ac:dyDescent="0.3">
      <c r="E4699" s="15"/>
      <c r="M4699" s="26"/>
      <c r="V4699" s="37"/>
      <c r="W4699" s="37"/>
      <c r="Z4699" s="29"/>
      <c r="AA4699" s="29"/>
      <c r="AB4699" s="29"/>
      <c r="AG4699" s="40"/>
      <c r="AH4699" s="40"/>
      <c r="AN4699" s="29"/>
      <c r="AO4699" s="29"/>
    </row>
    <row r="4700" spans="5:41" x14ac:dyDescent="0.3">
      <c r="E4700" s="15"/>
      <c r="M4700" s="26"/>
      <c r="V4700" s="37"/>
      <c r="W4700" s="37"/>
      <c r="Z4700" s="29"/>
      <c r="AA4700" s="29"/>
      <c r="AB4700" s="29"/>
      <c r="AG4700" s="40"/>
      <c r="AH4700" s="40"/>
      <c r="AN4700" s="29"/>
      <c r="AO4700" s="29"/>
    </row>
    <row r="4701" spans="5:41" x14ac:dyDescent="0.3">
      <c r="E4701" s="15"/>
      <c r="M4701" s="26"/>
      <c r="V4701" s="37"/>
      <c r="W4701" s="37"/>
      <c r="Z4701" s="29"/>
      <c r="AA4701" s="29"/>
      <c r="AB4701" s="29"/>
      <c r="AG4701" s="40"/>
      <c r="AH4701" s="40"/>
      <c r="AN4701" s="29"/>
      <c r="AO4701" s="29"/>
    </row>
    <row r="4702" spans="5:41" x14ac:dyDescent="0.3">
      <c r="E4702" s="15"/>
      <c r="M4702" s="26"/>
      <c r="V4702" s="37"/>
      <c r="W4702" s="37"/>
      <c r="Z4702" s="29"/>
      <c r="AA4702" s="29"/>
      <c r="AB4702" s="29"/>
      <c r="AG4702" s="40"/>
      <c r="AH4702" s="40"/>
      <c r="AN4702" s="29"/>
      <c r="AO4702" s="29"/>
    </row>
    <row r="4703" spans="5:41" x14ac:dyDescent="0.3">
      <c r="E4703" s="15"/>
      <c r="M4703" s="26"/>
      <c r="V4703" s="37"/>
      <c r="W4703" s="37"/>
      <c r="Z4703" s="29"/>
      <c r="AA4703" s="29"/>
      <c r="AB4703" s="29"/>
      <c r="AG4703" s="40"/>
      <c r="AH4703" s="40"/>
      <c r="AN4703" s="29"/>
      <c r="AO4703" s="29"/>
    </row>
    <row r="4704" spans="5:41" x14ac:dyDescent="0.3">
      <c r="E4704" s="15"/>
      <c r="M4704" s="26"/>
      <c r="V4704" s="37"/>
      <c r="W4704" s="37"/>
      <c r="Z4704" s="29"/>
      <c r="AA4704" s="29"/>
      <c r="AB4704" s="29"/>
      <c r="AG4704" s="40"/>
      <c r="AH4704" s="40"/>
      <c r="AN4704" s="29"/>
      <c r="AO4704" s="29"/>
    </row>
    <row r="4705" spans="5:41" x14ac:dyDescent="0.3">
      <c r="E4705" s="15"/>
      <c r="M4705" s="26"/>
      <c r="V4705" s="37"/>
      <c r="W4705" s="37"/>
      <c r="Z4705" s="29"/>
      <c r="AA4705" s="29"/>
      <c r="AB4705" s="29"/>
      <c r="AG4705" s="40"/>
      <c r="AH4705" s="40"/>
      <c r="AN4705" s="29"/>
      <c r="AO4705" s="29"/>
    </row>
    <row r="4706" spans="5:41" x14ac:dyDescent="0.3">
      <c r="E4706" s="15"/>
      <c r="M4706" s="26"/>
      <c r="V4706" s="37"/>
      <c r="W4706" s="37"/>
      <c r="Z4706" s="29"/>
      <c r="AA4706" s="29"/>
      <c r="AB4706" s="29"/>
      <c r="AG4706" s="40"/>
      <c r="AH4706" s="40"/>
      <c r="AN4706" s="29"/>
      <c r="AO4706" s="29"/>
    </row>
    <row r="4707" spans="5:41" x14ac:dyDescent="0.3">
      <c r="E4707" s="15"/>
      <c r="M4707" s="26"/>
      <c r="V4707" s="37"/>
      <c r="W4707" s="37"/>
      <c r="Z4707" s="29"/>
      <c r="AA4707" s="29"/>
      <c r="AB4707" s="29"/>
      <c r="AG4707" s="40"/>
      <c r="AH4707" s="40"/>
      <c r="AN4707" s="29"/>
      <c r="AO4707" s="29"/>
    </row>
    <row r="4708" spans="5:41" x14ac:dyDescent="0.3">
      <c r="E4708" s="15"/>
      <c r="M4708" s="26"/>
      <c r="V4708" s="37"/>
      <c r="W4708" s="37"/>
      <c r="Z4708" s="29"/>
      <c r="AA4708" s="29"/>
      <c r="AB4708" s="29"/>
      <c r="AG4708" s="40"/>
      <c r="AH4708" s="40"/>
      <c r="AN4708" s="29"/>
      <c r="AO4708" s="29"/>
    </row>
    <row r="4709" spans="5:41" x14ac:dyDescent="0.3">
      <c r="E4709" s="15"/>
      <c r="M4709" s="26"/>
      <c r="V4709" s="37"/>
      <c r="W4709" s="37"/>
      <c r="Z4709" s="29"/>
      <c r="AA4709" s="29"/>
      <c r="AB4709" s="29"/>
      <c r="AG4709" s="40"/>
      <c r="AH4709" s="40"/>
      <c r="AN4709" s="29"/>
      <c r="AO4709" s="29"/>
    </row>
    <row r="4710" spans="5:41" x14ac:dyDescent="0.3">
      <c r="E4710" s="15"/>
      <c r="M4710" s="26"/>
      <c r="V4710" s="37"/>
      <c r="W4710" s="37"/>
      <c r="Z4710" s="29"/>
      <c r="AA4710" s="29"/>
      <c r="AB4710" s="29"/>
      <c r="AG4710" s="40"/>
      <c r="AH4710" s="40"/>
      <c r="AN4710" s="29"/>
      <c r="AO4710" s="29"/>
    </row>
    <row r="4711" spans="5:41" x14ac:dyDescent="0.3">
      <c r="E4711" s="15"/>
      <c r="M4711" s="26"/>
      <c r="V4711" s="37"/>
      <c r="W4711" s="37"/>
      <c r="Z4711" s="29"/>
      <c r="AA4711" s="29"/>
      <c r="AB4711" s="29"/>
      <c r="AG4711" s="40"/>
      <c r="AH4711" s="40"/>
      <c r="AN4711" s="29"/>
      <c r="AO4711" s="29"/>
    </row>
    <row r="4712" spans="5:41" x14ac:dyDescent="0.3">
      <c r="E4712" s="15"/>
      <c r="M4712" s="26"/>
      <c r="V4712" s="37"/>
      <c r="W4712" s="37"/>
      <c r="Z4712" s="29"/>
      <c r="AA4712" s="29"/>
      <c r="AB4712" s="29"/>
      <c r="AG4712" s="40"/>
      <c r="AH4712" s="40"/>
      <c r="AN4712" s="29"/>
      <c r="AO4712" s="29"/>
    </row>
    <row r="4713" spans="5:41" x14ac:dyDescent="0.3">
      <c r="E4713" s="15"/>
      <c r="M4713" s="26"/>
      <c r="V4713" s="37"/>
      <c r="W4713" s="37"/>
      <c r="Z4713" s="29"/>
      <c r="AA4713" s="29"/>
      <c r="AB4713" s="29"/>
      <c r="AG4713" s="40"/>
      <c r="AH4713" s="40"/>
      <c r="AN4713" s="29"/>
      <c r="AO4713" s="29"/>
    </row>
    <row r="4714" spans="5:41" x14ac:dyDescent="0.3">
      <c r="E4714" s="15"/>
      <c r="M4714" s="26"/>
      <c r="V4714" s="37"/>
      <c r="W4714" s="37"/>
      <c r="Z4714" s="29"/>
      <c r="AA4714" s="29"/>
      <c r="AB4714" s="29"/>
      <c r="AG4714" s="40"/>
      <c r="AH4714" s="40"/>
      <c r="AN4714" s="29"/>
      <c r="AO4714" s="29"/>
    </row>
    <row r="4715" spans="5:41" x14ac:dyDescent="0.3">
      <c r="E4715" s="15"/>
      <c r="M4715" s="26"/>
      <c r="V4715" s="37"/>
      <c r="W4715" s="37"/>
      <c r="Z4715" s="29"/>
      <c r="AA4715" s="29"/>
      <c r="AB4715" s="29"/>
      <c r="AG4715" s="40"/>
      <c r="AH4715" s="40"/>
      <c r="AN4715" s="29"/>
      <c r="AO4715" s="29"/>
    </row>
    <row r="4716" spans="5:41" x14ac:dyDescent="0.3">
      <c r="E4716" s="15"/>
      <c r="M4716" s="26"/>
      <c r="V4716" s="37"/>
      <c r="W4716" s="37"/>
      <c r="Z4716" s="29"/>
      <c r="AA4716" s="29"/>
      <c r="AB4716" s="29"/>
      <c r="AG4716" s="40"/>
      <c r="AH4716" s="40"/>
      <c r="AN4716" s="29"/>
      <c r="AO4716" s="29"/>
    </row>
    <row r="4717" spans="5:41" x14ac:dyDescent="0.3">
      <c r="E4717" s="15"/>
      <c r="M4717" s="26"/>
      <c r="V4717" s="37"/>
      <c r="W4717" s="37"/>
      <c r="Z4717" s="29"/>
      <c r="AA4717" s="29"/>
      <c r="AB4717" s="29"/>
      <c r="AG4717" s="40"/>
      <c r="AH4717" s="40"/>
      <c r="AN4717" s="29"/>
      <c r="AO4717" s="29"/>
    </row>
    <row r="4718" spans="5:41" x14ac:dyDescent="0.3">
      <c r="E4718" s="15"/>
      <c r="M4718" s="26"/>
      <c r="V4718" s="37"/>
      <c r="W4718" s="37"/>
      <c r="Z4718" s="29"/>
      <c r="AA4718" s="29"/>
      <c r="AB4718" s="29"/>
      <c r="AG4718" s="40"/>
      <c r="AH4718" s="40"/>
      <c r="AN4718" s="29"/>
      <c r="AO4718" s="29"/>
    </row>
    <row r="4719" spans="5:41" x14ac:dyDescent="0.3">
      <c r="E4719" s="15"/>
      <c r="M4719" s="26"/>
      <c r="V4719" s="37"/>
      <c r="W4719" s="37"/>
      <c r="Z4719" s="29"/>
      <c r="AA4719" s="29"/>
      <c r="AB4719" s="29"/>
      <c r="AG4719" s="40"/>
      <c r="AH4719" s="40"/>
      <c r="AN4719" s="29"/>
      <c r="AO4719" s="29"/>
    </row>
    <row r="4720" spans="5:41" x14ac:dyDescent="0.3">
      <c r="E4720" s="15"/>
      <c r="M4720" s="26"/>
      <c r="V4720" s="37"/>
      <c r="W4720" s="37"/>
      <c r="Z4720" s="29"/>
      <c r="AA4720" s="29"/>
      <c r="AB4720" s="29"/>
      <c r="AG4720" s="40"/>
      <c r="AH4720" s="40"/>
      <c r="AN4720" s="29"/>
      <c r="AO4720" s="29"/>
    </row>
    <row r="4721" spans="5:41" x14ac:dyDescent="0.3">
      <c r="E4721" s="15"/>
      <c r="M4721" s="26"/>
      <c r="V4721" s="37"/>
      <c r="W4721" s="37"/>
      <c r="Z4721" s="29"/>
      <c r="AA4721" s="29"/>
      <c r="AB4721" s="29"/>
      <c r="AG4721" s="40"/>
      <c r="AH4721" s="40"/>
      <c r="AN4721" s="29"/>
      <c r="AO4721" s="29"/>
    </row>
    <row r="4722" spans="5:41" x14ac:dyDescent="0.3">
      <c r="E4722" s="15"/>
      <c r="M4722" s="26"/>
      <c r="V4722" s="37"/>
      <c r="W4722" s="37"/>
      <c r="Z4722" s="29"/>
      <c r="AA4722" s="29"/>
      <c r="AB4722" s="29"/>
      <c r="AG4722" s="40"/>
      <c r="AH4722" s="40"/>
      <c r="AN4722" s="29"/>
      <c r="AO4722" s="29"/>
    </row>
    <row r="4723" spans="5:41" x14ac:dyDescent="0.3">
      <c r="E4723" s="15"/>
      <c r="M4723" s="26"/>
      <c r="V4723" s="37"/>
      <c r="W4723" s="37"/>
      <c r="Z4723" s="29"/>
      <c r="AA4723" s="29"/>
      <c r="AB4723" s="29"/>
      <c r="AG4723" s="40"/>
      <c r="AH4723" s="40"/>
      <c r="AN4723" s="29"/>
      <c r="AO4723" s="29"/>
    </row>
    <row r="4724" spans="5:41" x14ac:dyDescent="0.3">
      <c r="E4724" s="15"/>
      <c r="M4724" s="26"/>
      <c r="V4724" s="37"/>
      <c r="W4724" s="37"/>
      <c r="Z4724" s="29"/>
      <c r="AA4724" s="29"/>
      <c r="AB4724" s="29"/>
      <c r="AG4724" s="40"/>
      <c r="AH4724" s="40"/>
      <c r="AN4724" s="29"/>
      <c r="AO4724" s="29"/>
    </row>
    <row r="4725" spans="5:41" x14ac:dyDescent="0.3">
      <c r="E4725" s="15"/>
      <c r="M4725" s="26"/>
      <c r="V4725" s="37"/>
      <c r="W4725" s="37"/>
      <c r="Z4725" s="29"/>
      <c r="AA4725" s="29"/>
      <c r="AB4725" s="29"/>
      <c r="AG4725" s="40"/>
      <c r="AH4725" s="40"/>
      <c r="AN4725" s="29"/>
      <c r="AO4725" s="29"/>
    </row>
    <row r="4726" spans="5:41" x14ac:dyDescent="0.3">
      <c r="E4726" s="15"/>
      <c r="M4726" s="26"/>
      <c r="V4726" s="37"/>
      <c r="W4726" s="37"/>
      <c r="Z4726" s="29"/>
      <c r="AA4726" s="29"/>
      <c r="AB4726" s="29"/>
      <c r="AG4726" s="40"/>
      <c r="AH4726" s="40"/>
      <c r="AN4726" s="29"/>
      <c r="AO4726" s="29"/>
    </row>
    <row r="4727" spans="5:41" x14ac:dyDescent="0.3">
      <c r="E4727" s="15"/>
      <c r="M4727" s="26"/>
      <c r="V4727" s="37"/>
      <c r="W4727" s="37"/>
      <c r="Z4727" s="29"/>
      <c r="AA4727" s="29"/>
      <c r="AB4727" s="29"/>
      <c r="AG4727" s="40"/>
      <c r="AH4727" s="40"/>
      <c r="AN4727" s="29"/>
      <c r="AO4727" s="29"/>
    </row>
    <row r="4728" spans="5:41" x14ac:dyDescent="0.3">
      <c r="E4728" s="15"/>
      <c r="M4728" s="26"/>
      <c r="V4728" s="37"/>
      <c r="W4728" s="37"/>
      <c r="Z4728" s="29"/>
      <c r="AA4728" s="29"/>
      <c r="AB4728" s="29"/>
      <c r="AG4728" s="40"/>
      <c r="AH4728" s="40"/>
      <c r="AN4728" s="29"/>
      <c r="AO4728" s="29"/>
    </row>
    <row r="4729" spans="5:41" x14ac:dyDescent="0.3">
      <c r="E4729" s="15"/>
      <c r="M4729" s="26"/>
      <c r="V4729" s="37"/>
      <c r="W4729" s="37"/>
      <c r="Z4729" s="29"/>
      <c r="AA4729" s="29"/>
      <c r="AB4729" s="29"/>
      <c r="AG4729" s="40"/>
      <c r="AH4729" s="40"/>
      <c r="AN4729" s="29"/>
      <c r="AO4729" s="29"/>
    </row>
    <row r="4730" spans="5:41" x14ac:dyDescent="0.3">
      <c r="E4730" s="15"/>
      <c r="M4730" s="26"/>
      <c r="V4730" s="37"/>
      <c r="W4730" s="37"/>
      <c r="Z4730" s="29"/>
      <c r="AA4730" s="29"/>
      <c r="AB4730" s="29"/>
      <c r="AG4730" s="40"/>
      <c r="AH4730" s="40"/>
      <c r="AN4730" s="29"/>
      <c r="AO4730" s="29"/>
    </row>
    <row r="4731" spans="5:41" x14ac:dyDescent="0.3">
      <c r="E4731" s="15"/>
      <c r="M4731" s="26"/>
      <c r="V4731" s="37"/>
      <c r="W4731" s="37"/>
      <c r="Z4731" s="29"/>
      <c r="AA4731" s="29"/>
      <c r="AB4731" s="29"/>
      <c r="AG4731" s="40"/>
      <c r="AH4731" s="40"/>
      <c r="AN4731" s="29"/>
      <c r="AO4731" s="29"/>
    </row>
    <row r="4732" spans="5:41" x14ac:dyDescent="0.3">
      <c r="E4732" s="15"/>
      <c r="M4732" s="26"/>
      <c r="V4732" s="37"/>
      <c r="W4732" s="37"/>
      <c r="Z4732" s="29"/>
      <c r="AA4732" s="29"/>
      <c r="AB4732" s="29"/>
      <c r="AG4732" s="40"/>
      <c r="AH4732" s="40"/>
      <c r="AN4732" s="29"/>
      <c r="AO4732" s="29"/>
    </row>
    <row r="4733" spans="5:41" x14ac:dyDescent="0.3">
      <c r="E4733" s="15"/>
      <c r="M4733" s="26"/>
      <c r="V4733" s="37"/>
      <c r="W4733" s="37"/>
      <c r="Z4733" s="29"/>
      <c r="AA4733" s="29"/>
      <c r="AB4733" s="29"/>
      <c r="AG4733" s="40"/>
      <c r="AH4733" s="40"/>
      <c r="AN4733" s="29"/>
      <c r="AO4733" s="29"/>
    </row>
    <row r="4734" spans="5:41" x14ac:dyDescent="0.3">
      <c r="E4734" s="15"/>
      <c r="M4734" s="26"/>
      <c r="V4734" s="37"/>
      <c r="W4734" s="37"/>
      <c r="Z4734" s="29"/>
      <c r="AA4734" s="29"/>
      <c r="AB4734" s="29"/>
      <c r="AG4734" s="40"/>
      <c r="AH4734" s="40"/>
      <c r="AN4734" s="29"/>
      <c r="AO4734" s="29"/>
    </row>
    <row r="4735" spans="5:41" x14ac:dyDescent="0.3">
      <c r="E4735" s="15"/>
      <c r="M4735" s="26"/>
      <c r="V4735" s="37"/>
      <c r="W4735" s="37"/>
      <c r="Z4735" s="29"/>
      <c r="AA4735" s="29"/>
      <c r="AB4735" s="29"/>
      <c r="AG4735" s="40"/>
      <c r="AH4735" s="40"/>
      <c r="AN4735" s="29"/>
      <c r="AO4735" s="29"/>
    </row>
    <row r="4736" spans="5:41" x14ac:dyDescent="0.3">
      <c r="E4736" s="15"/>
      <c r="M4736" s="26"/>
      <c r="V4736" s="37"/>
      <c r="W4736" s="37"/>
      <c r="Z4736" s="29"/>
      <c r="AA4736" s="29"/>
      <c r="AB4736" s="29"/>
      <c r="AG4736" s="40"/>
      <c r="AH4736" s="40"/>
      <c r="AN4736" s="29"/>
      <c r="AO4736" s="29"/>
    </row>
    <row r="4737" spans="5:41" x14ac:dyDescent="0.3">
      <c r="E4737" s="15"/>
      <c r="M4737" s="26"/>
      <c r="V4737" s="37"/>
      <c r="W4737" s="37"/>
      <c r="Z4737" s="29"/>
      <c r="AA4737" s="29"/>
      <c r="AB4737" s="29"/>
      <c r="AG4737" s="40"/>
      <c r="AH4737" s="40"/>
      <c r="AN4737" s="29"/>
      <c r="AO4737" s="29"/>
    </row>
    <row r="4738" spans="5:41" x14ac:dyDescent="0.3">
      <c r="E4738" s="15"/>
      <c r="M4738" s="26"/>
      <c r="V4738" s="37"/>
      <c r="W4738" s="37"/>
      <c r="Z4738" s="29"/>
      <c r="AA4738" s="29"/>
      <c r="AB4738" s="29"/>
      <c r="AG4738" s="40"/>
      <c r="AH4738" s="40"/>
      <c r="AN4738" s="29"/>
      <c r="AO4738" s="29"/>
    </row>
    <row r="4739" spans="5:41" x14ac:dyDescent="0.3">
      <c r="E4739" s="15"/>
      <c r="M4739" s="26"/>
      <c r="V4739" s="37"/>
      <c r="W4739" s="37"/>
      <c r="Z4739" s="29"/>
      <c r="AA4739" s="29"/>
      <c r="AB4739" s="29"/>
      <c r="AG4739" s="40"/>
      <c r="AH4739" s="40"/>
      <c r="AN4739" s="29"/>
      <c r="AO4739" s="29"/>
    </row>
    <row r="4740" spans="5:41" x14ac:dyDescent="0.3">
      <c r="E4740" s="15"/>
      <c r="M4740" s="26"/>
      <c r="V4740" s="37"/>
      <c r="W4740" s="37"/>
      <c r="Z4740" s="29"/>
      <c r="AA4740" s="29"/>
      <c r="AB4740" s="29"/>
      <c r="AG4740" s="40"/>
      <c r="AH4740" s="40"/>
      <c r="AN4740" s="29"/>
      <c r="AO4740" s="29"/>
    </row>
    <row r="4741" spans="5:41" x14ac:dyDescent="0.3">
      <c r="E4741" s="15"/>
      <c r="M4741" s="26"/>
      <c r="V4741" s="37"/>
      <c r="W4741" s="37"/>
      <c r="Z4741" s="29"/>
      <c r="AA4741" s="29"/>
      <c r="AB4741" s="29"/>
      <c r="AG4741" s="40"/>
      <c r="AH4741" s="40"/>
      <c r="AN4741" s="29"/>
      <c r="AO4741" s="29"/>
    </row>
    <row r="4742" spans="5:41" x14ac:dyDescent="0.3">
      <c r="E4742" s="15"/>
      <c r="M4742" s="26"/>
      <c r="V4742" s="37"/>
      <c r="W4742" s="37"/>
      <c r="Z4742" s="29"/>
      <c r="AA4742" s="29"/>
      <c r="AB4742" s="29"/>
      <c r="AG4742" s="40"/>
      <c r="AH4742" s="40"/>
      <c r="AN4742" s="29"/>
      <c r="AO4742" s="29"/>
    </row>
    <row r="4743" spans="5:41" x14ac:dyDescent="0.3">
      <c r="E4743" s="15"/>
      <c r="M4743" s="26"/>
      <c r="V4743" s="37"/>
      <c r="W4743" s="37"/>
      <c r="Z4743" s="29"/>
      <c r="AA4743" s="29"/>
      <c r="AB4743" s="29"/>
      <c r="AG4743" s="40"/>
      <c r="AH4743" s="40"/>
      <c r="AN4743" s="29"/>
      <c r="AO4743" s="29"/>
    </row>
    <row r="4744" spans="5:41" x14ac:dyDescent="0.3">
      <c r="E4744" s="15"/>
      <c r="M4744" s="26"/>
      <c r="V4744" s="37"/>
      <c r="W4744" s="37"/>
      <c r="Z4744" s="29"/>
      <c r="AA4744" s="29"/>
      <c r="AB4744" s="29"/>
      <c r="AG4744" s="40"/>
      <c r="AH4744" s="40"/>
      <c r="AN4744" s="29"/>
      <c r="AO4744" s="29"/>
    </row>
    <row r="4745" spans="5:41" x14ac:dyDescent="0.3">
      <c r="E4745" s="15"/>
      <c r="M4745" s="26"/>
      <c r="V4745" s="37"/>
      <c r="W4745" s="37"/>
      <c r="Z4745" s="29"/>
      <c r="AA4745" s="29"/>
      <c r="AB4745" s="29"/>
      <c r="AG4745" s="40"/>
      <c r="AH4745" s="40"/>
      <c r="AN4745" s="29"/>
      <c r="AO4745" s="29"/>
    </row>
    <row r="4746" spans="5:41" x14ac:dyDescent="0.3">
      <c r="E4746" s="15"/>
      <c r="M4746" s="26"/>
      <c r="V4746" s="37"/>
      <c r="W4746" s="37"/>
      <c r="Z4746" s="29"/>
      <c r="AA4746" s="29"/>
      <c r="AB4746" s="29"/>
      <c r="AG4746" s="40"/>
      <c r="AH4746" s="40"/>
      <c r="AN4746" s="29"/>
      <c r="AO4746" s="29"/>
    </row>
    <row r="4747" spans="5:41" x14ac:dyDescent="0.3">
      <c r="E4747" s="15"/>
      <c r="M4747" s="26"/>
      <c r="V4747" s="37"/>
      <c r="W4747" s="37"/>
      <c r="Z4747" s="29"/>
      <c r="AA4747" s="29"/>
      <c r="AB4747" s="29"/>
      <c r="AG4747" s="40"/>
      <c r="AH4747" s="40"/>
      <c r="AN4747" s="29"/>
      <c r="AO4747" s="29"/>
    </row>
    <row r="4748" spans="5:41" x14ac:dyDescent="0.3">
      <c r="E4748" s="15"/>
      <c r="M4748" s="26"/>
      <c r="V4748" s="37"/>
      <c r="W4748" s="37"/>
      <c r="Z4748" s="29"/>
      <c r="AA4748" s="29"/>
      <c r="AB4748" s="29"/>
      <c r="AG4748" s="40"/>
      <c r="AH4748" s="40"/>
      <c r="AN4748" s="29"/>
      <c r="AO4748" s="29"/>
    </row>
    <row r="4749" spans="5:41" x14ac:dyDescent="0.3">
      <c r="E4749" s="15"/>
      <c r="M4749" s="26"/>
      <c r="V4749" s="37"/>
      <c r="W4749" s="37"/>
      <c r="Z4749" s="29"/>
      <c r="AA4749" s="29"/>
      <c r="AB4749" s="29"/>
      <c r="AG4749" s="40"/>
      <c r="AH4749" s="40"/>
      <c r="AN4749" s="29"/>
      <c r="AO4749" s="29"/>
    </row>
    <row r="4750" spans="5:41" x14ac:dyDescent="0.3">
      <c r="E4750" s="15"/>
      <c r="M4750" s="26"/>
      <c r="V4750" s="37"/>
      <c r="W4750" s="37"/>
      <c r="Z4750" s="29"/>
      <c r="AA4750" s="29"/>
      <c r="AB4750" s="29"/>
      <c r="AG4750" s="40"/>
      <c r="AH4750" s="40"/>
      <c r="AN4750" s="29"/>
      <c r="AO4750" s="29"/>
    </row>
    <row r="4751" spans="5:41" x14ac:dyDescent="0.3">
      <c r="E4751" s="15"/>
      <c r="M4751" s="26"/>
      <c r="V4751" s="37"/>
      <c r="W4751" s="37"/>
      <c r="Z4751" s="29"/>
      <c r="AA4751" s="29"/>
      <c r="AB4751" s="29"/>
      <c r="AG4751" s="40"/>
      <c r="AH4751" s="40"/>
      <c r="AN4751" s="29"/>
      <c r="AO4751" s="29"/>
    </row>
    <row r="4752" spans="5:41" x14ac:dyDescent="0.3">
      <c r="E4752" s="15"/>
      <c r="M4752" s="26"/>
      <c r="V4752" s="37"/>
      <c r="W4752" s="37"/>
      <c r="Z4752" s="29"/>
      <c r="AA4752" s="29"/>
      <c r="AB4752" s="29"/>
      <c r="AG4752" s="40"/>
      <c r="AH4752" s="40"/>
      <c r="AN4752" s="29"/>
      <c r="AO4752" s="29"/>
    </row>
    <row r="4753" spans="5:41" x14ac:dyDescent="0.3">
      <c r="E4753" s="15"/>
      <c r="M4753" s="26"/>
      <c r="V4753" s="37"/>
      <c r="W4753" s="37"/>
      <c r="Z4753" s="29"/>
      <c r="AA4753" s="29"/>
      <c r="AB4753" s="29"/>
      <c r="AG4753" s="40"/>
      <c r="AH4753" s="40"/>
      <c r="AN4753" s="29"/>
      <c r="AO4753" s="29"/>
    </row>
    <row r="4754" spans="5:41" x14ac:dyDescent="0.3">
      <c r="E4754" s="15"/>
      <c r="M4754" s="26"/>
      <c r="V4754" s="37"/>
      <c r="W4754" s="37"/>
      <c r="Z4754" s="29"/>
      <c r="AA4754" s="29"/>
      <c r="AB4754" s="29"/>
      <c r="AG4754" s="40"/>
      <c r="AH4754" s="40"/>
      <c r="AN4754" s="29"/>
      <c r="AO4754" s="29"/>
    </row>
    <row r="4755" spans="5:41" x14ac:dyDescent="0.3">
      <c r="E4755" s="15"/>
      <c r="M4755" s="26"/>
      <c r="V4755" s="37"/>
      <c r="W4755" s="37"/>
      <c r="Z4755" s="29"/>
      <c r="AA4755" s="29"/>
      <c r="AB4755" s="29"/>
      <c r="AG4755" s="40"/>
      <c r="AH4755" s="40"/>
      <c r="AN4755" s="29"/>
      <c r="AO4755" s="29"/>
    </row>
    <row r="4756" spans="5:41" x14ac:dyDescent="0.3">
      <c r="E4756" s="15"/>
      <c r="M4756" s="26"/>
      <c r="V4756" s="37"/>
      <c r="W4756" s="37"/>
      <c r="Z4756" s="29"/>
      <c r="AA4756" s="29"/>
      <c r="AB4756" s="29"/>
      <c r="AG4756" s="40"/>
      <c r="AH4756" s="40"/>
      <c r="AN4756" s="29"/>
      <c r="AO4756" s="29"/>
    </row>
    <row r="4757" spans="5:41" x14ac:dyDescent="0.3">
      <c r="E4757" s="15"/>
      <c r="M4757" s="26"/>
      <c r="V4757" s="37"/>
      <c r="W4757" s="37"/>
      <c r="Z4757" s="29"/>
      <c r="AA4757" s="29"/>
      <c r="AB4757" s="29"/>
      <c r="AG4757" s="40"/>
      <c r="AH4757" s="40"/>
      <c r="AN4757" s="29"/>
      <c r="AO4757" s="29"/>
    </row>
    <row r="4758" spans="5:41" x14ac:dyDescent="0.3">
      <c r="E4758" s="15"/>
      <c r="M4758" s="26"/>
      <c r="V4758" s="37"/>
      <c r="W4758" s="37"/>
      <c r="Z4758" s="29"/>
      <c r="AA4758" s="29"/>
      <c r="AB4758" s="29"/>
      <c r="AG4758" s="40"/>
      <c r="AH4758" s="40"/>
      <c r="AN4758" s="29"/>
      <c r="AO4758" s="29"/>
    </row>
    <row r="4759" spans="5:41" x14ac:dyDescent="0.3">
      <c r="E4759" s="15"/>
      <c r="M4759" s="26"/>
      <c r="V4759" s="37"/>
      <c r="W4759" s="37"/>
      <c r="Z4759" s="29"/>
      <c r="AA4759" s="29"/>
      <c r="AB4759" s="29"/>
      <c r="AG4759" s="40"/>
      <c r="AH4759" s="40"/>
      <c r="AN4759" s="29"/>
      <c r="AO4759" s="29"/>
    </row>
    <row r="4760" spans="5:41" x14ac:dyDescent="0.3">
      <c r="E4760" s="15"/>
      <c r="M4760" s="26"/>
      <c r="V4760" s="37"/>
      <c r="W4760" s="37"/>
      <c r="Z4760" s="29"/>
      <c r="AA4760" s="29"/>
      <c r="AB4760" s="29"/>
      <c r="AG4760" s="40"/>
      <c r="AH4760" s="40"/>
      <c r="AN4760" s="29"/>
      <c r="AO4760" s="29"/>
    </row>
    <row r="4761" spans="5:41" x14ac:dyDescent="0.3">
      <c r="E4761" s="15"/>
      <c r="M4761" s="26"/>
      <c r="V4761" s="37"/>
      <c r="W4761" s="37"/>
      <c r="Z4761" s="29"/>
      <c r="AA4761" s="29"/>
      <c r="AB4761" s="29"/>
      <c r="AG4761" s="40"/>
      <c r="AH4761" s="40"/>
      <c r="AN4761" s="29"/>
      <c r="AO4761" s="29"/>
    </row>
    <row r="4762" spans="5:41" x14ac:dyDescent="0.3">
      <c r="E4762" s="15"/>
      <c r="M4762" s="26"/>
      <c r="V4762" s="37"/>
      <c r="W4762" s="37"/>
      <c r="Z4762" s="29"/>
      <c r="AA4762" s="29"/>
      <c r="AB4762" s="29"/>
      <c r="AG4762" s="40"/>
      <c r="AH4762" s="40"/>
      <c r="AN4762" s="29"/>
      <c r="AO4762" s="29"/>
    </row>
    <row r="4763" spans="5:41" x14ac:dyDescent="0.3">
      <c r="E4763" s="15"/>
      <c r="M4763" s="26"/>
      <c r="V4763" s="37"/>
      <c r="W4763" s="37"/>
      <c r="Z4763" s="29"/>
      <c r="AA4763" s="29"/>
      <c r="AB4763" s="29"/>
      <c r="AG4763" s="40"/>
      <c r="AH4763" s="40"/>
      <c r="AN4763" s="29"/>
      <c r="AO4763" s="29"/>
    </row>
    <row r="4764" spans="5:41" x14ac:dyDescent="0.3">
      <c r="E4764" s="15"/>
      <c r="M4764" s="26"/>
      <c r="V4764" s="37"/>
      <c r="W4764" s="37"/>
      <c r="Z4764" s="29"/>
      <c r="AA4764" s="29"/>
      <c r="AB4764" s="29"/>
      <c r="AG4764" s="40"/>
      <c r="AH4764" s="40"/>
      <c r="AN4764" s="29"/>
      <c r="AO4764" s="29"/>
    </row>
    <row r="4765" spans="5:41" x14ac:dyDescent="0.3">
      <c r="E4765" s="15"/>
      <c r="M4765" s="26"/>
      <c r="V4765" s="37"/>
      <c r="W4765" s="37"/>
      <c r="Z4765" s="29"/>
      <c r="AA4765" s="29"/>
      <c r="AB4765" s="29"/>
      <c r="AG4765" s="40"/>
      <c r="AH4765" s="40"/>
      <c r="AN4765" s="29"/>
      <c r="AO4765" s="29"/>
    </row>
    <row r="4766" spans="5:41" x14ac:dyDescent="0.3">
      <c r="E4766" s="15"/>
      <c r="M4766" s="26"/>
      <c r="V4766" s="37"/>
      <c r="W4766" s="37"/>
      <c r="Z4766" s="29"/>
      <c r="AA4766" s="29"/>
      <c r="AB4766" s="29"/>
      <c r="AG4766" s="40"/>
      <c r="AH4766" s="40"/>
      <c r="AN4766" s="29"/>
      <c r="AO4766" s="29"/>
    </row>
    <row r="4767" spans="5:41" x14ac:dyDescent="0.3">
      <c r="E4767" s="15"/>
      <c r="M4767" s="26"/>
      <c r="V4767" s="37"/>
      <c r="W4767" s="37"/>
      <c r="Z4767" s="29"/>
      <c r="AA4767" s="29"/>
      <c r="AB4767" s="29"/>
      <c r="AG4767" s="40"/>
      <c r="AH4767" s="40"/>
      <c r="AN4767" s="29"/>
      <c r="AO4767" s="29"/>
    </row>
    <row r="4768" spans="5:41" x14ac:dyDescent="0.3">
      <c r="E4768" s="15"/>
      <c r="M4768" s="26"/>
      <c r="V4768" s="37"/>
      <c r="W4768" s="37"/>
      <c r="Z4768" s="29"/>
      <c r="AA4768" s="29"/>
      <c r="AB4768" s="29"/>
      <c r="AG4768" s="40"/>
      <c r="AH4768" s="40"/>
      <c r="AN4768" s="29"/>
      <c r="AO4768" s="29"/>
    </row>
    <row r="4769" spans="5:41" x14ac:dyDescent="0.3">
      <c r="E4769" s="15"/>
      <c r="M4769" s="26"/>
      <c r="V4769" s="37"/>
      <c r="W4769" s="37"/>
      <c r="Z4769" s="29"/>
      <c r="AA4769" s="29"/>
      <c r="AB4769" s="29"/>
      <c r="AG4769" s="40"/>
      <c r="AH4769" s="40"/>
      <c r="AN4769" s="29"/>
      <c r="AO4769" s="29"/>
    </row>
    <row r="4770" spans="5:41" x14ac:dyDescent="0.3">
      <c r="E4770" s="15"/>
      <c r="M4770" s="26"/>
      <c r="V4770" s="37"/>
      <c r="W4770" s="37"/>
      <c r="Z4770" s="29"/>
      <c r="AA4770" s="29"/>
      <c r="AB4770" s="29"/>
      <c r="AG4770" s="40"/>
      <c r="AH4770" s="40"/>
      <c r="AN4770" s="29"/>
      <c r="AO4770" s="29"/>
    </row>
    <row r="4771" spans="5:41" x14ac:dyDescent="0.3">
      <c r="E4771" s="15"/>
      <c r="M4771" s="26"/>
      <c r="V4771" s="37"/>
      <c r="W4771" s="37"/>
      <c r="Z4771" s="29"/>
      <c r="AA4771" s="29"/>
      <c r="AB4771" s="29"/>
      <c r="AG4771" s="40"/>
      <c r="AH4771" s="40"/>
      <c r="AN4771" s="29"/>
      <c r="AO4771" s="29"/>
    </row>
    <row r="4772" spans="5:41" x14ac:dyDescent="0.3">
      <c r="E4772" s="15"/>
      <c r="M4772" s="26"/>
      <c r="V4772" s="37"/>
      <c r="W4772" s="37"/>
      <c r="Z4772" s="29"/>
      <c r="AA4772" s="29"/>
      <c r="AB4772" s="29"/>
      <c r="AG4772" s="40"/>
      <c r="AH4772" s="40"/>
      <c r="AN4772" s="29"/>
      <c r="AO4772" s="29"/>
    </row>
    <row r="4773" spans="5:41" x14ac:dyDescent="0.3">
      <c r="E4773" s="15"/>
      <c r="M4773" s="26"/>
      <c r="V4773" s="37"/>
      <c r="W4773" s="37"/>
      <c r="Z4773" s="29"/>
      <c r="AA4773" s="29"/>
      <c r="AB4773" s="29"/>
      <c r="AG4773" s="40"/>
      <c r="AH4773" s="40"/>
      <c r="AN4773" s="29"/>
      <c r="AO4773" s="29"/>
    </row>
    <row r="4774" spans="5:41" x14ac:dyDescent="0.3">
      <c r="E4774" s="15"/>
      <c r="M4774" s="26"/>
      <c r="V4774" s="37"/>
      <c r="W4774" s="37"/>
      <c r="Z4774" s="29"/>
      <c r="AA4774" s="29"/>
      <c r="AB4774" s="29"/>
      <c r="AG4774" s="40"/>
      <c r="AH4774" s="40"/>
      <c r="AN4774" s="29"/>
      <c r="AO4774" s="29"/>
    </row>
    <row r="4775" spans="5:41" x14ac:dyDescent="0.3">
      <c r="E4775" s="15"/>
      <c r="M4775" s="26"/>
      <c r="V4775" s="37"/>
      <c r="W4775" s="37"/>
      <c r="Z4775" s="29"/>
      <c r="AA4775" s="29"/>
      <c r="AB4775" s="29"/>
      <c r="AG4775" s="40"/>
      <c r="AH4775" s="40"/>
      <c r="AN4775" s="29"/>
      <c r="AO4775" s="29"/>
    </row>
    <row r="4776" spans="5:41" x14ac:dyDescent="0.3">
      <c r="E4776" s="15"/>
      <c r="M4776" s="26"/>
      <c r="V4776" s="37"/>
      <c r="W4776" s="37"/>
      <c r="Z4776" s="29"/>
      <c r="AA4776" s="29"/>
      <c r="AB4776" s="29"/>
      <c r="AG4776" s="40"/>
      <c r="AH4776" s="40"/>
      <c r="AN4776" s="29"/>
      <c r="AO4776" s="29"/>
    </row>
    <row r="4777" spans="5:41" x14ac:dyDescent="0.3">
      <c r="E4777" s="15"/>
      <c r="M4777" s="26"/>
      <c r="V4777" s="37"/>
      <c r="W4777" s="37"/>
      <c r="Z4777" s="29"/>
      <c r="AA4777" s="29"/>
      <c r="AB4777" s="29"/>
      <c r="AG4777" s="40"/>
      <c r="AH4777" s="40"/>
      <c r="AN4777" s="29"/>
      <c r="AO4777" s="29"/>
    </row>
    <row r="4778" spans="5:41" x14ac:dyDescent="0.3">
      <c r="E4778" s="15"/>
      <c r="M4778" s="26"/>
      <c r="V4778" s="37"/>
      <c r="W4778" s="37"/>
      <c r="Z4778" s="29"/>
      <c r="AA4778" s="29"/>
      <c r="AB4778" s="29"/>
      <c r="AG4778" s="40"/>
      <c r="AH4778" s="40"/>
      <c r="AN4778" s="29"/>
      <c r="AO4778" s="29"/>
    </row>
    <row r="4779" spans="5:41" x14ac:dyDescent="0.3">
      <c r="E4779" s="15"/>
      <c r="M4779" s="26"/>
      <c r="V4779" s="37"/>
      <c r="W4779" s="37"/>
      <c r="Z4779" s="29"/>
      <c r="AA4779" s="29"/>
      <c r="AB4779" s="29"/>
      <c r="AG4779" s="40"/>
      <c r="AH4779" s="40"/>
      <c r="AN4779" s="29"/>
      <c r="AO4779" s="29"/>
    </row>
    <row r="4780" spans="5:41" x14ac:dyDescent="0.3">
      <c r="E4780" s="15"/>
      <c r="M4780" s="26"/>
      <c r="V4780" s="37"/>
      <c r="W4780" s="37"/>
      <c r="Z4780" s="29"/>
      <c r="AA4780" s="29"/>
      <c r="AB4780" s="29"/>
      <c r="AG4780" s="40"/>
      <c r="AH4780" s="40"/>
      <c r="AN4780" s="29"/>
      <c r="AO4780" s="29"/>
    </row>
    <row r="4781" spans="5:41" x14ac:dyDescent="0.3">
      <c r="E4781" s="15"/>
      <c r="M4781" s="26"/>
      <c r="V4781" s="37"/>
      <c r="W4781" s="37"/>
      <c r="Z4781" s="29"/>
      <c r="AA4781" s="29"/>
      <c r="AB4781" s="29"/>
      <c r="AG4781" s="40"/>
      <c r="AH4781" s="40"/>
      <c r="AN4781" s="29"/>
      <c r="AO4781" s="29"/>
    </row>
    <row r="4782" spans="5:41" x14ac:dyDescent="0.3">
      <c r="E4782" s="15"/>
      <c r="M4782" s="26"/>
      <c r="V4782" s="37"/>
      <c r="W4782" s="37"/>
      <c r="Z4782" s="29"/>
      <c r="AA4782" s="29"/>
      <c r="AB4782" s="29"/>
      <c r="AG4782" s="40"/>
      <c r="AH4782" s="40"/>
      <c r="AN4782" s="29"/>
      <c r="AO4782" s="29"/>
    </row>
    <row r="4783" spans="5:41" x14ac:dyDescent="0.3">
      <c r="E4783" s="15"/>
      <c r="M4783" s="26"/>
      <c r="V4783" s="37"/>
      <c r="W4783" s="37"/>
      <c r="Z4783" s="29"/>
      <c r="AA4783" s="29"/>
      <c r="AB4783" s="29"/>
      <c r="AG4783" s="40"/>
      <c r="AH4783" s="40"/>
      <c r="AN4783" s="29"/>
      <c r="AO4783" s="29"/>
    </row>
    <row r="4784" spans="5:41" x14ac:dyDescent="0.3">
      <c r="E4784" s="15"/>
      <c r="M4784" s="26"/>
      <c r="V4784" s="37"/>
      <c r="W4784" s="37"/>
      <c r="Z4784" s="29"/>
      <c r="AA4784" s="29"/>
      <c r="AB4784" s="29"/>
      <c r="AG4784" s="40"/>
      <c r="AH4784" s="40"/>
      <c r="AN4784" s="29"/>
      <c r="AO4784" s="29"/>
    </row>
    <row r="4785" spans="5:41" x14ac:dyDescent="0.3">
      <c r="E4785" s="15"/>
      <c r="M4785" s="26"/>
      <c r="V4785" s="37"/>
      <c r="W4785" s="37"/>
      <c r="Z4785" s="29"/>
      <c r="AA4785" s="29"/>
      <c r="AB4785" s="29"/>
      <c r="AG4785" s="40"/>
      <c r="AH4785" s="40"/>
      <c r="AN4785" s="29"/>
      <c r="AO4785" s="29"/>
    </row>
    <row r="4786" spans="5:41" x14ac:dyDescent="0.3">
      <c r="E4786" s="15"/>
      <c r="M4786" s="26"/>
      <c r="V4786" s="37"/>
      <c r="W4786" s="37"/>
      <c r="Z4786" s="29"/>
      <c r="AA4786" s="29"/>
      <c r="AB4786" s="29"/>
      <c r="AG4786" s="40"/>
      <c r="AH4786" s="40"/>
      <c r="AN4786" s="29"/>
      <c r="AO4786" s="29"/>
    </row>
    <row r="4787" spans="5:41" x14ac:dyDescent="0.3">
      <c r="E4787" s="15"/>
      <c r="M4787" s="26"/>
      <c r="V4787" s="37"/>
      <c r="W4787" s="37"/>
      <c r="Z4787" s="29"/>
      <c r="AA4787" s="29"/>
      <c r="AB4787" s="29"/>
      <c r="AG4787" s="40"/>
      <c r="AH4787" s="40"/>
      <c r="AN4787" s="29"/>
      <c r="AO4787" s="29"/>
    </row>
    <row r="4788" spans="5:41" x14ac:dyDescent="0.3">
      <c r="E4788" s="15"/>
      <c r="M4788" s="26"/>
      <c r="V4788" s="37"/>
      <c r="W4788" s="37"/>
      <c r="Z4788" s="29"/>
      <c r="AA4788" s="29"/>
      <c r="AB4788" s="29"/>
      <c r="AG4788" s="40"/>
      <c r="AH4788" s="40"/>
      <c r="AN4788" s="29"/>
      <c r="AO4788" s="29"/>
    </row>
    <row r="4789" spans="5:41" x14ac:dyDescent="0.3">
      <c r="E4789" s="15"/>
      <c r="M4789" s="26"/>
      <c r="V4789" s="37"/>
      <c r="W4789" s="37"/>
      <c r="Z4789" s="29"/>
      <c r="AA4789" s="29"/>
      <c r="AB4789" s="29"/>
      <c r="AG4789" s="40"/>
      <c r="AH4789" s="40"/>
      <c r="AN4789" s="29"/>
      <c r="AO4789" s="29"/>
    </row>
    <row r="4790" spans="5:41" x14ac:dyDescent="0.3">
      <c r="E4790" s="15"/>
      <c r="M4790" s="26"/>
      <c r="V4790" s="37"/>
      <c r="W4790" s="37"/>
      <c r="Z4790" s="29"/>
      <c r="AA4790" s="29"/>
      <c r="AB4790" s="29"/>
      <c r="AG4790" s="40"/>
      <c r="AH4790" s="40"/>
      <c r="AN4790" s="29"/>
      <c r="AO4790" s="29"/>
    </row>
    <row r="4791" spans="5:41" x14ac:dyDescent="0.3">
      <c r="E4791" s="15"/>
      <c r="M4791" s="26"/>
      <c r="V4791" s="37"/>
      <c r="W4791" s="37"/>
      <c r="Z4791" s="29"/>
      <c r="AA4791" s="29"/>
      <c r="AB4791" s="29"/>
      <c r="AG4791" s="40"/>
      <c r="AH4791" s="40"/>
      <c r="AN4791" s="29"/>
      <c r="AO4791" s="29"/>
    </row>
    <row r="4792" spans="5:41" x14ac:dyDescent="0.3">
      <c r="E4792" s="15"/>
      <c r="M4792" s="26"/>
      <c r="V4792" s="37"/>
      <c r="W4792" s="37"/>
      <c r="Z4792" s="29"/>
      <c r="AA4792" s="29"/>
      <c r="AB4792" s="29"/>
      <c r="AG4792" s="40"/>
      <c r="AH4792" s="40"/>
      <c r="AN4792" s="29"/>
      <c r="AO4792" s="29"/>
    </row>
    <row r="4793" spans="5:41" x14ac:dyDescent="0.3">
      <c r="E4793" s="15"/>
      <c r="M4793" s="26"/>
      <c r="V4793" s="37"/>
      <c r="W4793" s="37"/>
      <c r="Z4793" s="29"/>
      <c r="AA4793" s="29"/>
      <c r="AB4793" s="29"/>
      <c r="AG4793" s="40"/>
      <c r="AH4793" s="40"/>
      <c r="AN4793" s="29"/>
      <c r="AO4793" s="29"/>
    </row>
    <row r="4794" spans="5:41" x14ac:dyDescent="0.3">
      <c r="E4794" s="15"/>
      <c r="M4794" s="26"/>
      <c r="V4794" s="37"/>
      <c r="W4794" s="37"/>
      <c r="Z4794" s="29"/>
      <c r="AA4794" s="29"/>
      <c r="AB4794" s="29"/>
      <c r="AG4794" s="40"/>
      <c r="AH4794" s="40"/>
      <c r="AN4794" s="29"/>
      <c r="AO4794" s="29"/>
    </row>
    <row r="4795" spans="5:41" x14ac:dyDescent="0.3">
      <c r="E4795" s="15"/>
      <c r="M4795" s="26"/>
      <c r="V4795" s="37"/>
      <c r="W4795" s="37"/>
      <c r="Z4795" s="29"/>
      <c r="AA4795" s="29"/>
      <c r="AB4795" s="29"/>
      <c r="AG4795" s="40"/>
      <c r="AH4795" s="40"/>
      <c r="AN4795" s="29"/>
      <c r="AO4795" s="29"/>
    </row>
    <row r="4796" spans="5:41" x14ac:dyDescent="0.3">
      <c r="E4796" s="15"/>
      <c r="M4796" s="26"/>
      <c r="V4796" s="37"/>
      <c r="W4796" s="37"/>
      <c r="Z4796" s="29"/>
      <c r="AA4796" s="29"/>
      <c r="AB4796" s="29"/>
      <c r="AG4796" s="40"/>
      <c r="AH4796" s="40"/>
      <c r="AN4796" s="29"/>
      <c r="AO4796" s="29"/>
    </row>
    <row r="4797" spans="5:41" x14ac:dyDescent="0.3">
      <c r="E4797" s="15"/>
      <c r="M4797" s="26"/>
      <c r="V4797" s="37"/>
      <c r="W4797" s="37"/>
      <c r="Z4797" s="29"/>
      <c r="AA4797" s="29"/>
      <c r="AB4797" s="29"/>
      <c r="AG4797" s="40"/>
      <c r="AH4797" s="40"/>
      <c r="AN4797" s="29"/>
      <c r="AO4797" s="29"/>
    </row>
    <row r="4798" spans="5:41" x14ac:dyDescent="0.3">
      <c r="E4798" s="15"/>
      <c r="M4798" s="26"/>
      <c r="V4798" s="37"/>
      <c r="W4798" s="37"/>
      <c r="Z4798" s="29"/>
      <c r="AA4798" s="29"/>
      <c r="AB4798" s="29"/>
      <c r="AG4798" s="40"/>
      <c r="AH4798" s="40"/>
      <c r="AN4798" s="29"/>
      <c r="AO4798" s="29"/>
    </row>
    <row r="4799" spans="5:41" x14ac:dyDescent="0.3">
      <c r="E4799" s="15"/>
      <c r="M4799" s="26"/>
      <c r="V4799" s="37"/>
      <c r="W4799" s="37"/>
      <c r="Z4799" s="29"/>
      <c r="AA4799" s="29"/>
      <c r="AB4799" s="29"/>
      <c r="AG4799" s="40"/>
      <c r="AH4799" s="40"/>
      <c r="AN4799" s="29"/>
      <c r="AO4799" s="29"/>
    </row>
    <row r="4800" spans="5:41" x14ac:dyDescent="0.3">
      <c r="E4800" s="15"/>
      <c r="M4800" s="26"/>
      <c r="V4800" s="37"/>
      <c r="W4800" s="37"/>
      <c r="Z4800" s="29"/>
      <c r="AA4800" s="29"/>
      <c r="AB4800" s="29"/>
      <c r="AG4800" s="40"/>
      <c r="AH4800" s="40"/>
      <c r="AN4800" s="29"/>
      <c r="AO4800" s="29"/>
    </row>
    <row r="4801" spans="5:41" x14ac:dyDescent="0.3">
      <c r="E4801" s="15"/>
      <c r="M4801" s="26"/>
      <c r="V4801" s="37"/>
      <c r="W4801" s="37"/>
      <c r="Z4801" s="29"/>
      <c r="AA4801" s="29"/>
      <c r="AB4801" s="29"/>
      <c r="AG4801" s="40"/>
      <c r="AH4801" s="40"/>
      <c r="AN4801" s="29"/>
      <c r="AO4801" s="29"/>
    </row>
    <row r="4802" spans="5:41" x14ac:dyDescent="0.3">
      <c r="E4802" s="15"/>
      <c r="M4802" s="26"/>
      <c r="V4802" s="37"/>
      <c r="W4802" s="37"/>
      <c r="Z4802" s="29"/>
      <c r="AA4802" s="29"/>
      <c r="AB4802" s="29"/>
      <c r="AG4802" s="40"/>
      <c r="AH4802" s="40"/>
      <c r="AN4802" s="29"/>
      <c r="AO4802" s="29"/>
    </row>
    <row r="4803" spans="5:41" x14ac:dyDescent="0.3">
      <c r="E4803" s="15"/>
      <c r="M4803" s="26"/>
      <c r="V4803" s="37"/>
      <c r="W4803" s="37"/>
      <c r="Z4803" s="29"/>
      <c r="AA4803" s="29"/>
      <c r="AB4803" s="29"/>
      <c r="AG4803" s="40"/>
      <c r="AH4803" s="40"/>
      <c r="AN4803" s="29"/>
      <c r="AO4803" s="29"/>
    </row>
    <row r="4804" spans="5:41" x14ac:dyDescent="0.3">
      <c r="E4804" s="15"/>
      <c r="M4804" s="26"/>
      <c r="V4804" s="37"/>
      <c r="W4804" s="37"/>
      <c r="Z4804" s="29"/>
      <c r="AA4804" s="29"/>
      <c r="AB4804" s="29"/>
      <c r="AG4804" s="40"/>
      <c r="AH4804" s="40"/>
      <c r="AN4804" s="29"/>
      <c r="AO4804" s="29"/>
    </row>
    <row r="4805" spans="5:41" x14ac:dyDescent="0.3">
      <c r="E4805" s="15"/>
      <c r="M4805" s="26"/>
      <c r="V4805" s="37"/>
      <c r="W4805" s="37"/>
      <c r="Z4805" s="29"/>
      <c r="AA4805" s="29"/>
      <c r="AB4805" s="29"/>
      <c r="AG4805" s="40"/>
      <c r="AH4805" s="40"/>
      <c r="AN4805" s="29"/>
      <c r="AO4805" s="29"/>
    </row>
    <row r="4806" spans="5:41" x14ac:dyDescent="0.3">
      <c r="E4806" s="15"/>
      <c r="M4806" s="26"/>
      <c r="V4806" s="37"/>
      <c r="W4806" s="37"/>
      <c r="Z4806" s="29"/>
      <c r="AA4806" s="29"/>
      <c r="AB4806" s="29"/>
      <c r="AG4806" s="40"/>
      <c r="AH4806" s="40"/>
      <c r="AN4806" s="29"/>
      <c r="AO4806" s="29"/>
    </row>
    <row r="4807" spans="5:41" x14ac:dyDescent="0.3">
      <c r="E4807" s="15"/>
      <c r="M4807" s="26"/>
      <c r="V4807" s="37"/>
      <c r="W4807" s="37"/>
      <c r="Z4807" s="29"/>
      <c r="AA4807" s="29"/>
      <c r="AB4807" s="29"/>
      <c r="AG4807" s="40"/>
      <c r="AH4807" s="40"/>
      <c r="AN4807" s="29"/>
      <c r="AO4807" s="29"/>
    </row>
    <row r="4808" spans="5:41" x14ac:dyDescent="0.3">
      <c r="E4808" s="15"/>
      <c r="M4808" s="26"/>
      <c r="V4808" s="37"/>
      <c r="W4808" s="37"/>
      <c r="Z4808" s="29"/>
      <c r="AA4808" s="29"/>
      <c r="AB4808" s="29"/>
      <c r="AG4808" s="40"/>
      <c r="AH4808" s="40"/>
      <c r="AN4808" s="29"/>
      <c r="AO4808" s="29"/>
    </row>
    <row r="4809" spans="5:41" x14ac:dyDescent="0.3">
      <c r="E4809" s="15"/>
      <c r="M4809" s="26"/>
      <c r="V4809" s="37"/>
      <c r="W4809" s="37"/>
      <c r="Z4809" s="29"/>
      <c r="AA4809" s="29"/>
      <c r="AB4809" s="29"/>
      <c r="AG4809" s="40"/>
      <c r="AH4809" s="40"/>
      <c r="AN4809" s="29"/>
      <c r="AO4809" s="29"/>
    </row>
    <row r="4810" spans="5:41" x14ac:dyDescent="0.3">
      <c r="E4810" s="15"/>
      <c r="M4810" s="26"/>
      <c r="V4810" s="37"/>
      <c r="W4810" s="37"/>
      <c r="Z4810" s="29"/>
      <c r="AA4810" s="29"/>
      <c r="AB4810" s="29"/>
      <c r="AG4810" s="40"/>
      <c r="AH4810" s="40"/>
      <c r="AN4810" s="29"/>
      <c r="AO4810" s="29"/>
    </row>
    <row r="4811" spans="5:41" x14ac:dyDescent="0.3">
      <c r="E4811" s="15"/>
      <c r="M4811" s="26"/>
      <c r="V4811" s="37"/>
      <c r="W4811" s="37"/>
      <c r="Z4811" s="29"/>
      <c r="AA4811" s="29"/>
      <c r="AB4811" s="29"/>
      <c r="AG4811" s="40"/>
      <c r="AH4811" s="40"/>
      <c r="AN4811" s="29"/>
      <c r="AO4811" s="29"/>
    </row>
    <row r="4812" spans="5:41" x14ac:dyDescent="0.3">
      <c r="E4812" s="15"/>
      <c r="M4812" s="26"/>
      <c r="V4812" s="37"/>
      <c r="W4812" s="37"/>
      <c r="Z4812" s="29"/>
      <c r="AA4812" s="29"/>
      <c r="AB4812" s="29"/>
      <c r="AG4812" s="40"/>
      <c r="AH4812" s="40"/>
      <c r="AN4812" s="29"/>
      <c r="AO4812" s="29"/>
    </row>
    <row r="4813" spans="5:41" x14ac:dyDescent="0.3">
      <c r="E4813" s="15"/>
      <c r="M4813" s="26"/>
      <c r="V4813" s="37"/>
      <c r="W4813" s="37"/>
      <c r="Z4813" s="29"/>
      <c r="AA4813" s="29"/>
      <c r="AB4813" s="29"/>
      <c r="AG4813" s="40"/>
      <c r="AH4813" s="40"/>
      <c r="AN4813" s="29"/>
      <c r="AO4813" s="29"/>
    </row>
    <row r="4814" spans="5:41" x14ac:dyDescent="0.3">
      <c r="E4814" s="15"/>
      <c r="M4814" s="26"/>
      <c r="V4814" s="37"/>
      <c r="W4814" s="37"/>
      <c r="Z4814" s="29"/>
      <c r="AA4814" s="29"/>
      <c r="AB4814" s="29"/>
      <c r="AG4814" s="40"/>
      <c r="AH4814" s="40"/>
      <c r="AN4814" s="29"/>
      <c r="AO4814" s="29"/>
    </row>
    <row r="4815" spans="5:41" x14ac:dyDescent="0.3">
      <c r="E4815" s="15"/>
      <c r="M4815" s="26"/>
      <c r="V4815" s="37"/>
      <c r="W4815" s="37"/>
      <c r="Z4815" s="29"/>
      <c r="AA4815" s="29"/>
      <c r="AB4815" s="29"/>
      <c r="AG4815" s="40"/>
      <c r="AH4815" s="40"/>
      <c r="AN4815" s="29"/>
      <c r="AO4815" s="29"/>
    </row>
    <row r="4816" spans="5:41" x14ac:dyDescent="0.3">
      <c r="E4816" s="15"/>
      <c r="M4816" s="26"/>
      <c r="V4816" s="37"/>
      <c r="W4816" s="37"/>
      <c r="Z4816" s="29"/>
      <c r="AA4816" s="29"/>
      <c r="AB4816" s="29"/>
      <c r="AG4816" s="40"/>
      <c r="AH4816" s="40"/>
      <c r="AN4816" s="29"/>
      <c r="AO4816" s="29"/>
    </row>
    <row r="4817" spans="5:41" x14ac:dyDescent="0.3">
      <c r="E4817" s="15"/>
      <c r="M4817" s="26"/>
      <c r="V4817" s="37"/>
      <c r="W4817" s="37"/>
      <c r="Z4817" s="29"/>
      <c r="AA4817" s="29"/>
      <c r="AB4817" s="29"/>
      <c r="AG4817" s="40"/>
      <c r="AH4817" s="40"/>
      <c r="AN4817" s="29"/>
      <c r="AO4817" s="29"/>
    </row>
    <row r="4818" spans="5:41" x14ac:dyDescent="0.3">
      <c r="E4818" s="15"/>
      <c r="M4818" s="26"/>
      <c r="V4818" s="37"/>
      <c r="W4818" s="37"/>
      <c r="Z4818" s="29"/>
      <c r="AA4818" s="29"/>
      <c r="AB4818" s="29"/>
      <c r="AG4818" s="40"/>
      <c r="AH4818" s="40"/>
      <c r="AN4818" s="29"/>
      <c r="AO4818" s="29"/>
    </row>
    <row r="4819" spans="5:41" x14ac:dyDescent="0.3">
      <c r="E4819" s="15"/>
      <c r="M4819" s="26"/>
      <c r="V4819" s="37"/>
      <c r="W4819" s="37"/>
      <c r="Z4819" s="29"/>
      <c r="AA4819" s="29"/>
      <c r="AB4819" s="29"/>
      <c r="AG4819" s="40"/>
      <c r="AH4819" s="40"/>
      <c r="AN4819" s="29"/>
      <c r="AO4819" s="29"/>
    </row>
    <row r="4820" spans="5:41" x14ac:dyDescent="0.3">
      <c r="E4820" s="15"/>
      <c r="M4820" s="26"/>
      <c r="V4820" s="37"/>
      <c r="W4820" s="37"/>
      <c r="Z4820" s="29"/>
      <c r="AA4820" s="29"/>
      <c r="AB4820" s="29"/>
      <c r="AG4820" s="40"/>
      <c r="AH4820" s="40"/>
      <c r="AN4820" s="29"/>
      <c r="AO4820" s="29"/>
    </row>
    <row r="4821" spans="5:41" x14ac:dyDescent="0.3">
      <c r="E4821" s="15"/>
      <c r="M4821" s="26"/>
      <c r="V4821" s="37"/>
      <c r="W4821" s="37"/>
      <c r="Z4821" s="29"/>
      <c r="AA4821" s="29"/>
      <c r="AB4821" s="29"/>
      <c r="AG4821" s="40"/>
      <c r="AH4821" s="40"/>
      <c r="AN4821" s="29"/>
      <c r="AO4821" s="29"/>
    </row>
    <row r="4822" spans="5:41" x14ac:dyDescent="0.3">
      <c r="E4822" s="15"/>
      <c r="M4822" s="26"/>
      <c r="V4822" s="37"/>
      <c r="W4822" s="37"/>
      <c r="Z4822" s="29"/>
      <c r="AA4822" s="29"/>
      <c r="AB4822" s="29"/>
      <c r="AG4822" s="40"/>
      <c r="AH4822" s="40"/>
      <c r="AN4822" s="29"/>
      <c r="AO4822" s="29"/>
    </row>
    <row r="4823" spans="5:41" x14ac:dyDescent="0.3">
      <c r="E4823" s="15"/>
      <c r="M4823" s="26"/>
      <c r="V4823" s="37"/>
      <c r="W4823" s="37"/>
      <c r="Z4823" s="29"/>
      <c r="AA4823" s="29"/>
      <c r="AB4823" s="29"/>
      <c r="AG4823" s="40"/>
      <c r="AH4823" s="40"/>
      <c r="AN4823" s="29"/>
      <c r="AO4823" s="29"/>
    </row>
    <row r="4824" spans="5:41" x14ac:dyDescent="0.3">
      <c r="E4824" s="15"/>
      <c r="M4824" s="26"/>
      <c r="V4824" s="37"/>
      <c r="W4824" s="37"/>
      <c r="Z4824" s="29"/>
      <c r="AA4824" s="29"/>
      <c r="AB4824" s="29"/>
      <c r="AG4824" s="40"/>
      <c r="AH4824" s="40"/>
      <c r="AN4824" s="29"/>
      <c r="AO4824" s="29"/>
    </row>
    <row r="4825" spans="5:41" x14ac:dyDescent="0.3">
      <c r="E4825" s="15"/>
      <c r="M4825" s="26"/>
      <c r="V4825" s="37"/>
      <c r="W4825" s="37"/>
      <c r="Z4825" s="29"/>
      <c r="AA4825" s="29"/>
      <c r="AB4825" s="29"/>
      <c r="AG4825" s="40"/>
      <c r="AH4825" s="40"/>
      <c r="AN4825" s="29"/>
      <c r="AO4825" s="29"/>
    </row>
    <row r="4826" spans="5:41" x14ac:dyDescent="0.3">
      <c r="E4826" s="15"/>
      <c r="M4826" s="26"/>
      <c r="V4826" s="37"/>
      <c r="W4826" s="37"/>
      <c r="Z4826" s="29"/>
      <c r="AA4826" s="29"/>
      <c r="AB4826" s="29"/>
      <c r="AG4826" s="40"/>
      <c r="AH4826" s="40"/>
      <c r="AN4826" s="29"/>
      <c r="AO4826" s="29"/>
    </row>
    <row r="4827" spans="5:41" x14ac:dyDescent="0.3">
      <c r="E4827" s="15"/>
      <c r="M4827" s="26"/>
      <c r="V4827" s="37"/>
      <c r="W4827" s="37"/>
      <c r="Z4827" s="29"/>
      <c r="AA4827" s="29"/>
      <c r="AB4827" s="29"/>
      <c r="AG4827" s="40"/>
      <c r="AH4827" s="40"/>
      <c r="AN4827" s="29"/>
      <c r="AO4827" s="29"/>
    </row>
    <row r="4828" spans="5:41" x14ac:dyDescent="0.3">
      <c r="E4828" s="15"/>
      <c r="M4828" s="26"/>
      <c r="V4828" s="37"/>
      <c r="W4828" s="37"/>
      <c r="Z4828" s="29"/>
      <c r="AA4828" s="29"/>
      <c r="AB4828" s="29"/>
      <c r="AG4828" s="40"/>
      <c r="AH4828" s="40"/>
      <c r="AN4828" s="29"/>
      <c r="AO4828" s="29"/>
    </row>
    <row r="4829" spans="5:41" x14ac:dyDescent="0.3">
      <c r="E4829" s="15"/>
      <c r="M4829" s="26"/>
      <c r="V4829" s="37"/>
      <c r="W4829" s="37"/>
      <c r="Z4829" s="29"/>
      <c r="AA4829" s="29"/>
      <c r="AB4829" s="29"/>
      <c r="AG4829" s="40"/>
      <c r="AH4829" s="40"/>
      <c r="AN4829" s="29"/>
      <c r="AO4829" s="29"/>
    </row>
    <row r="4830" spans="5:41" x14ac:dyDescent="0.3">
      <c r="E4830" s="15"/>
      <c r="M4830" s="26"/>
      <c r="V4830" s="37"/>
      <c r="W4830" s="37"/>
      <c r="Z4830" s="29"/>
      <c r="AA4830" s="29"/>
      <c r="AB4830" s="29"/>
      <c r="AG4830" s="40"/>
      <c r="AH4830" s="40"/>
      <c r="AN4830" s="29"/>
      <c r="AO4830" s="29"/>
    </row>
    <row r="4831" spans="5:41" x14ac:dyDescent="0.3">
      <c r="E4831" s="15"/>
      <c r="M4831" s="26"/>
      <c r="V4831" s="37"/>
      <c r="W4831" s="37"/>
      <c r="Z4831" s="29"/>
      <c r="AA4831" s="29"/>
      <c r="AB4831" s="29"/>
      <c r="AG4831" s="40"/>
      <c r="AH4831" s="40"/>
      <c r="AN4831" s="29"/>
      <c r="AO4831" s="29"/>
    </row>
    <row r="4832" spans="5:41" x14ac:dyDescent="0.3">
      <c r="E4832" s="15"/>
      <c r="M4832" s="26"/>
      <c r="V4832" s="37"/>
      <c r="W4832" s="37"/>
      <c r="Z4832" s="29"/>
      <c r="AA4832" s="29"/>
      <c r="AB4832" s="29"/>
      <c r="AG4832" s="40"/>
      <c r="AH4832" s="40"/>
      <c r="AN4832" s="29"/>
      <c r="AO4832" s="29"/>
    </row>
    <row r="4833" spans="5:41" x14ac:dyDescent="0.3">
      <c r="E4833" s="15"/>
      <c r="M4833" s="26"/>
      <c r="V4833" s="37"/>
      <c r="W4833" s="37"/>
      <c r="Z4833" s="29"/>
      <c r="AA4833" s="29"/>
      <c r="AB4833" s="29"/>
      <c r="AG4833" s="40"/>
      <c r="AH4833" s="40"/>
      <c r="AN4833" s="29"/>
      <c r="AO4833" s="29"/>
    </row>
    <row r="4834" spans="5:41" x14ac:dyDescent="0.3">
      <c r="E4834" s="15"/>
      <c r="M4834" s="26"/>
      <c r="V4834" s="37"/>
      <c r="W4834" s="37"/>
      <c r="Z4834" s="29"/>
      <c r="AA4834" s="29"/>
      <c r="AB4834" s="29"/>
      <c r="AG4834" s="40"/>
      <c r="AH4834" s="40"/>
      <c r="AN4834" s="29"/>
      <c r="AO4834" s="29"/>
    </row>
    <row r="4835" spans="5:41" x14ac:dyDescent="0.3">
      <c r="E4835" s="15"/>
      <c r="M4835" s="26"/>
      <c r="V4835" s="37"/>
      <c r="W4835" s="37"/>
      <c r="Z4835" s="29"/>
      <c r="AA4835" s="29"/>
      <c r="AB4835" s="29"/>
      <c r="AG4835" s="40"/>
      <c r="AH4835" s="40"/>
      <c r="AN4835" s="29"/>
      <c r="AO4835" s="29"/>
    </row>
    <row r="4836" spans="5:41" x14ac:dyDescent="0.3">
      <c r="E4836" s="15"/>
      <c r="M4836" s="26"/>
      <c r="V4836" s="37"/>
      <c r="W4836" s="37"/>
      <c r="Z4836" s="29"/>
      <c r="AA4836" s="29"/>
      <c r="AB4836" s="29"/>
      <c r="AG4836" s="40"/>
      <c r="AH4836" s="40"/>
      <c r="AN4836" s="29"/>
      <c r="AO4836" s="29"/>
    </row>
    <row r="4837" spans="5:41" x14ac:dyDescent="0.3">
      <c r="E4837" s="15"/>
      <c r="M4837" s="26"/>
      <c r="V4837" s="37"/>
      <c r="W4837" s="37"/>
      <c r="Z4837" s="29"/>
      <c r="AA4837" s="29"/>
      <c r="AB4837" s="29"/>
      <c r="AG4837" s="40"/>
      <c r="AH4837" s="40"/>
      <c r="AN4837" s="29"/>
      <c r="AO4837" s="29"/>
    </row>
    <row r="4838" spans="5:41" x14ac:dyDescent="0.3">
      <c r="E4838" s="15"/>
      <c r="M4838" s="26"/>
      <c r="V4838" s="37"/>
      <c r="W4838" s="37"/>
      <c r="Z4838" s="29"/>
      <c r="AA4838" s="29"/>
      <c r="AB4838" s="29"/>
      <c r="AG4838" s="40"/>
      <c r="AH4838" s="40"/>
      <c r="AN4838" s="29"/>
      <c r="AO4838" s="29"/>
    </row>
    <row r="4839" spans="5:41" x14ac:dyDescent="0.3">
      <c r="E4839" s="15"/>
      <c r="M4839" s="26"/>
      <c r="V4839" s="37"/>
      <c r="W4839" s="37"/>
      <c r="Z4839" s="29"/>
      <c r="AA4839" s="29"/>
      <c r="AB4839" s="29"/>
      <c r="AG4839" s="40"/>
      <c r="AH4839" s="40"/>
      <c r="AN4839" s="29"/>
      <c r="AO4839" s="29"/>
    </row>
    <row r="4840" spans="5:41" x14ac:dyDescent="0.3">
      <c r="E4840" s="15"/>
      <c r="M4840" s="26"/>
      <c r="V4840" s="37"/>
      <c r="W4840" s="37"/>
      <c r="Z4840" s="29"/>
      <c r="AA4840" s="29"/>
      <c r="AB4840" s="29"/>
      <c r="AG4840" s="40"/>
      <c r="AH4840" s="40"/>
      <c r="AN4840" s="29"/>
      <c r="AO4840" s="29"/>
    </row>
    <row r="4841" spans="5:41" x14ac:dyDescent="0.3">
      <c r="E4841" s="15"/>
      <c r="M4841" s="26"/>
      <c r="V4841" s="37"/>
      <c r="W4841" s="37"/>
      <c r="Z4841" s="29"/>
      <c r="AA4841" s="29"/>
      <c r="AB4841" s="29"/>
      <c r="AG4841" s="40"/>
      <c r="AH4841" s="40"/>
      <c r="AN4841" s="29"/>
      <c r="AO4841" s="29"/>
    </row>
    <row r="4842" spans="5:41" x14ac:dyDescent="0.3">
      <c r="E4842" s="15"/>
      <c r="M4842" s="26"/>
      <c r="V4842" s="37"/>
      <c r="W4842" s="37"/>
      <c r="Z4842" s="29"/>
      <c r="AA4842" s="29"/>
      <c r="AB4842" s="29"/>
      <c r="AG4842" s="40"/>
      <c r="AH4842" s="40"/>
      <c r="AN4842" s="29"/>
      <c r="AO4842" s="29"/>
    </row>
    <row r="4843" spans="5:41" x14ac:dyDescent="0.3">
      <c r="E4843" s="15"/>
      <c r="M4843" s="26"/>
      <c r="V4843" s="37"/>
      <c r="W4843" s="37"/>
      <c r="Z4843" s="29"/>
      <c r="AA4843" s="29"/>
      <c r="AB4843" s="29"/>
      <c r="AG4843" s="40"/>
      <c r="AH4843" s="40"/>
      <c r="AN4843" s="29"/>
      <c r="AO4843" s="29"/>
    </row>
    <row r="4844" spans="5:41" x14ac:dyDescent="0.3">
      <c r="E4844" s="15"/>
      <c r="M4844" s="26"/>
      <c r="V4844" s="37"/>
      <c r="W4844" s="37"/>
      <c r="Z4844" s="29"/>
      <c r="AA4844" s="29"/>
      <c r="AB4844" s="29"/>
      <c r="AG4844" s="40"/>
      <c r="AH4844" s="40"/>
      <c r="AN4844" s="29"/>
      <c r="AO4844" s="29"/>
    </row>
    <row r="4845" spans="5:41" x14ac:dyDescent="0.3">
      <c r="E4845" s="15"/>
      <c r="M4845" s="26"/>
      <c r="V4845" s="37"/>
      <c r="W4845" s="37"/>
      <c r="Z4845" s="29"/>
      <c r="AA4845" s="29"/>
      <c r="AB4845" s="29"/>
      <c r="AG4845" s="40"/>
      <c r="AH4845" s="40"/>
      <c r="AN4845" s="29"/>
      <c r="AO4845" s="29"/>
    </row>
    <row r="4846" spans="5:41" x14ac:dyDescent="0.3">
      <c r="E4846" s="15"/>
      <c r="M4846" s="26"/>
      <c r="V4846" s="37"/>
      <c r="W4846" s="37"/>
      <c r="Z4846" s="29"/>
      <c r="AA4846" s="29"/>
      <c r="AB4846" s="29"/>
      <c r="AG4846" s="40"/>
      <c r="AH4846" s="40"/>
      <c r="AN4846" s="29"/>
      <c r="AO4846" s="29"/>
    </row>
    <row r="4847" spans="5:41" x14ac:dyDescent="0.3">
      <c r="E4847" s="15"/>
      <c r="M4847" s="26"/>
      <c r="V4847" s="37"/>
      <c r="W4847" s="37"/>
      <c r="Z4847" s="29"/>
      <c r="AA4847" s="29"/>
      <c r="AB4847" s="29"/>
      <c r="AG4847" s="40"/>
      <c r="AH4847" s="40"/>
      <c r="AN4847" s="29"/>
      <c r="AO4847" s="29"/>
    </row>
    <row r="4848" spans="5:41" x14ac:dyDescent="0.3">
      <c r="E4848" s="15"/>
      <c r="M4848" s="26"/>
      <c r="V4848" s="37"/>
      <c r="W4848" s="37"/>
      <c r="Z4848" s="29"/>
      <c r="AA4848" s="29"/>
      <c r="AB4848" s="29"/>
      <c r="AG4848" s="40"/>
      <c r="AH4848" s="40"/>
      <c r="AN4848" s="29"/>
      <c r="AO4848" s="29"/>
    </row>
    <row r="4849" spans="5:41" x14ac:dyDescent="0.3">
      <c r="E4849" s="15"/>
      <c r="M4849" s="26"/>
      <c r="V4849" s="37"/>
      <c r="W4849" s="37"/>
      <c r="Z4849" s="29"/>
      <c r="AA4849" s="29"/>
      <c r="AB4849" s="29"/>
      <c r="AG4849" s="40"/>
      <c r="AH4849" s="40"/>
      <c r="AN4849" s="29"/>
      <c r="AO4849" s="29"/>
    </row>
    <row r="4850" spans="5:41" x14ac:dyDescent="0.3">
      <c r="E4850" s="15"/>
      <c r="M4850" s="26"/>
      <c r="V4850" s="37"/>
      <c r="W4850" s="37"/>
      <c r="Z4850" s="29"/>
      <c r="AA4850" s="29"/>
      <c r="AB4850" s="29"/>
      <c r="AG4850" s="40"/>
      <c r="AH4850" s="40"/>
      <c r="AN4850" s="29"/>
      <c r="AO4850" s="29"/>
    </row>
    <row r="4851" spans="5:41" x14ac:dyDescent="0.3">
      <c r="E4851" s="15"/>
      <c r="M4851" s="26"/>
      <c r="V4851" s="37"/>
      <c r="W4851" s="37"/>
      <c r="Z4851" s="29"/>
      <c r="AA4851" s="29"/>
      <c r="AB4851" s="29"/>
      <c r="AG4851" s="40"/>
      <c r="AH4851" s="40"/>
      <c r="AN4851" s="29"/>
      <c r="AO4851" s="29"/>
    </row>
    <row r="4852" spans="5:41" x14ac:dyDescent="0.3">
      <c r="E4852" s="15"/>
      <c r="M4852" s="26"/>
      <c r="V4852" s="37"/>
      <c r="W4852" s="37"/>
      <c r="Z4852" s="29"/>
      <c r="AA4852" s="29"/>
      <c r="AB4852" s="29"/>
      <c r="AG4852" s="40"/>
      <c r="AH4852" s="40"/>
      <c r="AN4852" s="29"/>
      <c r="AO4852" s="29"/>
    </row>
    <row r="4853" spans="5:41" x14ac:dyDescent="0.3">
      <c r="E4853" s="15"/>
      <c r="M4853" s="26"/>
      <c r="V4853" s="37"/>
      <c r="W4853" s="37"/>
      <c r="Z4853" s="29"/>
      <c r="AA4853" s="29"/>
      <c r="AB4853" s="29"/>
      <c r="AG4853" s="40"/>
      <c r="AH4853" s="40"/>
      <c r="AN4853" s="29"/>
      <c r="AO4853" s="29"/>
    </row>
    <row r="4854" spans="5:41" x14ac:dyDescent="0.3">
      <c r="E4854" s="15"/>
      <c r="M4854" s="26"/>
      <c r="V4854" s="37"/>
      <c r="W4854" s="37"/>
      <c r="Z4854" s="29"/>
      <c r="AA4854" s="29"/>
      <c r="AB4854" s="29"/>
      <c r="AG4854" s="40"/>
      <c r="AH4854" s="40"/>
      <c r="AN4854" s="29"/>
      <c r="AO4854" s="29"/>
    </row>
    <row r="4855" spans="5:41" x14ac:dyDescent="0.3">
      <c r="E4855" s="15"/>
      <c r="M4855" s="26"/>
      <c r="V4855" s="37"/>
      <c r="W4855" s="37"/>
      <c r="Z4855" s="29"/>
      <c r="AA4855" s="29"/>
      <c r="AB4855" s="29"/>
      <c r="AG4855" s="40"/>
      <c r="AH4855" s="40"/>
      <c r="AN4855" s="29"/>
      <c r="AO4855" s="29"/>
    </row>
    <row r="4856" spans="5:41" x14ac:dyDescent="0.3">
      <c r="E4856" s="15"/>
      <c r="M4856" s="26"/>
      <c r="V4856" s="37"/>
      <c r="W4856" s="37"/>
      <c r="Z4856" s="29"/>
      <c r="AA4856" s="29"/>
      <c r="AB4856" s="29"/>
      <c r="AG4856" s="40"/>
      <c r="AH4856" s="40"/>
      <c r="AN4856" s="29"/>
      <c r="AO4856" s="29"/>
    </row>
    <row r="4857" spans="5:41" x14ac:dyDescent="0.3">
      <c r="E4857" s="15"/>
      <c r="M4857" s="26"/>
      <c r="V4857" s="37"/>
      <c r="W4857" s="37"/>
      <c r="Z4857" s="29"/>
      <c r="AA4857" s="29"/>
      <c r="AB4857" s="29"/>
      <c r="AG4857" s="40"/>
      <c r="AH4857" s="40"/>
      <c r="AN4857" s="29"/>
      <c r="AO4857" s="29"/>
    </row>
    <row r="4858" spans="5:41" x14ac:dyDescent="0.3">
      <c r="E4858" s="15"/>
      <c r="M4858" s="26"/>
      <c r="V4858" s="37"/>
      <c r="W4858" s="37"/>
      <c r="Z4858" s="29"/>
      <c r="AA4858" s="29"/>
      <c r="AB4858" s="29"/>
      <c r="AG4858" s="40"/>
      <c r="AH4858" s="40"/>
      <c r="AN4858" s="29"/>
      <c r="AO4858" s="29"/>
    </row>
    <row r="4859" spans="5:41" x14ac:dyDescent="0.3">
      <c r="E4859" s="15"/>
      <c r="M4859" s="26"/>
      <c r="V4859" s="37"/>
      <c r="W4859" s="37"/>
      <c r="Z4859" s="29"/>
      <c r="AA4859" s="29"/>
      <c r="AB4859" s="29"/>
      <c r="AG4859" s="40"/>
      <c r="AH4859" s="40"/>
      <c r="AN4859" s="29"/>
      <c r="AO4859" s="29"/>
    </row>
    <row r="4860" spans="5:41" x14ac:dyDescent="0.3">
      <c r="E4860" s="15"/>
      <c r="M4860" s="26"/>
      <c r="V4860" s="37"/>
      <c r="W4860" s="37"/>
      <c r="Z4860" s="29"/>
      <c r="AA4860" s="29"/>
      <c r="AB4860" s="29"/>
      <c r="AG4860" s="40"/>
      <c r="AH4860" s="40"/>
      <c r="AN4860" s="29"/>
      <c r="AO4860" s="29"/>
    </row>
    <row r="4861" spans="5:41" x14ac:dyDescent="0.3">
      <c r="E4861" s="15"/>
      <c r="M4861" s="26"/>
      <c r="V4861" s="37"/>
      <c r="W4861" s="37"/>
      <c r="Z4861" s="29"/>
      <c r="AA4861" s="29"/>
      <c r="AB4861" s="29"/>
      <c r="AG4861" s="40"/>
      <c r="AH4861" s="40"/>
      <c r="AN4861" s="29"/>
      <c r="AO4861" s="29"/>
    </row>
    <row r="4862" spans="5:41" x14ac:dyDescent="0.3">
      <c r="E4862" s="15"/>
      <c r="M4862" s="26"/>
      <c r="V4862" s="37"/>
      <c r="W4862" s="37"/>
      <c r="Z4862" s="29"/>
      <c r="AA4862" s="29"/>
      <c r="AB4862" s="29"/>
      <c r="AG4862" s="40"/>
      <c r="AH4862" s="40"/>
      <c r="AN4862" s="29"/>
      <c r="AO4862" s="29"/>
    </row>
    <row r="4863" spans="5:41" x14ac:dyDescent="0.3">
      <c r="E4863" s="15"/>
      <c r="M4863" s="26"/>
      <c r="V4863" s="37"/>
      <c r="W4863" s="37"/>
      <c r="Z4863" s="29"/>
      <c r="AA4863" s="29"/>
      <c r="AB4863" s="29"/>
      <c r="AG4863" s="40"/>
      <c r="AH4863" s="40"/>
      <c r="AN4863" s="29"/>
      <c r="AO4863" s="29"/>
    </row>
    <row r="4864" spans="5:41" x14ac:dyDescent="0.3">
      <c r="E4864" s="15"/>
      <c r="M4864" s="26"/>
      <c r="V4864" s="37"/>
      <c r="W4864" s="37"/>
      <c r="Z4864" s="29"/>
      <c r="AA4864" s="29"/>
      <c r="AB4864" s="29"/>
      <c r="AG4864" s="40"/>
      <c r="AH4864" s="40"/>
      <c r="AN4864" s="29"/>
      <c r="AO4864" s="29"/>
    </row>
    <row r="4865" spans="5:41" x14ac:dyDescent="0.3">
      <c r="E4865" s="15"/>
      <c r="M4865" s="26"/>
      <c r="V4865" s="37"/>
      <c r="W4865" s="37"/>
      <c r="Z4865" s="29"/>
      <c r="AA4865" s="29"/>
      <c r="AB4865" s="29"/>
      <c r="AG4865" s="40"/>
      <c r="AH4865" s="40"/>
      <c r="AN4865" s="29"/>
      <c r="AO4865" s="29"/>
    </row>
    <row r="4866" spans="5:41" x14ac:dyDescent="0.3">
      <c r="E4866" s="15"/>
      <c r="M4866" s="26"/>
      <c r="V4866" s="37"/>
      <c r="W4866" s="37"/>
      <c r="Z4866" s="29"/>
      <c r="AA4866" s="29"/>
      <c r="AB4866" s="29"/>
      <c r="AG4866" s="40"/>
      <c r="AH4866" s="40"/>
      <c r="AN4866" s="29"/>
      <c r="AO4866" s="29"/>
    </row>
    <row r="4867" spans="5:41" x14ac:dyDescent="0.3">
      <c r="E4867" s="15"/>
      <c r="M4867" s="26"/>
      <c r="V4867" s="37"/>
      <c r="W4867" s="37"/>
      <c r="Z4867" s="29"/>
      <c r="AA4867" s="29"/>
      <c r="AB4867" s="29"/>
      <c r="AG4867" s="40"/>
      <c r="AH4867" s="40"/>
      <c r="AN4867" s="29"/>
      <c r="AO4867" s="29"/>
    </row>
    <row r="4868" spans="5:41" x14ac:dyDescent="0.3">
      <c r="E4868" s="15"/>
      <c r="M4868" s="26"/>
      <c r="V4868" s="37"/>
      <c r="W4868" s="37"/>
      <c r="Z4868" s="29"/>
      <c r="AA4868" s="29"/>
      <c r="AB4868" s="29"/>
      <c r="AG4868" s="40"/>
      <c r="AH4868" s="40"/>
      <c r="AN4868" s="29"/>
      <c r="AO4868" s="29"/>
    </row>
    <row r="4869" spans="5:41" x14ac:dyDescent="0.3">
      <c r="E4869" s="15"/>
      <c r="M4869" s="26"/>
      <c r="V4869" s="37"/>
      <c r="W4869" s="37"/>
      <c r="Z4869" s="29"/>
      <c r="AA4869" s="29"/>
      <c r="AB4869" s="29"/>
      <c r="AG4869" s="40"/>
      <c r="AH4869" s="40"/>
      <c r="AN4869" s="29"/>
      <c r="AO4869" s="29"/>
    </row>
    <row r="4870" spans="5:41" x14ac:dyDescent="0.3">
      <c r="E4870" s="15"/>
      <c r="M4870" s="26"/>
      <c r="V4870" s="37"/>
      <c r="W4870" s="37"/>
      <c r="Z4870" s="29"/>
      <c r="AA4870" s="29"/>
      <c r="AB4870" s="29"/>
      <c r="AG4870" s="40"/>
      <c r="AH4870" s="40"/>
      <c r="AN4870" s="29"/>
      <c r="AO4870" s="29"/>
    </row>
    <row r="4871" spans="5:41" x14ac:dyDescent="0.3">
      <c r="E4871" s="15"/>
      <c r="M4871" s="26"/>
      <c r="V4871" s="37"/>
      <c r="W4871" s="37"/>
      <c r="Z4871" s="29"/>
      <c r="AA4871" s="29"/>
      <c r="AB4871" s="29"/>
      <c r="AG4871" s="40"/>
      <c r="AH4871" s="40"/>
      <c r="AN4871" s="29"/>
      <c r="AO4871" s="29"/>
    </row>
    <row r="4872" spans="5:41" x14ac:dyDescent="0.3">
      <c r="E4872" s="15"/>
      <c r="M4872" s="26"/>
      <c r="V4872" s="37"/>
      <c r="W4872" s="37"/>
      <c r="Z4872" s="29"/>
      <c r="AA4872" s="29"/>
      <c r="AB4872" s="29"/>
      <c r="AG4872" s="40"/>
      <c r="AH4872" s="40"/>
      <c r="AN4872" s="29"/>
      <c r="AO4872" s="29"/>
    </row>
    <row r="4873" spans="5:41" x14ac:dyDescent="0.3">
      <c r="E4873" s="15"/>
      <c r="M4873" s="26"/>
      <c r="V4873" s="37"/>
      <c r="W4873" s="37"/>
      <c r="Z4873" s="29"/>
      <c r="AA4873" s="29"/>
      <c r="AB4873" s="29"/>
      <c r="AG4873" s="40"/>
      <c r="AH4873" s="40"/>
      <c r="AN4873" s="29"/>
      <c r="AO4873" s="29"/>
    </row>
    <row r="4874" spans="5:41" x14ac:dyDescent="0.3">
      <c r="E4874" s="15"/>
      <c r="M4874" s="26"/>
      <c r="V4874" s="37"/>
      <c r="W4874" s="37"/>
      <c r="Z4874" s="29"/>
      <c r="AA4874" s="29"/>
      <c r="AB4874" s="29"/>
      <c r="AG4874" s="40"/>
      <c r="AH4874" s="40"/>
      <c r="AN4874" s="29"/>
      <c r="AO4874" s="29"/>
    </row>
    <row r="4875" spans="5:41" x14ac:dyDescent="0.3">
      <c r="E4875" s="15"/>
      <c r="M4875" s="26"/>
      <c r="V4875" s="37"/>
      <c r="W4875" s="37"/>
      <c r="Z4875" s="29"/>
      <c r="AA4875" s="29"/>
      <c r="AB4875" s="29"/>
      <c r="AG4875" s="40"/>
      <c r="AH4875" s="40"/>
      <c r="AN4875" s="29"/>
      <c r="AO4875" s="29"/>
    </row>
    <row r="4876" spans="5:41" x14ac:dyDescent="0.3">
      <c r="E4876" s="15"/>
      <c r="M4876" s="26"/>
      <c r="V4876" s="37"/>
      <c r="W4876" s="37"/>
      <c r="Z4876" s="29"/>
      <c r="AA4876" s="29"/>
      <c r="AB4876" s="29"/>
      <c r="AG4876" s="40"/>
      <c r="AH4876" s="40"/>
      <c r="AN4876" s="29"/>
      <c r="AO4876" s="29"/>
    </row>
    <row r="4877" spans="5:41" x14ac:dyDescent="0.3">
      <c r="E4877" s="15"/>
      <c r="M4877" s="26"/>
      <c r="V4877" s="37"/>
      <c r="W4877" s="37"/>
      <c r="Z4877" s="29"/>
      <c r="AA4877" s="29"/>
      <c r="AB4877" s="29"/>
      <c r="AG4877" s="40"/>
      <c r="AH4877" s="40"/>
      <c r="AN4877" s="29"/>
      <c r="AO4877" s="29"/>
    </row>
    <row r="4878" spans="5:41" x14ac:dyDescent="0.3">
      <c r="E4878" s="15"/>
      <c r="M4878" s="26"/>
      <c r="V4878" s="37"/>
      <c r="W4878" s="37"/>
      <c r="Z4878" s="29"/>
      <c r="AA4878" s="29"/>
      <c r="AB4878" s="29"/>
      <c r="AG4878" s="40"/>
      <c r="AH4878" s="40"/>
      <c r="AN4878" s="29"/>
      <c r="AO4878" s="29"/>
    </row>
    <row r="4879" spans="5:41" x14ac:dyDescent="0.3">
      <c r="E4879" s="15"/>
      <c r="M4879" s="26"/>
      <c r="V4879" s="37"/>
      <c r="W4879" s="37"/>
      <c r="Z4879" s="29"/>
      <c r="AA4879" s="29"/>
      <c r="AB4879" s="29"/>
      <c r="AG4879" s="40"/>
      <c r="AH4879" s="40"/>
      <c r="AN4879" s="29"/>
      <c r="AO4879" s="29"/>
    </row>
    <row r="4880" spans="5:41" x14ac:dyDescent="0.3">
      <c r="E4880" s="15"/>
      <c r="M4880" s="26"/>
      <c r="V4880" s="37"/>
      <c r="W4880" s="37"/>
      <c r="Z4880" s="29"/>
      <c r="AA4880" s="29"/>
      <c r="AB4880" s="29"/>
      <c r="AG4880" s="40"/>
      <c r="AH4880" s="40"/>
      <c r="AN4880" s="29"/>
      <c r="AO4880" s="29"/>
    </row>
    <row r="4881" spans="5:41" x14ac:dyDescent="0.3">
      <c r="E4881" s="15"/>
      <c r="M4881" s="26"/>
      <c r="V4881" s="37"/>
      <c r="W4881" s="37"/>
      <c r="Z4881" s="29"/>
      <c r="AA4881" s="29"/>
      <c r="AB4881" s="29"/>
      <c r="AG4881" s="40"/>
      <c r="AH4881" s="40"/>
      <c r="AN4881" s="29"/>
      <c r="AO4881" s="29"/>
    </row>
    <row r="4882" spans="5:41" x14ac:dyDescent="0.3">
      <c r="E4882" s="15"/>
      <c r="M4882" s="26"/>
      <c r="V4882" s="37"/>
      <c r="W4882" s="37"/>
      <c r="Z4882" s="29"/>
      <c r="AA4882" s="29"/>
      <c r="AB4882" s="29"/>
      <c r="AG4882" s="40"/>
      <c r="AH4882" s="40"/>
      <c r="AN4882" s="29"/>
      <c r="AO4882" s="29"/>
    </row>
    <row r="4883" spans="5:41" x14ac:dyDescent="0.3">
      <c r="E4883" s="15"/>
      <c r="M4883" s="26"/>
      <c r="V4883" s="37"/>
      <c r="W4883" s="37"/>
      <c r="Z4883" s="29"/>
      <c r="AA4883" s="29"/>
      <c r="AB4883" s="29"/>
      <c r="AG4883" s="40"/>
      <c r="AH4883" s="40"/>
      <c r="AN4883" s="29"/>
      <c r="AO4883" s="29"/>
    </row>
    <row r="4884" spans="5:41" x14ac:dyDescent="0.3">
      <c r="E4884" s="15"/>
      <c r="M4884" s="26"/>
      <c r="V4884" s="37"/>
      <c r="W4884" s="37"/>
      <c r="Z4884" s="29"/>
      <c r="AA4884" s="29"/>
      <c r="AB4884" s="29"/>
      <c r="AG4884" s="40"/>
      <c r="AH4884" s="40"/>
      <c r="AN4884" s="29"/>
      <c r="AO4884" s="29"/>
    </row>
    <row r="4885" spans="5:41" x14ac:dyDescent="0.3">
      <c r="E4885" s="15"/>
      <c r="M4885" s="26"/>
      <c r="V4885" s="37"/>
      <c r="W4885" s="37"/>
      <c r="Z4885" s="29"/>
      <c r="AA4885" s="29"/>
      <c r="AB4885" s="29"/>
      <c r="AG4885" s="40"/>
      <c r="AH4885" s="40"/>
      <c r="AN4885" s="29"/>
      <c r="AO4885" s="29"/>
    </row>
    <row r="4886" spans="5:41" x14ac:dyDescent="0.3">
      <c r="E4886" s="15"/>
      <c r="M4886" s="26"/>
      <c r="V4886" s="37"/>
      <c r="W4886" s="37"/>
      <c r="Z4886" s="29"/>
      <c r="AA4886" s="29"/>
      <c r="AB4886" s="29"/>
      <c r="AG4886" s="40"/>
      <c r="AH4886" s="40"/>
      <c r="AN4886" s="29"/>
      <c r="AO4886" s="29"/>
    </row>
    <row r="4887" spans="5:41" x14ac:dyDescent="0.3">
      <c r="E4887" s="15"/>
      <c r="M4887" s="26"/>
      <c r="V4887" s="37"/>
      <c r="W4887" s="37"/>
      <c r="Z4887" s="29"/>
      <c r="AA4887" s="29"/>
      <c r="AB4887" s="29"/>
      <c r="AG4887" s="40"/>
      <c r="AH4887" s="40"/>
      <c r="AN4887" s="29"/>
      <c r="AO4887" s="29"/>
    </row>
    <row r="4888" spans="5:41" x14ac:dyDescent="0.3">
      <c r="E4888" s="15"/>
      <c r="M4888" s="26"/>
      <c r="V4888" s="37"/>
      <c r="W4888" s="37"/>
      <c r="Z4888" s="29"/>
      <c r="AA4888" s="29"/>
      <c r="AB4888" s="29"/>
      <c r="AG4888" s="40"/>
      <c r="AH4888" s="40"/>
      <c r="AN4888" s="29"/>
      <c r="AO4888" s="29"/>
    </row>
    <row r="4889" spans="5:41" x14ac:dyDescent="0.3">
      <c r="E4889" s="15"/>
      <c r="M4889" s="26"/>
      <c r="V4889" s="37"/>
      <c r="W4889" s="37"/>
      <c r="Z4889" s="29"/>
      <c r="AA4889" s="29"/>
      <c r="AB4889" s="29"/>
      <c r="AG4889" s="40"/>
      <c r="AH4889" s="40"/>
      <c r="AN4889" s="29"/>
      <c r="AO4889" s="29"/>
    </row>
    <row r="4890" spans="5:41" x14ac:dyDescent="0.3">
      <c r="E4890" s="15"/>
      <c r="M4890" s="26"/>
      <c r="V4890" s="37"/>
      <c r="W4890" s="37"/>
      <c r="Z4890" s="29"/>
      <c r="AA4890" s="29"/>
      <c r="AB4890" s="29"/>
      <c r="AG4890" s="40"/>
      <c r="AH4890" s="40"/>
      <c r="AN4890" s="29"/>
      <c r="AO4890" s="29"/>
    </row>
    <row r="4891" spans="5:41" x14ac:dyDescent="0.3">
      <c r="E4891" s="15"/>
      <c r="M4891" s="26"/>
      <c r="V4891" s="37"/>
      <c r="W4891" s="37"/>
      <c r="Z4891" s="29"/>
      <c r="AA4891" s="29"/>
      <c r="AB4891" s="29"/>
      <c r="AG4891" s="40"/>
      <c r="AH4891" s="40"/>
      <c r="AN4891" s="29"/>
      <c r="AO4891" s="29"/>
    </row>
    <row r="4892" spans="5:41" x14ac:dyDescent="0.3">
      <c r="E4892" s="15"/>
      <c r="M4892" s="26"/>
      <c r="V4892" s="37"/>
      <c r="W4892" s="37"/>
      <c r="Z4892" s="29"/>
      <c r="AA4892" s="29"/>
      <c r="AB4892" s="29"/>
      <c r="AG4892" s="40"/>
      <c r="AH4892" s="40"/>
      <c r="AN4892" s="29"/>
      <c r="AO4892" s="29"/>
    </row>
    <row r="4893" spans="5:41" x14ac:dyDescent="0.3">
      <c r="E4893" s="15"/>
      <c r="M4893" s="26"/>
      <c r="V4893" s="37"/>
      <c r="W4893" s="37"/>
      <c r="Z4893" s="29"/>
      <c r="AA4893" s="29"/>
      <c r="AB4893" s="29"/>
      <c r="AG4893" s="40"/>
      <c r="AH4893" s="40"/>
      <c r="AN4893" s="29"/>
      <c r="AO4893" s="29"/>
    </row>
    <row r="4894" spans="5:41" x14ac:dyDescent="0.3">
      <c r="E4894" s="15"/>
      <c r="M4894" s="26"/>
      <c r="V4894" s="37"/>
      <c r="W4894" s="37"/>
      <c r="Z4894" s="29"/>
      <c r="AA4894" s="29"/>
      <c r="AB4894" s="29"/>
      <c r="AG4894" s="40"/>
      <c r="AH4894" s="40"/>
      <c r="AN4894" s="29"/>
      <c r="AO4894" s="29"/>
    </row>
    <row r="4895" spans="5:41" x14ac:dyDescent="0.3">
      <c r="E4895" s="15"/>
      <c r="M4895" s="26"/>
      <c r="V4895" s="37"/>
      <c r="W4895" s="37"/>
      <c r="Z4895" s="29"/>
      <c r="AA4895" s="29"/>
      <c r="AB4895" s="29"/>
      <c r="AG4895" s="40"/>
      <c r="AH4895" s="40"/>
      <c r="AN4895" s="29"/>
      <c r="AO4895" s="29"/>
    </row>
    <row r="4896" spans="5:41" x14ac:dyDescent="0.3">
      <c r="E4896" s="15"/>
      <c r="M4896" s="26"/>
      <c r="V4896" s="37"/>
      <c r="W4896" s="37"/>
      <c r="Z4896" s="29"/>
      <c r="AA4896" s="29"/>
      <c r="AB4896" s="29"/>
      <c r="AG4896" s="40"/>
      <c r="AH4896" s="40"/>
      <c r="AN4896" s="29"/>
      <c r="AO4896" s="29"/>
    </row>
    <row r="4897" spans="5:41" x14ac:dyDescent="0.3">
      <c r="E4897" s="15"/>
      <c r="M4897" s="26"/>
      <c r="V4897" s="37"/>
      <c r="W4897" s="37"/>
      <c r="Z4897" s="29"/>
      <c r="AA4897" s="29"/>
      <c r="AB4897" s="29"/>
      <c r="AG4897" s="40"/>
      <c r="AH4897" s="40"/>
      <c r="AN4897" s="29"/>
      <c r="AO4897" s="29"/>
    </row>
    <row r="4898" spans="5:41" x14ac:dyDescent="0.3">
      <c r="E4898" s="15"/>
      <c r="M4898" s="26"/>
      <c r="V4898" s="37"/>
      <c r="W4898" s="37"/>
      <c r="Z4898" s="29"/>
      <c r="AA4898" s="29"/>
      <c r="AB4898" s="29"/>
      <c r="AG4898" s="40"/>
      <c r="AH4898" s="40"/>
      <c r="AN4898" s="29"/>
      <c r="AO4898" s="29"/>
    </row>
    <row r="4899" spans="5:41" x14ac:dyDescent="0.3">
      <c r="E4899" s="15"/>
      <c r="M4899" s="26"/>
      <c r="V4899" s="37"/>
      <c r="W4899" s="37"/>
      <c r="Z4899" s="29"/>
      <c r="AA4899" s="29"/>
      <c r="AB4899" s="29"/>
      <c r="AG4899" s="40"/>
      <c r="AH4899" s="40"/>
      <c r="AN4899" s="29"/>
      <c r="AO4899" s="29"/>
    </row>
    <row r="4900" spans="5:41" x14ac:dyDescent="0.3">
      <c r="E4900" s="15"/>
      <c r="M4900" s="26"/>
      <c r="V4900" s="37"/>
      <c r="W4900" s="37"/>
      <c r="Z4900" s="29"/>
      <c r="AA4900" s="29"/>
      <c r="AB4900" s="29"/>
      <c r="AG4900" s="40"/>
      <c r="AH4900" s="40"/>
      <c r="AN4900" s="29"/>
      <c r="AO4900" s="29"/>
    </row>
    <row r="4901" spans="5:41" x14ac:dyDescent="0.3">
      <c r="E4901" s="15"/>
      <c r="M4901" s="26"/>
      <c r="V4901" s="37"/>
      <c r="W4901" s="37"/>
      <c r="Z4901" s="29"/>
      <c r="AA4901" s="29"/>
      <c r="AB4901" s="29"/>
      <c r="AG4901" s="40"/>
      <c r="AH4901" s="40"/>
      <c r="AN4901" s="29"/>
      <c r="AO4901" s="29"/>
    </row>
    <row r="4902" spans="5:41" x14ac:dyDescent="0.3">
      <c r="E4902" s="15"/>
      <c r="M4902" s="26"/>
      <c r="V4902" s="37"/>
      <c r="W4902" s="37"/>
      <c r="Z4902" s="29"/>
      <c r="AA4902" s="29"/>
      <c r="AB4902" s="29"/>
      <c r="AG4902" s="40"/>
      <c r="AH4902" s="40"/>
      <c r="AN4902" s="29"/>
      <c r="AO4902" s="29"/>
    </row>
    <row r="4903" spans="5:41" x14ac:dyDescent="0.3">
      <c r="E4903" s="15"/>
      <c r="M4903" s="26"/>
      <c r="V4903" s="37"/>
      <c r="W4903" s="37"/>
      <c r="Z4903" s="29"/>
      <c r="AA4903" s="29"/>
      <c r="AB4903" s="29"/>
      <c r="AG4903" s="40"/>
      <c r="AH4903" s="40"/>
      <c r="AN4903" s="29"/>
      <c r="AO4903" s="29"/>
    </row>
    <row r="4904" spans="5:41" x14ac:dyDescent="0.3">
      <c r="E4904" s="15"/>
      <c r="M4904" s="26"/>
      <c r="V4904" s="37"/>
      <c r="W4904" s="37"/>
      <c r="Z4904" s="29"/>
      <c r="AA4904" s="29"/>
      <c r="AB4904" s="29"/>
      <c r="AG4904" s="40"/>
      <c r="AH4904" s="40"/>
      <c r="AN4904" s="29"/>
      <c r="AO4904" s="29"/>
    </row>
    <row r="4905" spans="5:41" x14ac:dyDescent="0.3">
      <c r="E4905" s="15"/>
      <c r="M4905" s="26"/>
      <c r="V4905" s="37"/>
      <c r="W4905" s="37"/>
      <c r="Z4905" s="29"/>
      <c r="AA4905" s="29"/>
      <c r="AB4905" s="29"/>
      <c r="AG4905" s="40"/>
      <c r="AH4905" s="40"/>
      <c r="AN4905" s="29"/>
      <c r="AO4905" s="29"/>
    </row>
    <row r="4906" spans="5:41" x14ac:dyDescent="0.3">
      <c r="E4906" s="15"/>
      <c r="M4906" s="26"/>
      <c r="V4906" s="37"/>
      <c r="W4906" s="37"/>
      <c r="Z4906" s="29"/>
      <c r="AA4906" s="29"/>
      <c r="AB4906" s="29"/>
      <c r="AG4906" s="40"/>
      <c r="AH4906" s="40"/>
      <c r="AN4906" s="29"/>
      <c r="AO4906" s="29"/>
    </row>
    <row r="4907" spans="5:41" x14ac:dyDescent="0.3">
      <c r="E4907" s="15"/>
      <c r="M4907" s="26"/>
      <c r="V4907" s="37"/>
      <c r="W4907" s="37"/>
      <c r="Z4907" s="29"/>
      <c r="AA4907" s="29"/>
      <c r="AB4907" s="29"/>
      <c r="AG4907" s="40"/>
      <c r="AH4907" s="40"/>
      <c r="AN4907" s="29"/>
      <c r="AO4907" s="29"/>
    </row>
    <row r="4908" spans="5:41" x14ac:dyDescent="0.3">
      <c r="E4908" s="15"/>
      <c r="M4908" s="26"/>
      <c r="V4908" s="37"/>
      <c r="W4908" s="37"/>
      <c r="Z4908" s="29"/>
      <c r="AA4908" s="29"/>
      <c r="AB4908" s="29"/>
      <c r="AG4908" s="40"/>
      <c r="AH4908" s="40"/>
      <c r="AN4908" s="29"/>
      <c r="AO4908" s="29"/>
    </row>
    <row r="4909" spans="5:41" x14ac:dyDescent="0.3">
      <c r="E4909" s="15"/>
      <c r="M4909" s="26"/>
      <c r="V4909" s="37"/>
      <c r="W4909" s="37"/>
      <c r="Z4909" s="29"/>
      <c r="AA4909" s="29"/>
      <c r="AB4909" s="29"/>
      <c r="AG4909" s="40"/>
      <c r="AH4909" s="40"/>
      <c r="AN4909" s="29"/>
      <c r="AO4909" s="29"/>
    </row>
    <row r="4910" spans="5:41" x14ac:dyDescent="0.3">
      <c r="E4910" s="15"/>
      <c r="M4910" s="26"/>
      <c r="V4910" s="37"/>
      <c r="W4910" s="37"/>
      <c r="Z4910" s="29"/>
      <c r="AA4910" s="29"/>
      <c r="AB4910" s="29"/>
      <c r="AG4910" s="40"/>
      <c r="AH4910" s="40"/>
      <c r="AN4910" s="29"/>
      <c r="AO4910" s="29"/>
    </row>
    <row r="4911" spans="5:41" x14ac:dyDescent="0.3">
      <c r="E4911" s="15"/>
      <c r="M4911" s="26"/>
      <c r="V4911" s="37"/>
      <c r="W4911" s="37"/>
      <c r="Z4911" s="29"/>
      <c r="AA4911" s="29"/>
      <c r="AB4911" s="29"/>
      <c r="AG4911" s="40"/>
      <c r="AH4911" s="40"/>
      <c r="AN4911" s="29"/>
      <c r="AO4911" s="29"/>
    </row>
    <row r="4912" spans="5:41" x14ac:dyDescent="0.3">
      <c r="E4912" s="15"/>
      <c r="M4912" s="26"/>
      <c r="V4912" s="37"/>
      <c r="W4912" s="37"/>
      <c r="Z4912" s="29"/>
      <c r="AA4912" s="29"/>
      <c r="AB4912" s="29"/>
      <c r="AG4912" s="40"/>
      <c r="AH4912" s="40"/>
      <c r="AN4912" s="29"/>
      <c r="AO4912" s="29"/>
    </row>
    <row r="4913" spans="5:41" x14ac:dyDescent="0.3">
      <c r="E4913" s="15"/>
      <c r="M4913" s="26"/>
      <c r="V4913" s="37"/>
      <c r="W4913" s="37"/>
      <c r="Z4913" s="29"/>
      <c r="AA4913" s="29"/>
      <c r="AB4913" s="29"/>
      <c r="AG4913" s="40"/>
      <c r="AH4913" s="40"/>
      <c r="AN4913" s="29"/>
      <c r="AO4913" s="29"/>
    </row>
    <row r="4914" spans="5:41" x14ac:dyDescent="0.3">
      <c r="E4914" s="15"/>
      <c r="M4914" s="26"/>
      <c r="V4914" s="37"/>
      <c r="W4914" s="37"/>
      <c r="Z4914" s="29"/>
      <c r="AA4914" s="29"/>
      <c r="AB4914" s="29"/>
      <c r="AG4914" s="40"/>
      <c r="AH4914" s="40"/>
      <c r="AN4914" s="29"/>
      <c r="AO4914" s="29"/>
    </row>
    <row r="4915" spans="5:41" x14ac:dyDescent="0.3">
      <c r="E4915" s="15"/>
      <c r="M4915" s="26"/>
      <c r="V4915" s="37"/>
      <c r="W4915" s="37"/>
      <c r="Z4915" s="29"/>
      <c r="AA4915" s="29"/>
      <c r="AB4915" s="29"/>
      <c r="AG4915" s="40"/>
      <c r="AH4915" s="40"/>
      <c r="AN4915" s="29"/>
      <c r="AO4915" s="29"/>
    </row>
    <row r="4916" spans="5:41" x14ac:dyDescent="0.3">
      <c r="E4916" s="15"/>
      <c r="M4916" s="26"/>
      <c r="V4916" s="37"/>
      <c r="W4916" s="37"/>
      <c r="Z4916" s="29"/>
      <c r="AA4916" s="29"/>
      <c r="AB4916" s="29"/>
      <c r="AG4916" s="40"/>
      <c r="AH4916" s="40"/>
      <c r="AN4916" s="29"/>
      <c r="AO4916" s="29"/>
    </row>
    <row r="4917" spans="5:41" x14ac:dyDescent="0.3">
      <c r="E4917" s="15"/>
      <c r="M4917" s="26"/>
      <c r="V4917" s="37"/>
      <c r="W4917" s="37"/>
      <c r="Z4917" s="29"/>
      <c r="AA4917" s="29"/>
      <c r="AB4917" s="29"/>
      <c r="AG4917" s="40"/>
      <c r="AH4917" s="40"/>
      <c r="AN4917" s="29"/>
      <c r="AO4917" s="29"/>
    </row>
    <row r="4918" spans="5:41" x14ac:dyDescent="0.3">
      <c r="E4918" s="15"/>
      <c r="M4918" s="26"/>
      <c r="V4918" s="37"/>
      <c r="W4918" s="37"/>
      <c r="Z4918" s="29"/>
      <c r="AA4918" s="29"/>
      <c r="AB4918" s="29"/>
      <c r="AG4918" s="40"/>
      <c r="AH4918" s="40"/>
      <c r="AN4918" s="29"/>
      <c r="AO4918" s="29"/>
    </row>
    <row r="4919" spans="5:41" x14ac:dyDescent="0.3">
      <c r="E4919" s="15"/>
      <c r="M4919" s="26"/>
      <c r="V4919" s="37"/>
      <c r="W4919" s="37"/>
      <c r="Z4919" s="29"/>
      <c r="AA4919" s="29"/>
      <c r="AB4919" s="29"/>
      <c r="AG4919" s="40"/>
      <c r="AH4919" s="40"/>
      <c r="AN4919" s="29"/>
      <c r="AO4919" s="29"/>
    </row>
    <row r="4920" spans="5:41" x14ac:dyDescent="0.3">
      <c r="E4920" s="15"/>
      <c r="M4920" s="26"/>
      <c r="V4920" s="37"/>
      <c r="W4920" s="37"/>
      <c r="Z4920" s="29"/>
      <c r="AA4920" s="29"/>
      <c r="AB4920" s="29"/>
      <c r="AG4920" s="40"/>
      <c r="AH4920" s="40"/>
      <c r="AN4920" s="29"/>
      <c r="AO4920" s="29"/>
    </row>
    <row r="4921" spans="5:41" x14ac:dyDescent="0.3">
      <c r="E4921" s="15"/>
      <c r="M4921" s="26"/>
      <c r="V4921" s="37"/>
      <c r="W4921" s="37"/>
      <c r="Z4921" s="29"/>
      <c r="AA4921" s="29"/>
      <c r="AB4921" s="29"/>
      <c r="AG4921" s="40"/>
      <c r="AH4921" s="40"/>
      <c r="AN4921" s="29"/>
      <c r="AO4921" s="29"/>
    </row>
    <row r="4922" spans="5:41" x14ac:dyDescent="0.3">
      <c r="E4922" s="15"/>
      <c r="M4922" s="26"/>
      <c r="V4922" s="37"/>
      <c r="W4922" s="37"/>
      <c r="Z4922" s="29"/>
      <c r="AA4922" s="29"/>
      <c r="AB4922" s="29"/>
      <c r="AG4922" s="40"/>
      <c r="AH4922" s="40"/>
      <c r="AN4922" s="29"/>
      <c r="AO4922" s="29"/>
    </row>
    <row r="4923" spans="5:41" x14ac:dyDescent="0.3">
      <c r="E4923" s="15"/>
      <c r="M4923" s="26"/>
      <c r="V4923" s="37"/>
      <c r="W4923" s="37"/>
      <c r="Z4923" s="29"/>
      <c r="AA4923" s="29"/>
      <c r="AB4923" s="29"/>
      <c r="AG4923" s="40"/>
      <c r="AH4923" s="40"/>
      <c r="AN4923" s="29"/>
      <c r="AO4923" s="29"/>
    </row>
    <row r="4924" spans="5:41" x14ac:dyDescent="0.3">
      <c r="E4924" s="15"/>
      <c r="M4924" s="26"/>
      <c r="V4924" s="37"/>
      <c r="W4924" s="37"/>
      <c r="Z4924" s="29"/>
      <c r="AA4924" s="29"/>
      <c r="AB4924" s="29"/>
      <c r="AG4924" s="40"/>
      <c r="AH4924" s="40"/>
      <c r="AN4924" s="29"/>
      <c r="AO4924" s="29"/>
    </row>
    <row r="4925" spans="5:41" x14ac:dyDescent="0.3">
      <c r="E4925" s="15"/>
      <c r="M4925" s="26"/>
      <c r="V4925" s="37"/>
      <c r="W4925" s="37"/>
      <c r="Z4925" s="29"/>
      <c r="AA4925" s="29"/>
      <c r="AB4925" s="29"/>
      <c r="AG4925" s="40"/>
      <c r="AH4925" s="40"/>
      <c r="AN4925" s="29"/>
      <c r="AO4925" s="29"/>
    </row>
    <row r="4926" spans="5:41" x14ac:dyDescent="0.3">
      <c r="E4926" s="15"/>
      <c r="M4926" s="26"/>
      <c r="V4926" s="37"/>
      <c r="W4926" s="37"/>
      <c r="Z4926" s="29"/>
      <c r="AA4926" s="29"/>
      <c r="AB4926" s="29"/>
      <c r="AG4926" s="40"/>
      <c r="AH4926" s="40"/>
      <c r="AN4926" s="29"/>
      <c r="AO4926" s="29"/>
    </row>
    <row r="4927" spans="5:41" x14ac:dyDescent="0.3">
      <c r="E4927" s="15"/>
      <c r="M4927" s="26"/>
      <c r="V4927" s="37"/>
      <c r="W4927" s="37"/>
      <c r="Z4927" s="29"/>
      <c r="AA4927" s="29"/>
      <c r="AB4927" s="29"/>
      <c r="AG4927" s="40"/>
      <c r="AH4927" s="40"/>
      <c r="AN4927" s="29"/>
      <c r="AO4927" s="29"/>
    </row>
    <row r="4928" spans="5:41" x14ac:dyDescent="0.3">
      <c r="E4928" s="15"/>
      <c r="M4928" s="26"/>
      <c r="V4928" s="37"/>
      <c r="W4928" s="37"/>
      <c r="Z4928" s="29"/>
      <c r="AA4928" s="29"/>
      <c r="AB4928" s="29"/>
      <c r="AG4928" s="40"/>
      <c r="AH4928" s="40"/>
      <c r="AN4928" s="29"/>
      <c r="AO4928" s="29"/>
    </row>
    <row r="4929" spans="5:41" x14ac:dyDescent="0.3">
      <c r="E4929" s="15"/>
      <c r="M4929" s="26"/>
      <c r="V4929" s="37"/>
      <c r="W4929" s="37"/>
      <c r="Z4929" s="29"/>
      <c r="AA4929" s="29"/>
      <c r="AB4929" s="29"/>
      <c r="AG4929" s="40"/>
      <c r="AH4929" s="40"/>
      <c r="AN4929" s="29"/>
      <c r="AO4929" s="29"/>
    </row>
    <row r="4930" spans="5:41" x14ac:dyDescent="0.3">
      <c r="E4930" s="15"/>
      <c r="M4930" s="26"/>
      <c r="V4930" s="37"/>
      <c r="W4930" s="37"/>
      <c r="Z4930" s="29"/>
      <c r="AA4930" s="29"/>
      <c r="AB4930" s="29"/>
      <c r="AG4930" s="40"/>
      <c r="AH4930" s="40"/>
      <c r="AN4930" s="29"/>
      <c r="AO4930" s="29"/>
    </row>
    <row r="4931" spans="5:41" x14ac:dyDescent="0.3">
      <c r="E4931" s="15"/>
      <c r="M4931" s="26"/>
      <c r="V4931" s="37"/>
      <c r="W4931" s="37"/>
      <c r="Z4931" s="29"/>
      <c r="AA4931" s="29"/>
      <c r="AB4931" s="29"/>
      <c r="AG4931" s="40"/>
      <c r="AH4931" s="40"/>
      <c r="AN4931" s="29"/>
      <c r="AO4931" s="29"/>
    </row>
    <row r="4932" spans="5:41" x14ac:dyDescent="0.3">
      <c r="E4932" s="15"/>
      <c r="M4932" s="26"/>
      <c r="V4932" s="37"/>
      <c r="W4932" s="37"/>
      <c r="Z4932" s="29"/>
      <c r="AA4932" s="29"/>
      <c r="AB4932" s="29"/>
      <c r="AG4932" s="40"/>
      <c r="AH4932" s="40"/>
      <c r="AN4932" s="29"/>
      <c r="AO4932" s="29"/>
    </row>
    <row r="4933" spans="5:41" x14ac:dyDescent="0.3">
      <c r="E4933" s="15"/>
      <c r="M4933" s="26"/>
      <c r="V4933" s="37"/>
      <c r="W4933" s="37"/>
      <c r="Z4933" s="29"/>
      <c r="AA4933" s="29"/>
      <c r="AB4933" s="29"/>
      <c r="AG4933" s="40"/>
      <c r="AH4933" s="40"/>
      <c r="AN4933" s="29"/>
      <c r="AO4933" s="29"/>
    </row>
    <row r="4934" spans="5:41" x14ac:dyDescent="0.3">
      <c r="E4934" s="15"/>
      <c r="M4934" s="26"/>
      <c r="V4934" s="37"/>
      <c r="W4934" s="37"/>
      <c r="Z4934" s="29"/>
      <c r="AA4934" s="29"/>
      <c r="AB4934" s="29"/>
      <c r="AG4934" s="40"/>
      <c r="AH4934" s="40"/>
      <c r="AN4934" s="29"/>
      <c r="AO4934" s="29"/>
    </row>
    <row r="4935" spans="5:41" x14ac:dyDescent="0.3">
      <c r="E4935" s="15"/>
      <c r="M4935" s="26"/>
      <c r="V4935" s="37"/>
      <c r="W4935" s="37"/>
      <c r="Z4935" s="29"/>
      <c r="AA4935" s="29"/>
      <c r="AB4935" s="29"/>
      <c r="AG4935" s="40"/>
      <c r="AH4935" s="40"/>
      <c r="AN4935" s="29"/>
      <c r="AO4935" s="29"/>
    </row>
    <row r="4936" spans="5:41" x14ac:dyDescent="0.3">
      <c r="E4936" s="15"/>
      <c r="M4936" s="26"/>
      <c r="V4936" s="37"/>
      <c r="W4936" s="37"/>
      <c r="Z4936" s="29"/>
      <c r="AA4936" s="29"/>
      <c r="AB4936" s="29"/>
      <c r="AG4936" s="40"/>
      <c r="AH4936" s="40"/>
      <c r="AN4936" s="29"/>
      <c r="AO4936" s="29"/>
    </row>
    <row r="4937" spans="5:41" x14ac:dyDescent="0.3">
      <c r="E4937" s="15"/>
      <c r="M4937" s="26"/>
      <c r="V4937" s="37"/>
      <c r="W4937" s="37"/>
      <c r="Z4937" s="29"/>
      <c r="AA4937" s="29"/>
      <c r="AB4937" s="29"/>
      <c r="AG4937" s="40"/>
      <c r="AH4937" s="40"/>
      <c r="AN4937" s="29"/>
      <c r="AO4937" s="29"/>
    </row>
    <row r="4938" spans="5:41" x14ac:dyDescent="0.3">
      <c r="E4938" s="15"/>
      <c r="M4938" s="26"/>
      <c r="V4938" s="37"/>
      <c r="W4938" s="37"/>
      <c r="Z4938" s="29"/>
      <c r="AA4938" s="29"/>
      <c r="AB4938" s="29"/>
      <c r="AG4938" s="40"/>
      <c r="AH4938" s="40"/>
      <c r="AN4938" s="29"/>
      <c r="AO4938" s="29"/>
    </row>
    <row r="4939" spans="5:41" x14ac:dyDescent="0.3">
      <c r="E4939" s="15"/>
      <c r="M4939" s="26"/>
      <c r="V4939" s="37"/>
      <c r="W4939" s="37"/>
      <c r="Z4939" s="29"/>
      <c r="AA4939" s="29"/>
      <c r="AB4939" s="29"/>
      <c r="AG4939" s="40"/>
      <c r="AH4939" s="40"/>
      <c r="AN4939" s="29"/>
      <c r="AO4939" s="29"/>
    </row>
    <row r="4940" spans="5:41" x14ac:dyDescent="0.3">
      <c r="E4940" s="15"/>
      <c r="M4940" s="26"/>
      <c r="V4940" s="37"/>
      <c r="W4940" s="37"/>
      <c r="Z4940" s="29"/>
      <c r="AA4940" s="29"/>
      <c r="AB4940" s="29"/>
      <c r="AG4940" s="40"/>
      <c r="AH4940" s="40"/>
      <c r="AN4940" s="29"/>
      <c r="AO4940" s="29"/>
    </row>
    <row r="4941" spans="5:41" x14ac:dyDescent="0.3">
      <c r="E4941" s="15"/>
      <c r="M4941" s="26"/>
      <c r="V4941" s="37"/>
      <c r="W4941" s="37"/>
      <c r="Z4941" s="29"/>
      <c r="AA4941" s="29"/>
      <c r="AB4941" s="29"/>
      <c r="AG4941" s="40"/>
      <c r="AH4941" s="40"/>
      <c r="AN4941" s="29"/>
      <c r="AO4941" s="29"/>
    </row>
    <row r="4942" spans="5:41" x14ac:dyDescent="0.3">
      <c r="E4942" s="15"/>
      <c r="M4942" s="26"/>
      <c r="V4942" s="37"/>
      <c r="W4942" s="37"/>
      <c r="Z4942" s="29"/>
      <c r="AA4942" s="29"/>
      <c r="AB4942" s="29"/>
      <c r="AG4942" s="40"/>
      <c r="AH4942" s="40"/>
      <c r="AN4942" s="29"/>
      <c r="AO4942" s="29"/>
    </row>
    <row r="4943" spans="5:41" x14ac:dyDescent="0.3">
      <c r="E4943" s="15"/>
      <c r="M4943" s="26"/>
      <c r="V4943" s="37"/>
      <c r="W4943" s="37"/>
      <c r="Z4943" s="29"/>
      <c r="AA4943" s="29"/>
      <c r="AB4943" s="29"/>
      <c r="AG4943" s="40"/>
      <c r="AH4943" s="40"/>
      <c r="AN4943" s="29"/>
      <c r="AO4943" s="29"/>
    </row>
    <row r="4944" spans="5:41" x14ac:dyDescent="0.3">
      <c r="E4944" s="15"/>
      <c r="M4944" s="26"/>
      <c r="V4944" s="37"/>
      <c r="W4944" s="37"/>
      <c r="Z4944" s="29"/>
      <c r="AA4944" s="29"/>
      <c r="AB4944" s="29"/>
      <c r="AG4944" s="40"/>
      <c r="AH4944" s="40"/>
      <c r="AN4944" s="29"/>
      <c r="AO4944" s="29"/>
    </row>
    <row r="4945" spans="5:41" x14ac:dyDescent="0.3">
      <c r="E4945" s="15"/>
      <c r="M4945" s="26"/>
      <c r="V4945" s="37"/>
      <c r="W4945" s="37"/>
      <c r="Z4945" s="29"/>
      <c r="AA4945" s="29"/>
      <c r="AB4945" s="29"/>
      <c r="AG4945" s="40"/>
      <c r="AH4945" s="40"/>
      <c r="AN4945" s="29"/>
      <c r="AO4945" s="29"/>
    </row>
    <row r="4946" spans="5:41" x14ac:dyDescent="0.3">
      <c r="E4946" s="15"/>
      <c r="M4946" s="26"/>
      <c r="V4946" s="37"/>
      <c r="W4946" s="37"/>
      <c r="Z4946" s="29"/>
      <c r="AA4946" s="29"/>
      <c r="AB4946" s="29"/>
      <c r="AG4946" s="40"/>
      <c r="AH4946" s="40"/>
      <c r="AN4946" s="29"/>
      <c r="AO4946" s="29"/>
    </row>
    <row r="4947" spans="5:41" x14ac:dyDescent="0.3">
      <c r="E4947" s="15"/>
      <c r="M4947" s="26"/>
      <c r="V4947" s="37"/>
      <c r="W4947" s="37"/>
      <c r="Z4947" s="29"/>
      <c r="AA4947" s="29"/>
      <c r="AB4947" s="29"/>
      <c r="AG4947" s="40"/>
      <c r="AH4947" s="40"/>
      <c r="AN4947" s="29"/>
      <c r="AO4947" s="29"/>
    </row>
    <row r="4948" spans="5:41" x14ac:dyDescent="0.3">
      <c r="E4948" s="15"/>
      <c r="M4948" s="26"/>
      <c r="V4948" s="37"/>
      <c r="W4948" s="37"/>
      <c r="Z4948" s="29"/>
      <c r="AA4948" s="29"/>
      <c r="AB4948" s="29"/>
      <c r="AG4948" s="40"/>
      <c r="AH4948" s="40"/>
      <c r="AN4948" s="29"/>
      <c r="AO4948" s="29"/>
    </row>
    <row r="4949" spans="5:41" x14ac:dyDescent="0.3">
      <c r="E4949" s="15"/>
      <c r="M4949" s="26"/>
      <c r="V4949" s="37"/>
      <c r="W4949" s="37"/>
      <c r="Z4949" s="29"/>
      <c r="AA4949" s="29"/>
      <c r="AB4949" s="29"/>
      <c r="AG4949" s="40"/>
      <c r="AH4949" s="40"/>
      <c r="AN4949" s="29"/>
      <c r="AO4949" s="29"/>
    </row>
    <row r="4950" spans="5:41" x14ac:dyDescent="0.3">
      <c r="E4950" s="15"/>
      <c r="M4950" s="26"/>
      <c r="V4950" s="37"/>
      <c r="W4950" s="37"/>
      <c r="Z4950" s="29"/>
      <c r="AA4950" s="29"/>
      <c r="AB4950" s="29"/>
      <c r="AG4950" s="40"/>
      <c r="AH4950" s="40"/>
      <c r="AN4950" s="29"/>
      <c r="AO4950" s="29"/>
    </row>
    <row r="4951" spans="5:41" x14ac:dyDescent="0.3">
      <c r="E4951" s="15"/>
      <c r="M4951" s="26"/>
      <c r="V4951" s="37"/>
      <c r="W4951" s="37"/>
      <c r="Z4951" s="29"/>
      <c r="AA4951" s="29"/>
      <c r="AB4951" s="29"/>
      <c r="AG4951" s="40"/>
      <c r="AH4951" s="40"/>
      <c r="AN4951" s="29"/>
      <c r="AO4951" s="29"/>
    </row>
    <row r="4952" spans="5:41" x14ac:dyDescent="0.3">
      <c r="E4952" s="15"/>
      <c r="M4952" s="26"/>
      <c r="V4952" s="37"/>
      <c r="W4952" s="37"/>
      <c r="Z4952" s="29"/>
      <c r="AA4952" s="29"/>
      <c r="AB4952" s="29"/>
      <c r="AG4952" s="40"/>
      <c r="AH4952" s="40"/>
      <c r="AN4952" s="29"/>
      <c r="AO4952" s="29"/>
    </row>
    <row r="4953" spans="5:41" x14ac:dyDescent="0.3">
      <c r="E4953" s="15"/>
      <c r="M4953" s="26"/>
      <c r="V4953" s="37"/>
      <c r="W4953" s="37"/>
      <c r="Z4953" s="29"/>
      <c r="AA4953" s="29"/>
      <c r="AB4953" s="29"/>
      <c r="AG4953" s="40"/>
      <c r="AH4953" s="40"/>
      <c r="AN4953" s="29"/>
      <c r="AO4953" s="29"/>
    </row>
    <row r="4954" spans="5:41" x14ac:dyDescent="0.3">
      <c r="E4954" s="15"/>
      <c r="M4954" s="26"/>
      <c r="V4954" s="37"/>
      <c r="W4954" s="37"/>
      <c r="Z4954" s="29"/>
      <c r="AA4954" s="29"/>
      <c r="AB4954" s="29"/>
      <c r="AG4954" s="40"/>
      <c r="AH4954" s="40"/>
      <c r="AN4954" s="29"/>
      <c r="AO4954" s="29"/>
    </row>
    <row r="4955" spans="5:41" x14ac:dyDescent="0.3">
      <c r="E4955" s="15"/>
      <c r="M4955" s="26"/>
      <c r="V4955" s="37"/>
      <c r="W4955" s="37"/>
      <c r="Z4955" s="29"/>
      <c r="AA4955" s="29"/>
      <c r="AB4955" s="29"/>
      <c r="AG4955" s="40"/>
      <c r="AH4955" s="40"/>
      <c r="AN4955" s="29"/>
      <c r="AO4955" s="29"/>
    </row>
    <row r="4956" spans="5:41" x14ac:dyDescent="0.3">
      <c r="E4956" s="15"/>
      <c r="M4956" s="26"/>
      <c r="V4956" s="37"/>
      <c r="W4956" s="37"/>
      <c r="Z4956" s="29"/>
      <c r="AA4956" s="29"/>
      <c r="AB4956" s="29"/>
      <c r="AG4956" s="40"/>
      <c r="AH4956" s="40"/>
      <c r="AN4956" s="29"/>
      <c r="AO4956" s="29"/>
    </row>
    <row r="4957" spans="5:41" x14ac:dyDescent="0.3">
      <c r="E4957" s="15"/>
      <c r="M4957" s="26"/>
      <c r="V4957" s="37"/>
      <c r="W4957" s="37"/>
      <c r="Z4957" s="29"/>
      <c r="AA4957" s="29"/>
      <c r="AB4957" s="29"/>
      <c r="AG4957" s="40"/>
      <c r="AH4957" s="40"/>
      <c r="AN4957" s="29"/>
      <c r="AO4957" s="29"/>
    </row>
    <row r="4958" spans="5:41" x14ac:dyDescent="0.3">
      <c r="E4958" s="15"/>
      <c r="M4958" s="26"/>
      <c r="V4958" s="37"/>
      <c r="W4958" s="37"/>
      <c r="Z4958" s="29"/>
      <c r="AA4958" s="29"/>
      <c r="AB4958" s="29"/>
      <c r="AG4958" s="40"/>
      <c r="AH4958" s="40"/>
      <c r="AN4958" s="29"/>
      <c r="AO4958" s="29"/>
    </row>
    <row r="4959" spans="5:41" x14ac:dyDescent="0.3">
      <c r="E4959" s="15"/>
      <c r="M4959" s="26"/>
      <c r="V4959" s="37"/>
      <c r="W4959" s="37"/>
      <c r="Z4959" s="29"/>
      <c r="AA4959" s="29"/>
      <c r="AB4959" s="29"/>
      <c r="AG4959" s="40"/>
      <c r="AH4959" s="40"/>
      <c r="AN4959" s="29"/>
      <c r="AO4959" s="29"/>
    </row>
    <row r="4960" spans="5:41" x14ac:dyDescent="0.3">
      <c r="E4960" s="15"/>
      <c r="M4960" s="26"/>
      <c r="V4960" s="37"/>
      <c r="W4960" s="37"/>
      <c r="Z4960" s="29"/>
      <c r="AA4960" s="29"/>
      <c r="AB4960" s="29"/>
      <c r="AG4960" s="40"/>
      <c r="AH4960" s="40"/>
      <c r="AN4960" s="29"/>
      <c r="AO4960" s="29"/>
    </row>
    <row r="4961" spans="5:41" x14ac:dyDescent="0.3">
      <c r="E4961" s="15"/>
      <c r="M4961" s="26"/>
      <c r="V4961" s="37"/>
      <c r="W4961" s="37"/>
      <c r="Z4961" s="29"/>
      <c r="AA4961" s="29"/>
      <c r="AB4961" s="29"/>
      <c r="AG4961" s="40"/>
      <c r="AH4961" s="40"/>
      <c r="AN4961" s="29"/>
      <c r="AO4961" s="29"/>
    </row>
    <row r="4962" spans="5:41" x14ac:dyDescent="0.3">
      <c r="E4962" s="15"/>
      <c r="M4962" s="26"/>
      <c r="V4962" s="37"/>
      <c r="W4962" s="37"/>
      <c r="Z4962" s="29"/>
      <c r="AA4962" s="29"/>
      <c r="AB4962" s="29"/>
      <c r="AG4962" s="40"/>
      <c r="AH4962" s="40"/>
      <c r="AN4962" s="29"/>
      <c r="AO4962" s="29"/>
    </row>
    <row r="4963" spans="5:41" x14ac:dyDescent="0.3">
      <c r="E4963" s="15"/>
      <c r="M4963" s="26"/>
      <c r="V4963" s="37"/>
      <c r="W4963" s="37"/>
      <c r="Z4963" s="29"/>
      <c r="AA4963" s="29"/>
      <c r="AB4963" s="29"/>
      <c r="AG4963" s="40"/>
      <c r="AH4963" s="40"/>
      <c r="AN4963" s="29"/>
      <c r="AO4963" s="29"/>
    </row>
    <row r="4964" spans="5:41" x14ac:dyDescent="0.3">
      <c r="E4964" s="15"/>
      <c r="M4964" s="26"/>
      <c r="V4964" s="37"/>
      <c r="W4964" s="37"/>
      <c r="Z4964" s="29"/>
      <c r="AA4964" s="29"/>
      <c r="AB4964" s="29"/>
      <c r="AG4964" s="40"/>
      <c r="AH4964" s="40"/>
      <c r="AN4964" s="29"/>
      <c r="AO4964" s="29"/>
    </row>
    <row r="4965" spans="5:41" x14ac:dyDescent="0.3">
      <c r="E4965" s="15"/>
      <c r="M4965" s="26"/>
      <c r="V4965" s="37"/>
      <c r="W4965" s="37"/>
      <c r="Z4965" s="29"/>
      <c r="AA4965" s="29"/>
      <c r="AB4965" s="29"/>
      <c r="AG4965" s="40"/>
      <c r="AH4965" s="40"/>
      <c r="AN4965" s="29"/>
      <c r="AO4965" s="29"/>
    </row>
    <row r="4966" spans="5:41" x14ac:dyDescent="0.3">
      <c r="E4966" s="15"/>
      <c r="M4966" s="26"/>
      <c r="V4966" s="37"/>
      <c r="W4966" s="37"/>
      <c r="Z4966" s="29"/>
      <c r="AA4966" s="29"/>
      <c r="AB4966" s="29"/>
      <c r="AG4966" s="40"/>
      <c r="AH4966" s="40"/>
      <c r="AN4966" s="29"/>
      <c r="AO4966" s="29"/>
    </row>
    <row r="4967" spans="5:41" x14ac:dyDescent="0.3">
      <c r="E4967" s="15"/>
      <c r="M4967" s="26"/>
      <c r="V4967" s="37"/>
      <c r="W4967" s="37"/>
      <c r="Z4967" s="29"/>
      <c r="AA4967" s="29"/>
      <c r="AB4967" s="29"/>
      <c r="AG4967" s="40"/>
      <c r="AH4967" s="40"/>
      <c r="AN4967" s="29"/>
      <c r="AO4967" s="29"/>
    </row>
    <row r="4968" spans="5:41" x14ac:dyDescent="0.3">
      <c r="E4968" s="15"/>
      <c r="M4968" s="26"/>
      <c r="V4968" s="37"/>
      <c r="W4968" s="37"/>
      <c r="Z4968" s="29"/>
      <c r="AA4968" s="29"/>
      <c r="AB4968" s="29"/>
      <c r="AG4968" s="40"/>
      <c r="AH4968" s="40"/>
      <c r="AN4968" s="29"/>
      <c r="AO4968" s="29"/>
    </row>
    <row r="4969" spans="5:41" x14ac:dyDescent="0.3">
      <c r="E4969" s="15"/>
      <c r="M4969" s="26"/>
      <c r="V4969" s="37"/>
      <c r="W4969" s="37"/>
      <c r="Z4969" s="29"/>
      <c r="AA4969" s="29"/>
      <c r="AB4969" s="29"/>
      <c r="AG4969" s="40"/>
      <c r="AH4969" s="40"/>
      <c r="AN4969" s="29"/>
      <c r="AO4969" s="29"/>
    </row>
    <row r="4970" spans="5:41" x14ac:dyDescent="0.3">
      <c r="E4970" s="15"/>
      <c r="M4970" s="26"/>
      <c r="V4970" s="37"/>
      <c r="W4970" s="37"/>
      <c r="Z4970" s="29"/>
      <c r="AA4970" s="29"/>
      <c r="AB4970" s="29"/>
      <c r="AG4970" s="40"/>
      <c r="AH4970" s="40"/>
      <c r="AN4970" s="29"/>
      <c r="AO4970" s="29"/>
    </row>
    <row r="4971" spans="5:41" x14ac:dyDescent="0.3">
      <c r="E4971" s="15"/>
      <c r="M4971" s="26"/>
      <c r="V4971" s="37"/>
      <c r="W4971" s="37"/>
      <c r="Z4971" s="29"/>
      <c r="AA4971" s="29"/>
      <c r="AB4971" s="29"/>
      <c r="AG4971" s="40"/>
      <c r="AH4971" s="40"/>
      <c r="AN4971" s="29"/>
      <c r="AO4971" s="29"/>
    </row>
    <row r="4972" spans="5:41" x14ac:dyDescent="0.3">
      <c r="E4972" s="15"/>
      <c r="M4972" s="26"/>
      <c r="V4972" s="37"/>
      <c r="W4972" s="37"/>
      <c r="Z4972" s="29"/>
      <c r="AA4972" s="29"/>
      <c r="AB4972" s="29"/>
      <c r="AG4972" s="40"/>
      <c r="AH4972" s="40"/>
      <c r="AN4972" s="29"/>
      <c r="AO4972" s="29"/>
    </row>
    <row r="4973" spans="5:41" x14ac:dyDescent="0.3">
      <c r="E4973" s="15"/>
      <c r="M4973" s="26"/>
      <c r="V4973" s="37"/>
      <c r="W4973" s="37"/>
      <c r="Z4973" s="29"/>
      <c r="AA4973" s="29"/>
      <c r="AB4973" s="29"/>
      <c r="AG4973" s="40"/>
      <c r="AH4973" s="40"/>
      <c r="AN4973" s="29"/>
      <c r="AO4973" s="29"/>
    </row>
    <row r="4974" spans="5:41" x14ac:dyDescent="0.3">
      <c r="E4974" s="15"/>
      <c r="M4974" s="26"/>
      <c r="V4974" s="37"/>
      <c r="W4974" s="37"/>
      <c r="Z4974" s="29"/>
      <c r="AA4974" s="29"/>
      <c r="AB4974" s="29"/>
      <c r="AG4974" s="40"/>
      <c r="AH4974" s="40"/>
      <c r="AN4974" s="29"/>
      <c r="AO4974" s="29"/>
    </row>
    <row r="4975" spans="5:41" x14ac:dyDescent="0.3">
      <c r="E4975" s="15"/>
      <c r="M4975" s="26"/>
      <c r="V4975" s="37"/>
      <c r="W4975" s="37"/>
      <c r="Z4975" s="29"/>
      <c r="AA4975" s="29"/>
      <c r="AB4975" s="29"/>
      <c r="AG4975" s="40"/>
      <c r="AH4975" s="40"/>
      <c r="AN4975" s="29"/>
      <c r="AO4975" s="29"/>
    </row>
    <row r="4976" spans="5:41" x14ac:dyDescent="0.3">
      <c r="E4976" s="15"/>
      <c r="M4976" s="26"/>
      <c r="V4976" s="37"/>
      <c r="W4976" s="37"/>
      <c r="Z4976" s="29"/>
      <c r="AA4976" s="29"/>
      <c r="AB4976" s="29"/>
      <c r="AG4976" s="40"/>
      <c r="AH4976" s="40"/>
      <c r="AN4976" s="29"/>
      <c r="AO4976" s="29"/>
    </row>
    <row r="4977" spans="5:41" x14ac:dyDescent="0.3">
      <c r="E4977" s="15"/>
      <c r="M4977" s="26"/>
      <c r="V4977" s="37"/>
      <c r="W4977" s="37"/>
      <c r="Z4977" s="29"/>
      <c r="AA4977" s="29"/>
      <c r="AB4977" s="29"/>
      <c r="AG4977" s="40"/>
      <c r="AH4977" s="40"/>
      <c r="AN4977" s="29"/>
      <c r="AO4977" s="29"/>
    </row>
    <row r="4978" spans="5:41" x14ac:dyDescent="0.3">
      <c r="E4978" s="15"/>
      <c r="M4978" s="26"/>
      <c r="V4978" s="37"/>
      <c r="W4978" s="37"/>
      <c r="Z4978" s="29"/>
      <c r="AA4978" s="29"/>
      <c r="AB4978" s="29"/>
      <c r="AG4978" s="40"/>
      <c r="AH4978" s="40"/>
      <c r="AN4978" s="29"/>
      <c r="AO4978" s="29"/>
    </row>
    <row r="4979" spans="5:41" x14ac:dyDescent="0.3">
      <c r="E4979" s="15"/>
      <c r="M4979" s="26"/>
      <c r="V4979" s="37"/>
      <c r="W4979" s="37"/>
      <c r="Z4979" s="29"/>
      <c r="AA4979" s="29"/>
      <c r="AB4979" s="29"/>
      <c r="AG4979" s="40"/>
      <c r="AH4979" s="40"/>
      <c r="AN4979" s="29"/>
      <c r="AO4979" s="29"/>
    </row>
    <row r="4980" spans="5:41" x14ac:dyDescent="0.3">
      <c r="E4980" s="15"/>
      <c r="M4980" s="26"/>
      <c r="V4980" s="37"/>
      <c r="W4980" s="37"/>
      <c r="Z4980" s="29"/>
      <c r="AA4980" s="29"/>
      <c r="AB4980" s="29"/>
      <c r="AG4980" s="40"/>
      <c r="AH4980" s="40"/>
      <c r="AN4980" s="29"/>
      <c r="AO4980" s="29"/>
    </row>
    <row r="4981" spans="5:41" x14ac:dyDescent="0.3">
      <c r="E4981" s="15"/>
      <c r="M4981" s="26"/>
      <c r="V4981" s="37"/>
      <c r="W4981" s="37"/>
      <c r="Z4981" s="29"/>
      <c r="AA4981" s="29"/>
      <c r="AB4981" s="29"/>
      <c r="AG4981" s="40"/>
      <c r="AH4981" s="40"/>
      <c r="AN4981" s="29"/>
      <c r="AO4981" s="29"/>
    </row>
    <row r="4982" spans="5:41" x14ac:dyDescent="0.3">
      <c r="E4982" s="15"/>
      <c r="M4982" s="26"/>
      <c r="V4982" s="37"/>
      <c r="W4982" s="37"/>
      <c r="Z4982" s="29"/>
      <c r="AA4982" s="29"/>
      <c r="AB4982" s="29"/>
      <c r="AG4982" s="40"/>
      <c r="AH4982" s="40"/>
      <c r="AN4982" s="29"/>
      <c r="AO4982" s="29"/>
    </row>
    <row r="4983" spans="5:41" x14ac:dyDescent="0.3">
      <c r="E4983" s="15"/>
      <c r="M4983" s="26"/>
      <c r="V4983" s="37"/>
      <c r="W4983" s="37"/>
      <c r="Z4983" s="29"/>
      <c r="AA4983" s="29"/>
      <c r="AB4983" s="29"/>
      <c r="AG4983" s="40"/>
      <c r="AH4983" s="40"/>
      <c r="AN4983" s="29"/>
      <c r="AO4983" s="29"/>
    </row>
    <row r="4984" spans="5:41" x14ac:dyDescent="0.3">
      <c r="E4984" s="15"/>
      <c r="M4984" s="26"/>
      <c r="V4984" s="37"/>
      <c r="W4984" s="37"/>
      <c r="Z4984" s="29"/>
      <c r="AA4984" s="29"/>
      <c r="AB4984" s="29"/>
      <c r="AG4984" s="40"/>
      <c r="AH4984" s="40"/>
      <c r="AN4984" s="29"/>
      <c r="AO4984" s="29"/>
    </row>
    <row r="4985" spans="5:41" x14ac:dyDescent="0.3">
      <c r="E4985" s="15"/>
      <c r="M4985" s="26"/>
      <c r="V4985" s="37"/>
      <c r="W4985" s="37"/>
      <c r="Z4985" s="29"/>
      <c r="AA4985" s="29"/>
      <c r="AB4985" s="29"/>
      <c r="AG4985" s="40"/>
      <c r="AH4985" s="40"/>
      <c r="AN4985" s="29"/>
      <c r="AO4985" s="29"/>
    </row>
    <row r="4986" spans="5:41" x14ac:dyDescent="0.3">
      <c r="E4986" s="15"/>
      <c r="M4986" s="26"/>
      <c r="V4986" s="37"/>
      <c r="W4986" s="37"/>
      <c r="Z4986" s="29"/>
      <c r="AA4986" s="29"/>
      <c r="AB4986" s="29"/>
      <c r="AG4986" s="40"/>
      <c r="AH4986" s="40"/>
      <c r="AN4986" s="29"/>
      <c r="AO4986" s="29"/>
    </row>
    <row r="4987" spans="5:41" x14ac:dyDescent="0.3">
      <c r="E4987" s="15"/>
      <c r="M4987" s="26"/>
      <c r="V4987" s="37"/>
      <c r="W4987" s="37"/>
      <c r="Z4987" s="29"/>
      <c r="AA4987" s="29"/>
      <c r="AB4987" s="29"/>
      <c r="AG4987" s="40"/>
      <c r="AH4987" s="40"/>
      <c r="AN4987" s="29"/>
      <c r="AO4987" s="29"/>
    </row>
    <row r="4988" spans="5:41" x14ac:dyDescent="0.3">
      <c r="E4988" s="15"/>
      <c r="M4988" s="26"/>
      <c r="V4988" s="37"/>
      <c r="W4988" s="37"/>
      <c r="Z4988" s="29"/>
      <c r="AA4988" s="29"/>
      <c r="AB4988" s="29"/>
      <c r="AG4988" s="40"/>
      <c r="AH4988" s="40"/>
      <c r="AN4988" s="29"/>
      <c r="AO4988" s="29"/>
    </row>
    <row r="4989" spans="5:41" x14ac:dyDescent="0.3">
      <c r="E4989" s="15"/>
      <c r="M4989" s="26"/>
      <c r="V4989" s="37"/>
      <c r="W4989" s="37"/>
      <c r="Z4989" s="29"/>
      <c r="AA4989" s="29"/>
      <c r="AB4989" s="29"/>
      <c r="AG4989" s="40"/>
      <c r="AH4989" s="40"/>
      <c r="AN4989" s="29"/>
      <c r="AO4989" s="29"/>
    </row>
    <row r="4990" spans="5:41" x14ac:dyDescent="0.3">
      <c r="E4990" s="15"/>
      <c r="M4990" s="26"/>
      <c r="V4990" s="37"/>
      <c r="W4990" s="37"/>
      <c r="Z4990" s="29"/>
      <c r="AA4990" s="29"/>
      <c r="AB4990" s="29"/>
      <c r="AG4990" s="40"/>
      <c r="AH4990" s="40"/>
      <c r="AN4990" s="29"/>
      <c r="AO4990" s="29"/>
    </row>
    <row r="4991" spans="5:41" x14ac:dyDescent="0.3">
      <c r="E4991" s="15"/>
      <c r="M4991" s="26"/>
      <c r="V4991" s="37"/>
      <c r="W4991" s="37"/>
      <c r="Z4991" s="29"/>
      <c r="AA4991" s="29"/>
      <c r="AB4991" s="29"/>
      <c r="AG4991" s="40"/>
      <c r="AH4991" s="40"/>
      <c r="AN4991" s="29"/>
      <c r="AO4991" s="29"/>
    </row>
    <row r="4992" spans="5:41" x14ac:dyDescent="0.3">
      <c r="E4992" s="15"/>
      <c r="M4992" s="26"/>
      <c r="V4992" s="37"/>
      <c r="W4992" s="37"/>
      <c r="Z4992" s="29"/>
      <c r="AA4992" s="29"/>
      <c r="AB4992" s="29"/>
      <c r="AG4992" s="40"/>
      <c r="AH4992" s="40"/>
      <c r="AN4992" s="29"/>
      <c r="AO4992" s="29"/>
    </row>
    <row r="4993" spans="5:41" x14ac:dyDescent="0.3">
      <c r="E4993" s="15"/>
      <c r="M4993" s="26"/>
      <c r="V4993" s="37"/>
      <c r="W4993" s="37"/>
      <c r="Z4993" s="29"/>
      <c r="AA4993" s="29"/>
      <c r="AB4993" s="29"/>
      <c r="AG4993" s="40"/>
      <c r="AH4993" s="40"/>
      <c r="AN4993" s="29"/>
      <c r="AO4993" s="29"/>
    </row>
    <row r="4994" spans="5:41" x14ac:dyDescent="0.3">
      <c r="E4994" s="15"/>
      <c r="M4994" s="26"/>
      <c r="V4994" s="37"/>
      <c r="W4994" s="37"/>
      <c r="Z4994" s="29"/>
      <c r="AA4994" s="29"/>
      <c r="AB4994" s="29"/>
      <c r="AG4994" s="40"/>
      <c r="AH4994" s="40"/>
      <c r="AN4994" s="29"/>
      <c r="AO4994" s="29"/>
    </row>
    <row r="4995" spans="5:41" x14ac:dyDescent="0.3">
      <c r="E4995" s="15"/>
      <c r="M4995" s="26"/>
      <c r="V4995" s="37"/>
      <c r="W4995" s="37"/>
      <c r="Z4995" s="29"/>
      <c r="AA4995" s="29"/>
      <c r="AB4995" s="29"/>
      <c r="AG4995" s="40"/>
      <c r="AH4995" s="40"/>
      <c r="AN4995" s="29"/>
      <c r="AO4995" s="29"/>
    </row>
    <row r="4996" spans="5:41" x14ac:dyDescent="0.3">
      <c r="E4996" s="15"/>
      <c r="M4996" s="26"/>
      <c r="V4996" s="37"/>
      <c r="W4996" s="37"/>
      <c r="Z4996" s="29"/>
      <c r="AA4996" s="29"/>
      <c r="AB4996" s="29"/>
      <c r="AG4996" s="40"/>
      <c r="AH4996" s="40"/>
      <c r="AN4996" s="29"/>
      <c r="AO4996" s="29"/>
    </row>
    <row r="4997" spans="5:41" x14ac:dyDescent="0.3">
      <c r="E4997" s="15"/>
      <c r="M4997" s="26"/>
      <c r="V4997" s="37"/>
      <c r="W4997" s="37"/>
      <c r="Z4997" s="29"/>
      <c r="AA4997" s="29"/>
      <c r="AB4997" s="29"/>
      <c r="AG4997" s="40"/>
      <c r="AH4997" s="40"/>
      <c r="AN4997" s="29"/>
      <c r="AO4997" s="29"/>
    </row>
    <row r="4998" spans="5:41" x14ac:dyDescent="0.3">
      <c r="E4998" s="15"/>
      <c r="M4998" s="26"/>
      <c r="V4998" s="37"/>
      <c r="W4998" s="37"/>
      <c r="Z4998" s="29"/>
      <c r="AA4998" s="29"/>
      <c r="AB4998" s="29"/>
      <c r="AG4998" s="40"/>
      <c r="AH4998" s="40"/>
      <c r="AN4998" s="29"/>
      <c r="AO4998" s="29"/>
    </row>
    <row r="4999" spans="5:41" x14ac:dyDescent="0.3">
      <c r="E4999" s="15"/>
      <c r="M4999" s="26"/>
      <c r="V4999" s="37"/>
      <c r="W4999" s="37"/>
      <c r="Z4999" s="29"/>
      <c r="AA4999" s="29"/>
      <c r="AB4999" s="29"/>
      <c r="AG4999" s="40"/>
      <c r="AH4999" s="40"/>
      <c r="AN4999" s="29"/>
      <c r="AO4999" s="29"/>
    </row>
    <row r="5000" spans="5:41" x14ac:dyDescent="0.3">
      <c r="E5000" s="15"/>
      <c r="M5000" s="26"/>
      <c r="V5000" s="37"/>
      <c r="W5000" s="37"/>
      <c r="Z5000" s="29"/>
      <c r="AA5000" s="29"/>
      <c r="AB5000" s="29"/>
      <c r="AG5000" s="40"/>
      <c r="AH5000" s="40"/>
      <c r="AN5000" s="29"/>
      <c r="AO5000" s="29"/>
    </row>
    <row r="5001" spans="5:41" x14ac:dyDescent="0.3">
      <c r="E5001" s="15"/>
      <c r="M5001" s="26"/>
      <c r="V5001" s="37"/>
      <c r="W5001" s="37"/>
      <c r="Z5001" s="29"/>
      <c r="AA5001" s="29"/>
      <c r="AB5001" s="29"/>
      <c r="AG5001" s="40"/>
      <c r="AH5001" s="40"/>
      <c r="AN5001" s="29"/>
      <c r="AO5001" s="29"/>
    </row>
    <row r="5002" spans="5:41" x14ac:dyDescent="0.3">
      <c r="E5002" s="15"/>
      <c r="M5002" s="26"/>
      <c r="V5002" s="37"/>
      <c r="W5002" s="37"/>
      <c r="Z5002" s="29"/>
      <c r="AA5002" s="29"/>
      <c r="AB5002" s="29"/>
      <c r="AG5002" s="40"/>
      <c r="AH5002" s="40"/>
      <c r="AN5002" s="29"/>
      <c r="AO5002" s="29"/>
    </row>
    <row r="5003" spans="5:41" x14ac:dyDescent="0.3">
      <c r="E5003" s="15"/>
      <c r="M5003" s="26"/>
      <c r="V5003" s="37"/>
      <c r="W5003" s="37"/>
      <c r="Z5003" s="29"/>
      <c r="AA5003" s="29"/>
      <c r="AB5003" s="29"/>
      <c r="AG5003" s="40"/>
      <c r="AH5003" s="40"/>
      <c r="AN5003" s="29"/>
      <c r="AO5003" s="29"/>
    </row>
    <row r="5004" spans="5:41" x14ac:dyDescent="0.3">
      <c r="E5004" s="15"/>
      <c r="M5004" s="26"/>
      <c r="V5004" s="37"/>
      <c r="W5004" s="37"/>
      <c r="Z5004" s="29"/>
      <c r="AA5004" s="29"/>
      <c r="AB5004" s="29"/>
      <c r="AG5004" s="40"/>
      <c r="AH5004" s="40"/>
      <c r="AN5004" s="29"/>
      <c r="AO5004" s="29"/>
    </row>
    <row r="5005" spans="5:41" x14ac:dyDescent="0.3">
      <c r="E5005" s="15"/>
      <c r="M5005" s="26"/>
      <c r="V5005" s="37"/>
      <c r="W5005" s="37"/>
      <c r="Z5005" s="29"/>
      <c r="AA5005" s="29"/>
      <c r="AB5005" s="29"/>
      <c r="AG5005" s="40"/>
      <c r="AH5005" s="40"/>
      <c r="AN5005" s="29"/>
      <c r="AO5005" s="29"/>
    </row>
    <row r="5006" spans="5:41" x14ac:dyDescent="0.3">
      <c r="E5006" s="15"/>
      <c r="M5006" s="26"/>
      <c r="V5006" s="37"/>
      <c r="W5006" s="37"/>
      <c r="Z5006" s="29"/>
      <c r="AA5006" s="29"/>
      <c r="AB5006" s="29"/>
      <c r="AG5006" s="40"/>
      <c r="AH5006" s="40"/>
      <c r="AN5006" s="29"/>
      <c r="AO5006" s="29"/>
    </row>
    <row r="5007" spans="5:41" x14ac:dyDescent="0.3">
      <c r="E5007" s="15"/>
      <c r="M5007" s="26"/>
      <c r="V5007" s="37"/>
      <c r="W5007" s="37"/>
      <c r="Z5007" s="29"/>
      <c r="AA5007" s="29"/>
      <c r="AB5007" s="29"/>
      <c r="AG5007" s="40"/>
      <c r="AH5007" s="40"/>
      <c r="AN5007" s="29"/>
      <c r="AO5007" s="29"/>
    </row>
    <row r="5008" spans="5:41" x14ac:dyDescent="0.3">
      <c r="E5008" s="15"/>
      <c r="M5008" s="26"/>
      <c r="V5008" s="37"/>
      <c r="W5008" s="37"/>
      <c r="Z5008" s="29"/>
      <c r="AA5008" s="29"/>
      <c r="AB5008" s="29"/>
      <c r="AG5008" s="40"/>
      <c r="AH5008" s="40"/>
      <c r="AN5008" s="29"/>
      <c r="AO5008" s="29"/>
    </row>
    <row r="5009" spans="5:41" x14ac:dyDescent="0.3">
      <c r="E5009" s="15"/>
      <c r="M5009" s="26"/>
      <c r="V5009" s="37"/>
      <c r="W5009" s="37"/>
      <c r="Z5009" s="29"/>
      <c r="AA5009" s="29"/>
      <c r="AB5009" s="29"/>
      <c r="AG5009" s="40"/>
      <c r="AH5009" s="40"/>
      <c r="AN5009" s="29"/>
      <c r="AO5009" s="29"/>
    </row>
    <row r="5010" spans="5:41" x14ac:dyDescent="0.3">
      <c r="E5010" s="15"/>
      <c r="M5010" s="26"/>
      <c r="V5010" s="37"/>
      <c r="W5010" s="37"/>
      <c r="Z5010" s="29"/>
      <c r="AA5010" s="29"/>
      <c r="AB5010" s="29"/>
      <c r="AG5010" s="40"/>
      <c r="AH5010" s="40"/>
      <c r="AN5010" s="29"/>
      <c r="AO5010" s="29"/>
    </row>
    <row r="5011" spans="5:41" x14ac:dyDescent="0.3">
      <c r="E5011" s="15"/>
      <c r="M5011" s="26"/>
      <c r="V5011" s="37"/>
      <c r="W5011" s="37"/>
      <c r="Z5011" s="29"/>
      <c r="AA5011" s="29"/>
      <c r="AB5011" s="29"/>
      <c r="AG5011" s="40"/>
      <c r="AH5011" s="40"/>
      <c r="AN5011" s="29"/>
      <c r="AO5011" s="29"/>
    </row>
    <row r="5012" spans="5:41" x14ac:dyDescent="0.3">
      <c r="E5012" s="15"/>
      <c r="M5012" s="26"/>
      <c r="V5012" s="37"/>
      <c r="W5012" s="37"/>
      <c r="Z5012" s="29"/>
      <c r="AA5012" s="29"/>
      <c r="AB5012" s="29"/>
      <c r="AG5012" s="40"/>
      <c r="AH5012" s="40"/>
      <c r="AN5012" s="29"/>
      <c r="AO5012" s="29"/>
    </row>
    <row r="5013" spans="5:41" x14ac:dyDescent="0.3">
      <c r="E5013" s="15"/>
      <c r="M5013" s="26"/>
      <c r="V5013" s="37"/>
      <c r="W5013" s="37"/>
      <c r="Z5013" s="29"/>
      <c r="AA5013" s="29"/>
      <c r="AB5013" s="29"/>
      <c r="AG5013" s="40"/>
      <c r="AH5013" s="40"/>
      <c r="AN5013" s="29"/>
      <c r="AO5013" s="29"/>
    </row>
    <row r="5014" spans="5:41" x14ac:dyDescent="0.3">
      <c r="E5014" s="15"/>
      <c r="M5014" s="26"/>
      <c r="V5014" s="37"/>
      <c r="W5014" s="37"/>
      <c r="Z5014" s="29"/>
      <c r="AA5014" s="29"/>
      <c r="AB5014" s="29"/>
      <c r="AG5014" s="40"/>
      <c r="AH5014" s="40"/>
      <c r="AN5014" s="29"/>
      <c r="AO5014" s="29"/>
    </row>
    <row r="5015" spans="5:41" x14ac:dyDescent="0.3">
      <c r="E5015" s="15"/>
      <c r="M5015" s="26"/>
      <c r="V5015" s="37"/>
      <c r="W5015" s="37"/>
      <c r="Z5015" s="29"/>
      <c r="AA5015" s="29"/>
      <c r="AB5015" s="29"/>
      <c r="AG5015" s="40"/>
      <c r="AH5015" s="40"/>
      <c r="AN5015" s="29"/>
      <c r="AO5015" s="29"/>
    </row>
    <row r="5016" spans="5:41" x14ac:dyDescent="0.3">
      <c r="E5016" s="15"/>
      <c r="M5016" s="26"/>
      <c r="V5016" s="37"/>
      <c r="W5016" s="37"/>
      <c r="Z5016" s="29"/>
      <c r="AA5016" s="29"/>
      <c r="AB5016" s="29"/>
      <c r="AG5016" s="40"/>
      <c r="AH5016" s="40"/>
      <c r="AN5016" s="29"/>
      <c r="AO5016" s="29"/>
    </row>
    <row r="5017" spans="5:41" x14ac:dyDescent="0.3">
      <c r="E5017" s="15"/>
      <c r="M5017" s="26"/>
      <c r="V5017" s="37"/>
      <c r="W5017" s="37"/>
      <c r="Z5017" s="29"/>
      <c r="AA5017" s="29"/>
      <c r="AB5017" s="29"/>
      <c r="AG5017" s="40"/>
      <c r="AH5017" s="40"/>
      <c r="AN5017" s="29"/>
      <c r="AO5017" s="29"/>
    </row>
    <row r="5018" spans="5:41" x14ac:dyDescent="0.3">
      <c r="E5018" s="15"/>
      <c r="M5018" s="26"/>
      <c r="V5018" s="37"/>
      <c r="W5018" s="37"/>
      <c r="Z5018" s="29"/>
      <c r="AA5018" s="29"/>
      <c r="AB5018" s="29"/>
      <c r="AG5018" s="40"/>
      <c r="AH5018" s="40"/>
      <c r="AN5018" s="29"/>
      <c r="AO5018" s="29"/>
    </row>
    <row r="5019" spans="5:41" x14ac:dyDescent="0.3">
      <c r="E5019" s="15"/>
      <c r="M5019" s="26"/>
      <c r="V5019" s="37"/>
      <c r="W5019" s="37"/>
      <c r="Z5019" s="29"/>
      <c r="AA5019" s="29"/>
      <c r="AB5019" s="29"/>
      <c r="AG5019" s="40"/>
      <c r="AH5019" s="40"/>
      <c r="AN5019" s="29"/>
      <c r="AO5019" s="29"/>
    </row>
    <row r="5020" spans="5:41" x14ac:dyDescent="0.3">
      <c r="E5020" s="15"/>
      <c r="M5020" s="26"/>
      <c r="V5020" s="37"/>
      <c r="W5020" s="37"/>
      <c r="Z5020" s="29"/>
      <c r="AA5020" s="29"/>
      <c r="AB5020" s="29"/>
      <c r="AG5020" s="40"/>
      <c r="AH5020" s="40"/>
      <c r="AN5020" s="29"/>
      <c r="AO5020" s="29"/>
    </row>
    <row r="5021" spans="5:41" x14ac:dyDescent="0.3">
      <c r="E5021" s="15"/>
      <c r="M5021" s="26"/>
      <c r="V5021" s="37"/>
      <c r="W5021" s="37"/>
      <c r="Z5021" s="29"/>
      <c r="AA5021" s="29"/>
      <c r="AB5021" s="29"/>
      <c r="AG5021" s="40"/>
      <c r="AH5021" s="40"/>
      <c r="AN5021" s="29"/>
      <c r="AO5021" s="29"/>
    </row>
    <row r="5022" spans="5:41" x14ac:dyDescent="0.3">
      <c r="E5022" s="15"/>
      <c r="M5022" s="26"/>
      <c r="V5022" s="37"/>
      <c r="W5022" s="37"/>
      <c r="Z5022" s="29"/>
      <c r="AA5022" s="29"/>
      <c r="AB5022" s="29"/>
      <c r="AG5022" s="40"/>
      <c r="AH5022" s="40"/>
      <c r="AN5022" s="29"/>
      <c r="AO5022" s="29"/>
    </row>
    <row r="5023" spans="5:41" x14ac:dyDescent="0.3">
      <c r="E5023" s="15"/>
      <c r="M5023" s="26"/>
      <c r="V5023" s="37"/>
      <c r="W5023" s="37"/>
      <c r="Z5023" s="29"/>
      <c r="AA5023" s="29"/>
      <c r="AB5023" s="29"/>
      <c r="AG5023" s="40"/>
      <c r="AH5023" s="40"/>
      <c r="AN5023" s="29"/>
      <c r="AO5023" s="29"/>
    </row>
    <row r="5024" spans="5:41" x14ac:dyDescent="0.3">
      <c r="E5024" s="15"/>
      <c r="M5024" s="26"/>
      <c r="V5024" s="37"/>
      <c r="W5024" s="37"/>
      <c r="Z5024" s="29"/>
      <c r="AA5024" s="29"/>
      <c r="AB5024" s="29"/>
      <c r="AG5024" s="40"/>
      <c r="AH5024" s="40"/>
      <c r="AN5024" s="29"/>
      <c r="AO5024" s="29"/>
    </row>
    <row r="5025" spans="5:41" x14ac:dyDescent="0.3">
      <c r="E5025" s="15"/>
      <c r="M5025" s="26"/>
      <c r="V5025" s="37"/>
      <c r="W5025" s="37"/>
      <c r="Z5025" s="29"/>
      <c r="AA5025" s="29"/>
      <c r="AB5025" s="29"/>
      <c r="AG5025" s="40"/>
      <c r="AH5025" s="40"/>
      <c r="AN5025" s="29"/>
      <c r="AO5025" s="29"/>
    </row>
    <row r="5026" spans="5:41" x14ac:dyDescent="0.3">
      <c r="E5026" s="15"/>
      <c r="M5026" s="26"/>
      <c r="V5026" s="37"/>
      <c r="W5026" s="37"/>
      <c r="Z5026" s="29"/>
      <c r="AA5026" s="29"/>
      <c r="AB5026" s="29"/>
      <c r="AG5026" s="40"/>
      <c r="AH5026" s="40"/>
      <c r="AN5026" s="29"/>
      <c r="AO5026" s="29"/>
    </row>
    <row r="5027" spans="5:41" x14ac:dyDescent="0.3">
      <c r="E5027" s="15"/>
      <c r="M5027" s="26"/>
      <c r="V5027" s="37"/>
      <c r="W5027" s="37"/>
      <c r="Z5027" s="29"/>
      <c r="AA5027" s="29"/>
      <c r="AB5027" s="29"/>
      <c r="AG5027" s="40"/>
      <c r="AH5027" s="40"/>
      <c r="AN5027" s="29"/>
      <c r="AO5027" s="29"/>
    </row>
    <row r="5028" spans="5:41" x14ac:dyDescent="0.3">
      <c r="E5028" s="15"/>
      <c r="M5028" s="26"/>
      <c r="V5028" s="37"/>
      <c r="W5028" s="37"/>
      <c r="Z5028" s="29"/>
      <c r="AA5028" s="29"/>
      <c r="AB5028" s="29"/>
      <c r="AG5028" s="40"/>
      <c r="AH5028" s="40"/>
      <c r="AN5028" s="29"/>
      <c r="AO5028" s="29"/>
    </row>
    <row r="5029" spans="5:41" x14ac:dyDescent="0.3">
      <c r="E5029" s="15"/>
      <c r="M5029" s="26"/>
      <c r="V5029" s="37"/>
      <c r="W5029" s="37"/>
      <c r="Z5029" s="29"/>
      <c r="AA5029" s="29"/>
      <c r="AB5029" s="29"/>
      <c r="AG5029" s="40"/>
      <c r="AH5029" s="40"/>
      <c r="AN5029" s="29"/>
      <c r="AO5029" s="29"/>
    </row>
    <row r="5030" spans="5:41" x14ac:dyDescent="0.3">
      <c r="E5030" s="15"/>
      <c r="M5030" s="26"/>
      <c r="V5030" s="37"/>
      <c r="W5030" s="37"/>
      <c r="Z5030" s="29"/>
      <c r="AA5030" s="29"/>
      <c r="AB5030" s="29"/>
      <c r="AG5030" s="40"/>
      <c r="AH5030" s="40"/>
      <c r="AN5030" s="29"/>
      <c r="AO5030" s="29"/>
    </row>
    <row r="5031" spans="5:41" x14ac:dyDescent="0.3">
      <c r="E5031" s="15"/>
      <c r="M5031" s="26"/>
      <c r="V5031" s="37"/>
      <c r="W5031" s="37"/>
      <c r="Z5031" s="29"/>
      <c r="AA5031" s="29"/>
      <c r="AB5031" s="29"/>
      <c r="AG5031" s="40"/>
      <c r="AH5031" s="40"/>
      <c r="AN5031" s="29"/>
      <c r="AO5031" s="29"/>
    </row>
    <row r="5032" spans="5:41" x14ac:dyDescent="0.3">
      <c r="E5032" s="15"/>
      <c r="M5032" s="26"/>
      <c r="V5032" s="37"/>
      <c r="W5032" s="37"/>
      <c r="Z5032" s="29"/>
      <c r="AA5032" s="29"/>
      <c r="AB5032" s="29"/>
      <c r="AG5032" s="40"/>
      <c r="AH5032" s="40"/>
      <c r="AN5032" s="29"/>
      <c r="AO5032" s="29"/>
    </row>
    <row r="5033" spans="5:41" x14ac:dyDescent="0.3">
      <c r="E5033" s="15"/>
      <c r="M5033" s="26"/>
      <c r="V5033" s="37"/>
      <c r="W5033" s="37"/>
      <c r="Z5033" s="29"/>
      <c r="AA5033" s="29"/>
      <c r="AB5033" s="29"/>
      <c r="AG5033" s="40"/>
      <c r="AH5033" s="40"/>
      <c r="AN5033" s="29"/>
      <c r="AO5033" s="29"/>
    </row>
    <row r="5034" spans="5:41" x14ac:dyDescent="0.3">
      <c r="E5034" s="15"/>
      <c r="M5034" s="26"/>
      <c r="V5034" s="37"/>
      <c r="W5034" s="37"/>
      <c r="Z5034" s="29"/>
      <c r="AA5034" s="29"/>
      <c r="AB5034" s="29"/>
      <c r="AG5034" s="40"/>
      <c r="AH5034" s="40"/>
      <c r="AN5034" s="29"/>
      <c r="AO5034" s="29"/>
    </row>
    <row r="5035" spans="5:41" x14ac:dyDescent="0.3">
      <c r="E5035" s="15"/>
      <c r="M5035" s="26"/>
      <c r="V5035" s="37"/>
      <c r="W5035" s="37"/>
      <c r="Z5035" s="29"/>
      <c r="AA5035" s="29"/>
      <c r="AB5035" s="29"/>
      <c r="AG5035" s="40"/>
      <c r="AH5035" s="40"/>
      <c r="AN5035" s="29"/>
      <c r="AO5035" s="29"/>
    </row>
    <row r="5036" spans="5:41" x14ac:dyDescent="0.3">
      <c r="E5036" s="15"/>
      <c r="M5036" s="26"/>
      <c r="V5036" s="37"/>
      <c r="W5036" s="37"/>
      <c r="Z5036" s="29"/>
      <c r="AA5036" s="29"/>
      <c r="AB5036" s="29"/>
      <c r="AG5036" s="40"/>
      <c r="AH5036" s="40"/>
      <c r="AN5036" s="29"/>
      <c r="AO5036" s="29"/>
    </row>
    <row r="5037" spans="5:41" x14ac:dyDescent="0.3">
      <c r="E5037" s="15"/>
      <c r="M5037" s="26"/>
      <c r="V5037" s="37"/>
      <c r="W5037" s="37"/>
      <c r="Z5037" s="29"/>
      <c r="AA5037" s="29"/>
      <c r="AB5037" s="29"/>
      <c r="AG5037" s="40"/>
      <c r="AH5037" s="40"/>
      <c r="AN5037" s="29"/>
      <c r="AO5037" s="29"/>
    </row>
    <row r="5038" spans="5:41" x14ac:dyDescent="0.3">
      <c r="E5038" s="15"/>
      <c r="M5038" s="26"/>
      <c r="V5038" s="37"/>
      <c r="W5038" s="37"/>
      <c r="Z5038" s="29"/>
      <c r="AA5038" s="29"/>
      <c r="AB5038" s="29"/>
      <c r="AG5038" s="40"/>
      <c r="AH5038" s="40"/>
      <c r="AN5038" s="29"/>
      <c r="AO5038" s="29"/>
    </row>
    <row r="5039" spans="5:41" x14ac:dyDescent="0.3">
      <c r="E5039" s="15"/>
      <c r="M5039" s="26"/>
      <c r="V5039" s="37"/>
      <c r="W5039" s="37"/>
      <c r="Z5039" s="29"/>
      <c r="AA5039" s="29"/>
      <c r="AB5039" s="29"/>
      <c r="AG5039" s="40"/>
      <c r="AH5039" s="40"/>
      <c r="AN5039" s="29"/>
      <c r="AO5039" s="29"/>
    </row>
    <row r="5040" spans="5:41" x14ac:dyDescent="0.3">
      <c r="E5040" s="15"/>
      <c r="M5040" s="26"/>
      <c r="V5040" s="37"/>
      <c r="W5040" s="37"/>
      <c r="Z5040" s="29"/>
      <c r="AA5040" s="29"/>
      <c r="AB5040" s="29"/>
      <c r="AG5040" s="40"/>
      <c r="AH5040" s="40"/>
      <c r="AN5040" s="29"/>
      <c r="AO5040" s="29"/>
    </row>
    <row r="5041" spans="5:41" x14ac:dyDescent="0.3">
      <c r="E5041" s="15"/>
      <c r="M5041" s="26"/>
      <c r="V5041" s="37"/>
      <c r="W5041" s="37"/>
      <c r="Z5041" s="29"/>
      <c r="AA5041" s="29"/>
      <c r="AB5041" s="29"/>
      <c r="AG5041" s="40"/>
      <c r="AH5041" s="40"/>
      <c r="AN5041" s="29"/>
      <c r="AO5041" s="29"/>
    </row>
    <row r="5042" spans="5:41" x14ac:dyDescent="0.3">
      <c r="E5042" s="15"/>
      <c r="M5042" s="26"/>
      <c r="V5042" s="37"/>
      <c r="W5042" s="37"/>
      <c r="Z5042" s="29"/>
      <c r="AA5042" s="29"/>
      <c r="AB5042" s="29"/>
      <c r="AG5042" s="40"/>
      <c r="AH5042" s="40"/>
      <c r="AN5042" s="29"/>
      <c r="AO5042" s="29"/>
    </row>
    <row r="5043" spans="5:41" x14ac:dyDescent="0.3">
      <c r="E5043" s="15"/>
      <c r="M5043" s="26"/>
      <c r="V5043" s="37"/>
      <c r="W5043" s="37"/>
      <c r="Z5043" s="29"/>
      <c r="AA5043" s="29"/>
      <c r="AB5043" s="29"/>
      <c r="AG5043" s="40"/>
      <c r="AH5043" s="40"/>
      <c r="AN5043" s="29"/>
      <c r="AO5043" s="29"/>
    </row>
    <row r="5044" spans="5:41" x14ac:dyDescent="0.3">
      <c r="E5044" s="15"/>
      <c r="M5044" s="26"/>
      <c r="V5044" s="37"/>
      <c r="W5044" s="37"/>
      <c r="Z5044" s="29"/>
      <c r="AA5044" s="29"/>
      <c r="AB5044" s="29"/>
      <c r="AG5044" s="40"/>
      <c r="AH5044" s="40"/>
      <c r="AN5044" s="29"/>
      <c r="AO5044" s="29"/>
    </row>
    <row r="5045" spans="5:41" x14ac:dyDescent="0.3">
      <c r="E5045" s="15"/>
      <c r="M5045" s="26"/>
      <c r="V5045" s="37"/>
      <c r="W5045" s="37"/>
      <c r="Z5045" s="29"/>
      <c r="AA5045" s="29"/>
      <c r="AB5045" s="29"/>
      <c r="AG5045" s="40"/>
      <c r="AH5045" s="40"/>
      <c r="AN5045" s="29"/>
      <c r="AO5045" s="29"/>
    </row>
    <row r="5046" spans="5:41" x14ac:dyDescent="0.3">
      <c r="E5046" s="15"/>
      <c r="M5046" s="26"/>
      <c r="V5046" s="37"/>
      <c r="W5046" s="37"/>
      <c r="Z5046" s="29"/>
      <c r="AA5046" s="29"/>
      <c r="AB5046" s="29"/>
      <c r="AG5046" s="40"/>
      <c r="AH5046" s="40"/>
      <c r="AN5046" s="29"/>
      <c r="AO5046" s="29"/>
    </row>
    <row r="5047" spans="5:41" x14ac:dyDescent="0.3">
      <c r="E5047" s="15"/>
      <c r="M5047" s="26"/>
      <c r="V5047" s="37"/>
      <c r="W5047" s="37"/>
      <c r="Z5047" s="29"/>
      <c r="AA5047" s="29"/>
      <c r="AB5047" s="29"/>
      <c r="AG5047" s="40"/>
      <c r="AH5047" s="40"/>
      <c r="AN5047" s="29"/>
      <c r="AO5047" s="29"/>
    </row>
    <row r="5048" spans="5:41" x14ac:dyDescent="0.3">
      <c r="E5048" s="15"/>
      <c r="M5048" s="26"/>
      <c r="V5048" s="37"/>
      <c r="W5048" s="37"/>
      <c r="Z5048" s="29"/>
      <c r="AA5048" s="29"/>
      <c r="AB5048" s="29"/>
      <c r="AG5048" s="40"/>
      <c r="AH5048" s="40"/>
      <c r="AN5048" s="29"/>
      <c r="AO5048" s="29"/>
    </row>
    <row r="5049" spans="5:41" x14ac:dyDescent="0.3">
      <c r="E5049" s="15"/>
      <c r="M5049" s="26"/>
      <c r="V5049" s="37"/>
      <c r="W5049" s="37"/>
      <c r="Z5049" s="29"/>
      <c r="AA5049" s="29"/>
      <c r="AB5049" s="29"/>
      <c r="AG5049" s="40"/>
      <c r="AH5049" s="40"/>
      <c r="AN5049" s="29"/>
      <c r="AO5049" s="29"/>
    </row>
    <row r="5050" spans="5:41" x14ac:dyDescent="0.3">
      <c r="E5050" s="15"/>
      <c r="M5050" s="26"/>
      <c r="V5050" s="37"/>
      <c r="W5050" s="37"/>
      <c r="Z5050" s="29"/>
      <c r="AA5050" s="29"/>
      <c r="AB5050" s="29"/>
      <c r="AG5050" s="40"/>
      <c r="AH5050" s="40"/>
      <c r="AN5050" s="29"/>
      <c r="AO5050" s="29"/>
    </row>
    <row r="5051" spans="5:41" x14ac:dyDescent="0.3">
      <c r="E5051" s="15"/>
      <c r="M5051" s="26"/>
      <c r="V5051" s="37"/>
      <c r="W5051" s="37"/>
      <c r="Z5051" s="29"/>
      <c r="AA5051" s="29"/>
      <c r="AB5051" s="29"/>
      <c r="AG5051" s="40"/>
      <c r="AH5051" s="40"/>
      <c r="AN5051" s="29"/>
      <c r="AO5051" s="29"/>
    </row>
    <row r="5052" spans="5:41" x14ac:dyDescent="0.3">
      <c r="E5052" s="15"/>
      <c r="M5052" s="26"/>
      <c r="V5052" s="37"/>
      <c r="W5052" s="37"/>
      <c r="Z5052" s="29"/>
      <c r="AA5052" s="29"/>
      <c r="AB5052" s="29"/>
      <c r="AG5052" s="40"/>
      <c r="AH5052" s="40"/>
      <c r="AN5052" s="29"/>
      <c r="AO5052" s="29"/>
    </row>
    <row r="5053" spans="5:41" x14ac:dyDescent="0.3">
      <c r="E5053" s="15"/>
      <c r="M5053" s="26"/>
      <c r="V5053" s="37"/>
      <c r="W5053" s="37"/>
      <c r="Z5053" s="29"/>
      <c r="AA5053" s="29"/>
      <c r="AB5053" s="29"/>
      <c r="AG5053" s="40"/>
      <c r="AH5053" s="40"/>
      <c r="AN5053" s="29"/>
      <c r="AO5053" s="29"/>
    </row>
    <row r="5054" spans="5:41" x14ac:dyDescent="0.3">
      <c r="E5054" s="15"/>
      <c r="M5054" s="26"/>
      <c r="V5054" s="37"/>
      <c r="W5054" s="37"/>
      <c r="Z5054" s="29"/>
      <c r="AA5054" s="29"/>
      <c r="AB5054" s="29"/>
      <c r="AG5054" s="40"/>
      <c r="AH5054" s="40"/>
      <c r="AN5054" s="29"/>
      <c r="AO5054" s="29"/>
    </row>
    <row r="5055" spans="5:41" x14ac:dyDescent="0.3">
      <c r="E5055" s="15"/>
      <c r="M5055" s="26"/>
      <c r="V5055" s="37"/>
      <c r="W5055" s="37"/>
      <c r="Z5055" s="29"/>
      <c r="AA5055" s="29"/>
      <c r="AB5055" s="29"/>
      <c r="AG5055" s="40"/>
      <c r="AH5055" s="40"/>
      <c r="AN5055" s="29"/>
      <c r="AO5055" s="29"/>
    </row>
    <row r="5056" spans="5:41" x14ac:dyDescent="0.3">
      <c r="E5056" s="15"/>
      <c r="M5056" s="26"/>
      <c r="V5056" s="37"/>
      <c r="W5056" s="37"/>
      <c r="Z5056" s="29"/>
      <c r="AA5056" s="29"/>
      <c r="AB5056" s="29"/>
      <c r="AG5056" s="40"/>
      <c r="AH5056" s="40"/>
      <c r="AN5056" s="29"/>
      <c r="AO5056" s="29"/>
    </row>
    <row r="5057" spans="5:41" x14ac:dyDescent="0.3">
      <c r="E5057" s="15"/>
      <c r="M5057" s="26"/>
      <c r="V5057" s="37"/>
      <c r="W5057" s="37"/>
      <c r="Z5057" s="29"/>
      <c r="AA5057" s="29"/>
      <c r="AB5057" s="29"/>
      <c r="AG5057" s="40"/>
      <c r="AH5057" s="40"/>
      <c r="AN5057" s="29"/>
      <c r="AO5057" s="29"/>
    </row>
    <row r="5058" spans="5:41" x14ac:dyDescent="0.3">
      <c r="E5058" s="15"/>
      <c r="M5058" s="26"/>
      <c r="V5058" s="37"/>
      <c r="W5058" s="37"/>
      <c r="Z5058" s="29"/>
      <c r="AA5058" s="29"/>
      <c r="AB5058" s="29"/>
      <c r="AG5058" s="40"/>
      <c r="AH5058" s="40"/>
      <c r="AN5058" s="29"/>
      <c r="AO5058" s="29"/>
    </row>
    <row r="5059" spans="5:41" x14ac:dyDescent="0.3">
      <c r="E5059" s="15"/>
      <c r="M5059" s="26"/>
      <c r="V5059" s="37"/>
      <c r="W5059" s="37"/>
      <c r="Z5059" s="29"/>
      <c r="AA5059" s="29"/>
      <c r="AB5059" s="29"/>
      <c r="AG5059" s="40"/>
      <c r="AH5059" s="40"/>
      <c r="AN5059" s="29"/>
      <c r="AO5059" s="29"/>
    </row>
    <row r="5060" spans="5:41" x14ac:dyDescent="0.3">
      <c r="E5060" s="15"/>
      <c r="M5060" s="26"/>
      <c r="V5060" s="37"/>
      <c r="W5060" s="37"/>
      <c r="Z5060" s="29"/>
      <c r="AA5060" s="29"/>
      <c r="AB5060" s="29"/>
      <c r="AG5060" s="40"/>
      <c r="AH5060" s="40"/>
      <c r="AN5060" s="29"/>
      <c r="AO5060" s="29"/>
    </row>
    <row r="5061" spans="5:41" x14ac:dyDescent="0.3">
      <c r="E5061" s="15"/>
      <c r="M5061" s="26"/>
      <c r="V5061" s="37"/>
      <c r="W5061" s="37"/>
      <c r="Z5061" s="29"/>
      <c r="AA5061" s="29"/>
      <c r="AB5061" s="29"/>
      <c r="AG5061" s="40"/>
      <c r="AH5061" s="40"/>
      <c r="AN5061" s="29"/>
      <c r="AO5061" s="29"/>
    </row>
    <row r="5062" spans="5:41" x14ac:dyDescent="0.3">
      <c r="E5062" s="15"/>
      <c r="M5062" s="26"/>
      <c r="V5062" s="37"/>
      <c r="W5062" s="37"/>
      <c r="Z5062" s="29"/>
      <c r="AA5062" s="29"/>
      <c r="AB5062" s="29"/>
      <c r="AG5062" s="40"/>
      <c r="AH5062" s="40"/>
      <c r="AN5062" s="29"/>
      <c r="AO5062" s="29"/>
    </row>
    <row r="5063" spans="5:41" x14ac:dyDescent="0.3">
      <c r="E5063" s="15"/>
      <c r="M5063" s="26"/>
      <c r="V5063" s="37"/>
      <c r="W5063" s="37"/>
      <c r="Z5063" s="29"/>
      <c r="AA5063" s="29"/>
      <c r="AB5063" s="29"/>
      <c r="AG5063" s="40"/>
      <c r="AH5063" s="40"/>
      <c r="AN5063" s="29"/>
      <c r="AO5063" s="29"/>
    </row>
    <row r="5064" spans="5:41" x14ac:dyDescent="0.3">
      <c r="E5064" s="15"/>
      <c r="M5064" s="26"/>
      <c r="V5064" s="37"/>
      <c r="W5064" s="37"/>
      <c r="Z5064" s="29"/>
      <c r="AA5064" s="29"/>
      <c r="AB5064" s="29"/>
      <c r="AG5064" s="40"/>
      <c r="AH5064" s="40"/>
      <c r="AN5064" s="29"/>
      <c r="AO5064" s="29"/>
    </row>
    <row r="5065" spans="5:41" x14ac:dyDescent="0.3">
      <c r="E5065" s="15"/>
      <c r="M5065" s="26"/>
      <c r="V5065" s="37"/>
      <c r="W5065" s="37"/>
      <c r="Z5065" s="29"/>
      <c r="AA5065" s="29"/>
      <c r="AB5065" s="29"/>
      <c r="AG5065" s="40"/>
      <c r="AH5065" s="40"/>
      <c r="AN5065" s="29"/>
      <c r="AO5065" s="29"/>
    </row>
    <row r="5066" spans="5:41" x14ac:dyDescent="0.3">
      <c r="E5066" s="15"/>
      <c r="M5066" s="26"/>
      <c r="V5066" s="37"/>
      <c r="W5066" s="37"/>
      <c r="Z5066" s="29"/>
      <c r="AA5066" s="29"/>
      <c r="AB5066" s="29"/>
      <c r="AG5066" s="40"/>
      <c r="AH5066" s="40"/>
      <c r="AN5066" s="29"/>
      <c r="AO5066" s="29"/>
    </row>
    <row r="5067" spans="5:41" x14ac:dyDescent="0.3">
      <c r="E5067" s="15"/>
      <c r="M5067" s="26"/>
      <c r="V5067" s="37"/>
      <c r="W5067" s="37"/>
      <c r="Z5067" s="29"/>
      <c r="AA5067" s="29"/>
      <c r="AB5067" s="29"/>
      <c r="AG5067" s="40"/>
      <c r="AH5067" s="40"/>
      <c r="AN5067" s="29"/>
      <c r="AO5067" s="29"/>
    </row>
    <row r="5068" spans="5:41" x14ac:dyDescent="0.3">
      <c r="E5068" s="15"/>
      <c r="M5068" s="26"/>
      <c r="V5068" s="37"/>
      <c r="W5068" s="37"/>
      <c r="Z5068" s="29"/>
      <c r="AA5068" s="29"/>
      <c r="AB5068" s="29"/>
      <c r="AG5068" s="40"/>
      <c r="AH5068" s="40"/>
      <c r="AN5068" s="29"/>
      <c r="AO5068" s="29"/>
    </row>
    <row r="5069" spans="5:41" x14ac:dyDescent="0.3">
      <c r="E5069" s="15"/>
      <c r="M5069" s="26"/>
      <c r="V5069" s="37"/>
      <c r="W5069" s="37"/>
      <c r="Z5069" s="29"/>
      <c r="AA5069" s="29"/>
      <c r="AB5069" s="29"/>
      <c r="AG5069" s="40"/>
      <c r="AH5069" s="40"/>
      <c r="AN5069" s="29"/>
      <c r="AO5069" s="29"/>
    </row>
    <row r="5070" spans="5:41" x14ac:dyDescent="0.3">
      <c r="E5070" s="15"/>
      <c r="M5070" s="26"/>
      <c r="V5070" s="37"/>
      <c r="W5070" s="37"/>
      <c r="Z5070" s="29"/>
      <c r="AA5070" s="29"/>
      <c r="AB5070" s="29"/>
      <c r="AG5070" s="40"/>
      <c r="AH5070" s="40"/>
      <c r="AN5070" s="29"/>
      <c r="AO5070" s="29"/>
    </row>
    <row r="5071" spans="5:41" x14ac:dyDescent="0.3">
      <c r="E5071" s="15"/>
      <c r="M5071" s="26"/>
      <c r="V5071" s="37"/>
      <c r="W5071" s="37"/>
      <c r="Z5071" s="29"/>
      <c r="AA5071" s="29"/>
      <c r="AB5071" s="29"/>
      <c r="AG5071" s="40"/>
      <c r="AH5071" s="40"/>
      <c r="AN5071" s="29"/>
      <c r="AO5071" s="29"/>
    </row>
    <row r="5072" spans="5:41" x14ac:dyDescent="0.3">
      <c r="E5072" s="15"/>
      <c r="M5072" s="26"/>
      <c r="V5072" s="37"/>
      <c r="W5072" s="37"/>
      <c r="Z5072" s="29"/>
      <c r="AA5072" s="29"/>
      <c r="AB5072" s="29"/>
      <c r="AG5072" s="40"/>
      <c r="AH5072" s="40"/>
      <c r="AN5072" s="29"/>
      <c r="AO5072" s="29"/>
    </row>
    <row r="5073" spans="5:41" x14ac:dyDescent="0.3">
      <c r="E5073" s="15"/>
      <c r="M5073" s="26"/>
      <c r="V5073" s="37"/>
      <c r="W5073" s="37"/>
      <c r="Z5073" s="29"/>
      <c r="AA5073" s="29"/>
      <c r="AB5073" s="29"/>
      <c r="AG5073" s="40"/>
      <c r="AH5073" s="40"/>
      <c r="AN5073" s="29"/>
      <c r="AO5073" s="29"/>
    </row>
    <row r="5074" spans="5:41" x14ac:dyDescent="0.3">
      <c r="E5074" s="15"/>
      <c r="M5074" s="26"/>
      <c r="V5074" s="37"/>
      <c r="W5074" s="37"/>
      <c r="Z5074" s="29"/>
      <c r="AA5074" s="29"/>
      <c r="AB5074" s="29"/>
      <c r="AG5074" s="40"/>
      <c r="AH5074" s="40"/>
      <c r="AN5074" s="29"/>
      <c r="AO5074" s="29"/>
    </row>
    <row r="5075" spans="5:41" x14ac:dyDescent="0.3">
      <c r="E5075" s="15"/>
      <c r="M5075" s="26"/>
      <c r="V5075" s="37"/>
      <c r="W5075" s="37"/>
      <c r="Z5075" s="29"/>
      <c r="AA5075" s="29"/>
      <c r="AB5075" s="29"/>
      <c r="AG5075" s="40"/>
      <c r="AH5075" s="40"/>
      <c r="AN5075" s="29"/>
      <c r="AO5075" s="29"/>
    </row>
    <row r="5076" spans="5:41" x14ac:dyDescent="0.3">
      <c r="E5076" s="15"/>
      <c r="M5076" s="26"/>
      <c r="V5076" s="37"/>
      <c r="W5076" s="37"/>
      <c r="Z5076" s="29"/>
      <c r="AA5076" s="29"/>
      <c r="AB5076" s="29"/>
      <c r="AG5076" s="40"/>
      <c r="AH5076" s="40"/>
      <c r="AN5076" s="29"/>
      <c r="AO5076" s="29"/>
    </row>
    <row r="5077" spans="5:41" x14ac:dyDescent="0.3">
      <c r="E5077" s="15"/>
      <c r="M5077" s="26"/>
      <c r="V5077" s="37"/>
      <c r="W5077" s="37"/>
      <c r="Z5077" s="29"/>
      <c r="AA5077" s="29"/>
      <c r="AB5077" s="29"/>
      <c r="AG5077" s="40"/>
      <c r="AH5077" s="40"/>
      <c r="AN5077" s="29"/>
      <c r="AO5077" s="29"/>
    </row>
    <row r="5078" spans="5:41" x14ac:dyDescent="0.3">
      <c r="E5078" s="15"/>
      <c r="M5078" s="26"/>
      <c r="V5078" s="37"/>
      <c r="W5078" s="37"/>
      <c r="Z5078" s="29"/>
      <c r="AA5078" s="29"/>
      <c r="AB5078" s="29"/>
      <c r="AG5078" s="40"/>
      <c r="AH5078" s="40"/>
      <c r="AN5078" s="29"/>
      <c r="AO5078" s="29"/>
    </row>
    <row r="5079" spans="5:41" x14ac:dyDescent="0.3">
      <c r="E5079" s="15"/>
      <c r="M5079" s="26"/>
      <c r="V5079" s="37"/>
      <c r="W5079" s="37"/>
      <c r="Z5079" s="29"/>
      <c r="AA5079" s="29"/>
      <c r="AB5079" s="29"/>
      <c r="AG5079" s="40"/>
      <c r="AH5079" s="40"/>
      <c r="AN5079" s="29"/>
      <c r="AO5079" s="29"/>
    </row>
    <row r="5080" spans="5:41" x14ac:dyDescent="0.3">
      <c r="E5080" s="15"/>
      <c r="M5080" s="26"/>
      <c r="V5080" s="37"/>
      <c r="W5080" s="37"/>
      <c r="Z5080" s="29"/>
      <c r="AA5080" s="29"/>
      <c r="AB5080" s="29"/>
      <c r="AG5080" s="40"/>
      <c r="AH5080" s="40"/>
      <c r="AN5080" s="29"/>
      <c r="AO5080" s="29"/>
    </row>
    <row r="5081" spans="5:41" x14ac:dyDescent="0.3">
      <c r="E5081" s="15"/>
      <c r="M5081" s="26"/>
      <c r="V5081" s="37"/>
      <c r="W5081" s="37"/>
      <c r="Z5081" s="29"/>
      <c r="AA5081" s="29"/>
      <c r="AB5081" s="29"/>
      <c r="AG5081" s="40"/>
      <c r="AH5081" s="40"/>
      <c r="AN5081" s="29"/>
      <c r="AO5081" s="29"/>
    </row>
    <row r="5082" spans="5:41" x14ac:dyDescent="0.3">
      <c r="E5082" s="15"/>
      <c r="M5082" s="26"/>
      <c r="V5082" s="37"/>
      <c r="W5082" s="37"/>
      <c r="Z5082" s="29"/>
      <c r="AA5082" s="29"/>
      <c r="AB5082" s="29"/>
      <c r="AG5082" s="40"/>
      <c r="AH5082" s="40"/>
      <c r="AN5082" s="29"/>
      <c r="AO5082" s="29"/>
    </row>
    <row r="5083" spans="5:41" x14ac:dyDescent="0.3">
      <c r="E5083" s="15"/>
      <c r="M5083" s="26"/>
      <c r="V5083" s="37"/>
      <c r="W5083" s="37"/>
      <c r="Z5083" s="29"/>
      <c r="AA5083" s="29"/>
      <c r="AB5083" s="29"/>
      <c r="AG5083" s="40"/>
      <c r="AH5083" s="40"/>
      <c r="AN5083" s="29"/>
      <c r="AO5083" s="29"/>
    </row>
    <row r="5084" spans="5:41" x14ac:dyDescent="0.3">
      <c r="E5084" s="15"/>
      <c r="M5084" s="26"/>
      <c r="V5084" s="37"/>
      <c r="W5084" s="37"/>
      <c r="Z5084" s="29"/>
      <c r="AA5084" s="29"/>
      <c r="AB5084" s="29"/>
      <c r="AG5084" s="40"/>
      <c r="AH5084" s="40"/>
      <c r="AN5084" s="29"/>
      <c r="AO5084" s="29"/>
    </row>
    <row r="5085" spans="5:41" x14ac:dyDescent="0.3">
      <c r="E5085" s="15"/>
      <c r="M5085" s="26"/>
      <c r="V5085" s="37"/>
      <c r="W5085" s="37"/>
      <c r="Z5085" s="29"/>
      <c r="AA5085" s="29"/>
      <c r="AB5085" s="29"/>
      <c r="AG5085" s="40"/>
      <c r="AH5085" s="40"/>
      <c r="AN5085" s="29"/>
      <c r="AO5085" s="29"/>
    </row>
    <row r="5086" spans="5:41" x14ac:dyDescent="0.3">
      <c r="E5086" s="15"/>
      <c r="M5086" s="26"/>
      <c r="V5086" s="37"/>
      <c r="W5086" s="37"/>
      <c r="Z5086" s="29"/>
      <c r="AA5086" s="29"/>
      <c r="AB5086" s="29"/>
      <c r="AG5086" s="40"/>
      <c r="AH5086" s="40"/>
      <c r="AN5086" s="29"/>
      <c r="AO5086" s="29"/>
    </row>
    <row r="5087" spans="5:41" x14ac:dyDescent="0.3">
      <c r="E5087" s="15"/>
      <c r="M5087" s="26"/>
      <c r="V5087" s="37"/>
      <c r="W5087" s="37"/>
      <c r="Z5087" s="29"/>
      <c r="AA5087" s="29"/>
      <c r="AB5087" s="29"/>
      <c r="AG5087" s="40"/>
      <c r="AH5087" s="40"/>
      <c r="AN5087" s="29"/>
      <c r="AO5087" s="29"/>
    </row>
    <row r="5088" spans="5:41" x14ac:dyDescent="0.3">
      <c r="E5088" s="15"/>
      <c r="M5088" s="26"/>
      <c r="V5088" s="37"/>
      <c r="W5088" s="37"/>
      <c r="Z5088" s="29"/>
      <c r="AA5088" s="29"/>
      <c r="AB5088" s="29"/>
      <c r="AG5088" s="40"/>
      <c r="AH5088" s="40"/>
      <c r="AN5088" s="29"/>
      <c r="AO5088" s="29"/>
    </row>
    <row r="5089" spans="5:41" x14ac:dyDescent="0.3">
      <c r="E5089" s="15"/>
      <c r="M5089" s="26"/>
      <c r="V5089" s="37"/>
      <c r="W5089" s="37"/>
      <c r="Z5089" s="29"/>
      <c r="AA5089" s="29"/>
      <c r="AB5089" s="29"/>
      <c r="AG5089" s="40"/>
      <c r="AH5089" s="40"/>
      <c r="AN5089" s="29"/>
      <c r="AO5089" s="29"/>
    </row>
    <row r="5090" spans="5:41" x14ac:dyDescent="0.3">
      <c r="E5090" s="15"/>
      <c r="M5090" s="26"/>
      <c r="V5090" s="37"/>
      <c r="W5090" s="37"/>
      <c r="Z5090" s="29"/>
      <c r="AA5090" s="29"/>
      <c r="AB5090" s="29"/>
      <c r="AG5090" s="40"/>
      <c r="AH5090" s="40"/>
      <c r="AN5090" s="29"/>
      <c r="AO5090" s="29"/>
    </row>
    <row r="5091" spans="5:41" x14ac:dyDescent="0.3">
      <c r="E5091" s="15"/>
      <c r="M5091" s="26"/>
      <c r="V5091" s="37"/>
      <c r="W5091" s="37"/>
      <c r="Z5091" s="29"/>
      <c r="AA5091" s="29"/>
      <c r="AB5091" s="29"/>
      <c r="AG5091" s="40"/>
      <c r="AH5091" s="40"/>
      <c r="AN5091" s="29"/>
      <c r="AO5091" s="29"/>
    </row>
    <row r="5092" spans="5:41" x14ac:dyDescent="0.3">
      <c r="E5092" s="15"/>
      <c r="M5092" s="26"/>
      <c r="V5092" s="37"/>
      <c r="W5092" s="37"/>
      <c r="Z5092" s="29"/>
      <c r="AA5092" s="29"/>
      <c r="AB5092" s="29"/>
      <c r="AG5092" s="40"/>
      <c r="AH5092" s="40"/>
      <c r="AN5092" s="29"/>
      <c r="AO5092" s="29"/>
    </row>
    <row r="5093" spans="5:41" x14ac:dyDescent="0.3">
      <c r="E5093" s="15"/>
      <c r="M5093" s="26"/>
      <c r="V5093" s="37"/>
      <c r="W5093" s="37"/>
      <c r="Z5093" s="29"/>
      <c r="AA5093" s="29"/>
      <c r="AB5093" s="29"/>
      <c r="AG5093" s="40"/>
      <c r="AH5093" s="40"/>
      <c r="AN5093" s="29"/>
      <c r="AO5093" s="29"/>
    </row>
    <row r="5094" spans="5:41" x14ac:dyDescent="0.3">
      <c r="E5094" s="15"/>
      <c r="M5094" s="26"/>
      <c r="V5094" s="37"/>
      <c r="W5094" s="37"/>
      <c r="Z5094" s="29"/>
      <c r="AA5094" s="29"/>
      <c r="AB5094" s="29"/>
      <c r="AG5094" s="40"/>
      <c r="AH5094" s="40"/>
      <c r="AN5094" s="29"/>
      <c r="AO5094" s="29"/>
    </row>
    <row r="5095" spans="5:41" x14ac:dyDescent="0.3">
      <c r="E5095" s="15"/>
      <c r="M5095" s="26"/>
      <c r="V5095" s="37"/>
      <c r="W5095" s="37"/>
      <c r="Z5095" s="29"/>
      <c r="AA5095" s="29"/>
      <c r="AB5095" s="29"/>
      <c r="AG5095" s="40"/>
      <c r="AH5095" s="40"/>
      <c r="AN5095" s="29"/>
      <c r="AO5095" s="29"/>
    </row>
    <row r="5096" spans="5:41" x14ac:dyDescent="0.3">
      <c r="E5096" s="15"/>
      <c r="M5096" s="26"/>
      <c r="V5096" s="37"/>
      <c r="W5096" s="37"/>
      <c r="Z5096" s="29"/>
      <c r="AA5096" s="29"/>
      <c r="AB5096" s="29"/>
      <c r="AG5096" s="40"/>
      <c r="AH5096" s="40"/>
      <c r="AN5096" s="29"/>
      <c r="AO5096" s="29"/>
    </row>
    <row r="5097" spans="5:41" x14ac:dyDescent="0.3">
      <c r="E5097" s="15"/>
      <c r="M5097" s="26"/>
      <c r="V5097" s="37"/>
      <c r="W5097" s="37"/>
      <c r="Z5097" s="29"/>
      <c r="AA5097" s="29"/>
      <c r="AB5097" s="29"/>
      <c r="AG5097" s="40"/>
      <c r="AH5097" s="40"/>
      <c r="AN5097" s="29"/>
      <c r="AO5097" s="29"/>
    </row>
    <row r="5098" spans="5:41" x14ac:dyDescent="0.3">
      <c r="E5098" s="15"/>
      <c r="M5098" s="26"/>
      <c r="V5098" s="37"/>
      <c r="W5098" s="37"/>
      <c r="Z5098" s="29"/>
      <c r="AA5098" s="29"/>
      <c r="AB5098" s="29"/>
      <c r="AG5098" s="40"/>
      <c r="AH5098" s="40"/>
      <c r="AN5098" s="29"/>
      <c r="AO5098" s="29"/>
    </row>
    <row r="5099" spans="5:41" x14ac:dyDescent="0.3">
      <c r="E5099" s="15"/>
      <c r="M5099" s="26"/>
      <c r="V5099" s="37"/>
      <c r="W5099" s="37"/>
      <c r="Z5099" s="29"/>
      <c r="AA5099" s="29"/>
      <c r="AB5099" s="29"/>
      <c r="AG5099" s="40"/>
      <c r="AH5099" s="40"/>
      <c r="AN5099" s="29"/>
      <c r="AO5099" s="29"/>
    </row>
    <row r="5100" spans="5:41" x14ac:dyDescent="0.3">
      <c r="E5100" s="15"/>
      <c r="M5100" s="26"/>
      <c r="V5100" s="37"/>
      <c r="W5100" s="37"/>
      <c r="Z5100" s="29"/>
      <c r="AA5100" s="29"/>
      <c r="AB5100" s="29"/>
      <c r="AG5100" s="40"/>
      <c r="AH5100" s="40"/>
      <c r="AN5100" s="29"/>
      <c r="AO5100" s="29"/>
    </row>
    <row r="5101" spans="5:41" x14ac:dyDescent="0.3">
      <c r="E5101" s="15"/>
      <c r="M5101" s="26"/>
      <c r="V5101" s="37"/>
      <c r="W5101" s="37"/>
      <c r="Z5101" s="29"/>
      <c r="AA5101" s="29"/>
      <c r="AB5101" s="29"/>
      <c r="AG5101" s="40"/>
      <c r="AH5101" s="40"/>
      <c r="AN5101" s="29"/>
      <c r="AO5101" s="29"/>
    </row>
    <row r="5102" spans="5:41" x14ac:dyDescent="0.3">
      <c r="E5102" s="15"/>
      <c r="M5102" s="26"/>
      <c r="V5102" s="37"/>
      <c r="W5102" s="37"/>
      <c r="Z5102" s="29"/>
      <c r="AA5102" s="29"/>
      <c r="AB5102" s="29"/>
      <c r="AG5102" s="40"/>
      <c r="AH5102" s="40"/>
      <c r="AN5102" s="29"/>
      <c r="AO5102" s="29"/>
    </row>
    <row r="5103" spans="5:41" x14ac:dyDescent="0.3">
      <c r="E5103" s="15"/>
      <c r="M5103" s="26"/>
      <c r="V5103" s="37"/>
      <c r="W5103" s="37"/>
      <c r="Z5103" s="29"/>
      <c r="AA5103" s="29"/>
      <c r="AB5103" s="29"/>
      <c r="AG5103" s="40"/>
      <c r="AH5103" s="40"/>
      <c r="AN5103" s="29"/>
      <c r="AO5103" s="29"/>
    </row>
    <row r="5104" spans="5:41" x14ac:dyDescent="0.3">
      <c r="E5104" s="15"/>
      <c r="M5104" s="26"/>
      <c r="V5104" s="37"/>
      <c r="W5104" s="37"/>
      <c r="Z5104" s="29"/>
      <c r="AA5104" s="29"/>
      <c r="AB5104" s="29"/>
      <c r="AG5104" s="40"/>
      <c r="AH5104" s="40"/>
      <c r="AN5104" s="29"/>
      <c r="AO5104" s="29"/>
    </row>
    <row r="5105" spans="5:41" x14ac:dyDescent="0.3">
      <c r="E5105" s="15"/>
      <c r="M5105" s="26"/>
      <c r="V5105" s="37"/>
      <c r="W5105" s="37"/>
      <c r="Z5105" s="29"/>
      <c r="AA5105" s="29"/>
      <c r="AB5105" s="29"/>
      <c r="AG5105" s="40"/>
      <c r="AH5105" s="40"/>
      <c r="AN5105" s="29"/>
      <c r="AO5105" s="29"/>
    </row>
    <row r="5106" spans="5:41" x14ac:dyDescent="0.3">
      <c r="E5106" s="15"/>
      <c r="M5106" s="26"/>
      <c r="V5106" s="37"/>
      <c r="W5106" s="37"/>
      <c r="Z5106" s="29"/>
      <c r="AA5106" s="29"/>
      <c r="AB5106" s="29"/>
      <c r="AG5106" s="40"/>
      <c r="AH5106" s="40"/>
      <c r="AN5106" s="29"/>
      <c r="AO5106" s="29"/>
    </row>
    <row r="5107" spans="5:41" x14ac:dyDescent="0.3">
      <c r="E5107" s="15"/>
      <c r="M5107" s="26"/>
      <c r="V5107" s="37"/>
      <c r="W5107" s="37"/>
      <c r="Z5107" s="29"/>
      <c r="AA5107" s="29"/>
      <c r="AB5107" s="29"/>
      <c r="AG5107" s="40"/>
      <c r="AH5107" s="40"/>
      <c r="AN5107" s="29"/>
      <c r="AO5107" s="29"/>
    </row>
    <row r="5108" spans="5:41" x14ac:dyDescent="0.3">
      <c r="E5108" s="15"/>
      <c r="M5108" s="26"/>
      <c r="V5108" s="37"/>
      <c r="W5108" s="37"/>
      <c r="Z5108" s="29"/>
      <c r="AA5108" s="29"/>
      <c r="AB5108" s="29"/>
      <c r="AG5108" s="40"/>
      <c r="AH5108" s="40"/>
      <c r="AN5108" s="29"/>
      <c r="AO5108" s="29"/>
    </row>
    <row r="5109" spans="5:41" x14ac:dyDescent="0.3">
      <c r="E5109" s="15"/>
      <c r="M5109" s="26"/>
      <c r="V5109" s="37"/>
      <c r="W5109" s="37"/>
      <c r="Z5109" s="29"/>
      <c r="AA5109" s="29"/>
      <c r="AB5109" s="29"/>
      <c r="AG5109" s="40"/>
      <c r="AH5109" s="40"/>
      <c r="AN5109" s="29"/>
      <c r="AO5109" s="29"/>
    </row>
    <row r="5110" spans="5:41" x14ac:dyDescent="0.3">
      <c r="E5110" s="15"/>
      <c r="M5110" s="26"/>
      <c r="V5110" s="37"/>
      <c r="W5110" s="37"/>
      <c r="Z5110" s="29"/>
      <c r="AA5110" s="29"/>
      <c r="AB5110" s="29"/>
      <c r="AG5110" s="40"/>
      <c r="AH5110" s="40"/>
      <c r="AN5110" s="29"/>
      <c r="AO5110" s="29"/>
    </row>
    <row r="5111" spans="5:41" x14ac:dyDescent="0.3">
      <c r="E5111" s="15"/>
      <c r="M5111" s="26"/>
      <c r="V5111" s="37"/>
      <c r="W5111" s="37"/>
      <c r="Z5111" s="29"/>
      <c r="AA5111" s="29"/>
      <c r="AB5111" s="29"/>
      <c r="AG5111" s="40"/>
      <c r="AH5111" s="40"/>
      <c r="AN5111" s="29"/>
      <c r="AO5111" s="29"/>
    </row>
    <row r="5112" spans="5:41" x14ac:dyDescent="0.3">
      <c r="E5112" s="15"/>
      <c r="M5112" s="26"/>
      <c r="V5112" s="37"/>
      <c r="W5112" s="37"/>
      <c r="Z5112" s="29"/>
      <c r="AA5112" s="29"/>
      <c r="AB5112" s="29"/>
      <c r="AG5112" s="40"/>
      <c r="AH5112" s="40"/>
      <c r="AN5112" s="29"/>
      <c r="AO5112" s="29"/>
    </row>
    <row r="5113" spans="5:41" x14ac:dyDescent="0.3">
      <c r="E5113" s="15"/>
      <c r="M5113" s="26"/>
      <c r="V5113" s="37"/>
      <c r="W5113" s="37"/>
      <c r="Z5113" s="29"/>
      <c r="AA5113" s="29"/>
      <c r="AB5113" s="29"/>
      <c r="AG5113" s="40"/>
      <c r="AH5113" s="40"/>
      <c r="AN5113" s="29"/>
      <c r="AO5113" s="29"/>
    </row>
    <row r="5114" spans="5:41" x14ac:dyDescent="0.3">
      <c r="E5114" s="15"/>
      <c r="M5114" s="26"/>
      <c r="V5114" s="37"/>
      <c r="W5114" s="37"/>
      <c r="Z5114" s="29"/>
      <c r="AA5114" s="29"/>
      <c r="AB5114" s="29"/>
      <c r="AG5114" s="40"/>
      <c r="AH5114" s="40"/>
      <c r="AN5114" s="29"/>
      <c r="AO5114" s="29"/>
    </row>
    <row r="5115" spans="5:41" x14ac:dyDescent="0.3">
      <c r="E5115" s="15"/>
      <c r="M5115" s="26"/>
      <c r="V5115" s="37"/>
      <c r="W5115" s="37"/>
      <c r="Z5115" s="29"/>
      <c r="AA5115" s="29"/>
      <c r="AB5115" s="29"/>
      <c r="AG5115" s="40"/>
      <c r="AH5115" s="40"/>
      <c r="AN5115" s="29"/>
      <c r="AO5115" s="29"/>
    </row>
    <row r="5116" spans="5:41" x14ac:dyDescent="0.3">
      <c r="E5116" s="15"/>
      <c r="M5116" s="26"/>
      <c r="V5116" s="37"/>
      <c r="W5116" s="37"/>
      <c r="Z5116" s="29"/>
      <c r="AA5116" s="29"/>
      <c r="AB5116" s="29"/>
      <c r="AG5116" s="40"/>
      <c r="AH5116" s="40"/>
      <c r="AN5116" s="29"/>
      <c r="AO5116" s="29"/>
    </row>
    <row r="5117" spans="5:41" x14ac:dyDescent="0.3">
      <c r="E5117" s="15"/>
      <c r="M5117" s="26"/>
      <c r="V5117" s="37"/>
      <c r="W5117" s="37"/>
      <c r="Z5117" s="29"/>
      <c r="AA5117" s="29"/>
      <c r="AB5117" s="29"/>
      <c r="AG5117" s="40"/>
      <c r="AH5117" s="40"/>
      <c r="AN5117" s="29"/>
      <c r="AO5117" s="29"/>
    </row>
    <row r="5118" spans="5:41" x14ac:dyDescent="0.3">
      <c r="E5118" s="15"/>
      <c r="M5118" s="26"/>
      <c r="V5118" s="37"/>
      <c r="W5118" s="37"/>
      <c r="Z5118" s="29"/>
      <c r="AA5118" s="29"/>
      <c r="AB5118" s="29"/>
      <c r="AG5118" s="40"/>
      <c r="AH5118" s="40"/>
      <c r="AN5118" s="29"/>
      <c r="AO5118" s="29"/>
    </row>
    <row r="5119" spans="5:41" x14ac:dyDescent="0.3">
      <c r="E5119" s="15"/>
      <c r="M5119" s="26"/>
      <c r="V5119" s="37"/>
      <c r="W5119" s="37"/>
      <c r="Z5119" s="29"/>
      <c r="AA5119" s="29"/>
      <c r="AB5119" s="29"/>
      <c r="AG5119" s="40"/>
      <c r="AH5119" s="40"/>
      <c r="AN5119" s="29"/>
      <c r="AO5119" s="29"/>
    </row>
    <row r="5120" spans="5:41" x14ac:dyDescent="0.3">
      <c r="E5120" s="15"/>
      <c r="M5120" s="26"/>
      <c r="V5120" s="37"/>
      <c r="W5120" s="37"/>
      <c r="Z5120" s="29"/>
      <c r="AA5120" s="29"/>
      <c r="AB5120" s="29"/>
      <c r="AG5120" s="40"/>
      <c r="AH5120" s="40"/>
      <c r="AN5120" s="29"/>
      <c r="AO5120" s="29"/>
    </row>
    <row r="5121" spans="5:41" x14ac:dyDescent="0.3">
      <c r="E5121" s="15"/>
      <c r="M5121" s="26"/>
      <c r="V5121" s="37"/>
      <c r="W5121" s="37"/>
      <c r="Z5121" s="29"/>
      <c r="AA5121" s="29"/>
      <c r="AB5121" s="29"/>
      <c r="AG5121" s="40"/>
      <c r="AH5121" s="40"/>
      <c r="AN5121" s="29"/>
      <c r="AO5121" s="29"/>
    </row>
    <row r="5122" spans="5:41" x14ac:dyDescent="0.3">
      <c r="E5122" s="15"/>
      <c r="M5122" s="26"/>
      <c r="V5122" s="37"/>
      <c r="W5122" s="37"/>
      <c r="Z5122" s="29"/>
      <c r="AA5122" s="29"/>
      <c r="AB5122" s="29"/>
      <c r="AG5122" s="40"/>
      <c r="AH5122" s="40"/>
      <c r="AN5122" s="29"/>
      <c r="AO5122" s="29"/>
    </row>
    <row r="5123" spans="5:41" x14ac:dyDescent="0.3">
      <c r="E5123" s="15"/>
      <c r="M5123" s="26"/>
      <c r="V5123" s="37"/>
      <c r="W5123" s="37"/>
      <c r="Z5123" s="29"/>
      <c r="AA5123" s="29"/>
      <c r="AB5123" s="29"/>
      <c r="AG5123" s="40"/>
      <c r="AH5123" s="40"/>
      <c r="AN5123" s="29"/>
      <c r="AO5123" s="29"/>
    </row>
    <row r="5124" spans="5:41" x14ac:dyDescent="0.3">
      <c r="E5124" s="15"/>
      <c r="M5124" s="26"/>
      <c r="V5124" s="37"/>
      <c r="W5124" s="37"/>
      <c r="Z5124" s="29"/>
      <c r="AA5124" s="29"/>
      <c r="AB5124" s="29"/>
      <c r="AG5124" s="40"/>
      <c r="AH5124" s="40"/>
      <c r="AN5124" s="29"/>
      <c r="AO5124" s="29"/>
    </row>
    <row r="5125" spans="5:41" x14ac:dyDescent="0.3">
      <c r="E5125" s="15"/>
      <c r="M5125" s="26"/>
      <c r="V5125" s="37"/>
      <c r="W5125" s="37"/>
      <c r="Z5125" s="29"/>
      <c r="AA5125" s="29"/>
      <c r="AB5125" s="29"/>
      <c r="AG5125" s="40"/>
      <c r="AH5125" s="40"/>
      <c r="AN5125" s="29"/>
      <c r="AO5125" s="29"/>
    </row>
    <row r="5126" spans="5:41" x14ac:dyDescent="0.3">
      <c r="E5126" s="15"/>
      <c r="M5126" s="26"/>
      <c r="V5126" s="37"/>
      <c r="W5126" s="37"/>
      <c r="Z5126" s="29"/>
      <c r="AA5126" s="29"/>
      <c r="AB5126" s="29"/>
      <c r="AG5126" s="40"/>
      <c r="AH5126" s="40"/>
      <c r="AN5126" s="29"/>
      <c r="AO5126" s="29"/>
    </row>
    <row r="5127" spans="5:41" x14ac:dyDescent="0.3">
      <c r="E5127" s="15"/>
      <c r="M5127" s="26"/>
      <c r="V5127" s="37"/>
      <c r="W5127" s="37"/>
      <c r="Z5127" s="29"/>
      <c r="AA5127" s="29"/>
      <c r="AB5127" s="29"/>
      <c r="AG5127" s="40"/>
      <c r="AH5127" s="40"/>
      <c r="AN5127" s="29"/>
      <c r="AO5127" s="29"/>
    </row>
    <row r="5128" spans="5:41" x14ac:dyDescent="0.3">
      <c r="E5128" s="15"/>
      <c r="M5128" s="26"/>
      <c r="V5128" s="37"/>
      <c r="W5128" s="37"/>
      <c r="Z5128" s="29"/>
      <c r="AA5128" s="29"/>
      <c r="AB5128" s="29"/>
      <c r="AG5128" s="40"/>
      <c r="AH5128" s="40"/>
      <c r="AN5128" s="29"/>
      <c r="AO5128" s="29"/>
    </row>
    <row r="5129" spans="5:41" x14ac:dyDescent="0.3">
      <c r="E5129" s="15"/>
      <c r="M5129" s="26"/>
      <c r="V5129" s="37"/>
      <c r="W5129" s="37"/>
      <c r="Z5129" s="29"/>
      <c r="AA5129" s="29"/>
      <c r="AB5129" s="29"/>
      <c r="AG5129" s="40"/>
      <c r="AH5129" s="40"/>
      <c r="AN5129" s="29"/>
      <c r="AO5129" s="29"/>
    </row>
    <row r="5130" spans="5:41" x14ac:dyDescent="0.3">
      <c r="E5130" s="15"/>
      <c r="M5130" s="26"/>
      <c r="V5130" s="37"/>
      <c r="W5130" s="37"/>
      <c r="Z5130" s="29"/>
      <c r="AA5130" s="29"/>
      <c r="AB5130" s="29"/>
      <c r="AG5130" s="40"/>
      <c r="AH5130" s="40"/>
      <c r="AN5130" s="29"/>
      <c r="AO5130" s="29"/>
    </row>
    <row r="5131" spans="5:41" x14ac:dyDescent="0.3">
      <c r="E5131" s="15"/>
      <c r="M5131" s="26"/>
      <c r="V5131" s="37"/>
      <c r="W5131" s="37"/>
      <c r="Z5131" s="29"/>
      <c r="AA5131" s="29"/>
      <c r="AB5131" s="29"/>
      <c r="AG5131" s="40"/>
      <c r="AH5131" s="40"/>
      <c r="AN5131" s="29"/>
      <c r="AO5131" s="29"/>
    </row>
    <row r="5132" spans="5:41" x14ac:dyDescent="0.3">
      <c r="E5132" s="15"/>
      <c r="M5132" s="26"/>
      <c r="V5132" s="37"/>
      <c r="W5132" s="37"/>
      <c r="Z5132" s="29"/>
      <c r="AA5132" s="29"/>
      <c r="AB5132" s="29"/>
      <c r="AG5132" s="40"/>
      <c r="AH5132" s="40"/>
      <c r="AN5132" s="29"/>
      <c r="AO5132" s="29"/>
    </row>
    <row r="5133" spans="5:41" x14ac:dyDescent="0.3">
      <c r="E5133" s="15"/>
      <c r="M5133" s="26"/>
      <c r="V5133" s="37"/>
      <c r="W5133" s="37"/>
      <c r="Z5133" s="29"/>
      <c r="AA5133" s="29"/>
      <c r="AB5133" s="29"/>
      <c r="AG5133" s="40"/>
      <c r="AH5133" s="40"/>
      <c r="AN5133" s="29"/>
      <c r="AO5133" s="29"/>
    </row>
    <row r="5134" spans="5:41" x14ac:dyDescent="0.3">
      <c r="E5134" s="15"/>
      <c r="M5134" s="26"/>
      <c r="V5134" s="37"/>
      <c r="W5134" s="37"/>
      <c r="Z5134" s="29"/>
      <c r="AA5134" s="29"/>
      <c r="AB5134" s="29"/>
      <c r="AG5134" s="40"/>
      <c r="AH5134" s="40"/>
      <c r="AN5134" s="29"/>
      <c r="AO5134" s="29"/>
    </row>
    <row r="5135" spans="5:41" x14ac:dyDescent="0.3">
      <c r="E5135" s="15"/>
      <c r="M5135" s="26"/>
      <c r="V5135" s="37"/>
      <c r="W5135" s="37"/>
      <c r="Z5135" s="29"/>
      <c r="AA5135" s="29"/>
      <c r="AB5135" s="29"/>
      <c r="AG5135" s="40"/>
      <c r="AH5135" s="40"/>
      <c r="AN5135" s="29"/>
      <c r="AO5135" s="29"/>
    </row>
    <row r="5136" spans="5:41" x14ac:dyDescent="0.3">
      <c r="E5136" s="15"/>
      <c r="M5136" s="26"/>
      <c r="V5136" s="37"/>
      <c r="W5136" s="37"/>
      <c r="Z5136" s="29"/>
      <c r="AA5136" s="29"/>
      <c r="AB5136" s="29"/>
      <c r="AG5136" s="40"/>
      <c r="AH5136" s="40"/>
      <c r="AN5136" s="29"/>
      <c r="AO5136" s="29"/>
    </row>
    <row r="5137" spans="5:41" x14ac:dyDescent="0.3">
      <c r="E5137" s="15"/>
      <c r="M5137" s="26"/>
      <c r="V5137" s="37"/>
      <c r="W5137" s="37"/>
      <c r="Z5137" s="29"/>
      <c r="AA5137" s="29"/>
      <c r="AB5137" s="29"/>
      <c r="AG5137" s="40"/>
      <c r="AH5137" s="40"/>
      <c r="AN5137" s="29"/>
      <c r="AO5137" s="29"/>
    </row>
    <row r="5138" spans="5:41" x14ac:dyDescent="0.3">
      <c r="E5138" s="15"/>
      <c r="M5138" s="26"/>
      <c r="V5138" s="37"/>
      <c r="W5138" s="37"/>
      <c r="Z5138" s="29"/>
      <c r="AA5138" s="29"/>
      <c r="AB5138" s="29"/>
      <c r="AG5138" s="40"/>
      <c r="AH5138" s="40"/>
      <c r="AN5138" s="29"/>
      <c r="AO5138" s="29"/>
    </row>
    <row r="5139" spans="5:41" x14ac:dyDescent="0.3">
      <c r="E5139" s="15"/>
      <c r="M5139" s="26"/>
      <c r="V5139" s="37"/>
      <c r="W5139" s="37"/>
      <c r="Z5139" s="29"/>
      <c r="AA5139" s="29"/>
      <c r="AB5139" s="29"/>
      <c r="AG5139" s="40"/>
      <c r="AH5139" s="40"/>
      <c r="AN5139" s="29"/>
      <c r="AO5139" s="29"/>
    </row>
    <row r="5140" spans="5:41" x14ac:dyDescent="0.3">
      <c r="E5140" s="15"/>
      <c r="M5140" s="26"/>
      <c r="V5140" s="37"/>
      <c r="W5140" s="37"/>
      <c r="Z5140" s="29"/>
      <c r="AA5140" s="29"/>
      <c r="AB5140" s="29"/>
      <c r="AG5140" s="40"/>
      <c r="AH5140" s="40"/>
      <c r="AN5140" s="29"/>
      <c r="AO5140" s="29"/>
    </row>
    <row r="5141" spans="5:41" x14ac:dyDescent="0.3">
      <c r="E5141" s="15"/>
      <c r="M5141" s="26"/>
      <c r="V5141" s="37"/>
      <c r="W5141" s="37"/>
      <c r="Z5141" s="29"/>
      <c r="AA5141" s="29"/>
      <c r="AB5141" s="29"/>
      <c r="AG5141" s="40"/>
      <c r="AH5141" s="40"/>
      <c r="AN5141" s="29"/>
      <c r="AO5141" s="29"/>
    </row>
    <row r="5142" spans="5:41" x14ac:dyDescent="0.3">
      <c r="E5142" s="15"/>
      <c r="M5142" s="26"/>
      <c r="V5142" s="37"/>
      <c r="W5142" s="37"/>
      <c r="Z5142" s="29"/>
      <c r="AA5142" s="29"/>
      <c r="AB5142" s="29"/>
      <c r="AG5142" s="40"/>
      <c r="AH5142" s="40"/>
      <c r="AN5142" s="29"/>
      <c r="AO5142" s="29"/>
    </row>
    <row r="5143" spans="5:41" x14ac:dyDescent="0.3">
      <c r="E5143" s="15"/>
      <c r="M5143" s="26"/>
      <c r="V5143" s="37"/>
      <c r="W5143" s="37"/>
      <c r="Z5143" s="29"/>
      <c r="AA5143" s="29"/>
      <c r="AB5143" s="29"/>
      <c r="AG5143" s="40"/>
      <c r="AH5143" s="40"/>
      <c r="AN5143" s="29"/>
      <c r="AO5143" s="29"/>
    </row>
    <row r="5144" spans="5:41" x14ac:dyDescent="0.3">
      <c r="E5144" s="15"/>
      <c r="M5144" s="26"/>
      <c r="V5144" s="37"/>
      <c r="W5144" s="37"/>
      <c r="Z5144" s="29"/>
      <c r="AA5144" s="29"/>
      <c r="AB5144" s="29"/>
      <c r="AG5144" s="40"/>
      <c r="AH5144" s="40"/>
      <c r="AN5144" s="29"/>
      <c r="AO5144" s="29"/>
    </row>
    <row r="5145" spans="5:41" x14ac:dyDescent="0.3">
      <c r="E5145" s="15"/>
      <c r="M5145" s="26"/>
      <c r="V5145" s="37"/>
      <c r="W5145" s="37"/>
      <c r="Z5145" s="29"/>
      <c r="AA5145" s="29"/>
      <c r="AB5145" s="29"/>
      <c r="AG5145" s="40"/>
      <c r="AH5145" s="40"/>
      <c r="AN5145" s="29"/>
      <c r="AO5145" s="29"/>
    </row>
    <row r="5146" spans="5:41" x14ac:dyDescent="0.3">
      <c r="E5146" s="15"/>
      <c r="M5146" s="26"/>
      <c r="V5146" s="37"/>
      <c r="W5146" s="37"/>
      <c r="Z5146" s="29"/>
      <c r="AA5146" s="29"/>
      <c r="AB5146" s="29"/>
      <c r="AG5146" s="40"/>
      <c r="AH5146" s="40"/>
      <c r="AN5146" s="29"/>
      <c r="AO5146" s="29"/>
    </row>
    <row r="5147" spans="5:41" x14ac:dyDescent="0.3">
      <c r="E5147" s="15"/>
      <c r="M5147" s="26"/>
      <c r="V5147" s="37"/>
      <c r="W5147" s="37"/>
      <c r="Z5147" s="29"/>
      <c r="AA5147" s="29"/>
      <c r="AB5147" s="29"/>
      <c r="AG5147" s="40"/>
      <c r="AH5147" s="40"/>
      <c r="AN5147" s="29"/>
      <c r="AO5147" s="29"/>
    </row>
    <row r="5148" spans="5:41" x14ac:dyDescent="0.3">
      <c r="E5148" s="15"/>
      <c r="M5148" s="26"/>
      <c r="V5148" s="37"/>
      <c r="W5148" s="37"/>
      <c r="Z5148" s="29"/>
      <c r="AA5148" s="29"/>
      <c r="AB5148" s="29"/>
      <c r="AG5148" s="40"/>
      <c r="AH5148" s="40"/>
      <c r="AN5148" s="29"/>
      <c r="AO5148" s="29"/>
    </row>
    <row r="5149" spans="5:41" x14ac:dyDescent="0.3">
      <c r="E5149" s="15"/>
      <c r="M5149" s="26"/>
      <c r="V5149" s="37"/>
      <c r="W5149" s="37"/>
      <c r="Z5149" s="29"/>
      <c r="AA5149" s="29"/>
      <c r="AB5149" s="29"/>
      <c r="AG5149" s="40"/>
      <c r="AH5149" s="40"/>
      <c r="AN5149" s="29"/>
      <c r="AO5149" s="29"/>
    </row>
    <row r="5150" spans="5:41" x14ac:dyDescent="0.3">
      <c r="E5150" s="15"/>
      <c r="M5150" s="26"/>
      <c r="V5150" s="37"/>
      <c r="W5150" s="37"/>
      <c r="Z5150" s="29"/>
      <c r="AA5150" s="29"/>
      <c r="AB5150" s="29"/>
      <c r="AG5150" s="40"/>
      <c r="AH5150" s="40"/>
      <c r="AN5150" s="29"/>
      <c r="AO5150" s="29"/>
    </row>
    <row r="5151" spans="5:41" x14ac:dyDescent="0.3">
      <c r="E5151" s="15"/>
      <c r="M5151" s="26"/>
      <c r="V5151" s="37"/>
      <c r="W5151" s="37"/>
      <c r="Z5151" s="29"/>
      <c r="AA5151" s="29"/>
      <c r="AB5151" s="29"/>
      <c r="AG5151" s="40"/>
      <c r="AH5151" s="40"/>
      <c r="AN5151" s="29"/>
      <c r="AO5151" s="29"/>
    </row>
    <row r="5152" spans="5:41" x14ac:dyDescent="0.3">
      <c r="E5152" s="15"/>
      <c r="M5152" s="26"/>
      <c r="V5152" s="37"/>
      <c r="W5152" s="37"/>
      <c r="Z5152" s="29"/>
      <c r="AA5152" s="29"/>
      <c r="AB5152" s="29"/>
      <c r="AG5152" s="40"/>
      <c r="AH5152" s="40"/>
      <c r="AN5152" s="29"/>
      <c r="AO5152" s="29"/>
    </row>
    <row r="5153" spans="5:41" x14ac:dyDescent="0.3">
      <c r="E5153" s="15"/>
      <c r="M5153" s="26"/>
      <c r="V5153" s="37"/>
      <c r="W5153" s="37"/>
      <c r="Z5153" s="29"/>
      <c r="AA5153" s="29"/>
      <c r="AB5153" s="29"/>
      <c r="AG5153" s="40"/>
      <c r="AH5153" s="40"/>
      <c r="AN5153" s="29"/>
      <c r="AO5153" s="29"/>
    </row>
    <row r="5154" spans="5:41" x14ac:dyDescent="0.3">
      <c r="E5154" s="15"/>
      <c r="M5154" s="26"/>
      <c r="V5154" s="37"/>
      <c r="W5154" s="37"/>
      <c r="Z5154" s="29"/>
      <c r="AA5154" s="29"/>
      <c r="AB5154" s="29"/>
      <c r="AG5154" s="40"/>
      <c r="AH5154" s="40"/>
      <c r="AN5154" s="29"/>
      <c r="AO5154" s="29"/>
    </row>
    <row r="5155" spans="5:41" x14ac:dyDescent="0.3">
      <c r="E5155" s="15"/>
      <c r="M5155" s="26"/>
      <c r="V5155" s="37"/>
      <c r="W5155" s="37"/>
      <c r="Z5155" s="29"/>
      <c r="AA5155" s="29"/>
      <c r="AB5155" s="29"/>
      <c r="AG5155" s="40"/>
      <c r="AH5155" s="40"/>
      <c r="AN5155" s="29"/>
      <c r="AO5155" s="29"/>
    </row>
    <row r="5156" spans="5:41" x14ac:dyDescent="0.3">
      <c r="E5156" s="15"/>
      <c r="M5156" s="26"/>
      <c r="V5156" s="37"/>
      <c r="W5156" s="37"/>
      <c r="Z5156" s="29"/>
      <c r="AA5156" s="29"/>
      <c r="AB5156" s="29"/>
      <c r="AG5156" s="40"/>
      <c r="AH5156" s="40"/>
      <c r="AN5156" s="29"/>
      <c r="AO5156" s="29"/>
    </row>
    <row r="5157" spans="5:41" x14ac:dyDescent="0.3">
      <c r="E5157" s="15"/>
      <c r="M5157" s="26"/>
      <c r="V5157" s="37"/>
      <c r="W5157" s="37"/>
      <c r="Z5157" s="29"/>
      <c r="AA5157" s="29"/>
      <c r="AB5157" s="29"/>
      <c r="AG5157" s="40"/>
      <c r="AH5157" s="40"/>
      <c r="AN5157" s="29"/>
      <c r="AO5157" s="29"/>
    </row>
    <row r="5158" spans="5:41" x14ac:dyDescent="0.3">
      <c r="E5158" s="15"/>
      <c r="M5158" s="26"/>
      <c r="V5158" s="37"/>
      <c r="W5158" s="37"/>
      <c r="Z5158" s="29"/>
      <c r="AA5158" s="29"/>
      <c r="AB5158" s="29"/>
      <c r="AG5158" s="40"/>
      <c r="AH5158" s="40"/>
      <c r="AN5158" s="29"/>
      <c r="AO5158" s="29"/>
    </row>
    <row r="5159" spans="5:41" x14ac:dyDescent="0.3">
      <c r="E5159" s="15"/>
      <c r="M5159" s="26"/>
      <c r="V5159" s="37"/>
      <c r="W5159" s="37"/>
      <c r="Z5159" s="29"/>
      <c r="AA5159" s="29"/>
      <c r="AB5159" s="29"/>
      <c r="AG5159" s="40"/>
      <c r="AH5159" s="40"/>
      <c r="AN5159" s="29"/>
      <c r="AO5159" s="29"/>
    </row>
    <row r="5160" spans="5:41" x14ac:dyDescent="0.3">
      <c r="E5160" s="15"/>
      <c r="M5160" s="26"/>
      <c r="V5160" s="37"/>
      <c r="W5160" s="37"/>
      <c r="Z5160" s="29"/>
      <c r="AA5160" s="29"/>
      <c r="AB5160" s="29"/>
      <c r="AG5160" s="40"/>
      <c r="AH5160" s="40"/>
      <c r="AN5160" s="29"/>
      <c r="AO5160" s="29"/>
    </row>
    <row r="5161" spans="5:41" x14ac:dyDescent="0.3">
      <c r="E5161" s="15"/>
      <c r="M5161" s="26"/>
      <c r="V5161" s="37"/>
      <c r="W5161" s="37"/>
      <c r="Z5161" s="29"/>
      <c r="AA5161" s="29"/>
      <c r="AB5161" s="29"/>
      <c r="AG5161" s="40"/>
      <c r="AH5161" s="40"/>
      <c r="AN5161" s="29"/>
      <c r="AO5161" s="29"/>
    </row>
    <row r="5162" spans="5:41" x14ac:dyDescent="0.3">
      <c r="E5162" s="15"/>
      <c r="M5162" s="26"/>
      <c r="V5162" s="37"/>
      <c r="W5162" s="37"/>
      <c r="Z5162" s="29"/>
      <c r="AA5162" s="29"/>
      <c r="AB5162" s="29"/>
      <c r="AG5162" s="40"/>
      <c r="AH5162" s="40"/>
      <c r="AN5162" s="29"/>
      <c r="AO5162" s="29"/>
    </row>
    <row r="5163" spans="5:41" x14ac:dyDescent="0.3">
      <c r="E5163" s="15"/>
      <c r="M5163" s="26"/>
      <c r="V5163" s="37"/>
      <c r="W5163" s="37"/>
      <c r="Z5163" s="29"/>
      <c r="AA5163" s="29"/>
      <c r="AB5163" s="29"/>
      <c r="AG5163" s="40"/>
      <c r="AH5163" s="40"/>
      <c r="AN5163" s="29"/>
      <c r="AO5163" s="29"/>
    </row>
    <row r="5164" spans="5:41" x14ac:dyDescent="0.3">
      <c r="E5164" s="15"/>
      <c r="M5164" s="26"/>
      <c r="V5164" s="37"/>
      <c r="W5164" s="37"/>
      <c r="Z5164" s="29"/>
      <c r="AA5164" s="29"/>
      <c r="AB5164" s="29"/>
      <c r="AG5164" s="40"/>
      <c r="AH5164" s="40"/>
      <c r="AN5164" s="29"/>
      <c r="AO5164" s="29"/>
    </row>
    <row r="5165" spans="5:41" x14ac:dyDescent="0.3">
      <c r="E5165" s="15"/>
      <c r="M5165" s="26"/>
      <c r="V5165" s="37"/>
      <c r="W5165" s="37"/>
      <c r="Z5165" s="29"/>
      <c r="AA5165" s="29"/>
      <c r="AB5165" s="29"/>
      <c r="AG5165" s="40"/>
      <c r="AH5165" s="40"/>
      <c r="AN5165" s="29"/>
      <c r="AO5165" s="29"/>
    </row>
    <row r="5166" spans="5:41" x14ac:dyDescent="0.3">
      <c r="E5166" s="15"/>
      <c r="M5166" s="26"/>
      <c r="V5166" s="37"/>
      <c r="W5166" s="37"/>
      <c r="Z5166" s="29"/>
      <c r="AA5166" s="29"/>
      <c r="AB5166" s="29"/>
      <c r="AG5166" s="40"/>
      <c r="AH5166" s="40"/>
      <c r="AN5166" s="29"/>
      <c r="AO5166" s="29"/>
    </row>
    <row r="5167" spans="5:41" x14ac:dyDescent="0.3">
      <c r="E5167" s="15"/>
      <c r="M5167" s="26"/>
      <c r="V5167" s="37"/>
      <c r="W5167" s="37"/>
      <c r="Z5167" s="29"/>
      <c r="AA5167" s="29"/>
      <c r="AB5167" s="29"/>
      <c r="AG5167" s="40"/>
      <c r="AH5167" s="40"/>
      <c r="AN5167" s="29"/>
      <c r="AO5167" s="29"/>
    </row>
    <row r="5168" spans="5:41" x14ac:dyDescent="0.3">
      <c r="E5168" s="15"/>
      <c r="M5168" s="26"/>
      <c r="V5168" s="37"/>
      <c r="W5168" s="37"/>
      <c r="Z5168" s="29"/>
      <c r="AA5168" s="29"/>
      <c r="AB5168" s="29"/>
      <c r="AG5168" s="40"/>
      <c r="AH5168" s="40"/>
      <c r="AN5168" s="29"/>
      <c r="AO5168" s="29"/>
    </row>
    <row r="5169" spans="5:41" x14ac:dyDescent="0.3">
      <c r="E5169" s="15"/>
      <c r="M5169" s="26"/>
      <c r="V5169" s="37"/>
      <c r="W5169" s="37"/>
      <c r="Z5169" s="29"/>
      <c r="AA5169" s="29"/>
      <c r="AB5169" s="29"/>
      <c r="AG5169" s="40"/>
      <c r="AH5169" s="40"/>
      <c r="AN5169" s="29"/>
      <c r="AO5169" s="29"/>
    </row>
    <row r="5170" spans="5:41" x14ac:dyDescent="0.3">
      <c r="E5170" s="15"/>
      <c r="M5170" s="26"/>
      <c r="V5170" s="37"/>
      <c r="W5170" s="37"/>
      <c r="Z5170" s="29"/>
      <c r="AA5170" s="29"/>
      <c r="AB5170" s="29"/>
      <c r="AG5170" s="40"/>
      <c r="AH5170" s="40"/>
      <c r="AN5170" s="29"/>
      <c r="AO5170" s="29"/>
    </row>
    <row r="5171" spans="5:41" x14ac:dyDescent="0.3">
      <c r="E5171" s="15"/>
      <c r="M5171" s="26"/>
      <c r="V5171" s="37"/>
      <c r="W5171" s="37"/>
      <c r="Z5171" s="29"/>
      <c r="AA5171" s="29"/>
      <c r="AB5171" s="29"/>
      <c r="AG5171" s="40"/>
      <c r="AH5171" s="40"/>
      <c r="AN5171" s="29"/>
      <c r="AO5171" s="29"/>
    </row>
    <row r="5172" spans="5:41" x14ac:dyDescent="0.3">
      <c r="E5172" s="15"/>
      <c r="M5172" s="26"/>
      <c r="V5172" s="37"/>
      <c r="W5172" s="37"/>
      <c r="Z5172" s="29"/>
      <c r="AA5172" s="29"/>
      <c r="AB5172" s="29"/>
      <c r="AG5172" s="40"/>
      <c r="AH5172" s="40"/>
      <c r="AN5172" s="29"/>
      <c r="AO5172" s="29"/>
    </row>
    <row r="5173" spans="5:41" x14ac:dyDescent="0.3">
      <c r="E5173" s="15"/>
      <c r="M5173" s="26"/>
      <c r="V5173" s="37"/>
      <c r="W5173" s="37"/>
      <c r="Z5173" s="29"/>
      <c r="AA5173" s="29"/>
      <c r="AB5173" s="29"/>
      <c r="AG5173" s="40"/>
      <c r="AH5173" s="40"/>
      <c r="AN5173" s="29"/>
      <c r="AO5173" s="29"/>
    </row>
    <row r="5174" spans="5:41" x14ac:dyDescent="0.3">
      <c r="E5174" s="15"/>
      <c r="M5174" s="26"/>
      <c r="V5174" s="37"/>
      <c r="W5174" s="37"/>
      <c r="Z5174" s="29"/>
      <c r="AA5174" s="29"/>
      <c r="AB5174" s="29"/>
      <c r="AG5174" s="40"/>
      <c r="AH5174" s="40"/>
      <c r="AN5174" s="29"/>
      <c r="AO5174" s="29"/>
    </row>
    <row r="5175" spans="5:41" x14ac:dyDescent="0.3">
      <c r="E5175" s="15"/>
      <c r="M5175" s="26"/>
      <c r="V5175" s="37"/>
      <c r="W5175" s="37"/>
      <c r="Z5175" s="29"/>
      <c r="AA5175" s="29"/>
      <c r="AB5175" s="29"/>
      <c r="AG5175" s="40"/>
      <c r="AH5175" s="40"/>
      <c r="AN5175" s="29"/>
      <c r="AO5175" s="29"/>
    </row>
    <row r="5176" spans="5:41" x14ac:dyDescent="0.3">
      <c r="E5176" s="15"/>
      <c r="M5176" s="26"/>
      <c r="V5176" s="37"/>
      <c r="W5176" s="37"/>
      <c r="Z5176" s="29"/>
      <c r="AA5176" s="29"/>
      <c r="AB5176" s="29"/>
      <c r="AG5176" s="40"/>
      <c r="AH5176" s="40"/>
      <c r="AN5176" s="29"/>
      <c r="AO5176" s="29"/>
    </row>
    <row r="5177" spans="5:41" x14ac:dyDescent="0.3">
      <c r="E5177" s="15"/>
      <c r="M5177" s="26"/>
      <c r="V5177" s="37"/>
      <c r="W5177" s="37"/>
      <c r="Z5177" s="29"/>
      <c r="AA5177" s="29"/>
      <c r="AB5177" s="29"/>
      <c r="AG5177" s="40"/>
      <c r="AH5177" s="40"/>
      <c r="AN5177" s="29"/>
      <c r="AO5177" s="29"/>
    </row>
    <row r="5178" spans="5:41" x14ac:dyDescent="0.3">
      <c r="E5178" s="15"/>
      <c r="M5178" s="26"/>
      <c r="V5178" s="37"/>
      <c r="W5178" s="37"/>
      <c r="Z5178" s="29"/>
      <c r="AA5178" s="29"/>
      <c r="AB5178" s="29"/>
      <c r="AG5178" s="40"/>
      <c r="AH5178" s="40"/>
      <c r="AN5178" s="29"/>
      <c r="AO5178" s="29"/>
    </row>
    <row r="5179" spans="5:41" x14ac:dyDescent="0.3">
      <c r="E5179" s="15"/>
      <c r="M5179" s="26"/>
      <c r="V5179" s="37"/>
      <c r="W5179" s="37"/>
      <c r="Z5179" s="29"/>
      <c r="AA5179" s="29"/>
      <c r="AB5179" s="29"/>
      <c r="AG5179" s="40"/>
      <c r="AH5179" s="40"/>
      <c r="AN5179" s="29"/>
      <c r="AO5179" s="29"/>
    </row>
    <row r="5180" spans="5:41" x14ac:dyDescent="0.3">
      <c r="E5180" s="15"/>
      <c r="M5180" s="26"/>
      <c r="V5180" s="37"/>
      <c r="W5180" s="37"/>
      <c r="Z5180" s="29"/>
      <c r="AA5180" s="29"/>
      <c r="AB5180" s="29"/>
      <c r="AG5180" s="40"/>
      <c r="AH5180" s="40"/>
      <c r="AN5180" s="29"/>
      <c r="AO5180" s="29"/>
    </row>
    <row r="5181" spans="5:41" x14ac:dyDescent="0.3">
      <c r="E5181" s="15"/>
      <c r="M5181" s="26"/>
      <c r="V5181" s="37"/>
      <c r="W5181" s="37"/>
      <c r="Z5181" s="29"/>
      <c r="AA5181" s="29"/>
      <c r="AB5181" s="29"/>
      <c r="AG5181" s="40"/>
      <c r="AH5181" s="40"/>
      <c r="AN5181" s="29"/>
      <c r="AO5181" s="29"/>
    </row>
    <row r="5182" spans="5:41" x14ac:dyDescent="0.3">
      <c r="E5182" s="15"/>
      <c r="M5182" s="26"/>
      <c r="V5182" s="37"/>
      <c r="W5182" s="37"/>
      <c r="Z5182" s="29"/>
      <c r="AA5182" s="29"/>
      <c r="AB5182" s="29"/>
      <c r="AG5182" s="40"/>
      <c r="AH5182" s="40"/>
      <c r="AN5182" s="29"/>
      <c r="AO5182" s="29"/>
    </row>
    <row r="5183" spans="5:41" x14ac:dyDescent="0.3">
      <c r="E5183" s="15"/>
      <c r="M5183" s="26"/>
      <c r="V5183" s="37"/>
      <c r="W5183" s="37"/>
      <c r="Z5183" s="29"/>
      <c r="AA5183" s="29"/>
      <c r="AB5183" s="29"/>
      <c r="AG5183" s="40"/>
      <c r="AH5183" s="40"/>
      <c r="AN5183" s="29"/>
      <c r="AO5183" s="29"/>
    </row>
    <row r="5184" spans="5:41" x14ac:dyDescent="0.3">
      <c r="E5184" s="15"/>
      <c r="M5184" s="26"/>
      <c r="V5184" s="37"/>
      <c r="W5184" s="37"/>
      <c r="Z5184" s="29"/>
      <c r="AA5184" s="29"/>
      <c r="AB5184" s="29"/>
      <c r="AG5184" s="40"/>
      <c r="AH5184" s="40"/>
      <c r="AN5184" s="29"/>
      <c r="AO5184" s="29"/>
    </row>
    <row r="5185" spans="5:41" x14ac:dyDescent="0.3">
      <c r="E5185" s="15"/>
      <c r="M5185" s="26"/>
      <c r="V5185" s="37"/>
      <c r="W5185" s="37"/>
      <c r="Z5185" s="29"/>
      <c r="AA5185" s="29"/>
      <c r="AB5185" s="29"/>
      <c r="AG5185" s="40"/>
      <c r="AH5185" s="40"/>
      <c r="AN5185" s="29"/>
      <c r="AO5185" s="29"/>
    </row>
    <row r="5186" spans="5:41" x14ac:dyDescent="0.3">
      <c r="E5186" s="15"/>
      <c r="M5186" s="26"/>
      <c r="V5186" s="37"/>
      <c r="W5186" s="37"/>
      <c r="Z5186" s="29"/>
      <c r="AA5186" s="29"/>
      <c r="AB5186" s="29"/>
      <c r="AG5186" s="40"/>
      <c r="AH5186" s="40"/>
      <c r="AN5186" s="29"/>
      <c r="AO5186" s="29"/>
    </row>
    <row r="5187" spans="5:41" x14ac:dyDescent="0.3">
      <c r="E5187" s="15"/>
      <c r="M5187" s="26"/>
      <c r="V5187" s="37"/>
      <c r="W5187" s="37"/>
      <c r="Z5187" s="29"/>
      <c r="AA5187" s="29"/>
      <c r="AB5187" s="29"/>
      <c r="AG5187" s="40"/>
      <c r="AH5187" s="40"/>
      <c r="AN5187" s="29"/>
      <c r="AO5187" s="29"/>
    </row>
    <row r="5188" spans="5:41" x14ac:dyDescent="0.3">
      <c r="E5188" s="15"/>
      <c r="M5188" s="26"/>
      <c r="V5188" s="37"/>
      <c r="W5188" s="37"/>
      <c r="Z5188" s="29"/>
      <c r="AA5188" s="29"/>
      <c r="AB5188" s="29"/>
      <c r="AG5188" s="40"/>
      <c r="AH5188" s="40"/>
      <c r="AN5188" s="29"/>
      <c r="AO5188" s="29"/>
    </row>
    <row r="5189" spans="5:41" x14ac:dyDescent="0.3">
      <c r="E5189" s="15"/>
      <c r="M5189" s="26"/>
      <c r="V5189" s="37"/>
      <c r="W5189" s="37"/>
      <c r="Z5189" s="29"/>
      <c r="AA5189" s="29"/>
      <c r="AB5189" s="29"/>
      <c r="AG5189" s="40"/>
      <c r="AH5189" s="40"/>
      <c r="AN5189" s="29"/>
      <c r="AO5189" s="29"/>
    </row>
    <row r="5190" spans="5:41" x14ac:dyDescent="0.3">
      <c r="E5190" s="15"/>
      <c r="M5190" s="26"/>
      <c r="V5190" s="37"/>
      <c r="W5190" s="37"/>
      <c r="Z5190" s="29"/>
      <c r="AA5190" s="29"/>
      <c r="AB5190" s="29"/>
      <c r="AG5190" s="40"/>
      <c r="AH5190" s="40"/>
      <c r="AN5190" s="29"/>
      <c r="AO5190" s="29"/>
    </row>
    <row r="5191" spans="5:41" x14ac:dyDescent="0.3">
      <c r="E5191" s="15"/>
      <c r="M5191" s="26"/>
      <c r="V5191" s="37"/>
      <c r="W5191" s="37"/>
      <c r="Z5191" s="29"/>
      <c r="AA5191" s="29"/>
      <c r="AB5191" s="29"/>
      <c r="AG5191" s="40"/>
      <c r="AH5191" s="40"/>
      <c r="AN5191" s="29"/>
      <c r="AO5191" s="29"/>
    </row>
    <row r="5192" spans="5:41" x14ac:dyDescent="0.3">
      <c r="E5192" s="15"/>
      <c r="M5192" s="26"/>
      <c r="V5192" s="37"/>
      <c r="W5192" s="37"/>
      <c r="Z5192" s="29"/>
      <c r="AA5192" s="29"/>
      <c r="AB5192" s="29"/>
      <c r="AG5192" s="40"/>
      <c r="AH5192" s="40"/>
      <c r="AN5192" s="29"/>
      <c r="AO5192" s="29"/>
    </row>
    <row r="5193" spans="5:41" x14ac:dyDescent="0.3">
      <c r="E5193" s="15"/>
      <c r="M5193" s="26"/>
      <c r="V5193" s="37"/>
      <c r="W5193" s="37"/>
      <c r="Z5193" s="29"/>
      <c r="AA5193" s="29"/>
      <c r="AB5193" s="29"/>
      <c r="AG5193" s="40"/>
      <c r="AH5193" s="40"/>
      <c r="AN5193" s="29"/>
      <c r="AO5193" s="29"/>
    </row>
    <row r="5194" spans="5:41" x14ac:dyDescent="0.3">
      <c r="E5194" s="15"/>
      <c r="M5194" s="26"/>
      <c r="V5194" s="37"/>
      <c r="W5194" s="37"/>
      <c r="Z5194" s="29"/>
      <c r="AA5194" s="29"/>
      <c r="AB5194" s="29"/>
      <c r="AG5194" s="40"/>
      <c r="AH5194" s="40"/>
      <c r="AN5194" s="29"/>
      <c r="AO5194" s="29"/>
    </row>
    <row r="5195" spans="5:41" x14ac:dyDescent="0.3">
      <c r="E5195" s="15"/>
      <c r="M5195" s="26"/>
      <c r="V5195" s="37"/>
      <c r="W5195" s="37"/>
      <c r="Z5195" s="29"/>
      <c r="AA5195" s="29"/>
      <c r="AB5195" s="29"/>
      <c r="AG5195" s="40"/>
      <c r="AH5195" s="40"/>
      <c r="AN5195" s="29"/>
      <c r="AO5195" s="29"/>
    </row>
    <row r="5196" spans="5:41" x14ac:dyDescent="0.3">
      <c r="E5196" s="15"/>
      <c r="M5196" s="26"/>
      <c r="V5196" s="37"/>
      <c r="W5196" s="37"/>
      <c r="Z5196" s="29"/>
      <c r="AA5196" s="29"/>
      <c r="AB5196" s="29"/>
      <c r="AG5196" s="40"/>
      <c r="AH5196" s="40"/>
      <c r="AN5196" s="29"/>
      <c r="AO5196" s="29"/>
    </row>
    <row r="5197" spans="5:41" x14ac:dyDescent="0.3">
      <c r="E5197" s="15"/>
      <c r="M5197" s="26"/>
      <c r="V5197" s="37"/>
      <c r="W5197" s="37"/>
      <c r="Z5197" s="29"/>
      <c r="AA5197" s="29"/>
      <c r="AB5197" s="29"/>
      <c r="AG5197" s="40"/>
      <c r="AH5197" s="40"/>
      <c r="AN5197" s="29"/>
      <c r="AO5197" s="29"/>
    </row>
    <row r="5198" spans="5:41" x14ac:dyDescent="0.3">
      <c r="E5198" s="15"/>
      <c r="M5198" s="26"/>
      <c r="V5198" s="37"/>
      <c r="W5198" s="37"/>
      <c r="Z5198" s="29"/>
      <c r="AA5198" s="29"/>
      <c r="AB5198" s="29"/>
      <c r="AG5198" s="40"/>
      <c r="AH5198" s="40"/>
      <c r="AN5198" s="29"/>
      <c r="AO5198" s="29"/>
    </row>
    <row r="5199" spans="5:41" x14ac:dyDescent="0.3">
      <c r="E5199" s="15"/>
      <c r="M5199" s="26"/>
      <c r="V5199" s="37"/>
      <c r="W5199" s="37"/>
      <c r="Z5199" s="29"/>
      <c r="AA5199" s="29"/>
      <c r="AB5199" s="29"/>
      <c r="AG5199" s="40"/>
      <c r="AH5199" s="40"/>
      <c r="AN5199" s="29"/>
      <c r="AO5199" s="29"/>
    </row>
    <row r="5200" spans="5:41" x14ac:dyDescent="0.3">
      <c r="E5200" s="15"/>
      <c r="M5200" s="26"/>
      <c r="V5200" s="37"/>
      <c r="W5200" s="37"/>
      <c r="Z5200" s="29"/>
      <c r="AA5200" s="29"/>
      <c r="AB5200" s="29"/>
      <c r="AG5200" s="40"/>
      <c r="AH5200" s="40"/>
      <c r="AN5200" s="29"/>
      <c r="AO5200" s="29"/>
    </row>
    <row r="5201" spans="5:41" x14ac:dyDescent="0.3">
      <c r="E5201" s="15"/>
      <c r="M5201" s="26"/>
      <c r="V5201" s="37"/>
      <c r="W5201" s="37"/>
      <c r="Z5201" s="29"/>
      <c r="AA5201" s="29"/>
      <c r="AB5201" s="29"/>
      <c r="AG5201" s="40"/>
      <c r="AH5201" s="40"/>
      <c r="AN5201" s="29"/>
      <c r="AO5201" s="29"/>
    </row>
    <row r="5202" spans="5:41" x14ac:dyDescent="0.3">
      <c r="E5202" s="15"/>
      <c r="M5202" s="26"/>
      <c r="V5202" s="37"/>
      <c r="W5202" s="37"/>
      <c r="Z5202" s="29"/>
      <c r="AA5202" s="29"/>
      <c r="AB5202" s="29"/>
      <c r="AG5202" s="40"/>
      <c r="AH5202" s="40"/>
      <c r="AN5202" s="29"/>
      <c r="AO5202" s="29"/>
    </row>
    <row r="5203" spans="5:41" x14ac:dyDescent="0.3">
      <c r="E5203" s="15"/>
      <c r="M5203" s="26"/>
      <c r="V5203" s="37"/>
      <c r="W5203" s="37"/>
      <c r="Z5203" s="29"/>
      <c r="AA5203" s="29"/>
      <c r="AB5203" s="29"/>
      <c r="AG5203" s="40"/>
      <c r="AH5203" s="40"/>
      <c r="AN5203" s="29"/>
      <c r="AO5203" s="29"/>
    </row>
    <row r="5204" spans="5:41" x14ac:dyDescent="0.3">
      <c r="E5204" s="15"/>
      <c r="M5204" s="26"/>
      <c r="V5204" s="37"/>
      <c r="W5204" s="37"/>
      <c r="Z5204" s="29"/>
      <c r="AA5204" s="29"/>
      <c r="AB5204" s="29"/>
      <c r="AG5204" s="40"/>
      <c r="AH5204" s="40"/>
      <c r="AN5204" s="29"/>
      <c r="AO5204" s="29"/>
    </row>
    <row r="5205" spans="5:41" x14ac:dyDescent="0.3">
      <c r="E5205" s="15"/>
      <c r="M5205" s="26"/>
      <c r="V5205" s="37"/>
      <c r="W5205" s="37"/>
      <c r="Z5205" s="29"/>
      <c r="AA5205" s="29"/>
      <c r="AB5205" s="29"/>
      <c r="AG5205" s="40"/>
      <c r="AH5205" s="40"/>
      <c r="AN5205" s="29"/>
      <c r="AO5205" s="29"/>
    </row>
    <row r="5206" spans="5:41" x14ac:dyDescent="0.3">
      <c r="E5206" s="15"/>
      <c r="M5206" s="26"/>
      <c r="V5206" s="37"/>
      <c r="W5206" s="37"/>
      <c r="Z5206" s="29"/>
      <c r="AA5206" s="29"/>
      <c r="AB5206" s="29"/>
      <c r="AG5206" s="40"/>
      <c r="AH5206" s="40"/>
      <c r="AN5206" s="29"/>
      <c r="AO5206" s="29"/>
    </row>
    <row r="5207" spans="5:41" x14ac:dyDescent="0.3">
      <c r="E5207" s="15"/>
      <c r="M5207" s="26"/>
      <c r="V5207" s="37"/>
      <c r="W5207" s="37"/>
      <c r="Z5207" s="29"/>
      <c r="AA5207" s="29"/>
      <c r="AB5207" s="29"/>
      <c r="AG5207" s="40"/>
      <c r="AH5207" s="40"/>
      <c r="AN5207" s="29"/>
      <c r="AO5207" s="29"/>
    </row>
    <row r="5208" spans="5:41" x14ac:dyDescent="0.3">
      <c r="E5208" s="15"/>
      <c r="M5208" s="26"/>
      <c r="V5208" s="37"/>
      <c r="W5208" s="37"/>
      <c r="Z5208" s="29"/>
      <c r="AA5208" s="29"/>
      <c r="AB5208" s="29"/>
      <c r="AG5208" s="40"/>
      <c r="AH5208" s="40"/>
      <c r="AN5208" s="29"/>
      <c r="AO5208" s="29"/>
    </row>
    <row r="5209" spans="5:41" x14ac:dyDescent="0.3">
      <c r="E5209" s="15"/>
      <c r="M5209" s="26"/>
      <c r="V5209" s="37"/>
      <c r="W5209" s="37"/>
      <c r="Z5209" s="29"/>
      <c r="AA5209" s="29"/>
      <c r="AB5209" s="29"/>
      <c r="AG5209" s="40"/>
      <c r="AH5209" s="40"/>
      <c r="AN5209" s="29"/>
      <c r="AO5209" s="29"/>
    </row>
    <row r="5210" spans="5:41" x14ac:dyDescent="0.3">
      <c r="E5210" s="15"/>
      <c r="M5210" s="26"/>
      <c r="V5210" s="37"/>
      <c r="W5210" s="37"/>
      <c r="Z5210" s="29"/>
      <c r="AA5210" s="29"/>
      <c r="AB5210" s="29"/>
      <c r="AG5210" s="40"/>
      <c r="AH5210" s="40"/>
      <c r="AN5210" s="29"/>
      <c r="AO5210" s="29"/>
    </row>
    <row r="5211" spans="5:41" x14ac:dyDescent="0.3">
      <c r="E5211" s="15"/>
      <c r="M5211" s="26"/>
      <c r="V5211" s="37"/>
      <c r="W5211" s="37"/>
      <c r="Z5211" s="29"/>
      <c r="AA5211" s="29"/>
      <c r="AB5211" s="29"/>
      <c r="AG5211" s="40"/>
      <c r="AH5211" s="40"/>
      <c r="AN5211" s="29"/>
      <c r="AO5211" s="29"/>
    </row>
    <row r="5212" spans="5:41" x14ac:dyDescent="0.3">
      <c r="E5212" s="15"/>
      <c r="M5212" s="26"/>
      <c r="V5212" s="37"/>
      <c r="W5212" s="37"/>
      <c r="Z5212" s="29"/>
      <c r="AA5212" s="29"/>
      <c r="AB5212" s="29"/>
      <c r="AG5212" s="40"/>
      <c r="AH5212" s="40"/>
      <c r="AN5212" s="29"/>
      <c r="AO5212" s="29"/>
    </row>
    <row r="5213" spans="5:41" x14ac:dyDescent="0.3">
      <c r="E5213" s="15"/>
      <c r="M5213" s="26"/>
      <c r="V5213" s="37"/>
      <c r="W5213" s="37"/>
      <c r="Z5213" s="29"/>
      <c r="AA5213" s="29"/>
      <c r="AB5213" s="29"/>
      <c r="AG5213" s="40"/>
      <c r="AH5213" s="40"/>
      <c r="AN5213" s="29"/>
      <c r="AO5213" s="29"/>
    </row>
    <row r="5214" spans="5:41" x14ac:dyDescent="0.3">
      <c r="E5214" s="15"/>
      <c r="M5214" s="26"/>
      <c r="V5214" s="37"/>
      <c r="W5214" s="37"/>
      <c r="Z5214" s="29"/>
      <c r="AA5214" s="29"/>
      <c r="AB5214" s="29"/>
      <c r="AG5214" s="40"/>
      <c r="AH5214" s="40"/>
      <c r="AN5214" s="29"/>
      <c r="AO5214" s="29"/>
    </row>
    <row r="5215" spans="5:41" x14ac:dyDescent="0.3">
      <c r="E5215" s="15"/>
      <c r="M5215" s="26"/>
      <c r="V5215" s="37"/>
      <c r="W5215" s="37"/>
      <c r="Z5215" s="29"/>
      <c r="AA5215" s="29"/>
      <c r="AB5215" s="29"/>
      <c r="AG5215" s="40"/>
      <c r="AH5215" s="40"/>
      <c r="AN5215" s="29"/>
      <c r="AO5215" s="29"/>
    </row>
    <row r="5216" spans="5:41" x14ac:dyDescent="0.3">
      <c r="E5216" s="15"/>
      <c r="M5216" s="26"/>
      <c r="V5216" s="37"/>
      <c r="W5216" s="37"/>
      <c r="Z5216" s="29"/>
      <c r="AA5216" s="29"/>
      <c r="AB5216" s="29"/>
      <c r="AG5216" s="40"/>
      <c r="AH5216" s="40"/>
      <c r="AN5216" s="29"/>
      <c r="AO5216" s="29"/>
    </row>
    <row r="5217" spans="5:41" x14ac:dyDescent="0.3">
      <c r="E5217" s="15"/>
      <c r="M5217" s="26"/>
      <c r="V5217" s="37"/>
      <c r="W5217" s="37"/>
      <c r="Z5217" s="29"/>
      <c r="AA5217" s="29"/>
      <c r="AB5217" s="29"/>
      <c r="AG5217" s="40"/>
      <c r="AH5217" s="40"/>
      <c r="AN5217" s="29"/>
      <c r="AO5217" s="29"/>
    </row>
    <row r="5218" spans="5:41" x14ac:dyDescent="0.3">
      <c r="E5218" s="15"/>
      <c r="M5218" s="26"/>
      <c r="V5218" s="37"/>
      <c r="W5218" s="37"/>
      <c r="Z5218" s="29"/>
      <c r="AA5218" s="29"/>
      <c r="AB5218" s="29"/>
      <c r="AG5218" s="40"/>
      <c r="AH5218" s="40"/>
      <c r="AN5218" s="29"/>
      <c r="AO5218" s="29"/>
    </row>
    <row r="5219" spans="5:41" x14ac:dyDescent="0.3">
      <c r="E5219" s="15"/>
      <c r="M5219" s="26"/>
      <c r="V5219" s="37"/>
      <c r="W5219" s="37"/>
      <c r="Z5219" s="29"/>
      <c r="AA5219" s="29"/>
      <c r="AB5219" s="29"/>
      <c r="AG5219" s="40"/>
      <c r="AH5219" s="40"/>
      <c r="AN5219" s="29"/>
      <c r="AO5219" s="29"/>
    </row>
    <row r="5220" spans="5:41" x14ac:dyDescent="0.3">
      <c r="E5220" s="15"/>
      <c r="M5220" s="26"/>
      <c r="V5220" s="37"/>
      <c r="W5220" s="37"/>
      <c r="Z5220" s="29"/>
      <c r="AA5220" s="29"/>
      <c r="AB5220" s="29"/>
      <c r="AG5220" s="40"/>
      <c r="AH5220" s="40"/>
      <c r="AN5220" s="29"/>
      <c r="AO5220" s="29"/>
    </row>
    <row r="5221" spans="5:41" x14ac:dyDescent="0.3">
      <c r="E5221" s="15"/>
      <c r="M5221" s="26"/>
      <c r="V5221" s="37"/>
      <c r="W5221" s="37"/>
      <c r="Z5221" s="29"/>
      <c r="AA5221" s="29"/>
      <c r="AB5221" s="29"/>
      <c r="AG5221" s="40"/>
      <c r="AH5221" s="40"/>
      <c r="AN5221" s="29"/>
      <c r="AO5221" s="29"/>
    </row>
    <row r="5222" spans="5:41" x14ac:dyDescent="0.3">
      <c r="E5222" s="15"/>
      <c r="M5222" s="26"/>
      <c r="V5222" s="37"/>
      <c r="W5222" s="37"/>
      <c r="Z5222" s="29"/>
      <c r="AA5222" s="29"/>
      <c r="AB5222" s="29"/>
      <c r="AG5222" s="40"/>
      <c r="AH5222" s="40"/>
      <c r="AN5222" s="29"/>
      <c r="AO5222" s="29"/>
    </row>
    <row r="5223" spans="5:41" x14ac:dyDescent="0.3">
      <c r="E5223" s="15"/>
      <c r="M5223" s="26"/>
      <c r="V5223" s="37"/>
      <c r="W5223" s="37"/>
      <c r="Z5223" s="29"/>
      <c r="AA5223" s="29"/>
      <c r="AB5223" s="29"/>
      <c r="AG5223" s="40"/>
      <c r="AH5223" s="40"/>
      <c r="AN5223" s="29"/>
      <c r="AO5223" s="29"/>
    </row>
    <row r="5224" spans="5:41" x14ac:dyDescent="0.3">
      <c r="E5224" s="15"/>
      <c r="M5224" s="26"/>
      <c r="V5224" s="37"/>
      <c r="W5224" s="37"/>
      <c r="Z5224" s="29"/>
      <c r="AA5224" s="29"/>
      <c r="AB5224" s="29"/>
      <c r="AG5224" s="40"/>
      <c r="AH5224" s="40"/>
      <c r="AN5224" s="29"/>
      <c r="AO5224" s="29"/>
    </row>
    <row r="5225" spans="5:41" x14ac:dyDescent="0.3">
      <c r="E5225" s="15"/>
      <c r="M5225" s="26"/>
      <c r="V5225" s="37"/>
      <c r="W5225" s="37"/>
      <c r="Z5225" s="29"/>
      <c r="AA5225" s="29"/>
      <c r="AB5225" s="29"/>
      <c r="AG5225" s="40"/>
      <c r="AH5225" s="40"/>
      <c r="AN5225" s="29"/>
      <c r="AO5225" s="29"/>
    </row>
    <row r="5226" spans="5:41" x14ac:dyDescent="0.3">
      <c r="E5226" s="15"/>
      <c r="M5226" s="26"/>
      <c r="V5226" s="37"/>
      <c r="W5226" s="37"/>
      <c r="Z5226" s="29"/>
      <c r="AA5226" s="29"/>
      <c r="AB5226" s="29"/>
      <c r="AG5226" s="40"/>
      <c r="AH5226" s="40"/>
      <c r="AN5226" s="29"/>
      <c r="AO5226" s="29"/>
    </row>
    <row r="5227" spans="5:41" x14ac:dyDescent="0.3">
      <c r="E5227" s="15"/>
      <c r="M5227" s="26"/>
      <c r="V5227" s="37"/>
      <c r="W5227" s="37"/>
      <c r="Z5227" s="29"/>
      <c r="AA5227" s="29"/>
      <c r="AB5227" s="29"/>
      <c r="AG5227" s="40"/>
      <c r="AH5227" s="40"/>
      <c r="AN5227" s="29"/>
      <c r="AO5227" s="29"/>
    </row>
    <row r="5228" spans="5:41" x14ac:dyDescent="0.3">
      <c r="E5228" s="15"/>
      <c r="M5228" s="26"/>
      <c r="V5228" s="37"/>
      <c r="W5228" s="37"/>
      <c r="Z5228" s="29"/>
      <c r="AA5228" s="29"/>
      <c r="AB5228" s="29"/>
      <c r="AG5228" s="40"/>
      <c r="AH5228" s="40"/>
      <c r="AN5228" s="29"/>
      <c r="AO5228" s="29"/>
    </row>
    <row r="5229" spans="5:41" x14ac:dyDescent="0.3">
      <c r="E5229" s="15"/>
      <c r="M5229" s="26"/>
      <c r="V5229" s="37"/>
      <c r="W5229" s="37"/>
      <c r="Z5229" s="29"/>
      <c r="AA5229" s="29"/>
      <c r="AB5229" s="29"/>
      <c r="AG5229" s="40"/>
      <c r="AH5229" s="40"/>
      <c r="AN5229" s="29"/>
      <c r="AO5229" s="29"/>
    </row>
    <row r="5230" spans="5:41" x14ac:dyDescent="0.3">
      <c r="E5230" s="15"/>
      <c r="M5230" s="26"/>
      <c r="V5230" s="37"/>
      <c r="W5230" s="37"/>
      <c r="Z5230" s="29"/>
      <c r="AA5230" s="29"/>
      <c r="AB5230" s="29"/>
      <c r="AG5230" s="40"/>
      <c r="AH5230" s="40"/>
      <c r="AN5230" s="29"/>
      <c r="AO5230" s="29"/>
    </row>
    <row r="5231" spans="5:41" x14ac:dyDescent="0.3">
      <c r="E5231" s="15"/>
      <c r="M5231" s="26"/>
      <c r="V5231" s="37"/>
      <c r="W5231" s="37"/>
      <c r="Z5231" s="29"/>
      <c r="AA5231" s="29"/>
      <c r="AB5231" s="29"/>
      <c r="AG5231" s="40"/>
      <c r="AH5231" s="40"/>
      <c r="AN5231" s="29"/>
      <c r="AO5231" s="29"/>
    </row>
    <row r="5232" spans="5:41" x14ac:dyDescent="0.3">
      <c r="E5232" s="15"/>
      <c r="M5232" s="26"/>
      <c r="V5232" s="37"/>
      <c r="W5232" s="37"/>
      <c r="Z5232" s="29"/>
      <c r="AA5232" s="29"/>
      <c r="AB5232" s="29"/>
      <c r="AG5232" s="40"/>
      <c r="AH5232" s="40"/>
      <c r="AN5232" s="29"/>
      <c r="AO5232" s="29"/>
    </row>
    <row r="5233" spans="5:41" x14ac:dyDescent="0.3">
      <c r="E5233" s="15"/>
      <c r="M5233" s="26"/>
      <c r="V5233" s="37"/>
      <c r="W5233" s="37"/>
      <c r="Z5233" s="29"/>
      <c r="AA5233" s="29"/>
      <c r="AB5233" s="29"/>
      <c r="AG5233" s="40"/>
      <c r="AH5233" s="40"/>
      <c r="AN5233" s="29"/>
      <c r="AO5233" s="29"/>
    </row>
    <row r="5234" spans="5:41" x14ac:dyDescent="0.3">
      <c r="E5234" s="15"/>
      <c r="M5234" s="26"/>
      <c r="V5234" s="37"/>
      <c r="W5234" s="37"/>
      <c r="Z5234" s="29"/>
      <c r="AA5234" s="29"/>
      <c r="AB5234" s="29"/>
      <c r="AG5234" s="40"/>
      <c r="AH5234" s="40"/>
      <c r="AN5234" s="29"/>
      <c r="AO5234" s="29"/>
    </row>
    <row r="5235" spans="5:41" x14ac:dyDescent="0.3">
      <c r="E5235" s="15"/>
      <c r="M5235" s="26"/>
      <c r="V5235" s="37"/>
      <c r="W5235" s="37"/>
      <c r="Z5235" s="29"/>
      <c r="AA5235" s="29"/>
      <c r="AB5235" s="29"/>
      <c r="AG5235" s="40"/>
      <c r="AH5235" s="40"/>
      <c r="AN5235" s="29"/>
      <c r="AO5235" s="29"/>
    </row>
    <row r="5236" spans="5:41" x14ac:dyDescent="0.3">
      <c r="E5236" s="15"/>
      <c r="M5236" s="26"/>
      <c r="V5236" s="37"/>
      <c r="W5236" s="37"/>
      <c r="Z5236" s="29"/>
      <c r="AA5236" s="29"/>
      <c r="AB5236" s="29"/>
      <c r="AG5236" s="40"/>
      <c r="AH5236" s="40"/>
      <c r="AN5236" s="29"/>
      <c r="AO5236" s="29"/>
    </row>
    <row r="5237" spans="5:41" x14ac:dyDescent="0.3">
      <c r="E5237" s="15"/>
      <c r="M5237" s="26"/>
      <c r="V5237" s="37"/>
      <c r="W5237" s="37"/>
      <c r="Z5237" s="29"/>
      <c r="AA5237" s="29"/>
      <c r="AB5237" s="29"/>
      <c r="AG5237" s="40"/>
      <c r="AH5237" s="40"/>
      <c r="AN5237" s="29"/>
      <c r="AO5237" s="29"/>
    </row>
    <row r="5238" spans="5:41" x14ac:dyDescent="0.3">
      <c r="E5238" s="15"/>
      <c r="M5238" s="26"/>
      <c r="V5238" s="37"/>
      <c r="W5238" s="37"/>
      <c r="Z5238" s="29"/>
      <c r="AA5238" s="29"/>
      <c r="AB5238" s="29"/>
      <c r="AG5238" s="40"/>
      <c r="AH5238" s="40"/>
      <c r="AN5238" s="29"/>
      <c r="AO5238" s="29"/>
    </row>
    <row r="5239" spans="5:41" x14ac:dyDescent="0.3">
      <c r="E5239" s="15"/>
      <c r="M5239" s="26"/>
      <c r="V5239" s="37"/>
      <c r="W5239" s="37"/>
      <c r="Z5239" s="29"/>
      <c r="AA5239" s="29"/>
      <c r="AB5239" s="29"/>
      <c r="AG5239" s="40"/>
      <c r="AH5239" s="40"/>
      <c r="AN5239" s="29"/>
      <c r="AO5239" s="29"/>
    </row>
    <row r="5240" spans="5:41" x14ac:dyDescent="0.3">
      <c r="E5240" s="15"/>
      <c r="M5240" s="26"/>
      <c r="V5240" s="37"/>
      <c r="W5240" s="37"/>
      <c r="Z5240" s="29"/>
      <c r="AA5240" s="29"/>
      <c r="AB5240" s="29"/>
      <c r="AG5240" s="40"/>
      <c r="AH5240" s="40"/>
      <c r="AN5240" s="29"/>
      <c r="AO5240" s="29"/>
    </row>
    <row r="5241" spans="5:41" x14ac:dyDescent="0.3">
      <c r="E5241" s="15"/>
      <c r="M5241" s="26"/>
      <c r="V5241" s="37"/>
      <c r="W5241" s="37"/>
      <c r="Z5241" s="29"/>
      <c r="AA5241" s="29"/>
      <c r="AB5241" s="29"/>
      <c r="AG5241" s="40"/>
      <c r="AH5241" s="40"/>
      <c r="AN5241" s="29"/>
      <c r="AO5241" s="29"/>
    </row>
    <row r="5242" spans="5:41" x14ac:dyDescent="0.3">
      <c r="E5242" s="15"/>
      <c r="M5242" s="26"/>
      <c r="V5242" s="37"/>
      <c r="W5242" s="37"/>
      <c r="Z5242" s="29"/>
      <c r="AA5242" s="29"/>
      <c r="AB5242" s="29"/>
      <c r="AG5242" s="40"/>
      <c r="AH5242" s="40"/>
      <c r="AN5242" s="29"/>
      <c r="AO5242" s="29"/>
    </row>
    <row r="5243" spans="5:41" x14ac:dyDescent="0.3">
      <c r="E5243" s="15"/>
      <c r="M5243" s="26"/>
      <c r="V5243" s="37"/>
      <c r="W5243" s="37"/>
      <c r="Z5243" s="29"/>
      <c r="AA5243" s="29"/>
      <c r="AB5243" s="29"/>
      <c r="AG5243" s="40"/>
      <c r="AH5243" s="40"/>
      <c r="AN5243" s="29"/>
      <c r="AO5243" s="29"/>
    </row>
    <row r="5244" spans="5:41" x14ac:dyDescent="0.3">
      <c r="E5244" s="15"/>
      <c r="M5244" s="26"/>
      <c r="V5244" s="37"/>
      <c r="W5244" s="37"/>
      <c r="Z5244" s="29"/>
      <c r="AA5244" s="29"/>
      <c r="AB5244" s="29"/>
      <c r="AG5244" s="40"/>
      <c r="AH5244" s="40"/>
      <c r="AN5244" s="29"/>
      <c r="AO5244" s="29"/>
    </row>
    <row r="5245" spans="5:41" x14ac:dyDescent="0.3">
      <c r="E5245" s="15"/>
      <c r="M5245" s="26"/>
      <c r="V5245" s="37"/>
      <c r="W5245" s="37"/>
      <c r="Z5245" s="29"/>
      <c r="AA5245" s="29"/>
      <c r="AB5245" s="29"/>
      <c r="AG5245" s="40"/>
      <c r="AH5245" s="40"/>
      <c r="AN5245" s="29"/>
      <c r="AO5245" s="29"/>
    </row>
    <row r="5246" spans="5:41" x14ac:dyDescent="0.3">
      <c r="E5246" s="15"/>
      <c r="M5246" s="26"/>
      <c r="V5246" s="37"/>
      <c r="W5246" s="37"/>
      <c r="Z5246" s="29"/>
      <c r="AA5246" s="29"/>
      <c r="AB5246" s="29"/>
      <c r="AG5246" s="40"/>
      <c r="AH5246" s="40"/>
      <c r="AN5246" s="29"/>
      <c r="AO5246" s="29"/>
    </row>
    <row r="5247" spans="5:41" x14ac:dyDescent="0.3">
      <c r="E5247" s="15"/>
      <c r="M5247" s="26"/>
      <c r="V5247" s="37"/>
      <c r="W5247" s="37"/>
      <c r="Z5247" s="29"/>
      <c r="AA5247" s="29"/>
      <c r="AB5247" s="29"/>
      <c r="AG5247" s="40"/>
      <c r="AH5247" s="40"/>
      <c r="AN5247" s="29"/>
      <c r="AO5247" s="29"/>
    </row>
    <row r="5248" spans="5:41" x14ac:dyDescent="0.3">
      <c r="E5248" s="15"/>
      <c r="M5248" s="26"/>
      <c r="V5248" s="37"/>
      <c r="W5248" s="37"/>
      <c r="Z5248" s="29"/>
      <c r="AA5248" s="29"/>
      <c r="AB5248" s="29"/>
      <c r="AG5248" s="40"/>
      <c r="AH5248" s="40"/>
      <c r="AN5248" s="29"/>
      <c r="AO5248" s="29"/>
    </row>
    <row r="5249" spans="5:41" x14ac:dyDescent="0.3">
      <c r="E5249" s="15"/>
      <c r="M5249" s="26"/>
      <c r="V5249" s="37"/>
      <c r="W5249" s="37"/>
      <c r="Z5249" s="29"/>
      <c r="AA5249" s="29"/>
      <c r="AB5249" s="29"/>
      <c r="AG5249" s="40"/>
      <c r="AH5249" s="40"/>
      <c r="AN5249" s="29"/>
      <c r="AO5249" s="29"/>
    </row>
    <row r="5250" spans="5:41" x14ac:dyDescent="0.3">
      <c r="E5250" s="15"/>
      <c r="M5250" s="26"/>
      <c r="V5250" s="37"/>
      <c r="W5250" s="37"/>
      <c r="Z5250" s="29"/>
      <c r="AA5250" s="29"/>
      <c r="AB5250" s="29"/>
      <c r="AG5250" s="40"/>
      <c r="AH5250" s="40"/>
      <c r="AN5250" s="29"/>
      <c r="AO5250" s="29"/>
    </row>
    <row r="5251" spans="5:41" x14ac:dyDescent="0.3">
      <c r="E5251" s="15"/>
      <c r="M5251" s="26"/>
      <c r="V5251" s="37"/>
      <c r="W5251" s="37"/>
      <c r="Z5251" s="29"/>
      <c r="AA5251" s="29"/>
      <c r="AB5251" s="29"/>
      <c r="AG5251" s="40"/>
      <c r="AH5251" s="40"/>
      <c r="AN5251" s="29"/>
      <c r="AO5251" s="29"/>
    </row>
    <row r="5252" spans="5:41" x14ac:dyDescent="0.3">
      <c r="E5252" s="15"/>
      <c r="M5252" s="26"/>
      <c r="V5252" s="37"/>
      <c r="W5252" s="37"/>
      <c r="Z5252" s="29"/>
      <c r="AA5252" s="29"/>
      <c r="AB5252" s="29"/>
      <c r="AG5252" s="40"/>
      <c r="AH5252" s="40"/>
      <c r="AN5252" s="29"/>
      <c r="AO5252" s="29"/>
    </row>
    <row r="5253" spans="5:41" x14ac:dyDescent="0.3">
      <c r="E5253" s="15"/>
      <c r="M5253" s="26"/>
      <c r="V5253" s="37"/>
      <c r="W5253" s="37"/>
      <c r="Z5253" s="29"/>
      <c r="AA5253" s="29"/>
      <c r="AB5253" s="29"/>
      <c r="AG5253" s="40"/>
      <c r="AH5253" s="40"/>
      <c r="AN5253" s="29"/>
      <c r="AO5253" s="29"/>
    </row>
    <row r="5254" spans="5:41" x14ac:dyDescent="0.3">
      <c r="E5254" s="15"/>
      <c r="M5254" s="26"/>
      <c r="V5254" s="37"/>
      <c r="W5254" s="37"/>
      <c r="Z5254" s="29"/>
      <c r="AA5254" s="29"/>
      <c r="AB5254" s="29"/>
      <c r="AG5254" s="40"/>
      <c r="AH5254" s="40"/>
      <c r="AN5254" s="29"/>
      <c r="AO5254" s="29"/>
    </row>
    <row r="5255" spans="5:41" x14ac:dyDescent="0.3">
      <c r="E5255" s="15"/>
      <c r="M5255" s="26"/>
      <c r="V5255" s="37"/>
      <c r="W5255" s="37"/>
      <c r="Z5255" s="29"/>
      <c r="AA5255" s="29"/>
      <c r="AB5255" s="29"/>
      <c r="AG5255" s="40"/>
      <c r="AH5255" s="40"/>
      <c r="AN5255" s="29"/>
      <c r="AO5255" s="29"/>
    </row>
    <row r="5256" spans="5:41" x14ac:dyDescent="0.3">
      <c r="E5256" s="15"/>
      <c r="M5256" s="26"/>
      <c r="V5256" s="37"/>
      <c r="W5256" s="37"/>
      <c r="Z5256" s="29"/>
      <c r="AA5256" s="29"/>
      <c r="AB5256" s="29"/>
      <c r="AG5256" s="40"/>
      <c r="AH5256" s="40"/>
      <c r="AN5256" s="29"/>
      <c r="AO5256" s="29"/>
    </row>
    <row r="5257" spans="5:41" x14ac:dyDescent="0.3">
      <c r="E5257" s="15"/>
      <c r="M5257" s="26"/>
      <c r="V5257" s="37"/>
      <c r="W5257" s="37"/>
      <c r="Z5257" s="29"/>
      <c r="AA5257" s="29"/>
      <c r="AB5257" s="29"/>
      <c r="AG5257" s="40"/>
      <c r="AH5257" s="40"/>
      <c r="AN5257" s="29"/>
      <c r="AO5257" s="29"/>
    </row>
    <row r="5258" spans="5:41" x14ac:dyDescent="0.3">
      <c r="E5258" s="15"/>
      <c r="M5258" s="26"/>
      <c r="V5258" s="37"/>
      <c r="W5258" s="37"/>
      <c r="Z5258" s="29"/>
      <c r="AA5258" s="29"/>
      <c r="AB5258" s="29"/>
      <c r="AG5258" s="40"/>
      <c r="AH5258" s="40"/>
      <c r="AN5258" s="29"/>
      <c r="AO5258" s="29"/>
    </row>
    <row r="5259" spans="5:41" x14ac:dyDescent="0.3">
      <c r="E5259" s="15"/>
      <c r="M5259" s="26"/>
      <c r="V5259" s="37"/>
      <c r="W5259" s="37"/>
      <c r="Z5259" s="29"/>
      <c r="AA5259" s="29"/>
      <c r="AB5259" s="29"/>
      <c r="AG5259" s="40"/>
      <c r="AH5259" s="40"/>
      <c r="AN5259" s="29"/>
      <c r="AO5259" s="29"/>
    </row>
    <row r="5260" spans="5:41" x14ac:dyDescent="0.3">
      <c r="E5260" s="15"/>
      <c r="M5260" s="26"/>
      <c r="V5260" s="37"/>
      <c r="W5260" s="37"/>
      <c r="Z5260" s="29"/>
      <c r="AA5260" s="29"/>
      <c r="AB5260" s="29"/>
      <c r="AG5260" s="40"/>
      <c r="AH5260" s="40"/>
      <c r="AN5260" s="29"/>
      <c r="AO5260" s="29"/>
    </row>
    <row r="5261" spans="5:41" x14ac:dyDescent="0.3">
      <c r="E5261" s="15"/>
      <c r="M5261" s="26"/>
      <c r="V5261" s="37"/>
      <c r="W5261" s="37"/>
      <c r="Z5261" s="29"/>
      <c r="AA5261" s="29"/>
      <c r="AB5261" s="29"/>
      <c r="AG5261" s="40"/>
      <c r="AH5261" s="40"/>
      <c r="AN5261" s="29"/>
      <c r="AO5261" s="29"/>
    </row>
    <row r="5262" spans="5:41" x14ac:dyDescent="0.3">
      <c r="E5262" s="15"/>
      <c r="M5262" s="26"/>
      <c r="V5262" s="37"/>
      <c r="W5262" s="37"/>
      <c r="Z5262" s="29"/>
      <c r="AA5262" s="29"/>
      <c r="AB5262" s="29"/>
      <c r="AG5262" s="40"/>
      <c r="AH5262" s="40"/>
      <c r="AN5262" s="29"/>
      <c r="AO5262" s="29"/>
    </row>
    <row r="5263" spans="5:41" x14ac:dyDescent="0.3">
      <c r="E5263" s="15"/>
      <c r="M5263" s="26"/>
      <c r="V5263" s="37"/>
      <c r="W5263" s="37"/>
      <c r="Z5263" s="29"/>
      <c r="AA5263" s="29"/>
      <c r="AB5263" s="29"/>
      <c r="AG5263" s="40"/>
      <c r="AH5263" s="40"/>
      <c r="AN5263" s="29"/>
      <c r="AO5263" s="29"/>
    </row>
    <row r="5264" spans="5:41" x14ac:dyDescent="0.3">
      <c r="E5264" s="15"/>
      <c r="M5264" s="26"/>
      <c r="V5264" s="37"/>
      <c r="W5264" s="37"/>
      <c r="Z5264" s="29"/>
      <c r="AA5264" s="29"/>
      <c r="AB5264" s="29"/>
      <c r="AG5264" s="40"/>
      <c r="AH5264" s="40"/>
      <c r="AN5264" s="29"/>
      <c r="AO5264" s="29"/>
    </row>
    <row r="5265" spans="5:41" x14ac:dyDescent="0.3">
      <c r="E5265" s="15"/>
      <c r="M5265" s="26"/>
      <c r="V5265" s="37"/>
      <c r="W5265" s="37"/>
      <c r="Z5265" s="29"/>
      <c r="AA5265" s="29"/>
      <c r="AB5265" s="29"/>
      <c r="AG5265" s="40"/>
      <c r="AH5265" s="40"/>
      <c r="AN5265" s="29"/>
      <c r="AO5265" s="29"/>
    </row>
    <row r="5266" spans="5:41" x14ac:dyDescent="0.3">
      <c r="E5266" s="15"/>
      <c r="M5266" s="26"/>
      <c r="V5266" s="37"/>
      <c r="W5266" s="37"/>
      <c r="Z5266" s="29"/>
      <c r="AA5266" s="29"/>
      <c r="AB5266" s="29"/>
      <c r="AG5266" s="40"/>
      <c r="AH5266" s="40"/>
      <c r="AN5266" s="29"/>
      <c r="AO5266" s="29"/>
    </row>
    <row r="5267" spans="5:41" x14ac:dyDescent="0.3">
      <c r="E5267" s="15"/>
      <c r="M5267" s="26"/>
      <c r="V5267" s="37"/>
      <c r="W5267" s="37"/>
      <c r="Z5267" s="29"/>
      <c r="AA5267" s="29"/>
      <c r="AB5267" s="29"/>
      <c r="AG5267" s="40"/>
      <c r="AH5267" s="40"/>
      <c r="AN5267" s="29"/>
      <c r="AO5267" s="29"/>
    </row>
    <row r="5268" spans="5:41" x14ac:dyDescent="0.3">
      <c r="E5268" s="15"/>
      <c r="M5268" s="26"/>
      <c r="V5268" s="37"/>
      <c r="W5268" s="37"/>
      <c r="Z5268" s="29"/>
      <c r="AA5268" s="29"/>
      <c r="AB5268" s="29"/>
      <c r="AG5268" s="40"/>
      <c r="AH5268" s="40"/>
      <c r="AN5268" s="29"/>
      <c r="AO5268" s="29"/>
    </row>
    <row r="5269" spans="5:41" x14ac:dyDescent="0.3">
      <c r="E5269" s="15"/>
      <c r="M5269" s="26"/>
      <c r="V5269" s="37"/>
      <c r="W5269" s="37"/>
      <c r="Z5269" s="29"/>
      <c r="AA5269" s="29"/>
      <c r="AB5269" s="29"/>
      <c r="AG5269" s="40"/>
      <c r="AH5269" s="40"/>
      <c r="AN5269" s="29"/>
      <c r="AO5269" s="29"/>
    </row>
    <row r="5270" spans="5:41" x14ac:dyDescent="0.3">
      <c r="E5270" s="15"/>
      <c r="M5270" s="26"/>
      <c r="V5270" s="37"/>
      <c r="W5270" s="37"/>
      <c r="Z5270" s="29"/>
      <c r="AA5270" s="29"/>
      <c r="AB5270" s="29"/>
      <c r="AG5270" s="40"/>
      <c r="AH5270" s="40"/>
      <c r="AN5270" s="29"/>
      <c r="AO5270" s="29"/>
    </row>
    <row r="5271" spans="5:41" x14ac:dyDescent="0.3">
      <c r="E5271" s="15"/>
      <c r="M5271" s="26"/>
      <c r="V5271" s="37"/>
      <c r="W5271" s="37"/>
      <c r="Z5271" s="29"/>
      <c r="AA5271" s="29"/>
      <c r="AB5271" s="29"/>
      <c r="AG5271" s="40"/>
      <c r="AH5271" s="40"/>
      <c r="AN5271" s="29"/>
      <c r="AO5271" s="29"/>
    </row>
    <row r="5272" spans="5:41" x14ac:dyDescent="0.3">
      <c r="E5272" s="15"/>
      <c r="M5272" s="26"/>
      <c r="V5272" s="37"/>
      <c r="W5272" s="37"/>
      <c r="Z5272" s="29"/>
      <c r="AA5272" s="29"/>
      <c r="AB5272" s="29"/>
      <c r="AG5272" s="40"/>
      <c r="AH5272" s="40"/>
      <c r="AN5272" s="29"/>
      <c r="AO5272" s="29"/>
    </row>
    <row r="5273" spans="5:41" x14ac:dyDescent="0.3">
      <c r="E5273" s="15"/>
      <c r="M5273" s="26"/>
      <c r="V5273" s="37"/>
      <c r="W5273" s="37"/>
      <c r="Z5273" s="29"/>
      <c r="AA5273" s="29"/>
      <c r="AB5273" s="29"/>
      <c r="AG5273" s="40"/>
      <c r="AH5273" s="40"/>
      <c r="AN5273" s="29"/>
      <c r="AO5273" s="29"/>
    </row>
    <row r="5274" spans="5:41" x14ac:dyDescent="0.3">
      <c r="E5274" s="15"/>
      <c r="M5274" s="26"/>
      <c r="V5274" s="37"/>
      <c r="W5274" s="37"/>
      <c r="Z5274" s="29"/>
      <c r="AA5274" s="29"/>
      <c r="AB5274" s="29"/>
      <c r="AG5274" s="40"/>
      <c r="AH5274" s="40"/>
      <c r="AN5274" s="29"/>
      <c r="AO5274" s="29"/>
    </row>
    <row r="5275" spans="5:41" x14ac:dyDescent="0.3">
      <c r="E5275" s="15"/>
      <c r="M5275" s="26"/>
      <c r="V5275" s="37"/>
      <c r="W5275" s="37"/>
      <c r="Z5275" s="29"/>
      <c r="AA5275" s="29"/>
      <c r="AB5275" s="29"/>
      <c r="AG5275" s="40"/>
      <c r="AH5275" s="40"/>
      <c r="AN5275" s="29"/>
      <c r="AO5275" s="29"/>
    </row>
    <row r="5276" spans="5:41" x14ac:dyDescent="0.3">
      <c r="E5276" s="15"/>
      <c r="M5276" s="26"/>
      <c r="V5276" s="37"/>
      <c r="W5276" s="37"/>
      <c r="Z5276" s="29"/>
      <c r="AA5276" s="29"/>
      <c r="AB5276" s="29"/>
      <c r="AG5276" s="40"/>
      <c r="AH5276" s="40"/>
      <c r="AN5276" s="29"/>
      <c r="AO5276" s="29"/>
    </row>
    <row r="5277" spans="5:41" x14ac:dyDescent="0.3">
      <c r="E5277" s="15"/>
      <c r="M5277" s="26"/>
      <c r="V5277" s="37"/>
      <c r="W5277" s="37"/>
      <c r="Z5277" s="29"/>
      <c r="AA5277" s="29"/>
      <c r="AB5277" s="29"/>
      <c r="AG5277" s="40"/>
      <c r="AH5277" s="40"/>
      <c r="AN5277" s="29"/>
      <c r="AO5277" s="29"/>
    </row>
    <row r="5278" spans="5:41" x14ac:dyDescent="0.3">
      <c r="E5278" s="15"/>
      <c r="M5278" s="26"/>
      <c r="V5278" s="37"/>
      <c r="W5278" s="37"/>
      <c r="Z5278" s="29"/>
      <c r="AA5278" s="29"/>
      <c r="AB5278" s="29"/>
      <c r="AG5278" s="40"/>
      <c r="AH5278" s="40"/>
      <c r="AN5278" s="29"/>
      <c r="AO5278" s="29"/>
    </row>
    <row r="5279" spans="5:41" x14ac:dyDescent="0.3">
      <c r="E5279" s="15"/>
      <c r="M5279" s="26"/>
      <c r="V5279" s="37"/>
      <c r="W5279" s="37"/>
      <c r="Z5279" s="29"/>
      <c r="AA5279" s="29"/>
      <c r="AB5279" s="29"/>
      <c r="AG5279" s="40"/>
      <c r="AH5279" s="40"/>
      <c r="AN5279" s="29"/>
      <c r="AO5279" s="29"/>
    </row>
    <row r="5280" spans="5:41" x14ac:dyDescent="0.3">
      <c r="E5280" s="15"/>
      <c r="M5280" s="26"/>
      <c r="V5280" s="37"/>
      <c r="W5280" s="37"/>
      <c r="Z5280" s="29"/>
      <c r="AA5280" s="29"/>
      <c r="AB5280" s="29"/>
      <c r="AG5280" s="40"/>
      <c r="AH5280" s="40"/>
      <c r="AN5280" s="29"/>
      <c r="AO5280" s="29"/>
    </row>
    <row r="5281" spans="5:41" x14ac:dyDescent="0.3">
      <c r="E5281" s="15"/>
      <c r="M5281" s="26"/>
      <c r="V5281" s="37"/>
      <c r="W5281" s="37"/>
      <c r="Z5281" s="29"/>
      <c r="AA5281" s="29"/>
      <c r="AB5281" s="29"/>
      <c r="AG5281" s="40"/>
      <c r="AH5281" s="40"/>
      <c r="AN5281" s="29"/>
      <c r="AO5281" s="29"/>
    </row>
    <row r="5282" spans="5:41" x14ac:dyDescent="0.3">
      <c r="E5282" s="15"/>
      <c r="M5282" s="26"/>
      <c r="V5282" s="37"/>
      <c r="W5282" s="37"/>
      <c r="Z5282" s="29"/>
      <c r="AA5282" s="29"/>
      <c r="AB5282" s="29"/>
      <c r="AG5282" s="40"/>
      <c r="AH5282" s="40"/>
      <c r="AN5282" s="29"/>
      <c r="AO5282" s="29"/>
    </row>
    <row r="5283" spans="5:41" x14ac:dyDescent="0.3">
      <c r="E5283" s="15"/>
      <c r="M5283" s="26"/>
      <c r="V5283" s="37"/>
      <c r="W5283" s="37"/>
      <c r="Z5283" s="29"/>
      <c r="AA5283" s="29"/>
      <c r="AB5283" s="29"/>
      <c r="AG5283" s="40"/>
      <c r="AH5283" s="40"/>
      <c r="AN5283" s="29"/>
      <c r="AO5283" s="29"/>
    </row>
    <row r="5284" spans="5:41" x14ac:dyDescent="0.3">
      <c r="E5284" s="15"/>
      <c r="M5284" s="26"/>
      <c r="V5284" s="37"/>
      <c r="W5284" s="37"/>
      <c r="Z5284" s="29"/>
      <c r="AA5284" s="29"/>
      <c r="AB5284" s="29"/>
      <c r="AG5284" s="40"/>
      <c r="AH5284" s="40"/>
      <c r="AN5284" s="29"/>
      <c r="AO5284" s="29"/>
    </row>
    <row r="5285" spans="5:41" x14ac:dyDescent="0.3">
      <c r="E5285" s="15"/>
      <c r="M5285" s="26"/>
      <c r="V5285" s="37"/>
      <c r="W5285" s="37"/>
      <c r="Z5285" s="29"/>
      <c r="AA5285" s="29"/>
      <c r="AB5285" s="29"/>
      <c r="AG5285" s="40"/>
      <c r="AH5285" s="40"/>
      <c r="AN5285" s="29"/>
      <c r="AO5285" s="29"/>
    </row>
    <row r="5286" spans="5:41" x14ac:dyDescent="0.3">
      <c r="E5286" s="15"/>
      <c r="M5286" s="26"/>
      <c r="V5286" s="37"/>
      <c r="W5286" s="37"/>
      <c r="Z5286" s="29"/>
      <c r="AA5286" s="29"/>
      <c r="AB5286" s="29"/>
      <c r="AG5286" s="40"/>
      <c r="AH5286" s="40"/>
      <c r="AN5286" s="29"/>
      <c r="AO5286" s="29"/>
    </row>
    <row r="5287" spans="5:41" x14ac:dyDescent="0.3">
      <c r="E5287" s="15"/>
      <c r="M5287" s="26"/>
      <c r="V5287" s="37"/>
      <c r="W5287" s="37"/>
      <c r="Z5287" s="29"/>
      <c r="AA5287" s="29"/>
      <c r="AB5287" s="29"/>
      <c r="AG5287" s="40"/>
      <c r="AH5287" s="40"/>
      <c r="AN5287" s="29"/>
      <c r="AO5287" s="29"/>
    </row>
    <row r="5288" spans="5:41" x14ac:dyDescent="0.3">
      <c r="E5288" s="15"/>
      <c r="M5288" s="26"/>
      <c r="V5288" s="37"/>
      <c r="W5288" s="37"/>
      <c r="Z5288" s="29"/>
      <c r="AA5288" s="29"/>
      <c r="AB5288" s="29"/>
      <c r="AG5288" s="40"/>
      <c r="AH5288" s="40"/>
      <c r="AN5288" s="29"/>
      <c r="AO5288" s="29"/>
    </row>
    <row r="5289" spans="5:41" x14ac:dyDescent="0.3">
      <c r="E5289" s="15"/>
      <c r="M5289" s="26"/>
      <c r="V5289" s="37"/>
      <c r="W5289" s="37"/>
      <c r="Z5289" s="29"/>
      <c r="AA5289" s="29"/>
      <c r="AB5289" s="29"/>
      <c r="AG5289" s="40"/>
      <c r="AH5289" s="40"/>
      <c r="AN5289" s="29"/>
      <c r="AO5289" s="29"/>
    </row>
    <row r="5290" spans="5:41" x14ac:dyDescent="0.3">
      <c r="E5290" s="15"/>
      <c r="M5290" s="26"/>
      <c r="V5290" s="37"/>
      <c r="W5290" s="37"/>
      <c r="Z5290" s="29"/>
      <c r="AA5290" s="29"/>
      <c r="AB5290" s="29"/>
      <c r="AG5290" s="40"/>
      <c r="AH5290" s="40"/>
      <c r="AN5290" s="29"/>
      <c r="AO5290" s="29"/>
    </row>
    <row r="5291" spans="5:41" x14ac:dyDescent="0.3">
      <c r="E5291" s="15"/>
      <c r="M5291" s="26"/>
      <c r="V5291" s="37"/>
      <c r="W5291" s="37"/>
      <c r="Z5291" s="29"/>
      <c r="AA5291" s="29"/>
      <c r="AB5291" s="29"/>
      <c r="AG5291" s="40"/>
      <c r="AH5291" s="40"/>
      <c r="AN5291" s="29"/>
      <c r="AO5291" s="29"/>
    </row>
    <row r="5292" spans="5:41" x14ac:dyDescent="0.3">
      <c r="E5292" s="15"/>
      <c r="M5292" s="26"/>
      <c r="V5292" s="37"/>
      <c r="W5292" s="37"/>
      <c r="Z5292" s="29"/>
      <c r="AA5292" s="29"/>
      <c r="AB5292" s="29"/>
      <c r="AG5292" s="40"/>
      <c r="AH5292" s="40"/>
      <c r="AN5292" s="29"/>
      <c r="AO5292" s="29"/>
    </row>
    <row r="5293" spans="5:41" x14ac:dyDescent="0.3">
      <c r="E5293" s="15"/>
      <c r="M5293" s="26"/>
      <c r="V5293" s="37"/>
      <c r="W5293" s="37"/>
      <c r="Z5293" s="29"/>
      <c r="AA5293" s="29"/>
      <c r="AB5293" s="29"/>
      <c r="AG5293" s="40"/>
      <c r="AH5293" s="40"/>
      <c r="AN5293" s="29"/>
      <c r="AO5293" s="29"/>
    </row>
    <row r="5294" spans="5:41" x14ac:dyDescent="0.3">
      <c r="E5294" s="15"/>
      <c r="M5294" s="26"/>
      <c r="V5294" s="37"/>
      <c r="W5294" s="37"/>
      <c r="Z5294" s="29"/>
      <c r="AA5294" s="29"/>
      <c r="AB5294" s="29"/>
      <c r="AG5294" s="40"/>
      <c r="AH5294" s="40"/>
      <c r="AN5294" s="29"/>
      <c r="AO5294" s="29"/>
    </row>
    <row r="5295" spans="5:41" x14ac:dyDescent="0.3">
      <c r="E5295" s="15"/>
      <c r="M5295" s="26"/>
      <c r="V5295" s="37"/>
      <c r="W5295" s="37"/>
      <c r="Z5295" s="29"/>
      <c r="AA5295" s="29"/>
      <c r="AB5295" s="29"/>
      <c r="AG5295" s="40"/>
      <c r="AH5295" s="40"/>
      <c r="AN5295" s="29"/>
      <c r="AO5295" s="29"/>
    </row>
    <row r="5296" spans="5:41" x14ac:dyDescent="0.3">
      <c r="E5296" s="15"/>
      <c r="M5296" s="26"/>
      <c r="V5296" s="37"/>
      <c r="W5296" s="37"/>
      <c r="Z5296" s="29"/>
      <c r="AA5296" s="29"/>
      <c r="AB5296" s="29"/>
      <c r="AG5296" s="40"/>
      <c r="AH5296" s="40"/>
      <c r="AN5296" s="29"/>
      <c r="AO5296" s="29"/>
    </row>
    <row r="5297" spans="5:41" x14ac:dyDescent="0.3">
      <c r="E5297" s="15"/>
      <c r="M5297" s="26"/>
      <c r="V5297" s="37"/>
      <c r="W5297" s="37"/>
      <c r="Z5297" s="29"/>
      <c r="AA5297" s="29"/>
      <c r="AB5297" s="29"/>
      <c r="AG5297" s="40"/>
      <c r="AH5297" s="40"/>
      <c r="AN5297" s="29"/>
      <c r="AO5297" s="29"/>
    </row>
    <row r="5298" spans="5:41" x14ac:dyDescent="0.3">
      <c r="E5298" s="15"/>
      <c r="M5298" s="26"/>
      <c r="V5298" s="37"/>
      <c r="W5298" s="37"/>
      <c r="Z5298" s="29"/>
      <c r="AA5298" s="29"/>
      <c r="AB5298" s="29"/>
      <c r="AG5298" s="40"/>
      <c r="AH5298" s="40"/>
      <c r="AN5298" s="29"/>
      <c r="AO5298" s="29"/>
    </row>
    <row r="5299" spans="5:41" x14ac:dyDescent="0.3">
      <c r="E5299" s="15"/>
      <c r="M5299" s="26"/>
      <c r="V5299" s="37"/>
      <c r="W5299" s="37"/>
      <c r="Z5299" s="29"/>
      <c r="AA5299" s="29"/>
      <c r="AB5299" s="29"/>
      <c r="AG5299" s="40"/>
      <c r="AH5299" s="40"/>
      <c r="AN5299" s="29"/>
      <c r="AO5299" s="29"/>
    </row>
    <row r="5300" spans="5:41" x14ac:dyDescent="0.3">
      <c r="E5300" s="15"/>
      <c r="M5300" s="26"/>
      <c r="V5300" s="37"/>
      <c r="W5300" s="37"/>
      <c r="Z5300" s="29"/>
      <c r="AA5300" s="29"/>
      <c r="AB5300" s="29"/>
      <c r="AG5300" s="40"/>
      <c r="AH5300" s="40"/>
      <c r="AN5300" s="29"/>
      <c r="AO5300" s="29"/>
    </row>
    <row r="5301" spans="5:41" x14ac:dyDescent="0.3">
      <c r="E5301" s="15"/>
      <c r="M5301" s="26"/>
      <c r="V5301" s="37"/>
      <c r="W5301" s="37"/>
      <c r="Z5301" s="29"/>
      <c r="AA5301" s="29"/>
      <c r="AB5301" s="29"/>
      <c r="AG5301" s="40"/>
      <c r="AH5301" s="40"/>
      <c r="AN5301" s="29"/>
      <c r="AO5301" s="29"/>
    </row>
    <row r="5302" spans="5:41" x14ac:dyDescent="0.3">
      <c r="E5302" s="15"/>
      <c r="M5302" s="26"/>
      <c r="V5302" s="37"/>
      <c r="W5302" s="37"/>
      <c r="Z5302" s="29"/>
      <c r="AA5302" s="29"/>
      <c r="AB5302" s="29"/>
      <c r="AG5302" s="40"/>
      <c r="AH5302" s="40"/>
      <c r="AN5302" s="29"/>
      <c r="AO5302" s="29"/>
    </row>
    <row r="5303" spans="5:41" x14ac:dyDescent="0.3">
      <c r="E5303" s="15"/>
      <c r="M5303" s="26"/>
      <c r="V5303" s="37"/>
      <c r="W5303" s="37"/>
      <c r="Z5303" s="29"/>
      <c r="AA5303" s="29"/>
      <c r="AB5303" s="29"/>
      <c r="AG5303" s="40"/>
      <c r="AH5303" s="40"/>
      <c r="AN5303" s="29"/>
      <c r="AO5303" s="29"/>
    </row>
    <row r="5304" spans="5:41" x14ac:dyDescent="0.3">
      <c r="E5304" s="15"/>
      <c r="M5304" s="26"/>
      <c r="V5304" s="37"/>
      <c r="W5304" s="37"/>
      <c r="Z5304" s="29"/>
      <c r="AA5304" s="29"/>
      <c r="AB5304" s="29"/>
      <c r="AG5304" s="40"/>
      <c r="AH5304" s="40"/>
      <c r="AN5304" s="29"/>
      <c r="AO5304" s="29"/>
    </row>
    <row r="5305" spans="5:41" x14ac:dyDescent="0.3">
      <c r="E5305" s="15"/>
      <c r="M5305" s="26"/>
      <c r="V5305" s="37"/>
      <c r="W5305" s="37"/>
      <c r="Z5305" s="29"/>
      <c r="AA5305" s="29"/>
      <c r="AB5305" s="29"/>
      <c r="AG5305" s="40"/>
      <c r="AH5305" s="40"/>
      <c r="AN5305" s="29"/>
      <c r="AO5305" s="29"/>
    </row>
    <row r="5306" spans="5:41" x14ac:dyDescent="0.3">
      <c r="E5306" s="15"/>
      <c r="M5306" s="26"/>
      <c r="V5306" s="37"/>
      <c r="W5306" s="37"/>
      <c r="Z5306" s="29"/>
      <c r="AA5306" s="29"/>
      <c r="AB5306" s="29"/>
      <c r="AG5306" s="40"/>
      <c r="AH5306" s="40"/>
      <c r="AN5306" s="29"/>
      <c r="AO5306" s="29"/>
    </row>
    <row r="5307" spans="5:41" x14ac:dyDescent="0.3">
      <c r="E5307" s="15"/>
      <c r="M5307" s="26"/>
      <c r="V5307" s="37"/>
      <c r="W5307" s="37"/>
      <c r="Z5307" s="29"/>
      <c r="AA5307" s="29"/>
      <c r="AB5307" s="29"/>
      <c r="AG5307" s="40"/>
      <c r="AH5307" s="40"/>
      <c r="AN5307" s="29"/>
      <c r="AO5307" s="29"/>
    </row>
    <row r="5308" spans="5:41" x14ac:dyDescent="0.3">
      <c r="E5308" s="15"/>
      <c r="M5308" s="26"/>
      <c r="V5308" s="37"/>
      <c r="W5308" s="37"/>
      <c r="Z5308" s="29"/>
      <c r="AA5308" s="29"/>
      <c r="AB5308" s="29"/>
      <c r="AG5308" s="40"/>
      <c r="AH5308" s="40"/>
      <c r="AN5308" s="29"/>
      <c r="AO5308" s="29"/>
    </row>
    <row r="5309" spans="5:41" x14ac:dyDescent="0.3">
      <c r="E5309" s="15"/>
      <c r="M5309" s="26"/>
      <c r="V5309" s="37"/>
      <c r="W5309" s="37"/>
      <c r="Z5309" s="29"/>
      <c r="AA5309" s="29"/>
      <c r="AB5309" s="29"/>
      <c r="AG5309" s="40"/>
      <c r="AH5309" s="40"/>
      <c r="AN5309" s="29"/>
      <c r="AO5309" s="29"/>
    </row>
    <row r="5310" spans="5:41" x14ac:dyDescent="0.3">
      <c r="E5310" s="15"/>
      <c r="M5310" s="26"/>
      <c r="V5310" s="37"/>
      <c r="W5310" s="37"/>
      <c r="Z5310" s="29"/>
      <c r="AA5310" s="29"/>
      <c r="AB5310" s="29"/>
      <c r="AG5310" s="40"/>
      <c r="AH5310" s="40"/>
      <c r="AN5310" s="29"/>
      <c r="AO5310" s="29"/>
    </row>
    <row r="5311" spans="5:41" x14ac:dyDescent="0.3">
      <c r="E5311" s="15"/>
      <c r="M5311" s="26"/>
      <c r="V5311" s="37"/>
      <c r="W5311" s="37"/>
      <c r="Z5311" s="29"/>
      <c r="AA5311" s="29"/>
      <c r="AB5311" s="29"/>
      <c r="AG5311" s="40"/>
      <c r="AH5311" s="40"/>
      <c r="AN5311" s="29"/>
      <c r="AO5311" s="29"/>
    </row>
    <row r="5312" spans="5:41" x14ac:dyDescent="0.3">
      <c r="E5312" s="15"/>
      <c r="M5312" s="26"/>
      <c r="V5312" s="37"/>
      <c r="W5312" s="37"/>
      <c r="Z5312" s="29"/>
      <c r="AA5312" s="29"/>
      <c r="AB5312" s="29"/>
      <c r="AG5312" s="40"/>
      <c r="AH5312" s="40"/>
      <c r="AN5312" s="29"/>
      <c r="AO5312" s="29"/>
    </row>
    <row r="5313" spans="5:41" x14ac:dyDescent="0.3">
      <c r="E5313" s="15"/>
      <c r="M5313" s="26"/>
      <c r="V5313" s="37"/>
      <c r="W5313" s="37"/>
      <c r="Z5313" s="29"/>
      <c r="AA5313" s="29"/>
      <c r="AB5313" s="29"/>
      <c r="AG5313" s="40"/>
      <c r="AH5313" s="40"/>
      <c r="AN5313" s="29"/>
      <c r="AO5313" s="29"/>
    </row>
    <row r="5314" spans="5:41" x14ac:dyDescent="0.3">
      <c r="E5314" s="15"/>
      <c r="M5314" s="26"/>
      <c r="V5314" s="37"/>
      <c r="W5314" s="37"/>
      <c r="Z5314" s="29"/>
      <c r="AA5314" s="29"/>
      <c r="AB5314" s="29"/>
      <c r="AG5314" s="40"/>
      <c r="AH5314" s="40"/>
      <c r="AN5314" s="29"/>
      <c r="AO5314" s="29"/>
    </row>
    <row r="5315" spans="5:41" x14ac:dyDescent="0.3">
      <c r="E5315" s="15"/>
      <c r="M5315" s="26"/>
      <c r="V5315" s="37"/>
      <c r="W5315" s="37"/>
      <c r="Z5315" s="29"/>
      <c r="AA5315" s="29"/>
      <c r="AB5315" s="29"/>
      <c r="AG5315" s="40"/>
      <c r="AH5315" s="40"/>
      <c r="AN5315" s="29"/>
      <c r="AO5315" s="29"/>
    </row>
    <row r="5316" spans="5:41" x14ac:dyDescent="0.3">
      <c r="E5316" s="15"/>
      <c r="M5316" s="26"/>
      <c r="V5316" s="37"/>
      <c r="W5316" s="37"/>
      <c r="Z5316" s="29"/>
      <c r="AA5316" s="29"/>
      <c r="AB5316" s="29"/>
      <c r="AG5316" s="40"/>
      <c r="AH5316" s="40"/>
      <c r="AN5316" s="29"/>
      <c r="AO5316" s="29"/>
    </row>
    <row r="5317" spans="5:41" x14ac:dyDescent="0.3">
      <c r="E5317" s="15"/>
      <c r="M5317" s="26"/>
      <c r="V5317" s="37"/>
      <c r="W5317" s="37"/>
      <c r="Z5317" s="29"/>
      <c r="AA5317" s="29"/>
      <c r="AB5317" s="29"/>
      <c r="AG5317" s="40"/>
      <c r="AH5317" s="40"/>
      <c r="AN5317" s="29"/>
      <c r="AO5317" s="29"/>
    </row>
    <row r="5318" spans="5:41" x14ac:dyDescent="0.3">
      <c r="E5318" s="15"/>
      <c r="M5318" s="26"/>
      <c r="V5318" s="37"/>
      <c r="W5318" s="37"/>
      <c r="Z5318" s="29"/>
      <c r="AA5318" s="29"/>
      <c r="AB5318" s="29"/>
      <c r="AG5318" s="40"/>
      <c r="AH5318" s="40"/>
      <c r="AN5318" s="29"/>
      <c r="AO5318" s="29"/>
    </row>
    <row r="5319" spans="5:41" x14ac:dyDescent="0.3">
      <c r="E5319" s="15"/>
      <c r="M5319" s="26"/>
      <c r="V5319" s="37"/>
      <c r="W5319" s="37"/>
      <c r="Z5319" s="29"/>
      <c r="AA5319" s="29"/>
      <c r="AB5319" s="29"/>
      <c r="AG5319" s="40"/>
      <c r="AH5319" s="40"/>
      <c r="AN5319" s="29"/>
      <c r="AO5319" s="29"/>
    </row>
    <row r="5320" spans="5:41" x14ac:dyDescent="0.3">
      <c r="E5320" s="15"/>
      <c r="M5320" s="26"/>
      <c r="V5320" s="37"/>
      <c r="W5320" s="37"/>
      <c r="Z5320" s="29"/>
      <c r="AA5320" s="29"/>
      <c r="AB5320" s="29"/>
      <c r="AG5320" s="40"/>
      <c r="AH5320" s="40"/>
      <c r="AN5320" s="29"/>
      <c r="AO5320" s="29"/>
    </row>
    <row r="5321" spans="5:41" x14ac:dyDescent="0.3">
      <c r="E5321" s="15"/>
      <c r="M5321" s="26"/>
      <c r="V5321" s="37"/>
      <c r="W5321" s="37"/>
      <c r="Z5321" s="29"/>
      <c r="AA5321" s="29"/>
      <c r="AB5321" s="29"/>
      <c r="AG5321" s="40"/>
      <c r="AH5321" s="40"/>
      <c r="AN5321" s="29"/>
      <c r="AO5321" s="29"/>
    </row>
    <row r="5322" spans="5:41" x14ac:dyDescent="0.3">
      <c r="E5322" s="15"/>
      <c r="M5322" s="26"/>
      <c r="V5322" s="37"/>
      <c r="W5322" s="37"/>
      <c r="Z5322" s="29"/>
      <c r="AA5322" s="29"/>
      <c r="AB5322" s="29"/>
      <c r="AG5322" s="40"/>
      <c r="AH5322" s="40"/>
      <c r="AN5322" s="29"/>
      <c r="AO5322" s="29"/>
    </row>
    <row r="5323" spans="5:41" x14ac:dyDescent="0.3">
      <c r="E5323" s="15"/>
      <c r="M5323" s="26"/>
      <c r="V5323" s="37"/>
      <c r="W5323" s="37"/>
      <c r="Z5323" s="29"/>
      <c r="AA5323" s="29"/>
      <c r="AB5323" s="29"/>
      <c r="AG5323" s="40"/>
      <c r="AH5323" s="40"/>
      <c r="AN5323" s="29"/>
      <c r="AO5323" s="29"/>
    </row>
    <row r="5324" spans="5:41" x14ac:dyDescent="0.3">
      <c r="E5324" s="15"/>
      <c r="M5324" s="26"/>
      <c r="V5324" s="37"/>
      <c r="W5324" s="37"/>
      <c r="Z5324" s="29"/>
      <c r="AA5324" s="29"/>
      <c r="AB5324" s="29"/>
      <c r="AG5324" s="40"/>
      <c r="AH5324" s="40"/>
      <c r="AN5324" s="29"/>
      <c r="AO5324" s="29"/>
    </row>
    <row r="5325" spans="5:41" x14ac:dyDescent="0.3">
      <c r="E5325" s="15"/>
      <c r="M5325" s="26"/>
      <c r="V5325" s="37"/>
      <c r="W5325" s="37"/>
      <c r="Z5325" s="29"/>
      <c r="AA5325" s="29"/>
      <c r="AB5325" s="29"/>
      <c r="AG5325" s="40"/>
      <c r="AH5325" s="40"/>
      <c r="AN5325" s="29"/>
      <c r="AO5325" s="29"/>
    </row>
    <row r="5326" spans="5:41" x14ac:dyDescent="0.3">
      <c r="E5326" s="15"/>
      <c r="M5326" s="26"/>
      <c r="V5326" s="37"/>
      <c r="W5326" s="37"/>
      <c r="Z5326" s="29"/>
      <c r="AA5326" s="29"/>
      <c r="AB5326" s="29"/>
      <c r="AG5326" s="40"/>
      <c r="AH5326" s="40"/>
      <c r="AN5326" s="29"/>
      <c r="AO5326" s="29"/>
    </row>
    <row r="5327" spans="5:41" x14ac:dyDescent="0.3">
      <c r="E5327" s="15"/>
      <c r="M5327" s="26"/>
      <c r="V5327" s="37"/>
      <c r="W5327" s="37"/>
      <c r="Z5327" s="29"/>
      <c r="AA5327" s="29"/>
      <c r="AB5327" s="29"/>
      <c r="AG5327" s="40"/>
      <c r="AH5327" s="40"/>
      <c r="AN5327" s="29"/>
      <c r="AO5327" s="29"/>
    </row>
    <row r="5328" spans="5:41" x14ac:dyDescent="0.3">
      <c r="E5328" s="15"/>
      <c r="M5328" s="26"/>
      <c r="V5328" s="37"/>
      <c r="W5328" s="37"/>
      <c r="Z5328" s="29"/>
      <c r="AA5328" s="29"/>
      <c r="AB5328" s="29"/>
      <c r="AG5328" s="40"/>
      <c r="AH5328" s="40"/>
      <c r="AN5328" s="29"/>
      <c r="AO5328" s="29"/>
    </row>
    <row r="5329" spans="5:41" x14ac:dyDescent="0.3">
      <c r="E5329" s="15"/>
      <c r="M5329" s="26"/>
      <c r="V5329" s="37"/>
      <c r="W5329" s="37"/>
      <c r="Z5329" s="29"/>
      <c r="AA5329" s="29"/>
      <c r="AB5329" s="29"/>
      <c r="AG5329" s="40"/>
      <c r="AH5329" s="40"/>
      <c r="AN5329" s="29"/>
      <c r="AO5329" s="29"/>
    </row>
    <row r="5330" spans="5:41" x14ac:dyDescent="0.3">
      <c r="E5330" s="15"/>
      <c r="M5330" s="26"/>
      <c r="V5330" s="37"/>
      <c r="W5330" s="37"/>
      <c r="Z5330" s="29"/>
      <c r="AA5330" s="29"/>
      <c r="AB5330" s="29"/>
      <c r="AG5330" s="40"/>
      <c r="AH5330" s="40"/>
      <c r="AN5330" s="29"/>
      <c r="AO5330" s="29"/>
    </row>
    <row r="5331" spans="5:41" x14ac:dyDescent="0.3">
      <c r="E5331" s="15"/>
      <c r="M5331" s="26"/>
      <c r="V5331" s="37"/>
      <c r="W5331" s="37"/>
      <c r="Z5331" s="29"/>
      <c r="AA5331" s="29"/>
      <c r="AB5331" s="29"/>
      <c r="AG5331" s="40"/>
      <c r="AH5331" s="40"/>
      <c r="AN5331" s="29"/>
      <c r="AO5331" s="29"/>
    </row>
    <row r="5332" spans="5:41" x14ac:dyDescent="0.3">
      <c r="E5332" s="15"/>
      <c r="M5332" s="26"/>
      <c r="V5332" s="37"/>
      <c r="W5332" s="37"/>
      <c r="Z5332" s="29"/>
      <c r="AA5332" s="29"/>
      <c r="AB5332" s="29"/>
      <c r="AG5332" s="40"/>
      <c r="AH5332" s="40"/>
      <c r="AN5332" s="29"/>
      <c r="AO5332" s="29"/>
    </row>
    <row r="5333" spans="5:41" x14ac:dyDescent="0.3">
      <c r="E5333" s="15"/>
      <c r="M5333" s="26"/>
      <c r="V5333" s="37"/>
      <c r="W5333" s="37"/>
      <c r="Z5333" s="29"/>
      <c r="AA5333" s="29"/>
      <c r="AB5333" s="29"/>
      <c r="AG5333" s="40"/>
      <c r="AH5333" s="40"/>
      <c r="AN5333" s="29"/>
      <c r="AO5333" s="29"/>
    </row>
    <row r="5334" spans="5:41" x14ac:dyDescent="0.3">
      <c r="E5334" s="15"/>
      <c r="M5334" s="26"/>
      <c r="V5334" s="37"/>
      <c r="W5334" s="37"/>
      <c r="Z5334" s="29"/>
      <c r="AA5334" s="29"/>
      <c r="AB5334" s="29"/>
      <c r="AG5334" s="40"/>
      <c r="AH5334" s="40"/>
      <c r="AN5334" s="29"/>
      <c r="AO5334" s="29"/>
    </row>
    <row r="5335" spans="5:41" x14ac:dyDescent="0.3">
      <c r="E5335" s="15"/>
      <c r="M5335" s="26"/>
      <c r="V5335" s="37"/>
      <c r="W5335" s="37"/>
      <c r="Z5335" s="29"/>
      <c r="AA5335" s="29"/>
      <c r="AB5335" s="29"/>
      <c r="AG5335" s="40"/>
      <c r="AH5335" s="40"/>
      <c r="AN5335" s="29"/>
      <c r="AO5335" s="29"/>
    </row>
    <row r="5336" spans="5:41" x14ac:dyDescent="0.3">
      <c r="E5336" s="15"/>
      <c r="M5336" s="26"/>
      <c r="V5336" s="37"/>
      <c r="W5336" s="37"/>
      <c r="Z5336" s="29"/>
      <c r="AA5336" s="29"/>
      <c r="AB5336" s="29"/>
      <c r="AG5336" s="40"/>
      <c r="AH5336" s="40"/>
      <c r="AN5336" s="29"/>
      <c r="AO5336" s="29"/>
    </row>
    <row r="5337" spans="5:41" x14ac:dyDescent="0.3">
      <c r="E5337" s="15"/>
      <c r="M5337" s="26"/>
      <c r="V5337" s="37"/>
      <c r="W5337" s="37"/>
      <c r="Z5337" s="29"/>
      <c r="AA5337" s="29"/>
      <c r="AB5337" s="29"/>
      <c r="AG5337" s="40"/>
      <c r="AH5337" s="40"/>
      <c r="AN5337" s="29"/>
      <c r="AO5337" s="29"/>
    </row>
    <row r="5338" spans="5:41" x14ac:dyDescent="0.3">
      <c r="E5338" s="15"/>
      <c r="M5338" s="26"/>
      <c r="V5338" s="37"/>
      <c r="W5338" s="37"/>
      <c r="Z5338" s="29"/>
      <c r="AA5338" s="29"/>
      <c r="AB5338" s="29"/>
      <c r="AG5338" s="40"/>
      <c r="AH5338" s="40"/>
      <c r="AN5338" s="29"/>
      <c r="AO5338" s="29"/>
    </row>
    <row r="5339" spans="5:41" x14ac:dyDescent="0.3">
      <c r="E5339" s="15"/>
      <c r="M5339" s="26"/>
      <c r="V5339" s="37"/>
      <c r="W5339" s="37"/>
      <c r="Z5339" s="29"/>
      <c r="AA5339" s="29"/>
      <c r="AB5339" s="29"/>
      <c r="AG5339" s="40"/>
      <c r="AH5339" s="40"/>
      <c r="AN5339" s="29"/>
      <c r="AO5339" s="29"/>
    </row>
    <row r="5340" spans="5:41" x14ac:dyDescent="0.3">
      <c r="E5340" s="15"/>
      <c r="M5340" s="26"/>
      <c r="V5340" s="37"/>
      <c r="W5340" s="37"/>
      <c r="Z5340" s="29"/>
      <c r="AA5340" s="29"/>
      <c r="AB5340" s="29"/>
      <c r="AG5340" s="40"/>
      <c r="AH5340" s="40"/>
      <c r="AN5340" s="29"/>
      <c r="AO5340" s="29"/>
    </row>
    <row r="5341" spans="5:41" x14ac:dyDescent="0.3">
      <c r="E5341" s="15"/>
      <c r="M5341" s="26"/>
      <c r="V5341" s="37"/>
      <c r="W5341" s="37"/>
      <c r="Z5341" s="29"/>
      <c r="AA5341" s="29"/>
      <c r="AB5341" s="29"/>
      <c r="AG5341" s="40"/>
      <c r="AH5341" s="40"/>
      <c r="AN5341" s="29"/>
      <c r="AO5341" s="29"/>
    </row>
    <row r="5342" spans="5:41" x14ac:dyDescent="0.3">
      <c r="E5342" s="15"/>
      <c r="M5342" s="26"/>
      <c r="V5342" s="37"/>
      <c r="W5342" s="37"/>
      <c r="Z5342" s="29"/>
      <c r="AA5342" s="29"/>
      <c r="AB5342" s="29"/>
      <c r="AG5342" s="40"/>
      <c r="AH5342" s="40"/>
      <c r="AN5342" s="29"/>
      <c r="AO5342" s="29"/>
    </row>
    <row r="5343" spans="5:41" x14ac:dyDescent="0.3">
      <c r="E5343" s="15"/>
      <c r="M5343" s="26"/>
      <c r="V5343" s="37"/>
      <c r="W5343" s="37"/>
      <c r="Z5343" s="29"/>
      <c r="AA5343" s="29"/>
      <c r="AB5343" s="29"/>
      <c r="AG5343" s="40"/>
      <c r="AH5343" s="40"/>
      <c r="AN5343" s="29"/>
      <c r="AO5343" s="29"/>
    </row>
    <row r="5344" spans="5:41" x14ac:dyDescent="0.3">
      <c r="E5344" s="15"/>
      <c r="M5344" s="26"/>
      <c r="V5344" s="37"/>
      <c r="W5344" s="37"/>
      <c r="Z5344" s="29"/>
      <c r="AA5344" s="29"/>
      <c r="AB5344" s="29"/>
      <c r="AG5344" s="40"/>
      <c r="AH5344" s="40"/>
      <c r="AN5344" s="29"/>
      <c r="AO5344" s="29"/>
    </row>
    <row r="5345" spans="5:41" x14ac:dyDescent="0.3">
      <c r="E5345" s="15"/>
      <c r="M5345" s="26"/>
      <c r="V5345" s="37"/>
      <c r="W5345" s="37"/>
      <c r="Z5345" s="29"/>
      <c r="AA5345" s="29"/>
      <c r="AB5345" s="29"/>
      <c r="AG5345" s="40"/>
      <c r="AH5345" s="40"/>
      <c r="AN5345" s="29"/>
      <c r="AO5345" s="29"/>
    </row>
    <row r="5346" spans="5:41" x14ac:dyDescent="0.3">
      <c r="E5346" s="15"/>
      <c r="M5346" s="26"/>
      <c r="V5346" s="37"/>
      <c r="W5346" s="37"/>
      <c r="Z5346" s="29"/>
      <c r="AA5346" s="29"/>
      <c r="AB5346" s="29"/>
      <c r="AG5346" s="40"/>
      <c r="AH5346" s="40"/>
      <c r="AN5346" s="29"/>
      <c r="AO5346" s="29"/>
    </row>
    <row r="5347" spans="5:41" x14ac:dyDescent="0.3">
      <c r="E5347" s="15"/>
      <c r="M5347" s="26"/>
      <c r="V5347" s="37"/>
      <c r="W5347" s="37"/>
      <c r="Z5347" s="29"/>
      <c r="AA5347" s="29"/>
      <c r="AB5347" s="29"/>
      <c r="AG5347" s="40"/>
      <c r="AH5347" s="40"/>
      <c r="AN5347" s="29"/>
      <c r="AO5347" s="29"/>
    </row>
    <row r="5348" spans="5:41" x14ac:dyDescent="0.3">
      <c r="E5348" s="15"/>
      <c r="M5348" s="26"/>
      <c r="V5348" s="37"/>
      <c r="W5348" s="37"/>
      <c r="Z5348" s="29"/>
      <c r="AA5348" s="29"/>
      <c r="AB5348" s="29"/>
      <c r="AG5348" s="40"/>
      <c r="AH5348" s="40"/>
      <c r="AN5348" s="29"/>
      <c r="AO5348" s="29"/>
    </row>
    <row r="5349" spans="5:41" x14ac:dyDescent="0.3">
      <c r="E5349" s="15"/>
      <c r="M5349" s="26"/>
      <c r="V5349" s="37"/>
      <c r="W5349" s="37"/>
      <c r="Z5349" s="29"/>
      <c r="AA5349" s="29"/>
      <c r="AB5349" s="29"/>
      <c r="AG5349" s="40"/>
      <c r="AH5349" s="40"/>
      <c r="AN5349" s="29"/>
      <c r="AO5349" s="29"/>
    </row>
    <row r="5350" spans="5:41" x14ac:dyDescent="0.3">
      <c r="E5350" s="15"/>
      <c r="M5350" s="26"/>
      <c r="V5350" s="37"/>
      <c r="W5350" s="37"/>
      <c r="Z5350" s="29"/>
      <c r="AA5350" s="29"/>
      <c r="AB5350" s="29"/>
      <c r="AG5350" s="40"/>
      <c r="AH5350" s="40"/>
      <c r="AN5350" s="29"/>
      <c r="AO5350" s="29"/>
    </row>
    <row r="5351" spans="5:41" x14ac:dyDescent="0.3">
      <c r="E5351" s="15"/>
      <c r="M5351" s="26"/>
      <c r="V5351" s="37"/>
      <c r="W5351" s="37"/>
      <c r="Z5351" s="29"/>
      <c r="AA5351" s="29"/>
      <c r="AB5351" s="29"/>
      <c r="AG5351" s="40"/>
      <c r="AH5351" s="40"/>
      <c r="AN5351" s="29"/>
      <c r="AO5351" s="29"/>
    </row>
    <row r="5352" spans="5:41" x14ac:dyDescent="0.3">
      <c r="E5352" s="15"/>
      <c r="M5352" s="26"/>
      <c r="V5352" s="37"/>
      <c r="W5352" s="37"/>
      <c r="Z5352" s="29"/>
      <c r="AA5352" s="29"/>
      <c r="AB5352" s="29"/>
      <c r="AG5352" s="40"/>
      <c r="AH5352" s="40"/>
      <c r="AN5352" s="29"/>
      <c r="AO5352" s="29"/>
    </row>
    <row r="5353" spans="5:41" x14ac:dyDescent="0.3">
      <c r="E5353" s="15"/>
      <c r="M5353" s="26"/>
      <c r="V5353" s="37"/>
      <c r="W5353" s="37"/>
      <c r="Z5353" s="29"/>
      <c r="AA5353" s="29"/>
      <c r="AB5353" s="29"/>
      <c r="AG5353" s="40"/>
      <c r="AH5353" s="40"/>
      <c r="AN5353" s="29"/>
      <c r="AO5353" s="29"/>
    </row>
    <row r="5354" spans="5:41" x14ac:dyDescent="0.3">
      <c r="E5354" s="15"/>
      <c r="M5354" s="26"/>
      <c r="V5354" s="37"/>
      <c r="W5354" s="37"/>
      <c r="Z5354" s="29"/>
      <c r="AA5354" s="29"/>
      <c r="AB5354" s="29"/>
      <c r="AG5354" s="40"/>
      <c r="AH5354" s="40"/>
      <c r="AN5354" s="29"/>
      <c r="AO5354" s="29"/>
    </row>
    <row r="5355" spans="5:41" x14ac:dyDescent="0.3">
      <c r="E5355" s="15"/>
      <c r="M5355" s="26"/>
      <c r="V5355" s="37"/>
      <c r="W5355" s="37"/>
      <c r="Z5355" s="29"/>
      <c r="AA5355" s="29"/>
      <c r="AB5355" s="29"/>
      <c r="AG5355" s="40"/>
      <c r="AH5355" s="40"/>
      <c r="AN5355" s="29"/>
      <c r="AO5355" s="29"/>
    </row>
    <row r="5356" spans="5:41" x14ac:dyDescent="0.3">
      <c r="E5356" s="15"/>
      <c r="M5356" s="26"/>
      <c r="V5356" s="37"/>
      <c r="W5356" s="37"/>
      <c r="Z5356" s="29"/>
      <c r="AA5356" s="29"/>
      <c r="AB5356" s="29"/>
      <c r="AG5356" s="40"/>
      <c r="AH5356" s="40"/>
      <c r="AN5356" s="29"/>
      <c r="AO5356" s="29"/>
    </row>
    <row r="5357" spans="5:41" x14ac:dyDescent="0.3">
      <c r="E5357" s="15"/>
      <c r="M5357" s="26"/>
      <c r="V5357" s="37"/>
      <c r="W5357" s="37"/>
      <c r="Z5357" s="29"/>
      <c r="AA5357" s="29"/>
      <c r="AB5357" s="29"/>
      <c r="AG5357" s="40"/>
      <c r="AH5357" s="40"/>
      <c r="AN5357" s="29"/>
      <c r="AO5357" s="29"/>
    </row>
    <row r="5358" spans="5:41" x14ac:dyDescent="0.3">
      <c r="E5358" s="15"/>
      <c r="M5358" s="26"/>
      <c r="V5358" s="37"/>
      <c r="W5358" s="37"/>
      <c r="Z5358" s="29"/>
      <c r="AA5358" s="29"/>
      <c r="AB5358" s="29"/>
      <c r="AG5358" s="40"/>
      <c r="AH5358" s="40"/>
      <c r="AN5358" s="29"/>
      <c r="AO5358" s="29"/>
    </row>
    <row r="5359" spans="5:41" x14ac:dyDescent="0.3">
      <c r="E5359" s="15"/>
      <c r="M5359" s="26"/>
      <c r="V5359" s="37"/>
      <c r="W5359" s="37"/>
      <c r="Z5359" s="29"/>
      <c r="AA5359" s="29"/>
      <c r="AB5359" s="29"/>
      <c r="AG5359" s="40"/>
      <c r="AH5359" s="40"/>
      <c r="AN5359" s="29"/>
      <c r="AO5359" s="29"/>
    </row>
    <row r="5360" spans="5:41" x14ac:dyDescent="0.3">
      <c r="E5360" s="15"/>
      <c r="M5360" s="26"/>
      <c r="V5360" s="37"/>
      <c r="W5360" s="37"/>
      <c r="Z5360" s="29"/>
      <c r="AA5360" s="29"/>
      <c r="AB5360" s="29"/>
      <c r="AG5360" s="40"/>
      <c r="AH5360" s="40"/>
      <c r="AN5360" s="29"/>
      <c r="AO5360" s="29"/>
    </row>
    <row r="5361" spans="5:41" x14ac:dyDescent="0.3">
      <c r="E5361" s="15"/>
      <c r="M5361" s="26"/>
      <c r="V5361" s="37"/>
      <c r="W5361" s="37"/>
      <c r="Z5361" s="29"/>
      <c r="AA5361" s="29"/>
      <c r="AB5361" s="29"/>
      <c r="AG5361" s="40"/>
      <c r="AH5361" s="40"/>
      <c r="AN5361" s="29"/>
      <c r="AO5361" s="29"/>
    </row>
    <row r="5362" spans="5:41" x14ac:dyDescent="0.3">
      <c r="E5362" s="15"/>
      <c r="M5362" s="26"/>
      <c r="V5362" s="37"/>
      <c r="W5362" s="37"/>
      <c r="Z5362" s="29"/>
      <c r="AA5362" s="29"/>
      <c r="AB5362" s="29"/>
      <c r="AG5362" s="40"/>
      <c r="AH5362" s="40"/>
      <c r="AN5362" s="29"/>
      <c r="AO5362" s="29"/>
    </row>
    <row r="5363" spans="5:41" x14ac:dyDescent="0.3">
      <c r="E5363" s="15"/>
      <c r="M5363" s="26"/>
      <c r="V5363" s="37"/>
      <c r="W5363" s="37"/>
      <c r="Z5363" s="29"/>
      <c r="AA5363" s="29"/>
      <c r="AB5363" s="29"/>
      <c r="AG5363" s="40"/>
      <c r="AH5363" s="40"/>
      <c r="AN5363" s="29"/>
      <c r="AO5363" s="29"/>
    </row>
    <row r="5364" spans="5:41" x14ac:dyDescent="0.3">
      <c r="E5364" s="15"/>
      <c r="M5364" s="26"/>
      <c r="V5364" s="37"/>
      <c r="W5364" s="37"/>
      <c r="Z5364" s="29"/>
      <c r="AA5364" s="29"/>
      <c r="AB5364" s="29"/>
      <c r="AG5364" s="40"/>
      <c r="AH5364" s="40"/>
      <c r="AN5364" s="29"/>
      <c r="AO5364" s="29"/>
    </row>
    <row r="5365" spans="5:41" x14ac:dyDescent="0.3">
      <c r="E5365" s="15"/>
      <c r="M5365" s="26"/>
      <c r="V5365" s="37"/>
      <c r="W5365" s="37"/>
      <c r="Z5365" s="29"/>
      <c r="AA5365" s="29"/>
      <c r="AB5365" s="29"/>
      <c r="AG5365" s="40"/>
      <c r="AH5365" s="40"/>
      <c r="AN5365" s="29"/>
      <c r="AO5365" s="29"/>
    </row>
    <row r="5366" spans="5:41" x14ac:dyDescent="0.3">
      <c r="E5366" s="15"/>
      <c r="M5366" s="26"/>
      <c r="V5366" s="37"/>
      <c r="W5366" s="37"/>
      <c r="Z5366" s="29"/>
      <c r="AA5366" s="29"/>
      <c r="AB5366" s="29"/>
      <c r="AG5366" s="40"/>
      <c r="AH5366" s="40"/>
      <c r="AN5366" s="29"/>
      <c r="AO5366" s="29"/>
    </row>
    <row r="5367" spans="5:41" x14ac:dyDescent="0.3">
      <c r="E5367" s="15"/>
      <c r="M5367" s="26"/>
      <c r="V5367" s="37"/>
      <c r="W5367" s="37"/>
      <c r="Z5367" s="29"/>
      <c r="AA5367" s="29"/>
      <c r="AB5367" s="29"/>
      <c r="AG5367" s="40"/>
      <c r="AH5367" s="40"/>
      <c r="AN5367" s="29"/>
      <c r="AO5367" s="29"/>
    </row>
    <row r="5368" spans="5:41" x14ac:dyDescent="0.3">
      <c r="E5368" s="15"/>
      <c r="M5368" s="26"/>
      <c r="V5368" s="37"/>
      <c r="W5368" s="37"/>
      <c r="Z5368" s="29"/>
      <c r="AA5368" s="29"/>
      <c r="AB5368" s="29"/>
      <c r="AG5368" s="40"/>
      <c r="AH5368" s="40"/>
      <c r="AN5368" s="29"/>
      <c r="AO5368" s="29"/>
    </row>
    <row r="5369" spans="5:41" x14ac:dyDescent="0.3">
      <c r="E5369" s="15"/>
      <c r="M5369" s="26"/>
      <c r="V5369" s="37"/>
      <c r="W5369" s="37"/>
      <c r="Z5369" s="29"/>
      <c r="AA5369" s="29"/>
      <c r="AB5369" s="29"/>
      <c r="AG5369" s="40"/>
      <c r="AH5369" s="40"/>
      <c r="AN5369" s="29"/>
      <c r="AO5369" s="29"/>
    </row>
    <row r="5370" spans="5:41" x14ac:dyDescent="0.3">
      <c r="E5370" s="15"/>
      <c r="M5370" s="26"/>
      <c r="V5370" s="37"/>
      <c r="W5370" s="37"/>
      <c r="Z5370" s="29"/>
      <c r="AA5370" s="29"/>
      <c r="AB5370" s="29"/>
      <c r="AG5370" s="40"/>
      <c r="AH5370" s="40"/>
      <c r="AN5370" s="29"/>
      <c r="AO5370" s="29"/>
    </row>
    <row r="5371" spans="5:41" x14ac:dyDescent="0.3">
      <c r="E5371" s="15"/>
      <c r="M5371" s="26"/>
      <c r="V5371" s="37"/>
      <c r="W5371" s="37"/>
      <c r="Z5371" s="29"/>
      <c r="AA5371" s="29"/>
      <c r="AB5371" s="29"/>
      <c r="AG5371" s="40"/>
      <c r="AH5371" s="40"/>
      <c r="AN5371" s="29"/>
      <c r="AO5371" s="29"/>
    </row>
    <row r="5372" spans="5:41" x14ac:dyDescent="0.3">
      <c r="E5372" s="15"/>
      <c r="M5372" s="26"/>
      <c r="V5372" s="37"/>
      <c r="W5372" s="37"/>
      <c r="Z5372" s="29"/>
      <c r="AA5372" s="29"/>
      <c r="AB5372" s="29"/>
      <c r="AG5372" s="40"/>
      <c r="AH5372" s="40"/>
      <c r="AN5372" s="29"/>
      <c r="AO5372" s="29"/>
    </row>
    <row r="5373" spans="5:41" x14ac:dyDescent="0.3">
      <c r="E5373" s="15"/>
      <c r="M5373" s="26"/>
      <c r="V5373" s="37"/>
      <c r="W5373" s="37"/>
      <c r="Z5373" s="29"/>
      <c r="AA5373" s="29"/>
      <c r="AB5373" s="29"/>
      <c r="AG5373" s="40"/>
      <c r="AH5373" s="40"/>
      <c r="AN5373" s="29"/>
      <c r="AO5373" s="29"/>
    </row>
    <row r="5374" spans="5:41" x14ac:dyDescent="0.3">
      <c r="E5374" s="15"/>
      <c r="M5374" s="26"/>
      <c r="V5374" s="37"/>
      <c r="W5374" s="37"/>
      <c r="Z5374" s="29"/>
      <c r="AA5374" s="29"/>
      <c r="AB5374" s="29"/>
      <c r="AG5374" s="40"/>
      <c r="AH5374" s="40"/>
      <c r="AN5374" s="29"/>
      <c r="AO5374" s="29"/>
    </row>
    <row r="5375" spans="5:41" x14ac:dyDescent="0.3">
      <c r="E5375" s="15"/>
      <c r="M5375" s="26"/>
      <c r="V5375" s="37"/>
      <c r="W5375" s="37"/>
      <c r="Z5375" s="29"/>
      <c r="AA5375" s="29"/>
      <c r="AB5375" s="29"/>
      <c r="AG5375" s="40"/>
      <c r="AH5375" s="40"/>
      <c r="AN5375" s="29"/>
      <c r="AO5375" s="29"/>
    </row>
    <row r="5376" spans="5:41" x14ac:dyDescent="0.3">
      <c r="E5376" s="15"/>
      <c r="M5376" s="26"/>
      <c r="V5376" s="37"/>
      <c r="W5376" s="37"/>
      <c r="Z5376" s="29"/>
      <c r="AA5376" s="29"/>
      <c r="AB5376" s="29"/>
      <c r="AG5376" s="40"/>
      <c r="AH5376" s="40"/>
      <c r="AN5376" s="29"/>
      <c r="AO5376" s="29"/>
    </row>
    <row r="5377" spans="5:41" x14ac:dyDescent="0.3">
      <c r="E5377" s="15"/>
      <c r="M5377" s="26"/>
      <c r="V5377" s="37"/>
      <c r="W5377" s="37"/>
      <c r="Z5377" s="29"/>
      <c r="AA5377" s="29"/>
      <c r="AB5377" s="29"/>
      <c r="AG5377" s="40"/>
      <c r="AH5377" s="40"/>
      <c r="AN5377" s="29"/>
      <c r="AO5377" s="29"/>
    </row>
    <row r="5378" spans="5:41" x14ac:dyDescent="0.3">
      <c r="E5378" s="15"/>
      <c r="M5378" s="26"/>
      <c r="V5378" s="37"/>
      <c r="W5378" s="37"/>
      <c r="Z5378" s="29"/>
      <c r="AA5378" s="29"/>
      <c r="AB5378" s="29"/>
      <c r="AG5378" s="40"/>
      <c r="AH5378" s="40"/>
      <c r="AN5378" s="29"/>
      <c r="AO5378" s="29"/>
    </row>
    <row r="5379" spans="5:41" x14ac:dyDescent="0.3">
      <c r="E5379" s="15"/>
      <c r="M5379" s="26"/>
      <c r="V5379" s="37"/>
      <c r="W5379" s="37"/>
      <c r="Z5379" s="29"/>
      <c r="AA5379" s="29"/>
      <c r="AB5379" s="29"/>
      <c r="AG5379" s="40"/>
      <c r="AH5379" s="40"/>
      <c r="AN5379" s="29"/>
      <c r="AO5379" s="29"/>
    </row>
    <row r="5380" spans="5:41" x14ac:dyDescent="0.3">
      <c r="E5380" s="15"/>
      <c r="M5380" s="26"/>
      <c r="V5380" s="37"/>
      <c r="W5380" s="37"/>
      <c r="Z5380" s="29"/>
      <c r="AA5380" s="29"/>
      <c r="AB5380" s="29"/>
      <c r="AG5380" s="40"/>
      <c r="AH5380" s="40"/>
      <c r="AN5380" s="29"/>
      <c r="AO5380" s="29"/>
    </row>
    <row r="5381" spans="5:41" x14ac:dyDescent="0.3">
      <c r="E5381" s="15"/>
      <c r="M5381" s="26"/>
      <c r="V5381" s="37"/>
      <c r="W5381" s="37"/>
      <c r="Z5381" s="29"/>
      <c r="AA5381" s="29"/>
      <c r="AB5381" s="29"/>
      <c r="AG5381" s="40"/>
      <c r="AH5381" s="40"/>
      <c r="AN5381" s="29"/>
      <c r="AO5381" s="29"/>
    </row>
    <row r="5382" spans="5:41" x14ac:dyDescent="0.3">
      <c r="E5382" s="15"/>
      <c r="M5382" s="26"/>
      <c r="V5382" s="37"/>
      <c r="W5382" s="37"/>
      <c r="Z5382" s="29"/>
      <c r="AA5382" s="29"/>
      <c r="AB5382" s="29"/>
      <c r="AG5382" s="40"/>
      <c r="AH5382" s="40"/>
      <c r="AN5382" s="29"/>
      <c r="AO5382" s="29"/>
    </row>
    <row r="5383" spans="5:41" x14ac:dyDescent="0.3">
      <c r="E5383" s="15"/>
      <c r="M5383" s="26"/>
      <c r="V5383" s="37"/>
      <c r="W5383" s="37"/>
      <c r="Z5383" s="29"/>
      <c r="AA5383" s="29"/>
      <c r="AB5383" s="29"/>
      <c r="AG5383" s="40"/>
      <c r="AH5383" s="40"/>
      <c r="AN5383" s="29"/>
      <c r="AO5383" s="29"/>
    </row>
    <row r="5384" spans="5:41" x14ac:dyDescent="0.3">
      <c r="E5384" s="15"/>
      <c r="M5384" s="26"/>
      <c r="V5384" s="37"/>
      <c r="W5384" s="37"/>
      <c r="Z5384" s="29"/>
      <c r="AA5384" s="29"/>
      <c r="AB5384" s="29"/>
      <c r="AG5384" s="40"/>
      <c r="AH5384" s="40"/>
      <c r="AN5384" s="29"/>
      <c r="AO5384" s="29"/>
    </row>
    <row r="5385" spans="5:41" x14ac:dyDescent="0.3">
      <c r="E5385" s="15"/>
      <c r="M5385" s="26"/>
      <c r="V5385" s="37"/>
      <c r="W5385" s="37"/>
      <c r="Z5385" s="29"/>
      <c r="AA5385" s="29"/>
      <c r="AB5385" s="29"/>
      <c r="AG5385" s="40"/>
      <c r="AH5385" s="40"/>
      <c r="AN5385" s="29"/>
      <c r="AO5385" s="29"/>
    </row>
    <row r="5386" spans="5:41" x14ac:dyDescent="0.3">
      <c r="E5386" s="15"/>
      <c r="M5386" s="26"/>
      <c r="V5386" s="37"/>
      <c r="W5386" s="37"/>
      <c r="Z5386" s="29"/>
      <c r="AA5386" s="29"/>
      <c r="AB5386" s="29"/>
      <c r="AG5386" s="40"/>
      <c r="AH5386" s="40"/>
      <c r="AN5386" s="29"/>
      <c r="AO5386" s="29"/>
    </row>
    <row r="5387" spans="5:41" x14ac:dyDescent="0.3">
      <c r="E5387" s="15"/>
      <c r="M5387" s="26"/>
      <c r="V5387" s="37"/>
      <c r="W5387" s="37"/>
      <c r="Z5387" s="29"/>
      <c r="AA5387" s="29"/>
      <c r="AB5387" s="29"/>
      <c r="AG5387" s="40"/>
      <c r="AH5387" s="40"/>
      <c r="AN5387" s="29"/>
      <c r="AO5387" s="29"/>
    </row>
    <row r="5388" spans="5:41" x14ac:dyDescent="0.3">
      <c r="E5388" s="15"/>
      <c r="M5388" s="26"/>
      <c r="V5388" s="37"/>
      <c r="W5388" s="37"/>
      <c r="Z5388" s="29"/>
      <c r="AA5388" s="29"/>
      <c r="AB5388" s="29"/>
      <c r="AG5388" s="40"/>
      <c r="AH5388" s="40"/>
      <c r="AN5388" s="29"/>
      <c r="AO5388" s="29"/>
    </row>
    <row r="5389" spans="5:41" x14ac:dyDescent="0.3">
      <c r="E5389" s="15"/>
      <c r="M5389" s="26"/>
      <c r="V5389" s="37"/>
      <c r="W5389" s="37"/>
      <c r="Z5389" s="29"/>
      <c r="AA5389" s="29"/>
      <c r="AB5389" s="29"/>
      <c r="AG5389" s="40"/>
      <c r="AH5389" s="40"/>
      <c r="AN5389" s="29"/>
      <c r="AO5389" s="29"/>
    </row>
    <row r="5390" spans="5:41" x14ac:dyDescent="0.3">
      <c r="E5390" s="15"/>
      <c r="M5390" s="26"/>
      <c r="V5390" s="37"/>
      <c r="W5390" s="37"/>
      <c r="Z5390" s="29"/>
      <c r="AA5390" s="29"/>
      <c r="AB5390" s="29"/>
      <c r="AG5390" s="40"/>
      <c r="AH5390" s="40"/>
      <c r="AN5390" s="29"/>
      <c r="AO5390" s="29"/>
    </row>
    <row r="5391" spans="5:41" x14ac:dyDescent="0.3">
      <c r="E5391" s="15"/>
      <c r="M5391" s="26"/>
      <c r="V5391" s="37"/>
      <c r="W5391" s="37"/>
      <c r="Z5391" s="29"/>
      <c r="AA5391" s="29"/>
      <c r="AB5391" s="29"/>
      <c r="AG5391" s="40"/>
      <c r="AH5391" s="40"/>
      <c r="AN5391" s="29"/>
      <c r="AO5391" s="29"/>
    </row>
    <row r="5392" spans="5:41" x14ac:dyDescent="0.3">
      <c r="E5392" s="15"/>
      <c r="M5392" s="26"/>
      <c r="V5392" s="37"/>
      <c r="W5392" s="37"/>
      <c r="Z5392" s="29"/>
      <c r="AA5392" s="29"/>
      <c r="AB5392" s="29"/>
      <c r="AG5392" s="40"/>
      <c r="AH5392" s="40"/>
      <c r="AN5392" s="29"/>
      <c r="AO5392" s="29"/>
    </row>
    <row r="5393" spans="5:41" x14ac:dyDescent="0.3">
      <c r="E5393" s="15"/>
      <c r="M5393" s="26"/>
      <c r="V5393" s="37"/>
      <c r="W5393" s="37"/>
      <c r="Z5393" s="29"/>
      <c r="AA5393" s="29"/>
      <c r="AB5393" s="29"/>
      <c r="AG5393" s="40"/>
      <c r="AH5393" s="40"/>
      <c r="AN5393" s="29"/>
      <c r="AO5393" s="29"/>
    </row>
    <row r="5394" spans="5:41" x14ac:dyDescent="0.3">
      <c r="E5394" s="15"/>
      <c r="M5394" s="26"/>
      <c r="V5394" s="37"/>
      <c r="W5394" s="37"/>
      <c r="Z5394" s="29"/>
      <c r="AA5394" s="29"/>
      <c r="AB5394" s="29"/>
      <c r="AG5394" s="40"/>
      <c r="AH5394" s="40"/>
      <c r="AN5394" s="29"/>
      <c r="AO5394" s="29"/>
    </row>
    <row r="5395" spans="5:41" x14ac:dyDescent="0.3">
      <c r="E5395" s="15"/>
      <c r="M5395" s="26"/>
      <c r="V5395" s="37"/>
      <c r="W5395" s="37"/>
      <c r="Z5395" s="29"/>
      <c r="AA5395" s="29"/>
      <c r="AB5395" s="29"/>
      <c r="AG5395" s="40"/>
      <c r="AH5395" s="40"/>
      <c r="AN5395" s="29"/>
      <c r="AO5395" s="29"/>
    </row>
    <row r="5396" spans="5:41" x14ac:dyDescent="0.3">
      <c r="E5396" s="15"/>
      <c r="M5396" s="26"/>
      <c r="V5396" s="37"/>
      <c r="W5396" s="37"/>
      <c r="Z5396" s="29"/>
      <c r="AA5396" s="29"/>
      <c r="AB5396" s="29"/>
      <c r="AG5396" s="40"/>
      <c r="AH5396" s="40"/>
      <c r="AN5396" s="29"/>
      <c r="AO5396" s="29"/>
    </row>
    <row r="5397" spans="5:41" x14ac:dyDescent="0.3">
      <c r="E5397" s="15"/>
      <c r="M5397" s="26"/>
      <c r="V5397" s="37"/>
      <c r="W5397" s="37"/>
      <c r="Z5397" s="29"/>
      <c r="AA5397" s="29"/>
      <c r="AB5397" s="29"/>
      <c r="AG5397" s="40"/>
      <c r="AH5397" s="40"/>
      <c r="AN5397" s="29"/>
      <c r="AO5397" s="29"/>
    </row>
    <row r="5398" spans="5:41" x14ac:dyDescent="0.3">
      <c r="E5398" s="15"/>
      <c r="M5398" s="26"/>
      <c r="V5398" s="37"/>
      <c r="W5398" s="37"/>
      <c r="Z5398" s="29"/>
      <c r="AA5398" s="29"/>
      <c r="AB5398" s="29"/>
      <c r="AG5398" s="40"/>
      <c r="AH5398" s="40"/>
      <c r="AN5398" s="29"/>
      <c r="AO5398" s="29"/>
    </row>
    <row r="5399" spans="5:41" x14ac:dyDescent="0.3">
      <c r="E5399" s="15"/>
      <c r="M5399" s="26"/>
      <c r="V5399" s="37"/>
      <c r="W5399" s="37"/>
      <c r="Z5399" s="29"/>
      <c r="AA5399" s="29"/>
      <c r="AB5399" s="29"/>
      <c r="AG5399" s="40"/>
      <c r="AH5399" s="40"/>
      <c r="AN5399" s="29"/>
      <c r="AO5399" s="29"/>
    </row>
    <row r="5400" spans="5:41" x14ac:dyDescent="0.3">
      <c r="E5400" s="15"/>
      <c r="M5400" s="26"/>
      <c r="V5400" s="37"/>
      <c r="W5400" s="37"/>
      <c r="Z5400" s="29"/>
      <c r="AA5400" s="29"/>
      <c r="AB5400" s="29"/>
      <c r="AG5400" s="40"/>
      <c r="AH5400" s="40"/>
      <c r="AN5400" s="29"/>
      <c r="AO5400" s="29"/>
    </row>
    <row r="5401" spans="5:41" x14ac:dyDescent="0.3">
      <c r="E5401" s="15"/>
      <c r="M5401" s="26"/>
      <c r="V5401" s="37"/>
      <c r="W5401" s="37"/>
      <c r="Z5401" s="29"/>
      <c r="AA5401" s="29"/>
      <c r="AB5401" s="29"/>
      <c r="AG5401" s="40"/>
      <c r="AH5401" s="40"/>
      <c r="AN5401" s="29"/>
      <c r="AO5401" s="29"/>
    </row>
    <row r="5402" spans="5:41" x14ac:dyDescent="0.3">
      <c r="E5402" s="15"/>
      <c r="M5402" s="26"/>
      <c r="V5402" s="37"/>
      <c r="W5402" s="37"/>
      <c r="Z5402" s="29"/>
      <c r="AA5402" s="29"/>
      <c r="AB5402" s="29"/>
      <c r="AG5402" s="40"/>
      <c r="AH5402" s="40"/>
      <c r="AN5402" s="29"/>
      <c r="AO5402" s="29"/>
    </row>
    <row r="5403" spans="5:41" x14ac:dyDescent="0.3">
      <c r="E5403" s="15"/>
      <c r="M5403" s="26"/>
      <c r="V5403" s="37"/>
      <c r="W5403" s="37"/>
      <c r="Z5403" s="29"/>
      <c r="AA5403" s="29"/>
      <c r="AB5403" s="29"/>
      <c r="AG5403" s="40"/>
      <c r="AH5403" s="40"/>
      <c r="AN5403" s="29"/>
      <c r="AO5403" s="29"/>
    </row>
    <row r="5404" spans="5:41" x14ac:dyDescent="0.3">
      <c r="E5404" s="15"/>
      <c r="M5404" s="26"/>
      <c r="V5404" s="37"/>
      <c r="W5404" s="37"/>
      <c r="Z5404" s="29"/>
      <c r="AA5404" s="29"/>
      <c r="AB5404" s="29"/>
      <c r="AG5404" s="40"/>
      <c r="AH5404" s="40"/>
      <c r="AN5404" s="29"/>
      <c r="AO5404" s="29"/>
    </row>
    <row r="5405" spans="5:41" x14ac:dyDescent="0.3">
      <c r="E5405" s="15"/>
      <c r="M5405" s="26"/>
      <c r="V5405" s="37"/>
      <c r="W5405" s="37"/>
      <c r="Z5405" s="29"/>
      <c r="AA5405" s="29"/>
      <c r="AB5405" s="29"/>
      <c r="AG5405" s="40"/>
      <c r="AH5405" s="40"/>
      <c r="AN5405" s="29"/>
      <c r="AO5405" s="29"/>
    </row>
    <row r="5406" spans="5:41" x14ac:dyDescent="0.3">
      <c r="E5406" s="15"/>
      <c r="M5406" s="26"/>
      <c r="V5406" s="37"/>
      <c r="W5406" s="37"/>
      <c r="Z5406" s="29"/>
      <c r="AA5406" s="29"/>
      <c r="AB5406" s="29"/>
      <c r="AG5406" s="40"/>
      <c r="AH5406" s="40"/>
      <c r="AN5406" s="29"/>
      <c r="AO5406" s="29"/>
    </row>
    <row r="5407" spans="5:41" x14ac:dyDescent="0.3">
      <c r="E5407" s="15"/>
      <c r="M5407" s="26"/>
      <c r="V5407" s="37"/>
      <c r="W5407" s="37"/>
      <c r="Z5407" s="29"/>
      <c r="AA5407" s="29"/>
      <c r="AB5407" s="29"/>
      <c r="AG5407" s="40"/>
      <c r="AH5407" s="40"/>
      <c r="AN5407" s="29"/>
      <c r="AO5407" s="29"/>
    </row>
    <row r="5408" spans="5:41" x14ac:dyDescent="0.3">
      <c r="E5408" s="15"/>
      <c r="M5408" s="26"/>
      <c r="V5408" s="37"/>
      <c r="W5408" s="37"/>
      <c r="Z5408" s="29"/>
      <c r="AA5408" s="29"/>
      <c r="AB5408" s="29"/>
      <c r="AG5408" s="40"/>
      <c r="AH5408" s="40"/>
      <c r="AN5408" s="29"/>
      <c r="AO5408" s="29"/>
    </row>
    <row r="5409" spans="5:41" x14ac:dyDescent="0.3">
      <c r="E5409" s="15"/>
      <c r="M5409" s="26"/>
      <c r="V5409" s="37"/>
      <c r="W5409" s="37"/>
      <c r="Z5409" s="29"/>
      <c r="AA5409" s="29"/>
      <c r="AB5409" s="29"/>
      <c r="AG5409" s="40"/>
      <c r="AH5409" s="40"/>
      <c r="AN5409" s="29"/>
      <c r="AO5409" s="29"/>
    </row>
    <row r="5410" spans="5:41" x14ac:dyDescent="0.3">
      <c r="E5410" s="15"/>
      <c r="M5410" s="26"/>
      <c r="V5410" s="37"/>
      <c r="W5410" s="37"/>
      <c r="Z5410" s="29"/>
      <c r="AA5410" s="29"/>
      <c r="AB5410" s="29"/>
      <c r="AG5410" s="40"/>
      <c r="AH5410" s="40"/>
      <c r="AN5410" s="29"/>
      <c r="AO5410" s="29"/>
    </row>
    <row r="5411" spans="5:41" x14ac:dyDescent="0.3">
      <c r="E5411" s="15"/>
      <c r="M5411" s="26"/>
      <c r="V5411" s="37"/>
      <c r="W5411" s="37"/>
      <c r="Z5411" s="29"/>
      <c r="AA5411" s="29"/>
      <c r="AB5411" s="29"/>
      <c r="AG5411" s="40"/>
      <c r="AH5411" s="40"/>
      <c r="AN5411" s="29"/>
      <c r="AO5411" s="29"/>
    </row>
    <row r="5412" spans="5:41" x14ac:dyDescent="0.3">
      <c r="E5412" s="15"/>
      <c r="M5412" s="26"/>
      <c r="V5412" s="37"/>
      <c r="W5412" s="37"/>
      <c r="Z5412" s="29"/>
      <c r="AA5412" s="29"/>
      <c r="AB5412" s="29"/>
      <c r="AG5412" s="40"/>
      <c r="AH5412" s="40"/>
      <c r="AN5412" s="29"/>
      <c r="AO5412" s="29"/>
    </row>
    <row r="5413" spans="5:41" x14ac:dyDescent="0.3">
      <c r="E5413" s="15"/>
      <c r="M5413" s="26"/>
      <c r="V5413" s="37"/>
      <c r="W5413" s="37"/>
      <c r="Z5413" s="29"/>
      <c r="AA5413" s="29"/>
      <c r="AB5413" s="29"/>
      <c r="AG5413" s="40"/>
      <c r="AH5413" s="40"/>
      <c r="AN5413" s="29"/>
      <c r="AO5413" s="29"/>
    </row>
    <row r="5414" spans="5:41" x14ac:dyDescent="0.3">
      <c r="E5414" s="15"/>
      <c r="M5414" s="26"/>
      <c r="V5414" s="37"/>
      <c r="W5414" s="37"/>
      <c r="Z5414" s="29"/>
      <c r="AA5414" s="29"/>
      <c r="AB5414" s="29"/>
      <c r="AG5414" s="40"/>
      <c r="AH5414" s="40"/>
      <c r="AN5414" s="29"/>
      <c r="AO5414" s="29"/>
    </row>
    <row r="5415" spans="5:41" x14ac:dyDescent="0.3">
      <c r="E5415" s="15"/>
      <c r="M5415" s="26"/>
      <c r="V5415" s="37"/>
      <c r="W5415" s="37"/>
      <c r="Z5415" s="29"/>
      <c r="AA5415" s="29"/>
      <c r="AB5415" s="29"/>
      <c r="AG5415" s="40"/>
      <c r="AH5415" s="40"/>
      <c r="AN5415" s="29"/>
      <c r="AO5415" s="29"/>
    </row>
    <row r="5416" spans="5:41" x14ac:dyDescent="0.3">
      <c r="E5416" s="15"/>
      <c r="M5416" s="26"/>
      <c r="V5416" s="37"/>
      <c r="W5416" s="37"/>
      <c r="Z5416" s="29"/>
      <c r="AA5416" s="29"/>
      <c r="AB5416" s="29"/>
      <c r="AG5416" s="40"/>
      <c r="AH5416" s="40"/>
      <c r="AN5416" s="29"/>
      <c r="AO5416" s="29"/>
    </row>
    <row r="5417" spans="5:41" x14ac:dyDescent="0.3">
      <c r="E5417" s="15"/>
      <c r="M5417" s="26"/>
      <c r="V5417" s="37"/>
      <c r="W5417" s="37"/>
      <c r="Z5417" s="29"/>
      <c r="AA5417" s="29"/>
      <c r="AB5417" s="29"/>
      <c r="AG5417" s="40"/>
      <c r="AH5417" s="40"/>
      <c r="AN5417" s="29"/>
      <c r="AO5417" s="29"/>
    </row>
    <row r="5418" spans="5:41" x14ac:dyDescent="0.3">
      <c r="E5418" s="15"/>
      <c r="M5418" s="26"/>
      <c r="V5418" s="37"/>
      <c r="W5418" s="37"/>
      <c r="Z5418" s="29"/>
      <c r="AA5418" s="29"/>
      <c r="AB5418" s="29"/>
      <c r="AG5418" s="40"/>
      <c r="AH5418" s="40"/>
      <c r="AN5418" s="29"/>
      <c r="AO5418" s="29"/>
    </row>
    <row r="5419" spans="5:41" x14ac:dyDescent="0.3">
      <c r="E5419" s="15"/>
      <c r="M5419" s="26"/>
      <c r="V5419" s="37"/>
      <c r="W5419" s="37"/>
      <c r="Z5419" s="29"/>
      <c r="AA5419" s="29"/>
      <c r="AB5419" s="29"/>
      <c r="AG5419" s="40"/>
      <c r="AH5419" s="40"/>
      <c r="AN5419" s="29"/>
      <c r="AO5419" s="29"/>
    </row>
    <row r="5420" spans="5:41" x14ac:dyDescent="0.3">
      <c r="E5420" s="15"/>
      <c r="M5420" s="26"/>
      <c r="V5420" s="37"/>
      <c r="W5420" s="37"/>
      <c r="Z5420" s="29"/>
      <c r="AA5420" s="29"/>
      <c r="AB5420" s="29"/>
      <c r="AG5420" s="40"/>
      <c r="AH5420" s="40"/>
      <c r="AN5420" s="29"/>
      <c r="AO5420" s="29"/>
    </row>
    <row r="5421" spans="5:41" x14ac:dyDescent="0.3">
      <c r="E5421" s="15"/>
      <c r="M5421" s="26"/>
      <c r="V5421" s="37"/>
      <c r="W5421" s="37"/>
      <c r="Z5421" s="29"/>
      <c r="AA5421" s="29"/>
      <c r="AB5421" s="29"/>
      <c r="AG5421" s="40"/>
      <c r="AH5421" s="40"/>
      <c r="AN5421" s="29"/>
      <c r="AO5421" s="29"/>
    </row>
    <row r="5422" spans="5:41" x14ac:dyDescent="0.3">
      <c r="E5422" s="15"/>
      <c r="M5422" s="26"/>
      <c r="V5422" s="37"/>
      <c r="W5422" s="37"/>
      <c r="Z5422" s="29"/>
      <c r="AA5422" s="29"/>
      <c r="AB5422" s="29"/>
      <c r="AG5422" s="40"/>
      <c r="AH5422" s="40"/>
      <c r="AN5422" s="29"/>
      <c r="AO5422" s="29"/>
    </row>
    <row r="5423" spans="5:41" x14ac:dyDescent="0.3">
      <c r="E5423" s="15"/>
      <c r="M5423" s="26"/>
      <c r="V5423" s="37"/>
      <c r="W5423" s="37"/>
      <c r="Z5423" s="29"/>
      <c r="AA5423" s="29"/>
      <c r="AB5423" s="29"/>
      <c r="AG5423" s="40"/>
      <c r="AH5423" s="40"/>
      <c r="AN5423" s="29"/>
      <c r="AO5423" s="29"/>
    </row>
    <row r="5424" spans="5:41" x14ac:dyDescent="0.3">
      <c r="E5424" s="15"/>
      <c r="M5424" s="26"/>
      <c r="V5424" s="37"/>
      <c r="W5424" s="37"/>
      <c r="Z5424" s="29"/>
      <c r="AA5424" s="29"/>
      <c r="AB5424" s="29"/>
      <c r="AG5424" s="40"/>
      <c r="AH5424" s="40"/>
      <c r="AN5424" s="29"/>
      <c r="AO5424" s="29"/>
    </row>
    <row r="5425" spans="5:41" x14ac:dyDescent="0.3">
      <c r="E5425" s="15"/>
      <c r="M5425" s="26"/>
      <c r="V5425" s="37"/>
      <c r="W5425" s="37"/>
      <c r="Z5425" s="29"/>
      <c r="AA5425" s="29"/>
      <c r="AB5425" s="29"/>
      <c r="AG5425" s="40"/>
      <c r="AH5425" s="40"/>
      <c r="AN5425" s="29"/>
      <c r="AO5425" s="29"/>
    </row>
    <row r="5426" spans="5:41" x14ac:dyDescent="0.3">
      <c r="E5426" s="15"/>
      <c r="M5426" s="26"/>
      <c r="V5426" s="37"/>
      <c r="W5426" s="37"/>
      <c r="Z5426" s="29"/>
      <c r="AA5426" s="29"/>
      <c r="AB5426" s="29"/>
      <c r="AG5426" s="40"/>
      <c r="AH5426" s="40"/>
      <c r="AN5426" s="29"/>
      <c r="AO5426" s="29"/>
    </row>
    <row r="5427" spans="5:41" x14ac:dyDescent="0.3">
      <c r="E5427" s="15"/>
      <c r="M5427" s="26"/>
      <c r="V5427" s="37"/>
      <c r="W5427" s="37"/>
      <c r="Z5427" s="29"/>
      <c r="AA5427" s="29"/>
      <c r="AB5427" s="29"/>
      <c r="AG5427" s="40"/>
      <c r="AH5427" s="40"/>
      <c r="AN5427" s="29"/>
      <c r="AO5427" s="29"/>
    </row>
    <row r="5428" spans="5:41" x14ac:dyDescent="0.3">
      <c r="E5428" s="15"/>
      <c r="M5428" s="26"/>
      <c r="V5428" s="37"/>
      <c r="W5428" s="37"/>
      <c r="Z5428" s="29"/>
      <c r="AA5428" s="29"/>
      <c r="AB5428" s="29"/>
      <c r="AG5428" s="40"/>
      <c r="AH5428" s="40"/>
      <c r="AN5428" s="29"/>
      <c r="AO5428" s="29"/>
    </row>
    <row r="5429" spans="5:41" x14ac:dyDescent="0.3">
      <c r="E5429" s="15"/>
      <c r="M5429" s="26"/>
      <c r="V5429" s="37"/>
      <c r="W5429" s="37"/>
      <c r="Z5429" s="29"/>
      <c r="AA5429" s="29"/>
      <c r="AB5429" s="29"/>
      <c r="AG5429" s="40"/>
      <c r="AH5429" s="40"/>
      <c r="AN5429" s="29"/>
      <c r="AO5429" s="29"/>
    </row>
    <row r="5430" spans="5:41" x14ac:dyDescent="0.3">
      <c r="E5430" s="15"/>
      <c r="M5430" s="26"/>
      <c r="V5430" s="37"/>
      <c r="W5430" s="37"/>
      <c r="Z5430" s="29"/>
      <c r="AA5430" s="29"/>
      <c r="AB5430" s="29"/>
      <c r="AG5430" s="40"/>
      <c r="AH5430" s="40"/>
      <c r="AN5430" s="29"/>
      <c r="AO5430" s="29"/>
    </row>
    <row r="5431" spans="5:41" x14ac:dyDescent="0.3">
      <c r="E5431" s="15"/>
      <c r="M5431" s="26"/>
      <c r="V5431" s="37"/>
      <c r="W5431" s="37"/>
      <c r="Z5431" s="29"/>
      <c r="AA5431" s="29"/>
      <c r="AB5431" s="29"/>
      <c r="AG5431" s="40"/>
      <c r="AH5431" s="40"/>
      <c r="AN5431" s="29"/>
      <c r="AO5431" s="29"/>
    </row>
    <row r="5432" spans="5:41" x14ac:dyDescent="0.3">
      <c r="E5432" s="15"/>
      <c r="M5432" s="26"/>
      <c r="V5432" s="37"/>
      <c r="W5432" s="37"/>
      <c r="Z5432" s="29"/>
      <c r="AA5432" s="29"/>
      <c r="AB5432" s="29"/>
      <c r="AG5432" s="40"/>
      <c r="AH5432" s="40"/>
      <c r="AN5432" s="29"/>
      <c r="AO5432" s="29"/>
    </row>
    <row r="5433" spans="5:41" x14ac:dyDescent="0.3">
      <c r="E5433" s="15"/>
      <c r="M5433" s="26"/>
      <c r="V5433" s="37"/>
      <c r="W5433" s="37"/>
      <c r="Z5433" s="29"/>
      <c r="AA5433" s="29"/>
      <c r="AB5433" s="29"/>
      <c r="AG5433" s="40"/>
      <c r="AH5433" s="40"/>
      <c r="AN5433" s="29"/>
      <c r="AO5433" s="29"/>
    </row>
    <row r="5434" spans="5:41" x14ac:dyDescent="0.3">
      <c r="E5434" s="15"/>
      <c r="M5434" s="26"/>
      <c r="V5434" s="37"/>
      <c r="W5434" s="37"/>
      <c r="Z5434" s="29"/>
      <c r="AA5434" s="29"/>
      <c r="AB5434" s="29"/>
      <c r="AG5434" s="40"/>
      <c r="AH5434" s="40"/>
      <c r="AN5434" s="29"/>
      <c r="AO5434" s="29"/>
    </row>
    <row r="5435" spans="5:41" x14ac:dyDescent="0.3">
      <c r="E5435" s="15"/>
      <c r="M5435" s="26"/>
      <c r="V5435" s="37"/>
      <c r="W5435" s="37"/>
      <c r="Z5435" s="29"/>
      <c r="AA5435" s="29"/>
      <c r="AB5435" s="29"/>
      <c r="AG5435" s="40"/>
      <c r="AH5435" s="40"/>
      <c r="AN5435" s="29"/>
      <c r="AO5435" s="29"/>
    </row>
    <row r="5436" spans="5:41" x14ac:dyDescent="0.3">
      <c r="E5436" s="15"/>
      <c r="M5436" s="26"/>
      <c r="V5436" s="37"/>
      <c r="W5436" s="37"/>
      <c r="Z5436" s="29"/>
      <c r="AA5436" s="29"/>
      <c r="AB5436" s="29"/>
      <c r="AG5436" s="40"/>
      <c r="AH5436" s="40"/>
      <c r="AN5436" s="29"/>
      <c r="AO5436" s="29"/>
    </row>
    <row r="5437" spans="5:41" x14ac:dyDescent="0.3">
      <c r="E5437" s="15"/>
      <c r="M5437" s="26"/>
      <c r="V5437" s="37"/>
      <c r="W5437" s="37"/>
      <c r="Z5437" s="29"/>
      <c r="AA5437" s="29"/>
      <c r="AB5437" s="29"/>
      <c r="AG5437" s="40"/>
      <c r="AH5437" s="40"/>
      <c r="AN5437" s="29"/>
      <c r="AO5437" s="29"/>
    </row>
    <row r="5438" spans="5:41" x14ac:dyDescent="0.3">
      <c r="E5438" s="15"/>
      <c r="M5438" s="26"/>
      <c r="V5438" s="37"/>
      <c r="W5438" s="37"/>
      <c r="Z5438" s="29"/>
      <c r="AA5438" s="29"/>
      <c r="AB5438" s="29"/>
      <c r="AG5438" s="40"/>
      <c r="AH5438" s="40"/>
      <c r="AN5438" s="29"/>
      <c r="AO5438" s="29"/>
    </row>
    <row r="5439" spans="5:41" x14ac:dyDescent="0.3">
      <c r="E5439" s="15"/>
      <c r="M5439" s="26"/>
      <c r="V5439" s="37"/>
      <c r="W5439" s="37"/>
      <c r="Z5439" s="29"/>
      <c r="AA5439" s="29"/>
      <c r="AB5439" s="29"/>
      <c r="AG5439" s="40"/>
      <c r="AH5439" s="40"/>
      <c r="AN5439" s="29"/>
      <c r="AO5439" s="29"/>
    </row>
    <row r="5440" spans="5:41" x14ac:dyDescent="0.3">
      <c r="E5440" s="15"/>
      <c r="M5440" s="26"/>
      <c r="V5440" s="37"/>
      <c r="W5440" s="37"/>
      <c r="Z5440" s="29"/>
      <c r="AA5440" s="29"/>
      <c r="AB5440" s="29"/>
      <c r="AG5440" s="40"/>
      <c r="AH5440" s="40"/>
      <c r="AN5440" s="29"/>
      <c r="AO5440" s="29"/>
    </row>
    <row r="5441" spans="5:41" x14ac:dyDescent="0.3">
      <c r="E5441" s="15"/>
      <c r="M5441" s="26"/>
      <c r="V5441" s="37"/>
      <c r="W5441" s="37"/>
      <c r="Z5441" s="29"/>
      <c r="AA5441" s="29"/>
      <c r="AB5441" s="29"/>
      <c r="AG5441" s="40"/>
      <c r="AH5441" s="40"/>
      <c r="AN5441" s="29"/>
      <c r="AO5441" s="29"/>
    </row>
    <row r="5442" spans="5:41" x14ac:dyDescent="0.3">
      <c r="E5442" s="15"/>
      <c r="M5442" s="26"/>
      <c r="V5442" s="37"/>
      <c r="W5442" s="37"/>
      <c r="Z5442" s="29"/>
      <c r="AA5442" s="29"/>
      <c r="AB5442" s="29"/>
      <c r="AG5442" s="40"/>
      <c r="AH5442" s="40"/>
      <c r="AN5442" s="29"/>
      <c r="AO5442" s="29"/>
    </row>
    <row r="5443" spans="5:41" x14ac:dyDescent="0.3">
      <c r="E5443" s="15"/>
      <c r="M5443" s="26"/>
      <c r="V5443" s="37"/>
      <c r="W5443" s="37"/>
      <c r="Z5443" s="29"/>
      <c r="AA5443" s="29"/>
      <c r="AB5443" s="29"/>
      <c r="AG5443" s="40"/>
      <c r="AH5443" s="40"/>
      <c r="AN5443" s="29"/>
      <c r="AO5443" s="29"/>
    </row>
    <row r="5444" spans="5:41" x14ac:dyDescent="0.3">
      <c r="E5444" s="15"/>
      <c r="M5444" s="26"/>
      <c r="V5444" s="37"/>
      <c r="W5444" s="37"/>
      <c r="Z5444" s="29"/>
      <c r="AA5444" s="29"/>
      <c r="AB5444" s="29"/>
      <c r="AG5444" s="40"/>
      <c r="AH5444" s="40"/>
      <c r="AN5444" s="29"/>
      <c r="AO5444" s="29"/>
    </row>
    <row r="5445" spans="5:41" x14ac:dyDescent="0.3">
      <c r="E5445" s="15"/>
      <c r="M5445" s="26"/>
      <c r="V5445" s="37"/>
      <c r="W5445" s="37"/>
      <c r="Z5445" s="29"/>
      <c r="AA5445" s="29"/>
      <c r="AB5445" s="29"/>
      <c r="AG5445" s="40"/>
      <c r="AH5445" s="40"/>
      <c r="AN5445" s="29"/>
      <c r="AO5445" s="29"/>
    </row>
    <row r="5446" spans="5:41" x14ac:dyDescent="0.3">
      <c r="E5446" s="15"/>
      <c r="M5446" s="26"/>
      <c r="V5446" s="37"/>
      <c r="W5446" s="37"/>
      <c r="Z5446" s="29"/>
      <c r="AA5446" s="29"/>
      <c r="AB5446" s="29"/>
      <c r="AG5446" s="40"/>
      <c r="AH5446" s="40"/>
      <c r="AN5446" s="29"/>
      <c r="AO5446" s="29"/>
    </row>
    <row r="5447" spans="5:41" x14ac:dyDescent="0.3">
      <c r="E5447" s="15"/>
      <c r="M5447" s="26"/>
      <c r="V5447" s="37"/>
      <c r="W5447" s="37"/>
      <c r="Z5447" s="29"/>
      <c r="AA5447" s="29"/>
      <c r="AB5447" s="29"/>
      <c r="AG5447" s="40"/>
      <c r="AH5447" s="40"/>
      <c r="AN5447" s="29"/>
      <c r="AO5447" s="29"/>
    </row>
    <row r="5448" spans="5:41" x14ac:dyDescent="0.3">
      <c r="E5448" s="15"/>
      <c r="M5448" s="26"/>
      <c r="V5448" s="37"/>
      <c r="W5448" s="37"/>
      <c r="Z5448" s="29"/>
      <c r="AA5448" s="29"/>
      <c r="AB5448" s="29"/>
      <c r="AG5448" s="40"/>
      <c r="AH5448" s="40"/>
      <c r="AN5448" s="29"/>
      <c r="AO5448" s="29"/>
    </row>
    <row r="5449" spans="5:41" x14ac:dyDescent="0.3">
      <c r="E5449" s="15"/>
      <c r="M5449" s="26"/>
      <c r="V5449" s="37"/>
      <c r="W5449" s="37"/>
      <c r="Z5449" s="29"/>
      <c r="AA5449" s="29"/>
      <c r="AB5449" s="29"/>
      <c r="AG5449" s="40"/>
      <c r="AH5449" s="40"/>
      <c r="AN5449" s="29"/>
      <c r="AO5449" s="29"/>
    </row>
    <row r="5450" spans="5:41" x14ac:dyDescent="0.3">
      <c r="E5450" s="15"/>
      <c r="M5450" s="26"/>
      <c r="V5450" s="37"/>
      <c r="W5450" s="37"/>
      <c r="Z5450" s="29"/>
      <c r="AA5450" s="29"/>
      <c r="AB5450" s="29"/>
      <c r="AG5450" s="40"/>
      <c r="AH5450" s="40"/>
      <c r="AN5450" s="29"/>
      <c r="AO5450" s="29"/>
    </row>
    <row r="5451" spans="5:41" x14ac:dyDescent="0.3">
      <c r="E5451" s="15"/>
      <c r="M5451" s="26"/>
      <c r="V5451" s="37"/>
      <c r="W5451" s="37"/>
      <c r="Z5451" s="29"/>
      <c r="AA5451" s="29"/>
      <c r="AB5451" s="29"/>
      <c r="AG5451" s="40"/>
      <c r="AH5451" s="40"/>
      <c r="AN5451" s="29"/>
      <c r="AO5451" s="29"/>
    </row>
    <row r="5452" spans="5:41" x14ac:dyDescent="0.3">
      <c r="E5452" s="15"/>
      <c r="M5452" s="26"/>
      <c r="V5452" s="37"/>
      <c r="W5452" s="37"/>
      <c r="Z5452" s="29"/>
      <c r="AA5452" s="29"/>
      <c r="AB5452" s="29"/>
      <c r="AG5452" s="40"/>
      <c r="AH5452" s="40"/>
      <c r="AN5452" s="29"/>
      <c r="AO5452" s="29"/>
    </row>
    <row r="5453" spans="5:41" x14ac:dyDescent="0.3">
      <c r="E5453" s="15"/>
      <c r="M5453" s="26"/>
      <c r="V5453" s="37"/>
      <c r="W5453" s="37"/>
      <c r="Z5453" s="29"/>
      <c r="AA5453" s="29"/>
      <c r="AB5453" s="29"/>
      <c r="AG5453" s="40"/>
      <c r="AH5453" s="40"/>
      <c r="AN5453" s="29"/>
      <c r="AO5453" s="29"/>
    </row>
    <row r="5454" spans="5:41" x14ac:dyDescent="0.3">
      <c r="E5454" s="15"/>
      <c r="M5454" s="26"/>
      <c r="V5454" s="37"/>
      <c r="W5454" s="37"/>
      <c r="Z5454" s="29"/>
      <c r="AA5454" s="29"/>
      <c r="AB5454" s="29"/>
      <c r="AG5454" s="40"/>
      <c r="AH5454" s="40"/>
      <c r="AN5454" s="29"/>
      <c r="AO5454" s="29"/>
    </row>
    <row r="5455" spans="5:41" x14ac:dyDescent="0.3">
      <c r="E5455" s="15"/>
      <c r="M5455" s="26"/>
      <c r="V5455" s="37"/>
      <c r="W5455" s="37"/>
      <c r="Z5455" s="29"/>
      <c r="AA5455" s="29"/>
      <c r="AB5455" s="29"/>
      <c r="AG5455" s="40"/>
      <c r="AH5455" s="40"/>
      <c r="AN5455" s="29"/>
      <c r="AO5455" s="29"/>
    </row>
    <row r="5456" spans="5:41" x14ac:dyDescent="0.3">
      <c r="E5456" s="15"/>
      <c r="M5456" s="26"/>
      <c r="V5456" s="37"/>
      <c r="W5456" s="37"/>
      <c r="Z5456" s="29"/>
      <c r="AA5456" s="29"/>
      <c r="AB5456" s="29"/>
      <c r="AG5456" s="40"/>
      <c r="AH5456" s="40"/>
      <c r="AN5456" s="29"/>
      <c r="AO5456" s="29"/>
    </row>
    <row r="5457" spans="5:41" x14ac:dyDescent="0.3">
      <c r="E5457" s="15"/>
      <c r="M5457" s="26"/>
      <c r="V5457" s="37"/>
      <c r="W5457" s="37"/>
      <c r="Z5457" s="29"/>
      <c r="AA5457" s="29"/>
      <c r="AB5457" s="29"/>
      <c r="AG5457" s="40"/>
      <c r="AH5457" s="40"/>
      <c r="AN5457" s="29"/>
      <c r="AO5457" s="29"/>
    </row>
    <row r="5458" spans="5:41" x14ac:dyDescent="0.3">
      <c r="E5458" s="15"/>
      <c r="M5458" s="26"/>
      <c r="V5458" s="37"/>
      <c r="W5458" s="37"/>
      <c r="Z5458" s="29"/>
      <c r="AA5458" s="29"/>
      <c r="AB5458" s="29"/>
      <c r="AG5458" s="40"/>
      <c r="AH5458" s="40"/>
      <c r="AN5458" s="29"/>
      <c r="AO5458" s="29"/>
    </row>
    <row r="5459" spans="5:41" x14ac:dyDescent="0.3">
      <c r="E5459" s="15"/>
      <c r="M5459" s="26"/>
      <c r="V5459" s="37"/>
      <c r="W5459" s="37"/>
      <c r="Z5459" s="29"/>
      <c r="AA5459" s="29"/>
      <c r="AB5459" s="29"/>
      <c r="AG5459" s="40"/>
      <c r="AH5459" s="40"/>
      <c r="AN5459" s="29"/>
      <c r="AO5459" s="29"/>
    </row>
    <row r="5460" spans="5:41" x14ac:dyDescent="0.3">
      <c r="E5460" s="15"/>
      <c r="M5460" s="26"/>
      <c r="V5460" s="37"/>
      <c r="W5460" s="37"/>
      <c r="Z5460" s="29"/>
      <c r="AA5460" s="29"/>
      <c r="AB5460" s="29"/>
      <c r="AG5460" s="40"/>
      <c r="AH5460" s="40"/>
      <c r="AN5460" s="29"/>
      <c r="AO5460" s="29"/>
    </row>
    <row r="5461" spans="5:41" x14ac:dyDescent="0.3">
      <c r="E5461" s="15"/>
      <c r="M5461" s="26"/>
      <c r="V5461" s="37"/>
      <c r="W5461" s="37"/>
      <c r="Z5461" s="29"/>
      <c r="AA5461" s="29"/>
      <c r="AB5461" s="29"/>
      <c r="AG5461" s="40"/>
      <c r="AH5461" s="40"/>
      <c r="AN5461" s="29"/>
      <c r="AO5461" s="29"/>
    </row>
    <row r="5462" spans="5:41" x14ac:dyDescent="0.3">
      <c r="E5462" s="15"/>
      <c r="M5462" s="26"/>
      <c r="V5462" s="37"/>
      <c r="W5462" s="37"/>
      <c r="Z5462" s="29"/>
      <c r="AA5462" s="29"/>
      <c r="AB5462" s="29"/>
      <c r="AG5462" s="40"/>
      <c r="AH5462" s="40"/>
      <c r="AN5462" s="29"/>
      <c r="AO5462" s="29"/>
    </row>
    <row r="5463" spans="5:41" x14ac:dyDescent="0.3">
      <c r="E5463" s="15"/>
      <c r="M5463" s="26"/>
      <c r="V5463" s="37"/>
      <c r="W5463" s="37"/>
      <c r="Z5463" s="29"/>
      <c r="AA5463" s="29"/>
      <c r="AB5463" s="29"/>
      <c r="AG5463" s="40"/>
      <c r="AH5463" s="40"/>
      <c r="AN5463" s="29"/>
      <c r="AO5463" s="29"/>
    </row>
    <row r="5464" spans="5:41" x14ac:dyDescent="0.3">
      <c r="E5464" s="15"/>
      <c r="M5464" s="26"/>
      <c r="V5464" s="37"/>
      <c r="W5464" s="37"/>
      <c r="Z5464" s="29"/>
      <c r="AA5464" s="29"/>
      <c r="AB5464" s="29"/>
      <c r="AG5464" s="40"/>
      <c r="AH5464" s="40"/>
      <c r="AN5464" s="29"/>
      <c r="AO5464" s="29"/>
    </row>
    <row r="5465" spans="5:41" x14ac:dyDescent="0.3">
      <c r="E5465" s="15"/>
      <c r="M5465" s="26"/>
      <c r="V5465" s="37"/>
      <c r="W5465" s="37"/>
      <c r="Z5465" s="29"/>
      <c r="AA5465" s="29"/>
      <c r="AB5465" s="29"/>
      <c r="AG5465" s="40"/>
      <c r="AH5465" s="40"/>
      <c r="AN5465" s="29"/>
      <c r="AO5465" s="29"/>
    </row>
    <row r="5466" spans="5:41" x14ac:dyDescent="0.3">
      <c r="E5466" s="15"/>
      <c r="M5466" s="26"/>
      <c r="V5466" s="37"/>
      <c r="W5466" s="37"/>
      <c r="Z5466" s="29"/>
      <c r="AA5466" s="29"/>
      <c r="AB5466" s="29"/>
      <c r="AG5466" s="40"/>
      <c r="AH5466" s="40"/>
      <c r="AN5466" s="29"/>
      <c r="AO5466" s="29"/>
    </row>
    <row r="5467" spans="5:41" x14ac:dyDescent="0.3">
      <c r="E5467" s="15"/>
      <c r="M5467" s="26"/>
      <c r="V5467" s="37"/>
      <c r="W5467" s="37"/>
      <c r="Z5467" s="29"/>
      <c r="AA5467" s="29"/>
      <c r="AB5467" s="29"/>
      <c r="AG5467" s="40"/>
      <c r="AH5467" s="40"/>
      <c r="AN5467" s="29"/>
      <c r="AO5467" s="29"/>
    </row>
    <row r="5468" spans="5:41" x14ac:dyDescent="0.3">
      <c r="E5468" s="15"/>
      <c r="M5468" s="26"/>
      <c r="V5468" s="37"/>
      <c r="W5468" s="37"/>
      <c r="Z5468" s="29"/>
      <c r="AA5468" s="29"/>
      <c r="AB5468" s="29"/>
      <c r="AG5468" s="40"/>
      <c r="AH5468" s="40"/>
      <c r="AN5468" s="29"/>
      <c r="AO5468" s="29"/>
    </row>
    <row r="5469" spans="5:41" x14ac:dyDescent="0.3">
      <c r="E5469" s="15"/>
      <c r="M5469" s="26"/>
      <c r="V5469" s="37"/>
      <c r="W5469" s="37"/>
      <c r="Z5469" s="29"/>
      <c r="AA5469" s="29"/>
      <c r="AB5469" s="29"/>
      <c r="AG5469" s="40"/>
      <c r="AH5469" s="40"/>
      <c r="AN5469" s="29"/>
      <c r="AO5469" s="29"/>
    </row>
    <row r="5470" spans="5:41" x14ac:dyDescent="0.3">
      <c r="E5470" s="15"/>
      <c r="M5470" s="26"/>
      <c r="V5470" s="37"/>
      <c r="W5470" s="37"/>
      <c r="Z5470" s="29"/>
      <c r="AA5470" s="29"/>
      <c r="AB5470" s="29"/>
      <c r="AG5470" s="40"/>
      <c r="AH5470" s="40"/>
      <c r="AN5470" s="29"/>
      <c r="AO5470" s="29"/>
    </row>
    <row r="5471" spans="5:41" x14ac:dyDescent="0.3">
      <c r="E5471" s="15"/>
      <c r="M5471" s="26"/>
      <c r="V5471" s="37"/>
      <c r="W5471" s="37"/>
      <c r="Z5471" s="29"/>
      <c r="AA5471" s="29"/>
      <c r="AB5471" s="29"/>
      <c r="AG5471" s="40"/>
      <c r="AH5471" s="40"/>
      <c r="AN5471" s="29"/>
      <c r="AO5471" s="29"/>
    </row>
    <row r="5472" spans="5:41" x14ac:dyDescent="0.3">
      <c r="E5472" s="15"/>
      <c r="M5472" s="26"/>
      <c r="V5472" s="37"/>
      <c r="W5472" s="37"/>
      <c r="Z5472" s="29"/>
      <c r="AA5472" s="29"/>
      <c r="AB5472" s="29"/>
      <c r="AG5472" s="40"/>
      <c r="AH5472" s="40"/>
      <c r="AN5472" s="29"/>
      <c r="AO5472" s="29"/>
    </row>
    <row r="5473" spans="5:41" x14ac:dyDescent="0.3">
      <c r="E5473" s="15"/>
      <c r="M5473" s="26"/>
      <c r="V5473" s="37"/>
      <c r="W5473" s="37"/>
      <c r="Z5473" s="29"/>
      <c r="AA5473" s="29"/>
      <c r="AB5473" s="29"/>
      <c r="AG5473" s="40"/>
      <c r="AH5473" s="40"/>
      <c r="AN5473" s="29"/>
      <c r="AO5473" s="29"/>
    </row>
    <row r="5474" spans="5:41" x14ac:dyDescent="0.3">
      <c r="E5474" s="15"/>
      <c r="M5474" s="26"/>
      <c r="V5474" s="37"/>
      <c r="W5474" s="37"/>
      <c r="Z5474" s="29"/>
      <c r="AA5474" s="29"/>
      <c r="AB5474" s="29"/>
      <c r="AG5474" s="40"/>
      <c r="AH5474" s="40"/>
      <c r="AN5474" s="29"/>
      <c r="AO5474" s="29"/>
    </row>
    <row r="5475" spans="5:41" x14ac:dyDescent="0.3">
      <c r="E5475" s="15"/>
      <c r="M5475" s="26"/>
      <c r="V5475" s="37"/>
      <c r="W5475" s="37"/>
      <c r="Z5475" s="29"/>
      <c r="AA5475" s="29"/>
      <c r="AB5475" s="29"/>
      <c r="AG5475" s="40"/>
      <c r="AH5475" s="40"/>
      <c r="AN5475" s="29"/>
      <c r="AO5475" s="29"/>
    </row>
    <row r="5476" spans="5:41" x14ac:dyDescent="0.3">
      <c r="E5476" s="15"/>
      <c r="M5476" s="26"/>
      <c r="V5476" s="37"/>
      <c r="W5476" s="37"/>
      <c r="Z5476" s="29"/>
      <c r="AA5476" s="29"/>
      <c r="AB5476" s="29"/>
      <c r="AG5476" s="40"/>
      <c r="AH5476" s="40"/>
      <c r="AN5476" s="29"/>
      <c r="AO5476" s="29"/>
    </row>
    <row r="5477" spans="5:41" x14ac:dyDescent="0.3">
      <c r="E5477" s="15"/>
      <c r="M5477" s="26"/>
      <c r="V5477" s="37"/>
      <c r="W5477" s="37"/>
      <c r="Z5477" s="29"/>
      <c r="AA5477" s="29"/>
      <c r="AB5477" s="29"/>
      <c r="AG5477" s="40"/>
      <c r="AH5477" s="40"/>
      <c r="AN5477" s="29"/>
      <c r="AO5477" s="29"/>
    </row>
    <row r="5478" spans="5:41" x14ac:dyDescent="0.3">
      <c r="E5478" s="15"/>
      <c r="M5478" s="26"/>
      <c r="V5478" s="37"/>
      <c r="W5478" s="37"/>
      <c r="Z5478" s="29"/>
      <c r="AA5478" s="29"/>
      <c r="AB5478" s="29"/>
      <c r="AG5478" s="40"/>
      <c r="AH5478" s="40"/>
      <c r="AN5478" s="29"/>
      <c r="AO5478" s="29"/>
    </row>
    <row r="5479" spans="5:41" x14ac:dyDescent="0.3">
      <c r="E5479" s="15"/>
      <c r="M5479" s="26"/>
      <c r="V5479" s="37"/>
      <c r="W5479" s="37"/>
      <c r="Z5479" s="29"/>
      <c r="AA5479" s="29"/>
      <c r="AB5479" s="29"/>
      <c r="AG5479" s="40"/>
      <c r="AH5479" s="40"/>
      <c r="AN5479" s="29"/>
      <c r="AO5479" s="29"/>
    </row>
    <row r="5480" spans="5:41" x14ac:dyDescent="0.3">
      <c r="E5480" s="15"/>
      <c r="M5480" s="26"/>
      <c r="V5480" s="37"/>
      <c r="W5480" s="37"/>
      <c r="Z5480" s="29"/>
      <c r="AA5480" s="29"/>
      <c r="AB5480" s="29"/>
      <c r="AG5480" s="40"/>
      <c r="AH5480" s="40"/>
      <c r="AN5480" s="29"/>
      <c r="AO5480" s="29"/>
    </row>
    <row r="5481" spans="5:41" x14ac:dyDescent="0.3">
      <c r="E5481" s="15"/>
      <c r="M5481" s="26"/>
      <c r="V5481" s="37"/>
      <c r="W5481" s="37"/>
      <c r="Z5481" s="29"/>
      <c r="AA5481" s="29"/>
      <c r="AB5481" s="29"/>
      <c r="AG5481" s="40"/>
      <c r="AH5481" s="40"/>
      <c r="AN5481" s="29"/>
      <c r="AO5481" s="29"/>
    </row>
    <row r="5482" spans="5:41" x14ac:dyDescent="0.3">
      <c r="E5482" s="15"/>
      <c r="M5482" s="26"/>
      <c r="V5482" s="37"/>
      <c r="W5482" s="37"/>
      <c r="Z5482" s="29"/>
      <c r="AA5482" s="29"/>
      <c r="AB5482" s="29"/>
      <c r="AG5482" s="40"/>
      <c r="AH5482" s="40"/>
      <c r="AN5482" s="29"/>
      <c r="AO5482" s="29"/>
    </row>
    <row r="5483" spans="5:41" x14ac:dyDescent="0.3">
      <c r="E5483" s="15"/>
      <c r="M5483" s="26"/>
      <c r="V5483" s="37"/>
      <c r="W5483" s="37"/>
      <c r="Z5483" s="29"/>
      <c r="AA5483" s="29"/>
      <c r="AB5483" s="29"/>
      <c r="AG5483" s="40"/>
      <c r="AH5483" s="40"/>
      <c r="AN5483" s="29"/>
      <c r="AO5483" s="29"/>
    </row>
    <row r="5484" spans="5:41" x14ac:dyDescent="0.3">
      <c r="E5484" s="15"/>
      <c r="M5484" s="26"/>
      <c r="V5484" s="37"/>
      <c r="W5484" s="37"/>
      <c r="Z5484" s="29"/>
      <c r="AA5484" s="29"/>
      <c r="AB5484" s="29"/>
      <c r="AG5484" s="40"/>
      <c r="AH5484" s="40"/>
      <c r="AN5484" s="29"/>
      <c r="AO5484" s="29"/>
    </row>
    <row r="5485" spans="5:41" x14ac:dyDescent="0.3">
      <c r="E5485" s="15"/>
      <c r="M5485" s="26"/>
      <c r="V5485" s="37"/>
      <c r="W5485" s="37"/>
      <c r="Z5485" s="29"/>
      <c r="AA5485" s="29"/>
      <c r="AB5485" s="29"/>
      <c r="AG5485" s="40"/>
      <c r="AH5485" s="40"/>
      <c r="AN5485" s="29"/>
      <c r="AO5485" s="29"/>
    </row>
    <row r="5486" spans="5:41" x14ac:dyDescent="0.3">
      <c r="E5486" s="15"/>
      <c r="M5486" s="26"/>
      <c r="V5486" s="37"/>
      <c r="W5486" s="37"/>
      <c r="Z5486" s="29"/>
      <c r="AA5486" s="29"/>
      <c r="AB5486" s="29"/>
      <c r="AG5486" s="40"/>
      <c r="AH5486" s="40"/>
      <c r="AN5486" s="29"/>
      <c r="AO5486" s="29"/>
    </row>
    <row r="5487" spans="5:41" x14ac:dyDescent="0.3">
      <c r="E5487" s="15"/>
      <c r="M5487" s="26"/>
      <c r="V5487" s="37"/>
      <c r="W5487" s="37"/>
      <c r="Z5487" s="29"/>
      <c r="AA5487" s="29"/>
      <c r="AB5487" s="29"/>
      <c r="AG5487" s="40"/>
      <c r="AH5487" s="40"/>
      <c r="AN5487" s="29"/>
      <c r="AO5487" s="29"/>
    </row>
    <row r="5488" spans="5:41" x14ac:dyDescent="0.3">
      <c r="E5488" s="15"/>
      <c r="M5488" s="26"/>
      <c r="V5488" s="37"/>
      <c r="W5488" s="37"/>
      <c r="Z5488" s="29"/>
      <c r="AA5488" s="29"/>
      <c r="AB5488" s="29"/>
      <c r="AG5488" s="40"/>
      <c r="AH5488" s="40"/>
      <c r="AN5488" s="29"/>
      <c r="AO5488" s="29"/>
    </row>
    <row r="5489" spans="5:41" x14ac:dyDescent="0.3">
      <c r="E5489" s="15"/>
      <c r="M5489" s="26"/>
      <c r="V5489" s="37"/>
      <c r="W5489" s="37"/>
      <c r="Z5489" s="29"/>
      <c r="AA5489" s="29"/>
      <c r="AB5489" s="29"/>
      <c r="AG5489" s="40"/>
      <c r="AH5489" s="40"/>
      <c r="AN5489" s="29"/>
      <c r="AO5489" s="29"/>
    </row>
    <row r="5490" spans="5:41" x14ac:dyDescent="0.3">
      <c r="E5490" s="15"/>
      <c r="M5490" s="26"/>
      <c r="V5490" s="37"/>
      <c r="W5490" s="37"/>
      <c r="Z5490" s="29"/>
      <c r="AA5490" s="29"/>
      <c r="AB5490" s="29"/>
      <c r="AG5490" s="40"/>
      <c r="AH5490" s="40"/>
      <c r="AN5490" s="29"/>
      <c r="AO5490" s="29"/>
    </row>
    <row r="5491" spans="5:41" x14ac:dyDescent="0.3">
      <c r="E5491" s="15"/>
      <c r="M5491" s="26"/>
      <c r="V5491" s="37"/>
      <c r="W5491" s="37"/>
      <c r="Z5491" s="29"/>
      <c r="AA5491" s="29"/>
      <c r="AB5491" s="29"/>
      <c r="AG5491" s="40"/>
      <c r="AH5491" s="40"/>
      <c r="AN5491" s="29"/>
      <c r="AO5491" s="29"/>
    </row>
    <row r="5492" spans="5:41" x14ac:dyDescent="0.3">
      <c r="E5492" s="15"/>
      <c r="M5492" s="26"/>
      <c r="V5492" s="37"/>
      <c r="W5492" s="37"/>
      <c r="Z5492" s="29"/>
      <c r="AA5492" s="29"/>
      <c r="AB5492" s="29"/>
      <c r="AG5492" s="40"/>
      <c r="AH5492" s="40"/>
      <c r="AN5492" s="29"/>
      <c r="AO5492" s="29"/>
    </row>
    <row r="5493" spans="5:41" x14ac:dyDescent="0.3">
      <c r="E5493" s="15"/>
      <c r="M5493" s="26"/>
      <c r="V5493" s="37"/>
      <c r="W5493" s="37"/>
      <c r="Z5493" s="29"/>
      <c r="AA5493" s="29"/>
      <c r="AB5493" s="29"/>
      <c r="AG5493" s="40"/>
      <c r="AH5493" s="40"/>
      <c r="AN5493" s="29"/>
      <c r="AO5493" s="29"/>
    </row>
    <row r="5494" spans="5:41" x14ac:dyDescent="0.3">
      <c r="E5494" s="15"/>
      <c r="M5494" s="26"/>
      <c r="V5494" s="37"/>
      <c r="W5494" s="37"/>
      <c r="Z5494" s="29"/>
      <c r="AA5494" s="29"/>
      <c r="AB5494" s="29"/>
      <c r="AG5494" s="40"/>
      <c r="AH5494" s="40"/>
      <c r="AN5494" s="29"/>
      <c r="AO5494" s="29"/>
    </row>
    <row r="5495" spans="5:41" x14ac:dyDescent="0.3">
      <c r="E5495" s="15"/>
      <c r="M5495" s="26"/>
      <c r="V5495" s="37"/>
      <c r="W5495" s="37"/>
      <c r="Z5495" s="29"/>
      <c r="AA5495" s="29"/>
      <c r="AB5495" s="29"/>
      <c r="AG5495" s="40"/>
      <c r="AH5495" s="40"/>
      <c r="AN5495" s="29"/>
      <c r="AO5495" s="29"/>
    </row>
    <row r="5496" spans="5:41" x14ac:dyDescent="0.3">
      <c r="E5496" s="15"/>
      <c r="M5496" s="26"/>
      <c r="V5496" s="37"/>
      <c r="W5496" s="37"/>
      <c r="Z5496" s="29"/>
      <c r="AA5496" s="29"/>
      <c r="AB5496" s="29"/>
      <c r="AG5496" s="40"/>
      <c r="AH5496" s="40"/>
      <c r="AN5496" s="29"/>
      <c r="AO5496" s="29"/>
    </row>
    <row r="5497" spans="5:41" x14ac:dyDescent="0.3">
      <c r="E5497" s="15"/>
      <c r="M5497" s="26"/>
      <c r="V5497" s="37"/>
      <c r="W5497" s="37"/>
      <c r="Z5497" s="29"/>
      <c r="AA5497" s="29"/>
      <c r="AB5497" s="29"/>
      <c r="AG5497" s="40"/>
      <c r="AH5497" s="40"/>
      <c r="AN5497" s="29"/>
      <c r="AO5497" s="29"/>
    </row>
    <row r="5498" spans="5:41" x14ac:dyDescent="0.3">
      <c r="E5498" s="15"/>
      <c r="M5498" s="26"/>
      <c r="V5498" s="37"/>
      <c r="W5498" s="37"/>
      <c r="Z5498" s="29"/>
      <c r="AA5498" s="29"/>
      <c r="AB5498" s="29"/>
      <c r="AG5498" s="40"/>
      <c r="AH5498" s="40"/>
      <c r="AN5498" s="29"/>
      <c r="AO5498" s="29"/>
    </row>
    <row r="5499" spans="5:41" x14ac:dyDescent="0.3">
      <c r="E5499" s="15"/>
      <c r="M5499" s="26"/>
      <c r="V5499" s="37"/>
      <c r="W5499" s="37"/>
      <c r="Z5499" s="29"/>
      <c r="AA5499" s="29"/>
      <c r="AB5499" s="29"/>
      <c r="AG5499" s="40"/>
      <c r="AH5499" s="40"/>
      <c r="AN5499" s="29"/>
      <c r="AO5499" s="29"/>
    </row>
    <row r="5500" spans="5:41" x14ac:dyDescent="0.3">
      <c r="E5500" s="15"/>
      <c r="M5500" s="26"/>
      <c r="V5500" s="37"/>
      <c r="W5500" s="37"/>
      <c r="Z5500" s="29"/>
      <c r="AA5500" s="29"/>
      <c r="AB5500" s="29"/>
      <c r="AG5500" s="40"/>
      <c r="AH5500" s="40"/>
      <c r="AN5500" s="29"/>
      <c r="AO5500" s="29"/>
    </row>
    <row r="5501" spans="5:41" x14ac:dyDescent="0.3">
      <c r="E5501" s="15"/>
      <c r="M5501" s="26"/>
      <c r="V5501" s="37"/>
      <c r="W5501" s="37"/>
      <c r="Z5501" s="29"/>
      <c r="AA5501" s="29"/>
      <c r="AB5501" s="29"/>
      <c r="AG5501" s="40"/>
      <c r="AH5501" s="40"/>
      <c r="AN5501" s="29"/>
      <c r="AO5501" s="29"/>
    </row>
    <row r="5502" spans="5:41" x14ac:dyDescent="0.3">
      <c r="E5502" s="15"/>
      <c r="M5502" s="26"/>
      <c r="V5502" s="37"/>
      <c r="W5502" s="37"/>
      <c r="Z5502" s="29"/>
      <c r="AA5502" s="29"/>
      <c r="AB5502" s="29"/>
      <c r="AG5502" s="40"/>
      <c r="AH5502" s="40"/>
      <c r="AN5502" s="29"/>
      <c r="AO5502" s="29"/>
    </row>
    <row r="5503" spans="5:41" x14ac:dyDescent="0.3">
      <c r="E5503" s="15"/>
      <c r="M5503" s="26"/>
      <c r="V5503" s="37"/>
      <c r="W5503" s="37"/>
      <c r="Z5503" s="29"/>
      <c r="AA5503" s="29"/>
      <c r="AB5503" s="29"/>
      <c r="AG5503" s="40"/>
      <c r="AH5503" s="40"/>
      <c r="AN5503" s="29"/>
      <c r="AO5503" s="29"/>
    </row>
    <row r="5504" spans="5:41" x14ac:dyDescent="0.3">
      <c r="E5504" s="15"/>
      <c r="M5504" s="26"/>
      <c r="V5504" s="37"/>
      <c r="W5504" s="37"/>
      <c r="Z5504" s="29"/>
      <c r="AA5504" s="29"/>
      <c r="AB5504" s="29"/>
      <c r="AG5504" s="40"/>
      <c r="AH5504" s="40"/>
      <c r="AN5504" s="29"/>
      <c r="AO5504" s="29"/>
    </row>
    <row r="5505" spans="5:41" x14ac:dyDescent="0.3">
      <c r="E5505" s="15"/>
      <c r="M5505" s="26"/>
      <c r="V5505" s="37"/>
      <c r="W5505" s="37"/>
      <c r="Z5505" s="29"/>
      <c r="AA5505" s="29"/>
      <c r="AB5505" s="29"/>
      <c r="AG5505" s="40"/>
      <c r="AH5505" s="40"/>
      <c r="AN5505" s="29"/>
      <c r="AO5505" s="29"/>
    </row>
    <row r="5506" spans="5:41" x14ac:dyDescent="0.3">
      <c r="E5506" s="15"/>
      <c r="M5506" s="26"/>
      <c r="V5506" s="37"/>
      <c r="W5506" s="37"/>
      <c r="Z5506" s="29"/>
      <c r="AA5506" s="29"/>
      <c r="AB5506" s="29"/>
      <c r="AG5506" s="40"/>
      <c r="AH5506" s="40"/>
      <c r="AN5506" s="29"/>
      <c r="AO5506" s="29"/>
    </row>
    <row r="5507" spans="5:41" x14ac:dyDescent="0.3">
      <c r="E5507" s="15"/>
      <c r="M5507" s="26"/>
      <c r="V5507" s="37"/>
      <c r="W5507" s="37"/>
      <c r="Z5507" s="29"/>
      <c r="AA5507" s="29"/>
      <c r="AB5507" s="29"/>
      <c r="AG5507" s="40"/>
      <c r="AH5507" s="40"/>
      <c r="AN5507" s="29"/>
      <c r="AO5507" s="29"/>
    </row>
    <row r="5508" spans="5:41" x14ac:dyDescent="0.3">
      <c r="E5508" s="15"/>
      <c r="M5508" s="26"/>
      <c r="V5508" s="37"/>
      <c r="W5508" s="37"/>
      <c r="Z5508" s="29"/>
      <c r="AA5508" s="29"/>
      <c r="AB5508" s="29"/>
      <c r="AG5508" s="40"/>
      <c r="AH5508" s="40"/>
      <c r="AN5508" s="29"/>
      <c r="AO5508" s="29"/>
    </row>
    <row r="5509" spans="5:41" x14ac:dyDescent="0.3">
      <c r="E5509" s="15"/>
      <c r="M5509" s="26"/>
      <c r="V5509" s="37"/>
      <c r="W5509" s="37"/>
      <c r="Z5509" s="29"/>
      <c r="AA5509" s="29"/>
      <c r="AB5509" s="29"/>
      <c r="AG5509" s="40"/>
      <c r="AH5509" s="40"/>
      <c r="AN5509" s="29"/>
      <c r="AO5509" s="29"/>
    </row>
    <row r="5510" spans="5:41" x14ac:dyDescent="0.3">
      <c r="E5510" s="15"/>
      <c r="M5510" s="26"/>
      <c r="V5510" s="37"/>
      <c r="W5510" s="37"/>
      <c r="Z5510" s="29"/>
      <c r="AA5510" s="29"/>
      <c r="AB5510" s="29"/>
      <c r="AG5510" s="40"/>
      <c r="AH5510" s="40"/>
      <c r="AN5510" s="29"/>
      <c r="AO5510" s="29"/>
    </row>
    <row r="5511" spans="5:41" x14ac:dyDescent="0.3">
      <c r="E5511" s="15"/>
      <c r="M5511" s="26"/>
      <c r="V5511" s="37"/>
      <c r="W5511" s="37"/>
      <c r="Z5511" s="29"/>
      <c r="AA5511" s="29"/>
      <c r="AB5511" s="29"/>
      <c r="AG5511" s="40"/>
      <c r="AH5511" s="40"/>
      <c r="AN5511" s="29"/>
      <c r="AO5511" s="29"/>
    </row>
    <row r="5512" spans="5:41" x14ac:dyDescent="0.3">
      <c r="E5512" s="15"/>
      <c r="M5512" s="26"/>
      <c r="V5512" s="37"/>
      <c r="W5512" s="37"/>
      <c r="Z5512" s="29"/>
      <c r="AA5512" s="29"/>
      <c r="AB5512" s="29"/>
      <c r="AG5512" s="40"/>
      <c r="AH5512" s="40"/>
      <c r="AN5512" s="29"/>
      <c r="AO5512" s="29"/>
    </row>
    <row r="5513" spans="5:41" x14ac:dyDescent="0.3">
      <c r="E5513" s="15"/>
      <c r="M5513" s="26"/>
      <c r="V5513" s="37"/>
      <c r="W5513" s="37"/>
      <c r="Z5513" s="29"/>
      <c r="AA5513" s="29"/>
      <c r="AB5513" s="29"/>
      <c r="AG5513" s="40"/>
      <c r="AH5513" s="40"/>
      <c r="AN5513" s="29"/>
      <c r="AO5513" s="29"/>
    </row>
    <row r="5514" spans="5:41" x14ac:dyDescent="0.3">
      <c r="E5514" s="15"/>
      <c r="M5514" s="26"/>
      <c r="V5514" s="37"/>
      <c r="W5514" s="37"/>
      <c r="Z5514" s="29"/>
      <c r="AA5514" s="29"/>
      <c r="AB5514" s="29"/>
      <c r="AG5514" s="40"/>
      <c r="AH5514" s="40"/>
      <c r="AN5514" s="29"/>
      <c r="AO5514" s="29"/>
    </row>
    <row r="5515" spans="5:41" x14ac:dyDescent="0.3">
      <c r="E5515" s="15"/>
      <c r="M5515" s="26"/>
      <c r="V5515" s="37"/>
      <c r="W5515" s="37"/>
      <c r="Z5515" s="29"/>
      <c r="AA5515" s="29"/>
      <c r="AB5515" s="29"/>
      <c r="AG5515" s="40"/>
      <c r="AH5515" s="40"/>
      <c r="AN5515" s="29"/>
      <c r="AO5515" s="29"/>
    </row>
    <row r="5516" spans="5:41" x14ac:dyDescent="0.3">
      <c r="E5516" s="15"/>
      <c r="M5516" s="26"/>
      <c r="V5516" s="37"/>
      <c r="W5516" s="37"/>
      <c r="Z5516" s="29"/>
      <c r="AA5516" s="29"/>
      <c r="AB5516" s="29"/>
      <c r="AG5516" s="40"/>
      <c r="AH5516" s="40"/>
      <c r="AN5516" s="29"/>
      <c r="AO5516" s="29"/>
    </row>
    <row r="5517" spans="5:41" x14ac:dyDescent="0.3">
      <c r="E5517" s="15"/>
      <c r="M5517" s="26"/>
      <c r="V5517" s="37"/>
      <c r="W5517" s="37"/>
      <c r="Z5517" s="29"/>
      <c r="AA5517" s="29"/>
      <c r="AB5517" s="29"/>
      <c r="AG5517" s="40"/>
      <c r="AH5517" s="40"/>
      <c r="AN5517" s="29"/>
      <c r="AO5517" s="29"/>
    </row>
    <row r="5518" spans="5:41" x14ac:dyDescent="0.3">
      <c r="E5518" s="15"/>
      <c r="M5518" s="26"/>
      <c r="V5518" s="37"/>
      <c r="W5518" s="37"/>
      <c r="Z5518" s="29"/>
      <c r="AA5518" s="29"/>
      <c r="AB5518" s="29"/>
      <c r="AG5518" s="40"/>
      <c r="AH5518" s="40"/>
      <c r="AN5518" s="29"/>
      <c r="AO5518" s="29"/>
    </row>
    <row r="5519" spans="5:41" x14ac:dyDescent="0.3">
      <c r="E5519" s="15"/>
      <c r="M5519" s="26"/>
      <c r="V5519" s="37"/>
      <c r="W5519" s="37"/>
      <c r="Z5519" s="29"/>
      <c r="AA5519" s="29"/>
      <c r="AB5519" s="29"/>
      <c r="AG5519" s="40"/>
      <c r="AH5519" s="40"/>
      <c r="AN5519" s="29"/>
      <c r="AO5519" s="29"/>
    </row>
    <row r="5520" spans="5:41" x14ac:dyDescent="0.3">
      <c r="E5520" s="15"/>
      <c r="M5520" s="26"/>
      <c r="V5520" s="37"/>
      <c r="W5520" s="37"/>
      <c r="Z5520" s="29"/>
      <c r="AA5520" s="29"/>
      <c r="AB5520" s="29"/>
      <c r="AG5520" s="40"/>
      <c r="AH5520" s="40"/>
      <c r="AN5520" s="29"/>
      <c r="AO5520" s="29"/>
    </row>
    <row r="5521" spans="5:41" x14ac:dyDescent="0.3">
      <c r="E5521" s="15"/>
      <c r="M5521" s="26"/>
      <c r="V5521" s="37"/>
      <c r="W5521" s="37"/>
      <c r="Z5521" s="29"/>
      <c r="AA5521" s="29"/>
      <c r="AB5521" s="29"/>
      <c r="AG5521" s="40"/>
      <c r="AH5521" s="40"/>
      <c r="AN5521" s="29"/>
      <c r="AO5521" s="29"/>
    </row>
    <row r="5522" spans="5:41" x14ac:dyDescent="0.3">
      <c r="E5522" s="15"/>
      <c r="M5522" s="26"/>
      <c r="V5522" s="37"/>
      <c r="W5522" s="37"/>
      <c r="Z5522" s="29"/>
      <c r="AA5522" s="29"/>
      <c r="AB5522" s="29"/>
      <c r="AG5522" s="40"/>
      <c r="AH5522" s="40"/>
      <c r="AN5522" s="29"/>
      <c r="AO5522" s="29"/>
    </row>
    <row r="5523" spans="5:41" x14ac:dyDescent="0.3">
      <c r="E5523" s="15"/>
      <c r="M5523" s="26"/>
      <c r="V5523" s="37"/>
      <c r="W5523" s="37"/>
      <c r="Z5523" s="29"/>
      <c r="AA5523" s="29"/>
      <c r="AB5523" s="29"/>
      <c r="AG5523" s="40"/>
      <c r="AH5523" s="40"/>
      <c r="AN5523" s="29"/>
      <c r="AO5523" s="29"/>
    </row>
    <row r="5524" spans="5:41" x14ac:dyDescent="0.3">
      <c r="E5524" s="15"/>
      <c r="M5524" s="26"/>
      <c r="V5524" s="37"/>
      <c r="W5524" s="37"/>
      <c r="Z5524" s="29"/>
      <c r="AA5524" s="29"/>
      <c r="AB5524" s="29"/>
      <c r="AG5524" s="40"/>
      <c r="AH5524" s="40"/>
      <c r="AN5524" s="29"/>
      <c r="AO5524" s="29"/>
    </row>
    <row r="5525" spans="5:41" x14ac:dyDescent="0.3">
      <c r="E5525" s="15"/>
      <c r="M5525" s="26"/>
      <c r="V5525" s="37"/>
      <c r="W5525" s="37"/>
      <c r="Z5525" s="29"/>
      <c r="AA5525" s="29"/>
      <c r="AB5525" s="29"/>
      <c r="AG5525" s="40"/>
      <c r="AH5525" s="40"/>
      <c r="AN5525" s="29"/>
      <c r="AO5525" s="29"/>
    </row>
    <row r="5526" spans="5:41" x14ac:dyDescent="0.3">
      <c r="E5526" s="15"/>
      <c r="M5526" s="26"/>
      <c r="V5526" s="37"/>
      <c r="W5526" s="37"/>
      <c r="Z5526" s="29"/>
      <c r="AA5526" s="29"/>
      <c r="AB5526" s="29"/>
      <c r="AG5526" s="40"/>
      <c r="AH5526" s="40"/>
      <c r="AN5526" s="29"/>
      <c r="AO5526" s="29"/>
    </row>
    <row r="5527" spans="5:41" x14ac:dyDescent="0.3">
      <c r="E5527" s="15"/>
      <c r="M5527" s="26"/>
      <c r="V5527" s="37"/>
      <c r="W5527" s="37"/>
      <c r="Z5527" s="29"/>
      <c r="AA5527" s="29"/>
      <c r="AB5527" s="29"/>
      <c r="AG5527" s="40"/>
      <c r="AH5527" s="40"/>
      <c r="AN5527" s="29"/>
      <c r="AO5527" s="29"/>
    </row>
    <row r="5528" spans="5:41" x14ac:dyDescent="0.3">
      <c r="E5528" s="15"/>
      <c r="M5528" s="26"/>
      <c r="V5528" s="37"/>
      <c r="W5528" s="37"/>
      <c r="Z5528" s="29"/>
      <c r="AA5528" s="29"/>
      <c r="AB5528" s="29"/>
      <c r="AG5528" s="40"/>
      <c r="AH5528" s="40"/>
      <c r="AN5528" s="29"/>
      <c r="AO5528" s="29"/>
    </row>
    <row r="5529" spans="5:41" x14ac:dyDescent="0.3">
      <c r="E5529" s="15"/>
      <c r="M5529" s="26"/>
      <c r="V5529" s="37"/>
      <c r="W5529" s="37"/>
      <c r="Z5529" s="29"/>
      <c r="AA5529" s="29"/>
      <c r="AB5529" s="29"/>
      <c r="AG5529" s="40"/>
      <c r="AH5529" s="40"/>
      <c r="AN5529" s="29"/>
      <c r="AO5529" s="29"/>
    </row>
    <row r="5530" spans="5:41" x14ac:dyDescent="0.3">
      <c r="E5530" s="15"/>
      <c r="M5530" s="26"/>
      <c r="V5530" s="37"/>
      <c r="W5530" s="37"/>
      <c r="Z5530" s="29"/>
      <c r="AA5530" s="29"/>
      <c r="AB5530" s="29"/>
      <c r="AG5530" s="40"/>
      <c r="AH5530" s="40"/>
      <c r="AN5530" s="29"/>
      <c r="AO5530" s="29"/>
    </row>
    <row r="5531" spans="5:41" x14ac:dyDescent="0.3">
      <c r="E5531" s="15"/>
      <c r="M5531" s="26"/>
      <c r="V5531" s="37"/>
      <c r="W5531" s="37"/>
      <c r="Z5531" s="29"/>
      <c r="AA5531" s="29"/>
      <c r="AB5531" s="29"/>
      <c r="AG5531" s="40"/>
      <c r="AH5531" s="40"/>
      <c r="AN5531" s="29"/>
      <c r="AO5531" s="29"/>
    </row>
    <row r="5532" spans="5:41" x14ac:dyDescent="0.3">
      <c r="E5532" s="15"/>
      <c r="M5532" s="26"/>
      <c r="V5532" s="37"/>
      <c r="W5532" s="37"/>
      <c r="Z5532" s="29"/>
      <c r="AA5532" s="29"/>
      <c r="AB5532" s="29"/>
      <c r="AG5532" s="40"/>
      <c r="AH5532" s="40"/>
      <c r="AN5532" s="29"/>
      <c r="AO5532" s="29"/>
    </row>
    <row r="5533" spans="5:41" x14ac:dyDescent="0.3">
      <c r="E5533" s="15"/>
      <c r="M5533" s="26"/>
      <c r="V5533" s="37"/>
      <c r="W5533" s="37"/>
      <c r="Z5533" s="29"/>
      <c r="AA5533" s="29"/>
      <c r="AB5533" s="29"/>
      <c r="AG5533" s="40"/>
      <c r="AH5533" s="40"/>
      <c r="AN5533" s="29"/>
      <c r="AO5533" s="29"/>
    </row>
    <row r="5534" spans="5:41" x14ac:dyDescent="0.3">
      <c r="E5534" s="15"/>
      <c r="M5534" s="26"/>
      <c r="V5534" s="37"/>
      <c r="W5534" s="37"/>
      <c r="Z5534" s="29"/>
      <c r="AA5534" s="29"/>
      <c r="AB5534" s="29"/>
      <c r="AG5534" s="40"/>
      <c r="AH5534" s="40"/>
      <c r="AN5534" s="29"/>
      <c r="AO5534" s="29"/>
    </row>
    <row r="5535" spans="5:41" x14ac:dyDescent="0.3">
      <c r="E5535" s="15"/>
      <c r="M5535" s="26"/>
      <c r="V5535" s="37"/>
      <c r="W5535" s="37"/>
      <c r="Z5535" s="29"/>
      <c r="AA5535" s="29"/>
      <c r="AB5535" s="29"/>
      <c r="AG5535" s="40"/>
      <c r="AH5535" s="40"/>
      <c r="AN5535" s="29"/>
      <c r="AO5535" s="29"/>
    </row>
    <row r="5536" spans="5:41" x14ac:dyDescent="0.3">
      <c r="E5536" s="15"/>
      <c r="M5536" s="26"/>
      <c r="V5536" s="37"/>
      <c r="W5536" s="37"/>
      <c r="Z5536" s="29"/>
      <c r="AA5536" s="29"/>
      <c r="AB5536" s="29"/>
      <c r="AG5536" s="40"/>
      <c r="AH5536" s="40"/>
      <c r="AN5536" s="29"/>
      <c r="AO5536" s="29"/>
    </row>
    <row r="5537" spans="5:41" x14ac:dyDescent="0.3">
      <c r="E5537" s="15"/>
      <c r="M5537" s="26"/>
      <c r="V5537" s="37"/>
      <c r="W5537" s="37"/>
      <c r="Z5537" s="29"/>
      <c r="AA5537" s="29"/>
      <c r="AB5537" s="29"/>
      <c r="AG5537" s="40"/>
      <c r="AH5537" s="40"/>
      <c r="AN5537" s="29"/>
      <c r="AO5537" s="29"/>
    </row>
    <row r="5538" spans="5:41" x14ac:dyDescent="0.3">
      <c r="E5538" s="15"/>
      <c r="M5538" s="26"/>
      <c r="V5538" s="37"/>
      <c r="W5538" s="37"/>
      <c r="Z5538" s="29"/>
      <c r="AA5538" s="29"/>
      <c r="AB5538" s="29"/>
      <c r="AG5538" s="40"/>
      <c r="AH5538" s="40"/>
      <c r="AN5538" s="29"/>
      <c r="AO5538" s="29"/>
    </row>
    <row r="5539" spans="5:41" x14ac:dyDescent="0.3">
      <c r="E5539" s="15"/>
      <c r="M5539" s="26"/>
      <c r="V5539" s="37"/>
      <c r="W5539" s="37"/>
      <c r="Z5539" s="29"/>
      <c r="AA5539" s="29"/>
      <c r="AB5539" s="29"/>
      <c r="AG5539" s="40"/>
      <c r="AH5539" s="40"/>
      <c r="AN5539" s="29"/>
      <c r="AO5539" s="29"/>
    </row>
    <row r="5540" spans="5:41" x14ac:dyDescent="0.3">
      <c r="E5540" s="15"/>
      <c r="M5540" s="26"/>
      <c r="V5540" s="37"/>
      <c r="W5540" s="37"/>
      <c r="Z5540" s="29"/>
      <c r="AA5540" s="29"/>
      <c r="AB5540" s="29"/>
      <c r="AG5540" s="40"/>
      <c r="AH5540" s="40"/>
      <c r="AN5540" s="29"/>
      <c r="AO5540" s="29"/>
    </row>
    <row r="5541" spans="5:41" x14ac:dyDescent="0.3">
      <c r="E5541" s="15"/>
      <c r="M5541" s="26"/>
      <c r="V5541" s="37"/>
      <c r="W5541" s="37"/>
      <c r="Z5541" s="29"/>
      <c r="AA5541" s="29"/>
      <c r="AB5541" s="29"/>
      <c r="AG5541" s="40"/>
      <c r="AH5541" s="40"/>
      <c r="AN5541" s="29"/>
      <c r="AO5541" s="29"/>
    </row>
    <row r="5542" spans="5:41" x14ac:dyDescent="0.3">
      <c r="E5542" s="15"/>
      <c r="M5542" s="26"/>
      <c r="V5542" s="37"/>
      <c r="W5542" s="37"/>
      <c r="Z5542" s="29"/>
      <c r="AA5542" s="29"/>
      <c r="AB5542" s="29"/>
      <c r="AG5542" s="40"/>
      <c r="AH5542" s="40"/>
      <c r="AN5542" s="29"/>
      <c r="AO5542" s="29"/>
    </row>
    <row r="5543" spans="5:41" x14ac:dyDescent="0.3">
      <c r="E5543" s="15"/>
      <c r="M5543" s="26"/>
      <c r="V5543" s="37"/>
      <c r="W5543" s="37"/>
      <c r="Z5543" s="29"/>
      <c r="AA5543" s="29"/>
      <c r="AB5543" s="29"/>
      <c r="AG5543" s="40"/>
      <c r="AH5543" s="40"/>
      <c r="AN5543" s="29"/>
      <c r="AO5543" s="29"/>
    </row>
    <row r="5544" spans="5:41" x14ac:dyDescent="0.3">
      <c r="E5544" s="15"/>
      <c r="M5544" s="26"/>
      <c r="V5544" s="37"/>
      <c r="W5544" s="37"/>
      <c r="Z5544" s="29"/>
      <c r="AA5544" s="29"/>
      <c r="AB5544" s="29"/>
      <c r="AG5544" s="40"/>
      <c r="AH5544" s="40"/>
      <c r="AN5544" s="29"/>
      <c r="AO5544" s="29"/>
    </row>
    <row r="5545" spans="5:41" x14ac:dyDescent="0.3">
      <c r="E5545" s="15"/>
      <c r="M5545" s="26"/>
      <c r="V5545" s="37"/>
      <c r="W5545" s="37"/>
      <c r="Z5545" s="29"/>
      <c r="AA5545" s="29"/>
      <c r="AB5545" s="29"/>
      <c r="AG5545" s="40"/>
      <c r="AH5545" s="40"/>
      <c r="AN5545" s="29"/>
      <c r="AO5545" s="29"/>
    </row>
    <row r="5546" spans="5:41" x14ac:dyDescent="0.3">
      <c r="E5546" s="15"/>
      <c r="M5546" s="26"/>
      <c r="V5546" s="37"/>
      <c r="W5546" s="37"/>
      <c r="Z5546" s="29"/>
      <c r="AA5546" s="29"/>
      <c r="AB5546" s="29"/>
      <c r="AG5546" s="40"/>
      <c r="AH5546" s="40"/>
      <c r="AN5546" s="29"/>
      <c r="AO5546" s="29"/>
    </row>
    <row r="5547" spans="5:41" x14ac:dyDescent="0.3">
      <c r="E5547" s="15"/>
      <c r="M5547" s="26"/>
      <c r="V5547" s="37"/>
      <c r="W5547" s="37"/>
      <c r="Z5547" s="29"/>
      <c r="AA5547" s="29"/>
      <c r="AB5547" s="29"/>
      <c r="AG5547" s="40"/>
      <c r="AH5547" s="40"/>
      <c r="AN5547" s="29"/>
      <c r="AO5547" s="29"/>
    </row>
    <row r="5548" spans="5:41" x14ac:dyDescent="0.3">
      <c r="E5548" s="15"/>
      <c r="M5548" s="26"/>
      <c r="V5548" s="37"/>
      <c r="W5548" s="37"/>
      <c r="Z5548" s="29"/>
      <c r="AA5548" s="29"/>
      <c r="AB5548" s="29"/>
      <c r="AG5548" s="40"/>
      <c r="AH5548" s="40"/>
      <c r="AN5548" s="29"/>
      <c r="AO5548" s="29"/>
    </row>
    <row r="5549" spans="5:41" x14ac:dyDescent="0.3">
      <c r="E5549" s="15"/>
      <c r="M5549" s="26"/>
      <c r="V5549" s="37"/>
      <c r="W5549" s="37"/>
      <c r="Z5549" s="29"/>
      <c r="AA5549" s="29"/>
      <c r="AB5549" s="29"/>
      <c r="AG5549" s="40"/>
      <c r="AH5549" s="40"/>
      <c r="AN5549" s="29"/>
      <c r="AO5549" s="29"/>
    </row>
    <row r="5550" spans="5:41" x14ac:dyDescent="0.3">
      <c r="E5550" s="15"/>
      <c r="M5550" s="26"/>
      <c r="V5550" s="37"/>
      <c r="W5550" s="37"/>
      <c r="Z5550" s="29"/>
      <c r="AA5550" s="29"/>
      <c r="AB5550" s="29"/>
      <c r="AG5550" s="40"/>
      <c r="AH5550" s="40"/>
      <c r="AN5550" s="29"/>
      <c r="AO5550" s="29"/>
    </row>
    <row r="5551" spans="5:41" x14ac:dyDescent="0.3">
      <c r="E5551" s="15"/>
      <c r="M5551" s="26"/>
      <c r="V5551" s="37"/>
      <c r="W5551" s="37"/>
      <c r="Z5551" s="29"/>
      <c r="AA5551" s="29"/>
      <c r="AB5551" s="29"/>
      <c r="AG5551" s="40"/>
      <c r="AH5551" s="40"/>
      <c r="AN5551" s="29"/>
      <c r="AO5551" s="29"/>
    </row>
    <row r="5552" spans="5:41" x14ac:dyDescent="0.3">
      <c r="E5552" s="15"/>
      <c r="M5552" s="26"/>
      <c r="V5552" s="37"/>
      <c r="W5552" s="37"/>
      <c r="Z5552" s="29"/>
      <c r="AA5552" s="29"/>
      <c r="AB5552" s="29"/>
      <c r="AG5552" s="40"/>
      <c r="AH5552" s="40"/>
      <c r="AN5552" s="29"/>
      <c r="AO5552" s="29"/>
    </row>
    <row r="5553" spans="5:41" x14ac:dyDescent="0.3">
      <c r="E5553" s="15"/>
      <c r="M5553" s="26"/>
      <c r="V5553" s="37"/>
      <c r="W5553" s="37"/>
      <c r="Z5553" s="29"/>
      <c r="AA5553" s="29"/>
      <c r="AB5553" s="29"/>
      <c r="AG5553" s="40"/>
      <c r="AH5553" s="40"/>
      <c r="AN5553" s="29"/>
      <c r="AO5553" s="29"/>
    </row>
    <row r="5554" spans="5:41" x14ac:dyDescent="0.3">
      <c r="E5554" s="15"/>
      <c r="M5554" s="26"/>
      <c r="V5554" s="37"/>
      <c r="W5554" s="37"/>
      <c r="Z5554" s="29"/>
      <c r="AA5554" s="29"/>
      <c r="AB5554" s="29"/>
      <c r="AG5554" s="40"/>
      <c r="AH5554" s="40"/>
      <c r="AN5554" s="29"/>
      <c r="AO5554" s="29"/>
    </row>
    <row r="5555" spans="5:41" x14ac:dyDescent="0.3">
      <c r="E5555" s="15"/>
      <c r="M5555" s="26"/>
      <c r="V5555" s="37"/>
      <c r="W5555" s="37"/>
      <c r="Z5555" s="29"/>
      <c r="AA5555" s="29"/>
      <c r="AB5555" s="29"/>
      <c r="AG5555" s="40"/>
      <c r="AH5555" s="40"/>
      <c r="AN5555" s="29"/>
      <c r="AO5555" s="29"/>
    </row>
    <row r="5556" spans="5:41" x14ac:dyDescent="0.3">
      <c r="E5556" s="15"/>
      <c r="M5556" s="26"/>
      <c r="V5556" s="37"/>
      <c r="W5556" s="37"/>
      <c r="Z5556" s="29"/>
      <c r="AA5556" s="29"/>
      <c r="AB5556" s="29"/>
      <c r="AG5556" s="40"/>
      <c r="AH5556" s="40"/>
      <c r="AN5556" s="29"/>
      <c r="AO5556" s="29"/>
    </row>
    <row r="5557" spans="5:41" x14ac:dyDescent="0.3">
      <c r="E5557" s="15"/>
      <c r="M5557" s="26"/>
      <c r="V5557" s="37"/>
      <c r="W5557" s="37"/>
      <c r="Z5557" s="29"/>
      <c r="AA5557" s="29"/>
      <c r="AB5557" s="29"/>
      <c r="AG5557" s="40"/>
      <c r="AH5557" s="40"/>
      <c r="AN5557" s="29"/>
      <c r="AO5557" s="29"/>
    </row>
    <row r="5558" spans="5:41" x14ac:dyDescent="0.3">
      <c r="E5558" s="15"/>
      <c r="M5558" s="26"/>
      <c r="V5558" s="37"/>
      <c r="W5558" s="37"/>
      <c r="Z5558" s="29"/>
      <c r="AA5558" s="29"/>
      <c r="AB5558" s="29"/>
      <c r="AG5558" s="40"/>
      <c r="AH5558" s="40"/>
      <c r="AN5558" s="29"/>
      <c r="AO5558" s="29"/>
    </row>
    <row r="5559" spans="5:41" x14ac:dyDescent="0.3">
      <c r="E5559" s="15"/>
      <c r="M5559" s="26"/>
      <c r="V5559" s="37"/>
      <c r="W5559" s="37"/>
      <c r="Z5559" s="29"/>
      <c r="AA5559" s="29"/>
      <c r="AB5559" s="29"/>
      <c r="AG5559" s="40"/>
      <c r="AH5559" s="40"/>
      <c r="AN5559" s="29"/>
      <c r="AO5559" s="29"/>
    </row>
    <row r="5560" spans="5:41" x14ac:dyDescent="0.3">
      <c r="E5560" s="15"/>
      <c r="M5560" s="26"/>
      <c r="V5560" s="37"/>
      <c r="W5560" s="37"/>
      <c r="Z5560" s="29"/>
      <c r="AA5560" s="29"/>
      <c r="AB5560" s="29"/>
      <c r="AG5560" s="40"/>
      <c r="AH5560" s="40"/>
      <c r="AN5560" s="29"/>
      <c r="AO5560" s="29"/>
    </row>
    <row r="5561" spans="5:41" x14ac:dyDescent="0.3">
      <c r="E5561" s="15"/>
      <c r="M5561" s="26"/>
      <c r="V5561" s="37"/>
      <c r="W5561" s="37"/>
      <c r="Z5561" s="29"/>
      <c r="AA5561" s="29"/>
      <c r="AB5561" s="29"/>
      <c r="AG5561" s="40"/>
      <c r="AH5561" s="40"/>
      <c r="AN5561" s="29"/>
      <c r="AO5561" s="29"/>
    </row>
    <row r="5562" spans="5:41" x14ac:dyDescent="0.3">
      <c r="E5562" s="15"/>
      <c r="M5562" s="26"/>
      <c r="V5562" s="37"/>
      <c r="W5562" s="37"/>
      <c r="Z5562" s="29"/>
      <c r="AA5562" s="29"/>
      <c r="AB5562" s="29"/>
      <c r="AG5562" s="40"/>
      <c r="AH5562" s="40"/>
      <c r="AN5562" s="29"/>
      <c r="AO5562" s="29"/>
    </row>
    <row r="5563" spans="5:41" x14ac:dyDescent="0.3">
      <c r="E5563" s="15"/>
      <c r="M5563" s="26"/>
      <c r="V5563" s="37"/>
      <c r="W5563" s="37"/>
      <c r="Z5563" s="29"/>
      <c r="AA5563" s="29"/>
      <c r="AB5563" s="29"/>
      <c r="AG5563" s="40"/>
      <c r="AH5563" s="40"/>
      <c r="AN5563" s="29"/>
      <c r="AO5563" s="29"/>
    </row>
    <row r="5564" spans="5:41" x14ac:dyDescent="0.3">
      <c r="E5564" s="15"/>
      <c r="M5564" s="26"/>
      <c r="V5564" s="37"/>
      <c r="W5564" s="37"/>
      <c r="Z5564" s="29"/>
      <c r="AA5564" s="29"/>
      <c r="AB5564" s="29"/>
      <c r="AG5564" s="40"/>
      <c r="AH5564" s="40"/>
      <c r="AN5564" s="29"/>
      <c r="AO5564" s="29"/>
    </row>
    <row r="5565" spans="5:41" x14ac:dyDescent="0.3">
      <c r="E5565" s="15"/>
      <c r="M5565" s="26"/>
      <c r="V5565" s="37"/>
      <c r="W5565" s="37"/>
      <c r="Z5565" s="29"/>
      <c r="AA5565" s="29"/>
      <c r="AB5565" s="29"/>
      <c r="AG5565" s="40"/>
      <c r="AH5565" s="40"/>
      <c r="AN5565" s="29"/>
      <c r="AO5565" s="29"/>
    </row>
    <row r="5566" spans="5:41" x14ac:dyDescent="0.3">
      <c r="E5566" s="15"/>
      <c r="M5566" s="26"/>
      <c r="V5566" s="37"/>
      <c r="W5566" s="37"/>
      <c r="Z5566" s="29"/>
      <c r="AA5566" s="29"/>
      <c r="AB5566" s="29"/>
      <c r="AG5566" s="40"/>
      <c r="AH5566" s="40"/>
      <c r="AN5566" s="29"/>
      <c r="AO5566" s="29"/>
    </row>
    <row r="5567" spans="5:41" x14ac:dyDescent="0.3">
      <c r="E5567" s="15"/>
      <c r="M5567" s="26"/>
      <c r="V5567" s="37"/>
      <c r="W5567" s="37"/>
      <c r="Z5567" s="29"/>
      <c r="AA5567" s="29"/>
      <c r="AB5567" s="29"/>
      <c r="AG5567" s="40"/>
      <c r="AH5567" s="40"/>
      <c r="AN5567" s="29"/>
      <c r="AO5567" s="29"/>
    </row>
    <row r="5568" spans="5:41" x14ac:dyDescent="0.3">
      <c r="E5568" s="15"/>
      <c r="M5568" s="26"/>
      <c r="V5568" s="37"/>
      <c r="W5568" s="37"/>
      <c r="Z5568" s="29"/>
      <c r="AA5568" s="29"/>
      <c r="AB5568" s="29"/>
      <c r="AG5568" s="40"/>
      <c r="AH5568" s="40"/>
      <c r="AN5568" s="29"/>
      <c r="AO5568" s="29"/>
    </row>
    <row r="5569" spans="5:41" x14ac:dyDescent="0.3">
      <c r="E5569" s="15"/>
      <c r="M5569" s="26"/>
      <c r="V5569" s="37"/>
      <c r="W5569" s="37"/>
      <c r="Z5569" s="29"/>
      <c r="AA5569" s="29"/>
      <c r="AB5569" s="29"/>
      <c r="AG5569" s="40"/>
      <c r="AH5569" s="40"/>
      <c r="AN5569" s="29"/>
      <c r="AO5569" s="29"/>
    </row>
    <row r="5570" spans="5:41" x14ac:dyDescent="0.3">
      <c r="E5570" s="15"/>
      <c r="M5570" s="26"/>
      <c r="V5570" s="37"/>
      <c r="W5570" s="37"/>
      <c r="Z5570" s="29"/>
      <c r="AA5570" s="29"/>
      <c r="AB5570" s="29"/>
      <c r="AG5570" s="40"/>
      <c r="AH5570" s="40"/>
      <c r="AN5570" s="29"/>
      <c r="AO5570" s="29"/>
    </row>
    <row r="5571" spans="5:41" x14ac:dyDescent="0.3">
      <c r="E5571" s="15"/>
      <c r="M5571" s="26"/>
      <c r="V5571" s="37"/>
      <c r="W5571" s="37"/>
      <c r="Z5571" s="29"/>
      <c r="AA5571" s="29"/>
      <c r="AB5571" s="29"/>
      <c r="AG5571" s="40"/>
      <c r="AH5571" s="40"/>
      <c r="AN5571" s="29"/>
      <c r="AO5571" s="29"/>
    </row>
    <row r="5572" spans="5:41" x14ac:dyDescent="0.3">
      <c r="E5572" s="15"/>
      <c r="M5572" s="26"/>
      <c r="V5572" s="37"/>
      <c r="W5572" s="37"/>
      <c r="Z5572" s="29"/>
      <c r="AA5572" s="29"/>
      <c r="AB5572" s="29"/>
      <c r="AG5572" s="40"/>
      <c r="AH5572" s="40"/>
      <c r="AN5572" s="29"/>
      <c r="AO5572" s="29"/>
    </row>
    <row r="5573" spans="5:41" x14ac:dyDescent="0.3">
      <c r="E5573" s="15"/>
      <c r="M5573" s="26"/>
      <c r="V5573" s="37"/>
      <c r="W5573" s="37"/>
      <c r="Z5573" s="29"/>
      <c r="AA5573" s="29"/>
      <c r="AB5573" s="29"/>
      <c r="AG5573" s="40"/>
      <c r="AH5573" s="40"/>
      <c r="AN5573" s="29"/>
      <c r="AO5573" s="29"/>
    </row>
    <row r="5574" spans="5:41" x14ac:dyDescent="0.3">
      <c r="E5574" s="15"/>
      <c r="M5574" s="26"/>
      <c r="V5574" s="37"/>
      <c r="W5574" s="37"/>
      <c r="Z5574" s="29"/>
      <c r="AA5574" s="29"/>
      <c r="AB5574" s="29"/>
      <c r="AG5574" s="40"/>
      <c r="AH5574" s="40"/>
      <c r="AN5574" s="29"/>
      <c r="AO5574" s="29"/>
    </row>
    <row r="5575" spans="5:41" x14ac:dyDescent="0.3">
      <c r="E5575" s="15"/>
      <c r="M5575" s="26"/>
      <c r="V5575" s="37"/>
      <c r="W5575" s="37"/>
      <c r="Z5575" s="29"/>
      <c r="AA5575" s="29"/>
      <c r="AB5575" s="29"/>
      <c r="AG5575" s="40"/>
      <c r="AH5575" s="40"/>
      <c r="AN5575" s="29"/>
      <c r="AO5575" s="29"/>
    </row>
    <row r="5576" spans="5:41" x14ac:dyDescent="0.3">
      <c r="E5576" s="15"/>
      <c r="M5576" s="26"/>
      <c r="V5576" s="37"/>
      <c r="W5576" s="37"/>
      <c r="Z5576" s="29"/>
      <c r="AA5576" s="29"/>
      <c r="AB5576" s="29"/>
      <c r="AG5576" s="40"/>
      <c r="AH5576" s="40"/>
      <c r="AN5576" s="29"/>
      <c r="AO5576" s="29"/>
    </row>
    <row r="5577" spans="5:41" x14ac:dyDescent="0.3">
      <c r="E5577" s="15"/>
      <c r="M5577" s="26"/>
      <c r="V5577" s="37"/>
      <c r="W5577" s="37"/>
      <c r="Z5577" s="29"/>
      <c r="AA5577" s="29"/>
      <c r="AB5577" s="29"/>
      <c r="AG5577" s="40"/>
      <c r="AH5577" s="40"/>
      <c r="AN5577" s="29"/>
      <c r="AO5577" s="29"/>
    </row>
    <row r="5578" spans="5:41" x14ac:dyDescent="0.3">
      <c r="E5578" s="15"/>
      <c r="M5578" s="26"/>
      <c r="V5578" s="37"/>
      <c r="W5578" s="37"/>
      <c r="Z5578" s="29"/>
      <c r="AA5578" s="29"/>
      <c r="AB5578" s="29"/>
      <c r="AG5578" s="40"/>
      <c r="AH5578" s="40"/>
      <c r="AN5578" s="29"/>
      <c r="AO5578" s="29"/>
    </row>
    <row r="5579" spans="5:41" x14ac:dyDescent="0.3">
      <c r="E5579" s="15"/>
      <c r="M5579" s="26"/>
      <c r="V5579" s="37"/>
      <c r="W5579" s="37"/>
      <c r="Z5579" s="29"/>
      <c r="AA5579" s="29"/>
      <c r="AB5579" s="29"/>
      <c r="AG5579" s="40"/>
      <c r="AH5579" s="40"/>
      <c r="AN5579" s="29"/>
      <c r="AO5579" s="29"/>
    </row>
    <row r="5580" spans="5:41" x14ac:dyDescent="0.3">
      <c r="E5580" s="15"/>
      <c r="M5580" s="26"/>
      <c r="V5580" s="37"/>
      <c r="W5580" s="37"/>
      <c r="Z5580" s="29"/>
      <c r="AA5580" s="29"/>
      <c r="AB5580" s="29"/>
      <c r="AG5580" s="40"/>
      <c r="AH5580" s="40"/>
      <c r="AN5580" s="29"/>
      <c r="AO5580" s="29"/>
    </row>
    <row r="5581" spans="5:41" x14ac:dyDescent="0.3">
      <c r="E5581" s="15"/>
      <c r="M5581" s="26"/>
      <c r="V5581" s="37"/>
      <c r="W5581" s="37"/>
      <c r="Z5581" s="29"/>
      <c r="AA5581" s="29"/>
      <c r="AB5581" s="29"/>
      <c r="AG5581" s="40"/>
      <c r="AH5581" s="40"/>
      <c r="AN5581" s="29"/>
      <c r="AO5581" s="29"/>
    </row>
    <row r="5582" spans="5:41" x14ac:dyDescent="0.3">
      <c r="E5582" s="15"/>
      <c r="M5582" s="26"/>
      <c r="V5582" s="37"/>
      <c r="W5582" s="37"/>
      <c r="Z5582" s="29"/>
      <c r="AA5582" s="29"/>
      <c r="AB5582" s="29"/>
      <c r="AG5582" s="40"/>
      <c r="AH5582" s="40"/>
      <c r="AN5582" s="29"/>
      <c r="AO5582" s="29"/>
    </row>
    <row r="5583" spans="5:41" x14ac:dyDescent="0.3">
      <c r="E5583" s="15"/>
      <c r="M5583" s="26"/>
      <c r="V5583" s="37"/>
      <c r="W5583" s="37"/>
      <c r="Z5583" s="29"/>
      <c r="AA5583" s="29"/>
      <c r="AB5583" s="29"/>
      <c r="AG5583" s="40"/>
      <c r="AH5583" s="40"/>
      <c r="AN5583" s="29"/>
      <c r="AO5583" s="29"/>
    </row>
    <row r="5584" spans="5:41" x14ac:dyDescent="0.3">
      <c r="E5584" s="15"/>
      <c r="M5584" s="26"/>
      <c r="V5584" s="37"/>
      <c r="W5584" s="37"/>
      <c r="Z5584" s="29"/>
      <c r="AA5584" s="29"/>
      <c r="AB5584" s="29"/>
      <c r="AG5584" s="40"/>
      <c r="AH5584" s="40"/>
      <c r="AN5584" s="29"/>
      <c r="AO5584" s="29"/>
    </row>
    <row r="5585" spans="5:41" x14ac:dyDescent="0.3">
      <c r="E5585" s="15"/>
      <c r="M5585" s="26"/>
      <c r="V5585" s="37"/>
      <c r="W5585" s="37"/>
      <c r="Z5585" s="29"/>
      <c r="AA5585" s="29"/>
      <c r="AB5585" s="29"/>
      <c r="AG5585" s="40"/>
      <c r="AH5585" s="40"/>
      <c r="AN5585" s="29"/>
      <c r="AO5585" s="29"/>
    </row>
    <row r="5586" spans="5:41" x14ac:dyDescent="0.3">
      <c r="E5586" s="15"/>
      <c r="M5586" s="26"/>
      <c r="V5586" s="37"/>
      <c r="W5586" s="37"/>
      <c r="Z5586" s="29"/>
      <c r="AA5586" s="29"/>
      <c r="AB5586" s="29"/>
      <c r="AG5586" s="40"/>
      <c r="AH5586" s="40"/>
      <c r="AN5586" s="29"/>
      <c r="AO5586" s="29"/>
    </row>
    <row r="5587" spans="5:41" x14ac:dyDescent="0.3">
      <c r="E5587" s="15"/>
      <c r="M5587" s="26"/>
      <c r="V5587" s="37"/>
      <c r="W5587" s="37"/>
      <c r="Z5587" s="29"/>
      <c r="AA5587" s="29"/>
      <c r="AB5587" s="29"/>
      <c r="AG5587" s="40"/>
      <c r="AH5587" s="40"/>
      <c r="AN5587" s="29"/>
      <c r="AO5587" s="29"/>
    </row>
    <row r="5588" spans="5:41" x14ac:dyDescent="0.3">
      <c r="E5588" s="15"/>
      <c r="M5588" s="26"/>
      <c r="V5588" s="37"/>
      <c r="W5588" s="37"/>
      <c r="Z5588" s="29"/>
      <c r="AA5588" s="29"/>
      <c r="AB5588" s="29"/>
      <c r="AG5588" s="40"/>
      <c r="AH5588" s="40"/>
      <c r="AN5588" s="29"/>
      <c r="AO5588" s="29"/>
    </row>
    <row r="5589" spans="5:41" x14ac:dyDescent="0.3">
      <c r="E5589" s="15"/>
      <c r="M5589" s="26"/>
      <c r="V5589" s="37"/>
      <c r="W5589" s="37"/>
      <c r="Z5589" s="29"/>
      <c r="AA5589" s="29"/>
      <c r="AB5589" s="29"/>
      <c r="AG5589" s="40"/>
      <c r="AH5589" s="40"/>
      <c r="AN5589" s="29"/>
      <c r="AO5589" s="29"/>
    </row>
    <row r="5590" spans="5:41" x14ac:dyDescent="0.3">
      <c r="E5590" s="15"/>
      <c r="M5590" s="26"/>
      <c r="V5590" s="37"/>
      <c r="W5590" s="37"/>
      <c r="Z5590" s="29"/>
      <c r="AA5590" s="29"/>
      <c r="AB5590" s="29"/>
      <c r="AG5590" s="40"/>
      <c r="AH5590" s="40"/>
      <c r="AN5590" s="29"/>
      <c r="AO5590" s="29"/>
    </row>
    <row r="5591" spans="5:41" x14ac:dyDescent="0.3">
      <c r="E5591" s="15"/>
      <c r="M5591" s="26"/>
      <c r="V5591" s="37"/>
      <c r="W5591" s="37"/>
      <c r="Z5591" s="29"/>
      <c r="AA5591" s="29"/>
      <c r="AB5591" s="29"/>
      <c r="AG5591" s="40"/>
      <c r="AH5591" s="40"/>
      <c r="AN5591" s="29"/>
      <c r="AO5591" s="29"/>
    </row>
    <row r="5592" spans="5:41" x14ac:dyDescent="0.3">
      <c r="E5592" s="15"/>
      <c r="M5592" s="26"/>
      <c r="V5592" s="37"/>
      <c r="W5592" s="37"/>
      <c r="Z5592" s="29"/>
      <c r="AA5592" s="29"/>
      <c r="AB5592" s="29"/>
      <c r="AG5592" s="40"/>
      <c r="AH5592" s="40"/>
      <c r="AN5592" s="29"/>
      <c r="AO5592" s="29"/>
    </row>
    <row r="5593" spans="5:41" x14ac:dyDescent="0.3">
      <c r="E5593" s="15"/>
      <c r="M5593" s="26"/>
      <c r="V5593" s="37"/>
      <c r="W5593" s="37"/>
      <c r="Z5593" s="29"/>
      <c r="AA5593" s="29"/>
      <c r="AB5593" s="29"/>
      <c r="AG5593" s="40"/>
      <c r="AH5593" s="40"/>
      <c r="AN5593" s="29"/>
      <c r="AO5593" s="29"/>
    </row>
    <row r="5594" spans="5:41" x14ac:dyDescent="0.3">
      <c r="E5594" s="15"/>
      <c r="M5594" s="26"/>
      <c r="V5594" s="37"/>
      <c r="W5594" s="37"/>
      <c r="Z5594" s="29"/>
      <c r="AA5594" s="29"/>
      <c r="AB5594" s="29"/>
      <c r="AG5594" s="40"/>
      <c r="AH5594" s="40"/>
      <c r="AN5594" s="29"/>
      <c r="AO5594" s="29"/>
    </row>
    <row r="5595" spans="5:41" x14ac:dyDescent="0.3">
      <c r="E5595" s="15"/>
      <c r="M5595" s="26"/>
      <c r="V5595" s="37"/>
      <c r="W5595" s="37"/>
      <c r="Z5595" s="29"/>
      <c r="AA5595" s="29"/>
      <c r="AB5595" s="29"/>
      <c r="AG5595" s="40"/>
      <c r="AH5595" s="40"/>
      <c r="AN5595" s="29"/>
      <c r="AO5595" s="29"/>
    </row>
    <row r="5596" spans="5:41" x14ac:dyDescent="0.3">
      <c r="E5596" s="15"/>
      <c r="M5596" s="26"/>
      <c r="V5596" s="37"/>
      <c r="W5596" s="37"/>
      <c r="Z5596" s="29"/>
      <c r="AA5596" s="29"/>
      <c r="AB5596" s="29"/>
      <c r="AG5596" s="40"/>
      <c r="AH5596" s="40"/>
      <c r="AN5596" s="29"/>
      <c r="AO5596" s="29"/>
    </row>
    <row r="5597" spans="5:41" x14ac:dyDescent="0.3">
      <c r="E5597" s="15"/>
      <c r="M5597" s="26"/>
      <c r="V5597" s="37"/>
      <c r="W5597" s="37"/>
      <c r="Z5597" s="29"/>
      <c r="AA5597" s="29"/>
      <c r="AB5597" s="29"/>
      <c r="AG5597" s="40"/>
      <c r="AH5597" s="40"/>
      <c r="AN5597" s="29"/>
      <c r="AO5597" s="29"/>
    </row>
    <row r="5598" spans="5:41" x14ac:dyDescent="0.3">
      <c r="E5598" s="15"/>
      <c r="M5598" s="26"/>
      <c r="V5598" s="37"/>
      <c r="W5598" s="37"/>
      <c r="Z5598" s="29"/>
      <c r="AA5598" s="29"/>
      <c r="AB5598" s="29"/>
      <c r="AG5598" s="40"/>
      <c r="AH5598" s="40"/>
      <c r="AN5598" s="29"/>
      <c r="AO5598" s="29"/>
    </row>
    <row r="5599" spans="5:41" x14ac:dyDescent="0.3">
      <c r="E5599" s="15"/>
      <c r="M5599" s="26"/>
      <c r="V5599" s="37"/>
      <c r="W5599" s="37"/>
      <c r="Z5599" s="29"/>
      <c r="AA5599" s="29"/>
      <c r="AB5599" s="29"/>
      <c r="AG5599" s="40"/>
      <c r="AH5599" s="40"/>
      <c r="AN5599" s="29"/>
      <c r="AO5599" s="29"/>
    </row>
    <row r="5600" spans="5:41" x14ac:dyDescent="0.3">
      <c r="E5600" s="15"/>
      <c r="M5600" s="26"/>
      <c r="V5600" s="37"/>
      <c r="W5600" s="37"/>
      <c r="Z5600" s="29"/>
      <c r="AA5600" s="29"/>
      <c r="AB5600" s="29"/>
      <c r="AG5600" s="40"/>
      <c r="AH5600" s="40"/>
      <c r="AN5600" s="29"/>
      <c r="AO5600" s="29"/>
    </row>
    <row r="5601" spans="5:41" x14ac:dyDescent="0.3">
      <c r="E5601" s="15"/>
      <c r="M5601" s="26"/>
      <c r="V5601" s="37"/>
      <c r="W5601" s="37"/>
      <c r="Z5601" s="29"/>
      <c r="AA5601" s="29"/>
      <c r="AB5601" s="29"/>
      <c r="AG5601" s="40"/>
      <c r="AH5601" s="40"/>
      <c r="AN5601" s="29"/>
      <c r="AO5601" s="29"/>
    </row>
    <row r="5602" spans="5:41" x14ac:dyDescent="0.3">
      <c r="E5602" s="15"/>
      <c r="M5602" s="26"/>
      <c r="V5602" s="37"/>
      <c r="W5602" s="37"/>
      <c r="Z5602" s="29"/>
      <c r="AA5602" s="29"/>
      <c r="AB5602" s="29"/>
      <c r="AG5602" s="40"/>
      <c r="AH5602" s="40"/>
      <c r="AN5602" s="29"/>
      <c r="AO5602" s="29"/>
    </row>
    <row r="5603" spans="5:41" x14ac:dyDescent="0.3">
      <c r="E5603" s="15"/>
      <c r="M5603" s="26"/>
      <c r="V5603" s="37"/>
      <c r="W5603" s="37"/>
      <c r="Z5603" s="29"/>
      <c r="AA5603" s="29"/>
      <c r="AB5603" s="29"/>
      <c r="AG5603" s="40"/>
      <c r="AH5603" s="40"/>
      <c r="AN5603" s="29"/>
      <c r="AO5603" s="29"/>
    </row>
    <row r="5604" spans="5:41" x14ac:dyDescent="0.3">
      <c r="E5604" s="15"/>
      <c r="M5604" s="26"/>
      <c r="V5604" s="37"/>
      <c r="W5604" s="37"/>
      <c r="Z5604" s="29"/>
      <c r="AA5604" s="29"/>
      <c r="AB5604" s="29"/>
      <c r="AG5604" s="40"/>
      <c r="AH5604" s="40"/>
      <c r="AN5604" s="29"/>
      <c r="AO5604" s="29"/>
    </row>
    <row r="5605" spans="5:41" x14ac:dyDescent="0.3">
      <c r="E5605" s="15"/>
      <c r="M5605" s="26"/>
      <c r="V5605" s="37"/>
      <c r="W5605" s="37"/>
      <c r="Z5605" s="29"/>
      <c r="AA5605" s="29"/>
      <c r="AB5605" s="29"/>
      <c r="AG5605" s="40"/>
      <c r="AH5605" s="40"/>
      <c r="AN5605" s="29"/>
      <c r="AO5605" s="29"/>
    </row>
    <row r="5606" spans="5:41" x14ac:dyDescent="0.3">
      <c r="E5606" s="15"/>
      <c r="M5606" s="26"/>
      <c r="V5606" s="37"/>
      <c r="W5606" s="37"/>
      <c r="Z5606" s="29"/>
      <c r="AA5606" s="29"/>
      <c r="AB5606" s="29"/>
      <c r="AG5606" s="40"/>
      <c r="AH5606" s="40"/>
      <c r="AN5606" s="29"/>
      <c r="AO5606" s="29"/>
    </row>
    <row r="5607" spans="5:41" x14ac:dyDescent="0.3">
      <c r="E5607" s="15"/>
      <c r="M5607" s="26"/>
      <c r="V5607" s="37"/>
      <c r="W5607" s="37"/>
      <c r="Z5607" s="29"/>
      <c r="AA5607" s="29"/>
      <c r="AB5607" s="29"/>
      <c r="AG5607" s="40"/>
      <c r="AH5607" s="40"/>
      <c r="AN5607" s="29"/>
      <c r="AO5607" s="29"/>
    </row>
    <row r="5608" spans="5:41" x14ac:dyDescent="0.3">
      <c r="E5608" s="15"/>
      <c r="M5608" s="26"/>
      <c r="V5608" s="37"/>
      <c r="W5608" s="37"/>
      <c r="Z5608" s="29"/>
      <c r="AA5608" s="29"/>
      <c r="AB5608" s="29"/>
      <c r="AG5608" s="40"/>
      <c r="AH5608" s="40"/>
      <c r="AN5608" s="29"/>
      <c r="AO5608" s="29"/>
    </row>
    <row r="5609" spans="5:41" x14ac:dyDescent="0.3">
      <c r="E5609" s="15"/>
      <c r="M5609" s="26"/>
      <c r="V5609" s="37"/>
      <c r="W5609" s="37"/>
      <c r="Z5609" s="29"/>
      <c r="AA5609" s="29"/>
      <c r="AB5609" s="29"/>
      <c r="AG5609" s="40"/>
      <c r="AH5609" s="40"/>
      <c r="AN5609" s="29"/>
      <c r="AO5609" s="29"/>
    </row>
    <row r="5610" spans="5:41" x14ac:dyDescent="0.3">
      <c r="E5610" s="15"/>
      <c r="M5610" s="26"/>
      <c r="V5610" s="37"/>
      <c r="W5610" s="37"/>
      <c r="Z5610" s="29"/>
      <c r="AA5610" s="29"/>
      <c r="AB5610" s="29"/>
      <c r="AG5610" s="40"/>
      <c r="AH5610" s="40"/>
      <c r="AN5610" s="29"/>
      <c r="AO5610" s="29"/>
    </row>
    <row r="5611" spans="5:41" x14ac:dyDescent="0.3">
      <c r="E5611" s="15"/>
      <c r="M5611" s="26"/>
      <c r="V5611" s="37"/>
      <c r="W5611" s="37"/>
      <c r="Z5611" s="29"/>
      <c r="AA5611" s="29"/>
      <c r="AB5611" s="29"/>
      <c r="AG5611" s="40"/>
      <c r="AH5611" s="40"/>
      <c r="AN5611" s="29"/>
      <c r="AO5611" s="29"/>
    </row>
    <row r="5612" spans="5:41" x14ac:dyDescent="0.3">
      <c r="E5612" s="15"/>
      <c r="M5612" s="26"/>
      <c r="V5612" s="37"/>
      <c r="W5612" s="37"/>
      <c r="Z5612" s="29"/>
      <c r="AA5612" s="29"/>
      <c r="AB5612" s="29"/>
      <c r="AG5612" s="40"/>
      <c r="AH5612" s="40"/>
      <c r="AN5612" s="29"/>
      <c r="AO5612" s="29"/>
    </row>
    <row r="5613" spans="5:41" x14ac:dyDescent="0.3">
      <c r="E5613" s="15"/>
      <c r="M5613" s="26"/>
      <c r="V5613" s="37"/>
      <c r="W5613" s="37"/>
      <c r="Z5613" s="29"/>
      <c r="AA5613" s="29"/>
      <c r="AB5613" s="29"/>
      <c r="AG5613" s="40"/>
      <c r="AH5613" s="40"/>
      <c r="AN5613" s="29"/>
      <c r="AO5613" s="29"/>
    </row>
    <row r="5614" spans="5:41" x14ac:dyDescent="0.3">
      <c r="E5614" s="15"/>
      <c r="M5614" s="26"/>
      <c r="V5614" s="37"/>
      <c r="W5614" s="37"/>
      <c r="Z5614" s="29"/>
      <c r="AA5614" s="29"/>
      <c r="AB5614" s="29"/>
      <c r="AG5614" s="40"/>
      <c r="AH5614" s="40"/>
      <c r="AN5614" s="29"/>
      <c r="AO5614" s="29"/>
    </row>
    <row r="5615" spans="5:41" x14ac:dyDescent="0.3">
      <c r="E5615" s="15"/>
      <c r="M5615" s="26"/>
      <c r="V5615" s="37"/>
      <c r="W5615" s="37"/>
      <c r="Z5615" s="29"/>
      <c r="AA5615" s="29"/>
      <c r="AB5615" s="29"/>
      <c r="AG5615" s="40"/>
      <c r="AH5615" s="40"/>
      <c r="AN5615" s="29"/>
      <c r="AO5615" s="29"/>
    </row>
    <row r="5616" spans="5:41" x14ac:dyDescent="0.3">
      <c r="E5616" s="15"/>
      <c r="M5616" s="26"/>
      <c r="V5616" s="37"/>
      <c r="W5616" s="37"/>
      <c r="Z5616" s="29"/>
      <c r="AA5616" s="29"/>
      <c r="AB5616" s="29"/>
      <c r="AG5616" s="40"/>
      <c r="AH5616" s="40"/>
      <c r="AN5616" s="29"/>
      <c r="AO5616" s="29"/>
    </row>
    <row r="5617" spans="5:41" x14ac:dyDescent="0.3">
      <c r="E5617" s="15"/>
      <c r="M5617" s="26"/>
      <c r="V5617" s="37"/>
      <c r="W5617" s="37"/>
      <c r="Z5617" s="29"/>
      <c r="AA5617" s="29"/>
      <c r="AB5617" s="29"/>
      <c r="AG5617" s="40"/>
      <c r="AH5617" s="40"/>
      <c r="AN5617" s="29"/>
      <c r="AO5617" s="29"/>
    </row>
    <row r="5618" spans="5:41" x14ac:dyDescent="0.3">
      <c r="E5618" s="15"/>
      <c r="M5618" s="26"/>
      <c r="V5618" s="37"/>
      <c r="W5618" s="37"/>
      <c r="Z5618" s="29"/>
      <c r="AA5618" s="29"/>
      <c r="AB5618" s="29"/>
      <c r="AG5618" s="40"/>
      <c r="AH5618" s="40"/>
      <c r="AN5618" s="29"/>
      <c r="AO5618" s="29"/>
    </row>
    <row r="5619" spans="5:41" x14ac:dyDescent="0.3">
      <c r="E5619" s="15"/>
      <c r="M5619" s="26"/>
      <c r="V5619" s="37"/>
      <c r="W5619" s="37"/>
      <c r="Z5619" s="29"/>
      <c r="AA5619" s="29"/>
      <c r="AB5619" s="29"/>
      <c r="AG5619" s="40"/>
      <c r="AH5619" s="40"/>
      <c r="AN5619" s="29"/>
      <c r="AO5619" s="29"/>
    </row>
    <row r="5620" spans="5:41" x14ac:dyDescent="0.3">
      <c r="E5620" s="15"/>
      <c r="M5620" s="26"/>
      <c r="V5620" s="37"/>
      <c r="W5620" s="37"/>
      <c r="Z5620" s="29"/>
      <c r="AA5620" s="29"/>
      <c r="AB5620" s="29"/>
      <c r="AG5620" s="40"/>
      <c r="AH5620" s="40"/>
      <c r="AN5620" s="29"/>
      <c r="AO5620" s="29"/>
    </row>
    <row r="5621" spans="5:41" x14ac:dyDescent="0.3">
      <c r="E5621" s="15"/>
      <c r="M5621" s="26"/>
      <c r="V5621" s="37"/>
      <c r="W5621" s="37"/>
      <c r="Z5621" s="29"/>
      <c r="AA5621" s="29"/>
      <c r="AB5621" s="29"/>
      <c r="AG5621" s="40"/>
      <c r="AH5621" s="40"/>
      <c r="AN5621" s="29"/>
      <c r="AO5621" s="29"/>
    </row>
    <row r="5622" spans="5:41" x14ac:dyDescent="0.3">
      <c r="E5622" s="15"/>
      <c r="M5622" s="26"/>
      <c r="V5622" s="37"/>
      <c r="W5622" s="37"/>
      <c r="Z5622" s="29"/>
      <c r="AA5622" s="29"/>
      <c r="AB5622" s="29"/>
      <c r="AG5622" s="40"/>
      <c r="AH5622" s="40"/>
      <c r="AN5622" s="29"/>
      <c r="AO5622" s="29"/>
    </row>
    <row r="5623" spans="5:41" x14ac:dyDescent="0.3">
      <c r="E5623" s="15"/>
      <c r="M5623" s="26"/>
      <c r="V5623" s="37"/>
      <c r="W5623" s="37"/>
      <c r="Z5623" s="29"/>
      <c r="AA5623" s="29"/>
      <c r="AB5623" s="29"/>
      <c r="AG5623" s="40"/>
      <c r="AH5623" s="40"/>
      <c r="AN5623" s="29"/>
      <c r="AO5623" s="29"/>
    </row>
    <row r="5624" spans="5:41" x14ac:dyDescent="0.3">
      <c r="E5624" s="15"/>
      <c r="M5624" s="26"/>
      <c r="V5624" s="37"/>
      <c r="W5624" s="37"/>
      <c r="Z5624" s="29"/>
      <c r="AA5624" s="29"/>
      <c r="AB5624" s="29"/>
      <c r="AG5624" s="40"/>
      <c r="AH5624" s="40"/>
      <c r="AN5624" s="29"/>
      <c r="AO5624" s="29"/>
    </row>
    <row r="5625" spans="5:41" x14ac:dyDescent="0.3">
      <c r="E5625" s="15"/>
      <c r="M5625" s="26"/>
      <c r="V5625" s="37"/>
      <c r="W5625" s="37"/>
      <c r="Z5625" s="29"/>
      <c r="AA5625" s="29"/>
      <c r="AB5625" s="29"/>
      <c r="AG5625" s="40"/>
      <c r="AH5625" s="40"/>
      <c r="AN5625" s="29"/>
      <c r="AO5625" s="29"/>
    </row>
    <row r="5626" spans="5:41" x14ac:dyDescent="0.3">
      <c r="E5626" s="15"/>
      <c r="M5626" s="26"/>
      <c r="V5626" s="37"/>
      <c r="W5626" s="37"/>
      <c r="Z5626" s="29"/>
      <c r="AA5626" s="29"/>
      <c r="AB5626" s="29"/>
      <c r="AG5626" s="40"/>
      <c r="AH5626" s="40"/>
      <c r="AN5626" s="29"/>
      <c r="AO5626" s="29"/>
    </row>
    <row r="5627" spans="5:41" x14ac:dyDescent="0.3">
      <c r="E5627" s="15"/>
      <c r="M5627" s="26"/>
      <c r="V5627" s="37"/>
      <c r="W5627" s="37"/>
      <c r="Z5627" s="29"/>
      <c r="AA5627" s="29"/>
      <c r="AB5627" s="29"/>
      <c r="AG5627" s="40"/>
      <c r="AH5627" s="40"/>
      <c r="AN5627" s="29"/>
      <c r="AO5627" s="29"/>
    </row>
    <row r="5628" spans="5:41" x14ac:dyDescent="0.3">
      <c r="E5628" s="15"/>
      <c r="M5628" s="26"/>
      <c r="V5628" s="37"/>
      <c r="W5628" s="37"/>
      <c r="Z5628" s="29"/>
      <c r="AA5628" s="29"/>
      <c r="AB5628" s="29"/>
      <c r="AG5628" s="40"/>
      <c r="AH5628" s="40"/>
      <c r="AN5628" s="29"/>
      <c r="AO5628" s="29"/>
    </row>
    <row r="5629" spans="5:41" x14ac:dyDescent="0.3">
      <c r="E5629" s="15"/>
      <c r="M5629" s="26"/>
      <c r="V5629" s="37"/>
      <c r="W5629" s="37"/>
      <c r="Z5629" s="29"/>
      <c r="AA5629" s="29"/>
      <c r="AB5629" s="29"/>
      <c r="AG5629" s="40"/>
      <c r="AH5629" s="40"/>
      <c r="AN5629" s="29"/>
      <c r="AO5629" s="29"/>
    </row>
    <row r="5630" spans="5:41" x14ac:dyDescent="0.3">
      <c r="E5630" s="15"/>
      <c r="M5630" s="26"/>
      <c r="V5630" s="37"/>
      <c r="W5630" s="37"/>
      <c r="Z5630" s="29"/>
      <c r="AA5630" s="29"/>
      <c r="AB5630" s="29"/>
      <c r="AG5630" s="40"/>
      <c r="AH5630" s="40"/>
      <c r="AN5630" s="29"/>
      <c r="AO5630" s="29"/>
    </row>
    <row r="5631" spans="5:41" x14ac:dyDescent="0.3">
      <c r="E5631" s="15"/>
      <c r="M5631" s="26"/>
      <c r="V5631" s="37"/>
      <c r="W5631" s="37"/>
      <c r="Z5631" s="29"/>
      <c r="AA5631" s="29"/>
      <c r="AB5631" s="29"/>
      <c r="AG5631" s="40"/>
      <c r="AH5631" s="40"/>
      <c r="AN5631" s="29"/>
      <c r="AO5631" s="29"/>
    </row>
    <row r="5632" spans="5:41" x14ac:dyDescent="0.3">
      <c r="E5632" s="15"/>
      <c r="M5632" s="26"/>
      <c r="V5632" s="37"/>
      <c r="W5632" s="37"/>
      <c r="Z5632" s="29"/>
      <c r="AA5632" s="29"/>
      <c r="AB5632" s="29"/>
      <c r="AG5632" s="40"/>
      <c r="AH5632" s="40"/>
      <c r="AN5632" s="29"/>
      <c r="AO5632" s="29"/>
    </row>
    <row r="5633" spans="5:41" x14ac:dyDescent="0.3">
      <c r="E5633" s="15"/>
      <c r="M5633" s="26"/>
      <c r="V5633" s="37"/>
      <c r="W5633" s="37"/>
      <c r="Z5633" s="29"/>
      <c r="AA5633" s="29"/>
      <c r="AB5633" s="29"/>
      <c r="AG5633" s="40"/>
      <c r="AH5633" s="40"/>
      <c r="AN5633" s="29"/>
      <c r="AO5633" s="29"/>
    </row>
    <row r="5634" spans="5:41" x14ac:dyDescent="0.3">
      <c r="E5634" s="15"/>
      <c r="M5634" s="26"/>
      <c r="V5634" s="37"/>
      <c r="W5634" s="37"/>
      <c r="Z5634" s="29"/>
      <c r="AA5634" s="29"/>
      <c r="AB5634" s="29"/>
      <c r="AG5634" s="40"/>
      <c r="AH5634" s="40"/>
      <c r="AN5634" s="29"/>
      <c r="AO5634" s="29"/>
    </row>
    <row r="5635" spans="5:41" x14ac:dyDescent="0.3">
      <c r="E5635" s="15"/>
      <c r="M5635" s="26"/>
      <c r="V5635" s="37"/>
      <c r="W5635" s="37"/>
      <c r="Z5635" s="29"/>
      <c r="AA5635" s="29"/>
      <c r="AB5635" s="29"/>
      <c r="AG5635" s="40"/>
      <c r="AH5635" s="40"/>
      <c r="AN5635" s="29"/>
      <c r="AO5635" s="29"/>
    </row>
    <row r="5636" spans="5:41" x14ac:dyDescent="0.3">
      <c r="E5636" s="15"/>
      <c r="M5636" s="26"/>
      <c r="V5636" s="37"/>
      <c r="W5636" s="37"/>
      <c r="Z5636" s="29"/>
      <c r="AA5636" s="29"/>
      <c r="AB5636" s="29"/>
      <c r="AG5636" s="40"/>
      <c r="AH5636" s="40"/>
      <c r="AN5636" s="29"/>
      <c r="AO5636" s="29"/>
    </row>
    <row r="5637" spans="5:41" x14ac:dyDescent="0.3">
      <c r="E5637" s="15"/>
      <c r="M5637" s="26"/>
      <c r="V5637" s="37"/>
      <c r="W5637" s="37"/>
      <c r="Z5637" s="29"/>
      <c r="AA5637" s="29"/>
      <c r="AB5637" s="29"/>
      <c r="AG5637" s="40"/>
      <c r="AH5637" s="40"/>
      <c r="AN5637" s="29"/>
      <c r="AO5637" s="29"/>
    </row>
    <row r="5638" spans="5:41" x14ac:dyDescent="0.3">
      <c r="E5638" s="15"/>
      <c r="M5638" s="26"/>
      <c r="V5638" s="37"/>
      <c r="W5638" s="37"/>
      <c r="Z5638" s="29"/>
      <c r="AA5638" s="29"/>
      <c r="AB5638" s="29"/>
      <c r="AG5638" s="40"/>
      <c r="AH5638" s="40"/>
      <c r="AN5638" s="29"/>
      <c r="AO5638" s="29"/>
    </row>
    <row r="5639" spans="5:41" x14ac:dyDescent="0.3">
      <c r="E5639" s="15"/>
      <c r="M5639" s="26"/>
      <c r="V5639" s="37"/>
      <c r="W5639" s="37"/>
      <c r="Z5639" s="29"/>
      <c r="AA5639" s="29"/>
      <c r="AB5639" s="29"/>
      <c r="AG5639" s="40"/>
      <c r="AH5639" s="40"/>
      <c r="AN5639" s="29"/>
      <c r="AO5639" s="29"/>
    </row>
    <row r="5640" spans="5:41" x14ac:dyDescent="0.3">
      <c r="E5640" s="15"/>
      <c r="M5640" s="26"/>
      <c r="V5640" s="37"/>
      <c r="W5640" s="37"/>
      <c r="Z5640" s="29"/>
      <c r="AA5640" s="29"/>
      <c r="AB5640" s="29"/>
      <c r="AG5640" s="40"/>
      <c r="AH5640" s="40"/>
      <c r="AN5640" s="29"/>
      <c r="AO5640" s="29"/>
    </row>
    <row r="5641" spans="5:41" x14ac:dyDescent="0.3">
      <c r="E5641" s="15"/>
      <c r="M5641" s="26"/>
      <c r="V5641" s="37"/>
      <c r="W5641" s="37"/>
      <c r="Z5641" s="29"/>
      <c r="AA5641" s="29"/>
      <c r="AB5641" s="29"/>
      <c r="AG5641" s="40"/>
      <c r="AH5641" s="40"/>
      <c r="AN5641" s="29"/>
      <c r="AO5641" s="29"/>
    </row>
    <row r="5642" spans="5:41" x14ac:dyDescent="0.3">
      <c r="E5642" s="15"/>
      <c r="M5642" s="26"/>
      <c r="V5642" s="37"/>
      <c r="W5642" s="37"/>
      <c r="Z5642" s="29"/>
      <c r="AA5642" s="29"/>
      <c r="AB5642" s="29"/>
      <c r="AG5642" s="40"/>
      <c r="AH5642" s="40"/>
      <c r="AN5642" s="29"/>
      <c r="AO5642" s="29"/>
    </row>
    <row r="5643" spans="5:41" x14ac:dyDescent="0.3">
      <c r="E5643" s="15"/>
      <c r="M5643" s="26"/>
      <c r="V5643" s="37"/>
      <c r="W5643" s="37"/>
      <c r="Z5643" s="29"/>
      <c r="AA5643" s="29"/>
      <c r="AB5643" s="29"/>
      <c r="AG5643" s="40"/>
      <c r="AH5643" s="40"/>
      <c r="AN5643" s="29"/>
      <c r="AO5643" s="29"/>
    </row>
    <row r="5644" spans="5:41" x14ac:dyDescent="0.3">
      <c r="E5644" s="15"/>
      <c r="M5644" s="26"/>
      <c r="V5644" s="37"/>
      <c r="W5644" s="37"/>
      <c r="Z5644" s="29"/>
      <c r="AA5644" s="29"/>
      <c r="AB5644" s="29"/>
      <c r="AG5644" s="40"/>
      <c r="AH5644" s="40"/>
      <c r="AN5644" s="29"/>
      <c r="AO5644" s="29"/>
    </row>
    <row r="5645" spans="5:41" x14ac:dyDescent="0.3">
      <c r="E5645" s="15"/>
      <c r="M5645" s="26"/>
      <c r="V5645" s="37"/>
      <c r="W5645" s="37"/>
      <c r="Z5645" s="29"/>
      <c r="AA5645" s="29"/>
      <c r="AB5645" s="29"/>
      <c r="AG5645" s="40"/>
      <c r="AH5645" s="40"/>
      <c r="AN5645" s="29"/>
      <c r="AO5645" s="29"/>
    </row>
    <row r="5646" spans="5:41" x14ac:dyDescent="0.3">
      <c r="E5646" s="15"/>
      <c r="M5646" s="26"/>
      <c r="V5646" s="37"/>
      <c r="W5646" s="37"/>
      <c r="Z5646" s="29"/>
      <c r="AA5646" s="29"/>
      <c r="AB5646" s="29"/>
      <c r="AG5646" s="40"/>
      <c r="AH5646" s="40"/>
      <c r="AN5646" s="29"/>
      <c r="AO5646" s="29"/>
    </row>
    <row r="5647" spans="5:41" x14ac:dyDescent="0.3">
      <c r="E5647" s="15"/>
      <c r="M5647" s="26"/>
      <c r="V5647" s="37"/>
      <c r="W5647" s="37"/>
      <c r="Z5647" s="29"/>
      <c r="AA5647" s="29"/>
      <c r="AB5647" s="29"/>
      <c r="AG5647" s="40"/>
      <c r="AH5647" s="40"/>
      <c r="AN5647" s="29"/>
      <c r="AO5647" s="29"/>
    </row>
    <row r="5648" spans="5:41" x14ac:dyDescent="0.3">
      <c r="E5648" s="15"/>
      <c r="M5648" s="26"/>
      <c r="V5648" s="37"/>
      <c r="W5648" s="37"/>
      <c r="Z5648" s="29"/>
      <c r="AA5648" s="29"/>
      <c r="AB5648" s="29"/>
      <c r="AG5648" s="40"/>
      <c r="AH5648" s="40"/>
      <c r="AN5648" s="29"/>
      <c r="AO5648" s="29"/>
    </row>
    <row r="5649" spans="5:41" x14ac:dyDescent="0.3">
      <c r="E5649" s="15"/>
      <c r="M5649" s="26"/>
      <c r="V5649" s="37"/>
      <c r="W5649" s="37"/>
      <c r="Z5649" s="29"/>
      <c r="AA5649" s="29"/>
      <c r="AB5649" s="29"/>
      <c r="AG5649" s="40"/>
      <c r="AH5649" s="40"/>
      <c r="AN5649" s="29"/>
      <c r="AO5649" s="29"/>
    </row>
    <row r="5650" spans="5:41" x14ac:dyDescent="0.3">
      <c r="E5650" s="15"/>
      <c r="M5650" s="26"/>
      <c r="V5650" s="37"/>
      <c r="W5650" s="37"/>
      <c r="Z5650" s="29"/>
      <c r="AA5650" s="29"/>
      <c r="AB5650" s="29"/>
      <c r="AG5650" s="40"/>
      <c r="AH5650" s="40"/>
      <c r="AN5650" s="29"/>
      <c r="AO5650" s="29"/>
    </row>
    <row r="5651" spans="5:41" x14ac:dyDescent="0.3">
      <c r="E5651" s="15"/>
      <c r="M5651" s="26"/>
      <c r="V5651" s="37"/>
      <c r="W5651" s="37"/>
      <c r="Z5651" s="29"/>
      <c r="AA5651" s="29"/>
      <c r="AB5651" s="29"/>
      <c r="AG5651" s="40"/>
      <c r="AH5651" s="40"/>
      <c r="AN5651" s="29"/>
      <c r="AO5651" s="29"/>
    </row>
    <row r="5652" spans="5:41" x14ac:dyDescent="0.3">
      <c r="E5652" s="15"/>
      <c r="M5652" s="26"/>
      <c r="V5652" s="37"/>
      <c r="W5652" s="37"/>
      <c r="Z5652" s="29"/>
      <c r="AA5652" s="29"/>
      <c r="AB5652" s="29"/>
      <c r="AG5652" s="40"/>
      <c r="AH5652" s="40"/>
      <c r="AN5652" s="29"/>
      <c r="AO5652" s="29"/>
    </row>
    <row r="5653" spans="5:41" x14ac:dyDescent="0.3">
      <c r="E5653" s="15"/>
      <c r="M5653" s="26"/>
      <c r="V5653" s="37"/>
      <c r="W5653" s="37"/>
      <c r="Z5653" s="29"/>
      <c r="AA5653" s="29"/>
      <c r="AB5653" s="29"/>
      <c r="AG5653" s="40"/>
      <c r="AH5653" s="40"/>
      <c r="AN5653" s="29"/>
      <c r="AO5653" s="29"/>
    </row>
    <row r="5654" spans="5:41" x14ac:dyDescent="0.3">
      <c r="E5654" s="15"/>
      <c r="M5654" s="26"/>
      <c r="V5654" s="37"/>
      <c r="W5654" s="37"/>
      <c r="Z5654" s="29"/>
      <c r="AA5654" s="29"/>
      <c r="AB5654" s="29"/>
      <c r="AG5654" s="40"/>
      <c r="AH5654" s="40"/>
      <c r="AN5654" s="29"/>
      <c r="AO5654" s="29"/>
    </row>
    <row r="5655" spans="5:41" x14ac:dyDescent="0.3">
      <c r="E5655" s="15"/>
      <c r="M5655" s="26"/>
      <c r="V5655" s="37"/>
      <c r="W5655" s="37"/>
      <c r="Z5655" s="29"/>
      <c r="AA5655" s="29"/>
      <c r="AB5655" s="29"/>
      <c r="AG5655" s="40"/>
      <c r="AH5655" s="40"/>
      <c r="AN5655" s="29"/>
      <c r="AO5655" s="29"/>
    </row>
    <row r="5656" spans="5:41" x14ac:dyDescent="0.3">
      <c r="E5656" s="15"/>
      <c r="M5656" s="26"/>
      <c r="V5656" s="37"/>
      <c r="W5656" s="37"/>
      <c r="Z5656" s="29"/>
      <c r="AA5656" s="29"/>
      <c r="AB5656" s="29"/>
      <c r="AG5656" s="40"/>
      <c r="AH5656" s="40"/>
      <c r="AN5656" s="29"/>
      <c r="AO5656" s="29"/>
    </row>
    <row r="5657" spans="5:41" x14ac:dyDescent="0.3">
      <c r="E5657" s="15"/>
      <c r="M5657" s="26"/>
      <c r="V5657" s="37"/>
      <c r="W5657" s="37"/>
      <c r="Z5657" s="29"/>
      <c r="AA5657" s="29"/>
      <c r="AB5657" s="29"/>
      <c r="AG5657" s="40"/>
      <c r="AH5657" s="40"/>
      <c r="AN5657" s="29"/>
      <c r="AO5657" s="29"/>
    </row>
    <row r="5658" spans="5:41" x14ac:dyDescent="0.3">
      <c r="E5658" s="15"/>
      <c r="M5658" s="26"/>
      <c r="V5658" s="37"/>
      <c r="W5658" s="37"/>
      <c r="Z5658" s="29"/>
      <c r="AA5658" s="29"/>
      <c r="AB5658" s="29"/>
      <c r="AG5658" s="40"/>
      <c r="AH5658" s="40"/>
      <c r="AN5658" s="29"/>
      <c r="AO5658" s="29"/>
    </row>
    <row r="5659" spans="5:41" x14ac:dyDescent="0.3">
      <c r="E5659" s="15"/>
      <c r="M5659" s="26"/>
      <c r="V5659" s="37"/>
      <c r="W5659" s="37"/>
      <c r="Z5659" s="29"/>
      <c r="AA5659" s="29"/>
      <c r="AB5659" s="29"/>
      <c r="AG5659" s="40"/>
      <c r="AH5659" s="40"/>
      <c r="AN5659" s="29"/>
      <c r="AO5659" s="29"/>
    </row>
    <row r="5660" spans="5:41" x14ac:dyDescent="0.3">
      <c r="E5660" s="15"/>
      <c r="M5660" s="26"/>
      <c r="V5660" s="37"/>
      <c r="W5660" s="37"/>
      <c r="Z5660" s="29"/>
      <c r="AA5660" s="29"/>
      <c r="AB5660" s="29"/>
      <c r="AG5660" s="40"/>
      <c r="AH5660" s="40"/>
      <c r="AN5660" s="29"/>
      <c r="AO5660" s="29"/>
    </row>
    <row r="5661" spans="5:41" x14ac:dyDescent="0.3">
      <c r="E5661" s="15"/>
      <c r="M5661" s="26"/>
      <c r="V5661" s="37"/>
      <c r="W5661" s="37"/>
      <c r="Z5661" s="29"/>
      <c r="AA5661" s="29"/>
      <c r="AB5661" s="29"/>
      <c r="AG5661" s="40"/>
      <c r="AH5661" s="40"/>
      <c r="AN5661" s="29"/>
      <c r="AO5661" s="29"/>
    </row>
    <row r="5662" spans="5:41" x14ac:dyDescent="0.3">
      <c r="E5662" s="15"/>
      <c r="M5662" s="26"/>
      <c r="V5662" s="37"/>
      <c r="W5662" s="37"/>
      <c r="Z5662" s="29"/>
      <c r="AA5662" s="29"/>
      <c r="AB5662" s="29"/>
      <c r="AG5662" s="40"/>
      <c r="AH5662" s="40"/>
      <c r="AN5662" s="29"/>
      <c r="AO5662" s="29"/>
    </row>
    <row r="5663" spans="5:41" x14ac:dyDescent="0.3">
      <c r="E5663" s="15"/>
      <c r="M5663" s="26"/>
      <c r="V5663" s="37"/>
      <c r="W5663" s="37"/>
      <c r="Z5663" s="29"/>
      <c r="AA5663" s="29"/>
      <c r="AB5663" s="29"/>
      <c r="AG5663" s="40"/>
      <c r="AH5663" s="40"/>
      <c r="AN5663" s="29"/>
      <c r="AO5663" s="29"/>
    </row>
    <row r="5664" spans="5:41" x14ac:dyDescent="0.3">
      <c r="E5664" s="15"/>
      <c r="M5664" s="26"/>
      <c r="V5664" s="37"/>
      <c r="W5664" s="37"/>
      <c r="Z5664" s="29"/>
      <c r="AA5664" s="29"/>
      <c r="AB5664" s="29"/>
      <c r="AG5664" s="40"/>
      <c r="AH5664" s="40"/>
      <c r="AN5664" s="29"/>
      <c r="AO5664" s="29"/>
    </row>
    <row r="5665" spans="5:41" x14ac:dyDescent="0.3">
      <c r="E5665" s="15"/>
      <c r="M5665" s="26"/>
      <c r="V5665" s="37"/>
      <c r="W5665" s="37"/>
      <c r="Z5665" s="29"/>
      <c r="AA5665" s="29"/>
      <c r="AB5665" s="29"/>
      <c r="AG5665" s="40"/>
      <c r="AH5665" s="40"/>
      <c r="AN5665" s="29"/>
      <c r="AO5665" s="29"/>
    </row>
    <row r="5666" spans="5:41" x14ac:dyDescent="0.3">
      <c r="E5666" s="15"/>
      <c r="M5666" s="26"/>
      <c r="V5666" s="37"/>
      <c r="W5666" s="37"/>
      <c r="Z5666" s="29"/>
      <c r="AA5666" s="29"/>
      <c r="AB5666" s="29"/>
      <c r="AG5666" s="40"/>
      <c r="AH5666" s="40"/>
      <c r="AN5666" s="29"/>
      <c r="AO5666" s="29"/>
    </row>
    <row r="5667" spans="5:41" x14ac:dyDescent="0.3">
      <c r="E5667" s="15"/>
      <c r="M5667" s="26"/>
      <c r="V5667" s="37"/>
      <c r="W5667" s="37"/>
      <c r="Z5667" s="29"/>
      <c r="AA5667" s="29"/>
      <c r="AB5667" s="29"/>
      <c r="AG5667" s="40"/>
      <c r="AH5667" s="40"/>
      <c r="AN5667" s="29"/>
      <c r="AO5667" s="29"/>
    </row>
    <row r="5668" spans="5:41" x14ac:dyDescent="0.3">
      <c r="E5668" s="15"/>
      <c r="M5668" s="26"/>
      <c r="V5668" s="37"/>
      <c r="W5668" s="37"/>
      <c r="Z5668" s="29"/>
      <c r="AA5668" s="29"/>
      <c r="AB5668" s="29"/>
      <c r="AG5668" s="40"/>
      <c r="AH5668" s="40"/>
      <c r="AN5668" s="29"/>
      <c r="AO5668" s="29"/>
    </row>
    <row r="5669" spans="5:41" x14ac:dyDescent="0.3">
      <c r="E5669" s="15"/>
      <c r="M5669" s="26"/>
      <c r="V5669" s="37"/>
      <c r="W5669" s="37"/>
      <c r="Z5669" s="29"/>
      <c r="AA5669" s="29"/>
      <c r="AB5669" s="29"/>
      <c r="AG5669" s="40"/>
      <c r="AH5669" s="40"/>
      <c r="AN5669" s="29"/>
      <c r="AO5669" s="29"/>
    </row>
    <row r="5670" spans="5:41" x14ac:dyDescent="0.3">
      <c r="E5670" s="15"/>
      <c r="M5670" s="26"/>
      <c r="V5670" s="37"/>
      <c r="W5670" s="37"/>
      <c r="Z5670" s="29"/>
      <c r="AA5670" s="29"/>
      <c r="AB5670" s="29"/>
      <c r="AG5670" s="40"/>
      <c r="AH5670" s="40"/>
      <c r="AN5670" s="29"/>
      <c r="AO5670" s="29"/>
    </row>
    <row r="5671" spans="5:41" x14ac:dyDescent="0.3">
      <c r="E5671" s="15"/>
      <c r="M5671" s="26"/>
      <c r="V5671" s="37"/>
      <c r="W5671" s="37"/>
      <c r="Z5671" s="29"/>
      <c r="AA5671" s="29"/>
      <c r="AB5671" s="29"/>
      <c r="AG5671" s="40"/>
      <c r="AH5671" s="40"/>
      <c r="AN5671" s="29"/>
      <c r="AO5671" s="29"/>
    </row>
    <row r="5672" spans="5:41" x14ac:dyDescent="0.3">
      <c r="E5672" s="15"/>
      <c r="M5672" s="26"/>
      <c r="V5672" s="37"/>
      <c r="W5672" s="37"/>
      <c r="Z5672" s="29"/>
      <c r="AA5672" s="29"/>
      <c r="AB5672" s="29"/>
      <c r="AG5672" s="40"/>
      <c r="AH5672" s="40"/>
      <c r="AN5672" s="29"/>
      <c r="AO5672" s="29"/>
    </row>
    <row r="5673" spans="5:41" x14ac:dyDescent="0.3">
      <c r="E5673" s="15"/>
      <c r="M5673" s="26"/>
      <c r="V5673" s="37"/>
      <c r="W5673" s="37"/>
      <c r="Z5673" s="29"/>
      <c r="AA5673" s="29"/>
      <c r="AB5673" s="29"/>
      <c r="AG5673" s="40"/>
      <c r="AH5673" s="40"/>
      <c r="AN5673" s="29"/>
      <c r="AO5673" s="29"/>
    </row>
    <row r="5674" spans="5:41" x14ac:dyDescent="0.3">
      <c r="E5674" s="15"/>
      <c r="M5674" s="26"/>
      <c r="V5674" s="37"/>
      <c r="W5674" s="37"/>
      <c r="Z5674" s="29"/>
      <c r="AA5674" s="29"/>
      <c r="AB5674" s="29"/>
      <c r="AG5674" s="40"/>
      <c r="AH5674" s="40"/>
      <c r="AN5674" s="29"/>
      <c r="AO5674" s="29"/>
    </row>
    <row r="5675" spans="5:41" x14ac:dyDescent="0.3">
      <c r="E5675" s="15"/>
      <c r="M5675" s="26"/>
      <c r="V5675" s="37"/>
      <c r="W5675" s="37"/>
      <c r="Z5675" s="29"/>
      <c r="AA5675" s="29"/>
      <c r="AB5675" s="29"/>
      <c r="AG5675" s="40"/>
      <c r="AH5675" s="40"/>
      <c r="AN5675" s="29"/>
      <c r="AO5675" s="29"/>
    </row>
    <row r="5676" spans="5:41" x14ac:dyDescent="0.3">
      <c r="E5676" s="15"/>
      <c r="M5676" s="26"/>
      <c r="V5676" s="37"/>
      <c r="W5676" s="37"/>
      <c r="Z5676" s="29"/>
      <c r="AA5676" s="29"/>
      <c r="AB5676" s="29"/>
      <c r="AG5676" s="40"/>
      <c r="AH5676" s="40"/>
      <c r="AN5676" s="29"/>
      <c r="AO5676" s="29"/>
    </row>
    <row r="5677" spans="5:41" x14ac:dyDescent="0.3">
      <c r="E5677" s="15"/>
      <c r="M5677" s="26"/>
      <c r="V5677" s="37"/>
      <c r="W5677" s="37"/>
      <c r="Z5677" s="29"/>
      <c r="AA5677" s="29"/>
      <c r="AB5677" s="29"/>
      <c r="AG5677" s="40"/>
      <c r="AH5677" s="40"/>
      <c r="AN5677" s="29"/>
      <c r="AO5677" s="29"/>
    </row>
    <row r="5678" spans="5:41" x14ac:dyDescent="0.3">
      <c r="E5678" s="15"/>
      <c r="M5678" s="26"/>
      <c r="V5678" s="37"/>
      <c r="W5678" s="37"/>
      <c r="Z5678" s="29"/>
      <c r="AA5678" s="29"/>
      <c r="AB5678" s="29"/>
      <c r="AG5678" s="40"/>
      <c r="AH5678" s="40"/>
      <c r="AN5678" s="29"/>
      <c r="AO5678" s="29"/>
    </row>
    <row r="5679" spans="5:41" x14ac:dyDescent="0.3">
      <c r="E5679" s="15"/>
      <c r="M5679" s="26"/>
      <c r="V5679" s="37"/>
      <c r="W5679" s="37"/>
      <c r="Z5679" s="29"/>
      <c r="AA5679" s="29"/>
      <c r="AB5679" s="29"/>
      <c r="AG5679" s="40"/>
      <c r="AH5679" s="40"/>
      <c r="AN5679" s="29"/>
      <c r="AO5679" s="29"/>
    </row>
    <row r="5680" spans="5:41" x14ac:dyDescent="0.3">
      <c r="E5680" s="15"/>
      <c r="M5680" s="26"/>
      <c r="V5680" s="37"/>
      <c r="W5680" s="37"/>
      <c r="Z5680" s="29"/>
      <c r="AA5680" s="29"/>
      <c r="AB5680" s="29"/>
      <c r="AG5680" s="40"/>
      <c r="AH5680" s="40"/>
      <c r="AN5680" s="29"/>
      <c r="AO5680" s="29"/>
    </row>
    <row r="5681" spans="5:41" x14ac:dyDescent="0.3">
      <c r="E5681" s="15"/>
      <c r="M5681" s="26"/>
      <c r="V5681" s="37"/>
      <c r="W5681" s="37"/>
      <c r="Z5681" s="29"/>
      <c r="AA5681" s="29"/>
      <c r="AB5681" s="29"/>
      <c r="AG5681" s="40"/>
      <c r="AH5681" s="40"/>
      <c r="AN5681" s="29"/>
      <c r="AO5681" s="29"/>
    </row>
    <row r="5682" spans="5:41" x14ac:dyDescent="0.3">
      <c r="E5682" s="15"/>
      <c r="M5682" s="26"/>
      <c r="V5682" s="37"/>
      <c r="W5682" s="37"/>
      <c r="Z5682" s="29"/>
      <c r="AA5682" s="29"/>
      <c r="AB5682" s="29"/>
      <c r="AG5682" s="40"/>
      <c r="AH5682" s="40"/>
      <c r="AN5682" s="29"/>
      <c r="AO5682" s="29"/>
    </row>
    <row r="5683" spans="5:41" x14ac:dyDescent="0.3">
      <c r="E5683" s="15"/>
      <c r="M5683" s="26"/>
      <c r="V5683" s="37"/>
      <c r="W5683" s="37"/>
      <c r="Z5683" s="29"/>
      <c r="AA5683" s="29"/>
      <c r="AB5683" s="29"/>
      <c r="AG5683" s="40"/>
      <c r="AH5683" s="40"/>
      <c r="AN5683" s="29"/>
      <c r="AO5683" s="29"/>
    </row>
    <row r="5684" spans="5:41" x14ac:dyDescent="0.3">
      <c r="E5684" s="15"/>
      <c r="M5684" s="26"/>
      <c r="V5684" s="37"/>
      <c r="W5684" s="37"/>
      <c r="Z5684" s="29"/>
      <c r="AA5684" s="29"/>
      <c r="AB5684" s="29"/>
      <c r="AG5684" s="40"/>
      <c r="AH5684" s="40"/>
      <c r="AN5684" s="29"/>
      <c r="AO5684" s="29"/>
    </row>
    <row r="5685" spans="5:41" x14ac:dyDescent="0.3">
      <c r="E5685" s="15"/>
      <c r="M5685" s="26"/>
      <c r="V5685" s="37"/>
      <c r="W5685" s="37"/>
      <c r="Z5685" s="29"/>
      <c r="AA5685" s="29"/>
      <c r="AB5685" s="29"/>
      <c r="AG5685" s="40"/>
      <c r="AH5685" s="40"/>
      <c r="AN5685" s="29"/>
      <c r="AO5685" s="29"/>
    </row>
    <row r="5686" spans="5:41" x14ac:dyDescent="0.3">
      <c r="E5686" s="15"/>
      <c r="M5686" s="26"/>
      <c r="V5686" s="37"/>
      <c r="W5686" s="37"/>
      <c r="Z5686" s="29"/>
      <c r="AA5686" s="29"/>
      <c r="AB5686" s="29"/>
      <c r="AG5686" s="40"/>
      <c r="AH5686" s="40"/>
      <c r="AN5686" s="29"/>
      <c r="AO5686" s="29"/>
    </row>
    <row r="5687" spans="5:41" x14ac:dyDescent="0.3">
      <c r="E5687" s="15"/>
      <c r="M5687" s="26"/>
      <c r="V5687" s="37"/>
      <c r="W5687" s="37"/>
      <c r="Z5687" s="29"/>
      <c r="AA5687" s="29"/>
      <c r="AB5687" s="29"/>
      <c r="AG5687" s="40"/>
      <c r="AH5687" s="40"/>
      <c r="AN5687" s="29"/>
      <c r="AO5687" s="29"/>
    </row>
    <row r="5688" spans="5:41" x14ac:dyDescent="0.3">
      <c r="E5688" s="15"/>
      <c r="M5688" s="26"/>
      <c r="V5688" s="37"/>
      <c r="W5688" s="37"/>
      <c r="Z5688" s="29"/>
      <c r="AA5688" s="29"/>
      <c r="AB5688" s="29"/>
      <c r="AG5688" s="40"/>
      <c r="AH5688" s="40"/>
      <c r="AN5688" s="29"/>
      <c r="AO5688" s="29"/>
    </row>
    <row r="5689" spans="5:41" x14ac:dyDescent="0.3">
      <c r="E5689" s="15"/>
      <c r="M5689" s="26"/>
      <c r="V5689" s="37"/>
      <c r="W5689" s="37"/>
      <c r="Z5689" s="29"/>
      <c r="AA5689" s="29"/>
      <c r="AB5689" s="29"/>
      <c r="AG5689" s="40"/>
      <c r="AH5689" s="40"/>
      <c r="AN5689" s="29"/>
      <c r="AO5689" s="29"/>
    </row>
    <row r="5690" spans="5:41" x14ac:dyDescent="0.3">
      <c r="E5690" s="15"/>
      <c r="M5690" s="26"/>
      <c r="V5690" s="37"/>
      <c r="W5690" s="37"/>
      <c r="Z5690" s="29"/>
      <c r="AA5690" s="29"/>
      <c r="AB5690" s="29"/>
      <c r="AG5690" s="40"/>
      <c r="AH5690" s="40"/>
      <c r="AN5690" s="29"/>
      <c r="AO5690" s="29"/>
    </row>
    <row r="5691" spans="5:41" x14ac:dyDescent="0.3">
      <c r="E5691" s="15"/>
      <c r="M5691" s="26"/>
      <c r="V5691" s="37"/>
      <c r="W5691" s="37"/>
      <c r="Z5691" s="29"/>
      <c r="AA5691" s="29"/>
      <c r="AB5691" s="29"/>
      <c r="AG5691" s="40"/>
      <c r="AH5691" s="40"/>
      <c r="AN5691" s="29"/>
      <c r="AO5691" s="29"/>
    </row>
    <row r="5692" spans="5:41" x14ac:dyDescent="0.3">
      <c r="E5692" s="15"/>
      <c r="M5692" s="26"/>
      <c r="V5692" s="37"/>
      <c r="W5692" s="37"/>
      <c r="Z5692" s="29"/>
      <c r="AA5692" s="29"/>
      <c r="AB5692" s="29"/>
      <c r="AG5692" s="40"/>
      <c r="AH5692" s="40"/>
      <c r="AN5692" s="29"/>
      <c r="AO5692" s="29"/>
    </row>
    <row r="5693" spans="5:41" x14ac:dyDescent="0.3">
      <c r="E5693" s="15"/>
      <c r="M5693" s="26"/>
      <c r="V5693" s="37"/>
      <c r="W5693" s="37"/>
      <c r="Z5693" s="29"/>
      <c r="AA5693" s="29"/>
      <c r="AB5693" s="29"/>
      <c r="AG5693" s="40"/>
      <c r="AH5693" s="40"/>
      <c r="AN5693" s="29"/>
      <c r="AO5693" s="29"/>
    </row>
    <row r="5694" spans="5:41" x14ac:dyDescent="0.3">
      <c r="E5694" s="15"/>
      <c r="M5694" s="26"/>
      <c r="V5694" s="37"/>
      <c r="W5694" s="37"/>
      <c r="Z5694" s="29"/>
      <c r="AA5694" s="29"/>
      <c r="AB5694" s="29"/>
      <c r="AG5694" s="40"/>
      <c r="AH5694" s="40"/>
      <c r="AN5694" s="29"/>
      <c r="AO5694" s="29"/>
    </row>
    <row r="5695" spans="5:41" x14ac:dyDescent="0.3">
      <c r="E5695" s="15"/>
      <c r="M5695" s="26"/>
      <c r="V5695" s="37"/>
      <c r="W5695" s="37"/>
      <c r="Z5695" s="29"/>
      <c r="AA5695" s="29"/>
      <c r="AB5695" s="29"/>
      <c r="AG5695" s="40"/>
      <c r="AH5695" s="40"/>
      <c r="AN5695" s="29"/>
      <c r="AO5695" s="29"/>
    </row>
    <row r="5696" spans="5:41" x14ac:dyDescent="0.3">
      <c r="E5696" s="15"/>
      <c r="M5696" s="26"/>
      <c r="V5696" s="37"/>
      <c r="W5696" s="37"/>
      <c r="Z5696" s="29"/>
      <c r="AA5696" s="29"/>
      <c r="AB5696" s="29"/>
      <c r="AG5696" s="40"/>
      <c r="AH5696" s="40"/>
      <c r="AN5696" s="29"/>
      <c r="AO5696" s="29"/>
    </row>
    <row r="5697" spans="5:41" x14ac:dyDescent="0.3">
      <c r="E5697" s="15"/>
      <c r="M5697" s="26"/>
      <c r="V5697" s="37"/>
      <c r="W5697" s="37"/>
      <c r="Z5697" s="29"/>
      <c r="AA5697" s="29"/>
      <c r="AB5697" s="29"/>
      <c r="AG5697" s="40"/>
      <c r="AH5697" s="40"/>
      <c r="AN5697" s="29"/>
      <c r="AO5697" s="29"/>
    </row>
    <row r="5698" spans="5:41" x14ac:dyDescent="0.3">
      <c r="E5698" s="15"/>
      <c r="M5698" s="26"/>
      <c r="V5698" s="37"/>
      <c r="W5698" s="37"/>
      <c r="Z5698" s="29"/>
      <c r="AA5698" s="29"/>
      <c r="AB5698" s="29"/>
      <c r="AG5698" s="40"/>
      <c r="AH5698" s="40"/>
      <c r="AN5698" s="29"/>
      <c r="AO5698" s="29"/>
    </row>
    <row r="5699" spans="5:41" x14ac:dyDescent="0.3">
      <c r="E5699" s="15"/>
      <c r="M5699" s="26"/>
      <c r="V5699" s="37"/>
      <c r="W5699" s="37"/>
      <c r="Z5699" s="29"/>
      <c r="AA5699" s="29"/>
      <c r="AB5699" s="29"/>
      <c r="AG5699" s="40"/>
      <c r="AH5699" s="40"/>
      <c r="AN5699" s="29"/>
      <c r="AO5699" s="29"/>
    </row>
    <row r="5700" spans="5:41" x14ac:dyDescent="0.3">
      <c r="E5700" s="15"/>
      <c r="M5700" s="26"/>
      <c r="V5700" s="37"/>
      <c r="W5700" s="37"/>
      <c r="Z5700" s="29"/>
      <c r="AA5700" s="29"/>
      <c r="AB5700" s="29"/>
      <c r="AG5700" s="40"/>
      <c r="AH5700" s="40"/>
      <c r="AN5700" s="29"/>
      <c r="AO5700" s="29"/>
    </row>
    <row r="5701" spans="5:41" x14ac:dyDescent="0.3">
      <c r="E5701" s="15"/>
      <c r="M5701" s="26"/>
      <c r="V5701" s="37"/>
      <c r="W5701" s="37"/>
      <c r="Z5701" s="29"/>
      <c r="AA5701" s="29"/>
      <c r="AB5701" s="29"/>
      <c r="AG5701" s="40"/>
      <c r="AH5701" s="40"/>
      <c r="AN5701" s="29"/>
      <c r="AO5701" s="29"/>
    </row>
    <row r="5702" spans="5:41" x14ac:dyDescent="0.3">
      <c r="E5702" s="15"/>
      <c r="M5702" s="26"/>
      <c r="V5702" s="37"/>
      <c r="W5702" s="37"/>
      <c r="Z5702" s="29"/>
      <c r="AA5702" s="29"/>
      <c r="AB5702" s="29"/>
      <c r="AG5702" s="40"/>
      <c r="AH5702" s="40"/>
      <c r="AN5702" s="29"/>
      <c r="AO5702" s="29"/>
    </row>
    <row r="5703" spans="5:41" x14ac:dyDescent="0.3">
      <c r="E5703" s="15"/>
      <c r="M5703" s="26"/>
      <c r="V5703" s="37"/>
      <c r="W5703" s="37"/>
      <c r="Z5703" s="29"/>
      <c r="AA5703" s="29"/>
      <c r="AB5703" s="29"/>
      <c r="AG5703" s="40"/>
      <c r="AH5703" s="40"/>
      <c r="AN5703" s="29"/>
      <c r="AO5703" s="29"/>
    </row>
    <row r="5704" spans="5:41" x14ac:dyDescent="0.3">
      <c r="E5704" s="15"/>
      <c r="M5704" s="26"/>
      <c r="V5704" s="37"/>
      <c r="W5704" s="37"/>
      <c r="Z5704" s="29"/>
      <c r="AA5704" s="29"/>
      <c r="AB5704" s="29"/>
      <c r="AG5704" s="40"/>
      <c r="AH5704" s="40"/>
      <c r="AN5704" s="29"/>
      <c r="AO5704" s="29"/>
    </row>
    <row r="5705" spans="5:41" x14ac:dyDescent="0.3">
      <c r="E5705" s="15"/>
      <c r="M5705" s="26"/>
      <c r="V5705" s="37"/>
      <c r="W5705" s="37"/>
      <c r="Z5705" s="29"/>
      <c r="AA5705" s="29"/>
      <c r="AB5705" s="29"/>
      <c r="AG5705" s="40"/>
      <c r="AH5705" s="40"/>
      <c r="AN5705" s="29"/>
      <c r="AO5705" s="29"/>
    </row>
    <row r="5706" spans="5:41" x14ac:dyDescent="0.3">
      <c r="E5706" s="15"/>
      <c r="M5706" s="26"/>
      <c r="V5706" s="37"/>
      <c r="W5706" s="37"/>
      <c r="Z5706" s="29"/>
      <c r="AA5706" s="29"/>
      <c r="AB5706" s="29"/>
      <c r="AG5706" s="40"/>
      <c r="AH5706" s="40"/>
      <c r="AN5706" s="29"/>
      <c r="AO5706" s="29"/>
    </row>
    <row r="5707" spans="5:41" x14ac:dyDescent="0.3">
      <c r="E5707" s="15"/>
      <c r="M5707" s="26"/>
      <c r="V5707" s="37"/>
      <c r="W5707" s="37"/>
      <c r="Z5707" s="29"/>
      <c r="AA5707" s="29"/>
      <c r="AB5707" s="29"/>
      <c r="AG5707" s="40"/>
      <c r="AH5707" s="40"/>
      <c r="AN5707" s="29"/>
      <c r="AO5707" s="29"/>
    </row>
    <row r="5708" spans="5:41" x14ac:dyDescent="0.3">
      <c r="E5708" s="15"/>
      <c r="M5708" s="26"/>
      <c r="V5708" s="37"/>
      <c r="W5708" s="37"/>
      <c r="Z5708" s="29"/>
      <c r="AA5708" s="29"/>
      <c r="AB5708" s="29"/>
      <c r="AG5708" s="40"/>
      <c r="AH5708" s="40"/>
      <c r="AN5708" s="29"/>
      <c r="AO5708" s="29"/>
    </row>
    <row r="5709" spans="5:41" x14ac:dyDescent="0.3">
      <c r="E5709" s="15"/>
      <c r="M5709" s="26"/>
      <c r="V5709" s="37"/>
      <c r="W5709" s="37"/>
      <c r="Z5709" s="29"/>
      <c r="AA5709" s="29"/>
      <c r="AB5709" s="29"/>
      <c r="AG5709" s="40"/>
      <c r="AH5709" s="40"/>
      <c r="AN5709" s="29"/>
      <c r="AO5709" s="29"/>
    </row>
    <row r="5710" spans="5:41" x14ac:dyDescent="0.3">
      <c r="E5710" s="15"/>
      <c r="M5710" s="26"/>
      <c r="V5710" s="37"/>
      <c r="W5710" s="37"/>
      <c r="Z5710" s="29"/>
      <c r="AA5710" s="29"/>
      <c r="AB5710" s="29"/>
      <c r="AG5710" s="40"/>
      <c r="AH5710" s="40"/>
      <c r="AN5710" s="29"/>
      <c r="AO5710" s="29"/>
    </row>
    <row r="5711" spans="5:41" x14ac:dyDescent="0.3">
      <c r="E5711" s="15"/>
      <c r="M5711" s="26"/>
      <c r="V5711" s="37"/>
      <c r="W5711" s="37"/>
      <c r="Z5711" s="29"/>
      <c r="AA5711" s="29"/>
      <c r="AB5711" s="29"/>
      <c r="AG5711" s="40"/>
      <c r="AH5711" s="40"/>
      <c r="AN5711" s="29"/>
      <c r="AO5711" s="29"/>
    </row>
    <row r="5712" spans="5:41" x14ac:dyDescent="0.3">
      <c r="E5712" s="15"/>
      <c r="M5712" s="26"/>
      <c r="V5712" s="37"/>
      <c r="W5712" s="37"/>
      <c r="Z5712" s="29"/>
      <c r="AA5712" s="29"/>
      <c r="AB5712" s="29"/>
      <c r="AG5712" s="40"/>
      <c r="AH5712" s="40"/>
      <c r="AN5712" s="29"/>
      <c r="AO5712" s="29"/>
    </row>
    <row r="5713" spans="5:41" x14ac:dyDescent="0.3">
      <c r="E5713" s="15"/>
      <c r="M5713" s="26"/>
      <c r="V5713" s="37"/>
      <c r="W5713" s="37"/>
      <c r="Z5713" s="29"/>
      <c r="AA5713" s="29"/>
      <c r="AB5713" s="29"/>
      <c r="AG5713" s="40"/>
      <c r="AH5713" s="40"/>
      <c r="AN5713" s="29"/>
      <c r="AO5713" s="29"/>
    </row>
    <row r="5714" spans="5:41" x14ac:dyDescent="0.3">
      <c r="E5714" s="15"/>
      <c r="M5714" s="26"/>
      <c r="V5714" s="37"/>
      <c r="W5714" s="37"/>
      <c r="Z5714" s="29"/>
      <c r="AA5714" s="29"/>
      <c r="AB5714" s="29"/>
      <c r="AG5714" s="40"/>
      <c r="AH5714" s="40"/>
      <c r="AN5714" s="29"/>
      <c r="AO5714" s="29"/>
    </row>
    <row r="5715" spans="5:41" x14ac:dyDescent="0.3">
      <c r="E5715" s="15"/>
      <c r="M5715" s="26"/>
      <c r="V5715" s="37"/>
      <c r="W5715" s="37"/>
      <c r="Z5715" s="29"/>
      <c r="AA5715" s="29"/>
      <c r="AB5715" s="29"/>
      <c r="AG5715" s="40"/>
      <c r="AH5715" s="40"/>
      <c r="AN5715" s="29"/>
      <c r="AO5715" s="29"/>
    </row>
    <row r="5716" spans="5:41" x14ac:dyDescent="0.3">
      <c r="E5716" s="15"/>
      <c r="M5716" s="26"/>
      <c r="V5716" s="37"/>
      <c r="W5716" s="37"/>
      <c r="Z5716" s="29"/>
      <c r="AA5716" s="29"/>
      <c r="AB5716" s="29"/>
      <c r="AG5716" s="40"/>
      <c r="AH5716" s="40"/>
      <c r="AN5716" s="29"/>
      <c r="AO5716" s="29"/>
    </row>
    <row r="5717" spans="5:41" x14ac:dyDescent="0.3">
      <c r="E5717" s="15"/>
      <c r="M5717" s="26"/>
      <c r="V5717" s="37"/>
      <c r="W5717" s="37"/>
      <c r="Z5717" s="29"/>
      <c r="AA5717" s="29"/>
      <c r="AB5717" s="29"/>
      <c r="AG5717" s="40"/>
      <c r="AH5717" s="40"/>
      <c r="AN5717" s="29"/>
      <c r="AO5717" s="29"/>
    </row>
    <row r="5718" spans="5:41" x14ac:dyDescent="0.3">
      <c r="E5718" s="15"/>
      <c r="M5718" s="26"/>
      <c r="V5718" s="37"/>
      <c r="W5718" s="37"/>
      <c r="Z5718" s="29"/>
      <c r="AA5718" s="29"/>
      <c r="AB5718" s="29"/>
      <c r="AG5718" s="40"/>
      <c r="AH5718" s="40"/>
      <c r="AN5718" s="29"/>
      <c r="AO5718" s="29"/>
    </row>
    <row r="5719" spans="5:41" x14ac:dyDescent="0.3">
      <c r="E5719" s="15"/>
      <c r="M5719" s="26"/>
      <c r="V5719" s="37"/>
      <c r="W5719" s="37"/>
      <c r="Z5719" s="29"/>
      <c r="AA5719" s="29"/>
      <c r="AB5719" s="29"/>
      <c r="AG5719" s="40"/>
      <c r="AH5719" s="40"/>
      <c r="AN5719" s="29"/>
      <c r="AO5719" s="29"/>
    </row>
    <row r="5720" spans="5:41" x14ac:dyDescent="0.3">
      <c r="E5720" s="15"/>
      <c r="M5720" s="26"/>
      <c r="V5720" s="37"/>
      <c r="W5720" s="37"/>
      <c r="Z5720" s="29"/>
      <c r="AA5720" s="29"/>
      <c r="AB5720" s="29"/>
      <c r="AG5720" s="40"/>
      <c r="AH5720" s="40"/>
      <c r="AN5720" s="29"/>
      <c r="AO5720" s="29"/>
    </row>
    <row r="5721" spans="5:41" x14ac:dyDescent="0.3">
      <c r="E5721" s="15"/>
      <c r="M5721" s="26"/>
      <c r="V5721" s="37"/>
      <c r="W5721" s="37"/>
      <c r="Z5721" s="29"/>
      <c r="AA5721" s="29"/>
      <c r="AB5721" s="29"/>
      <c r="AG5721" s="40"/>
      <c r="AH5721" s="40"/>
      <c r="AN5721" s="29"/>
      <c r="AO5721" s="29"/>
    </row>
    <row r="5722" spans="5:41" x14ac:dyDescent="0.3">
      <c r="E5722" s="15"/>
      <c r="M5722" s="26"/>
      <c r="V5722" s="37"/>
      <c r="W5722" s="37"/>
      <c r="Z5722" s="29"/>
      <c r="AA5722" s="29"/>
      <c r="AB5722" s="29"/>
      <c r="AG5722" s="40"/>
      <c r="AH5722" s="40"/>
      <c r="AN5722" s="29"/>
      <c r="AO5722" s="29"/>
    </row>
    <row r="5723" spans="5:41" x14ac:dyDescent="0.3">
      <c r="E5723" s="15"/>
      <c r="M5723" s="26"/>
      <c r="V5723" s="37"/>
      <c r="W5723" s="37"/>
      <c r="Z5723" s="29"/>
      <c r="AA5723" s="29"/>
      <c r="AB5723" s="29"/>
      <c r="AG5723" s="40"/>
      <c r="AH5723" s="40"/>
      <c r="AN5723" s="29"/>
      <c r="AO5723" s="29"/>
    </row>
    <row r="5724" spans="5:41" x14ac:dyDescent="0.3">
      <c r="E5724" s="15"/>
      <c r="M5724" s="26"/>
      <c r="V5724" s="37"/>
      <c r="W5724" s="37"/>
      <c r="Z5724" s="29"/>
      <c r="AA5724" s="29"/>
      <c r="AB5724" s="29"/>
      <c r="AG5724" s="40"/>
      <c r="AH5724" s="40"/>
      <c r="AN5724" s="29"/>
      <c r="AO5724" s="29"/>
    </row>
    <row r="5725" spans="5:41" x14ac:dyDescent="0.3">
      <c r="E5725" s="15"/>
      <c r="M5725" s="26"/>
      <c r="V5725" s="37"/>
      <c r="W5725" s="37"/>
      <c r="Z5725" s="29"/>
      <c r="AA5725" s="29"/>
      <c r="AB5725" s="29"/>
      <c r="AG5725" s="40"/>
      <c r="AH5725" s="40"/>
      <c r="AN5725" s="29"/>
      <c r="AO5725" s="29"/>
    </row>
    <row r="5726" spans="5:41" x14ac:dyDescent="0.3">
      <c r="E5726" s="15"/>
      <c r="M5726" s="26"/>
      <c r="V5726" s="37"/>
      <c r="W5726" s="37"/>
      <c r="Z5726" s="29"/>
      <c r="AA5726" s="29"/>
      <c r="AB5726" s="29"/>
      <c r="AG5726" s="40"/>
      <c r="AH5726" s="40"/>
      <c r="AN5726" s="29"/>
      <c r="AO5726" s="29"/>
    </row>
    <row r="5727" spans="5:41" x14ac:dyDescent="0.3">
      <c r="E5727" s="15"/>
      <c r="M5727" s="26"/>
      <c r="V5727" s="37"/>
      <c r="W5727" s="37"/>
      <c r="Z5727" s="29"/>
      <c r="AA5727" s="29"/>
      <c r="AB5727" s="29"/>
      <c r="AG5727" s="40"/>
      <c r="AH5727" s="40"/>
      <c r="AN5727" s="29"/>
      <c r="AO5727" s="29"/>
    </row>
    <row r="5728" spans="5:41" x14ac:dyDescent="0.3">
      <c r="E5728" s="15"/>
      <c r="M5728" s="26"/>
      <c r="V5728" s="37"/>
      <c r="W5728" s="37"/>
      <c r="Z5728" s="29"/>
      <c r="AA5728" s="29"/>
      <c r="AB5728" s="29"/>
      <c r="AG5728" s="40"/>
      <c r="AH5728" s="40"/>
      <c r="AN5728" s="29"/>
      <c r="AO5728" s="29"/>
    </row>
    <row r="5729" spans="5:41" x14ac:dyDescent="0.3">
      <c r="E5729" s="15"/>
      <c r="M5729" s="26"/>
      <c r="V5729" s="37"/>
      <c r="W5729" s="37"/>
      <c r="Z5729" s="29"/>
      <c r="AA5729" s="29"/>
      <c r="AB5729" s="29"/>
      <c r="AG5729" s="40"/>
      <c r="AH5729" s="40"/>
      <c r="AN5729" s="29"/>
      <c r="AO5729" s="29"/>
    </row>
    <row r="5730" spans="5:41" x14ac:dyDescent="0.3">
      <c r="E5730" s="15"/>
      <c r="M5730" s="26"/>
      <c r="V5730" s="37"/>
      <c r="W5730" s="37"/>
      <c r="Z5730" s="29"/>
      <c r="AA5730" s="29"/>
      <c r="AB5730" s="29"/>
      <c r="AG5730" s="40"/>
      <c r="AH5730" s="40"/>
      <c r="AN5730" s="29"/>
      <c r="AO5730" s="29"/>
    </row>
    <row r="5731" spans="5:41" x14ac:dyDescent="0.3">
      <c r="E5731" s="15"/>
      <c r="M5731" s="26"/>
      <c r="V5731" s="37"/>
      <c r="W5731" s="37"/>
      <c r="Z5731" s="29"/>
      <c r="AA5731" s="29"/>
      <c r="AB5731" s="29"/>
      <c r="AG5731" s="40"/>
      <c r="AH5731" s="40"/>
      <c r="AN5731" s="29"/>
      <c r="AO5731" s="29"/>
    </row>
    <row r="5732" spans="5:41" x14ac:dyDescent="0.3">
      <c r="E5732" s="15"/>
      <c r="M5732" s="26"/>
      <c r="V5732" s="37"/>
      <c r="W5732" s="37"/>
      <c r="Z5732" s="29"/>
      <c r="AA5732" s="29"/>
      <c r="AB5732" s="29"/>
      <c r="AG5732" s="40"/>
      <c r="AH5732" s="40"/>
      <c r="AN5732" s="29"/>
      <c r="AO5732" s="29"/>
    </row>
    <row r="5733" spans="5:41" x14ac:dyDescent="0.3">
      <c r="E5733" s="15"/>
      <c r="M5733" s="26"/>
      <c r="V5733" s="37"/>
      <c r="W5733" s="37"/>
      <c r="Z5733" s="29"/>
      <c r="AA5733" s="29"/>
      <c r="AB5733" s="29"/>
      <c r="AG5733" s="40"/>
      <c r="AH5733" s="40"/>
      <c r="AN5733" s="29"/>
      <c r="AO5733" s="29"/>
    </row>
    <row r="5734" spans="5:41" x14ac:dyDescent="0.3">
      <c r="E5734" s="15"/>
      <c r="M5734" s="26"/>
      <c r="V5734" s="37"/>
      <c r="W5734" s="37"/>
      <c r="Z5734" s="29"/>
      <c r="AA5734" s="29"/>
      <c r="AB5734" s="29"/>
      <c r="AG5734" s="40"/>
      <c r="AH5734" s="40"/>
      <c r="AN5734" s="29"/>
      <c r="AO5734" s="29"/>
    </row>
    <row r="5735" spans="5:41" x14ac:dyDescent="0.3">
      <c r="E5735" s="15"/>
      <c r="M5735" s="26"/>
      <c r="V5735" s="37"/>
      <c r="W5735" s="37"/>
      <c r="Z5735" s="29"/>
      <c r="AA5735" s="29"/>
      <c r="AB5735" s="29"/>
      <c r="AG5735" s="40"/>
      <c r="AH5735" s="40"/>
      <c r="AN5735" s="29"/>
      <c r="AO5735" s="29"/>
    </row>
    <row r="5736" spans="5:41" x14ac:dyDescent="0.3">
      <c r="E5736" s="15"/>
      <c r="M5736" s="26"/>
      <c r="V5736" s="37"/>
      <c r="W5736" s="37"/>
      <c r="Z5736" s="29"/>
      <c r="AA5736" s="29"/>
      <c r="AB5736" s="29"/>
      <c r="AG5736" s="40"/>
      <c r="AH5736" s="40"/>
      <c r="AN5736" s="29"/>
      <c r="AO5736" s="29"/>
    </row>
    <row r="5737" spans="5:41" x14ac:dyDescent="0.3">
      <c r="E5737" s="15"/>
      <c r="M5737" s="26"/>
      <c r="V5737" s="37"/>
      <c r="W5737" s="37"/>
      <c r="Z5737" s="29"/>
      <c r="AA5737" s="29"/>
      <c r="AB5737" s="29"/>
      <c r="AG5737" s="40"/>
      <c r="AH5737" s="40"/>
      <c r="AN5737" s="29"/>
      <c r="AO5737" s="29"/>
    </row>
    <row r="5738" spans="5:41" x14ac:dyDescent="0.3">
      <c r="E5738" s="15"/>
      <c r="M5738" s="26"/>
      <c r="V5738" s="37"/>
      <c r="W5738" s="37"/>
      <c r="Z5738" s="29"/>
      <c r="AA5738" s="29"/>
      <c r="AB5738" s="29"/>
      <c r="AG5738" s="40"/>
      <c r="AH5738" s="40"/>
      <c r="AN5738" s="29"/>
      <c r="AO5738" s="29"/>
    </row>
    <row r="5739" spans="5:41" x14ac:dyDescent="0.3">
      <c r="E5739" s="15"/>
      <c r="M5739" s="26"/>
      <c r="V5739" s="37"/>
      <c r="W5739" s="37"/>
      <c r="Z5739" s="29"/>
      <c r="AA5739" s="29"/>
      <c r="AB5739" s="29"/>
      <c r="AG5739" s="40"/>
      <c r="AH5739" s="40"/>
      <c r="AN5739" s="29"/>
      <c r="AO5739" s="29"/>
    </row>
    <row r="5740" spans="5:41" x14ac:dyDescent="0.3">
      <c r="E5740" s="15"/>
      <c r="M5740" s="26"/>
      <c r="V5740" s="37"/>
      <c r="W5740" s="37"/>
      <c r="Z5740" s="29"/>
      <c r="AA5740" s="29"/>
      <c r="AB5740" s="29"/>
      <c r="AG5740" s="40"/>
      <c r="AH5740" s="40"/>
      <c r="AN5740" s="29"/>
      <c r="AO5740" s="29"/>
    </row>
    <row r="5741" spans="5:41" x14ac:dyDescent="0.3">
      <c r="E5741" s="15"/>
      <c r="M5741" s="26"/>
      <c r="V5741" s="37"/>
      <c r="W5741" s="37"/>
      <c r="Z5741" s="29"/>
      <c r="AA5741" s="29"/>
      <c r="AB5741" s="29"/>
      <c r="AG5741" s="40"/>
      <c r="AH5741" s="40"/>
      <c r="AN5741" s="29"/>
      <c r="AO5741" s="29"/>
    </row>
    <row r="5742" spans="5:41" x14ac:dyDescent="0.3">
      <c r="E5742" s="15"/>
      <c r="M5742" s="26"/>
      <c r="V5742" s="37"/>
      <c r="W5742" s="37"/>
      <c r="Z5742" s="29"/>
      <c r="AA5742" s="29"/>
      <c r="AB5742" s="29"/>
      <c r="AG5742" s="40"/>
      <c r="AH5742" s="40"/>
      <c r="AN5742" s="29"/>
      <c r="AO5742" s="29"/>
    </row>
    <row r="5743" spans="5:41" x14ac:dyDescent="0.3">
      <c r="E5743" s="15"/>
      <c r="M5743" s="26"/>
      <c r="V5743" s="37"/>
      <c r="W5743" s="37"/>
      <c r="Z5743" s="29"/>
      <c r="AA5743" s="29"/>
      <c r="AB5743" s="29"/>
      <c r="AG5743" s="40"/>
      <c r="AH5743" s="40"/>
      <c r="AN5743" s="29"/>
      <c r="AO5743" s="29"/>
    </row>
    <row r="5744" spans="5:41" x14ac:dyDescent="0.3">
      <c r="E5744" s="15"/>
      <c r="M5744" s="26"/>
      <c r="V5744" s="37"/>
      <c r="W5744" s="37"/>
      <c r="Z5744" s="29"/>
      <c r="AA5744" s="29"/>
      <c r="AB5744" s="29"/>
      <c r="AG5744" s="40"/>
      <c r="AH5744" s="40"/>
      <c r="AN5744" s="29"/>
      <c r="AO5744" s="29"/>
    </row>
    <row r="5745" spans="5:41" x14ac:dyDescent="0.3">
      <c r="E5745" s="15"/>
      <c r="M5745" s="26"/>
      <c r="V5745" s="37"/>
      <c r="W5745" s="37"/>
      <c r="Z5745" s="29"/>
      <c r="AA5745" s="29"/>
      <c r="AB5745" s="29"/>
      <c r="AG5745" s="40"/>
      <c r="AH5745" s="40"/>
      <c r="AN5745" s="29"/>
      <c r="AO5745" s="29"/>
    </row>
    <row r="5746" spans="5:41" x14ac:dyDescent="0.3">
      <c r="E5746" s="15"/>
      <c r="M5746" s="26"/>
      <c r="V5746" s="37"/>
      <c r="W5746" s="37"/>
      <c r="Z5746" s="29"/>
      <c r="AA5746" s="29"/>
      <c r="AB5746" s="29"/>
      <c r="AG5746" s="40"/>
      <c r="AH5746" s="40"/>
      <c r="AN5746" s="29"/>
      <c r="AO5746" s="29"/>
    </row>
    <row r="5747" spans="5:41" x14ac:dyDescent="0.3">
      <c r="E5747" s="15"/>
      <c r="M5747" s="26"/>
      <c r="V5747" s="37"/>
      <c r="W5747" s="37"/>
      <c r="Z5747" s="29"/>
      <c r="AA5747" s="29"/>
      <c r="AB5747" s="29"/>
      <c r="AG5747" s="40"/>
      <c r="AH5747" s="40"/>
      <c r="AN5747" s="29"/>
      <c r="AO5747" s="29"/>
    </row>
    <row r="5748" spans="5:41" x14ac:dyDescent="0.3">
      <c r="E5748" s="15"/>
      <c r="M5748" s="26"/>
      <c r="V5748" s="37"/>
      <c r="W5748" s="37"/>
      <c r="Z5748" s="29"/>
      <c r="AA5748" s="29"/>
      <c r="AB5748" s="29"/>
      <c r="AG5748" s="40"/>
      <c r="AH5748" s="40"/>
      <c r="AN5748" s="29"/>
      <c r="AO5748" s="29"/>
    </row>
    <row r="5749" spans="5:41" x14ac:dyDescent="0.3">
      <c r="E5749" s="15"/>
      <c r="M5749" s="26"/>
      <c r="V5749" s="37"/>
      <c r="W5749" s="37"/>
      <c r="Z5749" s="29"/>
      <c r="AA5749" s="29"/>
      <c r="AB5749" s="29"/>
      <c r="AG5749" s="40"/>
      <c r="AH5749" s="40"/>
      <c r="AN5749" s="29"/>
      <c r="AO5749" s="29"/>
    </row>
    <row r="5750" spans="5:41" x14ac:dyDescent="0.3">
      <c r="E5750" s="15"/>
      <c r="M5750" s="26"/>
      <c r="V5750" s="37"/>
      <c r="W5750" s="37"/>
      <c r="Z5750" s="29"/>
      <c r="AA5750" s="29"/>
      <c r="AB5750" s="29"/>
      <c r="AG5750" s="40"/>
      <c r="AH5750" s="40"/>
      <c r="AN5750" s="29"/>
      <c r="AO5750" s="29"/>
    </row>
    <row r="5751" spans="5:41" x14ac:dyDescent="0.3">
      <c r="E5751" s="15"/>
      <c r="M5751" s="26"/>
      <c r="V5751" s="37"/>
      <c r="W5751" s="37"/>
      <c r="Z5751" s="29"/>
      <c r="AA5751" s="29"/>
      <c r="AB5751" s="29"/>
      <c r="AG5751" s="40"/>
      <c r="AH5751" s="40"/>
      <c r="AN5751" s="29"/>
      <c r="AO5751" s="29"/>
    </row>
    <row r="5752" spans="5:41" x14ac:dyDescent="0.3">
      <c r="E5752" s="15"/>
      <c r="M5752" s="26"/>
      <c r="V5752" s="37"/>
      <c r="W5752" s="37"/>
      <c r="Z5752" s="29"/>
      <c r="AA5752" s="29"/>
      <c r="AB5752" s="29"/>
      <c r="AG5752" s="40"/>
      <c r="AH5752" s="40"/>
      <c r="AN5752" s="29"/>
      <c r="AO5752" s="29"/>
    </row>
    <row r="5753" spans="5:41" x14ac:dyDescent="0.3">
      <c r="E5753" s="15"/>
      <c r="M5753" s="26"/>
      <c r="V5753" s="37"/>
      <c r="W5753" s="37"/>
      <c r="Z5753" s="29"/>
      <c r="AA5753" s="29"/>
      <c r="AB5753" s="29"/>
      <c r="AG5753" s="40"/>
      <c r="AH5753" s="40"/>
      <c r="AN5753" s="29"/>
      <c r="AO5753" s="29"/>
    </row>
    <row r="5754" spans="5:41" x14ac:dyDescent="0.3">
      <c r="E5754" s="15"/>
      <c r="M5754" s="26"/>
      <c r="V5754" s="37"/>
      <c r="W5754" s="37"/>
      <c r="Z5754" s="29"/>
      <c r="AA5754" s="29"/>
      <c r="AB5754" s="29"/>
      <c r="AG5754" s="40"/>
      <c r="AH5754" s="40"/>
      <c r="AN5754" s="29"/>
      <c r="AO5754" s="29"/>
    </row>
    <row r="5755" spans="5:41" x14ac:dyDescent="0.3">
      <c r="E5755" s="15"/>
      <c r="M5755" s="26"/>
      <c r="V5755" s="37"/>
      <c r="W5755" s="37"/>
      <c r="Z5755" s="29"/>
      <c r="AA5755" s="29"/>
      <c r="AB5755" s="29"/>
      <c r="AG5755" s="40"/>
      <c r="AH5755" s="40"/>
      <c r="AN5755" s="29"/>
      <c r="AO5755" s="29"/>
    </row>
    <row r="5756" spans="5:41" x14ac:dyDescent="0.3">
      <c r="E5756" s="15"/>
      <c r="M5756" s="26"/>
      <c r="V5756" s="37"/>
      <c r="W5756" s="37"/>
      <c r="Z5756" s="29"/>
      <c r="AA5756" s="29"/>
      <c r="AB5756" s="29"/>
      <c r="AG5756" s="40"/>
      <c r="AH5756" s="40"/>
      <c r="AN5756" s="29"/>
      <c r="AO5756" s="29"/>
    </row>
    <row r="5757" spans="5:41" x14ac:dyDescent="0.3">
      <c r="E5757" s="15"/>
      <c r="M5757" s="26"/>
      <c r="V5757" s="37"/>
      <c r="W5757" s="37"/>
      <c r="Z5757" s="29"/>
      <c r="AA5757" s="29"/>
      <c r="AB5757" s="29"/>
      <c r="AG5757" s="40"/>
      <c r="AH5757" s="40"/>
      <c r="AN5757" s="29"/>
      <c r="AO5757" s="29"/>
    </row>
    <row r="5758" spans="5:41" x14ac:dyDescent="0.3">
      <c r="E5758" s="15"/>
      <c r="M5758" s="26"/>
      <c r="V5758" s="37"/>
      <c r="W5758" s="37"/>
      <c r="Z5758" s="29"/>
      <c r="AA5758" s="29"/>
      <c r="AB5758" s="29"/>
      <c r="AG5758" s="40"/>
      <c r="AH5758" s="40"/>
      <c r="AN5758" s="29"/>
      <c r="AO5758" s="29"/>
    </row>
    <row r="5759" spans="5:41" x14ac:dyDescent="0.3">
      <c r="E5759" s="15"/>
      <c r="M5759" s="26"/>
      <c r="V5759" s="37"/>
      <c r="W5759" s="37"/>
      <c r="Z5759" s="29"/>
      <c r="AA5759" s="29"/>
      <c r="AB5759" s="29"/>
      <c r="AG5759" s="40"/>
      <c r="AH5759" s="40"/>
      <c r="AN5759" s="29"/>
      <c r="AO5759" s="29"/>
    </row>
    <row r="5760" spans="5:41" x14ac:dyDescent="0.3">
      <c r="E5760" s="15"/>
      <c r="M5760" s="26"/>
      <c r="V5760" s="37"/>
      <c r="W5760" s="37"/>
      <c r="Z5760" s="29"/>
      <c r="AA5760" s="29"/>
      <c r="AB5760" s="29"/>
      <c r="AG5760" s="40"/>
      <c r="AH5760" s="40"/>
      <c r="AN5760" s="29"/>
      <c r="AO5760" s="29"/>
    </row>
    <row r="5761" spans="5:41" x14ac:dyDescent="0.3">
      <c r="E5761" s="15"/>
      <c r="M5761" s="26"/>
      <c r="V5761" s="37"/>
      <c r="W5761" s="37"/>
      <c r="Z5761" s="29"/>
      <c r="AA5761" s="29"/>
      <c r="AB5761" s="29"/>
      <c r="AG5761" s="40"/>
      <c r="AH5761" s="40"/>
      <c r="AN5761" s="29"/>
      <c r="AO5761" s="29"/>
    </row>
    <row r="5762" spans="5:41" x14ac:dyDescent="0.3">
      <c r="E5762" s="15"/>
      <c r="M5762" s="26"/>
      <c r="V5762" s="37"/>
      <c r="W5762" s="37"/>
      <c r="Z5762" s="29"/>
      <c r="AA5762" s="29"/>
      <c r="AB5762" s="29"/>
      <c r="AG5762" s="40"/>
      <c r="AH5762" s="40"/>
      <c r="AN5762" s="29"/>
      <c r="AO5762" s="29"/>
    </row>
    <row r="5763" spans="5:41" x14ac:dyDescent="0.3">
      <c r="E5763" s="15"/>
      <c r="M5763" s="26"/>
      <c r="V5763" s="37"/>
      <c r="W5763" s="37"/>
      <c r="Z5763" s="29"/>
      <c r="AA5763" s="29"/>
      <c r="AB5763" s="29"/>
      <c r="AG5763" s="40"/>
      <c r="AH5763" s="40"/>
      <c r="AN5763" s="29"/>
      <c r="AO5763" s="29"/>
    </row>
    <row r="5764" spans="5:41" x14ac:dyDescent="0.3">
      <c r="E5764" s="15"/>
      <c r="M5764" s="26"/>
      <c r="V5764" s="37"/>
      <c r="W5764" s="37"/>
      <c r="Z5764" s="29"/>
      <c r="AA5764" s="29"/>
      <c r="AB5764" s="29"/>
      <c r="AG5764" s="40"/>
      <c r="AH5764" s="40"/>
      <c r="AN5764" s="29"/>
      <c r="AO5764" s="29"/>
    </row>
    <row r="5765" spans="5:41" x14ac:dyDescent="0.3">
      <c r="E5765" s="15"/>
      <c r="M5765" s="26"/>
      <c r="V5765" s="37"/>
      <c r="W5765" s="37"/>
      <c r="Z5765" s="29"/>
      <c r="AA5765" s="29"/>
      <c r="AB5765" s="29"/>
      <c r="AG5765" s="40"/>
      <c r="AH5765" s="40"/>
      <c r="AN5765" s="29"/>
      <c r="AO5765" s="29"/>
    </row>
    <row r="5766" spans="5:41" x14ac:dyDescent="0.3">
      <c r="E5766" s="15"/>
      <c r="M5766" s="26"/>
      <c r="V5766" s="37"/>
      <c r="W5766" s="37"/>
      <c r="Z5766" s="29"/>
      <c r="AA5766" s="29"/>
      <c r="AB5766" s="29"/>
      <c r="AG5766" s="40"/>
      <c r="AH5766" s="40"/>
      <c r="AN5766" s="29"/>
      <c r="AO5766" s="29"/>
    </row>
    <row r="5767" spans="5:41" x14ac:dyDescent="0.3">
      <c r="E5767" s="15"/>
      <c r="M5767" s="26"/>
      <c r="V5767" s="37"/>
      <c r="W5767" s="37"/>
      <c r="Z5767" s="29"/>
      <c r="AA5767" s="29"/>
      <c r="AB5767" s="29"/>
      <c r="AG5767" s="40"/>
      <c r="AH5767" s="40"/>
      <c r="AN5767" s="29"/>
      <c r="AO5767" s="29"/>
    </row>
    <row r="5768" spans="5:41" x14ac:dyDescent="0.3">
      <c r="E5768" s="15"/>
      <c r="M5768" s="26"/>
      <c r="V5768" s="37"/>
      <c r="W5768" s="37"/>
      <c r="Z5768" s="29"/>
      <c r="AA5768" s="29"/>
      <c r="AB5768" s="29"/>
      <c r="AG5768" s="40"/>
      <c r="AH5768" s="40"/>
      <c r="AN5768" s="29"/>
      <c r="AO5768" s="29"/>
    </row>
    <row r="5769" spans="5:41" x14ac:dyDescent="0.3">
      <c r="E5769" s="15"/>
      <c r="M5769" s="26"/>
      <c r="V5769" s="37"/>
      <c r="W5769" s="37"/>
      <c r="Z5769" s="29"/>
      <c r="AA5769" s="29"/>
      <c r="AB5769" s="29"/>
      <c r="AG5769" s="40"/>
      <c r="AH5769" s="40"/>
      <c r="AN5769" s="29"/>
      <c r="AO5769" s="29"/>
    </row>
    <row r="5770" spans="5:41" x14ac:dyDescent="0.3">
      <c r="E5770" s="15"/>
      <c r="M5770" s="26"/>
      <c r="V5770" s="37"/>
      <c r="W5770" s="37"/>
      <c r="Z5770" s="29"/>
      <c r="AA5770" s="29"/>
      <c r="AB5770" s="29"/>
      <c r="AG5770" s="40"/>
      <c r="AH5770" s="40"/>
      <c r="AN5770" s="29"/>
      <c r="AO5770" s="29"/>
    </row>
    <row r="5771" spans="5:41" x14ac:dyDescent="0.3">
      <c r="E5771" s="15"/>
      <c r="M5771" s="26"/>
      <c r="V5771" s="37"/>
      <c r="W5771" s="37"/>
      <c r="Z5771" s="29"/>
      <c r="AA5771" s="29"/>
      <c r="AB5771" s="29"/>
      <c r="AG5771" s="40"/>
      <c r="AH5771" s="40"/>
      <c r="AN5771" s="29"/>
      <c r="AO5771" s="29"/>
    </row>
    <row r="5772" spans="5:41" x14ac:dyDescent="0.3">
      <c r="E5772" s="15"/>
      <c r="M5772" s="26"/>
      <c r="V5772" s="37"/>
      <c r="W5772" s="37"/>
      <c r="Z5772" s="29"/>
      <c r="AA5772" s="29"/>
      <c r="AB5772" s="29"/>
      <c r="AG5772" s="40"/>
      <c r="AH5772" s="40"/>
      <c r="AN5772" s="29"/>
      <c r="AO5772" s="29"/>
    </row>
    <row r="5773" spans="5:41" x14ac:dyDescent="0.3">
      <c r="E5773" s="15"/>
      <c r="M5773" s="26"/>
      <c r="V5773" s="37"/>
      <c r="W5773" s="37"/>
      <c r="Z5773" s="29"/>
      <c r="AA5773" s="29"/>
      <c r="AB5773" s="29"/>
      <c r="AG5773" s="40"/>
      <c r="AH5773" s="40"/>
      <c r="AN5773" s="29"/>
      <c r="AO5773" s="29"/>
    </row>
    <row r="5774" spans="5:41" x14ac:dyDescent="0.3">
      <c r="E5774" s="15"/>
      <c r="M5774" s="26"/>
      <c r="V5774" s="37"/>
      <c r="W5774" s="37"/>
      <c r="Z5774" s="29"/>
      <c r="AA5774" s="29"/>
      <c r="AB5774" s="29"/>
      <c r="AG5774" s="40"/>
      <c r="AH5774" s="40"/>
      <c r="AN5774" s="29"/>
      <c r="AO5774" s="29"/>
    </row>
    <row r="5775" spans="5:41" x14ac:dyDescent="0.3">
      <c r="E5775" s="15"/>
      <c r="M5775" s="26"/>
      <c r="V5775" s="37"/>
      <c r="W5775" s="37"/>
      <c r="Z5775" s="29"/>
      <c r="AA5775" s="29"/>
      <c r="AB5775" s="29"/>
      <c r="AG5775" s="40"/>
      <c r="AH5775" s="40"/>
      <c r="AN5775" s="29"/>
      <c r="AO5775" s="29"/>
    </row>
    <row r="5776" spans="5:41" x14ac:dyDescent="0.3">
      <c r="E5776" s="15"/>
      <c r="M5776" s="26"/>
      <c r="V5776" s="37"/>
      <c r="W5776" s="37"/>
      <c r="Z5776" s="29"/>
      <c r="AA5776" s="29"/>
      <c r="AB5776" s="29"/>
      <c r="AG5776" s="40"/>
      <c r="AH5776" s="40"/>
      <c r="AN5776" s="29"/>
      <c r="AO5776" s="29"/>
    </row>
    <row r="5777" spans="5:41" x14ac:dyDescent="0.3">
      <c r="E5777" s="15"/>
      <c r="M5777" s="26"/>
      <c r="V5777" s="37"/>
      <c r="W5777" s="37"/>
      <c r="Z5777" s="29"/>
      <c r="AA5777" s="29"/>
      <c r="AB5777" s="29"/>
      <c r="AG5777" s="40"/>
      <c r="AH5777" s="40"/>
      <c r="AN5777" s="29"/>
      <c r="AO5777" s="29"/>
    </row>
    <row r="5778" spans="5:41" x14ac:dyDescent="0.3">
      <c r="E5778" s="15"/>
      <c r="M5778" s="26"/>
      <c r="V5778" s="37"/>
      <c r="W5778" s="37"/>
      <c r="Z5778" s="29"/>
      <c r="AA5778" s="29"/>
      <c r="AB5778" s="29"/>
      <c r="AG5778" s="40"/>
      <c r="AH5778" s="40"/>
      <c r="AN5778" s="29"/>
      <c r="AO5778" s="29"/>
    </row>
    <row r="5779" spans="5:41" x14ac:dyDescent="0.3">
      <c r="E5779" s="15"/>
      <c r="M5779" s="26"/>
      <c r="V5779" s="37"/>
      <c r="W5779" s="37"/>
      <c r="Z5779" s="29"/>
      <c r="AA5779" s="29"/>
      <c r="AB5779" s="29"/>
      <c r="AG5779" s="40"/>
      <c r="AH5779" s="40"/>
      <c r="AN5779" s="29"/>
      <c r="AO5779" s="29"/>
    </row>
    <row r="5780" spans="5:41" x14ac:dyDescent="0.3">
      <c r="E5780" s="15"/>
      <c r="M5780" s="26"/>
      <c r="V5780" s="37"/>
      <c r="W5780" s="37"/>
      <c r="Z5780" s="29"/>
      <c r="AA5780" s="29"/>
      <c r="AB5780" s="29"/>
      <c r="AG5780" s="40"/>
      <c r="AH5780" s="40"/>
      <c r="AN5780" s="29"/>
      <c r="AO5780" s="29"/>
    </row>
    <row r="5781" spans="5:41" x14ac:dyDescent="0.3">
      <c r="E5781" s="15"/>
      <c r="M5781" s="26"/>
      <c r="V5781" s="37"/>
      <c r="W5781" s="37"/>
      <c r="Z5781" s="29"/>
      <c r="AA5781" s="29"/>
      <c r="AB5781" s="29"/>
      <c r="AG5781" s="40"/>
      <c r="AH5781" s="40"/>
      <c r="AN5781" s="29"/>
      <c r="AO5781" s="29"/>
    </row>
    <row r="5782" spans="5:41" x14ac:dyDescent="0.3">
      <c r="E5782" s="15"/>
      <c r="M5782" s="26"/>
      <c r="V5782" s="37"/>
      <c r="W5782" s="37"/>
      <c r="Z5782" s="29"/>
      <c r="AA5782" s="29"/>
      <c r="AB5782" s="29"/>
      <c r="AG5782" s="40"/>
      <c r="AH5782" s="40"/>
      <c r="AN5782" s="29"/>
      <c r="AO5782" s="29"/>
    </row>
    <row r="5783" spans="5:41" x14ac:dyDescent="0.3">
      <c r="E5783" s="15"/>
      <c r="M5783" s="26"/>
      <c r="V5783" s="37"/>
      <c r="W5783" s="37"/>
      <c r="Z5783" s="29"/>
      <c r="AA5783" s="29"/>
      <c r="AB5783" s="29"/>
      <c r="AG5783" s="40"/>
      <c r="AH5783" s="40"/>
      <c r="AN5783" s="29"/>
      <c r="AO5783" s="29"/>
    </row>
    <row r="5784" spans="5:41" x14ac:dyDescent="0.3">
      <c r="E5784" s="15"/>
      <c r="M5784" s="26"/>
      <c r="V5784" s="37"/>
      <c r="W5784" s="37"/>
      <c r="Z5784" s="29"/>
      <c r="AA5784" s="29"/>
      <c r="AB5784" s="29"/>
      <c r="AG5784" s="40"/>
      <c r="AH5784" s="40"/>
      <c r="AN5784" s="29"/>
      <c r="AO5784" s="29"/>
    </row>
    <row r="5785" spans="5:41" x14ac:dyDescent="0.3">
      <c r="E5785" s="15"/>
      <c r="M5785" s="26"/>
      <c r="V5785" s="37"/>
      <c r="W5785" s="37"/>
      <c r="Z5785" s="29"/>
      <c r="AA5785" s="29"/>
      <c r="AB5785" s="29"/>
      <c r="AG5785" s="40"/>
      <c r="AH5785" s="40"/>
      <c r="AN5785" s="29"/>
      <c r="AO5785" s="29"/>
    </row>
    <row r="5786" spans="5:41" x14ac:dyDescent="0.3">
      <c r="E5786" s="15"/>
      <c r="M5786" s="26"/>
      <c r="V5786" s="37"/>
      <c r="W5786" s="37"/>
      <c r="Z5786" s="29"/>
      <c r="AA5786" s="29"/>
      <c r="AB5786" s="29"/>
      <c r="AG5786" s="40"/>
      <c r="AH5786" s="40"/>
      <c r="AN5786" s="29"/>
      <c r="AO5786" s="29"/>
    </row>
    <row r="5787" spans="5:41" x14ac:dyDescent="0.3">
      <c r="E5787" s="15"/>
      <c r="M5787" s="26"/>
      <c r="V5787" s="37"/>
      <c r="W5787" s="37"/>
      <c r="Z5787" s="29"/>
      <c r="AA5787" s="29"/>
      <c r="AB5787" s="29"/>
      <c r="AG5787" s="40"/>
      <c r="AH5787" s="40"/>
      <c r="AN5787" s="29"/>
      <c r="AO5787" s="29"/>
    </row>
    <row r="5788" spans="5:41" x14ac:dyDescent="0.3">
      <c r="E5788" s="15"/>
      <c r="M5788" s="26"/>
      <c r="V5788" s="37"/>
      <c r="W5788" s="37"/>
      <c r="Z5788" s="29"/>
      <c r="AA5788" s="29"/>
      <c r="AB5788" s="29"/>
      <c r="AG5788" s="40"/>
      <c r="AH5788" s="40"/>
      <c r="AN5788" s="29"/>
      <c r="AO5788" s="29"/>
    </row>
    <row r="5789" spans="5:41" x14ac:dyDescent="0.3">
      <c r="E5789" s="15"/>
      <c r="M5789" s="26"/>
      <c r="V5789" s="37"/>
      <c r="W5789" s="37"/>
      <c r="Z5789" s="29"/>
      <c r="AA5789" s="29"/>
      <c r="AB5789" s="29"/>
      <c r="AG5789" s="40"/>
      <c r="AH5789" s="40"/>
      <c r="AN5789" s="29"/>
      <c r="AO5789" s="29"/>
    </row>
    <row r="5790" spans="5:41" x14ac:dyDescent="0.3">
      <c r="E5790" s="15"/>
      <c r="M5790" s="26"/>
      <c r="V5790" s="37"/>
      <c r="W5790" s="37"/>
      <c r="Z5790" s="29"/>
      <c r="AA5790" s="29"/>
      <c r="AB5790" s="29"/>
      <c r="AG5790" s="40"/>
      <c r="AH5790" s="40"/>
      <c r="AN5790" s="29"/>
      <c r="AO5790" s="29"/>
    </row>
    <row r="5791" spans="5:41" x14ac:dyDescent="0.3">
      <c r="E5791" s="15"/>
      <c r="M5791" s="26"/>
      <c r="V5791" s="37"/>
      <c r="W5791" s="37"/>
      <c r="Z5791" s="29"/>
      <c r="AA5791" s="29"/>
      <c r="AB5791" s="29"/>
      <c r="AG5791" s="40"/>
      <c r="AH5791" s="40"/>
      <c r="AN5791" s="29"/>
      <c r="AO5791" s="29"/>
    </row>
    <row r="5792" spans="5:41" x14ac:dyDescent="0.3">
      <c r="E5792" s="15"/>
      <c r="M5792" s="26"/>
      <c r="V5792" s="37"/>
      <c r="W5792" s="37"/>
      <c r="Z5792" s="29"/>
      <c r="AA5792" s="29"/>
      <c r="AB5792" s="29"/>
      <c r="AG5792" s="40"/>
      <c r="AH5792" s="40"/>
      <c r="AN5792" s="29"/>
      <c r="AO5792" s="29"/>
    </row>
    <row r="5793" spans="5:41" x14ac:dyDescent="0.3">
      <c r="E5793" s="15"/>
      <c r="M5793" s="26"/>
      <c r="V5793" s="37"/>
      <c r="W5793" s="37"/>
      <c r="Z5793" s="29"/>
      <c r="AA5793" s="29"/>
      <c r="AB5793" s="29"/>
      <c r="AG5793" s="40"/>
      <c r="AH5793" s="40"/>
      <c r="AN5793" s="29"/>
      <c r="AO5793" s="29"/>
    </row>
    <row r="5794" spans="5:41" x14ac:dyDescent="0.3">
      <c r="E5794" s="15"/>
      <c r="M5794" s="26"/>
      <c r="V5794" s="37"/>
      <c r="W5794" s="37"/>
      <c r="Z5794" s="29"/>
      <c r="AA5794" s="29"/>
      <c r="AB5794" s="29"/>
      <c r="AG5794" s="40"/>
      <c r="AH5794" s="40"/>
      <c r="AN5794" s="29"/>
      <c r="AO5794" s="29"/>
    </row>
    <row r="5795" spans="5:41" x14ac:dyDescent="0.3">
      <c r="E5795" s="15"/>
      <c r="M5795" s="26"/>
      <c r="V5795" s="37"/>
      <c r="W5795" s="37"/>
      <c r="Z5795" s="29"/>
      <c r="AA5795" s="29"/>
      <c r="AB5795" s="29"/>
      <c r="AG5795" s="40"/>
      <c r="AH5795" s="40"/>
      <c r="AN5795" s="29"/>
      <c r="AO5795" s="29"/>
    </row>
    <row r="5796" spans="5:41" x14ac:dyDescent="0.3">
      <c r="E5796" s="15"/>
      <c r="M5796" s="26"/>
      <c r="V5796" s="37"/>
      <c r="W5796" s="37"/>
      <c r="Z5796" s="29"/>
      <c r="AA5796" s="29"/>
      <c r="AB5796" s="29"/>
      <c r="AG5796" s="40"/>
      <c r="AH5796" s="40"/>
      <c r="AN5796" s="29"/>
      <c r="AO5796" s="29"/>
    </row>
    <row r="5797" spans="5:41" x14ac:dyDescent="0.3">
      <c r="E5797" s="15"/>
      <c r="M5797" s="26"/>
      <c r="V5797" s="37"/>
      <c r="W5797" s="37"/>
      <c r="Z5797" s="29"/>
      <c r="AA5797" s="29"/>
      <c r="AB5797" s="29"/>
      <c r="AG5797" s="40"/>
      <c r="AH5797" s="40"/>
      <c r="AN5797" s="29"/>
      <c r="AO5797" s="29"/>
    </row>
    <row r="5798" spans="5:41" x14ac:dyDescent="0.3">
      <c r="E5798" s="15"/>
      <c r="M5798" s="26"/>
      <c r="V5798" s="37"/>
      <c r="W5798" s="37"/>
      <c r="Z5798" s="29"/>
      <c r="AA5798" s="29"/>
      <c r="AB5798" s="29"/>
      <c r="AG5798" s="40"/>
      <c r="AH5798" s="40"/>
      <c r="AN5798" s="29"/>
      <c r="AO5798" s="29"/>
    </row>
    <row r="5799" spans="5:41" x14ac:dyDescent="0.3">
      <c r="E5799" s="15"/>
      <c r="M5799" s="26"/>
      <c r="V5799" s="37"/>
      <c r="W5799" s="37"/>
      <c r="Z5799" s="29"/>
      <c r="AA5799" s="29"/>
      <c r="AB5799" s="29"/>
      <c r="AG5799" s="40"/>
      <c r="AH5799" s="40"/>
      <c r="AN5799" s="29"/>
      <c r="AO5799" s="29"/>
    </row>
    <row r="5800" spans="5:41" x14ac:dyDescent="0.3">
      <c r="E5800" s="15"/>
      <c r="M5800" s="26"/>
      <c r="V5800" s="37"/>
      <c r="W5800" s="37"/>
      <c r="Z5800" s="29"/>
      <c r="AA5800" s="29"/>
      <c r="AB5800" s="29"/>
      <c r="AG5800" s="40"/>
      <c r="AH5800" s="40"/>
      <c r="AN5800" s="29"/>
      <c r="AO5800" s="29"/>
    </row>
    <row r="5801" spans="5:41" x14ac:dyDescent="0.3">
      <c r="E5801" s="15"/>
      <c r="M5801" s="26"/>
      <c r="V5801" s="37"/>
      <c r="W5801" s="37"/>
      <c r="Z5801" s="29"/>
      <c r="AA5801" s="29"/>
      <c r="AB5801" s="29"/>
      <c r="AG5801" s="40"/>
      <c r="AH5801" s="40"/>
      <c r="AN5801" s="29"/>
      <c r="AO5801" s="29"/>
    </row>
    <row r="5802" spans="5:41" x14ac:dyDescent="0.3">
      <c r="E5802" s="15"/>
      <c r="M5802" s="26"/>
      <c r="V5802" s="37"/>
      <c r="W5802" s="37"/>
      <c r="Z5802" s="29"/>
      <c r="AA5802" s="29"/>
      <c r="AB5802" s="29"/>
      <c r="AG5802" s="40"/>
      <c r="AH5802" s="40"/>
      <c r="AN5802" s="29"/>
      <c r="AO5802" s="29"/>
    </row>
    <row r="5803" spans="5:41" x14ac:dyDescent="0.3">
      <c r="E5803" s="15"/>
      <c r="M5803" s="26"/>
      <c r="V5803" s="37"/>
      <c r="W5803" s="37"/>
      <c r="Z5803" s="29"/>
      <c r="AA5803" s="29"/>
      <c r="AB5803" s="29"/>
      <c r="AG5803" s="40"/>
      <c r="AH5803" s="40"/>
      <c r="AN5803" s="29"/>
      <c r="AO5803" s="29"/>
    </row>
    <row r="5804" spans="5:41" x14ac:dyDescent="0.3">
      <c r="E5804" s="15"/>
      <c r="M5804" s="26"/>
      <c r="V5804" s="37"/>
      <c r="W5804" s="37"/>
      <c r="Z5804" s="29"/>
      <c r="AA5804" s="29"/>
      <c r="AB5804" s="29"/>
      <c r="AG5804" s="40"/>
      <c r="AH5804" s="40"/>
      <c r="AN5804" s="29"/>
      <c r="AO5804" s="29"/>
    </row>
    <row r="5805" spans="5:41" x14ac:dyDescent="0.3">
      <c r="E5805" s="15"/>
      <c r="M5805" s="26"/>
      <c r="V5805" s="37"/>
      <c r="W5805" s="37"/>
      <c r="Z5805" s="29"/>
      <c r="AA5805" s="29"/>
      <c r="AB5805" s="29"/>
      <c r="AG5805" s="40"/>
      <c r="AH5805" s="40"/>
      <c r="AN5805" s="29"/>
      <c r="AO5805" s="29"/>
    </row>
    <row r="5806" spans="5:41" x14ac:dyDescent="0.3">
      <c r="E5806" s="15"/>
      <c r="M5806" s="26"/>
      <c r="V5806" s="37"/>
      <c r="W5806" s="37"/>
      <c r="Z5806" s="29"/>
      <c r="AA5806" s="29"/>
      <c r="AB5806" s="29"/>
      <c r="AG5806" s="40"/>
      <c r="AH5806" s="40"/>
      <c r="AN5806" s="29"/>
      <c r="AO5806" s="29"/>
    </row>
    <row r="5807" spans="5:41" x14ac:dyDescent="0.3">
      <c r="E5807" s="15"/>
      <c r="M5807" s="26"/>
      <c r="V5807" s="37"/>
      <c r="W5807" s="37"/>
      <c r="Z5807" s="29"/>
      <c r="AA5807" s="29"/>
      <c r="AB5807" s="29"/>
      <c r="AG5807" s="40"/>
      <c r="AH5807" s="40"/>
      <c r="AN5807" s="29"/>
      <c r="AO5807" s="29"/>
    </row>
    <row r="5808" spans="5:41" x14ac:dyDescent="0.3">
      <c r="E5808" s="15"/>
      <c r="M5808" s="26"/>
      <c r="V5808" s="37"/>
      <c r="W5808" s="37"/>
      <c r="Z5808" s="29"/>
      <c r="AA5808" s="29"/>
      <c r="AB5808" s="29"/>
      <c r="AG5808" s="40"/>
      <c r="AH5808" s="40"/>
      <c r="AN5808" s="29"/>
      <c r="AO5808" s="29"/>
    </row>
    <row r="5809" spans="5:41" x14ac:dyDescent="0.3">
      <c r="E5809" s="15"/>
      <c r="M5809" s="26"/>
      <c r="V5809" s="37"/>
      <c r="W5809" s="37"/>
      <c r="Z5809" s="29"/>
      <c r="AA5809" s="29"/>
      <c r="AB5809" s="29"/>
      <c r="AG5809" s="40"/>
      <c r="AH5809" s="40"/>
      <c r="AN5809" s="29"/>
      <c r="AO5809" s="29"/>
    </row>
    <row r="5810" spans="5:41" x14ac:dyDescent="0.3">
      <c r="E5810" s="15"/>
      <c r="M5810" s="26"/>
      <c r="V5810" s="37"/>
      <c r="W5810" s="37"/>
      <c r="Z5810" s="29"/>
      <c r="AA5810" s="29"/>
      <c r="AB5810" s="29"/>
      <c r="AG5810" s="40"/>
      <c r="AH5810" s="40"/>
      <c r="AN5810" s="29"/>
      <c r="AO5810" s="29"/>
    </row>
    <row r="5811" spans="5:41" x14ac:dyDescent="0.3">
      <c r="E5811" s="15"/>
      <c r="M5811" s="26"/>
      <c r="V5811" s="37"/>
      <c r="W5811" s="37"/>
      <c r="Z5811" s="29"/>
      <c r="AA5811" s="29"/>
      <c r="AB5811" s="29"/>
      <c r="AG5811" s="40"/>
      <c r="AH5811" s="40"/>
      <c r="AN5811" s="29"/>
      <c r="AO5811" s="29"/>
    </row>
    <row r="5812" spans="5:41" x14ac:dyDescent="0.3">
      <c r="E5812" s="15"/>
      <c r="M5812" s="26"/>
      <c r="V5812" s="37"/>
      <c r="W5812" s="37"/>
      <c r="Z5812" s="29"/>
      <c r="AA5812" s="29"/>
      <c r="AB5812" s="29"/>
      <c r="AG5812" s="40"/>
      <c r="AH5812" s="40"/>
      <c r="AN5812" s="29"/>
      <c r="AO5812" s="29"/>
    </row>
    <row r="5813" spans="5:41" x14ac:dyDescent="0.3">
      <c r="E5813" s="15"/>
      <c r="M5813" s="26"/>
      <c r="V5813" s="37"/>
      <c r="W5813" s="37"/>
      <c r="Z5813" s="29"/>
      <c r="AA5813" s="29"/>
      <c r="AB5813" s="29"/>
      <c r="AG5813" s="40"/>
      <c r="AH5813" s="40"/>
      <c r="AN5813" s="29"/>
      <c r="AO5813" s="29"/>
    </row>
    <row r="5814" spans="5:41" x14ac:dyDescent="0.3">
      <c r="E5814" s="15"/>
      <c r="M5814" s="26"/>
      <c r="V5814" s="37"/>
      <c r="W5814" s="37"/>
      <c r="Z5814" s="29"/>
      <c r="AA5814" s="29"/>
      <c r="AB5814" s="29"/>
      <c r="AG5814" s="40"/>
      <c r="AH5814" s="40"/>
      <c r="AN5814" s="29"/>
      <c r="AO5814" s="29"/>
    </row>
    <row r="5815" spans="5:41" x14ac:dyDescent="0.3">
      <c r="E5815" s="15"/>
      <c r="M5815" s="26"/>
      <c r="V5815" s="37"/>
      <c r="W5815" s="37"/>
      <c r="Z5815" s="29"/>
      <c r="AA5815" s="29"/>
      <c r="AB5815" s="29"/>
      <c r="AG5815" s="40"/>
      <c r="AH5815" s="40"/>
      <c r="AN5815" s="29"/>
      <c r="AO5815" s="29"/>
    </row>
    <row r="5816" spans="5:41" x14ac:dyDescent="0.3">
      <c r="E5816" s="15"/>
      <c r="M5816" s="26"/>
      <c r="V5816" s="37"/>
      <c r="W5816" s="37"/>
      <c r="Z5816" s="29"/>
      <c r="AA5816" s="29"/>
      <c r="AB5816" s="29"/>
      <c r="AG5816" s="40"/>
      <c r="AH5816" s="40"/>
      <c r="AN5816" s="29"/>
      <c r="AO5816" s="29"/>
    </row>
    <row r="5817" spans="5:41" x14ac:dyDescent="0.3">
      <c r="E5817" s="15"/>
      <c r="M5817" s="26"/>
      <c r="V5817" s="37"/>
      <c r="W5817" s="37"/>
      <c r="Z5817" s="29"/>
      <c r="AA5817" s="29"/>
      <c r="AB5817" s="29"/>
      <c r="AG5817" s="40"/>
      <c r="AH5817" s="40"/>
      <c r="AN5817" s="29"/>
      <c r="AO5817" s="29"/>
    </row>
    <row r="5818" spans="5:41" x14ac:dyDescent="0.3">
      <c r="E5818" s="15"/>
      <c r="M5818" s="26"/>
      <c r="V5818" s="37"/>
      <c r="W5818" s="37"/>
      <c r="Z5818" s="29"/>
      <c r="AA5818" s="29"/>
      <c r="AB5818" s="29"/>
      <c r="AG5818" s="40"/>
      <c r="AH5818" s="40"/>
      <c r="AN5818" s="29"/>
      <c r="AO5818" s="29"/>
    </row>
    <row r="5819" spans="5:41" x14ac:dyDescent="0.3">
      <c r="E5819" s="15"/>
      <c r="M5819" s="26"/>
      <c r="V5819" s="37"/>
      <c r="W5819" s="37"/>
      <c r="Z5819" s="29"/>
      <c r="AA5819" s="29"/>
      <c r="AB5819" s="29"/>
      <c r="AG5819" s="40"/>
      <c r="AH5819" s="40"/>
      <c r="AN5819" s="29"/>
      <c r="AO5819" s="29"/>
    </row>
    <row r="5820" spans="5:41" x14ac:dyDescent="0.3">
      <c r="E5820" s="15"/>
      <c r="M5820" s="26"/>
      <c r="V5820" s="37"/>
      <c r="W5820" s="37"/>
      <c r="Z5820" s="29"/>
      <c r="AA5820" s="29"/>
      <c r="AB5820" s="29"/>
      <c r="AG5820" s="40"/>
      <c r="AH5820" s="40"/>
      <c r="AN5820" s="29"/>
      <c r="AO5820" s="29"/>
    </row>
    <row r="5821" spans="5:41" x14ac:dyDescent="0.3">
      <c r="E5821" s="15"/>
      <c r="M5821" s="26"/>
      <c r="V5821" s="37"/>
      <c r="W5821" s="37"/>
      <c r="Z5821" s="29"/>
      <c r="AA5821" s="29"/>
      <c r="AB5821" s="29"/>
      <c r="AG5821" s="40"/>
      <c r="AH5821" s="40"/>
      <c r="AN5821" s="29"/>
      <c r="AO5821" s="29"/>
    </row>
    <row r="5822" spans="5:41" x14ac:dyDescent="0.3">
      <c r="E5822" s="15"/>
      <c r="M5822" s="26"/>
      <c r="V5822" s="37"/>
      <c r="W5822" s="37"/>
      <c r="Z5822" s="29"/>
      <c r="AA5822" s="29"/>
      <c r="AB5822" s="29"/>
      <c r="AG5822" s="40"/>
      <c r="AH5822" s="40"/>
      <c r="AN5822" s="29"/>
      <c r="AO5822" s="29"/>
    </row>
    <row r="5823" spans="5:41" x14ac:dyDescent="0.3">
      <c r="E5823" s="15"/>
      <c r="M5823" s="26"/>
      <c r="V5823" s="37"/>
      <c r="W5823" s="37"/>
      <c r="Z5823" s="29"/>
      <c r="AA5823" s="29"/>
      <c r="AB5823" s="29"/>
      <c r="AG5823" s="40"/>
      <c r="AH5823" s="40"/>
      <c r="AN5823" s="29"/>
      <c r="AO5823" s="29"/>
    </row>
    <row r="5824" spans="5:41" x14ac:dyDescent="0.3">
      <c r="E5824" s="15"/>
      <c r="M5824" s="26"/>
      <c r="V5824" s="37"/>
      <c r="W5824" s="37"/>
      <c r="Z5824" s="29"/>
      <c r="AA5824" s="29"/>
      <c r="AB5824" s="29"/>
      <c r="AG5824" s="40"/>
      <c r="AH5824" s="40"/>
      <c r="AN5824" s="29"/>
      <c r="AO5824" s="29"/>
    </row>
    <row r="5825" spans="5:41" x14ac:dyDescent="0.3">
      <c r="E5825" s="15"/>
      <c r="M5825" s="26"/>
      <c r="V5825" s="37"/>
      <c r="W5825" s="37"/>
      <c r="Z5825" s="29"/>
      <c r="AA5825" s="29"/>
      <c r="AB5825" s="29"/>
      <c r="AG5825" s="40"/>
      <c r="AH5825" s="40"/>
      <c r="AN5825" s="29"/>
      <c r="AO5825" s="29"/>
    </row>
    <row r="5826" spans="5:41" x14ac:dyDescent="0.3">
      <c r="E5826" s="15"/>
      <c r="M5826" s="26"/>
      <c r="V5826" s="37"/>
      <c r="W5826" s="37"/>
      <c r="Z5826" s="29"/>
      <c r="AA5826" s="29"/>
      <c r="AB5826" s="29"/>
      <c r="AG5826" s="40"/>
      <c r="AH5826" s="40"/>
      <c r="AN5826" s="29"/>
      <c r="AO5826" s="29"/>
    </row>
    <row r="5827" spans="5:41" x14ac:dyDescent="0.3">
      <c r="E5827" s="15"/>
      <c r="M5827" s="26"/>
      <c r="V5827" s="37"/>
      <c r="W5827" s="37"/>
      <c r="Z5827" s="29"/>
      <c r="AA5827" s="29"/>
      <c r="AB5827" s="29"/>
      <c r="AG5827" s="40"/>
      <c r="AH5827" s="40"/>
      <c r="AN5827" s="29"/>
      <c r="AO5827" s="29"/>
    </row>
    <row r="5828" spans="5:41" x14ac:dyDescent="0.3">
      <c r="E5828" s="15"/>
      <c r="M5828" s="26"/>
      <c r="V5828" s="37"/>
      <c r="W5828" s="37"/>
      <c r="Z5828" s="29"/>
      <c r="AA5828" s="29"/>
      <c r="AB5828" s="29"/>
      <c r="AG5828" s="40"/>
      <c r="AH5828" s="40"/>
      <c r="AN5828" s="29"/>
      <c r="AO5828" s="29"/>
    </row>
    <row r="5829" spans="5:41" x14ac:dyDescent="0.3">
      <c r="E5829" s="15"/>
      <c r="M5829" s="26"/>
      <c r="V5829" s="37"/>
      <c r="W5829" s="37"/>
      <c r="Z5829" s="29"/>
      <c r="AA5829" s="29"/>
      <c r="AB5829" s="29"/>
      <c r="AG5829" s="40"/>
      <c r="AH5829" s="40"/>
      <c r="AN5829" s="29"/>
      <c r="AO5829" s="29"/>
    </row>
    <row r="5830" spans="5:41" x14ac:dyDescent="0.3">
      <c r="E5830" s="15"/>
      <c r="M5830" s="26"/>
      <c r="V5830" s="37"/>
      <c r="W5830" s="37"/>
      <c r="Z5830" s="29"/>
      <c r="AA5830" s="29"/>
      <c r="AB5830" s="29"/>
      <c r="AG5830" s="40"/>
      <c r="AH5830" s="40"/>
      <c r="AN5830" s="29"/>
      <c r="AO5830" s="29"/>
    </row>
    <row r="5831" spans="5:41" x14ac:dyDescent="0.3">
      <c r="E5831" s="15"/>
      <c r="M5831" s="26"/>
      <c r="V5831" s="37"/>
      <c r="W5831" s="37"/>
      <c r="Z5831" s="29"/>
      <c r="AA5831" s="29"/>
      <c r="AB5831" s="29"/>
      <c r="AG5831" s="40"/>
      <c r="AH5831" s="40"/>
      <c r="AN5831" s="29"/>
      <c r="AO5831" s="29"/>
    </row>
    <row r="5832" spans="5:41" x14ac:dyDescent="0.3">
      <c r="E5832" s="15"/>
      <c r="M5832" s="26"/>
      <c r="V5832" s="37"/>
      <c r="W5832" s="37"/>
      <c r="Z5832" s="29"/>
      <c r="AA5832" s="29"/>
      <c r="AB5832" s="29"/>
      <c r="AG5832" s="40"/>
      <c r="AH5832" s="40"/>
      <c r="AN5832" s="29"/>
      <c r="AO5832" s="29"/>
    </row>
    <row r="5833" spans="5:41" x14ac:dyDescent="0.3">
      <c r="E5833" s="15"/>
      <c r="M5833" s="26"/>
      <c r="V5833" s="37"/>
      <c r="W5833" s="37"/>
      <c r="Z5833" s="29"/>
      <c r="AA5833" s="29"/>
      <c r="AB5833" s="29"/>
      <c r="AG5833" s="40"/>
      <c r="AH5833" s="40"/>
      <c r="AN5833" s="29"/>
      <c r="AO5833" s="29"/>
    </row>
    <row r="5834" spans="5:41" x14ac:dyDescent="0.3">
      <c r="E5834" s="15"/>
      <c r="M5834" s="26"/>
      <c r="V5834" s="37"/>
      <c r="W5834" s="37"/>
      <c r="Z5834" s="29"/>
      <c r="AA5834" s="29"/>
      <c r="AB5834" s="29"/>
      <c r="AG5834" s="40"/>
      <c r="AH5834" s="40"/>
      <c r="AN5834" s="29"/>
      <c r="AO5834" s="29"/>
    </row>
    <row r="5835" spans="5:41" x14ac:dyDescent="0.3">
      <c r="E5835" s="15"/>
      <c r="M5835" s="26"/>
      <c r="V5835" s="37"/>
      <c r="W5835" s="37"/>
      <c r="Z5835" s="29"/>
      <c r="AA5835" s="29"/>
      <c r="AB5835" s="29"/>
      <c r="AG5835" s="40"/>
      <c r="AH5835" s="40"/>
      <c r="AN5835" s="29"/>
      <c r="AO5835" s="29"/>
    </row>
    <row r="5836" spans="5:41" x14ac:dyDescent="0.3">
      <c r="E5836" s="15"/>
      <c r="M5836" s="26"/>
      <c r="V5836" s="37"/>
      <c r="W5836" s="37"/>
      <c r="Z5836" s="29"/>
      <c r="AA5836" s="29"/>
      <c r="AB5836" s="29"/>
      <c r="AG5836" s="40"/>
      <c r="AH5836" s="40"/>
      <c r="AN5836" s="29"/>
      <c r="AO5836" s="29"/>
    </row>
    <row r="5837" spans="5:41" x14ac:dyDescent="0.3">
      <c r="E5837" s="15"/>
      <c r="M5837" s="26"/>
      <c r="V5837" s="37"/>
      <c r="W5837" s="37"/>
      <c r="Z5837" s="29"/>
      <c r="AA5837" s="29"/>
      <c r="AB5837" s="29"/>
      <c r="AG5837" s="40"/>
      <c r="AH5837" s="40"/>
      <c r="AN5837" s="29"/>
      <c r="AO5837" s="29"/>
    </row>
    <row r="5838" spans="5:41" x14ac:dyDescent="0.3">
      <c r="E5838" s="15"/>
      <c r="M5838" s="26"/>
      <c r="V5838" s="37"/>
      <c r="W5838" s="37"/>
      <c r="Z5838" s="29"/>
      <c r="AA5838" s="29"/>
      <c r="AB5838" s="29"/>
      <c r="AG5838" s="40"/>
      <c r="AH5838" s="40"/>
      <c r="AN5838" s="29"/>
      <c r="AO5838" s="29"/>
    </row>
    <row r="5839" spans="5:41" x14ac:dyDescent="0.3">
      <c r="E5839" s="15"/>
      <c r="M5839" s="26"/>
      <c r="V5839" s="37"/>
      <c r="W5839" s="37"/>
      <c r="Z5839" s="29"/>
      <c r="AA5839" s="29"/>
      <c r="AB5839" s="29"/>
      <c r="AG5839" s="40"/>
      <c r="AH5839" s="40"/>
      <c r="AN5839" s="29"/>
      <c r="AO5839" s="29"/>
    </row>
    <row r="5840" spans="5:41" x14ac:dyDescent="0.3">
      <c r="E5840" s="15"/>
      <c r="M5840" s="26"/>
      <c r="V5840" s="37"/>
      <c r="W5840" s="37"/>
      <c r="Z5840" s="29"/>
      <c r="AA5840" s="29"/>
      <c r="AB5840" s="29"/>
      <c r="AG5840" s="40"/>
      <c r="AH5840" s="40"/>
      <c r="AN5840" s="29"/>
      <c r="AO5840" s="29"/>
    </row>
    <row r="5841" spans="5:41" x14ac:dyDescent="0.3">
      <c r="E5841" s="15"/>
      <c r="M5841" s="26"/>
      <c r="V5841" s="37"/>
      <c r="W5841" s="37"/>
      <c r="Z5841" s="29"/>
      <c r="AA5841" s="29"/>
      <c r="AB5841" s="29"/>
      <c r="AG5841" s="40"/>
      <c r="AH5841" s="40"/>
      <c r="AN5841" s="29"/>
      <c r="AO5841" s="29"/>
    </row>
    <row r="5842" spans="5:41" x14ac:dyDescent="0.3">
      <c r="E5842" s="15"/>
      <c r="M5842" s="26"/>
      <c r="V5842" s="37"/>
      <c r="W5842" s="37"/>
      <c r="Z5842" s="29"/>
      <c r="AA5842" s="29"/>
      <c r="AB5842" s="29"/>
      <c r="AG5842" s="40"/>
      <c r="AH5842" s="40"/>
      <c r="AN5842" s="29"/>
      <c r="AO5842" s="29"/>
    </row>
    <row r="5843" spans="5:41" x14ac:dyDescent="0.3">
      <c r="E5843" s="15"/>
      <c r="M5843" s="26"/>
      <c r="V5843" s="37"/>
      <c r="W5843" s="37"/>
      <c r="Z5843" s="29"/>
      <c r="AA5843" s="29"/>
      <c r="AB5843" s="29"/>
      <c r="AG5843" s="40"/>
      <c r="AH5843" s="40"/>
      <c r="AN5843" s="29"/>
      <c r="AO5843" s="29"/>
    </row>
    <row r="5844" spans="5:41" x14ac:dyDescent="0.3">
      <c r="E5844" s="15"/>
      <c r="M5844" s="26"/>
      <c r="V5844" s="37"/>
      <c r="W5844" s="37"/>
      <c r="Z5844" s="29"/>
      <c r="AA5844" s="29"/>
      <c r="AB5844" s="29"/>
      <c r="AG5844" s="40"/>
      <c r="AH5844" s="40"/>
      <c r="AN5844" s="29"/>
      <c r="AO5844" s="29"/>
    </row>
    <row r="5845" spans="5:41" x14ac:dyDescent="0.3">
      <c r="E5845" s="15"/>
      <c r="M5845" s="26"/>
      <c r="V5845" s="37"/>
      <c r="W5845" s="37"/>
      <c r="Z5845" s="29"/>
      <c r="AA5845" s="29"/>
      <c r="AB5845" s="29"/>
      <c r="AG5845" s="40"/>
      <c r="AH5845" s="40"/>
      <c r="AN5845" s="29"/>
      <c r="AO5845" s="29"/>
    </row>
    <row r="5846" spans="5:41" x14ac:dyDescent="0.3">
      <c r="E5846" s="15"/>
      <c r="M5846" s="26"/>
      <c r="V5846" s="37"/>
      <c r="W5846" s="37"/>
      <c r="Z5846" s="29"/>
      <c r="AA5846" s="29"/>
      <c r="AB5846" s="29"/>
      <c r="AG5846" s="40"/>
      <c r="AH5846" s="40"/>
      <c r="AN5846" s="29"/>
      <c r="AO5846" s="29"/>
    </row>
    <row r="5847" spans="5:41" x14ac:dyDescent="0.3">
      <c r="E5847" s="15"/>
      <c r="M5847" s="26"/>
      <c r="V5847" s="37"/>
      <c r="W5847" s="37"/>
      <c r="Z5847" s="29"/>
      <c r="AA5847" s="29"/>
      <c r="AB5847" s="29"/>
      <c r="AG5847" s="40"/>
      <c r="AH5847" s="40"/>
      <c r="AN5847" s="29"/>
      <c r="AO5847" s="29"/>
    </row>
    <row r="5848" spans="5:41" x14ac:dyDescent="0.3">
      <c r="E5848" s="15"/>
      <c r="M5848" s="26"/>
      <c r="V5848" s="37"/>
      <c r="W5848" s="37"/>
      <c r="Z5848" s="29"/>
      <c r="AA5848" s="29"/>
      <c r="AB5848" s="29"/>
      <c r="AG5848" s="40"/>
      <c r="AH5848" s="40"/>
      <c r="AN5848" s="29"/>
      <c r="AO5848" s="29"/>
    </row>
    <row r="5849" spans="5:41" x14ac:dyDescent="0.3">
      <c r="E5849" s="15"/>
      <c r="M5849" s="26"/>
      <c r="V5849" s="37"/>
      <c r="W5849" s="37"/>
      <c r="Z5849" s="29"/>
      <c r="AA5849" s="29"/>
      <c r="AB5849" s="29"/>
      <c r="AG5849" s="40"/>
      <c r="AH5849" s="40"/>
      <c r="AN5849" s="29"/>
      <c r="AO5849" s="29"/>
    </row>
    <row r="5850" spans="5:41" x14ac:dyDescent="0.3">
      <c r="E5850" s="15"/>
      <c r="M5850" s="26"/>
      <c r="V5850" s="37"/>
      <c r="W5850" s="37"/>
      <c r="Z5850" s="29"/>
      <c r="AA5850" s="29"/>
      <c r="AB5850" s="29"/>
      <c r="AG5850" s="40"/>
      <c r="AH5850" s="40"/>
      <c r="AN5850" s="29"/>
      <c r="AO5850" s="29"/>
    </row>
    <row r="5851" spans="5:41" x14ac:dyDescent="0.3">
      <c r="E5851" s="15"/>
      <c r="M5851" s="26"/>
      <c r="V5851" s="37"/>
      <c r="W5851" s="37"/>
      <c r="Z5851" s="29"/>
      <c r="AA5851" s="29"/>
      <c r="AB5851" s="29"/>
      <c r="AG5851" s="40"/>
      <c r="AH5851" s="40"/>
      <c r="AN5851" s="29"/>
      <c r="AO5851" s="29"/>
    </row>
    <row r="5852" spans="5:41" x14ac:dyDescent="0.3">
      <c r="E5852" s="15"/>
      <c r="M5852" s="26"/>
      <c r="V5852" s="37"/>
      <c r="W5852" s="37"/>
      <c r="Z5852" s="29"/>
      <c r="AA5852" s="29"/>
      <c r="AB5852" s="29"/>
      <c r="AG5852" s="40"/>
      <c r="AH5852" s="40"/>
      <c r="AN5852" s="29"/>
      <c r="AO5852" s="29"/>
    </row>
    <row r="5853" spans="5:41" x14ac:dyDescent="0.3">
      <c r="E5853" s="15"/>
      <c r="M5853" s="26"/>
      <c r="V5853" s="37"/>
      <c r="W5853" s="37"/>
      <c r="Z5853" s="29"/>
      <c r="AA5853" s="29"/>
      <c r="AB5853" s="29"/>
      <c r="AG5853" s="40"/>
      <c r="AH5853" s="40"/>
      <c r="AN5853" s="29"/>
      <c r="AO5853" s="29"/>
    </row>
    <row r="5854" spans="5:41" x14ac:dyDescent="0.3">
      <c r="E5854" s="15"/>
      <c r="M5854" s="26"/>
      <c r="V5854" s="37"/>
      <c r="W5854" s="37"/>
      <c r="Z5854" s="29"/>
      <c r="AA5854" s="29"/>
      <c r="AB5854" s="29"/>
      <c r="AG5854" s="40"/>
      <c r="AH5854" s="40"/>
      <c r="AN5854" s="29"/>
      <c r="AO5854" s="29"/>
    </row>
    <row r="5855" spans="5:41" x14ac:dyDescent="0.3">
      <c r="E5855" s="15"/>
      <c r="M5855" s="26"/>
      <c r="V5855" s="37"/>
      <c r="W5855" s="37"/>
      <c r="Z5855" s="29"/>
      <c r="AA5855" s="29"/>
      <c r="AB5855" s="29"/>
      <c r="AG5855" s="40"/>
      <c r="AH5855" s="40"/>
      <c r="AN5855" s="29"/>
      <c r="AO5855" s="29"/>
    </row>
    <row r="5856" spans="5:41" x14ac:dyDescent="0.3">
      <c r="E5856" s="15"/>
      <c r="M5856" s="26"/>
      <c r="V5856" s="37"/>
      <c r="W5856" s="37"/>
      <c r="Z5856" s="29"/>
      <c r="AA5856" s="29"/>
      <c r="AB5856" s="29"/>
      <c r="AG5856" s="40"/>
      <c r="AH5856" s="40"/>
      <c r="AN5856" s="29"/>
      <c r="AO5856" s="29"/>
    </row>
    <row r="5857" spans="5:41" x14ac:dyDescent="0.3">
      <c r="E5857" s="15"/>
      <c r="M5857" s="26"/>
      <c r="V5857" s="37"/>
      <c r="W5857" s="37"/>
      <c r="Z5857" s="29"/>
      <c r="AA5857" s="29"/>
      <c r="AB5857" s="29"/>
      <c r="AG5857" s="40"/>
      <c r="AH5857" s="40"/>
      <c r="AN5857" s="29"/>
      <c r="AO5857" s="29"/>
    </row>
    <row r="5858" spans="5:41" x14ac:dyDescent="0.3">
      <c r="E5858" s="15"/>
      <c r="M5858" s="26"/>
      <c r="V5858" s="37"/>
      <c r="W5858" s="37"/>
      <c r="Z5858" s="29"/>
      <c r="AA5858" s="29"/>
      <c r="AB5858" s="29"/>
      <c r="AG5858" s="40"/>
      <c r="AH5858" s="40"/>
      <c r="AN5858" s="29"/>
      <c r="AO5858" s="29"/>
    </row>
    <row r="5859" spans="5:41" x14ac:dyDescent="0.3">
      <c r="E5859" s="15"/>
      <c r="M5859" s="26"/>
      <c r="V5859" s="37"/>
      <c r="W5859" s="37"/>
      <c r="Z5859" s="29"/>
      <c r="AA5859" s="29"/>
      <c r="AB5859" s="29"/>
      <c r="AG5859" s="40"/>
      <c r="AH5859" s="40"/>
      <c r="AN5859" s="29"/>
      <c r="AO5859" s="29"/>
    </row>
    <row r="5860" spans="5:41" x14ac:dyDescent="0.3">
      <c r="E5860" s="15"/>
      <c r="M5860" s="26"/>
      <c r="V5860" s="37"/>
      <c r="W5860" s="37"/>
      <c r="Z5860" s="29"/>
      <c r="AA5860" s="29"/>
      <c r="AB5860" s="29"/>
      <c r="AG5860" s="40"/>
      <c r="AH5860" s="40"/>
      <c r="AN5860" s="29"/>
      <c r="AO5860" s="29"/>
    </row>
    <row r="5861" spans="5:41" x14ac:dyDescent="0.3">
      <c r="E5861" s="15"/>
      <c r="M5861" s="26"/>
      <c r="V5861" s="37"/>
      <c r="W5861" s="37"/>
      <c r="Z5861" s="29"/>
      <c r="AA5861" s="29"/>
      <c r="AB5861" s="29"/>
      <c r="AG5861" s="40"/>
      <c r="AH5861" s="40"/>
      <c r="AN5861" s="29"/>
      <c r="AO5861" s="29"/>
    </row>
    <row r="5862" spans="5:41" x14ac:dyDescent="0.3">
      <c r="E5862" s="15"/>
      <c r="M5862" s="26"/>
      <c r="V5862" s="37"/>
      <c r="W5862" s="37"/>
      <c r="Z5862" s="29"/>
      <c r="AA5862" s="29"/>
      <c r="AB5862" s="29"/>
      <c r="AG5862" s="40"/>
      <c r="AH5862" s="40"/>
      <c r="AN5862" s="29"/>
      <c r="AO5862" s="29"/>
    </row>
    <row r="5863" spans="5:41" x14ac:dyDescent="0.3">
      <c r="E5863" s="15"/>
      <c r="M5863" s="26"/>
      <c r="V5863" s="37"/>
      <c r="W5863" s="37"/>
      <c r="Z5863" s="29"/>
      <c r="AA5863" s="29"/>
      <c r="AB5863" s="29"/>
      <c r="AG5863" s="40"/>
      <c r="AH5863" s="40"/>
      <c r="AN5863" s="29"/>
      <c r="AO5863" s="29"/>
    </row>
    <row r="5864" spans="5:41" x14ac:dyDescent="0.3">
      <c r="E5864" s="15"/>
      <c r="M5864" s="26"/>
      <c r="V5864" s="37"/>
      <c r="W5864" s="37"/>
      <c r="Z5864" s="29"/>
      <c r="AA5864" s="29"/>
      <c r="AB5864" s="29"/>
      <c r="AG5864" s="40"/>
      <c r="AH5864" s="40"/>
      <c r="AN5864" s="29"/>
      <c r="AO5864" s="29"/>
    </row>
    <row r="5865" spans="5:41" x14ac:dyDescent="0.3">
      <c r="E5865" s="15"/>
      <c r="M5865" s="26"/>
      <c r="V5865" s="37"/>
      <c r="W5865" s="37"/>
      <c r="Z5865" s="29"/>
      <c r="AA5865" s="29"/>
      <c r="AB5865" s="29"/>
      <c r="AG5865" s="40"/>
      <c r="AH5865" s="40"/>
      <c r="AN5865" s="29"/>
      <c r="AO5865" s="29"/>
    </row>
    <row r="5866" spans="5:41" x14ac:dyDescent="0.3">
      <c r="E5866" s="15"/>
      <c r="M5866" s="26"/>
      <c r="V5866" s="37"/>
      <c r="W5866" s="37"/>
      <c r="Z5866" s="29"/>
      <c r="AA5866" s="29"/>
      <c r="AB5866" s="29"/>
      <c r="AG5866" s="40"/>
      <c r="AH5866" s="40"/>
      <c r="AN5866" s="29"/>
      <c r="AO5866" s="29"/>
    </row>
    <row r="5867" spans="5:41" x14ac:dyDescent="0.3">
      <c r="E5867" s="15"/>
      <c r="M5867" s="26"/>
      <c r="V5867" s="37"/>
      <c r="W5867" s="37"/>
      <c r="Z5867" s="29"/>
      <c r="AA5867" s="29"/>
      <c r="AB5867" s="29"/>
      <c r="AG5867" s="40"/>
      <c r="AH5867" s="40"/>
      <c r="AN5867" s="29"/>
      <c r="AO5867" s="29"/>
    </row>
    <row r="5868" spans="5:41" x14ac:dyDescent="0.3">
      <c r="E5868" s="15"/>
      <c r="M5868" s="26"/>
      <c r="V5868" s="37"/>
      <c r="W5868" s="37"/>
      <c r="Z5868" s="29"/>
      <c r="AA5868" s="29"/>
      <c r="AB5868" s="29"/>
      <c r="AG5868" s="40"/>
      <c r="AH5868" s="40"/>
      <c r="AN5868" s="29"/>
      <c r="AO5868" s="29"/>
    </row>
    <row r="5869" spans="5:41" x14ac:dyDescent="0.3">
      <c r="E5869" s="15"/>
      <c r="M5869" s="26"/>
      <c r="V5869" s="37"/>
      <c r="W5869" s="37"/>
      <c r="Z5869" s="29"/>
      <c r="AA5869" s="29"/>
      <c r="AB5869" s="29"/>
      <c r="AG5869" s="40"/>
      <c r="AH5869" s="40"/>
      <c r="AN5869" s="29"/>
      <c r="AO5869" s="29"/>
    </row>
    <row r="5870" spans="5:41" x14ac:dyDescent="0.3">
      <c r="E5870" s="15"/>
      <c r="M5870" s="26"/>
      <c r="V5870" s="37"/>
      <c r="W5870" s="37"/>
      <c r="Z5870" s="29"/>
      <c r="AA5870" s="29"/>
      <c r="AB5870" s="29"/>
      <c r="AG5870" s="40"/>
      <c r="AH5870" s="40"/>
      <c r="AN5870" s="29"/>
      <c r="AO5870" s="29"/>
    </row>
    <row r="5871" spans="5:41" x14ac:dyDescent="0.3">
      <c r="E5871" s="15"/>
      <c r="M5871" s="26"/>
      <c r="V5871" s="37"/>
      <c r="W5871" s="37"/>
      <c r="Z5871" s="29"/>
      <c r="AA5871" s="29"/>
      <c r="AB5871" s="29"/>
      <c r="AG5871" s="40"/>
      <c r="AH5871" s="40"/>
      <c r="AN5871" s="29"/>
      <c r="AO5871" s="29"/>
    </row>
    <row r="5872" spans="5:41" x14ac:dyDescent="0.3">
      <c r="E5872" s="15"/>
      <c r="M5872" s="26"/>
      <c r="V5872" s="37"/>
      <c r="W5872" s="37"/>
      <c r="Z5872" s="29"/>
      <c r="AA5872" s="29"/>
      <c r="AB5872" s="29"/>
      <c r="AG5872" s="40"/>
      <c r="AH5872" s="40"/>
      <c r="AN5872" s="29"/>
      <c r="AO5872" s="29"/>
    </row>
    <row r="5873" spans="5:41" x14ac:dyDescent="0.3">
      <c r="E5873" s="15"/>
      <c r="M5873" s="26"/>
      <c r="V5873" s="37"/>
      <c r="W5873" s="37"/>
      <c r="Z5873" s="29"/>
      <c r="AA5873" s="29"/>
      <c r="AB5873" s="29"/>
      <c r="AG5873" s="40"/>
      <c r="AH5873" s="40"/>
      <c r="AN5873" s="29"/>
      <c r="AO5873" s="29"/>
    </row>
    <row r="5874" spans="5:41" x14ac:dyDescent="0.3">
      <c r="E5874" s="15"/>
      <c r="M5874" s="26"/>
      <c r="V5874" s="37"/>
      <c r="W5874" s="37"/>
      <c r="Z5874" s="29"/>
      <c r="AA5874" s="29"/>
      <c r="AB5874" s="29"/>
      <c r="AG5874" s="40"/>
      <c r="AH5874" s="40"/>
      <c r="AN5874" s="29"/>
      <c r="AO5874" s="29"/>
    </row>
    <row r="5875" spans="5:41" x14ac:dyDescent="0.3">
      <c r="E5875" s="15"/>
      <c r="M5875" s="26"/>
      <c r="V5875" s="37"/>
      <c r="W5875" s="37"/>
      <c r="Z5875" s="29"/>
      <c r="AA5875" s="29"/>
      <c r="AB5875" s="29"/>
      <c r="AG5875" s="40"/>
      <c r="AH5875" s="40"/>
      <c r="AN5875" s="29"/>
      <c r="AO5875" s="29"/>
    </row>
    <row r="5876" spans="5:41" x14ac:dyDescent="0.3">
      <c r="E5876" s="15"/>
      <c r="M5876" s="26"/>
      <c r="V5876" s="37"/>
      <c r="W5876" s="37"/>
      <c r="Z5876" s="29"/>
      <c r="AA5876" s="29"/>
      <c r="AB5876" s="29"/>
      <c r="AG5876" s="40"/>
      <c r="AH5876" s="40"/>
      <c r="AN5876" s="29"/>
      <c r="AO5876" s="29"/>
    </row>
    <row r="5877" spans="5:41" x14ac:dyDescent="0.3">
      <c r="E5877" s="15"/>
      <c r="M5877" s="26"/>
      <c r="V5877" s="37"/>
      <c r="W5877" s="37"/>
      <c r="Z5877" s="29"/>
      <c r="AA5877" s="29"/>
      <c r="AB5877" s="29"/>
      <c r="AG5877" s="40"/>
      <c r="AH5877" s="40"/>
      <c r="AN5877" s="29"/>
      <c r="AO5877" s="29"/>
    </row>
    <row r="5878" spans="5:41" x14ac:dyDescent="0.3">
      <c r="E5878" s="15"/>
      <c r="M5878" s="26"/>
      <c r="V5878" s="37"/>
      <c r="W5878" s="37"/>
      <c r="Z5878" s="29"/>
      <c r="AA5878" s="29"/>
      <c r="AB5878" s="29"/>
      <c r="AG5878" s="40"/>
      <c r="AH5878" s="40"/>
      <c r="AN5878" s="29"/>
      <c r="AO5878" s="29"/>
    </row>
    <row r="5879" spans="5:41" x14ac:dyDescent="0.3">
      <c r="E5879" s="15"/>
      <c r="M5879" s="26"/>
      <c r="V5879" s="37"/>
      <c r="W5879" s="37"/>
      <c r="Z5879" s="29"/>
      <c r="AA5879" s="29"/>
      <c r="AB5879" s="29"/>
      <c r="AG5879" s="40"/>
      <c r="AH5879" s="40"/>
      <c r="AN5879" s="29"/>
      <c r="AO5879" s="29"/>
    </row>
    <row r="5880" spans="5:41" x14ac:dyDescent="0.3">
      <c r="E5880" s="15"/>
      <c r="M5880" s="26"/>
      <c r="V5880" s="37"/>
      <c r="W5880" s="37"/>
      <c r="Z5880" s="29"/>
      <c r="AA5880" s="29"/>
      <c r="AB5880" s="29"/>
      <c r="AG5880" s="40"/>
      <c r="AH5880" s="40"/>
      <c r="AN5880" s="29"/>
      <c r="AO5880" s="29"/>
    </row>
    <row r="5881" spans="5:41" x14ac:dyDescent="0.3">
      <c r="E5881" s="15"/>
      <c r="M5881" s="26"/>
      <c r="V5881" s="37"/>
      <c r="W5881" s="37"/>
      <c r="Z5881" s="29"/>
      <c r="AA5881" s="29"/>
      <c r="AB5881" s="29"/>
      <c r="AG5881" s="40"/>
      <c r="AH5881" s="40"/>
      <c r="AN5881" s="29"/>
      <c r="AO5881" s="29"/>
    </row>
    <row r="5882" spans="5:41" x14ac:dyDescent="0.3">
      <c r="E5882" s="15"/>
      <c r="M5882" s="26"/>
      <c r="V5882" s="37"/>
      <c r="W5882" s="37"/>
      <c r="Z5882" s="29"/>
      <c r="AA5882" s="29"/>
      <c r="AB5882" s="29"/>
      <c r="AG5882" s="40"/>
      <c r="AH5882" s="40"/>
      <c r="AN5882" s="29"/>
      <c r="AO5882" s="29"/>
    </row>
    <row r="5883" spans="5:41" x14ac:dyDescent="0.3">
      <c r="E5883" s="15"/>
      <c r="M5883" s="26"/>
      <c r="V5883" s="37"/>
      <c r="W5883" s="37"/>
      <c r="Z5883" s="29"/>
      <c r="AA5883" s="29"/>
      <c r="AB5883" s="29"/>
      <c r="AG5883" s="40"/>
      <c r="AH5883" s="40"/>
      <c r="AN5883" s="29"/>
      <c r="AO5883" s="29"/>
    </row>
    <row r="5884" spans="5:41" x14ac:dyDescent="0.3">
      <c r="E5884" s="15"/>
      <c r="M5884" s="26"/>
      <c r="V5884" s="37"/>
      <c r="W5884" s="37"/>
      <c r="Z5884" s="29"/>
      <c r="AA5884" s="29"/>
      <c r="AB5884" s="29"/>
      <c r="AG5884" s="40"/>
      <c r="AH5884" s="40"/>
      <c r="AN5884" s="29"/>
      <c r="AO5884" s="29"/>
    </row>
    <row r="5885" spans="5:41" x14ac:dyDescent="0.3">
      <c r="E5885" s="15"/>
      <c r="M5885" s="26"/>
      <c r="V5885" s="37"/>
      <c r="W5885" s="37"/>
      <c r="Z5885" s="29"/>
      <c r="AA5885" s="29"/>
      <c r="AB5885" s="29"/>
      <c r="AG5885" s="40"/>
      <c r="AH5885" s="40"/>
      <c r="AN5885" s="29"/>
      <c r="AO5885" s="29"/>
    </row>
    <row r="5886" spans="5:41" x14ac:dyDescent="0.3">
      <c r="E5886" s="15"/>
      <c r="M5886" s="26"/>
      <c r="V5886" s="37"/>
      <c r="W5886" s="37"/>
      <c r="Z5886" s="29"/>
      <c r="AA5886" s="29"/>
      <c r="AB5886" s="29"/>
      <c r="AG5886" s="40"/>
      <c r="AH5886" s="40"/>
      <c r="AN5886" s="29"/>
      <c r="AO5886" s="29"/>
    </row>
    <row r="5887" spans="5:41" x14ac:dyDescent="0.3">
      <c r="E5887" s="15"/>
      <c r="M5887" s="26"/>
      <c r="V5887" s="37"/>
      <c r="W5887" s="37"/>
      <c r="Z5887" s="29"/>
      <c r="AA5887" s="29"/>
      <c r="AB5887" s="29"/>
      <c r="AG5887" s="40"/>
      <c r="AH5887" s="40"/>
      <c r="AN5887" s="29"/>
      <c r="AO5887" s="29"/>
    </row>
    <row r="5888" spans="5:41" x14ac:dyDescent="0.3">
      <c r="E5888" s="15"/>
      <c r="M5888" s="26"/>
      <c r="V5888" s="37"/>
      <c r="W5888" s="37"/>
      <c r="Z5888" s="29"/>
      <c r="AA5888" s="29"/>
      <c r="AB5888" s="29"/>
      <c r="AG5888" s="40"/>
      <c r="AH5888" s="40"/>
      <c r="AN5888" s="29"/>
      <c r="AO5888" s="29"/>
    </row>
    <row r="5889" spans="5:41" x14ac:dyDescent="0.3">
      <c r="E5889" s="15"/>
      <c r="M5889" s="26"/>
      <c r="V5889" s="37"/>
      <c r="W5889" s="37"/>
      <c r="Z5889" s="29"/>
      <c r="AA5889" s="29"/>
      <c r="AB5889" s="29"/>
      <c r="AG5889" s="40"/>
      <c r="AH5889" s="40"/>
      <c r="AN5889" s="29"/>
      <c r="AO5889" s="29"/>
    </row>
    <row r="5890" spans="5:41" x14ac:dyDescent="0.3">
      <c r="E5890" s="15"/>
      <c r="M5890" s="26"/>
      <c r="V5890" s="37"/>
      <c r="W5890" s="37"/>
      <c r="Z5890" s="29"/>
      <c r="AA5890" s="29"/>
      <c r="AB5890" s="29"/>
      <c r="AG5890" s="40"/>
      <c r="AH5890" s="40"/>
      <c r="AN5890" s="29"/>
      <c r="AO5890" s="29"/>
    </row>
    <row r="5891" spans="5:41" x14ac:dyDescent="0.3">
      <c r="E5891" s="15"/>
      <c r="M5891" s="26"/>
      <c r="V5891" s="37"/>
      <c r="W5891" s="37"/>
      <c r="Z5891" s="29"/>
      <c r="AA5891" s="29"/>
      <c r="AB5891" s="29"/>
      <c r="AG5891" s="40"/>
      <c r="AH5891" s="40"/>
      <c r="AN5891" s="29"/>
      <c r="AO5891" s="29"/>
    </row>
    <row r="5892" spans="5:41" x14ac:dyDescent="0.3">
      <c r="E5892" s="15"/>
      <c r="M5892" s="26"/>
      <c r="V5892" s="37"/>
      <c r="W5892" s="37"/>
      <c r="Z5892" s="29"/>
      <c r="AA5892" s="29"/>
      <c r="AB5892" s="29"/>
      <c r="AG5892" s="40"/>
      <c r="AH5892" s="40"/>
      <c r="AN5892" s="29"/>
      <c r="AO5892" s="29"/>
    </row>
    <row r="5893" spans="5:41" x14ac:dyDescent="0.3">
      <c r="E5893" s="15"/>
      <c r="M5893" s="26"/>
      <c r="V5893" s="37"/>
      <c r="W5893" s="37"/>
      <c r="Z5893" s="29"/>
      <c r="AA5893" s="29"/>
      <c r="AB5893" s="29"/>
      <c r="AG5893" s="40"/>
      <c r="AH5893" s="40"/>
      <c r="AN5893" s="29"/>
      <c r="AO5893" s="29"/>
    </row>
    <row r="5894" spans="5:41" x14ac:dyDescent="0.3">
      <c r="E5894" s="15"/>
      <c r="M5894" s="26"/>
      <c r="V5894" s="37"/>
      <c r="W5894" s="37"/>
      <c r="Z5894" s="29"/>
      <c r="AA5894" s="29"/>
      <c r="AB5894" s="29"/>
      <c r="AG5894" s="40"/>
      <c r="AH5894" s="40"/>
      <c r="AN5894" s="29"/>
      <c r="AO5894" s="29"/>
    </row>
    <row r="5895" spans="5:41" x14ac:dyDescent="0.3">
      <c r="E5895" s="15"/>
      <c r="M5895" s="26"/>
      <c r="V5895" s="37"/>
      <c r="W5895" s="37"/>
      <c r="Z5895" s="29"/>
      <c r="AA5895" s="29"/>
      <c r="AB5895" s="29"/>
      <c r="AG5895" s="40"/>
      <c r="AH5895" s="40"/>
      <c r="AN5895" s="29"/>
      <c r="AO5895" s="29"/>
    </row>
    <row r="5896" spans="5:41" x14ac:dyDescent="0.3">
      <c r="E5896" s="15"/>
      <c r="M5896" s="26"/>
      <c r="V5896" s="37"/>
      <c r="W5896" s="37"/>
      <c r="Z5896" s="29"/>
      <c r="AA5896" s="29"/>
      <c r="AB5896" s="29"/>
      <c r="AG5896" s="40"/>
      <c r="AH5896" s="40"/>
      <c r="AN5896" s="29"/>
      <c r="AO5896" s="29"/>
    </row>
    <row r="5897" spans="5:41" x14ac:dyDescent="0.3">
      <c r="E5897" s="15"/>
      <c r="M5897" s="26"/>
      <c r="V5897" s="37"/>
      <c r="W5897" s="37"/>
      <c r="Z5897" s="29"/>
      <c r="AA5897" s="29"/>
      <c r="AB5897" s="29"/>
      <c r="AG5897" s="40"/>
      <c r="AH5897" s="40"/>
      <c r="AN5897" s="29"/>
      <c r="AO5897" s="29"/>
    </row>
    <row r="5898" spans="5:41" x14ac:dyDescent="0.3">
      <c r="E5898" s="15"/>
      <c r="M5898" s="26"/>
      <c r="V5898" s="37"/>
      <c r="W5898" s="37"/>
      <c r="Z5898" s="29"/>
      <c r="AA5898" s="29"/>
      <c r="AB5898" s="29"/>
      <c r="AG5898" s="40"/>
      <c r="AH5898" s="40"/>
      <c r="AN5898" s="29"/>
      <c r="AO5898" s="29"/>
    </row>
    <row r="5899" spans="5:41" x14ac:dyDescent="0.3">
      <c r="E5899" s="15"/>
      <c r="M5899" s="26"/>
      <c r="V5899" s="37"/>
      <c r="W5899" s="37"/>
      <c r="Z5899" s="29"/>
      <c r="AA5899" s="29"/>
      <c r="AB5899" s="29"/>
      <c r="AG5899" s="40"/>
      <c r="AH5899" s="40"/>
      <c r="AN5899" s="29"/>
      <c r="AO5899" s="29"/>
    </row>
    <row r="5900" spans="5:41" x14ac:dyDescent="0.3">
      <c r="E5900" s="15"/>
      <c r="M5900" s="26"/>
      <c r="V5900" s="37"/>
      <c r="W5900" s="37"/>
      <c r="Z5900" s="29"/>
      <c r="AA5900" s="29"/>
      <c r="AB5900" s="29"/>
      <c r="AG5900" s="40"/>
      <c r="AH5900" s="40"/>
      <c r="AN5900" s="29"/>
      <c r="AO5900" s="29"/>
    </row>
    <row r="5901" spans="5:41" x14ac:dyDescent="0.3">
      <c r="E5901" s="15"/>
      <c r="M5901" s="26"/>
      <c r="V5901" s="37"/>
      <c r="W5901" s="37"/>
      <c r="Z5901" s="29"/>
      <c r="AA5901" s="29"/>
      <c r="AB5901" s="29"/>
      <c r="AG5901" s="40"/>
      <c r="AH5901" s="40"/>
      <c r="AN5901" s="29"/>
      <c r="AO5901" s="29"/>
    </row>
    <row r="5902" spans="5:41" x14ac:dyDescent="0.3">
      <c r="E5902" s="15"/>
      <c r="M5902" s="26"/>
      <c r="V5902" s="37"/>
      <c r="W5902" s="37"/>
      <c r="Z5902" s="29"/>
      <c r="AA5902" s="29"/>
      <c r="AB5902" s="29"/>
      <c r="AG5902" s="40"/>
      <c r="AH5902" s="40"/>
      <c r="AN5902" s="29"/>
      <c r="AO5902" s="29"/>
    </row>
    <row r="5903" spans="5:41" x14ac:dyDescent="0.3">
      <c r="E5903" s="15"/>
      <c r="M5903" s="26"/>
      <c r="V5903" s="37"/>
      <c r="W5903" s="37"/>
      <c r="Z5903" s="29"/>
      <c r="AA5903" s="29"/>
      <c r="AB5903" s="29"/>
      <c r="AG5903" s="40"/>
      <c r="AH5903" s="40"/>
      <c r="AN5903" s="29"/>
      <c r="AO5903" s="29"/>
    </row>
    <row r="5904" spans="5:41" x14ac:dyDescent="0.3">
      <c r="E5904" s="15"/>
      <c r="M5904" s="26"/>
      <c r="V5904" s="37"/>
      <c r="W5904" s="37"/>
      <c r="Z5904" s="29"/>
      <c r="AA5904" s="29"/>
      <c r="AB5904" s="29"/>
      <c r="AG5904" s="40"/>
      <c r="AH5904" s="40"/>
      <c r="AN5904" s="29"/>
      <c r="AO5904" s="29"/>
    </row>
    <row r="5905" spans="5:41" x14ac:dyDescent="0.3">
      <c r="E5905" s="15"/>
      <c r="M5905" s="26"/>
      <c r="V5905" s="37"/>
      <c r="W5905" s="37"/>
      <c r="Z5905" s="29"/>
      <c r="AA5905" s="29"/>
      <c r="AB5905" s="29"/>
      <c r="AG5905" s="40"/>
      <c r="AH5905" s="40"/>
      <c r="AN5905" s="29"/>
      <c r="AO5905" s="29"/>
    </row>
    <row r="5906" spans="5:41" x14ac:dyDescent="0.3">
      <c r="E5906" s="15"/>
      <c r="M5906" s="26"/>
      <c r="V5906" s="37"/>
      <c r="W5906" s="37"/>
      <c r="Z5906" s="29"/>
      <c r="AA5906" s="29"/>
      <c r="AB5906" s="29"/>
      <c r="AG5906" s="40"/>
      <c r="AH5906" s="40"/>
      <c r="AN5906" s="29"/>
      <c r="AO5906" s="29"/>
    </row>
    <row r="5907" spans="5:41" x14ac:dyDescent="0.3">
      <c r="E5907" s="15"/>
      <c r="M5907" s="26"/>
      <c r="V5907" s="37"/>
      <c r="W5907" s="37"/>
      <c r="Z5907" s="29"/>
      <c r="AA5907" s="29"/>
      <c r="AB5907" s="29"/>
      <c r="AG5907" s="40"/>
      <c r="AH5907" s="40"/>
      <c r="AN5907" s="29"/>
      <c r="AO5907" s="29"/>
    </row>
    <row r="5908" spans="5:41" x14ac:dyDescent="0.3">
      <c r="E5908" s="15"/>
      <c r="M5908" s="26"/>
      <c r="V5908" s="37"/>
      <c r="W5908" s="37"/>
      <c r="Z5908" s="29"/>
      <c r="AA5908" s="29"/>
      <c r="AB5908" s="29"/>
      <c r="AG5908" s="40"/>
      <c r="AH5908" s="40"/>
      <c r="AN5908" s="29"/>
      <c r="AO5908" s="29"/>
    </row>
    <row r="5909" spans="5:41" x14ac:dyDescent="0.3">
      <c r="E5909" s="15"/>
      <c r="M5909" s="26"/>
      <c r="V5909" s="37"/>
      <c r="W5909" s="37"/>
      <c r="Z5909" s="29"/>
      <c r="AA5909" s="29"/>
      <c r="AB5909" s="29"/>
      <c r="AG5909" s="40"/>
      <c r="AH5909" s="40"/>
      <c r="AN5909" s="29"/>
      <c r="AO5909" s="29"/>
    </row>
    <row r="5910" spans="5:41" x14ac:dyDescent="0.3">
      <c r="E5910" s="15"/>
      <c r="M5910" s="26"/>
      <c r="V5910" s="37"/>
      <c r="W5910" s="37"/>
      <c r="Z5910" s="29"/>
      <c r="AA5910" s="29"/>
      <c r="AB5910" s="29"/>
      <c r="AG5910" s="40"/>
      <c r="AH5910" s="40"/>
      <c r="AN5910" s="29"/>
      <c r="AO5910" s="29"/>
    </row>
    <row r="5911" spans="5:41" x14ac:dyDescent="0.3">
      <c r="E5911" s="15"/>
      <c r="M5911" s="26"/>
      <c r="V5911" s="37"/>
      <c r="W5911" s="37"/>
      <c r="Z5911" s="29"/>
      <c r="AA5911" s="29"/>
      <c r="AB5911" s="29"/>
      <c r="AG5911" s="40"/>
      <c r="AH5911" s="40"/>
      <c r="AN5911" s="29"/>
      <c r="AO5911" s="29"/>
    </row>
    <row r="5912" spans="5:41" x14ac:dyDescent="0.3">
      <c r="E5912" s="15"/>
      <c r="M5912" s="26"/>
      <c r="V5912" s="37"/>
      <c r="W5912" s="37"/>
      <c r="Z5912" s="29"/>
      <c r="AA5912" s="29"/>
      <c r="AB5912" s="29"/>
      <c r="AG5912" s="40"/>
      <c r="AH5912" s="40"/>
      <c r="AN5912" s="29"/>
      <c r="AO5912" s="29"/>
    </row>
    <row r="5913" spans="5:41" x14ac:dyDescent="0.3">
      <c r="E5913" s="15"/>
      <c r="M5913" s="26"/>
      <c r="V5913" s="37"/>
      <c r="W5913" s="37"/>
      <c r="Z5913" s="29"/>
      <c r="AA5913" s="29"/>
      <c r="AB5913" s="29"/>
      <c r="AG5913" s="40"/>
      <c r="AH5913" s="40"/>
      <c r="AN5913" s="29"/>
      <c r="AO5913" s="29"/>
    </row>
    <row r="5914" spans="5:41" x14ac:dyDescent="0.3">
      <c r="E5914" s="15"/>
      <c r="M5914" s="26"/>
      <c r="V5914" s="37"/>
      <c r="W5914" s="37"/>
      <c r="Z5914" s="29"/>
      <c r="AA5914" s="29"/>
      <c r="AB5914" s="29"/>
      <c r="AG5914" s="40"/>
      <c r="AH5914" s="40"/>
      <c r="AN5914" s="29"/>
      <c r="AO5914" s="29"/>
    </row>
    <row r="5915" spans="5:41" x14ac:dyDescent="0.3">
      <c r="E5915" s="15"/>
      <c r="M5915" s="26"/>
      <c r="V5915" s="37"/>
      <c r="W5915" s="37"/>
      <c r="Z5915" s="29"/>
      <c r="AA5915" s="29"/>
      <c r="AB5915" s="29"/>
      <c r="AG5915" s="40"/>
      <c r="AH5915" s="40"/>
      <c r="AN5915" s="29"/>
      <c r="AO5915" s="29"/>
    </row>
    <row r="5916" spans="5:41" x14ac:dyDescent="0.3">
      <c r="E5916" s="15"/>
      <c r="M5916" s="26"/>
      <c r="V5916" s="37"/>
      <c r="W5916" s="37"/>
      <c r="Z5916" s="29"/>
      <c r="AA5916" s="29"/>
      <c r="AB5916" s="29"/>
      <c r="AG5916" s="40"/>
      <c r="AH5916" s="40"/>
      <c r="AN5916" s="29"/>
      <c r="AO5916" s="29"/>
    </row>
    <row r="5917" spans="5:41" x14ac:dyDescent="0.3">
      <c r="E5917" s="15"/>
      <c r="M5917" s="26"/>
      <c r="V5917" s="37"/>
      <c r="W5917" s="37"/>
      <c r="Z5917" s="29"/>
      <c r="AA5917" s="29"/>
      <c r="AB5917" s="29"/>
      <c r="AG5917" s="40"/>
      <c r="AH5917" s="40"/>
      <c r="AN5917" s="29"/>
      <c r="AO5917" s="29"/>
    </row>
    <row r="5918" spans="5:41" x14ac:dyDescent="0.3">
      <c r="E5918" s="15"/>
      <c r="M5918" s="26"/>
      <c r="V5918" s="37"/>
      <c r="W5918" s="37"/>
      <c r="Z5918" s="29"/>
      <c r="AA5918" s="29"/>
      <c r="AB5918" s="29"/>
      <c r="AG5918" s="40"/>
      <c r="AH5918" s="40"/>
      <c r="AN5918" s="29"/>
      <c r="AO5918" s="29"/>
    </row>
    <row r="5919" spans="5:41" x14ac:dyDescent="0.3">
      <c r="E5919" s="15"/>
      <c r="M5919" s="26"/>
      <c r="V5919" s="37"/>
      <c r="W5919" s="37"/>
      <c r="Z5919" s="29"/>
      <c r="AA5919" s="29"/>
      <c r="AB5919" s="29"/>
      <c r="AG5919" s="40"/>
      <c r="AH5919" s="40"/>
      <c r="AN5919" s="29"/>
      <c r="AO5919" s="29"/>
    </row>
    <row r="5920" spans="5:41" x14ac:dyDescent="0.3">
      <c r="E5920" s="15"/>
      <c r="M5920" s="26"/>
      <c r="V5920" s="37"/>
      <c r="W5920" s="37"/>
      <c r="Z5920" s="29"/>
      <c r="AA5920" s="29"/>
      <c r="AB5920" s="29"/>
      <c r="AG5920" s="40"/>
      <c r="AH5920" s="40"/>
      <c r="AN5920" s="29"/>
      <c r="AO5920" s="29"/>
    </row>
    <row r="5921" spans="5:41" x14ac:dyDescent="0.3">
      <c r="E5921" s="15"/>
      <c r="M5921" s="26"/>
      <c r="V5921" s="37"/>
      <c r="W5921" s="37"/>
      <c r="Z5921" s="29"/>
      <c r="AA5921" s="29"/>
      <c r="AB5921" s="29"/>
      <c r="AG5921" s="40"/>
      <c r="AH5921" s="40"/>
      <c r="AN5921" s="29"/>
      <c r="AO5921" s="29"/>
    </row>
    <row r="5922" spans="5:41" x14ac:dyDescent="0.3">
      <c r="E5922" s="15"/>
      <c r="M5922" s="26"/>
      <c r="V5922" s="37"/>
      <c r="W5922" s="37"/>
      <c r="Z5922" s="29"/>
      <c r="AA5922" s="29"/>
      <c r="AB5922" s="29"/>
      <c r="AG5922" s="40"/>
      <c r="AH5922" s="40"/>
      <c r="AN5922" s="29"/>
      <c r="AO5922" s="29"/>
    </row>
    <row r="5923" spans="5:41" x14ac:dyDescent="0.3">
      <c r="E5923" s="15"/>
      <c r="M5923" s="26"/>
      <c r="V5923" s="37"/>
      <c r="W5923" s="37"/>
      <c r="Z5923" s="29"/>
      <c r="AA5923" s="29"/>
      <c r="AB5923" s="29"/>
      <c r="AG5923" s="40"/>
      <c r="AH5923" s="40"/>
      <c r="AN5923" s="29"/>
      <c r="AO5923" s="29"/>
    </row>
    <row r="5924" spans="5:41" x14ac:dyDescent="0.3">
      <c r="E5924" s="15"/>
      <c r="M5924" s="26"/>
      <c r="V5924" s="37"/>
      <c r="W5924" s="37"/>
      <c r="Z5924" s="29"/>
      <c r="AA5924" s="29"/>
      <c r="AB5924" s="29"/>
      <c r="AG5924" s="40"/>
      <c r="AH5924" s="40"/>
      <c r="AN5924" s="29"/>
      <c r="AO5924" s="29"/>
    </row>
    <row r="5925" spans="5:41" x14ac:dyDescent="0.3">
      <c r="E5925" s="15"/>
      <c r="M5925" s="26"/>
      <c r="V5925" s="37"/>
      <c r="W5925" s="37"/>
      <c r="Z5925" s="29"/>
      <c r="AA5925" s="29"/>
      <c r="AB5925" s="29"/>
      <c r="AG5925" s="40"/>
      <c r="AH5925" s="40"/>
      <c r="AN5925" s="29"/>
      <c r="AO5925" s="29"/>
    </row>
    <row r="5926" spans="5:41" x14ac:dyDescent="0.3">
      <c r="E5926" s="15"/>
      <c r="M5926" s="26"/>
      <c r="V5926" s="37"/>
      <c r="W5926" s="37"/>
      <c r="Z5926" s="29"/>
      <c r="AA5926" s="29"/>
      <c r="AB5926" s="29"/>
      <c r="AG5926" s="40"/>
      <c r="AH5926" s="40"/>
      <c r="AN5926" s="29"/>
      <c r="AO5926" s="29"/>
    </row>
    <row r="5927" spans="5:41" x14ac:dyDescent="0.3">
      <c r="E5927" s="15"/>
      <c r="M5927" s="26"/>
      <c r="V5927" s="37"/>
      <c r="W5927" s="37"/>
      <c r="Z5927" s="29"/>
      <c r="AA5927" s="29"/>
      <c r="AB5927" s="29"/>
      <c r="AG5927" s="40"/>
      <c r="AH5927" s="40"/>
      <c r="AN5927" s="29"/>
      <c r="AO5927" s="29"/>
    </row>
    <row r="5928" spans="5:41" x14ac:dyDescent="0.3">
      <c r="E5928" s="15"/>
      <c r="M5928" s="26"/>
      <c r="V5928" s="37"/>
      <c r="W5928" s="37"/>
      <c r="Z5928" s="29"/>
      <c r="AA5928" s="29"/>
      <c r="AB5928" s="29"/>
      <c r="AG5928" s="40"/>
      <c r="AH5928" s="40"/>
      <c r="AN5928" s="29"/>
      <c r="AO5928" s="29"/>
    </row>
    <row r="5929" spans="5:41" x14ac:dyDescent="0.3">
      <c r="E5929" s="15"/>
      <c r="M5929" s="26"/>
      <c r="V5929" s="37"/>
      <c r="W5929" s="37"/>
      <c r="Z5929" s="29"/>
      <c r="AA5929" s="29"/>
      <c r="AB5929" s="29"/>
      <c r="AG5929" s="40"/>
      <c r="AH5929" s="40"/>
      <c r="AN5929" s="29"/>
      <c r="AO5929" s="29"/>
    </row>
    <row r="5930" spans="5:41" x14ac:dyDescent="0.3">
      <c r="E5930" s="15"/>
      <c r="M5930" s="26"/>
      <c r="V5930" s="37"/>
      <c r="W5930" s="37"/>
      <c r="Z5930" s="29"/>
      <c r="AA5930" s="29"/>
      <c r="AB5930" s="29"/>
      <c r="AG5930" s="40"/>
      <c r="AH5930" s="40"/>
      <c r="AN5930" s="29"/>
      <c r="AO5930" s="29"/>
    </row>
    <row r="5931" spans="5:41" x14ac:dyDescent="0.3">
      <c r="E5931" s="15"/>
      <c r="M5931" s="26"/>
      <c r="V5931" s="37"/>
      <c r="W5931" s="37"/>
      <c r="Z5931" s="29"/>
      <c r="AA5931" s="29"/>
      <c r="AB5931" s="29"/>
      <c r="AG5931" s="40"/>
      <c r="AH5931" s="40"/>
      <c r="AN5931" s="29"/>
      <c r="AO5931" s="29"/>
    </row>
    <row r="5932" spans="5:41" x14ac:dyDescent="0.3">
      <c r="E5932" s="15"/>
      <c r="M5932" s="26"/>
      <c r="V5932" s="37"/>
      <c r="W5932" s="37"/>
      <c r="Z5932" s="29"/>
      <c r="AA5932" s="29"/>
      <c r="AB5932" s="29"/>
      <c r="AG5932" s="40"/>
      <c r="AH5932" s="40"/>
      <c r="AN5932" s="29"/>
      <c r="AO5932" s="29"/>
    </row>
    <row r="5933" spans="5:41" x14ac:dyDescent="0.3">
      <c r="E5933" s="15"/>
      <c r="M5933" s="26"/>
      <c r="V5933" s="37"/>
      <c r="W5933" s="37"/>
      <c r="Z5933" s="29"/>
      <c r="AA5933" s="29"/>
      <c r="AB5933" s="29"/>
      <c r="AG5933" s="40"/>
      <c r="AH5933" s="40"/>
      <c r="AN5933" s="29"/>
      <c r="AO5933" s="29"/>
    </row>
    <row r="5934" spans="5:41" x14ac:dyDescent="0.3">
      <c r="E5934" s="15"/>
      <c r="M5934" s="26"/>
      <c r="V5934" s="37"/>
      <c r="W5934" s="37"/>
      <c r="Z5934" s="29"/>
      <c r="AA5934" s="29"/>
      <c r="AB5934" s="29"/>
      <c r="AG5934" s="40"/>
      <c r="AH5934" s="40"/>
      <c r="AN5934" s="29"/>
      <c r="AO5934" s="29"/>
    </row>
    <row r="5935" spans="5:41" x14ac:dyDescent="0.3">
      <c r="E5935" s="15"/>
      <c r="M5935" s="26"/>
      <c r="V5935" s="37"/>
      <c r="W5935" s="37"/>
      <c r="Z5935" s="29"/>
      <c r="AA5935" s="29"/>
      <c r="AB5935" s="29"/>
      <c r="AG5935" s="40"/>
      <c r="AH5935" s="40"/>
      <c r="AN5935" s="29"/>
      <c r="AO5935" s="29"/>
    </row>
    <row r="5936" spans="5:41" x14ac:dyDescent="0.3">
      <c r="E5936" s="15"/>
      <c r="M5936" s="26"/>
      <c r="V5936" s="37"/>
      <c r="W5936" s="37"/>
      <c r="Z5936" s="29"/>
      <c r="AA5936" s="29"/>
      <c r="AB5936" s="29"/>
      <c r="AG5936" s="40"/>
      <c r="AH5936" s="40"/>
      <c r="AN5936" s="29"/>
      <c r="AO5936" s="29"/>
    </row>
    <row r="5937" spans="5:41" x14ac:dyDescent="0.3">
      <c r="E5937" s="15"/>
      <c r="M5937" s="26"/>
      <c r="V5937" s="37"/>
      <c r="W5937" s="37"/>
      <c r="Z5937" s="29"/>
      <c r="AA5937" s="29"/>
      <c r="AB5937" s="29"/>
      <c r="AG5937" s="40"/>
      <c r="AH5937" s="40"/>
      <c r="AN5937" s="29"/>
      <c r="AO5937" s="29"/>
    </row>
    <row r="5938" spans="5:41" x14ac:dyDescent="0.3">
      <c r="E5938" s="15"/>
      <c r="M5938" s="26"/>
      <c r="V5938" s="37"/>
      <c r="W5938" s="37"/>
      <c r="Z5938" s="29"/>
      <c r="AA5938" s="29"/>
      <c r="AB5938" s="29"/>
      <c r="AG5938" s="40"/>
      <c r="AH5938" s="40"/>
      <c r="AN5938" s="29"/>
      <c r="AO5938" s="29"/>
    </row>
    <row r="5939" spans="5:41" x14ac:dyDescent="0.3">
      <c r="E5939" s="15"/>
      <c r="M5939" s="26"/>
      <c r="V5939" s="37"/>
      <c r="W5939" s="37"/>
      <c r="Z5939" s="29"/>
      <c r="AA5939" s="29"/>
      <c r="AB5939" s="29"/>
      <c r="AG5939" s="40"/>
      <c r="AH5939" s="40"/>
      <c r="AN5939" s="29"/>
      <c r="AO5939" s="29"/>
    </row>
    <row r="5940" spans="5:41" x14ac:dyDescent="0.3">
      <c r="E5940" s="15"/>
      <c r="M5940" s="26"/>
      <c r="V5940" s="37"/>
      <c r="W5940" s="37"/>
      <c r="Z5940" s="29"/>
      <c r="AA5940" s="29"/>
      <c r="AB5940" s="29"/>
      <c r="AG5940" s="40"/>
      <c r="AH5940" s="40"/>
      <c r="AN5940" s="29"/>
      <c r="AO5940" s="29"/>
    </row>
    <row r="5941" spans="5:41" x14ac:dyDescent="0.3">
      <c r="E5941" s="15"/>
      <c r="M5941" s="26"/>
      <c r="V5941" s="37"/>
      <c r="W5941" s="37"/>
      <c r="Z5941" s="29"/>
      <c r="AA5941" s="29"/>
      <c r="AB5941" s="29"/>
      <c r="AG5941" s="40"/>
      <c r="AH5941" s="40"/>
      <c r="AN5941" s="29"/>
      <c r="AO5941" s="29"/>
    </row>
    <row r="5942" spans="5:41" x14ac:dyDescent="0.3">
      <c r="E5942" s="15"/>
      <c r="M5942" s="26"/>
      <c r="V5942" s="37"/>
      <c r="W5942" s="37"/>
      <c r="Z5942" s="29"/>
      <c r="AA5942" s="29"/>
      <c r="AB5942" s="29"/>
      <c r="AG5942" s="40"/>
      <c r="AH5942" s="40"/>
      <c r="AN5942" s="29"/>
      <c r="AO5942" s="29"/>
    </row>
    <row r="5943" spans="5:41" x14ac:dyDescent="0.3">
      <c r="E5943" s="15"/>
      <c r="M5943" s="26"/>
      <c r="V5943" s="37"/>
      <c r="W5943" s="37"/>
      <c r="Z5943" s="29"/>
      <c r="AA5943" s="29"/>
      <c r="AB5943" s="29"/>
      <c r="AG5943" s="40"/>
      <c r="AH5943" s="40"/>
      <c r="AN5943" s="29"/>
      <c r="AO5943" s="29"/>
    </row>
    <row r="5944" spans="5:41" x14ac:dyDescent="0.3">
      <c r="E5944" s="15"/>
      <c r="M5944" s="26"/>
      <c r="V5944" s="37"/>
      <c r="W5944" s="37"/>
      <c r="Z5944" s="29"/>
      <c r="AA5944" s="29"/>
      <c r="AB5944" s="29"/>
      <c r="AG5944" s="40"/>
      <c r="AH5944" s="40"/>
      <c r="AN5944" s="29"/>
      <c r="AO5944" s="29"/>
    </row>
    <row r="5945" spans="5:41" x14ac:dyDescent="0.3">
      <c r="E5945" s="15"/>
      <c r="M5945" s="26"/>
      <c r="V5945" s="37"/>
      <c r="W5945" s="37"/>
      <c r="Z5945" s="29"/>
      <c r="AA5945" s="29"/>
      <c r="AB5945" s="29"/>
      <c r="AG5945" s="40"/>
      <c r="AH5945" s="40"/>
      <c r="AN5945" s="29"/>
      <c r="AO5945" s="29"/>
    </row>
    <row r="5946" spans="5:41" x14ac:dyDescent="0.3">
      <c r="E5946" s="15"/>
      <c r="M5946" s="26"/>
      <c r="V5946" s="37"/>
      <c r="W5946" s="37"/>
      <c r="Z5946" s="29"/>
      <c r="AA5946" s="29"/>
      <c r="AB5946" s="29"/>
      <c r="AG5946" s="40"/>
      <c r="AH5946" s="40"/>
      <c r="AN5946" s="29"/>
      <c r="AO5946" s="29"/>
    </row>
    <row r="5947" spans="5:41" x14ac:dyDescent="0.3">
      <c r="E5947" s="15"/>
      <c r="M5947" s="26"/>
      <c r="V5947" s="37"/>
      <c r="W5947" s="37"/>
      <c r="Z5947" s="29"/>
      <c r="AA5947" s="29"/>
      <c r="AB5947" s="29"/>
      <c r="AG5947" s="40"/>
      <c r="AH5947" s="40"/>
      <c r="AN5947" s="29"/>
      <c r="AO5947" s="29"/>
    </row>
    <row r="5948" spans="5:41" x14ac:dyDescent="0.3">
      <c r="E5948" s="15"/>
      <c r="M5948" s="26"/>
      <c r="V5948" s="37"/>
      <c r="W5948" s="37"/>
      <c r="Z5948" s="29"/>
      <c r="AA5948" s="29"/>
      <c r="AB5948" s="29"/>
      <c r="AG5948" s="40"/>
      <c r="AH5948" s="40"/>
      <c r="AN5948" s="29"/>
      <c r="AO5948" s="29"/>
    </row>
    <row r="5949" spans="5:41" x14ac:dyDescent="0.3">
      <c r="E5949" s="15"/>
      <c r="M5949" s="26"/>
      <c r="V5949" s="37"/>
      <c r="W5949" s="37"/>
      <c r="Z5949" s="29"/>
      <c r="AA5949" s="29"/>
      <c r="AB5949" s="29"/>
      <c r="AG5949" s="40"/>
      <c r="AH5949" s="40"/>
      <c r="AN5949" s="29"/>
      <c r="AO5949" s="29"/>
    </row>
    <row r="5950" spans="5:41" x14ac:dyDescent="0.3">
      <c r="E5950" s="15"/>
      <c r="M5950" s="26"/>
      <c r="V5950" s="37"/>
      <c r="W5950" s="37"/>
      <c r="Z5950" s="29"/>
      <c r="AA5950" s="29"/>
      <c r="AB5950" s="29"/>
      <c r="AG5950" s="40"/>
      <c r="AH5950" s="40"/>
      <c r="AN5950" s="29"/>
      <c r="AO5950" s="29"/>
    </row>
    <row r="5951" spans="5:41" x14ac:dyDescent="0.3">
      <c r="E5951" s="15"/>
      <c r="M5951" s="26"/>
      <c r="V5951" s="37"/>
      <c r="W5951" s="37"/>
      <c r="Z5951" s="29"/>
      <c r="AA5951" s="29"/>
      <c r="AB5951" s="29"/>
      <c r="AG5951" s="40"/>
      <c r="AH5951" s="40"/>
      <c r="AN5951" s="29"/>
      <c r="AO5951" s="29"/>
    </row>
    <row r="5952" spans="5:41" x14ac:dyDescent="0.3">
      <c r="E5952" s="15"/>
      <c r="M5952" s="26"/>
      <c r="V5952" s="37"/>
      <c r="W5952" s="37"/>
      <c r="Z5952" s="29"/>
      <c r="AA5952" s="29"/>
      <c r="AB5952" s="29"/>
      <c r="AG5952" s="40"/>
      <c r="AH5952" s="40"/>
      <c r="AN5952" s="29"/>
      <c r="AO5952" s="29"/>
    </row>
    <row r="5953" spans="5:41" x14ac:dyDescent="0.3">
      <c r="E5953" s="15"/>
      <c r="M5953" s="26"/>
      <c r="V5953" s="37"/>
      <c r="W5953" s="37"/>
      <c r="Z5953" s="29"/>
      <c r="AA5953" s="29"/>
      <c r="AB5953" s="29"/>
      <c r="AG5953" s="40"/>
      <c r="AH5953" s="40"/>
      <c r="AN5953" s="29"/>
      <c r="AO5953" s="29"/>
    </row>
    <row r="5954" spans="5:41" x14ac:dyDescent="0.3">
      <c r="E5954" s="15"/>
      <c r="M5954" s="26"/>
      <c r="V5954" s="37"/>
      <c r="W5954" s="37"/>
      <c r="Z5954" s="29"/>
      <c r="AA5954" s="29"/>
      <c r="AB5954" s="29"/>
      <c r="AG5954" s="40"/>
      <c r="AH5954" s="40"/>
      <c r="AN5954" s="29"/>
      <c r="AO5954" s="29"/>
    </row>
    <row r="5955" spans="5:41" x14ac:dyDescent="0.3">
      <c r="E5955" s="15"/>
      <c r="M5955" s="26"/>
      <c r="V5955" s="37"/>
      <c r="W5955" s="37"/>
      <c r="Z5955" s="29"/>
      <c r="AA5955" s="29"/>
      <c r="AB5955" s="29"/>
      <c r="AG5955" s="40"/>
      <c r="AH5955" s="40"/>
      <c r="AN5955" s="29"/>
      <c r="AO5955" s="29"/>
    </row>
    <row r="5956" spans="5:41" x14ac:dyDescent="0.3">
      <c r="E5956" s="15"/>
      <c r="M5956" s="26"/>
      <c r="V5956" s="37"/>
      <c r="W5956" s="37"/>
      <c r="Z5956" s="29"/>
      <c r="AA5956" s="29"/>
      <c r="AB5956" s="29"/>
      <c r="AG5956" s="40"/>
      <c r="AH5956" s="40"/>
      <c r="AN5956" s="29"/>
      <c r="AO5956" s="29"/>
    </row>
    <row r="5957" spans="5:41" x14ac:dyDescent="0.3">
      <c r="E5957" s="15"/>
      <c r="M5957" s="26"/>
      <c r="V5957" s="37"/>
      <c r="W5957" s="37"/>
      <c r="Z5957" s="29"/>
      <c r="AA5957" s="29"/>
      <c r="AB5957" s="29"/>
      <c r="AG5957" s="40"/>
      <c r="AH5957" s="40"/>
      <c r="AN5957" s="29"/>
      <c r="AO5957" s="29"/>
    </row>
    <row r="5958" spans="5:41" x14ac:dyDescent="0.3">
      <c r="E5958" s="15"/>
      <c r="M5958" s="26"/>
      <c r="V5958" s="37"/>
      <c r="W5958" s="37"/>
      <c r="Z5958" s="29"/>
      <c r="AA5958" s="29"/>
      <c r="AB5958" s="29"/>
      <c r="AG5958" s="40"/>
      <c r="AH5958" s="40"/>
      <c r="AN5958" s="29"/>
      <c r="AO5958" s="29"/>
    </row>
    <row r="5959" spans="5:41" x14ac:dyDescent="0.3">
      <c r="E5959" s="15"/>
      <c r="M5959" s="26"/>
      <c r="V5959" s="37"/>
      <c r="W5959" s="37"/>
      <c r="Z5959" s="29"/>
      <c r="AA5959" s="29"/>
      <c r="AB5959" s="29"/>
      <c r="AG5959" s="40"/>
      <c r="AH5959" s="40"/>
      <c r="AN5959" s="29"/>
      <c r="AO5959" s="29"/>
    </row>
    <row r="5960" spans="5:41" x14ac:dyDescent="0.3">
      <c r="E5960" s="15"/>
      <c r="M5960" s="26"/>
      <c r="V5960" s="37"/>
      <c r="W5960" s="37"/>
      <c r="Z5960" s="29"/>
      <c r="AA5960" s="29"/>
      <c r="AB5960" s="29"/>
      <c r="AG5960" s="40"/>
      <c r="AH5960" s="40"/>
      <c r="AN5960" s="29"/>
      <c r="AO5960" s="29"/>
    </row>
    <row r="5961" spans="5:41" x14ac:dyDescent="0.3">
      <c r="E5961" s="15"/>
      <c r="M5961" s="26"/>
      <c r="V5961" s="37"/>
      <c r="W5961" s="37"/>
      <c r="Z5961" s="29"/>
      <c r="AA5961" s="29"/>
      <c r="AB5961" s="29"/>
      <c r="AG5961" s="40"/>
      <c r="AH5961" s="40"/>
      <c r="AN5961" s="29"/>
      <c r="AO5961" s="29"/>
    </row>
    <row r="5962" spans="5:41" x14ac:dyDescent="0.3">
      <c r="E5962" s="15"/>
      <c r="M5962" s="26"/>
      <c r="V5962" s="37"/>
      <c r="W5962" s="37"/>
      <c r="Z5962" s="29"/>
      <c r="AA5962" s="29"/>
      <c r="AB5962" s="29"/>
      <c r="AG5962" s="40"/>
      <c r="AH5962" s="40"/>
      <c r="AN5962" s="29"/>
      <c r="AO5962" s="29"/>
    </row>
    <row r="5963" spans="5:41" x14ac:dyDescent="0.3">
      <c r="E5963" s="15"/>
      <c r="M5963" s="26"/>
      <c r="V5963" s="37"/>
      <c r="W5963" s="37"/>
      <c r="Z5963" s="29"/>
      <c r="AA5963" s="29"/>
      <c r="AB5963" s="29"/>
      <c r="AG5963" s="40"/>
      <c r="AH5963" s="40"/>
      <c r="AN5963" s="29"/>
      <c r="AO5963" s="29"/>
    </row>
    <row r="5964" spans="5:41" x14ac:dyDescent="0.3">
      <c r="E5964" s="15"/>
      <c r="M5964" s="26"/>
      <c r="V5964" s="37"/>
      <c r="W5964" s="37"/>
      <c r="Z5964" s="29"/>
      <c r="AA5964" s="29"/>
      <c r="AB5964" s="29"/>
      <c r="AG5964" s="40"/>
      <c r="AH5964" s="40"/>
      <c r="AN5964" s="29"/>
      <c r="AO5964" s="29"/>
    </row>
    <row r="5965" spans="5:41" x14ac:dyDescent="0.3">
      <c r="E5965" s="15"/>
      <c r="M5965" s="26"/>
      <c r="V5965" s="37"/>
      <c r="W5965" s="37"/>
      <c r="Z5965" s="29"/>
      <c r="AA5965" s="29"/>
      <c r="AB5965" s="29"/>
      <c r="AG5965" s="40"/>
      <c r="AH5965" s="40"/>
      <c r="AN5965" s="29"/>
      <c r="AO5965" s="29"/>
    </row>
    <row r="5966" spans="5:41" x14ac:dyDescent="0.3">
      <c r="E5966" s="15"/>
      <c r="M5966" s="26"/>
      <c r="V5966" s="37"/>
      <c r="W5966" s="37"/>
      <c r="Z5966" s="29"/>
      <c r="AA5966" s="29"/>
      <c r="AB5966" s="29"/>
      <c r="AG5966" s="40"/>
      <c r="AH5966" s="40"/>
      <c r="AN5966" s="29"/>
      <c r="AO5966" s="29"/>
    </row>
    <row r="5967" spans="5:41" x14ac:dyDescent="0.3">
      <c r="E5967" s="15"/>
      <c r="M5967" s="26"/>
      <c r="V5967" s="37"/>
      <c r="W5967" s="37"/>
      <c r="Z5967" s="29"/>
      <c r="AA5967" s="29"/>
      <c r="AB5967" s="29"/>
      <c r="AG5967" s="40"/>
      <c r="AH5967" s="40"/>
      <c r="AN5967" s="29"/>
      <c r="AO5967" s="29"/>
    </row>
    <row r="5968" spans="5:41" x14ac:dyDescent="0.3">
      <c r="E5968" s="15"/>
      <c r="M5968" s="26"/>
      <c r="V5968" s="37"/>
      <c r="W5968" s="37"/>
      <c r="Z5968" s="29"/>
      <c r="AA5968" s="29"/>
      <c r="AB5968" s="29"/>
      <c r="AG5968" s="40"/>
      <c r="AH5968" s="40"/>
      <c r="AN5968" s="29"/>
      <c r="AO5968" s="29"/>
    </row>
    <row r="5969" spans="5:41" x14ac:dyDescent="0.3">
      <c r="E5969" s="15"/>
      <c r="M5969" s="26"/>
      <c r="V5969" s="37"/>
      <c r="W5969" s="37"/>
      <c r="Z5969" s="29"/>
      <c r="AA5969" s="29"/>
      <c r="AB5969" s="29"/>
      <c r="AG5969" s="40"/>
      <c r="AH5969" s="40"/>
      <c r="AN5969" s="29"/>
      <c r="AO5969" s="29"/>
    </row>
    <row r="5970" spans="5:41" x14ac:dyDescent="0.3">
      <c r="E5970" s="15"/>
      <c r="M5970" s="26"/>
      <c r="V5970" s="37"/>
      <c r="W5970" s="37"/>
      <c r="Z5970" s="29"/>
      <c r="AA5970" s="29"/>
      <c r="AB5970" s="29"/>
      <c r="AG5970" s="40"/>
      <c r="AH5970" s="40"/>
      <c r="AN5970" s="29"/>
      <c r="AO5970" s="29"/>
    </row>
    <row r="5971" spans="5:41" x14ac:dyDescent="0.3">
      <c r="E5971" s="15"/>
      <c r="M5971" s="26"/>
      <c r="V5971" s="37"/>
      <c r="W5971" s="37"/>
      <c r="Z5971" s="29"/>
      <c r="AA5971" s="29"/>
      <c r="AB5971" s="29"/>
      <c r="AG5971" s="40"/>
      <c r="AH5971" s="40"/>
      <c r="AN5971" s="29"/>
      <c r="AO5971" s="29"/>
    </row>
    <row r="5972" spans="5:41" x14ac:dyDescent="0.3">
      <c r="E5972" s="15"/>
      <c r="M5972" s="26"/>
      <c r="V5972" s="37"/>
      <c r="W5972" s="37"/>
      <c r="Z5972" s="29"/>
      <c r="AA5972" s="29"/>
      <c r="AB5972" s="29"/>
      <c r="AG5972" s="40"/>
      <c r="AH5972" s="40"/>
      <c r="AN5972" s="29"/>
      <c r="AO5972" s="29"/>
    </row>
    <row r="5973" spans="5:41" x14ac:dyDescent="0.3">
      <c r="E5973" s="15"/>
      <c r="M5973" s="26"/>
      <c r="V5973" s="37"/>
      <c r="W5973" s="37"/>
      <c r="Z5973" s="29"/>
      <c r="AA5973" s="29"/>
      <c r="AB5973" s="29"/>
      <c r="AG5973" s="40"/>
      <c r="AH5973" s="40"/>
      <c r="AN5973" s="29"/>
      <c r="AO5973" s="29"/>
    </row>
    <row r="5974" spans="5:41" x14ac:dyDescent="0.3">
      <c r="E5974" s="15"/>
      <c r="M5974" s="26"/>
      <c r="V5974" s="37"/>
      <c r="W5974" s="37"/>
      <c r="Z5974" s="29"/>
      <c r="AA5974" s="29"/>
      <c r="AB5974" s="29"/>
      <c r="AG5974" s="40"/>
      <c r="AH5974" s="40"/>
      <c r="AN5974" s="29"/>
      <c r="AO5974" s="29"/>
    </row>
    <row r="5975" spans="5:41" x14ac:dyDescent="0.3">
      <c r="E5975" s="15"/>
      <c r="M5975" s="26"/>
      <c r="V5975" s="37"/>
      <c r="W5975" s="37"/>
      <c r="Z5975" s="29"/>
      <c r="AA5975" s="29"/>
      <c r="AB5975" s="29"/>
      <c r="AG5975" s="40"/>
      <c r="AH5975" s="40"/>
      <c r="AN5975" s="29"/>
      <c r="AO5975" s="29"/>
    </row>
    <row r="5976" spans="5:41" x14ac:dyDescent="0.3">
      <c r="E5976" s="15"/>
      <c r="M5976" s="26"/>
      <c r="V5976" s="37"/>
      <c r="W5976" s="37"/>
      <c r="Z5976" s="29"/>
      <c r="AA5976" s="29"/>
      <c r="AB5976" s="29"/>
      <c r="AG5976" s="40"/>
      <c r="AH5976" s="40"/>
      <c r="AN5976" s="29"/>
      <c r="AO5976" s="29"/>
    </row>
    <row r="5977" spans="5:41" x14ac:dyDescent="0.3">
      <c r="E5977" s="15"/>
      <c r="M5977" s="26"/>
      <c r="V5977" s="37"/>
      <c r="W5977" s="37"/>
      <c r="Z5977" s="29"/>
      <c r="AA5977" s="29"/>
      <c r="AB5977" s="29"/>
      <c r="AG5977" s="40"/>
      <c r="AH5977" s="40"/>
      <c r="AN5977" s="29"/>
      <c r="AO5977" s="29"/>
    </row>
    <row r="5978" spans="5:41" x14ac:dyDescent="0.3">
      <c r="E5978" s="15"/>
      <c r="M5978" s="26"/>
      <c r="V5978" s="37"/>
      <c r="W5978" s="37"/>
      <c r="Z5978" s="29"/>
      <c r="AA5978" s="29"/>
      <c r="AB5978" s="29"/>
      <c r="AG5978" s="40"/>
      <c r="AH5978" s="40"/>
      <c r="AN5978" s="29"/>
      <c r="AO5978" s="29"/>
    </row>
    <row r="5979" spans="5:41" x14ac:dyDescent="0.3">
      <c r="E5979" s="15"/>
      <c r="M5979" s="26"/>
      <c r="V5979" s="37"/>
      <c r="W5979" s="37"/>
      <c r="Z5979" s="29"/>
      <c r="AA5979" s="29"/>
      <c r="AB5979" s="29"/>
      <c r="AG5979" s="40"/>
      <c r="AH5979" s="40"/>
      <c r="AN5979" s="29"/>
      <c r="AO5979" s="29"/>
    </row>
    <row r="5980" spans="5:41" x14ac:dyDescent="0.3">
      <c r="E5980" s="15"/>
      <c r="M5980" s="26"/>
      <c r="V5980" s="37"/>
      <c r="W5980" s="37"/>
      <c r="Z5980" s="29"/>
      <c r="AA5980" s="29"/>
      <c r="AB5980" s="29"/>
      <c r="AG5980" s="40"/>
      <c r="AH5980" s="40"/>
      <c r="AN5980" s="29"/>
      <c r="AO5980" s="29"/>
    </row>
    <row r="5981" spans="5:41" x14ac:dyDescent="0.3">
      <c r="E5981" s="15"/>
      <c r="M5981" s="26"/>
      <c r="V5981" s="37"/>
      <c r="W5981" s="37"/>
      <c r="Z5981" s="29"/>
      <c r="AA5981" s="29"/>
      <c r="AB5981" s="29"/>
      <c r="AG5981" s="40"/>
      <c r="AH5981" s="40"/>
      <c r="AN5981" s="29"/>
      <c r="AO5981" s="29"/>
    </row>
    <row r="5982" spans="5:41" x14ac:dyDescent="0.3">
      <c r="E5982" s="15"/>
      <c r="M5982" s="26"/>
      <c r="V5982" s="37"/>
      <c r="W5982" s="37"/>
      <c r="Z5982" s="29"/>
      <c r="AA5982" s="29"/>
      <c r="AB5982" s="29"/>
      <c r="AG5982" s="40"/>
      <c r="AH5982" s="40"/>
      <c r="AN5982" s="29"/>
      <c r="AO5982" s="29"/>
    </row>
    <row r="5983" spans="5:41" x14ac:dyDescent="0.3">
      <c r="E5983" s="15"/>
      <c r="M5983" s="26"/>
      <c r="V5983" s="37"/>
      <c r="W5983" s="37"/>
      <c r="Z5983" s="29"/>
      <c r="AA5983" s="29"/>
      <c r="AB5983" s="29"/>
      <c r="AG5983" s="40"/>
      <c r="AH5983" s="40"/>
      <c r="AN5983" s="29"/>
      <c r="AO5983" s="29"/>
    </row>
    <row r="5984" spans="5:41" x14ac:dyDescent="0.3">
      <c r="E5984" s="15"/>
      <c r="M5984" s="26"/>
      <c r="V5984" s="37"/>
      <c r="W5984" s="37"/>
      <c r="Z5984" s="29"/>
      <c r="AA5984" s="29"/>
      <c r="AB5984" s="29"/>
      <c r="AG5984" s="40"/>
      <c r="AH5984" s="40"/>
      <c r="AN5984" s="29"/>
      <c r="AO5984" s="29"/>
    </row>
    <row r="5985" spans="5:41" x14ac:dyDescent="0.3">
      <c r="E5985" s="15"/>
      <c r="M5985" s="26"/>
      <c r="V5985" s="37"/>
      <c r="W5985" s="37"/>
      <c r="Z5985" s="29"/>
      <c r="AA5985" s="29"/>
      <c r="AB5985" s="29"/>
      <c r="AG5985" s="40"/>
      <c r="AH5985" s="40"/>
      <c r="AN5985" s="29"/>
      <c r="AO5985" s="29"/>
    </row>
    <row r="5986" spans="5:41" x14ac:dyDescent="0.3">
      <c r="E5986" s="15"/>
      <c r="M5986" s="26"/>
      <c r="V5986" s="37"/>
      <c r="W5986" s="37"/>
      <c r="Z5986" s="29"/>
      <c r="AA5986" s="29"/>
      <c r="AB5986" s="29"/>
      <c r="AG5986" s="40"/>
      <c r="AH5986" s="40"/>
      <c r="AN5986" s="29"/>
      <c r="AO5986" s="29"/>
    </row>
    <row r="5987" spans="5:41" x14ac:dyDescent="0.3">
      <c r="E5987" s="15"/>
      <c r="M5987" s="26"/>
      <c r="V5987" s="37"/>
      <c r="W5987" s="37"/>
      <c r="Z5987" s="29"/>
      <c r="AA5987" s="29"/>
      <c r="AB5987" s="29"/>
      <c r="AG5987" s="40"/>
      <c r="AH5987" s="40"/>
      <c r="AN5987" s="29"/>
      <c r="AO5987" s="29"/>
    </row>
    <row r="5988" spans="5:41" x14ac:dyDescent="0.3">
      <c r="E5988" s="15"/>
      <c r="M5988" s="26"/>
      <c r="V5988" s="37"/>
      <c r="W5988" s="37"/>
      <c r="Z5988" s="29"/>
      <c r="AA5988" s="29"/>
      <c r="AB5988" s="29"/>
      <c r="AG5988" s="40"/>
      <c r="AH5988" s="40"/>
      <c r="AN5988" s="29"/>
      <c r="AO5988" s="29"/>
    </row>
    <row r="5989" spans="5:41" x14ac:dyDescent="0.3">
      <c r="E5989" s="15"/>
      <c r="M5989" s="26"/>
      <c r="V5989" s="37"/>
      <c r="W5989" s="37"/>
      <c r="Z5989" s="29"/>
      <c r="AA5989" s="29"/>
      <c r="AB5989" s="29"/>
      <c r="AG5989" s="40"/>
      <c r="AH5989" s="40"/>
      <c r="AN5989" s="29"/>
      <c r="AO5989" s="29"/>
    </row>
    <row r="5990" spans="5:41" x14ac:dyDescent="0.3">
      <c r="E5990" s="15"/>
      <c r="M5990" s="26"/>
      <c r="V5990" s="37"/>
      <c r="W5990" s="37"/>
      <c r="Z5990" s="29"/>
      <c r="AA5990" s="29"/>
      <c r="AB5990" s="29"/>
      <c r="AG5990" s="40"/>
      <c r="AH5990" s="40"/>
      <c r="AN5990" s="29"/>
      <c r="AO5990" s="29"/>
    </row>
    <row r="5991" spans="5:41" x14ac:dyDescent="0.3">
      <c r="E5991" s="15"/>
      <c r="M5991" s="26"/>
      <c r="V5991" s="37"/>
      <c r="W5991" s="37"/>
      <c r="Z5991" s="29"/>
      <c r="AA5991" s="29"/>
      <c r="AB5991" s="29"/>
      <c r="AG5991" s="40"/>
      <c r="AH5991" s="40"/>
      <c r="AN5991" s="29"/>
      <c r="AO5991" s="29"/>
    </row>
    <row r="5992" spans="5:41" x14ac:dyDescent="0.3">
      <c r="E5992" s="15"/>
      <c r="M5992" s="26"/>
      <c r="V5992" s="37"/>
      <c r="W5992" s="37"/>
      <c r="Z5992" s="29"/>
      <c r="AA5992" s="29"/>
      <c r="AB5992" s="29"/>
      <c r="AG5992" s="40"/>
      <c r="AH5992" s="40"/>
      <c r="AN5992" s="29"/>
      <c r="AO5992" s="29"/>
    </row>
    <row r="5993" spans="5:41" x14ac:dyDescent="0.3">
      <c r="E5993" s="15"/>
      <c r="M5993" s="26"/>
      <c r="V5993" s="37"/>
      <c r="W5993" s="37"/>
      <c r="Z5993" s="29"/>
      <c r="AA5993" s="29"/>
      <c r="AB5993" s="29"/>
      <c r="AG5993" s="40"/>
      <c r="AH5993" s="40"/>
      <c r="AN5993" s="29"/>
      <c r="AO5993" s="29"/>
    </row>
    <row r="5994" spans="5:41" x14ac:dyDescent="0.3">
      <c r="E5994" s="15"/>
      <c r="M5994" s="26"/>
      <c r="V5994" s="37"/>
      <c r="W5994" s="37"/>
      <c r="Z5994" s="29"/>
      <c r="AA5994" s="29"/>
      <c r="AB5994" s="29"/>
      <c r="AG5994" s="40"/>
      <c r="AH5994" s="40"/>
      <c r="AN5994" s="29"/>
      <c r="AO5994" s="29"/>
    </row>
    <row r="5995" spans="5:41" x14ac:dyDescent="0.3">
      <c r="E5995" s="15"/>
      <c r="M5995" s="26"/>
      <c r="V5995" s="37"/>
      <c r="W5995" s="37"/>
      <c r="Z5995" s="29"/>
      <c r="AA5995" s="29"/>
      <c r="AB5995" s="29"/>
      <c r="AG5995" s="40"/>
      <c r="AH5995" s="40"/>
      <c r="AN5995" s="29"/>
      <c r="AO5995" s="29"/>
    </row>
    <row r="5996" spans="5:41" x14ac:dyDescent="0.3">
      <c r="E5996" s="15"/>
      <c r="M5996" s="26"/>
      <c r="V5996" s="37"/>
      <c r="W5996" s="37"/>
      <c r="Z5996" s="29"/>
      <c r="AA5996" s="29"/>
      <c r="AB5996" s="29"/>
      <c r="AG5996" s="40"/>
      <c r="AH5996" s="40"/>
      <c r="AN5996" s="29"/>
      <c r="AO5996" s="29"/>
    </row>
    <row r="5997" spans="5:41" x14ac:dyDescent="0.3">
      <c r="E5997" s="15"/>
      <c r="M5997" s="26"/>
      <c r="V5997" s="37"/>
      <c r="W5997" s="37"/>
      <c r="Z5997" s="29"/>
      <c r="AA5997" s="29"/>
      <c r="AB5997" s="29"/>
      <c r="AG5997" s="40"/>
      <c r="AH5997" s="40"/>
      <c r="AN5997" s="29"/>
      <c r="AO5997" s="29"/>
    </row>
    <row r="5998" spans="5:41" x14ac:dyDescent="0.3">
      <c r="E5998" s="15"/>
      <c r="M5998" s="26"/>
      <c r="V5998" s="37"/>
      <c r="W5998" s="37"/>
      <c r="Z5998" s="29"/>
      <c r="AA5998" s="29"/>
      <c r="AB5998" s="29"/>
      <c r="AG5998" s="40"/>
      <c r="AH5998" s="40"/>
      <c r="AN5998" s="29"/>
      <c r="AO5998" s="29"/>
    </row>
    <row r="5999" spans="5:41" x14ac:dyDescent="0.3">
      <c r="E5999" s="15"/>
      <c r="M5999" s="26"/>
      <c r="V5999" s="37"/>
      <c r="W5999" s="37"/>
      <c r="Z5999" s="29"/>
      <c r="AA5999" s="29"/>
      <c r="AB5999" s="29"/>
      <c r="AG5999" s="40"/>
      <c r="AH5999" s="40"/>
      <c r="AN5999" s="29"/>
      <c r="AO5999" s="29"/>
    </row>
    <row r="6000" spans="5:41" x14ac:dyDescent="0.3">
      <c r="E6000" s="15"/>
      <c r="M6000" s="26"/>
      <c r="V6000" s="37"/>
      <c r="W6000" s="37"/>
      <c r="Z6000" s="29"/>
      <c r="AA6000" s="29"/>
      <c r="AB6000" s="29"/>
      <c r="AG6000" s="40"/>
      <c r="AH6000" s="40"/>
      <c r="AN6000" s="29"/>
      <c r="AO6000" s="29"/>
    </row>
    <row r="6001" spans="5:41" x14ac:dyDescent="0.3">
      <c r="E6001" s="15"/>
      <c r="M6001" s="26"/>
      <c r="V6001" s="37"/>
      <c r="W6001" s="37"/>
      <c r="Z6001" s="29"/>
      <c r="AA6001" s="29"/>
      <c r="AB6001" s="29"/>
      <c r="AG6001" s="40"/>
      <c r="AH6001" s="40"/>
      <c r="AN6001" s="29"/>
      <c r="AO6001" s="29"/>
    </row>
    <row r="6002" spans="5:41" x14ac:dyDescent="0.3">
      <c r="E6002" s="15"/>
      <c r="M6002" s="26"/>
      <c r="V6002" s="37"/>
      <c r="W6002" s="37"/>
      <c r="Z6002" s="29"/>
      <c r="AA6002" s="29"/>
      <c r="AB6002" s="29"/>
      <c r="AG6002" s="40"/>
      <c r="AH6002" s="40"/>
      <c r="AN6002" s="29"/>
      <c r="AO6002" s="29"/>
    </row>
    <row r="6003" spans="5:41" x14ac:dyDescent="0.3">
      <c r="E6003" s="15"/>
      <c r="M6003" s="26"/>
      <c r="V6003" s="37"/>
      <c r="W6003" s="37"/>
      <c r="Z6003" s="29"/>
      <c r="AA6003" s="29"/>
      <c r="AB6003" s="29"/>
      <c r="AG6003" s="40"/>
      <c r="AH6003" s="40"/>
      <c r="AN6003" s="29"/>
      <c r="AO6003" s="29"/>
    </row>
    <row r="6004" spans="5:41" x14ac:dyDescent="0.3">
      <c r="E6004" s="15"/>
      <c r="M6004" s="26"/>
      <c r="V6004" s="37"/>
      <c r="W6004" s="37"/>
      <c r="Z6004" s="29"/>
      <c r="AA6004" s="29"/>
      <c r="AB6004" s="29"/>
      <c r="AG6004" s="40"/>
      <c r="AH6004" s="40"/>
      <c r="AN6004" s="29"/>
      <c r="AO6004" s="29"/>
    </row>
    <row r="6005" spans="5:41" x14ac:dyDescent="0.3">
      <c r="E6005" s="15"/>
      <c r="M6005" s="26"/>
      <c r="V6005" s="37"/>
      <c r="W6005" s="37"/>
      <c r="Z6005" s="29"/>
      <c r="AA6005" s="29"/>
      <c r="AB6005" s="29"/>
      <c r="AG6005" s="40"/>
      <c r="AH6005" s="40"/>
      <c r="AN6005" s="29"/>
      <c r="AO6005" s="29"/>
    </row>
    <row r="6006" spans="5:41" x14ac:dyDescent="0.3">
      <c r="E6006" s="15"/>
      <c r="M6006" s="26"/>
      <c r="V6006" s="37"/>
      <c r="W6006" s="37"/>
      <c r="Z6006" s="29"/>
      <c r="AA6006" s="29"/>
      <c r="AB6006" s="29"/>
      <c r="AG6006" s="40"/>
      <c r="AH6006" s="40"/>
      <c r="AN6006" s="29"/>
      <c r="AO6006" s="29"/>
    </row>
    <row r="6007" spans="5:41" x14ac:dyDescent="0.3">
      <c r="E6007" s="15"/>
      <c r="M6007" s="26"/>
      <c r="V6007" s="37"/>
      <c r="W6007" s="37"/>
      <c r="Z6007" s="29"/>
      <c r="AA6007" s="29"/>
      <c r="AB6007" s="29"/>
      <c r="AG6007" s="40"/>
      <c r="AH6007" s="40"/>
      <c r="AN6007" s="29"/>
      <c r="AO6007" s="29"/>
    </row>
    <row r="6008" spans="5:41" x14ac:dyDescent="0.3">
      <c r="E6008" s="15"/>
      <c r="M6008" s="26"/>
      <c r="V6008" s="37"/>
      <c r="W6008" s="37"/>
      <c r="Z6008" s="29"/>
      <c r="AA6008" s="29"/>
      <c r="AB6008" s="29"/>
      <c r="AG6008" s="40"/>
      <c r="AH6008" s="40"/>
      <c r="AN6008" s="29"/>
      <c r="AO6008" s="29"/>
    </row>
    <row r="6009" spans="5:41" x14ac:dyDescent="0.3">
      <c r="E6009" s="15"/>
      <c r="M6009" s="26"/>
      <c r="V6009" s="37"/>
      <c r="W6009" s="37"/>
      <c r="Z6009" s="29"/>
      <c r="AA6009" s="29"/>
      <c r="AB6009" s="29"/>
      <c r="AG6009" s="40"/>
      <c r="AH6009" s="40"/>
      <c r="AN6009" s="29"/>
      <c r="AO6009" s="29"/>
    </row>
    <row r="6010" spans="5:41" x14ac:dyDescent="0.3">
      <c r="E6010" s="15"/>
      <c r="M6010" s="26"/>
      <c r="V6010" s="37"/>
      <c r="W6010" s="37"/>
      <c r="Z6010" s="29"/>
      <c r="AA6010" s="29"/>
      <c r="AB6010" s="29"/>
      <c r="AG6010" s="40"/>
      <c r="AH6010" s="40"/>
      <c r="AN6010" s="29"/>
      <c r="AO6010" s="29"/>
    </row>
    <row r="6011" spans="5:41" x14ac:dyDescent="0.3">
      <c r="E6011" s="15"/>
      <c r="M6011" s="26"/>
      <c r="V6011" s="37"/>
      <c r="W6011" s="37"/>
      <c r="Z6011" s="29"/>
      <c r="AA6011" s="29"/>
      <c r="AB6011" s="29"/>
      <c r="AG6011" s="40"/>
      <c r="AH6011" s="40"/>
      <c r="AN6011" s="29"/>
      <c r="AO6011" s="29"/>
    </row>
    <row r="6012" spans="5:41" x14ac:dyDescent="0.3">
      <c r="E6012" s="15"/>
      <c r="M6012" s="26"/>
      <c r="V6012" s="37"/>
      <c r="W6012" s="37"/>
      <c r="Z6012" s="29"/>
      <c r="AA6012" s="29"/>
      <c r="AB6012" s="29"/>
      <c r="AG6012" s="40"/>
      <c r="AH6012" s="40"/>
      <c r="AN6012" s="29"/>
      <c r="AO6012" s="29"/>
    </row>
    <row r="6013" spans="5:41" x14ac:dyDescent="0.3">
      <c r="E6013" s="15"/>
      <c r="M6013" s="26"/>
      <c r="V6013" s="37"/>
      <c r="W6013" s="37"/>
      <c r="Z6013" s="29"/>
      <c r="AA6013" s="29"/>
      <c r="AB6013" s="29"/>
      <c r="AG6013" s="40"/>
      <c r="AH6013" s="40"/>
      <c r="AN6013" s="29"/>
      <c r="AO6013" s="29"/>
    </row>
    <row r="6014" spans="5:41" x14ac:dyDescent="0.3">
      <c r="E6014" s="15"/>
      <c r="M6014" s="26"/>
      <c r="V6014" s="37"/>
      <c r="W6014" s="37"/>
      <c r="Z6014" s="29"/>
      <c r="AA6014" s="29"/>
      <c r="AB6014" s="29"/>
      <c r="AG6014" s="40"/>
      <c r="AH6014" s="40"/>
      <c r="AN6014" s="29"/>
      <c r="AO6014" s="29"/>
    </row>
    <row r="6015" spans="5:41" x14ac:dyDescent="0.3">
      <c r="E6015" s="15"/>
      <c r="M6015" s="26"/>
      <c r="V6015" s="37"/>
      <c r="W6015" s="37"/>
      <c r="Z6015" s="29"/>
      <c r="AA6015" s="29"/>
      <c r="AB6015" s="29"/>
      <c r="AG6015" s="40"/>
      <c r="AH6015" s="40"/>
      <c r="AN6015" s="29"/>
      <c r="AO6015" s="29"/>
    </row>
    <row r="6016" spans="5:41" x14ac:dyDescent="0.3">
      <c r="E6016" s="15"/>
      <c r="M6016" s="26"/>
      <c r="V6016" s="37"/>
      <c r="W6016" s="37"/>
      <c r="Z6016" s="29"/>
      <c r="AA6016" s="29"/>
      <c r="AB6016" s="29"/>
      <c r="AG6016" s="40"/>
      <c r="AH6016" s="40"/>
      <c r="AN6016" s="29"/>
      <c r="AO6016" s="29"/>
    </row>
    <row r="6017" spans="5:41" x14ac:dyDescent="0.3">
      <c r="E6017" s="15"/>
      <c r="M6017" s="26"/>
      <c r="V6017" s="37"/>
      <c r="W6017" s="37"/>
      <c r="Z6017" s="29"/>
      <c r="AA6017" s="29"/>
      <c r="AB6017" s="29"/>
      <c r="AG6017" s="40"/>
      <c r="AH6017" s="40"/>
      <c r="AN6017" s="29"/>
      <c r="AO6017" s="29"/>
    </row>
    <row r="6018" spans="5:41" x14ac:dyDescent="0.3">
      <c r="E6018" s="15"/>
      <c r="M6018" s="26"/>
      <c r="V6018" s="37"/>
      <c r="W6018" s="37"/>
      <c r="Z6018" s="29"/>
      <c r="AA6018" s="29"/>
      <c r="AB6018" s="29"/>
      <c r="AG6018" s="40"/>
      <c r="AH6018" s="40"/>
      <c r="AN6018" s="29"/>
      <c r="AO6018" s="29"/>
    </row>
    <row r="6019" spans="5:41" x14ac:dyDescent="0.3">
      <c r="E6019" s="15"/>
      <c r="M6019" s="26"/>
      <c r="V6019" s="37"/>
      <c r="W6019" s="37"/>
      <c r="Z6019" s="29"/>
      <c r="AA6019" s="29"/>
      <c r="AB6019" s="29"/>
      <c r="AG6019" s="40"/>
      <c r="AH6019" s="40"/>
      <c r="AN6019" s="29"/>
      <c r="AO6019" s="29"/>
    </row>
    <row r="6020" spans="5:41" x14ac:dyDescent="0.3">
      <c r="E6020" s="15"/>
      <c r="M6020" s="26"/>
      <c r="V6020" s="37"/>
      <c r="W6020" s="37"/>
      <c r="Z6020" s="29"/>
      <c r="AA6020" s="29"/>
      <c r="AB6020" s="29"/>
      <c r="AG6020" s="40"/>
      <c r="AH6020" s="40"/>
      <c r="AN6020" s="29"/>
      <c r="AO6020" s="29"/>
    </row>
    <row r="6021" spans="5:41" x14ac:dyDescent="0.3">
      <c r="E6021" s="15"/>
      <c r="M6021" s="26"/>
      <c r="V6021" s="37"/>
      <c r="W6021" s="37"/>
      <c r="Z6021" s="29"/>
      <c r="AA6021" s="29"/>
      <c r="AB6021" s="29"/>
      <c r="AG6021" s="40"/>
      <c r="AH6021" s="40"/>
      <c r="AN6021" s="29"/>
      <c r="AO6021" s="29"/>
    </row>
    <row r="6022" spans="5:41" x14ac:dyDescent="0.3">
      <c r="E6022" s="15"/>
      <c r="M6022" s="26"/>
      <c r="V6022" s="37"/>
      <c r="W6022" s="37"/>
      <c r="Z6022" s="29"/>
      <c r="AA6022" s="29"/>
      <c r="AB6022" s="29"/>
      <c r="AG6022" s="40"/>
      <c r="AH6022" s="40"/>
      <c r="AN6022" s="29"/>
      <c r="AO6022" s="29"/>
    </row>
    <row r="6023" spans="5:41" x14ac:dyDescent="0.3">
      <c r="E6023" s="15"/>
      <c r="M6023" s="26"/>
      <c r="V6023" s="37"/>
      <c r="W6023" s="37"/>
      <c r="Z6023" s="29"/>
      <c r="AA6023" s="29"/>
      <c r="AB6023" s="29"/>
      <c r="AG6023" s="40"/>
      <c r="AH6023" s="40"/>
      <c r="AN6023" s="29"/>
      <c r="AO6023" s="29"/>
    </row>
    <row r="6024" spans="5:41" x14ac:dyDescent="0.3">
      <c r="E6024" s="15"/>
      <c r="M6024" s="26"/>
      <c r="V6024" s="37"/>
      <c r="W6024" s="37"/>
      <c r="Z6024" s="29"/>
      <c r="AA6024" s="29"/>
      <c r="AB6024" s="29"/>
      <c r="AG6024" s="40"/>
      <c r="AH6024" s="40"/>
      <c r="AN6024" s="29"/>
      <c r="AO6024" s="29"/>
    </row>
    <row r="6025" spans="5:41" x14ac:dyDescent="0.3">
      <c r="E6025" s="15"/>
      <c r="M6025" s="26"/>
      <c r="V6025" s="37"/>
      <c r="W6025" s="37"/>
      <c r="Z6025" s="29"/>
      <c r="AA6025" s="29"/>
      <c r="AB6025" s="29"/>
      <c r="AG6025" s="40"/>
      <c r="AH6025" s="40"/>
      <c r="AN6025" s="29"/>
      <c r="AO6025" s="29"/>
    </row>
    <row r="6026" spans="5:41" x14ac:dyDescent="0.3">
      <c r="E6026" s="15"/>
      <c r="M6026" s="26"/>
      <c r="V6026" s="37"/>
      <c r="W6026" s="37"/>
      <c r="Z6026" s="29"/>
      <c r="AA6026" s="29"/>
      <c r="AB6026" s="29"/>
      <c r="AG6026" s="40"/>
      <c r="AH6026" s="40"/>
      <c r="AN6026" s="29"/>
      <c r="AO6026" s="29"/>
    </row>
    <row r="6027" spans="5:41" x14ac:dyDescent="0.3">
      <c r="E6027" s="15"/>
      <c r="M6027" s="26"/>
      <c r="V6027" s="37"/>
      <c r="W6027" s="37"/>
      <c r="Z6027" s="29"/>
      <c r="AA6027" s="29"/>
      <c r="AB6027" s="29"/>
      <c r="AG6027" s="40"/>
      <c r="AH6027" s="40"/>
      <c r="AN6027" s="29"/>
      <c r="AO6027" s="29"/>
    </row>
    <row r="6028" spans="5:41" x14ac:dyDescent="0.3">
      <c r="E6028" s="15"/>
      <c r="M6028" s="26"/>
      <c r="V6028" s="37"/>
      <c r="W6028" s="37"/>
      <c r="Z6028" s="29"/>
      <c r="AA6028" s="29"/>
      <c r="AB6028" s="29"/>
      <c r="AG6028" s="40"/>
      <c r="AH6028" s="40"/>
      <c r="AN6028" s="29"/>
      <c r="AO6028" s="29"/>
    </row>
    <row r="6029" spans="5:41" x14ac:dyDescent="0.3">
      <c r="E6029" s="15"/>
      <c r="M6029" s="26"/>
      <c r="V6029" s="37"/>
      <c r="W6029" s="37"/>
      <c r="Z6029" s="29"/>
      <c r="AA6029" s="29"/>
      <c r="AB6029" s="29"/>
      <c r="AG6029" s="40"/>
      <c r="AH6029" s="40"/>
      <c r="AN6029" s="29"/>
      <c r="AO6029" s="29"/>
    </row>
    <row r="6030" spans="5:41" x14ac:dyDescent="0.3">
      <c r="E6030" s="15"/>
      <c r="M6030" s="26"/>
      <c r="V6030" s="37"/>
      <c r="W6030" s="37"/>
      <c r="Z6030" s="29"/>
      <c r="AA6030" s="29"/>
      <c r="AB6030" s="29"/>
      <c r="AG6030" s="40"/>
      <c r="AH6030" s="40"/>
      <c r="AN6030" s="29"/>
      <c r="AO6030" s="29"/>
    </row>
    <row r="6031" spans="5:41" x14ac:dyDescent="0.3">
      <c r="E6031" s="15"/>
      <c r="M6031" s="26"/>
      <c r="V6031" s="37"/>
      <c r="W6031" s="37"/>
      <c r="Z6031" s="29"/>
      <c r="AA6031" s="29"/>
      <c r="AB6031" s="29"/>
      <c r="AG6031" s="40"/>
      <c r="AH6031" s="40"/>
      <c r="AN6031" s="29"/>
      <c r="AO6031" s="29"/>
    </row>
    <row r="6032" spans="5:41" x14ac:dyDescent="0.3">
      <c r="E6032" s="15"/>
      <c r="M6032" s="26"/>
      <c r="V6032" s="37"/>
      <c r="W6032" s="37"/>
      <c r="Z6032" s="29"/>
      <c r="AA6032" s="29"/>
      <c r="AB6032" s="29"/>
      <c r="AG6032" s="40"/>
      <c r="AH6032" s="40"/>
      <c r="AN6032" s="29"/>
      <c r="AO6032" s="29"/>
    </row>
    <row r="6033" spans="5:41" x14ac:dyDescent="0.3">
      <c r="E6033" s="15"/>
      <c r="M6033" s="26"/>
      <c r="V6033" s="37"/>
      <c r="W6033" s="37"/>
      <c r="Z6033" s="29"/>
      <c r="AA6033" s="29"/>
      <c r="AB6033" s="29"/>
      <c r="AG6033" s="40"/>
      <c r="AH6033" s="40"/>
      <c r="AN6033" s="29"/>
      <c r="AO6033" s="29"/>
    </row>
    <row r="6034" spans="5:41" x14ac:dyDescent="0.3">
      <c r="E6034" s="15"/>
      <c r="M6034" s="26"/>
      <c r="V6034" s="37"/>
      <c r="W6034" s="37"/>
      <c r="Z6034" s="29"/>
      <c r="AA6034" s="29"/>
      <c r="AB6034" s="29"/>
      <c r="AG6034" s="40"/>
      <c r="AH6034" s="40"/>
      <c r="AN6034" s="29"/>
      <c r="AO6034" s="29"/>
    </row>
    <row r="6035" spans="5:41" x14ac:dyDescent="0.3">
      <c r="E6035" s="15"/>
      <c r="M6035" s="26"/>
      <c r="V6035" s="37"/>
      <c r="W6035" s="37"/>
      <c r="Z6035" s="29"/>
      <c r="AA6035" s="29"/>
      <c r="AB6035" s="29"/>
      <c r="AG6035" s="40"/>
      <c r="AH6035" s="40"/>
      <c r="AN6035" s="29"/>
      <c r="AO6035" s="29"/>
    </row>
    <row r="6036" spans="5:41" x14ac:dyDescent="0.3">
      <c r="E6036" s="15"/>
      <c r="M6036" s="26"/>
      <c r="V6036" s="37"/>
      <c r="W6036" s="37"/>
      <c r="Z6036" s="29"/>
      <c r="AA6036" s="29"/>
      <c r="AB6036" s="29"/>
      <c r="AG6036" s="40"/>
      <c r="AH6036" s="40"/>
      <c r="AN6036" s="29"/>
      <c r="AO6036" s="29"/>
    </row>
    <row r="6037" spans="5:41" x14ac:dyDescent="0.3">
      <c r="E6037" s="15"/>
      <c r="M6037" s="26"/>
      <c r="V6037" s="37"/>
      <c r="W6037" s="37"/>
      <c r="Z6037" s="29"/>
      <c r="AA6037" s="29"/>
      <c r="AB6037" s="29"/>
      <c r="AG6037" s="40"/>
      <c r="AH6037" s="40"/>
      <c r="AN6037" s="29"/>
      <c r="AO6037" s="29"/>
    </row>
    <row r="6038" spans="5:41" x14ac:dyDescent="0.3">
      <c r="E6038" s="15"/>
      <c r="M6038" s="26"/>
      <c r="V6038" s="37"/>
      <c r="W6038" s="37"/>
      <c r="Z6038" s="29"/>
      <c r="AA6038" s="29"/>
      <c r="AB6038" s="29"/>
      <c r="AG6038" s="40"/>
      <c r="AH6038" s="40"/>
      <c r="AN6038" s="29"/>
      <c r="AO6038" s="29"/>
    </row>
    <row r="6039" spans="5:41" x14ac:dyDescent="0.3">
      <c r="E6039" s="15"/>
      <c r="M6039" s="26"/>
      <c r="V6039" s="37"/>
      <c r="W6039" s="37"/>
      <c r="Z6039" s="29"/>
      <c r="AA6039" s="29"/>
      <c r="AB6039" s="29"/>
      <c r="AG6039" s="40"/>
      <c r="AH6039" s="40"/>
      <c r="AN6039" s="29"/>
      <c r="AO6039" s="29"/>
    </row>
    <row r="6040" spans="5:41" x14ac:dyDescent="0.3">
      <c r="E6040" s="15"/>
      <c r="M6040" s="26"/>
      <c r="V6040" s="37"/>
      <c r="W6040" s="37"/>
      <c r="Z6040" s="29"/>
      <c r="AA6040" s="29"/>
      <c r="AB6040" s="29"/>
      <c r="AG6040" s="40"/>
      <c r="AH6040" s="40"/>
      <c r="AN6040" s="29"/>
      <c r="AO6040" s="29"/>
    </row>
    <row r="6041" spans="5:41" x14ac:dyDescent="0.3">
      <c r="E6041" s="15"/>
      <c r="M6041" s="26"/>
      <c r="V6041" s="37"/>
      <c r="W6041" s="37"/>
      <c r="Z6041" s="29"/>
      <c r="AA6041" s="29"/>
      <c r="AB6041" s="29"/>
      <c r="AG6041" s="40"/>
      <c r="AH6041" s="40"/>
      <c r="AN6041" s="29"/>
      <c r="AO6041" s="29"/>
    </row>
    <row r="6042" spans="5:41" x14ac:dyDescent="0.3">
      <c r="E6042" s="15"/>
      <c r="M6042" s="26"/>
      <c r="V6042" s="37"/>
      <c r="W6042" s="37"/>
      <c r="Z6042" s="29"/>
      <c r="AA6042" s="29"/>
      <c r="AB6042" s="29"/>
      <c r="AG6042" s="40"/>
      <c r="AH6042" s="40"/>
      <c r="AN6042" s="29"/>
      <c r="AO6042" s="29"/>
    </row>
    <row r="6043" spans="5:41" x14ac:dyDescent="0.3">
      <c r="E6043" s="15"/>
      <c r="M6043" s="26"/>
      <c r="V6043" s="37"/>
      <c r="W6043" s="37"/>
      <c r="Z6043" s="29"/>
      <c r="AA6043" s="29"/>
      <c r="AB6043" s="29"/>
      <c r="AG6043" s="40"/>
      <c r="AH6043" s="40"/>
      <c r="AN6043" s="29"/>
      <c r="AO6043" s="29"/>
    </row>
    <row r="6044" spans="5:41" x14ac:dyDescent="0.3">
      <c r="E6044" s="15"/>
      <c r="M6044" s="26"/>
      <c r="V6044" s="37"/>
      <c r="W6044" s="37"/>
      <c r="Z6044" s="29"/>
      <c r="AA6044" s="29"/>
      <c r="AB6044" s="29"/>
      <c r="AG6044" s="40"/>
      <c r="AH6044" s="40"/>
      <c r="AN6044" s="29"/>
      <c r="AO6044" s="29"/>
    </row>
    <row r="6045" spans="5:41" x14ac:dyDescent="0.3">
      <c r="E6045" s="15"/>
      <c r="M6045" s="26"/>
      <c r="V6045" s="37"/>
      <c r="W6045" s="37"/>
      <c r="Z6045" s="29"/>
      <c r="AA6045" s="29"/>
      <c r="AB6045" s="29"/>
      <c r="AG6045" s="40"/>
      <c r="AH6045" s="40"/>
      <c r="AN6045" s="29"/>
      <c r="AO6045" s="29"/>
    </row>
    <row r="6046" spans="5:41" x14ac:dyDescent="0.3">
      <c r="E6046" s="15"/>
      <c r="M6046" s="26"/>
      <c r="V6046" s="37"/>
      <c r="W6046" s="37"/>
      <c r="Z6046" s="29"/>
      <c r="AA6046" s="29"/>
      <c r="AB6046" s="29"/>
      <c r="AG6046" s="40"/>
      <c r="AH6046" s="40"/>
      <c r="AN6046" s="29"/>
      <c r="AO6046" s="29"/>
    </row>
    <row r="6047" spans="5:41" x14ac:dyDescent="0.3">
      <c r="E6047" s="15"/>
      <c r="M6047" s="26"/>
      <c r="V6047" s="37"/>
      <c r="W6047" s="37"/>
      <c r="Z6047" s="29"/>
      <c r="AA6047" s="29"/>
      <c r="AB6047" s="29"/>
      <c r="AG6047" s="40"/>
      <c r="AH6047" s="40"/>
      <c r="AN6047" s="29"/>
      <c r="AO6047" s="29"/>
    </row>
    <row r="6048" spans="5:41" x14ac:dyDescent="0.3">
      <c r="E6048" s="15"/>
      <c r="M6048" s="26"/>
      <c r="V6048" s="37"/>
      <c r="W6048" s="37"/>
      <c r="Z6048" s="29"/>
      <c r="AA6048" s="29"/>
      <c r="AB6048" s="29"/>
      <c r="AG6048" s="40"/>
      <c r="AH6048" s="40"/>
      <c r="AN6048" s="29"/>
      <c r="AO6048" s="29"/>
    </row>
    <row r="6049" spans="5:41" x14ac:dyDescent="0.3">
      <c r="E6049" s="15"/>
      <c r="M6049" s="26"/>
      <c r="V6049" s="37"/>
      <c r="W6049" s="37"/>
      <c r="Z6049" s="29"/>
      <c r="AA6049" s="29"/>
      <c r="AB6049" s="29"/>
      <c r="AG6049" s="40"/>
      <c r="AH6049" s="40"/>
      <c r="AN6049" s="29"/>
      <c r="AO6049" s="29"/>
    </row>
    <row r="6050" spans="5:41" x14ac:dyDescent="0.3">
      <c r="E6050" s="15"/>
      <c r="M6050" s="26"/>
      <c r="V6050" s="37"/>
      <c r="W6050" s="37"/>
      <c r="Z6050" s="29"/>
      <c r="AA6050" s="29"/>
      <c r="AB6050" s="29"/>
      <c r="AG6050" s="40"/>
      <c r="AH6050" s="40"/>
      <c r="AN6050" s="29"/>
      <c r="AO6050" s="29"/>
    </row>
    <row r="6051" spans="5:41" x14ac:dyDescent="0.3">
      <c r="E6051" s="15"/>
      <c r="M6051" s="26"/>
      <c r="V6051" s="37"/>
      <c r="W6051" s="37"/>
      <c r="Z6051" s="29"/>
      <c r="AA6051" s="29"/>
      <c r="AB6051" s="29"/>
      <c r="AG6051" s="40"/>
      <c r="AH6051" s="40"/>
      <c r="AN6051" s="29"/>
      <c r="AO6051" s="29"/>
    </row>
    <row r="6052" spans="5:41" x14ac:dyDescent="0.3">
      <c r="E6052" s="15"/>
      <c r="M6052" s="26"/>
      <c r="V6052" s="37"/>
      <c r="W6052" s="37"/>
      <c r="Z6052" s="29"/>
      <c r="AA6052" s="29"/>
      <c r="AB6052" s="29"/>
      <c r="AG6052" s="40"/>
      <c r="AH6052" s="40"/>
      <c r="AN6052" s="29"/>
      <c r="AO6052" s="29"/>
    </row>
    <row r="6053" spans="5:41" x14ac:dyDescent="0.3">
      <c r="E6053" s="15"/>
      <c r="M6053" s="26"/>
      <c r="V6053" s="37"/>
      <c r="W6053" s="37"/>
      <c r="Z6053" s="29"/>
      <c r="AA6053" s="29"/>
      <c r="AB6053" s="29"/>
      <c r="AG6053" s="40"/>
      <c r="AH6053" s="40"/>
      <c r="AN6053" s="29"/>
      <c r="AO6053" s="29"/>
    </row>
    <row r="6054" spans="5:41" x14ac:dyDescent="0.3">
      <c r="E6054" s="15"/>
      <c r="M6054" s="26"/>
      <c r="V6054" s="37"/>
      <c r="W6054" s="37"/>
      <c r="Z6054" s="29"/>
      <c r="AA6054" s="29"/>
      <c r="AB6054" s="29"/>
      <c r="AG6054" s="40"/>
      <c r="AH6054" s="40"/>
      <c r="AN6054" s="29"/>
      <c r="AO6054" s="29"/>
    </row>
    <row r="6055" spans="5:41" x14ac:dyDescent="0.3">
      <c r="E6055" s="15"/>
      <c r="M6055" s="26"/>
      <c r="V6055" s="37"/>
      <c r="W6055" s="37"/>
      <c r="Z6055" s="29"/>
      <c r="AA6055" s="29"/>
      <c r="AB6055" s="29"/>
      <c r="AG6055" s="40"/>
      <c r="AH6055" s="40"/>
      <c r="AN6055" s="29"/>
      <c r="AO6055" s="29"/>
    </row>
    <row r="6056" spans="5:41" x14ac:dyDescent="0.3">
      <c r="E6056" s="15"/>
      <c r="M6056" s="26"/>
      <c r="V6056" s="37"/>
      <c r="W6056" s="37"/>
      <c r="Z6056" s="29"/>
      <c r="AA6056" s="29"/>
      <c r="AB6056" s="29"/>
      <c r="AG6056" s="40"/>
      <c r="AH6056" s="40"/>
      <c r="AN6056" s="29"/>
      <c r="AO6056" s="29"/>
    </row>
    <row r="6057" spans="5:41" x14ac:dyDescent="0.3">
      <c r="E6057" s="15"/>
      <c r="M6057" s="26"/>
      <c r="V6057" s="37"/>
      <c r="W6057" s="37"/>
      <c r="Z6057" s="29"/>
      <c r="AA6057" s="29"/>
      <c r="AB6057" s="29"/>
      <c r="AG6057" s="40"/>
      <c r="AH6057" s="40"/>
      <c r="AN6057" s="29"/>
      <c r="AO6057" s="29"/>
    </row>
    <row r="6058" spans="5:41" x14ac:dyDescent="0.3">
      <c r="E6058" s="15"/>
      <c r="M6058" s="26"/>
      <c r="V6058" s="37"/>
      <c r="W6058" s="37"/>
      <c r="Z6058" s="29"/>
      <c r="AA6058" s="29"/>
      <c r="AB6058" s="29"/>
      <c r="AG6058" s="40"/>
      <c r="AH6058" s="40"/>
      <c r="AN6058" s="29"/>
      <c r="AO6058" s="29"/>
    </row>
    <row r="6059" spans="5:41" x14ac:dyDescent="0.3">
      <c r="E6059" s="15"/>
      <c r="M6059" s="26"/>
      <c r="V6059" s="37"/>
      <c r="W6059" s="37"/>
      <c r="Z6059" s="29"/>
      <c r="AA6059" s="29"/>
      <c r="AB6059" s="29"/>
      <c r="AG6059" s="40"/>
      <c r="AH6059" s="40"/>
      <c r="AN6059" s="29"/>
      <c r="AO6059" s="29"/>
    </row>
    <row r="6060" spans="5:41" x14ac:dyDescent="0.3">
      <c r="E6060" s="15"/>
      <c r="M6060" s="26"/>
      <c r="V6060" s="37"/>
      <c r="W6060" s="37"/>
      <c r="Z6060" s="29"/>
      <c r="AA6060" s="29"/>
      <c r="AB6060" s="29"/>
      <c r="AG6060" s="40"/>
      <c r="AH6060" s="40"/>
      <c r="AN6060" s="29"/>
      <c r="AO6060" s="29"/>
    </row>
    <row r="6061" spans="5:41" x14ac:dyDescent="0.3">
      <c r="E6061" s="15"/>
      <c r="M6061" s="26"/>
      <c r="V6061" s="37"/>
      <c r="W6061" s="37"/>
      <c r="Z6061" s="29"/>
      <c r="AA6061" s="29"/>
      <c r="AB6061" s="29"/>
      <c r="AG6061" s="40"/>
      <c r="AH6061" s="40"/>
      <c r="AN6061" s="29"/>
      <c r="AO6061" s="29"/>
    </row>
    <row r="6062" spans="5:41" x14ac:dyDescent="0.3">
      <c r="E6062" s="15"/>
      <c r="M6062" s="26"/>
      <c r="V6062" s="37"/>
      <c r="W6062" s="37"/>
      <c r="Z6062" s="29"/>
      <c r="AA6062" s="29"/>
      <c r="AB6062" s="29"/>
      <c r="AG6062" s="40"/>
      <c r="AH6062" s="40"/>
      <c r="AN6062" s="29"/>
      <c r="AO6062" s="29"/>
    </row>
    <row r="6063" spans="5:41" x14ac:dyDescent="0.3">
      <c r="E6063" s="15"/>
      <c r="M6063" s="26"/>
      <c r="V6063" s="37"/>
      <c r="W6063" s="37"/>
      <c r="Z6063" s="29"/>
      <c r="AA6063" s="29"/>
      <c r="AB6063" s="29"/>
      <c r="AG6063" s="40"/>
      <c r="AH6063" s="40"/>
      <c r="AN6063" s="29"/>
      <c r="AO6063" s="29"/>
    </row>
    <row r="6064" spans="5:41" x14ac:dyDescent="0.3">
      <c r="E6064" s="15"/>
      <c r="M6064" s="26"/>
      <c r="V6064" s="37"/>
      <c r="W6064" s="37"/>
      <c r="Z6064" s="29"/>
      <c r="AA6064" s="29"/>
      <c r="AB6064" s="29"/>
      <c r="AG6064" s="40"/>
      <c r="AH6064" s="40"/>
      <c r="AN6064" s="29"/>
      <c r="AO6064" s="29"/>
    </row>
    <row r="6065" spans="5:41" x14ac:dyDescent="0.3">
      <c r="E6065" s="15"/>
      <c r="M6065" s="26"/>
      <c r="V6065" s="37"/>
      <c r="W6065" s="37"/>
      <c r="Z6065" s="29"/>
      <c r="AA6065" s="29"/>
      <c r="AB6065" s="29"/>
      <c r="AG6065" s="40"/>
      <c r="AH6065" s="40"/>
      <c r="AN6065" s="29"/>
      <c r="AO6065" s="29"/>
    </row>
    <row r="6066" spans="5:41" x14ac:dyDescent="0.3">
      <c r="E6066" s="15"/>
      <c r="M6066" s="26"/>
      <c r="V6066" s="37"/>
      <c r="W6066" s="37"/>
      <c r="Z6066" s="29"/>
      <c r="AA6066" s="29"/>
      <c r="AB6066" s="29"/>
      <c r="AG6066" s="40"/>
      <c r="AH6066" s="40"/>
      <c r="AN6066" s="29"/>
      <c r="AO6066" s="29"/>
    </row>
    <row r="6067" spans="5:41" x14ac:dyDescent="0.3">
      <c r="E6067" s="15"/>
      <c r="M6067" s="26"/>
      <c r="V6067" s="37"/>
      <c r="W6067" s="37"/>
      <c r="Z6067" s="29"/>
      <c r="AA6067" s="29"/>
      <c r="AB6067" s="29"/>
      <c r="AG6067" s="40"/>
      <c r="AH6067" s="40"/>
      <c r="AN6067" s="29"/>
      <c r="AO6067" s="29"/>
    </row>
    <row r="6068" spans="5:41" x14ac:dyDescent="0.3">
      <c r="E6068" s="15"/>
      <c r="M6068" s="26"/>
      <c r="V6068" s="37"/>
      <c r="W6068" s="37"/>
      <c r="Z6068" s="29"/>
      <c r="AA6068" s="29"/>
      <c r="AB6068" s="29"/>
      <c r="AG6068" s="40"/>
      <c r="AH6068" s="40"/>
      <c r="AN6068" s="29"/>
      <c r="AO6068" s="29"/>
    </row>
    <row r="6069" spans="5:41" x14ac:dyDescent="0.3">
      <c r="E6069" s="15"/>
      <c r="M6069" s="26"/>
      <c r="V6069" s="37"/>
      <c r="W6069" s="37"/>
      <c r="Z6069" s="29"/>
      <c r="AA6069" s="29"/>
      <c r="AB6069" s="29"/>
      <c r="AG6069" s="40"/>
      <c r="AH6069" s="40"/>
      <c r="AN6069" s="29"/>
      <c r="AO6069" s="29"/>
    </row>
    <row r="6070" spans="5:41" x14ac:dyDescent="0.3">
      <c r="E6070" s="15"/>
      <c r="M6070" s="26"/>
      <c r="V6070" s="37"/>
      <c r="W6070" s="37"/>
      <c r="Z6070" s="29"/>
      <c r="AA6070" s="29"/>
      <c r="AB6070" s="29"/>
      <c r="AG6070" s="40"/>
      <c r="AH6070" s="40"/>
      <c r="AN6070" s="29"/>
      <c r="AO6070" s="29"/>
    </row>
    <row r="6071" spans="5:41" x14ac:dyDescent="0.3">
      <c r="E6071" s="15"/>
      <c r="M6071" s="26"/>
      <c r="V6071" s="37"/>
      <c r="W6071" s="37"/>
      <c r="Z6071" s="29"/>
      <c r="AA6071" s="29"/>
      <c r="AB6071" s="29"/>
      <c r="AG6071" s="40"/>
      <c r="AH6071" s="40"/>
      <c r="AN6071" s="29"/>
      <c r="AO6071" s="29"/>
    </row>
    <row r="6072" spans="5:41" x14ac:dyDescent="0.3">
      <c r="E6072" s="15"/>
      <c r="M6072" s="26"/>
      <c r="V6072" s="37"/>
      <c r="W6072" s="37"/>
      <c r="Z6072" s="29"/>
      <c r="AA6072" s="29"/>
      <c r="AB6072" s="29"/>
      <c r="AG6072" s="40"/>
      <c r="AH6072" s="40"/>
      <c r="AN6072" s="29"/>
      <c r="AO6072" s="29"/>
    </row>
    <row r="6073" spans="5:41" x14ac:dyDescent="0.3">
      <c r="E6073" s="15"/>
      <c r="M6073" s="26"/>
      <c r="V6073" s="37"/>
      <c r="W6073" s="37"/>
      <c r="Z6073" s="29"/>
      <c r="AA6073" s="29"/>
      <c r="AB6073" s="29"/>
      <c r="AG6073" s="40"/>
      <c r="AH6073" s="40"/>
      <c r="AN6073" s="29"/>
      <c r="AO6073" s="29"/>
    </row>
    <row r="6074" spans="5:41" x14ac:dyDescent="0.3">
      <c r="E6074" s="15"/>
      <c r="M6074" s="26"/>
      <c r="V6074" s="37"/>
      <c r="W6074" s="37"/>
      <c r="Z6074" s="29"/>
      <c r="AA6074" s="29"/>
      <c r="AB6074" s="29"/>
      <c r="AG6074" s="40"/>
      <c r="AH6074" s="40"/>
      <c r="AN6074" s="29"/>
      <c r="AO6074" s="29"/>
    </row>
    <row r="6075" spans="5:41" x14ac:dyDescent="0.3">
      <c r="E6075" s="15"/>
      <c r="M6075" s="26"/>
      <c r="V6075" s="37"/>
      <c r="W6075" s="37"/>
      <c r="Z6075" s="29"/>
      <c r="AA6075" s="29"/>
      <c r="AB6075" s="29"/>
      <c r="AG6075" s="40"/>
      <c r="AH6075" s="40"/>
      <c r="AN6075" s="29"/>
      <c r="AO6075" s="29"/>
    </row>
    <row r="6076" spans="5:41" x14ac:dyDescent="0.3">
      <c r="E6076" s="15"/>
      <c r="M6076" s="26"/>
      <c r="V6076" s="37"/>
      <c r="W6076" s="37"/>
      <c r="Z6076" s="29"/>
      <c r="AA6076" s="29"/>
      <c r="AB6076" s="29"/>
      <c r="AG6076" s="40"/>
      <c r="AH6076" s="40"/>
      <c r="AN6076" s="29"/>
      <c r="AO6076" s="29"/>
    </row>
    <row r="6077" spans="5:41" x14ac:dyDescent="0.3">
      <c r="E6077" s="15"/>
      <c r="M6077" s="26"/>
      <c r="V6077" s="37"/>
      <c r="W6077" s="37"/>
      <c r="Z6077" s="29"/>
      <c r="AA6077" s="29"/>
      <c r="AB6077" s="29"/>
      <c r="AG6077" s="40"/>
      <c r="AH6077" s="40"/>
      <c r="AN6077" s="29"/>
      <c r="AO6077" s="29"/>
    </row>
    <row r="6078" spans="5:41" x14ac:dyDescent="0.3">
      <c r="E6078" s="15"/>
      <c r="M6078" s="26"/>
      <c r="V6078" s="37"/>
      <c r="W6078" s="37"/>
      <c r="Z6078" s="29"/>
      <c r="AA6078" s="29"/>
      <c r="AB6078" s="29"/>
      <c r="AG6078" s="40"/>
      <c r="AH6078" s="40"/>
      <c r="AN6078" s="29"/>
      <c r="AO6078" s="29"/>
    </row>
    <row r="6079" spans="5:41" x14ac:dyDescent="0.3">
      <c r="E6079" s="15"/>
      <c r="M6079" s="26"/>
      <c r="V6079" s="37"/>
      <c r="W6079" s="37"/>
      <c r="Z6079" s="29"/>
      <c r="AA6079" s="29"/>
      <c r="AB6079" s="29"/>
      <c r="AG6079" s="40"/>
      <c r="AH6079" s="40"/>
      <c r="AN6079" s="29"/>
      <c r="AO6079" s="29"/>
    </row>
    <row r="6080" spans="5:41" x14ac:dyDescent="0.3">
      <c r="E6080" s="15"/>
      <c r="M6080" s="26"/>
      <c r="V6080" s="37"/>
      <c r="W6080" s="37"/>
      <c r="Z6080" s="29"/>
      <c r="AA6080" s="29"/>
      <c r="AB6080" s="29"/>
      <c r="AG6080" s="40"/>
      <c r="AH6080" s="40"/>
      <c r="AN6080" s="29"/>
      <c r="AO6080" s="29"/>
    </row>
    <row r="6081" spans="5:41" x14ac:dyDescent="0.3">
      <c r="E6081" s="15"/>
      <c r="M6081" s="26"/>
      <c r="V6081" s="37"/>
      <c r="W6081" s="37"/>
      <c r="Z6081" s="29"/>
      <c r="AA6081" s="29"/>
      <c r="AB6081" s="29"/>
      <c r="AG6081" s="40"/>
      <c r="AH6081" s="40"/>
      <c r="AN6081" s="29"/>
      <c r="AO6081" s="29"/>
    </row>
    <row r="6082" spans="5:41" x14ac:dyDescent="0.3">
      <c r="E6082" s="15"/>
      <c r="M6082" s="26"/>
      <c r="V6082" s="37"/>
      <c r="W6082" s="37"/>
      <c r="Z6082" s="29"/>
      <c r="AA6082" s="29"/>
      <c r="AB6082" s="29"/>
      <c r="AG6082" s="40"/>
      <c r="AH6082" s="40"/>
      <c r="AN6082" s="29"/>
      <c r="AO6082" s="29"/>
    </row>
    <row r="6083" spans="5:41" x14ac:dyDescent="0.3">
      <c r="E6083" s="15"/>
      <c r="M6083" s="26"/>
      <c r="V6083" s="37"/>
      <c r="W6083" s="37"/>
      <c r="Z6083" s="29"/>
      <c r="AA6083" s="29"/>
      <c r="AB6083" s="29"/>
      <c r="AG6083" s="40"/>
      <c r="AH6083" s="40"/>
      <c r="AN6083" s="29"/>
      <c r="AO6083" s="29"/>
    </row>
    <row r="6084" spans="5:41" x14ac:dyDescent="0.3">
      <c r="E6084" s="15"/>
      <c r="M6084" s="26"/>
      <c r="V6084" s="37"/>
      <c r="W6084" s="37"/>
      <c r="Z6084" s="29"/>
      <c r="AA6084" s="29"/>
      <c r="AB6084" s="29"/>
      <c r="AG6084" s="40"/>
      <c r="AH6084" s="40"/>
      <c r="AN6084" s="29"/>
      <c r="AO6084" s="29"/>
    </row>
    <row r="6085" spans="5:41" x14ac:dyDescent="0.3">
      <c r="E6085" s="15"/>
      <c r="M6085" s="26"/>
      <c r="V6085" s="37"/>
      <c r="W6085" s="37"/>
      <c r="Z6085" s="29"/>
      <c r="AA6085" s="29"/>
      <c r="AB6085" s="29"/>
      <c r="AG6085" s="40"/>
      <c r="AH6085" s="40"/>
      <c r="AN6085" s="29"/>
      <c r="AO6085" s="29"/>
    </row>
    <row r="6086" spans="5:41" x14ac:dyDescent="0.3">
      <c r="E6086" s="15"/>
      <c r="M6086" s="26"/>
      <c r="V6086" s="37"/>
      <c r="W6086" s="37"/>
      <c r="Z6086" s="29"/>
      <c r="AA6086" s="29"/>
      <c r="AB6086" s="29"/>
      <c r="AG6086" s="40"/>
      <c r="AH6086" s="40"/>
      <c r="AN6086" s="29"/>
      <c r="AO6086" s="29"/>
    </row>
    <row r="6087" spans="5:41" x14ac:dyDescent="0.3">
      <c r="E6087" s="15"/>
      <c r="M6087" s="26"/>
      <c r="V6087" s="37"/>
      <c r="W6087" s="37"/>
      <c r="Z6087" s="29"/>
      <c r="AA6087" s="29"/>
      <c r="AB6087" s="29"/>
      <c r="AG6087" s="40"/>
      <c r="AH6087" s="40"/>
      <c r="AN6087" s="29"/>
      <c r="AO6087" s="29"/>
    </row>
    <row r="6088" spans="5:41" x14ac:dyDescent="0.3">
      <c r="E6088" s="15"/>
      <c r="M6088" s="26"/>
      <c r="V6088" s="37"/>
      <c r="W6088" s="37"/>
      <c r="Z6088" s="29"/>
      <c r="AA6088" s="29"/>
      <c r="AB6088" s="29"/>
      <c r="AG6088" s="40"/>
      <c r="AH6088" s="40"/>
      <c r="AN6088" s="29"/>
      <c r="AO6088" s="29"/>
    </row>
    <row r="6089" spans="5:41" x14ac:dyDescent="0.3">
      <c r="E6089" s="15"/>
      <c r="M6089" s="26"/>
      <c r="V6089" s="37"/>
      <c r="W6089" s="37"/>
      <c r="Z6089" s="29"/>
      <c r="AA6089" s="29"/>
      <c r="AB6089" s="29"/>
      <c r="AG6089" s="40"/>
      <c r="AH6089" s="40"/>
      <c r="AN6089" s="29"/>
      <c r="AO6089" s="29"/>
    </row>
    <row r="6090" spans="5:41" x14ac:dyDescent="0.3">
      <c r="E6090" s="15"/>
      <c r="M6090" s="26"/>
      <c r="V6090" s="37"/>
      <c r="W6090" s="37"/>
      <c r="Z6090" s="29"/>
      <c r="AA6090" s="29"/>
      <c r="AB6090" s="29"/>
      <c r="AG6090" s="40"/>
      <c r="AH6090" s="40"/>
      <c r="AN6090" s="29"/>
      <c r="AO6090" s="29"/>
    </row>
    <row r="6091" spans="5:41" x14ac:dyDescent="0.3">
      <c r="E6091" s="15"/>
      <c r="M6091" s="26"/>
      <c r="V6091" s="37"/>
      <c r="W6091" s="37"/>
      <c r="Z6091" s="29"/>
      <c r="AA6091" s="29"/>
      <c r="AB6091" s="29"/>
      <c r="AG6091" s="40"/>
      <c r="AH6091" s="40"/>
      <c r="AN6091" s="29"/>
      <c r="AO6091" s="29"/>
    </row>
    <row r="6092" spans="5:41" x14ac:dyDescent="0.3">
      <c r="E6092" s="15"/>
      <c r="M6092" s="26"/>
      <c r="V6092" s="37"/>
      <c r="W6092" s="37"/>
      <c r="Z6092" s="29"/>
      <c r="AA6092" s="29"/>
      <c r="AB6092" s="29"/>
      <c r="AG6092" s="40"/>
      <c r="AH6092" s="40"/>
      <c r="AN6092" s="29"/>
      <c r="AO6092" s="29"/>
    </row>
    <row r="6093" spans="5:41" x14ac:dyDescent="0.3">
      <c r="E6093" s="15"/>
      <c r="M6093" s="26"/>
      <c r="V6093" s="37"/>
      <c r="W6093" s="37"/>
      <c r="Z6093" s="29"/>
      <c r="AA6093" s="29"/>
      <c r="AB6093" s="29"/>
      <c r="AG6093" s="40"/>
      <c r="AH6093" s="40"/>
      <c r="AN6093" s="29"/>
      <c r="AO6093" s="29"/>
    </row>
    <row r="6094" spans="5:41" x14ac:dyDescent="0.3">
      <c r="E6094" s="15"/>
      <c r="M6094" s="26"/>
      <c r="V6094" s="37"/>
      <c r="W6094" s="37"/>
      <c r="Z6094" s="29"/>
      <c r="AA6094" s="29"/>
      <c r="AB6094" s="29"/>
      <c r="AG6094" s="40"/>
      <c r="AH6094" s="40"/>
      <c r="AN6094" s="29"/>
      <c r="AO6094" s="29"/>
    </row>
    <row r="6095" spans="5:41" x14ac:dyDescent="0.3">
      <c r="E6095" s="15"/>
      <c r="M6095" s="26"/>
      <c r="V6095" s="37"/>
      <c r="W6095" s="37"/>
      <c r="Z6095" s="29"/>
      <c r="AA6095" s="29"/>
      <c r="AB6095" s="29"/>
      <c r="AG6095" s="40"/>
      <c r="AH6095" s="40"/>
      <c r="AN6095" s="29"/>
      <c r="AO6095" s="29"/>
    </row>
    <row r="6096" spans="5:41" x14ac:dyDescent="0.3">
      <c r="E6096" s="15"/>
      <c r="M6096" s="26"/>
      <c r="V6096" s="37"/>
      <c r="W6096" s="37"/>
      <c r="Z6096" s="29"/>
      <c r="AA6096" s="29"/>
      <c r="AB6096" s="29"/>
      <c r="AG6096" s="40"/>
      <c r="AH6096" s="40"/>
      <c r="AN6096" s="29"/>
      <c r="AO6096" s="29"/>
    </row>
    <row r="6097" spans="5:41" x14ac:dyDescent="0.3">
      <c r="E6097" s="15"/>
      <c r="M6097" s="26"/>
      <c r="V6097" s="37"/>
      <c r="W6097" s="37"/>
      <c r="Z6097" s="29"/>
      <c r="AA6097" s="29"/>
      <c r="AB6097" s="29"/>
      <c r="AG6097" s="40"/>
      <c r="AH6097" s="40"/>
      <c r="AN6097" s="29"/>
      <c r="AO6097" s="29"/>
    </row>
    <row r="6098" spans="5:41" x14ac:dyDescent="0.3">
      <c r="E6098" s="15"/>
      <c r="M6098" s="26"/>
      <c r="V6098" s="37"/>
      <c r="W6098" s="37"/>
      <c r="Z6098" s="29"/>
      <c r="AA6098" s="29"/>
      <c r="AB6098" s="29"/>
      <c r="AG6098" s="40"/>
      <c r="AH6098" s="40"/>
      <c r="AN6098" s="29"/>
      <c r="AO6098" s="29"/>
    </row>
    <row r="6099" spans="5:41" x14ac:dyDescent="0.3">
      <c r="E6099" s="15"/>
      <c r="M6099" s="26"/>
      <c r="V6099" s="37"/>
      <c r="W6099" s="37"/>
      <c r="Z6099" s="29"/>
      <c r="AA6099" s="29"/>
      <c r="AB6099" s="29"/>
      <c r="AG6099" s="40"/>
      <c r="AH6099" s="40"/>
      <c r="AN6099" s="29"/>
      <c r="AO6099" s="29"/>
    </row>
    <row r="6100" spans="5:41" x14ac:dyDescent="0.3">
      <c r="E6100" s="15"/>
      <c r="M6100" s="26"/>
      <c r="V6100" s="37"/>
      <c r="W6100" s="37"/>
      <c r="Z6100" s="29"/>
      <c r="AA6100" s="29"/>
      <c r="AB6100" s="29"/>
      <c r="AG6100" s="40"/>
      <c r="AH6100" s="40"/>
      <c r="AN6100" s="29"/>
      <c r="AO6100" s="29"/>
    </row>
    <row r="6101" spans="5:41" x14ac:dyDescent="0.3">
      <c r="E6101" s="15"/>
      <c r="M6101" s="26"/>
      <c r="V6101" s="37"/>
      <c r="W6101" s="37"/>
      <c r="Z6101" s="29"/>
      <c r="AA6101" s="29"/>
      <c r="AB6101" s="29"/>
      <c r="AG6101" s="40"/>
      <c r="AH6101" s="40"/>
      <c r="AN6101" s="29"/>
      <c r="AO6101" s="29"/>
    </row>
    <row r="6102" spans="5:41" x14ac:dyDescent="0.3">
      <c r="E6102" s="15"/>
      <c r="M6102" s="26"/>
      <c r="V6102" s="37"/>
      <c r="W6102" s="37"/>
      <c r="Z6102" s="29"/>
      <c r="AA6102" s="29"/>
      <c r="AB6102" s="29"/>
      <c r="AG6102" s="40"/>
      <c r="AH6102" s="40"/>
      <c r="AN6102" s="29"/>
      <c r="AO6102" s="29"/>
    </row>
    <row r="6103" spans="5:41" x14ac:dyDescent="0.3">
      <c r="E6103" s="15"/>
      <c r="M6103" s="26"/>
      <c r="V6103" s="37"/>
      <c r="W6103" s="37"/>
      <c r="Z6103" s="29"/>
      <c r="AA6103" s="29"/>
      <c r="AB6103" s="29"/>
      <c r="AG6103" s="40"/>
      <c r="AH6103" s="40"/>
      <c r="AN6103" s="29"/>
      <c r="AO6103" s="29"/>
    </row>
    <row r="6104" spans="5:41" x14ac:dyDescent="0.3">
      <c r="E6104" s="15"/>
      <c r="M6104" s="26"/>
      <c r="V6104" s="37"/>
      <c r="W6104" s="37"/>
      <c r="Z6104" s="29"/>
      <c r="AA6104" s="29"/>
      <c r="AB6104" s="29"/>
      <c r="AG6104" s="40"/>
      <c r="AH6104" s="40"/>
      <c r="AN6104" s="29"/>
      <c r="AO6104" s="29"/>
    </row>
    <row r="6105" spans="5:41" x14ac:dyDescent="0.3">
      <c r="E6105" s="15"/>
      <c r="M6105" s="26"/>
      <c r="V6105" s="37"/>
      <c r="W6105" s="37"/>
      <c r="Z6105" s="29"/>
      <c r="AA6105" s="29"/>
      <c r="AB6105" s="29"/>
      <c r="AG6105" s="40"/>
      <c r="AH6105" s="40"/>
      <c r="AN6105" s="29"/>
      <c r="AO6105" s="29"/>
    </row>
    <row r="6106" spans="5:41" x14ac:dyDescent="0.3">
      <c r="E6106" s="15"/>
      <c r="M6106" s="26"/>
      <c r="V6106" s="37"/>
      <c r="W6106" s="37"/>
      <c r="Z6106" s="29"/>
      <c r="AA6106" s="29"/>
      <c r="AB6106" s="29"/>
      <c r="AG6106" s="40"/>
      <c r="AH6106" s="40"/>
      <c r="AN6106" s="29"/>
      <c r="AO6106" s="29"/>
    </row>
    <row r="6107" spans="5:41" x14ac:dyDescent="0.3">
      <c r="E6107" s="15"/>
      <c r="M6107" s="26"/>
      <c r="V6107" s="37"/>
      <c r="W6107" s="37"/>
      <c r="Z6107" s="29"/>
      <c r="AA6107" s="29"/>
      <c r="AB6107" s="29"/>
      <c r="AG6107" s="40"/>
      <c r="AH6107" s="40"/>
      <c r="AN6107" s="29"/>
      <c r="AO6107" s="29"/>
    </row>
    <row r="6108" spans="5:41" x14ac:dyDescent="0.3">
      <c r="E6108" s="15"/>
      <c r="M6108" s="26"/>
      <c r="V6108" s="37"/>
      <c r="W6108" s="37"/>
      <c r="Z6108" s="29"/>
      <c r="AA6108" s="29"/>
      <c r="AB6108" s="29"/>
      <c r="AG6108" s="40"/>
      <c r="AH6108" s="40"/>
      <c r="AN6108" s="29"/>
      <c r="AO6108" s="29"/>
    </row>
    <row r="6109" spans="5:41" x14ac:dyDescent="0.3">
      <c r="E6109" s="15"/>
      <c r="M6109" s="26"/>
      <c r="V6109" s="37"/>
      <c r="W6109" s="37"/>
      <c r="Z6109" s="29"/>
      <c r="AA6109" s="29"/>
      <c r="AB6109" s="29"/>
      <c r="AG6109" s="40"/>
      <c r="AH6109" s="40"/>
      <c r="AN6109" s="29"/>
      <c r="AO6109" s="29"/>
    </row>
    <row r="6110" spans="5:41" x14ac:dyDescent="0.3">
      <c r="E6110" s="15"/>
      <c r="M6110" s="26"/>
      <c r="V6110" s="37"/>
      <c r="W6110" s="37"/>
      <c r="Z6110" s="29"/>
      <c r="AA6110" s="29"/>
      <c r="AB6110" s="29"/>
      <c r="AG6110" s="40"/>
      <c r="AH6110" s="40"/>
      <c r="AN6110" s="29"/>
      <c r="AO6110" s="29"/>
    </row>
    <row r="6111" spans="5:41" x14ac:dyDescent="0.3">
      <c r="E6111" s="15"/>
      <c r="M6111" s="26"/>
      <c r="V6111" s="37"/>
      <c r="W6111" s="37"/>
      <c r="Z6111" s="29"/>
      <c r="AA6111" s="29"/>
      <c r="AB6111" s="29"/>
      <c r="AG6111" s="40"/>
      <c r="AH6111" s="40"/>
      <c r="AN6111" s="29"/>
      <c r="AO6111" s="29"/>
    </row>
    <row r="6112" spans="5:41" x14ac:dyDescent="0.3">
      <c r="E6112" s="15"/>
      <c r="M6112" s="26"/>
      <c r="V6112" s="37"/>
      <c r="W6112" s="37"/>
      <c r="Z6112" s="29"/>
      <c r="AA6112" s="29"/>
      <c r="AB6112" s="29"/>
      <c r="AG6112" s="40"/>
      <c r="AH6112" s="40"/>
      <c r="AN6112" s="29"/>
      <c r="AO6112" s="29"/>
    </row>
    <row r="6113" spans="5:41" x14ac:dyDescent="0.3">
      <c r="E6113" s="15"/>
      <c r="M6113" s="26"/>
      <c r="V6113" s="37"/>
      <c r="W6113" s="37"/>
      <c r="Z6113" s="29"/>
      <c r="AA6113" s="29"/>
      <c r="AB6113" s="29"/>
      <c r="AG6113" s="40"/>
      <c r="AH6113" s="40"/>
      <c r="AN6113" s="29"/>
      <c r="AO6113" s="29"/>
    </row>
    <row r="6114" spans="5:41" x14ac:dyDescent="0.3">
      <c r="E6114" s="15"/>
      <c r="M6114" s="26"/>
      <c r="V6114" s="37"/>
      <c r="W6114" s="37"/>
      <c r="Z6114" s="29"/>
      <c r="AA6114" s="29"/>
      <c r="AB6114" s="29"/>
      <c r="AG6114" s="40"/>
      <c r="AH6114" s="40"/>
      <c r="AN6114" s="29"/>
      <c r="AO6114" s="29"/>
    </row>
    <row r="6115" spans="5:41" x14ac:dyDescent="0.3">
      <c r="E6115" s="15"/>
      <c r="M6115" s="26"/>
      <c r="V6115" s="37"/>
      <c r="W6115" s="37"/>
      <c r="Z6115" s="29"/>
      <c r="AA6115" s="29"/>
      <c r="AB6115" s="29"/>
      <c r="AG6115" s="40"/>
      <c r="AH6115" s="40"/>
      <c r="AN6115" s="29"/>
      <c r="AO6115" s="29"/>
    </row>
    <row r="6116" spans="5:41" x14ac:dyDescent="0.3">
      <c r="E6116" s="15"/>
      <c r="M6116" s="26"/>
      <c r="V6116" s="37"/>
      <c r="W6116" s="37"/>
      <c r="Z6116" s="29"/>
      <c r="AA6116" s="29"/>
      <c r="AB6116" s="29"/>
      <c r="AG6116" s="40"/>
      <c r="AH6116" s="40"/>
      <c r="AN6116" s="29"/>
      <c r="AO6116" s="29"/>
    </row>
    <row r="6117" spans="5:41" x14ac:dyDescent="0.3">
      <c r="E6117" s="15"/>
      <c r="M6117" s="26"/>
      <c r="V6117" s="37"/>
      <c r="W6117" s="37"/>
      <c r="Z6117" s="29"/>
      <c r="AA6117" s="29"/>
      <c r="AB6117" s="29"/>
      <c r="AG6117" s="40"/>
      <c r="AH6117" s="40"/>
      <c r="AN6117" s="29"/>
      <c r="AO6117" s="29"/>
    </row>
    <row r="6118" spans="5:41" x14ac:dyDescent="0.3">
      <c r="E6118" s="15"/>
      <c r="M6118" s="26"/>
      <c r="V6118" s="37"/>
      <c r="W6118" s="37"/>
      <c r="Z6118" s="29"/>
      <c r="AA6118" s="29"/>
      <c r="AB6118" s="29"/>
      <c r="AG6118" s="40"/>
      <c r="AH6118" s="40"/>
      <c r="AN6118" s="29"/>
      <c r="AO6118" s="29"/>
    </row>
    <row r="6119" spans="5:41" x14ac:dyDescent="0.3">
      <c r="E6119" s="15"/>
      <c r="M6119" s="26"/>
      <c r="V6119" s="37"/>
      <c r="W6119" s="37"/>
      <c r="Z6119" s="29"/>
      <c r="AA6119" s="29"/>
      <c r="AB6119" s="29"/>
      <c r="AG6119" s="40"/>
      <c r="AH6119" s="40"/>
      <c r="AN6119" s="29"/>
      <c r="AO6119" s="29"/>
    </row>
    <row r="6120" spans="5:41" x14ac:dyDescent="0.3">
      <c r="E6120" s="15"/>
      <c r="M6120" s="26"/>
      <c r="V6120" s="37"/>
      <c r="W6120" s="37"/>
      <c r="Z6120" s="29"/>
      <c r="AA6120" s="29"/>
      <c r="AB6120" s="29"/>
      <c r="AG6120" s="40"/>
      <c r="AH6120" s="40"/>
      <c r="AN6120" s="29"/>
      <c r="AO6120" s="29"/>
    </row>
    <row r="6121" spans="5:41" x14ac:dyDescent="0.3">
      <c r="E6121" s="15"/>
      <c r="M6121" s="26"/>
      <c r="V6121" s="37"/>
      <c r="W6121" s="37"/>
      <c r="Z6121" s="29"/>
      <c r="AA6121" s="29"/>
      <c r="AB6121" s="29"/>
      <c r="AG6121" s="40"/>
      <c r="AH6121" s="40"/>
      <c r="AN6121" s="29"/>
      <c r="AO6121" s="29"/>
    </row>
    <row r="6122" spans="5:41" x14ac:dyDescent="0.3">
      <c r="E6122" s="15"/>
      <c r="M6122" s="26"/>
      <c r="V6122" s="37"/>
      <c r="W6122" s="37"/>
      <c r="Z6122" s="29"/>
      <c r="AA6122" s="29"/>
      <c r="AB6122" s="29"/>
      <c r="AG6122" s="40"/>
      <c r="AH6122" s="40"/>
      <c r="AN6122" s="29"/>
      <c r="AO6122" s="29"/>
    </row>
    <row r="6123" spans="5:41" x14ac:dyDescent="0.3">
      <c r="E6123" s="15"/>
      <c r="M6123" s="26"/>
      <c r="V6123" s="37"/>
      <c r="W6123" s="37"/>
      <c r="Z6123" s="29"/>
      <c r="AA6123" s="29"/>
      <c r="AB6123" s="29"/>
      <c r="AG6123" s="40"/>
      <c r="AH6123" s="40"/>
      <c r="AN6123" s="29"/>
      <c r="AO6123" s="29"/>
    </row>
    <row r="6124" spans="5:41" x14ac:dyDescent="0.3">
      <c r="E6124" s="15"/>
      <c r="M6124" s="26"/>
      <c r="V6124" s="37"/>
      <c r="W6124" s="37"/>
      <c r="Z6124" s="29"/>
      <c r="AA6124" s="29"/>
      <c r="AB6124" s="29"/>
      <c r="AG6124" s="40"/>
      <c r="AH6124" s="40"/>
      <c r="AN6124" s="29"/>
      <c r="AO6124" s="29"/>
    </row>
    <row r="6125" spans="5:41" x14ac:dyDescent="0.3">
      <c r="E6125" s="15"/>
      <c r="M6125" s="26"/>
      <c r="V6125" s="37"/>
      <c r="W6125" s="37"/>
      <c r="Z6125" s="29"/>
      <c r="AA6125" s="29"/>
      <c r="AB6125" s="29"/>
      <c r="AG6125" s="40"/>
      <c r="AH6125" s="40"/>
      <c r="AN6125" s="29"/>
      <c r="AO6125" s="29"/>
    </row>
    <row r="6126" spans="5:41" x14ac:dyDescent="0.3">
      <c r="E6126" s="15"/>
      <c r="M6126" s="26"/>
      <c r="V6126" s="37"/>
      <c r="W6126" s="37"/>
      <c r="Z6126" s="29"/>
      <c r="AA6126" s="29"/>
      <c r="AB6126" s="29"/>
      <c r="AG6126" s="40"/>
      <c r="AH6126" s="40"/>
      <c r="AN6126" s="29"/>
      <c r="AO6126" s="29"/>
    </row>
    <row r="6127" spans="5:41" x14ac:dyDescent="0.3">
      <c r="E6127" s="15"/>
      <c r="M6127" s="26"/>
      <c r="V6127" s="37"/>
      <c r="W6127" s="37"/>
      <c r="Z6127" s="29"/>
      <c r="AA6127" s="29"/>
      <c r="AB6127" s="29"/>
      <c r="AG6127" s="40"/>
      <c r="AH6127" s="40"/>
      <c r="AN6127" s="29"/>
      <c r="AO6127" s="29"/>
    </row>
    <row r="6128" spans="5:41" x14ac:dyDescent="0.3">
      <c r="E6128" s="15"/>
      <c r="M6128" s="26"/>
      <c r="V6128" s="37"/>
      <c r="W6128" s="37"/>
      <c r="Z6128" s="29"/>
      <c r="AA6128" s="29"/>
      <c r="AB6128" s="29"/>
      <c r="AG6128" s="40"/>
      <c r="AH6128" s="40"/>
      <c r="AN6128" s="29"/>
      <c r="AO6128" s="29"/>
    </row>
    <row r="6129" spans="5:41" x14ac:dyDescent="0.3">
      <c r="E6129" s="15"/>
      <c r="M6129" s="26"/>
      <c r="V6129" s="37"/>
      <c r="W6129" s="37"/>
      <c r="Z6129" s="29"/>
      <c r="AA6129" s="29"/>
      <c r="AB6129" s="29"/>
      <c r="AG6129" s="40"/>
      <c r="AH6129" s="40"/>
      <c r="AN6129" s="29"/>
      <c r="AO6129" s="29"/>
    </row>
    <row r="6130" spans="5:41" x14ac:dyDescent="0.3">
      <c r="E6130" s="15"/>
      <c r="M6130" s="26"/>
      <c r="V6130" s="37"/>
      <c r="W6130" s="37"/>
      <c r="Z6130" s="29"/>
      <c r="AA6130" s="29"/>
      <c r="AB6130" s="29"/>
      <c r="AG6130" s="40"/>
      <c r="AH6130" s="40"/>
      <c r="AN6130" s="29"/>
      <c r="AO6130" s="29"/>
    </row>
    <row r="6131" spans="5:41" x14ac:dyDescent="0.3">
      <c r="E6131" s="15"/>
      <c r="M6131" s="26"/>
      <c r="V6131" s="37"/>
      <c r="W6131" s="37"/>
      <c r="Z6131" s="29"/>
      <c r="AA6131" s="29"/>
      <c r="AB6131" s="29"/>
      <c r="AG6131" s="40"/>
      <c r="AH6131" s="40"/>
      <c r="AN6131" s="29"/>
      <c r="AO6131" s="29"/>
    </row>
    <row r="6132" spans="5:41" x14ac:dyDescent="0.3">
      <c r="E6132" s="15"/>
      <c r="M6132" s="26"/>
      <c r="V6132" s="37"/>
      <c r="W6132" s="37"/>
      <c r="Z6132" s="29"/>
      <c r="AA6132" s="29"/>
      <c r="AB6132" s="29"/>
      <c r="AG6132" s="40"/>
      <c r="AH6132" s="40"/>
      <c r="AN6132" s="29"/>
      <c r="AO6132" s="29"/>
    </row>
    <row r="6133" spans="5:41" x14ac:dyDescent="0.3">
      <c r="E6133" s="15"/>
      <c r="M6133" s="26"/>
      <c r="V6133" s="37"/>
      <c r="W6133" s="37"/>
      <c r="Z6133" s="29"/>
      <c r="AA6133" s="29"/>
      <c r="AB6133" s="29"/>
      <c r="AG6133" s="40"/>
      <c r="AH6133" s="40"/>
      <c r="AN6133" s="29"/>
      <c r="AO6133" s="29"/>
    </row>
    <row r="6134" spans="5:41" x14ac:dyDescent="0.3">
      <c r="E6134" s="15"/>
      <c r="M6134" s="26"/>
      <c r="V6134" s="37"/>
      <c r="W6134" s="37"/>
      <c r="Z6134" s="29"/>
      <c r="AA6134" s="29"/>
      <c r="AB6134" s="29"/>
      <c r="AG6134" s="40"/>
      <c r="AH6134" s="40"/>
      <c r="AN6134" s="29"/>
      <c r="AO6134" s="29"/>
    </row>
    <row r="6135" spans="5:41" x14ac:dyDescent="0.3">
      <c r="E6135" s="15"/>
      <c r="M6135" s="26"/>
      <c r="V6135" s="37"/>
      <c r="W6135" s="37"/>
      <c r="Z6135" s="29"/>
      <c r="AA6135" s="29"/>
      <c r="AB6135" s="29"/>
      <c r="AG6135" s="40"/>
      <c r="AH6135" s="40"/>
      <c r="AN6135" s="29"/>
      <c r="AO6135" s="29"/>
    </row>
    <row r="6136" spans="5:41" x14ac:dyDescent="0.3">
      <c r="E6136" s="15"/>
      <c r="M6136" s="26"/>
      <c r="V6136" s="37"/>
      <c r="W6136" s="37"/>
      <c r="Z6136" s="29"/>
      <c r="AA6136" s="29"/>
      <c r="AB6136" s="29"/>
      <c r="AG6136" s="40"/>
      <c r="AH6136" s="40"/>
      <c r="AN6136" s="29"/>
      <c r="AO6136" s="29"/>
    </row>
    <row r="6137" spans="5:41" x14ac:dyDescent="0.3">
      <c r="E6137" s="15"/>
      <c r="M6137" s="26"/>
      <c r="V6137" s="37"/>
      <c r="W6137" s="37"/>
      <c r="Z6137" s="29"/>
      <c r="AA6137" s="29"/>
      <c r="AB6137" s="29"/>
      <c r="AG6137" s="40"/>
      <c r="AH6137" s="40"/>
      <c r="AN6137" s="29"/>
      <c r="AO6137" s="29"/>
    </row>
    <row r="6138" spans="5:41" x14ac:dyDescent="0.3">
      <c r="E6138" s="15"/>
      <c r="M6138" s="26"/>
      <c r="V6138" s="37"/>
      <c r="W6138" s="37"/>
      <c r="Z6138" s="29"/>
      <c r="AA6138" s="29"/>
      <c r="AB6138" s="29"/>
      <c r="AG6138" s="40"/>
      <c r="AH6138" s="40"/>
      <c r="AN6138" s="29"/>
      <c r="AO6138" s="29"/>
    </row>
    <row r="6139" spans="5:41" x14ac:dyDescent="0.3">
      <c r="E6139" s="15"/>
      <c r="M6139" s="26"/>
      <c r="V6139" s="37"/>
      <c r="W6139" s="37"/>
      <c r="Z6139" s="29"/>
      <c r="AA6139" s="29"/>
      <c r="AB6139" s="29"/>
      <c r="AG6139" s="40"/>
      <c r="AH6139" s="40"/>
      <c r="AN6139" s="29"/>
      <c r="AO6139" s="29"/>
    </row>
    <row r="6140" spans="5:41" x14ac:dyDescent="0.3">
      <c r="E6140" s="15"/>
      <c r="M6140" s="26"/>
      <c r="V6140" s="37"/>
      <c r="W6140" s="37"/>
      <c r="Z6140" s="29"/>
      <c r="AA6140" s="29"/>
      <c r="AB6140" s="29"/>
      <c r="AG6140" s="40"/>
      <c r="AH6140" s="40"/>
      <c r="AN6140" s="29"/>
      <c r="AO6140" s="29"/>
    </row>
    <row r="6141" spans="5:41" x14ac:dyDescent="0.3">
      <c r="E6141" s="15"/>
      <c r="M6141" s="26"/>
      <c r="V6141" s="37"/>
      <c r="W6141" s="37"/>
      <c r="Z6141" s="29"/>
      <c r="AA6141" s="29"/>
      <c r="AB6141" s="29"/>
      <c r="AG6141" s="40"/>
      <c r="AH6141" s="40"/>
      <c r="AN6141" s="29"/>
      <c r="AO6141" s="29"/>
    </row>
    <row r="6142" spans="5:41" x14ac:dyDescent="0.3">
      <c r="E6142" s="15"/>
      <c r="M6142" s="26"/>
      <c r="V6142" s="37"/>
      <c r="W6142" s="37"/>
      <c r="Z6142" s="29"/>
      <c r="AA6142" s="29"/>
      <c r="AB6142" s="29"/>
      <c r="AG6142" s="40"/>
      <c r="AH6142" s="40"/>
      <c r="AN6142" s="29"/>
      <c r="AO6142" s="29"/>
    </row>
    <row r="6143" spans="5:41" x14ac:dyDescent="0.3">
      <c r="E6143" s="15"/>
      <c r="M6143" s="26"/>
      <c r="V6143" s="37"/>
      <c r="W6143" s="37"/>
      <c r="Z6143" s="29"/>
      <c r="AA6143" s="29"/>
      <c r="AB6143" s="29"/>
      <c r="AG6143" s="40"/>
      <c r="AH6143" s="40"/>
      <c r="AN6143" s="29"/>
      <c r="AO6143" s="29"/>
    </row>
    <row r="6144" spans="5:41" x14ac:dyDescent="0.3">
      <c r="E6144" s="15"/>
      <c r="M6144" s="26"/>
      <c r="V6144" s="37"/>
      <c r="W6144" s="37"/>
      <c r="Z6144" s="29"/>
      <c r="AA6144" s="29"/>
      <c r="AB6144" s="29"/>
      <c r="AG6144" s="40"/>
      <c r="AH6144" s="40"/>
      <c r="AN6144" s="29"/>
      <c r="AO6144" s="29"/>
    </row>
    <row r="6145" spans="5:41" x14ac:dyDescent="0.3">
      <c r="E6145" s="15"/>
      <c r="M6145" s="26"/>
      <c r="V6145" s="37"/>
      <c r="W6145" s="37"/>
      <c r="Z6145" s="29"/>
      <c r="AA6145" s="29"/>
      <c r="AB6145" s="29"/>
      <c r="AG6145" s="40"/>
      <c r="AH6145" s="40"/>
      <c r="AN6145" s="29"/>
      <c r="AO6145" s="29"/>
    </row>
    <row r="6146" spans="5:41" x14ac:dyDescent="0.3">
      <c r="E6146" s="15"/>
      <c r="M6146" s="26"/>
      <c r="V6146" s="37"/>
      <c r="W6146" s="37"/>
      <c r="Z6146" s="29"/>
      <c r="AA6146" s="29"/>
      <c r="AB6146" s="29"/>
      <c r="AG6146" s="40"/>
      <c r="AH6146" s="40"/>
      <c r="AN6146" s="29"/>
      <c r="AO6146" s="29"/>
    </row>
    <row r="6147" spans="5:41" x14ac:dyDescent="0.3">
      <c r="E6147" s="15"/>
      <c r="M6147" s="26"/>
      <c r="V6147" s="37"/>
      <c r="W6147" s="37"/>
      <c r="Z6147" s="29"/>
      <c r="AA6147" s="29"/>
      <c r="AB6147" s="29"/>
      <c r="AG6147" s="40"/>
      <c r="AH6147" s="40"/>
      <c r="AN6147" s="29"/>
      <c r="AO6147" s="29"/>
    </row>
    <row r="6148" spans="5:41" x14ac:dyDescent="0.3">
      <c r="E6148" s="15"/>
      <c r="M6148" s="26"/>
      <c r="V6148" s="37"/>
      <c r="W6148" s="37"/>
      <c r="Z6148" s="29"/>
      <c r="AA6148" s="29"/>
      <c r="AB6148" s="29"/>
      <c r="AG6148" s="40"/>
      <c r="AH6148" s="40"/>
      <c r="AN6148" s="29"/>
      <c r="AO6148" s="29"/>
    </row>
    <row r="6149" spans="5:41" x14ac:dyDescent="0.3">
      <c r="E6149" s="15"/>
      <c r="M6149" s="26"/>
      <c r="V6149" s="37"/>
      <c r="W6149" s="37"/>
      <c r="Z6149" s="29"/>
      <c r="AA6149" s="29"/>
      <c r="AB6149" s="29"/>
      <c r="AG6149" s="40"/>
      <c r="AH6149" s="40"/>
      <c r="AN6149" s="29"/>
      <c r="AO6149" s="29"/>
    </row>
    <row r="6150" spans="5:41" x14ac:dyDescent="0.3">
      <c r="E6150" s="15"/>
      <c r="M6150" s="26"/>
      <c r="V6150" s="37"/>
      <c r="W6150" s="37"/>
      <c r="Z6150" s="29"/>
      <c r="AA6150" s="29"/>
      <c r="AB6150" s="29"/>
      <c r="AG6150" s="40"/>
      <c r="AH6150" s="40"/>
      <c r="AN6150" s="29"/>
      <c r="AO6150" s="29"/>
    </row>
    <row r="6151" spans="5:41" x14ac:dyDescent="0.3">
      <c r="E6151" s="15"/>
      <c r="M6151" s="26"/>
      <c r="V6151" s="37"/>
      <c r="W6151" s="37"/>
      <c r="Z6151" s="29"/>
      <c r="AA6151" s="29"/>
      <c r="AB6151" s="29"/>
      <c r="AG6151" s="40"/>
      <c r="AH6151" s="40"/>
      <c r="AN6151" s="29"/>
      <c r="AO6151" s="29"/>
    </row>
    <row r="6152" spans="5:41" x14ac:dyDescent="0.3">
      <c r="E6152" s="15"/>
      <c r="M6152" s="26"/>
      <c r="V6152" s="37"/>
      <c r="W6152" s="37"/>
      <c r="Z6152" s="29"/>
      <c r="AA6152" s="29"/>
      <c r="AB6152" s="29"/>
      <c r="AG6152" s="40"/>
      <c r="AH6152" s="40"/>
      <c r="AN6152" s="29"/>
      <c r="AO6152" s="29"/>
    </row>
    <row r="6153" spans="5:41" x14ac:dyDescent="0.3">
      <c r="E6153" s="15"/>
      <c r="M6153" s="26"/>
      <c r="V6153" s="37"/>
      <c r="W6153" s="37"/>
      <c r="Z6153" s="29"/>
      <c r="AA6153" s="29"/>
      <c r="AB6153" s="29"/>
      <c r="AG6153" s="40"/>
      <c r="AH6153" s="40"/>
      <c r="AN6153" s="29"/>
      <c r="AO6153" s="29"/>
    </row>
    <row r="6154" spans="5:41" x14ac:dyDescent="0.3">
      <c r="E6154" s="15"/>
      <c r="M6154" s="26"/>
      <c r="V6154" s="37"/>
      <c r="W6154" s="37"/>
      <c r="Z6154" s="29"/>
      <c r="AA6154" s="29"/>
      <c r="AB6154" s="29"/>
      <c r="AG6154" s="40"/>
      <c r="AH6154" s="40"/>
      <c r="AN6154" s="29"/>
      <c r="AO6154" s="29"/>
    </row>
    <row r="6155" spans="5:41" x14ac:dyDescent="0.3">
      <c r="E6155" s="15"/>
      <c r="M6155" s="26"/>
      <c r="V6155" s="37"/>
      <c r="W6155" s="37"/>
      <c r="Z6155" s="29"/>
      <c r="AA6155" s="29"/>
      <c r="AB6155" s="29"/>
      <c r="AG6155" s="40"/>
      <c r="AH6155" s="40"/>
      <c r="AN6155" s="29"/>
      <c r="AO6155" s="29"/>
    </row>
    <row r="6156" spans="5:41" x14ac:dyDescent="0.3">
      <c r="E6156" s="15"/>
      <c r="M6156" s="26"/>
      <c r="V6156" s="37"/>
      <c r="W6156" s="37"/>
      <c r="Z6156" s="29"/>
      <c r="AA6156" s="29"/>
      <c r="AB6156" s="29"/>
      <c r="AG6156" s="40"/>
      <c r="AH6156" s="40"/>
      <c r="AN6156" s="29"/>
      <c r="AO6156" s="29"/>
    </row>
    <row r="6157" spans="5:41" x14ac:dyDescent="0.3">
      <c r="E6157" s="15"/>
      <c r="M6157" s="26"/>
      <c r="V6157" s="37"/>
      <c r="W6157" s="37"/>
      <c r="Z6157" s="29"/>
      <c r="AA6157" s="29"/>
      <c r="AB6157" s="29"/>
      <c r="AG6157" s="40"/>
      <c r="AH6157" s="40"/>
      <c r="AN6157" s="29"/>
      <c r="AO6157" s="29"/>
    </row>
    <row r="6158" spans="5:41" x14ac:dyDescent="0.3">
      <c r="E6158" s="15"/>
      <c r="M6158" s="26"/>
      <c r="V6158" s="37"/>
      <c r="W6158" s="37"/>
      <c r="Z6158" s="29"/>
      <c r="AA6158" s="29"/>
      <c r="AB6158" s="29"/>
      <c r="AG6158" s="40"/>
      <c r="AH6158" s="40"/>
      <c r="AN6158" s="29"/>
      <c r="AO6158" s="29"/>
    </row>
    <row r="6159" spans="5:41" x14ac:dyDescent="0.3">
      <c r="E6159" s="15"/>
      <c r="M6159" s="26"/>
      <c r="V6159" s="37"/>
      <c r="W6159" s="37"/>
      <c r="Z6159" s="29"/>
      <c r="AA6159" s="29"/>
      <c r="AB6159" s="29"/>
      <c r="AG6159" s="40"/>
      <c r="AH6159" s="40"/>
      <c r="AN6159" s="29"/>
      <c r="AO6159" s="29"/>
    </row>
    <row r="6160" spans="5:41" x14ac:dyDescent="0.3">
      <c r="E6160" s="15"/>
      <c r="M6160" s="26"/>
      <c r="V6160" s="37"/>
      <c r="W6160" s="37"/>
      <c r="Z6160" s="29"/>
      <c r="AA6160" s="29"/>
      <c r="AB6160" s="29"/>
      <c r="AG6160" s="40"/>
      <c r="AH6160" s="40"/>
      <c r="AN6160" s="29"/>
      <c r="AO6160" s="29"/>
    </row>
    <row r="6161" spans="5:41" x14ac:dyDescent="0.3">
      <c r="E6161" s="15"/>
      <c r="M6161" s="26"/>
      <c r="V6161" s="37"/>
      <c r="W6161" s="37"/>
      <c r="Z6161" s="29"/>
      <c r="AA6161" s="29"/>
      <c r="AB6161" s="29"/>
      <c r="AG6161" s="40"/>
      <c r="AH6161" s="40"/>
      <c r="AN6161" s="29"/>
      <c r="AO6161" s="29"/>
    </row>
    <row r="6162" spans="5:41" x14ac:dyDescent="0.3">
      <c r="E6162" s="15"/>
      <c r="M6162" s="26"/>
      <c r="V6162" s="37"/>
      <c r="W6162" s="37"/>
      <c r="Z6162" s="29"/>
      <c r="AA6162" s="29"/>
      <c r="AB6162" s="29"/>
      <c r="AG6162" s="40"/>
      <c r="AH6162" s="40"/>
      <c r="AN6162" s="29"/>
      <c r="AO6162" s="29"/>
    </row>
    <row r="6163" spans="5:41" x14ac:dyDescent="0.3">
      <c r="E6163" s="15"/>
      <c r="M6163" s="26"/>
      <c r="V6163" s="37"/>
      <c r="W6163" s="37"/>
      <c r="Z6163" s="29"/>
      <c r="AA6163" s="29"/>
      <c r="AB6163" s="29"/>
      <c r="AG6163" s="40"/>
      <c r="AH6163" s="40"/>
      <c r="AN6163" s="29"/>
      <c r="AO6163" s="29"/>
    </row>
    <row r="6164" spans="5:41" x14ac:dyDescent="0.3">
      <c r="E6164" s="15"/>
      <c r="M6164" s="26"/>
      <c r="V6164" s="37"/>
      <c r="W6164" s="37"/>
      <c r="Z6164" s="29"/>
      <c r="AA6164" s="29"/>
      <c r="AB6164" s="29"/>
      <c r="AG6164" s="40"/>
      <c r="AH6164" s="40"/>
      <c r="AN6164" s="29"/>
      <c r="AO6164" s="29"/>
    </row>
    <row r="6165" spans="5:41" x14ac:dyDescent="0.3">
      <c r="E6165" s="15"/>
      <c r="M6165" s="26"/>
      <c r="V6165" s="37"/>
      <c r="W6165" s="37"/>
      <c r="Z6165" s="29"/>
      <c r="AA6165" s="29"/>
      <c r="AB6165" s="29"/>
      <c r="AG6165" s="40"/>
      <c r="AH6165" s="40"/>
      <c r="AN6165" s="29"/>
      <c r="AO6165" s="29"/>
    </row>
    <row r="6166" spans="5:41" x14ac:dyDescent="0.3">
      <c r="E6166" s="15"/>
      <c r="M6166" s="26"/>
      <c r="V6166" s="37"/>
      <c r="W6166" s="37"/>
      <c r="Z6166" s="29"/>
      <c r="AA6166" s="29"/>
      <c r="AB6166" s="29"/>
      <c r="AG6166" s="40"/>
      <c r="AH6166" s="40"/>
      <c r="AN6166" s="29"/>
      <c r="AO6166" s="29"/>
    </row>
    <row r="6167" spans="5:41" x14ac:dyDescent="0.3">
      <c r="E6167" s="15"/>
      <c r="M6167" s="26"/>
      <c r="V6167" s="37"/>
      <c r="W6167" s="37"/>
      <c r="Z6167" s="29"/>
      <c r="AA6167" s="29"/>
      <c r="AB6167" s="29"/>
      <c r="AG6167" s="40"/>
      <c r="AH6167" s="40"/>
      <c r="AN6167" s="29"/>
      <c r="AO6167" s="29"/>
    </row>
    <row r="6168" spans="5:41" x14ac:dyDescent="0.3">
      <c r="E6168" s="15"/>
      <c r="M6168" s="26"/>
      <c r="V6168" s="37"/>
      <c r="W6168" s="37"/>
      <c r="Z6168" s="29"/>
      <c r="AA6168" s="29"/>
      <c r="AB6168" s="29"/>
      <c r="AG6168" s="40"/>
      <c r="AH6168" s="40"/>
      <c r="AN6168" s="29"/>
      <c r="AO6168" s="29"/>
    </row>
    <row r="6169" spans="5:41" x14ac:dyDescent="0.3">
      <c r="E6169" s="15"/>
      <c r="M6169" s="26"/>
      <c r="V6169" s="37"/>
      <c r="W6169" s="37"/>
      <c r="Z6169" s="29"/>
      <c r="AA6169" s="29"/>
      <c r="AB6169" s="29"/>
      <c r="AG6169" s="40"/>
      <c r="AH6169" s="40"/>
      <c r="AN6169" s="29"/>
      <c r="AO6169" s="29"/>
    </row>
    <row r="6170" spans="5:41" x14ac:dyDescent="0.3">
      <c r="E6170" s="15"/>
      <c r="M6170" s="26"/>
      <c r="V6170" s="37"/>
      <c r="W6170" s="37"/>
      <c r="Z6170" s="29"/>
      <c r="AA6170" s="29"/>
      <c r="AB6170" s="29"/>
      <c r="AG6170" s="40"/>
      <c r="AH6170" s="40"/>
      <c r="AN6170" s="29"/>
      <c r="AO6170" s="29"/>
    </row>
    <row r="6171" spans="5:41" x14ac:dyDescent="0.3">
      <c r="E6171" s="15"/>
      <c r="M6171" s="26"/>
      <c r="V6171" s="37"/>
      <c r="W6171" s="37"/>
      <c r="Z6171" s="29"/>
      <c r="AA6171" s="29"/>
      <c r="AB6171" s="29"/>
      <c r="AG6171" s="40"/>
      <c r="AH6171" s="40"/>
      <c r="AN6171" s="29"/>
      <c r="AO6171" s="29"/>
    </row>
    <row r="6172" spans="5:41" x14ac:dyDescent="0.3">
      <c r="E6172" s="15"/>
      <c r="M6172" s="26"/>
      <c r="V6172" s="37"/>
      <c r="W6172" s="37"/>
      <c r="Z6172" s="29"/>
      <c r="AA6172" s="29"/>
      <c r="AB6172" s="29"/>
      <c r="AG6172" s="40"/>
      <c r="AH6172" s="40"/>
      <c r="AN6172" s="29"/>
      <c r="AO6172" s="29"/>
    </row>
    <row r="6173" spans="5:41" x14ac:dyDescent="0.3">
      <c r="E6173" s="15"/>
      <c r="M6173" s="26"/>
      <c r="V6173" s="37"/>
      <c r="W6173" s="37"/>
      <c r="Z6173" s="29"/>
      <c r="AA6173" s="29"/>
      <c r="AB6173" s="29"/>
      <c r="AG6173" s="40"/>
      <c r="AH6173" s="40"/>
      <c r="AN6173" s="29"/>
      <c r="AO6173" s="29"/>
    </row>
    <row r="6174" spans="5:41" x14ac:dyDescent="0.3">
      <c r="E6174" s="15"/>
      <c r="M6174" s="26"/>
      <c r="V6174" s="37"/>
      <c r="W6174" s="37"/>
      <c r="Z6174" s="29"/>
      <c r="AA6174" s="29"/>
      <c r="AB6174" s="29"/>
      <c r="AG6174" s="40"/>
      <c r="AH6174" s="40"/>
      <c r="AN6174" s="29"/>
      <c r="AO6174" s="29"/>
    </row>
    <row r="6175" spans="5:41" x14ac:dyDescent="0.3">
      <c r="E6175" s="15"/>
      <c r="M6175" s="26"/>
      <c r="V6175" s="37"/>
      <c r="W6175" s="37"/>
      <c r="Z6175" s="29"/>
      <c r="AA6175" s="29"/>
      <c r="AB6175" s="29"/>
      <c r="AG6175" s="40"/>
      <c r="AH6175" s="40"/>
      <c r="AN6175" s="29"/>
      <c r="AO6175" s="29"/>
    </row>
    <row r="6176" spans="5:41" x14ac:dyDescent="0.3">
      <c r="E6176" s="15"/>
      <c r="M6176" s="26"/>
      <c r="V6176" s="37"/>
      <c r="W6176" s="37"/>
      <c r="Z6176" s="29"/>
      <c r="AA6176" s="29"/>
      <c r="AB6176" s="29"/>
      <c r="AG6176" s="40"/>
      <c r="AH6176" s="40"/>
      <c r="AN6176" s="29"/>
      <c r="AO6176" s="29"/>
    </row>
    <row r="6177" spans="5:41" x14ac:dyDescent="0.3">
      <c r="E6177" s="15"/>
      <c r="M6177" s="26"/>
      <c r="V6177" s="37"/>
      <c r="W6177" s="37"/>
      <c r="Z6177" s="29"/>
      <c r="AA6177" s="29"/>
      <c r="AB6177" s="29"/>
      <c r="AG6177" s="40"/>
      <c r="AH6177" s="40"/>
      <c r="AN6177" s="29"/>
      <c r="AO6177" s="29"/>
    </row>
    <row r="6178" spans="5:41" x14ac:dyDescent="0.3">
      <c r="E6178" s="15"/>
      <c r="M6178" s="26"/>
      <c r="V6178" s="37"/>
      <c r="W6178" s="37"/>
      <c r="Z6178" s="29"/>
      <c r="AA6178" s="29"/>
      <c r="AB6178" s="29"/>
      <c r="AG6178" s="40"/>
      <c r="AH6178" s="40"/>
      <c r="AN6178" s="29"/>
      <c r="AO6178" s="29"/>
    </row>
    <row r="6179" spans="5:41" x14ac:dyDescent="0.3">
      <c r="E6179" s="15"/>
      <c r="M6179" s="26"/>
      <c r="V6179" s="37"/>
      <c r="W6179" s="37"/>
      <c r="Z6179" s="29"/>
      <c r="AA6179" s="29"/>
      <c r="AB6179" s="29"/>
      <c r="AG6179" s="40"/>
      <c r="AH6179" s="40"/>
      <c r="AN6179" s="29"/>
      <c r="AO6179" s="29"/>
    </row>
    <row r="6180" spans="5:41" x14ac:dyDescent="0.3">
      <c r="E6180" s="15"/>
      <c r="M6180" s="26"/>
      <c r="V6180" s="37"/>
      <c r="W6180" s="37"/>
      <c r="Z6180" s="29"/>
      <c r="AA6180" s="29"/>
      <c r="AB6180" s="29"/>
      <c r="AG6180" s="40"/>
      <c r="AH6180" s="40"/>
      <c r="AN6180" s="29"/>
      <c r="AO6180" s="29"/>
    </row>
    <row r="6181" spans="5:41" x14ac:dyDescent="0.3">
      <c r="E6181" s="15"/>
      <c r="M6181" s="26"/>
      <c r="V6181" s="37"/>
      <c r="W6181" s="37"/>
      <c r="Z6181" s="29"/>
      <c r="AA6181" s="29"/>
      <c r="AB6181" s="29"/>
      <c r="AG6181" s="40"/>
      <c r="AH6181" s="40"/>
      <c r="AN6181" s="29"/>
      <c r="AO6181" s="29"/>
    </row>
    <row r="6182" spans="5:41" x14ac:dyDescent="0.3">
      <c r="E6182" s="15"/>
      <c r="M6182" s="26"/>
      <c r="V6182" s="37"/>
      <c r="W6182" s="37"/>
      <c r="Z6182" s="29"/>
      <c r="AA6182" s="29"/>
      <c r="AB6182" s="29"/>
      <c r="AG6182" s="40"/>
      <c r="AH6182" s="40"/>
      <c r="AN6182" s="29"/>
      <c r="AO6182" s="29"/>
    </row>
    <row r="6183" spans="5:41" x14ac:dyDescent="0.3">
      <c r="E6183" s="15"/>
      <c r="M6183" s="26"/>
      <c r="V6183" s="37"/>
      <c r="W6183" s="37"/>
      <c r="Z6183" s="29"/>
      <c r="AA6183" s="29"/>
      <c r="AB6183" s="29"/>
      <c r="AG6183" s="40"/>
      <c r="AH6183" s="40"/>
      <c r="AN6183" s="29"/>
      <c r="AO6183" s="29"/>
    </row>
    <row r="6184" spans="5:41" x14ac:dyDescent="0.3">
      <c r="E6184" s="15"/>
      <c r="M6184" s="26"/>
      <c r="V6184" s="37"/>
      <c r="W6184" s="37"/>
      <c r="Z6184" s="29"/>
      <c r="AA6184" s="29"/>
      <c r="AB6184" s="29"/>
      <c r="AG6184" s="40"/>
      <c r="AH6184" s="40"/>
      <c r="AN6184" s="29"/>
      <c r="AO6184" s="29"/>
    </row>
    <row r="6185" spans="5:41" x14ac:dyDescent="0.3">
      <c r="E6185" s="15"/>
      <c r="M6185" s="26"/>
      <c r="V6185" s="37"/>
      <c r="W6185" s="37"/>
      <c r="Z6185" s="29"/>
      <c r="AA6185" s="29"/>
      <c r="AB6185" s="29"/>
      <c r="AG6185" s="40"/>
      <c r="AH6185" s="40"/>
      <c r="AN6185" s="29"/>
      <c r="AO6185" s="29"/>
    </row>
    <row r="6186" spans="5:41" x14ac:dyDescent="0.3">
      <c r="E6186" s="15"/>
      <c r="M6186" s="26"/>
      <c r="V6186" s="37"/>
      <c r="W6186" s="37"/>
      <c r="Z6186" s="29"/>
      <c r="AA6186" s="29"/>
      <c r="AB6186" s="29"/>
      <c r="AG6186" s="40"/>
      <c r="AH6186" s="40"/>
      <c r="AN6186" s="29"/>
      <c r="AO6186" s="29"/>
    </row>
    <row r="6187" spans="5:41" x14ac:dyDescent="0.3">
      <c r="E6187" s="15"/>
      <c r="M6187" s="26"/>
      <c r="V6187" s="37"/>
      <c r="W6187" s="37"/>
      <c r="Z6187" s="29"/>
      <c r="AA6187" s="29"/>
      <c r="AB6187" s="29"/>
      <c r="AG6187" s="40"/>
      <c r="AH6187" s="40"/>
      <c r="AN6187" s="29"/>
      <c r="AO6187" s="29"/>
    </row>
    <row r="6188" spans="5:41" x14ac:dyDescent="0.3">
      <c r="E6188" s="15"/>
      <c r="M6188" s="26"/>
      <c r="V6188" s="37"/>
      <c r="W6188" s="37"/>
      <c r="Z6188" s="29"/>
      <c r="AA6188" s="29"/>
      <c r="AB6188" s="29"/>
      <c r="AG6188" s="40"/>
      <c r="AH6188" s="40"/>
      <c r="AN6188" s="29"/>
      <c r="AO6188" s="29"/>
    </row>
    <row r="6189" spans="5:41" x14ac:dyDescent="0.3">
      <c r="E6189" s="15"/>
      <c r="M6189" s="26"/>
      <c r="V6189" s="37"/>
      <c r="W6189" s="37"/>
      <c r="Z6189" s="29"/>
      <c r="AA6189" s="29"/>
      <c r="AB6189" s="29"/>
      <c r="AG6189" s="40"/>
      <c r="AH6189" s="40"/>
      <c r="AN6189" s="29"/>
      <c r="AO6189" s="29"/>
    </row>
    <row r="6190" spans="5:41" x14ac:dyDescent="0.3">
      <c r="E6190" s="15"/>
      <c r="M6190" s="26"/>
      <c r="V6190" s="37"/>
      <c r="W6190" s="37"/>
      <c r="Z6190" s="29"/>
      <c r="AA6190" s="29"/>
      <c r="AB6190" s="29"/>
      <c r="AG6190" s="40"/>
      <c r="AH6190" s="40"/>
      <c r="AN6190" s="29"/>
      <c r="AO6190" s="29"/>
    </row>
    <row r="6191" spans="5:41" x14ac:dyDescent="0.3">
      <c r="E6191" s="15"/>
      <c r="M6191" s="26"/>
      <c r="V6191" s="37"/>
      <c r="W6191" s="37"/>
      <c r="Z6191" s="29"/>
      <c r="AA6191" s="29"/>
      <c r="AB6191" s="29"/>
      <c r="AG6191" s="40"/>
      <c r="AH6191" s="40"/>
      <c r="AN6191" s="29"/>
      <c r="AO6191" s="29"/>
    </row>
    <row r="6192" spans="5:41" x14ac:dyDescent="0.3">
      <c r="E6192" s="15"/>
      <c r="M6192" s="26"/>
      <c r="V6192" s="37"/>
      <c r="W6192" s="37"/>
      <c r="Z6192" s="29"/>
      <c r="AA6192" s="29"/>
      <c r="AB6192" s="29"/>
      <c r="AG6192" s="40"/>
      <c r="AH6192" s="40"/>
      <c r="AN6192" s="29"/>
      <c r="AO6192" s="29"/>
    </row>
    <row r="6193" spans="5:41" x14ac:dyDescent="0.3">
      <c r="E6193" s="15"/>
      <c r="M6193" s="26"/>
      <c r="V6193" s="37"/>
      <c r="W6193" s="37"/>
      <c r="Z6193" s="29"/>
      <c r="AA6193" s="29"/>
      <c r="AB6193" s="29"/>
      <c r="AG6193" s="40"/>
      <c r="AH6193" s="40"/>
      <c r="AN6193" s="29"/>
      <c r="AO6193" s="29"/>
    </row>
    <row r="6194" spans="5:41" x14ac:dyDescent="0.3">
      <c r="E6194" s="15"/>
      <c r="M6194" s="26"/>
      <c r="V6194" s="37"/>
      <c r="W6194" s="37"/>
      <c r="Z6194" s="29"/>
      <c r="AA6194" s="29"/>
      <c r="AB6194" s="29"/>
      <c r="AG6194" s="40"/>
      <c r="AH6194" s="40"/>
      <c r="AN6194" s="29"/>
      <c r="AO6194" s="29"/>
    </row>
    <row r="6195" spans="5:41" x14ac:dyDescent="0.3">
      <c r="E6195" s="15"/>
      <c r="M6195" s="26"/>
      <c r="V6195" s="37"/>
      <c r="W6195" s="37"/>
      <c r="Z6195" s="29"/>
      <c r="AA6195" s="29"/>
      <c r="AB6195" s="29"/>
      <c r="AG6195" s="40"/>
      <c r="AH6195" s="40"/>
      <c r="AN6195" s="29"/>
      <c r="AO6195" s="29"/>
    </row>
    <row r="6196" spans="5:41" x14ac:dyDescent="0.3">
      <c r="E6196" s="15"/>
      <c r="M6196" s="26"/>
      <c r="V6196" s="37"/>
      <c r="W6196" s="37"/>
      <c r="Z6196" s="29"/>
      <c r="AA6196" s="29"/>
      <c r="AB6196" s="29"/>
      <c r="AG6196" s="40"/>
      <c r="AH6196" s="40"/>
      <c r="AN6196" s="29"/>
      <c r="AO6196" s="29"/>
    </row>
    <row r="6197" spans="5:41" x14ac:dyDescent="0.3">
      <c r="E6197" s="15"/>
      <c r="M6197" s="26"/>
      <c r="V6197" s="37"/>
      <c r="W6197" s="37"/>
      <c r="Z6197" s="29"/>
      <c r="AA6197" s="29"/>
      <c r="AB6197" s="29"/>
      <c r="AG6197" s="40"/>
      <c r="AH6197" s="40"/>
      <c r="AN6197" s="29"/>
      <c r="AO6197" s="29"/>
    </row>
    <row r="6198" spans="5:41" x14ac:dyDescent="0.3">
      <c r="E6198" s="15"/>
      <c r="M6198" s="26"/>
      <c r="V6198" s="37"/>
      <c r="W6198" s="37"/>
      <c r="Z6198" s="29"/>
      <c r="AA6198" s="29"/>
      <c r="AB6198" s="29"/>
      <c r="AG6198" s="40"/>
      <c r="AH6198" s="40"/>
      <c r="AN6198" s="29"/>
      <c r="AO6198" s="29"/>
    </row>
    <row r="6199" spans="5:41" x14ac:dyDescent="0.3">
      <c r="E6199" s="15"/>
      <c r="M6199" s="26"/>
      <c r="V6199" s="37"/>
      <c r="W6199" s="37"/>
      <c r="Z6199" s="29"/>
      <c r="AA6199" s="29"/>
      <c r="AB6199" s="29"/>
      <c r="AG6199" s="40"/>
      <c r="AH6199" s="40"/>
      <c r="AN6199" s="29"/>
      <c r="AO6199" s="29"/>
    </row>
    <row r="6200" spans="5:41" x14ac:dyDescent="0.3">
      <c r="E6200" s="15"/>
      <c r="M6200" s="26"/>
      <c r="V6200" s="37"/>
      <c r="W6200" s="37"/>
      <c r="Z6200" s="29"/>
      <c r="AA6200" s="29"/>
      <c r="AB6200" s="29"/>
      <c r="AG6200" s="40"/>
      <c r="AH6200" s="40"/>
      <c r="AN6200" s="29"/>
      <c r="AO6200" s="29"/>
    </row>
    <row r="6201" spans="5:41" x14ac:dyDescent="0.3">
      <c r="E6201" s="15"/>
      <c r="M6201" s="26"/>
      <c r="V6201" s="37"/>
      <c r="W6201" s="37"/>
      <c r="Z6201" s="29"/>
      <c r="AA6201" s="29"/>
      <c r="AB6201" s="29"/>
      <c r="AG6201" s="40"/>
      <c r="AH6201" s="40"/>
      <c r="AN6201" s="29"/>
      <c r="AO6201" s="29"/>
    </row>
    <row r="6202" spans="5:41" x14ac:dyDescent="0.3">
      <c r="E6202" s="15"/>
      <c r="M6202" s="26"/>
      <c r="V6202" s="37"/>
      <c r="W6202" s="37"/>
      <c r="Z6202" s="29"/>
      <c r="AA6202" s="29"/>
      <c r="AB6202" s="29"/>
      <c r="AG6202" s="40"/>
      <c r="AH6202" s="40"/>
      <c r="AN6202" s="29"/>
      <c r="AO6202" s="29"/>
    </row>
    <row r="6203" spans="5:41" x14ac:dyDescent="0.3">
      <c r="E6203" s="15"/>
      <c r="M6203" s="26"/>
      <c r="V6203" s="37"/>
      <c r="W6203" s="37"/>
      <c r="Z6203" s="29"/>
      <c r="AA6203" s="29"/>
      <c r="AB6203" s="29"/>
      <c r="AG6203" s="40"/>
      <c r="AH6203" s="40"/>
      <c r="AN6203" s="29"/>
      <c r="AO6203" s="29"/>
    </row>
    <row r="6204" spans="5:41" x14ac:dyDescent="0.3">
      <c r="E6204" s="15"/>
      <c r="M6204" s="26"/>
      <c r="V6204" s="37"/>
      <c r="W6204" s="37"/>
      <c r="Z6204" s="29"/>
      <c r="AA6204" s="29"/>
      <c r="AB6204" s="29"/>
      <c r="AG6204" s="40"/>
      <c r="AH6204" s="40"/>
      <c r="AN6204" s="29"/>
      <c r="AO6204" s="29"/>
    </row>
    <row r="6205" spans="5:41" x14ac:dyDescent="0.3">
      <c r="E6205" s="15"/>
      <c r="M6205" s="26"/>
      <c r="V6205" s="37"/>
      <c r="W6205" s="37"/>
      <c r="Z6205" s="29"/>
      <c r="AA6205" s="29"/>
      <c r="AB6205" s="29"/>
      <c r="AG6205" s="40"/>
      <c r="AH6205" s="40"/>
      <c r="AN6205" s="29"/>
      <c r="AO6205" s="29"/>
    </row>
    <row r="6206" spans="5:41" x14ac:dyDescent="0.3">
      <c r="E6206" s="15"/>
      <c r="M6206" s="26"/>
      <c r="V6206" s="37"/>
      <c r="W6206" s="37"/>
      <c r="Z6206" s="29"/>
      <c r="AA6206" s="29"/>
      <c r="AB6206" s="29"/>
      <c r="AG6206" s="40"/>
      <c r="AH6206" s="40"/>
      <c r="AN6206" s="29"/>
      <c r="AO6206" s="29"/>
    </row>
    <row r="6207" spans="5:41" x14ac:dyDescent="0.3">
      <c r="E6207" s="15"/>
      <c r="M6207" s="26"/>
      <c r="V6207" s="37"/>
      <c r="W6207" s="37"/>
      <c r="Z6207" s="29"/>
      <c r="AA6207" s="29"/>
      <c r="AB6207" s="29"/>
      <c r="AG6207" s="40"/>
      <c r="AH6207" s="40"/>
      <c r="AN6207" s="29"/>
      <c r="AO6207" s="29"/>
    </row>
    <row r="6208" spans="5:41" x14ac:dyDescent="0.3">
      <c r="E6208" s="15"/>
      <c r="M6208" s="26"/>
      <c r="V6208" s="37"/>
      <c r="W6208" s="37"/>
      <c r="Z6208" s="29"/>
      <c r="AA6208" s="29"/>
      <c r="AB6208" s="29"/>
      <c r="AG6208" s="40"/>
      <c r="AH6208" s="40"/>
      <c r="AN6208" s="29"/>
      <c r="AO6208" s="29"/>
    </row>
    <row r="6209" spans="5:41" x14ac:dyDescent="0.3">
      <c r="E6209" s="15"/>
      <c r="M6209" s="26"/>
      <c r="V6209" s="37"/>
      <c r="W6209" s="37"/>
      <c r="Z6209" s="29"/>
      <c r="AA6209" s="29"/>
      <c r="AB6209" s="29"/>
      <c r="AG6209" s="40"/>
      <c r="AH6209" s="40"/>
      <c r="AN6209" s="29"/>
      <c r="AO6209" s="29"/>
    </row>
    <row r="6210" spans="5:41" x14ac:dyDescent="0.3">
      <c r="E6210" s="15"/>
      <c r="M6210" s="26"/>
      <c r="V6210" s="37"/>
      <c r="W6210" s="37"/>
      <c r="Z6210" s="29"/>
      <c r="AA6210" s="29"/>
      <c r="AB6210" s="29"/>
      <c r="AG6210" s="40"/>
      <c r="AH6210" s="40"/>
      <c r="AN6210" s="29"/>
      <c r="AO6210" s="29"/>
    </row>
    <row r="6211" spans="5:41" x14ac:dyDescent="0.3">
      <c r="E6211" s="15"/>
      <c r="M6211" s="26"/>
      <c r="V6211" s="37"/>
      <c r="W6211" s="37"/>
      <c r="Z6211" s="29"/>
      <c r="AA6211" s="29"/>
      <c r="AB6211" s="29"/>
      <c r="AG6211" s="40"/>
      <c r="AH6211" s="40"/>
      <c r="AN6211" s="29"/>
      <c r="AO6211" s="29"/>
    </row>
    <row r="6212" spans="5:41" x14ac:dyDescent="0.3">
      <c r="E6212" s="15"/>
      <c r="M6212" s="26"/>
      <c r="V6212" s="37"/>
      <c r="W6212" s="37"/>
      <c r="Z6212" s="29"/>
      <c r="AA6212" s="29"/>
      <c r="AB6212" s="29"/>
      <c r="AG6212" s="40"/>
      <c r="AH6212" s="40"/>
      <c r="AN6212" s="29"/>
      <c r="AO6212" s="29"/>
    </row>
    <row r="6213" spans="5:41" x14ac:dyDescent="0.3">
      <c r="E6213" s="15"/>
      <c r="M6213" s="26"/>
      <c r="V6213" s="37"/>
      <c r="W6213" s="37"/>
      <c r="Z6213" s="29"/>
      <c r="AA6213" s="29"/>
      <c r="AB6213" s="29"/>
      <c r="AG6213" s="40"/>
      <c r="AH6213" s="40"/>
      <c r="AN6213" s="29"/>
      <c r="AO6213" s="29"/>
    </row>
    <row r="6214" spans="5:41" x14ac:dyDescent="0.3">
      <c r="E6214" s="15"/>
      <c r="M6214" s="26"/>
      <c r="V6214" s="37"/>
      <c r="W6214" s="37"/>
      <c r="Z6214" s="29"/>
      <c r="AA6214" s="29"/>
      <c r="AB6214" s="29"/>
      <c r="AG6214" s="40"/>
      <c r="AH6214" s="40"/>
      <c r="AN6214" s="29"/>
      <c r="AO6214" s="29"/>
    </row>
    <row r="6215" spans="5:41" x14ac:dyDescent="0.3">
      <c r="E6215" s="15"/>
      <c r="M6215" s="26"/>
      <c r="V6215" s="37"/>
      <c r="W6215" s="37"/>
      <c r="Z6215" s="29"/>
      <c r="AA6215" s="29"/>
      <c r="AB6215" s="29"/>
      <c r="AG6215" s="40"/>
      <c r="AH6215" s="40"/>
      <c r="AN6215" s="29"/>
      <c r="AO6215" s="29"/>
    </row>
    <row r="6216" spans="5:41" x14ac:dyDescent="0.3">
      <c r="E6216" s="15"/>
      <c r="M6216" s="26"/>
      <c r="V6216" s="37"/>
      <c r="W6216" s="37"/>
      <c r="Z6216" s="29"/>
      <c r="AA6216" s="29"/>
      <c r="AB6216" s="29"/>
      <c r="AG6216" s="40"/>
      <c r="AH6216" s="40"/>
      <c r="AN6216" s="29"/>
      <c r="AO6216" s="29"/>
    </row>
    <row r="6217" spans="5:41" x14ac:dyDescent="0.3">
      <c r="E6217" s="15"/>
      <c r="M6217" s="26"/>
      <c r="V6217" s="37"/>
      <c r="W6217" s="37"/>
      <c r="Z6217" s="29"/>
      <c r="AA6217" s="29"/>
      <c r="AB6217" s="29"/>
      <c r="AG6217" s="40"/>
      <c r="AH6217" s="40"/>
      <c r="AN6217" s="29"/>
      <c r="AO6217" s="29"/>
    </row>
    <row r="6218" spans="5:41" x14ac:dyDescent="0.3">
      <c r="E6218" s="15"/>
      <c r="M6218" s="26"/>
      <c r="V6218" s="37"/>
      <c r="W6218" s="37"/>
      <c r="Z6218" s="29"/>
      <c r="AA6218" s="29"/>
      <c r="AB6218" s="29"/>
      <c r="AG6218" s="40"/>
      <c r="AH6218" s="40"/>
      <c r="AN6218" s="29"/>
      <c r="AO6218" s="29"/>
    </row>
    <row r="6219" spans="5:41" x14ac:dyDescent="0.3">
      <c r="E6219" s="15"/>
      <c r="M6219" s="26"/>
      <c r="V6219" s="37"/>
      <c r="W6219" s="37"/>
      <c r="Z6219" s="29"/>
      <c r="AA6219" s="29"/>
      <c r="AB6219" s="29"/>
      <c r="AG6219" s="40"/>
      <c r="AH6219" s="40"/>
      <c r="AN6219" s="29"/>
      <c r="AO6219" s="29"/>
    </row>
    <row r="6220" spans="5:41" x14ac:dyDescent="0.3">
      <c r="E6220" s="15"/>
      <c r="M6220" s="26"/>
      <c r="V6220" s="37"/>
      <c r="W6220" s="37"/>
      <c r="Z6220" s="29"/>
      <c r="AA6220" s="29"/>
      <c r="AB6220" s="29"/>
      <c r="AG6220" s="40"/>
      <c r="AH6220" s="40"/>
      <c r="AN6220" s="29"/>
      <c r="AO6220" s="29"/>
    </row>
    <row r="6221" spans="5:41" x14ac:dyDescent="0.3">
      <c r="E6221" s="15"/>
      <c r="M6221" s="26"/>
      <c r="V6221" s="37"/>
      <c r="W6221" s="37"/>
      <c r="Z6221" s="29"/>
      <c r="AA6221" s="29"/>
      <c r="AB6221" s="29"/>
      <c r="AG6221" s="40"/>
      <c r="AH6221" s="40"/>
      <c r="AN6221" s="29"/>
      <c r="AO6221" s="29"/>
    </row>
    <row r="6222" spans="5:41" x14ac:dyDescent="0.3">
      <c r="E6222" s="15"/>
      <c r="M6222" s="26"/>
      <c r="V6222" s="37"/>
      <c r="W6222" s="37"/>
      <c r="Z6222" s="29"/>
      <c r="AA6222" s="29"/>
      <c r="AB6222" s="29"/>
      <c r="AG6222" s="40"/>
      <c r="AH6222" s="40"/>
      <c r="AN6222" s="29"/>
      <c r="AO6222" s="29"/>
    </row>
    <row r="6223" spans="5:41" x14ac:dyDescent="0.3">
      <c r="E6223" s="15"/>
      <c r="M6223" s="26"/>
      <c r="V6223" s="37"/>
      <c r="W6223" s="37"/>
      <c r="Z6223" s="29"/>
      <c r="AA6223" s="29"/>
      <c r="AB6223" s="29"/>
      <c r="AG6223" s="40"/>
      <c r="AH6223" s="40"/>
      <c r="AN6223" s="29"/>
      <c r="AO6223" s="29"/>
    </row>
    <row r="6224" spans="5:41" x14ac:dyDescent="0.3">
      <c r="E6224" s="15"/>
      <c r="M6224" s="26"/>
      <c r="V6224" s="37"/>
      <c r="W6224" s="37"/>
      <c r="Z6224" s="29"/>
      <c r="AA6224" s="29"/>
      <c r="AB6224" s="29"/>
      <c r="AG6224" s="40"/>
      <c r="AH6224" s="40"/>
      <c r="AN6224" s="29"/>
      <c r="AO6224" s="29"/>
    </row>
    <row r="6225" spans="5:41" x14ac:dyDescent="0.3">
      <c r="E6225" s="15"/>
      <c r="M6225" s="26"/>
      <c r="V6225" s="37"/>
      <c r="W6225" s="37"/>
      <c r="Z6225" s="29"/>
      <c r="AA6225" s="29"/>
      <c r="AB6225" s="29"/>
      <c r="AG6225" s="40"/>
      <c r="AH6225" s="40"/>
      <c r="AN6225" s="29"/>
      <c r="AO6225" s="29"/>
    </row>
    <row r="6226" spans="5:41" x14ac:dyDescent="0.3">
      <c r="E6226" s="15"/>
      <c r="M6226" s="26"/>
      <c r="V6226" s="37"/>
      <c r="W6226" s="37"/>
      <c r="Z6226" s="29"/>
      <c r="AA6226" s="29"/>
      <c r="AB6226" s="29"/>
      <c r="AG6226" s="40"/>
      <c r="AH6226" s="40"/>
      <c r="AN6226" s="29"/>
      <c r="AO6226" s="29"/>
    </row>
    <row r="6227" spans="5:41" x14ac:dyDescent="0.3">
      <c r="E6227" s="15"/>
      <c r="M6227" s="26"/>
      <c r="V6227" s="37"/>
      <c r="W6227" s="37"/>
      <c r="Z6227" s="29"/>
      <c r="AA6227" s="29"/>
      <c r="AB6227" s="29"/>
      <c r="AG6227" s="40"/>
      <c r="AH6227" s="40"/>
      <c r="AN6227" s="29"/>
      <c r="AO6227" s="29"/>
    </row>
    <row r="6228" spans="5:41" x14ac:dyDescent="0.3">
      <c r="E6228" s="15"/>
      <c r="M6228" s="26"/>
      <c r="V6228" s="37"/>
      <c r="W6228" s="37"/>
      <c r="Z6228" s="29"/>
      <c r="AA6228" s="29"/>
      <c r="AB6228" s="29"/>
      <c r="AG6228" s="40"/>
      <c r="AH6228" s="40"/>
      <c r="AN6228" s="29"/>
      <c r="AO6228" s="29"/>
    </row>
    <row r="6229" spans="5:41" x14ac:dyDescent="0.3">
      <c r="E6229" s="15"/>
      <c r="M6229" s="26"/>
      <c r="V6229" s="37"/>
      <c r="W6229" s="37"/>
      <c r="Z6229" s="29"/>
      <c r="AA6229" s="29"/>
      <c r="AB6229" s="29"/>
      <c r="AG6229" s="40"/>
      <c r="AH6229" s="40"/>
      <c r="AN6229" s="29"/>
      <c r="AO6229" s="29"/>
    </row>
    <row r="6230" spans="5:41" x14ac:dyDescent="0.3">
      <c r="E6230" s="15"/>
      <c r="M6230" s="26"/>
      <c r="V6230" s="37"/>
      <c r="W6230" s="37"/>
      <c r="Z6230" s="29"/>
      <c r="AA6230" s="29"/>
      <c r="AB6230" s="29"/>
      <c r="AG6230" s="40"/>
      <c r="AH6230" s="40"/>
      <c r="AN6230" s="29"/>
      <c r="AO6230" s="29"/>
    </row>
    <row r="6231" spans="5:41" x14ac:dyDescent="0.3">
      <c r="E6231" s="15"/>
      <c r="M6231" s="26"/>
      <c r="V6231" s="37"/>
      <c r="W6231" s="37"/>
      <c r="Z6231" s="29"/>
      <c r="AA6231" s="29"/>
      <c r="AB6231" s="29"/>
      <c r="AG6231" s="40"/>
      <c r="AH6231" s="40"/>
      <c r="AN6231" s="29"/>
      <c r="AO6231" s="29"/>
    </row>
    <row r="6232" spans="5:41" x14ac:dyDescent="0.3">
      <c r="E6232" s="15"/>
      <c r="M6232" s="26"/>
      <c r="V6232" s="37"/>
      <c r="W6232" s="37"/>
      <c r="Z6232" s="29"/>
      <c r="AA6232" s="29"/>
      <c r="AB6232" s="29"/>
      <c r="AG6232" s="40"/>
      <c r="AH6232" s="40"/>
      <c r="AN6232" s="29"/>
      <c r="AO6232" s="29"/>
    </row>
    <row r="6233" spans="5:41" x14ac:dyDescent="0.3">
      <c r="E6233" s="15"/>
      <c r="M6233" s="26"/>
      <c r="V6233" s="37"/>
      <c r="W6233" s="37"/>
      <c r="Z6233" s="29"/>
      <c r="AA6233" s="29"/>
      <c r="AB6233" s="29"/>
      <c r="AG6233" s="40"/>
      <c r="AH6233" s="40"/>
      <c r="AN6233" s="29"/>
      <c r="AO6233" s="29"/>
    </row>
    <row r="6234" spans="5:41" x14ac:dyDescent="0.3">
      <c r="E6234" s="15"/>
      <c r="M6234" s="26"/>
      <c r="V6234" s="37"/>
      <c r="W6234" s="37"/>
      <c r="Z6234" s="29"/>
      <c r="AA6234" s="29"/>
      <c r="AB6234" s="29"/>
      <c r="AG6234" s="40"/>
      <c r="AH6234" s="40"/>
      <c r="AN6234" s="29"/>
      <c r="AO6234" s="29"/>
    </row>
    <row r="6235" spans="5:41" x14ac:dyDescent="0.3">
      <c r="E6235" s="15"/>
      <c r="M6235" s="26"/>
      <c r="V6235" s="37"/>
      <c r="W6235" s="37"/>
      <c r="Z6235" s="29"/>
      <c r="AA6235" s="29"/>
      <c r="AB6235" s="29"/>
      <c r="AG6235" s="40"/>
      <c r="AH6235" s="40"/>
      <c r="AN6235" s="29"/>
      <c r="AO6235" s="29"/>
    </row>
    <row r="6236" spans="5:41" x14ac:dyDescent="0.3">
      <c r="E6236" s="15"/>
      <c r="M6236" s="26"/>
      <c r="V6236" s="37"/>
      <c r="W6236" s="37"/>
      <c r="Z6236" s="29"/>
      <c r="AA6236" s="29"/>
      <c r="AB6236" s="29"/>
      <c r="AG6236" s="40"/>
      <c r="AH6236" s="40"/>
      <c r="AN6236" s="29"/>
      <c r="AO6236" s="29"/>
    </row>
    <row r="6237" spans="5:41" x14ac:dyDescent="0.3">
      <c r="E6237" s="15"/>
      <c r="M6237" s="26"/>
      <c r="V6237" s="37"/>
      <c r="W6237" s="37"/>
      <c r="Z6237" s="29"/>
      <c r="AA6237" s="29"/>
      <c r="AB6237" s="29"/>
      <c r="AG6237" s="40"/>
      <c r="AH6237" s="40"/>
      <c r="AN6237" s="29"/>
      <c r="AO6237" s="29"/>
    </row>
    <row r="6238" spans="5:41" x14ac:dyDescent="0.3">
      <c r="E6238" s="15"/>
      <c r="M6238" s="26"/>
      <c r="V6238" s="37"/>
      <c r="W6238" s="37"/>
      <c r="Z6238" s="29"/>
      <c r="AA6238" s="29"/>
      <c r="AB6238" s="29"/>
      <c r="AG6238" s="40"/>
      <c r="AH6238" s="40"/>
      <c r="AN6238" s="29"/>
      <c r="AO6238" s="29"/>
    </row>
    <row r="6239" spans="5:41" x14ac:dyDescent="0.3">
      <c r="E6239" s="15"/>
      <c r="M6239" s="26"/>
      <c r="V6239" s="37"/>
      <c r="W6239" s="37"/>
      <c r="Z6239" s="29"/>
      <c r="AA6239" s="29"/>
      <c r="AB6239" s="29"/>
      <c r="AG6239" s="40"/>
      <c r="AH6239" s="40"/>
      <c r="AN6239" s="29"/>
      <c r="AO6239" s="29"/>
    </row>
    <row r="6240" spans="5:41" x14ac:dyDescent="0.3">
      <c r="E6240" s="15"/>
      <c r="M6240" s="26"/>
      <c r="V6240" s="37"/>
      <c r="W6240" s="37"/>
      <c r="Z6240" s="29"/>
      <c r="AA6240" s="29"/>
      <c r="AB6240" s="29"/>
      <c r="AG6240" s="40"/>
      <c r="AH6240" s="40"/>
      <c r="AN6240" s="29"/>
      <c r="AO6240" s="29"/>
    </row>
    <row r="6241" spans="5:41" x14ac:dyDescent="0.3">
      <c r="E6241" s="15"/>
      <c r="M6241" s="26"/>
      <c r="V6241" s="37"/>
      <c r="W6241" s="37"/>
      <c r="Z6241" s="29"/>
      <c r="AA6241" s="29"/>
      <c r="AB6241" s="29"/>
      <c r="AG6241" s="40"/>
      <c r="AH6241" s="40"/>
      <c r="AN6241" s="29"/>
      <c r="AO6241" s="29"/>
    </row>
    <row r="6242" spans="5:41" x14ac:dyDescent="0.3">
      <c r="E6242" s="15"/>
      <c r="M6242" s="26"/>
      <c r="V6242" s="37"/>
      <c r="W6242" s="37"/>
      <c r="Z6242" s="29"/>
      <c r="AA6242" s="29"/>
      <c r="AB6242" s="29"/>
      <c r="AG6242" s="40"/>
      <c r="AH6242" s="40"/>
      <c r="AN6242" s="29"/>
      <c r="AO6242" s="29"/>
    </row>
    <row r="6243" spans="5:41" x14ac:dyDescent="0.3">
      <c r="E6243" s="15"/>
      <c r="M6243" s="26"/>
      <c r="V6243" s="37"/>
      <c r="W6243" s="37"/>
      <c r="Z6243" s="29"/>
      <c r="AA6243" s="29"/>
      <c r="AB6243" s="29"/>
      <c r="AG6243" s="40"/>
      <c r="AH6243" s="40"/>
      <c r="AN6243" s="29"/>
      <c r="AO6243" s="29"/>
    </row>
    <row r="6244" spans="5:41" x14ac:dyDescent="0.3">
      <c r="E6244" s="15"/>
      <c r="M6244" s="26"/>
      <c r="V6244" s="37"/>
      <c r="W6244" s="37"/>
      <c r="Z6244" s="29"/>
      <c r="AA6244" s="29"/>
      <c r="AB6244" s="29"/>
      <c r="AG6244" s="40"/>
      <c r="AH6244" s="40"/>
      <c r="AN6244" s="29"/>
      <c r="AO6244" s="29"/>
    </row>
    <row r="6245" spans="5:41" x14ac:dyDescent="0.3">
      <c r="E6245" s="15"/>
      <c r="M6245" s="26"/>
      <c r="V6245" s="37"/>
      <c r="W6245" s="37"/>
      <c r="Z6245" s="29"/>
      <c r="AA6245" s="29"/>
      <c r="AB6245" s="29"/>
      <c r="AG6245" s="40"/>
      <c r="AH6245" s="40"/>
      <c r="AN6245" s="29"/>
      <c r="AO6245" s="29"/>
    </row>
    <row r="6246" spans="5:41" x14ac:dyDescent="0.3">
      <c r="E6246" s="15"/>
      <c r="M6246" s="26"/>
      <c r="V6246" s="37"/>
      <c r="W6246" s="37"/>
      <c r="Z6246" s="29"/>
      <c r="AA6246" s="29"/>
      <c r="AB6246" s="29"/>
      <c r="AG6246" s="40"/>
      <c r="AH6246" s="40"/>
      <c r="AN6246" s="29"/>
      <c r="AO6246" s="29"/>
    </row>
    <row r="6247" spans="5:41" x14ac:dyDescent="0.3">
      <c r="E6247" s="15"/>
      <c r="M6247" s="26"/>
      <c r="V6247" s="37"/>
      <c r="W6247" s="37"/>
      <c r="Z6247" s="29"/>
      <c r="AA6247" s="29"/>
      <c r="AB6247" s="29"/>
      <c r="AG6247" s="40"/>
      <c r="AH6247" s="40"/>
      <c r="AN6247" s="29"/>
      <c r="AO6247" s="29"/>
    </row>
    <row r="6248" spans="5:41" x14ac:dyDescent="0.3">
      <c r="E6248" s="15"/>
      <c r="M6248" s="26"/>
      <c r="V6248" s="37"/>
      <c r="W6248" s="37"/>
      <c r="Z6248" s="29"/>
      <c r="AA6248" s="29"/>
      <c r="AB6248" s="29"/>
      <c r="AG6248" s="40"/>
      <c r="AH6248" s="40"/>
      <c r="AN6248" s="29"/>
      <c r="AO6248" s="29"/>
    </row>
    <row r="6249" spans="5:41" x14ac:dyDescent="0.3">
      <c r="E6249" s="15"/>
      <c r="M6249" s="26"/>
      <c r="V6249" s="37"/>
      <c r="W6249" s="37"/>
      <c r="Z6249" s="29"/>
      <c r="AA6249" s="29"/>
      <c r="AB6249" s="29"/>
      <c r="AG6249" s="40"/>
      <c r="AH6249" s="40"/>
      <c r="AN6249" s="29"/>
      <c r="AO6249" s="29"/>
    </row>
    <row r="6250" spans="5:41" x14ac:dyDescent="0.3">
      <c r="E6250" s="15"/>
      <c r="M6250" s="26"/>
      <c r="V6250" s="37"/>
      <c r="W6250" s="37"/>
      <c r="Z6250" s="29"/>
      <c r="AA6250" s="29"/>
      <c r="AB6250" s="29"/>
      <c r="AG6250" s="40"/>
      <c r="AH6250" s="40"/>
      <c r="AN6250" s="29"/>
      <c r="AO6250" s="29"/>
    </row>
    <row r="6251" spans="5:41" x14ac:dyDescent="0.3">
      <c r="E6251" s="15"/>
      <c r="M6251" s="26"/>
      <c r="V6251" s="37"/>
      <c r="W6251" s="37"/>
      <c r="Z6251" s="29"/>
      <c r="AA6251" s="29"/>
      <c r="AB6251" s="29"/>
      <c r="AG6251" s="40"/>
      <c r="AH6251" s="40"/>
      <c r="AN6251" s="29"/>
      <c r="AO6251" s="29"/>
    </row>
    <row r="6252" spans="5:41" x14ac:dyDescent="0.3">
      <c r="E6252" s="15"/>
      <c r="M6252" s="26"/>
      <c r="V6252" s="37"/>
      <c r="W6252" s="37"/>
      <c r="Z6252" s="29"/>
      <c r="AA6252" s="29"/>
      <c r="AB6252" s="29"/>
      <c r="AG6252" s="40"/>
      <c r="AH6252" s="40"/>
      <c r="AN6252" s="29"/>
      <c r="AO6252" s="29"/>
    </row>
    <row r="6253" spans="5:41" x14ac:dyDescent="0.3">
      <c r="E6253" s="15"/>
      <c r="M6253" s="26"/>
      <c r="V6253" s="37"/>
      <c r="W6253" s="37"/>
      <c r="Z6253" s="29"/>
      <c r="AA6253" s="29"/>
      <c r="AB6253" s="29"/>
      <c r="AG6253" s="40"/>
      <c r="AH6253" s="40"/>
      <c r="AN6253" s="29"/>
      <c r="AO6253" s="29"/>
    </row>
    <row r="6254" spans="5:41" x14ac:dyDescent="0.3">
      <c r="E6254" s="15"/>
      <c r="M6254" s="26"/>
      <c r="V6254" s="37"/>
      <c r="W6254" s="37"/>
      <c r="Z6254" s="29"/>
      <c r="AA6254" s="29"/>
      <c r="AB6254" s="29"/>
      <c r="AG6254" s="40"/>
      <c r="AH6254" s="40"/>
      <c r="AN6254" s="29"/>
      <c r="AO6254" s="29"/>
    </row>
    <row r="6255" spans="5:41" x14ac:dyDescent="0.3">
      <c r="E6255" s="15"/>
      <c r="M6255" s="26"/>
      <c r="V6255" s="37"/>
      <c r="W6255" s="37"/>
      <c r="Z6255" s="29"/>
      <c r="AA6255" s="29"/>
      <c r="AB6255" s="29"/>
      <c r="AG6255" s="40"/>
      <c r="AH6255" s="40"/>
      <c r="AN6255" s="29"/>
      <c r="AO6255" s="29"/>
    </row>
    <row r="6256" spans="5:41" x14ac:dyDescent="0.3">
      <c r="E6256" s="15"/>
      <c r="M6256" s="26"/>
      <c r="V6256" s="37"/>
      <c r="W6256" s="37"/>
      <c r="Z6256" s="29"/>
      <c r="AA6256" s="29"/>
      <c r="AB6256" s="29"/>
      <c r="AG6256" s="40"/>
      <c r="AH6256" s="40"/>
      <c r="AN6256" s="29"/>
      <c r="AO6256" s="29"/>
    </row>
    <row r="6257" spans="5:41" x14ac:dyDescent="0.3">
      <c r="E6257" s="15"/>
      <c r="M6257" s="26"/>
      <c r="V6257" s="37"/>
      <c r="W6257" s="37"/>
      <c r="Z6257" s="29"/>
      <c r="AA6257" s="29"/>
      <c r="AB6257" s="29"/>
      <c r="AG6257" s="40"/>
      <c r="AH6257" s="40"/>
      <c r="AN6257" s="29"/>
      <c r="AO6257" s="29"/>
    </row>
    <row r="6258" spans="5:41" x14ac:dyDescent="0.3">
      <c r="E6258" s="15"/>
      <c r="M6258" s="26"/>
      <c r="V6258" s="37"/>
      <c r="W6258" s="37"/>
      <c r="Z6258" s="29"/>
      <c r="AA6258" s="29"/>
      <c r="AB6258" s="29"/>
      <c r="AG6258" s="40"/>
      <c r="AH6258" s="40"/>
      <c r="AN6258" s="29"/>
      <c r="AO6258" s="29"/>
    </row>
    <row r="6259" spans="5:41" x14ac:dyDescent="0.3">
      <c r="E6259" s="15"/>
      <c r="M6259" s="26"/>
      <c r="V6259" s="37"/>
      <c r="W6259" s="37"/>
      <c r="Z6259" s="29"/>
      <c r="AA6259" s="29"/>
      <c r="AB6259" s="29"/>
      <c r="AG6259" s="40"/>
      <c r="AH6259" s="40"/>
      <c r="AN6259" s="29"/>
      <c r="AO6259" s="29"/>
    </row>
    <row r="6260" spans="5:41" x14ac:dyDescent="0.3">
      <c r="E6260" s="15"/>
      <c r="M6260" s="26"/>
      <c r="V6260" s="37"/>
      <c r="W6260" s="37"/>
      <c r="Z6260" s="29"/>
      <c r="AA6260" s="29"/>
      <c r="AB6260" s="29"/>
      <c r="AG6260" s="40"/>
      <c r="AH6260" s="40"/>
      <c r="AN6260" s="29"/>
      <c r="AO6260" s="29"/>
    </row>
    <row r="6261" spans="5:41" x14ac:dyDescent="0.3">
      <c r="E6261" s="15"/>
      <c r="M6261" s="26"/>
      <c r="V6261" s="37"/>
      <c r="W6261" s="37"/>
      <c r="Z6261" s="29"/>
      <c r="AA6261" s="29"/>
      <c r="AB6261" s="29"/>
      <c r="AG6261" s="40"/>
      <c r="AH6261" s="40"/>
      <c r="AN6261" s="29"/>
      <c r="AO6261" s="29"/>
    </row>
    <row r="6262" spans="5:41" x14ac:dyDescent="0.3">
      <c r="E6262" s="15"/>
      <c r="M6262" s="26"/>
      <c r="V6262" s="37"/>
      <c r="W6262" s="37"/>
      <c r="Z6262" s="29"/>
      <c r="AA6262" s="29"/>
      <c r="AB6262" s="29"/>
      <c r="AG6262" s="40"/>
      <c r="AH6262" s="40"/>
      <c r="AN6262" s="29"/>
      <c r="AO6262" s="29"/>
    </row>
    <row r="6263" spans="5:41" x14ac:dyDescent="0.3">
      <c r="E6263" s="15"/>
      <c r="M6263" s="26"/>
      <c r="V6263" s="37"/>
      <c r="W6263" s="37"/>
      <c r="Z6263" s="29"/>
      <c r="AA6263" s="29"/>
      <c r="AB6263" s="29"/>
      <c r="AG6263" s="40"/>
      <c r="AH6263" s="40"/>
      <c r="AN6263" s="29"/>
      <c r="AO6263" s="29"/>
    </row>
    <row r="6264" spans="5:41" x14ac:dyDescent="0.3">
      <c r="E6264" s="15"/>
      <c r="M6264" s="26"/>
      <c r="V6264" s="37"/>
      <c r="W6264" s="37"/>
      <c r="Z6264" s="29"/>
      <c r="AA6264" s="29"/>
      <c r="AB6264" s="29"/>
      <c r="AG6264" s="40"/>
      <c r="AH6264" s="40"/>
      <c r="AN6264" s="29"/>
      <c r="AO6264" s="29"/>
    </row>
    <row r="6265" spans="5:41" x14ac:dyDescent="0.3">
      <c r="E6265" s="15"/>
      <c r="M6265" s="26"/>
      <c r="V6265" s="37"/>
      <c r="W6265" s="37"/>
      <c r="Z6265" s="29"/>
      <c r="AA6265" s="29"/>
      <c r="AB6265" s="29"/>
      <c r="AG6265" s="40"/>
      <c r="AH6265" s="40"/>
      <c r="AN6265" s="29"/>
      <c r="AO6265" s="29"/>
    </row>
    <row r="6266" spans="5:41" x14ac:dyDescent="0.3">
      <c r="E6266" s="15"/>
      <c r="M6266" s="26"/>
      <c r="V6266" s="37"/>
      <c r="W6266" s="37"/>
      <c r="Z6266" s="29"/>
      <c r="AA6266" s="29"/>
      <c r="AB6266" s="29"/>
      <c r="AG6266" s="40"/>
      <c r="AH6266" s="40"/>
      <c r="AN6266" s="29"/>
      <c r="AO6266" s="29"/>
    </row>
    <row r="6267" spans="5:41" x14ac:dyDescent="0.3">
      <c r="E6267" s="15"/>
      <c r="M6267" s="26"/>
      <c r="V6267" s="37"/>
      <c r="W6267" s="37"/>
      <c r="Z6267" s="29"/>
      <c r="AA6267" s="29"/>
      <c r="AB6267" s="29"/>
      <c r="AG6267" s="40"/>
      <c r="AH6267" s="40"/>
      <c r="AN6267" s="29"/>
      <c r="AO6267" s="29"/>
    </row>
    <row r="6268" spans="5:41" x14ac:dyDescent="0.3">
      <c r="E6268" s="15"/>
      <c r="M6268" s="26"/>
      <c r="V6268" s="37"/>
      <c r="W6268" s="37"/>
      <c r="Z6268" s="29"/>
      <c r="AA6268" s="29"/>
      <c r="AB6268" s="29"/>
      <c r="AG6268" s="40"/>
      <c r="AH6268" s="40"/>
      <c r="AN6268" s="29"/>
      <c r="AO6268" s="29"/>
    </row>
    <row r="6269" spans="5:41" x14ac:dyDescent="0.3">
      <c r="E6269" s="15"/>
      <c r="M6269" s="26"/>
      <c r="V6269" s="37"/>
      <c r="W6269" s="37"/>
      <c r="Z6269" s="29"/>
      <c r="AA6269" s="29"/>
      <c r="AB6269" s="29"/>
      <c r="AG6269" s="40"/>
      <c r="AH6269" s="40"/>
      <c r="AN6269" s="29"/>
      <c r="AO6269" s="29"/>
    </row>
    <row r="6270" spans="5:41" x14ac:dyDescent="0.3">
      <c r="E6270" s="15"/>
      <c r="M6270" s="26"/>
      <c r="V6270" s="37"/>
      <c r="W6270" s="37"/>
      <c r="Z6270" s="29"/>
      <c r="AA6270" s="29"/>
      <c r="AB6270" s="29"/>
      <c r="AG6270" s="40"/>
      <c r="AH6270" s="40"/>
      <c r="AN6270" s="29"/>
      <c r="AO6270" s="29"/>
    </row>
    <row r="6271" spans="5:41" x14ac:dyDescent="0.3">
      <c r="E6271" s="15"/>
      <c r="M6271" s="26"/>
      <c r="V6271" s="37"/>
      <c r="W6271" s="37"/>
      <c r="Z6271" s="29"/>
      <c r="AA6271" s="29"/>
      <c r="AB6271" s="29"/>
      <c r="AG6271" s="40"/>
      <c r="AH6271" s="40"/>
      <c r="AN6271" s="29"/>
      <c r="AO6271" s="29"/>
    </row>
    <row r="6272" spans="5:41" x14ac:dyDescent="0.3">
      <c r="E6272" s="15"/>
      <c r="M6272" s="26"/>
      <c r="V6272" s="37"/>
      <c r="W6272" s="37"/>
      <c r="Z6272" s="29"/>
      <c r="AA6272" s="29"/>
      <c r="AB6272" s="29"/>
      <c r="AG6272" s="40"/>
      <c r="AH6272" s="40"/>
      <c r="AN6272" s="29"/>
      <c r="AO6272" s="29"/>
    </row>
    <row r="6273" spans="5:41" x14ac:dyDescent="0.3">
      <c r="E6273" s="15"/>
      <c r="M6273" s="26"/>
      <c r="V6273" s="37"/>
      <c r="W6273" s="37"/>
      <c r="Z6273" s="29"/>
      <c r="AA6273" s="29"/>
      <c r="AB6273" s="29"/>
      <c r="AG6273" s="40"/>
      <c r="AH6273" s="40"/>
      <c r="AN6273" s="29"/>
      <c r="AO6273" s="29"/>
    </row>
    <row r="6274" spans="5:41" x14ac:dyDescent="0.3">
      <c r="E6274" s="15"/>
      <c r="M6274" s="26"/>
      <c r="V6274" s="37"/>
      <c r="W6274" s="37"/>
      <c r="Z6274" s="29"/>
      <c r="AA6274" s="29"/>
      <c r="AB6274" s="29"/>
      <c r="AG6274" s="40"/>
      <c r="AH6274" s="40"/>
      <c r="AN6274" s="29"/>
      <c r="AO6274" s="29"/>
    </row>
    <row r="6275" spans="5:41" x14ac:dyDescent="0.3">
      <c r="E6275" s="15"/>
      <c r="M6275" s="26"/>
      <c r="V6275" s="37"/>
      <c r="W6275" s="37"/>
      <c r="Z6275" s="29"/>
      <c r="AA6275" s="29"/>
      <c r="AB6275" s="29"/>
      <c r="AG6275" s="40"/>
      <c r="AH6275" s="40"/>
      <c r="AN6275" s="29"/>
      <c r="AO6275" s="29"/>
    </row>
    <row r="6276" spans="5:41" x14ac:dyDescent="0.3">
      <c r="E6276" s="15"/>
      <c r="M6276" s="26"/>
      <c r="V6276" s="37"/>
      <c r="W6276" s="37"/>
      <c r="Z6276" s="29"/>
      <c r="AA6276" s="29"/>
      <c r="AB6276" s="29"/>
      <c r="AG6276" s="40"/>
      <c r="AH6276" s="40"/>
      <c r="AN6276" s="29"/>
      <c r="AO6276" s="29"/>
    </row>
    <row r="6277" spans="5:41" x14ac:dyDescent="0.3">
      <c r="E6277" s="15"/>
      <c r="M6277" s="26"/>
      <c r="V6277" s="37"/>
      <c r="W6277" s="37"/>
      <c r="Z6277" s="29"/>
      <c r="AA6277" s="29"/>
      <c r="AB6277" s="29"/>
      <c r="AG6277" s="40"/>
      <c r="AH6277" s="40"/>
      <c r="AN6277" s="29"/>
      <c r="AO6277" s="29"/>
    </row>
    <row r="6278" spans="5:41" x14ac:dyDescent="0.3">
      <c r="E6278" s="15"/>
      <c r="M6278" s="26"/>
      <c r="V6278" s="37"/>
      <c r="W6278" s="37"/>
      <c r="Z6278" s="29"/>
      <c r="AA6278" s="29"/>
      <c r="AB6278" s="29"/>
      <c r="AG6278" s="40"/>
      <c r="AH6278" s="40"/>
      <c r="AN6278" s="29"/>
      <c r="AO6278" s="29"/>
    </row>
    <row r="6279" spans="5:41" x14ac:dyDescent="0.3">
      <c r="E6279" s="15"/>
      <c r="M6279" s="26"/>
      <c r="V6279" s="37"/>
      <c r="W6279" s="37"/>
      <c r="Z6279" s="29"/>
      <c r="AA6279" s="29"/>
      <c r="AB6279" s="29"/>
      <c r="AG6279" s="40"/>
      <c r="AH6279" s="40"/>
      <c r="AN6279" s="29"/>
      <c r="AO6279" s="29"/>
    </row>
    <row r="6280" spans="5:41" x14ac:dyDescent="0.3">
      <c r="E6280" s="15"/>
      <c r="M6280" s="26"/>
      <c r="V6280" s="37"/>
      <c r="W6280" s="37"/>
      <c r="Z6280" s="29"/>
      <c r="AA6280" s="29"/>
      <c r="AB6280" s="29"/>
      <c r="AG6280" s="40"/>
      <c r="AH6280" s="40"/>
      <c r="AN6280" s="29"/>
      <c r="AO6280" s="29"/>
    </row>
    <row r="6281" spans="5:41" x14ac:dyDescent="0.3">
      <c r="E6281" s="15"/>
      <c r="M6281" s="26"/>
      <c r="V6281" s="37"/>
      <c r="W6281" s="37"/>
      <c r="Z6281" s="29"/>
      <c r="AA6281" s="29"/>
      <c r="AB6281" s="29"/>
      <c r="AG6281" s="40"/>
      <c r="AH6281" s="40"/>
      <c r="AN6281" s="29"/>
      <c r="AO6281" s="29"/>
    </row>
    <row r="6282" spans="5:41" x14ac:dyDescent="0.3">
      <c r="E6282" s="15"/>
      <c r="M6282" s="26"/>
      <c r="V6282" s="37"/>
      <c r="W6282" s="37"/>
      <c r="Z6282" s="29"/>
      <c r="AA6282" s="29"/>
      <c r="AB6282" s="29"/>
      <c r="AG6282" s="40"/>
      <c r="AH6282" s="40"/>
      <c r="AN6282" s="29"/>
      <c r="AO6282" s="29"/>
    </row>
    <row r="6283" spans="5:41" x14ac:dyDescent="0.3">
      <c r="E6283" s="15"/>
      <c r="M6283" s="26"/>
      <c r="V6283" s="37"/>
      <c r="W6283" s="37"/>
      <c r="Z6283" s="29"/>
      <c r="AA6283" s="29"/>
      <c r="AB6283" s="29"/>
      <c r="AG6283" s="40"/>
      <c r="AH6283" s="40"/>
      <c r="AN6283" s="29"/>
      <c r="AO6283" s="29"/>
    </row>
    <row r="6284" spans="5:41" x14ac:dyDescent="0.3">
      <c r="E6284" s="15"/>
      <c r="M6284" s="26"/>
      <c r="V6284" s="37"/>
      <c r="W6284" s="37"/>
      <c r="Z6284" s="29"/>
      <c r="AA6284" s="29"/>
      <c r="AB6284" s="29"/>
      <c r="AG6284" s="40"/>
      <c r="AH6284" s="40"/>
      <c r="AN6284" s="29"/>
      <c r="AO6284" s="29"/>
    </row>
    <row r="6285" spans="5:41" x14ac:dyDescent="0.3">
      <c r="E6285" s="15"/>
      <c r="M6285" s="26"/>
      <c r="V6285" s="37"/>
      <c r="W6285" s="37"/>
      <c r="Z6285" s="29"/>
      <c r="AA6285" s="29"/>
      <c r="AB6285" s="29"/>
      <c r="AG6285" s="40"/>
      <c r="AH6285" s="40"/>
      <c r="AN6285" s="29"/>
      <c r="AO6285" s="29"/>
    </row>
    <row r="6286" spans="5:41" x14ac:dyDescent="0.3">
      <c r="E6286" s="15"/>
      <c r="M6286" s="26"/>
      <c r="V6286" s="37"/>
      <c r="W6286" s="37"/>
      <c r="Z6286" s="29"/>
      <c r="AA6286" s="29"/>
      <c r="AB6286" s="29"/>
      <c r="AG6286" s="40"/>
      <c r="AH6286" s="40"/>
      <c r="AN6286" s="29"/>
      <c r="AO6286" s="29"/>
    </row>
    <row r="6287" spans="5:41" x14ac:dyDescent="0.3">
      <c r="E6287" s="15"/>
      <c r="M6287" s="26"/>
      <c r="V6287" s="37"/>
      <c r="W6287" s="37"/>
      <c r="Z6287" s="29"/>
      <c r="AA6287" s="29"/>
      <c r="AB6287" s="29"/>
      <c r="AG6287" s="40"/>
      <c r="AH6287" s="40"/>
      <c r="AN6287" s="29"/>
      <c r="AO6287" s="29"/>
    </row>
    <row r="6288" spans="5:41" x14ac:dyDescent="0.3">
      <c r="E6288" s="15"/>
      <c r="M6288" s="26"/>
      <c r="V6288" s="37"/>
      <c r="W6288" s="37"/>
      <c r="Z6288" s="29"/>
      <c r="AA6288" s="29"/>
      <c r="AB6288" s="29"/>
      <c r="AG6288" s="40"/>
      <c r="AH6288" s="40"/>
      <c r="AN6288" s="29"/>
      <c r="AO6288" s="29"/>
    </row>
    <row r="6289" spans="5:41" x14ac:dyDescent="0.3">
      <c r="E6289" s="15"/>
      <c r="M6289" s="26"/>
      <c r="V6289" s="37"/>
      <c r="W6289" s="37"/>
      <c r="Z6289" s="29"/>
      <c r="AA6289" s="29"/>
      <c r="AB6289" s="29"/>
      <c r="AG6289" s="40"/>
      <c r="AH6289" s="40"/>
      <c r="AN6289" s="29"/>
      <c r="AO6289" s="29"/>
    </row>
    <row r="6290" spans="5:41" x14ac:dyDescent="0.3">
      <c r="E6290" s="15"/>
      <c r="M6290" s="26"/>
      <c r="V6290" s="37"/>
      <c r="W6290" s="37"/>
      <c r="Z6290" s="29"/>
      <c r="AA6290" s="29"/>
      <c r="AB6290" s="29"/>
      <c r="AG6290" s="40"/>
      <c r="AH6290" s="40"/>
      <c r="AN6290" s="29"/>
      <c r="AO6290" s="29"/>
    </row>
    <row r="6291" spans="5:41" x14ac:dyDescent="0.3">
      <c r="E6291" s="15"/>
      <c r="M6291" s="26"/>
      <c r="V6291" s="37"/>
      <c r="W6291" s="37"/>
      <c r="Z6291" s="29"/>
      <c r="AA6291" s="29"/>
      <c r="AB6291" s="29"/>
      <c r="AG6291" s="40"/>
      <c r="AH6291" s="40"/>
      <c r="AN6291" s="29"/>
      <c r="AO6291" s="29"/>
    </row>
    <row r="6292" spans="5:41" x14ac:dyDescent="0.3">
      <c r="E6292" s="15"/>
      <c r="M6292" s="26"/>
      <c r="V6292" s="37"/>
      <c r="W6292" s="37"/>
      <c r="Z6292" s="29"/>
      <c r="AA6292" s="29"/>
      <c r="AB6292" s="29"/>
      <c r="AG6292" s="40"/>
      <c r="AH6292" s="40"/>
      <c r="AN6292" s="29"/>
      <c r="AO6292" s="29"/>
    </row>
    <row r="6293" spans="5:41" x14ac:dyDescent="0.3">
      <c r="E6293" s="15"/>
      <c r="M6293" s="26"/>
      <c r="V6293" s="37"/>
      <c r="W6293" s="37"/>
      <c r="Z6293" s="29"/>
      <c r="AA6293" s="29"/>
      <c r="AB6293" s="29"/>
      <c r="AG6293" s="40"/>
      <c r="AH6293" s="40"/>
      <c r="AN6293" s="29"/>
      <c r="AO6293" s="29"/>
    </row>
    <row r="6294" spans="5:41" x14ac:dyDescent="0.3">
      <c r="E6294" s="15"/>
      <c r="M6294" s="26"/>
      <c r="V6294" s="37"/>
      <c r="W6294" s="37"/>
      <c r="Z6294" s="29"/>
      <c r="AA6294" s="29"/>
      <c r="AB6294" s="29"/>
      <c r="AG6294" s="40"/>
      <c r="AH6294" s="40"/>
      <c r="AN6294" s="29"/>
      <c r="AO6294" s="29"/>
    </row>
    <row r="6295" spans="5:41" x14ac:dyDescent="0.3">
      <c r="E6295" s="15"/>
      <c r="M6295" s="26"/>
      <c r="V6295" s="37"/>
      <c r="W6295" s="37"/>
      <c r="Z6295" s="29"/>
      <c r="AA6295" s="29"/>
      <c r="AB6295" s="29"/>
      <c r="AG6295" s="40"/>
      <c r="AH6295" s="40"/>
      <c r="AN6295" s="29"/>
      <c r="AO6295" s="29"/>
    </row>
    <row r="6296" spans="5:41" x14ac:dyDescent="0.3">
      <c r="E6296" s="15"/>
      <c r="M6296" s="26"/>
      <c r="V6296" s="37"/>
      <c r="W6296" s="37"/>
      <c r="Z6296" s="29"/>
      <c r="AA6296" s="29"/>
      <c r="AB6296" s="29"/>
      <c r="AG6296" s="40"/>
      <c r="AH6296" s="40"/>
      <c r="AN6296" s="29"/>
      <c r="AO6296" s="29"/>
    </row>
    <row r="6297" spans="5:41" x14ac:dyDescent="0.3">
      <c r="E6297" s="15"/>
      <c r="M6297" s="26"/>
      <c r="V6297" s="37"/>
      <c r="W6297" s="37"/>
      <c r="Z6297" s="29"/>
      <c r="AA6297" s="29"/>
      <c r="AB6297" s="29"/>
      <c r="AG6297" s="40"/>
      <c r="AH6297" s="40"/>
      <c r="AN6297" s="29"/>
      <c r="AO6297" s="29"/>
    </row>
    <row r="6298" spans="5:41" x14ac:dyDescent="0.3">
      <c r="E6298" s="15"/>
      <c r="M6298" s="26"/>
      <c r="V6298" s="37"/>
      <c r="W6298" s="37"/>
      <c r="Z6298" s="29"/>
      <c r="AA6298" s="29"/>
      <c r="AB6298" s="29"/>
      <c r="AG6298" s="40"/>
      <c r="AH6298" s="40"/>
      <c r="AN6298" s="29"/>
      <c r="AO6298" s="29"/>
    </row>
    <row r="6299" spans="5:41" x14ac:dyDescent="0.3">
      <c r="E6299" s="15"/>
      <c r="M6299" s="26"/>
      <c r="V6299" s="37"/>
      <c r="W6299" s="37"/>
      <c r="Z6299" s="29"/>
      <c r="AA6299" s="29"/>
      <c r="AB6299" s="29"/>
      <c r="AG6299" s="40"/>
      <c r="AH6299" s="40"/>
      <c r="AN6299" s="29"/>
      <c r="AO6299" s="29"/>
    </row>
    <row r="6300" spans="5:41" x14ac:dyDescent="0.3">
      <c r="E6300" s="15"/>
      <c r="M6300" s="26"/>
      <c r="V6300" s="37"/>
      <c r="W6300" s="37"/>
      <c r="Z6300" s="29"/>
      <c r="AA6300" s="29"/>
      <c r="AB6300" s="29"/>
      <c r="AG6300" s="40"/>
      <c r="AH6300" s="40"/>
      <c r="AN6300" s="29"/>
      <c r="AO6300" s="29"/>
    </row>
    <row r="6301" spans="5:41" x14ac:dyDescent="0.3">
      <c r="E6301" s="15"/>
      <c r="M6301" s="26"/>
      <c r="V6301" s="37"/>
      <c r="W6301" s="37"/>
      <c r="Z6301" s="29"/>
      <c r="AA6301" s="29"/>
      <c r="AB6301" s="29"/>
      <c r="AG6301" s="40"/>
      <c r="AH6301" s="40"/>
      <c r="AN6301" s="29"/>
      <c r="AO6301" s="29"/>
    </row>
    <row r="6302" spans="5:41" x14ac:dyDescent="0.3">
      <c r="E6302" s="15"/>
      <c r="M6302" s="26"/>
      <c r="V6302" s="37"/>
      <c r="W6302" s="37"/>
      <c r="Z6302" s="29"/>
      <c r="AA6302" s="29"/>
      <c r="AB6302" s="29"/>
      <c r="AG6302" s="40"/>
      <c r="AH6302" s="40"/>
      <c r="AN6302" s="29"/>
      <c r="AO6302" s="29"/>
    </row>
    <row r="6303" spans="5:41" x14ac:dyDescent="0.3">
      <c r="E6303" s="15"/>
      <c r="M6303" s="26"/>
      <c r="V6303" s="37"/>
      <c r="W6303" s="37"/>
      <c r="Z6303" s="29"/>
      <c r="AA6303" s="29"/>
      <c r="AB6303" s="29"/>
      <c r="AG6303" s="40"/>
      <c r="AH6303" s="40"/>
      <c r="AN6303" s="29"/>
      <c r="AO6303" s="29"/>
    </row>
    <row r="6304" spans="5:41" x14ac:dyDescent="0.3">
      <c r="E6304" s="15"/>
      <c r="M6304" s="26"/>
      <c r="V6304" s="37"/>
      <c r="W6304" s="37"/>
      <c r="Z6304" s="29"/>
      <c r="AA6304" s="29"/>
      <c r="AB6304" s="29"/>
      <c r="AG6304" s="40"/>
      <c r="AH6304" s="40"/>
      <c r="AN6304" s="29"/>
      <c r="AO6304" s="29"/>
    </row>
    <row r="6305" spans="5:41" x14ac:dyDescent="0.3">
      <c r="E6305" s="15"/>
      <c r="M6305" s="26"/>
      <c r="V6305" s="37"/>
      <c r="W6305" s="37"/>
      <c r="Z6305" s="29"/>
      <c r="AA6305" s="29"/>
      <c r="AB6305" s="29"/>
      <c r="AG6305" s="40"/>
      <c r="AH6305" s="40"/>
      <c r="AN6305" s="29"/>
      <c r="AO6305" s="29"/>
    </row>
    <row r="6306" spans="5:41" x14ac:dyDescent="0.3">
      <c r="E6306" s="15"/>
      <c r="M6306" s="26"/>
      <c r="V6306" s="37"/>
      <c r="W6306" s="37"/>
      <c r="Z6306" s="29"/>
      <c r="AA6306" s="29"/>
      <c r="AB6306" s="29"/>
      <c r="AG6306" s="40"/>
      <c r="AH6306" s="40"/>
      <c r="AN6306" s="29"/>
      <c r="AO6306" s="29"/>
    </row>
    <row r="6307" spans="5:41" x14ac:dyDescent="0.3">
      <c r="E6307" s="15"/>
      <c r="M6307" s="26"/>
      <c r="V6307" s="37"/>
      <c r="W6307" s="37"/>
      <c r="Z6307" s="29"/>
      <c r="AA6307" s="29"/>
      <c r="AB6307" s="29"/>
      <c r="AG6307" s="40"/>
      <c r="AH6307" s="40"/>
      <c r="AN6307" s="29"/>
      <c r="AO6307" s="29"/>
    </row>
    <row r="6308" spans="5:41" x14ac:dyDescent="0.3">
      <c r="E6308" s="15"/>
      <c r="M6308" s="26"/>
      <c r="V6308" s="37"/>
      <c r="W6308" s="37"/>
      <c r="Z6308" s="29"/>
      <c r="AA6308" s="29"/>
      <c r="AB6308" s="29"/>
      <c r="AG6308" s="40"/>
      <c r="AH6308" s="40"/>
      <c r="AN6308" s="29"/>
      <c r="AO6308" s="29"/>
    </row>
    <row r="6309" spans="5:41" x14ac:dyDescent="0.3">
      <c r="E6309" s="15"/>
      <c r="M6309" s="26"/>
      <c r="V6309" s="37"/>
      <c r="W6309" s="37"/>
      <c r="Z6309" s="29"/>
      <c r="AA6309" s="29"/>
      <c r="AB6309" s="29"/>
      <c r="AG6309" s="40"/>
      <c r="AH6309" s="40"/>
      <c r="AN6309" s="29"/>
      <c r="AO6309" s="29"/>
    </row>
    <row r="6310" spans="5:41" x14ac:dyDescent="0.3">
      <c r="E6310" s="15"/>
      <c r="M6310" s="26"/>
      <c r="V6310" s="37"/>
      <c r="W6310" s="37"/>
      <c r="Z6310" s="29"/>
      <c r="AA6310" s="29"/>
      <c r="AB6310" s="29"/>
      <c r="AG6310" s="40"/>
      <c r="AH6310" s="40"/>
      <c r="AN6310" s="29"/>
      <c r="AO6310" s="29"/>
    </row>
    <row r="6311" spans="5:41" x14ac:dyDescent="0.3">
      <c r="E6311" s="15"/>
      <c r="M6311" s="26"/>
      <c r="V6311" s="37"/>
      <c r="W6311" s="37"/>
      <c r="Z6311" s="29"/>
      <c r="AA6311" s="29"/>
      <c r="AB6311" s="29"/>
      <c r="AG6311" s="40"/>
      <c r="AH6311" s="40"/>
      <c r="AN6311" s="29"/>
      <c r="AO6311" s="29"/>
    </row>
    <row r="6312" spans="5:41" x14ac:dyDescent="0.3">
      <c r="E6312" s="15"/>
      <c r="M6312" s="26"/>
      <c r="V6312" s="37"/>
      <c r="W6312" s="37"/>
      <c r="Z6312" s="29"/>
      <c r="AA6312" s="29"/>
      <c r="AB6312" s="29"/>
      <c r="AG6312" s="40"/>
      <c r="AH6312" s="40"/>
      <c r="AN6312" s="29"/>
      <c r="AO6312" s="29"/>
    </row>
    <row r="6313" spans="5:41" x14ac:dyDescent="0.3">
      <c r="E6313" s="15"/>
      <c r="M6313" s="26"/>
      <c r="V6313" s="37"/>
      <c r="W6313" s="37"/>
      <c r="Z6313" s="29"/>
      <c r="AA6313" s="29"/>
      <c r="AB6313" s="29"/>
      <c r="AG6313" s="40"/>
      <c r="AH6313" s="40"/>
      <c r="AN6313" s="29"/>
      <c r="AO6313" s="29"/>
    </row>
    <row r="6314" spans="5:41" x14ac:dyDescent="0.3">
      <c r="E6314" s="15"/>
      <c r="M6314" s="26"/>
      <c r="V6314" s="37"/>
      <c r="W6314" s="37"/>
      <c r="Z6314" s="29"/>
      <c r="AA6314" s="29"/>
      <c r="AB6314" s="29"/>
      <c r="AG6314" s="40"/>
      <c r="AH6314" s="40"/>
      <c r="AN6314" s="29"/>
      <c r="AO6314" s="29"/>
    </row>
    <row r="6315" spans="5:41" x14ac:dyDescent="0.3">
      <c r="E6315" s="15"/>
      <c r="M6315" s="26"/>
      <c r="V6315" s="37"/>
      <c r="W6315" s="37"/>
      <c r="Z6315" s="29"/>
      <c r="AA6315" s="29"/>
      <c r="AB6315" s="29"/>
      <c r="AG6315" s="40"/>
      <c r="AH6315" s="40"/>
      <c r="AN6315" s="29"/>
      <c r="AO6315" s="29"/>
    </row>
    <row r="6316" spans="5:41" x14ac:dyDescent="0.3">
      <c r="E6316" s="15"/>
      <c r="M6316" s="26"/>
      <c r="V6316" s="37"/>
      <c r="W6316" s="37"/>
      <c r="Z6316" s="29"/>
      <c r="AA6316" s="29"/>
      <c r="AB6316" s="29"/>
      <c r="AG6316" s="40"/>
      <c r="AH6316" s="40"/>
      <c r="AN6316" s="29"/>
      <c r="AO6316" s="29"/>
    </row>
    <row r="6317" spans="5:41" x14ac:dyDescent="0.3">
      <c r="E6317" s="15"/>
      <c r="M6317" s="26"/>
      <c r="V6317" s="37"/>
      <c r="W6317" s="37"/>
      <c r="Z6317" s="29"/>
      <c r="AA6317" s="29"/>
      <c r="AB6317" s="29"/>
      <c r="AG6317" s="40"/>
      <c r="AH6317" s="40"/>
      <c r="AN6317" s="29"/>
      <c r="AO6317" s="29"/>
    </row>
    <row r="6318" spans="5:41" x14ac:dyDescent="0.3">
      <c r="E6318" s="15"/>
      <c r="M6318" s="26"/>
      <c r="V6318" s="37"/>
      <c r="W6318" s="37"/>
      <c r="Z6318" s="29"/>
      <c r="AA6318" s="29"/>
      <c r="AB6318" s="29"/>
      <c r="AG6318" s="40"/>
      <c r="AH6318" s="40"/>
      <c r="AN6318" s="29"/>
      <c r="AO6318" s="29"/>
    </row>
    <row r="6319" spans="5:41" x14ac:dyDescent="0.3">
      <c r="E6319" s="15"/>
      <c r="M6319" s="26"/>
      <c r="V6319" s="37"/>
      <c r="W6319" s="37"/>
      <c r="Z6319" s="29"/>
      <c r="AA6319" s="29"/>
      <c r="AB6319" s="29"/>
      <c r="AG6319" s="40"/>
      <c r="AH6319" s="40"/>
      <c r="AN6319" s="29"/>
      <c r="AO6319" s="29"/>
    </row>
    <row r="6320" spans="5:41" x14ac:dyDescent="0.3">
      <c r="E6320" s="15"/>
      <c r="M6320" s="26"/>
      <c r="V6320" s="37"/>
      <c r="W6320" s="37"/>
      <c r="Z6320" s="29"/>
      <c r="AA6320" s="29"/>
      <c r="AB6320" s="29"/>
      <c r="AG6320" s="40"/>
      <c r="AH6320" s="40"/>
      <c r="AN6320" s="29"/>
      <c r="AO6320" s="29"/>
    </row>
    <row r="6321" spans="5:41" x14ac:dyDescent="0.3">
      <c r="E6321" s="15"/>
      <c r="M6321" s="26"/>
      <c r="V6321" s="37"/>
      <c r="W6321" s="37"/>
      <c r="Z6321" s="29"/>
      <c r="AA6321" s="29"/>
      <c r="AB6321" s="29"/>
      <c r="AG6321" s="40"/>
      <c r="AH6321" s="40"/>
      <c r="AN6321" s="29"/>
      <c r="AO6321" s="29"/>
    </row>
    <row r="6322" spans="5:41" x14ac:dyDescent="0.3">
      <c r="E6322" s="15"/>
      <c r="M6322" s="26"/>
      <c r="V6322" s="37"/>
      <c r="W6322" s="37"/>
      <c r="Z6322" s="29"/>
      <c r="AA6322" s="29"/>
      <c r="AB6322" s="29"/>
      <c r="AG6322" s="40"/>
      <c r="AH6322" s="40"/>
      <c r="AN6322" s="29"/>
      <c r="AO6322" s="29"/>
    </row>
    <row r="6323" spans="5:41" x14ac:dyDescent="0.3">
      <c r="E6323" s="15"/>
      <c r="M6323" s="26"/>
      <c r="V6323" s="37"/>
      <c r="W6323" s="37"/>
      <c r="Z6323" s="29"/>
      <c r="AA6323" s="29"/>
      <c r="AB6323" s="29"/>
      <c r="AG6323" s="40"/>
      <c r="AH6323" s="40"/>
      <c r="AN6323" s="29"/>
      <c r="AO6323" s="29"/>
    </row>
    <row r="6324" spans="5:41" x14ac:dyDescent="0.3">
      <c r="E6324" s="15"/>
      <c r="M6324" s="26"/>
      <c r="V6324" s="37"/>
      <c r="W6324" s="37"/>
      <c r="Z6324" s="29"/>
      <c r="AA6324" s="29"/>
      <c r="AB6324" s="29"/>
      <c r="AG6324" s="40"/>
      <c r="AH6324" s="40"/>
      <c r="AN6324" s="29"/>
      <c r="AO6324" s="29"/>
    </row>
    <row r="6325" spans="5:41" x14ac:dyDescent="0.3">
      <c r="E6325" s="15"/>
      <c r="M6325" s="26"/>
      <c r="V6325" s="37"/>
      <c r="W6325" s="37"/>
      <c r="Z6325" s="29"/>
      <c r="AA6325" s="29"/>
      <c r="AB6325" s="29"/>
      <c r="AG6325" s="40"/>
      <c r="AH6325" s="40"/>
      <c r="AN6325" s="29"/>
      <c r="AO6325" s="29"/>
    </row>
    <row r="6326" spans="5:41" x14ac:dyDescent="0.3">
      <c r="E6326" s="15"/>
      <c r="M6326" s="26"/>
      <c r="V6326" s="37"/>
      <c r="W6326" s="37"/>
      <c r="Z6326" s="29"/>
      <c r="AA6326" s="29"/>
      <c r="AB6326" s="29"/>
      <c r="AG6326" s="40"/>
      <c r="AH6326" s="40"/>
      <c r="AN6326" s="29"/>
      <c r="AO6326" s="29"/>
    </row>
    <row r="6327" spans="5:41" x14ac:dyDescent="0.3">
      <c r="E6327" s="15"/>
      <c r="M6327" s="26"/>
      <c r="V6327" s="37"/>
      <c r="W6327" s="37"/>
      <c r="Z6327" s="29"/>
      <c r="AA6327" s="29"/>
      <c r="AB6327" s="29"/>
      <c r="AG6327" s="40"/>
      <c r="AH6327" s="40"/>
      <c r="AN6327" s="29"/>
      <c r="AO6327" s="29"/>
    </row>
    <row r="6328" spans="5:41" x14ac:dyDescent="0.3">
      <c r="E6328" s="15"/>
      <c r="M6328" s="26"/>
      <c r="V6328" s="37"/>
      <c r="W6328" s="37"/>
      <c r="Z6328" s="29"/>
      <c r="AA6328" s="29"/>
      <c r="AB6328" s="29"/>
      <c r="AG6328" s="40"/>
      <c r="AH6328" s="40"/>
      <c r="AN6328" s="29"/>
      <c r="AO6328" s="29"/>
    </row>
    <row r="6329" spans="5:41" x14ac:dyDescent="0.3">
      <c r="E6329" s="15"/>
      <c r="M6329" s="26"/>
      <c r="V6329" s="37"/>
      <c r="W6329" s="37"/>
      <c r="Z6329" s="29"/>
      <c r="AA6329" s="29"/>
      <c r="AB6329" s="29"/>
      <c r="AG6329" s="40"/>
      <c r="AH6329" s="40"/>
      <c r="AN6329" s="29"/>
      <c r="AO6329" s="29"/>
    </row>
    <row r="6330" spans="5:41" x14ac:dyDescent="0.3">
      <c r="E6330" s="15"/>
      <c r="M6330" s="26"/>
      <c r="V6330" s="37"/>
      <c r="W6330" s="37"/>
      <c r="Z6330" s="29"/>
      <c r="AA6330" s="29"/>
      <c r="AB6330" s="29"/>
      <c r="AG6330" s="40"/>
      <c r="AH6330" s="40"/>
      <c r="AN6330" s="29"/>
      <c r="AO6330" s="29"/>
    </row>
    <row r="6331" spans="5:41" x14ac:dyDescent="0.3">
      <c r="E6331" s="15"/>
      <c r="M6331" s="26"/>
      <c r="V6331" s="37"/>
      <c r="W6331" s="37"/>
      <c r="Z6331" s="29"/>
      <c r="AA6331" s="29"/>
      <c r="AB6331" s="29"/>
      <c r="AG6331" s="40"/>
      <c r="AH6331" s="40"/>
      <c r="AN6331" s="29"/>
      <c r="AO6331" s="29"/>
    </row>
    <row r="6332" spans="5:41" x14ac:dyDescent="0.3">
      <c r="E6332" s="15"/>
      <c r="M6332" s="26"/>
      <c r="V6332" s="37"/>
      <c r="W6332" s="37"/>
      <c r="Z6332" s="29"/>
      <c r="AA6332" s="29"/>
      <c r="AB6332" s="29"/>
      <c r="AG6332" s="40"/>
      <c r="AH6332" s="40"/>
      <c r="AN6332" s="29"/>
      <c r="AO6332" s="29"/>
    </row>
    <row r="6333" spans="5:41" x14ac:dyDescent="0.3">
      <c r="E6333" s="15"/>
      <c r="M6333" s="26"/>
      <c r="V6333" s="37"/>
      <c r="W6333" s="37"/>
      <c r="Z6333" s="29"/>
      <c r="AA6333" s="29"/>
      <c r="AB6333" s="29"/>
      <c r="AG6333" s="40"/>
      <c r="AH6333" s="40"/>
      <c r="AN6333" s="29"/>
      <c r="AO6333" s="29"/>
    </row>
    <row r="6334" spans="5:41" x14ac:dyDescent="0.3">
      <c r="E6334" s="15"/>
      <c r="M6334" s="26"/>
      <c r="V6334" s="37"/>
      <c r="W6334" s="37"/>
      <c r="Z6334" s="29"/>
      <c r="AA6334" s="29"/>
      <c r="AB6334" s="29"/>
      <c r="AG6334" s="40"/>
      <c r="AH6334" s="40"/>
      <c r="AN6334" s="29"/>
      <c r="AO6334" s="29"/>
    </row>
    <row r="6335" spans="5:41" x14ac:dyDescent="0.3">
      <c r="E6335" s="15"/>
      <c r="M6335" s="26"/>
      <c r="V6335" s="37"/>
      <c r="W6335" s="37"/>
      <c r="Z6335" s="29"/>
      <c r="AA6335" s="29"/>
      <c r="AB6335" s="29"/>
      <c r="AG6335" s="40"/>
      <c r="AH6335" s="40"/>
      <c r="AN6335" s="29"/>
      <c r="AO6335" s="29"/>
    </row>
    <row r="6336" spans="5:41" x14ac:dyDescent="0.3">
      <c r="E6336" s="15"/>
      <c r="M6336" s="26"/>
      <c r="V6336" s="37"/>
      <c r="W6336" s="37"/>
      <c r="Z6336" s="29"/>
      <c r="AA6336" s="29"/>
      <c r="AB6336" s="29"/>
      <c r="AG6336" s="40"/>
      <c r="AH6336" s="40"/>
      <c r="AN6336" s="29"/>
      <c r="AO6336" s="29"/>
    </row>
    <row r="6337" spans="5:41" x14ac:dyDescent="0.3">
      <c r="E6337" s="15"/>
      <c r="M6337" s="26"/>
      <c r="V6337" s="37"/>
      <c r="W6337" s="37"/>
      <c r="Z6337" s="29"/>
      <c r="AA6337" s="29"/>
      <c r="AB6337" s="29"/>
      <c r="AG6337" s="40"/>
      <c r="AH6337" s="40"/>
      <c r="AN6337" s="29"/>
      <c r="AO6337" s="29"/>
    </row>
    <row r="6338" spans="5:41" x14ac:dyDescent="0.3">
      <c r="E6338" s="15"/>
      <c r="M6338" s="26"/>
      <c r="V6338" s="37"/>
      <c r="W6338" s="37"/>
      <c r="Z6338" s="29"/>
      <c r="AA6338" s="29"/>
      <c r="AB6338" s="29"/>
      <c r="AG6338" s="40"/>
      <c r="AH6338" s="40"/>
      <c r="AN6338" s="29"/>
      <c r="AO6338" s="29"/>
    </row>
    <row r="6339" spans="5:41" x14ac:dyDescent="0.3">
      <c r="E6339" s="15"/>
      <c r="M6339" s="26"/>
      <c r="V6339" s="37"/>
      <c r="W6339" s="37"/>
      <c r="Z6339" s="29"/>
      <c r="AA6339" s="29"/>
      <c r="AB6339" s="29"/>
      <c r="AG6339" s="40"/>
      <c r="AH6339" s="40"/>
      <c r="AN6339" s="29"/>
      <c r="AO6339" s="29"/>
    </row>
    <row r="6340" spans="5:41" x14ac:dyDescent="0.3">
      <c r="E6340" s="15"/>
      <c r="M6340" s="26"/>
      <c r="V6340" s="37"/>
      <c r="W6340" s="37"/>
      <c r="Z6340" s="29"/>
      <c r="AA6340" s="29"/>
      <c r="AB6340" s="29"/>
      <c r="AG6340" s="40"/>
      <c r="AH6340" s="40"/>
      <c r="AN6340" s="29"/>
      <c r="AO6340" s="29"/>
    </row>
    <row r="6341" spans="5:41" x14ac:dyDescent="0.3">
      <c r="E6341" s="15"/>
      <c r="M6341" s="26"/>
      <c r="V6341" s="37"/>
      <c r="W6341" s="37"/>
      <c r="Z6341" s="29"/>
      <c r="AA6341" s="29"/>
      <c r="AB6341" s="29"/>
      <c r="AG6341" s="40"/>
      <c r="AH6341" s="40"/>
      <c r="AN6341" s="29"/>
      <c r="AO6341" s="29"/>
    </row>
    <row r="6342" spans="5:41" x14ac:dyDescent="0.3">
      <c r="E6342" s="15"/>
      <c r="M6342" s="26"/>
      <c r="V6342" s="37"/>
      <c r="W6342" s="37"/>
      <c r="Z6342" s="29"/>
      <c r="AA6342" s="29"/>
      <c r="AB6342" s="29"/>
      <c r="AG6342" s="40"/>
      <c r="AH6342" s="40"/>
      <c r="AN6342" s="29"/>
      <c r="AO6342" s="29"/>
    </row>
    <row r="6343" spans="5:41" x14ac:dyDescent="0.3">
      <c r="E6343" s="15"/>
      <c r="M6343" s="26"/>
      <c r="V6343" s="37"/>
      <c r="W6343" s="37"/>
      <c r="Z6343" s="29"/>
      <c r="AA6343" s="29"/>
      <c r="AB6343" s="29"/>
      <c r="AG6343" s="40"/>
      <c r="AH6343" s="40"/>
      <c r="AN6343" s="29"/>
      <c r="AO6343" s="29"/>
    </row>
    <row r="6344" spans="5:41" x14ac:dyDescent="0.3">
      <c r="E6344" s="15"/>
      <c r="M6344" s="26"/>
      <c r="V6344" s="37"/>
      <c r="W6344" s="37"/>
      <c r="Z6344" s="29"/>
      <c r="AA6344" s="29"/>
      <c r="AB6344" s="29"/>
      <c r="AG6344" s="40"/>
      <c r="AH6344" s="40"/>
      <c r="AN6344" s="29"/>
      <c r="AO6344" s="29"/>
    </row>
    <row r="6345" spans="5:41" x14ac:dyDescent="0.3">
      <c r="E6345" s="15"/>
      <c r="M6345" s="26"/>
      <c r="V6345" s="37"/>
      <c r="W6345" s="37"/>
      <c r="Z6345" s="29"/>
      <c r="AA6345" s="29"/>
      <c r="AB6345" s="29"/>
      <c r="AG6345" s="40"/>
      <c r="AH6345" s="40"/>
      <c r="AN6345" s="29"/>
      <c r="AO6345" s="29"/>
    </row>
    <row r="6346" spans="5:41" x14ac:dyDescent="0.3">
      <c r="E6346" s="15"/>
      <c r="M6346" s="26"/>
      <c r="V6346" s="37"/>
      <c r="W6346" s="37"/>
      <c r="Z6346" s="29"/>
      <c r="AA6346" s="29"/>
      <c r="AB6346" s="29"/>
      <c r="AG6346" s="40"/>
      <c r="AH6346" s="40"/>
      <c r="AN6346" s="29"/>
      <c r="AO6346" s="29"/>
    </row>
    <row r="6347" spans="5:41" x14ac:dyDescent="0.3">
      <c r="E6347" s="15"/>
      <c r="M6347" s="26"/>
      <c r="V6347" s="37"/>
      <c r="W6347" s="37"/>
      <c r="Z6347" s="29"/>
      <c r="AA6347" s="29"/>
      <c r="AB6347" s="29"/>
      <c r="AG6347" s="40"/>
      <c r="AH6347" s="40"/>
      <c r="AN6347" s="29"/>
      <c r="AO6347" s="29"/>
    </row>
    <row r="6348" spans="5:41" x14ac:dyDescent="0.3">
      <c r="E6348" s="15"/>
      <c r="M6348" s="26"/>
      <c r="V6348" s="37"/>
      <c r="W6348" s="37"/>
      <c r="Z6348" s="29"/>
      <c r="AA6348" s="29"/>
      <c r="AB6348" s="29"/>
      <c r="AG6348" s="40"/>
      <c r="AH6348" s="40"/>
      <c r="AN6348" s="29"/>
      <c r="AO6348" s="29"/>
    </row>
    <row r="6349" spans="5:41" x14ac:dyDescent="0.3">
      <c r="E6349" s="15"/>
      <c r="M6349" s="26"/>
      <c r="V6349" s="37"/>
      <c r="W6349" s="37"/>
      <c r="Z6349" s="29"/>
      <c r="AA6349" s="29"/>
      <c r="AB6349" s="29"/>
      <c r="AG6349" s="40"/>
      <c r="AH6349" s="40"/>
      <c r="AN6349" s="29"/>
      <c r="AO6349" s="29"/>
    </row>
    <row r="6350" spans="5:41" x14ac:dyDescent="0.3">
      <c r="E6350" s="15"/>
      <c r="M6350" s="26"/>
      <c r="V6350" s="37"/>
      <c r="W6350" s="37"/>
      <c r="Z6350" s="29"/>
      <c r="AA6350" s="29"/>
      <c r="AB6350" s="29"/>
      <c r="AG6350" s="40"/>
      <c r="AH6350" s="40"/>
      <c r="AN6350" s="29"/>
      <c r="AO6350" s="29"/>
    </row>
    <row r="6351" spans="5:41" x14ac:dyDescent="0.3">
      <c r="E6351" s="15"/>
      <c r="M6351" s="26"/>
      <c r="V6351" s="37"/>
      <c r="W6351" s="37"/>
      <c r="Z6351" s="29"/>
      <c r="AA6351" s="29"/>
      <c r="AB6351" s="29"/>
      <c r="AG6351" s="40"/>
      <c r="AH6351" s="40"/>
      <c r="AN6351" s="29"/>
      <c r="AO6351" s="29"/>
    </row>
    <row r="6352" spans="5:41" x14ac:dyDescent="0.3">
      <c r="E6352" s="15"/>
      <c r="M6352" s="26"/>
      <c r="V6352" s="37"/>
      <c r="W6352" s="37"/>
      <c r="Z6352" s="29"/>
      <c r="AA6352" s="29"/>
      <c r="AB6352" s="29"/>
      <c r="AG6352" s="40"/>
      <c r="AH6352" s="40"/>
      <c r="AN6352" s="29"/>
      <c r="AO6352" s="29"/>
    </row>
    <row r="6353" spans="5:41" x14ac:dyDescent="0.3">
      <c r="E6353" s="15"/>
      <c r="M6353" s="26"/>
      <c r="V6353" s="37"/>
      <c r="W6353" s="37"/>
      <c r="Z6353" s="29"/>
      <c r="AA6353" s="29"/>
      <c r="AB6353" s="29"/>
      <c r="AG6353" s="40"/>
      <c r="AH6353" s="40"/>
      <c r="AN6353" s="29"/>
      <c r="AO6353" s="29"/>
    </row>
    <row r="6354" spans="5:41" x14ac:dyDescent="0.3">
      <c r="E6354" s="15"/>
      <c r="M6354" s="26"/>
      <c r="V6354" s="37"/>
      <c r="W6354" s="37"/>
      <c r="Z6354" s="29"/>
      <c r="AA6354" s="29"/>
      <c r="AB6354" s="29"/>
      <c r="AG6354" s="40"/>
      <c r="AH6354" s="40"/>
      <c r="AN6354" s="29"/>
      <c r="AO6354" s="29"/>
    </row>
    <row r="6355" spans="5:41" x14ac:dyDescent="0.3">
      <c r="E6355" s="15"/>
      <c r="M6355" s="26"/>
      <c r="V6355" s="37"/>
      <c r="W6355" s="37"/>
      <c r="Z6355" s="29"/>
      <c r="AA6355" s="29"/>
      <c r="AB6355" s="29"/>
      <c r="AG6355" s="40"/>
      <c r="AH6355" s="40"/>
      <c r="AN6355" s="29"/>
      <c r="AO6355" s="29"/>
    </row>
    <row r="6356" spans="5:41" x14ac:dyDescent="0.3">
      <c r="E6356" s="15"/>
      <c r="M6356" s="26"/>
      <c r="V6356" s="37"/>
      <c r="W6356" s="37"/>
      <c r="Z6356" s="29"/>
      <c r="AA6356" s="29"/>
      <c r="AB6356" s="29"/>
      <c r="AG6356" s="40"/>
      <c r="AH6356" s="40"/>
      <c r="AN6356" s="29"/>
      <c r="AO6356" s="29"/>
    </row>
    <row r="6357" spans="5:41" x14ac:dyDescent="0.3">
      <c r="E6357" s="15"/>
      <c r="M6357" s="26"/>
      <c r="V6357" s="37"/>
      <c r="W6357" s="37"/>
      <c r="Z6357" s="29"/>
      <c r="AA6357" s="29"/>
      <c r="AB6357" s="29"/>
      <c r="AG6357" s="40"/>
      <c r="AH6357" s="40"/>
      <c r="AN6357" s="29"/>
      <c r="AO6357" s="29"/>
    </row>
    <row r="6358" spans="5:41" x14ac:dyDescent="0.3">
      <c r="E6358" s="15"/>
      <c r="M6358" s="26"/>
      <c r="V6358" s="37"/>
      <c r="W6358" s="37"/>
      <c r="Z6358" s="29"/>
      <c r="AA6358" s="29"/>
      <c r="AB6358" s="29"/>
      <c r="AG6358" s="40"/>
      <c r="AH6358" s="40"/>
      <c r="AN6358" s="29"/>
      <c r="AO6358" s="29"/>
    </row>
    <row r="6359" spans="5:41" x14ac:dyDescent="0.3">
      <c r="E6359" s="15"/>
      <c r="M6359" s="26"/>
      <c r="V6359" s="37"/>
      <c r="W6359" s="37"/>
      <c r="Z6359" s="29"/>
      <c r="AA6359" s="29"/>
      <c r="AB6359" s="29"/>
      <c r="AG6359" s="40"/>
      <c r="AH6359" s="40"/>
      <c r="AN6359" s="29"/>
      <c r="AO6359" s="29"/>
    </row>
    <row r="6360" spans="5:41" x14ac:dyDescent="0.3">
      <c r="E6360" s="15"/>
      <c r="M6360" s="26"/>
      <c r="V6360" s="37"/>
      <c r="W6360" s="37"/>
      <c r="Z6360" s="29"/>
      <c r="AA6360" s="29"/>
      <c r="AB6360" s="29"/>
      <c r="AG6360" s="40"/>
      <c r="AH6360" s="40"/>
      <c r="AN6360" s="29"/>
      <c r="AO6360" s="29"/>
    </row>
    <row r="6361" spans="5:41" x14ac:dyDescent="0.3">
      <c r="E6361" s="15"/>
      <c r="M6361" s="26"/>
      <c r="V6361" s="37"/>
      <c r="W6361" s="37"/>
      <c r="Z6361" s="29"/>
      <c r="AA6361" s="29"/>
      <c r="AB6361" s="29"/>
      <c r="AG6361" s="40"/>
      <c r="AH6361" s="40"/>
      <c r="AN6361" s="29"/>
      <c r="AO6361" s="29"/>
    </row>
    <row r="6362" spans="5:41" x14ac:dyDescent="0.3">
      <c r="E6362" s="15"/>
      <c r="M6362" s="26"/>
      <c r="V6362" s="37"/>
      <c r="W6362" s="37"/>
      <c r="Z6362" s="29"/>
      <c r="AA6362" s="29"/>
      <c r="AB6362" s="29"/>
      <c r="AG6362" s="40"/>
      <c r="AH6362" s="40"/>
      <c r="AN6362" s="29"/>
      <c r="AO6362" s="29"/>
    </row>
    <row r="6363" spans="5:41" x14ac:dyDescent="0.3">
      <c r="E6363" s="15"/>
      <c r="M6363" s="26"/>
      <c r="V6363" s="37"/>
      <c r="W6363" s="37"/>
      <c r="Z6363" s="29"/>
      <c r="AA6363" s="29"/>
      <c r="AB6363" s="29"/>
      <c r="AG6363" s="40"/>
      <c r="AH6363" s="40"/>
      <c r="AN6363" s="29"/>
      <c r="AO6363" s="29"/>
    </row>
    <row r="6364" spans="5:41" x14ac:dyDescent="0.3">
      <c r="E6364" s="15"/>
      <c r="M6364" s="26"/>
      <c r="V6364" s="37"/>
      <c r="W6364" s="37"/>
      <c r="Z6364" s="29"/>
      <c r="AA6364" s="29"/>
      <c r="AB6364" s="29"/>
      <c r="AG6364" s="40"/>
      <c r="AH6364" s="40"/>
      <c r="AN6364" s="29"/>
      <c r="AO6364" s="29"/>
    </row>
    <row r="6365" spans="5:41" x14ac:dyDescent="0.3">
      <c r="E6365" s="15"/>
      <c r="M6365" s="26"/>
      <c r="V6365" s="37"/>
      <c r="W6365" s="37"/>
      <c r="Z6365" s="29"/>
      <c r="AA6365" s="29"/>
      <c r="AB6365" s="29"/>
      <c r="AG6365" s="40"/>
      <c r="AH6365" s="40"/>
      <c r="AN6365" s="29"/>
      <c r="AO6365" s="29"/>
    </row>
    <row r="6366" spans="5:41" x14ac:dyDescent="0.3">
      <c r="E6366" s="15"/>
      <c r="M6366" s="26"/>
      <c r="V6366" s="37"/>
      <c r="W6366" s="37"/>
      <c r="Z6366" s="29"/>
      <c r="AA6366" s="29"/>
      <c r="AB6366" s="29"/>
      <c r="AG6366" s="40"/>
      <c r="AH6366" s="40"/>
      <c r="AN6366" s="29"/>
      <c r="AO6366" s="29"/>
    </row>
    <row r="6367" spans="5:41" x14ac:dyDescent="0.3">
      <c r="E6367" s="15"/>
      <c r="M6367" s="26"/>
      <c r="V6367" s="37"/>
      <c r="W6367" s="37"/>
      <c r="Z6367" s="29"/>
      <c r="AA6367" s="29"/>
      <c r="AB6367" s="29"/>
      <c r="AG6367" s="40"/>
      <c r="AH6367" s="40"/>
      <c r="AN6367" s="29"/>
      <c r="AO6367" s="29"/>
    </row>
    <row r="6368" spans="5:41" x14ac:dyDescent="0.3">
      <c r="E6368" s="15"/>
      <c r="M6368" s="26"/>
      <c r="V6368" s="37"/>
      <c r="W6368" s="37"/>
      <c r="Z6368" s="29"/>
      <c r="AA6368" s="29"/>
      <c r="AB6368" s="29"/>
      <c r="AG6368" s="40"/>
      <c r="AH6368" s="40"/>
      <c r="AN6368" s="29"/>
      <c r="AO6368" s="29"/>
    </row>
    <row r="6369" spans="5:41" x14ac:dyDescent="0.3">
      <c r="E6369" s="15"/>
      <c r="M6369" s="26"/>
      <c r="V6369" s="37"/>
      <c r="W6369" s="37"/>
      <c r="Z6369" s="29"/>
      <c r="AA6369" s="29"/>
      <c r="AB6369" s="29"/>
      <c r="AG6369" s="40"/>
      <c r="AH6369" s="40"/>
      <c r="AN6369" s="29"/>
      <c r="AO6369" s="29"/>
    </row>
    <row r="6370" spans="5:41" x14ac:dyDescent="0.3">
      <c r="E6370" s="15"/>
      <c r="M6370" s="26"/>
      <c r="V6370" s="37"/>
      <c r="W6370" s="37"/>
      <c r="Z6370" s="29"/>
      <c r="AA6370" s="29"/>
      <c r="AB6370" s="29"/>
      <c r="AG6370" s="40"/>
      <c r="AH6370" s="40"/>
      <c r="AN6370" s="29"/>
      <c r="AO6370" s="29"/>
    </row>
    <row r="6371" spans="5:41" x14ac:dyDescent="0.3">
      <c r="E6371" s="15"/>
      <c r="M6371" s="26"/>
      <c r="V6371" s="37"/>
      <c r="W6371" s="37"/>
      <c r="Z6371" s="29"/>
      <c r="AA6371" s="29"/>
      <c r="AB6371" s="29"/>
      <c r="AG6371" s="40"/>
      <c r="AH6371" s="40"/>
      <c r="AN6371" s="29"/>
      <c r="AO6371" s="29"/>
    </row>
    <row r="6372" spans="5:41" x14ac:dyDescent="0.3">
      <c r="E6372" s="15"/>
      <c r="M6372" s="26"/>
      <c r="V6372" s="37"/>
      <c r="W6372" s="37"/>
      <c r="Z6372" s="29"/>
      <c r="AA6372" s="29"/>
      <c r="AB6372" s="29"/>
      <c r="AG6372" s="40"/>
      <c r="AH6372" s="40"/>
      <c r="AN6372" s="29"/>
      <c r="AO6372" s="29"/>
    </row>
    <row r="6373" spans="5:41" x14ac:dyDescent="0.3">
      <c r="E6373" s="15"/>
      <c r="M6373" s="26"/>
      <c r="V6373" s="37"/>
      <c r="W6373" s="37"/>
      <c r="Z6373" s="29"/>
      <c r="AA6373" s="29"/>
      <c r="AB6373" s="29"/>
      <c r="AG6373" s="40"/>
      <c r="AH6373" s="40"/>
      <c r="AN6373" s="29"/>
      <c r="AO6373" s="29"/>
    </row>
    <row r="6374" spans="5:41" x14ac:dyDescent="0.3">
      <c r="E6374" s="15"/>
      <c r="M6374" s="26"/>
      <c r="V6374" s="37"/>
      <c r="W6374" s="37"/>
      <c r="Z6374" s="29"/>
      <c r="AA6374" s="29"/>
      <c r="AB6374" s="29"/>
      <c r="AG6374" s="40"/>
      <c r="AH6374" s="40"/>
      <c r="AN6374" s="29"/>
      <c r="AO6374" s="29"/>
    </row>
    <row r="6375" spans="5:41" x14ac:dyDescent="0.3">
      <c r="E6375" s="15"/>
      <c r="M6375" s="26"/>
      <c r="V6375" s="37"/>
      <c r="W6375" s="37"/>
      <c r="Z6375" s="29"/>
      <c r="AA6375" s="29"/>
      <c r="AB6375" s="29"/>
      <c r="AG6375" s="40"/>
      <c r="AH6375" s="40"/>
      <c r="AN6375" s="29"/>
      <c r="AO6375" s="29"/>
    </row>
    <row r="6376" spans="5:41" x14ac:dyDescent="0.3">
      <c r="E6376" s="15"/>
      <c r="M6376" s="26"/>
      <c r="V6376" s="37"/>
      <c r="W6376" s="37"/>
      <c r="Z6376" s="29"/>
      <c r="AA6376" s="29"/>
      <c r="AB6376" s="29"/>
      <c r="AG6376" s="40"/>
      <c r="AH6376" s="40"/>
      <c r="AN6376" s="29"/>
      <c r="AO6376" s="29"/>
    </row>
    <row r="6377" spans="5:41" x14ac:dyDescent="0.3">
      <c r="E6377" s="15"/>
      <c r="M6377" s="26"/>
      <c r="V6377" s="37"/>
      <c r="W6377" s="37"/>
      <c r="Z6377" s="29"/>
      <c r="AA6377" s="29"/>
      <c r="AB6377" s="29"/>
      <c r="AG6377" s="40"/>
      <c r="AH6377" s="40"/>
      <c r="AN6377" s="29"/>
      <c r="AO6377" s="29"/>
    </row>
    <row r="6378" spans="5:41" x14ac:dyDescent="0.3">
      <c r="E6378" s="15"/>
      <c r="M6378" s="26"/>
      <c r="V6378" s="37"/>
      <c r="W6378" s="37"/>
      <c r="Z6378" s="29"/>
      <c r="AA6378" s="29"/>
      <c r="AB6378" s="29"/>
      <c r="AG6378" s="40"/>
      <c r="AH6378" s="40"/>
      <c r="AN6378" s="29"/>
      <c r="AO6378" s="29"/>
    </row>
    <row r="6379" spans="5:41" x14ac:dyDescent="0.3">
      <c r="E6379" s="15"/>
      <c r="M6379" s="26"/>
      <c r="V6379" s="37"/>
      <c r="W6379" s="37"/>
      <c r="Z6379" s="29"/>
      <c r="AA6379" s="29"/>
      <c r="AB6379" s="29"/>
      <c r="AG6379" s="40"/>
      <c r="AH6379" s="40"/>
      <c r="AN6379" s="29"/>
      <c r="AO6379" s="29"/>
    </row>
    <row r="6380" spans="5:41" x14ac:dyDescent="0.3">
      <c r="E6380" s="15"/>
      <c r="M6380" s="26"/>
      <c r="V6380" s="37"/>
      <c r="W6380" s="37"/>
      <c r="Z6380" s="29"/>
      <c r="AA6380" s="29"/>
      <c r="AB6380" s="29"/>
      <c r="AG6380" s="40"/>
      <c r="AH6380" s="40"/>
      <c r="AN6380" s="29"/>
      <c r="AO6380" s="29"/>
    </row>
    <row r="6381" spans="5:41" x14ac:dyDescent="0.3">
      <c r="E6381" s="15"/>
      <c r="M6381" s="26"/>
      <c r="V6381" s="37"/>
      <c r="W6381" s="37"/>
      <c r="Z6381" s="29"/>
      <c r="AA6381" s="29"/>
      <c r="AB6381" s="29"/>
      <c r="AG6381" s="40"/>
      <c r="AH6381" s="40"/>
      <c r="AN6381" s="29"/>
      <c r="AO6381" s="29"/>
    </row>
    <row r="6382" spans="5:41" x14ac:dyDescent="0.3">
      <c r="E6382" s="15"/>
      <c r="M6382" s="26"/>
      <c r="V6382" s="37"/>
      <c r="W6382" s="37"/>
      <c r="Z6382" s="29"/>
      <c r="AA6382" s="29"/>
      <c r="AB6382" s="29"/>
      <c r="AG6382" s="40"/>
      <c r="AH6382" s="40"/>
      <c r="AN6382" s="29"/>
      <c r="AO6382" s="29"/>
    </row>
    <row r="6383" spans="5:41" x14ac:dyDescent="0.3">
      <c r="E6383" s="15"/>
      <c r="M6383" s="26"/>
      <c r="V6383" s="37"/>
      <c r="W6383" s="37"/>
      <c r="Z6383" s="29"/>
      <c r="AA6383" s="29"/>
      <c r="AB6383" s="29"/>
      <c r="AG6383" s="40"/>
      <c r="AH6383" s="40"/>
      <c r="AN6383" s="29"/>
      <c r="AO6383" s="29"/>
    </row>
    <row r="6384" spans="5:41" x14ac:dyDescent="0.3">
      <c r="E6384" s="15"/>
      <c r="M6384" s="26"/>
      <c r="V6384" s="37"/>
      <c r="W6384" s="37"/>
      <c r="Z6384" s="29"/>
      <c r="AA6384" s="29"/>
      <c r="AB6384" s="29"/>
      <c r="AG6384" s="40"/>
      <c r="AH6384" s="40"/>
      <c r="AN6384" s="29"/>
      <c r="AO6384" s="29"/>
    </row>
    <row r="6385" spans="5:41" x14ac:dyDescent="0.3">
      <c r="E6385" s="15"/>
      <c r="M6385" s="26"/>
      <c r="V6385" s="37"/>
      <c r="W6385" s="37"/>
      <c r="Z6385" s="29"/>
      <c r="AA6385" s="29"/>
      <c r="AB6385" s="29"/>
      <c r="AG6385" s="40"/>
      <c r="AH6385" s="40"/>
      <c r="AN6385" s="29"/>
      <c r="AO6385" s="29"/>
    </row>
    <row r="6386" spans="5:41" x14ac:dyDescent="0.3">
      <c r="E6386" s="15"/>
      <c r="M6386" s="26"/>
      <c r="V6386" s="37"/>
      <c r="W6386" s="37"/>
      <c r="Z6386" s="29"/>
      <c r="AA6386" s="29"/>
      <c r="AB6386" s="29"/>
      <c r="AG6386" s="40"/>
      <c r="AH6386" s="40"/>
      <c r="AN6386" s="29"/>
      <c r="AO6386" s="29"/>
    </row>
    <row r="6387" spans="5:41" x14ac:dyDescent="0.3">
      <c r="E6387" s="15"/>
      <c r="M6387" s="26"/>
      <c r="V6387" s="37"/>
      <c r="W6387" s="37"/>
      <c r="Z6387" s="29"/>
      <c r="AA6387" s="29"/>
      <c r="AB6387" s="29"/>
      <c r="AG6387" s="40"/>
      <c r="AH6387" s="40"/>
      <c r="AN6387" s="29"/>
      <c r="AO6387" s="29"/>
    </row>
    <row r="6388" spans="5:41" x14ac:dyDescent="0.3">
      <c r="E6388" s="15"/>
      <c r="M6388" s="26"/>
      <c r="V6388" s="37"/>
      <c r="W6388" s="37"/>
      <c r="Z6388" s="29"/>
      <c r="AA6388" s="29"/>
      <c r="AB6388" s="29"/>
      <c r="AG6388" s="40"/>
      <c r="AH6388" s="40"/>
      <c r="AN6388" s="29"/>
      <c r="AO6388" s="29"/>
    </row>
    <row r="6389" spans="5:41" x14ac:dyDescent="0.3">
      <c r="E6389" s="15"/>
      <c r="M6389" s="26"/>
      <c r="V6389" s="37"/>
      <c r="W6389" s="37"/>
      <c r="Z6389" s="29"/>
      <c r="AA6389" s="29"/>
      <c r="AB6389" s="29"/>
      <c r="AG6389" s="40"/>
      <c r="AH6389" s="40"/>
      <c r="AN6389" s="29"/>
      <c r="AO6389" s="29"/>
    </row>
    <row r="6390" spans="5:41" x14ac:dyDescent="0.3">
      <c r="E6390" s="15"/>
      <c r="M6390" s="26"/>
      <c r="V6390" s="37"/>
      <c r="W6390" s="37"/>
      <c r="Z6390" s="29"/>
      <c r="AA6390" s="29"/>
      <c r="AB6390" s="29"/>
      <c r="AG6390" s="40"/>
      <c r="AH6390" s="40"/>
      <c r="AN6390" s="29"/>
      <c r="AO6390" s="29"/>
    </row>
    <row r="6391" spans="5:41" x14ac:dyDescent="0.3">
      <c r="E6391" s="15"/>
      <c r="M6391" s="26"/>
      <c r="V6391" s="37"/>
      <c r="W6391" s="37"/>
      <c r="Z6391" s="29"/>
      <c r="AA6391" s="29"/>
      <c r="AB6391" s="29"/>
      <c r="AG6391" s="40"/>
      <c r="AH6391" s="40"/>
      <c r="AN6391" s="29"/>
      <c r="AO6391" s="29"/>
    </row>
    <row r="6392" spans="5:41" x14ac:dyDescent="0.3">
      <c r="E6392" s="15"/>
      <c r="M6392" s="26"/>
      <c r="V6392" s="37"/>
      <c r="W6392" s="37"/>
      <c r="Z6392" s="29"/>
      <c r="AA6392" s="29"/>
      <c r="AB6392" s="29"/>
      <c r="AG6392" s="40"/>
      <c r="AH6392" s="40"/>
      <c r="AN6392" s="29"/>
      <c r="AO6392" s="29"/>
    </row>
    <row r="6393" spans="5:41" x14ac:dyDescent="0.3">
      <c r="E6393" s="15"/>
      <c r="M6393" s="26"/>
      <c r="V6393" s="37"/>
      <c r="W6393" s="37"/>
      <c r="Z6393" s="29"/>
      <c r="AA6393" s="29"/>
      <c r="AB6393" s="29"/>
      <c r="AG6393" s="40"/>
      <c r="AH6393" s="40"/>
      <c r="AN6393" s="29"/>
      <c r="AO6393" s="29"/>
    </row>
    <row r="6394" spans="5:41" x14ac:dyDescent="0.3">
      <c r="E6394" s="15"/>
      <c r="M6394" s="26"/>
      <c r="V6394" s="37"/>
      <c r="W6394" s="37"/>
      <c r="Z6394" s="29"/>
      <c r="AA6394" s="29"/>
      <c r="AB6394" s="29"/>
      <c r="AG6394" s="40"/>
      <c r="AH6394" s="40"/>
      <c r="AN6394" s="29"/>
      <c r="AO6394" s="29"/>
    </row>
    <row r="6395" spans="5:41" x14ac:dyDescent="0.3">
      <c r="E6395" s="15"/>
      <c r="M6395" s="26"/>
      <c r="V6395" s="37"/>
      <c r="W6395" s="37"/>
      <c r="Z6395" s="29"/>
      <c r="AA6395" s="29"/>
      <c r="AB6395" s="29"/>
      <c r="AG6395" s="40"/>
      <c r="AH6395" s="40"/>
      <c r="AN6395" s="29"/>
      <c r="AO6395" s="29"/>
    </row>
    <row r="6396" spans="5:41" x14ac:dyDescent="0.3">
      <c r="E6396" s="15"/>
      <c r="M6396" s="26"/>
      <c r="V6396" s="37"/>
      <c r="W6396" s="37"/>
      <c r="Z6396" s="29"/>
      <c r="AA6396" s="29"/>
      <c r="AB6396" s="29"/>
      <c r="AG6396" s="40"/>
      <c r="AH6396" s="40"/>
      <c r="AN6396" s="29"/>
      <c r="AO6396" s="29"/>
    </row>
    <row r="6397" spans="5:41" x14ac:dyDescent="0.3">
      <c r="E6397" s="15"/>
      <c r="M6397" s="26"/>
      <c r="V6397" s="37"/>
      <c r="W6397" s="37"/>
      <c r="Z6397" s="29"/>
      <c r="AA6397" s="29"/>
      <c r="AB6397" s="29"/>
      <c r="AG6397" s="40"/>
      <c r="AH6397" s="40"/>
      <c r="AN6397" s="29"/>
      <c r="AO6397" s="29"/>
    </row>
    <row r="6398" spans="5:41" x14ac:dyDescent="0.3">
      <c r="E6398" s="15"/>
      <c r="M6398" s="26"/>
      <c r="V6398" s="37"/>
      <c r="W6398" s="37"/>
      <c r="Z6398" s="29"/>
      <c r="AA6398" s="29"/>
      <c r="AB6398" s="29"/>
      <c r="AG6398" s="40"/>
      <c r="AH6398" s="40"/>
      <c r="AN6398" s="29"/>
      <c r="AO6398" s="29"/>
    </row>
    <row r="6399" spans="5:41" x14ac:dyDescent="0.3">
      <c r="E6399" s="15"/>
      <c r="M6399" s="26"/>
      <c r="V6399" s="37"/>
      <c r="W6399" s="37"/>
      <c r="Z6399" s="29"/>
      <c r="AA6399" s="29"/>
      <c r="AB6399" s="29"/>
      <c r="AG6399" s="40"/>
      <c r="AH6399" s="40"/>
      <c r="AN6399" s="29"/>
      <c r="AO6399" s="29"/>
    </row>
    <row r="6400" spans="5:41" x14ac:dyDescent="0.3">
      <c r="E6400" s="15"/>
      <c r="M6400" s="26"/>
      <c r="V6400" s="37"/>
      <c r="W6400" s="37"/>
      <c r="Z6400" s="29"/>
      <c r="AA6400" s="29"/>
      <c r="AB6400" s="29"/>
      <c r="AG6400" s="40"/>
      <c r="AH6400" s="40"/>
      <c r="AN6400" s="29"/>
      <c r="AO6400" s="29"/>
    </row>
    <row r="6401" spans="5:41" x14ac:dyDescent="0.3">
      <c r="E6401" s="15"/>
      <c r="M6401" s="26"/>
      <c r="V6401" s="37"/>
      <c r="W6401" s="37"/>
      <c r="Z6401" s="29"/>
      <c r="AA6401" s="29"/>
      <c r="AB6401" s="29"/>
      <c r="AG6401" s="40"/>
      <c r="AH6401" s="40"/>
      <c r="AN6401" s="29"/>
      <c r="AO6401" s="29"/>
    </row>
    <row r="6402" spans="5:41" x14ac:dyDescent="0.3">
      <c r="E6402" s="15"/>
      <c r="M6402" s="26"/>
      <c r="V6402" s="37"/>
      <c r="W6402" s="37"/>
      <c r="Z6402" s="29"/>
      <c r="AA6402" s="29"/>
      <c r="AB6402" s="29"/>
      <c r="AG6402" s="40"/>
      <c r="AH6402" s="40"/>
      <c r="AN6402" s="29"/>
      <c r="AO6402" s="29"/>
    </row>
    <row r="6403" spans="5:41" x14ac:dyDescent="0.3">
      <c r="E6403" s="15"/>
      <c r="M6403" s="26"/>
      <c r="V6403" s="37"/>
      <c r="W6403" s="37"/>
      <c r="Z6403" s="29"/>
      <c r="AA6403" s="29"/>
      <c r="AB6403" s="29"/>
      <c r="AG6403" s="40"/>
      <c r="AH6403" s="40"/>
      <c r="AN6403" s="29"/>
      <c r="AO6403" s="29"/>
    </row>
    <row r="6404" spans="5:41" x14ac:dyDescent="0.3">
      <c r="E6404" s="15"/>
      <c r="M6404" s="26"/>
      <c r="V6404" s="37"/>
      <c r="W6404" s="37"/>
      <c r="Z6404" s="29"/>
      <c r="AA6404" s="29"/>
      <c r="AB6404" s="29"/>
      <c r="AG6404" s="40"/>
      <c r="AH6404" s="40"/>
      <c r="AN6404" s="29"/>
      <c r="AO6404" s="29"/>
    </row>
    <row r="6405" spans="5:41" x14ac:dyDescent="0.3">
      <c r="E6405" s="15"/>
      <c r="M6405" s="26"/>
      <c r="V6405" s="37"/>
      <c r="W6405" s="37"/>
      <c r="Z6405" s="29"/>
      <c r="AA6405" s="29"/>
      <c r="AB6405" s="29"/>
      <c r="AG6405" s="40"/>
      <c r="AH6405" s="40"/>
      <c r="AN6405" s="29"/>
      <c r="AO6405" s="29"/>
    </row>
    <row r="6406" spans="5:41" x14ac:dyDescent="0.3">
      <c r="E6406" s="15"/>
      <c r="M6406" s="26"/>
      <c r="V6406" s="37"/>
      <c r="W6406" s="37"/>
      <c r="Z6406" s="29"/>
      <c r="AA6406" s="29"/>
      <c r="AB6406" s="29"/>
      <c r="AG6406" s="40"/>
      <c r="AH6406" s="40"/>
      <c r="AN6406" s="29"/>
      <c r="AO6406" s="29"/>
    </row>
    <row r="6407" spans="5:41" x14ac:dyDescent="0.3">
      <c r="E6407" s="15"/>
      <c r="M6407" s="26"/>
      <c r="V6407" s="37"/>
      <c r="W6407" s="37"/>
      <c r="Z6407" s="29"/>
      <c r="AA6407" s="29"/>
      <c r="AB6407" s="29"/>
      <c r="AG6407" s="40"/>
      <c r="AH6407" s="40"/>
      <c r="AN6407" s="29"/>
      <c r="AO6407" s="29"/>
    </row>
    <row r="6408" spans="5:41" x14ac:dyDescent="0.3">
      <c r="E6408" s="15"/>
      <c r="M6408" s="26"/>
      <c r="V6408" s="37"/>
      <c r="W6408" s="37"/>
      <c r="Z6408" s="29"/>
      <c r="AA6408" s="29"/>
      <c r="AB6408" s="29"/>
      <c r="AG6408" s="40"/>
      <c r="AH6408" s="40"/>
      <c r="AN6408" s="29"/>
      <c r="AO6408" s="29"/>
    </row>
    <row r="6409" spans="5:41" x14ac:dyDescent="0.3">
      <c r="E6409" s="15"/>
      <c r="M6409" s="26"/>
      <c r="V6409" s="37"/>
      <c r="W6409" s="37"/>
      <c r="Z6409" s="29"/>
      <c r="AA6409" s="29"/>
      <c r="AB6409" s="29"/>
      <c r="AG6409" s="40"/>
      <c r="AH6409" s="40"/>
      <c r="AN6409" s="29"/>
      <c r="AO6409" s="29"/>
    </row>
    <row r="6410" spans="5:41" x14ac:dyDescent="0.3">
      <c r="E6410" s="15"/>
      <c r="M6410" s="26"/>
      <c r="V6410" s="37"/>
      <c r="W6410" s="37"/>
      <c r="Z6410" s="29"/>
      <c r="AA6410" s="29"/>
      <c r="AB6410" s="29"/>
      <c r="AG6410" s="40"/>
      <c r="AH6410" s="40"/>
      <c r="AN6410" s="29"/>
      <c r="AO6410" s="29"/>
    </row>
    <row r="6411" spans="5:41" x14ac:dyDescent="0.3">
      <c r="E6411" s="15"/>
      <c r="M6411" s="26"/>
      <c r="V6411" s="37"/>
      <c r="W6411" s="37"/>
      <c r="Z6411" s="29"/>
      <c r="AA6411" s="29"/>
      <c r="AB6411" s="29"/>
      <c r="AG6411" s="40"/>
      <c r="AH6411" s="40"/>
      <c r="AN6411" s="29"/>
      <c r="AO6411" s="29"/>
    </row>
    <row r="6412" spans="5:41" x14ac:dyDescent="0.3">
      <c r="E6412" s="15"/>
      <c r="M6412" s="26"/>
      <c r="V6412" s="37"/>
      <c r="W6412" s="37"/>
      <c r="Z6412" s="29"/>
      <c r="AA6412" s="29"/>
      <c r="AB6412" s="29"/>
      <c r="AG6412" s="40"/>
      <c r="AH6412" s="40"/>
      <c r="AN6412" s="29"/>
      <c r="AO6412" s="29"/>
    </row>
    <row r="6413" spans="5:41" x14ac:dyDescent="0.3">
      <c r="E6413" s="15"/>
      <c r="M6413" s="26"/>
      <c r="V6413" s="37"/>
      <c r="W6413" s="37"/>
      <c r="Z6413" s="29"/>
      <c r="AA6413" s="29"/>
      <c r="AB6413" s="29"/>
      <c r="AG6413" s="40"/>
      <c r="AH6413" s="40"/>
      <c r="AN6413" s="29"/>
      <c r="AO6413" s="29"/>
    </row>
    <row r="6414" spans="5:41" x14ac:dyDescent="0.3">
      <c r="E6414" s="15"/>
      <c r="M6414" s="26"/>
      <c r="V6414" s="37"/>
      <c r="W6414" s="37"/>
      <c r="Z6414" s="29"/>
      <c r="AA6414" s="29"/>
      <c r="AB6414" s="29"/>
      <c r="AG6414" s="40"/>
      <c r="AH6414" s="40"/>
      <c r="AN6414" s="29"/>
      <c r="AO6414" s="29"/>
    </row>
    <row r="6415" spans="5:41" x14ac:dyDescent="0.3">
      <c r="E6415" s="15"/>
      <c r="M6415" s="26"/>
      <c r="V6415" s="37"/>
      <c r="W6415" s="37"/>
      <c r="Z6415" s="29"/>
      <c r="AA6415" s="29"/>
      <c r="AB6415" s="29"/>
      <c r="AG6415" s="40"/>
      <c r="AH6415" s="40"/>
      <c r="AN6415" s="29"/>
      <c r="AO6415" s="29"/>
    </row>
    <row r="6416" spans="5:41" x14ac:dyDescent="0.3">
      <c r="E6416" s="15"/>
      <c r="M6416" s="26"/>
      <c r="V6416" s="37"/>
      <c r="W6416" s="37"/>
      <c r="Z6416" s="29"/>
      <c r="AA6416" s="29"/>
      <c r="AB6416" s="29"/>
      <c r="AG6416" s="40"/>
      <c r="AH6416" s="40"/>
      <c r="AN6416" s="29"/>
      <c r="AO6416" s="29"/>
    </row>
    <row r="6417" spans="5:41" x14ac:dyDescent="0.3">
      <c r="E6417" s="15"/>
      <c r="M6417" s="26"/>
      <c r="V6417" s="37"/>
      <c r="W6417" s="37"/>
      <c r="Z6417" s="29"/>
      <c r="AA6417" s="29"/>
      <c r="AB6417" s="29"/>
      <c r="AG6417" s="40"/>
      <c r="AH6417" s="40"/>
      <c r="AN6417" s="29"/>
      <c r="AO6417" s="29"/>
    </row>
    <row r="6418" spans="5:41" x14ac:dyDescent="0.3">
      <c r="E6418" s="15"/>
      <c r="M6418" s="26"/>
      <c r="V6418" s="37"/>
      <c r="W6418" s="37"/>
      <c r="Z6418" s="29"/>
      <c r="AA6418" s="29"/>
      <c r="AB6418" s="29"/>
      <c r="AG6418" s="40"/>
      <c r="AH6418" s="40"/>
      <c r="AN6418" s="29"/>
      <c r="AO6418" s="29"/>
    </row>
    <row r="6419" spans="5:41" x14ac:dyDescent="0.3">
      <c r="E6419" s="15"/>
      <c r="M6419" s="26"/>
      <c r="V6419" s="37"/>
      <c r="W6419" s="37"/>
      <c r="Z6419" s="29"/>
      <c r="AA6419" s="29"/>
      <c r="AB6419" s="29"/>
      <c r="AG6419" s="40"/>
      <c r="AH6419" s="40"/>
      <c r="AN6419" s="29"/>
      <c r="AO6419" s="29"/>
    </row>
    <row r="6420" spans="5:41" x14ac:dyDescent="0.3">
      <c r="E6420" s="15"/>
      <c r="M6420" s="26"/>
      <c r="V6420" s="37"/>
      <c r="W6420" s="37"/>
      <c r="Z6420" s="29"/>
      <c r="AA6420" s="29"/>
      <c r="AB6420" s="29"/>
      <c r="AG6420" s="40"/>
      <c r="AH6420" s="40"/>
      <c r="AN6420" s="29"/>
      <c r="AO6420" s="29"/>
    </row>
    <row r="6421" spans="5:41" x14ac:dyDescent="0.3">
      <c r="E6421" s="15"/>
      <c r="M6421" s="26"/>
      <c r="V6421" s="37"/>
      <c r="W6421" s="37"/>
      <c r="Z6421" s="29"/>
      <c r="AA6421" s="29"/>
      <c r="AB6421" s="29"/>
      <c r="AG6421" s="40"/>
      <c r="AH6421" s="40"/>
      <c r="AN6421" s="29"/>
      <c r="AO6421" s="29"/>
    </row>
    <row r="6422" spans="5:41" x14ac:dyDescent="0.3">
      <c r="E6422" s="15"/>
      <c r="M6422" s="26"/>
      <c r="V6422" s="37"/>
      <c r="W6422" s="37"/>
      <c r="Z6422" s="29"/>
      <c r="AA6422" s="29"/>
      <c r="AB6422" s="29"/>
      <c r="AG6422" s="40"/>
      <c r="AH6422" s="40"/>
      <c r="AN6422" s="29"/>
      <c r="AO6422" s="29"/>
    </row>
    <row r="6423" spans="5:41" x14ac:dyDescent="0.3">
      <c r="E6423" s="15"/>
      <c r="M6423" s="26"/>
      <c r="V6423" s="37"/>
      <c r="W6423" s="37"/>
      <c r="Z6423" s="29"/>
      <c r="AA6423" s="29"/>
      <c r="AB6423" s="29"/>
      <c r="AG6423" s="40"/>
      <c r="AH6423" s="40"/>
      <c r="AN6423" s="29"/>
      <c r="AO6423" s="29"/>
    </row>
    <row r="6424" spans="5:41" x14ac:dyDescent="0.3">
      <c r="E6424" s="15"/>
      <c r="M6424" s="26"/>
      <c r="V6424" s="37"/>
      <c r="W6424" s="37"/>
      <c r="Z6424" s="29"/>
      <c r="AA6424" s="29"/>
      <c r="AB6424" s="29"/>
      <c r="AG6424" s="40"/>
      <c r="AH6424" s="40"/>
      <c r="AN6424" s="29"/>
      <c r="AO6424" s="29"/>
    </row>
    <row r="6425" spans="5:41" x14ac:dyDescent="0.3">
      <c r="E6425" s="15"/>
      <c r="M6425" s="26"/>
      <c r="V6425" s="37"/>
      <c r="W6425" s="37"/>
      <c r="Z6425" s="29"/>
      <c r="AA6425" s="29"/>
      <c r="AB6425" s="29"/>
      <c r="AG6425" s="40"/>
      <c r="AH6425" s="40"/>
      <c r="AN6425" s="29"/>
      <c r="AO6425" s="29"/>
    </row>
    <row r="6426" spans="5:41" x14ac:dyDescent="0.3">
      <c r="E6426" s="15"/>
      <c r="M6426" s="26"/>
      <c r="V6426" s="37"/>
      <c r="W6426" s="37"/>
      <c r="Z6426" s="29"/>
      <c r="AA6426" s="29"/>
      <c r="AB6426" s="29"/>
      <c r="AG6426" s="40"/>
      <c r="AH6426" s="40"/>
      <c r="AN6426" s="29"/>
      <c r="AO6426" s="29"/>
    </row>
    <row r="6427" spans="5:41" x14ac:dyDescent="0.3">
      <c r="E6427" s="15"/>
      <c r="M6427" s="26"/>
      <c r="V6427" s="37"/>
      <c r="W6427" s="37"/>
      <c r="Z6427" s="29"/>
      <c r="AA6427" s="29"/>
      <c r="AB6427" s="29"/>
      <c r="AG6427" s="40"/>
      <c r="AH6427" s="40"/>
      <c r="AN6427" s="29"/>
      <c r="AO6427" s="29"/>
    </row>
    <row r="6428" spans="5:41" x14ac:dyDescent="0.3">
      <c r="E6428" s="15"/>
      <c r="M6428" s="26"/>
      <c r="V6428" s="37"/>
      <c r="W6428" s="37"/>
      <c r="Z6428" s="29"/>
      <c r="AA6428" s="29"/>
      <c r="AB6428" s="29"/>
      <c r="AG6428" s="40"/>
      <c r="AH6428" s="40"/>
      <c r="AN6428" s="29"/>
      <c r="AO6428" s="29"/>
    </row>
    <row r="6429" spans="5:41" x14ac:dyDescent="0.3">
      <c r="E6429" s="15"/>
      <c r="M6429" s="26"/>
      <c r="V6429" s="37"/>
      <c r="W6429" s="37"/>
      <c r="Z6429" s="29"/>
      <c r="AA6429" s="29"/>
      <c r="AB6429" s="29"/>
      <c r="AG6429" s="40"/>
      <c r="AH6429" s="40"/>
      <c r="AN6429" s="29"/>
      <c r="AO6429" s="29"/>
    </row>
    <row r="6430" spans="5:41" x14ac:dyDescent="0.3">
      <c r="E6430" s="15"/>
      <c r="M6430" s="26"/>
      <c r="V6430" s="37"/>
      <c r="W6430" s="37"/>
      <c r="Z6430" s="29"/>
      <c r="AA6430" s="29"/>
      <c r="AB6430" s="29"/>
      <c r="AG6430" s="40"/>
      <c r="AH6430" s="40"/>
      <c r="AN6430" s="29"/>
      <c r="AO6430" s="29"/>
    </row>
    <row r="6431" spans="5:41" x14ac:dyDescent="0.3">
      <c r="E6431" s="15"/>
      <c r="M6431" s="26"/>
      <c r="V6431" s="37"/>
      <c r="W6431" s="37"/>
      <c r="Z6431" s="29"/>
      <c r="AA6431" s="29"/>
      <c r="AB6431" s="29"/>
      <c r="AG6431" s="40"/>
      <c r="AH6431" s="40"/>
      <c r="AN6431" s="29"/>
      <c r="AO6431" s="29"/>
    </row>
    <row r="6432" spans="5:41" x14ac:dyDescent="0.3">
      <c r="E6432" s="15"/>
      <c r="M6432" s="26"/>
      <c r="V6432" s="37"/>
      <c r="W6432" s="37"/>
      <c r="Z6432" s="29"/>
      <c r="AA6432" s="29"/>
      <c r="AB6432" s="29"/>
      <c r="AG6432" s="40"/>
      <c r="AH6432" s="40"/>
      <c r="AN6432" s="29"/>
      <c r="AO6432" s="29"/>
    </row>
    <row r="6433" spans="5:41" x14ac:dyDescent="0.3">
      <c r="E6433" s="15"/>
      <c r="M6433" s="26"/>
      <c r="V6433" s="37"/>
      <c r="W6433" s="37"/>
      <c r="Z6433" s="29"/>
      <c r="AA6433" s="29"/>
      <c r="AB6433" s="29"/>
      <c r="AG6433" s="40"/>
      <c r="AH6433" s="40"/>
      <c r="AN6433" s="29"/>
      <c r="AO6433" s="29"/>
    </row>
    <row r="6434" spans="5:41" x14ac:dyDescent="0.3">
      <c r="E6434" s="15"/>
      <c r="M6434" s="26"/>
      <c r="V6434" s="37"/>
      <c r="W6434" s="37"/>
      <c r="Z6434" s="29"/>
      <c r="AA6434" s="29"/>
      <c r="AB6434" s="29"/>
      <c r="AG6434" s="40"/>
      <c r="AH6434" s="40"/>
      <c r="AN6434" s="29"/>
      <c r="AO6434" s="29"/>
    </row>
    <row r="6435" spans="5:41" x14ac:dyDescent="0.3">
      <c r="E6435" s="15"/>
      <c r="M6435" s="26"/>
      <c r="V6435" s="37"/>
      <c r="W6435" s="37"/>
      <c r="Z6435" s="29"/>
      <c r="AA6435" s="29"/>
      <c r="AB6435" s="29"/>
      <c r="AG6435" s="40"/>
      <c r="AH6435" s="40"/>
      <c r="AN6435" s="29"/>
      <c r="AO6435" s="29"/>
    </row>
    <row r="6436" spans="5:41" x14ac:dyDescent="0.3">
      <c r="E6436" s="15"/>
      <c r="M6436" s="26"/>
      <c r="V6436" s="37"/>
      <c r="W6436" s="37"/>
      <c r="Z6436" s="29"/>
      <c r="AA6436" s="29"/>
      <c r="AB6436" s="29"/>
      <c r="AG6436" s="40"/>
      <c r="AH6436" s="40"/>
      <c r="AN6436" s="29"/>
      <c r="AO6436" s="29"/>
    </row>
    <row r="6437" spans="5:41" x14ac:dyDescent="0.3">
      <c r="E6437" s="15"/>
      <c r="M6437" s="26"/>
      <c r="V6437" s="37"/>
      <c r="W6437" s="37"/>
      <c r="Z6437" s="29"/>
      <c r="AA6437" s="29"/>
      <c r="AB6437" s="29"/>
      <c r="AG6437" s="40"/>
      <c r="AH6437" s="40"/>
      <c r="AN6437" s="29"/>
      <c r="AO6437" s="29"/>
    </row>
    <row r="6438" spans="5:41" x14ac:dyDescent="0.3">
      <c r="E6438" s="15"/>
      <c r="M6438" s="26"/>
      <c r="V6438" s="37"/>
      <c r="W6438" s="37"/>
      <c r="Z6438" s="29"/>
      <c r="AA6438" s="29"/>
      <c r="AB6438" s="29"/>
      <c r="AG6438" s="40"/>
      <c r="AH6438" s="40"/>
      <c r="AN6438" s="29"/>
      <c r="AO6438" s="29"/>
    </row>
    <row r="6439" spans="5:41" x14ac:dyDescent="0.3">
      <c r="E6439" s="15"/>
      <c r="M6439" s="26"/>
      <c r="V6439" s="37"/>
      <c r="W6439" s="37"/>
      <c r="Z6439" s="29"/>
      <c r="AA6439" s="29"/>
      <c r="AB6439" s="29"/>
      <c r="AG6439" s="40"/>
      <c r="AH6439" s="40"/>
      <c r="AN6439" s="29"/>
      <c r="AO6439" s="29"/>
    </row>
    <row r="6440" spans="5:41" x14ac:dyDescent="0.3">
      <c r="E6440" s="15"/>
      <c r="M6440" s="26"/>
      <c r="V6440" s="37"/>
      <c r="W6440" s="37"/>
      <c r="Z6440" s="29"/>
      <c r="AA6440" s="29"/>
      <c r="AB6440" s="29"/>
      <c r="AG6440" s="40"/>
      <c r="AH6440" s="40"/>
      <c r="AN6440" s="29"/>
      <c r="AO6440" s="29"/>
    </row>
    <row r="6441" spans="5:41" x14ac:dyDescent="0.3">
      <c r="E6441" s="15"/>
      <c r="M6441" s="26"/>
      <c r="V6441" s="37"/>
      <c r="W6441" s="37"/>
      <c r="Z6441" s="29"/>
      <c r="AA6441" s="29"/>
      <c r="AB6441" s="29"/>
      <c r="AG6441" s="40"/>
      <c r="AH6441" s="40"/>
      <c r="AN6441" s="29"/>
      <c r="AO6441" s="29"/>
    </row>
    <row r="6442" spans="5:41" x14ac:dyDescent="0.3">
      <c r="E6442" s="15"/>
      <c r="M6442" s="26"/>
      <c r="V6442" s="37"/>
      <c r="W6442" s="37"/>
      <c r="Z6442" s="29"/>
      <c r="AA6442" s="29"/>
      <c r="AB6442" s="29"/>
      <c r="AG6442" s="40"/>
      <c r="AH6442" s="40"/>
      <c r="AN6442" s="29"/>
      <c r="AO6442" s="29"/>
    </row>
    <row r="6443" spans="5:41" x14ac:dyDescent="0.3">
      <c r="E6443" s="15"/>
      <c r="M6443" s="26"/>
      <c r="V6443" s="37"/>
      <c r="W6443" s="37"/>
      <c r="Z6443" s="29"/>
      <c r="AA6443" s="29"/>
      <c r="AB6443" s="29"/>
      <c r="AG6443" s="40"/>
      <c r="AH6443" s="40"/>
      <c r="AN6443" s="29"/>
      <c r="AO6443" s="29"/>
    </row>
    <row r="6444" spans="5:41" x14ac:dyDescent="0.3">
      <c r="E6444" s="15"/>
      <c r="M6444" s="26"/>
      <c r="V6444" s="37"/>
      <c r="W6444" s="37"/>
      <c r="Z6444" s="29"/>
      <c r="AA6444" s="29"/>
      <c r="AB6444" s="29"/>
      <c r="AG6444" s="40"/>
      <c r="AH6444" s="40"/>
      <c r="AN6444" s="29"/>
      <c r="AO6444" s="29"/>
    </row>
    <row r="6445" spans="5:41" x14ac:dyDescent="0.3">
      <c r="E6445" s="15"/>
      <c r="M6445" s="26"/>
      <c r="V6445" s="37"/>
      <c r="W6445" s="37"/>
      <c r="Z6445" s="29"/>
      <c r="AA6445" s="29"/>
      <c r="AB6445" s="29"/>
      <c r="AG6445" s="40"/>
      <c r="AH6445" s="40"/>
      <c r="AN6445" s="29"/>
      <c r="AO6445" s="29"/>
    </row>
    <row r="6446" spans="5:41" x14ac:dyDescent="0.3">
      <c r="E6446" s="15"/>
      <c r="M6446" s="26"/>
      <c r="V6446" s="37"/>
      <c r="W6446" s="37"/>
      <c r="Z6446" s="29"/>
      <c r="AA6446" s="29"/>
      <c r="AB6446" s="29"/>
      <c r="AG6446" s="40"/>
      <c r="AH6446" s="40"/>
      <c r="AN6446" s="29"/>
      <c r="AO6446" s="29"/>
    </row>
    <row r="6447" spans="5:41" x14ac:dyDescent="0.3">
      <c r="E6447" s="15"/>
      <c r="M6447" s="26"/>
      <c r="V6447" s="37"/>
      <c r="W6447" s="37"/>
      <c r="Z6447" s="29"/>
      <c r="AA6447" s="29"/>
      <c r="AB6447" s="29"/>
      <c r="AG6447" s="40"/>
      <c r="AH6447" s="40"/>
      <c r="AN6447" s="29"/>
      <c r="AO6447" s="29"/>
    </row>
    <row r="6448" spans="5:41" x14ac:dyDescent="0.3">
      <c r="E6448" s="15"/>
      <c r="M6448" s="26"/>
      <c r="V6448" s="37"/>
      <c r="W6448" s="37"/>
      <c r="Z6448" s="29"/>
      <c r="AA6448" s="29"/>
      <c r="AB6448" s="29"/>
      <c r="AG6448" s="40"/>
      <c r="AH6448" s="40"/>
      <c r="AN6448" s="29"/>
      <c r="AO6448" s="29"/>
    </row>
    <row r="6449" spans="5:41" x14ac:dyDescent="0.3">
      <c r="E6449" s="15"/>
      <c r="M6449" s="26"/>
      <c r="V6449" s="37"/>
      <c r="W6449" s="37"/>
      <c r="Z6449" s="29"/>
      <c r="AA6449" s="29"/>
      <c r="AB6449" s="29"/>
      <c r="AG6449" s="40"/>
      <c r="AH6449" s="40"/>
      <c r="AN6449" s="29"/>
      <c r="AO6449" s="29"/>
    </row>
    <row r="6450" spans="5:41" x14ac:dyDescent="0.3">
      <c r="E6450" s="15"/>
      <c r="M6450" s="26"/>
      <c r="V6450" s="37"/>
      <c r="W6450" s="37"/>
      <c r="Z6450" s="29"/>
      <c r="AA6450" s="29"/>
      <c r="AB6450" s="29"/>
      <c r="AG6450" s="40"/>
      <c r="AH6450" s="40"/>
      <c r="AN6450" s="29"/>
      <c r="AO6450" s="29"/>
    </row>
    <row r="6451" spans="5:41" x14ac:dyDescent="0.3">
      <c r="E6451" s="15"/>
      <c r="M6451" s="26"/>
      <c r="V6451" s="37"/>
      <c r="W6451" s="37"/>
      <c r="Z6451" s="29"/>
      <c r="AA6451" s="29"/>
      <c r="AB6451" s="29"/>
      <c r="AG6451" s="40"/>
      <c r="AH6451" s="40"/>
      <c r="AN6451" s="29"/>
      <c r="AO6451" s="29"/>
    </row>
    <row r="6452" spans="5:41" x14ac:dyDescent="0.3">
      <c r="E6452" s="15"/>
      <c r="M6452" s="26"/>
      <c r="V6452" s="37"/>
      <c r="W6452" s="37"/>
      <c r="Z6452" s="29"/>
      <c r="AA6452" s="29"/>
      <c r="AB6452" s="29"/>
      <c r="AG6452" s="40"/>
      <c r="AH6452" s="40"/>
      <c r="AN6452" s="29"/>
      <c r="AO6452" s="29"/>
    </row>
    <row r="6453" spans="5:41" x14ac:dyDescent="0.3">
      <c r="E6453" s="15"/>
      <c r="M6453" s="26"/>
      <c r="V6453" s="37"/>
      <c r="W6453" s="37"/>
      <c r="Z6453" s="29"/>
      <c r="AA6453" s="29"/>
      <c r="AB6453" s="29"/>
      <c r="AG6453" s="40"/>
      <c r="AH6453" s="40"/>
      <c r="AN6453" s="29"/>
      <c r="AO6453" s="29"/>
    </row>
    <row r="6454" spans="5:41" x14ac:dyDescent="0.3">
      <c r="E6454" s="15"/>
      <c r="M6454" s="26"/>
      <c r="V6454" s="37"/>
      <c r="W6454" s="37"/>
      <c r="Z6454" s="29"/>
      <c r="AA6454" s="29"/>
      <c r="AB6454" s="29"/>
      <c r="AG6454" s="40"/>
      <c r="AH6454" s="40"/>
      <c r="AN6454" s="29"/>
      <c r="AO6454" s="29"/>
    </row>
    <row r="6455" spans="5:41" x14ac:dyDescent="0.3">
      <c r="E6455" s="15"/>
      <c r="M6455" s="26"/>
      <c r="V6455" s="37"/>
      <c r="W6455" s="37"/>
      <c r="Z6455" s="29"/>
      <c r="AA6455" s="29"/>
      <c r="AB6455" s="29"/>
      <c r="AG6455" s="40"/>
      <c r="AH6455" s="40"/>
      <c r="AN6455" s="29"/>
      <c r="AO6455" s="29"/>
    </row>
    <row r="6456" spans="5:41" x14ac:dyDescent="0.3">
      <c r="E6456" s="15"/>
      <c r="M6456" s="26"/>
      <c r="V6456" s="37"/>
      <c r="W6456" s="37"/>
      <c r="Z6456" s="29"/>
      <c r="AA6456" s="29"/>
      <c r="AB6456" s="29"/>
      <c r="AG6456" s="40"/>
      <c r="AH6456" s="40"/>
      <c r="AN6456" s="29"/>
      <c r="AO6456" s="29"/>
    </row>
    <row r="6457" spans="5:41" x14ac:dyDescent="0.3">
      <c r="E6457" s="15"/>
      <c r="M6457" s="26"/>
      <c r="V6457" s="37"/>
      <c r="W6457" s="37"/>
      <c r="Z6457" s="29"/>
      <c r="AA6457" s="29"/>
      <c r="AB6457" s="29"/>
      <c r="AG6457" s="40"/>
      <c r="AH6457" s="40"/>
      <c r="AN6457" s="29"/>
      <c r="AO6457" s="29"/>
    </row>
    <row r="6458" spans="5:41" x14ac:dyDescent="0.3">
      <c r="E6458" s="15"/>
      <c r="M6458" s="26"/>
      <c r="V6458" s="37"/>
      <c r="W6458" s="37"/>
      <c r="Z6458" s="29"/>
      <c r="AA6458" s="29"/>
      <c r="AB6458" s="29"/>
      <c r="AG6458" s="40"/>
      <c r="AH6458" s="40"/>
      <c r="AN6458" s="29"/>
      <c r="AO6458" s="29"/>
    </row>
    <row r="6459" spans="5:41" x14ac:dyDescent="0.3">
      <c r="E6459" s="15"/>
      <c r="M6459" s="26"/>
      <c r="V6459" s="37"/>
      <c r="W6459" s="37"/>
      <c r="Z6459" s="29"/>
      <c r="AA6459" s="29"/>
      <c r="AB6459" s="29"/>
      <c r="AG6459" s="40"/>
      <c r="AH6459" s="40"/>
      <c r="AN6459" s="29"/>
      <c r="AO6459" s="29"/>
    </row>
    <row r="6460" spans="5:41" x14ac:dyDescent="0.3">
      <c r="E6460" s="15"/>
      <c r="M6460" s="26"/>
      <c r="V6460" s="37"/>
      <c r="W6460" s="37"/>
      <c r="Z6460" s="29"/>
      <c r="AA6460" s="29"/>
      <c r="AB6460" s="29"/>
      <c r="AG6460" s="40"/>
      <c r="AH6460" s="40"/>
      <c r="AN6460" s="29"/>
      <c r="AO6460" s="29"/>
    </row>
    <row r="6461" spans="5:41" x14ac:dyDescent="0.3">
      <c r="E6461" s="15"/>
      <c r="M6461" s="26"/>
      <c r="V6461" s="37"/>
      <c r="W6461" s="37"/>
      <c r="Z6461" s="29"/>
      <c r="AA6461" s="29"/>
      <c r="AB6461" s="29"/>
      <c r="AG6461" s="40"/>
      <c r="AH6461" s="40"/>
      <c r="AN6461" s="29"/>
      <c r="AO6461" s="29"/>
    </row>
    <row r="6462" spans="5:41" x14ac:dyDescent="0.3">
      <c r="E6462" s="15"/>
      <c r="M6462" s="26"/>
      <c r="V6462" s="37"/>
      <c r="W6462" s="37"/>
      <c r="Z6462" s="29"/>
      <c r="AA6462" s="29"/>
      <c r="AB6462" s="29"/>
      <c r="AG6462" s="40"/>
      <c r="AH6462" s="40"/>
      <c r="AN6462" s="29"/>
      <c r="AO6462" s="29"/>
    </row>
    <row r="6463" spans="5:41" x14ac:dyDescent="0.3">
      <c r="E6463" s="15"/>
      <c r="M6463" s="26"/>
      <c r="V6463" s="37"/>
      <c r="W6463" s="37"/>
      <c r="Z6463" s="29"/>
      <c r="AA6463" s="29"/>
      <c r="AB6463" s="29"/>
      <c r="AG6463" s="40"/>
      <c r="AH6463" s="40"/>
      <c r="AN6463" s="29"/>
      <c r="AO6463" s="29"/>
    </row>
    <row r="6464" spans="5:41" x14ac:dyDescent="0.3">
      <c r="E6464" s="15"/>
      <c r="M6464" s="26"/>
      <c r="V6464" s="37"/>
      <c r="W6464" s="37"/>
      <c r="Z6464" s="29"/>
      <c r="AA6464" s="29"/>
      <c r="AB6464" s="29"/>
      <c r="AG6464" s="40"/>
      <c r="AH6464" s="40"/>
      <c r="AN6464" s="29"/>
      <c r="AO6464" s="29"/>
    </row>
    <row r="6465" spans="5:41" x14ac:dyDescent="0.3">
      <c r="E6465" s="15"/>
      <c r="M6465" s="26"/>
      <c r="V6465" s="37"/>
      <c r="W6465" s="37"/>
      <c r="Z6465" s="29"/>
      <c r="AA6465" s="29"/>
      <c r="AB6465" s="29"/>
      <c r="AG6465" s="40"/>
      <c r="AH6465" s="40"/>
      <c r="AN6465" s="29"/>
      <c r="AO6465" s="29"/>
    </row>
    <row r="6466" spans="5:41" x14ac:dyDescent="0.3">
      <c r="E6466" s="15"/>
      <c r="M6466" s="26"/>
      <c r="V6466" s="37"/>
      <c r="W6466" s="37"/>
      <c r="Z6466" s="29"/>
      <c r="AA6466" s="29"/>
      <c r="AB6466" s="29"/>
      <c r="AG6466" s="40"/>
      <c r="AH6466" s="40"/>
      <c r="AN6466" s="29"/>
      <c r="AO6466" s="29"/>
    </row>
    <row r="6467" spans="5:41" x14ac:dyDescent="0.3">
      <c r="E6467" s="15"/>
      <c r="M6467" s="26"/>
      <c r="V6467" s="37"/>
      <c r="W6467" s="37"/>
      <c r="Z6467" s="29"/>
      <c r="AA6467" s="29"/>
      <c r="AB6467" s="29"/>
      <c r="AG6467" s="40"/>
      <c r="AH6467" s="40"/>
      <c r="AN6467" s="29"/>
      <c r="AO6467" s="29"/>
    </row>
    <row r="6468" spans="5:41" x14ac:dyDescent="0.3">
      <c r="E6468" s="15"/>
      <c r="M6468" s="26"/>
      <c r="V6468" s="37"/>
      <c r="W6468" s="37"/>
      <c r="Z6468" s="29"/>
      <c r="AA6468" s="29"/>
      <c r="AB6468" s="29"/>
      <c r="AG6468" s="40"/>
      <c r="AH6468" s="40"/>
      <c r="AN6468" s="29"/>
      <c r="AO6468" s="29"/>
    </row>
    <row r="6469" spans="5:41" x14ac:dyDescent="0.3">
      <c r="E6469" s="15"/>
      <c r="M6469" s="26"/>
      <c r="V6469" s="37"/>
      <c r="W6469" s="37"/>
      <c r="Z6469" s="29"/>
      <c r="AA6469" s="29"/>
      <c r="AB6469" s="29"/>
      <c r="AG6469" s="40"/>
      <c r="AH6469" s="40"/>
      <c r="AN6469" s="29"/>
      <c r="AO6469" s="29"/>
    </row>
    <row r="6470" spans="5:41" x14ac:dyDescent="0.3">
      <c r="E6470" s="15"/>
      <c r="M6470" s="26"/>
      <c r="V6470" s="37"/>
      <c r="W6470" s="37"/>
      <c r="Z6470" s="29"/>
      <c r="AA6470" s="29"/>
      <c r="AB6470" s="29"/>
      <c r="AG6470" s="40"/>
      <c r="AH6470" s="40"/>
      <c r="AN6470" s="29"/>
      <c r="AO6470" s="29"/>
    </row>
    <row r="6471" spans="5:41" x14ac:dyDescent="0.3">
      <c r="E6471" s="15"/>
      <c r="M6471" s="26"/>
      <c r="V6471" s="37"/>
      <c r="W6471" s="37"/>
      <c r="Z6471" s="29"/>
      <c r="AA6471" s="29"/>
      <c r="AB6471" s="29"/>
      <c r="AG6471" s="40"/>
      <c r="AH6471" s="40"/>
      <c r="AN6471" s="29"/>
      <c r="AO6471" s="29"/>
    </row>
    <row r="6472" spans="5:41" x14ac:dyDescent="0.3">
      <c r="E6472" s="15"/>
      <c r="M6472" s="26"/>
      <c r="V6472" s="37"/>
      <c r="W6472" s="37"/>
      <c r="Z6472" s="29"/>
      <c r="AA6472" s="29"/>
      <c r="AB6472" s="29"/>
      <c r="AG6472" s="40"/>
      <c r="AH6472" s="40"/>
      <c r="AN6472" s="29"/>
      <c r="AO6472" s="29"/>
    </row>
    <row r="6473" spans="5:41" x14ac:dyDescent="0.3">
      <c r="E6473" s="15"/>
      <c r="M6473" s="26"/>
      <c r="V6473" s="37"/>
      <c r="W6473" s="37"/>
      <c r="Z6473" s="29"/>
      <c r="AA6473" s="29"/>
      <c r="AB6473" s="29"/>
      <c r="AG6473" s="40"/>
      <c r="AH6473" s="40"/>
      <c r="AN6473" s="29"/>
      <c r="AO6473" s="29"/>
    </row>
    <row r="6474" spans="5:41" x14ac:dyDescent="0.3">
      <c r="E6474" s="15"/>
      <c r="M6474" s="26"/>
      <c r="V6474" s="37"/>
      <c r="W6474" s="37"/>
      <c r="Z6474" s="29"/>
      <c r="AA6474" s="29"/>
      <c r="AB6474" s="29"/>
      <c r="AG6474" s="40"/>
      <c r="AH6474" s="40"/>
      <c r="AN6474" s="29"/>
      <c r="AO6474" s="29"/>
    </row>
    <row r="6475" spans="5:41" x14ac:dyDescent="0.3">
      <c r="E6475" s="15"/>
      <c r="M6475" s="26"/>
      <c r="V6475" s="37"/>
      <c r="W6475" s="37"/>
      <c r="Z6475" s="29"/>
      <c r="AA6475" s="29"/>
      <c r="AB6475" s="29"/>
      <c r="AG6475" s="40"/>
      <c r="AH6475" s="40"/>
      <c r="AN6475" s="29"/>
      <c r="AO6475" s="29"/>
    </row>
    <row r="6476" spans="5:41" x14ac:dyDescent="0.3">
      <c r="E6476" s="15"/>
      <c r="M6476" s="26"/>
      <c r="V6476" s="37"/>
      <c r="W6476" s="37"/>
      <c r="Z6476" s="29"/>
      <c r="AA6476" s="29"/>
      <c r="AB6476" s="29"/>
      <c r="AG6476" s="40"/>
      <c r="AH6476" s="40"/>
      <c r="AN6476" s="29"/>
      <c r="AO6476" s="29"/>
    </row>
    <row r="6477" spans="5:41" x14ac:dyDescent="0.3">
      <c r="E6477" s="15"/>
      <c r="M6477" s="26"/>
      <c r="V6477" s="37"/>
      <c r="W6477" s="37"/>
      <c r="Z6477" s="29"/>
      <c r="AA6477" s="29"/>
      <c r="AB6477" s="29"/>
      <c r="AG6477" s="40"/>
      <c r="AH6477" s="40"/>
      <c r="AN6477" s="29"/>
      <c r="AO6477" s="29"/>
    </row>
    <row r="6478" spans="5:41" x14ac:dyDescent="0.3">
      <c r="E6478" s="15"/>
      <c r="M6478" s="26"/>
      <c r="V6478" s="37"/>
      <c r="W6478" s="37"/>
      <c r="Z6478" s="29"/>
      <c r="AA6478" s="29"/>
      <c r="AB6478" s="29"/>
      <c r="AG6478" s="40"/>
      <c r="AH6478" s="40"/>
      <c r="AN6478" s="29"/>
      <c r="AO6478" s="29"/>
    </row>
    <row r="6479" spans="5:41" x14ac:dyDescent="0.3">
      <c r="E6479" s="15"/>
      <c r="M6479" s="26"/>
      <c r="V6479" s="37"/>
      <c r="W6479" s="37"/>
      <c r="Z6479" s="29"/>
      <c r="AA6479" s="29"/>
      <c r="AB6479" s="29"/>
      <c r="AG6479" s="40"/>
      <c r="AH6479" s="40"/>
      <c r="AN6479" s="29"/>
      <c r="AO6479" s="29"/>
    </row>
    <row r="6480" spans="5:41" x14ac:dyDescent="0.3">
      <c r="E6480" s="15"/>
      <c r="M6480" s="26"/>
      <c r="V6480" s="37"/>
      <c r="W6480" s="37"/>
      <c r="Z6480" s="29"/>
      <c r="AA6480" s="29"/>
      <c r="AB6480" s="29"/>
      <c r="AG6480" s="40"/>
      <c r="AH6480" s="40"/>
      <c r="AN6480" s="29"/>
      <c r="AO6480" s="29"/>
    </row>
    <row r="6481" spans="5:41" x14ac:dyDescent="0.3">
      <c r="E6481" s="15"/>
      <c r="M6481" s="26"/>
      <c r="V6481" s="37"/>
      <c r="W6481" s="37"/>
      <c r="Z6481" s="29"/>
      <c r="AA6481" s="29"/>
      <c r="AB6481" s="29"/>
      <c r="AG6481" s="40"/>
      <c r="AH6481" s="40"/>
      <c r="AN6481" s="29"/>
      <c r="AO6481" s="29"/>
    </row>
    <row r="6482" spans="5:41" x14ac:dyDescent="0.3">
      <c r="E6482" s="15"/>
      <c r="M6482" s="26"/>
      <c r="V6482" s="37"/>
      <c r="W6482" s="37"/>
      <c r="Z6482" s="29"/>
      <c r="AA6482" s="29"/>
      <c r="AB6482" s="29"/>
      <c r="AG6482" s="40"/>
      <c r="AH6482" s="40"/>
      <c r="AN6482" s="29"/>
      <c r="AO6482" s="29"/>
    </row>
    <row r="6483" spans="5:41" x14ac:dyDescent="0.3">
      <c r="E6483" s="15"/>
      <c r="M6483" s="26"/>
      <c r="V6483" s="37"/>
      <c r="W6483" s="37"/>
      <c r="Z6483" s="29"/>
      <c r="AA6483" s="29"/>
      <c r="AB6483" s="29"/>
      <c r="AG6483" s="40"/>
      <c r="AH6483" s="40"/>
      <c r="AN6483" s="29"/>
      <c r="AO6483" s="29"/>
    </row>
    <row r="6484" spans="5:41" x14ac:dyDescent="0.3">
      <c r="E6484" s="15"/>
      <c r="M6484" s="26"/>
      <c r="V6484" s="37"/>
      <c r="W6484" s="37"/>
      <c r="Z6484" s="29"/>
      <c r="AA6484" s="29"/>
      <c r="AB6484" s="29"/>
      <c r="AG6484" s="40"/>
      <c r="AH6484" s="40"/>
      <c r="AN6484" s="29"/>
      <c r="AO6484" s="29"/>
    </row>
    <row r="6485" spans="5:41" x14ac:dyDescent="0.3">
      <c r="E6485" s="15"/>
      <c r="M6485" s="26"/>
      <c r="V6485" s="37"/>
      <c r="W6485" s="37"/>
      <c r="Z6485" s="29"/>
      <c r="AA6485" s="29"/>
      <c r="AB6485" s="29"/>
      <c r="AG6485" s="40"/>
      <c r="AH6485" s="40"/>
      <c r="AN6485" s="29"/>
      <c r="AO6485" s="29"/>
    </row>
    <row r="6486" spans="5:41" x14ac:dyDescent="0.3">
      <c r="E6486" s="15"/>
      <c r="M6486" s="26"/>
      <c r="V6486" s="37"/>
      <c r="W6486" s="37"/>
      <c r="Z6486" s="29"/>
      <c r="AA6486" s="29"/>
      <c r="AB6486" s="29"/>
      <c r="AG6486" s="40"/>
      <c r="AH6486" s="40"/>
      <c r="AN6486" s="29"/>
      <c r="AO6486" s="29"/>
    </row>
    <row r="6487" spans="5:41" x14ac:dyDescent="0.3">
      <c r="E6487" s="15"/>
      <c r="M6487" s="26"/>
      <c r="V6487" s="37"/>
      <c r="W6487" s="37"/>
      <c r="Z6487" s="29"/>
      <c r="AA6487" s="29"/>
      <c r="AB6487" s="29"/>
      <c r="AG6487" s="40"/>
      <c r="AH6487" s="40"/>
      <c r="AN6487" s="29"/>
      <c r="AO6487" s="29"/>
    </row>
    <row r="6488" spans="5:41" x14ac:dyDescent="0.3">
      <c r="E6488" s="15"/>
      <c r="M6488" s="26"/>
      <c r="V6488" s="37"/>
      <c r="W6488" s="37"/>
      <c r="Z6488" s="29"/>
      <c r="AA6488" s="29"/>
      <c r="AB6488" s="29"/>
      <c r="AG6488" s="40"/>
      <c r="AH6488" s="40"/>
      <c r="AN6488" s="29"/>
      <c r="AO6488" s="29"/>
    </row>
    <row r="6489" spans="5:41" x14ac:dyDescent="0.3">
      <c r="E6489" s="15"/>
      <c r="M6489" s="26"/>
      <c r="V6489" s="37"/>
      <c r="W6489" s="37"/>
      <c r="Z6489" s="29"/>
      <c r="AA6489" s="29"/>
      <c r="AB6489" s="29"/>
      <c r="AG6489" s="40"/>
      <c r="AH6489" s="40"/>
      <c r="AN6489" s="29"/>
      <c r="AO6489" s="29"/>
    </row>
    <row r="6490" spans="5:41" x14ac:dyDescent="0.3">
      <c r="E6490" s="15"/>
      <c r="M6490" s="26"/>
      <c r="V6490" s="37"/>
      <c r="W6490" s="37"/>
      <c r="Z6490" s="29"/>
      <c r="AA6490" s="29"/>
      <c r="AB6490" s="29"/>
      <c r="AG6490" s="40"/>
      <c r="AH6490" s="40"/>
      <c r="AN6490" s="29"/>
      <c r="AO6490" s="29"/>
    </row>
    <row r="6491" spans="5:41" x14ac:dyDescent="0.3">
      <c r="E6491" s="15"/>
      <c r="M6491" s="26"/>
      <c r="V6491" s="37"/>
      <c r="W6491" s="37"/>
      <c r="Z6491" s="29"/>
      <c r="AA6491" s="29"/>
      <c r="AB6491" s="29"/>
      <c r="AG6491" s="40"/>
      <c r="AH6491" s="40"/>
      <c r="AN6491" s="29"/>
      <c r="AO6491" s="29"/>
    </row>
    <row r="6492" spans="5:41" x14ac:dyDescent="0.3">
      <c r="E6492" s="15"/>
      <c r="M6492" s="26"/>
      <c r="V6492" s="37"/>
      <c r="W6492" s="37"/>
      <c r="Z6492" s="29"/>
      <c r="AA6492" s="29"/>
      <c r="AB6492" s="29"/>
      <c r="AG6492" s="40"/>
      <c r="AH6492" s="40"/>
      <c r="AN6492" s="29"/>
      <c r="AO6492" s="29"/>
    </row>
    <row r="6493" spans="5:41" x14ac:dyDescent="0.3">
      <c r="E6493" s="15"/>
      <c r="M6493" s="26"/>
      <c r="V6493" s="37"/>
      <c r="W6493" s="37"/>
      <c r="Z6493" s="29"/>
      <c r="AA6493" s="29"/>
      <c r="AB6493" s="29"/>
      <c r="AG6493" s="40"/>
      <c r="AH6493" s="40"/>
      <c r="AN6493" s="29"/>
      <c r="AO6493" s="29"/>
    </row>
    <row r="6494" spans="5:41" x14ac:dyDescent="0.3">
      <c r="E6494" s="15"/>
      <c r="M6494" s="26"/>
      <c r="V6494" s="37"/>
      <c r="W6494" s="37"/>
      <c r="Z6494" s="29"/>
      <c r="AA6494" s="29"/>
      <c r="AB6494" s="29"/>
      <c r="AG6494" s="40"/>
      <c r="AH6494" s="40"/>
      <c r="AN6494" s="29"/>
      <c r="AO6494" s="29"/>
    </row>
    <row r="6495" spans="5:41" x14ac:dyDescent="0.3">
      <c r="E6495" s="15"/>
      <c r="M6495" s="26"/>
      <c r="V6495" s="37"/>
      <c r="W6495" s="37"/>
      <c r="Z6495" s="29"/>
      <c r="AA6495" s="29"/>
      <c r="AB6495" s="29"/>
      <c r="AG6495" s="40"/>
      <c r="AH6495" s="40"/>
      <c r="AN6495" s="29"/>
      <c r="AO6495" s="29"/>
    </row>
    <row r="6496" spans="5:41" x14ac:dyDescent="0.3">
      <c r="E6496" s="15"/>
      <c r="M6496" s="26"/>
      <c r="V6496" s="37"/>
      <c r="W6496" s="37"/>
      <c r="Z6496" s="29"/>
      <c r="AA6496" s="29"/>
      <c r="AB6496" s="29"/>
      <c r="AG6496" s="40"/>
      <c r="AH6496" s="40"/>
      <c r="AN6496" s="29"/>
      <c r="AO6496" s="29"/>
    </row>
    <row r="6497" spans="5:41" x14ac:dyDescent="0.3">
      <c r="E6497" s="15"/>
      <c r="M6497" s="26"/>
      <c r="V6497" s="37"/>
      <c r="W6497" s="37"/>
      <c r="Z6497" s="29"/>
      <c r="AA6497" s="29"/>
      <c r="AB6497" s="29"/>
      <c r="AG6497" s="40"/>
      <c r="AH6497" s="40"/>
      <c r="AN6497" s="29"/>
      <c r="AO6497" s="29"/>
    </row>
    <row r="6498" spans="5:41" x14ac:dyDescent="0.3">
      <c r="E6498" s="15"/>
      <c r="M6498" s="26"/>
      <c r="V6498" s="37"/>
      <c r="W6498" s="37"/>
      <c r="Z6498" s="29"/>
      <c r="AA6498" s="29"/>
      <c r="AB6498" s="29"/>
      <c r="AG6498" s="40"/>
      <c r="AH6498" s="40"/>
      <c r="AN6498" s="29"/>
      <c r="AO6498" s="29"/>
    </row>
    <row r="6499" spans="5:41" x14ac:dyDescent="0.3">
      <c r="E6499" s="15"/>
      <c r="M6499" s="26"/>
      <c r="V6499" s="37"/>
      <c r="W6499" s="37"/>
      <c r="Z6499" s="29"/>
      <c r="AA6499" s="29"/>
      <c r="AB6499" s="29"/>
      <c r="AG6499" s="40"/>
      <c r="AH6499" s="40"/>
      <c r="AN6499" s="29"/>
      <c r="AO6499" s="29"/>
    </row>
    <row r="6500" spans="5:41" x14ac:dyDescent="0.3">
      <c r="E6500" s="15"/>
      <c r="M6500" s="26"/>
      <c r="V6500" s="37"/>
      <c r="W6500" s="37"/>
      <c r="Z6500" s="29"/>
      <c r="AA6500" s="29"/>
      <c r="AB6500" s="29"/>
      <c r="AG6500" s="40"/>
      <c r="AH6500" s="40"/>
      <c r="AN6500" s="29"/>
      <c r="AO6500" s="29"/>
    </row>
    <row r="6501" spans="5:41" x14ac:dyDescent="0.3">
      <c r="E6501" s="15"/>
      <c r="M6501" s="26"/>
      <c r="V6501" s="37"/>
      <c r="W6501" s="37"/>
      <c r="Z6501" s="29"/>
      <c r="AA6501" s="29"/>
      <c r="AB6501" s="29"/>
      <c r="AG6501" s="40"/>
      <c r="AH6501" s="40"/>
      <c r="AN6501" s="29"/>
      <c r="AO6501" s="29"/>
    </row>
    <row r="6502" spans="5:41" x14ac:dyDescent="0.3">
      <c r="E6502" s="15"/>
      <c r="M6502" s="26"/>
      <c r="V6502" s="37"/>
      <c r="W6502" s="37"/>
      <c r="Z6502" s="29"/>
      <c r="AA6502" s="29"/>
      <c r="AB6502" s="29"/>
      <c r="AG6502" s="40"/>
      <c r="AH6502" s="40"/>
      <c r="AN6502" s="29"/>
      <c r="AO6502" s="29"/>
    </row>
    <row r="6503" spans="5:41" x14ac:dyDescent="0.3">
      <c r="E6503" s="15"/>
      <c r="M6503" s="26"/>
      <c r="V6503" s="37"/>
      <c r="W6503" s="37"/>
      <c r="Z6503" s="29"/>
      <c r="AA6503" s="29"/>
      <c r="AB6503" s="29"/>
      <c r="AG6503" s="40"/>
      <c r="AH6503" s="40"/>
      <c r="AN6503" s="29"/>
      <c r="AO6503" s="29"/>
    </row>
    <row r="6504" spans="5:41" x14ac:dyDescent="0.3">
      <c r="E6504" s="15"/>
      <c r="M6504" s="26"/>
      <c r="V6504" s="37"/>
      <c r="W6504" s="37"/>
      <c r="Z6504" s="29"/>
      <c r="AA6504" s="29"/>
      <c r="AB6504" s="29"/>
      <c r="AG6504" s="40"/>
      <c r="AH6504" s="40"/>
      <c r="AN6504" s="29"/>
      <c r="AO6504" s="29"/>
    </row>
    <row r="6505" spans="5:41" x14ac:dyDescent="0.3">
      <c r="E6505" s="15"/>
      <c r="M6505" s="26"/>
      <c r="V6505" s="37"/>
      <c r="W6505" s="37"/>
      <c r="Z6505" s="29"/>
      <c r="AA6505" s="29"/>
      <c r="AB6505" s="29"/>
      <c r="AG6505" s="40"/>
      <c r="AH6505" s="40"/>
      <c r="AN6505" s="29"/>
      <c r="AO6505" s="29"/>
    </row>
    <row r="6506" spans="5:41" x14ac:dyDescent="0.3">
      <c r="E6506" s="15"/>
      <c r="M6506" s="26"/>
      <c r="V6506" s="37"/>
      <c r="W6506" s="37"/>
      <c r="Z6506" s="29"/>
      <c r="AA6506" s="29"/>
      <c r="AB6506" s="29"/>
      <c r="AG6506" s="40"/>
      <c r="AH6506" s="40"/>
      <c r="AN6506" s="29"/>
      <c r="AO6506" s="29"/>
    </row>
    <row r="6507" spans="5:41" x14ac:dyDescent="0.3">
      <c r="E6507" s="15"/>
      <c r="M6507" s="26"/>
      <c r="V6507" s="37"/>
      <c r="W6507" s="37"/>
      <c r="Z6507" s="29"/>
      <c r="AA6507" s="29"/>
      <c r="AB6507" s="29"/>
      <c r="AG6507" s="40"/>
      <c r="AH6507" s="40"/>
      <c r="AN6507" s="29"/>
      <c r="AO6507" s="29"/>
    </row>
    <row r="6508" spans="5:41" x14ac:dyDescent="0.3">
      <c r="E6508" s="15"/>
      <c r="M6508" s="26"/>
      <c r="V6508" s="37"/>
      <c r="W6508" s="37"/>
      <c r="Z6508" s="29"/>
      <c r="AA6508" s="29"/>
      <c r="AB6508" s="29"/>
      <c r="AG6508" s="40"/>
      <c r="AH6508" s="40"/>
      <c r="AN6508" s="29"/>
      <c r="AO6508" s="29"/>
    </row>
    <row r="6509" spans="5:41" x14ac:dyDescent="0.3">
      <c r="E6509" s="15"/>
      <c r="M6509" s="26"/>
      <c r="V6509" s="37"/>
      <c r="W6509" s="37"/>
      <c r="Z6509" s="29"/>
      <c r="AA6509" s="29"/>
      <c r="AB6509" s="29"/>
      <c r="AG6509" s="40"/>
      <c r="AH6509" s="40"/>
      <c r="AN6509" s="29"/>
      <c r="AO6509" s="29"/>
    </row>
    <row r="6510" spans="5:41" x14ac:dyDescent="0.3">
      <c r="E6510" s="15"/>
      <c r="M6510" s="26"/>
      <c r="V6510" s="37"/>
      <c r="W6510" s="37"/>
      <c r="Z6510" s="29"/>
      <c r="AA6510" s="29"/>
      <c r="AB6510" s="29"/>
      <c r="AG6510" s="40"/>
      <c r="AH6510" s="40"/>
      <c r="AN6510" s="29"/>
      <c r="AO6510" s="29"/>
    </row>
    <row r="6511" spans="5:41" x14ac:dyDescent="0.3">
      <c r="E6511" s="15"/>
      <c r="M6511" s="26"/>
      <c r="V6511" s="37"/>
      <c r="W6511" s="37"/>
      <c r="Z6511" s="29"/>
      <c r="AA6511" s="29"/>
      <c r="AB6511" s="29"/>
      <c r="AG6511" s="40"/>
      <c r="AH6511" s="40"/>
      <c r="AN6511" s="29"/>
      <c r="AO6511" s="29"/>
    </row>
    <row r="6512" spans="5:41" x14ac:dyDescent="0.3">
      <c r="E6512" s="15"/>
      <c r="M6512" s="26"/>
      <c r="V6512" s="37"/>
      <c r="W6512" s="37"/>
      <c r="Z6512" s="29"/>
      <c r="AA6512" s="29"/>
      <c r="AB6512" s="29"/>
      <c r="AG6512" s="40"/>
      <c r="AH6512" s="40"/>
      <c r="AN6512" s="29"/>
      <c r="AO6512" s="29"/>
    </row>
    <row r="6513" spans="5:41" x14ac:dyDescent="0.3">
      <c r="E6513" s="15"/>
      <c r="M6513" s="26"/>
      <c r="V6513" s="37"/>
      <c r="W6513" s="37"/>
      <c r="Z6513" s="29"/>
      <c r="AA6513" s="29"/>
      <c r="AB6513" s="29"/>
      <c r="AG6513" s="40"/>
      <c r="AH6513" s="40"/>
      <c r="AN6513" s="29"/>
      <c r="AO6513" s="29"/>
    </row>
    <row r="6514" spans="5:41" x14ac:dyDescent="0.3">
      <c r="E6514" s="15"/>
      <c r="M6514" s="26"/>
      <c r="V6514" s="37"/>
      <c r="W6514" s="37"/>
      <c r="Z6514" s="29"/>
      <c r="AA6514" s="29"/>
      <c r="AB6514" s="29"/>
      <c r="AG6514" s="40"/>
      <c r="AH6514" s="40"/>
      <c r="AN6514" s="29"/>
      <c r="AO6514" s="29"/>
    </row>
    <row r="6515" spans="5:41" x14ac:dyDescent="0.3">
      <c r="E6515" s="15"/>
      <c r="M6515" s="26"/>
      <c r="V6515" s="37"/>
      <c r="W6515" s="37"/>
      <c r="Z6515" s="29"/>
      <c r="AA6515" s="29"/>
      <c r="AB6515" s="29"/>
      <c r="AG6515" s="40"/>
      <c r="AH6515" s="40"/>
      <c r="AN6515" s="29"/>
      <c r="AO6515" s="29"/>
    </row>
    <row r="6516" spans="5:41" x14ac:dyDescent="0.3">
      <c r="E6516" s="15"/>
      <c r="M6516" s="26"/>
      <c r="V6516" s="37"/>
      <c r="W6516" s="37"/>
      <c r="Z6516" s="29"/>
      <c r="AA6516" s="29"/>
      <c r="AB6516" s="29"/>
      <c r="AG6516" s="40"/>
      <c r="AH6516" s="40"/>
      <c r="AN6516" s="29"/>
      <c r="AO6516" s="29"/>
    </row>
    <row r="6517" spans="5:41" x14ac:dyDescent="0.3">
      <c r="E6517" s="15"/>
      <c r="M6517" s="26"/>
      <c r="V6517" s="37"/>
      <c r="W6517" s="37"/>
      <c r="Z6517" s="29"/>
      <c r="AA6517" s="29"/>
      <c r="AB6517" s="29"/>
      <c r="AG6517" s="40"/>
      <c r="AH6517" s="40"/>
      <c r="AN6517" s="29"/>
      <c r="AO6517" s="29"/>
    </row>
    <row r="6518" spans="5:41" x14ac:dyDescent="0.3">
      <c r="E6518" s="15"/>
      <c r="M6518" s="26"/>
      <c r="V6518" s="37"/>
      <c r="W6518" s="37"/>
      <c r="Z6518" s="29"/>
      <c r="AA6518" s="29"/>
      <c r="AB6518" s="29"/>
      <c r="AG6518" s="40"/>
      <c r="AH6518" s="40"/>
      <c r="AN6518" s="29"/>
      <c r="AO6518" s="29"/>
    </row>
    <row r="6519" spans="5:41" x14ac:dyDescent="0.3">
      <c r="E6519" s="15"/>
      <c r="M6519" s="26"/>
      <c r="V6519" s="37"/>
      <c r="W6519" s="37"/>
      <c r="Z6519" s="29"/>
      <c r="AA6519" s="29"/>
      <c r="AB6519" s="29"/>
      <c r="AG6519" s="40"/>
      <c r="AH6519" s="40"/>
      <c r="AN6519" s="29"/>
      <c r="AO6519" s="29"/>
    </row>
    <row r="6520" spans="5:41" x14ac:dyDescent="0.3">
      <c r="E6520" s="15"/>
      <c r="M6520" s="26"/>
      <c r="V6520" s="37"/>
      <c r="W6520" s="37"/>
      <c r="Z6520" s="29"/>
      <c r="AA6520" s="29"/>
      <c r="AB6520" s="29"/>
      <c r="AG6520" s="40"/>
      <c r="AH6520" s="40"/>
      <c r="AN6520" s="29"/>
      <c r="AO6520" s="29"/>
    </row>
    <row r="6521" spans="5:41" x14ac:dyDescent="0.3">
      <c r="E6521" s="15"/>
      <c r="M6521" s="26"/>
      <c r="V6521" s="37"/>
      <c r="W6521" s="37"/>
      <c r="Z6521" s="29"/>
      <c r="AA6521" s="29"/>
      <c r="AB6521" s="29"/>
      <c r="AG6521" s="40"/>
      <c r="AH6521" s="40"/>
      <c r="AN6521" s="29"/>
      <c r="AO6521" s="29"/>
    </row>
    <row r="6522" spans="5:41" x14ac:dyDescent="0.3">
      <c r="E6522" s="15"/>
      <c r="M6522" s="26"/>
      <c r="V6522" s="37"/>
      <c r="W6522" s="37"/>
      <c r="Z6522" s="29"/>
      <c r="AA6522" s="29"/>
      <c r="AB6522" s="29"/>
      <c r="AG6522" s="40"/>
      <c r="AH6522" s="40"/>
      <c r="AN6522" s="29"/>
      <c r="AO6522" s="29"/>
    </row>
    <row r="6523" spans="5:41" x14ac:dyDescent="0.3">
      <c r="E6523" s="15"/>
      <c r="M6523" s="26"/>
      <c r="V6523" s="37"/>
      <c r="W6523" s="37"/>
      <c r="Z6523" s="29"/>
      <c r="AA6523" s="29"/>
      <c r="AB6523" s="29"/>
      <c r="AG6523" s="40"/>
      <c r="AH6523" s="40"/>
      <c r="AN6523" s="29"/>
      <c r="AO6523" s="29"/>
    </row>
    <row r="6524" spans="5:41" x14ac:dyDescent="0.3">
      <c r="E6524" s="15"/>
      <c r="M6524" s="26"/>
      <c r="V6524" s="37"/>
      <c r="W6524" s="37"/>
      <c r="Z6524" s="29"/>
      <c r="AA6524" s="29"/>
      <c r="AB6524" s="29"/>
      <c r="AG6524" s="40"/>
      <c r="AH6524" s="40"/>
      <c r="AN6524" s="29"/>
      <c r="AO6524" s="29"/>
    </row>
    <row r="6525" spans="5:41" x14ac:dyDescent="0.3">
      <c r="E6525" s="15"/>
      <c r="M6525" s="26"/>
      <c r="V6525" s="37"/>
      <c r="W6525" s="37"/>
      <c r="Z6525" s="29"/>
      <c r="AA6525" s="29"/>
      <c r="AB6525" s="29"/>
      <c r="AG6525" s="40"/>
      <c r="AH6525" s="40"/>
      <c r="AN6525" s="29"/>
      <c r="AO6525" s="29"/>
    </row>
    <row r="6526" spans="5:41" x14ac:dyDescent="0.3">
      <c r="E6526" s="15"/>
      <c r="M6526" s="26"/>
      <c r="V6526" s="37"/>
      <c r="W6526" s="37"/>
      <c r="Z6526" s="29"/>
      <c r="AA6526" s="29"/>
      <c r="AB6526" s="29"/>
      <c r="AG6526" s="40"/>
      <c r="AH6526" s="40"/>
      <c r="AN6526" s="29"/>
      <c r="AO6526" s="29"/>
    </row>
    <row r="6527" spans="5:41" x14ac:dyDescent="0.3">
      <c r="E6527" s="15"/>
      <c r="M6527" s="26"/>
      <c r="V6527" s="37"/>
      <c r="W6527" s="37"/>
      <c r="Z6527" s="29"/>
      <c r="AA6527" s="29"/>
      <c r="AB6527" s="29"/>
      <c r="AG6527" s="40"/>
      <c r="AH6527" s="40"/>
      <c r="AN6527" s="29"/>
      <c r="AO6527" s="29"/>
    </row>
    <row r="6528" spans="5:41" x14ac:dyDescent="0.3">
      <c r="E6528" s="15"/>
      <c r="M6528" s="26"/>
      <c r="V6528" s="37"/>
      <c r="W6528" s="37"/>
      <c r="Z6528" s="29"/>
      <c r="AA6528" s="29"/>
      <c r="AB6528" s="29"/>
      <c r="AG6528" s="40"/>
      <c r="AH6528" s="40"/>
      <c r="AN6528" s="29"/>
      <c r="AO6528" s="29"/>
    </row>
    <row r="6529" spans="5:41" x14ac:dyDescent="0.3">
      <c r="E6529" s="15"/>
      <c r="M6529" s="26"/>
      <c r="V6529" s="37"/>
      <c r="W6529" s="37"/>
      <c r="Z6529" s="29"/>
      <c r="AA6529" s="29"/>
      <c r="AB6529" s="29"/>
      <c r="AG6529" s="40"/>
      <c r="AH6529" s="40"/>
      <c r="AN6529" s="29"/>
      <c r="AO6529" s="29"/>
    </row>
    <row r="6530" spans="5:41" x14ac:dyDescent="0.3">
      <c r="E6530" s="15"/>
      <c r="M6530" s="26"/>
      <c r="V6530" s="37"/>
      <c r="W6530" s="37"/>
      <c r="Z6530" s="29"/>
      <c r="AA6530" s="29"/>
      <c r="AB6530" s="29"/>
      <c r="AG6530" s="40"/>
      <c r="AH6530" s="40"/>
      <c r="AN6530" s="29"/>
      <c r="AO6530" s="29"/>
    </row>
    <row r="6531" spans="5:41" x14ac:dyDescent="0.3">
      <c r="E6531" s="15"/>
      <c r="M6531" s="26"/>
      <c r="V6531" s="37"/>
      <c r="W6531" s="37"/>
      <c r="Z6531" s="29"/>
      <c r="AA6531" s="29"/>
      <c r="AB6531" s="29"/>
      <c r="AG6531" s="40"/>
      <c r="AH6531" s="40"/>
      <c r="AN6531" s="29"/>
      <c r="AO6531" s="29"/>
    </row>
    <row r="6532" spans="5:41" x14ac:dyDescent="0.3">
      <c r="E6532" s="15"/>
      <c r="M6532" s="26"/>
      <c r="V6532" s="37"/>
      <c r="W6532" s="37"/>
      <c r="Z6532" s="29"/>
      <c r="AA6532" s="29"/>
      <c r="AB6532" s="29"/>
      <c r="AG6532" s="40"/>
      <c r="AH6532" s="40"/>
      <c r="AN6532" s="29"/>
      <c r="AO6532" s="29"/>
    </row>
    <row r="6533" spans="5:41" x14ac:dyDescent="0.3">
      <c r="E6533" s="15"/>
      <c r="M6533" s="26"/>
      <c r="V6533" s="37"/>
      <c r="W6533" s="37"/>
      <c r="Z6533" s="29"/>
      <c r="AA6533" s="29"/>
      <c r="AB6533" s="29"/>
      <c r="AG6533" s="40"/>
      <c r="AH6533" s="40"/>
      <c r="AN6533" s="29"/>
      <c r="AO6533" s="29"/>
    </row>
    <row r="6534" spans="5:41" x14ac:dyDescent="0.3">
      <c r="E6534" s="15"/>
      <c r="M6534" s="26"/>
      <c r="V6534" s="37"/>
      <c r="W6534" s="37"/>
      <c r="Z6534" s="29"/>
      <c r="AA6534" s="29"/>
      <c r="AB6534" s="29"/>
      <c r="AG6534" s="40"/>
      <c r="AH6534" s="40"/>
      <c r="AN6534" s="29"/>
      <c r="AO6534" s="29"/>
    </row>
    <row r="6535" spans="5:41" x14ac:dyDescent="0.3">
      <c r="E6535" s="15"/>
      <c r="M6535" s="26"/>
      <c r="V6535" s="37"/>
      <c r="W6535" s="37"/>
      <c r="Z6535" s="29"/>
      <c r="AA6535" s="29"/>
      <c r="AB6535" s="29"/>
      <c r="AG6535" s="40"/>
      <c r="AH6535" s="40"/>
      <c r="AN6535" s="29"/>
      <c r="AO6535" s="29"/>
    </row>
    <row r="6536" spans="5:41" x14ac:dyDescent="0.3">
      <c r="E6536" s="15"/>
      <c r="M6536" s="26"/>
      <c r="V6536" s="37"/>
      <c r="W6536" s="37"/>
      <c r="Z6536" s="29"/>
      <c r="AA6536" s="29"/>
      <c r="AB6536" s="29"/>
      <c r="AG6536" s="40"/>
      <c r="AH6536" s="40"/>
      <c r="AN6536" s="29"/>
      <c r="AO6536" s="29"/>
    </row>
    <row r="6537" spans="5:41" x14ac:dyDescent="0.3">
      <c r="E6537" s="15"/>
      <c r="M6537" s="26"/>
      <c r="V6537" s="37"/>
      <c r="W6537" s="37"/>
      <c r="Z6537" s="29"/>
      <c r="AA6537" s="29"/>
      <c r="AB6537" s="29"/>
      <c r="AG6537" s="40"/>
      <c r="AH6537" s="40"/>
      <c r="AN6537" s="29"/>
      <c r="AO6537" s="29"/>
    </row>
    <row r="6538" spans="5:41" x14ac:dyDescent="0.3">
      <c r="E6538" s="15"/>
      <c r="M6538" s="26"/>
      <c r="V6538" s="37"/>
      <c r="W6538" s="37"/>
      <c r="Z6538" s="29"/>
      <c r="AA6538" s="29"/>
      <c r="AB6538" s="29"/>
      <c r="AG6538" s="40"/>
      <c r="AH6538" s="40"/>
      <c r="AN6538" s="29"/>
      <c r="AO6538" s="29"/>
    </row>
    <row r="6539" spans="5:41" x14ac:dyDescent="0.3">
      <c r="E6539" s="15"/>
      <c r="M6539" s="26"/>
      <c r="V6539" s="37"/>
      <c r="W6539" s="37"/>
      <c r="Z6539" s="29"/>
      <c r="AA6539" s="29"/>
      <c r="AB6539" s="29"/>
      <c r="AG6539" s="40"/>
      <c r="AH6539" s="40"/>
      <c r="AN6539" s="29"/>
      <c r="AO6539" s="29"/>
    </row>
    <row r="6540" spans="5:41" x14ac:dyDescent="0.3">
      <c r="E6540" s="15"/>
      <c r="M6540" s="26"/>
      <c r="V6540" s="37"/>
      <c r="W6540" s="37"/>
      <c r="Z6540" s="29"/>
      <c r="AA6540" s="29"/>
      <c r="AB6540" s="29"/>
      <c r="AG6540" s="40"/>
      <c r="AH6540" s="40"/>
      <c r="AN6540" s="29"/>
      <c r="AO6540" s="29"/>
    </row>
    <row r="6541" spans="5:41" x14ac:dyDescent="0.3">
      <c r="E6541" s="15"/>
      <c r="M6541" s="26"/>
      <c r="V6541" s="37"/>
      <c r="W6541" s="37"/>
      <c r="Z6541" s="29"/>
      <c r="AA6541" s="29"/>
      <c r="AB6541" s="29"/>
      <c r="AG6541" s="40"/>
      <c r="AH6541" s="40"/>
      <c r="AN6541" s="29"/>
      <c r="AO6541" s="29"/>
    </row>
    <row r="6542" spans="5:41" x14ac:dyDescent="0.3">
      <c r="E6542" s="15"/>
      <c r="M6542" s="26"/>
      <c r="V6542" s="37"/>
      <c r="W6542" s="37"/>
      <c r="Z6542" s="29"/>
      <c r="AA6542" s="29"/>
      <c r="AB6542" s="29"/>
      <c r="AG6542" s="40"/>
      <c r="AH6542" s="40"/>
      <c r="AN6542" s="29"/>
      <c r="AO6542" s="29"/>
    </row>
    <row r="6543" spans="5:41" x14ac:dyDescent="0.3">
      <c r="E6543" s="15"/>
      <c r="M6543" s="26"/>
      <c r="V6543" s="37"/>
      <c r="W6543" s="37"/>
      <c r="Z6543" s="29"/>
      <c r="AA6543" s="29"/>
      <c r="AB6543" s="29"/>
      <c r="AG6543" s="40"/>
      <c r="AH6543" s="40"/>
      <c r="AN6543" s="29"/>
      <c r="AO6543" s="29"/>
    </row>
    <row r="6544" spans="5:41" x14ac:dyDescent="0.3">
      <c r="E6544" s="15"/>
      <c r="M6544" s="26"/>
      <c r="V6544" s="37"/>
      <c r="W6544" s="37"/>
      <c r="Z6544" s="29"/>
      <c r="AA6544" s="29"/>
      <c r="AB6544" s="29"/>
      <c r="AG6544" s="40"/>
      <c r="AH6544" s="40"/>
      <c r="AN6544" s="29"/>
      <c r="AO6544" s="29"/>
    </row>
    <row r="6545" spans="5:41" x14ac:dyDescent="0.3">
      <c r="E6545" s="15"/>
      <c r="M6545" s="26"/>
      <c r="V6545" s="37"/>
      <c r="W6545" s="37"/>
      <c r="Z6545" s="29"/>
      <c r="AA6545" s="29"/>
      <c r="AB6545" s="29"/>
      <c r="AG6545" s="40"/>
      <c r="AH6545" s="40"/>
      <c r="AN6545" s="29"/>
      <c r="AO6545" s="29"/>
    </row>
    <row r="6546" spans="5:41" x14ac:dyDescent="0.3">
      <c r="E6546" s="15"/>
      <c r="M6546" s="26"/>
      <c r="V6546" s="37"/>
      <c r="W6546" s="37"/>
      <c r="Z6546" s="29"/>
      <c r="AA6546" s="29"/>
      <c r="AB6546" s="29"/>
      <c r="AG6546" s="40"/>
      <c r="AH6546" s="40"/>
      <c r="AN6546" s="29"/>
      <c r="AO6546" s="29"/>
    </row>
    <row r="6547" spans="5:41" x14ac:dyDescent="0.3">
      <c r="E6547" s="15"/>
      <c r="M6547" s="26"/>
      <c r="V6547" s="37"/>
      <c r="W6547" s="37"/>
      <c r="Z6547" s="29"/>
      <c r="AA6547" s="29"/>
      <c r="AB6547" s="29"/>
      <c r="AG6547" s="40"/>
      <c r="AH6547" s="40"/>
      <c r="AN6547" s="29"/>
      <c r="AO6547" s="29"/>
    </row>
    <row r="6548" spans="5:41" x14ac:dyDescent="0.3">
      <c r="E6548" s="15"/>
      <c r="M6548" s="26"/>
      <c r="V6548" s="37"/>
      <c r="W6548" s="37"/>
      <c r="Z6548" s="29"/>
      <c r="AA6548" s="29"/>
      <c r="AB6548" s="29"/>
      <c r="AG6548" s="40"/>
      <c r="AH6548" s="40"/>
      <c r="AN6548" s="29"/>
      <c r="AO6548" s="29"/>
    </row>
    <row r="6549" spans="5:41" x14ac:dyDescent="0.3">
      <c r="E6549" s="15"/>
      <c r="M6549" s="26"/>
      <c r="V6549" s="37"/>
      <c r="W6549" s="37"/>
      <c r="Z6549" s="29"/>
      <c r="AA6549" s="29"/>
      <c r="AB6549" s="29"/>
      <c r="AG6549" s="40"/>
      <c r="AH6549" s="40"/>
      <c r="AN6549" s="29"/>
      <c r="AO6549" s="29"/>
    </row>
    <row r="6550" spans="5:41" x14ac:dyDescent="0.3">
      <c r="E6550" s="15"/>
      <c r="M6550" s="26"/>
      <c r="V6550" s="37"/>
      <c r="W6550" s="37"/>
      <c r="Z6550" s="29"/>
      <c r="AA6550" s="29"/>
      <c r="AB6550" s="29"/>
      <c r="AG6550" s="40"/>
      <c r="AH6550" s="40"/>
      <c r="AN6550" s="29"/>
      <c r="AO6550" s="29"/>
    </row>
    <row r="6551" spans="5:41" x14ac:dyDescent="0.3">
      <c r="E6551" s="15"/>
      <c r="M6551" s="26"/>
      <c r="V6551" s="37"/>
      <c r="W6551" s="37"/>
      <c r="Z6551" s="29"/>
      <c r="AA6551" s="29"/>
      <c r="AB6551" s="29"/>
      <c r="AG6551" s="40"/>
      <c r="AH6551" s="40"/>
      <c r="AN6551" s="29"/>
      <c r="AO6551" s="29"/>
    </row>
    <row r="6552" spans="5:41" x14ac:dyDescent="0.3">
      <c r="E6552" s="15"/>
      <c r="M6552" s="26"/>
      <c r="V6552" s="37"/>
      <c r="W6552" s="37"/>
      <c r="Z6552" s="29"/>
      <c r="AA6552" s="29"/>
      <c r="AB6552" s="29"/>
      <c r="AG6552" s="40"/>
      <c r="AH6552" s="40"/>
      <c r="AN6552" s="29"/>
      <c r="AO6552" s="29"/>
    </row>
    <row r="6553" spans="5:41" x14ac:dyDescent="0.3">
      <c r="E6553" s="15"/>
      <c r="M6553" s="26"/>
      <c r="V6553" s="37"/>
      <c r="W6553" s="37"/>
      <c r="Z6553" s="29"/>
      <c r="AA6553" s="29"/>
      <c r="AB6553" s="29"/>
      <c r="AG6553" s="40"/>
      <c r="AH6553" s="40"/>
      <c r="AN6553" s="29"/>
      <c r="AO6553" s="29"/>
    </row>
    <row r="6554" spans="5:41" x14ac:dyDescent="0.3">
      <c r="E6554" s="15"/>
      <c r="M6554" s="26"/>
      <c r="V6554" s="37"/>
      <c r="W6554" s="37"/>
      <c r="Z6554" s="29"/>
      <c r="AA6554" s="29"/>
      <c r="AB6554" s="29"/>
      <c r="AG6554" s="40"/>
      <c r="AH6554" s="40"/>
      <c r="AN6554" s="29"/>
      <c r="AO6554" s="29"/>
    </row>
    <row r="6555" spans="5:41" x14ac:dyDescent="0.3">
      <c r="E6555" s="15"/>
      <c r="M6555" s="26"/>
      <c r="V6555" s="37"/>
      <c r="W6555" s="37"/>
      <c r="Z6555" s="29"/>
      <c r="AA6555" s="29"/>
      <c r="AB6555" s="29"/>
      <c r="AG6555" s="40"/>
      <c r="AH6555" s="40"/>
      <c r="AN6555" s="29"/>
      <c r="AO6555" s="29"/>
    </row>
    <row r="6556" spans="5:41" x14ac:dyDescent="0.3">
      <c r="E6556" s="15"/>
      <c r="M6556" s="26"/>
      <c r="V6556" s="37"/>
      <c r="W6556" s="37"/>
      <c r="Z6556" s="29"/>
      <c r="AA6556" s="29"/>
      <c r="AB6556" s="29"/>
      <c r="AG6556" s="40"/>
      <c r="AH6556" s="40"/>
      <c r="AN6556" s="29"/>
      <c r="AO6556" s="29"/>
    </row>
    <row r="6557" spans="5:41" x14ac:dyDescent="0.3">
      <c r="E6557" s="15"/>
      <c r="M6557" s="26"/>
      <c r="V6557" s="37"/>
      <c r="W6557" s="37"/>
      <c r="Z6557" s="29"/>
      <c r="AA6557" s="29"/>
      <c r="AB6557" s="29"/>
      <c r="AG6557" s="40"/>
      <c r="AH6557" s="40"/>
      <c r="AN6557" s="29"/>
      <c r="AO6557" s="29"/>
    </row>
    <row r="6558" spans="5:41" x14ac:dyDescent="0.3">
      <c r="E6558" s="15"/>
      <c r="M6558" s="26"/>
      <c r="V6558" s="37"/>
      <c r="W6558" s="37"/>
      <c r="Z6558" s="29"/>
      <c r="AA6558" s="29"/>
      <c r="AB6558" s="29"/>
      <c r="AG6558" s="40"/>
      <c r="AH6558" s="40"/>
      <c r="AN6558" s="29"/>
      <c r="AO6558" s="29"/>
    </row>
    <row r="6559" spans="5:41" x14ac:dyDescent="0.3">
      <c r="E6559" s="15"/>
      <c r="M6559" s="26"/>
      <c r="V6559" s="37"/>
      <c r="W6559" s="37"/>
      <c r="Z6559" s="29"/>
      <c r="AA6559" s="29"/>
      <c r="AB6559" s="29"/>
      <c r="AG6559" s="40"/>
      <c r="AH6559" s="40"/>
      <c r="AN6559" s="29"/>
      <c r="AO6559" s="29"/>
    </row>
    <row r="6560" spans="5:41" x14ac:dyDescent="0.3">
      <c r="E6560" s="15"/>
      <c r="M6560" s="26"/>
      <c r="V6560" s="37"/>
      <c r="W6560" s="37"/>
      <c r="Z6560" s="29"/>
      <c r="AA6560" s="29"/>
      <c r="AB6560" s="29"/>
      <c r="AG6560" s="40"/>
      <c r="AH6560" s="40"/>
      <c r="AN6560" s="29"/>
      <c r="AO6560" s="29"/>
    </row>
    <row r="6561" spans="5:41" x14ac:dyDescent="0.3">
      <c r="E6561" s="15"/>
      <c r="M6561" s="26"/>
      <c r="V6561" s="37"/>
      <c r="W6561" s="37"/>
      <c r="Z6561" s="29"/>
      <c r="AA6561" s="29"/>
      <c r="AB6561" s="29"/>
      <c r="AG6561" s="40"/>
      <c r="AH6561" s="40"/>
      <c r="AN6561" s="29"/>
      <c r="AO6561" s="29"/>
    </row>
    <row r="6562" spans="5:41" x14ac:dyDescent="0.3">
      <c r="E6562" s="15"/>
      <c r="M6562" s="26"/>
      <c r="V6562" s="37"/>
      <c r="W6562" s="37"/>
      <c r="Z6562" s="29"/>
      <c r="AA6562" s="29"/>
      <c r="AB6562" s="29"/>
      <c r="AG6562" s="40"/>
      <c r="AH6562" s="40"/>
      <c r="AN6562" s="29"/>
      <c r="AO6562" s="29"/>
    </row>
    <row r="6563" spans="5:41" x14ac:dyDescent="0.3">
      <c r="E6563" s="15"/>
      <c r="M6563" s="26"/>
      <c r="V6563" s="37"/>
      <c r="W6563" s="37"/>
      <c r="Z6563" s="29"/>
      <c r="AA6563" s="29"/>
      <c r="AB6563" s="29"/>
      <c r="AG6563" s="40"/>
      <c r="AH6563" s="40"/>
      <c r="AN6563" s="29"/>
      <c r="AO6563" s="29"/>
    </row>
    <row r="6564" spans="5:41" x14ac:dyDescent="0.3">
      <c r="E6564" s="15"/>
      <c r="M6564" s="26"/>
      <c r="V6564" s="37"/>
      <c r="W6564" s="37"/>
      <c r="Z6564" s="29"/>
      <c r="AA6564" s="29"/>
      <c r="AB6564" s="29"/>
      <c r="AG6564" s="40"/>
      <c r="AH6564" s="40"/>
      <c r="AN6564" s="29"/>
      <c r="AO6564" s="29"/>
    </row>
    <row r="6565" spans="5:41" x14ac:dyDescent="0.3">
      <c r="E6565" s="15"/>
      <c r="M6565" s="26"/>
      <c r="V6565" s="37"/>
      <c r="W6565" s="37"/>
      <c r="Z6565" s="29"/>
      <c r="AA6565" s="29"/>
      <c r="AB6565" s="29"/>
      <c r="AG6565" s="40"/>
      <c r="AH6565" s="40"/>
      <c r="AN6565" s="29"/>
      <c r="AO6565" s="29"/>
    </row>
    <row r="6566" spans="5:41" x14ac:dyDescent="0.3">
      <c r="E6566" s="15"/>
      <c r="M6566" s="26"/>
      <c r="V6566" s="37"/>
      <c r="W6566" s="37"/>
      <c r="Z6566" s="29"/>
      <c r="AA6566" s="29"/>
      <c r="AB6566" s="29"/>
      <c r="AG6566" s="40"/>
      <c r="AH6566" s="40"/>
      <c r="AN6566" s="29"/>
      <c r="AO6566" s="29"/>
    </row>
    <row r="6567" spans="5:41" x14ac:dyDescent="0.3">
      <c r="E6567" s="15"/>
      <c r="M6567" s="26"/>
      <c r="V6567" s="37"/>
      <c r="W6567" s="37"/>
      <c r="Z6567" s="29"/>
      <c r="AA6567" s="29"/>
      <c r="AB6567" s="29"/>
      <c r="AG6567" s="40"/>
      <c r="AH6567" s="40"/>
      <c r="AN6567" s="29"/>
      <c r="AO6567" s="29"/>
    </row>
    <row r="6568" spans="5:41" x14ac:dyDescent="0.3">
      <c r="E6568" s="15"/>
      <c r="M6568" s="26"/>
      <c r="V6568" s="37"/>
      <c r="W6568" s="37"/>
      <c r="Z6568" s="29"/>
      <c r="AA6568" s="29"/>
      <c r="AB6568" s="29"/>
      <c r="AG6568" s="40"/>
      <c r="AH6568" s="40"/>
      <c r="AN6568" s="29"/>
      <c r="AO6568" s="29"/>
    </row>
    <row r="6569" spans="5:41" x14ac:dyDescent="0.3">
      <c r="E6569" s="15"/>
      <c r="M6569" s="26"/>
      <c r="V6569" s="37"/>
      <c r="W6569" s="37"/>
      <c r="Z6569" s="29"/>
      <c r="AA6569" s="29"/>
      <c r="AB6569" s="29"/>
      <c r="AG6569" s="40"/>
      <c r="AH6569" s="40"/>
      <c r="AN6569" s="29"/>
      <c r="AO6569" s="29"/>
    </row>
    <row r="6570" spans="5:41" x14ac:dyDescent="0.3">
      <c r="E6570" s="15"/>
      <c r="M6570" s="26"/>
      <c r="V6570" s="37"/>
      <c r="W6570" s="37"/>
      <c r="Z6570" s="29"/>
      <c r="AA6570" s="29"/>
      <c r="AB6570" s="29"/>
      <c r="AG6570" s="40"/>
      <c r="AH6570" s="40"/>
      <c r="AN6570" s="29"/>
      <c r="AO6570" s="29"/>
    </row>
    <row r="6571" spans="5:41" x14ac:dyDescent="0.3">
      <c r="E6571" s="15"/>
      <c r="M6571" s="26"/>
      <c r="V6571" s="37"/>
      <c r="W6571" s="37"/>
      <c r="Z6571" s="29"/>
      <c r="AA6571" s="29"/>
      <c r="AB6571" s="29"/>
      <c r="AG6571" s="40"/>
      <c r="AH6571" s="40"/>
      <c r="AN6571" s="29"/>
      <c r="AO6571" s="29"/>
    </row>
    <row r="6572" spans="5:41" x14ac:dyDescent="0.3">
      <c r="E6572" s="15"/>
      <c r="M6572" s="26"/>
      <c r="V6572" s="37"/>
      <c r="W6572" s="37"/>
      <c r="Z6572" s="29"/>
      <c r="AA6572" s="29"/>
      <c r="AB6572" s="29"/>
      <c r="AG6572" s="40"/>
      <c r="AH6572" s="40"/>
      <c r="AN6572" s="29"/>
      <c r="AO6572" s="29"/>
    </row>
    <row r="6573" spans="5:41" x14ac:dyDescent="0.3">
      <c r="E6573" s="15"/>
      <c r="M6573" s="26"/>
      <c r="V6573" s="37"/>
      <c r="W6573" s="37"/>
      <c r="Z6573" s="29"/>
      <c r="AA6573" s="29"/>
      <c r="AB6573" s="29"/>
      <c r="AG6573" s="40"/>
      <c r="AH6573" s="40"/>
      <c r="AN6573" s="29"/>
      <c r="AO6573" s="29"/>
    </row>
    <row r="6574" spans="5:41" x14ac:dyDescent="0.3">
      <c r="E6574" s="15"/>
      <c r="M6574" s="26"/>
      <c r="V6574" s="37"/>
      <c r="W6574" s="37"/>
      <c r="Z6574" s="29"/>
      <c r="AA6574" s="29"/>
      <c r="AB6574" s="29"/>
      <c r="AG6574" s="40"/>
      <c r="AH6574" s="40"/>
      <c r="AN6574" s="29"/>
      <c r="AO6574" s="29"/>
    </row>
    <row r="6575" spans="5:41" x14ac:dyDescent="0.3">
      <c r="E6575" s="15"/>
      <c r="M6575" s="26"/>
      <c r="V6575" s="37"/>
      <c r="W6575" s="37"/>
      <c r="Z6575" s="29"/>
      <c r="AA6575" s="29"/>
      <c r="AB6575" s="29"/>
      <c r="AG6575" s="40"/>
      <c r="AH6575" s="40"/>
      <c r="AN6575" s="29"/>
      <c r="AO6575" s="29"/>
    </row>
    <row r="6576" spans="5:41" x14ac:dyDescent="0.3">
      <c r="E6576" s="15"/>
      <c r="M6576" s="26"/>
      <c r="V6576" s="37"/>
      <c r="W6576" s="37"/>
      <c r="Z6576" s="29"/>
      <c r="AA6576" s="29"/>
      <c r="AB6576" s="29"/>
      <c r="AG6576" s="40"/>
      <c r="AH6576" s="40"/>
      <c r="AN6576" s="29"/>
      <c r="AO6576" s="29"/>
    </row>
    <row r="6577" spans="5:41" x14ac:dyDescent="0.3">
      <c r="E6577" s="15"/>
      <c r="M6577" s="26"/>
      <c r="V6577" s="37"/>
      <c r="W6577" s="37"/>
      <c r="Z6577" s="29"/>
      <c r="AA6577" s="29"/>
      <c r="AB6577" s="29"/>
      <c r="AG6577" s="40"/>
      <c r="AH6577" s="40"/>
      <c r="AN6577" s="29"/>
      <c r="AO6577" s="29"/>
    </row>
    <row r="6578" spans="5:41" x14ac:dyDescent="0.3">
      <c r="E6578" s="15"/>
      <c r="M6578" s="26"/>
      <c r="V6578" s="37"/>
      <c r="W6578" s="37"/>
      <c r="Z6578" s="29"/>
      <c r="AA6578" s="29"/>
      <c r="AB6578" s="29"/>
      <c r="AG6578" s="40"/>
      <c r="AH6578" s="40"/>
      <c r="AN6578" s="29"/>
      <c r="AO6578" s="29"/>
    </row>
    <row r="6579" spans="5:41" x14ac:dyDescent="0.3">
      <c r="E6579" s="15"/>
      <c r="M6579" s="26"/>
      <c r="V6579" s="37"/>
      <c r="W6579" s="37"/>
      <c r="Z6579" s="29"/>
      <c r="AA6579" s="29"/>
      <c r="AB6579" s="29"/>
      <c r="AG6579" s="40"/>
      <c r="AH6579" s="40"/>
      <c r="AN6579" s="29"/>
      <c r="AO6579" s="29"/>
    </row>
    <row r="6580" spans="5:41" x14ac:dyDescent="0.3">
      <c r="E6580" s="15"/>
      <c r="M6580" s="26"/>
      <c r="V6580" s="37"/>
      <c r="W6580" s="37"/>
      <c r="Z6580" s="29"/>
      <c r="AA6580" s="29"/>
      <c r="AB6580" s="29"/>
      <c r="AG6580" s="40"/>
      <c r="AH6580" s="40"/>
      <c r="AN6580" s="29"/>
      <c r="AO6580" s="29"/>
    </row>
    <row r="6581" spans="5:41" x14ac:dyDescent="0.3">
      <c r="E6581" s="15"/>
      <c r="M6581" s="26"/>
      <c r="V6581" s="37"/>
      <c r="W6581" s="37"/>
      <c r="Z6581" s="29"/>
      <c r="AA6581" s="29"/>
      <c r="AB6581" s="29"/>
      <c r="AG6581" s="40"/>
      <c r="AH6581" s="40"/>
      <c r="AN6581" s="29"/>
      <c r="AO6581" s="29"/>
    </row>
    <row r="6582" spans="5:41" x14ac:dyDescent="0.3">
      <c r="E6582" s="15"/>
      <c r="M6582" s="26"/>
      <c r="V6582" s="37"/>
      <c r="W6582" s="37"/>
      <c r="Z6582" s="29"/>
      <c r="AA6582" s="29"/>
      <c r="AB6582" s="29"/>
      <c r="AG6582" s="40"/>
      <c r="AH6582" s="40"/>
      <c r="AN6582" s="29"/>
      <c r="AO6582" s="29"/>
    </row>
    <row r="6583" spans="5:41" x14ac:dyDescent="0.3">
      <c r="E6583" s="15"/>
      <c r="M6583" s="26"/>
      <c r="V6583" s="37"/>
      <c r="W6583" s="37"/>
      <c r="Z6583" s="29"/>
      <c r="AA6583" s="29"/>
      <c r="AB6583" s="29"/>
      <c r="AG6583" s="40"/>
      <c r="AH6583" s="40"/>
      <c r="AN6583" s="29"/>
      <c r="AO6583" s="29"/>
    </row>
    <row r="6584" spans="5:41" x14ac:dyDescent="0.3">
      <c r="E6584" s="15"/>
      <c r="M6584" s="26"/>
      <c r="V6584" s="37"/>
      <c r="W6584" s="37"/>
      <c r="Z6584" s="29"/>
      <c r="AA6584" s="29"/>
      <c r="AB6584" s="29"/>
      <c r="AG6584" s="40"/>
      <c r="AH6584" s="40"/>
      <c r="AN6584" s="29"/>
      <c r="AO6584" s="29"/>
    </row>
    <row r="6585" spans="5:41" x14ac:dyDescent="0.3">
      <c r="E6585" s="15"/>
      <c r="M6585" s="26"/>
      <c r="V6585" s="37"/>
      <c r="W6585" s="37"/>
      <c r="Z6585" s="29"/>
      <c r="AA6585" s="29"/>
      <c r="AB6585" s="29"/>
      <c r="AG6585" s="40"/>
      <c r="AH6585" s="40"/>
      <c r="AN6585" s="29"/>
      <c r="AO6585" s="29"/>
    </row>
    <row r="6586" spans="5:41" x14ac:dyDescent="0.3">
      <c r="E6586" s="15"/>
      <c r="M6586" s="26"/>
      <c r="V6586" s="37"/>
      <c r="W6586" s="37"/>
      <c r="Z6586" s="29"/>
      <c r="AA6586" s="29"/>
      <c r="AB6586" s="29"/>
      <c r="AG6586" s="40"/>
      <c r="AH6586" s="40"/>
      <c r="AN6586" s="29"/>
      <c r="AO6586" s="29"/>
    </row>
    <row r="6587" spans="5:41" x14ac:dyDescent="0.3">
      <c r="E6587" s="15"/>
      <c r="M6587" s="26"/>
      <c r="V6587" s="37"/>
      <c r="W6587" s="37"/>
      <c r="Z6587" s="29"/>
      <c r="AA6587" s="29"/>
      <c r="AB6587" s="29"/>
      <c r="AG6587" s="40"/>
      <c r="AH6587" s="40"/>
      <c r="AN6587" s="29"/>
      <c r="AO6587" s="29"/>
    </row>
    <row r="6588" spans="5:41" x14ac:dyDescent="0.3">
      <c r="E6588" s="15"/>
      <c r="M6588" s="26"/>
      <c r="V6588" s="37"/>
      <c r="W6588" s="37"/>
      <c r="Z6588" s="29"/>
      <c r="AA6588" s="29"/>
      <c r="AB6588" s="29"/>
      <c r="AG6588" s="40"/>
      <c r="AH6588" s="40"/>
      <c r="AN6588" s="29"/>
      <c r="AO6588" s="29"/>
    </row>
    <row r="6589" spans="5:41" x14ac:dyDescent="0.3">
      <c r="E6589" s="15"/>
      <c r="M6589" s="26"/>
      <c r="V6589" s="37"/>
      <c r="W6589" s="37"/>
      <c r="Z6589" s="29"/>
      <c r="AA6589" s="29"/>
      <c r="AB6589" s="29"/>
      <c r="AG6589" s="40"/>
      <c r="AH6589" s="40"/>
      <c r="AN6589" s="29"/>
      <c r="AO6589" s="29"/>
    </row>
    <row r="6590" spans="5:41" x14ac:dyDescent="0.3">
      <c r="E6590" s="15"/>
      <c r="M6590" s="26"/>
      <c r="V6590" s="37"/>
      <c r="W6590" s="37"/>
      <c r="Z6590" s="29"/>
      <c r="AA6590" s="29"/>
      <c r="AB6590" s="29"/>
      <c r="AG6590" s="40"/>
      <c r="AH6590" s="40"/>
      <c r="AN6590" s="29"/>
      <c r="AO6590" s="29"/>
    </row>
    <row r="6591" spans="5:41" x14ac:dyDescent="0.3">
      <c r="E6591" s="15"/>
      <c r="M6591" s="26"/>
      <c r="V6591" s="37"/>
      <c r="W6591" s="37"/>
      <c r="Z6591" s="29"/>
      <c r="AA6591" s="29"/>
      <c r="AB6591" s="29"/>
      <c r="AG6591" s="40"/>
      <c r="AH6591" s="40"/>
      <c r="AN6591" s="29"/>
      <c r="AO6591" s="29"/>
    </row>
    <row r="6592" spans="5:41" x14ac:dyDescent="0.3">
      <c r="E6592" s="15"/>
      <c r="M6592" s="26"/>
      <c r="V6592" s="37"/>
      <c r="W6592" s="37"/>
      <c r="Z6592" s="29"/>
      <c r="AA6592" s="29"/>
      <c r="AB6592" s="29"/>
      <c r="AG6592" s="40"/>
      <c r="AH6592" s="40"/>
      <c r="AN6592" s="29"/>
      <c r="AO6592" s="29"/>
    </row>
    <row r="6593" spans="5:41" x14ac:dyDescent="0.3">
      <c r="E6593" s="15"/>
      <c r="M6593" s="26"/>
      <c r="V6593" s="37"/>
      <c r="W6593" s="37"/>
      <c r="Z6593" s="29"/>
      <c r="AA6593" s="29"/>
      <c r="AB6593" s="29"/>
      <c r="AG6593" s="40"/>
      <c r="AH6593" s="40"/>
      <c r="AN6593" s="29"/>
      <c r="AO6593" s="29"/>
    </row>
    <row r="6594" spans="5:41" x14ac:dyDescent="0.3">
      <c r="E6594" s="15"/>
      <c r="M6594" s="26"/>
      <c r="V6594" s="37"/>
      <c r="W6594" s="37"/>
      <c r="Z6594" s="29"/>
      <c r="AA6594" s="29"/>
      <c r="AB6594" s="29"/>
      <c r="AG6594" s="40"/>
      <c r="AH6594" s="40"/>
      <c r="AN6594" s="29"/>
      <c r="AO6594" s="29"/>
    </row>
    <row r="6595" spans="5:41" x14ac:dyDescent="0.3">
      <c r="E6595" s="15"/>
      <c r="M6595" s="26"/>
      <c r="V6595" s="37"/>
      <c r="W6595" s="37"/>
      <c r="Z6595" s="29"/>
      <c r="AA6595" s="29"/>
      <c r="AB6595" s="29"/>
      <c r="AG6595" s="40"/>
      <c r="AH6595" s="40"/>
      <c r="AN6595" s="29"/>
      <c r="AO6595" s="29"/>
    </row>
    <row r="6596" spans="5:41" x14ac:dyDescent="0.3">
      <c r="E6596" s="15"/>
      <c r="M6596" s="26"/>
      <c r="V6596" s="37"/>
      <c r="W6596" s="37"/>
      <c r="Z6596" s="29"/>
      <c r="AA6596" s="29"/>
      <c r="AB6596" s="29"/>
      <c r="AG6596" s="40"/>
      <c r="AH6596" s="40"/>
      <c r="AN6596" s="29"/>
      <c r="AO6596" s="29"/>
    </row>
    <row r="6597" spans="5:41" x14ac:dyDescent="0.3">
      <c r="E6597" s="15"/>
      <c r="M6597" s="26"/>
      <c r="V6597" s="37"/>
      <c r="W6597" s="37"/>
      <c r="Z6597" s="29"/>
      <c r="AA6597" s="29"/>
      <c r="AB6597" s="29"/>
      <c r="AG6597" s="40"/>
      <c r="AH6597" s="40"/>
      <c r="AN6597" s="29"/>
      <c r="AO6597" s="29"/>
    </row>
    <row r="6598" spans="5:41" x14ac:dyDescent="0.3">
      <c r="E6598" s="15"/>
      <c r="M6598" s="26"/>
      <c r="V6598" s="37"/>
      <c r="W6598" s="37"/>
      <c r="Z6598" s="29"/>
      <c r="AA6598" s="29"/>
      <c r="AB6598" s="29"/>
      <c r="AG6598" s="40"/>
      <c r="AH6598" s="40"/>
      <c r="AN6598" s="29"/>
      <c r="AO6598" s="29"/>
    </row>
    <row r="6599" spans="5:41" x14ac:dyDescent="0.3">
      <c r="E6599" s="15"/>
      <c r="M6599" s="26"/>
      <c r="V6599" s="37"/>
      <c r="W6599" s="37"/>
      <c r="Z6599" s="29"/>
      <c r="AA6599" s="29"/>
      <c r="AB6599" s="29"/>
      <c r="AG6599" s="40"/>
      <c r="AH6599" s="40"/>
      <c r="AN6599" s="29"/>
      <c r="AO6599" s="29"/>
    </row>
    <row r="6600" spans="5:41" x14ac:dyDescent="0.3">
      <c r="E6600" s="15"/>
      <c r="M6600" s="26"/>
      <c r="V6600" s="37"/>
      <c r="W6600" s="37"/>
      <c r="Z6600" s="29"/>
      <c r="AA6600" s="29"/>
      <c r="AB6600" s="29"/>
      <c r="AG6600" s="40"/>
      <c r="AH6600" s="40"/>
      <c r="AN6600" s="29"/>
      <c r="AO6600" s="29"/>
    </row>
    <row r="6601" spans="5:41" x14ac:dyDescent="0.3">
      <c r="E6601" s="15"/>
      <c r="M6601" s="26"/>
      <c r="V6601" s="37"/>
      <c r="W6601" s="37"/>
      <c r="Z6601" s="29"/>
      <c r="AA6601" s="29"/>
      <c r="AB6601" s="29"/>
      <c r="AG6601" s="40"/>
      <c r="AH6601" s="40"/>
      <c r="AN6601" s="29"/>
      <c r="AO6601" s="29"/>
    </row>
    <row r="6602" spans="5:41" x14ac:dyDescent="0.3">
      <c r="E6602" s="15"/>
      <c r="M6602" s="26"/>
      <c r="V6602" s="37"/>
      <c r="W6602" s="37"/>
      <c r="Z6602" s="29"/>
      <c r="AA6602" s="29"/>
      <c r="AB6602" s="29"/>
      <c r="AG6602" s="40"/>
      <c r="AH6602" s="40"/>
      <c r="AN6602" s="29"/>
      <c r="AO6602" s="29"/>
    </row>
    <row r="6603" spans="5:41" x14ac:dyDescent="0.3">
      <c r="E6603" s="15"/>
      <c r="M6603" s="26"/>
      <c r="V6603" s="37"/>
      <c r="W6603" s="37"/>
      <c r="Z6603" s="29"/>
      <c r="AA6603" s="29"/>
      <c r="AB6603" s="29"/>
      <c r="AG6603" s="40"/>
      <c r="AH6603" s="40"/>
      <c r="AN6603" s="29"/>
      <c r="AO6603" s="29"/>
    </row>
    <row r="6604" spans="5:41" x14ac:dyDescent="0.3">
      <c r="E6604" s="15"/>
      <c r="M6604" s="26"/>
      <c r="V6604" s="37"/>
      <c r="W6604" s="37"/>
      <c r="Z6604" s="29"/>
      <c r="AA6604" s="29"/>
      <c r="AB6604" s="29"/>
      <c r="AG6604" s="40"/>
      <c r="AH6604" s="40"/>
      <c r="AN6604" s="29"/>
      <c r="AO6604" s="29"/>
    </row>
    <row r="6605" spans="5:41" x14ac:dyDescent="0.3">
      <c r="E6605" s="15"/>
      <c r="M6605" s="26"/>
      <c r="V6605" s="37"/>
      <c r="W6605" s="37"/>
      <c r="Z6605" s="29"/>
      <c r="AA6605" s="29"/>
      <c r="AB6605" s="29"/>
      <c r="AG6605" s="40"/>
      <c r="AH6605" s="40"/>
      <c r="AN6605" s="29"/>
      <c r="AO6605" s="29"/>
    </row>
    <row r="6606" spans="5:41" x14ac:dyDescent="0.3">
      <c r="E6606" s="15"/>
      <c r="M6606" s="26"/>
      <c r="V6606" s="37"/>
      <c r="W6606" s="37"/>
      <c r="Z6606" s="29"/>
      <c r="AA6606" s="29"/>
      <c r="AB6606" s="29"/>
      <c r="AG6606" s="40"/>
      <c r="AH6606" s="40"/>
      <c r="AN6606" s="29"/>
      <c r="AO6606" s="29"/>
    </row>
    <row r="6607" spans="5:41" x14ac:dyDescent="0.3">
      <c r="E6607" s="15"/>
      <c r="M6607" s="26"/>
      <c r="V6607" s="37"/>
      <c r="W6607" s="37"/>
      <c r="Z6607" s="29"/>
      <c r="AA6607" s="29"/>
      <c r="AB6607" s="29"/>
      <c r="AG6607" s="40"/>
      <c r="AH6607" s="40"/>
      <c r="AN6607" s="29"/>
      <c r="AO6607" s="29"/>
    </row>
    <row r="6608" spans="5:41" x14ac:dyDescent="0.3">
      <c r="E6608" s="15"/>
      <c r="M6608" s="26"/>
      <c r="V6608" s="37"/>
      <c r="W6608" s="37"/>
      <c r="Z6608" s="29"/>
      <c r="AA6608" s="29"/>
      <c r="AB6608" s="29"/>
      <c r="AG6608" s="40"/>
      <c r="AH6608" s="40"/>
      <c r="AN6608" s="29"/>
      <c r="AO6608" s="29"/>
    </row>
    <row r="6609" spans="5:41" x14ac:dyDescent="0.3">
      <c r="E6609" s="15"/>
      <c r="M6609" s="26"/>
      <c r="V6609" s="37"/>
      <c r="W6609" s="37"/>
      <c r="Z6609" s="29"/>
      <c r="AA6609" s="29"/>
      <c r="AB6609" s="29"/>
      <c r="AG6609" s="40"/>
      <c r="AH6609" s="40"/>
      <c r="AN6609" s="29"/>
      <c r="AO6609" s="29"/>
    </row>
    <row r="6610" spans="5:41" x14ac:dyDescent="0.3">
      <c r="E6610" s="15"/>
      <c r="M6610" s="26"/>
      <c r="V6610" s="37"/>
      <c r="W6610" s="37"/>
      <c r="Z6610" s="29"/>
      <c r="AA6610" s="29"/>
      <c r="AB6610" s="29"/>
      <c r="AG6610" s="40"/>
      <c r="AH6610" s="40"/>
      <c r="AN6610" s="29"/>
      <c r="AO6610" s="29"/>
    </row>
    <row r="6611" spans="5:41" x14ac:dyDescent="0.3">
      <c r="E6611" s="15"/>
      <c r="M6611" s="26"/>
      <c r="V6611" s="37"/>
      <c r="W6611" s="37"/>
      <c r="Z6611" s="29"/>
      <c r="AA6611" s="29"/>
      <c r="AB6611" s="29"/>
      <c r="AG6611" s="40"/>
      <c r="AH6611" s="40"/>
      <c r="AN6611" s="29"/>
      <c r="AO6611" s="29"/>
    </row>
    <row r="6612" spans="5:41" x14ac:dyDescent="0.3">
      <c r="E6612" s="15"/>
      <c r="M6612" s="26"/>
      <c r="V6612" s="37"/>
      <c r="W6612" s="37"/>
      <c r="Z6612" s="29"/>
      <c r="AA6612" s="29"/>
      <c r="AB6612" s="29"/>
      <c r="AG6612" s="40"/>
      <c r="AH6612" s="40"/>
      <c r="AN6612" s="29"/>
      <c r="AO6612" s="29"/>
    </row>
    <row r="6613" spans="5:41" x14ac:dyDescent="0.3">
      <c r="E6613" s="15"/>
      <c r="M6613" s="26"/>
      <c r="V6613" s="37"/>
      <c r="W6613" s="37"/>
      <c r="Z6613" s="29"/>
      <c r="AA6613" s="29"/>
      <c r="AB6613" s="29"/>
      <c r="AG6613" s="40"/>
      <c r="AH6613" s="40"/>
      <c r="AN6613" s="29"/>
      <c r="AO6613" s="29"/>
    </row>
    <row r="6614" spans="5:41" x14ac:dyDescent="0.3">
      <c r="E6614" s="15"/>
      <c r="M6614" s="26"/>
      <c r="V6614" s="37"/>
      <c r="W6614" s="37"/>
      <c r="Z6614" s="29"/>
      <c r="AA6614" s="29"/>
      <c r="AB6614" s="29"/>
      <c r="AG6614" s="40"/>
      <c r="AH6614" s="40"/>
      <c r="AN6614" s="29"/>
      <c r="AO6614" s="29"/>
    </row>
    <row r="6615" spans="5:41" x14ac:dyDescent="0.3">
      <c r="E6615" s="15"/>
      <c r="M6615" s="26"/>
      <c r="V6615" s="37"/>
      <c r="W6615" s="37"/>
      <c r="Z6615" s="29"/>
      <c r="AA6615" s="29"/>
      <c r="AB6615" s="29"/>
      <c r="AG6615" s="40"/>
      <c r="AH6615" s="40"/>
      <c r="AN6615" s="29"/>
      <c r="AO6615" s="29"/>
    </row>
    <row r="6616" spans="5:41" x14ac:dyDescent="0.3">
      <c r="E6616" s="15"/>
      <c r="M6616" s="26"/>
      <c r="V6616" s="37"/>
      <c r="W6616" s="37"/>
      <c r="Z6616" s="29"/>
      <c r="AA6616" s="29"/>
      <c r="AB6616" s="29"/>
      <c r="AG6616" s="40"/>
      <c r="AH6616" s="40"/>
      <c r="AN6616" s="29"/>
      <c r="AO6616" s="29"/>
    </row>
    <row r="6617" spans="5:41" x14ac:dyDescent="0.3">
      <c r="E6617" s="15"/>
      <c r="M6617" s="26"/>
      <c r="V6617" s="37"/>
      <c r="W6617" s="37"/>
      <c r="Z6617" s="29"/>
      <c r="AA6617" s="29"/>
      <c r="AB6617" s="29"/>
      <c r="AG6617" s="40"/>
      <c r="AH6617" s="40"/>
      <c r="AN6617" s="29"/>
      <c r="AO6617" s="29"/>
    </row>
    <row r="6618" spans="5:41" x14ac:dyDescent="0.3">
      <c r="E6618" s="15"/>
      <c r="M6618" s="26"/>
      <c r="V6618" s="37"/>
      <c r="W6618" s="37"/>
      <c r="Z6618" s="29"/>
      <c r="AA6618" s="29"/>
      <c r="AB6618" s="29"/>
      <c r="AG6618" s="40"/>
      <c r="AH6618" s="40"/>
      <c r="AN6618" s="29"/>
      <c r="AO6618" s="29"/>
    </row>
    <row r="6619" spans="5:41" x14ac:dyDescent="0.3">
      <c r="E6619" s="15"/>
      <c r="M6619" s="26"/>
      <c r="V6619" s="37"/>
      <c r="W6619" s="37"/>
      <c r="Z6619" s="29"/>
      <c r="AA6619" s="29"/>
      <c r="AB6619" s="29"/>
      <c r="AG6619" s="40"/>
      <c r="AH6619" s="40"/>
      <c r="AN6619" s="29"/>
      <c r="AO6619" s="29"/>
    </row>
    <row r="6620" spans="5:41" x14ac:dyDescent="0.3">
      <c r="E6620" s="15"/>
      <c r="M6620" s="26"/>
      <c r="V6620" s="37"/>
      <c r="W6620" s="37"/>
      <c r="Z6620" s="29"/>
      <c r="AA6620" s="29"/>
      <c r="AB6620" s="29"/>
      <c r="AG6620" s="40"/>
      <c r="AH6620" s="40"/>
      <c r="AN6620" s="29"/>
      <c r="AO6620" s="29"/>
    </row>
    <row r="6621" spans="5:41" x14ac:dyDescent="0.3">
      <c r="E6621" s="15"/>
      <c r="M6621" s="26"/>
      <c r="V6621" s="37"/>
      <c r="W6621" s="37"/>
      <c r="Z6621" s="29"/>
      <c r="AA6621" s="29"/>
      <c r="AB6621" s="29"/>
      <c r="AG6621" s="40"/>
      <c r="AH6621" s="40"/>
      <c r="AN6621" s="29"/>
      <c r="AO6621" s="29"/>
    </row>
    <row r="6622" spans="5:41" x14ac:dyDescent="0.3">
      <c r="E6622" s="15"/>
      <c r="M6622" s="26"/>
      <c r="V6622" s="37"/>
      <c r="W6622" s="37"/>
      <c r="Z6622" s="29"/>
      <c r="AA6622" s="29"/>
      <c r="AB6622" s="29"/>
      <c r="AG6622" s="40"/>
      <c r="AH6622" s="40"/>
      <c r="AN6622" s="29"/>
      <c r="AO6622" s="29"/>
    </row>
    <row r="6623" spans="5:41" x14ac:dyDescent="0.3">
      <c r="E6623" s="15"/>
      <c r="M6623" s="26"/>
      <c r="V6623" s="37"/>
      <c r="W6623" s="37"/>
      <c r="Z6623" s="29"/>
      <c r="AA6623" s="29"/>
      <c r="AB6623" s="29"/>
      <c r="AG6623" s="40"/>
      <c r="AH6623" s="40"/>
      <c r="AN6623" s="29"/>
      <c r="AO6623" s="29"/>
    </row>
    <row r="6624" spans="5:41" x14ac:dyDescent="0.3">
      <c r="E6624" s="15"/>
      <c r="M6624" s="26"/>
      <c r="V6624" s="37"/>
      <c r="W6624" s="37"/>
      <c r="Z6624" s="29"/>
      <c r="AA6624" s="29"/>
      <c r="AB6624" s="29"/>
      <c r="AG6624" s="40"/>
      <c r="AH6624" s="40"/>
      <c r="AN6624" s="29"/>
      <c r="AO6624" s="29"/>
    </row>
    <row r="6625" spans="5:41" x14ac:dyDescent="0.3">
      <c r="E6625" s="15"/>
      <c r="M6625" s="26"/>
      <c r="V6625" s="37"/>
      <c r="W6625" s="37"/>
      <c r="Z6625" s="29"/>
      <c r="AA6625" s="29"/>
      <c r="AB6625" s="29"/>
      <c r="AG6625" s="40"/>
      <c r="AH6625" s="40"/>
      <c r="AN6625" s="29"/>
      <c r="AO6625" s="29"/>
    </row>
    <row r="6626" spans="5:41" x14ac:dyDescent="0.3">
      <c r="E6626" s="15"/>
      <c r="M6626" s="26"/>
      <c r="V6626" s="37"/>
      <c r="W6626" s="37"/>
      <c r="Z6626" s="29"/>
      <c r="AA6626" s="29"/>
      <c r="AB6626" s="29"/>
      <c r="AG6626" s="40"/>
      <c r="AH6626" s="40"/>
      <c r="AN6626" s="29"/>
      <c r="AO6626" s="29"/>
    </row>
    <row r="6627" spans="5:41" x14ac:dyDescent="0.3">
      <c r="E6627" s="15"/>
      <c r="M6627" s="26"/>
      <c r="V6627" s="37"/>
      <c r="W6627" s="37"/>
      <c r="Z6627" s="29"/>
      <c r="AA6627" s="29"/>
      <c r="AB6627" s="29"/>
      <c r="AG6627" s="40"/>
      <c r="AH6627" s="40"/>
      <c r="AN6627" s="29"/>
      <c r="AO6627" s="29"/>
    </row>
    <row r="6628" spans="5:41" x14ac:dyDescent="0.3">
      <c r="E6628" s="15"/>
      <c r="M6628" s="26"/>
      <c r="V6628" s="37"/>
      <c r="W6628" s="37"/>
      <c r="Z6628" s="29"/>
      <c r="AA6628" s="29"/>
      <c r="AB6628" s="29"/>
      <c r="AG6628" s="40"/>
      <c r="AH6628" s="40"/>
      <c r="AN6628" s="29"/>
      <c r="AO6628" s="29"/>
    </row>
    <row r="6629" spans="5:41" x14ac:dyDescent="0.3">
      <c r="E6629" s="15"/>
      <c r="M6629" s="26"/>
      <c r="V6629" s="37"/>
      <c r="W6629" s="37"/>
      <c r="Z6629" s="29"/>
      <c r="AA6629" s="29"/>
      <c r="AB6629" s="29"/>
      <c r="AG6629" s="40"/>
      <c r="AH6629" s="40"/>
      <c r="AN6629" s="29"/>
      <c r="AO6629" s="29"/>
    </row>
    <row r="6630" spans="5:41" x14ac:dyDescent="0.3">
      <c r="E6630" s="15"/>
      <c r="M6630" s="26"/>
      <c r="V6630" s="37"/>
      <c r="W6630" s="37"/>
      <c r="Z6630" s="29"/>
      <c r="AA6630" s="29"/>
      <c r="AB6630" s="29"/>
      <c r="AG6630" s="40"/>
      <c r="AH6630" s="40"/>
      <c r="AN6630" s="29"/>
      <c r="AO6630" s="29"/>
    </row>
    <row r="6631" spans="5:41" x14ac:dyDescent="0.3">
      <c r="E6631" s="15"/>
      <c r="M6631" s="26"/>
      <c r="V6631" s="37"/>
      <c r="W6631" s="37"/>
      <c r="Z6631" s="29"/>
      <c r="AA6631" s="29"/>
      <c r="AB6631" s="29"/>
      <c r="AG6631" s="40"/>
      <c r="AH6631" s="40"/>
      <c r="AN6631" s="29"/>
      <c r="AO6631" s="29"/>
    </row>
    <row r="6632" spans="5:41" x14ac:dyDescent="0.3">
      <c r="E6632" s="15"/>
      <c r="M6632" s="26"/>
      <c r="V6632" s="37"/>
      <c r="W6632" s="37"/>
      <c r="Z6632" s="29"/>
      <c r="AA6632" s="29"/>
      <c r="AB6632" s="29"/>
      <c r="AG6632" s="40"/>
      <c r="AH6632" s="40"/>
      <c r="AN6632" s="29"/>
      <c r="AO6632" s="29"/>
    </row>
    <row r="6633" spans="5:41" x14ac:dyDescent="0.3">
      <c r="E6633" s="15"/>
      <c r="M6633" s="26"/>
      <c r="V6633" s="37"/>
      <c r="W6633" s="37"/>
      <c r="Z6633" s="29"/>
      <c r="AA6633" s="29"/>
      <c r="AB6633" s="29"/>
      <c r="AG6633" s="40"/>
      <c r="AH6633" s="40"/>
      <c r="AN6633" s="29"/>
      <c r="AO6633" s="29"/>
    </row>
    <row r="6634" spans="5:41" x14ac:dyDescent="0.3">
      <c r="E6634" s="15"/>
      <c r="M6634" s="26"/>
      <c r="V6634" s="37"/>
      <c r="W6634" s="37"/>
      <c r="Z6634" s="29"/>
      <c r="AA6634" s="29"/>
      <c r="AB6634" s="29"/>
      <c r="AG6634" s="40"/>
      <c r="AH6634" s="40"/>
      <c r="AN6634" s="29"/>
      <c r="AO6634" s="29"/>
    </row>
    <row r="6635" spans="5:41" x14ac:dyDescent="0.3">
      <c r="E6635" s="15"/>
      <c r="M6635" s="26"/>
      <c r="V6635" s="37"/>
      <c r="W6635" s="37"/>
      <c r="Z6635" s="29"/>
      <c r="AA6635" s="29"/>
      <c r="AB6635" s="29"/>
      <c r="AG6635" s="40"/>
      <c r="AH6635" s="40"/>
      <c r="AN6635" s="29"/>
      <c r="AO6635" s="29"/>
    </row>
    <row r="6636" spans="5:41" x14ac:dyDescent="0.3">
      <c r="E6636" s="15"/>
      <c r="M6636" s="26"/>
      <c r="V6636" s="37"/>
      <c r="W6636" s="37"/>
      <c r="Z6636" s="29"/>
      <c r="AA6636" s="29"/>
      <c r="AB6636" s="29"/>
      <c r="AG6636" s="40"/>
      <c r="AH6636" s="40"/>
      <c r="AN6636" s="29"/>
      <c r="AO6636" s="29"/>
    </row>
    <row r="6637" spans="5:41" x14ac:dyDescent="0.3">
      <c r="E6637" s="15"/>
      <c r="M6637" s="26"/>
      <c r="V6637" s="37"/>
      <c r="W6637" s="37"/>
      <c r="Z6637" s="29"/>
      <c r="AA6637" s="29"/>
      <c r="AB6637" s="29"/>
      <c r="AG6637" s="40"/>
      <c r="AH6637" s="40"/>
      <c r="AN6637" s="29"/>
      <c r="AO6637" s="29"/>
    </row>
    <row r="6638" spans="5:41" x14ac:dyDescent="0.3">
      <c r="E6638" s="15"/>
      <c r="M6638" s="26"/>
      <c r="V6638" s="37"/>
      <c r="W6638" s="37"/>
      <c r="Z6638" s="29"/>
      <c r="AA6638" s="29"/>
      <c r="AB6638" s="29"/>
      <c r="AG6638" s="40"/>
      <c r="AH6638" s="40"/>
      <c r="AN6638" s="29"/>
      <c r="AO6638" s="29"/>
    </row>
    <row r="6639" spans="5:41" x14ac:dyDescent="0.3">
      <c r="E6639" s="15"/>
      <c r="M6639" s="26"/>
      <c r="V6639" s="37"/>
      <c r="W6639" s="37"/>
      <c r="Z6639" s="29"/>
      <c r="AA6639" s="29"/>
      <c r="AB6639" s="29"/>
      <c r="AG6639" s="40"/>
      <c r="AH6639" s="40"/>
      <c r="AN6639" s="29"/>
      <c r="AO6639" s="29"/>
    </row>
    <row r="6640" spans="5:41" x14ac:dyDescent="0.3">
      <c r="E6640" s="15"/>
      <c r="M6640" s="26"/>
      <c r="V6640" s="37"/>
      <c r="W6640" s="37"/>
      <c r="Z6640" s="29"/>
      <c r="AA6640" s="29"/>
      <c r="AB6640" s="29"/>
      <c r="AG6640" s="40"/>
      <c r="AH6640" s="40"/>
      <c r="AN6640" s="29"/>
      <c r="AO6640" s="29"/>
    </row>
    <row r="6641" spans="5:41" x14ac:dyDescent="0.3">
      <c r="E6641" s="15"/>
      <c r="M6641" s="26"/>
      <c r="V6641" s="37"/>
      <c r="W6641" s="37"/>
      <c r="Z6641" s="29"/>
      <c r="AA6641" s="29"/>
      <c r="AB6641" s="29"/>
      <c r="AG6641" s="40"/>
      <c r="AH6641" s="40"/>
      <c r="AN6641" s="29"/>
      <c r="AO6641" s="29"/>
    </row>
    <row r="6642" spans="5:41" x14ac:dyDescent="0.3">
      <c r="E6642" s="15"/>
      <c r="M6642" s="26"/>
      <c r="V6642" s="37"/>
      <c r="W6642" s="37"/>
      <c r="Z6642" s="29"/>
      <c r="AA6642" s="29"/>
      <c r="AB6642" s="29"/>
      <c r="AG6642" s="40"/>
      <c r="AH6642" s="40"/>
      <c r="AN6642" s="29"/>
      <c r="AO6642" s="29"/>
    </row>
    <row r="6643" spans="5:41" x14ac:dyDescent="0.3">
      <c r="E6643" s="15"/>
      <c r="M6643" s="26"/>
      <c r="V6643" s="37"/>
      <c r="W6643" s="37"/>
      <c r="Z6643" s="29"/>
      <c r="AA6643" s="29"/>
      <c r="AB6643" s="29"/>
      <c r="AG6643" s="40"/>
      <c r="AH6643" s="40"/>
      <c r="AN6643" s="29"/>
      <c r="AO6643" s="29"/>
    </row>
    <row r="6644" spans="5:41" x14ac:dyDescent="0.3">
      <c r="E6644" s="15"/>
      <c r="M6644" s="26"/>
      <c r="V6644" s="37"/>
      <c r="W6644" s="37"/>
      <c r="Z6644" s="29"/>
      <c r="AA6644" s="29"/>
      <c r="AB6644" s="29"/>
      <c r="AG6644" s="40"/>
      <c r="AH6644" s="40"/>
      <c r="AN6644" s="29"/>
      <c r="AO6644" s="29"/>
    </row>
    <row r="6645" spans="5:41" x14ac:dyDescent="0.3">
      <c r="E6645" s="15"/>
      <c r="M6645" s="26"/>
      <c r="V6645" s="37"/>
      <c r="W6645" s="37"/>
      <c r="Z6645" s="29"/>
      <c r="AA6645" s="29"/>
      <c r="AB6645" s="29"/>
      <c r="AG6645" s="40"/>
      <c r="AH6645" s="40"/>
      <c r="AN6645" s="29"/>
      <c r="AO6645" s="29"/>
    </row>
    <row r="6646" spans="5:41" x14ac:dyDescent="0.3">
      <c r="E6646" s="15"/>
      <c r="M6646" s="26"/>
      <c r="V6646" s="37"/>
      <c r="W6646" s="37"/>
      <c r="Z6646" s="29"/>
      <c r="AA6646" s="29"/>
      <c r="AB6646" s="29"/>
      <c r="AG6646" s="40"/>
      <c r="AH6646" s="40"/>
      <c r="AN6646" s="29"/>
      <c r="AO6646" s="29"/>
    </row>
    <row r="6647" spans="5:41" x14ac:dyDescent="0.3">
      <c r="E6647" s="15"/>
      <c r="M6647" s="26"/>
      <c r="V6647" s="37"/>
      <c r="W6647" s="37"/>
      <c r="Z6647" s="29"/>
      <c r="AA6647" s="29"/>
      <c r="AB6647" s="29"/>
      <c r="AG6647" s="40"/>
      <c r="AH6647" s="40"/>
      <c r="AN6647" s="29"/>
      <c r="AO6647" s="29"/>
    </row>
    <row r="6648" spans="5:41" x14ac:dyDescent="0.3">
      <c r="E6648" s="15"/>
      <c r="M6648" s="26"/>
      <c r="V6648" s="37"/>
      <c r="W6648" s="37"/>
      <c r="Z6648" s="29"/>
      <c r="AA6648" s="29"/>
      <c r="AB6648" s="29"/>
      <c r="AG6648" s="40"/>
      <c r="AH6648" s="40"/>
      <c r="AN6648" s="29"/>
      <c r="AO6648" s="29"/>
    </row>
    <row r="6649" spans="5:41" x14ac:dyDescent="0.3">
      <c r="E6649" s="15"/>
      <c r="M6649" s="26"/>
      <c r="V6649" s="37"/>
      <c r="W6649" s="37"/>
      <c r="Z6649" s="29"/>
      <c r="AA6649" s="29"/>
      <c r="AB6649" s="29"/>
      <c r="AG6649" s="40"/>
      <c r="AH6649" s="40"/>
      <c r="AN6649" s="29"/>
      <c r="AO6649" s="29"/>
    </row>
    <row r="6650" spans="5:41" x14ac:dyDescent="0.3">
      <c r="E6650" s="15"/>
      <c r="M6650" s="26"/>
      <c r="V6650" s="37"/>
      <c r="W6650" s="37"/>
      <c r="Z6650" s="29"/>
      <c r="AA6650" s="29"/>
      <c r="AB6650" s="29"/>
      <c r="AG6650" s="40"/>
      <c r="AH6650" s="40"/>
      <c r="AN6650" s="29"/>
      <c r="AO6650" s="29"/>
    </row>
    <row r="6651" spans="5:41" x14ac:dyDescent="0.3">
      <c r="E6651" s="15"/>
      <c r="M6651" s="26"/>
      <c r="V6651" s="37"/>
      <c r="W6651" s="37"/>
      <c r="Z6651" s="29"/>
      <c r="AA6651" s="29"/>
      <c r="AB6651" s="29"/>
      <c r="AG6651" s="40"/>
      <c r="AH6651" s="40"/>
      <c r="AN6651" s="29"/>
      <c r="AO6651" s="29"/>
    </row>
    <row r="6652" spans="5:41" x14ac:dyDescent="0.3">
      <c r="E6652" s="15"/>
      <c r="M6652" s="26"/>
      <c r="V6652" s="37"/>
      <c r="W6652" s="37"/>
      <c r="Z6652" s="29"/>
      <c r="AA6652" s="29"/>
      <c r="AB6652" s="29"/>
      <c r="AG6652" s="40"/>
      <c r="AH6652" s="40"/>
      <c r="AN6652" s="29"/>
      <c r="AO6652" s="29"/>
    </row>
    <row r="6653" spans="5:41" x14ac:dyDescent="0.3">
      <c r="E6653" s="15"/>
      <c r="M6653" s="26"/>
      <c r="V6653" s="37"/>
      <c r="W6653" s="37"/>
      <c r="Z6653" s="29"/>
      <c r="AA6653" s="29"/>
      <c r="AB6653" s="29"/>
      <c r="AG6653" s="40"/>
      <c r="AH6653" s="40"/>
      <c r="AN6653" s="29"/>
      <c r="AO6653" s="29"/>
    </row>
    <row r="6654" spans="5:41" x14ac:dyDescent="0.3">
      <c r="E6654" s="15"/>
      <c r="M6654" s="26"/>
      <c r="V6654" s="37"/>
      <c r="W6654" s="37"/>
      <c r="Z6654" s="29"/>
      <c r="AA6654" s="29"/>
      <c r="AB6654" s="29"/>
      <c r="AG6654" s="40"/>
      <c r="AH6654" s="40"/>
      <c r="AN6654" s="29"/>
      <c r="AO6654" s="29"/>
    </row>
    <row r="6655" spans="5:41" x14ac:dyDescent="0.3">
      <c r="E6655" s="15"/>
      <c r="M6655" s="26"/>
      <c r="V6655" s="37"/>
      <c r="W6655" s="37"/>
      <c r="Z6655" s="29"/>
      <c r="AA6655" s="29"/>
      <c r="AB6655" s="29"/>
      <c r="AG6655" s="40"/>
      <c r="AH6655" s="40"/>
      <c r="AN6655" s="29"/>
      <c r="AO6655" s="29"/>
    </row>
    <row r="6656" spans="5:41" x14ac:dyDescent="0.3">
      <c r="E6656" s="15"/>
      <c r="M6656" s="26"/>
      <c r="V6656" s="37"/>
      <c r="W6656" s="37"/>
      <c r="Z6656" s="29"/>
      <c r="AA6656" s="29"/>
      <c r="AB6656" s="29"/>
      <c r="AG6656" s="40"/>
      <c r="AH6656" s="40"/>
      <c r="AN6656" s="29"/>
      <c r="AO6656" s="29"/>
    </row>
    <row r="6657" spans="5:41" x14ac:dyDescent="0.3">
      <c r="E6657" s="15"/>
      <c r="M6657" s="26"/>
      <c r="V6657" s="37"/>
      <c r="W6657" s="37"/>
      <c r="Z6657" s="29"/>
      <c r="AA6657" s="29"/>
      <c r="AB6657" s="29"/>
      <c r="AG6657" s="40"/>
      <c r="AH6657" s="40"/>
      <c r="AN6657" s="29"/>
      <c r="AO6657" s="29"/>
    </row>
    <row r="6658" spans="5:41" x14ac:dyDescent="0.3">
      <c r="E6658" s="15"/>
      <c r="M6658" s="26"/>
      <c r="V6658" s="37"/>
      <c r="W6658" s="37"/>
      <c r="Z6658" s="29"/>
      <c r="AA6658" s="29"/>
      <c r="AB6658" s="29"/>
      <c r="AG6658" s="40"/>
      <c r="AH6658" s="40"/>
      <c r="AN6658" s="29"/>
      <c r="AO6658" s="29"/>
    </row>
    <row r="6659" spans="5:41" x14ac:dyDescent="0.3">
      <c r="E6659" s="15"/>
      <c r="M6659" s="26"/>
      <c r="V6659" s="37"/>
      <c r="W6659" s="37"/>
      <c r="Z6659" s="29"/>
      <c r="AA6659" s="29"/>
      <c r="AB6659" s="29"/>
      <c r="AG6659" s="40"/>
      <c r="AH6659" s="40"/>
      <c r="AN6659" s="29"/>
      <c r="AO6659" s="29"/>
    </row>
    <row r="6660" spans="5:41" x14ac:dyDescent="0.3">
      <c r="E6660" s="15"/>
      <c r="M6660" s="26"/>
      <c r="V6660" s="37"/>
      <c r="W6660" s="37"/>
      <c r="Z6660" s="29"/>
      <c r="AA6660" s="29"/>
      <c r="AB6660" s="29"/>
      <c r="AG6660" s="40"/>
      <c r="AH6660" s="40"/>
      <c r="AN6660" s="29"/>
      <c r="AO6660" s="29"/>
    </row>
    <row r="6661" spans="5:41" x14ac:dyDescent="0.3">
      <c r="E6661" s="15"/>
      <c r="M6661" s="26"/>
      <c r="V6661" s="37"/>
      <c r="W6661" s="37"/>
      <c r="Z6661" s="29"/>
      <c r="AA6661" s="29"/>
      <c r="AB6661" s="29"/>
      <c r="AG6661" s="40"/>
      <c r="AH6661" s="40"/>
      <c r="AN6661" s="29"/>
      <c r="AO6661" s="29"/>
    </row>
    <row r="6662" spans="5:41" x14ac:dyDescent="0.3">
      <c r="E6662" s="15"/>
      <c r="M6662" s="26"/>
      <c r="V6662" s="37"/>
      <c r="W6662" s="37"/>
      <c r="Z6662" s="29"/>
      <c r="AA6662" s="29"/>
      <c r="AB6662" s="29"/>
      <c r="AG6662" s="40"/>
      <c r="AH6662" s="40"/>
      <c r="AN6662" s="29"/>
      <c r="AO6662" s="29"/>
    </row>
    <row r="6663" spans="5:41" x14ac:dyDescent="0.3">
      <c r="E6663" s="15"/>
      <c r="M6663" s="26"/>
      <c r="V6663" s="37"/>
      <c r="W6663" s="37"/>
      <c r="Z6663" s="29"/>
      <c r="AA6663" s="29"/>
      <c r="AB6663" s="29"/>
      <c r="AG6663" s="40"/>
      <c r="AH6663" s="40"/>
      <c r="AN6663" s="29"/>
      <c r="AO6663" s="29"/>
    </row>
    <row r="6664" spans="5:41" x14ac:dyDescent="0.3">
      <c r="E6664" s="15"/>
      <c r="M6664" s="26"/>
      <c r="V6664" s="37"/>
      <c r="W6664" s="37"/>
      <c r="Z6664" s="29"/>
      <c r="AA6664" s="29"/>
      <c r="AB6664" s="29"/>
      <c r="AG6664" s="40"/>
      <c r="AH6664" s="40"/>
      <c r="AN6664" s="29"/>
      <c r="AO6664" s="29"/>
    </row>
    <row r="6665" spans="5:41" x14ac:dyDescent="0.3">
      <c r="E6665" s="15"/>
      <c r="M6665" s="26"/>
      <c r="V6665" s="37"/>
      <c r="W6665" s="37"/>
      <c r="Z6665" s="29"/>
      <c r="AA6665" s="29"/>
      <c r="AB6665" s="29"/>
      <c r="AG6665" s="40"/>
      <c r="AH6665" s="40"/>
      <c r="AN6665" s="29"/>
      <c r="AO6665" s="29"/>
    </row>
    <row r="6666" spans="5:41" x14ac:dyDescent="0.3">
      <c r="E6666" s="15"/>
      <c r="M6666" s="26"/>
      <c r="V6666" s="37"/>
      <c r="W6666" s="37"/>
      <c r="Z6666" s="29"/>
      <c r="AA6666" s="29"/>
      <c r="AB6666" s="29"/>
      <c r="AG6666" s="40"/>
      <c r="AH6666" s="40"/>
      <c r="AN6666" s="29"/>
      <c r="AO6666" s="29"/>
    </row>
    <row r="6667" spans="5:41" x14ac:dyDescent="0.3">
      <c r="E6667" s="15"/>
      <c r="M6667" s="26"/>
      <c r="V6667" s="37"/>
      <c r="W6667" s="37"/>
      <c r="Z6667" s="29"/>
      <c r="AA6667" s="29"/>
      <c r="AB6667" s="29"/>
      <c r="AG6667" s="40"/>
      <c r="AH6667" s="40"/>
      <c r="AN6667" s="29"/>
      <c r="AO6667" s="29"/>
    </row>
    <row r="6668" spans="5:41" x14ac:dyDescent="0.3">
      <c r="E6668" s="15"/>
      <c r="M6668" s="26"/>
      <c r="V6668" s="37"/>
      <c r="W6668" s="37"/>
      <c r="Z6668" s="29"/>
      <c r="AA6668" s="29"/>
      <c r="AB6668" s="29"/>
      <c r="AG6668" s="40"/>
      <c r="AH6668" s="40"/>
      <c r="AN6668" s="29"/>
      <c r="AO6668" s="29"/>
    </row>
    <row r="6669" spans="5:41" x14ac:dyDescent="0.3">
      <c r="E6669" s="15"/>
      <c r="M6669" s="26"/>
      <c r="V6669" s="37"/>
      <c r="W6669" s="37"/>
      <c r="Z6669" s="29"/>
      <c r="AA6669" s="29"/>
      <c r="AB6669" s="29"/>
      <c r="AG6669" s="40"/>
      <c r="AH6669" s="40"/>
      <c r="AN6669" s="29"/>
      <c r="AO6669" s="29"/>
    </row>
    <row r="6670" spans="5:41" x14ac:dyDescent="0.3">
      <c r="E6670" s="15"/>
      <c r="M6670" s="26"/>
      <c r="V6670" s="37"/>
      <c r="W6670" s="37"/>
      <c r="Z6670" s="29"/>
      <c r="AA6670" s="29"/>
      <c r="AB6670" s="29"/>
      <c r="AG6670" s="40"/>
      <c r="AH6670" s="40"/>
      <c r="AN6670" s="29"/>
      <c r="AO6670" s="29"/>
    </row>
    <row r="6671" spans="5:41" x14ac:dyDescent="0.3">
      <c r="E6671" s="15"/>
      <c r="M6671" s="26"/>
      <c r="V6671" s="37"/>
      <c r="W6671" s="37"/>
      <c r="Z6671" s="29"/>
      <c r="AA6671" s="29"/>
      <c r="AB6671" s="29"/>
      <c r="AG6671" s="40"/>
      <c r="AH6671" s="40"/>
      <c r="AN6671" s="29"/>
      <c r="AO6671" s="29"/>
    </row>
    <row r="6672" spans="5:41" x14ac:dyDescent="0.3">
      <c r="E6672" s="15"/>
      <c r="M6672" s="26"/>
      <c r="V6672" s="37"/>
      <c r="W6672" s="37"/>
      <c r="Z6672" s="29"/>
      <c r="AA6672" s="29"/>
      <c r="AB6672" s="29"/>
      <c r="AG6672" s="40"/>
      <c r="AH6672" s="40"/>
      <c r="AN6672" s="29"/>
      <c r="AO6672" s="29"/>
    </row>
    <row r="6673" spans="5:41" x14ac:dyDescent="0.3">
      <c r="E6673" s="15"/>
      <c r="M6673" s="26"/>
      <c r="V6673" s="37"/>
      <c r="W6673" s="37"/>
      <c r="Z6673" s="29"/>
      <c r="AA6673" s="29"/>
      <c r="AB6673" s="29"/>
      <c r="AG6673" s="40"/>
      <c r="AH6673" s="40"/>
      <c r="AN6673" s="29"/>
      <c r="AO6673" s="29"/>
    </row>
    <row r="6674" spans="5:41" x14ac:dyDescent="0.3">
      <c r="E6674" s="15"/>
      <c r="M6674" s="26"/>
      <c r="V6674" s="37"/>
      <c r="W6674" s="37"/>
      <c r="Z6674" s="29"/>
      <c r="AA6674" s="29"/>
      <c r="AB6674" s="29"/>
      <c r="AG6674" s="40"/>
      <c r="AH6674" s="40"/>
      <c r="AN6674" s="29"/>
      <c r="AO6674" s="29"/>
    </row>
    <row r="6675" spans="5:41" x14ac:dyDescent="0.3">
      <c r="E6675" s="15"/>
      <c r="M6675" s="26"/>
      <c r="V6675" s="37"/>
      <c r="W6675" s="37"/>
      <c r="Z6675" s="29"/>
      <c r="AA6675" s="29"/>
      <c r="AB6675" s="29"/>
      <c r="AG6675" s="40"/>
      <c r="AH6675" s="40"/>
      <c r="AN6675" s="29"/>
      <c r="AO6675" s="29"/>
    </row>
    <row r="6676" spans="5:41" x14ac:dyDescent="0.3">
      <c r="E6676" s="15"/>
      <c r="M6676" s="26"/>
      <c r="V6676" s="37"/>
      <c r="W6676" s="37"/>
      <c r="Z6676" s="29"/>
      <c r="AA6676" s="29"/>
      <c r="AB6676" s="29"/>
      <c r="AG6676" s="40"/>
      <c r="AH6676" s="40"/>
      <c r="AN6676" s="29"/>
      <c r="AO6676" s="29"/>
    </row>
    <row r="6677" spans="5:41" x14ac:dyDescent="0.3">
      <c r="E6677" s="15"/>
      <c r="M6677" s="26"/>
      <c r="V6677" s="37"/>
      <c r="W6677" s="37"/>
      <c r="Z6677" s="29"/>
      <c r="AA6677" s="29"/>
      <c r="AB6677" s="29"/>
      <c r="AG6677" s="40"/>
      <c r="AH6677" s="40"/>
      <c r="AN6677" s="29"/>
      <c r="AO6677" s="29"/>
    </row>
    <row r="6678" spans="5:41" x14ac:dyDescent="0.3">
      <c r="E6678" s="15"/>
      <c r="M6678" s="26"/>
      <c r="V6678" s="37"/>
      <c r="W6678" s="37"/>
      <c r="Z6678" s="29"/>
      <c r="AA6678" s="29"/>
      <c r="AB6678" s="29"/>
      <c r="AG6678" s="40"/>
      <c r="AH6678" s="40"/>
      <c r="AN6678" s="29"/>
      <c r="AO6678" s="29"/>
    </row>
    <row r="6679" spans="5:41" x14ac:dyDescent="0.3">
      <c r="E6679" s="15"/>
      <c r="M6679" s="26"/>
      <c r="V6679" s="37"/>
      <c r="W6679" s="37"/>
      <c r="Z6679" s="29"/>
      <c r="AA6679" s="29"/>
      <c r="AB6679" s="29"/>
      <c r="AG6679" s="40"/>
      <c r="AH6679" s="40"/>
      <c r="AN6679" s="29"/>
      <c r="AO6679" s="29"/>
    </row>
    <row r="6680" spans="5:41" x14ac:dyDescent="0.3">
      <c r="E6680" s="15"/>
      <c r="M6680" s="26"/>
      <c r="V6680" s="37"/>
      <c r="W6680" s="37"/>
      <c r="Z6680" s="29"/>
      <c r="AA6680" s="29"/>
      <c r="AB6680" s="29"/>
      <c r="AG6680" s="40"/>
      <c r="AH6680" s="40"/>
      <c r="AN6680" s="29"/>
      <c r="AO6680" s="29"/>
    </row>
    <row r="6681" spans="5:41" x14ac:dyDescent="0.3">
      <c r="E6681" s="15"/>
      <c r="M6681" s="26"/>
      <c r="V6681" s="37"/>
      <c r="W6681" s="37"/>
      <c r="Z6681" s="29"/>
      <c r="AA6681" s="29"/>
      <c r="AB6681" s="29"/>
      <c r="AG6681" s="40"/>
      <c r="AH6681" s="40"/>
      <c r="AN6681" s="29"/>
      <c r="AO6681" s="29"/>
    </row>
    <row r="6682" spans="5:41" x14ac:dyDescent="0.3">
      <c r="E6682" s="15"/>
      <c r="M6682" s="26"/>
      <c r="V6682" s="37"/>
      <c r="W6682" s="37"/>
      <c r="Z6682" s="29"/>
      <c r="AA6682" s="29"/>
      <c r="AB6682" s="29"/>
      <c r="AG6682" s="40"/>
      <c r="AH6682" s="40"/>
      <c r="AN6682" s="29"/>
      <c r="AO6682" s="29"/>
    </row>
    <row r="6683" spans="5:41" x14ac:dyDescent="0.3">
      <c r="E6683" s="15"/>
      <c r="M6683" s="26"/>
      <c r="V6683" s="37"/>
      <c r="W6683" s="37"/>
      <c r="Z6683" s="29"/>
      <c r="AA6683" s="29"/>
      <c r="AB6683" s="29"/>
      <c r="AG6683" s="40"/>
      <c r="AH6683" s="40"/>
      <c r="AN6683" s="29"/>
      <c r="AO6683" s="29"/>
    </row>
    <row r="6684" spans="5:41" x14ac:dyDescent="0.3">
      <c r="E6684" s="15"/>
      <c r="M6684" s="26"/>
      <c r="V6684" s="37"/>
      <c r="W6684" s="37"/>
      <c r="Z6684" s="29"/>
      <c r="AA6684" s="29"/>
      <c r="AB6684" s="29"/>
      <c r="AG6684" s="40"/>
      <c r="AH6684" s="40"/>
      <c r="AN6684" s="29"/>
      <c r="AO6684" s="29"/>
    </row>
    <row r="6685" spans="5:41" x14ac:dyDescent="0.3">
      <c r="E6685" s="15"/>
      <c r="M6685" s="26"/>
      <c r="V6685" s="37"/>
      <c r="W6685" s="37"/>
      <c r="Z6685" s="29"/>
      <c r="AA6685" s="29"/>
      <c r="AB6685" s="29"/>
      <c r="AG6685" s="40"/>
      <c r="AH6685" s="40"/>
      <c r="AN6685" s="29"/>
      <c r="AO6685" s="29"/>
    </row>
    <row r="6686" spans="5:41" x14ac:dyDescent="0.3">
      <c r="E6686" s="15"/>
      <c r="M6686" s="26"/>
      <c r="V6686" s="37"/>
      <c r="W6686" s="37"/>
      <c r="Z6686" s="29"/>
      <c r="AA6686" s="29"/>
      <c r="AB6686" s="29"/>
      <c r="AG6686" s="40"/>
      <c r="AH6686" s="40"/>
      <c r="AN6686" s="29"/>
      <c r="AO6686" s="29"/>
    </row>
    <row r="6687" spans="5:41" x14ac:dyDescent="0.3">
      <c r="E6687" s="15"/>
      <c r="M6687" s="26"/>
      <c r="V6687" s="37"/>
      <c r="W6687" s="37"/>
      <c r="Z6687" s="29"/>
      <c r="AA6687" s="29"/>
      <c r="AB6687" s="29"/>
      <c r="AG6687" s="40"/>
      <c r="AH6687" s="40"/>
      <c r="AN6687" s="29"/>
      <c r="AO6687" s="29"/>
    </row>
    <row r="6688" spans="5:41" x14ac:dyDescent="0.3">
      <c r="E6688" s="15"/>
      <c r="M6688" s="26"/>
      <c r="V6688" s="37"/>
      <c r="W6688" s="37"/>
      <c r="Z6688" s="29"/>
      <c r="AA6688" s="29"/>
      <c r="AB6688" s="29"/>
      <c r="AG6688" s="40"/>
      <c r="AH6688" s="40"/>
      <c r="AN6688" s="29"/>
      <c r="AO6688" s="29"/>
    </row>
    <row r="6689" spans="5:41" x14ac:dyDescent="0.3">
      <c r="E6689" s="15"/>
      <c r="M6689" s="26"/>
      <c r="V6689" s="37"/>
      <c r="W6689" s="37"/>
      <c r="Z6689" s="29"/>
      <c r="AA6689" s="29"/>
      <c r="AB6689" s="29"/>
      <c r="AG6689" s="40"/>
      <c r="AH6689" s="40"/>
      <c r="AN6689" s="29"/>
      <c r="AO6689" s="29"/>
    </row>
    <row r="6690" spans="5:41" x14ac:dyDescent="0.3">
      <c r="E6690" s="15"/>
      <c r="M6690" s="26"/>
      <c r="V6690" s="37"/>
      <c r="W6690" s="37"/>
      <c r="Z6690" s="29"/>
      <c r="AA6690" s="29"/>
      <c r="AB6690" s="29"/>
      <c r="AG6690" s="40"/>
      <c r="AH6690" s="40"/>
      <c r="AN6690" s="29"/>
      <c r="AO6690" s="29"/>
    </row>
    <row r="6691" spans="5:41" x14ac:dyDescent="0.3">
      <c r="E6691" s="15"/>
      <c r="M6691" s="26"/>
      <c r="V6691" s="37"/>
      <c r="W6691" s="37"/>
      <c r="Z6691" s="29"/>
      <c r="AA6691" s="29"/>
      <c r="AB6691" s="29"/>
      <c r="AG6691" s="40"/>
      <c r="AH6691" s="40"/>
      <c r="AN6691" s="29"/>
      <c r="AO6691" s="29"/>
    </row>
    <row r="6692" spans="5:41" x14ac:dyDescent="0.3">
      <c r="E6692" s="15"/>
      <c r="M6692" s="26"/>
      <c r="V6692" s="37"/>
      <c r="W6692" s="37"/>
      <c r="Z6692" s="29"/>
      <c r="AA6692" s="29"/>
      <c r="AB6692" s="29"/>
      <c r="AG6692" s="40"/>
      <c r="AH6692" s="40"/>
      <c r="AN6692" s="29"/>
      <c r="AO6692" s="29"/>
    </row>
    <row r="6693" spans="5:41" x14ac:dyDescent="0.3">
      <c r="E6693" s="15"/>
      <c r="M6693" s="26"/>
      <c r="V6693" s="37"/>
      <c r="W6693" s="37"/>
      <c r="Z6693" s="29"/>
      <c r="AA6693" s="29"/>
      <c r="AB6693" s="29"/>
      <c r="AG6693" s="40"/>
      <c r="AH6693" s="40"/>
      <c r="AN6693" s="29"/>
      <c r="AO6693" s="29"/>
    </row>
    <row r="6694" spans="5:41" x14ac:dyDescent="0.3">
      <c r="E6694" s="15"/>
      <c r="M6694" s="26"/>
      <c r="V6694" s="37"/>
      <c r="W6694" s="37"/>
      <c r="Z6694" s="29"/>
      <c r="AA6694" s="29"/>
      <c r="AB6694" s="29"/>
      <c r="AG6694" s="40"/>
      <c r="AH6694" s="40"/>
      <c r="AN6694" s="29"/>
      <c r="AO6694" s="29"/>
    </row>
    <row r="6695" spans="5:41" x14ac:dyDescent="0.3">
      <c r="E6695" s="15"/>
      <c r="M6695" s="26"/>
      <c r="V6695" s="37"/>
      <c r="W6695" s="37"/>
      <c r="Z6695" s="29"/>
      <c r="AA6695" s="29"/>
      <c r="AB6695" s="29"/>
      <c r="AG6695" s="40"/>
      <c r="AH6695" s="40"/>
      <c r="AN6695" s="29"/>
      <c r="AO6695" s="29"/>
    </row>
    <row r="6696" spans="5:41" x14ac:dyDescent="0.3">
      <c r="E6696" s="15"/>
      <c r="M6696" s="26"/>
      <c r="V6696" s="37"/>
      <c r="W6696" s="37"/>
      <c r="Z6696" s="29"/>
      <c r="AA6696" s="29"/>
      <c r="AB6696" s="29"/>
      <c r="AG6696" s="40"/>
      <c r="AH6696" s="40"/>
      <c r="AN6696" s="29"/>
      <c r="AO6696" s="29"/>
    </row>
    <row r="6697" spans="5:41" x14ac:dyDescent="0.3">
      <c r="E6697" s="15"/>
      <c r="M6697" s="26"/>
      <c r="V6697" s="37"/>
      <c r="W6697" s="37"/>
      <c r="Z6697" s="29"/>
      <c r="AA6697" s="29"/>
      <c r="AB6697" s="29"/>
      <c r="AG6697" s="40"/>
      <c r="AH6697" s="40"/>
      <c r="AN6697" s="29"/>
      <c r="AO6697" s="29"/>
    </row>
    <row r="6698" spans="5:41" x14ac:dyDescent="0.3">
      <c r="E6698" s="15"/>
      <c r="M6698" s="26"/>
      <c r="V6698" s="37"/>
      <c r="W6698" s="37"/>
      <c r="Z6698" s="29"/>
      <c r="AA6698" s="29"/>
      <c r="AB6698" s="29"/>
      <c r="AG6698" s="40"/>
      <c r="AH6698" s="40"/>
      <c r="AN6698" s="29"/>
      <c r="AO6698" s="29"/>
    </row>
    <row r="6699" spans="5:41" x14ac:dyDescent="0.3">
      <c r="E6699" s="15"/>
      <c r="M6699" s="26"/>
      <c r="V6699" s="37"/>
      <c r="W6699" s="37"/>
      <c r="Z6699" s="29"/>
      <c r="AA6699" s="29"/>
      <c r="AB6699" s="29"/>
      <c r="AG6699" s="40"/>
      <c r="AH6699" s="40"/>
      <c r="AN6699" s="29"/>
      <c r="AO6699" s="29"/>
    </row>
    <row r="6700" spans="5:41" x14ac:dyDescent="0.3">
      <c r="E6700" s="15"/>
      <c r="M6700" s="26"/>
      <c r="V6700" s="37"/>
      <c r="W6700" s="37"/>
      <c r="Z6700" s="29"/>
      <c r="AA6700" s="29"/>
      <c r="AB6700" s="29"/>
      <c r="AG6700" s="40"/>
      <c r="AH6700" s="40"/>
      <c r="AN6700" s="29"/>
      <c r="AO6700" s="29"/>
    </row>
    <row r="6701" spans="5:41" x14ac:dyDescent="0.3">
      <c r="E6701" s="15"/>
      <c r="M6701" s="26"/>
      <c r="V6701" s="37"/>
      <c r="W6701" s="37"/>
      <c r="Z6701" s="29"/>
      <c r="AA6701" s="29"/>
      <c r="AB6701" s="29"/>
      <c r="AG6701" s="40"/>
      <c r="AH6701" s="40"/>
      <c r="AN6701" s="29"/>
      <c r="AO6701" s="29"/>
    </row>
    <row r="6702" spans="5:41" x14ac:dyDescent="0.3">
      <c r="E6702" s="15"/>
      <c r="M6702" s="26"/>
      <c r="V6702" s="37"/>
      <c r="W6702" s="37"/>
      <c r="Z6702" s="29"/>
      <c r="AA6702" s="29"/>
      <c r="AB6702" s="29"/>
      <c r="AG6702" s="40"/>
      <c r="AH6702" s="40"/>
      <c r="AN6702" s="29"/>
      <c r="AO6702" s="29"/>
    </row>
    <row r="6703" spans="5:41" x14ac:dyDescent="0.3">
      <c r="E6703" s="15"/>
      <c r="M6703" s="26"/>
      <c r="V6703" s="37"/>
      <c r="W6703" s="37"/>
      <c r="Z6703" s="29"/>
      <c r="AA6703" s="29"/>
      <c r="AB6703" s="29"/>
      <c r="AG6703" s="40"/>
      <c r="AH6703" s="40"/>
      <c r="AN6703" s="29"/>
      <c r="AO6703" s="29"/>
    </row>
    <row r="6704" spans="5:41" x14ac:dyDescent="0.3">
      <c r="E6704" s="15"/>
      <c r="M6704" s="26"/>
      <c r="V6704" s="37"/>
      <c r="W6704" s="37"/>
      <c r="Z6704" s="29"/>
      <c r="AA6704" s="29"/>
      <c r="AB6704" s="29"/>
      <c r="AG6704" s="40"/>
      <c r="AH6704" s="40"/>
      <c r="AN6704" s="29"/>
      <c r="AO6704" s="29"/>
    </row>
    <row r="6705" spans="5:41" x14ac:dyDescent="0.3">
      <c r="E6705" s="15"/>
      <c r="M6705" s="26"/>
      <c r="V6705" s="37"/>
      <c r="W6705" s="37"/>
      <c r="Z6705" s="29"/>
      <c r="AA6705" s="29"/>
      <c r="AB6705" s="29"/>
      <c r="AG6705" s="40"/>
      <c r="AH6705" s="40"/>
      <c r="AN6705" s="29"/>
      <c r="AO6705" s="29"/>
    </row>
    <row r="6706" spans="5:41" x14ac:dyDescent="0.3">
      <c r="E6706" s="15"/>
      <c r="M6706" s="26"/>
      <c r="V6706" s="37"/>
      <c r="W6706" s="37"/>
      <c r="Z6706" s="29"/>
      <c r="AA6706" s="29"/>
      <c r="AB6706" s="29"/>
      <c r="AG6706" s="40"/>
      <c r="AH6706" s="40"/>
      <c r="AN6706" s="29"/>
      <c r="AO6706" s="29"/>
    </row>
    <row r="6707" spans="5:41" x14ac:dyDescent="0.3">
      <c r="E6707" s="15"/>
      <c r="M6707" s="26"/>
      <c r="V6707" s="37"/>
      <c r="W6707" s="37"/>
      <c r="Z6707" s="29"/>
      <c r="AA6707" s="29"/>
      <c r="AB6707" s="29"/>
      <c r="AG6707" s="40"/>
      <c r="AH6707" s="40"/>
      <c r="AN6707" s="29"/>
      <c r="AO6707" s="29"/>
    </row>
    <row r="6708" spans="5:41" x14ac:dyDescent="0.3">
      <c r="E6708" s="15"/>
      <c r="M6708" s="26"/>
      <c r="V6708" s="37"/>
      <c r="W6708" s="37"/>
      <c r="Z6708" s="29"/>
      <c r="AA6708" s="29"/>
      <c r="AB6708" s="29"/>
      <c r="AG6708" s="40"/>
      <c r="AH6708" s="40"/>
      <c r="AN6708" s="29"/>
      <c r="AO6708" s="29"/>
    </row>
    <row r="6709" spans="5:41" x14ac:dyDescent="0.3">
      <c r="E6709" s="15"/>
      <c r="M6709" s="26"/>
      <c r="V6709" s="37"/>
      <c r="W6709" s="37"/>
      <c r="Z6709" s="29"/>
      <c r="AA6709" s="29"/>
      <c r="AB6709" s="29"/>
      <c r="AG6709" s="40"/>
      <c r="AH6709" s="40"/>
      <c r="AN6709" s="29"/>
      <c r="AO6709" s="29"/>
    </row>
    <row r="6710" spans="5:41" x14ac:dyDescent="0.3">
      <c r="E6710" s="15"/>
      <c r="M6710" s="26"/>
      <c r="V6710" s="37"/>
      <c r="W6710" s="37"/>
      <c r="Z6710" s="29"/>
      <c r="AA6710" s="29"/>
      <c r="AB6710" s="29"/>
      <c r="AG6710" s="40"/>
      <c r="AH6710" s="40"/>
      <c r="AN6710" s="29"/>
      <c r="AO6710" s="29"/>
    </row>
    <row r="6711" spans="5:41" x14ac:dyDescent="0.3">
      <c r="E6711" s="15"/>
      <c r="M6711" s="26"/>
      <c r="V6711" s="37"/>
      <c r="W6711" s="37"/>
      <c r="Z6711" s="29"/>
      <c r="AA6711" s="29"/>
      <c r="AB6711" s="29"/>
      <c r="AG6711" s="40"/>
      <c r="AH6711" s="40"/>
      <c r="AN6711" s="29"/>
      <c r="AO6711" s="29"/>
    </row>
    <row r="6712" spans="5:41" x14ac:dyDescent="0.3">
      <c r="E6712" s="15"/>
      <c r="M6712" s="26"/>
      <c r="V6712" s="37"/>
      <c r="W6712" s="37"/>
      <c r="Z6712" s="29"/>
      <c r="AA6712" s="29"/>
      <c r="AB6712" s="29"/>
      <c r="AG6712" s="40"/>
      <c r="AH6712" s="40"/>
      <c r="AN6712" s="29"/>
      <c r="AO6712" s="29"/>
    </row>
    <row r="6713" spans="5:41" x14ac:dyDescent="0.3">
      <c r="E6713" s="15"/>
      <c r="M6713" s="26"/>
      <c r="V6713" s="37"/>
      <c r="W6713" s="37"/>
      <c r="Z6713" s="29"/>
      <c r="AA6713" s="29"/>
      <c r="AB6713" s="29"/>
      <c r="AG6713" s="40"/>
      <c r="AH6713" s="40"/>
      <c r="AN6713" s="29"/>
      <c r="AO6713" s="29"/>
    </row>
    <row r="6714" spans="5:41" x14ac:dyDescent="0.3">
      <c r="E6714" s="15"/>
      <c r="M6714" s="26"/>
      <c r="V6714" s="37"/>
      <c r="W6714" s="37"/>
      <c r="Z6714" s="29"/>
      <c r="AA6714" s="29"/>
      <c r="AB6714" s="29"/>
      <c r="AG6714" s="40"/>
      <c r="AH6714" s="40"/>
      <c r="AN6714" s="29"/>
      <c r="AO6714" s="29"/>
    </row>
    <row r="6715" spans="5:41" x14ac:dyDescent="0.3">
      <c r="E6715" s="15"/>
      <c r="M6715" s="26"/>
      <c r="V6715" s="37"/>
      <c r="W6715" s="37"/>
      <c r="Z6715" s="29"/>
      <c r="AA6715" s="29"/>
      <c r="AB6715" s="29"/>
      <c r="AG6715" s="40"/>
      <c r="AH6715" s="40"/>
      <c r="AN6715" s="29"/>
      <c r="AO6715" s="29"/>
    </row>
    <row r="6716" spans="5:41" x14ac:dyDescent="0.3">
      <c r="E6716" s="15"/>
      <c r="M6716" s="26"/>
      <c r="V6716" s="37"/>
      <c r="W6716" s="37"/>
      <c r="Z6716" s="29"/>
      <c r="AA6716" s="29"/>
      <c r="AB6716" s="29"/>
      <c r="AG6716" s="40"/>
      <c r="AH6716" s="40"/>
      <c r="AN6716" s="29"/>
      <c r="AO6716" s="29"/>
    </row>
    <row r="6717" spans="5:41" x14ac:dyDescent="0.3">
      <c r="E6717" s="15"/>
      <c r="M6717" s="26"/>
      <c r="V6717" s="37"/>
      <c r="W6717" s="37"/>
      <c r="Z6717" s="29"/>
      <c r="AA6717" s="29"/>
      <c r="AB6717" s="29"/>
      <c r="AG6717" s="40"/>
      <c r="AH6717" s="40"/>
      <c r="AN6717" s="29"/>
      <c r="AO6717" s="29"/>
    </row>
    <row r="6718" spans="5:41" x14ac:dyDescent="0.3">
      <c r="E6718" s="15"/>
      <c r="M6718" s="26"/>
      <c r="V6718" s="37"/>
      <c r="W6718" s="37"/>
      <c r="Z6718" s="29"/>
      <c r="AA6718" s="29"/>
      <c r="AB6718" s="29"/>
      <c r="AG6718" s="40"/>
      <c r="AH6718" s="40"/>
      <c r="AN6718" s="29"/>
      <c r="AO6718" s="29"/>
    </row>
    <row r="6719" spans="5:41" x14ac:dyDescent="0.3">
      <c r="E6719" s="15"/>
      <c r="M6719" s="26"/>
      <c r="V6719" s="37"/>
      <c r="W6719" s="37"/>
      <c r="Z6719" s="29"/>
      <c r="AA6719" s="29"/>
      <c r="AB6719" s="29"/>
      <c r="AG6719" s="40"/>
      <c r="AH6719" s="40"/>
      <c r="AN6719" s="29"/>
      <c r="AO6719" s="29"/>
    </row>
    <row r="6720" spans="5:41" x14ac:dyDescent="0.3">
      <c r="E6720" s="15"/>
      <c r="M6720" s="26"/>
      <c r="V6720" s="37"/>
      <c r="W6720" s="37"/>
      <c r="Z6720" s="29"/>
      <c r="AA6720" s="29"/>
      <c r="AB6720" s="29"/>
      <c r="AG6720" s="40"/>
      <c r="AH6720" s="40"/>
      <c r="AN6720" s="29"/>
      <c r="AO6720" s="29"/>
    </row>
    <row r="6721" spans="5:41" x14ac:dyDescent="0.3">
      <c r="E6721" s="15"/>
      <c r="M6721" s="26"/>
      <c r="V6721" s="37"/>
      <c r="W6721" s="37"/>
      <c r="Z6721" s="29"/>
      <c r="AA6721" s="29"/>
      <c r="AB6721" s="29"/>
      <c r="AG6721" s="40"/>
      <c r="AH6721" s="40"/>
      <c r="AN6721" s="29"/>
      <c r="AO6721" s="29"/>
    </row>
    <row r="6722" spans="5:41" x14ac:dyDescent="0.3">
      <c r="E6722" s="15"/>
      <c r="M6722" s="26"/>
      <c r="V6722" s="37"/>
      <c r="W6722" s="37"/>
      <c r="Z6722" s="29"/>
      <c r="AA6722" s="29"/>
      <c r="AB6722" s="29"/>
      <c r="AG6722" s="40"/>
      <c r="AH6722" s="40"/>
      <c r="AN6722" s="29"/>
      <c r="AO6722" s="29"/>
    </row>
    <row r="6723" spans="5:41" x14ac:dyDescent="0.3">
      <c r="E6723" s="15"/>
      <c r="M6723" s="26"/>
      <c r="V6723" s="37"/>
      <c r="W6723" s="37"/>
      <c r="Z6723" s="29"/>
      <c r="AA6723" s="29"/>
      <c r="AB6723" s="29"/>
      <c r="AG6723" s="40"/>
      <c r="AH6723" s="40"/>
      <c r="AN6723" s="29"/>
      <c r="AO6723" s="29"/>
    </row>
    <row r="6724" spans="5:41" x14ac:dyDescent="0.3">
      <c r="E6724" s="15"/>
      <c r="M6724" s="26"/>
      <c r="V6724" s="37"/>
      <c r="W6724" s="37"/>
      <c r="Z6724" s="29"/>
      <c r="AA6724" s="29"/>
      <c r="AB6724" s="29"/>
      <c r="AG6724" s="40"/>
      <c r="AH6724" s="40"/>
      <c r="AN6724" s="29"/>
      <c r="AO6724" s="29"/>
    </row>
    <row r="6725" spans="5:41" x14ac:dyDescent="0.3">
      <c r="E6725" s="15"/>
      <c r="M6725" s="26"/>
      <c r="V6725" s="37"/>
      <c r="W6725" s="37"/>
      <c r="Z6725" s="29"/>
      <c r="AA6725" s="29"/>
      <c r="AB6725" s="29"/>
      <c r="AG6725" s="40"/>
      <c r="AH6725" s="40"/>
      <c r="AN6725" s="29"/>
      <c r="AO6725" s="29"/>
    </row>
    <row r="6726" spans="5:41" x14ac:dyDescent="0.3">
      <c r="E6726" s="15"/>
      <c r="M6726" s="26"/>
      <c r="V6726" s="37"/>
      <c r="W6726" s="37"/>
      <c r="Z6726" s="29"/>
      <c r="AA6726" s="29"/>
      <c r="AB6726" s="29"/>
      <c r="AG6726" s="40"/>
      <c r="AH6726" s="40"/>
      <c r="AN6726" s="29"/>
      <c r="AO6726" s="29"/>
    </row>
    <row r="6727" spans="5:41" x14ac:dyDescent="0.3">
      <c r="E6727" s="15"/>
      <c r="M6727" s="26"/>
      <c r="V6727" s="37"/>
      <c r="W6727" s="37"/>
      <c r="Z6727" s="29"/>
      <c r="AA6727" s="29"/>
      <c r="AB6727" s="29"/>
      <c r="AG6727" s="40"/>
      <c r="AH6727" s="40"/>
      <c r="AN6727" s="29"/>
      <c r="AO6727" s="29"/>
    </row>
    <row r="6728" spans="5:41" x14ac:dyDescent="0.3">
      <c r="E6728" s="15"/>
      <c r="M6728" s="26"/>
      <c r="V6728" s="37"/>
      <c r="W6728" s="37"/>
      <c r="Z6728" s="29"/>
      <c r="AA6728" s="29"/>
      <c r="AB6728" s="29"/>
      <c r="AG6728" s="40"/>
      <c r="AH6728" s="40"/>
      <c r="AN6728" s="29"/>
      <c r="AO6728" s="29"/>
    </row>
    <row r="6729" spans="5:41" x14ac:dyDescent="0.3">
      <c r="E6729" s="15"/>
      <c r="M6729" s="26"/>
      <c r="V6729" s="37"/>
      <c r="W6729" s="37"/>
      <c r="Z6729" s="29"/>
      <c r="AA6729" s="29"/>
      <c r="AB6729" s="29"/>
      <c r="AG6729" s="40"/>
      <c r="AH6729" s="40"/>
      <c r="AN6729" s="29"/>
      <c r="AO6729" s="29"/>
    </row>
    <row r="6730" spans="5:41" x14ac:dyDescent="0.3">
      <c r="E6730" s="15"/>
      <c r="M6730" s="26"/>
      <c r="V6730" s="37"/>
      <c r="W6730" s="37"/>
      <c r="Z6730" s="29"/>
      <c r="AA6730" s="29"/>
      <c r="AB6730" s="29"/>
      <c r="AG6730" s="40"/>
      <c r="AH6730" s="40"/>
      <c r="AN6730" s="29"/>
      <c r="AO6730" s="29"/>
    </row>
    <row r="6731" spans="5:41" x14ac:dyDescent="0.3">
      <c r="E6731" s="15"/>
      <c r="M6731" s="26"/>
      <c r="V6731" s="37"/>
      <c r="W6731" s="37"/>
      <c r="Z6731" s="29"/>
      <c r="AA6731" s="29"/>
      <c r="AB6731" s="29"/>
      <c r="AG6731" s="40"/>
      <c r="AH6731" s="40"/>
      <c r="AN6731" s="29"/>
      <c r="AO6731" s="29"/>
    </row>
    <row r="6732" spans="5:41" x14ac:dyDescent="0.3">
      <c r="E6732" s="15"/>
      <c r="M6732" s="26"/>
      <c r="V6732" s="37"/>
      <c r="W6732" s="37"/>
      <c r="Z6732" s="29"/>
      <c r="AA6732" s="29"/>
      <c r="AB6732" s="29"/>
      <c r="AG6732" s="40"/>
      <c r="AH6732" s="40"/>
      <c r="AN6732" s="29"/>
      <c r="AO6732" s="29"/>
    </row>
    <row r="6733" spans="5:41" x14ac:dyDescent="0.3">
      <c r="E6733" s="15"/>
      <c r="M6733" s="26"/>
      <c r="V6733" s="37"/>
      <c r="W6733" s="37"/>
      <c r="Z6733" s="29"/>
      <c r="AA6733" s="29"/>
      <c r="AB6733" s="29"/>
      <c r="AG6733" s="40"/>
      <c r="AH6733" s="40"/>
      <c r="AN6733" s="29"/>
      <c r="AO6733" s="29"/>
    </row>
    <row r="6734" spans="5:41" x14ac:dyDescent="0.3">
      <c r="E6734" s="15"/>
      <c r="M6734" s="26"/>
      <c r="V6734" s="37"/>
      <c r="W6734" s="37"/>
      <c r="Z6734" s="29"/>
      <c r="AA6734" s="29"/>
      <c r="AB6734" s="29"/>
      <c r="AG6734" s="40"/>
      <c r="AH6734" s="40"/>
      <c r="AN6734" s="29"/>
      <c r="AO6734" s="29"/>
    </row>
    <row r="6735" spans="5:41" x14ac:dyDescent="0.3">
      <c r="E6735" s="15"/>
      <c r="M6735" s="26"/>
      <c r="V6735" s="37"/>
      <c r="W6735" s="37"/>
      <c r="Z6735" s="29"/>
      <c r="AA6735" s="29"/>
      <c r="AB6735" s="29"/>
      <c r="AG6735" s="40"/>
      <c r="AH6735" s="40"/>
      <c r="AN6735" s="29"/>
      <c r="AO6735" s="29"/>
    </row>
    <row r="6736" spans="5:41" x14ac:dyDescent="0.3">
      <c r="E6736" s="15"/>
      <c r="M6736" s="26"/>
      <c r="V6736" s="37"/>
      <c r="W6736" s="37"/>
      <c r="Z6736" s="29"/>
      <c r="AA6736" s="29"/>
      <c r="AB6736" s="29"/>
      <c r="AG6736" s="40"/>
      <c r="AH6736" s="40"/>
      <c r="AN6736" s="29"/>
      <c r="AO6736" s="29"/>
    </row>
    <row r="6737" spans="5:41" x14ac:dyDescent="0.3">
      <c r="E6737" s="15"/>
      <c r="M6737" s="26"/>
      <c r="V6737" s="37"/>
      <c r="W6737" s="37"/>
      <c r="Z6737" s="29"/>
      <c r="AA6737" s="29"/>
      <c r="AB6737" s="29"/>
      <c r="AG6737" s="40"/>
      <c r="AH6737" s="40"/>
      <c r="AN6737" s="29"/>
      <c r="AO6737" s="29"/>
    </row>
    <row r="6738" spans="5:41" x14ac:dyDescent="0.3">
      <c r="E6738" s="15"/>
      <c r="M6738" s="26"/>
      <c r="V6738" s="37"/>
      <c r="W6738" s="37"/>
      <c r="Z6738" s="29"/>
      <c r="AA6738" s="29"/>
      <c r="AB6738" s="29"/>
      <c r="AG6738" s="40"/>
      <c r="AH6738" s="40"/>
      <c r="AN6738" s="29"/>
      <c r="AO6738" s="29"/>
    </row>
    <row r="6739" spans="5:41" x14ac:dyDescent="0.3">
      <c r="E6739" s="15"/>
      <c r="M6739" s="26"/>
      <c r="V6739" s="37"/>
      <c r="W6739" s="37"/>
      <c r="Z6739" s="29"/>
      <c r="AA6739" s="29"/>
      <c r="AB6739" s="29"/>
      <c r="AG6739" s="40"/>
      <c r="AH6739" s="40"/>
      <c r="AN6739" s="29"/>
      <c r="AO6739" s="29"/>
    </row>
    <row r="6740" spans="5:41" x14ac:dyDescent="0.3">
      <c r="E6740" s="15"/>
      <c r="M6740" s="26"/>
      <c r="V6740" s="37"/>
      <c r="W6740" s="37"/>
      <c r="Z6740" s="29"/>
      <c r="AA6740" s="29"/>
      <c r="AB6740" s="29"/>
      <c r="AG6740" s="40"/>
      <c r="AH6740" s="40"/>
      <c r="AN6740" s="29"/>
      <c r="AO6740" s="29"/>
    </row>
    <row r="6741" spans="5:41" x14ac:dyDescent="0.3">
      <c r="E6741" s="15"/>
      <c r="M6741" s="26"/>
      <c r="V6741" s="37"/>
      <c r="W6741" s="37"/>
      <c r="Z6741" s="29"/>
      <c r="AA6741" s="29"/>
      <c r="AB6741" s="29"/>
      <c r="AG6741" s="40"/>
      <c r="AH6741" s="40"/>
      <c r="AN6741" s="29"/>
      <c r="AO6741" s="29"/>
    </row>
    <row r="6742" spans="5:41" x14ac:dyDescent="0.3">
      <c r="E6742" s="15"/>
      <c r="M6742" s="26"/>
      <c r="V6742" s="37"/>
      <c r="W6742" s="37"/>
      <c r="Z6742" s="29"/>
      <c r="AA6742" s="29"/>
      <c r="AB6742" s="29"/>
      <c r="AG6742" s="40"/>
      <c r="AH6742" s="40"/>
      <c r="AN6742" s="29"/>
      <c r="AO6742" s="29"/>
    </row>
    <row r="6743" spans="5:41" x14ac:dyDescent="0.3">
      <c r="E6743" s="15"/>
      <c r="M6743" s="26"/>
      <c r="V6743" s="37"/>
      <c r="W6743" s="37"/>
      <c r="Z6743" s="29"/>
      <c r="AA6743" s="29"/>
      <c r="AB6743" s="29"/>
      <c r="AG6743" s="40"/>
      <c r="AH6743" s="40"/>
      <c r="AN6743" s="29"/>
      <c r="AO6743" s="29"/>
    </row>
    <row r="6744" spans="5:41" x14ac:dyDescent="0.3">
      <c r="E6744" s="15"/>
      <c r="M6744" s="26"/>
      <c r="V6744" s="37"/>
      <c r="W6744" s="37"/>
      <c r="Z6744" s="29"/>
      <c r="AA6744" s="29"/>
      <c r="AB6744" s="29"/>
      <c r="AG6744" s="40"/>
      <c r="AH6744" s="40"/>
      <c r="AN6744" s="29"/>
      <c r="AO6744" s="29"/>
    </row>
    <row r="6745" spans="5:41" x14ac:dyDescent="0.3">
      <c r="E6745" s="15"/>
      <c r="M6745" s="26"/>
      <c r="V6745" s="37"/>
      <c r="W6745" s="37"/>
      <c r="Z6745" s="29"/>
      <c r="AA6745" s="29"/>
      <c r="AB6745" s="29"/>
      <c r="AG6745" s="40"/>
      <c r="AH6745" s="40"/>
      <c r="AN6745" s="29"/>
      <c r="AO6745" s="29"/>
    </row>
    <row r="6746" spans="5:41" x14ac:dyDescent="0.3">
      <c r="E6746" s="15"/>
      <c r="M6746" s="26"/>
      <c r="V6746" s="37"/>
      <c r="W6746" s="37"/>
      <c r="Z6746" s="29"/>
      <c r="AA6746" s="29"/>
      <c r="AB6746" s="29"/>
      <c r="AG6746" s="40"/>
      <c r="AH6746" s="40"/>
      <c r="AN6746" s="29"/>
      <c r="AO6746" s="29"/>
    </row>
    <row r="6747" spans="5:41" x14ac:dyDescent="0.3">
      <c r="E6747" s="15"/>
      <c r="M6747" s="26"/>
      <c r="V6747" s="37"/>
      <c r="W6747" s="37"/>
      <c r="Z6747" s="29"/>
      <c r="AA6747" s="29"/>
      <c r="AB6747" s="29"/>
      <c r="AG6747" s="40"/>
      <c r="AH6747" s="40"/>
      <c r="AN6747" s="29"/>
      <c r="AO6747" s="29"/>
    </row>
    <row r="6748" spans="5:41" x14ac:dyDescent="0.3">
      <c r="E6748" s="15"/>
      <c r="M6748" s="26"/>
      <c r="V6748" s="37"/>
      <c r="W6748" s="37"/>
      <c r="Z6748" s="29"/>
      <c r="AA6748" s="29"/>
      <c r="AB6748" s="29"/>
      <c r="AG6748" s="40"/>
      <c r="AH6748" s="40"/>
      <c r="AN6748" s="29"/>
      <c r="AO6748" s="29"/>
    </row>
    <row r="6749" spans="5:41" x14ac:dyDescent="0.3">
      <c r="E6749" s="15"/>
      <c r="M6749" s="26"/>
      <c r="V6749" s="37"/>
      <c r="W6749" s="37"/>
      <c r="Z6749" s="29"/>
      <c r="AA6749" s="29"/>
      <c r="AB6749" s="29"/>
      <c r="AG6749" s="40"/>
      <c r="AH6749" s="40"/>
      <c r="AN6749" s="29"/>
      <c r="AO6749" s="29"/>
    </row>
    <row r="6750" spans="5:41" x14ac:dyDescent="0.3">
      <c r="E6750" s="15"/>
      <c r="M6750" s="26"/>
      <c r="V6750" s="37"/>
      <c r="W6750" s="37"/>
      <c r="Z6750" s="29"/>
      <c r="AA6750" s="29"/>
      <c r="AB6750" s="29"/>
      <c r="AG6750" s="40"/>
      <c r="AH6750" s="40"/>
      <c r="AN6750" s="29"/>
      <c r="AO6750" s="29"/>
    </row>
    <row r="6751" spans="5:41" x14ac:dyDescent="0.3">
      <c r="E6751" s="15"/>
      <c r="M6751" s="26"/>
      <c r="V6751" s="37"/>
      <c r="W6751" s="37"/>
      <c r="Z6751" s="29"/>
      <c r="AA6751" s="29"/>
      <c r="AB6751" s="29"/>
      <c r="AG6751" s="40"/>
      <c r="AH6751" s="40"/>
      <c r="AN6751" s="29"/>
      <c r="AO6751" s="29"/>
    </row>
    <row r="6752" spans="5:41" x14ac:dyDescent="0.3">
      <c r="E6752" s="15"/>
      <c r="M6752" s="26"/>
      <c r="V6752" s="37"/>
      <c r="W6752" s="37"/>
      <c r="Z6752" s="29"/>
      <c r="AA6752" s="29"/>
      <c r="AB6752" s="29"/>
      <c r="AG6752" s="40"/>
      <c r="AH6752" s="40"/>
      <c r="AN6752" s="29"/>
      <c r="AO6752" s="29"/>
    </row>
    <row r="6753" spans="5:41" x14ac:dyDescent="0.3">
      <c r="E6753" s="15"/>
      <c r="M6753" s="26"/>
      <c r="V6753" s="37"/>
      <c r="W6753" s="37"/>
      <c r="Z6753" s="29"/>
      <c r="AA6753" s="29"/>
      <c r="AB6753" s="29"/>
      <c r="AG6753" s="40"/>
      <c r="AH6753" s="40"/>
      <c r="AN6753" s="29"/>
      <c r="AO6753" s="29"/>
    </row>
    <row r="6754" spans="5:41" x14ac:dyDescent="0.3">
      <c r="E6754" s="15"/>
      <c r="M6754" s="26"/>
      <c r="V6754" s="37"/>
      <c r="W6754" s="37"/>
      <c r="Z6754" s="29"/>
      <c r="AA6754" s="29"/>
      <c r="AB6754" s="29"/>
      <c r="AG6754" s="40"/>
      <c r="AH6754" s="40"/>
      <c r="AN6754" s="29"/>
      <c r="AO6754" s="29"/>
    </row>
    <row r="6755" spans="5:41" x14ac:dyDescent="0.3">
      <c r="E6755" s="15"/>
      <c r="M6755" s="26"/>
      <c r="V6755" s="37"/>
      <c r="W6755" s="37"/>
      <c r="Z6755" s="29"/>
      <c r="AA6755" s="29"/>
      <c r="AB6755" s="29"/>
      <c r="AG6755" s="40"/>
      <c r="AH6755" s="40"/>
      <c r="AN6755" s="29"/>
      <c r="AO6755" s="29"/>
    </row>
    <row r="6756" spans="5:41" x14ac:dyDescent="0.3">
      <c r="E6756" s="15"/>
      <c r="M6756" s="26"/>
      <c r="V6756" s="37"/>
      <c r="W6756" s="37"/>
      <c r="Z6756" s="29"/>
      <c r="AA6756" s="29"/>
      <c r="AB6756" s="29"/>
      <c r="AG6756" s="40"/>
      <c r="AH6756" s="40"/>
      <c r="AN6756" s="29"/>
      <c r="AO6756" s="29"/>
    </row>
    <row r="6757" spans="5:41" x14ac:dyDescent="0.3">
      <c r="E6757" s="15"/>
      <c r="M6757" s="26"/>
      <c r="V6757" s="37"/>
      <c r="W6757" s="37"/>
      <c r="Z6757" s="29"/>
      <c r="AA6757" s="29"/>
      <c r="AB6757" s="29"/>
      <c r="AG6757" s="40"/>
      <c r="AH6757" s="40"/>
      <c r="AN6757" s="29"/>
      <c r="AO6757" s="29"/>
    </row>
    <row r="6758" spans="5:41" x14ac:dyDescent="0.3">
      <c r="E6758" s="15"/>
      <c r="M6758" s="26"/>
      <c r="V6758" s="37"/>
      <c r="W6758" s="37"/>
      <c r="Z6758" s="29"/>
      <c r="AA6758" s="29"/>
      <c r="AB6758" s="29"/>
      <c r="AG6758" s="40"/>
      <c r="AH6758" s="40"/>
      <c r="AN6758" s="29"/>
      <c r="AO6758" s="29"/>
    </row>
    <row r="6759" spans="5:41" x14ac:dyDescent="0.3">
      <c r="E6759" s="15"/>
      <c r="M6759" s="26"/>
      <c r="V6759" s="37"/>
      <c r="W6759" s="37"/>
      <c r="Z6759" s="29"/>
      <c r="AA6759" s="29"/>
      <c r="AB6759" s="29"/>
      <c r="AG6759" s="40"/>
      <c r="AH6759" s="40"/>
      <c r="AN6759" s="29"/>
      <c r="AO6759" s="29"/>
    </row>
    <row r="6760" spans="5:41" x14ac:dyDescent="0.3">
      <c r="E6760" s="15"/>
      <c r="M6760" s="26"/>
      <c r="V6760" s="37"/>
      <c r="W6760" s="37"/>
      <c r="Z6760" s="29"/>
      <c r="AA6760" s="29"/>
      <c r="AB6760" s="29"/>
      <c r="AG6760" s="40"/>
      <c r="AH6760" s="40"/>
      <c r="AN6760" s="29"/>
      <c r="AO6760" s="29"/>
    </row>
    <row r="6761" spans="5:41" x14ac:dyDescent="0.3">
      <c r="E6761" s="15"/>
      <c r="M6761" s="26"/>
      <c r="V6761" s="37"/>
      <c r="W6761" s="37"/>
      <c r="Z6761" s="29"/>
      <c r="AA6761" s="29"/>
      <c r="AB6761" s="29"/>
      <c r="AG6761" s="40"/>
      <c r="AH6761" s="40"/>
      <c r="AN6761" s="29"/>
      <c r="AO6761" s="29"/>
    </row>
    <row r="6762" spans="5:41" x14ac:dyDescent="0.3">
      <c r="E6762" s="15"/>
      <c r="M6762" s="26"/>
      <c r="V6762" s="37"/>
      <c r="W6762" s="37"/>
      <c r="Z6762" s="29"/>
      <c r="AA6762" s="29"/>
      <c r="AB6762" s="29"/>
      <c r="AG6762" s="40"/>
      <c r="AH6762" s="40"/>
      <c r="AN6762" s="29"/>
      <c r="AO6762" s="29"/>
    </row>
    <row r="6763" spans="5:41" x14ac:dyDescent="0.3">
      <c r="E6763" s="15"/>
      <c r="M6763" s="26"/>
      <c r="V6763" s="37"/>
      <c r="W6763" s="37"/>
      <c r="Z6763" s="29"/>
      <c r="AA6763" s="29"/>
      <c r="AB6763" s="29"/>
      <c r="AG6763" s="40"/>
      <c r="AH6763" s="40"/>
      <c r="AN6763" s="29"/>
      <c r="AO6763" s="29"/>
    </row>
    <row r="6764" spans="5:41" x14ac:dyDescent="0.3">
      <c r="E6764" s="15"/>
      <c r="M6764" s="26"/>
      <c r="V6764" s="37"/>
      <c r="W6764" s="37"/>
      <c r="Z6764" s="29"/>
      <c r="AA6764" s="29"/>
      <c r="AB6764" s="29"/>
      <c r="AG6764" s="40"/>
      <c r="AH6764" s="40"/>
      <c r="AN6764" s="29"/>
      <c r="AO6764" s="29"/>
    </row>
    <row r="6765" spans="5:41" x14ac:dyDescent="0.3">
      <c r="E6765" s="15"/>
      <c r="M6765" s="26"/>
      <c r="V6765" s="37"/>
      <c r="W6765" s="37"/>
      <c r="Z6765" s="29"/>
      <c r="AA6765" s="29"/>
      <c r="AB6765" s="29"/>
      <c r="AG6765" s="40"/>
      <c r="AH6765" s="40"/>
      <c r="AN6765" s="29"/>
      <c r="AO6765" s="29"/>
    </row>
    <row r="6766" spans="5:41" x14ac:dyDescent="0.3">
      <c r="E6766" s="15"/>
      <c r="M6766" s="26"/>
      <c r="V6766" s="37"/>
      <c r="W6766" s="37"/>
      <c r="Z6766" s="29"/>
      <c r="AA6766" s="29"/>
      <c r="AB6766" s="29"/>
      <c r="AG6766" s="40"/>
      <c r="AH6766" s="40"/>
      <c r="AN6766" s="29"/>
      <c r="AO6766" s="29"/>
    </row>
    <row r="6767" spans="5:41" x14ac:dyDescent="0.3">
      <c r="E6767" s="15"/>
      <c r="M6767" s="26"/>
      <c r="V6767" s="37"/>
      <c r="W6767" s="37"/>
      <c r="Z6767" s="29"/>
      <c r="AA6767" s="29"/>
      <c r="AB6767" s="29"/>
      <c r="AG6767" s="40"/>
      <c r="AH6767" s="40"/>
      <c r="AN6767" s="29"/>
      <c r="AO6767" s="29"/>
    </row>
    <row r="6768" spans="5:41" x14ac:dyDescent="0.3">
      <c r="E6768" s="15"/>
      <c r="M6768" s="26"/>
      <c r="V6768" s="37"/>
      <c r="W6768" s="37"/>
      <c r="Z6768" s="29"/>
      <c r="AA6768" s="29"/>
      <c r="AB6768" s="29"/>
      <c r="AG6768" s="40"/>
      <c r="AH6768" s="40"/>
      <c r="AN6768" s="29"/>
      <c r="AO6768" s="29"/>
    </row>
    <row r="6769" spans="5:41" x14ac:dyDescent="0.3">
      <c r="E6769" s="15"/>
      <c r="M6769" s="26"/>
      <c r="V6769" s="37"/>
      <c r="W6769" s="37"/>
      <c r="Z6769" s="29"/>
      <c r="AA6769" s="29"/>
      <c r="AB6769" s="29"/>
      <c r="AG6769" s="40"/>
      <c r="AH6769" s="40"/>
      <c r="AN6769" s="29"/>
      <c r="AO6769" s="29"/>
    </row>
    <row r="6770" spans="5:41" x14ac:dyDescent="0.3">
      <c r="E6770" s="15"/>
      <c r="M6770" s="26"/>
      <c r="V6770" s="37"/>
      <c r="W6770" s="37"/>
      <c r="Z6770" s="29"/>
      <c r="AA6770" s="29"/>
      <c r="AB6770" s="29"/>
      <c r="AG6770" s="40"/>
      <c r="AH6770" s="40"/>
      <c r="AN6770" s="29"/>
      <c r="AO6770" s="29"/>
    </row>
    <row r="6771" spans="5:41" x14ac:dyDescent="0.3">
      <c r="E6771" s="15"/>
      <c r="M6771" s="26"/>
      <c r="V6771" s="37"/>
      <c r="W6771" s="37"/>
      <c r="Z6771" s="29"/>
      <c r="AA6771" s="29"/>
      <c r="AB6771" s="29"/>
      <c r="AG6771" s="40"/>
      <c r="AH6771" s="40"/>
      <c r="AN6771" s="29"/>
      <c r="AO6771" s="29"/>
    </row>
    <row r="6772" spans="5:41" x14ac:dyDescent="0.3">
      <c r="E6772" s="15"/>
      <c r="M6772" s="26"/>
      <c r="V6772" s="37"/>
      <c r="W6772" s="37"/>
      <c r="Z6772" s="29"/>
      <c r="AA6772" s="29"/>
      <c r="AB6772" s="29"/>
      <c r="AG6772" s="40"/>
      <c r="AH6772" s="40"/>
      <c r="AN6772" s="29"/>
      <c r="AO6772" s="29"/>
    </row>
    <row r="6773" spans="5:41" x14ac:dyDescent="0.3">
      <c r="E6773" s="15"/>
      <c r="M6773" s="26"/>
      <c r="V6773" s="37"/>
      <c r="W6773" s="37"/>
      <c r="Z6773" s="29"/>
      <c r="AA6773" s="29"/>
      <c r="AB6773" s="29"/>
      <c r="AG6773" s="40"/>
      <c r="AH6773" s="40"/>
      <c r="AN6773" s="29"/>
      <c r="AO6773" s="29"/>
    </row>
    <row r="6774" spans="5:41" x14ac:dyDescent="0.3">
      <c r="E6774" s="15"/>
      <c r="M6774" s="26"/>
      <c r="V6774" s="37"/>
      <c r="W6774" s="37"/>
      <c r="Z6774" s="29"/>
      <c r="AA6774" s="29"/>
      <c r="AB6774" s="29"/>
      <c r="AG6774" s="40"/>
      <c r="AH6774" s="40"/>
      <c r="AN6774" s="29"/>
      <c r="AO6774" s="29"/>
    </row>
    <row r="6775" spans="5:41" x14ac:dyDescent="0.3">
      <c r="E6775" s="15"/>
      <c r="M6775" s="26"/>
      <c r="V6775" s="37"/>
      <c r="W6775" s="37"/>
      <c r="Z6775" s="29"/>
      <c r="AA6775" s="29"/>
      <c r="AB6775" s="29"/>
      <c r="AG6775" s="40"/>
      <c r="AH6775" s="40"/>
      <c r="AN6775" s="29"/>
      <c r="AO6775" s="29"/>
    </row>
    <row r="6776" spans="5:41" x14ac:dyDescent="0.3">
      <c r="E6776" s="15"/>
      <c r="M6776" s="26"/>
      <c r="V6776" s="37"/>
      <c r="W6776" s="37"/>
      <c r="Z6776" s="29"/>
      <c r="AA6776" s="29"/>
      <c r="AB6776" s="29"/>
      <c r="AG6776" s="40"/>
      <c r="AH6776" s="40"/>
      <c r="AN6776" s="29"/>
      <c r="AO6776" s="29"/>
    </row>
    <row r="6777" spans="5:41" x14ac:dyDescent="0.3">
      <c r="E6777" s="15"/>
      <c r="M6777" s="26"/>
      <c r="V6777" s="37"/>
      <c r="W6777" s="37"/>
      <c r="Z6777" s="29"/>
      <c r="AA6777" s="29"/>
      <c r="AB6777" s="29"/>
      <c r="AG6777" s="40"/>
      <c r="AH6777" s="40"/>
      <c r="AN6777" s="29"/>
      <c r="AO6777" s="29"/>
    </row>
    <row r="6778" spans="5:41" x14ac:dyDescent="0.3">
      <c r="E6778" s="15"/>
      <c r="M6778" s="26"/>
      <c r="V6778" s="37"/>
      <c r="W6778" s="37"/>
      <c r="Z6778" s="29"/>
      <c r="AA6778" s="29"/>
      <c r="AB6778" s="29"/>
      <c r="AG6778" s="40"/>
      <c r="AH6778" s="40"/>
      <c r="AN6778" s="29"/>
      <c r="AO6778" s="29"/>
    </row>
    <row r="6779" spans="5:41" x14ac:dyDescent="0.3">
      <c r="E6779" s="15"/>
      <c r="M6779" s="26"/>
      <c r="V6779" s="37"/>
      <c r="W6779" s="37"/>
      <c r="Z6779" s="29"/>
      <c r="AA6779" s="29"/>
      <c r="AB6779" s="29"/>
      <c r="AG6779" s="40"/>
      <c r="AH6779" s="40"/>
      <c r="AN6779" s="29"/>
      <c r="AO6779" s="29"/>
    </row>
    <row r="6780" spans="5:41" x14ac:dyDescent="0.3">
      <c r="E6780" s="15"/>
      <c r="M6780" s="26"/>
      <c r="V6780" s="37"/>
      <c r="W6780" s="37"/>
      <c r="Z6780" s="29"/>
      <c r="AA6780" s="29"/>
      <c r="AB6780" s="29"/>
      <c r="AG6780" s="40"/>
      <c r="AH6780" s="40"/>
      <c r="AN6780" s="29"/>
      <c r="AO6780" s="29"/>
    </row>
    <row r="6781" spans="5:41" x14ac:dyDescent="0.3">
      <c r="E6781" s="15"/>
      <c r="M6781" s="26"/>
      <c r="V6781" s="37"/>
      <c r="W6781" s="37"/>
      <c r="Z6781" s="29"/>
      <c r="AA6781" s="29"/>
      <c r="AB6781" s="29"/>
      <c r="AG6781" s="40"/>
      <c r="AH6781" s="40"/>
      <c r="AN6781" s="29"/>
      <c r="AO6781" s="29"/>
    </row>
    <row r="6782" spans="5:41" x14ac:dyDescent="0.3">
      <c r="E6782" s="15"/>
      <c r="M6782" s="26"/>
      <c r="V6782" s="37"/>
      <c r="W6782" s="37"/>
      <c r="Z6782" s="29"/>
      <c r="AA6782" s="29"/>
      <c r="AB6782" s="29"/>
      <c r="AG6782" s="40"/>
      <c r="AH6782" s="40"/>
      <c r="AN6782" s="29"/>
      <c r="AO6782" s="29"/>
    </row>
    <row r="6783" spans="5:41" x14ac:dyDescent="0.3">
      <c r="E6783" s="15"/>
      <c r="M6783" s="26"/>
      <c r="V6783" s="37"/>
      <c r="W6783" s="37"/>
      <c r="Z6783" s="29"/>
      <c r="AA6783" s="29"/>
      <c r="AB6783" s="29"/>
      <c r="AG6783" s="40"/>
      <c r="AH6783" s="40"/>
      <c r="AN6783" s="29"/>
      <c r="AO6783" s="29"/>
    </row>
    <row r="6784" spans="5:41" x14ac:dyDescent="0.3">
      <c r="E6784" s="15"/>
      <c r="M6784" s="26"/>
      <c r="V6784" s="37"/>
      <c r="W6784" s="37"/>
      <c r="Z6784" s="29"/>
      <c r="AA6784" s="29"/>
      <c r="AB6784" s="29"/>
      <c r="AG6784" s="40"/>
      <c r="AH6784" s="40"/>
      <c r="AN6784" s="29"/>
      <c r="AO6784" s="29"/>
    </row>
    <row r="6785" spans="5:41" x14ac:dyDescent="0.3">
      <c r="E6785" s="15"/>
      <c r="M6785" s="26"/>
      <c r="V6785" s="37"/>
      <c r="W6785" s="37"/>
      <c r="Z6785" s="29"/>
      <c r="AA6785" s="29"/>
      <c r="AB6785" s="29"/>
      <c r="AG6785" s="40"/>
      <c r="AH6785" s="40"/>
      <c r="AN6785" s="29"/>
      <c r="AO6785" s="29"/>
    </row>
    <row r="6786" spans="5:41" x14ac:dyDescent="0.3">
      <c r="E6786" s="15"/>
      <c r="M6786" s="26"/>
      <c r="V6786" s="37"/>
      <c r="W6786" s="37"/>
      <c r="Z6786" s="29"/>
      <c r="AA6786" s="29"/>
      <c r="AB6786" s="29"/>
      <c r="AG6786" s="40"/>
      <c r="AH6786" s="40"/>
      <c r="AN6786" s="29"/>
      <c r="AO6786" s="29"/>
    </row>
    <row r="6787" spans="5:41" x14ac:dyDescent="0.3">
      <c r="E6787" s="15"/>
      <c r="M6787" s="26"/>
      <c r="V6787" s="37"/>
      <c r="W6787" s="37"/>
      <c r="Z6787" s="29"/>
      <c r="AA6787" s="29"/>
      <c r="AB6787" s="29"/>
      <c r="AG6787" s="40"/>
      <c r="AH6787" s="40"/>
      <c r="AN6787" s="29"/>
      <c r="AO6787" s="29"/>
    </row>
    <row r="6788" spans="5:41" x14ac:dyDescent="0.3">
      <c r="E6788" s="15"/>
      <c r="M6788" s="26"/>
      <c r="V6788" s="37"/>
      <c r="W6788" s="37"/>
      <c r="Z6788" s="29"/>
      <c r="AA6788" s="29"/>
      <c r="AB6788" s="29"/>
      <c r="AG6788" s="40"/>
      <c r="AH6788" s="40"/>
      <c r="AN6788" s="29"/>
      <c r="AO6788" s="29"/>
    </row>
    <row r="6789" spans="5:41" x14ac:dyDescent="0.3">
      <c r="E6789" s="15"/>
      <c r="M6789" s="26"/>
      <c r="V6789" s="37"/>
      <c r="W6789" s="37"/>
      <c r="Z6789" s="29"/>
      <c r="AA6789" s="29"/>
      <c r="AB6789" s="29"/>
      <c r="AG6789" s="40"/>
      <c r="AH6789" s="40"/>
      <c r="AN6789" s="29"/>
      <c r="AO6789" s="29"/>
    </row>
    <row r="6790" spans="5:41" x14ac:dyDescent="0.3">
      <c r="E6790" s="15"/>
      <c r="M6790" s="26"/>
      <c r="V6790" s="37"/>
      <c r="W6790" s="37"/>
      <c r="Z6790" s="29"/>
      <c r="AA6790" s="29"/>
      <c r="AB6790" s="29"/>
      <c r="AG6790" s="40"/>
      <c r="AH6790" s="40"/>
      <c r="AN6790" s="29"/>
      <c r="AO6790" s="29"/>
    </row>
    <row r="6791" spans="5:41" x14ac:dyDescent="0.3">
      <c r="E6791" s="15"/>
      <c r="M6791" s="26"/>
      <c r="V6791" s="37"/>
      <c r="W6791" s="37"/>
      <c r="Z6791" s="29"/>
      <c r="AA6791" s="29"/>
      <c r="AB6791" s="29"/>
      <c r="AG6791" s="40"/>
      <c r="AH6791" s="40"/>
      <c r="AN6791" s="29"/>
      <c r="AO6791" s="29"/>
    </row>
    <row r="6792" spans="5:41" x14ac:dyDescent="0.3">
      <c r="E6792" s="15"/>
      <c r="M6792" s="26"/>
      <c r="V6792" s="37"/>
      <c r="W6792" s="37"/>
      <c r="Z6792" s="29"/>
      <c r="AA6792" s="29"/>
      <c r="AB6792" s="29"/>
      <c r="AG6792" s="40"/>
      <c r="AH6792" s="40"/>
      <c r="AN6792" s="29"/>
      <c r="AO6792" s="29"/>
    </row>
    <row r="6793" spans="5:41" x14ac:dyDescent="0.3">
      <c r="E6793" s="15"/>
      <c r="M6793" s="26"/>
      <c r="V6793" s="37"/>
      <c r="W6793" s="37"/>
      <c r="Z6793" s="29"/>
      <c r="AA6793" s="29"/>
      <c r="AB6793" s="29"/>
      <c r="AG6793" s="40"/>
      <c r="AH6793" s="40"/>
      <c r="AN6793" s="29"/>
      <c r="AO6793" s="29"/>
    </row>
    <row r="6794" spans="5:41" x14ac:dyDescent="0.3">
      <c r="E6794" s="15"/>
      <c r="M6794" s="26"/>
      <c r="V6794" s="37"/>
      <c r="W6794" s="37"/>
      <c r="Z6794" s="29"/>
      <c r="AA6794" s="29"/>
      <c r="AB6794" s="29"/>
      <c r="AG6794" s="40"/>
      <c r="AH6794" s="40"/>
      <c r="AN6794" s="29"/>
      <c r="AO6794" s="29"/>
    </row>
    <row r="6795" spans="5:41" x14ac:dyDescent="0.3">
      <c r="E6795" s="15"/>
      <c r="M6795" s="26"/>
      <c r="V6795" s="37"/>
      <c r="W6795" s="37"/>
      <c r="Z6795" s="29"/>
      <c r="AA6795" s="29"/>
      <c r="AB6795" s="29"/>
      <c r="AG6795" s="40"/>
      <c r="AH6795" s="40"/>
      <c r="AN6795" s="29"/>
      <c r="AO6795" s="29"/>
    </row>
    <row r="6796" spans="5:41" x14ac:dyDescent="0.3">
      <c r="E6796" s="15"/>
      <c r="M6796" s="26"/>
      <c r="V6796" s="37"/>
      <c r="W6796" s="37"/>
      <c r="Z6796" s="29"/>
      <c r="AA6796" s="29"/>
      <c r="AB6796" s="29"/>
      <c r="AG6796" s="40"/>
      <c r="AH6796" s="40"/>
      <c r="AN6796" s="29"/>
      <c r="AO6796" s="29"/>
    </row>
    <row r="6797" spans="5:41" x14ac:dyDescent="0.3">
      <c r="E6797" s="15"/>
      <c r="M6797" s="26"/>
      <c r="V6797" s="37"/>
      <c r="W6797" s="37"/>
      <c r="Z6797" s="29"/>
      <c r="AA6797" s="29"/>
      <c r="AB6797" s="29"/>
      <c r="AG6797" s="40"/>
      <c r="AH6797" s="40"/>
      <c r="AN6797" s="29"/>
      <c r="AO6797" s="29"/>
    </row>
    <row r="6798" spans="5:41" x14ac:dyDescent="0.3">
      <c r="E6798" s="15"/>
      <c r="M6798" s="26"/>
      <c r="V6798" s="37"/>
      <c r="W6798" s="37"/>
      <c r="Z6798" s="29"/>
      <c r="AA6798" s="29"/>
      <c r="AB6798" s="29"/>
      <c r="AG6798" s="40"/>
      <c r="AH6798" s="40"/>
      <c r="AN6798" s="29"/>
      <c r="AO6798" s="29"/>
    </row>
    <row r="6799" spans="5:41" x14ac:dyDescent="0.3">
      <c r="E6799" s="15"/>
      <c r="M6799" s="26"/>
      <c r="V6799" s="37"/>
      <c r="W6799" s="37"/>
      <c r="Z6799" s="29"/>
      <c r="AA6799" s="29"/>
      <c r="AB6799" s="29"/>
      <c r="AG6799" s="40"/>
      <c r="AH6799" s="40"/>
      <c r="AN6799" s="29"/>
      <c r="AO6799" s="29"/>
    </row>
    <row r="6800" spans="5:41" x14ac:dyDescent="0.3">
      <c r="E6800" s="15"/>
      <c r="M6800" s="26"/>
      <c r="V6800" s="37"/>
      <c r="W6800" s="37"/>
      <c r="Z6800" s="29"/>
      <c r="AA6800" s="29"/>
      <c r="AB6800" s="29"/>
      <c r="AG6800" s="40"/>
      <c r="AH6800" s="40"/>
      <c r="AN6800" s="29"/>
      <c r="AO6800" s="29"/>
    </row>
    <row r="6801" spans="5:41" x14ac:dyDescent="0.3">
      <c r="E6801" s="15"/>
      <c r="M6801" s="26"/>
      <c r="V6801" s="37"/>
      <c r="W6801" s="37"/>
      <c r="Z6801" s="29"/>
      <c r="AA6801" s="29"/>
      <c r="AB6801" s="29"/>
      <c r="AG6801" s="40"/>
      <c r="AH6801" s="40"/>
      <c r="AN6801" s="29"/>
      <c r="AO6801" s="29"/>
    </row>
    <row r="6802" spans="5:41" x14ac:dyDescent="0.3">
      <c r="E6802" s="15"/>
      <c r="M6802" s="26"/>
      <c r="V6802" s="37"/>
      <c r="W6802" s="37"/>
      <c r="Z6802" s="29"/>
      <c r="AA6802" s="29"/>
      <c r="AB6802" s="29"/>
      <c r="AG6802" s="40"/>
      <c r="AH6802" s="40"/>
      <c r="AN6802" s="29"/>
      <c r="AO6802" s="29"/>
    </row>
    <row r="6803" spans="5:41" x14ac:dyDescent="0.3">
      <c r="E6803" s="15"/>
      <c r="M6803" s="26"/>
      <c r="V6803" s="37"/>
      <c r="W6803" s="37"/>
      <c r="Z6803" s="29"/>
      <c r="AA6803" s="29"/>
      <c r="AB6803" s="29"/>
      <c r="AG6803" s="40"/>
      <c r="AH6803" s="40"/>
      <c r="AN6803" s="29"/>
      <c r="AO6803" s="29"/>
    </row>
    <row r="6804" spans="5:41" x14ac:dyDescent="0.3">
      <c r="E6804" s="15"/>
      <c r="M6804" s="26"/>
      <c r="V6804" s="37"/>
      <c r="W6804" s="37"/>
      <c r="Z6804" s="29"/>
      <c r="AA6804" s="29"/>
      <c r="AB6804" s="29"/>
      <c r="AG6804" s="40"/>
      <c r="AH6804" s="40"/>
      <c r="AN6804" s="29"/>
      <c r="AO6804" s="29"/>
    </row>
    <row r="6805" spans="5:41" x14ac:dyDescent="0.3">
      <c r="E6805" s="15"/>
      <c r="M6805" s="26"/>
      <c r="V6805" s="37"/>
      <c r="W6805" s="37"/>
      <c r="Z6805" s="29"/>
      <c r="AA6805" s="29"/>
      <c r="AB6805" s="29"/>
      <c r="AG6805" s="40"/>
      <c r="AH6805" s="40"/>
      <c r="AN6805" s="29"/>
      <c r="AO6805" s="29"/>
    </row>
    <row r="6806" spans="5:41" x14ac:dyDescent="0.3">
      <c r="E6806" s="15"/>
      <c r="M6806" s="26"/>
      <c r="V6806" s="37"/>
      <c r="W6806" s="37"/>
      <c r="Z6806" s="29"/>
      <c r="AA6806" s="29"/>
      <c r="AB6806" s="29"/>
      <c r="AG6806" s="40"/>
      <c r="AH6806" s="40"/>
      <c r="AN6806" s="29"/>
      <c r="AO6806" s="29"/>
    </row>
    <row r="6807" spans="5:41" x14ac:dyDescent="0.3">
      <c r="E6807" s="15"/>
      <c r="M6807" s="26"/>
      <c r="V6807" s="37"/>
      <c r="W6807" s="37"/>
      <c r="Z6807" s="29"/>
      <c r="AA6807" s="29"/>
      <c r="AB6807" s="29"/>
      <c r="AG6807" s="40"/>
      <c r="AH6807" s="40"/>
      <c r="AN6807" s="29"/>
      <c r="AO6807" s="29"/>
    </row>
    <row r="6808" spans="5:41" x14ac:dyDescent="0.3">
      <c r="E6808" s="15"/>
      <c r="M6808" s="26"/>
      <c r="V6808" s="37"/>
      <c r="W6808" s="37"/>
      <c r="Z6808" s="29"/>
      <c r="AA6808" s="29"/>
      <c r="AB6808" s="29"/>
      <c r="AG6808" s="40"/>
      <c r="AH6808" s="40"/>
      <c r="AN6808" s="29"/>
      <c r="AO6808" s="29"/>
    </row>
    <row r="6809" spans="5:41" x14ac:dyDescent="0.3">
      <c r="E6809" s="15"/>
      <c r="M6809" s="26"/>
      <c r="V6809" s="37"/>
      <c r="W6809" s="37"/>
      <c r="Z6809" s="29"/>
      <c r="AA6809" s="29"/>
      <c r="AB6809" s="29"/>
      <c r="AG6809" s="40"/>
      <c r="AH6809" s="40"/>
      <c r="AN6809" s="29"/>
      <c r="AO6809" s="29"/>
    </row>
    <row r="6810" spans="5:41" x14ac:dyDescent="0.3">
      <c r="E6810" s="15"/>
      <c r="M6810" s="26"/>
      <c r="V6810" s="37"/>
      <c r="W6810" s="37"/>
      <c r="Z6810" s="29"/>
      <c r="AA6810" s="29"/>
      <c r="AB6810" s="29"/>
      <c r="AG6810" s="40"/>
      <c r="AH6810" s="40"/>
      <c r="AN6810" s="29"/>
      <c r="AO6810" s="29"/>
    </row>
    <row r="6811" spans="5:41" x14ac:dyDescent="0.3">
      <c r="E6811" s="15"/>
      <c r="M6811" s="26"/>
      <c r="V6811" s="37"/>
      <c r="W6811" s="37"/>
      <c r="Z6811" s="29"/>
      <c r="AA6811" s="29"/>
      <c r="AB6811" s="29"/>
      <c r="AG6811" s="40"/>
      <c r="AH6811" s="40"/>
      <c r="AN6811" s="29"/>
      <c r="AO6811" s="29"/>
    </row>
    <row r="6812" spans="5:41" x14ac:dyDescent="0.3">
      <c r="E6812" s="15"/>
      <c r="M6812" s="26"/>
      <c r="V6812" s="37"/>
      <c r="W6812" s="37"/>
      <c r="Z6812" s="29"/>
      <c r="AA6812" s="29"/>
      <c r="AB6812" s="29"/>
      <c r="AG6812" s="40"/>
      <c r="AH6812" s="40"/>
      <c r="AN6812" s="29"/>
      <c r="AO6812" s="29"/>
    </row>
    <row r="6813" spans="5:41" x14ac:dyDescent="0.3">
      <c r="E6813" s="15"/>
      <c r="M6813" s="26"/>
      <c r="V6813" s="37"/>
      <c r="W6813" s="37"/>
      <c r="Z6813" s="29"/>
      <c r="AA6813" s="29"/>
      <c r="AB6813" s="29"/>
      <c r="AG6813" s="40"/>
      <c r="AH6813" s="40"/>
      <c r="AN6813" s="29"/>
      <c r="AO6813" s="29"/>
    </row>
    <row r="6814" spans="5:41" x14ac:dyDescent="0.3">
      <c r="E6814" s="15"/>
      <c r="M6814" s="26"/>
      <c r="V6814" s="37"/>
      <c r="W6814" s="37"/>
      <c r="Z6814" s="29"/>
      <c r="AA6814" s="29"/>
      <c r="AB6814" s="29"/>
      <c r="AG6814" s="40"/>
      <c r="AH6814" s="40"/>
      <c r="AN6814" s="29"/>
      <c r="AO6814" s="29"/>
    </row>
    <row r="6815" spans="5:41" x14ac:dyDescent="0.3">
      <c r="E6815" s="15"/>
      <c r="M6815" s="26"/>
      <c r="V6815" s="37"/>
      <c r="W6815" s="37"/>
      <c r="Z6815" s="29"/>
      <c r="AA6815" s="29"/>
      <c r="AB6815" s="29"/>
      <c r="AG6815" s="40"/>
      <c r="AH6815" s="40"/>
      <c r="AN6815" s="29"/>
      <c r="AO6815" s="29"/>
    </row>
    <row r="6816" spans="5:41" x14ac:dyDescent="0.3">
      <c r="E6816" s="15"/>
      <c r="M6816" s="26"/>
      <c r="V6816" s="37"/>
      <c r="W6816" s="37"/>
      <c r="Z6816" s="29"/>
      <c r="AA6816" s="29"/>
      <c r="AB6816" s="29"/>
      <c r="AG6816" s="40"/>
      <c r="AH6816" s="40"/>
      <c r="AN6816" s="29"/>
      <c r="AO6816" s="29"/>
    </row>
    <row r="6817" spans="5:41" x14ac:dyDescent="0.3">
      <c r="E6817" s="15"/>
      <c r="M6817" s="26"/>
      <c r="V6817" s="37"/>
      <c r="W6817" s="37"/>
      <c r="Z6817" s="29"/>
      <c r="AA6817" s="29"/>
      <c r="AB6817" s="29"/>
      <c r="AG6817" s="40"/>
      <c r="AH6817" s="40"/>
      <c r="AN6817" s="29"/>
      <c r="AO6817" s="29"/>
    </row>
    <row r="6818" spans="5:41" x14ac:dyDescent="0.3">
      <c r="E6818" s="15"/>
      <c r="M6818" s="26"/>
      <c r="V6818" s="37"/>
      <c r="W6818" s="37"/>
      <c r="Z6818" s="29"/>
      <c r="AA6818" s="29"/>
      <c r="AB6818" s="29"/>
      <c r="AG6818" s="40"/>
      <c r="AH6818" s="40"/>
      <c r="AN6818" s="29"/>
      <c r="AO6818" s="29"/>
    </row>
    <row r="6819" spans="5:41" x14ac:dyDescent="0.3">
      <c r="E6819" s="15"/>
      <c r="M6819" s="26"/>
      <c r="V6819" s="37"/>
      <c r="W6819" s="37"/>
      <c r="Z6819" s="29"/>
      <c r="AA6819" s="29"/>
      <c r="AB6819" s="29"/>
      <c r="AG6819" s="40"/>
      <c r="AH6819" s="40"/>
      <c r="AN6819" s="29"/>
      <c r="AO6819" s="29"/>
    </row>
    <row r="6820" spans="5:41" x14ac:dyDescent="0.3">
      <c r="E6820" s="15"/>
      <c r="M6820" s="26"/>
      <c r="V6820" s="37"/>
      <c r="W6820" s="37"/>
      <c r="Z6820" s="29"/>
      <c r="AA6820" s="29"/>
      <c r="AB6820" s="29"/>
      <c r="AG6820" s="40"/>
      <c r="AH6820" s="40"/>
      <c r="AN6820" s="29"/>
      <c r="AO6820" s="29"/>
    </row>
    <row r="6821" spans="5:41" x14ac:dyDescent="0.3">
      <c r="E6821" s="15"/>
      <c r="M6821" s="26"/>
      <c r="V6821" s="37"/>
      <c r="W6821" s="37"/>
      <c r="Z6821" s="29"/>
      <c r="AA6821" s="29"/>
      <c r="AB6821" s="29"/>
      <c r="AG6821" s="40"/>
      <c r="AH6821" s="40"/>
      <c r="AN6821" s="29"/>
      <c r="AO6821" s="29"/>
    </row>
    <row r="6822" spans="5:41" x14ac:dyDescent="0.3">
      <c r="E6822" s="15"/>
      <c r="M6822" s="26"/>
      <c r="V6822" s="37"/>
      <c r="W6822" s="37"/>
      <c r="Z6822" s="29"/>
      <c r="AA6822" s="29"/>
      <c r="AB6822" s="29"/>
      <c r="AG6822" s="40"/>
      <c r="AH6822" s="40"/>
      <c r="AN6822" s="29"/>
      <c r="AO6822" s="29"/>
    </row>
    <row r="6823" spans="5:41" x14ac:dyDescent="0.3">
      <c r="E6823" s="15"/>
      <c r="M6823" s="26"/>
      <c r="V6823" s="37"/>
      <c r="W6823" s="37"/>
      <c r="Z6823" s="29"/>
      <c r="AA6823" s="29"/>
      <c r="AB6823" s="29"/>
      <c r="AG6823" s="40"/>
      <c r="AH6823" s="40"/>
      <c r="AN6823" s="29"/>
      <c r="AO6823" s="29"/>
    </row>
    <row r="6824" spans="5:41" x14ac:dyDescent="0.3">
      <c r="E6824" s="15"/>
      <c r="M6824" s="26"/>
      <c r="V6824" s="37"/>
      <c r="W6824" s="37"/>
      <c r="Z6824" s="29"/>
      <c r="AA6824" s="29"/>
      <c r="AB6824" s="29"/>
      <c r="AG6824" s="40"/>
      <c r="AH6824" s="40"/>
      <c r="AN6824" s="29"/>
      <c r="AO6824" s="29"/>
    </row>
    <row r="6825" spans="5:41" x14ac:dyDescent="0.3">
      <c r="E6825" s="15"/>
      <c r="M6825" s="26"/>
      <c r="V6825" s="37"/>
      <c r="W6825" s="37"/>
      <c r="Z6825" s="29"/>
      <c r="AA6825" s="29"/>
      <c r="AB6825" s="29"/>
      <c r="AG6825" s="40"/>
      <c r="AH6825" s="40"/>
      <c r="AN6825" s="29"/>
      <c r="AO6825" s="29"/>
    </row>
    <row r="6826" spans="5:41" x14ac:dyDescent="0.3">
      <c r="E6826" s="15"/>
      <c r="M6826" s="26"/>
      <c r="V6826" s="37"/>
      <c r="W6826" s="37"/>
      <c r="Z6826" s="29"/>
      <c r="AA6826" s="29"/>
      <c r="AB6826" s="29"/>
      <c r="AG6826" s="40"/>
      <c r="AH6826" s="40"/>
      <c r="AN6826" s="29"/>
      <c r="AO6826" s="29"/>
    </row>
    <row r="6827" spans="5:41" x14ac:dyDescent="0.3">
      <c r="E6827" s="15"/>
      <c r="M6827" s="26"/>
      <c r="V6827" s="37"/>
      <c r="W6827" s="37"/>
      <c r="Z6827" s="29"/>
      <c r="AA6827" s="29"/>
      <c r="AB6827" s="29"/>
      <c r="AG6827" s="40"/>
      <c r="AH6827" s="40"/>
      <c r="AN6827" s="29"/>
      <c r="AO6827" s="29"/>
    </row>
    <row r="6828" spans="5:41" x14ac:dyDescent="0.3">
      <c r="E6828" s="15"/>
      <c r="M6828" s="26"/>
      <c r="V6828" s="37"/>
      <c r="W6828" s="37"/>
      <c r="Z6828" s="29"/>
      <c r="AA6828" s="29"/>
      <c r="AB6828" s="29"/>
      <c r="AG6828" s="40"/>
      <c r="AH6828" s="40"/>
      <c r="AN6828" s="29"/>
      <c r="AO6828" s="29"/>
    </row>
    <row r="6829" spans="5:41" x14ac:dyDescent="0.3">
      <c r="E6829" s="15"/>
      <c r="M6829" s="26"/>
      <c r="V6829" s="37"/>
      <c r="W6829" s="37"/>
      <c r="Z6829" s="29"/>
      <c r="AA6829" s="29"/>
      <c r="AB6829" s="29"/>
      <c r="AG6829" s="40"/>
      <c r="AH6829" s="40"/>
      <c r="AN6829" s="29"/>
      <c r="AO6829" s="29"/>
    </row>
    <row r="6830" spans="5:41" x14ac:dyDescent="0.3">
      <c r="E6830" s="15"/>
      <c r="M6830" s="26"/>
      <c r="V6830" s="37"/>
      <c r="W6830" s="37"/>
      <c r="Z6830" s="29"/>
      <c r="AA6830" s="29"/>
      <c r="AB6830" s="29"/>
      <c r="AG6830" s="40"/>
      <c r="AH6830" s="40"/>
      <c r="AN6830" s="29"/>
      <c r="AO6830" s="29"/>
    </row>
    <row r="6831" spans="5:41" x14ac:dyDescent="0.3">
      <c r="E6831" s="15"/>
      <c r="M6831" s="26"/>
      <c r="V6831" s="37"/>
      <c r="W6831" s="37"/>
      <c r="Z6831" s="29"/>
      <c r="AA6831" s="29"/>
      <c r="AB6831" s="29"/>
      <c r="AG6831" s="40"/>
      <c r="AH6831" s="40"/>
      <c r="AN6831" s="29"/>
      <c r="AO6831" s="29"/>
    </row>
    <row r="6832" spans="5:41" x14ac:dyDescent="0.3">
      <c r="E6832" s="15"/>
      <c r="M6832" s="26"/>
      <c r="V6832" s="37"/>
      <c r="W6832" s="37"/>
      <c r="Z6832" s="29"/>
      <c r="AA6832" s="29"/>
      <c r="AB6832" s="29"/>
      <c r="AG6832" s="40"/>
      <c r="AH6832" s="40"/>
      <c r="AN6832" s="29"/>
      <c r="AO6832" s="29"/>
    </row>
    <row r="6833" spans="5:41" x14ac:dyDescent="0.3">
      <c r="E6833" s="15"/>
      <c r="M6833" s="26"/>
      <c r="V6833" s="37"/>
      <c r="W6833" s="37"/>
      <c r="Z6833" s="29"/>
      <c r="AA6833" s="29"/>
      <c r="AB6833" s="29"/>
      <c r="AG6833" s="40"/>
      <c r="AH6833" s="40"/>
      <c r="AN6833" s="29"/>
      <c r="AO6833" s="29"/>
    </row>
    <row r="6834" spans="5:41" x14ac:dyDescent="0.3">
      <c r="E6834" s="15"/>
      <c r="M6834" s="26"/>
      <c r="V6834" s="37"/>
      <c r="W6834" s="37"/>
      <c r="Z6834" s="29"/>
      <c r="AA6834" s="29"/>
      <c r="AB6834" s="29"/>
      <c r="AG6834" s="40"/>
      <c r="AH6834" s="40"/>
      <c r="AN6834" s="29"/>
      <c r="AO6834" s="29"/>
    </row>
    <row r="6835" spans="5:41" x14ac:dyDescent="0.3">
      <c r="E6835" s="15"/>
      <c r="M6835" s="26"/>
      <c r="V6835" s="37"/>
      <c r="W6835" s="37"/>
      <c r="Z6835" s="29"/>
      <c r="AA6835" s="29"/>
      <c r="AB6835" s="29"/>
      <c r="AG6835" s="40"/>
      <c r="AH6835" s="40"/>
      <c r="AN6835" s="29"/>
      <c r="AO6835" s="29"/>
    </row>
    <row r="6836" spans="5:41" x14ac:dyDescent="0.3">
      <c r="E6836" s="15"/>
      <c r="M6836" s="26"/>
      <c r="V6836" s="37"/>
      <c r="W6836" s="37"/>
      <c r="Z6836" s="29"/>
      <c r="AA6836" s="29"/>
      <c r="AB6836" s="29"/>
      <c r="AG6836" s="40"/>
      <c r="AH6836" s="40"/>
      <c r="AN6836" s="29"/>
      <c r="AO6836" s="29"/>
    </row>
    <row r="6837" spans="5:41" x14ac:dyDescent="0.3">
      <c r="E6837" s="15"/>
      <c r="M6837" s="26"/>
      <c r="V6837" s="37"/>
      <c r="W6837" s="37"/>
      <c r="Z6837" s="29"/>
      <c r="AA6837" s="29"/>
      <c r="AB6837" s="29"/>
      <c r="AG6837" s="40"/>
      <c r="AH6837" s="40"/>
      <c r="AN6837" s="29"/>
      <c r="AO6837" s="29"/>
    </row>
    <row r="6838" spans="5:41" x14ac:dyDescent="0.3">
      <c r="E6838" s="15"/>
      <c r="M6838" s="26"/>
      <c r="V6838" s="37"/>
      <c r="W6838" s="37"/>
      <c r="Z6838" s="29"/>
      <c r="AA6838" s="29"/>
      <c r="AB6838" s="29"/>
      <c r="AG6838" s="40"/>
      <c r="AH6838" s="40"/>
      <c r="AN6838" s="29"/>
      <c r="AO6838" s="29"/>
    </row>
    <row r="6839" spans="5:41" x14ac:dyDescent="0.3">
      <c r="E6839" s="15"/>
      <c r="M6839" s="26"/>
      <c r="V6839" s="37"/>
      <c r="W6839" s="37"/>
      <c r="Z6839" s="29"/>
      <c r="AA6839" s="29"/>
      <c r="AB6839" s="29"/>
      <c r="AG6839" s="40"/>
      <c r="AH6839" s="40"/>
      <c r="AN6839" s="29"/>
      <c r="AO6839" s="29"/>
    </row>
    <row r="6840" spans="5:41" x14ac:dyDescent="0.3">
      <c r="E6840" s="15"/>
      <c r="M6840" s="26"/>
      <c r="V6840" s="37"/>
      <c r="W6840" s="37"/>
      <c r="Z6840" s="29"/>
      <c r="AA6840" s="29"/>
      <c r="AB6840" s="29"/>
      <c r="AG6840" s="40"/>
      <c r="AH6840" s="40"/>
      <c r="AN6840" s="29"/>
      <c r="AO6840" s="29"/>
    </row>
    <row r="6841" spans="5:41" x14ac:dyDescent="0.3">
      <c r="E6841" s="15"/>
      <c r="M6841" s="26"/>
      <c r="V6841" s="37"/>
      <c r="W6841" s="37"/>
      <c r="Z6841" s="29"/>
      <c r="AA6841" s="29"/>
      <c r="AB6841" s="29"/>
      <c r="AG6841" s="40"/>
      <c r="AH6841" s="40"/>
      <c r="AN6841" s="29"/>
      <c r="AO6841" s="29"/>
    </row>
    <row r="6842" spans="5:41" x14ac:dyDescent="0.3">
      <c r="E6842" s="15"/>
      <c r="M6842" s="26"/>
      <c r="V6842" s="37"/>
      <c r="W6842" s="37"/>
      <c r="Z6842" s="29"/>
      <c r="AA6842" s="29"/>
      <c r="AB6842" s="29"/>
      <c r="AG6842" s="40"/>
      <c r="AH6842" s="40"/>
      <c r="AN6842" s="29"/>
      <c r="AO6842" s="29"/>
    </row>
    <row r="6843" spans="5:41" x14ac:dyDescent="0.3">
      <c r="E6843" s="15"/>
      <c r="M6843" s="26"/>
      <c r="V6843" s="37"/>
      <c r="W6843" s="37"/>
      <c r="Z6843" s="29"/>
      <c r="AA6843" s="29"/>
      <c r="AB6843" s="29"/>
      <c r="AG6843" s="40"/>
      <c r="AH6843" s="40"/>
      <c r="AN6843" s="29"/>
      <c r="AO6843" s="29"/>
    </row>
    <row r="6844" spans="5:41" x14ac:dyDescent="0.3">
      <c r="E6844" s="15"/>
      <c r="M6844" s="26"/>
      <c r="V6844" s="37"/>
      <c r="W6844" s="37"/>
      <c r="Z6844" s="29"/>
      <c r="AA6844" s="29"/>
      <c r="AB6844" s="29"/>
      <c r="AG6844" s="40"/>
      <c r="AH6844" s="40"/>
      <c r="AN6844" s="29"/>
      <c r="AO6844" s="29"/>
    </row>
    <row r="6845" spans="5:41" x14ac:dyDescent="0.3">
      <c r="E6845" s="15"/>
      <c r="M6845" s="26"/>
      <c r="V6845" s="37"/>
      <c r="W6845" s="37"/>
      <c r="Z6845" s="29"/>
      <c r="AA6845" s="29"/>
      <c r="AB6845" s="29"/>
      <c r="AG6845" s="40"/>
      <c r="AH6845" s="40"/>
      <c r="AN6845" s="29"/>
      <c r="AO6845" s="29"/>
    </row>
    <row r="6846" spans="5:41" x14ac:dyDescent="0.3">
      <c r="E6846" s="15"/>
      <c r="M6846" s="26"/>
      <c r="V6846" s="37"/>
      <c r="W6846" s="37"/>
      <c r="Z6846" s="29"/>
      <c r="AA6846" s="29"/>
      <c r="AB6846" s="29"/>
      <c r="AG6846" s="40"/>
      <c r="AH6846" s="40"/>
      <c r="AN6846" s="29"/>
      <c r="AO6846" s="29"/>
    </row>
    <row r="6847" spans="5:41" x14ac:dyDescent="0.3">
      <c r="E6847" s="15"/>
      <c r="M6847" s="26"/>
      <c r="V6847" s="37"/>
      <c r="W6847" s="37"/>
      <c r="Z6847" s="29"/>
      <c r="AA6847" s="29"/>
      <c r="AB6847" s="29"/>
      <c r="AG6847" s="40"/>
      <c r="AH6847" s="40"/>
      <c r="AN6847" s="29"/>
      <c r="AO6847" s="29"/>
    </row>
    <row r="6848" spans="5:41" x14ac:dyDescent="0.3">
      <c r="E6848" s="15"/>
      <c r="M6848" s="26"/>
      <c r="V6848" s="37"/>
      <c r="W6848" s="37"/>
      <c r="Z6848" s="29"/>
      <c r="AA6848" s="29"/>
      <c r="AB6848" s="29"/>
      <c r="AG6848" s="40"/>
      <c r="AH6848" s="40"/>
      <c r="AN6848" s="29"/>
      <c r="AO6848" s="29"/>
    </row>
    <row r="6849" spans="5:41" x14ac:dyDescent="0.3">
      <c r="E6849" s="15"/>
      <c r="M6849" s="26"/>
      <c r="V6849" s="37"/>
      <c r="W6849" s="37"/>
      <c r="Z6849" s="29"/>
      <c r="AA6849" s="29"/>
      <c r="AB6849" s="29"/>
      <c r="AG6849" s="40"/>
      <c r="AH6849" s="40"/>
      <c r="AN6849" s="29"/>
      <c r="AO6849" s="29"/>
    </row>
    <row r="6850" spans="5:41" x14ac:dyDescent="0.3">
      <c r="E6850" s="15"/>
      <c r="M6850" s="26"/>
      <c r="V6850" s="37"/>
      <c r="W6850" s="37"/>
      <c r="Z6850" s="29"/>
      <c r="AA6850" s="29"/>
      <c r="AB6850" s="29"/>
      <c r="AG6850" s="40"/>
      <c r="AH6850" s="40"/>
      <c r="AN6850" s="29"/>
      <c r="AO6850" s="29"/>
    </row>
    <row r="6851" spans="5:41" x14ac:dyDescent="0.3">
      <c r="E6851" s="15"/>
      <c r="M6851" s="26"/>
      <c r="V6851" s="37"/>
      <c r="W6851" s="37"/>
      <c r="Z6851" s="29"/>
      <c r="AA6851" s="29"/>
      <c r="AB6851" s="29"/>
      <c r="AG6851" s="40"/>
      <c r="AH6851" s="40"/>
      <c r="AN6851" s="29"/>
      <c r="AO6851" s="29"/>
    </row>
    <row r="6852" spans="5:41" x14ac:dyDescent="0.3">
      <c r="E6852" s="15"/>
      <c r="M6852" s="26"/>
      <c r="V6852" s="37"/>
      <c r="W6852" s="37"/>
      <c r="Z6852" s="29"/>
      <c r="AA6852" s="29"/>
      <c r="AB6852" s="29"/>
      <c r="AG6852" s="40"/>
      <c r="AH6852" s="40"/>
      <c r="AN6852" s="29"/>
      <c r="AO6852" s="29"/>
    </row>
    <row r="6853" spans="5:41" x14ac:dyDescent="0.3">
      <c r="E6853" s="15"/>
      <c r="M6853" s="26"/>
      <c r="V6853" s="37"/>
      <c r="W6853" s="37"/>
      <c r="Z6853" s="29"/>
      <c r="AA6853" s="29"/>
      <c r="AB6853" s="29"/>
      <c r="AG6853" s="40"/>
      <c r="AH6853" s="40"/>
      <c r="AN6853" s="29"/>
      <c r="AO6853" s="29"/>
    </row>
    <row r="6854" spans="5:41" x14ac:dyDescent="0.3">
      <c r="E6854" s="15"/>
      <c r="M6854" s="26"/>
      <c r="V6854" s="37"/>
      <c r="W6854" s="37"/>
      <c r="Z6854" s="29"/>
      <c r="AA6854" s="29"/>
      <c r="AB6854" s="29"/>
      <c r="AG6854" s="40"/>
      <c r="AH6854" s="40"/>
      <c r="AN6854" s="29"/>
      <c r="AO6854" s="29"/>
    </row>
    <row r="6855" spans="5:41" x14ac:dyDescent="0.3">
      <c r="E6855" s="15"/>
      <c r="M6855" s="26"/>
      <c r="V6855" s="37"/>
      <c r="W6855" s="37"/>
      <c r="Z6855" s="29"/>
      <c r="AA6855" s="29"/>
      <c r="AB6855" s="29"/>
      <c r="AG6855" s="40"/>
      <c r="AH6855" s="40"/>
      <c r="AN6855" s="29"/>
      <c r="AO6855" s="29"/>
    </row>
    <row r="6856" spans="5:41" x14ac:dyDescent="0.3">
      <c r="E6856" s="15"/>
      <c r="M6856" s="26"/>
      <c r="V6856" s="37"/>
      <c r="W6856" s="37"/>
      <c r="Z6856" s="29"/>
      <c r="AA6856" s="29"/>
      <c r="AB6856" s="29"/>
      <c r="AG6856" s="40"/>
      <c r="AH6856" s="40"/>
      <c r="AN6856" s="29"/>
      <c r="AO6856" s="29"/>
    </row>
    <row r="6857" spans="5:41" x14ac:dyDescent="0.3">
      <c r="E6857" s="15"/>
      <c r="M6857" s="26"/>
      <c r="V6857" s="37"/>
      <c r="W6857" s="37"/>
      <c r="Z6857" s="29"/>
      <c r="AA6857" s="29"/>
      <c r="AB6857" s="29"/>
      <c r="AG6857" s="40"/>
      <c r="AH6857" s="40"/>
      <c r="AN6857" s="29"/>
      <c r="AO6857" s="29"/>
    </row>
    <row r="6858" spans="5:41" x14ac:dyDescent="0.3">
      <c r="E6858" s="15"/>
      <c r="M6858" s="26"/>
      <c r="V6858" s="37"/>
      <c r="W6858" s="37"/>
      <c r="Z6858" s="29"/>
      <c r="AA6858" s="29"/>
      <c r="AB6858" s="29"/>
      <c r="AG6858" s="40"/>
      <c r="AH6858" s="40"/>
      <c r="AN6858" s="29"/>
      <c r="AO6858" s="29"/>
    </row>
    <row r="6859" spans="5:41" x14ac:dyDescent="0.3">
      <c r="E6859" s="15"/>
      <c r="M6859" s="26"/>
      <c r="V6859" s="37"/>
      <c r="W6859" s="37"/>
      <c r="Z6859" s="29"/>
      <c r="AA6859" s="29"/>
      <c r="AB6859" s="29"/>
      <c r="AG6859" s="40"/>
      <c r="AH6859" s="40"/>
      <c r="AN6859" s="29"/>
      <c r="AO6859" s="29"/>
    </row>
    <row r="6860" spans="5:41" x14ac:dyDescent="0.3">
      <c r="E6860" s="15"/>
      <c r="M6860" s="26"/>
      <c r="V6860" s="37"/>
      <c r="W6860" s="37"/>
      <c r="Z6860" s="29"/>
      <c r="AA6860" s="29"/>
      <c r="AB6860" s="29"/>
      <c r="AG6860" s="40"/>
      <c r="AH6860" s="40"/>
      <c r="AN6860" s="29"/>
      <c r="AO6860" s="29"/>
    </row>
    <row r="6861" spans="5:41" x14ac:dyDescent="0.3">
      <c r="E6861" s="15"/>
      <c r="M6861" s="26"/>
      <c r="V6861" s="37"/>
      <c r="W6861" s="37"/>
      <c r="Z6861" s="29"/>
      <c r="AA6861" s="29"/>
      <c r="AB6861" s="29"/>
      <c r="AG6861" s="40"/>
      <c r="AH6861" s="40"/>
      <c r="AN6861" s="29"/>
      <c r="AO6861" s="29"/>
    </row>
    <row r="6862" spans="5:41" x14ac:dyDescent="0.3">
      <c r="E6862" s="15"/>
      <c r="M6862" s="26"/>
      <c r="V6862" s="37"/>
      <c r="W6862" s="37"/>
      <c r="Z6862" s="29"/>
      <c r="AA6862" s="29"/>
      <c r="AB6862" s="29"/>
      <c r="AG6862" s="40"/>
      <c r="AH6862" s="40"/>
      <c r="AN6862" s="29"/>
      <c r="AO6862" s="29"/>
    </row>
    <row r="6863" spans="5:41" x14ac:dyDescent="0.3">
      <c r="E6863" s="15"/>
      <c r="M6863" s="26"/>
      <c r="V6863" s="37"/>
      <c r="W6863" s="37"/>
      <c r="Z6863" s="29"/>
      <c r="AA6863" s="29"/>
      <c r="AB6863" s="29"/>
      <c r="AG6863" s="40"/>
      <c r="AH6863" s="40"/>
      <c r="AN6863" s="29"/>
      <c r="AO6863" s="29"/>
    </row>
    <row r="6864" spans="5:41" x14ac:dyDescent="0.3">
      <c r="E6864" s="15"/>
      <c r="M6864" s="26"/>
      <c r="V6864" s="37"/>
      <c r="W6864" s="37"/>
      <c r="Z6864" s="29"/>
      <c r="AA6864" s="29"/>
      <c r="AB6864" s="29"/>
      <c r="AG6864" s="40"/>
      <c r="AH6864" s="40"/>
      <c r="AN6864" s="29"/>
      <c r="AO6864" s="29"/>
    </row>
    <row r="6865" spans="5:41" x14ac:dyDescent="0.3">
      <c r="E6865" s="15"/>
      <c r="M6865" s="26"/>
      <c r="V6865" s="37"/>
      <c r="W6865" s="37"/>
      <c r="Z6865" s="29"/>
      <c r="AA6865" s="29"/>
      <c r="AB6865" s="29"/>
      <c r="AG6865" s="40"/>
      <c r="AH6865" s="40"/>
      <c r="AN6865" s="29"/>
      <c r="AO6865" s="29"/>
    </row>
    <row r="6866" spans="5:41" x14ac:dyDescent="0.3">
      <c r="E6866" s="15"/>
      <c r="M6866" s="26"/>
      <c r="V6866" s="37"/>
      <c r="W6866" s="37"/>
      <c r="Z6866" s="29"/>
      <c r="AA6866" s="29"/>
      <c r="AB6866" s="29"/>
      <c r="AG6866" s="40"/>
      <c r="AH6866" s="40"/>
      <c r="AN6866" s="29"/>
      <c r="AO6866" s="29"/>
    </row>
    <row r="6867" spans="5:41" x14ac:dyDescent="0.3">
      <c r="E6867" s="15"/>
      <c r="M6867" s="26"/>
      <c r="V6867" s="37"/>
      <c r="W6867" s="37"/>
      <c r="Z6867" s="29"/>
      <c r="AA6867" s="29"/>
      <c r="AB6867" s="29"/>
      <c r="AG6867" s="40"/>
      <c r="AH6867" s="40"/>
      <c r="AN6867" s="29"/>
      <c r="AO6867" s="29"/>
    </row>
    <row r="6868" spans="5:41" x14ac:dyDescent="0.3">
      <c r="E6868" s="15"/>
      <c r="M6868" s="26"/>
      <c r="V6868" s="37"/>
      <c r="W6868" s="37"/>
      <c r="Z6868" s="29"/>
      <c r="AA6868" s="29"/>
      <c r="AB6868" s="29"/>
      <c r="AG6868" s="40"/>
      <c r="AH6868" s="40"/>
      <c r="AN6868" s="29"/>
      <c r="AO6868" s="29"/>
    </row>
    <row r="6869" spans="5:41" x14ac:dyDescent="0.3">
      <c r="E6869" s="15"/>
      <c r="M6869" s="26"/>
      <c r="V6869" s="37"/>
      <c r="W6869" s="37"/>
      <c r="Z6869" s="29"/>
      <c r="AA6869" s="29"/>
      <c r="AB6869" s="29"/>
      <c r="AG6869" s="40"/>
      <c r="AH6869" s="40"/>
      <c r="AN6869" s="29"/>
      <c r="AO6869" s="29"/>
    </row>
    <row r="6870" spans="5:41" x14ac:dyDescent="0.3">
      <c r="E6870" s="15"/>
      <c r="M6870" s="26"/>
      <c r="V6870" s="37"/>
      <c r="W6870" s="37"/>
      <c r="Z6870" s="29"/>
      <c r="AA6870" s="29"/>
      <c r="AB6870" s="29"/>
      <c r="AG6870" s="40"/>
      <c r="AH6870" s="40"/>
      <c r="AN6870" s="29"/>
      <c r="AO6870" s="29"/>
    </row>
    <row r="6871" spans="5:41" x14ac:dyDescent="0.3">
      <c r="E6871" s="15"/>
      <c r="M6871" s="26"/>
      <c r="V6871" s="37"/>
      <c r="W6871" s="37"/>
      <c r="Z6871" s="29"/>
      <c r="AA6871" s="29"/>
      <c r="AB6871" s="29"/>
      <c r="AG6871" s="40"/>
      <c r="AH6871" s="40"/>
      <c r="AN6871" s="29"/>
      <c r="AO6871" s="29"/>
    </row>
    <row r="6872" spans="5:41" x14ac:dyDescent="0.3">
      <c r="E6872" s="15"/>
      <c r="M6872" s="26"/>
      <c r="V6872" s="37"/>
      <c r="W6872" s="37"/>
      <c r="Z6872" s="29"/>
      <c r="AA6872" s="29"/>
      <c r="AB6872" s="29"/>
      <c r="AG6872" s="40"/>
      <c r="AH6872" s="40"/>
      <c r="AN6872" s="29"/>
      <c r="AO6872" s="29"/>
    </row>
    <row r="6873" spans="5:41" x14ac:dyDescent="0.3">
      <c r="E6873" s="15"/>
      <c r="M6873" s="26"/>
      <c r="V6873" s="37"/>
      <c r="W6873" s="37"/>
      <c r="Z6873" s="29"/>
      <c r="AA6873" s="29"/>
      <c r="AB6873" s="29"/>
      <c r="AG6873" s="40"/>
      <c r="AH6873" s="40"/>
      <c r="AN6873" s="29"/>
      <c r="AO6873" s="29"/>
    </row>
    <row r="6874" spans="5:41" x14ac:dyDescent="0.3">
      <c r="E6874" s="15"/>
      <c r="M6874" s="26"/>
      <c r="V6874" s="37"/>
      <c r="W6874" s="37"/>
      <c r="Z6874" s="29"/>
      <c r="AA6874" s="29"/>
      <c r="AB6874" s="29"/>
      <c r="AG6874" s="40"/>
      <c r="AH6874" s="40"/>
      <c r="AN6874" s="29"/>
      <c r="AO6874" s="29"/>
    </row>
    <row r="6875" spans="5:41" x14ac:dyDescent="0.3">
      <c r="E6875" s="15"/>
      <c r="M6875" s="26"/>
      <c r="V6875" s="37"/>
      <c r="W6875" s="37"/>
      <c r="Z6875" s="29"/>
      <c r="AA6875" s="29"/>
      <c r="AB6875" s="29"/>
      <c r="AG6875" s="40"/>
      <c r="AH6875" s="40"/>
      <c r="AN6875" s="29"/>
      <c r="AO6875" s="29"/>
    </row>
    <row r="6876" spans="5:41" x14ac:dyDescent="0.3">
      <c r="E6876" s="15"/>
      <c r="M6876" s="26"/>
      <c r="V6876" s="37"/>
      <c r="W6876" s="37"/>
      <c r="Z6876" s="29"/>
      <c r="AA6876" s="29"/>
      <c r="AB6876" s="29"/>
      <c r="AG6876" s="40"/>
      <c r="AH6876" s="40"/>
      <c r="AN6876" s="29"/>
      <c r="AO6876" s="29"/>
    </row>
    <row r="6877" spans="5:41" x14ac:dyDescent="0.3">
      <c r="E6877" s="15"/>
      <c r="M6877" s="26"/>
      <c r="V6877" s="37"/>
      <c r="W6877" s="37"/>
      <c r="Z6877" s="29"/>
      <c r="AA6877" s="29"/>
      <c r="AB6877" s="29"/>
      <c r="AG6877" s="40"/>
      <c r="AH6877" s="40"/>
      <c r="AN6877" s="29"/>
      <c r="AO6877" s="29"/>
    </row>
    <row r="6878" spans="5:41" x14ac:dyDescent="0.3">
      <c r="E6878" s="15"/>
      <c r="M6878" s="26"/>
      <c r="V6878" s="37"/>
      <c r="W6878" s="37"/>
      <c r="Z6878" s="29"/>
      <c r="AA6878" s="29"/>
      <c r="AB6878" s="29"/>
      <c r="AG6878" s="40"/>
      <c r="AH6878" s="40"/>
      <c r="AN6878" s="29"/>
      <c r="AO6878" s="29"/>
    </row>
    <row r="6879" spans="5:41" x14ac:dyDescent="0.3">
      <c r="E6879" s="15"/>
      <c r="M6879" s="26"/>
      <c r="V6879" s="37"/>
      <c r="W6879" s="37"/>
      <c r="Z6879" s="29"/>
      <c r="AA6879" s="29"/>
      <c r="AB6879" s="29"/>
      <c r="AG6879" s="40"/>
      <c r="AH6879" s="40"/>
      <c r="AN6879" s="29"/>
      <c r="AO6879" s="29"/>
    </row>
    <row r="6880" spans="5:41" x14ac:dyDescent="0.3">
      <c r="E6880" s="15"/>
      <c r="M6880" s="26"/>
      <c r="V6880" s="37"/>
      <c r="W6880" s="37"/>
      <c r="Z6880" s="29"/>
      <c r="AA6880" s="29"/>
      <c r="AB6880" s="29"/>
      <c r="AG6880" s="40"/>
      <c r="AH6880" s="40"/>
      <c r="AN6880" s="29"/>
      <c r="AO6880" s="29"/>
    </row>
    <row r="6881" spans="5:41" x14ac:dyDescent="0.3">
      <c r="E6881" s="15"/>
      <c r="M6881" s="26"/>
      <c r="V6881" s="37"/>
      <c r="W6881" s="37"/>
      <c r="Z6881" s="29"/>
      <c r="AA6881" s="29"/>
      <c r="AB6881" s="29"/>
      <c r="AG6881" s="40"/>
      <c r="AH6881" s="40"/>
      <c r="AN6881" s="29"/>
      <c r="AO6881" s="29"/>
    </row>
    <row r="6882" spans="5:41" x14ac:dyDescent="0.3">
      <c r="E6882" s="15"/>
      <c r="M6882" s="26"/>
      <c r="V6882" s="37"/>
      <c r="W6882" s="37"/>
      <c r="Z6882" s="29"/>
      <c r="AA6882" s="29"/>
      <c r="AB6882" s="29"/>
      <c r="AG6882" s="40"/>
      <c r="AH6882" s="40"/>
      <c r="AN6882" s="29"/>
      <c r="AO6882" s="29"/>
    </row>
    <row r="6883" spans="5:41" x14ac:dyDescent="0.3">
      <c r="E6883" s="15"/>
      <c r="M6883" s="26"/>
      <c r="V6883" s="37"/>
      <c r="W6883" s="37"/>
      <c r="Z6883" s="29"/>
      <c r="AA6883" s="29"/>
      <c r="AB6883" s="29"/>
      <c r="AG6883" s="40"/>
      <c r="AH6883" s="40"/>
      <c r="AN6883" s="29"/>
      <c r="AO6883" s="29"/>
    </row>
    <row r="6884" spans="5:41" x14ac:dyDescent="0.3">
      <c r="E6884" s="15"/>
      <c r="M6884" s="26"/>
      <c r="V6884" s="37"/>
      <c r="W6884" s="37"/>
      <c r="Z6884" s="29"/>
      <c r="AA6884" s="29"/>
      <c r="AB6884" s="29"/>
      <c r="AG6884" s="40"/>
      <c r="AH6884" s="40"/>
      <c r="AN6884" s="29"/>
      <c r="AO6884" s="29"/>
    </row>
    <row r="6885" spans="5:41" x14ac:dyDescent="0.3">
      <c r="E6885" s="15"/>
      <c r="M6885" s="26"/>
      <c r="V6885" s="37"/>
      <c r="W6885" s="37"/>
      <c r="Z6885" s="29"/>
      <c r="AA6885" s="29"/>
      <c r="AB6885" s="29"/>
      <c r="AG6885" s="40"/>
      <c r="AH6885" s="40"/>
      <c r="AN6885" s="29"/>
      <c r="AO6885" s="29"/>
    </row>
    <row r="6886" spans="5:41" x14ac:dyDescent="0.3">
      <c r="E6886" s="15"/>
      <c r="M6886" s="26"/>
      <c r="V6886" s="37"/>
      <c r="W6886" s="37"/>
      <c r="Z6886" s="29"/>
      <c r="AA6886" s="29"/>
      <c r="AB6886" s="29"/>
      <c r="AG6886" s="40"/>
      <c r="AH6886" s="40"/>
      <c r="AN6886" s="29"/>
      <c r="AO6886" s="29"/>
    </row>
    <row r="6887" spans="5:41" x14ac:dyDescent="0.3">
      <c r="E6887" s="15"/>
      <c r="M6887" s="26"/>
      <c r="V6887" s="37"/>
      <c r="W6887" s="37"/>
      <c r="Z6887" s="29"/>
      <c r="AA6887" s="29"/>
      <c r="AB6887" s="29"/>
      <c r="AG6887" s="40"/>
      <c r="AH6887" s="40"/>
      <c r="AN6887" s="29"/>
      <c r="AO6887" s="29"/>
    </row>
    <row r="6888" spans="5:41" x14ac:dyDescent="0.3">
      <c r="E6888" s="15"/>
      <c r="M6888" s="26"/>
      <c r="V6888" s="37"/>
      <c r="W6888" s="37"/>
      <c r="Z6888" s="29"/>
      <c r="AA6888" s="29"/>
      <c r="AB6888" s="29"/>
      <c r="AG6888" s="40"/>
      <c r="AH6888" s="40"/>
      <c r="AN6888" s="29"/>
      <c r="AO6888" s="29"/>
    </row>
    <row r="6889" spans="5:41" x14ac:dyDescent="0.3">
      <c r="E6889" s="15"/>
      <c r="M6889" s="26"/>
      <c r="V6889" s="37"/>
      <c r="W6889" s="37"/>
      <c r="Z6889" s="29"/>
      <c r="AA6889" s="29"/>
      <c r="AB6889" s="29"/>
      <c r="AG6889" s="40"/>
      <c r="AH6889" s="40"/>
      <c r="AN6889" s="29"/>
      <c r="AO6889" s="29"/>
    </row>
    <row r="6890" spans="5:41" x14ac:dyDescent="0.3">
      <c r="E6890" s="15"/>
      <c r="M6890" s="26"/>
      <c r="V6890" s="37"/>
      <c r="W6890" s="37"/>
      <c r="Z6890" s="29"/>
      <c r="AA6890" s="29"/>
      <c r="AB6890" s="29"/>
      <c r="AG6890" s="40"/>
      <c r="AH6890" s="40"/>
      <c r="AN6890" s="29"/>
      <c r="AO6890" s="29"/>
    </row>
    <row r="6891" spans="5:41" x14ac:dyDescent="0.3">
      <c r="E6891" s="15"/>
      <c r="M6891" s="26"/>
      <c r="V6891" s="37"/>
      <c r="W6891" s="37"/>
      <c r="Z6891" s="29"/>
      <c r="AA6891" s="29"/>
      <c r="AB6891" s="29"/>
      <c r="AG6891" s="40"/>
      <c r="AH6891" s="40"/>
      <c r="AN6891" s="29"/>
      <c r="AO6891" s="29"/>
    </row>
    <row r="6892" spans="5:41" x14ac:dyDescent="0.3">
      <c r="E6892" s="15"/>
      <c r="M6892" s="26"/>
      <c r="V6892" s="37"/>
      <c r="W6892" s="37"/>
      <c r="Z6892" s="29"/>
      <c r="AA6892" s="29"/>
      <c r="AB6892" s="29"/>
      <c r="AG6892" s="40"/>
      <c r="AH6892" s="40"/>
      <c r="AN6892" s="29"/>
      <c r="AO6892" s="29"/>
    </row>
    <row r="6893" spans="5:41" x14ac:dyDescent="0.3">
      <c r="E6893" s="15"/>
      <c r="M6893" s="26"/>
      <c r="V6893" s="37"/>
      <c r="W6893" s="37"/>
      <c r="Z6893" s="29"/>
      <c r="AA6893" s="29"/>
      <c r="AB6893" s="29"/>
      <c r="AG6893" s="40"/>
      <c r="AH6893" s="40"/>
      <c r="AN6893" s="29"/>
      <c r="AO6893" s="29"/>
    </row>
    <row r="6894" spans="5:41" x14ac:dyDescent="0.3">
      <c r="E6894" s="15"/>
      <c r="M6894" s="26"/>
      <c r="V6894" s="37"/>
      <c r="W6894" s="37"/>
      <c r="Z6894" s="29"/>
      <c r="AA6894" s="29"/>
      <c r="AB6894" s="29"/>
      <c r="AG6894" s="40"/>
      <c r="AH6894" s="40"/>
      <c r="AN6894" s="29"/>
      <c r="AO6894" s="29"/>
    </row>
    <row r="6895" spans="5:41" x14ac:dyDescent="0.3">
      <c r="E6895" s="15"/>
      <c r="M6895" s="26"/>
      <c r="V6895" s="37"/>
      <c r="W6895" s="37"/>
      <c r="Z6895" s="29"/>
      <c r="AA6895" s="29"/>
      <c r="AB6895" s="29"/>
      <c r="AG6895" s="40"/>
      <c r="AH6895" s="40"/>
      <c r="AN6895" s="29"/>
      <c r="AO6895" s="29"/>
    </row>
    <row r="6896" spans="5:41" x14ac:dyDescent="0.3">
      <c r="E6896" s="15"/>
      <c r="M6896" s="26"/>
      <c r="V6896" s="37"/>
      <c r="W6896" s="37"/>
      <c r="Z6896" s="29"/>
      <c r="AA6896" s="29"/>
      <c r="AB6896" s="29"/>
      <c r="AG6896" s="40"/>
      <c r="AH6896" s="40"/>
      <c r="AN6896" s="29"/>
      <c r="AO6896" s="29"/>
    </row>
    <row r="6897" spans="5:41" x14ac:dyDescent="0.3">
      <c r="E6897" s="15"/>
      <c r="M6897" s="26"/>
      <c r="V6897" s="37"/>
      <c r="W6897" s="37"/>
      <c r="Z6897" s="29"/>
      <c r="AA6897" s="29"/>
      <c r="AB6897" s="29"/>
      <c r="AG6897" s="40"/>
      <c r="AH6897" s="40"/>
      <c r="AN6897" s="29"/>
      <c r="AO6897" s="29"/>
    </row>
    <row r="6898" spans="5:41" x14ac:dyDescent="0.3">
      <c r="E6898" s="15"/>
      <c r="M6898" s="26"/>
      <c r="V6898" s="37"/>
      <c r="W6898" s="37"/>
      <c r="Z6898" s="29"/>
      <c r="AA6898" s="29"/>
      <c r="AB6898" s="29"/>
      <c r="AG6898" s="40"/>
      <c r="AH6898" s="40"/>
      <c r="AN6898" s="29"/>
      <c r="AO6898" s="29"/>
    </row>
    <row r="6899" spans="5:41" x14ac:dyDescent="0.3">
      <c r="E6899" s="15"/>
      <c r="M6899" s="26"/>
      <c r="V6899" s="37"/>
      <c r="W6899" s="37"/>
      <c r="Z6899" s="29"/>
      <c r="AA6899" s="29"/>
      <c r="AB6899" s="29"/>
      <c r="AG6899" s="40"/>
      <c r="AH6899" s="40"/>
      <c r="AN6899" s="29"/>
      <c r="AO6899" s="29"/>
    </row>
    <row r="6900" spans="5:41" x14ac:dyDescent="0.3">
      <c r="E6900" s="15"/>
      <c r="M6900" s="26"/>
      <c r="V6900" s="37"/>
      <c r="W6900" s="37"/>
      <c r="Z6900" s="29"/>
      <c r="AA6900" s="29"/>
      <c r="AB6900" s="29"/>
      <c r="AG6900" s="40"/>
      <c r="AH6900" s="40"/>
      <c r="AN6900" s="29"/>
      <c r="AO6900" s="29"/>
    </row>
    <row r="6901" spans="5:41" x14ac:dyDescent="0.3">
      <c r="E6901" s="15"/>
      <c r="M6901" s="26"/>
      <c r="V6901" s="37"/>
      <c r="W6901" s="37"/>
      <c r="Z6901" s="29"/>
      <c r="AA6901" s="29"/>
      <c r="AB6901" s="29"/>
      <c r="AG6901" s="40"/>
      <c r="AH6901" s="40"/>
      <c r="AN6901" s="29"/>
      <c r="AO6901" s="29"/>
    </row>
    <row r="6902" spans="5:41" x14ac:dyDescent="0.3">
      <c r="E6902" s="15"/>
      <c r="M6902" s="26"/>
      <c r="V6902" s="37"/>
      <c r="W6902" s="37"/>
      <c r="Z6902" s="29"/>
      <c r="AA6902" s="29"/>
      <c r="AB6902" s="29"/>
      <c r="AG6902" s="40"/>
      <c r="AH6902" s="40"/>
      <c r="AN6902" s="29"/>
      <c r="AO6902" s="29"/>
    </row>
    <row r="6903" spans="5:41" x14ac:dyDescent="0.3">
      <c r="E6903" s="15"/>
      <c r="M6903" s="26"/>
      <c r="V6903" s="37"/>
      <c r="W6903" s="37"/>
      <c r="Z6903" s="29"/>
      <c r="AA6903" s="29"/>
      <c r="AB6903" s="29"/>
      <c r="AG6903" s="40"/>
      <c r="AH6903" s="40"/>
      <c r="AN6903" s="29"/>
      <c r="AO6903" s="29"/>
    </row>
    <row r="6904" spans="5:41" x14ac:dyDescent="0.3">
      <c r="E6904" s="15"/>
      <c r="M6904" s="26"/>
      <c r="V6904" s="37"/>
      <c r="W6904" s="37"/>
      <c r="Z6904" s="29"/>
      <c r="AA6904" s="29"/>
      <c r="AB6904" s="29"/>
      <c r="AG6904" s="40"/>
      <c r="AH6904" s="40"/>
      <c r="AN6904" s="29"/>
      <c r="AO6904" s="29"/>
    </row>
    <row r="6905" spans="5:41" x14ac:dyDescent="0.3">
      <c r="E6905" s="15"/>
      <c r="M6905" s="26"/>
      <c r="V6905" s="37"/>
      <c r="W6905" s="37"/>
      <c r="Z6905" s="29"/>
      <c r="AA6905" s="29"/>
      <c r="AB6905" s="29"/>
      <c r="AG6905" s="40"/>
      <c r="AH6905" s="40"/>
      <c r="AN6905" s="29"/>
      <c r="AO6905" s="29"/>
    </row>
    <row r="6906" spans="5:41" x14ac:dyDescent="0.3">
      <c r="E6906" s="15"/>
      <c r="M6906" s="26"/>
      <c r="V6906" s="37"/>
      <c r="W6906" s="37"/>
      <c r="Z6906" s="29"/>
      <c r="AA6906" s="29"/>
      <c r="AB6906" s="29"/>
      <c r="AG6906" s="40"/>
      <c r="AH6906" s="40"/>
      <c r="AN6906" s="29"/>
      <c r="AO6906" s="29"/>
    </row>
    <row r="6907" spans="5:41" x14ac:dyDescent="0.3">
      <c r="E6907" s="15"/>
      <c r="M6907" s="26"/>
      <c r="V6907" s="37"/>
      <c r="W6907" s="37"/>
      <c r="Z6907" s="29"/>
      <c r="AA6907" s="29"/>
      <c r="AB6907" s="29"/>
      <c r="AG6907" s="40"/>
      <c r="AH6907" s="40"/>
      <c r="AN6907" s="29"/>
      <c r="AO6907" s="29"/>
    </row>
    <row r="6908" spans="5:41" x14ac:dyDescent="0.3">
      <c r="E6908" s="15"/>
      <c r="M6908" s="26"/>
      <c r="V6908" s="37"/>
      <c r="W6908" s="37"/>
      <c r="Z6908" s="29"/>
      <c r="AA6908" s="29"/>
      <c r="AB6908" s="29"/>
      <c r="AG6908" s="40"/>
      <c r="AH6908" s="40"/>
      <c r="AN6908" s="29"/>
      <c r="AO6908" s="29"/>
    </row>
    <row r="6909" spans="5:41" x14ac:dyDescent="0.3">
      <c r="E6909" s="15"/>
      <c r="M6909" s="26"/>
      <c r="V6909" s="37"/>
      <c r="W6909" s="37"/>
      <c r="Z6909" s="29"/>
      <c r="AA6909" s="29"/>
      <c r="AB6909" s="29"/>
      <c r="AG6909" s="40"/>
      <c r="AH6909" s="40"/>
      <c r="AN6909" s="29"/>
      <c r="AO6909" s="29"/>
    </row>
    <row r="6910" spans="5:41" x14ac:dyDescent="0.3">
      <c r="E6910" s="15"/>
      <c r="M6910" s="26"/>
      <c r="V6910" s="37"/>
      <c r="W6910" s="37"/>
      <c r="Z6910" s="29"/>
      <c r="AA6910" s="29"/>
      <c r="AB6910" s="29"/>
      <c r="AG6910" s="40"/>
      <c r="AH6910" s="40"/>
      <c r="AN6910" s="29"/>
      <c r="AO6910" s="29"/>
    </row>
    <row r="6911" spans="5:41" x14ac:dyDescent="0.3">
      <c r="E6911" s="15"/>
      <c r="M6911" s="26"/>
      <c r="V6911" s="37"/>
      <c r="W6911" s="37"/>
      <c r="Z6911" s="29"/>
      <c r="AA6911" s="29"/>
      <c r="AB6911" s="29"/>
      <c r="AG6911" s="40"/>
      <c r="AH6911" s="40"/>
      <c r="AN6911" s="29"/>
      <c r="AO6911" s="29"/>
    </row>
    <row r="6912" spans="5:41" x14ac:dyDescent="0.3">
      <c r="E6912" s="15"/>
      <c r="M6912" s="26"/>
      <c r="V6912" s="37"/>
      <c r="W6912" s="37"/>
      <c r="Z6912" s="29"/>
      <c r="AA6912" s="29"/>
      <c r="AB6912" s="29"/>
      <c r="AG6912" s="40"/>
      <c r="AH6912" s="40"/>
      <c r="AN6912" s="29"/>
      <c r="AO6912" s="29"/>
    </row>
    <row r="6913" spans="5:41" x14ac:dyDescent="0.3">
      <c r="E6913" s="15"/>
      <c r="M6913" s="26"/>
      <c r="V6913" s="37"/>
      <c r="W6913" s="37"/>
      <c r="Z6913" s="29"/>
      <c r="AA6913" s="29"/>
      <c r="AB6913" s="29"/>
      <c r="AG6913" s="40"/>
      <c r="AH6913" s="40"/>
      <c r="AN6913" s="29"/>
      <c r="AO6913" s="29"/>
    </row>
    <row r="6914" spans="5:41" x14ac:dyDescent="0.3">
      <c r="E6914" s="15"/>
      <c r="M6914" s="26"/>
      <c r="V6914" s="37"/>
      <c r="W6914" s="37"/>
      <c r="Z6914" s="29"/>
      <c r="AA6914" s="29"/>
      <c r="AB6914" s="29"/>
      <c r="AG6914" s="40"/>
      <c r="AH6914" s="40"/>
      <c r="AN6914" s="29"/>
      <c r="AO6914" s="29"/>
    </row>
    <row r="6915" spans="5:41" x14ac:dyDescent="0.3">
      <c r="E6915" s="15"/>
      <c r="M6915" s="26"/>
      <c r="V6915" s="37"/>
      <c r="W6915" s="37"/>
      <c r="Z6915" s="29"/>
      <c r="AA6915" s="29"/>
      <c r="AB6915" s="29"/>
      <c r="AG6915" s="40"/>
      <c r="AH6915" s="40"/>
      <c r="AN6915" s="29"/>
      <c r="AO6915" s="29"/>
    </row>
    <row r="6916" spans="5:41" x14ac:dyDescent="0.3">
      <c r="E6916" s="15"/>
      <c r="M6916" s="26"/>
      <c r="V6916" s="37"/>
      <c r="W6916" s="37"/>
      <c r="Z6916" s="29"/>
      <c r="AA6916" s="29"/>
      <c r="AB6916" s="29"/>
      <c r="AG6916" s="40"/>
      <c r="AH6916" s="40"/>
      <c r="AN6916" s="29"/>
      <c r="AO6916" s="29"/>
    </row>
    <row r="6917" spans="5:41" x14ac:dyDescent="0.3">
      <c r="E6917" s="15"/>
      <c r="M6917" s="26"/>
      <c r="V6917" s="37"/>
      <c r="W6917" s="37"/>
      <c r="Z6917" s="29"/>
      <c r="AA6917" s="29"/>
      <c r="AB6917" s="29"/>
      <c r="AG6917" s="40"/>
      <c r="AH6917" s="40"/>
      <c r="AN6917" s="29"/>
      <c r="AO6917" s="29"/>
    </row>
    <row r="6918" spans="5:41" x14ac:dyDescent="0.3">
      <c r="E6918" s="15"/>
      <c r="M6918" s="26"/>
      <c r="V6918" s="37"/>
      <c r="W6918" s="37"/>
      <c r="Z6918" s="29"/>
      <c r="AA6918" s="29"/>
      <c r="AB6918" s="29"/>
      <c r="AG6918" s="40"/>
      <c r="AH6918" s="40"/>
      <c r="AN6918" s="29"/>
      <c r="AO6918" s="29"/>
    </row>
    <row r="6919" spans="5:41" x14ac:dyDescent="0.3">
      <c r="E6919" s="15"/>
      <c r="M6919" s="26"/>
      <c r="V6919" s="37"/>
      <c r="W6919" s="37"/>
      <c r="Z6919" s="29"/>
      <c r="AA6919" s="29"/>
      <c r="AB6919" s="29"/>
      <c r="AG6919" s="40"/>
      <c r="AH6919" s="40"/>
      <c r="AN6919" s="29"/>
      <c r="AO6919" s="29"/>
    </row>
    <row r="6920" spans="5:41" x14ac:dyDescent="0.3">
      <c r="E6920" s="15"/>
      <c r="M6920" s="26"/>
      <c r="V6920" s="37"/>
      <c r="W6920" s="37"/>
      <c r="Z6920" s="29"/>
      <c r="AA6920" s="29"/>
      <c r="AB6920" s="29"/>
      <c r="AG6920" s="40"/>
      <c r="AH6920" s="40"/>
      <c r="AN6920" s="29"/>
      <c r="AO6920" s="29"/>
    </row>
    <row r="6921" spans="5:41" x14ac:dyDescent="0.3">
      <c r="E6921" s="15"/>
      <c r="M6921" s="26"/>
      <c r="V6921" s="37"/>
      <c r="W6921" s="37"/>
      <c r="Z6921" s="29"/>
      <c r="AA6921" s="29"/>
      <c r="AB6921" s="29"/>
      <c r="AG6921" s="40"/>
      <c r="AH6921" s="40"/>
      <c r="AN6921" s="29"/>
      <c r="AO6921" s="29"/>
    </row>
    <row r="6922" spans="5:41" x14ac:dyDescent="0.3">
      <c r="E6922" s="15"/>
      <c r="M6922" s="26"/>
      <c r="V6922" s="37"/>
      <c r="W6922" s="37"/>
      <c r="Z6922" s="29"/>
      <c r="AA6922" s="29"/>
      <c r="AB6922" s="29"/>
      <c r="AG6922" s="40"/>
      <c r="AH6922" s="40"/>
      <c r="AN6922" s="29"/>
      <c r="AO6922" s="29"/>
    </row>
    <row r="6923" spans="5:41" x14ac:dyDescent="0.3">
      <c r="E6923" s="15"/>
      <c r="M6923" s="26"/>
      <c r="V6923" s="37"/>
      <c r="W6923" s="37"/>
      <c r="Z6923" s="29"/>
      <c r="AA6923" s="29"/>
      <c r="AB6923" s="29"/>
      <c r="AG6923" s="40"/>
      <c r="AH6923" s="40"/>
      <c r="AN6923" s="29"/>
      <c r="AO6923" s="29"/>
    </row>
    <row r="6924" spans="5:41" x14ac:dyDescent="0.3">
      <c r="E6924" s="15"/>
      <c r="M6924" s="26"/>
      <c r="V6924" s="37"/>
      <c r="W6924" s="37"/>
      <c r="Z6924" s="29"/>
      <c r="AA6924" s="29"/>
      <c r="AB6924" s="29"/>
      <c r="AG6924" s="40"/>
      <c r="AH6924" s="40"/>
      <c r="AN6924" s="29"/>
      <c r="AO6924" s="29"/>
    </row>
    <row r="6925" spans="5:41" x14ac:dyDescent="0.3">
      <c r="E6925" s="15"/>
      <c r="M6925" s="26"/>
      <c r="V6925" s="37"/>
      <c r="W6925" s="37"/>
      <c r="Z6925" s="29"/>
      <c r="AA6925" s="29"/>
      <c r="AB6925" s="29"/>
      <c r="AG6925" s="40"/>
      <c r="AH6925" s="40"/>
      <c r="AN6925" s="29"/>
      <c r="AO6925" s="29"/>
    </row>
    <row r="6926" spans="5:41" x14ac:dyDescent="0.3">
      <c r="E6926" s="15"/>
      <c r="M6926" s="26"/>
      <c r="V6926" s="37"/>
      <c r="W6926" s="37"/>
      <c r="Z6926" s="29"/>
      <c r="AA6926" s="29"/>
      <c r="AB6926" s="29"/>
      <c r="AG6926" s="40"/>
      <c r="AH6926" s="40"/>
      <c r="AN6926" s="29"/>
      <c r="AO6926" s="29"/>
    </row>
    <row r="6927" spans="5:41" x14ac:dyDescent="0.3">
      <c r="E6927" s="15"/>
      <c r="M6927" s="26"/>
      <c r="V6927" s="37"/>
      <c r="W6927" s="37"/>
      <c r="Z6927" s="29"/>
      <c r="AA6927" s="29"/>
      <c r="AB6927" s="29"/>
      <c r="AG6927" s="40"/>
      <c r="AH6927" s="40"/>
      <c r="AN6927" s="29"/>
      <c r="AO6927" s="29"/>
    </row>
    <row r="6928" spans="5:41" x14ac:dyDescent="0.3">
      <c r="E6928" s="15"/>
      <c r="M6928" s="26"/>
      <c r="V6928" s="37"/>
      <c r="W6928" s="37"/>
      <c r="Z6928" s="29"/>
      <c r="AA6928" s="29"/>
      <c r="AB6928" s="29"/>
      <c r="AG6928" s="40"/>
      <c r="AH6928" s="40"/>
      <c r="AN6928" s="29"/>
      <c r="AO6928" s="29"/>
    </row>
    <row r="6929" spans="5:41" x14ac:dyDescent="0.3">
      <c r="E6929" s="15"/>
      <c r="M6929" s="26"/>
      <c r="V6929" s="37"/>
      <c r="W6929" s="37"/>
      <c r="Z6929" s="29"/>
      <c r="AA6929" s="29"/>
      <c r="AB6929" s="29"/>
      <c r="AG6929" s="40"/>
      <c r="AH6929" s="40"/>
      <c r="AN6929" s="29"/>
      <c r="AO6929" s="29"/>
    </row>
    <row r="6930" spans="5:41" x14ac:dyDescent="0.3">
      <c r="E6930" s="15"/>
      <c r="M6930" s="26"/>
      <c r="V6930" s="37"/>
      <c r="W6930" s="37"/>
      <c r="Z6930" s="29"/>
      <c r="AA6930" s="29"/>
      <c r="AB6930" s="29"/>
      <c r="AG6930" s="40"/>
      <c r="AH6930" s="40"/>
      <c r="AN6930" s="29"/>
      <c r="AO6930" s="29"/>
    </row>
    <row r="6931" spans="5:41" x14ac:dyDescent="0.3">
      <c r="E6931" s="15"/>
      <c r="M6931" s="26"/>
      <c r="V6931" s="37"/>
      <c r="W6931" s="37"/>
      <c r="Z6931" s="29"/>
      <c r="AA6931" s="29"/>
      <c r="AB6931" s="29"/>
      <c r="AG6931" s="40"/>
      <c r="AH6931" s="40"/>
      <c r="AN6931" s="29"/>
      <c r="AO6931" s="29"/>
    </row>
    <row r="6932" spans="5:41" x14ac:dyDescent="0.3">
      <c r="E6932" s="15"/>
      <c r="M6932" s="26"/>
      <c r="V6932" s="37"/>
      <c r="W6932" s="37"/>
      <c r="Z6932" s="29"/>
      <c r="AA6932" s="29"/>
      <c r="AB6932" s="29"/>
      <c r="AG6932" s="40"/>
      <c r="AH6932" s="40"/>
      <c r="AN6932" s="29"/>
      <c r="AO6932" s="29"/>
    </row>
    <row r="6933" spans="5:41" x14ac:dyDescent="0.3">
      <c r="E6933" s="15"/>
      <c r="M6933" s="26"/>
      <c r="V6933" s="37"/>
      <c r="W6933" s="37"/>
      <c r="Z6933" s="29"/>
      <c r="AA6933" s="29"/>
      <c r="AB6933" s="29"/>
      <c r="AG6933" s="40"/>
      <c r="AH6933" s="40"/>
      <c r="AN6933" s="29"/>
      <c r="AO6933" s="29"/>
    </row>
    <row r="6934" spans="5:41" x14ac:dyDescent="0.3">
      <c r="E6934" s="15"/>
      <c r="M6934" s="26"/>
      <c r="V6934" s="37"/>
      <c r="W6934" s="37"/>
      <c r="Z6934" s="29"/>
      <c r="AA6934" s="29"/>
      <c r="AB6934" s="29"/>
      <c r="AG6934" s="40"/>
      <c r="AH6934" s="40"/>
      <c r="AN6934" s="29"/>
      <c r="AO6934" s="29"/>
    </row>
    <row r="6935" spans="5:41" x14ac:dyDescent="0.3">
      <c r="E6935" s="15"/>
      <c r="M6935" s="26"/>
      <c r="V6935" s="37"/>
      <c r="W6935" s="37"/>
      <c r="Z6935" s="29"/>
      <c r="AA6935" s="29"/>
      <c r="AB6935" s="29"/>
      <c r="AG6935" s="40"/>
      <c r="AH6935" s="40"/>
      <c r="AN6935" s="29"/>
      <c r="AO6935" s="29"/>
    </row>
    <row r="6936" spans="5:41" x14ac:dyDescent="0.3">
      <c r="E6936" s="15"/>
      <c r="M6936" s="26"/>
      <c r="V6936" s="37"/>
      <c r="W6936" s="37"/>
      <c r="Z6936" s="29"/>
      <c r="AA6936" s="29"/>
      <c r="AB6936" s="29"/>
      <c r="AG6936" s="40"/>
      <c r="AH6936" s="40"/>
      <c r="AN6936" s="29"/>
      <c r="AO6936" s="29"/>
    </row>
    <row r="6937" spans="5:41" x14ac:dyDescent="0.3">
      <c r="E6937" s="15"/>
      <c r="M6937" s="26"/>
      <c r="V6937" s="37"/>
      <c r="W6937" s="37"/>
      <c r="Z6937" s="29"/>
      <c r="AA6937" s="29"/>
      <c r="AB6937" s="29"/>
      <c r="AG6937" s="40"/>
      <c r="AH6937" s="40"/>
      <c r="AN6937" s="29"/>
      <c r="AO6937" s="29"/>
    </row>
    <row r="6938" spans="5:41" x14ac:dyDescent="0.3">
      <c r="E6938" s="15"/>
      <c r="M6938" s="26"/>
      <c r="V6938" s="37"/>
      <c r="W6938" s="37"/>
      <c r="Z6938" s="29"/>
      <c r="AA6938" s="29"/>
      <c r="AB6938" s="29"/>
      <c r="AG6938" s="40"/>
      <c r="AH6938" s="40"/>
      <c r="AN6938" s="29"/>
      <c r="AO6938" s="29"/>
    </row>
    <row r="6939" spans="5:41" x14ac:dyDescent="0.3">
      <c r="E6939" s="15"/>
      <c r="M6939" s="26"/>
      <c r="V6939" s="37"/>
      <c r="W6939" s="37"/>
      <c r="Z6939" s="29"/>
      <c r="AA6939" s="29"/>
      <c r="AB6939" s="29"/>
      <c r="AG6939" s="40"/>
      <c r="AH6939" s="40"/>
      <c r="AN6939" s="29"/>
      <c r="AO6939" s="29"/>
    </row>
    <row r="6940" spans="5:41" x14ac:dyDescent="0.3">
      <c r="E6940" s="15"/>
      <c r="M6940" s="26"/>
      <c r="V6940" s="37"/>
      <c r="W6940" s="37"/>
      <c r="Z6940" s="29"/>
      <c r="AA6940" s="29"/>
      <c r="AB6940" s="29"/>
      <c r="AG6940" s="40"/>
      <c r="AH6940" s="40"/>
      <c r="AN6940" s="29"/>
      <c r="AO6940" s="29"/>
    </row>
    <row r="6941" spans="5:41" x14ac:dyDescent="0.3">
      <c r="E6941" s="15"/>
      <c r="M6941" s="26"/>
      <c r="V6941" s="37"/>
      <c r="W6941" s="37"/>
      <c r="Z6941" s="29"/>
      <c r="AA6941" s="29"/>
      <c r="AB6941" s="29"/>
      <c r="AG6941" s="40"/>
      <c r="AH6941" s="40"/>
      <c r="AN6941" s="29"/>
      <c r="AO6941" s="29"/>
    </row>
    <row r="6942" spans="5:41" x14ac:dyDescent="0.3">
      <c r="E6942" s="15"/>
      <c r="M6942" s="26"/>
      <c r="V6942" s="37"/>
      <c r="W6942" s="37"/>
      <c r="Z6942" s="29"/>
      <c r="AA6942" s="29"/>
      <c r="AB6942" s="29"/>
      <c r="AG6942" s="40"/>
      <c r="AH6942" s="40"/>
      <c r="AN6942" s="29"/>
      <c r="AO6942" s="29"/>
    </row>
    <row r="6943" spans="5:41" x14ac:dyDescent="0.3">
      <c r="E6943" s="15"/>
      <c r="M6943" s="26"/>
      <c r="V6943" s="37"/>
      <c r="W6943" s="37"/>
      <c r="Z6943" s="29"/>
      <c r="AA6943" s="29"/>
      <c r="AB6943" s="29"/>
      <c r="AG6943" s="40"/>
      <c r="AH6943" s="40"/>
      <c r="AN6943" s="29"/>
      <c r="AO6943" s="29"/>
    </row>
    <row r="6944" spans="5:41" x14ac:dyDescent="0.3">
      <c r="E6944" s="15"/>
      <c r="M6944" s="26"/>
      <c r="V6944" s="37"/>
      <c r="W6944" s="37"/>
      <c r="Z6944" s="29"/>
      <c r="AA6944" s="29"/>
      <c r="AB6944" s="29"/>
      <c r="AG6944" s="40"/>
      <c r="AH6944" s="40"/>
      <c r="AN6944" s="29"/>
      <c r="AO6944" s="29"/>
    </row>
    <row r="6945" spans="5:41" x14ac:dyDescent="0.3">
      <c r="E6945" s="15"/>
      <c r="M6945" s="26"/>
      <c r="V6945" s="37"/>
      <c r="W6945" s="37"/>
      <c r="Z6945" s="29"/>
      <c r="AA6945" s="29"/>
      <c r="AB6945" s="29"/>
      <c r="AG6945" s="40"/>
      <c r="AH6945" s="40"/>
      <c r="AN6945" s="29"/>
      <c r="AO6945" s="29"/>
    </row>
    <row r="6946" spans="5:41" x14ac:dyDescent="0.3">
      <c r="E6946" s="15"/>
      <c r="M6946" s="26"/>
      <c r="V6946" s="37"/>
      <c r="W6946" s="37"/>
      <c r="Z6946" s="29"/>
      <c r="AA6946" s="29"/>
      <c r="AB6946" s="29"/>
      <c r="AG6946" s="40"/>
      <c r="AH6946" s="40"/>
      <c r="AN6946" s="29"/>
      <c r="AO6946" s="29"/>
    </row>
    <row r="6947" spans="5:41" x14ac:dyDescent="0.3">
      <c r="E6947" s="15"/>
      <c r="M6947" s="26"/>
      <c r="V6947" s="37"/>
      <c r="W6947" s="37"/>
      <c r="Z6947" s="29"/>
      <c r="AA6947" s="29"/>
      <c r="AB6947" s="29"/>
      <c r="AG6947" s="40"/>
      <c r="AH6947" s="40"/>
      <c r="AN6947" s="29"/>
      <c r="AO6947" s="29"/>
    </row>
    <row r="6948" spans="5:41" x14ac:dyDescent="0.3">
      <c r="E6948" s="15"/>
      <c r="M6948" s="26"/>
      <c r="V6948" s="37"/>
      <c r="W6948" s="37"/>
      <c r="Z6948" s="29"/>
      <c r="AA6948" s="29"/>
      <c r="AB6948" s="29"/>
      <c r="AG6948" s="40"/>
      <c r="AH6948" s="40"/>
      <c r="AN6948" s="29"/>
      <c r="AO6948" s="29"/>
    </row>
    <row r="6949" spans="5:41" x14ac:dyDescent="0.3">
      <c r="E6949" s="15"/>
      <c r="M6949" s="26"/>
      <c r="V6949" s="37"/>
      <c r="W6949" s="37"/>
      <c r="Z6949" s="29"/>
      <c r="AA6949" s="29"/>
      <c r="AB6949" s="29"/>
      <c r="AG6949" s="40"/>
      <c r="AH6949" s="40"/>
      <c r="AN6949" s="29"/>
      <c r="AO6949" s="29"/>
    </row>
    <row r="6950" spans="5:41" x14ac:dyDescent="0.3">
      <c r="E6950" s="15"/>
      <c r="M6950" s="26"/>
      <c r="V6950" s="37"/>
      <c r="W6950" s="37"/>
      <c r="Z6950" s="29"/>
      <c r="AA6950" s="29"/>
      <c r="AB6950" s="29"/>
      <c r="AG6950" s="40"/>
      <c r="AH6950" s="40"/>
      <c r="AN6950" s="29"/>
      <c r="AO6950" s="29"/>
    </row>
    <row r="6951" spans="5:41" x14ac:dyDescent="0.3">
      <c r="E6951" s="15"/>
      <c r="M6951" s="26"/>
      <c r="V6951" s="37"/>
      <c r="W6951" s="37"/>
      <c r="Z6951" s="29"/>
      <c r="AA6951" s="29"/>
      <c r="AB6951" s="29"/>
      <c r="AG6951" s="40"/>
      <c r="AH6951" s="40"/>
      <c r="AN6951" s="29"/>
      <c r="AO6951" s="29"/>
    </row>
    <row r="6952" spans="5:41" x14ac:dyDescent="0.3">
      <c r="E6952" s="15"/>
      <c r="M6952" s="26"/>
      <c r="V6952" s="37"/>
      <c r="W6952" s="37"/>
      <c r="Z6952" s="29"/>
      <c r="AA6952" s="29"/>
      <c r="AB6952" s="29"/>
      <c r="AG6952" s="40"/>
      <c r="AH6952" s="40"/>
      <c r="AN6952" s="29"/>
      <c r="AO6952" s="29"/>
    </row>
    <row r="6953" spans="5:41" x14ac:dyDescent="0.3">
      <c r="E6953" s="15"/>
      <c r="M6953" s="26"/>
      <c r="V6953" s="37"/>
      <c r="W6953" s="37"/>
      <c r="Z6953" s="29"/>
      <c r="AA6953" s="29"/>
      <c r="AB6953" s="29"/>
      <c r="AG6953" s="40"/>
      <c r="AH6953" s="40"/>
      <c r="AN6953" s="29"/>
      <c r="AO6953" s="29"/>
    </row>
    <row r="6954" spans="5:41" x14ac:dyDescent="0.3">
      <c r="E6954" s="15"/>
      <c r="M6954" s="26"/>
      <c r="V6954" s="37"/>
      <c r="W6954" s="37"/>
      <c r="Z6954" s="29"/>
      <c r="AA6954" s="29"/>
      <c r="AB6954" s="29"/>
      <c r="AG6954" s="40"/>
      <c r="AH6954" s="40"/>
      <c r="AN6954" s="29"/>
      <c r="AO6954" s="29"/>
    </row>
    <row r="6955" spans="5:41" x14ac:dyDescent="0.3">
      <c r="E6955" s="15"/>
      <c r="M6955" s="26"/>
      <c r="V6955" s="37"/>
      <c r="W6955" s="37"/>
      <c r="Z6955" s="29"/>
      <c r="AA6955" s="29"/>
      <c r="AB6955" s="29"/>
      <c r="AG6955" s="40"/>
      <c r="AH6955" s="40"/>
      <c r="AN6955" s="29"/>
      <c r="AO6955" s="29"/>
    </row>
    <row r="6956" spans="5:41" x14ac:dyDescent="0.3">
      <c r="E6956" s="15"/>
      <c r="M6956" s="26"/>
      <c r="V6956" s="37"/>
      <c r="W6956" s="37"/>
      <c r="Z6956" s="29"/>
      <c r="AA6956" s="29"/>
      <c r="AB6956" s="29"/>
      <c r="AG6956" s="40"/>
      <c r="AH6956" s="40"/>
      <c r="AN6956" s="29"/>
      <c r="AO6956" s="29"/>
    </row>
    <row r="6957" spans="5:41" x14ac:dyDescent="0.3">
      <c r="E6957" s="15"/>
      <c r="M6957" s="26"/>
      <c r="V6957" s="37"/>
      <c r="W6957" s="37"/>
      <c r="Z6957" s="29"/>
      <c r="AA6957" s="29"/>
      <c r="AB6957" s="29"/>
      <c r="AG6957" s="40"/>
      <c r="AH6957" s="40"/>
      <c r="AN6957" s="29"/>
      <c r="AO6957" s="29"/>
    </row>
    <row r="6958" spans="5:41" x14ac:dyDescent="0.3">
      <c r="E6958" s="15"/>
      <c r="M6958" s="26"/>
      <c r="V6958" s="37"/>
      <c r="W6958" s="37"/>
      <c r="Z6958" s="29"/>
      <c r="AA6958" s="29"/>
      <c r="AB6958" s="29"/>
      <c r="AG6958" s="40"/>
      <c r="AH6958" s="40"/>
      <c r="AN6958" s="29"/>
      <c r="AO6958" s="29"/>
    </row>
    <row r="6959" spans="5:41" x14ac:dyDescent="0.3">
      <c r="E6959" s="15"/>
      <c r="M6959" s="26"/>
      <c r="V6959" s="37"/>
      <c r="W6959" s="37"/>
      <c r="Z6959" s="29"/>
      <c r="AA6959" s="29"/>
      <c r="AB6959" s="29"/>
      <c r="AG6959" s="40"/>
      <c r="AH6959" s="40"/>
      <c r="AN6959" s="29"/>
      <c r="AO6959" s="29"/>
    </row>
    <row r="6960" spans="5:41" x14ac:dyDescent="0.3">
      <c r="E6960" s="15"/>
      <c r="M6960" s="26"/>
      <c r="V6960" s="37"/>
      <c r="W6960" s="37"/>
      <c r="Z6960" s="29"/>
      <c r="AA6960" s="29"/>
      <c r="AB6960" s="29"/>
      <c r="AG6960" s="40"/>
      <c r="AH6960" s="40"/>
      <c r="AN6960" s="29"/>
      <c r="AO6960" s="29"/>
    </row>
    <row r="6961" spans="5:41" x14ac:dyDescent="0.3">
      <c r="E6961" s="15"/>
      <c r="M6961" s="26"/>
      <c r="V6961" s="37"/>
      <c r="W6961" s="37"/>
      <c r="Z6961" s="29"/>
      <c r="AA6961" s="29"/>
      <c r="AB6961" s="29"/>
      <c r="AG6961" s="40"/>
      <c r="AH6961" s="40"/>
      <c r="AN6961" s="29"/>
      <c r="AO6961" s="29"/>
    </row>
    <row r="6962" spans="5:41" x14ac:dyDescent="0.3">
      <c r="E6962" s="15"/>
      <c r="M6962" s="26"/>
      <c r="V6962" s="37"/>
      <c r="W6962" s="37"/>
      <c r="Z6962" s="29"/>
      <c r="AA6962" s="29"/>
      <c r="AB6962" s="29"/>
      <c r="AG6962" s="40"/>
      <c r="AH6962" s="40"/>
      <c r="AN6962" s="29"/>
      <c r="AO6962" s="29"/>
    </row>
    <row r="6963" spans="5:41" x14ac:dyDescent="0.3">
      <c r="E6963" s="15"/>
      <c r="M6963" s="26"/>
      <c r="V6963" s="37"/>
      <c r="W6963" s="37"/>
      <c r="Z6963" s="29"/>
      <c r="AA6963" s="29"/>
      <c r="AB6963" s="29"/>
      <c r="AG6963" s="40"/>
      <c r="AH6963" s="40"/>
      <c r="AN6963" s="29"/>
      <c r="AO6963" s="29"/>
    </row>
    <row r="6964" spans="5:41" x14ac:dyDescent="0.3">
      <c r="E6964" s="15"/>
      <c r="M6964" s="26"/>
      <c r="V6964" s="37"/>
      <c r="W6964" s="37"/>
      <c r="Z6964" s="29"/>
      <c r="AA6964" s="29"/>
      <c r="AB6964" s="29"/>
      <c r="AG6964" s="40"/>
      <c r="AH6964" s="40"/>
      <c r="AN6964" s="29"/>
      <c r="AO6964" s="29"/>
    </row>
    <row r="6965" spans="5:41" x14ac:dyDescent="0.3">
      <c r="E6965" s="15"/>
      <c r="M6965" s="26"/>
      <c r="V6965" s="37"/>
      <c r="W6965" s="37"/>
      <c r="Z6965" s="29"/>
      <c r="AA6965" s="29"/>
      <c r="AB6965" s="29"/>
      <c r="AG6965" s="40"/>
      <c r="AH6965" s="40"/>
      <c r="AN6965" s="29"/>
      <c r="AO6965" s="29"/>
    </row>
    <row r="6966" spans="5:41" x14ac:dyDescent="0.3">
      <c r="E6966" s="15"/>
      <c r="M6966" s="26"/>
      <c r="V6966" s="37"/>
      <c r="W6966" s="37"/>
      <c r="Z6966" s="29"/>
      <c r="AA6966" s="29"/>
      <c r="AB6966" s="29"/>
      <c r="AG6966" s="40"/>
      <c r="AH6966" s="40"/>
      <c r="AN6966" s="29"/>
      <c r="AO6966" s="29"/>
    </row>
    <row r="6967" spans="5:41" x14ac:dyDescent="0.3">
      <c r="E6967" s="15"/>
      <c r="M6967" s="26"/>
      <c r="V6967" s="37"/>
      <c r="W6967" s="37"/>
      <c r="Z6967" s="29"/>
      <c r="AA6967" s="29"/>
      <c r="AB6967" s="29"/>
      <c r="AG6967" s="40"/>
      <c r="AH6967" s="40"/>
      <c r="AN6967" s="29"/>
      <c r="AO6967" s="29"/>
    </row>
    <row r="6968" spans="5:41" x14ac:dyDescent="0.3">
      <c r="E6968" s="15"/>
      <c r="M6968" s="26"/>
      <c r="V6968" s="37"/>
      <c r="W6968" s="37"/>
      <c r="Z6968" s="29"/>
      <c r="AA6968" s="29"/>
      <c r="AB6968" s="29"/>
      <c r="AG6968" s="40"/>
      <c r="AH6968" s="40"/>
      <c r="AN6968" s="29"/>
      <c r="AO6968" s="29"/>
    </row>
    <row r="6969" spans="5:41" x14ac:dyDescent="0.3">
      <c r="E6969" s="15"/>
      <c r="M6969" s="26"/>
      <c r="V6969" s="37"/>
      <c r="W6969" s="37"/>
      <c r="Z6969" s="29"/>
      <c r="AA6969" s="29"/>
      <c r="AB6969" s="29"/>
      <c r="AG6969" s="40"/>
      <c r="AH6969" s="40"/>
      <c r="AN6969" s="29"/>
      <c r="AO6969" s="29"/>
    </row>
    <row r="6970" spans="5:41" x14ac:dyDescent="0.3">
      <c r="E6970" s="15"/>
      <c r="M6970" s="26"/>
      <c r="V6970" s="37"/>
      <c r="W6970" s="37"/>
      <c r="Z6970" s="29"/>
      <c r="AA6970" s="29"/>
      <c r="AB6970" s="29"/>
      <c r="AG6970" s="40"/>
      <c r="AH6970" s="40"/>
      <c r="AN6970" s="29"/>
      <c r="AO6970" s="29"/>
    </row>
    <row r="6971" spans="5:41" x14ac:dyDescent="0.3">
      <c r="E6971" s="15"/>
      <c r="M6971" s="26"/>
      <c r="V6971" s="37"/>
      <c r="W6971" s="37"/>
      <c r="Z6971" s="29"/>
      <c r="AA6971" s="29"/>
      <c r="AB6971" s="29"/>
      <c r="AG6971" s="40"/>
      <c r="AH6971" s="40"/>
      <c r="AN6971" s="29"/>
      <c r="AO6971" s="29"/>
    </row>
    <row r="6972" spans="5:41" x14ac:dyDescent="0.3">
      <c r="E6972" s="15"/>
      <c r="M6972" s="26"/>
      <c r="V6972" s="37"/>
      <c r="W6972" s="37"/>
      <c r="Z6972" s="29"/>
      <c r="AA6972" s="29"/>
      <c r="AB6972" s="29"/>
      <c r="AG6972" s="40"/>
      <c r="AH6972" s="40"/>
      <c r="AN6972" s="29"/>
      <c r="AO6972" s="29"/>
    </row>
    <row r="6973" spans="5:41" x14ac:dyDescent="0.3">
      <c r="E6973" s="15"/>
      <c r="M6973" s="26"/>
      <c r="V6973" s="37"/>
      <c r="W6973" s="37"/>
      <c r="Z6973" s="29"/>
      <c r="AA6973" s="29"/>
      <c r="AB6973" s="29"/>
      <c r="AG6973" s="40"/>
      <c r="AH6973" s="40"/>
      <c r="AN6973" s="29"/>
      <c r="AO6973" s="29"/>
    </row>
    <row r="6974" spans="5:41" x14ac:dyDescent="0.3">
      <c r="E6974" s="15"/>
      <c r="M6974" s="26"/>
      <c r="V6974" s="37"/>
      <c r="W6974" s="37"/>
      <c r="Z6974" s="29"/>
      <c r="AA6974" s="29"/>
      <c r="AB6974" s="29"/>
      <c r="AG6974" s="40"/>
      <c r="AH6974" s="40"/>
      <c r="AN6974" s="29"/>
      <c r="AO6974" s="29"/>
    </row>
    <row r="6975" spans="5:41" x14ac:dyDescent="0.3">
      <c r="E6975" s="15"/>
      <c r="M6975" s="26"/>
      <c r="V6975" s="37"/>
      <c r="W6975" s="37"/>
      <c r="Z6975" s="29"/>
      <c r="AA6975" s="29"/>
      <c r="AB6975" s="29"/>
      <c r="AG6975" s="40"/>
      <c r="AH6975" s="40"/>
      <c r="AN6975" s="29"/>
      <c r="AO6975" s="29"/>
    </row>
    <row r="6976" spans="5:41" x14ac:dyDescent="0.3">
      <c r="E6976" s="15"/>
      <c r="M6976" s="26"/>
      <c r="V6976" s="37"/>
      <c r="W6976" s="37"/>
      <c r="Z6976" s="29"/>
      <c r="AA6976" s="29"/>
      <c r="AB6976" s="29"/>
      <c r="AG6976" s="40"/>
      <c r="AH6976" s="40"/>
      <c r="AN6976" s="29"/>
      <c r="AO6976" s="29"/>
    </row>
    <row r="6977" spans="5:41" x14ac:dyDescent="0.3">
      <c r="E6977" s="15"/>
      <c r="M6977" s="26"/>
      <c r="V6977" s="37"/>
      <c r="W6977" s="37"/>
      <c r="Z6977" s="29"/>
      <c r="AA6977" s="29"/>
      <c r="AB6977" s="29"/>
      <c r="AG6977" s="40"/>
      <c r="AH6977" s="40"/>
      <c r="AN6977" s="29"/>
      <c r="AO6977" s="29"/>
    </row>
    <row r="6978" spans="5:41" x14ac:dyDescent="0.3">
      <c r="E6978" s="15"/>
      <c r="M6978" s="26"/>
      <c r="V6978" s="37"/>
      <c r="W6978" s="37"/>
      <c r="Z6978" s="29"/>
      <c r="AA6978" s="29"/>
      <c r="AB6978" s="29"/>
      <c r="AG6978" s="40"/>
      <c r="AH6978" s="40"/>
      <c r="AN6978" s="29"/>
      <c r="AO6978" s="29"/>
    </row>
    <row r="6979" spans="5:41" x14ac:dyDescent="0.3">
      <c r="E6979" s="15"/>
      <c r="M6979" s="26"/>
      <c r="V6979" s="37"/>
      <c r="W6979" s="37"/>
      <c r="Z6979" s="29"/>
      <c r="AA6979" s="29"/>
      <c r="AB6979" s="29"/>
      <c r="AG6979" s="40"/>
      <c r="AH6979" s="40"/>
      <c r="AN6979" s="29"/>
      <c r="AO6979" s="29"/>
    </row>
    <row r="6980" spans="5:41" x14ac:dyDescent="0.3">
      <c r="E6980" s="15"/>
      <c r="M6980" s="26"/>
      <c r="V6980" s="37"/>
      <c r="W6980" s="37"/>
      <c r="Z6980" s="29"/>
      <c r="AA6980" s="29"/>
      <c r="AB6980" s="29"/>
      <c r="AG6980" s="40"/>
      <c r="AH6980" s="40"/>
      <c r="AN6980" s="29"/>
      <c r="AO6980" s="29"/>
    </row>
    <row r="6981" spans="5:41" x14ac:dyDescent="0.3">
      <c r="E6981" s="15"/>
      <c r="M6981" s="26"/>
      <c r="V6981" s="37"/>
      <c r="W6981" s="37"/>
      <c r="Z6981" s="29"/>
      <c r="AA6981" s="29"/>
      <c r="AB6981" s="29"/>
      <c r="AG6981" s="40"/>
      <c r="AH6981" s="40"/>
      <c r="AN6981" s="29"/>
      <c r="AO6981" s="29"/>
    </row>
    <row r="6982" spans="5:41" x14ac:dyDescent="0.3">
      <c r="E6982" s="15"/>
      <c r="M6982" s="26"/>
      <c r="V6982" s="37"/>
      <c r="W6982" s="37"/>
      <c r="Z6982" s="29"/>
      <c r="AA6982" s="29"/>
      <c r="AB6982" s="29"/>
      <c r="AG6982" s="40"/>
      <c r="AH6982" s="40"/>
      <c r="AN6982" s="29"/>
      <c r="AO6982" s="29"/>
    </row>
    <row r="6983" spans="5:41" x14ac:dyDescent="0.3">
      <c r="E6983" s="15"/>
      <c r="M6983" s="26"/>
      <c r="V6983" s="37"/>
      <c r="W6983" s="37"/>
      <c r="Z6983" s="29"/>
      <c r="AA6983" s="29"/>
      <c r="AB6983" s="29"/>
      <c r="AG6983" s="40"/>
      <c r="AH6983" s="40"/>
      <c r="AN6983" s="29"/>
      <c r="AO6983" s="29"/>
    </row>
    <row r="6984" spans="5:41" x14ac:dyDescent="0.3">
      <c r="E6984" s="15"/>
      <c r="M6984" s="26"/>
      <c r="V6984" s="37"/>
      <c r="W6984" s="37"/>
      <c r="Z6984" s="29"/>
      <c r="AA6984" s="29"/>
      <c r="AB6984" s="29"/>
      <c r="AG6984" s="40"/>
      <c r="AH6984" s="40"/>
      <c r="AN6984" s="29"/>
      <c r="AO6984" s="29"/>
    </row>
    <row r="6985" spans="5:41" x14ac:dyDescent="0.3">
      <c r="E6985" s="15"/>
      <c r="M6985" s="26"/>
      <c r="V6985" s="37"/>
      <c r="W6985" s="37"/>
      <c r="Z6985" s="29"/>
      <c r="AA6985" s="29"/>
      <c r="AB6985" s="29"/>
      <c r="AG6985" s="40"/>
      <c r="AH6985" s="40"/>
      <c r="AN6985" s="29"/>
      <c r="AO6985" s="29"/>
    </row>
    <row r="6986" spans="5:41" x14ac:dyDescent="0.3">
      <c r="E6986" s="15"/>
      <c r="M6986" s="26"/>
      <c r="V6986" s="37"/>
      <c r="W6986" s="37"/>
      <c r="Z6986" s="29"/>
      <c r="AA6986" s="29"/>
      <c r="AB6986" s="29"/>
      <c r="AG6986" s="40"/>
      <c r="AH6986" s="40"/>
      <c r="AN6986" s="29"/>
      <c r="AO6986" s="29"/>
    </row>
    <row r="6987" spans="5:41" x14ac:dyDescent="0.3">
      <c r="E6987" s="15"/>
      <c r="M6987" s="26"/>
      <c r="V6987" s="37"/>
      <c r="W6987" s="37"/>
      <c r="Z6987" s="29"/>
      <c r="AA6987" s="29"/>
      <c r="AB6987" s="29"/>
      <c r="AG6987" s="40"/>
      <c r="AH6987" s="40"/>
      <c r="AN6987" s="29"/>
      <c r="AO6987" s="29"/>
    </row>
    <row r="6988" spans="5:41" x14ac:dyDescent="0.3">
      <c r="E6988" s="15"/>
      <c r="M6988" s="26"/>
      <c r="V6988" s="37"/>
      <c r="W6988" s="37"/>
      <c r="Z6988" s="29"/>
      <c r="AA6988" s="29"/>
      <c r="AB6988" s="29"/>
      <c r="AG6988" s="40"/>
      <c r="AH6988" s="40"/>
      <c r="AN6988" s="29"/>
      <c r="AO6988" s="29"/>
    </row>
    <row r="6989" spans="5:41" x14ac:dyDescent="0.3">
      <c r="E6989" s="15"/>
      <c r="M6989" s="26"/>
      <c r="V6989" s="37"/>
      <c r="W6989" s="37"/>
      <c r="Z6989" s="29"/>
      <c r="AA6989" s="29"/>
      <c r="AB6989" s="29"/>
      <c r="AG6989" s="40"/>
      <c r="AH6989" s="40"/>
      <c r="AN6989" s="29"/>
      <c r="AO6989" s="29"/>
    </row>
    <row r="6990" spans="5:41" x14ac:dyDescent="0.3">
      <c r="E6990" s="15"/>
      <c r="M6990" s="26"/>
      <c r="V6990" s="37"/>
      <c r="W6990" s="37"/>
      <c r="Z6990" s="29"/>
      <c r="AA6990" s="29"/>
      <c r="AB6990" s="29"/>
      <c r="AG6990" s="40"/>
      <c r="AH6990" s="40"/>
      <c r="AN6990" s="29"/>
      <c r="AO6990" s="29"/>
    </row>
    <row r="6991" spans="5:41" x14ac:dyDescent="0.3">
      <c r="E6991" s="15"/>
      <c r="M6991" s="26"/>
      <c r="V6991" s="37"/>
      <c r="W6991" s="37"/>
      <c r="Z6991" s="29"/>
      <c r="AA6991" s="29"/>
      <c r="AB6991" s="29"/>
      <c r="AG6991" s="40"/>
      <c r="AH6991" s="40"/>
      <c r="AN6991" s="29"/>
      <c r="AO6991" s="29"/>
    </row>
    <row r="6992" spans="5:41" x14ac:dyDescent="0.3">
      <c r="E6992" s="15"/>
      <c r="M6992" s="26"/>
      <c r="V6992" s="37"/>
      <c r="W6992" s="37"/>
      <c r="Z6992" s="29"/>
      <c r="AA6992" s="29"/>
      <c r="AB6992" s="29"/>
      <c r="AG6992" s="40"/>
      <c r="AH6992" s="40"/>
      <c r="AN6992" s="29"/>
      <c r="AO6992" s="29"/>
    </row>
    <row r="6993" spans="5:41" x14ac:dyDescent="0.3">
      <c r="E6993" s="15"/>
      <c r="M6993" s="26"/>
      <c r="V6993" s="37"/>
      <c r="W6993" s="37"/>
      <c r="Z6993" s="29"/>
      <c r="AA6993" s="29"/>
      <c r="AB6993" s="29"/>
      <c r="AG6993" s="40"/>
      <c r="AH6993" s="40"/>
      <c r="AN6993" s="29"/>
      <c r="AO6993" s="29"/>
    </row>
    <row r="6994" spans="5:41" x14ac:dyDescent="0.3">
      <c r="E6994" s="15"/>
      <c r="M6994" s="26"/>
      <c r="V6994" s="37"/>
      <c r="W6994" s="37"/>
      <c r="Z6994" s="29"/>
      <c r="AA6994" s="29"/>
      <c r="AB6994" s="29"/>
      <c r="AG6994" s="40"/>
      <c r="AH6994" s="40"/>
      <c r="AN6994" s="29"/>
      <c r="AO6994" s="29"/>
    </row>
    <row r="6995" spans="5:41" x14ac:dyDescent="0.3">
      <c r="E6995" s="15"/>
      <c r="M6995" s="26"/>
      <c r="V6995" s="37"/>
      <c r="W6995" s="37"/>
      <c r="Z6995" s="29"/>
      <c r="AA6995" s="29"/>
      <c r="AB6995" s="29"/>
      <c r="AG6995" s="40"/>
      <c r="AH6995" s="40"/>
      <c r="AN6995" s="29"/>
      <c r="AO6995" s="29"/>
    </row>
    <row r="6996" spans="5:41" x14ac:dyDescent="0.3">
      <c r="E6996" s="15"/>
      <c r="M6996" s="26"/>
      <c r="V6996" s="37"/>
      <c r="W6996" s="37"/>
      <c r="Z6996" s="29"/>
      <c r="AA6996" s="29"/>
      <c r="AB6996" s="29"/>
      <c r="AG6996" s="40"/>
      <c r="AH6996" s="40"/>
      <c r="AN6996" s="29"/>
      <c r="AO6996" s="29"/>
    </row>
    <row r="6997" spans="5:41" x14ac:dyDescent="0.3">
      <c r="E6997" s="15"/>
      <c r="M6997" s="26"/>
      <c r="V6997" s="37"/>
      <c r="W6997" s="37"/>
      <c r="Z6997" s="29"/>
      <c r="AA6997" s="29"/>
      <c r="AB6997" s="29"/>
      <c r="AG6997" s="40"/>
      <c r="AH6997" s="40"/>
      <c r="AN6997" s="29"/>
      <c r="AO6997" s="29"/>
    </row>
    <row r="6998" spans="5:41" x14ac:dyDescent="0.3">
      <c r="E6998" s="15"/>
      <c r="M6998" s="26"/>
      <c r="V6998" s="37"/>
      <c r="W6998" s="37"/>
      <c r="Z6998" s="29"/>
      <c r="AA6998" s="29"/>
      <c r="AB6998" s="29"/>
      <c r="AG6998" s="40"/>
      <c r="AH6998" s="40"/>
      <c r="AN6998" s="29"/>
      <c r="AO6998" s="29"/>
    </row>
    <row r="6999" spans="5:41" x14ac:dyDescent="0.3">
      <c r="E6999" s="15"/>
      <c r="M6999" s="26"/>
      <c r="V6999" s="37"/>
      <c r="W6999" s="37"/>
      <c r="Z6999" s="29"/>
      <c r="AA6999" s="29"/>
      <c r="AB6999" s="29"/>
      <c r="AG6999" s="40"/>
      <c r="AH6999" s="40"/>
      <c r="AN6999" s="29"/>
      <c r="AO6999" s="29"/>
    </row>
    <row r="7000" spans="5:41" x14ac:dyDescent="0.3">
      <c r="E7000" s="15"/>
      <c r="M7000" s="26"/>
      <c r="V7000" s="37"/>
      <c r="W7000" s="37"/>
      <c r="Z7000" s="29"/>
      <c r="AA7000" s="29"/>
      <c r="AB7000" s="29"/>
      <c r="AG7000" s="40"/>
      <c r="AH7000" s="40"/>
      <c r="AN7000" s="29"/>
      <c r="AO7000" s="29"/>
    </row>
    <row r="7001" spans="5:41" x14ac:dyDescent="0.3">
      <c r="E7001" s="15"/>
      <c r="M7001" s="26"/>
      <c r="V7001" s="37"/>
      <c r="W7001" s="37"/>
      <c r="Z7001" s="29"/>
      <c r="AA7001" s="29"/>
      <c r="AB7001" s="29"/>
      <c r="AG7001" s="40"/>
      <c r="AH7001" s="40"/>
      <c r="AN7001" s="29"/>
      <c r="AO7001" s="29"/>
    </row>
    <row r="7002" spans="5:41" x14ac:dyDescent="0.3">
      <c r="E7002" s="15"/>
      <c r="M7002" s="26"/>
      <c r="V7002" s="37"/>
      <c r="W7002" s="37"/>
      <c r="Z7002" s="29"/>
      <c r="AA7002" s="29"/>
      <c r="AB7002" s="29"/>
      <c r="AG7002" s="40"/>
      <c r="AH7002" s="40"/>
      <c r="AN7002" s="29"/>
      <c r="AO7002" s="29"/>
    </row>
    <row r="7003" spans="5:41" x14ac:dyDescent="0.3">
      <c r="E7003" s="15"/>
      <c r="M7003" s="26"/>
      <c r="V7003" s="37"/>
      <c r="W7003" s="37"/>
      <c r="Z7003" s="29"/>
      <c r="AA7003" s="29"/>
      <c r="AB7003" s="29"/>
      <c r="AG7003" s="40"/>
      <c r="AH7003" s="40"/>
      <c r="AN7003" s="29"/>
      <c r="AO7003" s="29"/>
    </row>
    <row r="7004" spans="5:41" x14ac:dyDescent="0.3">
      <c r="E7004" s="15"/>
      <c r="M7004" s="26"/>
      <c r="V7004" s="37"/>
      <c r="W7004" s="37"/>
      <c r="Z7004" s="29"/>
      <c r="AA7004" s="29"/>
      <c r="AB7004" s="29"/>
      <c r="AG7004" s="40"/>
      <c r="AH7004" s="40"/>
      <c r="AN7004" s="29"/>
      <c r="AO7004" s="29"/>
    </row>
    <row r="7005" spans="5:41" x14ac:dyDescent="0.3">
      <c r="E7005" s="15"/>
      <c r="M7005" s="26"/>
      <c r="V7005" s="37"/>
      <c r="W7005" s="37"/>
      <c r="Z7005" s="29"/>
      <c r="AA7005" s="29"/>
      <c r="AB7005" s="29"/>
      <c r="AG7005" s="40"/>
      <c r="AH7005" s="40"/>
      <c r="AN7005" s="29"/>
      <c r="AO7005" s="29"/>
    </row>
    <row r="7006" spans="5:41" x14ac:dyDescent="0.3">
      <c r="E7006" s="15"/>
      <c r="M7006" s="26"/>
      <c r="V7006" s="37"/>
      <c r="W7006" s="37"/>
      <c r="Z7006" s="29"/>
      <c r="AA7006" s="29"/>
      <c r="AB7006" s="29"/>
      <c r="AG7006" s="40"/>
      <c r="AH7006" s="40"/>
      <c r="AN7006" s="29"/>
      <c r="AO7006" s="29"/>
    </row>
    <row r="7007" spans="5:41" x14ac:dyDescent="0.3">
      <c r="E7007" s="15"/>
      <c r="M7007" s="26"/>
      <c r="V7007" s="37"/>
      <c r="W7007" s="37"/>
      <c r="Z7007" s="29"/>
      <c r="AA7007" s="29"/>
      <c r="AB7007" s="29"/>
      <c r="AG7007" s="40"/>
      <c r="AH7007" s="40"/>
      <c r="AN7007" s="29"/>
      <c r="AO7007" s="29"/>
    </row>
    <row r="7008" spans="5:41" x14ac:dyDescent="0.3">
      <c r="E7008" s="15"/>
      <c r="M7008" s="26"/>
      <c r="V7008" s="37"/>
      <c r="W7008" s="37"/>
      <c r="Z7008" s="29"/>
      <c r="AA7008" s="29"/>
      <c r="AB7008" s="29"/>
      <c r="AG7008" s="40"/>
      <c r="AH7008" s="40"/>
      <c r="AN7008" s="29"/>
      <c r="AO7008" s="29"/>
    </row>
    <row r="7009" spans="5:41" x14ac:dyDescent="0.3">
      <c r="E7009" s="15"/>
      <c r="M7009" s="26"/>
      <c r="V7009" s="37"/>
      <c r="W7009" s="37"/>
      <c r="Z7009" s="29"/>
      <c r="AA7009" s="29"/>
      <c r="AB7009" s="29"/>
      <c r="AG7009" s="40"/>
      <c r="AH7009" s="40"/>
      <c r="AN7009" s="29"/>
      <c r="AO7009" s="29"/>
    </row>
    <row r="7010" spans="5:41" x14ac:dyDescent="0.3">
      <c r="E7010" s="15"/>
      <c r="M7010" s="26"/>
      <c r="V7010" s="37"/>
      <c r="W7010" s="37"/>
      <c r="Z7010" s="29"/>
      <c r="AA7010" s="29"/>
      <c r="AB7010" s="29"/>
      <c r="AG7010" s="40"/>
      <c r="AH7010" s="40"/>
      <c r="AN7010" s="29"/>
      <c r="AO7010" s="29"/>
    </row>
    <row r="7011" spans="5:41" x14ac:dyDescent="0.3">
      <c r="E7011" s="15"/>
      <c r="M7011" s="26"/>
      <c r="V7011" s="37"/>
      <c r="W7011" s="37"/>
      <c r="Z7011" s="29"/>
      <c r="AA7011" s="29"/>
      <c r="AB7011" s="29"/>
      <c r="AG7011" s="40"/>
      <c r="AH7011" s="40"/>
      <c r="AN7011" s="29"/>
      <c r="AO7011" s="29"/>
    </row>
    <row r="7012" spans="5:41" x14ac:dyDescent="0.3">
      <c r="E7012" s="15"/>
      <c r="M7012" s="26"/>
      <c r="V7012" s="37"/>
      <c r="W7012" s="37"/>
      <c r="Z7012" s="29"/>
      <c r="AA7012" s="29"/>
      <c r="AB7012" s="29"/>
      <c r="AG7012" s="40"/>
      <c r="AH7012" s="40"/>
      <c r="AN7012" s="29"/>
      <c r="AO7012" s="29"/>
    </row>
    <row r="7013" spans="5:41" x14ac:dyDescent="0.3">
      <c r="E7013" s="15"/>
      <c r="M7013" s="26"/>
      <c r="V7013" s="37"/>
      <c r="W7013" s="37"/>
      <c r="Z7013" s="29"/>
      <c r="AA7013" s="29"/>
      <c r="AB7013" s="29"/>
      <c r="AG7013" s="40"/>
      <c r="AH7013" s="40"/>
      <c r="AN7013" s="29"/>
      <c r="AO7013" s="29"/>
    </row>
    <row r="7014" spans="5:41" x14ac:dyDescent="0.3">
      <c r="E7014" s="15"/>
      <c r="M7014" s="26"/>
      <c r="V7014" s="37"/>
      <c r="W7014" s="37"/>
      <c r="Z7014" s="29"/>
      <c r="AA7014" s="29"/>
      <c r="AB7014" s="29"/>
      <c r="AG7014" s="40"/>
      <c r="AH7014" s="40"/>
      <c r="AN7014" s="29"/>
      <c r="AO7014" s="29"/>
    </row>
    <row r="7015" spans="5:41" x14ac:dyDescent="0.3">
      <c r="E7015" s="15"/>
      <c r="M7015" s="26"/>
      <c r="V7015" s="37"/>
      <c r="W7015" s="37"/>
      <c r="Z7015" s="29"/>
      <c r="AA7015" s="29"/>
      <c r="AB7015" s="29"/>
      <c r="AG7015" s="40"/>
      <c r="AH7015" s="40"/>
      <c r="AN7015" s="29"/>
      <c r="AO7015" s="29"/>
    </row>
    <row r="7016" spans="5:41" x14ac:dyDescent="0.3">
      <c r="E7016" s="15"/>
      <c r="M7016" s="26"/>
      <c r="V7016" s="37"/>
      <c r="W7016" s="37"/>
      <c r="Z7016" s="29"/>
      <c r="AA7016" s="29"/>
      <c r="AB7016" s="29"/>
      <c r="AG7016" s="40"/>
      <c r="AH7016" s="40"/>
      <c r="AN7016" s="29"/>
      <c r="AO7016" s="29"/>
    </row>
    <row r="7017" spans="5:41" x14ac:dyDescent="0.3">
      <c r="E7017" s="15"/>
      <c r="M7017" s="26"/>
      <c r="V7017" s="37"/>
      <c r="W7017" s="37"/>
      <c r="Z7017" s="29"/>
      <c r="AA7017" s="29"/>
      <c r="AB7017" s="29"/>
      <c r="AG7017" s="40"/>
      <c r="AH7017" s="40"/>
      <c r="AN7017" s="29"/>
      <c r="AO7017" s="29"/>
    </row>
    <row r="7018" spans="5:41" x14ac:dyDescent="0.3">
      <c r="E7018" s="15"/>
      <c r="M7018" s="26"/>
      <c r="V7018" s="37"/>
      <c r="W7018" s="37"/>
      <c r="Z7018" s="29"/>
      <c r="AA7018" s="29"/>
      <c r="AB7018" s="29"/>
      <c r="AG7018" s="40"/>
      <c r="AH7018" s="40"/>
      <c r="AN7018" s="29"/>
      <c r="AO7018" s="29"/>
    </row>
    <row r="7019" spans="5:41" x14ac:dyDescent="0.3">
      <c r="E7019" s="15"/>
      <c r="M7019" s="26"/>
      <c r="V7019" s="37"/>
      <c r="W7019" s="37"/>
      <c r="Z7019" s="29"/>
      <c r="AA7019" s="29"/>
      <c r="AB7019" s="29"/>
      <c r="AG7019" s="40"/>
      <c r="AH7019" s="40"/>
      <c r="AN7019" s="29"/>
      <c r="AO7019" s="29"/>
    </row>
    <row r="7020" spans="5:41" x14ac:dyDescent="0.3">
      <c r="E7020" s="15"/>
      <c r="M7020" s="26"/>
      <c r="V7020" s="37"/>
      <c r="W7020" s="37"/>
      <c r="Z7020" s="29"/>
      <c r="AA7020" s="29"/>
      <c r="AB7020" s="29"/>
      <c r="AG7020" s="40"/>
      <c r="AH7020" s="40"/>
      <c r="AN7020" s="29"/>
      <c r="AO7020" s="29"/>
    </row>
    <row r="7021" spans="5:41" x14ac:dyDescent="0.3">
      <c r="E7021" s="15"/>
      <c r="M7021" s="26"/>
      <c r="V7021" s="37"/>
      <c r="W7021" s="37"/>
      <c r="Z7021" s="29"/>
      <c r="AA7021" s="29"/>
      <c r="AB7021" s="29"/>
      <c r="AG7021" s="40"/>
      <c r="AH7021" s="40"/>
      <c r="AN7021" s="29"/>
      <c r="AO7021" s="29"/>
    </row>
    <row r="7022" spans="5:41" x14ac:dyDescent="0.3">
      <c r="E7022" s="15"/>
      <c r="M7022" s="26"/>
      <c r="V7022" s="37"/>
      <c r="W7022" s="37"/>
      <c r="Z7022" s="29"/>
      <c r="AA7022" s="29"/>
      <c r="AB7022" s="29"/>
      <c r="AG7022" s="40"/>
      <c r="AH7022" s="40"/>
      <c r="AN7022" s="29"/>
      <c r="AO7022" s="29"/>
    </row>
    <row r="7023" spans="5:41" x14ac:dyDescent="0.3">
      <c r="E7023" s="15"/>
      <c r="M7023" s="26"/>
      <c r="V7023" s="37"/>
      <c r="W7023" s="37"/>
      <c r="Z7023" s="29"/>
      <c r="AA7023" s="29"/>
      <c r="AB7023" s="29"/>
      <c r="AG7023" s="40"/>
      <c r="AH7023" s="40"/>
      <c r="AN7023" s="29"/>
      <c r="AO7023" s="29"/>
    </row>
    <row r="7024" spans="5:41" x14ac:dyDescent="0.3">
      <c r="E7024" s="15"/>
      <c r="M7024" s="26"/>
      <c r="V7024" s="37"/>
      <c r="W7024" s="37"/>
      <c r="Z7024" s="29"/>
      <c r="AA7024" s="29"/>
      <c r="AB7024" s="29"/>
      <c r="AG7024" s="40"/>
      <c r="AH7024" s="40"/>
      <c r="AN7024" s="29"/>
      <c r="AO7024" s="29"/>
    </row>
    <row r="7025" spans="5:41" x14ac:dyDescent="0.3">
      <c r="E7025" s="15"/>
      <c r="M7025" s="26"/>
      <c r="V7025" s="37"/>
      <c r="W7025" s="37"/>
      <c r="Z7025" s="29"/>
      <c r="AA7025" s="29"/>
      <c r="AB7025" s="29"/>
      <c r="AG7025" s="40"/>
      <c r="AH7025" s="40"/>
      <c r="AN7025" s="29"/>
      <c r="AO7025" s="29"/>
    </row>
    <row r="7026" spans="5:41" x14ac:dyDescent="0.3">
      <c r="E7026" s="15"/>
      <c r="M7026" s="26"/>
      <c r="V7026" s="37"/>
      <c r="W7026" s="37"/>
      <c r="Z7026" s="29"/>
      <c r="AA7026" s="29"/>
      <c r="AB7026" s="29"/>
      <c r="AG7026" s="40"/>
      <c r="AH7026" s="40"/>
      <c r="AN7026" s="29"/>
      <c r="AO7026" s="29"/>
    </row>
    <row r="7027" spans="5:41" x14ac:dyDescent="0.3">
      <c r="E7027" s="15"/>
      <c r="M7027" s="26"/>
      <c r="V7027" s="37"/>
      <c r="W7027" s="37"/>
      <c r="Z7027" s="29"/>
      <c r="AA7027" s="29"/>
      <c r="AB7027" s="29"/>
      <c r="AG7027" s="40"/>
      <c r="AH7027" s="40"/>
      <c r="AN7027" s="29"/>
      <c r="AO7027" s="29"/>
    </row>
    <row r="7028" spans="5:41" x14ac:dyDescent="0.3">
      <c r="E7028" s="15"/>
      <c r="M7028" s="26"/>
      <c r="V7028" s="37"/>
      <c r="W7028" s="37"/>
      <c r="Z7028" s="29"/>
      <c r="AA7028" s="29"/>
      <c r="AB7028" s="29"/>
      <c r="AG7028" s="40"/>
      <c r="AH7028" s="40"/>
      <c r="AN7028" s="29"/>
      <c r="AO7028" s="29"/>
    </row>
    <row r="7029" spans="5:41" x14ac:dyDescent="0.3">
      <c r="E7029" s="15"/>
      <c r="M7029" s="26"/>
      <c r="V7029" s="37"/>
      <c r="W7029" s="37"/>
      <c r="Z7029" s="29"/>
      <c r="AA7029" s="29"/>
      <c r="AB7029" s="29"/>
      <c r="AG7029" s="40"/>
      <c r="AH7029" s="40"/>
      <c r="AN7029" s="29"/>
      <c r="AO7029" s="29"/>
    </row>
    <row r="7030" spans="5:41" x14ac:dyDescent="0.3">
      <c r="E7030" s="15"/>
      <c r="M7030" s="26"/>
      <c r="V7030" s="37"/>
      <c r="W7030" s="37"/>
      <c r="Z7030" s="29"/>
      <c r="AA7030" s="29"/>
      <c r="AB7030" s="29"/>
      <c r="AG7030" s="40"/>
      <c r="AH7030" s="40"/>
      <c r="AN7030" s="29"/>
      <c r="AO7030" s="29"/>
    </row>
    <row r="7031" spans="5:41" x14ac:dyDescent="0.3">
      <c r="E7031" s="15"/>
      <c r="M7031" s="26"/>
      <c r="V7031" s="37"/>
      <c r="W7031" s="37"/>
      <c r="Z7031" s="29"/>
      <c r="AA7031" s="29"/>
      <c r="AB7031" s="29"/>
      <c r="AG7031" s="40"/>
      <c r="AH7031" s="40"/>
      <c r="AN7031" s="29"/>
      <c r="AO7031" s="29"/>
    </row>
    <row r="7032" spans="5:41" x14ac:dyDescent="0.3">
      <c r="E7032" s="15"/>
      <c r="M7032" s="26"/>
      <c r="V7032" s="37"/>
      <c r="W7032" s="37"/>
      <c r="Z7032" s="29"/>
      <c r="AA7032" s="29"/>
      <c r="AB7032" s="29"/>
      <c r="AG7032" s="40"/>
      <c r="AH7032" s="40"/>
      <c r="AN7032" s="29"/>
      <c r="AO7032" s="29"/>
    </row>
    <row r="7033" spans="5:41" x14ac:dyDescent="0.3">
      <c r="E7033" s="15"/>
      <c r="M7033" s="26"/>
      <c r="V7033" s="37"/>
      <c r="W7033" s="37"/>
      <c r="Z7033" s="29"/>
      <c r="AA7033" s="29"/>
      <c r="AB7033" s="29"/>
      <c r="AG7033" s="40"/>
      <c r="AH7033" s="40"/>
      <c r="AN7033" s="29"/>
      <c r="AO7033" s="29"/>
    </row>
    <row r="7034" spans="5:41" x14ac:dyDescent="0.3">
      <c r="E7034" s="15"/>
      <c r="M7034" s="26"/>
      <c r="V7034" s="37"/>
      <c r="W7034" s="37"/>
      <c r="Z7034" s="29"/>
      <c r="AA7034" s="29"/>
      <c r="AB7034" s="29"/>
      <c r="AG7034" s="40"/>
      <c r="AH7034" s="40"/>
      <c r="AN7034" s="29"/>
      <c r="AO7034" s="29"/>
    </row>
    <row r="7035" spans="5:41" x14ac:dyDescent="0.3">
      <c r="E7035" s="15"/>
      <c r="M7035" s="26"/>
      <c r="V7035" s="37"/>
      <c r="W7035" s="37"/>
      <c r="Z7035" s="29"/>
      <c r="AA7035" s="29"/>
      <c r="AB7035" s="29"/>
      <c r="AG7035" s="40"/>
      <c r="AH7035" s="40"/>
      <c r="AN7035" s="29"/>
      <c r="AO7035" s="29"/>
    </row>
    <row r="7036" spans="5:41" x14ac:dyDescent="0.3">
      <c r="E7036" s="15"/>
      <c r="M7036" s="26"/>
      <c r="V7036" s="37"/>
      <c r="W7036" s="37"/>
      <c r="Z7036" s="29"/>
      <c r="AA7036" s="29"/>
      <c r="AB7036" s="29"/>
      <c r="AG7036" s="40"/>
      <c r="AH7036" s="40"/>
      <c r="AN7036" s="29"/>
      <c r="AO7036" s="29"/>
    </row>
    <row r="7037" spans="5:41" x14ac:dyDescent="0.3">
      <c r="E7037" s="15"/>
      <c r="M7037" s="26"/>
      <c r="V7037" s="37"/>
      <c r="W7037" s="37"/>
      <c r="Z7037" s="29"/>
      <c r="AA7037" s="29"/>
      <c r="AB7037" s="29"/>
      <c r="AG7037" s="40"/>
      <c r="AH7037" s="40"/>
      <c r="AN7037" s="29"/>
      <c r="AO7037" s="29"/>
    </row>
    <row r="7038" spans="5:41" x14ac:dyDescent="0.3">
      <c r="E7038" s="15"/>
      <c r="M7038" s="26"/>
      <c r="V7038" s="37"/>
      <c r="W7038" s="37"/>
      <c r="Z7038" s="29"/>
      <c r="AA7038" s="29"/>
      <c r="AB7038" s="29"/>
      <c r="AG7038" s="40"/>
      <c r="AH7038" s="40"/>
      <c r="AN7038" s="29"/>
      <c r="AO7038" s="29"/>
    </row>
    <row r="7039" spans="5:41" x14ac:dyDescent="0.3">
      <c r="E7039" s="15"/>
      <c r="M7039" s="26"/>
      <c r="V7039" s="37"/>
      <c r="W7039" s="37"/>
      <c r="Z7039" s="29"/>
      <c r="AA7039" s="29"/>
      <c r="AB7039" s="29"/>
      <c r="AG7039" s="40"/>
      <c r="AH7039" s="40"/>
      <c r="AN7039" s="29"/>
      <c r="AO7039" s="29"/>
    </row>
    <row r="7040" spans="5:41" x14ac:dyDescent="0.3">
      <c r="E7040" s="15"/>
      <c r="M7040" s="26"/>
      <c r="V7040" s="37"/>
      <c r="W7040" s="37"/>
      <c r="Z7040" s="29"/>
      <c r="AA7040" s="29"/>
      <c r="AB7040" s="29"/>
      <c r="AG7040" s="40"/>
      <c r="AH7040" s="40"/>
      <c r="AN7040" s="29"/>
      <c r="AO7040" s="29"/>
    </row>
    <row r="7041" spans="5:41" x14ac:dyDescent="0.3">
      <c r="E7041" s="15"/>
      <c r="M7041" s="26"/>
      <c r="V7041" s="37"/>
      <c r="W7041" s="37"/>
      <c r="Z7041" s="29"/>
      <c r="AA7041" s="29"/>
      <c r="AB7041" s="29"/>
      <c r="AG7041" s="40"/>
      <c r="AH7041" s="40"/>
      <c r="AN7041" s="29"/>
      <c r="AO7041" s="29"/>
    </row>
    <row r="7042" spans="5:41" x14ac:dyDescent="0.3">
      <c r="E7042" s="15"/>
      <c r="M7042" s="26"/>
      <c r="V7042" s="37"/>
      <c r="W7042" s="37"/>
      <c r="Z7042" s="29"/>
      <c r="AA7042" s="29"/>
      <c r="AB7042" s="29"/>
      <c r="AG7042" s="40"/>
      <c r="AH7042" s="40"/>
      <c r="AN7042" s="29"/>
      <c r="AO7042" s="29"/>
    </row>
    <row r="7043" spans="5:41" x14ac:dyDescent="0.3">
      <c r="E7043" s="15"/>
      <c r="M7043" s="26"/>
      <c r="V7043" s="37"/>
      <c r="W7043" s="37"/>
      <c r="Z7043" s="29"/>
      <c r="AA7043" s="29"/>
      <c r="AB7043" s="29"/>
      <c r="AG7043" s="40"/>
      <c r="AH7043" s="40"/>
      <c r="AN7043" s="29"/>
      <c r="AO7043" s="29"/>
    </row>
    <row r="7044" spans="5:41" x14ac:dyDescent="0.3">
      <c r="E7044" s="15"/>
      <c r="M7044" s="26"/>
      <c r="V7044" s="37"/>
      <c r="W7044" s="37"/>
      <c r="Z7044" s="29"/>
      <c r="AA7044" s="29"/>
      <c r="AB7044" s="29"/>
      <c r="AG7044" s="40"/>
      <c r="AH7044" s="40"/>
      <c r="AN7044" s="29"/>
      <c r="AO7044" s="29"/>
    </row>
    <row r="7045" spans="5:41" x14ac:dyDescent="0.3">
      <c r="E7045" s="15"/>
      <c r="M7045" s="26"/>
      <c r="V7045" s="37"/>
      <c r="W7045" s="37"/>
      <c r="Z7045" s="29"/>
      <c r="AA7045" s="29"/>
      <c r="AB7045" s="29"/>
      <c r="AG7045" s="40"/>
      <c r="AH7045" s="40"/>
      <c r="AN7045" s="29"/>
      <c r="AO7045" s="29"/>
    </row>
    <row r="7046" spans="5:41" x14ac:dyDescent="0.3">
      <c r="E7046" s="15"/>
      <c r="M7046" s="26"/>
      <c r="V7046" s="37"/>
      <c r="W7046" s="37"/>
      <c r="Z7046" s="29"/>
      <c r="AA7046" s="29"/>
      <c r="AB7046" s="29"/>
      <c r="AG7046" s="40"/>
      <c r="AH7046" s="40"/>
      <c r="AN7046" s="29"/>
      <c r="AO7046" s="29"/>
    </row>
    <row r="7047" spans="5:41" x14ac:dyDescent="0.3">
      <c r="E7047" s="15"/>
      <c r="M7047" s="26"/>
      <c r="V7047" s="37"/>
      <c r="W7047" s="37"/>
      <c r="Z7047" s="29"/>
      <c r="AA7047" s="29"/>
      <c r="AB7047" s="29"/>
      <c r="AG7047" s="40"/>
      <c r="AH7047" s="40"/>
      <c r="AN7047" s="29"/>
      <c r="AO7047" s="29"/>
    </row>
    <row r="7048" spans="5:41" x14ac:dyDescent="0.3">
      <c r="E7048" s="15"/>
      <c r="M7048" s="26"/>
      <c r="V7048" s="37"/>
      <c r="W7048" s="37"/>
      <c r="Z7048" s="29"/>
      <c r="AA7048" s="29"/>
      <c r="AB7048" s="29"/>
      <c r="AG7048" s="40"/>
      <c r="AH7048" s="40"/>
      <c r="AN7048" s="29"/>
      <c r="AO7048" s="29"/>
    </row>
    <row r="7049" spans="5:41" x14ac:dyDescent="0.3">
      <c r="E7049" s="15"/>
      <c r="M7049" s="26"/>
      <c r="V7049" s="37"/>
      <c r="W7049" s="37"/>
      <c r="Z7049" s="29"/>
      <c r="AA7049" s="29"/>
      <c r="AB7049" s="29"/>
      <c r="AG7049" s="40"/>
      <c r="AH7049" s="40"/>
      <c r="AN7049" s="29"/>
      <c r="AO7049" s="29"/>
    </row>
    <row r="7050" spans="5:41" x14ac:dyDescent="0.3">
      <c r="E7050" s="15"/>
      <c r="M7050" s="26"/>
      <c r="V7050" s="37"/>
      <c r="W7050" s="37"/>
      <c r="Z7050" s="29"/>
      <c r="AA7050" s="29"/>
      <c r="AB7050" s="29"/>
      <c r="AG7050" s="40"/>
      <c r="AH7050" s="40"/>
      <c r="AN7050" s="29"/>
      <c r="AO7050" s="29"/>
    </row>
    <row r="7051" spans="5:41" x14ac:dyDescent="0.3">
      <c r="E7051" s="15"/>
      <c r="M7051" s="26"/>
      <c r="V7051" s="37"/>
      <c r="W7051" s="37"/>
      <c r="Z7051" s="29"/>
      <c r="AA7051" s="29"/>
      <c r="AB7051" s="29"/>
      <c r="AG7051" s="40"/>
      <c r="AH7051" s="40"/>
      <c r="AN7051" s="29"/>
      <c r="AO7051" s="29"/>
    </row>
    <row r="7052" spans="5:41" x14ac:dyDescent="0.3">
      <c r="E7052" s="15"/>
      <c r="M7052" s="26"/>
      <c r="V7052" s="37"/>
      <c r="W7052" s="37"/>
      <c r="Z7052" s="29"/>
      <c r="AA7052" s="29"/>
      <c r="AB7052" s="29"/>
      <c r="AG7052" s="40"/>
      <c r="AH7052" s="40"/>
      <c r="AN7052" s="29"/>
      <c r="AO7052" s="29"/>
    </row>
    <row r="7053" spans="5:41" x14ac:dyDescent="0.3">
      <c r="E7053" s="15"/>
      <c r="M7053" s="26"/>
      <c r="V7053" s="37"/>
      <c r="W7053" s="37"/>
      <c r="Z7053" s="29"/>
      <c r="AA7053" s="29"/>
      <c r="AB7053" s="29"/>
      <c r="AG7053" s="40"/>
      <c r="AH7053" s="40"/>
      <c r="AN7053" s="29"/>
      <c r="AO7053" s="29"/>
    </row>
    <row r="7054" spans="5:41" x14ac:dyDescent="0.3">
      <c r="E7054" s="15"/>
      <c r="M7054" s="26"/>
      <c r="V7054" s="37"/>
      <c r="W7054" s="37"/>
      <c r="Z7054" s="29"/>
      <c r="AA7054" s="29"/>
      <c r="AB7054" s="29"/>
      <c r="AG7054" s="40"/>
      <c r="AH7054" s="40"/>
      <c r="AN7054" s="29"/>
      <c r="AO7054" s="29"/>
    </row>
    <row r="7055" spans="5:41" x14ac:dyDescent="0.3">
      <c r="E7055" s="15"/>
      <c r="M7055" s="26"/>
      <c r="V7055" s="37"/>
      <c r="W7055" s="37"/>
      <c r="Z7055" s="29"/>
      <c r="AA7055" s="29"/>
      <c r="AB7055" s="29"/>
      <c r="AG7055" s="40"/>
      <c r="AH7055" s="40"/>
      <c r="AN7055" s="29"/>
      <c r="AO7055" s="29"/>
    </row>
    <row r="7056" spans="5:41" x14ac:dyDescent="0.3">
      <c r="E7056" s="15"/>
      <c r="M7056" s="26"/>
      <c r="V7056" s="37"/>
      <c r="W7056" s="37"/>
      <c r="Z7056" s="29"/>
      <c r="AA7056" s="29"/>
      <c r="AB7056" s="29"/>
      <c r="AG7056" s="40"/>
      <c r="AH7056" s="40"/>
      <c r="AN7056" s="29"/>
      <c r="AO7056" s="29"/>
    </row>
    <row r="7057" spans="5:41" x14ac:dyDescent="0.3">
      <c r="E7057" s="15"/>
      <c r="M7057" s="26"/>
      <c r="V7057" s="37"/>
      <c r="W7057" s="37"/>
      <c r="Z7057" s="29"/>
      <c r="AA7057" s="29"/>
      <c r="AB7057" s="29"/>
      <c r="AG7057" s="40"/>
      <c r="AH7057" s="40"/>
      <c r="AN7057" s="29"/>
      <c r="AO7057" s="29"/>
    </row>
    <row r="7058" spans="5:41" x14ac:dyDescent="0.3">
      <c r="E7058" s="15"/>
      <c r="M7058" s="26"/>
      <c r="V7058" s="37"/>
      <c r="W7058" s="37"/>
      <c r="Z7058" s="29"/>
      <c r="AA7058" s="29"/>
      <c r="AB7058" s="29"/>
      <c r="AG7058" s="40"/>
      <c r="AH7058" s="40"/>
      <c r="AN7058" s="29"/>
      <c r="AO7058" s="29"/>
    </row>
    <row r="7059" spans="5:41" x14ac:dyDescent="0.3">
      <c r="E7059" s="15"/>
      <c r="M7059" s="26"/>
      <c r="V7059" s="37"/>
      <c r="W7059" s="37"/>
      <c r="Z7059" s="29"/>
      <c r="AA7059" s="29"/>
      <c r="AB7059" s="29"/>
      <c r="AG7059" s="40"/>
      <c r="AH7059" s="40"/>
      <c r="AN7059" s="29"/>
      <c r="AO7059" s="29"/>
    </row>
    <row r="7060" spans="5:41" x14ac:dyDescent="0.3">
      <c r="E7060" s="15"/>
      <c r="M7060" s="26"/>
      <c r="V7060" s="37"/>
      <c r="W7060" s="37"/>
      <c r="Z7060" s="29"/>
      <c r="AA7060" s="29"/>
      <c r="AB7060" s="29"/>
      <c r="AG7060" s="40"/>
      <c r="AH7060" s="40"/>
      <c r="AN7060" s="29"/>
      <c r="AO7060" s="29"/>
    </row>
    <row r="7061" spans="5:41" x14ac:dyDescent="0.3">
      <c r="E7061" s="15"/>
      <c r="M7061" s="26"/>
      <c r="V7061" s="37"/>
      <c r="W7061" s="37"/>
      <c r="Z7061" s="29"/>
      <c r="AA7061" s="29"/>
      <c r="AB7061" s="29"/>
      <c r="AG7061" s="40"/>
      <c r="AH7061" s="40"/>
      <c r="AN7061" s="29"/>
      <c r="AO7061" s="29"/>
    </row>
    <row r="7062" spans="5:41" x14ac:dyDescent="0.3">
      <c r="E7062" s="15"/>
      <c r="M7062" s="26"/>
      <c r="V7062" s="37"/>
      <c r="W7062" s="37"/>
      <c r="Z7062" s="29"/>
      <c r="AA7062" s="29"/>
      <c r="AB7062" s="29"/>
      <c r="AG7062" s="40"/>
      <c r="AH7062" s="40"/>
      <c r="AN7062" s="29"/>
      <c r="AO7062" s="29"/>
    </row>
    <row r="7063" spans="5:41" x14ac:dyDescent="0.3">
      <c r="E7063" s="15"/>
      <c r="M7063" s="26"/>
      <c r="V7063" s="37"/>
      <c r="W7063" s="37"/>
      <c r="Z7063" s="29"/>
      <c r="AA7063" s="29"/>
      <c r="AB7063" s="29"/>
      <c r="AG7063" s="40"/>
      <c r="AH7063" s="40"/>
      <c r="AN7063" s="29"/>
      <c r="AO7063" s="29"/>
    </row>
    <row r="7064" spans="5:41" x14ac:dyDescent="0.3">
      <c r="E7064" s="15"/>
      <c r="M7064" s="26"/>
      <c r="V7064" s="37"/>
      <c r="W7064" s="37"/>
      <c r="Z7064" s="29"/>
      <c r="AA7064" s="29"/>
      <c r="AB7064" s="29"/>
      <c r="AG7064" s="40"/>
      <c r="AH7064" s="40"/>
      <c r="AN7064" s="29"/>
      <c r="AO7064" s="29"/>
    </row>
    <row r="7065" spans="5:41" x14ac:dyDescent="0.3">
      <c r="E7065" s="15"/>
      <c r="M7065" s="26"/>
      <c r="V7065" s="37"/>
      <c r="W7065" s="37"/>
      <c r="Z7065" s="29"/>
      <c r="AA7065" s="29"/>
      <c r="AB7065" s="29"/>
      <c r="AG7065" s="40"/>
      <c r="AH7065" s="40"/>
      <c r="AN7065" s="29"/>
      <c r="AO7065" s="29"/>
    </row>
    <row r="7066" spans="5:41" x14ac:dyDescent="0.3">
      <c r="E7066" s="15"/>
      <c r="M7066" s="26"/>
      <c r="V7066" s="37"/>
      <c r="W7066" s="37"/>
      <c r="Z7066" s="29"/>
      <c r="AA7066" s="29"/>
      <c r="AB7066" s="29"/>
      <c r="AG7066" s="40"/>
      <c r="AH7066" s="40"/>
      <c r="AN7066" s="29"/>
      <c r="AO7066" s="29"/>
    </row>
    <row r="7067" spans="5:41" x14ac:dyDescent="0.3">
      <c r="E7067" s="15"/>
      <c r="M7067" s="26"/>
      <c r="V7067" s="37"/>
      <c r="W7067" s="37"/>
      <c r="Z7067" s="29"/>
      <c r="AA7067" s="29"/>
      <c r="AB7067" s="29"/>
      <c r="AG7067" s="40"/>
      <c r="AH7067" s="40"/>
      <c r="AN7067" s="29"/>
      <c r="AO7067" s="29"/>
    </row>
    <row r="7068" spans="5:41" x14ac:dyDescent="0.3">
      <c r="E7068" s="15"/>
      <c r="M7068" s="26"/>
      <c r="V7068" s="37"/>
      <c r="W7068" s="37"/>
      <c r="Z7068" s="29"/>
      <c r="AA7068" s="29"/>
      <c r="AB7068" s="29"/>
      <c r="AG7068" s="40"/>
      <c r="AH7068" s="40"/>
      <c r="AN7068" s="29"/>
      <c r="AO7068" s="29"/>
    </row>
    <row r="7069" spans="5:41" x14ac:dyDescent="0.3">
      <c r="E7069" s="15"/>
      <c r="M7069" s="26"/>
      <c r="V7069" s="37"/>
      <c r="W7069" s="37"/>
      <c r="Z7069" s="29"/>
      <c r="AA7069" s="29"/>
      <c r="AB7069" s="29"/>
      <c r="AG7069" s="40"/>
      <c r="AH7069" s="40"/>
      <c r="AN7069" s="29"/>
      <c r="AO7069" s="29"/>
    </row>
    <row r="7070" spans="5:41" x14ac:dyDescent="0.3">
      <c r="E7070" s="15"/>
      <c r="M7070" s="26"/>
      <c r="V7070" s="37"/>
      <c r="W7070" s="37"/>
      <c r="Z7070" s="29"/>
      <c r="AA7070" s="29"/>
      <c r="AB7070" s="29"/>
      <c r="AG7070" s="40"/>
      <c r="AH7070" s="40"/>
      <c r="AN7070" s="29"/>
      <c r="AO7070" s="29"/>
    </row>
    <row r="7071" spans="5:41" x14ac:dyDescent="0.3">
      <c r="E7071" s="15"/>
      <c r="M7071" s="26"/>
      <c r="V7071" s="37"/>
      <c r="W7071" s="37"/>
      <c r="Z7071" s="29"/>
      <c r="AA7071" s="29"/>
      <c r="AB7071" s="29"/>
      <c r="AG7071" s="40"/>
      <c r="AH7071" s="40"/>
      <c r="AN7071" s="29"/>
      <c r="AO7071" s="29"/>
    </row>
    <row r="7072" spans="5:41" x14ac:dyDescent="0.3">
      <c r="E7072" s="15"/>
      <c r="M7072" s="26"/>
      <c r="V7072" s="37"/>
      <c r="W7072" s="37"/>
      <c r="Z7072" s="29"/>
      <c r="AA7072" s="29"/>
      <c r="AB7072" s="29"/>
      <c r="AG7072" s="40"/>
      <c r="AH7072" s="40"/>
      <c r="AN7072" s="29"/>
      <c r="AO7072" s="29"/>
    </row>
    <row r="7073" spans="5:41" x14ac:dyDescent="0.3">
      <c r="E7073" s="15"/>
      <c r="M7073" s="26"/>
      <c r="V7073" s="37"/>
      <c r="W7073" s="37"/>
      <c r="Z7073" s="29"/>
      <c r="AA7073" s="29"/>
      <c r="AB7073" s="29"/>
      <c r="AG7073" s="40"/>
      <c r="AH7073" s="40"/>
      <c r="AN7073" s="29"/>
      <c r="AO7073" s="29"/>
    </row>
    <row r="7074" spans="5:41" x14ac:dyDescent="0.3">
      <c r="E7074" s="15"/>
      <c r="M7074" s="26"/>
      <c r="V7074" s="37"/>
      <c r="W7074" s="37"/>
      <c r="Z7074" s="29"/>
      <c r="AA7074" s="29"/>
      <c r="AB7074" s="29"/>
      <c r="AG7074" s="40"/>
      <c r="AH7074" s="40"/>
      <c r="AN7074" s="29"/>
      <c r="AO7074" s="29"/>
    </row>
    <row r="7075" spans="5:41" x14ac:dyDescent="0.3">
      <c r="E7075" s="15"/>
      <c r="M7075" s="26"/>
      <c r="V7075" s="37"/>
      <c r="W7075" s="37"/>
      <c r="Z7075" s="29"/>
      <c r="AA7075" s="29"/>
      <c r="AB7075" s="29"/>
      <c r="AG7075" s="40"/>
      <c r="AH7075" s="40"/>
      <c r="AN7075" s="29"/>
      <c r="AO7075" s="29"/>
    </row>
    <row r="7076" spans="5:41" x14ac:dyDescent="0.3">
      <c r="E7076" s="15"/>
      <c r="M7076" s="26"/>
      <c r="V7076" s="37"/>
      <c r="W7076" s="37"/>
      <c r="Z7076" s="29"/>
      <c r="AA7076" s="29"/>
      <c r="AB7076" s="29"/>
      <c r="AG7076" s="40"/>
      <c r="AH7076" s="40"/>
      <c r="AN7076" s="29"/>
      <c r="AO7076" s="29"/>
    </row>
    <row r="7077" spans="5:41" x14ac:dyDescent="0.3">
      <c r="E7077" s="15"/>
      <c r="M7077" s="26"/>
      <c r="V7077" s="37"/>
      <c r="W7077" s="37"/>
      <c r="Z7077" s="29"/>
      <c r="AA7077" s="29"/>
      <c r="AB7077" s="29"/>
      <c r="AG7077" s="40"/>
      <c r="AH7077" s="40"/>
      <c r="AN7077" s="29"/>
      <c r="AO7077" s="29"/>
    </row>
    <row r="7078" spans="5:41" x14ac:dyDescent="0.3">
      <c r="E7078" s="15"/>
      <c r="M7078" s="26"/>
      <c r="V7078" s="37"/>
      <c r="W7078" s="37"/>
      <c r="Z7078" s="29"/>
      <c r="AA7078" s="29"/>
      <c r="AB7078" s="29"/>
      <c r="AG7078" s="40"/>
      <c r="AH7078" s="40"/>
      <c r="AN7078" s="29"/>
      <c r="AO7078" s="29"/>
    </row>
    <row r="7079" spans="5:41" x14ac:dyDescent="0.3">
      <c r="E7079" s="15"/>
      <c r="M7079" s="26"/>
      <c r="V7079" s="37"/>
      <c r="W7079" s="37"/>
      <c r="Z7079" s="29"/>
      <c r="AA7079" s="29"/>
      <c r="AB7079" s="29"/>
      <c r="AG7079" s="40"/>
      <c r="AH7079" s="40"/>
      <c r="AN7079" s="29"/>
      <c r="AO7079" s="29"/>
    </row>
    <row r="7080" spans="5:41" x14ac:dyDescent="0.3">
      <c r="E7080" s="15"/>
      <c r="M7080" s="26"/>
      <c r="V7080" s="37"/>
      <c r="W7080" s="37"/>
      <c r="Z7080" s="29"/>
      <c r="AA7080" s="29"/>
      <c r="AB7080" s="29"/>
      <c r="AG7080" s="40"/>
      <c r="AH7080" s="40"/>
      <c r="AN7080" s="29"/>
      <c r="AO7080" s="29"/>
    </row>
    <row r="7081" spans="5:41" x14ac:dyDescent="0.3">
      <c r="E7081" s="15"/>
      <c r="M7081" s="26"/>
      <c r="V7081" s="37"/>
      <c r="W7081" s="37"/>
      <c r="Z7081" s="29"/>
      <c r="AA7081" s="29"/>
      <c r="AB7081" s="29"/>
      <c r="AG7081" s="40"/>
      <c r="AH7081" s="40"/>
      <c r="AN7081" s="29"/>
      <c r="AO7081" s="29"/>
    </row>
    <row r="7082" spans="5:41" x14ac:dyDescent="0.3">
      <c r="E7082" s="15"/>
      <c r="M7082" s="26"/>
      <c r="V7082" s="37"/>
      <c r="W7082" s="37"/>
      <c r="Z7082" s="29"/>
      <c r="AA7082" s="29"/>
      <c r="AB7082" s="29"/>
      <c r="AG7082" s="40"/>
      <c r="AH7082" s="40"/>
      <c r="AN7082" s="29"/>
      <c r="AO7082" s="29"/>
    </row>
    <row r="7083" spans="5:41" x14ac:dyDescent="0.3">
      <c r="E7083" s="15"/>
      <c r="M7083" s="26"/>
      <c r="V7083" s="37"/>
      <c r="W7083" s="37"/>
      <c r="Z7083" s="29"/>
      <c r="AA7083" s="29"/>
      <c r="AB7083" s="29"/>
      <c r="AG7083" s="40"/>
      <c r="AH7083" s="40"/>
      <c r="AN7083" s="29"/>
      <c r="AO7083" s="29"/>
    </row>
    <row r="7084" spans="5:41" x14ac:dyDescent="0.3">
      <c r="E7084" s="15"/>
      <c r="M7084" s="26"/>
      <c r="V7084" s="37"/>
      <c r="W7084" s="37"/>
      <c r="Z7084" s="29"/>
      <c r="AA7084" s="29"/>
      <c r="AB7084" s="29"/>
      <c r="AG7084" s="40"/>
      <c r="AH7084" s="40"/>
      <c r="AN7084" s="29"/>
      <c r="AO7084" s="29"/>
    </row>
    <row r="7085" spans="5:41" x14ac:dyDescent="0.3">
      <c r="E7085" s="15"/>
      <c r="M7085" s="26"/>
      <c r="V7085" s="37"/>
      <c r="W7085" s="37"/>
      <c r="Z7085" s="29"/>
      <c r="AA7085" s="29"/>
      <c r="AB7085" s="29"/>
      <c r="AG7085" s="40"/>
      <c r="AH7085" s="40"/>
      <c r="AN7085" s="29"/>
      <c r="AO7085" s="29"/>
    </row>
    <row r="7086" spans="5:41" x14ac:dyDescent="0.3">
      <c r="E7086" s="15"/>
      <c r="M7086" s="26"/>
      <c r="V7086" s="37"/>
      <c r="W7086" s="37"/>
      <c r="Z7086" s="29"/>
      <c r="AA7086" s="29"/>
      <c r="AB7086" s="29"/>
      <c r="AG7086" s="40"/>
      <c r="AH7086" s="40"/>
      <c r="AN7086" s="29"/>
      <c r="AO7086" s="29"/>
    </row>
    <row r="7087" spans="5:41" x14ac:dyDescent="0.3">
      <c r="E7087" s="15"/>
      <c r="M7087" s="26"/>
      <c r="V7087" s="37"/>
      <c r="W7087" s="37"/>
      <c r="Z7087" s="29"/>
      <c r="AA7087" s="29"/>
      <c r="AB7087" s="29"/>
      <c r="AG7087" s="40"/>
      <c r="AH7087" s="40"/>
      <c r="AN7087" s="29"/>
      <c r="AO7087" s="29"/>
    </row>
    <row r="7088" spans="5:41" x14ac:dyDescent="0.3">
      <c r="E7088" s="15"/>
      <c r="M7088" s="26"/>
      <c r="V7088" s="37"/>
      <c r="W7088" s="37"/>
      <c r="Z7088" s="29"/>
      <c r="AA7088" s="29"/>
      <c r="AB7088" s="29"/>
      <c r="AG7088" s="40"/>
      <c r="AH7088" s="40"/>
      <c r="AN7088" s="29"/>
      <c r="AO7088" s="29"/>
    </row>
    <row r="7089" spans="5:41" x14ac:dyDescent="0.3">
      <c r="E7089" s="15"/>
      <c r="M7089" s="26"/>
      <c r="V7089" s="37"/>
      <c r="W7089" s="37"/>
      <c r="Z7089" s="29"/>
      <c r="AA7089" s="29"/>
      <c r="AB7089" s="29"/>
      <c r="AG7089" s="40"/>
      <c r="AH7089" s="40"/>
      <c r="AN7089" s="29"/>
      <c r="AO7089" s="29"/>
    </row>
    <row r="7090" spans="5:41" x14ac:dyDescent="0.3">
      <c r="E7090" s="15"/>
      <c r="M7090" s="26"/>
      <c r="V7090" s="37"/>
      <c r="W7090" s="37"/>
      <c r="Z7090" s="29"/>
      <c r="AA7090" s="29"/>
      <c r="AB7090" s="29"/>
      <c r="AG7090" s="40"/>
      <c r="AH7090" s="40"/>
      <c r="AN7090" s="29"/>
      <c r="AO7090" s="29"/>
    </row>
    <row r="7091" spans="5:41" x14ac:dyDescent="0.3">
      <c r="E7091" s="15"/>
      <c r="M7091" s="26"/>
      <c r="V7091" s="37"/>
      <c r="W7091" s="37"/>
      <c r="Z7091" s="29"/>
      <c r="AA7091" s="29"/>
      <c r="AB7091" s="29"/>
      <c r="AG7091" s="40"/>
      <c r="AH7091" s="40"/>
      <c r="AN7091" s="29"/>
      <c r="AO7091" s="29"/>
    </row>
    <row r="7092" spans="5:41" x14ac:dyDescent="0.3">
      <c r="E7092" s="15"/>
      <c r="M7092" s="26"/>
      <c r="V7092" s="37"/>
      <c r="W7092" s="37"/>
      <c r="Z7092" s="29"/>
      <c r="AA7092" s="29"/>
      <c r="AB7092" s="29"/>
      <c r="AG7092" s="40"/>
      <c r="AH7092" s="40"/>
      <c r="AN7092" s="29"/>
      <c r="AO7092" s="29"/>
    </row>
    <row r="7093" spans="5:41" x14ac:dyDescent="0.3">
      <c r="E7093" s="15"/>
      <c r="M7093" s="26"/>
      <c r="V7093" s="37"/>
      <c r="W7093" s="37"/>
      <c r="Z7093" s="29"/>
      <c r="AA7093" s="29"/>
      <c r="AB7093" s="29"/>
      <c r="AG7093" s="40"/>
      <c r="AH7093" s="40"/>
      <c r="AN7093" s="29"/>
      <c r="AO7093" s="29"/>
    </row>
    <row r="7094" spans="5:41" x14ac:dyDescent="0.3">
      <c r="E7094" s="15"/>
      <c r="M7094" s="26"/>
      <c r="V7094" s="37"/>
      <c r="W7094" s="37"/>
      <c r="Z7094" s="29"/>
      <c r="AA7094" s="29"/>
      <c r="AB7094" s="29"/>
      <c r="AG7094" s="40"/>
      <c r="AH7094" s="40"/>
      <c r="AN7094" s="29"/>
      <c r="AO7094" s="29"/>
    </row>
    <row r="7095" spans="5:41" x14ac:dyDescent="0.3">
      <c r="E7095" s="15"/>
      <c r="M7095" s="26"/>
      <c r="V7095" s="37"/>
      <c r="W7095" s="37"/>
      <c r="Z7095" s="29"/>
      <c r="AA7095" s="29"/>
      <c r="AB7095" s="29"/>
      <c r="AG7095" s="40"/>
      <c r="AH7095" s="40"/>
      <c r="AN7095" s="29"/>
      <c r="AO7095" s="29"/>
    </row>
    <row r="7096" spans="5:41" x14ac:dyDescent="0.3">
      <c r="E7096" s="15"/>
      <c r="M7096" s="26"/>
      <c r="V7096" s="37"/>
      <c r="W7096" s="37"/>
      <c r="Z7096" s="29"/>
      <c r="AA7096" s="29"/>
      <c r="AB7096" s="29"/>
      <c r="AG7096" s="40"/>
      <c r="AH7096" s="40"/>
      <c r="AN7096" s="29"/>
      <c r="AO7096" s="29"/>
    </row>
    <row r="7097" spans="5:41" x14ac:dyDescent="0.3">
      <c r="E7097" s="15"/>
      <c r="M7097" s="26"/>
      <c r="V7097" s="37"/>
      <c r="W7097" s="37"/>
      <c r="Z7097" s="29"/>
      <c r="AA7097" s="29"/>
      <c r="AB7097" s="29"/>
      <c r="AG7097" s="40"/>
      <c r="AH7097" s="40"/>
      <c r="AN7097" s="29"/>
      <c r="AO7097" s="29"/>
    </row>
    <row r="7098" spans="5:41" x14ac:dyDescent="0.3">
      <c r="E7098" s="15"/>
      <c r="M7098" s="26"/>
      <c r="V7098" s="37"/>
      <c r="W7098" s="37"/>
      <c r="Z7098" s="29"/>
      <c r="AA7098" s="29"/>
      <c r="AB7098" s="29"/>
      <c r="AG7098" s="40"/>
      <c r="AH7098" s="40"/>
      <c r="AN7098" s="29"/>
      <c r="AO7098" s="29"/>
    </row>
    <row r="7099" spans="5:41" x14ac:dyDescent="0.3">
      <c r="E7099" s="15"/>
      <c r="M7099" s="26"/>
      <c r="V7099" s="37"/>
      <c r="W7099" s="37"/>
      <c r="Z7099" s="29"/>
      <c r="AA7099" s="29"/>
      <c r="AB7099" s="29"/>
      <c r="AG7099" s="40"/>
      <c r="AH7099" s="40"/>
      <c r="AN7099" s="29"/>
      <c r="AO7099" s="29"/>
    </row>
    <row r="7100" spans="5:41" x14ac:dyDescent="0.3">
      <c r="E7100" s="15"/>
      <c r="M7100" s="26"/>
      <c r="V7100" s="37"/>
      <c r="W7100" s="37"/>
      <c r="Z7100" s="29"/>
      <c r="AA7100" s="29"/>
      <c r="AB7100" s="29"/>
      <c r="AG7100" s="40"/>
      <c r="AH7100" s="40"/>
      <c r="AN7100" s="29"/>
      <c r="AO7100" s="29"/>
    </row>
    <row r="7101" spans="5:41" x14ac:dyDescent="0.3">
      <c r="E7101" s="15"/>
      <c r="M7101" s="26"/>
      <c r="V7101" s="37"/>
      <c r="W7101" s="37"/>
      <c r="Z7101" s="29"/>
      <c r="AA7101" s="29"/>
      <c r="AB7101" s="29"/>
      <c r="AG7101" s="40"/>
      <c r="AH7101" s="40"/>
      <c r="AN7101" s="29"/>
      <c r="AO7101" s="29"/>
    </row>
    <row r="7102" spans="5:41" x14ac:dyDescent="0.3">
      <c r="E7102" s="15"/>
      <c r="M7102" s="26"/>
      <c r="V7102" s="37"/>
      <c r="W7102" s="37"/>
      <c r="Z7102" s="29"/>
      <c r="AA7102" s="29"/>
      <c r="AB7102" s="29"/>
      <c r="AG7102" s="40"/>
      <c r="AH7102" s="40"/>
      <c r="AN7102" s="29"/>
      <c r="AO7102" s="29"/>
    </row>
    <row r="7103" spans="5:41" x14ac:dyDescent="0.3">
      <c r="E7103" s="15"/>
      <c r="M7103" s="26"/>
      <c r="V7103" s="37"/>
      <c r="W7103" s="37"/>
      <c r="Z7103" s="29"/>
      <c r="AA7103" s="29"/>
      <c r="AB7103" s="29"/>
      <c r="AG7103" s="40"/>
      <c r="AH7103" s="40"/>
      <c r="AN7103" s="29"/>
      <c r="AO7103" s="29"/>
    </row>
    <row r="7104" spans="5:41" x14ac:dyDescent="0.3">
      <c r="E7104" s="15"/>
      <c r="M7104" s="26"/>
      <c r="V7104" s="37"/>
      <c r="W7104" s="37"/>
      <c r="Z7104" s="29"/>
      <c r="AA7104" s="29"/>
      <c r="AB7104" s="29"/>
      <c r="AG7104" s="40"/>
      <c r="AH7104" s="40"/>
      <c r="AN7104" s="29"/>
      <c r="AO7104" s="29"/>
    </row>
    <row r="7105" spans="5:41" x14ac:dyDescent="0.3">
      <c r="E7105" s="15"/>
      <c r="M7105" s="26"/>
      <c r="V7105" s="37"/>
      <c r="W7105" s="37"/>
      <c r="Z7105" s="29"/>
      <c r="AA7105" s="29"/>
      <c r="AB7105" s="29"/>
      <c r="AG7105" s="40"/>
      <c r="AH7105" s="40"/>
      <c r="AN7105" s="29"/>
      <c r="AO7105" s="29"/>
    </row>
    <row r="7106" spans="5:41" x14ac:dyDescent="0.3">
      <c r="E7106" s="15"/>
      <c r="M7106" s="26"/>
      <c r="V7106" s="37"/>
      <c r="W7106" s="37"/>
      <c r="Z7106" s="29"/>
      <c r="AA7106" s="29"/>
      <c r="AB7106" s="29"/>
      <c r="AG7106" s="40"/>
      <c r="AH7106" s="40"/>
      <c r="AN7106" s="29"/>
      <c r="AO7106" s="29"/>
    </row>
    <row r="7107" spans="5:41" x14ac:dyDescent="0.3">
      <c r="E7107" s="15"/>
      <c r="M7107" s="26"/>
      <c r="V7107" s="37"/>
      <c r="W7107" s="37"/>
      <c r="Z7107" s="29"/>
      <c r="AA7107" s="29"/>
      <c r="AB7107" s="29"/>
      <c r="AG7107" s="40"/>
      <c r="AH7107" s="40"/>
      <c r="AN7107" s="29"/>
      <c r="AO7107" s="29"/>
    </row>
    <row r="7108" spans="5:41" x14ac:dyDescent="0.3">
      <c r="E7108" s="15"/>
      <c r="M7108" s="26"/>
      <c r="V7108" s="37"/>
      <c r="W7108" s="37"/>
      <c r="Z7108" s="29"/>
      <c r="AA7108" s="29"/>
      <c r="AB7108" s="29"/>
      <c r="AG7108" s="40"/>
      <c r="AH7108" s="40"/>
      <c r="AN7108" s="29"/>
      <c r="AO7108" s="29"/>
    </row>
    <row r="7109" spans="5:41" x14ac:dyDescent="0.3">
      <c r="E7109" s="15"/>
      <c r="M7109" s="26"/>
      <c r="V7109" s="37"/>
      <c r="W7109" s="37"/>
      <c r="Z7109" s="29"/>
      <c r="AA7109" s="29"/>
      <c r="AB7109" s="29"/>
      <c r="AG7109" s="40"/>
      <c r="AH7109" s="40"/>
      <c r="AN7109" s="29"/>
      <c r="AO7109" s="29"/>
    </row>
    <row r="7110" spans="5:41" x14ac:dyDescent="0.3">
      <c r="E7110" s="15"/>
      <c r="M7110" s="26"/>
      <c r="V7110" s="37"/>
      <c r="W7110" s="37"/>
      <c r="Z7110" s="29"/>
      <c r="AA7110" s="29"/>
      <c r="AB7110" s="29"/>
      <c r="AG7110" s="40"/>
      <c r="AH7110" s="40"/>
      <c r="AN7110" s="29"/>
      <c r="AO7110" s="29"/>
    </row>
    <row r="7111" spans="5:41" x14ac:dyDescent="0.3">
      <c r="E7111" s="15"/>
      <c r="M7111" s="26"/>
      <c r="V7111" s="37"/>
      <c r="W7111" s="37"/>
      <c r="Z7111" s="29"/>
      <c r="AA7111" s="29"/>
      <c r="AB7111" s="29"/>
      <c r="AG7111" s="40"/>
      <c r="AH7111" s="40"/>
      <c r="AN7111" s="29"/>
      <c r="AO7111" s="29"/>
    </row>
    <row r="7112" spans="5:41" x14ac:dyDescent="0.3">
      <c r="E7112" s="15"/>
      <c r="M7112" s="26"/>
      <c r="V7112" s="37"/>
      <c r="W7112" s="37"/>
      <c r="Z7112" s="29"/>
      <c r="AA7112" s="29"/>
      <c r="AB7112" s="29"/>
      <c r="AG7112" s="40"/>
      <c r="AH7112" s="40"/>
      <c r="AN7112" s="29"/>
      <c r="AO7112" s="29"/>
    </row>
    <row r="7113" spans="5:41" x14ac:dyDescent="0.3">
      <c r="E7113" s="15"/>
      <c r="M7113" s="26"/>
      <c r="V7113" s="37"/>
      <c r="W7113" s="37"/>
      <c r="Z7113" s="29"/>
      <c r="AA7113" s="29"/>
      <c r="AB7113" s="29"/>
      <c r="AG7113" s="40"/>
      <c r="AH7113" s="40"/>
      <c r="AN7113" s="29"/>
      <c r="AO7113" s="29"/>
    </row>
    <row r="7114" spans="5:41" x14ac:dyDescent="0.3">
      <c r="E7114" s="15"/>
      <c r="M7114" s="26"/>
      <c r="V7114" s="37"/>
      <c r="W7114" s="37"/>
      <c r="Z7114" s="29"/>
      <c r="AA7114" s="29"/>
      <c r="AB7114" s="29"/>
      <c r="AG7114" s="40"/>
      <c r="AH7114" s="40"/>
      <c r="AN7114" s="29"/>
      <c r="AO7114" s="29"/>
    </row>
    <row r="7115" spans="5:41" x14ac:dyDescent="0.3">
      <c r="E7115" s="15"/>
      <c r="M7115" s="26"/>
      <c r="V7115" s="37"/>
      <c r="W7115" s="37"/>
      <c r="Z7115" s="29"/>
      <c r="AA7115" s="29"/>
      <c r="AB7115" s="29"/>
      <c r="AG7115" s="40"/>
      <c r="AH7115" s="40"/>
      <c r="AN7115" s="29"/>
      <c r="AO7115" s="29"/>
    </row>
    <row r="7116" spans="5:41" x14ac:dyDescent="0.3">
      <c r="E7116" s="15"/>
      <c r="M7116" s="26"/>
      <c r="V7116" s="37"/>
      <c r="W7116" s="37"/>
      <c r="Z7116" s="29"/>
      <c r="AA7116" s="29"/>
      <c r="AB7116" s="29"/>
      <c r="AG7116" s="40"/>
      <c r="AH7116" s="40"/>
      <c r="AN7116" s="29"/>
      <c r="AO7116" s="29"/>
    </row>
    <row r="7117" spans="5:41" x14ac:dyDescent="0.3">
      <c r="E7117" s="15"/>
      <c r="M7117" s="26"/>
      <c r="V7117" s="37"/>
      <c r="W7117" s="37"/>
      <c r="Z7117" s="29"/>
      <c r="AA7117" s="29"/>
      <c r="AB7117" s="29"/>
      <c r="AG7117" s="40"/>
      <c r="AH7117" s="40"/>
      <c r="AN7117" s="29"/>
      <c r="AO7117" s="29"/>
    </row>
    <row r="7118" spans="5:41" x14ac:dyDescent="0.3">
      <c r="E7118" s="15"/>
      <c r="M7118" s="26"/>
      <c r="V7118" s="37"/>
      <c r="W7118" s="37"/>
      <c r="Z7118" s="29"/>
      <c r="AA7118" s="29"/>
      <c r="AB7118" s="29"/>
      <c r="AG7118" s="40"/>
      <c r="AH7118" s="40"/>
      <c r="AN7118" s="29"/>
      <c r="AO7118" s="29"/>
    </row>
    <row r="7119" spans="5:41" x14ac:dyDescent="0.3">
      <c r="E7119" s="15"/>
      <c r="M7119" s="26"/>
      <c r="V7119" s="37"/>
      <c r="W7119" s="37"/>
      <c r="Z7119" s="29"/>
      <c r="AA7119" s="29"/>
      <c r="AB7119" s="29"/>
      <c r="AG7119" s="40"/>
      <c r="AH7119" s="40"/>
      <c r="AN7119" s="29"/>
      <c r="AO7119" s="29"/>
    </row>
    <row r="7120" spans="5:41" x14ac:dyDescent="0.3">
      <c r="E7120" s="15"/>
      <c r="M7120" s="26"/>
      <c r="V7120" s="37"/>
      <c r="W7120" s="37"/>
      <c r="Z7120" s="29"/>
      <c r="AA7120" s="29"/>
      <c r="AB7120" s="29"/>
      <c r="AG7120" s="40"/>
      <c r="AH7120" s="40"/>
      <c r="AN7120" s="29"/>
      <c r="AO7120" s="29"/>
    </row>
    <row r="7121" spans="5:41" x14ac:dyDescent="0.3">
      <c r="E7121" s="15"/>
      <c r="M7121" s="26"/>
      <c r="V7121" s="37"/>
      <c r="W7121" s="37"/>
      <c r="Z7121" s="29"/>
      <c r="AA7121" s="29"/>
      <c r="AB7121" s="29"/>
      <c r="AG7121" s="40"/>
      <c r="AH7121" s="40"/>
      <c r="AN7121" s="29"/>
      <c r="AO7121" s="29"/>
    </row>
    <row r="7122" spans="5:41" x14ac:dyDescent="0.3">
      <c r="E7122" s="15"/>
      <c r="M7122" s="26"/>
      <c r="V7122" s="37"/>
      <c r="W7122" s="37"/>
      <c r="Z7122" s="29"/>
      <c r="AA7122" s="29"/>
      <c r="AB7122" s="29"/>
      <c r="AG7122" s="40"/>
      <c r="AH7122" s="40"/>
      <c r="AN7122" s="29"/>
      <c r="AO7122" s="29"/>
    </row>
    <row r="7123" spans="5:41" x14ac:dyDescent="0.3">
      <c r="E7123" s="15"/>
      <c r="M7123" s="26"/>
      <c r="V7123" s="37"/>
      <c r="W7123" s="37"/>
      <c r="Z7123" s="29"/>
      <c r="AA7123" s="29"/>
      <c r="AB7123" s="29"/>
      <c r="AG7123" s="40"/>
      <c r="AH7123" s="40"/>
      <c r="AN7123" s="29"/>
      <c r="AO7123" s="29"/>
    </row>
    <row r="7124" spans="5:41" x14ac:dyDescent="0.3">
      <c r="E7124" s="15"/>
      <c r="M7124" s="26"/>
      <c r="V7124" s="37"/>
      <c r="W7124" s="37"/>
      <c r="Z7124" s="29"/>
      <c r="AA7124" s="29"/>
      <c r="AB7124" s="29"/>
      <c r="AG7124" s="40"/>
      <c r="AH7124" s="40"/>
      <c r="AN7124" s="29"/>
      <c r="AO7124" s="29"/>
    </row>
    <row r="7125" spans="5:41" x14ac:dyDescent="0.3">
      <c r="E7125" s="15"/>
      <c r="M7125" s="26"/>
      <c r="V7125" s="37"/>
      <c r="W7125" s="37"/>
      <c r="Z7125" s="29"/>
      <c r="AA7125" s="29"/>
      <c r="AB7125" s="29"/>
      <c r="AG7125" s="40"/>
      <c r="AH7125" s="40"/>
      <c r="AN7125" s="29"/>
      <c r="AO7125" s="29"/>
    </row>
    <row r="7126" spans="5:41" x14ac:dyDescent="0.3">
      <c r="E7126" s="15"/>
      <c r="M7126" s="26"/>
      <c r="V7126" s="37"/>
      <c r="W7126" s="37"/>
      <c r="Z7126" s="29"/>
      <c r="AA7126" s="29"/>
      <c r="AB7126" s="29"/>
      <c r="AG7126" s="40"/>
      <c r="AH7126" s="40"/>
      <c r="AN7126" s="29"/>
      <c r="AO7126" s="29"/>
    </row>
    <row r="7127" spans="5:41" x14ac:dyDescent="0.3">
      <c r="E7127" s="15"/>
      <c r="M7127" s="26"/>
      <c r="V7127" s="37"/>
      <c r="W7127" s="37"/>
      <c r="Z7127" s="29"/>
      <c r="AA7127" s="29"/>
      <c r="AB7127" s="29"/>
      <c r="AG7127" s="40"/>
      <c r="AH7127" s="40"/>
      <c r="AN7127" s="29"/>
      <c r="AO7127" s="29"/>
    </row>
    <row r="7128" spans="5:41" x14ac:dyDescent="0.3">
      <c r="E7128" s="15"/>
      <c r="M7128" s="26"/>
      <c r="V7128" s="37"/>
      <c r="W7128" s="37"/>
      <c r="Z7128" s="29"/>
      <c r="AA7128" s="29"/>
      <c r="AB7128" s="29"/>
      <c r="AG7128" s="40"/>
      <c r="AH7128" s="40"/>
      <c r="AN7128" s="29"/>
      <c r="AO7128" s="29"/>
    </row>
    <row r="7129" spans="5:41" x14ac:dyDescent="0.3">
      <c r="E7129" s="15"/>
      <c r="M7129" s="26"/>
      <c r="V7129" s="37"/>
      <c r="W7129" s="37"/>
      <c r="Z7129" s="29"/>
      <c r="AA7129" s="29"/>
      <c r="AB7129" s="29"/>
      <c r="AG7129" s="40"/>
      <c r="AH7129" s="40"/>
      <c r="AN7129" s="29"/>
      <c r="AO7129" s="29"/>
    </row>
    <row r="7130" spans="5:41" x14ac:dyDescent="0.3">
      <c r="E7130" s="15"/>
      <c r="M7130" s="26"/>
      <c r="V7130" s="37"/>
      <c r="W7130" s="37"/>
      <c r="Z7130" s="29"/>
      <c r="AA7130" s="29"/>
      <c r="AB7130" s="29"/>
      <c r="AG7130" s="40"/>
      <c r="AH7130" s="40"/>
      <c r="AN7130" s="29"/>
      <c r="AO7130" s="29"/>
    </row>
    <row r="7131" spans="5:41" x14ac:dyDescent="0.3">
      <c r="E7131" s="15"/>
      <c r="M7131" s="26"/>
      <c r="V7131" s="37"/>
      <c r="W7131" s="37"/>
      <c r="Z7131" s="29"/>
      <c r="AA7131" s="29"/>
      <c r="AB7131" s="29"/>
      <c r="AG7131" s="40"/>
      <c r="AH7131" s="40"/>
      <c r="AN7131" s="29"/>
      <c r="AO7131" s="29"/>
    </row>
    <row r="7132" spans="5:41" x14ac:dyDescent="0.3">
      <c r="E7132" s="15"/>
      <c r="M7132" s="26"/>
      <c r="V7132" s="37"/>
      <c r="W7132" s="37"/>
      <c r="Z7132" s="29"/>
      <c r="AA7132" s="29"/>
      <c r="AB7132" s="29"/>
      <c r="AG7132" s="40"/>
      <c r="AH7132" s="40"/>
      <c r="AN7132" s="29"/>
      <c r="AO7132" s="29"/>
    </row>
    <row r="7133" spans="5:41" x14ac:dyDescent="0.3">
      <c r="E7133" s="15"/>
      <c r="M7133" s="26"/>
      <c r="V7133" s="37"/>
      <c r="W7133" s="37"/>
      <c r="Z7133" s="29"/>
      <c r="AA7133" s="29"/>
      <c r="AB7133" s="29"/>
      <c r="AG7133" s="40"/>
      <c r="AH7133" s="40"/>
      <c r="AN7133" s="29"/>
      <c r="AO7133" s="29"/>
    </row>
    <row r="7134" spans="5:41" x14ac:dyDescent="0.3">
      <c r="E7134" s="15"/>
      <c r="M7134" s="26"/>
      <c r="V7134" s="37"/>
      <c r="W7134" s="37"/>
      <c r="Z7134" s="29"/>
      <c r="AA7134" s="29"/>
      <c r="AB7134" s="29"/>
      <c r="AG7134" s="40"/>
      <c r="AH7134" s="40"/>
      <c r="AN7134" s="29"/>
      <c r="AO7134" s="29"/>
    </row>
    <row r="7135" spans="5:41" x14ac:dyDescent="0.3">
      <c r="E7135" s="15"/>
      <c r="M7135" s="26"/>
      <c r="V7135" s="37"/>
      <c r="W7135" s="37"/>
      <c r="Z7135" s="29"/>
      <c r="AA7135" s="29"/>
      <c r="AB7135" s="29"/>
      <c r="AG7135" s="40"/>
      <c r="AH7135" s="40"/>
      <c r="AN7135" s="29"/>
      <c r="AO7135" s="29"/>
    </row>
    <row r="7136" spans="5:41" x14ac:dyDescent="0.3">
      <c r="E7136" s="15"/>
      <c r="M7136" s="26"/>
      <c r="V7136" s="37"/>
      <c r="W7136" s="37"/>
      <c r="Z7136" s="29"/>
      <c r="AA7136" s="29"/>
      <c r="AB7136" s="29"/>
      <c r="AG7136" s="40"/>
      <c r="AH7136" s="40"/>
      <c r="AN7136" s="29"/>
      <c r="AO7136" s="29"/>
    </row>
    <row r="7137" spans="5:41" x14ac:dyDescent="0.3">
      <c r="E7137" s="15"/>
      <c r="M7137" s="26"/>
      <c r="V7137" s="37"/>
      <c r="W7137" s="37"/>
      <c r="Z7137" s="29"/>
      <c r="AA7137" s="29"/>
      <c r="AB7137" s="29"/>
      <c r="AG7137" s="40"/>
      <c r="AH7137" s="40"/>
      <c r="AN7137" s="29"/>
      <c r="AO7137" s="29"/>
    </row>
    <row r="7138" spans="5:41" x14ac:dyDescent="0.3">
      <c r="E7138" s="15"/>
      <c r="M7138" s="26"/>
      <c r="V7138" s="37"/>
      <c r="W7138" s="37"/>
      <c r="Z7138" s="29"/>
      <c r="AA7138" s="29"/>
      <c r="AB7138" s="29"/>
      <c r="AG7138" s="40"/>
      <c r="AH7138" s="40"/>
      <c r="AN7138" s="29"/>
      <c r="AO7138" s="29"/>
    </row>
    <row r="7139" spans="5:41" x14ac:dyDescent="0.3">
      <c r="E7139" s="15"/>
      <c r="M7139" s="26"/>
      <c r="V7139" s="37"/>
      <c r="W7139" s="37"/>
      <c r="Z7139" s="29"/>
      <c r="AA7139" s="29"/>
      <c r="AB7139" s="29"/>
      <c r="AG7139" s="40"/>
      <c r="AH7139" s="40"/>
      <c r="AN7139" s="29"/>
      <c r="AO7139" s="29"/>
    </row>
    <row r="7140" spans="5:41" x14ac:dyDescent="0.3">
      <c r="E7140" s="15"/>
      <c r="M7140" s="26"/>
      <c r="V7140" s="37"/>
      <c r="W7140" s="37"/>
      <c r="Z7140" s="29"/>
      <c r="AA7140" s="29"/>
      <c r="AB7140" s="29"/>
      <c r="AG7140" s="40"/>
      <c r="AH7140" s="40"/>
      <c r="AN7140" s="29"/>
      <c r="AO7140" s="29"/>
    </row>
    <row r="7141" spans="5:41" x14ac:dyDescent="0.3">
      <c r="E7141" s="15"/>
      <c r="M7141" s="26"/>
      <c r="V7141" s="37"/>
      <c r="W7141" s="37"/>
      <c r="Z7141" s="29"/>
      <c r="AA7141" s="29"/>
      <c r="AB7141" s="29"/>
      <c r="AG7141" s="40"/>
      <c r="AH7141" s="40"/>
      <c r="AN7141" s="29"/>
      <c r="AO7141" s="29"/>
    </row>
    <row r="7142" spans="5:41" x14ac:dyDescent="0.3">
      <c r="E7142" s="15"/>
      <c r="M7142" s="26"/>
      <c r="V7142" s="37"/>
      <c r="W7142" s="37"/>
      <c r="Z7142" s="29"/>
      <c r="AA7142" s="29"/>
      <c r="AB7142" s="29"/>
      <c r="AG7142" s="40"/>
      <c r="AH7142" s="40"/>
      <c r="AN7142" s="29"/>
      <c r="AO7142" s="29"/>
    </row>
    <row r="7143" spans="5:41" x14ac:dyDescent="0.3">
      <c r="E7143" s="15"/>
      <c r="M7143" s="26"/>
      <c r="V7143" s="37"/>
      <c r="W7143" s="37"/>
      <c r="Z7143" s="29"/>
      <c r="AA7143" s="29"/>
      <c r="AB7143" s="29"/>
      <c r="AG7143" s="40"/>
      <c r="AH7143" s="40"/>
      <c r="AN7143" s="29"/>
      <c r="AO7143" s="29"/>
    </row>
    <row r="7144" spans="5:41" x14ac:dyDescent="0.3">
      <c r="E7144" s="15"/>
      <c r="M7144" s="26"/>
      <c r="V7144" s="37"/>
      <c r="W7144" s="37"/>
      <c r="Z7144" s="29"/>
      <c r="AA7144" s="29"/>
      <c r="AB7144" s="29"/>
      <c r="AG7144" s="40"/>
      <c r="AH7144" s="40"/>
      <c r="AN7144" s="29"/>
      <c r="AO7144" s="29"/>
    </row>
    <row r="7145" spans="5:41" x14ac:dyDescent="0.3">
      <c r="E7145" s="15"/>
      <c r="M7145" s="26"/>
      <c r="V7145" s="37"/>
      <c r="W7145" s="37"/>
      <c r="Z7145" s="29"/>
      <c r="AA7145" s="29"/>
      <c r="AB7145" s="29"/>
      <c r="AG7145" s="40"/>
      <c r="AH7145" s="40"/>
      <c r="AN7145" s="29"/>
      <c r="AO7145" s="29"/>
    </row>
    <row r="7146" spans="5:41" x14ac:dyDescent="0.3">
      <c r="E7146" s="15"/>
      <c r="M7146" s="26"/>
      <c r="V7146" s="37"/>
      <c r="W7146" s="37"/>
      <c r="Z7146" s="29"/>
      <c r="AA7146" s="29"/>
      <c r="AB7146" s="29"/>
      <c r="AG7146" s="40"/>
      <c r="AH7146" s="40"/>
      <c r="AN7146" s="29"/>
      <c r="AO7146" s="29"/>
    </row>
    <row r="7147" spans="5:41" x14ac:dyDescent="0.3">
      <c r="E7147" s="15"/>
      <c r="M7147" s="26"/>
      <c r="V7147" s="37"/>
      <c r="W7147" s="37"/>
      <c r="Z7147" s="29"/>
      <c r="AA7147" s="29"/>
      <c r="AB7147" s="29"/>
      <c r="AG7147" s="40"/>
      <c r="AH7147" s="40"/>
      <c r="AN7147" s="29"/>
      <c r="AO7147" s="29"/>
    </row>
    <row r="7148" spans="5:41" x14ac:dyDescent="0.3">
      <c r="E7148" s="15"/>
      <c r="M7148" s="26"/>
      <c r="V7148" s="37"/>
      <c r="W7148" s="37"/>
      <c r="Z7148" s="29"/>
      <c r="AA7148" s="29"/>
      <c r="AB7148" s="29"/>
      <c r="AG7148" s="40"/>
      <c r="AH7148" s="40"/>
      <c r="AN7148" s="29"/>
      <c r="AO7148" s="29"/>
    </row>
    <row r="7149" spans="5:41" x14ac:dyDescent="0.3">
      <c r="E7149" s="15"/>
      <c r="M7149" s="26"/>
      <c r="V7149" s="37"/>
      <c r="W7149" s="37"/>
      <c r="Z7149" s="29"/>
      <c r="AA7149" s="29"/>
      <c r="AB7149" s="29"/>
      <c r="AG7149" s="40"/>
      <c r="AH7149" s="40"/>
      <c r="AN7149" s="29"/>
      <c r="AO7149" s="29"/>
    </row>
    <row r="7150" spans="5:41" x14ac:dyDescent="0.3">
      <c r="E7150" s="15"/>
      <c r="M7150" s="26"/>
      <c r="V7150" s="37"/>
      <c r="W7150" s="37"/>
      <c r="Z7150" s="29"/>
      <c r="AA7150" s="29"/>
      <c r="AB7150" s="29"/>
      <c r="AG7150" s="40"/>
      <c r="AH7150" s="40"/>
      <c r="AN7150" s="29"/>
      <c r="AO7150" s="29"/>
    </row>
    <row r="7151" spans="5:41" x14ac:dyDescent="0.3">
      <c r="E7151" s="15"/>
      <c r="M7151" s="26"/>
      <c r="V7151" s="37"/>
      <c r="W7151" s="37"/>
      <c r="Z7151" s="29"/>
      <c r="AA7151" s="29"/>
      <c r="AB7151" s="29"/>
      <c r="AG7151" s="40"/>
      <c r="AH7151" s="40"/>
      <c r="AN7151" s="29"/>
      <c r="AO7151" s="29"/>
    </row>
    <row r="7152" spans="5:41" x14ac:dyDescent="0.3">
      <c r="E7152" s="15"/>
      <c r="M7152" s="26"/>
      <c r="V7152" s="37"/>
      <c r="W7152" s="37"/>
      <c r="Z7152" s="29"/>
      <c r="AA7152" s="29"/>
      <c r="AB7152" s="29"/>
      <c r="AG7152" s="40"/>
      <c r="AH7152" s="40"/>
      <c r="AN7152" s="29"/>
      <c r="AO7152" s="29"/>
    </row>
    <row r="7153" spans="5:41" x14ac:dyDescent="0.3">
      <c r="E7153" s="15"/>
      <c r="M7153" s="26"/>
      <c r="V7153" s="37"/>
      <c r="W7153" s="37"/>
      <c r="Z7153" s="29"/>
      <c r="AA7153" s="29"/>
      <c r="AB7153" s="29"/>
      <c r="AG7153" s="40"/>
      <c r="AH7153" s="40"/>
      <c r="AN7153" s="29"/>
      <c r="AO7153" s="29"/>
    </row>
    <row r="7154" spans="5:41" x14ac:dyDescent="0.3">
      <c r="E7154" s="15"/>
      <c r="M7154" s="26"/>
      <c r="V7154" s="37"/>
      <c r="W7154" s="37"/>
      <c r="Z7154" s="29"/>
      <c r="AA7154" s="29"/>
      <c r="AB7154" s="29"/>
      <c r="AG7154" s="40"/>
      <c r="AH7154" s="40"/>
      <c r="AN7154" s="29"/>
      <c r="AO7154" s="29"/>
    </row>
    <row r="7155" spans="5:41" x14ac:dyDescent="0.3">
      <c r="E7155" s="15"/>
      <c r="M7155" s="26"/>
      <c r="V7155" s="37"/>
      <c r="W7155" s="37"/>
      <c r="Z7155" s="29"/>
      <c r="AA7155" s="29"/>
      <c r="AB7155" s="29"/>
      <c r="AG7155" s="40"/>
      <c r="AH7155" s="40"/>
      <c r="AN7155" s="29"/>
      <c r="AO7155" s="29"/>
    </row>
    <row r="7156" spans="5:41" x14ac:dyDescent="0.3">
      <c r="E7156" s="15"/>
      <c r="M7156" s="26"/>
      <c r="V7156" s="37"/>
      <c r="W7156" s="37"/>
      <c r="Z7156" s="29"/>
      <c r="AA7156" s="29"/>
      <c r="AB7156" s="29"/>
      <c r="AG7156" s="40"/>
      <c r="AH7156" s="40"/>
      <c r="AN7156" s="29"/>
      <c r="AO7156" s="29"/>
    </row>
    <row r="7157" spans="5:41" x14ac:dyDescent="0.3">
      <c r="E7157" s="15"/>
      <c r="M7157" s="26"/>
      <c r="V7157" s="37"/>
      <c r="W7157" s="37"/>
      <c r="Z7157" s="29"/>
      <c r="AA7157" s="29"/>
      <c r="AB7157" s="29"/>
      <c r="AG7157" s="40"/>
      <c r="AH7157" s="40"/>
      <c r="AN7157" s="29"/>
      <c r="AO7157" s="29"/>
    </row>
    <row r="7158" spans="5:41" x14ac:dyDescent="0.3">
      <c r="E7158" s="15"/>
      <c r="M7158" s="26"/>
      <c r="V7158" s="37"/>
      <c r="W7158" s="37"/>
      <c r="Z7158" s="29"/>
      <c r="AA7158" s="29"/>
      <c r="AB7158" s="29"/>
      <c r="AG7158" s="40"/>
      <c r="AH7158" s="40"/>
      <c r="AN7158" s="29"/>
      <c r="AO7158" s="29"/>
    </row>
    <row r="7159" spans="5:41" x14ac:dyDescent="0.3">
      <c r="E7159" s="15"/>
      <c r="M7159" s="26"/>
      <c r="V7159" s="37"/>
      <c r="W7159" s="37"/>
      <c r="Z7159" s="29"/>
      <c r="AA7159" s="29"/>
      <c r="AB7159" s="29"/>
      <c r="AG7159" s="40"/>
      <c r="AH7159" s="40"/>
      <c r="AN7159" s="29"/>
      <c r="AO7159" s="29"/>
    </row>
    <row r="7160" spans="5:41" x14ac:dyDescent="0.3">
      <c r="E7160" s="15"/>
      <c r="M7160" s="26"/>
      <c r="V7160" s="37"/>
      <c r="W7160" s="37"/>
      <c r="Z7160" s="29"/>
      <c r="AA7160" s="29"/>
      <c r="AB7160" s="29"/>
      <c r="AG7160" s="40"/>
      <c r="AH7160" s="40"/>
      <c r="AN7160" s="29"/>
      <c r="AO7160" s="29"/>
    </row>
    <row r="7161" spans="5:41" x14ac:dyDescent="0.3">
      <c r="E7161" s="15"/>
      <c r="M7161" s="26"/>
      <c r="V7161" s="37"/>
      <c r="W7161" s="37"/>
      <c r="Z7161" s="29"/>
      <c r="AA7161" s="29"/>
      <c r="AB7161" s="29"/>
      <c r="AG7161" s="40"/>
      <c r="AH7161" s="40"/>
      <c r="AN7161" s="29"/>
      <c r="AO7161" s="29"/>
    </row>
    <row r="7162" spans="5:41" x14ac:dyDescent="0.3">
      <c r="E7162" s="15"/>
      <c r="M7162" s="26"/>
      <c r="V7162" s="37"/>
      <c r="W7162" s="37"/>
      <c r="Z7162" s="29"/>
      <c r="AA7162" s="29"/>
      <c r="AB7162" s="29"/>
      <c r="AG7162" s="40"/>
      <c r="AH7162" s="40"/>
      <c r="AN7162" s="29"/>
      <c r="AO7162" s="29"/>
    </row>
    <row r="7163" spans="5:41" x14ac:dyDescent="0.3">
      <c r="E7163" s="15"/>
      <c r="M7163" s="26"/>
      <c r="V7163" s="37"/>
      <c r="W7163" s="37"/>
      <c r="Z7163" s="29"/>
      <c r="AA7163" s="29"/>
      <c r="AB7163" s="29"/>
      <c r="AG7163" s="40"/>
      <c r="AH7163" s="40"/>
      <c r="AN7163" s="29"/>
      <c r="AO7163" s="29"/>
    </row>
    <row r="7164" spans="5:41" x14ac:dyDescent="0.3">
      <c r="E7164" s="15"/>
      <c r="M7164" s="26"/>
      <c r="V7164" s="37"/>
      <c r="W7164" s="37"/>
      <c r="Z7164" s="29"/>
      <c r="AA7164" s="29"/>
      <c r="AB7164" s="29"/>
      <c r="AG7164" s="40"/>
      <c r="AH7164" s="40"/>
      <c r="AN7164" s="29"/>
      <c r="AO7164" s="29"/>
    </row>
    <row r="7165" spans="5:41" x14ac:dyDescent="0.3">
      <c r="E7165" s="15"/>
      <c r="M7165" s="26"/>
      <c r="V7165" s="37"/>
      <c r="W7165" s="37"/>
      <c r="Z7165" s="29"/>
      <c r="AA7165" s="29"/>
      <c r="AB7165" s="29"/>
      <c r="AG7165" s="40"/>
      <c r="AH7165" s="40"/>
      <c r="AN7165" s="29"/>
      <c r="AO7165" s="29"/>
    </row>
    <row r="7166" spans="5:41" x14ac:dyDescent="0.3">
      <c r="E7166" s="15"/>
      <c r="M7166" s="26"/>
      <c r="V7166" s="37"/>
      <c r="W7166" s="37"/>
      <c r="Z7166" s="29"/>
      <c r="AA7166" s="29"/>
      <c r="AB7166" s="29"/>
      <c r="AG7166" s="40"/>
      <c r="AH7166" s="40"/>
      <c r="AN7166" s="29"/>
      <c r="AO7166" s="29"/>
    </row>
    <row r="7167" spans="5:41" x14ac:dyDescent="0.3">
      <c r="E7167" s="15"/>
      <c r="M7167" s="26"/>
      <c r="V7167" s="37"/>
      <c r="W7167" s="37"/>
      <c r="Z7167" s="29"/>
      <c r="AA7167" s="29"/>
      <c r="AB7167" s="29"/>
      <c r="AG7167" s="40"/>
      <c r="AH7167" s="40"/>
      <c r="AN7167" s="29"/>
      <c r="AO7167" s="29"/>
    </row>
    <row r="7168" spans="5:41" x14ac:dyDescent="0.3">
      <c r="E7168" s="15"/>
      <c r="M7168" s="26"/>
      <c r="V7168" s="37"/>
      <c r="W7168" s="37"/>
      <c r="Z7168" s="29"/>
      <c r="AA7168" s="29"/>
      <c r="AB7168" s="29"/>
      <c r="AG7168" s="40"/>
      <c r="AH7168" s="40"/>
      <c r="AN7168" s="29"/>
      <c r="AO7168" s="29"/>
    </row>
    <row r="7169" spans="5:41" x14ac:dyDescent="0.3">
      <c r="E7169" s="15"/>
      <c r="M7169" s="26"/>
      <c r="V7169" s="37"/>
      <c r="W7169" s="37"/>
      <c r="Z7169" s="29"/>
      <c r="AA7169" s="29"/>
      <c r="AB7169" s="29"/>
      <c r="AG7169" s="40"/>
      <c r="AH7169" s="40"/>
      <c r="AN7169" s="29"/>
      <c r="AO7169" s="29"/>
    </row>
    <row r="7170" spans="5:41" x14ac:dyDescent="0.3">
      <c r="E7170" s="15"/>
      <c r="M7170" s="26"/>
      <c r="V7170" s="37"/>
      <c r="W7170" s="37"/>
      <c r="Z7170" s="29"/>
      <c r="AA7170" s="29"/>
      <c r="AB7170" s="29"/>
      <c r="AG7170" s="40"/>
      <c r="AH7170" s="40"/>
      <c r="AN7170" s="29"/>
      <c r="AO7170" s="29"/>
    </row>
    <row r="7171" spans="5:41" x14ac:dyDescent="0.3">
      <c r="E7171" s="15"/>
      <c r="M7171" s="26"/>
      <c r="V7171" s="37"/>
      <c r="W7171" s="37"/>
      <c r="Z7171" s="29"/>
      <c r="AA7171" s="29"/>
      <c r="AB7171" s="29"/>
      <c r="AG7171" s="40"/>
      <c r="AH7171" s="40"/>
      <c r="AN7171" s="29"/>
      <c r="AO7171" s="29"/>
    </row>
    <row r="7172" spans="5:41" x14ac:dyDescent="0.3">
      <c r="E7172" s="15"/>
      <c r="M7172" s="26"/>
      <c r="V7172" s="37"/>
      <c r="W7172" s="37"/>
      <c r="Z7172" s="29"/>
      <c r="AA7172" s="29"/>
      <c r="AB7172" s="29"/>
      <c r="AG7172" s="40"/>
      <c r="AH7172" s="40"/>
      <c r="AN7172" s="29"/>
      <c r="AO7172" s="29"/>
    </row>
    <row r="7173" spans="5:41" x14ac:dyDescent="0.3">
      <c r="E7173" s="15"/>
      <c r="M7173" s="26"/>
      <c r="V7173" s="37"/>
      <c r="W7173" s="37"/>
      <c r="Z7173" s="29"/>
      <c r="AA7173" s="29"/>
      <c r="AB7173" s="29"/>
      <c r="AG7173" s="40"/>
      <c r="AH7173" s="40"/>
      <c r="AN7173" s="29"/>
      <c r="AO7173" s="29"/>
    </row>
    <row r="7174" spans="5:41" x14ac:dyDescent="0.3">
      <c r="E7174" s="15"/>
      <c r="M7174" s="26"/>
      <c r="V7174" s="37"/>
      <c r="W7174" s="37"/>
      <c r="Z7174" s="29"/>
      <c r="AA7174" s="29"/>
      <c r="AB7174" s="29"/>
      <c r="AG7174" s="40"/>
      <c r="AH7174" s="40"/>
      <c r="AN7174" s="29"/>
      <c r="AO7174" s="29"/>
    </row>
    <row r="7175" spans="5:41" x14ac:dyDescent="0.3">
      <c r="E7175" s="15"/>
      <c r="M7175" s="26"/>
      <c r="V7175" s="37"/>
      <c r="W7175" s="37"/>
      <c r="Z7175" s="29"/>
      <c r="AA7175" s="29"/>
      <c r="AB7175" s="29"/>
      <c r="AG7175" s="40"/>
      <c r="AH7175" s="40"/>
      <c r="AN7175" s="29"/>
      <c r="AO7175" s="29"/>
    </row>
    <row r="7176" spans="5:41" x14ac:dyDescent="0.3">
      <c r="E7176" s="15"/>
      <c r="M7176" s="26"/>
      <c r="V7176" s="37"/>
      <c r="W7176" s="37"/>
      <c r="Z7176" s="29"/>
      <c r="AA7176" s="29"/>
      <c r="AB7176" s="29"/>
      <c r="AG7176" s="40"/>
      <c r="AH7176" s="40"/>
      <c r="AN7176" s="29"/>
      <c r="AO7176" s="29"/>
    </row>
    <row r="7177" spans="5:41" x14ac:dyDescent="0.3">
      <c r="E7177" s="15"/>
      <c r="M7177" s="26"/>
      <c r="V7177" s="37"/>
      <c r="W7177" s="37"/>
      <c r="Z7177" s="29"/>
      <c r="AA7177" s="29"/>
      <c r="AB7177" s="29"/>
      <c r="AG7177" s="40"/>
      <c r="AH7177" s="40"/>
      <c r="AN7177" s="29"/>
      <c r="AO7177" s="29"/>
    </row>
    <row r="7178" spans="5:41" x14ac:dyDescent="0.3">
      <c r="E7178" s="15"/>
      <c r="M7178" s="26"/>
      <c r="V7178" s="37"/>
      <c r="W7178" s="37"/>
      <c r="Z7178" s="29"/>
      <c r="AA7178" s="29"/>
      <c r="AB7178" s="29"/>
      <c r="AG7178" s="40"/>
      <c r="AH7178" s="40"/>
      <c r="AN7178" s="29"/>
      <c r="AO7178" s="29"/>
    </row>
    <row r="7179" spans="5:41" x14ac:dyDescent="0.3">
      <c r="E7179" s="15"/>
      <c r="M7179" s="26"/>
      <c r="V7179" s="37"/>
      <c r="W7179" s="37"/>
      <c r="Z7179" s="29"/>
      <c r="AA7179" s="29"/>
      <c r="AB7179" s="29"/>
      <c r="AG7179" s="40"/>
      <c r="AH7179" s="40"/>
      <c r="AN7179" s="29"/>
      <c r="AO7179" s="29"/>
    </row>
    <row r="7180" spans="5:41" x14ac:dyDescent="0.3">
      <c r="E7180" s="15"/>
      <c r="M7180" s="26"/>
      <c r="V7180" s="37"/>
      <c r="W7180" s="37"/>
      <c r="Z7180" s="29"/>
      <c r="AA7180" s="29"/>
      <c r="AB7180" s="29"/>
      <c r="AG7180" s="40"/>
      <c r="AH7180" s="40"/>
      <c r="AN7180" s="29"/>
      <c r="AO7180" s="29"/>
    </row>
    <row r="7181" spans="5:41" x14ac:dyDescent="0.3">
      <c r="E7181" s="15"/>
      <c r="M7181" s="26"/>
      <c r="V7181" s="37"/>
      <c r="W7181" s="37"/>
      <c r="Z7181" s="29"/>
      <c r="AA7181" s="29"/>
      <c r="AB7181" s="29"/>
      <c r="AG7181" s="40"/>
      <c r="AH7181" s="40"/>
      <c r="AN7181" s="29"/>
      <c r="AO7181" s="29"/>
    </row>
    <row r="7182" spans="5:41" x14ac:dyDescent="0.3">
      <c r="E7182" s="15"/>
      <c r="M7182" s="26"/>
      <c r="V7182" s="37"/>
      <c r="W7182" s="37"/>
      <c r="Z7182" s="29"/>
      <c r="AA7182" s="29"/>
      <c r="AB7182" s="29"/>
      <c r="AG7182" s="40"/>
      <c r="AH7182" s="40"/>
      <c r="AN7182" s="29"/>
      <c r="AO7182" s="29"/>
    </row>
    <row r="7183" spans="5:41" x14ac:dyDescent="0.3">
      <c r="E7183" s="15"/>
      <c r="M7183" s="26"/>
      <c r="V7183" s="37"/>
      <c r="W7183" s="37"/>
      <c r="Z7183" s="29"/>
      <c r="AA7183" s="29"/>
      <c r="AB7183" s="29"/>
      <c r="AG7183" s="40"/>
      <c r="AH7183" s="40"/>
      <c r="AN7183" s="29"/>
      <c r="AO7183" s="29"/>
    </row>
    <row r="7184" spans="5:41" x14ac:dyDescent="0.3">
      <c r="E7184" s="15"/>
      <c r="M7184" s="26"/>
      <c r="V7184" s="37"/>
      <c r="W7184" s="37"/>
      <c r="Z7184" s="29"/>
      <c r="AA7184" s="29"/>
      <c r="AB7184" s="29"/>
      <c r="AG7184" s="40"/>
      <c r="AH7184" s="40"/>
      <c r="AN7184" s="29"/>
      <c r="AO7184" s="29"/>
    </row>
    <row r="7185" spans="5:41" x14ac:dyDescent="0.3">
      <c r="E7185" s="15"/>
      <c r="M7185" s="26"/>
      <c r="V7185" s="37"/>
      <c r="W7185" s="37"/>
      <c r="Z7185" s="29"/>
      <c r="AA7185" s="29"/>
      <c r="AB7185" s="29"/>
      <c r="AG7185" s="40"/>
      <c r="AH7185" s="40"/>
      <c r="AN7185" s="29"/>
      <c r="AO7185" s="29"/>
    </row>
    <row r="7186" spans="5:41" x14ac:dyDescent="0.3">
      <c r="E7186" s="15"/>
      <c r="M7186" s="26"/>
      <c r="V7186" s="37"/>
      <c r="W7186" s="37"/>
      <c r="Z7186" s="29"/>
      <c r="AA7186" s="29"/>
      <c r="AB7186" s="29"/>
      <c r="AG7186" s="40"/>
      <c r="AH7186" s="40"/>
      <c r="AN7186" s="29"/>
      <c r="AO7186" s="29"/>
    </row>
    <row r="7187" spans="5:41" x14ac:dyDescent="0.3">
      <c r="E7187" s="15"/>
      <c r="M7187" s="26"/>
      <c r="V7187" s="37"/>
      <c r="W7187" s="37"/>
      <c r="Z7187" s="29"/>
      <c r="AA7187" s="29"/>
      <c r="AB7187" s="29"/>
      <c r="AG7187" s="40"/>
      <c r="AH7187" s="40"/>
      <c r="AN7187" s="29"/>
      <c r="AO7187" s="29"/>
    </row>
    <row r="7188" spans="5:41" x14ac:dyDescent="0.3">
      <c r="E7188" s="15"/>
      <c r="M7188" s="26"/>
      <c r="V7188" s="37"/>
      <c r="W7188" s="37"/>
      <c r="Z7188" s="29"/>
      <c r="AA7188" s="29"/>
      <c r="AB7188" s="29"/>
      <c r="AG7188" s="40"/>
      <c r="AH7188" s="40"/>
      <c r="AN7188" s="29"/>
      <c r="AO7188" s="29"/>
    </row>
    <row r="7189" spans="5:41" x14ac:dyDescent="0.3">
      <c r="E7189" s="15"/>
      <c r="M7189" s="26"/>
      <c r="V7189" s="37"/>
      <c r="W7189" s="37"/>
      <c r="Z7189" s="29"/>
      <c r="AA7189" s="29"/>
      <c r="AB7189" s="29"/>
      <c r="AG7189" s="40"/>
      <c r="AH7189" s="40"/>
      <c r="AN7189" s="29"/>
      <c r="AO7189" s="29"/>
    </row>
    <row r="7190" spans="5:41" x14ac:dyDescent="0.3">
      <c r="E7190" s="15"/>
      <c r="M7190" s="26"/>
      <c r="V7190" s="37"/>
      <c r="W7190" s="37"/>
      <c r="Z7190" s="29"/>
      <c r="AA7190" s="29"/>
      <c r="AB7190" s="29"/>
      <c r="AG7190" s="40"/>
      <c r="AH7190" s="40"/>
      <c r="AN7190" s="29"/>
      <c r="AO7190" s="29"/>
    </row>
    <row r="7191" spans="5:41" x14ac:dyDescent="0.3">
      <c r="E7191" s="15"/>
      <c r="M7191" s="26"/>
      <c r="V7191" s="37"/>
      <c r="W7191" s="37"/>
      <c r="Z7191" s="29"/>
      <c r="AA7191" s="29"/>
      <c r="AB7191" s="29"/>
      <c r="AG7191" s="40"/>
      <c r="AH7191" s="40"/>
      <c r="AN7191" s="29"/>
      <c r="AO7191" s="29"/>
    </row>
    <row r="7192" spans="5:41" x14ac:dyDescent="0.3">
      <c r="E7192" s="15"/>
      <c r="M7192" s="26"/>
      <c r="V7192" s="37"/>
      <c r="W7192" s="37"/>
      <c r="Z7192" s="29"/>
      <c r="AA7192" s="29"/>
      <c r="AB7192" s="29"/>
      <c r="AG7192" s="40"/>
      <c r="AH7192" s="40"/>
      <c r="AN7192" s="29"/>
      <c r="AO7192" s="29"/>
    </row>
    <row r="7193" spans="5:41" x14ac:dyDescent="0.3">
      <c r="E7193" s="15"/>
      <c r="M7193" s="26"/>
      <c r="V7193" s="37"/>
      <c r="W7193" s="37"/>
      <c r="Z7193" s="29"/>
      <c r="AA7193" s="29"/>
      <c r="AB7193" s="29"/>
      <c r="AG7193" s="40"/>
      <c r="AH7193" s="40"/>
      <c r="AN7193" s="29"/>
      <c r="AO7193" s="29"/>
    </row>
    <row r="7194" spans="5:41" x14ac:dyDescent="0.3">
      <c r="E7194" s="15"/>
      <c r="M7194" s="26"/>
      <c r="V7194" s="37"/>
      <c r="W7194" s="37"/>
      <c r="Z7194" s="29"/>
      <c r="AA7194" s="29"/>
      <c r="AB7194" s="29"/>
      <c r="AG7194" s="40"/>
      <c r="AH7194" s="40"/>
      <c r="AN7194" s="29"/>
      <c r="AO7194" s="29"/>
    </row>
    <row r="7195" spans="5:41" x14ac:dyDescent="0.3">
      <c r="E7195" s="15"/>
      <c r="M7195" s="26"/>
      <c r="V7195" s="37"/>
      <c r="W7195" s="37"/>
      <c r="Z7195" s="29"/>
      <c r="AA7195" s="29"/>
      <c r="AB7195" s="29"/>
      <c r="AG7195" s="40"/>
      <c r="AH7195" s="40"/>
      <c r="AN7195" s="29"/>
      <c r="AO7195" s="29"/>
    </row>
    <row r="7196" spans="5:41" x14ac:dyDescent="0.3">
      <c r="E7196" s="15"/>
      <c r="M7196" s="26"/>
      <c r="V7196" s="37"/>
      <c r="W7196" s="37"/>
      <c r="Z7196" s="29"/>
      <c r="AA7196" s="29"/>
      <c r="AB7196" s="29"/>
      <c r="AG7196" s="40"/>
      <c r="AH7196" s="40"/>
      <c r="AN7196" s="29"/>
      <c r="AO7196" s="29"/>
    </row>
    <row r="7197" spans="5:41" x14ac:dyDescent="0.3">
      <c r="E7197" s="15"/>
      <c r="M7197" s="26"/>
      <c r="V7197" s="37"/>
      <c r="W7197" s="37"/>
      <c r="Z7197" s="29"/>
      <c r="AA7197" s="29"/>
      <c r="AB7197" s="29"/>
      <c r="AG7197" s="40"/>
      <c r="AH7197" s="40"/>
      <c r="AN7197" s="29"/>
      <c r="AO7197" s="29"/>
    </row>
    <row r="7198" spans="5:41" x14ac:dyDescent="0.3">
      <c r="E7198" s="15"/>
      <c r="M7198" s="26"/>
      <c r="V7198" s="37"/>
      <c r="W7198" s="37"/>
      <c r="Z7198" s="29"/>
      <c r="AA7198" s="29"/>
      <c r="AB7198" s="29"/>
      <c r="AG7198" s="40"/>
      <c r="AH7198" s="40"/>
      <c r="AN7198" s="29"/>
      <c r="AO7198" s="29"/>
    </row>
    <row r="7199" spans="5:41" x14ac:dyDescent="0.3">
      <c r="E7199" s="15"/>
      <c r="M7199" s="26"/>
      <c r="V7199" s="37"/>
      <c r="W7199" s="37"/>
      <c r="Z7199" s="29"/>
      <c r="AA7199" s="29"/>
      <c r="AB7199" s="29"/>
      <c r="AG7199" s="40"/>
      <c r="AH7199" s="40"/>
      <c r="AN7199" s="29"/>
      <c r="AO7199" s="29"/>
    </row>
    <row r="7200" spans="5:41" x14ac:dyDescent="0.3">
      <c r="E7200" s="15"/>
      <c r="M7200" s="26"/>
      <c r="V7200" s="37"/>
      <c r="W7200" s="37"/>
      <c r="Z7200" s="29"/>
      <c r="AA7200" s="29"/>
      <c r="AB7200" s="29"/>
      <c r="AG7200" s="40"/>
      <c r="AH7200" s="40"/>
      <c r="AN7200" s="29"/>
      <c r="AO7200" s="29"/>
    </row>
    <row r="7201" spans="5:41" x14ac:dyDescent="0.3">
      <c r="E7201" s="15"/>
      <c r="M7201" s="26"/>
      <c r="V7201" s="37"/>
      <c r="W7201" s="37"/>
      <c r="Z7201" s="29"/>
      <c r="AA7201" s="29"/>
      <c r="AB7201" s="29"/>
      <c r="AG7201" s="40"/>
      <c r="AH7201" s="40"/>
      <c r="AN7201" s="29"/>
      <c r="AO7201" s="29"/>
    </row>
    <row r="7202" spans="5:41" x14ac:dyDescent="0.3">
      <c r="E7202" s="15"/>
      <c r="M7202" s="26"/>
      <c r="V7202" s="37"/>
      <c r="W7202" s="37"/>
      <c r="Z7202" s="29"/>
      <c r="AA7202" s="29"/>
      <c r="AB7202" s="29"/>
      <c r="AG7202" s="40"/>
      <c r="AH7202" s="40"/>
      <c r="AN7202" s="29"/>
      <c r="AO7202" s="29"/>
    </row>
    <row r="7203" spans="5:41" x14ac:dyDescent="0.3">
      <c r="E7203" s="15"/>
      <c r="M7203" s="26"/>
      <c r="V7203" s="37"/>
      <c r="W7203" s="37"/>
      <c r="Z7203" s="29"/>
      <c r="AA7203" s="29"/>
      <c r="AB7203" s="29"/>
      <c r="AG7203" s="40"/>
      <c r="AH7203" s="40"/>
      <c r="AN7203" s="29"/>
      <c r="AO7203" s="29"/>
    </row>
    <row r="7204" spans="5:41" x14ac:dyDescent="0.3">
      <c r="E7204" s="15"/>
      <c r="M7204" s="26"/>
      <c r="V7204" s="37"/>
      <c r="W7204" s="37"/>
      <c r="Z7204" s="29"/>
      <c r="AA7204" s="29"/>
      <c r="AB7204" s="29"/>
      <c r="AG7204" s="40"/>
      <c r="AH7204" s="40"/>
      <c r="AN7204" s="29"/>
      <c r="AO7204" s="29"/>
    </row>
    <row r="7205" spans="5:41" x14ac:dyDescent="0.3">
      <c r="E7205" s="15"/>
      <c r="M7205" s="26"/>
      <c r="V7205" s="37"/>
      <c r="W7205" s="37"/>
      <c r="Z7205" s="29"/>
      <c r="AA7205" s="29"/>
      <c r="AB7205" s="29"/>
      <c r="AG7205" s="40"/>
      <c r="AH7205" s="40"/>
      <c r="AN7205" s="29"/>
      <c r="AO7205" s="29"/>
    </row>
    <row r="7206" spans="5:41" x14ac:dyDescent="0.3">
      <c r="E7206" s="15"/>
      <c r="M7206" s="26"/>
      <c r="V7206" s="37"/>
      <c r="W7206" s="37"/>
      <c r="Z7206" s="29"/>
      <c r="AA7206" s="29"/>
      <c r="AB7206" s="29"/>
      <c r="AG7206" s="40"/>
      <c r="AH7206" s="40"/>
      <c r="AN7206" s="29"/>
      <c r="AO7206" s="29"/>
    </row>
    <row r="7207" spans="5:41" x14ac:dyDescent="0.3">
      <c r="E7207" s="15"/>
      <c r="M7207" s="26"/>
      <c r="V7207" s="37"/>
      <c r="W7207" s="37"/>
      <c r="Z7207" s="29"/>
      <c r="AA7207" s="29"/>
      <c r="AB7207" s="29"/>
      <c r="AG7207" s="40"/>
      <c r="AH7207" s="40"/>
      <c r="AN7207" s="29"/>
      <c r="AO7207" s="29"/>
    </row>
    <row r="7208" spans="5:41" x14ac:dyDescent="0.3">
      <c r="E7208" s="15"/>
      <c r="M7208" s="26"/>
      <c r="V7208" s="37"/>
      <c r="W7208" s="37"/>
      <c r="Z7208" s="29"/>
      <c r="AA7208" s="29"/>
      <c r="AB7208" s="29"/>
      <c r="AG7208" s="40"/>
      <c r="AH7208" s="40"/>
      <c r="AN7208" s="29"/>
      <c r="AO7208" s="29"/>
    </row>
    <row r="7209" spans="5:41" x14ac:dyDescent="0.3">
      <c r="E7209" s="15"/>
      <c r="M7209" s="26"/>
      <c r="V7209" s="37"/>
      <c r="W7209" s="37"/>
      <c r="Z7209" s="29"/>
      <c r="AA7209" s="29"/>
      <c r="AB7209" s="29"/>
      <c r="AG7209" s="40"/>
      <c r="AH7209" s="40"/>
      <c r="AN7209" s="29"/>
      <c r="AO7209" s="29"/>
    </row>
    <row r="7210" spans="5:41" x14ac:dyDescent="0.3">
      <c r="E7210" s="15"/>
      <c r="M7210" s="26"/>
      <c r="V7210" s="37"/>
      <c r="W7210" s="37"/>
      <c r="Z7210" s="29"/>
      <c r="AA7210" s="29"/>
      <c r="AB7210" s="29"/>
      <c r="AG7210" s="40"/>
      <c r="AH7210" s="40"/>
      <c r="AN7210" s="29"/>
      <c r="AO7210" s="29"/>
    </row>
    <row r="7211" spans="5:41" x14ac:dyDescent="0.3">
      <c r="E7211" s="15"/>
      <c r="M7211" s="26"/>
      <c r="V7211" s="37"/>
      <c r="W7211" s="37"/>
      <c r="Z7211" s="29"/>
      <c r="AA7211" s="29"/>
      <c r="AB7211" s="29"/>
      <c r="AG7211" s="40"/>
      <c r="AH7211" s="40"/>
      <c r="AN7211" s="29"/>
      <c r="AO7211" s="29"/>
    </row>
    <row r="7212" spans="5:41" x14ac:dyDescent="0.3">
      <c r="E7212" s="15"/>
      <c r="M7212" s="26"/>
      <c r="V7212" s="37"/>
      <c r="W7212" s="37"/>
      <c r="Z7212" s="29"/>
      <c r="AA7212" s="29"/>
      <c r="AB7212" s="29"/>
      <c r="AG7212" s="40"/>
      <c r="AH7212" s="40"/>
      <c r="AN7212" s="29"/>
      <c r="AO7212" s="29"/>
    </row>
    <row r="7213" spans="5:41" x14ac:dyDescent="0.3">
      <c r="E7213" s="15"/>
      <c r="M7213" s="26"/>
      <c r="V7213" s="37"/>
      <c r="W7213" s="37"/>
      <c r="Z7213" s="29"/>
      <c r="AA7213" s="29"/>
      <c r="AB7213" s="29"/>
      <c r="AG7213" s="40"/>
      <c r="AH7213" s="40"/>
      <c r="AN7213" s="29"/>
      <c r="AO7213" s="29"/>
    </row>
    <row r="7214" spans="5:41" x14ac:dyDescent="0.3">
      <c r="E7214" s="15"/>
      <c r="M7214" s="26"/>
      <c r="V7214" s="37"/>
      <c r="W7214" s="37"/>
      <c r="Z7214" s="29"/>
      <c r="AA7214" s="29"/>
      <c r="AB7214" s="29"/>
      <c r="AG7214" s="40"/>
      <c r="AH7214" s="40"/>
      <c r="AN7214" s="29"/>
      <c r="AO7214" s="29"/>
    </row>
    <row r="7215" spans="5:41" x14ac:dyDescent="0.3">
      <c r="E7215" s="15"/>
      <c r="M7215" s="26"/>
      <c r="V7215" s="37"/>
      <c r="W7215" s="37"/>
      <c r="Z7215" s="29"/>
      <c r="AA7215" s="29"/>
      <c r="AB7215" s="29"/>
      <c r="AG7215" s="40"/>
      <c r="AH7215" s="40"/>
      <c r="AN7215" s="29"/>
      <c r="AO7215" s="29"/>
    </row>
    <row r="7216" spans="5:41" x14ac:dyDescent="0.3">
      <c r="E7216" s="15"/>
      <c r="M7216" s="26"/>
      <c r="V7216" s="37"/>
      <c r="W7216" s="37"/>
      <c r="Z7216" s="29"/>
      <c r="AA7216" s="29"/>
      <c r="AB7216" s="29"/>
      <c r="AG7216" s="40"/>
      <c r="AH7216" s="40"/>
      <c r="AN7216" s="29"/>
      <c r="AO7216" s="29"/>
    </row>
    <row r="7217" spans="5:41" x14ac:dyDescent="0.3">
      <c r="E7217" s="15"/>
      <c r="M7217" s="26"/>
      <c r="V7217" s="37"/>
      <c r="W7217" s="37"/>
      <c r="Z7217" s="29"/>
      <c r="AA7217" s="29"/>
      <c r="AB7217" s="29"/>
      <c r="AG7217" s="40"/>
      <c r="AH7217" s="40"/>
      <c r="AN7217" s="29"/>
      <c r="AO7217" s="29"/>
    </row>
    <row r="7218" spans="5:41" x14ac:dyDescent="0.3">
      <c r="E7218" s="15"/>
      <c r="M7218" s="26"/>
      <c r="V7218" s="37"/>
      <c r="W7218" s="37"/>
      <c r="Z7218" s="29"/>
      <c r="AA7218" s="29"/>
      <c r="AB7218" s="29"/>
      <c r="AG7218" s="40"/>
      <c r="AH7218" s="40"/>
      <c r="AN7218" s="29"/>
      <c r="AO7218" s="29"/>
    </row>
    <row r="7219" spans="5:41" x14ac:dyDescent="0.3">
      <c r="E7219" s="15"/>
      <c r="M7219" s="26"/>
      <c r="V7219" s="37"/>
      <c r="W7219" s="37"/>
      <c r="Z7219" s="29"/>
      <c r="AA7219" s="29"/>
      <c r="AB7219" s="29"/>
      <c r="AG7219" s="40"/>
      <c r="AH7219" s="40"/>
      <c r="AN7219" s="29"/>
      <c r="AO7219" s="29"/>
    </row>
    <row r="7220" spans="5:41" x14ac:dyDescent="0.3">
      <c r="E7220" s="15"/>
      <c r="M7220" s="26"/>
      <c r="V7220" s="37"/>
      <c r="W7220" s="37"/>
      <c r="Z7220" s="29"/>
      <c r="AA7220" s="29"/>
      <c r="AB7220" s="29"/>
      <c r="AG7220" s="40"/>
      <c r="AH7220" s="40"/>
      <c r="AN7220" s="29"/>
      <c r="AO7220" s="29"/>
    </row>
    <row r="7221" spans="5:41" x14ac:dyDescent="0.3">
      <c r="E7221" s="15"/>
      <c r="M7221" s="26"/>
      <c r="V7221" s="37"/>
      <c r="W7221" s="37"/>
      <c r="Z7221" s="29"/>
      <c r="AA7221" s="29"/>
      <c r="AB7221" s="29"/>
      <c r="AG7221" s="40"/>
      <c r="AH7221" s="40"/>
      <c r="AN7221" s="29"/>
      <c r="AO7221" s="29"/>
    </row>
    <row r="7222" spans="5:41" x14ac:dyDescent="0.3">
      <c r="E7222" s="15"/>
      <c r="M7222" s="26"/>
      <c r="V7222" s="37"/>
      <c r="W7222" s="37"/>
      <c r="Z7222" s="29"/>
      <c r="AA7222" s="29"/>
      <c r="AB7222" s="29"/>
      <c r="AG7222" s="40"/>
      <c r="AH7222" s="40"/>
      <c r="AN7222" s="29"/>
      <c r="AO7222" s="29"/>
    </row>
    <row r="7223" spans="5:41" x14ac:dyDescent="0.3">
      <c r="E7223" s="15"/>
      <c r="M7223" s="26"/>
      <c r="V7223" s="37"/>
      <c r="W7223" s="37"/>
      <c r="Z7223" s="29"/>
      <c r="AA7223" s="29"/>
      <c r="AB7223" s="29"/>
      <c r="AG7223" s="40"/>
      <c r="AH7223" s="40"/>
      <c r="AN7223" s="29"/>
      <c r="AO7223" s="29"/>
    </row>
    <row r="7224" spans="5:41" x14ac:dyDescent="0.3">
      <c r="E7224" s="15"/>
      <c r="M7224" s="26"/>
      <c r="V7224" s="37"/>
      <c r="W7224" s="37"/>
      <c r="Z7224" s="29"/>
      <c r="AA7224" s="29"/>
      <c r="AB7224" s="29"/>
      <c r="AG7224" s="40"/>
      <c r="AH7224" s="40"/>
      <c r="AN7224" s="29"/>
      <c r="AO7224" s="29"/>
    </row>
    <row r="7225" spans="5:41" x14ac:dyDescent="0.3">
      <c r="E7225" s="15"/>
      <c r="M7225" s="26"/>
      <c r="V7225" s="37"/>
      <c r="W7225" s="37"/>
      <c r="Z7225" s="29"/>
      <c r="AA7225" s="29"/>
      <c r="AB7225" s="29"/>
      <c r="AG7225" s="40"/>
      <c r="AH7225" s="40"/>
      <c r="AN7225" s="29"/>
      <c r="AO7225" s="29"/>
    </row>
    <row r="7226" spans="5:41" x14ac:dyDescent="0.3">
      <c r="E7226" s="15"/>
      <c r="M7226" s="26"/>
      <c r="V7226" s="37"/>
      <c r="W7226" s="37"/>
      <c r="Z7226" s="29"/>
      <c r="AA7226" s="29"/>
      <c r="AB7226" s="29"/>
      <c r="AG7226" s="40"/>
      <c r="AH7226" s="40"/>
      <c r="AN7226" s="29"/>
      <c r="AO7226" s="29"/>
    </row>
    <row r="7227" spans="5:41" x14ac:dyDescent="0.3">
      <c r="E7227" s="15"/>
      <c r="M7227" s="26"/>
      <c r="V7227" s="37"/>
      <c r="W7227" s="37"/>
      <c r="Z7227" s="29"/>
      <c r="AA7227" s="29"/>
      <c r="AB7227" s="29"/>
      <c r="AG7227" s="40"/>
      <c r="AH7227" s="40"/>
      <c r="AN7227" s="29"/>
      <c r="AO7227" s="29"/>
    </row>
    <row r="7228" spans="5:41" x14ac:dyDescent="0.3">
      <c r="E7228" s="15"/>
      <c r="M7228" s="26"/>
      <c r="V7228" s="37"/>
      <c r="W7228" s="37"/>
      <c r="Z7228" s="29"/>
      <c r="AA7228" s="29"/>
      <c r="AB7228" s="29"/>
      <c r="AG7228" s="40"/>
      <c r="AH7228" s="40"/>
      <c r="AN7228" s="29"/>
      <c r="AO7228" s="29"/>
    </row>
    <row r="7229" spans="5:41" x14ac:dyDescent="0.3">
      <c r="E7229" s="15"/>
      <c r="M7229" s="26"/>
      <c r="V7229" s="37"/>
      <c r="W7229" s="37"/>
      <c r="Z7229" s="29"/>
      <c r="AA7229" s="29"/>
      <c r="AB7229" s="29"/>
      <c r="AG7229" s="40"/>
      <c r="AH7229" s="40"/>
      <c r="AN7229" s="29"/>
      <c r="AO7229" s="29"/>
    </row>
    <row r="7230" spans="5:41" x14ac:dyDescent="0.3">
      <c r="E7230" s="15"/>
      <c r="M7230" s="26"/>
      <c r="V7230" s="37"/>
      <c r="W7230" s="37"/>
      <c r="Z7230" s="29"/>
      <c r="AA7230" s="29"/>
      <c r="AB7230" s="29"/>
      <c r="AG7230" s="40"/>
      <c r="AH7230" s="40"/>
      <c r="AN7230" s="29"/>
      <c r="AO7230" s="29"/>
    </row>
    <row r="7231" spans="5:41" x14ac:dyDescent="0.3">
      <c r="E7231" s="15"/>
      <c r="M7231" s="26"/>
      <c r="V7231" s="37"/>
      <c r="W7231" s="37"/>
      <c r="Z7231" s="29"/>
      <c r="AA7231" s="29"/>
      <c r="AB7231" s="29"/>
      <c r="AG7231" s="40"/>
      <c r="AH7231" s="40"/>
      <c r="AN7231" s="29"/>
      <c r="AO7231" s="29"/>
    </row>
    <row r="7232" spans="5:41" x14ac:dyDescent="0.3">
      <c r="E7232" s="15"/>
      <c r="M7232" s="26"/>
      <c r="V7232" s="37"/>
      <c r="W7232" s="37"/>
      <c r="Z7232" s="29"/>
      <c r="AA7232" s="29"/>
      <c r="AB7232" s="29"/>
      <c r="AG7232" s="40"/>
      <c r="AH7232" s="40"/>
      <c r="AN7232" s="29"/>
      <c r="AO7232" s="29"/>
    </row>
    <row r="7233" spans="5:41" x14ac:dyDescent="0.3">
      <c r="E7233" s="15"/>
      <c r="M7233" s="26"/>
      <c r="V7233" s="37"/>
      <c r="W7233" s="37"/>
      <c r="Z7233" s="29"/>
      <c r="AA7233" s="29"/>
      <c r="AB7233" s="29"/>
      <c r="AG7233" s="40"/>
      <c r="AH7233" s="40"/>
      <c r="AN7233" s="29"/>
      <c r="AO7233" s="29"/>
    </row>
    <row r="7234" spans="5:41" x14ac:dyDescent="0.3">
      <c r="E7234" s="15"/>
      <c r="M7234" s="26"/>
      <c r="V7234" s="37"/>
      <c r="W7234" s="37"/>
      <c r="Z7234" s="29"/>
      <c r="AA7234" s="29"/>
      <c r="AB7234" s="29"/>
      <c r="AG7234" s="40"/>
      <c r="AH7234" s="40"/>
      <c r="AN7234" s="29"/>
      <c r="AO7234" s="29"/>
    </row>
    <row r="7235" spans="5:41" x14ac:dyDescent="0.3">
      <c r="E7235" s="15"/>
      <c r="M7235" s="26"/>
      <c r="V7235" s="37"/>
      <c r="W7235" s="37"/>
      <c r="Z7235" s="29"/>
      <c r="AA7235" s="29"/>
      <c r="AB7235" s="29"/>
      <c r="AG7235" s="40"/>
      <c r="AH7235" s="40"/>
      <c r="AN7235" s="29"/>
      <c r="AO7235" s="29"/>
    </row>
    <row r="7236" spans="5:41" x14ac:dyDescent="0.3">
      <c r="E7236" s="15"/>
      <c r="M7236" s="26"/>
      <c r="V7236" s="37"/>
      <c r="W7236" s="37"/>
      <c r="Z7236" s="29"/>
      <c r="AA7236" s="29"/>
      <c r="AB7236" s="29"/>
      <c r="AG7236" s="40"/>
      <c r="AH7236" s="40"/>
      <c r="AN7236" s="29"/>
      <c r="AO7236" s="29"/>
    </row>
    <row r="7237" spans="5:41" x14ac:dyDescent="0.3">
      <c r="E7237" s="15"/>
      <c r="M7237" s="26"/>
      <c r="V7237" s="37"/>
      <c r="W7237" s="37"/>
      <c r="Z7237" s="29"/>
      <c r="AA7237" s="29"/>
      <c r="AB7237" s="29"/>
      <c r="AG7237" s="40"/>
      <c r="AH7237" s="40"/>
      <c r="AN7237" s="29"/>
      <c r="AO7237" s="29"/>
    </row>
    <row r="7238" spans="5:41" x14ac:dyDescent="0.3">
      <c r="E7238" s="15"/>
      <c r="M7238" s="26"/>
      <c r="V7238" s="37"/>
      <c r="W7238" s="37"/>
      <c r="Z7238" s="29"/>
      <c r="AA7238" s="29"/>
      <c r="AB7238" s="29"/>
      <c r="AG7238" s="40"/>
      <c r="AH7238" s="40"/>
      <c r="AN7238" s="29"/>
      <c r="AO7238" s="29"/>
    </row>
    <row r="7239" spans="5:41" x14ac:dyDescent="0.3">
      <c r="E7239" s="15"/>
      <c r="M7239" s="26"/>
      <c r="V7239" s="37"/>
      <c r="W7239" s="37"/>
      <c r="Z7239" s="29"/>
      <c r="AA7239" s="29"/>
      <c r="AB7239" s="29"/>
      <c r="AG7239" s="40"/>
      <c r="AH7239" s="40"/>
      <c r="AN7239" s="29"/>
      <c r="AO7239" s="29"/>
    </row>
    <row r="7240" spans="5:41" x14ac:dyDescent="0.3">
      <c r="E7240" s="15"/>
      <c r="M7240" s="26"/>
      <c r="V7240" s="37"/>
      <c r="W7240" s="37"/>
      <c r="Z7240" s="29"/>
      <c r="AA7240" s="29"/>
      <c r="AB7240" s="29"/>
      <c r="AG7240" s="40"/>
      <c r="AH7240" s="40"/>
      <c r="AN7240" s="29"/>
      <c r="AO7240" s="29"/>
    </row>
    <row r="7241" spans="5:41" x14ac:dyDescent="0.3">
      <c r="E7241" s="15"/>
      <c r="M7241" s="26"/>
      <c r="V7241" s="37"/>
      <c r="W7241" s="37"/>
      <c r="Z7241" s="29"/>
      <c r="AA7241" s="29"/>
      <c r="AB7241" s="29"/>
      <c r="AG7241" s="40"/>
      <c r="AH7241" s="40"/>
      <c r="AN7241" s="29"/>
      <c r="AO7241" s="29"/>
    </row>
    <row r="7242" spans="5:41" x14ac:dyDescent="0.3">
      <c r="E7242" s="15"/>
      <c r="M7242" s="26"/>
      <c r="V7242" s="37"/>
      <c r="W7242" s="37"/>
      <c r="Z7242" s="29"/>
      <c r="AA7242" s="29"/>
      <c r="AB7242" s="29"/>
      <c r="AG7242" s="40"/>
      <c r="AH7242" s="40"/>
      <c r="AN7242" s="29"/>
      <c r="AO7242" s="29"/>
    </row>
    <row r="7243" spans="5:41" x14ac:dyDescent="0.3">
      <c r="E7243" s="15"/>
      <c r="M7243" s="26"/>
      <c r="V7243" s="37"/>
      <c r="W7243" s="37"/>
      <c r="Z7243" s="29"/>
      <c r="AA7243" s="29"/>
      <c r="AB7243" s="29"/>
      <c r="AG7243" s="40"/>
      <c r="AH7243" s="40"/>
      <c r="AN7243" s="29"/>
      <c r="AO7243" s="29"/>
    </row>
    <row r="7244" spans="5:41" x14ac:dyDescent="0.3">
      <c r="E7244" s="15"/>
      <c r="M7244" s="26"/>
      <c r="V7244" s="37"/>
      <c r="W7244" s="37"/>
      <c r="Z7244" s="29"/>
      <c r="AA7244" s="29"/>
      <c r="AB7244" s="29"/>
      <c r="AG7244" s="40"/>
      <c r="AH7244" s="40"/>
      <c r="AN7244" s="29"/>
      <c r="AO7244" s="29"/>
    </row>
    <row r="7245" spans="5:41" x14ac:dyDescent="0.3">
      <c r="E7245" s="15"/>
      <c r="M7245" s="26"/>
      <c r="V7245" s="37"/>
      <c r="W7245" s="37"/>
      <c r="Z7245" s="29"/>
      <c r="AA7245" s="29"/>
      <c r="AB7245" s="29"/>
      <c r="AG7245" s="40"/>
      <c r="AH7245" s="40"/>
      <c r="AN7245" s="29"/>
      <c r="AO7245" s="29"/>
    </row>
    <row r="7246" spans="5:41" x14ac:dyDescent="0.3">
      <c r="E7246" s="15"/>
      <c r="M7246" s="26"/>
      <c r="V7246" s="37"/>
      <c r="W7246" s="37"/>
      <c r="Z7246" s="29"/>
      <c r="AA7246" s="29"/>
      <c r="AB7246" s="29"/>
      <c r="AG7246" s="40"/>
      <c r="AH7246" s="40"/>
      <c r="AN7246" s="29"/>
      <c r="AO7246" s="29"/>
    </row>
    <row r="7247" spans="5:41" x14ac:dyDescent="0.3">
      <c r="E7247" s="15"/>
      <c r="M7247" s="26"/>
      <c r="V7247" s="37"/>
      <c r="W7247" s="37"/>
      <c r="Z7247" s="29"/>
      <c r="AA7247" s="29"/>
      <c r="AB7247" s="29"/>
      <c r="AG7247" s="40"/>
      <c r="AH7247" s="40"/>
      <c r="AN7247" s="29"/>
      <c r="AO7247" s="29"/>
    </row>
    <row r="7248" spans="5:41" x14ac:dyDescent="0.3">
      <c r="E7248" s="15"/>
      <c r="M7248" s="26"/>
      <c r="V7248" s="37"/>
      <c r="W7248" s="37"/>
      <c r="Z7248" s="29"/>
      <c r="AA7248" s="29"/>
      <c r="AB7248" s="29"/>
      <c r="AG7248" s="40"/>
      <c r="AH7248" s="40"/>
      <c r="AN7248" s="29"/>
      <c r="AO7248" s="29"/>
    </row>
    <row r="7249" spans="5:41" x14ac:dyDescent="0.3">
      <c r="E7249" s="15"/>
      <c r="M7249" s="26"/>
      <c r="V7249" s="37"/>
      <c r="W7249" s="37"/>
      <c r="Z7249" s="29"/>
      <c r="AA7249" s="29"/>
      <c r="AB7249" s="29"/>
      <c r="AG7249" s="40"/>
      <c r="AH7249" s="40"/>
      <c r="AN7249" s="29"/>
      <c r="AO7249" s="29"/>
    </row>
    <row r="7250" spans="5:41" x14ac:dyDescent="0.3">
      <c r="E7250" s="15"/>
      <c r="M7250" s="26"/>
      <c r="V7250" s="37"/>
      <c r="W7250" s="37"/>
      <c r="Z7250" s="29"/>
      <c r="AA7250" s="29"/>
      <c r="AB7250" s="29"/>
      <c r="AG7250" s="40"/>
      <c r="AH7250" s="40"/>
      <c r="AN7250" s="29"/>
      <c r="AO7250" s="29"/>
    </row>
    <row r="7251" spans="5:41" x14ac:dyDescent="0.3">
      <c r="E7251" s="15"/>
      <c r="M7251" s="26"/>
      <c r="V7251" s="37"/>
      <c r="W7251" s="37"/>
      <c r="Z7251" s="29"/>
      <c r="AA7251" s="29"/>
      <c r="AB7251" s="29"/>
      <c r="AG7251" s="40"/>
      <c r="AH7251" s="40"/>
      <c r="AN7251" s="29"/>
      <c r="AO7251" s="29"/>
    </row>
    <row r="7252" spans="5:41" x14ac:dyDescent="0.3">
      <c r="E7252" s="15"/>
      <c r="M7252" s="26"/>
      <c r="V7252" s="37"/>
      <c r="W7252" s="37"/>
      <c r="Z7252" s="29"/>
      <c r="AA7252" s="29"/>
      <c r="AB7252" s="29"/>
      <c r="AG7252" s="40"/>
      <c r="AH7252" s="40"/>
      <c r="AN7252" s="29"/>
      <c r="AO7252" s="29"/>
    </row>
    <row r="7253" spans="5:41" x14ac:dyDescent="0.3">
      <c r="E7253" s="15"/>
      <c r="M7253" s="26"/>
      <c r="V7253" s="37"/>
      <c r="W7253" s="37"/>
      <c r="Z7253" s="29"/>
      <c r="AA7253" s="29"/>
      <c r="AB7253" s="29"/>
      <c r="AG7253" s="40"/>
      <c r="AH7253" s="40"/>
      <c r="AN7253" s="29"/>
      <c r="AO7253" s="29"/>
    </row>
    <row r="7254" spans="5:41" x14ac:dyDescent="0.3">
      <c r="E7254" s="15"/>
      <c r="M7254" s="26"/>
      <c r="V7254" s="37"/>
      <c r="W7254" s="37"/>
      <c r="Z7254" s="29"/>
      <c r="AA7254" s="29"/>
      <c r="AB7254" s="29"/>
      <c r="AG7254" s="40"/>
      <c r="AH7254" s="40"/>
      <c r="AN7254" s="29"/>
      <c r="AO7254" s="29"/>
    </row>
    <row r="7255" spans="5:41" x14ac:dyDescent="0.3">
      <c r="E7255" s="15"/>
      <c r="M7255" s="26"/>
      <c r="V7255" s="37"/>
      <c r="W7255" s="37"/>
      <c r="Z7255" s="29"/>
      <c r="AA7255" s="29"/>
      <c r="AB7255" s="29"/>
      <c r="AG7255" s="40"/>
      <c r="AH7255" s="40"/>
      <c r="AN7255" s="29"/>
      <c r="AO7255" s="29"/>
    </row>
    <row r="7256" spans="5:41" x14ac:dyDescent="0.3">
      <c r="E7256" s="15"/>
      <c r="M7256" s="26"/>
      <c r="V7256" s="37"/>
      <c r="W7256" s="37"/>
      <c r="Z7256" s="29"/>
      <c r="AA7256" s="29"/>
      <c r="AB7256" s="29"/>
      <c r="AG7256" s="40"/>
      <c r="AH7256" s="40"/>
      <c r="AN7256" s="29"/>
      <c r="AO7256" s="29"/>
    </row>
    <row r="7257" spans="5:41" x14ac:dyDescent="0.3">
      <c r="E7257" s="15"/>
      <c r="M7257" s="26"/>
      <c r="V7257" s="37"/>
      <c r="W7257" s="37"/>
      <c r="Z7257" s="29"/>
      <c r="AA7257" s="29"/>
      <c r="AB7257" s="29"/>
      <c r="AG7257" s="40"/>
      <c r="AH7257" s="40"/>
      <c r="AN7257" s="29"/>
      <c r="AO7257" s="29"/>
    </row>
    <row r="7258" spans="5:41" x14ac:dyDescent="0.3">
      <c r="E7258" s="15"/>
      <c r="M7258" s="26"/>
      <c r="V7258" s="37"/>
      <c r="W7258" s="37"/>
      <c r="Z7258" s="29"/>
      <c r="AA7258" s="29"/>
      <c r="AB7258" s="29"/>
      <c r="AG7258" s="40"/>
      <c r="AH7258" s="40"/>
      <c r="AN7258" s="29"/>
      <c r="AO7258" s="29"/>
    </row>
    <row r="7259" spans="5:41" x14ac:dyDescent="0.3">
      <c r="E7259" s="15"/>
      <c r="M7259" s="26"/>
      <c r="V7259" s="37"/>
      <c r="W7259" s="37"/>
      <c r="Z7259" s="29"/>
      <c r="AA7259" s="29"/>
      <c r="AB7259" s="29"/>
      <c r="AG7259" s="40"/>
      <c r="AH7259" s="40"/>
      <c r="AN7259" s="29"/>
      <c r="AO7259" s="29"/>
    </row>
    <row r="7260" spans="5:41" x14ac:dyDescent="0.3">
      <c r="E7260" s="15"/>
      <c r="M7260" s="26"/>
      <c r="V7260" s="37"/>
      <c r="W7260" s="37"/>
      <c r="Z7260" s="29"/>
      <c r="AA7260" s="29"/>
      <c r="AB7260" s="29"/>
      <c r="AG7260" s="40"/>
      <c r="AH7260" s="40"/>
      <c r="AN7260" s="29"/>
      <c r="AO7260" s="29"/>
    </row>
    <row r="7261" spans="5:41" x14ac:dyDescent="0.3">
      <c r="E7261" s="15"/>
      <c r="M7261" s="26"/>
      <c r="V7261" s="37"/>
      <c r="W7261" s="37"/>
      <c r="Z7261" s="29"/>
      <c r="AA7261" s="29"/>
      <c r="AB7261" s="29"/>
      <c r="AG7261" s="40"/>
      <c r="AH7261" s="40"/>
      <c r="AN7261" s="29"/>
      <c r="AO7261" s="29"/>
    </row>
    <row r="7262" spans="5:41" x14ac:dyDescent="0.3">
      <c r="E7262" s="15"/>
      <c r="M7262" s="26"/>
      <c r="V7262" s="37"/>
      <c r="W7262" s="37"/>
      <c r="Z7262" s="29"/>
      <c r="AA7262" s="29"/>
      <c r="AB7262" s="29"/>
      <c r="AG7262" s="40"/>
      <c r="AH7262" s="40"/>
      <c r="AN7262" s="29"/>
      <c r="AO7262" s="29"/>
    </row>
    <row r="7263" spans="5:41" x14ac:dyDescent="0.3">
      <c r="E7263" s="15"/>
      <c r="M7263" s="26"/>
      <c r="V7263" s="37"/>
      <c r="W7263" s="37"/>
      <c r="Z7263" s="29"/>
      <c r="AA7263" s="29"/>
      <c r="AB7263" s="29"/>
      <c r="AG7263" s="40"/>
      <c r="AH7263" s="40"/>
      <c r="AN7263" s="29"/>
      <c r="AO7263" s="29"/>
    </row>
    <row r="7264" spans="5:41" x14ac:dyDescent="0.3">
      <c r="E7264" s="15"/>
      <c r="M7264" s="26"/>
      <c r="V7264" s="37"/>
      <c r="W7264" s="37"/>
      <c r="Z7264" s="29"/>
      <c r="AA7264" s="29"/>
      <c r="AB7264" s="29"/>
      <c r="AG7264" s="40"/>
      <c r="AH7264" s="40"/>
      <c r="AN7264" s="29"/>
      <c r="AO7264" s="29"/>
    </row>
    <row r="7265" spans="5:41" x14ac:dyDescent="0.3">
      <c r="E7265" s="15"/>
      <c r="M7265" s="26"/>
      <c r="V7265" s="37"/>
      <c r="W7265" s="37"/>
      <c r="Z7265" s="29"/>
      <c r="AA7265" s="29"/>
      <c r="AB7265" s="29"/>
      <c r="AG7265" s="40"/>
      <c r="AH7265" s="40"/>
      <c r="AN7265" s="29"/>
      <c r="AO7265" s="29"/>
    </row>
    <row r="7266" spans="5:41" x14ac:dyDescent="0.3">
      <c r="E7266" s="15"/>
      <c r="M7266" s="26"/>
      <c r="V7266" s="37"/>
      <c r="W7266" s="37"/>
      <c r="Z7266" s="29"/>
      <c r="AA7266" s="29"/>
      <c r="AB7266" s="29"/>
      <c r="AG7266" s="40"/>
      <c r="AH7266" s="40"/>
      <c r="AN7266" s="29"/>
      <c r="AO7266" s="29"/>
    </row>
    <row r="7267" spans="5:41" x14ac:dyDescent="0.3">
      <c r="E7267" s="15"/>
      <c r="M7267" s="26"/>
      <c r="V7267" s="37"/>
      <c r="W7267" s="37"/>
      <c r="Z7267" s="29"/>
      <c r="AA7267" s="29"/>
      <c r="AB7267" s="29"/>
      <c r="AG7267" s="40"/>
      <c r="AH7267" s="40"/>
      <c r="AN7267" s="29"/>
      <c r="AO7267" s="29"/>
    </row>
    <row r="7268" spans="5:41" x14ac:dyDescent="0.3">
      <c r="E7268" s="15"/>
      <c r="M7268" s="26"/>
      <c r="V7268" s="37"/>
      <c r="W7268" s="37"/>
      <c r="Z7268" s="29"/>
      <c r="AA7268" s="29"/>
      <c r="AB7268" s="29"/>
      <c r="AG7268" s="40"/>
      <c r="AH7268" s="40"/>
      <c r="AN7268" s="29"/>
      <c r="AO7268" s="29"/>
    </row>
    <row r="7269" spans="5:41" x14ac:dyDescent="0.3">
      <c r="E7269" s="15"/>
      <c r="M7269" s="26"/>
      <c r="V7269" s="37"/>
      <c r="W7269" s="37"/>
      <c r="Z7269" s="29"/>
      <c r="AA7269" s="29"/>
      <c r="AB7269" s="29"/>
      <c r="AG7269" s="40"/>
      <c r="AH7269" s="40"/>
      <c r="AN7269" s="29"/>
      <c r="AO7269" s="29"/>
    </row>
    <row r="7270" spans="5:41" x14ac:dyDescent="0.3">
      <c r="E7270" s="15"/>
      <c r="M7270" s="26"/>
      <c r="V7270" s="37"/>
      <c r="W7270" s="37"/>
      <c r="Z7270" s="29"/>
      <c r="AA7270" s="29"/>
      <c r="AB7270" s="29"/>
      <c r="AG7270" s="40"/>
      <c r="AH7270" s="40"/>
      <c r="AN7270" s="29"/>
      <c r="AO7270" s="29"/>
    </row>
    <row r="7271" spans="5:41" x14ac:dyDescent="0.3">
      <c r="E7271" s="15"/>
      <c r="M7271" s="26"/>
      <c r="V7271" s="37"/>
      <c r="W7271" s="37"/>
      <c r="Z7271" s="29"/>
      <c r="AA7271" s="29"/>
      <c r="AB7271" s="29"/>
      <c r="AG7271" s="40"/>
      <c r="AH7271" s="40"/>
      <c r="AN7271" s="29"/>
      <c r="AO7271" s="29"/>
    </row>
    <row r="7272" spans="5:41" x14ac:dyDescent="0.3">
      <c r="E7272" s="15"/>
      <c r="M7272" s="26"/>
      <c r="V7272" s="37"/>
      <c r="W7272" s="37"/>
      <c r="Z7272" s="29"/>
      <c r="AA7272" s="29"/>
      <c r="AB7272" s="29"/>
      <c r="AG7272" s="40"/>
      <c r="AH7272" s="40"/>
      <c r="AN7272" s="29"/>
      <c r="AO7272" s="29"/>
    </row>
    <row r="7273" spans="5:41" x14ac:dyDescent="0.3">
      <c r="E7273" s="15"/>
      <c r="M7273" s="26"/>
      <c r="V7273" s="37"/>
      <c r="W7273" s="37"/>
      <c r="Z7273" s="29"/>
      <c r="AA7273" s="29"/>
      <c r="AB7273" s="29"/>
      <c r="AG7273" s="40"/>
      <c r="AH7273" s="40"/>
      <c r="AN7273" s="29"/>
      <c r="AO7273" s="29"/>
    </row>
    <row r="7274" spans="5:41" x14ac:dyDescent="0.3">
      <c r="E7274" s="15"/>
      <c r="M7274" s="26"/>
      <c r="V7274" s="37"/>
      <c r="W7274" s="37"/>
      <c r="Z7274" s="29"/>
      <c r="AA7274" s="29"/>
      <c r="AB7274" s="29"/>
      <c r="AG7274" s="40"/>
      <c r="AH7274" s="40"/>
      <c r="AN7274" s="29"/>
      <c r="AO7274" s="29"/>
    </row>
    <row r="7275" spans="5:41" x14ac:dyDescent="0.3">
      <c r="E7275" s="15"/>
      <c r="M7275" s="26"/>
      <c r="V7275" s="37"/>
      <c r="W7275" s="37"/>
      <c r="Z7275" s="29"/>
      <c r="AA7275" s="29"/>
      <c r="AB7275" s="29"/>
      <c r="AG7275" s="40"/>
      <c r="AH7275" s="40"/>
      <c r="AN7275" s="29"/>
      <c r="AO7275" s="29"/>
    </row>
    <row r="7276" spans="5:41" x14ac:dyDescent="0.3">
      <c r="E7276" s="15"/>
      <c r="M7276" s="26"/>
      <c r="V7276" s="37"/>
      <c r="W7276" s="37"/>
      <c r="Z7276" s="29"/>
      <c r="AA7276" s="29"/>
      <c r="AB7276" s="29"/>
      <c r="AG7276" s="40"/>
      <c r="AH7276" s="40"/>
      <c r="AN7276" s="29"/>
      <c r="AO7276" s="29"/>
    </row>
    <row r="7277" spans="5:41" x14ac:dyDescent="0.3">
      <c r="E7277" s="15"/>
      <c r="M7277" s="26"/>
      <c r="V7277" s="37"/>
      <c r="W7277" s="37"/>
      <c r="Z7277" s="29"/>
      <c r="AA7277" s="29"/>
      <c r="AB7277" s="29"/>
      <c r="AG7277" s="40"/>
      <c r="AH7277" s="40"/>
      <c r="AN7277" s="29"/>
      <c r="AO7277" s="29"/>
    </row>
    <row r="7278" spans="5:41" x14ac:dyDescent="0.3">
      <c r="E7278" s="15"/>
      <c r="M7278" s="26"/>
      <c r="V7278" s="37"/>
      <c r="W7278" s="37"/>
      <c r="Z7278" s="29"/>
      <c r="AA7278" s="29"/>
      <c r="AB7278" s="29"/>
      <c r="AG7278" s="40"/>
      <c r="AH7278" s="40"/>
      <c r="AN7278" s="29"/>
      <c r="AO7278" s="29"/>
    </row>
    <row r="7279" spans="5:41" x14ac:dyDescent="0.3">
      <c r="E7279" s="15"/>
      <c r="M7279" s="26"/>
      <c r="V7279" s="37"/>
      <c r="W7279" s="37"/>
      <c r="Z7279" s="29"/>
      <c r="AA7279" s="29"/>
      <c r="AB7279" s="29"/>
      <c r="AG7279" s="40"/>
      <c r="AH7279" s="40"/>
      <c r="AN7279" s="29"/>
      <c r="AO7279" s="29"/>
    </row>
    <row r="7280" spans="5:41" x14ac:dyDescent="0.3">
      <c r="E7280" s="15"/>
      <c r="M7280" s="26"/>
      <c r="V7280" s="37"/>
      <c r="W7280" s="37"/>
      <c r="Z7280" s="29"/>
      <c r="AA7280" s="29"/>
      <c r="AB7280" s="29"/>
      <c r="AG7280" s="40"/>
      <c r="AH7280" s="40"/>
      <c r="AN7280" s="29"/>
      <c r="AO7280" s="29"/>
    </row>
    <row r="7281" spans="5:41" x14ac:dyDescent="0.3">
      <c r="E7281" s="15"/>
      <c r="M7281" s="26"/>
      <c r="V7281" s="37"/>
      <c r="W7281" s="37"/>
      <c r="Z7281" s="29"/>
      <c r="AA7281" s="29"/>
      <c r="AB7281" s="29"/>
      <c r="AG7281" s="40"/>
      <c r="AH7281" s="40"/>
      <c r="AN7281" s="29"/>
      <c r="AO7281" s="29"/>
    </row>
    <row r="7282" spans="5:41" x14ac:dyDescent="0.3">
      <c r="E7282" s="15"/>
      <c r="M7282" s="26"/>
      <c r="V7282" s="37"/>
      <c r="W7282" s="37"/>
      <c r="Z7282" s="29"/>
      <c r="AA7282" s="29"/>
      <c r="AB7282" s="29"/>
      <c r="AG7282" s="40"/>
      <c r="AH7282" s="40"/>
      <c r="AN7282" s="29"/>
      <c r="AO7282" s="29"/>
    </row>
    <row r="7283" spans="5:41" x14ac:dyDescent="0.3">
      <c r="E7283" s="15"/>
      <c r="M7283" s="26"/>
      <c r="V7283" s="37"/>
      <c r="W7283" s="37"/>
      <c r="Z7283" s="29"/>
      <c r="AA7283" s="29"/>
      <c r="AB7283" s="29"/>
      <c r="AG7283" s="40"/>
      <c r="AH7283" s="40"/>
      <c r="AN7283" s="29"/>
      <c r="AO7283" s="29"/>
    </row>
    <row r="7284" spans="5:41" x14ac:dyDescent="0.3">
      <c r="E7284" s="15"/>
      <c r="M7284" s="26"/>
      <c r="V7284" s="37"/>
      <c r="W7284" s="37"/>
      <c r="Z7284" s="29"/>
      <c r="AA7284" s="29"/>
      <c r="AB7284" s="29"/>
      <c r="AG7284" s="40"/>
      <c r="AH7284" s="40"/>
      <c r="AN7284" s="29"/>
      <c r="AO7284" s="29"/>
    </row>
    <row r="7285" spans="5:41" x14ac:dyDescent="0.3">
      <c r="E7285" s="15"/>
      <c r="M7285" s="26"/>
      <c r="V7285" s="37"/>
      <c r="W7285" s="37"/>
      <c r="Z7285" s="29"/>
      <c r="AA7285" s="29"/>
      <c r="AB7285" s="29"/>
      <c r="AG7285" s="40"/>
      <c r="AH7285" s="40"/>
      <c r="AN7285" s="29"/>
      <c r="AO7285" s="29"/>
    </row>
    <row r="7286" spans="5:41" x14ac:dyDescent="0.3">
      <c r="E7286" s="15"/>
      <c r="M7286" s="26"/>
      <c r="V7286" s="37"/>
      <c r="W7286" s="37"/>
      <c r="Z7286" s="29"/>
      <c r="AA7286" s="29"/>
      <c r="AB7286" s="29"/>
      <c r="AG7286" s="40"/>
      <c r="AH7286" s="40"/>
      <c r="AN7286" s="29"/>
      <c r="AO7286" s="29"/>
    </row>
    <row r="7287" spans="5:41" x14ac:dyDescent="0.3">
      <c r="E7287" s="15"/>
      <c r="M7287" s="26"/>
      <c r="V7287" s="37"/>
      <c r="W7287" s="37"/>
      <c r="Z7287" s="29"/>
      <c r="AA7287" s="29"/>
      <c r="AB7287" s="29"/>
      <c r="AG7287" s="40"/>
      <c r="AH7287" s="40"/>
      <c r="AN7287" s="29"/>
      <c r="AO7287" s="29"/>
    </row>
    <row r="7288" spans="5:41" x14ac:dyDescent="0.3">
      <c r="E7288" s="15"/>
      <c r="M7288" s="26"/>
      <c r="V7288" s="37"/>
      <c r="W7288" s="37"/>
      <c r="Z7288" s="29"/>
      <c r="AA7288" s="29"/>
      <c r="AB7288" s="29"/>
      <c r="AG7288" s="40"/>
      <c r="AH7288" s="40"/>
      <c r="AN7288" s="29"/>
      <c r="AO7288" s="29"/>
    </row>
    <row r="7289" spans="5:41" x14ac:dyDescent="0.3">
      <c r="E7289" s="15"/>
      <c r="M7289" s="26"/>
      <c r="V7289" s="37"/>
      <c r="W7289" s="37"/>
      <c r="Z7289" s="29"/>
      <c r="AA7289" s="29"/>
      <c r="AB7289" s="29"/>
      <c r="AG7289" s="40"/>
      <c r="AH7289" s="40"/>
      <c r="AN7289" s="29"/>
      <c r="AO7289" s="29"/>
    </row>
    <row r="7290" spans="5:41" x14ac:dyDescent="0.3">
      <c r="E7290" s="15"/>
      <c r="M7290" s="26"/>
      <c r="V7290" s="37"/>
      <c r="W7290" s="37"/>
      <c r="Z7290" s="29"/>
      <c r="AA7290" s="29"/>
      <c r="AB7290" s="29"/>
      <c r="AG7290" s="40"/>
      <c r="AH7290" s="40"/>
      <c r="AN7290" s="29"/>
      <c r="AO7290" s="29"/>
    </row>
    <row r="7291" spans="5:41" x14ac:dyDescent="0.3">
      <c r="E7291" s="15"/>
      <c r="M7291" s="26"/>
      <c r="V7291" s="37"/>
      <c r="W7291" s="37"/>
      <c r="Z7291" s="29"/>
      <c r="AA7291" s="29"/>
      <c r="AB7291" s="29"/>
      <c r="AG7291" s="40"/>
      <c r="AH7291" s="40"/>
      <c r="AN7291" s="29"/>
      <c r="AO7291" s="29"/>
    </row>
    <row r="7292" spans="5:41" x14ac:dyDescent="0.3">
      <c r="E7292" s="15"/>
      <c r="M7292" s="26"/>
      <c r="V7292" s="37"/>
      <c r="W7292" s="37"/>
      <c r="Z7292" s="29"/>
      <c r="AA7292" s="29"/>
      <c r="AB7292" s="29"/>
      <c r="AG7292" s="40"/>
      <c r="AH7292" s="40"/>
      <c r="AN7292" s="29"/>
      <c r="AO7292" s="29"/>
    </row>
    <row r="7293" spans="5:41" x14ac:dyDescent="0.3">
      <c r="E7293" s="15"/>
      <c r="M7293" s="26"/>
      <c r="V7293" s="37"/>
      <c r="W7293" s="37"/>
      <c r="Z7293" s="29"/>
      <c r="AA7293" s="29"/>
      <c r="AB7293" s="29"/>
      <c r="AG7293" s="40"/>
      <c r="AH7293" s="40"/>
      <c r="AN7293" s="29"/>
      <c r="AO7293" s="29"/>
    </row>
    <row r="7294" spans="5:41" x14ac:dyDescent="0.3">
      <c r="E7294" s="15"/>
      <c r="M7294" s="26"/>
      <c r="V7294" s="37"/>
      <c r="W7294" s="37"/>
      <c r="Z7294" s="29"/>
      <c r="AA7294" s="29"/>
      <c r="AB7294" s="29"/>
      <c r="AG7294" s="40"/>
      <c r="AH7294" s="40"/>
      <c r="AN7294" s="29"/>
      <c r="AO7294" s="29"/>
    </row>
    <row r="7295" spans="5:41" x14ac:dyDescent="0.3">
      <c r="E7295" s="15"/>
      <c r="M7295" s="26"/>
      <c r="V7295" s="37"/>
      <c r="W7295" s="37"/>
      <c r="Z7295" s="29"/>
      <c r="AA7295" s="29"/>
      <c r="AB7295" s="29"/>
      <c r="AG7295" s="40"/>
      <c r="AH7295" s="40"/>
      <c r="AN7295" s="29"/>
      <c r="AO7295" s="29"/>
    </row>
    <row r="7296" spans="5:41" x14ac:dyDescent="0.3">
      <c r="E7296" s="15"/>
      <c r="M7296" s="26"/>
      <c r="V7296" s="37"/>
      <c r="W7296" s="37"/>
      <c r="Z7296" s="29"/>
      <c r="AA7296" s="29"/>
      <c r="AB7296" s="29"/>
      <c r="AG7296" s="40"/>
      <c r="AH7296" s="40"/>
      <c r="AN7296" s="29"/>
      <c r="AO7296" s="29"/>
    </row>
    <row r="7297" spans="5:41" x14ac:dyDescent="0.3">
      <c r="E7297" s="15"/>
      <c r="M7297" s="26"/>
      <c r="V7297" s="37"/>
      <c r="W7297" s="37"/>
      <c r="Z7297" s="29"/>
      <c r="AA7297" s="29"/>
      <c r="AB7297" s="29"/>
      <c r="AG7297" s="40"/>
      <c r="AH7297" s="40"/>
      <c r="AN7297" s="29"/>
      <c r="AO7297" s="29"/>
    </row>
    <row r="7298" spans="5:41" x14ac:dyDescent="0.3">
      <c r="E7298" s="15"/>
      <c r="M7298" s="26"/>
      <c r="V7298" s="37"/>
      <c r="W7298" s="37"/>
      <c r="Z7298" s="29"/>
      <c r="AA7298" s="29"/>
      <c r="AB7298" s="29"/>
      <c r="AG7298" s="40"/>
      <c r="AH7298" s="40"/>
      <c r="AN7298" s="29"/>
      <c r="AO7298" s="29"/>
    </row>
    <row r="7299" spans="5:41" x14ac:dyDescent="0.3">
      <c r="E7299" s="15"/>
      <c r="M7299" s="26"/>
      <c r="V7299" s="37"/>
      <c r="W7299" s="37"/>
      <c r="Z7299" s="29"/>
      <c r="AA7299" s="29"/>
      <c r="AB7299" s="29"/>
      <c r="AG7299" s="40"/>
      <c r="AH7299" s="40"/>
      <c r="AN7299" s="29"/>
      <c r="AO7299" s="29"/>
    </row>
    <row r="7300" spans="5:41" x14ac:dyDescent="0.3">
      <c r="E7300" s="15"/>
      <c r="M7300" s="26"/>
      <c r="V7300" s="37"/>
      <c r="W7300" s="37"/>
      <c r="Z7300" s="29"/>
      <c r="AA7300" s="29"/>
      <c r="AB7300" s="29"/>
      <c r="AG7300" s="40"/>
      <c r="AH7300" s="40"/>
      <c r="AN7300" s="29"/>
      <c r="AO7300" s="29"/>
    </row>
    <row r="7301" spans="5:41" x14ac:dyDescent="0.3">
      <c r="E7301" s="15"/>
      <c r="M7301" s="26"/>
      <c r="V7301" s="37"/>
      <c r="W7301" s="37"/>
      <c r="Z7301" s="29"/>
      <c r="AA7301" s="29"/>
      <c r="AB7301" s="29"/>
      <c r="AG7301" s="40"/>
      <c r="AH7301" s="40"/>
      <c r="AN7301" s="29"/>
      <c r="AO7301" s="29"/>
    </row>
    <row r="7302" spans="5:41" x14ac:dyDescent="0.3">
      <c r="E7302" s="15"/>
      <c r="M7302" s="26"/>
      <c r="V7302" s="37"/>
      <c r="W7302" s="37"/>
      <c r="Z7302" s="29"/>
      <c r="AA7302" s="29"/>
      <c r="AB7302" s="29"/>
      <c r="AG7302" s="40"/>
      <c r="AH7302" s="40"/>
      <c r="AN7302" s="29"/>
      <c r="AO7302" s="29"/>
    </row>
    <row r="7303" spans="5:41" x14ac:dyDescent="0.3">
      <c r="E7303" s="15"/>
      <c r="M7303" s="26"/>
      <c r="V7303" s="37"/>
      <c r="W7303" s="37"/>
      <c r="Z7303" s="29"/>
      <c r="AA7303" s="29"/>
      <c r="AB7303" s="29"/>
      <c r="AG7303" s="40"/>
      <c r="AH7303" s="40"/>
      <c r="AN7303" s="29"/>
      <c r="AO7303" s="29"/>
    </row>
    <row r="7304" spans="5:41" x14ac:dyDescent="0.3">
      <c r="E7304" s="15"/>
      <c r="M7304" s="26"/>
      <c r="V7304" s="37"/>
      <c r="W7304" s="37"/>
      <c r="Z7304" s="29"/>
      <c r="AA7304" s="29"/>
      <c r="AB7304" s="29"/>
      <c r="AG7304" s="40"/>
      <c r="AH7304" s="40"/>
      <c r="AN7304" s="29"/>
      <c r="AO7304" s="29"/>
    </row>
    <row r="7305" spans="5:41" x14ac:dyDescent="0.3">
      <c r="E7305" s="15"/>
      <c r="M7305" s="26"/>
      <c r="V7305" s="37"/>
      <c r="W7305" s="37"/>
      <c r="Z7305" s="29"/>
      <c r="AA7305" s="29"/>
      <c r="AB7305" s="29"/>
      <c r="AG7305" s="40"/>
      <c r="AH7305" s="40"/>
      <c r="AN7305" s="29"/>
      <c r="AO7305" s="29"/>
    </row>
    <row r="7306" spans="5:41" x14ac:dyDescent="0.3">
      <c r="E7306" s="15"/>
      <c r="M7306" s="26"/>
      <c r="V7306" s="37"/>
      <c r="W7306" s="37"/>
      <c r="Z7306" s="29"/>
      <c r="AA7306" s="29"/>
      <c r="AB7306" s="29"/>
      <c r="AG7306" s="40"/>
      <c r="AH7306" s="40"/>
      <c r="AN7306" s="29"/>
      <c r="AO7306" s="29"/>
    </row>
    <row r="7307" spans="5:41" x14ac:dyDescent="0.3">
      <c r="E7307" s="15"/>
      <c r="M7307" s="26"/>
      <c r="V7307" s="37"/>
      <c r="W7307" s="37"/>
      <c r="Z7307" s="29"/>
      <c r="AA7307" s="29"/>
      <c r="AB7307" s="29"/>
      <c r="AG7307" s="40"/>
      <c r="AH7307" s="40"/>
      <c r="AN7307" s="29"/>
      <c r="AO7307" s="29"/>
    </row>
    <row r="7308" spans="5:41" x14ac:dyDescent="0.3">
      <c r="E7308" s="15"/>
      <c r="M7308" s="26"/>
      <c r="V7308" s="37"/>
      <c r="W7308" s="37"/>
      <c r="Z7308" s="29"/>
      <c r="AA7308" s="29"/>
      <c r="AB7308" s="29"/>
      <c r="AG7308" s="40"/>
      <c r="AH7308" s="40"/>
      <c r="AN7308" s="29"/>
      <c r="AO7308" s="29"/>
    </row>
    <row r="7309" spans="5:41" x14ac:dyDescent="0.3">
      <c r="E7309" s="15"/>
      <c r="M7309" s="26"/>
      <c r="V7309" s="37"/>
      <c r="W7309" s="37"/>
      <c r="Z7309" s="29"/>
      <c r="AA7309" s="29"/>
      <c r="AB7309" s="29"/>
      <c r="AG7309" s="40"/>
      <c r="AH7309" s="40"/>
      <c r="AN7309" s="29"/>
      <c r="AO7309" s="29"/>
    </row>
    <row r="7310" spans="5:41" x14ac:dyDescent="0.3">
      <c r="E7310" s="15"/>
      <c r="M7310" s="26"/>
      <c r="V7310" s="37"/>
      <c r="W7310" s="37"/>
      <c r="Z7310" s="29"/>
      <c r="AA7310" s="29"/>
      <c r="AB7310" s="29"/>
      <c r="AG7310" s="40"/>
      <c r="AH7310" s="40"/>
      <c r="AN7310" s="29"/>
      <c r="AO7310" s="29"/>
    </row>
    <row r="7311" spans="5:41" x14ac:dyDescent="0.3">
      <c r="E7311" s="15"/>
      <c r="M7311" s="26"/>
      <c r="V7311" s="37"/>
      <c r="W7311" s="37"/>
      <c r="Z7311" s="29"/>
      <c r="AA7311" s="29"/>
      <c r="AB7311" s="29"/>
      <c r="AG7311" s="40"/>
      <c r="AH7311" s="40"/>
      <c r="AN7311" s="29"/>
      <c r="AO7311" s="29"/>
    </row>
    <row r="7312" spans="5:41" x14ac:dyDescent="0.3">
      <c r="E7312" s="15"/>
      <c r="M7312" s="26"/>
      <c r="V7312" s="37"/>
      <c r="W7312" s="37"/>
      <c r="Z7312" s="29"/>
      <c r="AA7312" s="29"/>
      <c r="AB7312" s="29"/>
      <c r="AG7312" s="40"/>
      <c r="AH7312" s="40"/>
      <c r="AN7312" s="29"/>
      <c r="AO7312" s="29"/>
    </row>
    <row r="7313" spans="5:41" x14ac:dyDescent="0.3">
      <c r="E7313" s="15"/>
      <c r="M7313" s="26"/>
      <c r="V7313" s="37"/>
      <c r="W7313" s="37"/>
      <c r="Z7313" s="29"/>
      <c r="AA7313" s="29"/>
      <c r="AB7313" s="29"/>
      <c r="AG7313" s="40"/>
      <c r="AH7313" s="40"/>
      <c r="AN7313" s="29"/>
      <c r="AO7313" s="29"/>
    </row>
    <row r="7314" spans="5:41" x14ac:dyDescent="0.3">
      <c r="E7314" s="15"/>
      <c r="M7314" s="26"/>
      <c r="V7314" s="37"/>
      <c r="W7314" s="37"/>
      <c r="Z7314" s="29"/>
      <c r="AA7314" s="29"/>
      <c r="AB7314" s="29"/>
      <c r="AG7314" s="40"/>
      <c r="AH7314" s="40"/>
      <c r="AN7314" s="29"/>
      <c r="AO7314" s="29"/>
    </row>
    <row r="7315" spans="5:41" x14ac:dyDescent="0.3">
      <c r="E7315" s="15"/>
      <c r="M7315" s="26"/>
      <c r="V7315" s="37"/>
      <c r="W7315" s="37"/>
      <c r="Z7315" s="29"/>
      <c r="AA7315" s="29"/>
      <c r="AB7315" s="29"/>
      <c r="AG7315" s="40"/>
      <c r="AH7315" s="40"/>
      <c r="AN7315" s="29"/>
      <c r="AO7315" s="29"/>
    </row>
    <row r="7316" spans="5:41" x14ac:dyDescent="0.3">
      <c r="E7316" s="15"/>
      <c r="M7316" s="26"/>
      <c r="V7316" s="37"/>
      <c r="W7316" s="37"/>
      <c r="Z7316" s="29"/>
      <c r="AA7316" s="29"/>
      <c r="AB7316" s="29"/>
      <c r="AG7316" s="40"/>
      <c r="AH7316" s="40"/>
      <c r="AN7316" s="29"/>
      <c r="AO7316" s="29"/>
    </row>
    <row r="7317" spans="5:41" x14ac:dyDescent="0.3">
      <c r="E7317" s="15"/>
      <c r="M7317" s="26"/>
      <c r="V7317" s="37"/>
      <c r="W7317" s="37"/>
      <c r="Z7317" s="29"/>
      <c r="AA7317" s="29"/>
      <c r="AB7317" s="29"/>
      <c r="AG7317" s="40"/>
      <c r="AH7317" s="40"/>
      <c r="AN7317" s="29"/>
      <c r="AO7317" s="29"/>
    </row>
    <row r="7318" spans="5:41" x14ac:dyDescent="0.3">
      <c r="E7318" s="15"/>
      <c r="M7318" s="26"/>
      <c r="V7318" s="37"/>
      <c r="W7318" s="37"/>
      <c r="Z7318" s="29"/>
      <c r="AA7318" s="29"/>
      <c r="AB7318" s="29"/>
      <c r="AG7318" s="40"/>
      <c r="AH7318" s="40"/>
      <c r="AN7318" s="29"/>
      <c r="AO7318" s="29"/>
    </row>
    <row r="7319" spans="5:41" x14ac:dyDescent="0.3">
      <c r="E7319" s="15"/>
      <c r="M7319" s="26"/>
      <c r="V7319" s="37"/>
      <c r="W7319" s="37"/>
      <c r="Z7319" s="29"/>
      <c r="AA7319" s="29"/>
      <c r="AB7319" s="29"/>
      <c r="AG7319" s="40"/>
      <c r="AH7319" s="40"/>
      <c r="AN7319" s="29"/>
      <c r="AO7319" s="29"/>
    </row>
    <row r="7320" spans="5:41" x14ac:dyDescent="0.3">
      <c r="E7320" s="15"/>
      <c r="M7320" s="26"/>
      <c r="V7320" s="37"/>
      <c r="W7320" s="37"/>
      <c r="Z7320" s="29"/>
      <c r="AA7320" s="29"/>
      <c r="AB7320" s="29"/>
      <c r="AG7320" s="40"/>
      <c r="AH7320" s="40"/>
      <c r="AN7320" s="29"/>
      <c r="AO7320" s="29"/>
    </row>
    <row r="7321" spans="5:41" x14ac:dyDescent="0.3">
      <c r="E7321" s="15"/>
      <c r="M7321" s="26"/>
      <c r="V7321" s="37"/>
      <c r="W7321" s="37"/>
      <c r="Z7321" s="29"/>
      <c r="AA7321" s="29"/>
      <c r="AB7321" s="29"/>
      <c r="AG7321" s="40"/>
      <c r="AH7321" s="40"/>
      <c r="AN7321" s="29"/>
      <c r="AO7321" s="29"/>
    </row>
    <row r="7322" spans="5:41" x14ac:dyDescent="0.3">
      <c r="E7322" s="15"/>
      <c r="M7322" s="26"/>
      <c r="V7322" s="37"/>
      <c r="W7322" s="37"/>
      <c r="Z7322" s="29"/>
      <c r="AA7322" s="29"/>
      <c r="AB7322" s="29"/>
      <c r="AG7322" s="40"/>
      <c r="AH7322" s="40"/>
      <c r="AN7322" s="29"/>
      <c r="AO7322" s="29"/>
    </row>
    <row r="7323" spans="5:41" x14ac:dyDescent="0.3">
      <c r="E7323" s="15"/>
      <c r="M7323" s="26"/>
      <c r="V7323" s="37"/>
      <c r="W7323" s="37"/>
      <c r="Z7323" s="29"/>
      <c r="AA7323" s="29"/>
      <c r="AB7323" s="29"/>
      <c r="AG7323" s="40"/>
      <c r="AH7323" s="40"/>
      <c r="AN7323" s="29"/>
      <c r="AO7323" s="29"/>
    </row>
    <row r="7324" spans="5:41" x14ac:dyDescent="0.3">
      <c r="E7324" s="15"/>
      <c r="M7324" s="26"/>
      <c r="V7324" s="37"/>
      <c r="W7324" s="37"/>
      <c r="Z7324" s="29"/>
      <c r="AA7324" s="29"/>
      <c r="AB7324" s="29"/>
      <c r="AG7324" s="40"/>
      <c r="AH7324" s="40"/>
      <c r="AN7324" s="29"/>
      <c r="AO7324" s="29"/>
    </row>
    <row r="7325" spans="5:41" x14ac:dyDescent="0.3">
      <c r="E7325" s="15"/>
      <c r="M7325" s="26"/>
      <c r="V7325" s="37"/>
      <c r="W7325" s="37"/>
      <c r="Z7325" s="29"/>
      <c r="AA7325" s="29"/>
      <c r="AB7325" s="29"/>
      <c r="AG7325" s="40"/>
      <c r="AH7325" s="40"/>
      <c r="AN7325" s="29"/>
      <c r="AO7325" s="29"/>
    </row>
    <row r="7326" spans="5:41" x14ac:dyDescent="0.3">
      <c r="E7326" s="15"/>
      <c r="M7326" s="26"/>
      <c r="V7326" s="37"/>
      <c r="W7326" s="37"/>
      <c r="Z7326" s="29"/>
      <c r="AA7326" s="29"/>
      <c r="AB7326" s="29"/>
      <c r="AG7326" s="40"/>
      <c r="AH7326" s="40"/>
      <c r="AN7326" s="29"/>
      <c r="AO7326" s="29"/>
    </row>
    <row r="7327" spans="5:41" x14ac:dyDescent="0.3">
      <c r="E7327" s="15"/>
      <c r="M7327" s="26"/>
      <c r="V7327" s="37"/>
      <c r="W7327" s="37"/>
      <c r="Z7327" s="29"/>
      <c r="AA7327" s="29"/>
      <c r="AB7327" s="29"/>
      <c r="AG7327" s="40"/>
      <c r="AH7327" s="40"/>
      <c r="AN7327" s="29"/>
      <c r="AO7327" s="29"/>
    </row>
    <row r="7328" spans="5:41" x14ac:dyDescent="0.3">
      <c r="E7328" s="15"/>
      <c r="M7328" s="26"/>
      <c r="V7328" s="37"/>
      <c r="W7328" s="37"/>
      <c r="Z7328" s="29"/>
      <c r="AA7328" s="29"/>
      <c r="AB7328" s="29"/>
      <c r="AG7328" s="40"/>
      <c r="AH7328" s="40"/>
      <c r="AN7328" s="29"/>
      <c r="AO7328" s="29"/>
    </row>
    <row r="7329" spans="5:41" x14ac:dyDescent="0.3">
      <c r="E7329" s="15"/>
      <c r="M7329" s="26"/>
      <c r="V7329" s="37"/>
      <c r="W7329" s="37"/>
      <c r="Z7329" s="29"/>
      <c r="AA7329" s="29"/>
      <c r="AB7329" s="29"/>
      <c r="AG7329" s="40"/>
      <c r="AH7329" s="40"/>
      <c r="AN7329" s="29"/>
      <c r="AO7329" s="29"/>
    </row>
    <row r="7330" spans="5:41" x14ac:dyDescent="0.3">
      <c r="E7330" s="15"/>
      <c r="M7330" s="26"/>
      <c r="V7330" s="37"/>
      <c r="W7330" s="37"/>
      <c r="Z7330" s="29"/>
      <c r="AA7330" s="29"/>
      <c r="AB7330" s="29"/>
      <c r="AG7330" s="40"/>
      <c r="AH7330" s="40"/>
      <c r="AN7330" s="29"/>
      <c r="AO7330" s="29"/>
    </row>
    <row r="7331" spans="5:41" x14ac:dyDescent="0.3">
      <c r="E7331" s="15"/>
      <c r="M7331" s="26"/>
      <c r="V7331" s="37"/>
      <c r="W7331" s="37"/>
      <c r="Z7331" s="29"/>
      <c r="AA7331" s="29"/>
      <c r="AB7331" s="29"/>
      <c r="AG7331" s="40"/>
      <c r="AH7331" s="40"/>
      <c r="AN7331" s="29"/>
      <c r="AO7331" s="29"/>
    </row>
    <row r="7332" spans="5:41" x14ac:dyDescent="0.3">
      <c r="E7332" s="15"/>
      <c r="M7332" s="26"/>
      <c r="V7332" s="37"/>
      <c r="W7332" s="37"/>
      <c r="Z7332" s="29"/>
      <c r="AA7332" s="29"/>
      <c r="AB7332" s="29"/>
      <c r="AG7332" s="40"/>
      <c r="AH7332" s="40"/>
      <c r="AN7332" s="29"/>
      <c r="AO7332" s="29"/>
    </row>
    <row r="7333" spans="5:41" x14ac:dyDescent="0.3">
      <c r="E7333" s="15"/>
      <c r="M7333" s="26"/>
      <c r="V7333" s="37"/>
      <c r="W7333" s="37"/>
      <c r="Z7333" s="29"/>
      <c r="AA7333" s="29"/>
      <c r="AB7333" s="29"/>
      <c r="AG7333" s="40"/>
      <c r="AH7333" s="40"/>
      <c r="AN7333" s="29"/>
      <c r="AO7333" s="29"/>
    </row>
    <row r="7334" spans="5:41" x14ac:dyDescent="0.3">
      <c r="E7334" s="15"/>
      <c r="M7334" s="26"/>
      <c r="V7334" s="37"/>
      <c r="W7334" s="37"/>
      <c r="Z7334" s="29"/>
      <c r="AA7334" s="29"/>
      <c r="AB7334" s="29"/>
      <c r="AG7334" s="40"/>
      <c r="AH7334" s="40"/>
      <c r="AN7334" s="29"/>
      <c r="AO7334" s="29"/>
    </row>
    <row r="7335" spans="5:41" x14ac:dyDescent="0.3">
      <c r="E7335" s="15"/>
      <c r="M7335" s="26"/>
      <c r="V7335" s="37"/>
      <c r="W7335" s="37"/>
      <c r="Z7335" s="29"/>
      <c r="AA7335" s="29"/>
      <c r="AB7335" s="29"/>
      <c r="AG7335" s="40"/>
      <c r="AH7335" s="40"/>
      <c r="AN7335" s="29"/>
      <c r="AO7335" s="29"/>
    </row>
    <row r="7336" spans="5:41" x14ac:dyDescent="0.3">
      <c r="E7336" s="15"/>
      <c r="M7336" s="26"/>
      <c r="V7336" s="37"/>
      <c r="W7336" s="37"/>
      <c r="Z7336" s="29"/>
      <c r="AA7336" s="29"/>
      <c r="AB7336" s="29"/>
      <c r="AG7336" s="40"/>
      <c r="AH7336" s="40"/>
      <c r="AN7336" s="29"/>
      <c r="AO7336" s="29"/>
    </row>
    <row r="7337" spans="5:41" x14ac:dyDescent="0.3">
      <c r="E7337" s="15"/>
      <c r="M7337" s="26"/>
      <c r="V7337" s="37"/>
      <c r="W7337" s="37"/>
      <c r="Z7337" s="29"/>
      <c r="AA7337" s="29"/>
      <c r="AB7337" s="29"/>
      <c r="AG7337" s="40"/>
      <c r="AH7337" s="40"/>
      <c r="AN7337" s="29"/>
      <c r="AO7337" s="29"/>
    </row>
    <row r="7338" spans="5:41" x14ac:dyDescent="0.3">
      <c r="E7338" s="15"/>
      <c r="M7338" s="26"/>
      <c r="V7338" s="37"/>
      <c r="W7338" s="37"/>
      <c r="Z7338" s="29"/>
      <c r="AA7338" s="29"/>
      <c r="AB7338" s="29"/>
      <c r="AG7338" s="40"/>
      <c r="AH7338" s="40"/>
      <c r="AN7338" s="29"/>
      <c r="AO7338" s="29"/>
    </row>
    <row r="7339" spans="5:41" x14ac:dyDescent="0.3">
      <c r="E7339" s="15"/>
      <c r="M7339" s="26"/>
      <c r="V7339" s="37"/>
      <c r="W7339" s="37"/>
      <c r="Z7339" s="29"/>
      <c r="AA7339" s="29"/>
      <c r="AB7339" s="29"/>
      <c r="AG7339" s="40"/>
      <c r="AH7339" s="40"/>
      <c r="AN7339" s="29"/>
      <c r="AO7339" s="29"/>
    </row>
    <row r="7340" spans="5:41" x14ac:dyDescent="0.3">
      <c r="E7340" s="15"/>
      <c r="M7340" s="26"/>
      <c r="V7340" s="37"/>
      <c r="W7340" s="37"/>
      <c r="Z7340" s="29"/>
      <c r="AA7340" s="29"/>
      <c r="AB7340" s="29"/>
      <c r="AG7340" s="40"/>
      <c r="AH7340" s="40"/>
      <c r="AN7340" s="29"/>
      <c r="AO7340" s="29"/>
    </row>
    <row r="7341" spans="5:41" x14ac:dyDescent="0.3">
      <c r="E7341" s="15"/>
      <c r="M7341" s="26"/>
      <c r="V7341" s="37"/>
      <c r="W7341" s="37"/>
      <c r="Z7341" s="29"/>
      <c r="AA7341" s="29"/>
      <c r="AB7341" s="29"/>
      <c r="AG7341" s="40"/>
      <c r="AH7341" s="40"/>
      <c r="AN7341" s="29"/>
      <c r="AO7341" s="29"/>
    </row>
    <row r="7342" spans="5:41" x14ac:dyDescent="0.3">
      <c r="E7342" s="15"/>
      <c r="M7342" s="26"/>
      <c r="V7342" s="37"/>
      <c r="W7342" s="37"/>
      <c r="Z7342" s="29"/>
      <c r="AA7342" s="29"/>
      <c r="AB7342" s="29"/>
      <c r="AG7342" s="40"/>
      <c r="AH7342" s="40"/>
      <c r="AN7342" s="29"/>
      <c r="AO7342" s="29"/>
    </row>
    <row r="7343" spans="5:41" x14ac:dyDescent="0.3">
      <c r="E7343" s="15"/>
      <c r="M7343" s="26"/>
      <c r="V7343" s="37"/>
      <c r="W7343" s="37"/>
      <c r="Z7343" s="29"/>
      <c r="AA7343" s="29"/>
      <c r="AB7343" s="29"/>
      <c r="AG7343" s="40"/>
      <c r="AH7343" s="40"/>
      <c r="AN7343" s="29"/>
      <c r="AO7343" s="29"/>
    </row>
    <row r="7344" spans="5:41" x14ac:dyDescent="0.3">
      <c r="E7344" s="15"/>
      <c r="M7344" s="26"/>
      <c r="V7344" s="37"/>
      <c r="W7344" s="37"/>
      <c r="Z7344" s="29"/>
      <c r="AA7344" s="29"/>
      <c r="AB7344" s="29"/>
      <c r="AG7344" s="40"/>
      <c r="AH7344" s="40"/>
      <c r="AN7344" s="29"/>
      <c r="AO7344" s="29"/>
    </row>
    <row r="7345" spans="5:41" x14ac:dyDescent="0.3">
      <c r="E7345" s="15"/>
      <c r="M7345" s="26"/>
      <c r="V7345" s="37"/>
      <c r="W7345" s="37"/>
      <c r="Z7345" s="29"/>
      <c r="AA7345" s="29"/>
      <c r="AB7345" s="29"/>
      <c r="AG7345" s="40"/>
      <c r="AH7345" s="40"/>
      <c r="AN7345" s="29"/>
      <c r="AO7345" s="29"/>
    </row>
    <row r="7346" spans="5:41" x14ac:dyDescent="0.3">
      <c r="E7346" s="15"/>
      <c r="M7346" s="26"/>
      <c r="V7346" s="37"/>
      <c r="W7346" s="37"/>
      <c r="Z7346" s="29"/>
      <c r="AA7346" s="29"/>
      <c r="AB7346" s="29"/>
      <c r="AG7346" s="40"/>
      <c r="AH7346" s="40"/>
      <c r="AN7346" s="29"/>
      <c r="AO7346" s="29"/>
    </row>
    <row r="7347" spans="5:41" x14ac:dyDescent="0.3">
      <c r="E7347" s="15"/>
      <c r="M7347" s="26"/>
      <c r="V7347" s="37"/>
      <c r="W7347" s="37"/>
      <c r="Z7347" s="29"/>
      <c r="AA7347" s="29"/>
      <c r="AB7347" s="29"/>
      <c r="AG7347" s="40"/>
      <c r="AH7347" s="40"/>
      <c r="AN7347" s="29"/>
      <c r="AO7347" s="29"/>
    </row>
    <row r="7348" spans="5:41" x14ac:dyDescent="0.3">
      <c r="E7348" s="15"/>
      <c r="M7348" s="26"/>
      <c r="V7348" s="37"/>
      <c r="W7348" s="37"/>
      <c r="Z7348" s="29"/>
      <c r="AA7348" s="29"/>
      <c r="AB7348" s="29"/>
      <c r="AG7348" s="40"/>
      <c r="AH7348" s="40"/>
      <c r="AN7348" s="29"/>
      <c r="AO7348" s="29"/>
    </row>
    <row r="7349" spans="5:41" x14ac:dyDescent="0.3">
      <c r="E7349" s="15"/>
      <c r="M7349" s="26"/>
      <c r="V7349" s="37"/>
      <c r="W7349" s="37"/>
      <c r="Z7349" s="29"/>
      <c r="AA7349" s="29"/>
      <c r="AB7349" s="29"/>
      <c r="AG7349" s="40"/>
      <c r="AH7349" s="40"/>
      <c r="AN7349" s="29"/>
      <c r="AO7349" s="29"/>
    </row>
    <row r="7350" spans="5:41" x14ac:dyDescent="0.3">
      <c r="E7350" s="15"/>
      <c r="M7350" s="26"/>
      <c r="V7350" s="37"/>
      <c r="W7350" s="37"/>
      <c r="Z7350" s="29"/>
      <c r="AA7350" s="29"/>
      <c r="AB7350" s="29"/>
      <c r="AG7350" s="40"/>
      <c r="AH7350" s="40"/>
      <c r="AN7350" s="29"/>
      <c r="AO7350" s="29"/>
    </row>
    <row r="7351" spans="5:41" x14ac:dyDescent="0.3">
      <c r="E7351" s="15"/>
      <c r="M7351" s="26"/>
      <c r="V7351" s="37"/>
      <c r="W7351" s="37"/>
      <c r="Z7351" s="29"/>
      <c r="AA7351" s="29"/>
      <c r="AB7351" s="29"/>
      <c r="AG7351" s="40"/>
      <c r="AH7351" s="40"/>
      <c r="AN7351" s="29"/>
      <c r="AO7351" s="29"/>
    </row>
    <row r="7352" spans="5:41" x14ac:dyDescent="0.3">
      <c r="E7352" s="15"/>
      <c r="M7352" s="26"/>
      <c r="V7352" s="37"/>
      <c r="W7352" s="37"/>
      <c r="Z7352" s="29"/>
      <c r="AA7352" s="29"/>
      <c r="AB7352" s="29"/>
      <c r="AG7352" s="40"/>
      <c r="AH7352" s="40"/>
      <c r="AN7352" s="29"/>
      <c r="AO7352" s="29"/>
    </row>
    <row r="7353" spans="5:41" x14ac:dyDescent="0.3">
      <c r="E7353" s="15"/>
      <c r="M7353" s="26"/>
      <c r="V7353" s="37"/>
      <c r="W7353" s="37"/>
      <c r="Z7353" s="29"/>
      <c r="AA7353" s="29"/>
      <c r="AB7353" s="29"/>
      <c r="AG7353" s="40"/>
      <c r="AH7353" s="40"/>
      <c r="AN7353" s="29"/>
      <c r="AO7353" s="29"/>
    </row>
    <row r="7354" spans="5:41" x14ac:dyDescent="0.3">
      <c r="E7354" s="15"/>
      <c r="M7354" s="26"/>
      <c r="V7354" s="37"/>
      <c r="W7354" s="37"/>
      <c r="Z7354" s="29"/>
      <c r="AA7354" s="29"/>
      <c r="AB7354" s="29"/>
      <c r="AG7354" s="40"/>
      <c r="AH7354" s="40"/>
      <c r="AN7354" s="29"/>
      <c r="AO7354" s="29"/>
    </row>
    <row r="7355" spans="5:41" x14ac:dyDescent="0.3">
      <c r="E7355" s="15"/>
      <c r="M7355" s="26"/>
      <c r="V7355" s="37"/>
      <c r="W7355" s="37"/>
      <c r="Z7355" s="29"/>
      <c r="AA7355" s="29"/>
      <c r="AB7355" s="29"/>
      <c r="AG7355" s="40"/>
      <c r="AH7355" s="40"/>
      <c r="AN7355" s="29"/>
      <c r="AO7355" s="29"/>
    </row>
    <row r="7356" spans="5:41" x14ac:dyDescent="0.3">
      <c r="E7356" s="15"/>
      <c r="M7356" s="26"/>
      <c r="V7356" s="37"/>
      <c r="W7356" s="37"/>
      <c r="Z7356" s="29"/>
      <c r="AA7356" s="29"/>
      <c r="AB7356" s="29"/>
      <c r="AG7356" s="40"/>
      <c r="AH7356" s="40"/>
      <c r="AN7356" s="29"/>
      <c r="AO7356" s="29"/>
    </row>
    <row r="7357" spans="5:41" x14ac:dyDescent="0.3">
      <c r="E7357" s="15"/>
      <c r="M7357" s="26"/>
      <c r="V7357" s="37"/>
      <c r="W7357" s="37"/>
      <c r="Z7357" s="29"/>
      <c r="AA7357" s="29"/>
      <c r="AB7357" s="29"/>
      <c r="AG7357" s="40"/>
      <c r="AH7357" s="40"/>
      <c r="AN7357" s="29"/>
      <c r="AO7357" s="29"/>
    </row>
    <row r="7358" spans="5:41" x14ac:dyDescent="0.3">
      <c r="E7358" s="15"/>
      <c r="M7358" s="26"/>
      <c r="V7358" s="37"/>
      <c r="W7358" s="37"/>
      <c r="Z7358" s="29"/>
      <c r="AA7358" s="29"/>
      <c r="AB7358" s="29"/>
      <c r="AG7358" s="40"/>
      <c r="AH7358" s="40"/>
      <c r="AN7358" s="29"/>
      <c r="AO7358" s="29"/>
    </row>
    <row r="7359" spans="5:41" x14ac:dyDescent="0.3">
      <c r="E7359" s="15"/>
      <c r="M7359" s="26"/>
      <c r="V7359" s="37"/>
      <c r="W7359" s="37"/>
      <c r="Z7359" s="29"/>
      <c r="AA7359" s="29"/>
      <c r="AB7359" s="29"/>
      <c r="AG7359" s="40"/>
      <c r="AH7359" s="40"/>
      <c r="AN7359" s="29"/>
      <c r="AO7359" s="29"/>
    </row>
    <row r="7360" spans="5:41" x14ac:dyDescent="0.3">
      <c r="E7360" s="15"/>
      <c r="M7360" s="26"/>
      <c r="V7360" s="37"/>
      <c r="W7360" s="37"/>
      <c r="Z7360" s="29"/>
      <c r="AA7360" s="29"/>
      <c r="AB7360" s="29"/>
      <c r="AG7360" s="40"/>
      <c r="AH7360" s="40"/>
      <c r="AN7360" s="29"/>
      <c r="AO7360" s="29"/>
    </row>
    <row r="7361" spans="5:41" x14ac:dyDescent="0.3">
      <c r="E7361" s="15"/>
      <c r="M7361" s="26"/>
      <c r="V7361" s="37"/>
      <c r="W7361" s="37"/>
      <c r="Z7361" s="29"/>
      <c r="AA7361" s="29"/>
      <c r="AB7361" s="29"/>
      <c r="AG7361" s="40"/>
      <c r="AH7361" s="40"/>
      <c r="AN7361" s="29"/>
      <c r="AO7361" s="29"/>
    </row>
    <row r="7362" spans="5:41" x14ac:dyDescent="0.3">
      <c r="E7362" s="15"/>
      <c r="M7362" s="26"/>
      <c r="V7362" s="37"/>
      <c r="W7362" s="37"/>
      <c r="Z7362" s="29"/>
      <c r="AA7362" s="29"/>
      <c r="AB7362" s="29"/>
      <c r="AG7362" s="40"/>
      <c r="AH7362" s="40"/>
      <c r="AN7362" s="29"/>
      <c r="AO7362" s="29"/>
    </row>
    <row r="7363" spans="5:41" x14ac:dyDescent="0.3">
      <c r="E7363" s="15"/>
      <c r="M7363" s="26"/>
      <c r="V7363" s="37"/>
      <c r="W7363" s="37"/>
      <c r="Z7363" s="29"/>
      <c r="AA7363" s="29"/>
      <c r="AB7363" s="29"/>
      <c r="AG7363" s="40"/>
      <c r="AH7363" s="40"/>
      <c r="AN7363" s="29"/>
      <c r="AO7363" s="29"/>
    </row>
    <row r="7364" spans="5:41" x14ac:dyDescent="0.3">
      <c r="E7364" s="15"/>
      <c r="M7364" s="26"/>
      <c r="V7364" s="37"/>
      <c r="W7364" s="37"/>
      <c r="Z7364" s="29"/>
      <c r="AA7364" s="29"/>
      <c r="AB7364" s="29"/>
      <c r="AG7364" s="40"/>
      <c r="AH7364" s="40"/>
      <c r="AN7364" s="29"/>
      <c r="AO7364" s="29"/>
    </row>
    <row r="7365" spans="5:41" x14ac:dyDescent="0.3">
      <c r="E7365" s="15"/>
      <c r="M7365" s="26"/>
      <c r="V7365" s="37"/>
      <c r="W7365" s="37"/>
      <c r="Z7365" s="29"/>
      <c r="AA7365" s="29"/>
      <c r="AB7365" s="29"/>
      <c r="AG7365" s="40"/>
      <c r="AH7365" s="40"/>
      <c r="AN7365" s="29"/>
      <c r="AO7365" s="29"/>
    </row>
    <row r="7366" spans="5:41" x14ac:dyDescent="0.3">
      <c r="E7366" s="15"/>
      <c r="M7366" s="26"/>
      <c r="V7366" s="37"/>
      <c r="W7366" s="37"/>
      <c r="Z7366" s="29"/>
      <c r="AA7366" s="29"/>
      <c r="AB7366" s="29"/>
      <c r="AG7366" s="40"/>
      <c r="AH7366" s="40"/>
      <c r="AN7366" s="29"/>
      <c r="AO7366" s="29"/>
    </row>
    <row r="7367" spans="5:41" x14ac:dyDescent="0.3">
      <c r="E7367" s="15"/>
      <c r="M7367" s="26"/>
      <c r="V7367" s="37"/>
      <c r="W7367" s="37"/>
      <c r="Z7367" s="29"/>
      <c r="AA7367" s="29"/>
      <c r="AB7367" s="29"/>
      <c r="AG7367" s="40"/>
      <c r="AH7367" s="40"/>
      <c r="AN7367" s="29"/>
      <c r="AO7367" s="29"/>
    </row>
    <row r="7368" spans="5:41" x14ac:dyDescent="0.3">
      <c r="E7368" s="15"/>
      <c r="M7368" s="26"/>
      <c r="V7368" s="37"/>
      <c r="W7368" s="37"/>
      <c r="Z7368" s="29"/>
      <c r="AA7368" s="29"/>
      <c r="AB7368" s="29"/>
      <c r="AG7368" s="40"/>
      <c r="AH7368" s="40"/>
      <c r="AN7368" s="29"/>
      <c r="AO7368" s="29"/>
    </row>
    <row r="7369" spans="5:41" x14ac:dyDescent="0.3">
      <c r="E7369" s="15"/>
      <c r="M7369" s="26"/>
      <c r="V7369" s="37"/>
      <c r="W7369" s="37"/>
      <c r="Z7369" s="29"/>
      <c r="AA7369" s="29"/>
      <c r="AB7369" s="29"/>
      <c r="AG7369" s="40"/>
      <c r="AH7369" s="40"/>
      <c r="AN7369" s="29"/>
      <c r="AO7369" s="29"/>
    </row>
    <row r="7370" spans="5:41" x14ac:dyDescent="0.3">
      <c r="E7370" s="15"/>
      <c r="M7370" s="26"/>
      <c r="V7370" s="37"/>
      <c r="W7370" s="37"/>
      <c r="Z7370" s="29"/>
      <c r="AA7370" s="29"/>
      <c r="AB7370" s="29"/>
      <c r="AG7370" s="40"/>
      <c r="AH7370" s="40"/>
      <c r="AN7370" s="29"/>
      <c r="AO7370" s="29"/>
    </row>
    <row r="7371" spans="5:41" x14ac:dyDescent="0.3">
      <c r="E7371" s="15"/>
      <c r="M7371" s="26"/>
      <c r="V7371" s="37"/>
      <c r="W7371" s="37"/>
      <c r="Z7371" s="29"/>
      <c r="AA7371" s="29"/>
      <c r="AB7371" s="29"/>
      <c r="AG7371" s="40"/>
      <c r="AH7371" s="40"/>
      <c r="AN7371" s="29"/>
      <c r="AO7371" s="29"/>
    </row>
    <row r="7372" spans="5:41" x14ac:dyDescent="0.3">
      <c r="E7372" s="15"/>
      <c r="M7372" s="26"/>
      <c r="V7372" s="37"/>
      <c r="W7372" s="37"/>
      <c r="Z7372" s="29"/>
      <c r="AA7372" s="29"/>
      <c r="AB7372" s="29"/>
      <c r="AG7372" s="40"/>
      <c r="AH7372" s="40"/>
      <c r="AN7372" s="29"/>
      <c r="AO7372" s="29"/>
    </row>
    <row r="7373" spans="5:41" x14ac:dyDescent="0.3">
      <c r="E7373" s="15"/>
      <c r="M7373" s="26"/>
      <c r="V7373" s="37"/>
      <c r="W7373" s="37"/>
      <c r="Z7373" s="29"/>
      <c r="AA7373" s="29"/>
      <c r="AB7373" s="29"/>
      <c r="AG7373" s="40"/>
      <c r="AH7373" s="40"/>
      <c r="AN7373" s="29"/>
      <c r="AO7373" s="29"/>
    </row>
    <row r="7374" spans="5:41" x14ac:dyDescent="0.3">
      <c r="E7374" s="15"/>
      <c r="M7374" s="26"/>
      <c r="V7374" s="37"/>
      <c r="W7374" s="37"/>
      <c r="Z7374" s="29"/>
      <c r="AA7374" s="29"/>
      <c r="AB7374" s="29"/>
      <c r="AG7374" s="40"/>
      <c r="AH7374" s="40"/>
      <c r="AN7374" s="29"/>
      <c r="AO7374" s="29"/>
    </row>
    <row r="7375" spans="5:41" x14ac:dyDescent="0.3">
      <c r="E7375" s="15"/>
      <c r="M7375" s="26"/>
      <c r="V7375" s="37"/>
      <c r="W7375" s="37"/>
      <c r="Z7375" s="29"/>
      <c r="AA7375" s="29"/>
      <c r="AB7375" s="29"/>
      <c r="AG7375" s="40"/>
      <c r="AH7375" s="40"/>
      <c r="AN7375" s="29"/>
      <c r="AO7375" s="29"/>
    </row>
    <row r="7376" spans="5:41" x14ac:dyDescent="0.3">
      <c r="E7376" s="15"/>
      <c r="M7376" s="26"/>
      <c r="V7376" s="37"/>
      <c r="W7376" s="37"/>
      <c r="Z7376" s="29"/>
      <c r="AA7376" s="29"/>
      <c r="AB7376" s="29"/>
      <c r="AG7376" s="40"/>
      <c r="AH7376" s="40"/>
      <c r="AN7376" s="29"/>
      <c r="AO7376" s="29"/>
    </row>
    <row r="7377" spans="5:41" x14ac:dyDescent="0.3">
      <c r="E7377" s="15"/>
      <c r="M7377" s="26"/>
      <c r="V7377" s="37"/>
      <c r="W7377" s="37"/>
      <c r="Z7377" s="29"/>
      <c r="AA7377" s="29"/>
      <c r="AB7377" s="29"/>
      <c r="AG7377" s="40"/>
      <c r="AH7377" s="40"/>
      <c r="AN7377" s="29"/>
      <c r="AO7377" s="29"/>
    </row>
    <row r="7378" spans="5:41" x14ac:dyDescent="0.3">
      <c r="E7378" s="15"/>
      <c r="M7378" s="26"/>
      <c r="V7378" s="37"/>
      <c r="W7378" s="37"/>
      <c r="Z7378" s="29"/>
      <c r="AA7378" s="29"/>
      <c r="AB7378" s="29"/>
      <c r="AG7378" s="40"/>
      <c r="AH7378" s="40"/>
      <c r="AN7378" s="29"/>
      <c r="AO7378" s="29"/>
    </row>
    <row r="7379" spans="5:41" x14ac:dyDescent="0.3">
      <c r="E7379" s="15"/>
      <c r="M7379" s="26"/>
      <c r="V7379" s="37"/>
      <c r="W7379" s="37"/>
      <c r="Z7379" s="29"/>
      <c r="AA7379" s="29"/>
      <c r="AB7379" s="29"/>
      <c r="AG7379" s="40"/>
      <c r="AH7379" s="40"/>
      <c r="AN7379" s="29"/>
      <c r="AO7379" s="29"/>
    </row>
    <row r="7380" spans="5:41" x14ac:dyDescent="0.3">
      <c r="E7380" s="15"/>
      <c r="M7380" s="26"/>
      <c r="V7380" s="37"/>
      <c r="W7380" s="37"/>
      <c r="Z7380" s="29"/>
      <c r="AA7380" s="29"/>
      <c r="AB7380" s="29"/>
      <c r="AG7380" s="40"/>
      <c r="AH7380" s="40"/>
      <c r="AN7380" s="29"/>
      <c r="AO7380" s="29"/>
    </row>
    <row r="7381" spans="5:41" x14ac:dyDescent="0.3">
      <c r="E7381" s="15"/>
      <c r="M7381" s="26"/>
      <c r="V7381" s="37"/>
      <c r="W7381" s="37"/>
      <c r="Z7381" s="29"/>
      <c r="AA7381" s="29"/>
      <c r="AB7381" s="29"/>
      <c r="AG7381" s="40"/>
      <c r="AH7381" s="40"/>
      <c r="AN7381" s="29"/>
      <c r="AO7381" s="29"/>
    </row>
    <row r="7382" spans="5:41" x14ac:dyDescent="0.3">
      <c r="E7382" s="15"/>
      <c r="M7382" s="26"/>
      <c r="V7382" s="37"/>
      <c r="W7382" s="37"/>
      <c r="Z7382" s="29"/>
      <c r="AA7382" s="29"/>
      <c r="AB7382" s="29"/>
      <c r="AG7382" s="40"/>
      <c r="AH7382" s="40"/>
      <c r="AN7382" s="29"/>
      <c r="AO7382" s="29"/>
    </row>
    <row r="7383" spans="5:41" x14ac:dyDescent="0.3">
      <c r="E7383" s="15"/>
      <c r="M7383" s="26"/>
      <c r="V7383" s="37"/>
      <c r="W7383" s="37"/>
      <c r="Z7383" s="29"/>
      <c r="AA7383" s="29"/>
      <c r="AB7383" s="29"/>
      <c r="AG7383" s="40"/>
      <c r="AH7383" s="40"/>
      <c r="AN7383" s="29"/>
      <c r="AO7383" s="29"/>
    </row>
    <row r="7384" spans="5:41" x14ac:dyDescent="0.3">
      <c r="E7384" s="15"/>
      <c r="M7384" s="26"/>
      <c r="V7384" s="37"/>
      <c r="W7384" s="37"/>
      <c r="Z7384" s="29"/>
      <c r="AA7384" s="29"/>
      <c r="AB7384" s="29"/>
      <c r="AG7384" s="40"/>
      <c r="AH7384" s="40"/>
      <c r="AN7384" s="29"/>
      <c r="AO7384" s="29"/>
    </row>
    <row r="7385" spans="5:41" x14ac:dyDescent="0.3">
      <c r="E7385" s="15"/>
      <c r="M7385" s="26"/>
      <c r="V7385" s="37"/>
      <c r="W7385" s="37"/>
      <c r="Z7385" s="29"/>
      <c r="AA7385" s="29"/>
      <c r="AB7385" s="29"/>
      <c r="AG7385" s="40"/>
      <c r="AH7385" s="40"/>
      <c r="AN7385" s="29"/>
      <c r="AO7385" s="29"/>
    </row>
    <row r="7386" spans="5:41" x14ac:dyDescent="0.3">
      <c r="E7386" s="15"/>
      <c r="M7386" s="26"/>
      <c r="V7386" s="37"/>
      <c r="W7386" s="37"/>
      <c r="Z7386" s="29"/>
      <c r="AA7386" s="29"/>
      <c r="AB7386" s="29"/>
      <c r="AG7386" s="40"/>
      <c r="AH7386" s="40"/>
      <c r="AN7386" s="29"/>
      <c r="AO7386" s="29"/>
    </row>
    <row r="7387" spans="5:41" x14ac:dyDescent="0.3">
      <c r="E7387" s="15"/>
      <c r="M7387" s="26"/>
      <c r="V7387" s="37"/>
      <c r="W7387" s="37"/>
      <c r="Z7387" s="29"/>
      <c r="AA7387" s="29"/>
      <c r="AB7387" s="29"/>
      <c r="AG7387" s="40"/>
      <c r="AH7387" s="40"/>
      <c r="AN7387" s="29"/>
      <c r="AO7387" s="29"/>
    </row>
    <row r="7388" spans="5:41" x14ac:dyDescent="0.3">
      <c r="E7388" s="15"/>
      <c r="M7388" s="26"/>
      <c r="V7388" s="37"/>
      <c r="W7388" s="37"/>
      <c r="Z7388" s="29"/>
      <c r="AA7388" s="29"/>
      <c r="AB7388" s="29"/>
      <c r="AG7388" s="40"/>
      <c r="AH7388" s="40"/>
      <c r="AN7388" s="29"/>
      <c r="AO7388" s="29"/>
    </row>
    <row r="7389" spans="5:41" x14ac:dyDescent="0.3">
      <c r="E7389" s="15"/>
      <c r="M7389" s="26"/>
      <c r="V7389" s="37"/>
      <c r="W7389" s="37"/>
      <c r="Z7389" s="29"/>
      <c r="AA7389" s="29"/>
      <c r="AB7389" s="29"/>
      <c r="AG7389" s="40"/>
      <c r="AH7389" s="40"/>
      <c r="AN7389" s="29"/>
      <c r="AO7389" s="29"/>
    </row>
    <row r="7390" spans="5:41" x14ac:dyDescent="0.3">
      <c r="E7390" s="15"/>
      <c r="M7390" s="26"/>
      <c r="V7390" s="37"/>
      <c r="W7390" s="37"/>
      <c r="Z7390" s="29"/>
      <c r="AA7390" s="29"/>
      <c r="AB7390" s="29"/>
      <c r="AG7390" s="40"/>
      <c r="AH7390" s="40"/>
      <c r="AN7390" s="29"/>
      <c r="AO7390" s="29"/>
    </row>
    <row r="7391" spans="5:41" x14ac:dyDescent="0.3">
      <c r="E7391" s="15"/>
      <c r="M7391" s="26"/>
      <c r="V7391" s="37"/>
      <c r="W7391" s="37"/>
      <c r="Z7391" s="29"/>
      <c r="AA7391" s="29"/>
      <c r="AB7391" s="29"/>
      <c r="AG7391" s="40"/>
      <c r="AH7391" s="40"/>
      <c r="AN7391" s="29"/>
      <c r="AO7391" s="29"/>
    </row>
    <row r="7392" spans="5:41" x14ac:dyDescent="0.3">
      <c r="E7392" s="15"/>
      <c r="M7392" s="26"/>
      <c r="V7392" s="37"/>
      <c r="W7392" s="37"/>
      <c r="Z7392" s="29"/>
      <c r="AA7392" s="29"/>
      <c r="AB7392" s="29"/>
      <c r="AG7392" s="40"/>
      <c r="AH7392" s="40"/>
      <c r="AN7392" s="29"/>
      <c r="AO7392" s="29"/>
    </row>
    <row r="7393" spans="5:41" x14ac:dyDescent="0.3">
      <c r="E7393" s="15"/>
      <c r="M7393" s="26"/>
      <c r="V7393" s="37"/>
      <c r="W7393" s="37"/>
      <c r="Z7393" s="29"/>
      <c r="AA7393" s="29"/>
      <c r="AB7393" s="29"/>
      <c r="AG7393" s="40"/>
      <c r="AH7393" s="40"/>
      <c r="AN7393" s="29"/>
      <c r="AO7393" s="29"/>
    </row>
    <row r="7394" spans="5:41" x14ac:dyDescent="0.3">
      <c r="E7394" s="15"/>
      <c r="M7394" s="26"/>
      <c r="V7394" s="37"/>
      <c r="W7394" s="37"/>
      <c r="Z7394" s="29"/>
      <c r="AA7394" s="29"/>
      <c r="AB7394" s="29"/>
      <c r="AG7394" s="40"/>
      <c r="AH7394" s="40"/>
      <c r="AN7394" s="29"/>
      <c r="AO7394" s="29"/>
    </row>
    <row r="7395" spans="5:41" x14ac:dyDescent="0.3">
      <c r="E7395" s="15"/>
      <c r="M7395" s="26"/>
      <c r="V7395" s="37"/>
      <c r="W7395" s="37"/>
      <c r="Z7395" s="29"/>
      <c r="AA7395" s="29"/>
      <c r="AB7395" s="29"/>
      <c r="AG7395" s="40"/>
      <c r="AH7395" s="40"/>
      <c r="AN7395" s="29"/>
      <c r="AO7395" s="29"/>
    </row>
    <row r="7396" spans="5:41" x14ac:dyDescent="0.3">
      <c r="E7396" s="15"/>
      <c r="M7396" s="26"/>
      <c r="V7396" s="37"/>
      <c r="W7396" s="37"/>
      <c r="Z7396" s="29"/>
      <c r="AA7396" s="29"/>
      <c r="AB7396" s="29"/>
      <c r="AG7396" s="40"/>
      <c r="AH7396" s="40"/>
      <c r="AN7396" s="29"/>
      <c r="AO7396" s="29"/>
    </row>
    <row r="7397" spans="5:41" x14ac:dyDescent="0.3">
      <c r="E7397" s="15"/>
      <c r="M7397" s="26"/>
      <c r="V7397" s="37"/>
      <c r="W7397" s="37"/>
      <c r="Z7397" s="29"/>
      <c r="AA7397" s="29"/>
      <c r="AB7397" s="29"/>
      <c r="AG7397" s="40"/>
      <c r="AH7397" s="40"/>
      <c r="AN7397" s="29"/>
      <c r="AO7397" s="29"/>
    </row>
    <row r="7398" spans="5:41" x14ac:dyDescent="0.3">
      <c r="E7398" s="15"/>
      <c r="M7398" s="26"/>
      <c r="V7398" s="37"/>
      <c r="W7398" s="37"/>
      <c r="Z7398" s="29"/>
      <c r="AA7398" s="29"/>
      <c r="AB7398" s="29"/>
      <c r="AG7398" s="40"/>
      <c r="AH7398" s="40"/>
      <c r="AN7398" s="29"/>
      <c r="AO7398" s="29"/>
    </row>
    <row r="7399" spans="5:41" x14ac:dyDescent="0.3">
      <c r="E7399" s="15"/>
      <c r="M7399" s="26"/>
      <c r="V7399" s="37"/>
      <c r="W7399" s="37"/>
      <c r="Z7399" s="29"/>
      <c r="AA7399" s="29"/>
      <c r="AB7399" s="29"/>
      <c r="AG7399" s="40"/>
      <c r="AH7399" s="40"/>
      <c r="AN7399" s="29"/>
      <c r="AO7399" s="29"/>
    </row>
    <row r="7400" spans="5:41" x14ac:dyDescent="0.3">
      <c r="E7400" s="15"/>
      <c r="M7400" s="26"/>
      <c r="V7400" s="37"/>
      <c r="W7400" s="37"/>
      <c r="Z7400" s="29"/>
      <c r="AA7400" s="29"/>
      <c r="AB7400" s="29"/>
      <c r="AG7400" s="40"/>
      <c r="AH7400" s="40"/>
      <c r="AN7400" s="29"/>
      <c r="AO7400" s="29"/>
    </row>
    <row r="7401" spans="5:41" x14ac:dyDescent="0.3">
      <c r="E7401" s="15"/>
      <c r="M7401" s="26"/>
      <c r="V7401" s="37"/>
      <c r="W7401" s="37"/>
      <c r="Z7401" s="29"/>
      <c r="AA7401" s="29"/>
      <c r="AB7401" s="29"/>
      <c r="AG7401" s="40"/>
      <c r="AH7401" s="40"/>
      <c r="AN7401" s="29"/>
      <c r="AO7401" s="29"/>
    </row>
    <row r="7402" spans="5:41" x14ac:dyDescent="0.3">
      <c r="E7402" s="15"/>
      <c r="M7402" s="26"/>
      <c r="V7402" s="37"/>
      <c r="W7402" s="37"/>
      <c r="Z7402" s="29"/>
      <c r="AA7402" s="29"/>
      <c r="AB7402" s="29"/>
      <c r="AG7402" s="40"/>
      <c r="AH7402" s="40"/>
      <c r="AN7402" s="29"/>
      <c r="AO7402" s="29"/>
    </row>
    <row r="7403" spans="5:41" x14ac:dyDescent="0.3">
      <c r="E7403" s="15"/>
      <c r="M7403" s="26"/>
      <c r="V7403" s="37"/>
      <c r="W7403" s="37"/>
      <c r="Z7403" s="29"/>
      <c r="AA7403" s="29"/>
      <c r="AB7403" s="29"/>
      <c r="AG7403" s="40"/>
      <c r="AH7403" s="40"/>
      <c r="AN7403" s="29"/>
      <c r="AO7403" s="29"/>
    </row>
    <row r="7404" spans="5:41" x14ac:dyDescent="0.3">
      <c r="E7404" s="15"/>
      <c r="M7404" s="26"/>
      <c r="V7404" s="37"/>
      <c r="W7404" s="37"/>
      <c r="Z7404" s="29"/>
      <c r="AA7404" s="29"/>
      <c r="AB7404" s="29"/>
      <c r="AG7404" s="40"/>
      <c r="AH7404" s="40"/>
      <c r="AN7404" s="29"/>
      <c r="AO7404" s="29"/>
    </row>
    <row r="7405" spans="5:41" x14ac:dyDescent="0.3">
      <c r="E7405" s="15"/>
      <c r="M7405" s="26"/>
      <c r="V7405" s="37"/>
      <c r="W7405" s="37"/>
      <c r="Z7405" s="29"/>
      <c r="AA7405" s="29"/>
      <c r="AB7405" s="29"/>
      <c r="AG7405" s="40"/>
      <c r="AH7405" s="40"/>
      <c r="AN7405" s="29"/>
      <c r="AO7405" s="29"/>
    </row>
    <row r="7406" spans="5:41" x14ac:dyDescent="0.3">
      <c r="E7406" s="15"/>
      <c r="M7406" s="26"/>
      <c r="V7406" s="37"/>
      <c r="W7406" s="37"/>
      <c r="Z7406" s="29"/>
      <c r="AA7406" s="29"/>
      <c r="AB7406" s="29"/>
      <c r="AG7406" s="40"/>
      <c r="AH7406" s="40"/>
      <c r="AN7406" s="29"/>
      <c r="AO7406" s="29"/>
    </row>
    <row r="7407" spans="5:41" x14ac:dyDescent="0.3">
      <c r="E7407" s="15"/>
      <c r="M7407" s="26"/>
      <c r="V7407" s="37"/>
      <c r="W7407" s="37"/>
      <c r="Z7407" s="29"/>
      <c r="AA7407" s="29"/>
      <c r="AB7407" s="29"/>
      <c r="AG7407" s="40"/>
      <c r="AH7407" s="40"/>
      <c r="AN7407" s="29"/>
      <c r="AO7407" s="29"/>
    </row>
    <row r="7408" spans="5:41" x14ac:dyDescent="0.3">
      <c r="E7408" s="15"/>
      <c r="M7408" s="26"/>
      <c r="V7408" s="37"/>
      <c r="W7408" s="37"/>
      <c r="Z7408" s="29"/>
      <c r="AA7408" s="29"/>
      <c r="AB7408" s="29"/>
      <c r="AG7408" s="40"/>
      <c r="AH7408" s="40"/>
      <c r="AN7408" s="29"/>
      <c r="AO7408" s="29"/>
    </row>
    <row r="7409" spans="5:41" x14ac:dyDescent="0.3">
      <c r="E7409" s="15"/>
      <c r="M7409" s="26"/>
      <c r="V7409" s="37"/>
      <c r="W7409" s="37"/>
      <c r="Z7409" s="29"/>
      <c r="AA7409" s="29"/>
      <c r="AB7409" s="29"/>
      <c r="AG7409" s="40"/>
      <c r="AH7409" s="40"/>
      <c r="AN7409" s="29"/>
      <c r="AO7409" s="29"/>
    </row>
    <row r="7410" spans="5:41" x14ac:dyDescent="0.3">
      <c r="E7410" s="15"/>
      <c r="M7410" s="26"/>
      <c r="V7410" s="37"/>
      <c r="W7410" s="37"/>
      <c r="Z7410" s="29"/>
      <c r="AA7410" s="29"/>
      <c r="AB7410" s="29"/>
      <c r="AG7410" s="40"/>
      <c r="AH7410" s="40"/>
      <c r="AN7410" s="29"/>
      <c r="AO7410" s="29"/>
    </row>
    <row r="7411" spans="5:41" x14ac:dyDescent="0.3">
      <c r="E7411" s="15"/>
      <c r="M7411" s="26"/>
      <c r="V7411" s="37"/>
      <c r="W7411" s="37"/>
      <c r="Z7411" s="29"/>
      <c r="AA7411" s="29"/>
      <c r="AB7411" s="29"/>
      <c r="AG7411" s="40"/>
      <c r="AH7411" s="40"/>
      <c r="AN7411" s="29"/>
      <c r="AO7411" s="29"/>
    </row>
    <row r="7412" spans="5:41" x14ac:dyDescent="0.3">
      <c r="E7412" s="15"/>
      <c r="M7412" s="26"/>
      <c r="V7412" s="37"/>
      <c r="W7412" s="37"/>
      <c r="Z7412" s="29"/>
      <c r="AA7412" s="29"/>
      <c r="AB7412" s="29"/>
      <c r="AG7412" s="40"/>
      <c r="AH7412" s="40"/>
      <c r="AN7412" s="29"/>
      <c r="AO7412" s="29"/>
    </row>
    <row r="7413" spans="5:41" x14ac:dyDescent="0.3">
      <c r="E7413" s="15"/>
      <c r="M7413" s="26"/>
      <c r="V7413" s="37"/>
      <c r="W7413" s="37"/>
      <c r="Z7413" s="29"/>
      <c r="AA7413" s="29"/>
      <c r="AB7413" s="29"/>
      <c r="AG7413" s="40"/>
      <c r="AH7413" s="40"/>
      <c r="AN7413" s="29"/>
      <c r="AO7413" s="29"/>
    </row>
    <row r="7414" spans="5:41" x14ac:dyDescent="0.3">
      <c r="E7414" s="15"/>
      <c r="M7414" s="26"/>
      <c r="V7414" s="37"/>
      <c r="W7414" s="37"/>
      <c r="Z7414" s="29"/>
      <c r="AA7414" s="29"/>
      <c r="AB7414" s="29"/>
      <c r="AG7414" s="40"/>
      <c r="AH7414" s="40"/>
      <c r="AN7414" s="29"/>
      <c r="AO7414" s="29"/>
    </row>
    <row r="7415" spans="5:41" x14ac:dyDescent="0.3">
      <c r="E7415" s="15"/>
      <c r="M7415" s="26"/>
      <c r="V7415" s="37"/>
      <c r="W7415" s="37"/>
      <c r="Z7415" s="29"/>
      <c r="AA7415" s="29"/>
      <c r="AB7415" s="29"/>
      <c r="AG7415" s="40"/>
      <c r="AH7415" s="40"/>
      <c r="AN7415" s="29"/>
      <c r="AO7415" s="29"/>
    </row>
    <row r="7416" spans="5:41" x14ac:dyDescent="0.3">
      <c r="E7416" s="15"/>
      <c r="M7416" s="26"/>
      <c r="V7416" s="37"/>
      <c r="W7416" s="37"/>
      <c r="Z7416" s="29"/>
      <c r="AA7416" s="29"/>
      <c r="AB7416" s="29"/>
      <c r="AG7416" s="40"/>
      <c r="AH7416" s="40"/>
      <c r="AN7416" s="29"/>
      <c r="AO7416" s="29"/>
    </row>
    <row r="7417" spans="5:41" x14ac:dyDescent="0.3">
      <c r="E7417" s="15"/>
      <c r="M7417" s="26"/>
      <c r="V7417" s="37"/>
      <c r="W7417" s="37"/>
      <c r="Z7417" s="29"/>
      <c r="AA7417" s="29"/>
      <c r="AB7417" s="29"/>
      <c r="AG7417" s="40"/>
      <c r="AH7417" s="40"/>
      <c r="AN7417" s="29"/>
      <c r="AO7417" s="29"/>
    </row>
    <row r="7418" spans="5:41" x14ac:dyDescent="0.3">
      <c r="E7418" s="15"/>
      <c r="M7418" s="26"/>
      <c r="V7418" s="37"/>
      <c r="W7418" s="37"/>
      <c r="Z7418" s="29"/>
      <c r="AA7418" s="29"/>
      <c r="AB7418" s="29"/>
      <c r="AG7418" s="40"/>
      <c r="AH7418" s="40"/>
      <c r="AN7418" s="29"/>
      <c r="AO7418" s="29"/>
    </row>
    <row r="7419" spans="5:41" x14ac:dyDescent="0.3">
      <c r="E7419" s="15"/>
      <c r="M7419" s="26"/>
      <c r="V7419" s="37"/>
      <c r="W7419" s="37"/>
      <c r="Z7419" s="29"/>
      <c r="AA7419" s="29"/>
      <c r="AB7419" s="29"/>
      <c r="AG7419" s="40"/>
      <c r="AH7419" s="40"/>
      <c r="AN7419" s="29"/>
      <c r="AO7419" s="29"/>
    </row>
    <row r="7420" spans="5:41" x14ac:dyDescent="0.3">
      <c r="E7420" s="15"/>
      <c r="M7420" s="26"/>
      <c r="V7420" s="37"/>
      <c r="W7420" s="37"/>
      <c r="Z7420" s="29"/>
      <c r="AA7420" s="29"/>
      <c r="AB7420" s="29"/>
      <c r="AG7420" s="40"/>
      <c r="AH7420" s="40"/>
      <c r="AN7420" s="29"/>
      <c r="AO7420" s="29"/>
    </row>
    <row r="7421" spans="5:41" x14ac:dyDescent="0.3">
      <c r="E7421" s="15"/>
      <c r="M7421" s="26"/>
      <c r="V7421" s="37"/>
      <c r="W7421" s="37"/>
      <c r="Z7421" s="29"/>
      <c r="AA7421" s="29"/>
      <c r="AB7421" s="29"/>
      <c r="AG7421" s="40"/>
      <c r="AH7421" s="40"/>
      <c r="AN7421" s="29"/>
      <c r="AO7421" s="29"/>
    </row>
    <row r="7422" spans="5:41" x14ac:dyDescent="0.3">
      <c r="E7422" s="15"/>
      <c r="M7422" s="26"/>
      <c r="V7422" s="37"/>
      <c r="W7422" s="37"/>
      <c r="Z7422" s="29"/>
      <c r="AA7422" s="29"/>
      <c r="AB7422" s="29"/>
      <c r="AG7422" s="40"/>
      <c r="AH7422" s="40"/>
      <c r="AN7422" s="29"/>
      <c r="AO7422" s="29"/>
    </row>
    <row r="7423" spans="5:41" x14ac:dyDescent="0.3">
      <c r="E7423" s="15"/>
      <c r="M7423" s="26"/>
      <c r="V7423" s="37"/>
      <c r="W7423" s="37"/>
      <c r="Z7423" s="29"/>
      <c r="AA7423" s="29"/>
      <c r="AB7423" s="29"/>
      <c r="AG7423" s="40"/>
      <c r="AH7423" s="40"/>
      <c r="AN7423" s="29"/>
      <c r="AO7423" s="29"/>
    </row>
    <row r="7424" spans="5:41" x14ac:dyDescent="0.3">
      <c r="E7424" s="15"/>
      <c r="M7424" s="26"/>
      <c r="V7424" s="37"/>
      <c r="W7424" s="37"/>
      <c r="Z7424" s="29"/>
      <c r="AA7424" s="29"/>
      <c r="AB7424" s="29"/>
      <c r="AG7424" s="40"/>
      <c r="AH7424" s="40"/>
      <c r="AN7424" s="29"/>
      <c r="AO7424" s="29"/>
    </row>
    <row r="7425" spans="5:41" x14ac:dyDescent="0.3">
      <c r="E7425" s="15"/>
      <c r="M7425" s="26"/>
      <c r="V7425" s="37"/>
      <c r="W7425" s="37"/>
      <c r="Z7425" s="29"/>
      <c r="AA7425" s="29"/>
      <c r="AB7425" s="29"/>
      <c r="AG7425" s="40"/>
      <c r="AH7425" s="40"/>
      <c r="AN7425" s="29"/>
      <c r="AO7425" s="29"/>
    </row>
    <row r="7426" spans="5:41" x14ac:dyDescent="0.3">
      <c r="E7426" s="15"/>
      <c r="M7426" s="26"/>
      <c r="V7426" s="37"/>
      <c r="W7426" s="37"/>
      <c r="Z7426" s="29"/>
      <c r="AA7426" s="29"/>
      <c r="AB7426" s="29"/>
      <c r="AG7426" s="40"/>
      <c r="AH7426" s="40"/>
      <c r="AN7426" s="29"/>
      <c r="AO7426" s="29"/>
    </row>
    <row r="7427" spans="5:41" x14ac:dyDescent="0.3">
      <c r="E7427" s="15"/>
      <c r="M7427" s="26"/>
      <c r="V7427" s="37"/>
      <c r="W7427" s="37"/>
      <c r="Z7427" s="29"/>
      <c r="AA7427" s="29"/>
      <c r="AB7427" s="29"/>
      <c r="AG7427" s="40"/>
      <c r="AH7427" s="40"/>
      <c r="AN7427" s="29"/>
      <c r="AO7427" s="29"/>
    </row>
    <row r="7428" spans="5:41" x14ac:dyDescent="0.3">
      <c r="E7428" s="15"/>
      <c r="M7428" s="26"/>
      <c r="V7428" s="37"/>
      <c r="W7428" s="37"/>
      <c r="Z7428" s="29"/>
      <c r="AA7428" s="29"/>
      <c r="AB7428" s="29"/>
      <c r="AG7428" s="40"/>
      <c r="AH7428" s="40"/>
      <c r="AN7428" s="29"/>
      <c r="AO7428" s="29"/>
    </row>
    <row r="7429" spans="5:41" x14ac:dyDescent="0.3">
      <c r="E7429" s="15"/>
      <c r="M7429" s="26"/>
      <c r="V7429" s="37"/>
      <c r="W7429" s="37"/>
      <c r="Z7429" s="29"/>
      <c r="AA7429" s="29"/>
      <c r="AB7429" s="29"/>
      <c r="AG7429" s="40"/>
      <c r="AH7429" s="40"/>
      <c r="AN7429" s="29"/>
      <c r="AO7429" s="29"/>
    </row>
    <row r="7430" spans="5:41" x14ac:dyDescent="0.3">
      <c r="E7430" s="15"/>
      <c r="M7430" s="26"/>
      <c r="V7430" s="37"/>
      <c r="W7430" s="37"/>
      <c r="Z7430" s="29"/>
      <c r="AA7430" s="29"/>
      <c r="AB7430" s="29"/>
      <c r="AG7430" s="40"/>
      <c r="AH7430" s="40"/>
      <c r="AN7430" s="29"/>
      <c r="AO7430" s="29"/>
    </row>
    <row r="7431" spans="5:41" x14ac:dyDescent="0.3">
      <c r="E7431" s="15"/>
      <c r="M7431" s="26"/>
      <c r="V7431" s="37"/>
      <c r="W7431" s="37"/>
      <c r="Z7431" s="29"/>
      <c r="AA7431" s="29"/>
      <c r="AB7431" s="29"/>
      <c r="AG7431" s="40"/>
      <c r="AH7431" s="40"/>
      <c r="AN7431" s="29"/>
      <c r="AO7431" s="29"/>
    </row>
    <row r="7432" spans="5:41" x14ac:dyDescent="0.3">
      <c r="E7432" s="15"/>
      <c r="M7432" s="26"/>
      <c r="V7432" s="37"/>
      <c r="W7432" s="37"/>
      <c r="Z7432" s="29"/>
      <c r="AA7432" s="29"/>
      <c r="AB7432" s="29"/>
      <c r="AG7432" s="40"/>
      <c r="AH7432" s="40"/>
      <c r="AN7432" s="29"/>
      <c r="AO7432" s="29"/>
    </row>
    <row r="7433" spans="5:41" x14ac:dyDescent="0.3">
      <c r="E7433" s="15"/>
      <c r="M7433" s="26"/>
      <c r="V7433" s="37"/>
      <c r="W7433" s="37"/>
      <c r="Z7433" s="29"/>
      <c r="AA7433" s="29"/>
      <c r="AB7433" s="29"/>
      <c r="AG7433" s="40"/>
      <c r="AH7433" s="40"/>
      <c r="AN7433" s="29"/>
      <c r="AO7433" s="29"/>
    </row>
    <row r="7434" spans="5:41" x14ac:dyDescent="0.3">
      <c r="E7434" s="15"/>
      <c r="M7434" s="26"/>
      <c r="V7434" s="37"/>
      <c r="W7434" s="37"/>
      <c r="Z7434" s="29"/>
      <c r="AA7434" s="29"/>
      <c r="AB7434" s="29"/>
      <c r="AG7434" s="40"/>
      <c r="AH7434" s="40"/>
      <c r="AN7434" s="29"/>
      <c r="AO7434" s="29"/>
    </row>
    <row r="7435" spans="5:41" x14ac:dyDescent="0.3">
      <c r="E7435" s="15"/>
      <c r="M7435" s="26"/>
      <c r="V7435" s="37"/>
      <c r="W7435" s="37"/>
      <c r="Z7435" s="29"/>
      <c r="AA7435" s="29"/>
      <c r="AB7435" s="29"/>
      <c r="AG7435" s="40"/>
      <c r="AH7435" s="40"/>
      <c r="AN7435" s="29"/>
      <c r="AO7435" s="29"/>
    </row>
    <row r="7436" spans="5:41" x14ac:dyDescent="0.3">
      <c r="E7436" s="15"/>
      <c r="M7436" s="26"/>
      <c r="V7436" s="37"/>
      <c r="W7436" s="37"/>
      <c r="Z7436" s="29"/>
      <c r="AA7436" s="29"/>
      <c r="AB7436" s="29"/>
      <c r="AG7436" s="40"/>
      <c r="AH7436" s="40"/>
      <c r="AN7436" s="29"/>
      <c r="AO7436" s="29"/>
    </row>
    <row r="7437" spans="5:41" x14ac:dyDescent="0.3">
      <c r="E7437" s="15"/>
      <c r="M7437" s="26"/>
      <c r="V7437" s="37"/>
      <c r="W7437" s="37"/>
      <c r="Z7437" s="29"/>
      <c r="AA7437" s="29"/>
      <c r="AB7437" s="29"/>
      <c r="AG7437" s="40"/>
      <c r="AH7437" s="40"/>
      <c r="AN7437" s="29"/>
      <c r="AO7437" s="29"/>
    </row>
    <row r="7438" spans="5:41" x14ac:dyDescent="0.3">
      <c r="E7438" s="15"/>
      <c r="M7438" s="26"/>
      <c r="V7438" s="37"/>
      <c r="W7438" s="37"/>
      <c r="Z7438" s="29"/>
      <c r="AA7438" s="29"/>
      <c r="AB7438" s="29"/>
      <c r="AG7438" s="40"/>
      <c r="AH7438" s="40"/>
      <c r="AN7438" s="29"/>
      <c r="AO7438" s="29"/>
    </row>
    <row r="7439" spans="5:41" x14ac:dyDescent="0.3">
      <c r="E7439" s="15"/>
      <c r="M7439" s="26"/>
      <c r="V7439" s="37"/>
      <c r="W7439" s="37"/>
      <c r="Z7439" s="29"/>
      <c r="AA7439" s="29"/>
      <c r="AB7439" s="29"/>
      <c r="AG7439" s="40"/>
      <c r="AH7439" s="40"/>
      <c r="AN7439" s="29"/>
      <c r="AO7439" s="29"/>
    </row>
    <row r="7440" spans="5:41" x14ac:dyDescent="0.3">
      <c r="E7440" s="15"/>
      <c r="M7440" s="26"/>
      <c r="V7440" s="37"/>
      <c r="W7440" s="37"/>
      <c r="Z7440" s="29"/>
      <c r="AA7440" s="29"/>
      <c r="AB7440" s="29"/>
      <c r="AG7440" s="40"/>
      <c r="AH7440" s="40"/>
      <c r="AN7440" s="29"/>
      <c r="AO7440" s="29"/>
    </row>
    <row r="7441" spans="5:41" x14ac:dyDescent="0.3">
      <c r="E7441" s="15"/>
      <c r="M7441" s="26"/>
      <c r="V7441" s="37"/>
      <c r="W7441" s="37"/>
      <c r="Z7441" s="29"/>
      <c r="AA7441" s="29"/>
      <c r="AB7441" s="29"/>
      <c r="AG7441" s="40"/>
      <c r="AH7441" s="40"/>
      <c r="AN7441" s="29"/>
      <c r="AO7441" s="29"/>
    </row>
    <row r="7442" spans="5:41" x14ac:dyDescent="0.3">
      <c r="E7442" s="15"/>
      <c r="M7442" s="26"/>
      <c r="V7442" s="37"/>
      <c r="W7442" s="37"/>
      <c r="Z7442" s="29"/>
      <c r="AA7442" s="29"/>
      <c r="AB7442" s="29"/>
      <c r="AG7442" s="40"/>
      <c r="AH7442" s="40"/>
      <c r="AN7442" s="29"/>
      <c r="AO7442" s="29"/>
    </row>
    <row r="7443" spans="5:41" x14ac:dyDescent="0.3">
      <c r="E7443" s="15"/>
      <c r="M7443" s="26"/>
      <c r="V7443" s="37"/>
      <c r="W7443" s="37"/>
      <c r="Z7443" s="29"/>
      <c r="AA7443" s="29"/>
      <c r="AB7443" s="29"/>
      <c r="AG7443" s="40"/>
      <c r="AH7443" s="40"/>
      <c r="AN7443" s="29"/>
      <c r="AO7443" s="29"/>
    </row>
    <row r="7444" spans="5:41" x14ac:dyDescent="0.3">
      <c r="E7444" s="15"/>
      <c r="M7444" s="26"/>
      <c r="V7444" s="37"/>
      <c r="W7444" s="37"/>
      <c r="Z7444" s="29"/>
      <c r="AA7444" s="29"/>
      <c r="AB7444" s="29"/>
      <c r="AG7444" s="40"/>
      <c r="AH7444" s="40"/>
      <c r="AN7444" s="29"/>
      <c r="AO7444" s="29"/>
    </row>
    <row r="7445" spans="5:41" x14ac:dyDescent="0.3">
      <c r="E7445" s="15"/>
      <c r="M7445" s="26"/>
      <c r="V7445" s="37"/>
      <c r="W7445" s="37"/>
      <c r="Z7445" s="29"/>
      <c r="AA7445" s="29"/>
      <c r="AB7445" s="29"/>
      <c r="AG7445" s="40"/>
      <c r="AH7445" s="40"/>
      <c r="AN7445" s="29"/>
      <c r="AO7445" s="29"/>
    </row>
    <row r="7446" spans="5:41" x14ac:dyDescent="0.3">
      <c r="E7446" s="15"/>
      <c r="M7446" s="26"/>
      <c r="V7446" s="37"/>
      <c r="W7446" s="37"/>
      <c r="Z7446" s="29"/>
      <c r="AA7446" s="29"/>
      <c r="AB7446" s="29"/>
      <c r="AG7446" s="40"/>
      <c r="AH7446" s="40"/>
      <c r="AN7446" s="29"/>
      <c r="AO7446" s="29"/>
    </row>
    <row r="7447" spans="5:41" x14ac:dyDescent="0.3">
      <c r="E7447" s="15"/>
      <c r="M7447" s="26"/>
      <c r="V7447" s="37"/>
      <c r="W7447" s="37"/>
      <c r="Z7447" s="29"/>
      <c r="AA7447" s="29"/>
      <c r="AB7447" s="29"/>
      <c r="AG7447" s="40"/>
      <c r="AH7447" s="40"/>
      <c r="AN7447" s="29"/>
      <c r="AO7447" s="29"/>
    </row>
    <row r="7448" spans="5:41" x14ac:dyDescent="0.3">
      <c r="E7448" s="15"/>
      <c r="M7448" s="26"/>
      <c r="V7448" s="37"/>
      <c r="W7448" s="37"/>
      <c r="Z7448" s="29"/>
      <c r="AA7448" s="29"/>
      <c r="AB7448" s="29"/>
      <c r="AG7448" s="40"/>
      <c r="AH7448" s="40"/>
      <c r="AN7448" s="29"/>
      <c r="AO7448" s="29"/>
    </row>
    <row r="7449" spans="5:41" x14ac:dyDescent="0.3">
      <c r="E7449" s="15"/>
      <c r="M7449" s="26"/>
      <c r="V7449" s="37"/>
      <c r="W7449" s="37"/>
      <c r="Z7449" s="29"/>
      <c r="AA7449" s="29"/>
      <c r="AB7449" s="29"/>
      <c r="AG7449" s="40"/>
      <c r="AH7449" s="40"/>
      <c r="AN7449" s="29"/>
      <c r="AO7449" s="29"/>
    </row>
    <row r="7450" spans="5:41" x14ac:dyDescent="0.3">
      <c r="E7450" s="15"/>
      <c r="M7450" s="26"/>
      <c r="V7450" s="37"/>
      <c r="W7450" s="37"/>
      <c r="Z7450" s="29"/>
      <c r="AA7450" s="29"/>
      <c r="AB7450" s="29"/>
      <c r="AG7450" s="40"/>
      <c r="AH7450" s="40"/>
      <c r="AN7450" s="29"/>
      <c r="AO7450" s="29"/>
    </row>
    <row r="7451" spans="5:41" x14ac:dyDescent="0.3">
      <c r="E7451" s="15"/>
      <c r="M7451" s="26"/>
      <c r="V7451" s="37"/>
      <c r="W7451" s="37"/>
      <c r="Z7451" s="29"/>
      <c r="AA7451" s="29"/>
      <c r="AB7451" s="29"/>
      <c r="AG7451" s="40"/>
      <c r="AH7451" s="40"/>
      <c r="AN7451" s="29"/>
      <c r="AO7451" s="29"/>
    </row>
    <row r="7452" spans="5:41" x14ac:dyDescent="0.3">
      <c r="E7452" s="15"/>
      <c r="M7452" s="26"/>
      <c r="V7452" s="37"/>
      <c r="W7452" s="37"/>
      <c r="Z7452" s="29"/>
      <c r="AA7452" s="29"/>
      <c r="AB7452" s="29"/>
      <c r="AG7452" s="40"/>
      <c r="AH7452" s="40"/>
      <c r="AN7452" s="29"/>
      <c r="AO7452" s="29"/>
    </row>
    <row r="7453" spans="5:41" x14ac:dyDescent="0.3">
      <c r="E7453" s="15"/>
      <c r="M7453" s="26"/>
      <c r="V7453" s="37"/>
      <c r="W7453" s="37"/>
      <c r="Z7453" s="29"/>
      <c r="AA7453" s="29"/>
      <c r="AB7453" s="29"/>
      <c r="AG7453" s="40"/>
      <c r="AH7453" s="40"/>
      <c r="AN7453" s="29"/>
      <c r="AO7453" s="29"/>
    </row>
    <row r="7454" spans="5:41" x14ac:dyDescent="0.3">
      <c r="E7454" s="15"/>
      <c r="M7454" s="26"/>
      <c r="V7454" s="37"/>
      <c r="W7454" s="37"/>
      <c r="Z7454" s="29"/>
      <c r="AA7454" s="29"/>
      <c r="AB7454" s="29"/>
      <c r="AG7454" s="40"/>
      <c r="AH7454" s="40"/>
      <c r="AN7454" s="29"/>
      <c r="AO7454" s="29"/>
    </row>
    <row r="7455" spans="5:41" x14ac:dyDescent="0.3">
      <c r="E7455" s="15"/>
      <c r="M7455" s="26"/>
      <c r="V7455" s="37"/>
      <c r="W7455" s="37"/>
      <c r="Z7455" s="29"/>
      <c r="AA7455" s="29"/>
      <c r="AB7455" s="29"/>
      <c r="AG7455" s="40"/>
      <c r="AH7455" s="40"/>
      <c r="AN7455" s="29"/>
      <c r="AO7455" s="29"/>
    </row>
    <row r="7456" spans="5:41" x14ac:dyDescent="0.3">
      <c r="E7456" s="15"/>
      <c r="M7456" s="26"/>
      <c r="V7456" s="37"/>
      <c r="W7456" s="37"/>
      <c r="Z7456" s="29"/>
      <c r="AA7456" s="29"/>
      <c r="AB7456" s="29"/>
      <c r="AG7456" s="40"/>
      <c r="AH7456" s="40"/>
      <c r="AN7456" s="29"/>
      <c r="AO7456" s="29"/>
    </row>
    <row r="7457" spans="5:41" x14ac:dyDescent="0.3">
      <c r="E7457" s="15"/>
      <c r="M7457" s="26"/>
      <c r="V7457" s="37"/>
      <c r="W7457" s="37"/>
      <c r="Z7457" s="29"/>
      <c r="AA7457" s="29"/>
      <c r="AB7457" s="29"/>
      <c r="AG7457" s="40"/>
      <c r="AH7457" s="40"/>
      <c r="AN7457" s="29"/>
      <c r="AO7457" s="29"/>
    </row>
    <row r="7458" spans="5:41" x14ac:dyDescent="0.3">
      <c r="E7458" s="15"/>
      <c r="M7458" s="26"/>
      <c r="V7458" s="37"/>
      <c r="W7458" s="37"/>
      <c r="Z7458" s="29"/>
      <c r="AA7458" s="29"/>
      <c r="AB7458" s="29"/>
      <c r="AG7458" s="40"/>
      <c r="AH7458" s="40"/>
      <c r="AN7458" s="29"/>
      <c r="AO7458" s="29"/>
    </row>
    <row r="7459" spans="5:41" x14ac:dyDescent="0.3">
      <c r="E7459" s="15"/>
      <c r="M7459" s="26"/>
      <c r="V7459" s="37"/>
      <c r="W7459" s="37"/>
      <c r="Z7459" s="29"/>
      <c r="AA7459" s="29"/>
      <c r="AB7459" s="29"/>
      <c r="AG7459" s="40"/>
      <c r="AH7459" s="40"/>
      <c r="AN7459" s="29"/>
      <c r="AO7459" s="29"/>
    </row>
    <row r="7460" spans="5:41" x14ac:dyDescent="0.3">
      <c r="E7460" s="15"/>
      <c r="M7460" s="26"/>
      <c r="V7460" s="37"/>
      <c r="W7460" s="37"/>
      <c r="Z7460" s="29"/>
      <c r="AA7460" s="29"/>
      <c r="AB7460" s="29"/>
      <c r="AG7460" s="40"/>
      <c r="AH7460" s="40"/>
      <c r="AN7460" s="29"/>
      <c r="AO7460" s="29"/>
    </row>
    <row r="7461" spans="5:41" x14ac:dyDescent="0.3">
      <c r="E7461" s="15"/>
      <c r="M7461" s="26"/>
      <c r="V7461" s="37"/>
      <c r="W7461" s="37"/>
      <c r="Z7461" s="29"/>
      <c r="AA7461" s="29"/>
      <c r="AB7461" s="29"/>
      <c r="AG7461" s="40"/>
      <c r="AH7461" s="40"/>
      <c r="AN7461" s="29"/>
      <c r="AO7461" s="29"/>
    </row>
    <row r="7462" spans="5:41" x14ac:dyDescent="0.3">
      <c r="E7462" s="15"/>
      <c r="M7462" s="26"/>
      <c r="V7462" s="37"/>
      <c r="W7462" s="37"/>
      <c r="Z7462" s="29"/>
      <c r="AA7462" s="29"/>
      <c r="AB7462" s="29"/>
      <c r="AG7462" s="40"/>
      <c r="AH7462" s="40"/>
      <c r="AN7462" s="29"/>
      <c r="AO7462" s="29"/>
    </row>
    <row r="7463" spans="5:41" x14ac:dyDescent="0.3">
      <c r="E7463" s="15"/>
      <c r="M7463" s="26"/>
      <c r="V7463" s="37"/>
      <c r="W7463" s="37"/>
      <c r="Z7463" s="29"/>
      <c r="AA7463" s="29"/>
      <c r="AB7463" s="29"/>
      <c r="AG7463" s="40"/>
      <c r="AH7463" s="40"/>
      <c r="AN7463" s="29"/>
      <c r="AO7463" s="29"/>
    </row>
    <row r="7464" spans="5:41" x14ac:dyDescent="0.3">
      <c r="E7464" s="15"/>
      <c r="M7464" s="26"/>
      <c r="V7464" s="37"/>
      <c r="W7464" s="37"/>
      <c r="Z7464" s="29"/>
      <c r="AA7464" s="29"/>
      <c r="AB7464" s="29"/>
      <c r="AG7464" s="40"/>
      <c r="AH7464" s="40"/>
      <c r="AN7464" s="29"/>
      <c r="AO7464" s="29"/>
    </row>
    <row r="7465" spans="5:41" x14ac:dyDescent="0.3">
      <c r="E7465" s="15"/>
      <c r="M7465" s="26"/>
      <c r="V7465" s="37"/>
      <c r="W7465" s="37"/>
      <c r="Z7465" s="29"/>
      <c r="AA7465" s="29"/>
      <c r="AB7465" s="29"/>
      <c r="AG7465" s="40"/>
      <c r="AH7465" s="40"/>
      <c r="AN7465" s="29"/>
      <c r="AO7465" s="29"/>
    </row>
    <row r="7466" spans="5:41" x14ac:dyDescent="0.3">
      <c r="E7466" s="15"/>
      <c r="M7466" s="26"/>
      <c r="V7466" s="37"/>
      <c r="W7466" s="37"/>
      <c r="Z7466" s="29"/>
      <c r="AA7466" s="29"/>
      <c r="AB7466" s="29"/>
      <c r="AG7466" s="40"/>
      <c r="AH7466" s="40"/>
      <c r="AN7466" s="29"/>
      <c r="AO7466" s="29"/>
    </row>
    <row r="7467" spans="5:41" x14ac:dyDescent="0.3">
      <c r="E7467" s="15"/>
      <c r="M7467" s="26"/>
      <c r="V7467" s="37"/>
      <c r="W7467" s="37"/>
      <c r="Z7467" s="29"/>
      <c r="AA7467" s="29"/>
      <c r="AB7467" s="29"/>
      <c r="AG7467" s="40"/>
      <c r="AH7467" s="40"/>
      <c r="AN7467" s="29"/>
      <c r="AO7467" s="29"/>
    </row>
    <row r="7468" spans="5:41" x14ac:dyDescent="0.3">
      <c r="E7468" s="15"/>
      <c r="M7468" s="26"/>
      <c r="V7468" s="37"/>
      <c r="W7468" s="37"/>
      <c r="Z7468" s="29"/>
      <c r="AA7468" s="29"/>
      <c r="AB7468" s="29"/>
      <c r="AG7468" s="40"/>
      <c r="AH7468" s="40"/>
      <c r="AN7468" s="29"/>
      <c r="AO7468" s="29"/>
    </row>
    <row r="7469" spans="5:41" x14ac:dyDescent="0.3">
      <c r="E7469" s="15"/>
      <c r="M7469" s="26"/>
      <c r="V7469" s="37"/>
      <c r="W7469" s="37"/>
      <c r="Z7469" s="29"/>
      <c r="AA7469" s="29"/>
      <c r="AB7469" s="29"/>
      <c r="AG7469" s="40"/>
      <c r="AH7469" s="40"/>
      <c r="AN7469" s="29"/>
      <c r="AO7469" s="29"/>
    </row>
    <row r="7470" spans="5:41" x14ac:dyDescent="0.3">
      <c r="E7470" s="15"/>
      <c r="M7470" s="26"/>
      <c r="V7470" s="37"/>
      <c r="W7470" s="37"/>
      <c r="Z7470" s="29"/>
      <c r="AA7470" s="29"/>
      <c r="AB7470" s="29"/>
      <c r="AG7470" s="40"/>
      <c r="AH7470" s="40"/>
      <c r="AN7470" s="29"/>
      <c r="AO7470" s="29"/>
    </row>
    <row r="7471" spans="5:41" x14ac:dyDescent="0.3">
      <c r="E7471" s="15"/>
      <c r="M7471" s="26"/>
      <c r="V7471" s="37"/>
      <c r="W7471" s="37"/>
      <c r="Z7471" s="29"/>
      <c r="AA7471" s="29"/>
      <c r="AB7471" s="29"/>
      <c r="AG7471" s="40"/>
      <c r="AH7471" s="40"/>
      <c r="AN7471" s="29"/>
      <c r="AO7471" s="29"/>
    </row>
    <row r="7472" spans="5:41" x14ac:dyDescent="0.3">
      <c r="E7472" s="15"/>
      <c r="M7472" s="26"/>
      <c r="V7472" s="37"/>
      <c r="W7472" s="37"/>
      <c r="Z7472" s="29"/>
      <c r="AA7472" s="29"/>
      <c r="AB7472" s="29"/>
      <c r="AG7472" s="40"/>
      <c r="AH7472" s="40"/>
      <c r="AN7472" s="29"/>
      <c r="AO7472" s="29"/>
    </row>
    <row r="7473" spans="5:41" x14ac:dyDescent="0.3">
      <c r="E7473" s="15"/>
      <c r="M7473" s="26"/>
      <c r="V7473" s="37"/>
      <c r="W7473" s="37"/>
      <c r="Z7473" s="29"/>
      <c r="AA7473" s="29"/>
      <c r="AB7473" s="29"/>
      <c r="AG7473" s="40"/>
      <c r="AH7473" s="40"/>
      <c r="AN7473" s="29"/>
      <c r="AO7473" s="29"/>
    </row>
    <row r="7474" spans="5:41" x14ac:dyDescent="0.3">
      <c r="E7474" s="15"/>
      <c r="M7474" s="26"/>
      <c r="V7474" s="37"/>
      <c r="W7474" s="37"/>
      <c r="Z7474" s="29"/>
      <c r="AA7474" s="29"/>
      <c r="AB7474" s="29"/>
      <c r="AG7474" s="40"/>
      <c r="AH7474" s="40"/>
      <c r="AN7474" s="29"/>
      <c r="AO7474" s="29"/>
    </row>
    <row r="7475" spans="5:41" x14ac:dyDescent="0.3">
      <c r="E7475" s="15"/>
      <c r="M7475" s="26"/>
      <c r="V7475" s="37"/>
      <c r="W7475" s="37"/>
      <c r="Z7475" s="29"/>
      <c r="AA7475" s="29"/>
      <c r="AB7475" s="29"/>
      <c r="AG7475" s="40"/>
      <c r="AH7475" s="40"/>
      <c r="AN7475" s="29"/>
      <c r="AO7475" s="29"/>
    </row>
    <row r="7476" spans="5:41" x14ac:dyDescent="0.3">
      <c r="E7476" s="15"/>
      <c r="M7476" s="26"/>
      <c r="V7476" s="37"/>
      <c r="W7476" s="37"/>
      <c r="Z7476" s="29"/>
      <c r="AA7476" s="29"/>
      <c r="AB7476" s="29"/>
      <c r="AG7476" s="40"/>
      <c r="AH7476" s="40"/>
      <c r="AN7476" s="29"/>
      <c r="AO7476" s="29"/>
    </row>
    <row r="7477" spans="5:41" x14ac:dyDescent="0.3">
      <c r="E7477" s="15"/>
      <c r="M7477" s="26"/>
      <c r="V7477" s="37"/>
      <c r="W7477" s="37"/>
      <c r="Z7477" s="29"/>
      <c r="AA7477" s="29"/>
      <c r="AB7477" s="29"/>
      <c r="AG7477" s="40"/>
      <c r="AH7477" s="40"/>
      <c r="AN7477" s="29"/>
      <c r="AO7477" s="29"/>
    </row>
    <row r="7478" spans="5:41" x14ac:dyDescent="0.3">
      <c r="E7478" s="15"/>
      <c r="M7478" s="26"/>
      <c r="V7478" s="37"/>
      <c r="W7478" s="37"/>
      <c r="Z7478" s="29"/>
      <c r="AA7478" s="29"/>
      <c r="AB7478" s="29"/>
      <c r="AG7478" s="40"/>
      <c r="AH7478" s="40"/>
      <c r="AN7478" s="29"/>
      <c r="AO7478" s="29"/>
    </row>
    <row r="7479" spans="5:41" x14ac:dyDescent="0.3">
      <c r="E7479" s="15"/>
      <c r="M7479" s="26"/>
      <c r="V7479" s="37"/>
      <c r="W7479" s="37"/>
      <c r="Z7479" s="29"/>
      <c r="AA7479" s="29"/>
      <c r="AB7479" s="29"/>
      <c r="AG7479" s="40"/>
      <c r="AH7479" s="40"/>
      <c r="AN7479" s="29"/>
      <c r="AO7479" s="29"/>
    </row>
    <row r="7480" spans="5:41" x14ac:dyDescent="0.3">
      <c r="E7480" s="15"/>
      <c r="M7480" s="26"/>
      <c r="V7480" s="37"/>
      <c r="W7480" s="37"/>
      <c r="Z7480" s="29"/>
      <c r="AA7480" s="29"/>
      <c r="AB7480" s="29"/>
      <c r="AG7480" s="40"/>
      <c r="AH7480" s="40"/>
      <c r="AN7480" s="29"/>
      <c r="AO7480" s="29"/>
    </row>
    <row r="7481" spans="5:41" x14ac:dyDescent="0.3">
      <c r="E7481" s="15"/>
      <c r="M7481" s="26"/>
      <c r="V7481" s="37"/>
      <c r="W7481" s="37"/>
      <c r="Z7481" s="29"/>
      <c r="AA7481" s="29"/>
      <c r="AB7481" s="29"/>
      <c r="AG7481" s="40"/>
      <c r="AH7481" s="40"/>
      <c r="AN7481" s="29"/>
      <c r="AO7481" s="29"/>
    </row>
    <row r="7482" spans="5:41" x14ac:dyDescent="0.3">
      <c r="E7482" s="15"/>
      <c r="M7482" s="26"/>
      <c r="V7482" s="37"/>
      <c r="W7482" s="37"/>
      <c r="Z7482" s="29"/>
      <c r="AA7482" s="29"/>
      <c r="AB7482" s="29"/>
      <c r="AG7482" s="40"/>
      <c r="AH7482" s="40"/>
      <c r="AN7482" s="29"/>
      <c r="AO7482" s="29"/>
    </row>
    <row r="7483" spans="5:41" x14ac:dyDescent="0.3">
      <c r="E7483" s="15"/>
      <c r="M7483" s="26"/>
      <c r="V7483" s="37"/>
      <c r="W7483" s="37"/>
      <c r="Z7483" s="29"/>
      <c r="AA7483" s="29"/>
      <c r="AB7483" s="29"/>
      <c r="AG7483" s="40"/>
      <c r="AH7483" s="40"/>
      <c r="AN7483" s="29"/>
      <c r="AO7483" s="29"/>
    </row>
    <row r="7484" spans="5:41" x14ac:dyDescent="0.3">
      <c r="E7484" s="15"/>
      <c r="M7484" s="26"/>
      <c r="V7484" s="37"/>
      <c r="W7484" s="37"/>
      <c r="Z7484" s="29"/>
      <c r="AA7484" s="29"/>
      <c r="AB7484" s="29"/>
      <c r="AG7484" s="40"/>
      <c r="AH7484" s="40"/>
      <c r="AN7484" s="29"/>
      <c r="AO7484" s="29"/>
    </row>
    <row r="7485" spans="5:41" x14ac:dyDescent="0.3">
      <c r="E7485" s="15"/>
      <c r="M7485" s="26"/>
      <c r="V7485" s="37"/>
      <c r="W7485" s="37"/>
      <c r="Z7485" s="29"/>
      <c r="AA7485" s="29"/>
      <c r="AB7485" s="29"/>
      <c r="AG7485" s="40"/>
      <c r="AH7485" s="40"/>
      <c r="AN7485" s="29"/>
      <c r="AO7485" s="29"/>
    </row>
    <row r="7486" spans="5:41" x14ac:dyDescent="0.3">
      <c r="E7486" s="15"/>
      <c r="M7486" s="26"/>
      <c r="V7486" s="37"/>
      <c r="W7486" s="37"/>
      <c r="Z7486" s="29"/>
      <c r="AA7486" s="29"/>
      <c r="AB7486" s="29"/>
      <c r="AG7486" s="40"/>
      <c r="AH7486" s="40"/>
      <c r="AN7486" s="29"/>
      <c r="AO7486" s="29"/>
    </row>
    <row r="7487" spans="5:41" x14ac:dyDescent="0.3">
      <c r="E7487" s="15"/>
      <c r="M7487" s="26"/>
      <c r="V7487" s="37"/>
      <c r="W7487" s="37"/>
      <c r="Z7487" s="29"/>
      <c r="AA7487" s="29"/>
      <c r="AB7487" s="29"/>
      <c r="AG7487" s="40"/>
      <c r="AH7487" s="40"/>
      <c r="AN7487" s="29"/>
      <c r="AO7487" s="29"/>
    </row>
    <row r="7488" spans="5:41" x14ac:dyDescent="0.3">
      <c r="E7488" s="15"/>
      <c r="M7488" s="26"/>
      <c r="V7488" s="37"/>
      <c r="W7488" s="37"/>
      <c r="Z7488" s="29"/>
      <c r="AA7488" s="29"/>
      <c r="AB7488" s="29"/>
      <c r="AG7488" s="40"/>
      <c r="AH7488" s="40"/>
      <c r="AN7488" s="29"/>
      <c r="AO7488" s="29"/>
    </row>
    <row r="7489" spans="5:41" x14ac:dyDescent="0.3">
      <c r="E7489" s="15"/>
      <c r="M7489" s="26"/>
      <c r="V7489" s="37"/>
      <c r="W7489" s="37"/>
      <c r="Z7489" s="29"/>
      <c r="AA7489" s="29"/>
      <c r="AB7489" s="29"/>
      <c r="AG7489" s="40"/>
      <c r="AH7489" s="40"/>
      <c r="AN7489" s="29"/>
      <c r="AO7489" s="29"/>
    </row>
    <row r="7490" spans="5:41" x14ac:dyDescent="0.3">
      <c r="E7490" s="15"/>
      <c r="M7490" s="26"/>
      <c r="V7490" s="37"/>
      <c r="W7490" s="37"/>
      <c r="Z7490" s="29"/>
      <c r="AA7490" s="29"/>
      <c r="AB7490" s="29"/>
      <c r="AG7490" s="40"/>
      <c r="AH7490" s="40"/>
      <c r="AN7490" s="29"/>
      <c r="AO7490" s="29"/>
    </row>
    <row r="7491" spans="5:41" x14ac:dyDescent="0.3">
      <c r="E7491" s="15"/>
      <c r="M7491" s="26"/>
      <c r="V7491" s="37"/>
      <c r="W7491" s="37"/>
      <c r="Z7491" s="29"/>
      <c r="AA7491" s="29"/>
      <c r="AB7491" s="29"/>
      <c r="AG7491" s="40"/>
      <c r="AH7491" s="40"/>
      <c r="AN7491" s="29"/>
      <c r="AO7491" s="29"/>
    </row>
    <row r="7492" spans="5:41" x14ac:dyDescent="0.3">
      <c r="E7492" s="15"/>
      <c r="M7492" s="26"/>
      <c r="V7492" s="37"/>
      <c r="W7492" s="37"/>
      <c r="Z7492" s="29"/>
      <c r="AA7492" s="29"/>
      <c r="AB7492" s="29"/>
      <c r="AG7492" s="40"/>
      <c r="AH7492" s="40"/>
      <c r="AN7492" s="29"/>
      <c r="AO7492" s="29"/>
    </row>
    <row r="7493" spans="5:41" x14ac:dyDescent="0.3">
      <c r="E7493" s="15"/>
      <c r="M7493" s="26"/>
      <c r="V7493" s="37"/>
      <c r="W7493" s="37"/>
      <c r="Z7493" s="29"/>
      <c r="AA7493" s="29"/>
      <c r="AB7493" s="29"/>
      <c r="AG7493" s="40"/>
      <c r="AH7493" s="40"/>
      <c r="AN7493" s="29"/>
      <c r="AO7493" s="29"/>
    </row>
    <row r="7494" spans="5:41" x14ac:dyDescent="0.3">
      <c r="E7494" s="15"/>
      <c r="M7494" s="26"/>
      <c r="V7494" s="37"/>
      <c r="W7494" s="37"/>
      <c r="Z7494" s="29"/>
      <c r="AA7494" s="29"/>
      <c r="AB7494" s="29"/>
      <c r="AG7494" s="40"/>
      <c r="AH7494" s="40"/>
      <c r="AN7494" s="29"/>
      <c r="AO7494" s="29"/>
    </row>
    <row r="7495" spans="5:41" x14ac:dyDescent="0.3">
      <c r="E7495" s="15"/>
      <c r="M7495" s="26"/>
      <c r="V7495" s="37"/>
      <c r="W7495" s="37"/>
      <c r="Z7495" s="29"/>
      <c r="AA7495" s="29"/>
      <c r="AB7495" s="29"/>
      <c r="AG7495" s="40"/>
      <c r="AH7495" s="40"/>
      <c r="AN7495" s="29"/>
      <c r="AO7495" s="29"/>
    </row>
    <row r="7496" spans="5:41" x14ac:dyDescent="0.3">
      <c r="E7496" s="15"/>
      <c r="M7496" s="26"/>
      <c r="V7496" s="37"/>
      <c r="W7496" s="37"/>
      <c r="Z7496" s="29"/>
      <c r="AA7496" s="29"/>
      <c r="AB7496" s="29"/>
      <c r="AG7496" s="40"/>
      <c r="AH7496" s="40"/>
      <c r="AN7496" s="29"/>
      <c r="AO7496" s="29"/>
    </row>
    <row r="7497" spans="5:41" x14ac:dyDescent="0.3">
      <c r="E7497" s="15"/>
      <c r="M7497" s="26"/>
      <c r="V7497" s="37"/>
      <c r="W7497" s="37"/>
      <c r="Z7497" s="29"/>
      <c r="AA7497" s="29"/>
      <c r="AB7497" s="29"/>
      <c r="AG7497" s="40"/>
      <c r="AH7497" s="40"/>
      <c r="AN7497" s="29"/>
      <c r="AO7497" s="29"/>
    </row>
    <row r="7498" spans="5:41" x14ac:dyDescent="0.3">
      <c r="E7498" s="15"/>
      <c r="M7498" s="26"/>
      <c r="V7498" s="37"/>
      <c r="W7498" s="37"/>
      <c r="Z7498" s="29"/>
      <c r="AA7498" s="29"/>
      <c r="AB7498" s="29"/>
      <c r="AG7498" s="40"/>
      <c r="AH7498" s="40"/>
      <c r="AN7498" s="29"/>
      <c r="AO7498" s="29"/>
    </row>
    <row r="7499" spans="5:41" x14ac:dyDescent="0.3">
      <c r="E7499" s="15"/>
      <c r="M7499" s="26"/>
      <c r="V7499" s="37"/>
      <c r="W7499" s="37"/>
      <c r="Z7499" s="29"/>
      <c r="AA7499" s="29"/>
      <c r="AB7499" s="29"/>
      <c r="AG7499" s="40"/>
      <c r="AH7499" s="40"/>
      <c r="AN7499" s="29"/>
      <c r="AO7499" s="29"/>
    </row>
    <row r="7500" spans="5:41" x14ac:dyDescent="0.3">
      <c r="E7500" s="15"/>
      <c r="M7500" s="26"/>
      <c r="V7500" s="37"/>
      <c r="W7500" s="37"/>
      <c r="Z7500" s="29"/>
      <c r="AA7500" s="29"/>
      <c r="AB7500" s="29"/>
      <c r="AG7500" s="40"/>
      <c r="AH7500" s="40"/>
      <c r="AN7500" s="29"/>
      <c r="AO7500" s="29"/>
    </row>
    <row r="7501" spans="5:41" x14ac:dyDescent="0.3">
      <c r="E7501" s="15"/>
      <c r="M7501" s="26"/>
      <c r="V7501" s="37"/>
      <c r="W7501" s="37"/>
      <c r="Z7501" s="29"/>
      <c r="AA7501" s="29"/>
      <c r="AB7501" s="29"/>
      <c r="AG7501" s="40"/>
      <c r="AH7501" s="40"/>
      <c r="AN7501" s="29"/>
      <c r="AO7501" s="29"/>
    </row>
    <row r="7502" spans="5:41" x14ac:dyDescent="0.3">
      <c r="E7502" s="15"/>
      <c r="M7502" s="26"/>
      <c r="V7502" s="37"/>
      <c r="W7502" s="37"/>
      <c r="Z7502" s="29"/>
      <c r="AA7502" s="29"/>
      <c r="AB7502" s="29"/>
      <c r="AG7502" s="40"/>
      <c r="AH7502" s="40"/>
      <c r="AN7502" s="29"/>
      <c r="AO7502" s="29"/>
    </row>
    <row r="7503" spans="5:41" x14ac:dyDescent="0.3">
      <c r="E7503" s="15"/>
      <c r="M7503" s="26"/>
      <c r="V7503" s="37"/>
      <c r="W7503" s="37"/>
      <c r="Z7503" s="29"/>
      <c r="AA7503" s="29"/>
      <c r="AB7503" s="29"/>
      <c r="AG7503" s="40"/>
      <c r="AH7503" s="40"/>
      <c r="AN7503" s="29"/>
      <c r="AO7503" s="29"/>
    </row>
    <row r="7504" spans="5:41" x14ac:dyDescent="0.3">
      <c r="E7504" s="15"/>
      <c r="M7504" s="26"/>
      <c r="V7504" s="37"/>
      <c r="W7504" s="37"/>
      <c r="Z7504" s="29"/>
      <c r="AA7504" s="29"/>
      <c r="AB7504" s="29"/>
      <c r="AG7504" s="40"/>
      <c r="AH7504" s="40"/>
      <c r="AN7504" s="29"/>
      <c r="AO7504" s="29"/>
    </row>
    <row r="7505" spans="5:41" x14ac:dyDescent="0.3">
      <c r="E7505" s="15"/>
      <c r="M7505" s="26"/>
      <c r="V7505" s="37"/>
      <c r="W7505" s="37"/>
      <c r="Z7505" s="29"/>
      <c r="AA7505" s="29"/>
      <c r="AB7505" s="29"/>
      <c r="AG7505" s="40"/>
      <c r="AH7505" s="40"/>
      <c r="AN7505" s="29"/>
      <c r="AO7505" s="29"/>
    </row>
    <row r="7506" spans="5:41" x14ac:dyDescent="0.3">
      <c r="E7506" s="15"/>
      <c r="M7506" s="26"/>
      <c r="V7506" s="37"/>
      <c r="W7506" s="37"/>
      <c r="Z7506" s="29"/>
      <c r="AA7506" s="29"/>
      <c r="AB7506" s="29"/>
      <c r="AG7506" s="40"/>
      <c r="AH7506" s="40"/>
      <c r="AN7506" s="29"/>
      <c r="AO7506" s="29"/>
    </row>
    <row r="7507" spans="5:41" x14ac:dyDescent="0.3">
      <c r="E7507" s="15"/>
      <c r="M7507" s="26"/>
      <c r="V7507" s="37"/>
      <c r="W7507" s="37"/>
      <c r="Z7507" s="29"/>
      <c r="AA7507" s="29"/>
      <c r="AB7507" s="29"/>
      <c r="AG7507" s="40"/>
      <c r="AH7507" s="40"/>
      <c r="AN7507" s="29"/>
      <c r="AO7507" s="29"/>
    </row>
    <row r="7508" spans="5:41" x14ac:dyDescent="0.3">
      <c r="E7508" s="15"/>
      <c r="M7508" s="26"/>
      <c r="V7508" s="37"/>
      <c r="W7508" s="37"/>
      <c r="Z7508" s="29"/>
      <c r="AA7508" s="29"/>
      <c r="AB7508" s="29"/>
      <c r="AG7508" s="40"/>
      <c r="AH7508" s="40"/>
      <c r="AN7508" s="29"/>
      <c r="AO7508" s="29"/>
    </row>
    <row r="7509" spans="5:41" x14ac:dyDescent="0.3">
      <c r="E7509" s="15"/>
      <c r="M7509" s="26"/>
      <c r="V7509" s="37"/>
      <c r="W7509" s="37"/>
      <c r="Z7509" s="29"/>
      <c r="AA7509" s="29"/>
      <c r="AB7509" s="29"/>
      <c r="AG7509" s="40"/>
      <c r="AH7509" s="40"/>
      <c r="AN7509" s="29"/>
      <c r="AO7509" s="29"/>
    </row>
    <row r="7510" spans="5:41" x14ac:dyDescent="0.3">
      <c r="E7510" s="15"/>
      <c r="M7510" s="26"/>
      <c r="V7510" s="37"/>
      <c r="W7510" s="37"/>
      <c r="Z7510" s="29"/>
      <c r="AA7510" s="29"/>
      <c r="AB7510" s="29"/>
      <c r="AG7510" s="40"/>
      <c r="AH7510" s="40"/>
      <c r="AN7510" s="29"/>
      <c r="AO7510" s="29"/>
    </row>
    <row r="7511" spans="5:41" x14ac:dyDescent="0.3">
      <c r="E7511" s="15"/>
      <c r="M7511" s="26"/>
      <c r="V7511" s="37"/>
      <c r="W7511" s="37"/>
      <c r="Z7511" s="29"/>
      <c r="AA7511" s="29"/>
      <c r="AB7511" s="29"/>
      <c r="AG7511" s="40"/>
      <c r="AH7511" s="40"/>
      <c r="AN7511" s="29"/>
      <c r="AO7511" s="29"/>
    </row>
    <row r="7512" spans="5:41" x14ac:dyDescent="0.3">
      <c r="E7512" s="15"/>
      <c r="M7512" s="26"/>
      <c r="V7512" s="37"/>
      <c r="W7512" s="37"/>
      <c r="Z7512" s="29"/>
      <c r="AA7512" s="29"/>
      <c r="AB7512" s="29"/>
      <c r="AG7512" s="40"/>
      <c r="AH7512" s="40"/>
      <c r="AN7512" s="29"/>
      <c r="AO7512" s="29"/>
    </row>
    <row r="7513" spans="5:41" x14ac:dyDescent="0.3">
      <c r="E7513" s="15"/>
      <c r="M7513" s="26"/>
      <c r="V7513" s="37"/>
      <c r="W7513" s="37"/>
      <c r="Z7513" s="29"/>
      <c r="AA7513" s="29"/>
      <c r="AB7513" s="29"/>
      <c r="AG7513" s="40"/>
      <c r="AH7513" s="40"/>
      <c r="AN7513" s="29"/>
      <c r="AO7513" s="29"/>
    </row>
    <row r="7514" spans="5:41" x14ac:dyDescent="0.3">
      <c r="E7514" s="15"/>
      <c r="M7514" s="26"/>
      <c r="V7514" s="37"/>
      <c r="W7514" s="37"/>
      <c r="Z7514" s="29"/>
      <c r="AA7514" s="29"/>
      <c r="AB7514" s="29"/>
      <c r="AG7514" s="40"/>
      <c r="AH7514" s="40"/>
      <c r="AN7514" s="29"/>
      <c r="AO7514" s="29"/>
    </row>
    <row r="7515" spans="5:41" x14ac:dyDescent="0.3">
      <c r="E7515" s="15"/>
      <c r="M7515" s="26"/>
      <c r="V7515" s="37"/>
      <c r="W7515" s="37"/>
      <c r="Z7515" s="29"/>
      <c r="AA7515" s="29"/>
      <c r="AB7515" s="29"/>
      <c r="AG7515" s="40"/>
      <c r="AH7515" s="40"/>
      <c r="AN7515" s="29"/>
      <c r="AO7515" s="29"/>
    </row>
    <row r="7516" spans="5:41" x14ac:dyDescent="0.3">
      <c r="E7516" s="15"/>
      <c r="M7516" s="26"/>
      <c r="V7516" s="37"/>
      <c r="W7516" s="37"/>
      <c r="Z7516" s="29"/>
      <c r="AA7516" s="29"/>
      <c r="AB7516" s="29"/>
      <c r="AG7516" s="40"/>
      <c r="AH7516" s="40"/>
      <c r="AN7516" s="29"/>
      <c r="AO7516" s="29"/>
    </row>
    <row r="7517" spans="5:41" x14ac:dyDescent="0.3">
      <c r="E7517" s="15"/>
      <c r="M7517" s="26"/>
      <c r="V7517" s="37"/>
      <c r="W7517" s="37"/>
      <c r="Z7517" s="29"/>
      <c r="AA7517" s="29"/>
      <c r="AB7517" s="29"/>
      <c r="AG7517" s="40"/>
      <c r="AH7517" s="40"/>
      <c r="AN7517" s="29"/>
      <c r="AO7517" s="29"/>
    </row>
    <row r="7518" spans="5:41" x14ac:dyDescent="0.3">
      <c r="E7518" s="15"/>
      <c r="M7518" s="26"/>
      <c r="V7518" s="37"/>
      <c r="W7518" s="37"/>
      <c r="Z7518" s="29"/>
      <c r="AA7518" s="29"/>
      <c r="AB7518" s="29"/>
      <c r="AG7518" s="40"/>
      <c r="AH7518" s="40"/>
      <c r="AN7518" s="29"/>
      <c r="AO7518" s="29"/>
    </row>
    <row r="7519" spans="5:41" x14ac:dyDescent="0.3">
      <c r="E7519" s="15"/>
      <c r="M7519" s="26"/>
      <c r="V7519" s="37"/>
      <c r="W7519" s="37"/>
      <c r="Z7519" s="29"/>
      <c r="AA7519" s="29"/>
      <c r="AB7519" s="29"/>
      <c r="AG7519" s="40"/>
      <c r="AH7519" s="40"/>
      <c r="AN7519" s="29"/>
      <c r="AO7519" s="29"/>
    </row>
    <row r="7520" spans="5:41" x14ac:dyDescent="0.3">
      <c r="E7520" s="15"/>
      <c r="M7520" s="26"/>
      <c r="V7520" s="37"/>
      <c r="W7520" s="37"/>
      <c r="Z7520" s="29"/>
      <c r="AA7520" s="29"/>
      <c r="AB7520" s="29"/>
      <c r="AG7520" s="40"/>
      <c r="AH7520" s="40"/>
      <c r="AN7520" s="29"/>
      <c r="AO7520" s="29"/>
    </row>
    <row r="7521" spans="5:41" x14ac:dyDescent="0.3">
      <c r="E7521" s="15"/>
      <c r="M7521" s="26"/>
      <c r="V7521" s="37"/>
      <c r="W7521" s="37"/>
      <c r="Z7521" s="29"/>
      <c r="AA7521" s="29"/>
      <c r="AB7521" s="29"/>
      <c r="AG7521" s="40"/>
      <c r="AH7521" s="40"/>
      <c r="AN7521" s="29"/>
      <c r="AO7521" s="29"/>
    </row>
    <row r="7522" spans="5:41" x14ac:dyDescent="0.3">
      <c r="E7522" s="15"/>
      <c r="M7522" s="26"/>
      <c r="V7522" s="37"/>
      <c r="W7522" s="37"/>
      <c r="Z7522" s="29"/>
      <c r="AA7522" s="29"/>
      <c r="AB7522" s="29"/>
      <c r="AG7522" s="40"/>
      <c r="AH7522" s="40"/>
      <c r="AN7522" s="29"/>
      <c r="AO7522" s="29"/>
    </row>
    <row r="7523" spans="5:41" x14ac:dyDescent="0.3">
      <c r="E7523" s="15"/>
      <c r="M7523" s="26"/>
      <c r="V7523" s="37"/>
      <c r="W7523" s="37"/>
      <c r="Z7523" s="29"/>
      <c r="AA7523" s="29"/>
      <c r="AB7523" s="29"/>
      <c r="AG7523" s="40"/>
      <c r="AH7523" s="40"/>
      <c r="AN7523" s="29"/>
      <c r="AO7523" s="29"/>
    </row>
    <row r="7524" spans="5:41" x14ac:dyDescent="0.3">
      <c r="E7524" s="15"/>
      <c r="M7524" s="26"/>
      <c r="V7524" s="37"/>
      <c r="W7524" s="37"/>
      <c r="Z7524" s="29"/>
      <c r="AA7524" s="29"/>
      <c r="AB7524" s="29"/>
      <c r="AG7524" s="40"/>
      <c r="AH7524" s="40"/>
      <c r="AN7524" s="29"/>
      <c r="AO7524" s="29"/>
    </row>
    <row r="7525" spans="5:41" x14ac:dyDescent="0.3">
      <c r="E7525" s="15"/>
      <c r="M7525" s="26"/>
      <c r="V7525" s="37"/>
      <c r="W7525" s="37"/>
      <c r="Z7525" s="29"/>
      <c r="AA7525" s="29"/>
      <c r="AB7525" s="29"/>
      <c r="AG7525" s="40"/>
      <c r="AH7525" s="40"/>
      <c r="AN7525" s="29"/>
      <c r="AO7525" s="29"/>
    </row>
    <row r="7526" spans="5:41" x14ac:dyDescent="0.3">
      <c r="E7526" s="15"/>
      <c r="M7526" s="26"/>
      <c r="V7526" s="37"/>
      <c r="W7526" s="37"/>
      <c r="Z7526" s="29"/>
      <c r="AA7526" s="29"/>
      <c r="AB7526" s="29"/>
      <c r="AG7526" s="40"/>
      <c r="AH7526" s="40"/>
      <c r="AN7526" s="29"/>
      <c r="AO7526" s="29"/>
    </row>
    <row r="7527" spans="5:41" x14ac:dyDescent="0.3">
      <c r="E7527" s="15"/>
      <c r="M7527" s="26"/>
      <c r="V7527" s="37"/>
      <c r="W7527" s="37"/>
      <c r="Z7527" s="29"/>
      <c r="AA7527" s="29"/>
      <c r="AB7527" s="29"/>
      <c r="AG7527" s="40"/>
      <c r="AH7527" s="40"/>
      <c r="AN7527" s="29"/>
      <c r="AO7527" s="29"/>
    </row>
    <row r="7528" spans="5:41" x14ac:dyDescent="0.3">
      <c r="E7528" s="15"/>
      <c r="M7528" s="26"/>
      <c r="V7528" s="37"/>
      <c r="W7528" s="37"/>
      <c r="Z7528" s="29"/>
      <c r="AA7528" s="29"/>
      <c r="AB7528" s="29"/>
      <c r="AG7528" s="40"/>
      <c r="AH7528" s="40"/>
      <c r="AN7528" s="29"/>
      <c r="AO7528" s="29"/>
    </row>
    <row r="7529" spans="5:41" x14ac:dyDescent="0.3">
      <c r="E7529" s="15"/>
      <c r="M7529" s="26"/>
      <c r="V7529" s="37"/>
      <c r="W7529" s="37"/>
      <c r="Z7529" s="29"/>
      <c r="AA7529" s="29"/>
      <c r="AB7529" s="29"/>
      <c r="AG7529" s="40"/>
      <c r="AH7529" s="40"/>
      <c r="AN7529" s="29"/>
      <c r="AO7529" s="29"/>
    </row>
    <row r="7530" spans="5:41" x14ac:dyDescent="0.3">
      <c r="E7530" s="15"/>
      <c r="M7530" s="26"/>
      <c r="V7530" s="37"/>
      <c r="W7530" s="37"/>
      <c r="Z7530" s="29"/>
      <c r="AA7530" s="29"/>
      <c r="AB7530" s="29"/>
      <c r="AG7530" s="40"/>
      <c r="AH7530" s="40"/>
      <c r="AN7530" s="29"/>
      <c r="AO7530" s="29"/>
    </row>
    <row r="7531" spans="5:41" x14ac:dyDescent="0.3">
      <c r="E7531" s="15"/>
      <c r="M7531" s="26"/>
      <c r="V7531" s="37"/>
      <c r="W7531" s="37"/>
      <c r="Z7531" s="29"/>
      <c r="AA7531" s="29"/>
      <c r="AB7531" s="29"/>
      <c r="AG7531" s="40"/>
      <c r="AH7531" s="40"/>
      <c r="AN7531" s="29"/>
      <c r="AO7531" s="29"/>
    </row>
    <row r="7532" spans="5:41" x14ac:dyDescent="0.3">
      <c r="E7532" s="15"/>
      <c r="M7532" s="26"/>
      <c r="V7532" s="37"/>
      <c r="W7532" s="37"/>
      <c r="Z7532" s="29"/>
      <c r="AA7532" s="29"/>
      <c r="AB7532" s="29"/>
      <c r="AG7532" s="40"/>
      <c r="AH7532" s="40"/>
      <c r="AN7532" s="29"/>
      <c r="AO7532" s="29"/>
    </row>
    <row r="7533" spans="5:41" x14ac:dyDescent="0.3">
      <c r="E7533" s="15"/>
      <c r="M7533" s="26"/>
      <c r="V7533" s="37"/>
      <c r="W7533" s="37"/>
      <c r="Z7533" s="29"/>
      <c r="AA7533" s="29"/>
      <c r="AB7533" s="29"/>
      <c r="AG7533" s="40"/>
      <c r="AH7533" s="40"/>
      <c r="AN7533" s="29"/>
      <c r="AO7533" s="29"/>
    </row>
    <row r="7534" spans="5:41" x14ac:dyDescent="0.3">
      <c r="E7534" s="15"/>
      <c r="M7534" s="26"/>
      <c r="V7534" s="37"/>
      <c r="W7534" s="37"/>
      <c r="Z7534" s="29"/>
      <c r="AA7534" s="29"/>
      <c r="AB7534" s="29"/>
      <c r="AG7534" s="40"/>
      <c r="AH7534" s="40"/>
      <c r="AN7534" s="29"/>
      <c r="AO7534" s="29"/>
    </row>
    <row r="7535" spans="5:41" x14ac:dyDescent="0.3">
      <c r="E7535" s="15"/>
      <c r="M7535" s="26"/>
      <c r="V7535" s="37"/>
      <c r="W7535" s="37"/>
      <c r="Z7535" s="29"/>
      <c r="AA7535" s="29"/>
      <c r="AB7535" s="29"/>
      <c r="AG7535" s="40"/>
      <c r="AH7535" s="40"/>
      <c r="AN7535" s="29"/>
      <c r="AO7535" s="29"/>
    </row>
    <row r="7536" spans="5:41" x14ac:dyDescent="0.3">
      <c r="E7536" s="15"/>
      <c r="M7536" s="26"/>
      <c r="V7536" s="37"/>
      <c r="W7536" s="37"/>
      <c r="Z7536" s="29"/>
      <c r="AA7536" s="29"/>
      <c r="AB7536" s="29"/>
      <c r="AG7536" s="40"/>
      <c r="AH7536" s="40"/>
      <c r="AN7536" s="29"/>
      <c r="AO7536" s="29"/>
    </row>
    <row r="7537" spans="5:41" x14ac:dyDescent="0.3">
      <c r="E7537" s="15"/>
      <c r="M7537" s="26"/>
      <c r="V7537" s="37"/>
      <c r="W7537" s="37"/>
      <c r="Z7537" s="29"/>
      <c r="AA7537" s="29"/>
      <c r="AB7537" s="29"/>
      <c r="AG7537" s="40"/>
      <c r="AH7537" s="40"/>
      <c r="AN7537" s="29"/>
      <c r="AO7537" s="29"/>
    </row>
    <row r="7538" spans="5:41" x14ac:dyDescent="0.3">
      <c r="E7538" s="15"/>
      <c r="M7538" s="26"/>
      <c r="V7538" s="37"/>
      <c r="W7538" s="37"/>
      <c r="Z7538" s="29"/>
      <c r="AA7538" s="29"/>
      <c r="AB7538" s="29"/>
      <c r="AG7538" s="40"/>
      <c r="AH7538" s="40"/>
      <c r="AN7538" s="29"/>
      <c r="AO7538" s="29"/>
    </row>
    <row r="7539" spans="5:41" x14ac:dyDescent="0.3">
      <c r="E7539" s="15"/>
      <c r="M7539" s="26"/>
      <c r="V7539" s="37"/>
      <c r="W7539" s="37"/>
      <c r="Z7539" s="29"/>
      <c r="AA7539" s="29"/>
      <c r="AB7539" s="29"/>
      <c r="AG7539" s="40"/>
      <c r="AH7539" s="40"/>
      <c r="AN7539" s="29"/>
      <c r="AO7539" s="29"/>
    </row>
    <row r="7540" spans="5:41" x14ac:dyDescent="0.3">
      <c r="E7540" s="15"/>
      <c r="M7540" s="26"/>
      <c r="V7540" s="37"/>
      <c r="W7540" s="37"/>
      <c r="Z7540" s="29"/>
      <c r="AA7540" s="29"/>
      <c r="AB7540" s="29"/>
      <c r="AG7540" s="40"/>
      <c r="AH7540" s="40"/>
      <c r="AN7540" s="29"/>
      <c r="AO7540" s="29"/>
    </row>
    <row r="7541" spans="5:41" x14ac:dyDescent="0.3">
      <c r="E7541" s="15"/>
      <c r="M7541" s="26"/>
      <c r="V7541" s="37"/>
      <c r="W7541" s="37"/>
      <c r="Z7541" s="29"/>
      <c r="AA7541" s="29"/>
      <c r="AB7541" s="29"/>
      <c r="AG7541" s="40"/>
      <c r="AH7541" s="40"/>
      <c r="AN7541" s="29"/>
      <c r="AO7541" s="29"/>
    </row>
    <row r="7542" spans="5:41" x14ac:dyDescent="0.3">
      <c r="E7542" s="15"/>
      <c r="M7542" s="26"/>
      <c r="V7542" s="37"/>
      <c r="W7542" s="37"/>
      <c r="Z7542" s="29"/>
      <c r="AA7542" s="29"/>
      <c r="AB7542" s="29"/>
      <c r="AG7542" s="40"/>
      <c r="AH7542" s="40"/>
      <c r="AN7542" s="29"/>
      <c r="AO7542" s="29"/>
    </row>
    <row r="7543" spans="5:41" x14ac:dyDescent="0.3">
      <c r="E7543" s="15"/>
      <c r="M7543" s="26"/>
      <c r="V7543" s="37"/>
      <c r="W7543" s="37"/>
      <c r="Z7543" s="29"/>
      <c r="AA7543" s="29"/>
      <c r="AB7543" s="29"/>
      <c r="AG7543" s="40"/>
      <c r="AH7543" s="40"/>
      <c r="AN7543" s="29"/>
      <c r="AO7543" s="29"/>
    </row>
    <row r="7544" spans="5:41" x14ac:dyDescent="0.3">
      <c r="E7544" s="15"/>
      <c r="M7544" s="26"/>
      <c r="V7544" s="37"/>
      <c r="W7544" s="37"/>
      <c r="Z7544" s="29"/>
      <c r="AA7544" s="29"/>
      <c r="AB7544" s="29"/>
      <c r="AG7544" s="40"/>
      <c r="AH7544" s="40"/>
      <c r="AN7544" s="29"/>
      <c r="AO7544" s="29"/>
    </row>
    <row r="7545" spans="5:41" x14ac:dyDescent="0.3">
      <c r="E7545" s="15"/>
      <c r="M7545" s="26"/>
      <c r="V7545" s="37"/>
      <c r="W7545" s="37"/>
      <c r="Z7545" s="29"/>
      <c r="AA7545" s="29"/>
      <c r="AB7545" s="29"/>
      <c r="AG7545" s="40"/>
      <c r="AH7545" s="40"/>
      <c r="AN7545" s="29"/>
      <c r="AO7545" s="29"/>
    </row>
    <row r="7546" spans="5:41" x14ac:dyDescent="0.3">
      <c r="E7546" s="15"/>
      <c r="M7546" s="26"/>
      <c r="V7546" s="37"/>
      <c r="W7546" s="37"/>
      <c r="Z7546" s="29"/>
      <c r="AA7546" s="29"/>
      <c r="AB7546" s="29"/>
      <c r="AG7546" s="40"/>
      <c r="AH7546" s="40"/>
      <c r="AN7546" s="29"/>
      <c r="AO7546" s="29"/>
    </row>
    <row r="7547" spans="5:41" x14ac:dyDescent="0.3">
      <c r="E7547" s="15"/>
      <c r="M7547" s="26"/>
      <c r="V7547" s="37"/>
      <c r="W7547" s="37"/>
      <c r="Z7547" s="29"/>
      <c r="AA7547" s="29"/>
      <c r="AB7547" s="29"/>
      <c r="AG7547" s="40"/>
      <c r="AH7547" s="40"/>
      <c r="AN7547" s="29"/>
      <c r="AO7547" s="29"/>
    </row>
    <row r="7548" spans="5:41" x14ac:dyDescent="0.3">
      <c r="E7548" s="15"/>
      <c r="M7548" s="26"/>
      <c r="V7548" s="37"/>
      <c r="W7548" s="37"/>
      <c r="Z7548" s="29"/>
      <c r="AA7548" s="29"/>
      <c r="AB7548" s="29"/>
      <c r="AG7548" s="40"/>
      <c r="AH7548" s="40"/>
      <c r="AN7548" s="29"/>
      <c r="AO7548" s="29"/>
    </row>
    <row r="7549" spans="5:41" x14ac:dyDescent="0.3">
      <c r="E7549" s="15"/>
      <c r="M7549" s="26"/>
      <c r="V7549" s="37"/>
      <c r="W7549" s="37"/>
      <c r="Z7549" s="29"/>
      <c r="AA7549" s="29"/>
      <c r="AB7549" s="29"/>
      <c r="AG7549" s="40"/>
      <c r="AH7549" s="40"/>
      <c r="AN7549" s="29"/>
      <c r="AO7549" s="29"/>
    </row>
    <row r="7550" spans="5:41" x14ac:dyDescent="0.3">
      <c r="E7550" s="15"/>
      <c r="M7550" s="26"/>
      <c r="V7550" s="37"/>
      <c r="W7550" s="37"/>
      <c r="Z7550" s="29"/>
      <c r="AA7550" s="29"/>
      <c r="AB7550" s="29"/>
      <c r="AG7550" s="40"/>
      <c r="AH7550" s="40"/>
      <c r="AN7550" s="29"/>
      <c r="AO7550" s="29"/>
    </row>
    <row r="7551" spans="5:41" x14ac:dyDescent="0.3">
      <c r="E7551" s="15"/>
      <c r="M7551" s="26"/>
      <c r="V7551" s="37"/>
      <c r="W7551" s="37"/>
      <c r="Z7551" s="29"/>
      <c r="AA7551" s="29"/>
      <c r="AB7551" s="29"/>
      <c r="AG7551" s="40"/>
      <c r="AH7551" s="40"/>
      <c r="AN7551" s="29"/>
      <c r="AO7551" s="29"/>
    </row>
    <row r="7552" spans="5:41" x14ac:dyDescent="0.3">
      <c r="E7552" s="15"/>
      <c r="M7552" s="26"/>
      <c r="V7552" s="37"/>
      <c r="W7552" s="37"/>
      <c r="Z7552" s="29"/>
      <c r="AA7552" s="29"/>
      <c r="AB7552" s="29"/>
      <c r="AG7552" s="40"/>
      <c r="AH7552" s="40"/>
      <c r="AN7552" s="29"/>
      <c r="AO7552" s="29"/>
    </row>
    <row r="7553" spans="5:41" x14ac:dyDescent="0.3">
      <c r="E7553" s="15"/>
      <c r="M7553" s="26"/>
      <c r="V7553" s="37"/>
      <c r="W7553" s="37"/>
      <c r="Z7553" s="29"/>
      <c r="AA7553" s="29"/>
      <c r="AB7553" s="29"/>
      <c r="AG7553" s="40"/>
      <c r="AH7553" s="40"/>
      <c r="AN7553" s="29"/>
      <c r="AO7553" s="29"/>
    </row>
    <row r="7554" spans="5:41" x14ac:dyDescent="0.3">
      <c r="E7554" s="15"/>
      <c r="M7554" s="26"/>
      <c r="V7554" s="37"/>
      <c r="W7554" s="37"/>
      <c r="Z7554" s="29"/>
      <c r="AA7554" s="29"/>
      <c r="AB7554" s="29"/>
      <c r="AG7554" s="40"/>
      <c r="AH7554" s="40"/>
      <c r="AN7554" s="29"/>
      <c r="AO7554" s="29"/>
    </row>
    <row r="7555" spans="5:41" x14ac:dyDescent="0.3">
      <c r="E7555" s="15"/>
      <c r="M7555" s="26"/>
      <c r="V7555" s="37"/>
      <c r="W7555" s="37"/>
      <c r="Z7555" s="29"/>
      <c r="AA7555" s="29"/>
      <c r="AB7555" s="29"/>
      <c r="AG7555" s="40"/>
      <c r="AH7555" s="40"/>
      <c r="AN7555" s="29"/>
      <c r="AO7555" s="29"/>
    </row>
    <row r="7556" spans="5:41" x14ac:dyDescent="0.3">
      <c r="E7556" s="15"/>
      <c r="M7556" s="26"/>
      <c r="V7556" s="37"/>
      <c r="W7556" s="37"/>
      <c r="Z7556" s="29"/>
      <c r="AA7556" s="29"/>
      <c r="AB7556" s="29"/>
      <c r="AG7556" s="40"/>
      <c r="AH7556" s="40"/>
      <c r="AN7556" s="29"/>
      <c r="AO7556" s="29"/>
    </row>
    <row r="7557" spans="5:41" x14ac:dyDescent="0.3">
      <c r="E7557" s="15"/>
      <c r="M7557" s="26"/>
      <c r="V7557" s="37"/>
      <c r="W7557" s="37"/>
      <c r="Z7557" s="29"/>
      <c r="AA7557" s="29"/>
      <c r="AB7557" s="29"/>
      <c r="AG7557" s="40"/>
      <c r="AH7557" s="40"/>
      <c r="AN7557" s="29"/>
      <c r="AO7557" s="29"/>
    </row>
    <row r="7558" spans="5:41" x14ac:dyDescent="0.3">
      <c r="E7558" s="15"/>
      <c r="M7558" s="26"/>
      <c r="V7558" s="37"/>
      <c r="W7558" s="37"/>
      <c r="Z7558" s="29"/>
      <c r="AA7558" s="29"/>
      <c r="AB7558" s="29"/>
      <c r="AG7558" s="40"/>
      <c r="AH7558" s="40"/>
      <c r="AN7558" s="29"/>
      <c r="AO7558" s="29"/>
    </row>
    <row r="7559" spans="5:41" x14ac:dyDescent="0.3">
      <c r="E7559" s="15"/>
      <c r="M7559" s="26"/>
      <c r="V7559" s="37"/>
      <c r="W7559" s="37"/>
      <c r="Z7559" s="29"/>
      <c r="AA7559" s="29"/>
      <c r="AB7559" s="29"/>
      <c r="AG7559" s="40"/>
      <c r="AH7559" s="40"/>
      <c r="AN7559" s="29"/>
      <c r="AO7559" s="29"/>
    </row>
    <row r="7560" spans="5:41" x14ac:dyDescent="0.3">
      <c r="E7560" s="15"/>
      <c r="M7560" s="26"/>
      <c r="V7560" s="37"/>
      <c r="W7560" s="37"/>
      <c r="Z7560" s="29"/>
      <c r="AA7560" s="29"/>
      <c r="AB7560" s="29"/>
      <c r="AG7560" s="40"/>
      <c r="AH7560" s="40"/>
      <c r="AN7560" s="29"/>
      <c r="AO7560" s="29"/>
    </row>
    <row r="7561" spans="5:41" x14ac:dyDescent="0.3">
      <c r="E7561" s="15"/>
      <c r="M7561" s="26"/>
      <c r="V7561" s="37"/>
      <c r="W7561" s="37"/>
      <c r="Z7561" s="29"/>
      <c r="AA7561" s="29"/>
      <c r="AB7561" s="29"/>
      <c r="AG7561" s="40"/>
      <c r="AH7561" s="40"/>
      <c r="AN7561" s="29"/>
      <c r="AO7561" s="29"/>
    </row>
    <row r="7562" spans="5:41" x14ac:dyDescent="0.3">
      <c r="E7562" s="15"/>
      <c r="M7562" s="26"/>
      <c r="V7562" s="37"/>
      <c r="W7562" s="37"/>
      <c r="Z7562" s="29"/>
      <c r="AA7562" s="29"/>
      <c r="AB7562" s="29"/>
      <c r="AG7562" s="40"/>
      <c r="AH7562" s="40"/>
      <c r="AN7562" s="29"/>
      <c r="AO7562" s="29"/>
    </row>
    <row r="7563" spans="5:41" x14ac:dyDescent="0.3">
      <c r="E7563" s="15"/>
      <c r="M7563" s="26"/>
      <c r="V7563" s="37"/>
      <c r="W7563" s="37"/>
      <c r="Z7563" s="29"/>
      <c r="AA7563" s="29"/>
      <c r="AB7563" s="29"/>
      <c r="AG7563" s="40"/>
      <c r="AH7563" s="40"/>
      <c r="AN7563" s="29"/>
      <c r="AO7563" s="29"/>
    </row>
    <row r="7564" spans="5:41" x14ac:dyDescent="0.3">
      <c r="E7564" s="15"/>
      <c r="M7564" s="26"/>
      <c r="V7564" s="37"/>
      <c r="W7564" s="37"/>
      <c r="Z7564" s="29"/>
      <c r="AA7564" s="29"/>
      <c r="AB7564" s="29"/>
      <c r="AG7564" s="40"/>
      <c r="AH7564" s="40"/>
      <c r="AN7564" s="29"/>
      <c r="AO7564" s="29"/>
    </row>
    <row r="7565" spans="5:41" x14ac:dyDescent="0.3">
      <c r="E7565" s="15"/>
      <c r="M7565" s="26"/>
      <c r="V7565" s="37"/>
      <c r="W7565" s="37"/>
      <c r="Z7565" s="29"/>
      <c r="AA7565" s="29"/>
      <c r="AB7565" s="29"/>
      <c r="AG7565" s="40"/>
      <c r="AH7565" s="40"/>
      <c r="AN7565" s="29"/>
      <c r="AO7565" s="29"/>
    </row>
    <row r="7566" spans="5:41" x14ac:dyDescent="0.3">
      <c r="E7566" s="15"/>
      <c r="M7566" s="26"/>
      <c r="V7566" s="37"/>
      <c r="W7566" s="37"/>
      <c r="Z7566" s="29"/>
      <c r="AA7566" s="29"/>
      <c r="AB7566" s="29"/>
      <c r="AG7566" s="40"/>
      <c r="AH7566" s="40"/>
      <c r="AN7566" s="29"/>
      <c r="AO7566" s="29"/>
    </row>
    <row r="7567" spans="5:41" x14ac:dyDescent="0.3">
      <c r="E7567" s="15"/>
      <c r="M7567" s="26"/>
      <c r="V7567" s="37"/>
      <c r="W7567" s="37"/>
      <c r="Z7567" s="29"/>
      <c r="AA7567" s="29"/>
      <c r="AB7567" s="29"/>
      <c r="AG7567" s="40"/>
      <c r="AH7567" s="40"/>
      <c r="AN7567" s="29"/>
      <c r="AO7567" s="29"/>
    </row>
    <row r="7568" spans="5:41" x14ac:dyDescent="0.3">
      <c r="E7568" s="15"/>
      <c r="M7568" s="26"/>
      <c r="V7568" s="37"/>
      <c r="W7568" s="37"/>
      <c r="Z7568" s="29"/>
      <c r="AA7568" s="29"/>
      <c r="AB7568" s="29"/>
      <c r="AG7568" s="40"/>
      <c r="AH7568" s="40"/>
      <c r="AN7568" s="29"/>
      <c r="AO7568" s="29"/>
    </row>
    <row r="7569" spans="5:41" x14ac:dyDescent="0.3">
      <c r="E7569" s="15"/>
      <c r="M7569" s="26"/>
      <c r="V7569" s="37"/>
      <c r="W7569" s="37"/>
      <c r="Z7569" s="29"/>
      <c r="AA7569" s="29"/>
      <c r="AB7569" s="29"/>
      <c r="AG7569" s="40"/>
      <c r="AH7569" s="40"/>
      <c r="AN7569" s="29"/>
      <c r="AO7569" s="29"/>
    </row>
    <row r="7570" spans="5:41" x14ac:dyDescent="0.3">
      <c r="E7570" s="15"/>
      <c r="M7570" s="26"/>
      <c r="V7570" s="37"/>
      <c r="W7570" s="37"/>
      <c r="Z7570" s="29"/>
      <c r="AA7570" s="29"/>
      <c r="AB7570" s="29"/>
      <c r="AG7570" s="40"/>
      <c r="AH7570" s="40"/>
      <c r="AN7570" s="29"/>
      <c r="AO7570" s="29"/>
    </row>
    <row r="7571" spans="5:41" x14ac:dyDescent="0.3">
      <c r="E7571" s="15"/>
      <c r="M7571" s="26"/>
      <c r="V7571" s="37"/>
      <c r="W7571" s="37"/>
      <c r="Z7571" s="29"/>
      <c r="AA7571" s="29"/>
      <c r="AB7571" s="29"/>
      <c r="AG7571" s="40"/>
      <c r="AH7571" s="40"/>
      <c r="AN7571" s="29"/>
      <c r="AO7571" s="29"/>
    </row>
    <row r="7572" spans="5:41" x14ac:dyDescent="0.3">
      <c r="E7572" s="15"/>
      <c r="M7572" s="26"/>
      <c r="V7572" s="37"/>
      <c r="W7572" s="37"/>
      <c r="Z7572" s="29"/>
      <c r="AA7572" s="29"/>
      <c r="AB7572" s="29"/>
      <c r="AG7572" s="40"/>
      <c r="AH7572" s="40"/>
      <c r="AN7572" s="29"/>
      <c r="AO7572" s="29"/>
    </row>
    <row r="7573" spans="5:41" x14ac:dyDescent="0.3">
      <c r="E7573" s="15"/>
      <c r="M7573" s="26"/>
      <c r="V7573" s="37"/>
      <c r="W7573" s="37"/>
      <c r="Z7573" s="29"/>
      <c r="AA7573" s="29"/>
      <c r="AB7573" s="29"/>
      <c r="AG7573" s="40"/>
      <c r="AH7573" s="40"/>
      <c r="AN7573" s="29"/>
      <c r="AO7573" s="29"/>
    </row>
    <row r="7574" spans="5:41" x14ac:dyDescent="0.3">
      <c r="E7574" s="15"/>
      <c r="M7574" s="26"/>
      <c r="V7574" s="37"/>
      <c r="W7574" s="37"/>
      <c r="Z7574" s="29"/>
      <c r="AA7574" s="29"/>
      <c r="AB7574" s="29"/>
      <c r="AG7574" s="40"/>
      <c r="AH7574" s="40"/>
      <c r="AN7574" s="29"/>
      <c r="AO7574" s="29"/>
    </row>
    <row r="7575" spans="5:41" x14ac:dyDescent="0.3">
      <c r="E7575" s="15"/>
      <c r="M7575" s="26"/>
      <c r="V7575" s="37"/>
      <c r="W7575" s="37"/>
      <c r="Z7575" s="29"/>
      <c r="AA7575" s="29"/>
      <c r="AB7575" s="29"/>
      <c r="AG7575" s="40"/>
      <c r="AH7575" s="40"/>
      <c r="AN7575" s="29"/>
      <c r="AO7575" s="29"/>
    </row>
    <row r="7576" spans="5:41" x14ac:dyDescent="0.3">
      <c r="E7576" s="15"/>
      <c r="M7576" s="26"/>
      <c r="V7576" s="37"/>
      <c r="W7576" s="37"/>
      <c r="Z7576" s="29"/>
      <c r="AA7576" s="29"/>
      <c r="AB7576" s="29"/>
      <c r="AG7576" s="40"/>
      <c r="AH7576" s="40"/>
      <c r="AN7576" s="29"/>
      <c r="AO7576" s="29"/>
    </row>
    <row r="7577" spans="5:41" x14ac:dyDescent="0.3">
      <c r="E7577" s="15"/>
      <c r="M7577" s="26"/>
      <c r="V7577" s="37"/>
      <c r="W7577" s="37"/>
      <c r="Z7577" s="29"/>
      <c r="AA7577" s="29"/>
      <c r="AB7577" s="29"/>
      <c r="AG7577" s="40"/>
      <c r="AH7577" s="40"/>
      <c r="AN7577" s="29"/>
      <c r="AO7577" s="29"/>
    </row>
    <row r="7578" spans="5:41" x14ac:dyDescent="0.3">
      <c r="E7578" s="15"/>
      <c r="M7578" s="26"/>
      <c r="V7578" s="37"/>
      <c r="W7578" s="37"/>
      <c r="Z7578" s="29"/>
      <c r="AA7578" s="29"/>
      <c r="AB7578" s="29"/>
      <c r="AG7578" s="40"/>
      <c r="AH7578" s="40"/>
      <c r="AN7578" s="29"/>
      <c r="AO7578" s="29"/>
    </row>
    <row r="7579" spans="5:41" x14ac:dyDescent="0.3">
      <c r="E7579" s="15"/>
      <c r="M7579" s="26"/>
      <c r="V7579" s="37"/>
      <c r="W7579" s="37"/>
      <c r="Z7579" s="29"/>
      <c r="AA7579" s="29"/>
      <c r="AB7579" s="29"/>
      <c r="AG7579" s="40"/>
      <c r="AH7579" s="40"/>
      <c r="AN7579" s="29"/>
      <c r="AO7579" s="29"/>
    </row>
    <row r="7580" spans="5:41" x14ac:dyDescent="0.3">
      <c r="E7580" s="15"/>
      <c r="M7580" s="26"/>
      <c r="V7580" s="37"/>
      <c r="W7580" s="37"/>
      <c r="Z7580" s="29"/>
      <c r="AA7580" s="29"/>
      <c r="AB7580" s="29"/>
      <c r="AG7580" s="40"/>
      <c r="AH7580" s="40"/>
      <c r="AN7580" s="29"/>
      <c r="AO7580" s="29"/>
    </row>
    <row r="7581" spans="5:41" x14ac:dyDescent="0.3">
      <c r="E7581" s="15"/>
      <c r="M7581" s="26"/>
      <c r="V7581" s="37"/>
      <c r="W7581" s="37"/>
      <c r="Z7581" s="29"/>
      <c r="AA7581" s="29"/>
      <c r="AB7581" s="29"/>
      <c r="AG7581" s="40"/>
      <c r="AH7581" s="40"/>
      <c r="AN7581" s="29"/>
      <c r="AO7581" s="29"/>
    </row>
    <row r="7582" spans="5:41" x14ac:dyDescent="0.3">
      <c r="E7582" s="15"/>
      <c r="M7582" s="26"/>
      <c r="V7582" s="37"/>
      <c r="W7582" s="37"/>
      <c r="Z7582" s="29"/>
      <c r="AA7582" s="29"/>
      <c r="AB7582" s="29"/>
      <c r="AG7582" s="40"/>
      <c r="AH7582" s="40"/>
      <c r="AN7582" s="29"/>
      <c r="AO7582" s="29"/>
    </row>
    <row r="7583" spans="5:41" x14ac:dyDescent="0.3">
      <c r="E7583" s="15"/>
      <c r="M7583" s="26"/>
      <c r="V7583" s="37"/>
      <c r="W7583" s="37"/>
      <c r="Z7583" s="29"/>
      <c r="AA7583" s="29"/>
      <c r="AB7583" s="29"/>
      <c r="AG7583" s="40"/>
      <c r="AH7583" s="40"/>
      <c r="AN7583" s="29"/>
      <c r="AO7583" s="29"/>
    </row>
    <row r="7584" spans="5:41" x14ac:dyDescent="0.3">
      <c r="E7584" s="15"/>
      <c r="M7584" s="26"/>
      <c r="V7584" s="37"/>
      <c r="W7584" s="37"/>
      <c r="Z7584" s="29"/>
      <c r="AA7584" s="29"/>
      <c r="AB7584" s="29"/>
      <c r="AG7584" s="40"/>
      <c r="AH7584" s="40"/>
      <c r="AN7584" s="29"/>
      <c r="AO7584" s="29"/>
    </row>
    <row r="7585" spans="5:41" x14ac:dyDescent="0.3">
      <c r="E7585" s="15"/>
      <c r="M7585" s="26"/>
      <c r="V7585" s="37"/>
      <c r="W7585" s="37"/>
      <c r="Z7585" s="29"/>
      <c r="AA7585" s="29"/>
      <c r="AB7585" s="29"/>
      <c r="AG7585" s="40"/>
      <c r="AH7585" s="40"/>
      <c r="AN7585" s="29"/>
      <c r="AO7585" s="29"/>
    </row>
    <row r="7586" spans="5:41" x14ac:dyDescent="0.3">
      <c r="E7586" s="15"/>
      <c r="M7586" s="26"/>
      <c r="V7586" s="37"/>
      <c r="W7586" s="37"/>
      <c r="Z7586" s="29"/>
      <c r="AA7586" s="29"/>
      <c r="AB7586" s="29"/>
      <c r="AG7586" s="40"/>
      <c r="AH7586" s="40"/>
      <c r="AN7586" s="29"/>
      <c r="AO7586" s="29"/>
    </row>
    <row r="7587" spans="5:41" x14ac:dyDescent="0.3">
      <c r="E7587" s="15"/>
      <c r="M7587" s="26"/>
      <c r="V7587" s="37"/>
      <c r="W7587" s="37"/>
      <c r="Z7587" s="29"/>
      <c r="AA7587" s="29"/>
      <c r="AB7587" s="29"/>
      <c r="AG7587" s="40"/>
      <c r="AH7587" s="40"/>
      <c r="AN7587" s="29"/>
      <c r="AO7587" s="29"/>
    </row>
    <row r="7588" spans="5:41" x14ac:dyDescent="0.3">
      <c r="E7588" s="15"/>
      <c r="M7588" s="26"/>
      <c r="V7588" s="37"/>
      <c r="W7588" s="37"/>
      <c r="Z7588" s="29"/>
      <c r="AA7588" s="29"/>
      <c r="AB7588" s="29"/>
      <c r="AG7588" s="40"/>
      <c r="AH7588" s="40"/>
      <c r="AN7588" s="29"/>
      <c r="AO7588" s="29"/>
    </row>
    <row r="7589" spans="5:41" x14ac:dyDescent="0.3">
      <c r="E7589" s="15"/>
      <c r="M7589" s="26"/>
      <c r="V7589" s="37"/>
      <c r="W7589" s="37"/>
      <c r="Z7589" s="29"/>
      <c r="AA7589" s="29"/>
      <c r="AB7589" s="29"/>
      <c r="AG7589" s="40"/>
      <c r="AH7589" s="40"/>
      <c r="AN7589" s="29"/>
      <c r="AO7589" s="29"/>
    </row>
    <row r="7590" spans="5:41" x14ac:dyDescent="0.3">
      <c r="E7590" s="15"/>
      <c r="M7590" s="26"/>
      <c r="V7590" s="37"/>
      <c r="W7590" s="37"/>
      <c r="Z7590" s="29"/>
      <c r="AA7590" s="29"/>
      <c r="AB7590" s="29"/>
      <c r="AG7590" s="40"/>
      <c r="AH7590" s="40"/>
      <c r="AN7590" s="29"/>
      <c r="AO7590" s="29"/>
    </row>
    <row r="7591" spans="5:41" x14ac:dyDescent="0.3">
      <c r="E7591" s="15"/>
      <c r="M7591" s="26"/>
      <c r="V7591" s="37"/>
      <c r="W7591" s="37"/>
      <c r="Z7591" s="29"/>
      <c r="AA7591" s="29"/>
      <c r="AB7591" s="29"/>
      <c r="AG7591" s="40"/>
      <c r="AH7591" s="40"/>
      <c r="AN7591" s="29"/>
      <c r="AO7591" s="29"/>
    </row>
    <row r="7592" spans="5:41" x14ac:dyDescent="0.3">
      <c r="E7592" s="15"/>
      <c r="M7592" s="26"/>
      <c r="V7592" s="37"/>
      <c r="W7592" s="37"/>
      <c r="Z7592" s="29"/>
      <c r="AA7592" s="29"/>
      <c r="AB7592" s="29"/>
      <c r="AG7592" s="40"/>
      <c r="AH7592" s="40"/>
      <c r="AN7592" s="29"/>
      <c r="AO7592" s="29"/>
    </row>
    <row r="7593" spans="5:41" x14ac:dyDescent="0.3">
      <c r="E7593" s="15"/>
      <c r="M7593" s="26"/>
      <c r="V7593" s="37"/>
      <c r="W7593" s="37"/>
      <c r="Z7593" s="29"/>
      <c r="AA7593" s="29"/>
      <c r="AB7593" s="29"/>
      <c r="AG7593" s="40"/>
      <c r="AH7593" s="40"/>
      <c r="AN7593" s="29"/>
      <c r="AO7593" s="29"/>
    </row>
    <row r="7594" spans="5:41" x14ac:dyDescent="0.3">
      <c r="E7594" s="15"/>
      <c r="M7594" s="26"/>
      <c r="V7594" s="37"/>
      <c r="W7594" s="37"/>
      <c r="Z7594" s="29"/>
      <c r="AA7594" s="29"/>
      <c r="AB7594" s="29"/>
      <c r="AG7594" s="40"/>
      <c r="AH7594" s="40"/>
      <c r="AN7594" s="29"/>
      <c r="AO7594" s="29"/>
    </row>
    <row r="7595" spans="5:41" x14ac:dyDescent="0.3">
      <c r="E7595" s="15"/>
      <c r="M7595" s="26"/>
      <c r="V7595" s="37"/>
      <c r="W7595" s="37"/>
      <c r="Z7595" s="29"/>
      <c r="AA7595" s="29"/>
      <c r="AB7595" s="29"/>
      <c r="AG7595" s="40"/>
      <c r="AH7595" s="40"/>
      <c r="AN7595" s="29"/>
      <c r="AO7595" s="29"/>
    </row>
    <row r="7596" spans="5:41" x14ac:dyDescent="0.3">
      <c r="E7596" s="15"/>
      <c r="M7596" s="26"/>
      <c r="V7596" s="37"/>
      <c r="W7596" s="37"/>
      <c r="Z7596" s="29"/>
      <c r="AA7596" s="29"/>
      <c r="AB7596" s="29"/>
      <c r="AG7596" s="40"/>
      <c r="AH7596" s="40"/>
      <c r="AN7596" s="29"/>
      <c r="AO7596" s="29"/>
    </row>
    <row r="7597" spans="5:41" x14ac:dyDescent="0.3">
      <c r="E7597" s="15"/>
      <c r="M7597" s="26"/>
      <c r="V7597" s="37"/>
      <c r="W7597" s="37"/>
      <c r="Z7597" s="29"/>
      <c r="AA7597" s="29"/>
      <c r="AB7597" s="29"/>
      <c r="AG7597" s="40"/>
      <c r="AH7597" s="40"/>
      <c r="AN7597" s="29"/>
      <c r="AO7597" s="29"/>
    </row>
    <row r="7598" spans="5:41" x14ac:dyDescent="0.3">
      <c r="E7598" s="15"/>
      <c r="M7598" s="26"/>
      <c r="V7598" s="37"/>
      <c r="W7598" s="37"/>
      <c r="Z7598" s="29"/>
      <c r="AA7598" s="29"/>
      <c r="AB7598" s="29"/>
      <c r="AG7598" s="40"/>
      <c r="AH7598" s="40"/>
      <c r="AN7598" s="29"/>
      <c r="AO7598" s="29"/>
    </row>
    <row r="7599" spans="5:41" x14ac:dyDescent="0.3">
      <c r="E7599" s="15"/>
      <c r="M7599" s="26"/>
      <c r="V7599" s="37"/>
      <c r="W7599" s="37"/>
      <c r="Z7599" s="29"/>
      <c r="AA7599" s="29"/>
      <c r="AB7599" s="29"/>
      <c r="AG7599" s="40"/>
      <c r="AH7599" s="40"/>
      <c r="AN7599" s="29"/>
      <c r="AO7599" s="29"/>
    </row>
    <row r="7600" spans="5:41" x14ac:dyDescent="0.3">
      <c r="E7600" s="15"/>
      <c r="M7600" s="26"/>
      <c r="V7600" s="37"/>
      <c r="W7600" s="37"/>
      <c r="Z7600" s="29"/>
      <c r="AA7600" s="29"/>
      <c r="AB7600" s="29"/>
      <c r="AG7600" s="40"/>
      <c r="AH7600" s="40"/>
      <c r="AN7600" s="29"/>
      <c r="AO7600" s="29"/>
    </row>
    <row r="7601" spans="5:41" x14ac:dyDescent="0.3">
      <c r="E7601" s="15"/>
      <c r="M7601" s="26"/>
      <c r="V7601" s="37"/>
      <c r="W7601" s="37"/>
      <c r="Z7601" s="29"/>
      <c r="AA7601" s="29"/>
      <c r="AB7601" s="29"/>
      <c r="AG7601" s="40"/>
      <c r="AH7601" s="40"/>
      <c r="AN7601" s="29"/>
      <c r="AO7601" s="29"/>
    </row>
    <row r="7602" spans="5:41" x14ac:dyDescent="0.3">
      <c r="E7602" s="15"/>
      <c r="M7602" s="26"/>
      <c r="V7602" s="37"/>
      <c r="W7602" s="37"/>
      <c r="Z7602" s="29"/>
      <c r="AA7602" s="29"/>
      <c r="AB7602" s="29"/>
      <c r="AG7602" s="40"/>
      <c r="AH7602" s="40"/>
      <c r="AN7602" s="29"/>
      <c r="AO7602" s="29"/>
    </row>
    <row r="7603" spans="5:41" x14ac:dyDescent="0.3">
      <c r="E7603" s="15"/>
      <c r="M7603" s="26"/>
      <c r="V7603" s="37"/>
      <c r="W7603" s="37"/>
      <c r="Z7603" s="29"/>
      <c r="AA7603" s="29"/>
      <c r="AB7603" s="29"/>
      <c r="AG7603" s="40"/>
      <c r="AH7603" s="40"/>
      <c r="AN7603" s="29"/>
      <c r="AO7603" s="29"/>
    </row>
    <row r="7604" spans="5:41" x14ac:dyDescent="0.3">
      <c r="E7604" s="15"/>
      <c r="M7604" s="26"/>
      <c r="V7604" s="37"/>
      <c r="W7604" s="37"/>
      <c r="Z7604" s="29"/>
      <c r="AA7604" s="29"/>
      <c r="AB7604" s="29"/>
      <c r="AG7604" s="40"/>
      <c r="AH7604" s="40"/>
      <c r="AN7604" s="29"/>
      <c r="AO7604" s="29"/>
    </row>
    <row r="7605" spans="5:41" x14ac:dyDescent="0.3">
      <c r="E7605" s="15"/>
      <c r="M7605" s="26"/>
      <c r="V7605" s="37"/>
      <c r="W7605" s="37"/>
      <c r="Z7605" s="29"/>
      <c r="AA7605" s="29"/>
      <c r="AB7605" s="29"/>
      <c r="AG7605" s="40"/>
      <c r="AH7605" s="40"/>
      <c r="AN7605" s="29"/>
      <c r="AO7605" s="29"/>
    </row>
    <row r="7606" spans="5:41" x14ac:dyDescent="0.3">
      <c r="E7606" s="15"/>
      <c r="M7606" s="26"/>
      <c r="V7606" s="37"/>
      <c r="W7606" s="37"/>
      <c r="Z7606" s="29"/>
      <c r="AA7606" s="29"/>
      <c r="AB7606" s="29"/>
      <c r="AG7606" s="40"/>
      <c r="AH7606" s="40"/>
      <c r="AN7606" s="29"/>
      <c r="AO7606" s="29"/>
    </row>
    <row r="7607" spans="5:41" x14ac:dyDescent="0.3">
      <c r="E7607" s="15"/>
      <c r="M7607" s="26"/>
      <c r="V7607" s="37"/>
      <c r="W7607" s="37"/>
      <c r="Z7607" s="29"/>
      <c r="AA7607" s="29"/>
      <c r="AB7607" s="29"/>
      <c r="AG7607" s="40"/>
      <c r="AH7607" s="40"/>
      <c r="AN7607" s="29"/>
      <c r="AO7607" s="29"/>
    </row>
    <row r="7608" spans="5:41" x14ac:dyDescent="0.3">
      <c r="E7608" s="15"/>
      <c r="M7608" s="26"/>
      <c r="V7608" s="37"/>
      <c r="W7608" s="37"/>
      <c r="Z7608" s="29"/>
      <c r="AA7608" s="29"/>
      <c r="AB7608" s="29"/>
      <c r="AG7608" s="40"/>
      <c r="AH7608" s="40"/>
      <c r="AN7608" s="29"/>
      <c r="AO7608" s="29"/>
    </row>
    <row r="7609" spans="5:41" x14ac:dyDescent="0.3">
      <c r="E7609" s="15"/>
      <c r="M7609" s="26"/>
      <c r="V7609" s="37"/>
      <c r="W7609" s="37"/>
      <c r="Z7609" s="29"/>
      <c r="AA7609" s="29"/>
      <c r="AB7609" s="29"/>
      <c r="AG7609" s="40"/>
      <c r="AH7609" s="40"/>
      <c r="AN7609" s="29"/>
      <c r="AO7609" s="29"/>
    </row>
    <row r="7610" spans="5:41" x14ac:dyDescent="0.3">
      <c r="E7610" s="15"/>
      <c r="M7610" s="26"/>
      <c r="V7610" s="37"/>
      <c r="W7610" s="37"/>
      <c r="Z7610" s="29"/>
      <c r="AA7610" s="29"/>
      <c r="AB7610" s="29"/>
      <c r="AG7610" s="40"/>
      <c r="AH7610" s="40"/>
      <c r="AN7610" s="29"/>
      <c r="AO7610" s="29"/>
    </row>
    <row r="7611" spans="5:41" x14ac:dyDescent="0.3">
      <c r="E7611" s="15"/>
      <c r="M7611" s="26"/>
      <c r="V7611" s="37"/>
      <c r="W7611" s="37"/>
      <c r="Z7611" s="29"/>
      <c r="AA7611" s="29"/>
      <c r="AB7611" s="29"/>
      <c r="AG7611" s="40"/>
      <c r="AH7611" s="40"/>
      <c r="AN7611" s="29"/>
      <c r="AO7611" s="29"/>
    </row>
    <row r="7612" spans="5:41" x14ac:dyDescent="0.3">
      <c r="E7612" s="15"/>
      <c r="M7612" s="26"/>
      <c r="V7612" s="37"/>
      <c r="W7612" s="37"/>
      <c r="Z7612" s="29"/>
      <c r="AA7612" s="29"/>
      <c r="AB7612" s="29"/>
      <c r="AG7612" s="40"/>
      <c r="AH7612" s="40"/>
      <c r="AN7612" s="29"/>
      <c r="AO7612" s="29"/>
    </row>
    <row r="7613" spans="5:41" x14ac:dyDescent="0.3">
      <c r="E7613" s="15"/>
      <c r="M7613" s="26"/>
      <c r="V7613" s="37"/>
      <c r="W7613" s="37"/>
      <c r="Z7613" s="29"/>
      <c r="AA7613" s="29"/>
      <c r="AB7613" s="29"/>
      <c r="AG7613" s="40"/>
      <c r="AH7613" s="40"/>
      <c r="AN7613" s="29"/>
      <c r="AO7613" s="29"/>
    </row>
    <row r="7614" spans="5:41" x14ac:dyDescent="0.3">
      <c r="E7614" s="15"/>
      <c r="M7614" s="26"/>
      <c r="V7614" s="37"/>
      <c r="W7614" s="37"/>
      <c r="Z7614" s="29"/>
      <c r="AA7614" s="29"/>
      <c r="AB7614" s="29"/>
      <c r="AG7614" s="40"/>
      <c r="AH7614" s="40"/>
      <c r="AN7614" s="29"/>
      <c r="AO7614" s="29"/>
    </row>
    <row r="7615" spans="5:41" x14ac:dyDescent="0.3">
      <c r="E7615" s="15"/>
      <c r="M7615" s="26"/>
      <c r="V7615" s="37"/>
      <c r="W7615" s="37"/>
      <c r="Z7615" s="29"/>
      <c r="AA7615" s="29"/>
      <c r="AB7615" s="29"/>
      <c r="AG7615" s="40"/>
      <c r="AH7615" s="40"/>
      <c r="AN7615" s="29"/>
      <c r="AO7615" s="29"/>
    </row>
    <row r="7616" spans="5:41" x14ac:dyDescent="0.3">
      <c r="E7616" s="15"/>
      <c r="M7616" s="26"/>
      <c r="V7616" s="37"/>
      <c r="W7616" s="37"/>
      <c r="Z7616" s="29"/>
      <c r="AA7616" s="29"/>
      <c r="AB7616" s="29"/>
      <c r="AG7616" s="40"/>
      <c r="AH7616" s="40"/>
      <c r="AN7616" s="29"/>
      <c r="AO7616" s="29"/>
    </row>
    <row r="7617" spans="5:41" x14ac:dyDescent="0.3">
      <c r="E7617" s="15"/>
      <c r="M7617" s="26"/>
      <c r="V7617" s="37"/>
      <c r="W7617" s="37"/>
      <c r="Z7617" s="29"/>
      <c r="AA7617" s="29"/>
      <c r="AB7617" s="29"/>
      <c r="AG7617" s="40"/>
      <c r="AH7617" s="40"/>
      <c r="AN7617" s="29"/>
      <c r="AO7617" s="29"/>
    </row>
    <row r="7618" spans="5:41" x14ac:dyDescent="0.3">
      <c r="E7618" s="15"/>
      <c r="M7618" s="26"/>
      <c r="V7618" s="37"/>
      <c r="W7618" s="37"/>
      <c r="Z7618" s="29"/>
      <c r="AA7618" s="29"/>
      <c r="AB7618" s="29"/>
      <c r="AG7618" s="40"/>
      <c r="AH7618" s="40"/>
      <c r="AN7618" s="29"/>
      <c r="AO7618" s="29"/>
    </row>
    <row r="7619" spans="5:41" x14ac:dyDescent="0.3">
      <c r="E7619" s="15"/>
      <c r="M7619" s="26"/>
      <c r="V7619" s="37"/>
      <c r="W7619" s="37"/>
      <c r="Z7619" s="29"/>
      <c r="AA7619" s="29"/>
      <c r="AB7619" s="29"/>
      <c r="AG7619" s="40"/>
      <c r="AH7619" s="40"/>
      <c r="AN7619" s="29"/>
      <c r="AO7619" s="29"/>
    </row>
    <row r="7620" spans="5:41" x14ac:dyDescent="0.3">
      <c r="E7620" s="15"/>
      <c r="M7620" s="26"/>
      <c r="V7620" s="37"/>
      <c r="W7620" s="37"/>
      <c r="Z7620" s="29"/>
      <c r="AA7620" s="29"/>
      <c r="AB7620" s="29"/>
      <c r="AG7620" s="40"/>
      <c r="AH7620" s="40"/>
      <c r="AN7620" s="29"/>
      <c r="AO7620" s="29"/>
    </row>
    <row r="7621" spans="5:41" x14ac:dyDescent="0.3">
      <c r="E7621" s="15"/>
      <c r="M7621" s="26"/>
      <c r="V7621" s="37"/>
      <c r="W7621" s="37"/>
      <c r="Z7621" s="29"/>
      <c r="AA7621" s="29"/>
      <c r="AB7621" s="29"/>
      <c r="AG7621" s="40"/>
      <c r="AH7621" s="40"/>
      <c r="AN7621" s="29"/>
      <c r="AO7621" s="29"/>
    </row>
    <row r="7622" spans="5:41" x14ac:dyDescent="0.3">
      <c r="E7622" s="15"/>
      <c r="M7622" s="26"/>
      <c r="V7622" s="37"/>
      <c r="W7622" s="37"/>
      <c r="Z7622" s="29"/>
      <c r="AA7622" s="29"/>
      <c r="AB7622" s="29"/>
      <c r="AG7622" s="40"/>
      <c r="AH7622" s="40"/>
      <c r="AN7622" s="29"/>
      <c r="AO7622" s="29"/>
    </row>
    <row r="7623" spans="5:41" x14ac:dyDescent="0.3">
      <c r="E7623" s="15"/>
      <c r="M7623" s="26"/>
      <c r="V7623" s="37"/>
      <c r="W7623" s="37"/>
      <c r="Z7623" s="29"/>
      <c r="AA7623" s="29"/>
      <c r="AB7623" s="29"/>
      <c r="AG7623" s="40"/>
      <c r="AH7623" s="40"/>
      <c r="AN7623" s="29"/>
      <c r="AO7623" s="29"/>
    </row>
    <row r="7624" spans="5:41" x14ac:dyDescent="0.3">
      <c r="E7624" s="15"/>
      <c r="M7624" s="26"/>
      <c r="V7624" s="37"/>
      <c r="W7624" s="37"/>
      <c r="Z7624" s="29"/>
      <c r="AA7624" s="29"/>
      <c r="AB7624" s="29"/>
      <c r="AG7624" s="40"/>
      <c r="AH7624" s="40"/>
      <c r="AN7624" s="29"/>
      <c r="AO7624" s="29"/>
    </row>
    <row r="7625" spans="5:41" x14ac:dyDescent="0.3">
      <c r="E7625" s="15"/>
      <c r="M7625" s="26"/>
      <c r="V7625" s="37"/>
      <c r="W7625" s="37"/>
      <c r="Z7625" s="29"/>
      <c r="AA7625" s="29"/>
      <c r="AB7625" s="29"/>
      <c r="AG7625" s="40"/>
      <c r="AH7625" s="40"/>
      <c r="AN7625" s="29"/>
      <c r="AO7625" s="29"/>
    </row>
    <row r="7626" spans="5:41" x14ac:dyDescent="0.3">
      <c r="E7626" s="15"/>
      <c r="M7626" s="26"/>
      <c r="V7626" s="37"/>
      <c r="W7626" s="37"/>
      <c r="Z7626" s="29"/>
      <c r="AA7626" s="29"/>
      <c r="AB7626" s="29"/>
      <c r="AG7626" s="40"/>
      <c r="AH7626" s="40"/>
      <c r="AN7626" s="29"/>
      <c r="AO7626" s="29"/>
    </row>
    <row r="7627" spans="5:41" x14ac:dyDescent="0.3">
      <c r="E7627" s="15"/>
      <c r="M7627" s="26"/>
      <c r="V7627" s="37"/>
      <c r="W7627" s="37"/>
      <c r="Z7627" s="29"/>
      <c r="AA7627" s="29"/>
      <c r="AB7627" s="29"/>
      <c r="AG7627" s="40"/>
      <c r="AH7627" s="40"/>
      <c r="AN7627" s="29"/>
      <c r="AO7627" s="29"/>
    </row>
    <row r="7628" spans="5:41" x14ac:dyDescent="0.3">
      <c r="E7628" s="15"/>
      <c r="M7628" s="26"/>
      <c r="V7628" s="37"/>
      <c r="W7628" s="37"/>
      <c r="Z7628" s="29"/>
      <c r="AA7628" s="29"/>
      <c r="AB7628" s="29"/>
      <c r="AG7628" s="40"/>
      <c r="AH7628" s="40"/>
      <c r="AN7628" s="29"/>
      <c r="AO7628" s="29"/>
    </row>
    <row r="7629" spans="5:41" x14ac:dyDescent="0.3">
      <c r="E7629" s="15"/>
      <c r="M7629" s="26"/>
      <c r="V7629" s="37"/>
      <c r="W7629" s="37"/>
      <c r="Z7629" s="29"/>
      <c r="AA7629" s="29"/>
      <c r="AB7629" s="29"/>
      <c r="AG7629" s="40"/>
      <c r="AH7629" s="40"/>
      <c r="AN7629" s="29"/>
      <c r="AO7629" s="29"/>
    </row>
    <row r="7630" spans="5:41" x14ac:dyDescent="0.3">
      <c r="E7630" s="15"/>
      <c r="M7630" s="26"/>
      <c r="V7630" s="37"/>
      <c r="W7630" s="37"/>
      <c r="Z7630" s="29"/>
      <c r="AA7630" s="29"/>
      <c r="AB7630" s="29"/>
      <c r="AG7630" s="40"/>
      <c r="AH7630" s="40"/>
      <c r="AN7630" s="29"/>
      <c r="AO7630" s="29"/>
    </row>
    <row r="7631" spans="5:41" x14ac:dyDescent="0.3">
      <c r="E7631" s="15"/>
      <c r="M7631" s="26"/>
      <c r="V7631" s="37"/>
      <c r="W7631" s="37"/>
      <c r="Z7631" s="29"/>
      <c r="AA7631" s="29"/>
      <c r="AB7631" s="29"/>
      <c r="AG7631" s="40"/>
      <c r="AH7631" s="40"/>
      <c r="AN7631" s="29"/>
      <c r="AO7631" s="29"/>
    </row>
    <row r="7632" spans="5:41" x14ac:dyDescent="0.3">
      <c r="E7632" s="15"/>
      <c r="M7632" s="26"/>
      <c r="V7632" s="37"/>
      <c r="W7632" s="37"/>
      <c r="Z7632" s="29"/>
      <c r="AA7632" s="29"/>
      <c r="AB7632" s="29"/>
      <c r="AG7632" s="40"/>
      <c r="AH7632" s="40"/>
      <c r="AN7632" s="29"/>
      <c r="AO7632" s="29"/>
    </row>
    <row r="7633" spans="5:41" x14ac:dyDescent="0.3">
      <c r="E7633" s="15"/>
      <c r="M7633" s="26"/>
      <c r="V7633" s="37"/>
      <c r="W7633" s="37"/>
      <c r="Z7633" s="29"/>
      <c r="AA7633" s="29"/>
      <c r="AB7633" s="29"/>
      <c r="AG7633" s="40"/>
      <c r="AH7633" s="40"/>
      <c r="AN7633" s="29"/>
      <c r="AO7633" s="29"/>
    </row>
    <row r="7634" spans="5:41" x14ac:dyDescent="0.3">
      <c r="E7634" s="15"/>
      <c r="M7634" s="26"/>
      <c r="V7634" s="37"/>
      <c r="W7634" s="37"/>
      <c r="Z7634" s="29"/>
      <c r="AA7634" s="29"/>
      <c r="AB7634" s="29"/>
      <c r="AG7634" s="40"/>
      <c r="AH7634" s="40"/>
      <c r="AN7634" s="29"/>
      <c r="AO7634" s="29"/>
    </row>
    <row r="7635" spans="5:41" x14ac:dyDescent="0.3">
      <c r="E7635" s="15"/>
      <c r="M7635" s="26"/>
      <c r="V7635" s="37"/>
      <c r="W7635" s="37"/>
      <c r="Z7635" s="29"/>
      <c r="AA7635" s="29"/>
      <c r="AB7635" s="29"/>
      <c r="AG7635" s="40"/>
      <c r="AH7635" s="40"/>
      <c r="AN7635" s="29"/>
      <c r="AO7635" s="29"/>
    </row>
    <row r="7636" spans="5:41" x14ac:dyDescent="0.3">
      <c r="E7636" s="15"/>
      <c r="M7636" s="26"/>
      <c r="V7636" s="37"/>
      <c r="W7636" s="37"/>
      <c r="Z7636" s="29"/>
      <c r="AA7636" s="29"/>
      <c r="AB7636" s="29"/>
      <c r="AG7636" s="40"/>
      <c r="AH7636" s="40"/>
      <c r="AN7636" s="29"/>
      <c r="AO7636" s="29"/>
    </row>
    <row r="7637" spans="5:41" x14ac:dyDescent="0.3">
      <c r="E7637" s="15"/>
      <c r="M7637" s="26"/>
      <c r="V7637" s="37"/>
      <c r="W7637" s="37"/>
      <c r="Z7637" s="29"/>
      <c r="AA7637" s="29"/>
      <c r="AB7637" s="29"/>
      <c r="AG7637" s="40"/>
      <c r="AH7637" s="40"/>
      <c r="AN7637" s="29"/>
      <c r="AO7637" s="29"/>
    </row>
    <row r="7638" spans="5:41" x14ac:dyDescent="0.3">
      <c r="E7638" s="15"/>
      <c r="M7638" s="26"/>
      <c r="V7638" s="37"/>
      <c r="W7638" s="37"/>
      <c r="Z7638" s="29"/>
      <c r="AA7638" s="29"/>
      <c r="AB7638" s="29"/>
      <c r="AG7638" s="40"/>
      <c r="AH7638" s="40"/>
      <c r="AN7638" s="29"/>
      <c r="AO7638" s="29"/>
    </row>
    <row r="7639" spans="5:41" x14ac:dyDescent="0.3">
      <c r="E7639" s="15"/>
      <c r="M7639" s="26"/>
      <c r="V7639" s="37"/>
      <c r="W7639" s="37"/>
      <c r="Z7639" s="29"/>
      <c r="AA7639" s="29"/>
      <c r="AB7639" s="29"/>
      <c r="AG7639" s="40"/>
      <c r="AH7639" s="40"/>
      <c r="AN7639" s="29"/>
      <c r="AO7639" s="29"/>
    </row>
    <row r="7640" spans="5:41" x14ac:dyDescent="0.3">
      <c r="E7640" s="15"/>
      <c r="M7640" s="26"/>
      <c r="V7640" s="37"/>
      <c r="W7640" s="37"/>
      <c r="Z7640" s="29"/>
      <c r="AA7640" s="29"/>
      <c r="AB7640" s="29"/>
      <c r="AG7640" s="40"/>
      <c r="AH7640" s="40"/>
      <c r="AN7640" s="29"/>
      <c r="AO7640" s="29"/>
    </row>
    <row r="7641" spans="5:41" x14ac:dyDescent="0.3">
      <c r="E7641" s="15"/>
      <c r="M7641" s="26"/>
      <c r="V7641" s="37"/>
      <c r="W7641" s="37"/>
      <c r="Z7641" s="29"/>
      <c r="AA7641" s="29"/>
      <c r="AB7641" s="29"/>
      <c r="AG7641" s="40"/>
      <c r="AH7641" s="40"/>
      <c r="AN7641" s="29"/>
      <c r="AO7641" s="29"/>
    </row>
    <row r="7642" spans="5:41" x14ac:dyDescent="0.3">
      <c r="E7642" s="15"/>
      <c r="M7642" s="26"/>
      <c r="V7642" s="37"/>
      <c r="W7642" s="37"/>
      <c r="Z7642" s="29"/>
      <c r="AA7642" s="29"/>
      <c r="AB7642" s="29"/>
      <c r="AG7642" s="40"/>
      <c r="AH7642" s="40"/>
      <c r="AN7642" s="29"/>
      <c r="AO7642" s="29"/>
    </row>
    <row r="7643" spans="5:41" x14ac:dyDescent="0.3">
      <c r="E7643" s="15"/>
      <c r="M7643" s="26"/>
      <c r="V7643" s="37"/>
      <c r="W7643" s="37"/>
      <c r="Z7643" s="29"/>
      <c r="AA7643" s="29"/>
      <c r="AB7643" s="29"/>
      <c r="AG7643" s="40"/>
      <c r="AH7643" s="40"/>
      <c r="AN7643" s="29"/>
      <c r="AO7643" s="29"/>
    </row>
    <row r="7644" spans="5:41" x14ac:dyDescent="0.3">
      <c r="E7644" s="15"/>
      <c r="M7644" s="26"/>
      <c r="V7644" s="37"/>
      <c r="W7644" s="37"/>
      <c r="Z7644" s="29"/>
      <c r="AA7644" s="29"/>
      <c r="AB7644" s="29"/>
      <c r="AG7644" s="40"/>
      <c r="AH7644" s="40"/>
      <c r="AN7644" s="29"/>
      <c r="AO7644" s="29"/>
    </row>
    <row r="7645" spans="5:41" x14ac:dyDescent="0.3">
      <c r="E7645" s="15"/>
      <c r="M7645" s="26"/>
      <c r="V7645" s="37"/>
      <c r="W7645" s="37"/>
      <c r="Z7645" s="29"/>
      <c r="AA7645" s="29"/>
      <c r="AB7645" s="29"/>
      <c r="AG7645" s="40"/>
      <c r="AH7645" s="40"/>
      <c r="AN7645" s="29"/>
      <c r="AO7645" s="29"/>
    </row>
    <row r="7646" spans="5:41" x14ac:dyDescent="0.3">
      <c r="E7646" s="15"/>
      <c r="M7646" s="26"/>
      <c r="V7646" s="37"/>
      <c r="W7646" s="37"/>
      <c r="Z7646" s="29"/>
      <c r="AA7646" s="29"/>
      <c r="AB7646" s="29"/>
      <c r="AG7646" s="40"/>
      <c r="AH7646" s="40"/>
      <c r="AN7646" s="29"/>
      <c r="AO7646" s="29"/>
    </row>
    <row r="7647" spans="5:41" x14ac:dyDescent="0.3">
      <c r="E7647" s="15"/>
      <c r="M7647" s="26"/>
      <c r="V7647" s="37"/>
      <c r="W7647" s="37"/>
      <c r="Z7647" s="29"/>
      <c r="AA7647" s="29"/>
      <c r="AB7647" s="29"/>
      <c r="AG7647" s="40"/>
      <c r="AH7647" s="40"/>
      <c r="AN7647" s="29"/>
      <c r="AO7647" s="29"/>
    </row>
    <row r="7648" spans="5:41" x14ac:dyDescent="0.3">
      <c r="E7648" s="15"/>
      <c r="M7648" s="26"/>
      <c r="V7648" s="37"/>
      <c r="W7648" s="37"/>
      <c r="Z7648" s="29"/>
      <c r="AA7648" s="29"/>
      <c r="AB7648" s="29"/>
      <c r="AG7648" s="40"/>
      <c r="AH7648" s="40"/>
      <c r="AN7648" s="29"/>
      <c r="AO7648" s="29"/>
    </row>
    <row r="7649" spans="5:41" x14ac:dyDescent="0.3">
      <c r="E7649" s="15"/>
      <c r="M7649" s="26"/>
      <c r="V7649" s="37"/>
      <c r="W7649" s="37"/>
      <c r="Z7649" s="29"/>
      <c r="AA7649" s="29"/>
      <c r="AB7649" s="29"/>
      <c r="AG7649" s="40"/>
      <c r="AH7649" s="40"/>
      <c r="AN7649" s="29"/>
      <c r="AO7649" s="29"/>
    </row>
    <row r="7650" spans="5:41" x14ac:dyDescent="0.3">
      <c r="E7650" s="15"/>
      <c r="M7650" s="26"/>
      <c r="V7650" s="37"/>
      <c r="W7650" s="37"/>
      <c r="Z7650" s="29"/>
      <c r="AA7650" s="29"/>
      <c r="AB7650" s="29"/>
      <c r="AG7650" s="40"/>
      <c r="AH7650" s="40"/>
      <c r="AN7650" s="29"/>
      <c r="AO7650" s="29"/>
    </row>
    <row r="7651" spans="5:41" x14ac:dyDescent="0.3">
      <c r="E7651" s="15"/>
      <c r="M7651" s="26"/>
      <c r="V7651" s="37"/>
      <c r="W7651" s="37"/>
      <c r="Z7651" s="29"/>
      <c r="AA7651" s="29"/>
      <c r="AB7651" s="29"/>
      <c r="AG7651" s="40"/>
      <c r="AH7651" s="40"/>
      <c r="AN7651" s="29"/>
      <c r="AO7651" s="29"/>
    </row>
    <row r="7652" spans="5:41" x14ac:dyDescent="0.3">
      <c r="E7652" s="15"/>
      <c r="M7652" s="26"/>
      <c r="V7652" s="37"/>
      <c r="W7652" s="37"/>
      <c r="Z7652" s="29"/>
      <c r="AA7652" s="29"/>
      <c r="AB7652" s="29"/>
      <c r="AG7652" s="40"/>
      <c r="AH7652" s="40"/>
      <c r="AN7652" s="29"/>
      <c r="AO7652" s="29"/>
    </row>
    <row r="7653" spans="5:41" x14ac:dyDescent="0.3">
      <c r="E7653" s="15"/>
      <c r="M7653" s="26"/>
      <c r="V7653" s="37"/>
      <c r="W7653" s="37"/>
      <c r="Z7653" s="29"/>
      <c r="AA7653" s="29"/>
      <c r="AB7653" s="29"/>
      <c r="AG7653" s="40"/>
      <c r="AH7653" s="40"/>
      <c r="AN7653" s="29"/>
      <c r="AO7653" s="29"/>
    </row>
    <row r="7654" spans="5:41" x14ac:dyDescent="0.3">
      <c r="E7654" s="15"/>
      <c r="M7654" s="26"/>
      <c r="V7654" s="37"/>
      <c r="W7654" s="37"/>
      <c r="Z7654" s="29"/>
      <c r="AA7654" s="29"/>
      <c r="AB7654" s="29"/>
      <c r="AG7654" s="40"/>
      <c r="AH7654" s="40"/>
      <c r="AN7654" s="29"/>
      <c r="AO7654" s="29"/>
    </row>
    <row r="7655" spans="5:41" x14ac:dyDescent="0.3">
      <c r="E7655" s="15"/>
      <c r="M7655" s="26"/>
      <c r="V7655" s="37"/>
      <c r="W7655" s="37"/>
      <c r="Z7655" s="29"/>
      <c r="AA7655" s="29"/>
      <c r="AB7655" s="29"/>
      <c r="AG7655" s="40"/>
      <c r="AH7655" s="40"/>
      <c r="AN7655" s="29"/>
      <c r="AO7655" s="29"/>
    </row>
    <row r="7656" spans="5:41" x14ac:dyDescent="0.3">
      <c r="E7656" s="15"/>
      <c r="M7656" s="26"/>
      <c r="V7656" s="37"/>
      <c r="W7656" s="37"/>
      <c r="Z7656" s="29"/>
      <c r="AA7656" s="29"/>
      <c r="AB7656" s="29"/>
      <c r="AG7656" s="40"/>
      <c r="AH7656" s="40"/>
      <c r="AN7656" s="29"/>
      <c r="AO7656" s="29"/>
    </row>
    <row r="7657" spans="5:41" x14ac:dyDescent="0.3">
      <c r="E7657" s="15"/>
      <c r="M7657" s="26"/>
      <c r="V7657" s="37"/>
      <c r="W7657" s="37"/>
      <c r="Z7657" s="29"/>
      <c r="AA7657" s="29"/>
      <c r="AB7657" s="29"/>
      <c r="AG7657" s="40"/>
      <c r="AH7657" s="40"/>
      <c r="AN7657" s="29"/>
      <c r="AO7657" s="29"/>
    </row>
    <row r="7658" spans="5:41" x14ac:dyDescent="0.3">
      <c r="E7658" s="15"/>
      <c r="M7658" s="26"/>
      <c r="V7658" s="37"/>
      <c r="W7658" s="37"/>
      <c r="Z7658" s="29"/>
      <c r="AA7658" s="29"/>
      <c r="AB7658" s="29"/>
      <c r="AG7658" s="40"/>
      <c r="AH7658" s="40"/>
      <c r="AN7658" s="29"/>
      <c r="AO7658" s="29"/>
    </row>
    <row r="7659" spans="5:41" x14ac:dyDescent="0.3">
      <c r="E7659" s="15"/>
      <c r="M7659" s="26"/>
      <c r="V7659" s="37"/>
      <c r="W7659" s="37"/>
      <c r="Z7659" s="29"/>
      <c r="AA7659" s="29"/>
      <c r="AB7659" s="29"/>
      <c r="AG7659" s="40"/>
      <c r="AH7659" s="40"/>
      <c r="AN7659" s="29"/>
      <c r="AO7659" s="29"/>
    </row>
    <row r="7660" spans="5:41" x14ac:dyDescent="0.3">
      <c r="E7660" s="15"/>
      <c r="M7660" s="26"/>
      <c r="V7660" s="37"/>
      <c r="W7660" s="37"/>
      <c r="Z7660" s="29"/>
      <c r="AA7660" s="29"/>
      <c r="AB7660" s="29"/>
      <c r="AG7660" s="40"/>
      <c r="AH7660" s="40"/>
      <c r="AN7660" s="29"/>
      <c r="AO7660" s="29"/>
    </row>
    <row r="7661" spans="5:41" x14ac:dyDescent="0.3">
      <c r="E7661" s="15"/>
      <c r="M7661" s="26"/>
      <c r="V7661" s="37"/>
      <c r="W7661" s="37"/>
      <c r="Z7661" s="29"/>
      <c r="AA7661" s="29"/>
      <c r="AB7661" s="29"/>
      <c r="AG7661" s="40"/>
      <c r="AH7661" s="40"/>
      <c r="AN7661" s="29"/>
      <c r="AO7661" s="29"/>
    </row>
    <row r="7662" spans="5:41" x14ac:dyDescent="0.3">
      <c r="E7662" s="15"/>
      <c r="M7662" s="26"/>
      <c r="V7662" s="37"/>
      <c r="W7662" s="37"/>
      <c r="Z7662" s="29"/>
      <c r="AA7662" s="29"/>
      <c r="AB7662" s="29"/>
      <c r="AG7662" s="40"/>
      <c r="AH7662" s="40"/>
      <c r="AN7662" s="29"/>
      <c r="AO7662" s="29"/>
    </row>
    <row r="7663" spans="5:41" x14ac:dyDescent="0.3">
      <c r="E7663" s="15"/>
      <c r="M7663" s="26"/>
      <c r="V7663" s="37"/>
      <c r="W7663" s="37"/>
      <c r="Z7663" s="29"/>
      <c r="AA7663" s="29"/>
      <c r="AB7663" s="29"/>
      <c r="AG7663" s="40"/>
      <c r="AH7663" s="40"/>
      <c r="AN7663" s="29"/>
      <c r="AO7663" s="29"/>
    </row>
    <row r="7664" spans="5:41" x14ac:dyDescent="0.3">
      <c r="E7664" s="15"/>
      <c r="M7664" s="26"/>
      <c r="V7664" s="37"/>
      <c r="W7664" s="37"/>
      <c r="Z7664" s="29"/>
      <c r="AA7664" s="29"/>
      <c r="AB7664" s="29"/>
      <c r="AG7664" s="40"/>
      <c r="AH7664" s="40"/>
      <c r="AN7664" s="29"/>
      <c r="AO7664" s="29"/>
    </row>
    <row r="7665" spans="5:41" x14ac:dyDescent="0.3">
      <c r="E7665" s="15"/>
      <c r="M7665" s="26"/>
      <c r="V7665" s="37"/>
      <c r="W7665" s="37"/>
      <c r="Z7665" s="29"/>
      <c r="AA7665" s="29"/>
      <c r="AB7665" s="29"/>
      <c r="AG7665" s="40"/>
      <c r="AH7665" s="40"/>
      <c r="AN7665" s="29"/>
      <c r="AO7665" s="29"/>
    </row>
    <row r="7666" spans="5:41" x14ac:dyDescent="0.3">
      <c r="E7666" s="15"/>
      <c r="M7666" s="26"/>
      <c r="V7666" s="37"/>
      <c r="W7666" s="37"/>
      <c r="Z7666" s="29"/>
      <c r="AA7666" s="29"/>
      <c r="AB7666" s="29"/>
      <c r="AG7666" s="40"/>
      <c r="AH7666" s="40"/>
      <c r="AN7666" s="29"/>
      <c r="AO7666" s="29"/>
    </row>
    <row r="7667" spans="5:41" x14ac:dyDescent="0.3">
      <c r="E7667" s="15"/>
      <c r="M7667" s="26"/>
      <c r="V7667" s="37"/>
      <c r="W7667" s="37"/>
      <c r="Z7667" s="29"/>
      <c r="AA7667" s="29"/>
      <c r="AB7667" s="29"/>
      <c r="AG7667" s="40"/>
      <c r="AH7667" s="40"/>
      <c r="AN7667" s="29"/>
      <c r="AO7667" s="29"/>
    </row>
    <row r="7668" spans="5:41" x14ac:dyDescent="0.3">
      <c r="E7668" s="15"/>
      <c r="M7668" s="26"/>
      <c r="V7668" s="37"/>
      <c r="W7668" s="37"/>
      <c r="Z7668" s="29"/>
      <c r="AA7668" s="29"/>
      <c r="AB7668" s="29"/>
      <c r="AG7668" s="40"/>
      <c r="AH7668" s="40"/>
      <c r="AN7668" s="29"/>
      <c r="AO7668" s="29"/>
    </row>
    <row r="7669" spans="5:41" x14ac:dyDescent="0.3">
      <c r="E7669" s="15"/>
      <c r="M7669" s="26"/>
      <c r="V7669" s="37"/>
      <c r="W7669" s="37"/>
      <c r="Z7669" s="29"/>
      <c r="AA7669" s="29"/>
      <c r="AB7669" s="29"/>
      <c r="AG7669" s="40"/>
      <c r="AH7669" s="40"/>
      <c r="AN7669" s="29"/>
      <c r="AO7669" s="29"/>
    </row>
    <row r="7670" spans="5:41" x14ac:dyDescent="0.3">
      <c r="E7670" s="15"/>
      <c r="M7670" s="26"/>
      <c r="V7670" s="37"/>
      <c r="W7670" s="37"/>
      <c r="Z7670" s="29"/>
      <c r="AA7670" s="29"/>
      <c r="AB7670" s="29"/>
      <c r="AG7670" s="40"/>
      <c r="AH7670" s="40"/>
      <c r="AN7670" s="29"/>
      <c r="AO7670" s="29"/>
    </row>
    <row r="7671" spans="5:41" x14ac:dyDescent="0.3">
      <c r="E7671" s="15"/>
      <c r="M7671" s="26"/>
      <c r="V7671" s="37"/>
      <c r="W7671" s="37"/>
      <c r="Z7671" s="29"/>
      <c r="AA7671" s="29"/>
      <c r="AB7671" s="29"/>
      <c r="AG7671" s="40"/>
      <c r="AH7671" s="40"/>
      <c r="AN7671" s="29"/>
      <c r="AO7671" s="29"/>
    </row>
    <row r="7672" spans="5:41" x14ac:dyDescent="0.3">
      <c r="E7672" s="15"/>
      <c r="M7672" s="26"/>
      <c r="V7672" s="37"/>
      <c r="W7672" s="37"/>
      <c r="Z7672" s="29"/>
      <c r="AA7672" s="29"/>
      <c r="AB7672" s="29"/>
      <c r="AG7672" s="40"/>
      <c r="AH7672" s="40"/>
      <c r="AN7672" s="29"/>
      <c r="AO7672" s="29"/>
    </row>
    <row r="7673" spans="5:41" x14ac:dyDescent="0.3">
      <c r="E7673" s="15"/>
      <c r="M7673" s="26"/>
      <c r="V7673" s="37"/>
      <c r="W7673" s="37"/>
      <c r="Z7673" s="29"/>
      <c r="AA7673" s="29"/>
      <c r="AB7673" s="29"/>
      <c r="AG7673" s="40"/>
      <c r="AH7673" s="40"/>
      <c r="AN7673" s="29"/>
      <c r="AO7673" s="29"/>
    </row>
    <row r="7674" spans="5:41" x14ac:dyDescent="0.3">
      <c r="E7674" s="15"/>
      <c r="M7674" s="26"/>
      <c r="V7674" s="37"/>
      <c r="W7674" s="37"/>
      <c r="Z7674" s="29"/>
      <c r="AA7674" s="29"/>
      <c r="AB7674" s="29"/>
      <c r="AG7674" s="40"/>
      <c r="AH7674" s="40"/>
      <c r="AN7674" s="29"/>
      <c r="AO7674" s="29"/>
    </row>
    <row r="7675" spans="5:41" x14ac:dyDescent="0.3">
      <c r="E7675" s="15"/>
      <c r="M7675" s="26"/>
      <c r="V7675" s="37"/>
      <c r="W7675" s="37"/>
      <c r="Z7675" s="29"/>
      <c r="AA7675" s="29"/>
      <c r="AB7675" s="29"/>
      <c r="AG7675" s="40"/>
      <c r="AH7675" s="40"/>
      <c r="AN7675" s="29"/>
      <c r="AO7675" s="29"/>
    </row>
    <row r="7676" spans="5:41" x14ac:dyDescent="0.3">
      <c r="E7676" s="15"/>
      <c r="M7676" s="26"/>
      <c r="V7676" s="37"/>
      <c r="W7676" s="37"/>
      <c r="Z7676" s="29"/>
      <c r="AA7676" s="29"/>
      <c r="AB7676" s="29"/>
      <c r="AG7676" s="40"/>
      <c r="AH7676" s="40"/>
      <c r="AN7676" s="29"/>
      <c r="AO7676" s="29"/>
    </row>
    <row r="7677" spans="5:41" x14ac:dyDescent="0.3">
      <c r="E7677" s="15"/>
      <c r="M7677" s="26"/>
      <c r="V7677" s="37"/>
      <c r="W7677" s="37"/>
      <c r="Z7677" s="29"/>
      <c r="AA7677" s="29"/>
      <c r="AB7677" s="29"/>
      <c r="AG7677" s="40"/>
      <c r="AH7677" s="40"/>
      <c r="AN7677" s="29"/>
      <c r="AO7677" s="29"/>
    </row>
    <row r="7678" spans="5:41" x14ac:dyDescent="0.3">
      <c r="E7678" s="15"/>
      <c r="M7678" s="26"/>
      <c r="V7678" s="37"/>
      <c r="W7678" s="37"/>
      <c r="Z7678" s="29"/>
      <c r="AA7678" s="29"/>
      <c r="AB7678" s="29"/>
      <c r="AG7678" s="40"/>
      <c r="AH7678" s="40"/>
      <c r="AN7678" s="29"/>
      <c r="AO7678" s="29"/>
    </row>
    <row r="7679" spans="5:41" x14ac:dyDescent="0.3">
      <c r="E7679" s="15"/>
      <c r="M7679" s="26"/>
      <c r="V7679" s="37"/>
      <c r="W7679" s="37"/>
      <c r="Z7679" s="29"/>
      <c r="AA7679" s="29"/>
      <c r="AB7679" s="29"/>
      <c r="AG7679" s="40"/>
      <c r="AH7679" s="40"/>
      <c r="AN7679" s="29"/>
      <c r="AO7679" s="29"/>
    </row>
    <row r="7680" spans="5:41" x14ac:dyDescent="0.3">
      <c r="E7680" s="15"/>
      <c r="M7680" s="26"/>
      <c r="V7680" s="37"/>
      <c r="W7680" s="37"/>
      <c r="Z7680" s="29"/>
      <c r="AA7680" s="29"/>
      <c r="AB7680" s="29"/>
      <c r="AG7680" s="40"/>
      <c r="AH7680" s="40"/>
      <c r="AN7680" s="29"/>
      <c r="AO7680" s="29"/>
    </row>
    <row r="7681" spans="5:41" x14ac:dyDescent="0.3">
      <c r="E7681" s="15"/>
      <c r="M7681" s="26"/>
      <c r="V7681" s="37"/>
      <c r="W7681" s="37"/>
      <c r="Z7681" s="29"/>
      <c r="AA7681" s="29"/>
      <c r="AB7681" s="29"/>
      <c r="AG7681" s="40"/>
      <c r="AH7681" s="40"/>
      <c r="AN7681" s="29"/>
      <c r="AO7681" s="29"/>
    </row>
    <row r="7682" spans="5:41" x14ac:dyDescent="0.3">
      <c r="E7682" s="15"/>
      <c r="M7682" s="26"/>
      <c r="V7682" s="37"/>
      <c r="W7682" s="37"/>
      <c r="Z7682" s="29"/>
      <c r="AA7682" s="29"/>
      <c r="AB7682" s="29"/>
      <c r="AG7682" s="40"/>
      <c r="AH7682" s="40"/>
      <c r="AN7682" s="29"/>
      <c r="AO7682" s="29"/>
    </row>
    <row r="7683" spans="5:41" x14ac:dyDescent="0.3">
      <c r="E7683" s="15"/>
      <c r="M7683" s="26"/>
      <c r="V7683" s="37"/>
      <c r="W7683" s="37"/>
      <c r="Z7683" s="29"/>
      <c r="AA7683" s="29"/>
      <c r="AB7683" s="29"/>
      <c r="AG7683" s="40"/>
      <c r="AH7683" s="40"/>
      <c r="AN7683" s="29"/>
      <c r="AO7683" s="29"/>
    </row>
    <row r="7684" spans="5:41" x14ac:dyDescent="0.3">
      <c r="E7684" s="15"/>
      <c r="M7684" s="26"/>
      <c r="V7684" s="37"/>
      <c r="W7684" s="37"/>
      <c r="Z7684" s="29"/>
      <c r="AA7684" s="29"/>
      <c r="AB7684" s="29"/>
      <c r="AG7684" s="40"/>
      <c r="AH7684" s="40"/>
      <c r="AN7684" s="29"/>
      <c r="AO7684" s="29"/>
    </row>
    <row r="7685" spans="5:41" x14ac:dyDescent="0.3">
      <c r="E7685" s="15"/>
      <c r="M7685" s="26"/>
      <c r="V7685" s="37"/>
      <c r="W7685" s="37"/>
      <c r="Z7685" s="29"/>
      <c r="AA7685" s="29"/>
      <c r="AB7685" s="29"/>
      <c r="AG7685" s="40"/>
      <c r="AH7685" s="40"/>
      <c r="AN7685" s="29"/>
      <c r="AO7685" s="29"/>
    </row>
    <row r="7686" spans="5:41" x14ac:dyDescent="0.3">
      <c r="E7686" s="15"/>
      <c r="M7686" s="26"/>
      <c r="V7686" s="37"/>
      <c r="W7686" s="37"/>
      <c r="Z7686" s="29"/>
      <c r="AA7686" s="29"/>
      <c r="AB7686" s="29"/>
      <c r="AG7686" s="40"/>
      <c r="AH7686" s="40"/>
      <c r="AN7686" s="29"/>
      <c r="AO7686" s="29"/>
    </row>
    <row r="7687" spans="5:41" x14ac:dyDescent="0.3">
      <c r="E7687" s="15"/>
      <c r="M7687" s="26"/>
      <c r="V7687" s="37"/>
      <c r="W7687" s="37"/>
      <c r="Z7687" s="29"/>
      <c r="AA7687" s="29"/>
      <c r="AB7687" s="29"/>
      <c r="AG7687" s="40"/>
      <c r="AH7687" s="40"/>
      <c r="AN7687" s="29"/>
      <c r="AO7687" s="29"/>
    </row>
    <row r="7688" spans="5:41" x14ac:dyDescent="0.3">
      <c r="E7688" s="15"/>
      <c r="M7688" s="26"/>
      <c r="V7688" s="37"/>
      <c r="W7688" s="37"/>
      <c r="Z7688" s="29"/>
      <c r="AA7688" s="29"/>
      <c r="AB7688" s="29"/>
      <c r="AG7688" s="40"/>
      <c r="AH7688" s="40"/>
      <c r="AN7688" s="29"/>
      <c r="AO7688" s="29"/>
    </row>
    <row r="7689" spans="5:41" x14ac:dyDescent="0.3">
      <c r="E7689" s="15"/>
      <c r="M7689" s="26"/>
      <c r="V7689" s="37"/>
      <c r="W7689" s="37"/>
      <c r="Z7689" s="29"/>
      <c r="AA7689" s="29"/>
      <c r="AB7689" s="29"/>
      <c r="AG7689" s="40"/>
      <c r="AH7689" s="40"/>
      <c r="AN7689" s="29"/>
      <c r="AO7689" s="29"/>
    </row>
    <row r="7690" spans="5:41" x14ac:dyDescent="0.3">
      <c r="E7690" s="15"/>
      <c r="M7690" s="26"/>
      <c r="V7690" s="37"/>
      <c r="W7690" s="37"/>
      <c r="Z7690" s="29"/>
      <c r="AA7690" s="29"/>
      <c r="AB7690" s="29"/>
      <c r="AG7690" s="40"/>
      <c r="AH7690" s="40"/>
      <c r="AN7690" s="29"/>
      <c r="AO7690" s="29"/>
    </row>
    <row r="7691" spans="5:41" x14ac:dyDescent="0.3">
      <c r="E7691" s="15"/>
      <c r="M7691" s="26"/>
      <c r="V7691" s="37"/>
      <c r="W7691" s="37"/>
      <c r="Z7691" s="29"/>
      <c r="AA7691" s="29"/>
      <c r="AB7691" s="29"/>
      <c r="AG7691" s="40"/>
      <c r="AH7691" s="40"/>
      <c r="AN7691" s="29"/>
      <c r="AO7691" s="29"/>
    </row>
    <row r="7692" spans="5:41" x14ac:dyDescent="0.3">
      <c r="E7692" s="15"/>
      <c r="M7692" s="26"/>
      <c r="V7692" s="37"/>
      <c r="W7692" s="37"/>
      <c r="Z7692" s="29"/>
      <c r="AA7692" s="29"/>
      <c r="AB7692" s="29"/>
      <c r="AG7692" s="40"/>
      <c r="AH7692" s="40"/>
      <c r="AN7692" s="29"/>
      <c r="AO7692" s="29"/>
    </row>
    <row r="7693" spans="5:41" x14ac:dyDescent="0.3">
      <c r="E7693" s="15"/>
      <c r="M7693" s="26"/>
      <c r="V7693" s="37"/>
      <c r="W7693" s="37"/>
      <c r="Z7693" s="29"/>
      <c r="AA7693" s="29"/>
      <c r="AB7693" s="29"/>
      <c r="AG7693" s="40"/>
      <c r="AH7693" s="40"/>
      <c r="AN7693" s="29"/>
      <c r="AO7693" s="29"/>
    </row>
    <row r="7694" spans="5:41" x14ac:dyDescent="0.3">
      <c r="E7694" s="15"/>
      <c r="M7694" s="26"/>
      <c r="V7694" s="37"/>
      <c r="W7694" s="37"/>
      <c r="Z7694" s="29"/>
      <c r="AA7694" s="29"/>
      <c r="AB7694" s="29"/>
      <c r="AG7694" s="40"/>
      <c r="AH7694" s="40"/>
      <c r="AN7694" s="29"/>
      <c r="AO7694" s="29"/>
    </row>
    <row r="7695" spans="5:41" x14ac:dyDescent="0.3">
      <c r="E7695" s="15"/>
      <c r="M7695" s="26"/>
      <c r="V7695" s="37"/>
      <c r="W7695" s="37"/>
      <c r="Z7695" s="29"/>
      <c r="AA7695" s="29"/>
      <c r="AB7695" s="29"/>
      <c r="AG7695" s="40"/>
      <c r="AH7695" s="40"/>
      <c r="AN7695" s="29"/>
      <c r="AO7695" s="29"/>
    </row>
    <row r="7696" spans="5:41" x14ac:dyDescent="0.3">
      <c r="E7696" s="15"/>
      <c r="M7696" s="26"/>
      <c r="V7696" s="37"/>
      <c r="W7696" s="37"/>
      <c r="Z7696" s="29"/>
      <c r="AA7696" s="29"/>
      <c r="AB7696" s="29"/>
      <c r="AG7696" s="40"/>
      <c r="AH7696" s="40"/>
      <c r="AN7696" s="29"/>
      <c r="AO7696" s="29"/>
    </row>
    <row r="7697" spans="5:41" x14ac:dyDescent="0.3">
      <c r="E7697" s="15"/>
      <c r="M7697" s="26"/>
      <c r="V7697" s="37"/>
      <c r="W7697" s="37"/>
      <c r="Z7697" s="29"/>
      <c r="AA7697" s="29"/>
      <c r="AB7697" s="29"/>
      <c r="AG7697" s="40"/>
      <c r="AH7697" s="40"/>
      <c r="AN7697" s="29"/>
      <c r="AO7697" s="29"/>
    </row>
    <row r="7698" spans="5:41" x14ac:dyDescent="0.3">
      <c r="E7698" s="15"/>
      <c r="M7698" s="26"/>
      <c r="V7698" s="37"/>
      <c r="W7698" s="37"/>
      <c r="Z7698" s="29"/>
      <c r="AA7698" s="29"/>
      <c r="AB7698" s="29"/>
      <c r="AG7698" s="40"/>
      <c r="AH7698" s="40"/>
      <c r="AN7698" s="29"/>
      <c r="AO7698" s="29"/>
    </row>
    <row r="7699" spans="5:41" x14ac:dyDescent="0.3">
      <c r="E7699" s="15"/>
      <c r="M7699" s="26"/>
      <c r="V7699" s="37"/>
      <c r="W7699" s="37"/>
      <c r="Z7699" s="29"/>
      <c r="AA7699" s="29"/>
      <c r="AB7699" s="29"/>
      <c r="AG7699" s="40"/>
      <c r="AH7699" s="40"/>
      <c r="AN7699" s="29"/>
      <c r="AO7699" s="29"/>
    </row>
    <row r="7700" spans="5:41" x14ac:dyDescent="0.3">
      <c r="E7700" s="15"/>
      <c r="M7700" s="26"/>
      <c r="V7700" s="37"/>
      <c r="W7700" s="37"/>
      <c r="Z7700" s="29"/>
      <c r="AA7700" s="29"/>
      <c r="AB7700" s="29"/>
      <c r="AG7700" s="40"/>
      <c r="AH7700" s="40"/>
      <c r="AN7700" s="29"/>
      <c r="AO7700" s="29"/>
    </row>
    <row r="7701" spans="5:41" x14ac:dyDescent="0.3">
      <c r="E7701" s="15"/>
      <c r="M7701" s="26"/>
      <c r="V7701" s="37"/>
      <c r="W7701" s="37"/>
      <c r="Z7701" s="29"/>
      <c r="AA7701" s="29"/>
      <c r="AB7701" s="29"/>
      <c r="AG7701" s="40"/>
      <c r="AH7701" s="40"/>
      <c r="AN7701" s="29"/>
      <c r="AO7701" s="29"/>
    </row>
    <row r="7702" spans="5:41" x14ac:dyDescent="0.3">
      <c r="E7702" s="15"/>
      <c r="M7702" s="26"/>
      <c r="V7702" s="37"/>
      <c r="W7702" s="37"/>
      <c r="Z7702" s="29"/>
      <c r="AA7702" s="29"/>
      <c r="AB7702" s="29"/>
      <c r="AG7702" s="40"/>
      <c r="AH7702" s="40"/>
      <c r="AN7702" s="29"/>
      <c r="AO7702" s="29"/>
    </row>
    <row r="7703" spans="5:41" x14ac:dyDescent="0.3">
      <c r="E7703" s="15"/>
      <c r="M7703" s="26"/>
      <c r="V7703" s="37"/>
      <c r="W7703" s="37"/>
      <c r="Z7703" s="29"/>
      <c r="AA7703" s="29"/>
      <c r="AB7703" s="29"/>
      <c r="AG7703" s="40"/>
      <c r="AH7703" s="40"/>
      <c r="AN7703" s="29"/>
      <c r="AO7703" s="29"/>
    </row>
    <row r="7704" spans="5:41" x14ac:dyDescent="0.3">
      <c r="E7704" s="15"/>
      <c r="M7704" s="26"/>
      <c r="V7704" s="37"/>
      <c r="W7704" s="37"/>
      <c r="Z7704" s="29"/>
      <c r="AA7704" s="29"/>
      <c r="AB7704" s="29"/>
      <c r="AG7704" s="40"/>
      <c r="AH7704" s="40"/>
      <c r="AN7704" s="29"/>
      <c r="AO7704" s="29"/>
    </row>
    <row r="7705" spans="5:41" x14ac:dyDescent="0.3">
      <c r="E7705" s="15"/>
      <c r="M7705" s="26"/>
      <c r="V7705" s="37"/>
      <c r="W7705" s="37"/>
      <c r="Z7705" s="29"/>
      <c r="AA7705" s="29"/>
      <c r="AB7705" s="29"/>
      <c r="AG7705" s="40"/>
      <c r="AH7705" s="40"/>
      <c r="AN7705" s="29"/>
      <c r="AO7705" s="29"/>
    </row>
    <row r="7706" spans="5:41" x14ac:dyDescent="0.3">
      <c r="E7706" s="15"/>
      <c r="M7706" s="26"/>
      <c r="V7706" s="37"/>
      <c r="W7706" s="37"/>
      <c r="Z7706" s="29"/>
      <c r="AA7706" s="29"/>
      <c r="AB7706" s="29"/>
      <c r="AG7706" s="40"/>
      <c r="AH7706" s="40"/>
      <c r="AN7706" s="29"/>
      <c r="AO7706" s="29"/>
    </row>
    <row r="7707" spans="5:41" x14ac:dyDescent="0.3">
      <c r="E7707" s="15"/>
      <c r="M7707" s="26"/>
      <c r="V7707" s="37"/>
      <c r="W7707" s="37"/>
      <c r="Z7707" s="29"/>
      <c r="AA7707" s="29"/>
      <c r="AB7707" s="29"/>
      <c r="AG7707" s="40"/>
      <c r="AH7707" s="40"/>
      <c r="AN7707" s="29"/>
      <c r="AO7707" s="29"/>
    </row>
    <row r="7708" spans="5:41" x14ac:dyDescent="0.3">
      <c r="E7708" s="15"/>
      <c r="M7708" s="26"/>
      <c r="V7708" s="37"/>
      <c r="W7708" s="37"/>
      <c r="Z7708" s="29"/>
      <c r="AA7708" s="29"/>
      <c r="AB7708" s="29"/>
      <c r="AG7708" s="40"/>
      <c r="AH7708" s="40"/>
      <c r="AN7708" s="29"/>
      <c r="AO7708" s="29"/>
    </row>
    <row r="7709" spans="5:41" x14ac:dyDescent="0.3">
      <c r="E7709" s="15"/>
      <c r="M7709" s="26"/>
      <c r="V7709" s="37"/>
      <c r="W7709" s="37"/>
      <c r="Z7709" s="29"/>
      <c r="AA7709" s="29"/>
      <c r="AB7709" s="29"/>
      <c r="AG7709" s="40"/>
      <c r="AH7709" s="40"/>
      <c r="AN7709" s="29"/>
      <c r="AO7709" s="29"/>
    </row>
    <row r="7710" spans="5:41" x14ac:dyDescent="0.3">
      <c r="E7710" s="15"/>
      <c r="M7710" s="26"/>
      <c r="V7710" s="37"/>
      <c r="W7710" s="37"/>
      <c r="Z7710" s="29"/>
      <c r="AA7710" s="29"/>
      <c r="AB7710" s="29"/>
      <c r="AG7710" s="40"/>
      <c r="AH7710" s="40"/>
      <c r="AN7710" s="29"/>
      <c r="AO7710" s="29"/>
    </row>
    <row r="7711" spans="5:41" x14ac:dyDescent="0.3">
      <c r="E7711" s="15"/>
      <c r="M7711" s="26"/>
      <c r="V7711" s="37"/>
      <c r="W7711" s="37"/>
      <c r="Z7711" s="29"/>
      <c r="AA7711" s="29"/>
      <c r="AB7711" s="29"/>
      <c r="AG7711" s="40"/>
      <c r="AH7711" s="40"/>
      <c r="AN7711" s="29"/>
      <c r="AO7711" s="29"/>
    </row>
    <row r="7712" spans="5:41" x14ac:dyDescent="0.3">
      <c r="E7712" s="15"/>
      <c r="M7712" s="26"/>
      <c r="V7712" s="37"/>
      <c r="W7712" s="37"/>
      <c r="Z7712" s="29"/>
      <c r="AA7712" s="29"/>
      <c r="AB7712" s="29"/>
      <c r="AG7712" s="40"/>
      <c r="AH7712" s="40"/>
      <c r="AN7712" s="29"/>
      <c r="AO7712" s="29"/>
    </row>
    <row r="7713" spans="5:41" x14ac:dyDescent="0.3">
      <c r="E7713" s="15"/>
      <c r="M7713" s="26"/>
      <c r="V7713" s="37"/>
      <c r="W7713" s="37"/>
      <c r="Z7713" s="29"/>
      <c r="AA7713" s="29"/>
      <c r="AB7713" s="29"/>
      <c r="AG7713" s="40"/>
      <c r="AH7713" s="40"/>
      <c r="AN7713" s="29"/>
      <c r="AO7713" s="29"/>
    </row>
    <row r="7714" spans="5:41" x14ac:dyDescent="0.3">
      <c r="E7714" s="15"/>
      <c r="M7714" s="26"/>
      <c r="V7714" s="37"/>
      <c r="W7714" s="37"/>
      <c r="Z7714" s="29"/>
      <c r="AA7714" s="29"/>
      <c r="AB7714" s="29"/>
      <c r="AG7714" s="40"/>
      <c r="AH7714" s="40"/>
      <c r="AN7714" s="29"/>
      <c r="AO7714" s="29"/>
    </row>
    <row r="7715" spans="5:41" x14ac:dyDescent="0.3">
      <c r="E7715" s="15"/>
      <c r="M7715" s="26"/>
      <c r="V7715" s="37"/>
      <c r="W7715" s="37"/>
      <c r="Z7715" s="29"/>
      <c r="AA7715" s="29"/>
      <c r="AB7715" s="29"/>
      <c r="AG7715" s="40"/>
      <c r="AH7715" s="40"/>
      <c r="AN7715" s="29"/>
      <c r="AO7715" s="29"/>
    </row>
    <row r="7716" spans="5:41" x14ac:dyDescent="0.3">
      <c r="E7716" s="15"/>
      <c r="M7716" s="26"/>
      <c r="V7716" s="37"/>
      <c r="W7716" s="37"/>
      <c r="Z7716" s="29"/>
      <c r="AA7716" s="29"/>
      <c r="AB7716" s="29"/>
      <c r="AG7716" s="40"/>
      <c r="AH7716" s="40"/>
      <c r="AN7716" s="29"/>
      <c r="AO7716" s="29"/>
    </row>
    <row r="7717" spans="5:41" x14ac:dyDescent="0.3">
      <c r="E7717" s="15"/>
      <c r="M7717" s="26"/>
      <c r="V7717" s="37"/>
      <c r="W7717" s="37"/>
      <c r="Z7717" s="29"/>
      <c r="AA7717" s="29"/>
      <c r="AB7717" s="29"/>
      <c r="AG7717" s="40"/>
      <c r="AH7717" s="40"/>
      <c r="AN7717" s="29"/>
      <c r="AO7717" s="29"/>
    </row>
    <row r="7718" spans="5:41" x14ac:dyDescent="0.3">
      <c r="E7718" s="15"/>
      <c r="M7718" s="26"/>
      <c r="V7718" s="37"/>
      <c r="W7718" s="37"/>
      <c r="Z7718" s="29"/>
      <c r="AA7718" s="29"/>
      <c r="AB7718" s="29"/>
      <c r="AG7718" s="40"/>
      <c r="AH7718" s="40"/>
      <c r="AN7718" s="29"/>
      <c r="AO7718" s="29"/>
    </row>
    <row r="7719" spans="5:41" x14ac:dyDescent="0.3">
      <c r="E7719" s="15"/>
      <c r="M7719" s="26"/>
      <c r="V7719" s="37"/>
      <c r="W7719" s="37"/>
      <c r="Z7719" s="29"/>
      <c r="AA7719" s="29"/>
      <c r="AB7719" s="29"/>
      <c r="AG7719" s="40"/>
      <c r="AH7719" s="40"/>
      <c r="AN7719" s="29"/>
      <c r="AO7719" s="29"/>
    </row>
    <row r="7720" spans="5:41" x14ac:dyDescent="0.3">
      <c r="E7720" s="15"/>
      <c r="M7720" s="26"/>
      <c r="V7720" s="37"/>
      <c r="W7720" s="37"/>
      <c r="Z7720" s="29"/>
      <c r="AA7720" s="29"/>
      <c r="AB7720" s="29"/>
      <c r="AG7720" s="40"/>
      <c r="AH7720" s="40"/>
      <c r="AN7720" s="29"/>
      <c r="AO7720" s="29"/>
    </row>
    <row r="7721" spans="5:41" x14ac:dyDescent="0.3">
      <c r="E7721" s="15"/>
      <c r="M7721" s="26"/>
      <c r="V7721" s="37"/>
      <c r="W7721" s="37"/>
      <c r="Z7721" s="29"/>
      <c r="AA7721" s="29"/>
      <c r="AB7721" s="29"/>
      <c r="AG7721" s="40"/>
      <c r="AH7721" s="40"/>
      <c r="AN7721" s="29"/>
      <c r="AO7721" s="29"/>
    </row>
    <row r="7722" spans="5:41" x14ac:dyDescent="0.3">
      <c r="E7722" s="15"/>
      <c r="M7722" s="26"/>
      <c r="V7722" s="37"/>
      <c r="W7722" s="37"/>
      <c r="Z7722" s="29"/>
      <c r="AA7722" s="29"/>
      <c r="AB7722" s="29"/>
      <c r="AG7722" s="40"/>
      <c r="AH7722" s="40"/>
      <c r="AN7722" s="29"/>
      <c r="AO7722" s="29"/>
    </row>
    <row r="7723" spans="5:41" x14ac:dyDescent="0.3">
      <c r="E7723" s="15"/>
      <c r="M7723" s="26"/>
      <c r="V7723" s="37"/>
      <c r="W7723" s="37"/>
      <c r="Z7723" s="29"/>
      <c r="AA7723" s="29"/>
      <c r="AB7723" s="29"/>
      <c r="AG7723" s="40"/>
      <c r="AH7723" s="40"/>
      <c r="AN7723" s="29"/>
      <c r="AO7723" s="29"/>
    </row>
    <row r="7724" spans="5:41" x14ac:dyDescent="0.3">
      <c r="E7724" s="15"/>
      <c r="M7724" s="26"/>
      <c r="V7724" s="37"/>
      <c r="W7724" s="37"/>
      <c r="Z7724" s="29"/>
      <c r="AA7724" s="29"/>
      <c r="AB7724" s="29"/>
      <c r="AG7724" s="40"/>
      <c r="AH7724" s="40"/>
      <c r="AN7724" s="29"/>
      <c r="AO7724" s="29"/>
    </row>
    <row r="7725" spans="5:41" x14ac:dyDescent="0.3">
      <c r="E7725" s="15"/>
      <c r="M7725" s="26"/>
      <c r="V7725" s="37"/>
      <c r="W7725" s="37"/>
      <c r="Z7725" s="29"/>
      <c r="AA7725" s="29"/>
      <c r="AB7725" s="29"/>
      <c r="AG7725" s="40"/>
      <c r="AH7725" s="40"/>
      <c r="AN7725" s="29"/>
      <c r="AO7725" s="29"/>
    </row>
    <row r="7726" spans="5:41" x14ac:dyDescent="0.3">
      <c r="E7726" s="15"/>
      <c r="M7726" s="26"/>
      <c r="V7726" s="37"/>
      <c r="W7726" s="37"/>
      <c r="Z7726" s="29"/>
      <c r="AA7726" s="29"/>
      <c r="AB7726" s="29"/>
      <c r="AG7726" s="40"/>
      <c r="AH7726" s="40"/>
      <c r="AN7726" s="29"/>
      <c r="AO7726" s="29"/>
    </row>
    <row r="7727" spans="5:41" x14ac:dyDescent="0.3">
      <c r="E7727" s="15"/>
      <c r="M7727" s="26"/>
      <c r="V7727" s="37"/>
      <c r="W7727" s="37"/>
      <c r="Z7727" s="29"/>
      <c r="AA7727" s="29"/>
      <c r="AB7727" s="29"/>
      <c r="AG7727" s="40"/>
      <c r="AH7727" s="40"/>
      <c r="AN7727" s="29"/>
      <c r="AO7727" s="29"/>
    </row>
    <row r="7728" spans="5:41" x14ac:dyDescent="0.3">
      <c r="E7728" s="15"/>
      <c r="M7728" s="26"/>
      <c r="V7728" s="37"/>
      <c r="W7728" s="37"/>
      <c r="Z7728" s="29"/>
      <c r="AA7728" s="29"/>
      <c r="AB7728" s="29"/>
      <c r="AG7728" s="40"/>
      <c r="AH7728" s="40"/>
      <c r="AN7728" s="29"/>
      <c r="AO7728" s="29"/>
    </row>
    <row r="7729" spans="5:41" x14ac:dyDescent="0.3">
      <c r="E7729" s="15"/>
      <c r="M7729" s="26"/>
      <c r="V7729" s="37"/>
      <c r="W7729" s="37"/>
      <c r="Z7729" s="29"/>
      <c r="AA7729" s="29"/>
      <c r="AB7729" s="29"/>
      <c r="AG7729" s="40"/>
      <c r="AH7729" s="40"/>
      <c r="AN7729" s="29"/>
      <c r="AO7729" s="29"/>
    </row>
    <row r="7730" spans="5:41" x14ac:dyDescent="0.3">
      <c r="E7730" s="15"/>
      <c r="M7730" s="26"/>
      <c r="V7730" s="37"/>
      <c r="W7730" s="37"/>
      <c r="Z7730" s="29"/>
      <c r="AA7730" s="29"/>
      <c r="AB7730" s="29"/>
      <c r="AG7730" s="40"/>
      <c r="AH7730" s="40"/>
      <c r="AN7730" s="29"/>
      <c r="AO7730" s="29"/>
    </row>
    <row r="7731" spans="5:41" x14ac:dyDescent="0.3">
      <c r="E7731" s="15"/>
      <c r="M7731" s="26"/>
      <c r="V7731" s="37"/>
      <c r="W7731" s="37"/>
      <c r="Z7731" s="29"/>
      <c r="AA7731" s="29"/>
      <c r="AB7731" s="29"/>
      <c r="AG7731" s="40"/>
      <c r="AH7731" s="40"/>
      <c r="AN7731" s="29"/>
      <c r="AO7731" s="29"/>
    </row>
    <row r="7732" spans="5:41" x14ac:dyDescent="0.3">
      <c r="E7732" s="15"/>
      <c r="M7732" s="26"/>
      <c r="V7732" s="37"/>
      <c r="W7732" s="37"/>
      <c r="Z7732" s="29"/>
      <c r="AA7732" s="29"/>
      <c r="AB7732" s="29"/>
      <c r="AG7732" s="40"/>
      <c r="AH7732" s="40"/>
      <c r="AN7732" s="29"/>
      <c r="AO7732" s="29"/>
    </row>
    <row r="7733" spans="5:41" x14ac:dyDescent="0.3">
      <c r="E7733" s="15"/>
      <c r="M7733" s="26"/>
      <c r="V7733" s="37"/>
      <c r="W7733" s="37"/>
      <c r="Z7733" s="29"/>
      <c r="AA7733" s="29"/>
      <c r="AB7733" s="29"/>
      <c r="AG7733" s="40"/>
      <c r="AH7733" s="40"/>
      <c r="AN7733" s="29"/>
      <c r="AO7733" s="29"/>
    </row>
    <row r="7734" spans="5:41" x14ac:dyDescent="0.3">
      <c r="E7734" s="15"/>
      <c r="M7734" s="26"/>
      <c r="V7734" s="37"/>
      <c r="W7734" s="37"/>
      <c r="Z7734" s="29"/>
      <c r="AA7734" s="29"/>
      <c r="AB7734" s="29"/>
      <c r="AG7734" s="40"/>
      <c r="AH7734" s="40"/>
      <c r="AN7734" s="29"/>
      <c r="AO7734" s="29"/>
    </row>
    <row r="7735" spans="5:41" x14ac:dyDescent="0.3">
      <c r="E7735" s="15"/>
      <c r="M7735" s="26"/>
      <c r="V7735" s="37"/>
      <c r="W7735" s="37"/>
      <c r="Z7735" s="29"/>
      <c r="AA7735" s="29"/>
      <c r="AB7735" s="29"/>
      <c r="AG7735" s="40"/>
      <c r="AH7735" s="40"/>
      <c r="AN7735" s="29"/>
      <c r="AO7735" s="29"/>
    </row>
    <row r="7736" spans="5:41" x14ac:dyDescent="0.3">
      <c r="E7736" s="15"/>
      <c r="M7736" s="26"/>
      <c r="V7736" s="37"/>
      <c r="W7736" s="37"/>
      <c r="Z7736" s="29"/>
      <c r="AA7736" s="29"/>
      <c r="AB7736" s="29"/>
      <c r="AG7736" s="40"/>
      <c r="AH7736" s="40"/>
      <c r="AN7736" s="29"/>
      <c r="AO7736" s="29"/>
    </row>
    <row r="7737" spans="5:41" x14ac:dyDescent="0.3">
      <c r="E7737" s="15"/>
      <c r="M7737" s="26"/>
      <c r="V7737" s="37"/>
      <c r="W7737" s="37"/>
      <c r="Z7737" s="29"/>
      <c r="AA7737" s="29"/>
      <c r="AB7737" s="29"/>
      <c r="AG7737" s="40"/>
      <c r="AH7737" s="40"/>
      <c r="AN7737" s="29"/>
      <c r="AO7737" s="29"/>
    </row>
    <row r="7738" spans="5:41" x14ac:dyDescent="0.3">
      <c r="E7738" s="15"/>
      <c r="M7738" s="26"/>
      <c r="V7738" s="37"/>
      <c r="W7738" s="37"/>
      <c r="Z7738" s="29"/>
      <c r="AA7738" s="29"/>
      <c r="AB7738" s="29"/>
      <c r="AG7738" s="40"/>
      <c r="AH7738" s="40"/>
      <c r="AN7738" s="29"/>
      <c r="AO7738" s="29"/>
    </row>
    <row r="7739" spans="5:41" x14ac:dyDescent="0.3">
      <c r="E7739" s="15"/>
      <c r="M7739" s="26"/>
      <c r="V7739" s="37"/>
      <c r="W7739" s="37"/>
      <c r="Z7739" s="29"/>
      <c r="AA7739" s="29"/>
      <c r="AB7739" s="29"/>
      <c r="AG7739" s="40"/>
      <c r="AH7739" s="40"/>
      <c r="AN7739" s="29"/>
      <c r="AO7739" s="29"/>
    </row>
    <row r="7740" spans="5:41" x14ac:dyDescent="0.3">
      <c r="E7740" s="15"/>
      <c r="M7740" s="26"/>
      <c r="V7740" s="37"/>
      <c r="W7740" s="37"/>
      <c r="Z7740" s="29"/>
      <c r="AA7740" s="29"/>
      <c r="AB7740" s="29"/>
      <c r="AG7740" s="40"/>
      <c r="AH7740" s="40"/>
      <c r="AN7740" s="29"/>
      <c r="AO7740" s="29"/>
    </row>
    <row r="7741" spans="5:41" x14ac:dyDescent="0.3">
      <c r="E7741" s="15"/>
      <c r="M7741" s="26"/>
      <c r="V7741" s="37"/>
      <c r="W7741" s="37"/>
      <c r="Z7741" s="29"/>
      <c r="AA7741" s="29"/>
      <c r="AB7741" s="29"/>
      <c r="AG7741" s="40"/>
      <c r="AH7741" s="40"/>
      <c r="AN7741" s="29"/>
      <c r="AO7741" s="29"/>
    </row>
    <row r="7742" spans="5:41" x14ac:dyDescent="0.3">
      <c r="E7742" s="15"/>
      <c r="M7742" s="26"/>
      <c r="V7742" s="37"/>
      <c r="W7742" s="37"/>
      <c r="Z7742" s="29"/>
      <c r="AA7742" s="29"/>
      <c r="AB7742" s="29"/>
      <c r="AG7742" s="40"/>
      <c r="AH7742" s="40"/>
      <c r="AN7742" s="29"/>
      <c r="AO7742" s="29"/>
    </row>
    <row r="7743" spans="5:41" x14ac:dyDescent="0.3">
      <c r="E7743" s="15"/>
      <c r="M7743" s="26"/>
      <c r="V7743" s="37"/>
      <c r="W7743" s="37"/>
      <c r="Z7743" s="29"/>
      <c r="AA7743" s="29"/>
      <c r="AB7743" s="29"/>
      <c r="AG7743" s="40"/>
      <c r="AH7743" s="40"/>
      <c r="AN7743" s="29"/>
      <c r="AO7743" s="29"/>
    </row>
    <row r="7744" spans="5:41" x14ac:dyDescent="0.3">
      <c r="E7744" s="15"/>
      <c r="M7744" s="26"/>
      <c r="V7744" s="37"/>
      <c r="W7744" s="37"/>
      <c r="Z7744" s="29"/>
      <c r="AA7744" s="29"/>
      <c r="AB7744" s="29"/>
      <c r="AG7744" s="40"/>
      <c r="AH7744" s="40"/>
      <c r="AN7744" s="29"/>
      <c r="AO7744" s="29"/>
    </row>
    <row r="7745" spans="5:41" x14ac:dyDescent="0.3">
      <c r="E7745" s="15"/>
      <c r="M7745" s="26"/>
      <c r="V7745" s="37"/>
      <c r="W7745" s="37"/>
      <c r="Z7745" s="29"/>
      <c r="AA7745" s="29"/>
      <c r="AB7745" s="29"/>
      <c r="AG7745" s="40"/>
      <c r="AH7745" s="40"/>
      <c r="AN7745" s="29"/>
      <c r="AO7745" s="29"/>
    </row>
    <row r="7746" spans="5:41" x14ac:dyDescent="0.3">
      <c r="E7746" s="15"/>
      <c r="M7746" s="26"/>
      <c r="V7746" s="37"/>
      <c r="W7746" s="37"/>
      <c r="Z7746" s="29"/>
      <c r="AA7746" s="29"/>
      <c r="AB7746" s="29"/>
      <c r="AG7746" s="40"/>
      <c r="AH7746" s="40"/>
      <c r="AN7746" s="29"/>
      <c r="AO7746" s="29"/>
    </row>
    <row r="7747" spans="5:41" x14ac:dyDescent="0.3">
      <c r="E7747" s="15"/>
      <c r="M7747" s="26"/>
      <c r="V7747" s="37"/>
      <c r="W7747" s="37"/>
      <c r="Z7747" s="29"/>
      <c r="AA7747" s="29"/>
      <c r="AB7747" s="29"/>
      <c r="AG7747" s="40"/>
      <c r="AH7747" s="40"/>
      <c r="AN7747" s="29"/>
      <c r="AO7747" s="29"/>
    </row>
    <row r="7748" spans="5:41" x14ac:dyDescent="0.3">
      <c r="E7748" s="15"/>
      <c r="M7748" s="26"/>
      <c r="V7748" s="37"/>
      <c r="W7748" s="37"/>
      <c r="Z7748" s="29"/>
      <c r="AA7748" s="29"/>
      <c r="AB7748" s="29"/>
      <c r="AG7748" s="40"/>
      <c r="AH7748" s="40"/>
      <c r="AN7748" s="29"/>
      <c r="AO7748" s="29"/>
    </row>
    <row r="7749" spans="5:41" x14ac:dyDescent="0.3">
      <c r="E7749" s="15"/>
      <c r="M7749" s="26"/>
      <c r="V7749" s="37"/>
      <c r="W7749" s="37"/>
      <c r="Z7749" s="29"/>
      <c r="AA7749" s="29"/>
      <c r="AB7749" s="29"/>
      <c r="AG7749" s="40"/>
      <c r="AH7749" s="40"/>
      <c r="AN7749" s="29"/>
      <c r="AO7749" s="29"/>
    </row>
    <row r="7750" spans="5:41" x14ac:dyDescent="0.3">
      <c r="E7750" s="15"/>
      <c r="M7750" s="26"/>
      <c r="V7750" s="37"/>
      <c r="W7750" s="37"/>
      <c r="Z7750" s="29"/>
      <c r="AA7750" s="29"/>
      <c r="AB7750" s="29"/>
      <c r="AG7750" s="40"/>
      <c r="AH7750" s="40"/>
      <c r="AN7750" s="29"/>
      <c r="AO7750" s="29"/>
    </row>
    <row r="7751" spans="5:41" x14ac:dyDescent="0.3">
      <c r="E7751" s="15"/>
      <c r="M7751" s="26"/>
      <c r="V7751" s="37"/>
      <c r="W7751" s="37"/>
      <c r="Z7751" s="29"/>
      <c r="AA7751" s="29"/>
      <c r="AB7751" s="29"/>
      <c r="AG7751" s="40"/>
      <c r="AH7751" s="40"/>
      <c r="AN7751" s="29"/>
      <c r="AO7751" s="29"/>
    </row>
    <row r="7752" spans="5:41" x14ac:dyDescent="0.3">
      <c r="E7752" s="15"/>
      <c r="M7752" s="26"/>
      <c r="V7752" s="37"/>
      <c r="W7752" s="37"/>
      <c r="Z7752" s="29"/>
      <c r="AA7752" s="29"/>
      <c r="AB7752" s="29"/>
      <c r="AG7752" s="40"/>
      <c r="AH7752" s="40"/>
      <c r="AN7752" s="29"/>
      <c r="AO7752" s="29"/>
    </row>
    <row r="7753" spans="5:41" x14ac:dyDescent="0.3">
      <c r="E7753" s="15"/>
      <c r="M7753" s="26"/>
      <c r="V7753" s="37"/>
      <c r="W7753" s="37"/>
      <c r="Z7753" s="29"/>
      <c r="AA7753" s="29"/>
      <c r="AB7753" s="29"/>
      <c r="AG7753" s="40"/>
      <c r="AH7753" s="40"/>
      <c r="AN7753" s="29"/>
      <c r="AO7753" s="29"/>
    </row>
    <row r="7754" spans="5:41" x14ac:dyDescent="0.3">
      <c r="E7754" s="15"/>
      <c r="M7754" s="26"/>
      <c r="V7754" s="37"/>
      <c r="W7754" s="37"/>
      <c r="Z7754" s="29"/>
      <c r="AA7754" s="29"/>
      <c r="AB7754" s="29"/>
      <c r="AG7754" s="40"/>
      <c r="AH7754" s="40"/>
      <c r="AN7754" s="29"/>
      <c r="AO7754" s="29"/>
    </row>
    <row r="7755" spans="5:41" x14ac:dyDescent="0.3">
      <c r="E7755" s="15"/>
      <c r="M7755" s="26"/>
      <c r="V7755" s="37"/>
      <c r="W7755" s="37"/>
      <c r="Z7755" s="29"/>
      <c r="AA7755" s="29"/>
      <c r="AB7755" s="29"/>
      <c r="AG7755" s="40"/>
      <c r="AH7755" s="40"/>
      <c r="AN7755" s="29"/>
      <c r="AO7755" s="29"/>
    </row>
    <row r="7756" spans="5:41" x14ac:dyDescent="0.3">
      <c r="E7756" s="15"/>
      <c r="M7756" s="26"/>
      <c r="V7756" s="37"/>
      <c r="W7756" s="37"/>
      <c r="Z7756" s="29"/>
      <c r="AA7756" s="29"/>
      <c r="AB7756" s="29"/>
      <c r="AG7756" s="40"/>
      <c r="AH7756" s="40"/>
      <c r="AN7756" s="29"/>
      <c r="AO7756" s="29"/>
    </row>
    <row r="7757" spans="5:41" x14ac:dyDescent="0.3">
      <c r="E7757" s="15"/>
      <c r="M7757" s="26"/>
      <c r="V7757" s="37"/>
      <c r="W7757" s="37"/>
      <c r="Z7757" s="29"/>
      <c r="AA7757" s="29"/>
      <c r="AB7757" s="29"/>
      <c r="AG7757" s="40"/>
      <c r="AH7757" s="40"/>
      <c r="AN7757" s="29"/>
      <c r="AO7757" s="29"/>
    </row>
    <row r="7758" spans="5:41" x14ac:dyDescent="0.3">
      <c r="E7758" s="15"/>
      <c r="M7758" s="26"/>
      <c r="V7758" s="37"/>
      <c r="W7758" s="37"/>
      <c r="Z7758" s="29"/>
      <c r="AA7758" s="29"/>
      <c r="AB7758" s="29"/>
      <c r="AG7758" s="40"/>
      <c r="AH7758" s="40"/>
      <c r="AN7758" s="29"/>
      <c r="AO7758" s="29"/>
    </row>
    <row r="7759" spans="5:41" x14ac:dyDescent="0.3">
      <c r="E7759" s="15"/>
      <c r="M7759" s="26"/>
      <c r="V7759" s="37"/>
      <c r="W7759" s="37"/>
      <c r="Z7759" s="29"/>
      <c r="AA7759" s="29"/>
      <c r="AB7759" s="29"/>
      <c r="AG7759" s="40"/>
      <c r="AH7759" s="40"/>
      <c r="AN7759" s="29"/>
      <c r="AO7759" s="29"/>
    </row>
    <row r="7760" spans="5:41" x14ac:dyDescent="0.3">
      <c r="E7760" s="15"/>
      <c r="M7760" s="26"/>
      <c r="V7760" s="37"/>
      <c r="W7760" s="37"/>
      <c r="Z7760" s="29"/>
      <c r="AA7760" s="29"/>
      <c r="AB7760" s="29"/>
      <c r="AG7760" s="40"/>
      <c r="AH7760" s="40"/>
      <c r="AN7760" s="29"/>
      <c r="AO7760" s="29"/>
    </row>
    <row r="7761" spans="5:41" x14ac:dyDescent="0.3">
      <c r="E7761" s="15"/>
      <c r="M7761" s="26"/>
      <c r="V7761" s="37"/>
      <c r="W7761" s="37"/>
      <c r="Z7761" s="29"/>
      <c r="AA7761" s="29"/>
      <c r="AB7761" s="29"/>
      <c r="AG7761" s="40"/>
      <c r="AH7761" s="40"/>
      <c r="AN7761" s="29"/>
      <c r="AO7761" s="29"/>
    </row>
    <row r="7762" spans="5:41" x14ac:dyDescent="0.3">
      <c r="E7762" s="15"/>
      <c r="M7762" s="26"/>
      <c r="V7762" s="37"/>
      <c r="W7762" s="37"/>
      <c r="Z7762" s="29"/>
      <c r="AA7762" s="29"/>
      <c r="AB7762" s="29"/>
      <c r="AG7762" s="40"/>
      <c r="AH7762" s="40"/>
      <c r="AN7762" s="29"/>
      <c r="AO7762" s="29"/>
    </row>
    <row r="7763" spans="5:41" x14ac:dyDescent="0.3">
      <c r="E7763" s="15"/>
      <c r="M7763" s="26"/>
      <c r="V7763" s="37"/>
      <c r="W7763" s="37"/>
      <c r="Z7763" s="29"/>
      <c r="AA7763" s="29"/>
      <c r="AB7763" s="29"/>
      <c r="AG7763" s="40"/>
      <c r="AH7763" s="40"/>
      <c r="AN7763" s="29"/>
      <c r="AO7763" s="29"/>
    </row>
    <row r="7764" spans="5:41" x14ac:dyDescent="0.3">
      <c r="E7764" s="15"/>
      <c r="M7764" s="26"/>
      <c r="V7764" s="37"/>
      <c r="W7764" s="37"/>
      <c r="Z7764" s="29"/>
      <c r="AA7764" s="29"/>
      <c r="AB7764" s="29"/>
      <c r="AG7764" s="40"/>
      <c r="AH7764" s="40"/>
      <c r="AN7764" s="29"/>
      <c r="AO7764" s="29"/>
    </row>
    <row r="7765" spans="5:41" x14ac:dyDescent="0.3">
      <c r="E7765" s="15"/>
      <c r="M7765" s="26"/>
      <c r="V7765" s="37"/>
      <c r="W7765" s="37"/>
      <c r="Z7765" s="29"/>
      <c r="AA7765" s="29"/>
      <c r="AB7765" s="29"/>
      <c r="AG7765" s="40"/>
      <c r="AH7765" s="40"/>
      <c r="AN7765" s="29"/>
      <c r="AO7765" s="29"/>
    </row>
    <row r="7766" spans="5:41" x14ac:dyDescent="0.3">
      <c r="E7766" s="15"/>
      <c r="M7766" s="26"/>
      <c r="V7766" s="37"/>
      <c r="W7766" s="37"/>
      <c r="Z7766" s="29"/>
      <c r="AA7766" s="29"/>
      <c r="AB7766" s="29"/>
      <c r="AG7766" s="40"/>
      <c r="AH7766" s="40"/>
      <c r="AN7766" s="29"/>
      <c r="AO7766" s="29"/>
    </row>
    <row r="7767" spans="5:41" x14ac:dyDescent="0.3">
      <c r="E7767" s="15"/>
      <c r="M7767" s="26"/>
      <c r="V7767" s="37"/>
      <c r="W7767" s="37"/>
      <c r="Z7767" s="29"/>
      <c r="AA7767" s="29"/>
      <c r="AB7767" s="29"/>
      <c r="AG7767" s="40"/>
      <c r="AH7767" s="40"/>
      <c r="AN7767" s="29"/>
      <c r="AO7767" s="29"/>
    </row>
    <row r="7768" spans="5:41" x14ac:dyDescent="0.3">
      <c r="E7768" s="15"/>
      <c r="M7768" s="26"/>
      <c r="V7768" s="37"/>
      <c r="W7768" s="37"/>
      <c r="Z7768" s="29"/>
      <c r="AA7768" s="29"/>
      <c r="AB7768" s="29"/>
      <c r="AG7768" s="40"/>
      <c r="AH7768" s="40"/>
      <c r="AN7768" s="29"/>
      <c r="AO7768" s="29"/>
    </row>
    <row r="7769" spans="5:41" x14ac:dyDescent="0.3">
      <c r="E7769" s="15"/>
      <c r="M7769" s="26"/>
      <c r="V7769" s="37"/>
      <c r="W7769" s="37"/>
      <c r="Z7769" s="29"/>
      <c r="AA7769" s="29"/>
      <c r="AB7769" s="29"/>
      <c r="AG7769" s="40"/>
      <c r="AH7769" s="40"/>
      <c r="AN7769" s="29"/>
      <c r="AO7769" s="29"/>
    </row>
    <row r="7770" spans="5:41" x14ac:dyDescent="0.3">
      <c r="E7770" s="15"/>
      <c r="M7770" s="26"/>
      <c r="V7770" s="37"/>
      <c r="W7770" s="37"/>
      <c r="Z7770" s="29"/>
      <c r="AA7770" s="29"/>
      <c r="AB7770" s="29"/>
      <c r="AG7770" s="40"/>
      <c r="AH7770" s="40"/>
      <c r="AN7770" s="29"/>
      <c r="AO7770" s="29"/>
    </row>
    <row r="7771" spans="5:41" x14ac:dyDescent="0.3">
      <c r="E7771" s="15"/>
      <c r="M7771" s="26"/>
      <c r="V7771" s="37"/>
      <c r="W7771" s="37"/>
      <c r="Z7771" s="29"/>
      <c r="AA7771" s="29"/>
      <c r="AB7771" s="29"/>
      <c r="AG7771" s="40"/>
      <c r="AH7771" s="40"/>
      <c r="AN7771" s="29"/>
      <c r="AO7771" s="29"/>
    </row>
    <row r="7772" spans="5:41" x14ac:dyDescent="0.3">
      <c r="E7772" s="15"/>
      <c r="M7772" s="26"/>
      <c r="V7772" s="37"/>
      <c r="W7772" s="37"/>
      <c r="Z7772" s="29"/>
      <c r="AA7772" s="29"/>
      <c r="AB7772" s="29"/>
      <c r="AG7772" s="40"/>
      <c r="AH7772" s="40"/>
      <c r="AN7772" s="29"/>
      <c r="AO7772" s="29"/>
    </row>
    <row r="7773" spans="5:41" x14ac:dyDescent="0.3">
      <c r="E7773" s="15"/>
      <c r="M7773" s="26"/>
      <c r="V7773" s="37"/>
      <c r="W7773" s="37"/>
      <c r="Z7773" s="29"/>
      <c r="AA7773" s="29"/>
      <c r="AB7773" s="29"/>
      <c r="AG7773" s="40"/>
      <c r="AH7773" s="40"/>
      <c r="AN7773" s="29"/>
      <c r="AO7773" s="29"/>
    </row>
    <row r="7774" spans="5:41" x14ac:dyDescent="0.3">
      <c r="E7774" s="15"/>
      <c r="M7774" s="26"/>
      <c r="V7774" s="37"/>
      <c r="W7774" s="37"/>
      <c r="Z7774" s="29"/>
      <c r="AA7774" s="29"/>
      <c r="AB7774" s="29"/>
      <c r="AG7774" s="40"/>
      <c r="AH7774" s="40"/>
      <c r="AN7774" s="29"/>
      <c r="AO7774" s="29"/>
    </row>
    <row r="7775" spans="5:41" x14ac:dyDescent="0.3">
      <c r="E7775" s="15"/>
      <c r="M7775" s="26"/>
      <c r="V7775" s="37"/>
      <c r="W7775" s="37"/>
      <c r="Z7775" s="29"/>
      <c r="AA7775" s="29"/>
      <c r="AB7775" s="29"/>
      <c r="AG7775" s="40"/>
      <c r="AH7775" s="40"/>
      <c r="AN7775" s="29"/>
      <c r="AO7775" s="29"/>
    </row>
    <row r="7776" spans="5:41" x14ac:dyDescent="0.3">
      <c r="E7776" s="15"/>
      <c r="M7776" s="26"/>
      <c r="V7776" s="37"/>
      <c r="W7776" s="37"/>
      <c r="Z7776" s="29"/>
      <c r="AA7776" s="29"/>
      <c r="AB7776" s="29"/>
      <c r="AG7776" s="40"/>
      <c r="AH7776" s="40"/>
      <c r="AN7776" s="29"/>
      <c r="AO7776" s="29"/>
    </row>
    <row r="7777" spans="5:41" x14ac:dyDescent="0.3">
      <c r="E7777" s="15"/>
      <c r="M7777" s="26"/>
      <c r="V7777" s="37"/>
      <c r="W7777" s="37"/>
      <c r="Z7777" s="29"/>
      <c r="AA7777" s="29"/>
      <c r="AB7777" s="29"/>
      <c r="AG7777" s="40"/>
      <c r="AH7777" s="40"/>
      <c r="AN7777" s="29"/>
      <c r="AO7777" s="29"/>
    </row>
    <row r="7778" spans="5:41" x14ac:dyDescent="0.3">
      <c r="E7778" s="15"/>
      <c r="M7778" s="26"/>
      <c r="V7778" s="37"/>
      <c r="W7778" s="37"/>
      <c r="Z7778" s="29"/>
      <c r="AA7778" s="29"/>
      <c r="AB7778" s="29"/>
      <c r="AG7778" s="40"/>
      <c r="AH7778" s="40"/>
      <c r="AN7778" s="29"/>
      <c r="AO7778" s="29"/>
    </row>
    <row r="7779" spans="5:41" x14ac:dyDescent="0.3">
      <c r="E7779" s="15"/>
      <c r="M7779" s="26"/>
      <c r="V7779" s="37"/>
      <c r="W7779" s="37"/>
      <c r="Z7779" s="29"/>
      <c r="AA7779" s="29"/>
      <c r="AB7779" s="29"/>
      <c r="AG7779" s="40"/>
      <c r="AH7779" s="40"/>
      <c r="AN7779" s="29"/>
      <c r="AO7779" s="29"/>
    </row>
    <row r="7780" spans="5:41" x14ac:dyDescent="0.3">
      <c r="E7780" s="15"/>
      <c r="M7780" s="26"/>
      <c r="V7780" s="37"/>
      <c r="W7780" s="37"/>
      <c r="Z7780" s="29"/>
      <c r="AA7780" s="29"/>
      <c r="AB7780" s="29"/>
      <c r="AG7780" s="40"/>
      <c r="AH7780" s="40"/>
      <c r="AN7780" s="29"/>
      <c r="AO7780" s="29"/>
    </row>
    <row r="7781" spans="5:41" x14ac:dyDescent="0.3">
      <c r="E7781" s="15"/>
      <c r="M7781" s="26"/>
      <c r="V7781" s="37"/>
      <c r="W7781" s="37"/>
      <c r="Z7781" s="29"/>
      <c r="AA7781" s="29"/>
      <c r="AB7781" s="29"/>
      <c r="AG7781" s="40"/>
      <c r="AH7781" s="40"/>
      <c r="AN7781" s="29"/>
      <c r="AO7781" s="29"/>
    </row>
    <row r="7782" spans="5:41" x14ac:dyDescent="0.3">
      <c r="E7782" s="15"/>
      <c r="M7782" s="26"/>
      <c r="V7782" s="37"/>
      <c r="W7782" s="37"/>
      <c r="Z7782" s="29"/>
      <c r="AA7782" s="29"/>
      <c r="AB7782" s="29"/>
      <c r="AG7782" s="40"/>
      <c r="AH7782" s="40"/>
      <c r="AN7782" s="29"/>
      <c r="AO7782" s="29"/>
    </row>
    <row r="7783" spans="5:41" x14ac:dyDescent="0.3">
      <c r="E7783" s="15"/>
      <c r="M7783" s="26"/>
      <c r="V7783" s="37"/>
      <c r="W7783" s="37"/>
      <c r="Z7783" s="29"/>
      <c r="AA7783" s="29"/>
      <c r="AB7783" s="29"/>
      <c r="AG7783" s="40"/>
      <c r="AH7783" s="40"/>
      <c r="AN7783" s="29"/>
      <c r="AO7783" s="29"/>
    </row>
    <row r="7784" spans="5:41" x14ac:dyDescent="0.3">
      <c r="E7784" s="15"/>
      <c r="M7784" s="26"/>
      <c r="V7784" s="37"/>
      <c r="W7784" s="37"/>
      <c r="Z7784" s="29"/>
      <c r="AA7784" s="29"/>
      <c r="AB7784" s="29"/>
      <c r="AG7784" s="40"/>
      <c r="AH7784" s="40"/>
      <c r="AN7784" s="29"/>
      <c r="AO7784" s="29"/>
    </row>
    <row r="7785" spans="5:41" x14ac:dyDescent="0.3">
      <c r="E7785" s="15"/>
      <c r="M7785" s="26"/>
      <c r="V7785" s="37"/>
      <c r="W7785" s="37"/>
      <c r="Z7785" s="29"/>
      <c r="AA7785" s="29"/>
      <c r="AB7785" s="29"/>
      <c r="AG7785" s="40"/>
      <c r="AH7785" s="40"/>
      <c r="AN7785" s="29"/>
      <c r="AO7785" s="29"/>
    </row>
    <row r="7786" spans="5:41" x14ac:dyDescent="0.3">
      <c r="E7786" s="15"/>
      <c r="M7786" s="26"/>
      <c r="V7786" s="37"/>
      <c r="W7786" s="37"/>
      <c r="Z7786" s="29"/>
      <c r="AA7786" s="29"/>
      <c r="AB7786" s="29"/>
      <c r="AG7786" s="40"/>
      <c r="AH7786" s="40"/>
      <c r="AN7786" s="29"/>
      <c r="AO7786" s="29"/>
    </row>
    <row r="7787" spans="5:41" x14ac:dyDescent="0.3">
      <c r="E7787" s="15"/>
      <c r="M7787" s="26"/>
      <c r="V7787" s="37"/>
      <c r="W7787" s="37"/>
      <c r="Z7787" s="29"/>
      <c r="AA7787" s="29"/>
      <c r="AB7787" s="29"/>
      <c r="AG7787" s="40"/>
      <c r="AH7787" s="40"/>
      <c r="AN7787" s="29"/>
      <c r="AO7787" s="29"/>
    </row>
    <row r="7788" spans="5:41" x14ac:dyDescent="0.3">
      <c r="E7788" s="15"/>
      <c r="M7788" s="26"/>
      <c r="V7788" s="37"/>
      <c r="W7788" s="37"/>
      <c r="Z7788" s="29"/>
      <c r="AA7788" s="29"/>
      <c r="AB7788" s="29"/>
      <c r="AG7788" s="40"/>
      <c r="AH7788" s="40"/>
      <c r="AN7788" s="29"/>
      <c r="AO7788" s="29"/>
    </row>
    <row r="7789" spans="5:41" x14ac:dyDescent="0.3">
      <c r="E7789" s="15"/>
      <c r="M7789" s="26"/>
      <c r="V7789" s="37"/>
      <c r="W7789" s="37"/>
      <c r="Z7789" s="29"/>
      <c r="AA7789" s="29"/>
      <c r="AB7789" s="29"/>
      <c r="AG7789" s="40"/>
      <c r="AH7789" s="40"/>
      <c r="AN7789" s="29"/>
      <c r="AO7789" s="29"/>
    </row>
    <row r="7790" spans="5:41" x14ac:dyDescent="0.3">
      <c r="E7790" s="15"/>
      <c r="M7790" s="26"/>
      <c r="V7790" s="37"/>
      <c r="W7790" s="37"/>
      <c r="Z7790" s="29"/>
      <c r="AA7790" s="29"/>
      <c r="AB7790" s="29"/>
      <c r="AG7790" s="40"/>
      <c r="AH7790" s="40"/>
      <c r="AN7790" s="29"/>
      <c r="AO7790" s="29"/>
    </row>
    <row r="7791" spans="5:41" x14ac:dyDescent="0.3">
      <c r="E7791" s="15"/>
      <c r="M7791" s="26"/>
      <c r="V7791" s="37"/>
      <c r="W7791" s="37"/>
      <c r="Z7791" s="29"/>
      <c r="AA7791" s="29"/>
      <c r="AB7791" s="29"/>
      <c r="AG7791" s="40"/>
      <c r="AH7791" s="40"/>
      <c r="AN7791" s="29"/>
      <c r="AO7791" s="29"/>
    </row>
    <row r="7792" spans="5:41" x14ac:dyDescent="0.3">
      <c r="E7792" s="15"/>
      <c r="M7792" s="26"/>
      <c r="V7792" s="37"/>
      <c r="W7792" s="37"/>
      <c r="Z7792" s="29"/>
      <c r="AA7792" s="29"/>
      <c r="AB7792" s="29"/>
      <c r="AG7792" s="40"/>
      <c r="AH7792" s="40"/>
      <c r="AN7792" s="29"/>
      <c r="AO7792" s="29"/>
    </row>
    <row r="7793" spans="5:41" x14ac:dyDescent="0.3">
      <c r="E7793" s="15"/>
      <c r="M7793" s="26"/>
      <c r="V7793" s="37"/>
      <c r="W7793" s="37"/>
      <c r="Z7793" s="29"/>
      <c r="AA7793" s="29"/>
      <c r="AB7793" s="29"/>
      <c r="AG7793" s="40"/>
      <c r="AH7793" s="40"/>
      <c r="AN7793" s="29"/>
      <c r="AO7793" s="29"/>
    </row>
    <row r="7794" spans="5:41" x14ac:dyDescent="0.3">
      <c r="E7794" s="15"/>
      <c r="M7794" s="26"/>
      <c r="V7794" s="37"/>
      <c r="W7794" s="37"/>
      <c r="Z7794" s="29"/>
      <c r="AA7794" s="29"/>
      <c r="AB7794" s="29"/>
      <c r="AG7794" s="40"/>
      <c r="AH7794" s="40"/>
      <c r="AN7794" s="29"/>
      <c r="AO7794" s="29"/>
    </row>
    <row r="7795" spans="5:41" x14ac:dyDescent="0.3">
      <c r="E7795" s="15"/>
      <c r="M7795" s="26"/>
      <c r="V7795" s="37"/>
      <c r="W7795" s="37"/>
      <c r="Z7795" s="29"/>
      <c r="AA7795" s="29"/>
      <c r="AB7795" s="29"/>
      <c r="AG7795" s="40"/>
      <c r="AH7795" s="40"/>
      <c r="AN7795" s="29"/>
      <c r="AO7795" s="29"/>
    </row>
    <row r="7796" spans="5:41" x14ac:dyDescent="0.3">
      <c r="E7796" s="15"/>
      <c r="M7796" s="26"/>
      <c r="V7796" s="37"/>
      <c r="W7796" s="37"/>
      <c r="Z7796" s="29"/>
      <c r="AA7796" s="29"/>
      <c r="AB7796" s="29"/>
      <c r="AG7796" s="40"/>
      <c r="AH7796" s="40"/>
      <c r="AN7796" s="29"/>
      <c r="AO7796" s="29"/>
    </row>
    <row r="7797" spans="5:41" x14ac:dyDescent="0.3">
      <c r="E7797" s="15"/>
      <c r="M7797" s="26"/>
      <c r="V7797" s="37"/>
      <c r="W7797" s="37"/>
      <c r="Z7797" s="29"/>
      <c r="AA7797" s="29"/>
      <c r="AB7797" s="29"/>
      <c r="AG7797" s="40"/>
      <c r="AH7797" s="40"/>
      <c r="AN7797" s="29"/>
      <c r="AO7797" s="29"/>
    </row>
    <row r="7798" spans="5:41" x14ac:dyDescent="0.3">
      <c r="E7798" s="15"/>
      <c r="M7798" s="26"/>
      <c r="V7798" s="37"/>
      <c r="W7798" s="37"/>
      <c r="Z7798" s="29"/>
      <c r="AA7798" s="29"/>
      <c r="AB7798" s="29"/>
      <c r="AG7798" s="40"/>
      <c r="AH7798" s="40"/>
      <c r="AN7798" s="29"/>
      <c r="AO7798" s="29"/>
    </row>
    <row r="7799" spans="5:41" x14ac:dyDescent="0.3">
      <c r="E7799" s="15"/>
      <c r="M7799" s="26"/>
      <c r="V7799" s="37"/>
      <c r="W7799" s="37"/>
      <c r="Z7799" s="29"/>
      <c r="AA7799" s="29"/>
      <c r="AB7799" s="29"/>
      <c r="AG7799" s="40"/>
      <c r="AH7799" s="40"/>
      <c r="AN7799" s="29"/>
      <c r="AO7799" s="29"/>
    </row>
    <row r="7800" spans="5:41" x14ac:dyDescent="0.3">
      <c r="E7800" s="15"/>
      <c r="M7800" s="26"/>
      <c r="V7800" s="37"/>
      <c r="W7800" s="37"/>
      <c r="Z7800" s="29"/>
      <c r="AA7800" s="29"/>
      <c r="AB7800" s="29"/>
      <c r="AG7800" s="40"/>
      <c r="AH7800" s="40"/>
      <c r="AN7800" s="29"/>
      <c r="AO7800" s="29"/>
    </row>
    <row r="7801" spans="5:41" x14ac:dyDescent="0.3">
      <c r="E7801" s="15"/>
      <c r="M7801" s="26"/>
      <c r="V7801" s="37"/>
      <c r="W7801" s="37"/>
      <c r="Z7801" s="29"/>
      <c r="AA7801" s="29"/>
      <c r="AB7801" s="29"/>
      <c r="AG7801" s="40"/>
      <c r="AH7801" s="40"/>
      <c r="AN7801" s="29"/>
      <c r="AO7801" s="29"/>
    </row>
    <row r="7802" spans="5:41" x14ac:dyDescent="0.3">
      <c r="E7802" s="15"/>
      <c r="M7802" s="26"/>
      <c r="V7802" s="37"/>
      <c r="W7802" s="37"/>
      <c r="Z7802" s="29"/>
      <c r="AA7802" s="29"/>
      <c r="AB7802" s="29"/>
      <c r="AG7802" s="40"/>
      <c r="AH7802" s="40"/>
      <c r="AN7802" s="29"/>
      <c r="AO7802" s="29"/>
    </row>
    <row r="7803" spans="5:41" x14ac:dyDescent="0.3">
      <c r="E7803" s="15"/>
      <c r="M7803" s="26"/>
      <c r="V7803" s="37"/>
      <c r="W7803" s="37"/>
      <c r="Z7803" s="29"/>
      <c r="AA7803" s="29"/>
      <c r="AB7803" s="29"/>
      <c r="AG7803" s="40"/>
      <c r="AH7803" s="40"/>
      <c r="AN7803" s="29"/>
      <c r="AO7803" s="29"/>
    </row>
    <row r="7804" spans="5:41" x14ac:dyDescent="0.3">
      <c r="E7804" s="15"/>
      <c r="M7804" s="26"/>
      <c r="V7804" s="37"/>
      <c r="W7804" s="37"/>
      <c r="Z7804" s="29"/>
      <c r="AA7804" s="29"/>
      <c r="AB7804" s="29"/>
      <c r="AG7804" s="40"/>
      <c r="AH7804" s="40"/>
      <c r="AN7804" s="29"/>
      <c r="AO7804" s="29"/>
    </row>
    <row r="7805" spans="5:41" x14ac:dyDescent="0.3">
      <c r="E7805" s="15"/>
      <c r="M7805" s="26"/>
      <c r="V7805" s="37"/>
      <c r="W7805" s="37"/>
      <c r="Z7805" s="29"/>
      <c r="AA7805" s="29"/>
      <c r="AB7805" s="29"/>
      <c r="AG7805" s="40"/>
      <c r="AH7805" s="40"/>
      <c r="AN7805" s="29"/>
      <c r="AO7805" s="29"/>
    </row>
    <row r="7806" spans="5:41" x14ac:dyDescent="0.3">
      <c r="E7806" s="15"/>
      <c r="M7806" s="26"/>
      <c r="V7806" s="37"/>
      <c r="W7806" s="37"/>
      <c r="Z7806" s="29"/>
      <c r="AA7806" s="29"/>
      <c r="AB7806" s="29"/>
      <c r="AG7806" s="40"/>
      <c r="AH7806" s="40"/>
      <c r="AN7806" s="29"/>
      <c r="AO7806" s="29"/>
    </row>
    <row r="7807" spans="5:41" x14ac:dyDescent="0.3">
      <c r="E7807" s="15"/>
      <c r="M7807" s="26"/>
      <c r="V7807" s="37"/>
      <c r="W7807" s="37"/>
      <c r="Z7807" s="29"/>
      <c r="AA7807" s="29"/>
      <c r="AB7807" s="29"/>
      <c r="AG7807" s="40"/>
      <c r="AH7807" s="40"/>
      <c r="AN7807" s="29"/>
      <c r="AO7807" s="29"/>
    </row>
    <row r="7808" spans="5:41" x14ac:dyDescent="0.3">
      <c r="E7808" s="15"/>
      <c r="M7808" s="26"/>
      <c r="V7808" s="37"/>
      <c r="W7808" s="37"/>
      <c r="Z7808" s="29"/>
      <c r="AA7808" s="29"/>
      <c r="AB7808" s="29"/>
      <c r="AG7808" s="40"/>
      <c r="AH7808" s="40"/>
      <c r="AN7808" s="29"/>
      <c r="AO7808" s="29"/>
    </row>
    <row r="7809" spans="5:41" x14ac:dyDescent="0.3">
      <c r="E7809" s="15"/>
      <c r="M7809" s="26"/>
      <c r="V7809" s="37"/>
      <c r="W7809" s="37"/>
      <c r="Z7809" s="29"/>
      <c r="AA7809" s="29"/>
      <c r="AB7809" s="29"/>
      <c r="AG7809" s="40"/>
      <c r="AH7809" s="40"/>
      <c r="AN7809" s="29"/>
      <c r="AO7809" s="29"/>
    </row>
    <row r="7810" spans="5:41" x14ac:dyDescent="0.3">
      <c r="E7810" s="15"/>
      <c r="M7810" s="26"/>
      <c r="V7810" s="37"/>
      <c r="W7810" s="37"/>
      <c r="Z7810" s="29"/>
      <c r="AA7810" s="29"/>
      <c r="AB7810" s="29"/>
      <c r="AG7810" s="40"/>
      <c r="AH7810" s="40"/>
      <c r="AN7810" s="29"/>
      <c r="AO7810" s="29"/>
    </row>
    <row r="7811" spans="5:41" x14ac:dyDescent="0.3">
      <c r="E7811" s="15"/>
      <c r="M7811" s="26"/>
      <c r="V7811" s="37"/>
      <c r="W7811" s="37"/>
      <c r="Z7811" s="29"/>
      <c r="AA7811" s="29"/>
      <c r="AB7811" s="29"/>
      <c r="AG7811" s="40"/>
      <c r="AH7811" s="40"/>
      <c r="AN7811" s="29"/>
      <c r="AO7811" s="29"/>
    </row>
    <row r="7812" spans="5:41" x14ac:dyDescent="0.3">
      <c r="E7812" s="15"/>
      <c r="M7812" s="26"/>
      <c r="V7812" s="37"/>
      <c r="W7812" s="37"/>
      <c r="Z7812" s="29"/>
      <c r="AA7812" s="29"/>
      <c r="AB7812" s="29"/>
      <c r="AG7812" s="40"/>
      <c r="AH7812" s="40"/>
      <c r="AN7812" s="29"/>
      <c r="AO7812" s="29"/>
    </row>
    <row r="7813" spans="5:41" x14ac:dyDescent="0.3">
      <c r="E7813" s="15"/>
      <c r="M7813" s="26"/>
      <c r="V7813" s="37"/>
      <c r="W7813" s="37"/>
      <c r="Z7813" s="29"/>
      <c r="AA7813" s="29"/>
      <c r="AB7813" s="29"/>
      <c r="AG7813" s="40"/>
      <c r="AH7813" s="40"/>
      <c r="AN7813" s="29"/>
      <c r="AO7813" s="29"/>
    </row>
    <row r="7814" spans="5:41" x14ac:dyDescent="0.3">
      <c r="E7814" s="15"/>
      <c r="M7814" s="26"/>
      <c r="V7814" s="37"/>
      <c r="W7814" s="37"/>
      <c r="Z7814" s="29"/>
      <c r="AA7814" s="29"/>
      <c r="AB7814" s="29"/>
      <c r="AG7814" s="40"/>
      <c r="AH7814" s="40"/>
      <c r="AN7814" s="29"/>
      <c r="AO7814" s="29"/>
    </row>
    <row r="7815" spans="5:41" x14ac:dyDescent="0.3">
      <c r="E7815" s="15"/>
      <c r="M7815" s="26"/>
      <c r="V7815" s="37"/>
      <c r="W7815" s="37"/>
      <c r="Z7815" s="29"/>
      <c r="AA7815" s="29"/>
      <c r="AB7815" s="29"/>
      <c r="AG7815" s="40"/>
      <c r="AH7815" s="40"/>
      <c r="AN7815" s="29"/>
      <c r="AO7815" s="29"/>
    </row>
    <row r="7816" spans="5:41" x14ac:dyDescent="0.3">
      <c r="E7816" s="15"/>
      <c r="M7816" s="26"/>
      <c r="V7816" s="37"/>
      <c r="W7816" s="37"/>
      <c r="Z7816" s="29"/>
      <c r="AA7816" s="29"/>
      <c r="AB7816" s="29"/>
      <c r="AG7816" s="40"/>
      <c r="AH7816" s="40"/>
      <c r="AN7816" s="29"/>
      <c r="AO7816" s="29"/>
    </row>
    <row r="7817" spans="5:41" x14ac:dyDescent="0.3">
      <c r="E7817" s="15"/>
      <c r="M7817" s="26"/>
      <c r="V7817" s="37"/>
      <c r="W7817" s="37"/>
      <c r="Z7817" s="29"/>
      <c r="AA7817" s="29"/>
      <c r="AB7817" s="29"/>
      <c r="AG7817" s="40"/>
      <c r="AH7817" s="40"/>
      <c r="AN7817" s="29"/>
      <c r="AO7817" s="29"/>
    </row>
    <row r="7818" spans="5:41" x14ac:dyDescent="0.3">
      <c r="E7818" s="15"/>
      <c r="M7818" s="26"/>
      <c r="V7818" s="37"/>
      <c r="W7818" s="37"/>
      <c r="Z7818" s="29"/>
      <c r="AA7818" s="29"/>
      <c r="AB7818" s="29"/>
      <c r="AG7818" s="40"/>
      <c r="AH7818" s="40"/>
      <c r="AN7818" s="29"/>
      <c r="AO7818" s="29"/>
    </row>
    <row r="7819" spans="5:41" x14ac:dyDescent="0.3">
      <c r="E7819" s="15"/>
      <c r="M7819" s="26"/>
      <c r="V7819" s="37"/>
      <c r="W7819" s="37"/>
      <c r="Z7819" s="29"/>
      <c r="AA7819" s="29"/>
      <c r="AB7819" s="29"/>
      <c r="AG7819" s="40"/>
      <c r="AH7819" s="40"/>
      <c r="AN7819" s="29"/>
      <c r="AO7819" s="29"/>
    </row>
    <row r="7820" spans="5:41" x14ac:dyDescent="0.3">
      <c r="E7820" s="15"/>
      <c r="M7820" s="26"/>
      <c r="V7820" s="37"/>
      <c r="W7820" s="37"/>
      <c r="Z7820" s="29"/>
      <c r="AA7820" s="29"/>
      <c r="AB7820" s="29"/>
      <c r="AG7820" s="40"/>
      <c r="AH7820" s="40"/>
      <c r="AN7820" s="29"/>
      <c r="AO7820" s="29"/>
    </row>
    <row r="7821" spans="5:41" x14ac:dyDescent="0.3">
      <c r="E7821" s="15"/>
      <c r="M7821" s="26"/>
      <c r="V7821" s="37"/>
      <c r="W7821" s="37"/>
      <c r="Z7821" s="29"/>
      <c r="AA7821" s="29"/>
      <c r="AB7821" s="29"/>
      <c r="AG7821" s="40"/>
      <c r="AH7821" s="40"/>
      <c r="AN7821" s="29"/>
      <c r="AO7821" s="29"/>
    </row>
    <row r="7822" spans="5:41" x14ac:dyDescent="0.3">
      <c r="E7822" s="15"/>
      <c r="M7822" s="26"/>
      <c r="V7822" s="37"/>
      <c r="W7822" s="37"/>
      <c r="Z7822" s="29"/>
      <c r="AA7822" s="29"/>
      <c r="AB7822" s="29"/>
      <c r="AG7822" s="40"/>
      <c r="AH7822" s="40"/>
      <c r="AN7822" s="29"/>
      <c r="AO7822" s="29"/>
    </row>
    <row r="7823" spans="5:41" x14ac:dyDescent="0.3">
      <c r="E7823" s="15"/>
      <c r="M7823" s="26"/>
      <c r="V7823" s="37"/>
      <c r="W7823" s="37"/>
      <c r="Z7823" s="29"/>
      <c r="AA7823" s="29"/>
      <c r="AB7823" s="29"/>
      <c r="AG7823" s="40"/>
      <c r="AH7823" s="40"/>
      <c r="AN7823" s="29"/>
      <c r="AO7823" s="29"/>
    </row>
    <row r="7824" spans="5:41" x14ac:dyDescent="0.3">
      <c r="E7824" s="15"/>
      <c r="M7824" s="26"/>
      <c r="V7824" s="37"/>
      <c r="W7824" s="37"/>
      <c r="Z7824" s="29"/>
      <c r="AA7824" s="29"/>
      <c r="AB7824" s="29"/>
      <c r="AG7824" s="40"/>
      <c r="AH7824" s="40"/>
      <c r="AN7824" s="29"/>
      <c r="AO7824" s="29"/>
    </row>
    <row r="7825" spans="5:41" x14ac:dyDescent="0.3">
      <c r="E7825" s="15"/>
      <c r="M7825" s="26"/>
      <c r="V7825" s="37"/>
      <c r="W7825" s="37"/>
      <c r="Z7825" s="29"/>
      <c r="AA7825" s="29"/>
      <c r="AB7825" s="29"/>
      <c r="AG7825" s="40"/>
      <c r="AH7825" s="40"/>
      <c r="AN7825" s="29"/>
      <c r="AO7825" s="29"/>
    </row>
    <row r="7826" spans="5:41" x14ac:dyDescent="0.3">
      <c r="E7826" s="15"/>
      <c r="M7826" s="26"/>
      <c r="V7826" s="37"/>
      <c r="W7826" s="37"/>
      <c r="Z7826" s="29"/>
      <c r="AA7826" s="29"/>
      <c r="AB7826" s="29"/>
      <c r="AG7826" s="40"/>
      <c r="AH7826" s="40"/>
      <c r="AN7826" s="29"/>
      <c r="AO7826" s="29"/>
    </row>
    <row r="7827" spans="5:41" x14ac:dyDescent="0.3">
      <c r="E7827" s="15"/>
      <c r="M7827" s="26"/>
      <c r="V7827" s="37"/>
      <c r="W7827" s="37"/>
      <c r="Z7827" s="29"/>
      <c r="AA7827" s="29"/>
      <c r="AB7827" s="29"/>
      <c r="AG7827" s="40"/>
      <c r="AH7827" s="40"/>
      <c r="AN7827" s="29"/>
      <c r="AO7827" s="29"/>
    </row>
    <row r="7828" spans="5:41" x14ac:dyDescent="0.3">
      <c r="E7828" s="15"/>
      <c r="M7828" s="26"/>
      <c r="V7828" s="37"/>
      <c r="W7828" s="37"/>
      <c r="Z7828" s="29"/>
      <c r="AA7828" s="29"/>
      <c r="AB7828" s="29"/>
      <c r="AG7828" s="40"/>
      <c r="AH7828" s="40"/>
      <c r="AN7828" s="29"/>
      <c r="AO7828" s="29"/>
    </row>
    <row r="7829" spans="5:41" x14ac:dyDescent="0.3">
      <c r="E7829" s="15"/>
      <c r="M7829" s="26"/>
      <c r="V7829" s="37"/>
      <c r="W7829" s="37"/>
      <c r="Z7829" s="29"/>
      <c r="AA7829" s="29"/>
      <c r="AB7829" s="29"/>
      <c r="AG7829" s="40"/>
      <c r="AH7829" s="40"/>
      <c r="AN7829" s="29"/>
      <c r="AO7829" s="29"/>
    </row>
    <row r="7830" spans="5:41" x14ac:dyDescent="0.3">
      <c r="E7830" s="15"/>
      <c r="M7830" s="26"/>
      <c r="V7830" s="37"/>
      <c r="W7830" s="37"/>
      <c r="Z7830" s="29"/>
      <c r="AA7830" s="29"/>
      <c r="AB7830" s="29"/>
      <c r="AG7830" s="40"/>
      <c r="AH7830" s="40"/>
      <c r="AN7830" s="29"/>
      <c r="AO7830" s="29"/>
    </row>
    <row r="7831" spans="5:41" x14ac:dyDescent="0.3">
      <c r="E7831" s="15"/>
      <c r="M7831" s="26"/>
      <c r="V7831" s="37"/>
      <c r="W7831" s="37"/>
      <c r="Z7831" s="29"/>
      <c r="AA7831" s="29"/>
      <c r="AB7831" s="29"/>
      <c r="AG7831" s="40"/>
      <c r="AH7831" s="40"/>
      <c r="AN7831" s="29"/>
      <c r="AO7831" s="29"/>
    </row>
    <row r="7832" spans="5:41" x14ac:dyDescent="0.3">
      <c r="E7832" s="15"/>
      <c r="M7832" s="26"/>
      <c r="V7832" s="37"/>
      <c r="W7832" s="37"/>
      <c r="Z7832" s="29"/>
      <c r="AA7832" s="29"/>
      <c r="AB7832" s="29"/>
      <c r="AG7832" s="40"/>
      <c r="AH7832" s="40"/>
      <c r="AN7832" s="29"/>
      <c r="AO7832" s="29"/>
    </row>
    <row r="7833" spans="5:41" x14ac:dyDescent="0.3">
      <c r="E7833" s="15"/>
      <c r="M7833" s="26"/>
      <c r="V7833" s="37"/>
      <c r="W7833" s="37"/>
      <c r="Z7833" s="29"/>
      <c r="AA7833" s="29"/>
      <c r="AB7833" s="29"/>
      <c r="AG7833" s="40"/>
      <c r="AH7833" s="40"/>
      <c r="AN7833" s="29"/>
      <c r="AO7833" s="29"/>
    </row>
    <row r="7834" spans="5:41" x14ac:dyDescent="0.3">
      <c r="E7834" s="15"/>
      <c r="M7834" s="26"/>
      <c r="V7834" s="37"/>
      <c r="W7834" s="37"/>
      <c r="Z7834" s="29"/>
      <c r="AA7834" s="29"/>
      <c r="AB7834" s="29"/>
      <c r="AG7834" s="40"/>
      <c r="AH7834" s="40"/>
      <c r="AN7834" s="29"/>
      <c r="AO7834" s="29"/>
    </row>
    <row r="7835" spans="5:41" x14ac:dyDescent="0.3">
      <c r="E7835" s="15"/>
      <c r="M7835" s="26"/>
      <c r="V7835" s="37"/>
      <c r="W7835" s="37"/>
      <c r="Z7835" s="29"/>
      <c r="AA7835" s="29"/>
      <c r="AB7835" s="29"/>
      <c r="AG7835" s="40"/>
      <c r="AH7835" s="40"/>
      <c r="AN7835" s="29"/>
      <c r="AO7835" s="29"/>
    </row>
    <row r="7836" spans="5:41" x14ac:dyDescent="0.3">
      <c r="E7836" s="15"/>
      <c r="M7836" s="26"/>
      <c r="V7836" s="37"/>
      <c r="W7836" s="37"/>
      <c r="Z7836" s="29"/>
      <c r="AA7836" s="29"/>
      <c r="AB7836" s="29"/>
      <c r="AG7836" s="40"/>
      <c r="AH7836" s="40"/>
      <c r="AN7836" s="29"/>
      <c r="AO7836" s="29"/>
    </row>
    <row r="7837" spans="5:41" x14ac:dyDescent="0.3">
      <c r="E7837" s="15"/>
      <c r="M7837" s="26"/>
      <c r="V7837" s="37"/>
      <c r="W7837" s="37"/>
      <c r="Z7837" s="29"/>
      <c r="AA7837" s="29"/>
      <c r="AB7837" s="29"/>
      <c r="AG7837" s="40"/>
      <c r="AH7837" s="40"/>
      <c r="AN7837" s="29"/>
      <c r="AO7837" s="29"/>
    </row>
    <row r="7838" spans="5:41" x14ac:dyDescent="0.3">
      <c r="E7838" s="15"/>
      <c r="M7838" s="26"/>
      <c r="V7838" s="37"/>
      <c r="W7838" s="37"/>
      <c r="Z7838" s="29"/>
      <c r="AA7838" s="29"/>
      <c r="AB7838" s="29"/>
      <c r="AG7838" s="40"/>
      <c r="AH7838" s="40"/>
      <c r="AN7838" s="29"/>
      <c r="AO7838" s="29"/>
    </row>
    <row r="7839" spans="5:41" x14ac:dyDescent="0.3">
      <c r="E7839" s="15"/>
      <c r="M7839" s="26"/>
      <c r="V7839" s="37"/>
      <c r="W7839" s="37"/>
      <c r="Z7839" s="29"/>
      <c r="AA7839" s="29"/>
      <c r="AB7839" s="29"/>
      <c r="AG7839" s="40"/>
      <c r="AH7839" s="40"/>
      <c r="AN7839" s="29"/>
      <c r="AO7839" s="29"/>
    </row>
    <row r="7840" spans="5:41" x14ac:dyDescent="0.3">
      <c r="E7840" s="15"/>
      <c r="M7840" s="26"/>
      <c r="V7840" s="37"/>
      <c r="W7840" s="37"/>
      <c r="Z7840" s="29"/>
      <c r="AA7840" s="29"/>
      <c r="AB7840" s="29"/>
      <c r="AG7840" s="40"/>
      <c r="AH7840" s="40"/>
      <c r="AN7840" s="29"/>
      <c r="AO7840" s="29"/>
    </row>
    <row r="7841" spans="5:41" x14ac:dyDescent="0.3">
      <c r="E7841" s="15"/>
      <c r="M7841" s="26"/>
      <c r="V7841" s="37"/>
      <c r="W7841" s="37"/>
      <c r="Z7841" s="29"/>
      <c r="AA7841" s="29"/>
      <c r="AB7841" s="29"/>
      <c r="AG7841" s="40"/>
      <c r="AH7841" s="40"/>
      <c r="AN7841" s="29"/>
      <c r="AO7841" s="29"/>
    </row>
    <row r="7842" spans="5:41" x14ac:dyDescent="0.3">
      <c r="E7842" s="15"/>
      <c r="M7842" s="26"/>
      <c r="V7842" s="37"/>
      <c r="W7842" s="37"/>
      <c r="Z7842" s="29"/>
      <c r="AA7842" s="29"/>
      <c r="AB7842" s="29"/>
      <c r="AG7842" s="40"/>
      <c r="AH7842" s="40"/>
      <c r="AN7842" s="29"/>
      <c r="AO7842" s="29"/>
    </row>
    <row r="7843" spans="5:41" x14ac:dyDescent="0.3">
      <c r="E7843" s="15"/>
      <c r="M7843" s="26"/>
      <c r="V7843" s="37"/>
      <c r="W7843" s="37"/>
      <c r="Z7843" s="29"/>
      <c r="AA7843" s="29"/>
      <c r="AB7843" s="29"/>
      <c r="AG7843" s="40"/>
      <c r="AH7843" s="40"/>
      <c r="AN7843" s="29"/>
      <c r="AO7843" s="29"/>
    </row>
    <row r="7844" spans="5:41" x14ac:dyDescent="0.3">
      <c r="E7844" s="15"/>
      <c r="M7844" s="26"/>
      <c r="V7844" s="37"/>
      <c r="W7844" s="37"/>
      <c r="Z7844" s="29"/>
      <c r="AA7844" s="29"/>
      <c r="AB7844" s="29"/>
      <c r="AG7844" s="40"/>
      <c r="AH7844" s="40"/>
      <c r="AN7844" s="29"/>
      <c r="AO7844" s="29"/>
    </row>
    <row r="7845" spans="5:41" x14ac:dyDescent="0.3">
      <c r="E7845" s="15"/>
      <c r="M7845" s="26"/>
      <c r="V7845" s="37"/>
      <c r="W7845" s="37"/>
      <c r="Z7845" s="29"/>
      <c r="AA7845" s="29"/>
      <c r="AB7845" s="29"/>
      <c r="AG7845" s="40"/>
      <c r="AH7845" s="40"/>
      <c r="AN7845" s="29"/>
      <c r="AO7845" s="29"/>
    </row>
    <row r="7846" spans="5:41" x14ac:dyDescent="0.3">
      <c r="E7846" s="15"/>
      <c r="M7846" s="26"/>
      <c r="V7846" s="37"/>
      <c r="W7846" s="37"/>
      <c r="Z7846" s="29"/>
      <c r="AA7846" s="29"/>
      <c r="AB7846" s="29"/>
      <c r="AG7846" s="40"/>
      <c r="AH7846" s="40"/>
      <c r="AN7846" s="29"/>
      <c r="AO7846" s="29"/>
    </row>
    <row r="7847" spans="5:41" x14ac:dyDescent="0.3">
      <c r="E7847" s="15"/>
      <c r="M7847" s="26"/>
      <c r="V7847" s="37"/>
      <c r="W7847" s="37"/>
      <c r="Z7847" s="29"/>
      <c r="AA7847" s="29"/>
      <c r="AB7847" s="29"/>
      <c r="AG7847" s="40"/>
      <c r="AH7847" s="40"/>
      <c r="AN7847" s="29"/>
      <c r="AO7847" s="29"/>
    </row>
    <row r="7848" spans="5:41" x14ac:dyDescent="0.3">
      <c r="E7848" s="15"/>
      <c r="M7848" s="26"/>
      <c r="V7848" s="37"/>
      <c r="W7848" s="37"/>
      <c r="Z7848" s="29"/>
      <c r="AA7848" s="29"/>
      <c r="AB7848" s="29"/>
      <c r="AG7848" s="40"/>
      <c r="AH7848" s="40"/>
      <c r="AN7848" s="29"/>
      <c r="AO7848" s="29"/>
    </row>
    <row r="7849" spans="5:41" x14ac:dyDescent="0.3">
      <c r="E7849" s="15"/>
      <c r="M7849" s="26"/>
      <c r="V7849" s="37"/>
      <c r="W7849" s="37"/>
      <c r="Z7849" s="29"/>
      <c r="AA7849" s="29"/>
      <c r="AB7849" s="29"/>
      <c r="AG7849" s="40"/>
      <c r="AH7849" s="40"/>
      <c r="AN7849" s="29"/>
      <c r="AO7849" s="29"/>
    </row>
    <row r="7850" spans="5:41" x14ac:dyDescent="0.3">
      <c r="E7850" s="15"/>
      <c r="M7850" s="26"/>
      <c r="V7850" s="37"/>
      <c r="W7850" s="37"/>
      <c r="Z7850" s="29"/>
      <c r="AA7850" s="29"/>
      <c r="AB7850" s="29"/>
      <c r="AG7850" s="40"/>
      <c r="AH7850" s="40"/>
      <c r="AN7850" s="29"/>
      <c r="AO7850" s="29"/>
    </row>
    <row r="7851" spans="5:41" x14ac:dyDescent="0.3">
      <c r="E7851" s="15"/>
      <c r="M7851" s="26"/>
      <c r="V7851" s="37"/>
      <c r="W7851" s="37"/>
      <c r="Z7851" s="29"/>
      <c r="AA7851" s="29"/>
      <c r="AB7851" s="29"/>
      <c r="AG7851" s="40"/>
      <c r="AH7851" s="40"/>
      <c r="AN7851" s="29"/>
      <c r="AO7851" s="29"/>
    </row>
    <row r="7852" spans="5:41" x14ac:dyDescent="0.3">
      <c r="E7852" s="15"/>
      <c r="M7852" s="26"/>
      <c r="V7852" s="37"/>
      <c r="W7852" s="37"/>
      <c r="Z7852" s="29"/>
      <c r="AA7852" s="29"/>
      <c r="AB7852" s="29"/>
      <c r="AG7852" s="40"/>
      <c r="AH7852" s="40"/>
      <c r="AN7852" s="29"/>
      <c r="AO7852" s="29"/>
    </row>
    <row r="7853" spans="5:41" x14ac:dyDescent="0.3">
      <c r="E7853" s="15"/>
      <c r="M7853" s="26"/>
      <c r="V7853" s="37"/>
      <c r="W7853" s="37"/>
      <c r="Z7853" s="29"/>
      <c r="AA7853" s="29"/>
      <c r="AB7853" s="29"/>
      <c r="AG7853" s="40"/>
      <c r="AH7853" s="40"/>
      <c r="AN7853" s="29"/>
      <c r="AO7853" s="29"/>
    </row>
    <row r="7854" spans="5:41" x14ac:dyDescent="0.3">
      <c r="E7854" s="15"/>
      <c r="M7854" s="26"/>
      <c r="V7854" s="37"/>
      <c r="W7854" s="37"/>
      <c r="Z7854" s="29"/>
      <c r="AA7854" s="29"/>
      <c r="AB7854" s="29"/>
      <c r="AG7854" s="40"/>
      <c r="AH7854" s="40"/>
      <c r="AN7854" s="29"/>
      <c r="AO7854" s="29"/>
    </row>
    <row r="7855" spans="5:41" x14ac:dyDescent="0.3">
      <c r="E7855" s="15"/>
      <c r="M7855" s="26"/>
      <c r="V7855" s="37"/>
      <c r="W7855" s="37"/>
      <c r="Z7855" s="29"/>
      <c r="AA7855" s="29"/>
      <c r="AB7855" s="29"/>
      <c r="AG7855" s="40"/>
      <c r="AH7855" s="40"/>
      <c r="AN7855" s="29"/>
      <c r="AO7855" s="29"/>
    </row>
    <row r="7856" spans="5:41" x14ac:dyDescent="0.3">
      <c r="E7856" s="15"/>
      <c r="M7856" s="26"/>
      <c r="V7856" s="37"/>
      <c r="W7856" s="37"/>
      <c r="Z7856" s="29"/>
      <c r="AA7856" s="29"/>
      <c r="AB7856" s="29"/>
      <c r="AG7856" s="40"/>
      <c r="AH7856" s="40"/>
      <c r="AN7856" s="29"/>
      <c r="AO7856" s="29"/>
    </row>
    <row r="7857" spans="5:41" x14ac:dyDescent="0.3">
      <c r="E7857" s="15"/>
      <c r="M7857" s="26"/>
      <c r="V7857" s="37"/>
      <c r="W7857" s="37"/>
      <c r="Z7857" s="29"/>
      <c r="AA7857" s="29"/>
      <c r="AB7857" s="29"/>
      <c r="AG7857" s="40"/>
      <c r="AH7857" s="40"/>
      <c r="AN7857" s="29"/>
      <c r="AO7857" s="29"/>
    </row>
    <row r="7858" spans="5:41" x14ac:dyDescent="0.3">
      <c r="E7858" s="15"/>
      <c r="M7858" s="26"/>
      <c r="V7858" s="37"/>
      <c r="W7858" s="37"/>
      <c r="Z7858" s="29"/>
      <c r="AA7858" s="29"/>
      <c r="AB7858" s="29"/>
      <c r="AG7858" s="40"/>
      <c r="AH7858" s="40"/>
      <c r="AN7858" s="29"/>
      <c r="AO7858" s="29"/>
    </row>
    <row r="7859" spans="5:41" x14ac:dyDescent="0.3">
      <c r="E7859" s="15"/>
      <c r="M7859" s="26"/>
      <c r="V7859" s="37"/>
      <c r="W7859" s="37"/>
      <c r="Z7859" s="29"/>
      <c r="AA7859" s="29"/>
      <c r="AB7859" s="29"/>
      <c r="AG7859" s="40"/>
      <c r="AH7859" s="40"/>
      <c r="AN7859" s="29"/>
      <c r="AO7859" s="29"/>
    </row>
    <row r="7860" spans="5:41" x14ac:dyDescent="0.3">
      <c r="E7860" s="15"/>
      <c r="M7860" s="26"/>
      <c r="V7860" s="37"/>
      <c r="W7860" s="37"/>
      <c r="Z7860" s="29"/>
      <c r="AA7860" s="29"/>
      <c r="AB7860" s="29"/>
      <c r="AG7860" s="40"/>
      <c r="AH7860" s="40"/>
      <c r="AN7860" s="29"/>
      <c r="AO7860" s="29"/>
    </row>
    <row r="7861" spans="5:41" x14ac:dyDescent="0.3">
      <c r="E7861" s="15"/>
      <c r="M7861" s="26"/>
      <c r="V7861" s="37"/>
      <c r="W7861" s="37"/>
      <c r="Z7861" s="29"/>
      <c r="AA7861" s="29"/>
      <c r="AB7861" s="29"/>
      <c r="AG7861" s="40"/>
      <c r="AH7861" s="40"/>
      <c r="AN7861" s="29"/>
      <c r="AO7861" s="29"/>
    </row>
    <row r="7862" spans="5:41" x14ac:dyDescent="0.3">
      <c r="E7862" s="15"/>
      <c r="M7862" s="26"/>
      <c r="V7862" s="37"/>
      <c r="W7862" s="37"/>
      <c r="Z7862" s="29"/>
      <c r="AA7862" s="29"/>
      <c r="AB7862" s="29"/>
      <c r="AG7862" s="40"/>
      <c r="AH7862" s="40"/>
      <c r="AN7862" s="29"/>
      <c r="AO7862" s="29"/>
    </row>
    <row r="7863" spans="5:41" x14ac:dyDescent="0.3">
      <c r="E7863" s="15"/>
      <c r="M7863" s="26"/>
      <c r="V7863" s="37"/>
      <c r="W7863" s="37"/>
      <c r="Z7863" s="29"/>
      <c r="AA7863" s="29"/>
      <c r="AB7863" s="29"/>
      <c r="AG7863" s="40"/>
      <c r="AH7863" s="40"/>
      <c r="AN7863" s="29"/>
      <c r="AO7863" s="29"/>
    </row>
    <row r="7864" spans="5:41" x14ac:dyDescent="0.3">
      <c r="E7864" s="15"/>
      <c r="M7864" s="26"/>
      <c r="V7864" s="37"/>
      <c r="W7864" s="37"/>
      <c r="Z7864" s="29"/>
      <c r="AA7864" s="29"/>
      <c r="AB7864" s="29"/>
      <c r="AG7864" s="40"/>
      <c r="AH7864" s="40"/>
      <c r="AN7864" s="29"/>
      <c r="AO7864" s="29"/>
    </row>
    <row r="7865" spans="5:41" x14ac:dyDescent="0.3">
      <c r="E7865" s="15"/>
      <c r="M7865" s="26"/>
      <c r="V7865" s="37"/>
      <c r="W7865" s="37"/>
      <c r="Z7865" s="29"/>
      <c r="AA7865" s="29"/>
      <c r="AB7865" s="29"/>
      <c r="AG7865" s="40"/>
      <c r="AH7865" s="40"/>
      <c r="AN7865" s="29"/>
      <c r="AO7865" s="29"/>
    </row>
    <row r="7866" spans="5:41" x14ac:dyDescent="0.3">
      <c r="E7866" s="15"/>
      <c r="M7866" s="26"/>
      <c r="V7866" s="37"/>
      <c r="W7866" s="37"/>
      <c r="Z7866" s="29"/>
      <c r="AA7866" s="29"/>
      <c r="AB7866" s="29"/>
      <c r="AG7866" s="40"/>
      <c r="AH7866" s="40"/>
      <c r="AN7866" s="29"/>
      <c r="AO7866" s="29"/>
    </row>
    <row r="7867" spans="5:41" x14ac:dyDescent="0.3">
      <c r="E7867" s="15"/>
      <c r="M7867" s="26"/>
      <c r="V7867" s="37"/>
      <c r="W7867" s="37"/>
      <c r="Z7867" s="29"/>
      <c r="AA7867" s="29"/>
      <c r="AB7867" s="29"/>
      <c r="AG7867" s="40"/>
      <c r="AH7867" s="40"/>
      <c r="AN7867" s="29"/>
      <c r="AO7867" s="29"/>
    </row>
    <row r="7868" spans="5:41" x14ac:dyDescent="0.3">
      <c r="E7868" s="15"/>
      <c r="M7868" s="26"/>
      <c r="V7868" s="37"/>
      <c r="W7868" s="37"/>
      <c r="Z7868" s="29"/>
      <c r="AA7868" s="29"/>
      <c r="AB7868" s="29"/>
      <c r="AG7868" s="40"/>
      <c r="AH7868" s="40"/>
      <c r="AN7868" s="29"/>
      <c r="AO7868" s="29"/>
    </row>
    <row r="7869" spans="5:41" x14ac:dyDescent="0.3">
      <c r="E7869" s="15"/>
      <c r="M7869" s="26"/>
      <c r="V7869" s="37"/>
      <c r="W7869" s="37"/>
      <c r="Z7869" s="29"/>
      <c r="AA7869" s="29"/>
      <c r="AB7869" s="29"/>
      <c r="AG7869" s="40"/>
      <c r="AH7869" s="40"/>
      <c r="AN7869" s="29"/>
      <c r="AO7869" s="29"/>
    </row>
    <row r="7870" spans="5:41" x14ac:dyDescent="0.3">
      <c r="E7870" s="15"/>
      <c r="M7870" s="26"/>
      <c r="V7870" s="37"/>
      <c r="W7870" s="37"/>
      <c r="Z7870" s="29"/>
      <c r="AA7870" s="29"/>
      <c r="AB7870" s="29"/>
      <c r="AG7870" s="40"/>
      <c r="AH7870" s="40"/>
      <c r="AN7870" s="29"/>
      <c r="AO7870" s="29"/>
    </row>
    <row r="7871" spans="5:41" x14ac:dyDescent="0.3">
      <c r="E7871" s="15"/>
      <c r="M7871" s="26"/>
      <c r="V7871" s="37"/>
      <c r="W7871" s="37"/>
      <c r="Z7871" s="29"/>
      <c r="AA7871" s="29"/>
      <c r="AB7871" s="29"/>
      <c r="AG7871" s="40"/>
      <c r="AH7871" s="40"/>
      <c r="AN7871" s="29"/>
      <c r="AO7871" s="29"/>
    </row>
    <row r="7872" spans="5:41" x14ac:dyDescent="0.3">
      <c r="E7872" s="15"/>
      <c r="M7872" s="26"/>
      <c r="V7872" s="37"/>
      <c r="W7872" s="37"/>
      <c r="Z7872" s="29"/>
      <c r="AA7872" s="29"/>
      <c r="AB7872" s="29"/>
      <c r="AG7872" s="40"/>
      <c r="AH7872" s="40"/>
      <c r="AN7872" s="29"/>
      <c r="AO7872" s="29"/>
    </row>
    <row r="7873" spans="5:41" x14ac:dyDescent="0.3">
      <c r="E7873" s="15"/>
      <c r="M7873" s="26"/>
      <c r="V7873" s="37"/>
      <c r="W7873" s="37"/>
      <c r="Z7873" s="29"/>
      <c r="AA7873" s="29"/>
      <c r="AB7873" s="29"/>
      <c r="AG7873" s="40"/>
      <c r="AH7873" s="40"/>
      <c r="AN7873" s="29"/>
      <c r="AO7873" s="29"/>
    </row>
    <row r="7874" spans="5:41" x14ac:dyDescent="0.3">
      <c r="E7874" s="15"/>
      <c r="M7874" s="26"/>
      <c r="V7874" s="37"/>
      <c r="W7874" s="37"/>
      <c r="Z7874" s="29"/>
      <c r="AA7874" s="29"/>
      <c r="AB7874" s="29"/>
      <c r="AG7874" s="40"/>
      <c r="AH7874" s="40"/>
      <c r="AN7874" s="29"/>
      <c r="AO7874" s="29"/>
    </row>
    <row r="7875" spans="5:41" x14ac:dyDescent="0.3">
      <c r="E7875" s="15"/>
      <c r="M7875" s="26"/>
      <c r="V7875" s="37"/>
      <c r="W7875" s="37"/>
      <c r="Z7875" s="29"/>
      <c r="AA7875" s="29"/>
      <c r="AB7875" s="29"/>
      <c r="AG7875" s="40"/>
      <c r="AH7875" s="40"/>
      <c r="AN7875" s="29"/>
      <c r="AO7875" s="29"/>
    </row>
    <row r="7876" spans="5:41" x14ac:dyDescent="0.3">
      <c r="E7876" s="15"/>
      <c r="M7876" s="26"/>
      <c r="V7876" s="37"/>
      <c r="W7876" s="37"/>
      <c r="Z7876" s="29"/>
      <c r="AA7876" s="29"/>
      <c r="AB7876" s="29"/>
      <c r="AG7876" s="40"/>
      <c r="AH7876" s="40"/>
      <c r="AN7876" s="29"/>
      <c r="AO7876" s="29"/>
    </row>
    <row r="7877" spans="5:41" x14ac:dyDescent="0.3">
      <c r="E7877" s="15"/>
      <c r="M7877" s="26"/>
      <c r="V7877" s="37"/>
      <c r="W7877" s="37"/>
      <c r="Z7877" s="29"/>
      <c r="AA7877" s="29"/>
      <c r="AB7877" s="29"/>
      <c r="AG7877" s="40"/>
      <c r="AH7877" s="40"/>
      <c r="AN7877" s="29"/>
      <c r="AO7877" s="29"/>
    </row>
    <row r="7878" spans="5:41" x14ac:dyDescent="0.3">
      <c r="E7878" s="15"/>
      <c r="M7878" s="26"/>
      <c r="V7878" s="37"/>
      <c r="W7878" s="37"/>
      <c r="Z7878" s="29"/>
      <c r="AA7878" s="29"/>
      <c r="AB7878" s="29"/>
      <c r="AG7878" s="40"/>
      <c r="AH7878" s="40"/>
      <c r="AN7878" s="29"/>
      <c r="AO7878" s="29"/>
    </row>
    <row r="7879" spans="5:41" x14ac:dyDescent="0.3">
      <c r="E7879" s="15"/>
      <c r="M7879" s="26"/>
      <c r="V7879" s="37"/>
      <c r="W7879" s="37"/>
      <c r="Z7879" s="29"/>
      <c r="AA7879" s="29"/>
      <c r="AB7879" s="29"/>
      <c r="AG7879" s="40"/>
      <c r="AH7879" s="40"/>
      <c r="AN7879" s="29"/>
      <c r="AO7879" s="29"/>
    </row>
    <row r="7880" spans="5:41" x14ac:dyDescent="0.3">
      <c r="E7880" s="15"/>
      <c r="M7880" s="26"/>
      <c r="V7880" s="37"/>
      <c r="W7880" s="37"/>
      <c r="Z7880" s="29"/>
      <c r="AA7880" s="29"/>
      <c r="AB7880" s="29"/>
      <c r="AG7880" s="40"/>
      <c r="AH7880" s="40"/>
      <c r="AN7880" s="29"/>
      <c r="AO7880" s="29"/>
    </row>
    <row r="7881" spans="5:41" x14ac:dyDescent="0.3">
      <c r="E7881" s="15"/>
      <c r="M7881" s="26"/>
      <c r="V7881" s="37"/>
      <c r="W7881" s="37"/>
      <c r="Z7881" s="29"/>
      <c r="AA7881" s="29"/>
      <c r="AB7881" s="29"/>
      <c r="AG7881" s="40"/>
      <c r="AH7881" s="40"/>
      <c r="AN7881" s="29"/>
      <c r="AO7881" s="29"/>
    </row>
    <row r="7882" spans="5:41" x14ac:dyDescent="0.3">
      <c r="E7882" s="15"/>
      <c r="M7882" s="26"/>
      <c r="V7882" s="37"/>
      <c r="W7882" s="37"/>
      <c r="Z7882" s="29"/>
      <c r="AA7882" s="29"/>
      <c r="AB7882" s="29"/>
      <c r="AG7882" s="40"/>
      <c r="AH7882" s="40"/>
      <c r="AN7882" s="29"/>
      <c r="AO7882" s="29"/>
    </row>
    <row r="7883" spans="5:41" x14ac:dyDescent="0.3">
      <c r="E7883" s="15"/>
      <c r="M7883" s="26"/>
      <c r="V7883" s="37"/>
      <c r="W7883" s="37"/>
      <c r="Z7883" s="29"/>
      <c r="AA7883" s="29"/>
      <c r="AB7883" s="29"/>
      <c r="AG7883" s="40"/>
      <c r="AH7883" s="40"/>
      <c r="AN7883" s="29"/>
      <c r="AO7883" s="29"/>
    </row>
    <row r="7884" spans="5:41" x14ac:dyDescent="0.3">
      <c r="E7884" s="15"/>
      <c r="M7884" s="26"/>
      <c r="V7884" s="37"/>
      <c r="W7884" s="37"/>
      <c r="Z7884" s="29"/>
      <c r="AA7884" s="29"/>
      <c r="AB7884" s="29"/>
      <c r="AG7884" s="40"/>
      <c r="AH7884" s="40"/>
      <c r="AN7884" s="29"/>
      <c r="AO7884" s="29"/>
    </row>
    <row r="7885" spans="5:41" x14ac:dyDescent="0.3">
      <c r="E7885" s="15"/>
      <c r="M7885" s="26"/>
      <c r="V7885" s="37"/>
      <c r="W7885" s="37"/>
      <c r="Z7885" s="29"/>
      <c r="AA7885" s="29"/>
      <c r="AB7885" s="29"/>
      <c r="AG7885" s="40"/>
      <c r="AH7885" s="40"/>
      <c r="AN7885" s="29"/>
      <c r="AO7885" s="29"/>
    </row>
    <row r="7886" spans="5:41" x14ac:dyDescent="0.3">
      <c r="E7886" s="15"/>
      <c r="M7886" s="26"/>
      <c r="V7886" s="37"/>
      <c r="W7886" s="37"/>
      <c r="Z7886" s="29"/>
      <c r="AA7886" s="29"/>
      <c r="AB7886" s="29"/>
      <c r="AG7886" s="40"/>
      <c r="AH7886" s="40"/>
      <c r="AN7886" s="29"/>
      <c r="AO7886" s="29"/>
    </row>
    <row r="7887" spans="5:41" x14ac:dyDescent="0.3">
      <c r="E7887" s="15"/>
      <c r="M7887" s="26"/>
      <c r="V7887" s="37"/>
      <c r="W7887" s="37"/>
      <c r="Z7887" s="29"/>
      <c r="AA7887" s="29"/>
      <c r="AB7887" s="29"/>
      <c r="AG7887" s="40"/>
      <c r="AH7887" s="40"/>
      <c r="AN7887" s="29"/>
      <c r="AO7887" s="29"/>
    </row>
    <row r="7888" spans="5:41" x14ac:dyDescent="0.3">
      <c r="E7888" s="15"/>
      <c r="M7888" s="26"/>
      <c r="V7888" s="37"/>
      <c r="W7888" s="37"/>
      <c r="Z7888" s="29"/>
      <c r="AA7888" s="29"/>
      <c r="AB7888" s="29"/>
      <c r="AG7888" s="40"/>
      <c r="AH7888" s="40"/>
      <c r="AN7888" s="29"/>
      <c r="AO7888" s="29"/>
    </row>
    <row r="7889" spans="5:41" x14ac:dyDescent="0.3">
      <c r="E7889" s="15"/>
      <c r="M7889" s="26"/>
      <c r="V7889" s="37"/>
      <c r="W7889" s="37"/>
      <c r="Z7889" s="29"/>
      <c r="AA7889" s="29"/>
      <c r="AB7889" s="29"/>
      <c r="AG7889" s="40"/>
      <c r="AH7889" s="40"/>
      <c r="AN7889" s="29"/>
      <c r="AO7889" s="29"/>
    </row>
    <row r="7890" spans="5:41" x14ac:dyDescent="0.3">
      <c r="E7890" s="15"/>
      <c r="M7890" s="26"/>
      <c r="V7890" s="37"/>
      <c r="W7890" s="37"/>
      <c r="Z7890" s="29"/>
      <c r="AA7890" s="29"/>
      <c r="AB7890" s="29"/>
      <c r="AG7890" s="40"/>
      <c r="AH7890" s="40"/>
      <c r="AN7890" s="29"/>
      <c r="AO7890" s="29"/>
    </row>
    <row r="7891" spans="5:41" x14ac:dyDescent="0.3">
      <c r="E7891" s="15"/>
      <c r="M7891" s="26"/>
      <c r="V7891" s="37"/>
      <c r="W7891" s="37"/>
      <c r="Z7891" s="29"/>
      <c r="AA7891" s="29"/>
      <c r="AB7891" s="29"/>
      <c r="AG7891" s="40"/>
      <c r="AH7891" s="40"/>
      <c r="AN7891" s="29"/>
      <c r="AO7891" s="29"/>
    </row>
    <row r="7892" spans="5:41" x14ac:dyDescent="0.3">
      <c r="E7892" s="15"/>
      <c r="M7892" s="26"/>
      <c r="V7892" s="37"/>
      <c r="W7892" s="37"/>
      <c r="Z7892" s="29"/>
      <c r="AA7892" s="29"/>
      <c r="AB7892" s="29"/>
      <c r="AG7892" s="40"/>
      <c r="AH7892" s="40"/>
      <c r="AN7892" s="29"/>
      <c r="AO7892" s="29"/>
    </row>
    <row r="7893" spans="5:41" x14ac:dyDescent="0.3">
      <c r="E7893" s="15"/>
      <c r="M7893" s="26"/>
      <c r="V7893" s="37"/>
      <c r="W7893" s="37"/>
      <c r="Z7893" s="29"/>
      <c r="AA7893" s="29"/>
      <c r="AB7893" s="29"/>
      <c r="AG7893" s="40"/>
      <c r="AH7893" s="40"/>
      <c r="AN7893" s="29"/>
      <c r="AO7893" s="29"/>
    </row>
    <row r="7894" spans="5:41" x14ac:dyDescent="0.3">
      <c r="E7894" s="15"/>
      <c r="M7894" s="26"/>
      <c r="V7894" s="37"/>
      <c r="W7894" s="37"/>
      <c r="Z7894" s="29"/>
      <c r="AA7894" s="29"/>
      <c r="AB7894" s="29"/>
      <c r="AG7894" s="40"/>
      <c r="AH7894" s="40"/>
      <c r="AN7894" s="29"/>
      <c r="AO7894" s="29"/>
    </row>
    <row r="7895" spans="5:41" x14ac:dyDescent="0.3">
      <c r="E7895" s="15"/>
      <c r="M7895" s="26"/>
      <c r="V7895" s="37"/>
      <c r="W7895" s="37"/>
      <c r="Z7895" s="29"/>
      <c r="AA7895" s="29"/>
      <c r="AB7895" s="29"/>
      <c r="AG7895" s="40"/>
      <c r="AH7895" s="40"/>
      <c r="AN7895" s="29"/>
      <c r="AO7895" s="29"/>
    </row>
    <row r="7896" spans="5:41" x14ac:dyDescent="0.3">
      <c r="E7896" s="15"/>
      <c r="M7896" s="26"/>
      <c r="V7896" s="37"/>
      <c r="W7896" s="37"/>
      <c r="Z7896" s="29"/>
      <c r="AA7896" s="29"/>
      <c r="AB7896" s="29"/>
      <c r="AG7896" s="40"/>
      <c r="AH7896" s="40"/>
      <c r="AN7896" s="29"/>
      <c r="AO7896" s="29"/>
    </row>
    <row r="7897" spans="5:41" x14ac:dyDescent="0.3">
      <c r="E7897" s="15"/>
      <c r="M7897" s="26"/>
      <c r="V7897" s="37"/>
      <c r="W7897" s="37"/>
      <c r="Z7897" s="29"/>
      <c r="AA7897" s="29"/>
      <c r="AB7897" s="29"/>
      <c r="AG7897" s="40"/>
      <c r="AH7897" s="40"/>
      <c r="AN7897" s="29"/>
      <c r="AO7897" s="29"/>
    </row>
    <row r="7898" spans="5:41" x14ac:dyDescent="0.3">
      <c r="E7898" s="15"/>
      <c r="M7898" s="26"/>
      <c r="V7898" s="37"/>
      <c r="W7898" s="37"/>
      <c r="Z7898" s="29"/>
      <c r="AA7898" s="29"/>
      <c r="AB7898" s="29"/>
      <c r="AG7898" s="40"/>
      <c r="AH7898" s="40"/>
      <c r="AN7898" s="29"/>
      <c r="AO7898" s="29"/>
    </row>
    <row r="7899" spans="5:41" x14ac:dyDescent="0.3">
      <c r="E7899" s="15"/>
      <c r="M7899" s="26"/>
      <c r="V7899" s="37"/>
      <c r="W7899" s="37"/>
      <c r="Z7899" s="29"/>
      <c r="AA7899" s="29"/>
      <c r="AB7899" s="29"/>
      <c r="AG7899" s="40"/>
      <c r="AH7899" s="40"/>
      <c r="AN7899" s="29"/>
      <c r="AO7899" s="29"/>
    </row>
    <row r="7900" spans="5:41" x14ac:dyDescent="0.3">
      <c r="E7900" s="15"/>
      <c r="M7900" s="26"/>
      <c r="V7900" s="37"/>
      <c r="W7900" s="37"/>
      <c r="Z7900" s="29"/>
      <c r="AA7900" s="29"/>
      <c r="AB7900" s="29"/>
      <c r="AG7900" s="40"/>
      <c r="AH7900" s="40"/>
      <c r="AN7900" s="29"/>
      <c r="AO7900" s="29"/>
    </row>
    <row r="7901" spans="5:41" x14ac:dyDescent="0.3">
      <c r="E7901" s="15"/>
      <c r="M7901" s="26"/>
      <c r="V7901" s="37"/>
      <c r="W7901" s="37"/>
      <c r="Z7901" s="29"/>
      <c r="AA7901" s="29"/>
      <c r="AB7901" s="29"/>
      <c r="AG7901" s="40"/>
      <c r="AH7901" s="40"/>
      <c r="AN7901" s="29"/>
      <c r="AO7901" s="29"/>
    </row>
    <row r="7902" spans="5:41" x14ac:dyDescent="0.3">
      <c r="E7902" s="15"/>
      <c r="M7902" s="26"/>
      <c r="V7902" s="37"/>
      <c r="W7902" s="37"/>
      <c r="Z7902" s="29"/>
      <c r="AA7902" s="29"/>
      <c r="AB7902" s="29"/>
      <c r="AG7902" s="40"/>
      <c r="AH7902" s="40"/>
      <c r="AN7902" s="29"/>
      <c r="AO7902" s="29"/>
    </row>
    <row r="7903" spans="5:41" x14ac:dyDescent="0.3">
      <c r="E7903" s="15"/>
      <c r="M7903" s="26"/>
      <c r="V7903" s="37"/>
      <c r="W7903" s="37"/>
      <c r="Z7903" s="29"/>
      <c r="AA7903" s="29"/>
      <c r="AB7903" s="29"/>
      <c r="AG7903" s="40"/>
      <c r="AH7903" s="40"/>
      <c r="AN7903" s="29"/>
      <c r="AO7903" s="29"/>
    </row>
    <row r="7904" spans="5:41" x14ac:dyDescent="0.3">
      <c r="E7904" s="15"/>
      <c r="M7904" s="26"/>
      <c r="V7904" s="37"/>
      <c r="W7904" s="37"/>
      <c r="Z7904" s="29"/>
      <c r="AA7904" s="29"/>
      <c r="AB7904" s="29"/>
      <c r="AG7904" s="40"/>
      <c r="AH7904" s="40"/>
      <c r="AN7904" s="29"/>
      <c r="AO7904" s="29"/>
    </row>
    <row r="7905" spans="5:41" x14ac:dyDescent="0.3">
      <c r="E7905" s="15"/>
      <c r="M7905" s="26"/>
      <c r="V7905" s="37"/>
      <c r="W7905" s="37"/>
      <c r="Z7905" s="29"/>
      <c r="AA7905" s="29"/>
      <c r="AB7905" s="29"/>
      <c r="AG7905" s="40"/>
      <c r="AH7905" s="40"/>
      <c r="AN7905" s="29"/>
      <c r="AO7905" s="29"/>
    </row>
    <row r="7906" spans="5:41" x14ac:dyDescent="0.3">
      <c r="E7906" s="15"/>
      <c r="M7906" s="26"/>
      <c r="V7906" s="37"/>
      <c r="W7906" s="37"/>
      <c r="Z7906" s="29"/>
      <c r="AA7906" s="29"/>
      <c r="AB7906" s="29"/>
      <c r="AG7906" s="40"/>
      <c r="AH7906" s="40"/>
      <c r="AN7906" s="29"/>
      <c r="AO7906" s="29"/>
    </row>
    <row r="7907" spans="5:41" x14ac:dyDescent="0.3">
      <c r="E7907" s="15"/>
      <c r="M7907" s="26"/>
      <c r="V7907" s="37"/>
      <c r="W7907" s="37"/>
      <c r="Z7907" s="29"/>
      <c r="AA7907" s="29"/>
      <c r="AB7907" s="29"/>
      <c r="AG7907" s="40"/>
      <c r="AH7907" s="40"/>
      <c r="AN7907" s="29"/>
      <c r="AO7907" s="29"/>
    </row>
    <row r="7908" spans="5:41" x14ac:dyDescent="0.3">
      <c r="E7908" s="15"/>
      <c r="M7908" s="26"/>
      <c r="V7908" s="37"/>
      <c r="W7908" s="37"/>
      <c r="Z7908" s="29"/>
      <c r="AA7908" s="29"/>
      <c r="AB7908" s="29"/>
      <c r="AG7908" s="40"/>
      <c r="AH7908" s="40"/>
      <c r="AN7908" s="29"/>
      <c r="AO7908" s="29"/>
    </row>
    <row r="7909" spans="5:41" x14ac:dyDescent="0.3">
      <c r="E7909" s="15"/>
      <c r="M7909" s="26"/>
      <c r="V7909" s="37"/>
      <c r="W7909" s="37"/>
      <c r="Z7909" s="29"/>
      <c r="AA7909" s="29"/>
      <c r="AB7909" s="29"/>
      <c r="AG7909" s="40"/>
      <c r="AH7909" s="40"/>
      <c r="AN7909" s="29"/>
      <c r="AO7909" s="29"/>
    </row>
    <row r="7910" spans="5:41" x14ac:dyDescent="0.3">
      <c r="E7910" s="15"/>
      <c r="M7910" s="26"/>
      <c r="V7910" s="37"/>
      <c r="W7910" s="37"/>
      <c r="Z7910" s="29"/>
      <c r="AA7910" s="29"/>
      <c r="AB7910" s="29"/>
      <c r="AG7910" s="40"/>
      <c r="AH7910" s="40"/>
      <c r="AN7910" s="29"/>
      <c r="AO7910" s="29"/>
    </row>
    <row r="7911" spans="5:41" x14ac:dyDescent="0.3">
      <c r="E7911" s="15"/>
      <c r="M7911" s="26"/>
      <c r="V7911" s="37"/>
      <c r="W7911" s="37"/>
      <c r="Z7911" s="29"/>
      <c r="AA7911" s="29"/>
      <c r="AB7911" s="29"/>
      <c r="AG7911" s="40"/>
      <c r="AH7911" s="40"/>
      <c r="AN7911" s="29"/>
      <c r="AO7911" s="29"/>
    </row>
    <row r="7912" spans="5:41" x14ac:dyDescent="0.3">
      <c r="E7912" s="15"/>
      <c r="M7912" s="26"/>
      <c r="V7912" s="37"/>
      <c r="W7912" s="37"/>
      <c r="Z7912" s="29"/>
      <c r="AA7912" s="29"/>
      <c r="AB7912" s="29"/>
      <c r="AG7912" s="40"/>
      <c r="AH7912" s="40"/>
      <c r="AN7912" s="29"/>
      <c r="AO7912" s="29"/>
    </row>
    <row r="7913" spans="5:41" x14ac:dyDescent="0.3">
      <c r="E7913" s="15"/>
      <c r="M7913" s="26"/>
      <c r="V7913" s="37"/>
      <c r="W7913" s="37"/>
      <c r="Z7913" s="29"/>
      <c r="AA7913" s="29"/>
      <c r="AB7913" s="29"/>
      <c r="AG7913" s="40"/>
      <c r="AH7913" s="40"/>
      <c r="AN7913" s="29"/>
      <c r="AO7913" s="29"/>
    </row>
    <row r="7914" spans="5:41" x14ac:dyDescent="0.3">
      <c r="E7914" s="15"/>
      <c r="M7914" s="26"/>
      <c r="V7914" s="37"/>
      <c r="W7914" s="37"/>
      <c r="Z7914" s="29"/>
      <c r="AA7914" s="29"/>
      <c r="AB7914" s="29"/>
      <c r="AG7914" s="40"/>
      <c r="AH7914" s="40"/>
      <c r="AN7914" s="29"/>
      <c r="AO7914" s="29"/>
    </row>
    <row r="7915" spans="5:41" x14ac:dyDescent="0.3">
      <c r="E7915" s="15"/>
      <c r="M7915" s="26"/>
      <c r="V7915" s="37"/>
      <c r="W7915" s="37"/>
      <c r="Z7915" s="29"/>
      <c r="AA7915" s="29"/>
      <c r="AB7915" s="29"/>
      <c r="AG7915" s="40"/>
      <c r="AH7915" s="40"/>
      <c r="AN7915" s="29"/>
      <c r="AO7915" s="29"/>
    </row>
    <row r="7916" spans="5:41" x14ac:dyDescent="0.3">
      <c r="E7916" s="15"/>
      <c r="M7916" s="26"/>
      <c r="V7916" s="37"/>
      <c r="W7916" s="37"/>
      <c r="Z7916" s="29"/>
      <c r="AA7916" s="29"/>
      <c r="AB7916" s="29"/>
      <c r="AG7916" s="40"/>
      <c r="AH7916" s="40"/>
      <c r="AN7916" s="29"/>
      <c r="AO7916" s="29"/>
    </row>
    <row r="7917" spans="5:41" x14ac:dyDescent="0.3">
      <c r="E7917" s="15"/>
      <c r="M7917" s="26"/>
      <c r="V7917" s="37"/>
      <c r="W7917" s="37"/>
      <c r="Z7917" s="29"/>
      <c r="AA7917" s="29"/>
      <c r="AB7917" s="29"/>
      <c r="AG7917" s="40"/>
      <c r="AH7917" s="40"/>
      <c r="AN7917" s="29"/>
      <c r="AO7917" s="29"/>
    </row>
    <row r="7918" spans="5:41" x14ac:dyDescent="0.3">
      <c r="E7918" s="15"/>
      <c r="M7918" s="26"/>
      <c r="V7918" s="37"/>
      <c r="W7918" s="37"/>
      <c r="Z7918" s="29"/>
      <c r="AA7918" s="29"/>
      <c r="AB7918" s="29"/>
      <c r="AG7918" s="40"/>
      <c r="AH7918" s="40"/>
      <c r="AN7918" s="29"/>
      <c r="AO7918" s="29"/>
    </row>
    <row r="7919" spans="5:41" x14ac:dyDescent="0.3">
      <c r="E7919" s="15"/>
      <c r="M7919" s="26"/>
      <c r="V7919" s="37"/>
      <c r="W7919" s="37"/>
      <c r="Z7919" s="29"/>
      <c r="AA7919" s="29"/>
      <c r="AB7919" s="29"/>
      <c r="AG7919" s="40"/>
      <c r="AH7919" s="40"/>
      <c r="AN7919" s="29"/>
      <c r="AO7919" s="29"/>
    </row>
    <row r="7920" spans="5:41" x14ac:dyDescent="0.3">
      <c r="E7920" s="15"/>
      <c r="M7920" s="26"/>
      <c r="V7920" s="37"/>
      <c r="W7920" s="37"/>
      <c r="Z7920" s="29"/>
      <c r="AA7920" s="29"/>
      <c r="AB7920" s="29"/>
      <c r="AG7920" s="40"/>
      <c r="AH7920" s="40"/>
      <c r="AN7920" s="29"/>
      <c r="AO7920" s="29"/>
    </row>
    <row r="7921" spans="5:41" x14ac:dyDescent="0.3">
      <c r="E7921" s="15"/>
      <c r="M7921" s="26"/>
      <c r="V7921" s="37"/>
      <c r="W7921" s="37"/>
      <c r="Z7921" s="29"/>
      <c r="AA7921" s="29"/>
      <c r="AB7921" s="29"/>
      <c r="AG7921" s="40"/>
      <c r="AH7921" s="40"/>
      <c r="AN7921" s="29"/>
      <c r="AO7921" s="29"/>
    </row>
    <row r="7922" spans="5:41" x14ac:dyDescent="0.3">
      <c r="E7922" s="15"/>
      <c r="M7922" s="26"/>
      <c r="V7922" s="37"/>
      <c r="W7922" s="37"/>
      <c r="Z7922" s="29"/>
      <c r="AA7922" s="29"/>
      <c r="AB7922" s="29"/>
      <c r="AG7922" s="40"/>
      <c r="AH7922" s="40"/>
      <c r="AN7922" s="29"/>
      <c r="AO7922" s="29"/>
    </row>
    <row r="7923" spans="5:41" x14ac:dyDescent="0.3">
      <c r="E7923" s="15"/>
      <c r="M7923" s="26"/>
      <c r="V7923" s="37"/>
      <c r="W7923" s="37"/>
      <c r="Z7923" s="29"/>
      <c r="AA7923" s="29"/>
      <c r="AB7923" s="29"/>
      <c r="AG7923" s="40"/>
      <c r="AH7923" s="40"/>
      <c r="AN7923" s="29"/>
      <c r="AO7923" s="29"/>
    </row>
    <row r="7924" spans="5:41" x14ac:dyDescent="0.3">
      <c r="E7924" s="15"/>
      <c r="M7924" s="26"/>
      <c r="V7924" s="37"/>
      <c r="W7924" s="37"/>
      <c r="Z7924" s="29"/>
      <c r="AA7924" s="29"/>
      <c r="AB7924" s="29"/>
      <c r="AG7924" s="40"/>
      <c r="AH7924" s="40"/>
      <c r="AN7924" s="29"/>
      <c r="AO7924" s="29"/>
    </row>
    <row r="7925" spans="5:41" x14ac:dyDescent="0.3">
      <c r="E7925" s="15"/>
      <c r="M7925" s="26"/>
      <c r="V7925" s="37"/>
      <c r="W7925" s="37"/>
      <c r="Z7925" s="29"/>
      <c r="AA7925" s="29"/>
      <c r="AB7925" s="29"/>
      <c r="AG7925" s="40"/>
      <c r="AH7925" s="40"/>
      <c r="AN7925" s="29"/>
      <c r="AO7925" s="29"/>
    </row>
    <row r="7926" spans="5:41" x14ac:dyDescent="0.3">
      <c r="E7926" s="15"/>
      <c r="M7926" s="26"/>
      <c r="V7926" s="37"/>
      <c r="W7926" s="37"/>
      <c r="Z7926" s="29"/>
      <c r="AA7926" s="29"/>
      <c r="AB7926" s="29"/>
      <c r="AG7926" s="40"/>
      <c r="AH7926" s="40"/>
      <c r="AN7926" s="29"/>
      <c r="AO7926" s="29"/>
    </row>
    <row r="7927" spans="5:41" x14ac:dyDescent="0.3">
      <c r="E7927" s="15"/>
      <c r="M7927" s="26"/>
      <c r="V7927" s="37"/>
      <c r="W7927" s="37"/>
      <c r="Z7927" s="29"/>
      <c r="AA7927" s="29"/>
      <c r="AB7927" s="29"/>
      <c r="AG7927" s="40"/>
      <c r="AH7927" s="40"/>
      <c r="AN7927" s="29"/>
      <c r="AO7927" s="29"/>
    </row>
    <row r="7928" spans="5:41" x14ac:dyDescent="0.3">
      <c r="E7928" s="15"/>
      <c r="M7928" s="26"/>
      <c r="V7928" s="37"/>
      <c r="W7928" s="37"/>
      <c r="Z7928" s="29"/>
      <c r="AA7928" s="29"/>
      <c r="AB7928" s="29"/>
      <c r="AG7928" s="40"/>
      <c r="AH7928" s="40"/>
      <c r="AN7928" s="29"/>
      <c r="AO7928" s="29"/>
    </row>
    <row r="7929" spans="5:41" x14ac:dyDescent="0.3">
      <c r="E7929" s="15"/>
      <c r="M7929" s="26"/>
      <c r="V7929" s="37"/>
      <c r="W7929" s="37"/>
      <c r="Z7929" s="29"/>
      <c r="AA7929" s="29"/>
      <c r="AB7929" s="29"/>
      <c r="AG7929" s="40"/>
      <c r="AH7929" s="40"/>
      <c r="AN7929" s="29"/>
      <c r="AO7929" s="29"/>
    </row>
    <row r="7930" spans="5:41" x14ac:dyDescent="0.3">
      <c r="E7930" s="15"/>
      <c r="M7930" s="26"/>
      <c r="V7930" s="37"/>
      <c r="W7930" s="37"/>
      <c r="Z7930" s="29"/>
      <c r="AA7930" s="29"/>
      <c r="AB7930" s="29"/>
      <c r="AG7930" s="40"/>
      <c r="AH7930" s="40"/>
      <c r="AN7930" s="29"/>
      <c r="AO7930" s="29"/>
    </row>
    <row r="7931" spans="5:41" x14ac:dyDescent="0.3">
      <c r="E7931" s="15"/>
      <c r="M7931" s="26"/>
      <c r="V7931" s="37"/>
      <c r="W7931" s="37"/>
      <c r="Z7931" s="29"/>
      <c r="AA7931" s="29"/>
      <c r="AB7931" s="29"/>
      <c r="AG7931" s="40"/>
      <c r="AH7931" s="40"/>
      <c r="AN7931" s="29"/>
      <c r="AO7931" s="29"/>
    </row>
    <row r="7932" spans="5:41" x14ac:dyDescent="0.3">
      <c r="E7932" s="15"/>
      <c r="M7932" s="26"/>
      <c r="V7932" s="37"/>
      <c r="W7932" s="37"/>
      <c r="Z7932" s="29"/>
      <c r="AA7932" s="29"/>
      <c r="AB7932" s="29"/>
      <c r="AG7932" s="40"/>
      <c r="AH7932" s="40"/>
      <c r="AN7932" s="29"/>
      <c r="AO7932" s="29"/>
    </row>
    <row r="7933" spans="5:41" x14ac:dyDescent="0.3">
      <c r="E7933" s="15"/>
      <c r="M7933" s="26"/>
      <c r="V7933" s="37"/>
      <c r="W7933" s="37"/>
      <c r="Z7933" s="29"/>
      <c r="AA7933" s="29"/>
      <c r="AB7933" s="29"/>
      <c r="AG7933" s="40"/>
      <c r="AH7933" s="40"/>
      <c r="AN7933" s="29"/>
      <c r="AO7933" s="29"/>
    </row>
    <row r="7934" spans="5:41" x14ac:dyDescent="0.3">
      <c r="E7934" s="15"/>
      <c r="M7934" s="26"/>
      <c r="V7934" s="37"/>
      <c r="W7934" s="37"/>
      <c r="Z7934" s="29"/>
      <c r="AA7934" s="29"/>
      <c r="AB7934" s="29"/>
      <c r="AG7934" s="40"/>
      <c r="AH7934" s="40"/>
      <c r="AN7934" s="29"/>
      <c r="AO7934" s="29"/>
    </row>
    <row r="7935" spans="5:41" x14ac:dyDescent="0.3">
      <c r="E7935" s="15"/>
      <c r="M7935" s="26"/>
      <c r="V7935" s="37"/>
      <c r="W7935" s="37"/>
      <c r="Z7935" s="29"/>
      <c r="AA7935" s="29"/>
      <c r="AB7935" s="29"/>
      <c r="AG7935" s="40"/>
      <c r="AH7935" s="40"/>
      <c r="AN7935" s="29"/>
      <c r="AO7935" s="29"/>
    </row>
    <row r="7936" spans="5:41" x14ac:dyDescent="0.3">
      <c r="E7936" s="15"/>
      <c r="M7936" s="26"/>
      <c r="V7936" s="37"/>
      <c r="W7936" s="37"/>
      <c r="Z7936" s="29"/>
      <c r="AA7936" s="29"/>
      <c r="AB7936" s="29"/>
      <c r="AG7936" s="40"/>
      <c r="AH7936" s="40"/>
      <c r="AN7936" s="29"/>
      <c r="AO7936" s="29"/>
    </row>
    <row r="7937" spans="5:41" x14ac:dyDescent="0.3">
      <c r="E7937" s="15"/>
      <c r="M7937" s="26"/>
      <c r="V7937" s="37"/>
      <c r="W7937" s="37"/>
      <c r="Z7937" s="29"/>
      <c r="AA7937" s="29"/>
      <c r="AB7937" s="29"/>
      <c r="AG7937" s="40"/>
      <c r="AH7937" s="40"/>
      <c r="AN7937" s="29"/>
      <c r="AO7937" s="29"/>
    </row>
    <row r="7938" spans="5:41" x14ac:dyDescent="0.3">
      <c r="E7938" s="15"/>
      <c r="M7938" s="26"/>
      <c r="V7938" s="37"/>
      <c r="W7938" s="37"/>
      <c r="Z7938" s="29"/>
      <c r="AA7938" s="29"/>
      <c r="AB7938" s="29"/>
      <c r="AG7938" s="40"/>
      <c r="AH7938" s="40"/>
      <c r="AN7938" s="29"/>
      <c r="AO7938" s="29"/>
    </row>
    <row r="7939" spans="5:41" x14ac:dyDescent="0.3">
      <c r="E7939" s="15"/>
      <c r="M7939" s="26"/>
      <c r="V7939" s="37"/>
      <c r="W7939" s="37"/>
      <c r="Z7939" s="29"/>
      <c r="AA7939" s="29"/>
      <c r="AB7939" s="29"/>
      <c r="AG7939" s="40"/>
      <c r="AH7939" s="40"/>
      <c r="AN7939" s="29"/>
      <c r="AO7939" s="29"/>
    </row>
    <row r="7940" spans="5:41" x14ac:dyDescent="0.3">
      <c r="E7940" s="15"/>
      <c r="M7940" s="26"/>
      <c r="V7940" s="37"/>
      <c r="W7940" s="37"/>
      <c r="Z7940" s="29"/>
      <c r="AA7940" s="29"/>
      <c r="AB7940" s="29"/>
      <c r="AG7940" s="40"/>
      <c r="AH7940" s="40"/>
      <c r="AN7940" s="29"/>
      <c r="AO7940" s="29"/>
    </row>
    <row r="7941" spans="5:41" x14ac:dyDescent="0.3">
      <c r="E7941" s="15"/>
      <c r="M7941" s="26"/>
      <c r="V7941" s="37"/>
      <c r="W7941" s="37"/>
      <c r="Z7941" s="29"/>
      <c r="AA7941" s="29"/>
      <c r="AB7941" s="29"/>
      <c r="AG7941" s="40"/>
      <c r="AH7941" s="40"/>
      <c r="AN7941" s="29"/>
      <c r="AO7941" s="29"/>
    </row>
    <row r="7942" spans="5:41" x14ac:dyDescent="0.3">
      <c r="E7942" s="15"/>
      <c r="M7942" s="26"/>
      <c r="V7942" s="37"/>
      <c r="W7942" s="37"/>
      <c r="Z7942" s="29"/>
      <c r="AA7942" s="29"/>
      <c r="AB7942" s="29"/>
      <c r="AG7942" s="40"/>
      <c r="AH7942" s="40"/>
      <c r="AN7942" s="29"/>
      <c r="AO7942" s="29"/>
    </row>
    <row r="7943" spans="5:41" x14ac:dyDescent="0.3">
      <c r="E7943" s="15"/>
      <c r="M7943" s="26"/>
      <c r="V7943" s="37"/>
      <c r="W7943" s="37"/>
      <c r="Z7943" s="29"/>
      <c r="AA7943" s="29"/>
      <c r="AB7943" s="29"/>
      <c r="AG7943" s="40"/>
      <c r="AH7943" s="40"/>
      <c r="AN7943" s="29"/>
      <c r="AO7943" s="29"/>
    </row>
    <row r="7944" spans="5:41" x14ac:dyDescent="0.3">
      <c r="E7944" s="15"/>
      <c r="M7944" s="26"/>
      <c r="V7944" s="37"/>
      <c r="W7944" s="37"/>
      <c r="Z7944" s="29"/>
      <c r="AA7944" s="29"/>
      <c r="AB7944" s="29"/>
      <c r="AG7944" s="40"/>
      <c r="AH7944" s="40"/>
      <c r="AN7944" s="29"/>
      <c r="AO7944" s="29"/>
    </row>
    <row r="7945" spans="5:41" x14ac:dyDescent="0.3">
      <c r="E7945" s="15"/>
      <c r="M7945" s="26"/>
      <c r="V7945" s="37"/>
      <c r="W7945" s="37"/>
      <c r="Z7945" s="29"/>
      <c r="AA7945" s="29"/>
      <c r="AB7945" s="29"/>
      <c r="AG7945" s="40"/>
      <c r="AH7945" s="40"/>
      <c r="AN7945" s="29"/>
      <c r="AO7945" s="29"/>
    </row>
    <row r="7946" spans="5:41" x14ac:dyDescent="0.3">
      <c r="E7946" s="15"/>
      <c r="M7946" s="26"/>
      <c r="V7946" s="37"/>
      <c r="W7946" s="37"/>
      <c r="Z7946" s="29"/>
      <c r="AA7946" s="29"/>
      <c r="AB7946" s="29"/>
      <c r="AG7946" s="40"/>
      <c r="AH7946" s="40"/>
      <c r="AN7946" s="29"/>
      <c r="AO7946" s="29"/>
    </row>
    <row r="7947" spans="5:41" x14ac:dyDescent="0.3">
      <c r="E7947" s="15"/>
      <c r="M7947" s="26"/>
      <c r="V7947" s="37"/>
      <c r="W7947" s="37"/>
      <c r="Z7947" s="29"/>
      <c r="AA7947" s="29"/>
      <c r="AB7947" s="29"/>
      <c r="AG7947" s="40"/>
      <c r="AH7947" s="40"/>
      <c r="AN7947" s="29"/>
      <c r="AO7947" s="29"/>
    </row>
    <row r="7948" spans="5:41" x14ac:dyDescent="0.3">
      <c r="E7948" s="15"/>
      <c r="M7948" s="26"/>
      <c r="V7948" s="37"/>
      <c r="W7948" s="37"/>
      <c r="Z7948" s="29"/>
      <c r="AA7948" s="29"/>
      <c r="AB7948" s="29"/>
      <c r="AG7948" s="40"/>
      <c r="AH7948" s="40"/>
      <c r="AN7948" s="29"/>
      <c r="AO7948" s="29"/>
    </row>
    <row r="7949" spans="5:41" x14ac:dyDescent="0.3">
      <c r="E7949" s="15"/>
      <c r="M7949" s="26"/>
      <c r="V7949" s="37"/>
      <c r="W7949" s="37"/>
      <c r="Z7949" s="29"/>
      <c r="AA7949" s="29"/>
      <c r="AB7949" s="29"/>
      <c r="AG7949" s="40"/>
      <c r="AH7949" s="40"/>
      <c r="AN7949" s="29"/>
      <c r="AO7949" s="29"/>
    </row>
    <row r="7950" spans="5:41" x14ac:dyDescent="0.3">
      <c r="E7950" s="15"/>
      <c r="M7950" s="26"/>
      <c r="V7950" s="37"/>
      <c r="W7950" s="37"/>
      <c r="Z7950" s="29"/>
      <c r="AA7950" s="29"/>
      <c r="AB7950" s="29"/>
      <c r="AG7950" s="40"/>
      <c r="AH7950" s="40"/>
      <c r="AN7950" s="29"/>
      <c r="AO7950" s="29"/>
    </row>
    <row r="7951" spans="5:41" x14ac:dyDescent="0.3">
      <c r="E7951" s="15"/>
      <c r="M7951" s="26"/>
      <c r="V7951" s="37"/>
      <c r="W7951" s="37"/>
      <c r="Z7951" s="29"/>
      <c r="AA7951" s="29"/>
      <c r="AB7951" s="29"/>
      <c r="AG7951" s="40"/>
      <c r="AH7951" s="40"/>
      <c r="AN7951" s="29"/>
      <c r="AO7951" s="29"/>
    </row>
    <row r="7952" spans="5:41" x14ac:dyDescent="0.3">
      <c r="E7952" s="15"/>
      <c r="M7952" s="26"/>
      <c r="V7952" s="37"/>
      <c r="W7952" s="37"/>
      <c r="Z7952" s="29"/>
      <c r="AA7952" s="29"/>
      <c r="AB7952" s="29"/>
      <c r="AG7952" s="40"/>
      <c r="AH7952" s="40"/>
      <c r="AN7952" s="29"/>
      <c r="AO7952" s="29"/>
    </row>
    <row r="7953" spans="5:41" x14ac:dyDescent="0.3">
      <c r="E7953" s="15"/>
      <c r="M7953" s="26"/>
      <c r="V7953" s="37"/>
      <c r="W7953" s="37"/>
      <c r="Z7953" s="29"/>
      <c r="AA7953" s="29"/>
      <c r="AB7953" s="29"/>
      <c r="AG7953" s="40"/>
      <c r="AH7953" s="40"/>
      <c r="AN7953" s="29"/>
      <c r="AO7953" s="29"/>
    </row>
    <row r="7954" spans="5:41" x14ac:dyDescent="0.3">
      <c r="E7954" s="15"/>
      <c r="M7954" s="26"/>
      <c r="V7954" s="37"/>
      <c r="W7954" s="37"/>
      <c r="Z7954" s="29"/>
      <c r="AA7954" s="29"/>
      <c r="AB7954" s="29"/>
      <c r="AG7954" s="40"/>
      <c r="AH7954" s="40"/>
      <c r="AN7954" s="29"/>
      <c r="AO7954" s="29"/>
    </row>
    <row r="7955" spans="5:41" x14ac:dyDescent="0.3">
      <c r="E7955" s="15"/>
      <c r="M7955" s="26"/>
      <c r="V7955" s="37"/>
      <c r="W7955" s="37"/>
      <c r="Z7955" s="29"/>
      <c r="AA7955" s="29"/>
      <c r="AB7955" s="29"/>
      <c r="AG7955" s="40"/>
      <c r="AH7955" s="40"/>
      <c r="AN7955" s="29"/>
      <c r="AO7955" s="29"/>
    </row>
    <row r="7956" spans="5:41" x14ac:dyDescent="0.3">
      <c r="E7956" s="15"/>
      <c r="M7956" s="26"/>
      <c r="V7956" s="37"/>
      <c r="W7956" s="37"/>
      <c r="Z7956" s="29"/>
      <c r="AA7956" s="29"/>
      <c r="AB7956" s="29"/>
      <c r="AG7956" s="40"/>
      <c r="AH7956" s="40"/>
      <c r="AN7956" s="29"/>
      <c r="AO7956" s="29"/>
    </row>
    <row r="7957" spans="5:41" x14ac:dyDescent="0.3">
      <c r="E7957" s="15"/>
      <c r="M7957" s="26"/>
      <c r="V7957" s="37"/>
      <c r="W7957" s="37"/>
      <c r="Z7957" s="29"/>
      <c r="AA7957" s="29"/>
      <c r="AB7957" s="29"/>
      <c r="AG7957" s="40"/>
      <c r="AH7957" s="40"/>
      <c r="AN7957" s="29"/>
      <c r="AO7957" s="29"/>
    </row>
    <row r="7958" spans="5:41" x14ac:dyDescent="0.3">
      <c r="E7958" s="15"/>
      <c r="M7958" s="26"/>
      <c r="V7958" s="37"/>
      <c r="W7958" s="37"/>
      <c r="Z7958" s="29"/>
      <c r="AA7958" s="29"/>
      <c r="AB7958" s="29"/>
      <c r="AG7958" s="40"/>
      <c r="AH7958" s="40"/>
      <c r="AN7958" s="29"/>
      <c r="AO7958" s="29"/>
    </row>
    <row r="7959" spans="5:41" x14ac:dyDescent="0.3">
      <c r="E7959" s="15"/>
      <c r="M7959" s="26"/>
      <c r="V7959" s="37"/>
      <c r="W7959" s="37"/>
      <c r="Z7959" s="29"/>
      <c r="AA7959" s="29"/>
      <c r="AB7959" s="29"/>
      <c r="AG7959" s="40"/>
      <c r="AH7959" s="40"/>
      <c r="AN7959" s="29"/>
      <c r="AO7959" s="29"/>
    </row>
    <row r="7960" spans="5:41" x14ac:dyDescent="0.3">
      <c r="E7960" s="15"/>
      <c r="M7960" s="26"/>
      <c r="V7960" s="37"/>
      <c r="W7960" s="37"/>
      <c r="Z7960" s="29"/>
      <c r="AA7960" s="29"/>
      <c r="AB7960" s="29"/>
      <c r="AG7960" s="40"/>
      <c r="AH7960" s="40"/>
      <c r="AN7960" s="29"/>
      <c r="AO7960" s="29"/>
    </row>
    <row r="7961" spans="5:41" x14ac:dyDescent="0.3">
      <c r="E7961" s="15"/>
      <c r="M7961" s="26"/>
      <c r="V7961" s="37"/>
      <c r="W7961" s="37"/>
      <c r="Z7961" s="29"/>
      <c r="AA7961" s="29"/>
      <c r="AB7961" s="29"/>
      <c r="AG7961" s="40"/>
      <c r="AH7961" s="40"/>
      <c r="AN7961" s="29"/>
      <c r="AO7961" s="29"/>
    </row>
    <row r="7962" spans="5:41" x14ac:dyDescent="0.3">
      <c r="E7962" s="15"/>
      <c r="M7962" s="26"/>
      <c r="V7962" s="37"/>
      <c r="W7962" s="37"/>
      <c r="Z7962" s="29"/>
      <c r="AA7962" s="29"/>
      <c r="AB7962" s="29"/>
      <c r="AG7962" s="40"/>
      <c r="AH7962" s="40"/>
      <c r="AN7962" s="29"/>
      <c r="AO7962" s="29"/>
    </row>
    <row r="7963" spans="5:41" x14ac:dyDescent="0.3">
      <c r="E7963" s="15"/>
      <c r="M7963" s="26"/>
      <c r="V7963" s="37"/>
      <c r="W7963" s="37"/>
      <c r="Z7963" s="29"/>
      <c r="AA7963" s="29"/>
      <c r="AB7963" s="29"/>
      <c r="AG7963" s="40"/>
      <c r="AH7963" s="40"/>
      <c r="AN7963" s="29"/>
      <c r="AO7963" s="29"/>
    </row>
    <row r="7964" spans="5:41" x14ac:dyDescent="0.3">
      <c r="E7964" s="15"/>
      <c r="M7964" s="26"/>
      <c r="V7964" s="37"/>
      <c r="W7964" s="37"/>
      <c r="Z7964" s="29"/>
      <c r="AA7964" s="29"/>
      <c r="AB7964" s="29"/>
      <c r="AG7964" s="40"/>
      <c r="AH7964" s="40"/>
      <c r="AN7964" s="29"/>
      <c r="AO7964" s="29"/>
    </row>
    <row r="7965" spans="5:41" x14ac:dyDescent="0.3">
      <c r="E7965" s="15"/>
      <c r="M7965" s="26"/>
      <c r="V7965" s="37"/>
      <c r="W7965" s="37"/>
      <c r="Z7965" s="29"/>
      <c r="AA7965" s="29"/>
      <c r="AB7965" s="29"/>
      <c r="AG7965" s="40"/>
      <c r="AH7965" s="40"/>
      <c r="AN7965" s="29"/>
      <c r="AO7965" s="29"/>
    </row>
    <row r="7966" spans="5:41" x14ac:dyDescent="0.3">
      <c r="E7966" s="15"/>
      <c r="M7966" s="26"/>
      <c r="V7966" s="37"/>
      <c r="W7966" s="37"/>
      <c r="Z7966" s="29"/>
      <c r="AA7966" s="29"/>
      <c r="AB7966" s="29"/>
      <c r="AG7966" s="40"/>
      <c r="AH7966" s="40"/>
      <c r="AN7966" s="29"/>
      <c r="AO7966" s="29"/>
    </row>
    <row r="7967" spans="5:41" x14ac:dyDescent="0.3">
      <c r="E7967" s="15"/>
      <c r="M7967" s="26"/>
      <c r="V7967" s="37"/>
      <c r="W7967" s="37"/>
      <c r="Z7967" s="29"/>
      <c r="AA7967" s="29"/>
      <c r="AB7967" s="29"/>
      <c r="AG7967" s="40"/>
      <c r="AH7967" s="40"/>
      <c r="AN7967" s="29"/>
      <c r="AO7967" s="29"/>
    </row>
    <row r="7968" spans="5:41" x14ac:dyDescent="0.3">
      <c r="E7968" s="15"/>
      <c r="M7968" s="26"/>
      <c r="V7968" s="37"/>
      <c r="W7968" s="37"/>
      <c r="Z7968" s="29"/>
      <c r="AA7968" s="29"/>
      <c r="AB7968" s="29"/>
      <c r="AG7968" s="40"/>
      <c r="AH7968" s="40"/>
      <c r="AN7968" s="29"/>
      <c r="AO7968" s="29"/>
    </row>
    <row r="7969" spans="5:41" x14ac:dyDescent="0.3">
      <c r="E7969" s="15"/>
      <c r="M7969" s="26"/>
      <c r="V7969" s="37"/>
      <c r="W7969" s="37"/>
      <c r="Z7969" s="29"/>
      <c r="AA7969" s="29"/>
      <c r="AB7969" s="29"/>
      <c r="AG7969" s="40"/>
      <c r="AH7969" s="40"/>
      <c r="AN7969" s="29"/>
      <c r="AO7969" s="29"/>
    </row>
    <row r="7970" spans="5:41" x14ac:dyDescent="0.3">
      <c r="E7970" s="15"/>
      <c r="M7970" s="26"/>
      <c r="V7970" s="37"/>
      <c r="W7970" s="37"/>
      <c r="Z7970" s="29"/>
      <c r="AA7970" s="29"/>
      <c r="AB7970" s="29"/>
      <c r="AG7970" s="40"/>
      <c r="AH7970" s="40"/>
      <c r="AN7970" s="29"/>
      <c r="AO7970" s="29"/>
    </row>
    <row r="7971" spans="5:41" x14ac:dyDescent="0.3">
      <c r="E7971" s="15"/>
      <c r="M7971" s="26"/>
      <c r="V7971" s="37"/>
      <c r="W7971" s="37"/>
      <c r="Z7971" s="29"/>
      <c r="AA7971" s="29"/>
      <c r="AB7971" s="29"/>
      <c r="AG7971" s="40"/>
      <c r="AH7971" s="40"/>
      <c r="AN7971" s="29"/>
      <c r="AO7971" s="29"/>
    </row>
    <row r="7972" spans="5:41" x14ac:dyDescent="0.3">
      <c r="E7972" s="15"/>
      <c r="M7972" s="26"/>
      <c r="V7972" s="37"/>
      <c r="W7972" s="37"/>
      <c r="Z7972" s="29"/>
      <c r="AA7972" s="29"/>
      <c r="AB7972" s="29"/>
      <c r="AG7972" s="40"/>
      <c r="AH7972" s="40"/>
      <c r="AN7972" s="29"/>
      <c r="AO7972" s="29"/>
    </row>
    <row r="7973" spans="5:41" x14ac:dyDescent="0.3">
      <c r="E7973" s="15"/>
      <c r="M7973" s="26"/>
      <c r="V7973" s="37"/>
      <c r="W7973" s="37"/>
      <c r="Z7973" s="29"/>
      <c r="AA7973" s="29"/>
      <c r="AB7973" s="29"/>
      <c r="AG7973" s="40"/>
      <c r="AH7973" s="40"/>
      <c r="AN7973" s="29"/>
      <c r="AO7973" s="29"/>
    </row>
    <row r="7974" spans="5:41" x14ac:dyDescent="0.3">
      <c r="E7974" s="15"/>
      <c r="M7974" s="26"/>
      <c r="V7974" s="37"/>
      <c r="W7974" s="37"/>
      <c r="Z7974" s="29"/>
      <c r="AA7974" s="29"/>
      <c r="AB7974" s="29"/>
      <c r="AG7974" s="40"/>
      <c r="AH7974" s="40"/>
      <c r="AN7974" s="29"/>
      <c r="AO7974" s="29"/>
    </row>
    <row r="7975" spans="5:41" x14ac:dyDescent="0.3">
      <c r="E7975" s="15"/>
      <c r="M7975" s="26"/>
      <c r="V7975" s="37"/>
      <c r="W7975" s="37"/>
      <c r="Z7975" s="29"/>
      <c r="AA7975" s="29"/>
      <c r="AB7975" s="29"/>
      <c r="AG7975" s="40"/>
      <c r="AH7975" s="40"/>
      <c r="AN7975" s="29"/>
      <c r="AO7975" s="29"/>
    </row>
    <row r="7976" spans="5:41" x14ac:dyDescent="0.3">
      <c r="E7976" s="15"/>
      <c r="M7976" s="26"/>
      <c r="V7976" s="37"/>
      <c r="W7976" s="37"/>
      <c r="Z7976" s="29"/>
      <c r="AA7976" s="29"/>
      <c r="AB7976" s="29"/>
      <c r="AG7976" s="40"/>
      <c r="AH7976" s="40"/>
      <c r="AN7976" s="29"/>
      <c r="AO7976" s="29"/>
    </row>
    <row r="7977" spans="5:41" x14ac:dyDescent="0.3">
      <c r="E7977" s="15"/>
      <c r="M7977" s="26"/>
      <c r="V7977" s="37"/>
      <c r="W7977" s="37"/>
      <c r="Z7977" s="29"/>
      <c r="AA7977" s="29"/>
      <c r="AB7977" s="29"/>
      <c r="AG7977" s="40"/>
      <c r="AH7977" s="40"/>
      <c r="AN7977" s="29"/>
      <c r="AO7977" s="29"/>
    </row>
    <row r="7978" spans="5:41" x14ac:dyDescent="0.3">
      <c r="E7978" s="15"/>
      <c r="M7978" s="26"/>
      <c r="V7978" s="37"/>
      <c r="W7978" s="37"/>
      <c r="Z7978" s="29"/>
      <c r="AA7978" s="29"/>
      <c r="AB7978" s="29"/>
      <c r="AG7978" s="40"/>
      <c r="AH7978" s="40"/>
      <c r="AN7978" s="29"/>
      <c r="AO7978" s="29"/>
    </row>
    <row r="7979" spans="5:41" x14ac:dyDescent="0.3">
      <c r="E7979" s="15"/>
      <c r="M7979" s="26"/>
      <c r="V7979" s="37"/>
      <c r="W7979" s="37"/>
      <c r="Z7979" s="29"/>
      <c r="AA7979" s="29"/>
      <c r="AB7979" s="29"/>
      <c r="AG7979" s="40"/>
      <c r="AH7979" s="40"/>
      <c r="AN7979" s="29"/>
      <c r="AO7979" s="29"/>
    </row>
    <row r="7980" spans="5:41" x14ac:dyDescent="0.3">
      <c r="E7980" s="15"/>
      <c r="M7980" s="26"/>
      <c r="V7980" s="37"/>
      <c r="W7980" s="37"/>
      <c r="Z7980" s="29"/>
      <c r="AA7980" s="29"/>
      <c r="AB7980" s="29"/>
      <c r="AG7980" s="40"/>
      <c r="AH7980" s="40"/>
      <c r="AN7980" s="29"/>
      <c r="AO7980" s="29"/>
    </row>
    <row r="7981" spans="5:41" x14ac:dyDescent="0.3">
      <c r="E7981" s="15"/>
      <c r="M7981" s="26"/>
      <c r="V7981" s="37"/>
      <c r="W7981" s="37"/>
      <c r="Z7981" s="29"/>
      <c r="AA7981" s="29"/>
      <c r="AB7981" s="29"/>
      <c r="AG7981" s="40"/>
      <c r="AH7981" s="40"/>
      <c r="AN7981" s="29"/>
      <c r="AO7981" s="29"/>
    </row>
    <row r="7982" spans="5:41" x14ac:dyDescent="0.3">
      <c r="E7982" s="15"/>
      <c r="M7982" s="26"/>
      <c r="V7982" s="37"/>
      <c r="W7982" s="37"/>
      <c r="Z7982" s="29"/>
      <c r="AA7982" s="29"/>
      <c r="AB7982" s="29"/>
      <c r="AG7982" s="40"/>
      <c r="AH7982" s="40"/>
      <c r="AN7982" s="29"/>
      <c r="AO7982" s="29"/>
    </row>
    <row r="7983" spans="5:41" x14ac:dyDescent="0.3">
      <c r="E7983" s="15"/>
      <c r="M7983" s="26"/>
      <c r="V7983" s="37"/>
      <c r="W7983" s="37"/>
      <c r="Z7983" s="29"/>
      <c r="AA7983" s="29"/>
      <c r="AB7983" s="29"/>
      <c r="AG7983" s="40"/>
      <c r="AH7983" s="40"/>
      <c r="AN7983" s="29"/>
      <c r="AO7983" s="29"/>
    </row>
    <row r="7984" spans="5:41" x14ac:dyDescent="0.3">
      <c r="E7984" s="15"/>
      <c r="M7984" s="26"/>
      <c r="V7984" s="37"/>
      <c r="W7984" s="37"/>
      <c r="Z7984" s="29"/>
      <c r="AA7984" s="29"/>
      <c r="AB7984" s="29"/>
      <c r="AG7984" s="40"/>
      <c r="AH7984" s="40"/>
      <c r="AN7984" s="29"/>
      <c r="AO7984" s="29"/>
    </row>
    <row r="7985" spans="5:41" x14ac:dyDescent="0.3">
      <c r="E7985" s="15"/>
      <c r="M7985" s="26"/>
      <c r="V7985" s="37"/>
      <c r="W7985" s="37"/>
      <c r="Z7985" s="29"/>
      <c r="AA7985" s="29"/>
      <c r="AB7985" s="29"/>
      <c r="AG7985" s="40"/>
      <c r="AH7985" s="40"/>
      <c r="AN7985" s="29"/>
      <c r="AO7985" s="29"/>
    </row>
    <row r="7986" spans="5:41" x14ac:dyDescent="0.3">
      <c r="E7986" s="15"/>
      <c r="M7986" s="26"/>
      <c r="V7986" s="37"/>
      <c r="W7986" s="37"/>
      <c r="Z7986" s="29"/>
      <c r="AA7986" s="29"/>
      <c r="AB7986" s="29"/>
      <c r="AG7986" s="40"/>
      <c r="AH7986" s="40"/>
      <c r="AN7986" s="29"/>
      <c r="AO7986" s="29"/>
    </row>
    <row r="7987" spans="5:41" x14ac:dyDescent="0.3">
      <c r="E7987" s="15"/>
      <c r="M7987" s="26"/>
      <c r="V7987" s="37"/>
      <c r="W7987" s="37"/>
      <c r="Z7987" s="29"/>
      <c r="AA7987" s="29"/>
      <c r="AB7987" s="29"/>
      <c r="AG7987" s="40"/>
      <c r="AH7987" s="40"/>
      <c r="AN7987" s="29"/>
      <c r="AO7987" s="29"/>
    </row>
    <row r="7988" spans="5:41" x14ac:dyDescent="0.3">
      <c r="E7988" s="15"/>
      <c r="M7988" s="26"/>
      <c r="V7988" s="37"/>
      <c r="W7988" s="37"/>
      <c r="Z7988" s="29"/>
      <c r="AA7988" s="29"/>
      <c r="AB7988" s="29"/>
      <c r="AG7988" s="40"/>
      <c r="AH7988" s="40"/>
      <c r="AN7988" s="29"/>
      <c r="AO7988" s="29"/>
    </row>
    <row r="7989" spans="5:41" x14ac:dyDescent="0.3">
      <c r="E7989" s="15"/>
      <c r="M7989" s="26"/>
      <c r="V7989" s="37"/>
      <c r="W7989" s="37"/>
      <c r="Z7989" s="29"/>
      <c r="AA7989" s="29"/>
      <c r="AB7989" s="29"/>
      <c r="AG7989" s="40"/>
      <c r="AH7989" s="40"/>
      <c r="AN7989" s="29"/>
      <c r="AO7989" s="29"/>
    </row>
    <row r="7990" spans="5:41" x14ac:dyDescent="0.3">
      <c r="E7990" s="15"/>
      <c r="M7990" s="26"/>
      <c r="V7990" s="37"/>
      <c r="W7990" s="37"/>
      <c r="Z7990" s="29"/>
      <c r="AA7990" s="29"/>
      <c r="AB7990" s="29"/>
      <c r="AG7990" s="40"/>
      <c r="AH7990" s="40"/>
      <c r="AN7990" s="29"/>
      <c r="AO7990" s="29"/>
    </row>
    <row r="7991" spans="5:41" x14ac:dyDescent="0.3">
      <c r="E7991" s="15"/>
      <c r="M7991" s="26"/>
      <c r="V7991" s="37"/>
      <c r="W7991" s="37"/>
      <c r="Z7991" s="29"/>
      <c r="AA7991" s="29"/>
      <c r="AB7991" s="29"/>
      <c r="AG7991" s="40"/>
      <c r="AH7991" s="40"/>
      <c r="AN7991" s="29"/>
      <c r="AO7991" s="29"/>
    </row>
    <row r="7992" spans="5:41" x14ac:dyDescent="0.3">
      <c r="E7992" s="15"/>
      <c r="M7992" s="26"/>
      <c r="V7992" s="37"/>
      <c r="W7992" s="37"/>
      <c r="Z7992" s="29"/>
      <c r="AA7992" s="29"/>
      <c r="AB7992" s="29"/>
      <c r="AG7992" s="40"/>
      <c r="AH7992" s="40"/>
      <c r="AN7992" s="29"/>
      <c r="AO7992" s="29"/>
    </row>
    <row r="7993" spans="5:41" x14ac:dyDescent="0.3">
      <c r="E7993" s="15"/>
      <c r="M7993" s="26"/>
      <c r="V7993" s="37"/>
      <c r="W7993" s="37"/>
      <c r="Z7993" s="29"/>
      <c r="AA7993" s="29"/>
      <c r="AB7993" s="29"/>
      <c r="AG7993" s="40"/>
      <c r="AH7993" s="40"/>
      <c r="AN7993" s="29"/>
      <c r="AO7993" s="29"/>
    </row>
    <row r="7994" spans="5:41" x14ac:dyDescent="0.3">
      <c r="E7994" s="15"/>
      <c r="M7994" s="26"/>
      <c r="V7994" s="37"/>
      <c r="W7994" s="37"/>
      <c r="Z7994" s="29"/>
      <c r="AA7994" s="29"/>
      <c r="AB7994" s="29"/>
      <c r="AG7994" s="40"/>
      <c r="AH7994" s="40"/>
      <c r="AN7994" s="29"/>
      <c r="AO7994" s="29"/>
    </row>
    <row r="7995" spans="5:41" x14ac:dyDescent="0.3">
      <c r="E7995" s="15"/>
      <c r="M7995" s="26"/>
      <c r="V7995" s="37"/>
      <c r="W7995" s="37"/>
      <c r="Z7995" s="29"/>
      <c r="AA7995" s="29"/>
      <c r="AB7995" s="29"/>
      <c r="AG7995" s="40"/>
      <c r="AH7995" s="40"/>
      <c r="AN7995" s="29"/>
      <c r="AO7995" s="29"/>
    </row>
    <row r="7996" spans="5:41" x14ac:dyDescent="0.3">
      <c r="E7996" s="15"/>
      <c r="M7996" s="26"/>
      <c r="V7996" s="37"/>
      <c r="W7996" s="37"/>
      <c r="Z7996" s="29"/>
      <c r="AA7996" s="29"/>
      <c r="AB7996" s="29"/>
      <c r="AG7996" s="40"/>
      <c r="AH7996" s="40"/>
      <c r="AN7996" s="29"/>
      <c r="AO7996" s="29"/>
    </row>
    <row r="7997" spans="5:41" x14ac:dyDescent="0.3">
      <c r="E7997" s="15"/>
      <c r="M7997" s="26"/>
      <c r="V7997" s="37"/>
      <c r="W7997" s="37"/>
      <c r="Z7997" s="29"/>
      <c r="AA7997" s="29"/>
      <c r="AB7997" s="29"/>
      <c r="AG7997" s="40"/>
      <c r="AH7997" s="40"/>
      <c r="AN7997" s="29"/>
      <c r="AO7997" s="29"/>
    </row>
    <row r="7998" spans="5:41" x14ac:dyDescent="0.3">
      <c r="E7998" s="15"/>
      <c r="M7998" s="26"/>
      <c r="V7998" s="37"/>
      <c r="W7998" s="37"/>
      <c r="Z7998" s="29"/>
      <c r="AA7998" s="29"/>
      <c r="AB7998" s="29"/>
      <c r="AG7998" s="40"/>
      <c r="AH7998" s="40"/>
      <c r="AN7998" s="29"/>
      <c r="AO7998" s="29"/>
    </row>
    <row r="7999" spans="5:41" x14ac:dyDescent="0.3">
      <c r="E7999" s="15"/>
      <c r="M7999" s="26"/>
      <c r="V7999" s="37"/>
      <c r="W7999" s="37"/>
      <c r="Z7999" s="29"/>
      <c r="AA7999" s="29"/>
      <c r="AB7999" s="29"/>
      <c r="AG7999" s="40"/>
      <c r="AH7999" s="40"/>
      <c r="AN7999" s="29"/>
      <c r="AO7999" s="29"/>
    </row>
    <row r="8000" spans="5:41" x14ac:dyDescent="0.3">
      <c r="E8000" s="15"/>
      <c r="M8000" s="26"/>
      <c r="V8000" s="37"/>
      <c r="W8000" s="37"/>
      <c r="Z8000" s="29"/>
      <c r="AA8000" s="29"/>
      <c r="AB8000" s="29"/>
      <c r="AG8000" s="40"/>
      <c r="AH8000" s="40"/>
      <c r="AN8000" s="29"/>
      <c r="AO8000" s="29"/>
    </row>
    <row r="8001" spans="5:41" x14ac:dyDescent="0.3">
      <c r="E8001" s="15"/>
      <c r="M8001" s="26"/>
      <c r="V8001" s="37"/>
      <c r="W8001" s="37"/>
      <c r="Z8001" s="29"/>
      <c r="AA8001" s="29"/>
      <c r="AB8001" s="29"/>
      <c r="AG8001" s="40"/>
      <c r="AH8001" s="40"/>
      <c r="AN8001" s="29"/>
      <c r="AO8001" s="29"/>
    </row>
    <row r="8002" spans="5:41" x14ac:dyDescent="0.3">
      <c r="E8002" s="15"/>
      <c r="M8002" s="26"/>
      <c r="V8002" s="37"/>
      <c r="W8002" s="37"/>
      <c r="Z8002" s="29"/>
      <c r="AA8002" s="29"/>
      <c r="AB8002" s="29"/>
      <c r="AG8002" s="40"/>
      <c r="AH8002" s="40"/>
      <c r="AN8002" s="29"/>
      <c r="AO8002" s="29"/>
    </row>
    <row r="8003" spans="5:41" x14ac:dyDescent="0.3">
      <c r="E8003" s="15"/>
      <c r="M8003" s="26"/>
      <c r="V8003" s="37"/>
      <c r="W8003" s="37"/>
      <c r="Z8003" s="29"/>
      <c r="AA8003" s="29"/>
      <c r="AB8003" s="29"/>
      <c r="AG8003" s="40"/>
      <c r="AH8003" s="40"/>
      <c r="AN8003" s="29"/>
      <c r="AO8003" s="29"/>
    </row>
    <row r="8004" spans="5:41" x14ac:dyDescent="0.3">
      <c r="E8004" s="15"/>
      <c r="M8004" s="26"/>
      <c r="V8004" s="37"/>
      <c r="W8004" s="37"/>
      <c r="Z8004" s="29"/>
      <c r="AA8004" s="29"/>
      <c r="AB8004" s="29"/>
      <c r="AG8004" s="40"/>
      <c r="AH8004" s="40"/>
      <c r="AN8004" s="29"/>
      <c r="AO8004" s="29"/>
    </row>
    <row r="8005" spans="5:41" x14ac:dyDescent="0.3">
      <c r="E8005" s="15"/>
      <c r="M8005" s="26"/>
      <c r="V8005" s="37"/>
      <c r="W8005" s="37"/>
      <c r="Z8005" s="29"/>
      <c r="AA8005" s="29"/>
      <c r="AB8005" s="29"/>
      <c r="AG8005" s="40"/>
      <c r="AH8005" s="40"/>
      <c r="AN8005" s="29"/>
      <c r="AO8005" s="29"/>
    </row>
    <row r="8006" spans="5:41" x14ac:dyDescent="0.3">
      <c r="E8006" s="15"/>
      <c r="M8006" s="26"/>
      <c r="V8006" s="37"/>
      <c r="W8006" s="37"/>
      <c r="Z8006" s="29"/>
      <c r="AA8006" s="29"/>
      <c r="AB8006" s="29"/>
      <c r="AG8006" s="40"/>
      <c r="AH8006" s="40"/>
      <c r="AN8006" s="29"/>
      <c r="AO8006" s="29"/>
    </row>
    <row r="8007" spans="5:41" x14ac:dyDescent="0.3">
      <c r="E8007" s="15"/>
      <c r="M8007" s="26"/>
      <c r="V8007" s="37"/>
      <c r="W8007" s="37"/>
      <c r="Z8007" s="29"/>
      <c r="AA8007" s="29"/>
      <c r="AB8007" s="29"/>
      <c r="AG8007" s="40"/>
      <c r="AH8007" s="40"/>
      <c r="AN8007" s="29"/>
      <c r="AO8007" s="29"/>
    </row>
    <row r="8008" spans="5:41" x14ac:dyDescent="0.3">
      <c r="E8008" s="15"/>
      <c r="M8008" s="26"/>
      <c r="V8008" s="37"/>
      <c r="W8008" s="37"/>
      <c r="Z8008" s="29"/>
      <c r="AA8008" s="29"/>
      <c r="AB8008" s="29"/>
      <c r="AG8008" s="40"/>
      <c r="AH8008" s="40"/>
      <c r="AN8008" s="29"/>
      <c r="AO8008" s="29"/>
    </row>
    <row r="8009" spans="5:41" x14ac:dyDescent="0.3">
      <c r="E8009" s="15"/>
      <c r="M8009" s="26"/>
      <c r="V8009" s="37"/>
      <c r="W8009" s="37"/>
      <c r="Z8009" s="29"/>
      <c r="AA8009" s="29"/>
      <c r="AB8009" s="29"/>
      <c r="AG8009" s="40"/>
      <c r="AH8009" s="40"/>
      <c r="AN8009" s="29"/>
      <c r="AO8009" s="29"/>
    </row>
    <row r="8010" spans="5:41" x14ac:dyDescent="0.3">
      <c r="E8010" s="15"/>
      <c r="M8010" s="26"/>
      <c r="V8010" s="37"/>
      <c r="W8010" s="37"/>
      <c r="Z8010" s="29"/>
      <c r="AA8010" s="29"/>
      <c r="AB8010" s="29"/>
      <c r="AG8010" s="40"/>
      <c r="AH8010" s="40"/>
      <c r="AN8010" s="29"/>
      <c r="AO8010" s="29"/>
    </row>
    <row r="8011" spans="5:41" x14ac:dyDescent="0.3">
      <c r="E8011" s="15"/>
      <c r="M8011" s="26"/>
      <c r="V8011" s="37"/>
      <c r="W8011" s="37"/>
      <c r="Z8011" s="29"/>
      <c r="AA8011" s="29"/>
      <c r="AB8011" s="29"/>
      <c r="AG8011" s="40"/>
      <c r="AH8011" s="40"/>
      <c r="AN8011" s="29"/>
      <c r="AO8011" s="29"/>
    </row>
    <row r="8012" spans="5:41" x14ac:dyDescent="0.3">
      <c r="E8012" s="15"/>
      <c r="M8012" s="26"/>
      <c r="V8012" s="37"/>
      <c r="W8012" s="37"/>
      <c r="Z8012" s="29"/>
      <c r="AA8012" s="29"/>
      <c r="AB8012" s="29"/>
      <c r="AG8012" s="40"/>
      <c r="AH8012" s="40"/>
      <c r="AN8012" s="29"/>
      <c r="AO8012" s="29"/>
    </row>
    <row r="8013" spans="5:41" x14ac:dyDescent="0.3">
      <c r="E8013" s="15"/>
      <c r="M8013" s="26"/>
      <c r="V8013" s="37"/>
      <c r="W8013" s="37"/>
      <c r="Z8013" s="29"/>
      <c r="AA8013" s="29"/>
      <c r="AB8013" s="29"/>
      <c r="AG8013" s="40"/>
      <c r="AH8013" s="40"/>
      <c r="AN8013" s="29"/>
      <c r="AO8013" s="29"/>
    </row>
    <row r="8014" spans="5:41" x14ac:dyDescent="0.3">
      <c r="E8014" s="15"/>
      <c r="M8014" s="26"/>
      <c r="V8014" s="37"/>
      <c r="W8014" s="37"/>
      <c r="Z8014" s="29"/>
      <c r="AA8014" s="29"/>
      <c r="AB8014" s="29"/>
      <c r="AG8014" s="40"/>
      <c r="AH8014" s="40"/>
      <c r="AN8014" s="29"/>
      <c r="AO8014" s="29"/>
    </row>
    <row r="8015" spans="5:41" x14ac:dyDescent="0.3">
      <c r="E8015" s="15"/>
      <c r="M8015" s="26"/>
      <c r="V8015" s="37"/>
      <c r="W8015" s="37"/>
      <c r="Z8015" s="29"/>
      <c r="AA8015" s="29"/>
      <c r="AB8015" s="29"/>
      <c r="AG8015" s="40"/>
      <c r="AH8015" s="40"/>
      <c r="AN8015" s="29"/>
      <c r="AO8015" s="29"/>
    </row>
    <row r="8016" spans="5:41" x14ac:dyDescent="0.3">
      <c r="E8016" s="15"/>
      <c r="M8016" s="26"/>
      <c r="V8016" s="37"/>
      <c r="W8016" s="37"/>
      <c r="Z8016" s="29"/>
      <c r="AA8016" s="29"/>
      <c r="AB8016" s="29"/>
      <c r="AG8016" s="40"/>
      <c r="AH8016" s="40"/>
      <c r="AN8016" s="29"/>
      <c r="AO8016" s="29"/>
    </row>
    <row r="8017" spans="5:41" x14ac:dyDescent="0.3">
      <c r="E8017" s="15"/>
      <c r="M8017" s="26"/>
      <c r="V8017" s="37"/>
      <c r="W8017" s="37"/>
      <c r="Z8017" s="29"/>
      <c r="AA8017" s="29"/>
      <c r="AB8017" s="29"/>
      <c r="AG8017" s="40"/>
      <c r="AH8017" s="40"/>
      <c r="AN8017" s="29"/>
      <c r="AO8017" s="29"/>
    </row>
    <row r="8018" spans="5:41" x14ac:dyDescent="0.3">
      <c r="E8018" s="15"/>
      <c r="M8018" s="26"/>
      <c r="V8018" s="37"/>
      <c r="W8018" s="37"/>
      <c r="Z8018" s="29"/>
      <c r="AA8018" s="29"/>
      <c r="AB8018" s="29"/>
      <c r="AG8018" s="40"/>
      <c r="AH8018" s="40"/>
      <c r="AN8018" s="29"/>
      <c r="AO8018" s="29"/>
    </row>
    <row r="8019" spans="5:41" x14ac:dyDescent="0.3">
      <c r="E8019" s="15"/>
      <c r="M8019" s="26"/>
      <c r="V8019" s="37"/>
      <c r="W8019" s="37"/>
      <c r="Z8019" s="29"/>
      <c r="AA8019" s="29"/>
      <c r="AB8019" s="29"/>
      <c r="AG8019" s="40"/>
      <c r="AH8019" s="40"/>
      <c r="AN8019" s="29"/>
      <c r="AO8019" s="29"/>
    </row>
    <row r="8020" spans="5:41" x14ac:dyDescent="0.3">
      <c r="E8020" s="15"/>
      <c r="M8020" s="26"/>
      <c r="V8020" s="37"/>
      <c r="W8020" s="37"/>
      <c r="Z8020" s="29"/>
      <c r="AA8020" s="29"/>
      <c r="AB8020" s="29"/>
      <c r="AG8020" s="40"/>
      <c r="AH8020" s="40"/>
      <c r="AN8020" s="29"/>
      <c r="AO8020" s="29"/>
    </row>
    <row r="8021" spans="5:41" x14ac:dyDescent="0.3">
      <c r="E8021" s="15"/>
      <c r="M8021" s="26"/>
      <c r="V8021" s="37"/>
      <c r="W8021" s="37"/>
      <c r="Z8021" s="29"/>
      <c r="AA8021" s="29"/>
      <c r="AB8021" s="29"/>
      <c r="AG8021" s="40"/>
      <c r="AH8021" s="40"/>
      <c r="AN8021" s="29"/>
      <c r="AO8021" s="29"/>
    </row>
    <row r="8022" spans="5:41" x14ac:dyDescent="0.3">
      <c r="E8022" s="15"/>
      <c r="M8022" s="26"/>
      <c r="V8022" s="37"/>
      <c r="W8022" s="37"/>
      <c r="Z8022" s="29"/>
      <c r="AA8022" s="29"/>
      <c r="AB8022" s="29"/>
      <c r="AG8022" s="40"/>
      <c r="AH8022" s="40"/>
      <c r="AN8022" s="29"/>
      <c r="AO8022" s="29"/>
    </row>
    <row r="8023" spans="5:41" x14ac:dyDescent="0.3">
      <c r="E8023" s="15"/>
      <c r="M8023" s="26"/>
      <c r="V8023" s="37"/>
      <c r="W8023" s="37"/>
      <c r="Z8023" s="29"/>
      <c r="AA8023" s="29"/>
      <c r="AB8023" s="29"/>
      <c r="AG8023" s="40"/>
      <c r="AH8023" s="40"/>
      <c r="AN8023" s="29"/>
      <c r="AO8023" s="29"/>
    </row>
    <row r="8024" spans="5:41" x14ac:dyDescent="0.3">
      <c r="E8024" s="15"/>
      <c r="M8024" s="26"/>
      <c r="V8024" s="37"/>
      <c r="W8024" s="37"/>
      <c r="Z8024" s="29"/>
      <c r="AA8024" s="29"/>
      <c r="AB8024" s="29"/>
      <c r="AG8024" s="40"/>
      <c r="AH8024" s="40"/>
      <c r="AN8024" s="29"/>
      <c r="AO8024" s="29"/>
    </row>
    <row r="8025" spans="5:41" x14ac:dyDescent="0.3">
      <c r="E8025" s="15"/>
      <c r="M8025" s="26"/>
      <c r="V8025" s="37"/>
      <c r="W8025" s="37"/>
      <c r="Z8025" s="29"/>
      <c r="AA8025" s="29"/>
      <c r="AB8025" s="29"/>
      <c r="AG8025" s="40"/>
      <c r="AH8025" s="40"/>
      <c r="AN8025" s="29"/>
      <c r="AO8025" s="29"/>
    </row>
    <row r="8026" spans="5:41" x14ac:dyDescent="0.3">
      <c r="E8026" s="15"/>
      <c r="M8026" s="26"/>
      <c r="V8026" s="37"/>
      <c r="W8026" s="37"/>
      <c r="Z8026" s="29"/>
      <c r="AA8026" s="29"/>
      <c r="AB8026" s="29"/>
      <c r="AG8026" s="40"/>
      <c r="AH8026" s="40"/>
      <c r="AN8026" s="29"/>
      <c r="AO8026" s="29"/>
    </row>
    <row r="8027" spans="5:41" x14ac:dyDescent="0.3">
      <c r="E8027" s="15"/>
      <c r="M8027" s="26"/>
      <c r="V8027" s="37"/>
      <c r="W8027" s="37"/>
      <c r="Z8027" s="29"/>
      <c r="AA8027" s="29"/>
      <c r="AB8027" s="29"/>
      <c r="AG8027" s="40"/>
      <c r="AH8027" s="40"/>
      <c r="AN8027" s="29"/>
      <c r="AO8027" s="29"/>
    </row>
    <row r="8028" spans="5:41" x14ac:dyDescent="0.3">
      <c r="E8028" s="15"/>
      <c r="M8028" s="26"/>
      <c r="V8028" s="37"/>
      <c r="W8028" s="37"/>
      <c r="Z8028" s="29"/>
      <c r="AA8028" s="29"/>
      <c r="AB8028" s="29"/>
      <c r="AG8028" s="40"/>
      <c r="AH8028" s="40"/>
      <c r="AN8028" s="29"/>
      <c r="AO8028" s="29"/>
    </row>
    <row r="8029" spans="5:41" x14ac:dyDescent="0.3">
      <c r="E8029" s="15"/>
      <c r="M8029" s="26"/>
      <c r="V8029" s="37"/>
      <c r="W8029" s="37"/>
      <c r="Z8029" s="29"/>
      <c r="AA8029" s="29"/>
      <c r="AB8029" s="29"/>
      <c r="AG8029" s="40"/>
      <c r="AH8029" s="40"/>
      <c r="AN8029" s="29"/>
      <c r="AO8029" s="29"/>
    </row>
    <row r="8030" spans="5:41" x14ac:dyDescent="0.3">
      <c r="E8030" s="15"/>
      <c r="M8030" s="26"/>
      <c r="V8030" s="37"/>
      <c r="W8030" s="37"/>
      <c r="Z8030" s="29"/>
      <c r="AA8030" s="29"/>
      <c r="AB8030" s="29"/>
      <c r="AG8030" s="40"/>
      <c r="AH8030" s="40"/>
      <c r="AN8030" s="29"/>
      <c r="AO8030" s="29"/>
    </row>
    <row r="8031" spans="5:41" x14ac:dyDescent="0.3">
      <c r="E8031" s="15"/>
      <c r="M8031" s="26"/>
      <c r="V8031" s="37"/>
      <c r="W8031" s="37"/>
      <c r="Z8031" s="29"/>
      <c r="AA8031" s="29"/>
      <c r="AB8031" s="29"/>
      <c r="AG8031" s="40"/>
      <c r="AH8031" s="40"/>
      <c r="AN8031" s="29"/>
      <c r="AO8031" s="29"/>
    </row>
    <row r="8032" spans="5:41" x14ac:dyDescent="0.3">
      <c r="E8032" s="15"/>
      <c r="M8032" s="26"/>
      <c r="V8032" s="37"/>
      <c r="W8032" s="37"/>
      <c r="Z8032" s="29"/>
      <c r="AA8032" s="29"/>
      <c r="AB8032" s="29"/>
      <c r="AG8032" s="40"/>
      <c r="AH8032" s="40"/>
      <c r="AN8032" s="29"/>
      <c r="AO8032" s="29"/>
    </row>
    <row r="8033" spans="5:41" x14ac:dyDescent="0.3">
      <c r="E8033" s="15"/>
      <c r="M8033" s="26"/>
      <c r="V8033" s="37"/>
      <c r="W8033" s="37"/>
      <c r="Z8033" s="29"/>
      <c r="AA8033" s="29"/>
      <c r="AB8033" s="29"/>
      <c r="AG8033" s="40"/>
      <c r="AH8033" s="40"/>
      <c r="AN8033" s="29"/>
      <c r="AO8033" s="29"/>
    </row>
    <row r="8034" spans="5:41" x14ac:dyDescent="0.3">
      <c r="E8034" s="15"/>
      <c r="M8034" s="26"/>
      <c r="V8034" s="37"/>
      <c r="W8034" s="37"/>
      <c r="Z8034" s="29"/>
      <c r="AA8034" s="29"/>
      <c r="AB8034" s="29"/>
      <c r="AG8034" s="40"/>
      <c r="AH8034" s="40"/>
      <c r="AN8034" s="29"/>
      <c r="AO8034" s="29"/>
    </row>
    <row r="8035" spans="5:41" x14ac:dyDescent="0.3">
      <c r="E8035" s="15"/>
      <c r="M8035" s="26"/>
      <c r="V8035" s="37"/>
      <c r="W8035" s="37"/>
      <c r="Z8035" s="29"/>
      <c r="AA8035" s="29"/>
      <c r="AB8035" s="29"/>
      <c r="AG8035" s="40"/>
      <c r="AH8035" s="40"/>
      <c r="AN8035" s="29"/>
      <c r="AO8035" s="29"/>
    </row>
    <row r="8036" spans="5:41" x14ac:dyDescent="0.3">
      <c r="E8036" s="15"/>
      <c r="M8036" s="26"/>
      <c r="V8036" s="37"/>
      <c r="W8036" s="37"/>
      <c r="Z8036" s="29"/>
      <c r="AA8036" s="29"/>
      <c r="AB8036" s="29"/>
      <c r="AG8036" s="40"/>
      <c r="AH8036" s="40"/>
      <c r="AN8036" s="29"/>
      <c r="AO8036" s="29"/>
    </row>
    <row r="8037" spans="5:41" x14ac:dyDescent="0.3">
      <c r="E8037" s="15"/>
      <c r="M8037" s="26"/>
      <c r="V8037" s="37"/>
      <c r="W8037" s="37"/>
      <c r="Z8037" s="29"/>
      <c r="AA8037" s="29"/>
      <c r="AB8037" s="29"/>
      <c r="AG8037" s="40"/>
      <c r="AH8037" s="40"/>
      <c r="AN8037" s="29"/>
      <c r="AO8037" s="29"/>
    </row>
    <row r="8038" spans="5:41" x14ac:dyDescent="0.3">
      <c r="E8038" s="15"/>
      <c r="M8038" s="26"/>
      <c r="V8038" s="37"/>
      <c r="W8038" s="37"/>
      <c r="Z8038" s="29"/>
      <c r="AA8038" s="29"/>
      <c r="AB8038" s="29"/>
      <c r="AG8038" s="40"/>
      <c r="AH8038" s="40"/>
      <c r="AN8038" s="29"/>
      <c r="AO8038" s="29"/>
    </row>
    <row r="8039" spans="5:41" x14ac:dyDescent="0.3">
      <c r="E8039" s="15"/>
      <c r="M8039" s="26"/>
      <c r="V8039" s="37"/>
      <c r="W8039" s="37"/>
      <c r="Z8039" s="29"/>
      <c r="AA8039" s="29"/>
      <c r="AB8039" s="29"/>
      <c r="AG8039" s="40"/>
      <c r="AH8039" s="40"/>
      <c r="AN8039" s="29"/>
      <c r="AO8039" s="29"/>
    </row>
    <row r="8040" spans="5:41" x14ac:dyDescent="0.3">
      <c r="E8040" s="15"/>
      <c r="M8040" s="26"/>
      <c r="V8040" s="37"/>
      <c r="W8040" s="37"/>
      <c r="Z8040" s="29"/>
      <c r="AA8040" s="29"/>
      <c r="AB8040" s="29"/>
      <c r="AG8040" s="40"/>
      <c r="AH8040" s="40"/>
      <c r="AN8040" s="29"/>
      <c r="AO8040" s="29"/>
    </row>
    <row r="8041" spans="5:41" x14ac:dyDescent="0.3">
      <c r="E8041" s="15"/>
      <c r="M8041" s="26"/>
      <c r="V8041" s="37"/>
      <c r="W8041" s="37"/>
      <c r="Z8041" s="29"/>
      <c r="AA8041" s="29"/>
      <c r="AB8041" s="29"/>
      <c r="AG8041" s="40"/>
      <c r="AH8041" s="40"/>
      <c r="AN8041" s="29"/>
      <c r="AO8041" s="29"/>
    </row>
    <row r="8042" spans="5:41" x14ac:dyDescent="0.3">
      <c r="E8042" s="15"/>
      <c r="M8042" s="26"/>
      <c r="V8042" s="37"/>
      <c r="W8042" s="37"/>
      <c r="Z8042" s="29"/>
      <c r="AA8042" s="29"/>
      <c r="AB8042" s="29"/>
      <c r="AG8042" s="40"/>
      <c r="AH8042" s="40"/>
      <c r="AN8042" s="29"/>
      <c r="AO8042" s="29"/>
    </row>
    <row r="8043" spans="5:41" x14ac:dyDescent="0.3">
      <c r="E8043" s="15"/>
      <c r="M8043" s="26"/>
      <c r="V8043" s="37"/>
      <c r="W8043" s="37"/>
      <c r="Z8043" s="29"/>
      <c r="AA8043" s="29"/>
      <c r="AB8043" s="29"/>
      <c r="AG8043" s="40"/>
      <c r="AH8043" s="40"/>
      <c r="AN8043" s="29"/>
      <c r="AO8043" s="29"/>
    </row>
    <row r="8044" spans="5:41" x14ac:dyDescent="0.3">
      <c r="E8044" s="15"/>
      <c r="M8044" s="26"/>
      <c r="V8044" s="37"/>
      <c r="W8044" s="37"/>
      <c r="Z8044" s="29"/>
      <c r="AA8044" s="29"/>
      <c r="AB8044" s="29"/>
      <c r="AG8044" s="40"/>
      <c r="AH8044" s="40"/>
      <c r="AN8044" s="29"/>
      <c r="AO8044" s="29"/>
    </row>
    <row r="8045" spans="5:41" x14ac:dyDescent="0.3">
      <c r="E8045" s="15"/>
      <c r="M8045" s="26"/>
      <c r="V8045" s="37"/>
      <c r="W8045" s="37"/>
      <c r="Z8045" s="29"/>
      <c r="AA8045" s="29"/>
      <c r="AB8045" s="29"/>
      <c r="AG8045" s="40"/>
      <c r="AH8045" s="40"/>
      <c r="AN8045" s="29"/>
      <c r="AO8045" s="29"/>
    </row>
    <row r="8046" spans="5:41" x14ac:dyDescent="0.3">
      <c r="E8046" s="15"/>
      <c r="M8046" s="26"/>
      <c r="V8046" s="37"/>
      <c r="W8046" s="37"/>
      <c r="Z8046" s="29"/>
      <c r="AA8046" s="29"/>
      <c r="AB8046" s="29"/>
      <c r="AG8046" s="40"/>
      <c r="AH8046" s="40"/>
      <c r="AN8046" s="29"/>
      <c r="AO8046" s="29"/>
    </row>
    <row r="8047" spans="5:41" x14ac:dyDescent="0.3">
      <c r="E8047" s="15"/>
      <c r="M8047" s="26"/>
      <c r="V8047" s="37"/>
      <c r="W8047" s="37"/>
      <c r="Z8047" s="29"/>
      <c r="AA8047" s="29"/>
      <c r="AB8047" s="29"/>
      <c r="AG8047" s="40"/>
      <c r="AH8047" s="40"/>
      <c r="AN8047" s="29"/>
      <c r="AO8047" s="29"/>
    </row>
    <row r="8048" spans="5:41" x14ac:dyDescent="0.3">
      <c r="E8048" s="15"/>
      <c r="M8048" s="26"/>
      <c r="V8048" s="37"/>
      <c r="W8048" s="37"/>
      <c r="Z8048" s="29"/>
      <c r="AA8048" s="29"/>
      <c r="AB8048" s="29"/>
      <c r="AG8048" s="40"/>
      <c r="AH8048" s="40"/>
      <c r="AN8048" s="29"/>
      <c r="AO8048" s="29"/>
    </row>
    <row r="8049" spans="5:41" x14ac:dyDescent="0.3">
      <c r="E8049" s="15"/>
      <c r="M8049" s="26"/>
      <c r="V8049" s="37"/>
      <c r="W8049" s="37"/>
      <c r="Z8049" s="29"/>
      <c r="AA8049" s="29"/>
      <c r="AB8049" s="29"/>
      <c r="AG8049" s="40"/>
      <c r="AH8049" s="40"/>
      <c r="AN8049" s="29"/>
      <c r="AO8049" s="29"/>
    </row>
    <row r="8050" spans="5:41" x14ac:dyDescent="0.3">
      <c r="E8050" s="15"/>
      <c r="M8050" s="26"/>
      <c r="V8050" s="37"/>
      <c r="W8050" s="37"/>
      <c r="Z8050" s="29"/>
      <c r="AA8050" s="29"/>
      <c r="AB8050" s="29"/>
      <c r="AG8050" s="40"/>
      <c r="AH8050" s="40"/>
      <c r="AN8050" s="29"/>
      <c r="AO8050" s="29"/>
    </row>
    <row r="8051" spans="5:41" x14ac:dyDescent="0.3">
      <c r="E8051" s="15"/>
      <c r="M8051" s="26"/>
      <c r="V8051" s="37"/>
      <c r="W8051" s="37"/>
      <c r="Z8051" s="29"/>
      <c r="AA8051" s="29"/>
      <c r="AB8051" s="29"/>
      <c r="AG8051" s="40"/>
      <c r="AH8051" s="40"/>
      <c r="AN8051" s="29"/>
      <c r="AO8051" s="29"/>
    </row>
    <row r="8052" spans="5:41" x14ac:dyDescent="0.3">
      <c r="E8052" s="15"/>
      <c r="M8052" s="26"/>
      <c r="V8052" s="37"/>
      <c r="W8052" s="37"/>
      <c r="Z8052" s="29"/>
      <c r="AA8052" s="29"/>
      <c r="AB8052" s="29"/>
      <c r="AG8052" s="40"/>
      <c r="AH8052" s="40"/>
      <c r="AN8052" s="29"/>
      <c r="AO8052" s="29"/>
    </row>
    <row r="8053" spans="5:41" x14ac:dyDescent="0.3">
      <c r="E8053" s="15"/>
      <c r="M8053" s="26"/>
      <c r="V8053" s="37"/>
      <c r="W8053" s="37"/>
      <c r="Z8053" s="29"/>
      <c r="AA8053" s="29"/>
      <c r="AB8053" s="29"/>
      <c r="AG8053" s="40"/>
      <c r="AH8053" s="40"/>
      <c r="AN8053" s="29"/>
      <c r="AO8053" s="29"/>
    </row>
    <row r="8054" spans="5:41" x14ac:dyDescent="0.3">
      <c r="E8054" s="15"/>
      <c r="M8054" s="26"/>
      <c r="V8054" s="37"/>
      <c r="W8054" s="37"/>
      <c r="Z8054" s="29"/>
      <c r="AA8054" s="29"/>
      <c r="AB8054" s="29"/>
      <c r="AG8054" s="40"/>
      <c r="AH8054" s="40"/>
      <c r="AN8054" s="29"/>
      <c r="AO8054" s="29"/>
    </row>
    <row r="8055" spans="5:41" x14ac:dyDescent="0.3">
      <c r="E8055" s="15"/>
      <c r="M8055" s="26"/>
      <c r="V8055" s="37"/>
      <c r="W8055" s="37"/>
      <c r="Z8055" s="29"/>
      <c r="AA8055" s="29"/>
      <c r="AB8055" s="29"/>
      <c r="AG8055" s="40"/>
      <c r="AH8055" s="40"/>
      <c r="AN8055" s="29"/>
      <c r="AO8055" s="29"/>
    </row>
    <row r="8056" spans="5:41" x14ac:dyDescent="0.3">
      <c r="E8056" s="15"/>
      <c r="M8056" s="26"/>
      <c r="V8056" s="37"/>
      <c r="W8056" s="37"/>
      <c r="Z8056" s="29"/>
      <c r="AA8056" s="29"/>
      <c r="AB8056" s="29"/>
      <c r="AG8056" s="40"/>
      <c r="AH8056" s="40"/>
      <c r="AN8056" s="29"/>
      <c r="AO8056" s="29"/>
    </row>
    <row r="8057" spans="5:41" x14ac:dyDescent="0.3">
      <c r="E8057" s="15"/>
      <c r="M8057" s="26"/>
      <c r="V8057" s="37"/>
      <c r="W8057" s="37"/>
      <c r="Z8057" s="29"/>
      <c r="AA8057" s="29"/>
      <c r="AB8057" s="29"/>
      <c r="AG8057" s="40"/>
      <c r="AH8057" s="40"/>
      <c r="AN8057" s="29"/>
      <c r="AO8057" s="29"/>
    </row>
    <row r="8058" spans="5:41" x14ac:dyDescent="0.3">
      <c r="E8058" s="15"/>
      <c r="M8058" s="26"/>
      <c r="V8058" s="37"/>
      <c r="W8058" s="37"/>
      <c r="Z8058" s="29"/>
      <c r="AA8058" s="29"/>
      <c r="AB8058" s="29"/>
      <c r="AG8058" s="40"/>
      <c r="AH8058" s="40"/>
      <c r="AN8058" s="29"/>
      <c r="AO8058" s="29"/>
    </row>
    <row r="8059" spans="5:41" x14ac:dyDescent="0.3">
      <c r="E8059" s="15"/>
      <c r="M8059" s="26"/>
      <c r="V8059" s="37"/>
      <c r="W8059" s="37"/>
      <c r="Z8059" s="29"/>
      <c r="AA8059" s="29"/>
      <c r="AB8059" s="29"/>
      <c r="AG8059" s="40"/>
      <c r="AH8059" s="40"/>
      <c r="AN8059" s="29"/>
      <c r="AO8059" s="29"/>
    </row>
    <row r="8060" spans="5:41" x14ac:dyDescent="0.3">
      <c r="E8060" s="15"/>
      <c r="M8060" s="26"/>
      <c r="V8060" s="37"/>
      <c r="W8060" s="37"/>
      <c r="Z8060" s="29"/>
      <c r="AA8060" s="29"/>
      <c r="AB8060" s="29"/>
      <c r="AG8060" s="40"/>
      <c r="AH8060" s="40"/>
      <c r="AN8060" s="29"/>
      <c r="AO8060" s="29"/>
    </row>
    <row r="8061" spans="5:41" x14ac:dyDescent="0.3">
      <c r="E8061" s="15"/>
      <c r="M8061" s="26"/>
      <c r="V8061" s="37"/>
      <c r="W8061" s="37"/>
      <c r="Z8061" s="29"/>
      <c r="AA8061" s="29"/>
      <c r="AB8061" s="29"/>
      <c r="AG8061" s="40"/>
      <c r="AH8061" s="40"/>
      <c r="AN8061" s="29"/>
      <c r="AO8061" s="29"/>
    </row>
    <row r="8062" spans="5:41" x14ac:dyDescent="0.3">
      <c r="E8062" s="15"/>
      <c r="M8062" s="26"/>
      <c r="V8062" s="37"/>
      <c r="W8062" s="37"/>
      <c r="Z8062" s="29"/>
      <c r="AA8062" s="29"/>
      <c r="AB8062" s="29"/>
      <c r="AG8062" s="40"/>
      <c r="AH8062" s="40"/>
      <c r="AN8062" s="29"/>
      <c r="AO8062" s="29"/>
    </row>
    <row r="8063" spans="5:41" x14ac:dyDescent="0.3">
      <c r="E8063" s="15"/>
      <c r="M8063" s="26"/>
      <c r="V8063" s="37"/>
      <c r="W8063" s="37"/>
      <c r="Z8063" s="29"/>
      <c r="AA8063" s="29"/>
      <c r="AB8063" s="29"/>
      <c r="AG8063" s="40"/>
      <c r="AH8063" s="40"/>
      <c r="AN8063" s="29"/>
      <c r="AO8063" s="29"/>
    </row>
    <row r="8064" spans="5:41" x14ac:dyDescent="0.3">
      <c r="E8064" s="15"/>
      <c r="M8064" s="26"/>
      <c r="V8064" s="37"/>
      <c r="W8064" s="37"/>
      <c r="Z8064" s="29"/>
      <c r="AA8064" s="29"/>
      <c r="AB8064" s="29"/>
      <c r="AG8064" s="40"/>
      <c r="AH8064" s="40"/>
      <c r="AN8064" s="29"/>
      <c r="AO8064" s="29"/>
    </row>
    <row r="8065" spans="5:41" x14ac:dyDescent="0.3">
      <c r="E8065" s="15"/>
      <c r="M8065" s="26"/>
      <c r="V8065" s="37"/>
      <c r="W8065" s="37"/>
      <c r="Z8065" s="29"/>
      <c r="AA8065" s="29"/>
      <c r="AB8065" s="29"/>
      <c r="AG8065" s="40"/>
      <c r="AH8065" s="40"/>
      <c r="AN8065" s="29"/>
      <c r="AO8065" s="29"/>
    </row>
    <row r="8066" spans="5:41" x14ac:dyDescent="0.3">
      <c r="E8066" s="15"/>
      <c r="M8066" s="26"/>
      <c r="V8066" s="37"/>
      <c r="W8066" s="37"/>
      <c r="Z8066" s="29"/>
      <c r="AA8066" s="29"/>
      <c r="AB8066" s="29"/>
      <c r="AG8066" s="40"/>
      <c r="AH8066" s="40"/>
      <c r="AN8066" s="29"/>
      <c r="AO8066" s="29"/>
    </row>
    <row r="8067" spans="5:41" x14ac:dyDescent="0.3">
      <c r="E8067" s="15"/>
      <c r="M8067" s="26"/>
      <c r="V8067" s="37"/>
      <c r="W8067" s="37"/>
      <c r="Z8067" s="29"/>
      <c r="AA8067" s="29"/>
      <c r="AB8067" s="29"/>
      <c r="AG8067" s="40"/>
      <c r="AH8067" s="40"/>
      <c r="AN8067" s="29"/>
      <c r="AO8067" s="29"/>
    </row>
    <row r="8068" spans="5:41" x14ac:dyDescent="0.3">
      <c r="E8068" s="15"/>
      <c r="M8068" s="26"/>
      <c r="V8068" s="37"/>
      <c r="W8068" s="37"/>
      <c r="Z8068" s="29"/>
      <c r="AA8068" s="29"/>
      <c r="AB8068" s="29"/>
      <c r="AG8068" s="40"/>
      <c r="AH8068" s="40"/>
      <c r="AN8068" s="29"/>
      <c r="AO8068" s="29"/>
    </row>
    <row r="8069" spans="5:41" x14ac:dyDescent="0.3">
      <c r="E8069" s="15"/>
      <c r="M8069" s="26"/>
      <c r="V8069" s="37"/>
      <c r="W8069" s="37"/>
      <c r="Z8069" s="29"/>
      <c r="AA8069" s="29"/>
      <c r="AB8069" s="29"/>
      <c r="AG8069" s="40"/>
      <c r="AH8069" s="40"/>
      <c r="AN8069" s="29"/>
      <c r="AO8069" s="29"/>
    </row>
    <row r="8070" spans="5:41" x14ac:dyDescent="0.3">
      <c r="E8070" s="15"/>
      <c r="M8070" s="26"/>
      <c r="V8070" s="37"/>
      <c r="W8070" s="37"/>
      <c r="Z8070" s="29"/>
      <c r="AA8070" s="29"/>
      <c r="AB8070" s="29"/>
      <c r="AG8070" s="40"/>
      <c r="AH8070" s="40"/>
      <c r="AN8070" s="29"/>
      <c r="AO8070" s="29"/>
    </row>
    <row r="8071" spans="5:41" x14ac:dyDescent="0.3">
      <c r="E8071" s="15"/>
      <c r="M8071" s="26"/>
      <c r="V8071" s="37"/>
      <c r="W8071" s="37"/>
      <c r="Z8071" s="29"/>
      <c r="AA8071" s="29"/>
      <c r="AB8071" s="29"/>
      <c r="AG8071" s="40"/>
      <c r="AH8071" s="40"/>
      <c r="AN8071" s="29"/>
      <c r="AO8071" s="29"/>
    </row>
    <row r="8072" spans="5:41" x14ac:dyDescent="0.3">
      <c r="E8072" s="15"/>
      <c r="M8072" s="26"/>
      <c r="V8072" s="37"/>
      <c r="W8072" s="37"/>
      <c r="Z8072" s="29"/>
      <c r="AA8072" s="29"/>
      <c r="AB8072" s="29"/>
      <c r="AG8072" s="40"/>
      <c r="AH8072" s="40"/>
      <c r="AN8072" s="29"/>
      <c r="AO8072" s="29"/>
    </row>
    <row r="8073" spans="5:41" x14ac:dyDescent="0.3">
      <c r="E8073" s="15"/>
      <c r="M8073" s="26"/>
      <c r="V8073" s="37"/>
      <c r="W8073" s="37"/>
      <c r="Z8073" s="29"/>
      <c r="AA8073" s="29"/>
      <c r="AB8073" s="29"/>
      <c r="AG8073" s="40"/>
      <c r="AH8073" s="40"/>
      <c r="AN8073" s="29"/>
      <c r="AO8073" s="29"/>
    </row>
    <row r="8074" spans="5:41" x14ac:dyDescent="0.3">
      <c r="E8074" s="15"/>
      <c r="M8074" s="26"/>
      <c r="V8074" s="37"/>
      <c r="W8074" s="37"/>
      <c r="Z8074" s="29"/>
      <c r="AA8074" s="29"/>
      <c r="AB8074" s="29"/>
      <c r="AG8074" s="40"/>
      <c r="AH8074" s="40"/>
      <c r="AN8074" s="29"/>
      <c r="AO8074" s="29"/>
    </row>
    <row r="8075" spans="5:41" x14ac:dyDescent="0.3">
      <c r="E8075" s="15"/>
      <c r="M8075" s="26"/>
      <c r="V8075" s="37"/>
      <c r="W8075" s="37"/>
      <c r="Z8075" s="29"/>
      <c r="AA8075" s="29"/>
      <c r="AB8075" s="29"/>
      <c r="AG8075" s="40"/>
      <c r="AH8075" s="40"/>
      <c r="AN8075" s="29"/>
      <c r="AO8075" s="29"/>
    </row>
    <row r="8076" spans="5:41" x14ac:dyDescent="0.3">
      <c r="E8076" s="15"/>
      <c r="M8076" s="26"/>
      <c r="V8076" s="37"/>
      <c r="W8076" s="37"/>
      <c r="Z8076" s="29"/>
      <c r="AA8076" s="29"/>
      <c r="AB8076" s="29"/>
      <c r="AG8076" s="40"/>
      <c r="AH8076" s="40"/>
      <c r="AN8076" s="29"/>
      <c r="AO8076" s="29"/>
    </row>
    <row r="8077" spans="5:41" x14ac:dyDescent="0.3">
      <c r="E8077" s="15"/>
      <c r="M8077" s="26"/>
      <c r="V8077" s="37"/>
      <c r="W8077" s="37"/>
      <c r="Z8077" s="29"/>
      <c r="AA8077" s="29"/>
      <c r="AB8077" s="29"/>
      <c r="AG8077" s="40"/>
      <c r="AH8077" s="40"/>
      <c r="AN8077" s="29"/>
      <c r="AO8077" s="29"/>
    </row>
    <row r="8078" spans="5:41" x14ac:dyDescent="0.3">
      <c r="E8078" s="15"/>
      <c r="M8078" s="26"/>
      <c r="V8078" s="37"/>
      <c r="W8078" s="37"/>
      <c r="Z8078" s="29"/>
      <c r="AA8078" s="29"/>
      <c r="AB8078" s="29"/>
      <c r="AG8078" s="40"/>
      <c r="AH8078" s="40"/>
      <c r="AN8078" s="29"/>
      <c r="AO8078" s="29"/>
    </row>
    <row r="8079" spans="5:41" x14ac:dyDescent="0.3">
      <c r="E8079" s="15"/>
      <c r="M8079" s="26"/>
      <c r="V8079" s="37"/>
      <c r="W8079" s="37"/>
      <c r="Z8079" s="29"/>
      <c r="AA8079" s="29"/>
      <c r="AB8079" s="29"/>
      <c r="AG8079" s="40"/>
      <c r="AH8079" s="40"/>
      <c r="AN8079" s="29"/>
      <c r="AO8079" s="29"/>
    </row>
    <row r="8080" spans="5:41" x14ac:dyDescent="0.3">
      <c r="E8080" s="15"/>
      <c r="M8080" s="26"/>
      <c r="V8080" s="37"/>
      <c r="W8080" s="37"/>
      <c r="Z8080" s="29"/>
      <c r="AA8080" s="29"/>
      <c r="AB8080" s="29"/>
      <c r="AG8080" s="40"/>
      <c r="AH8080" s="40"/>
      <c r="AN8080" s="29"/>
      <c r="AO8080" s="29"/>
    </row>
    <row r="8081" spans="5:41" x14ac:dyDescent="0.3">
      <c r="E8081" s="15"/>
      <c r="M8081" s="26"/>
      <c r="V8081" s="37"/>
      <c r="W8081" s="37"/>
      <c r="Z8081" s="29"/>
      <c r="AA8081" s="29"/>
      <c r="AB8081" s="29"/>
      <c r="AG8081" s="40"/>
      <c r="AH8081" s="40"/>
      <c r="AN8081" s="29"/>
      <c r="AO8081" s="29"/>
    </row>
    <row r="8082" spans="5:41" x14ac:dyDescent="0.3">
      <c r="E8082" s="15"/>
      <c r="M8082" s="26"/>
      <c r="V8082" s="37"/>
      <c r="W8082" s="37"/>
      <c r="Z8082" s="29"/>
      <c r="AA8082" s="29"/>
      <c r="AB8082" s="29"/>
      <c r="AG8082" s="40"/>
      <c r="AH8082" s="40"/>
      <c r="AN8082" s="29"/>
      <c r="AO8082" s="29"/>
    </row>
    <row r="8083" spans="5:41" x14ac:dyDescent="0.3">
      <c r="E8083" s="15"/>
      <c r="M8083" s="26"/>
      <c r="V8083" s="37"/>
      <c r="W8083" s="37"/>
      <c r="Z8083" s="29"/>
      <c r="AA8083" s="29"/>
      <c r="AB8083" s="29"/>
      <c r="AG8083" s="40"/>
      <c r="AH8083" s="40"/>
      <c r="AN8083" s="29"/>
      <c r="AO8083" s="29"/>
    </row>
    <row r="8084" spans="5:41" x14ac:dyDescent="0.3">
      <c r="E8084" s="15"/>
      <c r="M8084" s="26"/>
      <c r="V8084" s="37"/>
      <c r="W8084" s="37"/>
      <c r="Z8084" s="29"/>
      <c r="AA8084" s="29"/>
      <c r="AB8084" s="29"/>
      <c r="AG8084" s="40"/>
      <c r="AH8084" s="40"/>
      <c r="AN8084" s="29"/>
      <c r="AO8084" s="29"/>
    </row>
    <row r="8085" spans="5:41" x14ac:dyDescent="0.3">
      <c r="E8085" s="15"/>
      <c r="M8085" s="26"/>
      <c r="V8085" s="37"/>
      <c r="W8085" s="37"/>
      <c r="Z8085" s="29"/>
      <c r="AA8085" s="29"/>
      <c r="AB8085" s="29"/>
      <c r="AG8085" s="40"/>
      <c r="AH8085" s="40"/>
      <c r="AN8085" s="29"/>
      <c r="AO8085" s="29"/>
    </row>
    <row r="8086" spans="5:41" x14ac:dyDescent="0.3">
      <c r="E8086" s="15"/>
      <c r="M8086" s="26"/>
      <c r="V8086" s="37"/>
      <c r="W8086" s="37"/>
      <c r="Z8086" s="29"/>
      <c r="AA8086" s="29"/>
      <c r="AB8086" s="29"/>
      <c r="AG8086" s="40"/>
      <c r="AH8086" s="40"/>
      <c r="AN8086" s="29"/>
      <c r="AO8086" s="29"/>
    </row>
    <row r="8087" spans="5:41" x14ac:dyDescent="0.3">
      <c r="E8087" s="15"/>
      <c r="M8087" s="26"/>
      <c r="V8087" s="37"/>
      <c r="W8087" s="37"/>
      <c r="Z8087" s="29"/>
      <c r="AA8087" s="29"/>
      <c r="AB8087" s="29"/>
      <c r="AG8087" s="40"/>
      <c r="AH8087" s="40"/>
      <c r="AN8087" s="29"/>
      <c r="AO8087" s="29"/>
    </row>
    <row r="8088" spans="5:41" x14ac:dyDescent="0.3">
      <c r="E8088" s="15"/>
      <c r="M8088" s="26"/>
      <c r="V8088" s="37"/>
      <c r="W8088" s="37"/>
      <c r="Z8088" s="29"/>
      <c r="AA8088" s="29"/>
      <c r="AB8088" s="29"/>
      <c r="AG8088" s="40"/>
      <c r="AH8088" s="40"/>
      <c r="AN8088" s="29"/>
      <c r="AO8088" s="29"/>
    </row>
    <row r="8089" spans="5:41" x14ac:dyDescent="0.3">
      <c r="E8089" s="15"/>
      <c r="M8089" s="26"/>
      <c r="V8089" s="37"/>
      <c r="W8089" s="37"/>
      <c r="Z8089" s="29"/>
      <c r="AA8089" s="29"/>
      <c r="AB8089" s="29"/>
      <c r="AG8089" s="40"/>
      <c r="AH8089" s="40"/>
      <c r="AN8089" s="29"/>
      <c r="AO8089" s="29"/>
    </row>
    <row r="8090" spans="5:41" x14ac:dyDescent="0.3">
      <c r="E8090" s="15"/>
      <c r="M8090" s="26"/>
      <c r="V8090" s="37"/>
      <c r="W8090" s="37"/>
      <c r="Z8090" s="29"/>
      <c r="AA8090" s="29"/>
      <c r="AB8090" s="29"/>
      <c r="AG8090" s="40"/>
      <c r="AH8090" s="40"/>
      <c r="AN8090" s="29"/>
      <c r="AO8090" s="29"/>
    </row>
    <row r="8091" spans="5:41" x14ac:dyDescent="0.3">
      <c r="E8091" s="15"/>
      <c r="M8091" s="26"/>
      <c r="V8091" s="37"/>
      <c r="W8091" s="37"/>
      <c r="Z8091" s="29"/>
      <c r="AA8091" s="29"/>
      <c r="AB8091" s="29"/>
      <c r="AG8091" s="40"/>
      <c r="AH8091" s="40"/>
      <c r="AN8091" s="29"/>
      <c r="AO8091" s="29"/>
    </row>
    <row r="8092" spans="5:41" x14ac:dyDescent="0.3">
      <c r="E8092" s="15"/>
      <c r="M8092" s="26"/>
      <c r="V8092" s="37"/>
      <c r="W8092" s="37"/>
      <c r="Z8092" s="29"/>
      <c r="AA8092" s="29"/>
      <c r="AB8092" s="29"/>
      <c r="AG8092" s="40"/>
      <c r="AH8092" s="40"/>
      <c r="AN8092" s="29"/>
      <c r="AO8092" s="29"/>
    </row>
    <row r="8093" spans="5:41" x14ac:dyDescent="0.3">
      <c r="E8093" s="15"/>
      <c r="M8093" s="26"/>
      <c r="V8093" s="37"/>
      <c r="W8093" s="37"/>
      <c r="Z8093" s="29"/>
      <c r="AA8093" s="29"/>
      <c r="AB8093" s="29"/>
      <c r="AG8093" s="40"/>
      <c r="AH8093" s="40"/>
      <c r="AN8093" s="29"/>
      <c r="AO8093" s="29"/>
    </row>
    <row r="8094" spans="5:41" x14ac:dyDescent="0.3">
      <c r="E8094" s="15"/>
      <c r="M8094" s="26"/>
      <c r="V8094" s="37"/>
      <c r="W8094" s="37"/>
      <c r="Z8094" s="29"/>
      <c r="AA8094" s="29"/>
      <c r="AB8094" s="29"/>
      <c r="AG8094" s="40"/>
      <c r="AH8094" s="40"/>
      <c r="AN8094" s="29"/>
      <c r="AO8094" s="29"/>
    </row>
    <row r="8095" spans="5:41" x14ac:dyDescent="0.3">
      <c r="E8095" s="15"/>
      <c r="M8095" s="26"/>
      <c r="V8095" s="37"/>
      <c r="W8095" s="37"/>
      <c r="Z8095" s="29"/>
      <c r="AA8095" s="29"/>
      <c r="AB8095" s="29"/>
      <c r="AG8095" s="40"/>
      <c r="AH8095" s="40"/>
      <c r="AN8095" s="29"/>
      <c r="AO8095" s="29"/>
    </row>
    <row r="8096" spans="5:41" x14ac:dyDescent="0.3">
      <c r="E8096" s="15"/>
      <c r="M8096" s="26"/>
      <c r="V8096" s="37"/>
      <c r="W8096" s="37"/>
      <c r="Z8096" s="29"/>
      <c r="AA8096" s="29"/>
      <c r="AB8096" s="29"/>
      <c r="AG8096" s="40"/>
      <c r="AH8096" s="40"/>
      <c r="AN8096" s="29"/>
      <c r="AO8096" s="29"/>
    </row>
    <row r="8097" spans="5:41" x14ac:dyDescent="0.3">
      <c r="E8097" s="15"/>
      <c r="M8097" s="26"/>
      <c r="V8097" s="37"/>
      <c r="W8097" s="37"/>
      <c r="Z8097" s="29"/>
      <c r="AA8097" s="29"/>
      <c r="AB8097" s="29"/>
      <c r="AG8097" s="40"/>
      <c r="AH8097" s="40"/>
      <c r="AN8097" s="29"/>
      <c r="AO8097" s="29"/>
    </row>
    <row r="8098" spans="5:41" x14ac:dyDescent="0.3">
      <c r="E8098" s="15"/>
      <c r="M8098" s="26"/>
      <c r="V8098" s="37"/>
      <c r="W8098" s="37"/>
      <c r="Z8098" s="29"/>
      <c r="AA8098" s="29"/>
      <c r="AB8098" s="29"/>
      <c r="AG8098" s="40"/>
      <c r="AH8098" s="40"/>
      <c r="AN8098" s="29"/>
      <c r="AO8098" s="29"/>
    </row>
    <row r="8099" spans="5:41" x14ac:dyDescent="0.3">
      <c r="E8099" s="15"/>
      <c r="M8099" s="26"/>
      <c r="V8099" s="37"/>
      <c r="W8099" s="37"/>
      <c r="Z8099" s="29"/>
      <c r="AA8099" s="29"/>
      <c r="AB8099" s="29"/>
      <c r="AG8099" s="40"/>
      <c r="AH8099" s="40"/>
      <c r="AN8099" s="29"/>
      <c r="AO8099" s="29"/>
    </row>
    <row r="8100" spans="5:41" x14ac:dyDescent="0.3">
      <c r="E8100" s="15"/>
      <c r="M8100" s="26"/>
      <c r="V8100" s="37"/>
      <c r="W8100" s="37"/>
      <c r="Z8100" s="29"/>
      <c r="AA8100" s="29"/>
      <c r="AB8100" s="29"/>
      <c r="AG8100" s="40"/>
      <c r="AH8100" s="40"/>
      <c r="AN8100" s="29"/>
      <c r="AO8100" s="29"/>
    </row>
    <row r="8101" spans="5:41" x14ac:dyDescent="0.3">
      <c r="E8101" s="15"/>
      <c r="M8101" s="26"/>
      <c r="V8101" s="37"/>
      <c r="W8101" s="37"/>
      <c r="Z8101" s="29"/>
      <c r="AA8101" s="29"/>
      <c r="AB8101" s="29"/>
      <c r="AG8101" s="40"/>
      <c r="AH8101" s="40"/>
      <c r="AN8101" s="29"/>
      <c r="AO8101" s="29"/>
    </row>
    <row r="8102" spans="5:41" x14ac:dyDescent="0.3">
      <c r="E8102" s="15"/>
      <c r="M8102" s="26"/>
      <c r="V8102" s="37"/>
      <c r="W8102" s="37"/>
      <c r="Z8102" s="29"/>
      <c r="AA8102" s="29"/>
      <c r="AB8102" s="29"/>
      <c r="AG8102" s="40"/>
      <c r="AH8102" s="40"/>
      <c r="AN8102" s="29"/>
      <c r="AO8102" s="29"/>
    </row>
    <row r="8103" spans="5:41" x14ac:dyDescent="0.3">
      <c r="E8103" s="15"/>
      <c r="M8103" s="26"/>
      <c r="V8103" s="37"/>
      <c r="W8103" s="37"/>
      <c r="Z8103" s="29"/>
      <c r="AA8103" s="29"/>
      <c r="AB8103" s="29"/>
      <c r="AG8103" s="40"/>
      <c r="AH8103" s="40"/>
      <c r="AN8103" s="29"/>
      <c r="AO8103" s="29"/>
    </row>
    <row r="8104" spans="5:41" x14ac:dyDescent="0.3">
      <c r="E8104" s="15"/>
      <c r="M8104" s="26"/>
      <c r="V8104" s="37"/>
      <c r="W8104" s="37"/>
      <c r="Z8104" s="29"/>
      <c r="AA8104" s="29"/>
      <c r="AB8104" s="29"/>
      <c r="AG8104" s="40"/>
      <c r="AH8104" s="40"/>
      <c r="AN8104" s="29"/>
      <c r="AO8104" s="29"/>
    </row>
    <row r="8105" spans="5:41" x14ac:dyDescent="0.3">
      <c r="E8105" s="15"/>
      <c r="M8105" s="26"/>
      <c r="V8105" s="37"/>
      <c r="W8105" s="37"/>
      <c r="Z8105" s="29"/>
      <c r="AA8105" s="29"/>
      <c r="AB8105" s="29"/>
      <c r="AG8105" s="40"/>
      <c r="AH8105" s="40"/>
      <c r="AN8105" s="29"/>
      <c r="AO8105" s="29"/>
    </row>
    <row r="8106" spans="5:41" x14ac:dyDescent="0.3">
      <c r="E8106" s="15"/>
      <c r="M8106" s="26"/>
      <c r="V8106" s="37"/>
      <c r="W8106" s="37"/>
      <c r="Z8106" s="29"/>
      <c r="AA8106" s="29"/>
      <c r="AB8106" s="29"/>
      <c r="AG8106" s="40"/>
      <c r="AH8106" s="40"/>
      <c r="AN8106" s="29"/>
      <c r="AO8106" s="29"/>
    </row>
    <row r="8107" spans="5:41" x14ac:dyDescent="0.3">
      <c r="E8107" s="15"/>
      <c r="M8107" s="26"/>
      <c r="V8107" s="37"/>
      <c r="W8107" s="37"/>
      <c r="Z8107" s="29"/>
      <c r="AA8107" s="29"/>
      <c r="AB8107" s="29"/>
      <c r="AG8107" s="40"/>
      <c r="AH8107" s="40"/>
      <c r="AN8107" s="29"/>
      <c r="AO8107" s="29"/>
    </row>
    <row r="8108" spans="5:41" x14ac:dyDescent="0.3">
      <c r="E8108" s="15"/>
      <c r="M8108" s="26"/>
      <c r="V8108" s="37"/>
      <c r="W8108" s="37"/>
      <c r="Z8108" s="29"/>
      <c r="AA8108" s="29"/>
      <c r="AB8108" s="29"/>
      <c r="AG8108" s="40"/>
      <c r="AH8108" s="40"/>
      <c r="AN8108" s="29"/>
      <c r="AO8108" s="29"/>
    </row>
    <row r="8109" spans="5:41" x14ac:dyDescent="0.3">
      <c r="E8109" s="15"/>
      <c r="M8109" s="26"/>
      <c r="V8109" s="37"/>
      <c r="W8109" s="37"/>
      <c r="Z8109" s="29"/>
      <c r="AA8109" s="29"/>
      <c r="AB8109" s="29"/>
      <c r="AG8109" s="40"/>
      <c r="AH8109" s="40"/>
      <c r="AN8109" s="29"/>
      <c r="AO8109" s="29"/>
    </row>
    <row r="8110" spans="5:41" x14ac:dyDescent="0.3">
      <c r="E8110" s="15"/>
      <c r="M8110" s="26"/>
      <c r="V8110" s="37"/>
      <c r="W8110" s="37"/>
      <c r="Z8110" s="29"/>
      <c r="AA8110" s="29"/>
      <c r="AB8110" s="29"/>
      <c r="AG8110" s="40"/>
      <c r="AH8110" s="40"/>
      <c r="AN8110" s="29"/>
      <c r="AO8110" s="29"/>
    </row>
    <row r="8111" spans="5:41" x14ac:dyDescent="0.3">
      <c r="E8111" s="15"/>
      <c r="M8111" s="26"/>
      <c r="V8111" s="37"/>
      <c r="W8111" s="37"/>
      <c r="Z8111" s="29"/>
      <c r="AA8111" s="29"/>
      <c r="AB8111" s="29"/>
      <c r="AG8111" s="40"/>
      <c r="AH8111" s="40"/>
      <c r="AN8111" s="29"/>
      <c r="AO8111" s="29"/>
    </row>
    <row r="8112" spans="5:41" x14ac:dyDescent="0.3">
      <c r="E8112" s="15"/>
      <c r="M8112" s="26"/>
      <c r="V8112" s="37"/>
      <c r="W8112" s="37"/>
      <c r="Z8112" s="29"/>
      <c r="AA8112" s="29"/>
      <c r="AB8112" s="29"/>
      <c r="AG8112" s="40"/>
      <c r="AH8112" s="40"/>
      <c r="AN8112" s="29"/>
      <c r="AO8112" s="29"/>
    </row>
    <row r="8113" spans="5:41" x14ac:dyDescent="0.3">
      <c r="E8113" s="15"/>
      <c r="M8113" s="26"/>
      <c r="V8113" s="37"/>
      <c r="W8113" s="37"/>
      <c r="Z8113" s="29"/>
      <c r="AA8113" s="29"/>
      <c r="AB8113" s="29"/>
      <c r="AG8113" s="40"/>
      <c r="AH8113" s="40"/>
      <c r="AN8113" s="29"/>
      <c r="AO8113" s="29"/>
    </row>
    <row r="8114" spans="5:41" x14ac:dyDescent="0.3">
      <c r="E8114" s="15"/>
      <c r="M8114" s="26"/>
      <c r="V8114" s="37"/>
      <c r="W8114" s="37"/>
      <c r="Z8114" s="29"/>
      <c r="AA8114" s="29"/>
      <c r="AB8114" s="29"/>
      <c r="AG8114" s="40"/>
      <c r="AH8114" s="40"/>
      <c r="AN8114" s="29"/>
      <c r="AO8114" s="29"/>
    </row>
    <row r="8115" spans="5:41" x14ac:dyDescent="0.3">
      <c r="E8115" s="15"/>
      <c r="M8115" s="26"/>
      <c r="V8115" s="37"/>
      <c r="W8115" s="37"/>
      <c r="Z8115" s="29"/>
      <c r="AA8115" s="29"/>
      <c r="AB8115" s="29"/>
      <c r="AG8115" s="40"/>
      <c r="AH8115" s="40"/>
      <c r="AN8115" s="29"/>
      <c r="AO8115" s="29"/>
    </row>
    <row r="8116" spans="5:41" x14ac:dyDescent="0.3">
      <c r="E8116" s="15"/>
      <c r="M8116" s="26"/>
      <c r="V8116" s="37"/>
      <c r="W8116" s="37"/>
      <c r="Z8116" s="29"/>
      <c r="AA8116" s="29"/>
      <c r="AB8116" s="29"/>
      <c r="AG8116" s="40"/>
      <c r="AH8116" s="40"/>
      <c r="AN8116" s="29"/>
      <c r="AO8116" s="29"/>
    </row>
    <row r="8117" spans="5:41" x14ac:dyDescent="0.3">
      <c r="E8117" s="15"/>
      <c r="M8117" s="26"/>
      <c r="V8117" s="37"/>
      <c r="W8117" s="37"/>
      <c r="Z8117" s="29"/>
      <c r="AA8117" s="29"/>
      <c r="AB8117" s="29"/>
      <c r="AG8117" s="40"/>
      <c r="AH8117" s="40"/>
      <c r="AN8117" s="29"/>
      <c r="AO8117" s="29"/>
    </row>
    <row r="8118" spans="5:41" x14ac:dyDescent="0.3">
      <c r="E8118" s="15"/>
      <c r="M8118" s="26"/>
      <c r="V8118" s="37"/>
      <c r="W8118" s="37"/>
      <c r="Z8118" s="29"/>
      <c r="AA8118" s="29"/>
      <c r="AB8118" s="29"/>
      <c r="AG8118" s="40"/>
      <c r="AH8118" s="40"/>
      <c r="AN8118" s="29"/>
      <c r="AO8118" s="29"/>
    </row>
    <row r="8119" spans="5:41" x14ac:dyDescent="0.3">
      <c r="E8119" s="15"/>
      <c r="M8119" s="26"/>
      <c r="V8119" s="37"/>
      <c r="W8119" s="37"/>
      <c r="Z8119" s="29"/>
      <c r="AA8119" s="29"/>
      <c r="AB8119" s="29"/>
      <c r="AG8119" s="40"/>
      <c r="AH8119" s="40"/>
      <c r="AN8119" s="29"/>
      <c r="AO8119" s="29"/>
    </row>
    <row r="8120" spans="5:41" x14ac:dyDescent="0.3">
      <c r="E8120" s="15"/>
      <c r="M8120" s="26"/>
      <c r="V8120" s="37"/>
      <c r="W8120" s="37"/>
      <c r="Z8120" s="29"/>
      <c r="AA8120" s="29"/>
      <c r="AB8120" s="29"/>
      <c r="AG8120" s="40"/>
      <c r="AH8120" s="40"/>
      <c r="AN8120" s="29"/>
      <c r="AO8120" s="29"/>
    </row>
    <row r="8121" spans="5:41" x14ac:dyDescent="0.3">
      <c r="E8121" s="15"/>
      <c r="M8121" s="26"/>
      <c r="V8121" s="37"/>
      <c r="W8121" s="37"/>
      <c r="Z8121" s="29"/>
      <c r="AA8121" s="29"/>
      <c r="AB8121" s="29"/>
      <c r="AG8121" s="40"/>
      <c r="AH8121" s="40"/>
      <c r="AN8121" s="29"/>
      <c r="AO8121" s="29"/>
    </row>
    <row r="8122" spans="5:41" x14ac:dyDescent="0.3">
      <c r="E8122" s="15"/>
      <c r="M8122" s="26"/>
      <c r="V8122" s="37"/>
      <c r="W8122" s="37"/>
      <c r="Z8122" s="29"/>
      <c r="AA8122" s="29"/>
      <c r="AB8122" s="29"/>
      <c r="AG8122" s="40"/>
      <c r="AH8122" s="40"/>
      <c r="AN8122" s="29"/>
      <c r="AO8122" s="29"/>
    </row>
    <row r="8123" spans="5:41" x14ac:dyDescent="0.3">
      <c r="E8123" s="15"/>
      <c r="M8123" s="26"/>
      <c r="V8123" s="37"/>
      <c r="W8123" s="37"/>
      <c r="Z8123" s="29"/>
      <c r="AA8123" s="29"/>
      <c r="AB8123" s="29"/>
      <c r="AG8123" s="40"/>
      <c r="AH8123" s="40"/>
      <c r="AN8123" s="29"/>
      <c r="AO8123" s="29"/>
    </row>
    <row r="8124" spans="5:41" x14ac:dyDescent="0.3">
      <c r="E8124" s="15"/>
      <c r="M8124" s="26"/>
      <c r="V8124" s="37"/>
      <c r="W8124" s="37"/>
      <c r="Z8124" s="29"/>
      <c r="AA8124" s="29"/>
      <c r="AB8124" s="29"/>
      <c r="AG8124" s="40"/>
      <c r="AH8124" s="40"/>
      <c r="AN8124" s="29"/>
      <c r="AO8124" s="29"/>
    </row>
    <row r="8125" spans="5:41" x14ac:dyDescent="0.3">
      <c r="E8125" s="15"/>
      <c r="M8125" s="26"/>
      <c r="V8125" s="37"/>
      <c r="W8125" s="37"/>
      <c r="Z8125" s="29"/>
      <c r="AA8125" s="29"/>
      <c r="AB8125" s="29"/>
      <c r="AG8125" s="40"/>
      <c r="AH8125" s="40"/>
      <c r="AN8125" s="29"/>
      <c r="AO8125" s="29"/>
    </row>
    <row r="8126" spans="5:41" x14ac:dyDescent="0.3">
      <c r="E8126" s="15"/>
      <c r="M8126" s="26"/>
      <c r="V8126" s="37"/>
      <c r="W8126" s="37"/>
      <c r="Z8126" s="29"/>
      <c r="AA8126" s="29"/>
      <c r="AB8126" s="29"/>
      <c r="AG8126" s="40"/>
      <c r="AH8126" s="40"/>
      <c r="AN8126" s="29"/>
      <c r="AO8126" s="29"/>
    </row>
    <row r="8127" spans="5:41" x14ac:dyDescent="0.3">
      <c r="E8127" s="15"/>
      <c r="M8127" s="26"/>
      <c r="V8127" s="37"/>
      <c r="W8127" s="37"/>
      <c r="Z8127" s="29"/>
      <c r="AA8127" s="29"/>
      <c r="AB8127" s="29"/>
      <c r="AG8127" s="40"/>
      <c r="AH8127" s="40"/>
      <c r="AN8127" s="29"/>
      <c r="AO8127" s="29"/>
    </row>
    <row r="8128" spans="5:41" x14ac:dyDescent="0.3">
      <c r="E8128" s="15"/>
      <c r="M8128" s="26"/>
      <c r="V8128" s="37"/>
      <c r="W8128" s="37"/>
      <c r="Z8128" s="29"/>
      <c r="AA8128" s="29"/>
      <c r="AB8128" s="29"/>
      <c r="AG8128" s="40"/>
      <c r="AH8128" s="40"/>
      <c r="AN8128" s="29"/>
      <c r="AO8128" s="29"/>
    </row>
    <row r="8129" spans="5:41" x14ac:dyDescent="0.3">
      <c r="E8129" s="15"/>
      <c r="M8129" s="26"/>
      <c r="V8129" s="37"/>
      <c r="W8129" s="37"/>
      <c r="Z8129" s="29"/>
      <c r="AA8129" s="29"/>
      <c r="AB8129" s="29"/>
      <c r="AG8129" s="40"/>
      <c r="AH8129" s="40"/>
      <c r="AN8129" s="29"/>
      <c r="AO8129" s="29"/>
    </row>
    <row r="8130" spans="5:41" x14ac:dyDescent="0.3">
      <c r="E8130" s="15"/>
      <c r="M8130" s="26"/>
      <c r="V8130" s="37"/>
      <c r="W8130" s="37"/>
      <c r="Z8130" s="29"/>
      <c r="AA8130" s="29"/>
      <c r="AB8130" s="29"/>
      <c r="AG8130" s="40"/>
      <c r="AH8130" s="40"/>
      <c r="AN8130" s="29"/>
      <c r="AO8130" s="29"/>
    </row>
    <row r="8131" spans="5:41" x14ac:dyDescent="0.3">
      <c r="E8131" s="15"/>
      <c r="M8131" s="26"/>
      <c r="V8131" s="37"/>
      <c r="W8131" s="37"/>
      <c r="Z8131" s="29"/>
      <c r="AA8131" s="29"/>
      <c r="AB8131" s="29"/>
      <c r="AG8131" s="40"/>
      <c r="AH8131" s="40"/>
      <c r="AN8131" s="29"/>
      <c r="AO8131" s="29"/>
    </row>
    <row r="8132" spans="5:41" x14ac:dyDescent="0.3">
      <c r="E8132" s="15"/>
      <c r="M8132" s="26"/>
      <c r="V8132" s="37"/>
      <c r="W8132" s="37"/>
      <c r="Z8132" s="29"/>
      <c r="AA8132" s="29"/>
      <c r="AB8132" s="29"/>
      <c r="AG8132" s="40"/>
      <c r="AH8132" s="40"/>
      <c r="AN8132" s="29"/>
      <c r="AO8132" s="29"/>
    </row>
    <row r="8133" spans="5:41" x14ac:dyDescent="0.3">
      <c r="E8133" s="15"/>
      <c r="M8133" s="26"/>
      <c r="V8133" s="37"/>
      <c r="W8133" s="37"/>
      <c r="Z8133" s="29"/>
      <c r="AA8133" s="29"/>
      <c r="AB8133" s="29"/>
      <c r="AG8133" s="40"/>
      <c r="AH8133" s="40"/>
      <c r="AN8133" s="29"/>
      <c r="AO8133" s="29"/>
    </row>
    <row r="8134" spans="5:41" x14ac:dyDescent="0.3">
      <c r="E8134" s="15"/>
      <c r="M8134" s="26"/>
      <c r="V8134" s="37"/>
      <c r="W8134" s="37"/>
      <c r="Z8134" s="29"/>
      <c r="AA8134" s="29"/>
      <c r="AB8134" s="29"/>
      <c r="AG8134" s="40"/>
      <c r="AH8134" s="40"/>
      <c r="AN8134" s="29"/>
      <c r="AO8134" s="29"/>
    </row>
    <row r="8135" spans="5:41" x14ac:dyDescent="0.3">
      <c r="E8135" s="15"/>
      <c r="M8135" s="26"/>
      <c r="V8135" s="37"/>
      <c r="W8135" s="37"/>
      <c r="Z8135" s="29"/>
      <c r="AA8135" s="29"/>
      <c r="AB8135" s="29"/>
      <c r="AG8135" s="40"/>
      <c r="AH8135" s="40"/>
      <c r="AN8135" s="29"/>
      <c r="AO8135" s="29"/>
    </row>
    <row r="8136" spans="5:41" x14ac:dyDescent="0.3">
      <c r="E8136" s="15"/>
      <c r="M8136" s="26"/>
      <c r="V8136" s="37"/>
      <c r="W8136" s="37"/>
      <c r="Z8136" s="29"/>
      <c r="AA8136" s="29"/>
      <c r="AB8136" s="29"/>
      <c r="AG8136" s="40"/>
      <c r="AH8136" s="40"/>
      <c r="AN8136" s="29"/>
      <c r="AO8136" s="29"/>
    </row>
    <row r="8137" spans="5:41" x14ac:dyDescent="0.3">
      <c r="E8137" s="15"/>
      <c r="M8137" s="26"/>
      <c r="V8137" s="37"/>
      <c r="W8137" s="37"/>
      <c r="Z8137" s="29"/>
      <c r="AA8137" s="29"/>
      <c r="AB8137" s="29"/>
      <c r="AG8137" s="40"/>
      <c r="AH8137" s="40"/>
      <c r="AN8137" s="29"/>
      <c r="AO8137" s="29"/>
    </row>
    <row r="8138" spans="5:41" x14ac:dyDescent="0.3">
      <c r="E8138" s="15"/>
      <c r="M8138" s="26"/>
      <c r="V8138" s="37"/>
      <c r="W8138" s="37"/>
      <c r="Z8138" s="29"/>
      <c r="AA8138" s="29"/>
      <c r="AB8138" s="29"/>
      <c r="AG8138" s="40"/>
      <c r="AH8138" s="40"/>
      <c r="AN8138" s="29"/>
      <c r="AO8138" s="29"/>
    </row>
    <row r="8139" spans="5:41" x14ac:dyDescent="0.3">
      <c r="E8139" s="15"/>
      <c r="M8139" s="26"/>
      <c r="V8139" s="37"/>
      <c r="W8139" s="37"/>
      <c r="Z8139" s="29"/>
      <c r="AA8139" s="29"/>
      <c r="AB8139" s="29"/>
      <c r="AG8139" s="40"/>
      <c r="AH8139" s="40"/>
      <c r="AN8139" s="29"/>
      <c r="AO8139" s="29"/>
    </row>
    <row r="8140" spans="5:41" x14ac:dyDescent="0.3">
      <c r="E8140" s="15"/>
      <c r="M8140" s="26"/>
      <c r="V8140" s="37"/>
      <c r="W8140" s="37"/>
      <c r="Z8140" s="29"/>
      <c r="AA8140" s="29"/>
      <c r="AB8140" s="29"/>
      <c r="AG8140" s="40"/>
      <c r="AH8140" s="40"/>
      <c r="AN8140" s="29"/>
      <c r="AO8140" s="29"/>
    </row>
    <row r="8141" spans="5:41" x14ac:dyDescent="0.3">
      <c r="E8141" s="15"/>
      <c r="M8141" s="26"/>
      <c r="V8141" s="37"/>
      <c r="W8141" s="37"/>
      <c r="Z8141" s="29"/>
      <c r="AA8141" s="29"/>
      <c r="AB8141" s="29"/>
      <c r="AG8141" s="40"/>
      <c r="AH8141" s="40"/>
      <c r="AN8141" s="29"/>
      <c r="AO8141" s="29"/>
    </row>
    <row r="8142" spans="5:41" x14ac:dyDescent="0.3">
      <c r="E8142" s="15"/>
      <c r="M8142" s="26"/>
      <c r="V8142" s="37"/>
      <c r="W8142" s="37"/>
      <c r="Z8142" s="29"/>
      <c r="AA8142" s="29"/>
      <c r="AB8142" s="29"/>
      <c r="AG8142" s="40"/>
      <c r="AH8142" s="40"/>
      <c r="AN8142" s="29"/>
      <c r="AO8142" s="29"/>
    </row>
    <row r="8143" spans="5:41" x14ac:dyDescent="0.3">
      <c r="E8143" s="15"/>
      <c r="M8143" s="26"/>
      <c r="V8143" s="37"/>
      <c r="W8143" s="37"/>
      <c r="Z8143" s="29"/>
      <c r="AA8143" s="29"/>
      <c r="AB8143" s="29"/>
      <c r="AG8143" s="40"/>
      <c r="AH8143" s="40"/>
      <c r="AN8143" s="29"/>
      <c r="AO8143" s="29"/>
    </row>
    <row r="8144" spans="5:41" x14ac:dyDescent="0.3">
      <c r="E8144" s="15"/>
      <c r="M8144" s="26"/>
      <c r="V8144" s="37"/>
      <c r="W8144" s="37"/>
      <c r="Z8144" s="29"/>
      <c r="AA8144" s="29"/>
      <c r="AB8144" s="29"/>
      <c r="AG8144" s="40"/>
      <c r="AH8144" s="40"/>
      <c r="AN8144" s="29"/>
      <c r="AO8144" s="29"/>
    </row>
    <row r="8145" spans="5:41" x14ac:dyDescent="0.3">
      <c r="E8145" s="15"/>
      <c r="M8145" s="26"/>
      <c r="V8145" s="37"/>
      <c r="W8145" s="37"/>
      <c r="Z8145" s="29"/>
      <c r="AA8145" s="29"/>
      <c r="AB8145" s="29"/>
      <c r="AG8145" s="40"/>
      <c r="AH8145" s="40"/>
      <c r="AN8145" s="29"/>
      <c r="AO8145" s="29"/>
    </row>
    <row r="8146" spans="5:41" x14ac:dyDescent="0.3">
      <c r="E8146" s="15"/>
      <c r="M8146" s="26"/>
      <c r="V8146" s="37"/>
      <c r="W8146" s="37"/>
      <c r="Z8146" s="29"/>
      <c r="AA8146" s="29"/>
      <c r="AB8146" s="29"/>
      <c r="AG8146" s="40"/>
      <c r="AH8146" s="40"/>
      <c r="AN8146" s="29"/>
      <c r="AO8146" s="29"/>
    </row>
    <row r="8147" spans="5:41" x14ac:dyDescent="0.3">
      <c r="E8147" s="15"/>
      <c r="M8147" s="26"/>
      <c r="V8147" s="37"/>
      <c r="W8147" s="37"/>
      <c r="Z8147" s="29"/>
      <c r="AA8147" s="29"/>
      <c r="AB8147" s="29"/>
      <c r="AG8147" s="40"/>
      <c r="AH8147" s="40"/>
      <c r="AN8147" s="29"/>
      <c r="AO8147" s="29"/>
    </row>
    <row r="8148" spans="5:41" x14ac:dyDescent="0.3">
      <c r="E8148" s="15"/>
      <c r="M8148" s="26"/>
      <c r="V8148" s="37"/>
      <c r="W8148" s="37"/>
      <c r="Z8148" s="29"/>
      <c r="AA8148" s="29"/>
      <c r="AB8148" s="29"/>
      <c r="AG8148" s="40"/>
      <c r="AH8148" s="40"/>
      <c r="AN8148" s="29"/>
      <c r="AO8148" s="29"/>
    </row>
    <row r="8149" spans="5:41" x14ac:dyDescent="0.3">
      <c r="E8149" s="15"/>
      <c r="M8149" s="26"/>
      <c r="V8149" s="37"/>
      <c r="W8149" s="37"/>
      <c r="Z8149" s="29"/>
      <c r="AA8149" s="29"/>
      <c r="AB8149" s="29"/>
      <c r="AG8149" s="40"/>
      <c r="AH8149" s="40"/>
      <c r="AN8149" s="29"/>
      <c r="AO8149" s="29"/>
    </row>
    <row r="8150" spans="5:41" x14ac:dyDescent="0.3">
      <c r="E8150" s="15"/>
      <c r="M8150" s="26"/>
      <c r="V8150" s="37"/>
      <c r="W8150" s="37"/>
      <c r="Z8150" s="29"/>
      <c r="AA8150" s="29"/>
      <c r="AB8150" s="29"/>
      <c r="AG8150" s="40"/>
      <c r="AH8150" s="40"/>
      <c r="AN8150" s="29"/>
      <c r="AO8150" s="29"/>
    </row>
    <row r="8151" spans="5:41" x14ac:dyDescent="0.3">
      <c r="E8151" s="15"/>
      <c r="M8151" s="26"/>
      <c r="V8151" s="37"/>
      <c r="W8151" s="37"/>
      <c r="Z8151" s="29"/>
      <c r="AA8151" s="29"/>
      <c r="AB8151" s="29"/>
      <c r="AG8151" s="40"/>
      <c r="AH8151" s="40"/>
      <c r="AN8151" s="29"/>
      <c r="AO8151" s="29"/>
    </row>
    <row r="8152" spans="5:41" x14ac:dyDescent="0.3">
      <c r="E8152" s="15"/>
      <c r="M8152" s="26"/>
      <c r="V8152" s="37"/>
      <c r="W8152" s="37"/>
      <c r="Z8152" s="29"/>
      <c r="AA8152" s="29"/>
      <c r="AB8152" s="29"/>
      <c r="AG8152" s="40"/>
      <c r="AH8152" s="40"/>
      <c r="AN8152" s="29"/>
      <c r="AO8152" s="29"/>
    </row>
    <row r="8153" spans="5:41" x14ac:dyDescent="0.3">
      <c r="E8153" s="15"/>
      <c r="M8153" s="26"/>
      <c r="V8153" s="37"/>
      <c r="W8153" s="37"/>
      <c r="Z8153" s="29"/>
      <c r="AA8153" s="29"/>
      <c r="AB8153" s="29"/>
      <c r="AG8153" s="40"/>
      <c r="AH8153" s="40"/>
      <c r="AN8153" s="29"/>
      <c r="AO8153" s="29"/>
    </row>
    <row r="8154" spans="5:41" x14ac:dyDescent="0.3">
      <c r="E8154" s="15"/>
      <c r="M8154" s="26"/>
      <c r="V8154" s="37"/>
      <c r="W8154" s="37"/>
      <c r="Z8154" s="29"/>
      <c r="AA8154" s="29"/>
      <c r="AB8154" s="29"/>
      <c r="AG8154" s="40"/>
      <c r="AH8154" s="40"/>
      <c r="AN8154" s="29"/>
      <c r="AO8154" s="29"/>
    </row>
    <row r="8155" spans="5:41" x14ac:dyDescent="0.3">
      <c r="E8155" s="15"/>
      <c r="M8155" s="26"/>
      <c r="V8155" s="37"/>
      <c r="W8155" s="37"/>
      <c r="Z8155" s="29"/>
      <c r="AA8155" s="29"/>
      <c r="AB8155" s="29"/>
      <c r="AG8155" s="40"/>
      <c r="AH8155" s="40"/>
      <c r="AN8155" s="29"/>
      <c r="AO8155" s="29"/>
    </row>
    <row r="8156" spans="5:41" x14ac:dyDescent="0.3">
      <c r="E8156" s="15"/>
      <c r="M8156" s="26"/>
      <c r="V8156" s="37"/>
      <c r="W8156" s="37"/>
      <c r="Z8156" s="29"/>
      <c r="AA8156" s="29"/>
      <c r="AB8156" s="29"/>
      <c r="AG8156" s="40"/>
      <c r="AH8156" s="40"/>
      <c r="AN8156" s="29"/>
      <c r="AO8156" s="29"/>
    </row>
    <row r="8157" spans="5:41" x14ac:dyDescent="0.3">
      <c r="E8157" s="15"/>
      <c r="M8157" s="26"/>
      <c r="V8157" s="37"/>
      <c r="W8157" s="37"/>
      <c r="Z8157" s="29"/>
      <c r="AA8157" s="29"/>
      <c r="AB8157" s="29"/>
      <c r="AG8157" s="40"/>
      <c r="AH8157" s="40"/>
      <c r="AN8157" s="29"/>
      <c r="AO8157" s="29"/>
    </row>
    <row r="8158" spans="5:41" x14ac:dyDescent="0.3">
      <c r="E8158" s="15"/>
      <c r="M8158" s="26"/>
      <c r="V8158" s="37"/>
      <c r="W8158" s="37"/>
      <c r="Z8158" s="29"/>
      <c r="AA8158" s="29"/>
      <c r="AB8158" s="29"/>
      <c r="AG8158" s="40"/>
      <c r="AH8158" s="40"/>
      <c r="AN8158" s="29"/>
      <c r="AO8158" s="29"/>
    </row>
    <row r="8159" spans="5:41" x14ac:dyDescent="0.3">
      <c r="E8159" s="15"/>
      <c r="M8159" s="26"/>
      <c r="V8159" s="37"/>
      <c r="W8159" s="37"/>
      <c r="Z8159" s="29"/>
      <c r="AA8159" s="29"/>
      <c r="AB8159" s="29"/>
      <c r="AG8159" s="40"/>
      <c r="AH8159" s="40"/>
      <c r="AN8159" s="29"/>
      <c r="AO8159" s="29"/>
    </row>
    <row r="8160" spans="5:41" x14ac:dyDescent="0.3">
      <c r="E8160" s="15"/>
      <c r="M8160" s="26"/>
      <c r="V8160" s="37"/>
      <c r="W8160" s="37"/>
      <c r="Z8160" s="29"/>
      <c r="AA8160" s="29"/>
      <c r="AB8160" s="29"/>
      <c r="AG8160" s="40"/>
      <c r="AH8160" s="40"/>
      <c r="AN8160" s="29"/>
      <c r="AO8160" s="29"/>
    </row>
    <row r="8161" spans="5:41" x14ac:dyDescent="0.3">
      <c r="E8161" s="15"/>
      <c r="M8161" s="26"/>
      <c r="V8161" s="37"/>
      <c r="W8161" s="37"/>
      <c r="Z8161" s="29"/>
      <c r="AA8161" s="29"/>
      <c r="AB8161" s="29"/>
      <c r="AG8161" s="40"/>
      <c r="AH8161" s="40"/>
      <c r="AN8161" s="29"/>
      <c r="AO8161" s="29"/>
    </row>
    <row r="8162" spans="5:41" x14ac:dyDescent="0.3">
      <c r="E8162" s="15"/>
      <c r="M8162" s="26"/>
      <c r="V8162" s="37"/>
      <c r="W8162" s="37"/>
      <c r="Z8162" s="29"/>
      <c r="AA8162" s="29"/>
      <c r="AB8162" s="29"/>
      <c r="AG8162" s="40"/>
      <c r="AH8162" s="40"/>
      <c r="AN8162" s="29"/>
      <c r="AO8162" s="29"/>
    </row>
    <row r="8163" spans="5:41" x14ac:dyDescent="0.3">
      <c r="E8163" s="15"/>
      <c r="M8163" s="26"/>
      <c r="V8163" s="37"/>
      <c r="W8163" s="37"/>
      <c r="Z8163" s="29"/>
      <c r="AA8163" s="29"/>
      <c r="AB8163" s="29"/>
      <c r="AG8163" s="40"/>
      <c r="AH8163" s="40"/>
      <c r="AN8163" s="29"/>
      <c r="AO8163" s="29"/>
    </row>
    <row r="8164" spans="5:41" x14ac:dyDescent="0.3">
      <c r="E8164" s="15"/>
      <c r="M8164" s="26"/>
      <c r="V8164" s="37"/>
      <c r="W8164" s="37"/>
      <c r="Z8164" s="29"/>
      <c r="AA8164" s="29"/>
      <c r="AB8164" s="29"/>
      <c r="AG8164" s="40"/>
      <c r="AH8164" s="40"/>
      <c r="AN8164" s="29"/>
      <c r="AO8164" s="29"/>
    </row>
    <row r="8165" spans="5:41" x14ac:dyDescent="0.3">
      <c r="E8165" s="15"/>
      <c r="M8165" s="26"/>
      <c r="V8165" s="37"/>
      <c r="W8165" s="37"/>
      <c r="Z8165" s="29"/>
      <c r="AA8165" s="29"/>
      <c r="AB8165" s="29"/>
      <c r="AG8165" s="40"/>
      <c r="AH8165" s="40"/>
      <c r="AN8165" s="29"/>
      <c r="AO8165" s="29"/>
    </row>
    <row r="8166" spans="5:41" x14ac:dyDescent="0.3">
      <c r="E8166" s="15"/>
      <c r="M8166" s="26"/>
      <c r="V8166" s="37"/>
      <c r="W8166" s="37"/>
      <c r="Z8166" s="29"/>
      <c r="AA8166" s="29"/>
      <c r="AB8166" s="29"/>
      <c r="AG8166" s="40"/>
      <c r="AH8166" s="40"/>
      <c r="AN8166" s="29"/>
      <c r="AO8166" s="29"/>
    </row>
    <row r="8167" spans="5:41" x14ac:dyDescent="0.3">
      <c r="E8167" s="15"/>
      <c r="M8167" s="26"/>
      <c r="V8167" s="37"/>
      <c r="W8167" s="37"/>
      <c r="Z8167" s="29"/>
      <c r="AA8167" s="29"/>
      <c r="AB8167" s="29"/>
      <c r="AG8167" s="40"/>
      <c r="AH8167" s="40"/>
      <c r="AN8167" s="29"/>
      <c r="AO8167" s="29"/>
    </row>
    <row r="8168" spans="5:41" x14ac:dyDescent="0.3">
      <c r="E8168" s="15"/>
      <c r="M8168" s="26"/>
      <c r="V8168" s="37"/>
      <c r="W8168" s="37"/>
      <c r="Z8168" s="29"/>
      <c r="AA8168" s="29"/>
      <c r="AB8168" s="29"/>
      <c r="AG8168" s="40"/>
      <c r="AH8168" s="40"/>
      <c r="AN8168" s="29"/>
      <c r="AO8168" s="29"/>
    </row>
    <row r="8169" spans="5:41" x14ac:dyDescent="0.3">
      <c r="E8169" s="15"/>
      <c r="M8169" s="26"/>
      <c r="V8169" s="37"/>
      <c r="W8169" s="37"/>
      <c r="Z8169" s="29"/>
      <c r="AA8169" s="29"/>
      <c r="AB8169" s="29"/>
      <c r="AG8169" s="40"/>
      <c r="AH8169" s="40"/>
      <c r="AN8169" s="29"/>
      <c r="AO8169" s="29"/>
    </row>
    <row r="8170" spans="5:41" x14ac:dyDescent="0.3">
      <c r="E8170" s="15"/>
      <c r="M8170" s="26"/>
      <c r="V8170" s="37"/>
      <c r="W8170" s="37"/>
      <c r="Z8170" s="29"/>
      <c r="AA8170" s="29"/>
      <c r="AB8170" s="29"/>
      <c r="AG8170" s="40"/>
      <c r="AH8170" s="40"/>
      <c r="AN8170" s="29"/>
      <c r="AO8170" s="29"/>
    </row>
    <row r="8171" spans="5:41" x14ac:dyDescent="0.3">
      <c r="E8171" s="15"/>
      <c r="M8171" s="26"/>
      <c r="V8171" s="37"/>
      <c r="W8171" s="37"/>
      <c r="Z8171" s="29"/>
      <c r="AA8171" s="29"/>
      <c r="AB8171" s="29"/>
      <c r="AG8171" s="40"/>
      <c r="AH8171" s="40"/>
      <c r="AN8171" s="29"/>
      <c r="AO8171" s="29"/>
    </row>
    <row r="8172" spans="5:41" x14ac:dyDescent="0.3">
      <c r="E8172" s="15"/>
      <c r="M8172" s="26"/>
      <c r="V8172" s="37"/>
      <c r="W8172" s="37"/>
      <c r="Z8172" s="29"/>
      <c r="AA8172" s="29"/>
      <c r="AB8172" s="29"/>
      <c r="AG8172" s="40"/>
      <c r="AH8172" s="40"/>
      <c r="AN8172" s="29"/>
      <c r="AO8172" s="29"/>
    </row>
    <row r="8173" spans="5:41" x14ac:dyDescent="0.3">
      <c r="E8173" s="15"/>
      <c r="M8173" s="26"/>
      <c r="V8173" s="37"/>
      <c r="W8173" s="37"/>
      <c r="Z8173" s="29"/>
      <c r="AA8173" s="29"/>
      <c r="AB8173" s="29"/>
      <c r="AG8173" s="40"/>
      <c r="AH8173" s="40"/>
      <c r="AN8173" s="29"/>
      <c r="AO8173" s="29"/>
    </row>
    <row r="8174" spans="5:41" x14ac:dyDescent="0.3">
      <c r="E8174" s="15"/>
      <c r="M8174" s="26"/>
      <c r="V8174" s="37"/>
      <c r="W8174" s="37"/>
      <c r="Z8174" s="29"/>
      <c r="AA8174" s="29"/>
      <c r="AB8174" s="29"/>
      <c r="AG8174" s="40"/>
      <c r="AH8174" s="40"/>
      <c r="AN8174" s="29"/>
      <c r="AO8174" s="29"/>
    </row>
    <row r="8175" spans="5:41" x14ac:dyDescent="0.3">
      <c r="E8175" s="15"/>
      <c r="M8175" s="26"/>
      <c r="V8175" s="37"/>
      <c r="W8175" s="37"/>
      <c r="Z8175" s="29"/>
      <c r="AA8175" s="29"/>
      <c r="AB8175" s="29"/>
      <c r="AG8175" s="40"/>
      <c r="AH8175" s="40"/>
      <c r="AN8175" s="29"/>
      <c r="AO8175" s="29"/>
    </row>
    <row r="8176" spans="5:41" x14ac:dyDescent="0.3">
      <c r="E8176" s="15"/>
      <c r="M8176" s="26"/>
      <c r="V8176" s="37"/>
      <c r="W8176" s="37"/>
      <c r="Z8176" s="29"/>
      <c r="AA8176" s="29"/>
      <c r="AB8176" s="29"/>
      <c r="AG8176" s="40"/>
      <c r="AH8176" s="40"/>
      <c r="AN8176" s="29"/>
      <c r="AO8176" s="29"/>
    </row>
    <row r="8177" spans="5:41" x14ac:dyDescent="0.3">
      <c r="E8177" s="15"/>
      <c r="M8177" s="26"/>
      <c r="V8177" s="37"/>
      <c r="W8177" s="37"/>
      <c r="Z8177" s="29"/>
      <c r="AA8177" s="29"/>
      <c r="AB8177" s="29"/>
      <c r="AG8177" s="40"/>
      <c r="AH8177" s="40"/>
      <c r="AN8177" s="29"/>
      <c r="AO8177" s="29"/>
    </row>
    <row r="8178" spans="5:41" x14ac:dyDescent="0.3">
      <c r="E8178" s="15"/>
      <c r="M8178" s="26"/>
      <c r="V8178" s="37"/>
      <c r="W8178" s="37"/>
      <c r="Z8178" s="29"/>
      <c r="AA8178" s="29"/>
      <c r="AB8178" s="29"/>
      <c r="AG8178" s="40"/>
      <c r="AH8178" s="40"/>
      <c r="AN8178" s="29"/>
      <c r="AO8178" s="29"/>
    </row>
    <row r="8179" spans="5:41" x14ac:dyDescent="0.3">
      <c r="E8179" s="15"/>
      <c r="M8179" s="26"/>
      <c r="V8179" s="37"/>
      <c r="W8179" s="37"/>
      <c r="Z8179" s="29"/>
      <c r="AA8179" s="29"/>
      <c r="AB8179" s="29"/>
      <c r="AG8179" s="40"/>
      <c r="AH8179" s="40"/>
      <c r="AN8179" s="29"/>
      <c r="AO8179" s="29"/>
    </row>
    <row r="8180" spans="5:41" x14ac:dyDescent="0.3">
      <c r="E8180" s="15"/>
      <c r="M8180" s="26"/>
      <c r="V8180" s="37"/>
      <c r="W8180" s="37"/>
      <c r="Z8180" s="29"/>
      <c r="AA8180" s="29"/>
      <c r="AB8180" s="29"/>
      <c r="AG8180" s="40"/>
      <c r="AH8180" s="40"/>
      <c r="AN8180" s="29"/>
      <c r="AO8180" s="29"/>
    </row>
    <row r="8181" spans="5:41" x14ac:dyDescent="0.3">
      <c r="E8181" s="15"/>
      <c r="M8181" s="26"/>
      <c r="V8181" s="37"/>
      <c r="W8181" s="37"/>
      <c r="Z8181" s="29"/>
      <c r="AA8181" s="29"/>
      <c r="AB8181" s="29"/>
      <c r="AG8181" s="40"/>
      <c r="AH8181" s="40"/>
      <c r="AN8181" s="29"/>
      <c r="AO8181" s="29"/>
    </row>
    <row r="8182" spans="5:41" x14ac:dyDescent="0.3">
      <c r="E8182" s="15"/>
      <c r="M8182" s="26"/>
      <c r="V8182" s="37"/>
      <c r="W8182" s="37"/>
      <c r="Z8182" s="29"/>
      <c r="AA8182" s="29"/>
      <c r="AB8182" s="29"/>
      <c r="AG8182" s="40"/>
      <c r="AH8182" s="40"/>
      <c r="AN8182" s="29"/>
      <c r="AO8182" s="29"/>
    </row>
    <row r="8183" spans="5:41" x14ac:dyDescent="0.3">
      <c r="E8183" s="15"/>
      <c r="M8183" s="26"/>
      <c r="V8183" s="37"/>
      <c r="W8183" s="37"/>
      <c r="Z8183" s="29"/>
      <c r="AA8183" s="29"/>
      <c r="AB8183" s="29"/>
      <c r="AG8183" s="40"/>
      <c r="AH8183" s="40"/>
      <c r="AN8183" s="29"/>
      <c r="AO8183" s="29"/>
    </row>
    <row r="8184" spans="5:41" x14ac:dyDescent="0.3">
      <c r="E8184" s="15"/>
      <c r="M8184" s="26"/>
      <c r="V8184" s="37"/>
      <c r="W8184" s="37"/>
      <c r="Z8184" s="29"/>
      <c r="AA8184" s="29"/>
      <c r="AB8184" s="29"/>
      <c r="AG8184" s="40"/>
      <c r="AH8184" s="40"/>
      <c r="AN8184" s="29"/>
      <c r="AO8184" s="29"/>
    </row>
    <row r="8185" spans="5:41" x14ac:dyDescent="0.3">
      <c r="E8185" s="15"/>
      <c r="M8185" s="26"/>
      <c r="V8185" s="37"/>
      <c r="W8185" s="37"/>
      <c r="Z8185" s="29"/>
      <c r="AA8185" s="29"/>
      <c r="AB8185" s="29"/>
      <c r="AG8185" s="40"/>
      <c r="AH8185" s="40"/>
      <c r="AN8185" s="29"/>
      <c r="AO8185" s="29"/>
    </row>
    <row r="8186" spans="5:41" x14ac:dyDescent="0.3">
      <c r="E8186" s="15"/>
      <c r="M8186" s="26"/>
      <c r="V8186" s="37"/>
      <c r="W8186" s="37"/>
      <c r="Z8186" s="29"/>
      <c r="AA8186" s="29"/>
      <c r="AB8186" s="29"/>
      <c r="AG8186" s="40"/>
      <c r="AH8186" s="40"/>
      <c r="AN8186" s="29"/>
      <c r="AO8186" s="29"/>
    </row>
    <row r="8187" spans="5:41" x14ac:dyDescent="0.3">
      <c r="E8187" s="15"/>
      <c r="M8187" s="26"/>
      <c r="V8187" s="37"/>
      <c r="W8187" s="37"/>
      <c r="Z8187" s="29"/>
      <c r="AA8187" s="29"/>
      <c r="AB8187" s="29"/>
      <c r="AG8187" s="40"/>
      <c r="AH8187" s="40"/>
      <c r="AN8187" s="29"/>
      <c r="AO8187" s="29"/>
    </row>
    <row r="8188" spans="5:41" x14ac:dyDescent="0.3">
      <c r="E8188" s="15"/>
      <c r="M8188" s="26"/>
      <c r="V8188" s="37"/>
      <c r="W8188" s="37"/>
      <c r="Z8188" s="29"/>
      <c r="AA8188" s="29"/>
      <c r="AB8188" s="29"/>
      <c r="AG8188" s="40"/>
      <c r="AH8188" s="40"/>
      <c r="AN8188" s="29"/>
      <c r="AO8188" s="29"/>
    </row>
    <row r="8189" spans="5:41" x14ac:dyDescent="0.3">
      <c r="E8189" s="15"/>
      <c r="M8189" s="26"/>
      <c r="V8189" s="37"/>
      <c r="W8189" s="37"/>
      <c r="Z8189" s="29"/>
      <c r="AA8189" s="29"/>
      <c r="AB8189" s="29"/>
      <c r="AG8189" s="40"/>
      <c r="AH8189" s="40"/>
      <c r="AN8189" s="29"/>
      <c r="AO8189" s="29"/>
    </row>
    <row r="8190" spans="5:41" x14ac:dyDescent="0.3">
      <c r="E8190" s="15"/>
      <c r="M8190" s="26"/>
      <c r="V8190" s="37"/>
      <c r="W8190" s="37"/>
      <c r="Z8190" s="29"/>
      <c r="AA8190" s="29"/>
      <c r="AB8190" s="29"/>
      <c r="AG8190" s="40"/>
      <c r="AH8190" s="40"/>
      <c r="AN8190" s="29"/>
      <c r="AO8190" s="29"/>
    </row>
    <row r="8191" spans="5:41" x14ac:dyDescent="0.3">
      <c r="E8191" s="15"/>
      <c r="M8191" s="26"/>
      <c r="V8191" s="37"/>
      <c r="W8191" s="37"/>
      <c r="Z8191" s="29"/>
      <c r="AA8191" s="29"/>
      <c r="AB8191" s="29"/>
      <c r="AG8191" s="40"/>
      <c r="AH8191" s="40"/>
      <c r="AN8191" s="29"/>
      <c r="AO8191" s="29"/>
    </row>
    <row r="8192" spans="5:41" x14ac:dyDescent="0.3">
      <c r="E8192" s="15"/>
      <c r="M8192" s="26"/>
      <c r="V8192" s="37"/>
      <c r="W8192" s="37"/>
      <c r="Z8192" s="29"/>
      <c r="AA8192" s="29"/>
      <c r="AB8192" s="29"/>
      <c r="AG8192" s="40"/>
      <c r="AH8192" s="40"/>
      <c r="AN8192" s="29"/>
      <c r="AO8192" s="29"/>
    </row>
    <row r="8193" spans="5:41" x14ac:dyDescent="0.3">
      <c r="E8193" s="15"/>
      <c r="M8193" s="26"/>
      <c r="V8193" s="37"/>
      <c r="W8193" s="37"/>
      <c r="Z8193" s="29"/>
      <c r="AA8193" s="29"/>
      <c r="AB8193" s="29"/>
      <c r="AG8193" s="40"/>
      <c r="AH8193" s="40"/>
      <c r="AN8193" s="29"/>
      <c r="AO8193" s="29"/>
    </row>
    <row r="8194" spans="5:41" x14ac:dyDescent="0.3">
      <c r="E8194" s="15"/>
      <c r="M8194" s="26"/>
      <c r="V8194" s="37"/>
      <c r="W8194" s="37"/>
      <c r="Z8194" s="29"/>
      <c r="AA8194" s="29"/>
      <c r="AB8194" s="29"/>
      <c r="AG8194" s="40"/>
      <c r="AH8194" s="40"/>
      <c r="AN8194" s="29"/>
      <c r="AO8194" s="29"/>
    </row>
    <row r="8195" spans="5:41" x14ac:dyDescent="0.3">
      <c r="E8195" s="15"/>
      <c r="M8195" s="26"/>
      <c r="V8195" s="37"/>
      <c r="W8195" s="37"/>
      <c r="Z8195" s="29"/>
      <c r="AA8195" s="29"/>
      <c r="AB8195" s="29"/>
      <c r="AG8195" s="40"/>
      <c r="AH8195" s="40"/>
      <c r="AN8195" s="29"/>
      <c r="AO8195" s="29"/>
    </row>
    <row r="8196" spans="5:41" x14ac:dyDescent="0.3">
      <c r="E8196" s="15"/>
      <c r="M8196" s="26"/>
      <c r="V8196" s="37"/>
      <c r="W8196" s="37"/>
      <c r="Z8196" s="29"/>
      <c r="AA8196" s="29"/>
      <c r="AB8196" s="29"/>
      <c r="AG8196" s="40"/>
      <c r="AH8196" s="40"/>
      <c r="AN8196" s="29"/>
      <c r="AO8196" s="29"/>
    </row>
    <row r="8197" spans="5:41" x14ac:dyDescent="0.3">
      <c r="E8197" s="15"/>
      <c r="M8197" s="26"/>
      <c r="V8197" s="37"/>
      <c r="W8197" s="37"/>
      <c r="Z8197" s="29"/>
      <c r="AA8197" s="29"/>
      <c r="AB8197" s="29"/>
      <c r="AG8197" s="40"/>
      <c r="AH8197" s="40"/>
      <c r="AN8197" s="29"/>
      <c r="AO8197" s="29"/>
    </row>
    <row r="8198" spans="5:41" x14ac:dyDescent="0.3">
      <c r="E8198" s="15"/>
      <c r="M8198" s="26"/>
      <c r="V8198" s="37"/>
      <c r="W8198" s="37"/>
      <c r="Z8198" s="29"/>
      <c r="AA8198" s="29"/>
      <c r="AB8198" s="29"/>
      <c r="AG8198" s="40"/>
      <c r="AH8198" s="40"/>
      <c r="AN8198" s="29"/>
      <c r="AO8198" s="29"/>
    </row>
    <row r="8199" spans="5:41" x14ac:dyDescent="0.3">
      <c r="E8199" s="15"/>
      <c r="M8199" s="26"/>
      <c r="V8199" s="37"/>
      <c r="W8199" s="37"/>
      <c r="Z8199" s="29"/>
      <c r="AA8199" s="29"/>
      <c r="AB8199" s="29"/>
      <c r="AG8199" s="40"/>
      <c r="AH8199" s="40"/>
      <c r="AN8199" s="29"/>
      <c r="AO8199" s="29"/>
    </row>
    <row r="8200" spans="5:41" x14ac:dyDescent="0.3">
      <c r="E8200" s="15"/>
      <c r="M8200" s="26"/>
      <c r="V8200" s="37"/>
      <c r="W8200" s="37"/>
      <c r="Z8200" s="29"/>
      <c r="AA8200" s="29"/>
      <c r="AB8200" s="29"/>
      <c r="AG8200" s="40"/>
      <c r="AH8200" s="40"/>
      <c r="AN8200" s="29"/>
      <c r="AO8200" s="29"/>
    </row>
    <row r="8201" spans="5:41" x14ac:dyDescent="0.3">
      <c r="E8201" s="15"/>
      <c r="M8201" s="26"/>
      <c r="V8201" s="37"/>
      <c r="W8201" s="37"/>
      <c r="Z8201" s="29"/>
      <c r="AA8201" s="29"/>
      <c r="AB8201" s="29"/>
      <c r="AG8201" s="40"/>
      <c r="AH8201" s="40"/>
      <c r="AN8201" s="29"/>
      <c r="AO8201" s="29"/>
    </row>
    <row r="8202" spans="5:41" x14ac:dyDescent="0.3">
      <c r="E8202" s="15"/>
      <c r="M8202" s="26"/>
      <c r="V8202" s="37"/>
      <c r="W8202" s="37"/>
      <c r="Z8202" s="29"/>
      <c r="AA8202" s="29"/>
      <c r="AB8202" s="29"/>
      <c r="AG8202" s="40"/>
      <c r="AH8202" s="40"/>
      <c r="AN8202" s="29"/>
      <c r="AO8202" s="29"/>
    </row>
    <row r="8203" spans="5:41" x14ac:dyDescent="0.3">
      <c r="E8203" s="15"/>
      <c r="M8203" s="26"/>
      <c r="V8203" s="37"/>
      <c r="W8203" s="37"/>
      <c r="Z8203" s="29"/>
      <c r="AA8203" s="29"/>
      <c r="AB8203" s="29"/>
      <c r="AG8203" s="40"/>
      <c r="AH8203" s="40"/>
      <c r="AN8203" s="29"/>
      <c r="AO8203" s="29"/>
    </row>
    <row r="8204" spans="5:41" x14ac:dyDescent="0.3">
      <c r="E8204" s="15"/>
      <c r="M8204" s="26"/>
      <c r="V8204" s="37"/>
      <c r="W8204" s="37"/>
      <c r="Z8204" s="29"/>
      <c r="AA8204" s="29"/>
      <c r="AB8204" s="29"/>
      <c r="AG8204" s="40"/>
      <c r="AH8204" s="40"/>
      <c r="AN8204" s="29"/>
      <c r="AO8204" s="29"/>
    </row>
    <row r="8205" spans="5:41" x14ac:dyDescent="0.3">
      <c r="E8205" s="15"/>
      <c r="M8205" s="26"/>
      <c r="V8205" s="37"/>
      <c r="W8205" s="37"/>
      <c r="Z8205" s="29"/>
      <c r="AA8205" s="29"/>
      <c r="AB8205" s="29"/>
      <c r="AG8205" s="40"/>
      <c r="AH8205" s="40"/>
      <c r="AN8205" s="29"/>
      <c r="AO8205" s="29"/>
    </row>
    <row r="8206" spans="5:41" x14ac:dyDescent="0.3">
      <c r="E8206" s="15"/>
      <c r="M8206" s="26"/>
      <c r="V8206" s="37"/>
      <c r="W8206" s="37"/>
      <c r="Z8206" s="29"/>
      <c r="AA8206" s="29"/>
      <c r="AB8206" s="29"/>
      <c r="AG8206" s="40"/>
      <c r="AH8206" s="40"/>
      <c r="AN8206" s="29"/>
      <c r="AO8206" s="29"/>
    </row>
    <row r="8207" spans="5:41" x14ac:dyDescent="0.3">
      <c r="E8207" s="15"/>
      <c r="M8207" s="26"/>
      <c r="V8207" s="37"/>
      <c r="W8207" s="37"/>
      <c r="Z8207" s="29"/>
      <c r="AA8207" s="29"/>
      <c r="AB8207" s="29"/>
      <c r="AG8207" s="40"/>
      <c r="AH8207" s="40"/>
      <c r="AN8207" s="29"/>
      <c r="AO8207" s="29"/>
    </row>
    <row r="8208" spans="5:41" x14ac:dyDescent="0.3">
      <c r="E8208" s="15"/>
      <c r="M8208" s="26"/>
      <c r="V8208" s="37"/>
      <c r="W8208" s="37"/>
      <c r="Z8208" s="29"/>
      <c r="AA8208" s="29"/>
      <c r="AB8208" s="29"/>
      <c r="AG8208" s="40"/>
      <c r="AH8208" s="40"/>
      <c r="AN8208" s="29"/>
      <c r="AO8208" s="29"/>
    </row>
    <row r="8209" spans="5:41" x14ac:dyDescent="0.3">
      <c r="E8209" s="15"/>
      <c r="M8209" s="26"/>
      <c r="V8209" s="37"/>
      <c r="W8209" s="37"/>
      <c r="Z8209" s="29"/>
      <c r="AA8209" s="29"/>
      <c r="AB8209" s="29"/>
      <c r="AG8209" s="40"/>
      <c r="AH8209" s="40"/>
      <c r="AN8209" s="29"/>
      <c r="AO8209" s="29"/>
    </row>
    <row r="8210" spans="5:41" x14ac:dyDescent="0.3">
      <c r="E8210" s="15"/>
      <c r="M8210" s="26"/>
      <c r="V8210" s="37"/>
      <c r="W8210" s="37"/>
      <c r="Z8210" s="29"/>
      <c r="AA8210" s="29"/>
      <c r="AB8210" s="29"/>
      <c r="AG8210" s="40"/>
      <c r="AH8210" s="40"/>
      <c r="AN8210" s="29"/>
      <c r="AO8210" s="29"/>
    </row>
    <row r="8211" spans="5:41" x14ac:dyDescent="0.3">
      <c r="E8211" s="15"/>
      <c r="M8211" s="26"/>
      <c r="V8211" s="37"/>
      <c r="W8211" s="37"/>
      <c r="Z8211" s="29"/>
      <c r="AA8211" s="29"/>
      <c r="AB8211" s="29"/>
      <c r="AG8211" s="40"/>
      <c r="AH8211" s="40"/>
      <c r="AN8211" s="29"/>
      <c r="AO8211" s="29"/>
    </row>
    <row r="8212" spans="5:41" x14ac:dyDescent="0.3">
      <c r="E8212" s="15"/>
      <c r="M8212" s="26"/>
      <c r="V8212" s="37"/>
      <c r="W8212" s="37"/>
      <c r="Z8212" s="29"/>
      <c r="AA8212" s="29"/>
      <c r="AB8212" s="29"/>
      <c r="AG8212" s="40"/>
      <c r="AH8212" s="40"/>
      <c r="AN8212" s="29"/>
      <c r="AO8212" s="29"/>
    </row>
    <row r="8213" spans="5:41" x14ac:dyDescent="0.3">
      <c r="E8213" s="15"/>
      <c r="M8213" s="26"/>
      <c r="V8213" s="37"/>
      <c r="W8213" s="37"/>
      <c r="Z8213" s="29"/>
      <c r="AA8213" s="29"/>
      <c r="AB8213" s="29"/>
      <c r="AG8213" s="40"/>
      <c r="AH8213" s="40"/>
      <c r="AN8213" s="29"/>
      <c r="AO8213" s="29"/>
    </row>
    <row r="8214" spans="5:41" x14ac:dyDescent="0.3">
      <c r="E8214" s="15"/>
      <c r="M8214" s="26"/>
      <c r="V8214" s="37"/>
      <c r="W8214" s="37"/>
      <c r="Z8214" s="29"/>
      <c r="AA8214" s="29"/>
      <c r="AB8214" s="29"/>
      <c r="AG8214" s="40"/>
      <c r="AH8214" s="40"/>
      <c r="AN8214" s="29"/>
      <c r="AO8214" s="29"/>
    </row>
    <row r="8215" spans="5:41" x14ac:dyDescent="0.3">
      <c r="E8215" s="15"/>
      <c r="M8215" s="26"/>
      <c r="V8215" s="37"/>
      <c r="W8215" s="37"/>
      <c r="Z8215" s="29"/>
      <c r="AA8215" s="29"/>
      <c r="AB8215" s="29"/>
      <c r="AG8215" s="40"/>
      <c r="AH8215" s="40"/>
      <c r="AN8215" s="29"/>
      <c r="AO8215" s="29"/>
    </row>
    <row r="8216" spans="5:41" x14ac:dyDescent="0.3">
      <c r="E8216" s="15"/>
      <c r="M8216" s="26"/>
      <c r="V8216" s="37"/>
      <c r="W8216" s="37"/>
      <c r="Z8216" s="29"/>
      <c r="AA8216" s="29"/>
      <c r="AB8216" s="29"/>
      <c r="AG8216" s="40"/>
      <c r="AH8216" s="40"/>
      <c r="AN8216" s="29"/>
      <c r="AO8216" s="29"/>
    </row>
    <row r="8217" spans="5:41" x14ac:dyDescent="0.3">
      <c r="E8217" s="15"/>
      <c r="M8217" s="26"/>
      <c r="V8217" s="37"/>
      <c r="W8217" s="37"/>
      <c r="Z8217" s="29"/>
      <c r="AA8217" s="29"/>
      <c r="AB8217" s="29"/>
      <c r="AG8217" s="40"/>
      <c r="AH8217" s="40"/>
      <c r="AN8217" s="29"/>
      <c r="AO8217" s="29"/>
    </row>
    <row r="8218" spans="5:41" x14ac:dyDescent="0.3">
      <c r="E8218" s="15"/>
      <c r="M8218" s="26"/>
      <c r="V8218" s="37"/>
      <c r="W8218" s="37"/>
      <c r="Z8218" s="29"/>
      <c r="AA8218" s="29"/>
      <c r="AB8218" s="29"/>
      <c r="AG8218" s="40"/>
      <c r="AH8218" s="40"/>
      <c r="AN8218" s="29"/>
      <c r="AO8218" s="29"/>
    </row>
    <row r="8219" spans="5:41" x14ac:dyDescent="0.3">
      <c r="E8219" s="15"/>
      <c r="M8219" s="26"/>
      <c r="V8219" s="37"/>
      <c r="W8219" s="37"/>
      <c r="Z8219" s="29"/>
      <c r="AA8219" s="29"/>
      <c r="AB8219" s="29"/>
      <c r="AG8219" s="40"/>
      <c r="AH8219" s="40"/>
      <c r="AN8219" s="29"/>
      <c r="AO8219" s="29"/>
    </row>
    <row r="8220" spans="5:41" x14ac:dyDescent="0.3">
      <c r="E8220" s="15"/>
      <c r="M8220" s="26"/>
      <c r="V8220" s="37"/>
      <c r="W8220" s="37"/>
      <c r="Z8220" s="29"/>
      <c r="AA8220" s="29"/>
      <c r="AB8220" s="29"/>
      <c r="AG8220" s="40"/>
      <c r="AH8220" s="40"/>
      <c r="AN8220" s="29"/>
      <c r="AO8220" s="29"/>
    </row>
    <row r="8221" spans="5:41" x14ac:dyDescent="0.3">
      <c r="E8221" s="15"/>
      <c r="M8221" s="26"/>
      <c r="V8221" s="37"/>
      <c r="W8221" s="37"/>
      <c r="Z8221" s="29"/>
      <c r="AA8221" s="29"/>
      <c r="AB8221" s="29"/>
      <c r="AG8221" s="40"/>
      <c r="AH8221" s="40"/>
      <c r="AN8221" s="29"/>
      <c r="AO8221" s="29"/>
    </row>
    <row r="8222" spans="5:41" x14ac:dyDescent="0.3">
      <c r="E8222" s="15"/>
      <c r="M8222" s="26"/>
      <c r="V8222" s="37"/>
      <c r="W8222" s="37"/>
      <c r="Z8222" s="29"/>
      <c r="AA8222" s="29"/>
      <c r="AB8222" s="29"/>
      <c r="AG8222" s="40"/>
      <c r="AH8222" s="40"/>
      <c r="AN8222" s="29"/>
      <c r="AO8222" s="29"/>
    </row>
    <row r="8223" spans="5:41" x14ac:dyDescent="0.3">
      <c r="E8223" s="15"/>
      <c r="M8223" s="26"/>
      <c r="V8223" s="37"/>
      <c r="W8223" s="37"/>
      <c r="Z8223" s="29"/>
      <c r="AA8223" s="29"/>
      <c r="AB8223" s="29"/>
      <c r="AG8223" s="40"/>
      <c r="AH8223" s="40"/>
      <c r="AN8223" s="29"/>
      <c r="AO8223" s="29"/>
    </row>
    <row r="8224" spans="5:41" x14ac:dyDescent="0.3">
      <c r="E8224" s="15"/>
      <c r="M8224" s="26"/>
      <c r="V8224" s="37"/>
      <c r="W8224" s="37"/>
      <c r="Z8224" s="29"/>
      <c r="AA8224" s="29"/>
      <c r="AB8224" s="29"/>
      <c r="AG8224" s="40"/>
      <c r="AH8224" s="40"/>
      <c r="AN8224" s="29"/>
      <c r="AO8224" s="29"/>
    </row>
    <row r="8225" spans="5:41" x14ac:dyDescent="0.3">
      <c r="E8225" s="15"/>
      <c r="M8225" s="26"/>
      <c r="V8225" s="37"/>
      <c r="W8225" s="37"/>
      <c r="Z8225" s="29"/>
      <c r="AA8225" s="29"/>
      <c r="AB8225" s="29"/>
      <c r="AG8225" s="40"/>
      <c r="AH8225" s="40"/>
      <c r="AN8225" s="29"/>
      <c r="AO8225" s="29"/>
    </row>
    <row r="8226" spans="5:41" x14ac:dyDescent="0.3">
      <c r="E8226" s="15"/>
      <c r="M8226" s="26"/>
      <c r="V8226" s="37"/>
      <c r="W8226" s="37"/>
      <c r="Z8226" s="29"/>
      <c r="AA8226" s="29"/>
      <c r="AB8226" s="29"/>
      <c r="AG8226" s="40"/>
      <c r="AH8226" s="40"/>
      <c r="AN8226" s="29"/>
      <c r="AO8226" s="29"/>
    </row>
    <row r="8227" spans="5:41" x14ac:dyDescent="0.3">
      <c r="E8227" s="15"/>
      <c r="M8227" s="26"/>
      <c r="V8227" s="37"/>
      <c r="W8227" s="37"/>
      <c r="Z8227" s="29"/>
      <c r="AA8227" s="29"/>
      <c r="AB8227" s="29"/>
      <c r="AG8227" s="40"/>
      <c r="AH8227" s="40"/>
      <c r="AN8227" s="29"/>
      <c r="AO8227" s="29"/>
    </row>
    <row r="8228" spans="5:41" x14ac:dyDescent="0.3">
      <c r="E8228" s="15"/>
      <c r="M8228" s="26"/>
      <c r="V8228" s="37"/>
      <c r="W8228" s="37"/>
      <c r="Z8228" s="29"/>
      <c r="AA8228" s="29"/>
      <c r="AB8228" s="29"/>
      <c r="AG8228" s="40"/>
      <c r="AH8228" s="40"/>
      <c r="AN8228" s="29"/>
      <c r="AO8228" s="29"/>
    </row>
    <row r="8229" spans="5:41" x14ac:dyDescent="0.3">
      <c r="E8229" s="15"/>
      <c r="M8229" s="26"/>
      <c r="V8229" s="37"/>
      <c r="W8229" s="37"/>
      <c r="Z8229" s="29"/>
      <c r="AA8229" s="29"/>
      <c r="AB8229" s="29"/>
      <c r="AG8229" s="40"/>
      <c r="AH8229" s="40"/>
      <c r="AN8229" s="29"/>
      <c r="AO8229" s="29"/>
    </row>
    <row r="8230" spans="5:41" x14ac:dyDescent="0.3">
      <c r="E8230" s="15"/>
      <c r="M8230" s="26"/>
      <c r="V8230" s="37"/>
      <c r="W8230" s="37"/>
      <c r="Z8230" s="29"/>
      <c r="AA8230" s="29"/>
      <c r="AB8230" s="29"/>
      <c r="AG8230" s="40"/>
      <c r="AH8230" s="40"/>
      <c r="AN8230" s="29"/>
      <c r="AO8230" s="29"/>
    </row>
    <row r="8231" spans="5:41" x14ac:dyDescent="0.3">
      <c r="E8231" s="15"/>
      <c r="M8231" s="26"/>
      <c r="V8231" s="37"/>
      <c r="W8231" s="37"/>
      <c r="Z8231" s="29"/>
      <c r="AA8231" s="29"/>
      <c r="AB8231" s="29"/>
      <c r="AG8231" s="40"/>
      <c r="AH8231" s="40"/>
      <c r="AN8231" s="29"/>
      <c r="AO8231" s="29"/>
    </row>
    <row r="8232" spans="5:41" x14ac:dyDescent="0.3">
      <c r="E8232" s="15"/>
      <c r="M8232" s="26"/>
      <c r="V8232" s="37"/>
      <c r="W8232" s="37"/>
      <c r="Z8232" s="29"/>
      <c r="AA8232" s="29"/>
      <c r="AB8232" s="29"/>
      <c r="AG8232" s="40"/>
      <c r="AH8232" s="40"/>
      <c r="AN8232" s="29"/>
      <c r="AO8232" s="29"/>
    </row>
    <row r="8233" spans="5:41" x14ac:dyDescent="0.3">
      <c r="E8233" s="15"/>
      <c r="M8233" s="26"/>
      <c r="V8233" s="37"/>
      <c r="W8233" s="37"/>
      <c r="Z8233" s="29"/>
      <c r="AA8233" s="29"/>
      <c r="AB8233" s="29"/>
      <c r="AG8233" s="40"/>
      <c r="AH8233" s="40"/>
      <c r="AN8233" s="29"/>
      <c r="AO8233" s="29"/>
    </row>
    <row r="8234" spans="5:41" x14ac:dyDescent="0.3">
      <c r="E8234" s="15"/>
      <c r="M8234" s="26"/>
      <c r="V8234" s="37"/>
      <c r="W8234" s="37"/>
      <c r="Z8234" s="29"/>
      <c r="AA8234" s="29"/>
      <c r="AB8234" s="29"/>
      <c r="AG8234" s="40"/>
      <c r="AH8234" s="40"/>
      <c r="AN8234" s="29"/>
      <c r="AO8234" s="29"/>
    </row>
    <row r="8235" spans="5:41" x14ac:dyDescent="0.3">
      <c r="E8235" s="15"/>
      <c r="M8235" s="26"/>
      <c r="V8235" s="37"/>
      <c r="W8235" s="37"/>
      <c r="Z8235" s="29"/>
      <c r="AA8235" s="29"/>
      <c r="AB8235" s="29"/>
      <c r="AG8235" s="40"/>
      <c r="AH8235" s="40"/>
      <c r="AN8235" s="29"/>
      <c r="AO8235" s="29"/>
    </row>
    <row r="8236" spans="5:41" x14ac:dyDescent="0.3">
      <c r="E8236" s="15"/>
      <c r="M8236" s="26"/>
      <c r="V8236" s="37"/>
      <c r="W8236" s="37"/>
      <c r="Z8236" s="29"/>
      <c r="AA8236" s="29"/>
      <c r="AB8236" s="29"/>
      <c r="AG8236" s="40"/>
      <c r="AH8236" s="40"/>
      <c r="AN8236" s="29"/>
      <c r="AO8236" s="29"/>
    </row>
    <row r="8237" spans="5:41" x14ac:dyDescent="0.3">
      <c r="E8237" s="15"/>
      <c r="M8237" s="26"/>
      <c r="V8237" s="37"/>
      <c r="W8237" s="37"/>
      <c r="Z8237" s="29"/>
      <c r="AA8237" s="29"/>
      <c r="AB8237" s="29"/>
      <c r="AG8237" s="40"/>
      <c r="AH8237" s="40"/>
      <c r="AN8237" s="29"/>
      <c r="AO8237" s="29"/>
    </row>
    <row r="8238" spans="5:41" x14ac:dyDescent="0.3">
      <c r="E8238" s="15"/>
      <c r="M8238" s="26"/>
      <c r="V8238" s="37"/>
      <c r="W8238" s="37"/>
      <c r="Z8238" s="29"/>
      <c r="AA8238" s="29"/>
      <c r="AB8238" s="29"/>
      <c r="AG8238" s="40"/>
      <c r="AH8238" s="40"/>
      <c r="AN8238" s="29"/>
      <c r="AO8238" s="29"/>
    </row>
    <row r="8239" spans="5:41" x14ac:dyDescent="0.3">
      <c r="E8239" s="15"/>
      <c r="M8239" s="26"/>
      <c r="V8239" s="37"/>
      <c r="W8239" s="37"/>
      <c r="Z8239" s="29"/>
      <c r="AA8239" s="29"/>
      <c r="AB8239" s="29"/>
      <c r="AG8239" s="40"/>
      <c r="AH8239" s="40"/>
      <c r="AN8239" s="29"/>
      <c r="AO8239" s="29"/>
    </row>
    <row r="8240" spans="5:41" x14ac:dyDescent="0.3">
      <c r="E8240" s="15"/>
      <c r="M8240" s="26"/>
      <c r="V8240" s="37"/>
      <c r="W8240" s="37"/>
      <c r="Z8240" s="29"/>
      <c r="AA8240" s="29"/>
      <c r="AB8240" s="29"/>
      <c r="AG8240" s="40"/>
      <c r="AH8240" s="40"/>
      <c r="AN8240" s="29"/>
      <c r="AO8240" s="29"/>
    </row>
    <row r="8241" spans="5:41" x14ac:dyDescent="0.3">
      <c r="E8241" s="15"/>
      <c r="M8241" s="26"/>
      <c r="V8241" s="37"/>
      <c r="W8241" s="37"/>
      <c r="Z8241" s="29"/>
      <c r="AA8241" s="29"/>
      <c r="AB8241" s="29"/>
      <c r="AG8241" s="40"/>
      <c r="AH8241" s="40"/>
      <c r="AN8241" s="29"/>
      <c r="AO8241" s="29"/>
    </row>
    <row r="8242" spans="5:41" x14ac:dyDescent="0.3">
      <c r="E8242" s="15"/>
      <c r="M8242" s="26"/>
      <c r="V8242" s="37"/>
      <c r="W8242" s="37"/>
      <c r="Z8242" s="29"/>
      <c r="AA8242" s="29"/>
      <c r="AB8242" s="29"/>
      <c r="AG8242" s="40"/>
      <c r="AH8242" s="40"/>
      <c r="AN8242" s="29"/>
      <c r="AO8242" s="29"/>
    </row>
    <row r="8243" spans="5:41" x14ac:dyDescent="0.3">
      <c r="E8243" s="15"/>
      <c r="M8243" s="26"/>
      <c r="V8243" s="37"/>
      <c r="W8243" s="37"/>
      <c r="Z8243" s="29"/>
      <c r="AA8243" s="29"/>
      <c r="AB8243" s="29"/>
      <c r="AG8243" s="40"/>
      <c r="AH8243" s="40"/>
      <c r="AN8243" s="29"/>
      <c r="AO8243" s="29"/>
    </row>
    <row r="8244" spans="5:41" x14ac:dyDescent="0.3">
      <c r="E8244" s="15"/>
      <c r="M8244" s="26"/>
      <c r="V8244" s="37"/>
      <c r="W8244" s="37"/>
      <c r="Z8244" s="29"/>
      <c r="AA8244" s="29"/>
      <c r="AB8244" s="29"/>
      <c r="AG8244" s="40"/>
      <c r="AH8244" s="40"/>
      <c r="AN8244" s="29"/>
      <c r="AO8244" s="29"/>
    </row>
    <row r="8245" spans="5:41" x14ac:dyDescent="0.3">
      <c r="E8245" s="15"/>
      <c r="M8245" s="26"/>
      <c r="V8245" s="37"/>
      <c r="W8245" s="37"/>
      <c r="Z8245" s="29"/>
      <c r="AA8245" s="29"/>
      <c r="AB8245" s="29"/>
      <c r="AG8245" s="40"/>
      <c r="AH8245" s="40"/>
      <c r="AN8245" s="29"/>
      <c r="AO8245" s="29"/>
    </row>
    <row r="8246" spans="5:41" x14ac:dyDescent="0.3">
      <c r="E8246" s="15"/>
      <c r="M8246" s="26"/>
      <c r="V8246" s="37"/>
      <c r="W8246" s="37"/>
      <c r="Z8246" s="29"/>
      <c r="AA8246" s="29"/>
      <c r="AB8246" s="29"/>
      <c r="AG8246" s="40"/>
      <c r="AH8246" s="40"/>
      <c r="AN8246" s="29"/>
      <c r="AO8246" s="29"/>
    </row>
    <row r="8247" spans="5:41" x14ac:dyDescent="0.3">
      <c r="E8247" s="15"/>
      <c r="M8247" s="26"/>
      <c r="V8247" s="37"/>
      <c r="W8247" s="37"/>
      <c r="Z8247" s="29"/>
      <c r="AA8247" s="29"/>
      <c r="AB8247" s="29"/>
      <c r="AG8247" s="40"/>
      <c r="AH8247" s="40"/>
      <c r="AN8247" s="29"/>
      <c r="AO8247" s="29"/>
    </row>
    <row r="8248" spans="5:41" x14ac:dyDescent="0.3">
      <c r="E8248" s="15"/>
      <c r="M8248" s="26"/>
      <c r="V8248" s="37"/>
      <c r="W8248" s="37"/>
      <c r="Z8248" s="29"/>
      <c r="AA8248" s="29"/>
      <c r="AB8248" s="29"/>
      <c r="AG8248" s="40"/>
      <c r="AH8248" s="40"/>
      <c r="AN8248" s="29"/>
      <c r="AO8248" s="29"/>
    </row>
    <row r="8249" spans="5:41" x14ac:dyDescent="0.3">
      <c r="E8249" s="15"/>
      <c r="M8249" s="26"/>
      <c r="V8249" s="37"/>
      <c r="W8249" s="37"/>
      <c r="Z8249" s="29"/>
      <c r="AA8249" s="29"/>
      <c r="AB8249" s="29"/>
      <c r="AG8249" s="40"/>
      <c r="AH8249" s="40"/>
      <c r="AN8249" s="29"/>
      <c r="AO8249" s="29"/>
    </row>
    <row r="8250" spans="5:41" x14ac:dyDescent="0.3">
      <c r="E8250" s="15"/>
      <c r="M8250" s="26"/>
      <c r="V8250" s="37"/>
      <c r="W8250" s="37"/>
      <c r="Z8250" s="29"/>
      <c r="AA8250" s="29"/>
      <c r="AB8250" s="29"/>
      <c r="AG8250" s="40"/>
      <c r="AH8250" s="40"/>
      <c r="AN8250" s="29"/>
      <c r="AO8250" s="29"/>
    </row>
    <row r="8251" spans="5:41" x14ac:dyDescent="0.3">
      <c r="E8251" s="15"/>
      <c r="M8251" s="26"/>
      <c r="V8251" s="37"/>
      <c r="W8251" s="37"/>
      <c r="Z8251" s="29"/>
      <c r="AA8251" s="29"/>
      <c r="AB8251" s="29"/>
      <c r="AG8251" s="40"/>
      <c r="AH8251" s="40"/>
      <c r="AN8251" s="29"/>
      <c r="AO8251" s="29"/>
    </row>
    <row r="8252" spans="5:41" x14ac:dyDescent="0.3">
      <c r="E8252" s="15"/>
      <c r="M8252" s="26"/>
      <c r="V8252" s="37"/>
      <c r="W8252" s="37"/>
      <c r="Z8252" s="29"/>
      <c r="AA8252" s="29"/>
      <c r="AB8252" s="29"/>
      <c r="AG8252" s="40"/>
      <c r="AH8252" s="40"/>
      <c r="AN8252" s="29"/>
      <c r="AO8252" s="29"/>
    </row>
    <row r="8253" spans="5:41" x14ac:dyDescent="0.3">
      <c r="E8253" s="15"/>
      <c r="M8253" s="26"/>
      <c r="V8253" s="37"/>
      <c r="W8253" s="37"/>
      <c r="Z8253" s="29"/>
      <c r="AA8253" s="29"/>
      <c r="AB8253" s="29"/>
      <c r="AG8253" s="40"/>
      <c r="AH8253" s="40"/>
      <c r="AN8253" s="29"/>
      <c r="AO8253" s="29"/>
    </row>
    <row r="8254" spans="5:41" x14ac:dyDescent="0.3">
      <c r="E8254" s="15"/>
      <c r="M8254" s="26"/>
      <c r="V8254" s="37"/>
      <c r="W8254" s="37"/>
      <c r="Z8254" s="29"/>
      <c r="AA8254" s="29"/>
      <c r="AB8254" s="29"/>
      <c r="AG8254" s="40"/>
      <c r="AH8254" s="40"/>
      <c r="AN8254" s="29"/>
      <c r="AO8254" s="29"/>
    </row>
    <row r="8255" spans="5:41" x14ac:dyDescent="0.3">
      <c r="E8255" s="15"/>
      <c r="M8255" s="26"/>
      <c r="V8255" s="37"/>
      <c r="W8255" s="37"/>
      <c r="Z8255" s="29"/>
      <c r="AA8255" s="29"/>
      <c r="AB8255" s="29"/>
      <c r="AG8255" s="40"/>
      <c r="AH8255" s="40"/>
      <c r="AN8255" s="29"/>
      <c r="AO8255" s="29"/>
    </row>
    <row r="8256" spans="5:41" x14ac:dyDescent="0.3">
      <c r="E8256" s="15"/>
      <c r="M8256" s="26"/>
      <c r="V8256" s="37"/>
      <c r="W8256" s="37"/>
      <c r="Z8256" s="29"/>
      <c r="AA8256" s="29"/>
      <c r="AB8256" s="29"/>
      <c r="AG8256" s="40"/>
      <c r="AH8256" s="40"/>
      <c r="AN8256" s="29"/>
      <c r="AO8256" s="29"/>
    </row>
    <row r="8257" spans="5:41" x14ac:dyDescent="0.3">
      <c r="E8257" s="15"/>
      <c r="M8257" s="26"/>
      <c r="V8257" s="37"/>
      <c r="W8257" s="37"/>
      <c r="Z8257" s="29"/>
      <c r="AA8257" s="29"/>
      <c r="AB8257" s="29"/>
      <c r="AG8257" s="40"/>
      <c r="AH8257" s="40"/>
      <c r="AN8257" s="29"/>
      <c r="AO8257" s="29"/>
    </row>
    <row r="8258" spans="5:41" x14ac:dyDescent="0.3">
      <c r="E8258" s="15"/>
      <c r="M8258" s="26"/>
      <c r="V8258" s="37"/>
      <c r="W8258" s="37"/>
      <c r="Z8258" s="29"/>
      <c r="AA8258" s="29"/>
      <c r="AB8258" s="29"/>
      <c r="AG8258" s="40"/>
      <c r="AH8258" s="40"/>
      <c r="AN8258" s="29"/>
      <c r="AO8258" s="29"/>
    </row>
    <row r="8259" spans="5:41" x14ac:dyDescent="0.3">
      <c r="E8259" s="15"/>
      <c r="M8259" s="26"/>
      <c r="V8259" s="37"/>
      <c r="W8259" s="37"/>
      <c r="Z8259" s="29"/>
      <c r="AA8259" s="29"/>
      <c r="AB8259" s="29"/>
      <c r="AG8259" s="40"/>
      <c r="AH8259" s="40"/>
      <c r="AN8259" s="29"/>
      <c r="AO8259" s="29"/>
    </row>
    <row r="8260" spans="5:41" x14ac:dyDescent="0.3">
      <c r="E8260" s="15"/>
      <c r="M8260" s="26"/>
      <c r="V8260" s="37"/>
      <c r="W8260" s="37"/>
      <c r="Z8260" s="29"/>
      <c r="AA8260" s="29"/>
      <c r="AB8260" s="29"/>
      <c r="AG8260" s="40"/>
      <c r="AH8260" s="40"/>
      <c r="AN8260" s="29"/>
      <c r="AO8260" s="29"/>
    </row>
    <row r="8261" spans="5:41" x14ac:dyDescent="0.3">
      <c r="E8261" s="15"/>
      <c r="M8261" s="26"/>
      <c r="V8261" s="37"/>
      <c r="W8261" s="37"/>
      <c r="Z8261" s="29"/>
      <c r="AA8261" s="29"/>
      <c r="AB8261" s="29"/>
      <c r="AG8261" s="40"/>
      <c r="AH8261" s="40"/>
      <c r="AN8261" s="29"/>
      <c r="AO8261" s="29"/>
    </row>
    <row r="8262" spans="5:41" x14ac:dyDescent="0.3">
      <c r="E8262" s="15"/>
      <c r="M8262" s="26"/>
      <c r="V8262" s="37"/>
      <c r="W8262" s="37"/>
      <c r="Z8262" s="29"/>
      <c r="AA8262" s="29"/>
      <c r="AB8262" s="29"/>
      <c r="AG8262" s="40"/>
      <c r="AH8262" s="40"/>
      <c r="AN8262" s="29"/>
      <c r="AO8262" s="29"/>
    </row>
    <row r="8263" spans="5:41" x14ac:dyDescent="0.3">
      <c r="E8263" s="15"/>
      <c r="M8263" s="26"/>
      <c r="V8263" s="37"/>
      <c r="W8263" s="37"/>
      <c r="Z8263" s="29"/>
      <c r="AA8263" s="29"/>
      <c r="AB8263" s="29"/>
      <c r="AG8263" s="40"/>
      <c r="AH8263" s="40"/>
      <c r="AN8263" s="29"/>
      <c r="AO8263" s="29"/>
    </row>
    <row r="8264" spans="5:41" x14ac:dyDescent="0.3">
      <c r="E8264" s="15"/>
      <c r="M8264" s="26"/>
      <c r="V8264" s="37"/>
      <c r="W8264" s="37"/>
      <c r="Z8264" s="29"/>
      <c r="AA8264" s="29"/>
      <c r="AB8264" s="29"/>
      <c r="AG8264" s="40"/>
      <c r="AH8264" s="40"/>
      <c r="AN8264" s="29"/>
      <c r="AO8264" s="29"/>
    </row>
    <row r="8265" spans="5:41" x14ac:dyDescent="0.3">
      <c r="E8265" s="15"/>
      <c r="M8265" s="26"/>
      <c r="V8265" s="37"/>
      <c r="W8265" s="37"/>
      <c r="Z8265" s="29"/>
      <c r="AA8265" s="29"/>
      <c r="AB8265" s="29"/>
      <c r="AG8265" s="40"/>
      <c r="AH8265" s="40"/>
      <c r="AN8265" s="29"/>
      <c r="AO8265" s="29"/>
    </row>
    <row r="8266" spans="5:41" x14ac:dyDescent="0.3">
      <c r="E8266" s="15"/>
      <c r="M8266" s="26"/>
      <c r="V8266" s="37"/>
      <c r="W8266" s="37"/>
      <c r="Z8266" s="29"/>
      <c r="AA8266" s="29"/>
      <c r="AB8266" s="29"/>
      <c r="AG8266" s="40"/>
      <c r="AH8266" s="40"/>
      <c r="AN8266" s="29"/>
      <c r="AO8266" s="29"/>
    </row>
    <row r="8267" spans="5:41" x14ac:dyDescent="0.3">
      <c r="E8267" s="15"/>
      <c r="M8267" s="26"/>
      <c r="V8267" s="37"/>
      <c r="W8267" s="37"/>
      <c r="Z8267" s="29"/>
      <c r="AA8267" s="29"/>
      <c r="AB8267" s="29"/>
      <c r="AG8267" s="40"/>
      <c r="AH8267" s="40"/>
      <c r="AN8267" s="29"/>
      <c r="AO8267" s="29"/>
    </row>
    <row r="8268" spans="5:41" x14ac:dyDescent="0.3">
      <c r="E8268" s="15"/>
      <c r="M8268" s="26"/>
      <c r="V8268" s="37"/>
      <c r="W8268" s="37"/>
      <c r="Z8268" s="29"/>
      <c r="AA8268" s="29"/>
      <c r="AB8268" s="29"/>
      <c r="AG8268" s="40"/>
      <c r="AH8268" s="40"/>
      <c r="AN8268" s="29"/>
      <c r="AO8268" s="29"/>
    </row>
    <row r="8269" spans="5:41" x14ac:dyDescent="0.3">
      <c r="E8269" s="15"/>
      <c r="M8269" s="26"/>
      <c r="V8269" s="37"/>
      <c r="W8269" s="37"/>
      <c r="Z8269" s="29"/>
      <c r="AA8269" s="29"/>
      <c r="AB8269" s="29"/>
      <c r="AG8269" s="40"/>
      <c r="AH8269" s="40"/>
      <c r="AN8269" s="29"/>
      <c r="AO8269" s="29"/>
    </row>
    <row r="8270" spans="5:41" x14ac:dyDescent="0.3">
      <c r="E8270" s="15"/>
      <c r="M8270" s="26"/>
      <c r="V8270" s="37"/>
      <c r="W8270" s="37"/>
      <c r="Z8270" s="29"/>
      <c r="AA8270" s="29"/>
      <c r="AB8270" s="29"/>
      <c r="AG8270" s="40"/>
      <c r="AH8270" s="40"/>
      <c r="AN8270" s="29"/>
      <c r="AO8270" s="29"/>
    </row>
    <row r="8271" spans="5:41" x14ac:dyDescent="0.3">
      <c r="E8271" s="15"/>
      <c r="M8271" s="26"/>
      <c r="V8271" s="37"/>
      <c r="W8271" s="37"/>
      <c r="Z8271" s="29"/>
      <c r="AA8271" s="29"/>
      <c r="AB8271" s="29"/>
      <c r="AG8271" s="40"/>
      <c r="AH8271" s="40"/>
      <c r="AN8271" s="29"/>
      <c r="AO8271" s="29"/>
    </row>
    <row r="8272" spans="5:41" x14ac:dyDescent="0.3">
      <c r="E8272" s="15"/>
      <c r="M8272" s="26"/>
      <c r="V8272" s="37"/>
      <c r="W8272" s="37"/>
      <c r="Z8272" s="29"/>
      <c r="AA8272" s="29"/>
      <c r="AB8272" s="29"/>
      <c r="AG8272" s="40"/>
      <c r="AH8272" s="40"/>
      <c r="AN8272" s="29"/>
      <c r="AO8272" s="29"/>
    </row>
    <row r="8273" spans="5:41" x14ac:dyDescent="0.3">
      <c r="E8273" s="15"/>
      <c r="M8273" s="26"/>
      <c r="V8273" s="37"/>
      <c r="W8273" s="37"/>
      <c r="Z8273" s="29"/>
      <c r="AA8273" s="29"/>
      <c r="AB8273" s="29"/>
      <c r="AG8273" s="40"/>
      <c r="AH8273" s="40"/>
      <c r="AN8273" s="29"/>
      <c r="AO8273" s="29"/>
    </row>
    <row r="8274" spans="5:41" x14ac:dyDescent="0.3">
      <c r="E8274" s="15"/>
      <c r="M8274" s="26"/>
      <c r="V8274" s="37"/>
      <c r="W8274" s="37"/>
      <c r="Z8274" s="29"/>
      <c r="AA8274" s="29"/>
      <c r="AB8274" s="29"/>
      <c r="AG8274" s="40"/>
      <c r="AH8274" s="40"/>
      <c r="AN8274" s="29"/>
      <c r="AO8274" s="29"/>
    </row>
    <row r="8275" spans="5:41" x14ac:dyDescent="0.3">
      <c r="E8275" s="15"/>
      <c r="M8275" s="26"/>
      <c r="V8275" s="37"/>
      <c r="W8275" s="37"/>
      <c r="Z8275" s="29"/>
      <c r="AA8275" s="29"/>
      <c r="AB8275" s="29"/>
      <c r="AG8275" s="40"/>
      <c r="AH8275" s="40"/>
      <c r="AN8275" s="29"/>
      <c r="AO8275" s="29"/>
    </row>
    <row r="8276" spans="5:41" x14ac:dyDescent="0.3">
      <c r="E8276" s="15"/>
      <c r="M8276" s="26"/>
      <c r="V8276" s="37"/>
      <c r="W8276" s="37"/>
      <c r="Z8276" s="29"/>
      <c r="AA8276" s="29"/>
      <c r="AB8276" s="29"/>
      <c r="AG8276" s="40"/>
      <c r="AH8276" s="40"/>
      <c r="AN8276" s="29"/>
      <c r="AO8276" s="29"/>
    </row>
    <row r="8277" spans="5:41" x14ac:dyDescent="0.3">
      <c r="E8277" s="15"/>
      <c r="M8277" s="26"/>
      <c r="V8277" s="37"/>
      <c r="W8277" s="37"/>
      <c r="Z8277" s="29"/>
      <c r="AA8277" s="29"/>
      <c r="AB8277" s="29"/>
      <c r="AG8277" s="40"/>
      <c r="AH8277" s="40"/>
      <c r="AN8277" s="29"/>
      <c r="AO8277" s="29"/>
    </row>
    <row r="8278" spans="5:41" x14ac:dyDescent="0.3">
      <c r="E8278" s="15"/>
      <c r="M8278" s="26"/>
      <c r="V8278" s="37"/>
      <c r="W8278" s="37"/>
      <c r="Z8278" s="29"/>
      <c r="AA8278" s="29"/>
      <c r="AB8278" s="29"/>
      <c r="AG8278" s="40"/>
      <c r="AH8278" s="40"/>
      <c r="AN8278" s="29"/>
      <c r="AO8278" s="29"/>
    </row>
    <row r="8279" spans="5:41" x14ac:dyDescent="0.3">
      <c r="E8279" s="15"/>
      <c r="M8279" s="26"/>
      <c r="V8279" s="37"/>
      <c r="W8279" s="37"/>
      <c r="Z8279" s="29"/>
      <c r="AA8279" s="29"/>
      <c r="AB8279" s="29"/>
      <c r="AG8279" s="40"/>
      <c r="AH8279" s="40"/>
      <c r="AN8279" s="29"/>
      <c r="AO8279" s="29"/>
    </row>
    <row r="8280" spans="5:41" x14ac:dyDescent="0.3">
      <c r="E8280" s="15"/>
      <c r="M8280" s="26"/>
      <c r="V8280" s="37"/>
      <c r="W8280" s="37"/>
      <c r="Z8280" s="29"/>
      <c r="AA8280" s="29"/>
      <c r="AB8280" s="29"/>
      <c r="AG8280" s="40"/>
      <c r="AH8280" s="40"/>
      <c r="AN8280" s="29"/>
      <c r="AO8280" s="29"/>
    </row>
    <row r="8281" spans="5:41" x14ac:dyDescent="0.3">
      <c r="E8281" s="15"/>
      <c r="M8281" s="26"/>
      <c r="V8281" s="37"/>
      <c r="W8281" s="37"/>
      <c r="Z8281" s="29"/>
      <c r="AA8281" s="29"/>
      <c r="AB8281" s="29"/>
      <c r="AG8281" s="40"/>
      <c r="AH8281" s="40"/>
      <c r="AN8281" s="29"/>
      <c r="AO8281" s="29"/>
    </row>
    <row r="8282" spans="5:41" x14ac:dyDescent="0.3">
      <c r="E8282" s="15"/>
      <c r="M8282" s="26"/>
      <c r="V8282" s="37"/>
      <c r="W8282" s="37"/>
      <c r="Z8282" s="29"/>
      <c r="AA8282" s="29"/>
      <c r="AB8282" s="29"/>
      <c r="AG8282" s="40"/>
      <c r="AH8282" s="40"/>
      <c r="AN8282" s="29"/>
      <c r="AO8282" s="29"/>
    </row>
    <row r="8283" spans="5:41" x14ac:dyDescent="0.3">
      <c r="E8283" s="15"/>
      <c r="M8283" s="26"/>
      <c r="V8283" s="37"/>
      <c r="W8283" s="37"/>
      <c r="Z8283" s="29"/>
      <c r="AA8283" s="29"/>
      <c r="AB8283" s="29"/>
      <c r="AG8283" s="40"/>
      <c r="AH8283" s="40"/>
      <c r="AN8283" s="29"/>
      <c r="AO8283" s="29"/>
    </row>
    <row r="8284" spans="5:41" x14ac:dyDescent="0.3">
      <c r="E8284" s="15"/>
      <c r="M8284" s="26"/>
      <c r="V8284" s="37"/>
      <c r="W8284" s="37"/>
      <c r="Z8284" s="29"/>
      <c r="AA8284" s="29"/>
      <c r="AB8284" s="29"/>
      <c r="AG8284" s="40"/>
      <c r="AH8284" s="40"/>
      <c r="AN8284" s="29"/>
      <c r="AO8284" s="29"/>
    </row>
    <row r="8285" spans="5:41" x14ac:dyDescent="0.3">
      <c r="E8285" s="15"/>
      <c r="M8285" s="26"/>
      <c r="V8285" s="37"/>
      <c r="W8285" s="37"/>
      <c r="Z8285" s="29"/>
      <c r="AA8285" s="29"/>
      <c r="AB8285" s="29"/>
      <c r="AG8285" s="40"/>
      <c r="AH8285" s="40"/>
      <c r="AN8285" s="29"/>
      <c r="AO8285" s="29"/>
    </row>
    <row r="8286" spans="5:41" x14ac:dyDescent="0.3">
      <c r="E8286" s="15"/>
      <c r="M8286" s="26"/>
      <c r="V8286" s="37"/>
      <c r="W8286" s="37"/>
      <c r="Z8286" s="29"/>
      <c r="AA8286" s="29"/>
      <c r="AB8286" s="29"/>
      <c r="AG8286" s="40"/>
      <c r="AH8286" s="40"/>
      <c r="AN8286" s="29"/>
      <c r="AO8286" s="29"/>
    </row>
    <row r="8287" spans="5:41" x14ac:dyDescent="0.3">
      <c r="E8287" s="15"/>
      <c r="M8287" s="26"/>
      <c r="V8287" s="37"/>
      <c r="W8287" s="37"/>
      <c r="Z8287" s="29"/>
      <c r="AA8287" s="29"/>
      <c r="AB8287" s="29"/>
      <c r="AG8287" s="40"/>
      <c r="AH8287" s="40"/>
      <c r="AN8287" s="29"/>
      <c r="AO8287" s="29"/>
    </row>
    <row r="8288" spans="5:41" x14ac:dyDescent="0.3">
      <c r="E8288" s="15"/>
      <c r="M8288" s="26"/>
      <c r="V8288" s="37"/>
      <c r="W8288" s="37"/>
      <c r="Z8288" s="29"/>
      <c r="AA8288" s="29"/>
      <c r="AB8288" s="29"/>
      <c r="AG8288" s="40"/>
      <c r="AH8288" s="40"/>
      <c r="AN8288" s="29"/>
      <c r="AO8288" s="29"/>
    </row>
    <row r="8289" spans="5:41" x14ac:dyDescent="0.3">
      <c r="E8289" s="15"/>
      <c r="M8289" s="26"/>
      <c r="V8289" s="37"/>
      <c r="W8289" s="37"/>
      <c r="Z8289" s="29"/>
      <c r="AA8289" s="29"/>
      <c r="AB8289" s="29"/>
      <c r="AG8289" s="40"/>
      <c r="AH8289" s="40"/>
      <c r="AN8289" s="29"/>
      <c r="AO8289" s="29"/>
    </row>
    <row r="8290" spans="5:41" x14ac:dyDescent="0.3">
      <c r="E8290" s="15"/>
      <c r="M8290" s="26"/>
      <c r="V8290" s="37"/>
      <c r="W8290" s="37"/>
      <c r="Z8290" s="29"/>
      <c r="AA8290" s="29"/>
      <c r="AB8290" s="29"/>
      <c r="AG8290" s="40"/>
      <c r="AH8290" s="40"/>
      <c r="AN8290" s="29"/>
      <c r="AO8290" s="29"/>
    </row>
    <row r="8291" spans="5:41" x14ac:dyDescent="0.3">
      <c r="E8291" s="15"/>
      <c r="M8291" s="26"/>
      <c r="V8291" s="37"/>
      <c r="W8291" s="37"/>
      <c r="Z8291" s="29"/>
      <c r="AA8291" s="29"/>
      <c r="AB8291" s="29"/>
      <c r="AG8291" s="40"/>
      <c r="AH8291" s="40"/>
      <c r="AN8291" s="29"/>
      <c r="AO8291" s="29"/>
    </row>
    <row r="8292" spans="5:41" x14ac:dyDescent="0.3">
      <c r="E8292" s="15"/>
      <c r="M8292" s="26"/>
      <c r="V8292" s="37"/>
      <c r="W8292" s="37"/>
      <c r="Z8292" s="29"/>
      <c r="AA8292" s="29"/>
      <c r="AB8292" s="29"/>
      <c r="AG8292" s="40"/>
      <c r="AH8292" s="40"/>
      <c r="AN8292" s="29"/>
      <c r="AO8292" s="29"/>
    </row>
    <row r="8293" spans="5:41" x14ac:dyDescent="0.3">
      <c r="E8293" s="15"/>
      <c r="M8293" s="26"/>
      <c r="V8293" s="37"/>
      <c r="W8293" s="37"/>
      <c r="Z8293" s="29"/>
      <c r="AA8293" s="29"/>
      <c r="AB8293" s="29"/>
      <c r="AG8293" s="40"/>
      <c r="AH8293" s="40"/>
      <c r="AN8293" s="29"/>
      <c r="AO8293" s="29"/>
    </row>
    <row r="8294" spans="5:41" x14ac:dyDescent="0.3">
      <c r="E8294" s="15"/>
      <c r="M8294" s="26"/>
      <c r="V8294" s="37"/>
      <c r="W8294" s="37"/>
      <c r="Z8294" s="29"/>
      <c r="AA8294" s="29"/>
      <c r="AB8294" s="29"/>
      <c r="AG8294" s="40"/>
      <c r="AH8294" s="40"/>
      <c r="AN8294" s="29"/>
      <c r="AO8294" s="29"/>
    </row>
    <row r="8295" spans="5:41" x14ac:dyDescent="0.3">
      <c r="E8295" s="15"/>
      <c r="M8295" s="26"/>
      <c r="V8295" s="37"/>
      <c r="W8295" s="37"/>
      <c r="Z8295" s="29"/>
      <c r="AA8295" s="29"/>
      <c r="AB8295" s="29"/>
      <c r="AG8295" s="40"/>
      <c r="AH8295" s="40"/>
      <c r="AN8295" s="29"/>
      <c r="AO8295" s="29"/>
    </row>
    <row r="8296" spans="5:41" x14ac:dyDescent="0.3">
      <c r="E8296" s="15"/>
      <c r="M8296" s="26"/>
      <c r="V8296" s="37"/>
      <c r="W8296" s="37"/>
      <c r="Z8296" s="29"/>
      <c r="AA8296" s="29"/>
      <c r="AB8296" s="29"/>
      <c r="AG8296" s="40"/>
      <c r="AH8296" s="40"/>
      <c r="AN8296" s="29"/>
      <c r="AO8296" s="29"/>
    </row>
    <row r="8297" spans="5:41" x14ac:dyDescent="0.3">
      <c r="E8297" s="15"/>
      <c r="M8297" s="26"/>
      <c r="V8297" s="37"/>
      <c r="W8297" s="37"/>
      <c r="Z8297" s="29"/>
      <c r="AA8297" s="29"/>
      <c r="AB8297" s="29"/>
      <c r="AG8297" s="40"/>
      <c r="AH8297" s="40"/>
      <c r="AN8297" s="29"/>
      <c r="AO8297" s="29"/>
    </row>
    <row r="8298" spans="5:41" x14ac:dyDescent="0.3">
      <c r="E8298" s="15"/>
      <c r="M8298" s="26"/>
      <c r="V8298" s="37"/>
      <c r="W8298" s="37"/>
      <c r="Z8298" s="29"/>
      <c r="AA8298" s="29"/>
      <c r="AB8298" s="29"/>
      <c r="AG8298" s="40"/>
      <c r="AH8298" s="40"/>
      <c r="AN8298" s="29"/>
      <c r="AO8298" s="29"/>
    </row>
    <row r="8299" spans="5:41" x14ac:dyDescent="0.3">
      <c r="E8299" s="15"/>
      <c r="M8299" s="26"/>
      <c r="V8299" s="37"/>
      <c r="W8299" s="37"/>
      <c r="Z8299" s="29"/>
      <c r="AA8299" s="29"/>
      <c r="AB8299" s="29"/>
      <c r="AG8299" s="40"/>
      <c r="AH8299" s="40"/>
      <c r="AN8299" s="29"/>
      <c r="AO8299" s="29"/>
    </row>
    <row r="8300" spans="5:41" x14ac:dyDescent="0.3">
      <c r="E8300" s="15"/>
      <c r="M8300" s="26"/>
      <c r="V8300" s="37"/>
      <c r="W8300" s="37"/>
      <c r="Z8300" s="29"/>
      <c r="AA8300" s="29"/>
      <c r="AB8300" s="29"/>
      <c r="AG8300" s="40"/>
      <c r="AH8300" s="40"/>
      <c r="AN8300" s="29"/>
      <c r="AO8300" s="29"/>
    </row>
    <row r="8301" spans="5:41" x14ac:dyDescent="0.3">
      <c r="E8301" s="15"/>
      <c r="M8301" s="26"/>
      <c r="V8301" s="37"/>
      <c r="W8301" s="37"/>
      <c r="Z8301" s="29"/>
      <c r="AA8301" s="29"/>
      <c r="AB8301" s="29"/>
      <c r="AG8301" s="40"/>
      <c r="AH8301" s="40"/>
      <c r="AN8301" s="29"/>
      <c r="AO8301" s="29"/>
    </row>
    <row r="8302" spans="5:41" x14ac:dyDescent="0.3">
      <c r="E8302" s="15"/>
      <c r="M8302" s="26"/>
      <c r="V8302" s="37"/>
      <c r="W8302" s="37"/>
      <c r="Z8302" s="29"/>
      <c r="AA8302" s="29"/>
      <c r="AB8302" s="29"/>
      <c r="AG8302" s="40"/>
      <c r="AH8302" s="40"/>
      <c r="AN8302" s="29"/>
      <c r="AO8302" s="29"/>
    </row>
    <row r="8303" spans="5:41" x14ac:dyDescent="0.3">
      <c r="E8303" s="15"/>
      <c r="M8303" s="26"/>
      <c r="V8303" s="37"/>
      <c r="W8303" s="37"/>
      <c r="Z8303" s="29"/>
      <c r="AA8303" s="29"/>
      <c r="AB8303" s="29"/>
      <c r="AG8303" s="40"/>
      <c r="AH8303" s="40"/>
      <c r="AN8303" s="29"/>
      <c r="AO8303" s="29"/>
    </row>
    <row r="8304" spans="5:41" x14ac:dyDescent="0.3">
      <c r="E8304" s="15"/>
      <c r="M8304" s="26"/>
      <c r="V8304" s="37"/>
      <c r="W8304" s="37"/>
      <c r="Z8304" s="29"/>
      <c r="AA8304" s="29"/>
      <c r="AB8304" s="29"/>
      <c r="AG8304" s="40"/>
      <c r="AH8304" s="40"/>
      <c r="AN8304" s="29"/>
      <c r="AO8304" s="29"/>
    </row>
    <row r="8305" spans="5:41" x14ac:dyDescent="0.3">
      <c r="E8305" s="15"/>
      <c r="M8305" s="26"/>
      <c r="V8305" s="37"/>
      <c r="W8305" s="37"/>
      <c r="Z8305" s="29"/>
      <c r="AA8305" s="29"/>
      <c r="AB8305" s="29"/>
      <c r="AG8305" s="40"/>
      <c r="AH8305" s="40"/>
      <c r="AN8305" s="29"/>
      <c r="AO8305" s="29"/>
    </row>
    <row r="8306" spans="5:41" x14ac:dyDescent="0.3">
      <c r="E8306" s="15"/>
      <c r="M8306" s="26"/>
      <c r="V8306" s="37"/>
      <c r="W8306" s="37"/>
      <c r="Z8306" s="29"/>
      <c r="AA8306" s="29"/>
      <c r="AB8306" s="29"/>
      <c r="AG8306" s="40"/>
      <c r="AH8306" s="40"/>
      <c r="AN8306" s="29"/>
      <c r="AO8306" s="29"/>
    </row>
    <row r="8307" spans="5:41" x14ac:dyDescent="0.3">
      <c r="E8307" s="15"/>
      <c r="M8307" s="26"/>
      <c r="V8307" s="37"/>
      <c r="W8307" s="37"/>
      <c r="Z8307" s="29"/>
      <c r="AA8307" s="29"/>
      <c r="AB8307" s="29"/>
      <c r="AG8307" s="40"/>
      <c r="AH8307" s="40"/>
      <c r="AN8307" s="29"/>
      <c r="AO8307" s="29"/>
    </row>
    <row r="8308" spans="5:41" x14ac:dyDescent="0.3">
      <c r="E8308" s="15"/>
      <c r="M8308" s="26"/>
      <c r="V8308" s="37"/>
      <c r="W8308" s="37"/>
      <c r="Z8308" s="29"/>
      <c r="AA8308" s="29"/>
      <c r="AB8308" s="29"/>
      <c r="AG8308" s="40"/>
      <c r="AH8308" s="40"/>
      <c r="AN8308" s="29"/>
      <c r="AO8308" s="29"/>
    </row>
    <row r="8309" spans="5:41" x14ac:dyDescent="0.3">
      <c r="E8309" s="15"/>
      <c r="M8309" s="26"/>
      <c r="V8309" s="37"/>
      <c r="W8309" s="37"/>
      <c r="Z8309" s="29"/>
      <c r="AA8309" s="29"/>
      <c r="AB8309" s="29"/>
      <c r="AG8309" s="40"/>
      <c r="AH8309" s="40"/>
      <c r="AN8309" s="29"/>
      <c r="AO8309" s="29"/>
    </row>
    <row r="8310" spans="5:41" x14ac:dyDescent="0.3">
      <c r="E8310" s="15"/>
      <c r="M8310" s="26"/>
      <c r="V8310" s="37"/>
      <c r="W8310" s="37"/>
      <c r="Z8310" s="29"/>
      <c r="AA8310" s="29"/>
      <c r="AB8310" s="29"/>
      <c r="AG8310" s="40"/>
      <c r="AH8310" s="40"/>
      <c r="AN8310" s="29"/>
      <c r="AO8310" s="29"/>
    </row>
    <row r="8311" spans="5:41" x14ac:dyDescent="0.3">
      <c r="E8311" s="15"/>
      <c r="M8311" s="26"/>
      <c r="V8311" s="37"/>
      <c r="W8311" s="37"/>
      <c r="Z8311" s="29"/>
      <c r="AA8311" s="29"/>
      <c r="AB8311" s="29"/>
      <c r="AG8311" s="40"/>
      <c r="AH8311" s="40"/>
      <c r="AN8311" s="29"/>
      <c r="AO8311" s="29"/>
    </row>
    <row r="8312" spans="5:41" x14ac:dyDescent="0.3">
      <c r="E8312" s="15"/>
      <c r="M8312" s="26"/>
      <c r="V8312" s="37"/>
      <c r="W8312" s="37"/>
      <c r="Z8312" s="29"/>
      <c r="AA8312" s="29"/>
      <c r="AB8312" s="29"/>
      <c r="AG8312" s="40"/>
      <c r="AH8312" s="40"/>
      <c r="AN8312" s="29"/>
      <c r="AO8312" s="29"/>
    </row>
    <row r="8313" spans="5:41" x14ac:dyDescent="0.3">
      <c r="E8313" s="15"/>
      <c r="M8313" s="26"/>
      <c r="V8313" s="37"/>
      <c r="W8313" s="37"/>
      <c r="Z8313" s="29"/>
      <c r="AA8313" s="29"/>
      <c r="AB8313" s="29"/>
      <c r="AG8313" s="40"/>
      <c r="AH8313" s="40"/>
      <c r="AN8313" s="29"/>
      <c r="AO8313" s="29"/>
    </row>
    <row r="8314" spans="5:41" x14ac:dyDescent="0.3">
      <c r="E8314" s="15"/>
      <c r="M8314" s="26"/>
      <c r="V8314" s="37"/>
      <c r="W8314" s="37"/>
      <c r="Z8314" s="29"/>
      <c r="AA8314" s="29"/>
      <c r="AB8314" s="29"/>
      <c r="AG8314" s="40"/>
      <c r="AH8314" s="40"/>
      <c r="AN8314" s="29"/>
      <c r="AO8314" s="29"/>
    </row>
    <row r="8315" spans="5:41" x14ac:dyDescent="0.3">
      <c r="E8315" s="15"/>
      <c r="M8315" s="26"/>
      <c r="V8315" s="37"/>
      <c r="W8315" s="37"/>
      <c r="Z8315" s="29"/>
      <c r="AA8315" s="29"/>
      <c r="AB8315" s="29"/>
      <c r="AG8315" s="40"/>
      <c r="AH8315" s="40"/>
      <c r="AN8315" s="29"/>
      <c r="AO8315" s="29"/>
    </row>
    <row r="8316" spans="5:41" x14ac:dyDescent="0.3">
      <c r="E8316" s="15"/>
      <c r="M8316" s="26"/>
      <c r="V8316" s="37"/>
      <c r="W8316" s="37"/>
      <c r="Z8316" s="29"/>
      <c r="AA8316" s="29"/>
      <c r="AB8316" s="29"/>
      <c r="AG8316" s="40"/>
      <c r="AH8316" s="40"/>
      <c r="AN8316" s="29"/>
      <c r="AO8316" s="29"/>
    </row>
    <row r="8317" spans="5:41" x14ac:dyDescent="0.3">
      <c r="E8317" s="15"/>
      <c r="M8317" s="26"/>
      <c r="V8317" s="37"/>
      <c r="W8317" s="37"/>
      <c r="Z8317" s="29"/>
      <c r="AA8317" s="29"/>
      <c r="AB8317" s="29"/>
      <c r="AG8317" s="40"/>
      <c r="AH8317" s="40"/>
      <c r="AN8317" s="29"/>
      <c r="AO8317" s="29"/>
    </row>
    <row r="8318" spans="5:41" x14ac:dyDescent="0.3">
      <c r="E8318" s="15"/>
      <c r="M8318" s="26"/>
      <c r="V8318" s="37"/>
      <c r="W8318" s="37"/>
      <c r="Z8318" s="29"/>
      <c r="AA8318" s="29"/>
      <c r="AB8318" s="29"/>
      <c r="AG8318" s="40"/>
      <c r="AH8318" s="40"/>
      <c r="AN8318" s="29"/>
      <c r="AO8318" s="29"/>
    </row>
    <row r="8319" spans="5:41" x14ac:dyDescent="0.3">
      <c r="E8319" s="15"/>
      <c r="M8319" s="26"/>
      <c r="V8319" s="37"/>
      <c r="W8319" s="37"/>
      <c r="Z8319" s="29"/>
      <c r="AA8319" s="29"/>
      <c r="AB8319" s="29"/>
      <c r="AG8319" s="40"/>
      <c r="AH8319" s="40"/>
      <c r="AN8319" s="29"/>
      <c r="AO8319" s="29"/>
    </row>
    <row r="8320" spans="5:41" x14ac:dyDescent="0.3">
      <c r="E8320" s="15"/>
      <c r="M8320" s="26"/>
      <c r="V8320" s="37"/>
      <c r="W8320" s="37"/>
      <c r="Z8320" s="29"/>
      <c r="AA8320" s="29"/>
      <c r="AB8320" s="29"/>
      <c r="AG8320" s="40"/>
      <c r="AH8320" s="40"/>
      <c r="AN8320" s="29"/>
      <c r="AO8320" s="29"/>
    </row>
    <row r="8321" spans="5:41" x14ac:dyDescent="0.3">
      <c r="E8321" s="15"/>
      <c r="M8321" s="26"/>
      <c r="V8321" s="37"/>
      <c r="W8321" s="37"/>
      <c r="Z8321" s="29"/>
      <c r="AA8321" s="29"/>
      <c r="AB8321" s="29"/>
      <c r="AG8321" s="40"/>
      <c r="AH8321" s="40"/>
      <c r="AN8321" s="29"/>
      <c r="AO8321" s="29"/>
    </row>
    <row r="8322" spans="5:41" x14ac:dyDescent="0.3">
      <c r="E8322" s="15"/>
      <c r="M8322" s="26"/>
      <c r="V8322" s="37"/>
      <c r="W8322" s="37"/>
      <c r="Z8322" s="29"/>
      <c r="AA8322" s="29"/>
      <c r="AB8322" s="29"/>
      <c r="AG8322" s="40"/>
      <c r="AH8322" s="40"/>
      <c r="AN8322" s="29"/>
      <c r="AO8322" s="29"/>
    </row>
    <row r="8323" spans="5:41" x14ac:dyDescent="0.3">
      <c r="E8323" s="15"/>
      <c r="M8323" s="26"/>
      <c r="V8323" s="37"/>
      <c r="W8323" s="37"/>
      <c r="Z8323" s="29"/>
      <c r="AA8323" s="29"/>
      <c r="AB8323" s="29"/>
      <c r="AG8323" s="40"/>
      <c r="AH8323" s="40"/>
      <c r="AN8323" s="29"/>
      <c r="AO8323" s="29"/>
    </row>
    <row r="8324" spans="5:41" x14ac:dyDescent="0.3">
      <c r="E8324" s="15"/>
      <c r="M8324" s="26"/>
      <c r="V8324" s="37"/>
      <c r="W8324" s="37"/>
      <c r="Z8324" s="29"/>
      <c r="AA8324" s="29"/>
      <c r="AB8324" s="29"/>
      <c r="AG8324" s="40"/>
      <c r="AH8324" s="40"/>
      <c r="AN8324" s="29"/>
      <c r="AO8324" s="29"/>
    </row>
    <row r="8325" spans="5:41" x14ac:dyDescent="0.3">
      <c r="E8325" s="15"/>
      <c r="M8325" s="26"/>
      <c r="V8325" s="37"/>
      <c r="W8325" s="37"/>
      <c r="Z8325" s="29"/>
      <c r="AA8325" s="29"/>
      <c r="AB8325" s="29"/>
      <c r="AG8325" s="40"/>
      <c r="AH8325" s="40"/>
      <c r="AN8325" s="29"/>
      <c r="AO8325" s="29"/>
    </row>
    <row r="8326" spans="5:41" x14ac:dyDescent="0.3">
      <c r="E8326" s="15"/>
      <c r="M8326" s="26"/>
      <c r="V8326" s="37"/>
      <c r="W8326" s="37"/>
      <c r="Z8326" s="29"/>
      <c r="AA8326" s="29"/>
      <c r="AB8326" s="29"/>
      <c r="AG8326" s="40"/>
      <c r="AH8326" s="40"/>
      <c r="AN8326" s="29"/>
      <c r="AO8326" s="29"/>
    </row>
    <row r="8327" spans="5:41" x14ac:dyDescent="0.3">
      <c r="E8327" s="15"/>
      <c r="M8327" s="26"/>
      <c r="V8327" s="37"/>
      <c r="W8327" s="37"/>
      <c r="Z8327" s="29"/>
      <c r="AA8327" s="29"/>
      <c r="AB8327" s="29"/>
      <c r="AG8327" s="40"/>
      <c r="AH8327" s="40"/>
      <c r="AN8327" s="29"/>
      <c r="AO8327" s="29"/>
    </row>
    <row r="8328" spans="5:41" x14ac:dyDescent="0.3">
      <c r="E8328" s="15"/>
      <c r="M8328" s="26"/>
      <c r="V8328" s="37"/>
      <c r="W8328" s="37"/>
      <c r="Z8328" s="29"/>
      <c r="AA8328" s="29"/>
      <c r="AB8328" s="29"/>
      <c r="AG8328" s="40"/>
      <c r="AH8328" s="40"/>
      <c r="AN8328" s="29"/>
      <c r="AO8328" s="29"/>
    </row>
    <row r="8329" spans="5:41" x14ac:dyDescent="0.3">
      <c r="E8329" s="15"/>
      <c r="M8329" s="26"/>
      <c r="V8329" s="37"/>
      <c r="W8329" s="37"/>
      <c r="Z8329" s="29"/>
      <c r="AA8329" s="29"/>
      <c r="AB8329" s="29"/>
      <c r="AG8329" s="40"/>
      <c r="AH8329" s="40"/>
      <c r="AN8329" s="29"/>
      <c r="AO8329" s="29"/>
    </row>
    <row r="8330" spans="5:41" x14ac:dyDescent="0.3">
      <c r="E8330" s="15"/>
      <c r="M8330" s="26"/>
      <c r="V8330" s="37"/>
      <c r="W8330" s="37"/>
      <c r="Z8330" s="29"/>
      <c r="AA8330" s="29"/>
      <c r="AB8330" s="29"/>
      <c r="AG8330" s="40"/>
      <c r="AH8330" s="40"/>
      <c r="AN8330" s="29"/>
      <c r="AO8330" s="29"/>
    </row>
    <row r="8331" spans="5:41" x14ac:dyDescent="0.3">
      <c r="E8331" s="15"/>
      <c r="M8331" s="26"/>
      <c r="V8331" s="37"/>
      <c r="W8331" s="37"/>
      <c r="Z8331" s="29"/>
      <c r="AA8331" s="29"/>
      <c r="AB8331" s="29"/>
      <c r="AG8331" s="40"/>
      <c r="AH8331" s="40"/>
      <c r="AN8331" s="29"/>
      <c r="AO8331" s="29"/>
    </row>
    <row r="8332" spans="5:41" x14ac:dyDescent="0.3">
      <c r="E8332" s="15"/>
      <c r="M8332" s="26"/>
      <c r="V8332" s="37"/>
      <c r="W8332" s="37"/>
      <c r="Z8332" s="29"/>
      <c r="AA8332" s="29"/>
      <c r="AB8332" s="29"/>
      <c r="AG8332" s="40"/>
      <c r="AH8332" s="40"/>
      <c r="AN8332" s="29"/>
      <c r="AO8332" s="29"/>
    </row>
    <row r="8333" spans="5:41" x14ac:dyDescent="0.3">
      <c r="E8333" s="15"/>
      <c r="M8333" s="26"/>
      <c r="V8333" s="37"/>
      <c r="W8333" s="37"/>
      <c r="Z8333" s="29"/>
      <c r="AA8333" s="29"/>
      <c r="AB8333" s="29"/>
      <c r="AG8333" s="40"/>
      <c r="AH8333" s="40"/>
      <c r="AN8333" s="29"/>
      <c r="AO8333" s="29"/>
    </row>
    <row r="8334" spans="5:41" x14ac:dyDescent="0.3">
      <c r="E8334" s="15"/>
      <c r="M8334" s="26"/>
      <c r="V8334" s="37"/>
      <c r="W8334" s="37"/>
      <c r="Z8334" s="29"/>
      <c r="AA8334" s="29"/>
      <c r="AB8334" s="29"/>
      <c r="AG8334" s="40"/>
      <c r="AH8334" s="40"/>
      <c r="AN8334" s="29"/>
      <c r="AO8334" s="29"/>
    </row>
    <row r="8335" spans="5:41" x14ac:dyDescent="0.3">
      <c r="E8335" s="15"/>
      <c r="M8335" s="26"/>
      <c r="V8335" s="37"/>
      <c r="W8335" s="37"/>
      <c r="Z8335" s="29"/>
      <c r="AA8335" s="29"/>
      <c r="AB8335" s="29"/>
      <c r="AG8335" s="40"/>
      <c r="AH8335" s="40"/>
      <c r="AN8335" s="29"/>
      <c r="AO8335" s="29"/>
    </row>
    <row r="8336" spans="5:41" x14ac:dyDescent="0.3">
      <c r="E8336" s="15"/>
      <c r="M8336" s="26"/>
      <c r="V8336" s="37"/>
      <c r="W8336" s="37"/>
      <c r="Z8336" s="29"/>
      <c r="AA8336" s="29"/>
      <c r="AB8336" s="29"/>
      <c r="AG8336" s="40"/>
      <c r="AH8336" s="40"/>
      <c r="AN8336" s="29"/>
      <c r="AO8336" s="29"/>
    </row>
    <row r="8337" spans="5:41" x14ac:dyDescent="0.3">
      <c r="E8337" s="15"/>
      <c r="M8337" s="26"/>
      <c r="V8337" s="37"/>
      <c r="W8337" s="37"/>
      <c r="Z8337" s="29"/>
      <c r="AA8337" s="29"/>
      <c r="AB8337" s="29"/>
      <c r="AG8337" s="40"/>
      <c r="AH8337" s="40"/>
      <c r="AN8337" s="29"/>
      <c r="AO8337" s="29"/>
    </row>
    <row r="8338" spans="5:41" x14ac:dyDescent="0.3">
      <c r="E8338" s="15"/>
      <c r="M8338" s="26"/>
      <c r="V8338" s="37"/>
      <c r="W8338" s="37"/>
      <c r="Z8338" s="29"/>
      <c r="AA8338" s="29"/>
      <c r="AB8338" s="29"/>
      <c r="AG8338" s="40"/>
      <c r="AH8338" s="40"/>
      <c r="AN8338" s="29"/>
      <c r="AO8338" s="29"/>
    </row>
    <row r="8339" spans="5:41" x14ac:dyDescent="0.3">
      <c r="E8339" s="15"/>
      <c r="M8339" s="26"/>
      <c r="V8339" s="37"/>
      <c r="W8339" s="37"/>
      <c r="Z8339" s="29"/>
      <c r="AA8339" s="29"/>
      <c r="AB8339" s="29"/>
      <c r="AG8339" s="40"/>
      <c r="AH8339" s="40"/>
      <c r="AN8339" s="29"/>
      <c r="AO8339" s="29"/>
    </row>
    <row r="8340" spans="5:41" x14ac:dyDescent="0.3">
      <c r="E8340" s="15"/>
      <c r="M8340" s="26"/>
      <c r="V8340" s="37"/>
      <c r="W8340" s="37"/>
      <c r="Z8340" s="29"/>
      <c r="AA8340" s="29"/>
      <c r="AB8340" s="29"/>
      <c r="AG8340" s="40"/>
      <c r="AH8340" s="40"/>
      <c r="AN8340" s="29"/>
      <c r="AO8340" s="29"/>
    </row>
    <row r="8341" spans="5:41" x14ac:dyDescent="0.3">
      <c r="E8341" s="15"/>
      <c r="M8341" s="26"/>
      <c r="V8341" s="37"/>
      <c r="W8341" s="37"/>
      <c r="Z8341" s="29"/>
      <c r="AA8341" s="29"/>
      <c r="AB8341" s="29"/>
      <c r="AG8341" s="40"/>
      <c r="AH8341" s="40"/>
      <c r="AN8341" s="29"/>
      <c r="AO8341" s="29"/>
    </row>
    <row r="8342" spans="5:41" x14ac:dyDescent="0.3">
      <c r="E8342" s="15"/>
      <c r="M8342" s="26"/>
      <c r="V8342" s="37"/>
      <c r="W8342" s="37"/>
      <c r="Z8342" s="29"/>
      <c r="AA8342" s="29"/>
      <c r="AB8342" s="29"/>
      <c r="AG8342" s="40"/>
      <c r="AH8342" s="40"/>
      <c r="AN8342" s="29"/>
      <c r="AO8342" s="29"/>
    </row>
    <row r="8343" spans="5:41" x14ac:dyDescent="0.3">
      <c r="E8343" s="15"/>
      <c r="M8343" s="26"/>
      <c r="V8343" s="37"/>
      <c r="W8343" s="37"/>
      <c r="Z8343" s="29"/>
      <c r="AA8343" s="29"/>
      <c r="AB8343" s="29"/>
      <c r="AG8343" s="40"/>
      <c r="AH8343" s="40"/>
      <c r="AN8343" s="29"/>
      <c r="AO8343" s="29"/>
    </row>
    <row r="8344" spans="5:41" x14ac:dyDescent="0.3">
      <c r="E8344" s="15"/>
      <c r="M8344" s="26"/>
      <c r="V8344" s="37"/>
      <c r="W8344" s="37"/>
      <c r="Z8344" s="29"/>
      <c r="AA8344" s="29"/>
      <c r="AB8344" s="29"/>
      <c r="AG8344" s="40"/>
      <c r="AH8344" s="40"/>
      <c r="AN8344" s="29"/>
      <c r="AO8344" s="29"/>
    </row>
    <row r="8345" spans="5:41" x14ac:dyDescent="0.3">
      <c r="E8345" s="15"/>
      <c r="M8345" s="26"/>
      <c r="V8345" s="37"/>
      <c r="W8345" s="37"/>
      <c r="Z8345" s="29"/>
      <c r="AA8345" s="29"/>
      <c r="AB8345" s="29"/>
      <c r="AG8345" s="40"/>
      <c r="AH8345" s="40"/>
      <c r="AN8345" s="29"/>
      <c r="AO8345" s="29"/>
    </row>
    <row r="8346" spans="5:41" x14ac:dyDescent="0.3">
      <c r="E8346" s="15"/>
      <c r="M8346" s="26"/>
      <c r="V8346" s="37"/>
      <c r="W8346" s="37"/>
      <c r="Z8346" s="29"/>
      <c r="AA8346" s="29"/>
      <c r="AB8346" s="29"/>
      <c r="AG8346" s="40"/>
      <c r="AH8346" s="40"/>
      <c r="AN8346" s="29"/>
      <c r="AO8346" s="29"/>
    </row>
    <row r="8347" spans="5:41" x14ac:dyDescent="0.3">
      <c r="E8347" s="15"/>
      <c r="M8347" s="26"/>
      <c r="V8347" s="37"/>
      <c r="W8347" s="37"/>
      <c r="Z8347" s="29"/>
      <c r="AA8347" s="29"/>
      <c r="AB8347" s="29"/>
      <c r="AG8347" s="40"/>
      <c r="AH8347" s="40"/>
      <c r="AN8347" s="29"/>
      <c r="AO8347" s="29"/>
    </row>
    <row r="8348" spans="5:41" x14ac:dyDescent="0.3">
      <c r="E8348" s="15"/>
      <c r="M8348" s="26"/>
      <c r="V8348" s="37"/>
      <c r="W8348" s="37"/>
      <c r="Z8348" s="29"/>
      <c r="AA8348" s="29"/>
      <c r="AB8348" s="29"/>
      <c r="AG8348" s="40"/>
      <c r="AH8348" s="40"/>
      <c r="AN8348" s="29"/>
      <c r="AO8348" s="29"/>
    </row>
    <row r="8349" spans="5:41" x14ac:dyDescent="0.3">
      <c r="E8349" s="15"/>
      <c r="M8349" s="26"/>
      <c r="V8349" s="37"/>
      <c r="W8349" s="37"/>
      <c r="Z8349" s="29"/>
      <c r="AA8349" s="29"/>
      <c r="AB8349" s="29"/>
      <c r="AG8349" s="40"/>
      <c r="AH8349" s="40"/>
      <c r="AN8349" s="29"/>
      <c r="AO8349" s="29"/>
    </row>
    <row r="8350" spans="5:41" x14ac:dyDescent="0.3">
      <c r="E8350" s="15"/>
      <c r="M8350" s="26"/>
      <c r="V8350" s="37"/>
      <c r="W8350" s="37"/>
      <c r="Z8350" s="29"/>
      <c r="AA8350" s="29"/>
      <c r="AB8350" s="29"/>
      <c r="AG8350" s="40"/>
      <c r="AH8350" s="40"/>
      <c r="AN8350" s="29"/>
      <c r="AO8350" s="29"/>
    </row>
    <row r="8351" spans="5:41" x14ac:dyDescent="0.3">
      <c r="E8351" s="15"/>
      <c r="M8351" s="26"/>
      <c r="V8351" s="37"/>
      <c r="W8351" s="37"/>
      <c r="Z8351" s="29"/>
      <c r="AA8351" s="29"/>
      <c r="AB8351" s="29"/>
      <c r="AG8351" s="40"/>
      <c r="AH8351" s="40"/>
      <c r="AN8351" s="29"/>
      <c r="AO8351" s="29"/>
    </row>
    <row r="8352" spans="5:41" x14ac:dyDescent="0.3">
      <c r="E8352" s="15"/>
      <c r="M8352" s="26"/>
      <c r="V8352" s="37"/>
      <c r="W8352" s="37"/>
      <c r="Z8352" s="29"/>
      <c r="AA8352" s="29"/>
      <c r="AB8352" s="29"/>
      <c r="AG8352" s="40"/>
      <c r="AH8352" s="40"/>
      <c r="AN8352" s="29"/>
      <c r="AO8352" s="29"/>
    </row>
    <row r="8353" spans="5:41" x14ac:dyDescent="0.3">
      <c r="E8353" s="15"/>
      <c r="M8353" s="26"/>
      <c r="V8353" s="37"/>
      <c r="W8353" s="37"/>
      <c r="Z8353" s="29"/>
      <c r="AA8353" s="29"/>
      <c r="AB8353" s="29"/>
      <c r="AG8353" s="40"/>
      <c r="AH8353" s="40"/>
      <c r="AN8353" s="29"/>
      <c r="AO8353" s="29"/>
    </row>
    <row r="8354" spans="5:41" x14ac:dyDescent="0.3">
      <c r="E8354" s="15"/>
      <c r="M8354" s="26"/>
      <c r="V8354" s="37"/>
      <c r="W8354" s="37"/>
      <c r="Z8354" s="29"/>
      <c r="AA8354" s="29"/>
      <c r="AB8354" s="29"/>
      <c r="AG8354" s="40"/>
      <c r="AH8354" s="40"/>
      <c r="AN8354" s="29"/>
      <c r="AO8354" s="29"/>
    </row>
    <row r="8355" spans="5:41" x14ac:dyDescent="0.3">
      <c r="E8355" s="15"/>
      <c r="M8355" s="26"/>
      <c r="V8355" s="37"/>
      <c r="W8355" s="37"/>
      <c r="Z8355" s="29"/>
      <c r="AA8355" s="29"/>
      <c r="AB8355" s="29"/>
      <c r="AG8355" s="40"/>
      <c r="AH8355" s="40"/>
      <c r="AN8355" s="29"/>
      <c r="AO8355" s="29"/>
    </row>
    <row r="8356" spans="5:41" x14ac:dyDescent="0.3">
      <c r="E8356" s="15"/>
      <c r="M8356" s="26"/>
      <c r="V8356" s="37"/>
      <c r="W8356" s="37"/>
      <c r="Z8356" s="29"/>
      <c r="AA8356" s="29"/>
      <c r="AB8356" s="29"/>
      <c r="AG8356" s="40"/>
      <c r="AH8356" s="40"/>
      <c r="AN8356" s="29"/>
      <c r="AO8356" s="29"/>
    </row>
    <row r="8357" spans="5:41" x14ac:dyDescent="0.3">
      <c r="E8357" s="15"/>
      <c r="M8357" s="26"/>
      <c r="V8357" s="37"/>
      <c r="W8357" s="37"/>
      <c r="Z8357" s="29"/>
      <c r="AA8357" s="29"/>
      <c r="AB8357" s="29"/>
      <c r="AG8357" s="40"/>
      <c r="AH8357" s="40"/>
      <c r="AN8357" s="29"/>
      <c r="AO8357" s="29"/>
    </row>
    <row r="8358" spans="5:41" x14ac:dyDescent="0.3">
      <c r="E8358" s="15"/>
      <c r="M8358" s="26"/>
      <c r="V8358" s="37"/>
      <c r="W8358" s="37"/>
      <c r="Z8358" s="29"/>
      <c r="AA8358" s="29"/>
      <c r="AB8358" s="29"/>
      <c r="AG8358" s="40"/>
      <c r="AH8358" s="40"/>
      <c r="AN8358" s="29"/>
      <c r="AO8358" s="29"/>
    </row>
    <row r="8359" spans="5:41" x14ac:dyDescent="0.3">
      <c r="E8359" s="15"/>
      <c r="M8359" s="26"/>
      <c r="V8359" s="37"/>
      <c r="W8359" s="37"/>
      <c r="Z8359" s="29"/>
      <c r="AA8359" s="29"/>
      <c r="AB8359" s="29"/>
      <c r="AG8359" s="40"/>
      <c r="AH8359" s="40"/>
      <c r="AN8359" s="29"/>
      <c r="AO8359" s="29"/>
    </row>
    <row r="8360" spans="5:41" x14ac:dyDescent="0.3">
      <c r="E8360" s="15"/>
      <c r="M8360" s="26"/>
      <c r="V8360" s="37"/>
      <c r="W8360" s="37"/>
      <c r="Z8360" s="29"/>
      <c r="AA8360" s="29"/>
      <c r="AB8360" s="29"/>
      <c r="AG8360" s="40"/>
      <c r="AH8360" s="40"/>
      <c r="AN8360" s="29"/>
      <c r="AO8360" s="29"/>
    </row>
    <row r="8361" spans="5:41" x14ac:dyDescent="0.3">
      <c r="E8361" s="15"/>
      <c r="M8361" s="26"/>
      <c r="V8361" s="37"/>
      <c r="W8361" s="37"/>
      <c r="Z8361" s="29"/>
      <c r="AA8361" s="29"/>
      <c r="AB8361" s="29"/>
      <c r="AG8361" s="40"/>
      <c r="AH8361" s="40"/>
      <c r="AN8361" s="29"/>
      <c r="AO8361" s="29"/>
    </row>
    <row r="8362" spans="5:41" x14ac:dyDescent="0.3">
      <c r="E8362" s="15"/>
      <c r="M8362" s="26"/>
      <c r="V8362" s="37"/>
      <c r="W8362" s="37"/>
      <c r="Z8362" s="29"/>
      <c r="AA8362" s="29"/>
      <c r="AB8362" s="29"/>
      <c r="AG8362" s="40"/>
      <c r="AH8362" s="40"/>
      <c r="AN8362" s="29"/>
      <c r="AO8362" s="29"/>
    </row>
    <row r="8363" spans="5:41" x14ac:dyDescent="0.3">
      <c r="E8363" s="15"/>
      <c r="M8363" s="26"/>
      <c r="V8363" s="37"/>
      <c r="W8363" s="37"/>
      <c r="Z8363" s="29"/>
      <c r="AA8363" s="29"/>
      <c r="AB8363" s="29"/>
      <c r="AG8363" s="40"/>
      <c r="AH8363" s="40"/>
      <c r="AN8363" s="29"/>
      <c r="AO8363" s="29"/>
    </row>
    <row r="8364" spans="5:41" x14ac:dyDescent="0.3">
      <c r="E8364" s="15"/>
      <c r="M8364" s="26"/>
      <c r="V8364" s="37"/>
      <c r="W8364" s="37"/>
      <c r="Z8364" s="29"/>
      <c r="AA8364" s="29"/>
      <c r="AB8364" s="29"/>
      <c r="AG8364" s="40"/>
      <c r="AH8364" s="40"/>
      <c r="AN8364" s="29"/>
      <c r="AO8364" s="29"/>
    </row>
    <row r="8365" spans="5:41" x14ac:dyDescent="0.3">
      <c r="E8365" s="15"/>
      <c r="M8365" s="26"/>
      <c r="V8365" s="37"/>
      <c r="W8365" s="37"/>
      <c r="Z8365" s="29"/>
      <c r="AA8365" s="29"/>
      <c r="AB8365" s="29"/>
      <c r="AG8365" s="40"/>
      <c r="AH8365" s="40"/>
      <c r="AN8365" s="29"/>
      <c r="AO8365" s="29"/>
    </row>
    <row r="8366" spans="5:41" x14ac:dyDescent="0.3">
      <c r="E8366" s="15"/>
      <c r="M8366" s="26"/>
      <c r="V8366" s="37"/>
      <c r="W8366" s="37"/>
      <c r="Z8366" s="29"/>
      <c r="AA8366" s="29"/>
      <c r="AB8366" s="29"/>
      <c r="AG8366" s="40"/>
      <c r="AH8366" s="40"/>
      <c r="AN8366" s="29"/>
      <c r="AO8366" s="29"/>
    </row>
    <row r="8367" spans="5:41" x14ac:dyDescent="0.3">
      <c r="E8367" s="15"/>
      <c r="M8367" s="26"/>
      <c r="V8367" s="37"/>
      <c r="W8367" s="37"/>
      <c r="Z8367" s="29"/>
      <c r="AA8367" s="29"/>
      <c r="AB8367" s="29"/>
      <c r="AG8367" s="40"/>
      <c r="AH8367" s="40"/>
      <c r="AN8367" s="29"/>
      <c r="AO8367" s="29"/>
    </row>
    <row r="8368" spans="5:41" x14ac:dyDescent="0.3">
      <c r="E8368" s="15"/>
      <c r="M8368" s="26"/>
      <c r="V8368" s="37"/>
      <c r="W8368" s="37"/>
      <c r="Z8368" s="29"/>
      <c r="AA8368" s="29"/>
      <c r="AB8368" s="29"/>
      <c r="AG8368" s="40"/>
      <c r="AH8368" s="40"/>
      <c r="AN8368" s="29"/>
      <c r="AO8368" s="29"/>
    </row>
    <row r="8369" spans="5:41" x14ac:dyDescent="0.3">
      <c r="E8369" s="15"/>
      <c r="M8369" s="26"/>
      <c r="V8369" s="37"/>
      <c r="W8369" s="37"/>
      <c r="Z8369" s="29"/>
      <c r="AA8369" s="29"/>
      <c r="AB8369" s="29"/>
      <c r="AG8369" s="40"/>
      <c r="AH8369" s="40"/>
      <c r="AN8369" s="29"/>
      <c r="AO8369" s="29"/>
    </row>
    <row r="8370" spans="5:41" x14ac:dyDescent="0.3">
      <c r="E8370" s="15"/>
      <c r="M8370" s="26"/>
      <c r="V8370" s="37"/>
      <c r="W8370" s="37"/>
      <c r="Z8370" s="29"/>
      <c r="AA8370" s="29"/>
      <c r="AB8370" s="29"/>
      <c r="AG8370" s="40"/>
      <c r="AH8370" s="40"/>
      <c r="AN8370" s="29"/>
      <c r="AO8370" s="29"/>
    </row>
    <row r="8371" spans="5:41" x14ac:dyDescent="0.3">
      <c r="E8371" s="15"/>
      <c r="M8371" s="26"/>
      <c r="V8371" s="37"/>
      <c r="W8371" s="37"/>
      <c r="Z8371" s="29"/>
      <c r="AA8371" s="29"/>
      <c r="AB8371" s="29"/>
      <c r="AG8371" s="40"/>
      <c r="AH8371" s="40"/>
      <c r="AN8371" s="29"/>
      <c r="AO8371" s="29"/>
    </row>
    <row r="8372" spans="5:41" x14ac:dyDescent="0.3">
      <c r="E8372" s="15"/>
      <c r="M8372" s="26"/>
      <c r="V8372" s="37"/>
      <c r="W8372" s="37"/>
      <c r="Z8372" s="29"/>
      <c r="AA8372" s="29"/>
      <c r="AB8372" s="29"/>
      <c r="AG8372" s="40"/>
      <c r="AH8372" s="40"/>
      <c r="AN8372" s="29"/>
      <c r="AO8372" s="29"/>
    </row>
    <row r="8373" spans="5:41" x14ac:dyDescent="0.3">
      <c r="E8373" s="15"/>
      <c r="M8373" s="26"/>
      <c r="V8373" s="37"/>
      <c r="W8373" s="37"/>
      <c r="Z8373" s="29"/>
      <c r="AA8373" s="29"/>
      <c r="AB8373" s="29"/>
      <c r="AG8373" s="40"/>
      <c r="AH8373" s="40"/>
      <c r="AN8373" s="29"/>
      <c r="AO8373" s="29"/>
    </row>
    <row r="8374" spans="5:41" x14ac:dyDescent="0.3">
      <c r="E8374" s="15"/>
      <c r="M8374" s="26"/>
      <c r="V8374" s="37"/>
      <c r="W8374" s="37"/>
      <c r="Z8374" s="29"/>
      <c r="AA8374" s="29"/>
      <c r="AB8374" s="29"/>
      <c r="AG8374" s="40"/>
      <c r="AH8374" s="40"/>
      <c r="AN8374" s="29"/>
      <c r="AO8374" s="29"/>
    </row>
    <row r="8375" spans="5:41" x14ac:dyDescent="0.3">
      <c r="E8375" s="15"/>
      <c r="M8375" s="26"/>
      <c r="V8375" s="37"/>
      <c r="W8375" s="37"/>
      <c r="Z8375" s="29"/>
      <c r="AA8375" s="29"/>
      <c r="AB8375" s="29"/>
      <c r="AG8375" s="40"/>
      <c r="AH8375" s="40"/>
      <c r="AN8375" s="29"/>
      <c r="AO8375" s="29"/>
    </row>
    <row r="8376" spans="5:41" x14ac:dyDescent="0.3">
      <c r="E8376" s="15"/>
      <c r="M8376" s="26"/>
      <c r="V8376" s="37"/>
      <c r="W8376" s="37"/>
      <c r="Z8376" s="29"/>
      <c r="AA8376" s="29"/>
      <c r="AB8376" s="29"/>
      <c r="AG8376" s="40"/>
      <c r="AH8376" s="40"/>
      <c r="AN8376" s="29"/>
      <c r="AO8376" s="29"/>
    </row>
    <row r="8377" spans="5:41" x14ac:dyDescent="0.3">
      <c r="E8377" s="15"/>
      <c r="M8377" s="26"/>
      <c r="V8377" s="37"/>
      <c r="W8377" s="37"/>
      <c r="Z8377" s="29"/>
      <c r="AA8377" s="29"/>
      <c r="AB8377" s="29"/>
      <c r="AG8377" s="40"/>
      <c r="AH8377" s="40"/>
      <c r="AN8377" s="29"/>
      <c r="AO8377" s="29"/>
    </row>
    <row r="8378" spans="5:41" x14ac:dyDescent="0.3">
      <c r="E8378" s="15"/>
      <c r="M8378" s="26"/>
      <c r="V8378" s="37"/>
      <c r="W8378" s="37"/>
      <c r="Z8378" s="29"/>
      <c r="AA8378" s="29"/>
      <c r="AB8378" s="29"/>
      <c r="AG8378" s="40"/>
      <c r="AH8378" s="40"/>
      <c r="AN8378" s="29"/>
      <c r="AO8378" s="29"/>
    </row>
    <row r="8379" spans="5:41" x14ac:dyDescent="0.3">
      <c r="E8379" s="15"/>
      <c r="M8379" s="26"/>
      <c r="V8379" s="37"/>
      <c r="W8379" s="37"/>
      <c r="Z8379" s="29"/>
      <c r="AA8379" s="29"/>
      <c r="AB8379" s="29"/>
      <c r="AG8379" s="40"/>
      <c r="AH8379" s="40"/>
      <c r="AN8379" s="29"/>
      <c r="AO8379" s="29"/>
    </row>
    <row r="8380" spans="5:41" x14ac:dyDescent="0.3">
      <c r="E8380" s="15"/>
      <c r="M8380" s="26"/>
      <c r="V8380" s="37"/>
      <c r="W8380" s="37"/>
      <c r="Z8380" s="29"/>
      <c r="AA8380" s="29"/>
      <c r="AB8380" s="29"/>
      <c r="AG8380" s="40"/>
      <c r="AH8380" s="40"/>
      <c r="AN8380" s="29"/>
      <c r="AO8380" s="29"/>
    </row>
    <row r="8381" spans="5:41" x14ac:dyDescent="0.3">
      <c r="E8381" s="15"/>
      <c r="M8381" s="26"/>
      <c r="V8381" s="37"/>
      <c r="W8381" s="37"/>
      <c r="Z8381" s="29"/>
      <c r="AA8381" s="29"/>
      <c r="AB8381" s="29"/>
      <c r="AG8381" s="40"/>
      <c r="AH8381" s="40"/>
      <c r="AN8381" s="29"/>
      <c r="AO8381" s="29"/>
    </row>
    <row r="8382" spans="5:41" x14ac:dyDescent="0.3">
      <c r="E8382" s="15"/>
      <c r="M8382" s="26"/>
      <c r="V8382" s="37"/>
      <c r="W8382" s="37"/>
      <c r="Z8382" s="29"/>
      <c r="AA8382" s="29"/>
      <c r="AB8382" s="29"/>
      <c r="AG8382" s="40"/>
      <c r="AH8382" s="40"/>
      <c r="AN8382" s="29"/>
      <c r="AO8382" s="29"/>
    </row>
    <row r="8383" spans="5:41" x14ac:dyDescent="0.3">
      <c r="E8383" s="15"/>
      <c r="M8383" s="26"/>
      <c r="V8383" s="37"/>
      <c r="W8383" s="37"/>
      <c r="Z8383" s="29"/>
      <c r="AA8383" s="29"/>
      <c r="AB8383" s="29"/>
      <c r="AG8383" s="40"/>
      <c r="AH8383" s="40"/>
      <c r="AN8383" s="29"/>
      <c r="AO8383" s="29"/>
    </row>
    <row r="8384" spans="5:41" x14ac:dyDescent="0.3">
      <c r="E8384" s="15"/>
      <c r="M8384" s="26"/>
      <c r="V8384" s="37"/>
      <c r="W8384" s="37"/>
      <c r="Z8384" s="29"/>
      <c r="AA8384" s="29"/>
      <c r="AB8384" s="29"/>
      <c r="AG8384" s="40"/>
      <c r="AH8384" s="40"/>
      <c r="AN8384" s="29"/>
      <c r="AO8384" s="29"/>
    </row>
    <row r="8385" spans="5:41" x14ac:dyDescent="0.3">
      <c r="E8385" s="15"/>
      <c r="M8385" s="26"/>
      <c r="V8385" s="37"/>
      <c r="W8385" s="37"/>
      <c r="Z8385" s="29"/>
      <c r="AA8385" s="29"/>
      <c r="AB8385" s="29"/>
      <c r="AG8385" s="40"/>
      <c r="AH8385" s="40"/>
      <c r="AN8385" s="29"/>
      <c r="AO8385" s="29"/>
    </row>
    <row r="8386" spans="5:41" x14ac:dyDescent="0.3">
      <c r="E8386" s="15"/>
      <c r="M8386" s="26"/>
      <c r="V8386" s="37"/>
      <c r="W8386" s="37"/>
      <c r="Z8386" s="29"/>
      <c r="AA8386" s="29"/>
      <c r="AB8386" s="29"/>
      <c r="AG8386" s="40"/>
      <c r="AH8386" s="40"/>
      <c r="AN8386" s="29"/>
      <c r="AO8386" s="29"/>
    </row>
    <row r="8387" spans="5:41" x14ac:dyDescent="0.3">
      <c r="E8387" s="15"/>
      <c r="M8387" s="26"/>
      <c r="V8387" s="37"/>
      <c r="W8387" s="37"/>
      <c r="Z8387" s="29"/>
      <c r="AA8387" s="29"/>
      <c r="AB8387" s="29"/>
      <c r="AG8387" s="40"/>
      <c r="AH8387" s="40"/>
      <c r="AN8387" s="29"/>
      <c r="AO8387" s="29"/>
    </row>
    <row r="8388" spans="5:41" x14ac:dyDescent="0.3">
      <c r="E8388" s="15"/>
      <c r="M8388" s="26"/>
      <c r="V8388" s="37"/>
      <c r="W8388" s="37"/>
      <c r="Z8388" s="29"/>
      <c r="AA8388" s="29"/>
      <c r="AB8388" s="29"/>
      <c r="AG8388" s="40"/>
      <c r="AH8388" s="40"/>
      <c r="AN8388" s="29"/>
      <c r="AO8388" s="29"/>
    </row>
    <row r="8389" spans="5:41" x14ac:dyDescent="0.3">
      <c r="E8389" s="15"/>
      <c r="M8389" s="26"/>
      <c r="V8389" s="37"/>
      <c r="W8389" s="37"/>
      <c r="Z8389" s="29"/>
      <c r="AA8389" s="29"/>
      <c r="AB8389" s="29"/>
      <c r="AG8389" s="40"/>
      <c r="AH8389" s="40"/>
      <c r="AN8389" s="29"/>
      <c r="AO8389" s="29"/>
    </row>
    <row r="8390" spans="5:41" x14ac:dyDescent="0.3">
      <c r="E8390" s="15"/>
      <c r="M8390" s="26"/>
      <c r="V8390" s="37"/>
      <c r="W8390" s="37"/>
      <c r="Z8390" s="29"/>
      <c r="AA8390" s="29"/>
      <c r="AB8390" s="29"/>
      <c r="AG8390" s="40"/>
      <c r="AH8390" s="40"/>
      <c r="AN8390" s="29"/>
      <c r="AO8390" s="29"/>
    </row>
    <row r="8391" spans="5:41" x14ac:dyDescent="0.3">
      <c r="E8391" s="15"/>
      <c r="M8391" s="26"/>
      <c r="V8391" s="37"/>
      <c r="W8391" s="37"/>
      <c r="Z8391" s="29"/>
      <c r="AA8391" s="29"/>
      <c r="AB8391" s="29"/>
      <c r="AG8391" s="40"/>
      <c r="AH8391" s="40"/>
      <c r="AN8391" s="29"/>
      <c r="AO8391" s="29"/>
    </row>
    <row r="8392" spans="5:41" x14ac:dyDescent="0.3">
      <c r="E8392" s="15"/>
      <c r="M8392" s="26"/>
      <c r="V8392" s="37"/>
      <c r="W8392" s="37"/>
      <c r="Z8392" s="29"/>
      <c r="AA8392" s="29"/>
      <c r="AB8392" s="29"/>
      <c r="AG8392" s="40"/>
      <c r="AH8392" s="40"/>
      <c r="AN8392" s="29"/>
      <c r="AO8392" s="29"/>
    </row>
    <row r="8393" spans="5:41" x14ac:dyDescent="0.3">
      <c r="E8393" s="15"/>
      <c r="M8393" s="26"/>
      <c r="V8393" s="37"/>
      <c r="W8393" s="37"/>
      <c r="Z8393" s="29"/>
      <c r="AA8393" s="29"/>
      <c r="AB8393" s="29"/>
      <c r="AG8393" s="40"/>
      <c r="AH8393" s="40"/>
      <c r="AN8393" s="29"/>
      <c r="AO8393" s="29"/>
    </row>
    <row r="8394" spans="5:41" x14ac:dyDescent="0.3">
      <c r="E8394" s="15"/>
      <c r="M8394" s="26"/>
      <c r="V8394" s="37"/>
      <c r="W8394" s="37"/>
      <c r="Z8394" s="29"/>
      <c r="AA8394" s="29"/>
      <c r="AB8394" s="29"/>
      <c r="AG8394" s="40"/>
      <c r="AH8394" s="40"/>
      <c r="AN8394" s="29"/>
      <c r="AO8394" s="29"/>
    </row>
    <row r="8395" spans="5:41" x14ac:dyDescent="0.3">
      <c r="E8395" s="15"/>
      <c r="M8395" s="26"/>
      <c r="V8395" s="37"/>
      <c r="W8395" s="37"/>
      <c r="Z8395" s="29"/>
      <c r="AA8395" s="29"/>
      <c r="AB8395" s="29"/>
      <c r="AG8395" s="40"/>
      <c r="AH8395" s="40"/>
      <c r="AN8395" s="29"/>
      <c r="AO8395" s="29"/>
    </row>
    <row r="8396" spans="5:41" x14ac:dyDescent="0.3">
      <c r="E8396" s="15"/>
      <c r="M8396" s="26"/>
      <c r="V8396" s="37"/>
      <c r="W8396" s="37"/>
      <c r="Z8396" s="29"/>
      <c r="AA8396" s="29"/>
      <c r="AB8396" s="29"/>
      <c r="AG8396" s="40"/>
      <c r="AH8396" s="40"/>
      <c r="AN8396" s="29"/>
      <c r="AO8396" s="29"/>
    </row>
    <row r="8397" spans="5:41" x14ac:dyDescent="0.3">
      <c r="E8397" s="15"/>
      <c r="M8397" s="26"/>
      <c r="V8397" s="37"/>
      <c r="W8397" s="37"/>
      <c r="Z8397" s="29"/>
      <c r="AA8397" s="29"/>
      <c r="AB8397" s="29"/>
      <c r="AG8397" s="40"/>
      <c r="AH8397" s="40"/>
      <c r="AN8397" s="29"/>
      <c r="AO8397" s="29"/>
    </row>
    <row r="8398" spans="5:41" x14ac:dyDescent="0.3">
      <c r="E8398" s="15"/>
      <c r="M8398" s="26"/>
      <c r="V8398" s="37"/>
      <c r="W8398" s="37"/>
      <c r="Z8398" s="29"/>
      <c r="AA8398" s="29"/>
      <c r="AB8398" s="29"/>
      <c r="AG8398" s="40"/>
      <c r="AH8398" s="40"/>
      <c r="AN8398" s="29"/>
      <c r="AO8398" s="29"/>
    </row>
    <row r="8399" spans="5:41" x14ac:dyDescent="0.3">
      <c r="E8399" s="15"/>
      <c r="M8399" s="26"/>
      <c r="V8399" s="37"/>
      <c r="W8399" s="37"/>
      <c r="Z8399" s="29"/>
      <c r="AA8399" s="29"/>
      <c r="AB8399" s="29"/>
      <c r="AG8399" s="40"/>
      <c r="AH8399" s="40"/>
      <c r="AN8399" s="29"/>
      <c r="AO8399" s="29"/>
    </row>
    <row r="8400" spans="5:41" x14ac:dyDescent="0.3">
      <c r="E8400" s="15"/>
      <c r="M8400" s="26"/>
      <c r="V8400" s="37"/>
      <c r="W8400" s="37"/>
      <c r="Z8400" s="29"/>
      <c r="AA8400" s="29"/>
      <c r="AB8400" s="29"/>
      <c r="AG8400" s="40"/>
      <c r="AH8400" s="40"/>
      <c r="AN8400" s="29"/>
      <c r="AO8400" s="29"/>
    </row>
    <row r="8401" spans="5:41" x14ac:dyDescent="0.3">
      <c r="E8401" s="15"/>
      <c r="M8401" s="26"/>
      <c r="V8401" s="37"/>
      <c r="W8401" s="37"/>
      <c r="Z8401" s="29"/>
      <c r="AA8401" s="29"/>
      <c r="AB8401" s="29"/>
      <c r="AG8401" s="40"/>
      <c r="AH8401" s="40"/>
      <c r="AN8401" s="29"/>
      <c r="AO8401" s="29"/>
    </row>
    <row r="8402" spans="5:41" x14ac:dyDescent="0.3">
      <c r="E8402" s="15"/>
      <c r="M8402" s="26"/>
      <c r="V8402" s="37"/>
      <c r="W8402" s="37"/>
      <c r="Z8402" s="29"/>
      <c r="AA8402" s="29"/>
      <c r="AB8402" s="29"/>
      <c r="AG8402" s="40"/>
      <c r="AH8402" s="40"/>
      <c r="AN8402" s="29"/>
      <c r="AO8402" s="29"/>
    </row>
    <row r="8403" spans="5:41" x14ac:dyDescent="0.3">
      <c r="E8403" s="15"/>
      <c r="M8403" s="26"/>
      <c r="V8403" s="37"/>
      <c r="W8403" s="37"/>
      <c r="Z8403" s="29"/>
      <c r="AA8403" s="29"/>
      <c r="AB8403" s="29"/>
      <c r="AG8403" s="40"/>
      <c r="AH8403" s="40"/>
      <c r="AN8403" s="29"/>
      <c r="AO8403" s="29"/>
    </row>
    <row r="8404" spans="5:41" x14ac:dyDescent="0.3">
      <c r="E8404" s="15"/>
      <c r="M8404" s="26"/>
      <c r="V8404" s="37"/>
      <c r="W8404" s="37"/>
      <c r="Z8404" s="29"/>
      <c r="AA8404" s="29"/>
      <c r="AB8404" s="29"/>
      <c r="AG8404" s="40"/>
      <c r="AH8404" s="40"/>
      <c r="AN8404" s="29"/>
      <c r="AO8404" s="29"/>
    </row>
    <row r="8405" spans="5:41" x14ac:dyDescent="0.3">
      <c r="E8405" s="15"/>
      <c r="M8405" s="26"/>
      <c r="V8405" s="37"/>
      <c r="W8405" s="37"/>
      <c r="Z8405" s="29"/>
      <c r="AA8405" s="29"/>
      <c r="AB8405" s="29"/>
      <c r="AG8405" s="40"/>
      <c r="AH8405" s="40"/>
      <c r="AN8405" s="29"/>
      <c r="AO8405" s="29"/>
    </row>
    <row r="8406" spans="5:41" x14ac:dyDescent="0.3">
      <c r="E8406" s="15"/>
      <c r="M8406" s="26"/>
      <c r="V8406" s="37"/>
      <c r="W8406" s="37"/>
      <c r="Z8406" s="29"/>
      <c r="AA8406" s="29"/>
      <c r="AB8406" s="29"/>
      <c r="AG8406" s="40"/>
      <c r="AH8406" s="40"/>
      <c r="AN8406" s="29"/>
      <c r="AO8406" s="29"/>
    </row>
    <row r="8407" spans="5:41" x14ac:dyDescent="0.3">
      <c r="E8407" s="15"/>
      <c r="M8407" s="26"/>
      <c r="V8407" s="37"/>
      <c r="W8407" s="37"/>
      <c r="Z8407" s="29"/>
      <c r="AA8407" s="29"/>
      <c r="AB8407" s="29"/>
      <c r="AG8407" s="40"/>
      <c r="AH8407" s="40"/>
      <c r="AN8407" s="29"/>
      <c r="AO8407" s="29"/>
    </row>
    <row r="8408" spans="5:41" x14ac:dyDescent="0.3">
      <c r="E8408" s="15"/>
      <c r="M8408" s="26"/>
      <c r="V8408" s="37"/>
      <c r="W8408" s="37"/>
      <c r="Z8408" s="29"/>
      <c r="AA8408" s="29"/>
      <c r="AB8408" s="29"/>
      <c r="AG8408" s="40"/>
      <c r="AH8408" s="40"/>
      <c r="AN8408" s="29"/>
      <c r="AO8408" s="29"/>
    </row>
    <row r="8409" spans="5:41" x14ac:dyDescent="0.3">
      <c r="E8409" s="15"/>
      <c r="M8409" s="26"/>
      <c r="V8409" s="37"/>
      <c r="W8409" s="37"/>
      <c r="Z8409" s="29"/>
      <c r="AA8409" s="29"/>
      <c r="AB8409" s="29"/>
      <c r="AG8409" s="40"/>
      <c r="AH8409" s="40"/>
      <c r="AN8409" s="29"/>
      <c r="AO8409" s="29"/>
    </row>
    <row r="8410" spans="5:41" x14ac:dyDescent="0.3">
      <c r="E8410" s="15"/>
      <c r="M8410" s="26"/>
      <c r="V8410" s="37"/>
      <c r="W8410" s="37"/>
      <c r="Z8410" s="29"/>
      <c r="AA8410" s="29"/>
      <c r="AB8410" s="29"/>
      <c r="AG8410" s="40"/>
      <c r="AH8410" s="40"/>
      <c r="AN8410" s="29"/>
      <c r="AO8410" s="29"/>
    </row>
    <row r="8411" spans="5:41" x14ac:dyDescent="0.3">
      <c r="E8411" s="15"/>
      <c r="M8411" s="26"/>
      <c r="V8411" s="37"/>
      <c r="W8411" s="37"/>
      <c r="Z8411" s="29"/>
      <c r="AA8411" s="29"/>
      <c r="AB8411" s="29"/>
      <c r="AG8411" s="40"/>
      <c r="AH8411" s="40"/>
      <c r="AN8411" s="29"/>
      <c r="AO8411" s="29"/>
    </row>
    <row r="8412" spans="5:41" x14ac:dyDescent="0.3">
      <c r="E8412" s="15"/>
      <c r="M8412" s="26"/>
      <c r="V8412" s="37"/>
      <c r="W8412" s="37"/>
      <c r="Z8412" s="29"/>
      <c r="AA8412" s="29"/>
      <c r="AB8412" s="29"/>
      <c r="AG8412" s="40"/>
      <c r="AH8412" s="40"/>
      <c r="AN8412" s="29"/>
      <c r="AO8412" s="29"/>
    </row>
    <row r="8413" spans="5:41" x14ac:dyDescent="0.3">
      <c r="E8413" s="15"/>
      <c r="M8413" s="26"/>
      <c r="V8413" s="37"/>
      <c r="W8413" s="37"/>
      <c r="Z8413" s="29"/>
      <c r="AA8413" s="29"/>
      <c r="AB8413" s="29"/>
      <c r="AG8413" s="40"/>
      <c r="AH8413" s="40"/>
      <c r="AN8413" s="29"/>
      <c r="AO8413" s="29"/>
    </row>
    <row r="8414" spans="5:41" x14ac:dyDescent="0.3">
      <c r="E8414" s="15"/>
      <c r="M8414" s="26"/>
      <c r="V8414" s="37"/>
      <c r="W8414" s="37"/>
      <c r="Z8414" s="29"/>
      <c r="AA8414" s="29"/>
      <c r="AB8414" s="29"/>
      <c r="AG8414" s="40"/>
      <c r="AH8414" s="40"/>
      <c r="AN8414" s="29"/>
      <c r="AO8414" s="29"/>
    </row>
    <row r="8415" spans="5:41" x14ac:dyDescent="0.3">
      <c r="E8415" s="15"/>
      <c r="M8415" s="26"/>
      <c r="V8415" s="37"/>
      <c r="W8415" s="37"/>
      <c r="Z8415" s="29"/>
      <c r="AA8415" s="29"/>
      <c r="AB8415" s="29"/>
      <c r="AG8415" s="40"/>
      <c r="AH8415" s="40"/>
      <c r="AN8415" s="29"/>
      <c r="AO8415" s="29"/>
    </row>
    <row r="8416" spans="5:41" x14ac:dyDescent="0.3">
      <c r="E8416" s="15"/>
      <c r="M8416" s="26"/>
      <c r="V8416" s="37"/>
      <c r="W8416" s="37"/>
      <c r="Z8416" s="29"/>
      <c r="AA8416" s="29"/>
      <c r="AB8416" s="29"/>
      <c r="AG8416" s="40"/>
      <c r="AH8416" s="40"/>
      <c r="AN8416" s="29"/>
      <c r="AO8416" s="29"/>
    </row>
    <row r="8417" spans="5:41" x14ac:dyDescent="0.3">
      <c r="E8417" s="15"/>
      <c r="M8417" s="26"/>
      <c r="V8417" s="37"/>
      <c r="W8417" s="37"/>
      <c r="Z8417" s="29"/>
      <c r="AA8417" s="29"/>
      <c r="AB8417" s="29"/>
      <c r="AG8417" s="40"/>
      <c r="AH8417" s="40"/>
      <c r="AN8417" s="29"/>
      <c r="AO8417" s="29"/>
    </row>
    <row r="8418" spans="5:41" x14ac:dyDescent="0.3">
      <c r="E8418" s="15"/>
      <c r="M8418" s="26"/>
      <c r="V8418" s="37"/>
      <c r="W8418" s="37"/>
      <c r="Z8418" s="29"/>
      <c r="AA8418" s="29"/>
      <c r="AB8418" s="29"/>
      <c r="AG8418" s="40"/>
      <c r="AH8418" s="40"/>
      <c r="AN8418" s="29"/>
      <c r="AO8418" s="29"/>
    </row>
    <row r="8419" spans="5:41" x14ac:dyDescent="0.3">
      <c r="E8419" s="15"/>
      <c r="M8419" s="26"/>
      <c r="V8419" s="37"/>
      <c r="W8419" s="37"/>
      <c r="Z8419" s="29"/>
      <c r="AA8419" s="29"/>
      <c r="AB8419" s="29"/>
      <c r="AG8419" s="40"/>
      <c r="AH8419" s="40"/>
      <c r="AN8419" s="29"/>
      <c r="AO8419" s="29"/>
    </row>
    <row r="8420" spans="5:41" x14ac:dyDescent="0.3">
      <c r="E8420" s="15"/>
      <c r="M8420" s="26"/>
      <c r="V8420" s="37"/>
      <c r="W8420" s="37"/>
      <c r="Z8420" s="29"/>
      <c r="AA8420" s="29"/>
      <c r="AB8420" s="29"/>
      <c r="AG8420" s="40"/>
      <c r="AH8420" s="40"/>
      <c r="AN8420" s="29"/>
      <c r="AO8420" s="29"/>
    </row>
    <row r="8421" spans="5:41" x14ac:dyDescent="0.3">
      <c r="E8421" s="15"/>
      <c r="M8421" s="26"/>
      <c r="V8421" s="37"/>
      <c r="W8421" s="37"/>
      <c r="Z8421" s="29"/>
      <c r="AA8421" s="29"/>
      <c r="AB8421" s="29"/>
      <c r="AG8421" s="40"/>
      <c r="AH8421" s="40"/>
      <c r="AN8421" s="29"/>
      <c r="AO8421" s="29"/>
    </row>
    <row r="8422" spans="5:41" x14ac:dyDescent="0.3">
      <c r="E8422" s="15"/>
      <c r="M8422" s="26"/>
      <c r="V8422" s="37"/>
      <c r="W8422" s="37"/>
      <c r="Z8422" s="29"/>
      <c r="AA8422" s="29"/>
      <c r="AB8422" s="29"/>
      <c r="AG8422" s="40"/>
      <c r="AH8422" s="40"/>
      <c r="AN8422" s="29"/>
      <c r="AO8422" s="29"/>
    </row>
    <row r="8423" spans="5:41" x14ac:dyDescent="0.3">
      <c r="E8423" s="15"/>
      <c r="M8423" s="26"/>
      <c r="V8423" s="37"/>
      <c r="W8423" s="37"/>
      <c r="Z8423" s="29"/>
      <c r="AA8423" s="29"/>
      <c r="AB8423" s="29"/>
      <c r="AG8423" s="40"/>
      <c r="AH8423" s="40"/>
      <c r="AN8423" s="29"/>
      <c r="AO8423" s="29"/>
    </row>
    <row r="8424" spans="5:41" x14ac:dyDescent="0.3">
      <c r="E8424" s="15"/>
      <c r="M8424" s="26"/>
      <c r="V8424" s="37"/>
      <c r="W8424" s="37"/>
      <c r="Z8424" s="29"/>
      <c r="AA8424" s="29"/>
      <c r="AB8424" s="29"/>
      <c r="AG8424" s="40"/>
      <c r="AH8424" s="40"/>
      <c r="AN8424" s="29"/>
      <c r="AO8424" s="29"/>
    </row>
    <row r="8425" spans="5:41" x14ac:dyDescent="0.3">
      <c r="E8425" s="15"/>
      <c r="M8425" s="26"/>
      <c r="V8425" s="37"/>
      <c r="W8425" s="37"/>
      <c r="Z8425" s="29"/>
      <c r="AA8425" s="29"/>
      <c r="AB8425" s="29"/>
      <c r="AG8425" s="40"/>
      <c r="AH8425" s="40"/>
      <c r="AN8425" s="29"/>
      <c r="AO8425" s="29"/>
    </row>
    <row r="8426" spans="5:41" x14ac:dyDescent="0.3">
      <c r="E8426" s="15"/>
      <c r="M8426" s="26"/>
      <c r="V8426" s="37"/>
      <c r="W8426" s="37"/>
      <c r="Z8426" s="29"/>
      <c r="AA8426" s="29"/>
      <c r="AB8426" s="29"/>
      <c r="AG8426" s="40"/>
      <c r="AH8426" s="40"/>
      <c r="AN8426" s="29"/>
      <c r="AO8426" s="29"/>
    </row>
    <row r="8427" spans="5:41" x14ac:dyDescent="0.3">
      <c r="E8427" s="15"/>
      <c r="M8427" s="26"/>
      <c r="V8427" s="37"/>
      <c r="W8427" s="37"/>
      <c r="Z8427" s="29"/>
      <c r="AA8427" s="29"/>
      <c r="AB8427" s="29"/>
      <c r="AG8427" s="40"/>
      <c r="AH8427" s="40"/>
      <c r="AN8427" s="29"/>
      <c r="AO8427" s="29"/>
    </row>
    <row r="8428" spans="5:41" x14ac:dyDescent="0.3">
      <c r="E8428" s="15"/>
      <c r="M8428" s="26"/>
      <c r="V8428" s="37"/>
      <c r="W8428" s="37"/>
      <c r="Z8428" s="29"/>
      <c r="AA8428" s="29"/>
      <c r="AB8428" s="29"/>
      <c r="AG8428" s="40"/>
      <c r="AH8428" s="40"/>
      <c r="AN8428" s="29"/>
      <c r="AO8428" s="29"/>
    </row>
    <row r="8429" spans="5:41" x14ac:dyDescent="0.3">
      <c r="E8429" s="15"/>
      <c r="M8429" s="26"/>
      <c r="V8429" s="37"/>
      <c r="W8429" s="37"/>
      <c r="Z8429" s="29"/>
      <c r="AA8429" s="29"/>
      <c r="AB8429" s="29"/>
      <c r="AG8429" s="40"/>
      <c r="AH8429" s="40"/>
      <c r="AN8429" s="29"/>
      <c r="AO8429" s="29"/>
    </row>
    <row r="8430" spans="5:41" x14ac:dyDescent="0.3">
      <c r="E8430" s="15"/>
      <c r="M8430" s="26"/>
      <c r="V8430" s="37"/>
      <c r="W8430" s="37"/>
      <c r="Z8430" s="29"/>
      <c r="AA8430" s="29"/>
      <c r="AB8430" s="29"/>
      <c r="AG8430" s="40"/>
      <c r="AH8430" s="40"/>
      <c r="AN8430" s="29"/>
      <c r="AO8430" s="29"/>
    </row>
    <row r="8431" spans="5:41" x14ac:dyDescent="0.3">
      <c r="E8431" s="15"/>
      <c r="M8431" s="26"/>
      <c r="V8431" s="37"/>
      <c r="W8431" s="37"/>
      <c r="Z8431" s="29"/>
      <c r="AA8431" s="29"/>
      <c r="AB8431" s="29"/>
      <c r="AG8431" s="40"/>
      <c r="AH8431" s="40"/>
      <c r="AN8431" s="29"/>
      <c r="AO8431" s="29"/>
    </row>
    <row r="8432" spans="5:41" x14ac:dyDescent="0.3">
      <c r="E8432" s="15"/>
      <c r="M8432" s="26"/>
      <c r="V8432" s="37"/>
      <c r="W8432" s="37"/>
      <c r="Z8432" s="29"/>
      <c r="AA8432" s="29"/>
      <c r="AB8432" s="29"/>
      <c r="AG8432" s="40"/>
      <c r="AH8432" s="40"/>
      <c r="AN8432" s="29"/>
      <c r="AO8432" s="29"/>
    </row>
    <row r="8433" spans="5:41" x14ac:dyDescent="0.3">
      <c r="E8433" s="15"/>
      <c r="M8433" s="26"/>
      <c r="V8433" s="37"/>
      <c r="W8433" s="37"/>
      <c r="Z8433" s="29"/>
      <c r="AA8433" s="29"/>
      <c r="AB8433" s="29"/>
      <c r="AG8433" s="40"/>
      <c r="AH8433" s="40"/>
      <c r="AN8433" s="29"/>
      <c r="AO8433" s="29"/>
    </row>
    <row r="8434" spans="5:41" x14ac:dyDescent="0.3">
      <c r="E8434" s="15"/>
      <c r="M8434" s="26"/>
      <c r="V8434" s="37"/>
      <c r="W8434" s="37"/>
      <c r="Z8434" s="29"/>
      <c r="AA8434" s="29"/>
      <c r="AB8434" s="29"/>
      <c r="AG8434" s="40"/>
      <c r="AH8434" s="40"/>
      <c r="AN8434" s="29"/>
      <c r="AO8434" s="29"/>
    </row>
    <row r="8435" spans="5:41" x14ac:dyDescent="0.3">
      <c r="E8435" s="15"/>
      <c r="M8435" s="26"/>
      <c r="V8435" s="37"/>
      <c r="W8435" s="37"/>
      <c r="Z8435" s="29"/>
      <c r="AA8435" s="29"/>
      <c r="AB8435" s="29"/>
      <c r="AG8435" s="40"/>
      <c r="AH8435" s="40"/>
      <c r="AN8435" s="29"/>
      <c r="AO8435" s="29"/>
    </row>
    <row r="8436" spans="5:41" x14ac:dyDescent="0.3">
      <c r="E8436" s="15"/>
      <c r="M8436" s="26"/>
      <c r="V8436" s="37"/>
      <c r="W8436" s="37"/>
      <c r="Z8436" s="29"/>
      <c r="AA8436" s="29"/>
      <c r="AB8436" s="29"/>
      <c r="AG8436" s="40"/>
      <c r="AH8436" s="40"/>
      <c r="AN8436" s="29"/>
      <c r="AO8436" s="29"/>
    </row>
    <row r="8437" spans="5:41" x14ac:dyDescent="0.3">
      <c r="E8437" s="15"/>
      <c r="M8437" s="26"/>
      <c r="V8437" s="37"/>
      <c r="W8437" s="37"/>
      <c r="Z8437" s="29"/>
      <c r="AA8437" s="29"/>
      <c r="AB8437" s="29"/>
      <c r="AG8437" s="40"/>
      <c r="AH8437" s="40"/>
      <c r="AN8437" s="29"/>
      <c r="AO8437" s="29"/>
    </row>
    <row r="8438" spans="5:41" x14ac:dyDescent="0.3">
      <c r="E8438" s="15"/>
      <c r="M8438" s="26"/>
      <c r="V8438" s="37"/>
      <c r="W8438" s="37"/>
      <c r="Z8438" s="29"/>
      <c r="AA8438" s="29"/>
      <c r="AB8438" s="29"/>
      <c r="AG8438" s="40"/>
      <c r="AH8438" s="40"/>
      <c r="AN8438" s="29"/>
      <c r="AO8438" s="29"/>
    </row>
    <row r="8439" spans="5:41" x14ac:dyDescent="0.3">
      <c r="E8439" s="15"/>
      <c r="M8439" s="26"/>
      <c r="V8439" s="37"/>
      <c r="W8439" s="37"/>
      <c r="Z8439" s="29"/>
      <c r="AA8439" s="29"/>
      <c r="AB8439" s="29"/>
      <c r="AG8439" s="40"/>
      <c r="AH8439" s="40"/>
      <c r="AN8439" s="29"/>
      <c r="AO8439" s="29"/>
    </row>
    <row r="8440" spans="5:41" x14ac:dyDescent="0.3">
      <c r="E8440" s="15"/>
      <c r="M8440" s="26"/>
      <c r="V8440" s="37"/>
      <c r="W8440" s="37"/>
      <c r="Z8440" s="29"/>
      <c r="AA8440" s="29"/>
      <c r="AB8440" s="29"/>
      <c r="AG8440" s="40"/>
      <c r="AH8440" s="40"/>
      <c r="AN8440" s="29"/>
      <c r="AO8440" s="29"/>
    </row>
    <row r="8441" spans="5:41" x14ac:dyDescent="0.3">
      <c r="E8441" s="15"/>
      <c r="M8441" s="26"/>
      <c r="V8441" s="37"/>
      <c r="W8441" s="37"/>
      <c r="Z8441" s="29"/>
      <c r="AA8441" s="29"/>
      <c r="AB8441" s="29"/>
      <c r="AG8441" s="40"/>
      <c r="AH8441" s="40"/>
      <c r="AN8441" s="29"/>
      <c r="AO8441" s="29"/>
    </row>
    <row r="8442" spans="5:41" x14ac:dyDescent="0.3">
      <c r="E8442" s="15"/>
      <c r="M8442" s="26"/>
      <c r="V8442" s="37"/>
      <c r="W8442" s="37"/>
      <c r="Z8442" s="29"/>
      <c r="AA8442" s="29"/>
      <c r="AB8442" s="29"/>
      <c r="AG8442" s="40"/>
      <c r="AH8442" s="40"/>
      <c r="AN8442" s="29"/>
      <c r="AO8442" s="29"/>
    </row>
    <row r="8443" spans="5:41" x14ac:dyDescent="0.3">
      <c r="E8443" s="15"/>
      <c r="M8443" s="26"/>
      <c r="V8443" s="37"/>
      <c r="W8443" s="37"/>
      <c r="Z8443" s="29"/>
      <c r="AA8443" s="29"/>
      <c r="AB8443" s="29"/>
      <c r="AG8443" s="40"/>
      <c r="AH8443" s="40"/>
      <c r="AN8443" s="29"/>
      <c r="AO8443" s="29"/>
    </row>
    <row r="8444" spans="5:41" x14ac:dyDescent="0.3">
      <c r="E8444" s="15"/>
      <c r="M8444" s="26"/>
      <c r="V8444" s="37"/>
      <c r="W8444" s="37"/>
      <c r="Z8444" s="29"/>
      <c r="AA8444" s="29"/>
      <c r="AB8444" s="29"/>
      <c r="AG8444" s="40"/>
      <c r="AH8444" s="40"/>
      <c r="AN8444" s="29"/>
      <c r="AO8444" s="29"/>
    </row>
    <row r="8445" spans="5:41" x14ac:dyDescent="0.3">
      <c r="E8445" s="15"/>
      <c r="M8445" s="26"/>
      <c r="V8445" s="37"/>
      <c r="W8445" s="37"/>
      <c r="Z8445" s="29"/>
      <c r="AA8445" s="29"/>
      <c r="AB8445" s="29"/>
      <c r="AG8445" s="40"/>
      <c r="AH8445" s="40"/>
      <c r="AN8445" s="29"/>
      <c r="AO8445" s="29"/>
    </row>
    <row r="8446" spans="5:41" x14ac:dyDescent="0.3">
      <c r="E8446" s="15"/>
      <c r="M8446" s="26"/>
      <c r="V8446" s="37"/>
      <c r="W8446" s="37"/>
      <c r="Z8446" s="29"/>
      <c r="AA8446" s="29"/>
      <c r="AB8446" s="29"/>
      <c r="AG8446" s="40"/>
      <c r="AH8446" s="40"/>
      <c r="AN8446" s="29"/>
      <c r="AO8446" s="29"/>
    </row>
    <row r="8447" spans="5:41" x14ac:dyDescent="0.3">
      <c r="E8447" s="15"/>
      <c r="M8447" s="26"/>
      <c r="V8447" s="37"/>
      <c r="W8447" s="37"/>
      <c r="Z8447" s="29"/>
      <c r="AA8447" s="29"/>
      <c r="AB8447" s="29"/>
      <c r="AG8447" s="40"/>
      <c r="AH8447" s="40"/>
      <c r="AN8447" s="29"/>
      <c r="AO8447" s="29"/>
    </row>
    <row r="8448" spans="5:41" x14ac:dyDescent="0.3">
      <c r="E8448" s="15"/>
      <c r="M8448" s="26"/>
      <c r="V8448" s="37"/>
      <c r="W8448" s="37"/>
      <c r="Z8448" s="29"/>
      <c r="AA8448" s="29"/>
      <c r="AB8448" s="29"/>
      <c r="AG8448" s="40"/>
      <c r="AH8448" s="40"/>
      <c r="AN8448" s="29"/>
      <c r="AO8448" s="29"/>
    </row>
    <row r="8449" spans="5:41" x14ac:dyDescent="0.3">
      <c r="E8449" s="15"/>
      <c r="M8449" s="26"/>
      <c r="V8449" s="37"/>
      <c r="W8449" s="37"/>
      <c r="Z8449" s="29"/>
      <c r="AA8449" s="29"/>
      <c r="AB8449" s="29"/>
      <c r="AG8449" s="40"/>
      <c r="AH8449" s="40"/>
      <c r="AN8449" s="29"/>
      <c r="AO8449" s="29"/>
    </row>
    <row r="8450" spans="5:41" x14ac:dyDescent="0.3">
      <c r="E8450" s="15"/>
      <c r="M8450" s="26"/>
      <c r="V8450" s="37"/>
      <c r="W8450" s="37"/>
      <c r="Z8450" s="29"/>
      <c r="AA8450" s="29"/>
      <c r="AB8450" s="29"/>
      <c r="AG8450" s="40"/>
      <c r="AH8450" s="40"/>
      <c r="AN8450" s="29"/>
      <c r="AO8450" s="29"/>
    </row>
    <row r="8451" spans="5:41" x14ac:dyDescent="0.3">
      <c r="E8451" s="15"/>
      <c r="M8451" s="26"/>
      <c r="V8451" s="37"/>
      <c r="W8451" s="37"/>
      <c r="Z8451" s="29"/>
      <c r="AA8451" s="29"/>
      <c r="AB8451" s="29"/>
      <c r="AG8451" s="40"/>
      <c r="AH8451" s="40"/>
      <c r="AN8451" s="29"/>
      <c r="AO8451" s="29"/>
    </row>
    <row r="8452" spans="5:41" x14ac:dyDescent="0.3">
      <c r="E8452" s="15"/>
      <c r="M8452" s="26"/>
      <c r="V8452" s="37"/>
      <c r="W8452" s="37"/>
      <c r="Z8452" s="29"/>
      <c r="AA8452" s="29"/>
      <c r="AB8452" s="29"/>
      <c r="AG8452" s="40"/>
      <c r="AH8452" s="40"/>
      <c r="AN8452" s="29"/>
      <c r="AO8452" s="29"/>
    </row>
    <row r="8453" spans="5:41" x14ac:dyDescent="0.3">
      <c r="E8453" s="15"/>
      <c r="M8453" s="26"/>
      <c r="V8453" s="37"/>
      <c r="W8453" s="37"/>
      <c r="Z8453" s="29"/>
      <c r="AA8453" s="29"/>
      <c r="AB8453" s="29"/>
      <c r="AG8453" s="40"/>
      <c r="AH8453" s="40"/>
      <c r="AN8453" s="29"/>
      <c r="AO8453" s="29"/>
    </row>
    <row r="8454" spans="5:41" x14ac:dyDescent="0.3">
      <c r="E8454" s="15"/>
      <c r="M8454" s="26"/>
      <c r="V8454" s="37"/>
      <c r="W8454" s="37"/>
      <c r="Z8454" s="29"/>
      <c r="AA8454" s="29"/>
      <c r="AB8454" s="29"/>
      <c r="AG8454" s="40"/>
      <c r="AH8454" s="40"/>
      <c r="AN8454" s="29"/>
      <c r="AO8454" s="29"/>
    </row>
    <row r="8455" spans="5:41" x14ac:dyDescent="0.3">
      <c r="E8455" s="15"/>
      <c r="M8455" s="26"/>
      <c r="V8455" s="37"/>
      <c r="W8455" s="37"/>
      <c r="Z8455" s="29"/>
      <c r="AA8455" s="29"/>
      <c r="AB8455" s="29"/>
      <c r="AG8455" s="40"/>
      <c r="AH8455" s="40"/>
      <c r="AN8455" s="29"/>
      <c r="AO8455" s="29"/>
    </row>
    <row r="8456" spans="5:41" x14ac:dyDescent="0.3">
      <c r="E8456" s="15"/>
      <c r="M8456" s="26"/>
      <c r="V8456" s="37"/>
      <c r="W8456" s="37"/>
      <c r="Z8456" s="29"/>
      <c r="AA8456" s="29"/>
      <c r="AB8456" s="29"/>
      <c r="AG8456" s="40"/>
      <c r="AH8456" s="40"/>
      <c r="AN8456" s="29"/>
      <c r="AO8456" s="29"/>
    </row>
    <row r="8457" spans="5:41" x14ac:dyDescent="0.3">
      <c r="E8457" s="15"/>
      <c r="M8457" s="26"/>
      <c r="V8457" s="37"/>
      <c r="W8457" s="37"/>
      <c r="Z8457" s="29"/>
      <c r="AA8457" s="29"/>
      <c r="AB8457" s="29"/>
      <c r="AG8457" s="40"/>
      <c r="AH8457" s="40"/>
      <c r="AN8457" s="29"/>
      <c r="AO8457" s="29"/>
    </row>
    <row r="8458" spans="5:41" x14ac:dyDescent="0.3">
      <c r="E8458" s="15"/>
      <c r="M8458" s="26"/>
      <c r="V8458" s="37"/>
      <c r="W8458" s="37"/>
      <c r="Z8458" s="29"/>
      <c r="AA8458" s="29"/>
      <c r="AB8458" s="29"/>
      <c r="AG8458" s="40"/>
      <c r="AH8458" s="40"/>
      <c r="AN8458" s="29"/>
      <c r="AO8458" s="29"/>
    </row>
    <row r="8459" spans="5:41" x14ac:dyDescent="0.3">
      <c r="E8459" s="15"/>
      <c r="M8459" s="26"/>
      <c r="V8459" s="37"/>
      <c r="W8459" s="37"/>
      <c r="Z8459" s="29"/>
      <c r="AA8459" s="29"/>
      <c r="AB8459" s="29"/>
      <c r="AG8459" s="40"/>
      <c r="AH8459" s="40"/>
      <c r="AN8459" s="29"/>
      <c r="AO8459" s="29"/>
    </row>
    <row r="8460" spans="5:41" x14ac:dyDescent="0.3">
      <c r="E8460" s="15"/>
      <c r="M8460" s="26"/>
      <c r="V8460" s="37"/>
      <c r="W8460" s="37"/>
      <c r="Z8460" s="29"/>
      <c r="AA8460" s="29"/>
      <c r="AB8460" s="29"/>
      <c r="AG8460" s="40"/>
      <c r="AH8460" s="40"/>
      <c r="AN8460" s="29"/>
      <c r="AO8460" s="29"/>
    </row>
    <row r="8461" spans="5:41" x14ac:dyDescent="0.3">
      <c r="E8461" s="15"/>
      <c r="M8461" s="26"/>
      <c r="V8461" s="37"/>
      <c r="W8461" s="37"/>
      <c r="Z8461" s="29"/>
      <c r="AA8461" s="29"/>
      <c r="AB8461" s="29"/>
      <c r="AG8461" s="40"/>
      <c r="AH8461" s="40"/>
      <c r="AN8461" s="29"/>
      <c r="AO8461" s="29"/>
    </row>
    <row r="8462" spans="5:41" x14ac:dyDescent="0.3">
      <c r="E8462" s="15"/>
      <c r="M8462" s="26"/>
      <c r="V8462" s="37"/>
      <c r="W8462" s="37"/>
      <c r="Z8462" s="29"/>
      <c r="AA8462" s="29"/>
      <c r="AB8462" s="29"/>
      <c r="AG8462" s="40"/>
      <c r="AH8462" s="40"/>
      <c r="AN8462" s="29"/>
      <c r="AO8462" s="29"/>
    </row>
    <row r="8463" spans="5:41" x14ac:dyDescent="0.3">
      <c r="E8463" s="15"/>
      <c r="M8463" s="26"/>
      <c r="V8463" s="37"/>
      <c r="W8463" s="37"/>
      <c r="Z8463" s="29"/>
      <c r="AA8463" s="29"/>
      <c r="AB8463" s="29"/>
      <c r="AG8463" s="40"/>
      <c r="AH8463" s="40"/>
      <c r="AN8463" s="29"/>
      <c r="AO8463" s="29"/>
    </row>
    <row r="8464" spans="5:41" x14ac:dyDescent="0.3">
      <c r="E8464" s="15"/>
      <c r="M8464" s="26"/>
      <c r="V8464" s="37"/>
      <c r="W8464" s="37"/>
      <c r="Z8464" s="29"/>
      <c r="AA8464" s="29"/>
      <c r="AB8464" s="29"/>
      <c r="AG8464" s="40"/>
      <c r="AH8464" s="40"/>
      <c r="AN8464" s="29"/>
      <c r="AO8464" s="29"/>
    </row>
    <row r="8465" spans="5:41" x14ac:dyDescent="0.3">
      <c r="E8465" s="15"/>
      <c r="M8465" s="26"/>
      <c r="V8465" s="37"/>
      <c r="W8465" s="37"/>
      <c r="Z8465" s="29"/>
      <c r="AA8465" s="29"/>
      <c r="AB8465" s="29"/>
      <c r="AG8465" s="40"/>
      <c r="AH8465" s="40"/>
      <c r="AN8465" s="29"/>
      <c r="AO8465" s="29"/>
    </row>
    <row r="8466" spans="5:41" x14ac:dyDescent="0.3">
      <c r="E8466" s="15"/>
      <c r="M8466" s="26"/>
      <c r="V8466" s="37"/>
      <c r="W8466" s="37"/>
      <c r="Z8466" s="29"/>
      <c r="AA8466" s="29"/>
      <c r="AB8466" s="29"/>
      <c r="AG8466" s="40"/>
      <c r="AH8466" s="40"/>
      <c r="AN8466" s="29"/>
      <c r="AO8466" s="29"/>
    </row>
    <row r="8467" spans="5:41" x14ac:dyDescent="0.3">
      <c r="E8467" s="15"/>
      <c r="M8467" s="26"/>
      <c r="V8467" s="37"/>
      <c r="W8467" s="37"/>
      <c r="Z8467" s="29"/>
      <c r="AA8467" s="29"/>
      <c r="AB8467" s="29"/>
      <c r="AG8467" s="40"/>
      <c r="AH8467" s="40"/>
      <c r="AN8467" s="29"/>
      <c r="AO8467" s="29"/>
    </row>
    <row r="8468" spans="5:41" x14ac:dyDescent="0.3">
      <c r="E8468" s="15"/>
      <c r="M8468" s="26"/>
      <c r="V8468" s="37"/>
      <c r="W8468" s="37"/>
      <c r="Z8468" s="29"/>
      <c r="AA8468" s="29"/>
      <c r="AB8468" s="29"/>
      <c r="AG8468" s="40"/>
      <c r="AH8468" s="40"/>
      <c r="AN8468" s="29"/>
      <c r="AO8468" s="29"/>
    </row>
    <row r="8469" spans="5:41" x14ac:dyDescent="0.3">
      <c r="E8469" s="15"/>
      <c r="M8469" s="26"/>
      <c r="V8469" s="37"/>
      <c r="W8469" s="37"/>
      <c r="Z8469" s="29"/>
      <c r="AA8469" s="29"/>
      <c r="AB8469" s="29"/>
      <c r="AG8469" s="40"/>
      <c r="AH8469" s="40"/>
      <c r="AN8469" s="29"/>
      <c r="AO8469" s="29"/>
    </row>
    <row r="8470" spans="5:41" x14ac:dyDescent="0.3">
      <c r="E8470" s="15"/>
      <c r="M8470" s="26"/>
      <c r="V8470" s="37"/>
      <c r="W8470" s="37"/>
      <c r="Z8470" s="29"/>
      <c r="AA8470" s="29"/>
      <c r="AB8470" s="29"/>
      <c r="AG8470" s="40"/>
      <c r="AH8470" s="40"/>
      <c r="AN8470" s="29"/>
      <c r="AO8470" s="29"/>
    </row>
    <row r="8471" spans="5:41" x14ac:dyDescent="0.3">
      <c r="E8471" s="15"/>
      <c r="M8471" s="26"/>
      <c r="V8471" s="37"/>
      <c r="W8471" s="37"/>
      <c r="Z8471" s="29"/>
      <c r="AA8471" s="29"/>
      <c r="AB8471" s="29"/>
      <c r="AG8471" s="40"/>
      <c r="AH8471" s="40"/>
      <c r="AN8471" s="29"/>
      <c r="AO8471" s="29"/>
    </row>
    <row r="8472" spans="5:41" x14ac:dyDescent="0.3">
      <c r="E8472" s="15"/>
      <c r="M8472" s="26"/>
      <c r="V8472" s="37"/>
      <c r="W8472" s="37"/>
      <c r="Z8472" s="29"/>
      <c r="AA8472" s="29"/>
      <c r="AB8472" s="29"/>
      <c r="AG8472" s="40"/>
      <c r="AH8472" s="40"/>
      <c r="AN8472" s="29"/>
      <c r="AO8472" s="29"/>
    </row>
    <row r="8473" spans="5:41" x14ac:dyDescent="0.3">
      <c r="E8473" s="15"/>
      <c r="M8473" s="26"/>
      <c r="V8473" s="37"/>
      <c r="W8473" s="37"/>
      <c r="Z8473" s="29"/>
      <c r="AA8473" s="29"/>
      <c r="AB8473" s="29"/>
      <c r="AG8473" s="40"/>
      <c r="AH8473" s="40"/>
      <c r="AN8473" s="29"/>
      <c r="AO8473" s="29"/>
    </row>
    <row r="8474" spans="5:41" x14ac:dyDescent="0.3">
      <c r="E8474" s="15"/>
      <c r="M8474" s="26"/>
      <c r="V8474" s="37"/>
      <c r="W8474" s="37"/>
      <c r="Z8474" s="29"/>
      <c r="AA8474" s="29"/>
      <c r="AB8474" s="29"/>
      <c r="AG8474" s="40"/>
      <c r="AH8474" s="40"/>
      <c r="AN8474" s="29"/>
      <c r="AO8474" s="29"/>
    </row>
    <row r="8475" spans="5:41" x14ac:dyDescent="0.3">
      <c r="E8475" s="15"/>
      <c r="M8475" s="26"/>
      <c r="V8475" s="37"/>
      <c r="W8475" s="37"/>
      <c r="Z8475" s="29"/>
      <c r="AA8475" s="29"/>
      <c r="AB8475" s="29"/>
      <c r="AG8475" s="40"/>
      <c r="AH8475" s="40"/>
      <c r="AN8475" s="29"/>
      <c r="AO8475" s="29"/>
    </row>
    <row r="8476" spans="5:41" x14ac:dyDescent="0.3">
      <c r="E8476" s="15"/>
      <c r="M8476" s="26"/>
      <c r="V8476" s="37"/>
      <c r="W8476" s="37"/>
      <c r="Z8476" s="29"/>
      <c r="AA8476" s="29"/>
      <c r="AB8476" s="29"/>
      <c r="AG8476" s="40"/>
      <c r="AH8476" s="40"/>
      <c r="AN8476" s="29"/>
      <c r="AO8476" s="29"/>
    </row>
    <row r="8477" spans="5:41" x14ac:dyDescent="0.3">
      <c r="E8477" s="15"/>
      <c r="M8477" s="26"/>
      <c r="V8477" s="37"/>
      <c r="W8477" s="37"/>
      <c r="Z8477" s="29"/>
      <c r="AA8477" s="29"/>
      <c r="AB8477" s="29"/>
      <c r="AG8477" s="40"/>
      <c r="AH8477" s="40"/>
      <c r="AN8477" s="29"/>
      <c r="AO8477" s="29"/>
    </row>
    <row r="8478" spans="5:41" x14ac:dyDescent="0.3">
      <c r="E8478" s="15"/>
      <c r="M8478" s="26"/>
      <c r="V8478" s="37"/>
      <c r="W8478" s="37"/>
      <c r="Z8478" s="29"/>
      <c r="AA8478" s="29"/>
      <c r="AB8478" s="29"/>
      <c r="AG8478" s="40"/>
      <c r="AH8478" s="40"/>
      <c r="AN8478" s="29"/>
      <c r="AO8478" s="29"/>
    </row>
    <row r="8479" spans="5:41" x14ac:dyDescent="0.3">
      <c r="E8479" s="15"/>
      <c r="M8479" s="26"/>
      <c r="V8479" s="37"/>
      <c r="W8479" s="37"/>
      <c r="Z8479" s="29"/>
      <c r="AA8479" s="29"/>
      <c r="AB8479" s="29"/>
      <c r="AG8479" s="40"/>
      <c r="AH8479" s="40"/>
      <c r="AN8479" s="29"/>
      <c r="AO8479" s="29"/>
    </row>
    <row r="8480" spans="5:41" x14ac:dyDescent="0.3">
      <c r="E8480" s="15"/>
      <c r="M8480" s="26"/>
      <c r="V8480" s="37"/>
      <c r="W8480" s="37"/>
      <c r="Z8480" s="29"/>
      <c r="AA8480" s="29"/>
      <c r="AB8480" s="29"/>
      <c r="AG8480" s="40"/>
      <c r="AH8480" s="40"/>
      <c r="AN8480" s="29"/>
      <c r="AO8480" s="29"/>
    </row>
    <row r="8481" spans="5:41" x14ac:dyDescent="0.3">
      <c r="E8481" s="15"/>
      <c r="M8481" s="26"/>
      <c r="V8481" s="37"/>
      <c r="W8481" s="37"/>
      <c r="Z8481" s="29"/>
      <c r="AA8481" s="29"/>
      <c r="AB8481" s="29"/>
      <c r="AG8481" s="40"/>
      <c r="AH8481" s="40"/>
      <c r="AN8481" s="29"/>
      <c r="AO8481" s="29"/>
    </row>
    <row r="8482" spans="5:41" x14ac:dyDescent="0.3">
      <c r="E8482" s="15"/>
      <c r="M8482" s="26"/>
      <c r="V8482" s="37"/>
      <c r="W8482" s="37"/>
      <c r="Z8482" s="29"/>
      <c r="AA8482" s="29"/>
      <c r="AB8482" s="29"/>
      <c r="AG8482" s="40"/>
      <c r="AH8482" s="40"/>
      <c r="AN8482" s="29"/>
      <c r="AO8482" s="29"/>
    </row>
    <row r="8483" spans="5:41" x14ac:dyDescent="0.3">
      <c r="E8483" s="15"/>
      <c r="M8483" s="26"/>
      <c r="V8483" s="37"/>
      <c r="W8483" s="37"/>
      <c r="Z8483" s="29"/>
      <c r="AA8483" s="29"/>
      <c r="AB8483" s="29"/>
      <c r="AG8483" s="40"/>
      <c r="AH8483" s="40"/>
      <c r="AN8483" s="29"/>
      <c r="AO8483" s="29"/>
    </row>
    <row r="8484" spans="5:41" x14ac:dyDescent="0.3">
      <c r="E8484" s="15"/>
      <c r="M8484" s="26"/>
      <c r="V8484" s="37"/>
      <c r="W8484" s="37"/>
      <c r="Z8484" s="29"/>
      <c r="AA8484" s="29"/>
      <c r="AB8484" s="29"/>
      <c r="AG8484" s="40"/>
      <c r="AH8484" s="40"/>
      <c r="AN8484" s="29"/>
      <c r="AO8484" s="29"/>
    </row>
    <row r="8485" spans="5:41" x14ac:dyDescent="0.3">
      <c r="E8485" s="15"/>
      <c r="M8485" s="26"/>
      <c r="V8485" s="37"/>
      <c r="W8485" s="37"/>
      <c r="Z8485" s="29"/>
      <c r="AA8485" s="29"/>
      <c r="AB8485" s="29"/>
      <c r="AG8485" s="40"/>
      <c r="AH8485" s="40"/>
      <c r="AN8485" s="29"/>
      <c r="AO8485" s="29"/>
    </row>
    <row r="8486" spans="5:41" x14ac:dyDescent="0.3">
      <c r="E8486" s="15"/>
      <c r="M8486" s="26"/>
      <c r="V8486" s="37"/>
      <c r="W8486" s="37"/>
      <c r="Z8486" s="29"/>
      <c r="AA8486" s="29"/>
      <c r="AB8486" s="29"/>
      <c r="AG8486" s="40"/>
      <c r="AH8486" s="40"/>
      <c r="AN8486" s="29"/>
      <c r="AO8486" s="29"/>
    </row>
    <row r="8487" spans="5:41" x14ac:dyDescent="0.3">
      <c r="E8487" s="15"/>
      <c r="M8487" s="26"/>
      <c r="V8487" s="37"/>
      <c r="W8487" s="37"/>
      <c r="Z8487" s="29"/>
      <c r="AA8487" s="29"/>
      <c r="AB8487" s="29"/>
      <c r="AG8487" s="40"/>
      <c r="AH8487" s="40"/>
      <c r="AN8487" s="29"/>
      <c r="AO8487" s="29"/>
    </row>
    <row r="8488" spans="5:41" x14ac:dyDescent="0.3">
      <c r="E8488" s="15"/>
      <c r="M8488" s="26"/>
      <c r="V8488" s="37"/>
      <c r="W8488" s="37"/>
      <c r="Z8488" s="29"/>
      <c r="AA8488" s="29"/>
      <c r="AB8488" s="29"/>
      <c r="AG8488" s="40"/>
      <c r="AH8488" s="40"/>
      <c r="AN8488" s="29"/>
      <c r="AO8488" s="29"/>
    </row>
    <row r="8489" spans="5:41" x14ac:dyDescent="0.3">
      <c r="E8489" s="15"/>
      <c r="M8489" s="26"/>
      <c r="V8489" s="37"/>
      <c r="W8489" s="37"/>
      <c r="Z8489" s="29"/>
      <c r="AA8489" s="29"/>
      <c r="AB8489" s="29"/>
      <c r="AG8489" s="40"/>
      <c r="AH8489" s="40"/>
      <c r="AN8489" s="29"/>
      <c r="AO8489" s="29"/>
    </row>
    <row r="8490" spans="5:41" x14ac:dyDescent="0.3">
      <c r="E8490" s="15"/>
      <c r="M8490" s="26"/>
      <c r="V8490" s="37"/>
      <c r="W8490" s="37"/>
      <c r="Z8490" s="29"/>
      <c r="AA8490" s="29"/>
      <c r="AB8490" s="29"/>
      <c r="AG8490" s="40"/>
      <c r="AH8490" s="40"/>
      <c r="AN8490" s="29"/>
      <c r="AO8490" s="29"/>
    </row>
    <row r="8491" spans="5:41" x14ac:dyDescent="0.3">
      <c r="E8491" s="15"/>
      <c r="M8491" s="26"/>
      <c r="V8491" s="37"/>
      <c r="W8491" s="37"/>
      <c r="Z8491" s="29"/>
      <c r="AA8491" s="29"/>
      <c r="AB8491" s="29"/>
      <c r="AG8491" s="40"/>
      <c r="AH8491" s="40"/>
      <c r="AN8491" s="29"/>
      <c r="AO8491" s="29"/>
    </row>
    <row r="8492" spans="5:41" x14ac:dyDescent="0.3">
      <c r="E8492" s="15"/>
      <c r="M8492" s="26"/>
      <c r="V8492" s="37"/>
      <c r="W8492" s="37"/>
      <c r="Z8492" s="29"/>
      <c r="AA8492" s="29"/>
      <c r="AB8492" s="29"/>
      <c r="AG8492" s="40"/>
      <c r="AH8492" s="40"/>
      <c r="AN8492" s="29"/>
      <c r="AO8492" s="29"/>
    </row>
    <row r="8493" spans="5:41" x14ac:dyDescent="0.3">
      <c r="E8493" s="15"/>
      <c r="M8493" s="26"/>
      <c r="V8493" s="37"/>
      <c r="W8493" s="37"/>
      <c r="Z8493" s="29"/>
      <c r="AA8493" s="29"/>
      <c r="AB8493" s="29"/>
      <c r="AG8493" s="40"/>
      <c r="AH8493" s="40"/>
      <c r="AN8493" s="29"/>
      <c r="AO8493" s="29"/>
    </row>
    <row r="8494" spans="5:41" x14ac:dyDescent="0.3">
      <c r="E8494" s="15"/>
      <c r="M8494" s="26"/>
      <c r="V8494" s="37"/>
      <c r="W8494" s="37"/>
      <c r="Z8494" s="29"/>
      <c r="AA8494" s="29"/>
      <c r="AB8494" s="29"/>
      <c r="AG8494" s="40"/>
      <c r="AH8494" s="40"/>
      <c r="AN8494" s="29"/>
      <c r="AO8494" s="29"/>
    </row>
    <row r="8495" spans="5:41" x14ac:dyDescent="0.3">
      <c r="E8495" s="15"/>
      <c r="M8495" s="26"/>
      <c r="V8495" s="37"/>
      <c r="W8495" s="37"/>
      <c r="Z8495" s="29"/>
      <c r="AA8495" s="29"/>
      <c r="AB8495" s="29"/>
      <c r="AG8495" s="40"/>
      <c r="AH8495" s="40"/>
      <c r="AN8495" s="29"/>
      <c r="AO8495" s="29"/>
    </row>
    <row r="8496" spans="5:41" x14ac:dyDescent="0.3">
      <c r="E8496" s="15"/>
      <c r="M8496" s="26"/>
      <c r="V8496" s="37"/>
      <c r="W8496" s="37"/>
      <c r="Z8496" s="29"/>
      <c r="AA8496" s="29"/>
      <c r="AB8496" s="29"/>
      <c r="AG8496" s="40"/>
      <c r="AH8496" s="40"/>
      <c r="AN8496" s="29"/>
      <c r="AO8496" s="29"/>
    </row>
    <row r="8497" spans="5:41" x14ac:dyDescent="0.3">
      <c r="E8497" s="15"/>
      <c r="M8497" s="26"/>
      <c r="V8497" s="37"/>
      <c r="W8497" s="37"/>
      <c r="Z8497" s="29"/>
      <c r="AA8497" s="29"/>
      <c r="AB8497" s="29"/>
      <c r="AG8497" s="40"/>
      <c r="AH8497" s="40"/>
      <c r="AN8497" s="29"/>
      <c r="AO8497" s="29"/>
    </row>
    <row r="8498" spans="5:41" x14ac:dyDescent="0.3">
      <c r="E8498" s="15"/>
      <c r="M8498" s="26"/>
      <c r="V8498" s="37"/>
      <c r="W8498" s="37"/>
      <c r="Z8498" s="29"/>
      <c r="AA8498" s="29"/>
      <c r="AB8498" s="29"/>
      <c r="AG8498" s="40"/>
      <c r="AH8498" s="40"/>
      <c r="AN8498" s="29"/>
      <c r="AO8498" s="29"/>
    </row>
    <row r="8499" spans="5:41" x14ac:dyDescent="0.3">
      <c r="E8499" s="15"/>
      <c r="M8499" s="26"/>
      <c r="V8499" s="37"/>
      <c r="W8499" s="37"/>
      <c r="Z8499" s="29"/>
      <c r="AA8499" s="29"/>
      <c r="AB8499" s="29"/>
      <c r="AG8499" s="40"/>
      <c r="AH8499" s="40"/>
      <c r="AN8499" s="29"/>
      <c r="AO8499" s="29"/>
    </row>
    <row r="8500" spans="5:41" x14ac:dyDescent="0.3">
      <c r="E8500" s="15"/>
      <c r="M8500" s="26"/>
      <c r="V8500" s="37"/>
      <c r="W8500" s="37"/>
      <c r="Z8500" s="29"/>
      <c r="AA8500" s="29"/>
      <c r="AB8500" s="29"/>
      <c r="AG8500" s="40"/>
      <c r="AH8500" s="40"/>
      <c r="AN8500" s="29"/>
      <c r="AO8500" s="29"/>
    </row>
    <row r="8501" spans="5:41" x14ac:dyDescent="0.3">
      <c r="E8501" s="15"/>
      <c r="M8501" s="26"/>
      <c r="V8501" s="37"/>
      <c r="W8501" s="37"/>
      <c r="Z8501" s="29"/>
      <c r="AA8501" s="29"/>
      <c r="AB8501" s="29"/>
      <c r="AG8501" s="40"/>
      <c r="AH8501" s="40"/>
      <c r="AN8501" s="29"/>
      <c r="AO8501" s="29"/>
    </row>
    <row r="8502" spans="5:41" x14ac:dyDescent="0.3">
      <c r="E8502" s="15"/>
      <c r="M8502" s="26"/>
      <c r="V8502" s="37"/>
      <c r="W8502" s="37"/>
      <c r="Z8502" s="29"/>
      <c r="AA8502" s="29"/>
      <c r="AB8502" s="29"/>
      <c r="AG8502" s="40"/>
      <c r="AH8502" s="40"/>
      <c r="AN8502" s="29"/>
      <c r="AO8502" s="29"/>
    </row>
    <row r="8503" spans="5:41" x14ac:dyDescent="0.3">
      <c r="E8503" s="15"/>
      <c r="M8503" s="26"/>
      <c r="V8503" s="37"/>
      <c r="W8503" s="37"/>
      <c r="Z8503" s="29"/>
      <c r="AA8503" s="29"/>
      <c r="AB8503" s="29"/>
      <c r="AG8503" s="40"/>
      <c r="AH8503" s="40"/>
      <c r="AN8503" s="29"/>
      <c r="AO8503" s="29"/>
    </row>
    <row r="8504" spans="5:41" x14ac:dyDescent="0.3">
      <c r="E8504" s="15"/>
      <c r="M8504" s="26"/>
      <c r="V8504" s="37"/>
      <c r="W8504" s="37"/>
      <c r="Z8504" s="29"/>
      <c r="AA8504" s="29"/>
      <c r="AB8504" s="29"/>
      <c r="AG8504" s="40"/>
      <c r="AH8504" s="40"/>
      <c r="AN8504" s="29"/>
      <c r="AO8504" s="29"/>
    </row>
    <row r="8505" spans="5:41" x14ac:dyDescent="0.3">
      <c r="E8505" s="15"/>
      <c r="M8505" s="26"/>
      <c r="V8505" s="37"/>
      <c r="W8505" s="37"/>
      <c r="Z8505" s="29"/>
      <c r="AA8505" s="29"/>
      <c r="AB8505" s="29"/>
      <c r="AG8505" s="40"/>
      <c r="AH8505" s="40"/>
      <c r="AN8505" s="29"/>
      <c r="AO8505" s="29"/>
    </row>
    <row r="8506" spans="5:41" x14ac:dyDescent="0.3">
      <c r="E8506" s="15"/>
      <c r="M8506" s="26"/>
      <c r="V8506" s="37"/>
      <c r="W8506" s="37"/>
      <c r="Z8506" s="29"/>
      <c r="AA8506" s="29"/>
      <c r="AB8506" s="29"/>
      <c r="AG8506" s="40"/>
      <c r="AH8506" s="40"/>
      <c r="AN8506" s="29"/>
      <c r="AO8506" s="29"/>
    </row>
    <row r="8507" spans="5:41" x14ac:dyDescent="0.3">
      <c r="E8507" s="15"/>
      <c r="M8507" s="26"/>
      <c r="V8507" s="37"/>
      <c r="W8507" s="37"/>
      <c r="Z8507" s="29"/>
      <c r="AA8507" s="29"/>
      <c r="AB8507" s="29"/>
      <c r="AG8507" s="40"/>
      <c r="AH8507" s="40"/>
      <c r="AN8507" s="29"/>
      <c r="AO8507" s="29"/>
    </row>
    <row r="8508" spans="5:41" x14ac:dyDescent="0.3">
      <c r="E8508" s="15"/>
      <c r="M8508" s="26"/>
      <c r="V8508" s="37"/>
      <c r="W8508" s="37"/>
      <c r="Z8508" s="29"/>
      <c r="AA8508" s="29"/>
      <c r="AB8508" s="29"/>
      <c r="AG8508" s="40"/>
      <c r="AH8508" s="40"/>
      <c r="AN8508" s="29"/>
      <c r="AO8508" s="29"/>
    </row>
    <row r="8509" spans="5:41" x14ac:dyDescent="0.3">
      <c r="E8509" s="15"/>
      <c r="M8509" s="26"/>
      <c r="V8509" s="37"/>
      <c r="W8509" s="37"/>
      <c r="Z8509" s="29"/>
      <c r="AA8509" s="29"/>
      <c r="AB8509" s="29"/>
      <c r="AG8509" s="40"/>
      <c r="AH8509" s="40"/>
      <c r="AN8509" s="29"/>
      <c r="AO8509" s="29"/>
    </row>
    <row r="8510" spans="5:41" x14ac:dyDescent="0.3">
      <c r="E8510" s="15"/>
      <c r="M8510" s="26"/>
      <c r="V8510" s="37"/>
      <c r="W8510" s="37"/>
      <c r="Z8510" s="29"/>
      <c r="AA8510" s="29"/>
      <c r="AB8510" s="29"/>
      <c r="AG8510" s="40"/>
      <c r="AH8510" s="40"/>
      <c r="AN8510" s="29"/>
      <c r="AO8510" s="29"/>
    </row>
    <row r="8511" spans="5:41" x14ac:dyDescent="0.3">
      <c r="E8511" s="15"/>
      <c r="M8511" s="26"/>
      <c r="V8511" s="37"/>
      <c r="W8511" s="37"/>
      <c r="Z8511" s="29"/>
      <c r="AA8511" s="29"/>
      <c r="AB8511" s="29"/>
      <c r="AG8511" s="40"/>
      <c r="AH8511" s="40"/>
      <c r="AN8511" s="29"/>
      <c r="AO8511" s="29"/>
    </row>
    <row r="8512" spans="5:41" x14ac:dyDescent="0.3">
      <c r="E8512" s="15"/>
      <c r="M8512" s="26"/>
      <c r="V8512" s="37"/>
      <c r="W8512" s="37"/>
      <c r="Z8512" s="29"/>
      <c r="AA8512" s="29"/>
      <c r="AB8512" s="29"/>
      <c r="AG8512" s="40"/>
      <c r="AH8512" s="40"/>
      <c r="AN8512" s="29"/>
      <c r="AO8512" s="29"/>
    </row>
    <row r="8513" spans="5:41" x14ac:dyDescent="0.3">
      <c r="E8513" s="15"/>
      <c r="M8513" s="26"/>
      <c r="V8513" s="37"/>
      <c r="W8513" s="37"/>
      <c r="Z8513" s="29"/>
      <c r="AA8513" s="29"/>
      <c r="AB8513" s="29"/>
      <c r="AG8513" s="40"/>
      <c r="AH8513" s="40"/>
      <c r="AN8513" s="29"/>
      <c r="AO8513" s="29"/>
    </row>
    <row r="8514" spans="5:41" x14ac:dyDescent="0.3">
      <c r="E8514" s="15"/>
      <c r="M8514" s="26"/>
      <c r="V8514" s="37"/>
      <c r="W8514" s="37"/>
      <c r="Z8514" s="29"/>
      <c r="AA8514" s="29"/>
      <c r="AB8514" s="29"/>
      <c r="AG8514" s="40"/>
      <c r="AH8514" s="40"/>
      <c r="AN8514" s="29"/>
      <c r="AO8514" s="29"/>
    </row>
    <row r="8515" spans="5:41" x14ac:dyDescent="0.3">
      <c r="E8515" s="15"/>
      <c r="M8515" s="26"/>
      <c r="V8515" s="37"/>
      <c r="W8515" s="37"/>
      <c r="Z8515" s="29"/>
      <c r="AA8515" s="29"/>
      <c r="AB8515" s="29"/>
      <c r="AG8515" s="40"/>
      <c r="AH8515" s="40"/>
      <c r="AN8515" s="29"/>
      <c r="AO8515" s="29"/>
    </row>
    <row r="8516" spans="5:41" x14ac:dyDescent="0.3">
      <c r="E8516" s="15"/>
      <c r="M8516" s="26"/>
      <c r="V8516" s="37"/>
      <c r="W8516" s="37"/>
      <c r="Z8516" s="29"/>
      <c r="AA8516" s="29"/>
      <c r="AB8516" s="29"/>
      <c r="AG8516" s="40"/>
      <c r="AH8516" s="40"/>
      <c r="AN8516" s="29"/>
      <c r="AO8516" s="29"/>
    </row>
    <row r="8517" spans="5:41" x14ac:dyDescent="0.3">
      <c r="E8517" s="15"/>
      <c r="M8517" s="26"/>
      <c r="V8517" s="37"/>
      <c r="W8517" s="37"/>
      <c r="Z8517" s="29"/>
      <c r="AA8517" s="29"/>
      <c r="AB8517" s="29"/>
      <c r="AG8517" s="40"/>
      <c r="AH8517" s="40"/>
      <c r="AN8517" s="29"/>
      <c r="AO8517" s="29"/>
    </row>
    <row r="8518" spans="5:41" x14ac:dyDescent="0.3">
      <c r="E8518" s="15"/>
      <c r="M8518" s="26"/>
      <c r="V8518" s="37"/>
      <c r="W8518" s="37"/>
      <c r="Z8518" s="29"/>
      <c r="AA8518" s="29"/>
      <c r="AB8518" s="29"/>
      <c r="AG8518" s="40"/>
      <c r="AH8518" s="40"/>
      <c r="AN8518" s="29"/>
      <c r="AO8518" s="29"/>
    </row>
    <row r="8519" spans="5:41" x14ac:dyDescent="0.3">
      <c r="E8519" s="15"/>
      <c r="M8519" s="26"/>
      <c r="V8519" s="37"/>
      <c r="W8519" s="37"/>
      <c r="Z8519" s="29"/>
      <c r="AA8519" s="29"/>
      <c r="AB8519" s="29"/>
      <c r="AG8519" s="40"/>
      <c r="AH8519" s="40"/>
      <c r="AN8519" s="29"/>
      <c r="AO8519" s="29"/>
    </row>
    <row r="8520" spans="5:41" x14ac:dyDescent="0.3">
      <c r="E8520" s="15"/>
      <c r="M8520" s="26"/>
      <c r="V8520" s="37"/>
      <c r="W8520" s="37"/>
      <c r="Z8520" s="29"/>
      <c r="AA8520" s="29"/>
      <c r="AB8520" s="29"/>
      <c r="AG8520" s="40"/>
      <c r="AH8520" s="40"/>
      <c r="AN8520" s="29"/>
      <c r="AO8520" s="29"/>
    </row>
    <row r="8521" spans="5:41" x14ac:dyDescent="0.3">
      <c r="E8521" s="15"/>
      <c r="M8521" s="26"/>
      <c r="V8521" s="37"/>
      <c r="W8521" s="37"/>
      <c r="Z8521" s="29"/>
      <c r="AA8521" s="29"/>
      <c r="AB8521" s="29"/>
      <c r="AG8521" s="40"/>
      <c r="AH8521" s="40"/>
      <c r="AN8521" s="29"/>
      <c r="AO8521" s="29"/>
    </row>
    <row r="8522" spans="5:41" x14ac:dyDescent="0.3">
      <c r="E8522" s="15"/>
      <c r="M8522" s="26"/>
      <c r="V8522" s="37"/>
      <c r="W8522" s="37"/>
      <c r="Z8522" s="29"/>
      <c r="AA8522" s="29"/>
      <c r="AB8522" s="29"/>
      <c r="AG8522" s="40"/>
      <c r="AH8522" s="40"/>
      <c r="AN8522" s="29"/>
      <c r="AO8522" s="29"/>
    </row>
    <row r="8523" spans="5:41" x14ac:dyDescent="0.3">
      <c r="E8523" s="15"/>
      <c r="M8523" s="26"/>
      <c r="V8523" s="37"/>
      <c r="W8523" s="37"/>
      <c r="Z8523" s="29"/>
      <c r="AA8523" s="29"/>
      <c r="AB8523" s="29"/>
      <c r="AG8523" s="40"/>
      <c r="AH8523" s="40"/>
      <c r="AN8523" s="29"/>
      <c r="AO8523" s="29"/>
    </row>
    <row r="8524" spans="5:41" x14ac:dyDescent="0.3">
      <c r="E8524" s="15"/>
      <c r="M8524" s="26"/>
      <c r="V8524" s="37"/>
      <c r="W8524" s="37"/>
      <c r="Z8524" s="29"/>
      <c r="AA8524" s="29"/>
      <c r="AB8524" s="29"/>
      <c r="AG8524" s="40"/>
      <c r="AH8524" s="40"/>
      <c r="AN8524" s="29"/>
      <c r="AO8524" s="29"/>
    </row>
    <row r="8525" spans="5:41" x14ac:dyDescent="0.3">
      <c r="E8525" s="15"/>
      <c r="M8525" s="26"/>
      <c r="V8525" s="37"/>
      <c r="W8525" s="37"/>
      <c r="Z8525" s="29"/>
      <c r="AA8525" s="29"/>
      <c r="AB8525" s="29"/>
      <c r="AG8525" s="40"/>
      <c r="AH8525" s="40"/>
      <c r="AN8525" s="29"/>
      <c r="AO8525" s="29"/>
    </row>
    <row r="8526" spans="5:41" x14ac:dyDescent="0.3">
      <c r="E8526" s="15"/>
      <c r="M8526" s="26"/>
      <c r="V8526" s="37"/>
      <c r="W8526" s="37"/>
      <c r="Z8526" s="29"/>
      <c r="AA8526" s="29"/>
      <c r="AB8526" s="29"/>
      <c r="AG8526" s="40"/>
      <c r="AH8526" s="40"/>
      <c r="AN8526" s="29"/>
      <c r="AO8526" s="29"/>
    </row>
    <row r="8527" spans="5:41" x14ac:dyDescent="0.3">
      <c r="E8527" s="15"/>
      <c r="M8527" s="26"/>
      <c r="V8527" s="37"/>
      <c r="W8527" s="37"/>
      <c r="Z8527" s="29"/>
      <c r="AA8527" s="29"/>
      <c r="AB8527" s="29"/>
      <c r="AG8527" s="40"/>
      <c r="AH8527" s="40"/>
      <c r="AN8527" s="29"/>
      <c r="AO8527" s="29"/>
    </row>
    <row r="8528" spans="5:41" x14ac:dyDescent="0.3">
      <c r="E8528" s="15"/>
      <c r="M8528" s="26"/>
      <c r="V8528" s="37"/>
      <c r="W8528" s="37"/>
      <c r="Z8528" s="29"/>
      <c r="AA8528" s="29"/>
      <c r="AB8528" s="29"/>
      <c r="AG8528" s="40"/>
      <c r="AH8528" s="40"/>
      <c r="AN8528" s="29"/>
      <c r="AO8528" s="29"/>
    </row>
    <row r="8529" spans="5:41" x14ac:dyDescent="0.3">
      <c r="E8529" s="15"/>
      <c r="M8529" s="26"/>
      <c r="V8529" s="37"/>
      <c r="W8529" s="37"/>
      <c r="Z8529" s="29"/>
      <c r="AA8529" s="29"/>
      <c r="AB8529" s="29"/>
      <c r="AG8529" s="40"/>
      <c r="AH8529" s="40"/>
      <c r="AN8529" s="29"/>
      <c r="AO8529" s="29"/>
    </row>
    <row r="8530" spans="5:41" x14ac:dyDescent="0.3">
      <c r="E8530" s="15"/>
      <c r="M8530" s="26"/>
      <c r="V8530" s="37"/>
      <c r="W8530" s="37"/>
      <c r="Z8530" s="29"/>
      <c r="AA8530" s="29"/>
      <c r="AB8530" s="29"/>
      <c r="AG8530" s="40"/>
      <c r="AH8530" s="40"/>
      <c r="AN8530" s="29"/>
      <c r="AO8530" s="29"/>
    </row>
    <row r="8531" spans="5:41" x14ac:dyDescent="0.3">
      <c r="E8531" s="15"/>
      <c r="M8531" s="26"/>
      <c r="V8531" s="37"/>
      <c r="W8531" s="37"/>
      <c r="Z8531" s="29"/>
      <c r="AA8531" s="29"/>
      <c r="AB8531" s="29"/>
      <c r="AG8531" s="40"/>
      <c r="AH8531" s="40"/>
      <c r="AN8531" s="29"/>
      <c r="AO8531" s="29"/>
    </row>
    <row r="8532" spans="5:41" x14ac:dyDescent="0.3">
      <c r="E8532" s="15"/>
      <c r="M8532" s="26"/>
      <c r="V8532" s="37"/>
      <c r="W8532" s="37"/>
      <c r="Z8532" s="29"/>
      <c r="AA8532" s="29"/>
      <c r="AB8532" s="29"/>
      <c r="AG8532" s="40"/>
      <c r="AH8532" s="40"/>
      <c r="AN8532" s="29"/>
      <c r="AO8532" s="29"/>
    </row>
    <row r="8533" spans="5:41" x14ac:dyDescent="0.3">
      <c r="E8533" s="15"/>
      <c r="M8533" s="26"/>
      <c r="V8533" s="37"/>
      <c r="W8533" s="37"/>
      <c r="Z8533" s="29"/>
      <c r="AA8533" s="29"/>
      <c r="AB8533" s="29"/>
      <c r="AG8533" s="40"/>
      <c r="AH8533" s="40"/>
      <c r="AN8533" s="29"/>
      <c r="AO8533" s="29"/>
    </row>
    <row r="8534" spans="5:41" x14ac:dyDescent="0.3">
      <c r="E8534" s="15"/>
      <c r="M8534" s="26"/>
      <c r="V8534" s="37"/>
      <c r="W8534" s="37"/>
      <c r="Z8534" s="29"/>
      <c r="AA8534" s="29"/>
      <c r="AB8534" s="29"/>
      <c r="AG8534" s="40"/>
      <c r="AH8534" s="40"/>
      <c r="AN8534" s="29"/>
      <c r="AO8534" s="29"/>
    </row>
    <row r="8535" spans="5:41" x14ac:dyDescent="0.3">
      <c r="E8535" s="15"/>
      <c r="M8535" s="26"/>
      <c r="V8535" s="37"/>
      <c r="W8535" s="37"/>
      <c r="Z8535" s="29"/>
      <c r="AA8535" s="29"/>
      <c r="AB8535" s="29"/>
      <c r="AG8535" s="40"/>
      <c r="AH8535" s="40"/>
      <c r="AN8535" s="29"/>
      <c r="AO8535" s="29"/>
    </row>
    <row r="8536" spans="5:41" x14ac:dyDescent="0.3">
      <c r="E8536" s="15"/>
      <c r="M8536" s="26"/>
      <c r="V8536" s="37"/>
      <c r="W8536" s="37"/>
      <c r="Z8536" s="29"/>
      <c r="AA8536" s="29"/>
      <c r="AB8536" s="29"/>
      <c r="AG8536" s="40"/>
      <c r="AH8536" s="40"/>
      <c r="AN8536" s="29"/>
      <c r="AO8536" s="29"/>
    </row>
    <row r="8537" spans="5:41" x14ac:dyDescent="0.3">
      <c r="E8537" s="15"/>
      <c r="M8537" s="26"/>
      <c r="V8537" s="37"/>
      <c r="W8537" s="37"/>
      <c r="Z8537" s="29"/>
      <c r="AA8537" s="29"/>
      <c r="AB8537" s="29"/>
      <c r="AG8537" s="40"/>
      <c r="AH8537" s="40"/>
      <c r="AN8537" s="29"/>
      <c r="AO8537" s="29"/>
    </row>
    <row r="8538" spans="5:41" x14ac:dyDescent="0.3">
      <c r="E8538" s="15"/>
      <c r="M8538" s="26"/>
      <c r="V8538" s="37"/>
      <c r="W8538" s="37"/>
      <c r="Z8538" s="29"/>
      <c r="AA8538" s="29"/>
      <c r="AB8538" s="29"/>
      <c r="AG8538" s="40"/>
      <c r="AH8538" s="40"/>
      <c r="AN8538" s="29"/>
      <c r="AO8538" s="29"/>
    </row>
    <row r="8539" spans="5:41" x14ac:dyDescent="0.3">
      <c r="E8539" s="15"/>
      <c r="M8539" s="26"/>
      <c r="V8539" s="37"/>
      <c r="W8539" s="37"/>
      <c r="Z8539" s="29"/>
      <c r="AA8539" s="29"/>
      <c r="AB8539" s="29"/>
      <c r="AG8539" s="40"/>
      <c r="AH8539" s="40"/>
      <c r="AN8539" s="29"/>
      <c r="AO8539" s="29"/>
    </row>
    <row r="8540" spans="5:41" x14ac:dyDescent="0.3">
      <c r="E8540" s="15"/>
      <c r="M8540" s="26"/>
      <c r="V8540" s="37"/>
      <c r="W8540" s="37"/>
      <c r="Z8540" s="29"/>
      <c r="AA8540" s="29"/>
      <c r="AB8540" s="29"/>
      <c r="AG8540" s="40"/>
      <c r="AH8540" s="40"/>
      <c r="AN8540" s="29"/>
      <c r="AO8540" s="29"/>
    </row>
    <row r="8541" spans="5:41" x14ac:dyDescent="0.3">
      <c r="E8541" s="15"/>
      <c r="M8541" s="26"/>
      <c r="V8541" s="37"/>
      <c r="W8541" s="37"/>
      <c r="Z8541" s="29"/>
      <c r="AA8541" s="29"/>
      <c r="AB8541" s="29"/>
      <c r="AG8541" s="40"/>
      <c r="AH8541" s="40"/>
      <c r="AN8541" s="29"/>
      <c r="AO8541" s="29"/>
    </row>
    <row r="8542" spans="5:41" x14ac:dyDescent="0.3">
      <c r="E8542" s="15"/>
      <c r="M8542" s="26"/>
      <c r="V8542" s="37"/>
      <c r="W8542" s="37"/>
      <c r="Z8542" s="29"/>
      <c r="AA8542" s="29"/>
      <c r="AB8542" s="29"/>
      <c r="AG8542" s="40"/>
      <c r="AH8542" s="40"/>
      <c r="AN8542" s="29"/>
      <c r="AO8542" s="29"/>
    </row>
    <row r="8543" spans="5:41" x14ac:dyDescent="0.3">
      <c r="E8543" s="15"/>
      <c r="M8543" s="26"/>
      <c r="V8543" s="37"/>
      <c r="W8543" s="37"/>
      <c r="Z8543" s="29"/>
      <c r="AA8543" s="29"/>
      <c r="AB8543" s="29"/>
      <c r="AG8543" s="40"/>
      <c r="AH8543" s="40"/>
      <c r="AN8543" s="29"/>
      <c r="AO8543" s="29"/>
    </row>
    <row r="8544" spans="5:41" x14ac:dyDescent="0.3">
      <c r="E8544" s="15"/>
      <c r="M8544" s="26"/>
      <c r="V8544" s="37"/>
      <c r="W8544" s="37"/>
      <c r="Z8544" s="29"/>
      <c r="AA8544" s="29"/>
      <c r="AB8544" s="29"/>
      <c r="AG8544" s="40"/>
      <c r="AH8544" s="40"/>
      <c r="AN8544" s="29"/>
      <c r="AO8544" s="29"/>
    </row>
    <row r="8545" spans="5:41" x14ac:dyDescent="0.3">
      <c r="E8545" s="15"/>
      <c r="M8545" s="26"/>
      <c r="V8545" s="37"/>
      <c r="W8545" s="37"/>
      <c r="Z8545" s="29"/>
      <c r="AA8545" s="29"/>
      <c r="AB8545" s="29"/>
      <c r="AG8545" s="40"/>
      <c r="AH8545" s="40"/>
      <c r="AN8545" s="29"/>
      <c r="AO8545" s="29"/>
    </row>
    <row r="8546" spans="5:41" x14ac:dyDescent="0.3">
      <c r="E8546" s="15"/>
      <c r="M8546" s="26"/>
      <c r="V8546" s="37"/>
      <c r="W8546" s="37"/>
      <c r="Z8546" s="29"/>
      <c r="AA8546" s="29"/>
      <c r="AB8546" s="29"/>
      <c r="AG8546" s="40"/>
      <c r="AH8546" s="40"/>
      <c r="AN8546" s="29"/>
      <c r="AO8546" s="29"/>
    </row>
    <row r="8547" spans="5:41" x14ac:dyDescent="0.3">
      <c r="E8547" s="15"/>
      <c r="M8547" s="26"/>
      <c r="V8547" s="37"/>
      <c r="W8547" s="37"/>
      <c r="Z8547" s="29"/>
      <c r="AA8547" s="29"/>
      <c r="AB8547" s="29"/>
      <c r="AG8547" s="40"/>
      <c r="AH8547" s="40"/>
      <c r="AN8547" s="29"/>
      <c r="AO8547" s="29"/>
    </row>
    <row r="8548" spans="5:41" x14ac:dyDescent="0.3">
      <c r="E8548" s="15"/>
      <c r="M8548" s="26"/>
      <c r="V8548" s="37"/>
      <c r="W8548" s="37"/>
      <c r="Z8548" s="29"/>
      <c r="AA8548" s="29"/>
      <c r="AB8548" s="29"/>
      <c r="AG8548" s="40"/>
      <c r="AH8548" s="40"/>
      <c r="AN8548" s="29"/>
      <c r="AO8548" s="29"/>
    </row>
    <row r="8549" spans="5:41" x14ac:dyDescent="0.3">
      <c r="E8549" s="15"/>
      <c r="M8549" s="26"/>
      <c r="V8549" s="37"/>
      <c r="W8549" s="37"/>
      <c r="Z8549" s="29"/>
      <c r="AA8549" s="29"/>
      <c r="AB8549" s="29"/>
      <c r="AG8549" s="40"/>
      <c r="AH8549" s="40"/>
      <c r="AN8549" s="29"/>
      <c r="AO8549" s="29"/>
    </row>
    <row r="8550" spans="5:41" x14ac:dyDescent="0.3">
      <c r="E8550" s="15"/>
      <c r="M8550" s="26"/>
      <c r="V8550" s="37"/>
      <c r="W8550" s="37"/>
      <c r="Z8550" s="29"/>
      <c r="AA8550" s="29"/>
      <c r="AB8550" s="29"/>
      <c r="AG8550" s="40"/>
      <c r="AH8550" s="40"/>
      <c r="AN8550" s="29"/>
      <c r="AO8550" s="29"/>
    </row>
    <row r="8551" spans="5:41" x14ac:dyDescent="0.3">
      <c r="E8551" s="15"/>
      <c r="M8551" s="26"/>
      <c r="V8551" s="37"/>
      <c r="W8551" s="37"/>
      <c r="Z8551" s="29"/>
      <c r="AA8551" s="29"/>
      <c r="AB8551" s="29"/>
      <c r="AG8551" s="40"/>
      <c r="AH8551" s="40"/>
      <c r="AN8551" s="29"/>
      <c r="AO8551" s="29"/>
    </row>
    <row r="8552" spans="5:41" x14ac:dyDescent="0.3">
      <c r="E8552" s="15"/>
      <c r="M8552" s="26"/>
      <c r="V8552" s="37"/>
      <c r="W8552" s="37"/>
      <c r="Z8552" s="29"/>
      <c r="AA8552" s="29"/>
      <c r="AB8552" s="29"/>
      <c r="AG8552" s="40"/>
      <c r="AH8552" s="40"/>
      <c r="AN8552" s="29"/>
      <c r="AO8552" s="29"/>
    </row>
    <row r="8553" spans="5:41" x14ac:dyDescent="0.3">
      <c r="E8553" s="15"/>
      <c r="M8553" s="26"/>
      <c r="V8553" s="37"/>
      <c r="W8553" s="37"/>
      <c r="Z8553" s="29"/>
      <c r="AA8553" s="29"/>
      <c r="AB8553" s="29"/>
      <c r="AG8553" s="40"/>
      <c r="AH8553" s="40"/>
      <c r="AN8553" s="29"/>
      <c r="AO8553" s="29"/>
    </row>
    <row r="8554" spans="5:41" x14ac:dyDescent="0.3">
      <c r="E8554" s="15"/>
      <c r="M8554" s="26"/>
      <c r="V8554" s="37"/>
      <c r="W8554" s="37"/>
      <c r="Z8554" s="29"/>
      <c r="AA8554" s="29"/>
      <c r="AB8554" s="29"/>
      <c r="AG8554" s="40"/>
      <c r="AH8554" s="40"/>
      <c r="AN8554" s="29"/>
      <c r="AO8554" s="29"/>
    </row>
    <row r="8555" spans="5:41" x14ac:dyDescent="0.3">
      <c r="E8555" s="15"/>
      <c r="M8555" s="26"/>
      <c r="V8555" s="37"/>
      <c r="W8555" s="37"/>
      <c r="Z8555" s="29"/>
      <c r="AA8555" s="29"/>
      <c r="AB8555" s="29"/>
      <c r="AG8555" s="40"/>
      <c r="AH8555" s="40"/>
      <c r="AN8555" s="29"/>
      <c r="AO8555" s="29"/>
    </row>
    <row r="8556" spans="5:41" x14ac:dyDescent="0.3">
      <c r="E8556" s="15"/>
      <c r="M8556" s="26"/>
      <c r="V8556" s="37"/>
      <c r="W8556" s="37"/>
      <c r="Z8556" s="29"/>
      <c r="AA8556" s="29"/>
      <c r="AB8556" s="29"/>
      <c r="AG8556" s="40"/>
      <c r="AH8556" s="40"/>
      <c r="AN8556" s="29"/>
      <c r="AO8556" s="29"/>
    </row>
    <row r="8557" spans="5:41" x14ac:dyDescent="0.3">
      <c r="E8557" s="15"/>
      <c r="M8557" s="26"/>
      <c r="V8557" s="37"/>
      <c r="W8557" s="37"/>
      <c r="Z8557" s="29"/>
      <c r="AA8557" s="29"/>
      <c r="AB8557" s="29"/>
      <c r="AG8557" s="40"/>
      <c r="AH8557" s="40"/>
      <c r="AN8557" s="29"/>
      <c r="AO8557" s="29"/>
    </row>
    <row r="8558" spans="5:41" x14ac:dyDescent="0.3">
      <c r="E8558" s="15"/>
      <c r="M8558" s="26"/>
      <c r="V8558" s="37"/>
      <c r="W8558" s="37"/>
      <c r="Z8558" s="29"/>
      <c r="AA8558" s="29"/>
      <c r="AB8558" s="29"/>
      <c r="AG8558" s="40"/>
      <c r="AH8558" s="40"/>
      <c r="AN8558" s="29"/>
      <c r="AO8558" s="29"/>
    </row>
    <row r="8559" spans="5:41" x14ac:dyDescent="0.3">
      <c r="E8559" s="15"/>
      <c r="M8559" s="26"/>
      <c r="V8559" s="37"/>
      <c r="W8559" s="37"/>
      <c r="Z8559" s="29"/>
      <c r="AA8559" s="29"/>
      <c r="AB8559" s="29"/>
      <c r="AG8559" s="40"/>
      <c r="AH8559" s="40"/>
      <c r="AN8559" s="29"/>
      <c r="AO8559" s="29"/>
    </row>
    <row r="8560" spans="5:41" x14ac:dyDescent="0.3">
      <c r="E8560" s="15"/>
      <c r="M8560" s="26"/>
      <c r="V8560" s="37"/>
      <c r="W8560" s="37"/>
      <c r="Z8560" s="29"/>
      <c r="AA8560" s="29"/>
      <c r="AB8560" s="29"/>
      <c r="AG8560" s="40"/>
      <c r="AH8560" s="40"/>
      <c r="AN8560" s="29"/>
      <c r="AO8560" s="29"/>
    </row>
    <row r="8561" spans="5:41" x14ac:dyDescent="0.3">
      <c r="E8561" s="15"/>
      <c r="M8561" s="26"/>
      <c r="V8561" s="37"/>
      <c r="W8561" s="37"/>
      <c r="Z8561" s="29"/>
      <c r="AA8561" s="29"/>
      <c r="AB8561" s="29"/>
      <c r="AG8561" s="40"/>
      <c r="AH8561" s="40"/>
      <c r="AN8561" s="29"/>
      <c r="AO8561" s="29"/>
    </row>
    <row r="8562" spans="5:41" x14ac:dyDescent="0.3">
      <c r="E8562" s="15"/>
      <c r="M8562" s="26"/>
      <c r="V8562" s="37"/>
      <c r="W8562" s="37"/>
      <c r="Z8562" s="29"/>
      <c r="AA8562" s="29"/>
      <c r="AB8562" s="29"/>
      <c r="AG8562" s="40"/>
      <c r="AH8562" s="40"/>
      <c r="AN8562" s="29"/>
      <c r="AO8562" s="29"/>
    </row>
    <row r="8563" spans="5:41" x14ac:dyDescent="0.3">
      <c r="E8563" s="15"/>
      <c r="M8563" s="26"/>
      <c r="V8563" s="37"/>
      <c r="W8563" s="37"/>
      <c r="Z8563" s="29"/>
      <c r="AA8563" s="29"/>
      <c r="AB8563" s="29"/>
      <c r="AG8563" s="40"/>
      <c r="AH8563" s="40"/>
      <c r="AN8563" s="29"/>
      <c r="AO8563" s="29"/>
    </row>
    <row r="8564" spans="5:41" x14ac:dyDescent="0.3">
      <c r="E8564" s="15"/>
      <c r="M8564" s="26"/>
      <c r="V8564" s="37"/>
      <c r="W8564" s="37"/>
      <c r="Z8564" s="29"/>
      <c r="AA8564" s="29"/>
      <c r="AB8564" s="29"/>
      <c r="AG8564" s="40"/>
      <c r="AH8564" s="40"/>
      <c r="AN8564" s="29"/>
      <c r="AO8564" s="29"/>
    </row>
    <row r="8565" spans="5:41" x14ac:dyDescent="0.3">
      <c r="E8565" s="15"/>
      <c r="M8565" s="26"/>
      <c r="V8565" s="37"/>
      <c r="W8565" s="37"/>
      <c r="Z8565" s="29"/>
      <c r="AA8565" s="29"/>
      <c r="AB8565" s="29"/>
      <c r="AG8565" s="40"/>
      <c r="AH8565" s="40"/>
      <c r="AN8565" s="29"/>
      <c r="AO8565" s="29"/>
    </row>
    <row r="8566" spans="5:41" x14ac:dyDescent="0.3">
      <c r="E8566" s="15"/>
      <c r="M8566" s="26"/>
      <c r="V8566" s="37"/>
      <c r="W8566" s="37"/>
      <c r="Z8566" s="29"/>
      <c r="AA8566" s="29"/>
      <c r="AB8566" s="29"/>
      <c r="AG8566" s="40"/>
      <c r="AH8566" s="40"/>
      <c r="AN8566" s="29"/>
      <c r="AO8566" s="29"/>
    </row>
    <row r="8567" spans="5:41" x14ac:dyDescent="0.3">
      <c r="E8567" s="15"/>
      <c r="M8567" s="26"/>
      <c r="V8567" s="37"/>
      <c r="W8567" s="37"/>
      <c r="Z8567" s="29"/>
      <c r="AA8567" s="29"/>
      <c r="AB8567" s="29"/>
      <c r="AG8567" s="40"/>
      <c r="AH8567" s="40"/>
      <c r="AN8567" s="29"/>
      <c r="AO8567" s="29"/>
    </row>
    <row r="8568" spans="5:41" x14ac:dyDescent="0.3">
      <c r="E8568" s="15"/>
      <c r="M8568" s="26"/>
      <c r="V8568" s="37"/>
      <c r="W8568" s="37"/>
      <c r="Z8568" s="29"/>
      <c r="AA8568" s="29"/>
      <c r="AB8568" s="29"/>
      <c r="AG8568" s="40"/>
      <c r="AH8568" s="40"/>
      <c r="AN8568" s="29"/>
      <c r="AO8568" s="29"/>
    </row>
    <row r="8569" spans="5:41" x14ac:dyDescent="0.3">
      <c r="E8569" s="15"/>
      <c r="M8569" s="26"/>
      <c r="V8569" s="37"/>
      <c r="W8569" s="37"/>
      <c r="Z8569" s="29"/>
      <c r="AA8569" s="29"/>
      <c r="AB8569" s="29"/>
      <c r="AG8569" s="40"/>
      <c r="AH8569" s="40"/>
      <c r="AN8569" s="29"/>
      <c r="AO8569" s="29"/>
    </row>
    <row r="8570" spans="5:41" x14ac:dyDescent="0.3">
      <c r="E8570" s="15"/>
      <c r="M8570" s="26"/>
      <c r="V8570" s="37"/>
      <c r="W8570" s="37"/>
      <c r="Z8570" s="29"/>
      <c r="AA8570" s="29"/>
      <c r="AB8570" s="29"/>
      <c r="AG8570" s="40"/>
      <c r="AH8570" s="40"/>
      <c r="AN8570" s="29"/>
      <c r="AO8570" s="29"/>
    </row>
    <row r="8571" spans="5:41" x14ac:dyDescent="0.3">
      <c r="E8571" s="15"/>
      <c r="M8571" s="26"/>
      <c r="V8571" s="37"/>
      <c r="W8571" s="37"/>
      <c r="Z8571" s="29"/>
      <c r="AA8571" s="29"/>
      <c r="AB8571" s="29"/>
      <c r="AG8571" s="40"/>
      <c r="AH8571" s="40"/>
      <c r="AN8571" s="29"/>
      <c r="AO8571" s="29"/>
    </row>
    <row r="8572" spans="5:41" x14ac:dyDescent="0.3">
      <c r="E8572" s="15"/>
      <c r="M8572" s="26"/>
      <c r="V8572" s="37"/>
      <c r="W8572" s="37"/>
      <c r="Z8572" s="29"/>
      <c r="AA8572" s="29"/>
      <c r="AB8572" s="29"/>
      <c r="AG8572" s="40"/>
      <c r="AH8572" s="40"/>
      <c r="AN8572" s="29"/>
      <c r="AO8572" s="29"/>
    </row>
    <row r="8573" spans="5:41" x14ac:dyDescent="0.3">
      <c r="E8573" s="15"/>
      <c r="M8573" s="26"/>
      <c r="V8573" s="37"/>
      <c r="W8573" s="37"/>
      <c r="Z8573" s="29"/>
      <c r="AA8573" s="29"/>
      <c r="AB8573" s="29"/>
      <c r="AG8573" s="40"/>
      <c r="AH8573" s="40"/>
      <c r="AN8573" s="29"/>
      <c r="AO8573" s="29"/>
    </row>
    <row r="8574" spans="5:41" x14ac:dyDescent="0.3">
      <c r="E8574" s="15"/>
      <c r="M8574" s="26"/>
      <c r="V8574" s="37"/>
      <c r="W8574" s="37"/>
      <c r="Z8574" s="29"/>
      <c r="AA8574" s="29"/>
      <c r="AB8574" s="29"/>
      <c r="AG8574" s="40"/>
      <c r="AH8574" s="40"/>
      <c r="AN8574" s="29"/>
      <c r="AO8574" s="29"/>
    </row>
    <row r="8575" spans="5:41" x14ac:dyDescent="0.3">
      <c r="E8575" s="15"/>
      <c r="M8575" s="26"/>
      <c r="V8575" s="37"/>
      <c r="W8575" s="37"/>
      <c r="Z8575" s="29"/>
      <c r="AA8575" s="29"/>
      <c r="AB8575" s="29"/>
      <c r="AG8575" s="40"/>
      <c r="AH8575" s="40"/>
      <c r="AN8575" s="29"/>
      <c r="AO8575" s="29"/>
    </row>
    <row r="8576" spans="5:41" x14ac:dyDescent="0.3">
      <c r="E8576" s="15"/>
      <c r="M8576" s="26"/>
      <c r="V8576" s="37"/>
      <c r="W8576" s="37"/>
      <c r="Z8576" s="29"/>
      <c r="AA8576" s="29"/>
      <c r="AB8576" s="29"/>
      <c r="AG8576" s="40"/>
      <c r="AH8576" s="40"/>
      <c r="AN8576" s="29"/>
      <c r="AO8576" s="29"/>
    </row>
    <row r="8577" spans="5:41" x14ac:dyDescent="0.3">
      <c r="E8577" s="15"/>
      <c r="M8577" s="26"/>
      <c r="V8577" s="37"/>
      <c r="W8577" s="37"/>
      <c r="Z8577" s="29"/>
      <c r="AA8577" s="29"/>
      <c r="AB8577" s="29"/>
      <c r="AG8577" s="40"/>
      <c r="AH8577" s="40"/>
      <c r="AN8577" s="29"/>
      <c r="AO8577" s="29"/>
    </row>
    <row r="8578" spans="5:41" x14ac:dyDescent="0.3">
      <c r="E8578" s="15"/>
      <c r="M8578" s="26"/>
      <c r="V8578" s="37"/>
      <c r="W8578" s="37"/>
      <c r="Z8578" s="29"/>
      <c r="AA8578" s="29"/>
      <c r="AB8578" s="29"/>
      <c r="AG8578" s="40"/>
      <c r="AH8578" s="40"/>
      <c r="AN8578" s="29"/>
      <c r="AO8578" s="29"/>
    </row>
    <row r="8579" spans="5:41" x14ac:dyDescent="0.3">
      <c r="E8579" s="15"/>
      <c r="M8579" s="26"/>
      <c r="V8579" s="37"/>
      <c r="W8579" s="37"/>
      <c r="Z8579" s="29"/>
      <c r="AA8579" s="29"/>
      <c r="AB8579" s="29"/>
      <c r="AG8579" s="40"/>
      <c r="AH8579" s="40"/>
      <c r="AN8579" s="29"/>
      <c r="AO8579" s="29"/>
    </row>
    <row r="8580" spans="5:41" x14ac:dyDescent="0.3">
      <c r="E8580" s="15"/>
      <c r="M8580" s="26"/>
      <c r="V8580" s="37"/>
      <c r="W8580" s="37"/>
      <c r="Z8580" s="29"/>
      <c r="AA8580" s="29"/>
      <c r="AB8580" s="29"/>
      <c r="AG8580" s="40"/>
      <c r="AH8580" s="40"/>
      <c r="AN8580" s="29"/>
      <c r="AO8580" s="29"/>
    </row>
    <row r="8581" spans="5:41" x14ac:dyDescent="0.3">
      <c r="E8581" s="15"/>
      <c r="M8581" s="26"/>
      <c r="V8581" s="37"/>
      <c r="W8581" s="37"/>
      <c r="Z8581" s="29"/>
      <c r="AA8581" s="29"/>
      <c r="AB8581" s="29"/>
      <c r="AG8581" s="40"/>
      <c r="AH8581" s="40"/>
      <c r="AN8581" s="29"/>
      <c r="AO8581" s="29"/>
    </row>
    <row r="8582" spans="5:41" x14ac:dyDescent="0.3">
      <c r="E8582" s="15"/>
      <c r="M8582" s="26"/>
      <c r="V8582" s="37"/>
      <c r="W8582" s="37"/>
      <c r="Z8582" s="29"/>
      <c r="AA8582" s="29"/>
      <c r="AB8582" s="29"/>
      <c r="AG8582" s="40"/>
      <c r="AH8582" s="40"/>
      <c r="AN8582" s="29"/>
      <c r="AO8582" s="29"/>
    </row>
    <row r="8583" spans="5:41" x14ac:dyDescent="0.3">
      <c r="E8583" s="15"/>
      <c r="M8583" s="26"/>
      <c r="V8583" s="37"/>
      <c r="W8583" s="37"/>
      <c r="Z8583" s="29"/>
      <c r="AA8583" s="29"/>
      <c r="AB8583" s="29"/>
      <c r="AG8583" s="40"/>
      <c r="AH8583" s="40"/>
      <c r="AN8583" s="29"/>
      <c r="AO8583" s="29"/>
    </row>
    <row r="8584" spans="5:41" x14ac:dyDescent="0.3">
      <c r="E8584" s="15"/>
      <c r="M8584" s="26"/>
      <c r="V8584" s="37"/>
      <c r="W8584" s="37"/>
      <c r="Z8584" s="29"/>
      <c r="AA8584" s="29"/>
      <c r="AB8584" s="29"/>
      <c r="AG8584" s="40"/>
      <c r="AH8584" s="40"/>
      <c r="AN8584" s="29"/>
      <c r="AO8584" s="29"/>
    </row>
    <row r="8585" spans="5:41" x14ac:dyDescent="0.3">
      <c r="E8585" s="15"/>
      <c r="M8585" s="26"/>
      <c r="V8585" s="37"/>
      <c r="W8585" s="37"/>
      <c r="Z8585" s="29"/>
      <c r="AA8585" s="29"/>
      <c r="AB8585" s="29"/>
      <c r="AG8585" s="40"/>
      <c r="AH8585" s="40"/>
      <c r="AN8585" s="29"/>
      <c r="AO8585" s="29"/>
    </row>
    <row r="8586" spans="5:41" x14ac:dyDescent="0.3">
      <c r="E8586" s="15"/>
      <c r="M8586" s="26"/>
      <c r="V8586" s="37"/>
      <c r="W8586" s="37"/>
      <c r="Z8586" s="29"/>
      <c r="AA8586" s="29"/>
      <c r="AB8586" s="29"/>
      <c r="AG8586" s="40"/>
      <c r="AH8586" s="40"/>
      <c r="AN8586" s="29"/>
      <c r="AO8586" s="29"/>
    </row>
    <row r="8587" spans="5:41" x14ac:dyDescent="0.3">
      <c r="E8587" s="15"/>
      <c r="M8587" s="26"/>
      <c r="V8587" s="37"/>
      <c r="W8587" s="37"/>
      <c r="Z8587" s="29"/>
      <c r="AA8587" s="29"/>
      <c r="AB8587" s="29"/>
      <c r="AG8587" s="40"/>
      <c r="AH8587" s="40"/>
      <c r="AN8587" s="29"/>
      <c r="AO8587" s="29"/>
    </row>
    <row r="8588" spans="5:41" x14ac:dyDescent="0.3">
      <c r="E8588" s="15"/>
      <c r="M8588" s="26"/>
      <c r="V8588" s="37"/>
      <c r="W8588" s="37"/>
      <c r="Z8588" s="29"/>
      <c r="AA8588" s="29"/>
      <c r="AB8588" s="29"/>
      <c r="AG8588" s="40"/>
      <c r="AH8588" s="40"/>
      <c r="AN8588" s="29"/>
      <c r="AO8588" s="29"/>
    </row>
    <row r="8589" spans="5:41" x14ac:dyDescent="0.3">
      <c r="E8589" s="15"/>
      <c r="M8589" s="26"/>
      <c r="V8589" s="37"/>
      <c r="W8589" s="37"/>
      <c r="Z8589" s="29"/>
      <c r="AA8589" s="29"/>
      <c r="AB8589" s="29"/>
      <c r="AG8589" s="40"/>
      <c r="AH8589" s="40"/>
      <c r="AN8589" s="29"/>
      <c r="AO8589" s="29"/>
    </row>
    <row r="8590" spans="5:41" x14ac:dyDescent="0.3">
      <c r="E8590" s="15"/>
      <c r="M8590" s="26"/>
      <c r="V8590" s="37"/>
      <c r="W8590" s="37"/>
      <c r="Z8590" s="29"/>
      <c r="AA8590" s="29"/>
      <c r="AB8590" s="29"/>
      <c r="AG8590" s="40"/>
      <c r="AH8590" s="40"/>
      <c r="AN8590" s="29"/>
      <c r="AO8590" s="29"/>
    </row>
    <row r="8591" spans="5:41" x14ac:dyDescent="0.3">
      <c r="E8591" s="15"/>
      <c r="M8591" s="26"/>
      <c r="V8591" s="37"/>
      <c r="W8591" s="37"/>
      <c r="Z8591" s="29"/>
      <c r="AA8591" s="29"/>
      <c r="AB8591" s="29"/>
      <c r="AG8591" s="40"/>
      <c r="AH8591" s="40"/>
      <c r="AN8591" s="29"/>
      <c r="AO8591" s="29"/>
    </row>
    <row r="8592" spans="5:41" x14ac:dyDescent="0.3">
      <c r="E8592" s="15"/>
      <c r="M8592" s="26"/>
      <c r="V8592" s="37"/>
      <c r="W8592" s="37"/>
      <c r="Z8592" s="29"/>
      <c r="AA8592" s="29"/>
      <c r="AB8592" s="29"/>
      <c r="AG8592" s="40"/>
      <c r="AH8592" s="40"/>
      <c r="AN8592" s="29"/>
      <c r="AO8592" s="29"/>
    </row>
    <row r="8593" spans="5:41" x14ac:dyDescent="0.3">
      <c r="E8593" s="15"/>
      <c r="M8593" s="26"/>
      <c r="V8593" s="37"/>
      <c r="W8593" s="37"/>
      <c r="Z8593" s="29"/>
      <c r="AA8593" s="29"/>
      <c r="AB8593" s="29"/>
      <c r="AG8593" s="40"/>
      <c r="AH8593" s="40"/>
      <c r="AN8593" s="29"/>
      <c r="AO8593" s="29"/>
    </row>
    <row r="8594" spans="5:41" x14ac:dyDescent="0.3">
      <c r="E8594" s="15"/>
      <c r="M8594" s="26"/>
      <c r="V8594" s="37"/>
      <c r="W8594" s="37"/>
      <c r="Z8594" s="29"/>
      <c r="AA8594" s="29"/>
      <c r="AB8594" s="29"/>
      <c r="AG8594" s="40"/>
      <c r="AH8594" s="40"/>
      <c r="AN8594" s="29"/>
      <c r="AO8594" s="29"/>
    </row>
    <row r="8595" spans="5:41" x14ac:dyDescent="0.3">
      <c r="E8595" s="15"/>
      <c r="M8595" s="26"/>
      <c r="V8595" s="37"/>
      <c r="W8595" s="37"/>
      <c r="Z8595" s="29"/>
      <c r="AA8595" s="29"/>
      <c r="AB8595" s="29"/>
      <c r="AG8595" s="40"/>
      <c r="AH8595" s="40"/>
      <c r="AN8595" s="29"/>
      <c r="AO8595" s="29"/>
    </row>
    <row r="8596" spans="5:41" x14ac:dyDescent="0.3">
      <c r="E8596" s="15"/>
      <c r="M8596" s="26"/>
      <c r="V8596" s="37"/>
      <c r="W8596" s="37"/>
      <c r="Z8596" s="29"/>
      <c r="AA8596" s="29"/>
      <c r="AB8596" s="29"/>
      <c r="AG8596" s="40"/>
      <c r="AH8596" s="40"/>
      <c r="AN8596" s="29"/>
      <c r="AO8596" s="29"/>
    </row>
    <row r="8597" spans="5:41" x14ac:dyDescent="0.3">
      <c r="E8597" s="15"/>
      <c r="M8597" s="26"/>
      <c r="V8597" s="37"/>
      <c r="W8597" s="37"/>
      <c r="Z8597" s="29"/>
      <c r="AA8597" s="29"/>
      <c r="AB8597" s="29"/>
      <c r="AG8597" s="40"/>
      <c r="AH8597" s="40"/>
      <c r="AN8597" s="29"/>
      <c r="AO8597" s="29"/>
    </row>
    <row r="8598" spans="5:41" x14ac:dyDescent="0.3">
      <c r="E8598" s="15"/>
      <c r="M8598" s="26"/>
      <c r="V8598" s="37"/>
      <c r="W8598" s="37"/>
      <c r="Z8598" s="29"/>
      <c r="AA8598" s="29"/>
      <c r="AB8598" s="29"/>
      <c r="AG8598" s="40"/>
      <c r="AH8598" s="40"/>
      <c r="AN8598" s="29"/>
      <c r="AO8598" s="29"/>
    </row>
    <row r="8599" spans="5:41" x14ac:dyDescent="0.3">
      <c r="E8599" s="15"/>
      <c r="M8599" s="26"/>
      <c r="V8599" s="37"/>
      <c r="W8599" s="37"/>
      <c r="Z8599" s="29"/>
      <c r="AA8599" s="29"/>
      <c r="AB8599" s="29"/>
      <c r="AG8599" s="40"/>
      <c r="AH8599" s="40"/>
      <c r="AN8599" s="29"/>
      <c r="AO8599" s="29"/>
    </row>
    <row r="8600" spans="5:41" x14ac:dyDescent="0.3">
      <c r="E8600" s="15"/>
      <c r="M8600" s="26"/>
      <c r="V8600" s="37"/>
      <c r="W8600" s="37"/>
      <c r="Z8600" s="29"/>
      <c r="AA8600" s="29"/>
      <c r="AB8600" s="29"/>
      <c r="AG8600" s="40"/>
      <c r="AH8600" s="40"/>
      <c r="AN8600" s="29"/>
      <c r="AO8600" s="29"/>
    </row>
    <row r="8601" spans="5:41" x14ac:dyDescent="0.3">
      <c r="E8601" s="15"/>
      <c r="M8601" s="26"/>
      <c r="V8601" s="37"/>
      <c r="W8601" s="37"/>
      <c r="Z8601" s="29"/>
      <c r="AA8601" s="29"/>
      <c r="AB8601" s="29"/>
      <c r="AG8601" s="40"/>
      <c r="AH8601" s="40"/>
      <c r="AN8601" s="29"/>
      <c r="AO8601" s="29"/>
    </row>
    <row r="8602" spans="5:41" x14ac:dyDescent="0.3">
      <c r="E8602" s="15"/>
      <c r="M8602" s="26"/>
      <c r="V8602" s="37"/>
      <c r="W8602" s="37"/>
      <c r="Z8602" s="29"/>
      <c r="AA8602" s="29"/>
      <c r="AB8602" s="29"/>
      <c r="AG8602" s="40"/>
      <c r="AH8602" s="40"/>
      <c r="AN8602" s="29"/>
      <c r="AO8602" s="29"/>
    </row>
    <row r="8603" spans="5:41" x14ac:dyDescent="0.3">
      <c r="E8603" s="15"/>
      <c r="M8603" s="26"/>
      <c r="V8603" s="37"/>
      <c r="W8603" s="37"/>
      <c r="Z8603" s="29"/>
      <c r="AA8603" s="29"/>
      <c r="AB8603" s="29"/>
      <c r="AG8603" s="40"/>
      <c r="AH8603" s="40"/>
      <c r="AN8603" s="29"/>
      <c r="AO8603" s="29"/>
    </row>
    <row r="8604" spans="5:41" x14ac:dyDescent="0.3">
      <c r="E8604" s="15"/>
      <c r="M8604" s="26"/>
      <c r="V8604" s="37"/>
      <c r="W8604" s="37"/>
      <c r="Z8604" s="29"/>
      <c r="AA8604" s="29"/>
      <c r="AB8604" s="29"/>
      <c r="AG8604" s="40"/>
      <c r="AH8604" s="40"/>
      <c r="AN8604" s="29"/>
      <c r="AO8604" s="29"/>
    </row>
    <row r="8605" spans="5:41" x14ac:dyDescent="0.3">
      <c r="E8605" s="15"/>
      <c r="M8605" s="26"/>
      <c r="V8605" s="37"/>
      <c r="W8605" s="37"/>
      <c r="Z8605" s="29"/>
      <c r="AA8605" s="29"/>
      <c r="AB8605" s="29"/>
      <c r="AG8605" s="40"/>
      <c r="AH8605" s="40"/>
      <c r="AN8605" s="29"/>
      <c r="AO8605" s="29"/>
    </row>
    <row r="8606" spans="5:41" x14ac:dyDescent="0.3">
      <c r="E8606" s="15"/>
      <c r="M8606" s="26"/>
      <c r="V8606" s="37"/>
      <c r="W8606" s="37"/>
      <c r="Z8606" s="29"/>
      <c r="AA8606" s="29"/>
      <c r="AB8606" s="29"/>
      <c r="AG8606" s="40"/>
      <c r="AH8606" s="40"/>
      <c r="AN8606" s="29"/>
      <c r="AO8606" s="29"/>
    </row>
    <row r="8607" spans="5:41" x14ac:dyDescent="0.3">
      <c r="E8607" s="15"/>
      <c r="M8607" s="26"/>
      <c r="V8607" s="37"/>
      <c r="W8607" s="37"/>
      <c r="Z8607" s="29"/>
      <c r="AA8607" s="29"/>
      <c r="AB8607" s="29"/>
      <c r="AG8607" s="40"/>
      <c r="AH8607" s="40"/>
      <c r="AN8607" s="29"/>
      <c r="AO8607" s="29"/>
    </row>
    <row r="8608" spans="5:41" x14ac:dyDescent="0.3">
      <c r="E8608" s="15"/>
      <c r="M8608" s="26"/>
      <c r="V8608" s="37"/>
      <c r="W8608" s="37"/>
      <c r="Z8608" s="29"/>
      <c r="AA8608" s="29"/>
      <c r="AB8608" s="29"/>
      <c r="AG8608" s="40"/>
      <c r="AH8608" s="40"/>
      <c r="AN8608" s="29"/>
      <c r="AO8608" s="29"/>
    </row>
    <row r="8609" spans="5:41" x14ac:dyDescent="0.3">
      <c r="E8609" s="15"/>
      <c r="M8609" s="26"/>
      <c r="V8609" s="37"/>
      <c r="W8609" s="37"/>
      <c r="Z8609" s="29"/>
      <c r="AA8609" s="29"/>
      <c r="AB8609" s="29"/>
      <c r="AG8609" s="40"/>
      <c r="AH8609" s="40"/>
      <c r="AN8609" s="29"/>
      <c r="AO8609" s="29"/>
    </row>
    <row r="8610" spans="5:41" x14ac:dyDescent="0.3">
      <c r="E8610" s="15"/>
      <c r="M8610" s="26"/>
      <c r="V8610" s="37"/>
      <c r="W8610" s="37"/>
      <c r="Z8610" s="29"/>
      <c r="AA8610" s="29"/>
      <c r="AB8610" s="29"/>
      <c r="AG8610" s="40"/>
      <c r="AH8610" s="40"/>
      <c r="AN8610" s="29"/>
      <c r="AO8610" s="29"/>
    </row>
    <row r="8611" spans="5:41" x14ac:dyDescent="0.3">
      <c r="E8611" s="15"/>
      <c r="M8611" s="26"/>
      <c r="V8611" s="37"/>
      <c r="W8611" s="37"/>
      <c r="Z8611" s="29"/>
      <c r="AA8611" s="29"/>
      <c r="AB8611" s="29"/>
      <c r="AG8611" s="40"/>
      <c r="AH8611" s="40"/>
      <c r="AN8611" s="29"/>
      <c r="AO8611" s="29"/>
    </row>
    <row r="8612" spans="5:41" x14ac:dyDescent="0.3">
      <c r="E8612" s="15"/>
      <c r="M8612" s="26"/>
      <c r="V8612" s="37"/>
      <c r="W8612" s="37"/>
      <c r="Z8612" s="29"/>
      <c r="AA8612" s="29"/>
      <c r="AB8612" s="29"/>
      <c r="AG8612" s="40"/>
      <c r="AH8612" s="40"/>
      <c r="AN8612" s="29"/>
      <c r="AO8612" s="29"/>
    </row>
    <row r="8613" spans="5:41" x14ac:dyDescent="0.3">
      <c r="E8613" s="15"/>
      <c r="M8613" s="26"/>
      <c r="V8613" s="37"/>
      <c r="W8613" s="37"/>
      <c r="Z8613" s="29"/>
      <c r="AA8613" s="29"/>
      <c r="AB8613" s="29"/>
      <c r="AG8613" s="40"/>
      <c r="AH8613" s="40"/>
      <c r="AN8613" s="29"/>
      <c r="AO8613" s="29"/>
    </row>
    <row r="8614" spans="5:41" x14ac:dyDescent="0.3">
      <c r="E8614" s="15"/>
      <c r="M8614" s="26"/>
      <c r="V8614" s="37"/>
      <c r="W8614" s="37"/>
      <c r="Z8614" s="29"/>
      <c r="AA8614" s="29"/>
      <c r="AB8614" s="29"/>
      <c r="AG8614" s="40"/>
      <c r="AH8614" s="40"/>
      <c r="AN8614" s="29"/>
      <c r="AO8614" s="29"/>
    </row>
    <row r="8615" spans="5:41" x14ac:dyDescent="0.3">
      <c r="E8615" s="15"/>
      <c r="M8615" s="26"/>
      <c r="V8615" s="37"/>
      <c r="W8615" s="37"/>
      <c r="Z8615" s="29"/>
      <c r="AA8615" s="29"/>
      <c r="AB8615" s="29"/>
      <c r="AG8615" s="40"/>
      <c r="AH8615" s="40"/>
      <c r="AN8615" s="29"/>
      <c r="AO8615" s="29"/>
    </row>
    <row r="8616" spans="5:41" x14ac:dyDescent="0.3">
      <c r="E8616" s="15"/>
      <c r="M8616" s="26"/>
      <c r="V8616" s="37"/>
      <c r="W8616" s="37"/>
      <c r="Z8616" s="29"/>
      <c r="AA8616" s="29"/>
      <c r="AB8616" s="29"/>
      <c r="AG8616" s="40"/>
      <c r="AH8616" s="40"/>
      <c r="AN8616" s="29"/>
      <c r="AO8616" s="29"/>
    </row>
    <row r="8617" spans="5:41" x14ac:dyDescent="0.3">
      <c r="E8617" s="15"/>
      <c r="M8617" s="26"/>
      <c r="V8617" s="37"/>
      <c r="W8617" s="37"/>
      <c r="Z8617" s="29"/>
      <c r="AA8617" s="29"/>
      <c r="AB8617" s="29"/>
      <c r="AG8617" s="40"/>
      <c r="AH8617" s="40"/>
      <c r="AN8617" s="29"/>
      <c r="AO8617" s="29"/>
    </row>
    <row r="8618" spans="5:41" x14ac:dyDescent="0.3">
      <c r="E8618" s="15"/>
      <c r="M8618" s="26"/>
      <c r="V8618" s="37"/>
      <c r="W8618" s="37"/>
      <c r="Z8618" s="29"/>
      <c r="AA8618" s="29"/>
      <c r="AB8618" s="29"/>
      <c r="AG8618" s="40"/>
      <c r="AH8618" s="40"/>
      <c r="AN8618" s="29"/>
      <c r="AO8618" s="29"/>
    </row>
    <row r="8619" spans="5:41" x14ac:dyDescent="0.3">
      <c r="E8619" s="15"/>
      <c r="M8619" s="26"/>
      <c r="V8619" s="37"/>
      <c r="W8619" s="37"/>
      <c r="Z8619" s="29"/>
      <c r="AA8619" s="29"/>
      <c r="AB8619" s="29"/>
      <c r="AG8619" s="40"/>
      <c r="AH8619" s="40"/>
      <c r="AN8619" s="29"/>
      <c r="AO8619" s="29"/>
    </row>
    <row r="8620" spans="5:41" x14ac:dyDescent="0.3">
      <c r="E8620" s="15"/>
      <c r="M8620" s="26"/>
      <c r="V8620" s="37"/>
      <c r="W8620" s="37"/>
      <c r="Z8620" s="29"/>
      <c r="AA8620" s="29"/>
      <c r="AB8620" s="29"/>
      <c r="AG8620" s="40"/>
      <c r="AH8620" s="40"/>
      <c r="AN8620" s="29"/>
      <c r="AO8620" s="29"/>
    </row>
    <row r="8621" spans="5:41" x14ac:dyDescent="0.3">
      <c r="E8621" s="15"/>
      <c r="M8621" s="26"/>
      <c r="V8621" s="37"/>
      <c r="W8621" s="37"/>
      <c r="Z8621" s="29"/>
      <c r="AA8621" s="29"/>
      <c r="AB8621" s="29"/>
      <c r="AG8621" s="40"/>
      <c r="AH8621" s="40"/>
      <c r="AN8621" s="29"/>
      <c r="AO8621" s="29"/>
    </row>
    <row r="8622" spans="5:41" x14ac:dyDescent="0.3">
      <c r="E8622" s="15"/>
      <c r="M8622" s="26"/>
      <c r="V8622" s="37"/>
      <c r="W8622" s="37"/>
      <c r="Z8622" s="29"/>
      <c r="AA8622" s="29"/>
      <c r="AB8622" s="29"/>
      <c r="AG8622" s="40"/>
      <c r="AH8622" s="40"/>
      <c r="AN8622" s="29"/>
      <c r="AO8622" s="29"/>
    </row>
    <row r="8623" spans="5:41" x14ac:dyDescent="0.3">
      <c r="E8623" s="15"/>
      <c r="M8623" s="26"/>
      <c r="V8623" s="37"/>
      <c r="W8623" s="37"/>
      <c r="Z8623" s="29"/>
      <c r="AA8623" s="29"/>
      <c r="AB8623" s="29"/>
      <c r="AG8623" s="40"/>
      <c r="AH8623" s="40"/>
      <c r="AN8623" s="29"/>
      <c r="AO8623" s="29"/>
    </row>
    <row r="8624" spans="5:41" x14ac:dyDescent="0.3">
      <c r="E8624" s="15"/>
      <c r="M8624" s="26"/>
      <c r="V8624" s="37"/>
      <c r="W8624" s="37"/>
      <c r="Z8624" s="29"/>
      <c r="AA8624" s="29"/>
      <c r="AB8624" s="29"/>
      <c r="AG8624" s="40"/>
      <c r="AH8624" s="40"/>
      <c r="AN8624" s="29"/>
      <c r="AO8624" s="29"/>
    </row>
    <row r="8625" spans="5:41" x14ac:dyDescent="0.3">
      <c r="E8625" s="15"/>
      <c r="M8625" s="26"/>
      <c r="V8625" s="37"/>
      <c r="W8625" s="37"/>
      <c r="Z8625" s="29"/>
      <c r="AA8625" s="29"/>
      <c r="AB8625" s="29"/>
      <c r="AG8625" s="40"/>
      <c r="AH8625" s="40"/>
      <c r="AN8625" s="29"/>
      <c r="AO8625" s="29"/>
    </row>
    <row r="8626" spans="5:41" x14ac:dyDescent="0.3">
      <c r="E8626" s="15"/>
      <c r="M8626" s="26"/>
      <c r="V8626" s="37"/>
      <c r="W8626" s="37"/>
      <c r="Z8626" s="29"/>
      <c r="AA8626" s="29"/>
      <c r="AB8626" s="29"/>
      <c r="AG8626" s="40"/>
      <c r="AH8626" s="40"/>
      <c r="AN8626" s="29"/>
      <c r="AO8626" s="29"/>
    </row>
    <row r="8627" spans="5:41" x14ac:dyDescent="0.3">
      <c r="E8627" s="15"/>
      <c r="M8627" s="26"/>
      <c r="V8627" s="37"/>
      <c r="W8627" s="37"/>
      <c r="Z8627" s="29"/>
      <c r="AA8627" s="29"/>
      <c r="AB8627" s="29"/>
      <c r="AG8627" s="40"/>
      <c r="AH8627" s="40"/>
      <c r="AN8627" s="29"/>
      <c r="AO8627" s="29"/>
    </row>
    <row r="8628" spans="5:41" x14ac:dyDescent="0.3">
      <c r="E8628" s="15"/>
      <c r="M8628" s="26"/>
      <c r="V8628" s="37"/>
      <c r="W8628" s="37"/>
      <c r="Z8628" s="29"/>
      <c r="AA8628" s="29"/>
      <c r="AB8628" s="29"/>
      <c r="AG8628" s="40"/>
      <c r="AH8628" s="40"/>
      <c r="AN8628" s="29"/>
      <c r="AO8628" s="29"/>
    </row>
    <row r="8629" spans="5:41" x14ac:dyDescent="0.3">
      <c r="E8629" s="15"/>
      <c r="M8629" s="26"/>
      <c r="V8629" s="37"/>
      <c r="W8629" s="37"/>
      <c r="Z8629" s="29"/>
      <c r="AA8629" s="29"/>
      <c r="AB8629" s="29"/>
      <c r="AG8629" s="40"/>
      <c r="AH8629" s="40"/>
      <c r="AN8629" s="29"/>
      <c r="AO8629" s="29"/>
    </row>
    <row r="8630" spans="5:41" x14ac:dyDescent="0.3">
      <c r="E8630" s="15"/>
      <c r="M8630" s="26"/>
      <c r="V8630" s="37"/>
      <c r="W8630" s="37"/>
      <c r="Z8630" s="29"/>
      <c r="AA8630" s="29"/>
      <c r="AB8630" s="29"/>
      <c r="AG8630" s="40"/>
      <c r="AH8630" s="40"/>
      <c r="AN8630" s="29"/>
      <c r="AO8630" s="29"/>
    </row>
    <row r="8631" spans="5:41" x14ac:dyDescent="0.3">
      <c r="E8631" s="15"/>
      <c r="M8631" s="26"/>
      <c r="V8631" s="37"/>
      <c r="W8631" s="37"/>
      <c r="Z8631" s="29"/>
      <c r="AA8631" s="29"/>
      <c r="AB8631" s="29"/>
      <c r="AG8631" s="40"/>
      <c r="AH8631" s="40"/>
      <c r="AN8631" s="29"/>
      <c r="AO8631" s="29"/>
    </row>
    <row r="8632" spans="5:41" x14ac:dyDescent="0.3">
      <c r="E8632" s="15"/>
      <c r="M8632" s="26"/>
      <c r="V8632" s="37"/>
      <c r="W8632" s="37"/>
      <c r="Z8632" s="29"/>
      <c r="AA8632" s="29"/>
      <c r="AB8632" s="29"/>
      <c r="AG8632" s="40"/>
      <c r="AH8632" s="40"/>
      <c r="AN8632" s="29"/>
      <c r="AO8632" s="29"/>
    </row>
    <row r="8633" spans="5:41" x14ac:dyDescent="0.3">
      <c r="E8633" s="15"/>
      <c r="M8633" s="26"/>
      <c r="V8633" s="37"/>
      <c r="W8633" s="37"/>
      <c r="Z8633" s="29"/>
      <c r="AA8633" s="29"/>
      <c r="AB8633" s="29"/>
      <c r="AG8633" s="40"/>
      <c r="AH8633" s="40"/>
      <c r="AN8633" s="29"/>
      <c r="AO8633" s="29"/>
    </row>
    <row r="8634" spans="5:41" x14ac:dyDescent="0.3">
      <c r="E8634" s="15"/>
      <c r="M8634" s="26"/>
      <c r="V8634" s="37"/>
      <c r="W8634" s="37"/>
      <c r="Z8634" s="29"/>
      <c r="AA8634" s="29"/>
      <c r="AB8634" s="29"/>
      <c r="AG8634" s="40"/>
      <c r="AH8634" s="40"/>
      <c r="AN8634" s="29"/>
      <c r="AO8634" s="29"/>
    </row>
    <row r="8635" spans="5:41" x14ac:dyDescent="0.3">
      <c r="E8635" s="15"/>
      <c r="M8635" s="26"/>
      <c r="V8635" s="37"/>
      <c r="W8635" s="37"/>
      <c r="Z8635" s="29"/>
      <c r="AA8635" s="29"/>
      <c r="AB8635" s="29"/>
      <c r="AG8635" s="40"/>
      <c r="AH8635" s="40"/>
      <c r="AN8635" s="29"/>
      <c r="AO8635" s="29"/>
    </row>
    <row r="8636" spans="5:41" x14ac:dyDescent="0.3">
      <c r="E8636" s="15"/>
      <c r="M8636" s="26"/>
      <c r="V8636" s="37"/>
      <c r="W8636" s="37"/>
      <c r="Z8636" s="29"/>
      <c r="AA8636" s="29"/>
      <c r="AB8636" s="29"/>
      <c r="AG8636" s="40"/>
      <c r="AH8636" s="40"/>
      <c r="AN8636" s="29"/>
      <c r="AO8636" s="29"/>
    </row>
    <row r="8637" spans="5:41" x14ac:dyDescent="0.3">
      <c r="E8637" s="15"/>
      <c r="M8637" s="26"/>
      <c r="V8637" s="37"/>
      <c r="W8637" s="37"/>
      <c r="Z8637" s="29"/>
      <c r="AA8637" s="29"/>
      <c r="AB8637" s="29"/>
      <c r="AG8637" s="40"/>
      <c r="AH8637" s="40"/>
      <c r="AN8637" s="29"/>
      <c r="AO8637" s="29"/>
    </row>
    <row r="8638" spans="5:41" x14ac:dyDescent="0.3">
      <c r="E8638" s="15"/>
      <c r="M8638" s="26"/>
      <c r="V8638" s="37"/>
      <c r="W8638" s="37"/>
      <c r="Z8638" s="29"/>
      <c r="AA8638" s="29"/>
      <c r="AB8638" s="29"/>
      <c r="AG8638" s="40"/>
      <c r="AH8638" s="40"/>
      <c r="AN8638" s="29"/>
      <c r="AO8638" s="29"/>
    </row>
    <row r="8639" spans="5:41" x14ac:dyDescent="0.3">
      <c r="E8639" s="15"/>
      <c r="M8639" s="26"/>
      <c r="V8639" s="37"/>
      <c r="W8639" s="37"/>
      <c r="Z8639" s="29"/>
      <c r="AA8639" s="29"/>
      <c r="AB8639" s="29"/>
      <c r="AG8639" s="40"/>
      <c r="AH8639" s="40"/>
      <c r="AN8639" s="29"/>
      <c r="AO8639" s="29"/>
    </row>
    <row r="8640" spans="5:41" x14ac:dyDescent="0.3">
      <c r="E8640" s="15"/>
      <c r="M8640" s="26"/>
      <c r="V8640" s="37"/>
      <c r="W8640" s="37"/>
      <c r="Z8640" s="29"/>
      <c r="AA8640" s="29"/>
      <c r="AB8640" s="29"/>
      <c r="AG8640" s="40"/>
      <c r="AH8640" s="40"/>
      <c r="AN8640" s="29"/>
      <c r="AO8640" s="29"/>
    </row>
    <row r="8641" spans="5:41" x14ac:dyDescent="0.3">
      <c r="E8641" s="15"/>
      <c r="M8641" s="26"/>
      <c r="V8641" s="37"/>
      <c r="W8641" s="37"/>
      <c r="Z8641" s="29"/>
      <c r="AA8641" s="29"/>
      <c r="AB8641" s="29"/>
      <c r="AG8641" s="40"/>
      <c r="AH8641" s="40"/>
      <c r="AN8641" s="29"/>
      <c r="AO8641" s="29"/>
    </row>
    <row r="8642" spans="5:41" x14ac:dyDescent="0.3">
      <c r="E8642" s="15"/>
      <c r="M8642" s="26"/>
      <c r="V8642" s="37"/>
      <c r="W8642" s="37"/>
      <c r="Z8642" s="29"/>
      <c r="AA8642" s="29"/>
      <c r="AB8642" s="29"/>
      <c r="AG8642" s="40"/>
      <c r="AH8642" s="40"/>
      <c r="AN8642" s="29"/>
      <c r="AO8642" s="29"/>
    </row>
    <row r="8643" spans="5:41" x14ac:dyDescent="0.3">
      <c r="E8643" s="15"/>
      <c r="M8643" s="26"/>
      <c r="V8643" s="37"/>
      <c r="W8643" s="37"/>
      <c r="Z8643" s="29"/>
      <c r="AA8643" s="29"/>
      <c r="AB8643" s="29"/>
      <c r="AG8643" s="40"/>
      <c r="AH8643" s="40"/>
      <c r="AN8643" s="29"/>
      <c r="AO8643" s="29"/>
    </row>
    <row r="8644" spans="5:41" x14ac:dyDescent="0.3">
      <c r="E8644" s="15"/>
      <c r="M8644" s="26"/>
      <c r="V8644" s="37"/>
      <c r="W8644" s="37"/>
      <c r="Z8644" s="29"/>
      <c r="AA8644" s="29"/>
      <c r="AB8644" s="29"/>
      <c r="AG8644" s="40"/>
      <c r="AH8644" s="40"/>
      <c r="AN8644" s="29"/>
      <c r="AO8644" s="29"/>
    </row>
    <row r="8645" spans="5:41" x14ac:dyDescent="0.3">
      <c r="E8645" s="15"/>
      <c r="M8645" s="26"/>
      <c r="V8645" s="37"/>
      <c r="W8645" s="37"/>
      <c r="Z8645" s="29"/>
      <c r="AA8645" s="29"/>
      <c r="AB8645" s="29"/>
      <c r="AG8645" s="40"/>
      <c r="AH8645" s="40"/>
      <c r="AN8645" s="29"/>
      <c r="AO8645" s="29"/>
    </row>
    <row r="8646" spans="5:41" x14ac:dyDescent="0.3">
      <c r="E8646" s="15"/>
      <c r="M8646" s="26"/>
      <c r="V8646" s="37"/>
      <c r="W8646" s="37"/>
      <c r="Z8646" s="29"/>
      <c r="AA8646" s="29"/>
      <c r="AB8646" s="29"/>
      <c r="AG8646" s="40"/>
      <c r="AH8646" s="40"/>
      <c r="AN8646" s="29"/>
      <c r="AO8646" s="29"/>
    </row>
    <row r="8647" spans="5:41" x14ac:dyDescent="0.3">
      <c r="E8647" s="15"/>
      <c r="M8647" s="26"/>
      <c r="V8647" s="37"/>
      <c r="W8647" s="37"/>
      <c r="Z8647" s="29"/>
      <c r="AA8647" s="29"/>
      <c r="AB8647" s="29"/>
      <c r="AG8647" s="40"/>
      <c r="AH8647" s="40"/>
      <c r="AN8647" s="29"/>
      <c r="AO8647" s="29"/>
    </row>
    <row r="8648" spans="5:41" x14ac:dyDescent="0.3">
      <c r="E8648" s="15"/>
      <c r="M8648" s="26"/>
      <c r="V8648" s="37"/>
      <c r="W8648" s="37"/>
      <c r="Z8648" s="29"/>
      <c r="AA8648" s="29"/>
      <c r="AB8648" s="29"/>
      <c r="AG8648" s="40"/>
      <c r="AH8648" s="40"/>
      <c r="AN8648" s="29"/>
      <c r="AO8648" s="29"/>
    </row>
    <row r="8649" spans="5:41" x14ac:dyDescent="0.3">
      <c r="E8649" s="15"/>
      <c r="M8649" s="26"/>
      <c r="V8649" s="37"/>
      <c r="W8649" s="37"/>
      <c r="Z8649" s="29"/>
      <c r="AA8649" s="29"/>
      <c r="AB8649" s="29"/>
      <c r="AG8649" s="40"/>
      <c r="AH8649" s="40"/>
      <c r="AN8649" s="29"/>
      <c r="AO8649" s="29"/>
    </row>
    <row r="8650" spans="5:41" x14ac:dyDescent="0.3">
      <c r="E8650" s="15"/>
      <c r="M8650" s="26"/>
      <c r="V8650" s="37"/>
      <c r="W8650" s="37"/>
      <c r="Z8650" s="29"/>
      <c r="AA8650" s="29"/>
      <c r="AB8650" s="29"/>
      <c r="AG8650" s="40"/>
      <c r="AH8650" s="40"/>
      <c r="AN8650" s="29"/>
      <c r="AO8650" s="29"/>
    </row>
    <row r="8651" spans="5:41" x14ac:dyDescent="0.3">
      <c r="E8651" s="15"/>
      <c r="M8651" s="26"/>
      <c r="V8651" s="37"/>
      <c r="W8651" s="37"/>
      <c r="Z8651" s="29"/>
      <c r="AA8651" s="29"/>
      <c r="AB8651" s="29"/>
      <c r="AG8651" s="40"/>
      <c r="AH8651" s="40"/>
      <c r="AN8651" s="29"/>
      <c r="AO8651" s="29"/>
    </row>
    <row r="8652" spans="5:41" x14ac:dyDescent="0.3">
      <c r="E8652" s="15"/>
      <c r="M8652" s="26"/>
      <c r="V8652" s="37"/>
      <c r="W8652" s="37"/>
      <c r="Z8652" s="29"/>
      <c r="AA8652" s="29"/>
      <c r="AB8652" s="29"/>
      <c r="AG8652" s="40"/>
      <c r="AH8652" s="40"/>
      <c r="AN8652" s="29"/>
      <c r="AO8652" s="29"/>
    </row>
    <row r="8653" spans="5:41" x14ac:dyDescent="0.3">
      <c r="E8653" s="15"/>
      <c r="M8653" s="26"/>
      <c r="V8653" s="37"/>
      <c r="W8653" s="37"/>
      <c r="Z8653" s="29"/>
      <c r="AA8653" s="29"/>
      <c r="AB8653" s="29"/>
      <c r="AG8653" s="40"/>
      <c r="AH8653" s="40"/>
      <c r="AN8653" s="29"/>
      <c r="AO8653" s="29"/>
    </row>
    <row r="8654" spans="5:41" x14ac:dyDescent="0.3">
      <c r="E8654" s="15"/>
      <c r="M8654" s="26"/>
      <c r="V8654" s="37"/>
      <c r="W8654" s="37"/>
      <c r="Z8654" s="29"/>
      <c r="AA8654" s="29"/>
      <c r="AB8654" s="29"/>
      <c r="AG8654" s="40"/>
      <c r="AH8654" s="40"/>
      <c r="AN8654" s="29"/>
      <c r="AO8654" s="29"/>
    </row>
    <row r="8655" spans="5:41" x14ac:dyDescent="0.3">
      <c r="E8655" s="15"/>
      <c r="M8655" s="26"/>
      <c r="V8655" s="37"/>
      <c r="W8655" s="37"/>
      <c r="Z8655" s="29"/>
      <c r="AA8655" s="29"/>
      <c r="AB8655" s="29"/>
      <c r="AG8655" s="40"/>
      <c r="AH8655" s="40"/>
      <c r="AN8655" s="29"/>
      <c r="AO8655" s="29"/>
    </row>
    <row r="8656" spans="5:41" x14ac:dyDescent="0.3">
      <c r="E8656" s="15"/>
      <c r="M8656" s="26"/>
      <c r="V8656" s="37"/>
      <c r="W8656" s="37"/>
      <c r="Z8656" s="29"/>
      <c r="AA8656" s="29"/>
      <c r="AB8656" s="29"/>
      <c r="AG8656" s="40"/>
      <c r="AH8656" s="40"/>
      <c r="AN8656" s="29"/>
      <c r="AO8656" s="29"/>
    </row>
    <row r="8657" spans="5:41" x14ac:dyDescent="0.3">
      <c r="E8657" s="15"/>
      <c r="M8657" s="26"/>
      <c r="V8657" s="37"/>
      <c r="W8657" s="37"/>
      <c r="Z8657" s="29"/>
      <c r="AA8657" s="29"/>
      <c r="AB8657" s="29"/>
      <c r="AG8657" s="40"/>
      <c r="AH8657" s="40"/>
      <c r="AN8657" s="29"/>
      <c r="AO8657" s="29"/>
    </row>
    <row r="8658" spans="5:41" x14ac:dyDescent="0.3">
      <c r="E8658" s="15"/>
      <c r="M8658" s="26"/>
      <c r="V8658" s="37"/>
      <c r="W8658" s="37"/>
      <c r="Z8658" s="29"/>
      <c r="AA8658" s="29"/>
      <c r="AB8658" s="29"/>
      <c r="AG8658" s="40"/>
      <c r="AH8658" s="40"/>
      <c r="AN8658" s="29"/>
      <c r="AO8658" s="29"/>
    </row>
    <row r="8659" spans="5:41" x14ac:dyDescent="0.3">
      <c r="E8659" s="15"/>
      <c r="M8659" s="26"/>
      <c r="V8659" s="37"/>
      <c r="W8659" s="37"/>
      <c r="Z8659" s="29"/>
      <c r="AA8659" s="29"/>
      <c r="AB8659" s="29"/>
      <c r="AG8659" s="40"/>
      <c r="AH8659" s="40"/>
      <c r="AN8659" s="29"/>
      <c r="AO8659" s="29"/>
    </row>
    <row r="8660" spans="5:41" x14ac:dyDescent="0.3">
      <c r="E8660" s="15"/>
      <c r="M8660" s="26"/>
      <c r="V8660" s="37"/>
      <c r="W8660" s="37"/>
      <c r="Z8660" s="29"/>
      <c r="AA8660" s="29"/>
      <c r="AB8660" s="29"/>
      <c r="AG8660" s="40"/>
      <c r="AH8660" s="40"/>
      <c r="AN8660" s="29"/>
      <c r="AO8660" s="29"/>
    </row>
    <row r="8661" spans="5:41" x14ac:dyDescent="0.3">
      <c r="E8661" s="15"/>
      <c r="M8661" s="26"/>
      <c r="V8661" s="37"/>
      <c r="W8661" s="37"/>
      <c r="Z8661" s="29"/>
      <c r="AA8661" s="29"/>
      <c r="AB8661" s="29"/>
      <c r="AG8661" s="40"/>
      <c r="AH8661" s="40"/>
      <c r="AN8661" s="29"/>
      <c r="AO8661" s="29"/>
    </row>
    <row r="8662" spans="5:41" x14ac:dyDescent="0.3">
      <c r="E8662" s="15"/>
      <c r="M8662" s="26"/>
      <c r="V8662" s="37"/>
      <c r="W8662" s="37"/>
      <c r="Z8662" s="29"/>
      <c r="AA8662" s="29"/>
      <c r="AB8662" s="29"/>
      <c r="AG8662" s="40"/>
      <c r="AH8662" s="40"/>
      <c r="AN8662" s="29"/>
      <c r="AO8662" s="29"/>
    </row>
    <row r="8663" spans="5:41" x14ac:dyDescent="0.3">
      <c r="E8663" s="15"/>
      <c r="M8663" s="26"/>
      <c r="V8663" s="37"/>
      <c r="W8663" s="37"/>
      <c r="Z8663" s="29"/>
      <c r="AA8663" s="29"/>
      <c r="AB8663" s="29"/>
      <c r="AG8663" s="40"/>
      <c r="AH8663" s="40"/>
      <c r="AN8663" s="29"/>
      <c r="AO8663" s="29"/>
    </row>
    <row r="8664" spans="5:41" x14ac:dyDescent="0.3">
      <c r="E8664" s="15"/>
      <c r="M8664" s="26"/>
      <c r="V8664" s="37"/>
      <c r="W8664" s="37"/>
      <c r="Z8664" s="29"/>
      <c r="AA8664" s="29"/>
      <c r="AB8664" s="29"/>
      <c r="AG8664" s="40"/>
      <c r="AH8664" s="40"/>
      <c r="AN8664" s="29"/>
      <c r="AO8664" s="29"/>
    </row>
    <row r="8665" spans="5:41" x14ac:dyDescent="0.3">
      <c r="E8665" s="15"/>
      <c r="M8665" s="26"/>
      <c r="V8665" s="37"/>
      <c r="W8665" s="37"/>
      <c r="Z8665" s="29"/>
      <c r="AA8665" s="29"/>
      <c r="AB8665" s="29"/>
      <c r="AG8665" s="40"/>
      <c r="AH8665" s="40"/>
      <c r="AN8665" s="29"/>
      <c r="AO8665" s="29"/>
    </row>
    <row r="8666" spans="5:41" x14ac:dyDescent="0.3">
      <c r="E8666" s="15"/>
      <c r="M8666" s="26"/>
      <c r="V8666" s="37"/>
      <c r="W8666" s="37"/>
      <c r="Z8666" s="29"/>
      <c r="AA8666" s="29"/>
      <c r="AB8666" s="29"/>
      <c r="AG8666" s="40"/>
      <c r="AH8666" s="40"/>
      <c r="AN8666" s="29"/>
      <c r="AO8666" s="29"/>
    </row>
    <row r="8667" spans="5:41" x14ac:dyDescent="0.3">
      <c r="E8667" s="15"/>
      <c r="M8667" s="26"/>
      <c r="V8667" s="37"/>
      <c r="W8667" s="37"/>
      <c r="Z8667" s="29"/>
      <c r="AA8667" s="29"/>
      <c r="AB8667" s="29"/>
      <c r="AG8667" s="40"/>
      <c r="AH8667" s="40"/>
      <c r="AN8667" s="29"/>
      <c r="AO8667" s="29"/>
    </row>
    <row r="8668" spans="5:41" x14ac:dyDescent="0.3">
      <c r="E8668" s="15"/>
      <c r="M8668" s="26"/>
      <c r="V8668" s="37"/>
      <c r="W8668" s="37"/>
      <c r="Z8668" s="29"/>
      <c r="AA8668" s="29"/>
      <c r="AB8668" s="29"/>
      <c r="AG8668" s="40"/>
      <c r="AH8668" s="40"/>
      <c r="AN8668" s="29"/>
      <c r="AO8668" s="29"/>
    </row>
    <row r="8669" spans="5:41" x14ac:dyDescent="0.3">
      <c r="E8669" s="15"/>
      <c r="M8669" s="26"/>
      <c r="V8669" s="37"/>
      <c r="W8669" s="37"/>
      <c r="Z8669" s="29"/>
      <c r="AA8669" s="29"/>
      <c r="AB8669" s="29"/>
      <c r="AG8669" s="40"/>
      <c r="AH8669" s="40"/>
      <c r="AN8669" s="29"/>
      <c r="AO8669" s="29"/>
    </row>
    <row r="8670" spans="5:41" x14ac:dyDescent="0.3">
      <c r="E8670" s="15"/>
      <c r="M8670" s="26"/>
      <c r="V8670" s="37"/>
      <c r="W8670" s="37"/>
      <c r="Z8670" s="29"/>
      <c r="AA8670" s="29"/>
      <c r="AB8670" s="29"/>
      <c r="AG8670" s="40"/>
      <c r="AH8670" s="40"/>
      <c r="AN8670" s="29"/>
      <c r="AO8670" s="29"/>
    </row>
    <row r="8671" spans="5:41" x14ac:dyDescent="0.3">
      <c r="E8671" s="15"/>
      <c r="M8671" s="26"/>
      <c r="V8671" s="37"/>
      <c r="W8671" s="37"/>
      <c r="Z8671" s="29"/>
      <c r="AA8671" s="29"/>
      <c r="AB8671" s="29"/>
      <c r="AG8671" s="40"/>
      <c r="AH8671" s="40"/>
      <c r="AN8671" s="29"/>
      <c r="AO8671" s="29"/>
    </row>
    <row r="8672" spans="5:41" x14ac:dyDescent="0.3">
      <c r="E8672" s="15"/>
      <c r="M8672" s="26"/>
      <c r="V8672" s="37"/>
      <c r="W8672" s="37"/>
      <c r="Z8672" s="29"/>
      <c r="AA8672" s="29"/>
      <c r="AB8672" s="29"/>
      <c r="AG8672" s="40"/>
      <c r="AH8672" s="40"/>
      <c r="AN8672" s="29"/>
      <c r="AO8672" s="29"/>
    </row>
    <row r="8673" spans="5:41" x14ac:dyDescent="0.3">
      <c r="E8673" s="15"/>
      <c r="M8673" s="26"/>
      <c r="V8673" s="37"/>
      <c r="W8673" s="37"/>
      <c r="Z8673" s="29"/>
      <c r="AA8673" s="29"/>
      <c r="AB8673" s="29"/>
      <c r="AG8673" s="40"/>
      <c r="AH8673" s="40"/>
      <c r="AN8673" s="29"/>
      <c r="AO8673" s="29"/>
    </row>
    <row r="8674" spans="5:41" x14ac:dyDescent="0.3">
      <c r="E8674" s="15"/>
      <c r="M8674" s="26"/>
      <c r="V8674" s="37"/>
      <c r="W8674" s="37"/>
      <c r="Z8674" s="29"/>
      <c r="AA8674" s="29"/>
      <c r="AB8674" s="29"/>
      <c r="AG8674" s="40"/>
      <c r="AH8674" s="40"/>
      <c r="AN8674" s="29"/>
      <c r="AO8674" s="29"/>
    </row>
    <row r="8675" spans="5:41" x14ac:dyDescent="0.3">
      <c r="E8675" s="15"/>
      <c r="M8675" s="26"/>
      <c r="V8675" s="37"/>
      <c r="W8675" s="37"/>
      <c r="Z8675" s="29"/>
      <c r="AA8675" s="29"/>
      <c r="AB8675" s="29"/>
      <c r="AG8675" s="40"/>
      <c r="AH8675" s="40"/>
      <c r="AN8675" s="29"/>
      <c r="AO8675" s="29"/>
    </row>
    <row r="8676" spans="5:41" x14ac:dyDescent="0.3">
      <c r="E8676" s="15"/>
      <c r="M8676" s="26"/>
      <c r="V8676" s="37"/>
      <c r="W8676" s="37"/>
      <c r="Z8676" s="29"/>
      <c r="AA8676" s="29"/>
      <c r="AB8676" s="29"/>
      <c r="AG8676" s="40"/>
      <c r="AH8676" s="40"/>
      <c r="AN8676" s="29"/>
      <c r="AO8676" s="29"/>
    </row>
    <row r="8677" spans="5:41" x14ac:dyDescent="0.3">
      <c r="E8677" s="15"/>
      <c r="M8677" s="26"/>
      <c r="V8677" s="37"/>
      <c r="W8677" s="37"/>
      <c r="Z8677" s="29"/>
      <c r="AA8677" s="29"/>
      <c r="AB8677" s="29"/>
      <c r="AG8677" s="40"/>
      <c r="AH8677" s="40"/>
      <c r="AN8677" s="29"/>
      <c r="AO8677" s="29"/>
    </row>
    <row r="8678" spans="5:41" x14ac:dyDescent="0.3">
      <c r="E8678" s="15"/>
      <c r="M8678" s="26"/>
      <c r="V8678" s="37"/>
      <c r="W8678" s="37"/>
      <c r="Z8678" s="29"/>
      <c r="AA8678" s="29"/>
      <c r="AB8678" s="29"/>
      <c r="AG8678" s="40"/>
      <c r="AH8678" s="40"/>
      <c r="AN8678" s="29"/>
      <c r="AO8678" s="29"/>
    </row>
    <row r="8679" spans="5:41" x14ac:dyDescent="0.3">
      <c r="E8679" s="15"/>
      <c r="M8679" s="26"/>
      <c r="V8679" s="37"/>
      <c r="W8679" s="37"/>
      <c r="Z8679" s="29"/>
      <c r="AA8679" s="29"/>
      <c r="AB8679" s="29"/>
      <c r="AG8679" s="40"/>
      <c r="AH8679" s="40"/>
      <c r="AN8679" s="29"/>
      <c r="AO8679" s="29"/>
    </row>
    <row r="8680" spans="5:41" x14ac:dyDescent="0.3">
      <c r="E8680" s="15"/>
      <c r="M8680" s="26"/>
      <c r="V8680" s="37"/>
      <c r="W8680" s="37"/>
      <c r="Z8680" s="29"/>
      <c r="AA8680" s="29"/>
      <c r="AB8680" s="29"/>
      <c r="AG8680" s="40"/>
      <c r="AH8680" s="40"/>
      <c r="AN8680" s="29"/>
      <c r="AO8680" s="29"/>
    </row>
    <row r="8681" spans="5:41" x14ac:dyDescent="0.3">
      <c r="E8681" s="15"/>
      <c r="M8681" s="26"/>
      <c r="V8681" s="37"/>
      <c r="W8681" s="37"/>
      <c r="Z8681" s="29"/>
      <c r="AA8681" s="29"/>
      <c r="AB8681" s="29"/>
      <c r="AG8681" s="40"/>
      <c r="AH8681" s="40"/>
      <c r="AN8681" s="29"/>
      <c r="AO8681" s="29"/>
    </row>
    <row r="8682" spans="5:41" x14ac:dyDescent="0.3">
      <c r="E8682" s="15"/>
      <c r="M8682" s="26"/>
      <c r="V8682" s="37"/>
      <c r="W8682" s="37"/>
      <c r="Z8682" s="29"/>
      <c r="AA8682" s="29"/>
      <c r="AB8682" s="29"/>
      <c r="AG8682" s="40"/>
      <c r="AH8682" s="40"/>
      <c r="AN8682" s="29"/>
      <c r="AO8682" s="29"/>
    </row>
    <row r="8683" spans="5:41" x14ac:dyDescent="0.3">
      <c r="E8683" s="15"/>
      <c r="M8683" s="26"/>
      <c r="V8683" s="37"/>
      <c r="W8683" s="37"/>
      <c r="Z8683" s="29"/>
      <c r="AA8683" s="29"/>
      <c r="AB8683" s="29"/>
      <c r="AG8683" s="40"/>
      <c r="AH8683" s="40"/>
      <c r="AN8683" s="29"/>
      <c r="AO8683" s="29"/>
    </row>
    <row r="8684" spans="5:41" x14ac:dyDescent="0.3">
      <c r="E8684" s="15"/>
      <c r="M8684" s="26"/>
      <c r="V8684" s="37"/>
      <c r="W8684" s="37"/>
      <c r="Z8684" s="29"/>
      <c r="AA8684" s="29"/>
      <c r="AB8684" s="29"/>
      <c r="AG8684" s="40"/>
      <c r="AH8684" s="40"/>
      <c r="AN8684" s="29"/>
      <c r="AO8684" s="29"/>
    </row>
    <row r="8685" spans="5:41" x14ac:dyDescent="0.3">
      <c r="E8685" s="15"/>
      <c r="M8685" s="26"/>
      <c r="V8685" s="37"/>
      <c r="W8685" s="37"/>
      <c r="Z8685" s="29"/>
      <c r="AA8685" s="29"/>
      <c r="AB8685" s="29"/>
      <c r="AG8685" s="40"/>
      <c r="AH8685" s="40"/>
      <c r="AN8685" s="29"/>
      <c r="AO8685" s="29"/>
    </row>
    <row r="8686" spans="5:41" x14ac:dyDescent="0.3">
      <c r="E8686" s="15"/>
      <c r="M8686" s="26"/>
      <c r="V8686" s="37"/>
      <c r="W8686" s="37"/>
      <c r="Z8686" s="29"/>
      <c r="AA8686" s="29"/>
      <c r="AB8686" s="29"/>
      <c r="AG8686" s="40"/>
      <c r="AH8686" s="40"/>
      <c r="AN8686" s="29"/>
      <c r="AO8686" s="29"/>
    </row>
    <row r="8687" spans="5:41" x14ac:dyDescent="0.3">
      <c r="E8687" s="15"/>
      <c r="M8687" s="26"/>
      <c r="V8687" s="37"/>
      <c r="W8687" s="37"/>
      <c r="Z8687" s="29"/>
      <c r="AA8687" s="29"/>
      <c r="AB8687" s="29"/>
      <c r="AG8687" s="40"/>
      <c r="AH8687" s="40"/>
      <c r="AN8687" s="29"/>
      <c r="AO8687" s="29"/>
    </row>
    <row r="8688" spans="5:41" x14ac:dyDescent="0.3">
      <c r="E8688" s="15"/>
      <c r="M8688" s="26"/>
      <c r="V8688" s="37"/>
      <c r="W8688" s="37"/>
      <c r="Z8688" s="29"/>
      <c r="AA8688" s="29"/>
      <c r="AB8688" s="29"/>
      <c r="AG8688" s="40"/>
      <c r="AH8688" s="40"/>
      <c r="AN8688" s="29"/>
      <c r="AO8688" s="29"/>
    </row>
    <row r="8689" spans="5:41" x14ac:dyDescent="0.3">
      <c r="E8689" s="15"/>
      <c r="M8689" s="26"/>
      <c r="V8689" s="37"/>
      <c r="W8689" s="37"/>
      <c r="Z8689" s="29"/>
      <c r="AA8689" s="29"/>
      <c r="AB8689" s="29"/>
      <c r="AG8689" s="40"/>
      <c r="AH8689" s="40"/>
      <c r="AN8689" s="29"/>
      <c r="AO8689" s="29"/>
    </row>
    <row r="8690" spans="5:41" x14ac:dyDescent="0.3">
      <c r="E8690" s="15"/>
      <c r="M8690" s="26"/>
      <c r="V8690" s="37"/>
      <c r="W8690" s="37"/>
      <c r="Z8690" s="29"/>
      <c r="AA8690" s="29"/>
      <c r="AB8690" s="29"/>
      <c r="AG8690" s="40"/>
      <c r="AH8690" s="40"/>
      <c r="AN8690" s="29"/>
      <c r="AO8690" s="29"/>
    </row>
    <row r="8691" spans="5:41" x14ac:dyDescent="0.3">
      <c r="E8691" s="15"/>
      <c r="M8691" s="26"/>
      <c r="V8691" s="37"/>
      <c r="W8691" s="37"/>
      <c r="Z8691" s="29"/>
      <c r="AA8691" s="29"/>
      <c r="AB8691" s="29"/>
      <c r="AG8691" s="40"/>
      <c r="AH8691" s="40"/>
      <c r="AN8691" s="29"/>
      <c r="AO8691" s="29"/>
    </row>
    <row r="8692" spans="5:41" x14ac:dyDescent="0.3">
      <c r="E8692" s="15"/>
      <c r="M8692" s="26"/>
      <c r="V8692" s="37"/>
      <c r="W8692" s="37"/>
      <c r="Z8692" s="29"/>
      <c r="AA8692" s="29"/>
      <c r="AB8692" s="29"/>
      <c r="AG8692" s="40"/>
      <c r="AH8692" s="40"/>
      <c r="AN8692" s="29"/>
      <c r="AO8692" s="29"/>
    </row>
    <row r="8693" spans="5:41" x14ac:dyDescent="0.3">
      <c r="E8693" s="15"/>
      <c r="M8693" s="26"/>
      <c r="V8693" s="37"/>
      <c r="W8693" s="37"/>
      <c r="Z8693" s="29"/>
      <c r="AA8693" s="29"/>
      <c r="AB8693" s="29"/>
      <c r="AG8693" s="40"/>
      <c r="AH8693" s="40"/>
      <c r="AN8693" s="29"/>
      <c r="AO8693" s="29"/>
    </row>
    <row r="8694" spans="5:41" x14ac:dyDescent="0.3">
      <c r="E8694" s="15"/>
      <c r="M8694" s="26"/>
      <c r="V8694" s="37"/>
      <c r="W8694" s="37"/>
      <c r="Z8694" s="29"/>
      <c r="AA8694" s="29"/>
      <c r="AB8694" s="29"/>
      <c r="AG8694" s="40"/>
      <c r="AH8694" s="40"/>
      <c r="AN8694" s="29"/>
      <c r="AO8694" s="29"/>
    </row>
    <row r="8695" spans="5:41" x14ac:dyDescent="0.3">
      <c r="E8695" s="15"/>
      <c r="M8695" s="26"/>
      <c r="V8695" s="37"/>
      <c r="W8695" s="37"/>
      <c r="Z8695" s="29"/>
      <c r="AA8695" s="29"/>
      <c r="AB8695" s="29"/>
      <c r="AG8695" s="40"/>
      <c r="AH8695" s="40"/>
      <c r="AN8695" s="29"/>
      <c r="AO8695" s="29"/>
    </row>
    <row r="8696" spans="5:41" x14ac:dyDescent="0.3">
      <c r="E8696" s="15"/>
      <c r="M8696" s="26"/>
      <c r="V8696" s="37"/>
      <c r="W8696" s="37"/>
      <c r="Z8696" s="29"/>
      <c r="AA8696" s="29"/>
      <c r="AB8696" s="29"/>
      <c r="AG8696" s="40"/>
      <c r="AH8696" s="40"/>
      <c r="AN8696" s="29"/>
      <c r="AO8696" s="29"/>
    </row>
    <row r="8697" spans="5:41" x14ac:dyDescent="0.3">
      <c r="E8697" s="15"/>
      <c r="M8697" s="26"/>
      <c r="V8697" s="37"/>
      <c r="W8697" s="37"/>
      <c r="Z8697" s="29"/>
      <c r="AA8697" s="29"/>
      <c r="AB8697" s="29"/>
      <c r="AG8697" s="40"/>
      <c r="AH8697" s="40"/>
      <c r="AN8697" s="29"/>
      <c r="AO8697" s="29"/>
    </row>
    <row r="8698" spans="5:41" x14ac:dyDescent="0.3">
      <c r="E8698" s="15"/>
      <c r="M8698" s="26"/>
      <c r="V8698" s="37"/>
      <c r="W8698" s="37"/>
      <c r="Z8698" s="29"/>
      <c r="AA8698" s="29"/>
      <c r="AB8698" s="29"/>
      <c r="AG8698" s="40"/>
      <c r="AH8698" s="40"/>
      <c r="AN8698" s="29"/>
      <c r="AO8698" s="29"/>
    </row>
    <row r="8699" spans="5:41" x14ac:dyDescent="0.3">
      <c r="E8699" s="15"/>
      <c r="M8699" s="26"/>
      <c r="V8699" s="37"/>
      <c r="W8699" s="37"/>
      <c r="Z8699" s="29"/>
      <c r="AA8699" s="29"/>
      <c r="AB8699" s="29"/>
      <c r="AG8699" s="40"/>
      <c r="AH8699" s="40"/>
      <c r="AN8699" s="29"/>
      <c r="AO8699" s="29"/>
    </row>
    <row r="8700" spans="5:41" x14ac:dyDescent="0.3">
      <c r="E8700" s="15"/>
      <c r="M8700" s="26"/>
      <c r="V8700" s="37"/>
      <c r="W8700" s="37"/>
      <c r="Z8700" s="29"/>
      <c r="AA8700" s="29"/>
      <c r="AB8700" s="29"/>
      <c r="AG8700" s="40"/>
      <c r="AH8700" s="40"/>
      <c r="AN8700" s="29"/>
      <c r="AO8700" s="29"/>
    </row>
    <row r="8701" spans="5:41" x14ac:dyDescent="0.3">
      <c r="E8701" s="15"/>
      <c r="M8701" s="26"/>
      <c r="V8701" s="37"/>
      <c r="W8701" s="37"/>
      <c r="Z8701" s="29"/>
      <c r="AA8701" s="29"/>
      <c r="AB8701" s="29"/>
      <c r="AG8701" s="40"/>
      <c r="AH8701" s="40"/>
      <c r="AN8701" s="29"/>
      <c r="AO8701" s="29"/>
    </row>
    <row r="8702" spans="5:41" x14ac:dyDescent="0.3">
      <c r="E8702" s="15"/>
      <c r="M8702" s="26"/>
      <c r="V8702" s="37"/>
      <c r="W8702" s="37"/>
      <c r="Z8702" s="29"/>
      <c r="AA8702" s="29"/>
      <c r="AB8702" s="29"/>
      <c r="AG8702" s="40"/>
      <c r="AH8702" s="40"/>
      <c r="AN8702" s="29"/>
      <c r="AO8702" s="29"/>
    </row>
    <row r="8703" spans="5:41" x14ac:dyDescent="0.3">
      <c r="E8703" s="15"/>
      <c r="M8703" s="26"/>
      <c r="V8703" s="37"/>
      <c r="W8703" s="37"/>
      <c r="Z8703" s="29"/>
      <c r="AA8703" s="29"/>
      <c r="AB8703" s="29"/>
      <c r="AG8703" s="40"/>
      <c r="AH8703" s="40"/>
      <c r="AN8703" s="29"/>
      <c r="AO8703" s="29"/>
    </row>
    <row r="8704" spans="5:41" x14ac:dyDescent="0.3">
      <c r="E8704" s="15"/>
      <c r="M8704" s="26"/>
      <c r="V8704" s="37"/>
      <c r="W8704" s="37"/>
      <c r="Z8704" s="29"/>
      <c r="AA8704" s="29"/>
      <c r="AB8704" s="29"/>
      <c r="AG8704" s="40"/>
      <c r="AH8704" s="40"/>
      <c r="AN8704" s="29"/>
      <c r="AO8704" s="29"/>
    </row>
    <row r="8705" spans="5:41" x14ac:dyDescent="0.3">
      <c r="E8705" s="15"/>
      <c r="M8705" s="26"/>
      <c r="V8705" s="37"/>
      <c r="W8705" s="37"/>
      <c r="Z8705" s="29"/>
      <c r="AA8705" s="29"/>
      <c r="AB8705" s="29"/>
      <c r="AG8705" s="40"/>
      <c r="AH8705" s="40"/>
      <c r="AN8705" s="29"/>
      <c r="AO8705" s="29"/>
    </row>
    <row r="8706" spans="5:41" x14ac:dyDescent="0.3">
      <c r="E8706" s="15"/>
      <c r="M8706" s="26"/>
      <c r="V8706" s="37"/>
      <c r="W8706" s="37"/>
      <c r="Z8706" s="29"/>
      <c r="AA8706" s="29"/>
      <c r="AB8706" s="29"/>
      <c r="AG8706" s="40"/>
      <c r="AH8706" s="40"/>
      <c r="AN8706" s="29"/>
      <c r="AO8706" s="29"/>
    </row>
    <row r="8707" spans="5:41" x14ac:dyDescent="0.3">
      <c r="E8707" s="15"/>
      <c r="M8707" s="26"/>
      <c r="V8707" s="37"/>
      <c r="W8707" s="37"/>
      <c r="Z8707" s="29"/>
      <c r="AA8707" s="29"/>
      <c r="AB8707" s="29"/>
      <c r="AG8707" s="40"/>
      <c r="AH8707" s="40"/>
      <c r="AN8707" s="29"/>
      <c r="AO8707" s="29"/>
    </row>
    <row r="8708" spans="5:41" x14ac:dyDescent="0.3">
      <c r="E8708" s="15"/>
      <c r="M8708" s="26"/>
      <c r="V8708" s="37"/>
      <c r="W8708" s="37"/>
      <c r="Z8708" s="29"/>
      <c r="AA8708" s="29"/>
      <c r="AB8708" s="29"/>
      <c r="AG8708" s="40"/>
      <c r="AH8708" s="40"/>
      <c r="AN8708" s="29"/>
      <c r="AO8708" s="29"/>
    </row>
    <row r="8709" spans="5:41" x14ac:dyDescent="0.3">
      <c r="E8709" s="15"/>
      <c r="M8709" s="26"/>
      <c r="V8709" s="37"/>
      <c r="W8709" s="37"/>
      <c r="Z8709" s="29"/>
      <c r="AA8709" s="29"/>
      <c r="AB8709" s="29"/>
      <c r="AG8709" s="40"/>
      <c r="AH8709" s="40"/>
      <c r="AN8709" s="29"/>
      <c r="AO8709" s="29"/>
    </row>
    <row r="8710" spans="5:41" x14ac:dyDescent="0.3">
      <c r="E8710" s="15"/>
      <c r="M8710" s="26"/>
      <c r="V8710" s="37"/>
      <c r="W8710" s="37"/>
      <c r="Z8710" s="29"/>
      <c r="AA8710" s="29"/>
      <c r="AB8710" s="29"/>
      <c r="AG8710" s="40"/>
      <c r="AH8710" s="40"/>
      <c r="AN8710" s="29"/>
      <c r="AO8710" s="29"/>
    </row>
    <row r="8711" spans="5:41" x14ac:dyDescent="0.3">
      <c r="E8711" s="15"/>
      <c r="M8711" s="26"/>
      <c r="V8711" s="37"/>
      <c r="W8711" s="37"/>
      <c r="Z8711" s="29"/>
      <c r="AA8711" s="29"/>
      <c r="AB8711" s="29"/>
      <c r="AG8711" s="40"/>
      <c r="AH8711" s="40"/>
      <c r="AN8711" s="29"/>
      <c r="AO8711" s="29"/>
    </row>
    <row r="8712" spans="5:41" x14ac:dyDescent="0.3">
      <c r="E8712" s="15"/>
      <c r="M8712" s="26"/>
      <c r="V8712" s="37"/>
      <c r="W8712" s="37"/>
      <c r="Z8712" s="29"/>
      <c r="AA8712" s="29"/>
      <c r="AB8712" s="29"/>
      <c r="AG8712" s="40"/>
      <c r="AH8712" s="40"/>
      <c r="AN8712" s="29"/>
      <c r="AO8712" s="29"/>
    </row>
    <row r="8713" spans="5:41" x14ac:dyDescent="0.3">
      <c r="E8713" s="15"/>
      <c r="M8713" s="26"/>
      <c r="V8713" s="37"/>
      <c r="W8713" s="37"/>
      <c r="Z8713" s="29"/>
      <c r="AA8713" s="29"/>
      <c r="AB8713" s="29"/>
      <c r="AG8713" s="40"/>
      <c r="AH8713" s="40"/>
      <c r="AN8713" s="29"/>
      <c r="AO8713" s="29"/>
    </row>
    <row r="8714" spans="5:41" x14ac:dyDescent="0.3">
      <c r="E8714" s="15"/>
      <c r="M8714" s="26"/>
      <c r="V8714" s="37"/>
      <c r="W8714" s="37"/>
      <c r="Z8714" s="29"/>
      <c r="AA8714" s="29"/>
      <c r="AB8714" s="29"/>
      <c r="AG8714" s="40"/>
      <c r="AH8714" s="40"/>
      <c r="AN8714" s="29"/>
      <c r="AO8714" s="29"/>
    </row>
    <row r="8715" spans="5:41" x14ac:dyDescent="0.3">
      <c r="E8715" s="15"/>
      <c r="M8715" s="26"/>
      <c r="V8715" s="37"/>
      <c r="W8715" s="37"/>
      <c r="Z8715" s="29"/>
      <c r="AA8715" s="29"/>
      <c r="AB8715" s="29"/>
      <c r="AG8715" s="40"/>
      <c r="AH8715" s="40"/>
      <c r="AN8715" s="29"/>
      <c r="AO8715" s="29"/>
    </row>
    <row r="8716" spans="5:41" x14ac:dyDescent="0.3">
      <c r="E8716" s="15"/>
      <c r="M8716" s="26"/>
      <c r="V8716" s="37"/>
      <c r="W8716" s="37"/>
      <c r="Z8716" s="29"/>
      <c r="AA8716" s="29"/>
      <c r="AB8716" s="29"/>
      <c r="AG8716" s="40"/>
      <c r="AH8716" s="40"/>
      <c r="AN8716" s="29"/>
      <c r="AO8716" s="29"/>
    </row>
    <row r="8717" spans="5:41" x14ac:dyDescent="0.3">
      <c r="E8717" s="15"/>
      <c r="M8717" s="26"/>
      <c r="V8717" s="37"/>
      <c r="W8717" s="37"/>
      <c r="Z8717" s="29"/>
      <c r="AA8717" s="29"/>
      <c r="AB8717" s="29"/>
      <c r="AG8717" s="40"/>
      <c r="AH8717" s="40"/>
      <c r="AN8717" s="29"/>
      <c r="AO8717" s="29"/>
    </row>
    <row r="8718" spans="5:41" x14ac:dyDescent="0.3">
      <c r="E8718" s="15"/>
      <c r="M8718" s="26"/>
      <c r="V8718" s="37"/>
      <c r="W8718" s="37"/>
      <c r="Z8718" s="29"/>
      <c r="AA8718" s="29"/>
      <c r="AB8718" s="29"/>
      <c r="AG8718" s="40"/>
      <c r="AH8718" s="40"/>
      <c r="AN8718" s="29"/>
      <c r="AO8718" s="29"/>
    </row>
    <row r="8719" spans="5:41" x14ac:dyDescent="0.3">
      <c r="E8719" s="15"/>
      <c r="M8719" s="26"/>
      <c r="V8719" s="37"/>
      <c r="W8719" s="37"/>
      <c r="Z8719" s="29"/>
      <c r="AA8719" s="29"/>
      <c r="AB8719" s="29"/>
      <c r="AG8719" s="40"/>
      <c r="AH8719" s="40"/>
      <c r="AN8719" s="29"/>
      <c r="AO8719" s="29"/>
    </row>
    <row r="8720" spans="5:41" x14ac:dyDescent="0.3">
      <c r="E8720" s="15"/>
      <c r="M8720" s="26"/>
      <c r="V8720" s="37"/>
      <c r="W8720" s="37"/>
      <c r="Z8720" s="29"/>
      <c r="AA8720" s="29"/>
      <c r="AB8720" s="29"/>
      <c r="AG8720" s="40"/>
      <c r="AH8720" s="40"/>
      <c r="AN8720" s="29"/>
      <c r="AO8720" s="29"/>
    </row>
    <row r="8721" spans="5:41" x14ac:dyDescent="0.3">
      <c r="E8721" s="15"/>
      <c r="M8721" s="26"/>
      <c r="V8721" s="37"/>
      <c r="W8721" s="37"/>
      <c r="Z8721" s="29"/>
      <c r="AA8721" s="29"/>
      <c r="AB8721" s="29"/>
      <c r="AG8721" s="40"/>
      <c r="AH8721" s="40"/>
      <c r="AN8721" s="29"/>
      <c r="AO8721" s="29"/>
    </row>
    <row r="8722" spans="5:41" x14ac:dyDescent="0.3">
      <c r="E8722" s="15"/>
      <c r="M8722" s="26"/>
      <c r="V8722" s="37"/>
      <c r="W8722" s="37"/>
      <c r="Z8722" s="29"/>
      <c r="AA8722" s="29"/>
      <c r="AB8722" s="29"/>
      <c r="AG8722" s="40"/>
      <c r="AH8722" s="40"/>
      <c r="AN8722" s="29"/>
      <c r="AO8722" s="29"/>
    </row>
    <row r="8723" spans="5:41" x14ac:dyDescent="0.3">
      <c r="E8723" s="15"/>
      <c r="M8723" s="26"/>
      <c r="V8723" s="37"/>
      <c r="W8723" s="37"/>
      <c r="Z8723" s="29"/>
      <c r="AA8723" s="29"/>
      <c r="AB8723" s="29"/>
      <c r="AG8723" s="40"/>
      <c r="AH8723" s="40"/>
      <c r="AN8723" s="29"/>
      <c r="AO8723" s="29"/>
    </row>
    <row r="8724" spans="5:41" x14ac:dyDescent="0.3">
      <c r="E8724" s="15"/>
      <c r="M8724" s="26"/>
      <c r="V8724" s="37"/>
      <c r="W8724" s="37"/>
      <c r="Z8724" s="29"/>
      <c r="AA8724" s="29"/>
      <c r="AB8724" s="29"/>
      <c r="AG8724" s="40"/>
      <c r="AH8724" s="40"/>
      <c r="AN8724" s="29"/>
      <c r="AO8724" s="29"/>
    </row>
    <row r="8725" spans="5:41" x14ac:dyDescent="0.3">
      <c r="E8725" s="15"/>
      <c r="M8725" s="26"/>
      <c r="V8725" s="37"/>
      <c r="W8725" s="37"/>
      <c r="Z8725" s="29"/>
      <c r="AA8725" s="29"/>
      <c r="AB8725" s="29"/>
      <c r="AG8725" s="40"/>
      <c r="AH8725" s="40"/>
      <c r="AN8725" s="29"/>
      <c r="AO8725" s="29"/>
    </row>
    <row r="8726" spans="5:41" x14ac:dyDescent="0.3">
      <c r="E8726" s="15"/>
      <c r="M8726" s="26"/>
      <c r="V8726" s="37"/>
      <c r="W8726" s="37"/>
      <c r="Z8726" s="29"/>
      <c r="AA8726" s="29"/>
      <c r="AB8726" s="29"/>
      <c r="AG8726" s="40"/>
      <c r="AH8726" s="40"/>
      <c r="AN8726" s="29"/>
      <c r="AO8726" s="29"/>
    </row>
    <row r="8727" spans="5:41" x14ac:dyDescent="0.3">
      <c r="E8727" s="15"/>
      <c r="M8727" s="26"/>
      <c r="V8727" s="37"/>
      <c r="W8727" s="37"/>
      <c r="Z8727" s="29"/>
      <c r="AA8727" s="29"/>
      <c r="AB8727" s="29"/>
      <c r="AG8727" s="40"/>
      <c r="AH8727" s="40"/>
      <c r="AN8727" s="29"/>
      <c r="AO8727" s="29"/>
    </row>
    <row r="8728" spans="5:41" x14ac:dyDescent="0.3">
      <c r="E8728" s="15"/>
      <c r="M8728" s="26"/>
      <c r="V8728" s="37"/>
      <c r="W8728" s="37"/>
      <c r="Z8728" s="29"/>
      <c r="AA8728" s="29"/>
      <c r="AB8728" s="29"/>
      <c r="AG8728" s="40"/>
      <c r="AH8728" s="40"/>
      <c r="AN8728" s="29"/>
      <c r="AO8728" s="29"/>
    </row>
    <row r="8729" spans="5:41" x14ac:dyDescent="0.3">
      <c r="E8729" s="15"/>
      <c r="M8729" s="26"/>
      <c r="V8729" s="37"/>
      <c r="W8729" s="37"/>
      <c r="Z8729" s="29"/>
      <c r="AA8729" s="29"/>
      <c r="AB8729" s="29"/>
      <c r="AG8729" s="40"/>
      <c r="AH8729" s="40"/>
      <c r="AN8729" s="29"/>
      <c r="AO8729" s="29"/>
    </row>
    <row r="8730" spans="5:41" x14ac:dyDescent="0.3">
      <c r="E8730" s="15"/>
      <c r="M8730" s="26"/>
      <c r="V8730" s="37"/>
      <c r="W8730" s="37"/>
      <c r="Z8730" s="29"/>
      <c r="AA8730" s="29"/>
      <c r="AB8730" s="29"/>
      <c r="AG8730" s="40"/>
      <c r="AH8730" s="40"/>
      <c r="AN8730" s="29"/>
      <c r="AO8730" s="29"/>
    </row>
    <row r="8731" spans="5:41" x14ac:dyDescent="0.3">
      <c r="E8731" s="15"/>
      <c r="M8731" s="26"/>
      <c r="V8731" s="37"/>
      <c r="W8731" s="37"/>
      <c r="Z8731" s="29"/>
      <c r="AA8731" s="29"/>
      <c r="AB8731" s="29"/>
      <c r="AG8731" s="40"/>
      <c r="AH8731" s="40"/>
      <c r="AN8731" s="29"/>
      <c r="AO8731" s="29"/>
    </row>
    <row r="8732" spans="5:41" x14ac:dyDescent="0.3">
      <c r="E8732" s="15"/>
      <c r="M8732" s="26"/>
      <c r="V8732" s="37"/>
      <c r="W8732" s="37"/>
      <c r="Z8732" s="29"/>
      <c r="AA8732" s="29"/>
      <c r="AB8732" s="29"/>
      <c r="AG8732" s="40"/>
      <c r="AH8732" s="40"/>
      <c r="AN8732" s="29"/>
      <c r="AO8732" s="29"/>
    </row>
    <row r="8733" spans="5:41" x14ac:dyDescent="0.3">
      <c r="E8733" s="15"/>
      <c r="M8733" s="26"/>
      <c r="V8733" s="37"/>
      <c r="W8733" s="37"/>
      <c r="Z8733" s="29"/>
      <c r="AA8733" s="29"/>
      <c r="AB8733" s="29"/>
      <c r="AG8733" s="40"/>
      <c r="AH8733" s="40"/>
      <c r="AN8733" s="29"/>
      <c r="AO8733" s="29"/>
    </row>
    <row r="8734" spans="5:41" x14ac:dyDescent="0.3">
      <c r="E8734" s="15"/>
      <c r="M8734" s="26"/>
      <c r="V8734" s="37"/>
      <c r="W8734" s="37"/>
      <c r="Z8734" s="29"/>
      <c r="AA8734" s="29"/>
      <c r="AB8734" s="29"/>
      <c r="AG8734" s="40"/>
      <c r="AH8734" s="40"/>
      <c r="AN8734" s="29"/>
      <c r="AO8734" s="29"/>
    </row>
    <row r="8735" spans="5:41" x14ac:dyDescent="0.3">
      <c r="E8735" s="15"/>
      <c r="M8735" s="26"/>
      <c r="V8735" s="37"/>
      <c r="W8735" s="37"/>
      <c r="Z8735" s="29"/>
      <c r="AA8735" s="29"/>
      <c r="AB8735" s="29"/>
      <c r="AG8735" s="40"/>
      <c r="AH8735" s="40"/>
      <c r="AN8735" s="29"/>
      <c r="AO8735" s="29"/>
    </row>
    <row r="8736" spans="5:41" x14ac:dyDescent="0.3">
      <c r="E8736" s="15"/>
      <c r="M8736" s="26"/>
      <c r="V8736" s="37"/>
      <c r="W8736" s="37"/>
      <c r="Z8736" s="29"/>
      <c r="AA8736" s="29"/>
      <c r="AB8736" s="29"/>
      <c r="AG8736" s="40"/>
      <c r="AH8736" s="40"/>
      <c r="AN8736" s="29"/>
      <c r="AO8736" s="29"/>
    </row>
    <row r="8737" spans="5:41" x14ac:dyDescent="0.3">
      <c r="E8737" s="15"/>
      <c r="M8737" s="26"/>
      <c r="V8737" s="37"/>
      <c r="W8737" s="37"/>
      <c r="Z8737" s="29"/>
      <c r="AA8737" s="29"/>
      <c r="AB8737" s="29"/>
      <c r="AG8737" s="40"/>
      <c r="AH8737" s="40"/>
      <c r="AN8737" s="29"/>
      <c r="AO8737" s="29"/>
    </row>
    <row r="8738" spans="5:41" x14ac:dyDescent="0.3">
      <c r="E8738" s="15"/>
      <c r="M8738" s="26"/>
      <c r="V8738" s="37"/>
      <c r="W8738" s="37"/>
      <c r="Z8738" s="29"/>
      <c r="AA8738" s="29"/>
      <c r="AB8738" s="29"/>
      <c r="AG8738" s="40"/>
      <c r="AH8738" s="40"/>
      <c r="AN8738" s="29"/>
      <c r="AO8738" s="29"/>
    </row>
    <row r="8739" spans="5:41" x14ac:dyDescent="0.3">
      <c r="E8739" s="15"/>
      <c r="M8739" s="26"/>
      <c r="V8739" s="37"/>
      <c r="W8739" s="37"/>
      <c r="Z8739" s="29"/>
      <c r="AA8739" s="29"/>
      <c r="AB8739" s="29"/>
      <c r="AG8739" s="40"/>
      <c r="AH8739" s="40"/>
      <c r="AN8739" s="29"/>
      <c r="AO8739" s="29"/>
    </row>
    <row r="8740" spans="5:41" x14ac:dyDescent="0.3">
      <c r="E8740" s="15"/>
      <c r="M8740" s="26"/>
      <c r="V8740" s="37"/>
      <c r="W8740" s="37"/>
      <c r="Z8740" s="29"/>
      <c r="AA8740" s="29"/>
      <c r="AB8740" s="29"/>
      <c r="AG8740" s="40"/>
      <c r="AH8740" s="40"/>
      <c r="AN8740" s="29"/>
      <c r="AO8740" s="29"/>
    </row>
    <row r="8741" spans="5:41" x14ac:dyDescent="0.3">
      <c r="E8741" s="15"/>
      <c r="M8741" s="26"/>
      <c r="V8741" s="37"/>
      <c r="W8741" s="37"/>
      <c r="Z8741" s="29"/>
      <c r="AA8741" s="29"/>
      <c r="AB8741" s="29"/>
      <c r="AG8741" s="40"/>
      <c r="AH8741" s="40"/>
      <c r="AN8741" s="29"/>
      <c r="AO8741" s="29"/>
    </row>
    <row r="8742" spans="5:41" x14ac:dyDescent="0.3">
      <c r="E8742" s="15"/>
      <c r="M8742" s="26"/>
      <c r="V8742" s="37"/>
      <c r="W8742" s="37"/>
      <c r="Z8742" s="29"/>
      <c r="AA8742" s="29"/>
      <c r="AB8742" s="29"/>
      <c r="AG8742" s="40"/>
      <c r="AH8742" s="40"/>
      <c r="AN8742" s="29"/>
      <c r="AO8742" s="29"/>
    </row>
    <row r="8743" spans="5:41" x14ac:dyDescent="0.3">
      <c r="E8743" s="15"/>
      <c r="M8743" s="26"/>
      <c r="V8743" s="37"/>
      <c r="W8743" s="37"/>
      <c r="Z8743" s="29"/>
      <c r="AA8743" s="29"/>
      <c r="AB8743" s="29"/>
      <c r="AG8743" s="40"/>
      <c r="AH8743" s="40"/>
      <c r="AN8743" s="29"/>
      <c r="AO8743" s="29"/>
    </row>
    <row r="8744" spans="5:41" x14ac:dyDescent="0.3">
      <c r="E8744" s="15"/>
      <c r="M8744" s="26"/>
      <c r="V8744" s="37"/>
      <c r="W8744" s="37"/>
      <c r="Z8744" s="29"/>
      <c r="AA8744" s="29"/>
      <c r="AB8744" s="29"/>
      <c r="AG8744" s="40"/>
      <c r="AH8744" s="40"/>
      <c r="AN8744" s="29"/>
      <c r="AO8744" s="29"/>
    </row>
    <row r="8745" spans="5:41" x14ac:dyDescent="0.3">
      <c r="E8745" s="15"/>
      <c r="M8745" s="26"/>
      <c r="V8745" s="37"/>
      <c r="W8745" s="37"/>
      <c r="Z8745" s="29"/>
      <c r="AA8745" s="29"/>
      <c r="AB8745" s="29"/>
      <c r="AG8745" s="40"/>
      <c r="AH8745" s="40"/>
      <c r="AN8745" s="29"/>
      <c r="AO8745" s="29"/>
    </row>
    <row r="8746" spans="5:41" x14ac:dyDescent="0.3">
      <c r="E8746" s="15"/>
      <c r="M8746" s="26"/>
      <c r="V8746" s="37"/>
      <c r="W8746" s="37"/>
      <c r="Z8746" s="29"/>
      <c r="AA8746" s="29"/>
      <c r="AB8746" s="29"/>
      <c r="AG8746" s="40"/>
      <c r="AH8746" s="40"/>
      <c r="AN8746" s="29"/>
      <c r="AO8746" s="29"/>
    </row>
    <row r="8747" spans="5:41" x14ac:dyDescent="0.3">
      <c r="E8747" s="15"/>
      <c r="M8747" s="26"/>
      <c r="V8747" s="37"/>
      <c r="W8747" s="37"/>
      <c r="Z8747" s="29"/>
      <c r="AA8747" s="29"/>
      <c r="AB8747" s="29"/>
      <c r="AG8747" s="40"/>
      <c r="AH8747" s="40"/>
      <c r="AN8747" s="29"/>
      <c r="AO8747" s="29"/>
    </row>
    <row r="8748" spans="5:41" x14ac:dyDescent="0.3">
      <c r="E8748" s="15"/>
      <c r="M8748" s="26"/>
      <c r="V8748" s="37"/>
      <c r="W8748" s="37"/>
      <c r="Z8748" s="29"/>
      <c r="AA8748" s="29"/>
      <c r="AB8748" s="29"/>
      <c r="AG8748" s="40"/>
      <c r="AH8748" s="40"/>
      <c r="AN8748" s="29"/>
      <c r="AO8748" s="29"/>
    </row>
    <row r="8749" spans="5:41" x14ac:dyDescent="0.3">
      <c r="E8749" s="15"/>
      <c r="M8749" s="26"/>
      <c r="V8749" s="37"/>
      <c r="W8749" s="37"/>
      <c r="Z8749" s="29"/>
      <c r="AA8749" s="29"/>
      <c r="AB8749" s="29"/>
      <c r="AG8749" s="40"/>
      <c r="AH8749" s="40"/>
      <c r="AN8749" s="29"/>
      <c r="AO8749" s="29"/>
    </row>
    <row r="8750" spans="5:41" x14ac:dyDescent="0.3">
      <c r="E8750" s="15"/>
      <c r="M8750" s="26"/>
      <c r="V8750" s="37"/>
      <c r="W8750" s="37"/>
      <c r="Z8750" s="29"/>
      <c r="AA8750" s="29"/>
      <c r="AB8750" s="29"/>
      <c r="AG8750" s="40"/>
      <c r="AH8750" s="40"/>
      <c r="AN8750" s="29"/>
      <c r="AO8750" s="29"/>
    </row>
    <row r="8751" spans="5:41" x14ac:dyDescent="0.3">
      <c r="E8751" s="15"/>
      <c r="M8751" s="26"/>
      <c r="V8751" s="37"/>
      <c r="W8751" s="37"/>
      <c r="Z8751" s="29"/>
      <c r="AA8751" s="29"/>
      <c r="AB8751" s="29"/>
      <c r="AG8751" s="40"/>
      <c r="AH8751" s="40"/>
      <c r="AN8751" s="29"/>
      <c r="AO8751" s="29"/>
    </row>
    <row r="8752" spans="5:41" x14ac:dyDescent="0.3">
      <c r="E8752" s="15"/>
      <c r="M8752" s="26"/>
      <c r="V8752" s="37"/>
      <c r="W8752" s="37"/>
      <c r="Z8752" s="29"/>
      <c r="AA8752" s="29"/>
      <c r="AB8752" s="29"/>
      <c r="AG8752" s="40"/>
      <c r="AH8752" s="40"/>
      <c r="AN8752" s="29"/>
      <c r="AO8752" s="29"/>
    </row>
    <row r="8753" spans="5:41" x14ac:dyDescent="0.3">
      <c r="E8753" s="15"/>
      <c r="M8753" s="26"/>
      <c r="V8753" s="37"/>
      <c r="W8753" s="37"/>
      <c r="Z8753" s="29"/>
      <c r="AA8753" s="29"/>
      <c r="AB8753" s="29"/>
      <c r="AG8753" s="40"/>
      <c r="AH8753" s="40"/>
      <c r="AN8753" s="29"/>
      <c r="AO8753" s="29"/>
    </row>
    <row r="8754" spans="5:41" x14ac:dyDescent="0.3">
      <c r="E8754" s="15"/>
      <c r="M8754" s="26"/>
      <c r="V8754" s="37"/>
      <c r="W8754" s="37"/>
      <c r="Z8754" s="29"/>
      <c r="AA8754" s="29"/>
      <c r="AB8754" s="29"/>
      <c r="AG8754" s="40"/>
      <c r="AH8754" s="40"/>
      <c r="AN8754" s="29"/>
      <c r="AO8754" s="29"/>
    </row>
    <row r="8755" spans="5:41" x14ac:dyDescent="0.3">
      <c r="E8755" s="15"/>
      <c r="M8755" s="26"/>
      <c r="V8755" s="37"/>
      <c r="W8755" s="37"/>
      <c r="Z8755" s="29"/>
      <c r="AA8755" s="29"/>
      <c r="AB8755" s="29"/>
      <c r="AG8755" s="40"/>
      <c r="AH8755" s="40"/>
      <c r="AN8755" s="29"/>
      <c r="AO8755" s="29"/>
    </row>
    <row r="8756" spans="5:41" x14ac:dyDescent="0.3">
      <c r="E8756" s="15"/>
      <c r="M8756" s="26"/>
      <c r="V8756" s="37"/>
      <c r="W8756" s="37"/>
      <c r="Z8756" s="29"/>
      <c r="AA8756" s="29"/>
      <c r="AB8756" s="29"/>
      <c r="AG8756" s="40"/>
      <c r="AH8756" s="40"/>
      <c r="AN8756" s="29"/>
      <c r="AO8756" s="29"/>
    </row>
    <row r="8757" spans="5:41" x14ac:dyDescent="0.3">
      <c r="E8757" s="15"/>
      <c r="M8757" s="26"/>
      <c r="V8757" s="37"/>
      <c r="W8757" s="37"/>
      <c r="Z8757" s="29"/>
      <c r="AA8757" s="29"/>
      <c r="AB8757" s="29"/>
      <c r="AG8757" s="40"/>
      <c r="AH8757" s="40"/>
      <c r="AN8757" s="29"/>
      <c r="AO8757" s="29"/>
    </row>
    <row r="8758" spans="5:41" x14ac:dyDescent="0.3">
      <c r="E8758" s="15"/>
      <c r="M8758" s="26"/>
      <c r="V8758" s="37"/>
      <c r="W8758" s="37"/>
      <c r="Z8758" s="29"/>
      <c r="AA8758" s="29"/>
      <c r="AB8758" s="29"/>
      <c r="AG8758" s="40"/>
      <c r="AH8758" s="40"/>
      <c r="AN8758" s="29"/>
      <c r="AO8758" s="29"/>
    </row>
    <row r="8759" spans="5:41" x14ac:dyDescent="0.3">
      <c r="E8759" s="15"/>
      <c r="M8759" s="26"/>
      <c r="V8759" s="37"/>
      <c r="W8759" s="37"/>
      <c r="Z8759" s="29"/>
      <c r="AA8759" s="29"/>
      <c r="AB8759" s="29"/>
      <c r="AG8759" s="40"/>
      <c r="AH8759" s="40"/>
      <c r="AN8759" s="29"/>
      <c r="AO8759" s="29"/>
    </row>
    <row r="8760" spans="5:41" x14ac:dyDescent="0.3">
      <c r="E8760" s="15"/>
      <c r="M8760" s="26"/>
      <c r="V8760" s="37"/>
      <c r="W8760" s="37"/>
      <c r="Z8760" s="29"/>
      <c r="AA8760" s="29"/>
      <c r="AB8760" s="29"/>
      <c r="AG8760" s="40"/>
      <c r="AH8760" s="40"/>
      <c r="AN8760" s="29"/>
      <c r="AO8760" s="29"/>
    </row>
    <row r="8761" spans="5:41" x14ac:dyDescent="0.3">
      <c r="E8761" s="15"/>
      <c r="M8761" s="26"/>
      <c r="V8761" s="37"/>
      <c r="W8761" s="37"/>
      <c r="Z8761" s="29"/>
      <c r="AA8761" s="29"/>
      <c r="AB8761" s="29"/>
      <c r="AG8761" s="40"/>
      <c r="AH8761" s="40"/>
      <c r="AN8761" s="29"/>
      <c r="AO8761" s="29"/>
    </row>
    <row r="8762" spans="5:41" x14ac:dyDescent="0.3">
      <c r="E8762" s="15"/>
      <c r="M8762" s="26"/>
      <c r="V8762" s="37"/>
      <c r="W8762" s="37"/>
      <c r="Z8762" s="29"/>
      <c r="AA8762" s="29"/>
      <c r="AB8762" s="29"/>
      <c r="AG8762" s="40"/>
      <c r="AH8762" s="40"/>
      <c r="AN8762" s="29"/>
      <c r="AO8762" s="29"/>
    </row>
    <row r="8763" spans="5:41" x14ac:dyDescent="0.3">
      <c r="E8763" s="15"/>
      <c r="M8763" s="26"/>
      <c r="V8763" s="37"/>
      <c r="W8763" s="37"/>
      <c r="Z8763" s="29"/>
      <c r="AA8763" s="29"/>
      <c r="AB8763" s="29"/>
      <c r="AG8763" s="40"/>
      <c r="AH8763" s="40"/>
      <c r="AN8763" s="29"/>
      <c r="AO8763" s="29"/>
    </row>
    <row r="8764" spans="5:41" x14ac:dyDescent="0.3">
      <c r="E8764" s="15"/>
      <c r="M8764" s="26"/>
      <c r="V8764" s="37"/>
      <c r="W8764" s="37"/>
      <c r="Z8764" s="29"/>
      <c r="AA8764" s="29"/>
      <c r="AB8764" s="29"/>
      <c r="AG8764" s="40"/>
      <c r="AH8764" s="40"/>
      <c r="AN8764" s="29"/>
      <c r="AO8764" s="29"/>
    </row>
    <row r="8765" spans="5:41" x14ac:dyDescent="0.3">
      <c r="E8765" s="15"/>
      <c r="M8765" s="26"/>
      <c r="V8765" s="37"/>
      <c r="W8765" s="37"/>
      <c r="Z8765" s="29"/>
      <c r="AA8765" s="29"/>
      <c r="AB8765" s="29"/>
      <c r="AG8765" s="40"/>
      <c r="AH8765" s="40"/>
      <c r="AN8765" s="29"/>
      <c r="AO8765" s="29"/>
    </row>
    <row r="8766" spans="5:41" x14ac:dyDescent="0.3">
      <c r="E8766" s="15"/>
      <c r="M8766" s="26"/>
      <c r="V8766" s="37"/>
      <c r="W8766" s="37"/>
      <c r="Z8766" s="29"/>
      <c r="AA8766" s="29"/>
      <c r="AB8766" s="29"/>
      <c r="AG8766" s="40"/>
      <c r="AH8766" s="40"/>
      <c r="AN8766" s="29"/>
      <c r="AO8766" s="29"/>
    </row>
    <row r="8767" spans="5:41" x14ac:dyDescent="0.3">
      <c r="E8767" s="15"/>
      <c r="M8767" s="26"/>
      <c r="V8767" s="37"/>
      <c r="W8767" s="37"/>
      <c r="Z8767" s="29"/>
      <c r="AA8767" s="29"/>
      <c r="AB8767" s="29"/>
      <c r="AG8767" s="40"/>
      <c r="AH8767" s="40"/>
      <c r="AN8767" s="29"/>
      <c r="AO8767" s="29"/>
    </row>
    <row r="8768" spans="5:41" x14ac:dyDescent="0.3">
      <c r="E8768" s="15"/>
      <c r="M8768" s="26"/>
      <c r="V8768" s="37"/>
      <c r="W8768" s="37"/>
      <c r="Z8768" s="29"/>
      <c r="AA8768" s="29"/>
      <c r="AB8768" s="29"/>
      <c r="AG8768" s="40"/>
      <c r="AH8768" s="40"/>
      <c r="AN8768" s="29"/>
      <c r="AO8768" s="29"/>
    </row>
    <row r="8769" spans="5:41" x14ac:dyDescent="0.3">
      <c r="E8769" s="15"/>
      <c r="M8769" s="26"/>
      <c r="V8769" s="37"/>
      <c r="W8769" s="37"/>
      <c r="Z8769" s="29"/>
      <c r="AA8769" s="29"/>
      <c r="AB8769" s="29"/>
      <c r="AG8769" s="40"/>
      <c r="AH8769" s="40"/>
      <c r="AN8769" s="29"/>
      <c r="AO8769" s="29"/>
    </row>
    <row r="8770" spans="5:41" x14ac:dyDescent="0.3">
      <c r="E8770" s="15"/>
      <c r="M8770" s="26"/>
      <c r="V8770" s="37"/>
      <c r="W8770" s="37"/>
      <c r="Z8770" s="29"/>
      <c r="AA8770" s="29"/>
      <c r="AB8770" s="29"/>
      <c r="AG8770" s="40"/>
      <c r="AH8770" s="40"/>
      <c r="AN8770" s="29"/>
      <c r="AO8770" s="29"/>
    </row>
    <row r="8771" spans="5:41" x14ac:dyDescent="0.3">
      <c r="E8771" s="15"/>
      <c r="M8771" s="26"/>
      <c r="V8771" s="37"/>
      <c r="W8771" s="37"/>
      <c r="Z8771" s="29"/>
      <c r="AA8771" s="29"/>
      <c r="AB8771" s="29"/>
      <c r="AG8771" s="40"/>
      <c r="AH8771" s="40"/>
      <c r="AN8771" s="29"/>
      <c r="AO8771" s="29"/>
    </row>
    <row r="8772" spans="5:41" x14ac:dyDescent="0.3">
      <c r="E8772" s="15"/>
      <c r="M8772" s="26"/>
      <c r="V8772" s="37"/>
      <c r="W8772" s="37"/>
      <c r="Z8772" s="29"/>
      <c r="AA8772" s="29"/>
      <c r="AB8772" s="29"/>
      <c r="AG8772" s="40"/>
      <c r="AH8772" s="40"/>
      <c r="AN8772" s="29"/>
      <c r="AO8772" s="29"/>
    </row>
    <row r="8773" spans="5:41" x14ac:dyDescent="0.3">
      <c r="E8773" s="15"/>
      <c r="M8773" s="26"/>
      <c r="V8773" s="37"/>
      <c r="W8773" s="37"/>
      <c r="Z8773" s="29"/>
      <c r="AA8773" s="29"/>
      <c r="AB8773" s="29"/>
      <c r="AG8773" s="40"/>
      <c r="AH8773" s="40"/>
      <c r="AN8773" s="29"/>
      <c r="AO8773" s="29"/>
    </row>
    <row r="8774" spans="5:41" x14ac:dyDescent="0.3">
      <c r="E8774" s="15"/>
      <c r="M8774" s="26"/>
      <c r="V8774" s="37"/>
      <c r="W8774" s="37"/>
      <c r="Z8774" s="29"/>
      <c r="AA8774" s="29"/>
      <c r="AB8774" s="29"/>
      <c r="AG8774" s="40"/>
      <c r="AH8774" s="40"/>
      <c r="AN8774" s="29"/>
      <c r="AO8774" s="29"/>
    </row>
    <row r="8775" spans="5:41" x14ac:dyDescent="0.3">
      <c r="E8775" s="15"/>
      <c r="M8775" s="26"/>
      <c r="V8775" s="37"/>
      <c r="W8775" s="37"/>
      <c r="Z8775" s="29"/>
      <c r="AA8775" s="29"/>
      <c r="AB8775" s="29"/>
      <c r="AG8775" s="40"/>
      <c r="AH8775" s="40"/>
      <c r="AN8775" s="29"/>
      <c r="AO8775" s="29"/>
    </row>
    <row r="8776" spans="5:41" x14ac:dyDescent="0.3">
      <c r="E8776" s="15"/>
      <c r="M8776" s="26"/>
      <c r="V8776" s="37"/>
      <c r="W8776" s="37"/>
      <c r="Z8776" s="29"/>
      <c r="AA8776" s="29"/>
      <c r="AB8776" s="29"/>
      <c r="AG8776" s="40"/>
      <c r="AH8776" s="40"/>
      <c r="AN8776" s="29"/>
      <c r="AO8776" s="29"/>
    </row>
    <row r="8777" spans="5:41" x14ac:dyDescent="0.3">
      <c r="E8777" s="15"/>
      <c r="M8777" s="26"/>
      <c r="V8777" s="37"/>
      <c r="W8777" s="37"/>
      <c r="Z8777" s="29"/>
      <c r="AA8777" s="29"/>
      <c r="AB8777" s="29"/>
      <c r="AG8777" s="40"/>
      <c r="AH8777" s="40"/>
      <c r="AN8777" s="29"/>
      <c r="AO8777" s="29"/>
    </row>
    <row r="8778" spans="5:41" x14ac:dyDescent="0.3">
      <c r="E8778" s="15"/>
      <c r="M8778" s="26"/>
      <c r="V8778" s="37"/>
      <c r="W8778" s="37"/>
      <c r="Z8778" s="29"/>
      <c r="AA8778" s="29"/>
      <c r="AB8778" s="29"/>
      <c r="AG8778" s="40"/>
      <c r="AH8778" s="40"/>
      <c r="AN8778" s="29"/>
      <c r="AO8778" s="29"/>
    </row>
    <row r="8779" spans="5:41" x14ac:dyDescent="0.3">
      <c r="E8779" s="15"/>
      <c r="M8779" s="26"/>
      <c r="V8779" s="37"/>
      <c r="W8779" s="37"/>
      <c r="Z8779" s="29"/>
      <c r="AA8779" s="29"/>
      <c r="AB8779" s="29"/>
      <c r="AG8779" s="40"/>
      <c r="AH8779" s="40"/>
      <c r="AN8779" s="29"/>
      <c r="AO8779" s="29"/>
    </row>
    <row r="8780" spans="5:41" x14ac:dyDescent="0.3">
      <c r="E8780" s="15"/>
      <c r="M8780" s="26"/>
      <c r="V8780" s="37"/>
      <c r="W8780" s="37"/>
      <c r="Z8780" s="29"/>
      <c r="AA8780" s="29"/>
      <c r="AB8780" s="29"/>
      <c r="AG8780" s="40"/>
      <c r="AH8780" s="40"/>
      <c r="AN8780" s="29"/>
      <c r="AO8780" s="29"/>
    </row>
    <row r="8781" spans="5:41" x14ac:dyDescent="0.3">
      <c r="E8781" s="15"/>
      <c r="M8781" s="26"/>
      <c r="V8781" s="37"/>
      <c r="W8781" s="37"/>
      <c r="Z8781" s="29"/>
      <c r="AA8781" s="29"/>
      <c r="AB8781" s="29"/>
      <c r="AG8781" s="40"/>
      <c r="AH8781" s="40"/>
      <c r="AN8781" s="29"/>
      <c r="AO8781" s="29"/>
    </row>
    <row r="8782" spans="5:41" x14ac:dyDescent="0.3">
      <c r="E8782" s="15"/>
      <c r="M8782" s="26"/>
      <c r="V8782" s="37"/>
      <c r="W8782" s="37"/>
      <c r="Z8782" s="29"/>
      <c r="AA8782" s="29"/>
      <c r="AB8782" s="29"/>
      <c r="AG8782" s="40"/>
      <c r="AH8782" s="40"/>
      <c r="AN8782" s="29"/>
      <c r="AO8782" s="29"/>
    </row>
    <row r="8783" spans="5:41" x14ac:dyDescent="0.3">
      <c r="E8783" s="15"/>
      <c r="M8783" s="26"/>
      <c r="V8783" s="37"/>
      <c r="W8783" s="37"/>
      <c r="Z8783" s="29"/>
      <c r="AA8783" s="29"/>
      <c r="AB8783" s="29"/>
      <c r="AG8783" s="40"/>
      <c r="AH8783" s="40"/>
      <c r="AN8783" s="29"/>
      <c r="AO8783" s="29"/>
    </row>
    <row r="8784" spans="5:41" x14ac:dyDescent="0.3">
      <c r="E8784" s="15"/>
      <c r="M8784" s="26"/>
      <c r="V8784" s="37"/>
      <c r="W8784" s="37"/>
      <c r="Z8784" s="29"/>
      <c r="AA8784" s="29"/>
      <c r="AB8784" s="29"/>
      <c r="AG8784" s="40"/>
      <c r="AH8784" s="40"/>
      <c r="AN8784" s="29"/>
      <c r="AO8784" s="29"/>
    </row>
    <row r="8785" spans="5:41" x14ac:dyDescent="0.3">
      <c r="E8785" s="15"/>
      <c r="M8785" s="26"/>
      <c r="V8785" s="37"/>
      <c r="W8785" s="37"/>
      <c r="Z8785" s="29"/>
      <c r="AA8785" s="29"/>
      <c r="AB8785" s="29"/>
      <c r="AG8785" s="40"/>
      <c r="AH8785" s="40"/>
      <c r="AN8785" s="29"/>
      <c r="AO8785" s="29"/>
    </row>
    <row r="8786" spans="5:41" x14ac:dyDescent="0.3">
      <c r="E8786" s="15"/>
      <c r="M8786" s="26"/>
      <c r="V8786" s="37"/>
      <c r="W8786" s="37"/>
      <c r="Z8786" s="29"/>
      <c r="AA8786" s="29"/>
      <c r="AB8786" s="29"/>
      <c r="AG8786" s="40"/>
      <c r="AH8786" s="40"/>
      <c r="AN8786" s="29"/>
      <c r="AO8786" s="29"/>
    </row>
    <row r="8787" spans="5:41" x14ac:dyDescent="0.3">
      <c r="E8787" s="15"/>
      <c r="M8787" s="26"/>
      <c r="V8787" s="37"/>
      <c r="W8787" s="37"/>
      <c r="Z8787" s="29"/>
      <c r="AA8787" s="29"/>
      <c r="AB8787" s="29"/>
      <c r="AG8787" s="40"/>
      <c r="AH8787" s="40"/>
      <c r="AN8787" s="29"/>
      <c r="AO8787" s="29"/>
    </row>
    <row r="8788" spans="5:41" x14ac:dyDescent="0.3">
      <c r="E8788" s="15"/>
      <c r="M8788" s="26"/>
      <c r="V8788" s="37"/>
      <c r="W8788" s="37"/>
      <c r="Z8788" s="29"/>
      <c r="AA8788" s="29"/>
      <c r="AB8788" s="29"/>
      <c r="AG8788" s="40"/>
      <c r="AH8788" s="40"/>
      <c r="AN8788" s="29"/>
      <c r="AO8788" s="29"/>
    </row>
    <row r="8789" spans="5:41" x14ac:dyDescent="0.3">
      <c r="E8789" s="15"/>
      <c r="M8789" s="26"/>
      <c r="V8789" s="37"/>
      <c r="W8789" s="37"/>
      <c r="Z8789" s="29"/>
      <c r="AA8789" s="29"/>
      <c r="AB8789" s="29"/>
      <c r="AG8789" s="40"/>
      <c r="AH8789" s="40"/>
      <c r="AN8789" s="29"/>
      <c r="AO8789" s="29"/>
    </row>
    <row r="8790" spans="5:41" x14ac:dyDescent="0.3">
      <c r="E8790" s="15"/>
      <c r="M8790" s="26"/>
      <c r="V8790" s="37"/>
      <c r="W8790" s="37"/>
      <c r="Z8790" s="29"/>
      <c r="AA8790" s="29"/>
      <c r="AB8790" s="29"/>
      <c r="AG8790" s="40"/>
      <c r="AH8790" s="40"/>
      <c r="AN8790" s="29"/>
      <c r="AO8790" s="29"/>
    </row>
    <row r="8791" spans="5:41" x14ac:dyDescent="0.3">
      <c r="E8791" s="15"/>
      <c r="M8791" s="26"/>
      <c r="V8791" s="37"/>
      <c r="W8791" s="37"/>
      <c r="Z8791" s="29"/>
      <c r="AA8791" s="29"/>
      <c r="AB8791" s="29"/>
      <c r="AG8791" s="40"/>
      <c r="AH8791" s="40"/>
      <c r="AN8791" s="29"/>
      <c r="AO8791" s="29"/>
    </row>
    <row r="8792" spans="5:41" x14ac:dyDescent="0.3">
      <c r="E8792" s="15"/>
      <c r="M8792" s="26"/>
      <c r="V8792" s="37"/>
      <c r="W8792" s="37"/>
      <c r="Z8792" s="29"/>
      <c r="AA8792" s="29"/>
      <c r="AB8792" s="29"/>
      <c r="AG8792" s="40"/>
      <c r="AH8792" s="40"/>
      <c r="AN8792" s="29"/>
      <c r="AO8792" s="29"/>
    </row>
    <row r="8793" spans="5:41" x14ac:dyDescent="0.3">
      <c r="E8793" s="15"/>
      <c r="M8793" s="26"/>
      <c r="V8793" s="37"/>
      <c r="W8793" s="37"/>
      <c r="Z8793" s="29"/>
      <c r="AA8793" s="29"/>
      <c r="AB8793" s="29"/>
      <c r="AG8793" s="40"/>
      <c r="AH8793" s="40"/>
      <c r="AN8793" s="29"/>
      <c r="AO8793" s="29"/>
    </row>
    <row r="8794" spans="5:41" x14ac:dyDescent="0.3">
      <c r="E8794" s="15"/>
      <c r="M8794" s="26"/>
      <c r="V8794" s="37"/>
      <c r="W8794" s="37"/>
      <c r="Z8794" s="29"/>
      <c r="AA8794" s="29"/>
      <c r="AB8794" s="29"/>
      <c r="AG8794" s="40"/>
      <c r="AH8794" s="40"/>
      <c r="AN8794" s="29"/>
      <c r="AO8794" s="29"/>
    </row>
    <row r="8795" spans="5:41" x14ac:dyDescent="0.3">
      <c r="E8795" s="15"/>
      <c r="M8795" s="26"/>
      <c r="V8795" s="37"/>
      <c r="W8795" s="37"/>
      <c r="Z8795" s="29"/>
      <c r="AA8795" s="29"/>
      <c r="AB8795" s="29"/>
      <c r="AG8795" s="40"/>
      <c r="AH8795" s="40"/>
      <c r="AN8795" s="29"/>
      <c r="AO8795" s="29"/>
    </row>
    <row r="8796" spans="5:41" x14ac:dyDescent="0.3">
      <c r="E8796" s="15"/>
      <c r="M8796" s="26"/>
      <c r="V8796" s="37"/>
      <c r="W8796" s="37"/>
      <c r="Z8796" s="29"/>
      <c r="AA8796" s="29"/>
      <c r="AB8796" s="29"/>
      <c r="AG8796" s="40"/>
      <c r="AH8796" s="40"/>
      <c r="AN8796" s="29"/>
      <c r="AO8796" s="29"/>
    </row>
    <row r="8797" spans="5:41" x14ac:dyDescent="0.3">
      <c r="E8797" s="15"/>
      <c r="M8797" s="26"/>
      <c r="V8797" s="37"/>
      <c r="W8797" s="37"/>
      <c r="Z8797" s="29"/>
      <c r="AA8797" s="29"/>
      <c r="AB8797" s="29"/>
      <c r="AG8797" s="40"/>
      <c r="AH8797" s="40"/>
      <c r="AN8797" s="29"/>
      <c r="AO8797" s="29"/>
    </row>
    <row r="8798" spans="5:41" x14ac:dyDescent="0.3">
      <c r="E8798" s="15"/>
      <c r="M8798" s="26"/>
      <c r="V8798" s="37"/>
      <c r="W8798" s="37"/>
      <c r="Z8798" s="29"/>
      <c r="AA8798" s="29"/>
      <c r="AB8798" s="29"/>
      <c r="AG8798" s="40"/>
      <c r="AH8798" s="40"/>
      <c r="AN8798" s="29"/>
      <c r="AO8798" s="29"/>
    </row>
    <row r="8799" spans="5:41" x14ac:dyDescent="0.3">
      <c r="E8799" s="15"/>
      <c r="M8799" s="26"/>
      <c r="V8799" s="37"/>
      <c r="W8799" s="37"/>
      <c r="Z8799" s="29"/>
      <c r="AA8799" s="29"/>
      <c r="AB8799" s="29"/>
      <c r="AG8799" s="40"/>
      <c r="AH8799" s="40"/>
      <c r="AN8799" s="29"/>
      <c r="AO8799" s="29"/>
    </row>
    <row r="8800" spans="5:41" x14ac:dyDescent="0.3">
      <c r="E8800" s="15"/>
      <c r="M8800" s="26"/>
      <c r="V8800" s="37"/>
      <c r="W8800" s="37"/>
      <c r="Z8800" s="29"/>
      <c r="AA8800" s="29"/>
      <c r="AB8800" s="29"/>
      <c r="AG8800" s="40"/>
      <c r="AH8800" s="40"/>
      <c r="AN8800" s="29"/>
      <c r="AO8800" s="29"/>
    </row>
    <row r="8801" spans="5:41" x14ac:dyDescent="0.3">
      <c r="E8801" s="15"/>
      <c r="M8801" s="26"/>
      <c r="V8801" s="37"/>
      <c r="W8801" s="37"/>
      <c r="Z8801" s="29"/>
      <c r="AA8801" s="29"/>
      <c r="AB8801" s="29"/>
      <c r="AG8801" s="40"/>
      <c r="AH8801" s="40"/>
      <c r="AN8801" s="29"/>
      <c r="AO8801" s="29"/>
    </row>
    <row r="8802" spans="5:41" x14ac:dyDescent="0.3">
      <c r="E8802" s="15"/>
      <c r="M8802" s="26"/>
      <c r="V8802" s="37"/>
      <c r="W8802" s="37"/>
      <c r="Z8802" s="29"/>
      <c r="AA8802" s="29"/>
      <c r="AB8802" s="29"/>
      <c r="AG8802" s="40"/>
      <c r="AH8802" s="40"/>
      <c r="AN8802" s="29"/>
      <c r="AO8802" s="29"/>
    </row>
    <row r="8803" spans="5:41" x14ac:dyDescent="0.3">
      <c r="E8803" s="15"/>
      <c r="M8803" s="26"/>
      <c r="V8803" s="37"/>
      <c r="W8803" s="37"/>
      <c r="Z8803" s="29"/>
      <c r="AA8803" s="29"/>
      <c r="AB8803" s="29"/>
      <c r="AG8803" s="40"/>
      <c r="AH8803" s="40"/>
      <c r="AN8803" s="29"/>
      <c r="AO8803" s="29"/>
    </row>
    <row r="8804" spans="5:41" x14ac:dyDescent="0.3">
      <c r="E8804" s="15"/>
      <c r="M8804" s="26"/>
      <c r="V8804" s="37"/>
      <c r="W8804" s="37"/>
      <c r="Z8804" s="29"/>
      <c r="AA8804" s="29"/>
      <c r="AB8804" s="29"/>
      <c r="AG8804" s="40"/>
      <c r="AH8804" s="40"/>
      <c r="AN8804" s="29"/>
      <c r="AO8804" s="29"/>
    </row>
    <row r="8805" spans="5:41" x14ac:dyDescent="0.3">
      <c r="E8805" s="15"/>
      <c r="M8805" s="26"/>
      <c r="V8805" s="37"/>
      <c r="W8805" s="37"/>
      <c r="Z8805" s="29"/>
      <c r="AA8805" s="29"/>
      <c r="AB8805" s="29"/>
      <c r="AG8805" s="40"/>
      <c r="AH8805" s="40"/>
      <c r="AN8805" s="29"/>
      <c r="AO8805" s="29"/>
    </row>
    <row r="8806" spans="5:41" x14ac:dyDescent="0.3">
      <c r="E8806" s="15"/>
      <c r="M8806" s="26"/>
      <c r="V8806" s="37"/>
      <c r="W8806" s="37"/>
      <c r="Z8806" s="29"/>
      <c r="AA8806" s="29"/>
      <c r="AB8806" s="29"/>
      <c r="AG8806" s="40"/>
      <c r="AH8806" s="40"/>
      <c r="AN8806" s="29"/>
      <c r="AO8806" s="29"/>
    </row>
    <row r="8807" spans="5:41" x14ac:dyDescent="0.3">
      <c r="E8807" s="15"/>
      <c r="M8807" s="26"/>
      <c r="V8807" s="37"/>
      <c r="W8807" s="37"/>
      <c r="Z8807" s="29"/>
      <c r="AA8807" s="29"/>
      <c r="AB8807" s="29"/>
      <c r="AG8807" s="40"/>
      <c r="AH8807" s="40"/>
      <c r="AN8807" s="29"/>
      <c r="AO8807" s="29"/>
    </row>
    <row r="8808" spans="5:41" x14ac:dyDescent="0.3">
      <c r="E8808" s="15"/>
      <c r="M8808" s="26"/>
      <c r="V8808" s="37"/>
      <c r="W8808" s="37"/>
      <c r="Z8808" s="29"/>
      <c r="AA8808" s="29"/>
      <c r="AB8808" s="29"/>
      <c r="AG8808" s="40"/>
      <c r="AH8808" s="40"/>
      <c r="AN8808" s="29"/>
      <c r="AO8808" s="29"/>
    </row>
    <row r="8809" spans="5:41" x14ac:dyDescent="0.3">
      <c r="E8809" s="15"/>
      <c r="M8809" s="26"/>
      <c r="V8809" s="37"/>
      <c r="W8809" s="37"/>
      <c r="Z8809" s="29"/>
      <c r="AA8809" s="29"/>
      <c r="AB8809" s="29"/>
      <c r="AG8809" s="40"/>
      <c r="AH8809" s="40"/>
      <c r="AN8809" s="29"/>
      <c r="AO8809" s="29"/>
    </row>
    <row r="8810" spans="5:41" x14ac:dyDescent="0.3">
      <c r="E8810" s="15"/>
      <c r="M8810" s="26"/>
      <c r="V8810" s="37"/>
      <c r="W8810" s="37"/>
      <c r="Z8810" s="29"/>
      <c r="AA8810" s="29"/>
      <c r="AB8810" s="29"/>
      <c r="AG8810" s="40"/>
      <c r="AH8810" s="40"/>
      <c r="AN8810" s="29"/>
      <c r="AO8810" s="29"/>
    </row>
    <row r="8811" spans="5:41" x14ac:dyDescent="0.3">
      <c r="E8811" s="15"/>
      <c r="M8811" s="26"/>
      <c r="V8811" s="37"/>
      <c r="W8811" s="37"/>
      <c r="Z8811" s="29"/>
      <c r="AA8811" s="29"/>
      <c r="AB8811" s="29"/>
      <c r="AG8811" s="40"/>
      <c r="AH8811" s="40"/>
      <c r="AN8811" s="29"/>
      <c r="AO8811" s="29"/>
    </row>
    <row r="8812" spans="5:41" x14ac:dyDescent="0.3">
      <c r="E8812" s="15"/>
      <c r="M8812" s="26"/>
      <c r="V8812" s="37"/>
      <c r="W8812" s="37"/>
      <c r="Z8812" s="29"/>
      <c r="AA8812" s="29"/>
      <c r="AB8812" s="29"/>
      <c r="AG8812" s="40"/>
      <c r="AH8812" s="40"/>
      <c r="AN8812" s="29"/>
      <c r="AO8812" s="29"/>
    </row>
    <row r="8813" spans="5:41" x14ac:dyDescent="0.3">
      <c r="E8813" s="15"/>
      <c r="M8813" s="26"/>
      <c r="V8813" s="37"/>
      <c r="W8813" s="37"/>
      <c r="Z8813" s="29"/>
      <c r="AA8813" s="29"/>
      <c r="AB8813" s="29"/>
      <c r="AG8813" s="40"/>
      <c r="AH8813" s="40"/>
      <c r="AN8813" s="29"/>
      <c r="AO8813" s="29"/>
    </row>
    <row r="8814" spans="5:41" x14ac:dyDescent="0.3">
      <c r="E8814" s="15"/>
      <c r="M8814" s="26"/>
      <c r="V8814" s="37"/>
      <c r="W8814" s="37"/>
      <c r="Z8814" s="29"/>
      <c r="AA8814" s="29"/>
      <c r="AB8814" s="29"/>
      <c r="AG8814" s="40"/>
      <c r="AH8814" s="40"/>
      <c r="AN8814" s="29"/>
      <c r="AO8814" s="29"/>
    </row>
    <row r="8815" spans="5:41" x14ac:dyDescent="0.3">
      <c r="E8815" s="15"/>
      <c r="M8815" s="26"/>
      <c r="V8815" s="37"/>
      <c r="W8815" s="37"/>
      <c r="Z8815" s="29"/>
      <c r="AA8815" s="29"/>
      <c r="AB8815" s="29"/>
      <c r="AG8815" s="40"/>
      <c r="AH8815" s="40"/>
      <c r="AN8815" s="29"/>
      <c r="AO8815" s="29"/>
    </row>
    <row r="8816" spans="5:41" x14ac:dyDescent="0.3">
      <c r="E8816" s="15"/>
      <c r="M8816" s="26"/>
      <c r="V8816" s="37"/>
      <c r="W8816" s="37"/>
      <c r="Z8816" s="29"/>
      <c r="AA8816" s="29"/>
      <c r="AB8816" s="29"/>
      <c r="AG8816" s="40"/>
      <c r="AH8816" s="40"/>
      <c r="AN8816" s="29"/>
      <c r="AO8816" s="29"/>
    </row>
    <row r="8817" spans="5:41" x14ac:dyDescent="0.3">
      <c r="E8817" s="15"/>
      <c r="M8817" s="26"/>
      <c r="V8817" s="37"/>
      <c r="W8817" s="37"/>
      <c r="Z8817" s="29"/>
      <c r="AA8817" s="29"/>
      <c r="AB8817" s="29"/>
      <c r="AG8817" s="40"/>
      <c r="AH8817" s="40"/>
      <c r="AN8817" s="29"/>
      <c r="AO8817" s="29"/>
    </row>
    <row r="8818" spans="5:41" x14ac:dyDescent="0.3">
      <c r="E8818" s="15"/>
      <c r="M8818" s="26"/>
      <c r="V8818" s="37"/>
      <c r="W8818" s="37"/>
      <c r="Z8818" s="29"/>
      <c r="AA8818" s="29"/>
      <c r="AB8818" s="29"/>
      <c r="AG8818" s="40"/>
      <c r="AH8818" s="40"/>
      <c r="AN8818" s="29"/>
      <c r="AO8818" s="29"/>
    </row>
    <row r="8819" spans="5:41" x14ac:dyDescent="0.3">
      <c r="E8819" s="15"/>
      <c r="M8819" s="26"/>
      <c r="V8819" s="37"/>
      <c r="W8819" s="37"/>
      <c r="Z8819" s="29"/>
      <c r="AA8819" s="29"/>
      <c r="AB8819" s="29"/>
      <c r="AG8819" s="40"/>
      <c r="AH8819" s="40"/>
      <c r="AN8819" s="29"/>
      <c r="AO8819" s="29"/>
    </row>
    <row r="8820" spans="5:41" x14ac:dyDescent="0.3">
      <c r="E8820" s="15"/>
      <c r="M8820" s="26"/>
      <c r="V8820" s="37"/>
      <c r="W8820" s="37"/>
      <c r="Z8820" s="29"/>
      <c r="AA8820" s="29"/>
      <c r="AB8820" s="29"/>
      <c r="AG8820" s="40"/>
      <c r="AH8820" s="40"/>
      <c r="AN8820" s="29"/>
      <c r="AO8820" s="29"/>
    </row>
    <row r="8821" spans="5:41" x14ac:dyDescent="0.3">
      <c r="E8821" s="15"/>
      <c r="M8821" s="26"/>
      <c r="V8821" s="37"/>
      <c r="W8821" s="37"/>
      <c r="Z8821" s="29"/>
      <c r="AA8821" s="29"/>
      <c r="AB8821" s="29"/>
      <c r="AG8821" s="40"/>
      <c r="AH8821" s="40"/>
      <c r="AN8821" s="29"/>
      <c r="AO8821" s="29"/>
    </row>
    <row r="8822" spans="5:41" x14ac:dyDescent="0.3">
      <c r="E8822" s="15"/>
      <c r="M8822" s="26"/>
      <c r="V8822" s="37"/>
      <c r="W8822" s="37"/>
      <c r="Z8822" s="29"/>
      <c r="AA8822" s="29"/>
      <c r="AB8822" s="29"/>
      <c r="AG8822" s="40"/>
      <c r="AH8822" s="40"/>
      <c r="AN8822" s="29"/>
      <c r="AO8822" s="29"/>
    </row>
    <row r="8823" spans="5:41" x14ac:dyDescent="0.3">
      <c r="E8823" s="15"/>
      <c r="M8823" s="26"/>
      <c r="V8823" s="37"/>
      <c r="W8823" s="37"/>
      <c r="Z8823" s="29"/>
      <c r="AA8823" s="29"/>
      <c r="AB8823" s="29"/>
      <c r="AG8823" s="40"/>
      <c r="AH8823" s="40"/>
      <c r="AN8823" s="29"/>
      <c r="AO8823" s="29"/>
    </row>
    <row r="8824" spans="5:41" x14ac:dyDescent="0.3">
      <c r="E8824" s="15"/>
      <c r="M8824" s="26"/>
      <c r="V8824" s="37"/>
      <c r="W8824" s="37"/>
      <c r="Z8824" s="29"/>
      <c r="AA8824" s="29"/>
      <c r="AB8824" s="29"/>
      <c r="AG8824" s="40"/>
      <c r="AH8824" s="40"/>
      <c r="AN8824" s="29"/>
      <c r="AO8824" s="29"/>
    </row>
    <row r="8825" spans="5:41" x14ac:dyDescent="0.3">
      <c r="E8825" s="15"/>
      <c r="M8825" s="26"/>
      <c r="V8825" s="37"/>
      <c r="W8825" s="37"/>
      <c r="Z8825" s="29"/>
      <c r="AA8825" s="29"/>
      <c r="AB8825" s="29"/>
      <c r="AG8825" s="40"/>
      <c r="AH8825" s="40"/>
      <c r="AN8825" s="29"/>
      <c r="AO8825" s="29"/>
    </row>
    <row r="8826" spans="5:41" x14ac:dyDescent="0.3">
      <c r="E8826" s="15"/>
      <c r="M8826" s="26"/>
      <c r="V8826" s="37"/>
      <c r="W8826" s="37"/>
      <c r="Z8826" s="29"/>
      <c r="AA8826" s="29"/>
      <c r="AB8826" s="29"/>
      <c r="AG8826" s="40"/>
      <c r="AH8826" s="40"/>
      <c r="AN8826" s="29"/>
      <c r="AO8826" s="29"/>
    </row>
    <row r="8827" spans="5:41" x14ac:dyDescent="0.3">
      <c r="E8827" s="15"/>
      <c r="M8827" s="26"/>
      <c r="V8827" s="37"/>
      <c r="W8827" s="37"/>
      <c r="Z8827" s="29"/>
      <c r="AA8827" s="29"/>
      <c r="AB8827" s="29"/>
      <c r="AG8827" s="40"/>
      <c r="AH8827" s="40"/>
      <c r="AN8827" s="29"/>
      <c r="AO8827" s="29"/>
    </row>
    <row r="8828" spans="5:41" x14ac:dyDescent="0.3">
      <c r="E8828" s="15"/>
      <c r="M8828" s="26"/>
      <c r="V8828" s="37"/>
      <c r="W8828" s="37"/>
      <c r="Z8828" s="29"/>
      <c r="AA8828" s="29"/>
      <c r="AB8828" s="29"/>
      <c r="AG8828" s="40"/>
      <c r="AH8828" s="40"/>
      <c r="AN8828" s="29"/>
      <c r="AO8828" s="29"/>
    </row>
    <row r="8829" spans="5:41" x14ac:dyDescent="0.3">
      <c r="E8829" s="15"/>
      <c r="M8829" s="26"/>
      <c r="V8829" s="37"/>
      <c r="W8829" s="37"/>
      <c r="Z8829" s="29"/>
      <c r="AA8829" s="29"/>
      <c r="AB8829" s="29"/>
      <c r="AG8829" s="40"/>
      <c r="AH8829" s="40"/>
      <c r="AN8829" s="29"/>
      <c r="AO8829" s="29"/>
    </row>
    <row r="8830" spans="5:41" x14ac:dyDescent="0.3">
      <c r="E8830" s="15"/>
      <c r="M8830" s="26"/>
      <c r="V8830" s="37"/>
      <c r="W8830" s="37"/>
      <c r="Z8830" s="29"/>
      <c r="AA8830" s="29"/>
      <c r="AB8830" s="29"/>
      <c r="AG8830" s="40"/>
      <c r="AH8830" s="40"/>
      <c r="AN8830" s="29"/>
      <c r="AO8830" s="29"/>
    </row>
    <row r="8831" spans="5:41" x14ac:dyDescent="0.3">
      <c r="E8831" s="15"/>
      <c r="M8831" s="26"/>
      <c r="V8831" s="37"/>
      <c r="W8831" s="37"/>
      <c r="Z8831" s="29"/>
      <c r="AA8831" s="29"/>
      <c r="AB8831" s="29"/>
      <c r="AG8831" s="40"/>
      <c r="AH8831" s="40"/>
      <c r="AN8831" s="29"/>
      <c r="AO8831" s="29"/>
    </row>
    <row r="8832" spans="5:41" x14ac:dyDescent="0.3">
      <c r="E8832" s="15"/>
      <c r="M8832" s="26"/>
      <c r="V8832" s="37"/>
      <c r="W8832" s="37"/>
      <c r="Z8832" s="29"/>
      <c r="AA8832" s="29"/>
      <c r="AB8832" s="29"/>
      <c r="AG8832" s="40"/>
      <c r="AH8832" s="40"/>
      <c r="AN8832" s="29"/>
      <c r="AO8832" s="29"/>
    </row>
    <row r="8833" spans="5:41" x14ac:dyDescent="0.3">
      <c r="E8833" s="15"/>
      <c r="M8833" s="26"/>
      <c r="V8833" s="37"/>
      <c r="W8833" s="37"/>
      <c r="Z8833" s="29"/>
      <c r="AA8833" s="29"/>
      <c r="AB8833" s="29"/>
      <c r="AG8833" s="40"/>
      <c r="AH8833" s="40"/>
      <c r="AN8833" s="29"/>
      <c r="AO8833" s="29"/>
    </row>
    <row r="8834" spans="5:41" x14ac:dyDescent="0.3">
      <c r="E8834" s="15"/>
      <c r="M8834" s="26"/>
      <c r="V8834" s="37"/>
      <c r="W8834" s="37"/>
      <c r="Z8834" s="29"/>
      <c r="AA8834" s="29"/>
      <c r="AB8834" s="29"/>
      <c r="AG8834" s="40"/>
      <c r="AH8834" s="40"/>
      <c r="AN8834" s="29"/>
      <c r="AO8834" s="29"/>
    </row>
    <row r="8835" spans="5:41" x14ac:dyDescent="0.3">
      <c r="E8835" s="15"/>
      <c r="M8835" s="26"/>
      <c r="V8835" s="37"/>
      <c r="W8835" s="37"/>
      <c r="Z8835" s="29"/>
      <c r="AA8835" s="29"/>
      <c r="AB8835" s="29"/>
      <c r="AG8835" s="40"/>
      <c r="AH8835" s="40"/>
      <c r="AN8835" s="29"/>
      <c r="AO8835" s="29"/>
    </row>
    <row r="8836" spans="5:41" x14ac:dyDescent="0.3">
      <c r="E8836" s="15"/>
      <c r="M8836" s="26"/>
      <c r="V8836" s="37"/>
      <c r="W8836" s="37"/>
      <c r="Z8836" s="29"/>
      <c r="AA8836" s="29"/>
      <c r="AB8836" s="29"/>
      <c r="AG8836" s="40"/>
      <c r="AH8836" s="40"/>
      <c r="AN8836" s="29"/>
      <c r="AO8836" s="29"/>
    </row>
    <row r="8837" spans="5:41" x14ac:dyDescent="0.3">
      <c r="E8837" s="15"/>
      <c r="M8837" s="26"/>
      <c r="V8837" s="37"/>
      <c r="W8837" s="37"/>
      <c r="Z8837" s="29"/>
      <c r="AA8837" s="29"/>
      <c r="AB8837" s="29"/>
      <c r="AG8837" s="40"/>
      <c r="AH8837" s="40"/>
      <c r="AN8837" s="29"/>
      <c r="AO8837" s="29"/>
    </row>
    <row r="8838" spans="5:41" x14ac:dyDescent="0.3">
      <c r="E8838" s="15"/>
      <c r="M8838" s="26"/>
      <c r="V8838" s="37"/>
      <c r="W8838" s="37"/>
      <c r="Z8838" s="29"/>
      <c r="AA8838" s="29"/>
      <c r="AB8838" s="29"/>
      <c r="AG8838" s="40"/>
      <c r="AH8838" s="40"/>
      <c r="AN8838" s="29"/>
      <c r="AO8838" s="29"/>
    </row>
    <row r="8839" spans="5:41" x14ac:dyDescent="0.3">
      <c r="E8839" s="15"/>
      <c r="M8839" s="26"/>
      <c r="V8839" s="37"/>
      <c r="W8839" s="37"/>
      <c r="Z8839" s="29"/>
      <c r="AA8839" s="29"/>
      <c r="AB8839" s="29"/>
      <c r="AG8839" s="40"/>
      <c r="AH8839" s="40"/>
      <c r="AN8839" s="29"/>
      <c r="AO8839" s="29"/>
    </row>
    <row r="8840" spans="5:41" x14ac:dyDescent="0.3">
      <c r="E8840" s="15"/>
      <c r="M8840" s="26"/>
      <c r="V8840" s="37"/>
      <c r="W8840" s="37"/>
      <c r="Z8840" s="29"/>
      <c r="AA8840" s="29"/>
      <c r="AB8840" s="29"/>
      <c r="AG8840" s="40"/>
      <c r="AH8840" s="40"/>
      <c r="AN8840" s="29"/>
      <c r="AO8840" s="29"/>
    </row>
    <row r="8841" spans="5:41" x14ac:dyDescent="0.3">
      <c r="E8841" s="15"/>
      <c r="M8841" s="26"/>
      <c r="V8841" s="37"/>
      <c r="W8841" s="37"/>
      <c r="Z8841" s="29"/>
      <c r="AA8841" s="29"/>
      <c r="AB8841" s="29"/>
      <c r="AG8841" s="40"/>
      <c r="AH8841" s="40"/>
      <c r="AN8841" s="29"/>
      <c r="AO8841" s="29"/>
    </row>
    <row r="8842" spans="5:41" x14ac:dyDescent="0.3">
      <c r="E8842" s="15"/>
      <c r="M8842" s="26"/>
      <c r="V8842" s="37"/>
      <c r="W8842" s="37"/>
      <c r="Z8842" s="29"/>
      <c r="AA8842" s="29"/>
      <c r="AB8842" s="29"/>
      <c r="AG8842" s="40"/>
      <c r="AH8842" s="40"/>
      <c r="AN8842" s="29"/>
      <c r="AO8842" s="29"/>
    </row>
    <row r="8843" spans="5:41" x14ac:dyDescent="0.3">
      <c r="E8843" s="15"/>
      <c r="M8843" s="26"/>
      <c r="V8843" s="37"/>
      <c r="W8843" s="37"/>
      <c r="Z8843" s="29"/>
      <c r="AA8843" s="29"/>
      <c r="AB8843" s="29"/>
      <c r="AG8843" s="40"/>
      <c r="AH8843" s="40"/>
      <c r="AN8843" s="29"/>
      <c r="AO8843" s="29"/>
    </row>
    <row r="8844" spans="5:41" x14ac:dyDescent="0.3">
      <c r="E8844" s="15"/>
      <c r="M8844" s="26"/>
      <c r="V8844" s="37"/>
      <c r="W8844" s="37"/>
      <c r="Z8844" s="29"/>
      <c r="AA8844" s="29"/>
      <c r="AB8844" s="29"/>
      <c r="AG8844" s="40"/>
      <c r="AH8844" s="40"/>
      <c r="AN8844" s="29"/>
      <c r="AO8844" s="29"/>
    </row>
    <row r="8845" spans="5:41" x14ac:dyDescent="0.3">
      <c r="E8845" s="15"/>
      <c r="M8845" s="26"/>
      <c r="V8845" s="37"/>
      <c r="W8845" s="37"/>
      <c r="Z8845" s="29"/>
      <c r="AA8845" s="29"/>
      <c r="AB8845" s="29"/>
      <c r="AG8845" s="40"/>
      <c r="AH8845" s="40"/>
      <c r="AN8845" s="29"/>
      <c r="AO8845" s="29"/>
    </row>
    <row r="8846" spans="5:41" x14ac:dyDescent="0.3">
      <c r="E8846" s="15"/>
      <c r="M8846" s="26"/>
      <c r="V8846" s="37"/>
      <c r="W8846" s="37"/>
      <c r="Z8846" s="29"/>
      <c r="AA8846" s="29"/>
      <c r="AB8846" s="29"/>
      <c r="AG8846" s="40"/>
      <c r="AH8846" s="40"/>
      <c r="AN8846" s="29"/>
      <c r="AO8846" s="29"/>
    </row>
    <row r="8847" spans="5:41" x14ac:dyDescent="0.3">
      <c r="E8847" s="15"/>
      <c r="M8847" s="26"/>
      <c r="V8847" s="37"/>
      <c r="W8847" s="37"/>
      <c r="Z8847" s="29"/>
      <c r="AA8847" s="29"/>
      <c r="AB8847" s="29"/>
      <c r="AG8847" s="40"/>
      <c r="AH8847" s="40"/>
      <c r="AN8847" s="29"/>
      <c r="AO8847" s="29"/>
    </row>
    <row r="8848" spans="5:41" x14ac:dyDescent="0.3">
      <c r="E8848" s="15"/>
      <c r="M8848" s="26"/>
      <c r="V8848" s="37"/>
      <c r="W8848" s="37"/>
      <c r="Z8848" s="29"/>
      <c r="AA8848" s="29"/>
      <c r="AB8848" s="29"/>
      <c r="AG8848" s="40"/>
      <c r="AH8848" s="40"/>
      <c r="AN8848" s="29"/>
      <c r="AO8848" s="29"/>
    </row>
    <row r="8849" spans="5:41" x14ac:dyDescent="0.3">
      <c r="E8849" s="15"/>
      <c r="M8849" s="26"/>
      <c r="V8849" s="37"/>
      <c r="W8849" s="37"/>
      <c r="Z8849" s="29"/>
      <c r="AA8849" s="29"/>
      <c r="AB8849" s="29"/>
      <c r="AG8849" s="40"/>
      <c r="AH8849" s="40"/>
      <c r="AN8849" s="29"/>
      <c r="AO8849" s="29"/>
    </row>
    <row r="8850" spans="5:41" x14ac:dyDescent="0.3">
      <c r="E8850" s="15"/>
      <c r="M8850" s="26"/>
      <c r="V8850" s="37"/>
      <c r="W8850" s="37"/>
      <c r="Z8850" s="29"/>
      <c r="AA8850" s="29"/>
      <c r="AB8850" s="29"/>
      <c r="AG8850" s="40"/>
      <c r="AH8850" s="40"/>
      <c r="AN8850" s="29"/>
      <c r="AO8850" s="29"/>
    </row>
    <row r="8851" spans="5:41" x14ac:dyDescent="0.3">
      <c r="E8851" s="15"/>
      <c r="M8851" s="26"/>
      <c r="V8851" s="37"/>
      <c r="W8851" s="37"/>
      <c r="Z8851" s="29"/>
      <c r="AA8851" s="29"/>
      <c r="AB8851" s="29"/>
      <c r="AG8851" s="40"/>
      <c r="AH8851" s="40"/>
      <c r="AN8851" s="29"/>
      <c r="AO8851" s="29"/>
    </row>
    <row r="8852" spans="5:41" x14ac:dyDescent="0.3">
      <c r="E8852" s="15"/>
      <c r="M8852" s="26"/>
      <c r="V8852" s="37"/>
      <c r="W8852" s="37"/>
      <c r="Z8852" s="29"/>
      <c r="AA8852" s="29"/>
      <c r="AB8852" s="29"/>
      <c r="AG8852" s="40"/>
      <c r="AH8852" s="40"/>
      <c r="AN8852" s="29"/>
      <c r="AO8852" s="29"/>
    </row>
    <row r="8853" spans="5:41" x14ac:dyDescent="0.3">
      <c r="E8853" s="15"/>
      <c r="M8853" s="26"/>
      <c r="V8853" s="37"/>
      <c r="W8853" s="37"/>
      <c r="Z8853" s="29"/>
      <c r="AA8853" s="29"/>
      <c r="AB8853" s="29"/>
      <c r="AG8853" s="40"/>
      <c r="AH8853" s="40"/>
      <c r="AN8853" s="29"/>
      <c r="AO8853" s="29"/>
    </row>
    <row r="8854" spans="5:41" x14ac:dyDescent="0.3">
      <c r="E8854" s="15"/>
      <c r="M8854" s="26"/>
      <c r="V8854" s="37"/>
      <c r="W8854" s="37"/>
      <c r="Z8854" s="29"/>
      <c r="AA8854" s="29"/>
      <c r="AB8854" s="29"/>
      <c r="AG8854" s="40"/>
      <c r="AH8854" s="40"/>
      <c r="AN8854" s="29"/>
      <c r="AO8854" s="29"/>
    </row>
    <row r="8855" spans="5:41" x14ac:dyDescent="0.3">
      <c r="E8855" s="15"/>
      <c r="M8855" s="26"/>
      <c r="V8855" s="37"/>
      <c r="W8855" s="37"/>
      <c r="Z8855" s="29"/>
      <c r="AA8855" s="29"/>
      <c r="AB8855" s="29"/>
      <c r="AG8855" s="40"/>
      <c r="AH8855" s="40"/>
      <c r="AN8855" s="29"/>
      <c r="AO8855" s="29"/>
    </row>
    <row r="8856" spans="5:41" x14ac:dyDescent="0.3">
      <c r="E8856" s="15"/>
      <c r="M8856" s="26"/>
      <c r="V8856" s="37"/>
      <c r="W8856" s="37"/>
      <c r="Z8856" s="29"/>
      <c r="AA8856" s="29"/>
      <c r="AB8856" s="29"/>
      <c r="AG8856" s="40"/>
      <c r="AH8856" s="40"/>
      <c r="AN8856" s="29"/>
      <c r="AO8856" s="29"/>
    </row>
    <row r="8857" spans="5:41" x14ac:dyDescent="0.3">
      <c r="E8857" s="15"/>
      <c r="M8857" s="26"/>
      <c r="V8857" s="37"/>
      <c r="W8857" s="37"/>
      <c r="Z8857" s="29"/>
      <c r="AA8857" s="29"/>
      <c r="AB8857" s="29"/>
      <c r="AG8857" s="40"/>
      <c r="AH8857" s="40"/>
      <c r="AN8857" s="29"/>
      <c r="AO8857" s="29"/>
    </row>
    <row r="8858" spans="5:41" x14ac:dyDescent="0.3">
      <c r="E8858" s="15"/>
      <c r="M8858" s="26"/>
      <c r="V8858" s="37"/>
      <c r="W8858" s="37"/>
      <c r="Z8858" s="29"/>
      <c r="AA8858" s="29"/>
      <c r="AB8858" s="29"/>
      <c r="AG8858" s="40"/>
      <c r="AH8858" s="40"/>
      <c r="AN8858" s="29"/>
      <c r="AO8858" s="29"/>
    </row>
    <row r="8859" spans="5:41" x14ac:dyDescent="0.3">
      <c r="E8859" s="15"/>
      <c r="M8859" s="26"/>
      <c r="V8859" s="37"/>
      <c r="W8859" s="37"/>
      <c r="Z8859" s="29"/>
      <c r="AA8859" s="29"/>
      <c r="AB8859" s="29"/>
      <c r="AG8859" s="40"/>
      <c r="AH8859" s="40"/>
      <c r="AN8859" s="29"/>
      <c r="AO8859" s="29"/>
    </row>
    <row r="8860" spans="5:41" x14ac:dyDescent="0.3">
      <c r="E8860" s="15"/>
      <c r="M8860" s="26"/>
      <c r="V8860" s="37"/>
      <c r="W8860" s="37"/>
      <c r="Z8860" s="29"/>
      <c r="AA8860" s="29"/>
      <c r="AB8860" s="29"/>
      <c r="AG8860" s="40"/>
      <c r="AH8860" s="40"/>
      <c r="AN8860" s="29"/>
      <c r="AO8860" s="29"/>
    </row>
    <row r="8861" spans="5:41" x14ac:dyDescent="0.3">
      <c r="E8861" s="15"/>
      <c r="M8861" s="26"/>
      <c r="V8861" s="37"/>
      <c r="W8861" s="37"/>
      <c r="Z8861" s="29"/>
      <c r="AA8861" s="29"/>
      <c r="AB8861" s="29"/>
      <c r="AG8861" s="40"/>
      <c r="AH8861" s="40"/>
      <c r="AN8861" s="29"/>
      <c r="AO8861" s="29"/>
    </row>
    <row r="8862" spans="5:41" x14ac:dyDescent="0.3">
      <c r="E8862" s="15"/>
      <c r="M8862" s="26"/>
      <c r="V8862" s="37"/>
      <c r="W8862" s="37"/>
      <c r="Z8862" s="29"/>
      <c r="AA8862" s="29"/>
      <c r="AB8862" s="29"/>
      <c r="AG8862" s="40"/>
      <c r="AH8862" s="40"/>
      <c r="AN8862" s="29"/>
      <c r="AO8862" s="29"/>
    </row>
    <row r="8863" spans="5:41" x14ac:dyDescent="0.3">
      <c r="E8863" s="15"/>
      <c r="M8863" s="26"/>
      <c r="V8863" s="37"/>
      <c r="W8863" s="37"/>
      <c r="Z8863" s="29"/>
      <c r="AA8863" s="29"/>
      <c r="AB8863" s="29"/>
      <c r="AG8863" s="40"/>
      <c r="AH8863" s="40"/>
      <c r="AN8863" s="29"/>
      <c r="AO8863" s="29"/>
    </row>
    <row r="8864" spans="5:41" x14ac:dyDescent="0.3">
      <c r="E8864" s="15"/>
      <c r="M8864" s="26"/>
      <c r="V8864" s="37"/>
      <c r="W8864" s="37"/>
      <c r="Z8864" s="29"/>
      <c r="AA8864" s="29"/>
      <c r="AB8864" s="29"/>
      <c r="AG8864" s="40"/>
      <c r="AH8864" s="40"/>
      <c r="AN8864" s="29"/>
      <c r="AO8864" s="29"/>
    </row>
    <row r="8865" spans="5:41" x14ac:dyDescent="0.3">
      <c r="E8865" s="15"/>
      <c r="M8865" s="26"/>
      <c r="V8865" s="37"/>
      <c r="W8865" s="37"/>
      <c r="Z8865" s="29"/>
      <c r="AA8865" s="29"/>
      <c r="AB8865" s="29"/>
      <c r="AG8865" s="40"/>
      <c r="AH8865" s="40"/>
      <c r="AN8865" s="29"/>
      <c r="AO8865" s="29"/>
    </row>
    <row r="8866" spans="5:41" x14ac:dyDescent="0.3">
      <c r="E8866" s="15"/>
      <c r="M8866" s="26"/>
      <c r="V8866" s="37"/>
      <c r="W8866" s="37"/>
      <c r="Z8866" s="29"/>
      <c r="AA8866" s="29"/>
      <c r="AB8866" s="29"/>
      <c r="AG8866" s="40"/>
      <c r="AH8866" s="40"/>
      <c r="AN8866" s="29"/>
      <c r="AO8866" s="29"/>
    </row>
    <row r="8867" spans="5:41" x14ac:dyDescent="0.3">
      <c r="E8867" s="15"/>
      <c r="M8867" s="26"/>
      <c r="V8867" s="37"/>
      <c r="W8867" s="37"/>
      <c r="Z8867" s="29"/>
      <c r="AA8867" s="29"/>
      <c r="AB8867" s="29"/>
      <c r="AG8867" s="40"/>
      <c r="AH8867" s="40"/>
      <c r="AN8867" s="29"/>
      <c r="AO8867" s="29"/>
    </row>
    <row r="8868" spans="5:41" x14ac:dyDescent="0.3">
      <c r="E8868" s="15"/>
      <c r="M8868" s="26"/>
      <c r="V8868" s="37"/>
      <c r="W8868" s="37"/>
      <c r="Z8868" s="29"/>
      <c r="AA8868" s="29"/>
      <c r="AB8868" s="29"/>
      <c r="AG8868" s="40"/>
      <c r="AH8868" s="40"/>
      <c r="AN8868" s="29"/>
      <c r="AO8868" s="29"/>
    </row>
    <row r="8869" spans="5:41" x14ac:dyDescent="0.3">
      <c r="E8869" s="15"/>
      <c r="M8869" s="26"/>
      <c r="V8869" s="37"/>
      <c r="W8869" s="37"/>
      <c r="Z8869" s="29"/>
      <c r="AA8869" s="29"/>
      <c r="AB8869" s="29"/>
      <c r="AG8869" s="40"/>
      <c r="AH8869" s="40"/>
      <c r="AN8869" s="29"/>
      <c r="AO8869" s="29"/>
    </row>
    <row r="8870" spans="5:41" x14ac:dyDescent="0.3">
      <c r="E8870" s="15"/>
      <c r="M8870" s="26"/>
      <c r="V8870" s="37"/>
      <c r="W8870" s="37"/>
      <c r="Z8870" s="29"/>
      <c r="AA8870" s="29"/>
      <c r="AB8870" s="29"/>
      <c r="AG8870" s="40"/>
      <c r="AH8870" s="40"/>
      <c r="AN8870" s="29"/>
      <c r="AO8870" s="29"/>
    </row>
    <row r="8871" spans="5:41" x14ac:dyDescent="0.3">
      <c r="E8871" s="15"/>
      <c r="M8871" s="26"/>
      <c r="V8871" s="37"/>
      <c r="W8871" s="37"/>
      <c r="Z8871" s="29"/>
      <c r="AA8871" s="29"/>
      <c r="AB8871" s="29"/>
      <c r="AG8871" s="40"/>
      <c r="AH8871" s="40"/>
      <c r="AN8871" s="29"/>
      <c r="AO8871" s="29"/>
    </row>
    <row r="8872" spans="5:41" x14ac:dyDescent="0.3">
      <c r="E8872" s="15"/>
      <c r="M8872" s="26"/>
      <c r="V8872" s="37"/>
      <c r="W8872" s="37"/>
      <c r="Z8872" s="29"/>
      <c r="AA8872" s="29"/>
      <c r="AB8872" s="29"/>
      <c r="AG8872" s="40"/>
      <c r="AH8872" s="40"/>
      <c r="AN8872" s="29"/>
      <c r="AO8872" s="29"/>
    </row>
    <row r="8873" spans="5:41" x14ac:dyDescent="0.3">
      <c r="E8873" s="15"/>
      <c r="M8873" s="26"/>
      <c r="V8873" s="37"/>
      <c r="W8873" s="37"/>
      <c r="Z8873" s="29"/>
      <c r="AA8873" s="29"/>
      <c r="AB8873" s="29"/>
      <c r="AG8873" s="40"/>
      <c r="AH8873" s="40"/>
      <c r="AN8873" s="29"/>
      <c r="AO8873" s="29"/>
    </row>
    <row r="8874" spans="5:41" x14ac:dyDescent="0.3">
      <c r="E8874" s="15"/>
      <c r="M8874" s="26"/>
      <c r="V8874" s="37"/>
      <c r="W8874" s="37"/>
      <c r="Z8874" s="29"/>
      <c r="AA8874" s="29"/>
      <c r="AB8874" s="29"/>
      <c r="AG8874" s="40"/>
      <c r="AH8874" s="40"/>
      <c r="AN8874" s="29"/>
      <c r="AO8874" s="29"/>
    </row>
    <row r="8875" spans="5:41" x14ac:dyDescent="0.3">
      <c r="E8875" s="15"/>
      <c r="M8875" s="26"/>
      <c r="V8875" s="37"/>
      <c r="W8875" s="37"/>
      <c r="Z8875" s="29"/>
      <c r="AA8875" s="29"/>
      <c r="AB8875" s="29"/>
      <c r="AG8875" s="40"/>
      <c r="AH8875" s="40"/>
      <c r="AN8875" s="29"/>
      <c r="AO8875" s="29"/>
    </row>
    <row r="8876" spans="5:41" x14ac:dyDescent="0.3">
      <c r="E8876" s="15"/>
      <c r="M8876" s="26"/>
      <c r="V8876" s="37"/>
      <c r="W8876" s="37"/>
      <c r="Z8876" s="29"/>
      <c r="AA8876" s="29"/>
      <c r="AB8876" s="29"/>
      <c r="AG8876" s="40"/>
      <c r="AH8876" s="40"/>
      <c r="AN8876" s="29"/>
      <c r="AO8876" s="29"/>
    </row>
    <row r="8877" spans="5:41" x14ac:dyDescent="0.3">
      <c r="E8877" s="15"/>
      <c r="M8877" s="26"/>
      <c r="V8877" s="37"/>
      <c r="W8877" s="37"/>
      <c r="Z8877" s="29"/>
      <c r="AA8877" s="29"/>
      <c r="AB8877" s="29"/>
      <c r="AG8877" s="40"/>
      <c r="AH8877" s="40"/>
      <c r="AN8877" s="29"/>
      <c r="AO8877" s="29"/>
    </row>
    <row r="8878" spans="5:41" x14ac:dyDescent="0.3">
      <c r="E8878" s="15"/>
      <c r="M8878" s="26"/>
      <c r="V8878" s="37"/>
      <c r="W8878" s="37"/>
      <c r="Z8878" s="29"/>
      <c r="AA8878" s="29"/>
      <c r="AB8878" s="29"/>
      <c r="AG8878" s="40"/>
      <c r="AH8878" s="40"/>
      <c r="AN8878" s="29"/>
      <c r="AO8878" s="29"/>
    </row>
    <row r="8879" spans="5:41" x14ac:dyDescent="0.3">
      <c r="E8879" s="15"/>
      <c r="M8879" s="26"/>
      <c r="V8879" s="37"/>
      <c r="W8879" s="37"/>
      <c r="Z8879" s="29"/>
      <c r="AA8879" s="29"/>
      <c r="AB8879" s="29"/>
      <c r="AG8879" s="40"/>
      <c r="AH8879" s="40"/>
      <c r="AN8879" s="29"/>
      <c r="AO8879" s="29"/>
    </row>
    <row r="8880" spans="5:41" x14ac:dyDescent="0.3">
      <c r="E8880" s="15"/>
      <c r="M8880" s="26"/>
      <c r="V8880" s="37"/>
      <c r="W8880" s="37"/>
      <c r="Z8880" s="29"/>
      <c r="AA8880" s="29"/>
      <c r="AB8880" s="29"/>
      <c r="AG8880" s="40"/>
      <c r="AH8880" s="40"/>
      <c r="AN8880" s="29"/>
      <c r="AO8880" s="29"/>
    </row>
    <row r="8881" spans="5:41" x14ac:dyDescent="0.3">
      <c r="E8881" s="15"/>
      <c r="M8881" s="26"/>
      <c r="V8881" s="37"/>
      <c r="W8881" s="37"/>
      <c r="Z8881" s="29"/>
      <c r="AA8881" s="29"/>
      <c r="AB8881" s="29"/>
      <c r="AG8881" s="40"/>
      <c r="AH8881" s="40"/>
      <c r="AN8881" s="29"/>
      <c r="AO8881" s="29"/>
    </row>
    <row r="8882" spans="5:41" x14ac:dyDescent="0.3">
      <c r="E8882" s="15"/>
      <c r="M8882" s="26"/>
      <c r="V8882" s="37"/>
      <c r="W8882" s="37"/>
      <c r="Z8882" s="29"/>
      <c r="AA8882" s="29"/>
      <c r="AB8882" s="29"/>
      <c r="AG8882" s="40"/>
      <c r="AH8882" s="40"/>
      <c r="AN8882" s="29"/>
      <c r="AO8882" s="29"/>
    </row>
    <row r="8883" spans="5:41" x14ac:dyDescent="0.3">
      <c r="E8883" s="15"/>
      <c r="M8883" s="26"/>
      <c r="V8883" s="37"/>
      <c r="W8883" s="37"/>
      <c r="Z8883" s="29"/>
      <c r="AA8883" s="29"/>
      <c r="AB8883" s="29"/>
      <c r="AG8883" s="40"/>
      <c r="AH8883" s="40"/>
      <c r="AN8883" s="29"/>
      <c r="AO8883" s="29"/>
    </row>
    <row r="8884" spans="5:41" x14ac:dyDescent="0.3">
      <c r="E8884" s="15"/>
      <c r="M8884" s="26"/>
      <c r="V8884" s="37"/>
      <c r="W8884" s="37"/>
      <c r="Z8884" s="29"/>
      <c r="AA8884" s="29"/>
      <c r="AB8884" s="29"/>
      <c r="AG8884" s="40"/>
      <c r="AH8884" s="40"/>
      <c r="AN8884" s="29"/>
      <c r="AO8884" s="29"/>
    </row>
    <row r="8885" spans="5:41" x14ac:dyDescent="0.3">
      <c r="E8885" s="15"/>
      <c r="M8885" s="26"/>
      <c r="V8885" s="37"/>
      <c r="W8885" s="37"/>
      <c r="Z8885" s="29"/>
      <c r="AA8885" s="29"/>
      <c r="AB8885" s="29"/>
      <c r="AG8885" s="40"/>
      <c r="AH8885" s="40"/>
      <c r="AN8885" s="29"/>
      <c r="AO8885" s="29"/>
    </row>
    <row r="8886" spans="5:41" x14ac:dyDescent="0.3">
      <c r="E8886" s="15"/>
      <c r="M8886" s="26"/>
      <c r="V8886" s="37"/>
      <c r="W8886" s="37"/>
      <c r="Z8886" s="29"/>
      <c r="AA8886" s="29"/>
      <c r="AB8886" s="29"/>
      <c r="AG8886" s="40"/>
      <c r="AH8886" s="40"/>
      <c r="AN8886" s="29"/>
      <c r="AO8886" s="29"/>
    </row>
    <row r="8887" spans="5:41" x14ac:dyDescent="0.3">
      <c r="E8887" s="15"/>
      <c r="M8887" s="26"/>
      <c r="V8887" s="37"/>
      <c r="W8887" s="37"/>
      <c r="Z8887" s="29"/>
      <c r="AA8887" s="29"/>
      <c r="AB8887" s="29"/>
      <c r="AG8887" s="40"/>
      <c r="AH8887" s="40"/>
      <c r="AN8887" s="29"/>
      <c r="AO8887" s="29"/>
    </row>
    <row r="8888" spans="5:41" x14ac:dyDescent="0.3">
      <c r="E8888" s="15"/>
      <c r="M8888" s="26"/>
      <c r="V8888" s="37"/>
      <c r="W8888" s="37"/>
      <c r="Z8888" s="29"/>
      <c r="AA8888" s="29"/>
      <c r="AB8888" s="29"/>
      <c r="AG8888" s="40"/>
      <c r="AH8888" s="40"/>
      <c r="AN8888" s="29"/>
      <c r="AO8888" s="29"/>
    </row>
    <row r="8889" spans="5:41" x14ac:dyDescent="0.3">
      <c r="E8889" s="15"/>
      <c r="M8889" s="26"/>
      <c r="V8889" s="37"/>
      <c r="W8889" s="37"/>
      <c r="Z8889" s="29"/>
      <c r="AA8889" s="29"/>
      <c r="AB8889" s="29"/>
      <c r="AG8889" s="40"/>
      <c r="AH8889" s="40"/>
      <c r="AN8889" s="29"/>
      <c r="AO8889" s="29"/>
    </row>
    <row r="8890" spans="5:41" x14ac:dyDescent="0.3">
      <c r="E8890" s="15"/>
      <c r="M8890" s="26"/>
      <c r="V8890" s="37"/>
      <c r="W8890" s="37"/>
      <c r="Z8890" s="29"/>
      <c r="AA8890" s="29"/>
      <c r="AB8890" s="29"/>
      <c r="AG8890" s="40"/>
      <c r="AH8890" s="40"/>
      <c r="AN8890" s="29"/>
      <c r="AO8890" s="29"/>
    </row>
    <row r="8891" spans="5:41" x14ac:dyDescent="0.3">
      <c r="E8891" s="15"/>
      <c r="M8891" s="26"/>
      <c r="V8891" s="37"/>
      <c r="W8891" s="37"/>
      <c r="Z8891" s="29"/>
      <c r="AA8891" s="29"/>
      <c r="AB8891" s="29"/>
      <c r="AG8891" s="40"/>
      <c r="AH8891" s="40"/>
      <c r="AN8891" s="29"/>
      <c r="AO8891" s="29"/>
    </row>
    <row r="8892" spans="5:41" x14ac:dyDescent="0.3">
      <c r="E8892" s="15"/>
      <c r="M8892" s="26"/>
      <c r="V8892" s="37"/>
      <c r="W8892" s="37"/>
      <c r="Z8892" s="29"/>
      <c r="AA8892" s="29"/>
      <c r="AB8892" s="29"/>
      <c r="AG8892" s="40"/>
      <c r="AH8892" s="40"/>
      <c r="AN8892" s="29"/>
      <c r="AO8892" s="29"/>
    </row>
    <row r="8893" spans="5:41" x14ac:dyDescent="0.3">
      <c r="E8893" s="15"/>
      <c r="M8893" s="26"/>
      <c r="V8893" s="37"/>
      <c r="W8893" s="37"/>
      <c r="Z8893" s="29"/>
      <c r="AA8893" s="29"/>
      <c r="AB8893" s="29"/>
      <c r="AG8893" s="40"/>
      <c r="AH8893" s="40"/>
      <c r="AN8893" s="29"/>
      <c r="AO8893" s="29"/>
    </row>
    <row r="8894" spans="5:41" x14ac:dyDescent="0.3">
      <c r="E8894" s="15"/>
      <c r="M8894" s="26"/>
      <c r="V8894" s="37"/>
      <c r="W8894" s="37"/>
      <c r="Z8894" s="29"/>
      <c r="AA8894" s="29"/>
      <c r="AB8894" s="29"/>
      <c r="AG8894" s="40"/>
      <c r="AH8894" s="40"/>
      <c r="AN8894" s="29"/>
      <c r="AO8894" s="29"/>
    </row>
    <row r="8895" spans="5:41" x14ac:dyDescent="0.3">
      <c r="E8895" s="15"/>
      <c r="M8895" s="26"/>
      <c r="V8895" s="37"/>
      <c r="W8895" s="37"/>
      <c r="Z8895" s="29"/>
      <c r="AA8895" s="29"/>
      <c r="AB8895" s="29"/>
      <c r="AG8895" s="40"/>
      <c r="AH8895" s="40"/>
      <c r="AN8895" s="29"/>
      <c r="AO8895" s="29"/>
    </row>
    <row r="8896" spans="5:41" x14ac:dyDescent="0.3">
      <c r="E8896" s="15"/>
      <c r="M8896" s="26"/>
      <c r="V8896" s="37"/>
      <c r="W8896" s="37"/>
      <c r="Z8896" s="29"/>
      <c r="AA8896" s="29"/>
      <c r="AB8896" s="29"/>
      <c r="AG8896" s="40"/>
      <c r="AH8896" s="40"/>
      <c r="AN8896" s="29"/>
      <c r="AO8896" s="29"/>
    </row>
    <row r="8897" spans="5:41" x14ac:dyDescent="0.3">
      <c r="E8897" s="15"/>
      <c r="M8897" s="26"/>
      <c r="V8897" s="37"/>
      <c r="W8897" s="37"/>
      <c r="Z8897" s="29"/>
      <c r="AA8897" s="29"/>
      <c r="AB8897" s="29"/>
      <c r="AG8897" s="40"/>
      <c r="AH8897" s="40"/>
      <c r="AN8897" s="29"/>
      <c r="AO8897" s="29"/>
    </row>
    <row r="8898" spans="5:41" x14ac:dyDescent="0.3">
      <c r="E8898" s="15"/>
      <c r="M8898" s="26"/>
      <c r="V8898" s="37"/>
      <c r="W8898" s="37"/>
      <c r="Z8898" s="29"/>
      <c r="AA8898" s="29"/>
      <c r="AB8898" s="29"/>
      <c r="AG8898" s="40"/>
      <c r="AH8898" s="40"/>
      <c r="AN8898" s="29"/>
      <c r="AO8898" s="29"/>
    </row>
    <row r="8899" spans="5:41" x14ac:dyDescent="0.3">
      <c r="E8899" s="15"/>
      <c r="M8899" s="26"/>
      <c r="V8899" s="37"/>
      <c r="W8899" s="37"/>
      <c r="Z8899" s="29"/>
      <c r="AA8899" s="29"/>
      <c r="AB8899" s="29"/>
      <c r="AG8899" s="40"/>
      <c r="AH8899" s="40"/>
      <c r="AN8899" s="29"/>
      <c r="AO8899" s="29"/>
    </row>
    <row r="8900" spans="5:41" x14ac:dyDescent="0.3">
      <c r="E8900" s="15"/>
      <c r="M8900" s="26"/>
      <c r="V8900" s="37"/>
      <c r="W8900" s="37"/>
      <c r="Z8900" s="29"/>
      <c r="AA8900" s="29"/>
      <c r="AB8900" s="29"/>
      <c r="AG8900" s="40"/>
      <c r="AH8900" s="40"/>
      <c r="AN8900" s="29"/>
      <c r="AO8900" s="29"/>
    </row>
    <row r="8901" spans="5:41" x14ac:dyDescent="0.3">
      <c r="E8901" s="15"/>
      <c r="M8901" s="26"/>
      <c r="V8901" s="37"/>
      <c r="W8901" s="37"/>
      <c r="Z8901" s="29"/>
      <c r="AA8901" s="29"/>
      <c r="AB8901" s="29"/>
      <c r="AG8901" s="40"/>
      <c r="AH8901" s="40"/>
      <c r="AN8901" s="29"/>
      <c r="AO8901" s="29"/>
    </row>
    <row r="8902" spans="5:41" x14ac:dyDescent="0.3">
      <c r="E8902" s="15"/>
      <c r="M8902" s="26"/>
      <c r="V8902" s="37"/>
      <c r="W8902" s="37"/>
      <c r="Z8902" s="29"/>
      <c r="AA8902" s="29"/>
      <c r="AB8902" s="29"/>
      <c r="AG8902" s="40"/>
      <c r="AH8902" s="40"/>
      <c r="AN8902" s="29"/>
      <c r="AO8902" s="29"/>
    </row>
    <row r="8903" spans="5:41" x14ac:dyDescent="0.3">
      <c r="E8903" s="15"/>
      <c r="M8903" s="26"/>
      <c r="V8903" s="37"/>
      <c r="W8903" s="37"/>
      <c r="Z8903" s="29"/>
      <c r="AA8903" s="29"/>
      <c r="AB8903" s="29"/>
      <c r="AG8903" s="40"/>
      <c r="AH8903" s="40"/>
      <c r="AN8903" s="29"/>
      <c r="AO8903" s="29"/>
    </row>
    <row r="8904" spans="5:41" x14ac:dyDescent="0.3">
      <c r="E8904" s="15"/>
      <c r="M8904" s="26"/>
      <c r="V8904" s="37"/>
      <c r="W8904" s="37"/>
      <c r="Z8904" s="29"/>
      <c r="AA8904" s="29"/>
      <c r="AB8904" s="29"/>
      <c r="AG8904" s="40"/>
      <c r="AH8904" s="40"/>
      <c r="AN8904" s="29"/>
      <c r="AO8904" s="29"/>
    </row>
    <row r="8905" spans="5:41" x14ac:dyDescent="0.3">
      <c r="E8905" s="15"/>
      <c r="M8905" s="26"/>
      <c r="V8905" s="37"/>
      <c r="W8905" s="37"/>
      <c r="Z8905" s="29"/>
      <c r="AA8905" s="29"/>
      <c r="AB8905" s="29"/>
      <c r="AG8905" s="40"/>
      <c r="AH8905" s="40"/>
      <c r="AN8905" s="29"/>
      <c r="AO8905" s="29"/>
    </row>
    <row r="8906" spans="5:41" x14ac:dyDescent="0.3">
      <c r="E8906" s="15"/>
      <c r="M8906" s="26"/>
      <c r="V8906" s="37"/>
      <c r="W8906" s="37"/>
      <c r="Z8906" s="29"/>
      <c r="AA8906" s="29"/>
      <c r="AB8906" s="29"/>
      <c r="AG8906" s="40"/>
      <c r="AH8906" s="40"/>
      <c r="AN8906" s="29"/>
      <c r="AO8906" s="29"/>
    </row>
    <row r="8907" spans="5:41" x14ac:dyDescent="0.3">
      <c r="E8907" s="15"/>
      <c r="M8907" s="26"/>
      <c r="V8907" s="37"/>
      <c r="W8907" s="37"/>
      <c r="Z8907" s="29"/>
      <c r="AA8907" s="29"/>
      <c r="AB8907" s="29"/>
      <c r="AG8907" s="40"/>
      <c r="AH8907" s="40"/>
      <c r="AN8907" s="29"/>
      <c r="AO8907" s="29"/>
    </row>
    <row r="8908" spans="5:41" x14ac:dyDescent="0.3">
      <c r="E8908" s="15"/>
      <c r="M8908" s="26"/>
      <c r="V8908" s="37"/>
      <c r="W8908" s="37"/>
      <c r="Z8908" s="29"/>
      <c r="AA8908" s="29"/>
      <c r="AB8908" s="29"/>
      <c r="AG8908" s="40"/>
      <c r="AH8908" s="40"/>
      <c r="AN8908" s="29"/>
      <c r="AO8908" s="29"/>
    </row>
    <row r="8909" spans="5:41" x14ac:dyDescent="0.3">
      <c r="E8909" s="15"/>
      <c r="M8909" s="26"/>
      <c r="V8909" s="37"/>
      <c r="W8909" s="37"/>
      <c r="Z8909" s="29"/>
      <c r="AA8909" s="29"/>
      <c r="AB8909" s="29"/>
      <c r="AG8909" s="40"/>
      <c r="AH8909" s="40"/>
      <c r="AN8909" s="29"/>
      <c r="AO8909" s="29"/>
    </row>
    <row r="8910" spans="5:41" x14ac:dyDescent="0.3">
      <c r="E8910" s="15"/>
      <c r="M8910" s="26"/>
      <c r="V8910" s="37"/>
      <c r="W8910" s="37"/>
      <c r="Z8910" s="29"/>
      <c r="AA8910" s="29"/>
      <c r="AB8910" s="29"/>
      <c r="AG8910" s="40"/>
      <c r="AH8910" s="40"/>
      <c r="AN8910" s="29"/>
      <c r="AO8910" s="29"/>
    </row>
    <row r="8911" spans="5:41" x14ac:dyDescent="0.3">
      <c r="E8911" s="15"/>
      <c r="M8911" s="26"/>
      <c r="V8911" s="37"/>
      <c r="W8911" s="37"/>
      <c r="Z8911" s="29"/>
      <c r="AA8911" s="29"/>
      <c r="AB8911" s="29"/>
      <c r="AG8911" s="40"/>
      <c r="AH8911" s="40"/>
      <c r="AN8911" s="29"/>
      <c r="AO8911" s="29"/>
    </row>
    <row r="8912" spans="5:41" x14ac:dyDescent="0.3">
      <c r="E8912" s="15"/>
      <c r="M8912" s="26"/>
      <c r="V8912" s="37"/>
      <c r="W8912" s="37"/>
      <c r="Z8912" s="29"/>
      <c r="AA8912" s="29"/>
      <c r="AB8912" s="29"/>
      <c r="AG8912" s="40"/>
      <c r="AH8912" s="40"/>
      <c r="AN8912" s="29"/>
      <c r="AO8912" s="29"/>
    </row>
    <row r="8913" spans="5:41" x14ac:dyDescent="0.3">
      <c r="E8913" s="15"/>
      <c r="M8913" s="26"/>
      <c r="V8913" s="37"/>
      <c r="W8913" s="37"/>
      <c r="Z8913" s="29"/>
      <c r="AA8913" s="29"/>
      <c r="AB8913" s="29"/>
      <c r="AG8913" s="40"/>
      <c r="AH8913" s="40"/>
      <c r="AN8913" s="29"/>
      <c r="AO8913" s="29"/>
    </row>
    <row r="8914" spans="5:41" x14ac:dyDescent="0.3">
      <c r="E8914" s="15"/>
      <c r="M8914" s="26"/>
      <c r="V8914" s="37"/>
      <c r="W8914" s="37"/>
      <c r="Z8914" s="29"/>
      <c r="AA8914" s="29"/>
      <c r="AB8914" s="29"/>
      <c r="AG8914" s="40"/>
      <c r="AH8914" s="40"/>
      <c r="AN8914" s="29"/>
      <c r="AO8914" s="29"/>
    </row>
    <row r="8915" spans="5:41" x14ac:dyDescent="0.3">
      <c r="E8915" s="15"/>
      <c r="M8915" s="26"/>
      <c r="V8915" s="37"/>
      <c r="W8915" s="37"/>
      <c r="Z8915" s="29"/>
      <c r="AA8915" s="29"/>
      <c r="AB8915" s="29"/>
      <c r="AG8915" s="40"/>
      <c r="AH8915" s="40"/>
      <c r="AN8915" s="29"/>
      <c r="AO8915" s="29"/>
    </row>
    <row r="8916" spans="5:41" x14ac:dyDescent="0.3">
      <c r="E8916" s="15"/>
      <c r="M8916" s="26"/>
      <c r="V8916" s="37"/>
      <c r="W8916" s="37"/>
      <c r="Z8916" s="29"/>
      <c r="AA8916" s="29"/>
      <c r="AB8916" s="29"/>
      <c r="AG8916" s="40"/>
      <c r="AH8916" s="40"/>
      <c r="AN8916" s="29"/>
      <c r="AO8916" s="29"/>
    </row>
    <row r="8917" spans="5:41" x14ac:dyDescent="0.3">
      <c r="E8917" s="15"/>
      <c r="M8917" s="26"/>
      <c r="V8917" s="37"/>
      <c r="W8917" s="37"/>
      <c r="Z8917" s="29"/>
      <c r="AA8917" s="29"/>
      <c r="AB8917" s="29"/>
      <c r="AG8917" s="40"/>
      <c r="AH8917" s="40"/>
      <c r="AN8917" s="29"/>
      <c r="AO8917" s="29"/>
    </row>
    <row r="8918" spans="5:41" x14ac:dyDescent="0.3">
      <c r="E8918" s="15"/>
      <c r="M8918" s="26"/>
      <c r="V8918" s="37"/>
      <c r="W8918" s="37"/>
      <c r="Z8918" s="29"/>
      <c r="AA8918" s="29"/>
      <c r="AB8918" s="29"/>
      <c r="AG8918" s="40"/>
      <c r="AH8918" s="40"/>
      <c r="AN8918" s="29"/>
      <c r="AO8918" s="29"/>
    </row>
    <row r="8919" spans="5:41" x14ac:dyDescent="0.3">
      <c r="E8919" s="15"/>
      <c r="M8919" s="26"/>
      <c r="V8919" s="37"/>
      <c r="W8919" s="37"/>
      <c r="Z8919" s="29"/>
      <c r="AA8919" s="29"/>
      <c r="AB8919" s="29"/>
      <c r="AG8919" s="40"/>
      <c r="AH8919" s="40"/>
      <c r="AN8919" s="29"/>
      <c r="AO8919" s="29"/>
    </row>
    <row r="8920" spans="5:41" x14ac:dyDescent="0.3">
      <c r="E8920" s="15"/>
      <c r="M8920" s="26"/>
      <c r="V8920" s="37"/>
      <c r="W8920" s="37"/>
      <c r="Z8920" s="29"/>
      <c r="AA8920" s="29"/>
      <c r="AB8920" s="29"/>
      <c r="AG8920" s="40"/>
      <c r="AH8920" s="40"/>
      <c r="AN8920" s="29"/>
      <c r="AO8920" s="29"/>
    </row>
    <row r="8921" spans="5:41" x14ac:dyDescent="0.3">
      <c r="E8921" s="15"/>
      <c r="M8921" s="26"/>
      <c r="V8921" s="37"/>
      <c r="W8921" s="37"/>
      <c r="Z8921" s="29"/>
      <c r="AA8921" s="29"/>
      <c r="AB8921" s="29"/>
      <c r="AG8921" s="40"/>
      <c r="AH8921" s="40"/>
      <c r="AN8921" s="29"/>
      <c r="AO8921" s="29"/>
    </row>
    <row r="8922" spans="5:41" x14ac:dyDescent="0.3">
      <c r="E8922" s="15"/>
      <c r="M8922" s="26"/>
      <c r="V8922" s="37"/>
      <c r="W8922" s="37"/>
      <c r="Z8922" s="29"/>
      <c r="AA8922" s="29"/>
      <c r="AB8922" s="29"/>
      <c r="AG8922" s="40"/>
      <c r="AH8922" s="40"/>
      <c r="AN8922" s="29"/>
      <c r="AO8922" s="29"/>
    </row>
    <row r="8923" spans="5:41" x14ac:dyDescent="0.3">
      <c r="E8923" s="15"/>
      <c r="M8923" s="26"/>
      <c r="V8923" s="37"/>
      <c r="W8923" s="37"/>
      <c r="Z8923" s="29"/>
      <c r="AA8923" s="29"/>
      <c r="AB8923" s="29"/>
      <c r="AG8923" s="40"/>
      <c r="AH8923" s="40"/>
      <c r="AN8923" s="29"/>
      <c r="AO8923" s="29"/>
    </row>
    <row r="8924" spans="5:41" x14ac:dyDescent="0.3">
      <c r="E8924" s="15"/>
      <c r="M8924" s="26"/>
      <c r="V8924" s="37"/>
      <c r="W8924" s="37"/>
      <c r="Z8924" s="29"/>
      <c r="AA8924" s="29"/>
      <c r="AB8924" s="29"/>
      <c r="AG8924" s="40"/>
      <c r="AH8924" s="40"/>
      <c r="AN8924" s="29"/>
      <c r="AO8924" s="29"/>
    </row>
    <row r="8925" spans="5:41" x14ac:dyDescent="0.3">
      <c r="E8925" s="15"/>
      <c r="M8925" s="26"/>
      <c r="V8925" s="37"/>
      <c r="W8925" s="37"/>
      <c r="Z8925" s="29"/>
      <c r="AA8925" s="29"/>
      <c r="AB8925" s="29"/>
      <c r="AG8925" s="40"/>
      <c r="AH8925" s="40"/>
      <c r="AN8925" s="29"/>
      <c r="AO8925" s="29"/>
    </row>
    <row r="8926" spans="5:41" x14ac:dyDescent="0.3">
      <c r="E8926" s="15"/>
      <c r="M8926" s="26"/>
      <c r="V8926" s="37"/>
      <c r="W8926" s="37"/>
      <c r="Z8926" s="29"/>
      <c r="AA8926" s="29"/>
      <c r="AB8926" s="29"/>
      <c r="AG8926" s="40"/>
      <c r="AH8926" s="40"/>
      <c r="AN8926" s="29"/>
      <c r="AO8926" s="29"/>
    </row>
    <row r="8927" spans="5:41" x14ac:dyDescent="0.3">
      <c r="E8927" s="15"/>
      <c r="M8927" s="26"/>
      <c r="V8927" s="37"/>
      <c r="W8927" s="37"/>
      <c r="Z8927" s="29"/>
      <c r="AA8927" s="29"/>
      <c r="AB8927" s="29"/>
      <c r="AG8927" s="40"/>
      <c r="AH8927" s="40"/>
      <c r="AN8927" s="29"/>
      <c r="AO8927" s="29"/>
    </row>
    <row r="8928" spans="5:41" x14ac:dyDescent="0.3">
      <c r="E8928" s="15"/>
      <c r="M8928" s="26"/>
      <c r="V8928" s="37"/>
      <c r="W8928" s="37"/>
      <c r="Z8928" s="29"/>
      <c r="AA8928" s="29"/>
      <c r="AB8928" s="29"/>
      <c r="AG8928" s="40"/>
      <c r="AH8928" s="40"/>
      <c r="AN8928" s="29"/>
      <c r="AO8928" s="29"/>
    </row>
    <row r="8929" spans="5:41" x14ac:dyDescent="0.3">
      <c r="E8929" s="15"/>
      <c r="M8929" s="26"/>
      <c r="V8929" s="37"/>
      <c r="W8929" s="37"/>
      <c r="Z8929" s="29"/>
      <c r="AA8929" s="29"/>
      <c r="AB8929" s="29"/>
      <c r="AG8929" s="40"/>
      <c r="AH8929" s="40"/>
      <c r="AN8929" s="29"/>
      <c r="AO8929" s="29"/>
    </row>
    <row r="8930" spans="5:41" x14ac:dyDescent="0.3">
      <c r="E8930" s="15"/>
      <c r="M8930" s="26"/>
      <c r="V8930" s="37"/>
      <c r="W8930" s="37"/>
      <c r="Z8930" s="29"/>
      <c r="AA8930" s="29"/>
      <c r="AB8930" s="29"/>
      <c r="AG8930" s="40"/>
      <c r="AH8930" s="40"/>
      <c r="AN8930" s="29"/>
      <c r="AO8930" s="29"/>
    </row>
    <row r="8931" spans="5:41" x14ac:dyDescent="0.3">
      <c r="E8931" s="15"/>
      <c r="M8931" s="26"/>
      <c r="V8931" s="37"/>
      <c r="W8931" s="37"/>
      <c r="Z8931" s="29"/>
      <c r="AA8931" s="29"/>
      <c r="AB8931" s="29"/>
      <c r="AG8931" s="40"/>
      <c r="AH8931" s="40"/>
      <c r="AN8931" s="29"/>
      <c r="AO8931" s="29"/>
    </row>
    <row r="8932" spans="5:41" x14ac:dyDescent="0.3">
      <c r="E8932" s="15"/>
      <c r="M8932" s="26"/>
      <c r="V8932" s="37"/>
      <c r="W8932" s="37"/>
      <c r="Z8932" s="29"/>
      <c r="AA8932" s="29"/>
      <c r="AB8932" s="29"/>
      <c r="AG8932" s="40"/>
      <c r="AH8932" s="40"/>
      <c r="AN8932" s="29"/>
      <c r="AO8932" s="29"/>
    </row>
    <row r="8933" spans="5:41" x14ac:dyDescent="0.3">
      <c r="E8933" s="15"/>
      <c r="M8933" s="26"/>
      <c r="V8933" s="37"/>
      <c r="W8933" s="37"/>
      <c r="Z8933" s="29"/>
      <c r="AA8933" s="29"/>
      <c r="AB8933" s="29"/>
      <c r="AG8933" s="40"/>
      <c r="AH8933" s="40"/>
      <c r="AN8933" s="29"/>
      <c r="AO8933" s="29"/>
    </row>
    <row r="8934" spans="5:41" x14ac:dyDescent="0.3">
      <c r="E8934" s="15"/>
      <c r="M8934" s="26"/>
      <c r="V8934" s="37"/>
      <c r="W8934" s="37"/>
      <c r="Z8934" s="29"/>
      <c r="AA8934" s="29"/>
      <c r="AB8934" s="29"/>
      <c r="AG8934" s="40"/>
      <c r="AH8934" s="40"/>
      <c r="AN8934" s="29"/>
      <c r="AO8934" s="29"/>
    </row>
    <row r="8935" spans="5:41" x14ac:dyDescent="0.3">
      <c r="E8935" s="15"/>
      <c r="M8935" s="26"/>
      <c r="V8935" s="37"/>
      <c r="W8935" s="37"/>
      <c r="Z8935" s="29"/>
      <c r="AA8935" s="29"/>
      <c r="AB8935" s="29"/>
      <c r="AG8935" s="40"/>
      <c r="AH8935" s="40"/>
      <c r="AN8935" s="29"/>
      <c r="AO8935" s="29"/>
    </row>
    <row r="8936" spans="5:41" x14ac:dyDescent="0.3">
      <c r="E8936" s="15"/>
      <c r="M8936" s="26"/>
      <c r="V8936" s="37"/>
      <c r="W8936" s="37"/>
      <c r="Z8936" s="29"/>
      <c r="AA8936" s="29"/>
      <c r="AB8936" s="29"/>
      <c r="AG8936" s="40"/>
      <c r="AH8936" s="40"/>
      <c r="AN8936" s="29"/>
      <c r="AO8936" s="29"/>
    </row>
    <row r="8937" spans="5:41" x14ac:dyDescent="0.3">
      <c r="E8937" s="15"/>
      <c r="M8937" s="26"/>
      <c r="V8937" s="37"/>
      <c r="W8937" s="37"/>
      <c r="Z8937" s="29"/>
      <c r="AA8937" s="29"/>
      <c r="AB8937" s="29"/>
      <c r="AG8937" s="40"/>
      <c r="AH8937" s="40"/>
      <c r="AN8937" s="29"/>
      <c r="AO8937" s="29"/>
    </row>
    <row r="8938" spans="5:41" x14ac:dyDescent="0.3">
      <c r="E8938" s="15"/>
      <c r="M8938" s="26"/>
      <c r="V8938" s="37"/>
      <c r="W8938" s="37"/>
      <c r="Z8938" s="29"/>
      <c r="AA8938" s="29"/>
      <c r="AB8938" s="29"/>
      <c r="AG8938" s="40"/>
      <c r="AH8938" s="40"/>
      <c r="AN8938" s="29"/>
      <c r="AO8938" s="29"/>
    </row>
    <row r="8939" spans="5:41" x14ac:dyDescent="0.3">
      <c r="E8939" s="15"/>
      <c r="M8939" s="26"/>
      <c r="V8939" s="37"/>
      <c r="W8939" s="37"/>
      <c r="Z8939" s="29"/>
      <c r="AA8939" s="29"/>
      <c r="AB8939" s="29"/>
      <c r="AG8939" s="40"/>
      <c r="AH8939" s="40"/>
      <c r="AN8939" s="29"/>
      <c r="AO8939" s="29"/>
    </row>
    <row r="8940" spans="5:41" x14ac:dyDescent="0.3">
      <c r="E8940" s="15"/>
      <c r="M8940" s="26"/>
      <c r="V8940" s="37"/>
      <c r="W8940" s="37"/>
      <c r="Z8940" s="29"/>
      <c r="AA8940" s="29"/>
      <c r="AB8940" s="29"/>
      <c r="AG8940" s="40"/>
      <c r="AH8940" s="40"/>
      <c r="AN8940" s="29"/>
      <c r="AO8940" s="29"/>
    </row>
    <row r="8941" spans="5:41" x14ac:dyDescent="0.3">
      <c r="E8941" s="15"/>
      <c r="M8941" s="26"/>
      <c r="V8941" s="37"/>
      <c r="W8941" s="37"/>
      <c r="Z8941" s="29"/>
      <c r="AA8941" s="29"/>
      <c r="AB8941" s="29"/>
      <c r="AG8941" s="40"/>
      <c r="AH8941" s="40"/>
      <c r="AN8941" s="29"/>
      <c r="AO8941" s="29"/>
    </row>
    <row r="8942" spans="5:41" x14ac:dyDescent="0.3">
      <c r="E8942" s="15"/>
      <c r="M8942" s="26"/>
      <c r="V8942" s="37"/>
      <c r="W8942" s="37"/>
      <c r="Z8942" s="29"/>
      <c r="AA8942" s="29"/>
      <c r="AB8942" s="29"/>
      <c r="AG8942" s="40"/>
      <c r="AH8942" s="40"/>
      <c r="AN8942" s="29"/>
      <c r="AO8942" s="29"/>
    </row>
    <row r="8943" spans="5:41" x14ac:dyDescent="0.3">
      <c r="E8943" s="15"/>
      <c r="M8943" s="26"/>
      <c r="V8943" s="37"/>
      <c r="W8943" s="37"/>
      <c r="Z8943" s="29"/>
      <c r="AA8943" s="29"/>
      <c r="AB8943" s="29"/>
      <c r="AG8943" s="40"/>
      <c r="AH8943" s="40"/>
      <c r="AN8943" s="29"/>
      <c r="AO8943" s="29"/>
    </row>
    <row r="8944" spans="5:41" x14ac:dyDescent="0.3">
      <c r="E8944" s="15"/>
      <c r="M8944" s="26"/>
      <c r="V8944" s="37"/>
      <c r="W8944" s="37"/>
      <c r="Z8944" s="29"/>
      <c r="AA8944" s="29"/>
      <c r="AB8944" s="29"/>
      <c r="AG8944" s="40"/>
      <c r="AH8944" s="40"/>
      <c r="AN8944" s="29"/>
      <c r="AO8944" s="29"/>
    </row>
    <row r="8945" spans="5:41" x14ac:dyDescent="0.3">
      <c r="E8945" s="15"/>
      <c r="M8945" s="26"/>
      <c r="V8945" s="37"/>
      <c r="W8945" s="37"/>
      <c r="Z8945" s="29"/>
      <c r="AA8945" s="29"/>
      <c r="AB8945" s="29"/>
      <c r="AG8945" s="40"/>
      <c r="AH8945" s="40"/>
      <c r="AN8945" s="29"/>
      <c r="AO8945" s="29"/>
    </row>
    <row r="8946" spans="5:41" x14ac:dyDescent="0.3">
      <c r="E8946" s="15"/>
      <c r="M8946" s="26"/>
      <c r="V8946" s="37"/>
      <c r="W8946" s="37"/>
      <c r="Z8946" s="29"/>
      <c r="AA8946" s="29"/>
      <c r="AB8946" s="29"/>
      <c r="AG8946" s="40"/>
      <c r="AH8946" s="40"/>
      <c r="AN8946" s="29"/>
      <c r="AO8946" s="29"/>
    </row>
    <row r="8947" spans="5:41" x14ac:dyDescent="0.3">
      <c r="E8947" s="15"/>
      <c r="M8947" s="26"/>
      <c r="V8947" s="37"/>
      <c r="W8947" s="37"/>
      <c r="Z8947" s="29"/>
      <c r="AA8947" s="29"/>
      <c r="AB8947" s="29"/>
      <c r="AG8947" s="40"/>
      <c r="AH8947" s="40"/>
      <c r="AN8947" s="29"/>
      <c r="AO8947" s="29"/>
    </row>
    <row r="8948" spans="5:41" x14ac:dyDescent="0.3">
      <c r="E8948" s="15"/>
      <c r="M8948" s="26"/>
      <c r="V8948" s="37"/>
      <c r="W8948" s="37"/>
      <c r="Z8948" s="29"/>
      <c r="AA8948" s="29"/>
      <c r="AB8948" s="29"/>
      <c r="AG8948" s="40"/>
      <c r="AH8948" s="40"/>
      <c r="AN8948" s="29"/>
      <c r="AO8948" s="29"/>
    </row>
    <row r="8949" spans="5:41" x14ac:dyDescent="0.3">
      <c r="E8949" s="15"/>
      <c r="M8949" s="26"/>
      <c r="V8949" s="37"/>
      <c r="W8949" s="37"/>
      <c r="Z8949" s="29"/>
      <c r="AA8949" s="29"/>
      <c r="AB8949" s="29"/>
      <c r="AG8949" s="40"/>
      <c r="AH8949" s="40"/>
      <c r="AN8949" s="29"/>
      <c r="AO8949" s="29"/>
    </row>
    <row r="8950" spans="5:41" x14ac:dyDescent="0.3">
      <c r="E8950" s="15"/>
      <c r="M8950" s="26"/>
      <c r="V8950" s="37"/>
      <c r="W8950" s="37"/>
      <c r="Z8950" s="29"/>
      <c r="AA8950" s="29"/>
      <c r="AB8950" s="29"/>
      <c r="AG8950" s="40"/>
      <c r="AH8950" s="40"/>
      <c r="AN8950" s="29"/>
      <c r="AO8950" s="29"/>
    </row>
    <row r="8951" spans="5:41" x14ac:dyDescent="0.3">
      <c r="E8951" s="15"/>
      <c r="M8951" s="26"/>
      <c r="V8951" s="37"/>
      <c r="W8951" s="37"/>
      <c r="Z8951" s="29"/>
      <c r="AA8951" s="29"/>
      <c r="AB8951" s="29"/>
      <c r="AG8951" s="40"/>
      <c r="AH8951" s="40"/>
      <c r="AN8951" s="29"/>
      <c r="AO8951" s="29"/>
    </row>
    <row r="8952" spans="5:41" x14ac:dyDescent="0.3">
      <c r="E8952" s="15"/>
      <c r="M8952" s="26"/>
      <c r="V8952" s="37"/>
      <c r="W8952" s="37"/>
      <c r="Z8952" s="29"/>
      <c r="AA8952" s="29"/>
      <c r="AB8952" s="29"/>
      <c r="AG8952" s="40"/>
      <c r="AH8952" s="40"/>
      <c r="AN8952" s="29"/>
      <c r="AO8952" s="29"/>
    </row>
    <row r="8953" spans="5:41" x14ac:dyDescent="0.3">
      <c r="E8953" s="15"/>
      <c r="M8953" s="26"/>
      <c r="V8953" s="37"/>
      <c r="W8953" s="37"/>
      <c r="Z8953" s="29"/>
      <c r="AA8953" s="29"/>
      <c r="AB8953" s="29"/>
      <c r="AG8953" s="40"/>
      <c r="AH8953" s="40"/>
      <c r="AN8953" s="29"/>
      <c r="AO8953" s="29"/>
    </row>
    <row r="8954" spans="5:41" x14ac:dyDescent="0.3">
      <c r="E8954" s="15"/>
      <c r="M8954" s="26"/>
      <c r="V8954" s="37"/>
      <c r="W8954" s="37"/>
      <c r="Z8954" s="29"/>
      <c r="AA8954" s="29"/>
      <c r="AB8954" s="29"/>
      <c r="AG8954" s="40"/>
      <c r="AH8954" s="40"/>
      <c r="AN8954" s="29"/>
      <c r="AO8954" s="29"/>
    </row>
    <row r="8955" spans="5:41" x14ac:dyDescent="0.3">
      <c r="E8955" s="15"/>
      <c r="M8955" s="26"/>
      <c r="V8955" s="37"/>
      <c r="W8955" s="37"/>
      <c r="Z8955" s="29"/>
      <c r="AA8955" s="29"/>
      <c r="AB8955" s="29"/>
      <c r="AG8955" s="40"/>
      <c r="AH8955" s="40"/>
      <c r="AN8955" s="29"/>
      <c r="AO8955" s="29"/>
    </row>
    <row r="8956" spans="5:41" x14ac:dyDescent="0.3">
      <c r="E8956" s="15"/>
      <c r="M8956" s="26"/>
      <c r="V8956" s="37"/>
      <c r="W8956" s="37"/>
      <c r="Z8956" s="29"/>
      <c r="AA8956" s="29"/>
      <c r="AB8956" s="29"/>
      <c r="AG8956" s="40"/>
      <c r="AH8956" s="40"/>
      <c r="AN8956" s="29"/>
      <c r="AO8956" s="29"/>
    </row>
    <row r="8957" spans="5:41" x14ac:dyDescent="0.3">
      <c r="E8957" s="15"/>
      <c r="M8957" s="26"/>
      <c r="V8957" s="37"/>
      <c r="W8957" s="37"/>
      <c r="Z8957" s="29"/>
      <c r="AA8957" s="29"/>
      <c r="AB8957" s="29"/>
      <c r="AG8957" s="40"/>
      <c r="AH8957" s="40"/>
      <c r="AN8957" s="29"/>
      <c r="AO8957" s="29"/>
    </row>
    <row r="8958" spans="5:41" x14ac:dyDescent="0.3">
      <c r="E8958" s="15"/>
      <c r="M8958" s="26"/>
      <c r="V8958" s="37"/>
      <c r="W8958" s="37"/>
      <c r="Z8958" s="29"/>
      <c r="AA8958" s="29"/>
      <c r="AB8958" s="29"/>
      <c r="AG8958" s="40"/>
      <c r="AH8958" s="40"/>
      <c r="AN8958" s="29"/>
      <c r="AO8958" s="29"/>
    </row>
    <row r="8959" spans="5:41" x14ac:dyDescent="0.3">
      <c r="E8959" s="15"/>
      <c r="M8959" s="26"/>
      <c r="V8959" s="37"/>
      <c r="W8959" s="37"/>
      <c r="Z8959" s="29"/>
      <c r="AA8959" s="29"/>
      <c r="AB8959" s="29"/>
      <c r="AG8959" s="40"/>
      <c r="AH8959" s="40"/>
      <c r="AN8959" s="29"/>
      <c r="AO8959" s="29"/>
    </row>
    <row r="8960" spans="5:41" x14ac:dyDescent="0.3">
      <c r="E8960" s="15"/>
      <c r="M8960" s="26"/>
      <c r="V8960" s="37"/>
      <c r="W8960" s="37"/>
      <c r="Z8960" s="29"/>
      <c r="AA8960" s="29"/>
      <c r="AB8960" s="29"/>
      <c r="AG8960" s="40"/>
      <c r="AH8960" s="40"/>
      <c r="AN8960" s="29"/>
      <c r="AO8960" s="29"/>
    </row>
    <row r="8961" spans="5:41" x14ac:dyDescent="0.3">
      <c r="E8961" s="15"/>
      <c r="M8961" s="26"/>
      <c r="V8961" s="37"/>
      <c r="W8961" s="37"/>
      <c r="Z8961" s="29"/>
      <c r="AA8961" s="29"/>
      <c r="AB8961" s="29"/>
      <c r="AG8961" s="40"/>
      <c r="AH8961" s="40"/>
      <c r="AN8961" s="29"/>
      <c r="AO8961" s="29"/>
    </row>
    <row r="8962" spans="5:41" x14ac:dyDescent="0.3">
      <c r="E8962" s="15"/>
      <c r="M8962" s="26"/>
      <c r="V8962" s="37"/>
      <c r="W8962" s="37"/>
      <c r="Z8962" s="29"/>
      <c r="AA8962" s="29"/>
      <c r="AB8962" s="29"/>
      <c r="AG8962" s="40"/>
      <c r="AH8962" s="40"/>
      <c r="AN8962" s="29"/>
      <c r="AO8962" s="29"/>
    </row>
    <row r="8963" spans="5:41" x14ac:dyDescent="0.3">
      <c r="E8963" s="15"/>
      <c r="M8963" s="26"/>
      <c r="V8963" s="37"/>
      <c r="W8963" s="37"/>
      <c r="Z8963" s="29"/>
      <c r="AA8963" s="29"/>
      <c r="AB8963" s="29"/>
      <c r="AG8963" s="40"/>
      <c r="AH8963" s="40"/>
      <c r="AN8963" s="29"/>
      <c r="AO8963" s="29"/>
    </row>
    <row r="8964" spans="5:41" x14ac:dyDescent="0.3">
      <c r="E8964" s="15"/>
      <c r="M8964" s="26"/>
      <c r="V8964" s="37"/>
      <c r="W8964" s="37"/>
      <c r="Z8964" s="29"/>
      <c r="AA8964" s="29"/>
      <c r="AB8964" s="29"/>
      <c r="AG8964" s="40"/>
      <c r="AH8964" s="40"/>
      <c r="AN8964" s="29"/>
      <c r="AO8964" s="29"/>
    </row>
    <row r="8965" spans="5:41" x14ac:dyDescent="0.3">
      <c r="E8965" s="15"/>
      <c r="M8965" s="26"/>
      <c r="V8965" s="37"/>
      <c r="W8965" s="37"/>
      <c r="Z8965" s="29"/>
      <c r="AA8965" s="29"/>
      <c r="AB8965" s="29"/>
      <c r="AG8965" s="40"/>
      <c r="AH8965" s="40"/>
      <c r="AN8965" s="29"/>
      <c r="AO8965" s="29"/>
    </row>
    <row r="8966" spans="5:41" x14ac:dyDescent="0.3">
      <c r="E8966" s="15"/>
      <c r="M8966" s="26"/>
      <c r="V8966" s="37"/>
      <c r="W8966" s="37"/>
      <c r="Z8966" s="29"/>
      <c r="AA8966" s="29"/>
      <c r="AB8966" s="29"/>
      <c r="AG8966" s="40"/>
      <c r="AH8966" s="40"/>
      <c r="AN8966" s="29"/>
      <c r="AO8966" s="29"/>
    </row>
    <row r="8967" spans="5:41" x14ac:dyDescent="0.3">
      <c r="E8967" s="15"/>
      <c r="M8967" s="26"/>
      <c r="V8967" s="37"/>
      <c r="W8967" s="37"/>
      <c r="Z8967" s="29"/>
      <c r="AA8967" s="29"/>
      <c r="AB8967" s="29"/>
      <c r="AG8967" s="40"/>
      <c r="AH8967" s="40"/>
      <c r="AN8967" s="29"/>
      <c r="AO8967" s="29"/>
    </row>
    <row r="8968" spans="5:41" x14ac:dyDescent="0.3">
      <c r="E8968" s="15"/>
      <c r="M8968" s="26"/>
      <c r="V8968" s="37"/>
      <c r="W8968" s="37"/>
      <c r="Z8968" s="29"/>
      <c r="AA8968" s="29"/>
      <c r="AB8968" s="29"/>
      <c r="AG8968" s="40"/>
      <c r="AH8968" s="40"/>
      <c r="AN8968" s="29"/>
      <c r="AO8968" s="29"/>
    </row>
    <row r="8969" spans="5:41" x14ac:dyDescent="0.3">
      <c r="E8969" s="15"/>
      <c r="M8969" s="26"/>
      <c r="V8969" s="37"/>
      <c r="W8969" s="37"/>
      <c r="Z8969" s="29"/>
      <c r="AA8969" s="29"/>
      <c r="AB8969" s="29"/>
      <c r="AG8969" s="40"/>
      <c r="AH8969" s="40"/>
      <c r="AN8969" s="29"/>
      <c r="AO8969" s="29"/>
    </row>
    <row r="8970" spans="5:41" x14ac:dyDescent="0.3">
      <c r="E8970" s="15"/>
      <c r="M8970" s="26"/>
      <c r="V8970" s="37"/>
      <c r="W8970" s="37"/>
      <c r="Z8970" s="29"/>
      <c r="AA8970" s="29"/>
      <c r="AB8970" s="29"/>
      <c r="AG8970" s="40"/>
      <c r="AH8970" s="40"/>
      <c r="AN8970" s="29"/>
      <c r="AO8970" s="29"/>
    </row>
    <row r="8971" spans="5:41" x14ac:dyDescent="0.3">
      <c r="E8971" s="15"/>
      <c r="M8971" s="26"/>
      <c r="V8971" s="37"/>
      <c r="W8971" s="37"/>
      <c r="Z8971" s="29"/>
      <c r="AA8971" s="29"/>
      <c r="AB8971" s="29"/>
      <c r="AG8971" s="40"/>
      <c r="AH8971" s="40"/>
      <c r="AN8971" s="29"/>
      <c r="AO8971" s="29"/>
    </row>
    <row r="8972" spans="5:41" x14ac:dyDescent="0.3">
      <c r="E8972" s="15"/>
      <c r="M8972" s="26"/>
      <c r="V8972" s="37"/>
      <c r="W8972" s="37"/>
      <c r="Z8972" s="29"/>
      <c r="AA8972" s="29"/>
      <c r="AB8972" s="29"/>
      <c r="AG8972" s="40"/>
      <c r="AH8972" s="40"/>
      <c r="AN8972" s="29"/>
      <c r="AO8972" s="29"/>
    </row>
    <row r="8973" spans="5:41" x14ac:dyDescent="0.3">
      <c r="E8973" s="15"/>
      <c r="M8973" s="26"/>
      <c r="V8973" s="37"/>
      <c r="W8973" s="37"/>
      <c r="Z8973" s="29"/>
      <c r="AA8973" s="29"/>
      <c r="AB8973" s="29"/>
      <c r="AG8973" s="40"/>
      <c r="AH8973" s="40"/>
      <c r="AN8973" s="29"/>
      <c r="AO8973" s="29"/>
    </row>
    <row r="8974" spans="5:41" x14ac:dyDescent="0.3">
      <c r="E8974" s="15"/>
      <c r="M8974" s="26"/>
      <c r="V8974" s="37"/>
      <c r="W8974" s="37"/>
      <c r="Z8974" s="29"/>
      <c r="AA8974" s="29"/>
      <c r="AB8974" s="29"/>
      <c r="AG8974" s="40"/>
      <c r="AH8974" s="40"/>
      <c r="AN8974" s="29"/>
      <c r="AO8974" s="29"/>
    </row>
    <row r="8975" spans="5:41" x14ac:dyDescent="0.3">
      <c r="E8975" s="15"/>
      <c r="M8975" s="26"/>
      <c r="V8975" s="37"/>
      <c r="W8975" s="37"/>
      <c r="Z8975" s="29"/>
      <c r="AA8975" s="29"/>
      <c r="AB8975" s="29"/>
      <c r="AG8975" s="40"/>
      <c r="AH8975" s="40"/>
      <c r="AN8975" s="29"/>
      <c r="AO8975" s="29"/>
    </row>
    <row r="8976" spans="5:41" x14ac:dyDescent="0.3">
      <c r="E8976" s="15"/>
      <c r="M8976" s="26"/>
      <c r="V8976" s="37"/>
      <c r="W8976" s="37"/>
      <c r="Z8976" s="29"/>
      <c r="AA8976" s="29"/>
      <c r="AB8976" s="29"/>
      <c r="AG8976" s="40"/>
      <c r="AH8976" s="40"/>
      <c r="AN8976" s="29"/>
      <c r="AO8976" s="29"/>
    </row>
    <row r="8977" spans="5:41" x14ac:dyDescent="0.3">
      <c r="E8977" s="15"/>
      <c r="M8977" s="26"/>
      <c r="V8977" s="37"/>
      <c r="W8977" s="37"/>
      <c r="Z8977" s="29"/>
      <c r="AA8977" s="29"/>
      <c r="AB8977" s="29"/>
      <c r="AG8977" s="40"/>
      <c r="AH8977" s="40"/>
      <c r="AN8977" s="29"/>
      <c r="AO8977" s="29"/>
    </row>
    <row r="8978" spans="5:41" x14ac:dyDescent="0.3">
      <c r="E8978" s="15"/>
      <c r="M8978" s="26"/>
      <c r="V8978" s="37"/>
      <c r="W8978" s="37"/>
      <c r="Z8978" s="29"/>
      <c r="AA8978" s="29"/>
      <c r="AB8978" s="29"/>
      <c r="AG8978" s="40"/>
      <c r="AH8978" s="40"/>
      <c r="AN8978" s="29"/>
      <c r="AO8978" s="29"/>
    </row>
    <row r="8979" spans="5:41" x14ac:dyDescent="0.3">
      <c r="E8979" s="15"/>
      <c r="M8979" s="26"/>
      <c r="V8979" s="37"/>
      <c r="W8979" s="37"/>
      <c r="Z8979" s="29"/>
      <c r="AA8979" s="29"/>
      <c r="AB8979" s="29"/>
      <c r="AG8979" s="40"/>
      <c r="AH8979" s="40"/>
      <c r="AN8979" s="29"/>
      <c r="AO8979" s="29"/>
    </row>
    <row r="8980" spans="5:41" x14ac:dyDescent="0.3">
      <c r="E8980" s="15"/>
      <c r="M8980" s="26"/>
      <c r="V8980" s="37"/>
      <c r="W8980" s="37"/>
      <c r="Z8980" s="29"/>
      <c r="AA8980" s="29"/>
      <c r="AB8980" s="29"/>
      <c r="AG8980" s="40"/>
      <c r="AH8980" s="40"/>
      <c r="AN8980" s="29"/>
      <c r="AO8980" s="29"/>
    </row>
    <row r="8981" spans="5:41" x14ac:dyDescent="0.3">
      <c r="E8981" s="15"/>
      <c r="M8981" s="26"/>
      <c r="V8981" s="37"/>
      <c r="W8981" s="37"/>
      <c r="Z8981" s="29"/>
      <c r="AA8981" s="29"/>
      <c r="AB8981" s="29"/>
      <c r="AG8981" s="40"/>
      <c r="AH8981" s="40"/>
      <c r="AN8981" s="29"/>
      <c r="AO8981" s="29"/>
    </row>
    <row r="8982" spans="5:41" x14ac:dyDescent="0.3">
      <c r="E8982" s="15"/>
      <c r="M8982" s="26"/>
      <c r="V8982" s="37"/>
      <c r="W8982" s="37"/>
      <c r="Z8982" s="29"/>
      <c r="AA8982" s="29"/>
      <c r="AB8982" s="29"/>
      <c r="AG8982" s="40"/>
      <c r="AH8982" s="40"/>
      <c r="AN8982" s="29"/>
      <c r="AO8982" s="29"/>
    </row>
    <row r="8983" spans="5:41" x14ac:dyDescent="0.3">
      <c r="E8983" s="15"/>
      <c r="M8983" s="26"/>
      <c r="V8983" s="37"/>
      <c r="W8983" s="37"/>
      <c r="Z8983" s="29"/>
      <c r="AA8983" s="29"/>
      <c r="AB8983" s="29"/>
      <c r="AG8983" s="40"/>
      <c r="AH8983" s="40"/>
      <c r="AN8983" s="29"/>
      <c r="AO8983" s="29"/>
    </row>
    <row r="8984" spans="5:41" x14ac:dyDescent="0.3">
      <c r="E8984" s="15"/>
      <c r="M8984" s="26"/>
      <c r="V8984" s="37"/>
      <c r="W8984" s="37"/>
      <c r="Z8984" s="29"/>
      <c r="AA8984" s="29"/>
      <c r="AB8984" s="29"/>
      <c r="AG8984" s="40"/>
      <c r="AH8984" s="40"/>
      <c r="AN8984" s="29"/>
      <c r="AO8984" s="29"/>
    </row>
    <row r="8985" spans="5:41" x14ac:dyDescent="0.3">
      <c r="E8985" s="15"/>
      <c r="M8985" s="26"/>
      <c r="V8985" s="37"/>
      <c r="W8985" s="37"/>
      <c r="Z8985" s="29"/>
      <c r="AA8985" s="29"/>
      <c r="AB8985" s="29"/>
      <c r="AG8985" s="40"/>
      <c r="AH8985" s="40"/>
      <c r="AN8985" s="29"/>
      <c r="AO8985" s="29"/>
    </row>
    <row r="8986" spans="5:41" x14ac:dyDescent="0.3">
      <c r="E8986" s="15"/>
      <c r="M8986" s="26"/>
      <c r="V8986" s="37"/>
      <c r="W8986" s="37"/>
      <c r="Z8986" s="29"/>
      <c r="AA8986" s="29"/>
      <c r="AB8986" s="29"/>
      <c r="AG8986" s="40"/>
      <c r="AH8986" s="40"/>
      <c r="AN8986" s="29"/>
      <c r="AO8986" s="29"/>
    </row>
    <row r="8987" spans="5:41" x14ac:dyDescent="0.3">
      <c r="E8987" s="15"/>
      <c r="M8987" s="26"/>
      <c r="V8987" s="37"/>
      <c r="W8987" s="37"/>
      <c r="Z8987" s="29"/>
      <c r="AA8987" s="29"/>
      <c r="AB8987" s="29"/>
      <c r="AG8987" s="40"/>
      <c r="AH8987" s="40"/>
      <c r="AN8987" s="29"/>
      <c r="AO8987" s="29"/>
    </row>
    <row r="8988" spans="5:41" x14ac:dyDescent="0.3">
      <c r="E8988" s="15"/>
      <c r="M8988" s="26"/>
      <c r="V8988" s="37"/>
      <c r="W8988" s="37"/>
      <c r="Z8988" s="29"/>
      <c r="AA8988" s="29"/>
      <c r="AB8988" s="29"/>
      <c r="AG8988" s="40"/>
      <c r="AH8988" s="40"/>
      <c r="AN8988" s="29"/>
      <c r="AO8988" s="29"/>
    </row>
    <row r="8989" spans="5:41" x14ac:dyDescent="0.3">
      <c r="E8989" s="15"/>
      <c r="M8989" s="26"/>
      <c r="V8989" s="37"/>
      <c r="W8989" s="37"/>
      <c r="Z8989" s="29"/>
      <c r="AA8989" s="29"/>
      <c r="AB8989" s="29"/>
      <c r="AG8989" s="40"/>
      <c r="AH8989" s="40"/>
      <c r="AN8989" s="29"/>
      <c r="AO8989" s="29"/>
    </row>
    <row r="8990" spans="5:41" x14ac:dyDescent="0.3">
      <c r="E8990" s="15"/>
      <c r="M8990" s="26"/>
      <c r="V8990" s="37"/>
      <c r="W8990" s="37"/>
      <c r="Z8990" s="29"/>
      <c r="AA8990" s="29"/>
      <c r="AB8990" s="29"/>
      <c r="AG8990" s="40"/>
      <c r="AH8990" s="40"/>
      <c r="AN8990" s="29"/>
      <c r="AO8990" s="29"/>
    </row>
    <row r="8991" spans="5:41" x14ac:dyDescent="0.3">
      <c r="E8991" s="15"/>
      <c r="M8991" s="26"/>
      <c r="V8991" s="37"/>
      <c r="W8991" s="37"/>
      <c r="Z8991" s="29"/>
      <c r="AA8991" s="29"/>
      <c r="AB8991" s="29"/>
      <c r="AG8991" s="40"/>
      <c r="AH8991" s="40"/>
      <c r="AN8991" s="29"/>
      <c r="AO8991" s="29"/>
    </row>
    <row r="8992" spans="5:41" x14ac:dyDescent="0.3">
      <c r="E8992" s="15"/>
      <c r="M8992" s="26"/>
      <c r="V8992" s="37"/>
      <c r="W8992" s="37"/>
      <c r="Z8992" s="29"/>
      <c r="AA8992" s="29"/>
      <c r="AB8992" s="29"/>
      <c r="AG8992" s="40"/>
      <c r="AH8992" s="40"/>
      <c r="AN8992" s="29"/>
      <c r="AO8992" s="29"/>
    </row>
    <row r="8993" spans="5:41" x14ac:dyDescent="0.3">
      <c r="E8993" s="15"/>
      <c r="M8993" s="26"/>
      <c r="V8993" s="37"/>
      <c r="W8993" s="37"/>
      <c r="Z8993" s="29"/>
      <c r="AA8993" s="29"/>
      <c r="AB8993" s="29"/>
      <c r="AG8993" s="40"/>
      <c r="AH8993" s="40"/>
      <c r="AN8993" s="29"/>
      <c r="AO8993" s="29"/>
    </row>
    <row r="8994" spans="5:41" x14ac:dyDescent="0.3">
      <c r="E8994" s="15"/>
      <c r="M8994" s="26"/>
      <c r="V8994" s="37"/>
      <c r="W8994" s="37"/>
      <c r="Z8994" s="29"/>
      <c r="AA8994" s="29"/>
      <c r="AB8994" s="29"/>
      <c r="AG8994" s="40"/>
      <c r="AH8994" s="40"/>
      <c r="AN8994" s="29"/>
      <c r="AO8994" s="29"/>
    </row>
    <row r="8995" spans="5:41" x14ac:dyDescent="0.3">
      <c r="E8995" s="15"/>
      <c r="M8995" s="26"/>
      <c r="V8995" s="37"/>
      <c r="W8995" s="37"/>
      <c r="Z8995" s="29"/>
      <c r="AA8995" s="29"/>
      <c r="AB8995" s="29"/>
      <c r="AG8995" s="40"/>
      <c r="AH8995" s="40"/>
      <c r="AN8995" s="29"/>
      <c r="AO8995" s="29"/>
    </row>
    <row r="8996" spans="5:41" x14ac:dyDescent="0.3">
      <c r="E8996" s="15"/>
      <c r="M8996" s="26"/>
      <c r="V8996" s="37"/>
      <c r="W8996" s="37"/>
      <c r="Z8996" s="29"/>
      <c r="AA8996" s="29"/>
      <c r="AB8996" s="29"/>
      <c r="AG8996" s="40"/>
      <c r="AH8996" s="40"/>
      <c r="AN8996" s="29"/>
      <c r="AO8996" s="29"/>
    </row>
    <row r="8997" spans="5:41" x14ac:dyDescent="0.3">
      <c r="E8997" s="15"/>
      <c r="M8997" s="26"/>
      <c r="V8997" s="37"/>
      <c r="W8997" s="37"/>
      <c r="Z8997" s="29"/>
      <c r="AA8997" s="29"/>
      <c r="AB8997" s="29"/>
      <c r="AG8997" s="40"/>
      <c r="AH8997" s="40"/>
      <c r="AN8997" s="29"/>
      <c r="AO8997" s="29"/>
    </row>
    <row r="8998" spans="5:41" x14ac:dyDescent="0.3">
      <c r="E8998" s="15"/>
      <c r="M8998" s="26"/>
      <c r="V8998" s="37"/>
      <c r="W8998" s="37"/>
      <c r="Z8998" s="29"/>
      <c r="AA8998" s="29"/>
      <c r="AB8998" s="29"/>
      <c r="AG8998" s="40"/>
      <c r="AH8998" s="40"/>
      <c r="AN8998" s="29"/>
      <c r="AO8998" s="29"/>
    </row>
    <row r="8999" spans="5:41" x14ac:dyDescent="0.3">
      <c r="E8999" s="15"/>
      <c r="M8999" s="26"/>
      <c r="V8999" s="37"/>
      <c r="W8999" s="37"/>
      <c r="Z8999" s="29"/>
      <c r="AA8999" s="29"/>
      <c r="AB8999" s="29"/>
      <c r="AG8999" s="40"/>
      <c r="AH8999" s="40"/>
      <c r="AN8999" s="29"/>
      <c r="AO8999" s="29"/>
    </row>
    <row r="9000" spans="5:41" x14ac:dyDescent="0.3">
      <c r="E9000" s="15"/>
      <c r="M9000" s="26"/>
      <c r="V9000" s="37"/>
      <c r="W9000" s="37"/>
      <c r="Z9000" s="29"/>
      <c r="AA9000" s="29"/>
      <c r="AB9000" s="29"/>
      <c r="AG9000" s="40"/>
      <c r="AH9000" s="40"/>
      <c r="AN9000" s="29"/>
      <c r="AO9000" s="29"/>
    </row>
    <row r="9001" spans="5:41" x14ac:dyDescent="0.3">
      <c r="E9001" s="15"/>
      <c r="M9001" s="26"/>
      <c r="V9001" s="37"/>
      <c r="W9001" s="37"/>
      <c r="Z9001" s="29"/>
      <c r="AA9001" s="29"/>
      <c r="AB9001" s="29"/>
      <c r="AG9001" s="40"/>
      <c r="AH9001" s="40"/>
      <c r="AN9001" s="29"/>
      <c r="AO9001" s="29"/>
    </row>
    <row r="9002" spans="5:41" x14ac:dyDescent="0.3">
      <c r="E9002" s="15"/>
      <c r="M9002" s="26"/>
      <c r="V9002" s="37"/>
      <c r="W9002" s="37"/>
      <c r="Z9002" s="29"/>
      <c r="AA9002" s="29"/>
      <c r="AB9002" s="29"/>
      <c r="AG9002" s="40"/>
      <c r="AH9002" s="40"/>
      <c r="AN9002" s="29"/>
      <c r="AO9002" s="29"/>
    </row>
    <row r="9003" spans="5:41" x14ac:dyDescent="0.3">
      <c r="E9003" s="15"/>
      <c r="M9003" s="26"/>
      <c r="V9003" s="37"/>
      <c r="W9003" s="37"/>
      <c r="Z9003" s="29"/>
      <c r="AA9003" s="29"/>
      <c r="AB9003" s="29"/>
      <c r="AG9003" s="40"/>
      <c r="AH9003" s="40"/>
      <c r="AN9003" s="29"/>
      <c r="AO9003" s="29"/>
    </row>
    <row r="9004" spans="5:41" x14ac:dyDescent="0.3">
      <c r="E9004" s="15"/>
      <c r="M9004" s="26"/>
      <c r="V9004" s="37"/>
      <c r="W9004" s="37"/>
      <c r="Z9004" s="29"/>
      <c r="AA9004" s="29"/>
      <c r="AB9004" s="29"/>
      <c r="AG9004" s="40"/>
      <c r="AH9004" s="40"/>
      <c r="AN9004" s="29"/>
      <c r="AO9004" s="29"/>
    </row>
    <row r="9005" spans="5:41" x14ac:dyDescent="0.3">
      <c r="E9005" s="15"/>
      <c r="M9005" s="26"/>
      <c r="V9005" s="37"/>
      <c r="W9005" s="37"/>
      <c r="Z9005" s="29"/>
      <c r="AA9005" s="29"/>
      <c r="AB9005" s="29"/>
      <c r="AG9005" s="40"/>
      <c r="AH9005" s="40"/>
      <c r="AN9005" s="29"/>
      <c r="AO9005" s="29"/>
    </row>
    <row r="9006" spans="5:41" x14ac:dyDescent="0.3">
      <c r="E9006" s="15"/>
      <c r="M9006" s="26"/>
      <c r="V9006" s="37"/>
      <c r="W9006" s="37"/>
      <c r="Z9006" s="29"/>
      <c r="AA9006" s="29"/>
      <c r="AB9006" s="29"/>
      <c r="AG9006" s="40"/>
      <c r="AH9006" s="40"/>
      <c r="AN9006" s="29"/>
      <c r="AO9006" s="29"/>
    </row>
    <row r="9007" spans="5:41" x14ac:dyDescent="0.3">
      <c r="E9007" s="15"/>
      <c r="M9007" s="26"/>
      <c r="V9007" s="37"/>
      <c r="W9007" s="37"/>
      <c r="Z9007" s="29"/>
      <c r="AA9007" s="29"/>
      <c r="AB9007" s="29"/>
      <c r="AG9007" s="40"/>
      <c r="AH9007" s="40"/>
      <c r="AN9007" s="29"/>
      <c r="AO9007" s="29"/>
    </row>
    <row r="9008" spans="5:41" x14ac:dyDescent="0.3">
      <c r="E9008" s="15"/>
      <c r="M9008" s="26"/>
      <c r="V9008" s="37"/>
      <c r="W9008" s="37"/>
      <c r="Z9008" s="29"/>
      <c r="AA9008" s="29"/>
      <c r="AB9008" s="29"/>
      <c r="AG9008" s="40"/>
      <c r="AH9008" s="40"/>
      <c r="AN9008" s="29"/>
      <c r="AO9008" s="29"/>
    </row>
    <row r="9009" spans="5:41" x14ac:dyDescent="0.3">
      <c r="E9009" s="15"/>
      <c r="M9009" s="26"/>
      <c r="V9009" s="37"/>
      <c r="W9009" s="37"/>
      <c r="Z9009" s="29"/>
      <c r="AA9009" s="29"/>
      <c r="AB9009" s="29"/>
      <c r="AG9009" s="40"/>
      <c r="AH9009" s="40"/>
      <c r="AN9009" s="29"/>
      <c r="AO9009" s="29"/>
    </row>
    <row r="9010" spans="5:41" x14ac:dyDescent="0.3">
      <c r="E9010" s="15"/>
      <c r="M9010" s="26"/>
      <c r="V9010" s="37"/>
      <c r="W9010" s="37"/>
      <c r="Z9010" s="29"/>
      <c r="AA9010" s="29"/>
      <c r="AB9010" s="29"/>
      <c r="AG9010" s="40"/>
      <c r="AH9010" s="40"/>
      <c r="AN9010" s="29"/>
      <c r="AO9010" s="29"/>
    </row>
    <row r="9011" spans="5:41" x14ac:dyDescent="0.3">
      <c r="E9011" s="15"/>
      <c r="M9011" s="26"/>
      <c r="V9011" s="37"/>
      <c r="W9011" s="37"/>
      <c r="Z9011" s="29"/>
      <c r="AA9011" s="29"/>
      <c r="AB9011" s="29"/>
      <c r="AG9011" s="40"/>
      <c r="AH9011" s="40"/>
      <c r="AN9011" s="29"/>
      <c r="AO9011" s="29"/>
    </row>
    <row r="9012" spans="5:41" x14ac:dyDescent="0.3">
      <c r="E9012" s="15"/>
      <c r="M9012" s="26"/>
      <c r="V9012" s="37"/>
      <c r="W9012" s="37"/>
      <c r="Z9012" s="29"/>
      <c r="AA9012" s="29"/>
      <c r="AB9012" s="29"/>
      <c r="AG9012" s="40"/>
      <c r="AH9012" s="40"/>
      <c r="AN9012" s="29"/>
      <c r="AO9012" s="29"/>
    </row>
    <row r="9013" spans="5:41" x14ac:dyDescent="0.3">
      <c r="E9013" s="15"/>
      <c r="M9013" s="26"/>
      <c r="V9013" s="37"/>
      <c r="W9013" s="37"/>
      <c r="Z9013" s="29"/>
      <c r="AA9013" s="29"/>
      <c r="AB9013" s="29"/>
      <c r="AG9013" s="40"/>
      <c r="AH9013" s="40"/>
      <c r="AN9013" s="29"/>
      <c r="AO9013" s="29"/>
    </row>
    <row r="9014" spans="5:41" x14ac:dyDescent="0.3">
      <c r="E9014" s="15"/>
      <c r="M9014" s="26"/>
      <c r="V9014" s="37"/>
      <c r="W9014" s="37"/>
      <c r="Z9014" s="29"/>
      <c r="AA9014" s="29"/>
      <c r="AB9014" s="29"/>
      <c r="AG9014" s="40"/>
      <c r="AH9014" s="40"/>
      <c r="AN9014" s="29"/>
      <c r="AO9014" s="29"/>
    </row>
    <row r="9015" spans="5:41" x14ac:dyDescent="0.3">
      <c r="E9015" s="15"/>
      <c r="M9015" s="26"/>
      <c r="V9015" s="37"/>
      <c r="W9015" s="37"/>
      <c r="Z9015" s="29"/>
      <c r="AA9015" s="29"/>
      <c r="AB9015" s="29"/>
      <c r="AG9015" s="40"/>
      <c r="AH9015" s="40"/>
      <c r="AN9015" s="29"/>
      <c r="AO9015" s="29"/>
    </row>
    <row r="9016" spans="5:41" x14ac:dyDescent="0.3">
      <c r="E9016" s="15"/>
      <c r="M9016" s="26"/>
      <c r="V9016" s="37"/>
      <c r="W9016" s="37"/>
      <c r="Z9016" s="29"/>
      <c r="AA9016" s="29"/>
      <c r="AB9016" s="29"/>
      <c r="AG9016" s="40"/>
      <c r="AH9016" s="40"/>
      <c r="AN9016" s="29"/>
      <c r="AO9016" s="29"/>
    </row>
    <row r="9017" spans="5:41" x14ac:dyDescent="0.3">
      <c r="E9017" s="15"/>
      <c r="M9017" s="26"/>
      <c r="V9017" s="37"/>
      <c r="W9017" s="37"/>
      <c r="Z9017" s="29"/>
      <c r="AA9017" s="29"/>
      <c r="AB9017" s="29"/>
      <c r="AG9017" s="40"/>
      <c r="AH9017" s="40"/>
      <c r="AN9017" s="29"/>
      <c r="AO9017" s="29"/>
    </row>
    <row r="9018" spans="5:41" x14ac:dyDescent="0.3">
      <c r="E9018" s="15"/>
      <c r="M9018" s="26"/>
      <c r="V9018" s="37"/>
      <c r="W9018" s="37"/>
      <c r="Z9018" s="29"/>
      <c r="AA9018" s="29"/>
      <c r="AB9018" s="29"/>
      <c r="AG9018" s="40"/>
      <c r="AH9018" s="40"/>
      <c r="AN9018" s="29"/>
      <c r="AO9018" s="29"/>
    </row>
    <row r="9019" spans="5:41" x14ac:dyDescent="0.3">
      <c r="E9019" s="15"/>
      <c r="M9019" s="26"/>
      <c r="V9019" s="37"/>
      <c r="W9019" s="37"/>
      <c r="Z9019" s="29"/>
      <c r="AA9019" s="29"/>
      <c r="AB9019" s="29"/>
      <c r="AG9019" s="40"/>
      <c r="AH9019" s="40"/>
      <c r="AN9019" s="29"/>
      <c r="AO9019" s="29"/>
    </row>
    <row r="9020" spans="5:41" x14ac:dyDescent="0.3">
      <c r="E9020" s="15"/>
      <c r="M9020" s="26"/>
      <c r="V9020" s="37"/>
      <c r="W9020" s="37"/>
      <c r="Z9020" s="29"/>
      <c r="AA9020" s="29"/>
      <c r="AB9020" s="29"/>
      <c r="AG9020" s="40"/>
      <c r="AH9020" s="40"/>
      <c r="AN9020" s="29"/>
      <c r="AO9020" s="29"/>
    </row>
    <row r="9021" spans="5:41" x14ac:dyDescent="0.3">
      <c r="E9021" s="15"/>
      <c r="M9021" s="26"/>
      <c r="V9021" s="37"/>
      <c r="W9021" s="37"/>
      <c r="Z9021" s="29"/>
      <c r="AA9021" s="29"/>
      <c r="AB9021" s="29"/>
      <c r="AG9021" s="40"/>
      <c r="AH9021" s="40"/>
      <c r="AN9021" s="29"/>
      <c r="AO9021" s="29"/>
    </row>
    <row r="9022" spans="5:41" x14ac:dyDescent="0.3">
      <c r="E9022" s="15"/>
      <c r="M9022" s="26"/>
      <c r="V9022" s="37"/>
      <c r="W9022" s="37"/>
      <c r="Z9022" s="29"/>
      <c r="AA9022" s="29"/>
      <c r="AB9022" s="29"/>
      <c r="AG9022" s="40"/>
      <c r="AH9022" s="40"/>
      <c r="AN9022" s="29"/>
      <c r="AO9022" s="29"/>
    </row>
    <row r="9023" spans="5:41" x14ac:dyDescent="0.3">
      <c r="E9023" s="15"/>
      <c r="M9023" s="26"/>
      <c r="V9023" s="37"/>
      <c r="W9023" s="37"/>
      <c r="Z9023" s="29"/>
      <c r="AA9023" s="29"/>
      <c r="AB9023" s="29"/>
      <c r="AG9023" s="40"/>
      <c r="AH9023" s="40"/>
      <c r="AN9023" s="29"/>
      <c r="AO9023" s="29"/>
    </row>
    <row r="9024" spans="5:41" x14ac:dyDescent="0.3">
      <c r="E9024" s="15"/>
      <c r="M9024" s="26"/>
      <c r="V9024" s="37"/>
      <c r="W9024" s="37"/>
      <c r="Z9024" s="29"/>
      <c r="AA9024" s="29"/>
      <c r="AB9024" s="29"/>
      <c r="AG9024" s="40"/>
      <c r="AH9024" s="40"/>
      <c r="AN9024" s="29"/>
      <c r="AO9024" s="29"/>
    </row>
    <row r="9025" spans="5:41" x14ac:dyDescent="0.3">
      <c r="E9025" s="15"/>
      <c r="M9025" s="26"/>
      <c r="V9025" s="37"/>
      <c r="W9025" s="37"/>
      <c r="Z9025" s="29"/>
      <c r="AA9025" s="29"/>
      <c r="AB9025" s="29"/>
      <c r="AG9025" s="40"/>
      <c r="AH9025" s="40"/>
      <c r="AN9025" s="29"/>
      <c r="AO9025" s="29"/>
    </row>
    <row r="9026" spans="5:41" x14ac:dyDescent="0.3">
      <c r="E9026" s="15"/>
      <c r="M9026" s="26"/>
      <c r="V9026" s="37"/>
      <c r="W9026" s="37"/>
      <c r="Z9026" s="29"/>
      <c r="AA9026" s="29"/>
      <c r="AB9026" s="29"/>
      <c r="AG9026" s="40"/>
      <c r="AH9026" s="40"/>
      <c r="AN9026" s="29"/>
      <c r="AO9026" s="29"/>
    </row>
    <row r="9027" spans="5:41" x14ac:dyDescent="0.3">
      <c r="E9027" s="15"/>
      <c r="M9027" s="26"/>
      <c r="V9027" s="37"/>
      <c r="W9027" s="37"/>
      <c r="Z9027" s="29"/>
      <c r="AA9027" s="29"/>
      <c r="AB9027" s="29"/>
      <c r="AG9027" s="40"/>
      <c r="AH9027" s="40"/>
      <c r="AN9027" s="29"/>
      <c r="AO9027" s="29"/>
    </row>
    <row r="9028" spans="5:41" x14ac:dyDescent="0.3">
      <c r="E9028" s="15"/>
      <c r="M9028" s="26"/>
      <c r="V9028" s="37"/>
      <c r="W9028" s="37"/>
      <c r="Z9028" s="29"/>
      <c r="AA9028" s="29"/>
      <c r="AB9028" s="29"/>
      <c r="AG9028" s="40"/>
      <c r="AH9028" s="40"/>
      <c r="AN9028" s="29"/>
      <c r="AO9028" s="29"/>
    </row>
    <row r="9029" spans="5:41" x14ac:dyDescent="0.3">
      <c r="E9029" s="15"/>
      <c r="M9029" s="26"/>
      <c r="V9029" s="37"/>
      <c r="W9029" s="37"/>
      <c r="Z9029" s="29"/>
      <c r="AA9029" s="29"/>
      <c r="AB9029" s="29"/>
      <c r="AG9029" s="40"/>
      <c r="AH9029" s="40"/>
      <c r="AN9029" s="29"/>
      <c r="AO9029" s="29"/>
    </row>
    <row r="9030" spans="5:41" x14ac:dyDescent="0.3">
      <c r="E9030" s="15"/>
      <c r="M9030" s="26"/>
      <c r="V9030" s="37"/>
      <c r="W9030" s="37"/>
      <c r="Z9030" s="29"/>
      <c r="AA9030" s="29"/>
      <c r="AB9030" s="29"/>
      <c r="AG9030" s="40"/>
      <c r="AH9030" s="40"/>
      <c r="AN9030" s="29"/>
      <c r="AO9030" s="29"/>
    </row>
    <row r="9031" spans="5:41" x14ac:dyDescent="0.3">
      <c r="E9031" s="15"/>
      <c r="M9031" s="26"/>
      <c r="V9031" s="37"/>
      <c r="W9031" s="37"/>
      <c r="Z9031" s="29"/>
      <c r="AA9031" s="29"/>
      <c r="AB9031" s="29"/>
      <c r="AG9031" s="40"/>
      <c r="AH9031" s="40"/>
      <c r="AN9031" s="29"/>
      <c r="AO9031" s="29"/>
    </row>
    <row r="9032" spans="5:41" x14ac:dyDescent="0.3">
      <c r="E9032" s="15"/>
      <c r="M9032" s="26"/>
      <c r="V9032" s="37"/>
      <c r="W9032" s="37"/>
      <c r="Z9032" s="29"/>
      <c r="AA9032" s="29"/>
      <c r="AB9032" s="29"/>
      <c r="AG9032" s="40"/>
      <c r="AH9032" s="40"/>
      <c r="AN9032" s="29"/>
      <c r="AO9032" s="29"/>
    </row>
    <row r="9033" spans="5:41" x14ac:dyDescent="0.3">
      <c r="E9033" s="15"/>
      <c r="M9033" s="26"/>
      <c r="V9033" s="37"/>
      <c r="W9033" s="37"/>
      <c r="Z9033" s="29"/>
      <c r="AA9033" s="29"/>
      <c r="AB9033" s="29"/>
      <c r="AG9033" s="40"/>
      <c r="AH9033" s="40"/>
      <c r="AN9033" s="29"/>
      <c r="AO9033" s="29"/>
    </row>
    <row r="9034" spans="5:41" x14ac:dyDescent="0.3">
      <c r="E9034" s="15"/>
      <c r="M9034" s="26"/>
      <c r="V9034" s="37"/>
      <c r="W9034" s="37"/>
      <c r="Z9034" s="29"/>
      <c r="AA9034" s="29"/>
      <c r="AB9034" s="29"/>
      <c r="AG9034" s="40"/>
      <c r="AH9034" s="40"/>
      <c r="AN9034" s="29"/>
      <c r="AO9034" s="29"/>
    </row>
    <row r="9035" spans="5:41" x14ac:dyDescent="0.3">
      <c r="E9035" s="15"/>
      <c r="M9035" s="26"/>
      <c r="V9035" s="37"/>
      <c r="W9035" s="37"/>
      <c r="Z9035" s="29"/>
      <c r="AA9035" s="29"/>
      <c r="AB9035" s="29"/>
      <c r="AG9035" s="40"/>
      <c r="AH9035" s="40"/>
      <c r="AN9035" s="29"/>
      <c r="AO9035" s="29"/>
    </row>
    <row r="9036" spans="5:41" x14ac:dyDescent="0.3">
      <c r="E9036" s="15"/>
      <c r="M9036" s="26"/>
      <c r="V9036" s="37"/>
      <c r="W9036" s="37"/>
      <c r="Z9036" s="29"/>
      <c r="AA9036" s="29"/>
      <c r="AB9036" s="29"/>
      <c r="AG9036" s="40"/>
      <c r="AH9036" s="40"/>
      <c r="AN9036" s="29"/>
      <c r="AO9036" s="29"/>
    </row>
    <row r="9037" spans="5:41" x14ac:dyDescent="0.3">
      <c r="E9037" s="15"/>
      <c r="M9037" s="26"/>
      <c r="V9037" s="37"/>
      <c r="W9037" s="37"/>
      <c r="Z9037" s="29"/>
      <c r="AA9037" s="29"/>
      <c r="AB9037" s="29"/>
      <c r="AG9037" s="40"/>
      <c r="AH9037" s="40"/>
      <c r="AN9037" s="29"/>
      <c r="AO9037" s="29"/>
    </row>
    <row r="9038" spans="5:41" x14ac:dyDescent="0.3">
      <c r="E9038" s="15"/>
      <c r="M9038" s="26"/>
      <c r="V9038" s="37"/>
      <c r="W9038" s="37"/>
      <c r="Z9038" s="29"/>
      <c r="AA9038" s="29"/>
      <c r="AB9038" s="29"/>
      <c r="AG9038" s="40"/>
      <c r="AH9038" s="40"/>
      <c r="AN9038" s="29"/>
      <c r="AO9038" s="29"/>
    </row>
    <row r="9039" spans="5:41" x14ac:dyDescent="0.3">
      <c r="E9039" s="15"/>
      <c r="M9039" s="26"/>
      <c r="V9039" s="37"/>
      <c r="W9039" s="37"/>
      <c r="Z9039" s="29"/>
      <c r="AA9039" s="29"/>
      <c r="AB9039" s="29"/>
      <c r="AG9039" s="40"/>
      <c r="AH9039" s="40"/>
      <c r="AN9039" s="29"/>
      <c r="AO9039" s="29"/>
    </row>
    <row r="9040" spans="5:41" x14ac:dyDescent="0.3">
      <c r="E9040" s="15"/>
      <c r="M9040" s="26"/>
      <c r="V9040" s="37"/>
      <c r="W9040" s="37"/>
      <c r="Z9040" s="29"/>
      <c r="AA9040" s="29"/>
      <c r="AB9040" s="29"/>
      <c r="AG9040" s="40"/>
      <c r="AH9040" s="40"/>
      <c r="AN9040" s="29"/>
      <c r="AO9040" s="29"/>
    </row>
    <row r="9041" spans="5:41" x14ac:dyDescent="0.3">
      <c r="E9041" s="15"/>
      <c r="M9041" s="26"/>
      <c r="V9041" s="37"/>
      <c r="W9041" s="37"/>
      <c r="Z9041" s="29"/>
      <c r="AA9041" s="29"/>
      <c r="AB9041" s="29"/>
      <c r="AG9041" s="40"/>
      <c r="AH9041" s="40"/>
      <c r="AN9041" s="29"/>
      <c r="AO9041" s="29"/>
    </row>
    <row r="9042" spans="5:41" x14ac:dyDescent="0.3">
      <c r="E9042" s="15"/>
      <c r="M9042" s="26"/>
      <c r="V9042" s="37"/>
      <c r="W9042" s="37"/>
      <c r="Z9042" s="29"/>
      <c r="AA9042" s="29"/>
      <c r="AB9042" s="29"/>
      <c r="AG9042" s="40"/>
      <c r="AH9042" s="40"/>
      <c r="AN9042" s="29"/>
      <c r="AO9042" s="29"/>
    </row>
    <row r="9043" spans="5:41" x14ac:dyDescent="0.3">
      <c r="E9043" s="15"/>
      <c r="M9043" s="26"/>
      <c r="V9043" s="37"/>
      <c r="W9043" s="37"/>
      <c r="Z9043" s="29"/>
      <c r="AA9043" s="29"/>
      <c r="AB9043" s="29"/>
      <c r="AG9043" s="40"/>
      <c r="AH9043" s="40"/>
      <c r="AN9043" s="29"/>
      <c r="AO9043" s="29"/>
    </row>
    <row r="9044" spans="5:41" x14ac:dyDescent="0.3">
      <c r="E9044" s="15"/>
      <c r="M9044" s="26"/>
      <c r="V9044" s="37"/>
      <c r="W9044" s="37"/>
      <c r="Z9044" s="29"/>
      <c r="AA9044" s="29"/>
      <c r="AB9044" s="29"/>
      <c r="AG9044" s="40"/>
      <c r="AH9044" s="40"/>
      <c r="AN9044" s="29"/>
      <c r="AO9044" s="29"/>
    </row>
    <row r="9045" spans="5:41" x14ac:dyDescent="0.3">
      <c r="E9045" s="15"/>
      <c r="M9045" s="26"/>
      <c r="V9045" s="37"/>
      <c r="W9045" s="37"/>
      <c r="Z9045" s="29"/>
      <c r="AA9045" s="29"/>
      <c r="AB9045" s="29"/>
      <c r="AG9045" s="40"/>
      <c r="AH9045" s="40"/>
      <c r="AN9045" s="29"/>
      <c r="AO9045" s="29"/>
    </row>
    <row r="9046" spans="5:41" x14ac:dyDescent="0.3">
      <c r="E9046" s="15"/>
      <c r="M9046" s="26"/>
      <c r="V9046" s="37"/>
      <c r="W9046" s="37"/>
      <c r="Z9046" s="29"/>
      <c r="AA9046" s="29"/>
      <c r="AB9046" s="29"/>
      <c r="AG9046" s="40"/>
      <c r="AH9046" s="40"/>
      <c r="AN9046" s="29"/>
      <c r="AO9046" s="29"/>
    </row>
    <row r="9047" spans="5:41" x14ac:dyDescent="0.3">
      <c r="E9047" s="15"/>
      <c r="M9047" s="26"/>
      <c r="V9047" s="37"/>
      <c r="W9047" s="37"/>
      <c r="Z9047" s="29"/>
      <c r="AA9047" s="29"/>
      <c r="AB9047" s="29"/>
      <c r="AG9047" s="40"/>
      <c r="AH9047" s="40"/>
      <c r="AN9047" s="29"/>
      <c r="AO9047" s="29"/>
    </row>
    <row r="9048" spans="5:41" x14ac:dyDescent="0.3">
      <c r="E9048" s="15"/>
      <c r="M9048" s="26"/>
      <c r="V9048" s="37"/>
      <c r="W9048" s="37"/>
      <c r="Z9048" s="29"/>
      <c r="AA9048" s="29"/>
      <c r="AB9048" s="29"/>
      <c r="AG9048" s="40"/>
      <c r="AH9048" s="40"/>
      <c r="AN9048" s="29"/>
      <c r="AO9048" s="29"/>
    </row>
    <row r="9049" spans="5:41" x14ac:dyDescent="0.3">
      <c r="E9049" s="15"/>
      <c r="M9049" s="26"/>
      <c r="V9049" s="37"/>
      <c r="W9049" s="37"/>
      <c r="Z9049" s="29"/>
      <c r="AA9049" s="29"/>
      <c r="AB9049" s="29"/>
      <c r="AG9049" s="40"/>
      <c r="AH9049" s="40"/>
      <c r="AN9049" s="29"/>
      <c r="AO9049" s="29"/>
    </row>
    <row r="9050" spans="5:41" x14ac:dyDescent="0.3">
      <c r="E9050" s="15"/>
      <c r="M9050" s="26"/>
      <c r="V9050" s="37"/>
      <c r="W9050" s="37"/>
      <c r="Z9050" s="29"/>
      <c r="AA9050" s="29"/>
      <c r="AB9050" s="29"/>
      <c r="AG9050" s="40"/>
      <c r="AH9050" s="40"/>
      <c r="AN9050" s="29"/>
      <c r="AO9050" s="29"/>
    </row>
    <row r="9051" spans="5:41" x14ac:dyDescent="0.3">
      <c r="E9051" s="15"/>
      <c r="M9051" s="26"/>
      <c r="V9051" s="37"/>
      <c r="W9051" s="37"/>
      <c r="Z9051" s="29"/>
      <c r="AA9051" s="29"/>
      <c r="AB9051" s="29"/>
      <c r="AG9051" s="40"/>
      <c r="AH9051" s="40"/>
      <c r="AN9051" s="29"/>
      <c r="AO9051" s="29"/>
    </row>
    <row r="9052" spans="5:41" x14ac:dyDescent="0.3">
      <c r="E9052" s="15"/>
      <c r="M9052" s="26"/>
      <c r="V9052" s="37"/>
      <c r="W9052" s="37"/>
      <c r="Z9052" s="29"/>
      <c r="AA9052" s="29"/>
      <c r="AB9052" s="29"/>
      <c r="AG9052" s="40"/>
      <c r="AH9052" s="40"/>
      <c r="AN9052" s="29"/>
      <c r="AO9052" s="29"/>
    </row>
    <row r="9053" spans="5:41" x14ac:dyDescent="0.3">
      <c r="E9053" s="15"/>
      <c r="M9053" s="26"/>
      <c r="V9053" s="37"/>
      <c r="W9053" s="37"/>
      <c r="Z9053" s="29"/>
      <c r="AA9053" s="29"/>
      <c r="AB9053" s="29"/>
      <c r="AG9053" s="40"/>
      <c r="AH9053" s="40"/>
      <c r="AN9053" s="29"/>
      <c r="AO9053" s="29"/>
    </row>
    <row r="9054" spans="5:41" x14ac:dyDescent="0.3">
      <c r="E9054" s="15"/>
      <c r="M9054" s="26"/>
      <c r="V9054" s="37"/>
      <c r="W9054" s="37"/>
      <c r="Z9054" s="29"/>
      <c r="AA9054" s="29"/>
      <c r="AB9054" s="29"/>
      <c r="AG9054" s="40"/>
      <c r="AH9054" s="40"/>
      <c r="AN9054" s="29"/>
      <c r="AO9054" s="29"/>
    </row>
    <row r="9055" spans="5:41" x14ac:dyDescent="0.3">
      <c r="E9055" s="15"/>
      <c r="M9055" s="26"/>
      <c r="V9055" s="37"/>
      <c r="W9055" s="37"/>
      <c r="Z9055" s="29"/>
      <c r="AA9055" s="29"/>
      <c r="AB9055" s="29"/>
      <c r="AG9055" s="40"/>
      <c r="AH9055" s="40"/>
      <c r="AN9055" s="29"/>
      <c r="AO9055" s="29"/>
    </row>
    <row r="9056" spans="5:41" x14ac:dyDescent="0.3">
      <c r="E9056" s="15"/>
      <c r="M9056" s="26"/>
      <c r="V9056" s="37"/>
      <c r="W9056" s="37"/>
      <c r="Z9056" s="29"/>
      <c r="AA9056" s="29"/>
      <c r="AB9056" s="29"/>
      <c r="AG9056" s="40"/>
      <c r="AH9056" s="40"/>
      <c r="AN9056" s="29"/>
      <c r="AO9056" s="29"/>
    </row>
    <row r="9057" spans="5:41" x14ac:dyDescent="0.3">
      <c r="E9057" s="15"/>
      <c r="M9057" s="26"/>
      <c r="V9057" s="37"/>
      <c r="W9057" s="37"/>
      <c r="Z9057" s="29"/>
      <c r="AA9057" s="29"/>
      <c r="AB9057" s="29"/>
      <c r="AG9057" s="40"/>
      <c r="AH9057" s="40"/>
      <c r="AN9057" s="29"/>
      <c r="AO9057" s="29"/>
    </row>
    <row r="9058" spans="5:41" x14ac:dyDescent="0.3">
      <c r="E9058" s="15"/>
      <c r="M9058" s="26"/>
      <c r="V9058" s="37"/>
      <c r="W9058" s="37"/>
      <c r="Z9058" s="29"/>
      <c r="AA9058" s="29"/>
      <c r="AB9058" s="29"/>
      <c r="AG9058" s="40"/>
      <c r="AH9058" s="40"/>
      <c r="AN9058" s="29"/>
      <c r="AO9058" s="29"/>
    </row>
    <row r="9059" spans="5:41" x14ac:dyDescent="0.3">
      <c r="E9059" s="15"/>
      <c r="M9059" s="26"/>
      <c r="V9059" s="37"/>
      <c r="W9059" s="37"/>
      <c r="Z9059" s="29"/>
      <c r="AA9059" s="29"/>
      <c r="AB9059" s="29"/>
      <c r="AG9059" s="40"/>
      <c r="AH9059" s="40"/>
      <c r="AN9059" s="29"/>
      <c r="AO9059" s="29"/>
    </row>
    <row r="9060" spans="5:41" x14ac:dyDescent="0.3">
      <c r="E9060" s="15"/>
      <c r="M9060" s="26"/>
      <c r="V9060" s="37"/>
      <c r="W9060" s="37"/>
      <c r="Z9060" s="29"/>
      <c r="AA9060" s="29"/>
      <c r="AB9060" s="29"/>
      <c r="AG9060" s="40"/>
      <c r="AH9060" s="40"/>
      <c r="AN9060" s="29"/>
      <c r="AO9060" s="29"/>
    </row>
    <row r="9061" spans="5:41" x14ac:dyDescent="0.3">
      <c r="E9061" s="15"/>
      <c r="M9061" s="26"/>
      <c r="V9061" s="37"/>
      <c r="W9061" s="37"/>
      <c r="Z9061" s="29"/>
      <c r="AA9061" s="29"/>
      <c r="AB9061" s="29"/>
      <c r="AG9061" s="40"/>
      <c r="AH9061" s="40"/>
      <c r="AN9061" s="29"/>
      <c r="AO9061" s="29"/>
    </row>
    <row r="9062" spans="5:41" x14ac:dyDescent="0.3">
      <c r="E9062" s="15"/>
      <c r="M9062" s="26"/>
      <c r="V9062" s="37"/>
      <c r="W9062" s="37"/>
      <c r="Z9062" s="29"/>
      <c r="AA9062" s="29"/>
      <c r="AB9062" s="29"/>
      <c r="AG9062" s="40"/>
      <c r="AH9062" s="40"/>
      <c r="AN9062" s="29"/>
      <c r="AO9062" s="29"/>
    </row>
    <row r="9063" spans="5:41" x14ac:dyDescent="0.3">
      <c r="E9063" s="15"/>
      <c r="M9063" s="26"/>
      <c r="V9063" s="37"/>
      <c r="W9063" s="37"/>
      <c r="Z9063" s="29"/>
      <c r="AA9063" s="29"/>
      <c r="AB9063" s="29"/>
      <c r="AG9063" s="40"/>
      <c r="AH9063" s="40"/>
      <c r="AN9063" s="29"/>
      <c r="AO9063" s="29"/>
    </row>
    <row r="9064" spans="5:41" x14ac:dyDescent="0.3">
      <c r="E9064" s="15"/>
      <c r="M9064" s="26"/>
      <c r="V9064" s="37"/>
      <c r="W9064" s="37"/>
      <c r="Z9064" s="29"/>
      <c r="AA9064" s="29"/>
      <c r="AB9064" s="29"/>
      <c r="AG9064" s="40"/>
      <c r="AH9064" s="40"/>
      <c r="AN9064" s="29"/>
      <c r="AO9064" s="29"/>
    </row>
    <row r="9065" spans="5:41" x14ac:dyDescent="0.3">
      <c r="E9065" s="15"/>
      <c r="M9065" s="26"/>
      <c r="V9065" s="37"/>
      <c r="W9065" s="37"/>
      <c r="Z9065" s="29"/>
      <c r="AA9065" s="29"/>
      <c r="AB9065" s="29"/>
      <c r="AG9065" s="40"/>
      <c r="AH9065" s="40"/>
      <c r="AN9065" s="29"/>
      <c r="AO9065" s="29"/>
    </row>
    <row r="9066" spans="5:41" x14ac:dyDescent="0.3">
      <c r="E9066" s="15"/>
      <c r="M9066" s="26"/>
      <c r="V9066" s="37"/>
      <c r="W9066" s="37"/>
      <c r="Z9066" s="29"/>
      <c r="AA9066" s="29"/>
      <c r="AB9066" s="29"/>
      <c r="AG9066" s="40"/>
      <c r="AH9066" s="40"/>
      <c r="AN9066" s="29"/>
      <c r="AO9066" s="29"/>
    </row>
    <row r="9067" spans="5:41" x14ac:dyDescent="0.3">
      <c r="E9067" s="15"/>
      <c r="M9067" s="26"/>
      <c r="V9067" s="37"/>
      <c r="W9067" s="37"/>
      <c r="Z9067" s="29"/>
      <c r="AA9067" s="29"/>
      <c r="AB9067" s="29"/>
      <c r="AG9067" s="40"/>
      <c r="AH9067" s="40"/>
      <c r="AN9067" s="29"/>
      <c r="AO9067" s="29"/>
    </row>
    <row r="9068" spans="5:41" x14ac:dyDescent="0.3">
      <c r="E9068" s="15"/>
      <c r="M9068" s="26"/>
      <c r="V9068" s="37"/>
      <c r="W9068" s="37"/>
      <c r="Z9068" s="29"/>
      <c r="AA9068" s="29"/>
      <c r="AB9068" s="29"/>
      <c r="AG9068" s="40"/>
      <c r="AH9068" s="40"/>
      <c r="AN9068" s="29"/>
      <c r="AO9068" s="29"/>
    </row>
    <row r="9069" spans="5:41" x14ac:dyDescent="0.3">
      <c r="E9069" s="15"/>
      <c r="M9069" s="26"/>
      <c r="V9069" s="37"/>
      <c r="W9069" s="37"/>
      <c r="Z9069" s="29"/>
      <c r="AA9069" s="29"/>
      <c r="AB9069" s="29"/>
      <c r="AG9069" s="40"/>
      <c r="AH9069" s="40"/>
      <c r="AN9069" s="29"/>
      <c r="AO9069" s="29"/>
    </row>
    <row r="9070" spans="5:41" x14ac:dyDescent="0.3">
      <c r="E9070" s="15"/>
      <c r="M9070" s="26"/>
      <c r="V9070" s="37"/>
      <c r="W9070" s="37"/>
      <c r="Z9070" s="29"/>
      <c r="AA9070" s="29"/>
      <c r="AB9070" s="29"/>
      <c r="AG9070" s="40"/>
      <c r="AH9070" s="40"/>
      <c r="AN9070" s="29"/>
      <c r="AO9070" s="29"/>
    </row>
    <row r="9071" spans="5:41" x14ac:dyDescent="0.3">
      <c r="E9071" s="15"/>
      <c r="M9071" s="26"/>
      <c r="V9071" s="37"/>
      <c r="W9071" s="37"/>
      <c r="Z9071" s="29"/>
      <c r="AA9071" s="29"/>
      <c r="AB9071" s="29"/>
      <c r="AG9071" s="40"/>
      <c r="AH9071" s="40"/>
      <c r="AN9071" s="29"/>
      <c r="AO9071" s="29"/>
    </row>
    <row r="9072" spans="5:41" x14ac:dyDescent="0.3">
      <c r="E9072" s="15"/>
      <c r="M9072" s="26"/>
      <c r="V9072" s="37"/>
      <c r="W9072" s="37"/>
      <c r="Z9072" s="29"/>
      <c r="AA9072" s="29"/>
      <c r="AB9072" s="29"/>
      <c r="AG9072" s="40"/>
      <c r="AH9072" s="40"/>
      <c r="AN9072" s="29"/>
      <c r="AO9072" s="29"/>
    </row>
    <row r="9073" spans="5:41" x14ac:dyDescent="0.3">
      <c r="E9073" s="15"/>
      <c r="M9073" s="26"/>
      <c r="V9073" s="37"/>
      <c r="W9073" s="37"/>
      <c r="Z9073" s="29"/>
      <c r="AA9073" s="29"/>
      <c r="AB9073" s="29"/>
      <c r="AG9073" s="40"/>
      <c r="AH9073" s="40"/>
      <c r="AN9073" s="29"/>
      <c r="AO9073" s="29"/>
    </row>
    <row r="9074" spans="5:41" x14ac:dyDescent="0.3">
      <c r="E9074" s="15"/>
      <c r="M9074" s="26"/>
      <c r="V9074" s="37"/>
      <c r="W9074" s="37"/>
      <c r="Z9074" s="29"/>
      <c r="AA9074" s="29"/>
      <c r="AB9074" s="29"/>
      <c r="AG9074" s="40"/>
      <c r="AH9074" s="40"/>
      <c r="AN9074" s="29"/>
      <c r="AO9074" s="29"/>
    </row>
    <row r="9075" spans="5:41" x14ac:dyDescent="0.3">
      <c r="E9075" s="15"/>
      <c r="M9075" s="26"/>
      <c r="V9075" s="37"/>
      <c r="W9075" s="37"/>
      <c r="Z9075" s="29"/>
      <c r="AA9075" s="29"/>
      <c r="AB9075" s="29"/>
      <c r="AG9075" s="40"/>
      <c r="AH9075" s="40"/>
      <c r="AN9075" s="29"/>
      <c r="AO9075" s="29"/>
    </row>
    <row r="9076" spans="5:41" x14ac:dyDescent="0.3">
      <c r="E9076" s="15"/>
      <c r="M9076" s="26"/>
      <c r="V9076" s="37"/>
      <c r="W9076" s="37"/>
      <c r="Z9076" s="29"/>
      <c r="AA9076" s="29"/>
      <c r="AB9076" s="29"/>
      <c r="AG9076" s="40"/>
      <c r="AH9076" s="40"/>
      <c r="AN9076" s="29"/>
      <c r="AO9076" s="29"/>
    </row>
    <row r="9077" spans="5:41" x14ac:dyDescent="0.3">
      <c r="E9077" s="15"/>
      <c r="M9077" s="26"/>
      <c r="V9077" s="37"/>
      <c r="W9077" s="37"/>
      <c r="Z9077" s="29"/>
      <c r="AA9077" s="29"/>
      <c r="AB9077" s="29"/>
      <c r="AG9077" s="40"/>
      <c r="AH9077" s="40"/>
      <c r="AN9077" s="29"/>
      <c r="AO9077" s="29"/>
    </row>
    <row r="9078" spans="5:41" x14ac:dyDescent="0.3">
      <c r="E9078" s="15"/>
      <c r="M9078" s="26"/>
      <c r="V9078" s="37"/>
      <c r="W9078" s="37"/>
      <c r="Z9078" s="29"/>
      <c r="AA9078" s="29"/>
      <c r="AB9078" s="29"/>
      <c r="AG9078" s="40"/>
      <c r="AH9078" s="40"/>
      <c r="AN9078" s="29"/>
      <c r="AO9078" s="29"/>
    </row>
    <row r="9079" spans="5:41" x14ac:dyDescent="0.3">
      <c r="E9079" s="15"/>
      <c r="M9079" s="26"/>
      <c r="V9079" s="37"/>
      <c r="W9079" s="37"/>
      <c r="Z9079" s="29"/>
      <c r="AA9079" s="29"/>
      <c r="AB9079" s="29"/>
      <c r="AG9079" s="40"/>
      <c r="AH9079" s="40"/>
      <c r="AN9079" s="29"/>
      <c r="AO9079" s="29"/>
    </row>
    <row r="9080" spans="5:41" x14ac:dyDescent="0.3">
      <c r="E9080" s="15"/>
      <c r="M9080" s="26"/>
      <c r="V9080" s="37"/>
      <c r="W9080" s="37"/>
      <c r="Z9080" s="29"/>
      <c r="AA9080" s="29"/>
      <c r="AB9080" s="29"/>
      <c r="AG9080" s="40"/>
      <c r="AH9080" s="40"/>
      <c r="AN9080" s="29"/>
      <c r="AO9080" s="29"/>
    </row>
    <row r="9081" spans="5:41" x14ac:dyDescent="0.3">
      <c r="E9081" s="15"/>
      <c r="M9081" s="26"/>
      <c r="V9081" s="37"/>
      <c r="W9081" s="37"/>
      <c r="Z9081" s="29"/>
      <c r="AA9081" s="29"/>
      <c r="AB9081" s="29"/>
      <c r="AG9081" s="40"/>
      <c r="AH9081" s="40"/>
      <c r="AN9081" s="29"/>
      <c r="AO9081" s="29"/>
    </row>
    <row r="9082" spans="5:41" x14ac:dyDescent="0.3">
      <c r="E9082" s="15"/>
      <c r="M9082" s="26"/>
      <c r="V9082" s="37"/>
      <c r="W9082" s="37"/>
      <c r="Z9082" s="29"/>
      <c r="AA9082" s="29"/>
      <c r="AB9082" s="29"/>
      <c r="AG9082" s="40"/>
      <c r="AH9082" s="40"/>
      <c r="AN9082" s="29"/>
      <c r="AO9082" s="29"/>
    </row>
    <row r="9083" spans="5:41" x14ac:dyDescent="0.3">
      <c r="E9083" s="15"/>
      <c r="M9083" s="26"/>
      <c r="V9083" s="37"/>
      <c r="W9083" s="37"/>
      <c r="Z9083" s="29"/>
      <c r="AA9083" s="29"/>
      <c r="AB9083" s="29"/>
      <c r="AG9083" s="40"/>
      <c r="AH9083" s="40"/>
      <c r="AN9083" s="29"/>
      <c r="AO9083" s="29"/>
    </row>
    <row r="9084" spans="5:41" x14ac:dyDescent="0.3">
      <c r="E9084" s="15"/>
      <c r="M9084" s="26"/>
      <c r="V9084" s="37"/>
      <c r="W9084" s="37"/>
      <c r="Z9084" s="29"/>
      <c r="AA9084" s="29"/>
      <c r="AB9084" s="29"/>
      <c r="AG9084" s="40"/>
      <c r="AH9084" s="40"/>
      <c r="AN9084" s="29"/>
      <c r="AO9084" s="29"/>
    </row>
    <row r="9085" spans="5:41" x14ac:dyDescent="0.3">
      <c r="E9085" s="15"/>
      <c r="M9085" s="26"/>
      <c r="V9085" s="37"/>
      <c r="W9085" s="37"/>
      <c r="Z9085" s="29"/>
      <c r="AA9085" s="29"/>
      <c r="AB9085" s="29"/>
      <c r="AG9085" s="40"/>
      <c r="AH9085" s="40"/>
      <c r="AN9085" s="29"/>
      <c r="AO9085" s="29"/>
    </row>
    <row r="9086" spans="5:41" x14ac:dyDescent="0.3">
      <c r="E9086" s="15"/>
      <c r="M9086" s="26"/>
      <c r="V9086" s="37"/>
      <c r="W9086" s="37"/>
      <c r="Z9086" s="29"/>
      <c r="AA9086" s="29"/>
      <c r="AB9086" s="29"/>
      <c r="AG9086" s="40"/>
      <c r="AH9086" s="40"/>
      <c r="AN9086" s="29"/>
      <c r="AO9086" s="29"/>
    </row>
    <row r="9087" spans="5:41" x14ac:dyDescent="0.3">
      <c r="E9087" s="15"/>
      <c r="M9087" s="26"/>
      <c r="V9087" s="37"/>
      <c r="W9087" s="37"/>
      <c r="Z9087" s="29"/>
      <c r="AA9087" s="29"/>
      <c r="AB9087" s="29"/>
      <c r="AG9087" s="40"/>
      <c r="AH9087" s="40"/>
      <c r="AN9087" s="29"/>
      <c r="AO9087" s="29"/>
    </row>
    <row r="9088" spans="5:41" x14ac:dyDescent="0.3">
      <c r="E9088" s="15"/>
      <c r="M9088" s="26"/>
      <c r="V9088" s="37"/>
      <c r="W9088" s="37"/>
      <c r="Z9088" s="29"/>
      <c r="AA9088" s="29"/>
      <c r="AB9088" s="29"/>
      <c r="AG9088" s="40"/>
      <c r="AH9088" s="40"/>
      <c r="AN9088" s="29"/>
      <c r="AO9088" s="29"/>
    </row>
    <row r="9089" spans="5:41" x14ac:dyDescent="0.3">
      <c r="E9089" s="15"/>
      <c r="M9089" s="26"/>
      <c r="V9089" s="37"/>
      <c r="W9089" s="37"/>
      <c r="Z9089" s="29"/>
      <c r="AA9089" s="29"/>
      <c r="AB9089" s="29"/>
      <c r="AG9089" s="40"/>
      <c r="AH9089" s="40"/>
      <c r="AN9089" s="29"/>
      <c r="AO9089" s="29"/>
    </row>
    <row r="9090" spans="5:41" x14ac:dyDescent="0.3">
      <c r="E9090" s="15"/>
      <c r="M9090" s="26"/>
      <c r="V9090" s="37"/>
      <c r="W9090" s="37"/>
      <c r="Z9090" s="29"/>
      <c r="AA9090" s="29"/>
      <c r="AB9090" s="29"/>
      <c r="AG9090" s="40"/>
      <c r="AH9090" s="40"/>
      <c r="AN9090" s="29"/>
      <c r="AO9090" s="29"/>
    </row>
    <row r="9091" spans="5:41" x14ac:dyDescent="0.3">
      <c r="E9091" s="15"/>
      <c r="M9091" s="26"/>
      <c r="V9091" s="37"/>
      <c r="W9091" s="37"/>
      <c r="Z9091" s="29"/>
      <c r="AA9091" s="29"/>
      <c r="AB9091" s="29"/>
      <c r="AG9091" s="40"/>
      <c r="AH9091" s="40"/>
      <c r="AN9091" s="29"/>
      <c r="AO9091" s="29"/>
    </row>
    <row r="9092" spans="5:41" x14ac:dyDescent="0.3">
      <c r="E9092" s="15"/>
      <c r="M9092" s="26"/>
      <c r="V9092" s="37"/>
      <c r="W9092" s="37"/>
      <c r="Z9092" s="29"/>
      <c r="AA9092" s="29"/>
      <c r="AB9092" s="29"/>
      <c r="AG9092" s="40"/>
      <c r="AH9092" s="40"/>
      <c r="AN9092" s="29"/>
      <c r="AO9092" s="29"/>
    </row>
    <row r="9093" spans="5:41" x14ac:dyDescent="0.3">
      <c r="E9093" s="15"/>
      <c r="M9093" s="26"/>
      <c r="V9093" s="37"/>
      <c r="W9093" s="37"/>
      <c r="Z9093" s="29"/>
      <c r="AA9093" s="29"/>
      <c r="AB9093" s="29"/>
      <c r="AG9093" s="40"/>
      <c r="AH9093" s="40"/>
      <c r="AN9093" s="29"/>
      <c r="AO9093" s="29"/>
    </row>
    <row r="9094" spans="5:41" x14ac:dyDescent="0.3">
      <c r="E9094" s="15"/>
      <c r="M9094" s="26"/>
      <c r="V9094" s="37"/>
      <c r="W9094" s="37"/>
      <c r="Z9094" s="29"/>
      <c r="AA9094" s="29"/>
      <c r="AB9094" s="29"/>
      <c r="AG9094" s="40"/>
      <c r="AH9094" s="40"/>
      <c r="AN9094" s="29"/>
      <c r="AO9094" s="29"/>
    </row>
    <row r="9095" spans="5:41" x14ac:dyDescent="0.3">
      <c r="E9095" s="15"/>
      <c r="M9095" s="26"/>
      <c r="V9095" s="37"/>
      <c r="W9095" s="37"/>
      <c r="Z9095" s="29"/>
      <c r="AA9095" s="29"/>
      <c r="AB9095" s="29"/>
      <c r="AG9095" s="40"/>
      <c r="AH9095" s="40"/>
      <c r="AN9095" s="29"/>
      <c r="AO9095" s="29"/>
    </row>
    <row r="9096" spans="5:41" x14ac:dyDescent="0.3">
      <c r="E9096" s="15"/>
      <c r="M9096" s="26"/>
      <c r="V9096" s="37"/>
      <c r="W9096" s="37"/>
      <c r="Z9096" s="29"/>
      <c r="AA9096" s="29"/>
      <c r="AB9096" s="29"/>
      <c r="AG9096" s="40"/>
      <c r="AH9096" s="40"/>
      <c r="AN9096" s="29"/>
      <c r="AO9096" s="29"/>
    </row>
    <row r="9097" spans="5:41" x14ac:dyDescent="0.3">
      <c r="E9097" s="15"/>
      <c r="M9097" s="26"/>
      <c r="V9097" s="37"/>
      <c r="W9097" s="37"/>
      <c r="Z9097" s="29"/>
      <c r="AA9097" s="29"/>
      <c r="AB9097" s="29"/>
      <c r="AG9097" s="40"/>
      <c r="AH9097" s="40"/>
      <c r="AN9097" s="29"/>
      <c r="AO9097" s="29"/>
    </row>
    <row r="9098" spans="5:41" x14ac:dyDescent="0.3">
      <c r="E9098" s="15"/>
      <c r="M9098" s="26"/>
      <c r="V9098" s="37"/>
      <c r="W9098" s="37"/>
      <c r="Z9098" s="29"/>
      <c r="AA9098" s="29"/>
      <c r="AB9098" s="29"/>
      <c r="AG9098" s="40"/>
      <c r="AH9098" s="40"/>
      <c r="AN9098" s="29"/>
      <c r="AO9098" s="29"/>
    </row>
    <row r="9099" spans="5:41" x14ac:dyDescent="0.3">
      <c r="E9099" s="15"/>
      <c r="M9099" s="26"/>
      <c r="V9099" s="37"/>
      <c r="W9099" s="37"/>
      <c r="Z9099" s="29"/>
      <c r="AA9099" s="29"/>
      <c r="AB9099" s="29"/>
      <c r="AG9099" s="40"/>
      <c r="AH9099" s="40"/>
      <c r="AN9099" s="29"/>
      <c r="AO9099" s="29"/>
    </row>
    <row r="9100" spans="5:41" x14ac:dyDescent="0.3">
      <c r="E9100" s="15"/>
      <c r="M9100" s="26"/>
      <c r="V9100" s="37"/>
      <c r="W9100" s="37"/>
      <c r="Z9100" s="29"/>
      <c r="AA9100" s="29"/>
      <c r="AB9100" s="29"/>
      <c r="AG9100" s="40"/>
      <c r="AH9100" s="40"/>
      <c r="AN9100" s="29"/>
      <c r="AO9100" s="29"/>
    </row>
    <row r="9101" spans="5:41" x14ac:dyDescent="0.3">
      <c r="E9101" s="15"/>
      <c r="M9101" s="26"/>
      <c r="V9101" s="37"/>
      <c r="W9101" s="37"/>
      <c r="Z9101" s="29"/>
      <c r="AA9101" s="29"/>
      <c r="AB9101" s="29"/>
      <c r="AG9101" s="40"/>
      <c r="AH9101" s="40"/>
      <c r="AN9101" s="29"/>
      <c r="AO9101" s="29"/>
    </row>
    <row r="9102" spans="5:41" x14ac:dyDescent="0.3">
      <c r="E9102" s="15"/>
      <c r="M9102" s="26"/>
      <c r="V9102" s="37"/>
      <c r="W9102" s="37"/>
      <c r="Z9102" s="29"/>
      <c r="AA9102" s="29"/>
      <c r="AB9102" s="29"/>
      <c r="AG9102" s="40"/>
      <c r="AH9102" s="40"/>
      <c r="AN9102" s="29"/>
      <c r="AO9102" s="29"/>
    </row>
    <row r="9103" spans="5:41" x14ac:dyDescent="0.3">
      <c r="E9103" s="15"/>
      <c r="M9103" s="26"/>
      <c r="V9103" s="37"/>
      <c r="W9103" s="37"/>
      <c r="Z9103" s="29"/>
      <c r="AA9103" s="29"/>
      <c r="AB9103" s="29"/>
      <c r="AG9103" s="40"/>
      <c r="AH9103" s="40"/>
      <c r="AN9103" s="29"/>
      <c r="AO9103" s="29"/>
    </row>
    <row r="9104" spans="5:41" x14ac:dyDescent="0.3">
      <c r="E9104" s="15"/>
      <c r="M9104" s="26"/>
      <c r="V9104" s="37"/>
      <c r="W9104" s="37"/>
      <c r="Z9104" s="29"/>
      <c r="AA9104" s="29"/>
      <c r="AB9104" s="29"/>
      <c r="AG9104" s="40"/>
      <c r="AH9104" s="40"/>
      <c r="AN9104" s="29"/>
      <c r="AO9104" s="29"/>
    </row>
    <row r="9105" spans="5:41" x14ac:dyDescent="0.3">
      <c r="E9105" s="15"/>
      <c r="M9105" s="26"/>
      <c r="V9105" s="37"/>
      <c r="W9105" s="37"/>
      <c r="Z9105" s="29"/>
      <c r="AA9105" s="29"/>
      <c r="AB9105" s="29"/>
      <c r="AG9105" s="40"/>
      <c r="AH9105" s="40"/>
      <c r="AN9105" s="29"/>
      <c r="AO9105" s="29"/>
    </row>
    <row r="9106" spans="5:41" x14ac:dyDescent="0.3">
      <c r="E9106" s="15"/>
      <c r="M9106" s="26"/>
      <c r="V9106" s="37"/>
      <c r="W9106" s="37"/>
      <c r="Z9106" s="29"/>
      <c r="AA9106" s="29"/>
      <c r="AB9106" s="29"/>
      <c r="AG9106" s="40"/>
      <c r="AH9106" s="40"/>
      <c r="AN9106" s="29"/>
      <c r="AO9106" s="29"/>
    </row>
    <row r="9107" spans="5:41" x14ac:dyDescent="0.3">
      <c r="E9107" s="15"/>
      <c r="M9107" s="26"/>
      <c r="V9107" s="37"/>
      <c r="W9107" s="37"/>
      <c r="Z9107" s="29"/>
      <c r="AA9107" s="29"/>
      <c r="AB9107" s="29"/>
      <c r="AG9107" s="40"/>
      <c r="AH9107" s="40"/>
      <c r="AN9107" s="29"/>
      <c r="AO9107" s="29"/>
    </row>
    <row r="9108" spans="5:41" x14ac:dyDescent="0.3">
      <c r="E9108" s="15"/>
      <c r="M9108" s="26"/>
      <c r="V9108" s="37"/>
      <c r="W9108" s="37"/>
      <c r="Z9108" s="29"/>
      <c r="AA9108" s="29"/>
      <c r="AB9108" s="29"/>
      <c r="AG9108" s="40"/>
      <c r="AH9108" s="40"/>
      <c r="AN9108" s="29"/>
      <c r="AO9108" s="29"/>
    </row>
    <row r="9109" spans="5:41" x14ac:dyDescent="0.3">
      <c r="E9109" s="15"/>
      <c r="M9109" s="26"/>
      <c r="V9109" s="37"/>
      <c r="W9109" s="37"/>
      <c r="Z9109" s="29"/>
      <c r="AA9109" s="29"/>
      <c r="AB9109" s="29"/>
      <c r="AG9109" s="40"/>
      <c r="AH9109" s="40"/>
      <c r="AN9109" s="29"/>
      <c r="AO9109" s="29"/>
    </row>
    <row r="9110" spans="5:41" x14ac:dyDescent="0.3">
      <c r="E9110" s="15"/>
      <c r="M9110" s="26"/>
      <c r="V9110" s="37"/>
      <c r="W9110" s="37"/>
      <c r="Z9110" s="29"/>
      <c r="AA9110" s="29"/>
      <c r="AB9110" s="29"/>
      <c r="AG9110" s="40"/>
      <c r="AH9110" s="40"/>
      <c r="AN9110" s="29"/>
      <c r="AO9110" s="29"/>
    </row>
    <row r="9111" spans="5:41" x14ac:dyDescent="0.3">
      <c r="E9111" s="15"/>
      <c r="M9111" s="26"/>
      <c r="V9111" s="37"/>
      <c r="W9111" s="37"/>
      <c r="Z9111" s="29"/>
      <c r="AA9111" s="29"/>
      <c r="AB9111" s="29"/>
      <c r="AG9111" s="40"/>
      <c r="AH9111" s="40"/>
      <c r="AN9111" s="29"/>
      <c r="AO9111" s="29"/>
    </row>
    <row r="9112" spans="5:41" x14ac:dyDescent="0.3">
      <c r="E9112" s="15"/>
      <c r="M9112" s="26"/>
      <c r="V9112" s="37"/>
      <c r="W9112" s="37"/>
      <c r="Z9112" s="29"/>
      <c r="AA9112" s="29"/>
      <c r="AB9112" s="29"/>
      <c r="AG9112" s="40"/>
      <c r="AH9112" s="40"/>
      <c r="AN9112" s="29"/>
      <c r="AO9112" s="29"/>
    </row>
    <row r="9113" spans="5:41" x14ac:dyDescent="0.3">
      <c r="E9113" s="15"/>
      <c r="M9113" s="26"/>
      <c r="V9113" s="37"/>
      <c r="W9113" s="37"/>
      <c r="Z9113" s="29"/>
      <c r="AA9113" s="29"/>
      <c r="AB9113" s="29"/>
      <c r="AG9113" s="40"/>
      <c r="AH9113" s="40"/>
      <c r="AN9113" s="29"/>
      <c r="AO9113" s="29"/>
    </row>
    <row r="9114" spans="5:41" x14ac:dyDescent="0.3">
      <c r="E9114" s="15"/>
      <c r="M9114" s="26"/>
      <c r="V9114" s="37"/>
      <c r="W9114" s="37"/>
      <c r="Z9114" s="29"/>
      <c r="AA9114" s="29"/>
      <c r="AB9114" s="29"/>
      <c r="AG9114" s="40"/>
      <c r="AH9114" s="40"/>
      <c r="AN9114" s="29"/>
      <c r="AO9114" s="29"/>
    </row>
    <row r="9115" spans="5:41" x14ac:dyDescent="0.3">
      <c r="E9115" s="15"/>
      <c r="M9115" s="26"/>
      <c r="V9115" s="37"/>
      <c r="W9115" s="37"/>
      <c r="Z9115" s="29"/>
      <c r="AA9115" s="29"/>
      <c r="AB9115" s="29"/>
      <c r="AG9115" s="40"/>
      <c r="AH9115" s="40"/>
      <c r="AN9115" s="29"/>
      <c r="AO9115" s="29"/>
    </row>
    <row r="9116" spans="5:41" x14ac:dyDescent="0.3">
      <c r="E9116" s="15"/>
      <c r="M9116" s="26"/>
      <c r="V9116" s="37"/>
      <c r="W9116" s="37"/>
      <c r="Z9116" s="29"/>
      <c r="AA9116" s="29"/>
      <c r="AB9116" s="29"/>
      <c r="AG9116" s="40"/>
      <c r="AH9116" s="40"/>
      <c r="AN9116" s="29"/>
      <c r="AO9116" s="29"/>
    </row>
    <row r="9117" spans="5:41" x14ac:dyDescent="0.3">
      <c r="E9117" s="15"/>
      <c r="M9117" s="26"/>
      <c r="V9117" s="37"/>
      <c r="W9117" s="37"/>
      <c r="Z9117" s="29"/>
      <c r="AA9117" s="29"/>
      <c r="AB9117" s="29"/>
      <c r="AG9117" s="40"/>
      <c r="AH9117" s="40"/>
      <c r="AN9117" s="29"/>
      <c r="AO9117" s="29"/>
    </row>
    <row r="9118" spans="5:41" x14ac:dyDescent="0.3">
      <c r="E9118" s="15"/>
      <c r="M9118" s="26"/>
      <c r="V9118" s="37"/>
      <c r="W9118" s="37"/>
      <c r="Z9118" s="29"/>
      <c r="AA9118" s="29"/>
      <c r="AB9118" s="29"/>
      <c r="AG9118" s="40"/>
      <c r="AH9118" s="40"/>
      <c r="AN9118" s="29"/>
      <c r="AO9118" s="29"/>
    </row>
    <row r="9119" spans="5:41" x14ac:dyDescent="0.3">
      <c r="E9119" s="15"/>
      <c r="M9119" s="26"/>
      <c r="V9119" s="37"/>
      <c r="W9119" s="37"/>
      <c r="Z9119" s="29"/>
      <c r="AA9119" s="29"/>
      <c r="AB9119" s="29"/>
      <c r="AG9119" s="40"/>
      <c r="AH9119" s="40"/>
      <c r="AN9119" s="29"/>
      <c r="AO9119" s="29"/>
    </row>
    <row r="9120" spans="5:41" x14ac:dyDescent="0.3">
      <c r="E9120" s="15"/>
      <c r="M9120" s="26"/>
      <c r="V9120" s="37"/>
      <c r="W9120" s="37"/>
      <c r="Z9120" s="29"/>
      <c r="AA9120" s="29"/>
      <c r="AB9120" s="29"/>
      <c r="AG9120" s="40"/>
      <c r="AH9120" s="40"/>
      <c r="AN9120" s="29"/>
      <c r="AO9120" s="29"/>
    </row>
    <row r="9121" spans="5:41" x14ac:dyDescent="0.3">
      <c r="E9121" s="15"/>
      <c r="M9121" s="26"/>
      <c r="V9121" s="37"/>
      <c r="W9121" s="37"/>
      <c r="Z9121" s="29"/>
      <c r="AA9121" s="29"/>
      <c r="AB9121" s="29"/>
      <c r="AG9121" s="40"/>
      <c r="AH9121" s="40"/>
      <c r="AN9121" s="29"/>
      <c r="AO9121" s="29"/>
    </row>
    <row r="9122" spans="5:41" x14ac:dyDescent="0.3">
      <c r="E9122" s="15"/>
      <c r="M9122" s="26"/>
      <c r="V9122" s="37"/>
      <c r="W9122" s="37"/>
      <c r="Z9122" s="29"/>
      <c r="AA9122" s="29"/>
      <c r="AB9122" s="29"/>
      <c r="AG9122" s="40"/>
      <c r="AH9122" s="40"/>
      <c r="AN9122" s="29"/>
      <c r="AO9122" s="29"/>
    </row>
    <row r="9123" spans="5:41" x14ac:dyDescent="0.3">
      <c r="E9123" s="15"/>
      <c r="M9123" s="26"/>
      <c r="V9123" s="37"/>
      <c r="W9123" s="37"/>
      <c r="Z9123" s="29"/>
      <c r="AA9123" s="29"/>
      <c r="AB9123" s="29"/>
      <c r="AG9123" s="40"/>
      <c r="AH9123" s="40"/>
      <c r="AN9123" s="29"/>
      <c r="AO9123" s="29"/>
    </row>
    <row r="9124" spans="5:41" x14ac:dyDescent="0.3">
      <c r="E9124" s="15"/>
      <c r="M9124" s="26"/>
      <c r="V9124" s="37"/>
      <c r="W9124" s="37"/>
      <c r="Z9124" s="29"/>
      <c r="AA9124" s="29"/>
      <c r="AB9124" s="29"/>
      <c r="AG9124" s="40"/>
      <c r="AH9124" s="40"/>
      <c r="AN9124" s="29"/>
      <c r="AO9124" s="29"/>
    </row>
    <row r="9125" spans="5:41" x14ac:dyDescent="0.3">
      <c r="E9125" s="15"/>
      <c r="M9125" s="26"/>
      <c r="V9125" s="37"/>
      <c r="W9125" s="37"/>
      <c r="Z9125" s="29"/>
      <c r="AA9125" s="29"/>
      <c r="AB9125" s="29"/>
      <c r="AG9125" s="40"/>
      <c r="AH9125" s="40"/>
      <c r="AN9125" s="29"/>
      <c r="AO9125" s="29"/>
    </row>
    <row r="9126" spans="5:41" x14ac:dyDescent="0.3">
      <c r="E9126" s="15"/>
      <c r="M9126" s="26"/>
      <c r="V9126" s="37"/>
      <c r="W9126" s="37"/>
      <c r="Z9126" s="29"/>
      <c r="AA9126" s="29"/>
      <c r="AB9126" s="29"/>
      <c r="AG9126" s="40"/>
      <c r="AH9126" s="40"/>
      <c r="AN9126" s="29"/>
      <c r="AO9126" s="29"/>
    </row>
    <row r="9127" spans="5:41" x14ac:dyDescent="0.3">
      <c r="E9127" s="15"/>
      <c r="M9127" s="26"/>
      <c r="V9127" s="37"/>
      <c r="W9127" s="37"/>
      <c r="Z9127" s="29"/>
      <c r="AA9127" s="29"/>
      <c r="AB9127" s="29"/>
      <c r="AG9127" s="40"/>
      <c r="AH9127" s="40"/>
      <c r="AN9127" s="29"/>
      <c r="AO9127" s="29"/>
    </row>
    <row r="9128" spans="5:41" x14ac:dyDescent="0.3">
      <c r="E9128" s="15"/>
      <c r="M9128" s="26"/>
      <c r="V9128" s="37"/>
      <c r="W9128" s="37"/>
      <c r="Z9128" s="29"/>
      <c r="AA9128" s="29"/>
      <c r="AB9128" s="29"/>
      <c r="AG9128" s="40"/>
      <c r="AH9128" s="40"/>
      <c r="AN9128" s="29"/>
      <c r="AO9128" s="29"/>
    </row>
    <row r="9129" spans="5:41" x14ac:dyDescent="0.3">
      <c r="E9129" s="15"/>
      <c r="M9129" s="26"/>
      <c r="V9129" s="37"/>
      <c r="W9129" s="37"/>
      <c r="Z9129" s="29"/>
      <c r="AA9129" s="29"/>
      <c r="AB9129" s="29"/>
      <c r="AG9129" s="40"/>
      <c r="AH9129" s="40"/>
      <c r="AN9129" s="29"/>
      <c r="AO9129" s="29"/>
    </row>
    <row r="9130" spans="5:41" x14ac:dyDescent="0.3">
      <c r="E9130" s="15"/>
      <c r="M9130" s="26"/>
      <c r="V9130" s="37"/>
      <c r="W9130" s="37"/>
      <c r="Z9130" s="29"/>
      <c r="AA9130" s="29"/>
      <c r="AB9130" s="29"/>
      <c r="AG9130" s="40"/>
      <c r="AH9130" s="40"/>
      <c r="AN9130" s="29"/>
      <c r="AO9130" s="29"/>
    </row>
    <row r="9131" spans="5:41" x14ac:dyDescent="0.3">
      <c r="E9131" s="15"/>
      <c r="M9131" s="26"/>
      <c r="V9131" s="37"/>
      <c r="W9131" s="37"/>
      <c r="Z9131" s="29"/>
      <c r="AA9131" s="29"/>
      <c r="AB9131" s="29"/>
      <c r="AG9131" s="40"/>
      <c r="AH9131" s="40"/>
      <c r="AN9131" s="29"/>
      <c r="AO9131" s="29"/>
    </row>
    <row r="9132" spans="5:41" x14ac:dyDescent="0.3">
      <c r="E9132" s="15"/>
      <c r="M9132" s="26"/>
      <c r="V9132" s="37"/>
      <c r="W9132" s="37"/>
      <c r="Z9132" s="29"/>
      <c r="AA9132" s="29"/>
      <c r="AB9132" s="29"/>
      <c r="AG9132" s="40"/>
      <c r="AH9132" s="40"/>
      <c r="AN9132" s="29"/>
      <c r="AO9132" s="29"/>
    </row>
    <row r="9133" spans="5:41" x14ac:dyDescent="0.3">
      <c r="E9133" s="15"/>
      <c r="M9133" s="26"/>
      <c r="V9133" s="37"/>
      <c r="W9133" s="37"/>
      <c r="Z9133" s="29"/>
      <c r="AA9133" s="29"/>
      <c r="AB9133" s="29"/>
      <c r="AG9133" s="40"/>
      <c r="AH9133" s="40"/>
      <c r="AN9133" s="29"/>
      <c r="AO9133" s="29"/>
    </row>
    <row r="9134" spans="5:41" x14ac:dyDescent="0.3">
      <c r="E9134" s="15"/>
      <c r="M9134" s="26"/>
      <c r="V9134" s="37"/>
      <c r="W9134" s="37"/>
      <c r="Z9134" s="29"/>
      <c r="AA9134" s="29"/>
      <c r="AB9134" s="29"/>
      <c r="AG9134" s="40"/>
      <c r="AH9134" s="40"/>
      <c r="AN9134" s="29"/>
      <c r="AO9134" s="29"/>
    </row>
    <row r="9135" spans="5:41" x14ac:dyDescent="0.3">
      <c r="E9135" s="15"/>
      <c r="M9135" s="26"/>
      <c r="V9135" s="37"/>
      <c r="W9135" s="37"/>
      <c r="Z9135" s="29"/>
      <c r="AA9135" s="29"/>
      <c r="AB9135" s="29"/>
      <c r="AG9135" s="40"/>
      <c r="AH9135" s="40"/>
      <c r="AN9135" s="29"/>
      <c r="AO9135" s="29"/>
    </row>
    <row r="9136" spans="5:41" x14ac:dyDescent="0.3">
      <c r="E9136" s="15"/>
      <c r="M9136" s="26"/>
      <c r="V9136" s="37"/>
      <c r="W9136" s="37"/>
      <c r="Z9136" s="29"/>
      <c r="AA9136" s="29"/>
      <c r="AB9136" s="29"/>
      <c r="AG9136" s="40"/>
      <c r="AH9136" s="40"/>
      <c r="AN9136" s="29"/>
      <c r="AO9136" s="29"/>
    </row>
    <row r="9137" spans="5:41" x14ac:dyDescent="0.3">
      <c r="E9137" s="15"/>
      <c r="M9137" s="26"/>
      <c r="V9137" s="37"/>
      <c r="W9137" s="37"/>
      <c r="Z9137" s="29"/>
      <c r="AA9137" s="29"/>
      <c r="AB9137" s="29"/>
      <c r="AG9137" s="40"/>
      <c r="AH9137" s="40"/>
      <c r="AN9137" s="29"/>
      <c r="AO9137" s="29"/>
    </row>
    <row r="9138" spans="5:41" x14ac:dyDescent="0.3">
      <c r="E9138" s="15"/>
      <c r="M9138" s="26"/>
      <c r="V9138" s="37"/>
      <c r="W9138" s="37"/>
      <c r="Z9138" s="29"/>
      <c r="AA9138" s="29"/>
      <c r="AB9138" s="29"/>
      <c r="AG9138" s="40"/>
      <c r="AH9138" s="40"/>
      <c r="AN9138" s="29"/>
      <c r="AO9138" s="29"/>
    </row>
    <row r="9139" spans="5:41" x14ac:dyDescent="0.3">
      <c r="E9139" s="15"/>
      <c r="M9139" s="26"/>
      <c r="V9139" s="37"/>
      <c r="W9139" s="37"/>
      <c r="Z9139" s="29"/>
      <c r="AA9139" s="29"/>
      <c r="AB9139" s="29"/>
      <c r="AG9139" s="40"/>
      <c r="AH9139" s="40"/>
      <c r="AN9139" s="29"/>
      <c r="AO9139" s="29"/>
    </row>
    <row r="9140" spans="5:41" x14ac:dyDescent="0.3">
      <c r="E9140" s="15"/>
      <c r="M9140" s="26"/>
      <c r="V9140" s="37"/>
      <c r="W9140" s="37"/>
      <c r="Z9140" s="29"/>
      <c r="AA9140" s="29"/>
      <c r="AB9140" s="29"/>
      <c r="AG9140" s="40"/>
      <c r="AH9140" s="40"/>
      <c r="AN9140" s="29"/>
      <c r="AO9140" s="29"/>
    </row>
    <row r="9141" spans="5:41" x14ac:dyDescent="0.3">
      <c r="E9141" s="15"/>
      <c r="M9141" s="26"/>
      <c r="V9141" s="37"/>
      <c r="W9141" s="37"/>
      <c r="Z9141" s="29"/>
      <c r="AA9141" s="29"/>
      <c r="AB9141" s="29"/>
      <c r="AG9141" s="40"/>
      <c r="AH9141" s="40"/>
      <c r="AN9141" s="29"/>
      <c r="AO9141" s="29"/>
    </row>
    <row r="9142" spans="5:41" x14ac:dyDescent="0.3">
      <c r="E9142" s="15"/>
      <c r="M9142" s="26"/>
      <c r="V9142" s="37"/>
      <c r="W9142" s="37"/>
      <c r="Z9142" s="29"/>
      <c r="AA9142" s="29"/>
      <c r="AB9142" s="29"/>
      <c r="AG9142" s="40"/>
      <c r="AH9142" s="40"/>
      <c r="AN9142" s="29"/>
      <c r="AO9142" s="29"/>
    </row>
    <row r="9143" spans="5:41" x14ac:dyDescent="0.3">
      <c r="E9143" s="15"/>
      <c r="M9143" s="26"/>
      <c r="V9143" s="37"/>
      <c r="W9143" s="37"/>
      <c r="Z9143" s="29"/>
      <c r="AA9143" s="29"/>
      <c r="AB9143" s="29"/>
      <c r="AG9143" s="40"/>
      <c r="AH9143" s="40"/>
      <c r="AN9143" s="29"/>
      <c r="AO9143" s="29"/>
    </row>
    <row r="9144" spans="5:41" x14ac:dyDescent="0.3">
      <c r="E9144" s="15"/>
      <c r="M9144" s="26"/>
      <c r="V9144" s="37"/>
      <c r="W9144" s="37"/>
      <c r="Z9144" s="29"/>
      <c r="AA9144" s="29"/>
      <c r="AB9144" s="29"/>
      <c r="AG9144" s="40"/>
      <c r="AH9144" s="40"/>
      <c r="AN9144" s="29"/>
      <c r="AO9144" s="29"/>
    </row>
    <row r="9145" spans="5:41" x14ac:dyDescent="0.3">
      <c r="E9145" s="15"/>
      <c r="M9145" s="26"/>
      <c r="V9145" s="37"/>
      <c r="W9145" s="37"/>
      <c r="Z9145" s="29"/>
      <c r="AA9145" s="29"/>
      <c r="AB9145" s="29"/>
      <c r="AG9145" s="40"/>
      <c r="AH9145" s="40"/>
      <c r="AN9145" s="29"/>
      <c r="AO9145" s="29"/>
    </row>
    <row r="9146" spans="5:41" x14ac:dyDescent="0.3">
      <c r="E9146" s="15"/>
      <c r="M9146" s="26"/>
      <c r="V9146" s="37"/>
      <c r="W9146" s="37"/>
      <c r="Z9146" s="29"/>
      <c r="AA9146" s="29"/>
      <c r="AB9146" s="29"/>
      <c r="AG9146" s="40"/>
      <c r="AH9146" s="40"/>
      <c r="AN9146" s="29"/>
      <c r="AO9146" s="29"/>
    </row>
    <row r="9147" spans="5:41" x14ac:dyDescent="0.3">
      <c r="E9147" s="15"/>
      <c r="M9147" s="26"/>
      <c r="V9147" s="37"/>
      <c r="W9147" s="37"/>
      <c r="Z9147" s="29"/>
      <c r="AA9147" s="29"/>
      <c r="AB9147" s="29"/>
      <c r="AG9147" s="40"/>
      <c r="AH9147" s="40"/>
      <c r="AN9147" s="29"/>
      <c r="AO9147" s="29"/>
    </row>
    <row r="9148" spans="5:41" x14ac:dyDescent="0.3">
      <c r="E9148" s="15"/>
      <c r="M9148" s="26"/>
      <c r="V9148" s="37"/>
      <c r="W9148" s="37"/>
      <c r="Z9148" s="29"/>
      <c r="AA9148" s="29"/>
      <c r="AB9148" s="29"/>
      <c r="AG9148" s="40"/>
      <c r="AH9148" s="40"/>
      <c r="AN9148" s="29"/>
      <c r="AO9148" s="29"/>
    </row>
    <row r="9149" spans="5:41" x14ac:dyDescent="0.3">
      <c r="E9149" s="15"/>
      <c r="M9149" s="26"/>
      <c r="V9149" s="37"/>
      <c r="W9149" s="37"/>
      <c r="Z9149" s="29"/>
      <c r="AA9149" s="29"/>
      <c r="AB9149" s="29"/>
      <c r="AG9149" s="40"/>
      <c r="AH9149" s="40"/>
      <c r="AN9149" s="29"/>
      <c r="AO9149" s="29"/>
    </row>
    <row r="9150" spans="5:41" x14ac:dyDescent="0.3">
      <c r="E9150" s="15"/>
      <c r="M9150" s="26"/>
      <c r="V9150" s="37"/>
      <c r="W9150" s="37"/>
      <c r="Z9150" s="29"/>
      <c r="AA9150" s="29"/>
      <c r="AB9150" s="29"/>
      <c r="AG9150" s="40"/>
      <c r="AH9150" s="40"/>
      <c r="AN9150" s="29"/>
      <c r="AO9150" s="29"/>
    </row>
    <row r="9151" spans="5:41" x14ac:dyDescent="0.3">
      <c r="E9151" s="15"/>
      <c r="M9151" s="26"/>
      <c r="V9151" s="37"/>
      <c r="W9151" s="37"/>
      <c r="Z9151" s="29"/>
      <c r="AA9151" s="29"/>
      <c r="AB9151" s="29"/>
      <c r="AG9151" s="40"/>
      <c r="AH9151" s="40"/>
      <c r="AN9151" s="29"/>
      <c r="AO9151" s="29"/>
    </row>
    <row r="9152" spans="5:41" x14ac:dyDescent="0.3">
      <c r="E9152" s="15"/>
      <c r="M9152" s="26"/>
      <c r="V9152" s="37"/>
      <c r="W9152" s="37"/>
      <c r="Z9152" s="29"/>
      <c r="AA9152" s="29"/>
      <c r="AB9152" s="29"/>
      <c r="AG9152" s="40"/>
      <c r="AH9152" s="40"/>
      <c r="AN9152" s="29"/>
      <c r="AO9152" s="29"/>
    </row>
    <row r="9153" spans="5:41" x14ac:dyDescent="0.3">
      <c r="E9153" s="15"/>
      <c r="M9153" s="26"/>
      <c r="V9153" s="37"/>
      <c r="W9153" s="37"/>
      <c r="Z9153" s="29"/>
      <c r="AA9153" s="29"/>
      <c r="AB9153" s="29"/>
      <c r="AG9153" s="40"/>
      <c r="AH9153" s="40"/>
      <c r="AN9153" s="29"/>
      <c r="AO9153" s="29"/>
    </row>
    <row r="9154" spans="5:41" x14ac:dyDescent="0.3">
      <c r="E9154" s="15"/>
      <c r="M9154" s="26"/>
      <c r="V9154" s="37"/>
      <c r="W9154" s="37"/>
      <c r="Z9154" s="29"/>
      <c r="AA9154" s="29"/>
      <c r="AB9154" s="29"/>
      <c r="AG9154" s="40"/>
      <c r="AH9154" s="40"/>
      <c r="AN9154" s="29"/>
      <c r="AO9154" s="29"/>
    </row>
    <row r="9155" spans="5:41" x14ac:dyDescent="0.3">
      <c r="E9155" s="15"/>
      <c r="M9155" s="26"/>
      <c r="V9155" s="37"/>
      <c r="W9155" s="37"/>
      <c r="Z9155" s="29"/>
      <c r="AA9155" s="29"/>
      <c r="AB9155" s="29"/>
      <c r="AG9155" s="40"/>
      <c r="AH9155" s="40"/>
      <c r="AN9155" s="29"/>
      <c r="AO9155" s="29"/>
    </row>
    <row r="9156" spans="5:41" x14ac:dyDescent="0.3">
      <c r="E9156" s="15"/>
      <c r="M9156" s="26"/>
      <c r="V9156" s="37"/>
      <c r="W9156" s="37"/>
      <c r="Z9156" s="29"/>
      <c r="AA9156" s="29"/>
      <c r="AB9156" s="29"/>
      <c r="AG9156" s="40"/>
      <c r="AH9156" s="40"/>
      <c r="AN9156" s="29"/>
      <c r="AO9156" s="29"/>
    </row>
    <row r="9157" spans="5:41" x14ac:dyDescent="0.3">
      <c r="E9157" s="15"/>
      <c r="M9157" s="26"/>
      <c r="V9157" s="37"/>
      <c r="W9157" s="37"/>
      <c r="Z9157" s="29"/>
      <c r="AA9157" s="29"/>
      <c r="AB9157" s="29"/>
      <c r="AG9157" s="40"/>
      <c r="AH9157" s="40"/>
      <c r="AN9157" s="29"/>
      <c r="AO9157" s="29"/>
    </row>
    <row r="9158" spans="5:41" x14ac:dyDescent="0.3">
      <c r="E9158" s="15"/>
      <c r="M9158" s="26"/>
      <c r="V9158" s="37"/>
      <c r="W9158" s="37"/>
      <c r="Z9158" s="29"/>
      <c r="AA9158" s="29"/>
      <c r="AB9158" s="29"/>
      <c r="AG9158" s="40"/>
      <c r="AH9158" s="40"/>
      <c r="AN9158" s="29"/>
      <c r="AO9158" s="29"/>
    </row>
    <row r="9159" spans="5:41" x14ac:dyDescent="0.3">
      <c r="E9159" s="15"/>
      <c r="M9159" s="26"/>
      <c r="V9159" s="37"/>
      <c r="W9159" s="37"/>
      <c r="Z9159" s="29"/>
      <c r="AA9159" s="29"/>
      <c r="AB9159" s="29"/>
      <c r="AG9159" s="40"/>
      <c r="AH9159" s="40"/>
      <c r="AN9159" s="29"/>
      <c r="AO9159" s="29"/>
    </row>
    <row r="9160" spans="5:41" x14ac:dyDescent="0.3">
      <c r="E9160" s="15"/>
      <c r="M9160" s="26"/>
      <c r="V9160" s="37"/>
      <c r="W9160" s="37"/>
      <c r="Z9160" s="29"/>
      <c r="AA9160" s="29"/>
      <c r="AB9160" s="29"/>
      <c r="AG9160" s="40"/>
      <c r="AH9160" s="40"/>
      <c r="AN9160" s="29"/>
      <c r="AO9160" s="29"/>
    </row>
    <row r="9161" spans="5:41" x14ac:dyDescent="0.3">
      <c r="E9161" s="15"/>
      <c r="M9161" s="26"/>
      <c r="V9161" s="37"/>
      <c r="W9161" s="37"/>
      <c r="Z9161" s="29"/>
      <c r="AA9161" s="29"/>
      <c r="AB9161" s="29"/>
      <c r="AG9161" s="40"/>
      <c r="AH9161" s="40"/>
      <c r="AN9161" s="29"/>
      <c r="AO9161" s="29"/>
    </row>
    <row r="9162" spans="5:41" x14ac:dyDescent="0.3">
      <c r="E9162" s="15"/>
      <c r="M9162" s="26"/>
      <c r="V9162" s="37"/>
      <c r="W9162" s="37"/>
      <c r="Z9162" s="29"/>
      <c r="AA9162" s="29"/>
      <c r="AB9162" s="29"/>
      <c r="AG9162" s="40"/>
      <c r="AH9162" s="40"/>
      <c r="AN9162" s="29"/>
      <c r="AO9162" s="29"/>
    </row>
    <row r="9163" spans="5:41" x14ac:dyDescent="0.3">
      <c r="E9163" s="15"/>
      <c r="M9163" s="26"/>
      <c r="V9163" s="37"/>
      <c r="W9163" s="37"/>
      <c r="Z9163" s="29"/>
      <c r="AA9163" s="29"/>
      <c r="AB9163" s="29"/>
      <c r="AG9163" s="40"/>
      <c r="AH9163" s="40"/>
      <c r="AN9163" s="29"/>
      <c r="AO9163" s="29"/>
    </row>
    <row r="9164" spans="5:41" x14ac:dyDescent="0.3">
      <c r="E9164" s="15"/>
      <c r="M9164" s="26"/>
      <c r="V9164" s="37"/>
      <c r="W9164" s="37"/>
      <c r="Z9164" s="29"/>
      <c r="AA9164" s="29"/>
      <c r="AB9164" s="29"/>
      <c r="AG9164" s="40"/>
      <c r="AH9164" s="40"/>
      <c r="AN9164" s="29"/>
      <c r="AO9164" s="29"/>
    </row>
    <row r="9165" spans="5:41" x14ac:dyDescent="0.3">
      <c r="E9165" s="15"/>
      <c r="M9165" s="26"/>
      <c r="V9165" s="37"/>
      <c r="W9165" s="37"/>
      <c r="Z9165" s="29"/>
      <c r="AA9165" s="29"/>
      <c r="AB9165" s="29"/>
      <c r="AG9165" s="40"/>
      <c r="AH9165" s="40"/>
      <c r="AN9165" s="29"/>
      <c r="AO9165" s="29"/>
    </row>
    <row r="9166" spans="5:41" x14ac:dyDescent="0.3">
      <c r="E9166" s="15"/>
      <c r="M9166" s="26"/>
      <c r="V9166" s="37"/>
      <c r="W9166" s="37"/>
      <c r="Z9166" s="29"/>
      <c r="AA9166" s="29"/>
      <c r="AB9166" s="29"/>
      <c r="AG9166" s="40"/>
      <c r="AH9166" s="40"/>
      <c r="AN9166" s="29"/>
      <c r="AO9166" s="29"/>
    </row>
    <row r="9167" spans="5:41" x14ac:dyDescent="0.3">
      <c r="E9167" s="15"/>
      <c r="M9167" s="26"/>
      <c r="V9167" s="37"/>
      <c r="W9167" s="37"/>
      <c r="Z9167" s="29"/>
      <c r="AA9167" s="29"/>
      <c r="AB9167" s="29"/>
      <c r="AG9167" s="40"/>
      <c r="AH9167" s="40"/>
      <c r="AN9167" s="29"/>
      <c r="AO9167" s="29"/>
    </row>
    <row r="9168" spans="5:41" x14ac:dyDescent="0.3">
      <c r="E9168" s="15"/>
      <c r="M9168" s="26"/>
      <c r="V9168" s="37"/>
      <c r="W9168" s="37"/>
      <c r="Z9168" s="29"/>
      <c r="AA9168" s="29"/>
      <c r="AB9168" s="29"/>
      <c r="AG9168" s="40"/>
      <c r="AH9168" s="40"/>
      <c r="AN9168" s="29"/>
      <c r="AO9168" s="29"/>
    </row>
    <row r="9169" spans="5:41" x14ac:dyDescent="0.3">
      <c r="E9169" s="15"/>
      <c r="M9169" s="26"/>
      <c r="V9169" s="37"/>
      <c r="W9169" s="37"/>
      <c r="Z9169" s="29"/>
      <c r="AA9169" s="29"/>
      <c r="AB9169" s="29"/>
      <c r="AG9169" s="40"/>
      <c r="AH9169" s="40"/>
      <c r="AN9169" s="29"/>
      <c r="AO9169" s="29"/>
    </row>
    <row r="9170" spans="5:41" x14ac:dyDescent="0.3">
      <c r="E9170" s="15"/>
      <c r="M9170" s="26"/>
      <c r="V9170" s="37"/>
      <c r="W9170" s="37"/>
      <c r="Z9170" s="29"/>
      <c r="AA9170" s="29"/>
      <c r="AB9170" s="29"/>
      <c r="AG9170" s="40"/>
      <c r="AH9170" s="40"/>
      <c r="AN9170" s="29"/>
      <c r="AO9170" s="29"/>
    </row>
    <row r="9171" spans="5:41" x14ac:dyDescent="0.3">
      <c r="E9171" s="15"/>
      <c r="M9171" s="26"/>
      <c r="V9171" s="37"/>
      <c r="W9171" s="37"/>
      <c r="Z9171" s="29"/>
      <c r="AA9171" s="29"/>
      <c r="AB9171" s="29"/>
      <c r="AG9171" s="40"/>
      <c r="AH9171" s="40"/>
      <c r="AN9171" s="29"/>
      <c r="AO9171" s="29"/>
    </row>
    <row r="9172" spans="5:41" x14ac:dyDescent="0.3">
      <c r="E9172" s="15"/>
      <c r="M9172" s="26"/>
      <c r="V9172" s="37"/>
      <c r="W9172" s="37"/>
      <c r="Z9172" s="29"/>
      <c r="AA9172" s="29"/>
      <c r="AB9172" s="29"/>
      <c r="AG9172" s="40"/>
      <c r="AH9172" s="40"/>
      <c r="AN9172" s="29"/>
      <c r="AO9172" s="29"/>
    </row>
    <row r="9173" spans="5:41" x14ac:dyDescent="0.3">
      <c r="E9173" s="15"/>
      <c r="M9173" s="26"/>
      <c r="V9173" s="37"/>
      <c r="W9173" s="37"/>
      <c r="Z9173" s="29"/>
      <c r="AA9173" s="29"/>
      <c r="AB9173" s="29"/>
      <c r="AG9173" s="40"/>
      <c r="AH9173" s="40"/>
      <c r="AN9173" s="29"/>
      <c r="AO9173" s="29"/>
    </row>
    <row r="9174" spans="5:41" x14ac:dyDescent="0.3">
      <c r="E9174" s="15"/>
      <c r="M9174" s="26"/>
      <c r="V9174" s="37"/>
      <c r="W9174" s="37"/>
      <c r="Z9174" s="29"/>
      <c r="AA9174" s="29"/>
      <c r="AB9174" s="29"/>
      <c r="AG9174" s="40"/>
      <c r="AH9174" s="40"/>
      <c r="AN9174" s="29"/>
      <c r="AO9174" s="29"/>
    </row>
    <row r="9175" spans="5:41" x14ac:dyDescent="0.3">
      <c r="E9175" s="15"/>
      <c r="M9175" s="26"/>
      <c r="V9175" s="37"/>
      <c r="W9175" s="37"/>
      <c r="Z9175" s="29"/>
      <c r="AA9175" s="29"/>
      <c r="AB9175" s="29"/>
      <c r="AG9175" s="40"/>
      <c r="AH9175" s="40"/>
      <c r="AN9175" s="29"/>
      <c r="AO9175" s="29"/>
    </row>
    <row r="9176" spans="5:41" x14ac:dyDescent="0.3">
      <c r="E9176" s="15"/>
      <c r="M9176" s="26"/>
      <c r="V9176" s="37"/>
      <c r="W9176" s="37"/>
      <c r="Z9176" s="29"/>
      <c r="AA9176" s="29"/>
      <c r="AB9176" s="29"/>
      <c r="AG9176" s="40"/>
      <c r="AH9176" s="40"/>
      <c r="AN9176" s="29"/>
      <c r="AO9176" s="29"/>
    </row>
    <row r="9177" spans="5:41" x14ac:dyDescent="0.3">
      <c r="E9177" s="15"/>
      <c r="M9177" s="26"/>
      <c r="V9177" s="37"/>
      <c r="W9177" s="37"/>
      <c r="Z9177" s="29"/>
      <c r="AA9177" s="29"/>
      <c r="AB9177" s="29"/>
      <c r="AG9177" s="40"/>
      <c r="AH9177" s="40"/>
      <c r="AN9177" s="29"/>
      <c r="AO9177" s="29"/>
    </row>
    <row r="9178" spans="5:41" x14ac:dyDescent="0.3">
      <c r="E9178" s="15"/>
      <c r="M9178" s="26"/>
      <c r="V9178" s="37"/>
      <c r="W9178" s="37"/>
      <c r="Z9178" s="29"/>
      <c r="AA9178" s="29"/>
      <c r="AB9178" s="29"/>
      <c r="AG9178" s="40"/>
      <c r="AH9178" s="40"/>
      <c r="AN9178" s="29"/>
      <c r="AO9178" s="29"/>
    </row>
    <row r="9179" spans="5:41" x14ac:dyDescent="0.3">
      <c r="E9179" s="15"/>
      <c r="M9179" s="26"/>
      <c r="V9179" s="37"/>
      <c r="W9179" s="37"/>
      <c r="Z9179" s="29"/>
      <c r="AA9179" s="29"/>
      <c r="AB9179" s="29"/>
      <c r="AG9179" s="40"/>
      <c r="AH9179" s="40"/>
      <c r="AN9179" s="29"/>
      <c r="AO9179" s="29"/>
    </row>
    <row r="9180" spans="5:41" x14ac:dyDescent="0.3">
      <c r="E9180" s="15"/>
      <c r="M9180" s="26"/>
      <c r="V9180" s="37"/>
      <c r="W9180" s="37"/>
      <c r="Z9180" s="29"/>
      <c r="AA9180" s="29"/>
      <c r="AB9180" s="29"/>
      <c r="AG9180" s="40"/>
      <c r="AH9180" s="40"/>
      <c r="AN9180" s="29"/>
      <c r="AO9180" s="29"/>
    </row>
    <row r="9181" spans="5:41" x14ac:dyDescent="0.3">
      <c r="E9181" s="15"/>
      <c r="M9181" s="26"/>
      <c r="V9181" s="37"/>
      <c r="W9181" s="37"/>
      <c r="Z9181" s="29"/>
      <c r="AA9181" s="29"/>
      <c r="AB9181" s="29"/>
      <c r="AG9181" s="40"/>
      <c r="AH9181" s="40"/>
      <c r="AN9181" s="29"/>
      <c r="AO9181" s="29"/>
    </row>
    <row r="9182" spans="5:41" x14ac:dyDescent="0.3">
      <c r="E9182" s="15"/>
      <c r="M9182" s="26"/>
      <c r="V9182" s="37"/>
      <c r="W9182" s="37"/>
      <c r="Z9182" s="29"/>
      <c r="AA9182" s="29"/>
      <c r="AB9182" s="29"/>
      <c r="AG9182" s="40"/>
      <c r="AH9182" s="40"/>
      <c r="AN9182" s="29"/>
      <c r="AO9182" s="29"/>
    </row>
    <row r="9183" spans="5:41" x14ac:dyDescent="0.3">
      <c r="E9183" s="15"/>
      <c r="M9183" s="26"/>
      <c r="V9183" s="37"/>
      <c r="W9183" s="37"/>
      <c r="Z9183" s="29"/>
      <c r="AA9183" s="29"/>
      <c r="AB9183" s="29"/>
      <c r="AG9183" s="40"/>
      <c r="AH9183" s="40"/>
      <c r="AN9183" s="29"/>
      <c r="AO9183" s="29"/>
    </row>
    <row r="9184" spans="5:41" x14ac:dyDescent="0.3">
      <c r="E9184" s="15"/>
      <c r="M9184" s="26"/>
      <c r="V9184" s="37"/>
      <c r="W9184" s="37"/>
      <c r="Z9184" s="29"/>
      <c r="AA9184" s="29"/>
      <c r="AB9184" s="29"/>
      <c r="AG9184" s="40"/>
      <c r="AH9184" s="40"/>
      <c r="AN9184" s="29"/>
      <c r="AO9184" s="29"/>
    </row>
    <row r="9185" spans="5:41" x14ac:dyDescent="0.3">
      <c r="E9185" s="15"/>
      <c r="M9185" s="26"/>
      <c r="V9185" s="37"/>
      <c r="W9185" s="37"/>
      <c r="Z9185" s="29"/>
      <c r="AA9185" s="29"/>
      <c r="AB9185" s="29"/>
      <c r="AG9185" s="40"/>
      <c r="AH9185" s="40"/>
      <c r="AN9185" s="29"/>
      <c r="AO9185" s="29"/>
    </row>
    <row r="9186" spans="5:41" x14ac:dyDescent="0.3">
      <c r="E9186" s="15"/>
      <c r="M9186" s="26"/>
      <c r="V9186" s="37"/>
      <c r="W9186" s="37"/>
      <c r="Z9186" s="29"/>
      <c r="AA9186" s="29"/>
      <c r="AB9186" s="29"/>
      <c r="AG9186" s="40"/>
      <c r="AH9186" s="40"/>
      <c r="AN9186" s="29"/>
      <c r="AO9186" s="29"/>
    </row>
    <row r="9187" spans="5:41" x14ac:dyDescent="0.3">
      <c r="E9187" s="15"/>
      <c r="M9187" s="26"/>
      <c r="V9187" s="37"/>
      <c r="W9187" s="37"/>
      <c r="Z9187" s="29"/>
      <c r="AA9187" s="29"/>
      <c r="AB9187" s="29"/>
      <c r="AG9187" s="40"/>
      <c r="AH9187" s="40"/>
      <c r="AN9187" s="29"/>
      <c r="AO9187" s="29"/>
    </row>
    <row r="9188" spans="5:41" x14ac:dyDescent="0.3">
      <c r="E9188" s="15"/>
      <c r="M9188" s="26"/>
      <c r="V9188" s="37"/>
      <c r="W9188" s="37"/>
      <c r="Z9188" s="29"/>
      <c r="AA9188" s="29"/>
      <c r="AB9188" s="29"/>
      <c r="AG9188" s="40"/>
      <c r="AH9188" s="40"/>
      <c r="AN9188" s="29"/>
      <c r="AO9188" s="29"/>
    </row>
    <row r="9189" spans="5:41" x14ac:dyDescent="0.3">
      <c r="E9189" s="15"/>
      <c r="M9189" s="26"/>
      <c r="V9189" s="37"/>
      <c r="W9189" s="37"/>
      <c r="Z9189" s="29"/>
      <c r="AA9189" s="29"/>
      <c r="AB9189" s="29"/>
      <c r="AG9189" s="40"/>
      <c r="AH9189" s="40"/>
      <c r="AN9189" s="29"/>
      <c r="AO9189" s="29"/>
    </row>
    <row r="9190" spans="5:41" x14ac:dyDescent="0.3">
      <c r="E9190" s="15"/>
      <c r="M9190" s="26"/>
      <c r="V9190" s="37"/>
      <c r="W9190" s="37"/>
      <c r="Z9190" s="29"/>
      <c r="AA9190" s="29"/>
      <c r="AB9190" s="29"/>
      <c r="AG9190" s="40"/>
      <c r="AH9190" s="40"/>
      <c r="AN9190" s="29"/>
      <c r="AO9190" s="29"/>
    </row>
    <row r="9191" spans="5:41" x14ac:dyDescent="0.3">
      <c r="E9191" s="15"/>
      <c r="M9191" s="26"/>
      <c r="V9191" s="37"/>
      <c r="W9191" s="37"/>
      <c r="Z9191" s="29"/>
      <c r="AA9191" s="29"/>
      <c r="AB9191" s="29"/>
      <c r="AG9191" s="40"/>
      <c r="AH9191" s="40"/>
      <c r="AN9191" s="29"/>
      <c r="AO9191" s="29"/>
    </row>
    <row r="9192" spans="5:41" x14ac:dyDescent="0.3">
      <c r="E9192" s="15"/>
      <c r="M9192" s="26"/>
      <c r="V9192" s="37"/>
      <c r="W9192" s="37"/>
      <c r="Z9192" s="29"/>
      <c r="AA9192" s="29"/>
      <c r="AB9192" s="29"/>
      <c r="AG9192" s="40"/>
      <c r="AH9192" s="40"/>
      <c r="AN9192" s="29"/>
      <c r="AO9192" s="29"/>
    </row>
    <row r="9193" spans="5:41" x14ac:dyDescent="0.3">
      <c r="E9193" s="15"/>
      <c r="M9193" s="26"/>
      <c r="V9193" s="37"/>
      <c r="W9193" s="37"/>
      <c r="Z9193" s="29"/>
      <c r="AA9193" s="29"/>
      <c r="AB9193" s="29"/>
      <c r="AG9193" s="40"/>
      <c r="AH9193" s="40"/>
      <c r="AN9193" s="29"/>
      <c r="AO9193" s="29"/>
    </row>
    <row r="9194" spans="5:41" x14ac:dyDescent="0.3">
      <c r="E9194" s="15"/>
      <c r="M9194" s="26"/>
      <c r="V9194" s="37"/>
      <c r="W9194" s="37"/>
      <c r="Z9194" s="29"/>
      <c r="AA9194" s="29"/>
      <c r="AB9194" s="29"/>
      <c r="AG9194" s="40"/>
      <c r="AH9194" s="40"/>
      <c r="AN9194" s="29"/>
      <c r="AO9194" s="29"/>
    </row>
    <row r="9195" spans="5:41" x14ac:dyDescent="0.3">
      <c r="E9195" s="15"/>
      <c r="M9195" s="26"/>
      <c r="V9195" s="37"/>
      <c r="W9195" s="37"/>
      <c r="Z9195" s="29"/>
      <c r="AA9195" s="29"/>
      <c r="AB9195" s="29"/>
      <c r="AG9195" s="40"/>
      <c r="AH9195" s="40"/>
      <c r="AN9195" s="29"/>
      <c r="AO9195" s="29"/>
    </row>
    <row r="9196" spans="5:41" x14ac:dyDescent="0.3">
      <c r="E9196" s="15"/>
      <c r="M9196" s="26"/>
      <c r="V9196" s="37"/>
      <c r="W9196" s="37"/>
      <c r="Z9196" s="29"/>
      <c r="AA9196" s="29"/>
      <c r="AB9196" s="29"/>
      <c r="AG9196" s="40"/>
      <c r="AH9196" s="40"/>
      <c r="AN9196" s="29"/>
      <c r="AO9196" s="29"/>
    </row>
    <row r="9197" spans="5:41" x14ac:dyDescent="0.3">
      <c r="E9197" s="15"/>
      <c r="M9197" s="26"/>
      <c r="V9197" s="37"/>
      <c r="W9197" s="37"/>
      <c r="Z9197" s="29"/>
      <c r="AA9197" s="29"/>
      <c r="AB9197" s="29"/>
      <c r="AG9197" s="40"/>
      <c r="AH9197" s="40"/>
      <c r="AN9197" s="29"/>
      <c r="AO9197" s="29"/>
    </row>
    <row r="9198" spans="5:41" x14ac:dyDescent="0.3">
      <c r="E9198" s="15"/>
      <c r="M9198" s="26"/>
      <c r="V9198" s="37"/>
      <c r="W9198" s="37"/>
      <c r="Z9198" s="29"/>
      <c r="AA9198" s="29"/>
      <c r="AB9198" s="29"/>
      <c r="AG9198" s="40"/>
      <c r="AH9198" s="40"/>
      <c r="AN9198" s="29"/>
      <c r="AO9198" s="29"/>
    </row>
    <row r="9199" spans="5:41" x14ac:dyDescent="0.3">
      <c r="E9199" s="15"/>
      <c r="M9199" s="26"/>
      <c r="V9199" s="37"/>
      <c r="W9199" s="37"/>
      <c r="Z9199" s="29"/>
      <c r="AA9199" s="29"/>
      <c r="AB9199" s="29"/>
      <c r="AG9199" s="40"/>
      <c r="AH9199" s="40"/>
      <c r="AN9199" s="29"/>
      <c r="AO9199" s="29"/>
    </row>
    <row r="9200" spans="5:41" x14ac:dyDescent="0.3">
      <c r="E9200" s="15"/>
      <c r="M9200" s="26"/>
      <c r="V9200" s="37"/>
      <c r="W9200" s="37"/>
      <c r="Z9200" s="29"/>
      <c r="AA9200" s="29"/>
      <c r="AB9200" s="29"/>
      <c r="AG9200" s="40"/>
      <c r="AH9200" s="40"/>
      <c r="AN9200" s="29"/>
      <c r="AO9200" s="29"/>
    </row>
    <row r="9201" spans="5:41" x14ac:dyDescent="0.3">
      <c r="E9201" s="15"/>
      <c r="M9201" s="26"/>
      <c r="V9201" s="37"/>
      <c r="W9201" s="37"/>
      <c r="Z9201" s="29"/>
      <c r="AA9201" s="29"/>
      <c r="AB9201" s="29"/>
      <c r="AG9201" s="40"/>
      <c r="AH9201" s="40"/>
      <c r="AN9201" s="29"/>
      <c r="AO9201" s="29"/>
    </row>
    <row r="9202" spans="5:41" x14ac:dyDescent="0.3">
      <c r="E9202" s="15"/>
      <c r="M9202" s="26"/>
      <c r="V9202" s="37"/>
      <c r="W9202" s="37"/>
      <c r="Z9202" s="29"/>
      <c r="AA9202" s="29"/>
      <c r="AB9202" s="29"/>
      <c r="AG9202" s="40"/>
      <c r="AH9202" s="40"/>
      <c r="AN9202" s="29"/>
      <c r="AO9202" s="29"/>
    </row>
    <row r="9203" spans="5:41" x14ac:dyDescent="0.3">
      <c r="E9203" s="15"/>
      <c r="M9203" s="26"/>
      <c r="V9203" s="37"/>
      <c r="W9203" s="37"/>
      <c r="Z9203" s="29"/>
      <c r="AA9203" s="29"/>
      <c r="AB9203" s="29"/>
      <c r="AG9203" s="40"/>
      <c r="AH9203" s="40"/>
      <c r="AN9203" s="29"/>
      <c r="AO9203" s="29"/>
    </row>
    <row r="9204" spans="5:41" x14ac:dyDescent="0.3">
      <c r="E9204" s="15"/>
      <c r="M9204" s="26"/>
      <c r="V9204" s="37"/>
      <c r="W9204" s="37"/>
      <c r="Z9204" s="29"/>
      <c r="AA9204" s="29"/>
      <c r="AB9204" s="29"/>
      <c r="AG9204" s="40"/>
      <c r="AH9204" s="40"/>
      <c r="AN9204" s="29"/>
      <c r="AO9204" s="29"/>
    </row>
    <row r="9205" spans="5:41" x14ac:dyDescent="0.3">
      <c r="E9205" s="15"/>
      <c r="M9205" s="26"/>
      <c r="V9205" s="37"/>
      <c r="W9205" s="37"/>
      <c r="Z9205" s="29"/>
      <c r="AA9205" s="29"/>
      <c r="AB9205" s="29"/>
      <c r="AG9205" s="40"/>
      <c r="AH9205" s="40"/>
      <c r="AN9205" s="29"/>
      <c r="AO9205" s="29"/>
    </row>
    <row r="9206" spans="5:41" x14ac:dyDescent="0.3">
      <c r="E9206" s="15"/>
      <c r="M9206" s="26"/>
      <c r="V9206" s="37"/>
      <c r="W9206" s="37"/>
      <c r="Z9206" s="29"/>
      <c r="AA9206" s="29"/>
      <c r="AB9206" s="29"/>
      <c r="AG9206" s="40"/>
      <c r="AH9206" s="40"/>
      <c r="AN9206" s="29"/>
      <c r="AO9206" s="29"/>
    </row>
    <row r="9207" spans="5:41" x14ac:dyDescent="0.3">
      <c r="E9207" s="15"/>
      <c r="M9207" s="26"/>
      <c r="V9207" s="37"/>
      <c r="W9207" s="37"/>
      <c r="Z9207" s="29"/>
      <c r="AA9207" s="29"/>
      <c r="AB9207" s="29"/>
      <c r="AG9207" s="40"/>
      <c r="AH9207" s="40"/>
      <c r="AN9207" s="29"/>
      <c r="AO9207" s="29"/>
    </row>
    <row r="9208" spans="5:41" x14ac:dyDescent="0.3">
      <c r="E9208" s="15"/>
      <c r="M9208" s="26"/>
      <c r="V9208" s="37"/>
      <c r="W9208" s="37"/>
      <c r="Z9208" s="29"/>
      <c r="AA9208" s="29"/>
      <c r="AB9208" s="29"/>
      <c r="AG9208" s="40"/>
      <c r="AH9208" s="40"/>
      <c r="AN9208" s="29"/>
      <c r="AO9208" s="29"/>
    </row>
    <row r="9209" spans="5:41" x14ac:dyDescent="0.3">
      <c r="E9209" s="15"/>
      <c r="M9209" s="26"/>
      <c r="V9209" s="37"/>
      <c r="W9209" s="37"/>
      <c r="Z9209" s="29"/>
      <c r="AA9209" s="29"/>
      <c r="AB9209" s="29"/>
      <c r="AG9209" s="40"/>
      <c r="AH9209" s="40"/>
      <c r="AN9209" s="29"/>
      <c r="AO9209" s="29"/>
    </row>
    <row r="9210" spans="5:41" x14ac:dyDescent="0.3">
      <c r="E9210" s="15"/>
      <c r="M9210" s="26"/>
      <c r="V9210" s="37"/>
      <c r="W9210" s="37"/>
      <c r="Z9210" s="29"/>
      <c r="AA9210" s="29"/>
      <c r="AB9210" s="29"/>
      <c r="AG9210" s="40"/>
      <c r="AH9210" s="40"/>
      <c r="AN9210" s="29"/>
      <c r="AO9210" s="29"/>
    </row>
    <row r="9211" spans="5:41" x14ac:dyDescent="0.3">
      <c r="E9211" s="15"/>
      <c r="M9211" s="26"/>
      <c r="V9211" s="37"/>
      <c r="W9211" s="37"/>
      <c r="Z9211" s="29"/>
      <c r="AA9211" s="29"/>
      <c r="AB9211" s="29"/>
      <c r="AG9211" s="40"/>
      <c r="AH9211" s="40"/>
      <c r="AN9211" s="29"/>
      <c r="AO9211" s="29"/>
    </row>
    <row r="9212" spans="5:41" x14ac:dyDescent="0.3">
      <c r="E9212" s="15"/>
      <c r="M9212" s="26"/>
      <c r="V9212" s="37"/>
      <c r="W9212" s="37"/>
      <c r="Z9212" s="29"/>
      <c r="AA9212" s="29"/>
      <c r="AB9212" s="29"/>
      <c r="AG9212" s="40"/>
      <c r="AH9212" s="40"/>
      <c r="AN9212" s="29"/>
      <c r="AO9212" s="29"/>
    </row>
    <row r="9213" spans="5:41" x14ac:dyDescent="0.3">
      <c r="E9213" s="15"/>
      <c r="M9213" s="26"/>
      <c r="V9213" s="37"/>
      <c r="W9213" s="37"/>
      <c r="Z9213" s="29"/>
      <c r="AA9213" s="29"/>
      <c r="AB9213" s="29"/>
      <c r="AG9213" s="40"/>
      <c r="AH9213" s="40"/>
      <c r="AN9213" s="29"/>
      <c r="AO9213" s="29"/>
    </row>
    <row r="9214" spans="5:41" x14ac:dyDescent="0.3">
      <c r="E9214" s="15"/>
      <c r="M9214" s="26"/>
      <c r="V9214" s="37"/>
      <c r="W9214" s="37"/>
      <c r="Z9214" s="29"/>
      <c r="AA9214" s="29"/>
      <c r="AB9214" s="29"/>
      <c r="AG9214" s="40"/>
      <c r="AH9214" s="40"/>
      <c r="AN9214" s="29"/>
      <c r="AO9214" s="29"/>
    </row>
    <row r="9215" spans="5:41" x14ac:dyDescent="0.3">
      <c r="E9215" s="15"/>
      <c r="M9215" s="26"/>
      <c r="V9215" s="37"/>
      <c r="W9215" s="37"/>
      <c r="Z9215" s="29"/>
      <c r="AA9215" s="29"/>
      <c r="AB9215" s="29"/>
      <c r="AG9215" s="40"/>
      <c r="AH9215" s="40"/>
      <c r="AN9215" s="29"/>
      <c r="AO9215" s="29"/>
    </row>
    <row r="9216" spans="5:41" x14ac:dyDescent="0.3">
      <c r="E9216" s="15"/>
      <c r="M9216" s="26"/>
      <c r="V9216" s="37"/>
      <c r="W9216" s="37"/>
      <c r="Z9216" s="29"/>
      <c r="AA9216" s="29"/>
      <c r="AB9216" s="29"/>
      <c r="AG9216" s="40"/>
      <c r="AH9216" s="40"/>
      <c r="AN9216" s="29"/>
      <c r="AO9216" s="29"/>
    </row>
    <row r="9217" spans="5:41" x14ac:dyDescent="0.3">
      <c r="E9217" s="15"/>
      <c r="M9217" s="26"/>
      <c r="V9217" s="37"/>
      <c r="W9217" s="37"/>
      <c r="Z9217" s="29"/>
      <c r="AA9217" s="29"/>
      <c r="AB9217" s="29"/>
      <c r="AG9217" s="40"/>
      <c r="AH9217" s="40"/>
      <c r="AN9217" s="29"/>
      <c r="AO9217" s="29"/>
    </row>
    <row r="9218" spans="5:41" x14ac:dyDescent="0.3">
      <c r="E9218" s="15"/>
      <c r="M9218" s="26"/>
      <c r="V9218" s="37"/>
      <c r="W9218" s="37"/>
      <c r="Z9218" s="29"/>
      <c r="AA9218" s="29"/>
      <c r="AB9218" s="29"/>
      <c r="AG9218" s="40"/>
      <c r="AH9218" s="40"/>
      <c r="AN9218" s="29"/>
      <c r="AO9218" s="29"/>
    </row>
    <row r="9219" spans="5:41" x14ac:dyDescent="0.3">
      <c r="E9219" s="15"/>
      <c r="M9219" s="26"/>
      <c r="V9219" s="37"/>
      <c r="W9219" s="37"/>
      <c r="Z9219" s="29"/>
      <c r="AA9219" s="29"/>
      <c r="AB9219" s="29"/>
      <c r="AG9219" s="40"/>
      <c r="AH9219" s="40"/>
      <c r="AN9219" s="29"/>
      <c r="AO9219" s="29"/>
    </row>
    <row r="9220" spans="5:41" x14ac:dyDescent="0.3">
      <c r="E9220" s="15"/>
      <c r="M9220" s="26"/>
      <c r="V9220" s="37"/>
      <c r="W9220" s="37"/>
      <c r="Z9220" s="29"/>
      <c r="AA9220" s="29"/>
      <c r="AB9220" s="29"/>
      <c r="AG9220" s="40"/>
      <c r="AH9220" s="40"/>
      <c r="AN9220" s="29"/>
      <c r="AO9220" s="29"/>
    </row>
    <row r="9221" spans="5:41" x14ac:dyDescent="0.3">
      <c r="E9221" s="15"/>
      <c r="M9221" s="26"/>
      <c r="V9221" s="37"/>
      <c r="W9221" s="37"/>
      <c r="Z9221" s="29"/>
      <c r="AA9221" s="29"/>
      <c r="AB9221" s="29"/>
      <c r="AG9221" s="40"/>
      <c r="AH9221" s="40"/>
      <c r="AN9221" s="29"/>
      <c r="AO9221" s="29"/>
    </row>
    <row r="9222" spans="5:41" x14ac:dyDescent="0.3">
      <c r="E9222" s="15"/>
      <c r="M9222" s="26"/>
      <c r="V9222" s="37"/>
      <c r="W9222" s="37"/>
      <c r="Z9222" s="29"/>
      <c r="AA9222" s="29"/>
      <c r="AB9222" s="29"/>
      <c r="AG9222" s="40"/>
      <c r="AH9222" s="40"/>
      <c r="AN9222" s="29"/>
      <c r="AO9222" s="29"/>
    </row>
    <row r="9223" spans="5:41" x14ac:dyDescent="0.3">
      <c r="E9223" s="15"/>
      <c r="M9223" s="26"/>
      <c r="V9223" s="37"/>
      <c r="W9223" s="37"/>
      <c r="Z9223" s="29"/>
      <c r="AA9223" s="29"/>
      <c r="AB9223" s="29"/>
      <c r="AG9223" s="40"/>
      <c r="AH9223" s="40"/>
      <c r="AN9223" s="29"/>
      <c r="AO9223" s="29"/>
    </row>
    <row r="9224" spans="5:41" x14ac:dyDescent="0.3">
      <c r="E9224" s="15"/>
      <c r="M9224" s="26"/>
      <c r="V9224" s="37"/>
      <c r="W9224" s="37"/>
      <c r="Z9224" s="29"/>
      <c r="AA9224" s="29"/>
      <c r="AB9224" s="29"/>
      <c r="AG9224" s="40"/>
      <c r="AH9224" s="40"/>
      <c r="AN9224" s="29"/>
      <c r="AO9224" s="29"/>
    </row>
    <row r="9225" spans="5:41" x14ac:dyDescent="0.3">
      <c r="E9225" s="15"/>
      <c r="M9225" s="26"/>
      <c r="V9225" s="37"/>
      <c r="W9225" s="37"/>
      <c r="Z9225" s="29"/>
      <c r="AA9225" s="29"/>
      <c r="AB9225" s="29"/>
      <c r="AG9225" s="40"/>
      <c r="AH9225" s="40"/>
      <c r="AN9225" s="29"/>
      <c r="AO9225" s="29"/>
    </row>
    <row r="9226" spans="5:41" x14ac:dyDescent="0.3">
      <c r="E9226" s="15"/>
      <c r="M9226" s="26"/>
      <c r="V9226" s="37"/>
      <c r="W9226" s="37"/>
      <c r="Z9226" s="29"/>
      <c r="AA9226" s="29"/>
      <c r="AB9226" s="29"/>
      <c r="AG9226" s="40"/>
      <c r="AH9226" s="40"/>
      <c r="AN9226" s="29"/>
      <c r="AO9226" s="29"/>
    </row>
    <row r="9227" spans="5:41" x14ac:dyDescent="0.3">
      <c r="E9227" s="15"/>
      <c r="M9227" s="26"/>
      <c r="V9227" s="37"/>
      <c r="W9227" s="37"/>
      <c r="Z9227" s="29"/>
      <c r="AA9227" s="29"/>
      <c r="AB9227" s="29"/>
      <c r="AG9227" s="40"/>
      <c r="AH9227" s="40"/>
      <c r="AN9227" s="29"/>
      <c r="AO9227" s="29"/>
    </row>
    <row r="9228" spans="5:41" x14ac:dyDescent="0.3">
      <c r="E9228" s="15"/>
      <c r="M9228" s="26"/>
      <c r="V9228" s="37"/>
      <c r="W9228" s="37"/>
      <c r="Z9228" s="29"/>
      <c r="AA9228" s="29"/>
      <c r="AB9228" s="29"/>
      <c r="AG9228" s="40"/>
      <c r="AH9228" s="40"/>
      <c r="AN9228" s="29"/>
      <c r="AO9228" s="29"/>
    </row>
    <row r="9229" spans="5:41" x14ac:dyDescent="0.3">
      <c r="E9229" s="15"/>
      <c r="M9229" s="26"/>
      <c r="V9229" s="37"/>
      <c r="W9229" s="37"/>
      <c r="Z9229" s="29"/>
      <c r="AA9229" s="29"/>
      <c r="AB9229" s="29"/>
      <c r="AG9229" s="40"/>
      <c r="AH9229" s="40"/>
      <c r="AN9229" s="29"/>
      <c r="AO9229" s="29"/>
    </row>
    <row r="9230" spans="5:41" x14ac:dyDescent="0.3">
      <c r="E9230" s="15"/>
      <c r="M9230" s="26"/>
      <c r="V9230" s="37"/>
      <c r="W9230" s="37"/>
      <c r="Z9230" s="29"/>
      <c r="AA9230" s="29"/>
      <c r="AB9230" s="29"/>
      <c r="AG9230" s="40"/>
      <c r="AH9230" s="40"/>
      <c r="AN9230" s="29"/>
      <c r="AO9230" s="29"/>
    </row>
    <row r="9231" spans="5:41" x14ac:dyDescent="0.3">
      <c r="E9231" s="15"/>
      <c r="M9231" s="26"/>
      <c r="V9231" s="37"/>
      <c r="W9231" s="37"/>
      <c r="Z9231" s="29"/>
      <c r="AA9231" s="29"/>
      <c r="AB9231" s="29"/>
      <c r="AG9231" s="40"/>
      <c r="AH9231" s="40"/>
      <c r="AN9231" s="29"/>
      <c r="AO9231" s="29"/>
    </row>
    <row r="9232" spans="5:41" x14ac:dyDescent="0.3">
      <c r="E9232" s="15"/>
      <c r="M9232" s="26"/>
      <c r="V9232" s="37"/>
      <c r="W9232" s="37"/>
      <c r="Z9232" s="29"/>
      <c r="AA9232" s="29"/>
      <c r="AB9232" s="29"/>
      <c r="AG9232" s="40"/>
      <c r="AH9232" s="40"/>
      <c r="AN9232" s="29"/>
      <c r="AO9232" s="29"/>
    </row>
    <row r="9233" spans="5:41" x14ac:dyDescent="0.3">
      <c r="E9233" s="15"/>
      <c r="M9233" s="26"/>
      <c r="V9233" s="37"/>
      <c r="W9233" s="37"/>
      <c r="Z9233" s="29"/>
      <c r="AA9233" s="29"/>
      <c r="AB9233" s="29"/>
      <c r="AG9233" s="40"/>
      <c r="AH9233" s="40"/>
      <c r="AN9233" s="29"/>
      <c r="AO9233" s="29"/>
    </row>
    <row r="9234" spans="5:41" x14ac:dyDescent="0.3">
      <c r="E9234" s="15"/>
      <c r="M9234" s="26"/>
      <c r="V9234" s="37"/>
      <c r="W9234" s="37"/>
      <c r="Z9234" s="29"/>
      <c r="AA9234" s="29"/>
      <c r="AB9234" s="29"/>
      <c r="AG9234" s="40"/>
      <c r="AH9234" s="40"/>
      <c r="AN9234" s="29"/>
      <c r="AO9234" s="29"/>
    </row>
    <row r="9235" spans="5:41" x14ac:dyDescent="0.3">
      <c r="E9235" s="15"/>
      <c r="M9235" s="26"/>
      <c r="V9235" s="37"/>
      <c r="W9235" s="37"/>
      <c r="Z9235" s="29"/>
      <c r="AA9235" s="29"/>
      <c r="AB9235" s="29"/>
      <c r="AG9235" s="40"/>
      <c r="AH9235" s="40"/>
      <c r="AN9235" s="29"/>
      <c r="AO9235" s="29"/>
    </row>
    <row r="9236" spans="5:41" x14ac:dyDescent="0.3">
      <c r="E9236" s="15"/>
      <c r="M9236" s="26"/>
      <c r="V9236" s="37"/>
      <c r="W9236" s="37"/>
      <c r="Z9236" s="29"/>
      <c r="AA9236" s="29"/>
      <c r="AB9236" s="29"/>
      <c r="AG9236" s="40"/>
      <c r="AH9236" s="40"/>
      <c r="AN9236" s="29"/>
      <c r="AO9236" s="29"/>
    </row>
    <row r="9237" spans="5:41" x14ac:dyDescent="0.3">
      <c r="E9237" s="15"/>
      <c r="M9237" s="26"/>
      <c r="V9237" s="37"/>
      <c r="W9237" s="37"/>
      <c r="Z9237" s="29"/>
      <c r="AA9237" s="29"/>
      <c r="AB9237" s="29"/>
      <c r="AG9237" s="40"/>
      <c r="AH9237" s="40"/>
      <c r="AN9237" s="29"/>
      <c r="AO9237" s="29"/>
    </row>
    <row r="9238" spans="5:41" x14ac:dyDescent="0.3">
      <c r="E9238" s="15"/>
      <c r="M9238" s="26"/>
      <c r="V9238" s="37"/>
      <c r="W9238" s="37"/>
      <c r="Z9238" s="29"/>
      <c r="AA9238" s="29"/>
      <c r="AB9238" s="29"/>
      <c r="AG9238" s="40"/>
      <c r="AH9238" s="40"/>
      <c r="AN9238" s="29"/>
      <c r="AO9238" s="29"/>
    </row>
    <row r="9239" spans="5:41" x14ac:dyDescent="0.3">
      <c r="E9239" s="15"/>
      <c r="M9239" s="26"/>
      <c r="V9239" s="37"/>
      <c r="W9239" s="37"/>
      <c r="Z9239" s="29"/>
      <c r="AA9239" s="29"/>
      <c r="AB9239" s="29"/>
      <c r="AG9239" s="40"/>
      <c r="AH9239" s="40"/>
      <c r="AN9239" s="29"/>
      <c r="AO9239" s="29"/>
    </row>
    <row r="9240" spans="5:41" x14ac:dyDescent="0.3">
      <c r="E9240" s="15"/>
      <c r="M9240" s="26"/>
      <c r="V9240" s="37"/>
      <c r="W9240" s="37"/>
      <c r="Z9240" s="29"/>
      <c r="AA9240" s="29"/>
      <c r="AB9240" s="29"/>
      <c r="AG9240" s="40"/>
      <c r="AH9240" s="40"/>
      <c r="AN9240" s="29"/>
      <c r="AO9240" s="29"/>
    </row>
    <row r="9241" spans="5:41" x14ac:dyDescent="0.3">
      <c r="E9241" s="15"/>
      <c r="M9241" s="26"/>
      <c r="V9241" s="37"/>
      <c r="W9241" s="37"/>
      <c r="Z9241" s="29"/>
      <c r="AA9241" s="29"/>
      <c r="AB9241" s="29"/>
      <c r="AG9241" s="40"/>
      <c r="AH9241" s="40"/>
      <c r="AN9241" s="29"/>
      <c r="AO9241" s="29"/>
    </row>
    <row r="9242" spans="5:41" x14ac:dyDescent="0.3">
      <c r="E9242" s="15"/>
      <c r="M9242" s="26"/>
      <c r="V9242" s="37"/>
      <c r="W9242" s="37"/>
      <c r="Z9242" s="29"/>
      <c r="AA9242" s="29"/>
      <c r="AB9242" s="29"/>
      <c r="AG9242" s="40"/>
      <c r="AH9242" s="40"/>
      <c r="AN9242" s="29"/>
      <c r="AO9242" s="29"/>
    </row>
    <row r="9243" spans="5:41" x14ac:dyDescent="0.3">
      <c r="E9243" s="15"/>
      <c r="M9243" s="26"/>
      <c r="V9243" s="37"/>
      <c r="W9243" s="37"/>
      <c r="Z9243" s="29"/>
      <c r="AA9243" s="29"/>
      <c r="AB9243" s="29"/>
      <c r="AG9243" s="40"/>
      <c r="AH9243" s="40"/>
      <c r="AN9243" s="29"/>
      <c r="AO9243" s="29"/>
    </row>
    <row r="9244" spans="5:41" x14ac:dyDescent="0.3">
      <c r="E9244" s="15"/>
      <c r="M9244" s="26"/>
      <c r="V9244" s="37"/>
      <c r="W9244" s="37"/>
      <c r="Z9244" s="29"/>
      <c r="AA9244" s="29"/>
      <c r="AB9244" s="29"/>
      <c r="AG9244" s="40"/>
      <c r="AH9244" s="40"/>
      <c r="AN9244" s="29"/>
      <c r="AO9244" s="29"/>
    </row>
    <row r="9245" spans="5:41" x14ac:dyDescent="0.3">
      <c r="E9245" s="15"/>
      <c r="M9245" s="26"/>
      <c r="V9245" s="37"/>
      <c r="W9245" s="37"/>
      <c r="Z9245" s="29"/>
      <c r="AA9245" s="29"/>
      <c r="AB9245" s="29"/>
      <c r="AG9245" s="40"/>
      <c r="AH9245" s="40"/>
      <c r="AN9245" s="29"/>
      <c r="AO9245" s="29"/>
    </row>
    <row r="9246" spans="5:41" x14ac:dyDescent="0.3">
      <c r="E9246" s="15"/>
      <c r="M9246" s="26"/>
      <c r="V9246" s="37"/>
      <c r="W9246" s="37"/>
      <c r="Z9246" s="29"/>
      <c r="AA9246" s="29"/>
      <c r="AB9246" s="29"/>
      <c r="AG9246" s="40"/>
      <c r="AH9246" s="40"/>
      <c r="AN9246" s="29"/>
      <c r="AO9246" s="29"/>
    </row>
    <row r="9247" spans="5:41" x14ac:dyDescent="0.3">
      <c r="E9247" s="15"/>
      <c r="M9247" s="26"/>
      <c r="V9247" s="37"/>
      <c r="W9247" s="37"/>
      <c r="Z9247" s="29"/>
      <c r="AA9247" s="29"/>
      <c r="AB9247" s="29"/>
      <c r="AG9247" s="40"/>
      <c r="AH9247" s="40"/>
      <c r="AN9247" s="29"/>
      <c r="AO9247" s="29"/>
    </row>
    <row r="9248" spans="5:41" x14ac:dyDescent="0.3">
      <c r="E9248" s="15"/>
      <c r="M9248" s="26"/>
      <c r="V9248" s="37"/>
      <c r="W9248" s="37"/>
      <c r="Z9248" s="29"/>
      <c r="AA9248" s="29"/>
      <c r="AB9248" s="29"/>
      <c r="AG9248" s="40"/>
      <c r="AH9248" s="40"/>
      <c r="AN9248" s="29"/>
      <c r="AO9248" s="29"/>
    </row>
    <row r="9249" spans="5:41" x14ac:dyDescent="0.3">
      <c r="E9249" s="15"/>
      <c r="M9249" s="26"/>
      <c r="V9249" s="37"/>
      <c r="W9249" s="37"/>
      <c r="Z9249" s="29"/>
      <c r="AA9249" s="29"/>
      <c r="AB9249" s="29"/>
      <c r="AG9249" s="40"/>
      <c r="AH9249" s="40"/>
      <c r="AN9249" s="29"/>
      <c r="AO9249" s="29"/>
    </row>
    <row r="9250" spans="5:41" x14ac:dyDescent="0.3">
      <c r="E9250" s="15"/>
      <c r="M9250" s="26"/>
      <c r="V9250" s="37"/>
      <c r="W9250" s="37"/>
      <c r="Z9250" s="29"/>
      <c r="AA9250" s="29"/>
      <c r="AB9250" s="29"/>
      <c r="AG9250" s="40"/>
      <c r="AH9250" s="40"/>
      <c r="AN9250" s="29"/>
      <c r="AO9250" s="29"/>
    </row>
    <row r="9251" spans="5:41" x14ac:dyDescent="0.3">
      <c r="E9251" s="15"/>
      <c r="M9251" s="26"/>
      <c r="V9251" s="37"/>
      <c r="W9251" s="37"/>
      <c r="Z9251" s="29"/>
      <c r="AA9251" s="29"/>
      <c r="AB9251" s="29"/>
      <c r="AG9251" s="40"/>
      <c r="AH9251" s="40"/>
      <c r="AN9251" s="29"/>
      <c r="AO9251" s="29"/>
    </row>
    <row r="9252" spans="5:41" x14ac:dyDescent="0.3">
      <c r="E9252" s="15"/>
      <c r="M9252" s="26"/>
      <c r="V9252" s="37"/>
      <c r="W9252" s="37"/>
      <c r="Z9252" s="29"/>
      <c r="AA9252" s="29"/>
      <c r="AB9252" s="29"/>
      <c r="AG9252" s="40"/>
      <c r="AH9252" s="40"/>
      <c r="AN9252" s="29"/>
      <c r="AO9252" s="29"/>
    </row>
    <row r="9253" spans="5:41" x14ac:dyDescent="0.3">
      <c r="E9253" s="15"/>
      <c r="M9253" s="26"/>
      <c r="V9253" s="37"/>
      <c r="W9253" s="37"/>
      <c r="Z9253" s="29"/>
      <c r="AA9253" s="29"/>
      <c r="AB9253" s="29"/>
      <c r="AG9253" s="40"/>
      <c r="AH9253" s="40"/>
      <c r="AN9253" s="29"/>
      <c r="AO9253" s="29"/>
    </row>
    <row r="9254" spans="5:41" x14ac:dyDescent="0.3">
      <c r="E9254" s="15"/>
      <c r="M9254" s="26"/>
      <c r="V9254" s="37"/>
      <c r="W9254" s="37"/>
      <c r="Z9254" s="29"/>
      <c r="AA9254" s="29"/>
      <c r="AB9254" s="29"/>
      <c r="AG9254" s="40"/>
      <c r="AH9254" s="40"/>
      <c r="AN9254" s="29"/>
      <c r="AO9254" s="29"/>
    </row>
    <row r="9255" spans="5:41" x14ac:dyDescent="0.3">
      <c r="E9255" s="15"/>
      <c r="M9255" s="26"/>
      <c r="V9255" s="37"/>
      <c r="W9255" s="37"/>
      <c r="Z9255" s="29"/>
      <c r="AA9255" s="29"/>
      <c r="AB9255" s="29"/>
      <c r="AG9255" s="40"/>
      <c r="AH9255" s="40"/>
      <c r="AN9255" s="29"/>
      <c r="AO9255" s="29"/>
    </row>
    <row r="9256" spans="5:41" x14ac:dyDescent="0.3">
      <c r="E9256" s="15"/>
      <c r="M9256" s="26"/>
      <c r="V9256" s="37"/>
      <c r="W9256" s="37"/>
      <c r="Z9256" s="29"/>
      <c r="AA9256" s="29"/>
      <c r="AB9256" s="29"/>
      <c r="AG9256" s="40"/>
      <c r="AH9256" s="40"/>
      <c r="AN9256" s="29"/>
      <c r="AO9256" s="29"/>
    </row>
    <row r="9257" spans="5:41" x14ac:dyDescent="0.3">
      <c r="E9257" s="15"/>
      <c r="M9257" s="26"/>
      <c r="V9257" s="37"/>
      <c r="W9257" s="37"/>
      <c r="Z9257" s="29"/>
      <c r="AA9257" s="29"/>
      <c r="AB9257" s="29"/>
      <c r="AG9257" s="40"/>
      <c r="AH9257" s="40"/>
      <c r="AN9257" s="29"/>
      <c r="AO9257" s="29"/>
    </row>
    <row r="9258" spans="5:41" x14ac:dyDescent="0.3">
      <c r="E9258" s="15"/>
      <c r="M9258" s="26"/>
      <c r="V9258" s="37"/>
      <c r="W9258" s="37"/>
      <c r="Z9258" s="29"/>
      <c r="AA9258" s="29"/>
      <c r="AB9258" s="29"/>
      <c r="AG9258" s="40"/>
      <c r="AH9258" s="40"/>
      <c r="AN9258" s="29"/>
      <c r="AO9258" s="29"/>
    </row>
    <row r="9259" spans="5:41" x14ac:dyDescent="0.3">
      <c r="E9259" s="15"/>
      <c r="M9259" s="26"/>
      <c r="V9259" s="37"/>
      <c r="W9259" s="37"/>
      <c r="Z9259" s="29"/>
      <c r="AA9259" s="29"/>
      <c r="AB9259" s="29"/>
      <c r="AG9259" s="40"/>
      <c r="AH9259" s="40"/>
      <c r="AN9259" s="29"/>
      <c r="AO9259" s="29"/>
    </row>
    <row r="9260" spans="5:41" x14ac:dyDescent="0.3">
      <c r="E9260" s="15"/>
      <c r="M9260" s="26"/>
      <c r="V9260" s="37"/>
      <c r="W9260" s="37"/>
      <c r="Z9260" s="29"/>
      <c r="AA9260" s="29"/>
      <c r="AB9260" s="29"/>
      <c r="AG9260" s="40"/>
      <c r="AH9260" s="40"/>
      <c r="AN9260" s="29"/>
      <c r="AO9260" s="29"/>
    </row>
    <row r="9261" spans="5:41" x14ac:dyDescent="0.3">
      <c r="E9261" s="15"/>
      <c r="M9261" s="26"/>
      <c r="V9261" s="37"/>
      <c r="W9261" s="37"/>
      <c r="Z9261" s="29"/>
      <c r="AA9261" s="29"/>
      <c r="AB9261" s="29"/>
      <c r="AG9261" s="40"/>
      <c r="AH9261" s="40"/>
      <c r="AN9261" s="29"/>
      <c r="AO9261" s="29"/>
    </row>
    <row r="9262" spans="5:41" x14ac:dyDescent="0.3">
      <c r="E9262" s="15"/>
      <c r="M9262" s="26"/>
      <c r="V9262" s="37"/>
      <c r="W9262" s="37"/>
      <c r="Z9262" s="29"/>
      <c r="AA9262" s="29"/>
      <c r="AB9262" s="29"/>
      <c r="AG9262" s="40"/>
      <c r="AH9262" s="40"/>
      <c r="AN9262" s="29"/>
      <c r="AO9262" s="29"/>
    </row>
    <row r="9263" spans="5:41" x14ac:dyDescent="0.3">
      <c r="E9263" s="15"/>
      <c r="M9263" s="26"/>
      <c r="V9263" s="37"/>
      <c r="W9263" s="37"/>
      <c r="Z9263" s="29"/>
      <c r="AA9263" s="29"/>
      <c r="AB9263" s="29"/>
      <c r="AG9263" s="40"/>
      <c r="AH9263" s="40"/>
      <c r="AN9263" s="29"/>
      <c r="AO9263" s="29"/>
    </row>
    <row r="9264" spans="5:41" x14ac:dyDescent="0.3">
      <c r="E9264" s="15"/>
      <c r="M9264" s="26"/>
      <c r="V9264" s="37"/>
      <c r="W9264" s="37"/>
      <c r="Z9264" s="29"/>
      <c r="AA9264" s="29"/>
      <c r="AB9264" s="29"/>
      <c r="AG9264" s="40"/>
      <c r="AH9264" s="40"/>
      <c r="AN9264" s="29"/>
      <c r="AO9264" s="29"/>
    </row>
    <row r="9265" spans="5:41" x14ac:dyDescent="0.3">
      <c r="E9265" s="15"/>
      <c r="M9265" s="26"/>
      <c r="V9265" s="37"/>
      <c r="W9265" s="37"/>
      <c r="Z9265" s="29"/>
      <c r="AA9265" s="29"/>
      <c r="AB9265" s="29"/>
      <c r="AG9265" s="40"/>
      <c r="AH9265" s="40"/>
      <c r="AN9265" s="29"/>
      <c r="AO9265" s="29"/>
    </row>
    <row r="9266" spans="5:41" x14ac:dyDescent="0.3">
      <c r="E9266" s="15"/>
      <c r="M9266" s="26"/>
      <c r="V9266" s="37"/>
      <c r="W9266" s="37"/>
      <c r="Z9266" s="29"/>
      <c r="AA9266" s="29"/>
      <c r="AB9266" s="29"/>
      <c r="AG9266" s="40"/>
      <c r="AH9266" s="40"/>
      <c r="AN9266" s="29"/>
      <c r="AO9266" s="29"/>
    </row>
    <row r="9267" spans="5:41" x14ac:dyDescent="0.3">
      <c r="E9267" s="15"/>
      <c r="M9267" s="26"/>
      <c r="V9267" s="37"/>
      <c r="W9267" s="37"/>
      <c r="Z9267" s="29"/>
      <c r="AA9267" s="29"/>
      <c r="AB9267" s="29"/>
      <c r="AG9267" s="40"/>
      <c r="AH9267" s="40"/>
      <c r="AN9267" s="29"/>
      <c r="AO9267" s="29"/>
    </row>
    <row r="9268" spans="5:41" x14ac:dyDescent="0.3">
      <c r="E9268" s="15"/>
      <c r="M9268" s="26"/>
      <c r="V9268" s="37"/>
      <c r="W9268" s="37"/>
      <c r="Z9268" s="29"/>
      <c r="AA9268" s="29"/>
      <c r="AB9268" s="29"/>
      <c r="AG9268" s="40"/>
      <c r="AH9268" s="40"/>
      <c r="AN9268" s="29"/>
      <c r="AO9268" s="29"/>
    </row>
    <row r="9269" spans="5:41" x14ac:dyDescent="0.3">
      <c r="E9269" s="15"/>
      <c r="M9269" s="26"/>
      <c r="V9269" s="37"/>
      <c r="W9269" s="37"/>
      <c r="Z9269" s="29"/>
      <c r="AA9269" s="29"/>
      <c r="AB9269" s="29"/>
      <c r="AG9269" s="40"/>
      <c r="AH9269" s="40"/>
      <c r="AN9269" s="29"/>
      <c r="AO9269" s="29"/>
    </row>
    <row r="9270" spans="5:41" x14ac:dyDescent="0.3">
      <c r="E9270" s="15"/>
      <c r="M9270" s="26"/>
      <c r="V9270" s="37"/>
      <c r="W9270" s="37"/>
      <c r="Z9270" s="29"/>
      <c r="AA9270" s="29"/>
      <c r="AB9270" s="29"/>
      <c r="AG9270" s="40"/>
      <c r="AH9270" s="40"/>
      <c r="AN9270" s="29"/>
      <c r="AO9270" s="29"/>
    </row>
    <row r="9271" spans="5:41" x14ac:dyDescent="0.3">
      <c r="E9271" s="15"/>
      <c r="M9271" s="26"/>
      <c r="V9271" s="37"/>
      <c r="W9271" s="37"/>
      <c r="Z9271" s="29"/>
      <c r="AA9271" s="29"/>
      <c r="AB9271" s="29"/>
      <c r="AG9271" s="40"/>
      <c r="AH9271" s="40"/>
      <c r="AN9271" s="29"/>
      <c r="AO9271" s="29"/>
    </row>
    <row r="9272" spans="5:41" x14ac:dyDescent="0.3">
      <c r="E9272" s="15"/>
      <c r="M9272" s="26"/>
      <c r="V9272" s="37"/>
      <c r="W9272" s="37"/>
      <c r="Z9272" s="29"/>
      <c r="AA9272" s="29"/>
      <c r="AB9272" s="29"/>
      <c r="AG9272" s="40"/>
      <c r="AH9272" s="40"/>
      <c r="AN9272" s="29"/>
      <c r="AO9272" s="29"/>
    </row>
    <row r="9273" spans="5:41" x14ac:dyDescent="0.3">
      <c r="E9273" s="15"/>
      <c r="M9273" s="26"/>
      <c r="V9273" s="37"/>
      <c r="W9273" s="37"/>
      <c r="Z9273" s="29"/>
      <c r="AA9273" s="29"/>
      <c r="AB9273" s="29"/>
      <c r="AG9273" s="40"/>
      <c r="AH9273" s="40"/>
      <c r="AN9273" s="29"/>
      <c r="AO9273" s="29"/>
    </row>
    <row r="9274" spans="5:41" x14ac:dyDescent="0.3">
      <c r="E9274" s="15"/>
      <c r="M9274" s="26"/>
      <c r="V9274" s="37"/>
      <c r="W9274" s="37"/>
      <c r="Z9274" s="29"/>
      <c r="AA9274" s="29"/>
      <c r="AB9274" s="29"/>
      <c r="AG9274" s="40"/>
      <c r="AH9274" s="40"/>
      <c r="AN9274" s="29"/>
      <c r="AO9274" s="29"/>
    </row>
    <row r="9275" spans="5:41" x14ac:dyDescent="0.3">
      <c r="E9275" s="15"/>
      <c r="M9275" s="26"/>
      <c r="V9275" s="37"/>
      <c r="W9275" s="37"/>
      <c r="Z9275" s="29"/>
      <c r="AA9275" s="29"/>
      <c r="AB9275" s="29"/>
      <c r="AG9275" s="40"/>
      <c r="AH9275" s="40"/>
      <c r="AN9275" s="29"/>
      <c r="AO9275" s="29"/>
    </row>
    <row r="9276" spans="5:41" x14ac:dyDescent="0.3">
      <c r="E9276" s="15"/>
      <c r="M9276" s="26"/>
      <c r="V9276" s="37"/>
      <c r="W9276" s="37"/>
      <c r="Z9276" s="29"/>
      <c r="AA9276" s="29"/>
      <c r="AB9276" s="29"/>
      <c r="AG9276" s="40"/>
      <c r="AH9276" s="40"/>
      <c r="AN9276" s="29"/>
      <c r="AO9276" s="29"/>
    </row>
    <row r="9277" spans="5:41" x14ac:dyDescent="0.3">
      <c r="E9277" s="15"/>
      <c r="M9277" s="26"/>
      <c r="V9277" s="37"/>
      <c r="W9277" s="37"/>
      <c r="Z9277" s="29"/>
      <c r="AA9277" s="29"/>
      <c r="AB9277" s="29"/>
      <c r="AG9277" s="40"/>
      <c r="AH9277" s="40"/>
      <c r="AN9277" s="29"/>
      <c r="AO9277" s="29"/>
    </row>
    <row r="9278" spans="5:41" x14ac:dyDescent="0.3">
      <c r="E9278" s="15"/>
      <c r="M9278" s="26"/>
      <c r="V9278" s="37"/>
      <c r="W9278" s="37"/>
      <c r="Z9278" s="29"/>
      <c r="AA9278" s="29"/>
      <c r="AB9278" s="29"/>
      <c r="AG9278" s="40"/>
      <c r="AH9278" s="40"/>
      <c r="AN9278" s="29"/>
      <c r="AO9278" s="29"/>
    </row>
    <row r="9279" spans="5:41" x14ac:dyDescent="0.3">
      <c r="E9279" s="15"/>
      <c r="M9279" s="26"/>
      <c r="V9279" s="37"/>
      <c r="W9279" s="37"/>
      <c r="Z9279" s="29"/>
      <c r="AA9279" s="29"/>
      <c r="AB9279" s="29"/>
      <c r="AG9279" s="40"/>
      <c r="AH9279" s="40"/>
      <c r="AN9279" s="29"/>
      <c r="AO9279" s="29"/>
    </row>
    <row r="9280" spans="5:41" x14ac:dyDescent="0.3">
      <c r="E9280" s="15"/>
      <c r="M9280" s="26"/>
      <c r="V9280" s="37"/>
      <c r="W9280" s="37"/>
      <c r="Z9280" s="29"/>
      <c r="AA9280" s="29"/>
      <c r="AB9280" s="29"/>
      <c r="AG9280" s="40"/>
      <c r="AH9280" s="40"/>
      <c r="AN9280" s="29"/>
      <c r="AO9280" s="29"/>
    </row>
    <row r="9281" spans="5:41" x14ac:dyDescent="0.3">
      <c r="E9281" s="15"/>
      <c r="M9281" s="26"/>
      <c r="V9281" s="37"/>
      <c r="W9281" s="37"/>
      <c r="Z9281" s="29"/>
      <c r="AA9281" s="29"/>
      <c r="AB9281" s="29"/>
      <c r="AG9281" s="40"/>
      <c r="AH9281" s="40"/>
      <c r="AN9281" s="29"/>
      <c r="AO9281" s="29"/>
    </row>
    <row r="9282" spans="5:41" x14ac:dyDescent="0.3">
      <c r="E9282" s="15"/>
      <c r="M9282" s="26"/>
      <c r="V9282" s="37"/>
      <c r="W9282" s="37"/>
      <c r="Z9282" s="29"/>
      <c r="AA9282" s="29"/>
      <c r="AB9282" s="29"/>
      <c r="AG9282" s="40"/>
      <c r="AH9282" s="40"/>
      <c r="AN9282" s="29"/>
      <c r="AO9282" s="29"/>
    </row>
    <row r="9283" spans="5:41" x14ac:dyDescent="0.3">
      <c r="E9283" s="15"/>
      <c r="M9283" s="26"/>
      <c r="V9283" s="37"/>
      <c r="W9283" s="37"/>
      <c r="Z9283" s="29"/>
      <c r="AA9283" s="29"/>
      <c r="AB9283" s="29"/>
      <c r="AG9283" s="40"/>
      <c r="AH9283" s="40"/>
      <c r="AN9283" s="29"/>
      <c r="AO9283" s="29"/>
    </row>
    <row r="9284" spans="5:41" x14ac:dyDescent="0.3">
      <c r="E9284" s="15"/>
      <c r="M9284" s="26"/>
      <c r="V9284" s="37"/>
      <c r="W9284" s="37"/>
      <c r="Z9284" s="29"/>
      <c r="AA9284" s="29"/>
      <c r="AB9284" s="29"/>
      <c r="AG9284" s="40"/>
      <c r="AH9284" s="40"/>
      <c r="AN9284" s="29"/>
      <c r="AO9284" s="29"/>
    </row>
    <row r="9285" spans="5:41" x14ac:dyDescent="0.3">
      <c r="E9285" s="15"/>
      <c r="M9285" s="26"/>
      <c r="V9285" s="37"/>
      <c r="W9285" s="37"/>
      <c r="Z9285" s="29"/>
      <c r="AA9285" s="29"/>
      <c r="AB9285" s="29"/>
      <c r="AG9285" s="40"/>
      <c r="AH9285" s="40"/>
      <c r="AN9285" s="29"/>
      <c r="AO9285" s="29"/>
    </row>
    <row r="9286" spans="5:41" x14ac:dyDescent="0.3">
      <c r="E9286" s="15"/>
      <c r="M9286" s="26"/>
      <c r="V9286" s="37"/>
      <c r="W9286" s="37"/>
      <c r="Z9286" s="29"/>
      <c r="AA9286" s="29"/>
      <c r="AB9286" s="29"/>
      <c r="AG9286" s="40"/>
      <c r="AH9286" s="40"/>
      <c r="AN9286" s="29"/>
      <c r="AO9286" s="29"/>
    </row>
    <row r="9287" spans="5:41" x14ac:dyDescent="0.3">
      <c r="E9287" s="15"/>
      <c r="M9287" s="26"/>
      <c r="V9287" s="37"/>
      <c r="W9287" s="37"/>
      <c r="Z9287" s="29"/>
      <c r="AA9287" s="29"/>
      <c r="AB9287" s="29"/>
      <c r="AG9287" s="40"/>
      <c r="AH9287" s="40"/>
      <c r="AN9287" s="29"/>
      <c r="AO9287" s="29"/>
    </row>
    <row r="9288" spans="5:41" x14ac:dyDescent="0.3">
      <c r="E9288" s="15"/>
      <c r="M9288" s="26"/>
      <c r="V9288" s="37"/>
      <c r="W9288" s="37"/>
      <c r="Z9288" s="29"/>
      <c r="AA9288" s="29"/>
      <c r="AB9288" s="29"/>
      <c r="AG9288" s="40"/>
      <c r="AH9288" s="40"/>
      <c r="AN9288" s="29"/>
      <c r="AO9288" s="29"/>
    </row>
    <row r="9289" spans="5:41" x14ac:dyDescent="0.3">
      <c r="E9289" s="15"/>
      <c r="M9289" s="26"/>
      <c r="V9289" s="37"/>
      <c r="W9289" s="37"/>
      <c r="Z9289" s="29"/>
      <c r="AA9289" s="29"/>
      <c r="AB9289" s="29"/>
      <c r="AG9289" s="40"/>
      <c r="AH9289" s="40"/>
      <c r="AN9289" s="29"/>
      <c r="AO9289" s="29"/>
    </row>
    <row r="9290" spans="5:41" x14ac:dyDescent="0.3">
      <c r="E9290" s="15"/>
      <c r="M9290" s="26"/>
      <c r="V9290" s="37"/>
      <c r="W9290" s="37"/>
      <c r="Z9290" s="29"/>
      <c r="AA9290" s="29"/>
      <c r="AB9290" s="29"/>
      <c r="AG9290" s="40"/>
      <c r="AH9290" s="40"/>
      <c r="AN9290" s="29"/>
      <c r="AO9290" s="29"/>
    </row>
    <row r="9291" spans="5:41" x14ac:dyDescent="0.3">
      <c r="E9291" s="15"/>
      <c r="M9291" s="26"/>
      <c r="V9291" s="37"/>
      <c r="W9291" s="37"/>
      <c r="Z9291" s="29"/>
      <c r="AA9291" s="29"/>
      <c r="AB9291" s="29"/>
      <c r="AG9291" s="40"/>
      <c r="AH9291" s="40"/>
      <c r="AN9291" s="29"/>
      <c r="AO9291" s="29"/>
    </row>
    <row r="9292" spans="5:41" x14ac:dyDescent="0.3">
      <c r="E9292" s="15"/>
      <c r="M9292" s="26"/>
      <c r="V9292" s="37"/>
      <c r="W9292" s="37"/>
      <c r="Z9292" s="29"/>
      <c r="AA9292" s="29"/>
      <c r="AB9292" s="29"/>
      <c r="AG9292" s="40"/>
      <c r="AH9292" s="40"/>
      <c r="AN9292" s="29"/>
      <c r="AO9292" s="29"/>
    </row>
    <row r="9293" spans="5:41" x14ac:dyDescent="0.3">
      <c r="E9293" s="15"/>
      <c r="M9293" s="26"/>
      <c r="V9293" s="37"/>
      <c r="W9293" s="37"/>
      <c r="Z9293" s="29"/>
      <c r="AA9293" s="29"/>
      <c r="AB9293" s="29"/>
      <c r="AG9293" s="40"/>
      <c r="AH9293" s="40"/>
      <c r="AN9293" s="29"/>
      <c r="AO9293" s="29"/>
    </row>
    <row r="9294" spans="5:41" x14ac:dyDescent="0.3">
      <c r="E9294" s="15"/>
      <c r="M9294" s="26"/>
      <c r="V9294" s="37"/>
      <c r="W9294" s="37"/>
      <c r="Z9294" s="29"/>
      <c r="AA9294" s="29"/>
      <c r="AB9294" s="29"/>
      <c r="AG9294" s="40"/>
      <c r="AH9294" s="40"/>
      <c r="AN9294" s="29"/>
      <c r="AO9294" s="29"/>
    </row>
    <row r="9295" spans="5:41" x14ac:dyDescent="0.3">
      <c r="E9295" s="15"/>
      <c r="M9295" s="26"/>
      <c r="V9295" s="37"/>
      <c r="W9295" s="37"/>
      <c r="Z9295" s="29"/>
      <c r="AA9295" s="29"/>
      <c r="AB9295" s="29"/>
      <c r="AG9295" s="40"/>
      <c r="AH9295" s="40"/>
      <c r="AN9295" s="29"/>
      <c r="AO9295" s="29"/>
    </row>
    <row r="9296" spans="5:41" x14ac:dyDescent="0.3">
      <c r="E9296" s="15"/>
      <c r="M9296" s="26"/>
      <c r="V9296" s="37"/>
      <c r="W9296" s="37"/>
      <c r="Z9296" s="29"/>
      <c r="AA9296" s="29"/>
      <c r="AB9296" s="29"/>
      <c r="AG9296" s="40"/>
      <c r="AH9296" s="40"/>
      <c r="AN9296" s="29"/>
      <c r="AO9296" s="29"/>
    </row>
    <row r="9297" spans="5:41" x14ac:dyDescent="0.3">
      <c r="E9297" s="15"/>
      <c r="M9297" s="26"/>
      <c r="V9297" s="37"/>
      <c r="W9297" s="37"/>
      <c r="Z9297" s="29"/>
      <c r="AA9297" s="29"/>
      <c r="AB9297" s="29"/>
      <c r="AG9297" s="40"/>
      <c r="AH9297" s="40"/>
      <c r="AN9297" s="29"/>
      <c r="AO9297" s="29"/>
    </row>
    <row r="9298" spans="5:41" x14ac:dyDescent="0.3">
      <c r="E9298" s="15"/>
      <c r="M9298" s="26"/>
      <c r="V9298" s="37"/>
      <c r="W9298" s="37"/>
      <c r="Z9298" s="29"/>
      <c r="AA9298" s="29"/>
      <c r="AB9298" s="29"/>
      <c r="AG9298" s="40"/>
      <c r="AH9298" s="40"/>
      <c r="AN9298" s="29"/>
      <c r="AO9298" s="29"/>
    </row>
    <row r="9299" spans="5:41" x14ac:dyDescent="0.3">
      <c r="E9299" s="15"/>
      <c r="M9299" s="26"/>
      <c r="V9299" s="37"/>
      <c r="W9299" s="37"/>
      <c r="Z9299" s="29"/>
      <c r="AA9299" s="29"/>
      <c r="AB9299" s="29"/>
      <c r="AG9299" s="40"/>
      <c r="AH9299" s="40"/>
      <c r="AN9299" s="29"/>
      <c r="AO9299" s="29"/>
    </row>
    <row r="9300" spans="5:41" x14ac:dyDescent="0.3">
      <c r="E9300" s="15"/>
      <c r="M9300" s="26"/>
      <c r="V9300" s="37"/>
      <c r="W9300" s="37"/>
      <c r="Z9300" s="29"/>
      <c r="AA9300" s="29"/>
      <c r="AB9300" s="29"/>
      <c r="AG9300" s="40"/>
      <c r="AH9300" s="40"/>
      <c r="AN9300" s="29"/>
      <c r="AO9300" s="29"/>
    </row>
    <row r="9301" spans="5:41" x14ac:dyDescent="0.3">
      <c r="E9301" s="15"/>
      <c r="M9301" s="26"/>
      <c r="V9301" s="37"/>
      <c r="W9301" s="37"/>
      <c r="Z9301" s="29"/>
      <c r="AA9301" s="29"/>
      <c r="AB9301" s="29"/>
      <c r="AG9301" s="40"/>
      <c r="AH9301" s="40"/>
      <c r="AN9301" s="29"/>
      <c r="AO9301" s="29"/>
    </row>
    <row r="9302" spans="5:41" x14ac:dyDescent="0.3">
      <c r="E9302" s="15"/>
      <c r="M9302" s="26"/>
      <c r="V9302" s="37"/>
      <c r="W9302" s="37"/>
      <c r="Z9302" s="29"/>
      <c r="AA9302" s="29"/>
      <c r="AB9302" s="29"/>
      <c r="AG9302" s="40"/>
      <c r="AH9302" s="40"/>
      <c r="AN9302" s="29"/>
      <c r="AO9302" s="29"/>
    </row>
    <row r="9303" spans="5:41" x14ac:dyDescent="0.3">
      <c r="E9303" s="15"/>
      <c r="M9303" s="26"/>
      <c r="V9303" s="37"/>
      <c r="W9303" s="37"/>
      <c r="Z9303" s="29"/>
      <c r="AA9303" s="29"/>
      <c r="AB9303" s="29"/>
      <c r="AG9303" s="40"/>
      <c r="AH9303" s="40"/>
      <c r="AN9303" s="29"/>
      <c r="AO9303" s="29"/>
    </row>
    <row r="9304" spans="5:41" x14ac:dyDescent="0.3">
      <c r="E9304" s="15"/>
      <c r="M9304" s="26"/>
      <c r="V9304" s="37"/>
      <c r="W9304" s="37"/>
      <c r="Z9304" s="29"/>
      <c r="AA9304" s="29"/>
      <c r="AB9304" s="29"/>
      <c r="AG9304" s="40"/>
      <c r="AH9304" s="40"/>
      <c r="AN9304" s="29"/>
      <c r="AO9304" s="29"/>
    </row>
    <row r="9305" spans="5:41" x14ac:dyDescent="0.3">
      <c r="E9305" s="15"/>
      <c r="M9305" s="26"/>
      <c r="V9305" s="37"/>
      <c r="W9305" s="37"/>
      <c r="Z9305" s="29"/>
      <c r="AA9305" s="29"/>
      <c r="AB9305" s="29"/>
      <c r="AG9305" s="40"/>
      <c r="AH9305" s="40"/>
      <c r="AN9305" s="29"/>
      <c r="AO9305" s="29"/>
    </row>
    <row r="9306" spans="5:41" x14ac:dyDescent="0.3">
      <c r="E9306" s="15"/>
      <c r="M9306" s="26"/>
      <c r="V9306" s="37"/>
      <c r="W9306" s="37"/>
      <c r="Z9306" s="29"/>
      <c r="AA9306" s="29"/>
      <c r="AB9306" s="29"/>
      <c r="AG9306" s="40"/>
      <c r="AH9306" s="40"/>
      <c r="AN9306" s="29"/>
      <c r="AO9306" s="29"/>
    </row>
    <row r="9307" spans="5:41" x14ac:dyDescent="0.3">
      <c r="E9307" s="15"/>
      <c r="M9307" s="26"/>
      <c r="V9307" s="37"/>
      <c r="W9307" s="37"/>
      <c r="Z9307" s="29"/>
      <c r="AA9307" s="29"/>
      <c r="AB9307" s="29"/>
      <c r="AG9307" s="40"/>
      <c r="AH9307" s="40"/>
      <c r="AN9307" s="29"/>
      <c r="AO9307" s="29"/>
    </row>
    <row r="9308" spans="5:41" x14ac:dyDescent="0.3">
      <c r="E9308" s="15"/>
      <c r="M9308" s="26"/>
      <c r="V9308" s="37"/>
      <c r="W9308" s="37"/>
      <c r="Z9308" s="29"/>
      <c r="AA9308" s="29"/>
      <c r="AB9308" s="29"/>
      <c r="AG9308" s="40"/>
      <c r="AH9308" s="40"/>
      <c r="AN9308" s="29"/>
      <c r="AO9308" s="29"/>
    </row>
    <row r="9309" spans="5:41" x14ac:dyDescent="0.3">
      <c r="E9309" s="15"/>
      <c r="M9309" s="26"/>
      <c r="V9309" s="37"/>
      <c r="W9309" s="37"/>
      <c r="Z9309" s="29"/>
      <c r="AA9309" s="29"/>
      <c r="AB9309" s="29"/>
      <c r="AG9309" s="40"/>
      <c r="AH9309" s="40"/>
      <c r="AN9309" s="29"/>
      <c r="AO9309" s="29"/>
    </row>
    <row r="9310" spans="5:41" x14ac:dyDescent="0.3">
      <c r="E9310" s="15"/>
      <c r="M9310" s="26"/>
      <c r="V9310" s="37"/>
      <c r="W9310" s="37"/>
      <c r="Z9310" s="29"/>
      <c r="AA9310" s="29"/>
      <c r="AB9310" s="29"/>
      <c r="AG9310" s="40"/>
      <c r="AH9310" s="40"/>
      <c r="AN9310" s="29"/>
      <c r="AO9310" s="29"/>
    </row>
    <row r="9311" spans="5:41" x14ac:dyDescent="0.3">
      <c r="E9311" s="15"/>
      <c r="M9311" s="26"/>
      <c r="V9311" s="37"/>
      <c r="W9311" s="37"/>
      <c r="Z9311" s="29"/>
      <c r="AA9311" s="29"/>
      <c r="AB9311" s="29"/>
      <c r="AG9311" s="40"/>
      <c r="AH9311" s="40"/>
      <c r="AN9311" s="29"/>
      <c r="AO9311" s="29"/>
    </row>
    <row r="9312" spans="5:41" x14ac:dyDescent="0.3">
      <c r="E9312" s="15"/>
      <c r="M9312" s="26"/>
      <c r="V9312" s="37"/>
      <c r="W9312" s="37"/>
      <c r="Z9312" s="29"/>
      <c r="AA9312" s="29"/>
      <c r="AB9312" s="29"/>
      <c r="AG9312" s="40"/>
      <c r="AH9312" s="40"/>
      <c r="AN9312" s="29"/>
      <c r="AO9312" s="29"/>
    </row>
    <row r="9313" spans="5:41" x14ac:dyDescent="0.3">
      <c r="E9313" s="15"/>
      <c r="M9313" s="26"/>
      <c r="V9313" s="37"/>
      <c r="W9313" s="37"/>
      <c r="Z9313" s="29"/>
      <c r="AA9313" s="29"/>
      <c r="AB9313" s="29"/>
      <c r="AG9313" s="40"/>
      <c r="AH9313" s="40"/>
      <c r="AN9313" s="29"/>
      <c r="AO9313" s="29"/>
    </row>
    <row r="9314" spans="5:41" x14ac:dyDescent="0.3">
      <c r="E9314" s="15"/>
      <c r="M9314" s="26"/>
      <c r="V9314" s="37"/>
      <c r="W9314" s="37"/>
      <c r="Z9314" s="29"/>
      <c r="AA9314" s="29"/>
      <c r="AB9314" s="29"/>
      <c r="AG9314" s="40"/>
      <c r="AH9314" s="40"/>
      <c r="AN9314" s="29"/>
      <c r="AO9314" s="29"/>
    </row>
    <row r="9315" spans="5:41" x14ac:dyDescent="0.3">
      <c r="E9315" s="15"/>
      <c r="M9315" s="26"/>
      <c r="V9315" s="37"/>
      <c r="W9315" s="37"/>
      <c r="Z9315" s="29"/>
      <c r="AA9315" s="29"/>
      <c r="AB9315" s="29"/>
      <c r="AG9315" s="40"/>
      <c r="AH9315" s="40"/>
      <c r="AN9315" s="29"/>
      <c r="AO9315" s="29"/>
    </row>
    <row r="9316" spans="5:41" x14ac:dyDescent="0.3">
      <c r="E9316" s="15"/>
      <c r="M9316" s="26"/>
      <c r="V9316" s="37"/>
      <c r="W9316" s="37"/>
      <c r="Z9316" s="29"/>
      <c r="AA9316" s="29"/>
      <c r="AB9316" s="29"/>
      <c r="AG9316" s="40"/>
      <c r="AH9316" s="40"/>
      <c r="AN9316" s="29"/>
      <c r="AO9316" s="29"/>
    </row>
    <row r="9317" spans="5:41" x14ac:dyDescent="0.3">
      <c r="E9317" s="15"/>
      <c r="M9317" s="26"/>
      <c r="V9317" s="37"/>
      <c r="W9317" s="37"/>
      <c r="Z9317" s="29"/>
      <c r="AA9317" s="29"/>
      <c r="AB9317" s="29"/>
      <c r="AG9317" s="40"/>
      <c r="AH9317" s="40"/>
      <c r="AN9317" s="29"/>
      <c r="AO9317" s="29"/>
    </row>
    <row r="9318" spans="5:41" x14ac:dyDescent="0.3">
      <c r="E9318" s="15"/>
      <c r="M9318" s="26"/>
      <c r="V9318" s="37"/>
      <c r="W9318" s="37"/>
      <c r="Z9318" s="29"/>
      <c r="AA9318" s="29"/>
      <c r="AB9318" s="29"/>
      <c r="AG9318" s="40"/>
      <c r="AH9318" s="40"/>
      <c r="AN9318" s="29"/>
      <c r="AO9318" s="29"/>
    </row>
    <row r="9319" spans="5:41" x14ac:dyDescent="0.3">
      <c r="E9319" s="15"/>
      <c r="M9319" s="26"/>
      <c r="V9319" s="37"/>
      <c r="W9319" s="37"/>
      <c r="Z9319" s="29"/>
      <c r="AA9319" s="29"/>
      <c r="AB9319" s="29"/>
      <c r="AG9319" s="40"/>
      <c r="AH9319" s="40"/>
      <c r="AN9319" s="29"/>
      <c r="AO9319" s="29"/>
    </row>
    <row r="9320" spans="5:41" x14ac:dyDescent="0.3">
      <c r="E9320" s="15"/>
      <c r="M9320" s="26"/>
      <c r="V9320" s="37"/>
      <c r="W9320" s="37"/>
      <c r="Z9320" s="29"/>
      <c r="AA9320" s="29"/>
      <c r="AB9320" s="29"/>
      <c r="AG9320" s="40"/>
      <c r="AH9320" s="40"/>
      <c r="AN9320" s="29"/>
      <c r="AO9320" s="29"/>
    </row>
    <row r="9321" spans="5:41" x14ac:dyDescent="0.3">
      <c r="E9321" s="15"/>
      <c r="M9321" s="26"/>
      <c r="V9321" s="37"/>
      <c r="W9321" s="37"/>
      <c r="Z9321" s="29"/>
      <c r="AA9321" s="29"/>
      <c r="AB9321" s="29"/>
      <c r="AG9321" s="40"/>
      <c r="AH9321" s="40"/>
      <c r="AN9321" s="29"/>
      <c r="AO9321" s="29"/>
    </row>
    <row r="9322" spans="5:41" x14ac:dyDescent="0.3">
      <c r="E9322" s="15"/>
      <c r="M9322" s="26"/>
      <c r="V9322" s="37"/>
      <c r="W9322" s="37"/>
      <c r="Z9322" s="29"/>
      <c r="AA9322" s="29"/>
      <c r="AB9322" s="29"/>
      <c r="AG9322" s="40"/>
      <c r="AH9322" s="40"/>
      <c r="AN9322" s="29"/>
      <c r="AO9322" s="29"/>
    </row>
    <row r="9323" spans="5:41" x14ac:dyDescent="0.3">
      <c r="E9323" s="15"/>
      <c r="M9323" s="26"/>
      <c r="V9323" s="37"/>
      <c r="W9323" s="37"/>
      <c r="Z9323" s="29"/>
      <c r="AA9323" s="29"/>
      <c r="AB9323" s="29"/>
      <c r="AG9323" s="40"/>
      <c r="AH9323" s="40"/>
      <c r="AN9323" s="29"/>
      <c r="AO9323" s="29"/>
    </row>
    <row r="9324" spans="5:41" x14ac:dyDescent="0.3">
      <c r="E9324" s="15"/>
      <c r="M9324" s="26"/>
      <c r="V9324" s="37"/>
      <c r="W9324" s="37"/>
      <c r="Z9324" s="29"/>
      <c r="AA9324" s="29"/>
      <c r="AB9324" s="29"/>
      <c r="AG9324" s="40"/>
      <c r="AH9324" s="40"/>
      <c r="AN9324" s="29"/>
      <c r="AO9324" s="29"/>
    </row>
    <row r="9325" spans="5:41" x14ac:dyDescent="0.3">
      <c r="E9325" s="15"/>
      <c r="M9325" s="26"/>
      <c r="V9325" s="37"/>
      <c r="W9325" s="37"/>
      <c r="Z9325" s="29"/>
      <c r="AA9325" s="29"/>
      <c r="AB9325" s="29"/>
      <c r="AG9325" s="40"/>
      <c r="AH9325" s="40"/>
      <c r="AN9325" s="29"/>
      <c r="AO9325" s="29"/>
    </row>
    <row r="9326" spans="5:41" x14ac:dyDescent="0.3">
      <c r="E9326" s="15"/>
      <c r="M9326" s="26"/>
      <c r="V9326" s="37"/>
      <c r="W9326" s="37"/>
      <c r="Z9326" s="29"/>
      <c r="AA9326" s="29"/>
      <c r="AB9326" s="29"/>
      <c r="AG9326" s="40"/>
      <c r="AH9326" s="40"/>
      <c r="AN9326" s="29"/>
      <c r="AO9326" s="29"/>
    </row>
    <row r="9327" spans="5:41" x14ac:dyDescent="0.3">
      <c r="E9327" s="15"/>
      <c r="M9327" s="26"/>
      <c r="V9327" s="37"/>
      <c r="W9327" s="37"/>
      <c r="Z9327" s="29"/>
      <c r="AA9327" s="29"/>
      <c r="AB9327" s="29"/>
      <c r="AG9327" s="40"/>
      <c r="AH9327" s="40"/>
      <c r="AN9327" s="29"/>
      <c r="AO9327" s="29"/>
    </row>
    <row r="9328" spans="5:41" x14ac:dyDescent="0.3">
      <c r="E9328" s="15"/>
      <c r="M9328" s="26"/>
      <c r="V9328" s="37"/>
      <c r="W9328" s="37"/>
      <c r="Z9328" s="29"/>
      <c r="AA9328" s="29"/>
      <c r="AB9328" s="29"/>
      <c r="AG9328" s="40"/>
      <c r="AH9328" s="40"/>
      <c r="AN9328" s="29"/>
      <c r="AO9328" s="29"/>
    </row>
    <row r="9329" spans="5:41" x14ac:dyDescent="0.3">
      <c r="E9329" s="15"/>
      <c r="M9329" s="26"/>
      <c r="V9329" s="37"/>
      <c r="W9329" s="37"/>
      <c r="Z9329" s="29"/>
      <c r="AA9329" s="29"/>
      <c r="AB9329" s="29"/>
      <c r="AG9329" s="40"/>
      <c r="AH9329" s="40"/>
      <c r="AN9329" s="29"/>
      <c r="AO9329" s="29"/>
    </row>
    <row r="9330" spans="5:41" x14ac:dyDescent="0.3">
      <c r="E9330" s="15"/>
      <c r="M9330" s="26"/>
      <c r="V9330" s="37"/>
      <c r="W9330" s="37"/>
      <c r="Z9330" s="29"/>
      <c r="AA9330" s="29"/>
      <c r="AB9330" s="29"/>
      <c r="AG9330" s="40"/>
      <c r="AH9330" s="40"/>
      <c r="AN9330" s="29"/>
      <c r="AO9330" s="29"/>
    </row>
    <row r="9331" spans="5:41" x14ac:dyDescent="0.3">
      <c r="E9331" s="15"/>
      <c r="M9331" s="26"/>
      <c r="V9331" s="37"/>
      <c r="W9331" s="37"/>
      <c r="Z9331" s="29"/>
      <c r="AA9331" s="29"/>
      <c r="AB9331" s="29"/>
      <c r="AG9331" s="40"/>
      <c r="AH9331" s="40"/>
      <c r="AN9331" s="29"/>
      <c r="AO9331" s="29"/>
    </row>
    <row r="9332" spans="5:41" x14ac:dyDescent="0.3">
      <c r="E9332" s="15"/>
      <c r="M9332" s="26"/>
      <c r="V9332" s="37"/>
      <c r="W9332" s="37"/>
      <c r="Z9332" s="29"/>
      <c r="AA9332" s="29"/>
      <c r="AB9332" s="29"/>
      <c r="AG9332" s="40"/>
      <c r="AH9332" s="40"/>
      <c r="AN9332" s="29"/>
      <c r="AO9332" s="29"/>
    </row>
    <row r="9333" spans="5:41" x14ac:dyDescent="0.3">
      <c r="E9333" s="15"/>
      <c r="M9333" s="26"/>
      <c r="V9333" s="37"/>
      <c r="W9333" s="37"/>
      <c r="Z9333" s="29"/>
      <c r="AA9333" s="29"/>
      <c r="AB9333" s="29"/>
      <c r="AG9333" s="40"/>
      <c r="AH9333" s="40"/>
      <c r="AN9333" s="29"/>
      <c r="AO9333" s="29"/>
    </row>
    <row r="9334" spans="5:41" x14ac:dyDescent="0.3">
      <c r="E9334" s="15"/>
      <c r="M9334" s="26"/>
      <c r="V9334" s="37"/>
      <c r="W9334" s="37"/>
      <c r="Z9334" s="29"/>
      <c r="AA9334" s="29"/>
      <c r="AB9334" s="29"/>
      <c r="AG9334" s="40"/>
      <c r="AH9334" s="40"/>
      <c r="AN9334" s="29"/>
      <c r="AO9334" s="29"/>
    </row>
    <row r="9335" spans="5:41" x14ac:dyDescent="0.3">
      <c r="E9335" s="15"/>
      <c r="M9335" s="26"/>
      <c r="V9335" s="37"/>
      <c r="W9335" s="37"/>
      <c r="Z9335" s="29"/>
      <c r="AA9335" s="29"/>
      <c r="AB9335" s="29"/>
      <c r="AG9335" s="40"/>
      <c r="AH9335" s="40"/>
      <c r="AN9335" s="29"/>
      <c r="AO9335" s="29"/>
    </row>
    <row r="9336" spans="5:41" x14ac:dyDescent="0.3">
      <c r="E9336" s="15"/>
      <c r="M9336" s="26"/>
      <c r="V9336" s="37"/>
      <c r="W9336" s="37"/>
      <c r="Z9336" s="29"/>
      <c r="AA9336" s="29"/>
      <c r="AB9336" s="29"/>
      <c r="AG9336" s="40"/>
      <c r="AH9336" s="40"/>
      <c r="AN9336" s="29"/>
      <c r="AO9336" s="29"/>
    </row>
    <row r="9337" spans="5:41" x14ac:dyDescent="0.3">
      <c r="E9337" s="15"/>
      <c r="M9337" s="26"/>
      <c r="V9337" s="37"/>
      <c r="W9337" s="37"/>
      <c r="Z9337" s="29"/>
      <c r="AA9337" s="29"/>
      <c r="AB9337" s="29"/>
      <c r="AG9337" s="40"/>
      <c r="AH9337" s="40"/>
      <c r="AN9337" s="29"/>
      <c r="AO9337" s="29"/>
    </row>
    <row r="9338" spans="5:41" x14ac:dyDescent="0.3">
      <c r="E9338" s="15"/>
      <c r="M9338" s="26"/>
      <c r="V9338" s="37"/>
      <c r="W9338" s="37"/>
      <c r="Z9338" s="29"/>
      <c r="AA9338" s="29"/>
      <c r="AB9338" s="29"/>
      <c r="AG9338" s="40"/>
      <c r="AH9338" s="40"/>
      <c r="AN9338" s="29"/>
      <c r="AO9338" s="29"/>
    </row>
    <row r="9339" spans="5:41" x14ac:dyDescent="0.3">
      <c r="E9339" s="15"/>
      <c r="M9339" s="26"/>
      <c r="V9339" s="37"/>
      <c r="W9339" s="37"/>
      <c r="Z9339" s="29"/>
      <c r="AA9339" s="29"/>
      <c r="AB9339" s="29"/>
      <c r="AG9339" s="40"/>
      <c r="AH9339" s="40"/>
      <c r="AN9339" s="29"/>
      <c r="AO9339" s="29"/>
    </row>
    <row r="9340" spans="5:41" x14ac:dyDescent="0.3">
      <c r="E9340" s="15"/>
      <c r="M9340" s="26"/>
      <c r="V9340" s="37"/>
      <c r="W9340" s="37"/>
      <c r="Z9340" s="29"/>
      <c r="AA9340" s="29"/>
      <c r="AB9340" s="29"/>
      <c r="AG9340" s="40"/>
      <c r="AH9340" s="40"/>
      <c r="AN9340" s="29"/>
      <c r="AO9340" s="29"/>
    </row>
    <row r="9341" spans="5:41" x14ac:dyDescent="0.3">
      <c r="E9341" s="15"/>
      <c r="M9341" s="26"/>
      <c r="V9341" s="37"/>
      <c r="W9341" s="37"/>
      <c r="Z9341" s="29"/>
      <c r="AA9341" s="29"/>
      <c r="AB9341" s="29"/>
      <c r="AG9341" s="40"/>
      <c r="AH9341" s="40"/>
      <c r="AN9341" s="29"/>
      <c r="AO9341" s="29"/>
    </row>
    <row r="9342" spans="5:41" x14ac:dyDescent="0.3">
      <c r="E9342" s="15"/>
      <c r="M9342" s="26"/>
      <c r="V9342" s="37"/>
      <c r="W9342" s="37"/>
      <c r="Z9342" s="29"/>
      <c r="AA9342" s="29"/>
      <c r="AB9342" s="29"/>
      <c r="AG9342" s="40"/>
      <c r="AH9342" s="40"/>
      <c r="AN9342" s="29"/>
      <c r="AO9342" s="29"/>
    </row>
    <row r="9343" spans="5:41" x14ac:dyDescent="0.3">
      <c r="E9343" s="15"/>
      <c r="M9343" s="26"/>
      <c r="V9343" s="37"/>
      <c r="W9343" s="37"/>
      <c r="Z9343" s="29"/>
      <c r="AA9343" s="29"/>
      <c r="AB9343" s="29"/>
      <c r="AG9343" s="40"/>
      <c r="AH9343" s="40"/>
      <c r="AN9343" s="29"/>
      <c r="AO9343" s="29"/>
    </row>
    <row r="9344" spans="5:41" x14ac:dyDescent="0.3">
      <c r="E9344" s="15"/>
      <c r="M9344" s="26"/>
      <c r="V9344" s="37"/>
      <c r="W9344" s="37"/>
      <c r="Z9344" s="29"/>
      <c r="AA9344" s="29"/>
      <c r="AB9344" s="29"/>
      <c r="AG9344" s="40"/>
      <c r="AH9344" s="40"/>
      <c r="AN9344" s="29"/>
      <c r="AO9344" s="29"/>
    </row>
    <row r="9345" spans="5:41" x14ac:dyDescent="0.3">
      <c r="E9345" s="15"/>
      <c r="M9345" s="26"/>
      <c r="V9345" s="37"/>
      <c r="W9345" s="37"/>
      <c r="Z9345" s="29"/>
      <c r="AA9345" s="29"/>
      <c r="AB9345" s="29"/>
      <c r="AG9345" s="40"/>
      <c r="AH9345" s="40"/>
      <c r="AN9345" s="29"/>
      <c r="AO9345" s="29"/>
    </row>
    <row r="9346" spans="5:41" x14ac:dyDescent="0.3">
      <c r="E9346" s="15"/>
      <c r="M9346" s="26"/>
      <c r="V9346" s="37"/>
      <c r="W9346" s="37"/>
      <c r="Z9346" s="29"/>
      <c r="AA9346" s="29"/>
      <c r="AB9346" s="29"/>
      <c r="AG9346" s="40"/>
      <c r="AH9346" s="40"/>
      <c r="AN9346" s="29"/>
      <c r="AO9346" s="29"/>
    </row>
    <row r="9347" spans="5:41" x14ac:dyDescent="0.3">
      <c r="E9347" s="15"/>
      <c r="M9347" s="26"/>
      <c r="V9347" s="37"/>
      <c r="W9347" s="37"/>
      <c r="Z9347" s="29"/>
      <c r="AA9347" s="29"/>
      <c r="AB9347" s="29"/>
      <c r="AG9347" s="40"/>
      <c r="AH9347" s="40"/>
      <c r="AN9347" s="29"/>
      <c r="AO9347" s="29"/>
    </row>
    <row r="9348" spans="5:41" x14ac:dyDescent="0.3">
      <c r="E9348" s="15"/>
      <c r="M9348" s="26"/>
      <c r="V9348" s="37"/>
      <c r="W9348" s="37"/>
      <c r="Z9348" s="29"/>
      <c r="AA9348" s="29"/>
      <c r="AB9348" s="29"/>
      <c r="AG9348" s="40"/>
      <c r="AH9348" s="40"/>
      <c r="AN9348" s="29"/>
      <c r="AO9348" s="29"/>
    </row>
    <row r="9349" spans="5:41" x14ac:dyDescent="0.3">
      <c r="E9349" s="15"/>
      <c r="M9349" s="26"/>
      <c r="V9349" s="37"/>
      <c r="W9349" s="37"/>
      <c r="Z9349" s="29"/>
      <c r="AA9349" s="29"/>
      <c r="AB9349" s="29"/>
      <c r="AG9349" s="40"/>
      <c r="AH9349" s="40"/>
      <c r="AN9349" s="29"/>
      <c r="AO9349" s="29"/>
    </row>
    <row r="9350" spans="5:41" x14ac:dyDescent="0.3">
      <c r="E9350" s="15"/>
      <c r="M9350" s="26"/>
      <c r="V9350" s="37"/>
      <c r="W9350" s="37"/>
      <c r="Z9350" s="29"/>
      <c r="AA9350" s="29"/>
      <c r="AB9350" s="29"/>
      <c r="AG9350" s="40"/>
      <c r="AH9350" s="40"/>
      <c r="AN9350" s="29"/>
      <c r="AO9350" s="29"/>
    </row>
    <row r="9351" spans="5:41" x14ac:dyDescent="0.3">
      <c r="E9351" s="15"/>
      <c r="M9351" s="26"/>
      <c r="V9351" s="37"/>
      <c r="W9351" s="37"/>
      <c r="Z9351" s="29"/>
      <c r="AA9351" s="29"/>
      <c r="AB9351" s="29"/>
      <c r="AG9351" s="40"/>
      <c r="AH9351" s="40"/>
      <c r="AN9351" s="29"/>
      <c r="AO9351" s="29"/>
    </row>
    <row r="9352" spans="5:41" x14ac:dyDescent="0.3">
      <c r="E9352" s="15"/>
      <c r="M9352" s="26"/>
      <c r="V9352" s="37"/>
      <c r="W9352" s="37"/>
      <c r="Z9352" s="29"/>
      <c r="AA9352" s="29"/>
      <c r="AB9352" s="29"/>
      <c r="AG9352" s="40"/>
      <c r="AH9352" s="40"/>
      <c r="AN9352" s="29"/>
      <c r="AO9352" s="29"/>
    </row>
    <row r="9353" spans="5:41" x14ac:dyDescent="0.3">
      <c r="E9353" s="15"/>
      <c r="M9353" s="26"/>
      <c r="V9353" s="37"/>
      <c r="W9353" s="37"/>
      <c r="Z9353" s="29"/>
      <c r="AA9353" s="29"/>
      <c r="AB9353" s="29"/>
      <c r="AG9353" s="40"/>
      <c r="AH9353" s="40"/>
      <c r="AN9353" s="29"/>
      <c r="AO9353" s="29"/>
    </row>
    <row r="9354" spans="5:41" x14ac:dyDescent="0.3">
      <c r="E9354" s="15"/>
      <c r="M9354" s="26"/>
      <c r="V9354" s="37"/>
      <c r="W9354" s="37"/>
      <c r="Z9354" s="29"/>
      <c r="AA9354" s="29"/>
      <c r="AB9354" s="29"/>
      <c r="AG9354" s="40"/>
      <c r="AH9354" s="40"/>
      <c r="AN9354" s="29"/>
      <c r="AO9354" s="29"/>
    </row>
    <row r="9355" spans="5:41" x14ac:dyDescent="0.3">
      <c r="E9355" s="15"/>
      <c r="M9355" s="26"/>
      <c r="V9355" s="37"/>
      <c r="W9355" s="37"/>
      <c r="Z9355" s="29"/>
      <c r="AA9355" s="29"/>
      <c r="AB9355" s="29"/>
      <c r="AG9355" s="40"/>
      <c r="AH9355" s="40"/>
      <c r="AN9355" s="29"/>
      <c r="AO9355" s="29"/>
    </row>
    <row r="9356" spans="5:41" x14ac:dyDescent="0.3">
      <c r="E9356" s="15"/>
      <c r="M9356" s="26"/>
      <c r="V9356" s="37"/>
      <c r="W9356" s="37"/>
      <c r="Z9356" s="29"/>
      <c r="AA9356" s="29"/>
      <c r="AB9356" s="29"/>
      <c r="AG9356" s="40"/>
      <c r="AH9356" s="40"/>
      <c r="AN9356" s="29"/>
      <c r="AO9356" s="29"/>
    </row>
    <row r="9357" spans="5:41" x14ac:dyDescent="0.3">
      <c r="E9357" s="15"/>
      <c r="M9357" s="26"/>
      <c r="V9357" s="37"/>
      <c r="W9357" s="37"/>
      <c r="Z9357" s="29"/>
      <c r="AA9357" s="29"/>
      <c r="AB9357" s="29"/>
      <c r="AG9357" s="40"/>
      <c r="AH9357" s="40"/>
      <c r="AN9357" s="29"/>
      <c r="AO9357" s="29"/>
    </row>
    <row r="9358" spans="5:41" x14ac:dyDescent="0.3">
      <c r="E9358" s="15"/>
      <c r="M9358" s="26"/>
      <c r="V9358" s="37"/>
      <c r="W9358" s="37"/>
      <c r="Z9358" s="29"/>
      <c r="AA9358" s="29"/>
      <c r="AB9358" s="29"/>
      <c r="AG9358" s="40"/>
      <c r="AH9358" s="40"/>
      <c r="AN9358" s="29"/>
      <c r="AO9358" s="29"/>
    </row>
    <row r="9359" spans="5:41" x14ac:dyDescent="0.3">
      <c r="E9359" s="15"/>
      <c r="M9359" s="26"/>
      <c r="V9359" s="37"/>
      <c r="W9359" s="37"/>
      <c r="Z9359" s="29"/>
      <c r="AA9359" s="29"/>
      <c r="AB9359" s="29"/>
      <c r="AG9359" s="40"/>
      <c r="AH9359" s="40"/>
      <c r="AN9359" s="29"/>
      <c r="AO9359" s="29"/>
    </row>
    <row r="9360" spans="5:41" x14ac:dyDescent="0.3">
      <c r="E9360" s="15"/>
      <c r="M9360" s="26"/>
      <c r="V9360" s="37"/>
      <c r="W9360" s="37"/>
      <c r="Z9360" s="29"/>
      <c r="AA9360" s="29"/>
      <c r="AB9360" s="29"/>
      <c r="AG9360" s="40"/>
      <c r="AH9360" s="40"/>
      <c r="AN9360" s="29"/>
      <c r="AO9360" s="29"/>
    </row>
    <row r="9361" spans="5:41" x14ac:dyDescent="0.3">
      <c r="E9361" s="15"/>
      <c r="M9361" s="26"/>
      <c r="V9361" s="37"/>
      <c r="W9361" s="37"/>
      <c r="Z9361" s="29"/>
      <c r="AA9361" s="29"/>
      <c r="AB9361" s="29"/>
      <c r="AG9361" s="40"/>
      <c r="AH9361" s="40"/>
      <c r="AN9361" s="29"/>
      <c r="AO9361" s="29"/>
    </row>
    <row r="9362" spans="5:41" x14ac:dyDescent="0.3">
      <c r="E9362" s="15"/>
      <c r="M9362" s="26"/>
      <c r="V9362" s="37"/>
      <c r="W9362" s="37"/>
      <c r="Z9362" s="29"/>
      <c r="AA9362" s="29"/>
      <c r="AB9362" s="29"/>
      <c r="AG9362" s="40"/>
      <c r="AH9362" s="40"/>
      <c r="AN9362" s="29"/>
      <c r="AO9362" s="29"/>
    </row>
    <row r="9363" spans="5:41" x14ac:dyDescent="0.3">
      <c r="E9363" s="15"/>
      <c r="M9363" s="26"/>
      <c r="V9363" s="37"/>
      <c r="W9363" s="37"/>
      <c r="Z9363" s="29"/>
      <c r="AA9363" s="29"/>
      <c r="AB9363" s="29"/>
      <c r="AG9363" s="40"/>
      <c r="AH9363" s="40"/>
      <c r="AN9363" s="29"/>
      <c r="AO9363" s="29"/>
    </row>
    <row r="9364" spans="5:41" x14ac:dyDescent="0.3">
      <c r="E9364" s="15"/>
      <c r="M9364" s="26"/>
      <c r="V9364" s="37"/>
      <c r="W9364" s="37"/>
      <c r="Z9364" s="29"/>
      <c r="AA9364" s="29"/>
      <c r="AB9364" s="29"/>
      <c r="AG9364" s="40"/>
      <c r="AH9364" s="40"/>
      <c r="AN9364" s="29"/>
      <c r="AO9364" s="29"/>
    </row>
    <row r="9365" spans="5:41" x14ac:dyDescent="0.3">
      <c r="E9365" s="15"/>
      <c r="M9365" s="26"/>
      <c r="V9365" s="37"/>
      <c r="W9365" s="37"/>
      <c r="Z9365" s="29"/>
      <c r="AA9365" s="29"/>
      <c r="AB9365" s="29"/>
      <c r="AG9365" s="40"/>
      <c r="AH9365" s="40"/>
      <c r="AN9365" s="29"/>
      <c r="AO9365" s="29"/>
    </row>
    <row r="9366" spans="5:41" x14ac:dyDescent="0.3">
      <c r="E9366" s="15"/>
      <c r="M9366" s="26"/>
      <c r="V9366" s="37"/>
      <c r="W9366" s="37"/>
      <c r="Z9366" s="29"/>
      <c r="AA9366" s="29"/>
      <c r="AB9366" s="29"/>
      <c r="AG9366" s="40"/>
      <c r="AH9366" s="40"/>
      <c r="AN9366" s="29"/>
      <c r="AO9366" s="29"/>
    </row>
    <row r="9367" spans="5:41" x14ac:dyDescent="0.3">
      <c r="E9367" s="15"/>
      <c r="M9367" s="26"/>
      <c r="V9367" s="37"/>
      <c r="W9367" s="37"/>
      <c r="Z9367" s="29"/>
      <c r="AA9367" s="29"/>
      <c r="AB9367" s="29"/>
      <c r="AG9367" s="40"/>
      <c r="AH9367" s="40"/>
      <c r="AN9367" s="29"/>
      <c r="AO9367" s="29"/>
    </row>
    <row r="9368" spans="5:41" x14ac:dyDescent="0.3">
      <c r="E9368" s="15"/>
      <c r="M9368" s="26"/>
      <c r="V9368" s="37"/>
      <c r="W9368" s="37"/>
      <c r="Z9368" s="29"/>
      <c r="AA9368" s="29"/>
      <c r="AB9368" s="29"/>
      <c r="AG9368" s="40"/>
      <c r="AH9368" s="40"/>
      <c r="AN9368" s="29"/>
      <c r="AO9368" s="29"/>
    </row>
    <row r="9369" spans="5:41" x14ac:dyDescent="0.3">
      <c r="E9369" s="15"/>
      <c r="M9369" s="26"/>
      <c r="V9369" s="37"/>
      <c r="W9369" s="37"/>
      <c r="Z9369" s="29"/>
      <c r="AA9369" s="29"/>
      <c r="AB9369" s="29"/>
      <c r="AG9369" s="40"/>
      <c r="AH9369" s="40"/>
      <c r="AN9369" s="29"/>
      <c r="AO9369" s="29"/>
    </row>
    <row r="9370" spans="5:41" x14ac:dyDescent="0.3">
      <c r="E9370" s="15"/>
      <c r="M9370" s="26"/>
      <c r="V9370" s="37"/>
      <c r="W9370" s="37"/>
      <c r="Z9370" s="29"/>
      <c r="AA9370" s="29"/>
      <c r="AB9370" s="29"/>
      <c r="AG9370" s="40"/>
      <c r="AH9370" s="40"/>
      <c r="AN9370" s="29"/>
      <c r="AO9370" s="29"/>
    </row>
    <row r="9371" spans="5:41" x14ac:dyDescent="0.3">
      <c r="E9371" s="15"/>
      <c r="M9371" s="26"/>
      <c r="V9371" s="37"/>
      <c r="W9371" s="37"/>
      <c r="Z9371" s="29"/>
      <c r="AA9371" s="29"/>
      <c r="AB9371" s="29"/>
      <c r="AG9371" s="40"/>
      <c r="AH9371" s="40"/>
      <c r="AN9371" s="29"/>
      <c r="AO9371" s="29"/>
    </row>
    <row r="9372" spans="5:41" x14ac:dyDescent="0.3">
      <c r="E9372" s="15"/>
      <c r="M9372" s="26"/>
      <c r="V9372" s="37"/>
      <c r="W9372" s="37"/>
      <c r="Z9372" s="29"/>
      <c r="AA9372" s="29"/>
      <c r="AB9372" s="29"/>
      <c r="AG9372" s="40"/>
      <c r="AH9372" s="40"/>
      <c r="AN9372" s="29"/>
      <c r="AO9372" s="29"/>
    </row>
    <row r="9373" spans="5:41" x14ac:dyDescent="0.3">
      <c r="E9373" s="15"/>
      <c r="M9373" s="26"/>
      <c r="V9373" s="37"/>
      <c r="W9373" s="37"/>
      <c r="Z9373" s="29"/>
      <c r="AA9373" s="29"/>
      <c r="AB9373" s="29"/>
      <c r="AG9373" s="40"/>
      <c r="AH9373" s="40"/>
      <c r="AN9373" s="29"/>
      <c r="AO9373" s="29"/>
    </row>
    <row r="9374" spans="5:41" x14ac:dyDescent="0.3">
      <c r="E9374" s="15"/>
      <c r="M9374" s="26"/>
      <c r="V9374" s="37"/>
      <c r="W9374" s="37"/>
      <c r="Z9374" s="29"/>
      <c r="AA9374" s="29"/>
      <c r="AB9374" s="29"/>
      <c r="AG9374" s="40"/>
      <c r="AH9374" s="40"/>
      <c r="AN9374" s="29"/>
      <c r="AO9374" s="29"/>
    </row>
    <row r="9375" spans="5:41" x14ac:dyDescent="0.3">
      <c r="E9375" s="15"/>
      <c r="M9375" s="26"/>
      <c r="V9375" s="37"/>
      <c r="W9375" s="37"/>
      <c r="Z9375" s="29"/>
      <c r="AA9375" s="29"/>
      <c r="AB9375" s="29"/>
      <c r="AG9375" s="40"/>
      <c r="AH9375" s="40"/>
      <c r="AN9375" s="29"/>
      <c r="AO9375" s="29"/>
    </row>
    <row r="9376" spans="5:41" x14ac:dyDescent="0.3">
      <c r="E9376" s="15"/>
      <c r="M9376" s="26"/>
      <c r="V9376" s="37"/>
      <c r="W9376" s="37"/>
      <c r="Z9376" s="29"/>
      <c r="AA9376" s="29"/>
      <c r="AB9376" s="29"/>
      <c r="AG9376" s="40"/>
      <c r="AH9376" s="40"/>
      <c r="AN9376" s="29"/>
      <c r="AO9376" s="29"/>
    </row>
    <row r="9377" spans="5:41" x14ac:dyDescent="0.3">
      <c r="E9377" s="15"/>
      <c r="M9377" s="26"/>
      <c r="V9377" s="37"/>
      <c r="W9377" s="37"/>
      <c r="Z9377" s="29"/>
      <c r="AA9377" s="29"/>
      <c r="AB9377" s="29"/>
      <c r="AG9377" s="40"/>
      <c r="AH9377" s="40"/>
      <c r="AN9377" s="29"/>
      <c r="AO9377" s="29"/>
    </row>
    <row r="9378" spans="5:41" x14ac:dyDescent="0.3">
      <c r="E9378" s="15"/>
      <c r="M9378" s="26"/>
      <c r="V9378" s="37"/>
      <c r="W9378" s="37"/>
      <c r="Z9378" s="29"/>
      <c r="AA9378" s="29"/>
      <c r="AB9378" s="29"/>
      <c r="AG9378" s="40"/>
      <c r="AH9378" s="40"/>
      <c r="AN9378" s="29"/>
      <c r="AO9378" s="29"/>
    </row>
    <row r="9379" spans="5:41" x14ac:dyDescent="0.3">
      <c r="E9379" s="15"/>
      <c r="M9379" s="26"/>
      <c r="V9379" s="37"/>
      <c r="W9379" s="37"/>
      <c r="Z9379" s="29"/>
      <c r="AA9379" s="29"/>
      <c r="AB9379" s="29"/>
      <c r="AG9379" s="40"/>
      <c r="AH9379" s="40"/>
      <c r="AN9379" s="29"/>
      <c r="AO9379" s="29"/>
    </row>
    <row r="9380" spans="5:41" x14ac:dyDescent="0.3">
      <c r="E9380" s="15"/>
      <c r="M9380" s="26"/>
      <c r="V9380" s="37"/>
      <c r="W9380" s="37"/>
      <c r="Z9380" s="29"/>
      <c r="AA9380" s="29"/>
      <c r="AB9380" s="29"/>
      <c r="AG9380" s="40"/>
      <c r="AH9380" s="40"/>
      <c r="AN9380" s="29"/>
      <c r="AO9380" s="29"/>
    </row>
    <row r="9381" spans="5:41" x14ac:dyDescent="0.3">
      <c r="E9381" s="15"/>
      <c r="M9381" s="26"/>
      <c r="V9381" s="37"/>
      <c r="W9381" s="37"/>
      <c r="Z9381" s="29"/>
      <c r="AA9381" s="29"/>
      <c r="AB9381" s="29"/>
      <c r="AG9381" s="40"/>
      <c r="AH9381" s="40"/>
      <c r="AN9381" s="29"/>
      <c r="AO9381" s="29"/>
    </row>
    <row r="9382" spans="5:41" x14ac:dyDescent="0.3">
      <c r="E9382" s="15"/>
      <c r="M9382" s="26"/>
      <c r="V9382" s="37"/>
      <c r="W9382" s="37"/>
      <c r="Z9382" s="29"/>
      <c r="AA9382" s="29"/>
      <c r="AB9382" s="29"/>
      <c r="AG9382" s="40"/>
      <c r="AH9382" s="40"/>
      <c r="AN9382" s="29"/>
      <c r="AO9382" s="29"/>
    </row>
    <row r="9383" spans="5:41" x14ac:dyDescent="0.3">
      <c r="E9383" s="15"/>
      <c r="M9383" s="26"/>
      <c r="V9383" s="37"/>
      <c r="W9383" s="37"/>
      <c r="Z9383" s="29"/>
      <c r="AA9383" s="29"/>
      <c r="AB9383" s="29"/>
      <c r="AG9383" s="40"/>
      <c r="AH9383" s="40"/>
      <c r="AN9383" s="29"/>
      <c r="AO9383" s="29"/>
    </row>
    <row r="9384" spans="5:41" x14ac:dyDescent="0.3">
      <c r="E9384" s="15"/>
      <c r="M9384" s="26"/>
      <c r="V9384" s="37"/>
      <c r="W9384" s="37"/>
      <c r="Z9384" s="29"/>
      <c r="AA9384" s="29"/>
      <c r="AB9384" s="29"/>
      <c r="AG9384" s="40"/>
      <c r="AH9384" s="40"/>
      <c r="AN9384" s="29"/>
      <c r="AO9384" s="29"/>
    </row>
    <row r="9385" spans="5:41" x14ac:dyDescent="0.3">
      <c r="E9385" s="15"/>
      <c r="M9385" s="26"/>
      <c r="V9385" s="37"/>
      <c r="W9385" s="37"/>
      <c r="Z9385" s="29"/>
      <c r="AA9385" s="29"/>
      <c r="AB9385" s="29"/>
      <c r="AG9385" s="40"/>
      <c r="AH9385" s="40"/>
      <c r="AN9385" s="29"/>
      <c r="AO9385" s="29"/>
    </row>
    <row r="9386" spans="5:41" x14ac:dyDescent="0.3">
      <c r="E9386" s="15"/>
      <c r="M9386" s="26"/>
      <c r="V9386" s="37"/>
      <c r="W9386" s="37"/>
      <c r="Z9386" s="29"/>
      <c r="AA9386" s="29"/>
      <c r="AB9386" s="29"/>
      <c r="AG9386" s="40"/>
      <c r="AH9386" s="40"/>
      <c r="AN9386" s="29"/>
      <c r="AO9386" s="29"/>
    </row>
    <row r="9387" spans="5:41" x14ac:dyDescent="0.3">
      <c r="E9387" s="15"/>
      <c r="M9387" s="26"/>
      <c r="V9387" s="37"/>
      <c r="W9387" s="37"/>
      <c r="Z9387" s="29"/>
      <c r="AA9387" s="29"/>
      <c r="AB9387" s="29"/>
      <c r="AG9387" s="40"/>
      <c r="AH9387" s="40"/>
      <c r="AN9387" s="29"/>
      <c r="AO9387" s="29"/>
    </row>
    <row r="9388" spans="5:41" x14ac:dyDescent="0.3">
      <c r="E9388" s="15"/>
      <c r="M9388" s="26"/>
      <c r="V9388" s="37"/>
      <c r="W9388" s="37"/>
      <c r="Z9388" s="29"/>
      <c r="AA9388" s="29"/>
      <c r="AB9388" s="29"/>
      <c r="AG9388" s="40"/>
      <c r="AH9388" s="40"/>
      <c r="AN9388" s="29"/>
      <c r="AO9388" s="29"/>
    </row>
    <row r="9389" spans="5:41" x14ac:dyDescent="0.3">
      <c r="E9389" s="15"/>
      <c r="M9389" s="26"/>
      <c r="V9389" s="37"/>
      <c r="W9389" s="37"/>
      <c r="Z9389" s="29"/>
      <c r="AA9389" s="29"/>
      <c r="AB9389" s="29"/>
      <c r="AG9389" s="40"/>
      <c r="AH9389" s="40"/>
      <c r="AN9389" s="29"/>
      <c r="AO9389" s="29"/>
    </row>
    <row r="9390" spans="5:41" x14ac:dyDescent="0.3">
      <c r="E9390" s="15"/>
      <c r="M9390" s="26"/>
      <c r="V9390" s="37"/>
      <c r="W9390" s="37"/>
      <c r="Z9390" s="29"/>
      <c r="AA9390" s="29"/>
      <c r="AB9390" s="29"/>
      <c r="AG9390" s="40"/>
      <c r="AH9390" s="40"/>
      <c r="AN9390" s="29"/>
      <c r="AO9390" s="29"/>
    </row>
    <row r="9391" spans="5:41" x14ac:dyDescent="0.3">
      <c r="E9391" s="15"/>
      <c r="M9391" s="26"/>
      <c r="V9391" s="37"/>
      <c r="W9391" s="37"/>
      <c r="Z9391" s="29"/>
      <c r="AA9391" s="29"/>
      <c r="AB9391" s="29"/>
      <c r="AG9391" s="40"/>
      <c r="AH9391" s="40"/>
      <c r="AN9391" s="29"/>
      <c r="AO9391" s="29"/>
    </row>
    <row r="9392" spans="5:41" x14ac:dyDescent="0.3">
      <c r="E9392" s="15"/>
      <c r="M9392" s="26"/>
      <c r="V9392" s="37"/>
      <c r="W9392" s="37"/>
      <c r="Z9392" s="29"/>
      <c r="AA9392" s="29"/>
      <c r="AB9392" s="29"/>
      <c r="AG9392" s="40"/>
      <c r="AH9392" s="40"/>
      <c r="AN9392" s="29"/>
      <c r="AO9392" s="29"/>
    </row>
    <row r="9393" spans="5:41" x14ac:dyDescent="0.3">
      <c r="E9393" s="15"/>
      <c r="M9393" s="26"/>
      <c r="V9393" s="37"/>
      <c r="W9393" s="37"/>
      <c r="Z9393" s="29"/>
      <c r="AA9393" s="29"/>
      <c r="AB9393" s="29"/>
      <c r="AG9393" s="40"/>
      <c r="AH9393" s="40"/>
      <c r="AN9393" s="29"/>
      <c r="AO9393" s="29"/>
    </row>
    <row r="9394" spans="5:41" x14ac:dyDescent="0.3">
      <c r="E9394" s="15"/>
      <c r="M9394" s="26"/>
      <c r="V9394" s="37"/>
      <c r="W9394" s="37"/>
      <c r="Z9394" s="29"/>
      <c r="AA9394" s="29"/>
      <c r="AB9394" s="29"/>
      <c r="AG9394" s="40"/>
      <c r="AH9394" s="40"/>
      <c r="AN9394" s="29"/>
      <c r="AO9394" s="29"/>
    </row>
    <row r="9395" spans="5:41" x14ac:dyDescent="0.3">
      <c r="E9395" s="15"/>
      <c r="M9395" s="26"/>
      <c r="V9395" s="37"/>
      <c r="W9395" s="37"/>
      <c r="Z9395" s="29"/>
      <c r="AA9395" s="29"/>
      <c r="AB9395" s="29"/>
      <c r="AG9395" s="40"/>
      <c r="AH9395" s="40"/>
      <c r="AN9395" s="29"/>
      <c r="AO9395" s="29"/>
    </row>
    <row r="9396" spans="5:41" x14ac:dyDescent="0.3">
      <c r="E9396" s="15"/>
      <c r="M9396" s="26"/>
      <c r="V9396" s="37"/>
      <c r="W9396" s="37"/>
      <c r="Z9396" s="29"/>
      <c r="AA9396" s="29"/>
      <c r="AB9396" s="29"/>
      <c r="AG9396" s="40"/>
      <c r="AH9396" s="40"/>
      <c r="AN9396" s="29"/>
      <c r="AO9396" s="29"/>
    </row>
    <row r="9397" spans="5:41" x14ac:dyDescent="0.3">
      <c r="E9397" s="15"/>
      <c r="M9397" s="26"/>
      <c r="V9397" s="37"/>
      <c r="W9397" s="37"/>
      <c r="Z9397" s="29"/>
      <c r="AA9397" s="29"/>
      <c r="AB9397" s="29"/>
      <c r="AG9397" s="40"/>
      <c r="AH9397" s="40"/>
      <c r="AN9397" s="29"/>
      <c r="AO9397" s="29"/>
    </row>
    <row r="9398" spans="5:41" x14ac:dyDescent="0.3">
      <c r="E9398" s="15"/>
      <c r="M9398" s="26"/>
      <c r="V9398" s="37"/>
      <c r="W9398" s="37"/>
      <c r="Z9398" s="29"/>
      <c r="AA9398" s="29"/>
      <c r="AB9398" s="29"/>
      <c r="AG9398" s="40"/>
      <c r="AH9398" s="40"/>
      <c r="AN9398" s="29"/>
      <c r="AO9398" s="29"/>
    </row>
    <row r="9399" spans="5:41" x14ac:dyDescent="0.3">
      <c r="E9399" s="15"/>
      <c r="M9399" s="26"/>
      <c r="V9399" s="37"/>
      <c r="W9399" s="37"/>
      <c r="Z9399" s="29"/>
      <c r="AA9399" s="29"/>
      <c r="AB9399" s="29"/>
      <c r="AG9399" s="40"/>
      <c r="AH9399" s="40"/>
      <c r="AN9399" s="29"/>
      <c r="AO9399" s="29"/>
    </row>
    <row r="9400" spans="5:41" x14ac:dyDescent="0.3">
      <c r="E9400" s="15"/>
      <c r="M9400" s="26"/>
      <c r="V9400" s="37"/>
      <c r="W9400" s="37"/>
      <c r="Z9400" s="29"/>
      <c r="AA9400" s="29"/>
      <c r="AB9400" s="29"/>
      <c r="AG9400" s="40"/>
      <c r="AH9400" s="40"/>
      <c r="AN9400" s="29"/>
      <c r="AO9400" s="29"/>
    </row>
    <row r="9401" spans="5:41" x14ac:dyDescent="0.3">
      <c r="E9401" s="15"/>
      <c r="M9401" s="26"/>
      <c r="V9401" s="37"/>
      <c r="W9401" s="37"/>
      <c r="Z9401" s="29"/>
      <c r="AA9401" s="29"/>
      <c r="AB9401" s="29"/>
      <c r="AG9401" s="40"/>
      <c r="AH9401" s="40"/>
      <c r="AN9401" s="29"/>
      <c r="AO9401" s="29"/>
    </row>
    <row r="9402" spans="5:41" x14ac:dyDescent="0.3">
      <c r="E9402" s="15"/>
      <c r="M9402" s="26"/>
      <c r="V9402" s="37"/>
      <c r="W9402" s="37"/>
      <c r="Z9402" s="29"/>
      <c r="AA9402" s="29"/>
      <c r="AB9402" s="29"/>
      <c r="AG9402" s="40"/>
      <c r="AH9402" s="40"/>
      <c r="AN9402" s="29"/>
      <c r="AO9402" s="29"/>
    </row>
    <row r="9403" spans="5:41" x14ac:dyDescent="0.3">
      <c r="E9403" s="15"/>
      <c r="M9403" s="26"/>
      <c r="V9403" s="37"/>
      <c r="W9403" s="37"/>
      <c r="Z9403" s="29"/>
      <c r="AA9403" s="29"/>
      <c r="AB9403" s="29"/>
      <c r="AG9403" s="40"/>
      <c r="AH9403" s="40"/>
      <c r="AN9403" s="29"/>
      <c r="AO9403" s="29"/>
    </row>
    <row r="9404" spans="5:41" x14ac:dyDescent="0.3">
      <c r="E9404" s="15"/>
      <c r="M9404" s="26"/>
      <c r="V9404" s="37"/>
      <c r="W9404" s="37"/>
      <c r="Z9404" s="29"/>
      <c r="AA9404" s="29"/>
      <c r="AB9404" s="29"/>
      <c r="AG9404" s="40"/>
      <c r="AH9404" s="40"/>
      <c r="AN9404" s="29"/>
      <c r="AO9404" s="29"/>
    </row>
    <row r="9405" spans="5:41" x14ac:dyDescent="0.3">
      <c r="E9405" s="15"/>
      <c r="M9405" s="26"/>
      <c r="V9405" s="37"/>
      <c r="W9405" s="37"/>
      <c r="Z9405" s="29"/>
      <c r="AA9405" s="29"/>
      <c r="AB9405" s="29"/>
      <c r="AG9405" s="40"/>
      <c r="AH9405" s="40"/>
      <c r="AN9405" s="29"/>
      <c r="AO9405" s="29"/>
    </row>
    <row r="9406" spans="5:41" x14ac:dyDescent="0.3">
      <c r="E9406" s="15"/>
      <c r="M9406" s="26"/>
      <c r="V9406" s="37"/>
      <c r="W9406" s="37"/>
      <c r="Z9406" s="29"/>
      <c r="AA9406" s="29"/>
      <c r="AB9406" s="29"/>
      <c r="AG9406" s="40"/>
      <c r="AH9406" s="40"/>
      <c r="AN9406" s="29"/>
      <c r="AO9406" s="29"/>
    </row>
    <row r="9407" spans="5:41" x14ac:dyDescent="0.3">
      <c r="E9407" s="15"/>
      <c r="M9407" s="26"/>
      <c r="V9407" s="37"/>
      <c r="W9407" s="37"/>
      <c r="Z9407" s="29"/>
      <c r="AA9407" s="29"/>
      <c r="AB9407" s="29"/>
      <c r="AG9407" s="40"/>
      <c r="AH9407" s="40"/>
      <c r="AN9407" s="29"/>
      <c r="AO9407" s="29"/>
    </row>
    <row r="9408" spans="5:41" x14ac:dyDescent="0.3">
      <c r="E9408" s="15"/>
      <c r="M9408" s="26"/>
      <c r="V9408" s="37"/>
      <c r="W9408" s="37"/>
      <c r="Z9408" s="29"/>
      <c r="AA9408" s="29"/>
      <c r="AB9408" s="29"/>
      <c r="AG9408" s="40"/>
      <c r="AH9408" s="40"/>
      <c r="AN9408" s="29"/>
      <c r="AO9408" s="29"/>
    </row>
    <row r="9409" spans="5:41" x14ac:dyDescent="0.3">
      <c r="E9409" s="15"/>
      <c r="M9409" s="26"/>
      <c r="V9409" s="37"/>
      <c r="W9409" s="37"/>
      <c r="Z9409" s="29"/>
      <c r="AA9409" s="29"/>
      <c r="AB9409" s="29"/>
      <c r="AG9409" s="40"/>
      <c r="AH9409" s="40"/>
      <c r="AN9409" s="29"/>
      <c r="AO9409" s="29"/>
    </row>
    <row r="9410" spans="5:41" x14ac:dyDescent="0.3">
      <c r="E9410" s="15"/>
      <c r="M9410" s="26"/>
      <c r="V9410" s="37"/>
      <c r="W9410" s="37"/>
      <c r="Z9410" s="29"/>
      <c r="AA9410" s="29"/>
      <c r="AB9410" s="29"/>
      <c r="AG9410" s="40"/>
      <c r="AH9410" s="40"/>
      <c r="AN9410" s="29"/>
      <c r="AO9410" s="29"/>
    </row>
    <row r="9411" spans="5:41" x14ac:dyDescent="0.3">
      <c r="E9411" s="15"/>
      <c r="M9411" s="26"/>
      <c r="V9411" s="37"/>
      <c r="W9411" s="37"/>
      <c r="Z9411" s="29"/>
      <c r="AA9411" s="29"/>
      <c r="AB9411" s="29"/>
      <c r="AG9411" s="40"/>
      <c r="AH9411" s="40"/>
      <c r="AN9411" s="29"/>
      <c r="AO9411" s="29"/>
    </row>
    <row r="9412" spans="5:41" x14ac:dyDescent="0.3">
      <c r="E9412" s="15"/>
      <c r="M9412" s="26"/>
      <c r="V9412" s="37"/>
      <c r="W9412" s="37"/>
      <c r="Z9412" s="29"/>
      <c r="AA9412" s="29"/>
      <c r="AB9412" s="29"/>
      <c r="AG9412" s="40"/>
      <c r="AH9412" s="40"/>
      <c r="AN9412" s="29"/>
      <c r="AO9412" s="29"/>
    </row>
    <row r="9413" spans="5:41" x14ac:dyDescent="0.3">
      <c r="E9413" s="15"/>
      <c r="M9413" s="26"/>
      <c r="V9413" s="37"/>
      <c r="W9413" s="37"/>
      <c r="Z9413" s="29"/>
      <c r="AA9413" s="29"/>
      <c r="AB9413" s="29"/>
      <c r="AG9413" s="40"/>
      <c r="AH9413" s="40"/>
      <c r="AN9413" s="29"/>
      <c r="AO9413" s="29"/>
    </row>
    <row r="9414" spans="5:41" x14ac:dyDescent="0.3">
      <c r="E9414" s="15"/>
      <c r="M9414" s="26"/>
      <c r="V9414" s="37"/>
      <c r="W9414" s="37"/>
      <c r="Z9414" s="29"/>
      <c r="AA9414" s="29"/>
      <c r="AB9414" s="29"/>
      <c r="AG9414" s="40"/>
      <c r="AH9414" s="40"/>
      <c r="AN9414" s="29"/>
      <c r="AO9414" s="29"/>
    </row>
    <row r="9415" spans="5:41" x14ac:dyDescent="0.3">
      <c r="E9415" s="15"/>
      <c r="M9415" s="26"/>
      <c r="V9415" s="37"/>
      <c r="W9415" s="37"/>
      <c r="Z9415" s="29"/>
      <c r="AA9415" s="29"/>
      <c r="AB9415" s="29"/>
      <c r="AG9415" s="40"/>
      <c r="AH9415" s="40"/>
      <c r="AN9415" s="29"/>
      <c r="AO9415" s="29"/>
    </row>
    <row r="9416" spans="5:41" x14ac:dyDescent="0.3">
      <c r="E9416" s="15"/>
      <c r="M9416" s="26"/>
      <c r="V9416" s="37"/>
      <c r="W9416" s="37"/>
      <c r="Z9416" s="29"/>
      <c r="AA9416" s="29"/>
      <c r="AB9416" s="29"/>
      <c r="AG9416" s="40"/>
      <c r="AH9416" s="40"/>
      <c r="AN9416" s="29"/>
      <c r="AO9416" s="29"/>
    </row>
    <row r="9417" spans="5:41" x14ac:dyDescent="0.3">
      <c r="E9417" s="15"/>
      <c r="M9417" s="26"/>
      <c r="V9417" s="37"/>
      <c r="W9417" s="37"/>
      <c r="Z9417" s="29"/>
      <c r="AA9417" s="29"/>
      <c r="AB9417" s="29"/>
      <c r="AG9417" s="40"/>
      <c r="AH9417" s="40"/>
      <c r="AN9417" s="29"/>
      <c r="AO9417" s="29"/>
    </row>
    <row r="9418" spans="5:41" x14ac:dyDescent="0.3">
      <c r="E9418" s="15"/>
      <c r="M9418" s="26"/>
      <c r="V9418" s="37"/>
      <c r="W9418" s="37"/>
      <c r="Z9418" s="29"/>
      <c r="AA9418" s="29"/>
      <c r="AB9418" s="29"/>
      <c r="AG9418" s="40"/>
      <c r="AH9418" s="40"/>
      <c r="AN9418" s="29"/>
      <c r="AO9418" s="29"/>
    </row>
    <row r="9419" spans="5:41" x14ac:dyDescent="0.3">
      <c r="E9419" s="15"/>
      <c r="M9419" s="26"/>
      <c r="V9419" s="37"/>
      <c r="W9419" s="37"/>
      <c r="Z9419" s="29"/>
      <c r="AA9419" s="29"/>
      <c r="AB9419" s="29"/>
      <c r="AG9419" s="40"/>
      <c r="AH9419" s="40"/>
      <c r="AN9419" s="29"/>
      <c r="AO9419" s="29"/>
    </row>
    <row r="9420" spans="5:41" x14ac:dyDescent="0.3">
      <c r="E9420" s="15"/>
      <c r="M9420" s="26"/>
      <c r="V9420" s="37"/>
      <c r="W9420" s="37"/>
      <c r="Z9420" s="29"/>
      <c r="AA9420" s="29"/>
      <c r="AB9420" s="29"/>
      <c r="AG9420" s="40"/>
      <c r="AH9420" s="40"/>
      <c r="AN9420" s="29"/>
      <c r="AO9420" s="29"/>
    </row>
    <row r="9421" spans="5:41" x14ac:dyDescent="0.3">
      <c r="E9421" s="15"/>
      <c r="M9421" s="26"/>
      <c r="V9421" s="37"/>
      <c r="W9421" s="37"/>
      <c r="Z9421" s="29"/>
      <c r="AA9421" s="29"/>
      <c r="AB9421" s="29"/>
      <c r="AG9421" s="40"/>
      <c r="AH9421" s="40"/>
      <c r="AN9421" s="29"/>
      <c r="AO9421" s="29"/>
    </row>
    <row r="9422" spans="5:41" x14ac:dyDescent="0.3">
      <c r="E9422" s="15"/>
      <c r="M9422" s="26"/>
      <c r="V9422" s="37"/>
      <c r="W9422" s="37"/>
      <c r="Z9422" s="29"/>
      <c r="AA9422" s="29"/>
      <c r="AB9422" s="29"/>
      <c r="AG9422" s="40"/>
      <c r="AH9422" s="40"/>
      <c r="AN9422" s="29"/>
      <c r="AO9422" s="29"/>
    </row>
    <row r="9423" spans="5:41" x14ac:dyDescent="0.3">
      <c r="E9423" s="15"/>
      <c r="M9423" s="26"/>
      <c r="V9423" s="37"/>
      <c r="W9423" s="37"/>
      <c r="Z9423" s="29"/>
      <c r="AA9423" s="29"/>
      <c r="AB9423" s="29"/>
      <c r="AG9423" s="40"/>
      <c r="AH9423" s="40"/>
      <c r="AN9423" s="29"/>
      <c r="AO9423" s="29"/>
    </row>
    <row r="9424" spans="5:41" x14ac:dyDescent="0.3">
      <c r="E9424" s="15"/>
      <c r="M9424" s="26"/>
      <c r="V9424" s="37"/>
      <c r="W9424" s="37"/>
      <c r="Z9424" s="29"/>
      <c r="AA9424" s="29"/>
      <c r="AB9424" s="29"/>
      <c r="AG9424" s="40"/>
      <c r="AH9424" s="40"/>
      <c r="AN9424" s="29"/>
      <c r="AO9424" s="29"/>
    </row>
    <row r="9425" spans="5:41" x14ac:dyDescent="0.3">
      <c r="E9425" s="15"/>
      <c r="M9425" s="26"/>
      <c r="V9425" s="37"/>
      <c r="W9425" s="37"/>
      <c r="Z9425" s="29"/>
      <c r="AA9425" s="29"/>
      <c r="AB9425" s="29"/>
      <c r="AG9425" s="40"/>
      <c r="AH9425" s="40"/>
      <c r="AN9425" s="29"/>
      <c r="AO9425" s="29"/>
    </row>
    <row r="9426" spans="5:41" x14ac:dyDescent="0.3">
      <c r="E9426" s="15"/>
      <c r="M9426" s="26"/>
      <c r="V9426" s="37"/>
      <c r="W9426" s="37"/>
      <c r="Z9426" s="29"/>
      <c r="AA9426" s="29"/>
      <c r="AB9426" s="29"/>
      <c r="AG9426" s="40"/>
      <c r="AH9426" s="40"/>
      <c r="AN9426" s="29"/>
      <c r="AO9426" s="29"/>
    </row>
    <row r="9427" spans="5:41" x14ac:dyDescent="0.3">
      <c r="E9427" s="15"/>
      <c r="M9427" s="26"/>
      <c r="V9427" s="37"/>
      <c r="W9427" s="37"/>
      <c r="Z9427" s="29"/>
      <c r="AA9427" s="29"/>
      <c r="AB9427" s="29"/>
      <c r="AG9427" s="40"/>
      <c r="AH9427" s="40"/>
      <c r="AN9427" s="29"/>
      <c r="AO9427" s="29"/>
    </row>
    <row r="9428" spans="5:41" x14ac:dyDescent="0.3">
      <c r="E9428" s="15"/>
      <c r="M9428" s="26"/>
      <c r="V9428" s="37"/>
      <c r="W9428" s="37"/>
      <c r="Z9428" s="29"/>
      <c r="AA9428" s="29"/>
      <c r="AB9428" s="29"/>
      <c r="AG9428" s="40"/>
      <c r="AH9428" s="40"/>
      <c r="AN9428" s="29"/>
      <c r="AO9428" s="29"/>
    </row>
    <row r="9429" spans="5:41" x14ac:dyDescent="0.3">
      <c r="E9429" s="15"/>
      <c r="M9429" s="26"/>
      <c r="V9429" s="37"/>
      <c r="W9429" s="37"/>
      <c r="Z9429" s="29"/>
      <c r="AA9429" s="29"/>
      <c r="AB9429" s="29"/>
      <c r="AG9429" s="40"/>
      <c r="AH9429" s="40"/>
      <c r="AN9429" s="29"/>
      <c r="AO9429" s="29"/>
    </row>
    <row r="9430" spans="5:41" x14ac:dyDescent="0.3">
      <c r="E9430" s="15"/>
      <c r="M9430" s="26"/>
      <c r="V9430" s="37"/>
      <c r="W9430" s="37"/>
      <c r="Z9430" s="29"/>
      <c r="AA9430" s="29"/>
      <c r="AB9430" s="29"/>
      <c r="AG9430" s="40"/>
      <c r="AH9430" s="40"/>
      <c r="AN9430" s="29"/>
      <c r="AO9430" s="29"/>
    </row>
    <row r="9431" spans="5:41" x14ac:dyDescent="0.3">
      <c r="E9431" s="15"/>
      <c r="M9431" s="26"/>
      <c r="V9431" s="37"/>
      <c r="W9431" s="37"/>
      <c r="Z9431" s="29"/>
      <c r="AA9431" s="29"/>
      <c r="AB9431" s="29"/>
      <c r="AG9431" s="40"/>
      <c r="AH9431" s="40"/>
      <c r="AN9431" s="29"/>
      <c r="AO9431" s="29"/>
    </row>
    <row r="9432" spans="5:41" x14ac:dyDescent="0.3">
      <c r="E9432" s="15"/>
      <c r="M9432" s="26"/>
      <c r="V9432" s="37"/>
      <c r="W9432" s="37"/>
      <c r="Z9432" s="29"/>
      <c r="AA9432" s="29"/>
      <c r="AB9432" s="29"/>
      <c r="AG9432" s="40"/>
      <c r="AH9432" s="40"/>
      <c r="AN9432" s="29"/>
      <c r="AO9432" s="29"/>
    </row>
    <row r="9433" spans="5:41" x14ac:dyDescent="0.3">
      <c r="E9433" s="15"/>
      <c r="M9433" s="26"/>
      <c r="V9433" s="37"/>
      <c r="W9433" s="37"/>
      <c r="Z9433" s="29"/>
      <c r="AA9433" s="29"/>
      <c r="AB9433" s="29"/>
      <c r="AG9433" s="40"/>
      <c r="AH9433" s="40"/>
      <c r="AN9433" s="29"/>
      <c r="AO9433" s="29"/>
    </row>
    <row r="9434" spans="5:41" x14ac:dyDescent="0.3">
      <c r="E9434" s="15"/>
      <c r="M9434" s="26"/>
      <c r="V9434" s="37"/>
      <c r="W9434" s="37"/>
      <c r="Z9434" s="29"/>
      <c r="AA9434" s="29"/>
      <c r="AB9434" s="29"/>
      <c r="AG9434" s="40"/>
      <c r="AH9434" s="40"/>
      <c r="AN9434" s="29"/>
      <c r="AO9434" s="29"/>
    </row>
    <row r="9435" spans="5:41" x14ac:dyDescent="0.3">
      <c r="E9435" s="15"/>
      <c r="M9435" s="26"/>
      <c r="V9435" s="37"/>
      <c r="W9435" s="37"/>
      <c r="Z9435" s="29"/>
      <c r="AA9435" s="29"/>
      <c r="AB9435" s="29"/>
      <c r="AG9435" s="40"/>
      <c r="AH9435" s="40"/>
      <c r="AN9435" s="29"/>
      <c r="AO9435" s="29"/>
    </row>
    <row r="9436" spans="5:41" x14ac:dyDescent="0.3">
      <c r="E9436" s="15"/>
      <c r="M9436" s="26"/>
      <c r="V9436" s="37"/>
      <c r="W9436" s="37"/>
      <c r="Z9436" s="29"/>
      <c r="AA9436" s="29"/>
      <c r="AB9436" s="29"/>
      <c r="AG9436" s="40"/>
      <c r="AH9436" s="40"/>
      <c r="AN9436" s="29"/>
      <c r="AO9436" s="29"/>
    </row>
    <row r="9437" spans="5:41" x14ac:dyDescent="0.3">
      <c r="E9437" s="15"/>
      <c r="M9437" s="26"/>
      <c r="V9437" s="37"/>
      <c r="W9437" s="37"/>
      <c r="Z9437" s="29"/>
      <c r="AA9437" s="29"/>
      <c r="AB9437" s="29"/>
      <c r="AG9437" s="40"/>
      <c r="AH9437" s="40"/>
      <c r="AN9437" s="29"/>
      <c r="AO9437" s="29"/>
    </row>
    <row r="9438" spans="5:41" x14ac:dyDescent="0.3">
      <c r="E9438" s="15"/>
      <c r="M9438" s="26"/>
      <c r="V9438" s="37"/>
      <c r="W9438" s="37"/>
      <c r="Z9438" s="29"/>
      <c r="AA9438" s="29"/>
      <c r="AB9438" s="29"/>
      <c r="AG9438" s="40"/>
      <c r="AH9438" s="40"/>
      <c r="AN9438" s="29"/>
      <c r="AO9438" s="29"/>
    </row>
    <row r="9439" spans="5:41" x14ac:dyDescent="0.3">
      <c r="E9439" s="15"/>
      <c r="M9439" s="26"/>
      <c r="V9439" s="37"/>
      <c r="W9439" s="37"/>
      <c r="Z9439" s="29"/>
      <c r="AA9439" s="29"/>
      <c r="AB9439" s="29"/>
      <c r="AG9439" s="40"/>
      <c r="AH9439" s="40"/>
      <c r="AN9439" s="29"/>
      <c r="AO9439" s="29"/>
    </row>
    <row r="9440" spans="5:41" x14ac:dyDescent="0.3">
      <c r="E9440" s="15"/>
      <c r="M9440" s="26"/>
      <c r="V9440" s="37"/>
      <c r="W9440" s="37"/>
      <c r="Z9440" s="29"/>
      <c r="AA9440" s="29"/>
      <c r="AB9440" s="29"/>
      <c r="AG9440" s="40"/>
      <c r="AH9440" s="40"/>
      <c r="AN9440" s="29"/>
      <c r="AO9440" s="29"/>
    </row>
    <row r="9441" spans="5:41" x14ac:dyDescent="0.3">
      <c r="E9441" s="15"/>
      <c r="M9441" s="26"/>
      <c r="V9441" s="37"/>
      <c r="W9441" s="37"/>
      <c r="Z9441" s="29"/>
      <c r="AA9441" s="29"/>
      <c r="AB9441" s="29"/>
      <c r="AG9441" s="40"/>
      <c r="AH9441" s="40"/>
      <c r="AN9441" s="29"/>
      <c r="AO9441" s="29"/>
    </row>
    <row r="9442" spans="5:41" x14ac:dyDescent="0.3">
      <c r="E9442" s="15"/>
      <c r="M9442" s="26"/>
      <c r="V9442" s="37"/>
      <c r="W9442" s="37"/>
      <c r="Z9442" s="29"/>
      <c r="AA9442" s="29"/>
      <c r="AB9442" s="29"/>
      <c r="AG9442" s="40"/>
      <c r="AH9442" s="40"/>
      <c r="AN9442" s="29"/>
      <c r="AO9442" s="29"/>
    </row>
    <row r="9443" spans="5:41" x14ac:dyDescent="0.3">
      <c r="E9443" s="15"/>
      <c r="M9443" s="26"/>
      <c r="V9443" s="37"/>
      <c r="W9443" s="37"/>
      <c r="Z9443" s="29"/>
      <c r="AA9443" s="29"/>
      <c r="AB9443" s="29"/>
      <c r="AG9443" s="40"/>
      <c r="AH9443" s="40"/>
      <c r="AN9443" s="29"/>
      <c r="AO9443" s="29"/>
    </row>
    <row r="9444" spans="5:41" x14ac:dyDescent="0.3">
      <c r="E9444" s="15"/>
      <c r="M9444" s="26"/>
      <c r="V9444" s="37"/>
      <c r="W9444" s="37"/>
      <c r="Z9444" s="29"/>
      <c r="AA9444" s="29"/>
      <c r="AB9444" s="29"/>
      <c r="AG9444" s="40"/>
      <c r="AH9444" s="40"/>
      <c r="AN9444" s="29"/>
      <c r="AO9444" s="29"/>
    </row>
    <row r="9445" spans="5:41" x14ac:dyDescent="0.3">
      <c r="E9445" s="15"/>
      <c r="M9445" s="26"/>
      <c r="V9445" s="37"/>
      <c r="W9445" s="37"/>
      <c r="Z9445" s="29"/>
      <c r="AA9445" s="29"/>
      <c r="AB9445" s="29"/>
      <c r="AG9445" s="40"/>
      <c r="AH9445" s="40"/>
      <c r="AN9445" s="29"/>
      <c r="AO9445" s="29"/>
    </row>
    <row r="9446" spans="5:41" x14ac:dyDescent="0.3">
      <c r="E9446" s="15"/>
      <c r="M9446" s="26"/>
      <c r="V9446" s="37"/>
      <c r="W9446" s="37"/>
      <c r="Z9446" s="29"/>
      <c r="AA9446" s="29"/>
      <c r="AB9446" s="29"/>
      <c r="AG9446" s="40"/>
      <c r="AH9446" s="40"/>
      <c r="AN9446" s="29"/>
      <c r="AO9446" s="29"/>
    </row>
    <row r="9447" spans="5:41" x14ac:dyDescent="0.3">
      <c r="E9447" s="15"/>
      <c r="M9447" s="26"/>
      <c r="V9447" s="37"/>
      <c r="W9447" s="37"/>
      <c r="Z9447" s="29"/>
      <c r="AA9447" s="29"/>
      <c r="AB9447" s="29"/>
      <c r="AG9447" s="40"/>
      <c r="AH9447" s="40"/>
      <c r="AN9447" s="29"/>
      <c r="AO9447" s="29"/>
    </row>
    <row r="9448" spans="5:41" x14ac:dyDescent="0.3">
      <c r="E9448" s="15"/>
      <c r="M9448" s="26"/>
      <c r="V9448" s="37"/>
      <c r="W9448" s="37"/>
      <c r="Z9448" s="29"/>
      <c r="AA9448" s="29"/>
      <c r="AB9448" s="29"/>
      <c r="AG9448" s="40"/>
      <c r="AH9448" s="40"/>
      <c r="AN9448" s="29"/>
      <c r="AO9448" s="29"/>
    </row>
    <row r="9449" spans="5:41" x14ac:dyDescent="0.3">
      <c r="E9449" s="15"/>
      <c r="M9449" s="26"/>
      <c r="V9449" s="37"/>
      <c r="W9449" s="37"/>
      <c r="Z9449" s="29"/>
      <c r="AA9449" s="29"/>
      <c r="AB9449" s="29"/>
      <c r="AG9449" s="40"/>
      <c r="AH9449" s="40"/>
      <c r="AN9449" s="29"/>
      <c r="AO9449" s="29"/>
    </row>
    <row r="9450" spans="5:41" x14ac:dyDescent="0.3">
      <c r="E9450" s="15"/>
      <c r="M9450" s="26"/>
      <c r="V9450" s="37"/>
      <c r="W9450" s="37"/>
      <c r="Z9450" s="29"/>
      <c r="AA9450" s="29"/>
      <c r="AB9450" s="29"/>
      <c r="AG9450" s="40"/>
      <c r="AH9450" s="40"/>
      <c r="AN9450" s="29"/>
      <c r="AO9450" s="29"/>
    </row>
    <row r="9451" spans="5:41" x14ac:dyDescent="0.3">
      <c r="E9451" s="15"/>
      <c r="M9451" s="26"/>
      <c r="V9451" s="37"/>
      <c r="W9451" s="37"/>
      <c r="Z9451" s="29"/>
      <c r="AA9451" s="29"/>
      <c r="AB9451" s="29"/>
      <c r="AG9451" s="40"/>
      <c r="AH9451" s="40"/>
      <c r="AN9451" s="29"/>
      <c r="AO9451" s="29"/>
    </row>
    <row r="9452" spans="5:41" x14ac:dyDescent="0.3">
      <c r="E9452" s="15"/>
      <c r="M9452" s="26"/>
      <c r="V9452" s="37"/>
      <c r="W9452" s="37"/>
      <c r="Z9452" s="29"/>
      <c r="AA9452" s="29"/>
      <c r="AB9452" s="29"/>
      <c r="AG9452" s="40"/>
      <c r="AH9452" s="40"/>
      <c r="AN9452" s="29"/>
      <c r="AO9452" s="29"/>
    </row>
    <row r="9453" spans="5:41" x14ac:dyDescent="0.3">
      <c r="E9453" s="15"/>
      <c r="M9453" s="26"/>
      <c r="V9453" s="37"/>
      <c r="W9453" s="37"/>
      <c r="Z9453" s="29"/>
      <c r="AA9453" s="29"/>
      <c r="AB9453" s="29"/>
      <c r="AG9453" s="40"/>
      <c r="AH9453" s="40"/>
      <c r="AN9453" s="29"/>
      <c r="AO9453" s="29"/>
    </row>
    <row r="9454" spans="5:41" x14ac:dyDescent="0.3">
      <c r="E9454" s="15"/>
      <c r="M9454" s="26"/>
      <c r="V9454" s="37"/>
      <c r="W9454" s="37"/>
      <c r="Z9454" s="29"/>
      <c r="AA9454" s="29"/>
      <c r="AB9454" s="29"/>
      <c r="AG9454" s="40"/>
      <c r="AH9454" s="40"/>
      <c r="AN9454" s="29"/>
      <c r="AO9454" s="29"/>
    </row>
    <row r="9455" spans="5:41" x14ac:dyDescent="0.3">
      <c r="E9455" s="15"/>
      <c r="M9455" s="26"/>
      <c r="V9455" s="37"/>
      <c r="W9455" s="37"/>
      <c r="Z9455" s="29"/>
      <c r="AA9455" s="29"/>
      <c r="AB9455" s="29"/>
      <c r="AG9455" s="40"/>
      <c r="AH9455" s="40"/>
      <c r="AN9455" s="29"/>
      <c r="AO9455" s="29"/>
    </row>
    <row r="9456" spans="5:41" x14ac:dyDescent="0.3">
      <c r="E9456" s="15"/>
      <c r="M9456" s="26"/>
      <c r="V9456" s="37"/>
      <c r="W9456" s="37"/>
      <c r="Z9456" s="29"/>
      <c r="AA9456" s="29"/>
      <c r="AB9456" s="29"/>
      <c r="AG9456" s="40"/>
      <c r="AH9456" s="40"/>
      <c r="AN9456" s="29"/>
      <c r="AO9456" s="29"/>
    </row>
    <row r="9457" spans="5:41" x14ac:dyDescent="0.3">
      <c r="E9457" s="15"/>
      <c r="M9457" s="26"/>
      <c r="V9457" s="37"/>
      <c r="W9457" s="37"/>
      <c r="Z9457" s="29"/>
      <c r="AA9457" s="29"/>
      <c r="AB9457" s="29"/>
      <c r="AG9457" s="40"/>
      <c r="AH9457" s="40"/>
      <c r="AN9457" s="29"/>
      <c r="AO9457" s="29"/>
    </row>
    <row r="9458" spans="5:41" x14ac:dyDescent="0.3">
      <c r="E9458" s="15"/>
      <c r="M9458" s="26"/>
      <c r="V9458" s="37"/>
      <c r="W9458" s="37"/>
      <c r="Z9458" s="29"/>
      <c r="AA9458" s="29"/>
      <c r="AB9458" s="29"/>
      <c r="AG9458" s="40"/>
      <c r="AH9458" s="40"/>
      <c r="AN9458" s="29"/>
      <c r="AO9458" s="29"/>
    </row>
    <row r="9459" spans="5:41" x14ac:dyDescent="0.3">
      <c r="E9459" s="15"/>
      <c r="M9459" s="26"/>
      <c r="V9459" s="37"/>
      <c r="W9459" s="37"/>
      <c r="Z9459" s="29"/>
      <c r="AA9459" s="29"/>
      <c r="AB9459" s="29"/>
      <c r="AG9459" s="40"/>
      <c r="AH9459" s="40"/>
      <c r="AN9459" s="29"/>
      <c r="AO9459" s="29"/>
    </row>
    <row r="9460" spans="5:41" x14ac:dyDescent="0.3">
      <c r="E9460" s="15"/>
      <c r="M9460" s="26"/>
      <c r="V9460" s="37"/>
      <c r="W9460" s="37"/>
      <c r="Z9460" s="29"/>
      <c r="AA9460" s="29"/>
      <c r="AB9460" s="29"/>
      <c r="AG9460" s="40"/>
      <c r="AH9460" s="40"/>
      <c r="AN9460" s="29"/>
      <c r="AO9460" s="29"/>
    </row>
    <row r="9461" spans="5:41" x14ac:dyDescent="0.3">
      <c r="E9461" s="15"/>
      <c r="M9461" s="26"/>
      <c r="V9461" s="37"/>
      <c r="W9461" s="37"/>
      <c r="Z9461" s="29"/>
      <c r="AA9461" s="29"/>
      <c r="AB9461" s="29"/>
      <c r="AG9461" s="40"/>
      <c r="AH9461" s="40"/>
      <c r="AN9461" s="29"/>
      <c r="AO9461" s="29"/>
    </row>
    <row r="9462" spans="5:41" x14ac:dyDescent="0.3">
      <c r="E9462" s="15"/>
      <c r="M9462" s="26"/>
      <c r="V9462" s="37"/>
      <c r="W9462" s="37"/>
      <c r="Z9462" s="29"/>
      <c r="AA9462" s="29"/>
      <c r="AB9462" s="29"/>
      <c r="AG9462" s="40"/>
      <c r="AH9462" s="40"/>
      <c r="AN9462" s="29"/>
      <c r="AO9462" s="29"/>
    </row>
    <row r="9463" spans="5:41" x14ac:dyDescent="0.3">
      <c r="E9463" s="15"/>
      <c r="M9463" s="26"/>
      <c r="V9463" s="37"/>
      <c r="W9463" s="37"/>
      <c r="Z9463" s="29"/>
      <c r="AA9463" s="29"/>
      <c r="AB9463" s="29"/>
      <c r="AG9463" s="40"/>
      <c r="AH9463" s="40"/>
      <c r="AN9463" s="29"/>
      <c r="AO9463" s="29"/>
    </row>
    <row r="9464" spans="5:41" x14ac:dyDescent="0.3">
      <c r="E9464" s="15"/>
      <c r="M9464" s="26"/>
      <c r="V9464" s="37"/>
      <c r="W9464" s="37"/>
      <c r="Z9464" s="29"/>
      <c r="AA9464" s="29"/>
      <c r="AB9464" s="29"/>
      <c r="AG9464" s="40"/>
      <c r="AH9464" s="40"/>
      <c r="AN9464" s="29"/>
      <c r="AO9464" s="29"/>
    </row>
    <row r="9465" spans="5:41" x14ac:dyDescent="0.3">
      <c r="E9465" s="15"/>
      <c r="M9465" s="26"/>
      <c r="V9465" s="37"/>
      <c r="W9465" s="37"/>
      <c r="Z9465" s="29"/>
      <c r="AA9465" s="29"/>
      <c r="AB9465" s="29"/>
      <c r="AG9465" s="40"/>
      <c r="AH9465" s="40"/>
      <c r="AN9465" s="29"/>
      <c r="AO9465" s="29"/>
    </row>
    <row r="9466" spans="5:41" x14ac:dyDescent="0.3">
      <c r="E9466" s="15"/>
      <c r="M9466" s="26"/>
      <c r="V9466" s="37"/>
      <c r="W9466" s="37"/>
      <c r="Z9466" s="29"/>
      <c r="AA9466" s="29"/>
      <c r="AB9466" s="29"/>
      <c r="AG9466" s="40"/>
      <c r="AH9466" s="40"/>
      <c r="AN9466" s="29"/>
      <c r="AO9466" s="29"/>
    </row>
    <row r="9467" spans="5:41" x14ac:dyDescent="0.3">
      <c r="E9467" s="15"/>
      <c r="M9467" s="26"/>
      <c r="V9467" s="37"/>
      <c r="W9467" s="37"/>
      <c r="Z9467" s="29"/>
      <c r="AA9467" s="29"/>
      <c r="AB9467" s="29"/>
      <c r="AG9467" s="40"/>
      <c r="AH9467" s="40"/>
      <c r="AN9467" s="29"/>
      <c r="AO9467" s="29"/>
    </row>
    <row r="9468" spans="5:41" x14ac:dyDescent="0.3">
      <c r="E9468" s="15"/>
      <c r="M9468" s="26"/>
      <c r="V9468" s="37"/>
      <c r="W9468" s="37"/>
      <c r="Z9468" s="29"/>
      <c r="AA9468" s="29"/>
      <c r="AB9468" s="29"/>
      <c r="AG9468" s="40"/>
      <c r="AH9468" s="40"/>
      <c r="AN9468" s="29"/>
      <c r="AO9468" s="29"/>
    </row>
    <row r="9469" spans="5:41" x14ac:dyDescent="0.3">
      <c r="E9469" s="15"/>
      <c r="M9469" s="26"/>
      <c r="V9469" s="37"/>
      <c r="W9469" s="37"/>
      <c r="Z9469" s="29"/>
      <c r="AA9469" s="29"/>
      <c r="AB9469" s="29"/>
      <c r="AG9469" s="40"/>
      <c r="AH9469" s="40"/>
      <c r="AN9469" s="29"/>
      <c r="AO9469" s="29"/>
    </row>
    <row r="9470" spans="5:41" x14ac:dyDescent="0.3">
      <c r="E9470" s="15"/>
      <c r="M9470" s="26"/>
      <c r="V9470" s="37"/>
      <c r="W9470" s="37"/>
      <c r="Z9470" s="29"/>
      <c r="AA9470" s="29"/>
      <c r="AB9470" s="29"/>
      <c r="AG9470" s="40"/>
      <c r="AH9470" s="40"/>
      <c r="AN9470" s="29"/>
      <c r="AO9470" s="29"/>
    </row>
    <row r="9471" spans="5:41" x14ac:dyDescent="0.3">
      <c r="E9471" s="15"/>
      <c r="M9471" s="26"/>
      <c r="V9471" s="37"/>
      <c r="W9471" s="37"/>
      <c r="Z9471" s="29"/>
      <c r="AA9471" s="29"/>
      <c r="AB9471" s="29"/>
      <c r="AG9471" s="40"/>
      <c r="AH9471" s="40"/>
      <c r="AN9471" s="29"/>
      <c r="AO9471" s="29"/>
    </row>
    <row r="9472" spans="5:41" x14ac:dyDescent="0.3">
      <c r="E9472" s="15"/>
      <c r="M9472" s="26"/>
      <c r="V9472" s="37"/>
      <c r="W9472" s="37"/>
      <c r="Z9472" s="29"/>
      <c r="AA9472" s="29"/>
      <c r="AB9472" s="29"/>
      <c r="AG9472" s="40"/>
      <c r="AH9472" s="40"/>
      <c r="AN9472" s="29"/>
      <c r="AO9472" s="29"/>
    </row>
    <row r="9473" spans="5:41" x14ac:dyDescent="0.3">
      <c r="E9473" s="15"/>
      <c r="M9473" s="26"/>
      <c r="V9473" s="37"/>
      <c r="W9473" s="37"/>
      <c r="Z9473" s="29"/>
      <c r="AA9473" s="29"/>
      <c r="AB9473" s="29"/>
      <c r="AG9473" s="40"/>
      <c r="AH9473" s="40"/>
      <c r="AN9473" s="29"/>
      <c r="AO9473" s="29"/>
    </row>
    <row r="9474" spans="5:41" x14ac:dyDescent="0.3">
      <c r="E9474" s="15"/>
      <c r="M9474" s="26"/>
      <c r="V9474" s="37"/>
      <c r="W9474" s="37"/>
      <c r="Z9474" s="29"/>
      <c r="AA9474" s="29"/>
      <c r="AB9474" s="29"/>
      <c r="AG9474" s="40"/>
      <c r="AH9474" s="40"/>
      <c r="AN9474" s="29"/>
      <c r="AO9474" s="29"/>
    </row>
    <row r="9475" spans="5:41" x14ac:dyDescent="0.3">
      <c r="E9475" s="15"/>
      <c r="M9475" s="26"/>
      <c r="V9475" s="37"/>
      <c r="W9475" s="37"/>
      <c r="Z9475" s="29"/>
      <c r="AA9475" s="29"/>
      <c r="AB9475" s="29"/>
      <c r="AG9475" s="40"/>
      <c r="AH9475" s="40"/>
      <c r="AN9475" s="29"/>
      <c r="AO9475" s="29"/>
    </row>
    <row r="9476" spans="5:41" x14ac:dyDescent="0.3">
      <c r="E9476" s="15"/>
      <c r="M9476" s="26"/>
      <c r="V9476" s="37"/>
      <c r="W9476" s="37"/>
      <c r="Z9476" s="29"/>
      <c r="AA9476" s="29"/>
      <c r="AB9476" s="29"/>
      <c r="AG9476" s="40"/>
      <c r="AH9476" s="40"/>
      <c r="AN9476" s="29"/>
      <c r="AO9476" s="29"/>
    </row>
    <row r="9477" spans="5:41" x14ac:dyDescent="0.3">
      <c r="E9477" s="15"/>
      <c r="M9477" s="26"/>
      <c r="V9477" s="37"/>
      <c r="W9477" s="37"/>
      <c r="Z9477" s="29"/>
      <c r="AA9477" s="29"/>
      <c r="AB9477" s="29"/>
      <c r="AG9477" s="40"/>
      <c r="AH9477" s="40"/>
      <c r="AN9477" s="29"/>
      <c r="AO9477" s="29"/>
    </row>
    <row r="9478" spans="5:41" x14ac:dyDescent="0.3">
      <c r="E9478" s="15"/>
      <c r="M9478" s="26"/>
      <c r="V9478" s="37"/>
      <c r="W9478" s="37"/>
      <c r="Z9478" s="29"/>
      <c r="AA9478" s="29"/>
      <c r="AB9478" s="29"/>
      <c r="AG9478" s="40"/>
      <c r="AH9478" s="40"/>
      <c r="AN9478" s="29"/>
      <c r="AO9478" s="29"/>
    </row>
    <row r="9479" spans="5:41" x14ac:dyDescent="0.3">
      <c r="E9479" s="15"/>
      <c r="M9479" s="26"/>
      <c r="V9479" s="37"/>
      <c r="W9479" s="37"/>
      <c r="Z9479" s="29"/>
      <c r="AA9479" s="29"/>
      <c r="AB9479" s="29"/>
      <c r="AG9479" s="40"/>
      <c r="AH9479" s="40"/>
      <c r="AN9479" s="29"/>
      <c r="AO9479" s="29"/>
    </row>
    <row r="9480" spans="5:41" x14ac:dyDescent="0.3">
      <c r="E9480" s="15"/>
      <c r="M9480" s="26"/>
      <c r="V9480" s="37"/>
      <c r="W9480" s="37"/>
      <c r="Z9480" s="29"/>
      <c r="AA9480" s="29"/>
      <c r="AB9480" s="29"/>
      <c r="AG9480" s="40"/>
      <c r="AH9480" s="40"/>
      <c r="AN9480" s="29"/>
      <c r="AO9480" s="29"/>
    </row>
    <row r="9481" spans="5:41" x14ac:dyDescent="0.3">
      <c r="E9481" s="15"/>
      <c r="M9481" s="26"/>
      <c r="V9481" s="37"/>
      <c r="W9481" s="37"/>
      <c r="Z9481" s="29"/>
      <c r="AA9481" s="29"/>
      <c r="AB9481" s="29"/>
      <c r="AG9481" s="40"/>
      <c r="AH9481" s="40"/>
      <c r="AN9481" s="29"/>
      <c r="AO9481" s="29"/>
    </row>
    <row r="9482" spans="5:41" x14ac:dyDescent="0.3">
      <c r="E9482" s="15"/>
      <c r="M9482" s="26"/>
      <c r="V9482" s="37"/>
      <c r="W9482" s="37"/>
      <c r="Z9482" s="29"/>
      <c r="AA9482" s="29"/>
      <c r="AB9482" s="29"/>
      <c r="AG9482" s="40"/>
      <c r="AH9482" s="40"/>
      <c r="AN9482" s="29"/>
      <c r="AO9482" s="29"/>
    </row>
    <row r="9483" spans="5:41" x14ac:dyDescent="0.3">
      <c r="E9483" s="15"/>
      <c r="M9483" s="26"/>
      <c r="V9483" s="37"/>
      <c r="W9483" s="37"/>
      <c r="Z9483" s="29"/>
      <c r="AA9483" s="29"/>
      <c r="AB9483" s="29"/>
      <c r="AG9483" s="40"/>
      <c r="AH9483" s="40"/>
      <c r="AN9483" s="29"/>
      <c r="AO9483" s="29"/>
    </row>
    <row r="9484" spans="5:41" x14ac:dyDescent="0.3">
      <c r="E9484" s="15"/>
      <c r="M9484" s="26"/>
      <c r="V9484" s="37"/>
      <c r="W9484" s="37"/>
      <c r="Z9484" s="29"/>
      <c r="AA9484" s="29"/>
      <c r="AB9484" s="29"/>
      <c r="AG9484" s="40"/>
      <c r="AH9484" s="40"/>
      <c r="AN9484" s="29"/>
      <c r="AO9484" s="29"/>
    </row>
    <row r="9485" spans="5:41" x14ac:dyDescent="0.3">
      <c r="E9485" s="15"/>
      <c r="M9485" s="26"/>
      <c r="V9485" s="37"/>
      <c r="W9485" s="37"/>
      <c r="Z9485" s="29"/>
      <c r="AA9485" s="29"/>
      <c r="AB9485" s="29"/>
      <c r="AG9485" s="40"/>
      <c r="AH9485" s="40"/>
      <c r="AN9485" s="29"/>
      <c r="AO9485" s="29"/>
    </row>
    <row r="9486" spans="5:41" x14ac:dyDescent="0.3">
      <c r="E9486" s="15"/>
      <c r="M9486" s="26"/>
      <c r="V9486" s="37"/>
      <c r="W9486" s="37"/>
      <c r="Z9486" s="29"/>
      <c r="AA9486" s="29"/>
      <c r="AB9486" s="29"/>
      <c r="AG9486" s="40"/>
      <c r="AH9486" s="40"/>
      <c r="AN9486" s="29"/>
      <c r="AO9486" s="29"/>
    </row>
    <row r="9487" spans="5:41" x14ac:dyDescent="0.3">
      <c r="E9487" s="15"/>
      <c r="M9487" s="26"/>
      <c r="V9487" s="37"/>
      <c r="W9487" s="37"/>
      <c r="Z9487" s="29"/>
      <c r="AA9487" s="29"/>
      <c r="AB9487" s="29"/>
      <c r="AG9487" s="40"/>
      <c r="AH9487" s="40"/>
      <c r="AN9487" s="29"/>
      <c r="AO9487" s="29"/>
    </row>
    <row r="9488" spans="5:41" x14ac:dyDescent="0.3">
      <c r="E9488" s="15"/>
      <c r="M9488" s="26"/>
      <c r="V9488" s="37"/>
      <c r="W9488" s="37"/>
      <c r="Z9488" s="29"/>
      <c r="AA9488" s="29"/>
      <c r="AB9488" s="29"/>
      <c r="AG9488" s="40"/>
      <c r="AH9488" s="40"/>
      <c r="AN9488" s="29"/>
      <c r="AO9488" s="29"/>
    </row>
    <row r="9489" spans="5:41" x14ac:dyDescent="0.3">
      <c r="E9489" s="15"/>
      <c r="M9489" s="26"/>
      <c r="V9489" s="37"/>
      <c r="W9489" s="37"/>
      <c r="Z9489" s="29"/>
      <c r="AA9489" s="29"/>
      <c r="AB9489" s="29"/>
      <c r="AG9489" s="40"/>
      <c r="AH9489" s="40"/>
      <c r="AN9489" s="29"/>
      <c r="AO9489" s="29"/>
    </row>
    <row r="9490" spans="5:41" x14ac:dyDescent="0.3">
      <c r="E9490" s="15"/>
      <c r="M9490" s="26"/>
      <c r="V9490" s="37"/>
      <c r="W9490" s="37"/>
      <c r="Z9490" s="29"/>
      <c r="AA9490" s="29"/>
      <c r="AB9490" s="29"/>
      <c r="AG9490" s="40"/>
      <c r="AH9490" s="40"/>
      <c r="AN9490" s="29"/>
      <c r="AO9490" s="29"/>
    </row>
    <row r="9491" spans="5:41" x14ac:dyDescent="0.3">
      <c r="E9491" s="15"/>
      <c r="M9491" s="26"/>
      <c r="V9491" s="37"/>
      <c r="W9491" s="37"/>
      <c r="Z9491" s="29"/>
      <c r="AA9491" s="29"/>
      <c r="AB9491" s="29"/>
      <c r="AG9491" s="40"/>
      <c r="AH9491" s="40"/>
      <c r="AN9491" s="29"/>
      <c r="AO9491" s="29"/>
    </row>
    <row r="9492" spans="5:41" x14ac:dyDescent="0.3">
      <c r="E9492" s="15"/>
      <c r="M9492" s="26"/>
      <c r="V9492" s="37"/>
      <c r="W9492" s="37"/>
      <c r="Z9492" s="29"/>
      <c r="AA9492" s="29"/>
      <c r="AB9492" s="29"/>
      <c r="AG9492" s="40"/>
      <c r="AH9492" s="40"/>
      <c r="AN9492" s="29"/>
      <c r="AO9492" s="29"/>
    </row>
    <row r="9493" spans="5:41" x14ac:dyDescent="0.3">
      <c r="E9493" s="15"/>
      <c r="M9493" s="26"/>
      <c r="V9493" s="37"/>
      <c r="W9493" s="37"/>
      <c r="Z9493" s="29"/>
      <c r="AA9493" s="29"/>
      <c r="AB9493" s="29"/>
      <c r="AG9493" s="40"/>
      <c r="AH9493" s="40"/>
      <c r="AN9493" s="29"/>
      <c r="AO9493" s="29"/>
    </row>
    <row r="9494" spans="5:41" x14ac:dyDescent="0.3">
      <c r="E9494" s="15"/>
      <c r="M9494" s="26"/>
      <c r="V9494" s="37"/>
      <c r="W9494" s="37"/>
      <c r="Z9494" s="29"/>
      <c r="AA9494" s="29"/>
      <c r="AB9494" s="29"/>
      <c r="AG9494" s="40"/>
      <c r="AH9494" s="40"/>
      <c r="AN9494" s="29"/>
      <c r="AO9494" s="29"/>
    </row>
    <row r="9495" spans="5:41" x14ac:dyDescent="0.3">
      <c r="E9495" s="15"/>
      <c r="M9495" s="26"/>
      <c r="V9495" s="37"/>
      <c r="W9495" s="37"/>
      <c r="Z9495" s="29"/>
      <c r="AA9495" s="29"/>
      <c r="AB9495" s="29"/>
      <c r="AG9495" s="40"/>
      <c r="AH9495" s="40"/>
      <c r="AN9495" s="29"/>
      <c r="AO9495" s="29"/>
    </row>
    <row r="9496" spans="5:41" x14ac:dyDescent="0.3">
      <c r="E9496" s="15"/>
      <c r="M9496" s="26"/>
      <c r="V9496" s="37"/>
      <c r="W9496" s="37"/>
      <c r="Z9496" s="29"/>
      <c r="AA9496" s="29"/>
      <c r="AB9496" s="29"/>
      <c r="AG9496" s="40"/>
      <c r="AH9496" s="40"/>
      <c r="AN9496" s="29"/>
      <c r="AO9496" s="29"/>
    </row>
    <row r="9497" spans="5:41" x14ac:dyDescent="0.3">
      <c r="E9497" s="15"/>
      <c r="M9497" s="26"/>
      <c r="V9497" s="37"/>
      <c r="W9497" s="37"/>
      <c r="Z9497" s="29"/>
      <c r="AA9497" s="29"/>
      <c r="AB9497" s="29"/>
      <c r="AG9497" s="40"/>
      <c r="AH9497" s="40"/>
      <c r="AN9497" s="29"/>
      <c r="AO9497" s="29"/>
    </row>
    <row r="9498" spans="5:41" x14ac:dyDescent="0.3">
      <c r="E9498" s="15"/>
      <c r="M9498" s="26"/>
      <c r="V9498" s="37"/>
      <c r="W9498" s="37"/>
      <c r="Z9498" s="29"/>
      <c r="AA9498" s="29"/>
      <c r="AB9498" s="29"/>
      <c r="AG9498" s="40"/>
      <c r="AH9498" s="40"/>
      <c r="AN9498" s="29"/>
      <c r="AO9498" s="29"/>
    </row>
    <row r="9499" spans="5:41" x14ac:dyDescent="0.3">
      <c r="E9499" s="15"/>
      <c r="M9499" s="26"/>
      <c r="V9499" s="37"/>
      <c r="W9499" s="37"/>
      <c r="Z9499" s="29"/>
      <c r="AA9499" s="29"/>
      <c r="AB9499" s="29"/>
      <c r="AG9499" s="40"/>
      <c r="AH9499" s="40"/>
      <c r="AN9499" s="29"/>
      <c r="AO9499" s="29"/>
    </row>
    <row r="9500" spans="5:41" x14ac:dyDescent="0.3">
      <c r="E9500" s="15"/>
      <c r="M9500" s="26"/>
      <c r="V9500" s="37"/>
      <c r="W9500" s="37"/>
      <c r="Z9500" s="29"/>
      <c r="AA9500" s="29"/>
      <c r="AB9500" s="29"/>
      <c r="AG9500" s="40"/>
      <c r="AH9500" s="40"/>
      <c r="AN9500" s="29"/>
      <c r="AO9500" s="29"/>
    </row>
    <row r="9501" spans="5:41" x14ac:dyDescent="0.3">
      <c r="E9501" s="15"/>
      <c r="M9501" s="26"/>
      <c r="V9501" s="37"/>
      <c r="W9501" s="37"/>
      <c r="Z9501" s="29"/>
      <c r="AA9501" s="29"/>
      <c r="AB9501" s="29"/>
      <c r="AG9501" s="40"/>
      <c r="AH9501" s="40"/>
      <c r="AN9501" s="29"/>
      <c r="AO9501" s="29"/>
    </row>
    <row r="9502" spans="5:41" x14ac:dyDescent="0.3">
      <c r="E9502" s="15"/>
      <c r="M9502" s="26"/>
      <c r="V9502" s="37"/>
      <c r="W9502" s="37"/>
      <c r="Z9502" s="29"/>
      <c r="AA9502" s="29"/>
      <c r="AB9502" s="29"/>
      <c r="AG9502" s="40"/>
      <c r="AH9502" s="40"/>
      <c r="AN9502" s="29"/>
      <c r="AO9502" s="29"/>
    </row>
    <row r="9503" spans="5:41" x14ac:dyDescent="0.3">
      <c r="E9503" s="15"/>
      <c r="M9503" s="26"/>
      <c r="V9503" s="37"/>
      <c r="W9503" s="37"/>
      <c r="Z9503" s="29"/>
      <c r="AA9503" s="29"/>
      <c r="AB9503" s="29"/>
      <c r="AG9503" s="40"/>
      <c r="AH9503" s="40"/>
      <c r="AN9503" s="29"/>
      <c r="AO9503" s="29"/>
    </row>
    <row r="9504" spans="5:41" x14ac:dyDescent="0.3">
      <c r="E9504" s="15"/>
      <c r="M9504" s="26"/>
      <c r="V9504" s="37"/>
      <c r="W9504" s="37"/>
      <c r="Z9504" s="29"/>
      <c r="AA9504" s="29"/>
      <c r="AB9504" s="29"/>
      <c r="AG9504" s="40"/>
      <c r="AH9504" s="40"/>
      <c r="AN9504" s="29"/>
      <c r="AO9504" s="29"/>
    </row>
    <row r="9505" spans="5:41" x14ac:dyDescent="0.3">
      <c r="E9505" s="15"/>
      <c r="M9505" s="26"/>
      <c r="V9505" s="37"/>
      <c r="W9505" s="37"/>
      <c r="Z9505" s="29"/>
      <c r="AA9505" s="29"/>
      <c r="AB9505" s="29"/>
      <c r="AG9505" s="40"/>
      <c r="AH9505" s="40"/>
      <c r="AN9505" s="29"/>
      <c r="AO9505" s="29"/>
    </row>
    <row r="9506" spans="5:41" x14ac:dyDescent="0.3">
      <c r="E9506" s="15"/>
      <c r="M9506" s="26"/>
      <c r="V9506" s="37"/>
      <c r="W9506" s="37"/>
      <c r="Z9506" s="29"/>
      <c r="AA9506" s="29"/>
      <c r="AB9506" s="29"/>
      <c r="AG9506" s="40"/>
      <c r="AH9506" s="40"/>
      <c r="AN9506" s="29"/>
      <c r="AO9506" s="29"/>
    </row>
    <row r="9507" spans="5:41" x14ac:dyDescent="0.3">
      <c r="E9507" s="15"/>
      <c r="M9507" s="26"/>
      <c r="V9507" s="37"/>
      <c r="W9507" s="37"/>
      <c r="Z9507" s="29"/>
      <c r="AA9507" s="29"/>
      <c r="AB9507" s="29"/>
      <c r="AG9507" s="40"/>
      <c r="AH9507" s="40"/>
      <c r="AN9507" s="29"/>
      <c r="AO9507" s="29"/>
    </row>
    <row r="9508" spans="5:41" x14ac:dyDescent="0.3">
      <c r="E9508" s="15"/>
      <c r="M9508" s="26"/>
      <c r="V9508" s="37"/>
      <c r="W9508" s="37"/>
      <c r="Z9508" s="29"/>
      <c r="AA9508" s="29"/>
      <c r="AB9508" s="29"/>
      <c r="AG9508" s="40"/>
      <c r="AH9508" s="40"/>
      <c r="AN9508" s="29"/>
      <c r="AO9508" s="29"/>
    </row>
    <row r="9509" spans="5:41" x14ac:dyDescent="0.3">
      <c r="E9509" s="15"/>
      <c r="M9509" s="26"/>
      <c r="V9509" s="37"/>
      <c r="W9509" s="37"/>
      <c r="Z9509" s="29"/>
      <c r="AA9509" s="29"/>
      <c r="AB9509" s="29"/>
      <c r="AG9509" s="40"/>
      <c r="AH9509" s="40"/>
      <c r="AN9509" s="29"/>
      <c r="AO9509" s="29"/>
    </row>
    <row r="9510" spans="5:41" x14ac:dyDescent="0.3">
      <c r="E9510" s="15"/>
      <c r="M9510" s="26"/>
      <c r="V9510" s="37"/>
      <c r="W9510" s="37"/>
      <c r="Z9510" s="29"/>
      <c r="AA9510" s="29"/>
      <c r="AB9510" s="29"/>
      <c r="AG9510" s="40"/>
      <c r="AH9510" s="40"/>
      <c r="AN9510" s="29"/>
      <c r="AO9510" s="29"/>
    </row>
    <row r="9511" spans="5:41" x14ac:dyDescent="0.3">
      <c r="E9511" s="15"/>
      <c r="M9511" s="26"/>
      <c r="V9511" s="37"/>
      <c r="W9511" s="37"/>
      <c r="Z9511" s="29"/>
      <c r="AA9511" s="29"/>
      <c r="AB9511" s="29"/>
      <c r="AG9511" s="40"/>
      <c r="AH9511" s="40"/>
      <c r="AN9511" s="29"/>
      <c r="AO9511" s="29"/>
    </row>
    <row r="9512" spans="5:41" x14ac:dyDescent="0.3">
      <c r="E9512" s="15"/>
      <c r="M9512" s="26"/>
      <c r="V9512" s="37"/>
      <c r="W9512" s="37"/>
      <c r="Z9512" s="29"/>
      <c r="AA9512" s="29"/>
      <c r="AB9512" s="29"/>
      <c r="AG9512" s="40"/>
      <c r="AH9512" s="40"/>
      <c r="AN9512" s="29"/>
      <c r="AO9512" s="29"/>
    </row>
    <row r="9513" spans="5:41" x14ac:dyDescent="0.3">
      <c r="E9513" s="15"/>
      <c r="M9513" s="26"/>
      <c r="V9513" s="37"/>
      <c r="W9513" s="37"/>
      <c r="Z9513" s="29"/>
      <c r="AA9513" s="29"/>
      <c r="AB9513" s="29"/>
      <c r="AG9513" s="40"/>
      <c r="AH9513" s="40"/>
      <c r="AN9513" s="29"/>
      <c r="AO9513" s="29"/>
    </row>
    <row r="9514" spans="5:41" x14ac:dyDescent="0.3">
      <c r="E9514" s="15"/>
      <c r="M9514" s="26"/>
      <c r="V9514" s="37"/>
      <c r="W9514" s="37"/>
      <c r="Z9514" s="29"/>
      <c r="AA9514" s="29"/>
      <c r="AB9514" s="29"/>
      <c r="AG9514" s="40"/>
      <c r="AH9514" s="40"/>
      <c r="AN9514" s="29"/>
      <c r="AO9514" s="29"/>
    </row>
    <row r="9515" spans="5:41" x14ac:dyDescent="0.3">
      <c r="E9515" s="15"/>
      <c r="M9515" s="26"/>
      <c r="V9515" s="37"/>
      <c r="W9515" s="37"/>
      <c r="Z9515" s="29"/>
      <c r="AA9515" s="29"/>
      <c r="AB9515" s="29"/>
      <c r="AG9515" s="40"/>
      <c r="AH9515" s="40"/>
      <c r="AN9515" s="29"/>
      <c r="AO9515" s="29"/>
    </row>
    <row r="9516" spans="5:41" x14ac:dyDescent="0.3">
      <c r="E9516" s="15"/>
      <c r="M9516" s="26"/>
      <c r="V9516" s="37"/>
      <c r="W9516" s="37"/>
      <c r="Z9516" s="29"/>
      <c r="AA9516" s="29"/>
      <c r="AB9516" s="29"/>
      <c r="AG9516" s="40"/>
      <c r="AH9516" s="40"/>
      <c r="AN9516" s="29"/>
      <c r="AO9516" s="29"/>
    </row>
    <row r="9517" spans="5:41" x14ac:dyDescent="0.3">
      <c r="E9517" s="15"/>
      <c r="M9517" s="26"/>
      <c r="V9517" s="37"/>
      <c r="W9517" s="37"/>
      <c r="Z9517" s="29"/>
      <c r="AA9517" s="29"/>
      <c r="AB9517" s="29"/>
      <c r="AG9517" s="40"/>
      <c r="AH9517" s="40"/>
      <c r="AN9517" s="29"/>
      <c r="AO9517" s="29"/>
    </row>
    <row r="9518" spans="5:41" x14ac:dyDescent="0.3">
      <c r="E9518" s="15"/>
      <c r="M9518" s="26"/>
      <c r="V9518" s="37"/>
      <c r="W9518" s="37"/>
      <c r="Z9518" s="29"/>
      <c r="AA9518" s="29"/>
      <c r="AB9518" s="29"/>
      <c r="AG9518" s="40"/>
      <c r="AH9518" s="40"/>
      <c r="AN9518" s="29"/>
      <c r="AO9518" s="29"/>
    </row>
    <row r="9519" spans="5:41" x14ac:dyDescent="0.3">
      <c r="E9519" s="15"/>
      <c r="M9519" s="26"/>
      <c r="V9519" s="37"/>
      <c r="W9519" s="37"/>
      <c r="Z9519" s="29"/>
      <c r="AA9519" s="29"/>
      <c r="AB9519" s="29"/>
      <c r="AG9519" s="40"/>
      <c r="AH9519" s="40"/>
      <c r="AN9519" s="29"/>
      <c r="AO9519" s="29"/>
    </row>
    <row r="9520" spans="5:41" x14ac:dyDescent="0.3">
      <c r="E9520" s="15"/>
      <c r="M9520" s="26"/>
      <c r="V9520" s="37"/>
      <c r="W9520" s="37"/>
      <c r="Z9520" s="29"/>
      <c r="AA9520" s="29"/>
      <c r="AB9520" s="29"/>
      <c r="AG9520" s="40"/>
      <c r="AH9520" s="40"/>
      <c r="AN9520" s="29"/>
      <c r="AO9520" s="29"/>
    </row>
    <row r="9521" spans="5:41" x14ac:dyDescent="0.3">
      <c r="E9521" s="15"/>
      <c r="M9521" s="26"/>
      <c r="V9521" s="37"/>
      <c r="W9521" s="37"/>
      <c r="Z9521" s="29"/>
      <c r="AA9521" s="29"/>
      <c r="AB9521" s="29"/>
      <c r="AG9521" s="40"/>
      <c r="AH9521" s="40"/>
      <c r="AN9521" s="29"/>
      <c r="AO9521" s="29"/>
    </row>
    <row r="9522" spans="5:41" x14ac:dyDescent="0.3">
      <c r="E9522" s="15"/>
      <c r="M9522" s="26"/>
      <c r="V9522" s="37"/>
      <c r="W9522" s="37"/>
      <c r="Z9522" s="29"/>
      <c r="AA9522" s="29"/>
      <c r="AB9522" s="29"/>
      <c r="AG9522" s="40"/>
      <c r="AH9522" s="40"/>
      <c r="AN9522" s="29"/>
      <c r="AO9522" s="29"/>
    </row>
    <row r="9523" spans="5:41" x14ac:dyDescent="0.3">
      <c r="E9523" s="15"/>
      <c r="M9523" s="26"/>
      <c r="V9523" s="37"/>
      <c r="W9523" s="37"/>
      <c r="Z9523" s="29"/>
      <c r="AA9523" s="29"/>
      <c r="AB9523" s="29"/>
      <c r="AG9523" s="40"/>
      <c r="AH9523" s="40"/>
      <c r="AN9523" s="29"/>
      <c r="AO9523" s="29"/>
    </row>
    <row r="9524" spans="5:41" x14ac:dyDescent="0.3">
      <c r="E9524" s="15"/>
      <c r="M9524" s="26"/>
      <c r="V9524" s="37"/>
      <c r="W9524" s="37"/>
      <c r="Z9524" s="29"/>
      <c r="AA9524" s="29"/>
      <c r="AB9524" s="29"/>
      <c r="AG9524" s="40"/>
      <c r="AH9524" s="40"/>
      <c r="AN9524" s="29"/>
      <c r="AO9524" s="29"/>
    </row>
    <row r="9525" spans="5:41" x14ac:dyDescent="0.3">
      <c r="E9525" s="15"/>
      <c r="M9525" s="26"/>
      <c r="V9525" s="37"/>
      <c r="W9525" s="37"/>
      <c r="Z9525" s="29"/>
      <c r="AA9525" s="29"/>
      <c r="AB9525" s="29"/>
      <c r="AG9525" s="40"/>
      <c r="AH9525" s="40"/>
      <c r="AN9525" s="29"/>
      <c r="AO9525" s="29"/>
    </row>
    <row r="9526" spans="5:41" x14ac:dyDescent="0.3">
      <c r="E9526" s="15"/>
      <c r="M9526" s="26"/>
      <c r="V9526" s="37"/>
      <c r="W9526" s="37"/>
      <c r="Z9526" s="29"/>
      <c r="AA9526" s="29"/>
      <c r="AB9526" s="29"/>
      <c r="AG9526" s="40"/>
      <c r="AH9526" s="40"/>
      <c r="AN9526" s="29"/>
      <c r="AO9526" s="29"/>
    </row>
    <row r="9527" spans="5:41" x14ac:dyDescent="0.3">
      <c r="E9527" s="15"/>
      <c r="M9527" s="26"/>
      <c r="V9527" s="37"/>
      <c r="W9527" s="37"/>
      <c r="Z9527" s="29"/>
      <c r="AA9527" s="29"/>
      <c r="AB9527" s="29"/>
      <c r="AG9527" s="40"/>
      <c r="AH9527" s="40"/>
      <c r="AN9527" s="29"/>
      <c r="AO9527" s="29"/>
    </row>
    <row r="9528" spans="5:41" x14ac:dyDescent="0.3">
      <c r="E9528" s="15"/>
      <c r="M9528" s="26"/>
      <c r="V9528" s="37"/>
      <c r="W9528" s="37"/>
      <c r="Z9528" s="29"/>
      <c r="AA9528" s="29"/>
      <c r="AB9528" s="29"/>
      <c r="AG9528" s="40"/>
      <c r="AH9528" s="40"/>
      <c r="AN9528" s="29"/>
      <c r="AO9528" s="29"/>
    </row>
    <row r="9529" spans="5:41" x14ac:dyDescent="0.3">
      <c r="E9529" s="15"/>
      <c r="M9529" s="26"/>
      <c r="V9529" s="37"/>
      <c r="W9529" s="37"/>
      <c r="Z9529" s="29"/>
      <c r="AA9529" s="29"/>
      <c r="AB9529" s="29"/>
      <c r="AG9529" s="40"/>
      <c r="AH9529" s="40"/>
      <c r="AN9529" s="29"/>
      <c r="AO9529" s="29"/>
    </row>
    <row r="9530" spans="5:41" x14ac:dyDescent="0.3">
      <c r="E9530" s="15"/>
      <c r="M9530" s="26"/>
      <c r="V9530" s="37"/>
      <c r="W9530" s="37"/>
      <c r="Z9530" s="29"/>
      <c r="AA9530" s="29"/>
      <c r="AB9530" s="29"/>
      <c r="AG9530" s="40"/>
      <c r="AH9530" s="40"/>
      <c r="AN9530" s="29"/>
      <c r="AO9530" s="29"/>
    </row>
    <row r="9531" spans="5:41" x14ac:dyDescent="0.3">
      <c r="E9531" s="15"/>
      <c r="M9531" s="26"/>
      <c r="V9531" s="37"/>
      <c r="W9531" s="37"/>
      <c r="Z9531" s="29"/>
      <c r="AA9531" s="29"/>
      <c r="AB9531" s="29"/>
      <c r="AG9531" s="40"/>
      <c r="AH9531" s="40"/>
      <c r="AN9531" s="29"/>
      <c r="AO9531" s="29"/>
    </row>
    <row r="9532" spans="5:41" x14ac:dyDescent="0.3">
      <c r="E9532" s="15"/>
      <c r="M9532" s="26"/>
      <c r="V9532" s="37"/>
      <c r="W9532" s="37"/>
      <c r="Z9532" s="29"/>
      <c r="AA9532" s="29"/>
      <c r="AB9532" s="29"/>
      <c r="AG9532" s="40"/>
      <c r="AH9532" s="40"/>
      <c r="AN9532" s="29"/>
      <c r="AO9532" s="29"/>
    </row>
    <row r="9533" spans="5:41" x14ac:dyDescent="0.3">
      <c r="E9533" s="15"/>
      <c r="M9533" s="26"/>
      <c r="V9533" s="37"/>
      <c r="W9533" s="37"/>
      <c r="Z9533" s="29"/>
      <c r="AA9533" s="29"/>
      <c r="AB9533" s="29"/>
      <c r="AG9533" s="40"/>
      <c r="AH9533" s="40"/>
      <c r="AN9533" s="29"/>
      <c r="AO9533" s="29"/>
    </row>
    <row r="9534" spans="5:41" x14ac:dyDescent="0.3">
      <c r="E9534" s="15"/>
      <c r="M9534" s="26"/>
      <c r="V9534" s="37"/>
      <c r="W9534" s="37"/>
      <c r="Z9534" s="29"/>
      <c r="AA9534" s="29"/>
      <c r="AB9534" s="29"/>
      <c r="AG9534" s="40"/>
      <c r="AH9534" s="40"/>
      <c r="AN9534" s="29"/>
      <c r="AO9534" s="29"/>
    </row>
    <row r="9535" spans="5:41" x14ac:dyDescent="0.3">
      <c r="E9535" s="15"/>
      <c r="M9535" s="26"/>
      <c r="V9535" s="37"/>
      <c r="W9535" s="37"/>
      <c r="Z9535" s="29"/>
      <c r="AA9535" s="29"/>
      <c r="AB9535" s="29"/>
      <c r="AG9535" s="40"/>
      <c r="AH9535" s="40"/>
      <c r="AN9535" s="29"/>
      <c r="AO9535" s="29"/>
    </row>
    <row r="9536" spans="5:41" x14ac:dyDescent="0.3">
      <c r="E9536" s="15"/>
      <c r="M9536" s="26"/>
      <c r="V9536" s="37"/>
      <c r="W9536" s="37"/>
      <c r="Z9536" s="29"/>
      <c r="AA9536" s="29"/>
      <c r="AB9536" s="29"/>
      <c r="AG9536" s="40"/>
      <c r="AH9536" s="40"/>
      <c r="AN9536" s="29"/>
      <c r="AO9536" s="29"/>
    </row>
    <row r="9537" spans="5:41" x14ac:dyDescent="0.3">
      <c r="E9537" s="15"/>
      <c r="M9537" s="26"/>
      <c r="V9537" s="37"/>
      <c r="W9537" s="37"/>
      <c r="Z9537" s="29"/>
      <c r="AA9537" s="29"/>
      <c r="AB9537" s="29"/>
      <c r="AG9537" s="40"/>
      <c r="AH9537" s="40"/>
      <c r="AN9537" s="29"/>
      <c r="AO9537" s="29"/>
    </row>
    <row r="9538" spans="5:41" x14ac:dyDescent="0.3">
      <c r="E9538" s="15"/>
      <c r="M9538" s="26"/>
      <c r="V9538" s="37"/>
      <c r="W9538" s="37"/>
      <c r="Z9538" s="29"/>
      <c r="AA9538" s="29"/>
      <c r="AB9538" s="29"/>
      <c r="AG9538" s="40"/>
      <c r="AH9538" s="40"/>
      <c r="AN9538" s="29"/>
      <c r="AO9538" s="29"/>
    </row>
    <row r="9539" spans="5:41" x14ac:dyDescent="0.3">
      <c r="E9539" s="15"/>
      <c r="M9539" s="26"/>
      <c r="V9539" s="37"/>
      <c r="W9539" s="37"/>
      <c r="Z9539" s="29"/>
      <c r="AA9539" s="29"/>
      <c r="AB9539" s="29"/>
      <c r="AG9539" s="40"/>
      <c r="AH9539" s="40"/>
      <c r="AN9539" s="29"/>
      <c r="AO9539" s="29"/>
    </row>
    <row r="9540" spans="5:41" x14ac:dyDescent="0.3">
      <c r="E9540" s="15"/>
      <c r="M9540" s="26"/>
      <c r="V9540" s="37"/>
      <c r="W9540" s="37"/>
      <c r="Z9540" s="29"/>
      <c r="AA9540" s="29"/>
      <c r="AB9540" s="29"/>
      <c r="AG9540" s="40"/>
      <c r="AH9540" s="40"/>
      <c r="AN9540" s="29"/>
      <c r="AO9540" s="29"/>
    </row>
    <row r="9541" spans="5:41" x14ac:dyDescent="0.3">
      <c r="E9541" s="15"/>
      <c r="M9541" s="26"/>
      <c r="V9541" s="37"/>
      <c r="W9541" s="37"/>
      <c r="Z9541" s="29"/>
      <c r="AA9541" s="29"/>
      <c r="AB9541" s="29"/>
      <c r="AG9541" s="40"/>
      <c r="AH9541" s="40"/>
      <c r="AN9541" s="29"/>
      <c r="AO9541" s="29"/>
    </row>
    <row r="9542" spans="5:41" x14ac:dyDescent="0.3">
      <c r="E9542" s="15"/>
      <c r="M9542" s="26"/>
      <c r="V9542" s="37"/>
      <c r="W9542" s="37"/>
      <c r="Z9542" s="29"/>
      <c r="AA9542" s="29"/>
      <c r="AB9542" s="29"/>
      <c r="AG9542" s="40"/>
      <c r="AH9542" s="40"/>
      <c r="AN9542" s="29"/>
      <c r="AO9542" s="29"/>
    </row>
    <row r="9543" spans="5:41" x14ac:dyDescent="0.3">
      <c r="E9543" s="15"/>
      <c r="M9543" s="26"/>
      <c r="V9543" s="37"/>
      <c r="W9543" s="37"/>
      <c r="Z9543" s="29"/>
      <c r="AA9543" s="29"/>
      <c r="AB9543" s="29"/>
      <c r="AG9543" s="40"/>
      <c r="AH9543" s="40"/>
      <c r="AN9543" s="29"/>
      <c r="AO9543" s="29"/>
    </row>
    <row r="9544" spans="5:41" x14ac:dyDescent="0.3">
      <c r="E9544" s="15"/>
      <c r="M9544" s="26"/>
      <c r="V9544" s="37"/>
      <c r="W9544" s="37"/>
      <c r="Z9544" s="29"/>
      <c r="AA9544" s="29"/>
      <c r="AB9544" s="29"/>
      <c r="AG9544" s="40"/>
      <c r="AH9544" s="40"/>
      <c r="AN9544" s="29"/>
      <c r="AO9544" s="29"/>
    </row>
    <row r="9545" spans="5:41" x14ac:dyDescent="0.3">
      <c r="E9545" s="15"/>
      <c r="M9545" s="26"/>
      <c r="V9545" s="37"/>
      <c r="W9545" s="37"/>
      <c r="Z9545" s="29"/>
      <c r="AA9545" s="29"/>
      <c r="AB9545" s="29"/>
      <c r="AG9545" s="40"/>
      <c r="AH9545" s="40"/>
      <c r="AN9545" s="29"/>
      <c r="AO9545" s="29"/>
    </row>
    <row r="9546" spans="5:41" x14ac:dyDescent="0.3">
      <c r="E9546" s="15"/>
      <c r="M9546" s="26"/>
      <c r="V9546" s="37"/>
      <c r="W9546" s="37"/>
      <c r="Z9546" s="29"/>
      <c r="AA9546" s="29"/>
      <c r="AB9546" s="29"/>
      <c r="AG9546" s="40"/>
      <c r="AH9546" s="40"/>
      <c r="AN9546" s="29"/>
      <c r="AO9546" s="29"/>
    </row>
    <row r="9547" spans="5:41" x14ac:dyDescent="0.3">
      <c r="E9547" s="15"/>
      <c r="M9547" s="26"/>
      <c r="V9547" s="37"/>
      <c r="W9547" s="37"/>
      <c r="Z9547" s="29"/>
      <c r="AA9547" s="29"/>
      <c r="AB9547" s="29"/>
      <c r="AG9547" s="40"/>
      <c r="AH9547" s="40"/>
      <c r="AN9547" s="29"/>
      <c r="AO9547" s="29"/>
    </row>
    <row r="9548" spans="5:41" x14ac:dyDescent="0.3">
      <c r="E9548" s="15"/>
      <c r="M9548" s="26"/>
      <c r="V9548" s="37"/>
      <c r="W9548" s="37"/>
      <c r="Z9548" s="29"/>
      <c r="AA9548" s="29"/>
      <c r="AB9548" s="29"/>
      <c r="AG9548" s="40"/>
      <c r="AH9548" s="40"/>
      <c r="AN9548" s="29"/>
      <c r="AO9548" s="29"/>
    </row>
    <row r="9549" spans="5:41" x14ac:dyDescent="0.3">
      <c r="E9549" s="15"/>
      <c r="M9549" s="26"/>
      <c r="V9549" s="37"/>
      <c r="W9549" s="37"/>
      <c r="Z9549" s="29"/>
      <c r="AA9549" s="29"/>
      <c r="AB9549" s="29"/>
      <c r="AG9549" s="40"/>
      <c r="AH9549" s="40"/>
      <c r="AN9549" s="29"/>
      <c r="AO9549" s="29"/>
    </row>
    <row r="9550" spans="5:41" x14ac:dyDescent="0.3">
      <c r="E9550" s="15"/>
      <c r="M9550" s="26"/>
      <c r="V9550" s="37"/>
      <c r="W9550" s="37"/>
      <c r="Z9550" s="29"/>
      <c r="AA9550" s="29"/>
      <c r="AB9550" s="29"/>
      <c r="AG9550" s="40"/>
      <c r="AH9550" s="40"/>
      <c r="AN9550" s="29"/>
      <c r="AO9550" s="29"/>
    </row>
    <row r="9551" spans="5:41" x14ac:dyDescent="0.3">
      <c r="E9551" s="15"/>
      <c r="M9551" s="26"/>
      <c r="V9551" s="37"/>
      <c r="W9551" s="37"/>
      <c r="Z9551" s="29"/>
      <c r="AA9551" s="29"/>
      <c r="AB9551" s="29"/>
      <c r="AG9551" s="40"/>
      <c r="AH9551" s="40"/>
      <c r="AN9551" s="29"/>
      <c r="AO9551" s="29"/>
    </row>
    <row r="9552" spans="5:41" x14ac:dyDescent="0.3">
      <c r="E9552" s="15"/>
      <c r="M9552" s="26"/>
      <c r="V9552" s="37"/>
      <c r="W9552" s="37"/>
      <c r="Z9552" s="29"/>
      <c r="AA9552" s="29"/>
      <c r="AB9552" s="29"/>
      <c r="AG9552" s="40"/>
      <c r="AH9552" s="40"/>
      <c r="AN9552" s="29"/>
      <c r="AO9552" s="29"/>
    </row>
    <row r="9553" spans="5:41" x14ac:dyDescent="0.3">
      <c r="E9553" s="15"/>
      <c r="M9553" s="26"/>
      <c r="V9553" s="37"/>
      <c r="W9553" s="37"/>
      <c r="Z9553" s="29"/>
      <c r="AA9553" s="29"/>
      <c r="AB9553" s="29"/>
      <c r="AG9553" s="40"/>
      <c r="AH9553" s="40"/>
      <c r="AN9553" s="29"/>
      <c r="AO9553" s="29"/>
    </row>
    <row r="9554" spans="5:41" x14ac:dyDescent="0.3">
      <c r="E9554" s="15"/>
      <c r="M9554" s="26"/>
      <c r="V9554" s="37"/>
      <c r="W9554" s="37"/>
      <c r="Z9554" s="29"/>
      <c r="AA9554" s="29"/>
      <c r="AB9554" s="29"/>
      <c r="AG9554" s="40"/>
      <c r="AH9554" s="40"/>
      <c r="AN9554" s="29"/>
      <c r="AO9554" s="29"/>
    </row>
    <row r="9555" spans="5:41" x14ac:dyDescent="0.3">
      <c r="E9555" s="15"/>
      <c r="M9555" s="26"/>
      <c r="V9555" s="37"/>
      <c r="W9555" s="37"/>
      <c r="Z9555" s="29"/>
      <c r="AA9555" s="29"/>
      <c r="AB9555" s="29"/>
      <c r="AG9555" s="40"/>
      <c r="AH9555" s="40"/>
      <c r="AN9555" s="29"/>
      <c r="AO9555" s="29"/>
    </row>
    <row r="9556" spans="5:41" x14ac:dyDescent="0.3">
      <c r="E9556" s="15"/>
      <c r="M9556" s="26"/>
      <c r="V9556" s="37"/>
      <c r="W9556" s="37"/>
      <c r="Z9556" s="29"/>
      <c r="AA9556" s="29"/>
      <c r="AB9556" s="29"/>
      <c r="AG9556" s="40"/>
      <c r="AH9556" s="40"/>
      <c r="AN9556" s="29"/>
      <c r="AO9556" s="29"/>
    </row>
    <row r="9557" spans="5:41" x14ac:dyDescent="0.3">
      <c r="E9557" s="15"/>
      <c r="M9557" s="26"/>
      <c r="V9557" s="37"/>
      <c r="W9557" s="37"/>
      <c r="Z9557" s="29"/>
      <c r="AA9557" s="29"/>
      <c r="AB9557" s="29"/>
      <c r="AG9557" s="40"/>
      <c r="AH9557" s="40"/>
      <c r="AN9557" s="29"/>
      <c r="AO9557" s="29"/>
    </row>
    <row r="9558" spans="5:41" x14ac:dyDescent="0.3">
      <c r="E9558" s="15"/>
      <c r="M9558" s="26"/>
      <c r="V9558" s="37"/>
      <c r="W9558" s="37"/>
      <c r="Z9558" s="29"/>
      <c r="AA9558" s="29"/>
      <c r="AB9558" s="29"/>
      <c r="AG9558" s="40"/>
      <c r="AH9558" s="40"/>
      <c r="AN9558" s="29"/>
      <c r="AO9558" s="29"/>
    </row>
    <row r="9559" spans="5:41" x14ac:dyDescent="0.3">
      <c r="E9559" s="15"/>
      <c r="M9559" s="26"/>
      <c r="V9559" s="37"/>
      <c r="W9559" s="37"/>
      <c r="Z9559" s="29"/>
      <c r="AA9559" s="29"/>
      <c r="AB9559" s="29"/>
      <c r="AG9559" s="40"/>
      <c r="AH9559" s="40"/>
      <c r="AN9559" s="29"/>
      <c r="AO9559" s="29"/>
    </row>
    <row r="9560" spans="5:41" x14ac:dyDescent="0.3">
      <c r="E9560" s="15"/>
      <c r="M9560" s="26"/>
      <c r="V9560" s="37"/>
      <c r="W9560" s="37"/>
      <c r="Z9560" s="29"/>
      <c r="AA9560" s="29"/>
      <c r="AB9560" s="29"/>
      <c r="AG9560" s="40"/>
      <c r="AH9560" s="40"/>
      <c r="AN9560" s="29"/>
      <c r="AO9560" s="29"/>
    </row>
    <row r="9561" spans="5:41" x14ac:dyDescent="0.3">
      <c r="E9561" s="15"/>
      <c r="M9561" s="26"/>
      <c r="V9561" s="37"/>
      <c r="W9561" s="37"/>
      <c r="Z9561" s="29"/>
      <c r="AA9561" s="29"/>
      <c r="AB9561" s="29"/>
      <c r="AG9561" s="40"/>
      <c r="AH9561" s="40"/>
      <c r="AN9561" s="29"/>
      <c r="AO9561" s="29"/>
    </row>
    <row r="9562" spans="5:41" x14ac:dyDescent="0.3">
      <c r="E9562" s="15"/>
      <c r="M9562" s="26"/>
      <c r="V9562" s="37"/>
      <c r="W9562" s="37"/>
      <c r="Z9562" s="29"/>
      <c r="AA9562" s="29"/>
      <c r="AB9562" s="29"/>
      <c r="AG9562" s="40"/>
      <c r="AH9562" s="40"/>
      <c r="AN9562" s="29"/>
      <c r="AO9562" s="29"/>
    </row>
    <row r="9563" spans="5:41" x14ac:dyDescent="0.3">
      <c r="E9563" s="15"/>
      <c r="M9563" s="26"/>
      <c r="V9563" s="37"/>
      <c r="W9563" s="37"/>
      <c r="Z9563" s="29"/>
      <c r="AA9563" s="29"/>
      <c r="AB9563" s="29"/>
      <c r="AG9563" s="40"/>
      <c r="AH9563" s="40"/>
      <c r="AN9563" s="29"/>
      <c r="AO9563" s="29"/>
    </row>
    <row r="9564" spans="5:41" x14ac:dyDescent="0.3">
      <c r="E9564" s="15"/>
      <c r="M9564" s="26"/>
      <c r="V9564" s="37"/>
      <c r="W9564" s="37"/>
      <c r="Z9564" s="29"/>
      <c r="AA9564" s="29"/>
      <c r="AB9564" s="29"/>
      <c r="AG9564" s="40"/>
      <c r="AH9564" s="40"/>
      <c r="AN9564" s="29"/>
      <c r="AO9564" s="29"/>
    </row>
    <row r="9565" spans="5:41" x14ac:dyDescent="0.3">
      <c r="E9565" s="15"/>
      <c r="M9565" s="26"/>
      <c r="V9565" s="37"/>
      <c r="W9565" s="37"/>
      <c r="Z9565" s="29"/>
      <c r="AA9565" s="29"/>
      <c r="AB9565" s="29"/>
      <c r="AG9565" s="40"/>
      <c r="AH9565" s="40"/>
      <c r="AN9565" s="29"/>
      <c r="AO9565" s="29"/>
    </row>
    <row r="9566" spans="5:41" x14ac:dyDescent="0.3">
      <c r="E9566" s="15"/>
      <c r="M9566" s="26"/>
      <c r="V9566" s="37"/>
      <c r="W9566" s="37"/>
      <c r="Z9566" s="29"/>
      <c r="AA9566" s="29"/>
      <c r="AB9566" s="29"/>
      <c r="AG9566" s="40"/>
      <c r="AH9566" s="40"/>
      <c r="AN9566" s="29"/>
      <c r="AO9566" s="29"/>
    </row>
    <row r="9567" spans="5:41" x14ac:dyDescent="0.3">
      <c r="E9567" s="15"/>
      <c r="M9567" s="26"/>
      <c r="V9567" s="37"/>
      <c r="W9567" s="37"/>
      <c r="Z9567" s="29"/>
      <c r="AA9567" s="29"/>
      <c r="AB9567" s="29"/>
      <c r="AG9567" s="40"/>
      <c r="AH9567" s="40"/>
      <c r="AN9567" s="29"/>
      <c r="AO9567" s="29"/>
    </row>
    <row r="9568" spans="5:41" x14ac:dyDescent="0.3">
      <c r="E9568" s="15"/>
      <c r="M9568" s="26"/>
      <c r="V9568" s="37"/>
      <c r="W9568" s="37"/>
      <c r="Z9568" s="29"/>
      <c r="AA9568" s="29"/>
      <c r="AB9568" s="29"/>
      <c r="AG9568" s="40"/>
      <c r="AH9568" s="40"/>
      <c r="AN9568" s="29"/>
      <c r="AO9568" s="29"/>
    </row>
    <row r="9569" spans="5:41" x14ac:dyDescent="0.3">
      <c r="E9569" s="15"/>
      <c r="M9569" s="26"/>
      <c r="V9569" s="37"/>
      <c r="W9569" s="37"/>
      <c r="Z9569" s="29"/>
      <c r="AA9569" s="29"/>
      <c r="AB9569" s="29"/>
      <c r="AG9569" s="40"/>
      <c r="AH9569" s="40"/>
      <c r="AN9569" s="29"/>
      <c r="AO9569" s="29"/>
    </row>
    <row r="9570" spans="5:41" x14ac:dyDescent="0.3">
      <c r="E9570" s="15"/>
      <c r="M9570" s="26"/>
      <c r="V9570" s="37"/>
      <c r="W9570" s="37"/>
      <c r="Z9570" s="29"/>
      <c r="AA9570" s="29"/>
      <c r="AB9570" s="29"/>
      <c r="AG9570" s="40"/>
      <c r="AH9570" s="40"/>
      <c r="AN9570" s="29"/>
      <c r="AO9570" s="29"/>
    </row>
    <row r="9571" spans="5:41" x14ac:dyDescent="0.3">
      <c r="E9571" s="15"/>
      <c r="M9571" s="26"/>
      <c r="V9571" s="37"/>
      <c r="W9571" s="37"/>
      <c r="Z9571" s="29"/>
      <c r="AA9571" s="29"/>
      <c r="AB9571" s="29"/>
      <c r="AG9571" s="40"/>
      <c r="AH9571" s="40"/>
      <c r="AN9571" s="29"/>
      <c r="AO9571" s="29"/>
    </row>
    <row r="9572" spans="5:41" x14ac:dyDescent="0.3">
      <c r="E9572" s="15"/>
      <c r="M9572" s="26"/>
      <c r="V9572" s="37"/>
      <c r="W9572" s="37"/>
      <c r="Z9572" s="29"/>
      <c r="AA9572" s="29"/>
      <c r="AB9572" s="29"/>
      <c r="AG9572" s="40"/>
      <c r="AH9572" s="40"/>
      <c r="AN9572" s="29"/>
      <c r="AO9572" s="29"/>
    </row>
    <row r="9573" spans="5:41" x14ac:dyDescent="0.3">
      <c r="E9573" s="15"/>
      <c r="M9573" s="26"/>
      <c r="V9573" s="37"/>
      <c r="W9573" s="37"/>
      <c r="Z9573" s="29"/>
      <c r="AA9573" s="29"/>
      <c r="AB9573" s="29"/>
      <c r="AG9573" s="40"/>
      <c r="AH9573" s="40"/>
      <c r="AN9573" s="29"/>
      <c r="AO9573" s="29"/>
    </row>
    <row r="9574" spans="5:41" x14ac:dyDescent="0.3">
      <c r="E9574" s="15"/>
      <c r="M9574" s="26"/>
      <c r="V9574" s="37"/>
      <c r="W9574" s="37"/>
      <c r="Z9574" s="29"/>
      <c r="AA9574" s="29"/>
      <c r="AB9574" s="29"/>
      <c r="AG9574" s="40"/>
      <c r="AH9574" s="40"/>
      <c r="AN9574" s="29"/>
      <c r="AO9574" s="29"/>
    </row>
    <row r="9575" spans="5:41" x14ac:dyDescent="0.3">
      <c r="E9575" s="15"/>
      <c r="M9575" s="26"/>
      <c r="V9575" s="37"/>
      <c r="W9575" s="37"/>
      <c r="Z9575" s="29"/>
      <c r="AA9575" s="29"/>
      <c r="AB9575" s="29"/>
      <c r="AG9575" s="40"/>
      <c r="AH9575" s="40"/>
      <c r="AN9575" s="29"/>
      <c r="AO9575" s="29"/>
    </row>
    <row r="9576" spans="5:41" x14ac:dyDescent="0.3">
      <c r="E9576" s="15"/>
      <c r="M9576" s="26"/>
      <c r="V9576" s="37"/>
      <c r="W9576" s="37"/>
      <c r="Z9576" s="29"/>
      <c r="AA9576" s="29"/>
      <c r="AB9576" s="29"/>
      <c r="AG9576" s="40"/>
      <c r="AH9576" s="40"/>
      <c r="AN9576" s="29"/>
      <c r="AO9576" s="29"/>
    </row>
    <row r="9577" spans="5:41" x14ac:dyDescent="0.3">
      <c r="E9577" s="15"/>
      <c r="M9577" s="26"/>
      <c r="V9577" s="37"/>
      <c r="W9577" s="37"/>
      <c r="Z9577" s="29"/>
      <c r="AA9577" s="29"/>
      <c r="AB9577" s="29"/>
      <c r="AG9577" s="40"/>
      <c r="AH9577" s="40"/>
      <c r="AN9577" s="29"/>
      <c r="AO9577" s="29"/>
    </row>
    <row r="9578" spans="5:41" x14ac:dyDescent="0.3">
      <c r="E9578" s="15"/>
      <c r="M9578" s="26"/>
      <c r="V9578" s="37"/>
      <c r="W9578" s="37"/>
      <c r="Z9578" s="29"/>
      <c r="AA9578" s="29"/>
      <c r="AB9578" s="29"/>
      <c r="AG9578" s="40"/>
      <c r="AH9578" s="40"/>
      <c r="AN9578" s="29"/>
      <c r="AO9578" s="29"/>
    </row>
    <row r="9579" spans="5:41" x14ac:dyDescent="0.3">
      <c r="E9579" s="15"/>
      <c r="M9579" s="26"/>
      <c r="V9579" s="37"/>
      <c r="W9579" s="37"/>
      <c r="Z9579" s="29"/>
      <c r="AA9579" s="29"/>
      <c r="AB9579" s="29"/>
      <c r="AG9579" s="40"/>
      <c r="AH9579" s="40"/>
      <c r="AN9579" s="29"/>
      <c r="AO9579" s="29"/>
    </row>
    <row r="9580" spans="5:41" x14ac:dyDescent="0.3">
      <c r="E9580" s="15"/>
      <c r="M9580" s="26"/>
      <c r="V9580" s="37"/>
      <c r="W9580" s="37"/>
      <c r="Z9580" s="29"/>
      <c r="AA9580" s="29"/>
      <c r="AB9580" s="29"/>
      <c r="AG9580" s="40"/>
      <c r="AH9580" s="40"/>
      <c r="AN9580" s="29"/>
      <c r="AO9580" s="29"/>
    </row>
    <row r="9581" spans="5:41" x14ac:dyDescent="0.3">
      <c r="E9581" s="15"/>
      <c r="M9581" s="26"/>
      <c r="V9581" s="37"/>
      <c r="W9581" s="37"/>
      <c r="Z9581" s="29"/>
      <c r="AA9581" s="29"/>
      <c r="AB9581" s="29"/>
      <c r="AG9581" s="40"/>
      <c r="AH9581" s="40"/>
      <c r="AN9581" s="29"/>
      <c r="AO9581" s="29"/>
    </row>
    <row r="9582" spans="5:41" x14ac:dyDescent="0.3">
      <c r="E9582" s="15"/>
      <c r="M9582" s="26"/>
      <c r="V9582" s="37"/>
      <c r="W9582" s="37"/>
      <c r="Z9582" s="29"/>
      <c r="AA9582" s="29"/>
      <c r="AB9582" s="29"/>
      <c r="AG9582" s="40"/>
      <c r="AH9582" s="40"/>
      <c r="AN9582" s="29"/>
      <c r="AO9582" s="29"/>
    </row>
    <row r="9583" spans="5:41" x14ac:dyDescent="0.3">
      <c r="E9583" s="15"/>
      <c r="M9583" s="26"/>
      <c r="V9583" s="37"/>
      <c r="W9583" s="37"/>
      <c r="Z9583" s="29"/>
      <c r="AA9583" s="29"/>
      <c r="AB9583" s="29"/>
      <c r="AG9583" s="40"/>
      <c r="AH9583" s="40"/>
      <c r="AN9583" s="29"/>
      <c r="AO9583" s="29"/>
    </row>
    <row r="9584" spans="5:41" x14ac:dyDescent="0.3">
      <c r="E9584" s="15"/>
      <c r="M9584" s="26"/>
      <c r="V9584" s="37"/>
      <c r="W9584" s="37"/>
      <c r="Z9584" s="29"/>
      <c r="AA9584" s="29"/>
      <c r="AB9584" s="29"/>
      <c r="AG9584" s="40"/>
      <c r="AH9584" s="40"/>
      <c r="AN9584" s="29"/>
      <c r="AO9584" s="29"/>
    </row>
    <row r="9585" spans="5:41" x14ac:dyDescent="0.3">
      <c r="E9585" s="15"/>
      <c r="M9585" s="26"/>
      <c r="V9585" s="37"/>
      <c r="W9585" s="37"/>
      <c r="Z9585" s="29"/>
      <c r="AA9585" s="29"/>
      <c r="AB9585" s="29"/>
      <c r="AG9585" s="40"/>
      <c r="AH9585" s="40"/>
      <c r="AN9585" s="29"/>
      <c r="AO9585" s="29"/>
    </row>
    <row r="9586" spans="5:41" x14ac:dyDescent="0.3">
      <c r="E9586" s="15"/>
      <c r="M9586" s="26"/>
      <c r="V9586" s="37"/>
      <c r="W9586" s="37"/>
      <c r="Z9586" s="29"/>
      <c r="AA9586" s="29"/>
      <c r="AB9586" s="29"/>
      <c r="AG9586" s="40"/>
      <c r="AH9586" s="40"/>
      <c r="AN9586" s="29"/>
      <c r="AO9586" s="29"/>
    </row>
    <row r="9587" spans="5:41" x14ac:dyDescent="0.3">
      <c r="E9587" s="15"/>
      <c r="M9587" s="26"/>
      <c r="V9587" s="37"/>
      <c r="W9587" s="37"/>
      <c r="Z9587" s="29"/>
      <c r="AA9587" s="29"/>
      <c r="AB9587" s="29"/>
      <c r="AG9587" s="40"/>
      <c r="AH9587" s="40"/>
      <c r="AN9587" s="29"/>
      <c r="AO9587" s="29"/>
    </row>
    <row r="9588" spans="5:41" x14ac:dyDescent="0.3">
      <c r="E9588" s="15"/>
      <c r="M9588" s="26"/>
      <c r="V9588" s="37"/>
      <c r="W9588" s="37"/>
      <c r="Z9588" s="29"/>
      <c r="AA9588" s="29"/>
      <c r="AB9588" s="29"/>
      <c r="AG9588" s="40"/>
      <c r="AH9588" s="40"/>
      <c r="AN9588" s="29"/>
      <c r="AO9588" s="29"/>
    </row>
    <row r="9589" spans="5:41" x14ac:dyDescent="0.3">
      <c r="E9589" s="15"/>
      <c r="M9589" s="26"/>
      <c r="V9589" s="37"/>
      <c r="W9589" s="37"/>
      <c r="Z9589" s="29"/>
      <c r="AA9589" s="29"/>
      <c r="AB9589" s="29"/>
      <c r="AG9589" s="40"/>
      <c r="AH9589" s="40"/>
      <c r="AN9589" s="29"/>
      <c r="AO9589" s="29"/>
    </row>
    <row r="9590" spans="5:41" x14ac:dyDescent="0.3">
      <c r="E9590" s="15"/>
      <c r="M9590" s="26"/>
      <c r="V9590" s="37"/>
      <c r="W9590" s="37"/>
      <c r="Z9590" s="29"/>
      <c r="AA9590" s="29"/>
      <c r="AB9590" s="29"/>
      <c r="AG9590" s="40"/>
      <c r="AH9590" s="40"/>
      <c r="AN9590" s="29"/>
      <c r="AO9590" s="29"/>
    </row>
    <row r="9591" spans="5:41" x14ac:dyDescent="0.3">
      <c r="E9591" s="15"/>
      <c r="M9591" s="26"/>
      <c r="V9591" s="37"/>
      <c r="W9591" s="37"/>
      <c r="Z9591" s="29"/>
      <c r="AA9591" s="29"/>
      <c r="AB9591" s="29"/>
      <c r="AG9591" s="40"/>
      <c r="AH9591" s="40"/>
      <c r="AN9591" s="29"/>
      <c r="AO9591" s="29"/>
    </row>
    <row r="9592" spans="5:41" x14ac:dyDescent="0.3">
      <c r="E9592" s="15"/>
      <c r="M9592" s="26"/>
      <c r="V9592" s="37"/>
      <c r="W9592" s="37"/>
      <c r="Z9592" s="29"/>
      <c r="AA9592" s="29"/>
      <c r="AB9592" s="29"/>
      <c r="AG9592" s="40"/>
      <c r="AH9592" s="40"/>
      <c r="AN9592" s="29"/>
      <c r="AO9592" s="29"/>
    </row>
    <row r="9593" spans="5:41" x14ac:dyDescent="0.3">
      <c r="E9593" s="15"/>
      <c r="M9593" s="26"/>
      <c r="V9593" s="37"/>
      <c r="W9593" s="37"/>
      <c r="Z9593" s="29"/>
      <c r="AA9593" s="29"/>
      <c r="AB9593" s="29"/>
      <c r="AG9593" s="40"/>
      <c r="AH9593" s="40"/>
      <c r="AN9593" s="29"/>
      <c r="AO9593" s="29"/>
    </row>
    <row r="9594" spans="5:41" x14ac:dyDescent="0.3">
      <c r="E9594" s="15"/>
      <c r="M9594" s="26"/>
      <c r="V9594" s="37"/>
      <c r="W9594" s="37"/>
      <c r="Z9594" s="29"/>
      <c r="AA9594" s="29"/>
      <c r="AB9594" s="29"/>
      <c r="AG9594" s="40"/>
      <c r="AH9594" s="40"/>
      <c r="AN9594" s="29"/>
      <c r="AO9594" s="29"/>
    </row>
    <row r="9595" spans="5:41" x14ac:dyDescent="0.3">
      <c r="E9595" s="15"/>
      <c r="M9595" s="26"/>
      <c r="V9595" s="37"/>
      <c r="W9595" s="37"/>
      <c r="Z9595" s="29"/>
      <c r="AA9595" s="29"/>
      <c r="AB9595" s="29"/>
      <c r="AG9595" s="40"/>
      <c r="AH9595" s="40"/>
      <c r="AN9595" s="29"/>
      <c r="AO9595" s="29"/>
    </row>
    <row r="9596" spans="5:41" x14ac:dyDescent="0.3">
      <c r="E9596" s="15"/>
      <c r="M9596" s="26"/>
      <c r="V9596" s="37"/>
      <c r="W9596" s="37"/>
      <c r="Z9596" s="29"/>
      <c r="AA9596" s="29"/>
      <c r="AB9596" s="29"/>
      <c r="AG9596" s="40"/>
      <c r="AH9596" s="40"/>
      <c r="AN9596" s="29"/>
      <c r="AO9596" s="29"/>
    </row>
    <row r="9597" spans="5:41" x14ac:dyDescent="0.3">
      <c r="E9597" s="15"/>
      <c r="M9597" s="26"/>
      <c r="V9597" s="37"/>
      <c r="W9597" s="37"/>
      <c r="Z9597" s="29"/>
      <c r="AA9597" s="29"/>
      <c r="AB9597" s="29"/>
      <c r="AG9597" s="40"/>
      <c r="AH9597" s="40"/>
      <c r="AN9597" s="29"/>
      <c r="AO9597" s="29"/>
    </row>
    <row r="9598" spans="5:41" x14ac:dyDescent="0.3">
      <c r="E9598" s="15"/>
      <c r="M9598" s="26"/>
      <c r="V9598" s="37"/>
      <c r="W9598" s="37"/>
      <c r="Z9598" s="29"/>
      <c r="AA9598" s="29"/>
      <c r="AB9598" s="29"/>
      <c r="AG9598" s="40"/>
      <c r="AH9598" s="40"/>
      <c r="AN9598" s="29"/>
      <c r="AO9598" s="29"/>
    </row>
    <row r="9599" spans="5:41" x14ac:dyDescent="0.3">
      <c r="E9599" s="15"/>
      <c r="M9599" s="26"/>
      <c r="V9599" s="37"/>
      <c r="W9599" s="37"/>
      <c r="Z9599" s="29"/>
      <c r="AA9599" s="29"/>
      <c r="AB9599" s="29"/>
      <c r="AG9599" s="40"/>
      <c r="AH9599" s="40"/>
      <c r="AN9599" s="29"/>
      <c r="AO9599" s="29"/>
    </row>
    <row r="9600" spans="5:41" x14ac:dyDescent="0.3">
      <c r="E9600" s="15"/>
      <c r="M9600" s="26"/>
      <c r="V9600" s="37"/>
      <c r="W9600" s="37"/>
      <c r="Z9600" s="29"/>
      <c r="AA9600" s="29"/>
      <c r="AB9600" s="29"/>
      <c r="AG9600" s="40"/>
      <c r="AH9600" s="40"/>
      <c r="AN9600" s="29"/>
      <c r="AO9600" s="29"/>
    </row>
    <row r="9601" spans="5:41" x14ac:dyDescent="0.3">
      <c r="E9601" s="15"/>
      <c r="M9601" s="26"/>
      <c r="V9601" s="37"/>
      <c r="W9601" s="37"/>
      <c r="Z9601" s="29"/>
      <c r="AA9601" s="29"/>
      <c r="AB9601" s="29"/>
      <c r="AG9601" s="40"/>
      <c r="AH9601" s="40"/>
      <c r="AN9601" s="29"/>
      <c r="AO9601" s="29"/>
    </row>
    <row r="9602" spans="5:41" x14ac:dyDescent="0.3">
      <c r="E9602" s="15"/>
      <c r="M9602" s="26"/>
      <c r="V9602" s="37"/>
      <c r="W9602" s="37"/>
      <c r="Z9602" s="29"/>
      <c r="AA9602" s="29"/>
      <c r="AB9602" s="29"/>
      <c r="AG9602" s="40"/>
      <c r="AH9602" s="40"/>
      <c r="AN9602" s="29"/>
      <c r="AO9602" s="29"/>
    </row>
    <row r="9603" spans="5:41" x14ac:dyDescent="0.3">
      <c r="E9603" s="15"/>
      <c r="M9603" s="26"/>
      <c r="V9603" s="37"/>
      <c r="W9603" s="37"/>
      <c r="Z9603" s="29"/>
      <c r="AA9603" s="29"/>
      <c r="AB9603" s="29"/>
      <c r="AG9603" s="40"/>
      <c r="AH9603" s="40"/>
      <c r="AN9603" s="29"/>
      <c r="AO9603" s="29"/>
    </row>
    <row r="9604" spans="5:41" x14ac:dyDescent="0.3">
      <c r="E9604" s="15"/>
      <c r="M9604" s="26"/>
      <c r="V9604" s="37"/>
      <c r="W9604" s="37"/>
      <c r="Z9604" s="29"/>
      <c r="AA9604" s="29"/>
      <c r="AB9604" s="29"/>
      <c r="AG9604" s="40"/>
      <c r="AH9604" s="40"/>
      <c r="AN9604" s="29"/>
      <c r="AO9604" s="29"/>
    </row>
    <row r="9605" spans="5:41" x14ac:dyDescent="0.3">
      <c r="E9605" s="15"/>
      <c r="M9605" s="26"/>
      <c r="V9605" s="37"/>
      <c r="W9605" s="37"/>
      <c r="Z9605" s="29"/>
      <c r="AA9605" s="29"/>
      <c r="AB9605" s="29"/>
      <c r="AG9605" s="40"/>
      <c r="AH9605" s="40"/>
      <c r="AN9605" s="29"/>
      <c r="AO9605" s="29"/>
    </row>
    <row r="9606" spans="5:41" x14ac:dyDescent="0.3">
      <c r="E9606" s="15"/>
      <c r="M9606" s="26"/>
      <c r="V9606" s="37"/>
      <c r="W9606" s="37"/>
      <c r="Z9606" s="29"/>
      <c r="AA9606" s="29"/>
      <c r="AB9606" s="29"/>
      <c r="AG9606" s="40"/>
      <c r="AH9606" s="40"/>
      <c r="AN9606" s="29"/>
      <c r="AO9606" s="29"/>
    </row>
    <row r="9607" spans="5:41" x14ac:dyDescent="0.3">
      <c r="E9607" s="15"/>
      <c r="M9607" s="26"/>
      <c r="V9607" s="37"/>
      <c r="W9607" s="37"/>
      <c r="Z9607" s="29"/>
      <c r="AA9607" s="29"/>
      <c r="AB9607" s="29"/>
      <c r="AG9607" s="40"/>
      <c r="AH9607" s="40"/>
      <c r="AN9607" s="29"/>
      <c r="AO9607" s="29"/>
    </row>
    <row r="9608" spans="5:41" x14ac:dyDescent="0.3">
      <c r="E9608" s="15"/>
      <c r="M9608" s="26"/>
      <c r="V9608" s="37"/>
      <c r="W9608" s="37"/>
      <c r="Z9608" s="29"/>
      <c r="AA9608" s="29"/>
      <c r="AB9608" s="29"/>
      <c r="AG9608" s="40"/>
      <c r="AH9608" s="40"/>
      <c r="AN9608" s="29"/>
      <c r="AO9608" s="29"/>
    </row>
    <row r="9609" spans="5:41" x14ac:dyDescent="0.3">
      <c r="E9609" s="15"/>
      <c r="M9609" s="26"/>
      <c r="V9609" s="37"/>
      <c r="W9609" s="37"/>
      <c r="Z9609" s="29"/>
      <c r="AA9609" s="29"/>
      <c r="AB9609" s="29"/>
      <c r="AG9609" s="40"/>
      <c r="AH9609" s="40"/>
      <c r="AN9609" s="29"/>
      <c r="AO9609" s="29"/>
    </row>
    <row r="9610" spans="5:41" x14ac:dyDescent="0.3">
      <c r="E9610" s="15"/>
      <c r="M9610" s="26"/>
      <c r="V9610" s="37"/>
      <c r="W9610" s="37"/>
      <c r="Z9610" s="29"/>
      <c r="AA9610" s="29"/>
      <c r="AB9610" s="29"/>
      <c r="AG9610" s="40"/>
      <c r="AH9610" s="40"/>
      <c r="AN9610" s="29"/>
      <c r="AO9610" s="29"/>
    </row>
    <row r="9611" spans="5:41" x14ac:dyDescent="0.3">
      <c r="E9611" s="15"/>
      <c r="M9611" s="26"/>
      <c r="V9611" s="37"/>
      <c r="W9611" s="37"/>
      <c r="Z9611" s="29"/>
      <c r="AA9611" s="29"/>
      <c r="AB9611" s="29"/>
      <c r="AG9611" s="40"/>
      <c r="AH9611" s="40"/>
      <c r="AN9611" s="29"/>
      <c r="AO9611" s="29"/>
    </row>
    <row r="9612" spans="5:41" x14ac:dyDescent="0.3">
      <c r="E9612" s="15"/>
      <c r="M9612" s="26"/>
      <c r="V9612" s="37"/>
      <c r="W9612" s="37"/>
      <c r="Z9612" s="29"/>
      <c r="AA9612" s="29"/>
      <c r="AB9612" s="29"/>
      <c r="AG9612" s="40"/>
      <c r="AH9612" s="40"/>
      <c r="AN9612" s="29"/>
      <c r="AO9612" s="29"/>
    </row>
    <row r="9613" spans="5:41" x14ac:dyDescent="0.3">
      <c r="E9613" s="15"/>
      <c r="M9613" s="26"/>
      <c r="V9613" s="37"/>
      <c r="W9613" s="37"/>
      <c r="Z9613" s="29"/>
      <c r="AA9613" s="29"/>
      <c r="AB9613" s="29"/>
      <c r="AG9613" s="40"/>
      <c r="AH9613" s="40"/>
      <c r="AN9613" s="29"/>
      <c r="AO9613" s="29"/>
    </row>
    <row r="9614" spans="5:41" x14ac:dyDescent="0.3">
      <c r="E9614" s="15"/>
      <c r="M9614" s="26"/>
      <c r="V9614" s="37"/>
      <c r="W9614" s="37"/>
      <c r="Z9614" s="29"/>
      <c r="AA9614" s="29"/>
      <c r="AB9614" s="29"/>
      <c r="AG9614" s="40"/>
      <c r="AH9614" s="40"/>
      <c r="AN9614" s="29"/>
      <c r="AO9614" s="29"/>
    </row>
    <row r="9615" spans="5:41" x14ac:dyDescent="0.3">
      <c r="E9615" s="15"/>
      <c r="M9615" s="26"/>
      <c r="V9615" s="37"/>
      <c r="W9615" s="37"/>
      <c r="Z9615" s="29"/>
      <c r="AA9615" s="29"/>
      <c r="AB9615" s="29"/>
      <c r="AG9615" s="40"/>
      <c r="AH9615" s="40"/>
      <c r="AN9615" s="29"/>
      <c r="AO9615" s="29"/>
    </row>
    <row r="9616" spans="5:41" x14ac:dyDescent="0.3">
      <c r="E9616" s="15"/>
      <c r="M9616" s="26"/>
      <c r="V9616" s="37"/>
      <c r="W9616" s="37"/>
      <c r="Z9616" s="29"/>
      <c r="AA9616" s="29"/>
      <c r="AB9616" s="29"/>
      <c r="AG9616" s="40"/>
      <c r="AH9616" s="40"/>
      <c r="AN9616" s="29"/>
      <c r="AO9616" s="29"/>
    </row>
    <row r="9617" spans="5:41" x14ac:dyDescent="0.3">
      <c r="E9617" s="15"/>
      <c r="M9617" s="26"/>
      <c r="V9617" s="37"/>
      <c r="W9617" s="37"/>
      <c r="Z9617" s="29"/>
      <c r="AA9617" s="29"/>
      <c r="AB9617" s="29"/>
      <c r="AG9617" s="40"/>
      <c r="AH9617" s="40"/>
      <c r="AN9617" s="29"/>
      <c r="AO9617" s="29"/>
    </row>
    <row r="9618" spans="5:41" x14ac:dyDescent="0.3">
      <c r="E9618" s="15"/>
      <c r="M9618" s="26"/>
      <c r="V9618" s="37"/>
      <c r="W9618" s="37"/>
      <c r="Z9618" s="29"/>
      <c r="AA9618" s="29"/>
      <c r="AB9618" s="29"/>
      <c r="AG9618" s="40"/>
      <c r="AH9618" s="40"/>
      <c r="AN9618" s="29"/>
      <c r="AO9618" s="29"/>
    </row>
    <row r="9619" spans="5:41" x14ac:dyDescent="0.3">
      <c r="E9619" s="15"/>
      <c r="M9619" s="26"/>
      <c r="V9619" s="37"/>
      <c r="W9619" s="37"/>
      <c r="Z9619" s="29"/>
      <c r="AA9619" s="29"/>
      <c r="AB9619" s="29"/>
      <c r="AG9619" s="40"/>
      <c r="AH9619" s="40"/>
      <c r="AN9619" s="29"/>
      <c r="AO9619" s="29"/>
    </row>
    <row r="9620" spans="5:41" x14ac:dyDescent="0.3">
      <c r="E9620" s="15"/>
      <c r="M9620" s="26"/>
      <c r="V9620" s="37"/>
      <c r="W9620" s="37"/>
      <c r="Z9620" s="29"/>
      <c r="AA9620" s="29"/>
      <c r="AB9620" s="29"/>
      <c r="AG9620" s="40"/>
      <c r="AH9620" s="40"/>
      <c r="AN9620" s="29"/>
      <c r="AO9620" s="29"/>
    </row>
    <row r="9621" spans="5:41" x14ac:dyDescent="0.3">
      <c r="E9621" s="15"/>
      <c r="M9621" s="26"/>
      <c r="V9621" s="37"/>
      <c r="W9621" s="37"/>
      <c r="Z9621" s="29"/>
      <c r="AA9621" s="29"/>
      <c r="AB9621" s="29"/>
      <c r="AG9621" s="40"/>
      <c r="AH9621" s="40"/>
      <c r="AN9621" s="29"/>
      <c r="AO9621" s="29"/>
    </row>
    <row r="9622" spans="5:41" x14ac:dyDescent="0.3">
      <c r="E9622" s="15"/>
      <c r="M9622" s="26"/>
      <c r="V9622" s="37"/>
      <c r="W9622" s="37"/>
      <c r="Z9622" s="29"/>
      <c r="AA9622" s="29"/>
      <c r="AB9622" s="29"/>
      <c r="AG9622" s="40"/>
      <c r="AH9622" s="40"/>
      <c r="AN9622" s="29"/>
      <c r="AO9622" s="29"/>
    </row>
    <row r="9623" spans="5:41" x14ac:dyDescent="0.3">
      <c r="E9623" s="15"/>
      <c r="M9623" s="26"/>
      <c r="V9623" s="37"/>
      <c r="W9623" s="37"/>
      <c r="Z9623" s="29"/>
      <c r="AA9623" s="29"/>
      <c r="AB9623" s="29"/>
      <c r="AG9623" s="40"/>
      <c r="AH9623" s="40"/>
      <c r="AN9623" s="29"/>
      <c r="AO9623" s="29"/>
    </row>
    <row r="9624" spans="5:41" x14ac:dyDescent="0.3">
      <c r="E9624" s="15"/>
      <c r="M9624" s="26"/>
      <c r="V9624" s="37"/>
      <c r="W9624" s="37"/>
      <c r="Z9624" s="29"/>
      <c r="AA9624" s="29"/>
      <c r="AB9624" s="29"/>
      <c r="AG9624" s="40"/>
      <c r="AH9624" s="40"/>
      <c r="AN9624" s="29"/>
      <c r="AO9624" s="29"/>
    </row>
    <row r="9625" spans="5:41" x14ac:dyDescent="0.3">
      <c r="E9625" s="15"/>
      <c r="M9625" s="26"/>
      <c r="V9625" s="37"/>
      <c r="W9625" s="37"/>
      <c r="Z9625" s="29"/>
      <c r="AA9625" s="29"/>
      <c r="AB9625" s="29"/>
      <c r="AG9625" s="40"/>
      <c r="AH9625" s="40"/>
      <c r="AN9625" s="29"/>
      <c r="AO9625" s="29"/>
    </row>
    <row r="9626" spans="5:41" x14ac:dyDescent="0.3">
      <c r="E9626" s="15"/>
      <c r="M9626" s="26"/>
      <c r="V9626" s="37"/>
      <c r="W9626" s="37"/>
      <c r="Z9626" s="29"/>
      <c r="AA9626" s="29"/>
      <c r="AB9626" s="29"/>
      <c r="AG9626" s="40"/>
      <c r="AH9626" s="40"/>
      <c r="AN9626" s="29"/>
      <c r="AO9626" s="29"/>
    </row>
    <row r="9627" spans="5:41" x14ac:dyDescent="0.3">
      <c r="E9627" s="15"/>
      <c r="M9627" s="26"/>
      <c r="V9627" s="37"/>
      <c r="W9627" s="37"/>
      <c r="Z9627" s="29"/>
      <c r="AA9627" s="29"/>
      <c r="AB9627" s="29"/>
      <c r="AG9627" s="40"/>
      <c r="AH9627" s="40"/>
      <c r="AN9627" s="29"/>
      <c r="AO9627" s="29"/>
    </row>
    <row r="9628" spans="5:41" x14ac:dyDescent="0.3">
      <c r="E9628" s="15"/>
      <c r="M9628" s="26"/>
      <c r="V9628" s="37"/>
      <c r="W9628" s="37"/>
      <c r="Z9628" s="29"/>
      <c r="AA9628" s="29"/>
      <c r="AB9628" s="29"/>
      <c r="AG9628" s="40"/>
      <c r="AH9628" s="40"/>
      <c r="AN9628" s="29"/>
      <c r="AO9628" s="29"/>
    </row>
    <row r="9629" spans="5:41" x14ac:dyDescent="0.3">
      <c r="E9629" s="15"/>
      <c r="M9629" s="26"/>
      <c r="V9629" s="37"/>
      <c r="W9629" s="37"/>
      <c r="Z9629" s="29"/>
      <c r="AA9629" s="29"/>
      <c r="AB9629" s="29"/>
      <c r="AG9629" s="40"/>
      <c r="AH9629" s="40"/>
      <c r="AN9629" s="29"/>
      <c r="AO9629" s="29"/>
    </row>
    <row r="9630" spans="5:41" x14ac:dyDescent="0.3">
      <c r="E9630" s="15"/>
      <c r="M9630" s="26"/>
      <c r="V9630" s="37"/>
      <c r="W9630" s="37"/>
      <c r="Z9630" s="29"/>
      <c r="AA9630" s="29"/>
      <c r="AB9630" s="29"/>
      <c r="AG9630" s="40"/>
      <c r="AH9630" s="40"/>
      <c r="AN9630" s="29"/>
      <c r="AO9630" s="29"/>
    </row>
    <row r="9631" spans="5:41" x14ac:dyDescent="0.3">
      <c r="E9631" s="15"/>
      <c r="M9631" s="26"/>
      <c r="V9631" s="37"/>
      <c r="W9631" s="37"/>
      <c r="Z9631" s="29"/>
      <c r="AA9631" s="29"/>
      <c r="AB9631" s="29"/>
      <c r="AG9631" s="40"/>
      <c r="AH9631" s="40"/>
      <c r="AN9631" s="29"/>
      <c r="AO9631" s="29"/>
    </row>
    <row r="9632" spans="5:41" x14ac:dyDescent="0.3">
      <c r="E9632" s="15"/>
      <c r="M9632" s="26"/>
      <c r="V9632" s="37"/>
      <c r="W9632" s="37"/>
      <c r="Z9632" s="29"/>
      <c r="AA9632" s="29"/>
      <c r="AB9632" s="29"/>
      <c r="AG9632" s="40"/>
      <c r="AH9632" s="40"/>
      <c r="AN9632" s="29"/>
      <c r="AO9632" s="29"/>
    </row>
    <row r="9633" spans="5:41" x14ac:dyDescent="0.3">
      <c r="E9633" s="15"/>
      <c r="M9633" s="26"/>
      <c r="V9633" s="37"/>
      <c r="W9633" s="37"/>
      <c r="Z9633" s="29"/>
      <c r="AA9633" s="29"/>
      <c r="AB9633" s="29"/>
      <c r="AG9633" s="40"/>
      <c r="AH9633" s="40"/>
      <c r="AN9633" s="29"/>
      <c r="AO9633" s="29"/>
    </row>
    <row r="9634" spans="5:41" x14ac:dyDescent="0.3">
      <c r="E9634" s="15"/>
      <c r="M9634" s="26"/>
      <c r="V9634" s="37"/>
      <c r="W9634" s="37"/>
      <c r="Z9634" s="29"/>
      <c r="AA9634" s="29"/>
      <c r="AB9634" s="29"/>
      <c r="AG9634" s="40"/>
      <c r="AH9634" s="40"/>
      <c r="AN9634" s="29"/>
      <c r="AO9634" s="29"/>
    </row>
    <row r="9635" spans="5:41" x14ac:dyDescent="0.3">
      <c r="E9635" s="15"/>
      <c r="M9635" s="26"/>
      <c r="V9635" s="37"/>
      <c r="W9635" s="37"/>
      <c r="Z9635" s="29"/>
      <c r="AA9635" s="29"/>
      <c r="AB9635" s="29"/>
      <c r="AG9635" s="40"/>
      <c r="AH9635" s="40"/>
      <c r="AN9635" s="29"/>
      <c r="AO9635" s="29"/>
    </row>
    <row r="9636" spans="5:41" x14ac:dyDescent="0.3">
      <c r="E9636" s="15"/>
      <c r="M9636" s="26"/>
      <c r="V9636" s="37"/>
      <c r="W9636" s="37"/>
      <c r="Z9636" s="29"/>
      <c r="AA9636" s="29"/>
      <c r="AB9636" s="29"/>
      <c r="AG9636" s="40"/>
      <c r="AH9636" s="40"/>
      <c r="AN9636" s="29"/>
      <c r="AO9636" s="29"/>
    </row>
    <row r="9637" spans="5:41" x14ac:dyDescent="0.3">
      <c r="E9637" s="15"/>
      <c r="M9637" s="26"/>
      <c r="V9637" s="37"/>
      <c r="W9637" s="37"/>
      <c r="Z9637" s="29"/>
      <c r="AA9637" s="29"/>
      <c r="AB9637" s="29"/>
      <c r="AG9637" s="40"/>
      <c r="AH9637" s="40"/>
      <c r="AN9637" s="29"/>
      <c r="AO9637" s="29"/>
    </row>
    <row r="9638" spans="5:41" x14ac:dyDescent="0.3">
      <c r="E9638" s="15"/>
      <c r="M9638" s="26"/>
      <c r="V9638" s="37"/>
      <c r="W9638" s="37"/>
      <c r="Z9638" s="29"/>
      <c r="AA9638" s="29"/>
      <c r="AB9638" s="29"/>
      <c r="AG9638" s="40"/>
      <c r="AH9638" s="40"/>
      <c r="AN9638" s="29"/>
      <c r="AO9638" s="29"/>
    </row>
    <row r="9639" spans="5:41" x14ac:dyDescent="0.3">
      <c r="E9639" s="15"/>
      <c r="M9639" s="26"/>
      <c r="V9639" s="37"/>
      <c r="W9639" s="37"/>
      <c r="Z9639" s="29"/>
      <c r="AA9639" s="29"/>
      <c r="AB9639" s="29"/>
      <c r="AG9639" s="40"/>
      <c r="AH9639" s="40"/>
      <c r="AN9639" s="29"/>
      <c r="AO9639" s="29"/>
    </row>
    <row r="9640" spans="5:41" x14ac:dyDescent="0.3">
      <c r="E9640" s="15"/>
      <c r="M9640" s="26"/>
      <c r="V9640" s="37"/>
      <c r="W9640" s="37"/>
      <c r="Z9640" s="29"/>
      <c r="AA9640" s="29"/>
      <c r="AB9640" s="29"/>
      <c r="AG9640" s="40"/>
      <c r="AH9640" s="40"/>
      <c r="AN9640" s="29"/>
      <c r="AO9640" s="29"/>
    </row>
    <row r="9641" spans="5:41" x14ac:dyDescent="0.3">
      <c r="E9641" s="15"/>
      <c r="M9641" s="26"/>
      <c r="V9641" s="37"/>
      <c r="W9641" s="37"/>
      <c r="Z9641" s="29"/>
      <c r="AA9641" s="29"/>
      <c r="AB9641" s="29"/>
      <c r="AG9641" s="40"/>
      <c r="AH9641" s="40"/>
      <c r="AN9641" s="29"/>
      <c r="AO9641" s="29"/>
    </row>
    <row r="9642" spans="5:41" x14ac:dyDescent="0.3">
      <c r="E9642" s="15"/>
      <c r="M9642" s="26"/>
      <c r="V9642" s="37"/>
      <c r="W9642" s="37"/>
      <c r="Z9642" s="29"/>
      <c r="AA9642" s="29"/>
      <c r="AB9642" s="29"/>
      <c r="AG9642" s="40"/>
      <c r="AH9642" s="40"/>
      <c r="AN9642" s="29"/>
      <c r="AO9642" s="29"/>
    </row>
    <row r="9643" spans="5:41" x14ac:dyDescent="0.3">
      <c r="E9643" s="15"/>
      <c r="M9643" s="26"/>
      <c r="V9643" s="37"/>
      <c r="W9643" s="37"/>
      <c r="Z9643" s="29"/>
      <c r="AA9643" s="29"/>
      <c r="AB9643" s="29"/>
      <c r="AG9643" s="40"/>
      <c r="AH9643" s="40"/>
      <c r="AN9643" s="29"/>
      <c r="AO9643" s="29"/>
    </row>
    <row r="9644" spans="5:41" x14ac:dyDescent="0.3">
      <c r="E9644" s="15"/>
      <c r="M9644" s="26"/>
      <c r="V9644" s="37"/>
      <c r="W9644" s="37"/>
      <c r="Z9644" s="29"/>
      <c r="AA9644" s="29"/>
      <c r="AB9644" s="29"/>
      <c r="AG9644" s="40"/>
      <c r="AH9644" s="40"/>
      <c r="AN9644" s="29"/>
      <c r="AO9644" s="29"/>
    </row>
    <row r="9645" spans="5:41" x14ac:dyDescent="0.3">
      <c r="E9645" s="15"/>
      <c r="M9645" s="26"/>
      <c r="V9645" s="37"/>
      <c r="W9645" s="37"/>
      <c r="Z9645" s="29"/>
      <c r="AA9645" s="29"/>
      <c r="AB9645" s="29"/>
      <c r="AG9645" s="40"/>
      <c r="AH9645" s="40"/>
      <c r="AN9645" s="29"/>
      <c r="AO9645" s="29"/>
    </row>
    <row r="9646" spans="5:41" x14ac:dyDescent="0.3">
      <c r="E9646" s="15"/>
      <c r="M9646" s="26"/>
      <c r="V9646" s="37"/>
      <c r="W9646" s="37"/>
      <c r="Z9646" s="29"/>
      <c r="AA9646" s="29"/>
      <c r="AB9646" s="29"/>
      <c r="AG9646" s="40"/>
      <c r="AH9646" s="40"/>
      <c r="AN9646" s="29"/>
      <c r="AO9646" s="29"/>
    </row>
    <row r="9647" spans="5:41" x14ac:dyDescent="0.3">
      <c r="E9647" s="15"/>
      <c r="M9647" s="26"/>
      <c r="V9647" s="37"/>
      <c r="W9647" s="37"/>
      <c r="Z9647" s="29"/>
      <c r="AA9647" s="29"/>
      <c r="AB9647" s="29"/>
      <c r="AG9647" s="40"/>
      <c r="AH9647" s="40"/>
      <c r="AN9647" s="29"/>
      <c r="AO9647" s="29"/>
    </row>
    <row r="9648" spans="5:41" x14ac:dyDescent="0.3">
      <c r="E9648" s="15"/>
      <c r="M9648" s="26"/>
      <c r="V9648" s="37"/>
      <c r="W9648" s="37"/>
      <c r="Z9648" s="29"/>
      <c r="AA9648" s="29"/>
      <c r="AB9648" s="29"/>
      <c r="AG9648" s="40"/>
      <c r="AH9648" s="40"/>
      <c r="AN9648" s="29"/>
      <c r="AO9648" s="29"/>
    </row>
    <row r="9649" spans="5:41" x14ac:dyDescent="0.3">
      <c r="E9649" s="15"/>
      <c r="M9649" s="26"/>
      <c r="V9649" s="37"/>
      <c r="W9649" s="37"/>
      <c r="Z9649" s="29"/>
      <c r="AA9649" s="29"/>
      <c r="AB9649" s="29"/>
      <c r="AG9649" s="40"/>
      <c r="AH9649" s="40"/>
      <c r="AN9649" s="29"/>
      <c r="AO9649" s="29"/>
    </row>
    <row r="9650" spans="5:41" x14ac:dyDescent="0.3">
      <c r="E9650" s="15"/>
      <c r="M9650" s="26"/>
      <c r="V9650" s="37"/>
      <c r="W9650" s="37"/>
      <c r="Z9650" s="29"/>
      <c r="AA9650" s="29"/>
      <c r="AB9650" s="29"/>
      <c r="AG9650" s="40"/>
      <c r="AH9650" s="40"/>
      <c r="AN9650" s="29"/>
      <c r="AO9650" s="29"/>
    </row>
    <row r="9651" spans="5:41" x14ac:dyDescent="0.3">
      <c r="E9651" s="15"/>
      <c r="M9651" s="26"/>
      <c r="V9651" s="37"/>
      <c r="W9651" s="37"/>
      <c r="Z9651" s="29"/>
      <c r="AA9651" s="29"/>
      <c r="AB9651" s="29"/>
      <c r="AG9651" s="40"/>
      <c r="AH9651" s="40"/>
      <c r="AN9651" s="29"/>
      <c r="AO9651" s="29"/>
    </row>
    <row r="9652" spans="5:41" x14ac:dyDescent="0.3">
      <c r="E9652" s="15"/>
      <c r="M9652" s="26"/>
      <c r="V9652" s="37"/>
      <c r="W9652" s="37"/>
      <c r="Z9652" s="29"/>
      <c r="AA9652" s="29"/>
      <c r="AB9652" s="29"/>
      <c r="AG9652" s="40"/>
      <c r="AH9652" s="40"/>
      <c r="AN9652" s="29"/>
      <c r="AO9652" s="29"/>
    </row>
    <row r="9653" spans="5:41" x14ac:dyDescent="0.3">
      <c r="E9653" s="15"/>
      <c r="M9653" s="26"/>
      <c r="V9653" s="37"/>
      <c r="W9653" s="37"/>
      <c r="Z9653" s="29"/>
      <c r="AA9653" s="29"/>
      <c r="AB9653" s="29"/>
      <c r="AG9653" s="40"/>
      <c r="AH9653" s="40"/>
      <c r="AN9653" s="29"/>
      <c r="AO9653" s="29"/>
    </row>
    <row r="9654" spans="5:41" x14ac:dyDescent="0.3">
      <c r="E9654" s="15"/>
      <c r="M9654" s="26"/>
      <c r="V9654" s="37"/>
      <c r="W9654" s="37"/>
      <c r="Z9654" s="29"/>
      <c r="AA9654" s="29"/>
      <c r="AB9654" s="29"/>
      <c r="AG9654" s="40"/>
      <c r="AH9654" s="40"/>
      <c r="AN9654" s="29"/>
      <c r="AO9654" s="29"/>
    </row>
    <row r="9655" spans="5:41" x14ac:dyDescent="0.3">
      <c r="E9655" s="15"/>
      <c r="M9655" s="26"/>
      <c r="V9655" s="37"/>
      <c r="W9655" s="37"/>
      <c r="Z9655" s="29"/>
      <c r="AA9655" s="29"/>
      <c r="AB9655" s="29"/>
      <c r="AG9655" s="40"/>
      <c r="AH9655" s="40"/>
      <c r="AN9655" s="29"/>
      <c r="AO9655" s="29"/>
    </row>
    <row r="9656" spans="5:41" x14ac:dyDescent="0.3">
      <c r="E9656" s="15"/>
      <c r="M9656" s="26"/>
      <c r="V9656" s="37"/>
      <c r="W9656" s="37"/>
      <c r="Z9656" s="29"/>
      <c r="AA9656" s="29"/>
      <c r="AB9656" s="29"/>
      <c r="AG9656" s="40"/>
      <c r="AH9656" s="40"/>
      <c r="AN9656" s="29"/>
      <c r="AO9656" s="29"/>
    </row>
    <row r="9657" spans="5:41" x14ac:dyDescent="0.3">
      <c r="E9657" s="15"/>
      <c r="M9657" s="26"/>
      <c r="V9657" s="37"/>
      <c r="W9657" s="37"/>
      <c r="Z9657" s="29"/>
      <c r="AA9657" s="29"/>
      <c r="AB9657" s="29"/>
      <c r="AG9657" s="40"/>
      <c r="AH9657" s="40"/>
      <c r="AN9657" s="29"/>
      <c r="AO9657" s="29"/>
    </row>
    <row r="9658" spans="5:41" x14ac:dyDescent="0.3">
      <c r="E9658" s="15"/>
      <c r="M9658" s="26"/>
      <c r="V9658" s="37"/>
      <c r="W9658" s="37"/>
      <c r="Z9658" s="29"/>
      <c r="AA9658" s="29"/>
      <c r="AB9658" s="29"/>
      <c r="AG9658" s="40"/>
      <c r="AH9658" s="40"/>
      <c r="AN9658" s="29"/>
      <c r="AO9658" s="29"/>
    </row>
    <row r="9659" spans="5:41" x14ac:dyDescent="0.3">
      <c r="E9659" s="15"/>
      <c r="M9659" s="26"/>
      <c r="V9659" s="37"/>
      <c r="W9659" s="37"/>
      <c r="Z9659" s="29"/>
      <c r="AA9659" s="29"/>
      <c r="AB9659" s="29"/>
      <c r="AG9659" s="40"/>
      <c r="AH9659" s="40"/>
      <c r="AN9659" s="29"/>
      <c r="AO9659" s="29"/>
    </row>
    <row r="9660" spans="5:41" x14ac:dyDescent="0.3">
      <c r="E9660" s="15"/>
      <c r="M9660" s="26"/>
      <c r="V9660" s="37"/>
      <c r="W9660" s="37"/>
      <c r="Z9660" s="29"/>
      <c r="AA9660" s="29"/>
      <c r="AB9660" s="29"/>
      <c r="AG9660" s="40"/>
      <c r="AH9660" s="40"/>
      <c r="AN9660" s="29"/>
      <c r="AO9660" s="29"/>
    </row>
    <row r="9661" spans="5:41" x14ac:dyDescent="0.3">
      <c r="E9661" s="15"/>
      <c r="M9661" s="26"/>
      <c r="V9661" s="37"/>
      <c r="W9661" s="37"/>
      <c r="Z9661" s="29"/>
      <c r="AA9661" s="29"/>
      <c r="AB9661" s="29"/>
      <c r="AG9661" s="40"/>
      <c r="AH9661" s="40"/>
      <c r="AN9661" s="29"/>
      <c r="AO9661" s="29"/>
    </row>
    <row r="9662" spans="5:41" x14ac:dyDescent="0.3">
      <c r="E9662" s="15"/>
      <c r="M9662" s="26"/>
      <c r="V9662" s="37"/>
      <c r="W9662" s="37"/>
      <c r="Z9662" s="29"/>
      <c r="AA9662" s="29"/>
      <c r="AB9662" s="29"/>
      <c r="AG9662" s="40"/>
      <c r="AH9662" s="40"/>
      <c r="AN9662" s="29"/>
      <c r="AO9662" s="29"/>
    </row>
    <row r="9663" spans="5:41" x14ac:dyDescent="0.3">
      <c r="E9663" s="15"/>
      <c r="M9663" s="26"/>
      <c r="V9663" s="37"/>
      <c r="W9663" s="37"/>
      <c r="Z9663" s="29"/>
      <c r="AA9663" s="29"/>
      <c r="AB9663" s="29"/>
      <c r="AG9663" s="40"/>
      <c r="AH9663" s="40"/>
      <c r="AN9663" s="29"/>
      <c r="AO9663" s="29"/>
    </row>
    <row r="9664" spans="5:41" x14ac:dyDescent="0.3">
      <c r="E9664" s="15"/>
      <c r="M9664" s="26"/>
      <c r="V9664" s="37"/>
      <c r="W9664" s="37"/>
      <c r="Z9664" s="29"/>
      <c r="AA9664" s="29"/>
      <c r="AB9664" s="29"/>
      <c r="AG9664" s="40"/>
      <c r="AH9664" s="40"/>
      <c r="AN9664" s="29"/>
      <c r="AO9664" s="29"/>
    </row>
    <row r="9665" spans="5:41" x14ac:dyDescent="0.3">
      <c r="E9665" s="15"/>
      <c r="M9665" s="26"/>
      <c r="V9665" s="37"/>
      <c r="W9665" s="37"/>
      <c r="Z9665" s="29"/>
      <c r="AA9665" s="29"/>
      <c r="AB9665" s="29"/>
      <c r="AG9665" s="40"/>
      <c r="AH9665" s="40"/>
      <c r="AN9665" s="29"/>
      <c r="AO9665" s="29"/>
    </row>
    <row r="9666" spans="5:41" x14ac:dyDescent="0.3">
      <c r="E9666" s="15"/>
      <c r="M9666" s="26"/>
      <c r="V9666" s="37"/>
      <c r="W9666" s="37"/>
      <c r="Z9666" s="29"/>
      <c r="AA9666" s="29"/>
      <c r="AB9666" s="29"/>
      <c r="AG9666" s="40"/>
      <c r="AH9666" s="40"/>
      <c r="AN9666" s="29"/>
      <c r="AO9666" s="29"/>
    </row>
    <row r="9667" spans="5:41" x14ac:dyDescent="0.3">
      <c r="E9667" s="15"/>
      <c r="M9667" s="26"/>
      <c r="V9667" s="37"/>
      <c r="W9667" s="37"/>
      <c r="Z9667" s="29"/>
      <c r="AA9667" s="29"/>
      <c r="AB9667" s="29"/>
      <c r="AG9667" s="40"/>
      <c r="AH9667" s="40"/>
      <c r="AN9667" s="29"/>
      <c r="AO9667" s="29"/>
    </row>
    <row r="9668" spans="5:41" x14ac:dyDescent="0.3">
      <c r="E9668" s="15"/>
      <c r="M9668" s="26"/>
      <c r="V9668" s="37"/>
      <c r="W9668" s="37"/>
      <c r="Z9668" s="29"/>
      <c r="AA9668" s="29"/>
      <c r="AB9668" s="29"/>
      <c r="AG9668" s="40"/>
      <c r="AH9668" s="40"/>
      <c r="AN9668" s="29"/>
      <c r="AO9668" s="29"/>
    </row>
    <row r="9669" spans="5:41" x14ac:dyDescent="0.3">
      <c r="E9669" s="15"/>
      <c r="M9669" s="26"/>
      <c r="V9669" s="37"/>
      <c r="W9669" s="37"/>
      <c r="Z9669" s="29"/>
      <c r="AA9669" s="29"/>
      <c r="AB9669" s="29"/>
      <c r="AG9669" s="40"/>
      <c r="AH9669" s="40"/>
      <c r="AN9669" s="29"/>
      <c r="AO9669" s="29"/>
    </row>
    <row r="9670" spans="5:41" x14ac:dyDescent="0.3">
      <c r="E9670" s="15"/>
      <c r="M9670" s="26"/>
      <c r="V9670" s="37"/>
      <c r="W9670" s="37"/>
      <c r="Z9670" s="29"/>
      <c r="AA9670" s="29"/>
      <c r="AB9670" s="29"/>
      <c r="AG9670" s="40"/>
      <c r="AH9670" s="40"/>
      <c r="AN9670" s="29"/>
      <c r="AO9670" s="29"/>
    </row>
    <row r="9671" spans="5:41" x14ac:dyDescent="0.3">
      <c r="E9671" s="15"/>
      <c r="M9671" s="26"/>
      <c r="V9671" s="37"/>
      <c r="W9671" s="37"/>
      <c r="Z9671" s="29"/>
      <c r="AA9671" s="29"/>
      <c r="AB9671" s="29"/>
      <c r="AG9671" s="40"/>
      <c r="AH9671" s="40"/>
      <c r="AN9671" s="29"/>
      <c r="AO9671" s="29"/>
    </row>
    <row r="9672" spans="5:41" x14ac:dyDescent="0.3">
      <c r="E9672" s="15"/>
      <c r="M9672" s="26"/>
      <c r="V9672" s="37"/>
      <c r="W9672" s="37"/>
      <c r="Z9672" s="29"/>
      <c r="AA9672" s="29"/>
      <c r="AB9672" s="29"/>
      <c r="AG9672" s="40"/>
      <c r="AH9672" s="40"/>
      <c r="AN9672" s="29"/>
      <c r="AO9672" s="29"/>
    </row>
    <row r="9673" spans="5:41" x14ac:dyDescent="0.3">
      <c r="E9673" s="15"/>
      <c r="M9673" s="26"/>
      <c r="V9673" s="37"/>
      <c r="W9673" s="37"/>
      <c r="Z9673" s="29"/>
      <c r="AA9673" s="29"/>
      <c r="AB9673" s="29"/>
      <c r="AG9673" s="40"/>
      <c r="AH9673" s="40"/>
      <c r="AN9673" s="29"/>
      <c r="AO9673" s="29"/>
    </row>
    <row r="9674" spans="5:41" x14ac:dyDescent="0.3">
      <c r="E9674" s="15"/>
      <c r="M9674" s="26"/>
      <c r="V9674" s="37"/>
      <c r="W9674" s="37"/>
      <c r="Z9674" s="29"/>
      <c r="AA9674" s="29"/>
      <c r="AB9674" s="29"/>
      <c r="AG9674" s="40"/>
      <c r="AH9674" s="40"/>
      <c r="AN9674" s="29"/>
      <c r="AO9674" s="29"/>
    </row>
    <row r="9675" spans="5:41" x14ac:dyDescent="0.3">
      <c r="E9675" s="15"/>
      <c r="M9675" s="26"/>
      <c r="V9675" s="37"/>
      <c r="W9675" s="37"/>
      <c r="Z9675" s="29"/>
      <c r="AA9675" s="29"/>
      <c r="AB9675" s="29"/>
      <c r="AG9675" s="40"/>
      <c r="AH9675" s="40"/>
      <c r="AN9675" s="29"/>
      <c r="AO9675" s="29"/>
    </row>
    <row r="9676" spans="5:41" x14ac:dyDescent="0.3">
      <c r="E9676" s="15"/>
      <c r="M9676" s="26"/>
      <c r="V9676" s="37"/>
      <c r="W9676" s="37"/>
      <c r="Z9676" s="29"/>
      <c r="AA9676" s="29"/>
      <c r="AB9676" s="29"/>
      <c r="AG9676" s="40"/>
      <c r="AH9676" s="40"/>
      <c r="AN9676" s="29"/>
      <c r="AO9676" s="29"/>
    </row>
    <row r="9677" spans="5:41" x14ac:dyDescent="0.3">
      <c r="E9677" s="15"/>
      <c r="M9677" s="26"/>
      <c r="V9677" s="37"/>
      <c r="W9677" s="37"/>
      <c r="Z9677" s="29"/>
      <c r="AA9677" s="29"/>
      <c r="AB9677" s="29"/>
      <c r="AG9677" s="40"/>
      <c r="AH9677" s="40"/>
      <c r="AN9677" s="29"/>
      <c r="AO9677" s="29"/>
    </row>
    <row r="9678" spans="5:41" x14ac:dyDescent="0.3">
      <c r="E9678" s="15"/>
      <c r="M9678" s="26"/>
      <c r="V9678" s="37"/>
      <c r="W9678" s="37"/>
      <c r="Z9678" s="29"/>
      <c r="AA9678" s="29"/>
      <c r="AB9678" s="29"/>
      <c r="AG9678" s="40"/>
      <c r="AH9678" s="40"/>
      <c r="AN9678" s="29"/>
      <c r="AO9678" s="29"/>
    </row>
    <row r="9679" spans="5:41" x14ac:dyDescent="0.3">
      <c r="E9679" s="15"/>
      <c r="M9679" s="26"/>
      <c r="V9679" s="37"/>
      <c r="W9679" s="37"/>
      <c r="Z9679" s="29"/>
      <c r="AA9679" s="29"/>
      <c r="AB9679" s="29"/>
      <c r="AG9679" s="40"/>
      <c r="AH9679" s="40"/>
      <c r="AN9679" s="29"/>
      <c r="AO9679" s="29"/>
    </row>
    <row r="9680" spans="5:41" x14ac:dyDescent="0.3">
      <c r="E9680" s="15"/>
      <c r="M9680" s="26"/>
      <c r="V9680" s="37"/>
      <c r="W9680" s="37"/>
      <c r="Z9680" s="29"/>
      <c r="AA9680" s="29"/>
      <c r="AB9680" s="29"/>
      <c r="AG9680" s="40"/>
      <c r="AH9680" s="40"/>
      <c r="AN9680" s="29"/>
      <c r="AO9680" s="29"/>
    </row>
    <row r="9681" spans="5:41" x14ac:dyDescent="0.3">
      <c r="E9681" s="15"/>
      <c r="M9681" s="26"/>
      <c r="V9681" s="37"/>
      <c r="W9681" s="37"/>
      <c r="Z9681" s="29"/>
      <c r="AA9681" s="29"/>
      <c r="AB9681" s="29"/>
      <c r="AG9681" s="40"/>
      <c r="AH9681" s="40"/>
      <c r="AN9681" s="29"/>
      <c r="AO9681" s="29"/>
    </row>
    <row r="9682" spans="5:41" x14ac:dyDescent="0.3">
      <c r="E9682" s="15"/>
      <c r="M9682" s="26"/>
      <c r="V9682" s="37"/>
      <c r="W9682" s="37"/>
      <c r="Z9682" s="29"/>
      <c r="AA9682" s="29"/>
      <c r="AB9682" s="29"/>
      <c r="AG9682" s="40"/>
      <c r="AH9682" s="40"/>
      <c r="AN9682" s="29"/>
      <c r="AO9682" s="29"/>
    </row>
    <row r="9683" spans="5:41" x14ac:dyDescent="0.3">
      <c r="E9683" s="15"/>
      <c r="M9683" s="26"/>
      <c r="V9683" s="37"/>
      <c r="W9683" s="37"/>
      <c r="Z9683" s="29"/>
      <c r="AA9683" s="29"/>
      <c r="AB9683" s="29"/>
      <c r="AG9683" s="40"/>
      <c r="AH9683" s="40"/>
      <c r="AN9683" s="29"/>
      <c r="AO9683" s="29"/>
    </row>
    <row r="9684" spans="5:41" x14ac:dyDescent="0.3">
      <c r="E9684" s="15"/>
      <c r="M9684" s="26"/>
      <c r="V9684" s="37"/>
      <c r="W9684" s="37"/>
      <c r="Z9684" s="29"/>
      <c r="AA9684" s="29"/>
      <c r="AB9684" s="29"/>
      <c r="AG9684" s="40"/>
      <c r="AH9684" s="40"/>
      <c r="AN9684" s="29"/>
      <c r="AO9684" s="29"/>
    </row>
    <row r="9685" spans="5:41" x14ac:dyDescent="0.3">
      <c r="E9685" s="15"/>
      <c r="M9685" s="26"/>
      <c r="V9685" s="37"/>
      <c r="W9685" s="37"/>
      <c r="Z9685" s="29"/>
      <c r="AA9685" s="29"/>
      <c r="AB9685" s="29"/>
      <c r="AG9685" s="40"/>
      <c r="AH9685" s="40"/>
      <c r="AN9685" s="29"/>
      <c r="AO9685" s="29"/>
    </row>
    <row r="9686" spans="5:41" x14ac:dyDescent="0.3">
      <c r="E9686" s="15"/>
      <c r="M9686" s="26"/>
      <c r="V9686" s="37"/>
      <c r="W9686" s="37"/>
      <c r="Z9686" s="29"/>
      <c r="AA9686" s="29"/>
      <c r="AB9686" s="29"/>
      <c r="AG9686" s="40"/>
      <c r="AH9686" s="40"/>
      <c r="AN9686" s="29"/>
      <c r="AO9686" s="29"/>
    </row>
    <row r="9687" spans="5:41" x14ac:dyDescent="0.3">
      <c r="E9687" s="15"/>
      <c r="M9687" s="26"/>
      <c r="V9687" s="37"/>
      <c r="W9687" s="37"/>
      <c r="Z9687" s="29"/>
      <c r="AA9687" s="29"/>
      <c r="AB9687" s="29"/>
      <c r="AG9687" s="40"/>
      <c r="AH9687" s="40"/>
      <c r="AN9687" s="29"/>
      <c r="AO9687" s="29"/>
    </row>
    <row r="9688" spans="5:41" x14ac:dyDescent="0.3">
      <c r="E9688" s="15"/>
      <c r="M9688" s="26"/>
      <c r="V9688" s="37"/>
      <c r="W9688" s="37"/>
      <c r="Z9688" s="29"/>
      <c r="AA9688" s="29"/>
      <c r="AB9688" s="29"/>
      <c r="AG9688" s="40"/>
      <c r="AH9688" s="40"/>
      <c r="AN9688" s="29"/>
      <c r="AO9688" s="29"/>
    </row>
    <row r="9689" spans="5:41" x14ac:dyDescent="0.3">
      <c r="E9689" s="15"/>
      <c r="M9689" s="26"/>
      <c r="V9689" s="37"/>
      <c r="W9689" s="37"/>
      <c r="Z9689" s="29"/>
      <c r="AA9689" s="29"/>
      <c r="AB9689" s="29"/>
      <c r="AG9689" s="40"/>
      <c r="AH9689" s="40"/>
      <c r="AN9689" s="29"/>
      <c r="AO9689" s="29"/>
    </row>
    <row r="9690" spans="5:41" x14ac:dyDescent="0.3">
      <c r="E9690" s="15"/>
      <c r="M9690" s="26"/>
      <c r="V9690" s="37"/>
      <c r="W9690" s="37"/>
      <c r="Z9690" s="29"/>
      <c r="AA9690" s="29"/>
      <c r="AB9690" s="29"/>
      <c r="AG9690" s="40"/>
      <c r="AH9690" s="40"/>
      <c r="AN9690" s="29"/>
      <c r="AO9690" s="29"/>
    </row>
    <row r="9691" spans="5:41" x14ac:dyDescent="0.3">
      <c r="E9691" s="15"/>
      <c r="M9691" s="26"/>
      <c r="V9691" s="37"/>
      <c r="W9691" s="37"/>
      <c r="Z9691" s="29"/>
      <c r="AA9691" s="29"/>
      <c r="AB9691" s="29"/>
      <c r="AG9691" s="40"/>
      <c r="AH9691" s="40"/>
      <c r="AN9691" s="29"/>
      <c r="AO9691" s="29"/>
    </row>
    <row r="9692" spans="5:41" x14ac:dyDescent="0.3">
      <c r="E9692" s="15"/>
      <c r="M9692" s="26"/>
      <c r="V9692" s="37"/>
      <c r="W9692" s="37"/>
      <c r="Z9692" s="29"/>
      <c r="AA9692" s="29"/>
      <c r="AB9692" s="29"/>
      <c r="AG9692" s="40"/>
      <c r="AH9692" s="40"/>
      <c r="AN9692" s="29"/>
      <c r="AO9692" s="29"/>
    </row>
    <row r="9693" spans="5:41" x14ac:dyDescent="0.3">
      <c r="E9693" s="15"/>
      <c r="M9693" s="26"/>
      <c r="V9693" s="37"/>
      <c r="W9693" s="37"/>
      <c r="Z9693" s="29"/>
      <c r="AA9693" s="29"/>
      <c r="AB9693" s="29"/>
      <c r="AG9693" s="40"/>
      <c r="AH9693" s="40"/>
      <c r="AN9693" s="29"/>
      <c r="AO9693" s="29"/>
    </row>
    <row r="9694" spans="5:41" x14ac:dyDescent="0.3">
      <c r="E9694" s="15"/>
      <c r="M9694" s="26"/>
      <c r="V9694" s="37"/>
      <c r="W9694" s="37"/>
      <c r="Z9694" s="29"/>
      <c r="AA9694" s="29"/>
      <c r="AB9694" s="29"/>
      <c r="AG9694" s="40"/>
      <c r="AH9694" s="40"/>
      <c r="AN9694" s="29"/>
      <c r="AO9694" s="29"/>
    </row>
    <row r="9695" spans="5:41" x14ac:dyDescent="0.3">
      <c r="E9695" s="15"/>
      <c r="M9695" s="26"/>
      <c r="V9695" s="37"/>
      <c r="W9695" s="37"/>
      <c r="Z9695" s="29"/>
      <c r="AA9695" s="29"/>
      <c r="AB9695" s="29"/>
      <c r="AG9695" s="40"/>
      <c r="AH9695" s="40"/>
      <c r="AN9695" s="29"/>
      <c r="AO9695" s="29"/>
    </row>
    <row r="9696" spans="5:41" x14ac:dyDescent="0.3">
      <c r="E9696" s="15"/>
      <c r="M9696" s="26"/>
      <c r="V9696" s="37"/>
      <c r="W9696" s="37"/>
      <c r="Z9696" s="29"/>
      <c r="AA9696" s="29"/>
      <c r="AB9696" s="29"/>
      <c r="AG9696" s="40"/>
      <c r="AH9696" s="40"/>
      <c r="AN9696" s="29"/>
      <c r="AO9696" s="29"/>
    </row>
    <row r="9697" spans="5:41" x14ac:dyDescent="0.3">
      <c r="E9697" s="15"/>
      <c r="M9697" s="26"/>
      <c r="V9697" s="37"/>
      <c r="W9697" s="37"/>
      <c r="Z9697" s="29"/>
      <c r="AA9697" s="29"/>
      <c r="AB9697" s="29"/>
      <c r="AG9697" s="40"/>
      <c r="AH9697" s="40"/>
      <c r="AN9697" s="29"/>
      <c r="AO9697" s="29"/>
    </row>
    <row r="9698" spans="5:41" x14ac:dyDescent="0.3">
      <c r="E9698" s="15"/>
      <c r="M9698" s="26"/>
      <c r="V9698" s="37"/>
      <c r="W9698" s="37"/>
      <c r="Z9698" s="29"/>
      <c r="AA9698" s="29"/>
      <c r="AB9698" s="29"/>
      <c r="AG9698" s="40"/>
      <c r="AH9698" s="40"/>
      <c r="AN9698" s="29"/>
      <c r="AO9698" s="29"/>
    </row>
    <row r="9699" spans="5:41" x14ac:dyDescent="0.3">
      <c r="E9699" s="15"/>
      <c r="M9699" s="26"/>
      <c r="V9699" s="37"/>
      <c r="W9699" s="37"/>
      <c r="Z9699" s="29"/>
      <c r="AA9699" s="29"/>
      <c r="AB9699" s="29"/>
      <c r="AG9699" s="40"/>
      <c r="AH9699" s="40"/>
      <c r="AN9699" s="29"/>
      <c r="AO9699" s="29"/>
    </row>
    <row r="9700" spans="5:41" x14ac:dyDescent="0.3">
      <c r="E9700" s="15"/>
      <c r="M9700" s="26"/>
      <c r="V9700" s="37"/>
      <c r="W9700" s="37"/>
      <c r="Z9700" s="29"/>
      <c r="AA9700" s="29"/>
      <c r="AB9700" s="29"/>
      <c r="AG9700" s="40"/>
      <c r="AH9700" s="40"/>
      <c r="AN9700" s="29"/>
      <c r="AO9700" s="29"/>
    </row>
    <row r="9701" spans="5:41" x14ac:dyDescent="0.3">
      <c r="E9701" s="15"/>
      <c r="M9701" s="26"/>
      <c r="V9701" s="37"/>
      <c r="W9701" s="37"/>
      <c r="Z9701" s="29"/>
      <c r="AA9701" s="29"/>
      <c r="AB9701" s="29"/>
      <c r="AG9701" s="40"/>
      <c r="AH9701" s="40"/>
      <c r="AN9701" s="29"/>
      <c r="AO9701" s="29"/>
    </row>
    <row r="9702" spans="5:41" x14ac:dyDescent="0.3">
      <c r="E9702" s="15"/>
      <c r="M9702" s="26"/>
      <c r="V9702" s="37"/>
      <c r="W9702" s="37"/>
      <c r="Z9702" s="29"/>
      <c r="AA9702" s="29"/>
      <c r="AB9702" s="29"/>
      <c r="AG9702" s="40"/>
      <c r="AH9702" s="40"/>
      <c r="AN9702" s="29"/>
      <c r="AO9702" s="29"/>
    </row>
    <row r="9703" spans="5:41" x14ac:dyDescent="0.3">
      <c r="E9703" s="15"/>
      <c r="M9703" s="26"/>
      <c r="V9703" s="37"/>
      <c r="W9703" s="37"/>
      <c r="Z9703" s="29"/>
      <c r="AA9703" s="29"/>
      <c r="AB9703" s="29"/>
      <c r="AG9703" s="40"/>
      <c r="AH9703" s="40"/>
      <c r="AN9703" s="29"/>
      <c r="AO9703" s="29"/>
    </row>
    <row r="9704" spans="5:41" x14ac:dyDescent="0.3">
      <c r="E9704" s="15"/>
      <c r="M9704" s="26"/>
      <c r="V9704" s="37"/>
      <c r="W9704" s="37"/>
      <c r="Z9704" s="29"/>
      <c r="AA9704" s="29"/>
      <c r="AB9704" s="29"/>
      <c r="AG9704" s="40"/>
      <c r="AH9704" s="40"/>
      <c r="AN9704" s="29"/>
      <c r="AO9704" s="29"/>
    </row>
    <row r="9705" spans="5:41" x14ac:dyDescent="0.3">
      <c r="E9705" s="15"/>
      <c r="M9705" s="26"/>
      <c r="V9705" s="37"/>
      <c r="W9705" s="37"/>
      <c r="Z9705" s="29"/>
      <c r="AA9705" s="29"/>
      <c r="AB9705" s="29"/>
      <c r="AG9705" s="40"/>
      <c r="AH9705" s="40"/>
      <c r="AN9705" s="29"/>
      <c r="AO9705" s="29"/>
    </row>
    <row r="9706" spans="5:41" x14ac:dyDescent="0.3">
      <c r="E9706" s="15"/>
      <c r="M9706" s="26"/>
      <c r="V9706" s="37"/>
      <c r="W9706" s="37"/>
      <c r="Z9706" s="29"/>
      <c r="AA9706" s="29"/>
      <c r="AB9706" s="29"/>
      <c r="AG9706" s="40"/>
      <c r="AH9706" s="40"/>
      <c r="AN9706" s="29"/>
      <c r="AO9706" s="29"/>
    </row>
    <row r="9707" spans="5:41" x14ac:dyDescent="0.3">
      <c r="E9707" s="15"/>
      <c r="M9707" s="26"/>
      <c r="V9707" s="37"/>
      <c r="W9707" s="37"/>
      <c r="Z9707" s="29"/>
      <c r="AA9707" s="29"/>
      <c r="AB9707" s="29"/>
      <c r="AG9707" s="40"/>
      <c r="AH9707" s="40"/>
      <c r="AN9707" s="29"/>
      <c r="AO9707" s="29"/>
    </row>
    <row r="9708" spans="5:41" x14ac:dyDescent="0.3">
      <c r="E9708" s="15"/>
      <c r="M9708" s="26"/>
      <c r="V9708" s="37"/>
      <c r="W9708" s="37"/>
      <c r="Z9708" s="29"/>
      <c r="AA9708" s="29"/>
      <c r="AB9708" s="29"/>
      <c r="AG9708" s="40"/>
      <c r="AH9708" s="40"/>
      <c r="AN9708" s="29"/>
      <c r="AO9708" s="29"/>
    </row>
    <row r="9709" spans="5:41" x14ac:dyDescent="0.3">
      <c r="E9709" s="15"/>
      <c r="M9709" s="26"/>
      <c r="V9709" s="37"/>
      <c r="W9709" s="37"/>
      <c r="Z9709" s="29"/>
      <c r="AA9709" s="29"/>
      <c r="AB9709" s="29"/>
      <c r="AG9709" s="40"/>
      <c r="AH9709" s="40"/>
      <c r="AN9709" s="29"/>
      <c r="AO9709" s="29"/>
    </row>
    <row r="9710" spans="5:41" x14ac:dyDescent="0.3">
      <c r="E9710" s="15"/>
      <c r="M9710" s="26"/>
      <c r="V9710" s="37"/>
      <c r="W9710" s="37"/>
      <c r="Z9710" s="29"/>
      <c r="AA9710" s="29"/>
      <c r="AB9710" s="29"/>
      <c r="AG9710" s="40"/>
      <c r="AH9710" s="40"/>
      <c r="AN9710" s="29"/>
      <c r="AO9710" s="29"/>
    </row>
    <row r="9711" spans="5:41" x14ac:dyDescent="0.3">
      <c r="E9711" s="15"/>
      <c r="M9711" s="26"/>
      <c r="V9711" s="37"/>
      <c r="W9711" s="37"/>
      <c r="Z9711" s="29"/>
      <c r="AA9711" s="29"/>
      <c r="AB9711" s="29"/>
      <c r="AG9711" s="40"/>
      <c r="AH9711" s="40"/>
      <c r="AN9711" s="29"/>
      <c r="AO9711" s="29"/>
    </row>
    <row r="9712" spans="5:41" x14ac:dyDescent="0.3">
      <c r="E9712" s="15"/>
      <c r="M9712" s="26"/>
      <c r="V9712" s="37"/>
      <c r="W9712" s="37"/>
      <c r="Z9712" s="29"/>
      <c r="AA9712" s="29"/>
      <c r="AB9712" s="29"/>
      <c r="AG9712" s="40"/>
      <c r="AH9712" s="40"/>
      <c r="AN9712" s="29"/>
      <c r="AO9712" s="29"/>
    </row>
    <row r="9713" spans="5:41" x14ac:dyDescent="0.3">
      <c r="E9713" s="15"/>
      <c r="M9713" s="26"/>
      <c r="V9713" s="37"/>
      <c r="W9713" s="37"/>
      <c r="Z9713" s="29"/>
      <c r="AA9713" s="29"/>
      <c r="AB9713" s="29"/>
      <c r="AG9713" s="40"/>
      <c r="AH9713" s="40"/>
      <c r="AN9713" s="29"/>
      <c r="AO9713" s="29"/>
    </row>
    <row r="9714" spans="5:41" x14ac:dyDescent="0.3">
      <c r="E9714" s="15"/>
      <c r="M9714" s="26"/>
      <c r="V9714" s="37"/>
      <c r="W9714" s="37"/>
      <c r="Z9714" s="29"/>
      <c r="AA9714" s="29"/>
      <c r="AB9714" s="29"/>
      <c r="AG9714" s="40"/>
      <c r="AH9714" s="40"/>
      <c r="AN9714" s="29"/>
      <c r="AO9714" s="29"/>
    </row>
    <row r="9715" spans="5:41" x14ac:dyDescent="0.3">
      <c r="E9715" s="15"/>
      <c r="M9715" s="26"/>
      <c r="V9715" s="37"/>
      <c r="W9715" s="37"/>
      <c r="Z9715" s="29"/>
      <c r="AA9715" s="29"/>
      <c r="AB9715" s="29"/>
      <c r="AG9715" s="40"/>
      <c r="AH9715" s="40"/>
      <c r="AN9715" s="29"/>
      <c r="AO9715" s="29"/>
    </row>
    <row r="9716" spans="5:41" x14ac:dyDescent="0.3">
      <c r="E9716" s="15"/>
      <c r="M9716" s="26"/>
      <c r="V9716" s="37"/>
      <c r="W9716" s="37"/>
      <c r="Z9716" s="29"/>
      <c r="AA9716" s="29"/>
      <c r="AB9716" s="29"/>
      <c r="AG9716" s="40"/>
      <c r="AH9716" s="40"/>
      <c r="AN9716" s="29"/>
      <c r="AO9716" s="29"/>
    </row>
    <row r="9717" spans="5:41" x14ac:dyDescent="0.3">
      <c r="E9717" s="15"/>
      <c r="M9717" s="26"/>
      <c r="V9717" s="37"/>
      <c r="W9717" s="37"/>
      <c r="Z9717" s="29"/>
      <c r="AA9717" s="29"/>
      <c r="AB9717" s="29"/>
      <c r="AG9717" s="40"/>
      <c r="AH9717" s="40"/>
      <c r="AN9717" s="29"/>
      <c r="AO9717" s="29"/>
    </row>
    <row r="9718" spans="5:41" x14ac:dyDescent="0.3">
      <c r="E9718" s="15"/>
      <c r="M9718" s="26"/>
      <c r="V9718" s="37"/>
      <c r="W9718" s="37"/>
      <c r="Z9718" s="29"/>
      <c r="AA9718" s="29"/>
      <c r="AB9718" s="29"/>
      <c r="AG9718" s="40"/>
      <c r="AH9718" s="40"/>
      <c r="AN9718" s="29"/>
      <c r="AO9718" s="29"/>
    </row>
    <row r="9719" spans="5:41" x14ac:dyDescent="0.3">
      <c r="E9719" s="15"/>
      <c r="M9719" s="26"/>
      <c r="V9719" s="37"/>
      <c r="W9719" s="37"/>
      <c r="Z9719" s="29"/>
      <c r="AA9719" s="29"/>
      <c r="AB9719" s="29"/>
      <c r="AG9719" s="40"/>
      <c r="AH9719" s="40"/>
      <c r="AN9719" s="29"/>
      <c r="AO9719" s="29"/>
    </row>
    <row r="9720" spans="5:41" x14ac:dyDescent="0.3">
      <c r="E9720" s="15"/>
      <c r="M9720" s="26"/>
      <c r="V9720" s="37"/>
      <c r="W9720" s="37"/>
      <c r="Z9720" s="29"/>
      <c r="AA9720" s="29"/>
      <c r="AB9720" s="29"/>
      <c r="AG9720" s="40"/>
      <c r="AH9720" s="40"/>
      <c r="AN9720" s="29"/>
      <c r="AO9720" s="29"/>
    </row>
    <row r="9721" spans="5:41" x14ac:dyDescent="0.3">
      <c r="E9721" s="15"/>
      <c r="M9721" s="26"/>
      <c r="V9721" s="37"/>
      <c r="W9721" s="37"/>
      <c r="Z9721" s="29"/>
      <c r="AA9721" s="29"/>
      <c r="AB9721" s="29"/>
      <c r="AG9721" s="40"/>
      <c r="AH9721" s="40"/>
      <c r="AN9721" s="29"/>
      <c r="AO9721" s="29"/>
    </row>
    <row r="9722" spans="5:41" x14ac:dyDescent="0.3">
      <c r="E9722" s="15"/>
      <c r="M9722" s="26"/>
      <c r="V9722" s="37"/>
      <c r="W9722" s="37"/>
      <c r="Z9722" s="29"/>
      <c r="AA9722" s="29"/>
      <c r="AB9722" s="29"/>
      <c r="AG9722" s="40"/>
      <c r="AH9722" s="40"/>
      <c r="AN9722" s="29"/>
      <c r="AO9722" s="29"/>
    </row>
    <row r="9723" spans="5:41" x14ac:dyDescent="0.3">
      <c r="E9723" s="15"/>
      <c r="M9723" s="26"/>
      <c r="V9723" s="37"/>
      <c r="W9723" s="37"/>
      <c r="Z9723" s="29"/>
      <c r="AA9723" s="29"/>
      <c r="AB9723" s="29"/>
      <c r="AG9723" s="40"/>
      <c r="AH9723" s="40"/>
      <c r="AN9723" s="29"/>
      <c r="AO9723" s="29"/>
    </row>
    <row r="9724" spans="5:41" x14ac:dyDescent="0.3">
      <c r="E9724" s="15"/>
      <c r="M9724" s="26"/>
      <c r="V9724" s="37"/>
      <c r="W9724" s="37"/>
      <c r="Z9724" s="29"/>
      <c r="AA9724" s="29"/>
      <c r="AB9724" s="29"/>
      <c r="AG9724" s="40"/>
      <c r="AH9724" s="40"/>
      <c r="AN9724" s="29"/>
      <c r="AO9724" s="29"/>
    </row>
    <row r="9725" spans="5:41" x14ac:dyDescent="0.3">
      <c r="E9725" s="15"/>
      <c r="M9725" s="26"/>
      <c r="V9725" s="37"/>
      <c r="W9725" s="37"/>
      <c r="Z9725" s="29"/>
      <c r="AA9725" s="29"/>
      <c r="AB9725" s="29"/>
      <c r="AG9725" s="40"/>
      <c r="AH9725" s="40"/>
      <c r="AN9725" s="29"/>
      <c r="AO9725" s="29"/>
    </row>
    <row r="9726" spans="5:41" x14ac:dyDescent="0.3">
      <c r="E9726" s="15"/>
      <c r="M9726" s="26"/>
      <c r="V9726" s="37"/>
      <c r="W9726" s="37"/>
      <c r="Z9726" s="29"/>
      <c r="AA9726" s="29"/>
      <c r="AB9726" s="29"/>
      <c r="AG9726" s="40"/>
      <c r="AH9726" s="40"/>
      <c r="AN9726" s="29"/>
      <c r="AO9726" s="29"/>
    </row>
    <row r="9727" spans="5:41" x14ac:dyDescent="0.3">
      <c r="E9727" s="15"/>
      <c r="M9727" s="26"/>
      <c r="V9727" s="37"/>
      <c r="W9727" s="37"/>
      <c r="Z9727" s="29"/>
      <c r="AA9727" s="29"/>
      <c r="AB9727" s="29"/>
      <c r="AG9727" s="40"/>
      <c r="AH9727" s="40"/>
      <c r="AN9727" s="29"/>
      <c r="AO9727" s="29"/>
    </row>
    <row r="9728" spans="5:41" x14ac:dyDescent="0.3">
      <c r="E9728" s="15"/>
      <c r="M9728" s="26"/>
      <c r="V9728" s="37"/>
      <c r="W9728" s="37"/>
      <c r="Z9728" s="29"/>
      <c r="AA9728" s="29"/>
      <c r="AB9728" s="29"/>
      <c r="AG9728" s="40"/>
      <c r="AH9728" s="40"/>
      <c r="AN9728" s="29"/>
      <c r="AO9728" s="29"/>
    </row>
    <row r="9729" spans="5:41" x14ac:dyDescent="0.3">
      <c r="E9729" s="15"/>
      <c r="M9729" s="26"/>
      <c r="V9729" s="37"/>
      <c r="W9729" s="37"/>
      <c r="Z9729" s="29"/>
      <c r="AA9729" s="29"/>
      <c r="AB9729" s="29"/>
      <c r="AG9729" s="40"/>
      <c r="AH9729" s="40"/>
      <c r="AN9729" s="29"/>
      <c r="AO9729" s="29"/>
    </row>
    <row r="9730" spans="5:41" x14ac:dyDescent="0.3">
      <c r="E9730" s="15"/>
      <c r="M9730" s="26"/>
      <c r="V9730" s="37"/>
      <c r="W9730" s="37"/>
      <c r="Z9730" s="29"/>
      <c r="AA9730" s="29"/>
      <c r="AB9730" s="29"/>
      <c r="AG9730" s="40"/>
      <c r="AH9730" s="40"/>
      <c r="AN9730" s="29"/>
      <c r="AO9730" s="29"/>
    </row>
    <row r="9731" spans="5:41" x14ac:dyDescent="0.3">
      <c r="E9731" s="15"/>
      <c r="M9731" s="26"/>
      <c r="V9731" s="37"/>
      <c r="W9731" s="37"/>
      <c r="Z9731" s="29"/>
      <c r="AA9731" s="29"/>
      <c r="AB9731" s="29"/>
      <c r="AG9731" s="40"/>
      <c r="AH9731" s="40"/>
      <c r="AN9731" s="29"/>
      <c r="AO9731" s="29"/>
    </row>
    <row r="9732" spans="5:41" x14ac:dyDescent="0.3">
      <c r="E9732" s="15"/>
      <c r="M9732" s="26"/>
      <c r="V9732" s="37"/>
      <c r="W9732" s="37"/>
      <c r="Z9732" s="29"/>
      <c r="AA9732" s="29"/>
      <c r="AB9732" s="29"/>
      <c r="AG9732" s="40"/>
      <c r="AH9732" s="40"/>
      <c r="AN9732" s="29"/>
      <c r="AO9732" s="29"/>
    </row>
    <row r="9733" spans="5:41" x14ac:dyDescent="0.3">
      <c r="E9733" s="15"/>
      <c r="M9733" s="26"/>
      <c r="V9733" s="37"/>
      <c r="W9733" s="37"/>
      <c r="Z9733" s="29"/>
      <c r="AA9733" s="29"/>
      <c r="AB9733" s="29"/>
      <c r="AG9733" s="40"/>
      <c r="AH9733" s="40"/>
      <c r="AN9733" s="29"/>
      <c r="AO9733" s="29"/>
    </row>
    <row r="9734" spans="5:41" x14ac:dyDescent="0.3">
      <c r="E9734" s="15"/>
      <c r="M9734" s="26"/>
      <c r="V9734" s="37"/>
      <c r="W9734" s="37"/>
      <c r="Z9734" s="29"/>
      <c r="AA9734" s="29"/>
      <c r="AB9734" s="29"/>
      <c r="AG9734" s="40"/>
      <c r="AH9734" s="40"/>
      <c r="AN9734" s="29"/>
      <c r="AO9734" s="29"/>
    </row>
    <row r="9735" spans="5:41" x14ac:dyDescent="0.3">
      <c r="E9735" s="15"/>
      <c r="M9735" s="26"/>
      <c r="V9735" s="37"/>
      <c r="W9735" s="37"/>
      <c r="Z9735" s="29"/>
      <c r="AA9735" s="29"/>
      <c r="AB9735" s="29"/>
      <c r="AG9735" s="40"/>
      <c r="AH9735" s="40"/>
      <c r="AN9735" s="29"/>
      <c r="AO9735" s="29"/>
    </row>
    <row r="9736" spans="5:41" x14ac:dyDescent="0.3">
      <c r="E9736" s="15"/>
      <c r="M9736" s="26"/>
      <c r="V9736" s="37"/>
      <c r="W9736" s="37"/>
      <c r="Z9736" s="29"/>
      <c r="AA9736" s="29"/>
      <c r="AB9736" s="29"/>
      <c r="AG9736" s="40"/>
      <c r="AH9736" s="40"/>
      <c r="AN9736" s="29"/>
      <c r="AO9736" s="29"/>
    </row>
    <row r="9737" spans="5:41" x14ac:dyDescent="0.3">
      <c r="E9737" s="15"/>
      <c r="M9737" s="26"/>
      <c r="V9737" s="37"/>
      <c r="W9737" s="37"/>
      <c r="Z9737" s="29"/>
      <c r="AA9737" s="29"/>
      <c r="AB9737" s="29"/>
      <c r="AG9737" s="40"/>
      <c r="AH9737" s="40"/>
      <c r="AN9737" s="29"/>
      <c r="AO9737" s="29"/>
    </row>
    <row r="9738" spans="5:41" x14ac:dyDescent="0.3">
      <c r="E9738" s="15"/>
      <c r="M9738" s="26"/>
      <c r="V9738" s="37"/>
      <c r="W9738" s="37"/>
      <c r="Z9738" s="29"/>
      <c r="AA9738" s="29"/>
      <c r="AB9738" s="29"/>
      <c r="AG9738" s="40"/>
      <c r="AH9738" s="40"/>
      <c r="AN9738" s="29"/>
      <c r="AO9738" s="29"/>
    </row>
    <row r="9739" spans="5:41" x14ac:dyDescent="0.3">
      <c r="E9739" s="15"/>
      <c r="M9739" s="26"/>
      <c r="V9739" s="37"/>
      <c r="W9739" s="37"/>
      <c r="Z9739" s="29"/>
      <c r="AA9739" s="29"/>
      <c r="AB9739" s="29"/>
      <c r="AG9739" s="40"/>
      <c r="AH9739" s="40"/>
      <c r="AN9739" s="29"/>
      <c r="AO9739" s="29"/>
    </row>
    <row r="9740" spans="5:41" x14ac:dyDescent="0.3">
      <c r="E9740" s="15"/>
      <c r="M9740" s="26"/>
      <c r="V9740" s="37"/>
      <c r="W9740" s="37"/>
      <c r="Z9740" s="29"/>
      <c r="AA9740" s="29"/>
      <c r="AB9740" s="29"/>
      <c r="AG9740" s="40"/>
      <c r="AH9740" s="40"/>
      <c r="AN9740" s="29"/>
      <c r="AO9740" s="29"/>
    </row>
    <row r="9741" spans="5:41" x14ac:dyDescent="0.3">
      <c r="E9741" s="15"/>
      <c r="M9741" s="26"/>
      <c r="V9741" s="37"/>
      <c r="W9741" s="37"/>
      <c r="Z9741" s="29"/>
      <c r="AA9741" s="29"/>
      <c r="AB9741" s="29"/>
      <c r="AG9741" s="40"/>
      <c r="AH9741" s="40"/>
      <c r="AN9741" s="29"/>
      <c r="AO9741" s="29"/>
    </row>
    <row r="9742" spans="5:41" x14ac:dyDescent="0.3">
      <c r="E9742" s="15"/>
      <c r="M9742" s="26"/>
      <c r="V9742" s="37"/>
      <c r="W9742" s="37"/>
      <c r="Z9742" s="29"/>
      <c r="AA9742" s="29"/>
      <c r="AB9742" s="29"/>
      <c r="AG9742" s="40"/>
      <c r="AH9742" s="40"/>
      <c r="AN9742" s="29"/>
      <c r="AO9742" s="29"/>
    </row>
    <row r="9743" spans="5:41" x14ac:dyDescent="0.3">
      <c r="E9743" s="15"/>
      <c r="M9743" s="26"/>
      <c r="V9743" s="37"/>
      <c r="W9743" s="37"/>
      <c r="Z9743" s="29"/>
      <c r="AA9743" s="29"/>
      <c r="AB9743" s="29"/>
      <c r="AG9743" s="40"/>
      <c r="AH9743" s="40"/>
      <c r="AN9743" s="29"/>
      <c r="AO9743" s="29"/>
    </row>
    <row r="9744" spans="5:41" x14ac:dyDescent="0.3">
      <c r="E9744" s="15"/>
      <c r="M9744" s="26"/>
      <c r="V9744" s="37"/>
      <c r="W9744" s="37"/>
      <c r="Z9744" s="29"/>
      <c r="AA9744" s="29"/>
      <c r="AB9744" s="29"/>
      <c r="AG9744" s="40"/>
      <c r="AH9744" s="40"/>
      <c r="AN9744" s="29"/>
      <c r="AO9744" s="29"/>
    </row>
    <row r="9745" spans="5:41" x14ac:dyDescent="0.3">
      <c r="E9745" s="15"/>
      <c r="M9745" s="26"/>
      <c r="V9745" s="37"/>
      <c r="W9745" s="37"/>
      <c r="Z9745" s="29"/>
      <c r="AA9745" s="29"/>
      <c r="AB9745" s="29"/>
      <c r="AG9745" s="40"/>
      <c r="AH9745" s="40"/>
      <c r="AN9745" s="29"/>
      <c r="AO9745" s="29"/>
    </row>
    <row r="9746" spans="5:41" x14ac:dyDescent="0.3">
      <c r="E9746" s="15"/>
      <c r="M9746" s="26"/>
      <c r="V9746" s="37"/>
      <c r="W9746" s="37"/>
      <c r="Z9746" s="29"/>
      <c r="AA9746" s="29"/>
      <c r="AB9746" s="29"/>
      <c r="AG9746" s="40"/>
      <c r="AH9746" s="40"/>
      <c r="AN9746" s="29"/>
      <c r="AO9746" s="29"/>
    </row>
    <row r="9747" spans="5:41" x14ac:dyDescent="0.3">
      <c r="E9747" s="15"/>
      <c r="M9747" s="26"/>
      <c r="V9747" s="37"/>
      <c r="W9747" s="37"/>
      <c r="Z9747" s="29"/>
      <c r="AA9747" s="29"/>
      <c r="AB9747" s="29"/>
      <c r="AG9747" s="40"/>
      <c r="AH9747" s="40"/>
      <c r="AN9747" s="29"/>
      <c r="AO9747" s="29"/>
    </row>
    <row r="9748" spans="5:41" x14ac:dyDescent="0.3">
      <c r="E9748" s="15"/>
      <c r="M9748" s="26"/>
      <c r="V9748" s="37"/>
      <c r="W9748" s="37"/>
      <c r="Z9748" s="29"/>
      <c r="AA9748" s="29"/>
      <c r="AB9748" s="29"/>
      <c r="AG9748" s="40"/>
      <c r="AH9748" s="40"/>
      <c r="AN9748" s="29"/>
      <c r="AO9748" s="29"/>
    </row>
    <row r="9749" spans="5:41" x14ac:dyDescent="0.3">
      <c r="E9749" s="15"/>
      <c r="M9749" s="26"/>
      <c r="V9749" s="37"/>
      <c r="W9749" s="37"/>
      <c r="Z9749" s="29"/>
      <c r="AA9749" s="29"/>
      <c r="AB9749" s="29"/>
      <c r="AG9749" s="40"/>
      <c r="AH9749" s="40"/>
      <c r="AN9749" s="29"/>
      <c r="AO9749" s="29"/>
    </row>
    <row r="9750" spans="5:41" x14ac:dyDescent="0.3">
      <c r="E9750" s="15"/>
      <c r="M9750" s="26"/>
      <c r="V9750" s="37"/>
      <c r="W9750" s="37"/>
      <c r="Z9750" s="29"/>
      <c r="AA9750" s="29"/>
      <c r="AB9750" s="29"/>
      <c r="AG9750" s="40"/>
      <c r="AH9750" s="40"/>
      <c r="AN9750" s="29"/>
      <c r="AO9750" s="29"/>
    </row>
    <row r="9751" spans="5:41" x14ac:dyDescent="0.3">
      <c r="E9751" s="15"/>
      <c r="M9751" s="26"/>
      <c r="V9751" s="37"/>
      <c r="W9751" s="37"/>
      <c r="Z9751" s="29"/>
      <c r="AA9751" s="29"/>
      <c r="AB9751" s="29"/>
      <c r="AG9751" s="40"/>
      <c r="AH9751" s="40"/>
      <c r="AN9751" s="29"/>
      <c r="AO9751" s="29"/>
    </row>
    <row r="9752" spans="5:41" x14ac:dyDescent="0.3">
      <c r="E9752" s="15"/>
      <c r="M9752" s="26"/>
      <c r="V9752" s="37"/>
      <c r="W9752" s="37"/>
      <c r="Z9752" s="29"/>
      <c r="AA9752" s="29"/>
      <c r="AB9752" s="29"/>
      <c r="AG9752" s="40"/>
      <c r="AH9752" s="40"/>
      <c r="AN9752" s="29"/>
      <c r="AO9752" s="29"/>
    </row>
    <row r="9753" spans="5:41" x14ac:dyDescent="0.3">
      <c r="E9753" s="15"/>
      <c r="M9753" s="26"/>
      <c r="V9753" s="37"/>
      <c r="W9753" s="37"/>
      <c r="Z9753" s="29"/>
      <c r="AA9753" s="29"/>
      <c r="AB9753" s="29"/>
      <c r="AG9753" s="40"/>
      <c r="AH9753" s="40"/>
      <c r="AN9753" s="29"/>
      <c r="AO9753" s="29"/>
    </row>
    <row r="9754" spans="5:41" x14ac:dyDescent="0.3">
      <c r="E9754" s="15"/>
      <c r="M9754" s="26"/>
      <c r="V9754" s="37"/>
      <c r="W9754" s="37"/>
      <c r="Z9754" s="29"/>
      <c r="AA9754" s="29"/>
      <c r="AB9754" s="29"/>
      <c r="AG9754" s="40"/>
      <c r="AH9754" s="40"/>
      <c r="AN9754" s="29"/>
      <c r="AO9754" s="29"/>
    </row>
    <row r="9755" spans="5:41" x14ac:dyDescent="0.3">
      <c r="E9755" s="15"/>
      <c r="M9755" s="26"/>
      <c r="V9755" s="37"/>
      <c r="W9755" s="37"/>
      <c r="Z9755" s="29"/>
      <c r="AA9755" s="29"/>
      <c r="AB9755" s="29"/>
      <c r="AG9755" s="40"/>
      <c r="AH9755" s="40"/>
      <c r="AN9755" s="29"/>
      <c r="AO9755" s="29"/>
    </row>
    <row r="9756" spans="5:41" x14ac:dyDescent="0.3">
      <c r="E9756" s="15"/>
      <c r="M9756" s="26"/>
      <c r="V9756" s="37"/>
      <c r="W9756" s="37"/>
      <c r="Z9756" s="29"/>
      <c r="AA9756" s="29"/>
      <c r="AB9756" s="29"/>
      <c r="AG9756" s="40"/>
      <c r="AH9756" s="40"/>
      <c r="AN9756" s="29"/>
      <c r="AO9756" s="29"/>
    </row>
    <row r="9757" spans="5:41" x14ac:dyDescent="0.3">
      <c r="E9757" s="15"/>
      <c r="M9757" s="26"/>
      <c r="V9757" s="37"/>
      <c r="W9757" s="37"/>
      <c r="Z9757" s="29"/>
      <c r="AA9757" s="29"/>
      <c r="AB9757" s="29"/>
      <c r="AG9757" s="40"/>
      <c r="AH9757" s="40"/>
      <c r="AN9757" s="29"/>
      <c r="AO9757" s="29"/>
    </row>
    <row r="9758" spans="5:41" x14ac:dyDescent="0.3">
      <c r="E9758" s="15"/>
      <c r="M9758" s="26"/>
      <c r="V9758" s="37"/>
      <c r="W9758" s="37"/>
      <c r="Z9758" s="29"/>
      <c r="AA9758" s="29"/>
      <c r="AB9758" s="29"/>
      <c r="AG9758" s="40"/>
      <c r="AH9758" s="40"/>
      <c r="AN9758" s="29"/>
      <c r="AO9758" s="29"/>
    </row>
    <row r="9759" spans="5:41" x14ac:dyDescent="0.3">
      <c r="E9759" s="15"/>
      <c r="M9759" s="26"/>
      <c r="V9759" s="37"/>
      <c r="W9759" s="37"/>
      <c r="Z9759" s="29"/>
      <c r="AA9759" s="29"/>
      <c r="AB9759" s="29"/>
      <c r="AG9759" s="40"/>
      <c r="AH9759" s="40"/>
      <c r="AN9759" s="29"/>
      <c r="AO9759" s="29"/>
    </row>
    <row r="9760" spans="5:41" x14ac:dyDescent="0.3">
      <c r="E9760" s="15"/>
      <c r="M9760" s="26"/>
      <c r="V9760" s="37"/>
      <c r="W9760" s="37"/>
      <c r="Z9760" s="29"/>
      <c r="AA9760" s="29"/>
      <c r="AB9760" s="29"/>
      <c r="AG9760" s="40"/>
      <c r="AH9760" s="40"/>
      <c r="AN9760" s="29"/>
      <c r="AO9760" s="29"/>
    </row>
    <row r="9761" spans="5:41" x14ac:dyDescent="0.3">
      <c r="E9761" s="15"/>
      <c r="M9761" s="26"/>
      <c r="V9761" s="37"/>
      <c r="W9761" s="37"/>
      <c r="Z9761" s="29"/>
      <c r="AA9761" s="29"/>
      <c r="AB9761" s="29"/>
      <c r="AG9761" s="40"/>
      <c r="AH9761" s="40"/>
      <c r="AN9761" s="29"/>
      <c r="AO9761" s="29"/>
    </row>
    <row r="9762" spans="5:41" x14ac:dyDescent="0.3">
      <c r="E9762" s="15"/>
      <c r="M9762" s="26"/>
      <c r="V9762" s="37"/>
      <c r="W9762" s="37"/>
      <c r="Z9762" s="29"/>
      <c r="AA9762" s="29"/>
      <c r="AB9762" s="29"/>
      <c r="AG9762" s="40"/>
      <c r="AH9762" s="40"/>
      <c r="AN9762" s="29"/>
      <c r="AO9762" s="29"/>
    </row>
    <row r="9763" spans="5:41" x14ac:dyDescent="0.3">
      <c r="E9763" s="15"/>
      <c r="M9763" s="26"/>
      <c r="V9763" s="37"/>
      <c r="W9763" s="37"/>
      <c r="Z9763" s="29"/>
      <c r="AA9763" s="29"/>
      <c r="AB9763" s="29"/>
      <c r="AG9763" s="40"/>
      <c r="AH9763" s="40"/>
      <c r="AN9763" s="29"/>
      <c r="AO9763" s="29"/>
    </row>
    <row r="9764" spans="5:41" x14ac:dyDescent="0.3">
      <c r="E9764" s="15"/>
      <c r="M9764" s="26"/>
      <c r="V9764" s="37"/>
      <c r="W9764" s="37"/>
      <c r="Z9764" s="29"/>
      <c r="AA9764" s="29"/>
      <c r="AB9764" s="29"/>
      <c r="AG9764" s="40"/>
      <c r="AH9764" s="40"/>
      <c r="AN9764" s="29"/>
      <c r="AO9764" s="29"/>
    </row>
    <row r="9765" spans="5:41" x14ac:dyDescent="0.3">
      <c r="E9765" s="15"/>
      <c r="M9765" s="26"/>
      <c r="V9765" s="37"/>
      <c r="W9765" s="37"/>
      <c r="Z9765" s="29"/>
      <c r="AA9765" s="29"/>
      <c r="AB9765" s="29"/>
      <c r="AG9765" s="40"/>
      <c r="AH9765" s="40"/>
      <c r="AN9765" s="29"/>
      <c r="AO9765" s="29"/>
    </row>
    <row r="9766" spans="5:41" x14ac:dyDescent="0.3">
      <c r="E9766" s="15"/>
      <c r="M9766" s="26"/>
      <c r="V9766" s="37"/>
      <c r="W9766" s="37"/>
      <c r="Z9766" s="29"/>
      <c r="AA9766" s="29"/>
      <c r="AB9766" s="29"/>
      <c r="AG9766" s="40"/>
      <c r="AH9766" s="40"/>
      <c r="AN9766" s="29"/>
      <c r="AO9766" s="29"/>
    </row>
    <row r="9767" spans="5:41" x14ac:dyDescent="0.3">
      <c r="E9767" s="15"/>
      <c r="M9767" s="26"/>
      <c r="V9767" s="37"/>
      <c r="W9767" s="37"/>
      <c r="Z9767" s="29"/>
      <c r="AA9767" s="29"/>
      <c r="AB9767" s="29"/>
      <c r="AG9767" s="40"/>
      <c r="AH9767" s="40"/>
      <c r="AN9767" s="29"/>
      <c r="AO9767" s="29"/>
    </row>
    <row r="9768" spans="5:41" x14ac:dyDescent="0.3">
      <c r="E9768" s="15"/>
      <c r="M9768" s="26"/>
      <c r="V9768" s="37"/>
      <c r="W9768" s="37"/>
      <c r="Z9768" s="29"/>
      <c r="AA9768" s="29"/>
      <c r="AB9768" s="29"/>
      <c r="AG9768" s="40"/>
      <c r="AH9768" s="40"/>
      <c r="AN9768" s="29"/>
      <c r="AO9768" s="29"/>
    </row>
    <row r="9769" spans="5:41" x14ac:dyDescent="0.3">
      <c r="E9769" s="15"/>
      <c r="M9769" s="26"/>
      <c r="V9769" s="37"/>
      <c r="W9769" s="37"/>
      <c r="Z9769" s="29"/>
      <c r="AA9769" s="29"/>
      <c r="AB9769" s="29"/>
      <c r="AG9769" s="40"/>
      <c r="AH9769" s="40"/>
      <c r="AN9769" s="29"/>
      <c r="AO9769" s="29"/>
    </row>
    <row r="9770" spans="5:41" x14ac:dyDescent="0.3">
      <c r="E9770" s="15"/>
      <c r="M9770" s="26"/>
      <c r="V9770" s="37"/>
      <c r="W9770" s="37"/>
      <c r="Z9770" s="29"/>
      <c r="AA9770" s="29"/>
      <c r="AB9770" s="29"/>
      <c r="AG9770" s="40"/>
      <c r="AH9770" s="40"/>
      <c r="AN9770" s="29"/>
      <c r="AO9770" s="29"/>
    </row>
    <row r="9771" spans="5:41" x14ac:dyDescent="0.3">
      <c r="E9771" s="15"/>
      <c r="M9771" s="26"/>
      <c r="V9771" s="37"/>
      <c r="W9771" s="37"/>
      <c r="Z9771" s="29"/>
      <c r="AA9771" s="29"/>
      <c r="AB9771" s="29"/>
      <c r="AG9771" s="40"/>
      <c r="AH9771" s="40"/>
      <c r="AN9771" s="29"/>
      <c r="AO9771" s="29"/>
    </row>
    <row r="9772" spans="5:41" x14ac:dyDescent="0.3">
      <c r="E9772" s="15"/>
      <c r="M9772" s="26"/>
      <c r="V9772" s="37"/>
      <c r="W9772" s="37"/>
      <c r="Z9772" s="29"/>
      <c r="AA9772" s="29"/>
      <c r="AB9772" s="29"/>
      <c r="AG9772" s="40"/>
      <c r="AH9772" s="40"/>
      <c r="AN9772" s="29"/>
      <c r="AO9772" s="29"/>
    </row>
    <row r="9773" spans="5:41" x14ac:dyDescent="0.3">
      <c r="E9773" s="15"/>
      <c r="M9773" s="26"/>
      <c r="V9773" s="37"/>
      <c r="W9773" s="37"/>
      <c r="Z9773" s="29"/>
      <c r="AA9773" s="29"/>
      <c r="AB9773" s="29"/>
      <c r="AG9773" s="40"/>
      <c r="AH9773" s="40"/>
      <c r="AN9773" s="29"/>
      <c r="AO9773" s="29"/>
    </row>
    <row r="9774" spans="5:41" x14ac:dyDescent="0.3">
      <c r="E9774" s="15"/>
      <c r="M9774" s="26"/>
      <c r="V9774" s="37"/>
      <c r="W9774" s="37"/>
      <c r="Z9774" s="29"/>
      <c r="AA9774" s="29"/>
      <c r="AB9774" s="29"/>
      <c r="AG9774" s="40"/>
      <c r="AH9774" s="40"/>
      <c r="AN9774" s="29"/>
      <c r="AO9774" s="29"/>
    </row>
    <row r="9775" spans="5:41" x14ac:dyDescent="0.3">
      <c r="E9775" s="15"/>
      <c r="M9775" s="26"/>
      <c r="V9775" s="37"/>
      <c r="W9775" s="37"/>
      <c r="Z9775" s="29"/>
      <c r="AA9775" s="29"/>
      <c r="AB9775" s="29"/>
      <c r="AG9775" s="40"/>
      <c r="AH9775" s="40"/>
      <c r="AN9775" s="29"/>
      <c r="AO9775" s="29"/>
    </row>
    <row r="9776" spans="5:41" x14ac:dyDescent="0.3">
      <c r="E9776" s="15"/>
      <c r="M9776" s="26"/>
      <c r="V9776" s="37"/>
      <c r="W9776" s="37"/>
      <c r="Z9776" s="29"/>
      <c r="AA9776" s="29"/>
      <c r="AB9776" s="29"/>
      <c r="AG9776" s="40"/>
      <c r="AH9776" s="40"/>
      <c r="AN9776" s="29"/>
      <c r="AO9776" s="29"/>
    </row>
    <row r="9777" spans="5:41" x14ac:dyDescent="0.3">
      <c r="E9777" s="15"/>
      <c r="M9777" s="26"/>
      <c r="V9777" s="37"/>
      <c r="W9777" s="37"/>
      <c r="Z9777" s="29"/>
      <c r="AA9777" s="29"/>
      <c r="AB9777" s="29"/>
      <c r="AG9777" s="40"/>
      <c r="AH9777" s="40"/>
      <c r="AN9777" s="29"/>
      <c r="AO9777" s="29"/>
    </row>
    <row r="9778" spans="5:41" x14ac:dyDescent="0.3">
      <c r="E9778" s="15"/>
      <c r="M9778" s="26"/>
      <c r="V9778" s="37"/>
      <c r="W9778" s="37"/>
      <c r="Z9778" s="29"/>
      <c r="AA9778" s="29"/>
      <c r="AB9778" s="29"/>
      <c r="AG9778" s="40"/>
      <c r="AH9778" s="40"/>
      <c r="AN9778" s="29"/>
      <c r="AO9778" s="29"/>
    </row>
    <row r="9779" spans="5:41" x14ac:dyDescent="0.3">
      <c r="E9779" s="15"/>
      <c r="M9779" s="26"/>
      <c r="V9779" s="37"/>
      <c r="W9779" s="37"/>
      <c r="Z9779" s="29"/>
      <c r="AA9779" s="29"/>
      <c r="AB9779" s="29"/>
      <c r="AG9779" s="40"/>
      <c r="AH9779" s="40"/>
      <c r="AN9779" s="29"/>
      <c r="AO9779" s="29"/>
    </row>
    <row r="9780" spans="5:41" x14ac:dyDescent="0.3">
      <c r="E9780" s="15"/>
      <c r="M9780" s="26"/>
      <c r="V9780" s="37"/>
      <c r="W9780" s="37"/>
      <c r="Z9780" s="29"/>
      <c r="AA9780" s="29"/>
      <c r="AB9780" s="29"/>
      <c r="AG9780" s="40"/>
      <c r="AH9780" s="40"/>
      <c r="AN9780" s="29"/>
      <c r="AO9780" s="29"/>
    </row>
    <row r="9781" spans="5:41" x14ac:dyDescent="0.3">
      <c r="E9781" s="15"/>
      <c r="M9781" s="26"/>
      <c r="V9781" s="37"/>
      <c r="W9781" s="37"/>
      <c r="Z9781" s="29"/>
      <c r="AA9781" s="29"/>
      <c r="AB9781" s="29"/>
      <c r="AG9781" s="40"/>
      <c r="AH9781" s="40"/>
      <c r="AN9781" s="29"/>
      <c r="AO9781" s="29"/>
    </row>
    <row r="9782" spans="5:41" x14ac:dyDescent="0.3">
      <c r="E9782" s="15"/>
      <c r="M9782" s="26"/>
      <c r="V9782" s="37"/>
      <c r="W9782" s="37"/>
      <c r="Z9782" s="29"/>
      <c r="AA9782" s="29"/>
      <c r="AB9782" s="29"/>
      <c r="AG9782" s="40"/>
      <c r="AH9782" s="40"/>
      <c r="AN9782" s="29"/>
      <c r="AO9782" s="29"/>
    </row>
    <row r="9783" spans="5:41" x14ac:dyDescent="0.3">
      <c r="E9783" s="15"/>
      <c r="M9783" s="26"/>
      <c r="V9783" s="37"/>
      <c r="W9783" s="37"/>
      <c r="Z9783" s="29"/>
      <c r="AA9783" s="29"/>
      <c r="AB9783" s="29"/>
      <c r="AG9783" s="40"/>
      <c r="AH9783" s="40"/>
      <c r="AN9783" s="29"/>
      <c r="AO9783" s="29"/>
    </row>
    <row r="9784" spans="5:41" x14ac:dyDescent="0.3">
      <c r="E9784" s="15"/>
      <c r="M9784" s="26"/>
      <c r="V9784" s="37"/>
      <c r="W9784" s="37"/>
      <c r="Z9784" s="29"/>
      <c r="AA9784" s="29"/>
      <c r="AB9784" s="29"/>
      <c r="AG9784" s="40"/>
      <c r="AH9784" s="40"/>
      <c r="AN9784" s="29"/>
      <c r="AO9784" s="29"/>
    </row>
    <row r="9785" spans="5:41" x14ac:dyDescent="0.3">
      <c r="E9785" s="15"/>
      <c r="M9785" s="26"/>
      <c r="V9785" s="37"/>
      <c r="W9785" s="37"/>
      <c r="Z9785" s="29"/>
      <c r="AA9785" s="29"/>
      <c r="AB9785" s="29"/>
      <c r="AG9785" s="40"/>
      <c r="AH9785" s="40"/>
      <c r="AN9785" s="29"/>
      <c r="AO9785" s="29"/>
    </row>
    <row r="9786" spans="5:41" x14ac:dyDescent="0.3">
      <c r="E9786" s="15"/>
      <c r="M9786" s="26"/>
      <c r="V9786" s="37"/>
      <c r="W9786" s="37"/>
      <c r="Z9786" s="29"/>
      <c r="AA9786" s="29"/>
      <c r="AB9786" s="29"/>
      <c r="AG9786" s="40"/>
      <c r="AH9786" s="40"/>
      <c r="AN9786" s="29"/>
      <c r="AO9786" s="29"/>
    </row>
    <row r="9787" spans="5:41" x14ac:dyDescent="0.3">
      <c r="E9787" s="15"/>
      <c r="M9787" s="26"/>
      <c r="V9787" s="37"/>
      <c r="W9787" s="37"/>
      <c r="Z9787" s="29"/>
      <c r="AA9787" s="29"/>
      <c r="AB9787" s="29"/>
      <c r="AG9787" s="40"/>
      <c r="AH9787" s="40"/>
      <c r="AN9787" s="29"/>
      <c r="AO9787" s="29"/>
    </row>
    <row r="9788" spans="5:41" x14ac:dyDescent="0.3">
      <c r="E9788" s="15"/>
      <c r="M9788" s="26"/>
      <c r="V9788" s="37"/>
      <c r="W9788" s="37"/>
      <c r="Z9788" s="29"/>
      <c r="AA9788" s="29"/>
      <c r="AB9788" s="29"/>
      <c r="AG9788" s="40"/>
      <c r="AH9788" s="40"/>
      <c r="AN9788" s="29"/>
      <c r="AO9788" s="29"/>
    </row>
    <row r="9789" spans="5:41" x14ac:dyDescent="0.3">
      <c r="E9789" s="15"/>
      <c r="M9789" s="26"/>
      <c r="V9789" s="37"/>
      <c r="W9789" s="37"/>
      <c r="Z9789" s="29"/>
      <c r="AA9789" s="29"/>
      <c r="AB9789" s="29"/>
      <c r="AG9789" s="40"/>
      <c r="AH9789" s="40"/>
      <c r="AN9789" s="29"/>
      <c r="AO9789" s="29"/>
    </row>
    <row r="9790" spans="5:41" x14ac:dyDescent="0.3">
      <c r="E9790" s="15"/>
      <c r="M9790" s="26"/>
      <c r="V9790" s="37"/>
      <c r="W9790" s="37"/>
      <c r="Z9790" s="29"/>
      <c r="AA9790" s="29"/>
      <c r="AB9790" s="29"/>
      <c r="AG9790" s="40"/>
      <c r="AH9790" s="40"/>
      <c r="AN9790" s="29"/>
      <c r="AO9790" s="29"/>
    </row>
    <row r="9791" spans="5:41" x14ac:dyDescent="0.3">
      <c r="E9791" s="15"/>
      <c r="M9791" s="26"/>
      <c r="V9791" s="37"/>
      <c r="W9791" s="37"/>
      <c r="Z9791" s="29"/>
      <c r="AA9791" s="29"/>
      <c r="AB9791" s="29"/>
      <c r="AG9791" s="40"/>
      <c r="AH9791" s="40"/>
      <c r="AN9791" s="29"/>
      <c r="AO9791" s="29"/>
    </row>
    <row r="9792" spans="5:41" x14ac:dyDescent="0.3">
      <c r="E9792" s="15"/>
      <c r="M9792" s="26"/>
      <c r="V9792" s="37"/>
      <c r="W9792" s="37"/>
      <c r="Z9792" s="29"/>
      <c r="AA9792" s="29"/>
      <c r="AB9792" s="29"/>
      <c r="AG9792" s="40"/>
      <c r="AH9792" s="40"/>
      <c r="AN9792" s="29"/>
      <c r="AO9792" s="29"/>
    </row>
    <row r="9793" spans="5:41" x14ac:dyDescent="0.3">
      <c r="E9793" s="15"/>
      <c r="M9793" s="26"/>
      <c r="V9793" s="37"/>
      <c r="W9793" s="37"/>
      <c r="Z9793" s="29"/>
      <c r="AA9793" s="29"/>
      <c r="AB9793" s="29"/>
      <c r="AG9793" s="40"/>
      <c r="AH9793" s="40"/>
      <c r="AN9793" s="29"/>
      <c r="AO9793" s="29"/>
    </row>
    <row r="9794" spans="5:41" x14ac:dyDescent="0.3">
      <c r="E9794" s="15"/>
      <c r="M9794" s="26"/>
      <c r="V9794" s="37"/>
      <c r="W9794" s="37"/>
      <c r="Z9794" s="29"/>
      <c r="AA9794" s="29"/>
      <c r="AB9794" s="29"/>
      <c r="AG9794" s="40"/>
      <c r="AH9794" s="40"/>
      <c r="AN9794" s="29"/>
      <c r="AO9794" s="29"/>
    </row>
    <row r="9795" spans="5:41" x14ac:dyDescent="0.3">
      <c r="E9795" s="15"/>
      <c r="M9795" s="26"/>
      <c r="V9795" s="37"/>
      <c r="W9795" s="37"/>
      <c r="Z9795" s="29"/>
      <c r="AA9795" s="29"/>
      <c r="AB9795" s="29"/>
      <c r="AG9795" s="40"/>
      <c r="AH9795" s="40"/>
      <c r="AN9795" s="29"/>
      <c r="AO9795" s="29"/>
    </row>
    <row r="9796" spans="5:41" x14ac:dyDescent="0.3">
      <c r="E9796" s="15"/>
      <c r="M9796" s="26"/>
      <c r="V9796" s="37"/>
      <c r="W9796" s="37"/>
      <c r="Z9796" s="29"/>
      <c r="AA9796" s="29"/>
      <c r="AB9796" s="29"/>
      <c r="AG9796" s="40"/>
      <c r="AH9796" s="40"/>
      <c r="AN9796" s="29"/>
      <c r="AO9796" s="29"/>
    </row>
    <row r="9797" spans="5:41" x14ac:dyDescent="0.3">
      <c r="E9797" s="15"/>
      <c r="M9797" s="26"/>
      <c r="V9797" s="37"/>
      <c r="W9797" s="37"/>
      <c r="Z9797" s="29"/>
      <c r="AA9797" s="29"/>
      <c r="AB9797" s="29"/>
      <c r="AG9797" s="40"/>
      <c r="AH9797" s="40"/>
      <c r="AN9797" s="29"/>
      <c r="AO9797" s="29"/>
    </row>
    <row r="9798" spans="5:41" x14ac:dyDescent="0.3">
      <c r="E9798" s="15"/>
      <c r="M9798" s="26"/>
      <c r="V9798" s="37"/>
      <c r="W9798" s="37"/>
      <c r="Z9798" s="29"/>
      <c r="AA9798" s="29"/>
      <c r="AB9798" s="29"/>
      <c r="AG9798" s="40"/>
      <c r="AH9798" s="40"/>
      <c r="AN9798" s="29"/>
      <c r="AO9798" s="29"/>
    </row>
    <row r="9799" spans="5:41" x14ac:dyDescent="0.3">
      <c r="E9799" s="15"/>
      <c r="M9799" s="26"/>
      <c r="V9799" s="37"/>
      <c r="W9799" s="37"/>
      <c r="Z9799" s="29"/>
      <c r="AA9799" s="29"/>
      <c r="AB9799" s="29"/>
      <c r="AG9799" s="40"/>
      <c r="AH9799" s="40"/>
      <c r="AN9799" s="29"/>
      <c r="AO9799" s="29"/>
    </row>
    <row r="9800" spans="5:41" x14ac:dyDescent="0.3">
      <c r="E9800" s="15"/>
      <c r="M9800" s="26"/>
      <c r="V9800" s="37"/>
      <c r="W9800" s="37"/>
      <c r="Z9800" s="29"/>
      <c r="AA9800" s="29"/>
      <c r="AB9800" s="29"/>
      <c r="AG9800" s="40"/>
      <c r="AH9800" s="40"/>
      <c r="AN9800" s="29"/>
      <c r="AO9800" s="29"/>
    </row>
    <row r="9801" spans="5:41" x14ac:dyDescent="0.3">
      <c r="E9801" s="15"/>
      <c r="M9801" s="26"/>
      <c r="V9801" s="37"/>
      <c r="W9801" s="37"/>
      <c r="Z9801" s="29"/>
      <c r="AA9801" s="29"/>
      <c r="AB9801" s="29"/>
      <c r="AG9801" s="40"/>
      <c r="AH9801" s="40"/>
      <c r="AN9801" s="29"/>
      <c r="AO9801" s="29"/>
    </row>
    <row r="9802" spans="5:41" x14ac:dyDescent="0.3">
      <c r="E9802" s="15"/>
      <c r="M9802" s="26"/>
      <c r="V9802" s="37"/>
      <c r="W9802" s="37"/>
      <c r="Z9802" s="29"/>
      <c r="AA9802" s="29"/>
      <c r="AB9802" s="29"/>
      <c r="AG9802" s="40"/>
      <c r="AH9802" s="40"/>
      <c r="AN9802" s="29"/>
      <c r="AO9802" s="29"/>
    </row>
    <row r="9803" spans="5:41" x14ac:dyDescent="0.3">
      <c r="E9803" s="15"/>
      <c r="M9803" s="26"/>
      <c r="V9803" s="37"/>
      <c r="W9803" s="37"/>
      <c r="Z9803" s="29"/>
      <c r="AA9803" s="29"/>
      <c r="AB9803" s="29"/>
      <c r="AG9803" s="40"/>
      <c r="AH9803" s="40"/>
      <c r="AN9803" s="29"/>
      <c r="AO9803" s="29"/>
    </row>
    <row r="9804" spans="5:41" x14ac:dyDescent="0.3">
      <c r="E9804" s="15"/>
      <c r="M9804" s="26"/>
      <c r="V9804" s="37"/>
      <c r="W9804" s="37"/>
      <c r="Z9804" s="29"/>
      <c r="AA9804" s="29"/>
      <c r="AB9804" s="29"/>
      <c r="AG9804" s="40"/>
      <c r="AH9804" s="40"/>
      <c r="AN9804" s="29"/>
      <c r="AO9804" s="29"/>
    </row>
    <row r="9805" spans="5:41" x14ac:dyDescent="0.3">
      <c r="E9805" s="15"/>
      <c r="M9805" s="26"/>
      <c r="V9805" s="37"/>
      <c r="W9805" s="37"/>
      <c r="Z9805" s="29"/>
      <c r="AA9805" s="29"/>
      <c r="AB9805" s="29"/>
      <c r="AG9805" s="40"/>
      <c r="AH9805" s="40"/>
      <c r="AN9805" s="29"/>
      <c r="AO9805" s="29"/>
    </row>
    <row r="9806" spans="5:41" x14ac:dyDescent="0.3">
      <c r="E9806" s="15"/>
      <c r="M9806" s="26"/>
      <c r="V9806" s="37"/>
      <c r="W9806" s="37"/>
      <c r="Z9806" s="29"/>
      <c r="AA9806" s="29"/>
      <c r="AB9806" s="29"/>
      <c r="AG9806" s="40"/>
      <c r="AH9806" s="40"/>
      <c r="AN9806" s="29"/>
      <c r="AO9806" s="29"/>
    </row>
    <row r="9807" spans="5:41" x14ac:dyDescent="0.3">
      <c r="E9807" s="15"/>
      <c r="M9807" s="26"/>
      <c r="V9807" s="37"/>
      <c r="W9807" s="37"/>
      <c r="Z9807" s="29"/>
      <c r="AA9807" s="29"/>
      <c r="AB9807" s="29"/>
      <c r="AG9807" s="40"/>
      <c r="AH9807" s="40"/>
      <c r="AN9807" s="29"/>
      <c r="AO9807" s="29"/>
    </row>
    <row r="9808" spans="5:41" x14ac:dyDescent="0.3">
      <c r="E9808" s="15"/>
      <c r="M9808" s="26"/>
      <c r="V9808" s="37"/>
      <c r="W9808" s="37"/>
      <c r="Z9808" s="29"/>
      <c r="AA9808" s="29"/>
      <c r="AB9808" s="29"/>
      <c r="AG9808" s="40"/>
      <c r="AH9808" s="40"/>
      <c r="AN9808" s="29"/>
      <c r="AO9808" s="29"/>
    </row>
    <row r="9809" spans="5:41" x14ac:dyDescent="0.3">
      <c r="E9809" s="15"/>
      <c r="M9809" s="26"/>
      <c r="V9809" s="37"/>
      <c r="W9809" s="37"/>
      <c r="Z9809" s="29"/>
      <c r="AA9809" s="29"/>
      <c r="AB9809" s="29"/>
      <c r="AG9809" s="40"/>
      <c r="AH9809" s="40"/>
      <c r="AN9809" s="29"/>
      <c r="AO9809" s="29"/>
    </row>
    <row r="9810" spans="5:41" x14ac:dyDescent="0.3">
      <c r="E9810" s="15"/>
      <c r="M9810" s="26"/>
      <c r="V9810" s="37"/>
      <c r="W9810" s="37"/>
      <c r="Z9810" s="29"/>
      <c r="AA9810" s="29"/>
      <c r="AB9810" s="29"/>
      <c r="AG9810" s="40"/>
      <c r="AH9810" s="40"/>
      <c r="AN9810" s="29"/>
      <c r="AO9810" s="29"/>
    </row>
    <row r="9811" spans="5:41" x14ac:dyDescent="0.3">
      <c r="E9811" s="15"/>
      <c r="M9811" s="26"/>
      <c r="V9811" s="37"/>
      <c r="W9811" s="37"/>
      <c r="Z9811" s="29"/>
      <c r="AA9811" s="29"/>
      <c r="AB9811" s="29"/>
      <c r="AG9811" s="40"/>
      <c r="AH9811" s="40"/>
      <c r="AN9811" s="29"/>
      <c r="AO9811" s="29"/>
    </row>
    <row r="9812" spans="5:41" x14ac:dyDescent="0.3">
      <c r="E9812" s="15"/>
      <c r="M9812" s="26"/>
      <c r="V9812" s="37"/>
      <c r="W9812" s="37"/>
      <c r="Z9812" s="29"/>
      <c r="AA9812" s="29"/>
      <c r="AB9812" s="29"/>
      <c r="AG9812" s="40"/>
      <c r="AH9812" s="40"/>
      <c r="AN9812" s="29"/>
      <c r="AO9812" s="29"/>
    </row>
    <row r="9813" spans="5:41" x14ac:dyDescent="0.3">
      <c r="E9813" s="15"/>
      <c r="M9813" s="26"/>
      <c r="V9813" s="37"/>
      <c r="W9813" s="37"/>
      <c r="Z9813" s="29"/>
      <c r="AA9813" s="29"/>
      <c r="AB9813" s="29"/>
      <c r="AG9813" s="40"/>
      <c r="AH9813" s="40"/>
      <c r="AN9813" s="29"/>
      <c r="AO9813" s="29"/>
    </row>
    <row r="9814" spans="5:41" x14ac:dyDescent="0.3">
      <c r="E9814" s="15"/>
      <c r="M9814" s="26"/>
      <c r="V9814" s="37"/>
      <c r="W9814" s="37"/>
      <c r="Z9814" s="29"/>
      <c r="AA9814" s="29"/>
      <c r="AB9814" s="29"/>
      <c r="AG9814" s="40"/>
      <c r="AH9814" s="40"/>
      <c r="AN9814" s="29"/>
      <c r="AO9814" s="29"/>
    </row>
    <row r="9815" spans="5:41" x14ac:dyDescent="0.3">
      <c r="E9815" s="15"/>
      <c r="M9815" s="26"/>
      <c r="V9815" s="37"/>
      <c r="W9815" s="37"/>
      <c r="Z9815" s="29"/>
      <c r="AA9815" s="29"/>
      <c r="AB9815" s="29"/>
      <c r="AG9815" s="40"/>
      <c r="AH9815" s="40"/>
      <c r="AN9815" s="29"/>
      <c r="AO9815" s="29"/>
    </row>
    <row r="9816" spans="5:41" x14ac:dyDescent="0.3">
      <c r="E9816" s="15"/>
      <c r="M9816" s="26"/>
      <c r="V9816" s="37"/>
      <c r="W9816" s="37"/>
      <c r="Z9816" s="29"/>
      <c r="AA9816" s="29"/>
      <c r="AB9816" s="29"/>
      <c r="AG9816" s="40"/>
      <c r="AH9816" s="40"/>
      <c r="AN9816" s="29"/>
      <c r="AO9816" s="29"/>
    </row>
    <row r="9817" spans="5:41" x14ac:dyDescent="0.3">
      <c r="E9817" s="15"/>
      <c r="M9817" s="26"/>
      <c r="V9817" s="37"/>
      <c r="W9817" s="37"/>
      <c r="Z9817" s="29"/>
      <c r="AA9817" s="29"/>
      <c r="AB9817" s="29"/>
      <c r="AG9817" s="40"/>
      <c r="AH9817" s="40"/>
      <c r="AN9817" s="29"/>
      <c r="AO9817" s="29"/>
    </row>
    <row r="9818" spans="5:41" x14ac:dyDescent="0.3">
      <c r="E9818" s="15"/>
      <c r="M9818" s="26"/>
      <c r="V9818" s="37"/>
      <c r="W9818" s="37"/>
      <c r="Z9818" s="29"/>
      <c r="AA9818" s="29"/>
      <c r="AB9818" s="29"/>
      <c r="AG9818" s="40"/>
      <c r="AH9818" s="40"/>
      <c r="AN9818" s="29"/>
      <c r="AO9818" s="29"/>
    </row>
    <row r="9819" spans="5:41" x14ac:dyDescent="0.3">
      <c r="E9819" s="15"/>
      <c r="M9819" s="26"/>
      <c r="V9819" s="37"/>
      <c r="W9819" s="37"/>
      <c r="Z9819" s="29"/>
      <c r="AA9819" s="29"/>
      <c r="AB9819" s="29"/>
      <c r="AG9819" s="40"/>
      <c r="AH9819" s="40"/>
      <c r="AN9819" s="29"/>
      <c r="AO9819" s="29"/>
    </row>
    <row r="9820" spans="5:41" x14ac:dyDescent="0.3">
      <c r="E9820" s="15"/>
      <c r="M9820" s="26"/>
      <c r="V9820" s="37"/>
      <c r="W9820" s="37"/>
      <c r="Z9820" s="29"/>
      <c r="AA9820" s="29"/>
      <c r="AB9820" s="29"/>
      <c r="AG9820" s="40"/>
      <c r="AH9820" s="40"/>
      <c r="AN9820" s="29"/>
      <c r="AO9820" s="29"/>
    </row>
    <row r="9821" spans="5:41" x14ac:dyDescent="0.3">
      <c r="E9821" s="15"/>
      <c r="M9821" s="26"/>
      <c r="V9821" s="37"/>
      <c r="W9821" s="37"/>
      <c r="Z9821" s="29"/>
      <c r="AA9821" s="29"/>
      <c r="AB9821" s="29"/>
      <c r="AG9821" s="40"/>
      <c r="AH9821" s="40"/>
      <c r="AN9821" s="29"/>
      <c r="AO9821" s="29"/>
    </row>
    <row r="9822" spans="5:41" x14ac:dyDescent="0.3">
      <c r="E9822" s="15"/>
      <c r="M9822" s="26"/>
      <c r="V9822" s="37"/>
      <c r="W9822" s="37"/>
      <c r="Z9822" s="29"/>
      <c r="AA9822" s="29"/>
      <c r="AB9822" s="29"/>
      <c r="AG9822" s="40"/>
      <c r="AH9822" s="40"/>
      <c r="AN9822" s="29"/>
      <c r="AO9822" s="29"/>
    </row>
    <row r="9823" spans="5:41" x14ac:dyDescent="0.3">
      <c r="E9823" s="15"/>
      <c r="M9823" s="26"/>
      <c r="V9823" s="37"/>
      <c r="W9823" s="37"/>
      <c r="Z9823" s="29"/>
      <c r="AA9823" s="29"/>
      <c r="AB9823" s="29"/>
      <c r="AG9823" s="40"/>
      <c r="AH9823" s="40"/>
      <c r="AN9823" s="29"/>
      <c r="AO9823" s="29"/>
    </row>
    <row r="9824" spans="5:41" x14ac:dyDescent="0.3">
      <c r="E9824" s="15"/>
      <c r="M9824" s="26"/>
      <c r="V9824" s="37"/>
      <c r="W9824" s="37"/>
      <c r="Z9824" s="29"/>
      <c r="AA9824" s="29"/>
      <c r="AB9824" s="29"/>
      <c r="AG9824" s="40"/>
      <c r="AH9824" s="40"/>
      <c r="AN9824" s="29"/>
      <c r="AO9824" s="29"/>
    </row>
    <row r="9825" spans="5:41" x14ac:dyDescent="0.3">
      <c r="E9825" s="15"/>
      <c r="M9825" s="26"/>
      <c r="V9825" s="37"/>
      <c r="W9825" s="37"/>
      <c r="Z9825" s="29"/>
      <c r="AA9825" s="29"/>
      <c r="AB9825" s="29"/>
      <c r="AG9825" s="40"/>
      <c r="AH9825" s="40"/>
      <c r="AN9825" s="29"/>
      <c r="AO9825" s="29"/>
    </row>
    <row r="9826" spans="5:41" x14ac:dyDescent="0.3">
      <c r="E9826" s="15"/>
      <c r="M9826" s="26"/>
      <c r="V9826" s="37"/>
      <c r="W9826" s="37"/>
      <c r="Z9826" s="29"/>
      <c r="AA9826" s="29"/>
      <c r="AB9826" s="29"/>
      <c r="AG9826" s="40"/>
      <c r="AH9826" s="40"/>
      <c r="AN9826" s="29"/>
      <c r="AO9826" s="29"/>
    </row>
    <row r="9827" spans="5:41" x14ac:dyDescent="0.3">
      <c r="E9827" s="15"/>
      <c r="M9827" s="26"/>
      <c r="V9827" s="37"/>
      <c r="W9827" s="37"/>
      <c r="Z9827" s="29"/>
      <c r="AA9827" s="29"/>
      <c r="AB9827" s="29"/>
      <c r="AG9827" s="40"/>
      <c r="AH9827" s="40"/>
      <c r="AN9827" s="29"/>
      <c r="AO9827" s="29"/>
    </row>
    <row r="9828" spans="5:41" x14ac:dyDescent="0.3">
      <c r="E9828" s="15"/>
      <c r="M9828" s="26"/>
      <c r="V9828" s="37"/>
      <c r="W9828" s="37"/>
      <c r="Z9828" s="29"/>
      <c r="AA9828" s="29"/>
      <c r="AB9828" s="29"/>
      <c r="AG9828" s="40"/>
      <c r="AH9828" s="40"/>
      <c r="AN9828" s="29"/>
      <c r="AO9828" s="29"/>
    </row>
    <row r="9829" spans="5:41" x14ac:dyDescent="0.3">
      <c r="E9829" s="15"/>
      <c r="M9829" s="26"/>
      <c r="V9829" s="37"/>
      <c r="W9829" s="37"/>
      <c r="Z9829" s="29"/>
      <c r="AA9829" s="29"/>
      <c r="AB9829" s="29"/>
      <c r="AG9829" s="40"/>
      <c r="AH9829" s="40"/>
      <c r="AN9829" s="29"/>
      <c r="AO9829" s="29"/>
    </row>
    <row r="9830" spans="5:41" x14ac:dyDescent="0.3">
      <c r="E9830" s="15"/>
      <c r="M9830" s="26"/>
      <c r="V9830" s="37"/>
      <c r="W9830" s="37"/>
      <c r="Z9830" s="29"/>
      <c r="AA9830" s="29"/>
      <c r="AB9830" s="29"/>
      <c r="AG9830" s="40"/>
      <c r="AH9830" s="40"/>
      <c r="AN9830" s="29"/>
      <c r="AO9830" s="29"/>
    </row>
    <row r="9831" spans="5:41" x14ac:dyDescent="0.3">
      <c r="E9831" s="15"/>
      <c r="M9831" s="26"/>
      <c r="V9831" s="37"/>
      <c r="W9831" s="37"/>
      <c r="Z9831" s="29"/>
      <c r="AA9831" s="29"/>
      <c r="AB9831" s="29"/>
      <c r="AG9831" s="40"/>
      <c r="AH9831" s="40"/>
      <c r="AN9831" s="29"/>
      <c r="AO9831" s="29"/>
    </row>
    <row r="9832" spans="5:41" x14ac:dyDescent="0.3">
      <c r="E9832" s="15"/>
      <c r="M9832" s="26"/>
      <c r="V9832" s="37"/>
      <c r="W9832" s="37"/>
      <c r="Z9832" s="29"/>
      <c r="AA9832" s="29"/>
      <c r="AB9832" s="29"/>
      <c r="AG9832" s="40"/>
      <c r="AH9832" s="40"/>
      <c r="AN9832" s="29"/>
      <c r="AO9832" s="29"/>
    </row>
    <row r="9833" spans="5:41" x14ac:dyDescent="0.3">
      <c r="E9833" s="15"/>
      <c r="M9833" s="26"/>
      <c r="V9833" s="37"/>
      <c r="W9833" s="37"/>
      <c r="Z9833" s="29"/>
      <c r="AA9833" s="29"/>
      <c r="AB9833" s="29"/>
      <c r="AG9833" s="40"/>
      <c r="AH9833" s="40"/>
      <c r="AN9833" s="29"/>
      <c r="AO9833" s="29"/>
    </row>
    <row r="9834" spans="5:41" x14ac:dyDescent="0.3">
      <c r="E9834" s="15"/>
      <c r="M9834" s="26"/>
      <c r="V9834" s="37"/>
      <c r="W9834" s="37"/>
      <c r="Z9834" s="29"/>
      <c r="AA9834" s="29"/>
      <c r="AB9834" s="29"/>
      <c r="AG9834" s="40"/>
      <c r="AH9834" s="40"/>
      <c r="AN9834" s="29"/>
      <c r="AO9834" s="29"/>
    </row>
    <row r="9835" spans="5:41" x14ac:dyDescent="0.3">
      <c r="E9835" s="15"/>
      <c r="M9835" s="26"/>
      <c r="V9835" s="37"/>
      <c r="W9835" s="37"/>
      <c r="Z9835" s="29"/>
      <c r="AA9835" s="29"/>
      <c r="AB9835" s="29"/>
      <c r="AG9835" s="40"/>
      <c r="AH9835" s="40"/>
      <c r="AN9835" s="29"/>
      <c r="AO9835" s="29"/>
    </row>
    <row r="9836" spans="5:41" x14ac:dyDescent="0.3">
      <c r="E9836" s="15"/>
      <c r="M9836" s="26"/>
      <c r="V9836" s="37"/>
      <c r="W9836" s="37"/>
      <c r="Z9836" s="29"/>
      <c r="AA9836" s="29"/>
      <c r="AB9836" s="29"/>
      <c r="AG9836" s="40"/>
      <c r="AH9836" s="40"/>
      <c r="AN9836" s="29"/>
      <c r="AO9836" s="29"/>
    </row>
    <row r="9837" spans="5:41" x14ac:dyDescent="0.3">
      <c r="E9837" s="15"/>
      <c r="M9837" s="26"/>
      <c r="V9837" s="37"/>
      <c r="W9837" s="37"/>
      <c r="Z9837" s="29"/>
      <c r="AA9837" s="29"/>
      <c r="AB9837" s="29"/>
      <c r="AG9837" s="40"/>
      <c r="AH9837" s="40"/>
      <c r="AN9837" s="29"/>
      <c r="AO9837" s="29"/>
    </row>
    <row r="9838" spans="5:41" x14ac:dyDescent="0.3">
      <c r="E9838" s="15"/>
      <c r="M9838" s="26"/>
      <c r="V9838" s="37"/>
      <c r="W9838" s="37"/>
      <c r="Z9838" s="29"/>
      <c r="AA9838" s="29"/>
      <c r="AB9838" s="29"/>
      <c r="AG9838" s="40"/>
      <c r="AH9838" s="40"/>
      <c r="AN9838" s="29"/>
      <c r="AO9838" s="29"/>
    </row>
    <row r="9839" spans="5:41" x14ac:dyDescent="0.3">
      <c r="E9839" s="15"/>
      <c r="M9839" s="26"/>
      <c r="V9839" s="37"/>
      <c r="W9839" s="37"/>
      <c r="Z9839" s="29"/>
      <c r="AA9839" s="29"/>
      <c r="AB9839" s="29"/>
      <c r="AG9839" s="40"/>
      <c r="AH9839" s="40"/>
      <c r="AN9839" s="29"/>
      <c r="AO9839" s="29"/>
    </row>
    <row r="9840" spans="5:41" x14ac:dyDescent="0.3">
      <c r="E9840" s="15"/>
      <c r="M9840" s="26"/>
      <c r="V9840" s="37"/>
      <c r="W9840" s="37"/>
      <c r="Z9840" s="29"/>
      <c r="AA9840" s="29"/>
      <c r="AB9840" s="29"/>
      <c r="AG9840" s="40"/>
      <c r="AH9840" s="40"/>
      <c r="AN9840" s="29"/>
      <c r="AO9840" s="29"/>
    </row>
    <row r="9841" spans="5:41" x14ac:dyDescent="0.3">
      <c r="E9841" s="15"/>
      <c r="M9841" s="26"/>
      <c r="V9841" s="37"/>
      <c r="W9841" s="37"/>
      <c r="Z9841" s="29"/>
      <c r="AA9841" s="29"/>
      <c r="AB9841" s="29"/>
      <c r="AG9841" s="40"/>
      <c r="AH9841" s="40"/>
      <c r="AN9841" s="29"/>
      <c r="AO9841" s="29"/>
    </row>
    <row r="9842" spans="5:41" x14ac:dyDescent="0.3">
      <c r="E9842" s="15"/>
      <c r="M9842" s="26"/>
      <c r="V9842" s="37"/>
      <c r="W9842" s="37"/>
      <c r="Z9842" s="29"/>
      <c r="AA9842" s="29"/>
      <c r="AB9842" s="29"/>
      <c r="AG9842" s="40"/>
      <c r="AH9842" s="40"/>
      <c r="AN9842" s="29"/>
      <c r="AO9842" s="29"/>
    </row>
    <row r="9843" spans="5:41" x14ac:dyDescent="0.3">
      <c r="E9843" s="15"/>
      <c r="M9843" s="26"/>
      <c r="V9843" s="37"/>
      <c r="W9843" s="37"/>
      <c r="Z9843" s="29"/>
      <c r="AA9843" s="29"/>
      <c r="AB9843" s="29"/>
      <c r="AG9843" s="40"/>
      <c r="AH9843" s="40"/>
      <c r="AN9843" s="29"/>
      <c r="AO9843" s="29"/>
    </row>
    <row r="9844" spans="5:41" x14ac:dyDescent="0.3">
      <c r="E9844" s="15"/>
      <c r="M9844" s="26"/>
      <c r="V9844" s="37"/>
      <c r="W9844" s="37"/>
      <c r="Z9844" s="29"/>
      <c r="AA9844" s="29"/>
      <c r="AB9844" s="29"/>
      <c r="AG9844" s="40"/>
      <c r="AH9844" s="40"/>
      <c r="AN9844" s="29"/>
      <c r="AO9844" s="29"/>
    </row>
    <row r="9845" spans="5:41" x14ac:dyDescent="0.3">
      <c r="E9845" s="15"/>
      <c r="M9845" s="26"/>
      <c r="V9845" s="37"/>
      <c r="W9845" s="37"/>
      <c r="Z9845" s="29"/>
      <c r="AA9845" s="29"/>
      <c r="AB9845" s="29"/>
      <c r="AG9845" s="40"/>
      <c r="AH9845" s="40"/>
      <c r="AN9845" s="29"/>
      <c r="AO9845" s="29"/>
    </row>
    <row r="9846" spans="5:41" x14ac:dyDescent="0.3">
      <c r="E9846" s="15"/>
      <c r="M9846" s="26"/>
      <c r="V9846" s="37"/>
      <c r="W9846" s="37"/>
      <c r="Z9846" s="29"/>
      <c r="AA9846" s="29"/>
      <c r="AB9846" s="29"/>
      <c r="AG9846" s="40"/>
      <c r="AH9846" s="40"/>
      <c r="AN9846" s="29"/>
      <c r="AO9846" s="29"/>
    </row>
    <row r="9847" spans="5:41" x14ac:dyDescent="0.3">
      <c r="E9847" s="15"/>
      <c r="M9847" s="26"/>
      <c r="V9847" s="37"/>
      <c r="W9847" s="37"/>
      <c r="Z9847" s="29"/>
      <c r="AA9847" s="29"/>
      <c r="AB9847" s="29"/>
      <c r="AG9847" s="40"/>
      <c r="AH9847" s="40"/>
      <c r="AN9847" s="29"/>
      <c r="AO9847" s="29"/>
    </row>
    <row r="9848" spans="5:41" x14ac:dyDescent="0.3">
      <c r="E9848" s="15"/>
      <c r="M9848" s="26"/>
      <c r="V9848" s="37"/>
      <c r="W9848" s="37"/>
      <c r="Z9848" s="29"/>
      <c r="AA9848" s="29"/>
      <c r="AB9848" s="29"/>
      <c r="AG9848" s="40"/>
      <c r="AH9848" s="40"/>
      <c r="AN9848" s="29"/>
      <c r="AO9848" s="29"/>
    </row>
    <row r="9849" spans="5:41" x14ac:dyDescent="0.3">
      <c r="E9849" s="15"/>
      <c r="M9849" s="26"/>
      <c r="V9849" s="37"/>
      <c r="W9849" s="37"/>
      <c r="Z9849" s="29"/>
      <c r="AA9849" s="29"/>
      <c r="AB9849" s="29"/>
      <c r="AG9849" s="40"/>
      <c r="AH9849" s="40"/>
      <c r="AN9849" s="29"/>
      <c r="AO9849" s="29"/>
    </row>
    <row r="9850" spans="5:41" x14ac:dyDescent="0.3">
      <c r="E9850" s="15"/>
      <c r="M9850" s="26"/>
      <c r="V9850" s="37"/>
      <c r="W9850" s="37"/>
      <c r="Z9850" s="29"/>
      <c r="AA9850" s="29"/>
      <c r="AB9850" s="29"/>
      <c r="AG9850" s="40"/>
      <c r="AH9850" s="40"/>
      <c r="AN9850" s="29"/>
      <c r="AO9850" s="29"/>
    </row>
    <row r="9851" spans="5:41" x14ac:dyDescent="0.3">
      <c r="E9851" s="15"/>
      <c r="M9851" s="26"/>
      <c r="V9851" s="37"/>
      <c r="W9851" s="37"/>
      <c r="Z9851" s="29"/>
      <c r="AA9851" s="29"/>
      <c r="AB9851" s="29"/>
      <c r="AG9851" s="40"/>
      <c r="AH9851" s="40"/>
      <c r="AN9851" s="29"/>
      <c r="AO9851" s="29"/>
    </row>
    <row r="9852" spans="5:41" x14ac:dyDescent="0.3">
      <c r="E9852" s="15"/>
      <c r="M9852" s="26"/>
      <c r="V9852" s="37"/>
      <c r="W9852" s="37"/>
      <c r="Z9852" s="29"/>
      <c r="AA9852" s="29"/>
      <c r="AB9852" s="29"/>
      <c r="AG9852" s="40"/>
      <c r="AH9852" s="40"/>
      <c r="AN9852" s="29"/>
      <c r="AO9852" s="29"/>
    </row>
    <row r="9853" spans="5:41" x14ac:dyDescent="0.3">
      <c r="E9853" s="15"/>
      <c r="M9853" s="26"/>
      <c r="V9853" s="37"/>
      <c r="W9853" s="37"/>
      <c r="Z9853" s="29"/>
      <c r="AA9853" s="29"/>
      <c r="AB9853" s="29"/>
      <c r="AG9853" s="40"/>
      <c r="AH9853" s="40"/>
      <c r="AN9853" s="29"/>
      <c r="AO9853" s="29"/>
    </row>
    <row r="9854" spans="5:41" x14ac:dyDescent="0.3">
      <c r="E9854" s="15"/>
      <c r="M9854" s="26"/>
      <c r="V9854" s="37"/>
      <c r="W9854" s="37"/>
      <c r="Z9854" s="29"/>
      <c r="AA9854" s="29"/>
      <c r="AB9854" s="29"/>
      <c r="AG9854" s="40"/>
      <c r="AH9854" s="40"/>
      <c r="AN9854" s="29"/>
      <c r="AO9854" s="29"/>
    </row>
    <row r="9855" spans="5:41" x14ac:dyDescent="0.3">
      <c r="E9855" s="15"/>
      <c r="M9855" s="26"/>
      <c r="V9855" s="37"/>
      <c r="W9855" s="37"/>
      <c r="Z9855" s="29"/>
      <c r="AA9855" s="29"/>
      <c r="AB9855" s="29"/>
      <c r="AG9855" s="40"/>
      <c r="AH9855" s="40"/>
      <c r="AN9855" s="29"/>
      <c r="AO9855" s="29"/>
    </row>
    <row r="9856" spans="5:41" x14ac:dyDescent="0.3">
      <c r="E9856" s="15"/>
      <c r="M9856" s="26"/>
      <c r="V9856" s="37"/>
      <c r="W9856" s="37"/>
      <c r="Z9856" s="29"/>
      <c r="AA9856" s="29"/>
      <c r="AB9856" s="29"/>
      <c r="AG9856" s="40"/>
      <c r="AH9856" s="40"/>
      <c r="AN9856" s="29"/>
      <c r="AO9856" s="29"/>
    </row>
    <row r="9857" spans="5:41" x14ac:dyDescent="0.3">
      <c r="E9857" s="15"/>
      <c r="M9857" s="26"/>
      <c r="V9857" s="37"/>
      <c r="W9857" s="37"/>
      <c r="Z9857" s="29"/>
      <c r="AA9857" s="29"/>
      <c r="AB9857" s="29"/>
      <c r="AG9857" s="40"/>
      <c r="AH9857" s="40"/>
      <c r="AN9857" s="29"/>
      <c r="AO9857" s="29"/>
    </row>
    <row r="9858" spans="5:41" x14ac:dyDescent="0.3">
      <c r="E9858" s="15"/>
      <c r="M9858" s="26"/>
      <c r="V9858" s="37"/>
      <c r="W9858" s="37"/>
      <c r="Z9858" s="29"/>
      <c r="AA9858" s="29"/>
      <c r="AB9858" s="29"/>
      <c r="AG9858" s="40"/>
      <c r="AH9858" s="40"/>
      <c r="AN9858" s="29"/>
      <c r="AO9858" s="29"/>
    </row>
    <row r="9859" spans="5:41" x14ac:dyDescent="0.3">
      <c r="E9859" s="15"/>
      <c r="M9859" s="26"/>
      <c r="V9859" s="37"/>
      <c r="W9859" s="37"/>
      <c r="Z9859" s="29"/>
      <c r="AA9859" s="29"/>
      <c r="AB9859" s="29"/>
      <c r="AG9859" s="40"/>
      <c r="AH9859" s="40"/>
      <c r="AN9859" s="29"/>
      <c r="AO9859" s="29"/>
    </row>
    <row r="9860" spans="5:41" x14ac:dyDescent="0.3">
      <c r="E9860" s="15"/>
      <c r="M9860" s="26"/>
      <c r="V9860" s="37"/>
      <c r="W9860" s="37"/>
      <c r="Z9860" s="29"/>
      <c r="AA9860" s="29"/>
      <c r="AB9860" s="29"/>
      <c r="AG9860" s="40"/>
      <c r="AH9860" s="40"/>
      <c r="AN9860" s="29"/>
      <c r="AO9860" s="29"/>
    </row>
    <row r="9861" spans="5:41" x14ac:dyDescent="0.3">
      <c r="E9861" s="15"/>
      <c r="M9861" s="26"/>
      <c r="V9861" s="37"/>
      <c r="W9861" s="37"/>
      <c r="Z9861" s="29"/>
      <c r="AA9861" s="29"/>
      <c r="AB9861" s="29"/>
      <c r="AG9861" s="40"/>
      <c r="AH9861" s="40"/>
      <c r="AN9861" s="29"/>
      <c r="AO9861" s="29"/>
    </row>
    <row r="9862" spans="5:41" x14ac:dyDescent="0.3">
      <c r="E9862" s="15"/>
      <c r="M9862" s="26"/>
      <c r="V9862" s="37"/>
      <c r="W9862" s="37"/>
      <c r="Z9862" s="29"/>
      <c r="AA9862" s="29"/>
      <c r="AB9862" s="29"/>
      <c r="AG9862" s="40"/>
      <c r="AH9862" s="40"/>
      <c r="AN9862" s="29"/>
      <c r="AO9862" s="29"/>
    </row>
    <row r="9863" spans="5:41" x14ac:dyDescent="0.3">
      <c r="E9863" s="15"/>
      <c r="M9863" s="26"/>
      <c r="V9863" s="37"/>
      <c r="W9863" s="37"/>
      <c r="Z9863" s="29"/>
      <c r="AA9863" s="29"/>
      <c r="AB9863" s="29"/>
      <c r="AG9863" s="40"/>
      <c r="AH9863" s="40"/>
      <c r="AN9863" s="29"/>
      <c r="AO9863" s="29"/>
    </row>
    <row r="9864" spans="5:41" x14ac:dyDescent="0.3">
      <c r="E9864" s="15"/>
      <c r="M9864" s="26"/>
      <c r="V9864" s="37"/>
      <c r="W9864" s="37"/>
      <c r="Z9864" s="29"/>
      <c r="AA9864" s="29"/>
      <c r="AB9864" s="29"/>
      <c r="AG9864" s="40"/>
      <c r="AH9864" s="40"/>
      <c r="AN9864" s="29"/>
      <c r="AO9864" s="29"/>
    </row>
    <row r="9865" spans="5:41" x14ac:dyDescent="0.3">
      <c r="E9865" s="15"/>
      <c r="M9865" s="26"/>
      <c r="V9865" s="37"/>
      <c r="W9865" s="37"/>
      <c r="Z9865" s="29"/>
      <c r="AA9865" s="29"/>
      <c r="AB9865" s="29"/>
      <c r="AG9865" s="40"/>
      <c r="AH9865" s="40"/>
      <c r="AN9865" s="29"/>
      <c r="AO9865" s="29"/>
    </row>
    <row r="9866" spans="5:41" x14ac:dyDescent="0.3">
      <c r="E9866" s="15"/>
      <c r="M9866" s="26"/>
      <c r="V9866" s="37"/>
      <c r="W9866" s="37"/>
      <c r="Z9866" s="29"/>
      <c r="AA9866" s="29"/>
      <c r="AB9866" s="29"/>
      <c r="AG9866" s="40"/>
      <c r="AH9866" s="40"/>
      <c r="AN9866" s="29"/>
      <c r="AO9866" s="29"/>
    </row>
    <row r="9867" spans="5:41" x14ac:dyDescent="0.3">
      <c r="E9867" s="15"/>
      <c r="M9867" s="26"/>
      <c r="V9867" s="37"/>
      <c r="W9867" s="37"/>
      <c r="Z9867" s="29"/>
      <c r="AA9867" s="29"/>
      <c r="AB9867" s="29"/>
      <c r="AG9867" s="40"/>
      <c r="AH9867" s="40"/>
      <c r="AN9867" s="29"/>
      <c r="AO9867" s="29"/>
    </row>
    <row r="9868" spans="5:41" x14ac:dyDescent="0.3">
      <c r="E9868" s="15"/>
      <c r="M9868" s="26"/>
      <c r="V9868" s="37"/>
      <c r="W9868" s="37"/>
      <c r="Z9868" s="29"/>
      <c r="AA9868" s="29"/>
      <c r="AB9868" s="29"/>
      <c r="AG9868" s="40"/>
      <c r="AH9868" s="40"/>
      <c r="AN9868" s="29"/>
      <c r="AO9868" s="29"/>
    </row>
    <row r="9869" spans="5:41" x14ac:dyDescent="0.3">
      <c r="E9869" s="15"/>
      <c r="M9869" s="26"/>
      <c r="V9869" s="37"/>
      <c r="W9869" s="37"/>
      <c r="Z9869" s="29"/>
      <c r="AA9869" s="29"/>
      <c r="AB9869" s="29"/>
      <c r="AG9869" s="40"/>
      <c r="AH9869" s="40"/>
      <c r="AN9869" s="29"/>
      <c r="AO9869" s="29"/>
    </row>
    <row r="9870" spans="5:41" x14ac:dyDescent="0.3">
      <c r="E9870" s="15"/>
      <c r="M9870" s="26"/>
      <c r="V9870" s="37"/>
      <c r="W9870" s="37"/>
      <c r="Z9870" s="29"/>
      <c r="AA9870" s="29"/>
      <c r="AB9870" s="29"/>
      <c r="AG9870" s="40"/>
      <c r="AH9870" s="40"/>
      <c r="AN9870" s="29"/>
      <c r="AO9870" s="29"/>
    </row>
    <row r="9871" spans="5:41" x14ac:dyDescent="0.3">
      <c r="E9871" s="15"/>
      <c r="M9871" s="26"/>
      <c r="V9871" s="37"/>
      <c r="W9871" s="37"/>
      <c r="Z9871" s="29"/>
      <c r="AA9871" s="29"/>
      <c r="AB9871" s="29"/>
      <c r="AG9871" s="40"/>
      <c r="AH9871" s="40"/>
      <c r="AN9871" s="29"/>
      <c r="AO9871" s="29"/>
    </row>
    <row r="9872" spans="5:41" x14ac:dyDescent="0.3">
      <c r="E9872" s="15"/>
      <c r="M9872" s="26"/>
      <c r="V9872" s="37"/>
      <c r="W9872" s="37"/>
      <c r="Z9872" s="29"/>
      <c r="AA9872" s="29"/>
      <c r="AB9872" s="29"/>
      <c r="AG9872" s="40"/>
      <c r="AH9872" s="40"/>
      <c r="AN9872" s="29"/>
      <c r="AO9872" s="29"/>
    </row>
    <row r="9873" spans="5:41" x14ac:dyDescent="0.3">
      <c r="E9873" s="15"/>
      <c r="M9873" s="26"/>
      <c r="V9873" s="37"/>
      <c r="W9873" s="37"/>
      <c r="Z9873" s="29"/>
      <c r="AA9873" s="29"/>
      <c r="AB9873" s="29"/>
      <c r="AG9873" s="40"/>
      <c r="AH9873" s="40"/>
      <c r="AN9873" s="29"/>
      <c r="AO9873" s="29"/>
    </row>
    <row r="9874" spans="5:41" x14ac:dyDescent="0.3">
      <c r="E9874" s="15"/>
      <c r="M9874" s="26"/>
      <c r="V9874" s="37"/>
      <c r="W9874" s="37"/>
      <c r="Z9874" s="29"/>
      <c r="AA9874" s="29"/>
      <c r="AB9874" s="29"/>
      <c r="AG9874" s="40"/>
      <c r="AH9874" s="40"/>
      <c r="AN9874" s="29"/>
      <c r="AO9874" s="29"/>
    </row>
    <row r="9875" spans="5:41" x14ac:dyDescent="0.3">
      <c r="E9875" s="15"/>
      <c r="M9875" s="26"/>
      <c r="V9875" s="37"/>
      <c r="W9875" s="37"/>
      <c r="Z9875" s="29"/>
      <c r="AA9875" s="29"/>
      <c r="AB9875" s="29"/>
      <c r="AG9875" s="40"/>
      <c r="AH9875" s="40"/>
      <c r="AN9875" s="29"/>
      <c r="AO9875" s="29"/>
    </row>
    <row r="9876" spans="5:41" x14ac:dyDescent="0.3">
      <c r="E9876" s="15"/>
      <c r="M9876" s="26"/>
      <c r="V9876" s="37"/>
      <c r="W9876" s="37"/>
      <c r="Z9876" s="29"/>
      <c r="AA9876" s="29"/>
      <c r="AB9876" s="29"/>
      <c r="AG9876" s="40"/>
      <c r="AH9876" s="40"/>
      <c r="AN9876" s="29"/>
      <c r="AO9876" s="29"/>
    </row>
    <row r="9877" spans="5:41" x14ac:dyDescent="0.3">
      <c r="E9877" s="15"/>
      <c r="M9877" s="26"/>
      <c r="V9877" s="37"/>
      <c r="W9877" s="37"/>
      <c r="Z9877" s="29"/>
      <c r="AA9877" s="29"/>
      <c r="AB9877" s="29"/>
      <c r="AG9877" s="40"/>
      <c r="AH9877" s="40"/>
      <c r="AN9877" s="29"/>
      <c r="AO9877" s="29"/>
    </row>
    <row r="9878" spans="5:41" x14ac:dyDescent="0.3">
      <c r="E9878" s="15"/>
      <c r="M9878" s="26"/>
      <c r="V9878" s="37"/>
      <c r="W9878" s="37"/>
      <c r="Z9878" s="29"/>
      <c r="AA9878" s="29"/>
      <c r="AB9878" s="29"/>
      <c r="AG9878" s="40"/>
      <c r="AH9878" s="40"/>
      <c r="AN9878" s="29"/>
      <c r="AO9878" s="29"/>
    </row>
    <row r="9879" spans="5:41" x14ac:dyDescent="0.3">
      <c r="E9879" s="15"/>
      <c r="M9879" s="26"/>
      <c r="V9879" s="37"/>
      <c r="W9879" s="37"/>
      <c r="Z9879" s="29"/>
      <c r="AA9879" s="29"/>
      <c r="AB9879" s="29"/>
      <c r="AG9879" s="40"/>
      <c r="AH9879" s="40"/>
      <c r="AN9879" s="29"/>
      <c r="AO9879" s="29"/>
    </row>
    <row r="9880" spans="5:41" x14ac:dyDescent="0.3">
      <c r="E9880" s="15"/>
      <c r="M9880" s="26"/>
      <c r="V9880" s="37"/>
      <c r="W9880" s="37"/>
      <c r="Z9880" s="29"/>
      <c r="AA9880" s="29"/>
      <c r="AB9880" s="29"/>
      <c r="AG9880" s="40"/>
      <c r="AH9880" s="40"/>
      <c r="AN9880" s="29"/>
      <c r="AO9880" s="29"/>
    </row>
    <row r="9881" spans="5:41" x14ac:dyDescent="0.3">
      <c r="E9881" s="15"/>
      <c r="M9881" s="26"/>
      <c r="V9881" s="37"/>
      <c r="W9881" s="37"/>
      <c r="Z9881" s="29"/>
      <c r="AA9881" s="29"/>
      <c r="AB9881" s="29"/>
      <c r="AG9881" s="40"/>
      <c r="AH9881" s="40"/>
      <c r="AN9881" s="29"/>
      <c r="AO9881" s="29"/>
    </row>
    <row r="9882" spans="5:41" x14ac:dyDescent="0.3">
      <c r="E9882" s="15"/>
      <c r="M9882" s="26"/>
      <c r="V9882" s="37"/>
      <c r="W9882" s="37"/>
      <c r="Z9882" s="29"/>
      <c r="AA9882" s="29"/>
      <c r="AB9882" s="29"/>
      <c r="AG9882" s="40"/>
      <c r="AH9882" s="40"/>
      <c r="AN9882" s="29"/>
      <c r="AO9882" s="29"/>
    </row>
    <row r="9883" spans="5:41" x14ac:dyDescent="0.3">
      <c r="E9883" s="15"/>
      <c r="M9883" s="26"/>
      <c r="V9883" s="37"/>
      <c r="W9883" s="37"/>
      <c r="Z9883" s="29"/>
      <c r="AA9883" s="29"/>
      <c r="AB9883" s="29"/>
      <c r="AG9883" s="40"/>
      <c r="AH9883" s="40"/>
      <c r="AN9883" s="29"/>
      <c r="AO9883" s="29"/>
    </row>
    <row r="9884" spans="5:41" x14ac:dyDescent="0.3">
      <c r="E9884" s="15"/>
      <c r="M9884" s="26"/>
      <c r="V9884" s="37"/>
      <c r="W9884" s="37"/>
      <c r="Z9884" s="29"/>
      <c r="AA9884" s="29"/>
      <c r="AB9884" s="29"/>
      <c r="AG9884" s="40"/>
      <c r="AH9884" s="40"/>
      <c r="AN9884" s="29"/>
      <c r="AO9884" s="29"/>
    </row>
    <row r="9885" spans="5:41" x14ac:dyDescent="0.3">
      <c r="E9885" s="15"/>
      <c r="M9885" s="26"/>
      <c r="V9885" s="37"/>
      <c r="W9885" s="37"/>
      <c r="Z9885" s="29"/>
      <c r="AA9885" s="29"/>
      <c r="AB9885" s="29"/>
      <c r="AG9885" s="40"/>
      <c r="AH9885" s="40"/>
      <c r="AN9885" s="29"/>
      <c r="AO9885" s="29"/>
    </row>
    <row r="9886" spans="5:41" x14ac:dyDescent="0.3">
      <c r="E9886" s="15"/>
      <c r="M9886" s="26"/>
      <c r="V9886" s="37"/>
      <c r="W9886" s="37"/>
      <c r="Z9886" s="29"/>
      <c r="AA9886" s="29"/>
      <c r="AB9886" s="29"/>
      <c r="AG9886" s="40"/>
      <c r="AH9886" s="40"/>
      <c r="AN9886" s="29"/>
      <c r="AO9886" s="29"/>
    </row>
    <row r="9887" spans="5:41" x14ac:dyDescent="0.3">
      <c r="E9887" s="15"/>
      <c r="M9887" s="26"/>
      <c r="V9887" s="37"/>
      <c r="W9887" s="37"/>
      <c r="Z9887" s="29"/>
      <c r="AA9887" s="29"/>
      <c r="AB9887" s="29"/>
      <c r="AG9887" s="40"/>
      <c r="AH9887" s="40"/>
      <c r="AN9887" s="29"/>
      <c r="AO9887" s="29"/>
    </row>
    <row r="9888" spans="5:41" x14ac:dyDescent="0.3">
      <c r="E9888" s="15"/>
      <c r="M9888" s="26"/>
      <c r="V9888" s="37"/>
      <c r="W9888" s="37"/>
      <c r="Z9888" s="29"/>
      <c r="AA9888" s="29"/>
      <c r="AB9888" s="29"/>
      <c r="AG9888" s="40"/>
      <c r="AH9888" s="40"/>
      <c r="AN9888" s="29"/>
      <c r="AO9888" s="29"/>
    </row>
    <row r="9889" spans="5:41" x14ac:dyDescent="0.3">
      <c r="E9889" s="15"/>
      <c r="M9889" s="26"/>
      <c r="V9889" s="37"/>
      <c r="W9889" s="37"/>
      <c r="Z9889" s="29"/>
      <c r="AA9889" s="29"/>
      <c r="AB9889" s="29"/>
      <c r="AG9889" s="40"/>
      <c r="AH9889" s="40"/>
      <c r="AN9889" s="29"/>
      <c r="AO9889" s="29"/>
    </row>
    <row r="9890" spans="5:41" x14ac:dyDescent="0.3">
      <c r="E9890" s="15"/>
      <c r="M9890" s="26"/>
      <c r="V9890" s="37"/>
      <c r="W9890" s="37"/>
      <c r="Z9890" s="29"/>
      <c r="AA9890" s="29"/>
      <c r="AB9890" s="29"/>
      <c r="AG9890" s="40"/>
      <c r="AH9890" s="40"/>
      <c r="AN9890" s="29"/>
      <c r="AO9890" s="29"/>
    </row>
    <row r="9891" spans="5:41" x14ac:dyDescent="0.3">
      <c r="E9891" s="15"/>
      <c r="M9891" s="26"/>
      <c r="V9891" s="37"/>
      <c r="W9891" s="37"/>
      <c r="Z9891" s="29"/>
      <c r="AA9891" s="29"/>
      <c r="AB9891" s="29"/>
      <c r="AG9891" s="40"/>
      <c r="AH9891" s="40"/>
      <c r="AN9891" s="29"/>
      <c r="AO9891" s="29"/>
    </row>
    <row r="9892" spans="5:41" x14ac:dyDescent="0.3">
      <c r="E9892" s="15"/>
      <c r="M9892" s="26"/>
      <c r="V9892" s="37"/>
      <c r="W9892" s="37"/>
      <c r="Z9892" s="29"/>
      <c r="AA9892" s="29"/>
      <c r="AB9892" s="29"/>
      <c r="AG9892" s="40"/>
      <c r="AH9892" s="40"/>
      <c r="AN9892" s="29"/>
      <c r="AO9892" s="29"/>
    </row>
    <row r="9893" spans="5:41" x14ac:dyDescent="0.3">
      <c r="E9893" s="15"/>
      <c r="M9893" s="26"/>
      <c r="V9893" s="37"/>
      <c r="W9893" s="37"/>
      <c r="Z9893" s="29"/>
      <c r="AA9893" s="29"/>
      <c r="AB9893" s="29"/>
      <c r="AG9893" s="40"/>
      <c r="AH9893" s="40"/>
      <c r="AN9893" s="29"/>
      <c r="AO9893" s="29"/>
    </row>
    <row r="9894" spans="5:41" x14ac:dyDescent="0.3">
      <c r="E9894" s="15"/>
      <c r="M9894" s="26"/>
      <c r="V9894" s="37"/>
      <c r="W9894" s="37"/>
      <c r="Z9894" s="29"/>
      <c r="AA9894" s="29"/>
      <c r="AB9894" s="29"/>
      <c r="AG9894" s="40"/>
      <c r="AH9894" s="40"/>
      <c r="AN9894" s="29"/>
      <c r="AO9894" s="29"/>
    </row>
    <row r="9895" spans="5:41" x14ac:dyDescent="0.3">
      <c r="E9895" s="15"/>
      <c r="M9895" s="26"/>
      <c r="V9895" s="37"/>
      <c r="W9895" s="37"/>
      <c r="Z9895" s="29"/>
      <c r="AA9895" s="29"/>
      <c r="AB9895" s="29"/>
      <c r="AG9895" s="40"/>
      <c r="AH9895" s="40"/>
      <c r="AN9895" s="29"/>
      <c r="AO9895" s="29"/>
    </row>
    <row r="9896" spans="5:41" x14ac:dyDescent="0.3">
      <c r="E9896" s="15"/>
      <c r="M9896" s="26"/>
      <c r="V9896" s="37"/>
      <c r="W9896" s="37"/>
      <c r="Z9896" s="29"/>
      <c r="AA9896" s="29"/>
      <c r="AB9896" s="29"/>
      <c r="AG9896" s="40"/>
      <c r="AH9896" s="40"/>
      <c r="AN9896" s="29"/>
      <c r="AO9896" s="29"/>
    </row>
    <row r="9897" spans="5:41" x14ac:dyDescent="0.3">
      <c r="E9897" s="15"/>
      <c r="M9897" s="26"/>
      <c r="V9897" s="37"/>
      <c r="W9897" s="37"/>
      <c r="Z9897" s="29"/>
      <c r="AA9897" s="29"/>
      <c r="AB9897" s="29"/>
      <c r="AG9897" s="40"/>
      <c r="AH9897" s="40"/>
      <c r="AN9897" s="29"/>
      <c r="AO9897" s="29"/>
    </row>
    <row r="9898" spans="5:41" x14ac:dyDescent="0.3">
      <c r="E9898" s="15"/>
      <c r="M9898" s="26"/>
      <c r="V9898" s="37"/>
      <c r="W9898" s="37"/>
      <c r="Z9898" s="29"/>
      <c r="AA9898" s="29"/>
      <c r="AB9898" s="29"/>
      <c r="AG9898" s="40"/>
      <c r="AH9898" s="40"/>
      <c r="AN9898" s="29"/>
      <c r="AO9898" s="29"/>
    </row>
    <row r="9899" spans="5:41" x14ac:dyDescent="0.3">
      <c r="E9899" s="15"/>
      <c r="M9899" s="26"/>
      <c r="V9899" s="37"/>
      <c r="W9899" s="37"/>
      <c r="Z9899" s="29"/>
      <c r="AA9899" s="29"/>
      <c r="AB9899" s="29"/>
      <c r="AG9899" s="40"/>
      <c r="AH9899" s="40"/>
      <c r="AN9899" s="29"/>
      <c r="AO9899" s="29"/>
    </row>
    <row r="9900" spans="5:41" x14ac:dyDescent="0.3">
      <c r="E9900" s="15"/>
      <c r="M9900" s="26"/>
      <c r="V9900" s="37"/>
      <c r="W9900" s="37"/>
      <c r="Z9900" s="29"/>
      <c r="AA9900" s="29"/>
      <c r="AB9900" s="29"/>
      <c r="AG9900" s="40"/>
      <c r="AH9900" s="40"/>
      <c r="AN9900" s="29"/>
      <c r="AO9900" s="29"/>
    </row>
    <row r="9901" spans="5:41" x14ac:dyDescent="0.3">
      <c r="E9901" s="15"/>
      <c r="M9901" s="26"/>
      <c r="V9901" s="37"/>
      <c r="W9901" s="37"/>
      <c r="Z9901" s="29"/>
      <c r="AA9901" s="29"/>
      <c r="AB9901" s="29"/>
      <c r="AG9901" s="40"/>
      <c r="AH9901" s="40"/>
      <c r="AN9901" s="29"/>
      <c r="AO9901" s="29"/>
    </row>
    <row r="9902" spans="5:41" x14ac:dyDescent="0.3">
      <c r="E9902" s="15"/>
      <c r="M9902" s="26"/>
      <c r="V9902" s="37"/>
      <c r="W9902" s="37"/>
      <c r="Z9902" s="29"/>
      <c r="AA9902" s="29"/>
      <c r="AB9902" s="29"/>
      <c r="AG9902" s="40"/>
      <c r="AH9902" s="40"/>
      <c r="AN9902" s="29"/>
      <c r="AO9902" s="29"/>
    </row>
    <row r="9903" spans="5:41" x14ac:dyDescent="0.3">
      <c r="E9903" s="15"/>
      <c r="M9903" s="26"/>
      <c r="V9903" s="37"/>
      <c r="W9903" s="37"/>
      <c r="Z9903" s="29"/>
      <c r="AA9903" s="29"/>
      <c r="AB9903" s="29"/>
      <c r="AG9903" s="40"/>
      <c r="AH9903" s="40"/>
      <c r="AN9903" s="29"/>
      <c r="AO9903" s="29"/>
    </row>
    <row r="9904" spans="5:41" x14ac:dyDescent="0.3">
      <c r="E9904" s="15"/>
      <c r="M9904" s="26"/>
      <c r="V9904" s="37"/>
      <c r="W9904" s="37"/>
      <c r="Z9904" s="29"/>
      <c r="AA9904" s="29"/>
      <c r="AB9904" s="29"/>
      <c r="AG9904" s="40"/>
      <c r="AH9904" s="40"/>
      <c r="AN9904" s="29"/>
      <c r="AO9904" s="29"/>
    </row>
    <row r="9905" spans="5:41" x14ac:dyDescent="0.3">
      <c r="E9905" s="15"/>
      <c r="M9905" s="26"/>
      <c r="V9905" s="37"/>
      <c r="W9905" s="37"/>
      <c r="Z9905" s="29"/>
      <c r="AA9905" s="29"/>
      <c r="AB9905" s="29"/>
      <c r="AG9905" s="40"/>
      <c r="AH9905" s="40"/>
      <c r="AN9905" s="29"/>
      <c r="AO9905" s="29"/>
    </row>
    <row r="9906" spans="5:41" x14ac:dyDescent="0.3">
      <c r="E9906" s="15"/>
      <c r="M9906" s="26"/>
      <c r="V9906" s="37"/>
      <c r="W9906" s="37"/>
      <c r="Z9906" s="29"/>
      <c r="AA9906" s="29"/>
      <c r="AB9906" s="29"/>
      <c r="AG9906" s="40"/>
      <c r="AH9906" s="40"/>
      <c r="AN9906" s="29"/>
      <c r="AO9906" s="29"/>
    </row>
    <row r="9907" spans="5:41" x14ac:dyDescent="0.3">
      <c r="E9907" s="15"/>
      <c r="M9907" s="26"/>
      <c r="V9907" s="37"/>
      <c r="W9907" s="37"/>
      <c r="Z9907" s="29"/>
      <c r="AA9907" s="29"/>
      <c r="AB9907" s="29"/>
      <c r="AG9907" s="40"/>
      <c r="AH9907" s="40"/>
      <c r="AN9907" s="29"/>
      <c r="AO9907" s="29"/>
    </row>
    <row r="9908" spans="5:41" x14ac:dyDescent="0.3">
      <c r="E9908" s="15"/>
      <c r="M9908" s="26"/>
      <c r="V9908" s="37"/>
      <c r="W9908" s="37"/>
      <c r="Z9908" s="29"/>
      <c r="AA9908" s="29"/>
      <c r="AB9908" s="29"/>
      <c r="AG9908" s="40"/>
      <c r="AH9908" s="40"/>
      <c r="AN9908" s="29"/>
      <c r="AO9908" s="29"/>
    </row>
    <row r="9909" spans="5:41" x14ac:dyDescent="0.3">
      <c r="E9909" s="15"/>
      <c r="M9909" s="26"/>
      <c r="V9909" s="37"/>
      <c r="W9909" s="37"/>
      <c r="Z9909" s="29"/>
      <c r="AA9909" s="29"/>
      <c r="AB9909" s="29"/>
      <c r="AG9909" s="40"/>
      <c r="AH9909" s="40"/>
      <c r="AN9909" s="29"/>
      <c r="AO9909" s="29"/>
    </row>
    <row r="9910" spans="5:41" x14ac:dyDescent="0.3">
      <c r="E9910" s="15"/>
      <c r="M9910" s="26"/>
      <c r="V9910" s="37"/>
      <c r="W9910" s="37"/>
      <c r="Z9910" s="29"/>
      <c r="AA9910" s="29"/>
      <c r="AB9910" s="29"/>
      <c r="AG9910" s="40"/>
      <c r="AH9910" s="40"/>
      <c r="AN9910" s="29"/>
      <c r="AO9910" s="29"/>
    </row>
    <row r="9911" spans="5:41" x14ac:dyDescent="0.3">
      <c r="E9911" s="15"/>
      <c r="M9911" s="26"/>
      <c r="V9911" s="37"/>
      <c r="W9911" s="37"/>
      <c r="Z9911" s="29"/>
      <c r="AA9911" s="29"/>
      <c r="AB9911" s="29"/>
      <c r="AG9911" s="40"/>
      <c r="AH9911" s="40"/>
      <c r="AN9911" s="29"/>
      <c r="AO9911" s="29"/>
    </row>
    <row r="9912" spans="5:41" x14ac:dyDescent="0.3">
      <c r="E9912" s="15"/>
      <c r="M9912" s="26"/>
      <c r="V9912" s="37"/>
      <c r="W9912" s="37"/>
      <c r="Z9912" s="29"/>
      <c r="AA9912" s="29"/>
      <c r="AB9912" s="29"/>
      <c r="AG9912" s="40"/>
      <c r="AH9912" s="40"/>
      <c r="AN9912" s="29"/>
      <c r="AO9912" s="29"/>
    </row>
    <row r="9913" spans="5:41" x14ac:dyDescent="0.3">
      <c r="E9913" s="15"/>
      <c r="M9913" s="26"/>
      <c r="V9913" s="37"/>
      <c r="W9913" s="37"/>
      <c r="Z9913" s="29"/>
      <c r="AA9913" s="29"/>
      <c r="AB9913" s="29"/>
      <c r="AG9913" s="40"/>
      <c r="AH9913" s="40"/>
      <c r="AN9913" s="29"/>
      <c r="AO9913" s="29"/>
    </row>
    <row r="9914" spans="5:41" x14ac:dyDescent="0.3">
      <c r="E9914" s="15"/>
      <c r="M9914" s="26"/>
      <c r="V9914" s="37"/>
      <c r="W9914" s="37"/>
      <c r="Z9914" s="29"/>
      <c r="AA9914" s="29"/>
      <c r="AB9914" s="29"/>
      <c r="AG9914" s="40"/>
      <c r="AH9914" s="40"/>
      <c r="AN9914" s="29"/>
      <c r="AO9914" s="29"/>
    </row>
    <row r="9915" spans="5:41" x14ac:dyDescent="0.3">
      <c r="E9915" s="15"/>
      <c r="M9915" s="26"/>
      <c r="V9915" s="37"/>
      <c r="W9915" s="37"/>
      <c r="Z9915" s="29"/>
      <c r="AA9915" s="29"/>
      <c r="AB9915" s="29"/>
      <c r="AG9915" s="40"/>
      <c r="AH9915" s="40"/>
      <c r="AN9915" s="29"/>
      <c r="AO9915" s="29"/>
    </row>
    <row r="9916" spans="5:41" x14ac:dyDescent="0.3">
      <c r="E9916" s="15"/>
      <c r="M9916" s="26"/>
      <c r="V9916" s="37"/>
      <c r="W9916" s="37"/>
      <c r="Z9916" s="29"/>
      <c r="AA9916" s="29"/>
      <c r="AB9916" s="29"/>
      <c r="AG9916" s="40"/>
      <c r="AH9916" s="40"/>
      <c r="AN9916" s="29"/>
      <c r="AO9916" s="29"/>
    </row>
    <row r="9917" spans="5:41" x14ac:dyDescent="0.3">
      <c r="E9917" s="15"/>
      <c r="M9917" s="26"/>
      <c r="V9917" s="37"/>
      <c r="W9917" s="37"/>
      <c r="Z9917" s="29"/>
      <c r="AA9917" s="29"/>
      <c r="AB9917" s="29"/>
      <c r="AG9917" s="40"/>
      <c r="AH9917" s="40"/>
      <c r="AN9917" s="29"/>
      <c r="AO9917" s="29"/>
    </row>
    <row r="9918" spans="5:41" x14ac:dyDescent="0.3">
      <c r="E9918" s="15"/>
      <c r="M9918" s="26"/>
      <c r="V9918" s="37"/>
      <c r="W9918" s="37"/>
      <c r="Z9918" s="29"/>
      <c r="AA9918" s="29"/>
      <c r="AB9918" s="29"/>
      <c r="AG9918" s="40"/>
      <c r="AH9918" s="40"/>
      <c r="AN9918" s="29"/>
      <c r="AO9918" s="29"/>
    </row>
    <row r="9919" spans="5:41" x14ac:dyDescent="0.3">
      <c r="E9919" s="15"/>
      <c r="M9919" s="26"/>
      <c r="V9919" s="37"/>
      <c r="W9919" s="37"/>
      <c r="Z9919" s="29"/>
      <c r="AA9919" s="29"/>
      <c r="AB9919" s="29"/>
      <c r="AG9919" s="40"/>
      <c r="AH9919" s="40"/>
      <c r="AN9919" s="29"/>
      <c r="AO9919" s="29"/>
    </row>
    <row r="9920" spans="5:41" x14ac:dyDescent="0.3">
      <c r="E9920" s="15"/>
      <c r="M9920" s="26"/>
      <c r="V9920" s="37"/>
      <c r="W9920" s="37"/>
      <c r="Z9920" s="29"/>
      <c r="AA9920" s="29"/>
      <c r="AB9920" s="29"/>
      <c r="AG9920" s="40"/>
      <c r="AH9920" s="40"/>
      <c r="AN9920" s="29"/>
      <c r="AO9920" s="29"/>
    </row>
    <row r="9921" spans="5:41" x14ac:dyDescent="0.3">
      <c r="E9921" s="15"/>
      <c r="M9921" s="26"/>
      <c r="V9921" s="37"/>
      <c r="W9921" s="37"/>
      <c r="Z9921" s="29"/>
      <c r="AA9921" s="29"/>
      <c r="AB9921" s="29"/>
      <c r="AG9921" s="40"/>
      <c r="AH9921" s="40"/>
      <c r="AN9921" s="29"/>
      <c r="AO9921" s="29"/>
    </row>
    <row r="9922" spans="5:41" x14ac:dyDescent="0.3">
      <c r="E9922" s="15"/>
      <c r="M9922" s="26"/>
      <c r="V9922" s="37"/>
      <c r="W9922" s="37"/>
      <c r="Z9922" s="29"/>
      <c r="AA9922" s="29"/>
      <c r="AB9922" s="29"/>
      <c r="AG9922" s="40"/>
      <c r="AH9922" s="40"/>
      <c r="AN9922" s="29"/>
      <c r="AO9922" s="29"/>
    </row>
    <row r="9923" spans="5:41" x14ac:dyDescent="0.3">
      <c r="E9923" s="15"/>
      <c r="M9923" s="26"/>
      <c r="V9923" s="37"/>
      <c r="W9923" s="37"/>
      <c r="Z9923" s="29"/>
      <c r="AA9923" s="29"/>
      <c r="AB9923" s="29"/>
      <c r="AG9923" s="40"/>
      <c r="AH9923" s="40"/>
      <c r="AN9923" s="29"/>
      <c r="AO9923" s="29"/>
    </row>
    <row r="9924" spans="5:41" x14ac:dyDescent="0.3">
      <c r="E9924" s="15"/>
      <c r="M9924" s="26"/>
      <c r="V9924" s="37"/>
      <c r="W9924" s="37"/>
      <c r="Z9924" s="29"/>
      <c r="AA9924" s="29"/>
      <c r="AB9924" s="29"/>
      <c r="AG9924" s="40"/>
      <c r="AH9924" s="40"/>
      <c r="AN9924" s="29"/>
      <c r="AO9924" s="29"/>
    </row>
    <row r="9925" spans="5:41" x14ac:dyDescent="0.3">
      <c r="E9925" s="15"/>
      <c r="M9925" s="26"/>
      <c r="V9925" s="37"/>
      <c r="W9925" s="37"/>
      <c r="Z9925" s="29"/>
      <c r="AA9925" s="29"/>
      <c r="AB9925" s="29"/>
      <c r="AG9925" s="40"/>
      <c r="AH9925" s="40"/>
      <c r="AN9925" s="29"/>
      <c r="AO9925" s="29"/>
    </row>
    <row r="9926" spans="5:41" x14ac:dyDescent="0.3">
      <c r="E9926" s="15"/>
      <c r="M9926" s="26"/>
      <c r="V9926" s="37"/>
      <c r="W9926" s="37"/>
      <c r="Z9926" s="29"/>
      <c r="AA9926" s="29"/>
      <c r="AB9926" s="29"/>
      <c r="AG9926" s="40"/>
      <c r="AH9926" s="40"/>
      <c r="AN9926" s="29"/>
      <c r="AO9926" s="29"/>
    </row>
    <row r="9927" spans="5:41" x14ac:dyDescent="0.3">
      <c r="E9927" s="15"/>
      <c r="M9927" s="26"/>
      <c r="V9927" s="37"/>
      <c r="W9927" s="37"/>
      <c r="Z9927" s="29"/>
      <c r="AA9927" s="29"/>
      <c r="AB9927" s="29"/>
      <c r="AG9927" s="40"/>
      <c r="AH9927" s="40"/>
      <c r="AN9927" s="29"/>
      <c r="AO9927" s="29"/>
    </row>
    <row r="9928" spans="5:41" x14ac:dyDescent="0.3">
      <c r="E9928" s="15"/>
      <c r="M9928" s="26"/>
      <c r="V9928" s="37"/>
      <c r="W9928" s="37"/>
      <c r="Z9928" s="29"/>
      <c r="AA9928" s="29"/>
      <c r="AB9928" s="29"/>
      <c r="AG9928" s="40"/>
      <c r="AH9928" s="40"/>
      <c r="AN9928" s="29"/>
      <c r="AO9928" s="29"/>
    </row>
    <row r="9929" spans="5:41" x14ac:dyDescent="0.3">
      <c r="E9929" s="15"/>
      <c r="M9929" s="26"/>
      <c r="V9929" s="37"/>
      <c r="W9929" s="37"/>
      <c r="Z9929" s="29"/>
      <c r="AA9929" s="29"/>
      <c r="AB9929" s="29"/>
      <c r="AG9929" s="40"/>
      <c r="AH9929" s="40"/>
      <c r="AN9929" s="29"/>
      <c r="AO9929" s="29"/>
    </row>
    <row r="9930" spans="5:41" x14ac:dyDescent="0.3">
      <c r="E9930" s="15"/>
      <c r="M9930" s="26"/>
      <c r="V9930" s="37"/>
      <c r="W9930" s="37"/>
      <c r="Z9930" s="29"/>
      <c r="AA9930" s="29"/>
      <c r="AB9930" s="29"/>
      <c r="AG9930" s="40"/>
      <c r="AH9930" s="40"/>
      <c r="AN9930" s="29"/>
      <c r="AO9930" s="29"/>
    </row>
    <row r="9931" spans="5:41" x14ac:dyDescent="0.3">
      <c r="E9931" s="15"/>
      <c r="M9931" s="26"/>
      <c r="V9931" s="37"/>
      <c r="W9931" s="37"/>
      <c r="Z9931" s="29"/>
      <c r="AA9931" s="29"/>
      <c r="AB9931" s="29"/>
      <c r="AG9931" s="40"/>
      <c r="AH9931" s="40"/>
      <c r="AN9931" s="29"/>
      <c r="AO9931" s="29"/>
    </row>
    <row r="9932" spans="5:41" x14ac:dyDescent="0.3">
      <c r="E9932" s="15"/>
      <c r="M9932" s="26"/>
      <c r="V9932" s="37"/>
      <c r="W9932" s="37"/>
      <c r="Z9932" s="29"/>
      <c r="AA9932" s="29"/>
      <c r="AB9932" s="29"/>
      <c r="AG9932" s="40"/>
      <c r="AH9932" s="40"/>
      <c r="AN9932" s="29"/>
      <c r="AO9932" s="29"/>
    </row>
    <row r="9933" spans="5:41" x14ac:dyDescent="0.3">
      <c r="E9933" s="15"/>
      <c r="M9933" s="26"/>
      <c r="V9933" s="37"/>
      <c r="W9933" s="37"/>
      <c r="Z9933" s="29"/>
      <c r="AA9933" s="29"/>
      <c r="AB9933" s="29"/>
      <c r="AG9933" s="40"/>
      <c r="AH9933" s="40"/>
      <c r="AN9933" s="29"/>
      <c r="AO9933" s="29"/>
    </row>
    <row r="9934" spans="5:41" x14ac:dyDescent="0.3">
      <c r="E9934" s="15"/>
      <c r="M9934" s="26"/>
      <c r="V9934" s="37"/>
      <c r="W9934" s="37"/>
      <c r="Z9934" s="29"/>
      <c r="AA9934" s="29"/>
      <c r="AB9934" s="29"/>
      <c r="AG9934" s="40"/>
      <c r="AH9934" s="40"/>
      <c r="AN9934" s="29"/>
      <c r="AO9934" s="29"/>
    </row>
    <row r="9935" spans="5:41" x14ac:dyDescent="0.3">
      <c r="E9935" s="15"/>
      <c r="M9935" s="26"/>
      <c r="V9935" s="37"/>
      <c r="W9935" s="37"/>
      <c r="Z9935" s="29"/>
      <c r="AA9935" s="29"/>
      <c r="AB9935" s="29"/>
      <c r="AG9935" s="40"/>
      <c r="AH9935" s="40"/>
      <c r="AN9935" s="29"/>
      <c r="AO9935" s="29"/>
    </row>
    <row r="9936" spans="5:41" x14ac:dyDescent="0.3">
      <c r="E9936" s="15"/>
      <c r="M9936" s="26"/>
      <c r="V9936" s="37"/>
      <c r="W9936" s="37"/>
      <c r="Z9936" s="29"/>
      <c r="AA9936" s="29"/>
      <c r="AB9936" s="29"/>
      <c r="AG9936" s="40"/>
      <c r="AH9936" s="40"/>
      <c r="AN9936" s="29"/>
      <c r="AO9936" s="29"/>
    </row>
    <row r="9937" spans="5:41" x14ac:dyDescent="0.3">
      <c r="E9937" s="15"/>
      <c r="M9937" s="26"/>
      <c r="V9937" s="37"/>
      <c r="W9937" s="37"/>
      <c r="Z9937" s="29"/>
      <c r="AA9937" s="29"/>
      <c r="AB9937" s="29"/>
      <c r="AG9937" s="40"/>
      <c r="AH9937" s="40"/>
      <c r="AN9937" s="29"/>
      <c r="AO9937" s="29"/>
    </row>
    <row r="9938" spans="5:41" x14ac:dyDescent="0.3">
      <c r="E9938" s="15"/>
      <c r="M9938" s="26"/>
      <c r="V9938" s="37"/>
      <c r="W9938" s="37"/>
      <c r="Z9938" s="29"/>
      <c r="AA9938" s="29"/>
      <c r="AB9938" s="29"/>
      <c r="AG9938" s="40"/>
      <c r="AH9938" s="40"/>
      <c r="AN9938" s="29"/>
      <c r="AO9938" s="29"/>
    </row>
    <row r="9939" spans="5:41" x14ac:dyDescent="0.3">
      <c r="E9939" s="15"/>
      <c r="M9939" s="26"/>
      <c r="V9939" s="37"/>
      <c r="W9939" s="37"/>
      <c r="Z9939" s="29"/>
      <c r="AA9939" s="29"/>
      <c r="AB9939" s="29"/>
      <c r="AG9939" s="40"/>
      <c r="AH9939" s="40"/>
      <c r="AN9939" s="29"/>
      <c r="AO9939" s="29"/>
    </row>
    <row r="9940" spans="5:41" x14ac:dyDescent="0.3">
      <c r="E9940" s="15"/>
      <c r="M9940" s="26"/>
      <c r="V9940" s="37"/>
      <c r="W9940" s="37"/>
      <c r="Z9940" s="29"/>
      <c r="AA9940" s="29"/>
      <c r="AB9940" s="29"/>
      <c r="AG9940" s="40"/>
      <c r="AH9940" s="40"/>
      <c r="AN9940" s="29"/>
      <c r="AO9940" s="29"/>
    </row>
    <row r="9941" spans="5:41" x14ac:dyDescent="0.3">
      <c r="E9941" s="15"/>
      <c r="M9941" s="26"/>
      <c r="V9941" s="37"/>
      <c r="W9941" s="37"/>
      <c r="Z9941" s="29"/>
      <c r="AA9941" s="29"/>
      <c r="AB9941" s="29"/>
      <c r="AG9941" s="40"/>
      <c r="AH9941" s="40"/>
      <c r="AN9941" s="29"/>
      <c r="AO9941" s="29"/>
    </row>
    <row r="9942" spans="5:41" x14ac:dyDescent="0.3">
      <c r="E9942" s="15"/>
      <c r="M9942" s="26"/>
      <c r="V9942" s="37"/>
      <c r="W9942" s="37"/>
      <c r="Z9942" s="29"/>
      <c r="AA9942" s="29"/>
      <c r="AB9942" s="29"/>
      <c r="AG9942" s="40"/>
      <c r="AH9942" s="40"/>
      <c r="AN9942" s="29"/>
      <c r="AO9942" s="29"/>
    </row>
    <row r="9943" spans="5:41" x14ac:dyDescent="0.3">
      <c r="E9943" s="15"/>
      <c r="M9943" s="26"/>
      <c r="V9943" s="37"/>
      <c r="W9943" s="37"/>
      <c r="Z9943" s="29"/>
      <c r="AA9943" s="29"/>
      <c r="AB9943" s="29"/>
      <c r="AG9943" s="40"/>
      <c r="AH9943" s="40"/>
      <c r="AN9943" s="29"/>
      <c r="AO9943" s="29"/>
    </row>
    <row r="9944" spans="5:41" x14ac:dyDescent="0.3">
      <c r="E9944" s="15"/>
      <c r="M9944" s="26"/>
      <c r="V9944" s="37"/>
      <c r="W9944" s="37"/>
      <c r="Z9944" s="29"/>
      <c r="AA9944" s="29"/>
      <c r="AB9944" s="29"/>
      <c r="AG9944" s="40"/>
      <c r="AH9944" s="40"/>
      <c r="AN9944" s="29"/>
      <c r="AO9944" s="29"/>
    </row>
    <row r="9945" spans="5:41" x14ac:dyDescent="0.3">
      <c r="E9945" s="15"/>
      <c r="M9945" s="26"/>
      <c r="V9945" s="37"/>
      <c r="W9945" s="37"/>
      <c r="Z9945" s="29"/>
      <c r="AA9945" s="29"/>
      <c r="AB9945" s="29"/>
      <c r="AG9945" s="40"/>
      <c r="AH9945" s="40"/>
      <c r="AN9945" s="29"/>
      <c r="AO9945" s="29"/>
    </row>
    <row r="9946" spans="5:41" x14ac:dyDescent="0.3">
      <c r="E9946" s="15"/>
      <c r="M9946" s="26"/>
      <c r="V9946" s="37"/>
      <c r="W9946" s="37"/>
      <c r="Z9946" s="29"/>
      <c r="AA9946" s="29"/>
      <c r="AB9946" s="29"/>
      <c r="AG9946" s="40"/>
      <c r="AH9946" s="40"/>
      <c r="AN9946" s="29"/>
      <c r="AO9946" s="29"/>
    </row>
    <row r="9947" spans="5:41" x14ac:dyDescent="0.3">
      <c r="E9947" s="15"/>
      <c r="M9947" s="26"/>
      <c r="V9947" s="37"/>
      <c r="W9947" s="37"/>
      <c r="Z9947" s="29"/>
      <c r="AA9947" s="29"/>
      <c r="AB9947" s="29"/>
      <c r="AG9947" s="40"/>
      <c r="AH9947" s="40"/>
      <c r="AN9947" s="29"/>
      <c r="AO9947" s="29"/>
    </row>
    <row r="9948" spans="5:41" x14ac:dyDescent="0.3">
      <c r="E9948" s="15"/>
      <c r="M9948" s="26"/>
      <c r="V9948" s="37"/>
      <c r="W9948" s="37"/>
      <c r="Z9948" s="29"/>
      <c r="AA9948" s="29"/>
      <c r="AB9948" s="29"/>
      <c r="AG9948" s="40"/>
      <c r="AH9948" s="40"/>
      <c r="AN9948" s="29"/>
      <c r="AO9948" s="29"/>
    </row>
    <row r="9949" spans="5:41" x14ac:dyDescent="0.3">
      <c r="E9949" s="15"/>
      <c r="M9949" s="26"/>
      <c r="V9949" s="37"/>
      <c r="W9949" s="37"/>
      <c r="Z9949" s="29"/>
      <c r="AA9949" s="29"/>
      <c r="AB9949" s="29"/>
      <c r="AG9949" s="40"/>
      <c r="AH9949" s="40"/>
      <c r="AN9949" s="29"/>
      <c r="AO9949" s="29"/>
    </row>
    <row r="9950" spans="5:41" x14ac:dyDescent="0.3">
      <c r="E9950" s="15"/>
      <c r="M9950" s="26"/>
      <c r="V9950" s="37"/>
      <c r="W9950" s="37"/>
      <c r="Z9950" s="29"/>
      <c r="AA9950" s="29"/>
      <c r="AB9950" s="29"/>
      <c r="AG9950" s="40"/>
      <c r="AH9950" s="40"/>
      <c r="AN9950" s="29"/>
      <c r="AO9950" s="29"/>
    </row>
    <row r="9951" spans="5:41" x14ac:dyDescent="0.3">
      <c r="E9951" s="15"/>
      <c r="M9951" s="26"/>
      <c r="V9951" s="37"/>
      <c r="W9951" s="37"/>
      <c r="Z9951" s="29"/>
      <c r="AA9951" s="29"/>
      <c r="AB9951" s="29"/>
      <c r="AG9951" s="40"/>
      <c r="AH9951" s="40"/>
      <c r="AN9951" s="29"/>
      <c r="AO9951" s="29"/>
    </row>
    <row r="9952" spans="5:41" x14ac:dyDescent="0.3">
      <c r="E9952" s="15"/>
      <c r="M9952" s="26"/>
      <c r="V9952" s="37"/>
      <c r="W9952" s="37"/>
      <c r="Z9952" s="29"/>
      <c r="AA9952" s="29"/>
      <c r="AB9952" s="29"/>
      <c r="AG9952" s="40"/>
      <c r="AH9952" s="40"/>
      <c r="AN9952" s="29"/>
      <c r="AO9952" s="29"/>
    </row>
    <row r="9953" spans="5:41" x14ac:dyDescent="0.3">
      <c r="E9953" s="15"/>
      <c r="M9953" s="26"/>
      <c r="V9953" s="37"/>
      <c r="W9953" s="37"/>
      <c r="Z9953" s="29"/>
      <c r="AA9953" s="29"/>
      <c r="AB9953" s="29"/>
      <c r="AG9953" s="40"/>
      <c r="AH9953" s="40"/>
      <c r="AN9953" s="29"/>
      <c r="AO9953" s="29"/>
    </row>
    <row r="9954" spans="5:41" x14ac:dyDescent="0.3">
      <c r="E9954" s="15"/>
      <c r="M9954" s="26"/>
      <c r="V9954" s="37"/>
      <c r="W9954" s="37"/>
      <c r="Z9954" s="29"/>
      <c r="AA9954" s="29"/>
      <c r="AB9954" s="29"/>
      <c r="AG9954" s="40"/>
      <c r="AH9954" s="40"/>
      <c r="AN9954" s="29"/>
      <c r="AO9954" s="29"/>
    </row>
    <row r="9955" spans="5:41" x14ac:dyDescent="0.3">
      <c r="E9955" s="15"/>
      <c r="M9955" s="26"/>
      <c r="V9955" s="37"/>
      <c r="W9955" s="37"/>
      <c r="Z9955" s="29"/>
      <c r="AA9955" s="29"/>
      <c r="AB9955" s="29"/>
      <c r="AG9955" s="40"/>
      <c r="AH9955" s="40"/>
      <c r="AN9955" s="29"/>
      <c r="AO9955" s="29"/>
    </row>
    <row r="9956" spans="5:41" x14ac:dyDescent="0.3">
      <c r="E9956" s="15"/>
      <c r="M9956" s="26"/>
      <c r="V9956" s="37"/>
      <c r="W9956" s="37"/>
      <c r="Z9956" s="29"/>
      <c r="AA9956" s="29"/>
      <c r="AB9956" s="29"/>
      <c r="AG9956" s="40"/>
      <c r="AH9956" s="40"/>
      <c r="AN9956" s="29"/>
      <c r="AO9956" s="29"/>
    </row>
    <row r="9957" spans="5:41" x14ac:dyDescent="0.3">
      <c r="E9957" s="15"/>
      <c r="M9957" s="26"/>
      <c r="V9957" s="37"/>
      <c r="W9957" s="37"/>
      <c r="Z9957" s="29"/>
      <c r="AA9957" s="29"/>
      <c r="AB9957" s="29"/>
      <c r="AG9957" s="40"/>
      <c r="AH9957" s="40"/>
      <c r="AN9957" s="29"/>
      <c r="AO9957" s="29"/>
    </row>
    <row r="9958" spans="5:41" x14ac:dyDescent="0.3">
      <c r="E9958" s="15"/>
      <c r="M9958" s="26"/>
      <c r="V9958" s="37"/>
      <c r="W9958" s="37"/>
      <c r="Z9958" s="29"/>
      <c r="AA9958" s="29"/>
      <c r="AB9958" s="29"/>
      <c r="AG9958" s="40"/>
      <c r="AH9958" s="40"/>
      <c r="AN9958" s="29"/>
      <c r="AO9958" s="29"/>
    </row>
    <row r="9959" spans="5:41" x14ac:dyDescent="0.3">
      <c r="E9959" s="15"/>
      <c r="M9959" s="26"/>
      <c r="V9959" s="37"/>
      <c r="W9959" s="37"/>
      <c r="Z9959" s="29"/>
      <c r="AA9959" s="29"/>
      <c r="AB9959" s="29"/>
      <c r="AG9959" s="40"/>
      <c r="AH9959" s="40"/>
      <c r="AN9959" s="29"/>
      <c r="AO9959" s="29"/>
    </row>
    <row r="9960" spans="5:41" x14ac:dyDescent="0.3">
      <c r="E9960" s="15"/>
      <c r="M9960" s="26"/>
      <c r="V9960" s="37"/>
      <c r="W9960" s="37"/>
      <c r="Z9960" s="29"/>
      <c r="AA9960" s="29"/>
      <c r="AB9960" s="29"/>
      <c r="AG9960" s="40"/>
      <c r="AH9960" s="40"/>
      <c r="AN9960" s="29"/>
      <c r="AO9960" s="29"/>
    </row>
    <row r="9961" spans="5:41" x14ac:dyDescent="0.3">
      <c r="E9961" s="15"/>
      <c r="M9961" s="26"/>
      <c r="V9961" s="37"/>
      <c r="W9961" s="37"/>
      <c r="Z9961" s="29"/>
      <c r="AA9961" s="29"/>
      <c r="AB9961" s="29"/>
      <c r="AG9961" s="40"/>
      <c r="AH9961" s="40"/>
      <c r="AN9961" s="29"/>
      <c r="AO9961" s="29"/>
    </row>
    <row r="9962" spans="5:41" x14ac:dyDescent="0.3">
      <c r="E9962" s="15"/>
      <c r="M9962" s="26"/>
      <c r="V9962" s="37"/>
      <c r="W9962" s="37"/>
      <c r="Z9962" s="29"/>
      <c r="AA9962" s="29"/>
      <c r="AB9962" s="29"/>
      <c r="AG9962" s="40"/>
      <c r="AH9962" s="40"/>
      <c r="AN9962" s="29"/>
      <c r="AO9962" s="29"/>
    </row>
    <row r="9963" spans="5:41" x14ac:dyDescent="0.3">
      <c r="E9963" s="15"/>
      <c r="M9963" s="26"/>
      <c r="V9963" s="37"/>
      <c r="W9963" s="37"/>
      <c r="Z9963" s="29"/>
      <c r="AA9963" s="29"/>
      <c r="AB9963" s="29"/>
      <c r="AG9963" s="40"/>
      <c r="AH9963" s="40"/>
      <c r="AN9963" s="29"/>
      <c r="AO9963" s="29"/>
    </row>
    <row r="9964" spans="5:41" x14ac:dyDescent="0.3">
      <c r="E9964" s="15"/>
      <c r="M9964" s="26"/>
      <c r="V9964" s="37"/>
      <c r="W9964" s="37"/>
      <c r="Z9964" s="29"/>
      <c r="AA9964" s="29"/>
      <c r="AB9964" s="29"/>
      <c r="AG9964" s="40"/>
      <c r="AH9964" s="40"/>
      <c r="AN9964" s="29"/>
      <c r="AO9964" s="29"/>
    </row>
    <row r="9965" spans="5:41" x14ac:dyDescent="0.3">
      <c r="E9965" s="15"/>
      <c r="M9965" s="26"/>
      <c r="V9965" s="37"/>
      <c r="W9965" s="37"/>
      <c r="Z9965" s="29"/>
      <c r="AA9965" s="29"/>
      <c r="AB9965" s="29"/>
      <c r="AG9965" s="40"/>
      <c r="AH9965" s="40"/>
      <c r="AN9965" s="29"/>
      <c r="AO9965" s="29"/>
    </row>
    <row r="9966" spans="5:41" x14ac:dyDescent="0.3">
      <c r="E9966" s="15"/>
      <c r="M9966" s="26"/>
      <c r="V9966" s="37"/>
      <c r="W9966" s="37"/>
      <c r="Z9966" s="29"/>
      <c r="AA9966" s="29"/>
      <c r="AB9966" s="29"/>
      <c r="AG9966" s="40"/>
      <c r="AH9966" s="40"/>
      <c r="AN9966" s="29"/>
      <c r="AO9966" s="29"/>
    </row>
    <row r="9967" spans="5:41" x14ac:dyDescent="0.3">
      <c r="E9967" s="15"/>
      <c r="M9967" s="26"/>
      <c r="V9967" s="37"/>
      <c r="W9967" s="37"/>
      <c r="Z9967" s="29"/>
      <c r="AA9967" s="29"/>
      <c r="AB9967" s="29"/>
      <c r="AG9967" s="40"/>
      <c r="AH9967" s="40"/>
      <c r="AN9967" s="29"/>
      <c r="AO9967" s="29"/>
    </row>
    <row r="9968" spans="5:41" x14ac:dyDescent="0.3">
      <c r="E9968" s="15"/>
      <c r="M9968" s="26"/>
      <c r="V9968" s="37"/>
      <c r="W9968" s="37"/>
      <c r="Z9968" s="29"/>
      <c r="AA9968" s="29"/>
      <c r="AB9968" s="29"/>
      <c r="AG9968" s="40"/>
      <c r="AH9968" s="40"/>
      <c r="AN9968" s="29"/>
      <c r="AO9968" s="29"/>
    </row>
    <row r="9969" spans="5:41" x14ac:dyDescent="0.3">
      <c r="E9969" s="15"/>
      <c r="M9969" s="26"/>
      <c r="V9969" s="37"/>
      <c r="W9969" s="37"/>
      <c r="Z9969" s="29"/>
      <c r="AA9969" s="29"/>
      <c r="AB9969" s="29"/>
      <c r="AG9969" s="40"/>
      <c r="AH9969" s="40"/>
      <c r="AN9969" s="29"/>
      <c r="AO9969" s="29"/>
    </row>
    <row r="9970" spans="5:41" x14ac:dyDescent="0.3">
      <c r="E9970" s="15"/>
      <c r="M9970" s="26"/>
      <c r="V9970" s="37"/>
      <c r="W9970" s="37"/>
      <c r="Z9970" s="29"/>
      <c r="AA9970" s="29"/>
      <c r="AB9970" s="29"/>
      <c r="AG9970" s="40"/>
      <c r="AH9970" s="40"/>
      <c r="AN9970" s="29"/>
      <c r="AO9970" s="29"/>
    </row>
    <row r="9971" spans="5:41" x14ac:dyDescent="0.3">
      <c r="E9971" s="15"/>
      <c r="M9971" s="26"/>
      <c r="V9971" s="37"/>
      <c r="W9971" s="37"/>
      <c r="Z9971" s="29"/>
      <c r="AA9971" s="29"/>
      <c r="AB9971" s="29"/>
      <c r="AG9971" s="40"/>
      <c r="AH9971" s="40"/>
      <c r="AN9971" s="29"/>
      <c r="AO9971" s="29"/>
    </row>
    <row r="9972" spans="5:41" x14ac:dyDescent="0.3">
      <c r="E9972" s="15"/>
      <c r="M9972" s="26"/>
      <c r="V9972" s="37"/>
      <c r="W9972" s="37"/>
      <c r="Z9972" s="29"/>
      <c r="AA9972" s="29"/>
      <c r="AB9972" s="29"/>
      <c r="AG9972" s="40"/>
      <c r="AH9972" s="40"/>
      <c r="AN9972" s="29"/>
      <c r="AO9972" s="29"/>
    </row>
    <row r="9973" spans="5:41" x14ac:dyDescent="0.3">
      <c r="E9973" s="15"/>
      <c r="M9973" s="26"/>
      <c r="V9973" s="37"/>
      <c r="W9973" s="37"/>
      <c r="Z9973" s="29"/>
      <c r="AA9973" s="29"/>
      <c r="AB9973" s="29"/>
      <c r="AG9973" s="40"/>
      <c r="AH9973" s="40"/>
      <c r="AN9973" s="29"/>
      <c r="AO9973" s="29"/>
    </row>
    <row r="9974" spans="5:41" x14ac:dyDescent="0.3">
      <c r="E9974" s="15"/>
      <c r="M9974" s="26"/>
      <c r="V9974" s="37"/>
      <c r="W9974" s="37"/>
      <c r="Z9974" s="29"/>
      <c r="AA9974" s="29"/>
      <c r="AB9974" s="29"/>
      <c r="AG9974" s="40"/>
      <c r="AH9974" s="40"/>
      <c r="AN9974" s="29"/>
      <c r="AO9974" s="29"/>
    </row>
    <row r="9975" spans="5:41" x14ac:dyDescent="0.3">
      <c r="E9975" s="15"/>
      <c r="M9975" s="26"/>
      <c r="V9975" s="37"/>
      <c r="W9975" s="37"/>
      <c r="Z9975" s="29"/>
      <c r="AA9975" s="29"/>
      <c r="AB9975" s="29"/>
      <c r="AG9975" s="40"/>
      <c r="AH9975" s="40"/>
      <c r="AN9975" s="29"/>
      <c r="AO9975" s="29"/>
    </row>
    <row r="9976" spans="5:41" x14ac:dyDescent="0.3">
      <c r="E9976" s="15"/>
      <c r="M9976" s="26"/>
      <c r="V9976" s="37"/>
      <c r="W9976" s="37"/>
      <c r="Z9976" s="29"/>
      <c r="AA9976" s="29"/>
      <c r="AB9976" s="29"/>
      <c r="AG9976" s="40"/>
      <c r="AH9976" s="40"/>
      <c r="AN9976" s="29"/>
      <c r="AO9976" s="29"/>
    </row>
    <row r="9977" spans="5:41" x14ac:dyDescent="0.3">
      <c r="E9977" s="15"/>
      <c r="M9977" s="26"/>
      <c r="V9977" s="37"/>
      <c r="W9977" s="37"/>
      <c r="Z9977" s="29"/>
      <c r="AA9977" s="29"/>
      <c r="AB9977" s="29"/>
      <c r="AG9977" s="40"/>
      <c r="AH9977" s="40"/>
      <c r="AN9977" s="29"/>
      <c r="AO9977" s="29"/>
    </row>
    <row r="9978" spans="5:41" x14ac:dyDescent="0.3">
      <c r="E9978" s="15"/>
      <c r="M9978" s="26"/>
      <c r="V9978" s="37"/>
      <c r="W9978" s="37"/>
      <c r="Z9978" s="29"/>
      <c r="AA9978" s="29"/>
      <c r="AB9978" s="29"/>
      <c r="AG9978" s="40"/>
      <c r="AH9978" s="40"/>
      <c r="AN9978" s="29"/>
      <c r="AO9978" s="29"/>
    </row>
    <row r="9979" spans="5:41" x14ac:dyDescent="0.3">
      <c r="E9979" s="15"/>
      <c r="M9979" s="26"/>
      <c r="V9979" s="37"/>
      <c r="W9979" s="37"/>
      <c r="Z9979" s="29"/>
      <c r="AA9979" s="29"/>
      <c r="AB9979" s="29"/>
      <c r="AG9979" s="40"/>
      <c r="AH9979" s="40"/>
      <c r="AN9979" s="29"/>
      <c r="AO9979" s="29"/>
    </row>
    <row r="9980" spans="5:41" x14ac:dyDescent="0.3">
      <c r="E9980" s="15"/>
      <c r="M9980" s="26"/>
      <c r="V9980" s="37"/>
      <c r="W9980" s="37"/>
      <c r="Z9980" s="29"/>
      <c r="AA9980" s="29"/>
      <c r="AB9980" s="29"/>
      <c r="AG9980" s="40"/>
      <c r="AH9980" s="40"/>
      <c r="AN9980" s="29"/>
      <c r="AO9980" s="29"/>
    </row>
    <row r="9981" spans="5:41" x14ac:dyDescent="0.3">
      <c r="E9981" s="15"/>
      <c r="M9981" s="26"/>
      <c r="V9981" s="37"/>
      <c r="W9981" s="37"/>
      <c r="Z9981" s="29"/>
      <c r="AA9981" s="29"/>
      <c r="AB9981" s="29"/>
      <c r="AG9981" s="40"/>
      <c r="AH9981" s="40"/>
      <c r="AN9981" s="29"/>
      <c r="AO9981" s="29"/>
    </row>
    <row r="9982" spans="5:41" x14ac:dyDescent="0.3">
      <c r="E9982" s="15"/>
      <c r="M9982" s="26"/>
      <c r="V9982" s="37"/>
      <c r="W9982" s="37"/>
      <c r="Z9982" s="29"/>
      <c r="AA9982" s="29"/>
      <c r="AB9982" s="29"/>
      <c r="AG9982" s="40"/>
      <c r="AH9982" s="40"/>
      <c r="AN9982" s="29"/>
      <c r="AO9982" s="29"/>
    </row>
    <row r="9983" spans="5:41" x14ac:dyDescent="0.3">
      <c r="E9983" s="15"/>
      <c r="M9983" s="26"/>
      <c r="V9983" s="37"/>
      <c r="W9983" s="37"/>
      <c r="Z9983" s="29"/>
      <c r="AA9983" s="29"/>
      <c r="AB9983" s="29"/>
      <c r="AG9983" s="40"/>
      <c r="AH9983" s="40"/>
      <c r="AN9983" s="29"/>
      <c r="AO9983" s="29"/>
    </row>
    <row r="9984" spans="5:41" x14ac:dyDescent="0.3">
      <c r="E9984" s="15"/>
      <c r="M9984" s="26"/>
      <c r="V9984" s="37"/>
      <c r="W9984" s="37"/>
      <c r="Z9984" s="29"/>
      <c r="AA9984" s="29"/>
      <c r="AB9984" s="29"/>
      <c r="AG9984" s="40"/>
      <c r="AH9984" s="40"/>
      <c r="AN9984" s="29"/>
      <c r="AO9984" s="29"/>
    </row>
    <row r="9985" spans="5:41" x14ac:dyDescent="0.3">
      <c r="E9985" s="15"/>
      <c r="M9985" s="26"/>
      <c r="V9985" s="37"/>
      <c r="W9985" s="37"/>
      <c r="Z9985" s="29"/>
      <c r="AA9985" s="29"/>
      <c r="AB9985" s="29"/>
      <c r="AG9985" s="40"/>
      <c r="AH9985" s="40"/>
      <c r="AN9985" s="29"/>
      <c r="AO9985" s="29"/>
    </row>
    <row r="9986" spans="5:41" x14ac:dyDescent="0.3">
      <c r="E9986" s="15"/>
      <c r="M9986" s="26"/>
      <c r="V9986" s="37"/>
      <c r="W9986" s="37"/>
      <c r="Z9986" s="29"/>
      <c r="AA9986" s="29"/>
      <c r="AB9986" s="29"/>
      <c r="AG9986" s="40"/>
      <c r="AH9986" s="40"/>
      <c r="AN9986" s="29"/>
      <c r="AO9986" s="29"/>
    </row>
    <row r="9987" spans="5:41" x14ac:dyDescent="0.3">
      <c r="E9987" s="15"/>
      <c r="M9987" s="26"/>
      <c r="V9987" s="37"/>
      <c r="W9987" s="37"/>
      <c r="Z9987" s="29"/>
      <c r="AA9987" s="29"/>
      <c r="AB9987" s="29"/>
      <c r="AG9987" s="40"/>
      <c r="AH9987" s="40"/>
      <c r="AN9987" s="29"/>
      <c r="AO9987" s="29"/>
    </row>
    <row r="9988" spans="5:41" x14ac:dyDescent="0.3">
      <c r="E9988" s="15"/>
      <c r="M9988" s="26"/>
      <c r="V9988" s="37"/>
      <c r="W9988" s="37"/>
      <c r="Z9988" s="29"/>
      <c r="AA9988" s="29"/>
      <c r="AB9988" s="29"/>
      <c r="AG9988" s="40"/>
      <c r="AH9988" s="40"/>
      <c r="AN9988" s="29"/>
      <c r="AO9988" s="29"/>
    </row>
    <row r="9989" spans="5:41" x14ac:dyDescent="0.3">
      <c r="E9989" s="15"/>
      <c r="M9989" s="26"/>
      <c r="V9989" s="37"/>
      <c r="W9989" s="37"/>
      <c r="Z9989" s="29"/>
      <c r="AA9989" s="29"/>
      <c r="AB9989" s="29"/>
      <c r="AG9989" s="40"/>
      <c r="AH9989" s="40"/>
      <c r="AN9989" s="29"/>
      <c r="AO9989" s="29"/>
    </row>
    <row r="9990" spans="5:41" x14ac:dyDescent="0.3">
      <c r="E9990" s="15"/>
      <c r="M9990" s="26"/>
      <c r="V9990" s="37"/>
      <c r="W9990" s="37"/>
      <c r="Z9990" s="29"/>
      <c r="AA9990" s="29"/>
      <c r="AB9990" s="29"/>
      <c r="AG9990" s="40"/>
      <c r="AH9990" s="40"/>
      <c r="AN9990" s="29"/>
      <c r="AO9990" s="29"/>
    </row>
    <row r="9991" spans="5:41" x14ac:dyDescent="0.3">
      <c r="E9991" s="15"/>
      <c r="M9991" s="26"/>
      <c r="V9991" s="37"/>
      <c r="W9991" s="37"/>
      <c r="Z9991" s="29"/>
      <c r="AA9991" s="29"/>
      <c r="AB9991" s="29"/>
      <c r="AG9991" s="40"/>
      <c r="AH9991" s="40"/>
      <c r="AN9991" s="29"/>
      <c r="AO9991" s="29"/>
    </row>
    <row r="9992" spans="5:41" x14ac:dyDescent="0.3">
      <c r="E9992" s="15"/>
      <c r="M9992" s="26"/>
      <c r="V9992" s="37"/>
      <c r="W9992" s="37"/>
      <c r="Z9992" s="29"/>
      <c r="AA9992" s="29"/>
      <c r="AB9992" s="29"/>
      <c r="AG9992" s="40"/>
      <c r="AH9992" s="40"/>
      <c r="AN9992" s="29"/>
      <c r="AO9992" s="29"/>
    </row>
    <row r="9993" spans="5:41" x14ac:dyDescent="0.3">
      <c r="E9993" s="15"/>
      <c r="M9993" s="26"/>
      <c r="V9993" s="37"/>
      <c r="W9993" s="37"/>
      <c r="Z9993" s="29"/>
      <c r="AA9993" s="29"/>
      <c r="AB9993" s="29"/>
      <c r="AG9993" s="40"/>
      <c r="AH9993" s="40"/>
      <c r="AN9993" s="29"/>
      <c r="AO9993" s="29"/>
    </row>
    <row r="9994" spans="5:41" x14ac:dyDescent="0.3">
      <c r="E9994" s="15"/>
      <c r="M9994" s="26"/>
      <c r="V9994" s="37"/>
      <c r="W9994" s="37"/>
      <c r="Z9994" s="29"/>
      <c r="AA9994" s="29"/>
      <c r="AB9994" s="29"/>
      <c r="AG9994" s="40"/>
      <c r="AH9994" s="40"/>
      <c r="AN9994" s="29"/>
      <c r="AO9994" s="29"/>
    </row>
    <row r="9995" spans="5:41" x14ac:dyDescent="0.3">
      <c r="E9995" s="15"/>
      <c r="M9995" s="26"/>
      <c r="V9995" s="37"/>
      <c r="W9995" s="37"/>
      <c r="Z9995" s="29"/>
      <c r="AA9995" s="29"/>
      <c r="AB9995" s="29"/>
      <c r="AG9995" s="40"/>
      <c r="AH9995" s="40"/>
      <c r="AN9995" s="29"/>
      <c r="AO9995" s="29"/>
    </row>
    <row r="9996" spans="5:41" x14ac:dyDescent="0.3">
      <c r="E9996" s="15"/>
      <c r="M9996" s="26"/>
      <c r="V9996" s="37"/>
      <c r="W9996" s="37"/>
      <c r="Z9996" s="29"/>
      <c r="AA9996" s="29"/>
      <c r="AB9996" s="29"/>
      <c r="AG9996" s="40"/>
      <c r="AH9996" s="40"/>
      <c r="AN9996" s="29"/>
      <c r="AO9996" s="29"/>
    </row>
    <row r="9997" spans="5:41" x14ac:dyDescent="0.3">
      <c r="E9997" s="15"/>
      <c r="M9997" s="26"/>
      <c r="V9997" s="37"/>
      <c r="W9997" s="37"/>
      <c r="Z9997" s="29"/>
      <c r="AA9997" s="29"/>
      <c r="AB9997" s="29"/>
      <c r="AG9997" s="40"/>
      <c r="AH9997" s="40"/>
      <c r="AN9997" s="29"/>
      <c r="AO9997" s="29"/>
    </row>
    <row r="9998" spans="5:41" x14ac:dyDescent="0.3">
      <c r="E9998" s="15"/>
      <c r="M9998" s="26"/>
      <c r="V9998" s="37"/>
      <c r="W9998" s="37"/>
      <c r="Z9998" s="29"/>
      <c r="AA9998" s="29"/>
      <c r="AB9998" s="29"/>
      <c r="AG9998" s="40"/>
      <c r="AH9998" s="40"/>
      <c r="AN9998" s="29"/>
      <c r="AO9998" s="29"/>
    </row>
    <row r="9999" spans="5:41" x14ac:dyDescent="0.3">
      <c r="E9999" s="15"/>
      <c r="M9999" s="26"/>
      <c r="V9999" s="37"/>
      <c r="W9999" s="37"/>
      <c r="Z9999" s="29"/>
      <c r="AA9999" s="29"/>
      <c r="AB9999" s="29"/>
      <c r="AG9999" s="40"/>
      <c r="AH9999" s="40"/>
      <c r="AN9999" s="29"/>
      <c r="AO9999" s="29"/>
    </row>
    <row r="10000" spans="5:41" x14ac:dyDescent="0.3">
      <c r="E10000" s="15"/>
      <c r="M10000" s="26"/>
      <c r="V10000" s="37"/>
      <c r="W10000" s="37"/>
      <c r="Z10000" s="29"/>
      <c r="AA10000" s="29"/>
      <c r="AB10000" s="29"/>
      <c r="AG10000" s="40"/>
      <c r="AH10000" s="40"/>
      <c r="AN10000" s="29"/>
      <c r="AO10000" s="29"/>
    </row>
    <row r="10001" spans="5:41" x14ac:dyDescent="0.3">
      <c r="E10001" s="15"/>
      <c r="M10001" s="26"/>
      <c r="V10001" s="37"/>
      <c r="W10001" s="37"/>
      <c r="Z10001" s="29"/>
      <c r="AA10001" s="29"/>
      <c r="AB10001" s="29"/>
      <c r="AG10001" s="40"/>
      <c r="AH10001" s="40"/>
      <c r="AN10001" s="29"/>
      <c r="AO10001" s="29"/>
    </row>
    <row r="10002" spans="5:41" x14ac:dyDescent="0.3">
      <c r="E10002" s="15"/>
      <c r="M10002" s="26"/>
      <c r="V10002" s="37"/>
      <c r="W10002" s="37"/>
      <c r="Z10002" s="29"/>
      <c r="AA10002" s="29"/>
      <c r="AB10002" s="29"/>
      <c r="AG10002" s="40"/>
      <c r="AH10002" s="40"/>
      <c r="AN10002" s="29"/>
      <c r="AO10002" s="29"/>
    </row>
    <row r="10003" spans="5:41" x14ac:dyDescent="0.3">
      <c r="E10003" s="15"/>
      <c r="M10003" s="26"/>
      <c r="V10003" s="37"/>
      <c r="W10003" s="37"/>
      <c r="Z10003" s="29"/>
      <c r="AA10003" s="29"/>
      <c r="AB10003" s="29"/>
      <c r="AG10003" s="40"/>
      <c r="AH10003" s="40"/>
      <c r="AN10003" s="29"/>
      <c r="AO10003" s="29"/>
    </row>
    <row r="10004" spans="5:41" x14ac:dyDescent="0.3">
      <c r="E10004" s="15"/>
      <c r="M10004" s="26"/>
      <c r="V10004" s="37"/>
      <c r="W10004" s="37"/>
      <c r="Z10004" s="29"/>
      <c r="AA10004" s="29"/>
      <c r="AB10004" s="29"/>
      <c r="AG10004" s="40"/>
      <c r="AH10004" s="40"/>
      <c r="AN10004" s="29"/>
      <c r="AO10004" s="29"/>
    </row>
    <row r="10005" spans="5:41" x14ac:dyDescent="0.3">
      <c r="E10005" s="15"/>
      <c r="M10005" s="26"/>
      <c r="V10005" s="37"/>
      <c r="W10005" s="37"/>
      <c r="Z10005" s="29"/>
      <c r="AA10005" s="29"/>
      <c r="AB10005" s="29"/>
      <c r="AG10005" s="40"/>
      <c r="AH10005" s="40"/>
      <c r="AN10005" s="29"/>
      <c r="AO10005" s="29"/>
    </row>
    <row r="10006" spans="5:41" x14ac:dyDescent="0.3">
      <c r="E10006" s="15"/>
      <c r="M10006" s="26"/>
      <c r="V10006" s="37"/>
      <c r="W10006" s="37"/>
      <c r="Z10006" s="29"/>
      <c r="AA10006" s="29"/>
      <c r="AB10006" s="29"/>
      <c r="AG10006" s="40"/>
      <c r="AH10006" s="40"/>
      <c r="AN10006" s="29"/>
      <c r="AO10006" s="29"/>
    </row>
    <row r="10007" spans="5:41" x14ac:dyDescent="0.3">
      <c r="E10007" s="15"/>
      <c r="M10007" s="26"/>
      <c r="V10007" s="37"/>
      <c r="W10007" s="37"/>
      <c r="Z10007" s="29"/>
      <c r="AA10007" s="29"/>
      <c r="AB10007" s="29"/>
      <c r="AG10007" s="40"/>
      <c r="AH10007" s="40"/>
      <c r="AN10007" s="29"/>
      <c r="AO10007" s="29"/>
    </row>
    <row r="10008" spans="5:41" x14ac:dyDescent="0.3">
      <c r="E10008" s="15"/>
      <c r="M10008" s="26"/>
      <c r="V10008" s="37"/>
      <c r="W10008" s="37"/>
      <c r="Z10008" s="29"/>
      <c r="AA10008" s="29"/>
      <c r="AB10008" s="29"/>
      <c r="AG10008" s="40"/>
      <c r="AH10008" s="40"/>
      <c r="AN10008" s="29"/>
      <c r="AO10008" s="29"/>
    </row>
    <row r="10009" spans="5:41" x14ac:dyDescent="0.3">
      <c r="E10009" s="15"/>
      <c r="M10009" s="26"/>
      <c r="V10009" s="37"/>
      <c r="W10009" s="37"/>
      <c r="Z10009" s="29"/>
      <c r="AA10009" s="29"/>
      <c r="AB10009" s="29"/>
      <c r="AG10009" s="40"/>
      <c r="AH10009" s="40"/>
      <c r="AN10009" s="29"/>
      <c r="AO10009" s="29"/>
    </row>
    <row r="10010" spans="5:41" x14ac:dyDescent="0.3">
      <c r="E10010" s="15"/>
      <c r="M10010" s="26"/>
      <c r="V10010" s="37"/>
      <c r="W10010" s="37"/>
      <c r="Z10010" s="29"/>
      <c r="AA10010" s="29"/>
      <c r="AB10010" s="29"/>
      <c r="AG10010" s="40"/>
      <c r="AH10010" s="40"/>
      <c r="AN10010" s="29"/>
      <c r="AO10010" s="29"/>
    </row>
    <row r="10011" spans="5:41" x14ac:dyDescent="0.3">
      <c r="E10011" s="15"/>
      <c r="M10011" s="26"/>
      <c r="V10011" s="37"/>
      <c r="W10011" s="37"/>
      <c r="Z10011" s="29"/>
      <c r="AA10011" s="29"/>
      <c r="AB10011" s="29"/>
      <c r="AG10011" s="40"/>
      <c r="AH10011" s="40"/>
      <c r="AN10011" s="29"/>
      <c r="AO10011" s="29"/>
    </row>
    <row r="10012" spans="5:41" x14ac:dyDescent="0.3">
      <c r="E10012" s="15"/>
      <c r="M10012" s="26"/>
      <c r="V10012" s="37"/>
      <c r="W10012" s="37"/>
      <c r="Z10012" s="29"/>
      <c r="AA10012" s="29"/>
      <c r="AB10012" s="29"/>
      <c r="AG10012" s="40"/>
      <c r="AH10012" s="40"/>
      <c r="AN10012" s="29"/>
      <c r="AO10012" s="29"/>
    </row>
    <row r="10013" spans="5:41" x14ac:dyDescent="0.3">
      <c r="E10013" s="15"/>
      <c r="M10013" s="26"/>
      <c r="V10013" s="37"/>
      <c r="W10013" s="37"/>
      <c r="Z10013" s="29"/>
      <c r="AA10013" s="29"/>
      <c r="AB10013" s="29"/>
      <c r="AG10013" s="40"/>
      <c r="AH10013" s="40"/>
      <c r="AN10013" s="29"/>
      <c r="AO10013" s="29"/>
    </row>
    <row r="10014" spans="5:41" x14ac:dyDescent="0.3">
      <c r="E10014" s="15"/>
      <c r="M10014" s="26"/>
      <c r="V10014" s="37"/>
      <c r="W10014" s="37"/>
      <c r="Z10014" s="29"/>
      <c r="AA10014" s="29"/>
      <c r="AB10014" s="29"/>
      <c r="AG10014" s="40"/>
      <c r="AH10014" s="40"/>
      <c r="AN10014" s="29"/>
      <c r="AO10014" s="29"/>
    </row>
    <row r="10015" spans="5:41" x14ac:dyDescent="0.3">
      <c r="E10015" s="15"/>
      <c r="M10015" s="26"/>
      <c r="V10015" s="37"/>
      <c r="W10015" s="37"/>
      <c r="Z10015" s="29"/>
      <c r="AA10015" s="29"/>
      <c r="AB10015" s="29"/>
      <c r="AG10015" s="40"/>
      <c r="AH10015" s="40"/>
      <c r="AN10015" s="29"/>
      <c r="AO10015" s="29"/>
    </row>
    <row r="10016" spans="5:41" x14ac:dyDescent="0.3">
      <c r="E10016" s="15"/>
      <c r="M10016" s="26"/>
      <c r="V10016" s="37"/>
      <c r="W10016" s="37"/>
      <c r="Z10016" s="29"/>
      <c r="AA10016" s="29"/>
      <c r="AB10016" s="29"/>
      <c r="AG10016" s="40"/>
      <c r="AH10016" s="40"/>
      <c r="AN10016" s="29"/>
      <c r="AO10016" s="29"/>
    </row>
    <row r="10017" spans="5:41" x14ac:dyDescent="0.3">
      <c r="E10017" s="15"/>
      <c r="M10017" s="26"/>
      <c r="V10017" s="37"/>
      <c r="W10017" s="37"/>
      <c r="Z10017" s="29"/>
      <c r="AA10017" s="29"/>
      <c r="AB10017" s="29"/>
      <c r="AG10017" s="40"/>
      <c r="AH10017" s="40"/>
      <c r="AN10017" s="29"/>
      <c r="AO10017" s="29"/>
    </row>
    <row r="10018" spans="5:41" x14ac:dyDescent="0.3">
      <c r="E10018" s="15"/>
      <c r="M10018" s="26"/>
      <c r="V10018" s="37"/>
      <c r="W10018" s="37"/>
      <c r="Z10018" s="29"/>
      <c r="AA10018" s="29"/>
      <c r="AB10018" s="29"/>
      <c r="AG10018" s="40"/>
      <c r="AH10018" s="40"/>
      <c r="AN10018" s="29"/>
      <c r="AO10018" s="29"/>
    </row>
    <row r="10019" spans="5:41" x14ac:dyDescent="0.3">
      <c r="E10019" s="15"/>
      <c r="M10019" s="26"/>
      <c r="V10019" s="37"/>
      <c r="W10019" s="37"/>
      <c r="Z10019" s="29"/>
      <c r="AA10019" s="29"/>
      <c r="AB10019" s="29"/>
      <c r="AG10019" s="40"/>
      <c r="AH10019" s="40"/>
      <c r="AN10019" s="29"/>
      <c r="AO10019" s="29"/>
    </row>
    <row r="10020" spans="5:41" x14ac:dyDescent="0.3">
      <c r="E10020" s="15"/>
      <c r="M10020" s="26"/>
      <c r="V10020" s="37"/>
      <c r="W10020" s="37"/>
      <c r="Z10020" s="29"/>
      <c r="AA10020" s="29"/>
      <c r="AB10020" s="29"/>
      <c r="AG10020" s="40"/>
      <c r="AH10020" s="40"/>
      <c r="AN10020" s="29"/>
      <c r="AO10020" s="29"/>
    </row>
    <row r="10021" spans="5:41" x14ac:dyDescent="0.3">
      <c r="E10021" s="15"/>
      <c r="M10021" s="26"/>
      <c r="V10021" s="37"/>
      <c r="W10021" s="37"/>
      <c r="Z10021" s="29"/>
      <c r="AA10021" s="29"/>
      <c r="AB10021" s="29"/>
      <c r="AG10021" s="40"/>
      <c r="AH10021" s="40"/>
      <c r="AN10021" s="29"/>
      <c r="AO10021" s="29"/>
    </row>
    <row r="10022" spans="5:41" x14ac:dyDescent="0.3">
      <c r="E10022" s="15"/>
      <c r="M10022" s="26"/>
      <c r="V10022" s="37"/>
      <c r="W10022" s="37"/>
      <c r="Z10022" s="29"/>
      <c r="AA10022" s="29"/>
      <c r="AB10022" s="29"/>
      <c r="AG10022" s="40"/>
      <c r="AH10022" s="40"/>
      <c r="AN10022" s="29"/>
      <c r="AO10022" s="29"/>
    </row>
    <row r="10023" spans="5:41" x14ac:dyDescent="0.3">
      <c r="E10023" s="15"/>
      <c r="M10023" s="26"/>
      <c r="V10023" s="37"/>
      <c r="W10023" s="37"/>
      <c r="Z10023" s="29"/>
      <c r="AA10023" s="29"/>
      <c r="AB10023" s="29"/>
      <c r="AG10023" s="40"/>
      <c r="AH10023" s="40"/>
      <c r="AN10023" s="29"/>
      <c r="AO10023" s="29"/>
    </row>
    <row r="10024" spans="5:41" x14ac:dyDescent="0.3">
      <c r="E10024" s="15"/>
      <c r="M10024" s="26"/>
      <c r="V10024" s="37"/>
      <c r="W10024" s="37"/>
      <c r="Z10024" s="29"/>
      <c r="AA10024" s="29"/>
      <c r="AB10024" s="29"/>
      <c r="AG10024" s="40"/>
      <c r="AH10024" s="40"/>
      <c r="AN10024" s="29"/>
      <c r="AO10024" s="29"/>
    </row>
    <row r="10025" spans="5:41" x14ac:dyDescent="0.3">
      <c r="E10025" s="15"/>
      <c r="M10025" s="26"/>
      <c r="V10025" s="37"/>
      <c r="W10025" s="37"/>
      <c r="Z10025" s="29"/>
      <c r="AA10025" s="29"/>
      <c r="AB10025" s="29"/>
      <c r="AG10025" s="40"/>
      <c r="AH10025" s="40"/>
      <c r="AN10025" s="29"/>
      <c r="AO10025" s="29"/>
    </row>
    <row r="10026" spans="5:41" x14ac:dyDescent="0.3">
      <c r="E10026" s="15"/>
      <c r="M10026" s="26"/>
      <c r="V10026" s="37"/>
      <c r="W10026" s="37"/>
      <c r="Z10026" s="29"/>
      <c r="AA10026" s="29"/>
      <c r="AB10026" s="29"/>
      <c r="AG10026" s="40"/>
      <c r="AH10026" s="40"/>
      <c r="AN10026" s="29"/>
      <c r="AO10026" s="29"/>
    </row>
    <row r="10027" spans="5:41" x14ac:dyDescent="0.3">
      <c r="E10027" s="15"/>
      <c r="M10027" s="26"/>
      <c r="V10027" s="37"/>
      <c r="W10027" s="37"/>
      <c r="Z10027" s="29"/>
      <c r="AA10027" s="29"/>
      <c r="AB10027" s="29"/>
      <c r="AG10027" s="40"/>
      <c r="AH10027" s="40"/>
      <c r="AN10027" s="29"/>
      <c r="AO10027" s="29"/>
    </row>
    <row r="10028" spans="5:41" x14ac:dyDescent="0.3">
      <c r="E10028" s="15"/>
      <c r="M10028" s="26"/>
      <c r="V10028" s="37"/>
      <c r="W10028" s="37"/>
      <c r="Z10028" s="29"/>
      <c r="AA10028" s="29"/>
      <c r="AB10028" s="29"/>
      <c r="AG10028" s="40"/>
      <c r="AH10028" s="40"/>
      <c r="AN10028" s="29"/>
      <c r="AO10028" s="29"/>
    </row>
    <row r="10029" spans="5:41" x14ac:dyDescent="0.3">
      <c r="E10029" s="15"/>
      <c r="M10029" s="26"/>
      <c r="V10029" s="37"/>
      <c r="W10029" s="37"/>
      <c r="Z10029" s="29"/>
      <c r="AA10029" s="29"/>
      <c r="AB10029" s="29"/>
      <c r="AG10029" s="40"/>
      <c r="AH10029" s="40"/>
      <c r="AN10029" s="29"/>
      <c r="AO10029" s="29"/>
    </row>
    <row r="10030" spans="5:41" x14ac:dyDescent="0.3">
      <c r="E10030" s="15"/>
      <c r="M10030" s="26"/>
      <c r="V10030" s="37"/>
      <c r="W10030" s="37"/>
      <c r="Z10030" s="29"/>
      <c r="AA10030" s="29"/>
      <c r="AB10030" s="29"/>
      <c r="AG10030" s="40"/>
      <c r="AH10030" s="40"/>
      <c r="AN10030" s="29"/>
      <c r="AO10030" s="29"/>
    </row>
    <row r="10031" spans="5:41" x14ac:dyDescent="0.3">
      <c r="E10031" s="15"/>
      <c r="M10031" s="26"/>
      <c r="V10031" s="37"/>
      <c r="W10031" s="37"/>
      <c r="Z10031" s="29"/>
      <c r="AA10031" s="29"/>
      <c r="AB10031" s="29"/>
      <c r="AG10031" s="40"/>
      <c r="AH10031" s="40"/>
      <c r="AN10031" s="29"/>
      <c r="AO10031" s="29"/>
    </row>
    <row r="10032" spans="5:41" x14ac:dyDescent="0.3">
      <c r="E10032" s="15"/>
      <c r="M10032" s="26"/>
      <c r="V10032" s="37"/>
      <c r="W10032" s="37"/>
      <c r="Z10032" s="29"/>
      <c r="AA10032" s="29"/>
      <c r="AB10032" s="29"/>
      <c r="AG10032" s="40"/>
      <c r="AH10032" s="40"/>
      <c r="AN10032" s="29"/>
      <c r="AO10032" s="29"/>
    </row>
    <row r="10033" spans="5:41" x14ac:dyDescent="0.3">
      <c r="E10033" s="15"/>
      <c r="M10033" s="26"/>
      <c r="V10033" s="37"/>
      <c r="W10033" s="37"/>
      <c r="Z10033" s="29"/>
      <c r="AA10033" s="29"/>
      <c r="AB10033" s="29"/>
      <c r="AG10033" s="40"/>
      <c r="AH10033" s="40"/>
      <c r="AN10033" s="29"/>
      <c r="AO10033" s="29"/>
    </row>
    <row r="10034" spans="5:41" x14ac:dyDescent="0.3">
      <c r="E10034" s="15"/>
      <c r="M10034" s="26"/>
      <c r="V10034" s="37"/>
      <c r="W10034" s="37"/>
      <c r="Z10034" s="29"/>
      <c r="AA10034" s="29"/>
      <c r="AB10034" s="29"/>
      <c r="AG10034" s="40"/>
      <c r="AH10034" s="40"/>
      <c r="AN10034" s="29"/>
      <c r="AO10034" s="29"/>
    </row>
    <row r="10035" spans="5:41" x14ac:dyDescent="0.3">
      <c r="E10035" s="15"/>
      <c r="M10035" s="26"/>
      <c r="V10035" s="37"/>
      <c r="W10035" s="37"/>
      <c r="Z10035" s="29"/>
      <c r="AA10035" s="29"/>
      <c r="AB10035" s="29"/>
      <c r="AG10035" s="40"/>
      <c r="AH10035" s="40"/>
      <c r="AN10035" s="29"/>
      <c r="AO10035" s="29"/>
    </row>
    <row r="10036" spans="5:41" x14ac:dyDescent="0.3">
      <c r="E10036" s="15"/>
      <c r="M10036" s="26"/>
      <c r="V10036" s="37"/>
      <c r="W10036" s="37"/>
      <c r="Z10036" s="29"/>
      <c r="AA10036" s="29"/>
      <c r="AB10036" s="29"/>
      <c r="AG10036" s="40"/>
      <c r="AH10036" s="40"/>
      <c r="AN10036" s="29"/>
      <c r="AO10036" s="29"/>
    </row>
    <row r="10037" spans="5:41" x14ac:dyDescent="0.3">
      <c r="E10037" s="15"/>
      <c r="M10037" s="26"/>
      <c r="V10037" s="37"/>
      <c r="W10037" s="37"/>
      <c r="Z10037" s="29"/>
      <c r="AA10037" s="29"/>
      <c r="AB10037" s="29"/>
      <c r="AG10037" s="40"/>
      <c r="AH10037" s="40"/>
      <c r="AN10037" s="29"/>
      <c r="AO10037" s="29"/>
    </row>
    <row r="10038" spans="5:41" x14ac:dyDescent="0.3">
      <c r="E10038" s="15"/>
      <c r="M10038" s="26"/>
      <c r="V10038" s="37"/>
      <c r="W10038" s="37"/>
      <c r="Z10038" s="29"/>
      <c r="AA10038" s="29"/>
      <c r="AB10038" s="29"/>
      <c r="AG10038" s="40"/>
      <c r="AH10038" s="40"/>
      <c r="AN10038" s="29"/>
      <c r="AO10038" s="29"/>
    </row>
    <row r="10039" spans="5:41" x14ac:dyDescent="0.3">
      <c r="E10039" s="15"/>
      <c r="M10039" s="26"/>
      <c r="V10039" s="37"/>
      <c r="W10039" s="37"/>
      <c r="Z10039" s="29"/>
      <c r="AA10039" s="29"/>
      <c r="AB10039" s="29"/>
      <c r="AG10039" s="40"/>
      <c r="AH10039" s="40"/>
      <c r="AN10039" s="29"/>
      <c r="AO10039" s="29"/>
    </row>
    <row r="10040" spans="5:41" x14ac:dyDescent="0.3">
      <c r="E10040" s="15"/>
      <c r="M10040" s="26"/>
      <c r="V10040" s="37"/>
      <c r="W10040" s="37"/>
      <c r="Z10040" s="29"/>
      <c r="AA10040" s="29"/>
      <c r="AB10040" s="29"/>
      <c r="AG10040" s="40"/>
      <c r="AH10040" s="40"/>
      <c r="AN10040" s="29"/>
      <c r="AO10040" s="29"/>
    </row>
    <row r="10041" spans="5:41" x14ac:dyDescent="0.3">
      <c r="E10041" s="15"/>
      <c r="M10041" s="26"/>
      <c r="V10041" s="37"/>
      <c r="W10041" s="37"/>
      <c r="Z10041" s="29"/>
      <c r="AA10041" s="29"/>
      <c r="AB10041" s="29"/>
      <c r="AG10041" s="40"/>
      <c r="AH10041" s="40"/>
      <c r="AN10041" s="29"/>
      <c r="AO10041" s="29"/>
    </row>
    <row r="10042" spans="5:41" x14ac:dyDescent="0.3">
      <c r="E10042" s="15"/>
      <c r="M10042" s="26"/>
      <c r="V10042" s="37"/>
      <c r="W10042" s="37"/>
      <c r="Z10042" s="29"/>
      <c r="AA10042" s="29"/>
      <c r="AB10042" s="29"/>
      <c r="AG10042" s="40"/>
      <c r="AH10042" s="40"/>
      <c r="AN10042" s="29"/>
      <c r="AO10042" s="29"/>
    </row>
    <row r="10043" spans="5:41" x14ac:dyDescent="0.3">
      <c r="E10043" s="15"/>
      <c r="M10043" s="26"/>
      <c r="V10043" s="37"/>
      <c r="W10043" s="37"/>
      <c r="Z10043" s="29"/>
      <c r="AA10043" s="29"/>
      <c r="AB10043" s="29"/>
      <c r="AG10043" s="40"/>
      <c r="AH10043" s="40"/>
      <c r="AN10043" s="29"/>
      <c r="AO10043" s="29"/>
    </row>
    <row r="10044" spans="5:41" x14ac:dyDescent="0.3">
      <c r="E10044" s="15"/>
      <c r="M10044" s="26"/>
      <c r="V10044" s="37"/>
      <c r="W10044" s="37"/>
      <c r="Z10044" s="29"/>
      <c r="AA10044" s="29"/>
      <c r="AB10044" s="29"/>
      <c r="AG10044" s="40"/>
      <c r="AH10044" s="40"/>
      <c r="AN10044" s="29"/>
      <c r="AO10044" s="29"/>
    </row>
    <row r="10045" spans="5:41" x14ac:dyDescent="0.3">
      <c r="E10045" s="15"/>
      <c r="M10045" s="26"/>
      <c r="V10045" s="37"/>
      <c r="W10045" s="37"/>
      <c r="Z10045" s="29"/>
      <c r="AA10045" s="29"/>
      <c r="AB10045" s="29"/>
      <c r="AG10045" s="40"/>
      <c r="AH10045" s="40"/>
      <c r="AN10045" s="29"/>
      <c r="AO10045" s="29"/>
    </row>
    <row r="10046" spans="5:41" x14ac:dyDescent="0.3">
      <c r="E10046" s="15"/>
      <c r="M10046" s="26"/>
      <c r="V10046" s="37"/>
      <c r="W10046" s="37"/>
      <c r="Z10046" s="29"/>
      <c r="AA10046" s="29"/>
      <c r="AB10046" s="29"/>
      <c r="AG10046" s="40"/>
      <c r="AH10046" s="40"/>
      <c r="AN10046" s="29"/>
      <c r="AO10046" s="29"/>
    </row>
    <row r="10047" spans="5:41" x14ac:dyDescent="0.3">
      <c r="E10047" s="15"/>
      <c r="M10047" s="26"/>
      <c r="V10047" s="37"/>
      <c r="W10047" s="37"/>
      <c r="Z10047" s="29"/>
      <c r="AA10047" s="29"/>
      <c r="AB10047" s="29"/>
      <c r="AG10047" s="40"/>
      <c r="AH10047" s="40"/>
      <c r="AN10047" s="29"/>
      <c r="AO10047" s="29"/>
    </row>
    <row r="10048" spans="5:41" x14ac:dyDescent="0.3">
      <c r="E10048" s="15"/>
      <c r="M10048" s="26"/>
      <c r="V10048" s="37"/>
      <c r="W10048" s="37"/>
      <c r="Z10048" s="29"/>
      <c r="AA10048" s="29"/>
      <c r="AB10048" s="29"/>
      <c r="AG10048" s="40"/>
      <c r="AH10048" s="40"/>
      <c r="AN10048" s="29"/>
      <c r="AO10048" s="29"/>
    </row>
    <row r="10049" spans="5:41" x14ac:dyDescent="0.3">
      <c r="E10049" s="15"/>
      <c r="M10049" s="26"/>
      <c r="V10049" s="37"/>
      <c r="W10049" s="37"/>
      <c r="Z10049" s="29"/>
      <c r="AA10049" s="29"/>
      <c r="AB10049" s="29"/>
      <c r="AG10049" s="40"/>
      <c r="AH10049" s="40"/>
      <c r="AN10049" s="29"/>
      <c r="AO10049" s="29"/>
    </row>
    <row r="10050" spans="5:41" x14ac:dyDescent="0.3">
      <c r="E10050" s="15"/>
      <c r="M10050" s="26"/>
      <c r="V10050" s="37"/>
      <c r="W10050" s="37"/>
      <c r="Z10050" s="29"/>
      <c r="AA10050" s="29"/>
      <c r="AB10050" s="29"/>
      <c r="AG10050" s="40"/>
      <c r="AH10050" s="40"/>
      <c r="AN10050" s="29"/>
      <c r="AO10050" s="29"/>
    </row>
    <row r="10051" spans="5:41" x14ac:dyDescent="0.3">
      <c r="E10051" s="15"/>
      <c r="M10051" s="26"/>
      <c r="V10051" s="37"/>
      <c r="W10051" s="37"/>
      <c r="Z10051" s="29"/>
      <c r="AA10051" s="29"/>
      <c r="AB10051" s="29"/>
      <c r="AG10051" s="40"/>
      <c r="AH10051" s="40"/>
      <c r="AN10051" s="29"/>
      <c r="AO10051" s="29"/>
    </row>
    <row r="10052" spans="5:41" x14ac:dyDescent="0.3">
      <c r="E10052" s="15"/>
      <c r="M10052" s="26"/>
      <c r="V10052" s="37"/>
      <c r="W10052" s="37"/>
      <c r="Z10052" s="29"/>
      <c r="AA10052" s="29"/>
      <c r="AB10052" s="29"/>
      <c r="AG10052" s="40"/>
      <c r="AH10052" s="40"/>
      <c r="AN10052" s="29"/>
      <c r="AO10052" s="29"/>
    </row>
    <row r="10053" spans="5:41" x14ac:dyDescent="0.3">
      <c r="E10053" s="15"/>
      <c r="M10053" s="26"/>
      <c r="V10053" s="37"/>
      <c r="W10053" s="37"/>
      <c r="Z10053" s="29"/>
      <c r="AA10053" s="29"/>
      <c r="AB10053" s="29"/>
      <c r="AG10053" s="40"/>
      <c r="AH10053" s="40"/>
      <c r="AN10053" s="29"/>
      <c r="AO10053" s="29"/>
    </row>
    <row r="10054" spans="5:41" x14ac:dyDescent="0.3">
      <c r="E10054" s="15"/>
      <c r="M10054" s="26"/>
      <c r="V10054" s="37"/>
      <c r="W10054" s="37"/>
      <c r="Z10054" s="29"/>
      <c r="AA10054" s="29"/>
      <c r="AB10054" s="29"/>
      <c r="AG10054" s="40"/>
      <c r="AH10054" s="40"/>
      <c r="AN10054" s="29"/>
      <c r="AO10054" s="29"/>
    </row>
    <row r="10055" spans="5:41" x14ac:dyDescent="0.3">
      <c r="E10055" s="15"/>
      <c r="M10055" s="26"/>
      <c r="V10055" s="37"/>
      <c r="W10055" s="37"/>
      <c r="Z10055" s="29"/>
      <c r="AA10055" s="29"/>
      <c r="AB10055" s="29"/>
      <c r="AG10055" s="40"/>
      <c r="AH10055" s="40"/>
      <c r="AN10055" s="29"/>
      <c r="AO10055" s="29"/>
    </row>
    <row r="10056" spans="5:41" x14ac:dyDescent="0.3">
      <c r="E10056" s="15"/>
      <c r="M10056" s="26"/>
      <c r="V10056" s="37"/>
      <c r="W10056" s="37"/>
      <c r="Z10056" s="29"/>
      <c r="AA10056" s="29"/>
      <c r="AB10056" s="29"/>
      <c r="AG10056" s="40"/>
      <c r="AH10056" s="40"/>
      <c r="AN10056" s="29"/>
      <c r="AO10056" s="29"/>
    </row>
    <row r="10057" spans="5:41" x14ac:dyDescent="0.3">
      <c r="E10057" s="15"/>
      <c r="M10057" s="26"/>
      <c r="V10057" s="37"/>
      <c r="W10057" s="37"/>
      <c r="Z10057" s="29"/>
      <c r="AA10057" s="29"/>
      <c r="AB10057" s="29"/>
      <c r="AG10057" s="40"/>
      <c r="AH10057" s="40"/>
      <c r="AN10057" s="29"/>
      <c r="AO10057" s="29"/>
    </row>
    <row r="10058" spans="5:41" x14ac:dyDescent="0.3">
      <c r="E10058" s="15"/>
      <c r="M10058" s="26"/>
      <c r="V10058" s="37"/>
      <c r="W10058" s="37"/>
      <c r="Z10058" s="29"/>
      <c r="AA10058" s="29"/>
      <c r="AB10058" s="29"/>
      <c r="AG10058" s="40"/>
      <c r="AH10058" s="40"/>
      <c r="AN10058" s="29"/>
      <c r="AO10058" s="29"/>
    </row>
    <row r="10059" spans="5:41" x14ac:dyDescent="0.3">
      <c r="E10059" s="15"/>
      <c r="M10059" s="26"/>
      <c r="V10059" s="37"/>
      <c r="W10059" s="37"/>
      <c r="Z10059" s="29"/>
      <c r="AA10059" s="29"/>
      <c r="AB10059" s="29"/>
      <c r="AG10059" s="40"/>
      <c r="AH10059" s="40"/>
      <c r="AN10059" s="29"/>
      <c r="AO10059" s="29"/>
    </row>
    <row r="10060" spans="5:41" x14ac:dyDescent="0.3">
      <c r="E10060" s="15"/>
      <c r="M10060" s="26"/>
      <c r="V10060" s="37"/>
      <c r="W10060" s="37"/>
      <c r="Z10060" s="29"/>
      <c r="AA10060" s="29"/>
      <c r="AB10060" s="29"/>
      <c r="AG10060" s="40"/>
      <c r="AH10060" s="40"/>
      <c r="AN10060" s="29"/>
      <c r="AO10060" s="29"/>
    </row>
    <row r="10061" spans="5:41" x14ac:dyDescent="0.3">
      <c r="E10061" s="15"/>
      <c r="M10061" s="26"/>
      <c r="V10061" s="37"/>
      <c r="W10061" s="37"/>
      <c r="Z10061" s="29"/>
      <c r="AA10061" s="29"/>
      <c r="AB10061" s="29"/>
      <c r="AG10061" s="40"/>
      <c r="AH10061" s="40"/>
      <c r="AN10061" s="29"/>
      <c r="AO10061" s="29"/>
    </row>
    <row r="10062" spans="5:41" x14ac:dyDescent="0.3">
      <c r="E10062" s="15"/>
      <c r="M10062" s="26"/>
      <c r="V10062" s="37"/>
      <c r="W10062" s="37"/>
      <c r="Z10062" s="29"/>
      <c r="AA10062" s="29"/>
      <c r="AB10062" s="29"/>
      <c r="AG10062" s="40"/>
      <c r="AH10062" s="40"/>
      <c r="AN10062" s="29"/>
      <c r="AO10062" s="29"/>
    </row>
    <row r="10063" spans="5:41" x14ac:dyDescent="0.3">
      <c r="E10063" s="15"/>
      <c r="M10063" s="26"/>
      <c r="V10063" s="37"/>
      <c r="W10063" s="37"/>
      <c r="Z10063" s="29"/>
      <c r="AA10063" s="29"/>
      <c r="AB10063" s="29"/>
      <c r="AG10063" s="40"/>
      <c r="AH10063" s="40"/>
      <c r="AN10063" s="29"/>
      <c r="AO10063" s="29"/>
    </row>
    <row r="10064" spans="5:41" x14ac:dyDescent="0.3">
      <c r="E10064" s="15"/>
      <c r="M10064" s="26"/>
      <c r="V10064" s="37"/>
      <c r="W10064" s="37"/>
      <c r="Z10064" s="29"/>
      <c r="AA10064" s="29"/>
      <c r="AB10064" s="29"/>
      <c r="AG10064" s="40"/>
      <c r="AH10064" s="40"/>
      <c r="AN10064" s="29"/>
      <c r="AO10064" s="29"/>
    </row>
    <row r="10065" spans="5:41" x14ac:dyDescent="0.3">
      <c r="E10065" s="15"/>
      <c r="M10065" s="26"/>
      <c r="V10065" s="37"/>
      <c r="W10065" s="37"/>
      <c r="Z10065" s="29"/>
      <c r="AA10065" s="29"/>
      <c r="AB10065" s="29"/>
      <c r="AG10065" s="40"/>
      <c r="AH10065" s="40"/>
      <c r="AN10065" s="29"/>
      <c r="AO10065" s="29"/>
    </row>
    <row r="10066" spans="5:41" x14ac:dyDescent="0.3">
      <c r="E10066" s="15"/>
      <c r="M10066" s="26"/>
      <c r="V10066" s="37"/>
      <c r="W10066" s="37"/>
      <c r="Z10066" s="29"/>
      <c r="AA10066" s="29"/>
      <c r="AB10066" s="29"/>
      <c r="AG10066" s="40"/>
      <c r="AH10066" s="40"/>
      <c r="AN10066" s="29"/>
      <c r="AO10066" s="29"/>
    </row>
    <row r="10067" spans="5:41" x14ac:dyDescent="0.3">
      <c r="E10067" s="15"/>
      <c r="M10067" s="26"/>
      <c r="V10067" s="37"/>
      <c r="W10067" s="37"/>
      <c r="Z10067" s="29"/>
      <c r="AA10067" s="29"/>
      <c r="AB10067" s="29"/>
      <c r="AG10067" s="40"/>
      <c r="AH10067" s="40"/>
      <c r="AN10067" s="29"/>
      <c r="AO10067" s="29"/>
    </row>
    <row r="10068" spans="5:41" x14ac:dyDescent="0.3">
      <c r="E10068" s="15"/>
      <c r="M10068" s="26"/>
      <c r="V10068" s="37"/>
      <c r="W10068" s="37"/>
      <c r="Z10068" s="29"/>
      <c r="AA10068" s="29"/>
      <c r="AB10068" s="29"/>
      <c r="AG10068" s="40"/>
      <c r="AH10068" s="40"/>
      <c r="AN10068" s="29"/>
      <c r="AO10068" s="29"/>
    </row>
    <row r="10069" spans="5:41" x14ac:dyDescent="0.3">
      <c r="E10069" s="15"/>
      <c r="M10069" s="26"/>
      <c r="V10069" s="37"/>
      <c r="W10069" s="37"/>
      <c r="Z10069" s="29"/>
      <c r="AA10069" s="29"/>
      <c r="AB10069" s="29"/>
      <c r="AG10069" s="40"/>
      <c r="AH10069" s="40"/>
      <c r="AN10069" s="29"/>
      <c r="AO10069" s="29"/>
    </row>
    <row r="10070" spans="5:41" x14ac:dyDescent="0.3">
      <c r="E10070" s="15"/>
      <c r="M10070" s="26"/>
      <c r="V10070" s="37"/>
      <c r="W10070" s="37"/>
      <c r="Z10070" s="29"/>
      <c r="AA10070" s="29"/>
      <c r="AB10070" s="29"/>
      <c r="AG10070" s="40"/>
      <c r="AH10070" s="40"/>
      <c r="AN10070" s="29"/>
      <c r="AO10070" s="29"/>
    </row>
    <row r="10071" spans="5:41" x14ac:dyDescent="0.3">
      <c r="E10071" s="15"/>
      <c r="M10071" s="26"/>
      <c r="V10071" s="37"/>
      <c r="W10071" s="37"/>
      <c r="Z10071" s="29"/>
      <c r="AA10071" s="29"/>
      <c r="AB10071" s="29"/>
      <c r="AG10071" s="40"/>
      <c r="AH10071" s="40"/>
      <c r="AN10071" s="29"/>
      <c r="AO10071" s="29"/>
    </row>
    <row r="10072" spans="5:41" x14ac:dyDescent="0.3">
      <c r="E10072" s="15"/>
      <c r="M10072" s="26"/>
      <c r="V10072" s="37"/>
      <c r="W10072" s="37"/>
      <c r="Z10072" s="29"/>
      <c r="AA10072" s="29"/>
      <c r="AB10072" s="29"/>
      <c r="AG10072" s="40"/>
      <c r="AH10072" s="40"/>
      <c r="AN10072" s="29"/>
      <c r="AO10072" s="29"/>
    </row>
    <row r="10073" spans="5:41" x14ac:dyDescent="0.3">
      <c r="E10073" s="15"/>
      <c r="M10073" s="26"/>
      <c r="V10073" s="37"/>
      <c r="W10073" s="37"/>
      <c r="Z10073" s="29"/>
      <c r="AA10073" s="29"/>
      <c r="AB10073" s="29"/>
      <c r="AG10073" s="40"/>
      <c r="AH10073" s="40"/>
      <c r="AN10073" s="29"/>
      <c r="AO10073" s="29"/>
    </row>
    <row r="10074" spans="5:41" x14ac:dyDescent="0.3">
      <c r="E10074" s="15"/>
      <c r="M10074" s="26"/>
      <c r="V10074" s="37"/>
      <c r="W10074" s="37"/>
      <c r="Z10074" s="29"/>
      <c r="AA10074" s="29"/>
      <c r="AB10074" s="29"/>
      <c r="AG10074" s="40"/>
      <c r="AH10074" s="40"/>
      <c r="AN10074" s="29"/>
      <c r="AO10074" s="29"/>
    </row>
    <row r="10075" spans="5:41" x14ac:dyDescent="0.3">
      <c r="E10075" s="15"/>
      <c r="M10075" s="26"/>
      <c r="V10075" s="37"/>
      <c r="W10075" s="37"/>
      <c r="Z10075" s="29"/>
      <c r="AA10075" s="29"/>
      <c r="AB10075" s="29"/>
      <c r="AG10075" s="40"/>
      <c r="AH10075" s="40"/>
      <c r="AN10075" s="29"/>
      <c r="AO10075" s="29"/>
    </row>
    <row r="10076" spans="5:41" x14ac:dyDescent="0.3">
      <c r="E10076" s="15"/>
      <c r="M10076" s="26"/>
      <c r="V10076" s="37"/>
      <c r="W10076" s="37"/>
      <c r="Z10076" s="29"/>
      <c r="AA10076" s="29"/>
      <c r="AB10076" s="29"/>
      <c r="AG10076" s="40"/>
      <c r="AH10076" s="40"/>
      <c r="AN10076" s="29"/>
      <c r="AO10076" s="29"/>
    </row>
    <row r="10077" spans="5:41" x14ac:dyDescent="0.3">
      <c r="E10077" s="15"/>
      <c r="M10077" s="26"/>
      <c r="V10077" s="37"/>
      <c r="W10077" s="37"/>
      <c r="Z10077" s="29"/>
      <c r="AA10077" s="29"/>
      <c r="AB10077" s="29"/>
      <c r="AG10077" s="40"/>
      <c r="AH10077" s="40"/>
      <c r="AN10077" s="29"/>
      <c r="AO10077" s="29"/>
    </row>
    <row r="10078" spans="5:41" x14ac:dyDescent="0.3">
      <c r="E10078" s="15"/>
      <c r="M10078" s="26"/>
      <c r="V10078" s="37"/>
      <c r="W10078" s="37"/>
      <c r="Z10078" s="29"/>
      <c r="AA10078" s="29"/>
      <c r="AB10078" s="29"/>
      <c r="AG10078" s="40"/>
      <c r="AH10078" s="40"/>
      <c r="AN10078" s="29"/>
      <c r="AO10078" s="29"/>
    </row>
    <row r="10079" spans="5:41" x14ac:dyDescent="0.3">
      <c r="E10079" s="15"/>
      <c r="M10079" s="26"/>
      <c r="V10079" s="37"/>
      <c r="W10079" s="37"/>
      <c r="Z10079" s="29"/>
      <c r="AA10079" s="29"/>
      <c r="AB10079" s="29"/>
      <c r="AG10079" s="40"/>
      <c r="AH10079" s="40"/>
      <c r="AN10079" s="29"/>
      <c r="AO10079" s="29"/>
    </row>
    <row r="10080" spans="5:41" x14ac:dyDescent="0.3">
      <c r="E10080" s="15"/>
      <c r="M10080" s="26"/>
      <c r="V10080" s="37"/>
      <c r="W10080" s="37"/>
      <c r="Z10080" s="29"/>
      <c r="AA10080" s="29"/>
      <c r="AB10080" s="29"/>
      <c r="AG10080" s="40"/>
      <c r="AH10080" s="40"/>
      <c r="AN10080" s="29"/>
      <c r="AO10080" s="29"/>
    </row>
    <row r="10081" spans="5:41" x14ac:dyDescent="0.3">
      <c r="E10081" s="15"/>
      <c r="M10081" s="26"/>
      <c r="V10081" s="37"/>
      <c r="W10081" s="37"/>
      <c r="Z10081" s="29"/>
      <c r="AA10081" s="29"/>
      <c r="AB10081" s="29"/>
      <c r="AG10081" s="40"/>
      <c r="AH10081" s="40"/>
      <c r="AN10081" s="29"/>
      <c r="AO10081" s="29"/>
    </row>
    <row r="10082" spans="5:41" x14ac:dyDescent="0.3">
      <c r="E10082" s="15"/>
      <c r="M10082" s="26"/>
      <c r="V10082" s="37"/>
      <c r="W10082" s="37"/>
      <c r="Z10082" s="29"/>
      <c r="AA10082" s="29"/>
      <c r="AB10082" s="29"/>
      <c r="AG10082" s="40"/>
      <c r="AH10082" s="40"/>
      <c r="AN10082" s="29"/>
      <c r="AO10082" s="29"/>
    </row>
    <row r="10083" spans="5:41" x14ac:dyDescent="0.3">
      <c r="E10083" s="15"/>
      <c r="M10083" s="26"/>
      <c r="V10083" s="37"/>
      <c r="W10083" s="37"/>
      <c r="Z10083" s="29"/>
      <c r="AA10083" s="29"/>
      <c r="AB10083" s="29"/>
      <c r="AG10083" s="40"/>
      <c r="AH10083" s="40"/>
      <c r="AN10083" s="29"/>
      <c r="AO10083" s="29"/>
    </row>
    <row r="10084" spans="5:41" x14ac:dyDescent="0.3">
      <c r="E10084" s="15"/>
      <c r="M10084" s="26"/>
      <c r="V10084" s="37"/>
      <c r="W10084" s="37"/>
      <c r="Z10084" s="29"/>
      <c r="AA10084" s="29"/>
      <c r="AB10084" s="29"/>
      <c r="AG10084" s="40"/>
      <c r="AH10084" s="40"/>
      <c r="AN10084" s="29"/>
      <c r="AO10084" s="29"/>
    </row>
    <row r="10085" spans="5:41" x14ac:dyDescent="0.3">
      <c r="E10085" s="15"/>
      <c r="M10085" s="26"/>
      <c r="V10085" s="37"/>
      <c r="W10085" s="37"/>
      <c r="Z10085" s="29"/>
      <c r="AA10085" s="29"/>
      <c r="AB10085" s="29"/>
      <c r="AG10085" s="40"/>
      <c r="AH10085" s="40"/>
      <c r="AN10085" s="29"/>
      <c r="AO10085" s="29"/>
    </row>
    <row r="10086" spans="5:41" x14ac:dyDescent="0.3">
      <c r="E10086" s="15"/>
      <c r="M10086" s="26"/>
      <c r="V10086" s="37"/>
      <c r="W10086" s="37"/>
      <c r="Z10086" s="29"/>
      <c r="AA10086" s="29"/>
      <c r="AB10086" s="29"/>
      <c r="AG10086" s="40"/>
      <c r="AH10086" s="40"/>
      <c r="AN10086" s="29"/>
      <c r="AO10086" s="29"/>
    </row>
    <row r="10087" spans="5:41" x14ac:dyDescent="0.3">
      <c r="E10087" s="15"/>
      <c r="M10087" s="26"/>
      <c r="V10087" s="37"/>
      <c r="W10087" s="37"/>
      <c r="Z10087" s="29"/>
      <c r="AA10087" s="29"/>
      <c r="AB10087" s="29"/>
      <c r="AG10087" s="40"/>
      <c r="AH10087" s="40"/>
      <c r="AN10087" s="29"/>
      <c r="AO10087" s="29"/>
    </row>
    <row r="10088" spans="5:41" x14ac:dyDescent="0.3">
      <c r="E10088" s="15"/>
      <c r="M10088" s="26"/>
      <c r="V10088" s="37"/>
      <c r="W10088" s="37"/>
      <c r="Z10088" s="29"/>
      <c r="AA10088" s="29"/>
      <c r="AB10088" s="29"/>
      <c r="AG10088" s="40"/>
      <c r="AH10088" s="40"/>
      <c r="AN10088" s="29"/>
      <c r="AO10088" s="29"/>
    </row>
    <row r="10089" spans="5:41" x14ac:dyDescent="0.3">
      <c r="E10089" s="15"/>
      <c r="M10089" s="26"/>
      <c r="V10089" s="37"/>
      <c r="W10089" s="37"/>
      <c r="Z10089" s="29"/>
      <c r="AA10089" s="29"/>
      <c r="AB10089" s="29"/>
      <c r="AG10089" s="40"/>
      <c r="AH10089" s="40"/>
      <c r="AN10089" s="29"/>
      <c r="AO10089" s="29"/>
    </row>
    <row r="10090" spans="5:41" x14ac:dyDescent="0.3">
      <c r="E10090" s="15"/>
      <c r="M10090" s="26"/>
      <c r="V10090" s="37"/>
      <c r="W10090" s="37"/>
      <c r="Z10090" s="29"/>
      <c r="AA10090" s="29"/>
      <c r="AB10090" s="29"/>
      <c r="AG10090" s="40"/>
      <c r="AH10090" s="40"/>
      <c r="AN10090" s="29"/>
      <c r="AO10090" s="29"/>
    </row>
    <row r="10091" spans="5:41" x14ac:dyDescent="0.3">
      <c r="E10091" s="15"/>
      <c r="M10091" s="26"/>
      <c r="V10091" s="37"/>
      <c r="W10091" s="37"/>
      <c r="Z10091" s="29"/>
      <c r="AA10091" s="29"/>
      <c r="AB10091" s="29"/>
      <c r="AG10091" s="40"/>
      <c r="AH10091" s="40"/>
      <c r="AN10091" s="29"/>
      <c r="AO10091" s="29"/>
    </row>
    <row r="10092" spans="5:41" x14ac:dyDescent="0.3">
      <c r="E10092" s="15"/>
      <c r="M10092" s="26"/>
      <c r="V10092" s="37"/>
      <c r="W10092" s="37"/>
      <c r="Z10092" s="29"/>
      <c r="AA10092" s="29"/>
      <c r="AB10092" s="29"/>
      <c r="AG10092" s="40"/>
      <c r="AH10092" s="40"/>
      <c r="AN10092" s="29"/>
      <c r="AO10092" s="29"/>
    </row>
    <row r="10093" spans="5:41" x14ac:dyDescent="0.3">
      <c r="E10093" s="15"/>
      <c r="M10093" s="26"/>
      <c r="V10093" s="37"/>
      <c r="W10093" s="37"/>
      <c r="Z10093" s="29"/>
      <c r="AA10093" s="29"/>
      <c r="AB10093" s="29"/>
      <c r="AG10093" s="40"/>
      <c r="AH10093" s="40"/>
      <c r="AN10093" s="29"/>
      <c r="AO10093" s="29"/>
    </row>
    <row r="10094" spans="5:41" x14ac:dyDescent="0.3">
      <c r="E10094" s="15"/>
      <c r="M10094" s="26"/>
      <c r="V10094" s="37"/>
      <c r="W10094" s="37"/>
      <c r="Z10094" s="29"/>
      <c r="AA10094" s="29"/>
      <c r="AB10094" s="29"/>
      <c r="AG10094" s="40"/>
      <c r="AH10094" s="40"/>
      <c r="AN10094" s="29"/>
      <c r="AO10094" s="29"/>
    </row>
    <row r="10095" spans="5:41" x14ac:dyDescent="0.3">
      <c r="E10095" s="15"/>
      <c r="M10095" s="26"/>
      <c r="V10095" s="37"/>
      <c r="W10095" s="37"/>
      <c r="Z10095" s="29"/>
      <c r="AA10095" s="29"/>
      <c r="AB10095" s="29"/>
      <c r="AG10095" s="40"/>
      <c r="AH10095" s="40"/>
      <c r="AN10095" s="29"/>
      <c r="AO10095" s="29"/>
    </row>
    <row r="10096" spans="5:41" x14ac:dyDescent="0.3">
      <c r="E10096" s="15"/>
      <c r="M10096" s="26"/>
      <c r="V10096" s="37"/>
      <c r="W10096" s="37"/>
      <c r="Z10096" s="29"/>
      <c r="AA10096" s="29"/>
      <c r="AB10096" s="29"/>
      <c r="AG10096" s="40"/>
      <c r="AH10096" s="40"/>
      <c r="AN10096" s="29"/>
      <c r="AO10096" s="29"/>
    </row>
    <row r="10097" spans="5:41" x14ac:dyDescent="0.3">
      <c r="E10097" s="15"/>
      <c r="M10097" s="26"/>
      <c r="V10097" s="37"/>
      <c r="W10097" s="37"/>
      <c r="Z10097" s="29"/>
      <c r="AA10097" s="29"/>
      <c r="AB10097" s="29"/>
      <c r="AG10097" s="40"/>
      <c r="AH10097" s="40"/>
      <c r="AN10097" s="29"/>
      <c r="AO10097" s="29"/>
    </row>
    <row r="10098" spans="5:41" x14ac:dyDescent="0.3">
      <c r="E10098" s="15"/>
      <c r="M10098" s="26"/>
      <c r="V10098" s="37"/>
      <c r="W10098" s="37"/>
      <c r="Z10098" s="29"/>
      <c r="AA10098" s="29"/>
      <c r="AB10098" s="29"/>
      <c r="AG10098" s="40"/>
      <c r="AH10098" s="40"/>
      <c r="AN10098" s="29"/>
      <c r="AO10098" s="29"/>
    </row>
    <row r="10099" spans="5:41" x14ac:dyDescent="0.3">
      <c r="E10099" s="15"/>
      <c r="M10099" s="26"/>
      <c r="V10099" s="37"/>
      <c r="W10099" s="37"/>
      <c r="Z10099" s="29"/>
      <c r="AA10099" s="29"/>
      <c r="AB10099" s="29"/>
      <c r="AG10099" s="40"/>
      <c r="AH10099" s="40"/>
      <c r="AN10099" s="29"/>
      <c r="AO10099" s="29"/>
    </row>
    <row r="10100" spans="5:41" x14ac:dyDescent="0.3">
      <c r="E10100" s="15"/>
      <c r="M10100" s="26"/>
      <c r="V10100" s="37"/>
      <c r="W10100" s="37"/>
      <c r="Z10100" s="29"/>
      <c r="AA10100" s="29"/>
      <c r="AB10100" s="29"/>
      <c r="AG10100" s="40"/>
      <c r="AH10100" s="40"/>
      <c r="AN10100" s="29"/>
      <c r="AO10100" s="29"/>
    </row>
    <row r="10101" spans="5:41" x14ac:dyDescent="0.3">
      <c r="E10101" s="15"/>
      <c r="M10101" s="26"/>
      <c r="V10101" s="37"/>
      <c r="W10101" s="37"/>
      <c r="Z10101" s="29"/>
      <c r="AA10101" s="29"/>
      <c r="AB10101" s="29"/>
      <c r="AG10101" s="40"/>
      <c r="AH10101" s="40"/>
      <c r="AN10101" s="29"/>
      <c r="AO10101" s="29"/>
    </row>
    <row r="10102" spans="5:41" x14ac:dyDescent="0.3">
      <c r="E10102" s="15"/>
      <c r="M10102" s="26"/>
      <c r="V10102" s="37"/>
      <c r="W10102" s="37"/>
      <c r="Z10102" s="29"/>
      <c r="AA10102" s="29"/>
      <c r="AB10102" s="29"/>
      <c r="AG10102" s="40"/>
      <c r="AH10102" s="40"/>
      <c r="AN10102" s="29"/>
      <c r="AO10102" s="29"/>
    </row>
    <row r="10103" spans="5:41" x14ac:dyDescent="0.3">
      <c r="E10103" s="15"/>
      <c r="M10103" s="26"/>
      <c r="V10103" s="37"/>
      <c r="W10103" s="37"/>
      <c r="Z10103" s="29"/>
      <c r="AA10103" s="29"/>
      <c r="AB10103" s="29"/>
      <c r="AG10103" s="40"/>
      <c r="AH10103" s="40"/>
      <c r="AN10103" s="29"/>
      <c r="AO10103" s="29"/>
    </row>
    <row r="10104" spans="5:41" x14ac:dyDescent="0.3">
      <c r="E10104" s="15"/>
      <c r="M10104" s="26"/>
      <c r="V10104" s="37"/>
      <c r="W10104" s="37"/>
      <c r="Z10104" s="29"/>
      <c r="AA10104" s="29"/>
      <c r="AB10104" s="29"/>
      <c r="AG10104" s="40"/>
      <c r="AH10104" s="40"/>
      <c r="AN10104" s="29"/>
      <c r="AO10104" s="29"/>
    </row>
    <row r="10105" spans="5:41" x14ac:dyDescent="0.3">
      <c r="E10105" s="15"/>
      <c r="M10105" s="26"/>
      <c r="V10105" s="37"/>
      <c r="W10105" s="37"/>
      <c r="Z10105" s="29"/>
      <c r="AA10105" s="29"/>
      <c r="AB10105" s="29"/>
      <c r="AG10105" s="40"/>
      <c r="AH10105" s="40"/>
      <c r="AN10105" s="29"/>
      <c r="AO10105" s="29"/>
    </row>
    <row r="10106" spans="5:41" x14ac:dyDescent="0.3">
      <c r="E10106" s="15"/>
      <c r="M10106" s="26"/>
      <c r="V10106" s="37"/>
      <c r="W10106" s="37"/>
      <c r="Z10106" s="29"/>
      <c r="AA10106" s="29"/>
      <c r="AB10106" s="29"/>
      <c r="AG10106" s="40"/>
      <c r="AH10106" s="40"/>
      <c r="AN10106" s="29"/>
      <c r="AO10106" s="29"/>
    </row>
    <row r="10107" spans="5:41" x14ac:dyDescent="0.3">
      <c r="E10107" s="15"/>
      <c r="M10107" s="26"/>
      <c r="V10107" s="37"/>
      <c r="W10107" s="37"/>
      <c r="Z10107" s="29"/>
      <c r="AA10107" s="29"/>
      <c r="AB10107" s="29"/>
      <c r="AG10107" s="40"/>
      <c r="AH10107" s="40"/>
      <c r="AN10107" s="29"/>
      <c r="AO10107" s="29"/>
    </row>
    <row r="10108" spans="5:41" x14ac:dyDescent="0.3">
      <c r="E10108" s="15"/>
      <c r="M10108" s="26"/>
      <c r="V10108" s="37"/>
      <c r="W10108" s="37"/>
      <c r="Z10108" s="29"/>
      <c r="AA10108" s="29"/>
      <c r="AB10108" s="29"/>
      <c r="AG10108" s="40"/>
      <c r="AH10108" s="40"/>
      <c r="AN10108" s="29"/>
      <c r="AO10108" s="29"/>
    </row>
    <row r="10109" spans="5:41" x14ac:dyDescent="0.3">
      <c r="E10109" s="15"/>
      <c r="M10109" s="26"/>
      <c r="V10109" s="37"/>
      <c r="W10109" s="37"/>
      <c r="Z10109" s="29"/>
      <c r="AA10109" s="29"/>
      <c r="AB10109" s="29"/>
      <c r="AG10109" s="40"/>
      <c r="AH10109" s="40"/>
      <c r="AN10109" s="29"/>
      <c r="AO10109" s="29"/>
    </row>
    <row r="10110" spans="5:41" x14ac:dyDescent="0.3">
      <c r="E10110" s="15"/>
      <c r="M10110" s="26"/>
      <c r="V10110" s="37"/>
      <c r="W10110" s="37"/>
      <c r="Z10110" s="29"/>
      <c r="AA10110" s="29"/>
      <c r="AB10110" s="29"/>
      <c r="AG10110" s="40"/>
      <c r="AH10110" s="40"/>
      <c r="AN10110" s="29"/>
      <c r="AO10110" s="29"/>
    </row>
    <row r="10111" spans="5:41" x14ac:dyDescent="0.3">
      <c r="E10111" s="15"/>
      <c r="M10111" s="26"/>
      <c r="V10111" s="37"/>
      <c r="W10111" s="37"/>
      <c r="Z10111" s="29"/>
      <c r="AA10111" s="29"/>
      <c r="AB10111" s="29"/>
      <c r="AG10111" s="40"/>
      <c r="AH10111" s="40"/>
      <c r="AN10111" s="29"/>
      <c r="AO10111" s="29"/>
    </row>
    <row r="10112" spans="5:41" x14ac:dyDescent="0.3">
      <c r="E10112" s="15"/>
      <c r="M10112" s="26"/>
      <c r="V10112" s="37"/>
      <c r="W10112" s="37"/>
      <c r="Z10112" s="29"/>
      <c r="AA10112" s="29"/>
      <c r="AB10112" s="29"/>
      <c r="AG10112" s="40"/>
      <c r="AH10112" s="40"/>
      <c r="AN10112" s="29"/>
      <c r="AO10112" s="29"/>
    </row>
    <row r="10113" spans="5:41" x14ac:dyDescent="0.3">
      <c r="E10113" s="15"/>
      <c r="M10113" s="26"/>
      <c r="V10113" s="37"/>
      <c r="W10113" s="37"/>
      <c r="Z10113" s="29"/>
      <c r="AA10113" s="29"/>
      <c r="AB10113" s="29"/>
      <c r="AG10113" s="40"/>
      <c r="AH10113" s="40"/>
      <c r="AN10113" s="29"/>
      <c r="AO10113" s="29"/>
    </row>
    <row r="10114" spans="5:41" x14ac:dyDescent="0.3">
      <c r="E10114" s="15"/>
      <c r="M10114" s="26"/>
      <c r="V10114" s="37"/>
      <c r="W10114" s="37"/>
      <c r="Z10114" s="29"/>
      <c r="AA10114" s="29"/>
      <c r="AB10114" s="29"/>
      <c r="AG10114" s="40"/>
      <c r="AH10114" s="40"/>
      <c r="AN10114" s="29"/>
      <c r="AO10114" s="29"/>
    </row>
    <row r="10115" spans="5:41" x14ac:dyDescent="0.3">
      <c r="E10115" s="15"/>
      <c r="M10115" s="26"/>
      <c r="V10115" s="37"/>
      <c r="W10115" s="37"/>
      <c r="Z10115" s="29"/>
      <c r="AA10115" s="29"/>
      <c r="AB10115" s="29"/>
      <c r="AG10115" s="40"/>
      <c r="AH10115" s="40"/>
      <c r="AN10115" s="29"/>
      <c r="AO10115" s="29"/>
    </row>
    <row r="10116" spans="5:41" x14ac:dyDescent="0.3">
      <c r="E10116" s="15"/>
      <c r="M10116" s="26"/>
      <c r="V10116" s="37"/>
      <c r="W10116" s="37"/>
      <c r="Z10116" s="29"/>
      <c r="AA10116" s="29"/>
      <c r="AB10116" s="29"/>
      <c r="AG10116" s="40"/>
      <c r="AH10116" s="40"/>
      <c r="AN10116" s="29"/>
      <c r="AO10116" s="29"/>
    </row>
    <row r="10117" spans="5:41" x14ac:dyDescent="0.3">
      <c r="E10117" s="15"/>
      <c r="M10117" s="26"/>
      <c r="V10117" s="37"/>
      <c r="W10117" s="37"/>
      <c r="Z10117" s="29"/>
      <c r="AA10117" s="29"/>
      <c r="AB10117" s="29"/>
      <c r="AG10117" s="40"/>
      <c r="AH10117" s="40"/>
      <c r="AN10117" s="29"/>
      <c r="AO10117" s="29"/>
    </row>
    <row r="10118" spans="5:41" x14ac:dyDescent="0.3">
      <c r="E10118" s="15"/>
      <c r="M10118" s="26"/>
      <c r="V10118" s="37"/>
      <c r="W10118" s="37"/>
      <c r="Z10118" s="29"/>
      <c r="AA10118" s="29"/>
      <c r="AB10118" s="29"/>
      <c r="AG10118" s="40"/>
      <c r="AH10118" s="40"/>
      <c r="AN10118" s="29"/>
      <c r="AO10118" s="29"/>
    </row>
    <row r="10119" spans="5:41" x14ac:dyDescent="0.3">
      <c r="E10119" s="15"/>
      <c r="M10119" s="26"/>
      <c r="V10119" s="37"/>
      <c r="W10119" s="37"/>
      <c r="Z10119" s="29"/>
      <c r="AA10119" s="29"/>
      <c r="AB10119" s="29"/>
      <c r="AG10119" s="40"/>
      <c r="AH10119" s="40"/>
      <c r="AN10119" s="29"/>
      <c r="AO10119" s="29"/>
    </row>
    <row r="10120" spans="5:41" x14ac:dyDescent="0.3">
      <c r="E10120" s="15"/>
      <c r="M10120" s="26"/>
      <c r="V10120" s="37"/>
      <c r="W10120" s="37"/>
      <c r="Z10120" s="29"/>
      <c r="AA10120" s="29"/>
      <c r="AB10120" s="29"/>
      <c r="AG10120" s="40"/>
      <c r="AH10120" s="40"/>
      <c r="AN10120" s="29"/>
      <c r="AO10120" s="29"/>
    </row>
    <row r="10121" spans="5:41" x14ac:dyDescent="0.3">
      <c r="E10121" s="15"/>
      <c r="M10121" s="26"/>
      <c r="V10121" s="37"/>
      <c r="W10121" s="37"/>
      <c r="Z10121" s="29"/>
      <c r="AA10121" s="29"/>
      <c r="AB10121" s="29"/>
      <c r="AG10121" s="40"/>
      <c r="AH10121" s="40"/>
      <c r="AN10121" s="29"/>
      <c r="AO10121" s="29"/>
    </row>
    <row r="10122" spans="5:41" x14ac:dyDescent="0.3">
      <c r="E10122" s="15"/>
      <c r="M10122" s="26"/>
      <c r="V10122" s="37"/>
      <c r="W10122" s="37"/>
      <c r="Z10122" s="29"/>
      <c r="AA10122" s="29"/>
      <c r="AB10122" s="29"/>
      <c r="AG10122" s="40"/>
      <c r="AH10122" s="40"/>
      <c r="AN10122" s="29"/>
      <c r="AO10122" s="29"/>
    </row>
    <row r="10123" spans="5:41" x14ac:dyDescent="0.3">
      <c r="E10123" s="15"/>
      <c r="M10123" s="26"/>
      <c r="V10123" s="37"/>
      <c r="W10123" s="37"/>
      <c r="Z10123" s="29"/>
      <c r="AA10123" s="29"/>
      <c r="AB10123" s="29"/>
      <c r="AG10123" s="40"/>
      <c r="AH10123" s="40"/>
      <c r="AN10123" s="29"/>
      <c r="AO10123" s="29"/>
    </row>
    <row r="10124" spans="5:41" x14ac:dyDescent="0.3">
      <c r="E10124" s="15"/>
      <c r="M10124" s="26"/>
      <c r="V10124" s="37"/>
      <c r="W10124" s="37"/>
      <c r="Z10124" s="29"/>
      <c r="AA10124" s="29"/>
      <c r="AB10124" s="29"/>
      <c r="AG10124" s="40"/>
      <c r="AH10124" s="40"/>
      <c r="AN10124" s="29"/>
      <c r="AO10124" s="29"/>
    </row>
    <row r="10125" spans="5:41" x14ac:dyDescent="0.3">
      <c r="E10125" s="15"/>
      <c r="M10125" s="26"/>
      <c r="V10125" s="37"/>
      <c r="W10125" s="37"/>
      <c r="Z10125" s="29"/>
      <c r="AA10125" s="29"/>
      <c r="AB10125" s="29"/>
      <c r="AG10125" s="40"/>
      <c r="AH10125" s="40"/>
      <c r="AN10125" s="29"/>
      <c r="AO10125" s="29"/>
    </row>
    <row r="10126" spans="5:41" x14ac:dyDescent="0.3">
      <c r="E10126" s="15"/>
      <c r="M10126" s="26"/>
      <c r="V10126" s="37"/>
      <c r="W10126" s="37"/>
      <c r="Z10126" s="29"/>
      <c r="AA10126" s="29"/>
      <c r="AB10126" s="29"/>
      <c r="AG10126" s="40"/>
      <c r="AH10126" s="40"/>
      <c r="AN10126" s="29"/>
      <c r="AO10126" s="29"/>
    </row>
    <row r="10127" spans="5:41" x14ac:dyDescent="0.3">
      <c r="E10127" s="15"/>
      <c r="M10127" s="26"/>
      <c r="V10127" s="37"/>
      <c r="W10127" s="37"/>
      <c r="Z10127" s="29"/>
      <c r="AA10127" s="29"/>
      <c r="AB10127" s="29"/>
      <c r="AG10127" s="40"/>
      <c r="AH10127" s="40"/>
      <c r="AN10127" s="29"/>
      <c r="AO10127" s="29"/>
    </row>
    <row r="10128" spans="5:41" x14ac:dyDescent="0.3">
      <c r="E10128" s="15"/>
      <c r="M10128" s="26"/>
      <c r="V10128" s="37"/>
      <c r="W10128" s="37"/>
      <c r="Z10128" s="29"/>
      <c r="AA10128" s="29"/>
      <c r="AB10128" s="29"/>
      <c r="AG10128" s="40"/>
      <c r="AH10128" s="40"/>
      <c r="AN10128" s="29"/>
      <c r="AO10128" s="29"/>
    </row>
    <row r="10129" spans="5:41" x14ac:dyDescent="0.3">
      <c r="E10129" s="15"/>
      <c r="M10129" s="26"/>
      <c r="V10129" s="37"/>
      <c r="W10129" s="37"/>
      <c r="Z10129" s="29"/>
      <c r="AA10129" s="29"/>
      <c r="AB10129" s="29"/>
      <c r="AG10129" s="40"/>
      <c r="AH10129" s="40"/>
      <c r="AN10129" s="29"/>
      <c r="AO10129" s="29"/>
    </row>
    <row r="10130" spans="5:41" x14ac:dyDescent="0.3">
      <c r="E10130" s="15"/>
      <c r="M10130" s="26"/>
      <c r="V10130" s="37"/>
      <c r="W10130" s="37"/>
      <c r="Z10130" s="29"/>
      <c r="AA10130" s="29"/>
      <c r="AB10130" s="29"/>
      <c r="AG10130" s="40"/>
      <c r="AH10130" s="40"/>
      <c r="AN10130" s="29"/>
      <c r="AO10130" s="29"/>
    </row>
    <row r="10131" spans="5:41" x14ac:dyDescent="0.3">
      <c r="E10131" s="15"/>
      <c r="M10131" s="26"/>
      <c r="V10131" s="37"/>
      <c r="W10131" s="37"/>
      <c r="Z10131" s="29"/>
      <c r="AA10131" s="29"/>
      <c r="AB10131" s="29"/>
      <c r="AG10131" s="40"/>
      <c r="AH10131" s="40"/>
      <c r="AN10131" s="29"/>
      <c r="AO10131" s="29"/>
    </row>
    <row r="10132" spans="5:41" x14ac:dyDescent="0.3">
      <c r="E10132" s="15"/>
      <c r="M10132" s="26"/>
      <c r="V10132" s="37"/>
      <c r="W10132" s="37"/>
      <c r="Z10132" s="29"/>
      <c r="AA10132" s="29"/>
      <c r="AB10132" s="29"/>
      <c r="AG10132" s="40"/>
      <c r="AH10132" s="40"/>
      <c r="AN10132" s="29"/>
      <c r="AO10132" s="29"/>
    </row>
    <row r="10133" spans="5:41" x14ac:dyDescent="0.3">
      <c r="E10133" s="15"/>
      <c r="M10133" s="26"/>
      <c r="V10133" s="37"/>
      <c r="W10133" s="37"/>
      <c r="Z10133" s="29"/>
      <c r="AA10133" s="29"/>
      <c r="AB10133" s="29"/>
      <c r="AG10133" s="40"/>
      <c r="AH10133" s="40"/>
      <c r="AN10133" s="29"/>
      <c r="AO10133" s="29"/>
    </row>
    <row r="10134" spans="5:41" x14ac:dyDescent="0.3">
      <c r="E10134" s="15"/>
      <c r="M10134" s="26"/>
      <c r="V10134" s="37"/>
      <c r="W10134" s="37"/>
      <c r="Z10134" s="29"/>
      <c r="AA10134" s="29"/>
      <c r="AB10134" s="29"/>
      <c r="AG10134" s="40"/>
      <c r="AH10134" s="40"/>
      <c r="AN10134" s="29"/>
      <c r="AO10134" s="29"/>
    </row>
    <row r="10135" spans="5:41" x14ac:dyDescent="0.3">
      <c r="E10135" s="15"/>
      <c r="M10135" s="26"/>
      <c r="V10135" s="37"/>
      <c r="W10135" s="37"/>
      <c r="Z10135" s="29"/>
      <c r="AA10135" s="29"/>
      <c r="AB10135" s="29"/>
      <c r="AG10135" s="40"/>
      <c r="AH10135" s="40"/>
      <c r="AN10135" s="29"/>
      <c r="AO10135" s="29"/>
    </row>
    <row r="10136" spans="5:41" x14ac:dyDescent="0.3">
      <c r="E10136" s="15"/>
      <c r="M10136" s="26"/>
      <c r="V10136" s="37"/>
      <c r="W10136" s="37"/>
      <c r="Z10136" s="29"/>
      <c r="AA10136" s="29"/>
      <c r="AB10136" s="29"/>
      <c r="AG10136" s="40"/>
      <c r="AH10136" s="40"/>
      <c r="AN10136" s="29"/>
      <c r="AO10136" s="29"/>
    </row>
    <row r="10137" spans="5:41" x14ac:dyDescent="0.3">
      <c r="E10137" s="15"/>
      <c r="M10137" s="26"/>
      <c r="V10137" s="37"/>
      <c r="W10137" s="37"/>
      <c r="Z10137" s="29"/>
      <c r="AA10137" s="29"/>
      <c r="AB10137" s="29"/>
      <c r="AG10137" s="40"/>
      <c r="AH10137" s="40"/>
      <c r="AN10137" s="29"/>
      <c r="AO10137" s="29"/>
    </row>
    <row r="10138" spans="5:41" x14ac:dyDescent="0.3">
      <c r="E10138" s="15"/>
      <c r="M10138" s="26"/>
      <c r="V10138" s="37"/>
      <c r="W10138" s="37"/>
      <c r="Z10138" s="29"/>
      <c r="AA10138" s="29"/>
      <c r="AB10138" s="29"/>
      <c r="AG10138" s="40"/>
      <c r="AH10138" s="40"/>
      <c r="AN10138" s="29"/>
      <c r="AO10138" s="29"/>
    </row>
    <row r="10139" spans="5:41" x14ac:dyDescent="0.3">
      <c r="E10139" s="15"/>
      <c r="M10139" s="26"/>
      <c r="V10139" s="37"/>
      <c r="W10139" s="37"/>
      <c r="Z10139" s="29"/>
      <c r="AA10139" s="29"/>
      <c r="AB10139" s="29"/>
      <c r="AG10139" s="40"/>
      <c r="AH10139" s="40"/>
      <c r="AN10139" s="29"/>
      <c r="AO10139" s="29"/>
    </row>
    <row r="10140" spans="5:41" x14ac:dyDescent="0.3">
      <c r="E10140" s="15"/>
      <c r="M10140" s="26"/>
      <c r="V10140" s="37"/>
      <c r="W10140" s="37"/>
      <c r="Z10140" s="29"/>
      <c r="AA10140" s="29"/>
      <c r="AB10140" s="29"/>
      <c r="AG10140" s="40"/>
      <c r="AH10140" s="40"/>
      <c r="AN10140" s="29"/>
      <c r="AO10140" s="29"/>
    </row>
    <row r="10141" spans="5:41" x14ac:dyDescent="0.3">
      <c r="E10141" s="15"/>
      <c r="M10141" s="26"/>
      <c r="V10141" s="37"/>
      <c r="W10141" s="37"/>
      <c r="Z10141" s="29"/>
      <c r="AA10141" s="29"/>
      <c r="AB10141" s="29"/>
      <c r="AG10141" s="40"/>
      <c r="AH10141" s="40"/>
      <c r="AN10141" s="29"/>
      <c r="AO10141" s="29"/>
    </row>
    <row r="10142" spans="5:41" x14ac:dyDescent="0.3">
      <c r="E10142" s="15"/>
      <c r="M10142" s="26"/>
      <c r="V10142" s="37"/>
      <c r="W10142" s="37"/>
      <c r="Z10142" s="29"/>
      <c r="AA10142" s="29"/>
      <c r="AB10142" s="29"/>
      <c r="AG10142" s="40"/>
      <c r="AH10142" s="40"/>
      <c r="AN10142" s="29"/>
      <c r="AO10142" s="29"/>
    </row>
    <row r="10143" spans="5:41" x14ac:dyDescent="0.3">
      <c r="E10143" s="15"/>
      <c r="M10143" s="26"/>
      <c r="V10143" s="37"/>
      <c r="W10143" s="37"/>
      <c r="Z10143" s="29"/>
      <c r="AA10143" s="29"/>
      <c r="AB10143" s="29"/>
      <c r="AG10143" s="40"/>
      <c r="AH10143" s="40"/>
      <c r="AN10143" s="29"/>
      <c r="AO10143" s="29"/>
    </row>
    <row r="10144" spans="5:41" x14ac:dyDescent="0.3">
      <c r="E10144" s="15"/>
      <c r="M10144" s="26"/>
      <c r="V10144" s="37"/>
      <c r="W10144" s="37"/>
      <c r="Z10144" s="29"/>
      <c r="AA10144" s="29"/>
      <c r="AB10144" s="29"/>
      <c r="AG10144" s="40"/>
      <c r="AH10144" s="40"/>
      <c r="AN10144" s="29"/>
      <c r="AO10144" s="29"/>
    </row>
    <row r="10145" spans="5:41" x14ac:dyDescent="0.3">
      <c r="E10145" s="15"/>
      <c r="M10145" s="26"/>
      <c r="V10145" s="37"/>
      <c r="W10145" s="37"/>
      <c r="Z10145" s="29"/>
      <c r="AA10145" s="29"/>
      <c r="AB10145" s="29"/>
      <c r="AG10145" s="40"/>
      <c r="AH10145" s="40"/>
      <c r="AN10145" s="29"/>
      <c r="AO10145" s="29"/>
    </row>
    <row r="10146" spans="5:41" x14ac:dyDescent="0.3">
      <c r="E10146" s="15"/>
      <c r="M10146" s="26"/>
      <c r="V10146" s="37"/>
      <c r="W10146" s="37"/>
      <c r="Z10146" s="29"/>
      <c r="AA10146" s="29"/>
      <c r="AB10146" s="29"/>
      <c r="AG10146" s="40"/>
      <c r="AH10146" s="40"/>
      <c r="AN10146" s="29"/>
      <c r="AO10146" s="29"/>
    </row>
    <row r="10147" spans="5:41" x14ac:dyDescent="0.3">
      <c r="E10147" s="15"/>
      <c r="M10147" s="26"/>
      <c r="V10147" s="37"/>
      <c r="W10147" s="37"/>
      <c r="Z10147" s="29"/>
      <c r="AA10147" s="29"/>
      <c r="AB10147" s="29"/>
      <c r="AG10147" s="40"/>
      <c r="AH10147" s="40"/>
      <c r="AN10147" s="29"/>
      <c r="AO10147" s="29"/>
    </row>
    <row r="10148" spans="5:41" x14ac:dyDescent="0.3">
      <c r="E10148" s="15"/>
      <c r="M10148" s="26"/>
      <c r="V10148" s="37"/>
      <c r="W10148" s="37"/>
      <c r="Z10148" s="29"/>
      <c r="AA10148" s="29"/>
      <c r="AB10148" s="29"/>
      <c r="AG10148" s="40"/>
      <c r="AH10148" s="40"/>
      <c r="AN10148" s="29"/>
      <c r="AO10148" s="29"/>
    </row>
    <row r="10149" spans="5:41" x14ac:dyDescent="0.3">
      <c r="E10149" s="15"/>
      <c r="M10149" s="26"/>
      <c r="V10149" s="37"/>
      <c r="W10149" s="37"/>
      <c r="Z10149" s="29"/>
      <c r="AA10149" s="29"/>
      <c r="AB10149" s="29"/>
      <c r="AG10149" s="40"/>
      <c r="AH10149" s="40"/>
      <c r="AN10149" s="29"/>
      <c r="AO10149" s="29"/>
    </row>
    <row r="10150" spans="5:41" x14ac:dyDescent="0.3">
      <c r="E10150" s="15"/>
      <c r="M10150" s="26"/>
      <c r="V10150" s="37"/>
      <c r="W10150" s="37"/>
      <c r="Z10150" s="29"/>
      <c r="AA10150" s="29"/>
      <c r="AB10150" s="29"/>
      <c r="AG10150" s="40"/>
      <c r="AH10150" s="40"/>
      <c r="AN10150" s="29"/>
      <c r="AO10150" s="29"/>
    </row>
    <row r="10151" spans="5:41" x14ac:dyDescent="0.3">
      <c r="E10151" s="15"/>
      <c r="M10151" s="26"/>
      <c r="V10151" s="37"/>
      <c r="W10151" s="37"/>
      <c r="Z10151" s="29"/>
      <c r="AA10151" s="29"/>
      <c r="AB10151" s="29"/>
      <c r="AG10151" s="40"/>
      <c r="AH10151" s="40"/>
      <c r="AN10151" s="29"/>
      <c r="AO10151" s="29"/>
    </row>
    <row r="10152" spans="5:41" x14ac:dyDescent="0.3">
      <c r="E10152" s="15"/>
      <c r="M10152" s="26"/>
      <c r="V10152" s="37"/>
      <c r="W10152" s="37"/>
      <c r="Z10152" s="29"/>
      <c r="AA10152" s="29"/>
      <c r="AB10152" s="29"/>
      <c r="AG10152" s="40"/>
      <c r="AH10152" s="40"/>
      <c r="AN10152" s="29"/>
      <c r="AO10152" s="29"/>
    </row>
    <row r="10153" spans="5:41" x14ac:dyDescent="0.3">
      <c r="E10153" s="15"/>
      <c r="M10153" s="26"/>
      <c r="V10153" s="37"/>
      <c r="W10153" s="37"/>
      <c r="Z10153" s="29"/>
      <c r="AA10153" s="29"/>
      <c r="AB10153" s="29"/>
      <c r="AG10153" s="40"/>
      <c r="AH10153" s="40"/>
      <c r="AN10153" s="29"/>
      <c r="AO10153" s="29"/>
    </row>
    <row r="10154" spans="5:41" x14ac:dyDescent="0.3">
      <c r="E10154" s="15"/>
      <c r="M10154" s="26"/>
      <c r="V10154" s="37"/>
      <c r="W10154" s="37"/>
      <c r="Z10154" s="29"/>
      <c r="AA10154" s="29"/>
      <c r="AB10154" s="29"/>
      <c r="AG10154" s="40"/>
      <c r="AH10154" s="40"/>
      <c r="AN10154" s="29"/>
      <c r="AO10154" s="29"/>
    </row>
    <row r="10155" spans="5:41" x14ac:dyDescent="0.3">
      <c r="E10155" s="15"/>
      <c r="M10155" s="26"/>
      <c r="V10155" s="37"/>
      <c r="W10155" s="37"/>
      <c r="Z10155" s="29"/>
      <c r="AA10155" s="29"/>
      <c r="AB10155" s="29"/>
      <c r="AG10155" s="40"/>
      <c r="AH10155" s="40"/>
      <c r="AN10155" s="29"/>
      <c r="AO10155" s="29"/>
    </row>
    <row r="10156" spans="5:41" x14ac:dyDescent="0.3">
      <c r="E10156" s="15"/>
      <c r="M10156" s="26"/>
      <c r="V10156" s="37"/>
      <c r="W10156" s="37"/>
      <c r="Z10156" s="29"/>
      <c r="AA10156" s="29"/>
      <c r="AB10156" s="29"/>
      <c r="AG10156" s="40"/>
      <c r="AH10156" s="40"/>
      <c r="AN10156" s="29"/>
      <c r="AO10156" s="29"/>
    </row>
    <row r="10157" spans="5:41" x14ac:dyDescent="0.3">
      <c r="E10157" s="15"/>
      <c r="M10157" s="26"/>
      <c r="V10157" s="37"/>
      <c r="W10157" s="37"/>
      <c r="Z10157" s="29"/>
      <c r="AA10157" s="29"/>
      <c r="AB10157" s="29"/>
      <c r="AG10157" s="40"/>
      <c r="AH10157" s="40"/>
      <c r="AN10157" s="29"/>
      <c r="AO10157" s="29"/>
    </row>
    <row r="10158" spans="5:41" x14ac:dyDescent="0.3">
      <c r="E10158" s="15"/>
      <c r="M10158" s="26"/>
      <c r="V10158" s="37"/>
      <c r="W10158" s="37"/>
      <c r="Z10158" s="29"/>
      <c r="AA10158" s="29"/>
      <c r="AB10158" s="29"/>
      <c r="AG10158" s="40"/>
      <c r="AH10158" s="40"/>
      <c r="AN10158" s="29"/>
      <c r="AO10158" s="29"/>
    </row>
    <row r="10159" spans="5:41" x14ac:dyDescent="0.3">
      <c r="E10159" s="15"/>
      <c r="M10159" s="26"/>
      <c r="V10159" s="37"/>
      <c r="W10159" s="37"/>
      <c r="Z10159" s="29"/>
      <c r="AA10159" s="29"/>
      <c r="AB10159" s="29"/>
      <c r="AG10159" s="40"/>
      <c r="AH10159" s="40"/>
      <c r="AN10159" s="29"/>
      <c r="AO10159" s="29"/>
    </row>
    <row r="10160" spans="5:41" x14ac:dyDescent="0.3">
      <c r="E10160" s="15"/>
      <c r="M10160" s="26"/>
      <c r="V10160" s="37"/>
      <c r="W10160" s="37"/>
      <c r="Z10160" s="29"/>
      <c r="AA10160" s="29"/>
      <c r="AB10160" s="29"/>
      <c r="AG10160" s="40"/>
      <c r="AH10160" s="40"/>
      <c r="AN10160" s="29"/>
      <c r="AO10160" s="29"/>
    </row>
    <row r="10161" spans="5:41" x14ac:dyDescent="0.3">
      <c r="E10161" s="15"/>
      <c r="M10161" s="26"/>
      <c r="V10161" s="37"/>
      <c r="W10161" s="37"/>
      <c r="Z10161" s="29"/>
      <c r="AA10161" s="29"/>
      <c r="AB10161" s="29"/>
      <c r="AG10161" s="40"/>
      <c r="AH10161" s="40"/>
      <c r="AN10161" s="29"/>
      <c r="AO10161" s="29"/>
    </row>
    <row r="10162" spans="5:41" x14ac:dyDescent="0.3">
      <c r="E10162" s="15"/>
      <c r="M10162" s="26"/>
      <c r="V10162" s="37"/>
      <c r="W10162" s="37"/>
      <c r="Z10162" s="29"/>
      <c r="AA10162" s="29"/>
      <c r="AB10162" s="29"/>
      <c r="AG10162" s="40"/>
      <c r="AH10162" s="40"/>
      <c r="AN10162" s="29"/>
      <c r="AO10162" s="29"/>
    </row>
    <row r="10163" spans="5:41" x14ac:dyDescent="0.3">
      <c r="E10163" s="15"/>
      <c r="M10163" s="26"/>
      <c r="V10163" s="37"/>
      <c r="W10163" s="37"/>
      <c r="Z10163" s="29"/>
      <c r="AA10163" s="29"/>
      <c r="AB10163" s="29"/>
      <c r="AG10163" s="40"/>
      <c r="AH10163" s="40"/>
      <c r="AN10163" s="29"/>
      <c r="AO10163" s="29"/>
    </row>
    <row r="10164" spans="5:41" x14ac:dyDescent="0.3">
      <c r="E10164" s="15"/>
      <c r="M10164" s="26"/>
      <c r="V10164" s="37"/>
      <c r="W10164" s="37"/>
      <c r="Z10164" s="29"/>
      <c r="AA10164" s="29"/>
      <c r="AB10164" s="29"/>
      <c r="AG10164" s="40"/>
      <c r="AH10164" s="40"/>
      <c r="AN10164" s="29"/>
      <c r="AO10164" s="29"/>
    </row>
    <row r="10165" spans="5:41" x14ac:dyDescent="0.3">
      <c r="E10165" s="15"/>
      <c r="M10165" s="26"/>
      <c r="V10165" s="37"/>
      <c r="W10165" s="37"/>
      <c r="Z10165" s="29"/>
      <c r="AA10165" s="29"/>
      <c r="AB10165" s="29"/>
      <c r="AG10165" s="40"/>
      <c r="AH10165" s="40"/>
      <c r="AN10165" s="29"/>
      <c r="AO10165" s="29"/>
    </row>
    <row r="10166" spans="5:41" x14ac:dyDescent="0.3">
      <c r="E10166" s="15"/>
      <c r="M10166" s="26"/>
      <c r="V10166" s="37"/>
      <c r="W10166" s="37"/>
      <c r="Z10166" s="29"/>
      <c r="AA10166" s="29"/>
      <c r="AB10166" s="29"/>
      <c r="AG10166" s="40"/>
      <c r="AH10166" s="40"/>
      <c r="AN10166" s="29"/>
      <c r="AO10166" s="29"/>
    </row>
    <row r="10167" spans="5:41" x14ac:dyDescent="0.3">
      <c r="E10167" s="15"/>
      <c r="M10167" s="26"/>
      <c r="V10167" s="37"/>
      <c r="W10167" s="37"/>
      <c r="Z10167" s="29"/>
      <c r="AA10167" s="29"/>
      <c r="AB10167" s="29"/>
      <c r="AG10167" s="40"/>
      <c r="AH10167" s="40"/>
      <c r="AN10167" s="29"/>
      <c r="AO10167" s="29"/>
    </row>
    <row r="10168" spans="5:41" x14ac:dyDescent="0.3">
      <c r="E10168" s="15"/>
      <c r="M10168" s="26"/>
      <c r="V10168" s="37"/>
      <c r="W10168" s="37"/>
      <c r="Z10168" s="29"/>
      <c r="AA10168" s="29"/>
      <c r="AB10168" s="29"/>
      <c r="AG10168" s="40"/>
      <c r="AH10168" s="40"/>
      <c r="AN10168" s="29"/>
      <c r="AO10168" s="29"/>
    </row>
    <row r="10169" spans="5:41" x14ac:dyDescent="0.3">
      <c r="E10169" s="15"/>
      <c r="M10169" s="26"/>
      <c r="V10169" s="37"/>
      <c r="W10169" s="37"/>
      <c r="Z10169" s="29"/>
      <c r="AA10169" s="29"/>
      <c r="AB10169" s="29"/>
      <c r="AG10169" s="40"/>
      <c r="AH10169" s="40"/>
      <c r="AN10169" s="29"/>
      <c r="AO10169" s="29"/>
    </row>
    <row r="10170" spans="5:41" x14ac:dyDescent="0.3">
      <c r="E10170" s="15"/>
      <c r="M10170" s="26"/>
      <c r="V10170" s="37"/>
      <c r="W10170" s="37"/>
      <c r="Z10170" s="29"/>
      <c r="AA10170" s="29"/>
      <c r="AB10170" s="29"/>
      <c r="AG10170" s="40"/>
      <c r="AH10170" s="40"/>
      <c r="AN10170" s="29"/>
      <c r="AO10170" s="29"/>
    </row>
    <row r="10171" spans="5:41" x14ac:dyDescent="0.3">
      <c r="E10171" s="15"/>
      <c r="M10171" s="26"/>
      <c r="V10171" s="37"/>
      <c r="W10171" s="37"/>
      <c r="Z10171" s="29"/>
      <c r="AA10171" s="29"/>
      <c r="AB10171" s="29"/>
      <c r="AG10171" s="40"/>
      <c r="AH10171" s="40"/>
      <c r="AN10171" s="29"/>
      <c r="AO10171" s="29"/>
    </row>
    <row r="10172" spans="5:41" x14ac:dyDescent="0.3">
      <c r="E10172" s="15"/>
      <c r="M10172" s="26"/>
      <c r="V10172" s="37"/>
      <c r="W10172" s="37"/>
      <c r="Z10172" s="29"/>
      <c r="AA10172" s="29"/>
      <c r="AB10172" s="29"/>
      <c r="AG10172" s="40"/>
      <c r="AH10172" s="40"/>
      <c r="AN10172" s="29"/>
      <c r="AO10172" s="29"/>
    </row>
    <row r="10173" spans="5:41" x14ac:dyDescent="0.3">
      <c r="E10173" s="15"/>
      <c r="M10173" s="26"/>
      <c r="V10173" s="37"/>
      <c r="W10173" s="37"/>
      <c r="Z10173" s="29"/>
      <c r="AA10173" s="29"/>
      <c r="AB10173" s="29"/>
      <c r="AG10173" s="40"/>
      <c r="AH10173" s="40"/>
      <c r="AN10173" s="29"/>
      <c r="AO10173" s="29"/>
    </row>
    <row r="10174" spans="5:41" x14ac:dyDescent="0.3">
      <c r="E10174" s="15"/>
      <c r="M10174" s="26"/>
      <c r="V10174" s="37"/>
      <c r="W10174" s="37"/>
      <c r="Z10174" s="29"/>
      <c r="AA10174" s="29"/>
      <c r="AB10174" s="29"/>
      <c r="AG10174" s="40"/>
      <c r="AH10174" s="40"/>
      <c r="AN10174" s="29"/>
      <c r="AO10174" s="29"/>
    </row>
    <row r="10175" spans="5:41" x14ac:dyDescent="0.3">
      <c r="E10175" s="15"/>
      <c r="M10175" s="26"/>
      <c r="V10175" s="37"/>
      <c r="W10175" s="37"/>
      <c r="Z10175" s="29"/>
      <c r="AA10175" s="29"/>
      <c r="AB10175" s="29"/>
      <c r="AG10175" s="40"/>
      <c r="AH10175" s="40"/>
      <c r="AN10175" s="29"/>
      <c r="AO10175" s="29"/>
    </row>
    <row r="10176" spans="5:41" x14ac:dyDescent="0.3">
      <c r="E10176" s="15"/>
      <c r="M10176" s="26"/>
      <c r="V10176" s="37"/>
      <c r="W10176" s="37"/>
      <c r="Z10176" s="29"/>
      <c r="AA10176" s="29"/>
      <c r="AB10176" s="29"/>
      <c r="AG10176" s="40"/>
      <c r="AH10176" s="40"/>
      <c r="AN10176" s="29"/>
      <c r="AO10176" s="29"/>
    </row>
    <row r="10177" spans="5:41" x14ac:dyDescent="0.3">
      <c r="E10177" s="15"/>
      <c r="M10177" s="26"/>
      <c r="V10177" s="37"/>
      <c r="W10177" s="37"/>
      <c r="Z10177" s="29"/>
      <c r="AA10177" s="29"/>
      <c r="AB10177" s="29"/>
      <c r="AG10177" s="40"/>
      <c r="AH10177" s="40"/>
      <c r="AN10177" s="29"/>
      <c r="AO10177" s="29"/>
    </row>
    <row r="10178" spans="5:41" x14ac:dyDescent="0.3">
      <c r="E10178" s="15"/>
      <c r="M10178" s="26"/>
      <c r="V10178" s="37"/>
      <c r="W10178" s="37"/>
      <c r="Z10178" s="29"/>
      <c r="AA10178" s="29"/>
      <c r="AB10178" s="29"/>
      <c r="AG10178" s="40"/>
      <c r="AH10178" s="40"/>
      <c r="AN10178" s="29"/>
      <c r="AO10178" s="29"/>
    </row>
    <row r="10179" spans="5:41" x14ac:dyDescent="0.3">
      <c r="E10179" s="15"/>
      <c r="M10179" s="26"/>
      <c r="V10179" s="37"/>
      <c r="W10179" s="37"/>
      <c r="Z10179" s="29"/>
      <c r="AA10179" s="29"/>
      <c r="AB10179" s="29"/>
      <c r="AG10179" s="40"/>
      <c r="AH10179" s="40"/>
      <c r="AN10179" s="29"/>
      <c r="AO10179" s="29"/>
    </row>
    <row r="10180" spans="5:41" x14ac:dyDescent="0.3">
      <c r="E10180" s="15"/>
      <c r="M10180" s="26"/>
      <c r="V10180" s="37"/>
      <c r="W10180" s="37"/>
      <c r="Z10180" s="29"/>
      <c r="AA10180" s="29"/>
      <c r="AB10180" s="29"/>
      <c r="AG10180" s="40"/>
      <c r="AH10180" s="40"/>
      <c r="AN10180" s="29"/>
      <c r="AO10180" s="29"/>
    </row>
    <row r="10181" spans="5:41" x14ac:dyDescent="0.3">
      <c r="E10181" s="15"/>
      <c r="M10181" s="26"/>
      <c r="V10181" s="37"/>
      <c r="W10181" s="37"/>
      <c r="Z10181" s="29"/>
      <c r="AA10181" s="29"/>
      <c r="AB10181" s="29"/>
      <c r="AG10181" s="40"/>
      <c r="AH10181" s="40"/>
      <c r="AN10181" s="29"/>
      <c r="AO10181" s="29"/>
    </row>
    <row r="10182" spans="5:41" x14ac:dyDescent="0.3">
      <c r="E10182" s="15"/>
      <c r="M10182" s="26"/>
      <c r="V10182" s="37"/>
      <c r="W10182" s="37"/>
      <c r="Z10182" s="29"/>
      <c r="AA10182" s="29"/>
      <c r="AB10182" s="29"/>
      <c r="AG10182" s="40"/>
      <c r="AH10182" s="40"/>
      <c r="AN10182" s="29"/>
      <c r="AO10182" s="29"/>
    </row>
    <row r="10183" spans="5:41" x14ac:dyDescent="0.3">
      <c r="E10183" s="15"/>
      <c r="M10183" s="26"/>
      <c r="V10183" s="37"/>
      <c r="W10183" s="37"/>
      <c r="Z10183" s="29"/>
      <c r="AA10183" s="29"/>
      <c r="AB10183" s="29"/>
      <c r="AG10183" s="40"/>
      <c r="AH10183" s="40"/>
      <c r="AN10183" s="29"/>
      <c r="AO10183" s="29"/>
    </row>
    <row r="10184" spans="5:41" x14ac:dyDescent="0.3">
      <c r="E10184" s="15"/>
      <c r="M10184" s="26"/>
      <c r="V10184" s="37"/>
      <c r="W10184" s="37"/>
      <c r="Z10184" s="29"/>
      <c r="AA10184" s="29"/>
      <c r="AB10184" s="29"/>
      <c r="AG10184" s="40"/>
      <c r="AH10184" s="40"/>
      <c r="AN10184" s="29"/>
      <c r="AO10184" s="29"/>
    </row>
    <row r="10185" spans="5:41" x14ac:dyDescent="0.3">
      <c r="E10185" s="15"/>
      <c r="M10185" s="26"/>
      <c r="V10185" s="37"/>
      <c r="W10185" s="37"/>
      <c r="Z10185" s="29"/>
      <c r="AA10185" s="29"/>
      <c r="AB10185" s="29"/>
      <c r="AG10185" s="40"/>
      <c r="AH10185" s="40"/>
      <c r="AN10185" s="29"/>
      <c r="AO10185" s="29"/>
    </row>
    <row r="10186" spans="5:41" x14ac:dyDescent="0.3">
      <c r="E10186" s="15"/>
      <c r="M10186" s="26"/>
      <c r="V10186" s="37"/>
      <c r="W10186" s="37"/>
      <c r="Z10186" s="29"/>
      <c r="AA10186" s="29"/>
      <c r="AB10186" s="29"/>
      <c r="AG10186" s="40"/>
      <c r="AH10186" s="40"/>
      <c r="AN10186" s="29"/>
      <c r="AO10186" s="29"/>
    </row>
    <row r="10187" spans="5:41" x14ac:dyDescent="0.3">
      <c r="E10187" s="15"/>
      <c r="M10187" s="26"/>
      <c r="V10187" s="37"/>
      <c r="W10187" s="37"/>
      <c r="Z10187" s="29"/>
      <c r="AA10187" s="29"/>
      <c r="AB10187" s="29"/>
      <c r="AG10187" s="40"/>
      <c r="AH10187" s="40"/>
      <c r="AN10187" s="29"/>
      <c r="AO10187" s="29"/>
    </row>
    <row r="10188" spans="5:41" x14ac:dyDescent="0.3">
      <c r="E10188" s="15"/>
      <c r="M10188" s="26"/>
      <c r="V10188" s="37"/>
      <c r="W10188" s="37"/>
      <c r="Z10188" s="29"/>
      <c r="AA10188" s="29"/>
      <c r="AB10188" s="29"/>
      <c r="AG10188" s="40"/>
      <c r="AH10188" s="40"/>
      <c r="AN10188" s="29"/>
      <c r="AO10188" s="29"/>
    </row>
    <row r="10189" spans="5:41" x14ac:dyDescent="0.3">
      <c r="E10189" s="15"/>
      <c r="M10189" s="26"/>
      <c r="V10189" s="37"/>
      <c r="W10189" s="37"/>
      <c r="Z10189" s="29"/>
      <c r="AA10189" s="29"/>
      <c r="AB10189" s="29"/>
      <c r="AG10189" s="40"/>
      <c r="AH10189" s="40"/>
      <c r="AN10189" s="29"/>
      <c r="AO10189" s="29"/>
    </row>
    <row r="10190" spans="5:41" x14ac:dyDescent="0.3">
      <c r="E10190" s="15"/>
      <c r="M10190" s="26"/>
      <c r="V10190" s="37"/>
      <c r="W10190" s="37"/>
      <c r="Z10190" s="29"/>
      <c r="AA10190" s="29"/>
      <c r="AB10190" s="29"/>
      <c r="AG10190" s="40"/>
      <c r="AH10190" s="40"/>
      <c r="AN10190" s="29"/>
      <c r="AO10190" s="29"/>
    </row>
    <row r="10191" spans="5:41" x14ac:dyDescent="0.3">
      <c r="E10191" s="15"/>
      <c r="M10191" s="26"/>
      <c r="V10191" s="37"/>
      <c r="W10191" s="37"/>
      <c r="Z10191" s="29"/>
      <c r="AA10191" s="29"/>
      <c r="AB10191" s="29"/>
      <c r="AG10191" s="40"/>
      <c r="AH10191" s="40"/>
      <c r="AN10191" s="29"/>
      <c r="AO10191" s="29"/>
    </row>
    <row r="10192" spans="5:41" x14ac:dyDescent="0.3">
      <c r="E10192" s="15"/>
      <c r="M10192" s="26"/>
      <c r="V10192" s="37"/>
      <c r="W10192" s="37"/>
      <c r="Z10192" s="29"/>
      <c r="AA10192" s="29"/>
      <c r="AB10192" s="29"/>
      <c r="AG10192" s="40"/>
      <c r="AH10192" s="40"/>
      <c r="AN10192" s="29"/>
      <c r="AO10192" s="29"/>
    </row>
    <row r="10193" spans="5:41" x14ac:dyDescent="0.3">
      <c r="E10193" s="15"/>
      <c r="M10193" s="26"/>
      <c r="V10193" s="37"/>
      <c r="W10193" s="37"/>
      <c r="Z10193" s="29"/>
      <c r="AA10193" s="29"/>
      <c r="AB10193" s="29"/>
      <c r="AG10193" s="40"/>
      <c r="AH10193" s="40"/>
      <c r="AN10193" s="29"/>
      <c r="AO10193" s="29"/>
    </row>
    <row r="10194" spans="5:41" x14ac:dyDescent="0.3">
      <c r="E10194" s="15"/>
      <c r="M10194" s="26"/>
      <c r="V10194" s="37"/>
      <c r="W10194" s="37"/>
      <c r="Z10194" s="29"/>
      <c r="AA10194" s="29"/>
      <c r="AB10194" s="29"/>
      <c r="AG10194" s="40"/>
      <c r="AH10194" s="40"/>
      <c r="AN10194" s="29"/>
      <c r="AO10194" s="29"/>
    </row>
    <row r="10195" spans="5:41" x14ac:dyDescent="0.3">
      <c r="E10195" s="15"/>
      <c r="M10195" s="26"/>
      <c r="V10195" s="37"/>
      <c r="W10195" s="37"/>
      <c r="Z10195" s="29"/>
      <c r="AA10195" s="29"/>
      <c r="AB10195" s="29"/>
      <c r="AG10195" s="40"/>
      <c r="AH10195" s="40"/>
      <c r="AN10195" s="29"/>
      <c r="AO10195" s="29"/>
    </row>
    <row r="10196" spans="5:41" x14ac:dyDescent="0.3">
      <c r="E10196" s="15"/>
      <c r="M10196" s="26"/>
      <c r="V10196" s="37"/>
      <c r="W10196" s="37"/>
      <c r="Z10196" s="29"/>
      <c r="AA10196" s="29"/>
      <c r="AB10196" s="29"/>
      <c r="AG10196" s="40"/>
      <c r="AH10196" s="40"/>
      <c r="AN10196" s="29"/>
      <c r="AO10196" s="29"/>
    </row>
    <row r="10197" spans="5:41" x14ac:dyDescent="0.3">
      <c r="E10197" s="15"/>
      <c r="M10197" s="26"/>
      <c r="V10197" s="37"/>
      <c r="W10197" s="37"/>
      <c r="Z10197" s="29"/>
      <c r="AA10197" s="29"/>
      <c r="AB10197" s="29"/>
      <c r="AG10197" s="40"/>
      <c r="AH10197" s="40"/>
      <c r="AN10197" s="29"/>
      <c r="AO10197" s="29"/>
    </row>
    <row r="10198" spans="5:41" x14ac:dyDescent="0.3">
      <c r="E10198" s="15"/>
      <c r="M10198" s="26"/>
      <c r="V10198" s="37"/>
      <c r="W10198" s="37"/>
      <c r="Z10198" s="29"/>
      <c r="AA10198" s="29"/>
      <c r="AB10198" s="29"/>
      <c r="AG10198" s="40"/>
      <c r="AH10198" s="40"/>
      <c r="AN10198" s="29"/>
      <c r="AO10198" s="29"/>
    </row>
    <row r="10199" spans="5:41" x14ac:dyDescent="0.3">
      <c r="E10199" s="15"/>
      <c r="M10199" s="26"/>
      <c r="V10199" s="37"/>
      <c r="W10199" s="37"/>
      <c r="Z10199" s="29"/>
      <c r="AA10199" s="29"/>
      <c r="AB10199" s="29"/>
      <c r="AG10199" s="40"/>
      <c r="AH10199" s="40"/>
      <c r="AN10199" s="29"/>
      <c r="AO10199" s="29"/>
    </row>
    <row r="10200" spans="5:41" x14ac:dyDescent="0.3">
      <c r="E10200" s="15"/>
      <c r="M10200" s="26"/>
      <c r="V10200" s="37"/>
      <c r="W10200" s="37"/>
      <c r="Z10200" s="29"/>
      <c r="AA10200" s="29"/>
      <c r="AB10200" s="29"/>
      <c r="AG10200" s="40"/>
      <c r="AH10200" s="40"/>
      <c r="AN10200" s="29"/>
      <c r="AO10200" s="29"/>
    </row>
    <row r="10201" spans="5:41" x14ac:dyDescent="0.3">
      <c r="E10201" s="15"/>
      <c r="M10201" s="26"/>
      <c r="V10201" s="37"/>
      <c r="W10201" s="37"/>
      <c r="Z10201" s="29"/>
      <c r="AA10201" s="29"/>
      <c r="AB10201" s="29"/>
      <c r="AG10201" s="40"/>
      <c r="AH10201" s="40"/>
      <c r="AN10201" s="29"/>
      <c r="AO10201" s="29"/>
    </row>
    <row r="10202" spans="5:41" x14ac:dyDescent="0.3">
      <c r="E10202" s="15"/>
      <c r="M10202" s="26"/>
      <c r="V10202" s="37"/>
      <c r="W10202" s="37"/>
      <c r="Z10202" s="29"/>
      <c r="AA10202" s="29"/>
      <c r="AB10202" s="29"/>
      <c r="AG10202" s="40"/>
      <c r="AH10202" s="40"/>
      <c r="AN10202" s="29"/>
      <c r="AO10202" s="29"/>
    </row>
    <row r="10203" spans="5:41" x14ac:dyDescent="0.3">
      <c r="E10203" s="15"/>
      <c r="M10203" s="26"/>
      <c r="V10203" s="37"/>
      <c r="W10203" s="37"/>
      <c r="Z10203" s="29"/>
      <c r="AA10203" s="29"/>
      <c r="AB10203" s="29"/>
      <c r="AG10203" s="40"/>
      <c r="AH10203" s="40"/>
      <c r="AN10203" s="29"/>
      <c r="AO10203" s="29"/>
    </row>
    <row r="10204" spans="5:41" x14ac:dyDescent="0.3">
      <c r="E10204" s="15"/>
      <c r="M10204" s="26"/>
      <c r="V10204" s="37"/>
      <c r="W10204" s="37"/>
      <c r="Z10204" s="29"/>
      <c r="AA10204" s="29"/>
      <c r="AB10204" s="29"/>
      <c r="AG10204" s="40"/>
      <c r="AH10204" s="40"/>
      <c r="AN10204" s="29"/>
      <c r="AO10204" s="29"/>
    </row>
    <row r="10205" spans="5:41" x14ac:dyDescent="0.3">
      <c r="E10205" s="15"/>
      <c r="M10205" s="26"/>
      <c r="V10205" s="37"/>
      <c r="W10205" s="37"/>
      <c r="Z10205" s="29"/>
      <c r="AA10205" s="29"/>
      <c r="AB10205" s="29"/>
      <c r="AG10205" s="40"/>
      <c r="AH10205" s="40"/>
      <c r="AN10205" s="29"/>
      <c r="AO10205" s="29"/>
    </row>
    <row r="10206" spans="5:41" x14ac:dyDescent="0.3">
      <c r="E10206" s="15"/>
      <c r="M10206" s="26"/>
      <c r="V10206" s="37"/>
      <c r="W10206" s="37"/>
      <c r="Z10206" s="29"/>
      <c r="AA10206" s="29"/>
      <c r="AB10206" s="29"/>
      <c r="AG10206" s="40"/>
      <c r="AH10206" s="40"/>
      <c r="AN10206" s="29"/>
      <c r="AO10206" s="29"/>
    </row>
    <row r="10207" spans="5:41" x14ac:dyDescent="0.3">
      <c r="E10207" s="15"/>
      <c r="M10207" s="26"/>
      <c r="V10207" s="37"/>
      <c r="W10207" s="37"/>
      <c r="Z10207" s="29"/>
      <c r="AA10207" s="29"/>
      <c r="AB10207" s="29"/>
      <c r="AG10207" s="40"/>
      <c r="AH10207" s="40"/>
      <c r="AN10207" s="29"/>
      <c r="AO10207" s="29"/>
    </row>
    <row r="10208" spans="5:41" x14ac:dyDescent="0.3">
      <c r="E10208" s="15"/>
      <c r="M10208" s="26"/>
      <c r="V10208" s="37"/>
      <c r="W10208" s="37"/>
      <c r="Z10208" s="29"/>
      <c r="AA10208" s="29"/>
      <c r="AB10208" s="29"/>
      <c r="AG10208" s="40"/>
      <c r="AH10208" s="40"/>
      <c r="AN10208" s="29"/>
      <c r="AO10208" s="29"/>
    </row>
    <row r="10209" spans="5:41" x14ac:dyDescent="0.3">
      <c r="E10209" s="15"/>
      <c r="M10209" s="26"/>
      <c r="V10209" s="37"/>
      <c r="W10209" s="37"/>
      <c r="Z10209" s="29"/>
      <c r="AA10209" s="29"/>
      <c r="AB10209" s="29"/>
      <c r="AG10209" s="40"/>
      <c r="AH10209" s="40"/>
      <c r="AN10209" s="29"/>
      <c r="AO10209" s="29"/>
    </row>
    <row r="10210" spans="5:41" x14ac:dyDescent="0.3">
      <c r="E10210" s="15"/>
      <c r="M10210" s="26"/>
      <c r="V10210" s="37"/>
      <c r="W10210" s="37"/>
      <c r="Z10210" s="29"/>
      <c r="AA10210" s="29"/>
      <c r="AB10210" s="29"/>
      <c r="AG10210" s="40"/>
      <c r="AH10210" s="40"/>
      <c r="AN10210" s="29"/>
      <c r="AO10210" s="29"/>
    </row>
    <row r="10211" spans="5:41" x14ac:dyDescent="0.3">
      <c r="E10211" s="15"/>
      <c r="M10211" s="26"/>
      <c r="V10211" s="37"/>
      <c r="W10211" s="37"/>
      <c r="Z10211" s="29"/>
      <c r="AA10211" s="29"/>
      <c r="AB10211" s="29"/>
      <c r="AG10211" s="40"/>
      <c r="AH10211" s="40"/>
      <c r="AN10211" s="29"/>
      <c r="AO10211" s="29"/>
    </row>
    <row r="10212" spans="5:41" x14ac:dyDescent="0.3">
      <c r="E10212" s="15"/>
      <c r="M10212" s="26"/>
      <c r="V10212" s="37"/>
      <c r="W10212" s="37"/>
      <c r="Z10212" s="29"/>
      <c r="AA10212" s="29"/>
      <c r="AB10212" s="29"/>
      <c r="AG10212" s="40"/>
      <c r="AH10212" s="40"/>
      <c r="AN10212" s="29"/>
      <c r="AO10212" s="29"/>
    </row>
    <row r="10213" spans="5:41" x14ac:dyDescent="0.3">
      <c r="E10213" s="15"/>
      <c r="M10213" s="26"/>
      <c r="V10213" s="37"/>
      <c r="W10213" s="37"/>
      <c r="Z10213" s="29"/>
      <c r="AA10213" s="29"/>
      <c r="AB10213" s="29"/>
      <c r="AG10213" s="40"/>
      <c r="AH10213" s="40"/>
      <c r="AN10213" s="29"/>
      <c r="AO10213" s="29"/>
    </row>
    <row r="10214" spans="5:41" x14ac:dyDescent="0.3">
      <c r="E10214" s="15"/>
      <c r="M10214" s="26"/>
      <c r="V10214" s="37"/>
      <c r="W10214" s="37"/>
      <c r="Z10214" s="29"/>
      <c r="AA10214" s="29"/>
      <c r="AB10214" s="29"/>
      <c r="AG10214" s="40"/>
      <c r="AH10214" s="40"/>
      <c r="AN10214" s="29"/>
      <c r="AO10214" s="29"/>
    </row>
    <row r="10215" spans="5:41" x14ac:dyDescent="0.3">
      <c r="E10215" s="15"/>
      <c r="M10215" s="26"/>
      <c r="V10215" s="37"/>
      <c r="W10215" s="37"/>
      <c r="Z10215" s="29"/>
      <c r="AA10215" s="29"/>
      <c r="AB10215" s="29"/>
      <c r="AG10215" s="40"/>
      <c r="AH10215" s="40"/>
      <c r="AN10215" s="29"/>
      <c r="AO10215" s="29"/>
    </row>
    <row r="10216" spans="5:41" x14ac:dyDescent="0.3">
      <c r="E10216" s="15"/>
      <c r="M10216" s="26"/>
      <c r="V10216" s="37"/>
      <c r="W10216" s="37"/>
      <c r="Z10216" s="29"/>
      <c r="AA10216" s="29"/>
      <c r="AB10216" s="29"/>
      <c r="AG10216" s="40"/>
      <c r="AH10216" s="40"/>
      <c r="AN10216" s="29"/>
      <c r="AO10216" s="29"/>
    </row>
    <row r="10217" spans="5:41" x14ac:dyDescent="0.3">
      <c r="E10217" s="15"/>
      <c r="M10217" s="26"/>
      <c r="V10217" s="37"/>
      <c r="W10217" s="37"/>
      <c r="Z10217" s="29"/>
      <c r="AA10217" s="29"/>
      <c r="AB10217" s="29"/>
      <c r="AG10217" s="40"/>
      <c r="AH10217" s="40"/>
      <c r="AN10217" s="29"/>
      <c r="AO10217" s="29"/>
    </row>
    <row r="10218" spans="5:41" x14ac:dyDescent="0.3">
      <c r="E10218" s="15"/>
      <c r="M10218" s="26"/>
      <c r="V10218" s="37"/>
      <c r="W10218" s="37"/>
      <c r="Z10218" s="29"/>
      <c r="AA10218" s="29"/>
      <c r="AB10218" s="29"/>
      <c r="AG10218" s="40"/>
      <c r="AH10218" s="40"/>
      <c r="AN10218" s="29"/>
      <c r="AO10218" s="29"/>
    </row>
    <row r="10219" spans="5:41" x14ac:dyDescent="0.3">
      <c r="E10219" s="15"/>
      <c r="M10219" s="26"/>
      <c r="V10219" s="37"/>
      <c r="W10219" s="37"/>
      <c r="Z10219" s="29"/>
      <c r="AA10219" s="29"/>
      <c r="AB10219" s="29"/>
      <c r="AG10219" s="40"/>
      <c r="AH10219" s="40"/>
      <c r="AN10219" s="29"/>
      <c r="AO10219" s="29"/>
    </row>
    <row r="10220" spans="5:41" x14ac:dyDescent="0.3">
      <c r="E10220" s="15"/>
      <c r="M10220" s="26"/>
      <c r="V10220" s="37"/>
      <c r="W10220" s="37"/>
      <c r="Z10220" s="29"/>
      <c r="AA10220" s="29"/>
      <c r="AB10220" s="29"/>
      <c r="AG10220" s="40"/>
      <c r="AH10220" s="40"/>
      <c r="AN10220" s="29"/>
      <c r="AO10220" s="29"/>
    </row>
    <row r="10221" spans="5:41" x14ac:dyDescent="0.3">
      <c r="E10221" s="15"/>
      <c r="M10221" s="26"/>
      <c r="V10221" s="37"/>
      <c r="W10221" s="37"/>
      <c r="Z10221" s="29"/>
      <c r="AA10221" s="29"/>
      <c r="AB10221" s="29"/>
      <c r="AG10221" s="40"/>
      <c r="AH10221" s="40"/>
      <c r="AN10221" s="29"/>
      <c r="AO10221" s="29"/>
    </row>
    <row r="10222" spans="5:41" x14ac:dyDescent="0.3">
      <c r="E10222" s="15"/>
      <c r="M10222" s="26"/>
      <c r="V10222" s="37"/>
      <c r="W10222" s="37"/>
      <c r="Z10222" s="29"/>
      <c r="AA10222" s="29"/>
      <c r="AB10222" s="29"/>
      <c r="AG10222" s="40"/>
      <c r="AH10222" s="40"/>
      <c r="AN10222" s="29"/>
      <c r="AO10222" s="29"/>
    </row>
    <row r="10223" spans="5:41" x14ac:dyDescent="0.3">
      <c r="E10223" s="15"/>
      <c r="M10223" s="26"/>
      <c r="V10223" s="37"/>
      <c r="W10223" s="37"/>
      <c r="Z10223" s="29"/>
      <c r="AA10223" s="29"/>
      <c r="AB10223" s="29"/>
      <c r="AG10223" s="40"/>
      <c r="AH10223" s="40"/>
      <c r="AN10223" s="29"/>
      <c r="AO10223" s="29"/>
    </row>
    <row r="10224" spans="5:41" x14ac:dyDescent="0.3">
      <c r="E10224" s="15"/>
      <c r="M10224" s="26"/>
      <c r="V10224" s="37"/>
      <c r="W10224" s="37"/>
      <c r="Z10224" s="29"/>
      <c r="AA10224" s="29"/>
      <c r="AB10224" s="29"/>
      <c r="AG10224" s="40"/>
      <c r="AH10224" s="40"/>
      <c r="AN10224" s="29"/>
      <c r="AO10224" s="29"/>
    </row>
    <row r="10225" spans="5:41" x14ac:dyDescent="0.3">
      <c r="E10225" s="15"/>
      <c r="M10225" s="26"/>
      <c r="V10225" s="37"/>
      <c r="W10225" s="37"/>
      <c r="Z10225" s="29"/>
      <c r="AA10225" s="29"/>
      <c r="AB10225" s="29"/>
      <c r="AG10225" s="40"/>
      <c r="AH10225" s="40"/>
      <c r="AN10225" s="29"/>
      <c r="AO10225" s="29"/>
    </row>
    <row r="10226" spans="5:41" x14ac:dyDescent="0.3">
      <c r="E10226" s="15"/>
      <c r="M10226" s="26"/>
      <c r="V10226" s="37"/>
      <c r="W10226" s="37"/>
      <c r="Z10226" s="29"/>
      <c r="AA10226" s="29"/>
      <c r="AB10226" s="29"/>
      <c r="AG10226" s="40"/>
      <c r="AH10226" s="40"/>
      <c r="AN10226" s="29"/>
      <c r="AO10226" s="29"/>
    </row>
    <row r="10227" spans="5:41" x14ac:dyDescent="0.3">
      <c r="E10227" s="15"/>
      <c r="M10227" s="26"/>
      <c r="V10227" s="37"/>
      <c r="W10227" s="37"/>
      <c r="Z10227" s="29"/>
      <c r="AA10227" s="29"/>
      <c r="AB10227" s="29"/>
      <c r="AG10227" s="40"/>
      <c r="AH10227" s="40"/>
      <c r="AN10227" s="29"/>
      <c r="AO10227" s="29"/>
    </row>
    <row r="10228" spans="5:41" x14ac:dyDescent="0.3">
      <c r="E10228" s="15"/>
      <c r="M10228" s="26"/>
      <c r="V10228" s="37"/>
      <c r="W10228" s="37"/>
      <c r="Z10228" s="29"/>
      <c r="AA10228" s="29"/>
      <c r="AB10228" s="29"/>
      <c r="AG10228" s="40"/>
      <c r="AH10228" s="40"/>
      <c r="AN10228" s="29"/>
      <c r="AO10228" s="29"/>
    </row>
    <row r="10229" spans="5:41" x14ac:dyDescent="0.3">
      <c r="E10229" s="15"/>
      <c r="M10229" s="26"/>
      <c r="V10229" s="37"/>
      <c r="W10229" s="37"/>
      <c r="Z10229" s="29"/>
      <c r="AA10229" s="29"/>
      <c r="AB10229" s="29"/>
      <c r="AG10229" s="40"/>
      <c r="AH10229" s="40"/>
      <c r="AN10229" s="29"/>
      <c r="AO10229" s="29"/>
    </row>
    <row r="10230" spans="5:41" x14ac:dyDescent="0.3">
      <c r="E10230" s="15"/>
      <c r="M10230" s="26"/>
      <c r="V10230" s="37"/>
      <c r="W10230" s="37"/>
      <c r="Z10230" s="29"/>
      <c r="AA10230" s="29"/>
      <c r="AB10230" s="29"/>
      <c r="AG10230" s="40"/>
      <c r="AH10230" s="40"/>
      <c r="AN10230" s="29"/>
      <c r="AO10230" s="29"/>
    </row>
    <row r="10231" spans="5:41" x14ac:dyDescent="0.3">
      <c r="E10231" s="15"/>
      <c r="M10231" s="26"/>
      <c r="V10231" s="37"/>
      <c r="W10231" s="37"/>
      <c r="Z10231" s="29"/>
      <c r="AA10231" s="29"/>
      <c r="AB10231" s="29"/>
      <c r="AG10231" s="40"/>
      <c r="AH10231" s="40"/>
      <c r="AN10231" s="29"/>
      <c r="AO10231" s="29"/>
    </row>
    <row r="10232" spans="5:41" x14ac:dyDescent="0.3">
      <c r="E10232" s="15"/>
      <c r="M10232" s="26"/>
      <c r="V10232" s="37"/>
      <c r="W10232" s="37"/>
      <c r="Z10232" s="29"/>
      <c r="AA10232" s="29"/>
      <c r="AB10232" s="29"/>
      <c r="AG10232" s="40"/>
      <c r="AH10232" s="40"/>
      <c r="AN10232" s="29"/>
      <c r="AO10232" s="29"/>
    </row>
    <row r="10233" spans="5:41" x14ac:dyDescent="0.3">
      <c r="E10233" s="15"/>
      <c r="M10233" s="26"/>
      <c r="V10233" s="37"/>
      <c r="W10233" s="37"/>
      <c r="Z10233" s="29"/>
      <c r="AA10233" s="29"/>
      <c r="AB10233" s="29"/>
      <c r="AG10233" s="40"/>
      <c r="AH10233" s="40"/>
      <c r="AN10233" s="29"/>
      <c r="AO10233" s="29"/>
    </row>
    <row r="10234" spans="5:41" x14ac:dyDescent="0.3">
      <c r="E10234" s="15"/>
      <c r="M10234" s="26"/>
      <c r="V10234" s="37"/>
      <c r="W10234" s="37"/>
      <c r="Z10234" s="29"/>
      <c r="AA10234" s="29"/>
      <c r="AB10234" s="29"/>
      <c r="AG10234" s="40"/>
      <c r="AH10234" s="40"/>
      <c r="AN10234" s="29"/>
      <c r="AO10234" s="29"/>
    </row>
    <row r="10235" spans="5:41" x14ac:dyDescent="0.3">
      <c r="E10235" s="15"/>
      <c r="M10235" s="26"/>
      <c r="V10235" s="37"/>
      <c r="W10235" s="37"/>
      <c r="Z10235" s="29"/>
      <c r="AA10235" s="29"/>
      <c r="AB10235" s="29"/>
      <c r="AG10235" s="40"/>
      <c r="AH10235" s="40"/>
      <c r="AN10235" s="29"/>
      <c r="AO10235" s="29"/>
    </row>
    <row r="10236" spans="5:41" x14ac:dyDescent="0.3">
      <c r="E10236" s="15"/>
      <c r="M10236" s="26"/>
      <c r="V10236" s="37"/>
      <c r="W10236" s="37"/>
      <c r="Z10236" s="29"/>
      <c r="AA10236" s="29"/>
      <c r="AB10236" s="29"/>
      <c r="AG10236" s="40"/>
      <c r="AH10236" s="40"/>
      <c r="AN10236" s="29"/>
      <c r="AO10236" s="29"/>
    </row>
    <row r="10237" spans="5:41" x14ac:dyDescent="0.3">
      <c r="E10237" s="15"/>
      <c r="M10237" s="26"/>
      <c r="V10237" s="37"/>
      <c r="W10237" s="37"/>
      <c r="Z10237" s="29"/>
      <c r="AA10237" s="29"/>
      <c r="AB10237" s="29"/>
      <c r="AG10237" s="40"/>
      <c r="AH10237" s="40"/>
      <c r="AN10237" s="29"/>
      <c r="AO10237" s="29"/>
    </row>
    <row r="10238" spans="5:41" x14ac:dyDescent="0.3">
      <c r="E10238" s="15"/>
      <c r="M10238" s="26"/>
      <c r="V10238" s="37"/>
      <c r="W10238" s="37"/>
      <c r="Z10238" s="29"/>
      <c r="AA10238" s="29"/>
      <c r="AB10238" s="29"/>
      <c r="AG10238" s="40"/>
      <c r="AH10238" s="40"/>
      <c r="AN10238" s="29"/>
      <c r="AO10238" s="29"/>
    </row>
    <row r="10239" spans="5:41" x14ac:dyDescent="0.3">
      <c r="E10239" s="15"/>
      <c r="M10239" s="26"/>
      <c r="V10239" s="37"/>
      <c r="W10239" s="37"/>
      <c r="Z10239" s="29"/>
      <c r="AA10239" s="29"/>
      <c r="AB10239" s="29"/>
      <c r="AG10239" s="40"/>
      <c r="AH10239" s="40"/>
      <c r="AN10239" s="29"/>
      <c r="AO10239" s="29"/>
    </row>
    <row r="10240" spans="5:41" x14ac:dyDescent="0.3">
      <c r="E10240" s="15"/>
      <c r="M10240" s="26"/>
      <c r="V10240" s="37"/>
      <c r="W10240" s="37"/>
      <c r="Z10240" s="29"/>
      <c r="AA10240" s="29"/>
      <c r="AB10240" s="29"/>
      <c r="AG10240" s="40"/>
      <c r="AH10240" s="40"/>
      <c r="AN10240" s="29"/>
      <c r="AO10240" s="29"/>
    </row>
    <row r="10241" spans="5:41" x14ac:dyDescent="0.3">
      <c r="E10241" s="15"/>
      <c r="M10241" s="26"/>
      <c r="V10241" s="37"/>
      <c r="W10241" s="37"/>
      <c r="Z10241" s="29"/>
      <c r="AA10241" s="29"/>
      <c r="AB10241" s="29"/>
      <c r="AG10241" s="40"/>
      <c r="AH10241" s="40"/>
      <c r="AN10241" s="29"/>
      <c r="AO10241" s="29"/>
    </row>
    <row r="10242" spans="5:41" x14ac:dyDescent="0.3">
      <c r="E10242" s="15"/>
      <c r="M10242" s="26"/>
      <c r="V10242" s="37"/>
      <c r="W10242" s="37"/>
      <c r="Z10242" s="29"/>
      <c r="AA10242" s="29"/>
      <c r="AB10242" s="29"/>
      <c r="AG10242" s="40"/>
      <c r="AH10242" s="40"/>
      <c r="AN10242" s="29"/>
      <c r="AO10242" s="29"/>
    </row>
    <row r="10243" spans="5:41" x14ac:dyDescent="0.3">
      <c r="E10243" s="15"/>
      <c r="M10243" s="26"/>
      <c r="V10243" s="37"/>
      <c r="W10243" s="37"/>
      <c r="Z10243" s="29"/>
      <c r="AA10243" s="29"/>
      <c r="AB10243" s="29"/>
      <c r="AG10243" s="40"/>
      <c r="AH10243" s="40"/>
      <c r="AN10243" s="29"/>
      <c r="AO10243" s="29"/>
    </row>
    <row r="10244" spans="5:41" x14ac:dyDescent="0.3">
      <c r="E10244" s="15"/>
      <c r="M10244" s="26"/>
      <c r="V10244" s="37"/>
      <c r="W10244" s="37"/>
      <c r="Z10244" s="29"/>
      <c r="AA10244" s="29"/>
      <c r="AB10244" s="29"/>
      <c r="AG10244" s="40"/>
      <c r="AH10244" s="40"/>
      <c r="AN10244" s="29"/>
      <c r="AO10244" s="29"/>
    </row>
    <row r="10245" spans="5:41" x14ac:dyDescent="0.3">
      <c r="E10245" s="15"/>
      <c r="M10245" s="26"/>
      <c r="V10245" s="37"/>
      <c r="W10245" s="37"/>
      <c r="Z10245" s="29"/>
      <c r="AA10245" s="29"/>
      <c r="AB10245" s="29"/>
      <c r="AG10245" s="40"/>
      <c r="AH10245" s="40"/>
      <c r="AN10245" s="29"/>
      <c r="AO10245" s="29"/>
    </row>
    <row r="10246" spans="5:41" x14ac:dyDescent="0.3">
      <c r="E10246" s="15"/>
      <c r="M10246" s="26"/>
      <c r="V10246" s="37"/>
      <c r="W10246" s="37"/>
      <c r="Z10246" s="29"/>
      <c r="AA10246" s="29"/>
      <c r="AB10246" s="29"/>
      <c r="AG10246" s="40"/>
      <c r="AH10246" s="40"/>
      <c r="AN10246" s="29"/>
      <c r="AO10246" s="29"/>
    </row>
    <row r="10247" spans="5:41" x14ac:dyDescent="0.3">
      <c r="E10247" s="15"/>
      <c r="M10247" s="26"/>
      <c r="V10247" s="37"/>
      <c r="W10247" s="37"/>
      <c r="Z10247" s="29"/>
      <c r="AA10247" s="29"/>
      <c r="AB10247" s="29"/>
      <c r="AG10247" s="40"/>
      <c r="AH10247" s="40"/>
      <c r="AN10247" s="29"/>
      <c r="AO10247" s="29"/>
    </row>
    <row r="10248" spans="5:41" x14ac:dyDescent="0.3">
      <c r="E10248" s="15"/>
      <c r="M10248" s="26"/>
      <c r="V10248" s="37"/>
      <c r="W10248" s="37"/>
      <c r="Z10248" s="29"/>
      <c r="AA10248" s="29"/>
      <c r="AB10248" s="29"/>
      <c r="AG10248" s="40"/>
      <c r="AH10248" s="40"/>
      <c r="AN10248" s="29"/>
      <c r="AO10248" s="29"/>
    </row>
    <row r="10249" spans="5:41" x14ac:dyDescent="0.3">
      <c r="E10249" s="15"/>
      <c r="M10249" s="26"/>
      <c r="V10249" s="37"/>
      <c r="W10249" s="37"/>
      <c r="Z10249" s="29"/>
      <c r="AA10249" s="29"/>
      <c r="AB10249" s="29"/>
      <c r="AG10249" s="40"/>
      <c r="AH10249" s="40"/>
      <c r="AN10249" s="29"/>
      <c r="AO10249" s="29"/>
    </row>
    <row r="10250" spans="5:41" x14ac:dyDescent="0.3">
      <c r="E10250" s="15"/>
      <c r="M10250" s="26"/>
      <c r="V10250" s="37"/>
      <c r="W10250" s="37"/>
      <c r="Z10250" s="29"/>
      <c r="AA10250" s="29"/>
      <c r="AB10250" s="29"/>
      <c r="AG10250" s="40"/>
      <c r="AH10250" s="40"/>
      <c r="AN10250" s="29"/>
      <c r="AO10250" s="29"/>
    </row>
    <row r="10251" spans="5:41" x14ac:dyDescent="0.3">
      <c r="E10251" s="15"/>
      <c r="M10251" s="26"/>
      <c r="V10251" s="37"/>
      <c r="W10251" s="37"/>
      <c r="Z10251" s="29"/>
      <c r="AA10251" s="29"/>
      <c r="AB10251" s="29"/>
      <c r="AG10251" s="40"/>
      <c r="AH10251" s="40"/>
      <c r="AN10251" s="29"/>
      <c r="AO10251" s="29"/>
    </row>
    <row r="10252" spans="5:41" x14ac:dyDescent="0.3">
      <c r="E10252" s="15"/>
      <c r="M10252" s="26"/>
      <c r="V10252" s="37"/>
      <c r="W10252" s="37"/>
      <c r="Z10252" s="29"/>
      <c r="AA10252" s="29"/>
      <c r="AB10252" s="29"/>
      <c r="AG10252" s="40"/>
      <c r="AH10252" s="40"/>
      <c r="AN10252" s="29"/>
      <c r="AO10252" s="29"/>
    </row>
    <row r="10253" spans="5:41" x14ac:dyDescent="0.3">
      <c r="E10253" s="15"/>
      <c r="M10253" s="26"/>
      <c r="V10253" s="37"/>
      <c r="W10253" s="37"/>
      <c r="Z10253" s="29"/>
      <c r="AA10253" s="29"/>
      <c r="AB10253" s="29"/>
      <c r="AG10253" s="40"/>
      <c r="AH10253" s="40"/>
      <c r="AN10253" s="29"/>
      <c r="AO10253" s="29"/>
    </row>
    <row r="10254" spans="5:41" x14ac:dyDescent="0.3">
      <c r="E10254" s="15"/>
      <c r="M10254" s="26"/>
      <c r="V10254" s="37"/>
      <c r="W10254" s="37"/>
      <c r="Z10254" s="29"/>
      <c r="AA10254" s="29"/>
      <c r="AB10254" s="29"/>
      <c r="AG10254" s="40"/>
      <c r="AH10254" s="40"/>
      <c r="AN10254" s="29"/>
      <c r="AO10254" s="29"/>
    </row>
    <row r="10255" spans="5:41" x14ac:dyDescent="0.3">
      <c r="E10255" s="15"/>
      <c r="M10255" s="26"/>
      <c r="V10255" s="37"/>
      <c r="W10255" s="37"/>
      <c r="Z10255" s="29"/>
      <c r="AA10255" s="29"/>
      <c r="AB10255" s="29"/>
      <c r="AG10255" s="40"/>
      <c r="AH10255" s="40"/>
      <c r="AN10255" s="29"/>
      <c r="AO10255" s="29"/>
    </row>
    <row r="10256" spans="5:41" x14ac:dyDescent="0.3">
      <c r="E10256" s="15"/>
      <c r="M10256" s="26"/>
      <c r="V10256" s="37"/>
      <c r="W10256" s="37"/>
      <c r="Z10256" s="29"/>
      <c r="AA10256" s="29"/>
      <c r="AB10256" s="29"/>
      <c r="AG10256" s="40"/>
      <c r="AH10256" s="40"/>
      <c r="AN10256" s="29"/>
      <c r="AO10256" s="29"/>
    </row>
    <row r="10257" spans="5:41" x14ac:dyDescent="0.3">
      <c r="E10257" s="15"/>
      <c r="M10257" s="26"/>
      <c r="V10257" s="37"/>
      <c r="W10257" s="37"/>
      <c r="Z10257" s="29"/>
      <c r="AA10257" s="29"/>
      <c r="AB10257" s="29"/>
      <c r="AG10257" s="40"/>
      <c r="AH10257" s="40"/>
      <c r="AN10257" s="29"/>
      <c r="AO10257" s="29"/>
    </row>
    <row r="10258" spans="5:41" x14ac:dyDescent="0.3">
      <c r="E10258" s="15"/>
      <c r="M10258" s="26"/>
      <c r="V10258" s="37"/>
      <c r="W10258" s="37"/>
      <c r="Z10258" s="29"/>
      <c r="AA10258" s="29"/>
      <c r="AB10258" s="29"/>
      <c r="AG10258" s="40"/>
      <c r="AH10258" s="40"/>
      <c r="AN10258" s="29"/>
      <c r="AO10258" s="29"/>
    </row>
    <row r="10259" spans="5:41" x14ac:dyDescent="0.3">
      <c r="E10259" s="15"/>
      <c r="M10259" s="26"/>
      <c r="V10259" s="37"/>
      <c r="W10259" s="37"/>
      <c r="Z10259" s="29"/>
      <c r="AA10259" s="29"/>
      <c r="AB10259" s="29"/>
      <c r="AG10259" s="40"/>
      <c r="AH10259" s="40"/>
      <c r="AN10259" s="29"/>
      <c r="AO10259" s="29"/>
    </row>
    <row r="10260" spans="5:41" x14ac:dyDescent="0.3">
      <c r="E10260" s="15"/>
      <c r="M10260" s="26"/>
      <c r="V10260" s="37"/>
      <c r="W10260" s="37"/>
      <c r="Z10260" s="29"/>
      <c r="AA10260" s="29"/>
      <c r="AB10260" s="29"/>
      <c r="AG10260" s="40"/>
      <c r="AH10260" s="40"/>
      <c r="AN10260" s="29"/>
      <c r="AO10260" s="29"/>
    </row>
    <row r="10261" spans="5:41" x14ac:dyDescent="0.3">
      <c r="E10261" s="15"/>
      <c r="M10261" s="26"/>
      <c r="V10261" s="37"/>
      <c r="W10261" s="37"/>
      <c r="Z10261" s="29"/>
      <c r="AA10261" s="29"/>
      <c r="AB10261" s="29"/>
      <c r="AG10261" s="40"/>
      <c r="AH10261" s="40"/>
      <c r="AN10261" s="29"/>
      <c r="AO10261" s="29"/>
    </row>
    <row r="10262" spans="5:41" x14ac:dyDescent="0.3">
      <c r="E10262" s="15"/>
      <c r="M10262" s="26"/>
      <c r="V10262" s="37"/>
      <c r="W10262" s="37"/>
      <c r="Z10262" s="29"/>
      <c r="AA10262" s="29"/>
      <c r="AB10262" s="29"/>
      <c r="AG10262" s="40"/>
      <c r="AH10262" s="40"/>
      <c r="AN10262" s="29"/>
      <c r="AO10262" s="29"/>
    </row>
    <row r="10263" spans="5:41" x14ac:dyDescent="0.3">
      <c r="E10263" s="15"/>
      <c r="M10263" s="26"/>
      <c r="V10263" s="37"/>
      <c r="W10263" s="37"/>
      <c r="Z10263" s="29"/>
      <c r="AA10263" s="29"/>
      <c r="AB10263" s="29"/>
      <c r="AG10263" s="40"/>
      <c r="AH10263" s="40"/>
      <c r="AN10263" s="29"/>
      <c r="AO10263" s="29"/>
    </row>
    <row r="10264" spans="5:41" x14ac:dyDescent="0.3">
      <c r="E10264" s="15"/>
      <c r="M10264" s="26"/>
      <c r="V10264" s="37"/>
      <c r="W10264" s="37"/>
      <c r="Z10264" s="29"/>
      <c r="AA10264" s="29"/>
      <c r="AB10264" s="29"/>
      <c r="AG10264" s="40"/>
      <c r="AH10264" s="40"/>
      <c r="AN10264" s="29"/>
      <c r="AO10264" s="29"/>
    </row>
    <row r="10265" spans="5:41" x14ac:dyDescent="0.3">
      <c r="E10265" s="15"/>
      <c r="M10265" s="26"/>
      <c r="V10265" s="37"/>
      <c r="W10265" s="37"/>
      <c r="Z10265" s="29"/>
      <c r="AA10265" s="29"/>
      <c r="AB10265" s="29"/>
      <c r="AG10265" s="40"/>
      <c r="AH10265" s="40"/>
      <c r="AN10265" s="29"/>
      <c r="AO10265" s="29"/>
    </row>
    <row r="10266" spans="5:41" x14ac:dyDescent="0.3">
      <c r="E10266" s="15"/>
      <c r="M10266" s="26"/>
      <c r="V10266" s="37"/>
      <c r="W10266" s="37"/>
      <c r="Z10266" s="29"/>
      <c r="AA10266" s="29"/>
      <c r="AB10266" s="29"/>
      <c r="AG10266" s="40"/>
      <c r="AH10266" s="40"/>
      <c r="AN10266" s="29"/>
      <c r="AO10266" s="29"/>
    </row>
    <row r="10267" spans="5:41" x14ac:dyDescent="0.3">
      <c r="E10267" s="15"/>
      <c r="M10267" s="26"/>
      <c r="V10267" s="37"/>
      <c r="W10267" s="37"/>
      <c r="Z10267" s="29"/>
      <c r="AA10267" s="29"/>
      <c r="AB10267" s="29"/>
      <c r="AG10267" s="40"/>
      <c r="AH10267" s="40"/>
      <c r="AN10267" s="29"/>
      <c r="AO10267" s="29"/>
    </row>
    <row r="10268" spans="5:41" x14ac:dyDescent="0.3">
      <c r="E10268" s="15"/>
      <c r="M10268" s="26"/>
      <c r="V10268" s="37"/>
      <c r="W10268" s="37"/>
      <c r="Z10268" s="29"/>
      <c r="AA10268" s="29"/>
      <c r="AB10268" s="29"/>
      <c r="AG10268" s="40"/>
      <c r="AH10268" s="40"/>
      <c r="AN10268" s="29"/>
      <c r="AO10268" s="29"/>
    </row>
    <row r="10269" spans="5:41" x14ac:dyDescent="0.3">
      <c r="E10269" s="15"/>
      <c r="M10269" s="26"/>
      <c r="V10269" s="37"/>
      <c r="W10269" s="37"/>
      <c r="Z10269" s="29"/>
      <c r="AA10269" s="29"/>
      <c r="AB10269" s="29"/>
      <c r="AG10269" s="40"/>
      <c r="AH10269" s="40"/>
      <c r="AN10269" s="29"/>
      <c r="AO10269" s="29"/>
    </row>
    <row r="10270" spans="5:41" x14ac:dyDescent="0.3">
      <c r="E10270" s="15"/>
      <c r="M10270" s="26"/>
      <c r="V10270" s="37"/>
      <c r="W10270" s="37"/>
      <c r="Z10270" s="29"/>
      <c r="AA10270" s="29"/>
      <c r="AB10270" s="29"/>
      <c r="AG10270" s="40"/>
      <c r="AH10270" s="40"/>
      <c r="AN10270" s="29"/>
      <c r="AO10270" s="29"/>
    </row>
    <row r="10271" spans="5:41" x14ac:dyDescent="0.3">
      <c r="E10271" s="15"/>
      <c r="M10271" s="26"/>
      <c r="V10271" s="37"/>
      <c r="W10271" s="37"/>
      <c r="Z10271" s="29"/>
      <c r="AA10271" s="29"/>
      <c r="AB10271" s="29"/>
      <c r="AG10271" s="40"/>
      <c r="AH10271" s="40"/>
      <c r="AN10271" s="29"/>
      <c r="AO10271" s="29"/>
    </row>
    <row r="10272" spans="5:41" x14ac:dyDescent="0.3">
      <c r="E10272" s="15"/>
      <c r="M10272" s="26"/>
      <c r="V10272" s="37"/>
      <c r="W10272" s="37"/>
      <c r="Z10272" s="29"/>
      <c r="AA10272" s="29"/>
      <c r="AB10272" s="29"/>
      <c r="AG10272" s="40"/>
      <c r="AH10272" s="40"/>
      <c r="AN10272" s="29"/>
      <c r="AO10272" s="29"/>
    </row>
    <row r="10273" spans="5:41" x14ac:dyDescent="0.3">
      <c r="E10273" s="15"/>
      <c r="M10273" s="26"/>
      <c r="V10273" s="37"/>
      <c r="W10273" s="37"/>
      <c r="Z10273" s="29"/>
      <c r="AA10273" s="29"/>
      <c r="AB10273" s="29"/>
      <c r="AG10273" s="40"/>
      <c r="AH10273" s="40"/>
      <c r="AN10273" s="29"/>
      <c r="AO10273" s="29"/>
    </row>
    <row r="10274" spans="5:41" x14ac:dyDescent="0.3">
      <c r="E10274" s="15"/>
      <c r="M10274" s="26"/>
      <c r="V10274" s="37"/>
      <c r="W10274" s="37"/>
      <c r="Z10274" s="29"/>
      <c r="AA10274" s="29"/>
      <c r="AB10274" s="29"/>
      <c r="AG10274" s="40"/>
      <c r="AH10274" s="40"/>
      <c r="AN10274" s="29"/>
      <c r="AO10274" s="29"/>
    </row>
    <row r="10275" spans="5:41" x14ac:dyDescent="0.3">
      <c r="E10275" s="15"/>
      <c r="M10275" s="26"/>
      <c r="V10275" s="37"/>
      <c r="W10275" s="37"/>
      <c r="Z10275" s="29"/>
      <c r="AA10275" s="29"/>
      <c r="AB10275" s="29"/>
      <c r="AG10275" s="40"/>
      <c r="AH10275" s="40"/>
      <c r="AN10275" s="29"/>
      <c r="AO10275" s="29"/>
    </row>
    <row r="10276" spans="5:41" x14ac:dyDescent="0.3">
      <c r="E10276" s="15"/>
      <c r="M10276" s="26"/>
      <c r="V10276" s="37"/>
      <c r="W10276" s="37"/>
      <c r="Z10276" s="29"/>
      <c r="AA10276" s="29"/>
      <c r="AB10276" s="29"/>
      <c r="AG10276" s="40"/>
      <c r="AH10276" s="40"/>
      <c r="AN10276" s="29"/>
      <c r="AO10276" s="29"/>
    </row>
    <row r="10277" spans="5:41" x14ac:dyDescent="0.3">
      <c r="E10277" s="15"/>
      <c r="M10277" s="26"/>
      <c r="V10277" s="37"/>
      <c r="W10277" s="37"/>
      <c r="Z10277" s="29"/>
      <c r="AA10277" s="29"/>
      <c r="AB10277" s="29"/>
      <c r="AG10277" s="40"/>
      <c r="AH10277" s="40"/>
      <c r="AN10277" s="29"/>
      <c r="AO10277" s="29"/>
    </row>
    <row r="10278" spans="5:41" x14ac:dyDescent="0.3">
      <c r="E10278" s="15"/>
      <c r="M10278" s="26"/>
      <c r="V10278" s="37"/>
      <c r="W10278" s="37"/>
      <c r="Z10278" s="29"/>
      <c r="AA10278" s="29"/>
      <c r="AB10278" s="29"/>
      <c r="AG10278" s="40"/>
      <c r="AH10278" s="40"/>
      <c r="AN10278" s="29"/>
      <c r="AO10278" s="29"/>
    </row>
    <row r="10279" spans="5:41" x14ac:dyDescent="0.3">
      <c r="E10279" s="15"/>
      <c r="M10279" s="26"/>
      <c r="V10279" s="37"/>
      <c r="W10279" s="37"/>
      <c r="Z10279" s="29"/>
      <c r="AA10279" s="29"/>
      <c r="AB10279" s="29"/>
      <c r="AG10279" s="40"/>
      <c r="AH10279" s="40"/>
      <c r="AN10279" s="29"/>
      <c r="AO10279" s="29"/>
    </row>
    <row r="10280" spans="5:41" x14ac:dyDescent="0.3">
      <c r="E10280" s="15"/>
      <c r="M10280" s="26"/>
      <c r="V10280" s="37"/>
      <c r="W10280" s="37"/>
      <c r="Z10280" s="29"/>
      <c r="AA10280" s="29"/>
      <c r="AB10280" s="29"/>
      <c r="AG10280" s="40"/>
      <c r="AH10280" s="40"/>
      <c r="AN10280" s="29"/>
      <c r="AO10280" s="29"/>
    </row>
    <row r="10281" spans="5:41" x14ac:dyDescent="0.3">
      <c r="E10281" s="15"/>
      <c r="M10281" s="26"/>
      <c r="V10281" s="37"/>
      <c r="W10281" s="37"/>
      <c r="Z10281" s="29"/>
      <c r="AA10281" s="29"/>
      <c r="AB10281" s="29"/>
      <c r="AG10281" s="40"/>
      <c r="AH10281" s="40"/>
      <c r="AN10281" s="29"/>
      <c r="AO10281" s="29"/>
    </row>
    <row r="10282" spans="5:41" x14ac:dyDescent="0.3">
      <c r="E10282" s="15"/>
      <c r="M10282" s="26"/>
      <c r="V10282" s="37"/>
      <c r="W10282" s="37"/>
      <c r="Z10282" s="29"/>
      <c r="AA10282" s="29"/>
      <c r="AB10282" s="29"/>
      <c r="AG10282" s="40"/>
      <c r="AH10282" s="40"/>
      <c r="AN10282" s="29"/>
      <c r="AO10282" s="29"/>
    </row>
    <row r="10283" spans="5:41" x14ac:dyDescent="0.3">
      <c r="E10283" s="15"/>
      <c r="M10283" s="26"/>
      <c r="V10283" s="37"/>
      <c r="W10283" s="37"/>
      <c r="Z10283" s="29"/>
      <c r="AA10283" s="29"/>
      <c r="AB10283" s="29"/>
      <c r="AG10283" s="40"/>
      <c r="AH10283" s="40"/>
      <c r="AN10283" s="29"/>
      <c r="AO10283" s="29"/>
    </row>
    <row r="10284" spans="5:41" x14ac:dyDescent="0.3">
      <c r="E10284" s="15"/>
      <c r="M10284" s="26"/>
      <c r="V10284" s="37"/>
      <c r="W10284" s="37"/>
      <c r="Z10284" s="29"/>
      <c r="AA10284" s="29"/>
      <c r="AB10284" s="29"/>
      <c r="AG10284" s="40"/>
      <c r="AH10284" s="40"/>
      <c r="AN10284" s="29"/>
      <c r="AO10284" s="29"/>
    </row>
    <row r="10285" spans="5:41" x14ac:dyDescent="0.3">
      <c r="E10285" s="15"/>
      <c r="M10285" s="26"/>
      <c r="V10285" s="37"/>
      <c r="W10285" s="37"/>
      <c r="Z10285" s="29"/>
      <c r="AA10285" s="29"/>
      <c r="AB10285" s="29"/>
      <c r="AG10285" s="40"/>
      <c r="AH10285" s="40"/>
      <c r="AN10285" s="29"/>
      <c r="AO10285" s="29"/>
    </row>
    <row r="10286" spans="5:41" x14ac:dyDescent="0.3">
      <c r="E10286" s="15"/>
      <c r="M10286" s="26"/>
      <c r="V10286" s="37"/>
      <c r="W10286" s="37"/>
      <c r="Z10286" s="29"/>
      <c r="AA10286" s="29"/>
      <c r="AB10286" s="29"/>
      <c r="AG10286" s="40"/>
      <c r="AH10286" s="40"/>
      <c r="AN10286" s="29"/>
      <c r="AO10286" s="29"/>
    </row>
    <row r="10287" spans="5:41" x14ac:dyDescent="0.3">
      <c r="E10287" s="15"/>
      <c r="M10287" s="26"/>
      <c r="V10287" s="37"/>
      <c r="W10287" s="37"/>
      <c r="Z10287" s="29"/>
      <c r="AA10287" s="29"/>
      <c r="AB10287" s="29"/>
      <c r="AG10287" s="40"/>
      <c r="AH10287" s="40"/>
      <c r="AN10287" s="29"/>
      <c r="AO10287" s="29"/>
    </row>
    <row r="10288" spans="5:41" x14ac:dyDescent="0.3">
      <c r="E10288" s="15"/>
      <c r="M10288" s="26"/>
      <c r="V10288" s="37"/>
      <c r="W10288" s="37"/>
      <c r="Z10288" s="29"/>
      <c r="AA10288" s="29"/>
      <c r="AB10288" s="29"/>
      <c r="AG10288" s="40"/>
      <c r="AH10288" s="40"/>
      <c r="AN10288" s="29"/>
      <c r="AO10288" s="29"/>
    </row>
    <row r="10289" spans="5:41" x14ac:dyDescent="0.3">
      <c r="E10289" s="15"/>
      <c r="M10289" s="26"/>
      <c r="V10289" s="37"/>
      <c r="W10289" s="37"/>
      <c r="Z10289" s="29"/>
      <c r="AA10289" s="29"/>
      <c r="AB10289" s="29"/>
      <c r="AG10289" s="40"/>
      <c r="AH10289" s="40"/>
      <c r="AN10289" s="29"/>
      <c r="AO10289" s="29"/>
    </row>
    <row r="10290" spans="5:41" x14ac:dyDescent="0.3">
      <c r="E10290" s="15"/>
      <c r="M10290" s="26"/>
      <c r="V10290" s="37"/>
      <c r="W10290" s="37"/>
      <c r="Z10290" s="29"/>
      <c r="AA10290" s="29"/>
      <c r="AB10290" s="29"/>
      <c r="AG10290" s="40"/>
      <c r="AH10290" s="40"/>
      <c r="AN10290" s="29"/>
      <c r="AO10290" s="29"/>
    </row>
    <row r="10291" spans="5:41" x14ac:dyDescent="0.3">
      <c r="E10291" s="15"/>
      <c r="M10291" s="26"/>
      <c r="V10291" s="37"/>
      <c r="W10291" s="37"/>
      <c r="Z10291" s="29"/>
      <c r="AA10291" s="29"/>
      <c r="AB10291" s="29"/>
      <c r="AG10291" s="40"/>
      <c r="AH10291" s="40"/>
      <c r="AN10291" s="29"/>
      <c r="AO10291" s="29"/>
    </row>
    <row r="10292" spans="5:41" x14ac:dyDescent="0.3">
      <c r="E10292" s="15"/>
      <c r="M10292" s="26"/>
      <c r="V10292" s="37"/>
      <c r="W10292" s="37"/>
      <c r="Z10292" s="29"/>
      <c r="AA10292" s="29"/>
      <c r="AB10292" s="29"/>
      <c r="AG10292" s="40"/>
      <c r="AH10292" s="40"/>
      <c r="AN10292" s="29"/>
      <c r="AO10292" s="29"/>
    </row>
    <row r="10293" spans="5:41" x14ac:dyDescent="0.3">
      <c r="E10293" s="15"/>
      <c r="M10293" s="26"/>
      <c r="V10293" s="37"/>
      <c r="W10293" s="37"/>
      <c r="Z10293" s="29"/>
      <c r="AA10293" s="29"/>
      <c r="AB10293" s="29"/>
      <c r="AG10293" s="40"/>
      <c r="AH10293" s="40"/>
      <c r="AN10293" s="29"/>
      <c r="AO10293" s="29"/>
    </row>
    <row r="10294" spans="5:41" x14ac:dyDescent="0.3">
      <c r="E10294" s="15"/>
      <c r="M10294" s="26"/>
      <c r="V10294" s="37"/>
      <c r="W10294" s="37"/>
      <c r="Z10294" s="29"/>
      <c r="AA10294" s="29"/>
      <c r="AB10294" s="29"/>
      <c r="AG10294" s="40"/>
      <c r="AH10294" s="40"/>
      <c r="AN10294" s="29"/>
      <c r="AO10294" s="29"/>
    </row>
    <row r="10295" spans="5:41" x14ac:dyDescent="0.3">
      <c r="E10295" s="15"/>
      <c r="M10295" s="26"/>
      <c r="V10295" s="37"/>
      <c r="W10295" s="37"/>
      <c r="Z10295" s="29"/>
      <c r="AA10295" s="29"/>
      <c r="AB10295" s="29"/>
      <c r="AG10295" s="40"/>
      <c r="AH10295" s="40"/>
      <c r="AN10295" s="29"/>
      <c r="AO10295" s="29"/>
    </row>
    <row r="10296" spans="5:41" x14ac:dyDescent="0.3">
      <c r="E10296" s="15"/>
      <c r="M10296" s="26"/>
      <c r="V10296" s="37"/>
      <c r="W10296" s="37"/>
      <c r="Z10296" s="29"/>
      <c r="AA10296" s="29"/>
      <c r="AB10296" s="29"/>
      <c r="AG10296" s="40"/>
      <c r="AH10296" s="40"/>
      <c r="AN10296" s="29"/>
      <c r="AO10296" s="29"/>
    </row>
    <row r="10297" spans="5:41" x14ac:dyDescent="0.3">
      <c r="E10297" s="15"/>
      <c r="M10297" s="26"/>
      <c r="V10297" s="37"/>
      <c r="W10297" s="37"/>
      <c r="Z10297" s="29"/>
      <c r="AA10297" s="29"/>
      <c r="AB10297" s="29"/>
      <c r="AG10297" s="40"/>
      <c r="AH10297" s="40"/>
      <c r="AN10297" s="29"/>
      <c r="AO10297" s="29"/>
    </row>
    <row r="10298" spans="5:41" x14ac:dyDescent="0.3">
      <c r="E10298" s="15"/>
      <c r="M10298" s="26"/>
      <c r="V10298" s="37"/>
      <c r="W10298" s="37"/>
      <c r="Z10298" s="29"/>
      <c r="AA10298" s="29"/>
      <c r="AB10298" s="29"/>
      <c r="AG10298" s="40"/>
      <c r="AH10298" s="40"/>
      <c r="AN10298" s="29"/>
      <c r="AO10298" s="29"/>
    </row>
    <row r="10299" spans="5:41" x14ac:dyDescent="0.3">
      <c r="E10299" s="15"/>
      <c r="M10299" s="26"/>
      <c r="V10299" s="37"/>
      <c r="W10299" s="37"/>
      <c r="Z10299" s="29"/>
      <c r="AA10299" s="29"/>
      <c r="AB10299" s="29"/>
      <c r="AG10299" s="40"/>
      <c r="AH10299" s="40"/>
      <c r="AN10299" s="29"/>
      <c r="AO10299" s="29"/>
    </row>
    <row r="10300" spans="5:41" x14ac:dyDescent="0.3">
      <c r="E10300" s="15"/>
      <c r="M10300" s="26"/>
      <c r="V10300" s="37"/>
      <c r="W10300" s="37"/>
      <c r="Z10300" s="29"/>
      <c r="AA10300" s="29"/>
      <c r="AB10300" s="29"/>
      <c r="AG10300" s="40"/>
      <c r="AH10300" s="40"/>
      <c r="AN10300" s="29"/>
      <c r="AO10300" s="29"/>
    </row>
    <row r="10301" spans="5:41" x14ac:dyDescent="0.3">
      <c r="E10301" s="15"/>
      <c r="M10301" s="26"/>
      <c r="V10301" s="37"/>
      <c r="W10301" s="37"/>
      <c r="Z10301" s="29"/>
      <c r="AA10301" s="29"/>
      <c r="AB10301" s="29"/>
      <c r="AG10301" s="40"/>
      <c r="AH10301" s="40"/>
      <c r="AN10301" s="29"/>
      <c r="AO10301" s="29"/>
    </row>
    <row r="10302" spans="5:41" x14ac:dyDescent="0.3">
      <c r="E10302" s="15"/>
      <c r="M10302" s="26"/>
      <c r="V10302" s="37"/>
      <c r="W10302" s="37"/>
      <c r="Z10302" s="29"/>
      <c r="AA10302" s="29"/>
      <c r="AB10302" s="29"/>
      <c r="AG10302" s="40"/>
      <c r="AH10302" s="40"/>
      <c r="AN10302" s="29"/>
      <c r="AO10302" s="29"/>
    </row>
    <row r="10303" spans="5:41" x14ac:dyDescent="0.3">
      <c r="E10303" s="15"/>
      <c r="M10303" s="26"/>
      <c r="V10303" s="37"/>
      <c r="W10303" s="37"/>
      <c r="Z10303" s="29"/>
      <c r="AA10303" s="29"/>
      <c r="AB10303" s="29"/>
      <c r="AG10303" s="40"/>
      <c r="AH10303" s="40"/>
      <c r="AN10303" s="29"/>
      <c r="AO10303" s="29"/>
    </row>
    <row r="10304" spans="5:41" x14ac:dyDescent="0.3">
      <c r="E10304" s="15"/>
      <c r="M10304" s="26"/>
      <c r="V10304" s="37"/>
      <c r="W10304" s="37"/>
      <c r="Z10304" s="29"/>
      <c r="AA10304" s="29"/>
      <c r="AB10304" s="29"/>
      <c r="AG10304" s="40"/>
      <c r="AH10304" s="40"/>
      <c r="AN10304" s="29"/>
      <c r="AO10304" s="29"/>
    </row>
    <row r="10305" spans="5:41" x14ac:dyDescent="0.3">
      <c r="E10305" s="15"/>
      <c r="M10305" s="26"/>
      <c r="V10305" s="37"/>
      <c r="W10305" s="37"/>
      <c r="Z10305" s="29"/>
      <c r="AA10305" s="29"/>
      <c r="AB10305" s="29"/>
      <c r="AG10305" s="40"/>
      <c r="AH10305" s="40"/>
      <c r="AN10305" s="29"/>
      <c r="AO10305" s="29"/>
    </row>
    <row r="10306" spans="5:41" x14ac:dyDescent="0.3">
      <c r="E10306" s="15"/>
      <c r="M10306" s="26"/>
      <c r="V10306" s="37"/>
      <c r="W10306" s="37"/>
      <c r="Z10306" s="29"/>
      <c r="AA10306" s="29"/>
      <c r="AB10306" s="29"/>
      <c r="AG10306" s="40"/>
      <c r="AH10306" s="40"/>
      <c r="AN10306" s="29"/>
      <c r="AO10306" s="29"/>
    </row>
    <row r="10307" spans="5:41" x14ac:dyDescent="0.3">
      <c r="E10307" s="15"/>
      <c r="M10307" s="26"/>
      <c r="V10307" s="37"/>
      <c r="W10307" s="37"/>
      <c r="Z10307" s="29"/>
      <c r="AA10307" s="29"/>
      <c r="AB10307" s="29"/>
      <c r="AG10307" s="40"/>
      <c r="AH10307" s="40"/>
      <c r="AN10307" s="29"/>
      <c r="AO10307" s="29"/>
    </row>
    <row r="10308" spans="5:41" x14ac:dyDescent="0.3">
      <c r="E10308" s="15"/>
      <c r="M10308" s="26"/>
      <c r="V10308" s="37"/>
      <c r="W10308" s="37"/>
      <c r="Z10308" s="29"/>
      <c r="AA10308" s="29"/>
      <c r="AB10308" s="29"/>
      <c r="AG10308" s="40"/>
      <c r="AH10308" s="40"/>
      <c r="AN10308" s="29"/>
      <c r="AO10308" s="29"/>
    </row>
    <row r="10309" spans="5:41" x14ac:dyDescent="0.3">
      <c r="E10309" s="15"/>
      <c r="M10309" s="26"/>
      <c r="V10309" s="37"/>
      <c r="W10309" s="37"/>
      <c r="Z10309" s="29"/>
      <c r="AA10309" s="29"/>
      <c r="AB10309" s="29"/>
      <c r="AG10309" s="40"/>
      <c r="AH10309" s="40"/>
      <c r="AN10309" s="29"/>
      <c r="AO10309" s="29"/>
    </row>
    <row r="10310" spans="5:41" x14ac:dyDescent="0.3">
      <c r="E10310" s="15"/>
      <c r="M10310" s="26"/>
      <c r="V10310" s="37"/>
      <c r="W10310" s="37"/>
      <c r="Z10310" s="29"/>
      <c r="AA10310" s="29"/>
      <c r="AB10310" s="29"/>
      <c r="AG10310" s="40"/>
      <c r="AH10310" s="40"/>
      <c r="AN10310" s="29"/>
      <c r="AO10310" s="29"/>
    </row>
    <row r="10311" spans="5:41" x14ac:dyDescent="0.3">
      <c r="E10311" s="15"/>
      <c r="M10311" s="26"/>
      <c r="V10311" s="37"/>
      <c r="W10311" s="37"/>
      <c r="Z10311" s="29"/>
      <c r="AA10311" s="29"/>
      <c r="AB10311" s="29"/>
      <c r="AG10311" s="40"/>
      <c r="AH10311" s="40"/>
      <c r="AN10311" s="29"/>
      <c r="AO10311" s="29"/>
    </row>
    <row r="10312" spans="5:41" x14ac:dyDescent="0.3">
      <c r="E10312" s="15"/>
      <c r="M10312" s="26"/>
      <c r="V10312" s="37"/>
      <c r="W10312" s="37"/>
      <c r="Z10312" s="29"/>
      <c r="AA10312" s="29"/>
      <c r="AB10312" s="29"/>
      <c r="AG10312" s="40"/>
      <c r="AH10312" s="40"/>
      <c r="AN10312" s="29"/>
      <c r="AO10312" s="29"/>
    </row>
    <row r="10313" spans="5:41" x14ac:dyDescent="0.3">
      <c r="E10313" s="15"/>
      <c r="M10313" s="26"/>
      <c r="V10313" s="37"/>
      <c r="W10313" s="37"/>
      <c r="Z10313" s="29"/>
      <c r="AA10313" s="29"/>
      <c r="AB10313" s="29"/>
      <c r="AG10313" s="40"/>
      <c r="AH10313" s="40"/>
      <c r="AN10313" s="29"/>
      <c r="AO10313" s="29"/>
    </row>
    <row r="10314" spans="5:41" x14ac:dyDescent="0.3">
      <c r="E10314" s="15"/>
      <c r="M10314" s="26"/>
      <c r="V10314" s="37"/>
      <c r="W10314" s="37"/>
      <c r="Z10314" s="29"/>
      <c r="AA10314" s="29"/>
      <c r="AB10314" s="29"/>
      <c r="AG10314" s="40"/>
      <c r="AH10314" s="40"/>
      <c r="AN10314" s="29"/>
      <c r="AO10314" s="29"/>
    </row>
    <row r="10315" spans="5:41" x14ac:dyDescent="0.3">
      <c r="E10315" s="15"/>
      <c r="M10315" s="26"/>
      <c r="V10315" s="37"/>
      <c r="W10315" s="37"/>
      <c r="Z10315" s="29"/>
      <c r="AA10315" s="29"/>
      <c r="AB10315" s="29"/>
      <c r="AG10315" s="40"/>
      <c r="AH10315" s="40"/>
      <c r="AN10315" s="29"/>
      <c r="AO10315" s="29"/>
    </row>
    <row r="10316" spans="5:41" x14ac:dyDescent="0.3">
      <c r="E10316" s="15"/>
      <c r="M10316" s="26"/>
      <c r="V10316" s="37"/>
      <c r="W10316" s="37"/>
      <c r="Z10316" s="29"/>
      <c r="AA10316" s="29"/>
      <c r="AB10316" s="29"/>
      <c r="AG10316" s="40"/>
      <c r="AH10316" s="40"/>
      <c r="AN10316" s="29"/>
      <c r="AO10316" s="29"/>
    </row>
    <row r="10317" spans="5:41" x14ac:dyDescent="0.3">
      <c r="E10317" s="15"/>
      <c r="M10317" s="26"/>
      <c r="V10317" s="37"/>
      <c r="W10317" s="37"/>
      <c r="Z10317" s="29"/>
      <c r="AA10317" s="29"/>
      <c r="AB10317" s="29"/>
      <c r="AG10317" s="40"/>
      <c r="AH10317" s="40"/>
      <c r="AN10317" s="29"/>
      <c r="AO10317" s="29"/>
    </row>
    <row r="10318" spans="5:41" x14ac:dyDescent="0.3">
      <c r="E10318" s="15"/>
      <c r="M10318" s="26"/>
      <c r="V10318" s="37"/>
      <c r="W10318" s="37"/>
      <c r="Z10318" s="29"/>
      <c r="AA10318" s="29"/>
      <c r="AB10318" s="29"/>
      <c r="AG10318" s="40"/>
      <c r="AH10318" s="40"/>
      <c r="AN10318" s="29"/>
      <c r="AO10318" s="29"/>
    </row>
    <row r="10319" spans="5:41" x14ac:dyDescent="0.3">
      <c r="E10319" s="15"/>
      <c r="M10319" s="26"/>
      <c r="V10319" s="37"/>
      <c r="W10319" s="37"/>
      <c r="Z10319" s="29"/>
      <c r="AA10319" s="29"/>
      <c r="AB10319" s="29"/>
      <c r="AG10319" s="40"/>
      <c r="AH10319" s="40"/>
      <c r="AN10319" s="29"/>
      <c r="AO10319" s="29"/>
    </row>
    <row r="10320" spans="5:41" x14ac:dyDescent="0.3">
      <c r="E10320" s="15"/>
      <c r="M10320" s="26"/>
      <c r="V10320" s="37"/>
      <c r="W10320" s="37"/>
      <c r="Z10320" s="29"/>
      <c r="AA10320" s="29"/>
      <c r="AB10320" s="29"/>
      <c r="AG10320" s="40"/>
      <c r="AH10320" s="40"/>
      <c r="AN10320" s="29"/>
      <c r="AO10320" s="29"/>
    </row>
    <row r="10321" spans="5:41" x14ac:dyDescent="0.3">
      <c r="E10321" s="15"/>
      <c r="M10321" s="26"/>
      <c r="V10321" s="37"/>
      <c r="W10321" s="37"/>
      <c r="Z10321" s="29"/>
      <c r="AA10321" s="29"/>
      <c r="AB10321" s="29"/>
      <c r="AG10321" s="40"/>
      <c r="AH10321" s="40"/>
      <c r="AN10321" s="29"/>
      <c r="AO10321" s="29"/>
    </row>
    <row r="10322" spans="5:41" x14ac:dyDescent="0.3">
      <c r="E10322" s="15"/>
      <c r="M10322" s="26"/>
      <c r="V10322" s="37"/>
      <c r="W10322" s="37"/>
      <c r="Z10322" s="29"/>
      <c r="AA10322" s="29"/>
      <c r="AB10322" s="29"/>
      <c r="AG10322" s="40"/>
      <c r="AH10322" s="40"/>
      <c r="AN10322" s="29"/>
      <c r="AO10322" s="29"/>
    </row>
    <row r="10323" spans="5:41" x14ac:dyDescent="0.3">
      <c r="E10323" s="15"/>
      <c r="M10323" s="26"/>
      <c r="V10323" s="37"/>
      <c r="W10323" s="37"/>
      <c r="Z10323" s="29"/>
      <c r="AA10323" s="29"/>
      <c r="AB10323" s="29"/>
      <c r="AG10323" s="40"/>
      <c r="AH10323" s="40"/>
      <c r="AN10323" s="29"/>
      <c r="AO10323" s="29"/>
    </row>
    <row r="10324" spans="5:41" x14ac:dyDescent="0.3">
      <c r="E10324" s="15"/>
      <c r="M10324" s="26"/>
      <c r="V10324" s="37"/>
      <c r="W10324" s="37"/>
      <c r="Z10324" s="29"/>
      <c r="AA10324" s="29"/>
      <c r="AB10324" s="29"/>
      <c r="AG10324" s="40"/>
      <c r="AH10324" s="40"/>
      <c r="AN10324" s="29"/>
      <c r="AO10324" s="29"/>
    </row>
    <row r="10325" spans="5:41" x14ac:dyDescent="0.3">
      <c r="E10325" s="15"/>
      <c r="M10325" s="26"/>
      <c r="V10325" s="37"/>
      <c r="W10325" s="37"/>
      <c r="Z10325" s="29"/>
      <c r="AA10325" s="29"/>
      <c r="AB10325" s="29"/>
      <c r="AG10325" s="40"/>
      <c r="AH10325" s="40"/>
      <c r="AN10325" s="29"/>
      <c r="AO10325" s="29"/>
    </row>
    <row r="10326" spans="5:41" x14ac:dyDescent="0.3">
      <c r="E10326" s="15"/>
      <c r="M10326" s="26"/>
      <c r="V10326" s="37"/>
      <c r="W10326" s="37"/>
      <c r="Z10326" s="29"/>
      <c r="AA10326" s="29"/>
      <c r="AB10326" s="29"/>
      <c r="AG10326" s="40"/>
      <c r="AH10326" s="40"/>
      <c r="AN10326" s="29"/>
      <c r="AO10326" s="29"/>
    </row>
    <row r="10327" spans="5:41" x14ac:dyDescent="0.3">
      <c r="E10327" s="15"/>
      <c r="M10327" s="26"/>
      <c r="V10327" s="37"/>
      <c r="W10327" s="37"/>
      <c r="Z10327" s="29"/>
      <c r="AA10327" s="29"/>
      <c r="AB10327" s="29"/>
      <c r="AG10327" s="40"/>
      <c r="AH10327" s="40"/>
      <c r="AN10327" s="29"/>
      <c r="AO10327" s="29"/>
    </row>
    <row r="10328" spans="5:41" x14ac:dyDescent="0.3">
      <c r="E10328" s="15"/>
      <c r="M10328" s="26"/>
      <c r="V10328" s="37"/>
      <c r="W10328" s="37"/>
      <c r="Z10328" s="29"/>
      <c r="AA10328" s="29"/>
      <c r="AB10328" s="29"/>
      <c r="AG10328" s="40"/>
      <c r="AH10328" s="40"/>
      <c r="AN10328" s="29"/>
      <c r="AO10328" s="29"/>
    </row>
    <row r="10329" spans="5:41" x14ac:dyDescent="0.3">
      <c r="E10329" s="15"/>
      <c r="M10329" s="26"/>
      <c r="V10329" s="37"/>
      <c r="W10329" s="37"/>
      <c r="Z10329" s="29"/>
      <c r="AA10329" s="29"/>
      <c r="AB10329" s="29"/>
      <c r="AG10329" s="40"/>
      <c r="AH10329" s="40"/>
      <c r="AN10329" s="29"/>
      <c r="AO10329" s="29"/>
    </row>
    <row r="10330" spans="5:41" x14ac:dyDescent="0.3">
      <c r="E10330" s="15"/>
      <c r="M10330" s="26"/>
      <c r="V10330" s="37"/>
      <c r="W10330" s="37"/>
      <c r="Z10330" s="29"/>
      <c r="AA10330" s="29"/>
      <c r="AB10330" s="29"/>
      <c r="AG10330" s="40"/>
      <c r="AH10330" s="40"/>
      <c r="AN10330" s="29"/>
      <c r="AO10330" s="29"/>
    </row>
    <row r="10331" spans="5:41" x14ac:dyDescent="0.3">
      <c r="E10331" s="15"/>
      <c r="M10331" s="26"/>
      <c r="V10331" s="37"/>
      <c r="W10331" s="37"/>
      <c r="Z10331" s="29"/>
      <c r="AA10331" s="29"/>
      <c r="AB10331" s="29"/>
      <c r="AG10331" s="40"/>
      <c r="AH10331" s="40"/>
      <c r="AN10331" s="29"/>
      <c r="AO10331" s="29"/>
    </row>
    <row r="10332" spans="5:41" x14ac:dyDescent="0.3">
      <c r="E10332" s="15"/>
      <c r="M10332" s="26"/>
      <c r="V10332" s="37"/>
      <c r="W10332" s="37"/>
      <c r="Z10332" s="29"/>
      <c r="AA10332" s="29"/>
      <c r="AB10332" s="29"/>
      <c r="AG10332" s="40"/>
      <c r="AH10332" s="40"/>
      <c r="AN10332" s="29"/>
      <c r="AO10332" s="29"/>
    </row>
    <row r="10333" spans="5:41" x14ac:dyDescent="0.3">
      <c r="E10333" s="15"/>
      <c r="M10333" s="26"/>
      <c r="V10333" s="37"/>
      <c r="W10333" s="37"/>
      <c r="Z10333" s="29"/>
      <c r="AA10333" s="29"/>
      <c r="AB10333" s="29"/>
      <c r="AG10333" s="40"/>
      <c r="AH10333" s="40"/>
      <c r="AN10333" s="29"/>
      <c r="AO10333" s="29"/>
    </row>
    <row r="10334" spans="5:41" x14ac:dyDescent="0.3">
      <c r="E10334" s="15"/>
      <c r="M10334" s="26"/>
      <c r="V10334" s="37"/>
      <c r="W10334" s="37"/>
      <c r="Z10334" s="29"/>
      <c r="AA10334" s="29"/>
      <c r="AB10334" s="29"/>
      <c r="AG10334" s="40"/>
      <c r="AH10334" s="40"/>
      <c r="AN10334" s="29"/>
      <c r="AO10334" s="29"/>
    </row>
    <row r="10335" spans="5:41" x14ac:dyDescent="0.3">
      <c r="E10335" s="15"/>
      <c r="M10335" s="26"/>
      <c r="V10335" s="37"/>
      <c r="W10335" s="37"/>
      <c r="Z10335" s="29"/>
      <c r="AA10335" s="29"/>
      <c r="AB10335" s="29"/>
      <c r="AG10335" s="40"/>
      <c r="AH10335" s="40"/>
      <c r="AN10335" s="29"/>
      <c r="AO10335" s="29"/>
    </row>
    <row r="10336" spans="5:41" x14ac:dyDescent="0.3">
      <c r="E10336" s="15"/>
      <c r="M10336" s="26"/>
      <c r="V10336" s="37"/>
      <c r="W10336" s="37"/>
      <c r="Z10336" s="29"/>
      <c r="AA10336" s="29"/>
      <c r="AB10336" s="29"/>
      <c r="AG10336" s="40"/>
      <c r="AH10336" s="40"/>
      <c r="AN10336" s="29"/>
      <c r="AO10336" s="29"/>
    </row>
    <row r="10337" spans="5:41" x14ac:dyDescent="0.3">
      <c r="E10337" s="15"/>
      <c r="M10337" s="26"/>
      <c r="V10337" s="37"/>
      <c r="W10337" s="37"/>
      <c r="Z10337" s="29"/>
      <c r="AA10337" s="29"/>
      <c r="AB10337" s="29"/>
      <c r="AG10337" s="40"/>
      <c r="AH10337" s="40"/>
      <c r="AN10337" s="29"/>
      <c r="AO10337" s="29"/>
    </row>
    <row r="10338" spans="5:41" x14ac:dyDescent="0.3">
      <c r="E10338" s="15"/>
      <c r="M10338" s="26"/>
      <c r="V10338" s="37"/>
      <c r="W10338" s="37"/>
      <c r="Z10338" s="29"/>
      <c r="AA10338" s="29"/>
      <c r="AB10338" s="29"/>
      <c r="AG10338" s="40"/>
      <c r="AH10338" s="40"/>
      <c r="AN10338" s="29"/>
      <c r="AO10338" s="29"/>
    </row>
    <row r="10339" spans="5:41" x14ac:dyDescent="0.3">
      <c r="E10339" s="15"/>
      <c r="M10339" s="26"/>
      <c r="V10339" s="37"/>
      <c r="W10339" s="37"/>
      <c r="Z10339" s="29"/>
      <c r="AA10339" s="29"/>
      <c r="AB10339" s="29"/>
      <c r="AG10339" s="40"/>
      <c r="AH10339" s="40"/>
      <c r="AN10339" s="29"/>
      <c r="AO10339" s="29"/>
    </row>
    <row r="10340" spans="5:41" x14ac:dyDescent="0.3">
      <c r="E10340" s="15"/>
      <c r="M10340" s="26"/>
      <c r="V10340" s="37"/>
      <c r="W10340" s="37"/>
      <c r="Z10340" s="29"/>
      <c r="AA10340" s="29"/>
      <c r="AB10340" s="29"/>
      <c r="AG10340" s="40"/>
      <c r="AH10340" s="40"/>
      <c r="AN10340" s="29"/>
      <c r="AO10340" s="29"/>
    </row>
    <row r="10341" spans="5:41" x14ac:dyDescent="0.3">
      <c r="E10341" s="15"/>
      <c r="M10341" s="26"/>
      <c r="V10341" s="37"/>
      <c r="W10341" s="37"/>
      <c r="Z10341" s="29"/>
      <c r="AA10341" s="29"/>
      <c r="AB10341" s="29"/>
      <c r="AG10341" s="40"/>
      <c r="AH10341" s="40"/>
      <c r="AN10341" s="29"/>
      <c r="AO10341" s="29"/>
    </row>
    <row r="10342" spans="5:41" x14ac:dyDescent="0.3">
      <c r="E10342" s="15"/>
      <c r="M10342" s="26"/>
      <c r="V10342" s="37"/>
      <c r="W10342" s="37"/>
      <c r="Z10342" s="29"/>
      <c r="AA10342" s="29"/>
      <c r="AB10342" s="29"/>
      <c r="AG10342" s="40"/>
      <c r="AH10342" s="40"/>
      <c r="AN10342" s="29"/>
      <c r="AO10342" s="29"/>
    </row>
    <row r="10343" spans="5:41" x14ac:dyDescent="0.3">
      <c r="E10343" s="15"/>
      <c r="M10343" s="26"/>
      <c r="V10343" s="37"/>
      <c r="W10343" s="37"/>
      <c r="Z10343" s="29"/>
      <c r="AA10343" s="29"/>
      <c r="AB10343" s="29"/>
      <c r="AG10343" s="40"/>
      <c r="AH10343" s="40"/>
      <c r="AN10343" s="29"/>
      <c r="AO10343" s="29"/>
    </row>
    <row r="10344" spans="5:41" x14ac:dyDescent="0.3">
      <c r="E10344" s="15"/>
      <c r="M10344" s="26"/>
      <c r="V10344" s="37"/>
      <c r="W10344" s="37"/>
      <c r="Z10344" s="29"/>
      <c r="AA10344" s="29"/>
      <c r="AB10344" s="29"/>
      <c r="AG10344" s="40"/>
      <c r="AH10344" s="40"/>
      <c r="AN10344" s="29"/>
      <c r="AO10344" s="29"/>
    </row>
    <row r="10345" spans="5:41" x14ac:dyDescent="0.3">
      <c r="E10345" s="15"/>
      <c r="M10345" s="26"/>
      <c r="V10345" s="37"/>
      <c r="W10345" s="37"/>
      <c r="Z10345" s="29"/>
      <c r="AA10345" s="29"/>
      <c r="AB10345" s="29"/>
      <c r="AG10345" s="40"/>
      <c r="AH10345" s="40"/>
      <c r="AN10345" s="29"/>
      <c r="AO10345" s="29"/>
    </row>
    <row r="10346" spans="5:41" x14ac:dyDescent="0.3">
      <c r="E10346" s="15"/>
      <c r="M10346" s="26"/>
      <c r="V10346" s="37"/>
      <c r="W10346" s="37"/>
      <c r="Z10346" s="29"/>
      <c r="AA10346" s="29"/>
      <c r="AB10346" s="29"/>
      <c r="AG10346" s="40"/>
      <c r="AH10346" s="40"/>
      <c r="AN10346" s="29"/>
      <c r="AO10346" s="29"/>
    </row>
    <row r="10347" spans="5:41" x14ac:dyDescent="0.3">
      <c r="E10347" s="15"/>
      <c r="M10347" s="26"/>
      <c r="V10347" s="37"/>
      <c r="W10347" s="37"/>
      <c r="Z10347" s="29"/>
      <c r="AA10347" s="29"/>
      <c r="AB10347" s="29"/>
      <c r="AG10347" s="40"/>
      <c r="AH10347" s="40"/>
      <c r="AN10347" s="29"/>
      <c r="AO10347" s="29"/>
    </row>
    <row r="10348" spans="5:41" x14ac:dyDescent="0.3">
      <c r="E10348" s="15"/>
      <c r="M10348" s="26"/>
      <c r="V10348" s="37"/>
      <c r="W10348" s="37"/>
      <c r="Z10348" s="29"/>
      <c r="AA10348" s="29"/>
      <c r="AB10348" s="29"/>
      <c r="AG10348" s="40"/>
      <c r="AH10348" s="40"/>
      <c r="AN10348" s="29"/>
      <c r="AO10348" s="29"/>
    </row>
    <row r="10349" spans="5:41" x14ac:dyDescent="0.3">
      <c r="E10349" s="15"/>
      <c r="M10349" s="26"/>
      <c r="V10349" s="37"/>
      <c r="W10349" s="37"/>
      <c r="Z10349" s="29"/>
      <c r="AA10349" s="29"/>
      <c r="AB10349" s="29"/>
      <c r="AG10349" s="40"/>
      <c r="AH10349" s="40"/>
      <c r="AN10349" s="29"/>
      <c r="AO10349" s="29"/>
    </row>
    <row r="10350" spans="5:41" x14ac:dyDescent="0.3">
      <c r="E10350" s="15"/>
      <c r="M10350" s="26"/>
      <c r="V10350" s="37"/>
      <c r="W10350" s="37"/>
      <c r="Z10350" s="29"/>
      <c r="AA10350" s="29"/>
      <c r="AB10350" s="29"/>
      <c r="AG10350" s="40"/>
      <c r="AH10350" s="40"/>
      <c r="AN10350" s="29"/>
      <c r="AO10350" s="29"/>
    </row>
    <row r="10351" spans="5:41" x14ac:dyDescent="0.3">
      <c r="E10351" s="15"/>
      <c r="M10351" s="26"/>
      <c r="V10351" s="37"/>
      <c r="W10351" s="37"/>
      <c r="Z10351" s="29"/>
      <c r="AA10351" s="29"/>
      <c r="AB10351" s="29"/>
      <c r="AG10351" s="40"/>
      <c r="AH10351" s="40"/>
      <c r="AN10351" s="29"/>
      <c r="AO10351" s="29"/>
    </row>
    <row r="10352" spans="5:41" x14ac:dyDescent="0.3">
      <c r="E10352" s="15"/>
      <c r="M10352" s="26"/>
      <c r="V10352" s="37"/>
      <c r="W10352" s="37"/>
      <c r="Z10352" s="29"/>
      <c r="AA10352" s="29"/>
      <c r="AB10352" s="29"/>
      <c r="AG10352" s="40"/>
      <c r="AH10352" s="40"/>
      <c r="AN10352" s="29"/>
      <c r="AO10352" s="29"/>
    </row>
    <row r="10353" spans="5:41" x14ac:dyDescent="0.3">
      <c r="E10353" s="15"/>
      <c r="M10353" s="26"/>
      <c r="V10353" s="37"/>
      <c r="W10353" s="37"/>
      <c r="Z10353" s="29"/>
      <c r="AA10353" s="29"/>
      <c r="AB10353" s="29"/>
      <c r="AG10353" s="40"/>
      <c r="AH10353" s="40"/>
      <c r="AN10353" s="29"/>
      <c r="AO10353" s="29"/>
    </row>
    <row r="10354" spans="5:41" x14ac:dyDescent="0.3">
      <c r="E10354" s="15"/>
      <c r="M10354" s="26"/>
      <c r="V10354" s="37"/>
      <c r="W10354" s="37"/>
      <c r="Z10354" s="29"/>
      <c r="AA10354" s="29"/>
      <c r="AB10354" s="29"/>
      <c r="AG10354" s="40"/>
      <c r="AH10354" s="40"/>
      <c r="AN10354" s="29"/>
      <c r="AO10354" s="29"/>
    </row>
    <row r="10355" spans="5:41" x14ac:dyDescent="0.3">
      <c r="E10355" s="15"/>
      <c r="M10355" s="26"/>
      <c r="V10355" s="37"/>
      <c r="W10355" s="37"/>
      <c r="Z10355" s="29"/>
      <c r="AA10355" s="29"/>
      <c r="AB10355" s="29"/>
      <c r="AG10355" s="40"/>
      <c r="AH10355" s="40"/>
      <c r="AN10355" s="29"/>
      <c r="AO10355" s="29"/>
    </row>
    <row r="10356" spans="5:41" x14ac:dyDescent="0.3">
      <c r="E10356" s="15"/>
      <c r="M10356" s="26"/>
      <c r="V10356" s="37"/>
      <c r="W10356" s="37"/>
      <c r="Z10356" s="29"/>
      <c r="AA10356" s="29"/>
      <c r="AB10356" s="29"/>
      <c r="AG10356" s="40"/>
      <c r="AH10356" s="40"/>
      <c r="AN10356" s="29"/>
      <c r="AO10356" s="29"/>
    </row>
    <row r="10357" spans="5:41" x14ac:dyDescent="0.3">
      <c r="E10357" s="15"/>
      <c r="M10357" s="26"/>
      <c r="V10357" s="37"/>
      <c r="W10357" s="37"/>
      <c r="Z10357" s="29"/>
      <c r="AA10357" s="29"/>
      <c r="AB10357" s="29"/>
      <c r="AG10357" s="40"/>
      <c r="AH10357" s="40"/>
      <c r="AN10357" s="29"/>
      <c r="AO10357" s="29"/>
    </row>
    <row r="10358" spans="5:41" x14ac:dyDescent="0.3">
      <c r="E10358" s="15"/>
      <c r="M10358" s="26"/>
      <c r="V10358" s="37"/>
      <c r="W10358" s="37"/>
      <c r="Z10358" s="29"/>
      <c r="AA10358" s="29"/>
      <c r="AB10358" s="29"/>
      <c r="AG10358" s="40"/>
      <c r="AH10358" s="40"/>
      <c r="AN10358" s="29"/>
      <c r="AO10358" s="29"/>
    </row>
    <row r="10359" spans="5:41" x14ac:dyDescent="0.3">
      <c r="E10359" s="15"/>
      <c r="M10359" s="26"/>
      <c r="V10359" s="37"/>
      <c r="W10359" s="37"/>
      <c r="Z10359" s="29"/>
      <c r="AA10359" s="29"/>
      <c r="AB10359" s="29"/>
      <c r="AG10359" s="40"/>
      <c r="AH10359" s="40"/>
      <c r="AN10359" s="29"/>
      <c r="AO10359" s="29"/>
    </row>
    <row r="10360" spans="5:41" x14ac:dyDescent="0.3">
      <c r="E10360" s="15"/>
      <c r="M10360" s="26"/>
      <c r="V10360" s="37"/>
      <c r="W10360" s="37"/>
      <c r="Z10360" s="29"/>
      <c r="AA10360" s="29"/>
      <c r="AB10360" s="29"/>
      <c r="AG10360" s="40"/>
      <c r="AH10360" s="40"/>
      <c r="AN10360" s="29"/>
      <c r="AO10360" s="29"/>
    </row>
    <row r="10361" spans="5:41" x14ac:dyDescent="0.3">
      <c r="E10361" s="15"/>
      <c r="M10361" s="26"/>
      <c r="V10361" s="37"/>
      <c r="W10361" s="37"/>
      <c r="Z10361" s="29"/>
      <c r="AA10361" s="29"/>
      <c r="AB10361" s="29"/>
      <c r="AG10361" s="40"/>
      <c r="AH10361" s="40"/>
      <c r="AN10361" s="29"/>
      <c r="AO10361" s="29"/>
    </row>
    <row r="10362" spans="5:41" x14ac:dyDescent="0.3">
      <c r="E10362" s="15"/>
      <c r="M10362" s="26"/>
      <c r="V10362" s="37"/>
      <c r="W10362" s="37"/>
      <c r="Z10362" s="29"/>
      <c r="AA10362" s="29"/>
      <c r="AB10362" s="29"/>
      <c r="AG10362" s="40"/>
      <c r="AH10362" s="40"/>
      <c r="AN10362" s="29"/>
      <c r="AO10362" s="29"/>
    </row>
    <row r="10363" spans="5:41" x14ac:dyDescent="0.3">
      <c r="E10363" s="15"/>
      <c r="M10363" s="26"/>
      <c r="V10363" s="37"/>
      <c r="W10363" s="37"/>
      <c r="Z10363" s="29"/>
      <c r="AA10363" s="29"/>
      <c r="AB10363" s="29"/>
      <c r="AG10363" s="40"/>
      <c r="AH10363" s="40"/>
      <c r="AN10363" s="29"/>
      <c r="AO10363" s="29"/>
    </row>
    <row r="10364" spans="5:41" x14ac:dyDescent="0.3">
      <c r="E10364" s="15"/>
      <c r="M10364" s="26"/>
      <c r="V10364" s="37"/>
      <c r="W10364" s="37"/>
      <c r="Z10364" s="29"/>
      <c r="AA10364" s="29"/>
      <c r="AB10364" s="29"/>
      <c r="AG10364" s="40"/>
      <c r="AH10364" s="40"/>
      <c r="AN10364" s="29"/>
      <c r="AO10364" s="29"/>
    </row>
    <row r="10365" spans="5:41" x14ac:dyDescent="0.3">
      <c r="E10365" s="15"/>
      <c r="M10365" s="26"/>
      <c r="V10365" s="37"/>
      <c r="W10365" s="37"/>
      <c r="Z10365" s="29"/>
      <c r="AA10365" s="29"/>
      <c r="AB10365" s="29"/>
      <c r="AG10365" s="40"/>
      <c r="AH10365" s="40"/>
      <c r="AN10365" s="29"/>
      <c r="AO10365" s="29"/>
    </row>
    <row r="10366" spans="5:41" x14ac:dyDescent="0.3">
      <c r="E10366" s="15"/>
      <c r="M10366" s="26"/>
      <c r="V10366" s="37"/>
      <c r="W10366" s="37"/>
      <c r="Z10366" s="29"/>
      <c r="AA10366" s="29"/>
      <c r="AB10366" s="29"/>
      <c r="AG10366" s="40"/>
      <c r="AH10366" s="40"/>
      <c r="AN10366" s="29"/>
      <c r="AO10366" s="29"/>
    </row>
    <row r="10367" spans="5:41" x14ac:dyDescent="0.3">
      <c r="E10367" s="15"/>
      <c r="M10367" s="26"/>
      <c r="V10367" s="37"/>
      <c r="W10367" s="37"/>
      <c r="Z10367" s="29"/>
      <c r="AA10367" s="29"/>
      <c r="AB10367" s="29"/>
      <c r="AG10367" s="40"/>
      <c r="AH10367" s="40"/>
      <c r="AN10367" s="29"/>
      <c r="AO10367" s="29"/>
    </row>
    <row r="10368" spans="5:41" x14ac:dyDescent="0.3">
      <c r="E10368" s="15"/>
      <c r="M10368" s="26"/>
      <c r="V10368" s="37"/>
      <c r="W10368" s="37"/>
      <c r="Z10368" s="29"/>
      <c r="AA10368" s="29"/>
      <c r="AB10368" s="29"/>
      <c r="AG10368" s="40"/>
      <c r="AH10368" s="40"/>
      <c r="AN10368" s="29"/>
      <c r="AO10368" s="29"/>
    </row>
    <row r="10369" spans="5:41" x14ac:dyDescent="0.3">
      <c r="E10369" s="15"/>
      <c r="M10369" s="26"/>
      <c r="V10369" s="37"/>
      <c r="W10369" s="37"/>
      <c r="Z10369" s="29"/>
      <c r="AA10369" s="29"/>
      <c r="AB10369" s="29"/>
      <c r="AG10369" s="40"/>
      <c r="AH10369" s="40"/>
      <c r="AN10369" s="29"/>
      <c r="AO10369" s="29"/>
    </row>
    <row r="10370" spans="5:41" x14ac:dyDescent="0.3">
      <c r="E10370" s="15"/>
      <c r="M10370" s="26"/>
      <c r="V10370" s="37"/>
      <c r="W10370" s="37"/>
      <c r="Z10370" s="29"/>
      <c r="AA10370" s="29"/>
      <c r="AB10370" s="29"/>
      <c r="AG10370" s="40"/>
      <c r="AH10370" s="40"/>
      <c r="AN10370" s="29"/>
      <c r="AO10370" s="29"/>
    </row>
    <row r="10371" spans="5:41" x14ac:dyDescent="0.3">
      <c r="E10371" s="15"/>
      <c r="M10371" s="26"/>
      <c r="V10371" s="37"/>
      <c r="W10371" s="37"/>
      <c r="Z10371" s="29"/>
      <c r="AA10371" s="29"/>
      <c r="AB10371" s="29"/>
      <c r="AG10371" s="40"/>
      <c r="AH10371" s="40"/>
      <c r="AN10371" s="29"/>
      <c r="AO10371" s="29"/>
    </row>
    <row r="10372" spans="5:41" x14ac:dyDescent="0.3">
      <c r="E10372" s="15"/>
      <c r="M10372" s="26"/>
      <c r="V10372" s="37"/>
      <c r="W10372" s="37"/>
      <c r="Z10372" s="29"/>
      <c r="AA10372" s="29"/>
      <c r="AB10372" s="29"/>
      <c r="AG10372" s="40"/>
      <c r="AH10372" s="40"/>
      <c r="AN10372" s="29"/>
      <c r="AO10372" s="29"/>
    </row>
    <row r="10373" spans="5:41" x14ac:dyDescent="0.3">
      <c r="E10373" s="15"/>
      <c r="M10373" s="26"/>
      <c r="V10373" s="37"/>
      <c r="W10373" s="37"/>
      <c r="Z10373" s="29"/>
      <c r="AA10373" s="29"/>
      <c r="AB10373" s="29"/>
      <c r="AG10373" s="40"/>
      <c r="AH10373" s="40"/>
      <c r="AN10373" s="29"/>
      <c r="AO10373" s="29"/>
    </row>
    <row r="10374" spans="5:41" x14ac:dyDescent="0.3">
      <c r="E10374" s="15"/>
      <c r="M10374" s="26"/>
      <c r="V10374" s="37"/>
      <c r="W10374" s="37"/>
      <c r="Z10374" s="29"/>
      <c r="AA10374" s="29"/>
      <c r="AB10374" s="29"/>
      <c r="AG10374" s="40"/>
      <c r="AH10374" s="40"/>
      <c r="AN10374" s="29"/>
      <c r="AO10374" s="29"/>
    </row>
    <row r="10375" spans="5:41" x14ac:dyDescent="0.3">
      <c r="E10375" s="15"/>
      <c r="M10375" s="26"/>
      <c r="V10375" s="37"/>
      <c r="W10375" s="37"/>
      <c r="Z10375" s="29"/>
      <c r="AA10375" s="29"/>
      <c r="AB10375" s="29"/>
      <c r="AG10375" s="40"/>
      <c r="AH10375" s="40"/>
      <c r="AN10375" s="29"/>
      <c r="AO10375" s="29"/>
    </row>
    <row r="10376" spans="5:41" x14ac:dyDescent="0.3">
      <c r="E10376" s="15"/>
      <c r="M10376" s="26"/>
      <c r="V10376" s="37"/>
      <c r="W10376" s="37"/>
      <c r="Z10376" s="29"/>
      <c r="AA10376" s="29"/>
      <c r="AB10376" s="29"/>
      <c r="AG10376" s="40"/>
      <c r="AH10376" s="40"/>
      <c r="AN10376" s="29"/>
      <c r="AO10376" s="29"/>
    </row>
    <row r="10377" spans="5:41" x14ac:dyDescent="0.3">
      <c r="E10377" s="15"/>
      <c r="M10377" s="26"/>
      <c r="V10377" s="37"/>
      <c r="W10377" s="37"/>
      <c r="Z10377" s="29"/>
      <c r="AA10377" s="29"/>
      <c r="AB10377" s="29"/>
      <c r="AG10377" s="40"/>
      <c r="AH10377" s="40"/>
      <c r="AN10377" s="29"/>
      <c r="AO10377" s="29"/>
    </row>
    <row r="10378" spans="5:41" x14ac:dyDescent="0.3">
      <c r="E10378" s="15"/>
      <c r="M10378" s="26"/>
      <c r="V10378" s="37"/>
      <c r="W10378" s="37"/>
      <c r="Z10378" s="29"/>
      <c r="AA10378" s="29"/>
      <c r="AB10378" s="29"/>
      <c r="AG10378" s="40"/>
      <c r="AH10378" s="40"/>
      <c r="AN10378" s="29"/>
      <c r="AO10378" s="29"/>
    </row>
    <row r="10379" spans="5:41" x14ac:dyDescent="0.3">
      <c r="E10379" s="15"/>
      <c r="M10379" s="26"/>
      <c r="V10379" s="37"/>
      <c r="W10379" s="37"/>
      <c r="Z10379" s="29"/>
      <c r="AA10379" s="29"/>
      <c r="AB10379" s="29"/>
      <c r="AG10379" s="40"/>
      <c r="AH10379" s="40"/>
      <c r="AN10379" s="29"/>
      <c r="AO10379" s="29"/>
    </row>
    <row r="10380" spans="5:41" x14ac:dyDescent="0.3">
      <c r="E10380" s="15"/>
      <c r="M10380" s="26"/>
      <c r="V10380" s="37"/>
      <c r="W10380" s="37"/>
      <c r="Z10380" s="29"/>
      <c r="AA10380" s="29"/>
      <c r="AB10380" s="29"/>
      <c r="AG10380" s="40"/>
      <c r="AH10380" s="40"/>
      <c r="AN10380" s="29"/>
      <c r="AO10380" s="29"/>
    </row>
    <row r="10381" spans="5:41" x14ac:dyDescent="0.3">
      <c r="E10381" s="15"/>
      <c r="M10381" s="26"/>
      <c r="V10381" s="37"/>
      <c r="W10381" s="37"/>
      <c r="Z10381" s="29"/>
      <c r="AA10381" s="29"/>
      <c r="AB10381" s="29"/>
      <c r="AG10381" s="40"/>
      <c r="AH10381" s="40"/>
      <c r="AN10381" s="29"/>
      <c r="AO10381" s="29"/>
    </row>
    <row r="10382" spans="5:41" x14ac:dyDescent="0.3">
      <c r="E10382" s="15"/>
      <c r="M10382" s="26"/>
      <c r="V10382" s="37"/>
      <c r="W10382" s="37"/>
      <c r="Z10382" s="29"/>
      <c r="AA10382" s="29"/>
      <c r="AB10382" s="29"/>
      <c r="AG10382" s="40"/>
      <c r="AH10382" s="40"/>
      <c r="AN10382" s="29"/>
      <c r="AO10382" s="29"/>
    </row>
    <row r="10383" spans="5:41" x14ac:dyDescent="0.3">
      <c r="E10383" s="15"/>
      <c r="M10383" s="26"/>
      <c r="V10383" s="37"/>
      <c r="W10383" s="37"/>
      <c r="Z10383" s="29"/>
      <c r="AA10383" s="29"/>
      <c r="AB10383" s="29"/>
      <c r="AG10383" s="40"/>
      <c r="AH10383" s="40"/>
      <c r="AN10383" s="29"/>
      <c r="AO10383" s="29"/>
    </row>
    <row r="10384" spans="5:41" x14ac:dyDescent="0.3">
      <c r="E10384" s="15"/>
      <c r="M10384" s="26"/>
      <c r="V10384" s="37"/>
      <c r="W10384" s="37"/>
      <c r="Z10384" s="29"/>
      <c r="AA10384" s="29"/>
      <c r="AB10384" s="29"/>
      <c r="AG10384" s="40"/>
      <c r="AH10384" s="40"/>
      <c r="AN10384" s="29"/>
      <c r="AO10384" s="29"/>
    </row>
    <row r="10385" spans="5:41" x14ac:dyDescent="0.3">
      <c r="E10385" s="15"/>
      <c r="M10385" s="26"/>
      <c r="V10385" s="37"/>
      <c r="W10385" s="37"/>
      <c r="Z10385" s="29"/>
      <c r="AA10385" s="29"/>
      <c r="AB10385" s="29"/>
      <c r="AG10385" s="40"/>
      <c r="AH10385" s="40"/>
      <c r="AN10385" s="29"/>
      <c r="AO10385" s="29"/>
    </row>
    <row r="10386" spans="5:41" x14ac:dyDescent="0.3">
      <c r="E10386" s="15"/>
      <c r="M10386" s="26"/>
      <c r="V10386" s="37"/>
      <c r="W10386" s="37"/>
      <c r="Z10386" s="29"/>
      <c r="AA10386" s="29"/>
      <c r="AB10386" s="29"/>
      <c r="AG10386" s="40"/>
      <c r="AH10386" s="40"/>
      <c r="AN10386" s="29"/>
      <c r="AO10386" s="29"/>
    </row>
    <row r="10387" spans="5:41" x14ac:dyDescent="0.3">
      <c r="E10387" s="15"/>
      <c r="M10387" s="26"/>
      <c r="V10387" s="37"/>
      <c r="W10387" s="37"/>
      <c r="Z10387" s="29"/>
      <c r="AA10387" s="29"/>
      <c r="AB10387" s="29"/>
      <c r="AG10387" s="40"/>
      <c r="AH10387" s="40"/>
      <c r="AN10387" s="29"/>
      <c r="AO10387" s="29"/>
    </row>
    <row r="10388" spans="5:41" x14ac:dyDescent="0.3">
      <c r="E10388" s="15"/>
      <c r="M10388" s="26"/>
      <c r="V10388" s="37"/>
      <c r="W10388" s="37"/>
      <c r="Z10388" s="29"/>
      <c r="AA10388" s="29"/>
      <c r="AB10388" s="29"/>
      <c r="AG10388" s="40"/>
      <c r="AH10388" s="40"/>
      <c r="AN10388" s="29"/>
      <c r="AO10388" s="29"/>
    </row>
    <row r="10389" spans="5:41" x14ac:dyDescent="0.3">
      <c r="E10389" s="15"/>
      <c r="M10389" s="26"/>
      <c r="V10389" s="37"/>
      <c r="W10389" s="37"/>
      <c r="Z10389" s="29"/>
      <c r="AA10389" s="29"/>
      <c r="AB10389" s="29"/>
      <c r="AG10389" s="40"/>
      <c r="AH10389" s="40"/>
      <c r="AN10389" s="29"/>
      <c r="AO10389" s="29"/>
    </row>
    <row r="10390" spans="5:41" x14ac:dyDescent="0.3">
      <c r="E10390" s="15"/>
      <c r="M10390" s="26"/>
      <c r="V10390" s="37"/>
      <c r="W10390" s="37"/>
      <c r="Z10390" s="29"/>
      <c r="AA10390" s="29"/>
      <c r="AB10390" s="29"/>
      <c r="AG10390" s="40"/>
      <c r="AH10390" s="40"/>
      <c r="AN10390" s="29"/>
      <c r="AO10390" s="29"/>
    </row>
    <row r="10391" spans="5:41" x14ac:dyDescent="0.3">
      <c r="E10391" s="15"/>
      <c r="M10391" s="26"/>
      <c r="V10391" s="37"/>
      <c r="W10391" s="37"/>
      <c r="Z10391" s="29"/>
      <c r="AA10391" s="29"/>
      <c r="AB10391" s="29"/>
      <c r="AG10391" s="40"/>
      <c r="AH10391" s="40"/>
      <c r="AN10391" s="29"/>
      <c r="AO10391" s="29"/>
    </row>
    <row r="10392" spans="5:41" x14ac:dyDescent="0.3">
      <c r="E10392" s="15"/>
      <c r="M10392" s="26"/>
      <c r="V10392" s="37"/>
      <c r="W10392" s="37"/>
      <c r="Z10392" s="29"/>
      <c r="AA10392" s="29"/>
      <c r="AB10392" s="29"/>
      <c r="AG10392" s="40"/>
      <c r="AH10392" s="40"/>
      <c r="AN10392" s="29"/>
      <c r="AO10392" s="29"/>
    </row>
    <row r="10393" spans="5:41" x14ac:dyDescent="0.3">
      <c r="E10393" s="15"/>
      <c r="M10393" s="26"/>
      <c r="V10393" s="37"/>
      <c r="W10393" s="37"/>
      <c r="Z10393" s="29"/>
      <c r="AA10393" s="29"/>
      <c r="AB10393" s="29"/>
      <c r="AG10393" s="40"/>
      <c r="AH10393" s="40"/>
      <c r="AN10393" s="29"/>
      <c r="AO10393" s="29"/>
    </row>
    <row r="10394" spans="5:41" x14ac:dyDescent="0.3">
      <c r="E10394" s="15"/>
      <c r="M10394" s="26"/>
      <c r="V10394" s="37"/>
      <c r="W10394" s="37"/>
      <c r="Z10394" s="29"/>
      <c r="AA10394" s="29"/>
      <c r="AB10394" s="29"/>
      <c r="AG10394" s="40"/>
      <c r="AH10394" s="40"/>
      <c r="AN10394" s="29"/>
      <c r="AO10394" s="29"/>
    </row>
    <row r="10395" spans="5:41" x14ac:dyDescent="0.3">
      <c r="E10395" s="15"/>
      <c r="M10395" s="26"/>
      <c r="V10395" s="37"/>
      <c r="W10395" s="37"/>
      <c r="Z10395" s="29"/>
      <c r="AA10395" s="29"/>
      <c r="AB10395" s="29"/>
      <c r="AG10395" s="40"/>
      <c r="AH10395" s="40"/>
      <c r="AN10395" s="29"/>
      <c r="AO10395" s="29"/>
    </row>
    <row r="10396" spans="5:41" x14ac:dyDescent="0.3">
      <c r="E10396" s="15"/>
      <c r="M10396" s="26"/>
      <c r="V10396" s="37"/>
      <c r="W10396" s="37"/>
      <c r="Z10396" s="29"/>
      <c r="AA10396" s="29"/>
      <c r="AB10396" s="29"/>
      <c r="AG10396" s="40"/>
      <c r="AH10396" s="40"/>
      <c r="AN10396" s="29"/>
      <c r="AO10396" s="29"/>
    </row>
    <row r="10397" spans="5:41" x14ac:dyDescent="0.3">
      <c r="E10397" s="15"/>
      <c r="M10397" s="26"/>
      <c r="V10397" s="37"/>
      <c r="W10397" s="37"/>
      <c r="Z10397" s="29"/>
      <c r="AA10397" s="29"/>
      <c r="AB10397" s="29"/>
      <c r="AG10397" s="40"/>
      <c r="AH10397" s="40"/>
      <c r="AN10397" s="29"/>
      <c r="AO10397" s="29"/>
    </row>
    <row r="10398" spans="5:41" x14ac:dyDescent="0.3">
      <c r="E10398" s="15"/>
      <c r="M10398" s="26"/>
      <c r="V10398" s="37"/>
      <c r="W10398" s="37"/>
      <c r="Z10398" s="29"/>
      <c r="AA10398" s="29"/>
      <c r="AB10398" s="29"/>
      <c r="AG10398" s="40"/>
      <c r="AH10398" s="40"/>
      <c r="AN10398" s="29"/>
      <c r="AO10398" s="29"/>
    </row>
    <row r="10399" spans="5:41" x14ac:dyDescent="0.3">
      <c r="E10399" s="15"/>
      <c r="M10399" s="26"/>
      <c r="V10399" s="37"/>
      <c r="W10399" s="37"/>
      <c r="Z10399" s="29"/>
      <c r="AA10399" s="29"/>
      <c r="AB10399" s="29"/>
      <c r="AG10399" s="40"/>
      <c r="AH10399" s="40"/>
      <c r="AN10399" s="29"/>
      <c r="AO10399" s="29"/>
    </row>
    <row r="10400" spans="5:41" x14ac:dyDescent="0.3">
      <c r="E10400" s="15"/>
      <c r="M10400" s="26"/>
      <c r="V10400" s="37"/>
      <c r="W10400" s="37"/>
      <c r="Z10400" s="29"/>
      <c r="AA10400" s="29"/>
      <c r="AB10400" s="29"/>
      <c r="AG10400" s="40"/>
      <c r="AH10400" s="40"/>
      <c r="AN10400" s="29"/>
      <c r="AO10400" s="29"/>
    </row>
    <row r="10401" spans="5:41" x14ac:dyDescent="0.3">
      <c r="E10401" s="15"/>
      <c r="M10401" s="26"/>
      <c r="V10401" s="37"/>
      <c r="W10401" s="37"/>
      <c r="Z10401" s="29"/>
      <c r="AA10401" s="29"/>
      <c r="AB10401" s="29"/>
      <c r="AG10401" s="40"/>
      <c r="AH10401" s="40"/>
      <c r="AN10401" s="29"/>
      <c r="AO10401" s="29"/>
    </row>
    <row r="10402" spans="5:41" x14ac:dyDescent="0.3">
      <c r="E10402" s="15"/>
      <c r="M10402" s="26"/>
      <c r="V10402" s="37"/>
      <c r="W10402" s="37"/>
      <c r="Z10402" s="29"/>
      <c r="AA10402" s="29"/>
      <c r="AB10402" s="29"/>
      <c r="AG10402" s="40"/>
      <c r="AH10402" s="40"/>
      <c r="AN10402" s="29"/>
      <c r="AO10402" s="29"/>
    </row>
    <row r="10403" spans="5:41" x14ac:dyDescent="0.3">
      <c r="E10403" s="15"/>
      <c r="M10403" s="26"/>
      <c r="V10403" s="37"/>
      <c r="W10403" s="37"/>
      <c r="Z10403" s="29"/>
      <c r="AA10403" s="29"/>
      <c r="AB10403" s="29"/>
      <c r="AG10403" s="40"/>
      <c r="AH10403" s="40"/>
      <c r="AN10403" s="29"/>
      <c r="AO10403" s="29"/>
    </row>
    <row r="10404" spans="5:41" x14ac:dyDescent="0.3">
      <c r="E10404" s="15"/>
      <c r="M10404" s="26"/>
      <c r="V10404" s="37"/>
      <c r="W10404" s="37"/>
      <c r="Z10404" s="29"/>
      <c r="AA10404" s="29"/>
      <c r="AB10404" s="29"/>
      <c r="AG10404" s="40"/>
      <c r="AH10404" s="40"/>
      <c r="AN10404" s="29"/>
      <c r="AO10404" s="29"/>
    </row>
    <row r="10405" spans="5:41" x14ac:dyDescent="0.3">
      <c r="E10405" s="15"/>
      <c r="M10405" s="26"/>
      <c r="V10405" s="37"/>
      <c r="W10405" s="37"/>
      <c r="Z10405" s="29"/>
      <c r="AA10405" s="29"/>
      <c r="AB10405" s="29"/>
      <c r="AG10405" s="40"/>
      <c r="AH10405" s="40"/>
      <c r="AN10405" s="29"/>
      <c r="AO10405" s="29"/>
    </row>
    <row r="10406" spans="5:41" x14ac:dyDescent="0.3">
      <c r="E10406" s="15"/>
      <c r="M10406" s="26"/>
      <c r="V10406" s="37"/>
      <c r="W10406" s="37"/>
      <c r="Z10406" s="29"/>
      <c r="AA10406" s="29"/>
      <c r="AB10406" s="29"/>
      <c r="AG10406" s="40"/>
      <c r="AH10406" s="40"/>
      <c r="AN10406" s="29"/>
      <c r="AO10406" s="29"/>
    </row>
    <row r="10407" spans="5:41" x14ac:dyDescent="0.3">
      <c r="E10407" s="15"/>
      <c r="M10407" s="26"/>
      <c r="V10407" s="37"/>
      <c r="W10407" s="37"/>
      <c r="Z10407" s="29"/>
      <c r="AA10407" s="29"/>
      <c r="AB10407" s="29"/>
      <c r="AG10407" s="40"/>
      <c r="AH10407" s="40"/>
      <c r="AN10407" s="29"/>
      <c r="AO10407" s="29"/>
    </row>
    <row r="10408" spans="5:41" x14ac:dyDescent="0.3">
      <c r="E10408" s="15"/>
      <c r="M10408" s="26"/>
      <c r="V10408" s="37"/>
      <c r="W10408" s="37"/>
      <c r="Z10408" s="29"/>
      <c r="AA10408" s="29"/>
      <c r="AB10408" s="29"/>
      <c r="AG10408" s="40"/>
      <c r="AH10408" s="40"/>
      <c r="AN10408" s="29"/>
      <c r="AO10408" s="29"/>
    </row>
    <row r="10409" spans="5:41" x14ac:dyDescent="0.3">
      <c r="E10409" s="15"/>
      <c r="M10409" s="26"/>
      <c r="V10409" s="37"/>
      <c r="W10409" s="37"/>
      <c r="Z10409" s="29"/>
      <c r="AA10409" s="29"/>
      <c r="AB10409" s="29"/>
      <c r="AG10409" s="40"/>
      <c r="AH10409" s="40"/>
      <c r="AN10409" s="29"/>
      <c r="AO10409" s="29"/>
    </row>
    <row r="10410" spans="5:41" x14ac:dyDescent="0.3">
      <c r="E10410" s="15"/>
      <c r="M10410" s="26"/>
      <c r="V10410" s="37"/>
      <c r="W10410" s="37"/>
      <c r="Z10410" s="29"/>
      <c r="AA10410" s="29"/>
      <c r="AB10410" s="29"/>
      <c r="AG10410" s="40"/>
      <c r="AH10410" s="40"/>
      <c r="AN10410" s="29"/>
      <c r="AO10410" s="29"/>
    </row>
    <row r="10411" spans="5:41" x14ac:dyDescent="0.3">
      <c r="E10411" s="15"/>
      <c r="M10411" s="26"/>
      <c r="V10411" s="37"/>
      <c r="W10411" s="37"/>
      <c r="Z10411" s="29"/>
      <c r="AA10411" s="29"/>
      <c r="AB10411" s="29"/>
      <c r="AG10411" s="40"/>
      <c r="AH10411" s="40"/>
      <c r="AN10411" s="29"/>
      <c r="AO10411" s="29"/>
    </row>
    <row r="10412" spans="5:41" x14ac:dyDescent="0.3">
      <c r="E10412" s="15"/>
      <c r="M10412" s="26"/>
      <c r="V10412" s="37"/>
      <c r="W10412" s="37"/>
      <c r="Z10412" s="29"/>
      <c r="AA10412" s="29"/>
      <c r="AB10412" s="29"/>
      <c r="AG10412" s="40"/>
      <c r="AH10412" s="40"/>
      <c r="AN10412" s="29"/>
      <c r="AO10412" s="29"/>
    </row>
    <row r="10413" spans="5:41" x14ac:dyDescent="0.3">
      <c r="E10413" s="15"/>
      <c r="M10413" s="26"/>
      <c r="V10413" s="37"/>
      <c r="W10413" s="37"/>
      <c r="Z10413" s="29"/>
      <c r="AA10413" s="29"/>
      <c r="AB10413" s="29"/>
      <c r="AG10413" s="40"/>
      <c r="AH10413" s="40"/>
      <c r="AN10413" s="29"/>
      <c r="AO10413" s="29"/>
    </row>
    <row r="10414" spans="5:41" x14ac:dyDescent="0.3">
      <c r="E10414" s="15"/>
      <c r="M10414" s="26"/>
      <c r="V10414" s="37"/>
      <c r="W10414" s="37"/>
      <c r="Z10414" s="29"/>
      <c r="AA10414" s="29"/>
      <c r="AB10414" s="29"/>
      <c r="AG10414" s="40"/>
      <c r="AH10414" s="40"/>
      <c r="AN10414" s="29"/>
      <c r="AO10414" s="29"/>
    </row>
    <row r="10415" spans="5:41" x14ac:dyDescent="0.3">
      <c r="E10415" s="15"/>
      <c r="M10415" s="26"/>
      <c r="V10415" s="37"/>
      <c r="W10415" s="37"/>
      <c r="Z10415" s="29"/>
      <c r="AA10415" s="29"/>
      <c r="AB10415" s="29"/>
      <c r="AG10415" s="40"/>
      <c r="AH10415" s="40"/>
      <c r="AN10415" s="29"/>
      <c r="AO10415" s="29"/>
    </row>
    <row r="10416" spans="5:41" x14ac:dyDescent="0.3">
      <c r="E10416" s="15"/>
      <c r="M10416" s="26"/>
      <c r="V10416" s="37"/>
      <c r="W10416" s="37"/>
      <c r="Z10416" s="29"/>
      <c r="AA10416" s="29"/>
      <c r="AB10416" s="29"/>
      <c r="AG10416" s="40"/>
      <c r="AH10416" s="40"/>
      <c r="AN10416" s="29"/>
      <c r="AO10416" s="29"/>
    </row>
    <row r="10417" spans="5:41" x14ac:dyDescent="0.3">
      <c r="E10417" s="15"/>
      <c r="M10417" s="26"/>
      <c r="V10417" s="37"/>
      <c r="W10417" s="37"/>
      <c r="Z10417" s="29"/>
      <c r="AA10417" s="29"/>
      <c r="AB10417" s="29"/>
      <c r="AG10417" s="40"/>
      <c r="AH10417" s="40"/>
      <c r="AN10417" s="29"/>
      <c r="AO10417" s="29"/>
    </row>
    <row r="10418" spans="5:41" x14ac:dyDescent="0.3">
      <c r="E10418" s="15"/>
      <c r="M10418" s="26"/>
      <c r="V10418" s="37"/>
      <c r="W10418" s="37"/>
      <c r="Z10418" s="29"/>
      <c r="AA10418" s="29"/>
      <c r="AB10418" s="29"/>
      <c r="AG10418" s="40"/>
      <c r="AH10418" s="40"/>
      <c r="AN10418" s="29"/>
      <c r="AO10418" s="29"/>
    </row>
    <row r="10419" spans="5:41" x14ac:dyDescent="0.3">
      <c r="E10419" s="15"/>
      <c r="M10419" s="26"/>
      <c r="V10419" s="37"/>
      <c r="W10419" s="37"/>
      <c r="Z10419" s="29"/>
      <c r="AA10419" s="29"/>
      <c r="AB10419" s="29"/>
      <c r="AG10419" s="40"/>
      <c r="AH10419" s="40"/>
      <c r="AN10419" s="29"/>
      <c r="AO10419" s="29"/>
    </row>
    <row r="10420" spans="5:41" x14ac:dyDescent="0.3">
      <c r="E10420" s="15"/>
      <c r="M10420" s="26"/>
      <c r="V10420" s="37"/>
      <c r="W10420" s="37"/>
      <c r="Z10420" s="29"/>
      <c r="AA10420" s="29"/>
      <c r="AB10420" s="29"/>
      <c r="AG10420" s="40"/>
      <c r="AH10420" s="40"/>
      <c r="AN10420" s="29"/>
      <c r="AO10420" s="29"/>
    </row>
    <row r="10421" spans="5:41" x14ac:dyDescent="0.3">
      <c r="E10421" s="15"/>
      <c r="M10421" s="26"/>
      <c r="V10421" s="37"/>
      <c r="W10421" s="37"/>
      <c r="Z10421" s="29"/>
      <c r="AA10421" s="29"/>
      <c r="AB10421" s="29"/>
      <c r="AG10421" s="40"/>
      <c r="AH10421" s="40"/>
      <c r="AN10421" s="29"/>
      <c r="AO10421" s="29"/>
    </row>
    <row r="10422" spans="5:41" x14ac:dyDescent="0.3">
      <c r="E10422" s="15"/>
      <c r="M10422" s="26"/>
      <c r="V10422" s="37"/>
      <c r="W10422" s="37"/>
      <c r="Z10422" s="29"/>
      <c r="AA10422" s="29"/>
      <c r="AB10422" s="29"/>
      <c r="AG10422" s="40"/>
      <c r="AH10422" s="40"/>
      <c r="AN10422" s="29"/>
      <c r="AO10422" s="29"/>
    </row>
    <row r="10423" spans="5:41" x14ac:dyDescent="0.3">
      <c r="E10423" s="15"/>
      <c r="M10423" s="26"/>
      <c r="V10423" s="37"/>
      <c r="W10423" s="37"/>
      <c r="Z10423" s="29"/>
      <c r="AA10423" s="29"/>
      <c r="AB10423" s="29"/>
      <c r="AG10423" s="40"/>
      <c r="AH10423" s="40"/>
      <c r="AN10423" s="29"/>
      <c r="AO10423" s="29"/>
    </row>
    <row r="10424" spans="5:41" x14ac:dyDescent="0.3">
      <c r="E10424" s="15"/>
      <c r="M10424" s="26"/>
      <c r="V10424" s="37"/>
      <c r="W10424" s="37"/>
      <c r="Z10424" s="29"/>
      <c r="AA10424" s="29"/>
      <c r="AB10424" s="29"/>
      <c r="AG10424" s="40"/>
      <c r="AH10424" s="40"/>
      <c r="AN10424" s="29"/>
      <c r="AO10424" s="29"/>
    </row>
    <row r="10425" spans="5:41" x14ac:dyDescent="0.3">
      <c r="E10425" s="15"/>
      <c r="M10425" s="26"/>
      <c r="V10425" s="37"/>
      <c r="W10425" s="37"/>
      <c r="Z10425" s="29"/>
      <c r="AA10425" s="29"/>
      <c r="AB10425" s="29"/>
      <c r="AG10425" s="40"/>
      <c r="AH10425" s="40"/>
      <c r="AN10425" s="29"/>
      <c r="AO10425" s="29"/>
    </row>
    <row r="10426" spans="5:41" x14ac:dyDescent="0.3">
      <c r="E10426" s="15"/>
      <c r="M10426" s="26"/>
      <c r="V10426" s="37"/>
      <c r="W10426" s="37"/>
      <c r="Z10426" s="29"/>
      <c r="AA10426" s="29"/>
      <c r="AB10426" s="29"/>
      <c r="AG10426" s="40"/>
      <c r="AH10426" s="40"/>
      <c r="AN10426" s="29"/>
      <c r="AO10426" s="29"/>
    </row>
    <row r="10427" spans="5:41" x14ac:dyDescent="0.3">
      <c r="E10427" s="15"/>
      <c r="M10427" s="26"/>
      <c r="V10427" s="37"/>
      <c r="W10427" s="37"/>
      <c r="Z10427" s="29"/>
      <c r="AA10427" s="29"/>
      <c r="AB10427" s="29"/>
      <c r="AG10427" s="40"/>
      <c r="AH10427" s="40"/>
      <c r="AN10427" s="29"/>
      <c r="AO10427" s="29"/>
    </row>
    <row r="10428" spans="5:41" x14ac:dyDescent="0.3">
      <c r="E10428" s="15"/>
      <c r="M10428" s="26"/>
      <c r="V10428" s="37"/>
      <c r="W10428" s="37"/>
      <c r="Z10428" s="29"/>
      <c r="AA10428" s="29"/>
      <c r="AB10428" s="29"/>
      <c r="AG10428" s="40"/>
      <c r="AH10428" s="40"/>
      <c r="AN10428" s="29"/>
      <c r="AO10428" s="29"/>
    </row>
    <row r="10429" spans="5:41" x14ac:dyDescent="0.3">
      <c r="E10429" s="15"/>
      <c r="M10429" s="26"/>
      <c r="V10429" s="37"/>
      <c r="W10429" s="37"/>
      <c r="Z10429" s="29"/>
      <c r="AA10429" s="29"/>
      <c r="AB10429" s="29"/>
      <c r="AG10429" s="40"/>
      <c r="AH10429" s="40"/>
      <c r="AN10429" s="29"/>
      <c r="AO10429" s="29"/>
    </row>
    <row r="10430" spans="5:41" x14ac:dyDescent="0.3">
      <c r="E10430" s="15"/>
      <c r="M10430" s="26"/>
      <c r="V10430" s="37"/>
      <c r="W10430" s="37"/>
      <c r="Z10430" s="29"/>
      <c r="AA10430" s="29"/>
      <c r="AB10430" s="29"/>
      <c r="AG10430" s="40"/>
      <c r="AH10430" s="40"/>
      <c r="AN10430" s="29"/>
      <c r="AO10430" s="29"/>
    </row>
    <row r="10431" spans="5:41" x14ac:dyDescent="0.3">
      <c r="E10431" s="15"/>
      <c r="M10431" s="26"/>
      <c r="V10431" s="37"/>
      <c r="W10431" s="37"/>
      <c r="Z10431" s="29"/>
      <c r="AA10431" s="29"/>
      <c r="AB10431" s="29"/>
      <c r="AG10431" s="40"/>
      <c r="AH10431" s="40"/>
      <c r="AN10431" s="29"/>
      <c r="AO10431" s="29"/>
    </row>
    <row r="10432" spans="5:41" x14ac:dyDescent="0.3">
      <c r="E10432" s="15"/>
      <c r="M10432" s="26"/>
      <c r="V10432" s="37"/>
      <c r="W10432" s="37"/>
      <c r="Z10432" s="29"/>
      <c r="AA10432" s="29"/>
      <c r="AB10432" s="29"/>
      <c r="AG10432" s="40"/>
      <c r="AH10432" s="40"/>
      <c r="AN10432" s="29"/>
      <c r="AO10432" s="29"/>
    </row>
    <row r="10433" spans="5:41" x14ac:dyDescent="0.3">
      <c r="E10433" s="15"/>
      <c r="M10433" s="26"/>
      <c r="V10433" s="37"/>
      <c r="W10433" s="37"/>
      <c r="Z10433" s="29"/>
      <c r="AA10433" s="29"/>
      <c r="AB10433" s="29"/>
      <c r="AG10433" s="40"/>
      <c r="AH10433" s="40"/>
      <c r="AN10433" s="29"/>
      <c r="AO10433" s="29"/>
    </row>
    <row r="10434" spans="5:41" x14ac:dyDescent="0.3">
      <c r="E10434" s="15"/>
      <c r="M10434" s="26"/>
      <c r="V10434" s="37"/>
      <c r="W10434" s="37"/>
      <c r="Z10434" s="29"/>
      <c r="AA10434" s="29"/>
      <c r="AB10434" s="29"/>
      <c r="AG10434" s="40"/>
      <c r="AH10434" s="40"/>
      <c r="AN10434" s="29"/>
      <c r="AO10434" s="29"/>
    </row>
    <row r="10435" spans="5:41" x14ac:dyDescent="0.3">
      <c r="E10435" s="15"/>
      <c r="M10435" s="26"/>
      <c r="V10435" s="37"/>
      <c r="W10435" s="37"/>
      <c r="Z10435" s="29"/>
      <c r="AA10435" s="29"/>
      <c r="AB10435" s="29"/>
      <c r="AG10435" s="40"/>
      <c r="AH10435" s="40"/>
      <c r="AN10435" s="29"/>
      <c r="AO10435" s="29"/>
    </row>
    <row r="10436" spans="5:41" x14ac:dyDescent="0.3">
      <c r="E10436" s="15"/>
      <c r="M10436" s="26"/>
      <c r="V10436" s="37"/>
      <c r="W10436" s="37"/>
      <c r="Z10436" s="29"/>
      <c r="AA10436" s="29"/>
      <c r="AB10436" s="29"/>
      <c r="AG10436" s="40"/>
      <c r="AH10436" s="40"/>
      <c r="AN10436" s="29"/>
      <c r="AO10436" s="29"/>
    </row>
    <row r="10437" spans="5:41" x14ac:dyDescent="0.3">
      <c r="E10437" s="15"/>
      <c r="M10437" s="26"/>
      <c r="V10437" s="37"/>
      <c r="W10437" s="37"/>
      <c r="Z10437" s="29"/>
      <c r="AA10437" s="29"/>
      <c r="AB10437" s="29"/>
      <c r="AG10437" s="40"/>
      <c r="AH10437" s="40"/>
      <c r="AN10437" s="29"/>
      <c r="AO10437" s="29"/>
    </row>
    <row r="10438" spans="5:41" x14ac:dyDescent="0.3">
      <c r="E10438" s="15"/>
      <c r="M10438" s="26"/>
      <c r="V10438" s="37"/>
      <c r="W10438" s="37"/>
      <c r="Z10438" s="29"/>
      <c r="AA10438" s="29"/>
      <c r="AB10438" s="29"/>
      <c r="AG10438" s="40"/>
      <c r="AH10438" s="40"/>
      <c r="AN10438" s="29"/>
      <c r="AO10438" s="29"/>
    </row>
    <row r="10439" spans="5:41" x14ac:dyDescent="0.3">
      <c r="E10439" s="15"/>
      <c r="M10439" s="26"/>
      <c r="V10439" s="37"/>
      <c r="W10439" s="37"/>
      <c r="Z10439" s="29"/>
      <c r="AA10439" s="29"/>
      <c r="AB10439" s="29"/>
      <c r="AG10439" s="40"/>
      <c r="AH10439" s="40"/>
      <c r="AN10439" s="29"/>
      <c r="AO10439" s="29"/>
    </row>
    <row r="10440" spans="5:41" x14ac:dyDescent="0.3">
      <c r="E10440" s="15"/>
      <c r="M10440" s="26"/>
      <c r="V10440" s="37"/>
      <c r="W10440" s="37"/>
      <c r="Z10440" s="29"/>
      <c r="AA10440" s="29"/>
      <c r="AB10440" s="29"/>
      <c r="AG10440" s="40"/>
      <c r="AH10440" s="40"/>
      <c r="AN10440" s="29"/>
      <c r="AO10440" s="29"/>
    </row>
    <row r="10441" spans="5:41" x14ac:dyDescent="0.3">
      <c r="E10441" s="15"/>
      <c r="M10441" s="26"/>
      <c r="V10441" s="37"/>
      <c r="W10441" s="37"/>
      <c r="Z10441" s="29"/>
      <c r="AA10441" s="29"/>
      <c r="AB10441" s="29"/>
      <c r="AG10441" s="40"/>
      <c r="AH10441" s="40"/>
      <c r="AN10441" s="29"/>
      <c r="AO10441" s="29"/>
    </row>
    <row r="10442" spans="5:41" x14ac:dyDescent="0.3">
      <c r="E10442" s="15"/>
      <c r="M10442" s="26"/>
      <c r="V10442" s="37"/>
      <c r="W10442" s="37"/>
      <c r="Z10442" s="29"/>
      <c r="AA10442" s="29"/>
      <c r="AB10442" s="29"/>
      <c r="AG10442" s="40"/>
      <c r="AH10442" s="40"/>
      <c r="AN10442" s="29"/>
      <c r="AO10442" s="29"/>
    </row>
    <row r="10443" spans="5:41" x14ac:dyDescent="0.3">
      <c r="E10443" s="15"/>
      <c r="M10443" s="26"/>
      <c r="V10443" s="37"/>
      <c r="W10443" s="37"/>
      <c r="Z10443" s="29"/>
      <c r="AA10443" s="29"/>
      <c r="AB10443" s="29"/>
      <c r="AG10443" s="40"/>
      <c r="AH10443" s="40"/>
      <c r="AN10443" s="29"/>
      <c r="AO10443" s="29"/>
    </row>
    <row r="10444" spans="5:41" x14ac:dyDescent="0.3">
      <c r="E10444" s="15"/>
      <c r="M10444" s="26"/>
      <c r="V10444" s="37"/>
      <c r="W10444" s="37"/>
      <c r="Z10444" s="29"/>
      <c r="AA10444" s="29"/>
      <c r="AB10444" s="29"/>
      <c r="AG10444" s="40"/>
      <c r="AH10444" s="40"/>
      <c r="AN10444" s="29"/>
      <c r="AO10444" s="29"/>
    </row>
    <row r="10445" spans="5:41" x14ac:dyDescent="0.3">
      <c r="E10445" s="15"/>
      <c r="M10445" s="26"/>
      <c r="V10445" s="37"/>
      <c r="W10445" s="37"/>
      <c r="Z10445" s="29"/>
      <c r="AA10445" s="29"/>
      <c r="AB10445" s="29"/>
      <c r="AG10445" s="40"/>
      <c r="AH10445" s="40"/>
      <c r="AN10445" s="29"/>
      <c r="AO10445" s="29"/>
    </row>
    <row r="10446" spans="5:41" x14ac:dyDescent="0.3">
      <c r="E10446" s="15"/>
      <c r="M10446" s="26"/>
      <c r="V10446" s="37"/>
      <c r="W10446" s="37"/>
      <c r="Z10446" s="29"/>
      <c r="AA10446" s="29"/>
      <c r="AB10446" s="29"/>
      <c r="AG10446" s="40"/>
      <c r="AH10446" s="40"/>
      <c r="AN10446" s="29"/>
      <c r="AO10446" s="29"/>
    </row>
    <row r="10447" spans="5:41" x14ac:dyDescent="0.3">
      <c r="E10447" s="15"/>
      <c r="M10447" s="26"/>
      <c r="V10447" s="37"/>
      <c r="W10447" s="37"/>
      <c r="Z10447" s="29"/>
      <c r="AA10447" s="29"/>
      <c r="AB10447" s="29"/>
      <c r="AG10447" s="40"/>
      <c r="AH10447" s="40"/>
      <c r="AN10447" s="29"/>
      <c r="AO10447" s="29"/>
    </row>
    <row r="10448" spans="5:41" x14ac:dyDescent="0.3">
      <c r="E10448" s="15"/>
      <c r="M10448" s="26"/>
      <c r="V10448" s="37"/>
      <c r="W10448" s="37"/>
      <c r="Z10448" s="29"/>
      <c r="AA10448" s="29"/>
      <c r="AB10448" s="29"/>
      <c r="AG10448" s="40"/>
      <c r="AH10448" s="40"/>
      <c r="AN10448" s="29"/>
      <c r="AO10448" s="29"/>
    </row>
    <row r="10449" spans="5:41" x14ac:dyDescent="0.3">
      <c r="E10449" s="15"/>
      <c r="M10449" s="26"/>
      <c r="V10449" s="37"/>
      <c r="W10449" s="37"/>
      <c r="Z10449" s="29"/>
      <c r="AA10449" s="29"/>
      <c r="AB10449" s="29"/>
      <c r="AG10449" s="40"/>
      <c r="AH10449" s="40"/>
      <c r="AN10449" s="29"/>
      <c r="AO10449" s="29"/>
    </row>
    <row r="10450" spans="5:41" x14ac:dyDescent="0.3">
      <c r="E10450" s="15"/>
      <c r="M10450" s="26"/>
      <c r="V10450" s="37"/>
      <c r="W10450" s="37"/>
      <c r="Z10450" s="29"/>
      <c r="AA10450" s="29"/>
      <c r="AB10450" s="29"/>
      <c r="AG10450" s="40"/>
      <c r="AH10450" s="40"/>
      <c r="AN10450" s="29"/>
      <c r="AO10450" s="29"/>
    </row>
    <row r="10451" spans="5:41" x14ac:dyDescent="0.3">
      <c r="E10451" s="15"/>
      <c r="M10451" s="26"/>
      <c r="V10451" s="37"/>
      <c r="W10451" s="37"/>
      <c r="Z10451" s="29"/>
      <c r="AA10451" s="29"/>
      <c r="AB10451" s="29"/>
      <c r="AG10451" s="40"/>
      <c r="AH10451" s="40"/>
      <c r="AN10451" s="29"/>
      <c r="AO10451" s="29"/>
    </row>
    <row r="10452" spans="5:41" x14ac:dyDescent="0.3">
      <c r="E10452" s="15"/>
      <c r="M10452" s="26"/>
      <c r="V10452" s="37"/>
      <c r="W10452" s="37"/>
      <c r="Z10452" s="29"/>
      <c r="AA10452" s="29"/>
      <c r="AB10452" s="29"/>
      <c r="AG10452" s="40"/>
      <c r="AH10452" s="40"/>
      <c r="AN10452" s="29"/>
      <c r="AO10452" s="29"/>
    </row>
    <row r="10453" spans="5:41" x14ac:dyDescent="0.3">
      <c r="E10453" s="15"/>
      <c r="M10453" s="26"/>
      <c r="V10453" s="37"/>
      <c r="W10453" s="37"/>
      <c r="Z10453" s="29"/>
      <c r="AA10453" s="29"/>
      <c r="AB10453" s="29"/>
      <c r="AG10453" s="40"/>
      <c r="AH10453" s="40"/>
      <c r="AN10453" s="29"/>
      <c r="AO10453" s="29"/>
    </row>
    <row r="10454" spans="5:41" x14ac:dyDescent="0.3">
      <c r="E10454" s="15"/>
      <c r="M10454" s="26"/>
      <c r="V10454" s="37"/>
      <c r="W10454" s="37"/>
      <c r="Z10454" s="29"/>
      <c r="AA10454" s="29"/>
      <c r="AB10454" s="29"/>
      <c r="AG10454" s="40"/>
      <c r="AH10454" s="40"/>
      <c r="AN10454" s="29"/>
      <c r="AO10454" s="29"/>
    </row>
    <row r="10455" spans="5:41" x14ac:dyDescent="0.3">
      <c r="E10455" s="15"/>
      <c r="M10455" s="26"/>
      <c r="V10455" s="37"/>
      <c r="W10455" s="37"/>
      <c r="Z10455" s="29"/>
      <c r="AA10455" s="29"/>
      <c r="AB10455" s="29"/>
      <c r="AG10455" s="40"/>
      <c r="AH10455" s="40"/>
      <c r="AN10455" s="29"/>
      <c r="AO10455" s="29"/>
    </row>
    <row r="10456" spans="5:41" x14ac:dyDescent="0.3">
      <c r="E10456" s="15"/>
      <c r="M10456" s="26"/>
      <c r="V10456" s="37"/>
      <c r="W10456" s="37"/>
      <c r="Z10456" s="29"/>
      <c r="AA10456" s="29"/>
      <c r="AB10456" s="29"/>
      <c r="AG10456" s="40"/>
      <c r="AH10456" s="40"/>
      <c r="AN10456" s="29"/>
      <c r="AO10456" s="29"/>
    </row>
    <row r="10457" spans="5:41" x14ac:dyDescent="0.3">
      <c r="E10457" s="15"/>
      <c r="M10457" s="26"/>
      <c r="V10457" s="37"/>
      <c r="W10457" s="37"/>
      <c r="Z10457" s="29"/>
      <c r="AA10457" s="29"/>
      <c r="AB10457" s="29"/>
      <c r="AG10457" s="40"/>
      <c r="AH10457" s="40"/>
      <c r="AN10457" s="29"/>
      <c r="AO10457" s="29"/>
    </row>
    <row r="10458" spans="5:41" x14ac:dyDescent="0.3">
      <c r="E10458" s="15"/>
      <c r="M10458" s="26"/>
      <c r="V10458" s="37"/>
      <c r="W10458" s="37"/>
      <c r="Z10458" s="29"/>
      <c r="AA10458" s="29"/>
      <c r="AB10458" s="29"/>
      <c r="AG10458" s="40"/>
      <c r="AH10458" s="40"/>
      <c r="AN10458" s="29"/>
      <c r="AO10458" s="29"/>
    </row>
    <row r="10459" spans="5:41" x14ac:dyDescent="0.3">
      <c r="E10459" s="15"/>
      <c r="M10459" s="26"/>
      <c r="V10459" s="37"/>
      <c r="W10459" s="37"/>
      <c r="Z10459" s="29"/>
      <c r="AA10459" s="29"/>
      <c r="AB10459" s="29"/>
      <c r="AG10459" s="40"/>
      <c r="AH10459" s="40"/>
      <c r="AN10459" s="29"/>
      <c r="AO10459" s="29"/>
    </row>
    <row r="10460" spans="5:41" x14ac:dyDescent="0.3">
      <c r="E10460" s="15"/>
      <c r="M10460" s="26"/>
      <c r="V10460" s="37"/>
      <c r="W10460" s="37"/>
      <c r="Z10460" s="29"/>
      <c r="AA10460" s="29"/>
      <c r="AB10460" s="29"/>
      <c r="AG10460" s="40"/>
      <c r="AH10460" s="40"/>
      <c r="AN10460" s="29"/>
      <c r="AO10460" s="29"/>
    </row>
    <row r="10461" spans="5:41" x14ac:dyDescent="0.3">
      <c r="E10461" s="15"/>
      <c r="M10461" s="26"/>
      <c r="V10461" s="37"/>
      <c r="W10461" s="37"/>
      <c r="Z10461" s="29"/>
      <c r="AA10461" s="29"/>
      <c r="AB10461" s="29"/>
      <c r="AG10461" s="40"/>
      <c r="AH10461" s="40"/>
      <c r="AN10461" s="29"/>
      <c r="AO10461" s="29"/>
    </row>
    <row r="10462" spans="5:41" x14ac:dyDescent="0.3">
      <c r="E10462" s="15"/>
      <c r="M10462" s="26"/>
      <c r="V10462" s="37"/>
      <c r="W10462" s="37"/>
      <c r="Z10462" s="29"/>
      <c r="AA10462" s="29"/>
      <c r="AB10462" s="29"/>
      <c r="AG10462" s="40"/>
      <c r="AH10462" s="40"/>
      <c r="AN10462" s="29"/>
      <c r="AO10462" s="29"/>
    </row>
    <row r="10463" spans="5:41" x14ac:dyDescent="0.3">
      <c r="E10463" s="15"/>
      <c r="M10463" s="26"/>
      <c r="V10463" s="37"/>
      <c r="W10463" s="37"/>
      <c r="Z10463" s="29"/>
      <c r="AA10463" s="29"/>
      <c r="AB10463" s="29"/>
      <c r="AG10463" s="40"/>
      <c r="AH10463" s="40"/>
      <c r="AN10463" s="29"/>
      <c r="AO10463" s="29"/>
    </row>
    <row r="10464" spans="5:41" x14ac:dyDescent="0.3">
      <c r="E10464" s="15"/>
      <c r="M10464" s="26"/>
      <c r="V10464" s="37"/>
      <c r="W10464" s="37"/>
      <c r="Z10464" s="29"/>
      <c r="AA10464" s="29"/>
      <c r="AB10464" s="29"/>
      <c r="AG10464" s="40"/>
      <c r="AH10464" s="40"/>
      <c r="AN10464" s="29"/>
      <c r="AO10464" s="29"/>
    </row>
    <row r="10465" spans="5:41" x14ac:dyDescent="0.3">
      <c r="E10465" s="15"/>
      <c r="M10465" s="26"/>
      <c r="V10465" s="37"/>
      <c r="W10465" s="37"/>
      <c r="Z10465" s="29"/>
      <c r="AA10465" s="29"/>
      <c r="AB10465" s="29"/>
      <c r="AG10465" s="40"/>
      <c r="AH10465" s="40"/>
      <c r="AN10465" s="29"/>
      <c r="AO10465" s="29"/>
    </row>
    <row r="10466" spans="5:41" x14ac:dyDescent="0.3">
      <c r="E10466" s="15"/>
      <c r="M10466" s="26"/>
      <c r="V10466" s="37"/>
      <c r="W10466" s="37"/>
      <c r="Z10466" s="29"/>
      <c r="AA10466" s="29"/>
      <c r="AB10466" s="29"/>
      <c r="AG10466" s="40"/>
      <c r="AH10466" s="40"/>
      <c r="AN10466" s="29"/>
      <c r="AO10466" s="29"/>
    </row>
    <row r="10467" spans="5:41" x14ac:dyDescent="0.3">
      <c r="E10467" s="15"/>
      <c r="M10467" s="26"/>
      <c r="V10467" s="37"/>
      <c r="W10467" s="37"/>
      <c r="Z10467" s="29"/>
      <c r="AA10467" s="29"/>
      <c r="AB10467" s="29"/>
      <c r="AG10467" s="40"/>
      <c r="AH10467" s="40"/>
      <c r="AN10467" s="29"/>
      <c r="AO10467" s="29"/>
    </row>
    <row r="10468" spans="5:41" x14ac:dyDescent="0.3">
      <c r="E10468" s="15"/>
      <c r="M10468" s="26"/>
      <c r="V10468" s="37"/>
      <c r="W10468" s="37"/>
      <c r="Z10468" s="29"/>
      <c r="AA10468" s="29"/>
      <c r="AB10468" s="29"/>
      <c r="AG10468" s="40"/>
      <c r="AH10468" s="40"/>
      <c r="AN10468" s="29"/>
      <c r="AO10468" s="29"/>
    </row>
    <row r="10469" spans="5:41" x14ac:dyDescent="0.3">
      <c r="E10469" s="15"/>
      <c r="M10469" s="26"/>
      <c r="V10469" s="37"/>
      <c r="W10469" s="37"/>
      <c r="Z10469" s="29"/>
      <c r="AA10469" s="29"/>
      <c r="AB10469" s="29"/>
      <c r="AG10469" s="40"/>
      <c r="AH10469" s="40"/>
      <c r="AN10469" s="29"/>
      <c r="AO10469" s="29"/>
    </row>
    <row r="10470" spans="5:41" x14ac:dyDescent="0.3">
      <c r="E10470" s="15"/>
      <c r="M10470" s="26"/>
      <c r="V10470" s="37"/>
      <c r="W10470" s="37"/>
      <c r="Z10470" s="29"/>
      <c r="AA10470" s="29"/>
      <c r="AB10470" s="29"/>
      <c r="AG10470" s="40"/>
      <c r="AH10470" s="40"/>
      <c r="AN10470" s="29"/>
      <c r="AO10470" s="29"/>
    </row>
    <row r="10471" spans="5:41" x14ac:dyDescent="0.3">
      <c r="E10471" s="15"/>
      <c r="M10471" s="26"/>
      <c r="V10471" s="37"/>
      <c r="W10471" s="37"/>
      <c r="Z10471" s="29"/>
      <c r="AA10471" s="29"/>
      <c r="AB10471" s="29"/>
      <c r="AG10471" s="40"/>
      <c r="AH10471" s="40"/>
      <c r="AN10471" s="29"/>
      <c r="AO10471" s="29"/>
    </row>
    <row r="10472" spans="5:41" x14ac:dyDescent="0.3">
      <c r="E10472" s="15"/>
      <c r="M10472" s="26"/>
      <c r="V10472" s="37"/>
      <c r="W10472" s="37"/>
      <c r="Z10472" s="29"/>
      <c r="AA10472" s="29"/>
      <c r="AB10472" s="29"/>
      <c r="AG10472" s="40"/>
      <c r="AH10472" s="40"/>
      <c r="AN10472" s="29"/>
      <c r="AO10472" s="29"/>
    </row>
    <row r="10473" spans="5:41" x14ac:dyDescent="0.3">
      <c r="E10473" s="15"/>
      <c r="M10473" s="26"/>
      <c r="V10473" s="37"/>
      <c r="W10473" s="37"/>
      <c r="Z10473" s="29"/>
      <c r="AA10473" s="29"/>
      <c r="AB10473" s="29"/>
      <c r="AG10473" s="40"/>
      <c r="AH10473" s="40"/>
      <c r="AN10473" s="29"/>
      <c r="AO10473" s="29"/>
    </row>
    <row r="10474" spans="5:41" x14ac:dyDescent="0.3">
      <c r="E10474" s="15"/>
      <c r="M10474" s="26"/>
      <c r="V10474" s="37"/>
      <c r="W10474" s="37"/>
      <c r="Z10474" s="29"/>
      <c r="AA10474" s="29"/>
      <c r="AB10474" s="29"/>
      <c r="AG10474" s="40"/>
      <c r="AH10474" s="40"/>
      <c r="AN10474" s="29"/>
      <c r="AO10474" s="29"/>
    </row>
    <row r="10475" spans="5:41" x14ac:dyDescent="0.3">
      <c r="E10475" s="15"/>
      <c r="M10475" s="26"/>
      <c r="V10475" s="37"/>
      <c r="W10475" s="37"/>
      <c r="Z10475" s="29"/>
      <c r="AA10475" s="29"/>
      <c r="AB10475" s="29"/>
      <c r="AG10475" s="40"/>
      <c r="AH10475" s="40"/>
      <c r="AN10475" s="29"/>
      <c r="AO10475" s="29"/>
    </row>
    <row r="10476" spans="5:41" x14ac:dyDescent="0.3">
      <c r="E10476" s="15"/>
      <c r="M10476" s="26"/>
      <c r="V10476" s="37"/>
      <c r="W10476" s="37"/>
      <c r="Z10476" s="29"/>
      <c r="AA10476" s="29"/>
      <c r="AB10476" s="29"/>
      <c r="AG10476" s="40"/>
      <c r="AH10476" s="40"/>
      <c r="AN10476" s="29"/>
      <c r="AO10476" s="29"/>
    </row>
    <row r="10477" spans="5:41" x14ac:dyDescent="0.3">
      <c r="E10477" s="15"/>
      <c r="M10477" s="26"/>
      <c r="V10477" s="37"/>
      <c r="W10477" s="37"/>
      <c r="Z10477" s="29"/>
      <c r="AA10477" s="29"/>
      <c r="AB10477" s="29"/>
      <c r="AG10477" s="40"/>
      <c r="AH10477" s="40"/>
      <c r="AN10477" s="29"/>
      <c r="AO10477" s="29"/>
    </row>
    <row r="10478" spans="5:41" x14ac:dyDescent="0.3">
      <c r="E10478" s="15"/>
      <c r="M10478" s="26"/>
      <c r="V10478" s="37"/>
      <c r="W10478" s="37"/>
      <c r="Z10478" s="29"/>
      <c r="AA10478" s="29"/>
      <c r="AB10478" s="29"/>
      <c r="AG10478" s="40"/>
      <c r="AH10478" s="40"/>
      <c r="AN10478" s="29"/>
      <c r="AO10478" s="29"/>
    </row>
    <row r="10479" spans="5:41" x14ac:dyDescent="0.3">
      <c r="E10479" s="15"/>
      <c r="M10479" s="26"/>
      <c r="V10479" s="37"/>
      <c r="W10479" s="37"/>
      <c r="Z10479" s="29"/>
      <c r="AA10479" s="29"/>
      <c r="AB10479" s="29"/>
      <c r="AG10479" s="40"/>
      <c r="AH10479" s="40"/>
      <c r="AN10479" s="29"/>
      <c r="AO10479" s="29"/>
    </row>
    <row r="10480" spans="5:41" x14ac:dyDescent="0.3">
      <c r="E10480" s="15"/>
      <c r="M10480" s="26"/>
      <c r="V10480" s="37"/>
      <c r="W10480" s="37"/>
      <c r="Z10480" s="29"/>
      <c r="AA10480" s="29"/>
      <c r="AB10480" s="29"/>
      <c r="AG10480" s="40"/>
      <c r="AH10480" s="40"/>
      <c r="AN10480" s="29"/>
      <c r="AO10480" s="29"/>
    </row>
    <row r="10481" spans="5:41" x14ac:dyDescent="0.3">
      <c r="E10481" s="15"/>
      <c r="M10481" s="26"/>
      <c r="V10481" s="37"/>
      <c r="W10481" s="37"/>
      <c r="Z10481" s="29"/>
      <c r="AA10481" s="29"/>
      <c r="AB10481" s="29"/>
      <c r="AG10481" s="40"/>
      <c r="AH10481" s="40"/>
      <c r="AN10481" s="29"/>
      <c r="AO10481" s="29"/>
    </row>
    <row r="10482" spans="5:41" x14ac:dyDescent="0.3">
      <c r="E10482" s="15"/>
      <c r="M10482" s="26"/>
      <c r="V10482" s="37"/>
      <c r="W10482" s="37"/>
      <c r="Z10482" s="29"/>
      <c r="AA10482" s="29"/>
      <c r="AB10482" s="29"/>
      <c r="AG10482" s="40"/>
      <c r="AH10482" s="40"/>
      <c r="AN10482" s="29"/>
      <c r="AO10482" s="29"/>
    </row>
    <row r="10483" spans="5:41" x14ac:dyDescent="0.3">
      <c r="E10483" s="15"/>
      <c r="M10483" s="26"/>
      <c r="V10483" s="37"/>
      <c r="W10483" s="37"/>
      <c r="Z10483" s="29"/>
      <c r="AA10483" s="29"/>
      <c r="AB10483" s="29"/>
      <c r="AG10483" s="40"/>
      <c r="AH10483" s="40"/>
      <c r="AN10483" s="29"/>
      <c r="AO10483" s="29"/>
    </row>
    <row r="10484" spans="5:41" x14ac:dyDescent="0.3">
      <c r="E10484" s="15"/>
      <c r="M10484" s="26"/>
      <c r="V10484" s="37"/>
      <c r="W10484" s="37"/>
      <c r="Z10484" s="29"/>
      <c r="AA10484" s="29"/>
      <c r="AB10484" s="29"/>
      <c r="AG10484" s="40"/>
      <c r="AH10484" s="40"/>
      <c r="AN10484" s="29"/>
      <c r="AO10484" s="29"/>
    </row>
    <row r="10485" spans="5:41" x14ac:dyDescent="0.3">
      <c r="E10485" s="15"/>
      <c r="M10485" s="26"/>
      <c r="V10485" s="37"/>
      <c r="W10485" s="37"/>
      <c r="Z10485" s="29"/>
      <c r="AA10485" s="29"/>
      <c r="AB10485" s="29"/>
      <c r="AG10485" s="40"/>
      <c r="AH10485" s="40"/>
      <c r="AN10485" s="29"/>
      <c r="AO10485" s="29"/>
    </row>
    <row r="10486" spans="5:41" x14ac:dyDescent="0.3">
      <c r="E10486" s="15"/>
      <c r="M10486" s="26"/>
      <c r="V10486" s="37"/>
      <c r="W10486" s="37"/>
      <c r="Z10486" s="29"/>
      <c r="AA10486" s="29"/>
      <c r="AB10486" s="29"/>
      <c r="AG10486" s="40"/>
      <c r="AH10486" s="40"/>
      <c r="AN10486" s="29"/>
      <c r="AO10486" s="29"/>
    </row>
    <row r="10487" spans="5:41" x14ac:dyDescent="0.3">
      <c r="E10487" s="15"/>
      <c r="M10487" s="26"/>
      <c r="V10487" s="37"/>
      <c r="W10487" s="37"/>
      <c r="Z10487" s="29"/>
      <c r="AA10487" s="29"/>
      <c r="AB10487" s="29"/>
      <c r="AG10487" s="40"/>
      <c r="AH10487" s="40"/>
      <c r="AN10487" s="29"/>
      <c r="AO10487" s="29"/>
    </row>
    <row r="10488" spans="5:41" x14ac:dyDescent="0.3">
      <c r="E10488" s="15"/>
      <c r="M10488" s="26"/>
      <c r="V10488" s="37"/>
      <c r="W10488" s="37"/>
      <c r="Z10488" s="29"/>
      <c r="AA10488" s="29"/>
      <c r="AB10488" s="29"/>
      <c r="AG10488" s="40"/>
      <c r="AH10488" s="40"/>
      <c r="AN10488" s="29"/>
      <c r="AO10488" s="29"/>
    </row>
    <row r="10489" spans="5:41" x14ac:dyDescent="0.3">
      <c r="E10489" s="15"/>
      <c r="M10489" s="26"/>
      <c r="V10489" s="37"/>
      <c r="W10489" s="37"/>
      <c r="Z10489" s="29"/>
      <c r="AA10489" s="29"/>
      <c r="AB10489" s="29"/>
      <c r="AG10489" s="40"/>
      <c r="AH10489" s="40"/>
      <c r="AN10489" s="29"/>
      <c r="AO10489" s="29"/>
    </row>
    <row r="10490" spans="5:41" x14ac:dyDescent="0.3">
      <c r="E10490" s="15"/>
      <c r="M10490" s="26"/>
      <c r="V10490" s="37"/>
      <c r="W10490" s="37"/>
      <c r="Z10490" s="29"/>
      <c r="AA10490" s="29"/>
      <c r="AB10490" s="29"/>
      <c r="AG10490" s="40"/>
      <c r="AH10490" s="40"/>
      <c r="AN10490" s="29"/>
      <c r="AO10490" s="29"/>
    </row>
    <row r="10491" spans="5:41" x14ac:dyDescent="0.3">
      <c r="E10491" s="15"/>
      <c r="M10491" s="26"/>
      <c r="V10491" s="37"/>
      <c r="W10491" s="37"/>
      <c r="Z10491" s="29"/>
      <c r="AA10491" s="29"/>
      <c r="AB10491" s="29"/>
      <c r="AG10491" s="40"/>
      <c r="AH10491" s="40"/>
      <c r="AN10491" s="29"/>
      <c r="AO10491" s="29"/>
    </row>
    <row r="10492" spans="5:41" x14ac:dyDescent="0.3">
      <c r="E10492" s="15"/>
      <c r="M10492" s="26"/>
      <c r="V10492" s="37"/>
      <c r="W10492" s="37"/>
      <c r="Z10492" s="29"/>
      <c r="AA10492" s="29"/>
      <c r="AB10492" s="29"/>
      <c r="AG10492" s="40"/>
      <c r="AH10492" s="40"/>
      <c r="AN10492" s="29"/>
      <c r="AO10492" s="29"/>
    </row>
    <row r="10493" spans="5:41" x14ac:dyDescent="0.3">
      <c r="E10493" s="15"/>
      <c r="M10493" s="26"/>
      <c r="V10493" s="37"/>
      <c r="W10493" s="37"/>
      <c r="Z10493" s="29"/>
      <c r="AA10493" s="29"/>
      <c r="AB10493" s="29"/>
      <c r="AG10493" s="40"/>
      <c r="AH10493" s="40"/>
      <c r="AN10493" s="29"/>
      <c r="AO10493" s="29"/>
    </row>
    <row r="10494" spans="5:41" x14ac:dyDescent="0.3">
      <c r="E10494" s="15"/>
      <c r="M10494" s="26"/>
      <c r="V10494" s="37"/>
      <c r="W10494" s="37"/>
      <c r="Z10494" s="29"/>
      <c r="AA10494" s="29"/>
      <c r="AB10494" s="29"/>
      <c r="AG10494" s="40"/>
      <c r="AH10494" s="40"/>
      <c r="AN10494" s="29"/>
      <c r="AO10494" s="29"/>
    </row>
    <row r="10495" spans="5:41" x14ac:dyDescent="0.3">
      <c r="E10495" s="15"/>
      <c r="M10495" s="26"/>
      <c r="V10495" s="37"/>
      <c r="W10495" s="37"/>
      <c r="Z10495" s="29"/>
      <c r="AA10495" s="29"/>
      <c r="AB10495" s="29"/>
      <c r="AG10495" s="40"/>
      <c r="AH10495" s="40"/>
      <c r="AN10495" s="29"/>
      <c r="AO10495" s="29"/>
    </row>
    <row r="10496" spans="5:41" x14ac:dyDescent="0.3">
      <c r="E10496" s="15"/>
      <c r="M10496" s="26"/>
      <c r="V10496" s="37"/>
      <c r="W10496" s="37"/>
      <c r="Z10496" s="29"/>
      <c r="AA10496" s="29"/>
      <c r="AB10496" s="29"/>
      <c r="AG10496" s="40"/>
      <c r="AH10496" s="40"/>
      <c r="AN10496" s="29"/>
      <c r="AO10496" s="29"/>
    </row>
    <row r="10497" spans="5:41" x14ac:dyDescent="0.3">
      <c r="E10497" s="15"/>
      <c r="M10497" s="26"/>
      <c r="V10497" s="37"/>
      <c r="W10497" s="37"/>
      <c r="Z10497" s="29"/>
      <c r="AA10497" s="29"/>
      <c r="AB10497" s="29"/>
      <c r="AG10497" s="40"/>
      <c r="AH10497" s="40"/>
      <c r="AN10497" s="29"/>
      <c r="AO10497" s="29"/>
    </row>
    <row r="10498" spans="5:41" x14ac:dyDescent="0.3">
      <c r="E10498" s="15"/>
      <c r="M10498" s="26"/>
      <c r="V10498" s="37"/>
      <c r="W10498" s="37"/>
      <c r="Z10498" s="29"/>
      <c r="AA10498" s="29"/>
      <c r="AB10498" s="29"/>
      <c r="AG10498" s="40"/>
      <c r="AH10498" s="40"/>
      <c r="AN10498" s="29"/>
      <c r="AO10498" s="29"/>
    </row>
    <row r="10499" spans="5:41" x14ac:dyDescent="0.3">
      <c r="E10499" s="15"/>
      <c r="M10499" s="26"/>
      <c r="V10499" s="37"/>
      <c r="W10499" s="37"/>
      <c r="Z10499" s="29"/>
      <c r="AA10499" s="29"/>
      <c r="AB10499" s="29"/>
      <c r="AG10499" s="40"/>
      <c r="AH10499" s="40"/>
      <c r="AN10499" s="29"/>
      <c r="AO10499" s="29"/>
    </row>
    <row r="10500" spans="5:41" x14ac:dyDescent="0.3">
      <c r="E10500" s="15"/>
      <c r="M10500" s="26"/>
      <c r="V10500" s="37"/>
      <c r="W10500" s="37"/>
      <c r="Z10500" s="29"/>
      <c r="AA10500" s="29"/>
      <c r="AB10500" s="29"/>
      <c r="AG10500" s="40"/>
      <c r="AH10500" s="40"/>
      <c r="AN10500" s="29"/>
      <c r="AO10500" s="29"/>
    </row>
    <row r="10501" spans="5:41" x14ac:dyDescent="0.3">
      <c r="E10501" s="15"/>
      <c r="M10501" s="26"/>
      <c r="V10501" s="37"/>
      <c r="W10501" s="37"/>
      <c r="Z10501" s="29"/>
      <c r="AA10501" s="29"/>
      <c r="AB10501" s="29"/>
      <c r="AG10501" s="40"/>
      <c r="AH10501" s="40"/>
      <c r="AN10501" s="29"/>
      <c r="AO10501" s="29"/>
    </row>
    <row r="10502" spans="5:41" x14ac:dyDescent="0.3">
      <c r="E10502" s="15"/>
      <c r="M10502" s="26"/>
      <c r="V10502" s="37"/>
      <c r="W10502" s="37"/>
      <c r="Z10502" s="29"/>
      <c r="AA10502" s="29"/>
      <c r="AB10502" s="29"/>
      <c r="AG10502" s="40"/>
      <c r="AH10502" s="40"/>
      <c r="AN10502" s="29"/>
      <c r="AO10502" s="29"/>
    </row>
    <row r="10503" spans="5:41" x14ac:dyDescent="0.3">
      <c r="E10503" s="15"/>
      <c r="M10503" s="26"/>
      <c r="V10503" s="37"/>
      <c r="W10503" s="37"/>
      <c r="Z10503" s="29"/>
      <c r="AA10503" s="29"/>
      <c r="AB10503" s="29"/>
      <c r="AG10503" s="40"/>
      <c r="AH10503" s="40"/>
      <c r="AN10503" s="29"/>
      <c r="AO10503" s="29"/>
    </row>
    <row r="10504" spans="5:41" x14ac:dyDescent="0.3">
      <c r="E10504" s="15"/>
      <c r="M10504" s="26"/>
      <c r="V10504" s="37"/>
      <c r="W10504" s="37"/>
      <c r="Z10504" s="29"/>
      <c r="AA10504" s="29"/>
      <c r="AB10504" s="29"/>
      <c r="AG10504" s="40"/>
      <c r="AH10504" s="40"/>
      <c r="AN10504" s="29"/>
      <c r="AO10504" s="29"/>
    </row>
    <row r="10505" spans="5:41" x14ac:dyDescent="0.3">
      <c r="E10505" s="15"/>
      <c r="M10505" s="26"/>
      <c r="V10505" s="37"/>
      <c r="W10505" s="37"/>
      <c r="Z10505" s="29"/>
      <c r="AA10505" s="29"/>
      <c r="AB10505" s="29"/>
      <c r="AG10505" s="40"/>
      <c r="AH10505" s="40"/>
      <c r="AN10505" s="29"/>
      <c r="AO10505" s="29"/>
    </row>
    <row r="10506" spans="5:41" x14ac:dyDescent="0.3">
      <c r="E10506" s="15"/>
      <c r="M10506" s="26"/>
      <c r="V10506" s="37"/>
      <c r="W10506" s="37"/>
      <c r="Z10506" s="29"/>
      <c r="AA10506" s="29"/>
      <c r="AB10506" s="29"/>
      <c r="AG10506" s="40"/>
      <c r="AH10506" s="40"/>
      <c r="AN10506" s="29"/>
      <c r="AO10506" s="29"/>
    </row>
    <row r="10507" spans="5:41" x14ac:dyDescent="0.3">
      <c r="E10507" s="15"/>
      <c r="M10507" s="26"/>
      <c r="V10507" s="37"/>
      <c r="W10507" s="37"/>
      <c r="Z10507" s="29"/>
      <c r="AA10507" s="29"/>
      <c r="AB10507" s="29"/>
      <c r="AG10507" s="40"/>
      <c r="AH10507" s="40"/>
      <c r="AN10507" s="29"/>
      <c r="AO10507" s="29"/>
    </row>
    <row r="10508" spans="5:41" x14ac:dyDescent="0.3">
      <c r="E10508" s="15"/>
      <c r="M10508" s="26"/>
      <c r="V10508" s="37"/>
      <c r="W10508" s="37"/>
      <c r="Z10508" s="29"/>
      <c r="AA10508" s="29"/>
      <c r="AB10508" s="29"/>
      <c r="AG10508" s="40"/>
      <c r="AH10508" s="40"/>
      <c r="AN10508" s="29"/>
      <c r="AO10508" s="29"/>
    </row>
    <row r="10509" spans="5:41" x14ac:dyDescent="0.3">
      <c r="E10509" s="15"/>
      <c r="M10509" s="26"/>
      <c r="V10509" s="37"/>
      <c r="W10509" s="37"/>
      <c r="Z10509" s="29"/>
      <c r="AA10509" s="29"/>
      <c r="AB10509" s="29"/>
      <c r="AG10509" s="40"/>
      <c r="AH10509" s="40"/>
      <c r="AN10509" s="29"/>
      <c r="AO10509" s="29"/>
    </row>
    <row r="10510" spans="5:41" x14ac:dyDescent="0.3">
      <c r="E10510" s="15"/>
      <c r="M10510" s="26"/>
      <c r="V10510" s="37"/>
      <c r="W10510" s="37"/>
      <c r="Z10510" s="29"/>
      <c r="AA10510" s="29"/>
      <c r="AB10510" s="29"/>
      <c r="AG10510" s="40"/>
      <c r="AH10510" s="40"/>
      <c r="AN10510" s="29"/>
      <c r="AO10510" s="29"/>
    </row>
    <row r="10511" spans="5:41" x14ac:dyDescent="0.3">
      <c r="E10511" s="15"/>
      <c r="M10511" s="26"/>
      <c r="V10511" s="37"/>
      <c r="W10511" s="37"/>
      <c r="Z10511" s="29"/>
      <c r="AA10511" s="29"/>
      <c r="AB10511" s="29"/>
      <c r="AG10511" s="40"/>
      <c r="AH10511" s="40"/>
      <c r="AN10511" s="29"/>
      <c r="AO10511" s="29"/>
    </row>
    <row r="10512" spans="5:41" x14ac:dyDescent="0.3">
      <c r="E10512" s="15"/>
      <c r="M10512" s="26"/>
      <c r="V10512" s="37"/>
      <c r="W10512" s="37"/>
      <c r="Z10512" s="29"/>
      <c r="AA10512" s="29"/>
      <c r="AB10512" s="29"/>
      <c r="AG10512" s="40"/>
      <c r="AH10512" s="40"/>
      <c r="AN10512" s="29"/>
      <c r="AO10512" s="29"/>
    </row>
    <row r="10513" spans="5:41" x14ac:dyDescent="0.3">
      <c r="E10513" s="15"/>
      <c r="M10513" s="26"/>
      <c r="V10513" s="37"/>
      <c r="W10513" s="37"/>
      <c r="Z10513" s="29"/>
      <c r="AA10513" s="29"/>
      <c r="AB10513" s="29"/>
      <c r="AG10513" s="40"/>
      <c r="AH10513" s="40"/>
      <c r="AN10513" s="29"/>
      <c r="AO10513" s="29"/>
    </row>
    <row r="10514" spans="5:41" x14ac:dyDescent="0.3">
      <c r="E10514" s="15"/>
      <c r="M10514" s="26"/>
      <c r="V10514" s="37"/>
      <c r="W10514" s="37"/>
      <c r="Z10514" s="29"/>
      <c r="AA10514" s="29"/>
      <c r="AB10514" s="29"/>
      <c r="AG10514" s="40"/>
      <c r="AH10514" s="40"/>
      <c r="AN10514" s="29"/>
      <c r="AO10514" s="29"/>
    </row>
    <row r="10515" spans="5:41" x14ac:dyDescent="0.3">
      <c r="E10515" s="15"/>
      <c r="M10515" s="26"/>
      <c r="V10515" s="37"/>
      <c r="W10515" s="37"/>
      <c r="Z10515" s="29"/>
      <c r="AA10515" s="29"/>
      <c r="AB10515" s="29"/>
      <c r="AG10515" s="40"/>
      <c r="AH10515" s="40"/>
      <c r="AN10515" s="29"/>
      <c r="AO10515" s="29"/>
    </row>
    <row r="10516" spans="5:41" x14ac:dyDescent="0.3">
      <c r="E10516" s="15"/>
      <c r="M10516" s="26"/>
      <c r="V10516" s="37"/>
      <c r="W10516" s="37"/>
      <c r="Z10516" s="29"/>
      <c r="AA10516" s="29"/>
      <c r="AB10516" s="29"/>
      <c r="AG10516" s="40"/>
      <c r="AH10516" s="40"/>
      <c r="AN10516" s="29"/>
      <c r="AO10516" s="29"/>
    </row>
    <row r="10517" spans="5:41" x14ac:dyDescent="0.3">
      <c r="E10517" s="15"/>
      <c r="M10517" s="26"/>
      <c r="V10517" s="37"/>
      <c r="W10517" s="37"/>
      <c r="Z10517" s="29"/>
      <c r="AA10517" s="29"/>
      <c r="AB10517" s="29"/>
      <c r="AG10517" s="40"/>
      <c r="AH10517" s="40"/>
      <c r="AN10517" s="29"/>
      <c r="AO10517" s="29"/>
    </row>
    <row r="10518" spans="5:41" x14ac:dyDescent="0.3">
      <c r="E10518" s="15"/>
      <c r="M10518" s="26"/>
      <c r="V10518" s="37"/>
      <c r="W10518" s="37"/>
      <c r="Z10518" s="29"/>
      <c r="AA10518" s="29"/>
      <c r="AB10518" s="29"/>
      <c r="AG10518" s="40"/>
      <c r="AH10518" s="40"/>
      <c r="AN10518" s="29"/>
      <c r="AO10518" s="29"/>
    </row>
    <row r="10519" spans="5:41" x14ac:dyDescent="0.3">
      <c r="E10519" s="15"/>
      <c r="M10519" s="26"/>
      <c r="V10519" s="37"/>
      <c r="W10519" s="37"/>
      <c r="Z10519" s="29"/>
      <c r="AA10519" s="29"/>
      <c r="AB10519" s="29"/>
      <c r="AG10519" s="40"/>
      <c r="AH10519" s="40"/>
      <c r="AN10519" s="29"/>
      <c r="AO10519" s="29"/>
    </row>
    <row r="10520" spans="5:41" x14ac:dyDescent="0.3">
      <c r="E10520" s="15"/>
      <c r="M10520" s="26"/>
      <c r="V10520" s="37"/>
      <c r="W10520" s="37"/>
      <c r="Z10520" s="29"/>
      <c r="AA10520" s="29"/>
      <c r="AB10520" s="29"/>
      <c r="AG10520" s="40"/>
      <c r="AH10520" s="40"/>
      <c r="AN10520" s="29"/>
      <c r="AO10520" s="29"/>
    </row>
    <row r="10521" spans="5:41" x14ac:dyDescent="0.3">
      <c r="E10521" s="15"/>
      <c r="M10521" s="26"/>
      <c r="V10521" s="37"/>
      <c r="W10521" s="37"/>
      <c r="Z10521" s="29"/>
      <c r="AA10521" s="29"/>
      <c r="AB10521" s="29"/>
      <c r="AG10521" s="40"/>
      <c r="AH10521" s="40"/>
      <c r="AN10521" s="29"/>
      <c r="AO10521" s="29"/>
    </row>
    <row r="10522" spans="5:41" x14ac:dyDescent="0.3">
      <c r="E10522" s="15"/>
      <c r="M10522" s="26"/>
      <c r="V10522" s="37"/>
      <c r="W10522" s="37"/>
      <c r="Z10522" s="29"/>
      <c r="AA10522" s="29"/>
      <c r="AB10522" s="29"/>
      <c r="AG10522" s="40"/>
      <c r="AH10522" s="40"/>
      <c r="AN10522" s="29"/>
      <c r="AO10522" s="29"/>
    </row>
    <row r="10523" spans="5:41" x14ac:dyDescent="0.3">
      <c r="E10523" s="15"/>
      <c r="M10523" s="26"/>
      <c r="V10523" s="37"/>
      <c r="W10523" s="37"/>
      <c r="Z10523" s="29"/>
      <c r="AA10523" s="29"/>
      <c r="AB10523" s="29"/>
      <c r="AG10523" s="40"/>
      <c r="AH10523" s="40"/>
      <c r="AN10523" s="29"/>
      <c r="AO10523" s="29"/>
    </row>
    <row r="10524" spans="5:41" x14ac:dyDescent="0.3">
      <c r="E10524" s="15"/>
      <c r="M10524" s="26"/>
      <c r="V10524" s="37"/>
      <c r="W10524" s="37"/>
      <c r="Z10524" s="29"/>
      <c r="AA10524" s="29"/>
      <c r="AB10524" s="29"/>
      <c r="AG10524" s="40"/>
      <c r="AH10524" s="40"/>
      <c r="AN10524" s="29"/>
      <c r="AO10524" s="29"/>
    </row>
    <row r="10525" spans="5:41" x14ac:dyDescent="0.3">
      <c r="E10525" s="15"/>
      <c r="M10525" s="26"/>
      <c r="V10525" s="37"/>
      <c r="W10525" s="37"/>
      <c r="Z10525" s="29"/>
      <c r="AA10525" s="29"/>
      <c r="AB10525" s="29"/>
      <c r="AG10525" s="40"/>
      <c r="AH10525" s="40"/>
      <c r="AN10525" s="29"/>
      <c r="AO10525" s="29"/>
    </row>
    <row r="10526" spans="5:41" x14ac:dyDescent="0.3">
      <c r="E10526" s="15"/>
      <c r="M10526" s="26"/>
      <c r="V10526" s="37"/>
      <c r="W10526" s="37"/>
      <c r="Z10526" s="29"/>
      <c r="AA10526" s="29"/>
      <c r="AB10526" s="29"/>
      <c r="AG10526" s="40"/>
      <c r="AH10526" s="40"/>
      <c r="AN10526" s="29"/>
      <c r="AO10526" s="29"/>
    </row>
    <row r="10527" spans="5:41" x14ac:dyDescent="0.3">
      <c r="E10527" s="15"/>
      <c r="M10527" s="26"/>
      <c r="V10527" s="37"/>
      <c r="W10527" s="37"/>
      <c r="Z10527" s="29"/>
      <c r="AA10527" s="29"/>
      <c r="AB10527" s="29"/>
      <c r="AG10527" s="40"/>
      <c r="AH10527" s="40"/>
      <c r="AN10527" s="29"/>
      <c r="AO10527" s="29"/>
    </row>
    <row r="10528" spans="5:41" x14ac:dyDescent="0.3">
      <c r="E10528" s="15"/>
      <c r="M10528" s="26"/>
      <c r="V10528" s="37"/>
      <c r="W10528" s="37"/>
      <c r="Z10528" s="29"/>
      <c r="AA10528" s="29"/>
      <c r="AB10528" s="29"/>
      <c r="AG10528" s="40"/>
      <c r="AH10528" s="40"/>
      <c r="AN10528" s="29"/>
      <c r="AO10528" s="29"/>
    </row>
    <row r="10529" spans="5:41" x14ac:dyDescent="0.3">
      <c r="E10529" s="15"/>
      <c r="M10529" s="26"/>
      <c r="V10529" s="37"/>
      <c r="W10529" s="37"/>
      <c r="Z10529" s="29"/>
      <c r="AA10529" s="29"/>
      <c r="AB10529" s="29"/>
      <c r="AG10529" s="40"/>
      <c r="AH10529" s="40"/>
      <c r="AN10529" s="29"/>
      <c r="AO10529" s="29"/>
    </row>
    <row r="10530" spans="5:41" x14ac:dyDescent="0.3">
      <c r="E10530" s="15"/>
      <c r="M10530" s="26"/>
      <c r="V10530" s="37"/>
      <c r="W10530" s="37"/>
      <c r="Z10530" s="29"/>
      <c r="AA10530" s="29"/>
      <c r="AB10530" s="29"/>
      <c r="AG10530" s="40"/>
      <c r="AH10530" s="40"/>
      <c r="AN10530" s="29"/>
      <c r="AO10530" s="29"/>
    </row>
    <row r="10531" spans="5:41" x14ac:dyDescent="0.3">
      <c r="E10531" s="15"/>
      <c r="M10531" s="26"/>
      <c r="V10531" s="37"/>
      <c r="W10531" s="37"/>
      <c r="Z10531" s="29"/>
      <c r="AA10531" s="29"/>
      <c r="AB10531" s="29"/>
      <c r="AG10531" s="40"/>
      <c r="AH10531" s="40"/>
      <c r="AN10531" s="29"/>
      <c r="AO10531" s="29"/>
    </row>
    <row r="10532" spans="5:41" x14ac:dyDescent="0.3">
      <c r="E10532" s="15"/>
      <c r="M10532" s="26"/>
      <c r="V10532" s="37"/>
      <c r="W10532" s="37"/>
      <c r="Z10532" s="29"/>
      <c r="AA10532" s="29"/>
      <c r="AB10532" s="29"/>
      <c r="AG10532" s="40"/>
      <c r="AH10532" s="40"/>
      <c r="AN10532" s="29"/>
      <c r="AO10532" s="29"/>
    </row>
    <row r="10533" spans="5:41" x14ac:dyDescent="0.3">
      <c r="E10533" s="15"/>
      <c r="M10533" s="26"/>
      <c r="V10533" s="37"/>
      <c r="W10533" s="37"/>
      <c r="Z10533" s="29"/>
      <c r="AA10533" s="29"/>
      <c r="AB10533" s="29"/>
      <c r="AG10533" s="40"/>
      <c r="AH10533" s="40"/>
      <c r="AN10533" s="29"/>
      <c r="AO10533" s="29"/>
    </row>
    <row r="10534" spans="5:41" x14ac:dyDescent="0.3">
      <c r="E10534" s="15"/>
      <c r="M10534" s="26"/>
      <c r="V10534" s="37"/>
      <c r="W10534" s="37"/>
      <c r="Z10534" s="29"/>
      <c r="AA10534" s="29"/>
      <c r="AB10534" s="29"/>
      <c r="AG10534" s="40"/>
      <c r="AH10534" s="40"/>
      <c r="AN10534" s="29"/>
      <c r="AO10534" s="29"/>
    </row>
    <row r="10535" spans="5:41" x14ac:dyDescent="0.3">
      <c r="E10535" s="15"/>
      <c r="M10535" s="26"/>
      <c r="V10535" s="37"/>
      <c r="W10535" s="37"/>
      <c r="Z10535" s="29"/>
      <c r="AA10535" s="29"/>
      <c r="AB10535" s="29"/>
      <c r="AG10535" s="40"/>
      <c r="AH10535" s="40"/>
      <c r="AN10535" s="29"/>
      <c r="AO10535" s="29"/>
    </row>
    <row r="10536" spans="5:41" x14ac:dyDescent="0.3">
      <c r="E10536" s="15"/>
      <c r="M10536" s="26"/>
      <c r="V10536" s="37"/>
      <c r="W10536" s="37"/>
      <c r="Z10536" s="29"/>
      <c r="AA10536" s="29"/>
      <c r="AB10536" s="29"/>
      <c r="AG10536" s="40"/>
      <c r="AH10536" s="40"/>
      <c r="AN10536" s="29"/>
      <c r="AO10536" s="29"/>
    </row>
    <row r="10537" spans="5:41" x14ac:dyDescent="0.3">
      <c r="E10537" s="15"/>
      <c r="M10537" s="26"/>
      <c r="V10537" s="37"/>
      <c r="W10537" s="37"/>
      <c r="Z10537" s="29"/>
      <c r="AA10537" s="29"/>
      <c r="AB10537" s="29"/>
      <c r="AG10537" s="40"/>
      <c r="AH10537" s="40"/>
      <c r="AN10537" s="29"/>
      <c r="AO10537" s="29"/>
    </row>
    <row r="10538" spans="5:41" x14ac:dyDescent="0.3">
      <c r="E10538" s="15"/>
      <c r="M10538" s="26"/>
      <c r="V10538" s="37"/>
      <c r="W10538" s="37"/>
      <c r="Z10538" s="29"/>
      <c r="AA10538" s="29"/>
      <c r="AB10538" s="29"/>
      <c r="AG10538" s="40"/>
      <c r="AH10538" s="40"/>
      <c r="AN10538" s="29"/>
      <c r="AO10538" s="29"/>
    </row>
    <row r="10539" spans="5:41" x14ac:dyDescent="0.3">
      <c r="E10539" s="15"/>
      <c r="M10539" s="26"/>
      <c r="V10539" s="37"/>
      <c r="W10539" s="37"/>
      <c r="Z10539" s="29"/>
      <c r="AA10539" s="29"/>
      <c r="AB10539" s="29"/>
      <c r="AG10539" s="40"/>
      <c r="AH10539" s="40"/>
      <c r="AN10539" s="29"/>
      <c r="AO10539" s="29"/>
    </row>
    <row r="10540" spans="5:41" x14ac:dyDescent="0.3">
      <c r="E10540" s="15"/>
      <c r="M10540" s="26"/>
      <c r="V10540" s="37"/>
      <c r="W10540" s="37"/>
      <c r="Z10540" s="29"/>
      <c r="AA10540" s="29"/>
      <c r="AB10540" s="29"/>
      <c r="AG10540" s="40"/>
      <c r="AH10540" s="40"/>
      <c r="AN10540" s="29"/>
      <c r="AO10540" s="29"/>
    </row>
    <row r="10541" spans="5:41" x14ac:dyDescent="0.3">
      <c r="E10541" s="15"/>
      <c r="M10541" s="26"/>
      <c r="V10541" s="37"/>
      <c r="W10541" s="37"/>
      <c r="Z10541" s="29"/>
      <c r="AA10541" s="29"/>
      <c r="AB10541" s="29"/>
      <c r="AG10541" s="40"/>
      <c r="AH10541" s="40"/>
      <c r="AN10541" s="29"/>
      <c r="AO10541" s="29"/>
    </row>
    <row r="10542" spans="5:41" x14ac:dyDescent="0.3">
      <c r="E10542" s="15"/>
      <c r="M10542" s="26"/>
      <c r="V10542" s="37"/>
      <c r="W10542" s="37"/>
      <c r="Z10542" s="29"/>
      <c r="AA10542" s="29"/>
      <c r="AB10542" s="29"/>
      <c r="AG10542" s="40"/>
      <c r="AH10542" s="40"/>
      <c r="AN10542" s="29"/>
      <c r="AO10542" s="29"/>
    </row>
    <row r="10543" spans="5:41" x14ac:dyDescent="0.3">
      <c r="E10543" s="15"/>
      <c r="M10543" s="26"/>
      <c r="V10543" s="37"/>
      <c r="W10543" s="37"/>
      <c r="Z10543" s="29"/>
      <c r="AA10543" s="29"/>
      <c r="AB10543" s="29"/>
      <c r="AG10543" s="40"/>
      <c r="AH10543" s="40"/>
      <c r="AN10543" s="29"/>
      <c r="AO10543" s="29"/>
    </row>
    <row r="10544" spans="5:41" x14ac:dyDescent="0.3">
      <c r="E10544" s="15"/>
      <c r="M10544" s="26"/>
      <c r="V10544" s="37"/>
      <c r="W10544" s="37"/>
      <c r="Z10544" s="29"/>
      <c r="AA10544" s="29"/>
      <c r="AB10544" s="29"/>
      <c r="AG10544" s="40"/>
      <c r="AH10544" s="40"/>
      <c r="AN10544" s="29"/>
      <c r="AO10544" s="29"/>
    </row>
    <row r="10545" spans="5:41" x14ac:dyDescent="0.3">
      <c r="E10545" s="15"/>
      <c r="M10545" s="26"/>
      <c r="V10545" s="37"/>
      <c r="W10545" s="37"/>
      <c r="Z10545" s="29"/>
      <c r="AA10545" s="29"/>
      <c r="AB10545" s="29"/>
      <c r="AG10545" s="40"/>
      <c r="AH10545" s="40"/>
      <c r="AN10545" s="29"/>
      <c r="AO10545" s="29"/>
    </row>
    <row r="10546" spans="5:41" x14ac:dyDescent="0.3">
      <c r="E10546" s="15"/>
      <c r="M10546" s="26"/>
      <c r="V10546" s="37"/>
      <c r="W10546" s="37"/>
      <c r="Z10546" s="29"/>
      <c r="AA10546" s="29"/>
      <c r="AB10546" s="29"/>
      <c r="AG10546" s="40"/>
      <c r="AH10546" s="40"/>
      <c r="AN10546" s="29"/>
      <c r="AO10546" s="29"/>
    </row>
    <row r="10547" spans="5:41" x14ac:dyDescent="0.3">
      <c r="E10547" s="15"/>
      <c r="M10547" s="26"/>
      <c r="V10547" s="37"/>
      <c r="W10547" s="37"/>
      <c r="Z10547" s="29"/>
      <c r="AA10547" s="29"/>
      <c r="AB10547" s="29"/>
      <c r="AG10547" s="40"/>
      <c r="AH10547" s="40"/>
      <c r="AN10547" s="29"/>
      <c r="AO10547" s="29"/>
    </row>
    <row r="10548" spans="5:41" x14ac:dyDescent="0.3">
      <c r="E10548" s="15"/>
      <c r="M10548" s="26"/>
      <c r="V10548" s="37"/>
      <c r="W10548" s="37"/>
      <c r="Z10548" s="29"/>
      <c r="AA10548" s="29"/>
      <c r="AB10548" s="29"/>
      <c r="AG10548" s="40"/>
      <c r="AH10548" s="40"/>
      <c r="AN10548" s="29"/>
      <c r="AO10548" s="29"/>
    </row>
    <row r="10549" spans="5:41" x14ac:dyDescent="0.3">
      <c r="E10549" s="15"/>
      <c r="M10549" s="26"/>
      <c r="V10549" s="37"/>
      <c r="W10549" s="37"/>
      <c r="Z10549" s="29"/>
      <c r="AA10549" s="29"/>
      <c r="AB10549" s="29"/>
      <c r="AG10549" s="40"/>
      <c r="AH10549" s="40"/>
      <c r="AN10549" s="29"/>
      <c r="AO10549" s="29"/>
    </row>
    <row r="10550" spans="5:41" x14ac:dyDescent="0.3">
      <c r="E10550" s="15"/>
      <c r="M10550" s="26"/>
      <c r="V10550" s="37"/>
      <c r="W10550" s="37"/>
      <c r="Z10550" s="29"/>
      <c r="AA10550" s="29"/>
      <c r="AB10550" s="29"/>
      <c r="AG10550" s="40"/>
      <c r="AH10550" s="40"/>
      <c r="AN10550" s="29"/>
      <c r="AO10550" s="29"/>
    </row>
    <row r="10551" spans="5:41" x14ac:dyDescent="0.3">
      <c r="E10551" s="15"/>
      <c r="M10551" s="26"/>
      <c r="V10551" s="37"/>
      <c r="W10551" s="37"/>
      <c r="Z10551" s="29"/>
      <c r="AA10551" s="29"/>
      <c r="AB10551" s="29"/>
      <c r="AG10551" s="40"/>
      <c r="AH10551" s="40"/>
      <c r="AN10551" s="29"/>
      <c r="AO10551" s="29"/>
    </row>
    <row r="10552" spans="5:41" x14ac:dyDescent="0.3">
      <c r="E10552" s="15"/>
      <c r="M10552" s="26"/>
      <c r="V10552" s="37"/>
      <c r="W10552" s="37"/>
      <c r="Z10552" s="29"/>
      <c r="AA10552" s="29"/>
      <c r="AB10552" s="29"/>
      <c r="AG10552" s="40"/>
      <c r="AH10552" s="40"/>
      <c r="AN10552" s="29"/>
      <c r="AO10552" s="29"/>
    </row>
    <row r="10553" spans="5:41" x14ac:dyDescent="0.3">
      <c r="E10553" s="15"/>
      <c r="M10553" s="26"/>
      <c r="V10553" s="37"/>
      <c r="W10553" s="37"/>
      <c r="Z10553" s="29"/>
      <c r="AA10553" s="29"/>
      <c r="AB10553" s="29"/>
      <c r="AG10553" s="40"/>
      <c r="AH10553" s="40"/>
      <c r="AN10553" s="29"/>
      <c r="AO10553" s="29"/>
    </row>
    <row r="10554" spans="5:41" x14ac:dyDescent="0.3">
      <c r="E10554" s="15"/>
      <c r="M10554" s="26"/>
      <c r="V10554" s="37"/>
      <c r="W10554" s="37"/>
      <c r="Z10554" s="29"/>
      <c r="AA10554" s="29"/>
      <c r="AB10554" s="29"/>
      <c r="AG10554" s="40"/>
      <c r="AH10554" s="40"/>
      <c r="AN10554" s="29"/>
      <c r="AO10554" s="29"/>
    </row>
    <row r="10555" spans="5:41" x14ac:dyDescent="0.3">
      <c r="E10555" s="15"/>
      <c r="M10555" s="26"/>
      <c r="V10555" s="37"/>
      <c r="W10555" s="37"/>
      <c r="Z10555" s="29"/>
      <c r="AA10555" s="29"/>
      <c r="AB10555" s="29"/>
      <c r="AG10555" s="40"/>
      <c r="AH10555" s="40"/>
      <c r="AN10555" s="29"/>
      <c r="AO10555" s="29"/>
    </row>
    <row r="10556" spans="5:41" x14ac:dyDescent="0.3">
      <c r="E10556" s="15"/>
      <c r="M10556" s="26"/>
      <c r="V10556" s="37"/>
      <c r="W10556" s="37"/>
      <c r="Z10556" s="29"/>
      <c r="AA10556" s="29"/>
      <c r="AB10556" s="29"/>
      <c r="AG10556" s="40"/>
      <c r="AH10556" s="40"/>
      <c r="AN10556" s="29"/>
      <c r="AO10556" s="29"/>
    </row>
    <row r="10557" spans="5:41" x14ac:dyDescent="0.3">
      <c r="E10557" s="15"/>
      <c r="M10557" s="26"/>
      <c r="V10557" s="37"/>
      <c r="W10557" s="37"/>
      <c r="Z10557" s="29"/>
      <c r="AA10557" s="29"/>
      <c r="AB10557" s="29"/>
      <c r="AG10557" s="40"/>
      <c r="AH10557" s="40"/>
      <c r="AN10557" s="29"/>
      <c r="AO10557" s="29"/>
    </row>
    <row r="10558" spans="5:41" x14ac:dyDescent="0.3">
      <c r="E10558" s="15"/>
      <c r="M10558" s="26"/>
      <c r="V10558" s="37"/>
      <c r="W10558" s="37"/>
      <c r="Z10558" s="29"/>
      <c r="AA10558" s="29"/>
      <c r="AB10558" s="29"/>
      <c r="AG10558" s="40"/>
      <c r="AH10558" s="40"/>
      <c r="AN10558" s="29"/>
      <c r="AO10558" s="29"/>
    </row>
    <row r="10559" spans="5:41" x14ac:dyDescent="0.3">
      <c r="E10559" s="15"/>
      <c r="M10559" s="26"/>
      <c r="V10559" s="37"/>
      <c r="W10559" s="37"/>
      <c r="Z10559" s="29"/>
      <c r="AA10559" s="29"/>
      <c r="AB10559" s="29"/>
      <c r="AG10559" s="40"/>
      <c r="AH10559" s="40"/>
      <c r="AN10559" s="29"/>
      <c r="AO10559" s="29"/>
    </row>
    <row r="10560" spans="5:41" x14ac:dyDescent="0.3">
      <c r="E10560" s="15"/>
      <c r="M10560" s="26"/>
      <c r="V10560" s="37"/>
      <c r="W10560" s="37"/>
      <c r="Z10560" s="29"/>
      <c r="AA10560" s="29"/>
      <c r="AB10560" s="29"/>
      <c r="AG10560" s="40"/>
      <c r="AH10560" s="40"/>
      <c r="AN10560" s="29"/>
      <c r="AO10560" s="29"/>
    </row>
    <row r="10561" spans="5:41" x14ac:dyDescent="0.3">
      <c r="E10561" s="15"/>
      <c r="M10561" s="26"/>
      <c r="V10561" s="37"/>
      <c r="W10561" s="37"/>
      <c r="Z10561" s="29"/>
      <c r="AA10561" s="29"/>
      <c r="AB10561" s="29"/>
      <c r="AG10561" s="40"/>
      <c r="AH10561" s="40"/>
      <c r="AN10561" s="29"/>
      <c r="AO10561" s="29"/>
    </row>
    <row r="10562" spans="5:41" x14ac:dyDescent="0.3">
      <c r="E10562" s="15"/>
      <c r="M10562" s="26"/>
      <c r="V10562" s="37"/>
      <c r="W10562" s="37"/>
      <c r="Z10562" s="29"/>
      <c r="AA10562" s="29"/>
      <c r="AB10562" s="29"/>
      <c r="AG10562" s="40"/>
      <c r="AH10562" s="40"/>
      <c r="AN10562" s="29"/>
      <c r="AO10562" s="29"/>
    </row>
    <row r="10563" spans="5:41" x14ac:dyDescent="0.3">
      <c r="E10563" s="15"/>
      <c r="M10563" s="26"/>
      <c r="V10563" s="37"/>
      <c r="W10563" s="37"/>
      <c r="Z10563" s="29"/>
      <c r="AA10563" s="29"/>
      <c r="AB10563" s="29"/>
      <c r="AG10563" s="40"/>
      <c r="AH10563" s="40"/>
      <c r="AN10563" s="29"/>
      <c r="AO10563" s="29"/>
    </row>
    <row r="10564" spans="5:41" x14ac:dyDescent="0.3">
      <c r="E10564" s="15"/>
      <c r="M10564" s="26"/>
      <c r="V10564" s="37"/>
      <c r="W10564" s="37"/>
      <c r="Z10564" s="29"/>
      <c r="AA10564" s="29"/>
      <c r="AB10564" s="29"/>
      <c r="AG10564" s="40"/>
      <c r="AH10564" s="40"/>
      <c r="AN10564" s="29"/>
      <c r="AO10564" s="29"/>
    </row>
    <row r="10565" spans="5:41" x14ac:dyDescent="0.3">
      <c r="E10565" s="15"/>
      <c r="M10565" s="26"/>
      <c r="V10565" s="37"/>
      <c r="W10565" s="37"/>
      <c r="Z10565" s="29"/>
      <c r="AA10565" s="29"/>
      <c r="AB10565" s="29"/>
      <c r="AG10565" s="40"/>
      <c r="AH10565" s="40"/>
      <c r="AN10565" s="29"/>
      <c r="AO10565" s="29"/>
    </row>
    <row r="10566" spans="5:41" x14ac:dyDescent="0.3">
      <c r="E10566" s="15"/>
      <c r="M10566" s="26"/>
      <c r="V10566" s="37"/>
      <c r="W10566" s="37"/>
      <c r="Z10566" s="29"/>
      <c r="AA10566" s="29"/>
      <c r="AB10566" s="29"/>
      <c r="AG10566" s="40"/>
      <c r="AH10566" s="40"/>
      <c r="AN10566" s="29"/>
      <c r="AO10566" s="29"/>
    </row>
    <row r="10567" spans="5:41" x14ac:dyDescent="0.3">
      <c r="E10567" s="15"/>
      <c r="M10567" s="26"/>
      <c r="V10567" s="37"/>
      <c r="W10567" s="37"/>
      <c r="Z10567" s="29"/>
      <c r="AA10567" s="29"/>
      <c r="AB10567" s="29"/>
      <c r="AG10567" s="40"/>
      <c r="AH10567" s="40"/>
      <c r="AN10567" s="29"/>
      <c r="AO10567" s="29"/>
    </row>
    <row r="10568" spans="5:41" x14ac:dyDescent="0.3">
      <c r="E10568" s="15"/>
      <c r="M10568" s="26"/>
      <c r="V10568" s="37"/>
      <c r="W10568" s="37"/>
      <c r="Z10568" s="29"/>
      <c r="AA10568" s="29"/>
      <c r="AB10568" s="29"/>
      <c r="AG10568" s="40"/>
      <c r="AH10568" s="40"/>
      <c r="AN10568" s="29"/>
      <c r="AO10568" s="29"/>
    </row>
    <row r="10569" spans="5:41" x14ac:dyDescent="0.3">
      <c r="E10569" s="15"/>
      <c r="M10569" s="26"/>
      <c r="V10569" s="37"/>
      <c r="W10569" s="37"/>
      <c r="Z10569" s="29"/>
      <c r="AA10569" s="29"/>
      <c r="AB10569" s="29"/>
      <c r="AG10569" s="40"/>
      <c r="AH10569" s="40"/>
      <c r="AN10569" s="29"/>
      <c r="AO10569" s="29"/>
    </row>
    <row r="10570" spans="5:41" x14ac:dyDescent="0.3">
      <c r="E10570" s="15"/>
      <c r="M10570" s="26"/>
      <c r="V10570" s="37"/>
      <c r="W10570" s="37"/>
      <c r="Z10570" s="29"/>
      <c r="AA10570" s="29"/>
      <c r="AB10570" s="29"/>
      <c r="AG10570" s="40"/>
      <c r="AH10570" s="40"/>
      <c r="AN10570" s="29"/>
      <c r="AO10570" s="29"/>
    </row>
    <row r="10571" spans="5:41" x14ac:dyDescent="0.3">
      <c r="E10571" s="15"/>
      <c r="M10571" s="26"/>
      <c r="V10571" s="37"/>
      <c r="W10571" s="37"/>
      <c r="Z10571" s="29"/>
      <c r="AA10571" s="29"/>
      <c r="AB10571" s="29"/>
      <c r="AG10571" s="40"/>
      <c r="AH10571" s="40"/>
      <c r="AN10571" s="29"/>
      <c r="AO10571" s="29"/>
    </row>
    <row r="10572" spans="5:41" x14ac:dyDescent="0.3">
      <c r="E10572" s="15"/>
      <c r="M10572" s="26"/>
      <c r="V10572" s="37"/>
      <c r="W10572" s="37"/>
      <c r="Z10572" s="29"/>
      <c r="AA10572" s="29"/>
      <c r="AB10572" s="29"/>
      <c r="AG10572" s="40"/>
      <c r="AH10572" s="40"/>
      <c r="AN10572" s="29"/>
      <c r="AO10572" s="29"/>
    </row>
    <row r="10573" spans="5:41" x14ac:dyDescent="0.3">
      <c r="E10573" s="15"/>
      <c r="M10573" s="26"/>
      <c r="V10573" s="37"/>
      <c r="W10573" s="37"/>
      <c r="Z10573" s="29"/>
      <c r="AA10573" s="29"/>
      <c r="AB10573" s="29"/>
      <c r="AG10573" s="40"/>
      <c r="AH10573" s="40"/>
      <c r="AN10573" s="29"/>
      <c r="AO10573" s="29"/>
    </row>
    <row r="10574" spans="5:41" x14ac:dyDescent="0.3">
      <c r="E10574" s="15"/>
      <c r="M10574" s="26"/>
      <c r="V10574" s="37"/>
      <c r="W10574" s="37"/>
      <c r="Z10574" s="29"/>
      <c r="AA10574" s="29"/>
      <c r="AB10574" s="29"/>
      <c r="AG10574" s="40"/>
      <c r="AH10574" s="40"/>
      <c r="AN10574" s="29"/>
      <c r="AO10574" s="29"/>
    </row>
    <row r="10575" spans="5:41" x14ac:dyDescent="0.3">
      <c r="E10575" s="15"/>
      <c r="M10575" s="26"/>
      <c r="V10575" s="37"/>
      <c r="W10575" s="37"/>
      <c r="Z10575" s="29"/>
      <c r="AA10575" s="29"/>
      <c r="AB10575" s="29"/>
      <c r="AG10575" s="40"/>
      <c r="AH10575" s="40"/>
      <c r="AN10575" s="29"/>
      <c r="AO10575" s="29"/>
    </row>
    <row r="10576" spans="5:41" x14ac:dyDescent="0.3">
      <c r="E10576" s="15"/>
      <c r="M10576" s="26"/>
      <c r="V10576" s="37"/>
      <c r="W10576" s="37"/>
      <c r="Z10576" s="29"/>
      <c r="AA10576" s="29"/>
      <c r="AB10576" s="29"/>
      <c r="AG10576" s="40"/>
      <c r="AH10576" s="40"/>
      <c r="AN10576" s="29"/>
      <c r="AO10576" s="29"/>
    </row>
    <row r="10577" spans="5:41" x14ac:dyDescent="0.3">
      <c r="E10577" s="15"/>
      <c r="M10577" s="26"/>
      <c r="V10577" s="37"/>
      <c r="W10577" s="37"/>
      <c r="Z10577" s="29"/>
      <c r="AA10577" s="29"/>
      <c r="AB10577" s="29"/>
      <c r="AG10577" s="40"/>
      <c r="AH10577" s="40"/>
      <c r="AN10577" s="29"/>
      <c r="AO10577" s="29"/>
    </row>
    <row r="10578" spans="5:41" x14ac:dyDescent="0.3">
      <c r="E10578" s="15"/>
      <c r="M10578" s="26"/>
      <c r="V10578" s="37"/>
      <c r="W10578" s="37"/>
      <c r="Z10578" s="29"/>
      <c r="AA10578" s="29"/>
      <c r="AB10578" s="29"/>
      <c r="AG10578" s="40"/>
      <c r="AH10578" s="40"/>
      <c r="AN10578" s="29"/>
      <c r="AO10578" s="29"/>
    </row>
    <row r="10579" spans="5:41" x14ac:dyDescent="0.3">
      <c r="E10579" s="15"/>
      <c r="M10579" s="26"/>
      <c r="V10579" s="37"/>
      <c r="W10579" s="37"/>
      <c r="Z10579" s="29"/>
      <c r="AA10579" s="29"/>
      <c r="AB10579" s="29"/>
      <c r="AG10579" s="40"/>
      <c r="AH10579" s="40"/>
      <c r="AN10579" s="29"/>
      <c r="AO10579" s="29"/>
    </row>
    <row r="10580" spans="5:41" x14ac:dyDescent="0.3">
      <c r="E10580" s="15"/>
      <c r="M10580" s="26"/>
      <c r="V10580" s="37"/>
      <c r="W10580" s="37"/>
      <c r="Z10580" s="29"/>
      <c r="AA10580" s="29"/>
      <c r="AB10580" s="29"/>
      <c r="AG10580" s="40"/>
      <c r="AH10580" s="40"/>
      <c r="AN10580" s="29"/>
      <c r="AO10580" s="29"/>
    </row>
    <row r="10581" spans="5:41" x14ac:dyDescent="0.3">
      <c r="E10581" s="15"/>
      <c r="M10581" s="26"/>
      <c r="V10581" s="37"/>
      <c r="W10581" s="37"/>
      <c r="Z10581" s="29"/>
      <c r="AA10581" s="29"/>
      <c r="AB10581" s="29"/>
      <c r="AG10581" s="40"/>
      <c r="AH10581" s="40"/>
      <c r="AN10581" s="29"/>
      <c r="AO10581" s="29"/>
    </row>
    <row r="10582" spans="5:41" x14ac:dyDescent="0.3">
      <c r="E10582" s="15"/>
      <c r="M10582" s="26"/>
      <c r="V10582" s="37"/>
      <c r="W10582" s="37"/>
      <c r="Z10582" s="29"/>
      <c r="AA10582" s="29"/>
      <c r="AB10582" s="29"/>
      <c r="AG10582" s="40"/>
      <c r="AH10582" s="40"/>
      <c r="AN10582" s="29"/>
      <c r="AO10582" s="29"/>
    </row>
    <row r="10583" spans="5:41" x14ac:dyDescent="0.3">
      <c r="E10583" s="15"/>
      <c r="M10583" s="26"/>
      <c r="V10583" s="37"/>
      <c r="W10583" s="37"/>
      <c r="Z10583" s="29"/>
      <c r="AA10583" s="29"/>
      <c r="AB10583" s="29"/>
      <c r="AG10583" s="40"/>
      <c r="AH10583" s="40"/>
      <c r="AN10583" s="29"/>
      <c r="AO10583" s="29"/>
    </row>
    <row r="10584" spans="5:41" x14ac:dyDescent="0.3">
      <c r="E10584" s="15"/>
      <c r="M10584" s="26"/>
      <c r="V10584" s="37"/>
      <c r="W10584" s="37"/>
      <c r="Z10584" s="29"/>
      <c r="AA10584" s="29"/>
      <c r="AB10584" s="29"/>
      <c r="AG10584" s="40"/>
      <c r="AH10584" s="40"/>
      <c r="AN10584" s="29"/>
      <c r="AO10584" s="29"/>
    </row>
    <row r="10585" spans="5:41" x14ac:dyDescent="0.3">
      <c r="E10585" s="15"/>
      <c r="M10585" s="26"/>
      <c r="V10585" s="37"/>
      <c r="W10585" s="37"/>
      <c r="Z10585" s="29"/>
      <c r="AA10585" s="29"/>
      <c r="AB10585" s="29"/>
      <c r="AG10585" s="40"/>
      <c r="AH10585" s="40"/>
      <c r="AN10585" s="29"/>
      <c r="AO10585" s="29"/>
    </row>
    <row r="10586" spans="5:41" x14ac:dyDescent="0.3">
      <c r="E10586" s="15"/>
      <c r="M10586" s="26"/>
      <c r="V10586" s="37"/>
      <c r="W10586" s="37"/>
      <c r="Z10586" s="29"/>
      <c r="AA10586" s="29"/>
      <c r="AB10586" s="29"/>
      <c r="AG10586" s="40"/>
      <c r="AH10586" s="40"/>
      <c r="AN10586" s="29"/>
      <c r="AO10586" s="29"/>
    </row>
    <row r="10587" spans="5:41" x14ac:dyDescent="0.3">
      <c r="E10587" s="15"/>
      <c r="M10587" s="26"/>
      <c r="V10587" s="37"/>
      <c r="W10587" s="37"/>
      <c r="Z10587" s="29"/>
      <c r="AA10587" s="29"/>
      <c r="AB10587" s="29"/>
      <c r="AG10587" s="40"/>
      <c r="AH10587" s="40"/>
      <c r="AN10587" s="29"/>
      <c r="AO10587" s="29"/>
    </row>
    <row r="10588" spans="5:41" x14ac:dyDescent="0.3">
      <c r="E10588" s="15"/>
      <c r="M10588" s="26"/>
      <c r="V10588" s="37"/>
      <c r="W10588" s="37"/>
      <c r="Z10588" s="29"/>
      <c r="AA10588" s="29"/>
      <c r="AB10588" s="29"/>
      <c r="AG10588" s="40"/>
      <c r="AH10588" s="40"/>
      <c r="AN10588" s="29"/>
      <c r="AO10588" s="29"/>
    </row>
    <row r="10589" spans="5:41" x14ac:dyDescent="0.3">
      <c r="E10589" s="15"/>
      <c r="M10589" s="26"/>
      <c r="V10589" s="37"/>
      <c r="W10589" s="37"/>
      <c r="Z10589" s="29"/>
      <c r="AA10589" s="29"/>
      <c r="AB10589" s="29"/>
      <c r="AG10589" s="40"/>
      <c r="AH10589" s="40"/>
      <c r="AN10589" s="29"/>
      <c r="AO10589" s="29"/>
    </row>
    <row r="10590" spans="5:41" x14ac:dyDescent="0.3">
      <c r="E10590" s="15"/>
      <c r="M10590" s="26"/>
      <c r="V10590" s="37"/>
      <c r="W10590" s="37"/>
      <c r="Z10590" s="29"/>
      <c r="AA10590" s="29"/>
      <c r="AB10590" s="29"/>
      <c r="AG10590" s="40"/>
      <c r="AH10590" s="40"/>
      <c r="AN10590" s="29"/>
      <c r="AO10590" s="29"/>
    </row>
    <row r="10591" spans="5:41" x14ac:dyDescent="0.3">
      <c r="E10591" s="15"/>
      <c r="M10591" s="26"/>
      <c r="V10591" s="37"/>
      <c r="W10591" s="37"/>
      <c r="Z10591" s="29"/>
      <c r="AA10591" s="29"/>
      <c r="AB10591" s="29"/>
      <c r="AG10591" s="40"/>
      <c r="AH10591" s="40"/>
      <c r="AN10591" s="29"/>
      <c r="AO10591" s="29"/>
    </row>
    <row r="10592" spans="5:41" x14ac:dyDescent="0.3">
      <c r="E10592" s="15"/>
      <c r="M10592" s="26"/>
      <c r="V10592" s="37"/>
      <c r="W10592" s="37"/>
      <c r="Z10592" s="29"/>
      <c r="AA10592" s="29"/>
      <c r="AB10592" s="29"/>
      <c r="AG10592" s="40"/>
      <c r="AH10592" s="40"/>
      <c r="AN10592" s="29"/>
      <c r="AO10592" s="29"/>
    </row>
    <row r="10593" spans="5:41" x14ac:dyDescent="0.3">
      <c r="E10593" s="15"/>
      <c r="M10593" s="26"/>
      <c r="V10593" s="37"/>
      <c r="W10593" s="37"/>
      <c r="Z10593" s="29"/>
      <c r="AA10593" s="29"/>
      <c r="AB10593" s="29"/>
      <c r="AG10593" s="40"/>
      <c r="AH10593" s="40"/>
      <c r="AN10593" s="29"/>
      <c r="AO10593" s="29"/>
    </row>
    <row r="10594" spans="5:41" x14ac:dyDescent="0.3">
      <c r="E10594" s="15"/>
      <c r="M10594" s="26"/>
      <c r="V10594" s="37"/>
      <c r="W10594" s="37"/>
      <c r="Z10594" s="29"/>
      <c r="AA10594" s="29"/>
      <c r="AB10594" s="29"/>
      <c r="AG10594" s="40"/>
      <c r="AH10594" s="40"/>
      <c r="AN10594" s="29"/>
      <c r="AO10594" s="29"/>
    </row>
    <row r="10595" spans="5:41" x14ac:dyDescent="0.3">
      <c r="E10595" s="15"/>
      <c r="M10595" s="26"/>
      <c r="V10595" s="37"/>
      <c r="W10595" s="37"/>
      <c r="Z10595" s="29"/>
      <c r="AA10595" s="29"/>
      <c r="AB10595" s="29"/>
      <c r="AG10595" s="40"/>
      <c r="AH10595" s="40"/>
      <c r="AN10595" s="29"/>
      <c r="AO10595" s="29"/>
    </row>
    <row r="10596" spans="5:41" x14ac:dyDescent="0.3">
      <c r="E10596" s="15"/>
      <c r="M10596" s="26"/>
      <c r="V10596" s="37"/>
      <c r="W10596" s="37"/>
      <c r="Z10596" s="29"/>
      <c r="AA10596" s="29"/>
      <c r="AB10596" s="29"/>
      <c r="AG10596" s="40"/>
      <c r="AH10596" s="40"/>
      <c r="AN10596" s="29"/>
      <c r="AO10596" s="29"/>
    </row>
    <row r="10597" spans="5:41" x14ac:dyDescent="0.3">
      <c r="E10597" s="15"/>
      <c r="M10597" s="26"/>
      <c r="V10597" s="37"/>
      <c r="W10597" s="37"/>
      <c r="Z10597" s="29"/>
      <c r="AA10597" s="29"/>
      <c r="AB10597" s="29"/>
      <c r="AG10597" s="40"/>
      <c r="AH10597" s="40"/>
      <c r="AN10597" s="29"/>
      <c r="AO10597" s="29"/>
    </row>
    <row r="10598" spans="5:41" x14ac:dyDescent="0.3">
      <c r="E10598" s="15"/>
      <c r="M10598" s="26"/>
      <c r="V10598" s="37"/>
      <c r="W10598" s="37"/>
      <c r="Z10598" s="29"/>
      <c r="AA10598" s="29"/>
      <c r="AB10598" s="29"/>
      <c r="AG10598" s="40"/>
      <c r="AH10598" s="40"/>
      <c r="AN10598" s="29"/>
      <c r="AO10598" s="29"/>
    </row>
    <row r="10599" spans="5:41" x14ac:dyDescent="0.3">
      <c r="E10599" s="15"/>
      <c r="M10599" s="26"/>
      <c r="V10599" s="37"/>
      <c r="W10599" s="37"/>
      <c r="Z10599" s="29"/>
      <c r="AA10599" s="29"/>
      <c r="AB10599" s="29"/>
      <c r="AG10599" s="40"/>
      <c r="AH10599" s="40"/>
      <c r="AN10599" s="29"/>
      <c r="AO10599" s="29"/>
    </row>
    <row r="10600" spans="5:41" x14ac:dyDescent="0.3">
      <c r="E10600" s="15"/>
      <c r="M10600" s="26"/>
      <c r="V10600" s="37"/>
      <c r="W10600" s="37"/>
      <c r="Z10600" s="29"/>
      <c r="AA10600" s="29"/>
      <c r="AB10600" s="29"/>
      <c r="AG10600" s="40"/>
      <c r="AH10600" s="40"/>
      <c r="AN10600" s="29"/>
      <c r="AO10600" s="29"/>
    </row>
    <row r="10601" spans="5:41" x14ac:dyDescent="0.3">
      <c r="E10601" s="15"/>
      <c r="M10601" s="26"/>
      <c r="V10601" s="37"/>
      <c r="W10601" s="37"/>
      <c r="Z10601" s="29"/>
      <c r="AA10601" s="29"/>
      <c r="AB10601" s="29"/>
      <c r="AG10601" s="40"/>
      <c r="AH10601" s="40"/>
      <c r="AN10601" s="29"/>
      <c r="AO10601" s="29"/>
    </row>
    <row r="10602" spans="5:41" x14ac:dyDescent="0.3">
      <c r="E10602" s="15"/>
      <c r="M10602" s="26"/>
      <c r="V10602" s="37"/>
      <c r="W10602" s="37"/>
      <c r="Z10602" s="29"/>
      <c r="AA10602" s="29"/>
      <c r="AB10602" s="29"/>
      <c r="AG10602" s="40"/>
      <c r="AH10602" s="40"/>
      <c r="AN10602" s="29"/>
      <c r="AO10602" s="29"/>
    </row>
    <row r="10603" spans="5:41" x14ac:dyDescent="0.3">
      <c r="E10603" s="15"/>
      <c r="M10603" s="26"/>
      <c r="V10603" s="37"/>
      <c r="W10603" s="37"/>
      <c r="Z10603" s="29"/>
      <c r="AA10603" s="29"/>
      <c r="AB10603" s="29"/>
      <c r="AG10603" s="40"/>
      <c r="AH10603" s="40"/>
      <c r="AN10603" s="29"/>
      <c r="AO10603" s="29"/>
    </row>
    <row r="10604" spans="5:41" x14ac:dyDescent="0.3">
      <c r="E10604" s="15"/>
      <c r="M10604" s="26"/>
      <c r="V10604" s="37"/>
      <c r="W10604" s="37"/>
      <c r="Z10604" s="29"/>
      <c r="AA10604" s="29"/>
      <c r="AB10604" s="29"/>
      <c r="AG10604" s="40"/>
      <c r="AH10604" s="40"/>
      <c r="AN10604" s="29"/>
      <c r="AO10604" s="29"/>
    </row>
    <row r="10605" spans="5:41" x14ac:dyDescent="0.3">
      <c r="E10605" s="15"/>
      <c r="M10605" s="26"/>
      <c r="V10605" s="37"/>
      <c r="W10605" s="37"/>
      <c r="Z10605" s="29"/>
      <c r="AA10605" s="29"/>
      <c r="AB10605" s="29"/>
      <c r="AG10605" s="40"/>
      <c r="AH10605" s="40"/>
      <c r="AN10605" s="29"/>
      <c r="AO10605" s="29"/>
    </row>
    <row r="10606" spans="5:41" x14ac:dyDescent="0.3">
      <c r="E10606" s="15"/>
      <c r="M10606" s="26"/>
      <c r="V10606" s="37"/>
      <c r="W10606" s="37"/>
      <c r="Z10606" s="29"/>
      <c r="AA10606" s="29"/>
      <c r="AB10606" s="29"/>
      <c r="AG10606" s="40"/>
      <c r="AH10606" s="40"/>
      <c r="AN10606" s="29"/>
      <c r="AO10606" s="29"/>
    </row>
    <row r="10607" spans="5:41" x14ac:dyDescent="0.3">
      <c r="E10607" s="15"/>
      <c r="M10607" s="26"/>
      <c r="V10607" s="37"/>
      <c r="W10607" s="37"/>
      <c r="Z10607" s="29"/>
      <c r="AA10607" s="29"/>
      <c r="AB10607" s="29"/>
      <c r="AG10607" s="40"/>
      <c r="AH10607" s="40"/>
      <c r="AN10607" s="29"/>
      <c r="AO10607" s="29"/>
    </row>
    <row r="10608" spans="5:41" x14ac:dyDescent="0.3">
      <c r="E10608" s="15"/>
      <c r="M10608" s="26"/>
      <c r="V10608" s="37"/>
      <c r="W10608" s="37"/>
      <c r="Z10608" s="29"/>
      <c r="AA10608" s="29"/>
      <c r="AB10608" s="29"/>
      <c r="AG10608" s="40"/>
      <c r="AH10608" s="40"/>
      <c r="AN10608" s="29"/>
      <c r="AO10608" s="29"/>
    </row>
    <row r="10609" spans="5:41" x14ac:dyDescent="0.3">
      <c r="E10609" s="15"/>
      <c r="M10609" s="26"/>
      <c r="V10609" s="37"/>
      <c r="W10609" s="37"/>
      <c r="Z10609" s="29"/>
      <c r="AA10609" s="29"/>
      <c r="AB10609" s="29"/>
      <c r="AG10609" s="40"/>
      <c r="AH10609" s="40"/>
      <c r="AN10609" s="29"/>
      <c r="AO10609" s="29"/>
    </row>
    <row r="10610" spans="5:41" x14ac:dyDescent="0.3">
      <c r="E10610" s="15"/>
      <c r="M10610" s="26"/>
      <c r="V10610" s="37"/>
      <c r="W10610" s="37"/>
      <c r="Z10610" s="29"/>
      <c r="AA10610" s="29"/>
      <c r="AB10610" s="29"/>
      <c r="AG10610" s="40"/>
      <c r="AH10610" s="40"/>
      <c r="AN10610" s="29"/>
      <c r="AO10610" s="29"/>
    </row>
    <row r="10611" spans="5:41" x14ac:dyDescent="0.3">
      <c r="E10611" s="15"/>
      <c r="M10611" s="26"/>
      <c r="V10611" s="37"/>
      <c r="W10611" s="37"/>
      <c r="Z10611" s="29"/>
      <c r="AA10611" s="29"/>
      <c r="AB10611" s="29"/>
      <c r="AG10611" s="40"/>
      <c r="AH10611" s="40"/>
      <c r="AN10611" s="29"/>
      <c r="AO10611" s="29"/>
    </row>
    <row r="10612" spans="5:41" x14ac:dyDescent="0.3">
      <c r="E10612" s="15"/>
      <c r="M10612" s="26"/>
      <c r="V10612" s="37"/>
      <c r="W10612" s="37"/>
      <c r="Z10612" s="29"/>
      <c r="AA10612" s="29"/>
      <c r="AB10612" s="29"/>
      <c r="AG10612" s="40"/>
      <c r="AH10612" s="40"/>
      <c r="AN10612" s="29"/>
      <c r="AO10612" s="29"/>
    </row>
    <row r="10613" spans="5:41" x14ac:dyDescent="0.3">
      <c r="E10613" s="15"/>
      <c r="M10613" s="26"/>
      <c r="V10613" s="37"/>
      <c r="W10613" s="37"/>
      <c r="Z10613" s="29"/>
      <c r="AA10613" s="29"/>
      <c r="AB10613" s="29"/>
      <c r="AG10613" s="40"/>
      <c r="AH10613" s="40"/>
      <c r="AN10613" s="29"/>
      <c r="AO10613" s="29"/>
    </row>
    <row r="10614" spans="5:41" x14ac:dyDescent="0.3">
      <c r="E10614" s="15"/>
      <c r="M10614" s="26"/>
      <c r="V10614" s="37"/>
      <c r="W10614" s="37"/>
      <c r="Z10614" s="29"/>
      <c r="AA10614" s="29"/>
      <c r="AB10614" s="29"/>
      <c r="AG10614" s="40"/>
      <c r="AH10614" s="40"/>
      <c r="AN10614" s="29"/>
      <c r="AO10614" s="29"/>
    </row>
    <row r="10615" spans="5:41" x14ac:dyDescent="0.3">
      <c r="E10615" s="15"/>
      <c r="M10615" s="26"/>
      <c r="V10615" s="37"/>
      <c r="W10615" s="37"/>
      <c r="Z10615" s="29"/>
      <c r="AA10615" s="29"/>
      <c r="AB10615" s="29"/>
      <c r="AG10615" s="40"/>
      <c r="AH10615" s="40"/>
      <c r="AN10615" s="29"/>
      <c r="AO10615" s="29"/>
    </row>
    <row r="10616" spans="5:41" x14ac:dyDescent="0.3">
      <c r="E10616" s="15"/>
      <c r="M10616" s="26"/>
      <c r="V10616" s="37"/>
      <c r="W10616" s="37"/>
      <c r="Z10616" s="29"/>
      <c r="AA10616" s="29"/>
      <c r="AB10616" s="29"/>
      <c r="AG10616" s="40"/>
      <c r="AH10616" s="40"/>
      <c r="AN10616" s="29"/>
      <c r="AO10616" s="29"/>
    </row>
    <row r="10617" spans="5:41" x14ac:dyDescent="0.3">
      <c r="E10617" s="15"/>
      <c r="M10617" s="26"/>
      <c r="V10617" s="37"/>
      <c r="W10617" s="37"/>
      <c r="Z10617" s="29"/>
      <c r="AA10617" s="29"/>
      <c r="AB10617" s="29"/>
      <c r="AG10617" s="40"/>
      <c r="AH10617" s="40"/>
      <c r="AN10617" s="29"/>
      <c r="AO10617" s="29"/>
    </row>
    <row r="10618" spans="5:41" x14ac:dyDescent="0.3">
      <c r="E10618" s="15"/>
      <c r="M10618" s="26"/>
      <c r="V10618" s="37"/>
      <c r="W10618" s="37"/>
      <c r="Z10618" s="29"/>
      <c r="AA10618" s="29"/>
      <c r="AB10618" s="29"/>
      <c r="AG10618" s="40"/>
      <c r="AH10618" s="40"/>
      <c r="AN10618" s="29"/>
      <c r="AO10618" s="29"/>
    </row>
    <row r="10619" spans="5:41" x14ac:dyDescent="0.3">
      <c r="E10619" s="15"/>
      <c r="M10619" s="26"/>
      <c r="V10619" s="37"/>
      <c r="W10619" s="37"/>
      <c r="Z10619" s="29"/>
      <c r="AA10619" s="29"/>
      <c r="AB10619" s="29"/>
      <c r="AG10619" s="40"/>
      <c r="AH10619" s="40"/>
      <c r="AN10619" s="29"/>
      <c r="AO10619" s="29"/>
    </row>
    <row r="10620" spans="5:41" x14ac:dyDescent="0.3">
      <c r="E10620" s="15"/>
      <c r="M10620" s="26"/>
      <c r="V10620" s="37"/>
      <c r="W10620" s="37"/>
      <c r="Z10620" s="29"/>
      <c r="AA10620" s="29"/>
      <c r="AB10620" s="29"/>
      <c r="AG10620" s="40"/>
      <c r="AH10620" s="40"/>
      <c r="AN10620" s="29"/>
      <c r="AO10620" s="29"/>
    </row>
    <row r="10621" spans="5:41" x14ac:dyDescent="0.3">
      <c r="E10621" s="15"/>
      <c r="M10621" s="26"/>
      <c r="V10621" s="37"/>
      <c r="W10621" s="37"/>
      <c r="Z10621" s="29"/>
      <c r="AA10621" s="29"/>
      <c r="AB10621" s="29"/>
      <c r="AG10621" s="40"/>
      <c r="AH10621" s="40"/>
      <c r="AN10621" s="29"/>
      <c r="AO10621" s="29"/>
    </row>
    <row r="10622" spans="5:41" x14ac:dyDescent="0.3">
      <c r="E10622" s="15"/>
      <c r="M10622" s="26"/>
      <c r="V10622" s="37"/>
      <c r="W10622" s="37"/>
      <c r="Z10622" s="29"/>
      <c r="AA10622" s="29"/>
      <c r="AB10622" s="29"/>
      <c r="AG10622" s="40"/>
      <c r="AH10622" s="40"/>
      <c r="AN10622" s="29"/>
      <c r="AO10622" s="29"/>
    </row>
    <row r="10623" spans="5:41" x14ac:dyDescent="0.3">
      <c r="E10623" s="15"/>
      <c r="M10623" s="26"/>
      <c r="V10623" s="37"/>
      <c r="W10623" s="37"/>
      <c r="Z10623" s="29"/>
      <c r="AA10623" s="29"/>
      <c r="AB10623" s="29"/>
      <c r="AG10623" s="40"/>
      <c r="AH10623" s="40"/>
      <c r="AN10623" s="29"/>
      <c r="AO10623" s="29"/>
    </row>
    <row r="10624" spans="5:41" x14ac:dyDescent="0.3">
      <c r="E10624" s="15"/>
      <c r="M10624" s="26"/>
      <c r="V10624" s="37"/>
      <c r="W10624" s="37"/>
      <c r="Z10624" s="29"/>
      <c r="AA10624" s="29"/>
      <c r="AB10624" s="29"/>
      <c r="AG10624" s="40"/>
      <c r="AH10624" s="40"/>
      <c r="AN10624" s="29"/>
      <c r="AO10624" s="29"/>
    </row>
    <row r="10625" spans="5:41" x14ac:dyDescent="0.3">
      <c r="E10625" s="15"/>
      <c r="M10625" s="26"/>
      <c r="V10625" s="37"/>
      <c r="W10625" s="37"/>
      <c r="Z10625" s="29"/>
      <c r="AA10625" s="29"/>
      <c r="AB10625" s="29"/>
      <c r="AG10625" s="40"/>
      <c r="AH10625" s="40"/>
      <c r="AN10625" s="29"/>
      <c r="AO10625" s="29"/>
    </row>
    <row r="10626" spans="5:41" x14ac:dyDescent="0.3">
      <c r="E10626" s="15"/>
      <c r="M10626" s="26"/>
      <c r="V10626" s="37"/>
      <c r="W10626" s="37"/>
      <c r="Z10626" s="29"/>
      <c r="AA10626" s="29"/>
      <c r="AB10626" s="29"/>
      <c r="AG10626" s="40"/>
      <c r="AH10626" s="40"/>
      <c r="AN10626" s="29"/>
      <c r="AO10626" s="29"/>
    </row>
    <row r="10627" spans="5:41" x14ac:dyDescent="0.3">
      <c r="E10627" s="15"/>
      <c r="M10627" s="26"/>
      <c r="V10627" s="37"/>
      <c r="W10627" s="37"/>
      <c r="Z10627" s="29"/>
      <c r="AA10627" s="29"/>
      <c r="AB10627" s="29"/>
      <c r="AG10627" s="40"/>
      <c r="AH10627" s="40"/>
      <c r="AN10627" s="29"/>
      <c r="AO10627" s="29"/>
    </row>
    <row r="10628" spans="5:41" x14ac:dyDescent="0.3">
      <c r="E10628" s="15"/>
      <c r="M10628" s="26"/>
      <c r="V10628" s="37"/>
      <c r="W10628" s="37"/>
      <c r="Z10628" s="29"/>
      <c r="AA10628" s="29"/>
      <c r="AB10628" s="29"/>
      <c r="AG10628" s="40"/>
      <c r="AH10628" s="40"/>
      <c r="AN10628" s="29"/>
      <c r="AO10628" s="29"/>
    </row>
    <row r="10629" spans="5:41" x14ac:dyDescent="0.3">
      <c r="E10629" s="15"/>
      <c r="M10629" s="26"/>
      <c r="V10629" s="37"/>
      <c r="W10629" s="37"/>
      <c r="Z10629" s="29"/>
      <c r="AA10629" s="29"/>
      <c r="AB10629" s="29"/>
      <c r="AG10629" s="40"/>
      <c r="AH10629" s="40"/>
      <c r="AN10629" s="29"/>
      <c r="AO10629" s="29"/>
    </row>
    <row r="10630" spans="5:41" x14ac:dyDescent="0.3">
      <c r="E10630" s="15"/>
      <c r="M10630" s="26"/>
      <c r="V10630" s="37"/>
      <c r="W10630" s="37"/>
      <c r="Z10630" s="29"/>
      <c r="AA10630" s="29"/>
      <c r="AB10630" s="29"/>
      <c r="AG10630" s="40"/>
      <c r="AH10630" s="40"/>
      <c r="AN10630" s="29"/>
      <c r="AO10630" s="29"/>
    </row>
    <row r="10631" spans="5:41" x14ac:dyDescent="0.3">
      <c r="E10631" s="15"/>
      <c r="M10631" s="26"/>
      <c r="V10631" s="37"/>
      <c r="W10631" s="37"/>
      <c r="Z10631" s="29"/>
      <c r="AA10631" s="29"/>
      <c r="AB10631" s="29"/>
      <c r="AG10631" s="40"/>
      <c r="AH10631" s="40"/>
      <c r="AN10631" s="29"/>
      <c r="AO10631" s="29"/>
    </row>
    <row r="10632" spans="5:41" x14ac:dyDescent="0.3">
      <c r="E10632" s="15"/>
      <c r="M10632" s="26"/>
      <c r="V10632" s="37"/>
      <c r="W10632" s="37"/>
      <c r="Z10632" s="29"/>
      <c r="AA10632" s="29"/>
      <c r="AB10632" s="29"/>
      <c r="AG10632" s="40"/>
      <c r="AH10632" s="40"/>
      <c r="AN10632" s="29"/>
      <c r="AO10632" s="29"/>
    </row>
    <row r="10633" spans="5:41" x14ac:dyDescent="0.3">
      <c r="E10633" s="15"/>
      <c r="M10633" s="26"/>
      <c r="V10633" s="37"/>
      <c r="W10633" s="37"/>
      <c r="Z10633" s="29"/>
      <c r="AA10633" s="29"/>
      <c r="AB10633" s="29"/>
      <c r="AG10633" s="40"/>
      <c r="AH10633" s="40"/>
      <c r="AN10633" s="29"/>
      <c r="AO10633" s="29"/>
    </row>
    <row r="10634" spans="5:41" x14ac:dyDescent="0.3">
      <c r="E10634" s="15"/>
      <c r="M10634" s="26"/>
      <c r="V10634" s="37"/>
      <c r="W10634" s="37"/>
      <c r="Z10634" s="29"/>
      <c r="AA10634" s="29"/>
      <c r="AB10634" s="29"/>
      <c r="AG10634" s="40"/>
      <c r="AH10634" s="40"/>
      <c r="AN10634" s="29"/>
      <c r="AO10634" s="29"/>
    </row>
    <row r="10635" spans="5:41" x14ac:dyDescent="0.3">
      <c r="E10635" s="15"/>
      <c r="M10635" s="26"/>
      <c r="V10635" s="37"/>
      <c r="W10635" s="37"/>
      <c r="Z10635" s="29"/>
      <c r="AA10635" s="29"/>
      <c r="AB10635" s="29"/>
      <c r="AG10635" s="40"/>
      <c r="AH10635" s="40"/>
      <c r="AN10635" s="29"/>
      <c r="AO10635" s="29"/>
    </row>
    <row r="10636" spans="5:41" x14ac:dyDescent="0.3">
      <c r="E10636" s="15"/>
      <c r="M10636" s="26"/>
      <c r="V10636" s="37"/>
      <c r="W10636" s="37"/>
      <c r="Z10636" s="29"/>
      <c r="AA10636" s="29"/>
      <c r="AB10636" s="29"/>
      <c r="AG10636" s="40"/>
      <c r="AH10636" s="40"/>
      <c r="AN10636" s="29"/>
      <c r="AO10636" s="29"/>
    </row>
    <row r="10637" spans="5:41" x14ac:dyDescent="0.3">
      <c r="E10637" s="15"/>
      <c r="M10637" s="26"/>
      <c r="V10637" s="37"/>
      <c r="W10637" s="37"/>
      <c r="Z10637" s="29"/>
      <c r="AA10637" s="29"/>
      <c r="AB10637" s="29"/>
      <c r="AG10637" s="40"/>
      <c r="AH10637" s="40"/>
      <c r="AN10637" s="29"/>
      <c r="AO10637" s="29"/>
    </row>
    <row r="10638" spans="5:41" x14ac:dyDescent="0.3">
      <c r="E10638" s="15"/>
      <c r="M10638" s="26"/>
      <c r="V10638" s="37"/>
      <c r="W10638" s="37"/>
      <c r="Z10638" s="29"/>
      <c r="AA10638" s="29"/>
      <c r="AB10638" s="29"/>
      <c r="AG10638" s="40"/>
      <c r="AH10638" s="40"/>
      <c r="AN10638" s="29"/>
      <c r="AO10638" s="29"/>
    </row>
    <row r="10639" spans="5:41" x14ac:dyDescent="0.3">
      <c r="E10639" s="15"/>
      <c r="M10639" s="26"/>
      <c r="V10639" s="37"/>
      <c r="W10639" s="37"/>
      <c r="Z10639" s="29"/>
      <c r="AA10639" s="29"/>
      <c r="AB10639" s="29"/>
      <c r="AG10639" s="40"/>
      <c r="AH10639" s="40"/>
      <c r="AN10639" s="29"/>
      <c r="AO10639" s="29"/>
    </row>
    <row r="10640" spans="5:41" x14ac:dyDescent="0.3">
      <c r="E10640" s="15"/>
      <c r="M10640" s="26"/>
      <c r="V10640" s="37"/>
      <c r="W10640" s="37"/>
      <c r="Z10640" s="29"/>
      <c r="AA10640" s="29"/>
      <c r="AB10640" s="29"/>
      <c r="AG10640" s="40"/>
      <c r="AH10640" s="40"/>
      <c r="AN10640" s="29"/>
      <c r="AO10640" s="29"/>
    </row>
    <row r="10641" spans="5:41" x14ac:dyDescent="0.3">
      <c r="E10641" s="15"/>
      <c r="M10641" s="26"/>
      <c r="V10641" s="37"/>
      <c r="W10641" s="37"/>
      <c r="Z10641" s="29"/>
      <c r="AA10641" s="29"/>
      <c r="AB10641" s="29"/>
      <c r="AG10641" s="40"/>
      <c r="AH10641" s="40"/>
      <c r="AN10641" s="29"/>
      <c r="AO10641" s="29"/>
    </row>
    <row r="10642" spans="5:41" x14ac:dyDescent="0.3">
      <c r="E10642" s="15"/>
      <c r="M10642" s="26"/>
      <c r="V10642" s="37"/>
      <c r="W10642" s="37"/>
      <c r="Z10642" s="29"/>
      <c r="AA10642" s="29"/>
      <c r="AB10642" s="29"/>
      <c r="AG10642" s="40"/>
      <c r="AH10642" s="40"/>
      <c r="AN10642" s="29"/>
      <c r="AO10642" s="29"/>
    </row>
    <row r="10643" spans="5:41" x14ac:dyDescent="0.3">
      <c r="E10643" s="15"/>
      <c r="M10643" s="26"/>
      <c r="V10643" s="37"/>
      <c r="W10643" s="37"/>
      <c r="Z10643" s="29"/>
      <c r="AA10643" s="29"/>
      <c r="AB10643" s="29"/>
      <c r="AG10643" s="40"/>
      <c r="AH10643" s="40"/>
      <c r="AN10643" s="29"/>
      <c r="AO10643" s="29"/>
    </row>
    <row r="10644" spans="5:41" x14ac:dyDescent="0.3">
      <c r="E10644" s="15"/>
      <c r="M10644" s="26"/>
      <c r="V10644" s="37"/>
      <c r="W10644" s="37"/>
      <c r="Z10644" s="29"/>
      <c r="AA10644" s="29"/>
      <c r="AB10644" s="29"/>
      <c r="AG10644" s="40"/>
      <c r="AH10644" s="40"/>
      <c r="AN10644" s="29"/>
      <c r="AO10644" s="29"/>
    </row>
    <row r="10645" spans="5:41" x14ac:dyDescent="0.3">
      <c r="E10645" s="15"/>
      <c r="M10645" s="26"/>
      <c r="V10645" s="37"/>
      <c r="W10645" s="37"/>
      <c r="Z10645" s="29"/>
      <c r="AA10645" s="29"/>
      <c r="AB10645" s="29"/>
      <c r="AG10645" s="40"/>
      <c r="AH10645" s="40"/>
      <c r="AN10645" s="29"/>
      <c r="AO10645" s="29"/>
    </row>
    <row r="10646" spans="5:41" x14ac:dyDescent="0.3">
      <c r="E10646" s="15"/>
      <c r="M10646" s="26"/>
      <c r="V10646" s="37"/>
      <c r="W10646" s="37"/>
      <c r="Z10646" s="29"/>
      <c r="AA10646" s="29"/>
      <c r="AB10646" s="29"/>
      <c r="AG10646" s="40"/>
      <c r="AH10646" s="40"/>
      <c r="AN10646" s="29"/>
      <c r="AO10646" s="29"/>
    </row>
    <row r="10647" spans="5:41" x14ac:dyDescent="0.3">
      <c r="E10647" s="15"/>
      <c r="M10647" s="26"/>
      <c r="V10647" s="37"/>
      <c r="W10647" s="37"/>
      <c r="Z10647" s="29"/>
      <c r="AA10647" s="29"/>
      <c r="AB10647" s="29"/>
      <c r="AG10647" s="40"/>
      <c r="AH10647" s="40"/>
      <c r="AN10647" s="29"/>
      <c r="AO10647" s="29"/>
    </row>
    <row r="10648" spans="5:41" x14ac:dyDescent="0.3">
      <c r="E10648" s="15"/>
      <c r="M10648" s="26"/>
      <c r="V10648" s="37"/>
      <c r="W10648" s="37"/>
      <c r="Z10648" s="29"/>
      <c r="AA10648" s="29"/>
      <c r="AB10648" s="29"/>
      <c r="AG10648" s="40"/>
      <c r="AH10648" s="40"/>
      <c r="AN10648" s="29"/>
      <c r="AO10648" s="29"/>
    </row>
    <row r="10649" spans="5:41" x14ac:dyDescent="0.3">
      <c r="E10649" s="15"/>
      <c r="M10649" s="26"/>
      <c r="V10649" s="37"/>
      <c r="W10649" s="37"/>
      <c r="Z10649" s="29"/>
      <c r="AA10649" s="29"/>
      <c r="AB10649" s="29"/>
      <c r="AG10649" s="40"/>
      <c r="AH10649" s="40"/>
      <c r="AN10649" s="29"/>
      <c r="AO10649" s="29"/>
    </row>
    <row r="10650" spans="5:41" x14ac:dyDescent="0.3">
      <c r="E10650" s="15"/>
      <c r="M10650" s="26"/>
      <c r="V10650" s="37"/>
      <c r="W10650" s="37"/>
      <c r="Z10650" s="29"/>
      <c r="AA10650" s="29"/>
      <c r="AB10650" s="29"/>
      <c r="AG10650" s="40"/>
      <c r="AH10650" s="40"/>
      <c r="AN10650" s="29"/>
      <c r="AO10650" s="29"/>
    </row>
    <row r="10651" spans="5:41" x14ac:dyDescent="0.3">
      <c r="E10651" s="15"/>
      <c r="M10651" s="26"/>
      <c r="V10651" s="37"/>
      <c r="W10651" s="37"/>
      <c r="Z10651" s="29"/>
      <c r="AA10651" s="29"/>
      <c r="AB10651" s="29"/>
      <c r="AG10651" s="40"/>
      <c r="AH10651" s="40"/>
      <c r="AN10651" s="29"/>
      <c r="AO10651" s="29"/>
    </row>
    <row r="10652" spans="5:41" x14ac:dyDescent="0.3">
      <c r="E10652" s="15"/>
      <c r="M10652" s="26"/>
      <c r="V10652" s="37"/>
      <c r="W10652" s="37"/>
      <c r="Z10652" s="29"/>
      <c r="AA10652" s="29"/>
      <c r="AB10652" s="29"/>
      <c r="AG10652" s="40"/>
      <c r="AH10652" s="40"/>
      <c r="AN10652" s="29"/>
      <c r="AO10652" s="29"/>
    </row>
    <row r="10653" spans="5:41" x14ac:dyDescent="0.3">
      <c r="E10653" s="15"/>
      <c r="M10653" s="26"/>
      <c r="V10653" s="37"/>
      <c r="W10653" s="37"/>
      <c r="Z10653" s="29"/>
      <c r="AA10653" s="29"/>
      <c r="AB10653" s="29"/>
      <c r="AG10653" s="40"/>
      <c r="AH10653" s="40"/>
      <c r="AN10653" s="29"/>
      <c r="AO10653" s="29"/>
    </row>
    <row r="10654" spans="5:41" x14ac:dyDescent="0.3">
      <c r="E10654" s="15"/>
      <c r="M10654" s="26"/>
      <c r="V10654" s="37"/>
      <c r="W10654" s="37"/>
      <c r="Z10654" s="29"/>
      <c r="AA10654" s="29"/>
      <c r="AB10654" s="29"/>
      <c r="AG10654" s="40"/>
      <c r="AH10654" s="40"/>
      <c r="AN10654" s="29"/>
      <c r="AO10654" s="29"/>
    </row>
  </sheetData>
  <autoFilter ref="AO3:AO4407"/>
  <mergeCells count="4">
    <mergeCell ref="AG1:AH1"/>
    <mergeCell ref="B4:C4"/>
    <mergeCell ref="B3:C3"/>
    <mergeCell ref="B2:C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Q39"/>
  <sheetViews>
    <sheetView workbookViewId="0">
      <selection activeCell="R15" sqref="R15"/>
    </sheetView>
  </sheetViews>
  <sheetFormatPr defaultColWidth="8.88671875" defaultRowHeight="14.4" x14ac:dyDescent="0.3"/>
  <cols>
    <col min="1" max="1" width="4.109375" style="87" customWidth="1"/>
    <col min="2" max="2" width="20.33203125" style="87" customWidth="1"/>
    <col min="3" max="4" width="8.88671875" style="87"/>
    <col min="5" max="5" width="3.6640625" style="87" customWidth="1"/>
    <col min="6" max="13" width="8.88671875" style="87"/>
    <col min="14" max="14" width="14.44140625" style="87" customWidth="1"/>
    <col min="15" max="15" width="11.109375" style="87" customWidth="1"/>
    <col min="16" max="16" width="12.33203125" style="87" customWidth="1"/>
    <col min="17" max="240" width="8.88671875" style="87"/>
    <col min="241" max="241" width="6.88671875" style="87" customWidth="1"/>
    <col min="242" max="496" width="8.88671875" style="87"/>
    <col min="497" max="497" width="6.88671875" style="87" customWidth="1"/>
    <col min="498" max="752" width="8.88671875" style="87"/>
    <col min="753" max="753" width="6.88671875" style="87" customWidth="1"/>
    <col min="754" max="1008" width="8.88671875" style="87"/>
    <col min="1009" max="1009" width="6.88671875" style="87" customWidth="1"/>
    <col min="1010" max="1264" width="8.88671875" style="87"/>
    <col min="1265" max="1265" width="6.88671875" style="87" customWidth="1"/>
    <col min="1266" max="1520" width="8.88671875" style="87"/>
    <col min="1521" max="1521" width="6.88671875" style="87" customWidth="1"/>
    <col min="1522" max="1776" width="8.88671875" style="87"/>
    <col min="1777" max="1777" width="6.88671875" style="87" customWidth="1"/>
    <col min="1778" max="2032" width="8.88671875" style="87"/>
    <col min="2033" max="2033" width="6.88671875" style="87" customWidth="1"/>
    <col min="2034" max="2288" width="8.88671875" style="87"/>
    <col min="2289" max="2289" width="6.88671875" style="87" customWidth="1"/>
    <col min="2290" max="2544" width="8.88671875" style="87"/>
    <col min="2545" max="2545" width="6.88671875" style="87" customWidth="1"/>
    <col min="2546" max="2800" width="8.88671875" style="87"/>
    <col min="2801" max="2801" width="6.88671875" style="87" customWidth="1"/>
    <col min="2802" max="3056" width="8.88671875" style="87"/>
    <col min="3057" max="3057" width="6.88671875" style="87" customWidth="1"/>
    <col min="3058" max="3312" width="8.88671875" style="87"/>
    <col min="3313" max="3313" width="6.88671875" style="87" customWidth="1"/>
    <col min="3314" max="3568" width="8.88671875" style="87"/>
    <col min="3569" max="3569" width="6.88671875" style="87" customWidth="1"/>
    <col min="3570" max="3824" width="8.88671875" style="87"/>
    <col min="3825" max="3825" width="6.88671875" style="87" customWidth="1"/>
    <col min="3826" max="4080" width="8.88671875" style="87"/>
    <col min="4081" max="4081" width="6.88671875" style="87" customWidth="1"/>
    <col min="4082" max="4336" width="8.88671875" style="87"/>
    <col min="4337" max="4337" width="6.88671875" style="87" customWidth="1"/>
    <col min="4338" max="4592" width="8.88671875" style="87"/>
    <col min="4593" max="4593" width="6.88671875" style="87" customWidth="1"/>
    <col min="4594" max="4848" width="8.88671875" style="87"/>
    <col min="4849" max="4849" width="6.88671875" style="87" customWidth="1"/>
    <col min="4850" max="5104" width="8.88671875" style="87"/>
    <col min="5105" max="5105" width="6.88671875" style="87" customWidth="1"/>
    <col min="5106" max="5360" width="8.88671875" style="87"/>
    <col min="5361" max="5361" width="6.88671875" style="87" customWidth="1"/>
    <col min="5362" max="5616" width="8.88671875" style="87"/>
    <col min="5617" max="5617" width="6.88671875" style="87" customWidth="1"/>
    <col min="5618" max="5872" width="8.88671875" style="87"/>
    <col min="5873" max="5873" width="6.88671875" style="87" customWidth="1"/>
    <col min="5874" max="6128" width="8.88671875" style="87"/>
    <col min="6129" max="6129" width="6.88671875" style="87" customWidth="1"/>
    <col min="6130" max="6384" width="8.88671875" style="87"/>
    <col min="6385" max="6385" width="6.88671875" style="87" customWidth="1"/>
    <col min="6386" max="6640" width="8.88671875" style="87"/>
    <col min="6641" max="6641" width="6.88671875" style="87" customWidth="1"/>
    <col min="6642" max="6896" width="8.88671875" style="87"/>
    <col min="6897" max="6897" width="6.88671875" style="87" customWidth="1"/>
    <col min="6898" max="7152" width="8.88671875" style="87"/>
    <col min="7153" max="7153" width="6.88671875" style="87" customWidth="1"/>
    <col min="7154" max="7408" width="8.88671875" style="87"/>
    <col min="7409" max="7409" width="6.88671875" style="87" customWidth="1"/>
    <col min="7410" max="7664" width="8.88671875" style="87"/>
    <col min="7665" max="7665" width="6.88671875" style="87" customWidth="1"/>
    <col min="7666" max="7920" width="8.88671875" style="87"/>
    <col min="7921" max="7921" width="6.88671875" style="87" customWidth="1"/>
    <col min="7922" max="8176" width="8.88671875" style="87"/>
    <col min="8177" max="8177" width="6.88671875" style="87" customWidth="1"/>
    <col min="8178" max="8432" width="8.88671875" style="87"/>
    <col min="8433" max="8433" width="6.88671875" style="87" customWidth="1"/>
    <col min="8434" max="8688" width="8.88671875" style="87"/>
    <col min="8689" max="8689" width="6.88671875" style="87" customWidth="1"/>
    <col min="8690" max="8944" width="8.88671875" style="87"/>
    <col min="8945" max="8945" width="6.88671875" style="87" customWidth="1"/>
    <col min="8946" max="9200" width="8.88671875" style="87"/>
    <col min="9201" max="9201" width="6.88671875" style="87" customWidth="1"/>
    <col min="9202" max="9456" width="8.88671875" style="87"/>
    <col min="9457" max="9457" width="6.88671875" style="87" customWidth="1"/>
    <col min="9458" max="9712" width="8.88671875" style="87"/>
    <col min="9713" max="9713" width="6.88671875" style="87" customWidth="1"/>
    <col min="9714" max="9968" width="8.88671875" style="87"/>
    <col min="9969" max="9969" width="6.88671875" style="87" customWidth="1"/>
    <col min="9970" max="10224" width="8.88671875" style="87"/>
    <col min="10225" max="10225" width="6.88671875" style="87" customWidth="1"/>
    <col min="10226" max="10480" width="8.88671875" style="87"/>
    <col min="10481" max="10481" width="6.88671875" style="87" customWidth="1"/>
    <col min="10482" max="10736" width="8.88671875" style="87"/>
    <col min="10737" max="10737" width="6.88671875" style="87" customWidth="1"/>
    <col min="10738" max="10992" width="8.88671875" style="87"/>
    <col min="10993" max="10993" width="6.88671875" style="87" customWidth="1"/>
    <col min="10994" max="11248" width="8.88671875" style="87"/>
    <col min="11249" max="11249" width="6.88671875" style="87" customWidth="1"/>
    <col min="11250" max="11504" width="8.88671875" style="87"/>
    <col min="11505" max="11505" width="6.88671875" style="87" customWidth="1"/>
    <col min="11506" max="11760" width="8.88671875" style="87"/>
    <col min="11761" max="11761" width="6.88671875" style="87" customWidth="1"/>
    <col min="11762" max="12016" width="8.88671875" style="87"/>
    <col min="12017" max="12017" width="6.88671875" style="87" customWidth="1"/>
    <col min="12018" max="12272" width="8.88671875" style="87"/>
    <col min="12273" max="12273" width="6.88671875" style="87" customWidth="1"/>
    <col min="12274" max="12528" width="8.88671875" style="87"/>
    <col min="12529" max="12529" width="6.88671875" style="87" customWidth="1"/>
    <col min="12530" max="12784" width="8.88671875" style="87"/>
    <col min="12785" max="12785" width="6.88671875" style="87" customWidth="1"/>
    <col min="12786" max="13040" width="8.88671875" style="87"/>
    <col min="13041" max="13041" width="6.88671875" style="87" customWidth="1"/>
    <col min="13042" max="13296" width="8.88671875" style="87"/>
    <col min="13297" max="13297" width="6.88671875" style="87" customWidth="1"/>
    <col min="13298" max="13552" width="8.88671875" style="87"/>
    <col min="13553" max="13553" width="6.88671875" style="87" customWidth="1"/>
    <col min="13554" max="13808" width="8.88671875" style="87"/>
    <col min="13809" max="13809" width="6.88671875" style="87" customWidth="1"/>
    <col min="13810" max="14064" width="8.88671875" style="87"/>
    <col min="14065" max="14065" width="6.88671875" style="87" customWidth="1"/>
    <col min="14066" max="14320" width="8.88671875" style="87"/>
    <col min="14321" max="14321" width="6.88671875" style="87" customWidth="1"/>
    <col min="14322" max="14576" width="8.88671875" style="87"/>
    <col min="14577" max="14577" width="6.88671875" style="87" customWidth="1"/>
    <col min="14578" max="14832" width="8.88671875" style="87"/>
    <col min="14833" max="14833" width="6.88671875" style="87" customWidth="1"/>
    <col min="14834" max="15088" width="8.88671875" style="87"/>
    <col min="15089" max="15089" width="6.88671875" style="87" customWidth="1"/>
    <col min="15090" max="15344" width="8.88671875" style="87"/>
    <col min="15345" max="15345" width="6.88671875" style="87" customWidth="1"/>
    <col min="15346" max="15600" width="8.88671875" style="87"/>
    <col min="15601" max="15601" width="6.88671875" style="87" customWidth="1"/>
    <col min="15602" max="15856" width="8.88671875" style="87"/>
    <col min="15857" max="15857" width="6.88671875" style="87" customWidth="1"/>
    <col min="15858" max="16112" width="8.88671875" style="87"/>
    <col min="16113" max="16113" width="6.88671875" style="87" customWidth="1"/>
    <col min="16114" max="16384" width="8.88671875" style="87"/>
  </cols>
  <sheetData>
    <row r="1" spans="2:16" ht="33" customHeight="1" x14ac:dyDescent="0.3">
      <c r="B1" s="84" t="s">
        <v>174</v>
      </c>
      <c r="C1" s="85" t="s">
        <v>175</v>
      </c>
      <c r="D1" s="86" t="s">
        <v>176</v>
      </c>
      <c r="F1" s="141" t="s">
        <v>177</v>
      </c>
      <c r="G1" s="142"/>
      <c r="H1" s="142"/>
      <c r="I1" s="142"/>
      <c r="J1" s="142"/>
      <c r="K1" s="143"/>
      <c r="M1" s="36" t="s">
        <v>0</v>
      </c>
      <c r="N1" s="36" t="s">
        <v>192</v>
      </c>
      <c r="O1" s="36" t="s">
        <v>194</v>
      </c>
    </row>
    <row r="2" spans="2:16" x14ac:dyDescent="0.3">
      <c r="B2" s="88">
        <v>1</v>
      </c>
      <c r="C2" s="89" t="b">
        <v>0</v>
      </c>
      <c r="D2" s="88" t="str">
        <f>IF(C2,B2,"")</f>
        <v/>
      </c>
      <c r="F2" s="90" t="s">
        <v>178</v>
      </c>
      <c r="G2" s="90" t="s">
        <v>179</v>
      </c>
      <c r="H2" s="90" t="s">
        <v>180</v>
      </c>
      <c r="I2" s="90" t="s">
        <v>181</v>
      </c>
      <c r="J2" s="90" t="s">
        <v>182</v>
      </c>
      <c r="K2" s="90" t="s">
        <v>183</v>
      </c>
      <c r="M2" s="88">
        <v>1</v>
      </c>
      <c r="N2" s="102" t="e">
        <f>NA()</f>
        <v>#N/A</v>
      </c>
      <c r="O2" s="88" t="str">
        <f>IF(ISNA(N2),"",M2)</f>
        <v/>
      </c>
    </row>
    <row r="3" spans="2:16" x14ac:dyDescent="0.3">
      <c r="B3" s="88">
        <v>2</v>
      </c>
      <c r="C3" s="89" t="b">
        <v>0</v>
      </c>
      <c r="D3" s="88" t="str">
        <f t="shared" ref="D3:D31" si="0">IF(C3,B3,"")</f>
        <v/>
      </c>
      <c r="F3" s="89">
        <v>0</v>
      </c>
      <c r="G3" s="89">
        <v>1</v>
      </c>
      <c r="H3" s="89">
        <v>0</v>
      </c>
      <c r="I3" s="89">
        <v>0</v>
      </c>
      <c r="J3" s="89">
        <v>0</v>
      </c>
      <c r="K3" s="89">
        <v>0</v>
      </c>
      <c r="M3" s="88">
        <v>2</v>
      </c>
      <c r="N3" s="102" t="e">
        <f>NA()</f>
        <v>#N/A</v>
      </c>
      <c r="O3" s="88" t="str">
        <f t="shared" ref="O3:O26" si="1">IF(ISNA(N3),"",M3)</f>
        <v/>
      </c>
    </row>
    <row r="4" spans="2:16" x14ac:dyDescent="0.3">
      <c r="B4" s="88">
        <v>3</v>
      </c>
      <c r="C4" s="89" t="b">
        <v>0</v>
      </c>
      <c r="D4" s="88" t="str">
        <f t="shared" si="0"/>
        <v/>
      </c>
      <c r="F4" s="89">
        <v>1</v>
      </c>
      <c r="G4" s="89">
        <v>2</v>
      </c>
      <c r="H4" s="89">
        <v>0</v>
      </c>
      <c r="I4" s="89">
        <v>0</v>
      </c>
      <c r="J4" s="89">
        <v>0</v>
      </c>
      <c r="K4" s="89">
        <v>0</v>
      </c>
      <c r="M4" s="88">
        <v>3</v>
      </c>
      <c r="N4" s="102" t="e">
        <f>NA()</f>
        <v>#N/A</v>
      </c>
      <c r="O4" s="88" t="str">
        <f t="shared" si="1"/>
        <v/>
      </c>
    </row>
    <row r="5" spans="2:16" x14ac:dyDescent="0.3">
      <c r="B5" s="88">
        <v>4</v>
      </c>
      <c r="C5" s="89" t="b">
        <v>1</v>
      </c>
      <c r="D5" s="88">
        <f t="shared" si="0"/>
        <v>4</v>
      </c>
      <c r="F5" s="89">
        <v>2</v>
      </c>
      <c r="G5" s="89">
        <v>2.75</v>
      </c>
      <c r="H5" s="89">
        <v>0</v>
      </c>
      <c r="I5" s="89">
        <v>0</v>
      </c>
      <c r="J5" s="89">
        <v>0</v>
      </c>
      <c r="K5" s="89">
        <v>0</v>
      </c>
      <c r="M5" s="88">
        <v>4.1535855013710039</v>
      </c>
      <c r="N5" s="102">
        <v>0.11713247834199569</v>
      </c>
      <c r="O5" s="88">
        <f t="shared" si="1"/>
        <v>4.1535855013710039</v>
      </c>
      <c r="P5" s="107"/>
    </row>
    <row r="6" spans="2:16" x14ac:dyDescent="0.3">
      <c r="B6" s="88">
        <v>5</v>
      </c>
      <c r="C6" s="89" t="b">
        <v>1</v>
      </c>
      <c r="D6" s="88">
        <f t="shared" si="0"/>
        <v>5</v>
      </c>
      <c r="F6" s="89">
        <v>2.75</v>
      </c>
      <c r="G6" s="89">
        <v>4.1535855013710039</v>
      </c>
      <c r="H6" s="89">
        <v>0</v>
      </c>
      <c r="I6" s="89">
        <v>0</v>
      </c>
      <c r="J6" s="89">
        <v>38.028786381480934</v>
      </c>
      <c r="K6" s="89">
        <v>77.417604210606513</v>
      </c>
      <c r="M6" s="88">
        <v>5.0281089949844562</v>
      </c>
      <c r="N6" s="102">
        <v>0.11777064911630847</v>
      </c>
      <c r="O6" s="88">
        <f t="shared" si="1"/>
        <v>5.0281089949844562</v>
      </c>
      <c r="P6" s="107"/>
    </row>
    <row r="7" spans="2:16" x14ac:dyDescent="0.3">
      <c r="B7" s="88">
        <v>6</v>
      </c>
      <c r="C7" s="89" t="b">
        <v>1</v>
      </c>
      <c r="D7" s="88">
        <f t="shared" si="0"/>
        <v>6</v>
      </c>
      <c r="F7" s="89">
        <v>4.1535855013710039</v>
      </c>
      <c r="G7" s="89">
        <v>5.0281089949844562</v>
      </c>
      <c r="H7" s="89">
        <v>77.417604210606513</v>
      </c>
      <c r="I7" s="89">
        <v>101.95935570603298</v>
      </c>
      <c r="J7" s="89">
        <v>166.24264873508008</v>
      </c>
      <c r="K7" s="89">
        <v>211.4557526244725</v>
      </c>
      <c r="M7" s="88">
        <v>6.0314020507869337</v>
      </c>
      <c r="N7" s="102">
        <v>0.1216059381010627</v>
      </c>
      <c r="O7" s="88">
        <f t="shared" si="1"/>
        <v>6.0314020507869337</v>
      </c>
      <c r="P7" s="107"/>
    </row>
    <row r="8" spans="2:16" x14ac:dyDescent="0.3">
      <c r="B8" s="88">
        <v>7</v>
      </c>
      <c r="C8" s="89" t="b">
        <v>1</v>
      </c>
      <c r="D8" s="88">
        <f t="shared" si="0"/>
        <v>7</v>
      </c>
      <c r="F8" s="89">
        <v>5.0281089949844562</v>
      </c>
      <c r="G8" s="89">
        <v>6.0314020507869337</v>
      </c>
      <c r="H8" s="89">
        <v>211.4557526244725</v>
      </c>
      <c r="I8" s="89">
        <v>263.32627811038225</v>
      </c>
      <c r="J8" s="89">
        <v>306.01583260686317</v>
      </c>
      <c r="K8" s="89">
        <v>369.0378073321591</v>
      </c>
      <c r="M8" s="88">
        <v>7.0151251244603454</v>
      </c>
      <c r="N8" s="102">
        <v>0.11967222827920768</v>
      </c>
      <c r="O8" s="88">
        <f t="shared" si="1"/>
        <v>7.0151251244603454</v>
      </c>
      <c r="P8" s="107"/>
    </row>
    <row r="9" spans="2:16" x14ac:dyDescent="0.3">
      <c r="B9" s="88">
        <v>8</v>
      </c>
      <c r="C9" s="89" t="b">
        <v>1</v>
      </c>
      <c r="D9" s="88">
        <f t="shared" si="0"/>
        <v>8</v>
      </c>
      <c r="F9" s="89">
        <v>6.0314020507869337</v>
      </c>
      <c r="G9" s="89">
        <v>7.0151251244603454</v>
      </c>
      <c r="H9" s="89">
        <v>369.0378073321591</v>
      </c>
      <c r="I9" s="89">
        <v>430.83049126153099</v>
      </c>
      <c r="J9" s="89">
        <v>516.21766803700768</v>
      </c>
      <c r="K9" s="89">
        <v>600.32265190065959</v>
      </c>
      <c r="M9" s="88">
        <v>8.0086856959857915</v>
      </c>
      <c r="N9" s="102">
        <v>0.11939626987173833</v>
      </c>
      <c r="O9" s="88">
        <f t="shared" si="1"/>
        <v>8.0086856959857915</v>
      </c>
      <c r="P9" s="107"/>
    </row>
    <row r="10" spans="2:16" x14ac:dyDescent="0.3">
      <c r="B10" s="88">
        <v>9</v>
      </c>
      <c r="C10" s="89" t="b">
        <v>1</v>
      </c>
      <c r="D10" s="88">
        <f t="shared" si="0"/>
        <v>9</v>
      </c>
      <c r="F10" s="89">
        <v>7.0151251244603454</v>
      </c>
      <c r="G10" s="89">
        <v>8.0086856959857915</v>
      </c>
      <c r="H10" s="89">
        <v>600.32265190065959</v>
      </c>
      <c r="I10" s="89">
        <v>685.26870844039956</v>
      </c>
      <c r="J10" s="89">
        <v>781.79331940015322</v>
      </c>
      <c r="K10" s="89">
        <v>880.74344031450244</v>
      </c>
      <c r="M10" s="88">
        <v>9.0091375336371851</v>
      </c>
      <c r="N10" s="102">
        <v>0.12054561367844695</v>
      </c>
      <c r="O10" s="88">
        <f t="shared" si="1"/>
        <v>9.0091375336371851</v>
      </c>
      <c r="P10" s="107"/>
    </row>
    <row r="11" spans="2:16" x14ac:dyDescent="0.3">
      <c r="B11" s="88">
        <v>10</v>
      </c>
      <c r="C11" s="89" t="b">
        <v>1</v>
      </c>
      <c r="D11" s="88">
        <f t="shared" si="0"/>
        <v>10</v>
      </c>
      <c r="F11" s="89">
        <v>8.0086856959857915</v>
      </c>
      <c r="G11" s="89">
        <v>9.0091375336371851</v>
      </c>
      <c r="H11" s="89">
        <v>880.74344031450244</v>
      </c>
      <c r="I11" s="89">
        <v>980.37987229629721</v>
      </c>
      <c r="J11" s="89">
        <v>1088.6441445306211</v>
      </c>
      <c r="K11" s="89">
        <v>1198.3010350204574</v>
      </c>
      <c r="M11" s="88">
        <v>9.9499286585686111</v>
      </c>
      <c r="N11" s="102">
        <v>0.12002093146272232</v>
      </c>
      <c r="O11" s="88">
        <f t="shared" si="1"/>
        <v>9.9499286585686111</v>
      </c>
      <c r="P11" s="107"/>
    </row>
    <row r="12" spans="2:16" x14ac:dyDescent="0.3">
      <c r="B12" s="88">
        <v>11</v>
      </c>
      <c r="C12" s="89" t="b">
        <v>1</v>
      </c>
      <c r="D12" s="88">
        <f t="shared" si="0"/>
        <v>11</v>
      </c>
      <c r="F12" s="89">
        <v>9.0091375336371851</v>
      </c>
      <c r="G12" s="89">
        <v>9.9499286585686111</v>
      </c>
      <c r="H12" s="89">
        <v>1198.3010350204574</v>
      </c>
      <c r="I12" s="89">
        <v>1301.4186719499853</v>
      </c>
      <c r="J12" s="89">
        <v>1428.3682386150481</v>
      </c>
      <c r="K12" s="89">
        <v>1518.9442000459271</v>
      </c>
      <c r="M12" s="88">
        <v>10.980319249281786</v>
      </c>
      <c r="N12" s="102">
        <v>0.11999466307562463</v>
      </c>
      <c r="O12" s="88">
        <f t="shared" si="1"/>
        <v>10.980319249281786</v>
      </c>
      <c r="P12" s="107"/>
    </row>
    <row r="13" spans="2:16" x14ac:dyDescent="0.3">
      <c r="B13" s="88">
        <v>12</v>
      </c>
      <c r="C13" s="89" t="b">
        <v>1</v>
      </c>
      <c r="D13" s="88">
        <f t="shared" si="0"/>
        <v>12</v>
      </c>
      <c r="F13" s="89">
        <v>9.9499286585686111</v>
      </c>
      <c r="G13" s="89">
        <v>10.980319249281786</v>
      </c>
      <c r="H13" s="89">
        <v>1518.9442000459271</v>
      </c>
      <c r="I13" s="89">
        <v>1618.1464734623348</v>
      </c>
      <c r="J13" s="89">
        <v>1715.664719611877</v>
      </c>
      <c r="K13" s="89">
        <v>1776.1119986068113</v>
      </c>
      <c r="M13" s="88">
        <v>12.018520510020927</v>
      </c>
      <c r="N13" s="102">
        <v>0.11820469745519667</v>
      </c>
      <c r="O13" s="88">
        <f t="shared" si="1"/>
        <v>12.018520510020927</v>
      </c>
      <c r="P13" s="107"/>
    </row>
    <row r="14" spans="2:16" x14ac:dyDescent="0.3">
      <c r="B14" s="88">
        <v>13</v>
      </c>
      <c r="C14" s="89" t="b">
        <v>1</v>
      </c>
      <c r="D14" s="88">
        <f t="shared" si="0"/>
        <v>13</v>
      </c>
      <c r="F14" s="89">
        <v>10.980319249281786</v>
      </c>
      <c r="G14" s="89">
        <v>12.018520510020927</v>
      </c>
      <c r="H14" s="89">
        <v>1776.1119986068113</v>
      </c>
      <c r="I14" s="89">
        <v>1837.0174861242731</v>
      </c>
      <c r="J14" s="89">
        <v>1897.0983257374633</v>
      </c>
      <c r="K14" s="89">
        <v>1917.1411821563902</v>
      </c>
      <c r="M14" s="88">
        <v>12.989880291322761</v>
      </c>
      <c r="N14" s="102">
        <v>0.12177711318637488</v>
      </c>
      <c r="O14" s="88">
        <f t="shared" si="1"/>
        <v>12.989880291322761</v>
      </c>
      <c r="P14" s="107"/>
    </row>
    <row r="15" spans="2:16" x14ac:dyDescent="0.3">
      <c r="B15" s="88">
        <v>14</v>
      </c>
      <c r="C15" s="89" t="b">
        <v>1</v>
      </c>
      <c r="D15" s="88">
        <f t="shared" si="0"/>
        <v>14</v>
      </c>
      <c r="F15" s="89">
        <v>12.018520510020927</v>
      </c>
      <c r="G15" s="89">
        <v>12.989880291322761</v>
      </c>
      <c r="H15" s="89">
        <v>1917.1411821563902</v>
      </c>
      <c r="I15" s="89">
        <v>1935.8936392800622</v>
      </c>
      <c r="J15" s="89">
        <v>1944.1168224955688</v>
      </c>
      <c r="K15" s="89">
        <v>1953.179026854506</v>
      </c>
      <c r="M15" s="88">
        <v>13.953646457851086</v>
      </c>
      <c r="N15" s="102">
        <v>0.12069519895891034</v>
      </c>
      <c r="O15" s="88">
        <f t="shared" si="1"/>
        <v>13.953646457851086</v>
      </c>
      <c r="P15" s="107"/>
    </row>
    <row r="16" spans="2:16" x14ac:dyDescent="0.3">
      <c r="B16" s="88">
        <v>15</v>
      </c>
      <c r="C16" s="89" t="b">
        <v>1</v>
      </c>
      <c r="D16" s="88">
        <f t="shared" si="0"/>
        <v>15</v>
      </c>
      <c r="F16" s="89">
        <v>12.989880291322761</v>
      </c>
      <c r="G16" s="89">
        <v>13.953646457851086</v>
      </c>
      <c r="H16" s="89">
        <v>1953.179026854506</v>
      </c>
      <c r="I16" s="89">
        <v>1962.1703873405288</v>
      </c>
      <c r="J16" s="89">
        <v>1972.6343406556582</v>
      </c>
      <c r="K16" s="89">
        <v>1974.845518538332</v>
      </c>
      <c r="M16" s="88">
        <v>15.000394506774699</v>
      </c>
      <c r="N16" s="102">
        <v>0.12327618602391671</v>
      </c>
      <c r="O16" s="88">
        <f t="shared" si="1"/>
        <v>15.000394506774699</v>
      </c>
      <c r="P16" s="107"/>
    </row>
    <row r="17" spans="2:17" x14ac:dyDescent="0.3">
      <c r="B17" s="88">
        <v>16</v>
      </c>
      <c r="C17" s="89" t="b">
        <v>1</v>
      </c>
      <c r="D17" s="88">
        <f t="shared" si="0"/>
        <v>16</v>
      </c>
      <c r="F17" s="89">
        <v>13.953646457851086</v>
      </c>
      <c r="G17" s="89">
        <v>15.000394506774699</v>
      </c>
      <c r="H17" s="89">
        <v>1974.845518538332</v>
      </c>
      <c r="I17" s="89">
        <v>1977.247082543063</v>
      </c>
      <c r="J17" s="89">
        <v>1977.7749377289535</v>
      </c>
      <c r="K17" s="89">
        <v>1979.0509378911456</v>
      </c>
      <c r="M17" s="88">
        <v>15.99793642247632</v>
      </c>
      <c r="N17" s="102">
        <v>0.12103151177109674</v>
      </c>
      <c r="O17" s="88">
        <f t="shared" si="1"/>
        <v>15.99793642247632</v>
      </c>
      <c r="P17" s="107"/>
    </row>
    <row r="18" spans="2:17" x14ac:dyDescent="0.3">
      <c r="B18" s="88">
        <v>17</v>
      </c>
      <c r="C18" s="89" t="b">
        <v>1</v>
      </c>
      <c r="D18" s="88">
        <f t="shared" si="0"/>
        <v>17</v>
      </c>
      <c r="F18" s="89">
        <v>15.000394506774699</v>
      </c>
      <c r="G18" s="89">
        <v>15.99793642247632</v>
      </c>
      <c r="H18" s="89">
        <v>1979.0509378911456</v>
      </c>
      <c r="I18" s="89">
        <v>1980.2669551051615</v>
      </c>
      <c r="J18" s="89">
        <v>1981.3877224176445</v>
      </c>
      <c r="K18" s="89">
        <v>1982.4029493573462</v>
      </c>
      <c r="M18" s="88">
        <v>16.986863749032651</v>
      </c>
      <c r="N18" s="102">
        <v>0.12104498529170779</v>
      </c>
      <c r="O18" s="88">
        <f t="shared" si="1"/>
        <v>16.986863749032651</v>
      </c>
      <c r="P18" s="107"/>
    </row>
    <row r="19" spans="2:17" x14ac:dyDescent="0.3">
      <c r="B19" s="88">
        <v>18</v>
      </c>
      <c r="C19" s="89" t="b">
        <v>1</v>
      </c>
      <c r="D19" s="88">
        <f t="shared" si="0"/>
        <v>18</v>
      </c>
      <c r="F19" s="89">
        <v>15.99793642247632</v>
      </c>
      <c r="G19" s="89">
        <v>16.986863749032651</v>
      </c>
      <c r="H19" s="89">
        <v>1982.4029493573462</v>
      </c>
      <c r="I19" s="89">
        <v>1983.409408983277</v>
      </c>
      <c r="J19" s="89">
        <v>1985.1701699997709</v>
      </c>
      <c r="K19" s="89">
        <v>1985.1701699997709</v>
      </c>
      <c r="M19" s="88">
        <v>17.916310149326758</v>
      </c>
      <c r="N19" s="102">
        <v>0.11866937834050686</v>
      </c>
      <c r="O19" s="88">
        <f t="shared" si="1"/>
        <v>17.916310149326758</v>
      </c>
      <c r="P19" s="107"/>
    </row>
    <row r="20" spans="2:17" x14ac:dyDescent="0.3">
      <c r="B20" s="88">
        <v>19</v>
      </c>
      <c r="C20" s="89" t="b">
        <v>1</v>
      </c>
      <c r="D20" s="88">
        <f t="shared" si="0"/>
        <v>19</v>
      </c>
      <c r="F20" s="89">
        <v>16.986863749032651</v>
      </c>
      <c r="G20" s="89">
        <v>17.916310149326758</v>
      </c>
      <c r="H20" s="89">
        <v>1985.1701699997709</v>
      </c>
      <c r="I20" s="89">
        <v>1985.1701699997709</v>
      </c>
      <c r="J20" s="89">
        <v>1979.9517657544227</v>
      </c>
      <c r="K20" s="89">
        <v>1979.9517657544227</v>
      </c>
      <c r="M20" s="88">
        <v>19.062701226418188</v>
      </c>
      <c r="N20" s="102">
        <v>0.12297893016842792</v>
      </c>
      <c r="O20" s="88">
        <f t="shared" si="1"/>
        <v>19.062701226418188</v>
      </c>
      <c r="P20" s="107"/>
    </row>
    <row r="21" spans="2:17" x14ac:dyDescent="0.3">
      <c r="B21" s="88">
        <v>20</v>
      </c>
      <c r="C21" s="89" t="b">
        <v>1</v>
      </c>
      <c r="D21" s="88">
        <f t="shared" si="0"/>
        <v>20</v>
      </c>
      <c r="F21" s="89">
        <v>17.916310149326758</v>
      </c>
      <c r="G21" s="89">
        <v>18.489505687872473</v>
      </c>
      <c r="H21" s="89">
        <v>1979.9517657544227</v>
      </c>
      <c r="I21" s="89">
        <v>1979.9517657544227</v>
      </c>
      <c r="J21" s="89">
        <v>1989.4713307698573</v>
      </c>
      <c r="K21" s="89">
        <v>1989.4713307698573</v>
      </c>
      <c r="M21" s="88">
        <v>19.951322105243051</v>
      </c>
      <c r="N21" s="102">
        <v>0.12219009787616034</v>
      </c>
      <c r="O21" s="88">
        <f t="shared" si="1"/>
        <v>19.951322105243051</v>
      </c>
      <c r="P21" s="107"/>
    </row>
    <row r="22" spans="2:17" x14ac:dyDescent="0.3">
      <c r="B22" s="88">
        <v>21</v>
      </c>
      <c r="C22" s="89" t="b">
        <v>0</v>
      </c>
      <c r="D22" s="88" t="str">
        <f t="shared" si="0"/>
        <v/>
      </c>
      <c r="F22" s="89">
        <v>18.489505687872473</v>
      </c>
      <c r="G22" s="89">
        <v>19.062701226418188</v>
      </c>
      <c r="H22" s="89">
        <v>1989.4713307698573</v>
      </c>
      <c r="I22" s="89">
        <v>1989.4713307698573</v>
      </c>
      <c r="J22" s="89">
        <v>1989.4713307698573</v>
      </c>
      <c r="K22" s="89">
        <v>1989.4713307698573</v>
      </c>
      <c r="M22" s="88">
        <v>21</v>
      </c>
      <c r="N22" s="102" t="e">
        <f>NA()</f>
        <v>#N/A</v>
      </c>
      <c r="O22" s="88" t="str">
        <f t="shared" si="1"/>
        <v/>
      </c>
    </row>
    <row r="23" spans="2:17" x14ac:dyDescent="0.3">
      <c r="B23" s="88">
        <v>22</v>
      </c>
      <c r="C23" s="89" t="b">
        <v>0</v>
      </c>
      <c r="D23" s="88" t="str">
        <f t="shared" si="0"/>
        <v/>
      </c>
      <c r="F23" s="89">
        <v>19.062701226418188</v>
      </c>
      <c r="G23" s="89">
        <v>19.951322105243051</v>
      </c>
      <c r="H23" s="89">
        <v>1989.4713307698573</v>
      </c>
      <c r="I23" s="89">
        <v>1989.4713307698573</v>
      </c>
      <c r="J23" s="89">
        <v>1982.8712406158465</v>
      </c>
      <c r="K23" s="89">
        <v>1982.8712406158465</v>
      </c>
      <c r="M23" s="88">
        <v>22</v>
      </c>
      <c r="N23" s="102" t="e">
        <f>NA()</f>
        <v>#N/A</v>
      </c>
      <c r="O23" s="88" t="str">
        <f t="shared" si="1"/>
        <v/>
      </c>
    </row>
    <row r="24" spans="2:17" x14ac:dyDescent="0.3">
      <c r="B24" s="88">
        <v>23</v>
      </c>
      <c r="C24" s="89" t="b">
        <v>0</v>
      </c>
      <c r="D24" s="88" t="str">
        <f t="shared" si="0"/>
        <v/>
      </c>
      <c r="F24" s="89">
        <v>19.951322105243051</v>
      </c>
      <c r="G24" s="89">
        <v>21</v>
      </c>
      <c r="H24" s="89">
        <v>1982.8712406158465</v>
      </c>
      <c r="I24" s="89">
        <v>1982.8712406158465</v>
      </c>
      <c r="J24" s="89">
        <v>1989.4713307698573</v>
      </c>
      <c r="K24" s="89">
        <v>1989.4713307698573</v>
      </c>
      <c r="M24" s="88">
        <v>23</v>
      </c>
      <c r="N24" s="102" t="e">
        <f>NA()</f>
        <v>#N/A</v>
      </c>
      <c r="O24" s="88" t="str">
        <f t="shared" si="1"/>
        <v/>
      </c>
    </row>
    <row r="25" spans="2:17" x14ac:dyDescent="0.3">
      <c r="B25" s="88">
        <v>24</v>
      </c>
      <c r="C25" s="89" t="b">
        <v>0</v>
      </c>
      <c r="D25" s="88" t="str">
        <f t="shared" si="0"/>
        <v/>
      </c>
      <c r="F25" s="89">
        <v>21</v>
      </c>
      <c r="G25" s="89">
        <v>22</v>
      </c>
      <c r="H25" s="89">
        <v>1989.4713307698573</v>
      </c>
      <c r="I25" s="89">
        <v>1989.4713307698573</v>
      </c>
      <c r="J25" s="89">
        <v>1989.4713307698573</v>
      </c>
      <c r="K25" s="89">
        <v>1989.4713307698573</v>
      </c>
      <c r="M25" s="88">
        <v>24</v>
      </c>
      <c r="N25" s="102" t="e">
        <f>NA()</f>
        <v>#N/A</v>
      </c>
      <c r="O25" s="88" t="str">
        <f t="shared" si="1"/>
        <v/>
      </c>
    </row>
    <row r="26" spans="2:17" x14ac:dyDescent="0.3">
      <c r="B26" s="88">
        <v>25</v>
      </c>
      <c r="C26" s="89" t="b">
        <v>0</v>
      </c>
      <c r="D26" s="88" t="str">
        <f t="shared" si="0"/>
        <v/>
      </c>
      <c r="F26" s="89">
        <v>22</v>
      </c>
      <c r="G26" s="89">
        <v>23</v>
      </c>
      <c r="H26" s="89">
        <v>1989.4713307698573</v>
      </c>
      <c r="I26" s="89">
        <v>1989.4713307698573</v>
      </c>
      <c r="J26" s="89">
        <v>1989.4713307698573</v>
      </c>
      <c r="K26" s="89">
        <v>1989.4713307698573</v>
      </c>
      <c r="M26" s="88">
        <v>25</v>
      </c>
      <c r="N26" s="102" t="e">
        <f>NA()</f>
        <v>#N/A</v>
      </c>
      <c r="O26" s="88" t="str">
        <f t="shared" si="1"/>
        <v/>
      </c>
    </row>
    <row r="27" spans="2:17" x14ac:dyDescent="0.3">
      <c r="B27" s="88">
        <v>26</v>
      </c>
      <c r="C27" s="89" t="b">
        <v>0</v>
      </c>
      <c r="D27" s="88" t="str">
        <f t="shared" si="0"/>
        <v/>
      </c>
      <c r="F27" s="89">
        <v>23</v>
      </c>
      <c r="G27" s="89">
        <v>24</v>
      </c>
      <c r="H27" s="89">
        <v>1989.4713307698573</v>
      </c>
      <c r="I27" s="89">
        <v>1989.4713307698573</v>
      </c>
      <c r="J27" s="89">
        <v>1989.4713307698573</v>
      </c>
      <c r="K27" s="89">
        <v>1989.4713307698573</v>
      </c>
    </row>
    <row r="28" spans="2:17" x14ac:dyDescent="0.3">
      <c r="B28" s="88">
        <v>27</v>
      </c>
      <c r="C28" s="89" t="b">
        <v>0</v>
      </c>
      <c r="D28" s="88" t="str">
        <f t="shared" si="0"/>
        <v/>
      </c>
      <c r="F28" s="89">
        <v>24</v>
      </c>
      <c r="G28" s="89">
        <v>25</v>
      </c>
      <c r="H28" s="89">
        <v>1989.4713307698573</v>
      </c>
      <c r="I28" s="89">
        <v>1989.4713307698573</v>
      </c>
      <c r="J28" s="89">
        <v>1989.4713307698573</v>
      </c>
      <c r="K28" s="89">
        <v>1989.4713307698573</v>
      </c>
      <c r="N28" s="101" t="s">
        <v>195</v>
      </c>
      <c r="O28" s="103">
        <f>MATCH(MIN(O2:O26),ReferenceTurbulenceWindSpeed,0)</f>
        <v>4</v>
      </c>
      <c r="P28" s="104">
        <f>INDEX(ReferenceTurbulenceWindSpeed,O28)</f>
        <v>4.1535855013710039</v>
      </c>
      <c r="Q28" s="102">
        <f>INDEX(ReferenceTurbulence,O28)</f>
        <v>0.11713247834199569</v>
      </c>
    </row>
    <row r="29" spans="2:17" x14ac:dyDescent="0.3">
      <c r="B29" s="88">
        <v>28</v>
      </c>
      <c r="C29" s="89" t="b">
        <v>0</v>
      </c>
      <c r="D29" s="88" t="str">
        <f t="shared" si="0"/>
        <v/>
      </c>
      <c r="F29" s="89">
        <v>25</v>
      </c>
      <c r="G29" s="89">
        <v>25.01</v>
      </c>
      <c r="H29" s="89">
        <v>1989.4713307698573</v>
      </c>
      <c r="I29" s="89">
        <v>1989.4713307698573</v>
      </c>
      <c r="J29" s="89">
        <v>0</v>
      </c>
      <c r="K29" s="89">
        <v>0</v>
      </c>
      <c r="N29" s="101" t="s">
        <v>196</v>
      </c>
      <c r="O29" s="103">
        <f>MATCH(MAX(O2:O26),ReferenceTurbulenceWindSpeed,0)</f>
        <v>20</v>
      </c>
      <c r="P29" s="104">
        <f>INDEX(ReferenceTurbulenceWindSpeed,O29)</f>
        <v>19.951322105243051</v>
      </c>
      <c r="Q29" s="102">
        <f>INDEX(ReferenceTurbulence,O29)</f>
        <v>0.12219009787616034</v>
      </c>
    </row>
    <row r="30" spans="2:17" x14ac:dyDescent="0.3">
      <c r="B30" s="88">
        <v>29</v>
      </c>
      <c r="C30" s="89" t="b">
        <v>0</v>
      </c>
      <c r="D30" s="88" t="str">
        <f t="shared" si="0"/>
        <v/>
      </c>
      <c r="F30" s="89">
        <v>25.01</v>
      </c>
      <c r="G30" s="89">
        <v>26</v>
      </c>
      <c r="H30" s="89">
        <v>0</v>
      </c>
      <c r="I30" s="89">
        <v>0</v>
      </c>
      <c r="J30" s="89">
        <v>0</v>
      </c>
      <c r="K30" s="89">
        <v>0</v>
      </c>
    </row>
    <row r="31" spans="2:17" x14ac:dyDescent="0.3">
      <c r="B31" s="88">
        <v>30</v>
      </c>
      <c r="C31" s="89" t="b">
        <v>0</v>
      </c>
      <c r="D31" s="88" t="str">
        <f t="shared" si="0"/>
        <v/>
      </c>
      <c r="F31" s="89">
        <v>26</v>
      </c>
      <c r="G31" s="89">
        <v>27</v>
      </c>
      <c r="H31" s="89">
        <v>0</v>
      </c>
      <c r="I31" s="89">
        <v>0</v>
      </c>
      <c r="J31" s="89">
        <v>0</v>
      </c>
      <c r="K31" s="89">
        <v>0</v>
      </c>
    </row>
    <row r="33" spans="2:3" x14ac:dyDescent="0.3">
      <c r="B33" s="2" t="s">
        <v>184</v>
      </c>
      <c r="C33" s="91">
        <v>0</v>
      </c>
    </row>
    <row r="34" spans="2:3" x14ac:dyDescent="0.3">
      <c r="B34" s="2" t="s">
        <v>185</v>
      </c>
      <c r="C34" s="91">
        <v>1</v>
      </c>
    </row>
    <row r="36" spans="2:3" x14ac:dyDescent="0.3">
      <c r="B36" s="2" t="s">
        <v>160</v>
      </c>
      <c r="C36" s="14">
        <v>1.2250000000000001</v>
      </c>
    </row>
    <row r="37" spans="2:3" x14ac:dyDescent="0.3">
      <c r="B37" s="2" t="s">
        <v>186</v>
      </c>
      <c r="C37" s="14">
        <v>25</v>
      </c>
    </row>
    <row r="39" spans="2:3" x14ac:dyDescent="0.3">
      <c r="B39" s="2" t="s">
        <v>36</v>
      </c>
      <c r="C39" s="98">
        <v>1989.4713307698573</v>
      </c>
    </row>
  </sheetData>
  <mergeCells count="1">
    <mergeCell ref="F1:K1"/>
  </mergeCells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X1002"/>
  <sheetViews>
    <sheetView workbookViewId="0">
      <selection activeCell="C27" sqref="C27"/>
    </sheetView>
  </sheetViews>
  <sheetFormatPr defaultColWidth="8.88671875" defaultRowHeight="13.8" x14ac:dyDescent="0.3"/>
  <cols>
    <col min="2" max="2" width="17.44140625" bestFit="1" customWidth="1"/>
    <col min="3" max="4" width="11.33203125" customWidth="1"/>
    <col min="5" max="5" width="3.6640625" customWidth="1"/>
    <col min="7" max="7" width="9.44140625" customWidth="1"/>
    <col min="8" max="8" width="4.109375" customWidth="1"/>
    <col min="12" max="12" width="10.6640625" customWidth="1"/>
    <col min="13" max="13" width="11.33203125" customWidth="1"/>
    <col min="14" max="14" width="8.6640625" customWidth="1"/>
    <col min="15" max="15" width="8.44140625" customWidth="1"/>
    <col min="16" max="16" width="11.33203125" customWidth="1"/>
  </cols>
  <sheetData>
    <row r="1" spans="2:24" ht="27.6" x14ac:dyDescent="0.3">
      <c r="B1" s="36" t="s">
        <v>0</v>
      </c>
      <c r="C1" s="36" t="s">
        <v>30</v>
      </c>
      <c r="F1" s="32" t="s">
        <v>0</v>
      </c>
      <c r="G1" s="32" t="s">
        <v>26</v>
      </c>
      <c r="I1" s="30" t="s">
        <v>20</v>
      </c>
      <c r="J1" s="30" t="s">
        <v>21</v>
      </c>
      <c r="K1" s="30" t="s">
        <v>22</v>
      </c>
      <c r="L1" s="36" t="s">
        <v>23</v>
      </c>
      <c r="M1" s="36" t="s">
        <v>32</v>
      </c>
      <c r="N1" s="31" t="s">
        <v>24</v>
      </c>
      <c r="O1" s="31" t="s">
        <v>25</v>
      </c>
      <c r="P1" s="36" t="s">
        <v>31</v>
      </c>
    </row>
    <row r="2" spans="2:24" x14ac:dyDescent="0.3">
      <c r="B2" s="35">
        <v>1</v>
      </c>
      <c r="C2" s="35">
        <v>-3.5727399566990278E-161</v>
      </c>
      <c r="F2" s="26">
        <v>0</v>
      </c>
      <c r="G2" s="16">
        <f t="shared" ref="G2:G65" si="0">IF(F2&gt;$C$29,$C$30,IF(I2,N2+(F2-L2)*P2,0))</f>
        <v>0</v>
      </c>
      <c r="I2" s="33" t="b">
        <f>AND(F2&gt;=$C$28,F2&lt;=$C$29)</f>
        <v>0</v>
      </c>
      <c r="J2" s="33">
        <f>COUNTIF($B$2:$B$26,"&lt;="&amp;F2)</f>
        <v>0</v>
      </c>
      <c r="K2" s="33">
        <f>J2+1</f>
        <v>1</v>
      </c>
      <c r="L2" s="1" t="str">
        <f>IF(I2,INDEX($B$2:$B$26,J2),"")</f>
        <v/>
      </c>
      <c r="M2" s="1" t="str">
        <f>IF(I2,INDEX($B$2:$B$26,K2),"")</f>
        <v/>
      </c>
      <c r="N2" s="1" t="str">
        <f>IF(I2,INDEX($C$2:$C$26,J2),"")</f>
        <v/>
      </c>
      <c r="O2" s="1" t="str">
        <f>IF(I2,INDEX($C$2:$C$26,K2),"")</f>
        <v/>
      </c>
      <c r="P2" s="1">
        <f t="shared" ref="P2:P65" si="1">IF(L2&lt;&gt;M2,(O2-N2)/(M2-L2),0)</f>
        <v>0</v>
      </c>
      <c r="T2" s="105"/>
      <c r="V2" s="105"/>
      <c r="X2" s="105"/>
    </row>
    <row r="3" spans="2:24" x14ac:dyDescent="0.3">
      <c r="B3" s="35">
        <v>2</v>
      </c>
      <c r="C3" s="35">
        <v>-1.5062508393563532E-18</v>
      </c>
      <c r="F3" s="26">
        <f t="shared" ref="F3:F66" si="2">F2+WindSpeedStep</f>
        <v>0.1</v>
      </c>
      <c r="G3" s="16">
        <f t="shared" si="0"/>
        <v>0</v>
      </c>
      <c r="I3" s="33" t="b">
        <f t="shared" ref="I3:I66" si="3">AND(F3&gt;=$C$28,F3&lt;=$C$29)</f>
        <v>0</v>
      </c>
      <c r="J3" s="33">
        <f t="shared" ref="J3:J66" si="4">COUNTIF($B$2:$B$26,"&lt;="&amp;F3)</f>
        <v>0</v>
      </c>
      <c r="K3" s="33">
        <f t="shared" ref="K3:K66" si="5">J3+1</f>
        <v>1</v>
      </c>
      <c r="L3" s="1" t="str">
        <f t="shared" ref="L3:L66" si="6">IF(I3,INDEX($B$2:$B$26,J3),"")</f>
        <v/>
      </c>
      <c r="M3" s="1" t="str">
        <f t="shared" ref="M3:M66" si="7">IF(I3,INDEX($B$2:$B$26,K3),"")</f>
        <v/>
      </c>
      <c r="N3" s="1" t="str">
        <f t="shared" ref="N3:N66" si="8">IF(I3,INDEX($C$2:$C$26,J3),"")</f>
        <v/>
      </c>
      <c r="O3" s="1" t="str">
        <f t="shared" ref="O3:O66" si="9">IF(I3,INDEX($C$2:$C$26,K3),"")</f>
        <v/>
      </c>
      <c r="P3" s="1">
        <f t="shared" si="1"/>
        <v>0</v>
      </c>
      <c r="T3" s="105"/>
      <c r="V3" s="105"/>
      <c r="X3" s="105"/>
    </row>
    <row r="4" spans="2:24" x14ac:dyDescent="0.3">
      <c r="B4" s="35">
        <v>3</v>
      </c>
      <c r="C4" s="35">
        <v>-6.5366612265258375E-2</v>
      </c>
      <c r="F4" s="26">
        <f t="shared" si="2"/>
        <v>0.2</v>
      </c>
      <c r="G4" s="16">
        <f t="shared" si="0"/>
        <v>0</v>
      </c>
      <c r="I4" s="33" t="b">
        <f t="shared" si="3"/>
        <v>0</v>
      </c>
      <c r="J4" s="33">
        <f t="shared" si="4"/>
        <v>0</v>
      </c>
      <c r="K4" s="33">
        <f t="shared" si="5"/>
        <v>1</v>
      </c>
      <c r="L4" s="1" t="str">
        <f t="shared" si="6"/>
        <v/>
      </c>
      <c r="M4" s="1" t="str">
        <f t="shared" si="7"/>
        <v/>
      </c>
      <c r="N4" s="1" t="str">
        <f t="shared" si="8"/>
        <v/>
      </c>
      <c r="O4" s="1" t="str">
        <f t="shared" si="9"/>
        <v/>
      </c>
      <c r="P4" s="1">
        <f t="shared" si="1"/>
        <v>0</v>
      </c>
      <c r="X4" s="105"/>
    </row>
    <row r="5" spans="2:24" x14ac:dyDescent="0.3">
      <c r="B5" s="35">
        <v>4.1535855013710039</v>
      </c>
      <c r="C5" s="35">
        <v>7.1353278253141639E-2</v>
      </c>
      <c r="F5" s="26">
        <f t="shared" si="2"/>
        <v>0.30000000000000004</v>
      </c>
      <c r="G5" s="16">
        <f t="shared" si="0"/>
        <v>0</v>
      </c>
      <c r="I5" s="33" t="b">
        <f t="shared" si="3"/>
        <v>0</v>
      </c>
      <c r="J5" s="33">
        <f t="shared" si="4"/>
        <v>0</v>
      </c>
      <c r="K5" s="33">
        <f t="shared" si="5"/>
        <v>1</v>
      </c>
      <c r="L5" s="1" t="str">
        <f t="shared" si="6"/>
        <v/>
      </c>
      <c r="M5" s="1" t="str">
        <f t="shared" si="7"/>
        <v/>
      </c>
      <c r="N5" s="1" t="str">
        <f t="shared" si="8"/>
        <v/>
      </c>
      <c r="O5" s="1" t="str">
        <f t="shared" si="9"/>
        <v/>
      </c>
      <c r="P5" s="1">
        <f t="shared" si="1"/>
        <v>0</v>
      </c>
      <c r="X5" s="105"/>
    </row>
    <row r="6" spans="2:24" x14ac:dyDescent="0.3">
      <c r="B6" s="35">
        <v>5.0281089949844562</v>
      </c>
      <c r="C6" s="35">
        <v>205.8594492330194</v>
      </c>
      <c r="F6" s="26">
        <f t="shared" si="2"/>
        <v>0.4</v>
      </c>
      <c r="G6" s="16">
        <f t="shared" si="0"/>
        <v>0</v>
      </c>
      <c r="I6" s="33" t="b">
        <f t="shared" si="3"/>
        <v>0</v>
      </c>
      <c r="J6" s="33">
        <f t="shared" si="4"/>
        <v>0</v>
      </c>
      <c r="K6" s="33">
        <f t="shared" si="5"/>
        <v>1</v>
      </c>
      <c r="L6" s="1" t="str">
        <f t="shared" si="6"/>
        <v/>
      </c>
      <c r="M6" s="1" t="str">
        <f t="shared" si="7"/>
        <v/>
      </c>
      <c r="N6" s="1" t="str">
        <f t="shared" si="8"/>
        <v/>
      </c>
      <c r="O6" s="1" t="str">
        <f t="shared" si="9"/>
        <v/>
      </c>
      <c r="P6" s="1">
        <f t="shared" si="1"/>
        <v>0</v>
      </c>
      <c r="X6" s="105"/>
    </row>
    <row r="7" spans="2:24" x14ac:dyDescent="0.3">
      <c r="B7" s="35">
        <v>6.0314020507869337</v>
      </c>
      <c r="C7" s="35">
        <v>356.13769841232852</v>
      </c>
      <c r="F7" s="26">
        <f t="shared" si="2"/>
        <v>0.5</v>
      </c>
      <c r="G7" s="16">
        <f t="shared" si="0"/>
        <v>0</v>
      </c>
      <c r="I7" s="33" t="b">
        <f t="shared" si="3"/>
        <v>0</v>
      </c>
      <c r="J7" s="33">
        <f t="shared" si="4"/>
        <v>0</v>
      </c>
      <c r="K7" s="33">
        <f t="shared" si="5"/>
        <v>1</v>
      </c>
      <c r="L7" s="1" t="str">
        <f t="shared" si="6"/>
        <v/>
      </c>
      <c r="M7" s="1" t="str">
        <f t="shared" si="7"/>
        <v/>
      </c>
      <c r="N7" s="1" t="str">
        <f t="shared" si="8"/>
        <v/>
      </c>
      <c r="O7" s="1" t="str">
        <f t="shared" si="9"/>
        <v/>
      </c>
      <c r="P7" s="1">
        <f t="shared" si="1"/>
        <v>0</v>
      </c>
      <c r="X7" s="105"/>
    </row>
    <row r="8" spans="2:24" x14ac:dyDescent="0.3">
      <c r="B8" s="35">
        <v>7.0151251244603454</v>
      </c>
      <c r="C8" s="35">
        <v>573.92307461100518</v>
      </c>
      <c r="F8" s="26">
        <f t="shared" si="2"/>
        <v>0.6</v>
      </c>
      <c r="G8" s="16">
        <f t="shared" si="0"/>
        <v>0</v>
      </c>
      <c r="I8" s="33" t="b">
        <f t="shared" si="3"/>
        <v>0</v>
      </c>
      <c r="J8" s="33">
        <f t="shared" si="4"/>
        <v>0</v>
      </c>
      <c r="K8" s="33">
        <f t="shared" si="5"/>
        <v>1</v>
      </c>
      <c r="L8" s="1" t="str">
        <f t="shared" si="6"/>
        <v/>
      </c>
      <c r="M8" s="1" t="str">
        <f t="shared" si="7"/>
        <v/>
      </c>
      <c r="N8" s="1" t="str">
        <f t="shared" si="8"/>
        <v/>
      </c>
      <c r="O8" s="1" t="str">
        <f t="shared" si="9"/>
        <v/>
      </c>
      <c r="P8" s="1">
        <f t="shared" si="1"/>
        <v>0</v>
      </c>
      <c r="X8" s="105"/>
    </row>
    <row r="9" spans="2:24" x14ac:dyDescent="0.3">
      <c r="B9" s="35">
        <v>8.0086856959857915</v>
      </c>
      <c r="C9" s="35">
        <v>847.73615721530336</v>
      </c>
      <c r="F9" s="26">
        <f t="shared" si="2"/>
        <v>0.7</v>
      </c>
      <c r="G9" s="16">
        <f t="shared" si="0"/>
        <v>0</v>
      </c>
      <c r="I9" s="33" t="b">
        <f t="shared" si="3"/>
        <v>0</v>
      </c>
      <c r="J9" s="33">
        <f t="shared" si="4"/>
        <v>0</v>
      </c>
      <c r="K9" s="33">
        <f t="shared" si="5"/>
        <v>1</v>
      </c>
      <c r="L9" s="1" t="str">
        <f t="shared" si="6"/>
        <v/>
      </c>
      <c r="M9" s="1" t="str">
        <f t="shared" si="7"/>
        <v/>
      </c>
      <c r="N9" s="1" t="str">
        <f t="shared" si="8"/>
        <v/>
      </c>
      <c r="O9" s="1" t="str">
        <f t="shared" si="9"/>
        <v/>
      </c>
      <c r="P9" s="1">
        <f t="shared" si="1"/>
        <v>0</v>
      </c>
      <c r="X9" s="105"/>
    </row>
    <row r="10" spans="2:24" x14ac:dyDescent="0.3">
      <c r="B10" s="35">
        <v>9.0091375336371851</v>
      </c>
      <c r="C10" s="35">
        <v>1165.0690276508483</v>
      </c>
      <c r="F10" s="26">
        <f t="shared" si="2"/>
        <v>0.79999999999999993</v>
      </c>
      <c r="G10" s="16">
        <f t="shared" si="0"/>
        <v>0</v>
      </c>
      <c r="I10" s="33" t="b">
        <f t="shared" si="3"/>
        <v>0</v>
      </c>
      <c r="J10" s="33">
        <f t="shared" si="4"/>
        <v>0</v>
      </c>
      <c r="K10" s="33">
        <f t="shared" si="5"/>
        <v>1</v>
      </c>
      <c r="L10" s="1" t="str">
        <f t="shared" si="6"/>
        <v/>
      </c>
      <c r="M10" s="1" t="str">
        <f t="shared" si="7"/>
        <v/>
      </c>
      <c r="N10" s="1" t="str">
        <f t="shared" si="8"/>
        <v/>
      </c>
      <c r="O10" s="1" t="str">
        <f t="shared" si="9"/>
        <v/>
      </c>
      <c r="P10" s="1">
        <f t="shared" si="1"/>
        <v>0</v>
      </c>
      <c r="X10" s="105"/>
    </row>
    <row r="11" spans="2:24" x14ac:dyDescent="0.3">
      <c r="B11" s="35">
        <v>9.9499286585686111</v>
      </c>
      <c r="C11" s="35">
        <v>1581.3482702390652</v>
      </c>
      <c r="F11" s="26">
        <f t="shared" si="2"/>
        <v>0.89999999999999991</v>
      </c>
      <c r="G11" s="16">
        <f t="shared" si="0"/>
        <v>0</v>
      </c>
      <c r="I11" s="33" t="b">
        <f t="shared" si="3"/>
        <v>0</v>
      </c>
      <c r="J11" s="33">
        <f t="shared" si="4"/>
        <v>0</v>
      </c>
      <c r="K11" s="33">
        <f t="shared" si="5"/>
        <v>1</v>
      </c>
      <c r="L11" s="1" t="str">
        <f t="shared" si="6"/>
        <v/>
      </c>
      <c r="M11" s="1" t="str">
        <f t="shared" si="7"/>
        <v/>
      </c>
      <c r="N11" s="1" t="str">
        <f t="shared" si="8"/>
        <v/>
      </c>
      <c r="O11" s="1" t="str">
        <f t="shared" si="9"/>
        <v/>
      </c>
      <c r="P11" s="1">
        <f t="shared" si="1"/>
        <v>0</v>
      </c>
      <c r="X11" s="105"/>
    </row>
    <row r="12" spans="2:24" x14ac:dyDescent="0.3">
      <c r="B12" s="35">
        <v>10.980319249281786</v>
      </c>
      <c r="C12" s="35">
        <v>1947.0640903271822</v>
      </c>
      <c r="F12" s="26">
        <f t="shared" si="2"/>
        <v>0.99999999999999989</v>
      </c>
      <c r="G12" s="16">
        <f t="shared" si="0"/>
        <v>1.6722743627143912E-34</v>
      </c>
      <c r="I12" s="33" t="b">
        <f t="shared" si="3"/>
        <v>1</v>
      </c>
      <c r="J12" s="33">
        <f t="shared" si="4"/>
        <v>1</v>
      </c>
      <c r="K12" s="33">
        <f t="shared" si="5"/>
        <v>2</v>
      </c>
      <c r="L12" s="1">
        <f t="shared" si="6"/>
        <v>1</v>
      </c>
      <c r="M12" s="1">
        <f t="shared" si="7"/>
        <v>2</v>
      </c>
      <c r="N12" s="1">
        <f t="shared" si="8"/>
        <v>-3.5727399566990278E-161</v>
      </c>
      <c r="O12" s="1">
        <f t="shared" si="9"/>
        <v>-1.5062508393563532E-18</v>
      </c>
      <c r="P12" s="1">
        <f t="shared" si="1"/>
        <v>-1.5062508393563532E-18</v>
      </c>
      <c r="X12" s="105"/>
    </row>
    <row r="13" spans="2:24" x14ac:dyDescent="0.3">
      <c r="B13" s="35">
        <v>12.018520510020927</v>
      </c>
      <c r="C13" s="35">
        <v>1972.5843894240545</v>
      </c>
      <c r="F13" s="26">
        <f t="shared" si="2"/>
        <v>1.0999999999999999</v>
      </c>
      <c r="G13" s="16">
        <f t="shared" si="0"/>
        <v>-1.5062508393563513E-19</v>
      </c>
      <c r="I13" s="33" t="b">
        <f t="shared" si="3"/>
        <v>1</v>
      </c>
      <c r="J13" s="33">
        <f t="shared" si="4"/>
        <v>1</v>
      </c>
      <c r="K13" s="33">
        <f t="shared" si="5"/>
        <v>2</v>
      </c>
      <c r="L13" s="1">
        <f t="shared" si="6"/>
        <v>1</v>
      </c>
      <c r="M13" s="1">
        <f t="shared" si="7"/>
        <v>2</v>
      </c>
      <c r="N13" s="1">
        <f t="shared" si="8"/>
        <v>-3.5727399566990278E-161</v>
      </c>
      <c r="O13" s="1">
        <f t="shared" si="9"/>
        <v>-1.5062508393563532E-18</v>
      </c>
      <c r="P13" s="1">
        <f t="shared" si="1"/>
        <v>-1.5062508393563532E-18</v>
      </c>
      <c r="X13" s="105"/>
    </row>
    <row r="14" spans="2:24" x14ac:dyDescent="0.3">
      <c r="B14" s="35">
        <v>12.989880291322761</v>
      </c>
      <c r="C14" s="35">
        <v>1976.3582114119365</v>
      </c>
      <c r="F14" s="26">
        <f t="shared" si="2"/>
        <v>1.2</v>
      </c>
      <c r="G14" s="16">
        <f t="shared" si="0"/>
        <v>-3.0125016787127059E-19</v>
      </c>
      <c r="I14" s="33" t="b">
        <f t="shared" si="3"/>
        <v>1</v>
      </c>
      <c r="J14" s="33">
        <f t="shared" si="4"/>
        <v>1</v>
      </c>
      <c r="K14" s="33">
        <f t="shared" si="5"/>
        <v>2</v>
      </c>
      <c r="L14" s="1">
        <f t="shared" si="6"/>
        <v>1</v>
      </c>
      <c r="M14" s="1">
        <f t="shared" si="7"/>
        <v>2</v>
      </c>
      <c r="N14" s="1">
        <f t="shared" si="8"/>
        <v>-3.5727399566990278E-161</v>
      </c>
      <c r="O14" s="1">
        <f t="shared" si="9"/>
        <v>-1.5062508393563532E-18</v>
      </c>
      <c r="P14" s="1">
        <f t="shared" si="1"/>
        <v>-1.5062508393563532E-18</v>
      </c>
      <c r="X14" s="105"/>
    </row>
    <row r="15" spans="2:24" x14ac:dyDescent="0.3">
      <c r="B15" s="35">
        <v>13.953646457851086</v>
      </c>
      <c r="C15" s="35">
        <v>1981.4506193753793</v>
      </c>
      <c r="F15" s="26">
        <f t="shared" si="2"/>
        <v>1.3</v>
      </c>
      <c r="G15" s="16">
        <f t="shared" si="0"/>
        <v>-4.5187525180690605E-19</v>
      </c>
      <c r="I15" s="33" t="b">
        <f t="shared" si="3"/>
        <v>1</v>
      </c>
      <c r="J15" s="33">
        <f t="shared" si="4"/>
        <v>1</v>
      </c>
      <c r="K15" s="33">
        <f t="shared" si="5"/>
        <v>2</v>
      </c>
      <c r="L15" s="1">
        <f t="shared" si="6"/>
        <v>1</v>
      </c>
      <c r="M15" s="1">
        <f t="shared" si="7"/>
        <v>2</v>
      </c>
      <c r="N15" s="1">
        <f t="shared" si="8"/>
        <v>-3.5727399566990278E-161</v>
      </c>
      <c r="O15" s="1">
        <f t="shared" si="9"/>
        <v>-1.5062508393563532E-18</v>
      </c>
      <c r="P15" s="1">
        <f t="shared" si="1"/>
        <v>-1.5062508393563532E-18</v>
      </c>
      <c r="X15" s="105"/>
    </row>
    <row r="16" spans="2:24" x14ac:dyDescent="0.3">
      <c r="B16" s="35">
        <v>15.000394506774699</v>
      </c>
      <c r="C16" s="35">
        <v>1981.8901613155601</v>
      </c>
      <c r="F16" s="26">
        <f t="shared" si="2"/>
        <v>1.4000000000000001</v>
      </c>
      <c r="G16" s="16">
        <f t="shared" si="0"/>
        <v>-6.0250033574254147E-19</v>
      </c>
      <c r="I16" s="33" t="b">
        <f t="shared" si="3"/>
        <v>1</v>
      </c>
      <c r="J16" s="33">
        <f t="shared" si="4"/>
        <v>1</v>
      </c>
      <c r="K16" s="33">
        <f t="shared" si="5"/>
        <v>2</v>
      </c>
      <c r="L16" s="1">
        <f t="shared" si="6"/>
        <v>1</v>
      </c>
      <c r="M16" s="1">
        <f t="shared" si="7"/>
        <v>2</v>
      </c>
      <c r="N16" s="1">
        <f t="shared" si="8"/>
        <v>-3.5727399566990278E-161</v>
      </c>
      <c r="O16" s="1">
        <f t="shared" si="9"/>
        <v>-1.5062508393563532E-18</v>
      </c>
      <c r="P16" s="1">
        <f t="shared" si="1"/>
        <v>-1.5062508393563532E-18</v>
      </c>
      <c r="X16" s="105"/>
    </row>
    <row r="17" spans="2:24" x14ac:dyDescent="0.3">
      <c r="B17" s="35">
        <v>15.99793642247632</v>
      </c>
      <c r="C17" s="35">
        <v>1983.2780161778353</v>
      </c>
      <c r="F17" s="26">
        <f t="shared" si="2"/>
        <v>1.5000000000000002</v>
      </c>
      <c r="G17" s="16">
        <f t="shared" si="0"/>
        <v>-7.5312541967817689E-19</v>
      </c>
      <c r="I17" s="33" t="b">
        <f t="shared" si="3"/>
        <v>1</v>
      </c>
      <c r="J17" s="33">
        <f t="shared" si="4"/>
        <v>1</v>
      </c>
      <c r="K17" s="33">
        <f t="shared" si="5"/>
        <v>2</v>
      </c>
      <c r="L17" s="1">
        <f t="shared" si="6"/>
        <v>1</v>
      </c>
      <c r="M17" s="1">
        <f t="shared" si="7"/>
        <v>2</v>
      </c>
      <c r="N17" s="1">
        <f t="shared" si="8"/>
        <v>-3.5727399566990278E-161</v>
      </c>
      <c r="O17" s="1">
        <f t="shared" si="9"/>
        <v>-1.5062508393563532E-18</v>
      </c>
      <c r="P17" s="1">
        <f t="shared" si="1"/>
        <v>-1.5062508393563532E-18</v>
      </c>
      <c r="X17" s="105"/>
    </row>
    <row r="18" spans="2:24" x14ac:dyDescent="0.3">
      <c r="B18" s="35">
        <v>16.986863749032651</v>
      </c>
      <c r="C18" s="35">
        <v>1984.3860140941229</v>
      </c>
      <c r="F18" s="26">
        <f t="shared" si="2"/>
        <v>1.6000000000000003</v>
      </c>
      <c r="G18" s="16">
        <f t="shared" si="0"/>
        <v>-9.037505036138123E-19</v>
      </c>
      <c r="I18" s="33" t="b">
        <f t="shared" si="3"/>
        <v>1</v>
      </c>
      <c r="J18" s="33">
        <f t="shared" si="4"/>
        <v>1</v>
      </c>
      <c r="K18" s="33">
        <f t="shared" si="5"/>
        <v>2</v>
      </c>
      <c r="L18" s="1">
        <f t="shared" si="6"/>
        <v>1</v>
      </c>
      <c r="M18" s="1">
        <f t="shared" si="7"/>
        <v>2</v>
      </c>
      <c r="N18" s="1">
        <f t="shared" si="8"/>
        <v>-3.5727399566990278E-161</v>
      </c>
      <c r="O18" s="1">
        <f t="shared" si="9"/>
        <v>-1.5062508393563532E-18</v>
      </c>
      <c r="P18" s="1">
        <f t="shared" si="1"/>
        <v>-1.5062508393563532E-18</v>
      </c>
      <c r="X18" s="105"/>
    </row>
    <row r="19" spans="2:24" x14ac:dyDescent="0.3">
      <c r="B19" s="35">
        <v>17.916310149326758</v>
      </c>
      <c r="C19" s="35">
        <v>1982.4975075376394</v>
      </c>
      <c r="F19" s="26">
        <f t="shared" si="2"/>
        <v>1.7000000000000004</v>
      </c>
      <c r="G19" s="16">
        <f t="shared" si="0"/>
        <v>-1.0543755875494478E-18</v>
      </c>
      <c r="I19" s="33" t="b">
        <f t="shared" si="3"/>
        <v>1</v>
      </c>
      <c r="J19" s="33">
        <f t="shared" si="4"/>
        <v>1</v>
      </c>
      <c r="K19" s="33">
        <f t="shared" si="5"/>
        <v>2</v>
      </c>
      <c r="L19" s="1">
        <f t="shared" si="6"/>
        <v>1</v>
      </c>
      <c r="M19" s="1">
        <f t="shared" si="7"/>
        <v>2</v>
      </c>
      <c r="N19" s="1">
        <f t="shared" si="8"/>
        <v>-3.5727399566990278E-161</v>
      </c>
      <c r="O19" s="1">
        <f t="shared" si="9"/>
        <v>-1.5062508393563532E-18</v>
      </c>
      <c r="P19" s="1">
        <f t="shared" si="1"/>
        <v>-1.5062508393563532E-18</v>
      </c>
      <c r="X19" s="105"/>
    </row>
    <row r="20" spans="2:24" x14ac:dyDescent="0.3">
      <c r="B20" s="35">
        <v>19.062701226418188</v>
      </c>
      <c r="C20" s="35">
        <v>1989.517851114017</v>
      </c>
      <c r="F20" s="26">
        <f t="shared" si="2"/>
        <v>1.8000000000000005</v>
      </c>
      <c r="G20" s="16">
        <f t="shared" si="0"/>
        <v>-1.2050006714850833E-18</v>
      </c>
      <c r="I20" s="33" t="b">
        <f t="shared" si="3"/>
        <v>1</v>
      </c>
      <c r="J20" s="33">
        <f t="shared" si="4"/>
        <v>1</v>
      </c>
      <c r="K20" s="33">
        <f t="shared" si="5"/>
        <v>2</v>
      </c>
      <c r="L20" s="1">
        <f t="shared" si="6"/>
        <v>1</v>
      </c>
      <c r="M20" s="1">
        <f t="shared" si="7"/>
        <v>2</v>
      </c>
      <c r="N20" s="1">
        <f t="shared" si="8"/>
        <v>-3.5727399566990278E-161</v>
      </c>
      <c r="O20" s="1">
        <f t="shared" si="9"/>
        <v>-1.5062508393563532E-18</v>
      </c>
      <c r="P20" s="1">
        <f t="shared" si="1"/>
        <v>-1.5062508393563532E-18</v>
      </c>
      <c r="X20" s="105"/>
    </row>
    <row r="21" spans="2:24" x14ac:dyDescent="0.3">
      <c r="B21" s="35">
        <v>19.951322105243051</v>
      </c>
      <c r="C21" s="35">
        <v>1982.8900724848902</v>
      </c>
      <c r="F21" s="26">
        <f t="shared" si="2"/>
        <v>1.9000000000000006</v>
      </c>
      <c r="G21" s="16">
        <f t="shared" si="0"/>
        <v>-1.3556257554207188E-18</v>
      </c>
      <c r="I21" s="33" t="b">
        <f t="shared" si="3"/>
        <v>1</v>
      </c>
      <c r="J21" s="33">
        <f t="shared" si="4"/>
        <v>1</v>
      </c>
      <c r="K21" s="33">
        <f t="shared" si="5"/>
        <v>2</v>
      </c>
      <c r="L21" s="1">
        <f t="shared" si="6"/>
        <v>1</v>
      </c>
      <c r="M21" s="1">
        <f t="shared" si="7"/>
        <v>2</v>
      </c>
      <c r="N21" s="1">
        <f t="shared" si="8"/>
        <v>-3.5727399566990278E-161</v>
      </c>
      <c r="O21" s="1">
        <f t="shared" si="9"/>
        <v>-1.5062508393563532E-18</v>
      </c>
      <c r="P21" s="1">
        <f t="shared" si="1"/>
        <v>-1.5062508393563532E-18</v>
      </c>
      <c r="X21" s="105"/>
    </row>
    <row r="22" spans="2:24" x14ac:dyDescent="0.3">
      <c r="B22" s="35">
        <v>21</v>
      </c>
      <c r="C22" s="35">
        <v>1989.4789771412516</v>
      </c>
      <c r="F22" s="26">
        <f t="shared" si="2"/>
        <v>2.0000000000000004</v>
      </c>
      <c r="G22" s="16">
        <f t="shared" si="0"/>
        <v>-3.0534858030810354E-17</v>
      </c>
      <c r="I22" s="33" t="b">
        <f t="shared" si="3"/>
        <v>1</v>
      </c>
      <c r="J22" s="33">
        <f t="shared" si="4"/>
        <v>2</v>
      </c>
      <c r="K22" s="33">
        <f t="shared" si="5"/>
        <v>3</v>
      </c>
      <c r="L22" s="1">
        <f t="shared" si="6"/>
        <v>2</v>
      </c>
      <c r="M22" s="1">
        <f t="shared" si="7"/>
        <v>3</v>
      </c>
      <c r="N22" s="1">
        <f t="shared" si="8"/>
        <v>-1.5062508393563532E-18</v>
      </c>
      <c r="O22" s="1">
        <f t="shared" si="9"/>
        <v>-6.5366612265258375E-2</v>
      </c>
      <c r="P22" s="1">
        <f t="shared" si="1"/>
        <v>-6.5366612265258375E-2</v>
      </c>
      <c r="X22" s="105"/>
    </row>
    <row r="23" spans="2:24" x14ac:dyDescent="0.3">
      <c r="B23" s="35">
        <v>22</v>
      </c>
      <c r="C23" s="35">
        <v>1989.4747233750347</v>
      </c>
      <c r="F23" s="26">
        <f t="shared" si="2"/>
        <v>2.1000000000000005</v>
      </c>
      <c r="G23" s="16">
        <f t="shared" si="0"/>
        <v>-6.5366612265258745E-3</v>
      </c>
      <c r="I23" s="33" t="b">
        <f t="shared" si="3"/>
        <v>1</v>
      </c>
      <c r="J23" s="33">
        <f t="shared" si="4"/>
        <v>2</v>
      </c>
      <c r="K23" s="33">
        <f t="shared" si="5"/>
        <v>3</v>
      </c>
      <c r="L23" s="1">
        <f t="shared" si="6"/>
        <v>2</v>
      </c>
      <c r="M23" s="1">
        <f t="shared" si="7"/>
        <v>3</v>
      </c>
      <c r="N23" s="1">
        <f t="shared" si="8"/>
        <v>-1.5062508393563532E-18</v>
      </c>
      <c r="O23" s="1">
        <f t="shared" si="9"/>
        <v>-6.5366612265258375E-2</v>
      </c>
      <c r="P23" s="1">
        <f t="shared" si="1"/>
        <v>-6.5366612265258375E-2</v>
      </c>
      <c r="X23" s="105"/>
    </row>
    <row r="24" spans="2:24" x14ac:dyDescent="0.3">
      <c r="B24" s="35">
        <v>23</v>
      </c>
      <c r="C24" s="35">
        <v>1989.4729033852195</v>
      </c>
      <c r="F24" s="26">
        <f t="shared" si="2"/>
        <v>2.2000000000000006</v>
      </c>
      <c r="G24" s="16">
        <f t="shared" si="0"/>
        <v>-1.3073322453051718E-2</v>
      </c>
      <c r="I24" s="33" t="b">
        <f t="shared" si="3"/>
        <v>1</v>
      </c>
      <c r="J24" s="33">
        <f t="shared" si="4"/>
        <v>2</v>
      </c>
      <c r="K24" s="33">
        <f t="shared" si="5"/>
        <v>3</v>
      </c>
      <c r="L24" s="1">
        <f t="shared" si="6"/>
        <v>2</v>
      </c>
      <c r="M24" s="1">
        <f t="shared" si="7"/>
        <v>3</v>
      </c>
      <c r="N24" s="1">
        <f t="shared" si="8"/>
        <v>-1.5062508393563532E-18</v>
      </c>
      <c r="O24" s="1">
        <f t="shared" si="9"/>
        <v>-6.5366612265258375E-2</v>
      </c>
      <c r="P24" s="1">
        <f t="shared" si="1"/>
        <v>-6.5366612265258375E-2</v>
      </c>
      <c r="X24" s="105"/>
    </row>
    <row r="25" spans="2:24" x14ac:dyDescent="0.3">
      <c r="B25" s="35">
        <v>24</v>
      </c>
      <c r="C25" s="35">
        <v>1989.4720906659225</v>
      </c>
      <c r="F25" s="26">
        <f t="shared" si="2"/>
        <v>2.3000000000000007</v>
      </c>
      <c r="G25" s="16">
        <f t="shared" si="0"/>
        <v>-1.9609983679577558E-2</v>
      </c>
      <c r="I25" s="33" t="b">
        <f t="shared" si="3"/>
        <v>1</v>
      </c>
      <c r="J25" s="33">
        <f t="shared" si="4"/>
        <v>2</v>
      </c>
      <c r="K25" s="33">
        <f t="shared" si="5"/>
        <v>3</v>
      </c>
      <c r="L25" s="1">
        <f t="shared" si="6"/>
        <v>2</v>
      </c>
      <c r="M25" s="1">
        <f t="shared" si="7"/>
        <v>3</v>
      </c>
      <c r="N25" s="1">
        <f t="shared" si="8"/>
        <v>-1.5062508393563532E-18</v>
      </c>
      <c r="O25" s="1">
        <f t="shared" si="9"/>
        <v>-6.5366612265258375E-2</v>
      </c>
      <c r="P25" s="1">
        <f t="shared" si="1"/>
        <v>-6.5366612265258375E-2</v>
      </c>
      <c r="X25" s="105"/>
    </row>
    <row r="26" spans="2:24" x14ac:dyDescent="0.3">
      <c r="B26" s="35">
        <v>25</v>
      </c>
      <c r="C26" s="35">
        <v>1989.4717126307078</v>
      </c>
      <c r="F26" s="26">
        <f t="shared" si="2"/>
        <v>2.4000000000000008</v>
      </c>
      <c r="G26" s="16">
        <f t="shared" si="0"/>
        <v>-2.6146644906103401E-2</v>
      </c>
      <c r="I26" s="33" t="b">
        <f t="shared" si="3"/>
        <v>1</v>
      </c>
      <c r="J26" s="33">
        <f t="shared" si="4"/>
        <v>2</v>
      </c>
      <c r="K26" s="33">
        <f t="shared" si="5"/>
        <v>3</v>
      </c>
      <c r="L26" s="1">
        <f t="shared" si="6"/>
        <v>2</v>
      </c>
      <c r="M26" s="1">
        <f t="shared" si="7"/>
        <v>3</v>
      </c>
      <c r="N26" s="1">
        <f t="shared" si="8"/>
        <v>-1.5062508393563532E-18</v>
      </c>
      <c r="O26" s="1">
        <f t="shared" si="9"/>
        <v>-6.5366612265258375E-2</v>
      </c>
      <c r="P26" s="1">
        <f t="shared" si="1"/>
        <v>-6.5366612265258375E-2</v>
      </c>
      <c r="X26" s="105"/>
    </row>
    <row r="27" spans="2:24" x14ac:dyDescent="0.3">
      <c r="F27" s="26">
        <f t="shared" si="2"/>
        <v>2.5000000000000009</v>
      </c>
      <c r="G27" s="16">
        <f t="shared" si="0"/>
        <v>-3.2683306132629243E-2</v>
      </c>
      <c r="I27" s="33" t="b">
        <f t="shared" si="3"/>
        <v>1</v>
      </c>
      <c r="J27" s="33">
        <f t="shared" si="4"/>
        <v>2</v>
      </c>
      <c r="K27" s="33">
        <f t="shared" si="5"/>
        <v>3</v>
      </c>
      <c r="L27" s="1">
        <f t="shared" si="6"/>
        <v>2</v>
      </c>
      <c r="M27" s="1">
        <f t="shared" si="7"/>
        <v>3</v>
      </c>
      <c r="N27" s="1">
        <f t="shared" si="8"/>
        <v>-1.5062508393563532E-18</v>
      </c>
      <c r="O27" s="1">
        <f t="shared" si="9"/>
        <v>-6.5366612265258375E-2</v>
      </c>
      <c r="P27" s="1">
        <f t="shared" si="1"/>
        <v>-6.5366612265258375E-2</v>
      </c>
    </row>
    <row r="28" spans="2:24" x14ac:dyDescent="0.3">
      <c r="B28" s="2" t="s">
        <v>27</v>
      </c>
      <c r="C28" s="34">
        <f>MIN(B2:B26)</f>
        <v>1</v>
      </c>
      <c r="F28" s="26">
        <f t="shared" si="2"/>
        <v>2.600000000000001</v>
      </c>
      <c r="G28" s="16">
        <f t="shared" si="0"/>
        <v>-3.9219967359155089E-2</v>
      </c>
      <c r="I28" s="33" t="b">
        <f t="shared" si="3"/>
        <v>1</v>
      </c>
      <c r="J28" s="33">
        <f t="shared" si="4"/>
        <v>2</v>
      </c>
      <c r="K28" s="33">
        <f t="shared" si="5"/>
        <v>3</v>
      </c>
      <c r="L28" s="1">
        <f t="shared" si="6"/>
        <v>2</v>
      </c>
      <c r="M28" s="1">
        <f t="shared" si="7"/>
        <v>3</v>
      </c>
      <c r="N28" s="1">
        <f t="shared" si="8"/>
        <v>-1.5062508393563532E-18</v>
      </c>
      <c r="O28" s="1">
        <f t="shared" si="9"/>
        <v>-6.5366612265258375E-2</v>
      </c>
      <c r="P28" s="1">
        <f t="shared" si="1"/>
        <v>-6.5366612265258375E-2</v>
      </c>
    </row>
    <row r="29" spans="2:24" x14ac:dyDescent="0.3">
      <c r="B29" s="2" t="s">
        <v>28</v>
      </c>
      <c r="C29" s="34">
        <f>MAX(B2:B26)</f>
        <v>25</v>
      </c>
      <c r="F29" s="26">
        <f t="shared" si="2"/>
        <v>2.7000000000000011</v>
      </c>
      <c r="G29" s="16">
        <f t="shared" si="0"/>
        <v>-4.5756628585680935E-2</v>
      </c>
      <c r="I29" s="33" t="b">
        <f t="shared" si="3"/>
        <v>1</v>
      </c>
      <c r="J29" s="33">
        <f t="shared" si="4"/>
        <v>2</v>
      </c>
      <c r="K29" s="33">
        <f t="shared" si="5"/>
        <v>3</v>
      </c>
      <c r="L29" s="1">
        <f t="shared" si="6"/>
        <v>2</v>
      </c>
      <c r="M29" s="1">
        <f t="shared" si="7"/>
        <v>3</v>
      </c>
      <c r="N29" s="1">
        <f t="shared" si="8"/>
        <v>-1.5062508393563532E-18</v>
      </c>
      <c r="O29" s="1">
        <f t="shared" si="9"/>
        <v>-6.5366612265258375E-2</v>
      </c>
      <c r="P29" s="1">
        <f t="shared" si="1"/>
        <v>-6.5366612265258375E-2</v>
      </c>
      <c r="T29" s="105"/>
    </row>
    <row r="30" spans="2:24" x14ac:dyDescent="0.3">
      <c r="B30" s="2" t="s">
        <v>29</v>
      </c>
      <c r="C30" s="34">
        <f>VLOOKUP(C29,B2:C26,2,FALSE)</f>
        <v>1989.4717126307078</v>
      </c>
      <c r="F30" s="26">
        <f t="shared" si="2"/>
        <v>2.8000000000000012</v>
      </c>
      <c r="G30" s="16">
        <f t="shared" si="0"/>
        <v>-5.2293289812206774E-2</v>
      </c>
      <c r="I30" s="33" t="b">
        <f t="shared" si="3"/>
        <v>1</v>
      </c>
      <c r="J30" s="33">
        <f t="shared" si="4"/>
        <v>2</v>
      </c>
      <c r="K30" s="33">
        <f t="shared" si="5"/>
        <v>3</v>
      </c>
      <c r="L30" s="1">
        <f t="shared" si="6"/>
        <v>2</v>
      </c>
      <c r="M30" s="1">
        <f t="shared" si="7"/>
        <v>3</v>
      </c>
      <c r="N30" s="1">
        <f t="shared" si="8"/>
        <v>-1.5062508393563532E-18</v>
      </c>
      <c r="O30" s="1">
        <f t="shared" si="9"/>
        <v>-6.5366612265258375E-2</v>
      </c>
      <c r="P30" s="1">
        <f t="shared" si="1"/>
        <v>-6.5366612265258375E-2</v>
      </c>
      <c r="T30" s="105"/>
    </row>
    <row r="31" spans="2:24" x14ac:dyDescent="0.3">
      <c r="F31" s="26">
        <f t="shared" si="2"/>
        <v>2.9000000000000012</v>
      </c>
      <c r="G31" s="16">
        <f t="shared" si="0"/>
        <v>-5.882995103873262E-2</v>
      </c>
      <c r="I31" s="33" t="b">
        <f t="shared" si="3"/>
        <v>1</v>
      </c>
      <c r="J31" s="33">
        <f t="shared" si="4"/>
        <v>2</v>
      </c>
      <c r="K31" s="33">
        <f t="shared" si="5"/>
        <v>3</v>
      </c>
      <c r="L31" s="1">
        <f t="shared" si="6"/>
        <v>2</v>
      </c>
      <c r="M31" s="1">
        <f t="shared" si="7"/>
        <v>3</v>
      </c>
      <c r="N31" s="1">
        <f t="shared" si="8"/>
        <v>-1.5062508393563532E-18</v>
      </c>
      <c r="O31" s="1">
        <f t="shared" si="9"/>
        <v>-6.5366612265258375E-2</v>
      </c>
      <c r="P31" s="1">
        <f t="shared" si="1"/>
        <v>-6.5366612265258375E-2</v>
      </c>
      <c r="T31" s="105"/>
    </row>
    <row r="32" spans="2:24" x14ac:dyDescent="0.3">
      <c r="F32" s="26">
        <f t="shared" si="2"/>
        <v>3.0000000000000013</v>
      </c>
      <c r="G32" s="16">
        <f t="shared" si="0"/>
        <v>-6.5366612265258223E-2</v>
      </c>
      <c r="I32" s="33" t="b">
        <f t="shared" si="3"/>
        <v>1</v>
      </c>
      <c r="J32" s="33">
        <f t="shared" si="4"/>
        <v>3</v>
      </c>
      <c r="K32" s="33">
        <f t="shared" si="5"/>
        <v>4</v>
      </c>
      <c r="L32" s="1">
        <f t="shared" si="6"/>
        <v>3</v>
      </c>
      <c r="M32" s="1">
        <f t="shared" si="7"/>
        <v>4.1535855013710039</v>
      </c>
      <c r="N32" s="1">
        <f t="shared" si="8"/>
        <v>-6.5366612265258375E-2</v>
      </c>
      <c r="O32" s="1">
        <f t="shared" si="9"/>
        <v>7.1353278253141639E-2</v>
      </c>
      <c r="P32" s="1">
        <f t="shared" si="1"/>
        <v>0.1185173447099606</v>
      </c>
    </row>
    <row r="33" spans="6:16" x14ac:dyDescent="0.3">
      <c r="F33" s="26">
        <f t="shared" si="2"/>
        <v>3.1000000000000014</v>
      </c>
      <c r="G33" s="16">
        <f t="shared" si="0"/>
        <v>-5.3514877794262145E-2</v>
      </c>
      <c r="I33" s="33" t="b">
        <f t="shared" si="3"/>
        <v>1</v>
      </c>
      <c r="J33" s="33">
        <f t="shared" si="4"/>
        <v>3</v>
      </c>
      <c r="K33" s="33">
        <f t="shared" si="5"/>
        <v>4</v>
      </c>
      <c r="L33" s="1">
        <f t="shared" si="6"/>
        <v>3</v>
      </c>
      <c r="M33" s="1">
        <f t="shared" si="7"/>
        <v>4.1535855013710039</v>
      </c>
      <c r="N33" s="1">
        <f t="shared" si="8"/>
        <v>-6.5366612265258375E-2</v>
      </c>
      <c r="O33" s="1">
        <f t="shared" si="9"/>
        <v>7.1353278253141639E-2</v>
      </c>
      <c r="P33" s="1">
        <f t="shared" si="1"/>
        <v>0.1185173447099606</v>
      </c>
    </row>
    <row r="34" spans="6:16" x14ac:dyDescent="0.3">
      <c r="F34" s="26">
        <f t="shared" si="2"/>
        <v>3.2000000000000015</v>
      </c>
      <c r="G34" s="16">
        <f t="shared" si="0"/>
        <v>-4.166314332326608E-2</v>
      </c>
      <c r="I34" s="33" t="b">
        <f t="shared" si="3"/>
        <v>1</v>
      </c>
      <c r="J34" s="33">
        <f t="shared" si="4"/>
        <v>3</v>
      </c>
      <c r="K34" s="33">
        <f t="shared" si="5"/>
        <v>4</v>
      </c>
      <c r="L34" s="1">
        <f t="shared" si="6"/>
        <v>3</v>
      </c>
      <c r="M34" s="1">
        <f t="shared" si="7"/>
        <v>4.1535855013710039</v>
      </c>
      <c r="N34" s="1">
        <f t="shared" si="8"/>
        <v>-6.5366612265258375E-2</v>
      </c>
      <c r="O34" s="1">
        <f t="shared" si="9"/>
        <v>7.1353278253141639E-2</v>
      </c>
      <c r="P34" s="1">
        <f t="shared" si="1"/>
        <v>0.1185173447099606</v>
      </c>
    </row>
    <row r="35" spans="6:16" x14ac:dyDescent="0.3">
      <c r="F35" s="26">
        <f t="shared" si="2"/>
        <v>3.3000000000000016</v>
      </c>
      <c r="G35" s="16">
        <f t="shared" si="0"/>
        <v>-2.9811408852270002E-2</v>
      </c>
      <c r="I35" s="33" t="b">
        <f t="shared" si="3"/>
        <v>1</v>
      </c>
      <c r="J35" s="33">
        <f t="shared" si="4"/>
        <v>3</v>
      </c>
      <c r="K35" s="33">
        <f t="shared" si="5"/>
        <v>4</v>
      </c>
      <c r="L35" s="1">
        <f t="shared" si="6"/>
        <v>3</v>
      </c>
      <c r="M35" s="1">
        <f t="shared" si="7"/>
        <v>4.1535855013710039</v>
      </c>
      <c r="N35" s="1">
        <f t="shared" si="8"/>
        <v>-6.5366612265258375E-2</v>
      </c>
      <c r="O35" s="1">
        <f t="shared" si="9"/>
        <v>7.1353278253141639E-2</v>
      </c>
      <c r="P35" s="1">
        <f t="shared" si="1"/>
        <v>0.1185173447099606</v>
      </c>
    </row>
    <row r="36" spans="6:16" x14ac:dyDescent="0.3">
      <c r="F36" s="26">
        <f t="shared" si="2"/>
        <v>3.4000000000000017</v>
      </c>
      <c r="G36" s="16">
        <f t="shared" si="0"/>
        <v>-1.7959674381273938E-2</v>
      </c>
      <c r="I36" s="33" t="b">
        <f t="shared" si="3"/>
        <v>1</v>
      </c>
      <c r="J36" s="33">
        <f t="shared" si="4"/>
        <v>3</v>
      </c>
      <c r="K36" s="33">
        <f t="shared" si="5"/>
        <v>4</v>
      </c>
      <c r="L36" s="1">
        <f t="shared" si="6"/>
        <v>3</v>
      </c>
      <c r="M36" s="1">
        <f t="shared" si="7"/>
        <v>4.1535855013710039</v>
      </c>
      <c r="N36" s="1">
        <f t="shared" si="8"/>
        <v>-6.5366612265258375E-2</v>
      </c>
      <c r="O36" s="1">
        <f t="shared" si="9"/>
        <v>7.1353278253141639E-2</v>
      </c>
      <c r="P36" s="1">
        <f t="shared" si="1"/>
        <v>0.1185173447099606</v>
      </c>
    </row>
    <row r="37" spans="6:16" x14ac:dyDescent="0.3">
      <c r="F37" s="26">
        <f t="shared" si="2"/>
        <v>3.5000000000000018</v>
      </c>
      <c r="G37" s="16">
        <f t="shared" si="0"/>
        <v>-6.1079399102778667E-3</v>
      </c>
      <c r="I37" s="33" t="b">
        <f t="shared" si="3"/>
        <v>1</v>
      </c>
      <c r="J37" s="33">
        <f t="shared" si="4"/>
        <v>3</v>
      </c>
      <c r="K37" s="33">
        <f t="shared" si="5"/>
        <v>4</v>
      </c>
      <c r="L37" s="1">
        <f t="shared" si="6"/>
        <v>3</v>
      </c>
      <c r="M37" s="1">
        <f t="shared" si="7"/>
        <v>4.1535855013710039</v>
      </c>
      <c r="N37" s="1">
        <f t="shared" si="8"/>
        <v>-6.5366612265258375E-2</v>
      </c>
      <c r="O37" s="1">
        <f t="shared" si="9"/>
        <v>7.1353278253141639E-2</v>
      </c>
      <c r="P37" s="1">
        <f t="shared" si="1"/>
        <v>0.1185173447099606</v>
      </c>
    </row>
    <row r="38" spans="6:16" x14ac:dyDescent="0.3">
      <c r="F38" s="26">
        <f t="shared" si="2"/>
        <v>3.6000000000000019</v>
      </c>
      <c r="G38" s="16">
        <f t="shared" si="0"/>
        <v>5.7437945607182045E-3</v>
      </c>
      <c r="I38" s="33" t="b">
        <f t="shared" si="3"/>
        <v>1</v>
      </c>
      <c r="J38" s="33">
        <f t="shared" si="4"/>
        <v>3</v>
      </c>
      <c r="K38" s="33">
        <f t="shared" si="5"/>
        <v>4</v>
      </c>
      <c r="L38" s="1">
        <f t="shared" si="6"/>
        <v>3</v>
      </c>
      <c r="M38" s="1">
        <f t="shared" si="7"/>
        <v>4.1535855013710039</v>
      </c>
      <c r="N38" s="1">
        <f t="shared" si="8"/>
        <v>-6.5366612265258375E-2</v>
      </c>
      <c r="O38" s="1">
        <f t="shared" si="9"/>
        <v>7.1353278253141639E-2</v>
      </c>
      <c r="P38" s="1">
        <f t="shared" si="1"/>
        <v>0.1185173447099606</v>
      </c>
    </row>
    <row r="39" spans="6:16" x14ac:dyDescent="0.3">
      <c r="F39" s="26">
        <f t="shared" si="2"/>
        <v>3.700000000000002</v>
      </c>
      <c r="G39" s="16">
        <f t="shared" si="0"/>
        <v>1.7595529031714283E-2</v>
      </c>
      <c r="I39" s="33" t="b">
        <f t="shared" si="3"/>
        <v>1</v>
      </c>
      <c r="J39" s="33">
        <f t="shared" si="4"/>
        <v>3</v>
      </c>
      <c r="K39" s="33">
        <f t="shared" si="5"/>
        <v>4</v>
      </c>
      <c r="L39" s="1">
        <f t="shared" si="6"/>
        <v>3</v>
      </c>
      <c r="M39" s="1">
        <f t="shared" si="7"/>
        <v>4.1535855013710039</v>
      </c>
      <c r="N39" s="1">
        <f t="shared" si="8"/>
        <v>-6.5366612265258375E-2</v>
      </c>
      <c r="O39" s="1">
        <f t="shared" si="9"/>
        <v>7.1353278253141639E-2</v>
      </c>
      <c r="P39" s="1">
        <f t="shared" si="1"/>
        <v>0.1185173447099606</v>
      </c>
    </row>
    <row r="40" spans="6:16" x14ac:dyDescent="0.3">
      <c r="F40" s="26">
        <f t="shared" si="2"/>
        <v>3.800000000000002</v>
      </c>
      <c r="G40" s="16">
        <f t="shared" si="0"/>
        <v>2.9447263502710347E-2</v>
      </c>
      <c r="I40" s="33" t="b">
        <f t="shared" si="3"/>
        <v>1</v>
      </c>
      <c r="J40" s="33">
        <f t="shared" si="4"/>
        <v>3</v>
      </c>
      <c r="K40" s="33">
        <f t="shared" si="5"/>
        <v>4</v>
      </c>
      <c r="L40" s="1">
        <f t="shared" si="6"/>
        <v>3</v>
      </c>
      <c r="M40" s="1">
        <f t="shared" si="7"/>
        <v>4.1535855013710039</v>
      </c>
      <c r="N40" s="1">
        <f t="shared" si="8"/>
        <v>-6.5366612265258375E-2</v>
      </c>
      <c r="O40" s="1">
        <f t="shared" si="9"/>
        <v>7.1353278253141639E-2</v>
      </c>
      <c r="P40" s="1">
        <f t="shared" si="1"/>
        <v>0.1185173447099606</v>
      </c>
    </row>
    <row r="41" spans="6:16" x14ac:dyDescent="0.3">
      <c r="F41" s="26">
        <f t="shared" si="2"/>
        <v>3.9000000000000021</v>
      </c>
      <c r="G41" s="16">
        <f t="shared" si="0"/>
        <v>4.1298997973706425E-2</v>
      </c>
      <c r="I41" s="33" t="b">
        <f t="shared" si="3"/>
        <v>1</v>
      </c>
      <c r="J41" s="33">
        <f t="shared" si="4"/>
        <v>3</v>
      </c>
      <c r="K41" s="33">
        <f t="shared" si="5"/>
        <v>4</v>
      </c>
      <c r="L41" s="1">
        <f t="shared" si="6"/>
        <v>3</v>
      </c>
      <c r="M41" s="1">
        <f t="shared" si="7"/>
        <v>4.1535855013710039</v>
      </c>
      <c r="N41" s="1">
        <f t="shared" si="8"/>
        <v>-6.5366612265258375E-2</v>
      </c>
      <c r="O41" s="1">
        <f t="shared" si="9"/>
        <v>7.1353278253141639E-2</v>
      </c>
      <c r="P41" s="1">
        <f t="shared" si="1"/>
        <v>0.1185173447099606</v>
      </c>
    </row>
    <row r="42" spans="6:16" x14ac:dyDescent="0.3">
      <c r="F42" s="26">
        <f t="shared" si="2"/>
        <v>4.0000000000000018</v>
      </c>
      <c r="G42" s="16">
        <f t="shared" si="0"/>
        <v>5.3150732444702434E-2</v>
      </c>
      <c r="I42" s="33" t="b">
        <f t="shared" si="3"/>
        <v>1</v>
      </c>
      <c r="J42" s="33">
        <f t="shared" si="4"/>
        <v>3</v>
      </c>
      <c r="K42" s="33">
        <f t="shared" si="5"/>
        <v>4</v>
      </c>
      <c r="L42" s="1">
        <f t="shared" si="6"/>
        <v>3</v>
      </c>
      <c r="M42" s="1">
        <f t="shared" si="7"/>
        <v>4.1535855013710039</v>
      </c>
      <c r="N42" s="1">
        <f t="shared" si="8"/>
        <v>-6.5366612265258375E-2</v>
      </c>
      <c r="O42" s="1">
        <f t="shared" si="9"/>
        <v>7.1353278253141639E-2</v>
      </c>
      <c r="P42" s="1">
        <f t="shared" si="1"/>
        <v>0.1185173447099606</v>
      </c>
    </row>
    <row r="43" spans="6:16" x14ac:dyDescent="0.3">
      <c r="F43" s="26">
        <f t="shared" si="2"/>
        <v>4.1000000000000014</v>
      </c>
      <c r="G43" s="16">
        <f t="shared" si="0"/>
        <v>6.5002466915698456E-2</v>
      </c>
      <c r="I43" s="33" t="b">
        <f t="shared" si="3"/>
        <v>1</v>
      </c>
      <c r="J43" s="33">
        <f t="shared" si="4"/>
        <v>3</v>
      </c>
      <c r="K43" s="33">
        <f t="shared" si="5"/>
        <v>4</v>
      </c>
      <c r="L43" s="1">
        <f t="shared" si="6"/>
        <v>3</v>
      </c>
      <c r="M43" s="1">
        <f t="shared" si="7"/>
        <v>4.1535855013710039</v>
      </c>
      <c r="N43" s="1">
        <f t="shared" si="8"/>
        <v>-6.5366612265258375E-2</v>
      </c>
      <c r="O43" s="1">
        <f t="shared" si="9"/>
        <v>7.1353278253141639E-2</v>
      </c>
      <c r="P43" s="1">
        <f t="shared" si="1"/>
        <v>0.1185173447099606</v>
      </c>
    </row>
    <row r="44" spans="6:16" x14ac:dyDescent="0.3">
      <c r="F44" s="26">
        <f t="shared" si="2"/>
        <v>4.2000000000000011</v>
      </c>
      <c r="G44" s="16">
        <f t="shared" si="0"/>
        <v>10.993359796443162</v>
      </c>
      <c r="I44" s="33" t="b">
        <f t="shared" si="3"/>
        <v>1</v>
      </c>
      <c r="J44" s="33">
        <f t="shared" si="4"/>
        <v>4</v>
      </c>
      <c r="K44" s="33">
        <f t="shared" si="5"/>
        <v>5</v>
      </c>
      <c r="L44" s="1">
        <f t="shared" si="6"/>
        <v>4.1535855013710039</v>
      </c>
      <c r="M44" s="1">
        <f t="shared" si="7"/>
        <v>5.0281089949844562</v>
      </c>
      <c r="N44" s="1">
        <f t="shared" si="8"/>
        <v>7.1353278253141639E-2</v>
      </c>
      <c r="O44" s="1">
        <f t="shared" si="9"/>
        <v>205.8594492330194</v>
      </c>
      <c r="P44" s="1">
        <f t="shared" si="1"/>
        <v>235.31454267108182</v>
      </c>
    </row>
    <row r="45" spans="6:16" x14ac:dyDescent="0.3">
      <c r="F45" s="26">
        <f t="shared" si="2"/>
        <v>4.3000000000000007</v>
      </c>
      <c r="G45" s="16">
        <f t="shared" si="0"/>
        <v>34.524814063551261</v>
      </c>
      <c r="I45" s="33" t="b">
        <f t="shared" si="3"/>
        <v>1</v>
      </c>
      <c r="J45" s="33">
        <f t="shared" si="4"/>
        <v>4</v>
      </c>
      <c r="K45" s="33">
        <f t="shared" si="5"/>
        <v>5</v>
      </c>
      <c r="L45" s="1">
        <f t="shared" si="6"/>
        <v>4.1535855013710039</v>
      </c>
      <c r="M45" s="1">
        <f t="shared" si="7"/>
        <v>5.0281089949844562</v>
      </c>
      <c r="N45" s="1">
        <f t="shared" si="8"/>
        <v>7.1353278253141639E-2</v>
      </c>
      <c r="O45" s="1">
        <f t="shared" si="9"/>
        <v>205.8594492330194</v>
      </c>
      <c r="P45" s="1">
        <f t="shared" si="1"/>
        <v>235.31454267108182</v>
      </c>
    </row>
    <row r="46" spans="6:16" x14ac:dyDescent="0.3">
      <c r="F46" s="26">
        <f t="shared" si="2"/>
        <v>4.4000000000000004</v>
      </c>
      <c r="G46" s="16">
        <f t="shared" si="0"/>
        <v>58.056268330659357</v>
      </c>
      <c r="I46" s="33" t="b">
        <f t="shared" si="3"/>
        <v>1</v>
      </c>
      <c r="J46" s="33">
        <f t="shared" si="4"/>
        <v>4</v>
      </c>
      <c r="K46" s="33">
        <f t="shared" si="5"/>
        <v>5</v>
      </c>
      <c r="L46" s="1">
        <f t="shared" si="6"/>
        <v>4.1535855013710039</v>
      </c>
      <c r="M46" s="1">
        <f t="shared" si="7"/>
        <v>5.0281089949844562</v>
      </c>
      <c r="N46" s="1">
        <f t="shared" si="8"/>
        <v>7.1353278253141639E-2</v>
      </c>
      <c r="O46" s="1">
        <f t="shared" si="9"/>
        <v>205.8594492330194</v>
      </c>
      <c r="P46" s="1">
        <f t="shared" si="1"/>
        <v>235.31454267108182</v>
      </c>
    </row>
    <row r="47" spans="6:16" x14ac:dyDescent="0.3">
      <c r="F47" s="26">
        <f t="shared" si="2"/>
        <v>4.5</v>
      </c>
      <c r="G47" s="16">
        <f t="shared" si="0"/>
        <v>81.587722597767453</v>
      </c>
      <c r="I47" s="33" t="b">
        <f t="shared" si="3"/>
        <v>1</v>
      </c>
      <c r="J47" s="33">
        <f t="shared" si="4"/>
        <v>4</v>
      </c>
      <c r="K47" s="33">
        <f t="shared" si="5"/>
        <v>5</v>
      </c>
      <c r="L47" s="1">
        <f t="shared" si="6"/>
        <v>4.1535855013710039</v>
      </c>
      <c r="M47" s="1">
        <f t="shared" si="7"/>
        <v>5.0281089949844562</v>
      </c>
      <c r="N47" s="1">
        <f t="shared" si="8"/>
        <v>7.1353278253141639E-2</v>
      </c>
      <c r="O47" s="1">
        <f t="shared" si="9"/>
        <v>205.8594492330194</v>
      </c>
      <c r="P47" s="1">
        <f t="shared" si="1"/>
        <v>235.31454267108182</v>
      </c>
    </row>
    <row r="48" spans="6:16" x14ac:dyDescent="0.3">
      <c r="F48" s="26">
        <f t="shared" si="2"/>
        <v>4.5999999999999996</v>
      </c>
      <c r="G48" s="16">
        <f t="shared" si="0"/>
        <v>105.11917686487556</v>
      </c>
      <c r="I48" s="33" t="b">
        <f t="shared" si="3"/>
        <v>1</v>
      </c>
      <c r="J48" s="33">
        <f t="shared" si="4"/>
        <v>4</v>
      </c>
      <c r="K48" s="33">
        <f t="shared" si="5"/>
        <v>5</v>
      </c>
      <c r="L48" s="1">
        <f t="shared" si="6"/>
        <v>4.1535855013710039</v>
      </c>
      <c r="M48" s="1">
        <f t="shared" si="7"/>
        <v>5.0281089949844562</v>
      </c>
      <c r="N48" s="1">
        <f t="shared" si="8"/>
        <v>7.1353278253141639E-2</v>
      </c>
      <c r="O48" s="1">
        <f t="shared" si="9"/>
        <v>205.8594492330194</v>
      </c>
      <c r="P48" s="1">
        <f t="shared" si="1"/>
        <v>235.31454267108182</v>
      </c>
    </row>
    <row r="49" spans="6:16" x14ac:dyDescent="0.3">
      <c r="F49" s="26">
        <f t="shared" si="2"/>
        <v>4.6999999999999993</v>
      </c>
      <c r="G49" s="16">
        <f t="shared" si="0"/>
        <v>128.65063113198363</v>
      </c>
      <c r="I49" s="33" t="b">
        <f t="shared" si="3"/>
        <v>1</v>
      </c>
      <c r="J49" s="33">
        <f t="shared" si="4"/>
        <v>4</v>
      </c>
      <c r="K49" s="33">
        <f t="shared" si="5"/>
        <v>5</v>
      </c>
      <c r="L49" s="1">
        <f t="shared" si="6"/>
        <v>4.1535855013710039</v>
      </c>
      <c r="M49" s="1">
        <f t="shared" si="7"/>
        <v>5.0281089949844562</v>
      </c>
      <c r="N49" s="1">
        <f t="shared" si="8"/>
        <v>7.1353278253141639E-2</v>
      </c>
      <c r="O49" s="1">
        <f t="shared" si="9"/>
        <v>205.8594492330194</v>
      </c>
      <c r="P49" s="1">
        <f t="shared" si="1"/>
        <v>235.31454267108182</v>
      </c>
    </row>
    <row r="50" spans="6:16" x14ac:dyDescent="0.3">
      <c r="F50" s="26">
        <f t="shared" si="2"/>
        <v>4.7999999999999989</v>
      </c>
      <c r="G50" s="16">
        <f t="shared" si="0"/>
        <v>152.18208539909176</v>
      </c>
      <c r="I50" s="33" t="b">
        <f t="shared" si="3"/>
        <v>1</v>
      </c>
      <c r="J50" s="33">
        <f t="shared" si="4"/>
        <v>4</v>
      </c>
      <c r="K50" s="33">
        <f t="shared" si="5"/>
        <v>5</v>
      </c>
      <c r="L50" s="1">
        <f t="shared" si="6"/>
        <v>4.1535855013710039</v>
      </c>
      <c r="M50" s="1">
        <f t="shared" si="7"/>
        <v>5.0281089949844562</v>
      </c>
      <c r="N50" s="1">
        <f t="shared" si="8"/>
        <v>7.1353278253141639E-2</v>
      </c>
      <c r="O50" s="1">
        <f t="shared" si="9"/>
        <v>205.8594492330194</v>
      </c>
      <c r="P50" s="1">
        <f t="shared" si="1"/>
        <v>235.31454267108182</v>
      </c>
    </row>
    <row r="51" spans="6:16" x14ac:dyDescent="0.3">
      <c r="F51" s="26">
        <f t="shared" si="2"/>
        <v>4.8999999999999986</v>
      </c>
      <c r="G51" s="16">
        <f t="shared" si="0"/>
        <v>175.71353966619984</v>
      </c>
      <c r="I51" s="33" t="b">
        <f t="shared" si="3"/>
        <v>1</v>
      </c>
      <c r="J51" s="33">
        <f t="shared" si="4"/>
        <v>4</v>
      </c>
      <c r="K51" s="33">
        <f t="shared" si="5"/>
        <v>5</v>
      </c>
      <c r="L51" s="1">
        <f t="shared" si="6"/>
        <v>4.1535855013710039</v>
      </c>
      <c r="M51" s="1">
        <f t="shared" si="7"/>
        <v>5.0281089949844562</v>
      </c>
      <c r="N51" s="1">
        <f t="shared" si="8"/>
        <v>7.1353278253141639E-2</v>
      </c>
      <c r="O51" s="1">
        <f t="shared" si="9"/>
        <v>205.8594492330194</v>
      </c>
      <c r="P51" s="1">
        <f t="shared" si="1"/>
        <v>235.31454267108182</v>
      </c>
    </row>
    <row r="52" spans="6:16" x14ac:dyDescent="0.3">
      <c r="F52" s="26">
        <f t="shared" si="2"/>
        <v>4.9999999999999982</v>
      </c>
      <c r="G52" s="16">
        <f t="shared" si="0"/>
        <v>199.24499393330797</v>
      </c>
      <c r="I52" s="33" t="b">
        <f t="shared" si="3"/>
        <v>1</v>
      </c>
      <c r="J52" s="33">
        <f t="shared" si="4"/>
        <v>4</v>
      </c>
      <c r="K52" s="33">
        <f t="shared" si="5"/>
        <v>5</v>
      </c>
      <c r="L52" s="1">
        <f t="shared" si="6"/>
        <v>4.1535855013710039</v>
      </c>
      <c r="M52" s="1">
        <f t="shared" si="7"/>
        <v>5.0281089949844562</v>
      </c>
      <c r="N52" s="1">
        <f t="shared" si="8"/>
        <v>7.1353278253141639E-2</v>
      </c>
      <c r="O52" s="1">
        <f t="shared" si="9"/>
        <v>205.8594492330194</v>
      </c>
      <c r="P52" s="1">
        <f t="shared" si="1"/>
        <v>235.31454267108182</v>
      </c>
    </row>
    <row r="53" spans="6:16" x14ac:dyDescent="0.3">
      <c r="F53" s="26">
        <f t="shared" si="2"/>
        <v>5.0999999999999979</v>
      </c>
      <c r="G53" s="16">
        <f t="shared" si="0"/>
        <v>216.62764333442809</v>
      </c>
      <c r="I53" s="33" t="b">
        <f t="shared" si="3"/>
        <v>1</v>
      </c>
      <c r="J53" s="33">
        <f t="shared" si="4"/>
        <v>5</v>
      </c>
      <c r="K53" s="33">
        <f t="shared" si="5"/>
        <v>6</v>
      </c>
      <c r="L53" s="1">
        <f t="shared" si="6"/>
        <v>5.0281089949844562</v>
      </c>
      <c r="M53" s="1">
        <f t="shared" si="7"/>
        <v>6.0314020507869337</v>
      </c>
      <c r="N53" s="1">
        <f t="shared" si="8"/>
        <v>205.8594492330194</v>
      </c>
      <c r="O53" s="1">
        <f t="shared" si="9"/>
        <v>356.13769841232852</v>
      </c>
      <c r="P53" s="1">
        <f t="shared" si="1"/>
        <v>149.78499881982142</v>
      </c>
    </row>
    <row r="54" spans="6:16" x14ac:dyDescent="0.3">
      <c r="F54" s="26">
        <f t="shared" si="2"/>
        <v>5.1999999999999975</v>
      </c>
      <c r="G54" s="16">
        <f t="shared" si="0"/>
        <v>231.60614321641017</v>
      </c>
      <c r="I54" s="33" t="b">
        <f t="shared" si="3"/>
        <v>1</v>
      </c>
      <c r="J54" s="33">
        <f t="shared" si="4"/>
        <v>5</v>
      </c>
      <c r="K54" s="33">
        <f t="shared" si="5"/>
        <v>6</v>
      </c>
      <c r="L54" s="1">
        <f t="shared" si="6"/>
        <v>5.0281089949844562</v>
      </c>
      <c r="M54" s="1">
        <f t="shared" si="7"/>
        <v>6.0314020507869337</v>
      </c>
      <c r="N54" s="1">
        <f t="shared" si="8"/>
        <v>205.8594492330194</v>
      </c>
      <c r="O54" s="1">
        <f t="shared" si="9"/>
        <v>356.13769841232852</v>
      </c>
      <c r="P54" s="1">
        <f t="shared" si="1"/>
        <v>149.78499881982142</v>
      </c>
    </row>
    <row r="55" spans="6:16" x14ac:dyDescent="0.3">
      <c r="F55" s="26">
        <f t="shared" si="2"/>
        <v>5.2999999999999972</v>
      </c>
      <c r="G55" s="16">
        <f t="shared" si="0"/>
        <v>246.58464309839226</v>
      </c>
      <c r="I55" s="33" t="b">
        <f t="shared" si="3"/>
        <v>1</v>
      </c>
      <c r="J55" s="33">
        <f t="shared" si="4"/>
        <v>5</v>
      </c>
      <c r="K55" s="33">
        <f t="shared" si="5"/>
        <v>6</v>
      </c>
      <c r="L55" s="1">
        <f t="shared" si="6"/>
        <v>5.0281089949844562</v>
      </c>
      <c r="M55" s="1">
        <f t="shared" si="7"/>
        <v>6.0314020507869337</v>
      </c>
      <c r="N55" s="1">
        <f t="shared" si="8"/>
        <v>205.8594492330194</v>
      </c>
      <c r="O55" s="1">
        <f t="shared" si="9"/>
        <v>356.13769841232852</v>
      </c>
      <c r="P55" s="1">
        <f t="shared" si="1"/>
        <v>149.78499881982142</v>
      </c>
    </row>
    <row r="56" spans="6:16" x14ac:dyDescent="0.3">
      <c r="F56" s="26">
        <f t="shared" si="2"/>
        <v>5.3999999999999968</v>
      </c>
      <c r="G56" s="16">
        <f t="shared" si="0"/>
        <v>261.56314298037438</v>
      </c>
      <c r="I56" s="33" t="b">
        <f t="shared" si="3"/>
        <v>1</v>
      </c>
      <c r="J56" s="33">
        <f t="shared" si="4"/>
        <v>5</v>
      </c>
      <c r="K56" s="33">
        <f t="shared" si="5"/>
        <v>6</v>
      </c>
      <c r="L56" s="1">
        <f t="shared" si="6"/>
        <v>5.0281089949844562</v>
      </c>
      <c r="M56" s="1">
        <f t="shared" si="7"/>
        <v>6.0314020507869337</v>
      </c>
      <c r="N56" s="1">
        <f t="shared" si="8"/>
        <v>205.8594492330194</v>
      </c>
      <c r="O56" s="1">
        <f t="shared" si="9"/>
        <v>356.13769841232852</v>
      </c>
      <c r="P56" s="1">
        <f t="shared" si="1"/>
        <v>149.78499881982142</v>
      </c>
    </row>
    <row r="57" spans="6:16" x14ac:dyDescent="0.3">
      <c r="F57" s="26">
        <f t="shared" si="2"/>
        <v>5.4999999999999964</v>
      </c>
      <c r="G57" s="16">
        <f t="shared" si="0"/>
        <v>276.54164286235647</v>
      </c>
      <c r="I57" s="33" t="b">
        <f t="shared" si="3"/>
        <v>1</v>
      </c>
      <c r="J57" s="33">
        <f t="shared" si="4"/>
        <v>5</v>
      </c>
      <c r="K57" s="33">
        <f t="shared" si="5"/>
        <v>6</v>
      </c>
      <c r="L57" s="1">
        <f t="shared" si="6"/>
        <v>5.0281089949844562</v>
      </c>
      <c r="M57" s="1">
        <f t="shared" si="7"/>
        <v>6.0314020507869337</v>
      </c>
      <c r="N57" s="1">
        <f t="shared" si="8"/>
        <v>205.8594492330194</v>
      </c>
      <c r="O57" s="1">
        <f t="shared" si="9"/>
        <v>356.13769841232852</v>
      </c>
      <c r="P57" s="1">
        <f t="shared" si="1"/>
        <v>149.78499881982142</v>
      </c>
    </row>
    <row r="58" spans="6:16" x14ac:dyDescent="0.3">
      <c r="F58" s="26">
        <f t="shared" si="2"/>
        <v>5.5999999999999961</v>
      </c>
      <c r="G58" s="16">
        <f t="shared" si="0"/>
        <v>291.52014274433856</v>
      </c>
      <c r="I58" s="33" t="b">
        <f t="shared" si="3"/>
        <v>1</v>
      </c>
      <c r="J58" s="33">
        <f t="shared" si="4"/>
        <v>5</v>
      </c>
      <c r="K58" s="33">
        <f t="shared" si="5"/>
        <v>6</v>
      </c>
      <c r="L58" s="1">
        <f t="shared" si="6"/>
        <v>5.0281089949844562</v>
      </c>
      <c r="M58" s="1">
        <f t="shared" si="7"/>
        <v>6.0314020507869337</v>
      </c>
      <c r="N58" s="1">
        <f t="shared" si="8"/>
        <v>205.8594492330194</v>
      </c>
      <c r="O58" s="1">
        <f t="shared" si="9"/>
        <v>356.13769841232852</v>
      </c>
      <c r="P58" s="1">
        <f t="shared" si="1"/>
        <v>149.78499881982142</v>
      </c>
    </row>
    <row r="59" spans="6:16" x14ac:dyDescent="0.3">
      <c r="F59" s="26">
        <f t="shared" si="2"/>
        <v>5.6999999999999957</v>
      </c>
      <c r="G59" s="16">
        <f t="shared" si="0"/>
        <v>306.49864262632065</v>
      </c>
      <c r="I59" s="33" t="b">
        <f t="shared" si="3"/>
        <v>1</v>
      </c>
      <c r="J59" s="33">
        <f t="shared" si="4"/>
        <v>5</v>
      </c>
      <c r="K59" s="33">
        <f t="shared" si="5"/>
        <v>6</v>
      </c>
      <c r="L59" s="1">
        <f t="shared" si="6"/>
        <v>5.0281089949844562</v>
      </c>
      <c r="M59" s="1">
        <f t="shared" si="7"/>
        <v>6.0314020507869337</v>
      </c>
      <c r="N59" s="1">
        <f t="shared" si="8"/>
        <v>205.8594492330194</v>
      </c>
      <c r="O59" s="1">
        <f t="shared" si="9"/>
        <v>356.13769841232852</v>
      </c>
      <c r="P59" s="1">
        <f t="shared" si="1"/>
        <v>149.78499881982142</v>
      </c>
    </row>
    <row r="60" spans="6:16" x14ac:dyDescent="0.3">
      <c r="F60" s="26">
        <f t="shared" si="2"/>
        <v>5.7999999999999954</v>
      </c>
      <c r="G60" s="16">
        <f t="shared" si="0"/>
        <v>321.47714250830273</v>
      </c>
      <c r="I60" s="33" t="b">
        <f t="shared" si="3"/>
        <v>1</v>
      </c>
      <c r="J60" s="33">
        <f t="shared" si="4"/>
        <v>5</v>
      </c>
      <c r="K60" s="33">
        <f t="shared" si="5"/>
        <v>6</v>
      </c>
      <c r="L60" s="1">
        <f t="shared" si="6"/>
        <v>5.0281089949844562</v>
      </c>
      <c r="M60" s="1">
        <f t="shared" si="7"/>
        <v>6.0314020507869337</v>
      </c>
      <c r="N60" s="1">
        <f t="shared" si="8"/>
        <v>205.8594492330194</v>
      </c>
      <c r="O60" s="1">
        <f t="shared" si="9"/>
        <v>356.13769841232852</v>
      </c>
      <c r="P60" s="1">
        <f t="shared" si="1"/>
        <v>149.78499881982142</v>
      </c>
    </row>
    <row r="61" spans="6:16" x14ac:dyDescent="0.3">
      <c r="F61" s="26">
        <f t="shared" si="2"/>
        <v>5.899999999999995</v>
      </c>
      <c r="G61" s="16">
        <f t="shared" si="0"/>
        <v>336.45564239028477</v>
      </c>
      <c r="I61" s="33" t="b">
        <f t="shared" si="3"/>
        <v>1</v>
      </c>
      <c r="J61" s="33">
        <f t="shared" si="4"/>
        <v>5</v>
      </c>
      <c r="K61" s="33">
        <f t="shared" si="5"/>
        <v>6</v>
      </c>
      <c r="L61" s="1">
        <f t="shared" si="6"/>
        <v>5.0281089949844562</v>
      </c>
      <c r="M61" s="1">
        <f t="shared" si="7"/>
        <v>6.0314020507869337</v>
      </c>
      <c r="N61" s="1">
        <f t="shared" si="8"/>
        <v>205.8594492330194</v>
      </c>
      <c r="O61" s="1">
        <f t="shared" si="9"/>
        <v>356.13769841232852</v>
      </c>
      <c r="P61" s="1">
        <f t="shared" si="1"/>
        <v>149.78499881982142</v>
      </c>
    </row>
    <row r="62" spans="6:16" x14ac:dyDescent="0.3">
      <c r="F62" s="26">
        <f t="shared" si="2"/>
        <v>5.9999999999999947</v>
      </c>
      <c r="G62" s="16">
        <f t="shared" si="0"/>
        <v>351.43414227226685</v>
      </c>
      <c r="I62" s="33" t="b">
        <f t="shared" si="3"/>
        <v>1</v>
      </c>
      <c r="J62" s="33">
        <f t="shared" si="4"/>
        <v>5</v>
      </c>
      <c r="K62" s="33">
        <f t="shared" si="5"/>
        <v>6</v>
      </c>
      <c r="L62" s="1">
        <f t="shared" si="6"/>
        <v>5.0281089949844562</v>
      </c>
      <c r="M62" s="1">
        <f t="shared" si="7"/>
        <v>6.0314020507869337</v>
      </c>
      <c r="N62" s="1">
        <f t="shared" si="8"/>
        <v>205.8594492330194</v>
      </c>
      <c r="O62" s="1">
        <f t="shared" si="9"/>
        <v>356.13769841232852</v>
      </c>
      <c r="P62" s="1">
        <f t="shared" si="1"/>
        <v>149.78499881982142</v>
      </c>
    </row>
    <row r="63" spans="6:16" x14ac:dyDescent="0.3">
      <c r="F63" s="26">
        <f t="shared" si="2"/>
        <v>6.0999999999999943</v>
      </c>
      <c r="G63" s="16">
        <f t="shared" si="0"/>
        <v>371.32452341993627</v>
      </c>
      <c r="I63" s="33" t="b">
        <f t="shared" si="3"/>
        <v>1</v>
      </c>
      <c r="J63" s="33">
        <f t="shared" si="4"/>
        <v>6</v>
      </c>
      <c r="K63" s="33">
        <f t="shared" si="5"/>
        <v>7</v>
      </c>
      <c r="L63" s="1">
        <f t="shared" si="6"/>
        <v>6.0314020507869337</v>
      </c>
      <c r="M63" s="1">
        <f t="shared" si="7"/>
        <v>7.0151251244603454</v>
      </c>
      <c r="N63" s="1">
        <f t="shared" si="8"/>
        <v>356.13769841232852</v>
      </c>
      <c r="O63" s="1">
        <f t="shared" si="9"/>
        <v>573.92307461100518</v>
      </c>
      <c r="P63" s="1">
        <f t="shared" si="1"/>
        <v>221.38890712954822</v>
      </c>
    </row>
    <row r="64" spans="6:16" x14ac:dyDescent="0.3">
      <c r="F64" s="26">
        <f t="shared" si="2"/>
        <v>6.199999999999994</v>
      </c>
      <c r="G64" s="16">
        <f t="shared" si="0"/>
        <v>393.46341413289099</v>
      </c>
      <c r="I64" s="33" t="b">
        <f t="shared" si="3"/>
        <v>1</v>
      </c>
      <c r="J64" s="33">
        <f t="shared" si="4"/>
        <v>6</v>
      </c>
      <c r="K64" s="33">
        <f t="shared" si="5"/>
        <v>7</v>
      </c>
      <c r="L64" s="1">
        <f t="shared" si="6"/>
        <v>6.0314020507869337</v>
      </c>
      <c r="M64" s="1">
        <f t="shared" si="7"/>
        <v>7.0151251244603454</v>
      </c>
      <c r="N64" s="1">
        <f t="shared" si="8"/>
        <v>356.13769841232852</v>
      </c>
      <c r="O64" s="1">
        <f t="shared" si="9"/>
        <v>573.92307461100518</v>
      </c>
      <c r="P64" s="1">
        <f t="shared" si="1"/>
        <v>221.38890712954822</v>
      </c>
    </row>
    <row r="65" spans="6:16" x14ac:dyDescent="0.3">
      <c r="F65" s="26">
        <f t="shared" si="2"/>
        <v>6.2999999999999936</v>
      </c>
      <c r="G65" s="16">
        <f t="shared" si="0"/>
        <v>415.60230484584577</v>
      </c>
      <c r="I65" s="33" t="b">
        <f t="shared" si="3"/>
        <v>1</v>
      </c>
      <c r="J65" s="33">
        <f t="shared" si="4"/>
        <v>6</v>
      </c>
      <c r="K65" s="33">
        <f t="shared" si="5"/>
        <v>7</v>
      </c>
      <c r="L65" s="1">
        <f t="shared" si="6"/>
        <v>6.0314020507869337</v>
      </c>
      <c r="M65" s="1">
        <f t="shared" si="7"/>
        <v>7.0151251244603454</v>
      </c>
      <c r="N65" s="1">
        <f t="shared" si="8"/>
        <v>356.13769841232852</v>
      </c>
      <c r="O65" s="1">
        <f t="shared" si="9"/>
        <v>573.92307461100518</v>
      </c>
      <c r="P65" s="1">
        <f t="shared" si="1"/>
        <v>221.38890712954822</v>
      </c>
    </row>
    <row r="66" spans="6:16" x14ac:dyDescent="0.3">
      <c r="F66" s="26">
        <f t="shared" si="2"/>
        <v>6.3999999999999932</v>
      </c>
      <c r="G66" s="16">
        <f t="shared" ref="G66:G129" si="10">IF(F66&gt;$C$29,$C$30,IF(I66,N66+(F66-L66)*P66,0))</f>
        <v>437.74119555880048</v>
      </c>
      <c r="I66" s="33" t="b">
        <f t="shared" si="3"/>
        <v>1</v>
      </c>
      <c r="J66" s="33">
        <f t="shared" si="4"/>
        <v>6</v>
      </c>
      <c r="K66" s="33">
        <f t="shared" si="5"/>
        <v>7</v>
      </c>
      <c r="L66" s="1">
        <f t="shared" si="6"/>
        <v>6.0314020507869337</v>
      </c>
      <c r="M66" s="1">
        <f t="shared" si="7"/>
        <v>7.0151251244603454</v>
      </c>
      <c r="N66" s="1">
        <f t="shared" si="8"/>
        <v>356.13769841232852</v>
      </c>
      <c r="O66" s="1">
        <f t="shared" si="9"/>
        <v>573.92307461100518</v>
      </c>
      <c r="P66" s="1">
        <f t="shared" ref="P66:P129" si="11">IF(L66&lt;&gt;M66,(O66-N66)/(M66-L66),0)</f>
        <v>221.38890712954822</v>
      </c>
    </row>
    <row r="67" spans="6:16" x14ac:dyDescent="0.3">
      <c r="F67" s="26">
        <f t="shared" ref="F67:F130" si="12">F66+WindSpeedStep</f>
        <v>6.4999999999999929</v>
      </c>
      <c r="G67" s="16">
        <f t="shared" si="10"/>
        <v>459.8800862717552</v>
      </c>
      <c r="I67" s="33" t="b">
        <f t="shared" ref="I67:I130" si="13">AND(F67&gt;=$C$28,F67&lt;=$C$29)</f>
        <v>1</v>
      </c>
      <c r="J67" s="33">
        <f t="shared" ref="J67:J130" si="14">COUNTIF($B$2:$B$26,"&lt;="&amp;F67)</f>
        <v>6</v>
      </c>
      <c r="K67" s="33">
        <f t="shared" ref="K67:K130" si="15">J67+1</f>
        <v>7</v>
      </c>
      <c r="L67" s="1">
        <f t="shared" ref="L67:L130" si="16">IF(I67,INDEX($B$2:$B$26,J67),"")</f>
        <v>6.0314020507869337</v>
      </c>
      <c r="M67" s="1">
        <f t="shared" ref="M67:M130" si="17">IF(I67,INDEX($B$2:$B$26,K67),"")</f>
        <v>7.0151251244603454</v>
      </c>
      <c r="N67" s="1">
        <f t="shared" ref="N67:N130" si="18">IF(I67,INDEX($C$2:$C$26,J67),"")</f>
        <v>356.13769841232852</v>
      </c>
      <c r="O67" s="1">
        <f t="shared" ref="O67:O130" si="19">IF(I67,INDEX($C$2:$C$26,K67),"")</f>
        <v>573.92307461100518</v>
      </c>
      <c r="P67" s="1">
        <f t="shared" si="11"/>
        <v>221.38890712954822</v>
      </c>
    </row>
    <row r="68" spans="6:16" x14ac:dyDescent="0.3">
      <c r="F68" s="26">
        <f t="shared" si="12"/>
        <v>6.5999999999999925</v>
      </c>
      <c r="G68" s="16">
        <f t="shared" si="10"/>
        <v>482.01897698470998</v>
      </c>
      <c r="I68" s="33" t="b">
        <f t="shared" si="13"/>
        <v>1</v>
      </c>
      <c r="J68" s="33">
        <f t="shared" si="14"/>
        <v>6</v>
      </c>
      <c r="K68" s="33">
        <f t="shared" si="15"/>
        <v>7</v>
      </c>
      <c r="L68" s="1">
        <f t="shared" si="16"/>
        <v>6.0314020507869337</v>
      </c>
      <c r="M68" s="1">
        <f t="shared" si="17"/>
        <v>7.0151251244603454</v>
      </c>
      <c r="N68" s="1">
        <f t="shared" si="18"/>
        <v>356.13769841232852</v>
      </c>
      <c r="O68" s="1">
        <f t="shared" si="19"/>
        <v>573.92307461100518</v>
      </c>
      <c r="P68" s="1">
        <f t="shared" si="11"/>
        <v>221.38890712954822</v>
      </c>
    </row>
    <row r="69" spans="6:16" x14ac:dyDescent="0.3">
      <c r="F69" s="26">
        <f t="shared" si="12"/>
        <v>6.6999999999999922</v>
      </c>
      <c r="G69" s="16">
        <f t="shared" si="10"/>
        <v>504.15786769766476</v>
      </c>
      <c r="I69" s="33" t="b">
        <f t="shared" si="13"/>
        <v>1</v>
      </c>
      <c r="J69" s="33">
        <f t="shared" si="14"/>
        <v>6</v>
      </c>
      <c r="K69" s="33">
        <f t="shared" si="15"/>
        <v>7</v>
      </c>
      <c r="L69" s="1">
        <f t="shared" si="16"/>
        <v>6.0314020507869337</v>
      </c>
      <c r="M69" s="1">
        <f t="shared" si="17"/>
        <v>7.0151251244603454</v>
      </c>
      <c r="N69" s="1">
        <f t="shared" si="18"/>
        <v>356.13769841232852</v>
      </c>
      <c r="O69" s="1">
        <f t="shared" si="19"/>
        <v>573.92307461100518</v>
      </c>
      <c r="P69" s="1">
        <f t="shared" si="11"/>
        <v>221.38890712954822</v>
      </c>
    </row>
    <row r="70" spans="6:16" x14ac:dyDescent="0.3">
      <c r="F70" s="26">
        <f t="shared" si="12"/>
        <v>6.7999999999999918</v>
      </c>
      <c r="G70" s="16">
        <f t="shared" si="10"/>
        <v>526.29675841061942</v>
      </c>
      <c r="I70" s="33" t="b">
        <f t="shared" si="13"/>
        <v>1</v>
      </c>
      <c r="J70" s="33">
        <f t="shared" si="14"/>
        <v>6</v>
      </c>
      <c r="K70" s="33">
        <f t="shared" si="15"/>
        <v>7</v>
      </c>
      <c r="L70" s="1">
        <f t="shared" si="16"/>
        <v>6.0314020507869337</v>
      </c>
      <c r="M70" s="1">
        <f t="shared" si="17"/>
        <v>7.0151251244603454</v>
      </c>
      <c r="N70" s="1">
        <f t="shared" si="18"/>
        <v>356.13769841232852</v>
      </c>
      <c r="O70" s="1">
        <f t="shared" si="19"/>
        <v>573.92307461100518</v>
      </c>
      <c r="P70" s="1">
        <f t="shared" si="11"/>
        <v>221.38890712954822</v>
      </c>
    </row>
    <row r="71" spans="6:16" x14ac:dyDescent="0.3">
      <c r="F71" s="26">
        <f t="shared" si="12"/>
        <v>6.8999999999999915</v>
      </c>
      <c r="G71" s="16">
        <f t="shared" si="10"/>
        <v>548.43564912357419</v>
      </c>
      <c r="I71" s="33" t="b">
        <f t="shared" si="13"/>
        <v>1</v>
      </c>
      <c r="J71" s="33">
        <f t="shared" si="14"/>
        <v>6</v>
      </c>
      <c r="K71" s="33">
        <f t="shared" si="15"/>
        <v>7</v>
      </c>
      <c r="L71" s="1">
        <f t="shared" si="16"/>
        <v>6.0314020507869337</v>
      </c>
      <c r="M71" s="1">
        <f t="shared" si="17"/>
        <v>7.0151251244603454</v>
      </c>
      <c r="N71" s="1">
        <f t="shared" si="18"/>
        <v>356.13769841232852</v>
      </c>
      <c r="O71" s="1">
        <f t="shared" si="19"/>
        <v>573.92307461100518</v>
      </c>
      <c r="P71" s="1">
        <f t="shared" si="11"/>
        <v>221.38890712954822</v>
      </c>
    </row>
    <row r="72" spans="6:16" x14ac:dyDescent="0.3">
      <c r="F72" s="26">
        <f t="shared" si="12"/>
        <v>6.9999999999999911</v>
      </c>
      <c r="G72" s="16">
        <f t="shared" si="10"/>
        <v>570.57453983652897</v>
      </c>
      <c r="I72" s="33" t="b">
        <f t="shared" si="13"/>
        <v>1</v>
      </c>
      <c r="J72" s="33">
        <f t="shared" si="14"/>
        <v>6</v>
      </c>
      <c r="K72" s="33">
        <f t="shared" si="15"/>
        <v>7</v>
      </c>
      <c r="L72" s="1">
        <f t="shared" si="16"/>
        <v>6.0314020507869337</v>
      </c>
      <c r="M72" s="1">
        <f t="shared" si="17"/>
        <v>7.0151251244603454</v>
      </c>
      <c r="N72" s="1">
        <f t="shared" si="18"/>
        <v>356.13769841232852</v>
      </c>
      <c r="O72" s="1">
        <f t="shared" si="19"/>
        <v>573.92307461100518</v>
      </c>
      <c r="P72" s="1">
        <f t="shared" si="11"/>
        <v>221.38890712954822</v>
      </c>
    </row>
    <row r="73" spans="6:16" x14ac:dyDescent="0.3">
      <c r="F73" s="26">
        <f t="shared" si="12"/>
        <v>7.0999999999999908</v>
      </c>
      <c r="G73" s="16">
        <f t="shared" si="10"/>
        <v>597.31354719335161</v>
      </c>
      <c r="I73" s="33" t="b">
        <f t="shared" si="13"/>
        <v>1</v>
      </c>
      <c r="J73" s="33">
        <f t="shared" si="14"/>
        <v>7</v>
      </c>
      <c r="K73" s="33">
        <f t="shared" si="15"/>
        <v>8</v>
      </c>
      <c r="L73" s="1">
        <f t="shared" si="16"/>
        <v>7.0151251244603454</v>
      </c>
      <c r="M73" s="1">
        <f t="shared" si="17"/>
        <v>8.0086856959857915</v>
      </c>
      <c r="N73" s="1">
        <f t="shared" si="18"/>
        <v>573.92307461100518</v>
      </c>
      <c r="O73" s="1">
        <f t="shared" si="19"/>
        <v>847.73615721530336</v>
      </c>
      <c r="P73" s="1">
        <f t="shared" si="11"/>
        <v>275.58770995099371</v>
      </c>
    </row>
    <row r="74" spans="6:16" x14ac:dyDescent="0.3">
      <c r="F74" s="26">
        <f t="shared" si="12"/>
        <v>7.1999999999999904</v>
      </c>
      <c r="G74" s="16">
        <f t="shared" si="10"/>
        <v>624.87231818845089</v>
      </c>
      <c r="I74" s="33" t="b">
        <f t="shared" si="13"/>
        <v>1</v>
      </c>
      <c r="J74" s="33">
        <f t="shared" si="14"/>
        <v>7</v>
      </c>
      <c r="K74" s="33">
        <f t="shared" si="15"/>
        <v>8</v>
      </c>
      <c r="L74" s="1">
        <f t="shared" si="16"/>
        <v>7.0151251244603454</v>
      </c>
      <c r="M74" s="1">
        <f t="shared" si="17"/>
        <v>8.0086856959857915</v>
      </c>
      <c r="N74" s="1">
        <f t="shared" si="18"/>
        <v>573.92307461100518</v>
      </c>
      <c r="O74" s="1">
        <f t="shared" si="19"/>
        <v>847.73615721530336</v>
      </c>
      <c r="P74" s="1">
        <f t="shared" si="11"/>
        <v>275.58770995099371</v>
      </c>
    </row>
    <row r="75" spans="6:16" x14ac:dyDescent="0.3">
      <c r="F75" s="26">
        <f t="shared" si="12"/>
        <v>7.2999999999999901</v>
      </c>
      <c r="G75" s="16">
        <f t="shared" si="10"/>
        <v>652.43108918355017</v>
      </c>
      <c r="I75" s="33" t="b">
        <f t="shared" si="13"/>
        <v>1</v>
      </c>
      <c r="J75" s="33">
        <f t="shared" si="14"/>
        <v>7</v>
      </c>
      <c r="K75" s="33">
        <f t="shared" si="15"/>
        <v>8</v>
      </c>
      <c r="L75" s="1">
        <f t="shared" si="16"/>
        <v>7.0151251244603454</v>
      </c>
      <c r="M75" s="1">
        <f t="shared" si="17"/>
        <v>8.0086856959857915</v>
      </c>
      <c r="N75" s="1">
        <f t="shared" si="18"/>
        <v>573.92307461100518</v>
      </c>
      <c r="O75" s="1">
        <f t="shared" si="19"/>
        <v>847.73615721530336</v>
      </c>
      <c r="P75" s="1">
        <f t="shared" si="11"/>
        <v>275.58770995099371</v>
      </c>
    </row>
    <row r="76" spans="6:16" x14ac:dyDescent="0.3">
      <c r="F76" s="26">
        <f t="shared" si="12"/>
        <v>7.3999999999999897</v>
      </c>
      <c r="G76" s="16">
        <f t="shared" si="10"/>
        <v>679.98986017864945</v>
      </c>
      <c r="I76" s="33" t="b">
        <f t="shared" si="13"/>
        <v>1</v>
      </c>
      <c r="J76" s="33">
        <f t="shared" si="14"/>
        <v>7</v>
      </c>
      <c r="K76" s="33">
        <f t="shared" si="15"/>
        <v>8</v>
      </c>
      <c r="L76" s="1">
        <f t="shared" si="16"/>
        <v>7.0151251244603454</v>
      </c>
      <c r="M76" s="1">
        <f t="shared" si="17"/>
        <v>8.0086856959857915</v>
      </c>
      <c r="N76" s="1">
        <f t="shared" si="18"/>
        <v>573.92307461100518</v>
      </c>
      <c r="O76" s="1">
        <f t="shared" si="19"/>
        <v>847.73615721530336</v>
      </c>
      <c r="P76" s="1">
        <f t="shared" si="11"/>
        <v>275.58770995099371</v>
      </c>
    </row>
    <row r="77" spans="6:16" x14ac:dyDescent="0.3">
      <c r="F77" s="26">
        <f t="shared" si="12"/>
        <v>7.4999999999999893</v>
      </c>
      <c r="G77" s="16">
        <f t="shared" si="10"/>
        <v>707.54863117374873</v>
      </c>
      <c r="I77" s="33" t="b">
        <f t="shared" si="13"/>
        <v>1</v>
      </c>
      <c r="J77" s="33">
        <f t="shared" si="14"/>
        <v>7</v>
      </c>
      <c r="K77" s="33">
        <f t="shared" si="15"/>
        <v>8</v>
      </c>
      <c r="L77" s="1">
        <f t="shared" si="16"/>
        <v>7.0151251244603454</v>
      </c>
      <c r="M77" s="1">
        <f t="shared" si="17"/>
        <v>8.0086856959857915</v>
      </c>
      <c r="N77" s="1">
        <f t="shared" si="18"/>
        <v>573.92307461100518</v>
      </c>
      <c r="O77" s="1">
        <f t="shared" si="19"/>
        <v>847.73615721530336</v>
      </c>
      <c r="P77" s="1">
        <f t="shared" si="11"/>
        <v>275.58770995099371</v>
      </c>
    </row>
    <row r="78" spans="6:16" x14ac:dyDescent="0.3">
      <c r="F78" s="26">
        <f t="shared" si="12"/>
        <v>7.599999999999989</v>
      </c>
      <c r="G78" s="16">
        <f t="shared" si="10"/>
        <v>735.10740216884801</v>
      </c>
      <c r="I78" s="33" t="b">
        <f t="shared" si="13"/>
        <v>1</v>
      </c>
      <c r="J78" s="33">
        <f t="shared" si="14"/>
        <v>7</v>
      </c>
      <c r="K78" s="33">
        <f t="shared" si="15"/>
        <v>8</v>
      </c>
      <c r="L78" s="1">
        <f t="shared" si="16"/>
        <v>7.0151251244603454</v>
      </c>
      <c r="M78" s="1">
        <f t="shared" si="17"/>
        <v>8.0086856959857915</v>
      </c>
      <c r="N78" s="1">
        <f t="shared" si="18"/>
        <v>573.92307461100518</v>
      </c>
      <c r="O78" s="1">
        <f t="shared" si="19"/>
        <v>847.73615721530336</v>
      </c>
      <c r="P78" s="1">
        <f t="shared" si="11"/>
        <v>275.58770995099371</v>
      </c>
    </row>
    <row r="79" spans="6:16" x14ac:dyDescent="0.3">
      <c r="F79" s="26">
        <f t="shared" si="12"/>
        <v>7.6999999999999886</v>
      </c>
      <c r="G79" s="16">
        <f t="shared" si="10"/>
        <v>762.66617316394729</v>
      </c>
      <c r="I79" s="33" t="b">
        <f t="shared" si="13"/>
        <v>1</v>
      </c>
      <c r="J79" s="33">
        <f t="shared" si="14"/>
        <v>7</v>
      </c>
      <c r="K79" s="33">
        <f t="shared" si="15"/>
        <v>8</v>
      </c>
      <c r="L79" s="1">
        <f t="shared" si="16"/>
        <v>7.0151251244603454</v>
      </c>
      <c r="M79" s="1">
        <f t="shared" si="17"/>
        <v>8.0086856959857915</v>
      </c>
      <c r="N79" s="1">
        <f t="shared" si="18"/>
        <v>573.92307461100518</v>
      </c>
      <c r="O79" s="1">
        <f t="shared" si="19"/>
        <v>847.73615721530336</v>
      </c>
      <c r="P79" s="1">
        <f t="shared" si="11"/>
        <v>275.58770995099371</v>
      </c>
    </row>
    <row r="80" spans="6:16" x14ac:dyDescent="0.3">
      <c r="F80" s="26">
        <f t="shared" si="12"/>
        <v>7.7999999999999883</v>
      </c>
      <c r="G80" s="16">
        <f t="shared" si="10"/>
        <v>790.22494415904657</v>
      </c>
      <c r="I80" s="33" t="b">
        <f t="shared" si="13"/>
        <v>1</v>
      </c>
      <c r="J80" s="33">
        <f t="shared" si="14"/>
        <v>7</v>
      </c>
      <c r="K80" s="33">
        <f t="shared" si="15"/>
        <v>8</v>
      </c>
      <c r="L80" s="1">
        <f t="shared" si="16"/>
        <v>7.0151251244603454</v>
      </c>
      <c r="M80" s="1">
        <f t="shared" si="17"/>
        <v>8.0086856959857915</v>
      </c>
      <c r="N80" s="1">
        <f t="shared" si="18"/>
        <v>573.92307461100518</v>
      </c>
      <c r="O80" s="1">
        <f t="shared" si="19"/>
        <v>847.73615721530336</v>
      </c>
      <c r="P80" s="1">
        <f t="shared" si="11"/>
        <v>275.58770995099371</v>
      </c>
    </row>
    <row r="81" spans="6:16" x14ac:dyDescent="0.3">
      <c r="F81" s="26">
        <f t="shared" si="12"/>
        <v>7.8999999999999879</v>
      </c>
      <c r="G81" s="16">
        <f t="shared" si="10"/>
        <v>817.78371515414585</v>
      </c>
      <c r="I81" s="33" t="b">
        <f t="shared" si="13"/>
        <v>1</v>
      </c>
      <c r="J81" s="33">
        <f t="shared" si="14"/>
        <v>7</v>
      </c>
      <c r="K81" s="33">
        <f t="shared" si="15"/>
        <v>8</v>
      </c>
      <c r="L81" s="1">
        <f t="shared" si="16"/>
        <v>7.0151251244603454</v>
      </c>
      <c r="M81" s="1">
        <f t="shared" si="17"/>
        <v>8.0086856959857915</v>
      </c>
      <c r="N81" s="1">
        <f t="shared" si="18"/>
        <v>573.92307461100518</v>
      </c>
      <c r="O81" s="1">
        <f t="shared" si="19"/>
        <v>847.73615721530336</v>
      </c>
      <c r="P81" s="1">
        <f t="shared" si="11"/>
        <v>275.58770995099371</v>
      </c>
    </row>
    <row r="82" spans="6:16" x14ac:dyDescent="0.3">
      <c r="F82" s="26">
        <f t="shared" si="12"/>
        <v>7.9999999999999876</v>
      </c>
      <c r="G82" s="16">
        <f t="shared" si="10"/>
        <v>845.34248614924513</v>
      </c>
      <c r="I82" s="33" t="b">
        <f t="shared" si="13"/>
        <v>1</v>
      </c>
      <c r="J82" s="33">
        <f t="shared" si="14"/>
        <v>7</v>
      </c>
      <c r="K82" s="33">
        <f t="shared" si="15"/>
        <v>8</v>
      </c>
      <c r="L82" s="1">
        <f t="shared" si="16"/>
        <v>7.0151251244603454</v>
      </c>
      <c r="M82" s="1">
        <f t="shared" si="17"/>
        <v>8.0086856959857915</v>
      </c>
      <c r="N82" s="1">
        <f t="shared" si="18"/>
        <v>573.92307461100518</v>
      </c>
      <c r="O82" s="1">
        <f t="shared" si="19"/>
        <v>847.73615721530336</v>
      </c>
      <c r="P82" s="1">
        <f t="shared" si="11"/>
        <v>275.58770995099371</v>
      </c>
    </row>
    <row r="83" spans="6:16" x14ac:dyDescent="0.3">
      <c r="F83" s="26">
        <f t="shared" si="12"/>
        <v>8.0999999999999872</v>
      </c>
      <c r="G83" s="16">
        <f t="shared" si="10"/>
        <v>876.70010041987939</v>
      </c>
      <c r="I83" s="33" t="b">
        <f t="shared" si="13"/>
        <v>1</v>
      </c>
      <c r="J83" s="33">
        <f t="shared" si="14"/>
        <v>8</v>
      </c>
      <c r="K83" s="33">
        <f t="shared" si="15"/>
        <v>9</v>
      </c>
      <c r="L83" s="1">
        <f t="shared" si="16"/>
        <v>8.0086856959857915</v>
      </c>
      <c r="M83" s="1">
        <f t="shared" si="17"/>
        <v>9.0091375336371851</v>
      </c>
      <c r="N83" s="1">
        <f t="shared" si="18"/>
        <v>847.73615721530336</v>
      </c>
      <c r="O83" s="1">
        <f t="shared" si="19"/>
        <v>1165.0690276508483</v>
      </c>
      <c r="P83" s="1">
        <f t="shared" si="11"/>
        <v>317.18955225320826</v>
      </c>
    </row>
    <row r="84" spans="6:16" x14ac:dyDescent="0.3">
      <c r="F84" s="26">
        <f t="shared" si="12"/>
        <v>8.1999999999999869</v>
      </c>
      <c r="G84" s="16">
        <f t="shared" si="10"/>
        <v>908.41905564520016</v>
      </c>
      <c r="I84" s="33" t="b">
        <f t="shared" si="13"/>
        <v>1</v>
      </c>
      <c r="J84" s="33">
        <f t="shared" si="14"/>
        <v>8</v>
      </c>
      <c r="K84" s="33">
        <f t="shared" si="15"/>
        <v>9</v>
      </c>
      <c r="L84" s="1">
        <f t="shared" si="16"/>
        <v>8.0086856959857915</v>
      </c>
      <c r="M84" s="1">
        <f t="shared" si="17"/>
        <v>9.0091375336371851</v>
      </c>
      <c r="N84" s="1">
        <f t="shared" si="18"/>
        <v>847.73615721530336</v>
      </c>
      <c r="O84" s="1">
        <f t="shared" si="19"/>
        <v>1165.0690276508483</v>
      </c>
      <c r="P84" s="1">
        <f t="shared" si="11"/>
        <v>317.18955225320826</v>
      </c>
    </row>
    <row r="85" spans="6:16" x14ac:dyDescent="0.3">
      <c r="F85" s="26">
        <f t="shared" si="12"/>
        <v>8.2999999999999865</v>
      </c>
      <c r="G85" s="16">
        <f t="shared" si="10"/>
        <v>940.13801087052093</v>
      </c>
      <c r="I85" s="33" t="b">
        <f t="shared" si="13"/>
        <v>1</v>
      </c>
      <c r="J85" s="33">
        <f t="shared" si="14"/>
        <v>8</v>
      </c>
      <c r="K85" s="33">
        <f t="shared" si="15"/>
        <v>9</v>
      </c>
      <c r="L85" s="1">
        <f t="shared" si="16"/>
        <v>8.0086856959857915</v>
      </c>
      <c r="M85" s="1">
        <f t="shared" si="17"/>
        <v>9.0091375336371851</v>
      </c>
      <c r="N85" s="1">
        <f t="shared" si="18"/>
        <v>847.73615721530336</v>
      </c>
      <c r="O85" s="1">
        <f t="shared" si="19"/>
        <v>1165.0690276508483</v>
      </c>
      <c r="P85" s="1">
        <f t="shared" si="11"/>
        <v>317.18955225320826</v>
      </c>
    </row>
    <row r="86" spans="6:16" x14ac:dyDescent="0.3">
      <c r="F86" s="26">
        <f t="shared" si="12"/>
        <v>8.3999999999999861</v>
      </c>
      <c r="G86" s="16">
        <f t="shared" si="10"/>
        <v>971.85696609584159</v>
      </c>
      <c r="I86" s="33" t="b">
        <f t="shared" si="13"/>
        <v>1</v>
      </c>
      <c r="J86" s="33">
        <f t="shared" si="14"/>
        <v>8</v>
      </c>
      <c r="K86" s="33">
        <f t="shared" si="15"/>
        <v>9</v>
      </c>
      <c r="L86" s="1">
        <f t="shared" si="16"/>
        <v>8.0086856959857915</v>
      </c>
      <c r="M86" s="1">
        <f t="shared" si="17"/>
        <v>9.0091375336371851</v>
      </c>
      <c r="N86" s="1">
        <f t="shared" si="18"/>
        <v>847.73615721530336</v>
      </c>
      <c r="O86" s="1">
        <f t="shared" si="19"/>
        <v>1165.0690276508483</v>
      </c>
      <c r="P86" s="1">
        <f t="shared" si="11"/>
        <v>317.18955225320826</v>
      </c>
    </row>
    <row r="87" spans="6:16" x14ac:dyDescent="0.3">
      <c r="F87" s="26">
        <f t="shared" si="12"/>
        <v>8.4999999999999858</v>
      </c>
      <c r="G87" s="16">
        <f t="shared" si="10"/>
        <v>1003.5759213211622</v>
      </c>
      <c r="I87" s="33" t="b">
        <f t="shared" si="13"/>
        <v>1</v>
      </c>
      <c r="J87" s="33">
        <f t="shared" si="14"/>
        <v>8</v>
      </c>
      <c r="K87" s="33">
        <f t="shared" si="15"/>
        <v>9</v>
      </c>
      <c r="L87" s="1">
        <f t="shared" si="16"/>
        <v>8.0086856959857915</v>
      </c>
      <c r="M87" s="1">
        <f t="shared" si="17"/>
        <v>9.0091375336371851</v>
      </c>
      <c r="N87" s="1">
        <f t="shared" si="18"/>
        <v>847.73615721530336</v>
      </c>
      <c r="O87" s="1">
        <f t="shared" si="19"/>
        <v>1165.0690276508483</v>
      </c>
      <c r="P87" s="1">
        <f t="shared" si="11"/>
        <v>317.18955225320826</v>
      </c>
    </row>
    <row r="88" spans="6:16" x14ac:dyDescent="0.3">
      <c r="F88" s="26">
        <f t="shared" si="12"/>
        <v>8.5999999999999854</v>
      </c>
      <c r="G88" s="16">
        <f t="shared" si="10"/>
        <v>1035.294876546483</v>
      </c>
      <c r="I88" s="33" t="b">
        <f t="shared" si="13"/>
        <v>1</v>
      </c>
      <c r="J88" s="33">
        <f t="shared" si="14"/>
        <v>8</v>
      </c>
      <c r="K88" s="33">
        <f t="shared" si="15"/>
        <v>9</v>
      </c>
      <c r="L88" s="1">
        <f t="shared" si="16"/>
        <v>8.0086856959857915</v>
      </c>
      <c r="M88" s="1">
        <f t="shared" si="17"/>
        <v>9.0091375336371851</v>
      </c>
      <c r="N88" s="1">
        <f t="shared" si="18"/>
        <v>847.73615721530336</v>
      </c>
      <c r="O88" s="1">
        <f t="shared" si="19"/>
        <v>1165.0690276508483</v>
      </c>
      <c r="P88" s="1">
        <f t="shared" si="11"/>
        <v>317.18955225320826</v>
      </c>
    </row>
    <row r="89" spans="6:16" x14ac:dyDescent="0.3">
      <c r="F89" s="26">
        <f t="shared" si="12"/>
        <v>8.6999999999999851</v>
      </c>
      <c r="G89" s="16">
        <f t="shared" si="10"/>
        <v>1067.0138317718038</v>
      </c>
      <c r="I89" s="33" t="b">
        <f t="shared" si="13"/>
        <v>1</v>
      </c>
      <c r="J89" s="33">
        <f t="shared" si="14"/>
        <v>8</v>
      </c>
      <c r="K89" s="33">
        <f t="shared" si="15"/>
        <v>9</v>
      </c>
      <c r="L89" s="1">
        <f t="shared" si="16"/>
        <v>8.0086856959857915</v>
      </c>
      <c r="M89" s="1">
        <f t="shared" si="17"/>
        <v>9.0091375336371851</v>
      </c>
      <c r="N89" s="1">
        <f t="shared" si="18"/>
        <v>847.73615721530336</v>
      </c>
      <c r="O89" s="1">
        <f t="shared" si="19"/>
        <v>1165.0690276508483</v>
      </c>
      <c r="P89" s="1">
        <f t="shared" si="11"/>
        <v>317.18955225320826</v>
      </c>
    </row>
    <row r="90" spans="6:16" x14ac:dyDescent="0.3">
      <c r="F90" s="26">
        <f t="shared" si="12"/>
        <v>8.7999999999999847</v>
      </c>
      <c r="G90" s="16">
        <f t="shared" si="10"/>
        <v>1098.7327869971245</v>
      </c>
      <c r="I90" s="33" t="b">
        <f t="shared" si="13"/>
        <v>1</v>
      </c>
      <c r="J90" s="33">
        <f t="shared" si="14"/>
        <v>8</v>
      </c>
      <c r="K90" s="33">
        <f t="shared" si="15"/>
        <v>9</v>
      </c>
      <c r="L90" s="1">
        <f t="shared" si="16"/>
        <v>8.0086856959857915</v>
      </c>
      <c r="M90" s="1">
        <f t="shared" si="17"/>
        <v>9.0091375336371851</v>
      </c>
      <c r="N90" s="1">
        <f t="shared" si="18"/>
        <v>847.73615721530336</v>
      </c>
      <c r="O90" s="1">
        <f t="shared" si="19"/>
        <v>1165.0690276508483</v>
      </c>
      <c r="P90" s="1">
        <f t="shared" si="11"/>
        <v>317.18955225320826</v>
      </c>
    </row>
    <row r="91" spans="6:16" x14ac:dyDescent="0.3">
      <c r="F91" s="26">
        <f t="shared" si="12"/>
        <v>8.8999999999999844</v>
      </c>
      <c r="G91" s="16">
        <f t="shared" si="10"/>
        <v>1130.4517422224451</v>
      </c>
      <c r="I91" s="33" t="b">
        <f t="shared" si="13"/>
        <v>1</v>
      </c>
      <c r="J91" s="33">
        <f t="shared" si="14"/>
        <v>8</v>
      </c>
      <c r="K91" s="33">
        <f t="shared" si="15"/>
        <v>9</v>
      </c>
      <c r="L91" s="1">
        <f t="shared" si="16"/>
        <v>8.0086856959857915</v>
      </c>
      <c r="M91" s="1">
        <f t="shared" si="17"/>
        <v>9.0091375336371851</v>
      </c>
      <c r="N91" s="1">
        <f t="shared" si="18"/>
        <v>847.73615721530336</v>
      </c>
      <c r="O91" s="1">
        <f t="shared" si="19"/>
        <v>1165.0690276508483</v>
      </c>
      <c r="P91" s="1">
        <f t="shared" si="11"/>
        <v>317.18955225320826</v>
      </c>
    </row>
    <row r="92" spans="6:16" x14ac:dyDescent="0.3">
      <c r="F92" s="26">
        <f t="shared" si="12"/>
        <v>8.999999999999984</v>
      </c>
      <c r="G92" s="16">
        <f t="shared" si="10"/>
        <v>1162.1706974477659</v>
      </c>
      <c r="I92" s="33" t="b">
        <f t="shared" si="13"/>
        <v>1</v>
      </c>
      <c r="J92" s="33">
        <f t="shared" si="14"/>
        <v>8</v>
      </c>
      <c r="K92" s="33">
        <f t="shared" si="15"/>
        <v>9</v>
      </c>
      <c r="L92" s="1">
        <f t="shared" si="16"/>
        <v>8.0086856959857915</v>
      </c>
      <c r="M92" s="1">
        <f t="shared" si="17"/>
        <v>9.0091375336371851</v>
      </c>
      <c r="N92" s="1">
        <f t="shared" si="18"/>
        <v>847.73615721530336</v>
      </c>
      <c r="O92" s="1">
        <f t="shared" si="19"/>
        <v>1165.0690276508483</v>
      </c>
      <c r="P92" s="1">
        <f t="shared" si="11"/>
        <v>317.18955225320826</v>
      </c>
    </row>
    <row r="93" spans="6:16" x14ac:dyDescent="0.3">
      <c r="F93" s="26">
        <f t="shared" si="12"/>
        <v>9.0999999999999837</v>
      </c>
      <c r="G93" s="16">
        <f t="shared" si="10"/>
        <v>1205.2736572172253</v>
      </c>
      <c r="I93" s="33" t="b">
        <f t="shared" si="13"/>
        <v>1</v>
      </c>
      <c r="J93" s="33">
        <f t="shared" si="14"/>
        <v>9</v>
      </c>
      <c r="K93" s="33">
        <f t="shared" si="15"/>
        <v>10</v>
      </c>
      <c r="L93" s="1">
        <f t="shared" si="16"/>
        <v>9.0091375336371851</v>
      </c>
      <c r="M93" s="1">
        <f t="shared" si="17"/>
        <v>9.9499286585686111</v>
      </c>
      <c r="N93" s="1">
        <f t="shared" si="18"/>
        <v>1165.0690276508483</v>
      </c>
      <c r="O93" s="1">
        <f t="shared" si="19"/>
        <v>1581.3482702390652</v>
      </c>
      <c r="P93" s="1">
        <f t="shared" si="11"/>
        <v>442.47785885369547</v>
      </c>
    </row>
    <row r="94" spans="6:16" x14ac:dyDescent="0.3">
      <c r="F94" s="26">
        <f t="shared" si="12"/>
        <v>9.1999999999999833</v>
      </c>
      <c r="G94" s="16">
        <f t="shared" si="10"/>
        <v>1249.5214431025947</v>
      </c>
      <c r="I94" s="33" t="b">
        <f t="shared" si="13"/>
        <v>1</v>
      </c>
      <c r="J94" s="33">
        <f t="shared" si="14"/>
        <v>9</v>
      </c>
      <c r="K94" s="33">
        <f t="shared" si="15"/>
        <v>10</v>
      </c>
      <c r="L94" s="1">
        <f t="shared" si="16"/>
        <v>9.0091375336371851</v>
      </c>
      <c r="M94" s="1">
        <f t="shared" si="17"/>
        <v>9.9499286585686111</v>
      </c>
      <c r="N94" s="1">
        <f t="shared" si="18"/>
        <v>1165.0690276508483</v>
      </c>
      <c r="O94" s="1">
        <f t="shared" si="19"/>
        <v>1581.3482702390652</v>
      </c>
      <c r="P94" s="1">
        <f t="shared" si="11"/>
        <v>442.47785885369547</v>
      </c>
    </row>
    <row r="95" spans="6:16" x14ac:dyDescent="0.3">
      <c r="F95" s="26">
        <f t="shared" si="12"/>
        <v>9.2999999999999829</v>
      </c>
      <c r="G95" s="16">
        <f t="shared" si="10"/>
        <v>1293.7692289879642</v>
      </c>
      <c r="I95" s="33" t="b">
        <f t="shared" si="13"/>
        <v>1</v>
      </c>
      <c r="J95" s="33">
        <f t="shared" si="14"/>
        <v>9</v>
      </c>
      <c r="K95" s="33">
        <f t="shared" si="15"/>
        <v>10</v>
      </c>
      <c r="L95" s="1">
        <f t="shared" si="16"/>
        <v>9.0091375336371851</v>
      </c>
      <c r="M95" s="1">
        <f t="shared" si="17"/>
        <v>9.9499286585686111</v>
      </c>
      <c r="N95" s="1">
        <f t="shared" si="18"/>
        <v>1165.0690276508483</v>
      </c>
      <c r="O95" s="1">
        <f t="shared" si="19"/>
        <v>1581.3482702390652</v>
      </c>
      <c r="P95" s="1">
        <f t="shared" si="11"/>
        <v>442.47785885369547</v>
      </c>
    </row>
    <row r="96" spans="6:16" x14ac:dyDescent="0.3">
      <c r="F96" s="26">
        <f t="shared" si="12"/>
        <v>9.3999999999999826</v>
      </c>
      <c r="G96" s="16">
        <f t="shared" si="10"/>
        <v>1338.0170148733334</v>
      </c>
      <c r="I96" s="33" t="b">
        <f t="shared" si="13"/>
        <v>1</v>
      </c>
      <c r="J96" s="33">
        <f t="shared" si="14"/>
        <v>9</v>
      </c>
      <c r="K96" s="33">
        <f t="shared" si="15"/>
        <v>10</v>
      </c>
      <c r="L96" s="1">
        <f t="shared" si="16"/>
        <v>9.0091375336371851</v>
      </c>
      <c r="M96" s="1">
        <f t="shared" si="17"/>
        <v>9.9499286585686111</v>
      </c>
      <c r="N96" s="1">
        <f t="shared" si="18"/>
        <v>1165.0690276508483</v>
      </c>
      <c r="O96" s="1">
        <f t="shared" si="19"/>
        <v>1581.3482702390652</v>
      </c>
      <c r="P96" s="1">
        <f t="shared" si="11"/>
        <v>442.47785885369547</v>
      </c>
    </row>
    <row r="97" spans="6:16" x14ac:dyDescent="0.3">
      <c r="F97" s="26">
        <f t="shared" si="12"/>
        <v>9.4999999999999822</v>
      </c>
      <c r="G97" s="16">
        <f t="shared" si="10"/>
        <v>1382.2648007587029</v>
      </c>
      <c r="I97" s="33" t="b">
        <f t="shared" si="13"/>
        <v>1</v>
      </c>
      <c r="J97" s="33">
        <f t="shared" si="14"/>
        <v>9</v>
      </c>
      <c r="K97" s="33">
        <f t="shared" si="15"/>
        <v>10</v>
      </c>
      <c r="L97" s="1">
        <f t="shared" si="16"/>
        <v>9.0091375336371851</v>
      </c>
      <c r="M97" s="1">
        <f t="shared" si="17"/>
        <v>9.9499286585686111</v>
      </c>
      <c r="N97" s="1">
        <f t="shared" si="18"/>
        <v>1165.0690276508483</v>
      </c>
      <c r="O97" s="1">
        <f t="shared" si="19"/>
        <v>1581.3482702390652</v>
      </c>
      <c r="P97" s="1">
        <f t="shared" si="11"/>
        <v>442.47785885369547</v>
      </c>
    </row>
    <row r="98" spans="6:16" x14ac:dyDescent="0.3">
      <c r="F98" s="26">
        <f t="shared" si="12"/>
        <v>9.5999999999999819</v>
      </c>
      <c r="G98" s="16">
        <f t="shared" si="10"/>
        <v>1426.5125866440721</v>
      </c>
      <c r="I98" s="33" t="b">
        <f t="shared" si="13"/>
        <v>1</v>
      </c>
      <c r="J98" s="33">
        <f t="shared" si="14"/>
        <v>9</v>
      </c>
      <c r="K98" s="33">
        <f t="shared" si="15"/>
        <v>10</v>
      </c>
      <c r="L98" s="1">
        <f t="shared" si="16"/>
        <v>9.0091375336371851</v>
      </c>
      <c r="M98" s="1">
        <f t="shared" si="17"/>
        <v>9.9499286585686111</v>
      </c>
      <c r="N98" s="1">
        <f t="shared" si="18"/>
        <v>1165.0690276508483</v>
      </c>
      <c r="O98" s="1">
        <f t="shared" si="19"/>
        <v>1581.3482702390652</v>
      </c>
      <c r="P98" s="1">
        <f t="shared" si="11"/>
        <v>442.47785885369547</v>
      </c>
    </row>
    <row r="99" spans="6:16" x14ac:dyDescent="0.3">
      <c r="F99" s="26">
        <f t="shared" si="12"/>
        <v>9.6999999999999815</v>
      </c>
      <c r="G99" s="16">
        <f t="shared" si="10"/>
        <v>1470.7603725294416</v>
      </c>
      <c r="I99" s="33" t="b">
        <f t="shared" si="13"/>
        <v>1</v>
      </c>
      <c r="J99" s="33">
        <f t="shared" si="14"/>
        <v>9</v>
      </c>
      <c r="K99" s="33">
        <f t="shared" si="15"/>
        <v>10</v>
      </c>
      <c r="L99" s="1">
        <f t="shared" si="16"/>
        <v>9.0091375336371851</v>
      </c>
      <c r="M99" s="1">
        <f t="shared" si="17"/>
        <v>9.9499286585686111</v>
      </c>
      <c r="N99" s="1">
        <f t="shared" si="18"/>
        <v>1165.0690276508483</v>
      </c>
      <c r="O99" s="1">
        <f t="shared" si="19"/>
        <v>1581.3482702390652</v>
      </c>
      <c r="P99" s="1">
        <f t="shared" si="11"/>
        <v>442.47785885369547</v>
      </c>
    </row>
    <row r="100" spans="6:16" x14ac:dyDescent="0.3">
      <c r="F100" s="26">
        <f t="shared" si="12"/>
        <v>9.7999999999999812</v>
      </c>
      <c r="G100" s="16">
        <f t="shared" si="10"/>
        <v>1515.0081584148111</v>
      </c>
      <c r="I100" s="33" t="b">
        <f t="shared" si="13"/>
        <v>1</v>
      </c>
      <c r="J100" s="33">
        <f t="shared" si="14"/>
        <v>9</v>
      </c>
      <c r="K100" s="33">
        <f t="shared" si="15"/>
        <v>10</v>
      </c>
      <c r="L100" s="1">
        <f t="shared" si="16"/>
        <v>9.0091375336371851</v>
      </c>
      <c r="M100" s="1">
        <f t="shared" si="17"/>
        <v>9.9499286585686111</v>
      </c>
      <c r="N100" s="1">
        <f t="shared" si="18"/>
        <v>1165.0690276508483</v>
      </c>
      <c r="O100" s="1">
        <f t="shared" si="19"/>
        <v>1581.3482702390652</v>
      </c>
      <c r="P100" s="1">
        <f t="shared" si="11"/>
        <v>442.47785885369547</v>
      </c>
    </row>
    <row r="101" spans="6:16" x14ac:dyDescent="0.3">
      <c r="F101" s="26">
        <f t="shared" si="12"/>
        <v>9.8999999999999808</v>
      </c>
      <c r="G101" s="16">
        <f t="shared" si="10"/>
        <v>1559.2559443001805</v>
      </c>
      <c r="I101" s="33" t="b">
        <f t="shared" si="13"/>
        <v>1</v>
      </c>
      <c r="J101" s="33">
        <f t="shared" si="14"/>
        <v>9</v>
      </c>
      <c r="K101" s="33">
        <f t="shared" si="15"/>
        <v>10</v>
      </c>
      <c r="L101" s="1">
        <f t="shared" si="16"/>
        <v>9.0091375336371851</v>
      </c>
      <c r="M101" s="1">
        <f t="shared" si="17"/>
        <v>9.9499286585686111</v>
      </c>
      <c r="N101" s="1">
        <f t="shared" si="18"/>
        <v>1165.0690276508483</v>
      </c>
      <c r="O101" s="1">
        <f t="shared" si="19"/>
        <v>1581.3482702390652</v>
      </c>
      <c r="P101" s="1">
        <f t="shared" si="11"/>
        <v>442.47785885369547</v>
      </c>
    </row>
    <row r="102" spans="6:16" x14ac:dyDescent="0.3">
      <c r="F102" s="26">
        <f t="shared" si="12"/>
        <v>9.9999999999999805</v>
      </c>
      <c r="G102" s="16">
        <f t="shared" si="10"/>
        <v>1599.1200568406985</v>
      </c>
      <c r="I102" s="33" t="b">
        <f t="shared" si="13"/>
        <v>1</v>
      </c>
      <c r="J102" s="33">
        <f t="shared" si="14"/>
        <v>10</v>
      </c>
      <c r="K102" s="33">
        <f t="shared" si="15"/>
        <v>11</v>
      </c>
      <c r="L102" s="1">
        <f t="shared" si="16"/>
        <v>9.9499286585686111</v>
      </c>
      <c r="M102" s="1">
        <f t="shared" si="17"/>
        <v>10.980319249281786</v>
      </c>
      <c r="N102" s="1">
        <f t="shared" si="18"/>
        <v>1581.3482702390652</v>
      </c>
      <c r="O102" s="1">
        <f t="shared" si="19"/>
        <v>1947.0640903271822</v>
      </c>
      <c r="P102" s="1">
        <f t="shared" si="11"/>
        <v>354.92930873426383</v>
      </c>
    </row>
    <row r="103" spans="6:16" x14ac:dyDescent="0.3">
      <c r="F103" s="26">
        <f t="shared" si="12"/>
        <v>10.09999999999998</v>
      </c>
      <c r="G103" s="16">
        <f t="shared" si="10"/>
        <v>1634.6129877141248</v>
      </c>
      <c r="I103" s="33" t="b">
        <f t="shared" si="13"/>
        <v>1</v>
      </c>
      <c r="J103" s="33">
        <f t="shared" si="14"/>
        <v>10</v>
      </c>
      <c r="K103" s="33">
        <f t="shared" si="15"/>
        <v>11</v>
      </c>
      <c r="L103" s="1">
        <f t="shared" si="16"/>
        <v>9.9499286585686111</v>
      </c>
      <c r="M103" s="1">
        <f t="shared" si="17"/>
        <v>10.980319249281786</v>
      </c>
      <c r="N103" s="1">
        <f t="shared" si="18"/>
        <v>1581.3482702390652</v>
      </c>
      <c r="O103" s="1">
        <f t="shared" si="19"/>
        <v>1947.0640903271822</v>
      </c>
      <c r="P103" s="1">
        <f t="shared" si="11"/>
        <v>354.92930873426383</v>
      </c>
    </row>
    <row r="104" spans="6:16" x14ac:dyDescent="0.3">
      <c r="F104" s="26">
        <f t="shared" si="12"/>
        <v>10.19999999999998</v>
      </c>
      <c r="G104" s="16">
        <f t="shared" si="10"/>
        <v>1670.1059185875508</v>
      </c>
      <c r="I104" s="33" t="b">
        <f t="shared" si="13"/>
        <v>1</v>
      </c>
      <c r="J104" s="33">
        <f t="shared" si="14"/>
        <v>10</v>
      </c>
      <c r="K104" s="33">
        <f t="shared" si="15"/>
        <v>11</v>
      </c>
      <c r="L104" s="1">
        <f t="shared" si="16"/>
        <v>9.9499286585686111</v>
      </c>
      <c r="M104" s="1">
        <f t="shared" si="17"/>
        <v>10.980319249281786</v>
      </c>
      <c r="N104" s="1">
        <f t="shared" si="18"/>
        <v>1581.3482702390652</v>
      </c>
      <c r="O104" s="1">
        <f t="shared" si="19"/>
        <v>1947.0640903271822</v>
      </c>
      <c r="P104" s="1">
        <f t="shared" si="11"/>
        <v>354.92930873426383</v>
      </c>
    </row>
    <row r="105" spans="6:16" x14ac:dyDescent="0.3">
      <c r="F105" s="26">
        <f t="shared" si="12"/>
        <v>10.299999999999979</v>
      </c>
      <c r="G105" s="16">
        <f t="shared" si="10"/>
        <v>1705.5988494609771</v>
      </c>
      <c r="I105" s="33" t="b">
        <f t="shared" si="13"/>
        <v>1</v>
      </c>
      <c r="J105" s="33">
        <f t="shared" si="14"/>
        <v>10</v>
      </c>
      <c r="K105" s="33">
        <f t="shared" si="15"/>
        <v>11</v>
      </c>
      <c r="L105" s="1">
        <f t="shared" si="16"/>
        <v>9.9499286585686111</v>
      </c>
      <c r="M105" s="1">
        <f t="shared" si="17"/>
        <v>10.980319249281786</v>
      </c>
      <c r="N105" s="1">
        <f t="shared" si="18"/>
        <v>1581.3482702390652</v>
      </c>
      <c r="O105" s="1">
        <f t="shared" si="19"/>
        <v>1947.0640903271822</v>
      </c>
      <c r="P105" s="1">
        <f t="shared" si="11"/>
        <v>354.92930873426383</v>
      </c>
    </row>
    <row r="106" spans="6:16" x14ac:dyDescent="0.3">
      <c r="F106" s="26">
        <f t="shared" si="12"/>
        <v>10.399999999999979</v>
      </c>
      <c r="G106" s="16">
        <f t="shared" si="10"/>
        <v>1741.0917803344034</v>
      </c>
      <c r="I106" s="33" t="b">
        <f t="shared" si="13"/>
        <v>1</v>
      </c>
      <c r="J106" s="33">
        <f t="shared" si="14"/>
        <v>10</v>
      </c>
      <c r="K106" s="33">
        <f t="shared" si="15"/>
        <v>11</v>
      </c>
      <c r="L106" s="1">
        <f t="shared" si="16"/>
        <v>9.9499286585686111</v>
      </c>
      <c r="M106" s="1">
        <f t="shared" si="17"/>
        <v>10.980319249281786</v>
      </c>
      <c r="N106" s="1">
        <f t="shared" si="18"/>
        <v>1581.3482702390652</v>
      </c>
      <c r="O106" s="1">
        <f t="shared" si="19"/>
        <v>1947.0640903271822</v>
      </c>
      <c r="P106" s="1">
        <f t="shared" si="11"/>
        <v>354.92930873426383</v>
      </c>
    </row>
    <row r="107" spans="6:16" x14ac:dyDescent="0.3">
      <c r="F107" s="26">
        <f t="shared" si="12"/>
        <v>10.499999999999979</v>
      </c>
      <c r="G107" s="16">
        <f t="shared" si="10"/>
        <v>1776.5847112078297</v>
      </c>
      <c r="I107" s="33" t="b">
        <f t="shared" si="13"/>
        <v>1</v>
      </c>
      <c r="J107" s="33">
        <f t="shared" si="14"/>
        <v>10</v>
      </c>
      <c r="K107" s="33">
        <f t="shared" si="15"/>
        <v>11</v>
      </c>
      <c r="L107" s="1">
        <f t="shared" si="16"/>
        <v>9.9499286585686111</v>
      </c>
      <c r="M107" s="1">
        <f t="shared" si="17"/>
        <v>10.980319249281786</v>
      </c>
      <c r="N107" s="1">
        <f t="shared" si="18"/>
        <v>1581.3482702390652</v>
      </c>
      <c r="O107" s="1">
        <f t="shared" si="19"/>
        <v>1947.0640903271822</v>
      </c>
      <c r="P107" s="1">
        <f t="shared" si="11"/>
        <v>354.92930873426383</v>
      </c>
    </row>
    <row r="108" spans="6:16" x14ac:dyDescent="0.3">
      <c r="F108" s="26">
        <f t="shared" si="12"/>
        <v>10.599999999999978</v>
      </c>
      <c r="G108" s="16">
        <f t="shared" si="10"/>
        <v>1812.077642081256</v>
      </c>
      <c r="I108" s="33" t="b">
        <f t="shared" si="13"/>
        <v>1</v>
      </c>
      <c r="J108" s="33">
        <f t="shared" si="14"/>
        <v>10</v>
      </c>
      <c r="K108" s="33">
        <f t="shared" si="15"/>
        <v>11</v>
      </c>
      <c r="L108" s="1">
        <f t="shared" si="16"/>
        <v>9.9499286585686111</v>
      </c>
      <c r="M108" s="1">
        <f t="shared" si="17"/>
        <v>10.980319249281786</v>
      </c>
      <c r="N108" s="1">
        <f t="shared" si="18"/>
        <v>1581.3482702390652</v>
      </c>
      <c r="O108" s="1">
        <f t="shared" si="19"/>
        <v>1947.0640903271822</v>
      </c>
      <c r="P108" s="1">
        <f t="shared" si="11"/>
        <v>354.92930873426383</v>
      </c>
    </row>
    <row r="109" spans="6:16" x14ac:dyDescent="0.3">
      <c r="F109" s="26">
        <f t="shared" si="12"/>
        <v>10.699999999999978</v>
      </c>
      <c r="G109" s="16">
        <f t="shared" si="10"/>
        <v>1847.5705729546821</v>
      </c>
      <c r="I109" s="33" t="b">
        <f t="shared" si="13"/>
        <v>1</v>
      </c>
      <c r="J109" s="33">
        <f t="shared" si="14"/>
        <v>10</v>
      </c>
      <c r="K109" s="33">
        <f t="shared" si="15"/>
        <v>11</v>
      </c>
      <c r="L109" s="1">
        <f t="shared" si="16"/>
        <v>9.9499286585686111</v>
      </c>
      <c r="M109" s="1">
        <f t="shared" si="17"/>
        <v>10.980319249281786</v>
      </c>
      <c r="N109" s="1">
        <f t="shared" si="18"/>
        <v>1581.3482702390652</v>
      </c>
      <c r="O109" s="1">
        <f t="shared" si="19"/>
        <v>1947.0640903271822</v>
      </c>
      <c r="P109" s="1">
        <f t="shared" si="11"/>
        <v>354.92930873426383</v>
      </c>
    </row>
    <row r="110" spans="6:16" x14ac:dyDescent="0.3">
      <c r="F110" s="26">
        <f t="shared" si="12"/>
        <v>10.799999999999978</v>
      </c>
      <c r="G110" s="16">
        <f t="shared" si="10"/>
        <v>1883.0635038281084</v>
      </c>
      <c r="I110" s="33" t="b">
        <f t="shared" si="13"/>
        <v>1</v>
      </c>
      <c r="J110" s="33">
        <f t="shared" si="14"/>
        <v>10</v>
      </c>
      <c r="K110" s="33">
        <f t="shared" si="15"/>
        <v>11</v>
      </c>
      <c r="L110" s="1">
        <f t="shared" si="16"/>
        <v>9.9499286585686111</v>
      </c>
      <c r="M110" s="1">
        <f t="shared" si="17"/>
        <v>10.980319249281786</v>
      </c>
      <c r="N110" s="1">
        <f t="shared" si="18"/>
        <v>1581.3482702390652</v>
      </c>
      <c r="O110" s="1">
        <f t="shared" si="19"/>
        <v>1947.0640903271822</v>
      </c>
      <c r="P110" s="1">
        <f t="shared" si="11"/>
        <v>354.92930873426383</v>
      </c>
    </row>
    <row r="111" spans="6:16" x14ac:dyDescent="0.3">
      <c r="F111" s="26">
        <f t="shared" si="12"/>
        <v>10.899999999999977</v>
      </c>
      <c r="G111" s="16">
        <f t="shared" si="10"/>
        <v>1918.5564347015347</v>
      </c>
      <c r="I111" s="33" t="b">
        <f t="shared" si="13"/>
        <v>1</v>
      </c>
      <c r="J111" s="33">
        <f t="shared" si="14"/>
        <v>10</v>
      </c>
      <c r="K111" s="33">
        <f t="shared" si="15"/>
        <v>11</v>
      </c>
      <c r="L111" s="1">
        <f t="shared" si="16"/>
        <v>9.9499286585686111</v>
      </c>
      <c r="M111" s="1">
        <f t="shared" si="17"/>
        <v>10.980319249281786</v>
      </c>
      <c r="N111" s="1">
        <f t="shared" si="18"/>
        <v>1581.3482702390652</v>
      </c>
      <c r="O111" s="1">
        <f t="shared" si="19"/>
        <v>1947.0640903271822</v>
      </c>
      <c r="P111" s="1">
        <f t="shared" si="11"/>
        <v>354.92930873426383</v>
      </c>
    </row>
    <row r="112" spans="6:16" x14ac:dyDescent="0.3">
      <c r="F112" s="26">
        <f t="shared" si="12"/>
        <v>10.999999999999977</v>
      </c>
      <c r="G112" s="16">
        <f t="shared" si="10"/>
        <v>1947.5478680529206</v>
      </c>
      <c r="I112" s="33" t="b">
        <f t="shared" si="13"/>
        <v>1</v>
      </c>
      <c r="J112" s="33">
        <f t="shared" si="14"/>
        <v>11</v>
      </c>
      <c r="K112" s="33">
        <f t="shared" si="15"/>
        <v>12</v>
      </c>
      <c r="L112" s="1">
        <f t="shared" si="16"/>
        <v>10.980319249281786</v>
      </c>
      <c r="M112" s="1">
        <f t="shared" si="17"/>
        <v>12.018520510020927</v>
      </c>
      <c r="N112" s="1">
        <f t="shared" si="18"/>
        <v>1947.0640903271822</v>
      </c>
      <c r="O112" s="1">
        <f t="shared" si="19"/>
        <v>1972.5843894240545</v>
      </c>
      <c r="P112" s="1">
        <f t="shared" si="11"/>
        <v>24.581263828078306</v>
      </c>
    </row>
    <row r="113" spans="6:16" x14ac:dyDescent="0.3">
      <c r="F113" s="26">
        <f t="shared" si="12"/>
        <v>11.099999999999977</v>
      </c>
      <c r="G113" s="16">
        <f t="shared" si="10"/>
        <v>1950.0059944357286</v>
      </c>
      <c r="I113" s="33" t="b">
        <f t="shared" si="13"/>
        <v>1</v>
      </c>
      <c r="J113" s="33">
        <f t="shared" si="14"/>
        <v>11</v>
      </c>
      <c r="K113" s="33">
        <f t="shared" si="15"/>
        <v>12</v>
      </c>
      <c r="L113" s="1">
        <f t="shared" si="16"/>
        <v>10.980319249281786</v>
      </c>
      <c r="M113" s="1">
        <f t="shared" si="17"/>
        <v>12.018520510020927</v>
      </c>
      <c r="N113" s="1">
        <f t="shared" si="18"/>
        <v>1947.0640903271822</v>
      </c>
      <c r="O113" s="1">
        <f t="shared" si="19"/>
        <v>1972.5843894240545</v>
      </c>
      <c r="P113" s="1">
        <f t="shared" si="11"/>
        <v>24.581263828078306</v>
      </c>
    </row>
    <row r="114" spans="6:16" x14ac:dyDescent="0.3">
      <c r="F114" s="26">
        <f t="shared" si="12"/>
        <v>11.199999999999976</v>
      </c>
      <c r="G114" s="16">
        <f t="shared" si="10"/>
        <v>1952.4641208185362</v>
      </c>
      <c r="I114" s="33" t="b">
        <f t="shared" si="13"/>
        <v>1</v>
      </c>
      <c r="J114" s="33">
        <f t="shared" si="14"/>
        <v>11</v>
      </c>
      <c r="K114" s="33">
        <f t="shared" si="15"/>
        <v>12</v>
      </c>
      <c r="L114" s="1">
        <f t="shared" si="16"/>
        <v>10.980319249281786</v>
      </c>
      <c r="M114" s="1">
        <f t="shared" si="17"/>
        <v>12.018520510020927</v>
      </c>
      <c r="N114" s="1">
        <f t="shared" si="18"/>
        <v>1947.0640903271822</v>
      </c>
      <c r="O114" s="1">
        <f t="shared" si="19"/>
        <v>1972.5843894240545</v>
      </c>
      <c r="P114" s="1">
        <f t="shared" si="11"/>
        <v>24.581263828078306</v>
      </c>
    </row>
    <row r="115" spans="6:16" x14ac:dyDescent="0.3">
      <c r="F115" s="26">
        <f t="shared" si="12"/>
        <v>11.299999999999976</v>
      </c>
      <c r="G115" s="16">
        <f t="shared" si="10"/>
        <v>1954.9222472013441</v>
      </c>
      <c r="I115" s="33" t="b">
        <f t="shared" si="13"/>
        <v>1</v>
      </c>
      <c r="J115" s="33">
        <f t="shared" si="14"/>
        <v>11</v>
      </c>
      <c r="K115" s="33">
        <f t="shared" si="15"/>
        <v>12</v>
      </c>
      <c r="L115" s="1">
        <f t="shared" si="16"/>
        <v>10.980319249281786</v>
      </c>
      <c r="M115" s="1">
        <f t="shared" si="17"/>
        <v>12.018520510020927</v>
      </c>
      <c r="N115" s="1">
        <f t="shared" si="18"/>
        <v>1947.0640903271822</v>
      </c>
      <c r="O115" s="1">
        <f t="shared" si="19"/>
        <v>1972.5843894240545</v>
      </c>
      <c r="P115" s="1">
        <f t="shared" si="11"/>
        <v>24.581263828078306</v>
      </c>
    </row>
    <row r="116" spans="6:16" x14ac:dyDescent="0.3">
      <c r="F116" s="26">
        <f t="shared" si="12"/>
        <v>11.399999999999975</v>
      </c>
      <c r="G116" s="16">
        <f t="shared" si="10"/>
        <v>1957.380373584152</v>
      </c>
      <c r="I116" s="33" t="b">
        <f t="shared" si="13"/>
        <v>1</v>
      </c>
      <c r="J116" s="33">
        <f t="shared" si="14"/>
        <v>11</v>
      </c>
      <c r="K116" s="33">
        <f t="shared" si="15"/>
        <v>12</v>
      </c>
      <c r="L116" s="1">
        <f t="shared" si="16"/>
        <v>10.980319249281786</v>
      </c>
      <c r="M116" s="1">
        <f t="shared" si="17"/>
        <v>12.018520510020927</v>
      </c>
      <c r="N116" s="1">
        <f t="shared" si="18"/>
        <v>1947.0640903271822</v>
      </c>
      <c r="O116" s="1">
        <f t="shared" si="19"/>
        <v>1972.5843894240545</v>
      </c>
      <c r="P116" s="1">
        <f t="shared" si="11"/>
        <v>24.581263828078306</v>
      </c>
    </row>
    <row r="117" spans="6:16" x14ac:dyDescent="0.3">
      <c r="F117" s="26">
        <f t="shared" si="12"/>
        <v>11.499999999999975</v>
      </c>
      <c r="G117" s="16">
        <f t="shared" si="10"/>
        <v>1959.8384999669597</v>
      </c>
      <c r="I117" s="33" t="b">
        <f t="shared" si="13"/>
        <v>1</v>
      </c>
      <c r="J117" s="33">
        <f t="shared" si="14"/>
        <v>11</v>
      </c>
      <c r="K117" s="33">
        <f t="shared" si="15"/>
        <v>12</v>
      </c>
      <c r="L117" s="1">
        <f t="shared" si="16"/>
        <v>10.980319249281786</v>
      </c>
      <c r="M117" s="1">
        <f t="shared" si="17"/>
        <v>12.018520510020927</v>
      </c>
      <c r="N117" s="1">
        <f t="shared" si="18"/>
        <v>1947.0640903271822</v>
      </c>
      <c r="O117" s="1">
        <f t="shared" si="19"/>
        <v>1972.5843894240545</v>
      </c>
      <c r="P117" s="1">
        <f t="shared" si="11"/>
        <v>24.581263828078306</v>
      </c>
    </row>
    <row r="118" spans="6:16" x14ac:dyDescent="0.3">
      <c r="F118" s="26">
        <f t="shared" si="12"/>
        <v>11.599999999999975</v>
      </c>
      <c r="G118" s="16">
        <f t="shared" si="10"/>
        <v>1962.2966263497676</v>
      </c>
      <c r="I118" s="33" t="b">
        <f t="shared" si="13"/>
        <v>1</v>
      </c>
      <c r="J118" s="33">
        <f t="shared" si="14"/>
        <v>11</v>
      </c>
      <c r="K118" s="33">
        <f t="shared" si="15"/>
        <v>12</v>
      </c>
      <c r="L118" s="1">
        <f t="shared" si="16"/>
        <v>10.980319249281786</v>
      </c>
      <c r="M118" s="1">
        <f t="shared" si="17"/>
        <v>12.018520510020927</v>
      </c>
      <c r="N118" s="1">
        <f t="shared" si="18"/>
        <v>1947.0640903271822</v>
      </c>
      <c r="O118" s="1">
        <f t="shared" si="19"/>
        <v>1972.5843894240545</v>
      </c>
      <c r="P118" s="1">
        <f t="shared" si="11"/>
        <v>24.581263828078306</v>
      </c>
    </row>
    <row r="119" spans="6:16" x14ac:dyDescent="0.3">
      <c r="F119" s="26">
        <f t="shared" si="12"/>
        <v>11.699999999999974</v>
      </c>
      <c r="G119" s="16">
        <f t="shared" si="10"/>
        <v>1964.7547527325753</v>
      </c>
      <c r="I119" s="33" t="b">
        <f t="shared" si="13"/>
        <v>1</v>
      </c>
      <c r="J119" s="33">
        <f t="shared" si="14"/>
        <v>11</v>
      </c>
      <c r="K119" s="33">
        <f t="shared" si="15"/>
        <v>12</v>
      </c>
      <c r="L119" s="1">
        <f t="shared" si="16"/>
        <v>10.980319249281786</v>
      </c>
      <c r="M119" s="1">
        <f t="shared" si="17"/>
        <v>12.018520510020927</v>
      </c>
      <c r="N119" s="1">
        <f t="shared" si="18"/>
        <v>1947.0640903271822</v>
      </c>
      <c r="O119" s="1">
        <f t="shared" si="19"/>
        <v>1972.5843894240545</v>
      </c>
      <c r="P119" s="1">
        <f t="shared" si="11"/>
        <v>24.581263828078306</v>
      </c>
    </row>
    <row r="120" spans="6:16" x14ac:dyDescent="0.3">
      <c r="F120" s="26">
        <f t="shared" si="12"/>
        <v>11.799999999999974</v>
      </c>
      <c r="G120" s="16">
        <f t="shared" si="10"/>
        <v>1967.2128791153832</v>
      </c>
      <c r="I120" s="33" t="b">
        <f t="shared" si="13"/>
        <v>1</v>
      </c>
      <c r="J120" s="33">
        <f t="shared" si="14"/>
        <v>11</v>
      </c>
      <c r="K120" s="33">
        <f t="shared" si="15"/>
        <v>12</v>
      </c>
      <c r="L120" s="1">
        <f t="shared" si="16"/>
        <v>10.980319249281786</v>
      </c>
      <c r="M120" s="1">
        <f t="shared" si="17"/>
        <v>12.018520510020927</v>
      </c>
      <c r="N120" s="1">
        <f t="shared" si="18"/>
        <v>1947.0640903271822</v>
      </c>
      <c r="O120" s="1">
        <f t="shared" si="19"/>
        <v>1972.5843894240545</v>
      </c>
      <c r="P120" s="1">
        <f t="shared" si="11"/>
        <v>24.581263828078306</v>
      </c>
    </row>
    <row r="121" spans="6:16" x14ac:dyDescent="0.3">
      <c r="F121" s="26">
        <f t="shared" si="12"/>
        <v>11.899999999999974</v>
      </c>
      <c r="G121" s="16">
        <f t="shared" si="10"/>
        <v>1969.6710054981911</v>
      </c>
      <c r="I121" s="33" t="b">
        <f t="shared" si="13"/>
        <v>1</v>
      </c>
      <c r="J121" s="33">
        <f t="shared" si="14"/>
        <v>11</v>
      </c>
      <c r="K121" s="33">
        <f t="shared" si="15"/>
        <v>12</v>
      </c>
      <c r="L121" s="1">
        <f t="shared" si="16"/>
        <v>10.980319249281786</v>
      </c>
      <c r="M121" s="1">
        <f t="shared" si="17"/>
        <v>12.018520510020927</v>
      </c>
      <c r="N121" s="1">
        <f t="shared" si="18"/>
        <v>1947.0640903271822</v>
      </c>
      <c r="O121" s="1">
        <f t="shared" si="19"/>
        <v>1972.5843894240545</v>
      </c>
      <c r="P121" s="1">
        <f t="shared" si="11"/>
        <v>24.581263828078306</v>
      </c>
    </row>
    <row r="122" spans="6:16" x14ac:dyDescent="0.3">
      <c r="F122" s="26">
        <f t="shared" si="12"/>
        <v>11.999999999999973</v>
      </c>
      <c r="G122" s="16">
        <f t="shared" si="10"/>
        <v>1972.1291318809988</v>
      </c>
      <c r="I122" s="33" t="b">
        <f t="shared" si="13"/>
        <v>1</v>
      </c>
      <c r="J122" s="33">
        <f t="shared" si="14"/>
        <v>11</v>
      </c>
      <c r="K122" s="33">
        <f t="shared" si="15"/>
        <v>12</v>
      </c>
      <c r="L122" s="1">
        <f t="shared" si="16"/>
        <v>10.980319249281786</v>
      </c>
      <c r="M122" s="1">
        <f t="shared" si="17"/>
        <v>12.018520510020927</v>
      </c>
      <c r="N122" s="1">
        <f t="shared" si="18"/>
        <v>1947.0640903271822</v>
      </c>
      <c r="O122" s="1">
        <f t="shared" si="19"/>
        <v>1972.5843894240545</v>
      </c>
      <c r="P122" s="1">
        <f t="shared" si="11"/>
        <v>24.581263828078306</v>
      </c>
    </row>
    <row r="123" spans="6:16" x14ac:dyDescent="0.3">
      <c r="F123" s="26">
        <f t="shared" si="12"/>
        <v>12.099999999999973</v>
      </c>
      <c r="G123" s="16">
        <f t="shared" si="10"/>
        <v>1972.9009447280348</v>
      </c>
      <c r="I123" s="33" t="b">
        <f t="shared" si="13"/>
        <v>1</v>
      </c>
      <c r="J123" s="33">
        <f t="shared" si="14"/>
        <v>12</v>
      </c>
      <c r="K123" s="33">
        <f t="shared" si="15"/>
        <v>13</v>
      </c>
      <c r="L123" s="1">
        <f t="shared" si="16"/>
        <v>12.018520510020927</v>
      </c>
      <c r="M123" s="1">
        <f t="shared" si="17"/>
        <v>12.989880291322761</v>
      </c>
      <c r="N123" s="1">
        <f t="shared" si="18"/>
        <v>1972.5843894240545</v>
      </c>
      <c r="O123" s="1">
        <f t="shared" si="19"/>
        <v>1976.3582114119365</v>
      </c>
      <c r="P123" s="1">
        <f t="shared" si="11"/>
        <v>3.8850918686629776</v>
      </c>
    </row>
    <row r="124" spans="6:16" x14ac:dyDescent="0.3">
      <c r="F124" s="26">
        <f t="shared" si="12"/>
        <v>12.199999999999973</v>
      </c>
      <c r="G124" s="16">
        <f t="shared" si="10"/>
        <v>1973.2894539149013</v>
      </c>
      <c r="I124" s="33" t="b">
        <f t="shared" si="13"/>
        <v>1</v>
      </c>
      <c r="J124" s="33">
        <f t="shared" si="14"/>
        <v>12</v>
      </c>
      <c r="K124" s="33">
        <f t="shared" si="15"/>
        <v>13</v>
      </c>
      <c r="L124" s="1">
        <f t="shared" si="16"/>
        <v>12.018520510020927</v>
      </c>
      <c r="M124" s="1">
        <f t="shared" si="17"/>
        <v>12.989880291322761</v>
      </c>
      <c r="N124" s="1">
        <f t="shared" si="18"/>
        <v>1972.5843894240545</v>
      </c>
      <c r="O124" s="1">
        <f t="shared" si="19"/>
        <v>1976.3582114119365</v>
      </c>
      <c r="P124" s="1">
        <f t="shared" si="11"/>
        <v>3.8850918686629776</v>
      </c>
    </row>
    <row r="125" spans="6:16" x14ac:dyDescent="0.3">
      <c r="F125" s="26">
        <f t="shared" si="12"/>
        <v>12.299999999999972</v>
      </c>
      <c r="G125" s="16">
        <f t="shared" si="10"/>
        <v>1973.6779631017675</v>
      </c>
      <c r="I125" s="33" t="b">
        <f t="shared" si="13"/>
        <v>1</v>
      </c>
      <c r="J125" s="33">
        <f t="shared" si="14"/>
        <v>12</v>
      </c>
      <c r="K125" s="33">
        <f t="shared" si="15"/>
        <v>13</v>
      </c>
      <c r="L125" s="1">
        <f t="shared" si="16"/>
        <v>12.018520510020927</v>
      </c>
      <c r="M125" s="1">
        <f t="shared" si="17"/>
        <v>12.989880291322761</v>
      </c>
      <c r="N125" s="1">
        <f t="shared" si="18"/>
        <v>1972.5843894240545</v>
      </c>
      <c r="O125" s="1">
        <f t="shared" si="19"/>
        <v>1976.3582114119365</v>
      </c>
      <c r="P125" s="1">
        <f t="shared" si="11"/>
        <v>3.8850918686629776</v>
      </c>
    </row>
    <row r="126" spans="6:16" x14ac:dyDescent="0.3">
      <c r="F126" s="26">
        <f t="shared" si="12"/>
        <v>12.399999999999972</v>
      </c>
      <c r="G126" s="16">
        <f t="shared" si="10"/>
        <v>1974.0664722886338</v>
      </c>
      <c r="I126" s="33" t="b">
        <f t="shared" si="13"/>
        <v>1</v>
      </c>
      <c r="J126" s="33">
        <f t="shared" si="14"/>
        <v>12</v>
      </c>
      <c r="K126" s="33">
        <f t="shared" si="15"/>
        <v>13</v>
      </c>
      <c r="L126" s="1">
        <f t="shared" si="16"/>
        <v>12.018520510020927</v>
      </c>
      <c r="M126" s="1">
        <f t="shared" si="17"/>
        <v>12.989880291322761</v>
      </c>
      <c r="N126" s="1">
        <f t="shared" si="18"/>
        <v>1972.5843894240545</v>
      </c>
      <c r="O126" s="1">
        <f t="shared" si="19"/>
        <v>1976.3582114119365</v>
      </c>
      <c r="P126" s="1">
        <f t="shared" si="11"/>
        <v>3.8850918686629776</v>
      </c>
    </row>
    <row r="127" spans="6:16" x14ac:dyDescent="0.3">
      <c r="F127" s="26">
        <f t="shared" si="12"/>
        <v>12.499999999999972</v>
      </c>
      <c r="G127" s="16">
        <f t="shared" si="10"/>
        <v>1974.4549814755001</v>
      </c>
      <c r="I127" s="33" t="b">
        <f t="shared" si="13"/>
        <v>1</v>
      </c>
      <c r="J127" s="33">
        <f t="shared" si="14"/>
        <v>12</v>
      </c>
      <c r="K127" s="33">
        <f t="shared" si="15"/>
        <v>13</v>
      </c>
      <c r="L127" s="1">
        <f t="shared" si="16"/>
        <v>12.018520510020927</v>
      </c>
      <c r="M127" s="1">
        <f t="shared" si="17"/>
        <v>12.989880291322761</v>
      </c>
      <c r="N127" s="1">
        <f t="shared" si="18"/>
        <v>1972.5843894240545</v>
      </c>
      <c r="O127" s="1">
        <f t="shared" si="19"/>
        <v>1976.3582114119365</v>
      </c>
      <c r="P127" s="1">
        <f t="shared" si="11"/>
        <v>3.8850918686629776</v>
      </c>
    </row>
    <row r="128" spans="6:16" x14ac:dyDescent="0.3">
      <c r="F128" s="26">
        <f t="shared" si="12"/>
        <v>12.599999999999971</v>
      </c>
      <c r="G128" s="16">
        <f t="shared" si="10"/>
        <v>1974.8434906623663</v>
      </c>
      <c r="I128" s="33" t="b">
        <f t="shared" si="13"/>
        <v>1</v>
      </c>
      <c r="J128" s="33">
        <f t="shared" si="14"/>
        <v>12</v>
      </c>
      <c r="K128" s="33">
        <f t="shared" si="15"/>
        <v>13</v>
      </c>
      <c r="L128" s="1">
        <f t="shared" si="16"/>
        <v>12.018520510020927</v>
      </c>
      <c r="M128" s="1">
        <f t="shared" si="17"/>
        <v>12.989880291322761</v>
      </c>
      <c r="N128" s="1">
        <f t="shared" si="18"/>
        <v>1972.5843894240545</v>
      </c>
      <c r="O128" s="1">
        <f t="shared" si="19"/>
        <v>1976.3582114119365</v>
      </c>
      <c r="P128" s="1">
        <f t="shared" si="11"/>
        <v>3.8850918686629776</v>
      </c>
    </row>
    <row r="129" spans="6:16" x14ac:dyDescent="0.3">
      <c r="F129" s="26">
        <f t="shared" si="12"/>
        <v>12.699999999999971</v>
      </c>
      <c r="G129" s="16">
        <f t="shared" si="10"/>
        <v>1975.2319998492326</v>
      </c>
      <c r="I129" s="33" t="b">
        <f t="shared" si="13"/>
        <v>1</v>
      </c>
      <c r="J129" s="33">
        <f t="shared" si="14"/>
        <v>12</v>
      </c>
      <c r="K129" s="33">
        <f t="shared" si="15"/>
        <v>13</v>
      </c>
      <c r="L129" s="1">
        <f t="shared" si="16"/>
        <v>12.018520510020927</v>
      </c>
      <c r="M129" s="1">
        <f t="shared" si="17"/>
        <v>12.989880291322761</v>
      </c>
      <c r="N129" s="1">
        <f t="shared" si="18"/>
        <v>1972.5843894240545</v>
      </c>
      <c r="O129" s="1">
        <f t="shared" si="19"/>
        <v>1976.3582114119365</v>
      </c>
      <c r="P129" s="1">
        <f t="shared" si="11"/>
        <v>3.8850918686629776</v>
      </c>
    </row>
    <row r="130" spans="6:16" x14ac:dyDescent="0.3">
      <c r="F130" s="26">
        <f t="shared" si="12"/>
        <v>12.799999999999971</v>
      </c>
      <c r="G130" s="16">
        <f t="shared" ref="G130:G193" si="20">IF(F130&gt;$C$29,$C$30,IF(I130,N130+(F130-L130)*P130,0))</f>
        <v>1975.6205090360991</v>
      </c>
      <c r="I130" s="33" t="b">
        <f t="shared" si="13"/>
        <v>1</v>
      </c>
      <c r="J130" s="33">
        <f t="shared" si="14"/>
        <v>12</v>
      </c>
      <c r="K130" s="33">
        <f t="shared" si="15"/>
        <v>13</v>
      </c>
      <c r="L130" s="1">
        <f t="shared" si="16"/>
        <v>12.018520510020927</v>
      </c>
      <c r="M130" s="1">
        <f t="shared" si="17"/>
        <v>12.989880291322761</v>
      </c>
      <c r="N130" s="1">
        <f t="shared" si="18"/>
        <v>1972.5843894240545</v>
      </c>
      <c r="O130" s="1">
        <f t="shared" si="19"/>
        <v>1976.3582114119365</v>
      </c>
      <c r="P130" s="1">
        <f t="shared" ref="P130:P193" si="21">IF(L130&lt;&gt;M130,(O130-N130)/(M130-L130),0)</f>
        <v>3.8850918686629776</v>
      </c>
    </row>
    <row r="131" spans="6:16" x14ac:dyDescent="0.3">
      <c r="F131" s="26">
        <f t="shared" ref="F131:F194" si="22">F130+WindSpeedStep</f>
        <v>12.89999999999997</v>
      </c>
      <c r="G131" s="16">
        <f t="shared" si="20"/>
        <v>1976.0090182229653</v>
      </c>
      <c r="I131" s="33" t="b">
        <f t="shared" ref="I131:I194" si="23">AND(F131&gt;=$C$28,F131&lt;=$C$29)</f>
        <v>1</v>
      </c>
      <c r="J131" s="33">
        <f t="shared" ref="J131:J194" si="24">COUNTIF($B$2:$B$26,"&lt;="&amp;F131)</f>
        <v>12</v>
      </c>
      <c r="K131" s="33">
        <f t="shared" ref="K131:K194" si="25">J131+1</f>
        <v>13</v>
      </c>
      <c r="L131" s="1">
        <f t="shared" ref="L131:L194" si="26">IF(I131,INDEX($B$2:$B$26,J131),"")</f>
        <v>12.018520510020927</v>
      </c>
      <c r="M131" s="1">
        <f t="shared" ref="M131:M194" si="27">IF(I131,INDEX($B$2:$B$26,K131),"")</f>
        <v>12.989880291322761</v>
      </c>
      <c r="N131" s="1">
        <f t="shared" ref="N131:N194" si="28">IF(I131,INDEX($C$2:$C$26,J131),"")</f>
        <v>1972.5843894240545</v>
      </c>
      <c r="O131" s="1">
        <f t="shared" ref="O131:O194" si="29">IF(I131,INDEX($C$2:$C$26,K131),"")</f>
        <v>1976.3582114119365</v>
      </c>
      <c r="P131" s="1">
        <f t="shared" si="21"/>
        <v>3.8850918686629776</v>
      </c>
    </row>
    <row r="132" spans="6:16" x14ac:dyDescent="0.3">
      <c r="F132" s="26">
        <f t="shared" si="22"/>
        <v>12.99999999999997</v>
      </c>
      <c r="G132" s="16">
        <f t="shared" si="20"/>
        <v>1976.4116825617291</v>
      </c>
      <c r="I132" s="33" t="b">
        <f t="shared" si="23"/>
        <v>1</v>
      </c>
      <c r="J132" s="33">
        <f t="shared" si="24"/>
        <v>13</v>
      </c>
      <c r="K132" s="33">
        <f t="shared" si="25"/>
        <v>14</v>
      </c>
      <c r="L132" s="1">
        <f t="shared" si="26"/>
        <v>12.989880291322761</v>
      </c>
      <c r="M132" s="1">
        <f t="shared" si="27"/>
        <v>13.953646457851086</v>
      </c>
      <c r="N132" s="1">
        <f t="shared" si="28"/>
        <v>1976.3582114119365</v>
      </c>
      <c r="O132" s="1">
        <f t="shared" si="29"/>
        <v>1981.4506193753793</v>
      </c>
      <c r="P132" s="1">
        <f t="shared" si="21"/>
        <v>5.2838625595113919</v>
      </c>
    </row>
    <row r="133" spans="6:16" x14ac:dyDescent="0.3">
      <c r="F133" s="26">
        <f t="shared" si="22"/>
        <v>13.099999999999969</v>
      </c>
      <c r="G133" s="16">
        <f t="shared" si="20"/>
        <v>1976.9400688176804</v>
      </c>
      <c r="I133" s="33" t="b">
        <f t="shared" si="23"/>
        <v>1</v>
      </c>
      <c r="J133" s="33">
        <f t="shared" si="24"/>
        <v>13</v>
      </c>
      <c r="K133" s="33">
        <f t="shared" si="25"/>
        <v>14</v>
      </c>
      <c r="L133" s="1">
        <f t="shared" si="26"/>
        <v>12.989880291322761</v>
      </c>
      <c r="M133" s="1">
        <f t="shared" si="27"/>
        <v>13.953646457851086</v>
      </c>
      <c r="N133" s="1">
        <f t="shared" si="28"/>
        <v>1976.3582114119365</v>
      </c>
      <c r="O133" s="1">
        <f t="shared" si="29"/>
        <v>1981.4506193753793</v>
      </c>
      <c r="P133" s="1">
        <f t="shared" si="21"/>
        <v>5.2838625595113919</v>
      </c>
    </row>
    <row r="134" spans="6:16" x14ac:dyDescent="0.3">
      <c r="F134" s="26">
        <f t="shared" si="22"/>
        <v>13.199999999999969</v>
      </c>
      <c r="G134" s="16">
        <f t="shared" si="20"/>
        <v>1977.4684550736315</v>
      </c>
      <c r="I134" s="33" t="b">
        <f t="shared" si="23"/>
        <v>1</v>
      </c>
      <c r="J134" s="33">
        <f t="shared" si="24"/>
        <v>13</v>
      </c>
      <c r="K134" s="33">
        <f t="shared" si="25"/>
        <v>14</v>
      </c>
      <c r="L134" s="1">
        <f t="shared" si="26"/>
        <v>12.989880291322761</v>
      </c>
      <c r="M134" s="1">
        <f t="shared" si="27"/>
        <v>13.953646457851086</v>
      </c>
      <c r="N134" s="1">
        <f t="shared" si="28"/>
        <v>1976.3582114119365</v>
      </c>
      <c r="O134" s="1">
        <f t="shared" si="29"/>
        <v>1981.4506193753793</v>
      </c>
      <c r="P134" s="1">
        <f t="shared" si="21"/>
        <v>5.2838625595113919</v>
      </c>
    </row>
    <row r="135" spans="6:16" x14ac:dyDescent="0.3">
      <c r="F135" s="26">
        <f t="shared" si="22"/>
        <v>13.299999999999969</v>
      </c>
      <c r="G135" s="16">
        <f t="shared" si="20"/>
        <v>1977.9968413295826</v>
      </c>
      <c r="I135" s="33" t="b">
        <f t="shared" si="23"/>
        <v>1</v>
      </c>
      <c r="J135" s="33">
        <f t="shared" si="24"/>
        <v>13</v>
      </c>
      <c r="K135" s="33">
        <f t="shared" si="25"/>
        <v>14</v>
      </c>
      <c r="L135" s="1">
        <f t="shared" si="26"/>
        <v>12.989880291322761</v>
      </c>
      <c r="M135" s="1">
        <f t="shared" si="27"/>
        <v>13.953646457851086</v>
      </c>
      <c r="N135" s="1">
        <f t="shared" si="28"/>
        <v>1976.3582114119365</v>
      </c>
      <c r="O135" s="1">
        <f t="shared" si="29"/>
        <v>1981.4506193753793</v>
      </c>
      <c r="P135" s="1">
        <f t="shared" si="21"/>
        <v>5.2838625595113919</v>
      </c>
    </row>
    <row r="136" spans="6:16" x14ac:dyDescent="0.3">
      <c r="F136" s="26">
        <f t="shared" si="22"/>
        <v>13.399999999999968</v>
      </c>
      <c r="G136" s="16">
        <f t="shared" si="20"/>
        <v>1978.5252275855337</v>
      </c>
      <c r="I136" s="33" t="b">
        <f t="shared" si="23"/>
        <v>1</v>
      </c>
      <c r="J136" s="33">
        <f t="shared" si="24"/>
        <v>13</v>
      </c>
      <c r="K136" s="33">
        <f t="shared" si="25"/>
        <v>14</v>
      </c>
      <c r="L136" s="1">
        <f t="shared" si="26"/>
        <v>12.989880291322761</v>
      </c>
      <c r="M136" s="1">
        <f t="shared" si="27"/>
        <v>13.953646457851086</v>
      </c>
      <c r="N136" s="1">
        <f t="shared" si="28"/>
        <v>1976.3582114119365</v>
      </c>
      <c r="O136" s="1">
        <f t="shared" si="29"/>
        <v>1981.4506193753793</v>
      </c>
      <c r="P136" s="1">
        <f t="shared" si="21"/>
        <v>5.2838625595113919</v>
      </c>
    </row>
    <row r="137" spans="6:16" x14ac:dyDescent="0.3">
      <c r="F137" s="26">
        <f t="shared" si="22"/>
        <v>13.499999999999968</v>
      </c>
      <c r="G137" s="16">
        <f t="shared" si="20"/>
        <v>1979.0536138414848</v>
      </c>
      <c r="I137" s="33" t="b">
        <f t="shared" si="23"/>
        <v>1</v>
      </c>
      <c r="J137" s="33">
        <f t="shared" si="24"/>
        <v>13</v>
      </c>
      <c r="K137" s="33">
        <f t="shared" si="25"/>
        <v>14</v>
      </c>
      <c r="L137" s="1">
        <f t="shared" si="26"/>
        <v>12.989880291322761</v>
      </c>
      <c r="M137" s="1">
        <f t="shared" si="27"/>
        <v>13.953646457851086</v>
      </c>
      <c r="N137" s="1">
        <f t="shared" si="28"/>
        <v>1976.3582114119365</v>
      </c>
      <c r="O137" s="1">
        <f t="shared" si="29"/>
        <v>1981.4506193753793</v>
      </c>
      <c r="P137" s="1">
        <f t="shared" si="21"/>
        <v>5.2838625595113919</v>
      </c>
    </row>
    <row r="138" spans="6:16" x14ac:dyDescent="0.3">
      <c r="F138" s="26">
        <f t="shared" si="22"/>
        <v>13.599999999999968</v>
      </c>
      <c r="G138" s="16">
        <f t="shared" si="20"/>
        <v>1979.5820000974361</v>
      </c>
      <c r="I138" s="33" t="b">
        <f t="shared" si="23"/>
        <v>1</v>
      </c>
      <c r="J138" s="33">
        <f t="shared" si="24"/>
        <v>13</v>
      </c>
      <c r="K138" s="33">
        <f t="shared" si="25"/>
        <v>14</v>
      </c>
      <c r="L138" s="1">
        <f t="shared" si="26"/>
        <v>12.989880291322761</v>
      </c>
      <c r="M138" s="1">
        <f t="shared" si="27"/>
        <v>13.953646457851086</v>
      </c>
      <c r="N138" s="1">
        <f t="shared" si="28"/>
        <v>1976.3582114119365</v>
      </c>
      <c r="O138" s="1">
        <f t="shared" si="29"/>
        <v>1981.4506193753793</v>
      </c>
      <c r="P138" s="1">
        <f t="shared" si="21"/>
        <v>5.2838625595113919</v>
      </c>
    </row>
    <row r="139" spans="6:16" x14ac:dyDescent="0.3">
      <c r="F139" s="26">
        <f t="shared" si="22"/>
        <v>13.699999999999967</v>
      </c>
      <c r="G139" s="16">
        <f t="shared" si="20"/>
        <v>1980.1103863533872</v>
      </c>
      <c r="I139" s="33" t="b">
        <f t="shared" si="23"/>
        <v>1</v>
      </c>
      <c r="J139" s="33">
        <f t="shared" si="24"/>
        <v>13</v>
      </c>
      <c r="K139" s="33">
        <f t="shared" si="25"/>
        <v>14</v>
      </c>
      <c r="L139" s="1">
        <f t="shared" si="26"/>
        <v>12.989880291322761</v>
      </c>
      <c r="M139" s="1">
        <f t="shared" si="27"/>
        <v>13.953646457851086</v>
      </c>
      <c r="N139" s="1">
        <f t="shared" si="28"/>
        <v>1976.3582114119365</v>
      </c>
      <c r="O139" s="1">
        <f t="shared" si="29"/>
        <v>1981.4506193753793</v>
      </c>
      <c r="P139" s="1">
        <f t="shared" si="21"/>
        <v>5.2838625595113919</v>
      </c>
    </row>
    <row r="140" spans="6:16" x14ac:dyDescent="0.3">
      <c r="F140" s="26">
        <f t="shared" si="22"/>
        <v>13.799999999999967</v>
      </c>
      <c r="G140" s="16">
        <f t="shared" si="20"/>
        <v>1980.6387726093383</v>
      </c>
      <c r="I140" s="33" t="b">
        <f t="shared" si="23"/>
        <v>1</v>
      </c>
      <c r="J140" s="33">
        <f t="shared" si="24"/>
        <v>13</v>
      </c>
      <c r="K140" s="33">
        <f t="shared" si="25"/>
        <v>14</v>
      </c>
      <c r="L140" s="1">
        <f t="shared" si="26"/>
        <v>12.989880291322761</v>
      </c>
      <c r="M140" s="1">
        <f t="shared" si="27"/>
        <v>13.953646457851086</v>
      </c>
      <c r="N140" s="1">
        <f t="shared" si="28"/>
        <v>1976.3582114119365</v>
      </c>
      <c r="O140" s="1">
        <f t="shared" si="29"/>
        <v>1981.4506193753793</v>
      </c>
      <c r="P140" s="1">
        <f t="shared" si="21"/>
        <v>5.2838625595113919</v>
      </c>
    </row>
    <row r="141" spans="6:16" x14ac:dyDescent="0.3">
      <c r="F141" s="26">
        <f t="shared" si="22"/>
        <v>13.899999999999967</v>
      </c>
      <c r="G141" s="16">
        <f t="shared" si="20"/>
        <v>1981.1671588652894</v>
      </c>
      <c r="I141" s="33" t="b">
        <f t="shared" si="23"/>
        <v>1</v>
      </c>
      <c r="J141" s="33">
        <f t="shared" si="24"/>
        <v>13</v>
      </c>
      <c r="K141" s="33">
        <f t="shared" si="25"/>
        <v>14</v>
      </c>
      <c r="L141" s="1">
        <f t="shared" si="26"/>
        <v>12.989880291322761</v>
      </c>
      <c r="M141" s="1">
        <f t="shared" si="27"/>
        <v>13.953646457851086</v>
      </c>
      <c r="N141" s="1">
        <f t="shared" si="28"/>
        <v>1976.3582114119365</v>
      </c>
      <c r="O141" s="1">
        <f t="shared" si="29"/>
        <v>1981.4506193753793</v>
      </c>
      <c r="P141" s="1">
        <f t="shared" si="21"/>
        <v>5.2838625595113919</v>
      </c>
    </row>
    <row r="142" spans="6:16" x14ac:dyDescent="0.3">
      <c r="F142" s="26">
        <f t="shared" si="22"/>
        <v>13.999999999999966</v>
      </c>
      <c r="G142" s="16">
        <f t="shared" si="20"/>
        <v>1981.4700837783666</v>
      </c>
      <c r="I142" s="33" t="b">
        <f t="shared" si="23"/>
        <v>1</v>
      </c>
      <c r="J142" s="33">
        <f t="shared" si="24"/>
        <v>14</v>
      </c>
      <c r="K142" s="33">
        <f t="shared" si="25"/>
        <v>15</v>
      </c>
      <c r="L142" s="1">
        <f t="shared" si="26"/>
        <v>13.953646457851086</v>
      </c>
      <c r="M142" s="1">
        <f t="shared" si="27"/>
        <v>15.000394506774699</v>
      </c>
      <c r="N142" s="1">
        <f t="shared" si="28"/>
        <v>1981.4506193753793</v>
      </c>
      <c r="O142" s="1">
        <f t="shared" si="29"/>
        <v>1981.8901613155601</v>
      </c>
      <c r="P142" s="1">
        <f t="shared" si="21"/>
        <v>0.41991187911243427</v>
      </c>
    </row>
    <row r="143" spans="6:16" x14ac:dyDescent="0.3">
      <c r="F143" s="26">
        <f t="shared" si="22"/>
        <v>14.099999999999966</v>
      </c>
      <c r="G143" s="16">
        <f t="shared" si="20"/>
        <v>1981.5120749662779</v>
      </c>
      <c r="I143" s="33" t="b">
        <f t="shared" si="23"/>
        <v>1</v>
      </c>
      <c r="J143" s="33">
        <f t="shared" si="24"/>
        <v>14</v>
      </c>
      <c r="K143" s="33">
        <f t="shared" si="25"/>
        <v>15</v>
      </c>
      <c r="L143" s="1">
        <f t="shared" si="26"/>
        <v>13.953646457851086</v>
      </c>
      <c r="M143" s="1">
        <f t="shared" si="27"/>
        <v>15.000394506774699</v>
      </c>
      <c r="N143" s="1">
        <f t="shared" si="28"/>
        <v>1981.4506193753793</v>
      </c>
      <c r="O143" s="1">
        <f t="shared" si="29"/>
        <v>1981.8901613155601</v>
      </c>
      <c r="P143" s="1">
        <f t="shared" si="21"/>
        <v>0.41991187911243427</v>
      </c>
    </row>
    <row r="144" spans="6:16" x14ac:dyDescent="0.3">
      <c r="F144" s="26">
        <f t="shared" si="22"/>
        <v>14.199999999999966</v>
      </c>
      <c r="G144" s="16">
        <f t="shared" si="20"/>
        <v>1981.5540661541891</v>
      </c>
      <c r="I144" s="33" t="b">
        <f t="shared" si="23"/>
        <v>1</v>
      </c>
      <c r="J144" s="33">
        <f t="shared" si="24"/>
        <v>14</v>
      </c>
      <c r="K144" s="33">
        <f t="shared" si="25"/>
        <v>15</v>
      </c>
      <c r="L144" s="1">
        <f t="shared" si="26"/>
        <v>13.953646457851086</v>
      </c>
      <c r="M144" s="1">
        <f t="shared" si="27"/>
        <v>15.000394506774699</v>
      </c>
      <c r="N144" s="1">
        <f t="shared" si="28"/>
        <v>1981.4506193753793</v>
      </c>
      <c r="O144" s="1">
        <f t="shared" si="29"/>
        <v>1981.8901613155601</v>
      </c>
      <c r="P144" s="1">
        <f t="shared" si="21"/>
        <v>0.41991187911243427</v>
      </c>
    </row>
    <row r="145" spans="6:16" x14ac:dyDescent="0.3">
      <c r="F145" s="26">
        <f t="shared" si="22"/>
        <v>14.299999999999965</v>
      </c>
      <c r="G145" s="16">
        <f t="shared" si="20"/>
        <v>1981.5960573421003</v>
      </c>
      <c r="I145" s="33" t="b">
        <f t="shared" si="23"/>
        <v>1</v>
      </c>
      <c r="J145" s="33">
        <f t="shared" si="24"/>
        <v>14</v>
      </c>
      <c r="K145" s="33">
        <f t="shared" si="25"/>
        <v>15</v>
      </c>
      <c r="L145" s="1">
        <f t="shared" si="26"/>
        <v>13.953646457851086</v>
      </c>
      <c r="M145" s="1">
        <f t="shared" si="27"/>
        <v>15.000394506774699</v>
      </c>
      <c r="N145" s="1">
        <f t="shared" si="28"/>
        <v>1981.4506193753793</v>
      </c>
      <c r="O145" s="1">
        <f t="shared" si="29"/>
        <v>1981.8901613155601</v>
      </c>
      <c r="P145" s="1">
        <f t="shared" si="21"/>
        <v>0.41991187911243427</v>
      </c>
    </row>
    <row r="146" spans="6:16" x14ac:dyDescent="0.3">
      <c r="F146" s="26">
        <f t="shared" si="22"/>
        <v>14.399999999999965</v>
      </c>
      <c r="G146" s="16">
        <f t="shared" si="20"/>
        <v>1981.6380485300115</v>
      </c>
      <c r="I146" s="33" t="b">
        <f t="shared" si="23"/>
        <v>1</v>
      </c>
      <c r="J146" s="33">
        <f t="shared" si="24"/>
        <v>14</v>
      </c>
      <c r="K146" s="33">
        <f t="shared" si="25"/>
        <v>15</v>
      </c>
      <c r="L146" s="1">
        <f t="shared" si="26"/>
        <v>13.953646457851086</v>
      </c>
      <c r="M146" s="1">
        <f t="shared" si="27"/>
        <v>15.000394506774699</v>
      </c>
      <c r="N146" s="1">
        <f t="shared" si="28"/>
        <v>1981.4506193753793</v>
      </c>
      <c r="O146" s="1">
        <f t="shared" si="29"/>
        <v>1981.8901613155601</v>
      </c>
      <c r="P146" s="1">
        <f t="shared" si="21"/>
        <v>0.41991187911243427</v>
      </c>
    </row>
    <row r="147" spans="6:16" x14ac:dyDescent="0.3">
      <c r="F147" s="26">
        <f t="shared" si="22"/>
        <v>14.499999999999964</v>
      </c>
      <c r="G147" s="16">
        <f t="shared" si="20"/>
        <v>1981.6800397179229</v>
      </c>
      <c r="I147" s="33" t="b">
        <f t="shared" si="23"/>
        <v>1</v>
      </c>
      <c r="J147" s="33">
        <f t="shared" si="24"/>
        <v>14</v>
      </c>
      <c r="K147" s="33">
        <f t="shared" si="25"/>
        <v>15</v>
      </c>
      <c r="L147" s="1">
        <f t="shared" si="26"/>
        <v>13.953646457851086</v>
      </c>
      <c r="M147" s="1">
        <f t="shared" si="27"/>
        <v>15.000394506774699</v>
      </c>
      <c r="N147" s="1">
        <f t="shared" si="28"/>
        <v>1981.4506193753793</v>
      </c>
      <c r="O147" s="1">
        <f t="shared" si="29"/>
        <v>1981.8901613155601</v>
      </c>
      <c r="P147" s="1">
        <f t="shared" si="21"/>
        <v>0.41991187911243427</v>
      </c>
    </row>
    <row r="148" spans="6:16" x14ac:dyDescent="0.3">
      <c r="F148" s="26">
        <f t="shared" si="22"/>
        <v>14.599999999999964</v>
      </c>
      <c r="G148" s="16">
        <f t="shared" si="20"/>
        <v>1981.7220309058341</v>
      </c>
      <c r="I148" s="33" t="b">
        <f t="shared" si="23"/>
        <v>1</v>
      </c>
      <c r="J148" s="33">
        <f t="shared" si="24"/>
        <v>14</v>
      </c>
      <c r="K148" s="33">
        <f t="shared" si="25"/>
        <v>15</v>
      </c>
      <c r="L148" s="1">
        <f t="shared" si="26"/>
        <v>13.953646457851086</v>
      </c>
      <c r="M148" s="1">
        <f t="shared" si="27"/>
        <v>15.000394506774699</v>
      </c>
      <c r="N148" s="1">
        <f t="shared" si="28"/>
        <v>1981.4506193753793</v>
      </c>
      <c r="O148" s="1">
        <f t="shared" si="29"/>
        <v>1981.8901613155601</v>
      </c>
      <c r="P148" s="1">
        <f t="shared" si="21"/>
        <v>0.41991187911243427</v>
      </c>
    </row>
    <row r="149" spans="6:16" x14ac:dyDescent="0.3">
      <c r="F149" s="26">
        <f t="shared" si="22"/>
        <v>14.699999999999964</v>
      </c>
      <c r="G149" s="16">
        <f t="shared" si="20"/>
        <v>1981.7640220937453</v>
      </c>
      <c r="I149" s="33" t="b">
        <f t="shared" si="23"/>
        <v>1</v>
      </c>
      <c r="J149" s="33">
        <f t="shared" si="24"/>
        <v>14</v>
      </c>
      <c r="K149" s="33">
        <f t="shared" si="25"/>
        <v>15</v>
      </c>
      <c r="L149" s="1">
        <f t="shared" si="26"/>
        <v>13.953646457851086</v>
      </c>
      <c r="M149" s="1">
        <f t="shared" si="27"/>
        <v>15.000394506774699</v>
      </c>
      <c r="N149" s="1">
        <f t="shared" si="28"/>
        <v>1981.4506193753793</v>
      </c>
      <c r="O149" s="1">
        <f t="shared" si="29"/>
        <v>1981.8901613155601</v>
      </c>
      <c r="P149" s="1">
        <f t="shared" si="21"/>
        <v>0.41991187911243427</v>
      </c>
    </row>
    <row r="150" spans="6:16" x14ac:dyDescent="0.3">
      <c r="F150" s="26">
        <f t="shared" si="22"/>
        <v>14.799999999999963</v>
      </c>
      <c r="G150" s="16">
        <f t="shared" si="20"/>
        <v>1981.8060132816565</v>
      </c>
      <c r="I150" s="33" t="b">
        <f t="shared" si="23"/>
        <v>1</v>
      </c>
      <c r="J150" s="33">
        <f t="shared" si="24"/>
        <v>14</v>
      </c>
      <c r="K150" s="33">
        <f t="shared" si="25"/>
        <v>15</v>
      </c>
      <c r="L150" s="1">
        <f t="shared" si="26"/>
        <v>13.953646457851086</v>
      </c>
      <c r="M150" s="1">
        <f t="shared" si="27"/>
        <v>15.000394506774699</v>
      </c>
      <c r="N150" s="1">
        <f t="shared" si="28"/>
        <v>1981.4506193753793</v>
      </c>
      <c r="O150" s="1">
        <f t="shared" si="29"/>
        <v>1981.8901613155601</v>
      </c>
      <c r="P150" s="1">
        <f t="shared" si="21"/>
        <v>0.41991187911243427</v>
      </c>
    </row>
    <row r="151" spans="6:16" x14ac:dyDescent="0.3">
      <c r="F151" s="26">
        <f t="shared" si="22"/>
        <v>14.899999999999963</v>
      </c>
      <c r="G151" s="16">
        <f t="shared" si="20"/>
        <v>1981.8480044695677</v>
      </c>
      <c r="I151" s="33" t="b">
        <f t="shared" si="23"/>
        <v>1</v>
      </c>
      <c r="J151" s="33">
        <f t="shared" si="24"/>
        <v>14</v>
      </c>
      <c r="K151" s="33">
        <f t="shared" si="25"/>
        <v>15</v>
      </c>
      <c r="L151" s="1">
        <f t="shared" si="26"/>
        <v>13.953646457851086</v>
      </c>
      <c r="M151" s="1">
        <f t="shared" si="27"/>
        <v>15.000394506774699</v>
      </c>
      <c r="N151" s="1">
        <f t="shared" si="28"/>
        <v>1981.4506193753793</v>
      </c>
      <c r="O151" s="1">
        <f t="shared" si="29"/>
        <v>1981.8901613155601</v>
      </c>
      <c r="P151" s="1">
        <f t="shared" si="21"/>
        <v>0.41991187911243427</v>
      </c>
    </row>
    <row r="152" spans="6:16" x14ac:dyDescent="0.3">
      <c r="F152" s="26">
        <f t="shared" si="22"/>
        <v>14.999999999999963</v>
      </c>
      <c r="G152" s="16">
        <f t="shared" si="20"/>
        <v>1981.8899956574789</v>
      </c>
      <c r="I152" s="33" t="b">
        <f t="shared" si="23"/>
        <v>1</v>
      </c>
      <c r="J152" s="33">
        <f t="shared" si="24"/>
        <v>14</v>
      </c>
      <c r="K152" s="33">
        <f t="shared" si="25"/>
        <v>15</v>
      </c>
      <c r="L152" s="1">
        <f t="shared" si="26"/>
        <v>13.953646457851086</v>
      </c>
      <c r="M152" s="1">
        <f t="shared" si="27"/>
        <v>15.000394506774699</v>
      </c>
      <c r="N152" s="1">
        <f t="shared" si="28"/>
        <v>1981.4506193753793</v>
      </c>
      <c r="O152" s="1">
        <f t="shared" si="29"/>
        <v>1981.8901613155601</v>
      </c>
      <c r="P152" s="1">
        <f t="shared" si="21"/>
        <v>0.41991187911243427</v>
      </c>
    </row>
    <row r="153" spans="6:16" x14ac:dyDescent="0.3">
      <c r="F153" s="26">
        <f t="shared" si="22"/>
        <v>15.099999999999962</v>
      </c>
      <c r="G153" s="16">
        <f t="shared" si="20"/>
        <v>1982.0287399215376</v>
      </c>
      <c r="I153" s="33" t="b">
        <f t="shared" si="23"/>
        <v>1</v>
      </c>
      <c r="J153" s="33">
        <f t="shared" si="24"/>
        <v>15</v>
      </c>
      <c r="K153" s="33">
        <f t="shared" si="25"/>
        <v>16</v>
      </c>
      <c r="L153" s="1">
        <f t="shared" si="26"/>
        <v>15.000394506774699</v>
      </c>
      <c r="M153" s="1">
        <f t="shared" si="27"/>
        <v>15.99793642247632</v>
      </c>
      <c r="N153" s="1">
        <f t="shared" si="28"/>
        <v>1981.8901613155601</v>
      </c>
      <c r="O153" s="1">
        <f t="shared" si="29"/>
        <v>1983.2780161778353</v>
      </c>
      <c r="P153" s="1">
        <f t="shared" si="21"/>
        <v>1.3912747328507138</v>
      </c>
    </row>
    <row r="154" spans="6:16" x14ac:dyDescent="0.3">
      <c r="F154" s="26">
        <f t="shared" si="22"/>
        <v>15.199999999999962</v>
      </c>
      <c r="G154" s="16">
        <f t="shared" si="20"/>
        <v>1982.1678673948227</v>
      </c>
      <c r="I154" s="33" t="b">
        <f t="shared" si="23"/>
        <v>1</v>
      </c>
      <c r="J154" s="33">
        <f t="shared" si="24"/>
        <v>15</v>
      </c>
      <c r="K154" s="33">
        <f t="shared" si="25"/>
        <v>16</v>
      </c>
      <c r="L154" s="1">
        <f t="shared" si="26"/>
        <v>15.000394506774699</v>
      </c>
      <c r="M154" s="1">
        <f t="shared" si="27"/>
        <v>15.99793642247632</v>
      </c>
      <c r="N154" s="1">
        <f t="shared" si="28"/>
        <v>1981.8901613155601</v>
      </c>
      <c r="O154" s="1">
        <f t="shared" si="29"/>
        <v>1983.2780161778353</v>
      </c>
      <c r="P154" s="1">
        <f t="shared" si="21"/>
        <v>1.3912747328507138</v>
      </c>
    </row>
    <row r="155" spans="6:16" x14ac:dyDescent="0.3">
      <c r="F155" s="26">
        <f t="shared" si="22"/>
        <v>15.299999999999962</v>
      </c>
      <c r="G155" s="16">
        <f t="shared" si="20"/>
        <v>1982.3069948681077</v>
      </c>
      <c r="I155" s="33" t="b">
        <f t="shared" si="23"/>
        <v>1</v>
      </c>
      <c r="J155" s="33">
        <f t="shared" si="24"/>
        <v>15</v>
      </c>
      <c r="K155" s="33">
        <f t="shared" si="25"/>
        <v>16</v>
      </c>
      <c r="L155" s="1">
        <f t="shared" si="26"/>
        <v>15.000394506774699</v>
      </c>
      <c r="M155" s="1">
        <f t="shared" si="27"/>
        <v>15.99793642247632</v>
      </c>
      <c r="N155" s="1">
        <f t="shared" si="28"/>
        <v>1981.8901613155601</v>
      </c>
      <c r="O155" s="1">
        <f t="shared" si="29"/>
        <v>1983.2780161778353</v>
      </c>
      <c r="P155" s="1">
        <f t="shared" si="21"/>
        <v>1.3912747328507138</v>
      </c>
    </row>
    <row r="156" spans="6:16" x14ac:dyDescent="0.3">
      <c r="F156" s="26">
        <f t="shared" si="22"/>
        <v>15.399999999999961</v>
      </c>
      <c r="G156" s="16">
        <f t="shared" si="20"/>
        <v>1982.4461223413928</v>
      </c>
      <c r="I156" s="33" t="b">
        <f t="shared" si="23"/>
        <v>1</v>
      </c>
      <c r="J156" s="33">
        <f t="shared" si="24"/>
        <v>15</v>
      </c>
      <c r="K156" s="33">
        <f t="shared" si="25"/>
        <v>16</v>
      </c>
      <c r="L156" s="1">
        <f t="shared" si="26"/>
        <v>15.000394506774699</v>
      </c>
      <c r="M156" s="1">
        <f t="shared" si="27"/>
        <v>15.99793642247632</v>
      </c>
      <c r="N156" s="1">
        <f t="shared" si="28"/>
        <v>1981.8901613155601</v>
      </c>
      <c r="O156" s="1">
        <f t="shared" si="29"/>
        <v>1983.2780161778353</v>
      </c>
      <c r="P156" s="1">
        <f t="shared" si="21"/>
        <v>1.3912747328507138</v>
      </c>
    </row>
    <row r="157" spans="6:16" x14ac:dyDescent="0.3">
      <c r="F157" s="26">
        <f t="shared" si="22"/>
        <v>15.499999999999961</v>
      </c>
      <c r="G157" s="16">
        <f t="shared" si="20"/>
        <v>1982.5852498146778</v>
      </c>
      <c r="I157" s="33" t="b">
        <f t="shared" si="23"/>
        <v>1</v>
      </c>
      <c r="J157" s="33">
        <f t="shared" si="24"/>
        <v>15</v>
      </c>
      <c r="K157" s="33">
        <f t="shared" si="25"/>
        <v>16</v>
      </c>
      <c r="L157" s="1">
        <f t="shared" si="26"/>
        <v>15.000394506774699</v>
      </c>
      <c r="M157" s="1">
        <f t="shared" si="27"/>
        <v>15.99793642247632</v>
      </c>
      <c r="N157" s="1">
        <f t="shared" si="28"/>
        <v>1981.8901613155601</v>
      </c>
      <c r="O157" s="1">
        <f t="shared" si="29"/>
        <v>1983.2780161778353</v>
      </c>
      <c r="P157" s="1">
        <f t="shared" si="21"/>
        <v>1.3912747328507138</v>
      </c>
    </row>
    <row r="158" spans="6:16" x14ac:dyDescent="0.3">
      <c r="F158" s="26">
        <f t="shared" si="22"/>
        <v>15.599999999999961</v>
      </c>
      <c r="G158" s="16">
        <f t="shared" si="20"/>
        <v>1982.7243772879629</v>
      </c>
      <c r="I158" s="33" t="b">
        <f t="shared" si="23"/>
        <v>1</v>
      </c>
      <c r="J158" s="33">
        <f t="shared" si="24"/>
        <v>15</v>
      </c>
      <c r="K158" s="33">
        <f t="shared" si="25"/>
        <v>16</v>
      </c>
      <c r="L158" s="1">
        <f t="shared" si="26"/>
        <v>15.000394506774699</v>
      </c>
      <c r="M158" s="1">
        <f t="shared" si="27"/>
        <v>15.99793642247632</v>
      </c>
      <c r="N158" s="1">
        <f t="shared" si="28"/>
        <v>1981.8901613155601</v>
      </c>
      <c r="O158" s="1">
        <f t="shared" si="29"/>
        <v>1983.2780161778353</v>
      </c>
      <c r="P158" s="1">
        <f t="shared" si="21"/>
        <v>1.3912747328507138</v>
      </c>
    </row>
    <row r="159" spans="6:16" x14ac:dyDescent="0.3">
      <c r="F159" s="26">
        <f t="shared" si="22"/>
        <v>15.69999999999996</v>
      </c>
      <c r="G159" s="16">
        <f t="shared" si="20"/>
        <v>1982.8635047612479</v>
      </c>
      <c r="I159" s="33" t="b">
        <f t="shared" si="23"/>
        <v>1</v>
      </c>
      <c r="J159" s="33">
        <f t="shared" si="24"/>
        <v>15</v>
      </c>
      <c r="K159" s="33">
        <f t="shared" si="25"/>
        <v>16</v>
      </c>
      <c r="L159" s="1">
        <f t="shared" si="26"/>
        <v>15.000394506774699</v>
      </c>
      <c r="M159" s="1">
        <f t="shared" si="27"/>
        <v>15.99793642247632</v>
      </c>
      <c r="N159" s="1">
        <f t="shared" si="28"/>
        <v>1981.8901613155601</v>
      </c>
      <c r="O159" s="1">
        <f t="shared" si="29"/>
        <v>1983.2780161778353</v>
      </c>
      <c r="P159" s="1">
        <f t="shared" si="21"/>
        <v>1.3912747328507138</v>
      </c>
    </row>
    <row r="160" spans="6:16" x14ac:dyDescent="0.3">
      <c r="F160" s="26">
        <f t="shared" si="22"/>
        <v>15.79999999999996</v>
      </c>
      <c r="G160" s="16">
        <f t="shared" si="20"/>
        <v>1983.0026322345332</v>
      </c>
      <c r="I160" s="33" t="b">
        <f t="shared" si="23"/>
        <v>1</v>
      </c>
      <c r="J160" s="33">
        <f t="shared" si="24"/>
        <v>15</v>
      </c>
      <c r="K160" s="33">
        <f t="shared" si="25"/>
        <v>16</v>
      </c>
      <c r="L160" s="1">
        <f t="shared" si="26"/>
        <v>15.000394506774699</v>
      </c>
      <c r="M160" s="1">
        <f t="shared" si="27"/>
        <v>15.99793642247632</v>
      </c>
      <c r="N160" s="1">
        <f t="shared" si="28"/>
        <v>1981.8901613155601</v>
      </c>
      <c r="O160" s="1">
        <f t="shared" si="29"/>
        <v>1983.2780161778353</v>
      </c>
      <c r="P160" s="1">
        <f t="shared" si="21"/>
        <v>1.3912747328507138</v>
      </c>
    </row>
    <row r="161" spans="6:16" x14ac:dyDescent="0.3">
      <c r="F161" s="26">
        <f t="shared" si="22"/>
        <v>15.899999999999959</v>
      </c>
      <c r="G161" s="16">
        <f t="shared" si="20"/>
        <v>1983.1417597078182</v>
      </c>
      <c r="I161" s="33" t="b">
        <f t="shared" si="23"/>
        <v>1</v>
      </c>
      <c r="J161" s="33">
        <f t="shared" si="24"/>
        <v>15</v>
      </c>
      <c r="K161" s="33">
        <f t="shared" si="25"/>
        <v>16</v>
      </c>
      <c r="L161" s="1">
        <f t="shared" si="26"/>
        <v>15.000394506774699</v>
      </c>
      <c r="M161" s="1">
        <f t="shared" si="27"/>
        <v>15.99793642247632</v>
      </c>
      <c r="N161" s="1">
        <f t="shared" si="28"/>
        <v>1981.8901613155601</v>
      </c>
      <c r="O161" s="1">
        <f t="shared" si="29"/>
        <v>1983.2780161778353</v>
      </c>
      <c r="P161" s="1">
        <f t="shared" si="21"/>
        <v>1.3912747328507138</v>
      </c>
    </row>
    <row r="162" spans="6:16" x14ac:dyDescent="0.3">
      <c r="F162" s="26">
        <f t="shared" si="22"/>
        <v>15.999999999999959</v>
      </c>
      <c r="G162" s="16">
        <f t="shared" si="20"/>
        <v>1983.2803282178961</v>
      </c>
      <c r="I162" s="33" t="b">
        <f t="shared" si="23"/>
        <v>1</v>
      </c>
      <c r="J162" s="33">
        <f t="shared" si="24"/>
        <v>16</v>
      </c>
      <c r="K162" s="33">
        <f t="shared" si="25"/>
        <v>17</v>
      </c>
      <c r="L162" s="1">
        <f t="shared" si="26"/>
        <v>15.99793642247632</v>
      </c>
      <c r="M162" s="1">
        <f t="shared" si="27"/>
        <v>16.986863749032651</v>
      </c>
      <c r="N162" s="1">
        <f t="shared" si="28"/>
        <v>1983.2780161778353</v>
      </c>
      <c r="O162" s="1">
        <f t="shared" si="29"/>
        <v>1984.3860140941229</v>
      </c>
      <c r="P162" s="1">
        <f t="shared" si="21"/>
        <v>1.1204037814849943</v>
      </c>
    </row>
    <row r="163" spans="6:16" x14ac:dyDescent="0.3">
      <c r="F163" s="26">
        <f t="shared" si="22"/>
        <v>16.099999999999959</v>
      </c>
      <c r="G163" s="16">
        <f t="shared" si="20"/>
        <v>1983.3923685960447</v>
      </c>
      <c r="I163" s="33" t="b">
        <f t="shared" si="23"/>
        <v>1</v>
      </c>
      <c r="J163" s="33">
        <f t="shared" si="24"/>
        <v>16</v>
      </c>
      <c r="K163" s="33">
        <f t="shared" si="25"/>
        <v>17</v>
      </c>
      <c r="L163" s="1">
        <f t="shared" si="26"/>
        <v>15.99793642247632</v>
      </c>
      <c r="M163" s="1">
        <f t="shared" si="27"/>
        <v>16.986863749032651</v>
      </c>
      <c r="N163" s="1">
        <f t="shared" si="28"/>
        <v>1983.2780161778353</v>
      </c>
      <c r="O163" s="1">
        <f t="shared" si="29"/>
        <v>1984.3860140941229</v>
      </c>
      <c r="P163" s="1">
        <f t="shared" si="21"/>
        <v>1.1204037814849943</v>
      </c>
    </row>
    <row r="164" spans="6:16" x14ac:dyDescent="0.3">
      <c r="F164" s="26">
        <f t="shared" si="22"/>
        <v>16.19999999999996</v>
      </c>
      <c r="G164" s="16">
        <f t="shared" si="20"/>
        <v>1983.5044089741932</v>
      </c>
      <c r="I164" s="33" t="b">
        <f t="shared" si="23"/>
        <v>1</v>
      </c>
      <c r="J164" s="33">
        <f t="shared" si="24"/>
        <v>16</v>
      </c>
      <c r="K164" s="33">
        <f t="shared" si="25"/>
        <v>17</v>
      </c>
      <c r="L164" s="1">
        <f t="shared" si="26"/>
        <v>15.99793642247632</v>
      </c>
      <c r="M164" s="1">
        <f t="shared" si="27"/>
        <v>16.986863749032651</v>
      </c>
      <c r="N164" s="1">
        <f t="shared" si="28"/>
        <v>1983.2780161778353</v>
      </c>
      <c r="O164" s="1">
        <f t="shared" si="29"/>
        <v>1984.3860140941229</v>
      </c>
      <c r="P164" s="1">
        <f t="shared" si="21"/>
        <v>1.1204037814849943</v>
      </c>
    </row>
    <row r="165" spans="6:16" x14ac:dyDescent="0.3">
      <c r="F165" s="26">
        <f t="shared" si="22"/>
        <v>16.299999999999962</v>
      </c>
      <c r="G165" s="16">
        <f t="shared" si="20"/>
        <v>1983.6164493523418</v>
      </c>
      <c r="I165" s="33" t="b">
        <f t="shared" si="23"/>
        <v>1</v>
      </c>
      <c r="J165" s="33">
        <f t="shared" si="24"/>
        <v>16</v>
      </c>
      <c r="K165" s="33">
        <f t="shared" si="25"/>
        <v>17</v>
      </c>
      <c r="L165" s="1">
        <f t="shared" si="26"/>
        <v>15.99793642247632</v>
      </c>
      <c r="M165" s="1">
        <f t="shared" si="27"/>
        <v>16.986863749032651</v>
      </c>
      <c r="N165" s="1">
        <f t="shared" si="28"/>
        <v>1983.2780161778353</v>
      </c>
      <c r="O165" s="1">
        <f t="shared" si="29"/>
        <v>1984.3860140941229</v>
      </c>
      <c r="P165" s="1">
        <f t="shared" si="21"/>
        <v>1.1204037814849943</v>
      </c>
    </row>
    <row r="166" spans="6:16" x14ac:dyDescent="0.3">
      <c r="F166" s="26">
        <f t="shared" si="22"/>
        <v>16.399999999999963</v>
      </c>
      <c r="G166" s="16">
        <f t="shared" si="20"/>
        <v>1983.7284897304901</v>
      </c>
      <c r="I166" s="33" t="b">
        <f t="shared" si="23"/>
        <v>1</v>
      </c>
      <c r="J166" s="33">
        <f t="shared" si="24"/>
        <v>16</v>
      </c>
      <c r="K166" s="33">
        <f t="shared" si="25"/>
        <v>17</v>
      </c>
      <c r="L166" s="1">
        <f t="shared" si="26"/>
        <v>15.99793642247632</v>
      </c>
      <c r="M166" s="1">
        <f t="shared" si="27"/>
        <v>16.986863749032651</v>
      </c>
      <c r="N166" s="1">
        <f t="shared" si="28"/>
        <v>1983.2780161778353</v>
      </c>
      <c r="O166" s="1">
        <f t="shared" si="29"/>
        <v>1984.3860140941229</v>
      </c>
      <c r="P166" s="1">
        <f t="shared" si="21"/>
        <v>1.1204037814849943</v>
      </c>
    </row>
    <row r="167" spans="6:16" x14ac:dyDescent="0.3">
      <c r="F167" s="26">
        <f t="shared" si="22"/>
        <v>16.499999999999964</v>
      </c>
      <c r="G167" s="16">
        <f t="shared" si="20"/>
        <v>1983.8405301086386</v>
      </c>
      <c r="I167" s="33" t="b">
        <f t="shared" si="23"/>
        <v>1</v>
      </c>
      <c r="J167" s="33">
        <f t="shared" si="24"/>
        <v>16</v>
      </c>
      <c r="K167" s="33">
        <f t="shared" si="25"/>
        <v>17</v>
      </c>
      <c r="L167" s="1">
        <f t="shared" si="26"/>
        <v>15.99793642247632</v>
      </c>
      <c r="M167" s="1">
        <f t="shared" si="27"/>
        <v>16.986863749032651</v>
      </c>
      <c r="N167" s="1">
        <f t="shared" si="28"/>
        <v>1983.2780161778353</v>
      </c>
      <c r="O167" s="1">
        <f t="shared" si="29"/>
        <v>1984.3860140941229</v>
      </c>
      <c r="P167" s="1">
        <f t="shared" si="21"/>
        <v>1.1204037814849943</v>
      </c>
    </row>
    <row r="168" spans="6:16" x14ac:dyDescent="0.3">
      <c r="F168" s="26">
        <f t="shared" si="22"/>
        <v>16.599999999999966</v>
      </c>
      <c r="G168" s="16">
        <f t="shared" si="20"/>
        <v>1983.9525704867872</v>
      </c>
      <c r="I168" s="33" t="b">
        <f t="shared" si="23"/>
        <v>1</v>
      </c>
      <c r="J168" s="33">
        <f t="shared" si="24"/>
        <v>16</v>
      </c>
      <c r="K168" s="33">
        <f t="shared" si="25"/>
        <v>17</v>
      </c>
      <c r="L168" s="1">
        <f t="shared" si="26"/>
        <v>15.99793642247632</v>
      </c>
      <c r="M168" s="1">
        <f t="shared" si="27"/>
        <v>16.986863749032651</v>
      </c>
      <c r="N168" s="1">
        <f t="shared" si="28"/>
        <v>1983.2780161778353</v>
      </c>
      <c r="O168" s="1">
        <f t="shared" si="29"/>
        <v>1984.3860140941229</v>
      </c>
      <c r="P168" s="1">
        <f t="shared" si="21"/>
        <v>1.1204037814849943</v>
      </c>
    </row>
    <row r="169" spans="6:16" x14ac:dyDescent="0.3">
      <c r="F169" s="26">
        <f t="shared" si="22"/>
        <v>16.699999999999967</v>
      </c>
      <c r="G169" s="16">
        <f t="shared" si="20"/>
        <v>1984.0646108649357</v>
      </c>
      <c r="I169" s="33" t="b">
        <f t="shared" si="23"/>
        <v>1</v>
      </c>
      <c r="J169" s="33">
        <f t="shared" si="24"/>
        <v>16</v>
      </c>
      <c r="K169" s="33">
        <f t="shared" si="25"/>
        <v>17</v>
      </c>
      <c r="L169" s="1">
        <f t="shared" si="26"/>
        <v>15.99793642247632</v>
      </c>
      <c r="M169" s="1">
        <f t="shared" si="27"/>
        <v>16.986863749032651</v>
      </c>
      <c r="N169" s="1">
        <f t="shared" si="28"/>
        <v>1983.2780161778353</v>
      </c>
      <c r="O169" s="1">
        <f t="shared" si="29"/>
        <v>1984.3860140941229</v>
      </c>
      <c r="P169" s="1">
        <f t="shared" si="21"/>
        <v>1.1204037814849943</v>
      </c>
    </row>
    <row r="170" spans="6:16" x14ac:dyDescent="0.3">
      <c r="F170" s="26">
        <f t="shared" si="22"/>
        <v>16.799999999999969</v>
      </c>
      <c r="G170" s="16">
        <f t="shared" si="20"/>
        <v>1984.1766512430843</v>
      </c>
      <c r="I170" s="33" t="b">
        <f t="shared" si="23"/>
        <v>1</v>
      </c>
      <c r="J170" s="33">
        <f t="shared" si="24"/>
        <v>16</v>
      </c>
      <c r="K170" s="33">
        <f t="shared" si="25"/>
        <v>17</v>
      </c>
      <c r="L170" s="1">
        <f t="shared" si="26"/>
        <v>15.99793642247632</v>
      </c>
      <c r="M170" s="1">
        <f t="shared" si="27"/>
        <v>16.986863749032651</v>
      </c>
      <c r="N170" s="1">
        <f t="shared" si="28"/>
        <v>1983.2780161778353</v>
      </c>
      <c r="O170" s="1">
        <f t="shared" si="29"/>
        <v>1984.3860140941229</v>
      </c>
      <c r="P170" s="1">
        <f t="shared" si="21"/>
        <v>1.1204037814849943</v>
      </c>
    </row>
    <row r="171" spans="6:16" x14ac:dyDescent="0.3">
      <c r="F171" s="26">
        <f t="shared" si="22"/>
        <v>16.89999999999997</v>
      </c>
      <c r="G171" s="16">
        <f t="shared" si="20"/>
        <v>1984.2886916212326</v>
      </c>
      <c r="I171" s="33" t="b">
        <f t="shared" si="23"/>
        <v>1</v>
      </c>
      <c r="J171" s="33">
        <f t="shared" si="24"/>
        <v>16</v>
      </c>
      <c r="K171" s="33">
        <f t="shared" si="25"/>
        <v>17</v>
      </c>
      <c r="L171" s="1">
        <f t="shared" si="26"/>
        <v>15.99793642247632</v>
      </c>
      <c r="M171" s="1">
        <f t="shared" si="27"/>
        <v>16.986863749032651</v>
      </c>
      <c r="N171" s="1">
        <f t="shared" si="28"/>
        <v>1983.2780161778353</v>
      </c>
      <c r="O171" s="1">
        <f t="shared" si="29"/>
        <v>1984.3860140941229</v>
      </c>
      <c r="P171" s="1">
        <f t="shared" si="21"/>
        <v>1.1204037814849943</v>
      </c>
    </row>
    <row r="172" spans="6:16" x14ac:dyDescent="0.3">
      <c r="F172" s="26">
        <f t="shared" si="22"/>
        <v>16.999999999999972</v>
      </c>
      <c r="G172" s="16">
        <f t="shared" si="20"/>
        <v>1984.3593230487097</v>
      </c>
      <c r="I172" s="33" t="b">
        <f t="shared" si="23"/>
        <v>1</v>
      </c>
      <c r="J172" s="33">
        <f t="shared" si="24"/>
        <v>17</v>
      </c>
      <c r="K172" s="33">
        <f t="shared" si="25"/>
        <v>18</v>
      </c>
      <c r="L172" s="1">
        <f t="shared" si="26"/>
        <v>16.986863749032651</v>
      </c>
      <c r="M172" s="1">
        <f t="shared" si="27"/>
        <v>17.916310149326758</v>
      </c>
      <c r="N172" s="1">
        <f t="shared" si="28"/>
        <v>1984.3860140941229</v>
      </c>
      <c r="O172" s="1">
        <f t="shared" si="29"/>
        <v>1982.4975075376394</v>
      </c>
      <c r="P172" s="1">
        <f t="shared" si="21"/>
        <v>-2.0318617145494877</v>
      </c>
    </row>
    <row r="173" spans="6:16" x14ac:dyDescent="0.3">
      <c r="F173" s="26">
        <f t="shared" si="22"/>
        <v>17.099999999999973</v>
      </c>
      <c r="G173" s="16">
        <f t="shared" si="20"/>
        <v>1984.1561368772548</v>
      </c>
      <c r="I173" s="33" t="b">
        <f t="shared" si="23"/>
        <v>1</v>
      </c>
      <c r="J173" s="33">
        <f t="shared" si="24"/>
        <v>17</v>
      </c>
      <c r="K173" s="33">
        <f t="shared" si="25"/>
        <v>18</v>
      </c>
      <c r="L173" s="1">
        <f t="shared" si="26"/>
        <v>16.986863749032651</v>
      </c>
      <c r="M173" s="1">
        <f t="shared" si="27"/>
        <v>17.916310149326758</v>
      </c>
      <c r="N173" s="1">
        <f t="shared" si="28"/>
        <v>1984.3860140941229</v>
      </c>
      <c r="O173" s="1">
        <f t="shared" si="29"/>
        <v>1982.4975075376394</v>
      </c>
      <c r="P173" s="1">
        <f t="shared" si="21"/>
        <v>-2.0318617145494877</v>
      </c>
    </row>
    <row r="174" spans="6:16" x14ac:dyDescent="0.3">
      <c r="F174" s="26">
        <f t="shared" si="22"/>
        <v>17.199999999999974</v>
      </c>
      <c r="G174" s="16">
        <f t="shared" si="20"/>
        <v>1983.9529507057998</v>
      </c>
      <c r="I174" s="33" t="b">
        <f t="shared" si="23"/>
        <v>1</v>
      </c>
      <c r="J174" s="33">
        <f t="shared" si="24"/>
        <v>17</v>
      </c>
      <c r="K174" s="33">
        <f t="shared" si="25"/>
        <v>18</v>
      </c>
      <c r="L174" s="1">
        <f t="shared" si="26"/>
        <v>16.986863749032651</v>
      </c>
      <c r="M174" s="1">
        <f t="shared" si="27"/>
        <v>17.916310149326758</v>
      </c>
      <c r="N174" s="1">
        <f t="shared" si="28"/>
        <v>1984.3860140941229</v>
      </c>
      <c r="O174" s="1">
        <f t="shared" si="29"/>
        <v>1982.4975075376394</v>
      </c>
      <c r="P174" s="1">
        <f t="shared" si="21"/>
        <v>-2.0318617145494877</v>
      </c>
    </row>
    <row r="175" spans="6:16" x14ac:dyDescent="0.3">
      <c r="F175" s="26">
        <f t="shared" si="22"/>
        <v>17.299999999999976</v>
      </c>
      <c r="G175" s="16">
        <f t="shared" si="20"/>
        <v>1983.7497645343449</v>
      </c>
      <c r="I175" s="33" t="b">
        <f t="shared" si="23"/>
        <v>1</v>
      </c>
      <c r="J175" s="33">
        <f t="shared" si="24"/>
        <v>17</v>
      </c>
      <c r="K175" s="33">
        <f t="shared" si="25"/>
        <v>18</v>
      </c>
      <c r="L175" s="1">
        <f t="shared" si="26"/>
        <v>16.986863749032651</v>
      </c>
      <c r="M175" s="1">
        <f t="shared" si="27"/>
        <v>17.916310149326758</v>
      </c>
      <c r="N175" s="1">
        <f t="shared" si="28"/>
        <v>1984.3860140941229</v>
      </c>
      <c r="O175" s="1">
        <f t="shared" si="29"/>
        <v>1982.4975075376394</v>
      </c>
      <c r="P175" s="1">
        <f t="shared" si="21"/>
        <v>-2.0318617145494877</v>
      </c>
    </row>
    <row r="176" spans="6:16" x14ac:dyDescent="0.3">
      <c r="F176" s="26">
        <f t="shared" si="22"/>
        <v>17.399999999999977</v>
      </c>
      <c r="G176" s="16">
        <f t="shared" si="20"/>
        <v>1983.5465783628899</v>
      </c>
      <c r="I176" s="33" t="b">
        <f t="shared" si="23"/>
        <v>1</v>
      </c>
      <c r="J176" s="33">
        <f t="shared" si="24"/>
        <v>17</v>
      </c>
      <c r="K176" s="33">
        <f t="shared" si="25"/>
        <v>18</v>
      </c>
      <c r="L176" s="1">
        <f t="shared" si="26"/>
        <v>16.986863749032651</v>
      </c>
      <c r="M176" s="1">
        <f t="shared" si="27"/>
        <v>17.916310149326758</v>
      </c>
      <c r="N176" s="1">
        <f t="shared" si="28"/>
        <v>1984.3860140941229</v>
      </c>
      <c r="O176" s="1">
        <f t="shared" si="29"/>
        <v>1982.4975075376394</v>
      </c>
      <c r="P176" s="1">
        <f t="shared" si="21"/>
        <v>-2.0318617145494877</v>
      </c>
    </row>
    <row r="177" spans="6:16" x14ac:dyDescent="0.3">
      <c r="F177" s="26">
        <f t="shared" si="22"/>
        <v>17.499999999999979</v>
      </c>
      <c r="G177" s="16">
        <f t="shared" si="20"/>
        <v>1983.343392191435</v>
      </c>
      <c r="I177" s="33" t="b">
        <f t="shared" si="23"/>
        <v>1</v>
      </c>
      <c r="J177" s="33">
        <f t="shared" si="24"/>
        <v>17</v>
      </c>
      <c r="K177" s="33">
        <f t="shared" si="25"/>
        <v>18</v>
      </c>
      <c r="L177" s="1">
        <f t="shared" si="26"/>
        <v>16.986863749032651</v>
      </c>
      <c r="M177" s="1">
        <f t="shared" si="27"/>
        <v>17.916310149326758</v>
      </c>
      <c r="N177" s="1">
        <f t="shared" si="28"/>
        <v>1984.3860140941229</v>
      </c>
      <c r="O177" s="1">
        <f t="shared" si="29"/>
        <v>1982.4975075376394</v>
      </c>
      <c r="P177" s="1">
        <f t="shared" si="21"/>
        <v>-2.0318617145494877</v>
      </c>
    </row>
    <row r="178" spans="6:16" x14ac:dyDescent="0.3">
      <c r="F178" s="26">
        <f t="shared" si="22"/>
        <v>17.59999999999998</v>
      </c>
      <c r="G178" s="16">
        <f t="shared" si="20"/>
        <v>1983.14020601998</v>
      </c>
      <c r="I178" s="33" t="b">
        <f t="shared" si="23"/>
        <v>1</v>
      </c>
      <c r="J178" s="33">
        <f t="shared" si="24"/>
        <v>17</v>
      </c>
      <c r="K178" s="33">
        <f t="shared" si="25"/>
        <v>18</v>
      </c>
      <c r="L178" s="1">
        <f t="shared" si="26"/>
        <v>16.986863749032651</v>
      </c>
      <c r="M178" s="1">
        <f t="shared" si="27"/>
        <v>17.916310149326758</v>
      </c>
      <c r="N178" s="1">
        <f t="shared" si="28"/>
        <v>1984.3860140941229</v>
      </c>
      <c r="O178" s="1">
        <f t="shared" si="29"/>
        <v>1982.4975075376394</v>
      </c>
      <c r="P178" s="1">
        <f t="shared" si="21"/>
        <v>-2.0318617145494877</v>
      </c>
    </row>
    <row r="179" spans="6:16" x14ac:dyDescent="0.3">
      <c r="F179" s="26">
        <f t="shared" si="22"/>
        <v>17.699999999999982</v>
      </c>
      <c r="G179" s="16">
        <f t="shared" si="20"/>
        <v>1982.9370198485249</v>
      </c>
      <c r="I179" s="33" t="b">
        <f t="shared" si="23"/>
        <v>1</v>
      </c>
      <c r="J179" s="33">
        <f t="shared" si="24"/>
        <v>17</v>
      </c>
      <c r="K179" s="33">
        <f t="shared" si="25"/>
        <v>18</v>
      </c>
      <c r="L179" s="1">
        <f t="shared" si="26"/>
        <v>16.986863749032651</v>
      </c>
      <c r="M179" s="1">
        <f t="shared" si="27"/>
        <v>17.916310149326758</v>
      </c>
      <c r="N179" s="1">
        <f t="shared" si="28"/>
        <v>1984.3860140941229</v>
      </c>
      <c r="O179" s="1">
        <f t="shared" si="29"/>
        <v>1982.4975075376394</v>
      </c>
      <c r="P179" s="1">
        <f t="shared" si="21"/>
        <v>-2.0318617145494877</v>
      </c>
    </row>
    <row r="180" spans="6:16" x14ac:dyDescent="0.3">
      <c r="F180" s="26">
        <f t="shared" si="22"/>
        <v>17.799999999999983</v>
      </c>
      <c r="G180" s="16">
        <f t="shared" si="20"/>
        <v>1982.7338336770699</v>
      </c>
      <c r="I180" s="33" t="b">
        <f t="shared" si="23"/>
        <v>1</v>
      </c>
      <c r="J180" s="33">
        <f t="shared" si="24"/>
        <v>17</v>
      </c>
      <c r="K180" s="33">
        <f t="shared" si="25"/>
        <v>18</v>
      </c>
      <c r="L180" s="1">
        <f t="shared" si="26"/>
        <v>16.986863749032651</v>
      </c>
      <c r="M180" s="1">
        <f t="shared" si="27"/>
        <v>17.916310149326758</v>
      </c>
      <c r="N180" s="1">
        <f t="shared" si="28"/>
        <v>1984.3860140941229</v>
      </c>
      <c r="O180" s="1">
        <f t="shared" si="29"/>
        <v>1982.4975075376394</v>
      </c>
      <c r="P180" s="1">
        <f t="shared" si="21"/>
        <v>-2.0318617145494877</v>
      </c>
    </row>
    <row r="181" spans="6:16" x14ac:dyDescent="0.3">
      <c r="F181" s="26">
        <f t="shared" si="22"/>
        <v>17.899999999999984</v>
      </c>
      <c r="G181" s="16">
        <f t="shared" si="20"/>
        <v>1982.530647505615</v>
      </c>
      <c r="I181" s="33" t="b">
        <f t="shared" si="23"/>
        <v>1</v>
      </c>
      <c r="J181" s="33">
        <f t="shared" si="24"/>
        <v>17</v>
      </c>
      <c r="K181" s="33">
        <f t="shared" si="25"/>
        <v>18</v>
      </c>
      <c r="L181" s="1">
        <f t="shared" si="26"/>
        <v>16.986863749032651</v>
      </c>
      <c r="M181" s="1">
        <f t="shared" si="27"/>
        <v>17.916310149326758</v>
      </c>
      <c r="N181" s="1">
        <f t="shared" si="28"/>
        <v>1984.3860140941229</v>
      </c>
      <c r="O181" s="1">
        <f t="shared" si="29"/>
        <v>1982.4975075376394</v>
      </c>
      <c r="P181" s="1">
        <f t="shared" si="21"/>
        <v>-2.0318617145494877</v>
      </c>
    </row>
    <row r="182" spans="6:16" x14ac:dyDescent="0.3">
      <c r="F182" s="26">
        <f t="shared" si="22"/>
        <v>17.999999999999986</v>
      </c>
      <c r="G182" s="16">
        <f t="shared" si="20"/>
        <v>1983.0100128399945</v>
      </c>
      <c r="I182" s="33" t="b">
        <f t="shared" si="23"/>
        <v>1</v>
      </c>
      <c r="J182" s="33">
        <f t="shared" si="24"/>
        <v>18</v>
      </c>
      <c r="K182" s="33">
        <f t="shared" si="25"/>
        <v>19</v>
      </c>
      <c r="L182" s="1">
        <f t="shared" si="26"/>
        <v>17.916310149326758</v>
      </c>
      <c r="M182" s="1">
        <f t="shared" si="27"/>
        <v>19.062701226418188</v>
      </c>
      <c r="N182" s="1">
        <f t="shared" si="28"/>
        <v>1982.4975075376394</v>
      </c>
      <c r="O182" s="1">
        <f t="shared" si="29"/>
        <v>1989.517851114017</v>
      </c>
      <c r="P182" s="1">
        <f t="shared" si="21"/>
        <v>6.1238644618460549</v>
      </c>
    </row>
    <row r="183" spans="6:16" x14ac:dyDescent="0.3">
      <c r="F183" s="26">
        <f t="shared" si="22"/>
        <v>18.099999999999987</v>
      </c>
      <c r="G183" s="16">
        <f t="shared" si="20"/>
        <v>1983.622399286179</v>
      </c>
      <c r="I183" s="33" t="b">
        <f t="shared" si="23"/>
        <v>1</v>
      </c>
      <c r="J183" s="33">
        <f t="shared" si="24"/>
        <v>18</v>
      </c>
      <c r="K183" s="33">
        <f t="shared" si="25"/>
        <v>19</v>
      </c>
      <c r="L183" s="1">
        <f t="shared" si="26"/>
        <v>17.916310149326758</v>
      </c>
      <c r="M183" s="1">
        <f t="shared" si="27"/>
        <v>19.062701226418188</v>
      </c>
      <c r="N183" s="1">
        <f t="shared" si="28"/>
        <v>1982.4975075376394</v>
      </c>
      <c r="O183" s="1">
        <f t="shared" si="29"/>
        <v>1989.517851114017</v>
      </c>
      <c r="P183" s="1">
        <f t="shared" si="21"/>
        <v>6.1238644618460549</v>
      </c>
    </row>
    <row r="184" spans="6:16" x14ac:dyDescent="0.3">
      <c r="F184" s="26">
        <f t="shared" si="22"/>
        <v>18.199999999999989</v>
      </c>
      <c r="G184" s="16">
        <f t="shared" si="20"/>
        <v>1984.2347857323637</v>
      </c>
      <c r="I184" s="33" t="b">
        <f t="shared" si="23"/>
        <v>1</v>
      </c>
      <c r="J184" s="33">
        <f t="shared" si="24"/>
        <v>18</v>
      </c>
      <c r="K184" s="33">
        <f t="shared" si="25"/>
        <v>19</v>
      </c>
      <c r="L184" s="1">
        <f t="shared" si="26"/>
        <v>17.916310149326758</v>
      </c>
      <c r="M184" s="1">
        <f t="shared" si="27"/>
        <v>19.062701226418188</v>
      </c>
      <c r="N184" s="1">
        <f t="shared" si="28"/>
        <v>1982.4975075376394</v>
      </c>
      <c r="O184" s="1">
        <f t="shared" si="29"/>
        <v>1989.517851114017</v>
      </c>
      <c r="P184" s="1">
        <f t="shared" si="21"/>
        <v>6.1238644618460549</v>
      </c>
    </row>
    <row r="185" spans="6:16" x14ac:dyDescent="0.3">
      <c r="F185" s="26">
        <f t="shared" si="22"/>
        <v>18.29999999999999</v>
      </c>
      <c r="G185" s="16">
        <f t="shared" si="20"/>
        <v>1984.8471721785481</v>
      </c>
      <c r="I185" s="33" t="b">
        <f t="shared" si="23"/>
        <v>1</v>
      </c>
      <c r="J185" s="33">
        <f t="shared" si="24"/>
        <v>18</v>
      </c>
      <c r="K185" s="33">
        <f t="shared" si="25"/>
        <v>19</v>
      </c>
      <c r="L185" s="1">
        <f t="shared" si="26"/>
        <v>17.916310149326758</v>
      </c>
      <c r="M185" s="1">
        <f t="shared" si="27"/>
        <v>19.062701226418188</v>
      </c>
      <c r="N185" s="1">
        <f t="shared" si="28"/>
        <v>1982.4975075376394</v>
      </c>
      <c r="O185" s="1">
        <f t="shared" si="29"/>
        <v>1989.517851114017</v>
      </c>
      <c r="P185" s="1">
        <f t="shared" si="21"/>
        <v>6.1238644618460549</v>
      </c>
    </row>
    <row r="186" spans="6:16" x14ac:dyDescent="0.3">
      <c r="F186" s="26">
        <f t="shared" si="22"/>
        <v>18.399999999999991</v>
      </c>
      <c r="G186" s="16">
        <f t="shared" si="20"/>
        <v>1985.4595586247328</v>
      </c>
      <c r="I186" s="33" t="b">
        <f t="shared" si="23"/>
        <v>1</v>
      </c>
      <c r="J186" s="33">
        <f t="shared" si="24"/>
        <v>18</v>
      </c>
      <c r="K186" s="33">
        <f t="shared" si="25"/>
        <v>19</v>
      </c>
      <c r="L186" s="1">
        <f t="shared" si="26"/>
        <v>17.916310149326758</v>
      </c>
      <c r="M186" s="1">
        <f t="shared" si="27"/>
        <v>19.062701226418188</v>
      </c>
      <c r="N186" s="1">
        <f t="shared" si="28"/>
        <v>1982.4975075376394</v>
      </c>
      <c r="O186" s="1">
        <f t="shared" si="29"/>
        <v>1989.517851114017</v>
      </c>
      <c r="P186" s="1">
        <f t="shared" si="21"/>
        <v>6.1238644618460549</v>
      </c>
    </row>
    <row r="187" spans="6:16" x14ac:dyDescent="0.3">
      <c r="F187" s="26">
        <f t="shared" si="22"/>
        <v>18.499999999999993</v>
      </c>
      <c r="G187" s="16">
        <f t="shared" si="20"/>
        <v>1986.0719450709175</v>
      </c>
      <c r="I187" s="33" t="b">
        <f t="shared" si="23"/>
        <v>1</v>
      </c>
      <c r="J187" s="33">
        <f t="shared" si="24"/>
        <v>18</v>
      </c>
      <c r="K187" s="33">
        <f t="shared" si="25"/>
        <v>19</v>
      </c>
      <c r="L187" s="1">
        <f t="shared" si="26"/>
        <v>17.916310149326758</v>
      </c>
      <c r="M187" s="1">
        <f t="shared" si="27"/>
        <v>19.062701226418188</v>
      </c>
      <c r="N187" s="1">
        <f t="shared" si="28"/>
        <v>1982.4975075376394</v>
      </c>
      <c r="O187" s="1">
        <f t="shared" si="29"/>
        <v>1989.517851114017</v>
      </c>
      <c r="P187" s="1">
        <f t="shared" si="21"/>
        <v>6.1238644618460549</v>
      </c>
    </row>
    <row r="188" spans="6:16" x14ac:dyDescent="0.3">
      <c r="F188" s="26">
        <f t="shared" si="22"/>
        <v>18.599999999999994</v>
      </c>
      <c r="G188" s="16">
        <f t="shared" si="20"/>
        <v>1986.684331517102</v>
      </c>
      <c r="I188" s="33" t="b">
        <f t="shared" si="23"/>
        <v>1</v>
      </c>
      <c r="J188" s="33">
        <f t="shared" si="24"/>
        <v>18</v>
      </c>
      <c r="K188" s="33">
        <f t="shared" si="25"/>
        <v>19</v>
      </c>
      <c r="L188" s="1">
        <f t="shared" si="26"/>
        <v>17.916310149326758</v>
      </c>
      <c r="M188" s="1">
        <f t="shared" si="27"/>
        <v>19.062701226418188</v>
      </c>
      <c r="N188" s="1">
        <f t="shared" si="28"/>
        <v>1982.4975075376394</v>
      </c>
      <c r="O188" s="1">
        <f t="shared" si="29"/>
        <v>1989.517851114017</v>
      </c>
      <c r="P188" s="1">
        <f t="shared" si="21"/>
        <v>6.1238644618460549</v>
      </c>
    </row>
    <row r="189" spans="6:16" x14ac:dyDescent="0.3">
      <c r="F189" s="26">
        <f t="shared" si="22"/>
        <v>18.699999999999996</v>
      </c>
      <c r="G189" s="16">
        <f t="shared" si="20"/>
        <v>1987.2967179632867</v>
      </c>
      <c r="I189" s="33" t="b">
        <f t="shared" si="23"/>
        <v>1</v>
      </c>
      <c r="J189" s="33">
        <f t="shared" si="24"/>
        <v>18</v>
      </c>
      <c r="K189" s="33">
        <f t="shared" si="25"/>
        <v>19</v>
      </c>
      <c r="L189" s="1">
        <f t="shared" si="26"/>
        <v>17.916310149326758</v>
      </c>
      <c r="M189" s="1">
        <f t="shared" si="27"/>
        <v>19.062701226418188</v>
      </c>
      <c r="N189" s="1">
        <f t="shared" si="28"/>
        <v>1982.4975075376394</v>
      </c>
      <c r="O189" s="1">
        <f t="shared" si="29"/>
        <v>1989.517851114017</v>
      </c>
      <c r="P189" s="1">
        <f t="shared" si="21"/>
        <v>6.1238644618460549</v>
      </c>
    </row>
    <row r="190" spans="6:16" x14ac:dyDescent="0.3">
      <c r="F190" s="26">
        <f t="shared" si="22"/>
        <v>18.799999999999997</v>
      </c>
      <c r="G190" s="16">
        <f t="shared" si="20"/>
        <v>1987.9091044094714</v>
      </c>
      <c r="I190" s="33" t="b">
        <f t="shared" si="23"/>
        <v>1</v>
      </c>
      <c r="J190" s="33">
        <f t="shared" si="24"/>
        <v>18</v>
      </c>
      <c r="K190" s="33">
        <f t="shared" si="25"/>
        <v>19</v>
      </c>
      <c r="L190" s="1">
        <f t="shared" si="26"/>
        <v>17.916310149326758</v>
      </c>
      <c r="M190" s="1">
        <f t="shared" si="27"/>
        <v>19.062701226418188</v>
      </c>
      <c r="N190" s="1">
        <f t="shared" si="28"/>
        <v>1982.4975075376394</v>
      </c>
      <c r="O190" s="1">
        <f t="shared" si="29"/>
        <v>1989.517851114017</v>
      </c>
      <c r="P190" s="1">
        <f t="shared" si="21"/>
        <v>6.1238644618460549</v>
      </c>
    </row>
    <row r="191" spans="6:16" x14ac:dyDescent="0.3">
      <c r="F191" s="26">
        <f t="shared" si="22"/>
        <v>18.899999999999999</v>
      </c>
      <c r="G191" s="16">
        <f t="shared" si="20"/>
        <v>1988.5214908556559</v>
      </c>
      <c r="I191" s="33" t="b">
        <f t="shared" si="23"/>
        <v>1</v>
      </c>
      <c r="J191" s="33">
        <f t="shared" si="24"/>
        <v>18</v>
      </c>
      <c r="K191" s="33">
        <f t="shared" si="25"/>
        <v>19</v>
      </c>
      <c r="L191" s="1">
        <f t="shared" si="26"/>
        <v>17.916310149326758</v>
      </c>
      <c r="M191" s="1">
        <f t="shared" si="27"/>
        <v>19.062701226418188</v>
      </c>
      <c r="N191" s="1">
        <f t="shared" si="28"/>
        <v>1982.4975075376394</v>
      </c>
      <c r="O191" s="1">
        <f t="shared" si="29"/>
        <v>1989.517851114017</v>
      </c>
      <c r="P191" s="1">
        <f t="shared" si="21"/>
        <v>6.1238644618460549</v>
      </c>
    </row>
    <row r="192" spans="6:16" x14ac:dyDescent="0.3">
      <c r="F192" s="26">
        <f t="shared" si="22"/>
        <v>19</v>
      </c>
      <c r="G192" s="16">
        <f t="shared" si="20"/>
        <v>1989.1338773018406</v>
      </c>
      <c r="I192" s="33" t="b">
        <f t="shared" si="23"/>
        <v>1</v>
      </c>
      <c r="J192" s="33">
        <f t="shared" si="24"/>
        <v>18</v>
      </c>
      <c r="K192" s="33">
        <f t="shared" si="25"/>
        <v>19</v>
      </c>
      <c r="L192" s="1">
        <f t="shared" si="26"/>
        <v>17.916310149326758</v>
      </c>
      <c r="M192" s="1">
        <f t="shared" si="27"/>
        <v>19.062701226418188</v>
      </c>
      <c r="N192" s="1">
        <f t="shared" si="28"/>
        <v>1982.4975075376394</v>
      </c>
      <c r="O192" s="1">
        <f t="shared" si="29"/>
        <v>1989.517851114017</v>
      </c>
      <c r="P192" s="1">
        <f t="shared" si="21"/>
        <v>6.1238644618460549</v>
      </c>
    </row>
    <row r="193" spans="6:16" x14ac:dyDescent="0.3">
      <c r="F193" s="26">
        <f t="shared" si="22"/>
        <v>19.100000000000001</v>
      </c>
      <c r="G193" s="16">
        <f t="shared" si="20"/>
        <v>1989.2396582194667</v>
      </c>
      <c r="I193" s="33" t="b">
        <f t="shared" si="23"/>
        <v>1</v>
      </c>
      <c r="J193" s="33">
        <f t="shared" si="24"/>
        <v>19</v>
      </c>
      <c r="K193" s="33">
        <f t="shared" si="25"/>
        <v>20</v>
      </c>
      <c r="L193" s="1">
        <f t="shared" si="26"/>
        <v>19.062701226418188</v>
      </c>
      <c r="M193" s="1">
        <f t="shared" si="27"/>
        <v>19.951322105243051</v>
      </c>
      <c r="N193" s="1">
        <f t="shared" si="28"/>
        <v>1989.517851114017</v>
      </c>
      <c r="O193" s="1">
        <f t="shared" si="29"/>
        <v>1982.8900724848902</v>
      </c>
      <c r="P193" s="1">
        <f t="shared" si="21"/>
        <v>-7.4584997798966972</v>
      </c>
    </row>
    <row r="194" spans="6:16" x14ac:dyDescent="0.3">
      <c r="F194" s="26">
        <f t="shared" si="22"/>
        <v>19.200000000000003</v>
      </c>
      <c r="G194" s="16">
        <f t="shared" ref="G194:G251" si="30">IF(F194&gt;$C$29,$C$30,IF(I194,N194+(F194-L194)*P194,0))</f>
        <v>1988.4938082414769</v>
      </c>
      <c r="I194" s="33" t="b">
        <f t="shared" si="23"/>
        <v>1</v>
      </c>
      <c r="J194" s="33">
        <f t="shared" si="24"/>
        <v>19</v>
      </c>
      <c r="K194" s="33">
        <f t="shared" si="25"/>
        <v>20</v>
      </c>
      <c r="L194" s="1">
        <f t="shared" si="26"/>
        <v>19.062701226418188</v>
      </c>
      <c r="M194" s="1">
        <f t="shared" si="27"/>
        <v>19.951322105243051</v>
      </c>
      <c r="N194" s="1">
        <f t="shared" si="28"/>
        <v>1989.517851114017</v>
      </c>
      <c r="O194" s="1">
        <f t="shared" si="29"/>
        <v>1982.8900724848902</v>
      </c>
      <c r="P194" s="1">
        <f t="shared" ref="P194:P251" si="31">IF(L194&lt;&gt;M194,(O194-N194)/(M194-L194),0)</f>
        <v>-7.4584997798966972</v>
      </c>
    </row>
    <row r="195" spans="6:16" x14ac:dyDescent="0.3">
      <c r="F195" s="26">
        <f t="shared" ref="F195:F258" si="32">F194+WindSpeedStep</f>
        <v>19.300000000000004</v>
      </c>
      <c r="G195" s="16">
        <f t="shared" si="30"/>
        <v>1987.7479582634874</v>
      </c>
      <c r="I195" s="33" t="b">
        <f t="shared" ref="I195:I251" si="33">AND(F195&gt;=$C$28,F195&lt;=$C$29)</f>
        <v>1</v>
      </c>
      <c r="J195" s="33">
        <f t="shared" ref="J195:J251" si="34">COUNTIF($B$2:$B$26,"&lt;="&amp;F195)</f>
        <v>19</v>
      </c>
      <c r="K195" s="33">
        <f t="shared" ref="K195:K251" si="35">J195+1</f>
        <v>20</v>
      </c>
      <c r="L195" s="1">
        <f t="shared" ref="L195:L251" si="36">IF(I195,INDEX($B$2:$B$26,J195),"")</f>
        <v>19.062701226418188</v>
      </c>
      <c r="M195" s="1">
        <f t="shared" ref="M195:M251" si="37">IF(I195,INDEX($B$2:$B$26,K195),"")</f>
        <v>19.951322105243051</v>
      </c>
      <c r="N195" s="1">
        <f t="shared" ref="N195:N251" si="38">IF(I195,INDEX($C$2:$C$26,J195),"")</f>
        <v>1989.517851114017</v>
      </c>
      <c r="O195" s="1">
        <f t="shared" ref="O195:O251" si="39">IF(I195,INDEX($C$2:$C$26,K195),"")</f>
        <v>1982.8900724848902</v>
      </c>
      <c r="P195" s="1">
        <f t="shared" si="31"/>
        <v>-7.4584997798966972</v>
      </c>
    </row>
    <row r="196" spans="6:16" x14ac:dyDescent="0.3">
      <c r="F196" s="26">
        <f t="shared" si="32"/>
        <v>19.400000000000006</v>
      </c>
      <c r="G196" s="16">
        <f t="shared" si="30"/>
        <v>1987.0021082854976</v>
      </c>
      <c r="I196" s="33" t="b">
        <f t="shared" si="33"/>
        <v>1</v>
      </c>
      <c r="J196" s="33">
        <f t="shared" si="34"/>
        <v>19</v>
      </c>
      <c r="K196" s="33">
        <f t="shared" si="35"/>
        <v>20</v>
      </c>
      <c r="L196" s="1">
        <f t="shared" si="36"/>
        <v>19.062701226418188</v>
      </c>
      <c r="M196" s="1">
        <f t="shared" si="37"/>
        <v>19.951322105243051</v>
      </c>
      <c r="N196" s="1">
        <f t="shared" si="38"/>
        <v>1989.517851114017</v>
      </c>
      <c r="O196" s="1">
        <f t="shared" si="39"/>
        <v>1982.8900724848902</v>
      </c>
      <c r="P196" s="1">
        <f t="shared" si="31"/>
        <v>-7.4584997798966972</v>
      </c>
    </row>
    <row r="197" spans="6:16" x14ac:dyDescent="0.3">
      <c r="F197" s="26">
        <f t="shared" si="32"/>
        <v>19.500000000000007</v>
      </c>
      <c r="G197" s="16">
        <f t="shared" si="30"/>
        <v>1986.256258307508</v>
      </c>
      <c r="I197" s="33" t="b">
        <f t="shared" si="33"/>
        <v>1</v>
      </c>
      <c r="J197" s="33">
        <f t="shared" si="34"/>
        <v>19</v>
      </c>
      <c r="K197" s="33">
        <f t="shared" si="35"/>
        <v>20</v>
      </c>
      <c r="L197" s="1">
        <f t="shared" si="36"/>
        <v>19.062701226418188</v>
      </c>
      <c r="M197" s="1">
        <f t="shared" si="37"/>
        <v>19.951322105243051</v>
      </c>
      <c r="N197" s="1">
        <f t="shared" si="38"/>
        <v>1989.517851114017</v>
      </c>
      <c r="O197" s="1">
        <f t="shared" si="39"/>
        <v>1982.8900724848902</v>
      </c>
      <c r="P197" s="1">
        <f t="shared" si="31"/>
        <v>-7.4584997798966972</v>
      </c>
    </row>
    <row r="198" spans="6:16" x14ac:dyDescent="0.3">
      <c r="F198" s="26">
        <f t="shared" si="32"/>
        <v>19.600000000000009</v>
      </c>
      <c r="G198" s="16">
        <f t="shared" si="30"/>
        <v>1985.5104083295182</v>
      </c>
      <c r="I198" s="33" t="b">
        <f t="shared" si="33"/>
        <v>1</v>
      </c>
      <c r="J198" s="33">
        <f t="shared" si="34"/>
        <v>19</v>
      </c>
      <c r="K198" s="33">
        <f t="shared" si="35"/>
        <v>20</v>
      </c>
      <c r="L198" s="1">
        <f t="shared" si="36"/>
        <v>19.062701226418188</v>
      </c>
      <c r="M198" s="1">
        <f t="shared" si="37"/>
        <v>19.951322105243051</v>
      </c>
      <c r="N198" s="1">
        <f t="shared" si="38"/>
        <v>1989.517851114017</v>
      </c>
      <c r="O198" s="1">
        <f t="shared" si="39"/>
        <v>1982.8900724848902</v>
      </c>
      <c r="P198" s="1">
        <f t="shared" si="31"/>
        <v>-7.4584997798966972</v>
      </c>
    </row>
    <row r="199" spans="6:16" x14ac:dyDescent="0.3">
      <c r="F199" s="26">
        <f t="shared" si="32"/>
        <v>19.70000000000001</v>
      </c>
      <c r="G199" s="16">
        <f t="shared" si="30"/>
        <v>1984.7645583515286</v>
      </c>
      <c r="I199" s="33" t="b">
        <f t="shared" si="33"/>
        <v>1</v>
      </c>
      <c r="J199" s="33">
        <f t="shared" si="34"/>
        <v>19</v>
      </c>
      <c r="K199" s="33">
        <f t="shared" si="35"/>
        <v>20</v>
      </c>
      <c r="L199" s="1">
        <f t="shared" si="36"/>
        <v>19.062701226418188</v>
      </c>
      <c r="M199" s="1">
        <f t="shared" si="37"/>
        <v>19.951322105243051</v>
      </c>
      <c r="N199" s="1">
        <f t="shared" si="38"/>
        <v>1989.517851114017</v>
      </c>
      <c r="O199" s="1">
        <f t="shared" si="39"/>
        <v>1982.8900724848902</v>
      </c>
      <c r="P199" s="1">
        <f t="shared" si="31"/>
        <v>-7.4584997798966972</v>
      </c>
    </row>
    <row r="200" spans="6:16" x14ac:dyDescent="0.3">
      <c r="F200" s="26">
        <f t="shared" si="32"/>
        <v>19.800000000000011</v>
      </c>
      <c r="G200" s="16">
        <f t="shared" si="30"/>
        <v>1984.0187083735389</v>
      </c>
      <c r="I200" s="33" t="b">
        <f t="shared" si="33"/>
        <v>1</v>
      </c>
      <c r="J200" s="33">
        <f t="shared" si="34"/>
        <v>19</v>
      </c>
      <c r="K200" s="33">
        <f t="shared" si="35"/>
        <v>20</v>
      </c>
      <c r="L200" s="1">
        <f t="shared" si="36"/>
        <v>19.062701226418188</v>
      </c>
      <c r="M200" s="1">
        <f t="shared" si="37"/>
        <v>19.951322105243051</v>
      </c>
      <c r="N200" s="1">
        <f t="shared" si="38"/>
        <v>1989.517851114017</v>
      </c>
      <c r="O200" s="1">
        <f t="shared" si="39"/>
        <v>1982.8900724848902</v>
      </c>
      <c r="P200" s="1">
        <f t="shared" si="31"/>
        <v>-7.4584997798966972</v>
      </c>
    </row>
    <row r="201" spans="6:16" x14ac:dyDescent="0.3">
      <c r="F201" s="26">
        <f t="shared" si="32"/>
        <v>19.900000000000013</v>
      </c>
      <c r="G201" s="16">
        <f t="shared" si="30"/>
        <v>1983.2728583955493</v>
      </c>
      <c r="I201" s="33" t="b">
        <f t="shared" si="33"/>
        <v>1</v>
      </c>
      <c r="J201" s="33">
        <f t="shared" si="34"/>
        <v>19</v>
      </c>
      <c r="K201" s="33">
        <f t="shared" si="35"/>
        <v>20</v>
      </c>
      <c r="L201" s="1">
        <f t="shared" si="36"/>
        <v>19.062701226418188</v>
      </c>
      <c r="M201" s="1">
        <f t="shared" si="37"/>
        <v>19.951322105243051</v>
      </c>
      <c r="N201" s="1">
        <f t="shared" si="38"/>
        <v>1989.517851114017</v>
      </c>
      <c r="O201" s="1">
        <f t="shared" si="39"/>
        <v>1982.8900724848902</v>
      </c>
      <c r="P201" s="1">
        <f t="shared" si="31"/>
        <v>-7.4584997798966972</v>
      </c>
    </row>
    <row r="202" spans="6:16" x14ac:dyDescent="0.3">
      <c r="F202" s="26">
        <f t="shared" si="32"/>
        <v>20.000000000000014</v>
      </c>
      <c r="G202" s="16">
        <f t="shared" si="30"/>
        <v>1983.1959185497587</v>
      </c>
      <c r="I202" s="33" t="b">
        <f t="shared" si="33"/>
        <v>1</v>
      </c>
      <c r="J202" s="33">
        <f t="shared" si="34"/>
        <v>20</v>
      </c>
      <c r="K202" s="33">
        <f t="shared" si="35"/>
        <v>21</v>
      </c>
      <c r="L202" s="1">
        <f t="shared" si="36"/>
        <v>19.951322105243051</v>
      </c>
      <c r="M202" s="1">
        <f t="shared" si="37"/>
        <v>21</v>
      </c>
      <c r="N202" s="1">
        <f t="shared" si="38"/>
        <v>1982.8900724848902</v>
      </c>
      <c r="O202" s="1">
        <f t="shared" si="39"/>
        <v>1989.4789771412516</v>
      </c>
      <c r="P202" s="1">
        <f t="shared" si="31"/>
        <v>6.2830585914929271</v>
      </c>
    </row>
    <row r="203" spans="6:16" x14ac:dyDescent="0.3">
      <c r="F203" s="26">
        <f t="shared" si="32"/>
        <v>20.100000000000016</v>
      </c>
      <c r="G203" s="16">
        <f t="shared" si="30"/>
        <v>1983.8242244089081</v>
      </c>
      <c r="I203" s="33" t="b">
        <f t="shared" si="33"/>
        <v>1</v>
      </c>
      <c r="J203" s="33">
        <f t="shared" si="34"/>
        <v>20</v>
      </c>
      <c r="K203" s="33">
        <f t="shared" si="35"/>
        <v>21</v>
      </c>
      <c r="L203" s="1">
        <f t="shared" si="36"/>
        <v>19.951322105243051</v>
      </c>
      <c r="M203" s="1">
        <f t="shared" si="37"/>
        <v>21</v>
      </c>
      <c r="N203" s="1">
        <f t="shared" si="38"/>
        <v>1982.8900724848902</v>
      </c>
      <c r="O203" s="1">
        <f t="shared" si="39"/>
        <v>1989.4789771412516</v>
      </c>
      <c r="P203" s="1">
        <f t="shared" si="31"/>
        <v>6.2830585914929271</v>
      </c>
    </row>
    <row r="204" spans="6:16" x14ac:dyDescent="0.3">
      <c r="F204" s="26">
        <f t="shared" si="32"/>
        <v>20.200000000000017</v>
      </c>
      <c r="G204" s="16">
        <f t="shared" si="30"/>
        <v>1984.4525302680572</v>
      </c>
      <c r="I204" s="33" t="b">
        <f t="shared" si="33"/>
        <v>1</v>
      </c>
      <c r="J204" s="33">
        <f t="shared" si="34"/>
        <v>20</v>
      </c>
      <c r="K204" s="33">
        <f t="shared" si="35"/>
        <v>21</v>
      </c>
      <c r="L204" s="1">
        <f t="shared" si="36"/>
        <v>19.951322105243051</v>
      </c>
      <c r="M204" s="1">
        <f t="shared" si="37"/>
        <v>21</v>
      </c>
      <c r="N204" s="1">
        <f t="shared" si="38"/>
        <v>1982.8900724848902</v>
      </c>
      <c r="O204" s="1">
        <f t="shared" si="39"/>
        <v>1989.4789771412516</v>
      </c>
      <c r="P204" s="1">
        <f t="shared" si="31"/>
        <v>6.2830585914929271</v>
      </c>
    </row>
    <row r="205" spans="6:16" x14ac:dyDescent="0.3">
      <c r="F205" s="26">
        <f t="shared" si="32"/>
        <v>20.300000000000018</v>
      </c>
      <c r="G205" s="16">
        <f t="shared" si="30"/>
        <v>1985.0808361272066</v>
      </c>
      <c r="I205" s="33" t="b">
        <f t="shared" si="33"/>
        <v>1</v>
      </c>
      <c r="J205" s="33">
        <f t="shared" si="34"/>
        <v>20</v>
      </c>
      <c r="K205" s="33">
        <f t="shared" si="35"/>
        <v>21</v>
      </c>
      <c r="L205" s="1">
        <f t="shared" si="36"/>
        <v>19.951322105243051</v>
      </c>
      <c r="M205" s="1">
        <f t="shared" si="37"/>
        <v>21</v>
      </c>
      <c r="N205" s="1">
        <f t="shared" si="38"/>
        <v>1982.8900724848902</v>
      </c>
      <c r="O205" s="1">
        <f t="shared" si="39"/>
        <v>1989.4789771412516</v>
      </c>
      <c r="P205" s="1">
        <f t="shared" si="31"/>
        <v>6.2830585914929271</v>
      </c>
    </row>
    <row r="206" spans="6:16" x14ac:dyDescent="0.3">
      <c r="F206" s="26">
        <f t="shared" si="32"/>
        <v>20.40000000000002</v>
      </c>
      <c r="G206" s="16">
        <f t="shared" si="30"/>
        <v>1985.7091419863559</v>
      </c>
      <c r="I206" s="33" t="b">
        <f t="shared" si="33"/>
        <v>1</v>
      </c>
      <c r="J206" s="33">
        <f t="shared" si="34"/>
        <v>20</v>
      </c>
      <c r="K206" s="33">
        <f t="shared" si="35"/>
        <v>21</v>
      </c>
      <c r="L206" s="1">
        <f t="shared" si="36"/>
        <v>19.951322105243051</v>
      </c>
      <c r="M206" s="1">
        <f t="shared" si="37"/>
        <v>21</v>
      </c>
      <c r="N206" s="1">
        <f t="shared" si="38"/>
        <v>1982.8900724848902</v>
      </c>
      <c r="O206" s="1">
        <f t="shared" si="39"/>
        <v>1989.4789771412516</v>
      </c>
      <c r="P206" s="1">
        <f t="shared" si="31"/>
        <v>6.2830585914929271</v>
      </c>
    </row>
    <row r="207" spans="6:16" x14ac:dyDescent="0.3">
      <c r="F207" s="26">
        <f t="shared" si="32"/>
        <v>20.500000000000021</v>
      </c>
      <c r="G207" s="16">
        <f t="shared" si="30"/>
        <v>1986.3374478455053</v>
      </c>
      <c r="I207" s="33" t="b">
        <f t="shared" si="33"/>
        <v>1</v>
      </c>
      <c r="J207" s="33">
        <f t="shared" si="34"/>
        <v>20</v>
      </c>
      <c r="K207" s="33">
        <f t="shared" si="35"/>
        <v>21</v>
      </c>
      <c r="L207" s="1">
        <f t="shared" si="36"/>
        <v>19.951322105243051</v>
      </c>
      <c r="M207" s="1">
        <f t="shared" si="37"/>
        <v>21</v>
      </c>
      <c r="N207" s="1">
        <f t="shared" si="38"/>
        <v>1982.8900724848902</v>
      </c>
      <c r="O207" s="1">
        <f t="shared" si="39"/>
        <v>1989.4789771412516</v>
      </c>
      <c r="P207" s="1">
        <f t="shared" si="31"/>
        <v>6.2830585914929271</v>
      </c>
    </row>
    <row r="208" spans="6:16" x14ac:dyDescent="0.3">
      <c r="F208" s="26">
        <f t="shared" si="32"/>
        <v>20.600000000000023</v>
      </c>
      <c r="G208" s="16">
        <f t="shared" si="30"/>
        <v>1986.9657537046546</v>
      </c>
      <c r="I208" s="33" t="b">
        <f t="shared" si="33"/>
        <v>1</v>
      </c>
      <c r="J208" s="33">
        <f t="shared" si="34"/>
        <v>20</v>
      </c>
      <c r="K208" s="33">
        <f t="shared" si="35"/>
        <v>21</v>
      </c>
      <c r="L208" s="1">
        <f t="shared" si="36"/>
        <v>19.951322105243051</v>
      </c>
      <c r="M208" s="1">
        <f t="shared" si="37"/>
        <v>21</v>
      </c>
      <c r="N208" s="1">
        <f t="shared" si="38"/>
        <v>1982.8900724848902</v>
      </c>
      <c r="O208" s="1">
        <f t="shared" si="39"/>
        <v>1989.4789771412516</v>
      </c>
      <c r="P208" s="1">
        <f t="shared" si="31"/>
        <v>6.2830585914929271</v>
      </c>
    </row>
    <row r="209" spans="6:16" x14ac:dyDescent="0.3">
      <c r="F209" s="26">
        <f t="shared" si="32"/>
        <v>20.700000000000024</v>
      </c>
      <c r="G209" s="16">
        <f t="shared" si="30"/>
        <v>1987.5940595638037</v>
      </c>
      <c r="I209" s="33" t="b">
        <f t="shared" si="33"/>
        <v>1</v>
      </c>
      <c r="J209" s="33">
        <f t="shared" si="34"/>
        <v>20</v>
      </c>
      <c r="K209" s="33">
        <f t="shared" si="35"/>
        <v>21</v>
      </c>
      <c r="L209" s="1">
        <f t="shared" si="36"/>
        <v>19.951322105243051</v>
      </c>
      <c r="M209" s="1">
        <f t="shared" si="37"/>
        <v>21</v>
      </c>
      <c r="N209" s="1">
        <f t="shared" si="38"/>
        <v>1982.8900724848902</v>
      </c>
      <c r="O209" s="1">
        <f t="shared" si="39"/>
        <v>1989.4789771412516</v>
      </c>
      <c r="P209" s="1">
        <f t="shared" si="31"/>
        <v>6.2830585914929271</v>
      </c>
    </row>
    <row r="210" spans="6:16" x14ac:dyDescent="0.3">
      <c r="F210" s="26">
        <f t="shared" si="32"/>
        <v>20.800000000000026</v>
      </c>
      <c r="G210" s="16">
        <f t="shared" si="30"/>
        <v>1988.2223654229531</v>
      </c>
      <c r="I210" s="33" t="b">
        <f t="shared" si="33"/>
        <v>1</v>
      </c>
      <c r="J210" s="33">
        <f t="shared" si="34"/>
        <v>20</v>
      </c>
      <c r="K210" s="33">
        <f t="shared" si="35"/>
        <v>21</v>
      </c>
      <c r="L210" s="1">
        <f t="shared" si="36"/>
        <v>19.951322105243051</v>
      </c>
      <c r="M210" s="1">
        <f t="shared" si="37"/>
        <v>21</v>
      </c>
      <c r="N210" s="1">
        <f t="shared" si="38"/>
        <v>1982.8900724848902</v>
      </c>
      <c r="O210" s="1">
        <f t="shared" si="39"/>
        <v>1989.4789771412516</v>
      </c>
      <c r="P210" s="1">
        <f t="shared" si="31"/>
        <v>6.2830585914929271</v>
      </c>
    </row>
    <row r="211" spans="6:16" x14ac:dyDescent="0.3">
      <c r="F211" s="26">
        <f t="shared" si="32"/>
        <v>20.900000000000027</v>
      </c>
      <c r="G211" s="16">
        <f t="shared" si="30"/>
        <v>1988.8506712821024</v>
      </c>
      <c r="I211" s="33" t="b">
        <f t="shared" si="33"/>
        <v>1</v>
      </c>
      <c r="J211" s="33">
        <f t="shared" si="34"/>
        <v>20</v>
      </c>
      <c r="K211" s="33">
        <f t="shared" si="35"/>
        <v>21</v>
      </c>
      <c r="L211" s="1">
        <f t="shared" si="36"/>
        <v>19.951322105243051</v>
      </c>
      <c r="M211" s="1">
        <f t="shared" si="37"/>
        <v>21</v>
      </c>
      <c r="N211" s="1">
        <f t="shared" si="38"/>
        <v>1982.8900724848902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.3">
      <c r="F212" s="26">
        <f t="shared" si="32"/>
        <v>21.000000000000028</v>
      </c>
      <c r="G212" s="16">
        <f t="shared" si="30"/>
        <v>1989.4789771412516</v>
      </c>
      <c r="I212" s="33" t="b">
        <f t="shared" si="33"/>
        <v>1</v>
      </c>
      <c r="J212" s="33">
        <f t="shared" si="34"/>
        <v>21</v>
      </c>
      <c r="K212" s="33">
        <f t="shared" si="35"/>
        <v>22</v>
      </c>
      <c r="L212" s="1">
        <f t="shared" si="36"/>
        <v>21</v>
      </c>
      <c r="M212" s="1">
        <f t="shared" si="37"/>
        <v>22</v>
      </c>
      <c r="N212" s="1">
        <f t="shared" si="38"/>
        <v>1989.4789771412516</v>
      </c>
      <c r="O212" s="1">
        <f t="shared" si="39"/>
        <v>1989.4747233750347</v>
      </c>
      <c r="P212" s="1">
        <f t="shared" si="31"/>
        <v>-4.2537662168342649E-3</v>
      </c>
    </row>
    <row r="213" spans="6:16" x14ac:dyDescent="0.3">
      <c r="F213" s="26">
        <f t="shared" si="32"/>
        <v>21.10000000000003</v>
      </c>
      <c r="G213" s="16">
        <f t="shared" si="30"/>
        <v>1989.4785517646299</v>
      </c>
      <c r="I213" s="33" t="b">
        <f t="shared" si="33"/>
        <v>1</v>
      </c>
      <c r="J213" s="33">
        <f t="shared" si="34"/>
        <v>21</v>
      </c>
      <c r="K213" s="33">
        <f t="shared" si="35"/>
        <v>22</v>
      </c>
      <c r="L213" s="1">
        <f t="shared" si="36"/>
        <v>21</v>
      </c>
      <c r="M213" s="1">
        <f t="shared" si="37"/>
        <v>22</v>
      </c>
      <c r="N213" s="1">
        <f t="shared" si="38"/>
        <v>1989.4789771412516</v>
      </c>
      <c r="O213" s="1">
        <f t="shared" si="39"/>
        <v>1989.4747233750347</v>
      </c>
      <c r="P213" s="1">
        <f t="shared" si="31"/>
        <v>-4.2537662168342649E-3</v>
      </c>
    </row>
    <row r="214" spans="6:16" x14ac:dyDescent="0.3">
      <c r="F214" s="26">
        <f t="shared" si="32"/>
        <v>21.200000000000031</v>
      </c>
      <c r="G214" s="16">
        <f t="shared" si="30"/>
        <v>1989.4781263880081</v>
      </c>
      <c r="I214" s="33" t="b">
        <f t="shared" si="33"/>
        <v>1</v>
      </c>
      <c r="J214" s="33">
        <f t="shared" si="34"/>
        <v>21</v>
      </c>
      <c r="K214" s="33">
        <f t="shared" si="35"/>
        <v>22</v>
      </c>
      <c r="L214" s="1">
        <f t="shared" si="36"/>
        <v>21</v>
      </c>
      <c r="M214" s="1">
        <f t="shared" si="37"/>
        <v>22</v>
      </c>
      <c r="N214" s="1">
        <f t="shared" si="38"/>
        <v>1989.4789771412516</v>
      </c>
      <c r="O214" s="1">
        <f t="shared" si="39"/>
        <v>1989.4747233750347</v>
      </c>
      <c r="P214" s="1">
        <f t="shared" si="31"/>
        <v>-4.2537662168342649E-3</v>
      </c>
    </row>
    <row r="215" spans="6:16" x14ac:dyDescent="0.3">
      <c r="F215" s="26">
        <f t="shared" si="32"/>
        <v>21.300000000000033</v>
      </c>
      <c r="G215" s="16">
        <f t="shared" si="30"/>
        <v>1989.4777010113864</v>
      </c>
      <c r="I215" s="33" t="b">
        <f t="shared" si="33"/>
        <v>1</v>
      </c>
      <c r="J215" s="33">
        <f t="shared" si="34"/>
        <v>21</v>
      </c>
      <c r="K215" s="33">
        <f t="shared" si="35"/>
        <v>22</v>
      </c>
      <c r="L215" s="1">
        <f t="shared" si="36"/>
        <v>21</v>
      </c>
      <c r="M215" s="1">
        <f t="shared" si="37"/>
        <v>22</v>
      </c>
      <c r="N215" s="1">
        <f t="shared" si="38"/>
        <v>1989.4789771412516</v>
      </c>
      <c r="O215" s="1">
        <f t="shared" si="39"/>
        <v>1989.4747233750347</v>
      </c>
      <c r="P215" s="1">
        <f t="shared" si="31"/>
        <v>-4.2537662168342649E-3</v>
      </c>
    </row>
    <row r="216" spans="6:16" x14ac:dyDescent="0.3">
      <c r="F216" s="26">
        <f t="shared" si="32"/>
        <v>21.400000000000034</v>
      </c>
      <c r="G216" s="16">
        <f t="shared" si="30"/>
        <v>1989.4772756347647</v>
      </c>
      <c r="I216" s="33" t="b">
        <f t="shared" si="33"/>
        <v>1</v>
      </c>
      <c r="J216" s="33">
        <f t="shared" si="34"/>
        <v>21</v>
      </c>
      <c r="K216" s="33">
        <f t="shared" si="35"/>
        <v>22</v>
      </c>
      <c r="L216" s="1">
        <f t="shared" si="36"/>
        <v>21</v>
      </c>
      <c r="M216" s="1">
        <f t="shared" si="37"/>
        <v>22</v>
      </c>
      <c r="N216" s="1">
        <f t="shared" si="38"/>
        <v>1989.4789771412516</v>
      </c>
      <c r="O216" s="1">
        <f t="shared" si="39"/>
        <v>1989.4747233750347</v>
      </c>
      <c r="P216" s="1">
        <f t="shared" si="31"/>
        <v>-4.2537662168342649E-3</v>
      </c>
    </row>
    <row r="217" spans="6:16" x14ac:dyDescent="0.3">
      <c r="F217" s="26">
        <f t="shared" si="32"/>
        <v>21.500000000000036</v>
      </c>
      <c r="G217" s="16">
        <f t="shared" si="30"/>
        <v>1989.476850258143</v>
      </c>
      <c r="I217" s="33" t="b">
        <f t="shared" si="33"/>
        <v>1</v>
      </c>
      <c r="J217" s="33">
        <f t="shared" si="34"/>
        <v>21</v>
      </c>
      <c r="K217" s="33">
        <f t="shared" si="35"/>
        <v>22</v>
      </c>
      <c r="L217" s="1">
        <f t="shared" si="36"/>
        <v>21</v>
      </c>
      <c r="M217" s="1">
        <f t="shared" si="37"/>
        <v>22</v>
      </c>
      <c r="N217" s="1">
        <f t="shared" si="38"/>
        <v>1989.4789771412516</v>
      </c>
      <c r="O217" s="1">
        <f t="shared" si="39"/>
        <v>1989.4747233750347</v>
      </c>
      <c r="P217" s="1">
        <f t="shared" si="31"/>
        <v>-4.2537662168342649E-3</v>
      </c>
    </row>
    <row r="218" spans="6:16" x14ac:dyDescent="0.3">
      <c r="F218" s="26">
        <f t="shared" si="32"/>
        <v>21.600000000000037</v>
      </c>
      <c r="G218" s="16">
        <f t="shared" si="30"/>
        <v>1989.4764248815216</v>
      </c>
      <c r="I218" s="33" t="b">
        <f t="shared" si="33"/>
        <v>1</v>
      </c>
      <c r="J218" s="33">
        <f t="shared" si="34"/>
        <v>21</v>
      </c>
      <c r="K218" s="33">
        <f t="shared" si="35"/>
        <v>22</v>
      </c>
      <c r="L218" s="1">
        <f t="shared" si="36"/>
        <v>21</v>
      </c>
      <c r="M218" s="1">
        <f t="shared" si="37"/>
        <v>22</v>
      </c>
      <c r="N218" s="1">
        <f t="shared" si="38"/>
        <v>1989.4789771412516</v>
      </c>
      <c r="O218" s="1">
        <f t="shared" si="39"/>
        <v>1989.4747233750347</v>
      </c>
      <c r="P218" s="1">
        <f t="shared" si="31"/>
        <v>-4.2537662168342649E-3</v>
      </c>
    </row>
    <row r="219" spans="6:16" x14ac:dyDescent="0.3">
      <c r="F219" s="26">
        <f t="shared" si="32"/>
        <v>21.700000000000038</v>
      </c>
      <c r="G219" s="16">
        <f t="shared" si="30"/>
        <v>1989.4759995048998</v>
      </c>
      <c r="I219" s="33" t="b">
        <f t="shared" si="33"/>
        <v>1</v>
      </c>
      <c r="J219" s="33">
        <f t="shared" si="34"/>
        <v>21</v>
      </c>
      <c r="K219" s="33">
        <f t="shared" si="35"/>
        <v>22</v>
      </c>
      <c r="L219" s="1">
        <f t="shared" si="36"/>
        <v>21</v>
      </c>
      <c r="M219" s="1">
        <f t="shared" si="37"/>
        <v>22</v>
      </c>
      <c r="N219" s="1">
        <f t="shared" si="38"/>
        <v>1989.4789771412516</v>
      </c>
      <c r="O219" s="1">
        <f t="shared" si="39"/>
        <v>1989.4747233750347</v>
      </c>
      <c r="P219" s="1">
        <f t="shared" si="31"/>
        <v>-4.2537662168342649E-3</v>
      </c>
    </row>
    <row r="220" spans="6:16" x14ac:dyDescent="0.3">
      <c r="F220" s="26">
        <f t="shared" si="32"/>
        <v>21.80000000000004</v>
      </c>
      <c r="G220" s="16">
        <f t="shared" si="30"/>
        <v>1989.4755741282781</v>
      </c>
      <c r="I220" s="33" t="b">
        <f t="shared" si="33"/>
        <v>1</v>
      </c>
      <c r="J220" s="33">
        <f t="shared" si="34"/>
        <v>21</v>
      </c>
      <c r="K220" s="33">
        <f t="shared" si="35"/>
        <v>22</v>
      </c>
      <c r="L220" s="1">
        <f t="shared" si="36"/>
        <v>21</v>
      </c>
      <c r="M220" s="1">
        <f t="shared" si="37"/>
        <v>22</v>
      </c>
      <c r="N220" s="1">
        <f t="shared" si="38"/>
        <v>1989.4789771412516</v>
      </c>
      <c r="O220" s="1">
        <f t="shared" si="39"/>
        <v>1989.4747233750347</v>
      </c>
      <c r="P220" s="1">
        <f t="shared" si="31"/>
        <v>-4.2537662168342649E-3</v>
      </c>
    </row>
    <row r="221" spans="6:16" x14ac:dyDescent="0.3">
      <c r="F221" s="26">
        <f t="shared" si="32"/>
        <v>21.900000000000041</v>
      </c>
      <c r="G221" s="16">
        <f t="shared" si="30"/>
        <v>1989.4751487516564</v>
      </c>
      <c r="I221" s="33" t="b">
        <f t="shared" si="33"/>
        <v>1</v>
      </c>
      <c r="J221" s="33">
        <f t="shared" si="34"/>
        <v>21</v>
      </c>
      <c r="K221" s="33">
        <f t="shared" si="35"/>
        <v>22</v>
      </c>
      <c r="L221" s="1">
        <f t="shared" si="36"/>
        <v>21</v>
      </c>
      <c r="M221" s="1">
        <f t="shared" si="37"/>
        <v>22</v>
      </c>
      <c r="N221" s="1">
        <f t="shared" si="38"/>
        <v>1989.4789771412516</v>
      </c>
      <c r="O221" s="1">
        <f t="shared" si="39"/>
        <v>1989.4747233750347</v>
      </c>
      <c r="P221" s="1">
        <f t="shared" si="31"/>
        <v>-4.2537662168342649E-3</v>
      </c>
    </row>
    <row r="222" spans="6:16" x14ac:dyDescent="0.3">
      <c r="F222" s="26">
        <f t="shared" si="32"/>
        <v>22.000000000000043</v>
      </c>
      <c r="G222" s="16">
        <f t="shared" si="30"/>
        <v>1989.4747233750347</v>
      </c>
      <c r="I222" s="33" t="b">
        <f t="shared" si="33"/>
        <v>1</v>
      </c>
      <c r="J222" s="33">
        <f t="shared" si="34"/>
        <v>22</v>
      </c>
      <c r="K222" s="33">
        <f t="shared" si="35"/>
        <v>23</v>
      </c>
      <c r="L222" s="1">
        <f t="shared" si="36"/>
        <v>22</v>
      </c>
      <c r="M222" s="1">
        <f t="shared" si="37"/>
        <v>23</v>
      </c>
      <c r="N222" s="1">
        <f t="shared" si="38"/>
        <v>1989.4747233750347</v>
      </c>
      <c r="O222" s="1">
        <f t="shared" si="39"/>
        <v>1989.4729033852195</v>
      </c>
      <c r="P222" s="1">
        <f t="shared" si="31"/>
        <v>-1.8199898152033711E-3</v>
      </c>
    </row>
    <row r="223" spans="6:16" x14ac:dyDescent="0.3">
      <c r="F223" s="26">
        <f t="shared" si="32"/>
        <v>22.100000000000044</v>
      </c>
      <c r="G223" s="16">
        <f t="shared" si="30"/>
        <v>1989.4745413760531</v>
      </c>
      <c r="I223" s="33" t="b">
        <f t="shared" si="33"/>
        <v>1</v>
      </c>
      <c r="J223" s="33">
        <f t="shared" si="34"/>
        <v>22</v>
      </c>
      <c r="K223" s="33">
        <f t="shared" si="35"/>
        <v>23</v>
      </c>
      <c r="L223" s="1">
        <f t="shared" si="36"/>
        <v>22</v>
      </c>
      <c r="M223" s="1">
        <f t="shared" si="37"/>
        <v>23</v>
      </c>
      <c r="N223" s="1">
        <f t="shared" si="38"/>
        <v>1989.4747233750347</v>
      </c>
      <c r="O223" s="1">
        <f t="shared" si="39"/>
        <v>1989.4729033852195</v>
      </c>
      <c r="P223" s="1">
        <f t="shared" si="31"/>
        <v>-1.8199898152033711E-3</v>
      </c>
    </row>
    <row r="224" spans="6:16" x14ac:dyDescent="0.3">
      <c r="F224" s="26">
        <f t="shared" si="32"/>
        <v>22.200000000000045</v>
      </c>
      <c r="G224" s="16">
        <f t="shared" si="30"/>
        <v>1989.4743593770718</v>
      </c>
      <c r="I224" s="33" t="b">
        <f t="shared" si="33"/>
        <v>1</v>
      </c>
      <c r="J224" s="33">
        <f t="shared" si="34"/>
        <v>22</v>
      </c>
      <c r="K224" s="33">
        <f t="shared" si="35"/>
        <v>23</v>
      </c>
      <c r="L224" s="1">
        <f t="shared" si="36"/>
        <v>22</v>
      </c>
      <c r="M224" s="1">
        <f t="shared" si="37"/>
        <v>23</v>
      </c>
      <c r="N224" s="1">
        <f t="shared" si="38"/>
        <v>1989.4747233750347</v>
      </c>
      <c r="O224" s="1">
        <f t="shared" si="39"/>
        <v>1989.4729033852195</v>
      </c>
      <c r="P224" s="1">
        <f t="shared" si="31"/>
        <v>-1.8199898152033711E-3</v>
      </c>
    </row>
    <row r="225" spans="6:16" x14ac:dyDescent="0.3">
      <c r="F225" s="26">
        <f t="shared" si="32"/>
        <v>22.300000000000047</v>
      </c>
      <c r="G225" s="16">
        <f t="shared" si="30"/>
        <v>1989.4741773780902</v>
      </c>
      <c r="I225" s="33" t="b">
        <f t="shared" si="33"/>
        <v>1</v>
      </c>
      <c r="J225" s="33">
        <f t="shared" si="34"/>
        <v>22</v>
      </c>
      <c r="K225" s="33">
        <f t="shared" si="35"/>
        <v>23</v>
      </c>
      <c r="L225" s="1">
        <f t="shared" si="36"/>
        <v>22</v>
      </c>
      <c r="M225" s="1">
        <f t="shared" si="37"/>
        <v>23</v>
      </c>
      <c r="N225" s="1">
        <f t="shared" si="38"/>
        <v>1989.4747233750347</v>
      </c>
      <c r="O225" s="1">
        <f t="shared" si="39"/>
        <v>1989.4729033852195</v>
      </c>
      <c r="P225" s="1">
        <f t="shared" si="31"/>
        <v>-1.8199898152033711E-3</v>
      </c>
    </row>
    <row r="226" spans="6:16" x14ac:dyDescent="0.3">
      <c r="F226" s="26">
        <f t="shared" si="32"/>
        <v>22.400000000000048</v>
      </c>
      <c r="G226" s="16">
        <f t="shared" si="30"/>
        <v>1989.4739953791086</v>
      </c>
      <c r="I226" s="33" t="b">
        <f t="shared" si="33"/>
        <v>1</v>
      </c>
      <c r="J226" s="33">
        <f t="shared" si="34"/>
        <v>22</v>
      </c>
      <c r="K226" s="33">
        <f t="shared" si="35"/>
        <v>23</v>
      </c>
      <c r="L226" s="1">
        <f t="shared" si="36"/>
        <v>22</v>
      </c>
      <c r="M226" s="1">
        <f t="shared" si="37"/>
        <v>23</v>
      </c>
      <c r="N226" s="1">
        <f t="shared" si="38"/>
        <v>1989.4747233750347</v>
      </c>
      <c r="O226" s="1">
        <f t="shared" si="39"/>
        <v>1989.4729033852195</v>
      </c>
      <c r="P226" s="1">
        <f t="shared" si="31"/>
        <v>-1.8199898152033711E-3</v>
      </c>
    </row>
    <row r="227" spans="6:16" x14ac:dyDescent="0.3">
      <c r="F227" s="26">
        <f t="shared" si="32"/>
        <v>22.50000000000005</v>
      </c>
      <c r="G227" s="16">
        <f t="shared" si="30"/>
        <v>1989.473813380127</v>
      </c>
      <c r="I227" s="33" t="b">
        <f t="shared" si="33"/>
        <v>1</v>
      </c>
      <c r="J227" s="33">
        <f t="shared" si="34"/>
        <v>22</v>
      </c>
      <c r="K227" s="33">
        <f t="shared" si="35"/>
        <v>23</v>
      </c>
      <c r="L227" s="1">
        <f t="shared" si="36"/>
        <v>22</v>
      </c>
      <c r="M227" s="1">
        <f t="shared" si="37"/>
        <v>23</v>
      </c>
      <c r="N227" s="1">
        <f t="shared" si="38"/>
        <v>1989.4747233750347</v>
      </c>
      <c r="O227" s="1">
        <f t="shared" si="39"/>
        <v>1989.4729033852195</v>
      </c>
      <c r="P227" s="1">
        <f t="shared" si="31"/>
        <v>-1.8199898152033711E-3</v>
      </c>
    </row>
    <row r="228" spans="6:16" x14ac:dyDescent="0.3">
      <c r="F228" s="26">
        <f t="shared" si="32"/>
        <v>22.600000000000051</v>
      </c>
      <c r="G228" s="16">
        <f t="shared" si="30"/>
        <v>1989.4736313811457</v>
      </c>
      <c r="I228" s="33" t="b">
        <f t="shared" si="33"/>
        <v>1</v>
      </c>
      <c r="J228" s="33">
        <f t="shared" si="34"/>
        <v>22</v>
      </c>
      <c r="K228" s="33">
        <f t="shared" si="35"/>
        <v>23</v>
      </c>
      <c r="L228" s="1">
        <f t="shared" si="36"/>
        <v>22</v>
      </c>
      <c r="M228" s="1">
        <f t="shared" si="37"/>
        <v>23</v>
      </c>
      <c r="N228" s="1">
        <f t="shared" si="38"/>
        <v>1989.4747233750347</v>
      </c>
      <c r="O228" s="1">
        <f t="shared" si="39"/>
        <v>1989.4729033852195</v>
      </c>
      <c r="P228" s="1">
        <f t="shared" si="31"/>
        <v>-1.8199898152033711E-3</v>
      </c>
    </row>
    <row r="229" spans="6:16" x14ac:dyDescent="0.3">
      <c r="F229" s="26">
        <f t="shared" si="32"/>
        <v>22.700000000000053</v>
      </c>
      <c r="G229" s="16">
        <f t="shared" si="30"/>
        <v>1989.4734493821641</v>
      </c>
      <c r="I229" s="33" t="b">
        <f t="shared" si="33"/>
        <v>1</v>
      </c>
      <c r="J229" s="33">
        <f t="shared" si="34"/>
        <v>22</v>
      </c>
      <c r="K229" s="33">
        <f t="shared" si="35"/>
        <v>23</v>
      </c>
      <c r="L229" s="1">
        <f t="shared" si="36"/>
        <v>22</v>
      </c>
      <c r="M229" s="1">
        <f t="shared" si="37"/>
        <v>23</v>
      </c>
      <c r="N229" s="1">
        <f t="shared" si="38"/>
        <v>1989.4747233750347</v>
      </c>
      <c r="O229" s="1">
        <f t="shared" si="39"/>
        <v>1989.4729033852195</v>
      </c>
      <c r="P229" s="1">
        <f t="shared" si="31"/>
        <v>-1.8199898152033711E-3</v>
      </c>
    </row>
    <row r="230" spans="6:16" x14ac:dyDescent="0.3">
      <c r="F230" s="26">
        <f t="shared" si="32"/>
        <v>22.800000000000054</v>
      </c>
      <c r="G230" s="16">
        <f t="shared" si="30"/>
        <v>1989.4732673831825</v>
      </c>
      <c r="I230" s="33" t="b">
        <f t="shared" si="33"/>
        <v>1</v>
      </c>
      <c r="J230" s="33">
        <f t="shared" si="34"/>
        <v>22</v>
      </c>
      <c r="K230" s="33">
        <f t="shared" si="35"/>
        <v>23</v>
      </c>
      <c r="L230" s="1">
        <f t="shared" si="36"/>
        <v>22</v>
      </c>
      <c r="M230" s="1">
        <f t="shared" si="37"/>
        <v>23</v>
      </c>
      <c r="N230" s="1">
        <f t="shared" si="38"/>
        <v>1989.4747233750347</v>
      </c>
      <c r="O230" s="1">
        <f t="shared" si="39"/>
        <v>1989.4729033852195</v>
      </c>
      <c r="P230" s="1">
        <f t="shared" si="31"/>
        <v>-1.8199898152033711E-3</v>
      </c>
    </row>
    <row r="231" spans="6:16" x14ac:dyDescent="0.3">
      <c r="F231" s="26">
        <f t="shared" si="32"/>
        <v>22.900000000000055</v>
      </c>
      <c r="G231" s="16">
        <f t="shared" si="30"/>
        <v>1989.4730853842011</v>
      </c>
      <c r="I231" s="33" t="b">
        <f t="shared" si="33"/>
        <v>1</v>
      </c>
      <c r="J231" s="33">
        <f t="shared" si="34"/>
        <v>22</v>
      </c>
      <c r="K231" s="33">
        <f t="shared" si="35"/>
        <v>23</v>
      </c>
      <c r="L231" s="1">
        <f t="shared" si="36"/>
        <v>22</v>
      </c>
      <c r="M231" s="1">
        <f t="shared" si="37"/>
        <v>23</v>
      </c>
      <c r="N231" s="1">
        <f t="shared" si="38"/>
        <v>1989.4747233750347</v>
      </c>
      <c r="O231" s="1">
        <f t="shared" si="39"/>
        <v>1989.4729033852195</v>
      </c>
      <c r="P231" s="1">
        <f t="shared" si="31"/>
        <v>-1.8199898152033711E-3</v>
      </c>
    </row>
    <row r="232" spans="6:16" x14ac:dyDescent="0.3">
      <c r="F232" s="26">
        <f t="shared" si="32"/>
        <v>23.000000000000057</v>
      </c>
      <c r="G232" s="16">
        <f t="shared" si="30"/>
        <v>1989.4729033852195</v>
      </c>
      <c r="I232" s="33" t="b">
        <f t="shared" si="33"/>
        <v>1</v>
      </c>
      <c r="J232" s="33">
        <f t="shared" si="34"/>
        <v>23</v>
      </c>
      <c r="K232" s="33">
        <f t="shared" si="35"/>
        <v>24</v>
      </c>
      <c r="L232" s="1">
        <f t="shared" si="36"/>
        <v>23</v>
      </c>
      <c r="M232" s="1">
        <f t="shared" si="37"/>
        <v>24</v>
      </c>
      <c r="N232" s="1">
        <f t="shared" si="38"/>
        <v>1989.4729033852195</v>
      </c>
      <c r="O232" s="1">
        <f t="shared" si="39"/>
        <v>1989.4720906659225</v>
      </c>
      <c r="P232" s="1">
        <f t="shared" si="31"/>
        <v>-8.1271929707327217E-4</v>
      </c>
    </row>
    <row r="233" spans="6:16" x14ac:dyDescent="0.3">
      <c r="F233" s="26">
        <f t="shared" si="32"/>
        <v>23.100000000000058</v>
      </c>
      <c r="G233" s="16">
        <f t="shared" si="30"/>
        <v>1989.4728221132898</v>
      </c>
      <c r="I233" s="33" t="b">
        <f t="shared" si="33"/>
        <v>1</v>
      </c>
      <c r="J233" s="33">
        <f t="shared" si="34"/>
        <v>23</v>
      </c>
      <c r="K233" s="33">
        <f t="shared" si="35"/>
        <v>24</v>
      </c>
      <c r="L233" s="1">
        <f t="shared" si="36"/>
        <v>23</v>
      </c>
      <c r="M233" s="1">
        <f t="shared" si="37"/>
        <v>24</v>
      </c>
      <c r="N233" s="1">
        <f t="shared" si="38"/>
        <v>1989.4729033852195</v>
      </c>
      <c r="O233" s="1">
        <f t="shared" si="39"/>
        <v>1989.4720906659225</v>
      </c>
      <c r="P233" s="1">
        <f t="shared" si="31"/>
        <v>-8.1271929707327217E-4</v>
      </c>
    </row>
    <row r="234" spans="6:16" x14ac:dyDescent="0.3">
      <c r="F234" s="26">
        <f t="shared" si="32"/>
        <v>23.20000000000006</v>
      </c>
      <c r="G234" s="16">
        <f t="shared" si="30"/>
        <v>1989.4727408413601</v>
      </c>
      <c r="I234" s="33" t="b">
        <f t="shared" si="33"/>
        <v>1</v>
      </c>
      <c r="J234" s="33">
        <f t="shared" si="34"/>
        <v>23</v>
      </c>
      <c r="K234" s="33">
        <f t="shared" si="35"/>
        <v>24</v>
      </c>
      <c r="L234" s="1">
        <f t="shared" si="36"/>
        <v>23</v>
      </c>
      <c r="M234" s="1">
        <f t="shared" si="37"/>
        <v>24</v>
      </c>
      <c r="N234" s="1">
        <f t="shared" si="38"/>
        <v>1989.4729033852195</v>
      </c>
      <c r="O234" s="1">
        <f t="shared" si="39"/>
        <v>1989.4720906659225</v>
      </c>
      <c r="P234" s="1">
        <f t="shared" si="31"/>
        <v>-8.1271929707327217E-4</v>
      </c>
    </row>
    <row r="235" spans="6:16" x14ac:dyDescent="0.3">
      <c r="F235" s="26">
        <f t="shared" si="32"/>
        <v>23.300000000000061</v>
      </c>
      <c r="G235" s="16">
        <f t="shared" si="30"/>
        <v>1989.4726595694303</v>
      </c>
      <c r="I235" s="33" t="b">
        <f t="shared" si="33"/>
        <v>1</v>
      </c>
      <c r="J235" s="33">
        <f t="shared" si="34"/>
        <v>23</v>
      </c>
      <c r="K235" s="33">
        <f t="shared" si="35"/>
        <v>24</v>
      </c>
      <c r="L235" s="1">
        <f t="shared" si="36"/>
        <v>23</v>
      </c>
      <c r="M235" s="1">
        <f t="shared" si="37"/>
        <v>24</v>
      </c>
      <c r="N235" s="1">
        <f t="shared" si="38"/>
        <v>1989.4729033852195</v>
      </c>
      <c r="O235" s="1">
        <f t="shared" si="39"/>
        <v>1989.4720906659225</v>
      </c>
      <c r="P235" s="1">
        <f t="shared" si="31"/>
        <v>-8.1271929707327217E-4</v>
      </c>
    </row>
    <row r="236" spans="6:16" x14ac:dyDescent="0.3">
      <c r="F236" s="26">
        <f t="shared" si="32"/>
        <v>23.400000000000063</v>
      </c>
      <c r="G236" s="16">
        <f t="shared" si="30"/>
        <v>1989.4725782975006</v>
      </c>
      <c r="I236" s="33" t="b">
        <f t="shared" si="33"/>
        <v>1</v>
      </c>
      <c r="J236" s="33">
        <f t="shared" si="34"/>
        <v>23</v>
      </c>
      <c r="K236" s="33">
        <f t="shared" si="35"/>
        <v>24</v>
      </c>
      <c r="L236" s="1">
        <f t="shared" si="36"/>
        <v>23</v>
      </c>
      <c r="M236" s="1">
        <f t="shared" si="37"/>
        <v>24</v>
      </c>
      <c r="N236" s="1">
        <f t="shared" si="38"/>
        <v>1989.4729033852195</v>
      </c>
      <c r="O236" s="1">
        <f t="shared" si="39"/>
        <v>1989.4720906659225</v>
      </c>
      <c r="P236" s="1">
        <f t="shared" si="31"/>
        <v>-8.1271929707327217E-4</v>
      </c>
    </row>
    <row r="237" spans="6:16" x14ac:dyDescent="0.3">
      <c r="F237" s="26">
        <f t="shared" si="32"/>
        <v>23.500000000000064</v>
      </c>
      <c r="G237" s="16">
        <f t="shared" si="30"/>
        <v>1989.4724970255711</v>
      </c>
      <c r="I237" s="33" t="b">
        <f t="shared" si="33"/>
        <v>1</v>
      </c>
      <c r="J237" s="33">
        <f t="shared" si="34"/>
        <v>23</v>
      </c>
      <c r="K237" s="33">
        <f t="shared" si="35"/>
        <v>24</v>
      </c>
      <c r="L237" s="1">
        <f t="shared" si="36"/>
        <v>23</v>
      </c>
      <c r="M237" s="1">
        <f t="shared" si="37"/>
        <v>24</v>
      </c>
      <c r="N237" s="1">
        <f t="shared" si="38"/>
        <v>1989.4729033852195</v>
      </c>
      <c r="O237" s="1">
        <f t="shared" si="39"/>
        <v>1989.4720906659225</v>
      </c>
      <c r="P237" s="1">
        <f t="shared" si="31"/>
        <v>-8.1271929707327217E-4</v>
      </c>
    </row>
    <row r="238" spans="6:16" x14ac:dyDescent="0.3">
      <c r="F238" s="26">
        <f t="shared" si="32"/>
        <v>23.600000000000065</v>
      </c>
      <c r="G238" s="16">
        <f t="shared" si="30"/>
        <v>1989.4724157536414</v>
      </c>
      <c r="I238" s="33" t="b">
        <f t="shared" si="33"/>
        <v>1</v>
      </c>
      <c r="J238" s="33">
        <f t="shared" si="34"/>
        <v>23</v>
      </c>
      <c r="K238" s="33">
        <f t="shared" si="35"/>
        <v>24</v>
      </c>
      <c r="L238" s="1">
        <f t="shared" si="36"/>
        <v>23</v>
      </c>
      <c r="M238" s="1">
        <f t="shared" si="37"/>
        <v>24</v>
      </c>
      <c r="N238" s="1">
        <f t="shared" si="38"/>
        <v>1989.4729033852195</v>
      </c>
      <c r="O238" s="1">
        <f t="shared" si="39"/>
        <v>1989.4720906659225</v>
      </c>
      <c r="P238" s="1">
        <f t="shared" si="31"/>
        <v>-8.1271929707327217E-4</v>
      </c>
    </row>
    <row r="239" spans="6:16" x14ac:dyDescent="0.3">
      <c r="F239" s="26">
        <f t="shared" si="32"/>
        <v>23.700000000000067</v>
      </c>
      <c r="G239" s="16">
        <f t="shared" si="30"/>
        <v>1989.4723344817116</v>
      </c>
      <c r="I239" s="33" t="b">
        <f t="shared" si="33"/>
        <v>1</v>
      </c>
      <c r="J239" s="33">
        <f t="shared" si="34"/>
        <v>23</v>
      </c>
      <c r="K239" s="33">
        <f t="shared" si="35"/>
        <v>24</v>
      </c>
      <c r="L239" s="1">
        <f t="shared" si="36"/>
        <v>23</v>
      </c>
      <c r="M239" s="1">
        <f t="shared" si="37"/>
        <v>24</v>
      </c>
      <c r="N239" s="1">
        <f t="shared" si="38"/>
        <v>1989.4729033852195</v>
      </c>
      <c r="O239" s="1">
        <f t="shared" si="39"/>
        <v>1989.4720906659225</v>
      </c>
      <c r="P239" s="1">
        <f t="shared" si="31"/>
        <v>-8.1271929707327217E-4</v>
      </c>
    </row>
    <row r="240" spans="6:16" x14ac:dyDescent="0.3">
      <c r="F240" s="26">
        <f t="shared" si="32"/>
        <v>23.800000000000068</v>
      </c>
      <c r="G240" s="16">
        <f t="shared" si="30"/>
        <v>1989.4722532097819</v>
      </c>
      <c r="I240" s="33" t="b">
        <f t="shared" si="33"/>
        <v>1</v>
      </c>
      <c r="J240" s="33">
        <f t="shared" si="34"/>
        <v>23</v>
      </c>
      <c r="K240" s="33">
        <f t="shared" si="35"/>
        <v>24</v>
      </c>
      <c r="L240" s="1">
        <f t="shared" si="36"/>
        <v>23</v>
      </c>
      <c r="M240" s="1">
        <f t="shared" si="37"/>
        <v>24</v>
      </c>
      <c r="N240" s="1">
        <f t="shared" si="38"/>
        <v>1989.4729033852195</v>
      </c>
      <c r="O240" s="1">
        <f t="shared" si="39"/>
        <v>1989.4720906659225</v>
      </c>
      <c r="P240" s="1">
        <f t="shared" si="31"/>
        <v>-8.1271929707327217E-4</v>
      </c>
    </row>
    <row r="241" spans="6:16" x14ac:dyDescent="0.3">
      <c r="F241" s="26">
        <f t="shared" si="32"/>
        <v>23.90000000000007</v>
      </c>
      <c r="G241" s="16">
        <f t="shared" si="30"/>
        <v>1989.4721719378522</v>
      </c>
      <c r="I241" s="33" t="b">
        <f t="shared" si="33"/>
        <v>1</v>
      </c>
      <c r="J241" s="33">
        <f t="shared" si="34"/>
        <v>23</v>
      </c>
      <c r="K241" s="33">
        <f t="shared" si="35"/>
        <v>24</v>
      </c>
      <c r="L241" s="1">
        <f t="shared" si="36"/>
        <v>23</v>
      </c>
      <c r="M241" s="1">
        <f t="shared" si="37"/>
        <v>24</v>
      </c>
      <c r="N241" s="1">
        <f t="shared" si="38"/>
        <v>1989.4729033852195</v>
      </c>
      <c r="O241" s="1">
        <f t="shared" si="39"/>
        <v>1989.4720906659225</v>
      </c>
      <c r="P241" s="1">
        <f t="shared" si="31"/>
        <v>-8.1271929707327217E-4</v>
      </c>
    </row>
    <row r="242" spans="6:16" x14ac:dyDescent="0.3">
      <c r="F242" s="26">
        <f t="shared" si="32"/>
        <v>24.000000000000071</v>
      </c>
      <c r="G242" s="16">
        <f t="shared" si="30"/>
        <v>1989.4720906659225</v>
      </c>
      <c r="I242" s="33" t="b">
        <f t="shared" si="33"/>
        <v>1</v>
      </c>
      <c r="J242" s="33">
        <f t="shared" si="34"/>
        <v>24</v>
      </c>
      <c r="K242" s="33">
        <f t="shared" si="35"/>
        <v>25</v>
      </c>
      <c r="L242" s="1">
        <f t="shared" si="36"/>
        <v>24</v>
      </c>
      <c r="M242" s="1">
        <f t="shared" si="37"/>
        <v>25</v>
      </c>
      <c r="N242" s="1">
        <f t="shared" si="38"/>
        <v>1989.4720906659225</v>
      </c>
      <c r="O242" s="1">
        <f t="shared" si="39"/>
        <v>1989.4717126307078</v>
      </c>
      <c r="P242" s="1">
        <f t="shared" si="31"/>
        <v>-3.7803521468049439E-4</v>
      </c>
    </row>
    <row r="243" spans="6:16" x14ac:dyDescent="0.3">
      <c r="F243" s="26">
        <f t="shared" si="32"/>
        <v>24.100000000000072</v>
      </c>
      <c r="G243" s="16">
        <f t="shared" si="30"/>
        <v>1989.4720528624009</v>
      </c>
      <c r="I243" s="33" t="b">
        <f t="shared" si="33"/>
        <v>1</v>
      </c>
      <c r="J243" s="33">
        <f t="shared" si="34"/>
        <v>24</v>
      </c>
      <c r="K243" s="33">
        <f t="shared" si="35"/>
        <v>25</v>
      </c>
      <c r="L243" s="1">
        <f t="shared" si="36"/>
        <v>24</v>
      </c>
      <c r="M243" s="1">
        <f t="shared" si="37"/>
        <v>25</v>
      </c>
      <c r="N243" s="1">
        <f t="shared" si="38"/>
        <v>1989.4720906659225</v>
      </c>
      <c r="O243" s="1">
        <f t="shared" si="39"/>
        <v>1989.4717126307078</v>
      </c>
      <c r="P243" s="1">
        <f t="shared" si="31"/>
        <v>-3.7803521468049439E-4</v>
      </c>
    </row>
    <row r="244" spans="6:16" x14ac:dyDescent="0.3">
      <c r="F244" s="26">
        <f t="shared" si="32"/>
        <v>24.200000000000074</v>
      </c>
      <c r="G244" s="16">
        <f t="shared" si="30"/>
        <v>1989.4720150588796</v>
      </c>
      <c r="I244" s="33" t="b">
        <f t="shared" si="33"/>
        <v>1</v>
      </c>
      <c r="J244" s="33">
        <f t="shared" si="34"/>
        <v>24</v>
      </c>
      <c r="K244" s="33">
        <f t="shared" si="35"/>
        <v>25</v>
      </c>
      <c r="L244" s="1">
        <f t="shared" si="36"/>
        <v>24</v>
      </c>
      <c r="M244" s="1">
        <f t="shared" si="37"/>
        <v>25</v>
      </c>
      <c r="N244" s="1">
        <f t="shared" si="38"/>
        <v>1989.4720906659225</v>
      </c>
      <c r="O244" s="1">
        <f t="shared" si="39"/>
        <v>1989.4717126307078</v>
      </c>
      <c r="P244" s="1">
        <f t="shared" si="31"/>
        <v>-3.7803521468049439E-4</v>
      </c>
    </row>
    <row r="245" spans="6:16" x14ac:dyDescent="0.3">
      <c r="F245" s="26">
        <f t="shared" si="32"/>
        <v>24.300000000000075</v>
      </c>
      <c r="G245" s="16">
        <f t="shared" si="30"/>
        <v>1989.4719772553581</v>
      </c>
      <c r="I245" s="33" t="b">
        <f t="shared" si="33"/>
        <v>1</v>
      </c>
      <c r="J245" s="33">
        <f t="shared" si="34"/>
        <v>24</v>
      </c>
      <c r="K245" s="33">
        <f t="shared" si="35"/>
        <v>25</v>
      </c>
      <c r="L245" s="1">
        <f t="shared" si="36"/>
        <v>24</v>
      </c>
      <c r="M245" s="1">
        <f t="shared" si="37"/>
        <v>25</v>
      </c>
      <c r="N245" s="1">
        <f t="shared" si="38"/>
        <v>1989.4720906659225</v>
      </c>
      <c r="O245" s="1">
        <f t="shared" si="39"/>
        <v>1989.4717126307078</v>
      </c>
      <c r="P245" s="1">
        <f t="shared" si="31"/>
        <v>-3.7803521468049439E-4</v>
      </c>
    </row>
    <row r="246" spans="6:16" x14ac:dyDescent="0.3">
      <c r="F246" s="26">
        <f t="shared" si="32"/>
        <v>24.400000000000077</v>
      </c>
      <c r="G246" s="16">
        <f t="shared" si="30"/>
        <v>1989.4719394518365</v>
      </c>
      <c r="I246" s="33" t="b">
        <f t="shared" si="33"/>
        <v>1</v>
      </c>
      <c r="J246" s="33">
        <f t="shared" si="34"/>
        <v>24</v>
      </c>
      <c r="K246" s="33">
        <f t="shared" si="35"/>
        <v>25</v>
      </c>
      <c r="L246" s="1">
        <f t="shared" si="36"/>
        <v>24</v>
      </c>
      <c r="M246" s="1">
        <f t="shared" si="37"/>
        <v>25</v>
      </c>
      <c r="N246" s="1">
        <f t="shared" si="38"/>
        <v>1989.4720906659225</v>
      </c>
      <c r="O246" s="1">
        <f t="shared" si="39"/>
        <v>1989.4717126307078</v>
      </c>
      <c r="P246" s="1">
        <f t="shared" si="31"/>
        <v>-3.7803521468049439E-4</v>
      </c>
    </row>
    <row r="247" spans="6:16" x14ac:dyDescent="0.3">
      <c r="F247" s="26">
        <f t="shared" si="32"/>
        <v>24.500000000000078</v>
      </c>
      <c r="G247" s="16">
        <f t="shared" si="30"/>
        <v>1989.471901648315</v>
      </c>
      <c r="I247" s="33" t="b">
        <f t="shared" si="33"/>
        <v>1</v>
      </c>
      <c r="J247" s="33">
        <f t="shared" si="34"/>
        <v>24</v>
      </c>
      <c r="K247" s="33">
        <f t="shared" si="35"/>
        <v>25</v>
      </c>
      <c r="L247" s="1">
        <f t="shared" si="36"/>
        <v>24</v>
      </c>
      <c r="M247" s="1">
        <f t="shared" si="37"/>
        <v>25</v>
      </c>
      <c r="N247" s="1">
        <f t="shared" si="38"/>
        <v>1989.4720906659225</v>
      </c>
      <c r="O247" s="1">
        <f t="shared" si="39"/>
        <v>1989.4717126307078</v>
      </c>
      <c r="P247" s="1">
        <f t="shared" si="31"/>
        <v>-3.7803521468049439E-4</v>
      </c>
    </row>
    <row r="248" spans="6:16" x14ac:dyDescent="0.3">
      <c r="F248" s="26">
        <f t="shared" si="32"/>
        <v>24.60000000000008</v>
      </c>
      <c r="G248" s="16">
        <f t="shared" si="30"/>
        <v>1989.4718638447937</v>
      </c>
      <c r="I248" s="33" t="b">
        <f t="shared" si="33"/>
        <v>1</v>
      </c>
      <c r="J248" s="33">
        <f t="shared" si="34"/>
        <v>24</v>
      </c>
      <c r="K248" s="33">
        <f t="shared" si="35"/>
        <v>25</v>
      </c>
      <c r="L248" s="1">
        <f t="shared" si="36"/>
        <v>24</v>
      </c>
      <c r="M248" s="1">
        <f t="shared" si="37"/>
        <v>25</v>
      </c>
      <c r="N248" s="1">
        <f t="shared" si="38"/>
        <v>1989.4720906659225</v>
      </c>
      <c r="O248" s="1">
        <f t="shared" si="39"/>
        <v>1989.4717126307078</v>
      </c>
      <c r="P248" s="1">
        <f t="shared" si="31"/>
        <v>-3.7803521468049439E-4</v>
      </c>
    </row>
    <row r="249" spans="6:16" x14ac:dyDescent="0.3">
      <c r="F249" s="26">
        <f t="shared" si="32"/>
        <v>24.700000000000081</v>
      </c>
      <c r="G249" s="16">
        <f t="shared" si="30"/>
        <v>1989.4718260412722</v>
      </c>
      <c r="I249" s="33" t="b">
        <f t="shared" si="33"/>
        <v>1</v>
      </c>
      <c r="J249" s="33">
        <f t="shared" si="34"/>
        <v>24</v>
      </c>
      <c r="K249" s="33">
        <f t="shared" si="35"/>
        <v>25</v>
      </c>
      <c r="L249" s="1">
        <f t="shared" si="36"/>
        <v>24</v>
      </c>
      <c r="M249" s="1">
        <f t="shared" si="37"/>
        <v>25</v>
      </c>
      <c r="N249" s="1">
        <f t="shared" si="38"/>
        <v>1989.4720906659225</v>
      </c>
      <c r="O249" s="1">
        <f t="shared" si="39"/>
        <v>1989.4717126307078</v>
      </c>
      <c r="P249" s="1">
        <f t="shared" si="31"/>
        <v>-3.7803521468049439E-4</v>
      </c>
    </row>
    <row r="250" spans="6:16" x14ac:dyDescent="0.3">
      <c r="F250" s="26">
        <f t="shared" si="32"/>
        <v>24.800000000000082</v>
      </c>
      <c r="G250" s="16">
        <f t="shared" si="30"/>
        <v>1989.4717882377506</v>
      </c>
      <c r="I250" s="33" t="b">
        <f t="shared" si="33"/>
        <v>1</v>
      </c>
      <c r="J250" s="33">
        <f t="shared" si="34"/>
        <v>24</v>
      </c>
      <c r="K250" s="33">
        <f t="shared" si="35"/>
        <v>25</v>
      </c>
      <c r="L250" s="1">
        <f t="shared" si="36"/>
        <v>24</v>
      </c>
      <c r="M250" s="1">
        <f t="shared" si="37"/>
        <v>25</v>
      </c>
      <c r="N250" s="1">
        <f t="shared" si="38"/>
        <v>1989.4720906659225</v>
      </c>
      <c r="O250" s="1">
        <f t="shared" si="39"/>
        <v>1989.4717126307078</v>
      </c>
      <c r="P250" s="1">
        <f t="shared" si="31"/>
        <v>-3.7803521468049439E-4</v>
      </c>
    </row>
    <row r="251" spans="6:16" x14ac:dyDescent="0.3">
      <c r="F251" s="26">
        <f t="shared" si="32"/>
        <v>24.900000000000084</v>
      </c>
      <c r="G251" s="16">
        <f t="shared" si="30"/>
        <v>1989.4717504342293</v>
      </c>
      <c r="I251" s="33" t="b">
        <f t="shared" si="33"/>
        <v>1</v>
      </c>
      <c r="J251" s="33">
        <f t="shared" si="34"/>
        <v>24</v>
      </c>
      <c r="K251" s="33">
        <f t="shared" si="35"/>
        <v>25</v>
      </c>
      <c r="L251" s="1">
        <f t="shared" si="36"/>
        <v>24</v>
      </c>
      <c r="M251" s="1">
        <f t="shared" si="37"/>
        <v>25</v>
      </c>
      <c r="N251" s="1">
        <f t="shared" si="38"/>
        <v>1989.4720906659225</v>
      </c>
      <c r="O251" s="1">
        <f t="shared" si="39"/>
        <v>1989.4717126307078</v>
      </c>
      <c r="P251" s="1">
        <f t="shared" si="31"/>
        <v>-3.7803521468049439E-4</v>
      </c>
    </row>
    <row r="252" spans="6:16" x14ac:dyDescent="0.3">
      <c r="F252" s="26">
        <f t="shared" si="32"/>
        <v>25.000000000000085</v>
      </c>
      <c r="G252" s="16">
        <f t="shared" ref="G252:G315" si="40">IF(F252&gt;$C$29,$C$30,IF(I252,N252+(F252-L252)*P252,0))</f>
        <v>1989.4717126307078</v>
      </c>
      <c r="I252" s="33" t="b">
        <f t="shared" ref="I252:I315" si="41">AND(F252&gt;=$C$28,F252&lt;=$C$29)</f>
        <v>0</v>
      </c>
      <c r="J252" s="33">
        <f t="shared" ref="J252:J315" si="42">COUNTIF($B$2:$B$26,"&lt;="&amp;F252)</f>
        <v>25</v>
      </c>
      <c r="K252" s="33">
        <f t="shared" ref="K252:K315" si="43">J252+1</f>
        <v>26</v>
      </c>
      <c r="L252" s="1" t="str">
        <f t="shared" ref="L252:L315" si="44">IF(I252,INDEX($B$2:$B$26,J252),"")</f>
        <v/>
      </c>
      <c r="M252" s="1" t="str">
        <f t="shared" ref="M252:M315" si="45">IF(I252,INDEX($B$2:$B$26,K252),"")</f>
        <v/>
      </c>
      <c r="N252" s="1" t="str">
        <f t="shared" ref="N252:N315" si="46">IF(I252,INDEX($C$2:$C$26,J252),"")</f>
        <v/>
      </c>
      <c r="O252" s="1" t="str">
        <f t="shared" ref="O252:O315" si="47">IF(I252,INDEX($C$2:$C$26,K252),"")</f>
        <v/>
      </c>
      <c r="P252" s="1">
        <f t="shared" ref="P252:P315" si="48">IF(L252&lt;&gt;M252,(O252-N252)/(M252-L252),0)</f>
        <v>0</v>
      </c>
    </row>
    <row r="253" spans="6:16" x14ac:dyDescent="0.3">
      <c r="F253" s="26">
        <f t="shared" si="32"/>
        <v>25.100000000000087</v>
      </c>
      <c r="G253" s="16">
        <f t="shared" si="40"/>
        <v>1989.4717126307078</v>
      </c>
      <c r="I253" s="33" t="b">
        <f t="shared" si="41"/>
        <v>0</v>
      </c>
      <c r="J253" s="33">
        <f t="shared" si="42"/>
        <v>25</v>
      </c>
      <c r="K253" s="33">
        <f t="shared" si="43"/>
        <v>26</v>
      </c>
      <c r="L253" s="1" t="str">
        <f t="shared" si="44"/>
        <v/>
      </c>
      <c r="M253" s="1" t="str">
        <f t="shared" si="45"/>
        <v/>
      </c>
      <c r="N253" s="1" t="str">
        <f t="shared" si="46"/>
        <v/>
      </c>
      <c r="O253" s="1" t="str">
        <f t="shared" si="47"/>
        <v/>
      </c>
      <c r="P253" s="1">
        <f t="shared" si="48"/>
        <v>0</v>
      </c>
    </row>
    <row r="254" spans="6:16" x14ac:dyDescent="0.3">
      <c r="F254" s="26">
        <f t="shared" si="32"/>
        <v>25.200000000000088</v>
      </c>
      <c r="G254" s="16">
        <f t="shared" si="40"/>
        <v>1989.4717126307078</v>
      </c>
      <c r="I254" s="33" t="b">
        <f t="shared" si="41"/>
        <v>0</v>
      </c>
      <c r="J254" s="33">
        <f t="shared" si="42"/>
        <v>25</v>
      </c>
      <c r="K254" s="33">
        <f t="shared" si="43"/>
        <v>26</v>
      </c>
      <c r="L254" s="1" t="str">
        <f t="shared" si="44"/>
        <v/>
      </c>
      <c r="M254" s="1" t="str">
        <f t="shared" si="45"/>
        <v/>
      </c>
      <c r="N254" s="1" t="str">
        <f t="shared" si="46"/>
        <v/>
      </c>
      <c r="O254" s="1" t="str">
        <f t="shared" si="47"/>
        <v/>
      </c>
      <c r="P254" s="1">
        <f t="shared" si="48"/>
        <v>0</v>
      </c>
    </row>
    <row r="255" spans="6:16" x14ac:dyDescent="0.3">
      <c r="F255" s="26">
        <f t="shared" si="32"/>
        <v>25.30000000000009</v>
      </c>
      <c r="G255" s="16">
        <f t="shared" si="40"/>
        <v>1989.4717126307078</v>
      </c>
      <c r="I255" s="33" t="b">
        <f t="shared" si="41"/>
        <v>0</v>
      </c>
      <c r="J255" s="33">
        <f t="shared" si="42"/>
        <v>25</v>
      </c>
      <c r="K255" s="33">
        <f t="shared" si="43"/>
        <v>26</v>
      </c>
      <c r="L255" s="1" t="str">
        <f t="shared" si="44"/>
        <v/>
      </c>
      <c r="M255" s="1" t="str">
        <f t="shared" si="45"/>
        <v/>
      </c>
      <c r="N255" s="1" t="str">
        <f t="shared" si="46"/>
        <v/>
      </c>
      <c r="O255" s="1" t="str">
        <f t="shared" si="47"/>
        <v/>
      </c>
      <c r="P255" s="1">
        <f t="shared" si="48"/>
        <v>0</v>
      </c>
    </row>
    <row r="256" spans="6:16" x14ac:dyDescent="0.3">
      <c r="F256" s="26">
        <f t="shared" si="32"/>
        <v>25.400000000000091</v>
      </c>
      <c r="G256" s="16">
        <f t="shared" si="40"/>
        <v>1989.4717126307078</v>
      </c>
      <c r="I256" s="33" t="b">
        <f t="shared" si="41"/>
        <v>0</v>
      </c>
      <c r="J256" s="33">
        <f t="shared" si="42"/>
        <v>25</v>
      </c>
      <c r="K256" s="33">
        <f t="shared" si="43"/>
        <v>26</v>
      </c>
      <c r="L256" s="1" t="str">
        <f t="shared" si="44"/>
        <v/>
      </c>
      <c r="M256" s="1" t="str">
        <f t="shared" si="45"/>
        <v/>
      </c>
      <c r="N256" s="1" t="str">
        <f t="shared" si="46"/>
        <v/>
      </c>
      <c r="O256" s="1" t="str">
        <f t="shared" si="47"/>
        <v/>
      </c>
      <c r="P256" s="1">
        <f t="shared" si="48"/>
        <v>0</v>
      </c>
    </row>
    <row r="257" spans="6:16" x14ac:dyDescent="0.3">
      <c r="F257" s="26">
        <f t="shared" si="32"/>
        <v>25.500000000000092</v>
      </c>
      <c r="G257" s="16">
        <f t="shared" si="40"/>
        <v>1989.4717126307078</v>
      </c>
      <c r="I257" s="33" t="b">
        <f t="shared" si="41"/>
        <v>0</v>
      </c>
      <c r="J257" s="33">
        <f t="shared" si="42"/>
        <v>25</v>
      </c>
      <c r="K257" s="33">
        <f t="shared" si="43"/>
        <v>26</v>
      </c>
      <c r="L257" s="1" t="str">
        <f t="shared" si="44"/>
        <v/>
      </c>
      <c r="M257" s="1" t="str">
        <f t="shared" si="45"/>
        <v/>
      </c>
      <c r="N257" s="1" t="str">
        <f t="shared" si="46"/>
        <v/>
      </c>
      <c r="O257" s="1" t="str">
        <f t="shared" si="47"/>
        <v/>
      </c>
      <c r="P257" s="1">
        <f t="shared" si="48"/>
        <v>0</v>
      </c>
    </row>
    <row r="258" spans="6:16" x14ac:dyDescent="0.3">
      <c r="F258" s="26">
        <f t="shared" si="32"/>
        <v>25.600000000000094</v>
      </c>
      <c r="G258" s="16">
        <f t="shared" si="40"/>
        <v>1989.4717126307078</v>
      </c>
      <c r="I258" s="33" t="b">
        <f t="shared" si="41"/>
        <v>0</v>
      </c>
      <c r="J258" s="33">
        <f t="shared" si="42"/>
        <v>25</v>
      </c>
      <c r="K258" s="33">
        <f t="shared" si="43"/>
        <v>26</v>
      </c>
      <c r="L258" s="1" t="str">
        <f t="shared" si="44"/>
        <v/>
      </c>
      <c r="M258" s="1" t="str">
        <f t="shared" si="45"/>
        <v/>
      </c>
      <c r="N258" s="1" t="str">
        <f t="shared" si="46"/>
        <v/>
      </c>
      <c r="O258" s="1" t="str">
        <f t="shared" si="47"/>
        <v/>
      </c>
      <c r="P258" s="1">
        <f t="shared" si="48"/>
        <v>0</v>
      </c>
    </row>
    <row r="259" spans="6:16" x14ac:dyDescent="0.3">
      <c r="F259" s="26">
        <f t="shared" ref="F259:F322" si="49">F258+WindSpeedStep</f>
        <v>25.700000000000095</v>
      </c>
      <c r="G259" s="16">
        <f t="shared" si="40"/>
        <v>1989.4717126307078</v>
      </c>
      <c r="I259" s="33" t="b">
        <f t="shared" si="41"/>
        <v>0</v>
      </c>
      <c r="J259" s="33">
        <f t="shared" si="42"/>
        <v>25</v>
      </c>
      <c r="K259" s="33">
        <f t="shared" si="43"/>
        <v>26</v>
      </c>
      <c r="L259" s="1" t="str">
        <f t="shared" si="44"/>
        <v/>
      </c>
      <c r="M259" s="1" t="str">
        <f t="shared" si="45"/>
        <v/>
      </c>
      <c r="N259" s="1" t="str">
        <f t="shared" si="46"/>
        <v/>
      </c>
      <c r="O259" s="1" t="str">
        <f t="shared" si="47"/>
        <v/>
      </c>
      <c r="P259" s="1">
        <f t="shared" si="48"/>
        <v>0</v>
      </c>
    </row>
    <row r="260" spans="6:16" x14ac:dyDescent="0.3">
      <c r="F260" s="26">
        <f t="shared" si="49"/>
        <v>25.800000000000097</v>
      </c>
      <c r="G260" s="16">
        <f t="shared" si="40"/>
        <v>1989.4717126307078</v>
      </c>
      <c r="I260" s="33" t="b">
        <f t="shared" si="41"/>
        <v>0</v>
      </c>
      <c r="J260" s="33">
        <f t="shared" si="42"/>
        <v>25</v>
      </c>
      <c r="K260" s="33">
        <f t="shared" si="43"/>
        <v>26</v>
      </c>
      <c r="L260" s="1" t="str">
        <f t="shared" si="44"/>
        <v/>
      </c>
      <c r="M260" s="1" t="str">
        <f t="shared" si="45"/>
        <v/>
      </c>
      <c r="N260" s="1" t="str">
        <f t="shared" si="46"/>
        <v/>
      </c>
      <c r="O260" s="1" t="str">
        <f t="shared" si="47"/>
        <v/>
      </c>
      <c r="P260" s="1">
        <f t="shared" si="48"/>
        <v>0</v>
      </c>
    </row>
    <row r="261" spans="6:16" x14ac:dyDescent="0.3">
      <c r="F261" s="26">
        <f t="shared" si="49"/>
        <v>25.900000000000098</v>
      </c>
      <c r="G261" s="16">
        <f t="shared" si="40"/>
        <v>1989.4717126307078</v>
      </c>
      <c r="I261" s="33" t="b">
        <f t="shared" si="41"/>
        <v>0</v>
      </c>
      <c r="J261" s="33">
        <f t="shared" si="42"/>
        <v>25</v>
      </c>
      <c r="K261" s="33">
        <f t="shared" si="43"/>
        <v>26</v>
      </c>
      <c r="L261" s="1" t="str">
        <f t="shared" si="44"/>
        <v/>
      </c>
      <c r="M261" s="1" t="str">
        <f t="shared" si="45"/>
        <v/>
      </c>
      <c r="N261" s="1" t="str">
        <f t="shared" si="46"/>
        <v/>
      </c>
      <c r="O261" s="1" t="str">
        <f t="shared" si="47"/>
        <v/>
      </c>
      <c r="P261" s="1">
        <f t="shared" si="48"/>
        <v>0</v>
      </c>
    </row>
    <row r="262" spans="6:16" x14ac:dyDescent="0.3">
      <c r="F262" s="26">
        <f t="shared" si="49"/>
        <v>26.000000000000099</v>
      </c>
      <c r="G262" s="16">
        <f t="shared" si="40"/>
        <v>1989.4717126307078</v>
      </c>
      <c r="I262" s="33" t="b">
        <f t="shared" si="41"/>
        <v>0</v>
      </c>
      <c r="J262" s="33">
        <f t="shared" si="42"/>
        <v>25</v>
      </c>
      <c r="K262" s="33">
        <f t="shared" si="43"/>
        <v>26</v>
      </c>
      <c r="L262" s="1" t="str">
        <f t="shared" si="44"/>
        <v/>
      </c>
      <c r="M262" s="1" t="str">
        <f t="shared" si="45"/>
        <v/>
      </c>
      <c r="N262" s="1" t="str">
        <f t="shared" si="46"/>
        <v/>
      </c>
      <c r="O262" s="1" t="str">
        <f t="shared" si="47"/>
        <v/>
      </c>
      <c r="P262" s="1">
        <f t="shared" si="48"/>
        <v>0</v>
      </c>
    </row>
    <row r="263" spans="6:16" x14ac:dyDescent="0.3">
      <c r="F263" s="26">
        <f t="shared" si="49"/>
        <v>26.100000000000101</v>
      </c>
      <c r="G263" s="16">
        <f t="shared" si="40"/>
        <v>1989.4717126307078</v>
      </c>
      <c r="I263" s="33" t="b">
        <f t="shared" si="41"/>
        <v>0</v>
      </c>
      <c r="J263" s="33">
        <f t="shared" si="42"/>
        <v>25</v>
      </c>
      <c r="K263" s="33">
        <f t="shared" si="43"/>
        <v>26</v>
      </c>
      <c r="L263" s="1" t="str">
        <f t="shared" si="44"/>
        <v/>
      </c>
      <c r="M263" s="1" t="str">
        <f t="shared" si="45"/>
        <v/>
      </c>
      <c r="N263" s="1" t="str">
        <f t="shared" si="46"/>
        <v/>
      </c>
      <c r="O263" s="1" t="str">
        <f t="shared" si="47"/>
        <v/>
      </c>
      <c r="P263" s="1">
        <f t="shared" si="48"/>
        <v>0</v>
      </c>
    </row>
    <row r="264" spans="6:16" x14ac:dyDescent="0.3">
      <c r="F264" s="26">
        <f t="shared" si="49"/>
        <v>26.200000000000102</v>
      </c>
      <c r="G264" s="16">
        <f t="shared" si="40"/>
        <v>1989.4717126307078</v>
      </c>
      <c r="I264" s="33" t="b">
        <f t="shared" si="41"/>
        <v>0</v>
      </c>
      <c r="J264" s="33">
        <f t="shared" si="42"/>
        <v>25</v>
      </c>
      <c r="K264" s="33">
        <f t="shared" si="43"/>
        <v>26</v>
      </c>
      <c r="L264" s="1" t="str">
        <f t="shared" si="44"/>
        <v/>
      </c>
      <c r="M264" s="1" t="str">
        <f t="shared" si="45"/>
        <v/>
      </c>
      <c r="N264" s="1" t="str">
        <f t="shared" si="46"/>
        <v/>
      </c>
      <c r="O264" s="1" t="str">
        <f t="shared" si="47"/>
        <v/>
      </c>
      <c r="P264" s="1">
        <f t="shared" si="48"/>
        <v>0</v>
      </c>
    </row>
    <row r="265" spans="6:16" x14ac:dyDescent="0.3">
      <c r="F265" s="26">
        <f t="shared" si="49"/>
        <v>26.300000000000104</v>
      </c>
      <c r="G265" s="16">
        <f t="shared" si="40"/>
        <v>1989.4717126307078</v>
      </c>
      <c r="I265" s="33" t="b">
        <f t="shared" si="41"/>
        <v>0</v>
      </c>
      <c r="J265" s="33">
        <f t="shared" si="42"/>
        <v>25</v>
      </c>
      <c r="K265" s="33">
        <f t="shared" si="43"/>
        <v>26</v>
      </c>
      <c r="L265" s="1" t="str">
        <f t="shared" si="44"/>
        <v/>
      </c>
      <c r="M265" s="1" t="str">
        <f t="shared" si="45"/>
        <v/>
      </c>
      <c r="N265" s="1" t="str">
        <f t="shared" si="46"/>
        <v/>
      </c>
      <c r="O265" s="1" t="str">
        <f t="shared" si="47"/>
        <v/>
      </c>
      <c r="P265" s="1">
        <f t="shared" si="48"/>
        <v>0</v>
      </c>
    </row>
    <row r="266" spans="6:16" x14ac:dyDescent="0.3">
      <c r="F266" s="26">
        <f t="shared" si="49"/>
        <v>26.400000000000105</v>
      </c>
      <c r="G266" s="16">
        <f t="shared" si="40"/>
        <v>1989.4717126307078</v>
      </c>
      <c r="I266" s="33" t="b">
        <f t="shared" si="41"/>
        <v>0</v>
      </c>
      <c r="J266" s="33">
        <f t="shared" si="42"/>
        <v>25</v>
      </c>
      <c r="K266" s="33">
        <f t="shared" si="43"/>
        <v>26</v>
      </c>
      <c r="L266" s="1" t="str">
        <f t="shared" si="44"/>
        <v/>
      </c>
      <c r="M266" s="1" t="str">
        <f t="shared" si="45"/>
        <v/>
      </c>
      <c r="N266" s="1" t="str">
        <f t="shared" si="46"/>
        <v/>
      </c>
      <c r="O266" s="1" t="str">
        <f t="shared" si="47"/>
        <v/>
      </c>
      <c r="P266" s="1">
        <f t="shared" si="48"/>
        <v>0</v>
      </c>
    </row>
    <row r="267" spans="6:16" x14ac:dyDescent="0.3">
      <c r="F267" s="26">
        <f t="shared" si="49"/>
        <v>26.500000000000107</v>
      </c>
      <c r="G267" s="16">
        <f t="shared" si="40"/>
        <v>1989.4717126307078</v>
      </c>
      <c r="I267" s="33" t="b">
        <f t="shared" si="41"/>
        <v>0</v>
      </c>
      <c r="J267" s="33">
        <f t="shared" si="42"/>
        <v>25</v>
      </c>
      <c r="K267" s="33">
        <f t="shared" si="43"/>
        <v>26</v>
      </c>
      <c r="L267" s="1" t="str">
        <f t="shared" si="44"/>
        <v/>
      </c>
      <c r="M267" s="1" t="str">
        <f t="shared" si="45"/>
        <v/>
      </c>
      <c r="N267" s="1" t="str">
        <f t="shared" si="46"/>
        <v/>
      </c>
      <c r="O267" s="1" t="str">
        <f t="shared" si="47"/>
        <v/>
      </c>
      <c r="P267" s="1">
        <f t="shared" si="48"/>
        <v>0</v>
      </c>
    </row>
    <row r="268" spans="6:16" x14ac:dyDescent="0.3">
      <c r="F268" s="26">
        <f t="shared" si="49"/>
        <v>26.600000000000108</v>
      </c>
      <c r="G268" s="16">
        <f t="shared" si="40"/>
        <v>1989.4717126307078</v>
      </c>
      <c r="I268" s="33" t="b">
        <f t="shared" si="41"/>
        <v>0</v>
      </c>
      <c r="J268" s="33">
        <f t="shared" si="42"/>
        <v>25</v>
      </c>
      <c r="K268" s="33">
        <f t="shared" si="43"/>
        <v>26</v>
      </c>
      <c r="L268" s="1" t="str">
        <f t="shared" si="44"/>
        <v/>
      </c>
      <c r="M268" s="1" t="str">
        <f t="shared" si="45"/>
        <v/>
      </c>
      <c r="N268" s="1" t="str">
        <f t="shared" si="46"/>
        <v/>
      </c>
      <c r="O268" s="1" t="str">
        <f t="shared" si="47"/>
        <v/>
      </c>
      <c r="P268" s="1">
        <f t="shared" si="48"/>
        <v>0</v>
      </c>
    </row>
    <row r="269" spans="6:16" x14ac:dyDescent="0.3">
      <c r="F269" s="26">
        <f t="shared" si="49"/>
        <v>26.700000000000109</v>
      </c>
      <c r="G269" s="16">
        <f t="shared" si="40"/>
        <v>1989.4717126307078</v>
      </c>
      <c r="I269" s="33" t="b">
        <f t="shared" si="41"/>
        <v>0</v>
      </c>
      <c r="J269" s="33">
        <f t="shared" si="42"/>
        <v>25</v>
      </c>
      <c r="K269" s="33">
        <f t="shared" si="43"/>
        <v>26</v>
      </c>
      <c r="L269" s="1" t="str">
        <f t="shared" si="44"/>
        <v/>
      </c>
      <c r="M269" s="1" t="str">
        <f t="shared" si="45"/>
        <v/>
      </c>
      <c r="N269" s="1" t="str">
        <f t="shared" si="46"/>
        <v/>
      </c>
      <c r="O269" s="1" t="str">
        <f t="shared" si="47"/>
        <v/>
      </c>
      <c r="P269" s="1">
        <f t="shared" si="48"/>
        <v>0</v>
      </c>
    </row>
    <row r="270" spans="6:16" x14ac:dyDescent="0.3">
      <c r="F270" s="26">
        <f t="shared" si="49"/>
        <v>26.800000000000111</v>
      </c>
      <c r="G270" s="16">
        <f t="shared" si="40"/>
        <v>1989.4717126307078</v>
      </c>
      <c r="I270" s="33" t="b">
        <f t="shared" si="41"/>
        <v>0</v>
      </c>
      <c r="J270" s="33">
        <f t="shared" si="42"/>
        <v>25</v>
      </c>
      <c r="K270" s="33">
        <f t="shared" si="43"/>
        <v>26</v>
      </c>
      <c r="L270" s="1" t="str">
        <f t="shared" si="44"/>
        <v/>
      </c>
      <c r="M270" s="1" t="str">
        <f t="shared" si="45"/>
        <v/>
      </c>
      <c r="N270" s="1" t="str">
        <f t="shared" si="46"/>
        <v/>
      </c>
      <c r="O270" s="1" t="str">
        <f t="shared" si="47"/>
        <v/>
      </c>
      <c r="P270" s="1">
        <f t="shared" si="48"/>
        <v>0</v>
      </c>
    </row>
    <row r="271" spans="6:16" x14ac:dyDescent="0.3">
      <c r="F271" s="26">
        <f t="shared" si="49"/>
        <v>26.900000000000112</v>
      </c>
      <c r="G271" s="16">
        <f t="shared" si="40"/>
        <v>1989.4717126307078</v>
      </c>
      <c r="I271" s="33" t="b">
        <f t="shared" si="41"/>
        <v>0</v>
      </c>
      <c r="J271" s="33">
        <f t="shared" si="42"/>
        <v>25</v>
      </c>
      <c r="K271" s="33">
        <f t="shared" si="43"/>
        <v>26</v>
      </c>
      <c r="L271" s="1" t="str">
        <f t="shared" si="44"/>
        <v/>
      </c>
      <c r="M271" s="1" t="str">
        <f t="shared" si="45"/>
        <v/>
      </c>
      <c r="N271" s="1" t="str">
        <f t="shared" si="46"/>
        <v/>
      </c>
      <c r="O271" s="1" t="str">
        <f t="shared" si="47"/>
        <v/>
      </c>
      <c r="P271" s="1">
        <f t="shared" si="48"/>
        <v>0</v>
      </c>
    </row>
    <row r="272" spans="6:16" x14ac:dyDescent="0.3">
      <c r="F272" s="26">
        <f t="shared" si="49"/>
        <v>27.000000000000114</v>
      </c>
      <c r="G272" s="16">
        <f t="shared" si="40"/>
        <v>1989.4717126307078</v>
      </c>
      <c r="I272" s="33" t="b">
        <f t="shared" si="41"/>
        <v>0</v>
      </c>
      <c r="J272" s="33">
        <f t="shared" si="42"/>
        <v>25</v>
      </c>
      <c r="K272" s="33">
        <f t="shared" si="43"/>
        <v>26</v>
      </c>
      <c r="L272" s="1" t="str">
        <f t="shared" si="44"/>
        <v/>
      </c>
      <c r="M272" s="1" t="str">
        <f t="shared" si="45"/>
        <v/>
      </c>
      <c r="N272" s="1" t="str">
        <f t="shared" si="46"/>
        <v/>
      </c>
      <c r="O272" s="1" t="str">
        <f t="shared" si="47"/>
        <v/>
      </c>
      <c r="P272" s="1">
        <f t="shared" si="48"/>
        <v>0</v>
      </c>
    </row>
    <row r="273" spans="6:16" x14ac:dyDescent="0.3">
      <c r="F273" s="26">
        <f t="shared" si="49"/>
        <v>27.100000000000115</v>
      </c>
      <c r="G273" s="16">
        <f t="shared" si="40"/>
        <v>1989.4717126307078</v>
      </c>
      <c r="I273" s="33" t="b">
        <f t="shared" si="41"/>
        <v>0</v>
      </c>
      <c r="J273" s="33">
        <f t="shared" si="42"/>
        <v>25</v>
      </c>
      <c r="K273" s="33">
        <f t="shared" si="43"/>
        <v>26</v>
      </c>
      <c r="L273" s="1" t="str">
        <f t="shared" si="44"/>
        <v/>
      </c>
      <c r="M273" s="1" t="str">
        <f t="shared" si="45"/>
        <v/>
      </c>
      <c r="N273" s="1" t="str">
        <f t="shared" si="46"/>
        <v/>
      </c>
      <c r="O273" s="1" t="str">
        <f t="shared" si="47"/>
        <v/>
      </c>
      <c r="P273" s="1">
        <f t="shared" si="48"/>
        <v>0</v>
      </c>
    </row>
    <row r="274" spans="6:16" x14ac:dyDescent="0.3">
      <c r="F274" s="26">
        <f t="shared" si="49"/>
        <v>27.200000000000117</v>
      </c>
      <c r="G274" s="16">
        <f t="shared" si="40"/>
        <v>1989.4717126307078</v>
      </c>
      <c r="I274" s="33" t="b">
        <f t="shared" si="41"/>
        <v>0</v>
      </c>
      <c r="J274" s="33">
        <f t="shared" si="42"/>
        <v>25</v>
      </c>
      <c r="K274" s="33">
        <f t="shared" si="43"/>
        <v>26</v>
      </c>
      <c r="L274" s="1" t="str">
        <f t="shared" si="44"/>
        <v/>
      </c>
      <c r="M274" s="1" t="str">
        <f t="shared" si="45"/>
        <v/>
      </c>
      <c r="N274" s="1" t="str">
        <f t="shared" si="46"/>
        <v/>
      </c>
      <c r="O274" s="1" t="str">
        <f t="shared" si="47"/>
        <v/>
      </c>
      <c r="P274" s="1">
        <f t="shared" si="48"/>
        <v>0</v>
      </c>
    </row>
    <row r="275" spans="6:16" x14ac:dyDescent="0.3">
      <c r="F275" s="26">
        <f t="shared" si="49"/>
        <v>27.300000000000118</v>
      </c>
      <c r="G275" s="16">
        <f t="shared" si="40"/>
        <v>1989.4717126307078</v>
      </c>
      <c r="I275" s="33" t="b">
        <f t="shared" si="41"/>
        <v>0</v>
      </c>
      <c r="J275" s="33">
        <f t="shared" si="42"/>
        <v>25</v>
      </c>
      <c r="K275" s="33">
        <f t="shared" si="43"/>
        <v>26</v>
      </c>
      <c r="L275" s="1" t="str">
        <f t="shared" si="44"/>
        <v/>
      </c>
      <c r="M275" s="1" t="str">
        <f t="shared" si="45"/>
        <v/>
      </c>
      <c r="N275" s="1" t="str">
        <f t="shared" si="46"/>
        <v/>
      </c>
      <c r="O275" s="1" t="str">
        <f t="shared" si="47"/>
        <v/>
      </c>
      <c r="P275" s="1">
        <f t="shared" si="48"/>
        <v>0</v>
      </c>
    </row>
    <row r="276" spans="6:16" x14ac:dyDescent="0.3">
      <c r="F276" s="26">
        <f t="shared" si="49"/>
        <v>27.400000000000119</v>
      </c>
      <c r="G276" s="16">
        <f t="shared" si="40"/>
        <v>1989.4717126307078</v>
      </c>
      <c r="I276" s="33" t="b">
        <f t="shared" si="41"/>
        <v>0</v>
      </c>
      <c r="J276" s="33">
        <f t="shared" si="42"/>
        <v>25</v>
      </c>
      <c r="K276" s="33">
        <f t="shared" si="43"/>
        <v>26</v>
      </c>
      <c r="L276" s="1" t="str">
        <f t="shared" si="44"/>
        <v/>
      </c>
      <c r="M276" s="1" t="str">
        <f t="shared" si="45"/>
        <v/>
      </c>
      <c r="N276" s="1" t="str">
        <f t="shared" si="46"/>
        <v/>
      </c>
      <c r="O276" s="1" t="str">
        <f t="shared" si="47"/>
        <v/>
      </c>
      <c r="P276" s="1">
        <f t="shared" si="48"/>
        <v>0</v>
      </c>
    </row>
    <row r="277" spans="6:16" x14ac:dyDescent="0.3">
      <c r="F277" s="26">
        <f t="shared" si="49"/>
        <v>27.500000000000121</v>
      </c>
      <c r="G277" s="16">
        <f t="shared" si="40"/>
        <v>1989.4717126307078</v>
      </c>
      <c r="I277" s="33" t="b">
        <f t="shared" si="41"/>
        <v>0</v>
      </c>
      <c r="J277" s="33">
        <f t="shared" si="42"/>
        <v>25</v>
      </c>
      <c r="K277" s="33">
        <f t="shared" si="43"/>
        <v>26</v>
      </c>
      <c r="L277" s="1" t="str">
        <f t="shared" si="44"/>
        <v/>
      </c>
      <c r="M277" s="1" t="str">
        <f t="shared" si="45"/>
        <v/>
      </c>
      <c r="N277" s="1" t="str">
        <f t="shared" si="46"/>
        <v/>
      </c>
      <c r="O277" s="1" t="str">
        <f t="shared" si="47"/>
        <v/>
      </c>
      <c r="P277" s="1">
        <f t="shared" si="48"/>
        <v>0</v>
      </c>
    </row>
    <row r="278" spans="6:16" x14ac:dyDescent="0.3">
      <c r="F278" s="26">
        <f t="shared" si="49"/>
        <v>27.600000000000122</v>
      </c>
      <c r="G278" s="16">
        <f t="shared" si="40"/>
        <v>1989.4717126307078</v>
      </c>
      <c r="I278" s="33" t="b">
        <f t="shared" si="41"/>
        <v>0</v>
      </c>
      <c r="J278" s="33">
        <f t="shared" si="42"/>
        <v>25</v>
      </c>
      <c r="K278" s="33">
        <f t="shared" si="43"/>
        <v>26</v>
      </c>
      <c r="L278" s="1" t="str">
        <f t="shared" si="44"/>
        <v/>
      </c>
      <c r="M278" s="1" t="str">
        <f t="shared" si="45"/>
        <v/>
      </c>
      <c r="N278" s="1" t="str">
        <f t="shared" si="46"/>
        <v/>
      </c>
      <c r="O278" s="1" t="str">
        <f t="shared" si="47"/>
        <v/>
      </c>
      <c r="P278" s="1">
        <f t="shared" si="48"/>
        <v>0</v>
      </c>
    </row>
    <row r="279" spans="6:16" x14ac:dyDescent="0.3">
      <c r="F279" s="26">
        <f t="shared" si="49"/>
        <v>27.700000000000124</v>
      </c>
      <c r="G279" s="16">
        <f t="shared" si="40"/>
        <v>1989.4717126307078</v>
      </c>
      <c r="I279" s="33" t="b">
        <f t="shared" si="41"/>
        <v>0</v>
      </c>
      <c r="J279" s="33">
        <f t="shared" si="42"/>
        <v>25</v>
      </c>
      <c r="K279" s="33">
        <f t="shared" si="43"/>
        <v>26</v>
      </c>
      <c r="L279" s="1" t="str">
        <f t="shared" si="44"/>
        <v/>
      </c>
      <c r="M279" s="1" t="str">
        <f t="shared" si="45"/>
        <v/>
      </c>
      <c r="N279" s="1" t="str">
        <f t="shared" si="46"/>
        <v/>
      </c>
      <c r="O279" s="1" t="str">
        <f t="shared" si="47"/>
        <v/>
      </c>
      <c r="P279" s="1">
        <f t="shared" si="48"/>
        <v>0</v>
      </c>
    </row>
    <row r="280" spans="6:16" x14ac:dyDescent="0.3">
      <c r="F280" s="26">
        <f t="shared" si="49"/>
        <v>27.800000000000125</v>
      </c>
      <c r="G280" s="16">
        <f t="shared" si="40"/>
        <v>1989.4717126307078</v>
      </c>
      <c r="I280" s="33" t="b">
        <f t="shared" si="41"/>
        <v>0</v>
      </c>
      <c r="J280" s="33">
        <f t="shared" si="42"/>
        <v>25</v>
      </c>
      <c r="K280" s="33">
        <f t="shared" si="43"/>
        <v>26</v>
      </c>
      <c r="L280" s="1" t="str">
        <f t="shared" si="44"/>
        <v/>
      </c>
      <c r="M280" s="1" t="str">
        <f t="shared" si="45"/>
        <v/>
      </c>
      <c r="N280" s="1" t="str">
        <f t="shared" si="46"/>
        <v/>
      </c>
      <c r="O280" s="1" t="str">
        <f t="shared" si="47"/>
        <v/>
      </c>
      <c r="P280" s="1">
        <f t="shared" si="48"/>
        <v>0</v>
      </c>
    </row>
    <row r="281" spans="6:16" x14ac:dyDescent="0.3">
      <c r="F281" s="26">
        <f t="shared" si="49"/>
        <v>27.900000000000126</v>
      </c>
      <c r="G281" s="16">
        <f t="shared" si="40"/>
        <v>1989.4717126307078</v>
      </c>
      <c r="I281" s="33" t="b">
        <f t="shared" si="41"/>
        <v>0</v>
      </c>
      <c r="J281" s="33">
        <f t="shared" si="42"/>
        <v>25</v>
      </c>
      <c r="K281" s="33">
        <f t="shared" si="43"/>
        <v>26</v>
      </c>
      <c r="L281" s="1" t="str">
        <f t="shared" si="44"/>
        <v/>
      </c>
      <c r="M281" s="1" t="str">
        <f t="shared" si="45"/>
        <v/>
      </c>
      <c r="N281" s="1" t="str">
        <f t="shared" si="46"/>
        <v/>
      </c>
      <c r="O281" s="1" t="str">
        <f t="shared" si="47"/>
        <v/>
      </c>
      <c r="P281" s="1">
        <f t="shared" si="48"/>
        <v>0</v>
      </c>
    </row>
    <row r="282" spans="6:16" x14ac:dyDescent="0.3">
      <c r="F282" s="26">
        <f t="shared" si="49"/>
        <v>28.000000000000128</v>
      </c>
      <c r="G282" s="16">
        <f t="shared" si="40"/>
        <v>1989.4717126307078</v>
      </c>
      <c r="I282" s="33" t="b">
        <f t="shared" si="41"/>
        <v>0</v>
      </c>
      <c r="J282" s="33">
        <f t="shared" si="42"/>
        <v>25</v>
      </c>
      <c r="K282" s="33">
        <f t="shared" si="43"/>
        <v>26</v>
      </c>
      <c r="L282" s="1" t="str">
        <f t="shared" si="44"/>
        <v/>
      </c>
      <c r="M282" s="1" t="str">
        <f t="shared" si="45"/>
        <v/>
      </c>
      <c r="N282" s="1" t="str">
        <f t="shared" si="46"/>
        <v/>
      </c>
      <c r="O282" s="1" t="str">
        <f t="shared" si="47"/>
        <v/>
      </c>
      <c r="P282" s="1">
        <f t="shared" si="48"/>
        <v>0</v>
      </c>
    </row>
    <row r="283" spans="6:16" x14ac:dyDescent="0.3">
      <c r="F283" s="26">
        <f t="shared" si="49"/>
        <v>28.100000000000129</v>
      </c>
      <c r="G283" s="16">
        <f t="shared" si="40"/>
        <v>1989.4717126307078</v>
      </c>
      <c r="I283" s="33" t="b">
        <f t="shared" si="41"/>
        <v>0</v>
      </c>
      <c r="J283" s="33">
        <f t="shared" si="42"/>
        <v>25</v>
      </c>
      <c r="K283" s="33">
        <f t="shared" si="43"/>
        <v>26</v>
      </c>
      <c r="L283" s="1" t="str">
        <f t="shared" si="44"/>
        <v/>
      </c>
      <c r="M283" s="1" t="str">
        <f t="shared" si="45"/>
        <v/>
      </c>
      <c r="N283" s="1" t="str">
        <f t="shared" si="46"/>
        <v/>
      </c>
      <c r="O283" s="1" t="str">
        <f t="shared" si="47"/>
        <v/>
      </c>
      <c r="P283" s="1">
        <f t="shared" si="48"/>
        <v>0</v>
      </c>
    </row>
    <row r="284" spans="6:16" x14ac:dyDescent="0.3">
      <c r="F284" s="26">
        <f t="shared" si="49"/>
        <v>28.200000000000131</v>
      </c>
      <c r="G284" s="16">
        <f t="shared" si="40"/>
        <v>1989.4717126307078</v>
      </c>
      <c r="I284" s="33" t="b">
        <f t="shared" si="41"/>
        <v>0</v>
      </c>
      <c r="J284" s="33">
        <f t="shared" si="42"/>
        <v>25</v>
      </c>
      <c r="K284" s="33">
        <f t="shared" si="43"/>
        <v>26</v>
      </c>
      <c r="L284" s="1" t="str">
        <f t="shared" si="44"/>
        <v/>
      </c>
      <c r="M284" s="1" t="str">
        <f t="shared" si="45"/>
        <v/>
      </c>
      <c r="N284" s="1" t="str">
        <f t="shared" si="46"/>
        <v/>
      </c>
      <c r="O284" s="1" t="str">
        <f t="shared" si="47"/>
        <v/>
      </c>
      <c r="P284" s="1">
        <f t="shared" si="48"/>
        <v>0</v>
      </c>
    </row>
    <row r="285" spans="6:16" x14ac:dyDescent="0.3">
      <c r="F285" s="26">
        <f t="shared" si="49"/>
        <v>28.300000000000132</v>
      </c>
      <c r="G285" s="16">
        <f t="shared" si="40"/>
        <v>1989.4717126307078</v>
      </c>
      <c r="I285" s="33" t="b">
        <f t="shared" si="41"/>
        <v>0</v>
      </c>
      <c r="J285" s="33">
        <f t="shared" si="42"/>
        <v>25</v>
      </c>
      <c r="K285" s="33">
        <f t="shared" si="43"/>
        <v>26</v>
      </c>
      <c r="L285" s="1" t="str">
        <f t="shared" si="44"/>
        <v/>
      </c>
      <c r="M285" s="1" t="str">
        <f t="shared" si="45"/>
        <v/>
      </c>
      <c r="N285" s="1" t="str">
        <f t="shared" si="46"/>
        <v/>
      </c>
      <c r="O285" s="1" t="str">
        <f t="shared" si="47"/>
        <v/>
      </c>
      <c r="P285" s="1">
        <f t="shared" si="48"/>
        <v>0</v>
      </c>
    </row>
    <row r="286" spans="6:16" x14ac:dyDescent="0.3">
      <c r="F286" s="26">
        <f t="shared" si="49"/>
        <v>28.400000000000134</v>
      </c>
      <c r="G286" s="16">
        <f t="shared" si="40"/>
        <v>1989.4717126307078</v>
      </c>
      <c r="I286" s="33" t="b">
        <f t="shared" si="41"/>
        <v>0</v>
      </c>
      <c r="J286" s="33">
        <f t="shared" si="42"/>
        <v>25</v>
      </c>
      <c r="K286" s="33">
        <f t="shared" si="43"/>
        <v>26</v>
      </c>
      <c r="L286" s="1" t="str">
        <f t="shared" si="44"/>
        <v/>
      </c>
      <c r="M286" s="1" t="str">
        <f t="shared" si="45"/>
        <v/>
      </c>
      <c r="N286" s="1" t="str">
        <f t="shared" si="46"/>
        <v/>
      </c>
      <c r="O286" s="1" t="str">
        <f t="shared" si="47"/>
        <v/>
      </c>
      <c r="P286" s="1">
        <f t="shared" si="48"/>
        <v>0</v>
      </c>
    </row>
    <row r="287" spans="6:16" x14ac:dyDescent="0.3">
      <c r="F287" s="26">
        <f t="shared" si="49"/>
        <v>28.500000000000135</v>
      </c>
      <c r="G287" s="16">
        <f t="shared" si="40"/>
        <v>1989.4717126307078</v>
      </c>
      <c r="I287" s="33" t="b">
        <f t="shared" si="41"/>
        <v>0</v>
      </c>
      <c r="J287" s="33">
        <f t="shared" si="42"/>
        <v>25</v>
      </c>
      <c r="K287" s="33">
        <f t="shared" si="43"/>
        <v>26</v>
      </c>
      <c r="L287" s="1" t="str">
        <f t="shared" si="44"/>
        <v/>
      </c>
      <c r="M287" s="1" t="str">
        <f t="shared" si="45"/>
        <v/>
      </c>
      <c r="N287" s="1" t="str">
        <f t="shared" si="46"/>
        <v/>
      </c>
      <c r="O287" s="1" t="str">
        <f t="shared" si="47"/>
        <v/>
      </c>
      <c r="P287" s="1">
        <f t="shared" si="48"/>
        <v>0</v>
      </c>
    </row>
    <row r="288" spans="6:16" x14ac:dyDescent="0.3">
      <c r="F288" s="26">
        <f t="shared" si="49"/>
        <v>28.600000000000136</v>
      </c>
      <c r="G288" s="16">
        <f t="shared" si="40"/>
        <v>1989.4717126307078</v>
      </c>
      <c r="I288" s="33" t="b">
        <f t="shared" si="41"/>
        <v>0</v>
      </c>
      <c r="J288" s="33">
        <f t="shared" si="42"/>
        <v>25</v>
      </c>
      <c r="K288" s="33">
        <f t="shared" si="43"/>
        <v>26</v>
      </c>
      <c r="L288" s="1" t="str">
        <f t="shared" si="44"/>
        <v/>
      </c>
      <c r="M288" s="1" t="str">
        <f t="shared" si="45"/>
        <v/>
      </c>
      <c r="N288" s="1" t="str">
        <f t="shared" si="46"/>
        <v/>
      </c>
      <c r="O288" s="1" t="str">
        <f t="shared" si="47"/>
        <v/>
      </c>
      <c r="P288" s="1">
        <f t="shared" si="48"/>
        <v>0</v>
      </c>
    </row>
    <row r="289" spans="6:16" x14ac:dyDescent="0.3">
      <c r="F289" s="26">
        <f t="shared" si="49"/>
        <v>28.700000000000138</v>
      </c>
      <c r="G289" s="16">
        <f t="shared" si="40"/>
        <v>1989.4717126307078</v>
      </c>
      <c r="I289" s="33" t="b">
        <f t="shared" si="41"/>
        <v>0</v>
      </c>
      <c r="J289" s="33">
        <f t="shared" si="42"/>
        <v>25</v>
      </c>
      <c r="K289" s="33">
        <f t="shared" si="43"/>
        <v>26</v>
      </c>
      <c r="L289" s="1" t="str">
        <f t="shared" si="44"/>
        <v/>
      </c>
      <c r="M289" s="1" t="str">
        <f t="shared" si="45"/>
        <v/>
      </c>
      <c r="N289" s="1" t="str">
        <f t="shared" si="46"/>
        <v/>
      </c>
      <c r="O289" s="1" t="str">
        <f t="shared" si="47"/>
        <v/>
      </c>
      <c r="P289" s="1">
        <f t="shared" si="48"/>
        <v>0</v>
      </c>
    </row>
    <row r="290" spans="6:16" x14ac:dyDescent="0.3">
      <c r="F290" s="26">
        <f t="shared" si="49"/>
        <v>28.800000000000139</v>
      </c>
      <c r="G290" s="16">
        <f t="shared" si="40"/>
        <v>1989.4717126307078</v>
      </c>
      <c r="I290" s="33" t="b">
        <f t="shared" si="41"/>
        <v>0</v>
      </c>
      <c r="J290" s="33">
        <f t="shared" si="42"/>
        <v>25</v>
      </c>
      <c r="K290" s="33">
        <f t="shared" si="43"/>
        <v>26</v>
      </c>
      <c r="L290" s="1" t="str">
        <f t="shared" si="44"/>
        <v/>
      </c>
      <c r="M290" s="1" t="str">
        <f t="shared" si="45"/>
        <v/>
      </c>
      <c r="N290" s="1" t="str">
        <f t="shared" si="46"/>
        <v/>
      </c>
      <c r="O290" s="1" t="str">
        <f t="shared" si="47"/>
        <v/>
      </c>
      <c r="P290" s="1">
        <f t="shared" si="48"/>
        <v>0</v>
      </c>
    </row>
    <row r="291" spans="6:16" x14ac:dyDescent="0.3">
      <c r="F291" s="26">
        <f t="shared" si="49"/>
        <v>28.900000000000141</v>
      </c>
      <c r="G291" s="16">
        <f t="shared" si="40"/>
        <v>1989.4717126307078</v>
      </c>
      <c r="I291" s="33" t="b">
        <f t="shared" si="41"/>
        <v>0</v>
      </c>
      <c r="J291" s="33">
        <f t="shared" si="42"/>
        <v>25</v>
      </c>
      <c r="K291" s="33">
        <f t="shared" si="43"/>
        <v>26</v>
      </c>
      <c r="L291" s="1" t="str">
        <f t="shared" si="44"/>
        <v/>
      </c>
      <c r="M291" s="1" t="str">
        <f t="shared" si="45"/>
        <v/>
      </c>
      <c r="N291" s="1" t="str">
        <f t="shared" si="46"/>
        <v/>
      </c>
      <c r="O291" s="1" t="str">
        <f t="shared" si="47"/>
        <v/>
      </c>
      <c r="P291" s="1">
        <f t="shared" si="48"/>
        <v>0</v>
      </c>
    </row>
    <row r="292" spans="6:16" x14ac:dyDescent="0.3">
      <c r="F292" s="26">
        <f t="shared" si="49"/>
        <v>29.000000000000142</v>
      </c>
      <c r="G292" s="16">
        <f t="shared" si="40"/>
        <v>1989.4717126307078</v>
      </c>
      <c r="I292" s="33" t="b">
        <f t="shared" si="41"/>
        <v>0</v>
      </c>
      <c r="J292" s="33">
        <f t="shared" si="42"/>
        <v>25</v>
      </c>
      <c r="K292" s="33">
        <f t="shared" si="43"/>
        <v>26</v>
      </c>
      <c r="L292" s="1" t="str">
        <f t="shared" si="44"/>
        <v/>
      </c>
      <c r="M292" s="1" t="str">
        <f t="shared" si="45"/>
        <v/>
      </c>
      <c r="N292" s="1" t="str">
        <f t="shared" si="46"/>
        <v/>
      </c>
      <c r="O292" s="1" t="str">
        <f t="shared" si="47"/>
        <v/>
      </c>
      <c r="P292" s="1">
        <f t="shared" si="48"/>
        <v>0</v>
      </c>
    </row>
    <row r="293" spans="6:16" x14ac:dyDescent="0.3">
      <c r="F293" s="26">
        <f t="shared" si="49"/>
        <v>29.100000000000144</v>
      </c>
      <c r="G293" s="16">
        <f t="shared" si="40"/>
        <v>1989.4717126307078</v>
      </c>
      <c r="I293" s="33" t="b">
        <f t="shared" si="41"/>
        <v>0</v>
      </c>
      <c r="J293" s="33">
        <f t="shared" si="42"/>
        <v>25</v>
      </c>
      <c r="K293" s="33">
        <f t="shared" si="43"/>
        <v>26</v>
      </c>
      <c r="L293" s="1" t="str">
        <f t="shared" si="44"/>
        <v/>
      </c>
      <c r="M293" s="1" t="str">
        <f t="shared" si="45"/>
        <v/>
      </c>
      <c r="N293" s="1" t="str">
        <f t="shared" si="46"/>
        <v/>
      </c>
      <c r="O293" s="1" t="str">
        <f t="shared" si="47"/>
        <v/>
      </c>
      <c r="P293" s="1">
        <f t="shared" si="48"/>
        <v>0</v>
      </c>
    </row>
    <row r="294" spans="6:16" x14ac:dyDescent="0.3">
      <c r="F294" s="26">
        <f t="shared" si="49"/>
        <v>29.200000000000145</v>
      </c>
      <c r="G294" s="16">
        <f t="shared" si="40"/>
        <v>1989.4717126307078</v>
      </c>
      <c r="I294" s="33" t="b">
        <f t="shared" si="41"/>
        <v>0</v>
      </c>
      <c r="J294" s="33">
        <f t="shared" si="42"/>
        <v>25</v>
      </c>
      <c r="K294" s="33">
        <f t="shared" si="43"/>
        <v>26</v>
      </c>
      <c r="L294" s="1" t="str">
        <f t="shared" si="44"/>
        <v/>
      </c>
      <c r="M294" s="1" t="str">
        <f t="shared" si="45"/>
        <v/>
      </c>
      <c r="N294" s="1" t="str">
        <f t="shared" si="46"/>
        <v/>
      </c>
      <c r="O294" s="1" t="str">
        <f t="shared" si="47"/>
        <v/>
      </c>
      <c r="P294" s="1">
        <f t="shared" si="48"/>
        <v>0</v>
      </c>
    </row>
    <row r="295" spans="6:16" x14ac:dyDescent="0.3">
      <c r="F295" s="26">
        <f t="shared" si="49"/>
        <v>29.300000000000146</v>
      </c>
      <c r="G295" s="16">
        <f t="shared" si="40"/>
        <v>1989.4717126307078</v>
      </c>
      <c r="I295" s="33" t="b">
        <f t="shared" si="41"/>
        <v>0</v>
      </c>
      <c r="J295" s="33">
        <f t="shared" si="42"/>
        <v>25</v>
      </c>
      <c r="K295" s="33">
        <f t="shared" si="43"/>
        <v>26</v>
      </c>
      <c r="L295" s="1" t="str">
        <f t="shared" si="44"/>
        <v/>
      </c>
      <c r="M295" s="1" t="str">
        <f t="shared" si="45"/>
        <v/>
      </c>
      <c r="N295" s="1" t="str">
        <f t="shared" si="46"/>
        <v/>
      </c>
      <c r="O295" s="1" t="str">
        <f t="shared" si="47"/>
        <v/>
      </c>
      <c r="P295" s="1">
        <f t="shared" si="48"/>
        <v>0</v>
      </c>
    </row>
    <row r="296" spans="6:16" x14ac:dyDescent="0.3">
      <c r="F296" s="26">
        <f t="shared" si="49"/>
        <v>29.400000000000148</v>
      </c>
      <c r="G296" s="16">
        <f t="shared" si="40"/>
        <v>1989.4717126307078</v>
      </c>
      <c r="I296" s="33" t="b">
        <f t="shared" si="41"/>
        <v>0</v>
      </c>
      <c r="J296" s="33">
        <f t="shared" si="42"/>
        <v>25</v>
      </c>
      <c r="K296" s="33">
        <f t="shared" si="43"/>
        <v>26</v>
      </c>
      <c r="L296" s="1" t="str">
        <f t="shared" si="44"/>
        <v/>
      </c>
      <c r="M296" s="1" t="str">
        <f t="shared" si="45"/>
        <v/>
      </c>
      <c r="N296" s="1" t="str">
        <f t="shared" si="46"/>
        <v/>
      </c>
      <c r="O296" s="1" t="str">
        <f t="shared" si="47"/>
        <v/>
      </c>
      <c r="P296" s="1">
        <f t="shared" si="48"/>
        <v>0</v>
      </c>
    </row>
    <row r="297" spans="6:16" x14ac:dyDescent="0.3">
      <c r="F297" s="26">
        <f t="shared" si="49"/>
        <v>29.500000000000149</v>
      </c>
      <c r="G297" s="16">
        <f t="shared" si="40"/>
        <v>1989.4717126307078</v>
      </c>
      <c r="I297" s="33" t="b">
        <f t="shared" si="41"/>
        <v>0</v>
      </c>
      <c r="J297" s="33">
        <f t="shared" si="42"/>
        <v>25</v>
      </c>
      <c r="K297" s="33">
        <f t="shared" si="43"/>
        <v>26</v>
      </c>
      <c r="L297" s="1" t="str">
        <f t="shared" si="44"/>
        <v/>
      </c>
      <c r="M297" s="1" t="str">
        <f t="shared" si="45"/>
        <v/>
      </c>
      <c r="N297" s="1" t="str">
        <f t="shared" si="46"/>
        <v/>
      </c>
      <c r="O297" s="1" t="str">
        <f t="shared" si="47"/>
        <v/>
      </c>
      <c r="P297" s="1">
        <f t="shared" si="48"/>
        <v>0</v>
      </c>
    </row>
    <row r="298" spans="6:16" x14ac:dyDescent="0.3">
      <c r="F298" s="26">
        <f t="shared" si="49"/>
        <v>29.600000000000151</v>
      </c>
      <c r="G298" s="16">
        <f t="shared" si="40"/>
        <v>1989.4717126307078</v>
      </c>
      <c r="I298" s="33" t="b">
        <f t="shared" si="41"/>
        <v>0</v>
      </c>
      <c r="J298" s="33">
        <f t="shared" si="42"/>
        <v>25</v>
      </c>
      <c r="K298" s="33">
        <f t="shared" si="43"/>
        <v>26</v>
      </c>
      <c r="L298" s="1" t="str">
        <f t="shared" si="44"/>
        <v/>
      </c>
      <c r="M298" s="1" t="str">
        <f t="shared" si="45"/>
        <v/>
      </c>
      <c r="N298" s="1" t="str">
        <f t="shared" si="46"/>
        <v/>
      </c>
      <c r="O298" s="1" t="str">
        <f t="shared" si="47"/>
        <v/>
      </c>
      <c r="P298" s="1">
        <f t="shared" si="48"/>
        <v>0</v>
      </c>
    </row>
    <row r="299" spans="6:16" x14ac:dyDescent="0.3">
      <c r="F299" s="26">
        <f t="shared" si="49"/>
        <v>29.700000000000152</v>
      </c>
      <c r="G299" s="16">
        <f t="shared" si="40"/>
        <v>1989.4717126307078</v>
      </c>
      <c r="I299" s="33" t="b">
        <f t="shared" si="41"/>
        <v>0</v>
      </c>
      <c r="J299" s="33">
        <f t="shared" si="42"/>
        <v>25</v>
      </c>
      <c r="K299" s="33">
        <f t="shared" si="43"/>
        <v>26</v>
      </c>
      <c r="L299" s="1" t="str">
        <f t="shared" si="44"/>
        <v/>
      </c>
      <c r="M299" s="1" t="str">
        <f t="shared" si="45"/>
        <v/>
      </c>
      <c r="N299" s="1" t="str">
        <f t="shared" si="46"/>
        <v/>
      </c>
      <c r="O299" s="1" t="str">
        <f t="shared" si="47"/>
        <v/>
      </c>
      <c r="P299" s="1">
        <f t="shared" si="48"/>
        <v>0</v>
      </c>
    </row>
    <row r="300" spans="6:16" x14ac:dyDescent="0.3">
      <c r="F300" s="26">
        <f t="shared" si="49"/>
        <v>29.800000000000153</v>
      </c>
      <c r="G300" s="16">
        <f t="shared" si="40"/>
        <v>1989.4717126307078</v>
      </c>
      <c r="I300" s="33" t="b">
        <f t="shared" si="41"/>
        <v>0</v>
      </c>
      <c r="J300" s="33">
        <f t="shared" si="42"/>
        <v>25</v>
      </c>
      <c r="K300" s="33">
        <f t="shared" si="43"/>
        <v>26</v>
      </c>
      <c r="L300" s="1" t="str">
        <f t="shared" si="44"/>
        <v/>
      </c>
      <c r="M300" s="1" t="str">
        <f t="shared" si="45"/>
        <v/>
      </c>
      <c r="N300" s="1" t="str">
        <f t="shared" si="46"/>
        <v/>
      </c>
      <c r="O300" s="1" t="str">
        <f t="shared" si="47"/>
        <v/>
      </c>
      <c r="P300" s="1">
        <f t="shared" si="48"/>
        <v>0</v>
      </c>
    </row>
    <row r="301" spans="6:16" x14ac:dyDescent="0.3">
      <c r="F301" s="26">
        <f t="shared" si="49"/>
        <v>29.900000000000155</v>
      </c>
      <c r="G301" s="16">
        <f t="shared" si="40"/>
        <v>1989.4717126307078</v>
      </c>
      <c r="I301" s="33" t="b">
        <f t="shared" si="41"/>
        <v>0</v>
      </c>
      <c r="J301" s="33">
        <f t="shared" si="42"/>
        <v>25</v>
      </c>
      <c r="K301" s="33">
        <f t="shared" si="43"/>
        <v>26</v>
      </c>
      <c r="L301" s="1" t="str">
        <f t="shared" si="44"/>
        <v/>
      </c>
      <c r="M301" s="1" t="str">
        <f t="shared" si="45"/>
        <v/>
      </c>
      <c r="N301" s="1" t="str">
        <f t="shared" si="46"/>
        <v/>
      </c>
      <c r="O301" s="1" t="str">
        <f t="shared" si="47"/>
        <v/>
      </c>
      <c r="P301" s="1">
        <f t="shared" si="48"/>
        <v>0</v>
      </c>
    </row>
    <row r="302" spans="6:16" x14ac:dyDescent="0.3">
      <c r="F302" s="26">
        <f t="shared" si="49"/>
        <v>30.000000000000156</v>
      </c>
      <c r="G302" s="16">
        <f t="shared" si="40"/>
        <v>1989.4717126307078</v>
      </c>
      <c r="I302" s="33" t="b">
        <f t="shared" si="41"/>
        <v>0</v>
      </c>
      <c r="J302" s="33">
        <f t="shared" si="42"/>
        <v>25</v>
      </c>
      <c r="K302" s="33">
        <f t="shared" si="43"/>
        <v>26</v>
      </c>
      <c r="L302" s="1" t="str">
        <f t="shared" si="44"/>
        <v/>
      </c>
      <c r="M302" s="1" t="str">
        <f t="shared" si="45"/>
        <v/>
      </c>
      <c r="N302" s="1" t="str">
        <f t="shared" si="46"/>
        <v/>
      </c>
      <c r="O302" s="1" t="str">
        <f t="shared" si="47"/>
        <v/>
      </c>
      <c r="P302" s="1">
        <f t="shared" si="48"/>
        <v>0</v>
      </c>
    </row>
    <row r="303" spans="6:16" x14ac:dyDescent="0.3">
      <c r="F303" s="26">
        <f t="shared" si="49"/>
        <v>30.100000000000158</v>
      </c>
      <c r="G303" s="16">
        <f t="shared" si="40"/>
        <v>1989.4717126307078</v>
      </c>
      <c r="I303" s="33" t="b">
        <f t="shared" si="41"/>
        <v>0</v>
      </c>
      <c r="J303" s="33">
        <f t="shared" si="42"/>
        <v>25</v>
      </c>
      <c r="K303" s="33">
        <f t="shared" si="43"/>
        <v>26</v>
      </c>
      <c r="L303" s="1" t="str">
        <f t="shared" si="44"/>
        <v/>
      </c>
      <c r="M303" s="1" t="str">
        <f t="shared" si="45"/>
        <v/>
      </c>
      <c r="N303" s="1" t="str">
        <f t="shared" si="46"/>
        <v/>
      </c>
      <c r="O303" s="1" t="str">
        <f t="shared" si="47"/>
        <v/>
      </c>
      <c r="P303" s="1">
        <f t="shared" si="48"/>
        <v>0</v>
      </c>
    </row>
    <row r="304" spans="6:16" x14ac:dyDescent="0.3">
      <c r="F304" s="26">
        <f t="shared" si="49"/>
        <v>30.200000000000159</v>
      </c>
      <c r="G304" s="16">
        <f t="shared" si="40"/>
        <v>1989.4717126307078</v>
      </c>
      <c r="I304" s="33" t="b">
        <f t="shared" si="41"/>
        <v>0</v>
      </c>
      <c r="J304" s="33">
        <f t="shared" si="42"/>
        <v>25</v>
      </c>
      <c r="K304" s="33">
        <f t="shared" si="43"/>
        <v>26</v>
      </c>
      <c r="L304" s="1" t="str">
        <f t="shared" si="44"/>
        <v/>
      </c>
      <c r="M304" s="1" t="str">
        <f t="shared" si="45"/>
        <v/>
      </c>
      <c r="N304" s="1" t="str">
        <f t="shared" si="46"/>
        <v/>
      </c>
      <c r="O304" s="1" t="str">
        <f t="shared" si="47"/>
        <v/>
      </c>
      <c r="P304" s="1">
        <f t="shared" si="48"/>
        <v>0</v>
      </c>
    </row>
    <row r="305" spans="6:16" x14ac:dyDescent="0.3">
      <c r="F305" s="26">
        <f t="shared" si="49"/>
        <v>30.300000000000161</v>
      </c>
      <c r="G305" s="16">
        <f t="shared" si="40"/>
        <v>1989.4717126307078</v>
      </c>
      <c r="I305" s="33" t="b">
        <f t="shared" si="41"/>
        <v>0</v>
      </c>
      <c r="J305" s="33">
        <f t="shared" si="42"/>
        <v>25</v>
      </c>
      <c r="K305" s="33">
        <f t="shared" si="43"/>
        <v>26</v>
      </c>
      <c r="L305" s="1" t="str">
        <f t="shared" si="44"/>
        <v/>
      </c>
      <c r="M305" s="1" t="str">
        <f t="shared" si="45"/>
        <v/>
      </c>
      <c r="N305" s="1" t="str">
        <f t="shared" si="46"/>
        <v/>
      </c>
      <c r="O305" s="1" t="str">
        <f t="shared" si="47"/>
        <v/>
      </c>
      <c r="P305" s="1">
        <f t="shared" si="48"/>
        <v>0</v>
      </c>
    </row>
    <row r="306" spans="6:16" x14ac:dyDescent="0.3">
      <c r="F306" s="26">
        <f t="shared" si="49"/>
        <v>30.400000000000162</v>
      </c>
      <c r="G306" s="16">
        <f t="shared" si="40"/>
        <v>1989.4717126307078</v>
      </c>
      <c r="I306" s="33" t="b">
        <f t="shared" si="41"/>
        <v>0</v>
      </c>
      <c r="J306" s="33">
        <f t="shared" si="42"/>
        <v>25</v>
      </c>
      <c r="K306" s="33">
        <f t="shared" si="43"/>
        <v>26</v>
      </c>
      <c r="L306" s="1" t="str">
        <f t="shared" si="44"/>
        <v/>
      </c>
      <c r="M306" s="1" t="str">
        <f t="shared" si="45"/>
        <v/>
      </c>
      <c r="N306" s="1" t="str">
        <f t="shared" si="46"/>
        <v/>
      </c>
      <c r="O306" s="1" t="str">
        <f t="shared" si="47"/>
        <v/>
      </c>
      <c r="P306" s="1">
        <f t="shared" si="48"/>
        <v>0</v>
      </c>
    </row>
    <row r="307" spans="6:16" x14ac:dyDescent="0.3">
      <c r="F307" s="26">
        <f t="shared" si="49"/>
        <v>30.500000000000163</v>
      </c>
      <c r="G307" s="16">
        <f t="shared" si="40"/>
        <v>1989.4717126307078</v>
      </c>
      <c r="I307" s="33" t="b">
        <f t="shared" si="41"/>
        <v>0</v>
      </c>
      <c r="J307" s="33">
        <f t="shared" si="42"/>
        <v>25</v>
      </c>
      <c r="K307" s="33">
        <f t="shared" si="43"/>
        <v>26</v>
      </c>
      <c r="L307" s="1" t="str">
        <f t="shared" si="44"/>
        <v/>
      </c>
      <c r="M307" s="1" t="str">
        <f t="shared" si="45"/>
        <v/>
      </c>
      <c r="N307" s="1" t="str">
        <f t="shared" si="46"/>
        <v/>
      </c>
      <c r="O307" s="1" t="str">
        <f t="shared" si="47"/>
        <v/>
      </c>
      <c r="P307" s="1">
        <f t="shared" si="48"/>
        <v>0</v>
      </c>
    </row>
    <row r="308" spans="6:16" x14ac:dyDescent="0.3">
      <c r="F308" s="26">
        <f t="shared" si="49"/>
        <v>30.600000000000165</v>
      </c>
      <c r="G308" s="16">
        <f t="shared" si="40"/>
        <v>1989.4717126307078</v>
      </c>
      <c r="I308" s="33" t="b">
        <f t="shared" si="41"/>
        <v>0</v>
      </c>
      <c r="J308" s="33">
        <f t="shared" si="42"/>
        <v>25</v>
      </c>
      <c r="K308" s="33">
        <f t="shared" si="43"/>
        <v>26</v>
      </c>
      <c r="L308" s="1" t="str">
        <f t="shared" si="44"/>
        <v/>
      </c>
      <c r="M308" s="1" t="str">
        <f t="shared" si="45"/>
        <v/>
      </c>
      <c r="N308" s="1" t="str">
        <f t="shared" si="46"/>
        <v/>
      </c>
      <c r="O308" s="1" t="str">
        <f t="shared" si="47"/>
        <v/>
      </c>
      <c r="P308" s="1">
        <f t="shared" si="48"/>
        <v>0</v>
      </c>
    </row>
    <row r="309" spans="6:16" x14ac:dyDescent="0.3">
      <c r="F309" s="26">
        <f t="shared" si="49"/>
        <v>30.700000000000166</v>
      </c>
      <c r="G309" s="16">
        <f t="shared" si="40"/>
        <v>1989.4717126307078</v>
      </c>
      <c r="I309" s="33" t="b">
        <f t="shared" si="41"/>
        <v>0</v>
      </c>
      <c r="J309" s="33">
        <f t="shared" si="42"/>
        <v>25</v>
      </c>
      <c r="K309" s="33">
        <f t="shared" si="43"/>
        <v>26</v>
      </c>
      <c r="L309" s="1" t="str">
        <f t="shared" si="44"/>
        <v/>
      </c>
      <c r="M309" s="1" t="str">
        <f t="shared" si="45"/>
        <v/>
      </c>
      <c r="N309" s="1" t="str">
        <f t="shared" si="46"/>
        <v/>
      </c>
      <c r="O309" s="1" t="str">
        <f t="shared" si="47"/>
        <v/>
      </c>
      <c r="P309" s="1">
        <f t="shared" si="48"/>
        <v>0</v>
      </c>
    </row>
    <row r="310" spans="6:16" x14ac:dyDescent="0.3">
      <c r="F310" s="26">
        <f t="shared" si="49"/>
        <v>30.800000000000168</v>
      </c>
      <c r="G310" s="16">
        <f t="shared" si="40"/>
        <v>1989.4717126307078</v>
      </c>
      <c r="I310" s="33" t="b">
        <f t="shared" si="41"/>
        <v>0</v>
      </c>
      <c r="J310" s="33">
        <f t="shared" si="42"/>
        <v>25</v>
      </c>
      <c r="K310" s="33">
        <f t="shared" si="43"/>
        <v>26</v>
      </c>
      <c r="L310" s="1" t="str">
        <f t="shared" si="44"/>
        <v/>
      </c>
      <c r="M310" s="1" t="str">
        <f t="shared" si="45"/>
        <v/>
      </c>
      <c r="N310" s="1" t="str">
        <f t="shared" si="46"/>
        <v/>
      </c>
      <c r="O310" s="1" t="str">
        <f t="shared" si="47"/>
        <v/>
      </c>
      <c r="P310" s="1">
        <f t="shared" si="48"/>
        <v>0</v>
      </c>
    </row>
    <row r="311" spans="6:16" x14ac:dyDescent="0.3">
      <c r="F311" s="26">
        <f t="shared" si="49"/>
        <v>30.900000000000169</v>
      </c>
      <c r="G311" s="16">
        <f t="shared" si="40"/>
        <v>1989.4717126307078</v>
      </c>
      <c r="I311" s="33" t="b">
        <f t="shared" si="41"/>
        <v>0</v>
      </c>
      <c r="J311" s="33">
        <f t="shared" si="42"/>
        <v>25</v>
      </c>
      <c r="K311" s="33">
        <f t="shared" si="43"/>
        <v>26</v>
      </c>
      <c r="L311" s="1" t="str">
        <f t="shared" si="44"/>
        <v/>
      </c>
      <c r="M311" s="1" t="str">
        <f t="shared" si="45"/>
        <v/>
      </c>
      <c r="N311" s="1" t="str">
        <f t="shared" si="46"/>
        <v/>
      </c>
      <c r="O311" s="1" t="str">
        <f t="shared" si="47"/>
        <v/>
      </c>
      <c r="P311" s="1">
        <f t="shared" si="48"/>
        <v>0</v>
      </c>
    </row>
    <row r="312" spans="6:16" x14ac:dyDescent="0.3">
      <c r="F312" s="26">
        <f t="shared" si="49"/>
        <v>31.000000000000171</v>
      </c>
      <c r="G312" s="16">
        <f t="shared" si="40"/>
        <v>1989.4717126307078</v>
      </c>
      <c r="I312" s="33" t="b">
        <f t="shared" si="41"/>
        <v>0</v>
      </c>
      <c r="J312" s="33">
        <f t="shared" si="42"/>
        <v>25</v>
      </c>
      <c r="K312" s="33">
        <f t="shared" si="43"/>
        <v>26</v>
      </c>
      <c r="L312" s="1" t="str">
        <f t="shared" si="44"/>
        <v/>
      </c>
      <c r="M312" s="1" t="str">
        <f t="shared" si="45"/>
        <v/>
      </c>
      <c r="N312" s="1" t="str">
        <f t="shared" si="46"/>
        <v/>
      </c>
      <c r="O312" s="1" t="str">
        <f t="shared" si="47"/>
        <v/>
      </c>
      <c r="P312" s="1">
        <f t="shared" si="48"/>
        <v>0</v>
      </c>
    </row>
    <row r="313" spans="6:16" x14ac:dyDescent="0.3">
      <c r="F313" s="26">
        <f t="shared" si="49"/>
        <v>31.100000000000172</v>
      </c>
      <c r="G313" s="16">
        <f t="shared" si="40"/>
        <v>1989.4717126307078</v>
      </c>
      <c r="I313" s="33" t="b">
        <f t="shared" si="41"/>
        <v>0</v>
      </c>
      <c r="J313" s="33">
        <f t="shared" si="42"/>
        <v>25</v>
      </c>
      <c r="K313" s="33">
        <f t="shared" si="43"/>
        <v>26</v>
      </c>
      <c r="L313" s="1" t="str">
        <f t="shared" si="44"/>
        <v/>
      </c>
      <c r="M313" s="1" t="str">
        <f t="shared" si="45"/>
        <v/>
      </c>
      <c r="N313" s="1" t="str">
        <f t="shared" si="46"/>
        <v/>
      </c>
      <c r="O313" s="1" t="str">
        <f t="shared" si="47"/>
        <v/>
      </c>
      <c r="P313" s="1">
        <f t="shared" si="48"/>
        <v>0</v>
      </c>
    </row>
    <row r="314" spans="6:16" x14ac:dyDescent="0.3">
      <c r="F314" s="26">
        <f t="shared" si="49"/>
        <v>31.200000000000173</v>
      </c>
      <c r="G314" s="16">
        <f t="shared" si="40"/>
        <v>1989.4717126307078</v>
      </c>
      <c r="I314" s="33" t="b">
        <f t="shared" si="41"/>
        <v>0</v>
      </c>
      <c r="J314" s="33">
        <f t="shared" si="42"/>
        <v>25</v>
      </c>
      <c r="K314" s="33">
        <f t="shared" si="43"/>
        <v>26</v>
      </c>
      <c r="L314" s="1" t="str">
        <f t="shared" si="44"/>
        <v/>
      </c>
      <c r="M314" s="1" t="str">
        <f t="shared" si="45"/>
        <v/>
      </c>
      <c r="N314" s="1" t="str">
        <f t="shared" si="46"/>
        <v/>
      </c>
      <c r="O314" s="1" t="str">
        <f t="shared" si="47"/>
        <v/>
      </c>
      <c r="P314" s="1">
        <f t="shared" si="48"/>
        <v>0</v>
      </c>
    </row>
    <row r="315" spans="6:16" x14ac:dyDescent="0.3">
      <c r="F315" s="26">
        <f t="shared" si="49"/>
        <v>31.300000000000175</v>
      </c>
      <c r="G315" s="16">
        <f t="shared" si="40"/>
        <v>1989.4717126307078</v>
      </c>
      <c r="I315" s="33" t="b">
        <f t="shared" si="41"/>
        <v>0</v>
      </c>
      <c r="J315" s="33">
        <f t="shared" si="42"/>
        <v>25</v>
      </c>
      <c r="K315" s="33">
        <f t="shared" si="43"/>
        <v>26</v>
      </c>
      <c r="L315" s="1" t="str">
        <f t="shared" si="44"/>
        <v/>
      </c>
      <c r="M315" s="1" t="str">
        <f t="shared" si="45"/>
        <v/>
      </c>
      <c r="N315" s="1" t="str">
        <f t="shared" si="46"/>
        <v/>
      </c>
      <c r="O315" s="1" t="str">
        <f t="shared" si="47"/>
        <v/>
      </c>
      <c r="P315" s="1">
        <f t="shared" si="48"/>
        <v>0</v>
      </c>
    </row>
    <row r="316" spans="6:16" x14ac:dyDescent="0.3">
      <c r="F316" s="26">
        <f t="shared" si="49"/>
        <v>31.400000000000176</v>
      </c>
      <c r="G316" s="16">
        <f t="shared" ref="G316:G379" si="50">IF(F316&gt;$C$29,$C$30,IF(I316,N316+(F316-L316)*P316,0))</f>
        <v>1989.4717126307078</v>
      </c>
      <c r="I316" s="33" t="b">
        <f t="shared" ref="I316:I379" si="51">AND(F316&gt;=$C$28,F316&lt;=$C$29)</f>
        <v>0</v>
      </c>
      <c r="J316" s="33">
        <f t="shared" ref="J316:J379" si="52">COUNTIF($B$2:$B$26,"&lt;="&amp;F316)</f>
        <v>25</v>
      </c>
      <c r="K316" s="33">
        <f t="shared" ref="K316:K379" si="53">J316+1</f>
        <v>26</v>
      </c>
      <c r="L316" s="1" t="str">
        <f t="shared" ref="L316:L379" si="54">IF(I316,INDEX($B$2:$B$26,J316),"")</f>
        <v/>
      </c>
      <c r="M316" s="1" t="str">
        <f t="shared" ref="M316:M379" si="55">IF(I316,INDEX($B$2:$B$26,K316),"")</f>
        <v/>
      </c>
      <c r="N316" s="1" t="str">
        <f t="shared" ref="N316:N379" si="56">IF(I316,INDEX($C$2:$C$26,J316),"")</f>
        <v/>
      </c>
      <c r="O316" s="1" t="str">
        <f t="shared" ref="O316:O379" si="57">IF(I316,INDEX($C$2:$C$26,K316),"")</f>
        <v/>
      </c>
      <c r="P316" s="1">
        <f t="shared" ref="P316:P379" si="58">IF(L316&lt;&gt;M316,(O316-N316)/(M316-L316),0)</f>
        <v>0</v>
      </c>
    </row>
    <row r="317" spans="6:16" x14ac:dyDescent="0.3">
      <c r="F317" s="26">
        <f t="shared" si="49"/>
        <v>31.500000000000178</v>
      </c>
      <c r="G317" s="16">
        <f t="shared" si="50"/>
        <v>1989.4717126307078</v>
      </c>
      <c r="I317" s="33" t="b">
        <f t="shared" si="51"/>
        <v>0</v>
      </c>
      <c r="J317" s="33">
        <f t="shared" si="52"/>
        <v>25</v>
      </c>
      <c r="K317" s="33">
        <f t="shared" si="53"/>
        <v>26</v>
      </c>
      <c r="L317" s="1" t="str">
        <f t="shared" si="54"/>
        <v/>
      </c>
      <c r="M317" s="1" t="str">
        <f t="shared" si="55"/>
        <v/>
      </c>
      <c r="N317" s="1" t="str">
        <f t="shared" si="56"/>
        <v/>
      </c>
      <c r="O317" s="1" t="str">
        <f t="shared" si="57"/>
        <v/>
      </c>
      <c r="P317" s="1">
        <f t="shared" si="58"/>
        <v>0</v>
      </c>
    </row>
    <row r="318" spans="6:16" x14ac:dyDescent="0.3">
      <c r="F318" s="26">
        <f t="shared" si="49"/>
        <v>31.600000000000179</v>
      </c>
      <c r="G318" s="16">
        <f t="shared" si="50"/>
        <v>1989.4717126307078</v>
      </c>
      <c r="I318" s="33" t="b">
        <f t="shared" si="51"/>
        <v>0</v>
      </c>
      <c r="J318" s="33">
        <f t="shared" si="52"/>
        <v>25</v>
      </c>
      <c r="K318" s="33">
        <f t="shared" si="53"/>
        <v>26</v>
      </c>
      <c r="L318" s="1" t="str">
        <f t="shared" si="54"/>
        <v/>
      </c>
      <c r="M318" s="1" t="str">
        <f t="shared" si="55"/>
        <v/>
      </c>
      <c r="N318" s="1" t="str">
        <f t="shared" si="56"/>
        <v/>
      </c>
      <c r="O318" s="1" t="str">
        <f t="shared" si="57"/>
        <v/>
      </c>
      <c r="P318" s="1">
        <f t="shared" si="58"/>
        <v>0</v>
      </c>
    </row>
    <row r="319" spans="6:16" x14ac:dyDescent="0.3">
      <c r="F319" s="26">
        <f t="shared" si="49"/>
        <v>31.70000000000018</v>
      </c>
      <c r="G319" s="16">
        <f t="shared" si="50"/>
        <v>1989.4717126307078</v>
      </c>
      <c r="I319" s="33" t="b">
        <f t="shared" si="51"/>
        <v>0</v>
      </c>
      <c r="J319" s="33">
        <f t="shared" si="52"/>
        <v>25</v>
      </c>
      <c r="K319" s="33">
        <f t="shared" si="53"/>
        <v>26</v>
      </c>
      <c r="L319" s="1" t="str">
        <f t="shared" si="54"/>
        <v/>
      </c>
      <c r="M319" s="1" t="str">
        <f t="shared" si="55"/>
        <v/>
      </c>
      <c r="N319" s="1" t="str">
        <f t="shared" si="56"/>
        <v/>
      </c>
      <c r="O319" s="1" t="str">
        <f t="shared" si="57"/>
        <v/>
      </c>
      <c r="P319" s="1">
        <f t="shared" si="58"/>
        <v>0</v>
      </c>
    </row>
    <row r="320" spans="6:16" x14ac:dyDescent="0.3">
      <c r="F320" s="26">
        <f t="shared" si="49"/>
        <v>31.800000000000182</v>
      </c>
      <c r="G320" s="16">
        <f t="shared" si="50"/>
        <v>1989.4717126307078</v>
      </c>
      <c r="I320" s="33" t="b">
        <f t="shared" si="51"/>
        <v>0</v>
      </c>
      <c r="J320" s="33">
        <f t="shared" si="52"/>
        <v>25</v>
      </c>
      <c r="K320" s="33">
        <f t="shared" si="53"/>
        <v>26</v>
      </c>
      <c r="L320" s="1" t="str">
        <f t="shared" si="54"/>
        <v/>
      </c>
      <c r="M320" s="1" t="str">
        <f t="shared" si="55"/>
        <v/>
      </c>
      <c r="N320" s="1" t="str">
        <f t="shared" si="56"/>
        <v/>
      </c>
      <c r="O320" s="1" t="str">
        <f t="shared" si="57"/>
        <v/>
      </c>
      <c r="P320" s="1">
        <f t="shared" si="58"/>
        <v>0</v>
      </c>
    </row>
    <row r="321" spans="6:16" x14ac:dyDescent="0.3">
      <c r="F321" s="26">
        <f t="shared" si="49"/>
        <v>31.900000000000183</v>
      </c>
      <c r="G321" s="16">
        <f t="shared" si="50"/>
        <v>1989.4717126307078</v>
      </c>
      <c r="I321" s="33" t="b">
        <f t="shared" si="51"/>
        <v>0</v>
      </c>
      <c r="J321" s="33">
        <f t="shared" si="52"/>
        <v>25</v>
      </c>
      <c r="K321" s="33">
        <f t="shared" si="53"/>
        <v>26</v>
      </c>
      <c r="L321" s="1" t="str">
        <f t="shared" si="54"/>
        <v/>
      </c>
      <c r="M321" s="1" t="str">
        <f t="shared" si="55"/>
        <v/>
      </c>
      <c r="N321" s="1" t="str">
        <f t="shared" si="56"/>
        <v/>
      </c>
      <c r="O321" s="1" t="str">
        <f t="shared" si="57"/>
        <v/>
      </c>
      <c r="P321" s="1">
        <f t="shared" si="58"/>
        <v>0</v>
      </c>
    </row>
    <row r="322" spans="6:16" x14ac:dyDescent="0.3">
      <c r="F322" s="26">
        <f t="shared" si="49"/>
        <v>32.000000000000185</v>
      </c>
      <c r="G322" s="16">
        <f t="shared" si="50"/>
        <v>1989.4717126307078</v>
      </c>
      <c r="I322" s="33" t="b">
        <f t="shared" si="51"/>
        <v>0</v>
      </c>
      <c r="J322" s="33">
        <f t="shared" si="52"/>
        <v>25</v>
      </c>
      <c r="K322" s="33">
        <f t="shared" si="53"/>
        <v>26</v>
      </c>
      <c r="L322" s="1" t="str">
        <f t="shared" si="54"/>
        <v/>
      </c>
      <c r="M322" s="1" t="str">
        <f t="shared" si="55"/>
        <v/>
      </c>
      <c r="N322" s="1" t="str">
        <f t="shared" si="56"/>
        <v/>
      </c>
      <c r="O322" s="1" t="str">
        <f t="shared" si="57"/>
        <v/>
      </c>
      <c r="P322" s="1">
        <f t="shared" si="58"/>
        <v>0</v>
      </c>
    </row>
    <row r="323" spans="6:16" x14ac:dyDescent="0.3">
      <c r="F323" s="26">
        <f t="shared" ref="F323:F386" si="59">F322+WindSpeedStep</f>
        <v>32.100000000000186</v>
      </c>
      <c r="G323" s="16">
        <f t="shared" si="50"/>
        <v>1989.4717126307078</v>
      </c>
      <c r="I323" s="33" t="b">
        <f t="shared" si="51"/>
        <v>0</v>
      </c>
      <c r="J323" s="33">
        <f t="shared" si="52"/>
        <v>25</v>
      </c>
      <c r="K323" s="33">
        <f t="shared" si="53"/>
        <v>26</v>
      </c>
      <c r="L323" s="1" t="str">
        <f t="shared" si="54"/>
        <v/>
      </c>
      <c r="M323" s="1" t="str">
        <f t="shared" si="55"/>
        <v/>
      </c>
      <c r="N323" s="1" t="str">
        <f t="shared" si="56"/>
        <v/>
      </c>
      <c r="O323" s="1" t="str">
        <f t="shared" si="57"/>
        <v/>
      </c>
      <c r="P323" s="1">
        <f t="shared" si="58"/>
        <v>0</v>
      </c>
    </row>
    <row r="324" spans="6:16" x14ac:dyDescent="0.3">
      <c r="F324" s="26">
        <f t="shared" si="59"/>
        <v>32.200000000000188</v>
      </c>
      <c r="G324" s="16">
        <f t="shared" si="50"/>
        <v>1989.4717126307078</v>
      </c>
      <c r="I324" s="33" t="b">
        <f t="shared" si="51"/>
        <v>0</v>
      </c>
      <c r="J324" s="33">
        <f t="shared" si="52"/>
        <v>25</v>
      </c>
      <c r="K324" s="33">
        <f t="shared" si="53"/>
        <v>26</v>
      </c>
      <c r="L324" s="1" t="str">
        <f t="shared" si="54"/>
        <v/>
      </c>
      <c r="M324" s="1" t="str">
        <f t="shared" si="55"/>
        <v/>
      </c>
      <c r="N324" s="1" t="str">
        <f t="shared" si="56"/>
        <v/>
      </c>
      <c r="O324" s="1" t="str">
        <f t="shared" si="57"/>
        <v/>
      </c>
      <c r="P324" s="1">
        <f t="shared" si="58"/>
        <v>0</v>
      </c>
    </row>
    <row r="325" spans="6:16" x14ac:dyDescent="0.3">
      <c r="F325" s="26">
        <f t="shared" si="59"/>
        <v>32.300000000000189</v>
      </c>
      <c r="G325" s="16">
        <f t="shared" si="50"/>
        <v>1989.4717126307078</v>
      </c>
      <c r="I325" s="33" t="b">
        <f t="shared" si="51"/>
        <v>0</v>
      </c>
      <c r="J325" s="33">
        <f t="shared" si="52"/>
        <v>25</v>
      </c>
      <c r="K325" s="33">
        <f t="shared" si="53"/>
        <v>26</v>
      </c>
      <c r="L325" s="1" t="str">
        <f t="shared" si="54"/>
        <v/>
      </c>
      <c r="M325" s="1" t="str">
        <f t="shared" si="55"/>
        <v/>
      </c>
      <c r="N325" s="1" t="str">
        <f t="shared" si="56"/>
        <v/>
      </c>
      <c r="O325" s="1" t="str">
        <f t="shared" si="57"/>
        <v/>
      </c>
      <c r="P325" s="1">
        <f t="shared" si="58"/>
        <v>0</v>
      </c>
    </row>
    <row r="326" spans="6:16" x14ac:dyDescent="0.3">
      <c r="F326" s="26">
        <f t="shared" si="59"/>
        <v>32.40000000000019</v>
      </c>
      <c r="G326" s="16">
        <f t="shared" si="50"/>
        <v>1989.4717126307078</v>
      </c>
      <c r="I326" s="33" t="b">
        <f t="shared" si="51"/>
        <v>0</v>
      </c>
      <c r="J326" s="33">
        <f t="shared" si="52"/>
        <v>25</v>
      </c>
      <c r="K326" s="33">
        <f t="shared" si="53"/>
        <v>26</v>
      </c>
      <c r="L326" s="1" t="str">
        <f t="shared" si="54"/>
        <v/>
      </c>
      <c r="M326" s="1" t="str">
        <f t="shared" si="55"/>
        <v/>
      </c>
      <c r="N326" s="1" t="str">
        <f t="shared" si="56"/>
        <v/>
      </c>
      <c r="O326" s="1" t="str">
        <f t="shared" si="57"/>
        <v/>
      </c>
      <c r="P326" s="1">
        <f t="shared" si="58"/>
        <v>0</v>
      </c>
    </row>
    <row r="327" spans="6:16" x14ac:dyDescent="0.3">
      <c r="F327" s="26">
        <f t="shared" si="59"/>
        <v>32.500000000000192</v>
      </c>
      <c r="G327" s="16">
        <f t="shared" si="50"/>
        <v>1989.4717126307078</v>
      </c>
      <c r="I327" s="33" t="b">
        <f t="shared" si="51"/>
        <v>0</v>
      </c>
      <c r="J327" s="33">
        <f t="shared" si="52"/>
        <v>25</v>
      </c>
      <c r="K327" s="33">
        <f t="shared" si="53"/>
        <v>26</v>
      </c>
      <c r="L327" s="1" t="str">
        <f t="shared" si="54"/>
        <v/>
      </c>
      <c r="M327" s="1" t="str">
        <f t="shared" si="55"/>
        <v/>
      </c>
      <c r="N327" s="1" t="str">
        <f t="shared" si="56"/>
        <v/>
      </c>
      <c r="O327" s="1" t="str">
        <f t="shared" si="57"/>
        <v/>
      </c>
      <c r="P327" s="1">
        <f t="shared" si="58"/>
        <v>0</v>
      </c>
    </row>
    <row r="328" spans="6:16" x14ac:dyDescent="0.3">
      <c r="F328" s="26">
        <f t="shared" si="59"/>
        <v>32.600000000000193</v>
      </c>
      <c r="G328" s="16">
        <f t="shared" si="50"/>
        <v>1989.4717126307078</v>
      </c>
      <c r="I328" s="33" t="b">
        <f t="shared" si="51"/>
        <v>0</v>
      </c>
      <c r="J328" s="33">
        <f t="shared" si="52"/>
        <v>25</v>
      </c>
      <c r="K328" s="33">
        <f t="shared" si="53"/>
        <v>26</v>
      </c>
      <c r="L328" s="1" t="str">
        <f t="shared" si="54"/>
        <v/>
      </c>
      <c r="M328" s="1" t="str">
        <f t="shared" si="55"/>
        <v/>
      </c>
      <c r="N328" s="1" t="str">
        <f t="shared" si="56"/>
        <v/>
      </c>
      <c r="O328" s="1" t="str">
        <f t="shared" si="57"/>
        <v/>
      </c>
      <c r="P328" s="1">
        <f t="shared" si="58"/>
        <v>0</v>
      </c>
    </row>
    <row r="329" spans="6:16" x14ac:dyDescent="0.3">
      <c r="F329" s="26">
        <f t="shared" si="59"/>
        <v>32.700000000000195</v>
      </c>
      <c r="G329" s="16">
        <f t="shared" si="50"/>
        <v>1989.4717126307078</v>
      </c>
      <c r="I329" s="33" t="b">
        <f t="shared" si="51"/>
        <v>0</v>
      </c>
      <c r="J329" s="33">
        <f t="shared" si="52"/>
        <v>25</v>
      </c>
      <c r="K329" s="33">
        <f t="shared" si="53"/>
        <v>26</v>
      </c>
      <c r="L329" s="1" t="str">
        <f t="shared" si="54"/>
        <v/>
      </c>
      <c r="M329" s="1" t="str">
        <f t="shared" si="55"/>
        <v/>
      </c>
      <c r="N329" s="1" t="str">
        <f t="shared" si="56"/>
        <v/>
      </c>
      <c r="O329" s="1" t="str">
        <f t="shared" si="57"/>
        <v/>
      </c>
      <c r="P329" s="1">
        <f t="shared" si="58"/>
        <v>0</v>
      </c>
    </row>
    <row r="330" spans="6:16" x14ac:dyDescent="0.3">
      <c r="F330" s="26">
        <f t="shared" si="59"/>
        <v>32.800000000000196</v>
      </c>
      <c r="G330" s="16">
        <f t="shared" si="50"/>
        <v>1989.4717126307078</v>
      </c>
      <c r="I330" s="33" t="b">
        <f t="shared" si="51"/>
        <v>0</v>
      </c>
      <c r="J330" s="33">
        <f t="shared" si="52"/>
        <v>25</v>
      </c>
      <c r="K330" s="33">
        <f t="shared" si="53"/>
        <v>26</v>
      </c>
      <c r="L330" s="1" t="str">
        <f t="shared" si="54"/>
        <v/>
      </c>
      <c r="M330" s="1" t="str">
        <f t="shared" si="55"/>
        <v/>
      </c>
      <c r="N330" s="1" t="str">
        <f t="shared" si="56"/>
        <v/>
      </c>
      <c r="O330" s="1" t="str">
        <f t="shared" si="57"/>
        <v/>
      </c>
      <c r="P330" s="1">
        <f t="shared" si="58"/>
        <v>0</v>
      </c>
    </row>
    <row r="331" spans="6:16" x14ac:dyDescent="0.3">
      <c r="F331" s="26">
        <f t="shared" si="59"/>
        <v>32.900000000000198</v>
      </c>
      <c r="G331" s="16">
        <f t="shared" si="50"/>
        <v>1989.4717126307078</v>
      </c>
      <c r="I331" s="33" t="b">
        <f t="shared" si="51"/>
        <v>0</v>
      </c>
      <c r="J331" s="33">
        <f t="shared" si="52"/>
        <v>25</v>
      </c>
      <c r="K331" s="33">
        <f t="shared" si="53"/>
        <v>26</v>
      </c>
      <c r="L331" s="1" t="str">
        <f t="shared" si="54"/>
        <v/>
      </c>
      <c r="M331" s="1" t="str">
        <f t="shared" si="55"/>
        <v/>
      </c>
      <c r="N331" s="1" t="str">
        <f t="shared" si="56"/>
        <v/>
      </c>
      <c r="O331" s="1" t="str">
        <f t="shared" si="57"/>
        <v/>
      </c>
      <c r="P331" s="1">
        <f t="shared" si="58"/>
        <v>0</v>
      </c>
    </row>
    <row r="332" spans="6:16" x14ac:dyDescent="0.3">
      <c r="F332" s="26">
        <f t="shared" si="59"/>
        <v>33.000000000000199</v>
      </c>
      <c r="G332" s="16">
        <f t="shared" si="50"/>
        <v>1989.4717126307078</v>
      </c>
      <c r="I332" s="33" t="b">
        <f t="shared" si="51"/>
        <v>0</v>
      </c>
      <c r="J332" s="33">
        <f t="shared" si="52"/>
        <v>25</v>
      </c>
      <c r="K332" s="33">
        <f t="shared" si="53"/>
        <v>26</v>
      </c>
      <c r="L332" s="1" t="str">
        <f t="shared" si="54"/>
        <v/>
      </c>
      <c r="M332" s="1" t="str">
        <f t="shared" si="55"/>
        <v/>
      </c>
      <c r="N332" s="1" t="str">
        <f t="shared" si="56"/>
        <v/>
      </c>
      <c r="O332" s="1" t="str">
        <f t="shared" si="57"/>
        <v/>
      </c>
      <c r="P332" s="1">
        <f t="shared" si="58"/>
        <v>0</v>
      </c>
    </row>
    <row r="333" spans="6:16" x14ac:dyDescent="0.3">
      <c r="F333" s="26">
        <f t="shared" si="59"/>
        <v>33.1000000000002</v>
      </c>
      <c r="G333" s="16">
        <f t="shared" si="50"/>
        <v>1989.4717126307078</v>
      </c>
      <c r="I333" s="33" t="b">
        <f t="shared" si="51"/>
        <v>0</v>
      </c>
      <c r="J333" s="33">
        <f t="shared" si="52"/>
        <v>25</v>
      </c>
      <c r="K333" s="33">
        <f t="shared" si="53"/>
        <v>26</v>
      </c>
      <c r="L333" s="1" t="str">
        <f t="shared" si="54"/>
        <v/>
      </c>
      <c r="M333" s="1" t="str">
        <f t="shared" si="55"/>
        <v/>
      </c>
      <c r="N333" s="1" t="str">
        <f t="shared" si="56"/>
        <v/>
      </c>
      <c r="O333" s="1" t="str">
        <f t="shared" si="57"/>
        <v/>
      </c>
      <c r="P333" s="1">
        <f t="shared" si="58"/>
        <v>0</v>
      </c>
    </row>
    <row r="334" spans="6:16" x14ac:dyDescent="0.3">
      <c r="F334" s="26">
        <f t="shared" si="59"/>
        <v>33.200000000000202</v>
      </c>
      <c r="G334" s="16">
        <f t="shared" si="50"/>
        <v>1989.4717126307078</v>
      </c>
      <c r="I334" s="33" t="b">
        <f t="shared" si="51"/>
        <v>0</v>
      </c>
      <c r="J334" s="33">
        <f t="shared" si="52"/>
        <v>25</v>
      </c>
      <c r="K334" s="33">
        <f t="shared" si="53"/>
        <v>26</v>
      </c>
      <c r="L334" s="1" t="str">
        <f t="shared" si="54"/>
        <v/>
      </c>
      <c r="M334" s="1" t="str">
        <f t="shared" si="55"/>
        <v/>
      </c>
      <c r="N334" s="1" t="str">
        <f t="shared" si="56"/>
        <v/>
      </c>
      <c r="O334" s="1" t="str">
        <f t="shared" si="57"/>
        <v/>
      </c>
      <c r="P334" s="1">
        <f t="shared" si="58"/>
        <v>0</v>
      </c>
    </row>
    <row r="335" spans="6:16" x14ac:dyDescent="0.3">
      <c r="F335" s="26">
        <f t="shared" si="59"/>
        <v>33.300000000000203</v>
      </c>
      <c r="G335" s="16">
        <f t="shared" si="50"/>
        <v>1989.4717126307078</v>
      </c>
      <c r="I335" s="33" t="b">
        <f t="shared" si="51"/>
        <v>0</v>
      </c>
      <c r="J335" s="33">
        <f t="shared" si="52"/>
        <v>25</v>
      </c>
      <c r="K335" s="33">
        <f t="shared" si="53"/>
        <v>26</v>
      </c>
      <c r="L335" s="1" t="str">
        <f t="shared" si="54"/>
        <v/>
      </c>
      <c r="M335" s="1" t="str">
        <f t="shared" si="55"/>
        <v/>
      </c>
      <c r="N335" s="1" t="str">
        <f t="shared" si="56"/>
        <v/>
      </c>
      <c r="O335" s="1" t="str">
        <f t="shared" si="57"/>
        <v/>
      </c>
      <c r="P335" s="1">
        <f t="shared" si="58"/>
        <v>0</v>
      </c>
    </row>
    <row r="336" spans="6:16" x14ac:dyDescent="0.3">
      <c r="F336" s="26">
        <f t="shared" si="59"/>
        <v>33.400000000000205</v>
      </c>
      <c r="G336" s="16">
        <f t="shared" si="50"/>
        <v>1989.4717126307078</v>
      </c>
      <c r="I336" s="33" t="b">
        <f t="shared" si="51"/>
        <v>0</v>
      </c>
      <c r="J336" s="33">
        <f t="shared" si="52"/>
        <v>25</v>
      </c>
      <c r="K336" s="33">
        <f t="shared" si="53"/>
        <v>26</v>
      </c>
      <c r="L336" s="1" t="str">
        <f t="shared" si="54"/>
        <v/>
      </c>
      <c r="M336" s="1" t="str">
        <f t="shared" si="55"/>
        <v/>
      </c>
      <c r="N336" s="1" t="str">
        <f t="shared" si="56"/>
        <v/>
      </c>
      <c r="O336" s="1" t="str">
        <f t="shared" si="57"/>
        <v/>
      </c>
      <c r="P336" s="1">
        <f t="shared" si="58"/>
        <v>0</v>
      </c>
    </row>
    <row r="337" spans="6:16" x14ac:dyDescent="0.3">
      <c r="F337" s="26">
        <f t="shared" si="59"/>
        <v>33.500000000000206</v>
      </c>
      <c r="G337" s="16">
        <f t="shared" si="50"/>
        <v>1989.4717126307078</v>
      </c>
      <c r="I337" s="33" t="b">
        <f t="shared" si="51"/>
        <v>0</v>
      </c>
      <c r="J337" s="33">
        <f t="shared" si="52"/>
        <v>25</v>
      </c>
      <c r="K337" s="33">
        <f t="shared" si="53"/>
        <v>26</v>
      </c>
      <c r="L337" s="1" t="str">
        <f t="shared" si="54"/>
        <v/>
      </c>
      <c r="M337" s="1" t="str">
        <f t="shared" si="55"/>
        <v/>
      </c>
      <c r="N337" s="1" t="str">
        <f t="shared" si="56"/>
        <v/>
      </c>
      <c r="O337" s="1" t="str">
        <f t="shared" si="57"/>
        <v/>
      </c>
      <c r="P337" s="1">
        <f t="shared" si="58"/>
        <v>0</v>
      </c>
    </row>
    <row r="338" spans="6:16" x14ac:dyDescent="0.3">
      <c r="F338" s="26">
        <f t="shared" si="59"/>
        <v>33.600000000000207</v>
      </c>
      <c r="G338" s="16">
        <f t="shared" si="50"/>
        <v>1989.4717126307078</v>
      </c>
      <c r="I338" s="33" t="b">
        <f t="shared" si="51"/>
        <v>0</v>
      </c>
      <c r="J338" s="33">
        <f t="shared" si="52"/>
        <v>25</v>
      </c>
      <c r="K338" s="33">
        <f t="shared" si="53"/>
        <v>26</v>
      </c>
      <c r="L338" s="1" t="str">
        <f t="shared" si="54"/>
        <v/>
      </c>
      <c r="M338" s="1" t="str">
        <f t="shared" si="55"/>
        <v/>
      </c>
      <c r="N338" s="1" t="str">
        <f t="shared" si="56"/>
        <v/>
      </c>
      <c r="O338" s="1" t="str">
        <f t="shared" si="57"/>
        <v/>
      </c>
      <c r="P338" s="1">
        <f t="shared" si="58"/>
        <v>0</v>
      </c>
    </row>
    <row r="339" spans="6:16" x14ac:dyDescent="0.3">
      <c r="F339" s="26">
        <f t="shared" si="59"/>
        <v>33.700000000000209</v>
      </c>
      <c r="G339" s="16">
        <f t="shared" si="50"/>
        <v>1989.4717126307078</v>
      </c>
      <c r="I339" s="33" t="b">
        <f t="shared" si="51"/>
        <v>0</v>
      </c>
      <c r="J339" s="33">
        <f t="shared" si="52"/>
        <v>25</v>
      </c>
      <c r="K339" s="33">
        <f t="shared" si="53"/>
        <v>26</v>
      </c>
      <c r="L339" s="1" t="str">
        <f t="shared" si="54"/>
        <v/>
      </c>
      <c r="M339" s="1" t="str">
        <f t="shared" si="55"/>
        <v/>
      </c>
      <c r="N339" s="1" t="str">
        <f t="shared" si="56"/>
        <v/>
      </c>
      <c r="O339" s="1" t="str">
        <f t="shared" si="57"/>
        <v/>
      </c>
      <c r="P339" s="1">
        <f t="shared" si="58"/>
        <v>0</v>
      </c>
    </row>
    <row r="340" spans="6:16" x14ac:dyDescent="0.3">
      <c r="F340" s="26">
        <f t="shared" si="59"/>
        <v>33.80000000000021</v>
      </c>
      <c r="G340" s="16">
        <f t="shared" si="50"/>
        <v>1989.4717126307078</v>
      </c>
      <c r="I340" s="33" t="b">
        <f t="shared" si="51"/>
        <v>0</v>
      </c>
      <c r="J340" s="33">
        <f t="shared" si="52"/>
        <v>25</v>
      </c>
      <c r="K340" s="33">
        <f t="shared" si="53"/>
        <v>26</v>
      </c>
      <c r="L340" s="1" t="str">
        <f t="shared" si="54"/>
        <v/>
      </c>
      <c r="M340" s="1" t="str">
        <f t="shared" si="55"/>
        <v/>
      </c>
      <c r="N340" s="1" t="str">
        <f t="shared" si="56"/>
        <v/>
      </c>
      <c r="O340" s="1" t="str">
        <f t="shared" si="57"/>
        <v/>
      </c>
      <c r="P340" s="1">
        <f t="shared" si="58"/>
        <v>0</v>
      </c>
    </row>
    <row r="341" spans="6:16" x14ac:dyDescent="0.3">
      <c r="F341" s="26">
        <f t="shared" si="59"/>
        <v>33.900000000000212</v>
      </c>
      <c r="G341" s="16">
        <f t="shared" si="50"/>
        <v>1989.4717126307078</v>
      </c>
      <c r="I341" s="33" t="b">
        <f t="shared" si="51"/>
        <v>0</v>
      </c>
      <c r="J341" s="33">
        <f t="shared" si="52"/>
        <v>25</v>
      </c>
      <c r="K341" s="33">
        <f t="shared" si="53"/>
        <v>26</v>
      </c>
      <c r="L341" s="1" t="str">
        <f t="shared" si="54"/>
        <v/>
      </c>
      <c r="M341" s="1" t="str">
        <f t="shared" si="55"/>
        <v/>
      </c>
      <c r="N341" s="1" t="str">
        <f t="shared" si="56"/>
        <v/>
      </c>
      <c r="O341" s="1" t="str">
        <f t="shared" si="57"/>
        <v/>
      </c>
      <c r="P341" s="1">
        <f t="shared" si="58"/>
        <v>0</v>
      </c>
    </row>
    <row r="342" spans="6:16" x14ac:dyDescent="0.3">
      <c r="F342" s="26">
        <f t="shared" si="59"/>
        <v>34.000000000000213</v>
      </c>
      <c r="G342" s="16">
        <f t="shared" si="50"/>
        <v>1989.4717126307078</v>
      </c>
      <c r="I342" s="33" t="b">
        <f t="shared" si="51"/>
        <v>0</v>
      </c>
      <c r="J342" s="33">
        <f t="shared" si="52"/>
        <v>25</v>
      </c>
      <c r="K342" s="33">
        <f t="shared" si="53"/>
        <v>26</v>
      </c>
      <c r="L342" s="1" t="str">
        <f t="shared" si="54"/>
        <v/>
      </c>
      <c r="M342" s="1" t="str">
        <f t="shared" si="55"/>
        <v/>
      </c>
      <c r="N342" s="1" t="str">
        <f t="shared" si="56"/>
        <v/>
      </c>
      <c r="O342" s="1" t="str">
        <f t="shared" si="57"/>
        <v/>
      </c>
      <c r="P342" s="1">
        <f t="shared" si="58"/>
        <v>0</v>
      </c>
    </row>
    <row r="343" spans="6:16" x14ac:dyDescent="0.3">
      <c r="F343" s="26">
        <f t="shared" si="59"/>
        <v>34.100000000000215</v>
      </c>
      <c r="G343" s="16">
        <f t="shared" si="50"/>
        <v>1989.4717126307078</v>
      </c>
      <c r="I343" s="33" t="b">
        <f t="shared" si="51"/>
        <v>0</v>
      </c>
      <c r="J343" s="33">
        <f t="shared" si="52"/>
        <v>25</v>
      </c>
      <c r="K343" s="33">
        <f t="shared" si="53"/>
        <v>26</v>
      </c>
      <c r="L343" s="1" t="str">
        <f t="shared" si="54"/>
        <v/>
      </c>
      <c r="M343" s="1" t="str">
        <f t="shared" si="55"/>
        <v/>
      </c>
      <c r="N343" s="1" t="str">
        <f t="shared" si="56"/>
        <v/>
      </c>
      <c r="O343" s="1" t="str">
        <f t="shared" si="57"/>
        <v/>
      </c>
      <c r="P343" s="1">
        <f t="shared" si="58"/>
        <v>0</v>
      </c>
    </row>
    <row r="344" spans="6:16" x14ac:dyDescent="0.3">
      <c r="F344" s="26">
        <f t="shared" si="59"/>
        <v>34.200000000000216</v>
      </c>
      <c r="G344" s="16">
        <f t="shared" si="50"/>
        <v>1989.4717126307078</v>
      </c>
      <c r="I344" s="33" t="b">
        <f t="shared" si="51"/>
        <v>0</v>
      </c>
      <c r="J344" s="33">
        <f t="shared" si="52"/>
        <v>25</v>
      </c>
      <c r="K344" s="33">
        <f t="shared" si="53"/>
        <v>26</v>
      </c>
      <c r="L344" s="1" t="str">
        <f t="shared" si="54"/>
        <v/>
      </c>
      <c r="M344" s="1" t="str">
        <f t="shared" si="55"/>
        <v/>
      </c>
      <c r="N344" s="1" t="str">
        <f t="shared" si="56"/>
        <v/>
      </c>
      <c r="O344" s="1" t="str">
        <f t="shared" si="57"/>
        <v/>
      </c>
      <c r="P344" s="1">
        <f t="shared" si="58"/>
        <v>0</v>
      </c>
    </row>
    <row r="345" spans="6:16" x14ac:dyDescent="0.3">
      <c r="F345" s="26">
        <f t="shared" si="59"/>
        <v>34.300000000000217</v>
      </c>
      <c r="G345" s="16">
        <f t="shared" si="50"/>
        <v>1989.4717126307078</v>
      </c>
      <c r="I345" s="33" t="b">
        <f t="shared" si="51"/>
        <v>0</v>
      </c>
      <c r="J345" s="33">
        <f t="shared" si="52"/>
        <v>25</v>
      </c>
      <c r="K345" s="33">
        <f t="shared" si="53"/>
        <v>26</v>
      </c>
      <c r="L345" s="1" t="str">
        <f t="shared" si="54"/>
        <v/>
      </c>
      <c r="M345" s="1" t="str">
        <f t="shared" si="55"/>
        <v/>
      </c>
      <c r="N345" s="1" t="str">
        <f t="shared" si="56"/>
        <v/>
      </c>
      <c r="O345" s="1" t="str">
        <f t="shared" si="57"/>
        <v/>
      </c>
      <c r="P345" s="1">
        <f t="shared" si="58"/>
        <v>0</v>
      </c>
    </row>
    <row r="346" spans="6:16" x14ac:dyDescent="0.3">
      <c r="F346" s="26">
        <f t="shared" si="59"/>
        <v>34.400000000000219</v>
      </c>
      <c r="G346" s="16">
        <f t="shared" si="50"/>
        <v>1989.4717126307078</v>
      </c>
      <c r="I346" s="33" t="b">
        <f t="shared" si="51"/>
        <v>0</v>
      </c>
      <c r="J346" s="33">
        <f t="shared" si="52"/>
        <v>25</v>
      </c>
      <c r="K346" s="33">
        <f t="shared" si="53"/>
        <v>26</v>
      </c>
      <c r="L346" s="1" t="str">
        <f t="shared" si="54"/>
        <v/>
      </c>
      <c r="M346" s="1" t="str">
        <f t="shared" si="55"/>
        <v/>
      </c>
      <c r="N346" s="1" t="str">
        <f t="shared" si="56"/>
        <v/>
      </c>
      <c r="O346" s="1" t="str">
        <f t="shared" si="57"/>
        <v/>
      </c>
      <c r="P346" s="1">
        <f t="shared" si="58"/>
        <v>0</v>
      </c>
    </row>
    <row r="347" spans="6:16" x14ac:dyDescent="0.3">
      <c r="F347" s="26">
        <f t="shared" si="59"/>
        <v>34.50000000000022</v>
      </c>
      <c r="G347" s="16">
        <f t="shared" si="50"/>
        <v>1989.4717126307078</v>
      </c>
      <c r="I347" s="33" t="b">
        <f t="shared" si="51"/>
        <v>0</v>
      </c>
      <c r="J347" s="33">
        <f t="shared" si="52"/>
        <v>25</v>
      </c>
      <c r="K347" s="33">
        <f t="shared" si="53"/>
        <v>26</v>
      </c>
      <c r="L347" s="1" t="str">
        <f t="shared" si="54"/>
        <v/>
      </c>
      <c r="M347" s="1" t="str">
        <f t="shared" si="55"/>
        <v/>
      </c>
      <c r="N347" s="1" t="str">
        <f t="shared" si="56"/>
        <v/>
      </c>
      <c r="O347" s="1" t="str">
        <f t="shared" si="57"/>
        <v/>
      </c>
      <c r="P347" s="1">
        <f t="shared" si="58"/>
        <v>0</v>
      </c>
    </row>
    <row r="348" spans="6:16" x14ac:dyDescent="0.3">
      <c r="F348" s="26">
        <f t="shared" si="59"/>
        <v>34.600000000000222</v>
      </c>
      <c r="G348" s="16">
        <f t="shared" si="50"/>
        <v>1989.4717126307078</v>
      </c>
      <c r="I348" s="33" t="b">
        <f t="shared" si="51"/>
        <v>0</v>
      </c>
      <c r="J348" s="33">
        <f t="shared" si="52"/>
        <v>25</v>
      </c>
      <c r="K348" s="33">
        <f t="shared" si="53"/>
        <v>26</v>
      </c>
      <c r="L348" s="1" t="str">
        <f t="shared" si="54"/>
        <v/>
      </c>
      <c r="M348" s="1" t="str">
        <f t="shared" si="55"/>
        <v/>
      </c>
      <c r="N348" s="1" t="str">
        <f t="shared" si="56"/>
        <v/>
      </c>
      <c r="O348" s="1" t="str">
        <f t="shared" si="57"/>
        <v/>
      </c>
      <c r="P348" s="1">
        <f t="shared" si="58"/>
        <v>0</v>
      </c>
    </row>
    <row r="349" spans="6:16" x14ac:dyDescent="0.3">
      <c r="F349" s="26">
        <f t="shared" si="59"/>
        <v>34.700000000000223</v>
      </c>
      <c r="G349" s="16">
        <f t="shared" si="50"/>
        <v>1989.4717126307078</v>
      </c>
      <c r="I349" s="33" t="b">
        <f t="shared" si="51"/>
        <v>0</v>
      </c>
      <c r="J349" s="33">
        <f t="shared" si="52"/>
        <v>25</v>
      </c>
      <c r="K349" s="33">
        <f t="shared" si="53"/>
        <v>26</v>
      </c>
      <c r="L349" s="1" t="str">
        <f t="shared" si="54"/>
        <v/>
      </c>
      <c r="M349" s="1" t="str">
        <f t="shared" si="55"/>
        <v/>
      </c>
      <c r="N349" s="1" t="str">
        <f t="shared" si="56"/>
        <v/>
      </c>
      <c r="O349" s="1" t="str">
        <f t="shared" si="57"/>
        <v/>
      </c>
      <c r="P349" s="1">
        <f t="shared" si="58"/>
        <v>0</v>
      </c>
    </row>
    <row r="350" spans="6:16" x14ac:dyDescent="0.3">
      <c r="F350" s="26">
        <f t="shared" si="59"/>
        <v>34.800000000000225</v>
      </c>
      <c r="G350" s="16">
        <f t="shared" si="50"/>
        <v>1989.4717126307078</v>
      </c>
      <c r="I350" s="33" t="b">
        <f t="shared" si="51"/>
        <v>0</v>
      </c>
      <c r="J350" s="33">
        <f t="shared" si="52"/>
        <v>25</v>
      </c>
      <c r="K350" s="33">
        <f t="shared" si="53"/>
        <v>26</v>
      </c>
      <c r="L350" s="1" t="str">
        <f t="shared" si="54"/>
        <v/>
      </c>
      <c r="M350" s="1" t="str">
        <f t="shared" si="55"/>
        <v/>
      </c>
      <c r="N350" s="1" t="str">
        <f t="shared" si="56"/>
        <v/>
      </c>
      <c r="O350" s="1" t="str">
        <f t="shared" si="57"/>
        <v/>
      </c>
      <c r="P350" s="1">
        <f t="shared" si="58"/>
        <v>0</v>
      </c>
    </row>
    <row r="351" spans="6:16" x14ac:dyDescent="0.3">
      <c r="F351" s="26">
        <f t="shared" si="59"/>
        <v>34.900000000000226</v>
      </c>
      <c r="G351" s="16">
        <f t="shared" si="50"/>
        <v>1989.4717126307078</v>
      </c>
      <c r="I351" s="33" t="b">
        <f t="shared" si="51"/>
        <v>0</v>
      </c>
      <c r="J351" s="33">
        <f t="shared" si="52"/>
        <v>25</v>
      </c>
      <c r="K351" s="33">
        <f t="shared" si="53"/>
        <v>26</v>
      </c>
      <c r="L351" s="1" t="str">
        <f t="shared" si="54"/>
        <v/>
      </c>
      <c r="M351" s="1" t="str">
        <f t="shared" si="55"/>
        <v/>
      </c>
      <c r="N351" s="1" t="str">
        <f t="shared" si="56"/>
        <v/>
      </c>
      <c r="O351" s="1" t="str">
        <f t="shared" si="57"/>
        <v/>
      </c>
      <c r="P351" s="1">
        <f t="shared" si="58"/>
        <v>0</v>
      </c>
    </row>
    <row r="352" spans="6:16" x14ac:dyDescent="0.3">
      <c r="F352" s="26">
        <f t="shared" si="59"/>
        <v>35.000000000000227</v>
      </c>
      <c r="G352" s="16">
        <f t="shared" si="50"/>
        <v>1989.4717126307078</v>
      </c>
      <c r="I352" s="33" t="b">
        <f t="shared" si="51"/>
        <v>0</v>
      </c>
      <c r="J352" s="33">
        <f t="shared" si="52"/>
        <v>25</v>
      </c>
      <c r="K352" s="33">
        <f t="shared" si="53"/>
        <v>26</v>
      </c>
      <c r="L352" s="1" t="str">
        <f t="shared" si="54"/>
        <v/>
      </c>
      <c r="M352" s="1" t="str">
        <f t="shared" si="55"/>
        <v/>
      </c>
      <c r="N352" s="1" t="str">
        <f t="shared" si="56"/>
        <v/>
      </c>
      <c r="O352" s="1" t="str">
        <f t="shared" si="57"/>
        <v/>
      </c>
      <c r="P352" s="1">
        <f t="shared" si="58"/>
        <v>0</v>
      </c>
    </row>
    <row r="353" spans="6:16" x14ac:dyDescent="0.3">
      <c r="F353" s="26">
        <f t="shared" si="59"/>
        <v>35.100000000000229</v>
      </c>
      <c r="G353" s="16">
        <f t="shared" si="50"/>
        <v>1989.4717126307078</v>
      </c>
      <c r="I353" s="33" t="b">
        <f t="shared" si="51"/>
        <v>0</v>
      </c>
      <c r="J353" s="33">
        <f t="shared" si="52"/>
        <v>25</v>
      </c>
      <c r="K353" s="33">
        <f t="shared" si="53"/>
        <v>26</v>
      </c>
      <c r="L353" s="1" t="str">
        <f t="shared" si="54"/>
        <v/>
      </c>
      <c r="M353" s="1" t="str">
        <f t="shared" si="55"/>
        <v/>
      </c>
      <c r="N353" s="1" t="str">
        <f t="shared" si="56"/>
        <v/>
      </c>
      <c r="O353" s="1" t="str">
        <f t="shared" si="57"/>
        <v/>
      </c>
      <c r="P353" s="1">
        <f t="shared" si="58"/>
        <v>0</v>
      </c>
    </row>
    <row r="354" spans="6:16" x14ac:dyDescent="0.3">
      <c r="F354" s="26">
        <f t="shared" si="59"/>
        <v>35.20000000000023</v>
      </c>
      <c r="G354" s="16">
        <f t="shared" si="50"/>
        <v>1989.4717126307078</v>
      </c>
      <c r="I354" s="33" t="b">
        <f t="shared" si="51"/>
        <v>0</v>
      </c>
      <c r="J354" s="33">
        <f t="shared" si="52"/>
        <v>25</v>
      </c>
      <c r="K354" s="33">
        <f t="shared" si="53"/>
        <v>26</v>
      </c>
      <c r="L354" s="1" t="str">
        <f t="shared" si="54"/>
        <v/>
      </c>
      <c r="M354" s="1" t="str">
        <f t="shared" si="55"/>
        <v/>
      </c>
      <c r="N354" s="1" t="str">
        <f t="shared" si="56"/>
        <v/>
      </c>
      <c r="O354" s="1" t="str">
        <f t="shared" si="57"/>
        <v/>
      </c>
      <c r="P354" s="1">
        <f t="shared" si="58"/>
        <v>0</v>
      </c>
    </row>
    <row r="355" spans="6:16" x14ac:dyDescent="0.3">
      <c r="F355" s="26">
        <f t="shared" si="59"/>
        <v>35.300000000000232</v>
      </c>
      <c r="G355" s="16">
        <f t="shared" si="50"/>
        <v>1989.4717126307078</v>
      </c>
      <c r="I355" s="33" t="b">
        <f t="shared" si="51"/>
        <v>0</v>
      </c>
      <c r="J355" s="33">
        <f t="shared" si="52"/>
        <v>25</v>
      </c>
      <c r="K355" s="33">
        <f t="shared" si="53"/>
        <v>26</v>
      </c>
      <c r="L355" s="1" t="str">
        <f t="shared" si="54"/>
        <v/>
      </c>
      <c r="M355" s="1" t="str">
        <f t="shared" si="55"/>
        <v/>
      </c>
      <c r="N355" s="1" t="str">
        <f t="shared" si="56"/>
        <v/>
      </c>
      <c r="O355" s="1" t="str">
        <f t="shared" si="57"/>
        <v/>
      </c>
      <c r="P355" s="1">
        <f t="shared" si="58"/>
        <v>0</v>
      </c>
    </row>
    <row r="356" spans="6:16" x14ac:dyDescent="0.3">
      <c r="F356" s="26">
        <f t="shared" si="59"/>
        <v>35.400000000000233</v>
      </c>
      <c r="G356" s="16">
        <f t="shared" si="50"/>
        <v>1989.4717126307078</v>
      </c>
      <c r="I356" s="33" t="b">
        <f t="shared" si="51"/>
        <v>0</v>
      </c>
      <c r="J356" s="33">
        <f t="shared" si="52"/>
        <v>25</v>
      </c>
      <c r="K356" s="33">
        <f t="shared" si="53"/>
        <v>26</v>
      </c>
      <c r="L356" s="1" t="str">
        <f t="shared" si="54"/>
        <v/>
      </c>
      <c r="M356" s="1" t="str">
        <f t="shared" si="55"/>
        <v/>
      </c>
      <c r="N356" s="1" t="str">
        <f t="shared" si="56"/>
        <v/>
      </c>
      <c r="O356" s="1" t="str">
        <f t="shared" si="57"/>
        <v/>
      </c>
      <c r="P356" s="1">
        <f t="shared" si="58"/>
        <v>0</v>
      </c>
    </row>
    <row r="357" spans="6:16" x14ac:dyDescent="0.3">
      <c r="F357" s="26">
        <f t="shared" si="59"/>
        <v>35.500000000000234</v>
      </c>
      <c r="G357" s="16">
        <f t="shared" si="50"/>
        <v>1989.4717126307078</v>
      </c>
      <c r="I357" s="33" t="b">
        <f t="shared" si="51"/>
        <v>0</v>
      </c>
      <c r="J357" s="33">
        <f t="shared" si="52"/>
        <v>25</v>
      </c>
      <c r="K357" s="33">
        <f t="shared" si="53"/>
        <v>26</v>
      </c>
      <c r="L357" s="1" t="str">
        <f t="shared" si="54"/>
        <v/>
      </c>
      <c r="M357" s="1" t="str">
        <f t="shared" si="55"/>
        <v/>
      </c>
      <c r="N357" s="1" t="str">
        <f t="shared" si="56"/>
        <v/>
      </c>
      <c r="O357" s="1" t="str">
        <f t="shared" si="57"/>
        <v/>
      </c>
      <c r="P357" s="1">
        <f t="shared" si="58"/>
        <v>0</v>
      </c>
    </row>
    <row r="358" spans="6:16" x14ac:dyDescent="0.3">
      <c r="F358" s="26">
        <f t="shared" si="59"/>
        <v>35.600000000000236</v>
      </c>
      <c r="G358" s="16">
        <f t="shared" si="50"/>
        <v>1989.4717126307078</v>
      </c>
      <c r="I358" s="33" t="b">
        <f t="shared" si="51"/>
        <v>0</v>
      </c>
      <c r="J358" s="33">
        <f t="shared" si="52"/>
        <v>25</v>
      </c>
      <c r="K358" s="33">
        <f t="shared" si="53"/>
        <v>26</v>
      </c>
      <c r="L358" s="1" t="str">
        <f t="shared" si="54"/>
        <v/>
      </c>
      <c r="M358" s="1" t="str">
        <f t="shared" si="55"/>
        <v/>
      </c>
      <c r="N358" s="1" t="str">
        <f t="shared" si="56"/>
        <v/>
      </c>
      <c r="O358" s="1" t="str">
        <f t="shared" si="57"/>
        <v/>
      </c>
      <c r="P358" s="1">
        <f t="shared" si="58"/>
        <v>0</v>
      </c>
    </row>
    <row r="359" spans="6:16" x14ac:dyDescent="0.3">
      <c r="F359" s="26">
        <f t="shared" si="59"/>
        <v>35.700000000000237</v>
      </c>
      <c r="G359" s="16">
        <f t="shared" si="50"/>
        <v>1989.4717126307078</v>
      </c>
      <c r="I359" s="33" t="b">
        <f t="shared" si="51"/>
        <v>0</v>
      </c>
      <c r="J359" s="33">
        <f t="shared" si="52"/>
        <v>25</v>
      </c>
      <c r="K359" s="33">
        <f t="shared" si="53"/>
        <v>26</v>
      </c>
      <c r="L359" s="1" t="str">
        <f t="shared" si="54"/>
        <v/>
      </c>
      <c r="M359" s="1" t="str">
        <f t="shared" si="55"/>
        <v/>
      </c>
      <c r="N359" s="1" t="str">
        <f t="shared" si="56"/>
        <v/>
      </c>
      <c r="O359" s="1" t="str">
        <f t="shared" si="57"/>
        <v/>
      </c>
      <c r="P359" s="1">
        <f t="shared" si="58"/>
        <v>0</v>
      </c>
    </row>
    <row r="360" spans="6:16" x14ac:dyDescent="0.3">
      <c r="F360" s="26">
        <f t="shared" si="59"/>
        <v>35.800000000000239</v>
      </c>
      <c r="G360" s="16">
        <f t="shared" si="50"/>
        <v>1989.4717126307078</v>
      </c>
      <c r="I360" s="33" t="b">
        <f t="shared" si="51"/>
        <v>0</v>
      </c>
      <c r="J360" s="33">
        <f t="shared" si="52"/>
        <v>25</v>
      </c>
      <c r="K360" s="33">
        <f t="shared" si="53"/>
        <v>26</v>
      </c>
      <c r="L360" s="1" t="str">
        <f t="shared" si="54"/>
        <v/>
      </c>
      <c r="M360" s="1" t="str">
        <f t="shared" si="55"/>
        <v/>
      </c>
      <c r="N360" s="1" t="str">
        <f t="shared" si="56"/>
        <v/>
      </c>
      <c r="O360" s="1" t="str">
        <f t="shared" si="57"/>
        <v/>
      </c>
      <c r="P360" s="1">
        <f t="shared" si="58"/>
        <v>0</v>
      </c>
    </row>
    <row r="361" spans="6:16" x14ac:dyDescent="0.3">
      <c r="F361" s="26">
        <f t="shared" si="59"/>
        <v>35.90000000000024</v>
      </c>
      <c r="G361" s="16">
        <f t="shared" si="50"/>
        <v>1989.4717126307078</v>
      </c>
      <c r="I361" s="33" t="b">
        <f t="shared" si="51"/>
        <v>0</v>
      </c>
      <c r="J361" s="33">
        <f t="shared" si="52"/>
        <v>25</v>
      </c>
      <c r="K361" s="33">
        <f t="shared" si="53"/>
        <v>26</v>
      </c>
      <c r="L361" s="1" t="str">
        <f t="shared" si="54"/>
        <v/>
      </c>
      <c r="M361" s="1" t="str">
        <f t="shared" si="55"/>
        <v/>
      </c>
      <c r="N361" s="1" t="str">
        <f t="shared" si="56"/>
        <v/>
      </c>
      <c r="O361" s="1" t="str">
        <f t="shared" si="57"/>
        <v/>
      </c>
      <c r="P361" s="1">
        <f t="shared" si="58"/>
        <v>0</v>
      </c>
    </row>
    <row r="362" spans="6:16" x14ac:dyDescent="0.3">
      <c r="F362" s="26">
        <f t="shared" si="59"/>
        <v>36.000000000000242</v>
      </c>
      <c r="G362" s="16">
        <f t="shared" si="50"/>
        <v>1989.4717126307078</v>
      </c>
      <c r="I362" s="33" t="b">
        <f t="shared" si="51"/>
        <v>0</v>
      </c>
      <c r="J362" s="33">
        <f t="shared" si="52"/>
        <v>25</v>
      </c>
      <c r="K362" s="33">
        <f t="shared" si="53"/>
        <v>26</v>
      </c>
      <c r="L362" s="1" t="str">
        <f t="shared" si="54"/>
        <v/>
      </c>
      <c r="M362" s="1" t="str">
        <f t="shared" si="55"/>
        <v/>
      </c>
      <c r="N362" s="1" t="str">
        <f t="shared" si="56"/>
        <v/>
      </c>
      <c r="O362" s="1" t="str">
        <f t="shared" si="57"/>
        <v/>
      </c>
      <c r="P362" s="1">
        <f t="shared" si="58"/>
        <v>0</v>
      </c>
    </row>
    <row r="363" spans="6:16" x14ac:dyDescent="0.3">
      <c r="F363" s="26">
        <f t="shared" si="59"/>
        <v>36.100000000000243</v>
      </c>
      <c r="G363" s="16">
        <f t="shared" si="50"/>
        <v>1989.4717126307078</v>
      </c>
      <c r="I363" s="33" t="b">
        <f t="shared" si="51"/>
        <v>0</v>
      </c>
      <c r="J363" s="33">
        <f t="shared" si="52"/>
        <v>25</v>
      </c>
      <c r="K363" s="33">
        <f t="shared" si="53"/>
        <v>26</v>
      </c>
      <c r="L363" s="1" t="str">
        <f t="shared" si="54"/>
        <v/>
      </c>
      <c r="M363" s="1" t="str">
        <f t="shared" si="55"/>
        <v/>
      </c>
      <c r="N363" s="1" t="str">
        <f t="shared" si="56"/>
        <v/>
      </c>
      <c r="O363" s="1" t="str">
        <f t="shared" si="57"/>
        <v/>
      </c>
      <c r="P363" s="1">
        <f t="shared" si="58"/>
        <v>0</v>
      </c>
    </row>
    <row r="364" spans="6:16" x14ac:dyDescent="0.3">
      <c r="F364" s="26">
        <f t="shared" si="59"/>
        <v>36.200000000000244</v>
      </c>
      <c r="G364" s="16">
        <f t="shared" si="50"/>
        <v>1989.4717126307078</v>
      </c>
      <c r="I364" s="33" t="b">
        <f t="shared" si="51"/>
        <v>0</v>
      </c>
      <c r="J364" s="33">
        <f t="shared" si="52"/>
        <v>25</v>
      </c>
      <c r="K364" s="33">
        <f t="shared" si="53"/>
        <v>26</v>
      </c>
      <c r="L364" s="1" t="str">
        <f t="shared" si="54"/>
        <v/>
      </c>
      <c r="M364" s="1" t="str">
        <f t="shared" si="55"/>
        <v/>
      </c>
      <c r="N364" s="1" t="str">
        <f t="shared" si="56"/>
        <v/>
      </c>
      <c r="O364" s="1" t="str">
        <f t="shared" si="57"/>
        <v/>
      </c>
      <c r="P364" s="1">
        <f t="shared" si="58"/>
        <v>0</v>
      </c>
    </row>
    <row r="365" spans="6:16" x14ac:dyDescent="0.3">
      <c r="F365" s="26">
        <f t="shared" si="59"/>
        <v>36.300000000000246</v>
      </c>
      <c r="G365" s="16">
        <f t="shared" si="50"/>
        <v>1989.4717126307078</v>
      </c>
      <c r="I365" s="33" t="b">
        <f t="shared" si="51"/>
        <v>0</v>
      </c>
      <c r="J365" s="33">
        <f t="shared" si="52"/>
        <v>25</v>
      </c>
      <c r="K365" s="33">
        <f t="shared" si="53"/>
        <v>26</v>
      </c>
      <c r="L365" s="1" t="str">
        <f t="shared" si="54"/>
        <v/>
      </c>
      <c r="M365" s="1" t="str">
        <f t="shared" si="55"/>
        <v/>
      </c>
      <c r="N365" s="1" t="str">
        <f t="shared" si="56"/>
        <v/>
      </c>
      <c r="O365" s="1" t="str">
        <f t="shared" si="57"/>
        <v/>
      </c>
      <c r="P365" s="1">
        <f t="shared" si="58"/>
        <v>0</v>
      </c>
    </row>
    <row r="366" spans="6:16" x14ac:dyDescent="0.3">
      <c r="F366" s="26">
        <f t="shared" si="59"/>
        <v>36.400000000000247</v>
      </c>
      <c r="G366" s="16">
        <f t="shared" si="50"/>
        <v>1989.4717126307078</v>
      </c>
      <c r="I366" s="33" t="b">
        <f t="shared" si="51"/>
        <v>0</v>
      </c>
      <c r="J366" s="33">
        <f t="shared" si="52"/>
        <v>25</v>
      </c>
      <c r="K366" s="33">
        <f t="shared" si="53"/>
        <v>26</v>
      </c>
      <c r="L366" s="1" t="str">
        <f t="shared" si="54"/>
        <v/>
      </c>
      <c r="M366" s="1" t="str">
        <f t="shared" si="55"/>
        <v/>
      </c>
      <c r="N366" s="1" t="str">
        <f t="shared" si="56"/>
        <v/>
      </c>
      <c r="O366" s="1" t="str">
        <f t="shared" si="57"/>
        <v/>
      </c>
      <c r="P366" s="1">
        <f t="shared" si="58"/>
        <v>0</v>
      </c>
    </row>
    <row r="367" spans="6:16" x14ac:dyDescent="0.3">
      <c r="F367" s="26">
        <f t="shared" si="59"/>
        <v>36.500000000000249</v>
      </c>
      <c r="G367" s="16">
        <f t="shared" si="50"/>
        <v>1989.4717126307078</v>
      </c>
      <c r="I367" s="33" t="b">
        <f t="shared" si="51"/>
        <v>0</v>
      </c>
      <c r="J367" s="33">
        <f t="shared" si="52"/>
        <v>25</v>
      </c>
      <c r="K367" s="33">
        <f t="shared" si="53"/>
        <v>26</v>
      </c>
      <c r="L367" s="1" t="str">
        <f t="shared" si="54"/>
        <v/>
      </c>
      <c r="M367" s="1" t="str">
        <f t="shared" si="55"/>
        <v/>
      </c>
      <c r="N367" s="1" t="str">
        <f t="shared" si="56"/>
        <v/>
      </c>
      <c r="O367" s="1" t="str">
        <f t="shared" si="57"/>
        <v/>
      </c>
      <c r="P367" s="1">
        <f t="shared" si="58"/>
        <v>0</v>
      </c>
    </row>
    <row r="368" spans="6:16" x14ac:dyDescent="0.3">
      <c r="F368" s="26">
        <f t="shared" si="59"/>
        <v>36.60000000000025</v>
      </c>
      <c r="G368" s="16">
        <f t="shared" si="50"/>
        <v>1989.4717126307078</v>
      </c>
      <c r="I368" s="33" t="b">
        <f t="shared" si="51"/>
        <v>0</v>
      </c>
      <c r="J368" s="33">
        <f t="shared" si="52"/>
        <v>25</v>
      </c>
      <c r="K368" s="33">
        <f t="shared" si="53"/>
        <v>26</v>
      </c>
      <c r="L368" s="1" t="str">
        <f t="shared" si="54"/>
        <v/>
      </c>
      <c r="M368" s="1" t="str">
        <f t="shared" si="55"/>
        <v/>
      </c>
      <c r="N368" s="1" t="str">
        <f t="shared" si="56"/>
        <v/>
      </c>
      <c r="O368" s="1" t="str">
        <f t="shared" si="57"/>
        <v/>
      </c>
      <c r="P368" s="1">
        <f t="shared" si="58"/>
        <v>0</v>
      </c>
    </row>
    <row r="369" spans="6:16" x14ac:dyDescent="0.3">
      <c r="F369" s="26">
        <f t="shared" si="59"/>
        <v>36.700000000000252</v>
      </c>
      <c r="G369" s="16">
        <f t="shared" si="50"/>
        <v>1989.4717126307078</v>
      </c>
      <c r="I369" s="33" t="b">
        <f t="shared" si="51"/>
        <v>0</v>
      </c>
      <c r="J369" s="33">
        <f t="shared" si="52"/>
        <v>25</v>
      </c>
      <c r="K369" s="33">
        <f t="shared" si="53"/>
        <v>26</v>
      </c>
      <c r="L369" s="1" t="str">
        <f t="shared" si="54"/>
        <v/>
      </c>
      <c r="M369" s="1" t="str">
        <f t="shared" si="55"/>
        <v/>
      </c>
      <c r="N369" s="1" t="str">
        <f t="shared" si="56"/>
        <v/>
      </c>
      <c r="O369" s="1" t="str">
        <f t="shared" si="57"/>
        <v/>
      </c>
      <c r="P369" s="1">
        <f t="shared" si="58"/>
        <v>0</v>
      </c>
    </row>
    <row r="370" spans="6:16" x14ac:dyDescent="0.3">
      <c r="F370" s="26">
        <f t="shared" si="59"/>
        <v>36.800000000000253</v>
      </c>
      <c r="G370" s="16">
        <f t="shared" si="50"/>
        <v>1989.4717126307078</v>
      </c>
      <c r="I370" s="33" t="b">
        <f t="shared" si="51"/>
        <v>0</v>
      </c>
      <c r="J370" s="33">
        <f t="shared" si="52"/>
        <v>25</v>
      </c>
      <c r="K370" s="33">
        <f t="shared" si="53"/>
        <v>26</v>
      </c>
      <c r="L370" s="1" t="str">
        <f t="shared" si="54"/>
        <v/>
      </c>
      <c r="M370" s="1" t="str">
        <f t="shared" si="55"/>
        <v/>
      </c>
      <c r="N370" s="1" t="str">
        <f t="shared" si="56"/>
        <v/>
      </c>
      <c r="O370" s="1" t="str">
        <f t="shared" si="57"/>
        <v/>
      </c>
      <c r="P370" s="1">
        <f t="shared" si="58"/>
        <v>0</v>
      </c>
    </row>
    <row r="371" spans="6:16" x14ac:dyDescent="0.3">
      <c r="F371" s="26">
        <f t="shared" si="59"/>
        <v>36.900000000000254</v>
      </c>
      <c r="G371" s="16">
        <f t="shared" si="50"/>
        <v>1989.4717126307078</v>
      </c>
      <c r="I371" s="33" t="b">
        <f t="shared" si="51"/>
        <v>0</v>
      </c>
      <c r="J371" s="33">
        <f t="shared" si="52"/>
        <v>25</v>
      </c>
      <c r="K371" s="33">
        <f t="shared" si="53"/>
        <v>26</v>
      </c>
      <c r="L371" s="1" t="str">
        <f t="shared" si="54"/>
        <v/>
      </c>
      <c r="M371" s="1" t="str">
        <f t="shared" si="55"/>
        <v/>
      </c>
      <c r="N371" s="1" t="str">
        <f t="shared" si="56"/>
        <v/>
      </c>
      <c r="O371" s="1" t="str">
        <f t="shared" si="57"/>
        <v/>
      </c>
      <c r="P371" s="1">
        <f t="shared" si="58"/>
        <v>0</v>
      </c>
    </row>
    <row r="372" spans="6:16" x14ac:dyDescent="0.3">
      <c r="F372" s="26">
        <f t="shared" si="59"/>
        <v>37.000000000000256</v>
      </c>
      <c r="G372" s="16">
        <f t="shared" si="50"/>
        <v>1989.4717126307078</v>
      </c>
      <c r="I372" s="33" t="b">
        <f t="shared" si="51"/>
        <v>0</v>
      </c>
      <c r="J372" s="33">
        <f t="shared" si="52"/>
        <v>25</v>
      </c>
      <c r="K372" s="33">
        <f t="shared" si="53"/>
        <v>26</v>
      </c>
      <c r="L372" s="1" t="str">
        <f t="shared" si="54"/>
        <v/>
      </c>
      <c r="M372" s="1" t="str">
        <f t="shared" si="55"/>
        <v/>
      </c>
      <c r="N372" s="1" t="str">
        <f t="shared" si="56"/>
        <v/>
      </c>
      <c r="O372" s="1" t="str">
        <f t="shared" si="57"/>
        <v/>
      </c>
      <c r="P372" s="1">
        <f t="shared" si="58"/>
        <v>0</v>
      </c>
    </row>
    <row r="373" spans="6:16" x14ac:dyDescent="0.3">
      <c r="F373" s="26">
        <f t="shared" si="59"/>
        <v>37.100000000000257</v>
      </c>
      <c r="G373" s="16">
        <f t="shared" si="50"/>
        <v>1989.4717126307078</v>
      </c>
      <c r="I373" s="33" t="b">
        <f t="shared" si="51"/>
        <v>0</v>
      </c>
      <c r="J373" s="33">
        <f t="shared" si="52"/>
        <v>25</v>
      </c>
      <c r="K373" s="33">
        <f t="shared" si="53"/>
        <v>26</v>
      </c>
      <c r="L373" s="1" t="str">
        <f t="shared" si="54"/>
        <v/>
      </c>
      <c r="M373" s="1" t="str">
        <f t="shared" si="55"/>
        <v/>
      </c>
      <c r="N373" s="1" t="str">
        <f t="shared" si="56"/>
        <v/>
      </c>
      <c r="O373" s="1" t="str">
        <f t="shared" si="57"/>
        <v/>
      </c>
      <c r="P373" s="1">
        <f t="shared" si="58"/>
        <v>0</v>
      </c>
    </row>
    <row r="374" spans="6:16" x14ac:dyDescent="0.3">
      <c r="F374" s="26">
        <f t="shared" si="59"/>
        <v>37.200000000000259</v>
      </c>
      <c r="G374" s="16">
        <f t="shared" si="50"/>
        <v>1989.4717126307078</v>
      </c>
      <c r="I374" s="33" t="b">
        <f t="shared" si="51"/>
        <v>0</v>
      </c>
      <c r="J374" s="33">
        <f t="shared" si="52"/>
        <v>25</v>
      </c>
      <c r="K374" s="33">
        <f t="shared" si="53"/>
        <v>26</v>
      </c>
      <c r="L374" s="1" t="str">
        <f t="shared" si="54"/>
        <v/>
      </c>
      <c r="M374" s="1" t="str">
        <f t="shared" si="55"/>
        <v/>
      </c>
      <c r="N374" s="1" t="str">
        <f t="shared" si="56"/>
        <v/>
      </c>
      <c r="O374" s="1" t="str">
        <f t="shared" si="57"/>
        <v/>
      </c>
      <c r="P374" s="1">
        <f t="shared" si="58"/>
        <v>0</v>
      </c>
    </row>
    <row r="375" spans="6:16" x14ac:dyDescent="0.3">
      <c r="F375" s="26">
        <f t="shared" si="59"/>
        <v>37.30000000000026</v>
      </c>
      <c r="G375" s="16">
        <f t="shared" si="50"/>
        <v>1989.4717126307078</v>
      </c>
      <c r="I375" s="33" t="b">
        <f t="shared" si="51"/>
        <v>0</v>
      </c>
      <c r="J375" s="33">
        <f t="shared" si="52"/>
        <v>25</v>
      </c>
      <c r="K375" s="33">
        <f t="shared" si="53"/>
        <v>26</v>
      </c>
      <c r="L375" s="1" t="str">
        <f t="shared" si="54"/>
        <v/>
      </c>
      <c r="M375" s="1" t="str">
        <f t="shared" si="55"/>
        <v/>
      </c>
      <c r="N375" s="1" t="str">
        <f t="shared" si="56"/>
        <v/>
      </c>
      <c r="O375" s="1" t="str">
        <f t="shared" si="57"/>
        <v/>
      </c>
      <c r="P375" s="1">
        <f t="shared" si="58"/>
        <v>0</v>
      </c>
    </row>
    <row r="376" spans="6:16" x14ac:dyDescent="0.3">
      <c r="F376" s="26">
        <f t="shared" si="59"/>
        <v>37.400000000000261</v>
      </c>
      <c r="G376" s="16">
        <f t="shared" si="50"/>
        <v>1989.4717126307078</v>
      </c>
      <c r="I376" s="33" t="b">
        <f t="shared" si="51"/>
        <v>0</v>
      </c>
      <c r="J376" s="33">
        <f t="shared" si="52"/>
        <v>25</v>
      </c>
      <c r="K376" s="33">
        <f t="shared" si="53"/>
        <v>26</v>
      </c>
      <c r="L376" s="1" t="str">
        <f t="shared" si="54"/>
        <v/>
      </c>
      <c r="M376" s="1" t="str">
        <f t="shared" si="55"/>
        <v/>
      </c>
      <c r="N376" s="1" t="str">
        <f t="shared" si="56"/>
        <v/>
      </c>
      <c r="O376" s="1" t="str">
        <f t="shared" si="57"/>
        <v/>
      </c>
      <c r="P376" s="1">
        <f t="shared" si="58"/>
        <v>0</v>
      </c>
    </row>
    <row r="377" spans="6:16" x14ac:dyDescent="0.3">
      <c r="F377" s="26">
        <f t="shared" si="59"/>
        <v>37.500000000000263</v>
      </c>
      <c r="G377" s="16">
        <f t="shared" si="50"/>
        <v>1989.4717126307078</v>
      </c>
      <c r="I377" s="33" t="b">
        <f t="shared" si="51"/>
        <v>0</v>
      </c>
      <c r="J377" s="33">
        <f t="shared" si="52"/>
        <v>25</v>
      </c>
      <c r="K377" s="33">
        <f t="shared" si="53"/>
        <v>26</v>
      </c>
      <c r="L377" s="1" t="str">
        <f t="shared" si="54"/>
        <v/>
      </c>
      <c r="M377" s="1" t="str">
        <f t="shared" si="55"/>
        <v/>
      </c>
      <c r="N377" s="1" t="str">
        <f t="shared" si="56"/>
        <v/>
      </c>
      <c r="O377" s="1" t="str">
        <f t="shared" si="57"/>
        <v/>
      </c>
      <c r="P377" s="1">
        <f t="shared" si="58"/>
        <v>0</v>
      </c>
    </row>
    <row r="378" spans="6:16" x14ac:dyDescent="0.3">
      <c r="F378" s="26">
        <f t="shared" si="59"/>
        <v>37.600000000000264</v>
      </c>
      <c r="G378" s="16">
        <f t="shared" si="50"/>
        <v>1989.4717126307078</v>
      </c>
      <c r="I378" s="33" t="b">
        <f t="shared" si="51"/>
        <v>0</v>
      </c>
      <c r="J378" s="33">
        <f t="shared" si="52"/>
        <v>25</v>
      </c>
      <c r="K378" s="33">
        <f t="shared" si="53"/>
        <v>26</v>
      </c>
      <c r="L378" s="1" t="str">
        <f t="shared" si="54"/>
        <v/>
      </c>
      <c r="M378" s="1" t="str">
        <f t="shared" si="55"/>
        <v/>
      </c>
      <c r="N378" s="1" t="str">
        <f t="shared" si="56"/>
        <v/>
      </c>
      <c r="O378" s="1" t="str">
        <f t="shared" si="57"/>
        <v/>
      </c>
      <c r="P378" s="1">
        <f t="shared" si="58"/>
        <v>0</v>
      </c>
    </row>
    <row r="379" spans="6:16" x14ac:dyDescent="0.3">
      <c r="F379" s="26">
        <f t="shared" si="59"/>
        <v>37.700000000000266</v>
      </c>
      <c r="G379" s="16">
        <f t="shared" si="50"/>
        <v>1989.4717126307078</v>
      </c>
      <c r="I379" s="33" t="b">
        <f t="shared" si="51"/>
        <v>0</v>
      </c>
      <c r="J379" s="33">
        <f t="shared" si="52"/>
        <v>25</v>
      </c>
      <c r="K379" s="33">
        <f t="shared" si="53"/>
        <v>26</v>
      </c>
      <c r="L379" s="1" t="str">
        <f t="shared" si="54"/>
        <v/>
      </c>
      <c r="M379" s="1" t="str">
        <f t="shared" si="55"/>
        <v/>
      </c>
      <c r="N379" s="1" t="str">
        <f t="shared" si="56"/>
        <v/>
      </c>
      <c r="O379" s="1" t="str">
        <f t="shared" si="57"/>
        <v/>
      </c>
      <c r="P379" s="1">
        <f t="shared" si="58"/>
        <v>0</v>
      </c>
    </row>
    <row r="380" spans="6:16" x14ac:dyDescent="0.3">
      <c r="F380" s="26">
        <f t="shared" si="59"/>
        <v>37.800000000000267</v>
      </c>
      <c r="G380" s="16">
        <f t="shared" ref="G380:G443" si="60">IF(F380&gt;$C$29,$C$30,IF(I380,N380+(F380-L380)*P380,0))</f>
        <v>1989.4717126307078</v>
      </c>
      <c r="I380" s="33" t="b">
        <f t="shared" ref="I380:I443" si="61">AND(F380&gt;=$C$28,F380&lt;=$C$29)</f>
        <v>0</v>
      </c>
      <c r="J380" s="33">
        <f t="shared" ref="J380:J443" si="62">COUNTIF($B$2:$B$26,"&lt;="&amp;F380)</f>
        <v>25</v>
      </c>
      <c r="K380" s="33">
        <f t="shared" ref="K380:K443" si="63">J380+1</f>
        <v>26</v>
      </c>
      <c r="L380" s="1" t="str">
        <f t="shared" ref="L380:L443" si="64">IF(I380,INDEX($B$2:$B$26,J380),"")</f>
        <v/>
      </c>
      <c r="M380" s="1" t="str">
        <f t="shared" ref="M380:M443" si="65">IF(I380,INDEX($B$2:$B$26,K380),"")</f>
        <v/>
      </c>
      <c r="N380" s="1" t="str">
        <f t="shared" ref="N380:N443" si="66">IF(I380,INDEX($C$2:$C$26,J380),"")</f>
        <v/>
      </c>
      <c r="O380" s="1" t="str">
        <f t="shared" ref="O380:O443" si="67">IF(I380,INDEX($C$2:$C$26,K380),"")</f>
        <v/>
      </c>
      <c r="P380" s="1">
        <f t="shared" ref="P380:P443" si="68">IF(L380&lt;&gt;M380,(O380-N380)/(M380-L380),0)</f>
        <v>0</v>
      </c>
    </row>
    <row r="381" spans="6:16" x14ac:dyDescent="0.3">
      <c r="F381" s="26">
        <f t="shared" si="59"/>
        <v>37.900000000000269</v>
      </c>
      <c r="G381" s="16">
        <f t="shared" si="60"/>
        <v>1989.4717126307078</v>
      </c>
      <c r="I381" s="33" t="b">
        <f t="shared" si="61"/>
        <v>0</v>
      </c>
      <c r="J381" s="33">
        <f t="shared" si="62"/>
        <v>25</v>
      </c>
      <c r="K381" s="33">
        <f t="shared" si="63"/>
        <v>26</v>
      </c>
      <c r="L381" s="1" t="str">
        <f t="shared" si="64"/>
        <v/>
      </c>
      <c r="M381" s="1" t="str">
        <f t="shared" si="65"/>
        <v/>
      </c>
      <c r="N381" s="1" t="str">
        <f t="shared" si="66"/>
        <v/>
      </c>
      <c r="O381" s="1" t="str">
        <f t="shared" si="67"/>
        <v/>
      </c>
      <c r="P381" s="1">
        <f t="shared" si="68"/>
        <v>0</v>
      </c>
    </row>
    <row r="382" spans="6:16" x14ac:dyDescent="0.3">
      <c r="F382" s="26">
        <f t="shared" si="59"/>
        <v>38.00000000000027</v>
      </c>
      <c r="G382" s="16">
        <f t="shared" si="60"/>
        <v>1989.4717126307078</v>
      </c>
      <c r="I382" s="33" t="b">
        <f t="shared" si="61"/>
        <v>0</v>
      </c>
      <c r="J382" s="33">
        <f t="shared" si="62"/>
        <v>25</v>
      </c>
      <c r="K382" s="33">
        <f t="shared" si="63"/>
        <v>26</v>
      </c>
      <c r="L382" s="1" t="str">
        <f t="shared" si="64"/>
        <v/>
      </c>
      <c r="M382" s="1" t="str">
        <f t="shared" si="65"/>
        <v/>
      </c>
      <c r="N382" s="1" t="str">
        <f t="shared" si="66"/>
        <v/>
      </c>
      <c r="O382" s="1" t="str">
        <f t="shared" si="67"/>
        <v/>
      </c>
      <c r="P382" s="1">
        <f t="shared" si="68"/>
        <v>0</v>
      </c>
    </row>
    <row r="383" spans="6:16" x14ac:dyDescent="0.3">
      <c r="F383" s="26">
        <f t="shared" si="59"/>
        <v>38.100000000000271</v>
      </c>
      <c r="G383" s="16">
        <f t="shared" si="60"/>
        <v>1989.4717126307078</v>
      </c>
      <c r="I383" s="33" t="b">
        <f t="shared" si="61"/>
        <v>0</v>
      </c>
      <c r="J383" s="33">
        <f t="shared" si="62"/>
        <v>25</v>
      </c>
      <c r="K383" s="33">
        <f t="shared" si="63"/>
        <v>26</v>
      </c>
      <c r="L383" s="1" t="str">
        <f t="shared" si="64"/>
        <v/>
      </c>
      <c r="M383" s="1" t="str">
        <f t="shared" si="65"/>
        <v/>
      </c>
      <c r="N383" s="1" t="str">
        <f t="shared" si="66"/>
        <v/>
      </c>
      <c r="O383" s="1" t="str">
        <f t="shared" si="67"/>
        <v/>
      </c>
      <c r="P383" s="1">
        <f t="shared" si="68"/>
        <v>0</v>
      </c>
    </row>
    <row r="384" spans="6:16" x14ac:dyDescent="0.3">
      <c r="F384" s="26">
        <f t="shared" si="59"/>
        <v>38.200000000000273</v>
      </c>
      <c r="G384" s="16">
        <f t="shared" si="60"/>
        <v>1989.4717126307078</v>
      </c>
      <c r="I384" s="33" t="b">
        <f t="shared" si="61"/>
        <v>0</v>
      </c>
      <c r="J384" s="33">
        <f t="shared" si="62"/>
        <v>25</v>
      </c>
      <c r="K384" s="33">
        <f t="shared" si="63"/>
        <v>26</v>
      </c>
      <c r="L384" s="1" t="str">
        <f t="shared" si="64"/>
        <v/>
      </c>
      <c r="M384" s="1" t="str">
        <f t="shared" si="65"/>
        <v/>
      </c>
      <c r="N384" s="1" t="str">
        <f t="shared" si="66"/>
        <v/>
      </c>
      <c r="O384" s="1" t="str">
        <f t="shared" si="67"/>
        <v/>
      </c>
      <c r="P384" s="1">
        <f t="shared" si="68"/>
        <v>0</v>
      </c>
    </row>
    <row r="385" spans="6:16" x14ac:dyDescent="0.3">
      <c r="F385" s="26">
        <f t="shared" si="59"/>
        <v>38.300000000000274</v>
      </c>
      <c r="G385" s="16">
        <f t="shared" si="60"/>
        <v>1989.4717126307078</v>
      </c>
      <c r="I385" s="33" t="b">
        <f t="shared" si="61"/>
        <v>0</v>
      </c>
      <c r="J385" s="33">
        <f t="shared" si="62"/>
        <v>25</v>
      </c>
      <c r="K385" s="33">
        <f t="shared" si="63"/>
        <v>26</v>
      </c>
      <c r="L385" s="1" t="str">
        <f t="shared" si="64"/>
        <v/>
      </c>
      <c r="M385" s="1" t="str">
        <f t="shared" si="65"/>
        <v/>
      </c>
      <c r="N385" s="1" t="str">
        <f t="shared" si="66"/>
        <v/>
      </c>
      <c r="O385" s="1" t="str">
        <f t="shared" si="67"/>
        <v/>
      </c>
      <c r="P385" s="1">
        <f t="shared" si="68"/>
        <v>0</v>
      </c>
    </row>
    <row r="386" spans="6:16" x14ac:dyDescent="0.3">
      <c r="F386" s="26">
        <f t="shared" si="59"/>
        <v>38.400000000000276</v>
      </c>
      <c r="G386" s="16">
        <f t="shared" si="60"/>
        <v>1989.4717126307078</v>
      </c>
      <c r="I386" s="33" t="b">
        <f t="shared" si="61"/>
        <v>0</v>
      </c>
      <c r="J386" s="33">
        <f t="shared" si="62"/>
        <v>25</v>
      </c>
      <c r="K386" s="33">
        <f t="shared" si="63"/>
        <v>26</v>
      </c>
      <c r="L386" s="1" t="str">
        <f t="shared" si="64"/>
        <v/>
      </c>
      <c r="M386" s="1" t="str">
        <f t="shared" si="65"/>
        <v/>
      </c>
      <c r="N386" s="1" t="str">
        <f t="shared" si="66"/>
        <v/>
      </c>
      <c r="O386" s="1" t="str">
        <f t="shared" si="67"/>
        <v/>
      </c>
      <c r="P386" s="1">
        <f t="shared" si="68"/>
        <v>0</v>
      </c>
    </row>
    <row r="387" spans="6:16" x14ac:dyDescent="0.3">
      <c r="F387" s="26">
        <f t="shared" ref="F387:F450" si="69">F386+WindSpeedStep</f>
        <v>38.500000000000277</v>
      </c>
      <c r="G387" s="16">
        <f t="shared" si="60"/>
        <v>1989.4717126307078</v>
      </c>
      <c r="I387" s="33" t="b">
        <f t="shared" si="61"/>
        <v>0</v>
      </c>
      <c r="J387" s="33">
        <f t="shared" si="62"/>
        <v>25</v>
      </c>
      <c r="K387" s="33">
        <f t="shared" si="63"/>
        <v>26</v>
      </c>
      <c r="L387" s="1" t="str">
        <f t="shared" si="64"/>
        <v/>
      </c>
      <c r="M387" s="1" t="str">
        <f t="shared" si="65"/>
        <v/>
      </c>
      <c r="N387" s="1" t="str">
        <f t="shared" si="66"/>
        <v/>
      </c>
      <c r="O387" s="1" t="str">
        <f t="shared" si="67"/>
        <v/>
      </c>
      <c r="P387" s="1">
        <f t="shared" si="68"/>
        <v>0</v>
      </c>
    </row>
    <row r="388" spans="6:16" x14ac:dyDescent="0.3">
      <c r="F388" s="26">
        <f t="shared" si="69"/>
        <v>38.600000000000279</v>
      </c>
      <c r="G388" s="16">
        <f t="shared" si="60"/>
        <v>1989.4717126307078</v>
      </c>
      <c r="I388" s="33" t="b">
        <f t="shared" si="61"/>
        <v>0</v>
      </c>
      <c r="J388" s="33">
        <f t="shared" si="62"/>
        <v>25</v>
      </c>
      <c r="K388" s="33">
        <f t="shared" si="63"/>
        <v>26</v>
      </c>
      <c r="L388" s="1" t="str">
        <f t="shared" si="64"/>
        <v/>
      </c>
      <c r="M388" s="1" t="str">
        <f t="shared" si="65"/>
        <v/>
      </c>
      <c r="N388" s="1" t="str">
        <f t="shared" si="66"/>
        <v/>
      </c>
      <c r="O388" s="1" t="str">
        <f t="shared" si="67"/>
        <v/>
      </c>
      <c r="P388" s="1">
        <f t="shared" si="68"/>
        <v>0</v>
      </c>
    </row>
    <row r="389" spans="6:16" x14ac:dyDescent="0.3">
      <c r="F389" s="26">
        <f t="shared" si="69"/>
        <v>38.70000000000028</v>
      </c>
      <c r="G389" s="16">
        <f t="shared" si="60"/>
        <v>1989.4717126307078</v>
      </c>
      <c r="I389" s="33" t="b">
        <f t="shared" si="61"/>
        <v>0</v>
      </c>
      <c r="J389" s="33">
        <f t="shared" si="62"/>
        <v>25</v>
      </c>
      <c r="K389" s="33">
        <f t="shared" si="63"/>
        <v>26</v>
      </c>
      <c r="L389" s="1" t="str">
        <f t="shared" si="64"/>
        <v/>
      </c>
      <c r="M389" s="1" t="str">
        <f t="shared" si="65"/>
        <v/>
      </c>
      <c r="N389" s="1" t="str">
        <f t="shared" si="66"/>
        <v/>
      </c>
      <c r="O389" s="1" t="str">
        <f t="shared" si="67"/>
        <v/>
      </c>
      <c r="P389" s="1">
        <f t="shared" si="68"/>
        <v>0</v>
      </c>
    </row>
    <row r="390" spans="6:16" x14ac:dyDescent="0.3">
      <c r="F390" s="26">
        <f t="shared" si="69"/>
        <v>38.800000000000281</v>
      </c>
      <c r="G390" s="16">
        <f t="shared" si="60"/>
        <v>1989.4717126307078</v>
      </c>
      <c r="I390" s="33" t="b">
        <f t="shared" si="61"/>
        <v>0</v>
      </c>
      <c r="J390" s="33">
        <f t="shared" si="62"/>
        <v>25</v>
      </c>
      <c r="K390" s="33">
        <f t="shared" si="63"/>
        <v>26</v>
      </c>
      <c r="L390" s="1" t="str">
        <f t="shared" si="64"/>
        <v/>
      </c>
      <c r="M390" s="1" t="str">
        <f t="shared" si="65"/>
        <v/>
      </c>
      <c r="N390" s="1" t="str">
        <f t="shared" si="66"/>
        <v/>
      </c>
      <c r="O390" s="1" t="str">
        <f t="shared" si="67"/>
        <v/>
      </c>
      <c r="P390" s="1">
        <f t="shared" si="68"/>
        <v>0</v>
      </c>
    </row>
    <row r="391" spans="6:16" x14ac:dyDescent="0.3">
      <c r="F391" s="26">
        <f t="shared" si="69"/>
        <v>38.900000000000283</v>
      </c>
      <c r="G391" s="16">
        <f t="shared" si="60"/>
        <v>1989.4717126307078</v>
      </c>
      <c r="I391" s="33" t="b">
        <f t="shared" si="61"/>
        <v>0</v>
      </c>
      <c r="J391" s="33">
        <f t="shared" si="62"/>
        <v>25</v>
      </c>
      <c r="K391" s="33">
        <f t="shared" si="63"/>
        <v>26</v>
      </c>
      <c r="L391" s="1" t="str">
        <f t="shared" si="64"/>
        <v/>
      </c>
      <c r="M391" s="1" t="str">
        <f t="shared" si="65"/>
        <v/>
      </c>
      <c r="N391" s="1" t="str">
        <f t="shared" si="66"/>
        <v/>
      </c>
      <c r="O391" s="1" t="str">
        <f t="shared" si="67"/>
        <v/>
      </c>
      <c r="P391" s="1">
        <f t="shared" si="68"/>
        <v>0</v>
      </c>
    </row>
    <row r="392" spans="6:16" x14ac:dyDescent="0.3">
      <c r="F392" s="26">
        <f t="shared" si="69"/>
        <v>39.000000000000284</v>
      </c>
      <c r="G392" s="16">
        <f t="shared" si="60"/>
        <v>1989.4717126307078</v>
      </c>
      <c r="I392" s="33" t="b">
        <f t="shared" si="61"/>
        <v>0</v>
      </c>
      <c r="J392" s="33">
        <f t="shared" si="62"/>
        <v>25</v>
      </c>
      <c r="K392" s="33">
        <f t="shared" si="63"/>
        <v>26</v>
      </c>
      <c r="L392" s="1" t="str">
        <f t="shared" si="64"/>
        <v/>
      </c>
      <c r="M392" s="1" t="str">
        <f t="shared" si="65"/>
        <v/>
      </c>
      <c r="N392" s="1" t="str">
        <f t="shared" si="66"/>
        <v/>
      </c>
      <c r="O392" s="1" t="str">
        <f t="shared" si="67"/>
        <v/>
      </c>
      <c r="P392" s="1">
        <f t="shared" si="68"/>
        <v>0</v>
      </c>
    </row>
    <row r="393" spans="6:16" x14ac:dyDescent="0.3">
      <c r="F393" s="26">
        <f t="shared" si="69"/>
        <v>39.100000000000286</v>
      </c>
      <c r="G393" s="16">
        <f t="shared" si="60"/>
        <v>1989.4717126307078</v>
      </c>
      <c r="I393" s="33" t="b">
        <f t="shared" si="61"/>
        <v>0</v>
      </c>
      <c r="J393" s="33">
        <f t="shared" si="62"/>
        <v>25</v>
      </c>
      <c r="K393" s="33">
        <f t="shared" si="63"/>
        <v>26</v>
      </c>
      <c r="L393" s="1" t="str">
        <f t="shared" si="64"/>
        <v/>
      </c>
      <c r="M393" s="1" t="str">
        <f t="shared" si="65"/>
        <v/>
      </c>
      <c r="N393" s="1" t="str">
        <f t="shared" si="66"/>
        <v/>
      </c>
      <c r="O393" s="1" t="str">
        <f t="shared" si="67"/>
        <v/>
      </c>
      <c r="P393" s="1">
        <f t="shared" si="68"/>
        <v>0</v>
      </c>
    </row>
    <row r="394" spans="6:16" x14ac:dyDescent="0.3">
      <c r="F394" s="26">
        <f t="shared" si="69"/>
        <v>39.200000000000287</v>
      </c>
      <c r="G394" s="16">
        <f t="shared" si="60"/>
        <v>1989.4717126307078</v>
      </c>
      <c r="I394" s="33" t="b">
        <f t="shared" si="61"/>
        <v>0</v>
      </c>
      <c r="J394" s="33">
        <f t="shared" si="62"/>
        <v>25</v>
      </c>
      <c r="K394" s="33">
        <f t="shared" si="63"/>
        <v>26</v>
      </c>
      <c r="L394" s="1" t="str">
        <f t="shared" si="64"/>
        <v/>
      </c>
      <c r="M394" s="1" t="str">
        <f t="shared" si="65"/>
        <v/>
      </c>
      <c r="N394" s="1" t="str">
        <f t="shared" si="66"/>
        <v/>
      </c>
      <c r="O394" s="1" t="str">
        <f t="shared" si="67"/>
        <v/>
      </c>
      <c r="P394" s="1">
        <f t="shared" si="68"/>
        <v>0</v>
      </c>
    </row>
    <row r="395" spans="6:16" x14ac:dyDescent="0.3">
      <c r="F395" s="26">
        <f t="shared" si="69"/>
        <v>39.300000000000288</v>
      </c>
      <c r="G395" s="16">
        <f t="shared" si="60"/>
        <v>1989.4717126307078</v>
      </c>
      <c r="I395" s="33" t="b">
        <f t="shared" si="61"/>
        <v>0</v>
      </c>
      <c r="J395" s="33">
        <f t="shared" si="62"/>
        <v>25</v>
      </c>
      <c r="K395" s="33">
        <f t="shared" si="63"/>
        <v>26</v>
      </c>
      <c r="L395" s="1" t="str">
        <f t="shared" si="64"/>
        <v/>
      </c>
      <c r="M395" s="1" t="str">
        <f t="shared" si="65"/>
        <v/>
      </c>
      <c r="N395" s="1" t="str">
        <f t="shared" si="66"/>
        <v/>
      </c>
      <c r="O395" s="1" t="str">
        <f t="shared" si="67"/>
        <v/>
      </c>
      <c r="P395" s="1">
        <f t="shared" si="68"/>
        <v>0</v>
      </c>
    </row>
    <row r="396" spans="6:16" x14ac:dyDescent="0.3">
      <c r="F396" s="26">
        <f t="shared" si="69"/>
        <v>39.40000000000029</v>
      </c>
      <c r="G396" s="16">
        <f t="shared" si="60"/>
        <v>1989.4717126307078</v>
      </c>
      <c r="I396" s="33" t="b">
        <f t="shared" si="61"/>
        <v>0</v>
      </c>
      <c r="J396" s="33">
        <f t="shared" si="62"/>
        <v>25</v>
      </c>
      <c r="K396" s="33">
        <f t="shared" si="63"/>
        <v>26</v>
      </c>
      <c r="L396" s="1" t="str">
        <f t="shared" si="64"/>
        <v/>
      </c>
      <c r="M396" s="1" t="str">
        <f t="shared" si="65"/>
        <v/>
      </c>
      <c r="N396" s="1" t="str">
        <f t="shared" si="66"/>
        <v/>
      </c>
      <c r="O396" s="1" t="str">
        <f t="shared" si="67"/>
        <v/>
      </c>
      <c r="P396" s="1">
        <f t="shared" si="68"/>
        <v>0</v>
      </c>
    </row>
    <row r="397" spans="6:16" x14ac:dyDescent="0.3">
      <c r="F397" s="26">
        <f t="shared" si="69"/>
        <v>39.500000000000291</v>
      </c>
      <c r="G397" s="16">
        <f t="shared" si="60"/>
        <v>1989.4717126307078</v>
      </c>
      <c r="I397" s="33" t="b">
        <f t="shared" si="61"/>
        <v>0</v>
      </c>
      <c r="J397" s="33">
        <f t="shared" si="62"/>
        <v>25</v>
      </c>
      <c r="K397" s="33">
        <f t="shared" si="63"/>
        <v>26</v>
      </c>
      <c r="L397" s="1" t="str">
        <f t="shared" si="64"/>
        <v/>
      </c>
      <c r="M397" s="1" t="str">
        <f t="shared" si="65"/>
        <v/>
      </c>
      <c r="N397" s="1" t="str">
        <f t="shared" si="66"/>
        <v/>
      </c>
      <c r="O397" s="1" t="str">
        <f t="shared" si="67"/>
        <v/>
      </c>
      <c r="P397" s="1">
        <f t="shared" si="68"/>
        <v>0</v>
      </c>
    </row>
    <row r="398" spans="6:16" x14ac:dyDescent="0.3">
      <c r="F398" s="26">
        <f t="shared" si="69"/>
        <v>39.600000000000293</v>
      </c>
      <c r="G398" s="16">
        <f t="shared" si="60"/>
        <v>1989.4717126307078</v>
      </c>
      <c r="I398" s="33" t="b">
        <f t="shared" si="61"/>
        <v>0</v>
      </c>
      <c r="J398" s="33">
        <f t="shared" si="62"/>
        <v>25</v>
      </c>
      <c r="K398" s="33">
        <f t="shared" si="63"/>
        <v>26</v>
      </c>
      <c r="L398" s="1" t="str">
        <f t="shared" si="64"/>
        <v/>
      </c>
      <c r="M398" s="1" t="str">
        <f t="shared" si="65"/>
        <v/>
      </c>
      <c r="N398" s="1" t="str">
        <f t="shared" si="66"/>
        <v/>
      </c>
      <c r="O398" s="1" t="str">
        <f t="shared" si="67"/>
        <v/>
      </c>
      <c r="P398" s="1">
        <f t="shared" si="68"/>
        <v>0</v>
      </c>
    </row>
    <row r="399" spans="6:16" x14ac:dyDescent="0.3">
      <c r="F399" s="26">
        <f t="shared" si="69"/>
        <v>39.700000000000294</v>
      </c>
      <c r="G399" s="16">
        <f t="shared" si="60"/>
        <v>1989.4717126307078</v>
      </c>
      <c r="I399" s="33" t="b">
        <f t="shared" si="61"/>
        <v>0</v>
      </c>
      <c r="J399" s="33">
        <f t="shared" si="62"/>
        <v>25</v>
      </c>
      <c r="K399" s="33">
        <f t="shared" si="63"/>
        <v>26</v>
      </c>
      <c r="L399" s="1" t="str">
        <f t="shared" si="64"/>
        <v/>
      </c>
      <c r="M399" s="1" t="str">
        <f t="shared" si="65"/>
        <v/>
      </c>
      <c r="N399" s="1" t="str">
        <f t="shared" si="66"/>
        <v/>
      </c>
      <c r="O399" s="1" t="str">
        <f t="shared" si="67"/>
        <v/>
      </c>
      <c r="P399" s="1">
        <f t="shared" si="68"/>
        <v>0</v>
      </c>
    </row>
    <row r="400" spans="6:16" x14ac:dyDescent="0.3">
      <c r="F400" s="26">
        <f t="shared" si="69"/>
        <v>39.800000000000296</v>
      </c>
      <c r="G400" s="16">
        <f t="shared" si="60"/>
        <v>1989.4717126307078</v>
      </c>
      <c r="I400" s="33" t="b">
        <f t="shared" si="61"/>
        <v>0</v>
      </c>
      <c r="J400" s="33">
        <f t="shared" si="62"/>
        <v>25</v>
      </c>
      <c r="K400" s="33">
        <f t="shared" si="63"/>
        <v>26</v>
      </c>
      <c r="L400" s="1" t="str">
        <f t="shared" si="64"/>
        <v/>
      </c>
      <c r="M400" s="1" t="str">
        <f t="shared" si="65"/>
        <v/>
      </c>
      <c r="N400" s="1" t="str">
        <f t="shared" si="66"/>
        <v/>
      </c>
      <c r="O400" s="1" t="str">
        <f t="shared" si="67"/>
        <v/>
      </c>
      <c r="P400" s="1">
        <f t="shared" si="68"/>
        <v>0</v>
      </c>
    </row>
    <row r="401" spans="6:16" x14ac:dyDescent="0.3">
      <c r="F401" s="26">
        <f t="shared" si="69"/>
        <v>39.900000000000297</v>
      </c>
      <c r="G401" s="16">
        <f t="shared" si="60"/>
        <v>1989.4717126307078</v>
      </c>
      <c r="I401" s="33" t="b">
        <f t="shared" si="61"/>
        <v>0</v>
      </c>
      <c r="J401" s="33">
        <f t="shared" si="62"/>
        <v>25</v>
      </c>
      <c r="K401" s="33">
        <f t="shared" si="63"/>
        <v>26</v>
      </c>
      <c r="L401" s="1" t="str">
        <f t="shared" si="64"/>
        <v/>
      </c>
      <c r="M401" s="1" t="str">
        <f t="shared" si="65"/>
        <v/>
      </c>
      <c r="N401" s="1" t="str">
        <f t="shared" si="66"/>
        <v/>
      </c>
      <c r="O401" s="1" t="str">
        <f t="shared" si="67"/>
        <v/>
      </c>
      <c r="P401" s="1">
        <f t="shared" si="68"/>
        <v>0</v>
      </c>
    </row>
    <row r="402" spans="6:16" x14ac:dyDescent="0.3">
      <c r="F402" s="26">
        <f t="shared" si="69"/>
        <v>40.000000000000298</v>
      </c>
      <c r="G402" s="16">
        <f t="shared" si="60"/>
        <v>1989.4717126307078</v>
      </c>
      <c r="I402" s="33" t="b">
        <f t="shared" si="61"/>
        <v>0</v>
      </c>
      <c r="J402" s="33">
        <f t="shared" si="62"/>
        <v>25</v>
      </c>
      <c r="K402" s="33">
        <f t="shared" si="63"/>
        <v>26</v>
      </c>
      <c r="L402" s="1" t="str">
        <f t="shared" si="64"/>
        <v/>
      </c>
      <c r="M402" s="1" t="str">
        <f t="shared" si="65"/>
        <v/>
      </c>
      <c r="N402" s="1" t="str">
        <f t="shared" si="66"/>
        <v/>
      </c>
      <c r="O402" s="1" t="str">
        <f t="shared" si="67"/>
        <v/>
      </c>
      <c r="P402" s="1">
        <f t="shared" si="68"/>
        <v>0</v>
      </c>
    </row>
    <row r="403" spans="6:16" x14ac:dyDescent="0.3">
      <c r="F403" s="26">
        <f t="shared" si="69"/>
        <v>40.1000000000003</v>
      </c>
      <c r="G403" s="16">
        <f t="shared" si="60"/>
        <v>1989.4717126307078</v>
      </c>
      <c r="I403" s="33" t="b">
        <f t="shared" si="61"/>
        <v>0</v>
      </c>
      <c r="J403" s="33">
        <f t="shared" si="62"/>
        <v>25</v>
      </c>
      <c r="K403" s="33">
        <f t="shared" si="63"/>
        <v>26</v>
      </c>
      <c r="L403" s="1" t="str">
        <f t="shared" si="64"/>
        <v/>
      </c>
      <c r="M403" s="1" t="str">
        <f t="shared" si="65"/>
        <v/>
      </c>
      <c r="N403" s="1" t="str">
        <f t="shared" si="66"/>
        <v/>
      </c>
      <c r="O403" s="1" t="str">
        <f t="shared" si="67"/>
        <v/>
      </c>
      <c r="P403" s="1">
        <f t="shared" si="68"/>
        <v>0</v>
      </c>
    </row>
    <row r="404" spans="6:16" x14ac:dyDescent="0.3">
      <c r="F404" s="26">
        <f t="shared" si="69"/>
        <v>40.200000000000301</v>
      </c>
      <c r="G404" s="16">
        <f t="shared" si="60"/>
        <v>1989.4717126307078</v>
      </c>
      <c r="I404" s="33" t="b">
        <f t="shared" si="61"/>
        <v>0</v>
      </c>
      <c r="J404" s="33">
        <f t="shared" si="62"/>
        <v>25</v>
      </c>
      <c r="K404" s="33">
        <f t="shared" si="63"/>
        <v>26</v>
      </c>
      <c r="L404" s="1" t="str">
        <f t="shared" si="64"/>
        <v/>
      </c>
      <c r="M404" s="1" t="str">
        <f t="shared" si="65"/>
        <v/>
      </c>
      <c r="N404" s="1" t="str">
        <f t="shared" si="66"/>
        <v/>
      </c>
      <c r="O404" s="1" t="str">
        <f t="shared" si="67"/>
        <v/>
      </c>
      <c r="P404" s="1">
        <f t="shared" si="68"/>
        <v>0</v>
      </c>
    </row>
    <row r="405" spans="6:16" x14ac:dyDescent="0.3">
      <c r="F405" s="26">
        <f t="shared" si="69"/>
        <v>40.300000000000303</v>
      </c>
      <c r="G405" s="16">
        <f t="shared" si="60"/>
        <v>1989.4717126307078</v>
      </c>
      <c r="I405" s="33" t="b">
        <f t="shared" si="61"/>
        <v>0</v>
      </c>
      <c r="J405" s="33">
        <f t="shared" si="62"/>
        <v>25</v>
      </c>
      <c r="K405" s="33">
        <f t="shared" si="63"/>
        <v>26</v>
      </c>
      <c r="L405" s="1" t="str">
        <f t="shared" si="64"/>
        <v/>
      </c>
      <c r="M405" s="1" t="str">
        <f t="shared" si="65"/>
        <v/>
      </c>
      <c r="N405" s="1" t="str">
        <f t="shared" si="66"/>
        <v/>
      </c>
      <c r="O405" s="1" t="str">
        <f t="shared" si="67"/>
        <v/>
      </c>
      <c r="P405" s="1">
        <f t="shared" si="68"/>
        <v>0</v>
      </c>
    </row>
    <row r="406" spans="6:16" x14ac:dyDescent="0.3">
      <c r="F406" s="26">
        <f t="shared" si="69"/>
        <v>40.400000000000304</v>
      </c>
      <c r="G406" s="16">
        <f t="shared" si="60"/>
        <v>1989.4717126307078</v>
      </c>
      <c r="I406" s="33" t="b">
        <f t="shared" si="61"/>
        <v>0</v>
      </c>
      <c r="J406" s="33">
        <f t="shared" si="62"/>
        <v>25</v>
      </c>
      <c r="K406" s="33">
        <f t="shared" si="63"/>
        <v>26</v>
      </c>
      <c r="L406" s="1" t="str">
        <f t="shared" si="64"/>
        <v/>
      </c>
      <c r="M406" s="1" t="str">
        <f t="shared" si="65"/>
        <v/>
      </c>
      <c r="N406" s="1" t="str">
        <f t="shared" si="66"/>
        <v/>
      </c>
      <c r="O406" s="1" t="str">
        <f t="shared" si="67"/>
        <v/>
      </c>
      <c r="P406" s="1">
        <f t="shared" si="68"/>
        <v>0</v>
      </c>
    </row>
    <row r="407" spans="6:16" x14ac:dyDescent="0.3">
      <c r="F407" s="26">
        <f t="shared" si="69"/>
        <v>40.500000000000306</v>
      </c>
      <c r="G407" s="16">
        <f t="shared" si="60"/>
        <v>1989.4717126307078</v>
      </c>
      <c r="I407" s="33" t="b">
        <f t="shared" si="61"/>
        <v>0</v>
      </c>
      <c r="J407" s="33">
        <f t="shared" si="62"/>
        <v>25</v>
      </c>
      <c r="K407" s="33">
        <f t="shared" si="63"/>
        <v>26</v>
      </c>
      <c r="L407" s="1" t="str">
        <f t="shared" si="64"/>
        <v/>
      </c>
      <c r="M407" s="1" t="str">
        <f t="shared" si="65"/>
        <v/>
      </c>
      <c r="N407" s="1" t="str">
        <f t="shared" si="66"/>
        <v/>
      </c>
      <c r="O407" s="1" t="str">
        <f t="shared" si="67"/>
        <v/>
      </c>
      <c r="P407" s="1">
        <f t="shared" si="68"/>
        <v>0</v>
      </c>
    </row>
    <row r="408" spans="6:16" x14ac:dyDescent="0.3">
      <c r="F408" s="26">
        <f t="shared" si="69"/>
        <v>40.600000000000307</v>
      </c>
      <c r="G408" s="16">
        <f t="shared" si="60"/>
        <v>1989.4717126307078</v>
      </c>
      <c r="I408" s="33" t="b">
        <f t="shared" si="61"/>
        <v>0</v>
      </c>
      <c r="J408" s="33">
        <f t="shared" si="62"/>
        <v>25</v>
      </c>
      <c r="K408" s="33">
        <f t="shared" si="63"/>
        <v>26</v>
      </c>
      <c r="L408" s="1" t="str">
        <f t="shared" si="64"/>
        <v/>
      </c>
      <c r="M408" s="1" t="str">
        <f t="shared" si="65"/>
        <v/>
      </c>
      <c r="N408" s="1" t="str">
        <f t="shared" si="66"/>
        <v/>
      </c>
      <c r="O408" s="1" t="str">
        <f t="shared" si="67"/>
        <v/>
      </c>
      <c r="P408" s="1">
        <f t="shared" si="68"/>
        <v>0</v>
      </c>
    </row>
    <row r="409" spans="6:16" x14ac:dyDescent="0.3">
      <c r="F409" s="26">
        <f t="shared" si="69"/>
        <v>40.700000000000308</v>
      </c>
      <c r="G409" s="16">
        <f t="shared" si="60"/>
        <v>1989.4717126307078</v>
      </c>
      <c r="I409" s="33" t="b">
        <f t="shared" si="61"/>
        <v>0</v>
      </c>
      <c r="J409" s="33">
        <f t="shared" si="62"/>
        <v>25</v>
      </c>
      <c r="K409" s="33">
        <f t="shared" si="63"/>
        <v>26</v>
      </c>
      <c r="L409" s="1" t="str">
        <f t="shared" si="64"/>
        <v/>
      </c>
      <c r="M409" s="1" t="str">
        <f t="shared" si="65"/>
        <v/>
      </c>
      <c r="N409" s="1" t="str">
        <f t="shared" si="66"/>
        <v/>
      </c>
      <c r="O409" s="1" t="str">
        <f t="shared" si="67"/>
        <v/>
      </c>
      <c r="P409" s="1">
        <f t="shared" si="68"/>
        <v>0</v>
      </c>
    </row>
    <row r="410" spans="6:16" x14ac:dyDescent="0.3">
      <c r="F410" s="26">
        <f t="shared" si="69"/>
        <v>40.80000000000031</v>
      </c>
      <c r="G410" s="16">
        <f t="shared" si="60"/>
        <v>1989.4717126307078</v>
      </c>
      <c r="I410" s="33" t="b">
        <f t="shared" si="61"/>
        <v>0</v>
      </c>
      <c r="J410" s="33">
        <f t="shared" si="62"/>
        <v>25</v>
      </c>
      <c r="K410" s="33">
        <f t="shared" si="63"/>
        <v>26</v>
      </c>
      <c r="L410" s="1" t="str">
        <f t="shared" si="64"/>
        <v/>
      </c>
      <c r="M410" s="1" t="str">
        <f t="shared" si="65"/>
        <v/>
      </c>
      <c r="N410" s="1" t="str">
        <f t="shared" si="66"/>
        <v/>
      </c>
      <c r="O410" s="1" t="str">
        <f t="shared" si="67"/>
        <v/>
      </c>
      <c r="P410" s="1">
        <f t="shared" si="68"/>
        <v>0</v>
      </c>
    </row>
    <row r="411" spans="6:16" x14ac:dyDescent="0.3">
      <c r="F411" s="26">
        <f t="shared" si="69"/>
        <v>40.900000000000311</v>
      </c>
      <c r="G411" s="16">
        <f t="shared" si="60"/>
        <v>1989.4717126307078</v>
      </c>
      <c r="I411" s="33" t="b">
        <f t="shared" si="61"/>
        <v>0</v>
      </c>
      <c r="J411" s="33">
        <f t="shared" si="62"/>
        <v>25</v>
      </c>
      <c r="K411" s="33">
        <f t="shared" si="63"/>
        <v>26</v>
      </c>
      <c r="L411" s="1" t="str">
        <f t="shared" si="64"/>
        <v/>
      </c>
      <c r="M411" s="1" t="str">
        <f t="shared" si="65"/>
        <v/>
      </c>
      <c r="N411" s="1" t="str">
        <f t="shared" si="66"/>
        <v/>
      </c>
      <c r="O411" s="1" t="str">
        <f t="shared" si="67"/>
        <v/>
      </c>
      <c r="P411" s="1">
        <f t="shared" si="68"/>
        <v>0</v>
      </c>
    </row>
    <row r="412" spans="6:16" x14ac:dyDescent="0.3">
      <c r="F412" s="26">
        <f t="shared" si="69"/>
        <v>41.000000000000313</v>
      </c>
      <c r="G412" s="16">
        <f t="shared" si="60"/>
        <v>1989.4717126307078</v>
      </c>
      <c r="I412" s="33" t="b">
        <f t="shared" si="61"/>
        <v>0</v>
      </c>
      <c r="J412" s="33">
        <f t="shared" si="62"/>
        <v>25</v>
      </c>
      <c r="K412" s="33">
        <f t="shared" si="63"/>
        <v>26</v>
      </c>
      <c r="L412" s="1" t="str">
        <f t="shared" si="64"/>
        <v/>
      </c>
      <c r="M412" s="1" t="str">
        <f t="shared" si="65"/>
        <v/>
      </c>
      <c r="N412" s="1" t="str">
        <f t="shared" si="66"/>
        <v/>
      </c>
      <c r="O412" s="1" t="str">
        <f t="shared" si="67"/>
        <v/>
      </c>
      <c r="P412" s="1">
        <f t="shared" si="68"/>
        <v>0</v>
      </c>
    </row>
    <row r="413" spans="6:16" x14ac:dyDescent="0.3">
      <c r="F413" s="26">
        <f t="shared" si="69"/>
        <v>41.100000000000314</v>
      </c>
      <c r="G413" s="16">
        <f t="shared" si="60"/>
        <v>1989.4717126307078</v>
      </c>
      <c r="I413" s="33" t="b">
        <f t="shared" si="61"/>
        <v>0</v>
      </c>
      <c r="J413" s="33">
        <f t="shared" si="62"/>
        <v>25</v>
      </c>
      <c r="K413" s="33">
        <f t="shared" si="63"/>
        <v>26</v>
      </c>
      <c r="L413" s="1" t="str">
        <f t="shared" si="64"/>
        <v/>
      </c>
      <c r="M413" s="1" t="str">
        <f t="shared" si="65"/>
        <v/>
      </c>
      <c r="N413" s="1" t="str">
        <f t="shared" si="66"/>
        <v/>
      </c>
      <c r="O413" s="1" t="str">
        <f t="shared" si="67"/>
        <v/>
      </c>
      <c r="P413" s="1">
        <f t="shared" si="68"/>
        <v>0</v>
      </c>
    </row>
    <row r="414" spans="6:16" x14ac:dyDescent="0.3">
      <c r="F414" s="26">
        <f t="shared" si="69"/>
        <v>41.200000000000315</v>
      </c>
      <c r="G414" s="16">
        <f t="shared" si="60"/>
        <v>1989.4717126307078</v>
      </c>
      <c r="I414" s="33" t="b">
        <f t="shared" si="61"/>
        <v>0</v>
      </c>
      <c r="J414" s="33">
        <f t="shared" si="62"/>
        <v>25</v>
      </c>
      <c r="K414" s="33">
        <f t="shared" si="63"/>
        <v>26</v>
      </c>
      <c r="L414" s="1" t="str">
        <f t="shared" si="64"/>
        <v/>
      </c>
      <c r="M414" s="1" t="str">
        <f t="shared" si="65"/>
        <v/>
      </c>
      <c r="N414" s="1" t="str">
        <f t="shared" si="66"/>
        <v/>
      </c>
      <c r="O414" s="1" t="str">
        <f t="shared" si="67"/>
        <v/>
      </c>
      <c r="P414" s="1">
        <f t="shared" si="68"/>
        <v>0</v>
      </c>
    </row>
    <row r="415" spans="6:16" x14ac:dyDescent="0.3">
      <c r="F415" s="26">
        <f t="shared" si="69"/>
        <v>41.300000000000317</v>
      </c>
      <c r="G415" s="16">
        <f t="shared" si="60"/>
        <v>1989.4717126307078</v>
      </c>
      <c r="I415" s="33" t="b">
        <f t="shared" si="61"/>
        <v>0</v>
      </c>
      <c r="J415" s="33">
        <f t="shared" si="62"/>
        <v>25</v>
      </c>
      <c r="K415" s="33">
        <f t="shared" si="63"/>
        <v>26</v>
      </c>
      <c r="L415" s="1" t="str">
        <f t="shared" si="64"/>
        <v/>
      </c>
      <c r="M415" s="1" t="str">
        <f t="shared" si="65"/>
        <v/>
      </c>
      <c r="N415" s="1" t="str">
        <f t="shared" si="66"/>
        <v/>
      </c>
      <c r="O415" s="1" t="str">
        <f t="shared" si="67"/>
        <v/>
      </c>
      <c r="P415" s="1">
        <f t="shared" si="68"/>
        <v>0</v>
      </c>
    </row>
    <row r="416" spans="6:16" x14ac:dyDescent="0.3">
      <c r="F416" s="26">
        <f t="shared" si="69"/>
        <v>41.400000000000318</v>
      </c>
      <c r="G416" s="16">
        <f t="shared" si="60"/>
        <v>1989.4717126307078</v>
      </c>
      <c r="I416" s="33" t="b">
        <f t="shared" si="61"/>
        <v>0</v>
      </c>
      <c r="J416" s="33">
        <f t="shared" si="62"/>
        <v>25</v>
      </c>
      <c r="K416" s="33">
        <f t="shared" si="63"/>
        <v>26</v>
      </c>
      <c r="L416" s="1" t="str">
        <f t="shared" si="64"/>
        <v/>
      </c>
      <c r="M416" s="1" t="str">
        <f t="shared" si="65"/>
        <v/>
      </c>
      <c r="N416" s="1" t="str">
        <f t="shared" si="66"/>
        <v/>
      </c>
      <c r="O416" s="1" t="str">
        <f t="shared" si="67"/>
        <v/>
      </c>
      <c r="P416" s="1">
        <f t="shared" si="68"/>
        <v>0</v>
      </c>
    </row>
    <row r="417" spans="6:16" x14ac:dyDescent="0.3">
      <c r="F417" s="26">
        <f t="shared" si="69"/>
        <v>41.50000000000032</v>
      </c>
      <c r="G417" s="16">
        <f t="shared" si="60"/>
        <v>1989.4717126307078</v>
      </c>
      <c r="I417" s="33" t="b">
        <f t="shared" si="61"/>
        <v>0</v>
      </c>
      <c r="J417" s="33">
        <f t="shared" si="62"/>
        <v>25</v>
      </c>
      <c r="K417" s="33">
        <f t="shared" si="63"/>
        <v>26</v>
      </c>
      <c r="L417" s="1" t="str">
        <f t="shared" si="64"/>
        <v/>
      </c>
      <c r="M417" s="1" t="str">
        <f t="shared" si="65"/>
        <v/>
      </c>
      <c r="N417" s="1" t="str">
        <f t="shared" si="66"/>
        <v/>
      </c>
      <c r="O417" s="1" t="str">
        <f t="shared" si="67"/>
        <v/>
      </c>
      <c r="P417" s="1">
        <f t="shared" si="68"/>
        <v>0</v>
      </c>
    </row>
    <row r="418" spans="6:16" x14ac:dyDescent="0.3">
      <c r="F418" s="26">
        <f t="shared" si="69"/>
        <v>41.600000000000321</v>
      </c>
      <c r="G418" s="16">
        <f t="shared" si="60"/>
        <v>1989.4717126307078</v>
      </c>
      <c r="I418" s="33" t="b">
        <f t="shared" si="61"/>
        <v>0</v>
      </c>
      <c r="J418" s="33">
        <f t="shared" si="62"/>
        <v>25</v>
      </c>
      <c r="K418" s="33">
        <f t="shared" si="63"/>
        <v>26</v>
      </c>
      <c r="L418" s="1" t="str">
        <f t="shared" si="64"/>
        <v/>
      </c>
      <c r="M418" s="1" t="str">
        <f t="shared" si="65"/>
        <v/>
      </c>
      <c r="N418" s="1" t="str">
        <f t="shared" si="66"/>
        <v/>
      </c>
      <c r="O418" s="1" t="str">
        <f t="shared" si="67"/>
        <v/>
      </c>
      <c r="P418" s="1">
        <f t="shared" si="68"/>
        <v>0</v>
      </c>
    </row>
    <row r="419" spans="6:16" x14ac:dyDescent="0.3">
      <c r="F419" s="26">
        <f t="shared" si="69"/>
        <v>41.700000000000323</v>
      </c>
      <c r="G419" s="16">
        <f t="shared" si="60"/>
        <v>1989.4717126307078</v>
      </c>
      <c r="I419" s="33" t="b">
        <f t="shared" si="61"/>
        <v>0</v>
      </c>
      <c r="J419" s="33">
        <f t="shared" si="62"/>
        <v>25</v>
      </c>
      <c r="K419" s="33">
        <f t="shared" si="63"/>
        <v>26</v>
      </c>
      <c r="L419" s="1" t="str">
        <f t="shared" si="64"/>
        <v/>
      </c>
      <c r="M419" s="1" t="str">
        <f t="shared" si="65"/>
        <v/>
      </c>
      <c r="N419" s="1" t="str">
        <f t="shared" si="66"/>
        <v/>
      </c>
      <c r="O419" s="1" t="str">
        <f t="shared" si="67"/>
        <v/>
      </c>
      <c r="P419" s="1">
        <f t="shared" si="68"/>
        <v>0</v>
      </c>
    </row>
    <row r="420" spans="6:16" x14ac:dyDescent="0.3">
      <c r="F420" s="26">
        <f t="shared" si="69"/>
        <v>41.800000000000324</v>
      </c>
      <c r="G420" s="16">
        <f t="shared" si="60"/>
        <v>1989.4717126307078</v>
      </c>
      <c r="I420" s="33" t="b">
        <f t="shared" si="61"/>
        <v>0</v>
      </c>
      <c r="J420" s="33">
        <f t="shared" si="62"/>
        <v>25</v>
      </c>
      <c r="K420" s="33">
        <f t="shared" si="63"/>
        <v>26</v>
      </c>
      <c r="L420" s="1" t="str">
        <f t="shared" si="64"/>
        <v/>
      </c>
      <c r="M420" s="1" t="str">
        <f t="shared" si="65"/>
        <v/>
      </c>
      <c r="N420" s="1" t="str">
        <f t="shared" si="66"/>
        <v/>
      </c>
      <c r="O420" s="1" t="str">
        <f t="shared" si="67"/>
        <v/>
      </c>
      <c r="P420" s="1">
        <f t="shared" si="68"/>
        <v>0</v>
      </c>
    </row>
    <row r="421" spans="6:16" x14ac:dyDescent="0.3">
      <c r="F421" s="26">
        <f t="shared" si="69"/>
        <v>41.900000000000325</v>
      </c>
      <c r="G421" s="16">
        <f t="shared" si="60"/>
        <v>1989.4717126307078</v>
      </c>
      <c r="I421" s="33" t="b">
        <f t="shared" si="61"/>
        <v>0</v>
      </c>
      <c r="J421" s="33">
        <f t="shared" si="62"/>
        <v>25</v>
      </c>
      <c r="K421" s="33">
        <f t="shared" si="63"/>
        <v>26</v>
      </c>
      <c r="L421" s="1" t="str">
        <f t="shared" si="64"/>
        <v/>
      </c>
      <c r="M421" s="1" t="str">
        <f t="shared" si="65"/>
        <v/>
      </c>
      <c r="N421" s="1" t="str">
        <f t="shared" si="66"/>
        <v/>
      </c>
      <c r="O421" s="1" t="str">
        <f t="shared" si="67"/>
        <v/>
      </c>
      <c r="P421" s="1">
        <f t="shared" si="68"/>
        <v>0</v>
      </c>
    </row>
    <row r="422" spans="6:16" x14ac:dyDescent="0.3">
      <c r="F422" s="26">
        <f t="shared" si="69"/>
        <v>42.000000000000327</v>
      </c>
      <c r="G422" s="16">
        <f t="shared" si="60"/>
        <v>1989.4717126307078</v>
      </c>
      <c r="I422" s="33" t="b">
        <f t="shared" si="61"/>
        <v>0</v>
      </c>
      <c r="J422" s="33">
        <f t="shared" si="62"/>
        <v>25</v>
      </c>
      <c r="K422" s="33">
        <f t="shared" si="63"/>
        <v>26</v>
      </c>
      <c r="L422" s="1" t="str">
        <f t="shared" si="64"/>
        <v/>
      </c>
      <c r="M422" s="1" t="str">
        <f t="shared" si="65"/>
        <v/>
      </c>
      <c r="N422" s="1" t="str">
        <f t="shared" si="66"/>
        <v/>
      </c>
      <c r="O422" s="1" t="str">
        <f t="shared" si="67"/>
        <v/>
      </c>
      <c r="P422" s="1">
        <f t="shared" si="68"/>
        <v>0</v>
      </c>
    </row>
    <row r="423" spans="6:16" x14ac:dyDescent="0.3">
      <c r="F423" s="26">
        <f t="shared" si="69"/>
        <v>42.100000000000328</v>
      </c>
      <c r="G423" s="16">
        <f t="shared" si="60"/>
        <v>1989.4717126307078</v>
      </c>
      <c r="I423" s="33" t="b">
        <f t="shared" si="61"/>
        <v>0</v>
      </c>
      <c r="J423" s="33">
        <f t="shared" si="62"/>
        <v>25</v>
      </c>
      <c r="K423" s="33">
        <f t="shared" si="63"/>
        <v>26</v>
      </c>
      <c r="L423" s="1" t="str">
        <f t="shared" si="64"/>
        <v/>
      </c>
      <c r="M423" s="1" t="str">
        <f t="shared" si="65"/>
        <v/>
      </c>
      <c r="N423" s="1" t="str">
        <f t="shared" si="66"/>
        <v/>
      </c>
      <c r="O423" s="1" t="str">
        <f t="shared" si="67"/>
        <v/>
      </c>
      <c r="P423" s="1">
        <f t="shared" si="68"/>
        <v>0</v>
      </c>
    </row>
    <row r="424" spans="6:16" x14ac:dyDescent="0.3">
      <c r="F424" s="26">
        <f t="shared" si="69"/>
        <v>42.20000000000033</v>
      </c>
      <c r="G424" s="16">
        <f t="shared" si="60"/>
        <v>1989.4717126307078</v>
      </c>
      <c r="I424" s="33" t="b">
        <f t="shared" si="61"/>
        <v>0</v>
      </c>
      <c r="J424" s="33">
        <f t="shared" si="62"/>
        <v>25</v>
      </c>
      <c r="K424" s="33">
        <f t="shared" si="63"/>
        <v>26</v>
      </c>
      <c r="L424" s="1" t="str">
        <f t="shared" si="64"/>
        <v/>
      </c>
      <c r="M424" s="1" t="str">
        <f t="shared" si="65"/>
        <v/>
      </c>
      <c r="N424" s="1" t="str">
        <f t="shared" si="66"/>
        <v/>
      </c>
      <c r="O424" s="1" t="str">
        <f t="shared" si="67"/>
        <v/>
      </c>
      <c r="P424" s="1">
        <f t="shared" si="68"/>
        <v>0</v>
      </c>
    </row>
    <row r="425" spans="6:16" x14ac:dyDescent="0.3">
      <c r="F425" s="26">
        <f t="shared" si="69"/>
        <v>42.300000000000331</v>
      </c>
      <c r="G425" s="16">
        <f t="shared" si="60"/>
        <v>1989.4717126307078</v>
      </c>
      <c r="I425" s="33" t="b">
        <f t="shared" si="61"/>
        <v>0</v>
      </c>
      <c r="J425" s="33">
        <f t="shared" si="62"/>
        <v>25</v>
      </c>
      <c r="K425" s="33">
        <f t="shared" si="63"/>
        <v>26</v>
      </c>
      <c r="L425" s="1" t="str">
        <f t="shared" si="64"/>
        <v/>
      </c>
      <c r="M425" s="1" t="str">
        <f t="shared" si="65"/>
        <v/>
      </c>
      <c r="N425" s="1" t="str">
        <f t="shared" si="66"/>
        <v/>
      </c>
      <c r="O425" s="1" t="str">
        <f t="shared" si="67"/>
        <v/>
      </c>
      <c r="P425" s="1">
        <f t="shared" si="68"/>
        <v>0</v>
      </c>
    </row>
    <row r="426" spans="6:16" x14ac:dyDescent="0.3">
      <c r="F426" s="26">
        <f t="shared" si="69"/>
        <v>42.400000000000333</v>
      </c>
      <c r="G426" s="16">
        <f t="shared" si="60"/>
        <v>1989.4717126307078</v>
      </c>
      <c r="I426" s="33" t="b">
        <f t="shared" si="61"/>
        <v>0</v>
      </c>
      <c r="J426" s="33">
        <f t="shared" si="62"/>
        <v>25</v>
      </c>
      <c r="K426" s="33">
        <f t="shared" si="63"/>
        <v>26</v>
      </c>
      <c r="L426" s="1" t="str">
        <f t="shared" si="64"/>
        <v/>
      </c>
      <c r="M426" s="1" t="str">
        <f t="shared" si="65"/>
        <v/>
      </c>
      <c r="N426" s="1" t="str">
        <f t="shared" si="66"/>
        <v/>
      </c>
      <c r="O426" s="1" t="str">
        <f t="shared" si="67"/>
        <v/>
      </c>
      <c r="P426" s="1">
        <f t="shared" si="68"/>
        <v>0</v>
      </c>
    </row>
    <row r="427" spans="6:16" x14ac:dyDescent="0.3">
      <c r="F427" s="26">
        <f t="shared" si="69"/>
        <v>42.500000000000334</v>
      </c>
      <c r="G427" s="16">
        <f t="shared" si="60"/>
        <v>1989.4717126307078</v>
      </c>
      <c r="I427" s="33" t="b">
        <f t="shared" si="61"/>
        <v>0</v>
      </c>
      <c r="J427" s="33">
        <f t="shared" si="62"/>
        <v>25</v>
      </c>
      <c r="K427" s="33">
        <f t="shared" si="63"/>
        <v>26</v>
      </c>
      <c r="L427" s="1" t="str">
        <f t="shared" si="64"/>
        <v/>
      </c>
      <c r="M427" s="1" t="str">
        <f t="shared" si="65"/>
        <v/>
      </c>
      <c r="N427" s="1" t="str">
        <f t="shared" si="66"/>
        <v/>
      </c>
      <c r="O427" s="1" t="str">
        <f t="shared" si="67"/>
        <v/>
      </c>
      <c r="P427" s="1">
        <f t="shared" si="68"/>
        <v>0</v>
      </c>
    </row>
    <row r="428" spans="6:16" x14ac:dyDescent="0.3">
      <c r="F428" s="26">
        <f t="shared" si="69"/>
        <v>42.600000000000335</v>
      </c>
      <c r="G428" s="16">
        <f t="shared" si="60"/>
        <v>1989.4717126307078</v>
      </c>
      <c r="I428" s="33" t="b">
        <f t="shared" si="61"/>
        <v>0</v>
      </c>
      <c r="J428" s="33">
        <f t="shared" si="62"/>
        <v>25</v>
      </c>
      <c r="K428" s="33">
        <f t="shared" si="63"/>
        <v>26</v>
      </c>
      <c r="L428" s="1" t="str">
        <f t="shared" si="64"/>
        <v/>
      </c>
      <c r="M428" s="1" t="str">
        <f t="shared" si="65"/>
        <v/>
      </c>
      <c r="N428" s="1" t="str">
        <f t="shared" si="66"/>
        <v/>
      </c>
      <c r="O428" s="1" t="str">
        <f t="shared" si="67"/>
        <v/>
      </c>
      <c r="P428" s="1">
        <f t="shared" si="68"/>
        <v>0</v>
      </c>
    </row>
    <row r="429" spans="6:16" x14ac:dyDescent="0.3">
      <c r="F429" s="26">
        <f t="shared" si="69"/>
        <v>42.700000000000337</v>
      </c>
      <c r="G429" s="16">
        <f t="shared" si="60"/>
        <v>1989.4717126307078</v>
      </c>
      <c r="I429" s="33" t="b">
        <f t="shared" si="61"/>
        <v>0</v>
      </c>
      <c r="J429" s="33">
        <f t="shared" si="62"/>
        <v>25</v>
      </c>
      <c r="K429" s="33">
        <f t="shared" si="63"/>
        <v>26</v>
      </c>
      <c r="L429" s="1" t="str">
        <f t="shared" si="64"/>
        <v/>
      </c>
      <c r="M429" s="1" t="str">
        <f t="shared" si="65"/>
        <v/>
      </c>
      <c r="N429" s="1" t="str">
        <f t="shared" si="66"/>
        <v/>
      </c>
      <c r="O429" s="1" t="str">
        <f t="shared" si="67"/>
        <v/>
      </c>
      <c r="P429" s="1">
        <f t="shared" si="68"/>
        <v>0</v>
      </c>
    </row>
    <row r="430" spans="6:16" x14ac:dyDescent="0.3">
      <c r="F430" s="26">
        <f t="shared" si="69"/>
        <v>42.800000000000338</v>
      </c>
      <c r="G430" s="16">
        <f t="shared" si="60"/>
        <v>1989.4717126307078</v>
      </c>
      <c r="I430" s="33" t="b">
        <f t="shared" si="61"/>
        <v>0</v>
      </c>
      <c r="J430" s="33">
        <f t="shared" si="62"/>
        <v>25</v>
      </c>
      <c r="K430" s="33">
        <f t="shared" si="63"/>
        <v>26</v>
      </c>
      <c r="L430" s="1" t="str">
        <f t="shared" si="64"/>
        <v/>
      </c>
      <c r="M430" s="1" t="str">
        <f t="shared" si="65"/>
        <v/>
      </c>
      <c r="N430" s="1" t="str">
        <f t="shared" si="66"/>
        <v/>
      </c>
      <c r="O430" s="1" t="str">
        <f t="shared" si="67"/>
        <v/>
      </c>
      <c r="P430" s="1">
        <f t="shared" si="68"/>
        <v>0</v>
      </c>
    </row>
    <row r="431" spans="6:16" x14ac:dyDescent="0.3">
      <c r="F431" s="26">
        <f t="shared" si="69"/>
        <v>42.90000000000034</v>
      </c>
      <c r="G431" s="16">
        <f t="shared" si="60"/>
        <v>1989.4717126307078</v>
      </c>
      <c r="I431" s="33" t="b">
        <f t="shared" si="61"/>
        <v>0</v>
      </c>
      <c r="J431" s="33">
        <f t="shared" si="62"/>
        <v>25</v>
      </c>
      <c r="K431" s="33">
        <f t="shared" si="63"/>
        <v>26</v>
      </c>
      <c r="L431" s="1" t="str">
        <f t="shared" si="64"/>
        <v/>
      </c>
      <c r="M431" s="1" t="str">
        <f t="shared" si="65"/>
        <v/>
      </c>
      <c r="N431" s="1" t="str">
        <f t="shared" si="66"/>
        <v/>
      </c>
      <c r="O431" s="1" t="str">
        <f t="shared" si="67"/>
        <v/>
      </c>
      <c r="P431" s="1">
        <f t="shared" si="68"/>
        <v>0</v>
      </c>
    </row>
    <row r="432" spans="6:16" x14ac:dyDescent="0.3">
      <c r="F432" s="26">
        <f t="shared" si="69"/>
        <v>43.000000000000341</v>
      </c>
      <c r="G432" s="16">
        <f t="shared" si="60"/>
        <v>1989.4717126307078</v>
      </c>
      <c r="I432" s="33" t="b">
        <f t="shared" si="61"/>
        <v>0</v>
      </c>
      <c r="J432" s="33">
        <f t="shared" si="62"/>
        <v>25</v>
      </c>
      <c r="K432" s="33">
        <f t="shared" si="63"/>
        <v>26</v>
      </c>
      <c r="L432" s="1" t="str">
        <f t="shared" si="64"/>
        <v/>
      </c>
      <c r="M432" s="1" t="str">
        <f t="shared" si="65"/>
        <v/>
      </c>
      <c r="N432" s="1" t="str">
        <f t="shared" si="66"/>
        <v/>
      </c>
      <c r="O432" s="1" t="str">
        <f t="shared" si="67"/>
        <v/>
      </c>
      <c r="P432" s="1">
        <f t="shared" si="68"/>
        <v>0</v>
      </c>
    </row>
    <row r="433" spans="6:16" x14ac:dyDescent="0.3">
      <c r="F433" s="26">
        <f t="shared" si="69"/>
        <v>43.100000000000342</v>
      </c>
      <c r="G433" s="16">
        <f t="shared" si="60"/>
        <v>1989.4717126307078</v>
      </c>
      <c r="I433" s="33" t="b">
        <f t="shared" si="61"/>
        <v>0</v>
      </c>
      <c r="J433" s="33">
        <f t="shared" si="62"/>
        <v>25</v>
      </c>
      <c r="K433" s="33">
        <f t="shared" si="63"/>
        <v>26</v>
      </c>
      <c r="L433" s="1" t="str">
        <f t="shared" si="64"/>
        <v/>
      </c>
      <c r="M433" s="1" t="str">
        <f t="shared" si="65"/>
        <v/>
      </c>
      <c r="N433" s="1" t="str">
        <f t="shared" si="66"/>
        <v/>
      </c>
      <c r="O433" s="1" t="str">
        <f t="shared" si="67"/>
        <v/>
      </c>
      <c r="P433" s="1">
        <f t="shared" si="68"/>
        <v>0</v>
      </c>
    </row>
    <row r="434" spans="6:16" x14ac:dyDescent="0.3">
      <c r="F434" s="26">
        <f t="shared" si="69"/>
        <v>43.200000000000344</v>
      </c>
      <c r="G434" s="16">
        <f t="shared" si="60"/>
        <v>1989.4717126307078</v>
      </c>
      <c r="I434" s="33" t="b">
        <f t="shared" si="61"/>
        <v>0</v>
      </c>
      <c r="J434" s="33">
        <f t="shared" si="62"/>
        <v>25</v>
      </c>
      <c r="K434" s="33">
        <f t="shared" si="63"/>
        <v>26</v>
      </c>
      <c r="L434" s="1" t="str">
        <f t="shared" si="64"/>
        <v/>
      </c>
      <c r="M434" s="1" t="str">
        <f t="shared" si="65"/>
        <v/>
      </c>
      <c r="N434" s="1" t="str">
        <f t="shared" si="66"/>
        <v/>
      </c>
      <c r="O434" s="1" t="str">
        <f t="shared" si="67"/>
        <v/>
      </c>
      <c r="P434" s="1">
        <f t="shared" si="68"/>
        <v>0</v>
      </c>
    </row>
    <row r="435" spans="6:16" x14ac:dyDescent="0.3">
      <c r="F435" s="26">
        <f t="shared" si="69"/>
        <v>43.300000000000345</v>
      </c>
      <c r="G435" s="16">
        <f t="shared" si="60"/>
        <v>1989.4717126307078</v>
      </c>
      <c r="I435" s="33" t="b">
        <f t="shared" si="61"/>
        <v>0</v>
      </c>
      <c r="J435" s="33">
        <f t="shared" si="62"/>
        <v>25</v>
      </c>
      <c r="K435" s="33">
        <f t="shared" si="63"/>
        <v>26</v>
      </c>
      <c r="L435" s="1" t="str">
        <f t="shared" si="64"/>
        <v/>
      </c>
      <c r="M435" s="1" t="str">
        <f t="shared" si="65"/>
        <v/>
      </c>
      <c r="N435" s="1" t="str">
        <f t="shared" si="66"/>
        <v/>
      </c>
      <c r="O435" s="1" t="str">
        <f t="shared" si="67"/>
        <v/>
      </c>
      <c r="P435" s="1">
        <f t="shared" si="68"/>
        <v>0</v>
      </c>
    </row>
    <row r="436" spans="6:16" x14ac:dyDescent="0.3">
      <c r="F436" s="26">
        <f t="shared" si="69"/>
        <v>43.400000000000347</v>
      </c>
      <c r="G436" s="16">
        <f t="shared" si="60"/>
        <v>1989.4717126307078</v>
      </c>
      <c r="I436" s="33" t="b">
        <f t="shared" si="61"/>
        <v>0</v>
      </c>
      <c r="J436" s="33">
        <f t="shared" si="62"/>
        <v>25</v>
      </c>
      <c r="K436" s="33">
        <f t="shared" si="63"/>
        <v>26</v>
      </c>
      <c r="L436" s="1" t="str">
        <f t="shared" si="64"/>
        <v/>
      </c>
      <c r="M436" s="1" t="str">
        <f t="shared" si="65"/>
        <v/>
      </c>
      <c r="N436" s="1" t="str">
        <f t="shared" si="66"/>
        <v/>
      </c>
      <c r="O436" s="1" t="str">
        <f t="shared" si="67"/>
        <v/>
      </c>
      <c r="P436" s="1">
        <f t="shared" si="68"/>
        <v>0</v>
      </c>
    </row>
    <row r="437" spans="6:16" x14ac:dyDescent="0.3">
      <c r="F437" s="26">
        <f t="shared" si="69"/>
        <v>43.500000000000348</v>
      </c>
      <c r="G437" s="16">
        <f t="shared" si="60"/>
        <v>1989.4717126307078</v>
      </c>
      <c r="I437" s="33" t="b">
        <f t="shared" si="61"/>
        <v>0</v>
      </c>
      <c r="J437" s="33">
        <f t="shared" si="62"/>
        <v>25</v>
      </c>
      <c r="K437" s="33">
        <f t="shared" si="63"/>
        <v>26</v>
      </c>
      <c r="L437" s="1" t="str">
        <f t="shared" si="64"/>
        <v/>
      </c>
      <c r="M437" s="1" t="str">
        <f t="shared" si="65"/>
        <v/>
      </c>
      <c r="N437" s="1" t="str">
        <f t="shared" si="66"/>
        <v/>
      </c>
      <c r="O437" s="1" t="str">
        <f t="shared" si="67"/>
        <v/>
      </c>
      <c r="P437" s="1">
        <f t="shared" si="68"/>
        <v>0</v>
      </c>
    </row>
    <row r="438" spans="6:16" x14ac:dyDescent="0.3">
      <c r="F438" s="26">
        <f t="shared" si="69"/>
        <v>43.60000000000035</v>
      </c>
      <c r="G438" s="16">
        <f t="shared" si="60"/>
        <v>1989.4717126307078</v>
      </c>
      <c r="I438" s="33" t="b">
        <f t="shared" si="61"/>
        <v>0</v>
      </c>
      <c r="J438" s="33">
        <f t="shared" si="62"/>
        <v>25</v>
      </c>
      <c r="K438" s="33">
        <f t="shared" si="63"/>
        <v>26</v>
      </c>
      <c r="L438" s="1" t="str">
        <f t="shared" si="64"/>
        <v/>
      </c>
      <c r="M438" s="1" t="str">
        <f t="shared" si="65"/>
        <v/>
      </c>
      <c r="N438" s="1" t="str">
        <f t="shared" si="66"/>
        <v/>
      </c>
      <c r="O438" s="1" t="str">
        <f t="shared" si="67"/>
        <v/>
      </c>
      <c r="P438" s="1">
        <f t="shared" si="68"/>
        <v>0</v>
      </c>
    </row>
    <row r="439" spans="6:16" x14ac:dyDescent="0.3">
      <c r="F439" s="26">
        <f t="shared" si="69"/>
        <v>43.700000000000351</v>
      </c>
      <c r="G439" s="16">
        <f t="shared" si="60"/>
        <v>1989.4717126307078</v>
      </c>
      <c r="I439" s="33" t="b">
        <f t="shared" si="61"/>
        <v>0</v>
      </c>
      <c r="J439" s="33">
        <f t="shared" si="62"/>
        <v>25</v>
      </c>
      <c r="K439" s="33">
        <f t="shared" si="63"/>
        <v>26</v>
      </c>
      <c r="L439" s="1" t="str">
        <f t="shared" si="64"/>
        <v/>
      </c>
      <c r="M439" s="1" t="str">
        <f t="shared" si="65"/>
        <v/>
      </c>
      <c r="N439" s="1" t="str">
        <f t="shared" si="66"/>
        <v/>
      </c>
      <c r="O439" s="1" t="str">
        <f t="shared" si="67"/>
        <v/>
      </c>
      <c r="P439" s="1">
        <f t="shared" si="68"/>
        <v>0</v>
      </c>
    </row>
    <row r="440" spans="6:16" x14ac:dyDescent="0.3">
      <c r="F440" s="26">
        <f t="shared" si="69"/>
        <v>43.800000000000352</v>
      </c>
      <c r="G440" s="16">
        <f t="shared" si="60"/>
        <v>1989.4717126307078</v>
      </c>
      <c r="I440" s="33" t="b">
        <f t="shared" si="61"/>
        <v>0</v>
      </c>
      <c r="J440" s="33">
        <f t="shared" si="62"/>
        <v>25</v>
      </c>
      <c r="K440" s="33">
        <f t="shared" si="63"/>
        <v>26</v>
      </c>
      <c r="L440" s="1" t="str">
        <f t="shared" si="64"/>
        <v/>
      </c>
      <c r="M440" s="1" t="str">
        <f t="shared" si="65"/>
        <v/>
      </c>
      <c r="N440" s="1" t="str">
        <f t="shared" si="66"/>
        <v/>
      </c>
      <c r="O440" s="1" t="str">
        <f t="shared" si="67"/>
        <v/>
      </c>
      <c r="P440" s="1">
        <f t="shared" si="68"/>
        <v>0</v>
      </c>
    </row>
    <row r="441" spans="6:16" x14ac:dyDescent="0.3">
      <c r="F441" s="26">
        <f t="shared" si="69"/>
        <v>43.900000000000354</v>
      </c>
      <c r="G441" s="16">
        <f t="shared" si="60"/>
        <v>1989.4717126307078</v>
      </c>
      <c r="I441" s="33" t="b">
        <f t="shared" si="61"/>
        <v>0</v>
      </c>
      <c r="J441" s="33">
        <f t="shared" si="62"/>
        <v>25</v>
      </c>
      <c r="K441" s="33">
        <f t="shared" si="63"/>
        <v>26</v>
      </c>
      <c r="L441" s="1" t="str">
        <f t="shared" si="64"/>
        <v/>
      </c>
      <c r="M441" s="1" t="str">
        <f t="shared" si="65"/>
        <v/>
      </c>
      <c r="N441" s="1" t="str">
        <f t="shared" si="66"/>
        <v/>
      </c>
      <c r="O441" s="1" t="str">
        <f t="shared" si="67"/>
        <v/>
      </c>
      <c r="P441" s="1">
        <f t="shared" si="68"/>
        <v>0</v>
      </c>
    </row>
    <row r="442" spans="6:16" x14ac:dyDescent="0.3">
      <c r="F442" s="26">
        <f t="shared" si="69"/>
        <v>44.000000000000355</v>
      </c>
      <c r="G442" s="16">
        <f t="shared" si="60"/>
        <v>1989.4717126307078</v>
      </c>
      <c r="I442" s="33" t="b">
        <f t="shared" si="61"/>
        <v>0</v>
      </c>
      <c r="J442" s="33">
        <f t="shared" si="62"/>
        <v>25</v>
      </c>
      <c r="K442" s="33">
        <f t="shared" si="63"/>
        <v>26</v>
      </c>
      <c r="L442" s="1" t="str">
        <f t="shared" si="64"/>
        <v/>
      </c>
      <c r="M442" s="1" t="str">
        <f t="shared" si="65"/>
        <v/>
      </c>
      <c r="N442" s="1" t="str">
        <f t="shared" si="66"/>
        <v/>
      </c>
      <c r="O442" s="1" t="str">
        <f t="shared" si="67"/>
        <v/>
      </c>
      <c r="P442" s="1">
        <f t="shared" si="68"/>
        <v>0</v>
      </c>
    </row>
    <row r="443" spans="6:16" x14ac:dyDescent="0.3">
      <c r="F443" s="26">
        <f t="shared" si="69"/>
        <v>44.100000000000357</v>
      </c>
      <c r="G443" s="16">
        <f t="shared" si="60"/>
        <v>1989.4717126307078</v>
      </c>
      <c r="I443" s="33" t="b">
        <f t="shared" si="61"/>
        <v>0</v>
      </c>
      <c r="J443" s="33">
        <f t="shared" si="62"/>
        <v>25</v>
      </c>
      <c r="K443" s="33">
        <f t="shared" si="63"/>
        <v>26</v>
      </c>
      <c r="L443" s="1" t="str">
        <f t="shared" si="64"/>
        <v/>
      </c>
      <c r="M443" s="1" t="str">
        <f t="shared" si="65"/>
        <v/>
      </c>
      <c r="N443" s="1" t="str">
        <f t="shared" si="66"/>
        <v/>
      </c>
      <c r="O443" s="1" t="str">
        <f t="shared" si="67"/>
        <v/>
      </c>
      <c r="P443" s="1">
        <f t="shared" si="68"/>
        <v>0</v>
      </c>
    </row>
    <row r="444" spans="6:16" x14ac:dyDescent="0.3">
      <c r="F444" s="26">
        <f t="shared" si="69"/>
        <v>44.200000000000358</v>
      </c>
      <c r="G444" s="16">
        <f t="shared" ref="G444:G507" si="70">IF(F444&gt;$C$29,$C$30,IF(I444,N444+(F444-L444)*P444,0))</f>
        <v>1989.4717126307078</v>
      </c>
      <c r="I444" s="33" t="b">
        <f t="shared" ref="I444:I507" si="71">AND(F444&gt;=$C$28,F444&lt;=$C$29)</f>
        <v>0</v>
      </c>
      <c r="J444" s="33">
        <f t="shared" ref="J444:J507" si="72">COUNTIF($B$2:$B$26,"&lt;="&amp;F444)</f>
        <v>25</v>
      </c>
      <c r="K444" s="33">
        <f t="shared" ref="K444:K507" si="73">J444+1</f>
        <v>26</v>
      </c>
      <c r="L444" s="1" t="str">
        <f t="shared" ref="L444:L507" si="74">IF(I444,INDEX($B$2:$B$26,J444),"")</f>
        <v/>
      </c>
      <c r="M444" s="1" t="str">
        <f t="shared" ref="M444:M507" si="75">IF(I444,INDEX($B$2:$B$26,K444),"")</f>
        <v/>
      </c>
      <c r="N444" s="1" t="str">
        <f t="shared" ref="N444:N507" si="76">IF(I444,INDEX($C$2:$C$26,J444),"")</f>
        <v/>
      </c>
      <c r="O444" s="1" t="str">
        <f t="shared" ref="O444:O507" si="77">IF(I444,INDEX($C$2:$C$26,K444),"")</f>
        <v/>
      </c>
      <c r="P444" s="1">
        <f t="shared" ref="P444:P507" si="78">IF(L444&lt;&gt;M444,(O444-N444)/(M444-L444),0)</f>
        <v>0</v>
      </c>
    </row>
    <row r="445" spans="6:16" x14ac:dyDescent="0.3">
      <c r="F445" s="26">
        <f t="shared" si="69"/>
        <v>44.30000000000036</v>
      </c>
      <c r="G445" s="16">
        <f t="shared" si="70"/>
        <v>1989.4717126307078</v>
      </c>
      <c r="I445" s="33" t="b">
        <f t="shared" si="71"/>
        <v>0</v>
      </c>
      <c r="J445" s="33">
        <f t="shared" si="72"/>
        <v>25</v>
      </c>
      <c r="K445" s="33">
        <f t="shared" si="73"/>
        <v>26</v>
      </c>
      <c r="L445" s="1" t="str">
        <f t="shared" si="74"/>
        <v/>
      </c>
      <c r="M445" s="1" t="str">
        <f t="shared" si="75"/>
        <v/>
      </c>
      <c r="N445" s="1" t="str">
        <f t="shared" si="76"/>
        <v/>
      </c>
      <c r="O445" s="1" t="str">
        <f t="shared" si="77"/>
        <v/>
      </c>
      <c r="P445" s="1">
        <f t="shared" si="78"/>
        <v>0</v>
      </c>
    </row>
    <row r="446" spans="6:16" x14ac:dyDescent="0.3">
      <c r="F446" s="26">
        <f t="shared" si="69"/>
        <v>44.400000000000361</v>
      </c>
      <c r="G446" s="16">
        <f t="shared" si="70"/>
        <v>1989.4717126307078</v>
      </c>
      <c r="I446" s="33" t="b">
        <f t="shared" si="71"/>
        <v>0</v>
      </c>
      <c r="J446" s="33">
        <f t="shared" si="72"/>
        <v>25</v>
      </c>
      <c r="K446" s="33">
        <f t="shared" si="73"/>
        <v>26</v>
      </c>
      <c r="L446" s="1" t="str">
        <f t="shared" si="74"/>
        <v/>
      </c>
      <c r="M446" s="1" t="str">
        <f t="shared" si="75"/>
        <v/>
      </c>
      <c r="N446" s="1" t="str">
        <f t="shared" si="76"/>
        <v/>
      </c>
      <c r="O446" s="1" t="str">
        <f t="shared" si="77"/>
        <v/>
      </c>
      <c r="P446" s="1">
        <f t="shared" si="78"/>
        <v>0</v>
      </c>
    </row>
    <row r="447" spans="6:16" x14ac:dyDescent="0.3">
      <c r="F447" s="26">
        <f t="shared" si="69"/>
        <v>44.500000000000362</v>
      </c>
      <c r="G447" s="16">
        <f t="shared" si="70"/>
        <v>1989.4717126307078</v>
      </c>
      <c r="I447" s="33" t="b">
        <f t="shared" si="71"/>
        <v>0</v>
      </c>
      <c r="J447" s="33">
        <f t="shared" si="72"/>
        <v>25</v>
      </c>
      <c r="K447" s="33">
        <f t="shared" si="73"/>
        <v>26</v>
      </c>
      <c r="L447" s="1" t="str">
        <f t="shared" si="74"/>
        <v/>
      </c>
      <c r="M447" s="1" t="str">
        <f t="shared" si="75"/>
        <v/>
      </c>
      <c r="N447" s="1" t="str">
        <f t="shared" si="76"/>
        <v/>
      </c>
      <c r="O447" s="1" t="str">
        <f t="shared" si="77"/>
        <v/>
      </c>
      <c r="P447" s="1">
        <f t="shared" si="78"/>
        <v>0</v>
      </c>
    </row>
    <row r="448" spans="6:16" x14ac:dyDescent="0.3">
      <c r="F448" s="26">
        <f t="shared" si="69"/>
        <v>44.600000000000364</v>
      </c>
      <c r="G448" s="16">
        <f t="shared" si="70"/>
        <v>1989.4717126307078</v>
      </c>
      <c r="I448" s="33" t="b">
        <f t="shared" si="71"/>
        <v>0</v>
      </c>
      <c r="J448" s="33">
        <f t="shared" si="72"/>
        <v>25</v>
      </c>
      <c r="K448" s="33">
        <f t="shared" si="73"/>
        <v>26</v>
      </c>
      <c r="L448" s="1" t="str">
        <f t="shared" si="74"/>
        <v/>
      </c>
      <c r="M448" s="1" t="str">
        <f t="shared" si="75"/>
        <v/>
      </c>
      <c r="N448" s="1" t="str">
        <f t="shared" si="76"/>
        <v/>
      </c>
      <c r="O448" s="1" t="str">
        <f t="shared" si="77"/>
        <v/>
      </c>
      <c r="P448" s="1">
        <f t="shared" si="78"/>
        <v>0</v>
      </c>
    </row>
    <row r="449" spans="6:16" x14ac:dyDescent="0.3">
      <c r="F449" s="26">
        <f t="shared" si="69"/>
        <v>44.700000000000365</v>
      </c>
      <c r="G449" s="16">
        <f t="shared" si="70"/>
        <v>1989.4717126307078</v>
      </c>
      <c r="I449" s="33" t="b">
        <f t="shared" si="71"/>
        <v>0</v>
      </c>
      <c r="J449" s="33">
        <f t="shared" si="72"/>
        <v>25</v>
      </c>
      <c r="K449" s="33">
        <f t="shared" si="73"/>
        <v>26</v>
      </c>
      <c r="L449" s="1" t="str">
        <f t="shared" si="74"/>
        <v/>
      </c>
      <c r="M449" s="1" t="str">
        <f t="shared" si="75"/>
        <v/>
      </c>
      <c r="N449" s="1" t="str">
        <f t="shared" si="76"/>
        <v/>
      </c>
      <c r="O449" s="1" t="str">
        <f t="shared" si="77"/>
        <v/>
      </c>
      <c r="P449" s="1">
        <f t="shared" si="78"/>
        <v>0</v>
      </c>
    </row>
    <row r="450" spans="6:16" x14ac:dyDescent="0.3">
      <c r="F450" s="26">
        <f t="shared" si="69"/>
        <v>44.800000000000367</v>
      </c>
      <c r="G450" s="16">
        <f t="shared" si="70"/>
        <v>1989.4717126307078</v>
      </c>
      <c r="I450" s="33" t="b">
        <f t="shared" si="71"/>
        <v>0</v>
      </c>
      <c r="J450" s="33">
        <f t="shared" si="72"/>
        <v>25</v>
      </c>
      <c r="K450" s="33">
        <f t="shared" si="73"/>
        <v>26</v>
      </c>
      <c r="L450" s="1" t="str">
        <f t="shared" si="74"/>
        <v/>
      </c>
      <c r="M450" s="1" t="str">
        <f t="shared" si="75"/>
        <v/>
      </c>
      <c r="N450" s="1" t="str">
        <f t="shared" si="76"/>
        <v/>
      </c>
      <c r="O450" s="1" t="str">
        <f t="shared" si="77"/>
        <v/>
      </c>
      <c r="P450" s="1">
        <f t="shared" si="78"/>
        <v>0</v>
      </c>
    </row>
    <row r="451" spans="6:16" x14ac:dyDescent="0.3">
      <c r="F451" s="26">
        <f t="shared" ref="F451:F514" si="79">F450+WindSpeedStep</f>
        <v>44.900000000000368</v>
      </c>
      <c r="G451" s="16">
        <f t="shared" si="70"/>
        <v>1989.4717126307078</v>
      </c>
      <c r="I451" s="33" t="b">
        <f t="shared" si="71"/>
        <v>0</v>
      </c>
      <c r="J451" s="33">
        <f t="shared" si="72"/>
        <v>25</v>
      </c>
      <c r="K451" s="33">
        <f t="shared" si="73"/>
        <v>26</v>
      </c>
      <c r="L451" s="1" t="str">
        <f t="shared" si="74"/>
        <v/>
      </c>
      <c r="M451" s="1" t="str">
        <f t="shared" si="75"/>
        <v/>
      </c>
      <c r="N451" s="1" t="str">
        <f t="shared" si="76"/>
        <v/>
      </c>
      <c r="O451" s="1" t="str">
        <f t="shared" si="77"/>
        <v/>
      </c>
      <c r="P451" s="1">
        <f t="shared" si="78"/>
        <v>0</v>
      </c>
    </row>
    <row r="452" spans="6:16" x14ac:dyDescent="0.3">
      <c r="F452" s="26">
        <f t="shared" si="79"/>
        <v>45.000000000000369</v>
      </c>
      <c r="G452" s="16">
        <f t="shared" si="70"/>
        <v>1989.4717126307078</v>
      </c>
      <c r="I452" s="33" t="b">
        <f t="shared" si="71"/>
        <v>0</v>
      </c>
      <c r="J452" s="33">
        <f t="shared" si="72"/>
        <v>25</v>
      </c>
      <c r="K452" s="33">
        <f t="shared" si="73"/>
        <v>26</v>
      </c>
      <c r="L452" s="1" t="str">
        <f t="shared" si="74"/>
        <v/>
      </c>
      <c r="M452" s="1" t="str">
        <f t="shared" si="75"/>
        <v/>
      </c>
      <c r="N452" s="1" t="str">
        <f t="shared" si="76"/>
        <v/>
      </c>
      <c r="O452" s="1" t="str">
        <f t="shared" si="77"/>
        <v/>
      </c>
      <c r="P452" s="1">
        <f t="shared" si="78"/>
        <v>0</v>
      </c>
    </row>
    <row r="453" spans="6:16" x14ac:dyDescent="0.3">
      <c r="F453" s="26">
        <f t="shared" si="79"/>
        <v>45.100000000000371</v>
      </c>
      <c r="G453" s="16">
        <f t="shared" si="70"/>
        <v>1989.4717126307078</v>
      </c>
      <c r="I453" s="33" t="b">
        <f t="shared" si="71"/>
        <v>0</v>
      </c>
      <c r="J453" s="33">
        <f t="shared" si="72"/>
        <v>25</v>
      </c>
      <c r="K453" s="33">
        <f t="shared" si="73"/>
        <v>26</v>
      </c>
      <c r="L453" s="1" t="str">
        <f t="shared" si="74"/>
        <v/>
      </c>
      <c r="M453" s="1" t="str">
        <f t="shared" si="75"/>
        <v/>
      </c>
      <c r="N453" s="1" t="str">
        <f t="shared" si="76"/>
        <v/>
      </c>
      <c r="O453" s="1" t="str">
        <f t="shared" si="77"/>
        <v/>
      </c>
      <c r="P453" s="1">
        <f t="shared" si="78"/>
        <v>0</v>
      </c>
    </row>
    <row r="454" spans="6:16" x14ac:dyDescent="0.3">
      <c r="F454" s="26">
        <f t="shared" si="79"/>
        <v>45.200000000000372</v>
      </c>
      <c r="G454" s="16">
        <f t="shared" si="70"/>
        <v>1989.4717126307078</v>
      </c>
      <c r="I454" s="33" t="b">
        <f t="shared" si="71"/>
        <v>0</v>
      </c>
      <c r="J454" s="33">
        <f t="shared" si="72"/>
        <v>25</v>
      </c>
      <c r="K454" s="33">
        <f t="shared" si="73"/>
        <v>26</v>
      </c>
      <c r="L454" s="1" t="str">
        <f t="shared" si="74"/>
        <v/>
      </c>
      <c r="M454" s="1" t="str">
        <f t="shared" si="75"/>
        <v/>
      </c>
      <c r="N454" s="1" t="str">
        <f t="shared" si="76"/>
        <v/>
      </c>
      <c r="O454" s="1" t="str">
        <f t="shared" si="77"/>
        <v/>
      </c>
      <c r="P454" s="1">
        <f t="shared" si="78"/>
        <v>0</v>
      </c>
    </row>
    <row r="455" spans="6:16" x14ac:dyDescent="0.3">
      <c r="F455" s="26">
        <f t="shared" si="79"/>
        <v>45.300000000000374</v>
      </c>
      <c r="G455" s="16">
        <f t="shared" si="70"/>
        <v>1989.4717126307078</v>
      </c>
      <c r="I455" s="33" t="b">
        <f t="shared" si="71"/>
        <v>0</v>
      </c>
      <c r="J455" s="33">
        <f t="shared" si="72"/>
        <v>25</v>
      </c>
      <c r="K455" s="33">
        <f t="shared" si="73"/>
        <v>26</v>
      </c>
      <c r="L455" s="1" t="str">
        <f t="shared" si="74"/>
        <v/>
      </c>
      <c r="M455" s="1" t="str">
        <f t="shared" si="75"/>
        <v/>
      </c>
      <c r="N455" s="1" t="str">
        <f t="shared" si="76"/>
        <v/>
      </c>
      <c r="O455" s="1" t="str">
        <f t="shared" si="77"/>
        <v/>
      </c>
      <c r="P455" s="1">
        <f t="shared" si="78"/>
        <v>0</v>
      </c>
    </row>
    <row r="456" spans="6:16" x14ac:dyDescent="0.3">
      <c r="F456" s="26">
        <f t="shared" si="79"/>
        <v>45.400000000000375</v>
      </c>
      <c r="G456" s="16">
        <f t="shared" si="70"/>
        <v>1989.4717126307078</v>
      </c>
      <c r="I456" s="33" t="b">
        <f t="shared" si="71"/>
        <v>0</v>
      </c>
      <c r="J456" s="33">
        <f t="shared" si="72"/>
        <v>25</v>
      </c>
      <c r="K456" s="33">
        <f t="shared" si="73"/>
        <v>26</v>
      </c>
      <c r="L456" s="1" t="str">
        <f t="shared" si="74"/>
        <v/>
      </c>
      <c r="M456" s="1" t="str">
        <f t="shared" si="75"/>
        <v/>
      </c>
      <c r="N456" s="1" t="str">
        <f t="shared" si="76"/>
        <v/>
      </c>
      <c r="O456" s="1" t="str">
        <f t="shared" si="77"/>
        <v/>
      </c>
      <c r="P456" s="1">
        <f t="shared" si="78"/>
        <v>0</v>
      </c>
    </row>
    <row r="457" spans="6:16" x14ac:dyDescent="0.3">
      <c r="F457" s="26">
        <f t="shared" si="79"/>
        <v>45.500000000000377</v>
      </c>
      <c r="G457" s="16">
        <f t="shared" si="70"/>
        <v>1989.4717126307078</v>
      </c>
      <c r="I457" s="33" t="b">
        <f t="shared" si="71"/>
        <v>0</v>
      </c>
      <c r="J457" s="33">
        <f t="shared" si="72"/>
        <v>25</v>
      </c>
      <c r="K457" s="33">
        <f t="shared" si="73"/>
        <v>26</v>
      </c>
      <c r="L457" s="1" t="str">
        <f t="shared" si="74"/>
        <v/>
      </c>
      <c r="M457" s="1" t="str">
        <f t="shared" si="75"/>
        <v/>
      </c>
      <c r="N457" s="1" t="str">
        <f t="shared" si="76"/>
        <v/>
      </c>
      <c r="O457" s="1" t="str">
        <f t="shared" si="77"/>
        <v/>
      </c>
      <c r="P457" s="1">
        <f t="shared" si="78"/>
        <v>0</v>
      </c>
    </row>
    <row r="458" spans="6:16" x14ac:dyDescent="0.3">
      <c r="F458" s="26">
        <f t="shared" si="79"/>
        <v>45.600000000000378</v>
      </c>
      <c r="G458" s="16">
        <f t="shared" si="70"/>
        <v>1989.4717126307078</v>
      </c>
      <c r="I458" s="33" t="b">
        <f t="shared" si="71"/>
        <v>0</v>
      </c>
      <c r="J458" s="33">
        <f t="shared" si="72"/>
        <v>25</v>
      </c>
      <c r="K458" s="33">
        <f t="shared" si="73"/>
        <v>26</v>
      </c>
      <c r="L458" s="1" t="str">
        <f t="shared" si="74"/>
        <v/>
      </c>
      <c r="M458" s="1" t="str">
        <f t="shared" si="75"/>
        <v/>
      </c>
      <c r="N458" s="1" t="str">
        <f t="shared" si="76"/>
        <v/>
      </c>
      <c r="O458" s="1" t="str">
        <f t="shared" si="77"/>
        <v/>
      </c>
      <c r="P458" s="1">
        <f t="shared" si="78"/>
        <v>0</v>
      </c>
    </row>
    <row r="459" spans="6:16" x14ac:dyDescent="0.3">
      <c r="F459" s="26">
        <f t="shared" si="79"/>
        <v>45.700000000000379</v>
      </c>
      <c r="G459" s="16">
        <f t="shared" si="70"/>
        <v>1989.4717126307078</v>
      </c>
      <c r="I459" s="33" t="b">
        <f t="shared" si="71"/>
        <v>0</v>
      </c>
      <c r="J459" s="33">
        <f t="shared" si="72"/>
        <v>25</v>
      </c>
      <c r="K459" s="33">
        <f t="shared" si="73"/>
        <v>26</v>
      </c>
      <c r="L459" s="1" t="str">
        <f t="shared" si="74"/>
        <v/>
      </c>
      <c r="M459" s="1" t="str">
        <f t="shared" si="75"/>
        <v/>
      </c>
      <c r="N459" s="1" t="str">
        <f t="shared" si="76"/>
        <v/>
      </c>
      <c r="O459" s="1" t="str">
        <f t="shared" si="77"/>
        <v/>
      </c>
      <c r="P459" s="1">
        <f t="shared" si="78"/>
        <v>0</v>
      </c>
    </row>
    <row r="460" spans="6:16" x14ac:dyDescent="0.3">
      <c r="F460" s="26">
        <f t="shared" si="79"/>
        <v>45.800000000000381</v>
      </c>
      <c r="G460" s="16">
        <f t="shared" si="70"/>
        <v>1989.4717126307078</v>
      </c>
      <c r="I460" s="33" t="b">
        <f t="shared" si="71"/>
        <v>0</v>
      </c>
      <c r="J460" s="33">
        <f t="shared" si="72"/>
        <v>25</v>
      </c>
      <c r="K460" s="33">
        <f t="shared" si="73"/>
        <v>26</v>
      </c>
      <c r="L460" s="1" t="str">
        <f t="shared" si="74"/>
        <v/>
      </c>
      <c r="M460" s="1" t="str">
        <f t="shared" si="75"/>
        <v/>
      </c>
      <c r="N460" s="1" t="str">
        <f t="shared" si="76"/>
        <v/>
      </c>
      <c r="O460" s="1" t="str">
        <f t="shared" si="77"/>
        <v/>
      </c>
      <c r="P460" s="1">
        <f t="shared" si="78"/>
        <v>0</v>
      </c>
    </row>
    <row r="461" spans="6:16" x14ac:dyDescent="0.3">
      <c r="F461" s="26">
        <f t="shared" si="79"/>
        <v>45.900000000000382</v>
      </c>
      <c r="G461" s="16">
        <f t="shared" si="70"/>
        <v>1989.4717126307078</v>
      </c>
      <c r="I461" s="33" t="b">
        <f t="shared" si="71"/>
        <v>0</v>
      </c>
      <c r="J461" s="33">
        <f t="shared" si="72"/>
        <v>25</v>
      </c>
      <c r="K461" s="33">
        <f t="shared" si="73"/>
        <v>26</v>
      </c>
      <c r="L461" s="1" t="str">
        <f t="shared" si="74"/>
        <v/>
      </c>
      <c r="M461" s="1" t="str">
        <f t="shared" si="75"/>
        <v/>
      </c>
      <c r="N461" s="1" t="str">
        <f t="shared" si="76"/>
        <v/>
      </c>
      <c r="O461" s="1" t="str">
        <f t="shared" si="77"/>
        <v/>
      </c>
      <c r="P461" s="1">
        <f t="shared" si="78"/>
        <v>0</v>
      </c>
    </row>
    <row r="462" spans="6:16" x14ac:dyDescent="0.3">
      <c r="F462" s="26">
        <f t="shared" si="79"/>
        <v>46.000000000000384</v>
      </c>
      <c r="G462" s="16">
        <f t="shared" si="70"/>
        <v>1989.4717126307078</v>
      </c>
      <c r="I462" s="33" t="b">
        <f t="shared" si="71"/>
        <v>0</v>
      </c>
      <c r="J462" s="33">
        <f t="shared" si="72"/>
        <v>25</v>
      </c>
      <c r="K462" s="33">
        <f t="shared" si="73"/>
        <v>26</v>
      </c>
      <c r="L462" s="1" t="str">
        <f t="shared" si="74"/>
        <v/>
      </c>
      <c r="M462" s="1" t="str">
        <f t="shared" si="75"/>
        <v/>
      </c>
      <c r="N462" s="1" t="str">
        <f t="shared" si="76"/>
        <v/>
      </c>
      <c r="O462" s="1" t="str">
        <f t="shared" si="77"/>
        <v/>
      </c>
      <c r="P462" s="1">
        <f t="shared" si="78"/>
        <v>0</v>
      </c>
    </row>
    <row r="463" spans="6:16" x14ac:dyDescent="0.3">
      <c r="F463" s="26">
        <f t="shared" si="79"/>
        <v>46.100000000000385</v>
      </c>
      <c r="G463" s="16">
        <f t="shared" si="70"/>
        <v>1989.4717126307078</v>
      </c>
      <c r="I463" s="33" t="b">
        <f t="shared" si="71"/>
        <v>0</v>
      </c>
      <c r="J463" s="33">
        <f t="shared" si="72"/>
        <v>25</v>
      </c>
      <c r="K463" s="33">
        <f t="shared" si="73"/>
        <v>26</v>
      </c>
      <c r="L463" s="1" t="str">
        <f t="shared" si="74"/>
        <v/>
      </c>
      <c r="M463" s="1" t="str">
        <f t="shared" si="75"/>
        <v/>
      </c>
      <c r="N463" s="1" t="str">
        <f t="shared" si="76"/>
        <v/>
      </c>
      <c r="O463" s="1" t="str">
        <f t="shared" si="77"/>
        <v/>
      </c>
      <c r="P463" s="1">
        <f t="shared" si="78"/>
        <v>0</v>
      </c>
    </row>
    <row r="464" spans="6:16" x14ac:dyDescent="0.3">
      <c r="F464" s="26">
        <f t="shared" si="79"/>
        <v>46.200000000000387</v>
      </c>
      <c r="G464" s="16">
        <f t="shared" si="70"/>
        <v>1989.4717126307078</v>
      </c>
      <c r="I464" s="33" t="b">
        <f t="shared" si="71"/>
        <v>0</v>
      </c>
      <c r="J464" s="33">
        <f t="shared" si="72"/>
        <v>25</v>
      </c>
      <c r="K464" s="33">
        <f t="shared" si="73"/>
        <v>26</v>
      </c>
      <c r="L464" s="1" t="str">
        <f t="shared" si="74"/>
        <v/>
      </c>
      <c r="M464" s="1" t="str">
        <f t="shared" si="75"/>
        <v/>
      </c>
      <c r="N464" s="1" t="str">
        <f t="shared" si="76"/>
        <v/>
      </c>
      <c r="O464" s="1" t="str">
        <f t="shared" si="77"/>
        <v/>
      </c>
      <c r="P464" s="1">
        <f t="shared" si="78"/>
        <v>0</v>
      </c>
    </row>
    <row r="465" spans="6:16" x14ac:dyDescent="0.3">
      <c r="F465" s="26">
        <f t="shared" si="79"/>
        <v>46.300000000000388</v>
      </c>
      <c r="G465" s="16">
        <f t="shared" si="70"/>
        <v>1989.4717126307078</v>
      </c>
      <c r="I465" s="33" t="b">
        <f t="shared" si="71"/>
        <v>0</v>
      </c>
      <c r="J465" s="33">
        <f t="shared" si="72"/>
        <v>25</v>
      </c>
      <c r="K465" s="33">
        <f t="shared" si="73"/>
        <v>26</v>
      </c>
      <c r="L465" s="1" t="str">
        <f t="shared" si="74"/>
        <v/>
      </c>
      <c r="M465" s="1" t="str">
        <f t="shared" si="75"/>
        <v/>
      </c>
      <c r="N465" s="1" t="str">
        <f t="shared" si="76"/>
        <v/>
      </c>
      <c r="O465" s="1" t="str">
        <f t="shared" si="77"/>
        <v/>
      </c>
      <c r="P465" s="1">
        <f t="shared" si="78"/>
        <v>0</v>
      </c>
    </row>
    <row r="466" spans="6:16" x14ac:dyDescent="0.3">
      <c r="F466" s="26">
        <f t="shared" si="79"/>
        <v>46.400000000000389</v>
      </c>
      <c r="G466" s="16">
        <f t="shared" si="70"/>
        <v>1989.4717126307078</v>
      </c>
      <c r="I466" s="33" t="b">
        <f t="shared" si="71"/>
        <v>0</v>
      </c>
      <c r="J466" s="33">
        <f t="shared" si="72"/>
        <v>25</v>
      </c>
      <c r="K466" s="33">
        <f t="shared" si="73"/>
        <v>26</v>
      </c>
      <c r="L466" s="1" t="str">
        <f t="shared" si="74"/>
        <v/>
      </c>
      <c r="M466" s="1" t="str">
        <f t="shared" si="75"/>
        <v/>
      </c>
      <c r="N466" s="1" t="str">
        <f t="shared" si="76"/>
        <v/>
      </c>
      <c r="O466" s="1" t="str">
        <f t="shared" si="77"/>
        <v/>
      </c>
      <c r="P466" s="1">
        <f t="shared" si="78"/>
        <v>0</v>
      </c>
    </row>
    <row r="467" spans="6:16" x14ac:dyDescent="0.3">
      <c r="F467" s="26">
        <f t="shared" si="79"/>
        <v>46.500000000000391</v>
      </c>
      <c r="G467" s="16">
        <f t="shared" si="70"/>
        <v>1989.4717126307078</v>
      </c>
      <c r="I467" s="33" t="b">
        <f t="shared" si="71"/>
        <v>0</v>
      </c>
      <c r="J467" s="33">
        <f t="shared" si="72"/>
        <v>25</v>
      </c>
      <c r="K467" s="33">
        <f t="shared" si="73"/>
        <v>26</v>
      </c>
      <c r="L467" s="1" t="str">
        <f t="shared" si="74"/>
        <v/>
      </c>
      <c r="M467" s="1" t="str">
        <f t="shared" si="75"/>
        <v/>
      </c>
      <c r="N467" s="1" t="str">
        <f t="shared" si="76"/>
        <v/>
      </c>
      <c r="O467" s="1" t="str">
        <f t="shared" si="77"/>
        <v/>
      </c>
      <c r="P467" s="1">
        <f t="shared" si="78"/>
        <v>0</v>
      </c>
    </row>
    <row r="468" spans="6:16" x14ac:dyDescent="0.3">
      <c r="F468" s="26">
        <f t="shared" si="79"/>
        <v>46.600000000000392</v>
      </c>
      <c r="G468" s="16">
        <f t="shared" si="70"/>
        <v>1989.4717126307078</v>
      </c>
      <c r="I468" s="33" t="b">
        <f t="shared" si="71"/>
        <v>0</v>
      </c>
      <c r="J468" s="33">
        <f t="shared" si="72"/>
        <v>25</v>
      </c>
      <c r="K468" s="33">
        <f t="shared" si="73"/>
        <v>26</v>
      </c>
      <c r="L468" s="1" t="str">
        <f t="shared" si="74"/>
        <v/>
      </c>
      <c r="M468" s="1" t="str">
        <f t="shared" si="75"/>
        <v/>
      </c>
      <c r="N468" s="1" t="str">
        <f t="shared" si="76"/>
        <v/>
      </c>
      <c r="O468" s="1" t="str">
        <f t="shared" si="77"/>
        <v/>
      </c>
      <c r="P468" s="1">
        <f t="shared" si="78"/>
        <v>0</v>
      </c>
    </row>
    <row r="469" spans="6:16" x14ac:dyDescent="0.3">
      <c r="F469" s="26">
        <f t="shared" si="79"/>
        <v>46.700000000000394</v>
      </c>
      <c r="G469" s="16">
        <f t="shared" si="70"/>
        <v>1989.4717126307078</v>
      </c>
      <c r="I469" s="33" t="b">
        <f t="shared" si="71"/>
        <v>0</v>
      </c>
      <c r="J469" s="33">
        <f t="shared" si="72"/>
        <v>25</v>
      </c>
      <c r="K469" s="33">
        <f t="shared" si="73"/>
        <v>26</v>
      </c>
      <c r="L469" s="1" t="str">
        <f t="shared" si="74"/>
        <v/>
      </c>
      <c r="M469" s="1" t="str">
        <f t="shared" si="75"/>
        <v/>
      </c>
      <c r="N469" s="1" t="str">
        <f t="shared" si="76"/>
        <v/>
      </c>
      <c r="O469" s="1" t="str">
        <f t="shared" si="77"/>
        <v/>
      </c>
      <c r="P469" s="1">
        <f t="shared" si="78"/>
        <v>0</v>
      </c>
    </row>
    <row r="470" spans="6:16" x14ac:dyDescent="0.3">
      <c r="F470" s="26">
        <f t="shared" si="79"/>
        <v>46.800000000000395</v>
      </c>
      <c r="G470" s="16">
        <f t="shared" si="70"/>
        <v>1989.4717126307078</v>
      </c>
      <c r="I470" s="33" t="b">
        <f t="shared" si="71"/>
        <v>0</v>
      </c>
      <c r="J470" s="33">
        <f t="shared" si="72"/>
        <v>25</v>
      </c>
      <c r="K470" s="33">
        <f t="shared" si="73"/>
        <v>26</v>
      </c>
      <c r="L470" s="1" t="str">
        <f t="shared" si="74"/>
        <v/>
      </c>
      <c r="M470" s="1" t="str">
        <f t="shared" si="75"/>
        <v/>
      </c>
      <c r="N470" s="1" t="str">
        <f t="shared" si="76"/>
        <v/>
      </c>
      <c r="O470" s="1" t="str">
        <f t="shared" si="77"/>
        <v/>
      </c>
      <c r="P470" s="1">
        <f t="shared" si="78"/>
        <v>0</v>
      </c>
    </row>
    <row r="471" spans="6:16" x14ac:dyDescent="0.3">
      <c r="F471" s="26">
        <f t="shared" si="79"/>
        <v>46.900000000000396</v>
      </c>
      <c r="G471" s="16">
        <f t="shared" si="70"/>
        <v>1989.4717126307078</v>
      </c>
      <c r="I471" s="33" t="b">
        <f t="shared" si="71"/>
        <v>0</v>
      </c>
      <c r="J471" s="33">
        <f t="shared" si="72"/>
        <v>25</v>
      </c>
      <c r="K471" s="33">
        <f t="shared" si="73"/>
        <v>26</v>
      </c>
      <c r="L471" s="1" t="str">
        <f t="shared" si="74"/>
        <v/>
      </c>
      <c r="M471" s="1" t="str">
        <f t="shared" si="75"/>
        <v/>
      </c>
      <c r="N471" s="1" t="str">
        <f t="shared" si="76"/>
        <v/>
      </c>
      <c r="O471" s="1" t="str">
        <f t="shared" si="77"/>
        <v/>
      </c>
      <c r="P471" s="1">
        <f t="shared" si="78"/>
        <v>0</v>
      </c>
    </row>
    <row r="472" spans="6:16" x14ac:dyDescent="0.3">
      <c r="F472" s="26">
        <f t="shared" si="79"/>
        <v>47.000000000000398</v>
      </c>
      <c r="G472" s="16">
        <f t="shared" si="70"/>
        <v>1989.4717126307078</v>
      </c>
      <c r="I472" s="33" t="b">
        <f t="shared" si="71"/>
        <v>0</v>
      </c>
      <c r="J472" s="33">
        <f t="shared" si="72"/>
        <v>25</v>
      </c>
      <c r="K472" s="33">
        <f t="shared" si="73"/>
        <v>26</v>
      </c>
      <c r="L472" s="1" t="str">
        <f t="shared" si="74"/>
        <v/>
      </c>
      <c r="M472" s="1" t="str">
        <f t="shared" si="75"/>
        <v/>
      </c>
      <c r="N472" s="1" t="str">
        <f t="shared" si="76"/>
        <v/>
      </c>
      <c r="O472" s="1" t="str">
        <f t="shared" si="77"/>
        <v/>
      </c>
      <c r="P472" s="1">
        <f t="shared" si="78"/>
        <v>0</v>
      </c>
    </row>
    <row r="473" spans="6:16" x14ac:dyDescent="0.3">
      <c r="F473" s="26">
        <f t="shared" si="79"/>
        <v>47.100000000000399</v>
      </c>
      <c r="G473" s="16">
        <f t="shared" si="70"/>
        <v>1989.4717126307078</v>
      </c>
      <c r="I473" s="33" t="b">
        <f t="shared" si="71"/>
        <v>0</v>
      </c>
      <c r="J473" s="33">
        <f t="shared" si="72"/>
        <v>25</v>
      </c>
      <c r="K473" s="33">
        <f t="shared" si="73"/>
        <v>26</v>
      </c>
      <c r="L473" s="1" t="str">
        <f t="shared" si="74"/>
        <v/>
      </c>
      <c r="M473" s="1" t="str">
        <f t="shared" si="75"/>
        <v/>
      </c>
      <c r="N473" s="1" t="str">
        <f t="shared" si="76"/>
        <v/>
      </c>
      <c r="O473" s="1" t="str">
        <f t="shared" si="77"/>
        <v/>
      </c>
      <c r="P473" s="1">
        <f t="shared" si="78"/>
        <v>0</v>
      </c>
    </row>
    <row r="474" spans="6:16" x14ac:dyDescent="0.3">
      <c r="F474" s="26">
        <f t="shared" si="79"/>
        <v>47.200000000000401</v>
      </c>
      <c r="G474" s="16">
        <f t="shared" si="70"/>
        <v>1989.4717126307078</v>
      </c>
      <c r="I474" s="33" t="b">
        <f t="shared" si="71"/>
        <v>0</v>
      </c>
      <c r="J474" s="33">
        <f t="shared" si="72"/>
        <v>25</v>
      </c>
      <c r="K474" s="33">
        <f t="shared" si="73"/>
        <v>26</v>
      </c>
      <c r="L474" s="1" t="str">
        <f t="shared" si="74"/>
        <v/>
      </c>
      <c r="M474" s="1" t="str">
        <f t="shared" si="75"/>
        <v/>
      </c>
      <c r="N474" s="1" t="str">
        <f t="shared" si="76"/>
        <v/>
      </c>
      <c r="O474" s="1" t="str">
        <f t="shared" si="77"/>
        <v/>
      </c>
      <c r="P474" s="1">
        <f t="shared" si="78"/>
        <v>0</v>
      </c>
    </row>
    <row r="475" spans="6:16" x14ac:dyDescent="0.3">
      <c r="F475" s="26">
        <f t="shared" si="79"/>
        <v>47.300000000000402</v>
      </c>
      <c r="G475" s="16">
        <f t="shared" si="70"/>
        <v>1989.4717126307078</v>
      </c>
      <c r="I475" s="33" t="b">
        <f t="shared" si="71"/>
        <v>0</v>
      </c>
      <c r="J475" s="33">
        <f t="shared" si="72"/>
        <v>25</v>
      </c>
      <c r="K475" s="33">
        <f t="shared" si="73"/>
        <v>26</v>
      </c>
      <c r="L475" s="1" t="str">
        <f t="shared" si="74"/>
        <v/>
      </c>
      <c r="M475" s="1" t="str">
        <f t="shared" si="75"/>
        <v/>
      </c>
      <c r="N475" s="1" t="str">
        <f t="shared" si="76"/>
        <v/>
      </c>
      <c r="O475" s="1" t="str">
        <f t="shared" si="77"/>
        <v/>
      </c>
      <c r="P475" s="1">
        <f t="shared" si="78"/>
        <v>0</v>
      </c>
    </row>
    <row r="476" spans="6:16" x14ac:dyDescent="0.3">
      <c r="F476" s="26">
        <f t="shared" si="79"/>
        <v>47.400000000000404</v>
      </c>
      <c r="G476" s="16">
        <f t="shared" si="70"/>
        <v>1989.4717126307078</v>
      </c>
      <c r="I476" s="33" t="b">
        <f t="shared" si="71"/>
        <v>0</v>
      </c>
      <c r="J476" s="33">
        <f t="shared" si="72"/>
        <v>25</v>
      </c>
      <c r="K476" s="33">
        <f t="shared" si="73"/>
        <v>26</v>
      </c>
      <c r="L476" s="1" t="str">
        <f t="shared" si="74"/>
        <v/>
      </c>
      <c r="M476" s="1" t="str">
        <f t="shared" si="75"/>
        <v/>
      </c>
      <c r="N476" s="1" t="str">
        <f t="shared" si="76"/>
        <v/>
      </c>
      <c r="O476" s="1" t="str">
        <f t="shared" si="77"/>
        <v/>
      </c>
      <c r="P476" s="1">
        <f t="shared" si="78"/>
        <v>0</v>
      </c>
    </row>
    <row r="477" spans="6:16" x14ac:dyDescent="0.3">
      <c r="F477" s="26">
        <f t="shared" si="79"/>
        <v>47.500000000000405</v>
      </c>
      <c r="G477" s="16">
        <f t="shared" si="70"/>
        <v>1989.4717126307078</v>
      </c>
      <c r="I477" s="33" t="b">
        <f t="shared" si="71"/>
        <v>0</v>
      </c>
      <c r="J477" s="33">
        <f t="shared" si="72"/>
        <v>25</v>
      </c>
      <c r="K477" s="33">
        <f t="shared" si="73"/>
        <v>26</v>
      </c>
      <c r="L477" s="1" t="str">
        <f t="shared" si="74"/>
        <v/>
      </c>
      <c r="M477" s="1" t="str">
        <f t="shared" si="75"/>
        <v/>
      </c>
      <c r="N477" s="1" t="str">
        <f t="shared" si="76"/>
        <v/>
      </c>
      <c r="O477" s="1" t="str">
        <f t="shared" si="77"/>
        <v/>
      </c>
      <c r="P477" s="1">
        <f t="shared" si="78"/>
        <v>0</v>
      </c>
    </row>
    <row r="478" spans="6:16" x14ac:dyDescent="0.3">
      <c r="F478" s="26">
        <f t="shared" si="79"/>
        <v>47.600000000000406</v>
      </c>
      <c r="G478" s="16">
        <f t="shared" si="70"/>
        <v>1989.4717126307078</v>
      </c>
      <c r="I478" s="33" t="b">
        <f t="shared" si="71"/>
        <v>0</v>
      </c>
      <c r="J478" s="33">
        <f t="shared" si="72"/>
        <v>25</v>
      </c>
      <c r="K478" s="33">
        <f t="shared" si="73"/>
        <v>26</v>
      </c>
      <c r="L478" s="1" t="str">
        <f t="shared" si="74"/>
        <v/>
      </c>
      <c r="M478" s="1" t="str">
        <f t="shared" si="75"/>
        <v/>
      </c>
      <c r="N478" s="1" t="str">
        <f t="shared" si="76"/>
        <v/>
      </c>
      <c r="O478" s="1" t="str">
        <f t="shared" si="77"/>
        <v/>
      </c>
      <c r="P478" s="1">
        <f t="shared" si="78"/>
        <v>0</v>
      </c>
    </row>
    <row r="479" spans="6:16" x14ac:dyDescent="0.3">
      <c r="F479" s="26">
        <f t="shared" si="79"/>
        <v>47.700000000000408</v>
      </c>
      <c r="G479" s="16">
        <f t="shared" si="70"/>
        <v>1989.4717126307078</v>
      </c>
      <c r="I479" s="33" t="b">
        <f t="shared" si="71"/>
        <v>0</v>
      </c>
      <c r="J479" s="33">
        <f t="shared" si="72"/>
        <v>25</v>
      </c>
      <c r="K479" s="33">
        <f t="shared" si="73"/>
        <v>26</v>
      </c>
      <c r="L479" s="1" t="str">
        <f t="shared" si="74"/>
        <v/>
      </c>
      <c r="M479" s="1" t="str">
        <f t="shared" si="75"/>
        <v/>
      </c>
      <c r="N479" s="1" t="str">
        <f t="shared" si="76"/>
        <v/>
      </c>
      <c r="O479" s="1" t="str">
        <f t="shared" si="77"/>
        <v/>
      </c>
      <c r="P479" s="1">
        <f t="shared" si="78"/>
        <v>0</v>
      </c>
    </row>
    <row r="480" spans="6:16" x14ac:dyDescent="0.3">
      <c r="F480" s="26">
        <f t="shared" si="79"/>
        <v>47.800000000000409</v>
      </c>
      <c r="G480" s="16">
        <f t="shared" si="70"/>
        <v>1989.4717126307078</v>
      </c>
      <c r="I480" s="33" t="b">
        <f t="shared" si="71"/>
        <v>0</v>
      </c>
      <c r="J480" s="33">
        <f t="shared" si="72"/>
        <v>25</v>
      </c>
      <c r="K480" s="33">
        <f t="shared" si="73"/>
        <v>26</v>
      </c>
      <c r="L480" s="1" t="str">
        <f t="shared" si="74"/>
        <v/>
      </c>
      <c r="M480" s="1" t="str">
        <f t="shared" si="75"/>
        <v/>
      </c>
      <c r="N480" s="1" t="str">
        <f t="shared" si="76"/>
        <v/>
      </c>
      <c r="O480" s="1" t="str">
        <f t="shared" si="77"/>
        <v/>
      </c>
      <c r="P480" s="1">
        <f t="shared" si="78"/>
        <v>0</v>
      </c>
    </row>
    <row r="481" spans="6:16" x14ac:dyDescent="0.3">
      <c r="F481" s="26">
        <f t="shared" si="79"/>
        <v>47.900000000000411</v>
      </c>
      <c r="G481" s="16">
        <f t="shared" si="70"/>
        <v>1989.4717126307078</v>
      </c>
      <c r="I481" s="33" t="b">
        <f t="shared" si="71"/>
        <v>0</v>
      </c>
      <c r="J481" s="33">
        <f t="shared" si="72"/>
        <v>25</v>
      </c>
      <c r="K481" s="33">
        <f t="shared" si="73"/>
        <v>26</v>
      </c>
      <c r="L481" s="1" t="str">
        <f t="shared" si="74"/>
        <v/>
      </c>
      <c r="M481" s="1" t="str">
        <f t="shared" si="75"/>
        <v/>
      </c>
      <c r="N481" s="1" t="str">
        <f t="shared" si="76"/>
        <v/>
      </c>
      <c r="O481" s="1" t="str">
        <f t="shared" si="77"/>
        <v/>
      </c>
      <c r="P481" s="1">
        <f t="shared" si="78"/>
        <v>0</v>
      </c>
    </row>
    <row r="482" spans="6:16" x14ac:dyDescent="0.3">
      <c r="F482" s="26">
        <f t="shared" si="79"/>
        <v>48.000000000000412</v>
      </c>
      <c r="G482" s="16">
        <f t="shared" si="70"/>
        <v>1989.4717126307078</v>
      </c>
      <c r="I482" s="33" t="b">
        <f t="shared" si="71"/>
        <v>0</v>
      </c>
      <c r="J482" s="33">
        <f t="shared" si="72"/>
        <v>25</v>
      </c>
      <c r="K482" s="33">
        <f t="shared" si="73"/>
        <v>26</v>
      </c>
      <c r="L482" s="1" t="str">
        <f t="shared" si="74"/>
        <v/>
      </c>
      <c r="M482" s="1" t="str">
        <f t="shared" si="75"/>
        <v/>
      </c>
      <c r="N482" s="1" t="str">
        <f t="shared" si="76"/>
        <v/>
      </c>
      <c r="O482" s="1" t="str">
        <f t="shared" si="77"/>
        <v/>
      </c>
      <c r="P482" s="1">
        <f t="shared" si="78"/>
        <v>0</v>
      </c>
    </row>
    <row r="483" spans="6:16" x14ac:dyDescent="0.3">
      <c r="F483" s="26">
        <f t="shared" si="79"/>
        <v>48.100000000000414</v>
      </c>
      <c r="G483" s="16">
        <f t="shared" si="70"/>
        <v>1989.4717126307078</v>
      </c>
      <c r="I483" s="33" t="b">
        <f t="shared" si="71"/>
        <v>0</v>
      </c>
      <c r="J483" s="33">
        <f t="shared" si="72"/>
        <v>25</v>
      </c>
      <c r="K483" s="33">
        <f t="shared" si="73"/>
        <v>26</v>
      </c>
      <c r="L483" s="1" t="str">
        <f t="shared" si="74"/>
        <v/>
      </c>
      <c r="M483" s="1" t="str">
        <f t="shared" si="75"/>
        <v/>
      </c>
      <c r="N483" s="1" t="str">
        <f t="shared" si="76"/>
        <v/>
      </c>
      <c r="O483" s="1" t="str">
        <f t="shared" si="77"/>
        <v/>
      </c>
      <c r="P483" s="1">
        <f t="shared" si="78"/>
        <v>0</v>
      </c>
    </row>
    <row r="484" spans="6:16" x14ac:dyDescent="0.3">
      <c r="F484" s="26">
        <f t="shared" si="79"/>
        <v>48.200000000000415</v>
      </c>
      <c r="G484" s="16">
        <f t="shared" si="70"/>
        <v>1989.4717126307078</v>
      </c>
      <c r="I484" s="33" t="b">
        <f t="shared" si="71"/>
        <v>0</v>
      </c>
      <c r="J484" s="33">
        <f t="shared" si="72"/>
        <v>25</v>
      </c>
      <c r="K484" s="33">
        <f t="shared" si="73"/>
        <v>26</v>
      </c>
      <c r="L484" s="1" t="str">
        <f t="shared" si="74"/>
        <v/>
      </c>
      <c r="M484" s="1" t="str">
        <f t="shared" si="75"/>
        <v/>
      </c>
      <c r="N484" s="1" t="str">
        <f t="shared" si="76"/>
        <v/>
      </c>
      <c r="O484" s="1" t="str">
        <f t="shared" si="77"/>
        <v/>
      </c>
      <c r="P484" s="1">
        <f t="shared" si="78"/>
        <v>0</v>
      </c>
    </row>
    <row r="485" spans="6:16" x14ac:dyDescent="0.3">
      <c r="F485" s="26">
        <f t="shared" si="79"/>
        <v>48.300000000000416</v>
      </c>
      <c r="G485" s="16">
        <f t="shared" si="70"/>
        <v>1989.4717126307078</v>
      </c>
      <c r="I485" s="33" t="b">
        <f t="shared" si="71"/>
        <v>0</v>
      </c>
      <c r="J485" s="33">
        <f t="shared" si="72"/>
        <v>25</v>
      </c>
      <c r="K485" s="33">
        <f t="shared" si="73"/>
        <v>26</v>
      </c>
      <c r="L485" s="1" t="str">
        <f t="shared" si="74"/>
        <v/>
      </c>
      <c r="M485" s="1" t="str">
        <f t="shared" si="75"/>
        <v/>
      </c>
      <c r="N485" s="1" t="str">
        <f t="shared" si="76"/>
        <v/>
      </c>
      <c r="O485" s="1" t="str">
        <f t="shared" si="77"/>
        <v/>
      </c>
      <c r="P485" s="1">
        <f t="shared" si="78"/>
        <v>0</v>
      </c>
    </row>
    <row r="486" spans="6:16" x14ac:dyDescent="0.3">
      <c r="F486" s="26">
        <f t="shared" si="79"/>
        <v>48.400000000000418</v>
      </c>
      <c r="G486" s="16">
        <f t="shared" si="70"/>
        <v>1989.4717126307078</v>
      </c>
      <c r="I486" s="33" t="b">
        <f t="shared" si="71"/>
        <v>0</v>
      </c>
      <c r="J486" s="33">
        <f t="shared" si="72"/>
        <v>25</v>
      </c>
      <c r="K486" s="33">
        <f t="shared" si="73"/>
        <v>26</v>
      </c>
      <c r="L486" s="1" t="str">
        <f t="shared" si="74"/>
        <v/>
      </c>
      <c r="M486" s="1" t="str">
        <f t="shared" si="75"/>
        <v/>
      </c>
      <c r="N486" s="1" t="str">
        <f t="shared" si="76"/>
        <v/>
      </c>
      <c r="O486" s="1" t="str">
        <f t="shared" si="77"/>
        <v/>
      </c>
      <c r="P486" s="1">
        <f t="shared" si="78"/>
        <v>0</v>
      </c>
    </row>
    <row r="487" spans="6:16" x14ac:dyDescent="0.3">
      <c r="F487" s="26">
        <f t="shared" si="79"/>
        <v>48.500000000000419</v>
      </c>
      <c r="G487" s="16">
        <f t="shared" si="70"/>
        <v>1989.4717126307078</v>
      </c>
      <c r="I487" s="33" t="b">
        <f t="shared" si="71"/>
        <v>0</v>
      </c>
      <c r="J487" s="33">
        <f t="shared" si="72"/>
        <v>25</v>
      </c>
      <c r="K487" s="33">
        <f t="shared" si="73"/>
        <v>26</v>
      </c>
      <c r="L487" s="1" t="str">
        <f t="shared" si="74"/>
        <v/>
      </c>
      <c r="M487" s="1" t="str">
        <f t="shared" si="75"/>
        <v/>
      </c>
      <c r="N487" s="1" t="str">
        <f t="shared" si="76"/>
        <v/>
      </c>
      <c r="O487" s="1" t="str">
        <f t="shared" si="77"/>
        <v/>
      </c>
      <c r="P487" s="1">
        <f t="shared" si="78"/>
        <v>0</v>
      </c>
    </row>
    <row r="488" spans="6:16" x14ac:dyDescent="0.3">
      <c r="F488" s="26">
        <f t="shared" si="79"/>
        <v>48.600000000000421</v>
      </c>
      <c r="G488" s="16">
        <f t="shared" si="70"/>
        <v>1989.4717126307078</v>
      </c>
      <c r="I488" s="33" t="b">
        <f t="shared" si="71"/>
        <v>0</v>
      </c>
      <c r="J488" s="33">
        <f t="shared" si="72"/>
        <v>25</v>
      </c>
      <c r="K488" s="33">
        <f t="shared" si="73"/>
        <v>26</v>
      </c>
      <c r="L488" s="1" t="str">
        <f t="shared" si="74"/>
        <v/>
      </c>
      <c r="M488" s="1" t="str">
        <f t="shared" si="75"/>
        <v/>
      </c>
      <c r="N488" s="1" t="str">
        <f t="shared" si="76"/>
        <v/>
      </c>
      <c r="O488" s="1" t="str">
        <f t="shared" si="77"/>
        <v/>
      </c>
      <c r="P488" s="1">
        <f t="shared" si="78"/>
        <v>0</v>
      </c>
    </row>
    <row r="489" spans="6:16" x14ac:dyDescent="0.3">
      <c r="F489" s="26">
        <f t="shared" si="79"/>
        <v>48.700000000000422</v>
      </c>
      <c r="G489" s="16">
        <f t="shared" si="70"/>
        <v>1989.4717126307078</v>
      </c>
      <c r="I489" s="33" t="b">
        <f t="shared" si="71"/>
        <v>0</v>
      </c>
      <c r="J489" s="33">
        <f t="shared" si="72"/>
        <v>25</v>
      </c>
      <c r="K489" s="33">
        <f t="shared" si="73"/>
        <v>26</v>
      </c>
      <c r="L489" s="1" t="str">
        <f t="shared" si="74"/>
        <v/>
      </c>
      <c r="M489" s="1" t="str">
        <f t="shared" si="75"/>
        <v/>
      </c>
      <c r="N489" s="1" t="str">
        <f t="shared" si="76"/>
        <v/>
      </c>
      <c r="O489" s="1" t="str">
        <f t="shared" si="77"/>
        <v/>
      </c>
      <c r="P489" s="1">
        <f t="shared" si="78"/>
        <v>0</v>
      </c>
    </row>
    <row r="490" spans="6:16" x14ac:dyDescent="0.3">
      <c r="F490" s="26">
        <f t="shared" si="79"/>
        <v>48.800000000000423</v>
      </c>
      <c r="G490" s="16">
        <f t="shared" si="70"/>
        <v>1989.4717126307078</v>
      </c>
      <c r="I490" s="33" t="b">
        <f t="shared" si="71"/>
        <v>0</v>
      </c>
      <c r="J490" s="33">
        <f t="shared" si="72"/>
        <v>25</v>
      </c>
      <c r="K490" s="33">
        <f t="shared" si="73"/>
        <v>26</v>
      </c>
      <c r="L490" s="1" t="str">
        <f t="shared" si="74"/>
        <v/>
      </c>
      <c r="M490" s="1" t="str">
        <f t="shared" si="75"/>
        <v/>
      </c>
      <c r="N490" s="1" t="str">
        <f t="shared" si="76"/>
        <v/>
      </c>
      <c r="O490" s="1" t="str">
        <f t="shared" si="77"/>
        <v/>
      </c>
      <c r="P490" s="1">
        <f t="shared" si="78"/>
        <v>0</v>
      </c>
    </row>
    <row r="491" spans="6:16" x14ac:dyDescent="0.3">
      <c r="F491" s="26">
        <f t="shared" si="79"/>
        <v>48.900000000000425</v>
      </c>
      <c r="G491" s="16">
        <f t="shared" si="70"/>
        <v>1989.4717126307078</v>
      </c>
      <c r="I491" s="33" t="b">
        <f t="shared" si="71"/>
        <v>0</v>
      </c>
      <c r="J491" s="33">
        <f t="shared" si="72"/>
        <v>25</v>
      </c>
      <c r="K491" s="33">
        <f t="shared" si="73"/>
        <v>26</v>
      </c>
      <c r="L491" s="1" t="str">
        <f t="shared" si="74"/>
        <v/>
      </c>
      <c r="M491" s="1" t="str">
        <f t="shared" si="75"/>
        <v/>
      </c>
      <c r="N491" s="1" t="str">
        <f t="shared" si="76"/>
        <v/>
      </c>
      <c r="O491" s="1" t="str">
        <f t="shared" si="77"/>
        <v/>
      </c>
      <c r="P491" s="1">
        <f t="shared" si="78"/>
        <v>0</v>
      </c>
    </row>
    <row r="492" spans="6:16" x14ac:dyDescent="0.3">
      <c r="F492" s="26">
        <f t="shared" si="79"/>
        <v>49.000000000000426</v>
      </c>
      <c r="G492" s="16">
        <f t="shared" si="70"/>
        <v>1989.4717126307078</v>
      </c>
      <c r="I492" s="33" t="b">
        <f t="shared" si="71"/>
        <v>0</v>
      </c>
      <c r="J492" s="33">
        <f t="shared" si="72"/>
        <v>25</v>
      </c>
      <c r="K492" s="33">
        <f t="shared" si="73"/>
        <v>26</v>
      </c>
      <c r="L492" s="1" t="str">
        <f t="shared" si="74"/>
        <v/>
      </c>
      <c r="M492" s="1" t="str">
        <f t="shared" si="75"/>
        <v/>
      </c>
      <c r="N492" s="1" t="str">
        <f t="shared" si="76"/>
        <v/>
      </c>
      <c r="O492" s="1" t="str">
        <f t="shared" si="77"/>
        <v/>
      </c>
      <c r="P492" s="1">
        <f t="shared" si="78"/>
        <v>0</v>
      </c>
    </row>
    <row r="493" spans="6:16" x14ac:dyDescent="0.3">
      <c r="F493" s="26">
        <f t="shared" si="79"/>
        <v>49.100000000000428</v>
      </c>
      <c r="G493" s="16">
        <f t="shared" si="70"/>
        <v>1989.4717126307078</v>
      </c>
      <c r="I493" s="33" t="b">
        <f t="shared" si="71"/>
        <v>0</v>
      </c>
      <c r="J493" s="33">
        <f t="shared" si="72"/>
        <v>25</v>
      </c>
      <c r="K493" s="33">
        <f t="shared" si="73"/>
        <v>26</v>
      </c>
      <c r="L493" s="1" t="str">
        <f t="shared" si="74"/>
        <v/>
      </c>
      <c r="M493" s="1" t="str">
        <f t="shared" si="75"/>
        <v/>
      </c>
      <c r="N493" s="1" t="str">
        <f t="shared" si="76"/>
        <v/>
      </c>
      <c r="O493" s="1" t="str">
        <f t="shared" si="77"/>
        <v/>
      </c>
      <c r="P493" s="1">
        <f t="shared" si="78"/>
        <v>0</v>
      </c>
    </row>
    <row r="494" spans="6:16" x14ac:dyDescent="0.3">
      <c r="F494" s="26">
        <f t="shared" si="79"/>
        <v>49.200000000000429</v>
      </c>
      <c r="G494" s="16">
        <f t="shared" si="70"/>
        <v>1989.4717126307078</v>
      </c>
      <c r="I494" s="33" t="b">
        <f t="shared" si="71"/>
        <v>0</v>
      </c>
      <c r="J494" s="33">
        <f t="shared" si="72"/>
        <v>25</v>
      </c>
      <c r="K494" s="33">
        <f t="shared" si="73"/>
        <v>26</v>
      </c>
      <c r="L494" s="1" t="str">
        <f t="shared" si="74"/>
        <v/>
      </c>
      <c r="M494" s="1" t="str">
        <f t="shared" si="75"/>
        <v/>
      </c>
      <c r="N494" s="1" t="str">
        <f t="shared" si="76"/>
        <v/>
      </c>
      <c r="O494" s="1" t="str">
        <f t="shared" si="77"/>
        <v/>
      </c>
      <c r="P494" s="1">
        <f t="shared" si="78"/>
        <v>0</v>
      </c>
    </row>
    <row r="495" spans="6:16" x14ac:dyDescent="0.3">
      <c r="F495" s="26">
        <f t="shared" si="79"/>
        <v>49.300000000000431</v>
      </c>
      <c r="G495" s="16">
        <f t="shared" si="70"/>
        <v>1989.4717126307078</v>
      </c>
      <c r="I495" s="33" t="b">
        <f t="shared" si="71"/>
        <v>0</v>
      </c>
      <c r="J495" s="33">
        <f t="shared" si="72"/>
        <v>25</v>
      </c>
      <c r="K495" s="33">
        <f t="shared" si="73"/>
        <v>26</v>
      </c>
      <c r="L495" s="1" t="str">
        <f t="shared" si="74"/>
        <v/>
      </c>
      <c r="M495" s="1" t="str">
        <f t="shared" si="75"/>
        <v/>
      </c>
      <c r="N495" s="1" t="str">
        <f t="shared" si="76"/>
        <v/>
      </c>
      <c r="O495" s="1" t="str">
        <f t="shared" si="77"/>
        <v/>
      </c>
      <c r="P495" s="1">
        <f t="shared" si="78"/>
        <v>0</v>
      </c>
    </row>
    <row r="496" spans="6:16" x14ac:dyDescent="0.3">
      <c r="F496" s="26">
        <f t="shared" si="79"/>
        <v>49.400000000000432</v>
      </c>
      <c r="G496" s="16">
        <f t="shared" si="70"/>
        <v>1989.4717126307078</v>
      </c>
      <c r="I496" s="33" t="b">
        <f t="shared" si="71"/>
        <v>0</v>
      </c>
      <c r="J496" s="33">
        <f t="shared" si="72"/>
        <v>25</v>
      </c>
      <c r="K496" s="33">
        <f t="shared" si="73"/>
        <v>26</v>
      </c>
      <c r="L496" s="1" t="str">
        <f t="shared" si="74"/>
        <v/>
      </c>
      <c r="M496" s="1" t="str">
        <f t="shared" si="75"/>
        <v/>
      </c>
      <c r="N496" s="1" t="str">
        <f t="shared" si="76"/>
        <v/>
      </c>
      <c r="O496" s="1" t="str">
        <f t="shared" si="77"/>
        <v/>
      </c>
      <c r="P496" s="1">
        <f t="shared" si="78"/>
        <v>0</v>
      </c>
    </row>
    <row r="497" spans="6:16" x14ac:dyDescent="0.3">
      <c r="F497" s="26">
        <f t="shared" si="79"/>
        <v>49.500000000000433</v>
      </c>
      <c r="G497" s="16">
        <f t="shared" si="70"/>
        <v>1989.4717126307078</v>
      </c>
      <c r="I497" s="33" t="b">
        <f t="shared" si="71"/>
        <v>0</v>
      </c>
      <c r="J497" s="33">
        <f t="shared" si="72"/>
        <v>25</v>
      </c>
      <c r="K497" s="33">
        <f t="shared" si="73"/>
        <v>26</v>
      </c>
      <c r="L497" s="1" t="str">
        <f t="shared" si="74"/>
        <v/>
      </c>
      <c r="M497" s="1" t="str">
        <f t="shared" si="75"/>
        <v/>
      </c>
      <c r="N497" s="1" t="str">
        <f t="shared" si="76"/>
        <v/>
      </c>
      <c r="O497" s="1" t="str">
        <f t="shared" si="77"/>
        <v/>
      </c>
      <c r="P497" s="1">
        <f t="shared" si="78"/>
        <v>0</v>
      </c>
    </row>
    <row r="498" spans="6:16" x14ac:dyDescent="0.3">
      <c r="F498" s="26">
        <f t="shared" si="79"/>
        <v>49.600000000000435</v>
      </c>
      <c r="G498" s="16">
        <f t="shared" si="70"/>
        <v>1989.4717126307078</v>
      </c>
      <c r="I498" s="33" t="b">
        <f t="shared" si="71"/>
        <v>0</v>
      </c>
      <c r="J498" s="33">
        <f t="shared" si="72"/>
        <v>25</v>
      </c>
      <c r="K498" s="33">
        <f t="shared" si="73"/>
        <v>26</v>
      </c>
      <c r="L498" s="1" t="str">
        <f t="shared" si="74"/>
        <v/>
      </c>
      <c r="M498" s="1" t="str">
        <f t="shared" si="75"/>
        <v/>
      </c>
      <c r="N498" s="1" t="str">
        <f t="shared" si="76"/>
        <v/>
      </c>
      <c r="O498" s="1" t="str">
        <f t="shared" si="77"/>
        <v/>
      </c>
      <c r="P498" s="1">
        <f t="shared" si="78"/>
        <v>0</v>
      </c>
    </row>
    <row r="499" spans="6:16" x14ac:dyDescent="0.3">
      <c r="F499" s="26">
        <f t="shared" si="79"/>
        <v>49.700000000000436</v>
      </c>
      <c r="G499" s="16">
        <f t="shared" si="70"/>
        <v>1989.4717126307078</v>
      </c>
      <c r="I499" s="33" t="b">
        <f t="shared" si="71"/>
        <v>0</v>
      </c>
      <c r="J499" s="33">
        <f t="shared" si="72"/>
        <v>25</v>
      </c>
      <c r="K499" s="33">
        <f t="shared" si="73"/>
        <v>26</v>
      </c>
      <c r="L499" s="1" t="str">
        <f t="shared" si="74"/>
        <v/>
      </c>
      <c r="M499" s="1" t="str">
        <f t="shared" si="75"/>
        <v/>
      </c>
      <c r="N499" s="1" t="str">
        <f t="shared" si="76"/>
        <v/>
      </c>
      <c r="O499" s="1" t="str">
        <f t="shared" si="77"/>
        <v/>
      </c>
      <c r="P499" s="1">
        <f t="shared" si="78"/>
        <v>0</v>
      </c>
    </row>
    <row r="500" spans="6:16" x14ac:dyDescent="0.3">
      <c r="F500" s="26">
        <f t="shared" si="79"/>
        <v>49.800000000000438</v>
      </c>
      <c r="G500" s="16">
        <f t="shared" si="70"/>
        <v>1989.4717126307078</v>
      </c>
      <c r="I500" s="33" t="b">
        <f t="shared" si="71"/>
        <v>0</v>
      </c>
      <c r="J500" s="33">
        <f t="shared" si="72"/>
        <v>25</v>
      </c>
      <c r="K500" s="33">
        <f t="shared" si="73"/>
        <v>26</v>
      </c>
      <c r="L500" s="1" t="str">
        <f t="shared" si="74"/>
        <v/>
      </c>
      <c r="M500" s="1" t="str">
        <f t="shared" si="75"/>
        <v/>
      </c>
      <c r="N500" s="1" t="str">
        <f t="shared" si="76"/>
        <v/>
      </c>
      <c r="O500" s="1" t="str">
        <f t="shared" si="77"/>
        <v/>
      </c>
      <c r="P500" s="1">
        <f t="shared" si="78"/>
        <v>0</v>
      </c>
    </row>
    <row r="501" spans="6:16" x14ac:dyDescent="0.3">
      <c r="F501" s="26">
        <f t="shared" si="79"/>
        <v>49.900000000000439</v>
      </c>
      <c r="G501" s="16">
        <f t="shared" si="70"/>
        <v>1989.4717126307078</v>
      </c>
      <c r="I501" s="33" t="b">
        <f t="shared" si="71"/>
        <v>0</v>
      </c>
      <c r="J501" s="33">
        <f t="shared" si="72"/>
        <v>25</v>
      </c>
      <c r="K501" s="33">
        <f t="shared" si="73"/>
        <v>26</v>
      </c>
      <c r="L501" s="1" t="str">
        <f t="shared" si="74"/>
        <v/>
      </c>
      <c r="M501" s="1" t="str">
        <f t="shared" si="75"/>
        <v/>
      </c>
      <c r="N501" s="1" t="str">
        <f t="shared" si="76"/>
        <v/>
      </c>
      <c r="O501" s="1" t="str">
        <f t="shared" si="77"/>
        <v/>
      </c>
      <c r="P501" s="1">
        <f t="shared" si="78"/>
        <v>0</v>
      </c>
    </row>
    <row r="502" spans="6:16" x14ac:dyDescent="0.3">
      <c r="F502" s="26">
        <f t="shared" si="79"/>
        <v>50.000000000000441</v>
      </c>
      <c r="G502" s="16">
        <f t="shared" si="70"/>
        <v>1989.4717126307078</v>
      </c>
      <c r="I502" s="33" t="b">
        <f t="shared" si="71"/>
        <v>0</v>
      </c>
      <c r="J502" s="33">
        <f t="shared" si="72"/>
        <v>25</v>
      </c>
      <c r="K502" s="33">
        <f t="shared" si="73"/>
        <v>26</v>
      </c>
      <c r="L502" s="1" t="str">
        <f t="shared" si="74"/>
        <v/>
      </c>
      <c r="M502" s="1" t="str">
        <f t="shared" si="75"/>
        <v/>
      </c>
      <c r="N502" s="1" t="str">
        <f t="shared" si="76"/>
        <v/>
      </c>
      <c r="O502" s="1" t="str">
        <f t="shared" si="77"/>
        <v/>
      </c>
      <c r="P502" s="1">
        <f t="shared" si="78"/>
        <v>0</v>
      </c>
    </row>
    <row r="503" spans="6:16" x14ac:dyDescent="0.3">
      <c r="F503" s="26">
        <f t="shared" si="79"/>
        <v>50.100000000000442</v>
      </c>
      <c r="G503" s="16">
        <f t="shared" si="70"/>
        <v>1989.4717126307078</v>
      </c>
      <c r="I503" s="33" t="b">
        <f t="shared" si="71"/>
        <v>0</v>
      </c>
      <c r="J503" s="33">
        <f t="shared" si="72"/>
        <v>25</v>
      </c>
      <c r="K503" s="33">
        <f t="shared" si="73"/>
        <v>26</v>
      </c>
      <c r="L503" s="1" t="str">
        <f t="shared" si="74"/>
        <v/>
      </c>
      <c r="M503" s="1" t="str">
        <f t="shared" si="75"/>
        <v/>
      </c>
      <c r="N503" s="1" t="str">
        <f t="shared" si="76"/>
        <v/>
      </c>
      <c r="O503" s="1" t="str">
        <f t="shared" si="77"/>
        <v/>
      </c>
      <c r="P503" s="1">
        <f t="shared" si="78"/>
        <v>0</v>
      </c>
    </row>
    <row r="504" spans="6:16" x14ac:dyDescent="0.3">
      <c r="F504" s="26">
        <f t="shared" si="79"/>
        <v>50.200000000000443</v>
      </c>
      <c r="G504" s="16">
        <f t="shared" si="70"/>
        <v>1989.4717126307078</v>
      </c>
      <c r="I504" s="33" t="b">
        <f t="shared" si="71"/>
        <v>0</v>
      </c>
      <c r="J504" s="33">
        <f t="shared" si="72"/>
        <v>25</v>
      </c>
      <c r="K504" s="33">
        <f t="shared" si="73"/>
        <v>26</v>
      </c>
      <c r="L504" s="1" t="str">
        <f t="shared" si="74"/>
        <v/>
      </c>
      <c r="M504" s="1" t="str">
        <f t="shared" si="75"/>
        <v/>
      </c>
      <c r="N504" s="1" t="str">
        <f t="shared" si="76"/>
        <v/>
      </c>
      <c r="O504" s="1" t="str">
        <f t="shared" si="77"/>
        <v/>
      </c>
      <c r="P504" s="1">
        <f t="shared" si="78"/>
        <v>0</v>
      </c>
    </row>
    <row r="505" spans="6:16" x14ac:dyDescent="0.3">
      <c r="F505" s="26">
        <f t="shared" si="79"/>
        <v>50.300000000000445</v>
      </c>
      <c r="G505" s="16">
        <f t="shared" si="70"/>
        <v>1989.4717126307078</v>
      </c>
      <c r="I505" s="33" t="b">
        <f t="shared" si="71"/>
        <v>0</v>
      </c>
      <c r="J505" s="33">
        <f t="shared" si="72"/>
        <v>25</v>
      </c>
      <c r="K505" s="33">
        <f t="shared" si="73"/>
        <v>26</v>
      </c>
      <c r="L505" s="1" t="str">
        <f t="shared" si="74"/>
        <v/>
      </c>
      <c r="M505" s="1" t="str">
        <f t="shared" si="75"/>
        <v/>
      </c>
      <c r="N505" s="1" t="str">
        <f t="shared" si="76"/>
        <v/>
      </c>
      <c r="O505" s="1" t="str">
        <f t="shared" si="77"/>
        <v/>
      </c>
      <c r="P505" s="1">
        <f t="shared" si="78"/>
        <v>0</v>
      </c>
    </row>
    <row r="506" spans="6:16" x14ac:dyDescent="0.3">
      <c r="F506" s="26">
        <f t="shared" si="79"/>
        <v>50.400000000000446</v>
      </c>
      <c r="G506" s="16">
        <f t="shared" si="70"/>
        <v>1989.4717126307078</v>
      </c>
      <c r="I506" s="33" t="b">
        <f t="shared" si="71"/>
        <v>0</v>
      </c>
      <c r="J506" s="33">
        <f t="shared" si="72"/>
        <v>25</v>
      </c>
      <c r="K506" s="33">
        <f t="shared" si="73"/>
        <v>26</v>
      </c>
      <c r="L506" s="1" t="str">
        <f t="shared" si="74"/>
        <v/>
      </c>
      <c r="M506" s="1" t="str">
        <f t="shared" si="75"/>
        <v/>
      </c>
      <c r="N506" s="1" t="str">
        <f t="shared" si="76"/>
        <v/>
      </c>
      <c r="O506" s="1" t="str">
        <f t="shared" si="77"/>
        <v/>
      </c>
      <c r="P506" s="1">
        <f t="shared" si="78"/>
        <v>0</v>
      </c>
    </row>
    <row r="507" spans="6:16" x14ac:dyDescent="0.3">
      <c r="F507" s="26">
        <f t="shared" si="79"/>
        <v>50.500000000000448</v>
      </c>
      <c r="G507" s="16">
        <f t="shared" si="70"/>
        <v>1989.4717126307078</v>
      </c>
      <c r="I507" s="33" t="b">
        <f t="shared" si="71"/>
        <v>0</v>
      </c>
      <c r="J507" s="33">
        <f t="shared" si="72"/>
        <v>25</v>
      </c>
      <c r="K507" s="33">
        <f t="shared" si="73"/>
        <v>26</v>
      </c>
      <c r="L507" s="1" t="str">
        <f t="shared" si="74"/>
        <v/>
      </c>
      <c r="M507" s="1" t="str">
        <f t="shared" si="75"/>
        <v/>
      </c>
      <c r="N507" s="1" t="str">
        <f t="shared" si="76"/>
        <v/>
      </c>
      <c r="O507" s="1" t="str">
        <f t="shared" si="77"/>
        <v/>
      </c>
      <c r="P507" s="1">
        <f t="shared" si="78"/>
        <v>0</v>
      </c>
    </row>
    <row r="508" spans="6:16" x14ac:dyDescent="0.3">
      <c r="F508" s="26">
        <f t="shared" si="79"/>
        <v>50.600000000000449</v>
      </c>
      <c r="G508" s="16">
        <f t="shared" ref="G508:G571" si="80">IF(F508&gt;$C$29,$C$30,IF(I508,N508+(F508-L508)*P508,0))</f>
        <v>1989.4717126307078</v>
      </c>
      <c r="I508" s="33" t="b">
        <f t="shared" ref="I508:I571" si="81">AND(F508&gt;=$C$28,F508&lt;=$C$29)</f>
        <v>0</v>
      </c>
      <c r="J508" s="33">
        <f t="shared" ref="J508:J571" si="82">COUNTIF($B$2:$B$26,"&lt;="&amp;F508)</f>
        <v>25</v>
      </c>
      <c r="K508" s="33">
        <f t="shared" ref="K508:K571" si="83">J508+1</f>
        <v>26</v>
      </c>
      <c r="L508" s="1" t="str">
        <f t="shared" ref="L508:L571" si="84">IF(I508,INDEX($B$2:$B$26,J508),"")</f>
        <v/>
      </c>
      <c r="M508" s="1" t="str">
        <f t="shared" ref="M508:M571" si="85">IF(I508,INDEX($B$2:$B$26,K508),"")</f>
        <v/>
      </c>
      <c r="N508" s="1" t="str">
        <f t="shared" ref="N508:N571" si="86">IF(I508,INDEX($C$2:$C$26,J508),"")</f>
        <v/>
      </c>
      <c r="O508" s="1" t="str">
        <f t="shared" ref="O508:O571" si="87">IF(I508,INDEX($C$2:$C$26,K508),"")</f>
        <v/>
      </c>
      <c r="P508" s="1">
        <f t="shared" ref="P508:P571" si="88">IF(L508&lt;&gt;M508,(O508-N508)/(M508-L508),0)</f>
        <v>0</v>
      </c>
    </row>
    <row r="509" spans="6:16" x14ac:dyDescent="0.3">
      <c r="F509" s="26">
        <f t="shared" si="79"/>
        <v>50.70000000000045</v>
      </c>
      <c r="G509" s="16">
        <f t="shared" si="80"/>
        <v>1989.4717126307078</v>
      </c>
      <c r="I509" s="33" t="b">
        <f t="shared" si="81"/>
        <v>0</v>
      </c>
      <c r="J509" s="33">
        <f t="shared" si="82"/>
        <v>25</v>
      </c>
      <c r="K509" s="33">
        <f t="shared" si="83"/>
        <v>26</v>
      </c>
      <c r="L509" s="1" t="str">
        <f t="shared" si="84"/>
        <v/>
      </c>
      <c r="M509" s="1" t="str">
        <f t="shared" si="85"/>
        <v/>
      </c>
      <c r="N509" s="1" t="str">
        <f t="shared" si="86"/>
        <v/>
      </c>
      <c r="O509" s="1" t="str">
        <f t="shared" si="87"/>
        <v/>
      </c>
      <c r="P509" s="1">
        <f t="shared" si="88"/>
        <v>0</v>
      </c>
    </row>
    <row r="510" spans="6:16" x14ac:dyDescent="0.3">
      <c r="F510" s="26">
        <f t="shared" si="79"/>
        <v>50.800000000000452</v>
      </c>
      <c r="G510" s="16">
        <f t="shared" si="80"/>
        <v>1989.4717126307078</v>
      </c>
      <c r="I510" s="33" t="b">
        <f t="shared" si="81"/>
        <v>0</v>
      </c>
      <c r="J510" s="33">
        <f t="shared" si="82"/>
        <v>25</v>
      </c>
      <c r="K510" s="33">
        <f t="shared" si="83"/>
        <v>26</v>
      </c>
      <c r="L510" s="1" t="str">
        <f t="shared" si="84"/>
        <v/>
      </c>
      <c r="M510" s="1" t="str">
        <f t="shared" si="85"/>
        <v/>
      </c>
      <c r="N510" s="1" t="str">
        <f t="shared" si="86"/>
        <v/>
      </c>
      <c r="O510" s="1" t="str">
        <f t="shared" si="87"/>
        <v/>
      </c>
      <c r="P510" s="1">
        <f t="shared" si="88"/>
        <v>0</v>
      </c>
    </row>
    <row r="511" spans="6:16" x14ac:dyDescent="0.3">
      <c r="F511" s="26">
        <f t="shared" si="79"/>
        <v>50.900000000000453</v>
      </c>
      <c r="G511" s="16">
        <f t="shared" si="80"/>
        <v>1989.4717126307078</v>
      </c>
      <c r="I511" s="33" t="b">
        <f t="shared" si="81"/>
        <v>0</v>
      </c>
      <c r="J511" s="33">
        <f t="shared" si="82"/>
        <v>25</v>
      </c>
      <c r="K511" s="33">
        <f t="shared" si="83"/>
        <v>26</v>
      </c>
      <c r="L511" s="1" t="str">
        <f t="shared" si="84"/>
        <v/>
      </c>
      <c r="M511" s="1" t="str">
        <f t="shared" si="85"/>
        <v/>
      </c>
      <c r="N511" s="1" t="str">
        <f t="shared" si="86"/>
        <v/>
      </c>
      <c r="O511" s="1" t="str">
        <f t="shared" si="87"/>
        <v/>
      </c>
      <c r="P511" s="1">
        <f t="shared" si="88"/>
        <v>0</v>
      </c>
    </row>
    <row r="512" spans="6:16" x14ac:dyDescent="0.3">
      <c r="F512" s="26">
        <f t="shared" si="79"/>
        <v>51.000000000000455</v>
      </c>
      <c r="G512" s="16">
        <f t="shared" si="80"/>
        <v>1989.4717126307078</v>
      </c>
      <c r="I512" s="33" t="b">
        <f t="shared" si="81"/>
        <v>0</v>
      </c>
      <c r="J512" s="33">
        <f t="shared" si="82"/>
        <v>25</v>
      </c>
      <c r="K512" s="33">
        <f t="shared" si="83"/>
        <v>26</v>
      </c>
      <c r="L512" s="1" t="str">
        <f t="shared" si="84"/>
        <v/>
      </c>
      <c r="M512" s="1" t="str">
        <f t="shared" si="85"/>
        <v/>
      </c>
      <c r="N512" s="1" t="str">
        <f t="shared" si="86"/>
        <v/>
      </c>
      <c r="O512" s="1" t="str">
        <f t="shared" si="87"/>
        <v/>
      </c>
      <c r="P512" s="1">
        <f t="shared" si="88"/>
        <v>0</v>
      </c>
    </row>
    <row r="513" spans="6:16" x14ac:dyDescent="0.3">
      <c r="F513" s="26">
        <f t="shared" si="79"/>
        <v>51.100000000000456</v>
      </c>
      <c r="G513" s="16">
        <f t="shared" si="80"/>
        <v>1989.4717126307078</v>
      </c>
      <c r="I513" s="33" t="b">
        <f t="shared" si="81"/>
        <v>0</v>
      </c>
      <c r="J513" s="33">
        <f t="shared" si="82"/>
        <v>25</v>
      </c>
      <c r="K513" s="33">
        <f t="shared" si="83"/>
        <v>26</v>
      </c>
      <c r="L513" s="1" t="str">
        <f t="shared" si="84"/>
        <v/>
      </c>
      <c r="M513" s="1" t="str">
        <f t="shared" si="85"/>
        <v/>
      </c>
      <c r="N513" s="1" t="str">
        <f t="shared" si="86"/>
        <v/>
      </c>
      <c r="O513" s="1" t="str">
        <f t="shared" si="87"/>
        <v/>
      </c>
      <c r="P513" s="1">
        <f t="shared" si="88"/>
        <v>0</v>
      </c>
    </row>
    <row r="514" spans="6:16" x14ac:dyDescent="0.3">
      <c r="F514" s="26">
        <f t="shared" si="79"/>
        <v>51.200000000000458</v>
      </c>
      <c r="G514" s="16">
        <f t="shared" si="80"/>
        <v>1989.4717126307078</v>
      </c>
      <c r="I514" s="33" t="b">
        <f t="shared" si="81"/>
        <v>0</v>
      </c>
      <c r="J514" s="33">
        <f t="shared" si="82"/>
        <v>25</v>
      </c>
      <c r="K514" s="33">
        <f t="shared" si="83"/>
        <v>26</v>
      </c>
      <c r="L514" s="1" t="str">
        <f t="shared" si="84"/>
        <v/>
      </c>
      <c r="M514" s="1" t="str">
        <f t="shared" si="85"/>
        <v/>
      </c>
      <c r="N514" s="1" t="str">
        <f t="shared" si="86"/>
        <v/>
      </c>
      <c r="O514" s="1" t="str">
        <f t="shared" si="87"/>
        <v/>
      </c>
      <c r="P514" s="1">
        <f t="shared" si="88"/>
        <v>0</v>
      </c>
    </row>
    <row r="515" spans="6:16" x14ac:dyDescent="0.3">
      <c r="F515" s="26">
        <f t="shared" ref="F515:F578" si="89">F514+WindSpeedStep</f>
        <v>51.300000000000459</v>
      </c>
      <c r="G515" s="16">
        <f t="shared" si="80"/>
        <v>1989.4717126307078</v>
      </c>
      <c r="I515" s="33" t="b">
        <f t="shared" si="81"/>
        <v>0</v>
      </c>
      <c r="J515" s="33">
        <f t="shared" si="82"/>
        <v>25</v>
      </c>
      <c r="K515" s="33">
        <f t="shared" si="83"/>
        <v>26</v>
      </c>
      <c r="L515" s="1" t="str">
        <f t="shared" si="84"/>
        <v/>
      </c>
      <c r="M515" s="1" t="str">
        <f t="shared" si="85"/>
        <v/>
      </c>
      <c r="N515" s="1" t="str">
        <f t="shared" si="86"/>
        <v/>
      </c>
      <c r="O515" s="1" t="str">
        <f t="shared" si="87"/>
        <v/>
      </c>
      <c r="P515" s="1">
        <f t="shared" si="88"/>
        <v>0</v>
      </c>
    </row>
    <row r="516" spans="6:16" x14ac:dyDescent="0.3">
      <c r="F516" s="26">
        <f t="shared" si="89"/>
        <v>51.40000000000046</v>
      </c>
      <c r="G516" s="16">
        <f t="shared" si="80"/>
        <v>1989.4717126307078</v>
      </c>
      <c r="I516" s="33" t="b">
        <f t="shared" si="81"/>
        <v>0</v>
      </c>
      <c r="J516" s="33">
        <f t="shared" si="82"/>
        <v>25</v>
      </c>
      <c r="K516" s="33">
        <f t="shared" si="83"/>
        <v>26</v>
      </c>
      <c r="L516" s="1" t="str">
        <f t="shared" si="84"/>
        <v/>
      </c>
      <c r="M516" s="1" t="str">
        <f t="shared" si="85"/>
        <v/>
      </c>
      <c r="N516" s="1" t="str">
        <f t="shared" si="86"/>
        <v/>
      </c>
      <c r="O516" s="1" t="str">
        <f t="shared" si="87"/>
        <v/>
      </c>
      <c r="P516" s="1">
        <f t="shared" si="88"/>
        <v>0</v>
      </c>
    </row>
    <row r="517" spans="6:16" x14ac:dyDescent="0.3">
      <c r="F517" s="26">
        <f t="shared" si="89"/>
        <v>51.500000000000462</v>
      </c>
      <c r="G517" s="16">
        <f t="shared" si="80"/>
        <v>1989.4717126307078</v>
      </c>
      <c r="I517" s="33" t="b">
        <f t="shared" si="81"/>
        <v>0</v>
      </c>
      <c r="J517" s="33">
        <f t="shared" si="82"/>
        <v>25</v>
      </c>
      <c r="K517" s="33">
        <f t="shared" si="83"/>
        <v>26</v>
      </c>
      <c r="L517" s="1" t="str">
        <f t="shared" si="84"/>
        <v/>
      </c>
      <c r="M517" s="1" t="str">
        <f t="shared" si="85"/>
        <v/>
      </c>
      <c r="N517" s="1" t="str">
        <f t="shared" si="86"/>
        <v/>
      </c>
      <c r="O517" s="1" t="str">
        <f t="shared" si="87"/>
        <v/>
      </c>
      <c r="P517" s="1">
        <f t="shared" si="88"/>
        <v>0</v>
      </c>
    </row>
    <row r="518" spans="6:16" x14ac:dyDescent="0.3">
      <c r="F518" s="26">
        <f t="shared" si="89"/>
        <v>51.600000000000463</v>
      </c>
      <c r="G518" s="16">
        <f t="shared" si="80"/>
        <v>1989.4717126307078</v>
      </c>
      <c r="I518" s="33" t="b">
        <f t="shared" si="81"/>
        <v>0</v>
      </c>
      <c r="J518" s="33">
        <f t="shared" si="82"/>
        <v>25</v>
      </c>
      <c r="K518" s="33">
        <f t="shared" si="83"/>
        <v>26</v>
      </c>
      <c r="L518" s="1" t="str">
        <f t="shared" si="84"/>
        <v/>
      </c>
      <c r="M518" s="1" t="str">
        <f t="shared" si="85"/>
        <v/>
      </c>
      <c r="N518" s="1" t="str">
        <f t="shared" si="86"/>
        <v/>
      </c>
      <c r="O518" s="1" t="str">
        <f t="shared" si="87"/>
        <v/>
      </c>
      <c r="P518" s="1">
        <f t="shared" si="88"/>
        <v>0</v>
      </c>
    </row>
    <row r="519" spans="6:16" x14ac:dyDescent="0.3">
      <c r="F519" s="26">
        <f t="shared" si="89"/>
        <v>51.700000000000465</v>
      </c>
      <c r="G519" s="16">
        <f t="shared" si="80"/>
        <v>1989.4717126307078</v>
      </c>
      <c r="I519" s="33" t="b">
        <f t="shared" si="81"/>
        <v>0</v>
      </c>
      <c r="J519" s="33">
        <f t="shared" si="82"/>
        <v>25</v>
      </c>
      <c r="K519" s="33">
        <f t="shared" si="83"/>
        <v>26</v>
      </c>
      <c r="L519" s="1" t="str">
        <f t="shared" si="84"/>
        <v/>
      </c>
      <c r="M519" s="1" t="str">
        <f t="shared" si="85"/>
        <v/>
      </c>
      <c r="N519" s="1" t="str">
        <f t="shared" si="86"/>
        <v/>
      </c>
      <c r="O519" s="1" t="str">
        <f t="shared" si="87"/>
        <v/>
      </c>
      <c r="P519" s="1">
        <f t="shared" si="88"/>
        <v>0</v>
      </c>
    </row>
    <row r="520" spans="6:16" x14ac:dyDescent="0.3">
      <c r="F520" s="26">
        <f t="shared" si="89"/>
        <v>51.800000000000466</v>
      </c>
      <c r="G520" s="16">
        <f t="shared" si="80"/>
        <v>1989.4717126307078</v>
      </c>
      <c r="I520" s="33" t="b">
        <f t="shared" si="81"/>
        <v>0</v>
      </c>
      <c r="J520" s="33">
        <f t="shared" si="82"/>
        <v>25</v>
      </c>
      <c r="K520" s="33">
        <f t="shared" si="83"/>
        <v>26</v>
      </c>
      <c r="L520" s="1" t="str">
        <f t="shared" si="84"/>
        <v/>
      </c>
      <c r="M520" s="1" t="str">
        <f t="shared" si="85"/>
        <v/>
      </c>
      <c r="N520" s="1" t="str">
        <f t="shared" si="86"/>
        <v/>
      </c>
      <c r="O520" s="1" t="str">
        <f t="shared" si="87"/>
        <v/>
      </c>
      <c r="P520" s="1">
        <f t="shared" si="88"/>
        <v>0</v>
      </c>
    </row>
    <row r="521" spans="6:16" x14ac:dyDescent="0.3">
      <c r="F521" s="26">
        <f t="shared" si="89"/>
        <v>51.900000000000468</v>
      </c>
      <c r="G521" s="16">
        <f t="shared" si="80"/>
        <v>1989.4717126307078</v>
      </c>
      <c r="I521" s="33" t="b">
        <f t="shared" si="81"/>
        <v>0</v>
      </c>
      <c r="J521" s="33">
        <f t="shared" si="82"/>
        <v>25</v>
      </c>
      <c r="K521" s="33">
        <f t="shared" si="83"/>
        <v>26</v>
      </c>
      <c r="L521" s="1" t="str">
        <f t="shared" si="84"/>
        <v/>
      </c>
      <c r="M521" s="1" t="str">
        <f t="shared" si="85"/>
        <v/>
      </c>
      <c r="N521" s="1" t="str">
        <f t="shared" si="86"/>
        <v/>
      </c>
      <c r="O521" s="1" t="str">
        <f t="shared" si="87"/>
        <v/>
      </c>
      <c r="P521" s="1">
        <f t="shared" si="88"/>
        <v>0</v>
      </c>
    </row>
    <row r="522" spans="6:16" x14ac:dyDescent="0.3">
      <c r="F522" s="26">
        <f t="shared" si="89"/>
        <v>52.000000000000469</v>
      </c>
      <c r="G522" s="16">
        <f t="shared" si="80"/>
        <v>1989.4717126307078</v>
      </c>
      <c r="I522" s="33" t="b">
        <f t="shared" si="81"/>
        <v>0</v>
      </c>
      <c r="J522" s="33">
        <f t="shared" si="82"/>
        <v>25</v>
      </c>
      <c r="K522" s="33">
        <f t="shared" si="83"/>
        <v>26</v>
      </c>
      <c r="L522" s="1" t="str">
        <f t="shared" si="84"/>
        <v/>
      </c>
      <c r="M522" s="1" t="str">
        <f t="shared" si="85"/>
        <v/>
      </c>
      <c r="N522" s="1" t="str">
        <f t="shared" si="86"/>
        <v/>
      </c>
      <c r="O522" s="1" t="str">
        <f t="shared" si="87"/>
        <v/>
      </c>
      <c r="P522" s="1">
        <f t="shared" si="88"/>
        <v>0</v>
      </c>
    </row>
    <row r="523" spans="6:16" x14ac:dyDescent="0.3">
      <c r="F523" s="26">
        <f t="shared" si="89"/>
        <v>52.10000000000047</v>
      </c>
      <c r="G523" s="16">
        <f t="shared" si="80"/>
        <v>1989.4717126307078</v>
      </c>
      <c r="I523" s="33" t="b">
        <f t="shared" si="81"/>
        <v>0</v>
      </c>
      <c r="J523" s="33">
        <f t="shared" si="82"/>
        <v>25</v>
      </c>
      <c r="K523" s="33">
        <f t="shared" si="83"/>
        <v>26</v>
      </c>
      <c r="L523" s="1" t="str">
        <f t="shared" si="84"/>
        <v/>
      </c>
      <c r="M523" s="1" t="str">
        <f t="shared" si="85"/>
        <v/>
      </c>
      <c r="N523" s="1" t="str">
        <f t="shared" si="86"/>
        <v/>
      </c>
      <c r="O523" s="1" t="str">
        <f t="shared" si="87"/>
        <v/>
      </c>
      <c r="P523" s="1">
        <f t="shared" si="88"/>
        <v>0</v>
      </c>
    </row>
    <row r="524" spans="6:16" x14ac:dyDescent="0.3">
      <c r="F524" s="26">
        <f t="shared" si="89"/>
        <v>52.200000000000472</v>
      </c>
      <c r="G524" s="16">
        <f t="shared" si="80"/>
        <v>1989.4717126307078</v>
      </c>
      <c r="I524" s="33" t="b">
        <f t="shared" si="81"/>
        <v>0</v>
      </c>
      <c r="J524" s="33">
        <f t="shared" si="82"/>
        <v>25</v>
      </c>
      <c r="K524" s="33">
        <f t="shared" si="83"/>
        <v>26</v>
      </c>
      <c r="L524" s="1" t="str">
        <f t="shared" si="84"/>
        <v/>
      </c>
      <c r="M524" s="1" t="str">
        <f t="shared" si="85"/>
        <v/>
      </c>
      <c r="N524" s="1" t="str">
        <f t="shared" si="86"/>
        <v/>
      </c>
      <c r="O524" s="1" t="str">
        <f t="shared" si="87"/>
        <v/>
      </c>
      <c r="P524" s="1">
        <f t="shared" si="88"/>
        <v>0</v>
      </c>
    </row>
    <row r="525" spans="6:16" x14ac:dyDescent="0.3">
      <c r="F525" s="26">
        <f t="shared" si="89"/>
        <v>52.300000000000473</v>
      </c>
      <c r="G525" s="16">
        <f t="shared" si="80"/>
        <v>1989.4717126307078</v>
      </c>
      <c r="I525" s="33" t="b">
        <f t="shared" si="81"/>
        <v>0</v>
      </c>
      <c r="J525" s="33">
        <f t="shared" si="82"/>
        <v>25</v>
      </c>
      <c r="K525" s="33">
        <f t="shared" si="83"/>
        <v>26</v>
      </c>
      <c r="L525" s="1" t="str">
        <f t="shared" si="84"/>
        <v/>
      </c>
      <c r="M525" s="1" t="str">
        <f t="shared" si="85"/>
        <v/>
      </c>
      <c r="N525" s="1" t="str">
        <f t="shared" si="86"/>
        <v/>
      </c>
      <c r="O525" s="1" t="str">
        <f t="shared" si="87"/>
        <v/>
      </c>
      <c r="P525" s="1">
        <f t="shared" si="88"/>
        <v>0</v>
      </c>
    </row>
    <row r="526" spans="6:16" x14ac:dyDescent="0.3">
      <c r="F526" s="26">
        <f t="shared" si="89"/>
        <v>52.400000000000475</v>
      </c>
      <c r="G526" s="16">
        <f t="shared" si="80"/>
        <v>1989.4717126307078</v>
      </c>
      <c r="I526" s="33" t="b">
        <f t="shared" si="81"/>
        <v>0</v>
      </c>
      <c r="J526" s="33">
        <f t="shared" si="82"/>
        <v>25</v>
      </c>
      <c r="K526" s="33">
        <f t="shared" si="83"/>
        <v>26</v>
      </c>
      <c r="L526" s="1" t="str">
        <f t="shared" si="84"/>
        <v/>
      </c>
      <c r="M526" s="1" t="str">
        <f t="shared" si="85"/>
        <v/>
      </c>
      <c r="N526" s="1" t="str">
        <f t="shared" si="86"/>
        <v/>
      </c>
      <c r="O526" s="1" t="str">
        <f t="shared" si="87"/>
        <v/>
      </c>
      <c r="P526" s="1">
        <f t="shared" si="88"/>
        <v>0</v>
      </c>
    </row>
    <row r="527" spans="6:16" x14ac:dyDescent="0.3">
      <c r="F527" s="26">
        <f t="shared" si="89"/>
        <v>52.500000000000476</v>
      </c>
      <c r="G527" s="16">
        <f t="shared" si="80"/>
        <v>1989.4717126307078</v>
      </c>
      <c r="I527" s="33" t="b">
        <f t="shared" si="81"/>
        <v>0</v>
      </c>
      <c r="J527" s="33">
        <f t="shared" si="82"/>
        <v>25</v>
      </c>
      <c r="K527" s="33">
        <f t="shared" si="83"/>
        <v>26</v>
      </c>
      <c r="L527" s="1" t="str">
        <f t="shared" si="84"/>
        <v/>
      </c>
      <c r="M527" s="1" t="str">
        <f t="shared" si="85"/>
        <v/>
      </c>
      <c r="N527" s="1" t="str">
        <f t="shared" si="86"/>
        <v/>
      </c>
      <c r="O527" s="1" t="str">
        <f t="shared" si="87"/>
        <v/>
      </c>
      <c r="P527" s="1">
        <f t="shared" si="88"/>
        <v>0</v>
      </c>
    </row>
    <row r="528" spans="6:16" x14ac:dyDescent="0.3">
      <c r="F528" s="26">
        <f t="shared" si="89"/>
        <v>52.600000000000477</v>
      </c>
      <c r="G528" s="16">
        <f t="shared" si="80"/>
        <v>1989.4717126307078</v>
      </c>
      <c r="I528" s="33" t="b">
        <f t="shared" si="81"/>
        <v>0</v>
      </c>
      <c r="J528" s="33">
        <f t="shared" si="82"/>
        <v>25</v>
      </c>
      <c r="K528" s="33">
        <f t="shared" si="83"/>
        <v>26</v>
      </c>
      <c r="L528" s="1" t="str">
        <f t="shared" si="84"/>
        <v/>
      </c>
      <c r="M528" s="1" t="str">
        <f t="shared" si="85"/>
        <v/>
      </c>
      <c r="N528" s="1" t="str">
        <f t="shared" si="86"/>
        <v/>
      </c>
      <c r="O528" s="1" t="str">
        <f t="shared" si="87"/>
        <v/>
      </c>
      <c r="P528" s="1">
        <f t="shared" si="88"/>
        <v>0</v>
      </c>
    </row>
    <row r="529" spans="6:16" x14ac:dyDescent="0.3">
      <c r="F529" s="26">
        <f t="shared" si="89"/>
        <v>52.700000000000479</v>
      </c>
      <c r="G529" s="16">
        <f t="shared" si="80"/>
        <v>1989.4717126307078</v>
      </c>
      <c r="I529" s="33" t="b">
        <f t="shared" si="81"/>
        <v>0</v>
      </c>
      <c r="J529" s="33">
        <f t="shared" si="82"/>
        <v>25</v>
      </c>
      <c r="K529" s="33">
        <f t="shared" si="83"/>
        <v>26</v>
      </c>
      <c r="L529" s="1" t="str">
        <f t="shared" si="84"/>
        <v/>
      </c>
      <c r="M529" s="1" t="str">
        <f t="shared" si="85"/>
        <v/>
      </c>
      <c r="N529" s="1" t="str">
        <f t="shared" si="86"/>
        <v/>
      </c>
      <c r="O529" s="1" t="str">
        <f t="shared" si="87"/>
        <v/>
      </c>
      <c r="P529" s="1">
        <f t="shared" si="88"/>
        <v>0</v>
      </c>
    </row>
    <row r="530" spans="6:16" x14ac:dyDescent="0.3">
      <c r="F530" s="26">
        <f t="shared" si="89"/>
        <v>52.80000000000048</v>
      </c>
      <c r="G530" s="16">
        <f t="shared" si="80"/>
        <v>1989.4717126307078</v>
      </c>
      <c r="I530" s="33" t="b">
        <f t="shared" si="81"/>
        <v>0</v>
      </c>
      <c r="J530" s="33">
        <f t="shared" si="82"/>
        <v>25</v>
      </c>
      <c r="K530" s="33">
        <f t="shared" si="83"/>
        <v>26</v>
      </c>
      <c r="L530" s="1" t="str">
        <f t="shared" si="84"/>
        <v/>
      </c>
      <c r="M530" s="1" t="str">
        <f t="shared" si="85"/>
        <v/>
      </c>
      <c r="N530" s="1" t="str">
        <f t="shared" si="86"/>
        <v/>
      </c>
      <c r="O530" s="1" t="str">
        <f t="shared" si="87"/>
        <v/>
      </c>
      <c r="P530" s="1">
        <f t="shared" si="88"/>
        <v>0</v>
      </c>
    </row>
    <row r="531" spans="6:16" x14ac:dyDescent="0.3">
      <c r="F531" s="26">
        <f t="shared" si="89"/>
        <v>52.900000000000482</v>
      </c>
      <c r="G531" s="16">
        <f t="shared" si="80"/>
        <v>1989.4717126307078</v>
      </c>
      <c r="I531" s="33" t="b">
        <f t="shared" si="81"/>
        <v>0</v>
      </c>
      <c r="J531" s="33">
        <f t="shared" si="82"/>
        <v>25</v>
      </c>
      <c r="K531" s="33">
        <f t="shared" si="83"/>
        <v>26</v>
      </c>
      <c r="L531" s="1" t="str">
        <f t="shared" si="84"/>
        <v/>
      </c>
      <c r="M531" s="1" t="str">
        <f t="shared" si="85"/>
        <v/>
      </c>
      <c r="N531" s="1" t="str">
        <f t="shared" si="86"/>
        <v/>
      </c>
      <c r="O531" s="1" t="str">
        <f t="shared" si="87"/>
        <v/>
      </c>
      <c r="P531" s="1">
        <f t="shared" si="88"/>
        <v>0</v>
      </c>
    </row>
    <row r="532" spans="6:16" x14ac:dyDescent="0.3">
      <c r="F532" s="26">
        <f t="shared" si="89"/>
        <v>53.000000000000483</v>
      </c>
      <c r="G532" s="16">
        <f t="shared" si="80"/>
        <v>1989.4717126307078</v>
      </c>
      <c r="I532" s="33" t="b">
        <f t="shared" si="81"/>
        <v>0</v>
      </c>
      <c r="J532" s="33">
        <f t="shared" si="82"/>
        <v>25</v>
      </c>
      <c r="K532" s="33">
        <f t="shared" si="83"/>
        <v>26</v>
      </c>
      <c r="L532" s="1" t="str">
        <f t="shared" si="84"/>
        <v/>
      </c>
      <c r="M532" s="1" t="str">
        <f t="shared" si="85"/>
        <v/>
      </c>
      <c r="N532" s="1" t="str">
        <f t="shared" si="86"/>
        <v/>
      </c>
      <c r="O532" s="1" t="str">
        <f t="shared" si="87"/>
        <v/>
      </c>
      <c r="P532" s="1">
        <f t="shared" si="88"/>
        <v>0</v>
      </c>
    </row>
    <row r="533" spans="6:16" x14ac:dyDescent="0.3">
      <c r="F533" s="26">
        <f t="shared" si="89"/>
        <v>53.100000000000485</v>
      </c>
      <c r="G533" s="16">
        <f t="shared" si="80"/>
        <v>1989.4717126307078</v>
      </c>
      <c r="I533" s="33" t="b">
        <f t="shared" si="81"/>
        <v>0</v>
      </c>
      <c r="J533" s="33">
        <f t="shared" si="82"/>
        <v>25</v>
      </c>
      <c r="K533" s="33">
        <f t="shared" si="83"/>
        <v>26</v>
      </c>
      <c r="L533" s="1" t="str">
        <f t="shared" si="84"/>
        <v/>
      </c>
      <c r="M533" s="1" t="str">
        <f t="shared" si="85"/>
        <v/>
      </c>
      <c r="N533" s="1" t="str">
        <f t="shared" si="86"/>
        <v/>
      </c>
      <c r="O533" s="1" t="str">
        <f t="shared" si="87"/>
        <v/>
      </c>
      <c r="P533" s="1">
        <f t="shared" si="88"/>
        <v>0</v>
      </c>
    </row>
    <row r="534" spans="6:16" x14ac:dyDescent="0.3">
      <c r="F534" s="26">
        <f t="shared" si="89"/>
        <v>53.200000000000486</v>
      </c>
      <c r="G534" s="16">
        <f t="shared" si="80"/>
        <v>1989.4717126307078</v>
      </c>
      <c r="I534" s="33" t="b">
        <f t="shared" si="81"/>
        <v>0</v>
      </c>
      <c r="J534" s="33">
        <f t="shared" si="82"/>
        <v>25</v>
      </c>
      <c r="K534" s="33">
        <f t="shared" si="83"/>
        <v>26</v>
      </c>
      <c r="L534" s="1" t="str">
        <f t="shared" si="84"/>
        <v/>
      </c>
      <c r="M534" s="1" t="str">
        <f t="shared" si="85"/>
        <v/>
      </c>
      <c r="N534" s="1" t="str">
        <f t="shared" si="86"/>
        <v/>
      </c>
      <c r="O534" s="1" t="str">
        <f t="shared" si="87"/>
        <v/>
      </c>
      <c r="P534" s="1">
        <f t="shared" si="88"/>
        <v>0</v>
      </c>
    </row>
    <row r="535" spans="6:16" x14ac:dyDescent="0.3">
      <c r="F535" s="26">
        <f t="shared" si="89"/>
        <v>53.300000000000487</v>
      </c>
      <c r="G535" s="16">
        <f t="shared" si="80"/>
        <v>1989.4717126307078</v>
      </c>
      <c r="I535" s="33" t="b">
        <f t="shared" si="81"/>
        <v>0</v>
      </c>
      <c r="J535" s="33">
        <f t="shared" si="82"/>
        <v>25</v>
      </c>
      <c r="K535" s="33">
        <f t="shared" si="83"/>
        <v>26</v>
      </c>
      <c r="L535" s="1" t="str">
        <f t="shared" si="84"/>
        <v/>
      </c>
      <c r="M535" s="1" t="str">
        <f t="shared" si="85"/>
        <v/>
      </c>
      <c r="N535" s="1" t="str">
        <f t="shared" si="86"/>
        <v/>
      </c>
      <c r="O535" s="1" t="str">
        <f t="shared" si="87"/>
        <v/>
      </c>
      <c r="P535" s="1">
        <f t="shared" si="88"/>
        <v>0</v>
      </c>
    </row>
    <row r="536" spans="6:16" x14ac:dyDescent="0.3">
      <c r="F536" s="26">
        <f t="shared" si="89"/>
        <v>53.400000000000489</v>
      </c>
      <c r="G536" s="16">
        <f t="shared" si="80"/>
        <v>1989.4717126307078</v>
      </c>
      <c r="I536" s="33" t="b">
        <f t="shared" si="81"/>
        <v>0</v>
      </c>
      <c r="J536" s="33">
        <f t="shared" si="82"/>
        <v>25</v>
      </c>
      <c r="K536" s="33">
        <f t="shared" si="83"/>
        <v>26</v>
      </c>
      <c r="L536" s="1" t="str">
        <f t="shared" si="84"/>
        <v/>
      </c>
      <c r="M536" s="1" t="str">
        <f t="shared" si="85"/>
        <v/>
      </c>
      <c r="N536" s="1" t="str">
        <f t="shared" si="86"/>
        <v/>
      </c>
      <c r="O536" s="1" t="str">
        <f t="shared" si="87"/>
        <v/>
      </c>
      <c r="P536" s="1">
        <f t="shared" si="88"/>
        <v>0</v>
      </c>
    </row>
    <row r="537" spans="6:16" x14ac:dyDescent="0.3">
      <c r="F537" s="26">
        <f t="shared" si="89"/>
        <v>53.50000000000049</v>
      </c>
      <c r="G537" s="16">
        <f t="shared" si="80"/>
        <v>1989.4717126307078</v>
      </c>
      <c r="I537" s="33" t="b">
        <f t="shared" si="81"/>
        <v>0</v>
      </c>
      <c r="J537" s="33">
        <f t="shared" si="82"/>
        <v>25</v>
      </c>
      <c r="K537" s="33">
        <f t="shared" si="83"/>
        <v>26</v>
      </c>
      <c r="L537" s="1" t="str">
        <f t="shared" si="84"/>
        <v/>
      </c>
      <c r="M537" s="1" t="str">
        <f t="shared" si="85"/>
        <v/>
      </c>
      <c r="N537" s="1" t="str">
        <f t="shared" si="86"/>
        <v/>
      </c>
      <c r="O537" s="1" t="str">
        <f t="shared" si="87"/>
        <v/>
      </c>
      <c r="P537" s="1">
        <f t="shared" si="88"/>
        <v>0</v>
      </c>
    </row>
    <row r="538" spans="6:16" x14ac:dyDescent="0.3">
      <c r="F538" s="26">
        <f t="shared" si="89"/>
        <v>53.600000000000492</v>
      </c>
      <c r="G538" s="16">
        <f t="shared" si="80"/>
        <v>1989.4717126307078</v>
      </c>
      <c r="I538" s="33" t="b">
        <f t="shared" si="81"/>
        <v>0</v>
      </c>
      <c r="J538" s="33">
        <f t="shared" si="82"/>
        <v>25</v>
      </c>
      <c r="K538" s="33">
        <f t="shared" si="83"/>
        <v>26</v>
      </c>
      <c r="L538" s="1" t="str">
        <f t="shared" si="84"/>
        <v/>
      </c>
      <c r="M538" s="1" t="str">
        <f t="shared" si="85"/>
        <v/>
      </c>
      <c r="N538" s="1" t="str">
        <f t="shared" si="86"/>
        <v/>
      </c>
      <c r="O538" s="1" t="str">
        <f t="shared" si="87"/>
        <v/>
      </c>
      <c r="P538" s="1">
        <f t="shared" si="88"/>
        <v>0</v>
      </c>
    </row>
    <row r="539" spans="6:16" x14ac:dyDescent="0.3">
      <c r="F539" s="26">
        <f t="shared" si="89"/>
        <v>53.700000000000493</v>
      </c>
      <c r="G539" s="16">
        <f t="shared" si="80"/>
        <v>1989.4717126307078</v>
      </c>
      <c r="I539" s="33" t="b">
        <f t="shared" si="81"/>
        <v>0</v>
      </c>
      <c r="J539" s="33">
        <f t="shared" si="82"/>
        <v>25</v>
      </c>
      <c r="K539" s="33">
        <f t="shared" si="83"/>
        <v>26</v>
      </c>
      <c r="L539" s="1" t="str">
        <f t="shared" si="84"/>
        <v/>
      </c>
      <c r="M539" s="1" t="str">
        <f t="shared" si="85"/>
        <v/>
      </c>
      <c r="N539" s="1" t="str">
        <f t="shared" si="86"/>
        <v/>
      </c>
      <c r="O539" s="1" t="str">
        <f t="shared" si="87"/>
        <v/>
      </c>
      <c r="P539" s="1">
        <f t="shared" si="88"/>
        <v>0</v>
      </c>
    </row>
    <row r="540" spans="6:16" x14ac:dyDescent="0.3">
      <c r="F540" s="26">
        <f t="shared" si="89"/>
        <v>53.800000000000495</v>
      </c>
      <c r="G540" s="16">
        <f t="shared" si="80"/>
        <v>1989.4717126307078</v>
      </c>
      <c r="I540" s="33" t="b">
        <f t="shared" si="81"/>
        <v>0</v>
      </c>
      <c r="J540" s="33">
        <f t="shared" si="82"/>
        <v>25</v>
      </c>
      <c r="K540" s="33">
        <f t="shared" si="83"/>
        <v>26</v>
      </c>
      <c r="L540" s="1" t="str">
        <f t="shared" si="84"/>
        <v/>
      </c>
      <c r="M540" s="1" t="str">
        <f t="shared" si="85"/>
        <v/>
      </c>
      <c r="N540" s="1" t="str">
        <f t="shared" si="86"/>
        <v/>
      </c>
      <c r="O540" s="1" t="str">
        <f t="shared" si="87"/>
        <v/>
      </c>
      <c r="P540" s="1">
        <f t="shared" si="88"/>
        <v>0</v>
      </c>
    </row>
    <row r="541" spans="6:16" x14ac:dyDescent="0.3">
      <c r="F541" s="26">
        <f t="shared" si="89"/>
        <v>53.900000000000496</v>
      </c>
      <c r="G541" s="16">
        <f t="shared" si="80"/>
        <v>1989.4717126307078</v>
      </c>
      <c r="I541" s="33" t="b">
        <f t="shared" si="81"/>
        <v>0</v>
      </c>
      <c r="J541" s="33">
        <f t="shared" si="82"/>
        <v>25</v>
      </c>
      <c r="K541" s="33">
        <f t="shared" si="83"/>
        <v>26</v>
      </c>
      <c r="L541" s="1" t="str">
        <f t="shared" si="84"/>
        <v/>
      </c>
      <c r="M541" s="1" t="str">
        <f t="shared" si="85"/>
        <v/>
      </c>
      <c r="N541" s="1" t="str">
        <f t="shared" si="86"/>
        <v/>
      </c>
      <c r="O541" s="1" t="str">
        <f t="shared" si="87"/>
        <v/>
      </c>
      <c r="P541" s="1">
        <f t="shared" si="88"/>
        <v>0</v>
      </c>
    </row>
    <row r="542" spans="6:16" x14ac:dyDescent="0.3">
      <c r="F542" s="26">
        <f t="shared" si="89"/>
        <v>54.000000000000497</v>
      </c>
      <c r="G542" s="16">
        <f t="shared" si="80"/>
        <v>1989.4717126307078</v>
      </c>
      <c r="I542" s="33" t="b">
        <f t="shared" si="81"/>
        <v>0</v>
      </c>
      <c r="J542" s="33">
        <f t="shared" si="82"/>
        <v>25</v>
      </c>
      <c r="K542" s="33">
        <f t="shared" si="83"/>
        <v>26</v>
      </c>
      <c r="L542" s="1" t="str">
        <f t="shared" si="84"/>
        <v/>
      </c>
      <c r="M542" s="1" t="str">
        <f t="shared" si="85"/>
        <v/>
      </c>
      <c r="N542" s="1" t="str">
        <f t="shared" si="86"/>
        <v/>
      </c>
      <c r="O542" s="1" t="str">
        <f t="shared" si="87"/>
        <v/>
      </c>
      <c r="P542" s="1">
        <f t="shared" si="88"/>
        <v>0</v>
      </c>
    </row>
    <row r="543" spans="6:16" x14ac:dyDescent="0.3">
      <c r="F543" s="26">
        <f t="shared" si="89"/>
        <v>54.100000000000499</v>
      </c>
      <c r="G543" s="16">
        <f t="shared" si="80"/>
        <v>1989.4717126307078</v>
      </c>
      <c r="I543" s="33" t="b">
        <f t="shared" si="81"/>
        <v>0</v>
      </c>
      <c r="J543" s="33">
        <f t="shared" si="82"/>
        <v>25</v>
      </c>
      <c r="K543" s="33">
        <f t="shared" si="83"/>
        <v>26</v>
      </c>
      <c r="L543" s="1" t="str">
        <f t="shared" si="84"/>
        <v/>
      </c>
      <c r="M543" s="1" t="str">
        <f t="shared" si="85"/>
        <v/>
      </c>
      <c r="N543" s="1" t="str">
        <f t="shared" si="86"/>
        <v/>
      </c>
      <c r="O543" s="1" t="str">
        <f t="shared" si="87"/>
        <v/>
      </c>
      <c r="P543" s="1">
        <f t="shared" si="88"/>
        <v>0</v>
      </c>
    </row>
    <row r="544" spans="6:16" x14ac:dyDescent="0.3">
      <c r="F544" s="26">
        <f t="shared" si="89"/>
        <v>54.2000000000005</v>
      </c>
      <c r="G544" s="16">
        <f t="shared" si="80"/>
        <v>1989.4717126307078</v>
      </c>
      <c r="I544" s="33" t="b">
        <f t="shared" si="81"/>
        <v>0</v>
      </c>
      <c r="J544" s="33">
        <f t="shared" si="82"/>
        <v>25</v>
      </c>
      <c r="K544" s="33">
        <f t="shared" si="83"/>
        <v>26</v>
      </c>
      <c r="L544" s="1" t="str">
        <f t="shared" si="84"/>
        <v/>
      </c>
      <c r="M544" s="1" t="str">
        <f t="shared" si="85"/>
        <v/>
      </c>
      <c r="N544" s="1" t="str">
        <f t="shared" si="86"/>
        <v/>
      </c>
      <c r="O544" s="1" t="str">
        <f t="shared" si="87"/>
        <v/>
      </c>
      <c r="P544" s="1">
        <f t="shared" si="88"/>
        <v>0</v>
      </c>
    </row>
    <row r="545" spans="6:16" x14ac:dyDescent="0.3">
      <c r="F545" s="26">
        <f t="shared" si="89"/>
        <v>54.300000000000502</v>
      </c>
      <c r="G545" s="16">
        <f t="shared" si="80"/>
        <v>1989.4717126307078</v>
      </c>
      <c r="I545" s="33" t="b">
        <f t="shared" si="81"/>
        <v>0</v>
      </c>
      <c r="J545" s="33">
        <f t="shared" si="82"/>
        <v>25</v>
      </c>
      <c r="K545" s="33">
        <f t="shared" si="83"/>
        <v>26</v>
      </c>
      <c r="L545" s="1" t="str">
        <f t="shared" si="84"/>
        <v/>
      </c>
      <c r="M545" s="1" t="str">
        <f t="shared" si="85"/>
        <v/>
      </c>
      <c r="N545" s="1" t="str">
        <f t="shared" si="86"/>
        <v/>
      </c>
      <c r="O545" s="1" t="str">
        <f t="shared" si="87"/>
        <v/>
      </c>
      <c r="P545" s="1">
        <f t="shared" si="88"/>
        <v>0</v>
      </c>
    </row>
    <row r="546" spans="6:16" x14ac:dyDescent="0.3">
      <c r="F546" s="26">
        <f t="shared" si="89"/>
        <v>54.400000000000503</v>
      </c>
      <c r="G546" s="16">
        <f t="shared" si="80"/>
        <v>1989.4717126307078</v>
      </c>
      <c r="I546" s="33" t="b">
        <f t="shared" si="81"/>
        <v>0</v>
      </c>
      <c r="J546" s="33">
        <f t="shared" si="82"/>
        <v>25</v>
      </c>
      <c r="K546" s="33">
        <f t="shared" si="83"/>
        <v>26</v>
      </c>
      <c r="L546" s="1" t="str">
        <f t="shared" si="84"/>
        <v/>
      </c>
      <c r="M546" s="1" t="str">
        <f t="shared" si="85"/>
        <v/>
      </c>
      <c r="N546" s="1" t="str">
        <f t="shared" si="86"/>
        <v/>
      </c>
      <c r="O546" s="1" t="str">
        <f t="shared" si="87"/>
        <v/>
      </c>
      <c r="P546" s="1">
        <f t="shared" si="88"/>
        <v>0</v>
      </c>
    </row>
    <row r="547" spans="6:16" x14ac:dyDescent="0.3">
      <c r="F547" s="26">
        <f t="shared" si="89"/>
        <v>54.500000000000504</v>
      </c>
      <c r="G547" s="16">
        <f t="shared" si="80"/>
        <v>1989.4717126307078</v>
      </c>
      <c r="I547" s="33" t="b">
        <f t="shared" si="81"/>
        <v>0</v>
      </c>
      <c r="J547" s="33">
        <f t="shared" si="82"/>
        <v>25</v>
      </c>
      <c r="K547" s="33">
        <f t="shared" si="83"/>
        <v>26</v>
      </c>
      <c r="L547" s="1" t="str">
        <f t="shared" si="84"/>
        <v/>
      </c>
      <c r="M547" s="1" t="str">
        <f t="shared" si="85"/>
        <v/>
      </c>
      <c r="N547" s="1" t="str">
        <f t="shared" si="86"/>
        <v/>
      </c>
      <c r="O547" s="1" t="str">
        <f t="shared" si="87"/>
        <v/>
      </c>
      <c r="P547" s="1">
        <f t="shared" si="88"/>
        <v>0</v>
      </c>
    </row>
    <row r="548" spans="6:16" x14ac:dyDescent="0.3">
      <c r="F548" s="26">
        <f t="shared" si="89"/>
        <v>54.600000000000506</v>
      </c>
      <c r="G548" s="16">
        <f t="shared" si="80"/>
        <v>1989.4717126307078</v>
      </c>
      <c r="I548" s="33" t="b">
        <f t="shared" si="81"/>
        <v>0</v>
      </c>
      <c r="J548" s="33">
        <f t="shared" si="82"/>
        <v>25</v>
      </c>
      <c r="K548" s="33">
        <f t="shared" si="83"/>
        <v>26</v>
      </c>
      <c r="L548" s="1" t="str">
        <f t="shared" si="84"/>
        <v/>
      </c>
      <c r="M548" s="1" t="str">
        <f t="shared" si="85"/>
        <v/>
      </c>
      <c r="N548" s="1" t="str">
        <f t="shared" si="86"/>
        <v/>
      </c>
      <c r="O548" s="1" t="str">
        <f t="shared" si="87"/>
        <v/>
      </c>
      <c r="P548" s="1">
        <f t="shared" si="88"/>
        <v>0</v>
      </c>
    </row>
    <row r="549" spans="6:16" x14ac:dyDescent="0.3">
      <c r="F549" s="26">
        <f t="shared" si="89"/>
        <v>54.700000000000507</v>
      </c>
      <c r="G549" s="16">
        <f t="shared" si="80"/>
        <v>1989.4717126307078</v>
      </c>
      <c r="I549" s="33" t="b">
        <f t="shared" si="81"/>
        <v>0</v>
      </c>
      <c r="J549" s="33">
        <f t="shared" si="82"/>
        <v>25</v>
      </c>
      <c r="K549" s="33">
        <f t="shared" si="83"/>
        <v>26</v>
      </c>
      <c r="L549" s="1" t="str">
        <f t="shared" si="84"/>
        <v/>
      </c>
      <c r="M549" s="1" t="str">
        <f t="shared" si="85"/>
        <v/>
      </c>
      <c r="N549" s="1" t="str">
        <f t="shared" si="86"/>
        <v/>
      </c>
      <c r="O549" s="1" t="str">
        <f t="shared" si="87"/>
        <v/>
      </c>
      <c r="P549" s="1">
        <f t="shared" si="88"/>
        <v>0</v>
      </c>
    </row>
    <row r="550" spans="6:16" x14ac:dyDescent="0.3">
      <c r="F550" s="26">
        <f t="shared" si="89"/>
        <v>54.800000000000509</v>
      </c>
      <c r="G550" s="16">
        <f t="shared" si="80"/>
        <v>1989.4717126307078</v>
      </c>
      <c r="I550" s="33" t="b">
        <f t="shared" si="81"/>
        <v>0</v>
      </c>
      <c r="J550" s="33">
        <f t="shared" si="82"/>
        <v>25</v>
      </c>
      <c r="K550" s="33">
        <f t="shared" si="83"/>
        <v>26</v>
      </c>
      <c r="L550" s="1" t="str">
        <f t="shared" si="84"/>
        <v/>
      </c>
      <c r="M550" s="1" t="str">
        <f t="shared" si="85"/>
        <v/>
      </c>
      <c r="N550" s="1" t="str">
        <f t="shared" si="86"/>
        <v/>
      </c>
      <c r="O550" s="1" t="str">
        <f t="shared" si="87"/>
        <v/>
      </c>
      <c r="P550" s="1">
        <f t="shared" si="88"/>
        <v>0</v>
      </c>
    </row>
    <row r="551" spans="6:16" x14ac:dyDescent="0.3">
      <c r="F551" s="26">
        <f t="shared" si="89"/>
        <v>54.90000000000051</v>
      </c>
      <c r="G551" s="16">
        <f t="shared" si="80"/>
        <v>1989.4717126307078</v>
      </c>
      <c r="I551" s="33" t="b">
        <f t="shared" si="81"/>
        <v>0</v>
      </c>
      <c r="J551" s="33">
        <f t="shared" si="82"/>
        <v>25</v>
      </c>
      <c r="K551" s="33">
        <f t="shared" si="83"/>
        <v>26</v>
      </c>
      <c r="L551" s="1" t="str">
        <f t="shared" si="84"/>
        <v/>
      </c>
      <c r="M551" s="1" t="str">
        <f t="shared" si="85"/>
        <v/>
      </c>
      <c r="N551" s="1" t="str">
        <f t="shared" si="86"/>
        <v/>
      </c>
      <c r="O551" s="1" t="str">
        <f t="shared" si="87"/>
        <v/>
      </c>
      <c r="P551" s="1">
        <f t="shared" si="88"/>
        <v>0</v>
      </c>
    </row>
    <row r="552" spans="6:16" x14ac:dyDescent="0.3">
      <c r="F552" s="26">
        <f t="shared" si="89"/>
        <v>55.000000000000512</v>
      </c>
      <c r="G552" s="16">
        <f t="shared" si="80"/>
        <v>1989.4717126307078</v>
      </c>
      <c r="I552" s="33" t="b">
        <f t="shared" si="81"/>
        <v>0</v>
      </c>
      <c r="J552" s="33">
        <f t="shared" si="82"/>
        <v>25</v>
      </c>
      <c r="K552" s="33">
        <f t="shared" si="83"/>
        <v>26</v>
      </c>
      <c r="L552" s="1" t="str">
        <f t="shared" si="84"/>
        <v/>
      </c>
      <c r="M552" s="1" t="str">
        <f t="shared" si="85"/>
        <v/>
      </c>
      <c r="N552" s="1" t="str">
        <f t="shared" si="86"/>
        <v/>
      </c>
      <c r="O552" s="1" t="str">
        <f t="shared" si="87"/>
        <v/>
      </c>
      <c r="P552" s="1">
        <f t="shared" si="88"/>
        <v>0</v>
      </c>
    </row>
    <row r="553" spans="6:16" x14ac:dyDescent="0.3">
      <c r="F553" s="26">
        <f t="shared" si="89"/>
        <v>55.100000000000513</v>
      </c>
      <c r="G553" s="16">
        <f t="shared" si="80"/>
        <v>1989.4717126307078</v>
      </c>
      <c r="I553" s="33" t="b">
        <f t="shared" si="81"/>
        <v>0</v>
      </c>
      <c r="J553" s="33">
        <f t="shared" si="82"/>
        <v>25</v>
      </c>
      <c r="K553" s="33">
        <f t="shared" si="83"/>
        <v>26</v>
      </c>
      <c r="L553" s="1" t="str">
        <f t="shared" si="84"/>
        <v/>
      </c>
      <c r="M553" s="1" t="str">
        <f t="shared" si="85"/>
        <v/>
      </c>
      <c r="N553" s="1" t="str">
        <f t="shared" si="86"/>
        <v/>
      </c>
      <c r="O553" s="1" t="str">
        <f t="shared" si="87"/>
        <v/>
      </c>
      <c r="P553" s="1">
        <f t="shared" si="88"/>
        <v>0</v>
      </c>
    </row>
    <row r="554" spans="6:16" x14ac:dyDescent="0.3">
      <c r="F554" s="26">
        <f t="shared" si="89"/>
        <v>55.200000000000514</v>
      </c>
      <c r="G554" s="16">
        <f t="shared" si="80"/>
        <v>1989.4717126307078</v>
      </c>
      <c r="I554" s="33" t="b">
        <f t="shared" si="81"/>
        <v>0</v>
      </c>
      <c r="J554" s="33">
        <f t="shared" si="82"/>
        <v>25</v>
      </c>
      <c r="K554" s="33">
        <f t="shared" si="83"/>
        <v>26</v>
      </c>
      <c r="L554" s="1" t="str">
        <f t="shared" si="84"/>
        <v/>
      </c>
      <c r="M554" s="1" t="str">
        <f t="shared" si="85"/>
        <v/>
      </c>
      <c r="N554" s="1" t="str">
        <f t="shared" si="86"/>
        <v/>
      </c>
      <c r="O554" s="1" t="str">
        <f t="shared" si="87"/>
        <v/>
      </c>
      <c r="P554" s="1">
        <f t="shared" si="88"/>
        <v>0</v>
      </c>
    </row>
    <row r="555" spans="6:16" x14ac:dyDescent="0.3">
      <c r="F555" s="26">
        <f t="shared" si="89"/>
        <v>55.300000000000516</v>
      </c>
      <c r="G555" s="16">
        <f t="shared" si="80"/>
        <v>1989.4717126307078</v>
      </c>
      <c r="I555" s="33" t="b">
        <f t="shared" si="81"/>
        <v>0</v>
      </c>
      <c r="J555" s="33">
        <f t="shared" si="82"/>
        <v>25</v>
      </c>
      <c r="K555" s="33">
        <f t="shared" si="83"/>
        <v>26</v>
      </c>
      <c r="L555" s="1" t="str">
        <f t="shared" si="84"/>
        <v/>
      </c>
      <c r="M555" s="1" t="str">
        <f t="shared" si="85"/>
        <v/>
      </c>
      <c r="N555" s="1" t="str">
        <f t="shared" si="86"/>
        <v/>
      </c>
      <c r="O555" s="1" t="str">
        <f t="shared" si="87"/>
        <v/>
      </c>
      <c r="P555" s="1">
        <f t="shared" si="88"/>
        <v>0</v>
      </c>
    </row>
    <row r="556" spans="6:16" x14ac:dyDescent="0.3">
      <c r="F556" s="26">
        <f t="shared" si="89"/>
        <v>55.400000000000517</v>
      </c>
      <c r="G556" s="16">
        <f t="shared" si="80"/>
        <v>1989.4717126307078</v>
      </c>
      <c r="I556" s="33" t="b">
        <f t="shared" si="81"/>
        <v>0</v>
      </c>
      <c r="J556" s="33">
        <f t="shared" si="82"/>
        <v>25</v>
      </c>
      <c r="K556" s="33">
        <f t="shared" si="83"/>
        <v>26</v>
      </c>
      <c r="L556" s="1" t="str">
        <f t="shared" si="84"/>
        <v/>
      </c>
      <c r="M556" s="1" t="str">
        <f t="shared" si="85"/>
        <v/>
      </c>
      <c r="N556" s="1" t="str">
        <f t="shared" si="86"/>
        <v/>
      </c>
      <c r="O556" s="1" t="str">
        <f t="shared" si="87"/>
        <v/>
      </c>
      <c r="P556" s="1">
        <f t="shared" si="88"/>
        <v>0</v>
      </c>
    </row>
    <row r="557" spans="6:16" x14ac:dyDescent="0.3">
      <c r="F557" s="26">
        <f t="shared" si="89"/>
        <v>55.500000000000519</v>
      </c>
      <c r="G557" s="16">
        <f t="shared" si="80"/>
        <v>1989.4717126307078</v>
      </c>
      <c r="I557" s="33" t="b">
        <f t="shared" si="81"/>
        <v>0</v>
      </c>
      <c r="J557" s="33">
        <f t="shared" si="82"/>
        <v>25</v>
      </c>
      <c r="K557" s="33">
        <f t="shared" si="83"/>
        <v>26</v>
      </c>
      <c r="L557" s="1" t="str">
        <f t="shared" si="84"/>
        <v/>
      </c>
      <c r="M557" s="1" t="str">
        <f t="shared" si="85"/>
        <v/>
      </c>
      <c r="N557" s="1" t="str">
        <f t="shared" si="86"/>
        <v/>
      </c>
      <c r="O557" s="1" t="str">
        <f t="shared" si="87"/>
        <v/>
      </c>
      <c r="P557" s="1">
        <f t="shared" si="88"/>
        <v>0</v>
      </c>
    </row>
    <row r="558" spans="6:16" x14ac:dyDescent="0.3">
      <c r="F558" s="26">
        <f t="shared" si="89"/>
        <v>55.60000000000052</v>
      </c>
      <c r="G558" s="16">
        <f t="shared" si="80"/>
        <v>1989.4717126307078</v>
      </c>
      <c r="I558" s="33" t="b">
        <f t="shared" si="81"/>
        <v>0</v>
      </c>
      <c r="J558" s="33">
        <f t="shared" si="82"/>
        <v>25</v>
      </c>
      <c r="K558" s="33">
        <f t="shared" si="83"/>
        <v>26</v>
      </c>
      <c r="L558" s="1" t="str">
        <f t="shared" si="84"/>
        <v/>
      </c>
      <c r="M558" s="1" t="str">
        <f t="shared" si="85"/>
        <v/>
      </c>
      <c r="N558" s="1" t="str">
        <f t="shared" si="86"/>
        <v/>
      </c>
      <c r="O558" s="1" t="str">
        <f t="shared" si="87"/>
        <v/>
      </c>
      <c r="P558" s="1">
        <f t="shared" si="88"/>
        <v>0</v>
      </c>
    </row>
    <row r="559" spans="6:16" x14ac:dyDescent="0.3">
      <c r="F559" s="26">
        <f t="shared" si="89"/>
        <v>55.700000000000522</v>
      </c>
      <c r="G559" s="16">
        <f t="shared" si="80"/>
        <v>1989.4717126307078</v>
      </c>
      <c r="I559" s="33" t="b">
        <f t="shared" si="81"/>
        <v>0</v>
      </c>
      <c r="J559" s="33">
        <f t="shared" si="82"/>
        <v>25</v>
      </c>
      <c r="K559" s="33">
        <f t="shared" si="83"/>
        <v>26</v>
      </c>
      <c r="L559" s="1" t="str">
        <f t="shared" si="84"/>
        <v/>
      </c>
      <c r="M559" s="1" t="str">
        <f t="shared" si="85"/>
        <v/>
      </c>
      <c r="N559" s="1" t="str">
        <f t="shared" si="86"/>
        <v/>
      </c>
      <c r="O559" s="1" t="str">
        <f t="shared" si="87"/>
        <v/>
      </c>
      <c r="P559" s="1">
        <f t="shared" si="88"/>
        <v>0</v>
      </c>
    </row>
    <row r="560" spans="6:16" x14ac:dyDescent="0.3">
      <c r="F560" s="26">
        <f t="shared" si="89"/>
        <v>55.800000000000523</v>
      </c>
      <c r="G560" s="16">
        <f t="shared" si="80"/>
        <v>1989.4717126307078</v>
      </c>
      <c r="I560" s="33" t="b">
        <f t="shared" si="81"/>
        <v>0</v>
      </c>
      <c r="J560" s="33">
        <f t="shared" si="82"/>
        <v>25</v>
      </c>
      <c r="K560" s="33">
        <f t="shared" si="83"/>
        <v>26</v>
      </c>
      <c r="L560" s="1" t="str">
        <f t="shared" si="84"/>
        <v/>
      </c>
      <c r="M560" s="1" t="str">
        <f t="shared" si="85"/>
        <v/>
      </c>
      <c r="N560" s="1" t="str">
        <f t="shared" si="86"/>
        <v/>
      </c>
      <c r="O560" s="1" t="str">
        <f t="shared" si="87"/>
        <v/>
      </c>
      <c r="P560" s="1">
        <f t="shared" si="88"/>
        <v>0</v>
      </c>
    </row>
    <row r="561" spans="6:16" x14ac:dyDescent="0.3">
      <c r="F561" s="26">
        <f t="shared" si="89"/>
        <v>55.900000000000524</v>
      </c>
      <c r="G561" s="16">
        <f t="shared" si="80"/>
        <v>1989.4717126307078</v>
      </c>
      <c r="I561" s="33" t="b">
        <f t="shared" si="81"/>
        <v>0</v>
      </c>
      <c r="J561" s="33">
        <f t="shared" si="82"/>
        <v>25</v>
      </c>
      <c r="K561" s="33">
        <f t="shared" si="83"/>
        <v>26</v>
      </c>
      <c r="L561" s="1" t="str">
        <f t="shared" si="84"/>
        <v/>
      </c>
      <c r="M561" s="1" t="str">
        <f t="shared" si="85"/>
        <v/>
      </c>
      <c r="N561" s="1" t="str">
        <f t="shared" si="86"/>
        <v/>
      </c>
      <c r="O561" s="1" t="str">
        <f t="shared" si="87"/>
        <v/>
      </c>
      <c r="P561" s="1">
        <f t="shared" si="88"/>
        <v>0</v>
      </c>
    </row>
    <row r="562" spans="6:16" x14ac:dyDescent="0.3">
      <c r="F562" s="26">
        <f t="shared" si="89"/>
        <v>56.000000000000526</v>
      </c>
      <c r="G562" s="16">
        <f t="shared" si="80"/>
        <v>1989.4717126307078</v>
      </c>
      <c r="I562" s="33" t="b">
        <f t="shared" si="81"/>
        <v>0</v>
      </c>
      <c r="J562" s="33">
        <f t="shared" si="82"/>
        <v>25</v>
      </c>
      <c r="K562" s="33">
        <f t="shared" si="83"/>
        <v>26</v>
      </c>
      <c r="L562" s="1" t="str">
        <f t="shared" si="84"/>
        <v/>
      </c>
      <c r="M562" s="1" t="str">
        <f t="shared" si="85"/>
        <v/>
      </c>
      <c r="N562" s="1" t="str">
        <f t="shared" si="86"/>
        <v/>
      </c>
      <c r="O562" s="1" t="str">
        <f t="shared" si="87"/>
        <v/>
      </c>
      <c r="P562" s="1">
        <f t="shared" si="88"/>
        <v>0</v>
      </c>
    </row>
    <row r="563" spans="6:16" x14ac:dyDescent="0.3">
      <c r="F563" s="26">
        <f t="shared" si="89"/>
        <v>56.100000000000527</v>
      </c>
      <c r="G563" s="16">
        <f t="shared" si="80"/>
        <v>1989.4717126307078</v>
      </c>
      <c r="I563" s="33" t="b">
        <f t="shared" si="81"/>
        <v>0</v>
      </c>
      <c r="J563" s="33">
        <f t="shared" si="82"/>
        <v>25</v>
      </c>
      <c r="K563" s="33">
        <f t="shared" si="83"/>
        <v>26</v>
      </c>
      <c r="L563" s="1" t="str">
        <f t="shared" si="84"/>
        <v/>
      </c>
      <c r="M563" s="1" t="str">
        <f t="shared" si="85"/>
        <v/>
      </c>
      <c r="N563" s="1" t="str">
        <f t="shared" si="86"/>
        <v/>
      </c>
      <c r="O563" s="1" t="str">
        <f t="shared" si="87"/>
        <v/>
      </c>
      <c r="P563" s="1">
        <f t="shared" si="88"/>
        <v>0</v>
      </c>
    </row>
    <row r="564" spans="6:16" x14ac:dyDescent="0.3">
      <c r="F564" s="26">
        <f t="shared" si="89"/>
        <v>56.200000000000529</v>
      </c>
      <c r="G564" s="16">
        <f t="shared" si="80"/>
        <v>1989.4717126307078</v>
      </c>
      <c r="I564" s="33" t="b">
        <f t="shared" si="81"/>
        <v>0</v>
      </c>
      <c r="J564" s="33">
        <f t="shared" si="82"/>
        <v>25</v>
      </c>
      <c r="K564" s="33">
        <f t="shared" si="83"/>
        <v>26</v>
      </c>
      <c r="L564" s="1" t="str">
        <f t="shared" si="84"/>
        <v/>
      </c>
      <c r="M564" s="1" t="str">
        <f t="shared" si="85"/>
        <v/>
      </c>
      <c r="N564" s="1" t="str">
        <f t="shared" si="86"/>
        <v/>
      </c>
      <c r="O564" s="1" t="str">
        <f t="shared" si="87"/>
        <v/>
      </c>
      <c r="P564" s="1">
        <f t="shared" si="88"/>
        <v>0</v>
      </c>
    </row>
    <row r="565" spans="6:16" x14ac:dyDescent="0.3">
      <c r="F565" s="26">
        <f t="shared" si="89"/>
        <v>56.30000000000053</v>
      </c>
      <c r="G565" s="16">
        <f t="shared" si="80"/>
        <v>1989.4717126307078</v>
      </c>
      <c r="I565" s="33" t="b">
        <f t="shared" si="81"/>
        <v>0</v>
      </c>
      <c r="J565" s="33">
        <f t="shared" si="82"/>
        <v>25</v>
      </c>
      <c r="K565" s="33">
        <f t="shared" si="83"/>
        <v>26</v>
      </c>
      <c r="L565" s="1" t="str">
        <f t="shared" si="84"/>
        <v/>
      </c>
      <c r="M565" s="1" t="str">
        <f t="shared" si="85"/>
        <v/>
      </c>
      <c r="N565" s="1" t="str">
        <f t="shared" si="86"/>
        <v/>
      </c>
      <c r="O565" s="1" t="str">
        <f t="shared" si="87"/>
        <v/>
      </c>
      <c r="P565" s="1">
        <f t="shared" si="88"/>
        <v>0</v>
      </c>
    </row>
    <row r="566" spans="6:16" x14ac:dyDescent="0.3">
      <c r="F566" s="26">
        <f t="shared" si="89"/>
        <v>56.400000000000531</v>
      </c>
      <c r="G566" s="16">
        <f t="shared" si="80"/>
        <v>1989.4717126307078</v>
      </c>
      <c r="I566" s="33" t="b">
        <f t="shared" si="81"/>
        <v>0</v>
      </c>
      <c r="J566" s="33">
        <f t="shared" si="82"/>
        <v>25</v>
      </c>
      <c r="K566" s="33">
        <f t="shared" si="83"/>
        <v>26</v>
      </c>
      <c r="L566" s="1" t="str">
        <f t="shared" si="84"/>
        <v/>
      </c>
      <c r="M566" s="1" t="str">
        <f t="shared" si="85"/>
        <v/>
      </c>
      <c r="N566" s="1" t="str">
        <f t="shared" si="86"/>
        <v/>
      </c>
      <c r="O566" s="1" t="str">
        <f t="shared" si="87"/>
        <v/>
      </c>
      <c r="P566" s="1">
        <f t="shared" si="88"/>
        <v>0</v>
      </c>
    </row>
    <row r="567" spans="6:16" x14ac:dyDescent="0.3">
      <c r="F567" s="26">
        <f t="shared" si="89"/>
        <v>56.500000000000533</v>
      </c>
      <c r="G567" s="16">
        <f t="shared" si="80"/>
        <v>1989.4717126307078</v>
      </c>
      <c r="I567" s="33" t="b">
        <f t="shared" si="81"/>
        <v>0</v>
      </c>
      <c r="J567" s="33">
        <f t="shared" si="82"/>
        <v>25</v>
      </c>
      <c r="K567" s="33">
        <f t="shared" si="83"/>
        <v>26</v>
      </c>
      <c r="L567" s="1" t="str">
        <f t="shared" si="84"/>
        <v/>
      </c>
      <c r="M567" s="1" t="str">
        <f t="shared" si="85"/>
        <v/>
      </c>
      <c r="N567" s="1" t="str">
        <f t="shared" si="86"/>
        <v/>
      </c>
      <c r="O567" s="1" t="str">
        <f t="shared" si="87"/>
        <v/>
      </c>
      <c r="P567" s="1">
        <f t="shared" si="88"/>
        <v>0</v>
      </c>
    </row>
    <row r="568" spans="6:16" x14ac:dyDescent="0.3">
      <c r="F568" s="26">
        <f t="shared" si="89"/>
        <v>56.600000000000534</v>
      </c>
      <c r="G568" s="16">
        <f t="shared" si="80"/>
        <v>1989.4717126307078</v>
      </c>
      <c r="I568" s="33" t="b">
        <f t="shared" si="81"/>
        <v>0</v>
      </c>
      <c r="J568" s="33">
        <f t="shared" si="82"/>
        <v>25</v>
      </c>
      <c r="K568" s="33">
        <f t="shared" si="83"/>
        <v>26</v>
      </c>
      <c r="L568" s="1" t="str">
        <f t="shared" si="84"/>
        <v/>
      </c>
      <c r="M568" s="1" t="str">
        <f t="shared" si="85"/>
        <v/>
      </c>
      <c r="N568" s="1" t="str">
        <f t="shared" si="86"/>
        <v/>
      </c>
      <c r="O568" s="1" t="str">
        <f t="shared" si="87"/>
        <v/>
      </c>
      <c r="P568" s="1">
        <f t="shared" si="88"/>
        <v>0</v>
      </c>
    </row>
    <row r="569" spans="6:16" x14ac:dyDescent="0.3">
      <c r="F569" s="26">
        <f t="shared" si="89"/>
        <v>56.700000000000536</v>
      </c>
      <c r="G569" s="16">
        <f t="shared" si="80"/>
        <v>1989.4717126307078</v>
      </c>
      <c r="I569" s="33" t="b">
        <f t="shared" si="81"/>
        <v>0</v>
      </c>
      <c r="J569" s="33">
        <f t="shared" si="82"/>
        <v>25</v>
      </c>
      <c r="K569" s="33">
        <f t="shared" si="83"/>
        <v>26</v>
      </c>
      <c r="L569" s="1" t="str">
        <f t="shared" si="84"/>
        <v/>
      </c>
      <c r="M569" s="1" t="str">
        <f t="shared" si="85"/>
        <v/>
      </c>
      <c r="N569" s="1" t="str">
        <f t="shared" si="86"/>
        <v/>
      </c>
      <c r="O569" s="1" t="str">
        <f t="shared" si="87"/>
        <v/>
      </c>
      <c r="P569" s="1">
        <f t="shared" si="88"/>
        <v>0</v>
      </c>
    </row>
    <row r="570" spans="6:16" x14ac:dyDescent="0.3">
      <c r="F570" s="26">
        <f t="shared" si="89"/>
        <v>56.800000000000537</v>
      </c>
      <c r="G570" s="16">
        <f t="shared" si="80"/>
        <v>1989.4717126307078</v>
      </c>
      <c r="I570" s="33" t="b">
        <f t="shared" si="81"/>
        <v>0</v>
      </c>
      <c r="J570" s="33">
        <f t="shared" si="82"/>
        <v>25</v>
      </c>
      <c r="K570" s="33">
        <f t="shared" si="83"/>
        <v>26</v>
      </c>
      <c r="L570" s="1" t="str">
        <f t="shared" si="84"/>
        <v/>
      </c>
      <c r="M570" s="1" t="str">
        <f t="shared" si="85"/>
        <v/>
      </c>
      <c r="N570" s="1" t="str">
        <f t="shared" si="86"/>
        <v/>
      </c>
      <c r="O570" s="1" t="str">
        <f t="shared" si="87"/>
        <v/>
      </c>
      <c r="P570" s="1">
        <f t="shared" si="88"/>
        <v>0</v>
      </c>
    </row>
    <row r="571" spans="6:16" x14ac:dyDescent="0.3">
      <c r="F571" s="26">
        <f t="shared" si="89"/>
        <v>56.900000000000539</v>
      </c>
      <c r="G571" s="16">
        <f t="shared" si="80"/>
        <v>1989.4717126307078</v>
      </c>
      <c r="I571" s="33" t="b">
        <f t="shared" si="81"/>
        <v>0</v>
      </c>
      <c r="J571" s="33">
        <f t="shared" si="82"/>
        <v>25</v>
      </c>
      <c r="K571" s="33">
        <f t="shared" si="83"/>
        <v>26</v>
      </c>
      <c r="L571" s="1" t="str">
        <f t="shared" si="84"/>
        <v/>
      </c>
      <c r="M571" s="1" t="str">
        <f t="shared" si="85"/>
        <v/>
      </c>
      <c r="N571" s="1" t="str">
        <f t="shared" si="86"/>
        <v/>
      </c>
      <c r="O571" s="1" t="str">
        <f t="shared" si="87"/>
        <v/>
      </c>
      <c r="P571" s="1">
        <f t="shared" si="88"/>
        <v>0</v>
      </c>
    </row>
    <row r="572" spans="6:16" x14ac:dyDescent="0.3">
      <c r="F572" s="26">
        <f t="shared" si="89"/>
        <v>57.00000000000054</v>
      </c>
      <c r="G572" s="16">
        <f t="shared" ref="G572:G635" si="90">IF(F572&gt;$C$29,$C$30,IF(I572,N572+(F572-L572)*P572,0))</f>
        <v>1989.4717126307078</v>
      </c>
      <c r="I572" s="33" t="b">
        <f t="shared" ref="I572:I635" si="91">AND(F572&gt;=$C$28,F572&lt;=$C$29)</f>
        <v>0</v>
      </c>
      <c r="J572" s="33">
        <f t="shared" ref="J572:J635" si="92">COUNTIF($B$2:$B$26,"&lt;="&amp;F572)</f>
        <v>25</v>
      </c>
      <c r="K572" s="33">
        <f t="shared" ref="K572:K635" si="93">J572+1</f>
        <v>26</v>
      </c>
      <c r="L572" s="1" t="str">
        <f t="shared" ref="L572:L635" si="94">IF(I572,INDEX($B$2:$B$26,J572),"")</f>
        <v/>
      </c>
      <c r="M572" s="1" t="str">
        <f t="shared" ref="M572:M635" si="95">IF(I572,INDEX($B$2:$B$26,K572),"")</f>
        <v/>
      </c>
      <c r="N572" s="1" t="str">
        <f t="shared" ref="N572:N635" si="96">IF(I572,INDEX($C$2:$C$26,J572),"")</f>
        <v/>
      </c>
      <c r="O572" s="1" t="str">
        <f t="shared" ref="O572:O635" si="97">IF(I572,INDEX($C$2:$C$26,K572),"")</f>
        <v/>
      </c>
      <c r="P572" s="1">
        <f t="shared" ref="P572:P635" si="98">IF(L572&lt;&gt;M572,(O572-N572)/(M572-L572),0)</f>
        <v>0</v>
      </c>
    </row>
    <row r="573" spans="6:16" x14ac:dyDescent="0.3">
      <c r="F573" s="26">
        <f t="shared" si="89"/>
        <v>57.100000000000541</v>
      </c>
      <c r="G573" s="16">
        <f t="shared" si="90"/>
        <v>1989.4717126307078</v>
      </c>
      <c r="I573" s="33" t="b">
        <f t="shared" si="91"/>
        <v>0</v>
      </c>
      <c r="J573" s="33">
        <f t="shared" si="92"/>
        <v>25</v>
      </c>
      <c r="K573" s="33">
        <f t="shared" si="93"/>
        <v>26</v>
      </c>
      <c r="L573" s="1" t="str">
        <f t="shared" si="94"/>
        <v/>
      </c>
      <c r="M573" s="1" t="str">
        <f t="shared" si="95"/>
        <v/>
      </c>
      <c r="N573" s="1" t="str">
        <f t="shared" si="96"/>
        <v/>
      </c>
      <c r="O573" s="1" t="str">
        <f t="shared" si="97"/>
        <v/>
      </c>
      <c r="P573" s="1">
        <f t="shared" si="98"/>
        <v>0</v>
      </c>
    </row>
    <row r="574" spans="6:16" x14ac:dyDescent="0.3">
      <c r="F574" s="26">
        <f t="shared" si="89"/>
        <v>57.200000000000543</v>
      </c>
      <c r="G574" s="16">
        <f t="shared" si="90"/>
        <v>1989.4717126307078</v>
      </c>
      <c r="I574" s="33" t="b">
        <f t="shared" si="91"/>
        <v>0</v>
      </c>
      <c r="J574" s="33">
        <f t="shared" si="92"/>
        <v>25</v>
      </c>
      <c r="K574" s="33">
        <f t="shared" si="93"/>
        <v>26</v>
      </c>
      <c r="L574" s="1" t="str">
        <f t="shared" si="94"/>
        <v/>
      </c>
      <c r="M574" s="1" t="str">
        <f t="shared" si="95"/>
        <v/>
      </c>
      <c r="N574" s="1" t="str">
        <f t="shared" si="96"/>
        <v/>
      </c>
      <c r="O574" s="1" t="str">
        <f t="shared" si="97"/>
        <v/>
      </c>
      <c r="P574" s="1">
        <f t="shared" si="98"/>
        <v>0</v>
      </c>
    </row>
    <row r="575" spans="6:16" x14ac:dyDescent="0.3">
      <c r="F575" s="26">
        <f t="shared" si="89"/>
        <v>57.300000000000544</v>
      </c>
      <c r="G575" s="16">
        <f t="shared" si="90"/>
        <v>1989.4717126307078</v>
      </c>
      <c r="I575" s="33" t="b">
        <f t="shared" si="91"/>
        <v>0</v>
      </c>
      <c r="J575" s="33">
        <f t="shared" si="92"/>
        <v>25</v>
      </c>
      <c r="K575" s="33">
        <f t="shared" si="93"/>
        <v>26</v>
      </c>
      <c r="L575" s="1" t="str">
        <f t="shared" si="94"/>
        <v/>
      </c>
      <c r="M575" s="1" t="str">
        <f t="shared" si="95"/>
        <v/>
      </c>
      <c r="N575" s="1" t="str">
        <f t="shared" si="96"/>
        <v/>
      </c>
      <c r="O575" s="1" t="str">
        <f t="shared" si="97"/>
        <v/>
      </c>
      <c r="P575" s="1">
        <f t="shared" si="98"/>
        <v>0</v>
      </c>
    </row>
    <row r="576" spans="6:16" x14ac:dyDescent="0.3">
      <c r="F576" s="26">
        <f t="shared" si="89"/>
        <v>57.400000000000546</v>
      </c>
      <c r="G576" s="16">
        <f t="shared" si="90"/>
        <v>1989.4717126307078</v>
      </c>
      <c r="I576" s="33" t="b">
        <f t="shared" si="91"/>
        <v>0</v>
      </c>
      <c r="J576" s="33">
        <f t="shared" si="92"/>
        <v>25</v>
      </c>
      <c r="K576" s="33">
        <f t="shared" si="93"/>
        <v>26</v>
      </c>
      <c r="L576" s="1" t="str">
        <f t="shared" si="94"/>
        <v/>
      </c>
      <c r="M576" s="1" t="str">
        <f t="shared" si="95"/>
        <v/>
      </c>
      <c r="N576" s="1" t="str">
        <f t="shared" si="96"/>
        <v/>
      </c>
      <c r="O576" s="1" t="str">
        <f t="shared" si="97"/>
        <v/>
      </c>
      <c r="P576" s="1">
        <f t="shared" si="98"/>
        <v>0</v>
      </c>
    </row>
    <row r="577" spans="6:16" x14ac:dyDescent="0.3">
      <c r="F577" s="26">
        <f t="shared" si="89"/>
        <v>57.500000000000547</v>
      </c>
      <c r="G577" s="16">
        <f t="shared" si="90"/>
        <v>1989.4717126307078</v>
      </c>
      <c r="I577" s="33" t="b">
        <f t="shared" si="91"/>
        <v>0</v>
      </c>
      <c r="J577" s="33">
        <f t="shared" si="92"/>
        <v>25</v>
      </c>
      <c r="K577" s="33">
        <f t="shared" si="93"/>
        <v>26</v>
      </c>
      <c r="L577" s="1" t="str">
        <f t="shared" si="94"/>
        <v/>
      </c>
      <c r="M577" s="1" t="str">
        <f t="shared" si="95"/>
        <v/>
      </c>
      <c r="N577" s="1" t="str">
        <f t="shared" si="96"/>
        <v/>
      </c>
      <c r="O577" s="1" t="str">
        <f t="shared" si="97"/>
        <v/>
      </c>
      <c r="P577" s="1">
        <f t="shared" si="98"/>
        <v>0</v>
      </c>
    </row>
    <row r="578" spans="6:16" x14ac:dyDescent="0.3">
      <c r="F578" s="26">
        <f t="shared" si="89"/>
        <v>57.600000000000549</v>
      </c>
      <c r="G578" s="16">
        <f t="shared" si="90"/>
        <v>1989.4717126307078</v>
      </c>
      <c r="I578" s="33" t="b">
        <f t="shared" si="91"/>
        <v>0</v>
      </c>
      <c r="J578" s="33">
        <f t="shared" si="92"/>
        <v>25</v>
      </c>
      <c r="K578" s="33">
        <f t="shared" si="93"/>
        <v>26</v>
      </c>
      <c r="L578" s="1" t="str">
        <f t="shared" si="94"/>
        <v/>
      </c>
      <c r="M578" s="1" t="str">
        <f t="shared" si="95"/>
        <v/>
      </c>
      <c r="N578" s="1" t="str">
        <f t="shared" si="96"/>
        <v/>
      </c>
      <c r="O578" s="1" t="str">
        <f t="shared" si="97"/>
        <v/>
      </c>
      <c r="P578" s="1">
        <f t="shared" si="98"/>
        <v>0</v>
      </c>
    </row>
    <row r="579" spans="6:16" x14ac:dyDescent="0.3">
      <c r="F579" s="26">
        <f t="shared" ref="F579:F642" si="99">F578+WindSpeedStep</f>
        <v>57.70000000000055</v>
      </c>
      <c r="G579" s="16">
        <f t="shared" si="90"/>
        <v>1989.4717126307078</v>
      </c>
      <c r="I579" s="33" t="b">
        <f t="shared" si="91"/>
        <v>0</v>
      </c>
      <c r="J579" s="33">
        <f t="shared" si="92"/>
        <v>25</v>
      </c>
      <c r="K579" s="33">
        <f t="shared" si="93"/>
        <v>26</v>
      </c>
      <c r="L579" s="1" t="str">
        <f t="shared" si="94"/>
        <v/>
      </c>
      <c r="M579" s="1" t="str">
        <f t="shared" si="95"/>
        <v/>
      </c>
      <c r="N579" s="1" t="str">
        <f t="shared" si="96"/>
        <v/>
      </c>
      <c r="O579" s="1" t="str">
        <f t="shared" si="97"/>
        <v/>
      </c>
      <c r="P579" s="1">
        <f t="shared" si="98"/>
        <v>0</v>
      </c>
    </row>
    <row r="580" spans="6:16" x14ac:dyDescent="0.3">
      <c r="F580" s="26">
        <f t="shared" si="99"/>
        <v>57.800000000000551</v>
      </c>
      <c r="G580" s="16">
        <f t="shared" si="90"/>
        <v>1989.4717126307078</v>
      </c>
      <c r="I580" s="33" t="b">
        <f t="shared" si="91"/>
        <v>0</v>
      </c>
      <c r="J580" s="33">
        <f t="shared" si="92"/>
        <v>25</v>
      </c>
      <c r="K580" s="33">
        <f t="shared" si="93"/>
        <v>26</v>
      </c>
      <c r="L580" s="1" t="str">
        <f t="shared" si="94"/>
        <v/>
      </c>
      <c r="M580" s="1" t="str">
        <f t="shared" si="95"/>
        <v/>
      </c>
      <c r="N580" s="1" t="str">
        <f t="shared" si="96"/>
        <v/>
      </c>
      <c r="O580" s="1" t="str">
        <f t="shared" si="97"/>
        <v/>
      </c>
      <c r="P580" s="1">
        <f t="shared" si="98"/>
        <v>0</v>
      </c>
    </row>
    <row r="581" spans="6:16" x14ac:dyDescent="0.3">
      <c r="F581" s="26">
        <f t="shared" si="99"/>
        <v>57.900000000000553</v>
      </c>
      <c r="G581" s="16">
        <f t="shared" si="90"/>
        <v>1989.4717126307078</v>
      </c>
      <c r="I581" s="33" t="b">
        <f t="shared" si="91"/>
        <v>0</v>
      </c>
      <c r="J581" s="33">
        <f t="shared" si="92"/>
        <v>25</v>
      </c>
      <c r="K581" s="33">
        <f t="shared" si="93"/>
        <v>26</v>
      </c>
      <c r="L581" s="1" t="str">
        <f t="shared" si="94"/>
        <v/>
      </c>
      <c r="M581" s="1" t="str">
        <f t="shared" si="95"/>
        <v/>
      </c>
      <c r="N581" s="1" t="str">
        <f t="shared" si="96"/>
        <v/>
      </c>
      <c r="O581" s="1" t="str">
        <f t="shared" si="97"/>
        <v/>
      </c>
      <c r="P581" s="1">
        <f t="shared" si="98"/>
        <v>0</v>
      </c>
    </row>
    <row r="582" spans="6:16" x14ac:dyDescent="0.3">
      <c r="F582" s="26">
        <f t="shared" si="99"/>
        <v>58.000000000000554</v>
      </c>
      <c r="G582" s="16">
        <f t="shared" si="90"/>
        <v>1989.4717126307078</v>
      </c>
      <c r="I582" s="33" t="b">
        <f t="shared" si="91"/>
        <v>0</v>
      </c>
      <c r="J582" s="33">
        <f t="shared" si="92"/>
        <v>25</v>
      </c>
      <c r="K582" s="33">
        <f t="shared" si="93"/>
        <v>26</v>
      </c>
      <c r="L582" s="1" t="str">
        <f t="shared" si="94"/>
        <v/>
      </c>
      <c r="M582" s="1" t="str">
        <f t="shared" si="95"/>
        <v/>
      </c>
      <c r="N582" s="1" t="str">
        <f t="shared" si="96"/>
        <v/>
      </c>
      <c r="O582" s="1" t="str">
        <f t="shared" si="97"/>
        <v/>
      </c>
      <c r="P582" s="1">
        <f t="shared" si="98"/>
        <v>0</v>
      </c>
    </row>
    <row r="583" spans="6:16" x14ac:dyDescent="0.3">
      <c r="F583" s="26">
        <f t="shared" si="99"/>
        <v>58.100000000000556</v>
      </c>
      <c r="G583" s="16">
        <f t="shared" si="90"/>
        <v>1989.4717126307078</v>
      </c>
      <c r="I583" s="33" t="b">
        <f t="shared" si="91"/>
        <v>0</v>
      </c>
      <c r="J583" s="33">
        <f t="shared" si="92"/>
        <v>25</v>
      </c>
      <c r="K583" s="33">
        <f t="shared" si="93"/>
        <v>26</v>
      </c>
      <c r="L583" s="1" t="str">
        <f t="shared" si="94"/>
        <v/>
      </c>
      <c r="M583" s="1" t="str">
        <f t="shared" si="95"/>
        <v/>
      </c>
      <c r="N583" s="1" t="str">
        <f t="shared" si="96"/>
        <v/>
      </c>
      <c r="O583" s="1" t="str">
        <f t="shared" si="97"/>
        <v/>
      </c>
      <c r="P583" s="1">
        <f t="shared" si="98"/>
        <v>0</v>
      </c>
    </row>
    <row r="584" spans="6:16" x14ac:dyDescent="0.3">
      <c r="F584" s="26">
        <f t="shared" si="99"/>
        <v>58.200000000000557</v>
      </c>
      <c r="G584" s="16">
        <f t="shared" si="90"/>
        <v>1989.4717126307078</v>
      </c>
      <c r="I584" s="33" t="b">
        <f t="shared" si="91"/>
        <v>0</v>
      </c>
      <c r="J584" s="33">
        <f t="shared" si="92"/>
        <v>25</v>
      </c>
      <c r="K584" s="33">
        <f t="shared" si="93"/>
        <v>26</v>
      </c>
      <c r="L584" s="1" t="str">
        <f t="shared" si="94"/>
        <v/>
      </c>
      <c r="M584" s="1" t="str">
        <f t="shared" si="95"/>
        <v/>
      </c>
      <c r="N584" s="1" t="str">
        <f t="shared" si="96"/>
        <v/>
      </c>
      <c r="O584" s="1" t="str">
        <f t="shared" si="97"/>
        <v/>
      </c>
      <c r="P584" s="1">
        <f t="shared" si="98"/>
        <v>0</v>
      </c>
    </row>
    <row r="585" spans="6:16" x14ac:dyDescent="0.3">
      <c r="F585" s="26">
        <f t="shared" si="99"/>
        <v>58.300000000000558</v>
      </c>
      <c r="G585" s="16">
        <f t="shared" si="90"/>
        <v>1989.4717126307078</v>
      </c>
      <c r="I585" s="33" t="b">
        <f t="shared" si="91"/>
        <v>0</v>
      </c>
      <c r="J585" s="33">
        <f t="shared" si="92"/>
        <v>25</v>
      </c>
      <c r="K585" s="33">
        <f t="shared" si="93"/>
        <v>26</v>
      </c>
      <c r="L585" s="1" t="str">
        <f t="shared" si="94"/>
        <v/>
      </c>
      <c r="M585" s="1" t="str">
        <f t="shared" si="95"/>
        <v/>
      </c>
      <c r="N585" s="1" t="str">
        <f t="shared" si="96"/>
        <v/>
      </c>
      <c r="O585" s="1" t="str">
        <f t="shared" si="97"/>
        <v/>
      </c>
      <c r="P585" s="1">
        <f t="shared" si="98"/>
        <v>0</v>
      </c>
    </row>
    <row r="586" spans="6:16" x14ac:dyDescent="0.3">
      <c r="F586" s="26">
        <f t="shared" si="99"/>
        <v>58.40000000000056</v>
      </c>
      <c r="G586" s="16">
        <f t="shared" si="90"/>
        <v>1989.4717126307078</v>
      </c>
      <c r="I586" s="33" t="b">
        <f t="shared" si="91"/>
        <v>0</v>
      </c>
      <c r="J586" s="33">
        <f t="shared" si="92"/>
        <v>25</v>
      </c>
      <c r="K586" s="33">
        <f t="shared" si="93"/>
        <v>26</v>
      </c>
      <c r="L586" s="1" t="str">
        <f t="shared" si="94"/>
        <v/>
      </c>
      <c r="M586" s="1" t="str">
        <f t="shared" si="95"/>
        <v/>
      </c>
      <c r="N586" s="1" t="str">
        <f t="shared" si="96"/>
        <v/>
      </c>
      <c r="O586" s="1" t="str">
        <f t="shared" si="97"/>
        <v/>
      </c>
      <c r="P586" s="1">
        <f t="shared" si="98"/>
        <v>0</v>
      </c>
    </row>
    <row r="587" spans="6:16" x14ac:dyDescent="0.3">
      <c r="F587" s="26">
        <f t="shared" si="99"/>
        <v>58.500000000000561</v>
      </c>
      <c r="G587" s="16">
        <f t="shared" si="90"/>
        <v>1989.4717126307078</v>
      </c>
      <c r="I587" s="33" t="b">
        <f t="shared" si="91"/>
        <v>0</v>
      </c>
      <c r="J587" s="33">
        <f t="shared" si="92"/>
        <v>25</v>
      </c>
      <c r="K587" s="33">
        <f t="shared" si="93"/>
        <v>26</v>
      </c>
      <c r="L587" s="1" t="str">
        <f t="shared" si="94"/>
        <v/>
      </c>
      <c r="M587" s="1" t="str">
        <f t="shared" si="95"/>
        <v/>
      </c>
      <c r="N587" s="1" t="str">
        <f t="shared" si="96"/>
        <v/>
      </c>
      <c r="O587" s="1" t="str">
        <f t="shared" si="97"/>
        <v/>
      </c>
      <c r="P587" s="1">
        <f t="shared" si="98"/>
        <v>0</v>
      </c>
    </row>
    <row r="588" spans="6:16" x14ac:dyDescent="0.3">
      <c r="F588" s="26">
        <f t="shared" si="99"/>
        <v>58.600000000000563</v>
      </c>
      <c r="G588" s="16">
        <f t="shared" si="90"/>
        <v>1989.4717126307078</v>
      </c>
      <c r="I588" s="33" t="b">
        <f t="shared" si="91"/>
        <v>0</v>
      </c>
      <c r="J588" s="33">
        <f t="shared" si="92"/>
        <v>25</v>
      </c>
      <c r="K588" s="33">
        <f t="shared" si="93"/>
        <v>26</v>
      </c>
      <c r="L588" s="1" t="str">
        <f t="shared" si="94"/>
        <v/>
      </c>
      <c r="M588" s="1" t="str">
        <f t="shared" si="95"/>
        <v/>
      </c>
      <c r="N588" s="1" t="str">
        <f t="shared" si="96"/>
        <v/>
      </c>
      <c r="O588" s="1" t="str">
        <f t="shared" si="97"/>
        <v/>
      </c>
      <c r="P588" s="1">
        <f t="shared" si="98"/>
        <v>0</v>
      </c>
    </row>
    <row r="589" spans="6:16" x14ac:dyDescent="0.3">
      <c r="F589" s="26">
        <f t="shared" si="99"/>
        <v>58.700000000000564</v>
      </c>
      <c r="G589" s="16">
        <f t="shared" si="90"/>
        <v>1989.4717126307078</v>
      </c>
      <c r="I589" s="33" t="b">
        <f t="shared" si="91"/>
        <v>0</v>
      </c>
      <c r="J589" s="33">
        <f t="shared" si="92"/>
        <v>25</v>
      </c>
      <c r="K589" s="33">
        <f t="shared" si="93"/>
        <v>26</v>
      </c>
      <c r="L589" s="1" t="str">
        <f t="shared" si="94"/>
        <v/>
      </c>
      <c r="M589" s="1" t="str">
        <f t="shared" si="95"/>
        <v/>
      </c>
      <c r="N589" s="1" t="str">
        <f t="shared" si="96"/>
        <v/>
      </c>
      <c r="O589" s="1" t="str">
        <f t="shared" si="97"/>
        <v/>
      </c>
      <c r="P589" s="1">
        <f t="shared" si="98"/>
        <v>0</v>
      </c>
    </row>
    <row r="590" spans="6:16" x14ac:dyDescent="0.3">
      <c r="F590" s="26">
        <f t="shared" si="99"/>
        <v>58.800000000000566</v>
      </c>
      <c r="G590" s="16">
        <f t="shared" si="90"/>
        <v>1989.4717126307078</v>
      </c>
      <c r="I590" s="33" t="b">
        <f t="shared" si="91"/>
        <v>0</v>
      </c>
      <c r="J590" s="33">
        <f t="shared" si="92"/>
        <v>25</v>
      </c>
      <c r="K590" s="33">
        <f t="shared" si="93"/>
        <v>26</v>
      </c>
      <c r="L590" s="1" t="str">
        <f t="shared" si="94"/>
        <v/>
      </c>
      <c r="M590" s="1" t="str">
        <f t="shared" si="95"/>
        <v/>
      </c>
      <c r="N590" s="1" t="str">
        <f t="shared" si="96"/>
        <v/>
      </c>
      <c r="O590" s="1" t="str">
        <f t="shared" si="97"/>
        <v/>
      </c>
      <c r="P590" s="1">
        <f t="shared" si="98"/>
        <v>0</v>
      </c>
    </row>
    <row r="591" spans="6:16" x14ac:dyDescent="0.3">
      <c r="F591" s="26">
        <f t="shared" si="99"/>
        <v>58.900000000000567</v>
      </c>
      <c r="G591" s="16">
        <f t="shared" si="90"/>
        <v>1989.4717126307078</v>
      </c>
      <c r="I591" s="33" t="b">
        <f t="shared" si="91"/>
        <v>0</v>
      </c>
      <c r="J591" s="33">
        <f t="shared" si="92"/>
        <v>25</v>
      </c>
      <c r="K591" s="33">
        <f t="shared" si="93"/>
        <v>26</v>
      </c>
      <c r="L591" s="1" t="str">
        <f t="shared" si="94"/>
        <v/>
      </c>
      <c r="M591" s="1" t="str">
        <f t="shared" si="95"/>
        <v/>
      </c>
      <c r="N591" s="1" t="str">
        <f t="shared" si="96"/>
        <v/>
      </c>
      <c r="O591" s="1" t="str">
        <f t="shared" si="97"/>
        <v/>
      </c>
      <c r="P591" s="1">
        <f t="shared" si="98"/>
        <v>0</v>
      </c>
    </row>
    <row r="592" spans="6:16" x14ac:dyDescent="0.3">
      <c r="F592" s="26">
        <f t="shared" si="99"/>
        <v>59.000000000000568</v>
      </c>
      <c r="G592" s="16">
        <f t="shared" si="90"/>
        <v>1989.4717126307078</v>
      </c>
      <c r="I592" s="33" t="b">
        <f t="shared" si="91"/>
        <v>0</v>
      </c>
      <c r="J592" s="33">
        <f t="shared" si="92"/>
        <v>25</v>
      </c>
      <c r="K592" s="33">
        <f t="shared" si="93"/>
        <v>26</v>
      </c>
      <c r="L592" s="1" t="str">
        <f t="shared" si="94"/>
        <v/>
      </c>
      <c r="M592" s="1" t="str">
        <f t="shared" si="95"/>
        <v/>
      </c>
      <c r="N592" s="1" t="str">
        <f t="shared" si="96"/>
        <v/>
      </c>
      <c r="O592" s="1" t="str">
        <f t="shared" si="97"/>
        <v/>
      </c>
      <c r="P592" s="1">
        <f t="shared" si="98"/>
        <v>0</v>
      </c>
    </row>
    <row r="593" spans="6:16" x14ac:dyDescent="0.3">
      <c r="F593" s="26">
        <f t="shared" si="99"/>
        <v>59.10000000000057</v>
      </c>
      <c r="G593" s="16">
        <f t="shared" si="90"/>
        <v>1989.4717126307078</v>
      </c>
      <c r="I593" s="33" t="b">
        <f t="shared" si="91"/>
        <v>0</v>
      </c>
      <c r="J593" s="33">
        <f t="shared" si="92"/>
        <v>25</v>
      </c>
      <c r="K593" s="33">
        <f t="shared" si="93"/>
        <v>26</v>
      </c>
      <c r="L593" s="1" t="str">
        <f t="shared" si="94"/>
        <v/>
      </c>
      <c r="M593" s="1" t="str">
        <f t="shared" si="95"/>
        <v/>
      </c>
      <c r="N593" s="1" t="str">
        <f t="shared" si="96"/>
        <v/>
      </c>
      <c r="O593" s="1" t="str">
        <f t="shared" si="97"/>
        <v/>
      </c>
      <c r="P593" s="1">
        <f t="shared" si="98"/>
        <v>0</v>
      </c>
    </row>
    <row r="594" spans="6:16" x14ac:dyDescent="0.3">
      <c r="F594" s="26">
        <f t="shared" si="99"/>
        <v>59.200000000000571</v>
      </c>
      <c r="G594" s="16">
        <f t="shared" si="90"/>
        <v>1989.4717126307078</v>
      </c>
      <c r="I594" s="33" t="b">
        <f t="shared" si="91"/>
        <v>0</v>
      </c>
      <c r="J594" s="33">
        <f t="shared" si="92"/>
        <v>25</v>
      </c>
      <c r="K594" s="33">
        <f t="shared" si="93"/>
        <v>26</v>
      </c>
      <c r="L594" s="1" t="str">
        <f t="shared" si="94"/>
        <v/>
      </c>
      <c r="M594" s="1" t="str">
        <f t="shared" si="95"/>
        <v/>
      </c>
      <c r="N594" s="1" t="str">
        <f t="shared" si="96"/>
        <v/>
      </c>
      <c r="O594" s="1" t="str">
        <f t="shared" si="97"/>
        <v/>
      </c>
      <c r="P594" s="1">
        <f t="shared" si="98"/>
        <v>0</v>
      </c>
    </row>
    <row r="595" spans="6:16" x14ac:dyDescent="0.3">
      <c r="F595" s="26">
        <f t="shared" si="99"/>
        <v>59.300000000000573</v>
      </c>
      <c r="G595" s="16">
        <f t="shared" si="90"/>
        <v>1989.4717126307078</v>
      </c>
      <c r="I595" s="33" t="b">
        <f t="shared" si="91"/>
        <v>0</v>
      </c>
      <c r="J595" s="33">
        <f t="shared" si="92"/>
        <v>25</v>
      </c>
      <c r="K595" s="33">
        <f t="shared" si="93"/>
        <v>26</v>
      </c>
      <c r="L595" s="1" t="str">
        <f t="shared" si="94"/>
        <v/>
      </c>
      <c r="M595" s="1" t="str">
        <f t="shared" si="95"/>
        <v/>
      </c>
      <c r="N595" s="1" t="str">
        <f t="shared" si="96"/>
        <v/>
      </c>
      <c r="O595" s="1" t="str">
        <f t="shared" si="97"/>
        <v/>
      </c>
      <c r="P595" s="1">
        <f t="shared" si="98"/>
        <v>0</v>
      </c>
    </row>
    <row r="596" spans="6:16" x14ac:dyDescent="0.3">
      <c r="F596" s="26">
        <f t="shared" si="99"/>
        <v>59.400000000000574</v>
      </c>
      <c r="G596" s="16">
        <f t="shared" si="90"/>
        <v>1989.4717126307078</v>
      </c>
      <c r="I596" s="33" t="b">
        <f t="shared" si="91"/>
        <v>0</v>
      </c>
      <c r="J596" s="33">
        <f t="shared" si="92"/>
        <v>25</v>
      </c>
      <c r="K596" s="33">
        <f t="shared" si="93"/>
        <v>26</v>
      </c>
      <c r="L596" s="1" t="str">
        <f t="shared" si="94"/>
        <v/>
      </c>
      <c r="M596" s="1" t="str">
        <f t="shared" si="95"/>
        <v/>
      </c>
      <c r="N596" s="1" t="str">
        <f t="shared" si="96"/>
        <v/>
      </c>
      <c r="O596" s="1" t="str">
        <f t="shared" si="97"/>
        <v/>
      </c>
      <c r="P596" s="1">
        <f t="shared" si="98"/>
        <v>0</v>
      </c>
    </row>
    <row r="597" spans="6:16" x14ac:dyDescent="0.3">
      <c r="F597" s="26">
        <f t="shared" si="99"/>
        <v>59.500000000000576</v>
      </c>
      <c r="G597" s="16">
        <f t="shared" si="90"/>
        <v>1989.4717126307078</v>
      </c>
      <c r="I597" s="33" t="b">
        <f t="shared" si="91"/>
        <v>0</v>
      </c>
      <c r="J597" s="33">
        <f t="shared" si="92"/>
        <v>25</v>
      </c>
      <c r="K597" s="33">
        <f t="shared" si="93"/>
        <v>26</v>
      </c>
      <c r="L597" s="1" t="str">
        <f t="shared" si="94"/>
        <v/>
      </c>
      <c r="M597" s="1" t="str">
        <f t="shared" si="95"/>
        <v/>
      </c>
      <c r="N597" s="1" t="str">
        <f t="shared" si="96"/>
        <v/>
      </c>
      <c r="O597" s="1" t="str">
        <f t="shared" si="97"/>
        <v/>
      </c>
      <c r="P597" s="1">
        <f t="shared" si="98"/>
        <v>0</v>
      </c>
    </row>
    <row r="598" spans="6:16" x14ac:dyDescent="0.3">
      <c r="F598" s="26">
        <f t="shared" si="99"/>
        <v>59.600000000000577</v>
      </c>
      <c r="G598" s="16">
        <f t="shared" si="90"/>
        <v>1989.4717126307078</v>
      </c>
      <c r="I598" s="33" t="b">
        <f t="shared" si="91"/>
        <v>0</v>
      </c>
      <c r="J598" s="33">
        <f t="shared" si="92"/>
        <v>25</v>
      </c>
      <c r="K598" s="33">
        <f t="shared" si="93"/>
        <v>26</v>
      </c>
      <c r="L598" s="1" t="str">
        <f t="shared" si="94"/>
        <v/>
      </c>
      <c r="M598" s="1" t="str">
        <f t="shared" si="95"/>
        <v/>
      </c>
      <c r="N598" s="1" t="str">
        <f t="shared" si="96"/>
        <v/>
      </c>
      <c r="O598" s="1" t="str">
        <f t="shared" si="97"/>
        <v/>
      </c>
      <c r="P598" s="1">
        <f t="shared" si="98"/>
        <v>0</v>
      </c>
    </row>
    <row r="599" spans="6:16" x14ac:dyDescent="0.3">
      <c r="F599" s="26">
        <f t="shared" si="99"/>
        <v>59.700000000000578</v>
      </c>
      <c r="G599" s="16">
        <f t="shared" si="90"/>
        <v>1989.4717126307078</v>
      </c>
      <c r="I599" s="33" t="b">
        <f t="shared" si="91"/>
        <v>0</v>
      </c>
      <c r="J599" s="33">
        <f t="shared" si="92"/>
        <v>25</v>
      </c>
      <c r="K599" s="33">
        <f t="shared" si="93"/>
        <v>26</v>
      </c>
      <c r="L599" s="1" t="str">
        <f t="shared" si="94"/>
        <v/>
      </c>
      <c r="M599" s="1" t="str">
        <f t="shared" si="95"/>
        <v/>
      </c>
      <c r="N599" s="1" t="str">
        <f t="shared" si="96"/>
        <v/>
      </c>
      <c r="O599" s="1" t="str">
        <f t="shared" si="97"/>
        <v/>
      </c>
      <c r="P599" s="1">
        <f t="shared" si="98"/>
        <v>0</v>
      </c>
    </row>
    <row r="600" spans="6:16" x14ac:dyDescent="0.3">
      <c r="F600" s="26">
        <f t="shared" si="99"/>
        <v>59.80000000000058</v>
      </c>
      <c r="G600" s="16">
        <f t="shared" si="90"/>
        <v>1989.4717126307078</v>
      </c>
      <c r="I600" s="33" t="b">
        <f t="shared" si="91"/>
        <v>0</v>
      </c>
      <c r="J600" s="33">
        <f t="shared" si="92"/>
        <v>25</v>
      </c>
      <c r="K600" s="33">
        <f t="shared" si="93"/>
        <v>26</v>
      </c>
      <c r="L600" s="1" t="str">
        <f t="shared" si="94"/>
        <v/>
      </c>
      <c r="M600" s="1" t="str">
        <f t="shared" si="95"/>
        <v/>
      </c>
      <c r="N600" s="1" t="str">
        <f t="shared" si="96"/>
        <v/>
      </c>
      <c r="O600" s="1" t="str">
        <f t="shared" si="97"/>
        <v/>
      </c>
      <c r="P600" s="1">
        <f t="shared" si="98"/>
        <v>0</v>
      </c>
    </row>
    <row r="601" spans="6:16" x14ac:dyDescent="0.3">
      <c r="F601" s="26">
        <f t="shared" si="99"/>
        <v>59.900000000000581</v>
      </c>
      <c r="G601" s="16">
        <f t="shared" si="90"/>
        <v>1989.4717126307078</v>
      </c>
      <c r="I601" s="33" t="b">
        <f t="shared" si="91"/>
        <v>0</v>
      </c>
      <c r="J601" s="33">
        <f t="shared" si="92"/>
        <v>25</v>
      </c>
      <c r="K601" s="33">
        <f t="shared" si="93"/>
        <v>26</v>
      </c>
      <c r="L601" s="1" t="str">
        <f t="shared" si="94"/>
        <v/>
      </c>
      <c r="M601" s="1" t="str">
        <f t="shared" si="95"/>
        <v/>
      </c>
      <c r="N601" s="1" t="str">
        <f t="shared" si="96"/>
        <v/>
      </c>
      <c r="O601" s="1" t="str">
        <f t="shared" si="97"/>
        <v/>
      </c>
      <c r="P601" s="1">
        <f t="shared" si="98"/>
        <v>0</v>
      </c>
    </row>
    <row r="602" spans="6:16" x14ac:dyDescent="0.3">
      <c r="F602" s="26">
        <f t="shared" si="99"/>
        <v>60.000000000000583</v>
      </c>
      <c r="G602" s="16">
        <f t="shared" si="90"/>
        <v>1989.4717126307078</v>
      </c>
      <c r="I602" s="33" t="b">
        <f t="shared" si="91"/>
        <v>0</v>
      </c>
      <c r="J602" s="33">
        <f t="shared" si="92"/>
        <v>25</v>
      </c>
      <c r="K602" s="33">
        <f t="shared" si="93"/>
        <v>26</v>
      </c>
      <c r="L602" s="1" t="str">
        <f t="shared" si="94"/>
        <v/>
      </c>
      <c r="M602" s="1" t="str">
        <f t="shared" si="95"/>
        <v/>
      </c>
      <c r="N602" s="1" t="str">
        <f t="shared" si="96"/>
        <v/>
      </c>
      <c r="O602" s="1" t="str">
        <f t="shared" si="97"/>
        <v/>
      </c>
      <c r="P602" s="1">
        <f t="shared" si="98"/>
        <v>0</v>
      </c>
    </row>
    <row r="603" spans="6:16" x14ac:dyDescent="0.3">
      <c r="F603" s="26">
        <f t="shared" si="99"/>
        <v>60.100000000000584</v>
      </c>
      <c r="G603" s="16">
        <f t="shared" si="90"/>
        <v>1989.4717126307078</v>
      </c>
      <c r="I603" s="33" t="b">
        <f t="shared" si="91"/>
        <v>0</v>
      </c>
      <c r="J603" s="33">
        <f t="shared" si="92"/>
        <v>25</v>
      </c>
      <c r="K603" s="33">
        <f t="shared" si="93"/>
        <v>26</v>
      </c>
      <c r="L603" s="1" t="str">
        <f t="shared" si="94"/>
        <v/>
      </c>
      <c r="M603" s="1" t="str">
        <f t="shared" si="95"/>
        <v/>
      </c>
      <c r="N603" s="1" t="str">
        <f t="shared" si="96"/>
        <v/>
      </c>
      <c r="O603" s="1" t="str">
        <f t="shared" si="97"/>
        <v/>
      </c>
      <c r="P603" s="1">
        <f t="shared" si="98"/>
        <v>0</v>
      </c>
    </row>
    <row r="604" spans="6:16" x14ac:dyDescent="0.3">
      <c r="F604" s="26">
        <f t="shared" si="99"/>
        <v>60.200000000000585</v>
      </c>
      <c r="G604" s="16">
        <f t="shared" si="90"/>
        <v>1989.4717126307078</v>
      </c>
      <c r="I604" s="33" t="b">
        <f t="shared" si="91"/>
        <v>0</v>
      </c>
      <c r="J604" s="33">
        <f t="shared" si="92"/>
        <v>25</v>
      </c>
      <c r="K604" s="33">
        <f t="shared" si="93"/>
        <v>26</v>
      </c>
      <c r="L604" s="1" t="str">
        <f t="shared" si="94"/>
        <v/>
      </c>
      <c r="M604" s="1" t="str">
        <f t="shared" si="95"/>
        <v/>
      </c>
      <c r="N604" s="1" t="str">
        <f t="shared" si="96"/>
        <v/>
      </c>
      <c r="O604" s="1" t="str">
        <f t="shared" si="97"/>
        <v/>
      </c>
      <c r="P604" s="1">
        <f t="shared" si="98"/>
        <v>0</v>
      </c>
    </row>
    <row r="605" spans="6:16" x14ac:dyDescent="0.3">
      <c r="F605" s="26">
        <f t="shared" si="99"/>
        <v>60.300000000000587</v>
      </c>
      <c r="G605" s="16">
        <f t="shared" si="90"/>
        <v>1989.4717126307078</v>
      </c>
      <c r="I605" s="33" t="b">
        <f t="shared" si="91"/>
        <v>0</v>
      </c>
      <c r="J605" s="33">
        <f t="shared" si="92"/>
        <v>25</v>
      </c>
      <c r="K605" s="33">
        <f t="shared" si="93"/>
        <v>26</v>
      </c>
      <c r="L605" s="1" t="str">
        <f t="shared" si="94"/>
        <v/>
      </c>
      <c r="M605" s="1" t="str">
        <f t="shared" si="95"/>
        <v/>
      </c>
      <c r="N605" s="1" t="str">
        <f t="shared" si="96"/>
        <v/>
      </c>
      <c r="O605" s="1" t="str">
        <f t="shared" si="97"/>
        <v/>
      </c>
      <c r="P605" s="1">
        <f t="shared" si="98"/>
        <v>0</v>
      </c>
    </row>
    <row r="606" spans="6:16" x14ac:dyDescent="0.3">
      <c r="F606" s="26">
        <f t="shared" si="99"/>
        <v>60.400000000000588</v>
      </c>
      <c r="G606" s="16">
        <f t="shared" si="90"/>
        <v>1989.4717126307078</v>
      </c>
      <c r="I606" s="33" t="b">
        <f t="shared" si="91"/>
        <v>0</v>
      </c>
      <c r="J606" s="33">
        <f t="shared" si="92"/>
        <v>25</v>
      </c>
      <c r="K606" s="33">
        <f t="shared" si="93"/>
        <v>26</v>
      </c>
      <c r="L606" s="1" t="str">
        <f t="shared" si="94"/>
        <v/>
      </c>
      <c r="M606" s="1" t="str">
        <f t="shared" si="95"/>
        <v/>
      </c>
      <c r="N606" s="1" t="str">
        <f t="shared" si="96"/>
        <v/>
      </c>
      <c r="O606" s="1" t="str">
        <f t="shared" si="97"/>
        <v/>
      </c>
      <c r="P606" s="1">
        <f t="shared" si="98"/>
        <v>0</v>
      </c>
    </row>
    <row r="607" spans="6:16" x14ac:dyDescent="0.3">
      <c r="F607" s="26">
        <f t="shared" si="99"/>
        <v>60.50000000000059</v>
      </c>
      <c r="G607" s="16">
        <f t="shared" si="90"/>
        <v>1989.4717126307078</v>
      </c>
      <c r="I607" s="33" t="b">
        <f t="shared" si="91"/>
        <v>0</v>
      </c>
      <c r="J607" s="33">
        <f t="shared" si="92"/>
        <v>25</v>
      </c>
      <c r="K607" s="33">
        <f t="shared" si="93"/>
        <v>26</v>
      </c>
      <c r="L607" s="1" t="str">
        <f t="shared" si="94"/>
        <v/>
      </c>
      <c r="M607" s="1" t="str">
        <f t="shared" si="95"/>
        <v/>
      </c>
      <c r="N607" s="1" t="str">
        <f t="shared" si="96"/>
        <v/>
      </c>
      <c r="O607" s="1" t="str">
        <f t="shared" si="97"/>
        <v/>
      </c>
      <c r="P607" s="1">
        <f t="shared" si="98"/>
        <v>0</v>
      </c>
    </row>
    <row r="608" spans="6:16" x14ac:dyDescent="0.3">
      <c r="F608" s="26">
        <f t="shared" si="99"/>
        <v>60.600000000000591</v>
      </c>
      <c r="G608" s="16">
        <f t="shared" si="90"/>
        <v>1989.4717126307078</v>
      </c>
      <c r="I608" s="33" t="b">
        <f t="shared" si="91"/>
        <v>0</v>
      </c>
      <c r="J608" s="33">
        <f t="shared" si="92"/>
        <v>25</v>
      </c>
      <c r="K608" s="33">
        <f t="shared" si="93"/>
        <v>26</v>
      </c>
      <c r="L608" s="1" t="str">
        <f t="shared" si="94"/>
        <v/>
      </c>
      <c r="M608" s="1" t="str">
        <f t="shared" si="95"/>
        <v/>
      </c>
      <c r="N608" s="1" t="str">
        <f t="shared" si="96"/>
        <v/>
      </c>
      <c r="O608" s="1" t="str">
        <f t="shared" si="97"/>
        <v/>
      </c>
      <c r="P608" s="1">
        <f t="shared" si="98"/>
        <v>0</v>
      </c>
    </row>
    <row r="609" spans="6:16" x14ac:dyDescent="0.3">
      <c r="F609" s="26">
        <f t="shared" si="99"/>
        <v>60.700000000000593</v>
      </c>
      <c r="G609" s="16">
        <f t="shared" si="90"/>
        <v>1989.4717126307078</v>
      </c>
      <c r="I609" s="33" t="b">
        <f t="shared" si="91"/>
        <v>0</v>
      </c>
      <c r="J609" s="33">
        <f t="shared" si="92"/>
        <v>25</v>
      </c>
      <c r="K609" s="33">
        <f t="shared" si="93"/>
        <v>26</v>
      </c>
      <c r="L609" s="1" t="str">
        <f t="shared" si="94"/>
        <v/>
      </c>
      <c r="M609" s="1" t="str">
        <f t="shared" si="95"/>
        <v/>
      </c>
      <c r="N609" s="1" t="str">
        <f t="shared" si="96"/>
        <v/>
      </c>
      <c r="O609" s="1" t="str">
        <f t="shared" si="97"/>
        <v/>
      </c>
      <c r="P609" s="1">
        <f t="shared" si="98"/>
        <v>0</v>
      </c>
    </row>
    <row r="610" spans="6:16" x14ac:dyDescent="0.3">
      <c r="F610" s="26">
        <f t="shared" si="99"/>
        <v>60.800000000000594</v>
      </c>
      <c r="G610" s="16">
        <f t="shared" si="90"/>
        <v>1989.4717126307078</v>
      </c>
      <c r="I610" s="33" t="b">
        <f t="shared" si="91"/>
        <v>0</v>
      </c>
      <c r="J610" s="33">
        <f t="shared" si="92"/>
        <v>25</v>
      </c>
      <c r="K610" s="33">
        <f t="shared" si="93"/>
        <v>26</v>
      </c>
      <c r="L610" s="1" t="str">
        <f t="shared" si="94"/>
        <v/>
      </c>
      <c r="M610" s="1" t="str">
        <f t="shared" si="95"/>
        <v/>
      </c>
      <c r="N610" s="1" t="str">
        <f t="shared" si="96"/>
        <v/>
      </c>
      <c r="O610" s="1" t="str">
        <f t="shared" si="97"/>
        <v/>
      </c>
      <c r="P610" s="1">
        <f t="shared" si="98"/>
        <v>0</v>
      </c>
    </row>
    <row r="611" spans="6:16" x14ac:dyDescent="0.3">
      <c r="F611" s="26">
        <f t="shared" si="99"/>
        <v>60.900000000000595</v>
      </c>
      <c r="G611" s="16">
        <f t="shared" si="90"/>
        <v>1989.4717126307078</v>
      </c>
      <c r="I611" s="33" t="b">
        <f t="shared" si="91"/>
        <v>0</v>
      </c>
      <c r="J611" s="33">
        <f t="shared" si="92"/>
        <v>25</v>
      </c>
      <c r="K611" s="33">
        <f t="shared" si="93"/>
        <v>26</v>
      </c>
      <c r="L611" s="1" t="str">
        <f t="shared" si="94"/>
        <v/>
      </c>
      <c r="M611" s="1" t="str">
        <f t="shared" si="95"/>
        <v/>
      </c>
      <c r="N611" s="1" t="str">
        <f t="shared" si="96"/>
        <v/>
      </c>
      <c r="O611" s="1" t="str">
        <f t="shared" si="97"/>
        <v/>
      </c>
      <c r="P611" s="1">
        <f t="shared" si="98"/>
        <v>0</v>
      </c>
    </row>
    <row r="612" spans="6:16" x14ac:dyDescent="0.3">
      <c r="F612" s="26">
        <f t="shared" si="99"/>
        <v>61.000000000000597</v>
      </c>
      <c r="G612" s="16">
        <f t="shared" si="90"/>
        <v>1989.4717126307078</v>
      </c>
      <c r="I612" s="33" t="b">
        <f t="shared" si="91"/>
        <v>0</v>
      </c>
      <c r="J612" s="33">
        <f t="shared" si="92"/>
        <v>25</v>
      </c>
      <c r="K612" s="33">
        <f t="shared" si="93"/>
        <v>26</v>
      </c>
      <c r="L612" s="1" t="str">
        <f t="shared" si="94"/>
        <v/>
      </c>
      <c r="M612" s="1" t="str">
        <f t="shared" si="95"/>
        <v/>
      </c>
      <c r="N612" s="1" t="str">
        <f t="shared" si="96"/>
        <v/>
      </c>
      <c r="O612" s="1" t="str">
        <f t="shared" si="97"/>
        <v/>
      </c>
      <c r="P612" s="1">
        <f t="shared" si="98"/>
        <v>0</v>
      </c>
    </row>
    <row r="613" spans="6:16" x14ac:dyDescent="0.3">
      <c r="F613" s="26">
        <f t="shared" si="99"/>
        <v>61.100000000000598</v>
      </c>
      <c r="G613" s="16">
        <f t="shared" si="90"/>
        <v>1989.4717126307078</v>
      </c>
      <c r="I613" s="33" t="b">
        <f t="shared" si="91"/>
        <v>0</v>
      </c>
      <c r="J613" s="33">
        <f t="shared" si="92"/>
        <v>25</v>
      </c>
      <c r="K613" s="33">
        <f t="shared" si="93"/>
        <v>26</v>
      </c>
      <c r="L613" s="1" t="str">
        <f t="shared" si="94"/>
        <v/>
      </c>
      <c r="M613" s="1" t="str">
        <f t="shared" si="95"/>
        <v/>
      </c>
      <c r="N613" s="1" t="str">
        <f t="shared" si="96"/>
        <v/>
      </c>
      <c r="O613" s="1" t="str">
        <f t="shared" si="97"/>
        <v/>
      </c>
      <c r="P613" s="1">
        <f t="shared" si="98"/>
        <v>0</v>
      </c>
    </row>
    <row r="614" spans="6:16" x14ac:dyDescent="0.3">
      <c r="F614" s="26">
        <f t="shared" si="99"/>
        <v>61.2000000000006</v>
      </c>
      <c r="G614" s="16">
        <f t="shared" si="90"/>
        <v>1989.4717126307078</v>
      </c>
      <c r="I614" s="33" t="b">
        <f t="shared" si="91"/>
        <v>0</v>
      </c>
      <c r="J614" s="33">
        <f t="shared" si="92"/>
        <v>25</v>
      </c>
      <c r="K614" s="33">
        <f t="shared" si="93"/>
        <v>26</v>
      </c>
      <c r="L614" s="1" t="str">
        <f t="shared" si="94"/>
        <v/>
      </c>
      <c r="M614" s="1" t="str">
        <f t="shared" si="95"/>
        <v/>
      </c>
      <c r="N614" s="1" t="str">
        <f t="shared" si="96"/>
        <v/>
      </c>
      <c r="O614" s="1" t="str">
        <f t="shared" si="97"/>
        <v/>
      </c>
      <c r="P614" s="1">
        <f t="shared" si="98"/>
        <v>0</v>
      </c>
    </row>
    <row r="615" spans="6:16" x14ac:dyDescent="0.3">
      <c r="F615" s="26">
        <f t="shared" si="99"/>
        <v>61.300000000000601</v>
      </c>
      <c r="G615" s="16">
        <f t="shared" si="90"/>
        <v>1989.4717126307078</v>
      </c>
      <c r="I615" s="33" t="b">
        <f t="shared" si="91"/>
        <v>0</v>
      </c>
      <c r="J615" s="33">
        <f t="shared" si="92"/>
        <v>25</v>
      </c>
      <c r="K615" s="33">
        <f t="shared" si="93"/>
        <v>26</v>
      </c>
      <c r="L615" s="1" t="str">
        <f t="shared" si="94"/>
        <v/>
      </c>
      <c r="M615" s="1" t="str">
        <f t="shared" si="95"/>
        <v/>
      </c>
      <c r="N615" s="1" t="str">
        <f t="shared" si="96"/>
        <v/>
      </c>
      <c r="O615" s="1" t="str">
        <f t="shared" si="97"/>
        <v/>
      </c>
      <c r="P615" s="1">
        <f t="shared" si="98"/>
        <v>0</v>
      </c>
    </row>
    <row r="616" spans="6:16" x14ac:dyDescent="0.3">
      <c r="F616" s="26">
        <f t="shared" si="99"/>
        <v>61.400000000000603</v>
      </c>
      <c r="G616" s="16">
        <f t="shared" si="90"/>
        <v>1989.4717126307078</v>
      </c>
      <c r="I616" s="33" t="b">
        <f t="shared" si="91"/>
        <v>0</v>
      </c>
      <c r="J616" s="33">
        <f t="shared" si="92"/>
        <v>25</v>
      </c>
      <c r="K616" s="33">
        <f t="shared" si="93"/>
        <v>26</v>
      </c>
      <c r="L616" s="1" t="str">
        <f t="shared" si="94"/>
        <v/>
      </c>
      <c r="M616" s="1" t="str">
        <f t="shared" si="95"/>
        <v/>
      </c>
      <c r="N616" s="1" t="str">
        <f t="shared" si="96"/>
        <v/>
      </c>
      <c r="O616" s="1" t="str">
        <f t="shared" si="97"/>
        <v/>
      </c>
      <c r="P616" s="1">
        <f t="shared" si="98"/>
        <v>0</v>
      </c>
    </row>
    <row r="617" spans="6:16" x14ac:dyDescent="0.3">
      <c r="F617" s="26">
        <f t="shared" si="99"/>
        <v>61.500000000000604</v>
      </c>
      <c r="G617" s="16">
        <f t="shared" si="90"/>
        <v>1989.4717126307078</v>
      </c>
      <c r="I617" s="33" t="b">
        <f t="shared" si="91"/>
        <v>0</v>
      </c>
      <c r="J617" s="33">
        <f t="shared" si="92"/>
        <v>25</v>
      </c>
      <c r="K617" s="33">
        <f t="shared" si="93"/>
        <v>26</v>
      </c>
      <c r="L617" s="1" t="str">
        <f t="shared" si="94"/>
        <v/>
      </c>
      <c r="M617" s="1" t="str">
        <f t="shared" si="95"/>
        <v/>
      </c>
      <c r="N617" s="1" t="str">
        <f t="shared" si="96"/>
        <v/>
      </c>
      <c r="O617" s="1" t="str">
        <f t="shared" si="97"/>
        <v/>
      </c>
      <c r="P617" s="1">
        <f t="shared" si="98"/>
        <v>0</v>
      </c>
    </row>
    <row r="618" spans="6:16" x14ac:dyDescent="0.3">
      <c r="F618" s="26">
        <f t="shared" si="99"/>
        <v>61.600000000000605</v>
      </c>
      <c r="G618" s="16">
        <f t="shared" si="90"/>
        <v>1989.4717126307078</v>
      </c>
      <c r="I618" s="33" t="b">
        <f t="shared" si="91"/>
        <v>0</v>
      </c>
      <c r="J618" s="33">
        <f t="shared" si="92"/>
        <v>25</v>
      </c>
      <c r="K618" s="33">
        <f t="shared" si="93"/>
        <v>26</v>
      </c>
      <c r="L618" s="1" t="str">
        <f t="shared" si="94"/>
        <v/>
      </c>
      <c r="M618" s="1" t="str">
        <f t="shared" si="95"/>
        <v/>
      </c>
      <c r="N618" s="1" t="str">
        <f t="shared" si="96"/>
        <v/>
      </c>
      <c r="O618" s="1" t="str">
        <f t="shared" si="97"/>
        <v/>
      </c>
      <c r="P618" s="1">
        <f t="shared" si="98"/>
        <v>0</v>
      </c>
    </row>
    <row r="619" spans="6:16" x14ac:dyDescent="0.3">
      <c r="F619" s="26">
        <f t="shared" si="99"/>
        <v>61.700000000000607</v>
      </c>
      <c r="G619" s="16">
        <f t="shared" si="90"/>
        <v>1989.4717126307078</v>
      </c>
      <c r="I619" s="33" t="b">
        <f t="shared" si="91"/>
        <v>0</v>
      </c>
      <c r="J619" s="33">
        <f t="shared" si="92"/>
        <v>25</v>
      </c>
      <c r="K619" s="33">
        <f t="shared" si="93"/>
        <v>26</v>
      </c>
      <c r="L619" s="1" t="str">
        <f t="shared" si="94"/>
        <v/>
      </c>
      <c r="M619" s="1" t="str">
        <f t="shared" si="95"/>
        <v/>
      </c>
      <c r="N619" s="1" t="str">
        <f t="shared" si="96"/>
        <v/>
      </c>
      <c r="O619" s="1" t="str">
        <f t="shared" si="97"/>
        <v/>
      </c>
      <c r="P619" s="1">
        <f t="shared" si="98"/>
        <v>0</v>
      </c>
    </row>
    <row r="620" spans="6:16" x14ac:dyDescent="0.3">
      <c r="F620" s="26">
        <f t="shared" si="99"/>
        <v>61.800000000000608</v>
      </c>
      <c r="G620" s="16">
        <f t="shared" si="90"/>
        <v>1989.4717126307078</v>
      </c>
      <c r="I620" s="33" t="b">
        <f t="shared" si="91"/>
        <v>0</v>
      </c>
      <c r="J620" s="33">
        <f t="shared" si="92"/>
        <v>25</v>
      </c>
      <c r="K620" s="33">
        <f t="shared" si="93"/>
        <v>26</v>
      </c>
      <c r="L620" s="1" t="str">
        <f t="shared" si="94"/>
        <v/>
      </c>
      <c r="M620" s="1" t="str">
        <f t="shared" si="95"/>
        <v/>
      </c>
      <c r="N620" s="1" t="str">
        <f t="shared" si="96"/>
        <v/>
      </c>
      <c r="O620" s="1" t="str">
        <f t="shared" si="97"/>
        <v/>
      </c>
      <c r="P620" s="1">
        <f t="shared" si="98"/>
        <v>0</v>
      </c>
    </row>
    <row r="621" spans="6:16" x14ac:dyDescent="0.3">
      <c r="F621" s="26">
        <f t="shared" si="99"/>
        <v>61.90000000000061</v>
      </c>
      <c r="G621" s="16">
        <f t="shared" si="90"/>
        <v>1989.4717126307078</v>
      </c>
      <c r="I621" s="33" t="b">
        <f t="shared" si="91"/>
        <v>0</v>
      </c>
      <c r="J621" s="33">
        <f t="shared" si="92"/>
        <v>25</v>
      </c>
      <c r="K621" s="33">
        <f t="shared" si="93"/>
        <v>26</v>
      </c>
      <c r="L621" s="1" t="str">
        <f t="shared" si="94"/>
        <v/>
      </c>
      <c r="M621" s="1" t="str">
        <f t="shared" si="95"/>
        <v/>
      </c>
      <c r="N621" s="1" t="str">
        <f t="shared" si="96"/>
        <v/>
      </c>
      <c r="O621" s="1" t="str">
        <f t="shared" si="97"/>
        <v/>
      </c>
      <c r="P621" s="1">
        <f t="shared" si="98"/>
        <v>0</v>
      </c>
    </row>
    <row r="622" spans="6:16" x14ac:dyDescent="0.3">
      <c r="F622" s="26">
        <f t="shared" si="99"/>
        <v>62.000000000000611</v>
      </c>
      <c r="G622" s="16">
        <f t="shared" si="90"/>
        <v>1989.4717126307078</v>
      </c>
      <c r="I622" s="33" t="b">
        <f t="shared" si="91"/>
        <v>0</v>
      </c>
      <c r="J622" s="33">
        <f t="shared" si="92"/>
        <v>25</v>
      </c>
      <c r="K622" s="33">
        <f t="shared" si="93"/>
        <v>26</v>
      </c>
      <c r="L622" s="1" t="str">
        <f t="shared" si="94"/>
        <v/>
      </c>
      <c r="M622" s="1" t="str">
        <f t="shared" si="95"/>
        <v/>
      </c>
      <c r="N622" s="1" t="str">
        <f t="shared" si="96"/>
        <v/>
      </c>
      <c r="O622" s="1" t="str">
        <f t="shared" si="97"/>
        <v/>
      </c>
      <c r="P622" s="1">
        <f t="shared" si="98"/>
        <v>0</v>
      </c>
    </row>
    <row r="623" spans="6:16" x14ac:dyDescent="0.3">
      <c r="F623" s="26">
        <f t="shared" si="99"/>
        <v>62.100000000000612</v>
      </c>
      <c r="G623" s="16">
        <f t="shared" si="90"/>
        <v>1989.4717126307078</v>
      </c>
      <c r="I623" s="33" t="b">
        <f t="shared" si="91"/>
        <v>0</v>
      </c>
      <c r="J623" s="33">
        <f t="shared" si="92"/>
        <v>25</v>
      </c>
      <c r="K623" s="33">
        <f t="shared" si="93"/>
        <v>26</v>
      </c>
      <c r="L623" s="1" t="str">
        <f t="shared" si="94"/>
        <v/>
      </c>
      <c r="M623" s="1" t="str">
        <f t="shared" si="95"/>
        <v/>
      </c>
      <c r="N623" s="1" t="str">
        <f t="shared" si="96"/>
        <v/>
      </c>
      <c r="O623" s="1" t="str">
        <f t="shared" si="97"/>
        <v/>
      </c>
      <c r="P623" s="1">
        <f t="shared" si="98"/>
        <v>0</v>
      </c>
    </row>
    <row r="624" spans="6:16" x14ac:dyDescent="0.3">
      <c r="F624" s="26">
        <f t="shared" si="99"/>
        <v>62.200000000000614</v>
      </c>
      <c r="G624" s="16">
        <f t="shared" si="90"/>
        <v>1989.4717126307078</v>
      </c>
      <c r="I624" s="33" t="b">
        <f t="shared" si="91"/>
        <v>0</v>
      </c>
      <c r="J624" s="33">
        <f t="shared" si="92"/>
        <v>25</v>
      </c>
      <c r="K624" s="33">
        <f t="shared" si="93"/>
        <v>26</v>
      </c>
      <c r="L624" s="1" t="str">
        <f t="shared" si="94"/>
        <v/>
      </c>
      <c r="M624" s="1" t="str">
        <f t="shared" si="95"/>
        <v/>
      </c>
      <c r="N624" s="1" t="str">
        <f t="shared" si="96"/>
        <v/>
      </c>
      <c r="O624" s="1" t="str">
        <f t="shared" si="97"/>
        <v/>
      </c>
      <c r="P624" s="1">
        <f t="shared" si="98"/>
        <v>0</v>
      </c>
    </row>
    <row r="625" spans="6:16" x14ac:dyDescent="0.3">
      <c r="F625" s="26">
        <f t="shared" si="99"/>
        <v>62.300000000000615</v>
      </c>
      <c r="G625" s="16">
        <f t="shared" si="90"/>
        <v>1989.4717126307078</v>
      </c>
      <c r="I625" s="33" t="b">
        <f t="shared" si="91"/>
        <v>0</v>
      </c>
      <c r="J625" s="33">
        <f t="shared" si="92"/>
        <v>25</v>
      </c>
      <c r="K625" s="33">
        <f t="shared" si="93"/>
        <v>26</v>
      </c>
      <c r="L625" s="1" t="str">
        <f t="shared" si="94"/>
        <v/>
      </c>
      <c r="M625" s="1" t="str">
        <f t="shared" si="95"/>
        <v/>
      </c>
      <c r="N625" s="1" t="str">
        <f t="shared" si="96"/>
        <v/>
      </c>
      <c r="O625" s="1" t="str">
        <f t="shared" si="97"/>
        <v/>
      </c>
      <c r="P625" s="1">
        <f t="shared" si="98"/>
        <v>0</v>
      </c>
    </row>
    <row r="626" spans="6:16" x14ac:dyDescent="0.3">
      <c r="F626" s="26">
        <f t="shared" si="99"/>
        <v>62.400000000000617</v>
      </c>
      <c r="G626" s="16">
        <f t="shared" si="90"/>
        <v>1989.4717126307078</v>
      </c>
      <c r="I626" s="33" t="b">
        <f t="shared" si="91"/>
        <v>0</v>
      </c>
      <c r="J626" s="33">
        <f t="shared" si="92"/>
        <v>25</v>
      </c>
      <c r="K626" s="33">
        <f t="shared" si="93"/>
        <v>26</v>
      </c>
      <c r="L626" s="1" t="str">
        <f t="shared" si="94"/>
        <v/>
      </c>
      <c r="M626" s="1" t="str">
        <f t="shared" si="95"/>
        <v/>
      </c>
      <c r="N626" s="1" t="str">
        <f t="shared" si="96"/>
        <v/>
      </c>
      <c r="O626" s="1" t="str">
        <f t="shared" si="97"/>
        <v/>
      </c>
      <c r="P626" s="1">
        <f t="shared" si="98"/>
        <v>0</v>
      </c>
    </row>
    <row r="627" spans="6:16" x14ac:dyDescent="0.3">
      <c r="F627" s="26">
        <f t="shared" si="99"/>
        <v>62.500000000000618</v>
      </c>
      <c r="G627" s="16">
        <f t="shared" si="90"/>
        <v>1989.4717126307078</v>
      </c>
      <c r="I627" s="33" t="b">
        <f t="shared" si="91"/>
        <v>0</v>
      </c>
      <c r="J627" s="33">
        <f t="shared" si="92"/>
        <v>25</v>
      </c>
      <c r="K627" s="33">
        <f t="shared" si="93"/>
        <v>26</v>
      </c>
      <c r="L627" s="1" t="str">
        <f t="shared" si="94"/>
        <v/>
      </c>
      <c r="M627" s="1" t="str">
        <f t="shared" si="95"/>
        <v/>
      </c>
      <c r="N627" s="1" t="str">
        <f t="shared" si="96"/>
        <v/>
      </c>
      <c r="O627" s="1" t="str">
        <f t="shared" si="97"/>
        <v/>
      </c>
      <c r="P627" s="1">
        <f t="shared" si="98"/>
        <v>0</v>
      </c>
    </row>
    <row r="628" spans="6:16" x14ac:dyDescent="0.3">
      <c r="F628" s="26">
        <f t="shared" si="99"/>
        <v>62.60000000000062</v>
      </c>
      <c r="G628" s="16">
        <f t="shared" si="90"/>
        <v>1989.4717126307078</v>
      </c>
      <c r="I628" s="33" t="b">
        <f t="shared" si="91"/>
        <v>0</v>
      </c>
      <c r="J628" s="33">
        <f t="shared" si="92"/>
        <v>25</v>
      </c>
      <c r="K628" s="33">
        <f t="shared" si="93"/>
        <v>26</v>
      </c>
      <c r="L628" s="1" t="str">
        <f t="shared" si="94"/>
        <v/>
      </c>
      <c r="M628" s="1" t="str">
        <f t="shared" si="95"/>
        <v/>
      </c>
      <c r="N628" s="1" t="str">
        <f t="shared" si="96"/>
        <v/>
      </c>
      <c r="O628" s="1" t="str">
        <f t="shared" si="97"/>
        <v/>
      </c>
      <c r="P628" s="1">
        <f t="shared" si="98"/>
        <v>0</v>
      </c>
    </row>
    <row r="629" spans="6:16" x14ac:dyDescent="0.3">
      <c r="F629" s="26">
        <f t="shared" si="99"/>
        <v>62.700000000000621</v>
      </c>
      <c r="G629" s="16">
        <f t="shared" si="90"/>
        <v>1989.4717126307078</v>
      </c>
      <c r="I629" s="33" t="b">
        <f t="shared" si="91"/>
        <v>0</v>
      </c>
      <c r="J629" s="33">
        <f t="shared" si="92"/>
        <v>25</v>
      </c>
      <c r="K629" s="33">
        <f t="shared" si="93"/>
        <v>26</v>
      </c>
      <c r="L629" s="1" t="str">
        <f t="shared" si="94"/>
        <v/>
      </c>
      <c r="M629" s="1" t="str">
        <f t="shared" si="95"/>
        <v/>
      </c>
      <c r="N629" s="1" t="str">
        <f t="shared" si="96"/>
        <v/>
      </c>
      <c r="O629" s="1" t="str">
        <f t="shared" si="97"/>
        <v/>
      </c>
      <c r="P629" s="1">
        <f t="shared" si="98"/>
        <v>0</v>
      </c>
    </row>
    <row r="630" spans="6:16" x14ac:dyDescent="0.3">
      <c r="F630" s="26">
        <f t="shared" si="99"/>
        <v>62.800000000000622</v>
      </c>
      <c r="G630" s="16">
        <f t="shared" si="90"/>
        <v>1989.4717126307078</v>
      </c>
      <c r="I630" s="33" t="b">
        <f t="shared" si="91"/>
        <v>0</v>
      </c>
      <c r="J630" s="33">
        <f t="shared" si="92"/>
        <v>25</v>
      </c>
      <c r="K630" s="33">
        <f t="shared" si="93"/>
        <v>26</v>
      </c>
      <c r="L630" s="1" t="str">
        <f t="shared" si="94"/>
        <v/>
      </c>
      <c r="M630" s="1" t="str">
        <f t="shared" si="95"/>
        <v/>
      </c>
      <c r="N630" s="1" t="str">
        <f t="shared" si="96"/>
        <v/>
      </c>
      <c r="O630" s="1" t="str">
        <f t="shared" si="97"/>
        <v/>
      </c>
      <c r="P630" s="1">
        <f t="shared" si="98"/>
        <v>0</v>
      </c>
    </row>
    <row r="631" spans="6:16" x14ac:dyDescent="0.3">
      <c r="F631" s="26">
        <f t="shared" si="99"/>
        <v>62.900000000000624</v>
      </c>
      <c r="G631" s="16">
        <f t="shared" si="90"/>
        <v>1989.4717126307078</v>
      </c>
      <c r="I631" s="33" t="b">
        <f t="shared" si="91"/>
        <v>0</v>
      </c>
      <c r="J631" s="33">
        <f t="shared" si="92"/>
        <v>25</v>
      </c>
      <c r="K631" s="33">
        <f t="shared" si="93"/>
        <v>26</v>
      </c>
      <c r="L631" s="1" t="str">
        <f t="shared" si="94"/>
        <v/>
      </c>
      <c r="M631" s="1" t="str">
        <f t="shared" si="95"/>
        <v/>
      </c>
      <c r="N631" s="1" t="str">
        <f t="shared" si="96"/>
        <v/>
      </c>
      <c r="O631" s="1" t="str">
        <f t="shared" si="97"/>
        <v/>
      </c>
      <c r="P631" s="1">
        <f t="shared" si="98"/>
        <v>0</v>
      </c>
    </row>
    <row r="632" spans="6:16" x14ac:dyDescent="0.3">
      <c r="F632" s="26">
        <f t="shared" si="99"/>
        <v>63.000000000000625</v>
      </c>
      <c r="G632" s="16">
        <f t="shared" si="90"/>
        <v>1989.4717126307078</v>
      </c>
      <c r="I632" s="33" t="b">
        <f t="shared" si="91"/>
        <v>0</v>
      </c>
      <c r="J632" s="33">
        <f t="shared" si="92"/>
        <v>25</v>
      </c>
      <c r="K632" s="33">
        <f t="shared" si="93"/>
        <v>26</v>
      </c>
      <c r="L632" s="1" t="str">
        <f t="shared" si="94"/>
        <v/>
      </c>
      <c r="M632" s="1" t="str">
        <f t="shared" si="95"/>
        <v/>
      </c>
      <c r="N632" s="1" t="str">
        <f t="shared" si="96"/>
        <v/>
      </c>
      <c r="O632" s="1" t="str">
        <f t="shared" si="97"/>
        <v/>
      </c>
      <c r="P632" s="1">
        <f t="shared" si="98"/>
        <v>0</v>
      </c>
    </row>
    <row r="633" spans="6:16" x14ac:dyDescent="0.3">
      <c r="F633" s="26">
        <f t="shared" si="99"/>
        <v>63.100000000000627</v>
      </c>
      <c r="G633" s="16">
        <f t="shared" si="90"/>
        <v>1989.4717126307078</v>
      </c>
      <c r="I633" s="33" t="b">
        <f t="shared" si="91"/>
        <v>0</v>
      </c>
      <c r="J633" s="33">
        <f t="shared" si="92"/>
        <v>25</v>
      </c>
      <c r="K633" s="33">
        <f t="shared" si="93"/>
        <v>26</v>
      </c>
      <c r="L633" s="1" t="str">
        <f t="shared" si="94"/>
        <v/>
      </c>
      <c r="M633" s="1" t="str">
        <f t="shared" si="95"/>
        <v/>
      </c>
      <c r="N633" s="1" t="str">
        <f t="shared" si="96"/>
        <v/>
      </c>
      <c r="O633" s="1" t="str">
        <f t="shared" si="97"/>
        <v/>
      </c>
      <c r="P633" s="1">
        <f t="shared" si="98"/>
        <v>0</v>
      </c>
    </row>
    <row r="634" spans="6:16" x14ac:dyDescent="0.3">
      <c r="F634" s="26">
        <f t="shared" si="99"/>
        <v>63.200000000000628</v>
      </c>
      <c r="G634" s="16">
        <f t="shared" si="90"/>
        <v>1989.4717126307078</v>
      </c>
      <c r="I634" s="33" t="b">
        <f t="shared" si="91"/>
        <v>0</v>
      </c>
      <c r="J634" s="33">
        <f t="shared" si="92"/>
        <v>25</v>
      </c>
      <c r="K634" s="33">
        <f t="shared" si="93"/>
        <v>26</v>
      </c>
      <c r="L634" s="1" t="str">
        <f t="shared" si="94"/>
        <v/>
      </c>
      <c r="M634" s="1" t="str">
        <f t="shared" si="95"/>
        <v/>
      </c>
      <c r="N634" s="1" t="str">
        <f t="shared" si="96"/>
        <v/>
      </c>
      <c r="O634" s="1" t="str">
        <f t="shared" si="97"/>
        <v/>
      </c>
      <c r="P634" s="1">
        <f t="shared" si="98"/>
        <v>0</v>
      </c>
    </row>
    <row r="635" spans="6:16" x14ac:dyDescent="0.3">
      <c r="F635" s="26">
        <f t="shared" si="99"/>
        <v>63.30000000000063</v>
      </c>
      <c r="G635" s="16">
        <f t="shared" si="90"/>
        <v>1989.4717126307078</v>
      </c>
      <c r="I635" s="33" t="b">
        <f t="shared" si="91"/>
        <v>0</v>
      </c>
      <c r="J635" s="33">
        <f t="shared" si="92"/>
        <v>25</v>
      </c>
      <c r="K635" s="33">
        <f t="shared" si="93"/>
        <v>26</v>
      </c>
      <c r="L635" s="1" t="str">
        <f t="shared" si="94"/>
        <v/>
      </c>
      <c r="M635" s="1" t="str">
        <f t="shared" si="95"/>
        <v/>
      </c>
      <c r="N635" s="1" t="str">
        <f t="shared" si="96"/>
        <v/>
      </c>
      <c r="O635" s="1" t="str">
        <f t="shared" si="97"/>
        <v/>
      </c>
      <c r="P635" s="1">
        <f t="shared" si="98"/>
        <v>0</v>
      </c>
    </row>
    <row r="636" spans="6:16" x14ac:dyDescent="0.3">
      <c r="F636" s="26">
        <f t="shared" si="99"/>
        <v>63.400000000000631</v>
      </c>
      <c r="G636" s="16">
        <f t="shared" ref="G636:G699" si="100">IF(F636&gt;$C$29,$C$30,IF(I636,N636+(F636-L636)*P636,0))</f>
        <v>1989.4717126307078</v>
      </c>
      <c r="I636" s="33" t="b">
        <f t="shared" ref="I636:I699" si="101">AND(F636&gt;=$C$28,F636&lt;=$C$29)</f>
        <v>0</v>
      </c>
      <c r="J636" s="33">
        <f t="shared" ref="J636:J699" si="102">COUNTIF($B$2:$B$26,"&lt;="&amp;F636)</f>
        <v>25</v>
      </c>
      <c r="K636" s="33">
        <f t="shared" ref="K636:K699" si="103">J636+1</f>
        <v>26</v>
      </c>
      <c r="L636" s="1" t="str">
        <f t="shared" ref="L636:L699" si="104">IF(I636,INDEX($B$2:$B$26,J636),"")</f>
        <v/>
      </c>
      <c r="M636" s="1" t="str">
        <f t="shared" ref="M636:M699" si="105">IF(I636,INDEX($B$2:$B$26,K636),"")</f>
        <v/>
      </c>
      <c r="N636" s="1" t="str">
        <f t="shared" ref="N636:N699" si="106">IF(I636,INDEX($C$2:$C$26,J636),"")</f>
        <v/>
      </c>
      <c r="O636" s="1" t="str">
        <f t="shared" ref="O636:O699" si="107">IF(I636,INDEX($C$2:$C$26,K636),"")</f>
        <v/>
      </c>
      <c r="P636" s="1">
        <f t="shared" ref="P636:P699" si="108">IF(L636&lt;&gt;M636,(O636-N636)/(M636-L636),0)</f>
        <v>0</v>
      </c>
    </row>
    <row r="637" spans="6:16" x14ac:dyDescent="0.3">
      <c r="F637" s="26">
        <f t="shared" si="99"/>
        <v>63.500000000000632</v>
      </c>
      <c r="G637" s="16">
        <f t="shared" si="100"/>
        <v>1989.4717126307078</v>
      </c>
      <c r="I637" s="33" t="b">
        <f t="shared" si="101"/>
        <v>0</v>
      </c>
      <c r="J637" s="33">
        <f t="shared" si="102"/>
        <v>25</v>
      </c>
      <c r="K637" s="33">
        <f t="shared" si="103"/>
        <v>26</v>
      </c>
      <c r="L637" s="1" t="str">
        <f t="shared" si="104"/>
        <v/>
      </c>
      <c r="M637" s="1" t="str">
        <f t="shared" si="105"/>
        <v/>
      </c>
      <c r="N637" s="1" t="str">
        <f t="shared" si="106"/>
        <v/>
      </c>
      <c r="O637" s="1" t="str">
        <f t="shared" si="107"/>
        <v/>
      </c>
      <c r="P637" s="1">
        <f t="shared" si="108"/>
        <v>0</v>
      </c>
    </row>
    <row r="638" spans="6:16" x14ac:dyDescent="0.3">
      <c r="F638" s="26">
        <f t="shared" si="99"/>
        <v>63.600000000000634</v>
      </c>
      <c r="G638" s="16">
        <f t="shared" si="100"/>
        <v>1989.4717126307078</v>
      </c>
      <c r="I638" s="33" t="b">
        <f t="shared" si="101"/>
        <v>0</v>
      </c>
      <c r="J638" s="33">
        <f t="shared" si="102"/>
        <v>25</v>
      </c>
      <c r="K638" s="33">
        <f t="shared" si="103"/>
        <v>26</v>
      </c>
      <c r="L638" s="1" t="str">
        <f t="shared" si="104"/>
        <v/>
      </c>
      <c r="M638" s="1" t="str">
        <f t="shared" si="105"/>
        <v/>
      </c>
      <c r="N638" s="1" t="str">
        <f t="shared" si="106"/>
        <v/>
      </c>
      <c r="O638" s="1" t="str">
        <f t="shared" si="107"/>
        <v/>
      </c>
      <c r="P638" s="1">
        <f t="shared" si="108"/>
        <v>0</v>
      </c>
    </row>
    <row r="639" spans="6:16" x14ac:dyDescent="0.3">
      <c r="F639" s="26">
        <f t="shared" si="99"/>
        <v>63.700000000000635</v>
      </c>
      <c r="G639" s="16">
        <f t="shared" si="100"/>
        <v>1989.4717126307078</v>
      </c>
      <c r="I639" s="33" t="b">
        <f t="shared" si="101"/>
        <v>0</v>
      </c>
      <c r="J639" s="33">
        <f t="shared" si="102"/>
        <v>25</v>
      </c>
      <c r="K639" s="33">
        <f t="shared" si="103"/>
        <v>26</v>
      </c>
      <c r="L639" s="1" t="str">
        <f t="shared" si="104"/>
        <v/>
      </c>
      <c r="M639" s="1" t="str">
        <f t="shared" si="105"/>
        <v/>
      </c>
      <c r="N639" s="1" t="str">
        <f t="shared" si="106"/>
        <v/>
      </c>
      <c r="O639" s="1" t="str">
        <f t="shared" si="107"/>
        <v/>
      </c>
      <c r="P639" s="1">
        <f t="shared" si="108"/>
        <v>0</v>
      </c>
    </row>
    <row r="640" spans="6:16" x14ac:dyDescent="0.3">
      <c r="F640" s="26">
        <f t="shared" si="99"/>
        <v>63.800000000000637</v>
      </c>
      <c r="G640" s="16">
        <f t="shared" si="100"/>
        <v>1989.4717126307078</v>
      </c>
      <c r="I640" s="33" t="b">
        <f t="shared" si="101"/>
        <v>0</v>
      </c>
      <c r="J640" s="33">
        <f t="shared" si="102"/>
        <v>25</v>
      </c>
      <c r="K640" s="33">
        <f t="shared" si="103"/>
        <v>26</v>
      </c>
      <c r="L640" s="1" t="str">
        <f t="shared" si="104"/>
        <v/>
      </c>
      <c r="M640" s="1" t="str">
        <f t="shared" si="105"/>
        <v/>
      </c>
      <c r="N640" s="1" t="str">
        <f t="shared" si="106"/>
        <v/>
      </c>
      <c r="O640" s="1" t="str">
        <f t="shared" si="107"/>
        <v/>
      </c>
      <c r="P640" s="1">
        <f t="shared" si="108"/>
        <v>0</v>
      </c>
    </row>
    <row r="641" spans="6:16" x14ac:dyDescent="0.3">
      <c r="F641" s="26">
        <f t="shared" si="99"/>
        <v>63.900000000000638</v>
      </c>
      <c r="G641" s="16">
        <f t="shared" si="100"/>
        <v>1989.4717126307078</v>
      </c>
      <c r="I641" s="33" t="b">
        <f t="shared" si="101"/>
        <v>0</v>
      </c>
      <c r="J641" s="33">
        <f t="shared" si="102"/>
        <v>25</v>
      </c>
      <c r="K641" s="33">
        <f t="shared" si="103"/>
        <v>26</v>
      </c>
      <c r="L641" s="1" t="str">
        <f t="shared" si="104"/>
        <v/>
      </c>
      <c r="M641" s="1" t="str">
        <f t="shared" si="105"/>
        <v/>
      </c>
      <c r="N641" s="1" t="str">
        <f t="shared" si="106"/>
        <v/>
      </c>
      <c r="O641" s="1" t="str">
        <f t="shared" si="107"/>
        <v/>
      </c>
      <c r="P641" s="1">
        <f t="shared" si="108"/>
        <v>0</v>
      </c>
    </row>
    <row r="642" spans="6:16" x14ac:dyDescent="0.3">
      <c r="F642" s="26">
        <f t="shared" si="99"/>
        <v>64.000000000000639</v>
      </c>
      <c r="G642" s="16">
        <f t="shared" si="100"/>
        <v>1989.4717126307078</v>
      </c>
      <c r="I642" s="33" t="b">
        <f t="shared" si="101"/>
        <v>0</v>
      </c>
      <c r="J642" s="33">
        <f t="shared" si="102"/>
        <v>25</v>
      </c>
      <c r="K642" s="33">
        <f t="shared" si="103"/>
        <v>26</v>
      </c>
      <c r="L642" s="1" t="str">
        <f t="shared" si="104"/>
        <v/>
      </c>
      <c r="M642" s="1" t="str">
        <f t="shared" si="105"/>
        <v/>
      </c>
      <c r="N642" s="1" t="str">
        <f t="shared" si="106"/>
        <v/>
      </c>
      <c r="O642" s="1" t="str">
        <f t="shared" si="107"/>
        <v/>
      </c>
      <c r="P642" s="1">
        <f t="shared" si="108"/>
        <v>0</v>
      </c>
    </row>
    <row r="643" spans="6:16" x14ac:dyDescent="0.3">
      <c r="F643" s="26">
        <f t="shared" ref="F643:F706" si="109">F642+WindSpeedStep</f>
        <v>64.100000000000634</v>
      </c>
      <c r="G643" s="16">
        <f t="shared" si="100"/>
        <v>1989.4717126307078</v>
      </c>
      <c r="I643" s="33" t="b">
        <f t="shared" si="101"/>
        <v>0</v>
      </c>
      <c r="J643" s="33">
        <f t="shared" si="102"/>
        <v>25</v>
      </c>
      <c r="K643" s="33">
        <f t="shared" si="103"/>
        <v>26</v>
      </c>
      <c r="L643" s="1" t="str">
        <f t="shared" si="104"/>
        <v/>
      </c>
      <c r="M643" s="1" t="str">
        <f t="shared" si="105"/>
        <v/>
      </c>
      <c r="N643" s="1" t="str">
        <f t="shared" si="106"/>
        <v/>
      </c>
      <c r="O643" s="1" t="str">
        <f t="shared" si="107"/>
        <v/>
      </c>
      <c r="P643" s="1">
        <f t="shared" si="108"/>
        <v>0</v>
      </c>
    </row>
    <row r="644" spans="6:16" x14ac:dyDescent="0.3">
      <c r="F644" s="26">
        <f t="shared" si="109"/>
        <v>64.200000000000628</v>
      </c>
      <c r="G644" s="16">
        <f t="shared" si="100"/>
        <v>1989.4717126307078</v>
      </c>
      <c r="I644" s="33" t="b">
        <f t="shared" si="101"/>
        <v>0</v>
      </c>
      <c r="J644" s="33">
        <f t="shared" si="102"/>
        <v>25</v>
      </c>
      <c r="K644" s="33">
        <f t="shared" si="103"/>
        <v>26</v>
      </c>
      <c r="L644" s="1" t="str">
        <f t="shared" si="104"/>
        <v/>
      </c>
      <c r="M644" s="1" t="str">
        <f t="shared" si="105"/>
        <v/>
      </c>
      <c r="N644" s="1" t="str">
        <f t="shared" si="106"/>
        <v/>
      </c>
      <c r="O644" s="1" t="str">
        <f t="shared" si="107"/>
        <v/>
      </c>
      <c r="P644" s="1">
        <f t="shared" si="108"/>
        <v>0</v>
      </c>
    </row>
    <row r="645" spans="6:16" x14ac:dyDescent="0.3">
      <c r="F645" s="26">
        <f t="shared" si="109"/>
        <v>64.300000000000622</v>
      </c>
      <c r="G645" s="16">
        <f t="shared" si="100"/>
        <v>1989.4717126307078</v>
      </c>
      <c r="I645" s="33" t="b">
        <f t="shared" si="101"/>
        <v>0</v>
      </c>
      <c r="J645" s="33">
        <f t="shared" si="102"/>
        <v>25</v>
      </c>
      <c r="K645" s="33">
        <f t="shared" si="103"/>
        <v>26</v>
      </c>
      <c r="L645" s="1" t="str">
        <f t="shared" si="104"/>
        <v/>
      </c>
      <c r="M645" s="1" t="str">
        <f t="shared" si="105"/>
        <v/>
      </c>
      <c r="N645" s="1" t="str">
        <f t="shared" si="106"/>
        <v/>
      </c>
      <c r="O645" s="1" t="str">
        <f t="shared" si="107"/>
        <v/>
      </c>
      <c r="P645" s="1">
        <f t="shared" si="108"/>
        <v>0</v>
      </c>
    </row>
    <row r="646" spans="6:16" x14ac:dyDescent="0.3">
      <c r="F646" s="26">
        <f t="shared" si="109"/>
        <v>64.400000000000617</v>
      </c>
      <c r="G646" s="16">
        <f t="shared" si="100"/>
        <v>1989.4717126307078</v>
      </c>
      <c r="I646" s="33" t="b">
        <f t="shared" si="101"/>
        <v>0</v>
      </c>
      <c r="J646" s="33">
        <f t="shared" si="102"/>
        <v>25</v>
      </c>
      <c r="K646" s="33">
        <f t="shared" si="103"/>
        <v>26</v>
      </c>
      <c r="L646" s="1" t="str">
        <f t="shared" si="104"/>
        <v/>
      </c>
      <c r="M646" s="1" t="str">
        <f t="shared" si="105"/>
        <v/>
      </c>
      <c r="N646" s="1" t="str">
        <f t="shared" si="106"/>
        <v/>
      </c>
      <c r="O646" s="1" t="str">
        <f t="shared" si="107"/>
        <v/>
      </c>
      <c r="P646" s="1">
        <f t="shared" si="108"/>
        <v>0</v>
      </c>
    </row>
    <row r="647" spans="6:16" x14ac:dyDescent="0.3">
      <c r="F647" s="26">
        <f t="shared" si="109"/>
        <v>64.500000000000611</v>
      </c>
      <c r="G647" s="16">
        <f t="shared" si="100"/>
        <v>1989.4717126307078</v>
      </c>
      <c r="I647" s="33" t="b">
        <f t="shared" si="101"/>
        <v>0</v>
      </c>
      <c r="J647" s="33">
        <f t="shared" si="102"/>
        <v>25</v>
      </c>
      <c r="K647" s="33">
        <f t="shared" si="103"/>
        <v>26</v>
      </c>
      <c r="L647" s="1" t="str">
        <f t="shared" si="104"/>
        <v/>
      </c>
      <c r="M647" s="1" t="str">
        <f t="shared" si="105"/>
        <v/>
      </c>
      <c r="N647" s="1" t="str">
        <f t="shared" si="106"/>
        <v/>
      </c>
      <c r="O647" s="1" t="str">
        <f t="shared" si="107"/>
        <v/>
      </c>
      <c r="P647" s="1">
        <f t="shared" si="108"/>
        <v>0</v>
      </c>
    </row>
    <row r="648" spans="6:16" x14ac:dyDescent="0.3">
      <c r="F648" s="26">
        <f t="shared" si="109"/>
        <v>64.600000000000605</v>
      </c>
      <c r="G648" s="16">
        <f t="shared" si="100"/>
        <v>1989.4717126307078</v>
      </c>
      <c r="I648" s="33" t="b">
        <f t="shared" si="101"/>
        <v>0</v>
      </c>
      <c r="J648" s="33">
        <f t="shared" si="102"/>
        <v>25</v>
      </c>
      <c r="K648" s="33">
        <f t="shared" si="103"/>
        <v>26</v>
      </c>
      <c r="L648" s="1" t="str">
        <f t="shared" si="104"/>
        <v/>
      </c>
      <c r="M648" s="1" t="str">
        <f t="shared" si="105"/>
        <v/>
      </c>
      <c r="N648" s="1" t="str">
        <f t="shared" si="106"/>
        <v/>
      </c>
      <c r="O648" s="1" t="str">
        <f t="shared" si="107"/>
        <v/>
      </c>
      <c r="P648" s="1">
        <f t="shared" si="108"/>
        <v>0</v>
      </c>
    </row>
    <row r="649" spans="6:16" x14ac:dyDescent="0.3">
      <c r="F649" s="26">
        <f t="shared" si="109"/>
        <v>64.7000000000006</v>
      </c>
      <c r="G649" s="16">
        <f t="shared" si="100"/>
        <v>1989.4717126307078</v>
      </c>
      <c r="I649" s="33" t="b">
        <f t="shared" si="101"/>
        <v>0</v>
      </c>
      <c r="J649" s="33">
        <f t="shared" si="102"/>
        <v>25</v>
      </c>
      <c r="K649" s="33">
        <f t="shared" si="103"/>
        <v>26</v>
      </c>
      <c r="L649" s="1" t="str">
        <f t="shared" si="104"/>
        <v/>
      </c>
      <c r="M649" s="1" t="str">
        <f t="shared" si="105"/>
        <v/>
      </c>
      <c r="N649" s="1" t="str">
        <f t="shared" si="106"/>
        <v/>
      </c>
      <c r="O649" s="1" t="str">
        <f t="shared" si="107"/>
        <v/>
      </c>
      <c r="P649" s="1">
        <f t="shared" si="108"/>
        <v>0</v>
      </c>
    </row>
    <row r="650" spans="6:16" x14ac:dyDescent="0.3">
      <c r="F650" s="26">
        <f t="shared" si="109"/>
        <v>64.800000000000594</v>
      </c>
      <c r="G650" s="16">
        <f t="shared" si="100"/>
        <v>1989.4717126307078</v>
      </c>
      <c r="I650" s="33" t="b">
        <f t="shared" si="101"/>
        <v>0</v>
      </c>
      <c r="J650" s="33">
        <f t="shared" si="102"/>
        <v>25</v>
      </c>
      <c r="K650" s="33">
        <f t="shared" si="103"/>
        <v>26</v>
      </c>
      <c r="L650" s="1" t="str">
        <f t="shared" si="104"/>
        <v/>
      </c>
      <c r="M650" s="1" t="str">
        <f t="shared" si="105"/>
        <v/>
      </c>
      <c r="N650" s="1" t="str">
        <f t="shared" si="106"/>
        <v/>
      </c>
      <c r="O650" s="1" t="str">
        <f t="shared" si="107"/>
        <v/>
      </c>
      <c r="P650" s="1">
        <f t="shared" si="108"/>
        <v>0</v>
      </c>
    </row>
    <row r="651" spans="6:16" x14ac:dyDescent="0.3">
      <c r="F651" s="26">
        <f t="shared" si="109"/>
        <v>64.900000000000588</v>
      </c>
      <c r="G651" s="16">
        <f t="shared" si="100"/>
        <v>1989.4717126307078</v>
      </c>
      <c r="I651" s="33" t="b">
        <f t="shared" si="101"/>
        <v>0</v>
      </c>
      <c r="J651" s="33">
        <f t="shared" si="102"/>
        <v>25</v>
      </c>
      <c r="K651" s="33">
        <f t="shared" si="103"/>
        <v>26</v>
      </c>
      <c r="L651" s="1" t="str">
        <f t="shared" si="104"/>
        <v/>
      </c>
      <c r="M651" s="1" t="str">
        <f t="shared" si="105"/>
        <v/>
      </c>
      <c r="N651" s="1" t="str">
        <f t="shared" si="106"/>
        <v/>
      </c>
      <c r="O651" s="1" t="str">
        <f t="shared" si="107"/>
        <v/>
      </c>
      <c r="P651" s="1">
        <f t="shared" si="108"/>
        <v>0</v>
      </c>
    </row>
    <row r="652" spans="6:16" x14ac:dyDescent="0.3">
      <c r="F652" s="26">
        <f t="shared" si="109"/>
        <v>65.000000000000583</v>
      </c>
      <c r="G652" s="16">
        <f t="shared" si="100"/>
        <v>1989.4717126307078</v>
      </c>
      <c r="I652" s="33" t="b">
        <f t="shared" si="101"/>
        <v>0</v>
      </c>
      <c r="J652" s="33">
        <f t="shared" si="102"/>
        <v>25</v>
      </c>
      <c r="K652" s="33">
        <f t="shared" si="103"/>
        <v>26</v>
      </c>
      <c r="L652" s="1" t="str">
        <f t="shared" si="104"/>
        <v/>
      </c>
      <c r="M652" s="1" t="str">
        <f t="shared" si="105"/>
        <v/>
      </c>
      <c r="N652" s="1" t="str">
        <f t="shared" si="106"/>
        <v/>
      </c>
      <c r="O652" s="1" t="str">
        <f t="shared" si="107"/>
        <v/>
      </c>
      <c r="P652" s="1">
        <f t="shared" si="108"/>
        <v>0</v>
      </c>
    </row>
    <row r="653" spans="6:16" x14ac:dyDescent="0.3">
      <c r="F653" s="26">
        <f t="shared" si="109"/>
        <v>65.100000000000577</v>
      </c>
      <c r="G653" s="16">
        <f t="shared" si="100"/>
        <v>1989.4717126307078</v>
      </c>
      <c r="I653" s="33" t="b">
        <f t="shared" si="101"/>
        <v>0</v>
      </c>
      <c r="J653" s="33">
        <f t="shared" si="102"/>
        <v>25</v>
      </c>
      <c r="K653" s="33">
        <f t="shared" si="103"/>
        <v>26</v>
      </c>
      <c r="L653" s="1" t="str">
        <f t="shared" si="104"/>
        <v/>
      </c>
      <c r="M653" s="1" t="str">
        <f t="shared" si="105"/>
        <v/>
      </c>
      <c r="N653" s="1" t="str">
        <f t="shared" si="106"/>
        <v/>
      </c>
      <c r="O653" s="1" t="str">
        <f t="shared" si="107"/>
        <v/>
      </c>
      <c r="P653" s="1">
        <f t="shared" si="108"/>
        <v>0</v>
      </c>
    </row>
    <row r="654" spans="6:16" x14ac:dyDescent="0.3">
      <c r="F654" s="26">
        <f t="shared" si="109"/>
        <v>65.200000000000571</v>
      </c>
      <c r="G654" s="16">
        <f t="shared" si="100"/>
        <v>1989.4717126307078</v>
      </c>
      <c r="I654" s="33" t="b">
        <f t="shared" si="101"/>
        <v>0</v>
      </c>
      <c r="J654" s="33">
        <f t="shared" si="102"/>
        <v>25</v>
      </c>
      <c r="K654" s="33">
        <f t="shared" si="103"/>
        <v>26</v>
      </c>
      <c r="L654" s="1" t="str">
        <f t="shared" si="104"/>
        <v/>
      </c>
      <c r="M654" s="1" t="str">
        <f t="shared" si="105"/>
        <v/>
      </c>
      <c r="N654" s="1" t="str">
        <f t="shared" si="106"/>
        <v/>
      </c>
      <c r="O654" s="1" t="str">
        <f t="shared" si="107"/>
        <v/>
      </c>
      <c r="P654" s="1">
        <f t="shared" si="108"/>
        <v>0</v>
      </c>
    </row>
    <row r="655" spans="6:16" x14ac:dyDescent="0.3">
      <c r="F655" s="26">
        <f t="shared" si="109"/>
        <v>65.300000000000566</v>
      </c>
      <c r="G655" s="16">
        <f t="shared" si="100"/>
        <v>1989.4717126307078</v>
      </c>
      <c r="I655" s="33" t="b">
        <f t="shared" si="101"/>
        <v>0</v>
      </c>
      <c r="J655" s="33">
        <f t="shared" si="102"/>
        <v>25</v>
      </c>
      <c r="K655" s="33">
        <f t="shared" si="103"/>
        <v>26</v>
      </c>
      <c r="L655" s="1" t="str">
        <f t="shared" si="104"/>
        <v/>
      </c>
      <c r="M655" s="1" t="str">
        <f t="shared" si="105"/>
        <v/>
      </c>
      <c r="N655" s="1" t="str">
        <f t="shared" si="106"/>
        <v/>
      </c>
      <c r="O655" s="1" t="str">
        <f t="shared" si="107"/>
        <v/>
      </c>
      <c r="P655" s="1">
        <f t="shared" si="108"/>
        <v>0</v>
      </c>
    </row>
    <row r="656" spans="6:16" x14ac:dyDescent="0.3">
      <c r="F656" s="26">
        <f t="shared" si="109"/>
        <v>65.40000000000056</v>
      </c>
      <c r="G656" s="16">
        <f t="shared" si="100"/>
        <v>1989.4717126307078</v>
      </c>
      <c r="I656" s="33" t="b">
        <f t="shared" si="101"/>
        <v>0</v>
      </c>
      <c r="J656" s="33">
        <f t="shared" si="102"/>
        <v>25</v>
      </c>
      <c r="K656" s="33">
        <f t="shared" si="103"/>
        <v>26</v>
      </c>
      <c r="L656" s="1" t="str">
        <f t="shared" si="104"/>
        <v/>
      </c>
      <c r="M656" s="1" t="str">
        <f t="shared" si="105"/>
        <v/>
      </c>
      <c r="N656" s="1" t="str">
        <f t="shared" si="106"/>
        <v/>
      </c>
      <c r="O656" s="1" t="str">
        <f t="shared" si="107"/>
        <v/>
      </c>
      <c r="P656" s="1">
        <f t="shared" si="108"/>
        <v>0</v>
      </c>
    </row>
    <row r="657" spans="6:16" x14ac:dyDescent="0.3">
      <c r="F657" s="26">
        <f t="shared" si="109"/>
        <v>65.500000000000554</v>
      </c>
      <c r="G657" s="16">
        <f t="shared" si="100"/>
        <v>1989.4717126307078</v>
      </c>
      <c r="I657" s="33" t="b">
        <f t="shared" si="101"/>
        <v>0</v>
      </c>
      <c r="J657" s="33">
        <f t="shared" si="102"/>
        <v>25</v>
      </c>
      <c r="K657" s="33">
        <f t="shared" si="103"/>
        <v>26</v>
      </c>
      <c r="L657" s="1" t="str">
        <f t="shared" si="104"/>
        <v/>
      </c>
      <c r="M657" s="1" t="str">
        <f t="shared" si="105"/>
        <v/>
      </c>
      <c r="N657" s="1" t="str">
        <f t="shared" si="106"/>
        <v/>
      </c>
      <c r="O657" s="1" t="str">
        <f t="shared" si="107"/>
        <v/>
      </c>
      <c r="P657" s="1">
        <f t="shared" si="108"/>
        <v>0</v>
      </c>
    </row>
    <row r="658" spans="6:16" x14ac:dyDescent="0.3">
      <c r="F658" s="26">
        <f t="shared" si="109"/>
        <v>65.600000000000549</v>
      </c>
      <c r="G658" s="16">
        <f t="shared" si="100"/>
        <v>1989.4717126307078</v>
      </c>
      <c r="I658" s="33" t="b">
        <f t="shared" si="101"/>
        <v>0</v>
      </c>
      <c r="J658" s="33">
        <f t="shared" si="102"/>
        <v>25</v>
      </c>
      <c r="K658" s="33">
        <f t="shared" si="103"/>
        <v>26</v>
      </c>
      <c r="L658" s="1" t="str">
        <f t="shared" si="104"/>
        <v/>
      </c>
      <c r="M658" s="1" t="str">
        <f t="shared" si="105"/>
        <v/>
      </c>
      <c r="N658" s="1" t="str">
        <f t="shared" si="106"/>
        <v/>
      </c>
      <c r="O658" s="1" t="str">
        <f t="shared" si="107"/>
        <v/>
      </c>
      <c r="P658" s="1">
        <f t="shared" si="108"/>
        <v>0</v>
      </c>
    </row>
    <row r="659" spans="6:16" x14ac:dyDescent="0.3">
      <c r="F659" s="26">
        <f t="shared" si="109"/>
        <v>65.700000000000543</v>
      </c>
      <c r="G659" s="16">
        <f t="shared" si="100"/>
        <v>1989.4717126307078</v>
      </c>
      <c r="I659" s="33" t="b">
        <f t="shared" si="101"/>
        <v>0</v>
      </c>
      <c r="J659" s="33">
        <f t="shared" si="102"/>
        <v>25</v>
      </c>
      <c r="K659" s="33">
        <f t="shared" si="103"/>
        <v>26</v>
      </c>
      <c r="L659" s="1" t="str">
        <f t="shared" si="104"/>
        <v/>
      </c>
      <c r="M659" s="1" t="str">
        <f t="shared" si="105"/>
        <v/>
      </c>
      <c r="N659" s="1" t="str">
        <f t="shared" si="106"/>
        <v/>
      </c>
      <c r="O659" s="1" t="str">
        <f t="shared" si="107"/>
        <v/>
      </c>
      <c r="P659" s="1">
        <f t="shared" si="108"/>
        <v>0</v>
      </c>
    </row>
    <row r="660" spans="6:16" x14ac:dyDescent="0.3">
      <c r="F660" s="26">
        <f t="shared" si="109"/>
        <v>65.800000000000537</v>
      </c>
      <c r="G660" s="16">
        <f t="shared" si="100"/>
        <v>1989.4717126307078</v>
      </c>
      <c r="I660" s="33" t="b">
        <f t="shared" si="101"/>
        <v>0</v>
      </c>
      <c r="J660" s="33">
        <f t="shared" si="102"/>
        <v>25</v>
      </c>
      <c r="K660" s="33">
        <f t="shared" si="103"/>
        <v>26</v>
      </c>
      <c r="L660" s="1" t="str">
        <f t="shared" si="104"/>
        <v/>
      </c>
      <c r="M660" s="1" t="str">
        <f t="shared" si="105"/>
        <v/>
      </c>
      <c r="N660" s="1" t="str">
        <f t="shared" si="106"/>
        <v/>
      </c>
      <c r="O660" s="1" t="str">
        <f t="shared" si="107"/>
        <v/>
      </c>
      <c r="P660" s="1">
        <f t="shared" si="108"/>
        <v>0</v>
      </c>
    </row>
    <row r="661" spans="6:16" x14ac:dyDescent="0.3">
      <c r="F661" s="26">
        <f t="shared" si="109"/>
        <v>65.900000000000531</v>
      </c>
      <c r="G661" s="16">
        <f t="shared" si="100"/>
        <v>1989.4717126307078</v>
      </c>
      <c r="I661" s="33" t="b">
        <f t="shared" si="101"/>
        <v>0</v>
      </c>
      <c r="J661" s="33">
        <f t="shared" si="102"/>
        <v>25</v>
      </c>
      <c r="K661" s="33">
        <f t="shared" si="103"/>
        <v>26</v>
      </c>
      <c r="L661" s="1" t="str">
        <f t="shared" si="104"/>
        <v/>
      </c>
      <c r="M661" s="1" t="str">
        <f t="shared" si="105"/>
        <v/>
      </c>
      <c r="N661" s="1" t="str">
        <f t="shared" si="106"/>
        <v/>
      </c>
      <c r="O661" s="1" t="str">
        <f t="shared" si="107"/>
        <v/>
      </c>
      <c r="P661" s="1">
        <f t="shared" si="108"/>
        <v>0</v>
      </c>
    </row>
    <row r="662" spans="6:16" x14ac:dyDescent="0.3">
      <c r="F662" s="26">
        <f t="shared" si="109"/>
        <v>66.000000000000526</v>
      </c>
      <c r="G662" s="16">
        <f t="shared" si="100"/>
        <v>1989.4717126307078</v>
      </c>
      <c r="I662" s="33" t="b">
        <f t="shared" si="101"/>
        <v>0</v>
      </c>
      <c r="J662" s="33">
        <f t="shared" si="102"/>
        <v>25</v>
      </c>
      <c r="K662" s="33">
        <f t="shared" si="103"/>
        <v>26</v>
      </c>
      <c r="L662" s="1" t="str">
        <f t="shared" si="104"/>
        <v/>
      </c>
      <c r="M662" s="1" t="str">
        <f t="shared" si="105"/>
        <v/>
      </c>
      <c r="N662" s="1" t="str">
        <f t="shared" si="106"/>
        <v/>
      </c>
      <c r="O662" s="1" t="str">
        <f t="shared" si="107"/>
        <v/>
      </c>
      <c r="P662" s="1">
        <f t="shared" si="108"/>
        <v>0</v>
      </c>
    </row>
    <row r="663" spans="6:16" x14ac:dyDescent="0.3">
      <c r="F663" s="26">
        <f t="shared" si="109"/>
        <v>66.10000000000052</v>
      </c>
      <c r="G663" s="16">
        <f t="shared" si="100"/>
        <v>1989.4717126307078</v>
      </c>
      <c r="I663" s="33" t="b">
        <f t="shared" si="101"/>
        <v>0</v>
      </c>
      <c r="J663" s="33">
        <f t="shared" si="102"/>
        <v>25</v>
      </c>
      <c r="K663" s="33">
        <f t="shared" si="103"/>
        <v>26</v>
      </c>
      <c r="L663" s="1" t="str">
        <f t="shared" si="104"/>
        <v/>
      </c>
      <c r="M663" s="1" t="str">
        <f t="shared" si="105"/>
        <v/>
      </c>
      <c r="N663" s="1" t="str">
        <f t="shared" si="106"/>
        <v/>
      </c>
      <c r="O663" s="1" t="str">
        <f t="shared" si="107"/>
        <v/>
      </c>
      <c r="P663" s="1">
        <f t="shared" si="108"/>
        <v>0</v>
      </c>
    </row>
    <row r="664" spans="6:16" x14ac:dyDescent="0.3">
      <c r="F664" s="26">
        <f t="shared" si="109"/>
        <v>66.200000000000514</v>
      </c>
      <c r="G664" s="16">
        <f t="shared" si="100"/>
        <v>1989.4717126307078</v>
      </c>
      <c r="I664" s="33" t="b">
        <f t="shared" si="101"/>
        <v>0</v>
      </c>
      <c r="J664" s="33">
        <f t="shared" si="102"/>
        <v>25</v>
      </c>
      <c r="K664" s="33">
        <f t="shared" si="103"/>
        <v>26</v>
      </c>
      <c r="L664" s="1" t="str">
        <f t="shared" si="104"/>
        <v/>
      </c>
      <c r="M664" s="1" t="str">
        <f t="shared" si="105"/>
        <v/>
      </c>
      <c r="N664" s="1" t="str">
        <f t="shared" si="106"/>
        <v/>
      </c>
      <c r="O664" s="1" t="str">
        <f t="shared" si="107"/>
        <v/>
      </c>
      <c r="P664" s="1">
        <f t="shared" si="108"/>
        <v>0</v>
      </c>
    </row>
    <row r="665" spans="6:16" x14ac:dyDescent="0.3">
      <c r="F665" s="26">
        <f t="shared" si="109"/>
        <v>66.300000000000509</v>
      </c>
      <c r="G665" s="16">
        <f t="shared" si="100"/>
        <v>1989.4717126307078</v>
      </c>
      <c r="I665" s="33" t="b">
        <f t="shared" si="101"/>
        <v>0</v>
      </c>
      <c r="J665" s="33">
        <f t="shared" si="102"/>
        <v>25</v>
      </c>
      <c r="K665" s="33">
        <f t="shared" si="103"/>
        <v>26</v>
      </c>
      <c r="L665" s="1" t="str">
        <f t="shared" si="104"/>
        <v/>
      </c>
      <c r="M665" s="1" t="str">
        <f t="shared" si="105"/>
        <v/>
      </c>
      <c r="N665" s="1" t="str">
        <f t="shared" si="106"/>
        <v/>
      </c>
      <c r="O665" s="1" t="str">
        <f t="shared" si="107"/>
        <v/>
      </c>
      <c r="P665" s="1">
        <f t="shared" si="108"/>
        <v>0</v>
      </c>
    </row>
    <row r="666" spans="6:16" x14ac:dyDescent="0.3">
      <c r="F666" s="26">
        <f t="shared" si="109"/>
        <v>66.400000000000503</v>
      </c>
      <c r="G666" s="16">
        <f t="shared" si="100"/>
        <v>1989.4717126307078</v>
      </c>
      <c r="I666" s="33" t="b">
        <f t="shared" si="101"/>
        <v>0</v>
      </c>
      <c r="J666" s="33">
        <f t="shared" si="102"/>
        <v>25</v>
      </c>
      <c r="K666" s="33">
        <f t="shared" si="103"/>
        <v>26</v>
      </c>
      <c r="L666" s="1" t="str">
        <f t="shared" si="104"/>
        <v/>
      </c>
      <c r="M666" s="1" t="str">
        <f t="shared" si="105"/>
        <v/>
      </c>
      <c r="N666" s="1" t="str">
        <f t="shared" si="106"/>
        <v/>
      </c>
      <c r="O666" s="1" t="str">
        <f t="shared" si="107"/>
        <v/>
      </c>
      <c r="P666" s="1">
        <f t="shared" si="108"/>
        <v>0</v>
      </c>
    </row>
    <row r="667" spans="6:16" x14ac:dyDescent="0.3">
      <c r="F667" s="26">
        <f t="shared" si="109"/>
        <v>66.500000000000497</v>
      </c>
      <c r="G667" s="16">
        <f t="shared" si="100"/>
        <v>1989.4717126307078</v>
      </c>
      <c r="I667" s="33" t="b">
        <f t="shared" si="101"/>
        <v>0</v>
      </c>
      <c r="J667" s="33">
        <f t="shared" si="102"/>
        <v>25</v>
      </c>
      <c r="K667" s="33">
        <f t="shared" si="103"/>
        <v>26</v>
      </c>
      <c r="L667" s="1" t="str">
        <f t="shared" si="104"/>
        <v/>
      </c>
      <c r="M667" s="1" t="str">
        <f t="shared" si="105"/>
        <v/>
      </c>
      <c r="N667" s="1" t="str">
        <f t="shared" si="106"/>
        <v/>
      </c>
      <c r="O667" s="1" t="str">
        <f t="shared" si="107"/>
        <v/>
      </c>
      <c r="P667" s="1">
        <f t="shared" si="108"/>
        <v>0</v>
      </c>
    </row>
    <row r="668" spans="6:16" x14ac:dyDescent="0.3">
      <c r="F668" s="26">
        <f t="shared" si="109"/>
        <v>66.600000000000492</v>
      </c>
      <c r="G668" s="16">
        <f t="shared" si="100"/>
        <v>1989.4717126307078</v>
      </c>
      <c r="I668" s="33" t="b">
        <f t="shared" si="101"/>
        <v>0</v>
      </c>
      <c r="J668" s="33">
        <f t="shared" si="102"/>
        <v>25</v>
      </c>
      <c r="K668" s="33">
        <f t="shared" si="103"/>
        <v>26</v>
      </c>
      <c r="L668" s="1" t="str">
        <f t="shared" si="104"/>
        <v/>
      </c>
      <c r="M668" s="1" t="str">
        <f t="shared" si="105"/>
        <v/>
      </c>
      <c r="N668" s="1" t="str">
        <f t="shared" si="106"/>
        <v/>
      </c>
      <c r="O668" s="1" t="str">
        <f t="shared" si="107"/>
        <v/>
      </c>
      <c r="P668" s="1">
        <f t="shared" si="108"/>
        <v>0</v>
      </c>
    </row>
    <row r="669" spans="6:16" x14ac:dyDescent="0.3">
      <c r="F669" s="26">
        <f t="shared" si="109"/>
        <v>66.700000000000486</v>
      </c>
      <c r="G669" s="16">
        <f t="shared" si="100"/>
        <v>1989.4717126307078</v>
      </c>
      <c r="I669" s="33" t="b">
        <f t="shared" si="101"/>
        <v>0</v>
      </c>
      <c r="J669" s="33">
        <f t="shared" si="102"/>
        <v>25</v>
      </c>
      <c r="K669" s="33">
        <f t="shared" si="103"/>
        <v>26</v>
      </c>
      <c r="L669" s="1" t="str">
        <f t="shared" si="104"/>
        <v/>
      </c>
      <c r="M669" s="1" t="str">
        <f t="shared" si="105"/>
        <v/>
      </c>
      <c r="N669" s="1" t="str">
        <f t="shared" si="106"/>
        <v/>
      </c>
      <c r="O669" s="1" t="str">
        <f t="shared" si="107"/>
        <v/>
      </c>
      <c r="P669" s="1">
        <f t="shared" si="108"/>
        <v>0</v>
      </c>
    </row>
    <row r="670" spans="6:16" x14ac:dyDescent="0.3">
      <c r="F670" s="26">
        <f t="shared" si="109"/>
        <v>66.80000000000048</v>
      </c>
      <c r="G670" s="16">
        <f t="shared" si="100"/>
        <v>1989.4717126307078</v>
      </c>
      <c r="I670" s="33" t="b">
        <f t="shared" si="101"/>
        <v>0</v>
      </c>
      <c r="J670" s="33">
        <f t="shared" si="102"/>
        <v>25</v>
      </c>
      <c r="K670" s="33">
        <f t="shared" si="103"/>
        <v>26</v>
      </c>
      <c r="L670" s="1" t="str">
        <f t="shared" si="104"/>
        <v/>
      </c>
      <c r="M670" s="1" t="str">
        <f t="shared" si="105"/>
        <v/>
      </c>
      <c r="N670" s="1" t="str">
        <f t="shared" si="106"/>
        <v/>
      </c>
      <c r="O670" s="1" t="str">
        <f t="shared" si="107"/>
        <v/>
      </c>
      <c r="P670" s="1">
        <f t="shared" si="108"/>
        <v>0</v>
      </c>
    </row>
    <row r="671" spans="6:16" x14ac:dyDescent="0.3">
      <c r="F671" s="26">
        <f t="shared" si="109"/>
        <v>66.900000000000475</v>
      </c>
      <c r="G671" s="16">
        <f t="shared" si="100"/>
        <v>1989.4717126307078</v>
      </c>
      <c r="I671" s="33" t="b">
        <f t="shared" si="101"/>
        <v>0</v>
      </c>
      <c r="J671" s="33">
        <f t="shared" si="102"/>
        <v>25</v>
      </c>
      <c r="K671" s="33">
        <f t="shared" si="103"/>
        <v>26</v>
      </c>
      <c r="L671" s="1" t="str">
        <f t="shared" si="104"/>
        <v/>
      </c>
      <c r="M671" s="1" t="str">
        <f t="shared" si="105"/>
        <v/>
      </c>
      <c r="N671" s="1" t="str">
        <f t="shared" si="106"/>
        <v/>
      </c>
      <c r="O671" s="1" t="str">
        <f t="shared" si="107"/>
        <v/>
      </c>
      <c r="P671" s="1">
        <f t="shared" si="108"/>
        <v>0</v>
      </c>
    </row>
    <row r="672" spans="6:16" x14ac:dyDescent="0.3">
      <c r="F672" s="26">
        <f t="shared" si="109"/>
        <v>67.000000000000469</v>
      </c>
      <c r="G672" s="16">
        <f t="shared" si="100"/>
        <v>1989.4717126307078</v>
      </c>
      <c r="I672" s="33" t="b">
        <f t="shared" si="101"/>
        <v>0</v>
      </c>
      <c r="J672" s="33">
        <f t="shared" si="102"/>
        <v>25</v>
      </c>
      <c r="K672" s="33">
        <f t="shared" si="103"/>
        <v>26</v>
      </c>
      <c r="L672" s="1" t="str">
        <f t="shared" si="104"/>
        <v/>
      </c>
      <c r="M672" s="1" t="str">
        <f t="shared" si="105"/>
        <v/>
      </c>
      <c r="N672" s="1" t="str">
        <f t="shared" si="106"/>
        <v/>
      </c>
      <c r="O672" s="1" t="str">
        <f t="shared" si="107"/>
        <v/>
      </c>
      <c r="P672" s="1">
        <f t="shared" si="108"/>
        <v>0</v>
      </c>
    </row>
    <row r="673" spans="6:16" x14ac:dyDescent="0.3">
      <c r="F673" s="26">
        <f t="shared" si="109"/>
        <v>67.100000000000463</v>
      </c>
      <c r="G673" s="16">
        <f t="shared" si="100"/>
        <v>1989.4717126307078</v>
      </c>
      <c r="I673" s="33" t="b">
        <f t="shared" si="101"/>
        <v>0</v>
      </c>
      <c r="J673" s="33">
        <f t="shared" si="102"/>
        <v>25</v>
      </c>
      <c r="K673" s="33">
        <f t="shared" si="103"/>
        <v>26</v>
      </c>
      <c r="L673" s="1" t="str">
        <f t="shared" si="104"/>
        <v/>
      </c>
      <c r="M673" s="1" t="str">
        <f t="shared" si="105"/>
        <v/>
      </c>
      <c r="N673" s="1" t="str">
        <f t="shared" si="106"/>
        <v/>
      </c>
      <c r="O673" s="1" t="str">
        <f t="shared" si="107"/>
        <v/>
      </c>
      <c r="P673" s="1">
        <f t="shared" si="108"/>
        <v>0</v>
      </c>
    </row>
    <row r="674" spans="6:16" x14ac:dyDescent="0.3">
      <c r="F674" s="26">
        <f t="shared" si="109"/>
        <v>67.200000000000458</v>
      </c>
      <c r="G674" s="16">
        <f t="shared" si="100"/>
        <v>1989.4717126307078</v>
      </c>
      <c r="I674" s="33" t="b">
        <f t="shared" si="101"/>
        <v>0</v>
      </c>
      <c r="J674" s="33">
        <f t="shared" si="102"/>
        <v>25</v>
      </c>
      <c r="K674" s="33">
        <f t="shared" si="103"/>
        <v>26</v>
      </c>
      <c r="L674" s="1" t="str">
        <f t="shared" si="104"/>
        <v/>
      </c>
      <c r="M674" s="1" t="str">
        <f t="shared" si="105"/>
        <v/>
      </c>
      <c r="N674" s="1" t="str">
        <f t="shared" si="106"/>
        <v/>
      </c>
      <c r="O674" s="1" t="str">
        <f t="shared" si="107"/>
        <v/>
      </c>
      <c r="P674" s="1">
        <f t="shared" si="108"/>
        <v>0</v>
      </c>
    </row>
    <row r="675" spans="6:16" x14ac:dyDescent="0.3">
      <c r="F675" s="26">
        <f t="shared" si="109"/>
        <v>67.300000000000452</v>
      </c>
      <c r="G675" s="16">
        <f t="shared" si="100"/>
        <v>1989.4717126307078</v>
      </c>
      <c r="I675" s="33" t="b">
        <f t="shared" si="101"/>
        <v>0</v>
      </c>
      <c r="J675" s="33">
        <f t="shared" si="102"/>
        <v>25</v>
      </c>
      <c r="K675" s="33">
        <f t="shared" si="103"/>
        <v>26</v>
      </c>
      <c r="L675" s="1" t="str">
        <f t="shared" si="104"/>
        <v/>
      </c>
      <c r="M675" s="1" t="str">
        <f t="shared" si="105"/>
        <v/>
      </c>
      <c r="N675" s="1" t="str">
        <f t="shared" si="106"/>
        <v/>
      </c>
      <c r="O675" s="1" t="str">
        <f t="shared" si="107"/>
        <v/>
      </c>
      <c r="P675" s="1">
        <f t="shared" si="108"/>
        <v>0</v>
      </c>
    </row>
    <row r="676" spans="6:16" x14ac:dyDescent="0.3">
      <c r="F676" s="26">
        <f t="shared" si="109"/>
        <v>67.400000000000446</v>
      </c>
      <c r="G676" s="16">
        <f t="shared" si="100"/>
        <v>1989.4717126307078</v>
      </c>
      <c r="I676" s="33" t="b">
        <f t="shared" si="101"/>
        <v>0</v>
      </c>
      <c r="J676" s="33">
        <f t="shared" si="102"/>
        <v>25</v>
      </c>
      <c r="K676" s="33">
        <f t="shared" si="103"/>
        <v>26</v>
      </c>
      <c r="L676" s="1" t="str">
        <f t="shared" si="104"/>
        <v/>
      </c>
      <c r="M676" s="1" t="str">
        <f t="shared" si="105"/>
        <v/>
      </c>
      <c r="N676" s="1" t="str">
        <f t="shared" si="106"/>
        <v/>
      </c>
      <c r="O676" s="1" t="str">
        <f t="shared" si="107"/>
        <v/>
      </c>
      <c r="P676" s="1">
        <f t="shared" si="108"/>
        <v>0</v>
      </c>
    </row>
    <row r="677" spans="6:16" x14ac:dyDescent="0.3">
      <c r="F677" s="26">
        <f t="shared" si="109"/>
        <v>67.500000000000441</v>
      </c>
      <c r="G677" s="16">
        <f t="shared" si="100"/>
        <v>1989.4717126307078</v>
      </c>
      <c r="I677" s="33" t="b">
        <f t="shared" si="101"/>
        <v>0</v>
      </c>
      <c r="J677" s="33">
        <f t="shared" si="102"/>
        <v>25</v>
      </c>
      <c r="K677" s="33">
        <f t="shared" si="103"/>
        <v>26</v>
      </c>
      <c r="L677" s="1" t="str">
        <f t="shared" si="104"/>
        <v/>
      </c>
      <c r="M677" s="1" t="str">
        <f t="shared" si="105"/>
        <v/>
      </c>
      <c r="N677" s="1" t="str">
        <f t="shared" si="106"/>
        <v/>
      </c>
      <c r="O677" s="1" t="str">
        <f t="shared" si="107"/>
        <v/>
      </c>
      <c r="P677" s="1">
        <f t="shared" si="108"/>
        <v>0</v>
      </c>
    </row>
    <row r="678" spans="6:16" x14ac:dyDescent="0.3">
      <c r="F678" s="26">
        <f t="shared" si="109"/>
        <v>67.600000000000435</v>
      </c>
      <c r="G678" s="16">
        <f t="shared" si="100"/>
        <v>1989.4717126307078</v>
      </c>
      <c r="I678" s="33" t="b">
        <f t="shared" si="101"/>
        <v>0</v>
      </c>
      <c r="J678" s="33">
        <f t="shared" si="102"/>
        <v>25</v>
      </c>
      <c r="K678" s="33">
        <f t="shared" si="103"/>
        <v>26</v>
      </c>
      <c r="L678" s="1" t="str">
        <f t="shared" si="104"/>
        <v/>
      </c>
      <c r="M678" s="1" t="str">
        <f t="shared" si="105"/>
        <v/>
      </c>
      <c r="N678" s="1" t="str">
        <f t="shared" si="106"/>
        <v/>
      </c>
      <c r="O678" s="1" t="str">
        <f t="shared" si="107"/>
        <v/>
      </c>
      <c r="P678" s="1">
        <f t="shared" si="108"/>
        <v>0</v>
      </c>
    </row>
    <row r="679" spans="6:16" x14ac:dyDescent="0.3">
      <c r="F679" s="26">
        <f t="shared" si="109"/>
        <v>67.700000000000429</v>
      </c>
      <c r="G679" s="16">
        <f t="shared" si="100"/>
        <v>1989.4717126307078</v>
      </c>
      <c r="I679" s="33" t="b">
        <f t="shared" si="101"/>
        <v>0</v>
      </c>
      <c r="J679" s="33">
        <f t="shared" si="102"/>
        <v>25</v>
      </c>
      <c r="K679" s="33">
        <f t="shared" si="103"/>
        <v>26</v>
      </c>
      <c r="L679" s="1" t="str">
        <f t="shared" si="104"/>
        <v/>
      </c>
      <c r="M679" s="1" t="str">
        <f t="shared" si="105"/>
        <v/>
      </c>
      <c r="N679" s="1" t="str">
        <f t="shared" si="106"/>
        <v/>
      </c>
      <c r="O679" s="1" t="str">
        <f t="shared" si="107"/>
        <v/>
      </c>
      <c r="P679" s="1">
        <f t="shared" si="108"/>
        <v>0</v>
      </c>
    </row>
    <row r="680" spans="6:16" x14ac:dyDescent="0.3">
      <c r="F680" s="26">
        <f t="shared" si="109"/>
        <v>67.800000000000423</v>
      </c>
      <c r="G680" s="16">
        <f t="shared" si="100"/>
        <v>1989.4717126307078</v>
      </c>
      <c r="I680" s="33" t="b">
        <f t="shared" si="101"/>
        <v>0</v>
      </c>
      <c r="J680" s="33">
        <f t="shared" si="102"/>
        <v>25</v>
      </c>
      <c r="K680" s="33">
        <f t="shared" si="103"/>
        <v>26</v>
      </c>
      <c r="L680" s="1" t="str">
        <f t="shared" si="104"/>
        <v/>
      </c>
      <c r="M680" s="1" t="str">
        <f t="shared" si="105"/>
        <v/>
      </c>
      <c r="N680" s="1" t="str">
        <f t="shared" si="106"/>
        <v/>
      </c>
      <c r="O680" s="1" t="str">
        <f t="shared" si="107"/>
        <v/>
      </c>
      <c r="P680" s="1">
        <f t="shared" si="108"/>
        <v>0</v>
      </c>
    </row>
    <row r="681" spans="6:16" x14ac:dyDescent="0.3">
      <c r="F681" s="26">
        <f t="shared" si="109"/>
        <v>67.900000000000418</v>
      </c>
      <c r="G681" s="16">
        <f t="shared" si="100"/>
        <v>1989.4717126307078</v>
      </c>
      <c r="I681" s="33" t="b">
        <f t="shared" si="101"/>
        <v>0</v>
      </c>
      <c r="J681" s="33">
        <f t="shared" si="102"/>
        <v>25</v>
      </c>
      <c r="K681" s="33">
        <f t="shared" si="103"/>
        <v>26</v>
      </c>
      <c r="L681" s="1" t="str">
        <f t="shared" si="104"/>
        <v/>
      </c>
      <c r="M681" s="1" t="str">
        <f t="shared" si="105"/>
        <v/>
      </c>
      <c r="N681" s="1" t="str">
        <f t="shared" si="106"/>
        <v/>
      </c>
      <c r="O681" s="1" t="str">
        <f t="shared" si="107"/>
        <v/>
      </c>
      <c r="P681" s="1">
        <f t="shared" si="108"/>
        <v>0</v>
      </c>
    </row>
    <row r="682" spans="6:16" x14ac:dyDescent="0.3">
      <c r="F682" s="26">
        <f t="shared" si="109"/>
        <v>68.000000000000412</v>
      </c>
      <c r="G682" s="16">
        <f t="shared" si="100"/>
        <v>1989.4717126307078</v>
      </c>
      <c r="I682" s="33" t="b">
        <f t="shared" si="101"/>
        <v>0</v>
      </c>
      <c r="J682" s="33">
        <f t="shared" si="102"/>
        <v>25</v>
      </c>
      <c r="K682" s="33">
        <f t="shared" si="103"/>
        <v>26</v>
      </c>
      <c r="L682" s="1" t="str">
        <f t="shared" si="104"/>
        <v/>
      </c>
      <c r="M682" s="1" t="str">
        <f t="shared" si="105"/>
        <v/>
      </c>
      <c r="N682" s="1" t="str">
        <f t="shared" si="106"/>
        <v/>
      </c>
      <c r="O682" s="1" t="str">
        <f t="shared" si="107"/>
        <v/>
      </c>
      <c r="P682" s="1">
        <f t="shared" si="108"/>
        <v>0</v>
      </c>
    </row>
    <row r="683" spans="6:16" x14ac:dyDescent="0.3">
      <c r="F683" s="26">
        <f t="shared" si="109"/>
        <v>68.100000000000406</v>
      </c>
      <c r="G683" s="16">
        <f t="shared" si="100"/>
        <v>1989.4717126307078</v>
      </c>
      <c r="I683" s="33" t="b">
        <f t="shared" si="101"/>
        <v>0</v>
      </c>
      <c r="J683" s="33">
        <f t="shared" si="102"/>
        <v>25</v>
      </c>
      <c r="K683" s="33">
        <f t="shared" si="103"/>
        <v>26</v>
      </c>
      <c r="L683" s="1" t="str">
        <f t="shared" si="104"/>
        <v/>
      </c>
      <c r="M683" s="1" t="str">
        <f t="shared" si="105"/>
        <v/>
      </c>
      <c r="N683" s="1" t="str">
        <f t="shared" si="106"/>
        <v/>
      </c>
      <c r="O683" s="1" t="str">
        <f t="shared" si="107"/>
        <v/>
      </c>
      <c r="P683" s="1">
        <f t="shared" si="108"/>
        <v>0</v>
      </c>
    </row>
    <row r="684" spans="6:16" x14ac:dyDescent="0.3">
      <c r="F684" s="26">
        <f t="shared" si="109"/>
        <v>68.200000000000401</v>
      </c>
      <c r="G684" s="16">
        <f t="shared" si="100"/>
        <v>1989.4717126307078</v>
      </c>
      <c r="I684" s="33" t="b">
        <f t="shared" si="101"/>
        <v>0</v>
      </c>
      <c r="J684" s="33">
        <f t="shared" si="102"/>
        <v>25</v>
      </c>
      <c r="K684" s="33">
        <f t="shared" si="103"/>
        <v>26</v>
      </c>
      <c r="L684" s="1" t="str">
        <f t="shared" si="104"/>
        <v/>
      </c>
      <c r="M684" s="1" t="str">
        <f t="shared" si="105"/>
        <v/>
      </c>
      <c r="N684" s="1" t="str">
        <f t="shared" si="106"/>
        <v/>
      </c>
      <c r="O684" s="1" t="str">
        <f t="shared" si="107"/>
        <v/>
      </c>
      <c r="P684" s="1">
        <f t="shared" si="108"/>
        <v>0</v>
      </c>
    </row>
    <row r="685" spans="6:16" x14ac:dyDescent="0.3">
      <c r="F685" s="26">
        <f t="shared" si="109"/>
        <v>68.300000000000395</v>
      </c>
      <c r="G685" s="16">
        <f t="shared" si="100"/>
        <v>1989.4717126307078</v>
      </c>
      <c r="I685" s="33" t="b">
        <f t="shared" si="101"/>
        <v>0</v>
      </c>
      <c r="J685" s="33">
        <f t="shared" si="102"/>
        <v>25</v>
      </c>
      <c r="K685" s="33">
        <f t="shared" si="103"/>
        <v>26</v>
      </c>
      <c r="L685" s="1" t="str">
        <f t="shared" si="104"/>
        <v/>
      </c>
      <c r="M685" s="1" t="str">
        <f t="shared" si="105"/>
        <v/>
      </c>
      <c r="N685" s="1" t="str">
        <f t="shared" si="106"/>
        <v/>
      </c>
      <c r="O685" s="1" t="str">
        <f t="shared" si="107"/>
        <v/>
      </c>
      <c r="P685" s="1">
        <f t="shared" si="108"/>
        <v>0</v>
      </c>
    </row>
    <row r="686" spans="6:16" x14ac:dyDescent="0.3">
      <c r="F686" s="26">
        <f t="shared" si="109"/>
        <v>68.400000000000389</v>
      </c>
      <c r="G686" s="16">
        <f t="shared" si="100"/>
        <v>1989.4717126307078</v>
      </c>
      <c r="I686" s="33" t="b">
        <f t="shared" si="101"/>
        <v>0</v>
      </c>
      <c r="J686" s="33">
        <f t="shared" si="102"/>
        <v>25</v>
      </c>
      <c r="K686" s="33">
        <f t="shared" si="103"/>
        <v>26</v>
      </c>
      <c r="L686" s="1" t="str">
        <f t="shared" si="104"/>
        <v/>
      </c>
      <c r="M686" s="1" t="str">
        <f t="shared" si="105"/>
        <v/>
      </c>
      <c r="N686" s="1" t="str">
        <f t="shared" si="106"/>
        <v/>
      </c>
      <c r="O686" s="1" t="str">
        <f t="shared" si="107"/>
        <v/>
      </c>
      <c r="P686" s="1">
        <f t="shared" si="108"/>
        <v>0</v>
      </c>
    </row>
    <row r="687" spans="6:16" x14ac:dyDescent="0.3">
      <c r="F687" s="26">
        <f t="shared" si="109"/>
        <v>68.500000000000384</v>
      </c>
      <c r="G687" s="16">
        <f t="shared" si="100"/>
        <v>1989.4717126307078</v>
      </c>
      <c r="I687" s="33" t="b">
        <f t="shared" si="101"/>
        <v>0</v>
      </c>
      <c r="J687" s="33">
        <f t="shared" si="102"/>
        <v>25</v>
      </c>
      <c r="K687" s="33">
        <f t="shared" si="103"/>
        <v>26</v>
      </c>
      <c r="L687" s="1" t="str">
        <f t="shared" si="104"/>
        <v/>
      </c>
      <c r="M687" s="1" t="str">
        <f t="shared" si="105"/>
        <v/>
      </c>
      <c r="N687" s="1" t="str">
        <f t="shared" si="106"/>
        <v/>
      </c>
      <c r="O687" s="1" t="str">
        <f t="shared" si="107"/>
        <v/>
      </c>
      <c r="P687" s="1">
        <f t="shared" si="108"/>
        <v>0</v>
      </c>
    </row>
    <row r="688" spans="6:16" x14ac:dyDescent="0.3">
      <c r="F688" s="26">
        <f t="shared" si="109"/>
        <v>68.600000000000378</v>
      </c>
      <c r="G688" s="16">
        <f t="shared" si="100"/>
        <v>1989.4717126307078</v>
      </c>
      <c r="I688" s="33" t="b">
        <f t="shared" si="101"/>
        <v>0</v>
      </c>
      <c r="J688" s="33">
        <f t="shared" si="102"/>
        <v>25</v>
      </c>
      <c r="K688" s="33">
        <f t="shared" si="103"/>
        <v>26</v>
      </c>
      <c r="L688" s="1" t="str">
        <f t="shared" si="104"/>
        <v/>
      </c>
      <c r="M688" s="1" t="str">
        <f t="shared" si="105"/>
        <v/>
      </c>
      <c r="N688" s="1" t="str">
        <f t="shared" si="106"/>
        <v/>
      </c>
      <c r="O688" s="1" t="str">
        <f t="shared" si="107"/>
        <v/>
      </c>
      <c r="P688" s="1">
        <f t="shared" si="108"/>
        <v>0</v>
      </c>
    </row>
    <row r="689" spans="6:16" x14ac:dyDescent="0.3">
      <c r="F689" s="26">
        <f t="shared" si="109"/>
        <v>68.700000000000372</v>
      </c>
      <c r="G689" s="16">
        <f t="shared" si="100"/>
        <v>1989.4717126307078</v>
      </c>
      <c r="I689" s="33" t="b">
        <f t="shared" si="101"/>
        <v>0</v>
      </c>
      <c r="J689" s="33">
        <f t="shared" si="102"/>
        <v>25</v>
      </c>
      <c r="K689" s="33">
        <f t="shared" si="103"/>
        <v>26</v>
      </c>
      <c r="L689" s="1" t="str">
        <f t="shared" si="104"/>
        <v/>
      </c>
      <c r="M689" s="1" t="str">
        <f t="shared" si="105"/>
        <v/>
      </c>
      <c r="N689" s="1" t="str">
        <f t="shared" si="106"/>
        <v/>
      </c>
      <c r="O689" s="1" t="str">
        <f t="shared" si="107"/>
        <v/>
      </c>
      <c r="P689" s="1">
        <f t="shared" si="108"/>
        <v>0</v>
      </c>
    </row>
    <row r="690" spans="6:16" x14ac:dyDescent="0.3">
      <c r="F690" s="26">
        <f t="shared" si="109"/>
        <v>68.800000000000367</v>
      </c>
      <c r="G690" s="16">
        <f t="shared" si="100"/>
        <v>1989.4717126307078</v>
      </c>
      <c r="I690" s="33" t="b">
        <f t="shared" si="101"/>
        <v>0</v>
      </c>
      <c r="J690" s="33">
        <f t="shared" si="102"/>
        <v>25</v>
      </c>
      <c r="K690" s="33">
        <f t="shared" si="103"/>
        <v>26</v>
      </c>
      <c r="L690" s="1" t="str">
        <f t="shared" si="104"/>
        <v/>
      </c>
      <c r="M690" s="1" t="str">
        <f t="shared" si="105"/>
        <v/>
      </c>
      <c r="N690" s="1" t="str">
        <f t="shared" si="106"/>
        <v/>
      </c>
      <c r="O690" s="1" t="str">
        <f t="shared" si="107"/>
        <v/>
      </c>
      <c r="P690" s="1">
        <f t="shared" si="108"/>
        <v>0</v>
      </c>
    </row>
    <row r="691" spans="6:16" x14ac:dyDescent="0.3">
      <c r="F691" s="26">
        <f t="shared" si="109"/>
        <v>68.900000000000361</v>
      </c>
      <c r="G691" s="16">
        <f t="shared" si="100"/>
        <v>1989.4717126307078</v>
      </c>
      <c r="I691" s="33" t="b">
        <f t="shared" si="101"/>
        <v>0</v>
      </c>
      <c r="J691" s="33">
        <f t="shared" si="102"/>
        <v>25</v>
      </c>
      <c r="K691" s="33">
        <f t="shared" si="103"/>
        <v>26</v>
      </c>
      <c r="L691" s="1" t="str">
        <f t="shared" si="104"/>
        <v/>
      </c>
      <c r="M691" s="1" t="str">
        <f t="shared" si="105"/>
        <v/>
      </c>
      <c r="N691" s="1" t="str">
        <f t="shared" si="106"/>
        <v/>
      </c>
      <c r="O691" s="1" t="str">
        <f t="shared" si="107"/>
        <v/>
      </c>
      <c r="P691" s="1">
        <f t="shared" si="108"/>
        <v>0</v>
      </c>
    </row>
    <row r="692" spans="6:16" x14ac:dyDescent="0.3">
      <c r="F692" s="26">
        <f t="shared" si="109"/>
        <v>69.000000000000355</v>
      </c>
      <c r="G692" s="16">
        <f t="shared" si="100"/>
        <v>1989.4717126307078</v>
      </c>
      <c r="I692" s="33" t="b">
        <f t="shared" si="101"/>
        <v>0</v>
      </c>
      <c r="J692" s="33">
        <f t="shared" si="102"/>
        <v>25</v>
      </c>
      <c r="K692" s="33">
        <f t="shared" si="103"/>
        <v>26</v>
      </c>
      <c r="L692" s="1" t="str">
        <f t="shared" si="104"/>
        <v/>
      </c>
      <c r="M692" s="1" t="str">
        <f t="shared" si="105"/>
        <v/>
      </c>
      <c r="N692" s="1" t="str">
        <f t="shared" si="106"/>
        <v/>
      </c>
      <c r="O692" s="1" t="str">
        <f t="shared" si="107"/>
        <v/>
      </c>
      <c r="P692" s="1">
        <f t="shared" si="108"/>
        <v>0</v>
      </c>
    </row>
    <row r="693" spans="6:16" x14ac:dyDescent="0.3">
      <c r="F693" s="26">
        <f t="shared" si="109"/>
        <v>69.10000000000035</v>
      </c>
      <c r="G693" s="16">
        <f t="shared" si="100"/>
        <v>1989.4717126307078</v>
      </c>
      <c r="I693" s="33" t="b">
        <f t="shared" si="101"/>
        <v>0</v>
      </c>
      <c r="J693" s="33">
        <f t="shared" si="102"/>
        <v>25</v>
      </c>
      <c r="K693" s="33">
        <f t="shared" si="103"/>
        <v>26</v>
      </c>
      <c r="L693" s="1" t="str">
        <f t="shared" si="104"/>
        <v/>
      </c>
      <c r="M693" s="1" t="str">
        <f t="shared" si="105"/>
        <v/>
      </c>
      <c r="N693" s="1" t="str">
        <f t="shared" si="106"/>
        <v/>
      </c>
      <c r="O693" s="1" t="str">
        <f t="shared" si="107"/>
        <v/>
      </c>
      <c r="P693" s="1">
        <f t="shared" si="108"/>
        <v>0</v>
      </c>
    </row>
    <row r="694" spans="6:16" x14ac:dyDescent="0.3">
      <c r="F694" s="26">
        <f t="shared" si="109"/>
        <v>69.200000000000344</v>
      </c>
      <c r="G694" s="16">
        <f t="shared" si="100"/>
        <v>1989.4717126307078</v>
      </c>
      <c r="I694" s="33" t="b">
        <f t="shared" si="101"/>
        <v>0</v>
      </c>
      <c r="J694" s="33">
        <f t="shared" si="102"/>
        <v>25</v>
      </c>
      <c r="K694" s="33">
        <f t="shared" si="103"/>
        <v>26</v>
      </c>
      <c r="L694" s="1" t="str">
        <f t="shared" si="104"/>
        <v/>
      </c>
      <c r="M694" s="1" t="str">
        <f t="shared" si="105"/>
        <v/>
      </c>
      <c r="N694" s="1" t="str">
        <f t="shared" si="106"/>
        <v/>
      </c>
      <c r="O694" s="1" t="str">
        <f t="shared" si="107"/>
        <v/>
      </c>
      <c r="P694" s="1">
        <f t="shared" si="108"/>
        <v>0</v>
      </c>
    </row>
    <row r="695" spans="6:16" x14ac:dyDescent="0.3">
      <c r="F695" s="26">
        <f t="shared" si="109"/>
        <v>69.300000000000338</v>
      </c>
      <c r="G695" s="16">
        <f t="shared" si="100"/>
        <v>1989.4717126307078</v>
      </c>
      <c r="I695" s="33" t="b">
        <f t="shared" si="101"/>
        <v>0</v>
      </c>
      <c r="J695" s="33">
        <f t="shared" si="102"/>
        <v>25</v>
      </c>
      <c r="K695" s="33">
        <f t="shared" si="103"/>
        <v>26</v>
      </c>
      <c r="L695" s="1" t="str">
        <f t="shared" si="104"/>
        <v/>
      </c>
      <c r="M695" s="1" t="str">
        <f t="shared" si="105"/>
        <v/>
      </c>
      <c r="N695" s="1" t="str">
        <f t="shared" si="106"/>
        <v/>
      </c>
      <c r="O695" s="1" t="str">
        <f t="shared" si="107"/>
        <v/>
      </c>
      <c r="P695" s="1">
        <f t="shared" si="108"/>
        <v>0</v>
      </c>
    </row>
    <row r="696" spans="6:16" x14ac:dyDescent="0.3">
      <c r="F696" s="26">
        <f t="shared" si="109"/>
        <v>69.400000000000333</v>
      </c>
      <c r="G696" s="16">
        <f t="shared" si="100"/>
        <v>1989.4717126307078</v>
      </c>
      <c r="I696" s="33" t="b">
        <f t="shared" si="101"/>
        <v>0</v>
      </c>
      <c r="J696" s="33">
        <f t="shared" si="102"/>
        <v>25</v>
      </c>
      <c r="K696" s="33">
        <f t="shared" si="103"/>
        <v>26</v>
      </c>
      <c r="L696" s="1" t="str">
        <f t="shared" si="104"/>
        <v/>
      </c>
      <c r="M696" s="1" t="str">
        <f t="shared" si="105"/>
        <v/>
      </c>
      <c r="N696" s="1" t="str">
        <f t="shared" si="106"/>
        <v/>
      </c>
      <c r="O696" s="1" t="str">
        <f t="shared" si="107"/>
        <v/>
      </c>
      <c r="P696" s="1">
        <f t="shared" si="108"/>
        <v>0</v>
      </c>
    </row>
    <row r="697" spans="6:16" x14ac:dyDescent="0.3">
      <c r="F697" s="26">
        <f t="shared" si="109"/>
        <v>69.500000000000327</v>
      </c>
      <c r="G697" s="16">
        <f t="shared" si="100"/>
        <v>1989.4717126307078</v>
      </c>
      <c r="I697" s="33" t="b">
        <f t="shared" si="101"/>
        <v>0</v>
      </c>
      <c r="J697" s="33">
        <f t="shared" si="102"/>
        <v>25</v>
      </c>
      <c r="K697" s="33">
        <f t="shared" si="103"/>
        <v>26</v>
      </c>
      <c r="L697" s="1" t="str">
        <f t="shared" si="104"/>
        <v/>
      </c>
      <c r="M697" s="1" t="str">
        <f t="shared" si="105"/>
        <v/>
      </c>
      <c r="N697" s="1" t="str">
        <f t="shared" si="106"/>
        <v/>
      </c>
      <c r="O697" s="1" t="str">
        <f t="shared" si="107"/>
        <v/>
      </c>
      <c r="P697" s="1">
        <f t="shared" si="108"/>
        <v>0</v>
      </c>
    </row>
    <row r="698" spans="6:16" x14ac:dyDescent="0.3">
      <c r="F698" s="26">
        <f t="shared" si="109"/>
        <v>69.600000000000321</v>
      </c>
      <c r="G698" s="16">
        <f t="shared" si="100"/>
        <v>1989.4717126307078</v>
      </c>
      <c r="I698" s="33" t="b">
        <f t="shared" si="101"/>
        <v>0</v>
      </c>
      <c r="J698" s="33">
        <f t="shared" si="102"/>
        <v>25</v>
      </c>
      <c r="K698" s="33">
        <f t="shared" si="103"/>
        <v>26</v>
      </c>
      <c r="L698" s="1" t="str">
        <f t="shared" si="104"/>
        <v/>
      </c>
      <c r="M698" s="1" t="str">
        <f t="shared" si="105"/>
        <v/>
      </c>
      <c r="N698" s="1" t="str">
        <f t="shared" si="106"/>
        <v/>
      </c>
      <c r="O698" s="1" t="str">
        <f t="shared" si="107"/>
        <v/>
      </c>
      <c r="P698" s="1">
        <f t="shared" si="108"/>
        <v>0</v>
      </c>
    </row>
    <row r="699" spans="6:16" x14ac:dyDescent="0.3">
      <c r="F699" s="26">
        <f t="shared" si="109"/>
        <v>69.700000000000315</v>
      </c>
      <c r="G699" s="16">
        <f t="shared" si="100"/>
        <v>1989.4717126307078</v>
      </c>
      <c r="I699" s="33" t="b">
        <f t="shared" si="101"/>
        <v>0</v>
      </c>
      <c r="J699" s="33">
        <f t="shared" si="102"/>
        <v>25</v>
      </c>
      <c r="K699" s="33">
        <f t="shared" si="103"/>
        <v>26</v>
      </c>
      <c r="L699" s="1" t="str">
        <f t="shared" si="104"/>
        <v/>
      </c>
      <c r="M699" s="1" t="str">
        <f t="shared" si="105"/>
        <v/>
      </c>
      <c r="N699" s="1" t="str">
        <f t="shared" si="106"/>
        <v/>
      </c>
      <c r="O699" s="1" t="str">
        <f t="shared" si="107"/>
        <v/>
      </c>
      <c r="P699" s="1">
        <f t="shared" si="108"/>
        <v>0</v>
      </c>
    </row>
    <row r="700" spans="6:16" x14ac:dyDescent="0.3">
      <c r="F700" s="26">
        <f t="shared" si="109"/>
        <v>69.80000000000031</v>
      </c>
      <c r="G700" s="16">
        <f t="shared" ref="G700:G763" si="110">IF(F700&gt;$C$29,$C$30,IF(I700,N700+(F700-L700)*P700,0))</f>
        <v>1989.4717126307078</v>
      </c>
      <c r="I700" s="33" t="b">
        <f t="shared" ref="I700:I763" si="111">AND(F700&gt;=$C$28,F700&lt;=$C$29)</f>
        <v>0</v>
      </c>
      <c r="J700" s="33">
        <f t="shared" ref="J700:J763" si="112">COUNTIF($B$2:$B$26,"&lt;="&amp;F700)</f>
        <v>25</v>
      </c>
      <c r="K700" s="33">
        <f t="shared" ref="K700:K763" si="113">J700+1</f>
        <v>26</v>
      </c>
      <c r="L700" s="1" t="str">
        <f t="shared" ref="L700:L763" si="114">IF(I700,INDEX($B$2:$B$26,J700),"")</f>
        <v/>
      </c>
      <c r="M700" s="1" t="str">
        <f t="shared" ref="M700:M763" si="115">IF(I700,INDEX($B$2:$B$26,K700),"")</f>
        <v/>
      </c>
      <c r="N700" s="1" t="str">
        <f t="shared" ref="N700:N763" si="116">IF(I700,INDEX($C$2:$C$26,J700),"")</f>
        <v/>
      </c>
      <c r="O700" s="1" t="str">
        <f t="shared" ref="O700:O763" si="117">IF(I700,INDEX($C$2:$C$26,K700),"")</f>
        <v/>
      </c>
      <c r="P700" s="1">
        <f t="shared" ref="P700:P763" si="118">IF(L700&lt;&gt;M700,(O700-N700)/(M700-L700),0)</f>
        <v>0</v>
      </c>
    </row>
    <row r="701" spans="6:16" x14ac:dyDescent="0.3">
      <c r="F701" s="26">
        <f t="shared" si="109"/>
        <v>69.900000000000304</v>
      </c>
      <c r="G701" s="16">
        <f t="shared" si="110"/>
        <v>1989.4717126307078</v>
      </c>
      <c r="I701" s="33" t="b">
        <f t="shared" si="111"/>
        <v>0</v>
      </c>
      <c r="J701" s="33">
        <f t="shared" si="112"/>
        <v>25</v>
      </c>
      <c r="K701" s="33">
        <f t="shared" si="113"/>
        <v>26</v>
      </c>
      <c r="L701" s="1" t="str">
        <f t="shared" si="114"/>
        <v/>
      </c>
      <c r="M701" s="1" t="str">
        <f t="shared" si="115"/>
        <v/>
      </c>
      <c r="N701" s="1" t="str">
        <f t="shared" si="116"/>
        <v/>
      </c>
      <c r="O701" s="1" t="str">
        <f t="shared" si="117"/>
        <v/>
      </c>
      <c r="P701" s="1">
        <f t="shared" si="118"/>
        <v>0</v>
      </c>
    </row>
    <row r="702" spans="6:16" x14ac:dyDescent="0.3">
      <c r="F702" s="26">
        <f t="shared" si="109"/>
        <v>70.000000000000298</v>
      </c>
      <c r="G702" s="16">
        <f t="shared" si="110"/>
        <v>1989.4717126307078</v>
      </c>
      <c r="I702" s="33" t="b">
        <f t="shared" si="111"/>
        <v>0</v>
      </c>
      <c r="J702" s="33">
        <f t="shared" si="112"/>
        <v>25</v>
      </c>
      <c r="K702" s="33">
        <f t="shared" si="113"/>
        <v>26</v>
      </c>
      <c r="L702" s="1" t="str">
        <f t="shared" si="114"/>
        <v/>
      </c>
      <c r="M702" s="1" t="str">
        <f t="shared" si="115"/>
        <v/>
      </c>
      <c r="N702" s="1" t="str">
        <f t="shared" si="116"/>
        <v/>
      </c>
      <c r="O702" s="1" t="str">
        <f t="shared" si="117"/>
        <v/>
      </c>
      <c r="P702" s="1">
        <f t="shared" si="118"/>
        <v>0</v>
      </c>
    </row>
    <row r="703" spans="6:16" x14ac:dyDescent="0.3">
      <c r="F703" s="26">
        <f t="shared" si="109"/>
        <v>70.100000000000293</v>
      </c>
      <c r="G703" s="16">
        <f t="shared" si="110"/>
        <v>1989.4717126307078</v>
      </c>
      <c r="I703" s="33" t="b">
        <f t="shared" si="111"/>
        <v>0</v>
      </c>
      <c r="J703" s="33">
        <f t="shared" si="112"/>
        <v>25</v>
      </c>
      <c r="K703" s="33">
        <f t="shared" si="113"/>
        <v>26</v>
      </c>
      <c r="L703" s="1" t="str">
        <f t="shared" si="114"/>
        <v/>
      </c>
      <c r="M703" s="1" t="str">
        <f t="shared" si="115"/>
        <v/>
      </c>
      <c r="N703" s="1" t="str">
        <f t="shared" si="116"/>
        <v/>
      </c>
      <c r="O703" s="1" t="str">
        <f t="shared" si="117"/>
        <v/>
      </c>
      <c r="P703" s="1">
        <f t="shared" si="118"/>
        <v>0</v>
      </c>
    </row>
    <row r="704" spans="6:16" x14ac:dyDescent="0.3">
      <c r="F704" s="26">
        <f t="shared" si="109"/>
        <v>70.200000000000287</v>
      </c>
      <c r="G704" s="16">
        <f t="shared" si="110"/>
        <v>1989.4717126307078</v>
      </c>
      <c r="I704" s="33" t="b">
        <f t="shared" si="111"/>
        <v>0</v>
      </c>
      <c r="J704" s="33">
        <f t="shared" si="112"/>
        <v>25</v>
      </c>
      <c r="K704" s="33">
        <f t="shared" si="113"/>
        <v>26</v>
      </c>
      <c r="L704" s="1" t="str">
        <f t="shared" si="114"/>
        <v/>
      </c>
      <c r="M704" s="1" t="str">
        <f t="shared" si="115"/>
        <v/>
      </c>
      <c r="N704" s="1" t="str">
        <f t="shared" si="116"/>
        <v/>
      </c>
      <c r="O704" s="1" t="str">
        <f t="shared" si="117"/>
        <v/>
      </c>
      <c r="P704" s="1">
        <f t="shared" si="118"/>
        <v>0</v>
      </c>
    </row>
    <row r="705" spans="6:16" x14ac:dyDescent="0.3">
      <c r="F705" s="26">
        <f t="shared" si="109"/>
        <v>70.300000000000281</v>
      </c>
      <c r="G705" s="16">
        <f t="shared" si="110"/>
        <v>1989.4717126307078</v>
      </c>
      <c r="I705" s="33" t="b">
        <f t="shared" si="111"/>
        <v>0</v>
      </c>
      <c r="J705" s="33">
        <f t="shared" si="112"/>
        <v>25</v>
      </c>
      <c r="K705" s="33">
        <f t="shared" si="113"/>
        <v>26</v>
      </c>
      <c r="L705" s="1" t="str">
        <f t="shared" si="114"/>
        <v/>
      </c>
      <c r="M705" s="1" t="str">
        <f t="shared" si="115"/>
        <v/>
      </c>
      <c r="N705" s="1" t="str">
        <f t="shared" si="116"/>
        <v/>
      </c>
      <c r="O705" s="1" t="str">
        <f t="shared" si="117"/>
        <v/>
      </c>
      <c r="P705" s="1">
        <f t="shared" si="118"/>
        <v>0</v>
      </c>
    </row>
    <row r="706" spans="6:16" x14ac:dyDescent="0.3">
      <c r="F706" s="26">
        <f t="shared" si="109"/>
        <v>70.400000000000276</v>
      </c>
      <c r="G706" s="16">
        <f t="shared" si="110"/>
        <v>1989.4717126307078</v>
      </c>
      <c r="I706" s="33" t="b">
        <f t="shared" si="111"/>
        <v>0</v>
      </c>
      <c r="J706" s="33">
        <f t="shared" si="112"/>
        <v>25</v>
      </c>
      <c r="K706" s="33">
        <f t="shared" si="113"/>
        <v>26</v>
      </c>
      <c r="L706" s="1" t="str">
        <f t="shared" si="114"/>
        <v/>
      </c>
      <c r="M706" s="1" t="str">
        <f t="shared" si="115"/>
        <v/>
      </c>
      <c r="N706" s="1" t="str">
        <f t="shared" si="116"/>
        <v/>
      </c>
      <c r="O706" s="1" t="str">
        <f t="shared" si="117"/>
        <v/>
      </c>
      <c r="P706" s="1">
        <f t="shared" si="118"/>
        <v>0</v>
      </c>
    </row>
    <row r="707" spans="6:16" x14ac:dyDescent="0.3">
      <c r="F707" s="26">
        <f t="shared" ref="F707:F770" si="119">F706+WindSpeedStep</f>
        <v>70.50000000000027</v>
      </c>
      <c r="G707" s="16">
        <f t="shared" si="110"/>
        <v>1989.4717126307078</v>
      </c>
      <c r="I707" s="33" t="b">
        <f t="shared" si="111"/>
        <v>0</v>
      </c>
      <c r="J707" s="33">
        <f t="shared" si="112"/>
        <v>25</v>
      </c>
      <c r="K707" s="33">
        <f t="shared" si="113"/>
        <v>26</v>
      </c>
      <c r="L707" s="1" t="str">
        <f t="shared" si="114"/>
        <v/>
      </c>
      <c r="M707" s="1" t="str">
        <f t="shared" si="115"/>
        <v/>
      </c>
      <c r="N707" s="1" t="str">
        <f t="shared" si="116"/>
        <v/>
      </c>
      <c r="O707" s="1" t="str">
        <f t="shared" si="117"/>
        <v/>
      </c>
      <c r="P707" s="1">
        <f t="shared" si="118"/>
        <v>0</v>
      </c>
    </row>
    <row r="708" spans="6:16" x14ac:dyDescent="0.3">
      <c r="F708" s="26">
        <f t="shared" si="119"/>
        <v>70.600000000000264</v>
      </c>
      <c r="G708" s="16">
        <f t="shared" si="110"/>
        <v>1989.4717126307078</v>
      </c>
      <c r="I708" s="33" t="b">
        <f t="shared" si="111"/>
        <v>0</v>
      </c>
      <c r="J708" s="33">
        <f t="shared" si="112"/>
        <v>25</v>
      </c>
      <c r="K708" s="33">
        <f t="shared" si="113"/>
        <v>26</v>
      </c>
      <c r="L708" s="1" t="str">
        <f t="shared" si="114"/>
        <v/>
      </c>
      <c r="M708" s="1" t="str">
        <f t="shared" si="115"/>
        <v/>
      </c>
      <c r="N708" s="1" t="str">
        <f t="shared" si="116"/>
        <v/>
      </c>
      <c r="O708" s="1" t="str">
        <f t="shared" si="117"/>
        <v/>
      </c>
      <c r="P708" s="1">
        <f t="shared" si="118"/>
        <v>0</v>
      </c>
    </row>
    <row r="709" spans="6:16" x14ac:dyDescent="0.3">
      <c r="F709" s="26">
        <f t="shared" si="119"/>
        <v>70.700000000000259</v>
      </c>
      <c r="G709" s="16">
        <f t="shared" si="110"/>
        <v>1989.4717126307078</v>
      </c>
      <c r="I709" s="33" t="b">
        <f t="shared" si="111"/>
        <v>0</v>
      </c>
      <c r="J709" s="33">
        <f t="shared" si="112"/>
        <v>25</v>
      </c>
      <c r="K709" s="33">
        <f t="shared" si="113"/>
        <v>26</v>
      </c>
      <c r="L709" s="1" t="str">
        <f t="shared" si="114"/>
        <v/>
      </c>
      <c r="M709" s="1" t="str">
        <f t="shared" si="115"/>
        <v/>
      </c>
      <c r="N709" s="1" t="str">
        <f t="shared" si="116"/>
        <v/>
      </c>
      <c r="O709" s="1" t="str">
        <f t="shared" si="117"/>
        <v/>
      </c>
      <c r="P709" s="1">
        <f t="shared" si="118"/>
        <v>0</v>
      </c>
    </row>
    <row r="710" spans="6:16" x14ac:dyDescent="0.3">
      <c r="F710" s="26">
        <f t="shared" si="119"/>
        <v>70.800000000000253</v>
      </c>
      <c r="G710" s="16">
        <f t="shared" si="110"/>
        <v>1989.4717126307078</v>
      </c>
      <c r="I710" s="33" t="b">
        <f t="shared" si="111"/>
        <v>0</v>
      </c>
      <c r="J710" s="33">
        <f t="shared" si="112"/>
        <v>25</v>
      </c>
      <c r="K710" s="33">
        <f t="shared" si="113"/>
        <v>26</v>
      </c>
      <c r="L710" s="1" t="str">
        <f t="shared" si="114"/>
        <v/>
      </c>
      <c r="M710" s="1" t="str">
        <f t="shared" si="115"/>
        <v/>
      </c>
      <c r="N710" s="1" t="str">
        <f t="shared" si="116"/>
        <v/>
      </c>
      <c r="O710" s="1" t="str">
        <f t="shared" si="117"/>
        <v/>
      </c>
      <c r="P710" s="1">
        <f t="shared" si="118"/>
        <v>0</v>
      </c>
    </row>
    <row r="711" spans="6:16" x14ac:dyDescent="0.3">
      <c r="F711" s="26">
        <f t="shared" si="119"/>
        <v>70.900000000000247</v>
      </c>
      <c r="G711" s="16">
        <f t="shared" si="110"/>
        <v>1989.4717126307078</v>
      </c>
      <c r="I711" s="33" t="b">
        <f t="shared" si="111"/>
        <v>0</v>
      </c>
      <c r="J711" s="33">
        <f t="shared" si="112"/>
        <v>25</v>
      </c>
      <c r="K711" s="33">
        <f t="shared" si="113"/>
        <v>26</v>
      </c>
      <c r="L711" s="1" t="str">
        <f t="shared" si="114"/>
        <v/>
      </c>
      <c r="M711" s="1" t="str">
        <f t="shared" si="115"/>
        <v/>
      </c>
      <c r="N711" s="1" t="str">
        <f t="shared" si="116"/>
        <v/>
      </c>
      <c r="O711" s="1" t="str">
        <f t="shared" si="117"/>
        <v/>
      </c>
      <c r="P711" s="1">
        <f t="shared" si="118"/>
        <v>0</v>
      </c>
    </row>
    <row r="712" spans="6:16" x14ac:dyDescent="0.3">
      <c r="F712" s="26">
        <f t="shared" si="119"/>
        <v>71.000000000000242</v>
      </c>
      <c r="G712" s="16">
        <f t="shared" si="110"/>
        <v>1989.4717126307078</v>
      </c>
      <c r="I712" s="33" t="b">
        <f t="shared" si="111"/>
        <v>0</v>
      </c>
      <c r="J712" s="33">
        <f t="shared" si="112"/>
        <v>25</v>
      </c>
      <c r="K712" s="33">
        <f t="shared" si="113"/>
        <v>26</v>
      </c>
      <c r="L712" s="1" t="str">
        <f t="shared" si="114"/>
        <v/>
      </c>
      <c r="M712" s="1" t="str">
        <f t="shared" si="115"/>
        <v/>
      </c>
      <c r="N712" s="1" t="str">
        <f t="shared" si="116"/>
        <v/>
      </c>
      <c r="O712" s="1" t="str">
        <f t="shared" si="117"/>
        <v/>
      </c>
      <c r="P712" s="1">
        <f t="shared" si="118"/>
        <v>0</v>
      </c>
    </row>
    <row r="713" spans="6:16" x14ac:dyDescent="0.3">
      <c r="F713" s="26">
        <f t="shared" si="119"/>
        <v>71.100000000000236</v>
      </c>
      <c r="G713" s="16">
        <f t="shared" si="110"/>
        <v>1989.4717126307078</v>
      </c>
      <c r="I713" s="33" t="b">
        <f t="shared" si="111"/>
        <v>0</v>
      </c>
      <c r="J713" s="33">
        <f t="shared" si="112"/>
        <v>25</v>
      </c>
      <c r="K713" s="33">
        <f t="shared" si="113"/>
        <v>26</v>
      </c>
      <c r="L713" s="1" t="str">
        <f t="shared" si="114"/>
        <v/>
      </c>
      <c r="M713" s="1" t="str">
        <f t="shared" si="115"/>
        <v/>
      </c>
      <c r="N713" s="1" t="str">
        <f t="shared" si="116"/>
        <v/>
      </c>
      <c r="O713" s="1" t="str">
        <f t="shared" si="117"/>
        <v/>
      </c>
      <c r="P713" s="1">
        <f t="shared" si="118"/>
        <v>0</v>
      </c>
    </row>
    <row r="714" spans="6:16" x14ac:dyDescent="0.3">
      <c r="F714" s="26">
        <f t="shared" si="119"/>
        <v>71.20000000000023</v>
      </c>
      <c r="G714" s="16">
        <f t="shared" si="110"/>
        <v>1989.4717126307078</v>
      </c>
      <c r="I714" s="33" t="b">
        <f t="shared" si="111"/>
        <v>0</v>
      </c>
      <c r="J714" s="33">
        <f t="shared" si="112"/>
        <v>25</v>
      </c>
      <c r="K714" s="33">
        <f t="shared" si="113"/>
        <v>26</v>
      </c>
      <c r="L714" s="1" t="str">
        <f t="shared" si="114"/>
        <v/>
      </c>
      <c r="M714" s="1" t="str">
        <f t="shared" si="115"/>
        <v/>
      </c>
      <c r="N714" s="1" t="str">
        <f t="shared" si="116"/>
        <v/>
      </c>
      <c r="O714" s="1" t="str">
        <f t="shared" si="117"/>
        <v/>
      </c>
      <c r="P714" s="1">
        <f t="shared" si="118"/>
        <v>0</v>
      </c>
    </row>
    <row r="715" spans="6:16" x14ac:dyDescent="0.3">
      <c r="F715" s="26">
        <f t="shared" si="119"/>
        <v>71.300000000000225</v>
      </c>
      <c r="G715" s="16">
        <f t="shared" si="110"/>
        <v>1989.4717126307078</v>
      </c>
      <c r="I715" s="33" t="b">
        <f t="shared" si="111"/>
        <v>0</v>
      </c>
      <c r="J715" s="33">
        <f t="shared" si="112"/>
        <v>25</v>
      </c>
      <c r="K715" s="33">
        <f t="shared" si="113"/>
        <v>26</v>
      </c>
      <c r="L715" s="1" t="str">
        <f t="shared" si="114"/>
        <v/>
      </c>
      <c r="M715" s="1" t="str">
        <f t="shared" si="115"/>
        <v/>
      </c>
      <c r="N715" s="1" t="str">
        <f t="shared" si="116"/>
        <v/>
      </c>
      <c r="O715" s="1" t="str">
        <f t="shared" si="117"/>
        <v/>
      </c>
      <c r="P715" s="1">
        <f t="shared" si="118"/>
        <v>0</v>
      </c>
    </row>
    <row r="716" spans="6:16" x14ac:dyDescent="0.3">
      <c r="F716" s="26">
        <f t="shared" si="119"/>
        <v>71.400000000000219</v>
      </c>
      <c r="G716" s="16">
        <f t="shared" si="110"/>
        <v>1989.4717126307078</v>
      </c>
      <c r="I716" s="33" t="b">
        <f t="shared" si="111"/>
        <v>0</v>
      </c>
      <c r="J716" s="33">
        <f t="shared" si="112"/>
        <v>25</v>
      </c>
      <c r="K716" s="33">
        <f t="shared" si="113"/>
        <v>26</v>
      </c>
      <c r="L716" s="1" t="str">
        <f t="shared" si="114"/>
        <v/>
      </c>
      <c r="M716" s="1" t="str">
        <f t="shared" si="115"/>
        <v/>
      </c>
      <c r="N716" s="1" t="str">
        <f t="shared" si="116"/>
        <v/>
      </c>
      <c r="O716" s="1" t="str">
        <f t="shared" si="117"/>
        <v/>
      </c>
      <c r="P716" s="1">
        <f t="shared" si="118"/>
        <v>0</v>
      </c>
    </row>
    <row r="717" spans="6:16" x14ac:dyDescent="0.3">
      <c r="F717" s="26">
        <f t="shared" si="119"/>
        <v>71.500000000000213</v>
      </c>
      <c r="G717" s="16">
        <f t="shared" si="110"/>
        <v>1989.4717126307078</v>
      </c>
      <c r="I717" s="33" t="b">
        <f t="shared" si="111"/>
        <v>0</v>
      </c>
      <c r="J717" s="33">
        <f t="shared" si="112"/>
        <v>25</v>
      </c>
      <c r="K717" s="33">
        <f t="shared" si="113"/>
        <v>26</v>
      </c>
      <c r="L717" s="1" t="str">
        <f t="shared" si="114"/>
        <v/>
      </c>
      <c r="M717" s="1" t="str">
        <f t="shared" si="115"/>
        <v/>
      </c>
      <c r="N717" s="1" t="str">
        <f t="shared" si="116"/>
        <v/>
      </c>
      <c r="O717" s="1" t="str">
        <f t="shared" si="117"/>
        <v/>
      </c>
      <c r="P717" s="1">
        <f t="shared" si="118"/>
        <v>0</v>
      </c>
    </row>
    <row r="718" spans="6:16" x14ac:dyDescent="0.3">
      <c r="F718" s="26">
        <f t="shared" si="119"/>
        <v>71.600000000000207</v>
      </c>
      <c r="G718" s="16">
        <f t="shared" si="110"/>
        <v>1989.4717126307078</v>
      </c>
      <c r="I718" s="33" t="b">
        <f t="shared" si="111"/>
        <v>0</v>
      </c>
      <c r="J718" s="33">
        <f t="shared" si="112"/>
        <v>25</v>
      </c>
      <c r="K718" s="33">
        <f t="shared" si="113"/>
        <v>26</v>
      </c>
      <c r="L718" s="1" t="str">
        <f t="shared" si="114"/>
        <v/>
      </c>
      <c r="M718" s="1" t="str">
        <f t="shared" si="115"/>
        <v/>
      </c>
      <c r="N718" s="1" t="str">
        <f t="shared" si="116"/>
        <v/>
      </c>
      <c r="O718" s="1" t="str">
        <f t="shared" si="117"/>
        <v/>
      </c>
      <c r="P718" s="1">
        <f t="shared" si="118"/>
        <v>0</v>
      </c>
    </row>
    <row r="719" spans="6:16" x14ac:dyDescent="0.3">
      <c r="F719" s="26">
        <f t="shared" si="119"/>
        <v>71.700000000000202</v>
      </c>
      <c r="G719" s="16">
        <f t="shared" si="110"/>
        <v>1989.4717126307078</v>
      </c>
      <c r="I719" s="33" t="b">
        <f t="shared" si="111"/>
        <v>0</v>
      </c>
      <c r="J719" s="33">
        <f t="shared" si="112"/>
        <v>25</v>
      </c>
      <c r="K719" s="33">
        <f t="shared" si="113"/>
        <v>26</v>
      </c>
      <c r="L719" s="1" t="str">
        <f t="shared" si="114"/>
        <v/>
      </c>
      <c r="M719" s="1" t="str">
        <f t="shared" si="115"/>
        <v/>
      </c>
      <c r="N719" s="1" t="str">
        <f t="shared" si="116"/>
        <v/>
      </c>
      <c r="O719" s="1" t="str">
        <f t="shared" si="117"/>
        <v/>
      </c>
      <c r="P719" s="1">
        <f t="shared" si="118"/>
        <v>0</v>
      </c>
    </row>
    <row r="720" spans="6:16" x14ac:dyDescent="0.3">
      <c r="F720" s="26">
        <f t="shared" si="119"/>
        <v>71.800000000000196</v>
      </c>
      <c r="G720" s="16">
        <f t="shared" si="110"/>
        <v>1989.4717126307078</v>
      </c>
      <c r="I720" s="33" t="b">
        <f t="shared" si="111"/>
        <v>0</v>
      </c>
      <c r="J720" s="33">
        <f t="shared" si="112"/>
        <v>25</v>
      </c>
      <c r="K720" s="33">
        <f t="shared" si="113"/>
        <v>26</v>
      </c>
      <c r="L720" s="1" t="str">
        <f t="shared" si="114"/>
        <v/>
      </c>
      <c r="M720" s="1" t="str">
        <f t="shared" si="115"/>
        <v/>
      </c>
      <c r="N720" s="1" t="str">
        <f t="shared" si="116"/>
        <v/>
      </c>
      <c r="O720" s="1" t="str">
        <f t="shared" si="117"/>
        <v/>
      </c>
      <c r="P720" s="1">
        <f t="shared" si="118"/>
        <v>0</v>
      </c>
    </row>
    <row r="721" spans="6:16" x14ac:dyDescent="0.3">
      <c r="F721" s="26">
        <f t="shared" si="119"/>
        <v>71.90000000000019</v>
      </c>
      <c r="G721" s="16">
        <f t="shared" si="110"/>
        <v>1989.4717126307078</v>
      </c>
      <c r="I721" s="33" t="b">
        <f t="shared" si="111"/>
        <v>0</v>
      </c>
      <c r="J721" s="33">
        <f t="shared" si="112"/>
        <v>25</v>
      </c>
      <c r="K721" s="33">
        <f t="shared" si="113"/>
        <v>26</v>
      </c>
      <c r="L721" s="1" t="str">
        <f t="shared" si="114"/>
        <v/>
      </c>
      <c r="M721" s="1" t="str">
        <f t="shared" si="115"/>
        <v/>
      </c>
      <c r="N721" s="1" t="str">
        <f t="shared" si="116"/>
        <v/>
      </c>
      <c r="O721" s="1" t="str">
        <f t="shared" si="117"/>
        <v/>
      </c>
      <c r="P721" s="1">
        <f t="shared" si="118"/>
        <v>0</v>
      </c>
    </row>
    <row r="722" spans="6:16" x14ac:dyDescent="0.3">
      <c r="F722" s="26">
        <f t="shared" si="119"/>
        <v>72.000000000000185</v>
      </c>
      <c r="G722" s="16">
        <f t="shared" si="110"/>
        <v>1989.4717126307078</v>
      </c>
      <c r="I722" s="33" t="b">
        <f t="shared" si="111"/>
        <v>0</v>
      </c>
      <c r="J722" s="33">
        <f t="shared" si="112"/>
        <v>25</v>
      </c>
      <c r="K722" s="33">
        <f t="shared" si="113"/>
        <v>26</v>
      </c>
      <c r="L722" s="1" t="str">
        <f t="shared" si="114"/>
        <v/>
      </c>
      <c r="M722" s="1" t="str">
        <f t="shared" si="115"/>
        <v/>
      </c>
      <c r="N722" s="1" t="str">
        <f t="shared" si="116"/>
        <v/>
      </c>
      <c r="O722" s="1" t="str">
        <f t="shared" si="117"/>
        <v/>
      </c>
      <c r="P722" s="1">
        <f t="shared" si="118"/>
        <v>0</v>
      </c>
    </row>
    <row r="723" spans="6:16" x14ac:dyDescent="0.3">
      <c r="F723" s="26">
        <f t="shared" si="119"/>
        <v>72.100000000000179</v>
      </c>
      <c r="G723" s="16">
        <f t="shared" si="110"/>
        <v>1989.4717126307078</v>
      </c>
      <c r="I723" s="33" t="b">
        <f t="shared" si="111"/>
        <v>0</v>
      </c>
      <c r="J723" s="33">
        <f t="shared" si="112"/>
        <v>25</v>
      </c>
      <c r="K723" s="33">
        <f t="shared" si="113"/>
        <v>26</v>
      </c>
      <c r="L723" s="1" t="str">
        <f t="shared" si="114"/>
        <v/>
      </c>
      <c r="M723" s="1" t="str">
        <f t="shared" si="115"/>
        <v/>
      </c>
      <c r="N723" s="1" t="str">
        <f t="shared" si="116"/>
        <v/>
      </c>
      <c r="O723" s="1" t="str">
        <f t="shared" si="117"/>
        <v/>
      </c>
      <c r="P723" s="1">
        <f t="shared" si="118"/>
        <v>0</v>
      </c>
    </row>
    <row r="724" spans="6:16" x14ac:dyDescent="0.3">
      <c r="F724" s="26">
        <f t="shared" si="119"/>
        <v>72.200000000000173</v>
      </c>
      <c r="G724" s="16">
        <f t="shared" si="110"/>
        <v>1989.4717126307078</v>
      </c>
      <c r="I724" s="33" t="b">
        <f t="shared" si="111"/>
        <v>0</v>
      </c>
      <c r="J724" s="33">
        <f t="shared" si="112"/>
        <v>25</v>
      </c>
      <c r="K724" s="33">
        <f t="shared" si="113"/>
        <v>26</v>
      </c>
      <c r="L724" s="1" t="str">
        <f t="shared" si="114"/>
        <v/>
      </c>
      <c r="M724" s="1" t="str">
        <f t="shared" si="115"/>
        <v/>
      </c>
      <c r="N724" s="1" t="str">
        <f t="shared" si="116"/>
        <v/>
      </c>
      <c r="O724" s="1" t="str">
        <f t="shared" si="117"/>
        <v/>
      </c>
      <c r="P724" s="1">
        <f t="shared" si="118"/>
        <v>0</v>
      </c>
    </row>
    <row r="725" spans="6:16" x14ac:dyDescent="0.3">
      <c r="F725" s="26">
        <f t="shared" si="119"/>
        <v>72.300000000000168</v>
      </c>
      <c r="G725" s="16">
        <f t="shared" si="110"/>
        <v>1989.4717126307078</v>
      </c>
      <c r="I725" s="33" t="b">
        <f t="shared" si="111"/>
        <v>0</v>
      </c>
      <c r="J725" s="33">
        <f t="shared" si="112"/>
        <v>25</v>
      </c>
      <c r="K725" s="33">
        <f t="shared" si="113"/>
        <v>26</v>
      </c>
      <c r="L725" s="1" t="str">
        <f t="shared" si="114"/>
        <v/>
      </c>
      <c r="M725" s="1" t="str">
        <f t="shared" si="115"/>
        <v/>
      </c>
      <c r="N725" s="1" t="str">
        <f t="shared" si="116"/>
        <v/>
      </c>
      <c r="O725" s="1" t="str">
        <f t="shared" si="117"/>
        <v/>
      </c>
      <c r="P725" s="1">
        <f t="shared" si="118"/>
        <v>0</v>
      </c>
    </row>
    <row r="726" spans="6:16" x14ac:dyDescent="0.3">
      <c r="F726" s="26">
        <f t="shared" si="119"/>
        <v>72.400000000000162</v>
      </c>
      <c r="G726" s="16">
        <f t="shared" si="110"/>
        <v>1989.4717126307078</v>
      </c>
      <c r="I726" s="33" t="b">
        <f t="shared" si="111"/>
        <v>0</v>
      </c>
      <c r="J726" s="33">
        <f t="shared" si="112"/>
        <v>25</v>
      </c>
      <c r="K726" s="33">
        <f t="shared" si="113"/>
        <v>26</v>
      </c>
      <c r="L726" s="1" t="str">
        <f t="shared" si="114"/>
        <v/>
      </c>
      <c r="M726" s="1" t="str">
        <f t="shared" si="115"/>
        <v/>
      </c>
      <c r="N726" s="1" t="str">
        <f t="shared" si="116"/>
        <v/>
      </c>
      <c r="O726" s="1" t="str">
        <f t="shared" si="117"/>
        <v/>
      </c>
      <c r="P726" s="1">
        <f t="shared" si="118"/>
        <v>0</v>
      </c>
    </row>
    <row r="727" spans="6:16" x14ac:dyDescent="0.3">
      <c r="F727" s="26">
        <f t="shared" si="119"/>
        <v>72.500000000000156</v>
      </c>
      <c r="G727" s="16">
        <f t="shared" si="110"/>
        <v>1989.4717126307078</v>
      </c>
      <c r="I727" s="33" t="b">
        <f t="shared" si="111"/>
        <v>0</v>
      </c>
      <c r="J727" s="33">
        <f t="shared" si="112"/>
        <v>25</v>
      </c>
      <c r="K727" s="33">
        <f t="shared" si="113"/>
        <v>26</v>
      </c>
      <c r="L727" s="1" t="str">
        <f t="shared" si="114"/>
        <v/>
      </c>
      <c r="M727" s="1" t="str">
        <f t="shared" si="115"/>
        <v/>
      </c>
      <c r="N727" s="1" t="str">
        <f t="shared" si="116"/>
        <v/>
      </c>
      <c r="O727" s="1" t="str">
        <f t="shared" si="117"/>
        <v/>
      </c>
      <c r="P727" s="1">
        <f t="shared" si="118"/>
        <v>0</v>
      </c>
    </row>
    <row r="728" spans="6:16" x14ac:dyDescent="0.3">
      <c r="F728" s="26">
        <f t="shared" si="119"/>
        <v>72.600000000000151</v>
      </c>
      <c r="G728" s="16">
        <f t="shared" si="110"/>
        <v>1989.4717126307078</v>
      </c>
      <c r="I728" s="33" t="b">
        <f t="shared" si="111"/>
        <v>0</v>
      </c>
      <c r="J728" s="33">
        <f t="shared" si="112"/>
        <v>25</v>
      </c>
      <c r="K728" s="33">
        <f t="shared" si="113"/>
        <v>26</v>
      </c>
      <c r="L728" s="1" t="str">
        <f t="shared" si="114"/>
        <v/>
      </c>
      <c r="M728" s="1" t="str">
        <f t="shared" si="115"/>
        <v/>
      </c>
      <c r="N728" s="1" t="str">
        <f t="shared" si="116"/>
        <v/>
      </c>
      <c r="O728" s="1" t="str">
        <f t="shared" si="117"/>
        <v/>
      </c>
      <c r="P728" s="1">
        <f t="shared" si="118"/>
        <v>0</v>
      </c>
    </row>
    <row r="729" spans="6:16" x14ac:dyDescent="0.3">
      <c r="F729" s="26">
        <f t="shared" si="119"/>
        <v>72.700000000000145</v>
      </c>
      <c r="G729" s="16">
        <f t="shared" si="110"/>
        <v>1989.4717126307078</v>
      </c>
      <c r="I729" s="33" t="b">
        <f t="shared" si="111"/>
        <v>0</v>
      </c>
      <c r="J729" s="33">
        <f t="shared" si="112"/>
        <v>25</v>
      </c>
      <c r="K729" s="33">
        <f t="shared" si="113"/>
        <v>26</v>
      </c>
      <c r="L729" s="1" t="str">
        <f t="shared" si="114"/>
        <v/>
      </c>
      <c r="M729" s="1" t="str">
        <f t="shared" si="115"/>
        <v/>
      </c>
      <c r="N729" s="1" t="str">
        <f t="shared" si="116"/>
        <v/>
      </c>
      <c r="O729" s="1" t="str">
        <f t="shared" si="117"/>
        <v/>
      </c>
      <c r="P729" s="1">
        <f t="shared" si="118"/>
        <v>0</v>
      </c>
    </row>
    <row r="730" spans="6:16" x14ac:dyDescent="0.3">
      <c r="F730" s="26">
        <f t="shared" si="119"/>
        <v>72.800000000000139</v>
      </c>
      <c r="G730" s="16">
        <f t="shared" si="110"/>
        <v>1989.4717126307078</v>
      </c>
      <c r="I730" s="33" t="b">
        <f t="shared" si="111"/>
        <v>0</v>
      </c>
      <c r="J730" s="33">
        <f t="shared" si="112"/>
        <v>25</v>
      </c>
      <c r="K730" s="33">
        <f t="shared" si="113"/>
        <v>26</v>
      </c>
      <c r="L730" s="1" t="str">
        <f t="shared" si="114"/>
        <v/>
      </c>
      <c r="M730" s="1" t="str">
        <f t="shared" si="115"/>
        <v/>
      </c>
      <c r="N730" s="1" t="str">
        <f t="shared" si="116"/>
        <v/>
      </c>
      <c r="O730" s="1" t="str">
        <f t="shared" si="117"/>
        <v/>
      </c>
      <c r="P730" s="1">
        <f t="shared" si="118"/>
        <v>0</v>
      </c>
    </row>
    <row r="731" spans="6:16" x14ac:dyDescent="0.3">
      <c r="F731" s="26">
        <f t="shared" si="119"/>
        <v>72.900000000000134</v>
      </c>
      <c r="G731" s="16">
        <f t="shared" si="110"/>
        <v>1989.4717126307078</v>
      </c>
      <c r="I731" s="33" t="b">
        <f t="shared" si="111"/>
        <v>0</v>
      </c>
      <c r="J731" s="33">
        <f t="shared" si="112"/>
        <v>25</v>
      </c>
      <c r="K731" s="33">
        <f t="shared" si="113"/>
        <v>26</v>
      </c>
      <c r="L731" s="1" t="str">
        <f t="shared" si="114"/>
        <v/>
      </c>
      <c r="M731" s="1" t="str">
        <f t="shared" si="115"/>
        <v/>
      </c>
      <c r="N731" s="1" t="str">
        <f t="shared" si="116"/>
        <v/>
      </c>
      <c r="O731" s="1" t="str">
        <f t="shared" si="117"/>
        <v/>
      </c>
      <c r="P731" s="1">
        <f t="shared" si="118"/>
        <v>0</v>
      </c>
    </row>
    <row r="732" spans="6:16" x14ac:dyDescent="0.3">
      <c r="F732" s="26">
        <f t="shared" si="119"/>
        <v>73.000000000000128</v>
      </c>
      <c r="G732" s="16">
        <f t="shared" si="110"/>
        <v>1989.4717126307078</v>
      </c>
      <c r="I732" s="33" t="b">
        <f t="shared" si="111"/>
        <v>0</v>
      </c>
      <c r="J732" s="33">
        <f t="shared" si="112"/>
        <v>25</v>
      </c>
      <c r="K732" s="33">
        <f t="shared" si="113"/>
        <v>26</v>
      </c>
      <c r="L732" s="1" t="str">
        <f t="shared" si="114"/>
        <v/>
      </c>
      <c r="M732" s="1" t="str">
        <f t="shared" si="115"/>
        <v/>
      </c>
      <c r="N732" s="1" t="str">
        <f t="shared" si="116"/>
        <v/>
      </c>
      <c r="O732" s="1" t="str">
        <f t="shared" si="117"/>
        <v/>
      </c>
      <c r="P732" s="1">
        <f t="shared" si="118"/>
        <v>0</v>
      </c>
    </row>
    <row r="733" spans="6:16" x14ac:dyDescent="0.3">
      <c r="F733" s="26">
        <f t="shared" si="119"/>
        <v>73.100000000000122</v>
      </c>
      <c r="G733" s="16">
        <f t="shared" si="110"/>
        <v>1989.4717126307078</v>
      </c>
      <c r="I733" s="33" t="b">
        <f t="shared" si="111"/>
        <v>0</v>
      </c>
      <c r="J733" s="33">
        <f t="shared" si="112"/>
        <v>25</v>
      </c>
      <c r="K733" s="33">
        <f t="shared" si="113"/>
        <v>26</v>
      </c>
      <c r="L733" s="1" t="str">
        <f t="shared" si="114"/>
        <v/>
      </c>
      <c r="M733" s="1" t="str">
        <f t="shared" si="115"/>
        <v/>
      </c>
      <c r="N733" s="1" t="str">
        <f t="shared" si="116"/>
        <v/>
      </c>
      <c r="O733" s="1" t="str">
        <f t="shared" si="117"/>
        <v/>
      </c>
      <c r="P733" s="1">
        <f t="shared" si="118"/>
        <v>0</v>
      </c>
    </row>
    <row r="734" spans="6:16" x14ac:dyDescent="0.3">
      <c r="F734" s="26">
        <f t="shared" si="119"/>
        <v>73.200000000000117</v>
      </c>
      <c r="G734" s="16">
        <f t="shared" si="110"/>
        <v>1989.4717126307078</v>
      </c>
      <c r="I734" s="33" t="b">
        <f t="shared" si="111"/>
        <v>0</v>
      </c>
      <c r="J734" s="33">
        <f t="shared" si="112"/>
        <v>25</v>
      </c>
      <c r="K734" s="33">
        <f t="shared" si="113"/>
        <v>26</v>
      </c>
      <c r="L734" s="1" t="str">
        <f t="shared" si="114"/>
        <v/>
      </c>
      <c r="M734" s="1" t="str">
        <f t="shared" si="115"/>
        <v/>
      </c>
      <c r="N734" s="1" t="str">
        <f t="shared" si="116"/>
        <v/>
      </c>
      <c r="O734" s="1" t="str">
        <f t="shared" si="117"/>
        <v/>
      </c>
      <c r="P734" s="1">
        <f t="shared" si="118"/>
        <v>0</v>
      </c>
    </row>
    <row r="735" spans="6:16" x14ac:dyDescent="0.3">
      <c r="F735" s="26">
        <f t="shared" si="119"/>
        <v>73.300000000000111</v>
      </c>
      <c r="G735" s="16">
        <f t="shared" si="110"/>
        <v>1989.4717126307078</v>
      </c>
      <c r="I735" s="33" t="b">
        <f t="shared" si="111"/>
        <v>0</v>
      </c>
      <c r="J735" s="33">
        <f t="shared" si="112"/>
        <v>25</v>
      </c>
      <c r="K735" s="33">
        <f t="shared" si="113"/>
        <v>26</v>
      </c>
      <c r="L735" s="1" t="str">
        <f t="shared" si="114"/>
        <v/>
      </c>
      <c r="M735" s="1" t="str">
        <f t="shared" si="115"/>
        <v/>
      </c>
      <c r="N735" s="1" t="str">
        <f t="shared" si="116"/>
        <v/>
      </c>
      <c r="O735" s="1" t="str">
        <f t="shared" si="117"/>
        <v/>
      </c>
      <c r="P735" s="1">
        <f t="shared" si="118"/>
        <v>0</v>
      </c>
    </row>
    <row r="736" spans="6:16" x14ac:dyDescent="0.3">
      <c r="F736" s="26">
        <f t="shared" si="119"/>
        <v>73.400000000000105</v>
      </c>
      <c r="G736" s="16">
        <f t="shared" si="110"/>
        <v>1989.4717126307078</v>
      </c>
      <c r="I736" s="33" t="b">
        <f t="shared" si="111"/>
        <v>0</v>
      </c>
      <c r="J736" s="33">
        <f t="shared" si="112"/>
        <v>25</v>
      </c>
      <c r="K736" s="33">
        <f t="shared" si="113"/>
        <v>26</v>
      </c>
      <c r="L736" s="1" t="str">
        <f t="shared" si="114"/>
        <v/>
      </c>
      <c r="M736" s="1" t="str">
        <f t="shared" si="115"/>
        <v/>
      </c>
      <c r="N736" s="1" t="str">
        <f t="shared" si="116"/>
        <v/>
      </c>
      <c r="O736" s="1" t="str">
        <f t="shared" si="117"/>
        <v/>
      </c>
      <c r="P736" s="1">
        <f t="shared" si="118"/>
        <v>0</v>
      </c>
    </row>
    <row r="737" spans="6:16" x14ac:dyDescent="0.3">
      <c r="F737" s="26">
        <f t="shared" si="119"/>
        <v>73.500000000000099</v>
      </c>
      <c r="G737" s="16">
        <f t="shared" si="110"/>
        <v>1989.4717126307078</v>
      </c>
      <c r="I737" s="33" t="b">
        <f t="shared" si="111"/>
        <v>0</v>
      </c>
      <c r="J737" s="33">
        <f t="shared" si="112"/>
        <v>25</v>
      </c>
      <c r="K737" s="33">
        <f t="shared" si="113"/>
        <v>26</v>
      </c>
      <c r="L737" s="1" t="str">
        <f t="shared" si="114"/>
        <v/>
      </c>
      <c r="M737" s="1" t="str">
        <f t="shared" si="115"/>
        <v/>
      </c>
      <c r="N737" s="1" t="str">
        <f t="shared" si="116"/>
        <v/>
      </c>
      <c r="O737" s="1" t="str">
        <f t="shared" si="117"/>
        <v/>
      </c>
      <c r="P737" s="1">
        <f t="shared" si="118"/>
        <v>0</v>
      </c>
    </row>
    <row r="738" spans="6:16" x14ac:dyDescent="0.3">
      <c r="F738" s="26">
        <f t="shared" si="119"/>
        <v>73.600000000000094</v>
      </c>
      <c r="G738" s="16">
        <f t="shared" si="110"/>
        <v>1989.4717126307078</v>
      </c>
      <c r="I738" s="33" t="b">
        <f t="shared" si="111"/>
        <v>0</v>
      </c>
      <c r="J738" s="33">
        <f t="shared" si="112"/>
        <v>25</v>
      </c>
      <c r="K738" s="33">
        <f t="shared" si="113"/>
        <v>26</v>
      </c>
      <c r="L738" s="1" t="str">
        <f t="shared" si="114"/>
        <v/>
      </c>
      <c r="M738" s="1" t="str">
        <f t="shared" si="115"/>
        <v/>
      </c>
      <c r="N738" s="1" t="str">
        <f t="shared" si="116"/>
        <v/>
      </c>
      <c r="O738" s="1" t="str">
        <f t="shared" si="117"/>
        <v/>
      </c>
      <c r="P738" s="1">
        <f t="shared" si="118"/>
        <v>0</v>
      </c>
    </row>
    <row r="739" spans="6:16" x14ac:dyDescent="0.3">
      <c r="F739" s="26">
        <f t="shared" si="119"/>
        <v>73.700000000000088</v>
      </c>
      <c r="G739" s="16">
        <f t="shared" si="110"/>
        <v>1989.4717126307078</v>
      </c>
      <c r="I739" s="33" t="b">
        <f t="shared" si="111"/>
        <v>0</v>
      </c>
      <c r="J739" s="33">
        <f t="shared" si="112"/>
        <v>25</v>
      </c>
      <c r="K739" s="33">
        <f t="shared" si="113"/>
        <v>26</v>
      </c>
      <c r="L739" s="1" t="str">
        <f t="shared" si="114"/>
        <v/>
      </c>
      <c r="M739" s="1" t="str">
        <f t="shared" si="115"/>
        <v/>
      </c>
      <c r="N739" s="1" t="str">
        <f t="shared" si="116"/>
        <v/>
      </c>
      <c r="O739" s="1" t="str">
        <f t="shared" si="117"/>
        <v/>
      </c>
      <c r="P739" s="1">
        <f t="shared" si="118"/>
        <v>0</v>
      </c>
    </row>
    <row r="740" spans="6:16" x14ac:dyDescent="0.3">
      <c r="F740" s="26">
        <f t="shared" si="119"/>
        <v>73.800000000000082</v>
      </c>
      <c r="G740" s="16">
        <f t="shared" si="110"/>
        <v>1989.4717126307078</v>
      </c>
      <c r="I740" s="33" t="b">
        <f t="shared" si="111"/>
        <v>0</v>
      </c>
      <c r="J740" s="33">
        <f t="shared" si="112"/>
        <v>25</v>
      </c>
      <c r="K740" s="33">
        <f t="shared" si="113"/>
        <v>26</v>
      </c>
      <c r="L740" s="1" t="str">
        <f t="shared" si="114"/>
        <v/>
      </c>
      <c r="M740" s="1" t="str">
        <f t="shared" si="115"/>
        <v/>
      </c>
      <c r="N740" s="1" t="str">
        <f t="shared" si="116"/>
        <v/>
      </c>
      <c r="O740" s="1" t="str">
        <f t="shared" si="117"/>
        <v/>
      </c>
      <c r="P740" s="1">
        <f t="shared" si="118"/>
        <v>0</v>
      </c>
    </row>
    <row r="741" spans="6:16" x14ac:dyDescent="0.3">
      <c r="F741" s="26">
        <f t="shared" si="119"/>
        <v>73.900000000000077</v>
      </c>
      <c r="G741" s="16">
        <f t="shared" si="110"/>
        <v>1989.4717126307078</v>
      </c>
      <c r="I741" s="33" t="b">
        <f t="shared" si="111"/>
        <v>0</v>
      </c>
      <c r="J741" s="33">
        <f t="shared" si="112"/>
        <v>25</v>
      </c>
      <c r="K741" s="33">
        <f t="shared" si="113"/>
        <v>26</v>
      </c>
      <c r="L741" s="1" t="str">
        <f t="shared" si="114"/>
        <v/>
      </c>
      <c r="M741" s="1" t="str">
        <f t="shared" si="115"/>
        <v/>
      </c>
      <c r="N741" s="1" t="str">
        <f t="shared" si="116"/>
        <v/>
      </c>
      <c r="O741" s="1" t="str">
        <f t="shared" si="117"/>
        <v/>
      </c>
      <c r="P741" s="1">
        <f t="shared" si="118"/>
        <v>0</v>
      </c>
    </row>
    <row r="742" spans="6:16" x14ac:dyDescent="0.3">
      <c r="F742" s="26">
        <f t="shared" si="119"/>
        <v>74.000000000000071</v>
      </c>
      <c r="G742" s="16">
        <f t="shared" si="110"/>
        <v>1989.4717126307078</v>
      </c>
      <c r="I742" s="33" t="b">
        <f t="shared" si="111"/>
        <v>0</v>
      </c>
      <c r="J742" s="33">
        <f t="shared" si="112"/>
        <v>25</v>
      </c>
      <c r="K742" s="33">
        <f t="shared" si="113"/>
        <v>26</v>
      </c>
      <c r="L742" s="1" t="str">
        <f t="shared" si="114"/>
        <v/>
      </c>
      <c r="M742" s="1" t="str">
        <f t="shared" si="115"/>
        <v/>
      </c>
      <c r="N742" s="1" t="str">
        <f t="shared" si="116"/>
        <v/>
      </c>
      <c r="O742" s="1" t="str">
        <f t="shared" si="117"/>
        <v/>
      </c>
      <c r="P742" s="1">
        <f t="shared" si="118"/>
        <v>0</v>
      </c>
    </row>
    <row r="743" spans="6:16" x14ac:dyDescent="0.3">
      <c r="F743" s="26">
        <f t="shared" si="119"/>
        <v>74.100000000000065</v>
      </c>
      <c r="G743" s="16">
        <f t="shared" si="110"/>
        <v>1989.4717126307078</v>
      </c>
      <c r="I743" s="33" t="b">
        <f t="shared" si="111"/>
        <v>0</v>
      </c>
      <c r="J743" s="33">
        <f t="shared" si="112"/>
        <v>25</v>
      </c>
      <c r="K743" s="33">
        <f t="shared" si="113"/>
        <v>26</v>
      </c>
      <c r="L743" s="1" t="str">
        <f t="shared" si="114"/>
        <v/>
      </c>
      <c r="M743" s="1" t="str">
        <f t="shared" si="115"/>
        <v/>
      </c>
      <c r="N743" s="1" t="str">
        <f t="shared" si="116"/>
        <v/>
      </c>
      <c r="O743" s="1" t="str">
        <f t="shared" si="117"/>
        <v/>
      </c>
      <c r="P743" s="1">
        <f t="shared" si="118"/>
        <v>0</v>
      </c>
    </row>
    <row r="744" spans="6:16" x14ac:dyDescent="0.3">
      <c r="F744" s="26">
        <f t="shared" si="119"/>
        <v>74.20000000000006</v>
      </c>
      <c r="G744" s="16">
        <f t="shared" si="110"/>
        <v>1989.4717126307078</v>
      </c>
      <c r="I744" s="33" t="b">
        <f t="shared" si="111"/>
        <v>0</v>
      </c>
      <c r="J744" s="33">
        <f t="shared" si="112"/>
        <v>25</v>
      </c>
      <c r="K744" s="33">
        <f t="shared" si="113"/>
        <v>26</v>
      </c>
      <c r="L744" s="1" t="str">
        <f t="shared" si="114"/>
        <v/>
      </c>
      <c r="M744" s="1" t="str">
        <f t="shared" si="115"/>
        <v/>
      </c>
      <c r="N744" s="1" t="str">
        <f t="shared" si="116"/>
        <v/>
      </c>
      <c r="O744" s="1" t="str">
        <f t="shared" si="117"/>
        <v/>
      </c>
      <c r="P744" s="1">
        <f t="shared" si="118"/>
        <v>0</v>
      </c>
    </row>
    <row r="745" spans="6:16" x14ac:dyDescent="0.3">
      <c r="F745" s="26">
        <f t="shared" si="119"/>
        <v>74.300000000000054</v>
      </c>
      <c r="G745" s="16">
        <f t="shared" si="110"/>
        <v>1989.4717126307078</v>
      </c>
      <c r="I745" s="33" t="b">
        <f t="shared" si="111"/>
        <v>0</v>
      </c>
      <c r="J745" s="33">
        <f t="shared" si="112"/>
        <v>25</v>
      </c>
      <c r="K745" s="33">
        <f t="shared" si="113"/>
        <v>26</v>
      </c>
      <c r="L745" s="1" t="str">
        <f t="shared" si="114"/>
        <v/>
      </c>
      <c r="M745" s="1" t="str">
        <f t="shared" si="115"/>
        <v/>
      </c>
      <c r="N745" s="1" t="str">
        <f t="shared" si="116"/>
        <v/>
      </c>
      <c r="O745" s="1" t="str">
        <f t="shared" si="117"/>
        <v/>
      </c>
      <c r="P745" s="1">
        <f t="shared" si="118"/>
        <v>0</v>
      </c>
    </row>
    <row r="746" spans="6:16" x14ac:dyDescent="0.3">
      <c r="F746" s="26">
        <f t="shared" si="119"/>
        <v>74.400000000000048</v>
      </c>
      <c r="G746" s="16">
        <f t="shared" si="110"/>
        <v>1989.4717126307078</v>
      </c>
      <c r="I746" s="33" t="b">
        <f t="shared" si="111"/>
        <v>0</v>
      </c>
      <c r="J746" s="33">
        <f t="shared" si="112"/>
        <v>25</v>
      </c>
      <c r="K746" s="33">
        <f t="shared" si="113"/>
        <v>26</v>
      </c>
      <c r="L746" s="1" t="str">
        <f t="shared" si="114"/>
        <v/>
      </c>
      <c r="M746" s="1" t="str">
        <f t="shared" si="115"/>
        <v/>
      </c>
      <c r="N746" s="1" t="str">
        <f t="shared" si="116"/>
        <v/>
      </c>
      <c r="O746" s="1" t="str">
        <f t="shared" si="117"/>
        <v/>
      </c>
      <c r="P746" s="1">
        <f t="shared" si="118"/>
        <v>0</v>
      </c>
    </row>
    <row r="747" spans="6:16" x14ac:dyDescent="0.3">
      <c r="F747" s="26">
        <f t="shared" si="119"/>
        <v>74.500000000000043</v>
      </c>
      <c r="G747" s="16">
        <f t="shared" si="110"/>
        <v>1989.4717126307078</v>
      </c>
      <c r="I747" s="33" t="b">
        <f t="shared" si="111"/>
        <v>0</v>
      </c>
      <c r="J747" s="33">
        <f t="shared" si="112"/>
        <v>25</v>
      </c>
      <c r="K747" s="33">
        <f t="shared" si="113"/>
        <v>26</v>
      </c>
      <c r="L747" s="1" t="str">
        <f t="shared" si="114"/>
        <v/>
      </c>
      <c r="M747" s="1" t="str">
        <f t="shared" si="115"/>
        <v/>
      </c>
      <c r="N747" s="1" t="str">
        <f t="shared" si="116"/>
        <v/>
      </c>
      <c r="O747" s="1" t="str">
        <f t="shared" si="117"/>
        <v/>
      </c>
      <c r="P747" s="1">
        <f t="shared" si="118"/>
        <v>0</v>
      </c>
    </row>
    <row r="748" spans="6:16" x14ac:dyDescent="0.3">
      <c r="F748" s="26">
        <f t="shared" si="119"/>
        <v>74.600000000000037</v>
      </c>
      <c r="G748" s="16">
        <f t="shared" si="110"/>
        <v>1989.4717126307078</v>
      </c>
      <c r="I748" s="33" t="b">
        <f t="shared" si="111"/>
        <v>0</v>
      </c>
      <c r="J748" s="33">
        <f t="shared" si="112"/>
        <v>25</v>
      </c>
      <c r="K748" s="33">
        <f t="shared" si="113"/>
        <v>26</v>
      </c>
      <c r="L748" s="1" t="str">
        <f t="shared" si="114"/>
        <v/>
      </c>
      <c r="M748" s="1" t="str">
        <f t="shared" si="115"/>
        <v/>
      </c>
      <c r="N748" s="1" t="str">
        <f t="shared" si="116"/>
        <v/>
      </c>
      <c r="O748" s="1" t="str">
        <f t="shared" si="117"/>
        <v/>
      </c>
      <c r="P748" s="1">
        <f t="shared" si="118"/>
        <v>0</v>
      </c>
    </row>
    <row r="749" spans="6:16" x14ac:dyDescent="0.3">
      <c r="F749" s="26">
        <f t="shared" si="119"/>
        <v>74.700000000000031</v>
      </c>
      <c r="G749" s="16">
        <f t="shared" si="110"/>
        <v>1989.4717126307078</v>
      </c>
      <c r="I749" s="33" t="b">
        <f t="shared" si="111"/>
        <v>0</v>
      </c>
      <c r="J749" s="33">
        <f t="shared" si="112"/>
        <v>25</v>
      </c>
      <c r="K749" s="33">
        <f t="shared" si="113"/>
        <v>26</v>
      </c>
      <c r="L749" s="1" t="str">
        <f t="shared" si="114"/>
        <v/>
      </c>
      <c r="M749" s="1" t="str">
        <f t="shared" si="115"/>
        <v/>
      </c>
      <c r="N749" s="1" t="str">
        <f t="shared" si="116"/>
        <v/>
      </c>
      <c r="O749" s="1" t="str">
        <f t="shared" si="117"/>
        <v/>
      </c>
      <c r="P749" s="1">
        <f t="shared" si="118"/>
        <v>0</v>
      </c>
    </row>
    <row r="750" spans="6:16" x14ac:dyDescent="0.3">
      <c r="F750" s="26">
        <f t="shared" si="119"/>
        <v>74.800000000000026</v>
      </c>
      <c r="G750" s="16">
        <f t="shared" si="110"/>
        <v>1989.4717126307078</v>
      </c>
      <c r="I750" s="33" t="b">
        <f t="shared" si="111"/>
        <v>0</v>
      </c>
      <c r="J750" s="33">
        <f t="shared" si="112"/>
        <v>25</v>
      </c>
      <c r="K750" s="33">
        <f t="shared" si="113"/>
        <v>26</v>
      </c>
      <c r="L750" s="1" t="str">
        <f t="shared" si="114"/>
        <v/>
      </c>
      <c r="M750" s="1" t="str">
        <f t="shared" si="115"/>
        <v/>
      </c>
      <c r="N750" s="1" t="str">
        <f t="shared" si="116"/>
        <v/>
      </c>
      <c r="O750" s="1" t="str">
        <f t="shared" si="117"/>
        <v/>
      </c>
      <c r="P750" s="1">
        <f t="shared" si="118"/>
        <v>0</v>
      </c>
    </row>
    <row r="751" spans="6:16" x14ac:dyDescent="0.3">
      <c r="F751" s="26">
        <f t="shared" si="119"/>
        <v>74.90000000000002</v>
      </c>
      <c r="G751" s="16">
        <f t="shared" si="110"/>
        <v>1989.4717126307078</v>
      </c>
      <c r="I751" s="33" t="b">
        <f t="shared" si="111"/>
        <v>0</v>
      </c>
      <c r="J751" s="33">
        <f t="shared" si="112"/>
        <v>25</v>
      </c>
      <c r="K751" s="33">
        <f t="shared" si="113"/>
        <v>26</v>
      </c>
      <c r="L751" s="1" t="str">
        <f t="shared" si="114"/>
        <v/>
      </c>
      <c r="M751" s="1" t="str">
        <f t="shared" si="115"/>
        <v/>
      </c>
      <c r="N751" s="1" t="str">
        <f t="shared" si="116"/>
        <v/>
      </c>
      <c r="O751" s="1" t="str">
        <f t="shared" si="117"/>
        <v/>
      </c>
      <c r="P751" s="1">
        <f t="shared" si="118"/>
        <v>0</v>
      </c>
    </row>
    <row r="752" spans="6:16" x14ac:dyDescent="0.3">
      <c r="F752" s="26">
        <f t="shared" si="119"/>
        <v>75.000000000000014</v>
      </c>
      <c r="G752" s="16">
        <f t="shared" si="110"/>
        <v>1989.4717126307078</v>
      </c>
      <c r="I752" s="33" t="b">
        <f t="shared" si="111"/>
        <v>0</v>
      </c>
      <c r="J752" s="33">
        <f t="shared" si="112"/>
        <v>25</v>
      </c>
      <c r="K752" s="33">
        <f t="shared" si="113"/>
        <v>26</v>
      </c>
      <c r="L752" s="1" t="str">
        <f t="shared" si="114"/>
        <v/>
      </c>
      <c r="M752" s="1" t="str">
        <f t="shared" si="115"/>
        <v/>
      </c>
      <c r="N752" s="1" t="str">
        <f t="shared" si="116"/>
        <v/>
      </c>
      <c r="O752" s="1" t="str">
        <f t="shared" si="117"/>
        <v/>
      </c>
      <c r="P752" s="1">
        <f t="shared" si="118"/>
        <v>0</v>
      </c>
    </row>
    <row r="753" spans="6:16" x14ac:dyDescent="0.3">
      <c r="F753" s="26">
        <f t="shared" si="119"/>
        <v>75.100000000000009</v>
      </c>
      <c r="G753" s="16">
        <f t="shared" si="110"/>
        <v>1989.4717126307078</v>
      </c>
      <c r="I753" s="33" t="b">
        <f t="shared" si="111"/>
        <v>0</v>
      </c>
      <c r="J753" s="33">
        <f t="shared" si="112"/>
        <v>25</v>
      </c>
      <c r="K753" s="33">
        <f t="shared" si="113"/>
        <v>26</v>
      </c>
      <c r="L753" s="1" t="str">
        <f t="shared" si="114"/>
        <v/>
      </c>
      <c r="M753" s="1" t="str">
        <f t="shared" si="115"/>
        <v/>
      </c>
      <c r="N753" s="1" t="str">
        <f t="shared" si="116"/>
        <v/>
      </c>
      <c r="O753" s="1" t="str">
        <f t="shared" si="117"/>
        <v/>
      </c>
      <c r="P753" s="1">
        <f t="shared" si="118"/>
        <v>0</v>
      </c>
    </row>
    <row r="754" spans="6:16" x14ac:dyDescent="0.3">
      <c r="F754" s="26">
        <f t="shared" si="119"/>
        <v>75.2</v>
      </c>
      <c r="G754" s="16">
        <f t="shared" si="110"/>
        <v>1989.4717126307078</v>
      </c>
      <c r="I754" s="33" t="b">
        <f t="shared" si="111"/>
        <v>0</v>
      </c>
      <c r="J754" s="33">
        <f t="shared" si="112"/>
        <v>25</v>
      </c>
      <c r="K754" s="33">
        <f t="shared" si="113"/>
        <v>26</v>
      </c>
      <c r="L754" s="1" t="str">
        <f t="shared" si="114"/>
        <v/>
      </c>
      <c r="M754" s="1" t="str">
        <f t="shared" si="115"/>
        <v/>
      </c>
      <c r="N754" s="1" t="str">
        <f t="shared" si="116"/>
        <v/>
      </c>
      <c r="O754" s="1" t="str">
        <f t="shared" si="117"/>
        <v/>
      </c>
      <c r="P754" s="1">
        <f t="shared" si="118"/>
        <v>0</v>
      </c>
    </row>
    <row r="755" spans="6:16" x14ac:dyDescent="0.3">
      <c r="F755" s="26">
        <f t="shared" si="119"/>
        <v>75.3</v>
      </c>
      <c r="G755" s="16">
        <f t="shared" si="110"/>
        <v>1989.4717126307078</v>
      </c>
      <c r="I755" s="33" t="b">
        <f t="shared" si="111"/>
        <v>0</v>
      </c>
      <c r="J755" s="33">
        <f t="shared" si="112"/>
        <v>25</v>
      </c>
      <c r="K755" s="33">
        <f t="shared" si="113"/>
        <v>26</v>
      </c>
      <c r="L755" s="1" t="str">
        <f t="shared" si="114"/>
        <v/>
      </c>
      <c r="M755" s="1" t="str">
        <f t="shared" si="115"/>
        <v/>
      </c>
      <c r="N755" s="1" t="str">
        <f t="shared" si="116"/>
        <v/>
      </c>
      <c r="O755" s="1" t="str">
        <f t="shared" si="117"/>
        <v/>
      </c>
      <c r="P755" s="1">
        <f t="shared" si="118"/>
        <v>0</v>
      </c>
    </row>
    <row r="756" spans="6:16" x14ac:dyDescent="0.3">
      <c r="F756" s="26">
        <f t="shared" si="119"/>
        <v>75.399999999999991</v>
      </c>
      <c r="G756" s="16">
        <f t="shared" si="110"/>
        <v>1989.4717126307078</v>
      </c>
      <c r="I756" s="33" t="b">
        <f t="shared" si="111"/>
        <v>0</v>
      </c>
      <c r="J756" s="33">
        <f t="shared" si="112"/>
        <v>25</v>
      </c>
      <c r="K756" s="33">
        <f t="shared" si="113"/>
        <v>26</v>
      </c>
      <c r="L756" s="1" t="str">
        <f t="shared" si="114"/>
        <v/>
      </c>
      <c r="M756" s="1" t="str">
        <f t="shared" si="115"/>
        <v/>
      </c>
      <c r="N756" s="1" t="str">
        <f t="shared" si="116"/>
        <v/>
      </c>
      <c r="O756" s="1" t="str">
        <f t="shared" si="117"/>
        <v/>
      </c>
      <c r="P756" s="1">
        <f t="shared" si="118"/>
        <v>0</v>
      </c>
    </row>
    <row r="757" spans="6:16" x14ac:dyDescent="0.3">
      <c r="F757" s="26">
        <f t="shared" si="119"/>
        <v>75.499999999999986</v>
      </c>
      <c r="G757" s="16">
        <f t="shared" si="110"/>
        <v>1989.4717126307078</v>
      </c>
      <c r="I757" s="33" t="b">
        <f t="shared" si="111"/>
        <v>0</v>
      </c>
      <c r="J757" s="33">
        <f t="shared" si="112"/>
        <v>25</v>
      </c>
      <c r="K757" s="33">
        <f t="shared" si="113"/>
        <v>26</v>
      </c>
      <c r="L757" s="1" t="str">
        <f t="shared" si="114"/>
        <v/>
      </c>
      <c r="M757" s="1" t="str">
        <f t="shared" si="115"/>
        <v/>
      </c>
      <c r="N757" s="1" t="str">
        <f t="shared" si="116"/>
        <v/>
      </c>
      <c r="O757" s="1" t="str">
        <f t="shared" si="117"/>
        <v/>
      </c>
      <c r="P757" s="1">
        <f t="shared" si="118"/>
        <v>0</v>
      </c>
    </row>
    <row r="758" spans="6:16" x14ac:dyDescent="0.3">
      <c r="F758" s="26">
        <f t="shared" si="119"/>
        <v>75.59999999999998</v>
      </c>
      <c r="G758" s="16">
        <f t="shared" si="110"/>
        <v>1989.4717126307078</v>
      </c>
      <c r="I758" s="33" t="b">
        <f t="shared" si="111"/>
        <v>0</v>
      </c>
      <c r="J758" s="33">
        <f t="shared" si="112"/>
        <v>25</v>
      </c>
      <c r="K758" s="33">
        <f t="shared" si="113"/>
        <v>26</v>
      </c>
      <c r="L758" s="1" t="str">
        <f t="shared" si="114"/>
        <v/>
      </c>
      <c r="M758" s="1" t="str">
        <f t="shared" si="115"/>
        <v/>
      </c>
      <c r="N758" s="1" t="str">
        <f t="shared" si="116"/>
        <v/>
      </c>
      <c r="O758" s="1" t="str">
        <f t="shared" si="117"/>
        <v/>
      </c>
      <c r="P758" s="1">
        <f t="shared" si="118"/>
        <v>0</v>
      </c>
    </row>
    <row r="759" spans="6:16" x14ac:dyDescent="0.3">
      <c r="F759" s="26">
        <f t="shared" si="119"/>
        <v>75.699999999999974</v>
      </c>
      <c r="G759" s="16">
        <f t="shared" si="110"/>
        <v>1989.4717126307078</v>
      </c>
      <c r="I759" s="33" t="b">
        <f t="shared" si="111"/>
        <v>0</v>
      </c>
      <c r="J759" s="33">
        <f t="shared" si="112"/>
        <v>25</v>
      </c>
      <c r="K759" s="33">
        <f t="shared" si="113"/>
        <v>26</v>
      </c>
      <c r="L759" s="1" t="str">
        <f t="shared" si="114"/>
        <v/>
      </c>
      <c r="M759" s="1" t="str">
        <f t="shared" si="115"/>
        <v/>
      </c>
      <c r="N759" s="1" t="str">
        <f t="shared" si="116"/>
        <v/>
      </c>
      <c r="O759" s="1" t="str">
        <f t="shared" si="117"/>
        <v/>
      </c>
      <c r="P759" s="1">
        <f t="shared" si="118"/>
        <v>0</v>
      </c>
    </row>
    <row r="760" spans="6:16" x14ac:dyDescent="0.3">
      <c r="F760" s="26">
        <f t="shared" si="119"/>
        <v>75.799999999999969</v>
      </c>
      <c r="G760" s="16">
        <f t="shared" si="110"/>
        <v>1989.4717126307078</v>
      </c>
      <c r="I760" s="33" t="b">
        <f t="shared" si="111"/>
        <v>0</v>
      </c>
      <c r="J760" s="33">
        <f t="shared" si="112"/>
        <v>25</v>
      </c>
      <c r="K760" s="33">
        <f t="shared" si="113"/>
        <v>26</v>
      </c>
      <c r="L760" s="1" t="str">
        <f t="shared" si="114"/>
        <v/>
      </c>
      <c r="M760" s="1" t="str">
        <f t="shared" si="115"/>
        <v/>
      </c>
      <c r="N760" s="1" t="str">
        <f t="shared" si="116"/>
        <v/>
      </c>
      <c r="O760" s="1" t="str">
        <f t="shared" si="117"/>
        <v/>
      </c>
      <c r="P760" s="1">
        <f t="shared" si="118"/>
        <v>0</v>
      </c>
    </row>
    <row r="761" spans="6:16" x14ac:dyDescent="0.3">
      <c r="F761" s="26">
        <f t="shared" si="119"/>
        <v>75.899999999999963</v>
      </c>
      <c r="G761" s="16">
        <f t="shared" si="110"/>
        <v>1989.4717126307078</v>
      </c>
      <c r="I761" s="33" t="b">
        <f t="shared" si="111"/>
        <v>0</v>
      </c>
      <c r="J761" s="33">
        <f t="shared" si="112"/>
        <v>25</v>
      </c>
      <c r="K761" s="33">
        <f t="shared" si="113"/>
        <v>26</v>
      </c>
      <c r="L761" s="1" t="str">
        <f t="shared" si="114"/>
        <v/>
      </c>
      <c r="M761" s="1" t="str">
        <f t="shared" si="115"/>
        <v/>
      </c>
      <c r="N761" s="1" t="str">
        <f t="shared" si="116"/>
        <v/>
      </c>
      <c r="O761" s="1" t="str">
        <f t="shared" si="117"/>
        <v/>
      </c>
      <c r="P761" s="1">
        <f t="shared" si="118"/>
        <v>0</v>
      </c>
    </row>
    <row r="762" spans="6:16" x14ac:dyDescent="0.3">
      <c r="F762" s="26">
        <f t="shared" si="119"/>
        <v>75.999999999999957</v>
      </c>
      <c r="G762" s="16">
        <f t="shared" si="110"/>
        <v>1989.4717126307078</v>
      </c>
      <c r="I762" s="33" t="b">
        <f t="shared" si="111"/>
        <v>0</v>
      </c>
      <c r="J762" s="33">
        <f t="shared" si="112"/>
        <v>25</v>
      </c>
      <c r="K762" s="33">
        <f t="shared" si="113"/>
        <v>26</v>
      </c>
      <c r="L762" s="1" t="str">
        <f t="shared" si="114"/>
        <v/>
      </c>
      <c r="M762" s="1" t="str">
        <f t="shared" si="115"/>
        <v/>
      </c>
      <c r="N762" s="1" t="str">
        <f t="shared" si="116"/>
        <v/>
      </c>
      <c r="O762" s="1" t="str">
        <f t="shared" si="117"/>
        <v/>
      </c>
      <c r="P762" s="1">
        <f t="shared" si="118"/>
        <v>0</v>
      </c>
    </row>
    <row r="763" spans="6:16" x14ac:dyDescent="0.3">
      <c r="F763" s="26">
        <f t="shared" si="119"/>
        <v>76.099999999999952</v>
      </c>
      <c r="G763" s="16">
        <f t="shared" si="110"/>
        <v>1989.4717126307078</v>
      </c>
      <c r="I763" s="33" t="b">
        <f t="shared" si="111"/>
        <v>0</v>
      </c>
      <c r="J763" s="33">
        <f t="shared" si="112"/>
        <v>25</v>
      </c>
      <c r="K763" s="33">
        <f t="shared" si="113"/>
        <v>26</v>
      </c>
      <c r="L763" s="1" t="str">
        <f t="shared" si="114"/>
        <v/>
      </c>
      <c r="M763" s="1" t="str">
        <f t="shared" si="115"/>
        <v/>
      </c>
      <c r="N763" s="1" t="str">
        <f t="shared" si="116"/>
        <v/>
      </c>
      <c r="O763" s="1" t="str">
        <f t="shared" si="117"/>
        <v/>
      </c>
      <c r="P763" s="1">
        <f t="shared" si="118"/>
        <v>0</v>
      </c>
    </row>
    <row r="764" spans="6:16" x14ac:dyDescent="0.3">
      <c r="F764" s="26">
        <f t="shared" si="119"/>
        <v>76.199999999999946</v>
      </c>
      <c r="G764" s="16">
        <f t="shared" ref="G764:G827" si="120">IF(F764&gt;$C$29,$C$30,IF(I764,N764+(F764-L764)*P764,0))</f>
        <v>1989.4717126307078</v>
      </c>
      <c r="I764" s="33" t="b">
        <f t="shared" ref="I764:I827" si="121">AND(F764&gt;=$C$28,F764&lt;=$C$29)</f>
        <v>0</v>
      </c>
      <c r="J764" s="33">
        <f t="shared" ref="J764:J827" si="122">COUNTIF($B$2:$B$26,"&lt;="&amp;F764)</f>
        <v>25</v>
      </c>
      <c r="K764" s="33">
        <f t="shared" ref="K764:K827" si="123">J764+1</f>
        <v>26</v>
      </c>
      <c r="L764" s="1" t="str">
        <f t="shared" ref="L764:L827" si="124">IF(I764,INDEX($B$2:$B$26,J764),"")</f>
        <v/>
      </c>
      <c r="M764" s="1" t="str">
        <f t="shared" ref="M764:M827" si="125">IF(I764,INDEX($B$2:$B$26,K764),"")</f>
        <v/>
      </c>
      <c r="N764" s="1" t="str">
        <f t="shared" ref="N764:N827" si="126">IF(I764,INDEX($C$2:$C$26,J764),"")</f>
        <v/>
      </c>
      <c r="O764" s="1" t="str">
        <f t="shared" ref="O764:O827" si="127">IF(I764,INDEX($C$2:$C$26,K764),"")</f>
        <v/>
      </c>
      <c r="P764" s="1">
        <f t="shared" ref="P764:P827" si="128">IF(L764&lt;&gt;M764,(O764-N764)/(M764-L764),0)</f>
        <v>0</v>
      </c>
    </row>
    <row r="765" spans="6:16" x14ac:dyDescent="0.3">
      <c r="F765" s="26">
        <f t="shared" si="119"/>
        <v>76.29999999999994</v>
      </c>
      <c r="G765" s="16">
        <f t="shared" si="120"/>
        <v>1989.4717126307078</v>
      </c>
      <c r="I765" s="33" t="b">
        <f t="shared" si="121"/>
        <v>0</v>
      </c>
      <c r="J765" s="33">
        <f t="shared" si="122"/>
        <v>25</v>
      </c>
      <c r="K765" s="33">
        <f t="shared" si="123"/>
        <v>26</v>
      </c>
      <c r="L765" s="1" t="str">
        <f t="shared" si="124"/>
        <v/>
      </c>
      <c r="M765" s="1" t="str">
        <f t="shared" si="125"/>
        <v/>
      </c>
      <c r="N765" s="1" t="str">
        <f t="shared" si="126"/>
        <v/>
      </c>
      <c r="O765" s="1" t="str">
        <f t="shared" si="127"/>
        <v/>
      </c>
      <c r="P765" s="1">
        <f t="shared" si="128"/>
        <v>0</v>
      </c>
    </row>
    <row r="766" spans="6:16" x14ac:dyDescent="0.3">
      <c r="F766" s="26">
        <f t="shared" si="119"/>
        <v>76.399999999999935</v>
      </c>
      <c r="G766" s="16">
        <f t="shared" si="120"/>
        <v>1989.4717126307078</v>
      </c>
      <c r="I766" s="33" t="b">
        <f t="shared" si="121"/>
        <v>0</v>
      </c>
      <c r="J766" s="33">
        <f t="shared" si="122"/>
        <v>25</v>
      </c>
      <c r="K766" s="33">
        <f t="shared" si="123"/>
        <v>26</v>
      </c>
      <c r="L766" s="1" t="str">
        <f t="shared" si="124"/>
        <v/>
      </c>
      <c r="M766" s="1" t="str">
        <f t="shared" si="125"/>
        <v/>
      </c>
      <c r="N766" s="1" t="str">
        <f t="shared" si="126"/>
        <v/>
      </c>
      <c r="O766" s="1" t="str">
        <f t="shared" si="127"/>
        <v/>
      </c>
      <c r="P766" s="1">
        <f t="shared" si="128"/>
        <v>0</v>
      </c>
    </row>
    <row r="767" spans="6:16" x14ac:dyDescent="0.3">
      <c r="F767" s="26">
        <f t="shared" si="119"/>
        <v>76.499999999999929</v>
      </c>
      <c r="G767" s="16">
        <f t="shared" si="120"/>
        <v>1989.4717126307078</v>
      </c>
      <c r="I767" s="33" t="b">
        <f t="shared" si="121"/>
        <v>0</v>
      </c>
      <c r="J767" s="33">
        <f t="shared" si="122"/>
        <v>25</v>
      </c>
      <c r="K767" s="33">
        <f t="shared" si="123"/>
        <v>26</v>
      </c>
      <c r="L767" s="1" t="str">
        <f t="shared" si="124"/>
        <v/>
      </c>
      <c r="M767" s="1" t="str">
        <f t="shared" si="125"/>
        <v/>
      </c>
      <c r="N767" s="1" t="str">
        <f t="shared" si="126"/>
        <v/>
      </c>
      <c r="O767" s="1" t="str">
        <f t="shared" si="127"/>
        <v/>
      </c>
      <c r="P767" s="1">
        <f t="shared" si="128"/>
        <v>0</v>
      </c>
    </row>
    <row r="768" spans="6:16" x14ac:dyDescent="0.3">
      <c r="F768" s="26">
        <f t="shared" si="119"/>
        <v>76.599999999999923</v>
      </c>
      <c r="G768" s="16">
        <f t="shared" si="120"/>
        <v>1989.4717126307078</v>
      </c>
      <c r="I768" s="33" t="b">
        <f t="shared" si="121"/>
        <v>0</v>
      </c>
      <c r="J768" s="33">
        <f t="shared" si="122"/>
        <v>25</v>
      </c>
      <c r="K768" s="33">
        <f t="shared" si="123"/>
        <v>26</v>
      </c>
      <c r="L768" s="1" t="str">
        <f t="shared" si="124"/>
        <v/>
      </c>
      <c r="M768" s="1" t="str">
        <f t="shared" si="125"/>
        <v/>
      </c>
      <c r="N768" s="1" t="str">
        <f t="shared" si="126"/>
        <v/>
      </c>
      <c r="O768" s="1" t="str">
        <f t="shared" si="127"/>
        <v/>
      </c>
      <c r="P768" s="1">
        <f t="shared" si="128"/>
        <v>0</v>
      </c>
    </row>
    <row r="769" spans="6:16" x14ac:dyDescent="0.3">
      <c r="F769" s="26">
        <f t="shared" si="119"/>
        <v>76.699999999999918</v>
      </c>
      <c r="G769" s="16">
        <f t="shared" si="120"/>
        <v>1989.4717126307078</v>
      </c>
      <c r="I769" s="33" t="b">
        <f t="shared" si="121"/>
        <v>0</v>
      </c>
      <c r="J769" s="33">
        <f t="shared" si="122"/>
        <v>25</v>
      </c>
      <c r="K769" s="33">
        <f t="shared" si="123"/>
        <v>26</v>
      </c>
      <c r="L769" s="1" t="str">
        <f t="shared" si="124"/>
        <v/>
      </c>
      <c r="M769" s="1" t="str">
        <f t="shared" si="125"/>
        <v/>
      </c>
      <c r="N769" s="1" t="str">
        <f t="shared" si="126"/>
        <v/>
      </c>
      <c r="O769" s="1" t="str">
        <f t="shared" si="127"/>
        <v/>
      </c>
      <c r="P769" s="1">
        <f t="shared" si="128"/>
        <v>0</v>
      </c>
    </row>
    <row r="770" spans="6:16" x14ac:dyDescent="0.3">
      <c r="F770" s="26">
        <f t="shared" si="119"/>
        <v>76.799999999999912</v>
      </c>
      <c r="G770" s="16">
        <f t="shared" si="120"/>
        <v>1989.4717126307078</v>
      </c>
      <c r="I770" s="33" t="b">
        <f t="shared" si="121"/>
        <v>0</v>
      </c>
      <c r="J770" s="33">
        <f t="shared" si="122"/>
        <v>25</v>
      </c>
      <c r="K770" s="33">
        <f t="shared" si="123"/>
        <v>26</v>
      </c>
      <c r="L770" s="1" t="str">
        <f t="shared" si="124"/>
        <v/>
      </c>
      <c r="M770" s="1" t="str">
        <f t="shared" si="125"/>
        <v/>
      </c>
      <c r="N770" s="1" t="str">
        <f t="shared" si="126"/>
        <v/>
      </c>
      <c r="O770" s="1" t="str">
        <f t="shared" si="127"/>
        <v/>
      </c>
      <c r="P770" s="1">
        <f t="shared" si="128"/>
        <v>0</v>
      </c>
    </row>
    <row r="771" spans="6:16" x14ac:dyDescent="0.3">
      <c r="F771" s="26">
        <f t="shared" ref="F771:F834" si="129">F770+WindSpeedStep</f>
        <v>76.899999999999906</v>
      </c>
      <c r="G771" s="16">
        <f t="shared" si="120"/>
        <v>1989.4717126307078</v>
      </c>
      <c r="I771" s="33" t="b">
        <f t="shared" si="121"/>
        <v>0</v>
      </c>
      <c r="J771" s="33">
        <f t="shared" si="122"/>
        <v>25</v>
      </c>
      <c r="K771" s="33">
        <f t="shared" si="123"/>
        <v>26</v>
      </c>
      <c r="L771" s="1" t="str">
        <f t="shared" si="124"/>
        <v/>
      </c>
      <c r="M771" s="1" t="str">
        <f t="shared" si="125"/>
        <v/>
      </c>
      <c r="N771" s="1" t="str">
        <f t="shared" si="126"/>
        <v/>
      </c>
      <c r="O771" s="1" t="str">
        <f t="shared" si="127"/>
        <v/>
      </c>
      <c r="P771" s="1">
        <f t="shared" si="128"/>
        <v>0</v>
      </c>
    </row>
    <row r="772" spans="6:16" x14ac:dyDescent="0.3">
      <c r="F772" s="26">
        <f t="shared" si="129"/>
        <v>76.999999999999901</v>
      </c>
      <c r="G772" s="16">
        <f t="shared" si="120"/>
        <v>1989.4717126307078</v>
      </c>
      <c r="I772" s="33" t="b">
        <f t="shared" si="121"/>
        <v>0</v>
      </c>
      <c r="J772" s="33">
        <f t="shared" si="122"/>
        <v>25</v>
      </c>
      <c r="K772" s="33">
        <f t="shared" si="123"/>
        <v>26</v>
      </c>
      <c r="L772" s="1" t="str">
        <f t="shared" si="124"/>
        <v/>
      </c>
      <c r="M772" s="1" t="str">
        <f t="shared" si="125"/>
        <v/>
      </c>
      <c r="N772" s="1" t="str">
        <f t="shared" si="126"/>
        <v/>
      </c>
      <c r="O772" s="1" t="str">
        <f t="shared" si="127"/>
        <v/>
      </c>
      <c r="P772" s="1">
        <f t="shared" si="128"/>
        <v>0</v>
      </c>
    </row>
    <row r="773" spans="6:16" x14ac:dyDescent="0.3">
      <c r="F773" s="26">
        <f t="shared" si="129"/>
        <v>77.099999999999895</v>
      </c>
      <c r="G773" s="16">
        <f t="shared" si="120"/>
        <v>1989.4717126307078</v>
      </c>
      <c r="I773" s="33" t="b">
        <f t="shared" si="121"/>
        <v>0</v>
      </c>
      <c r="J773" s="33">
        <f t="shared" si="122"/>
        <v>25</v>
      </c>
      <c r="K773" s="33">
        <f t="shared" si="123"/>
        <v>26</v>
      </c>
      <c r="L773" s="1" t="str">
        <f t="shared" si="124"/>
        <v/>
      </c>
      <c r="M773" s="1" t="str">
        <f t="shared" si="125"/>
        <v/>
      </c>
      <c r="N773" s="1" t="str">
        <f t="shared" si="126"/>
        <v/>
      </c>
      <c r="O773" s="1" t="str">
        <f t="shared" si="127"/>
        <v/>
      </c>
      <c r="P773" s="1">
        <f t="shared" si="128"/>
        <v>0</v>
      </c>
    </row>
    <row r="774" spans="6:16" x14ac:dyDescent="0.3">
      <c r="F774" s="26">
        <f t="shared" si="129"/>
        <v>77.199999999999889</v>
      </c>
      <c r="G774" s="16">
        <f t="shared" si="120"/>
        <v>1989.4717126307078</v>
      </c>
      <c r="I774" s="33" t="b">
        <f t="shared" si="121"/>
        <v>0</v>
      </c>
      <c r="J774" s="33">
        <f t="shared" si="122"/>
        <v>25</v>
      </c>
      <c r="K774" s="33">
        <f t="shared" si="123"/>
        <v>26</v>
      </c>
      <c r="L774" s="1" t="str">
        <f t="shared" si="124"/>
        <v/>
      </c>
      <c r="M774" s="1" t="str">
        <f t="shared" si="125"/>
        <v/>
      </c>
      <c r="N774" s="1" t="str">
        <f t="shared" si="126"/>
        <v/>
      </c>
      <c r="O774" s="1" t="str">
        <f t="shared" si="127"/>
        <v/>
      </c>
      <c r="P774" s="1">
        <f t="shared" si="128"/>
        <v>0</v>
      </c>
    </row>
    <row r="775" spans="6:16" x14ac:dyDescent="0.3">
      <c r="F775" s="26">
        <f t="shared" si="129"/>
        <v>77.299999999999883</v>
      </c>
      <c r="G775" s="16">
        <f t="shared" si="120"/>
        <v>1989.4717126307078</v>
      </c>
      <c r="I775" s="33" t="b">
        <f t="shared" si="121"/>
        <v>0</v>
      </c>
      <c r="J775" s="33">
        <f t="shared" si="122"/>
        <v>25</v>
      </c>
      <c r="K775" s="33">
        <f t="shared" si="123"/>
        <v>26</v>
      </c>
      <c r="L775" s="1" t="str">
        <f t="shared" si="124"/>
        <v/>
      </c>
      <c r="M775" s="1" t="str">
        <f t="shared" si="125"/>
        <v/>
      </c>
      <c r="N775" s="1" t="str">
        <f t="shared" si="126"/>
        <v/>
      </c>
      <c r="O775" s="1" t="str">
        <f t="shared" si="127"/>
        <v/>
      </c>
      <c r="P775" s="1">
        <f t="shared" si="128"/>
        <v>0</v>
      </c>
    </row>
    <row r="776" spans="6:16" x14ac:dyDescent="0.3">
      <c r="F776" s="26">
        <f t="shared" si="129"/>
        <v>77.399999999999878</v>
      </c>
      <c r="G776" s="16">
        <f t="shared" si="120"/>
        <v>1989.4717126307078</v>
      </c>
      <c r="I776" s="33" t="b">
        <f t="shared" si="121"/>
        <v>0</v>
      </c>
      <c r="J776" s="33">
        <f t="shared" si="122"/>
        <v>25</v>
      </c>
      <c r="K776" s="33">
        <f t="shared" si="123"/>
        <v>26</v>
      </c>
      <c r="L776" s="1" t="str">
        <f t="shared" si="124"/>
        <v/>
      </c>
      <c r="M776" s="1" t="str">
        <f t="shared" si="125"/>
        <v/>
      </c>
      <c r="N776" s="1" t="str">
        <f t="shared" si="126"/>
        <v/>
      </c>
      <c r="O776" s="1" t="str">
        <f t="shared" si="127"/>
        <v/>
      </c>
      <c r="P776" s="1">
        <f t="shared" si="128"/>
        <v>0</v>
      </c>
    </row>
    <row r="777" spans="6:16" x14ac:dyDescent="0.3">
      <c r="F777" s="26">
        <f t="shared" si="129"/>
        <v>77.499999999999872</v>
      </c>
      <c r="G777" s="16">
        <f t="shared" si="120"/>
        <v>1989.4717126307078</v>
      </c>
      <c r="I777" s="33" t="b">
        <f t="shared" si="121"/>
        <v>0</v>
      </c>
      <c r="J777" s="33">
        <f t="shared" si="122"/>
        <v>25</v>
      </c>
      <c r="K777" s="33">
        <f t="shared" si="123"/>
        <v>26</v>
      </c>
      <c r="L777" s="1" t="str">
        <f t="shared" si="124"/>
        <v/>
      </c>
      <c r="M777" s="1" t="str">
        <f t="shared" si="125"/>
        <v/>
      </c>
      <c r="N777" s="1" t="str">
        <f t="shared" si="126"/>
        <v/>
      </c>
      <c r="O777" s="1" t="str">
        <f t="shared" si="127"/>
        <v/>
      </c>
      <c r="P777" s="1">
        <f t="shared" si="128"/>
        <v>0</v>
      </c>
    </row>
    <row r="778" spans="6:16" x14ac:dyDescent="0.3">
      <c r="F778" s="26">
        <f t="shared" si="129"/>
        <v>77.599999999999866</v>
      </c>
      <c r="G778" s="16">
        <f t="shared" si="120"/>
        <v>1989.4717126307078</v>
      </c>
      <c r="I778" s="33" t="b">
        <f t="shared" si="121"/>
        <v>0</v>
      </c>
      <c r="J778" s="33">
        <f t="shared" si="122"/>
        <v>25</v>
      </c>
      <c r="K778" s="33">
        <f t="shared" si="123"/>
        <v>26</v>
      </c>
      <c r="L778" s="1" t="str">
        <f t="shared" si="124"/>
        <v/>
      </c>
      <c r="M778" s="1" t="str">
        <f t="shared" si="125"/>
        <v/>
      </c>
      <c r="N778" s="1" t="str">
        <f t="shared" si="126"/>
        <v/>
      </c>
      <c r="O778" s="1" t="str">
        <f t="shared" si="127"/>
        <v/>
      </c>
      <c r="P778" s="1">
        <f t="shared" si="128"/>
        <v>0</v>
      </c>
    </row>
    <row r="779" spans="6:16" x14ac:dyDescent="0.3">
      <c r="F779" s="26">
        <f t="shared" si="129"/>
        <v>77.699999999999861</v>
      </c>
      <c r="G779" s="16">
        <f t="shared" si="120"/>
        <v>1989.4717126307078</v>
      </c>
      <c r="I779" s="33" t="b">
        <f t="shared" si="121"/>
        <v>0</v>
      </c>
      <c r="J779" s="33">
        <f t="shared" si="122"/>
        <v>25</v>
      </c>
      <c r="K779" s="33">
        <f t="shared" si="123"/>
        <v>26</v>
      </c>
      <c r="L779" s="1" t="str">
        <f t="shared" si="124"/>
        <v/>
      </c>
      <c r="M779" s="1" t="str">
        <f t="shared" si="125"/>
        <v/>
      </c>
      <c r="N779" s="1" t="str">
        <f t="shared" si="126"/>
        <v/>
      </c>
      <c r="O779" s="1" t="str">
        <f t="shared" si="127"/>
        <v/>
      </c>
      <c r="P779" s="1">
        <f t="shared" si="128"/>
        <v>0</v>
      </c>
    </row>
    <row r="780" spans="6:16" x14ac:dyDescent="0.3">
      <c r="F780" s="26">
        <f t="shared" si="129"/>
        <v>77.799999999999855</v>
      </c>
      <c r="G780" s="16">
        <f t="shared" si="120"/>
        <v>1989.4717126307078</v>
      </c>
      <c r="I780" s="33" t="b">
        <f t="shared" si="121"/>
        <v>0</v>
      </c>
      <c r="J780" s="33">
        <f t="shared" si="122"/>
        <v>25</v>
      </c>
      <c r="K780" s="33">
        <f t="shared" si="123"/>
        <v>26</v>
      </c>
      <c r="L780" s="1" t="str">
        <f t="shared" si="124"/>
        <v/>
      </c>
      <c r="M780" s="1" t="str">
        <f t="shared" si="125"/>
        <v/>
      </c>
      <c r="N780" s="1" t="str">
        <f t="shared" si="126"/>
        <v/>
      </c>
      <c r="O780" s="1" t="str">
        <f t="shared" si="127"/>
        <v/>
      </c>
      <c r="P780" s="1">
        <f t="shared" si="128"/>
        <v>0</v>
      </c>
    </row>
    <row r="781" spans="6:16" x14ac:dyDescent="0.3">
      <c r="F781" s="26">
        <f t="shared" si="129"/>
        <v>77.899999999999849</v>
      </c>
      <c r="G781" s="16">
        <f t="shared" si="120"/>
        <v>1989.4717126307078</v>
      </c>
      <c r="I781" s="33" t="b">
        <f t="shared" si="121"/>
        <v>0</v>
      </c>
      <c r="J781" s="33">
        <f t="shared" si="122"/>
        <v>25</v>
      </c>
      <c r="K781" s="33">
        <f t="shared" si="123"/>
        <v>26</v>
      </c>
      <c r="L781" s="1" t="str">
        <f t="shared" si="124"/>
        <v/>
      </c>
      <c r="M781" s="1" t="str">
        <f t="shared" si="125"/>
        <v/>
      </c>
      <c r="N781" s="1" t="str">
        <f t="shared" si="126"/>
        <v/>
      </c>
      <c r="O781" s="1" t="str">
        <f t="shared" si="127"/>
        <v/>
      </c>
      <c r="P781" s="1">
        <f t="shared" si="128"/>
        <v>0</v>
      </c>
    </row>
    <row r="782" spans="6:16" x14ac:dyDescent="0.3">
      <c r="F782" s="26">
        <f t="shared" si="129"/>
        <v>77.999999999999844</v>
      </c>
      <c r="G782" s="16">
        <f t="shared" si="120"/>
        <v>1989.4717126307078</v>
      </c>
      <c r="I782" s="33" t="b">
        <f t="shared" si="121"/>
        <v>0</v>
      </c>
      <c r="J782" s="33">
        <f t="shared" si="122"/>
        <v>25</v>
      </c>
      <c r="K782" s="33">
        <f t="shared" si="123"/>
        <v>26</v>
      </c>
      <c r="L782" s="1" t="str">
        <f t="shared" si="124"/>
        <v/>
      </c>
      <c r="M782" s="1" t="str">
        <f t="shared" si="125"/>
        <v/>
      </c>
      <c r="N782" s="1" t="str">
        <f t="shared" si="126"/>
        <v/>
      </c>
      <c r="O782" s="1" t="str">
        <f t="shared" si="127"/>
        <v/>
      </c>
      <c r="P782" s="1">
        <f t="shared" si="128"/>
        <v>0</v>
      </c>
    </row>
    <row r="783" spans="6:16" x14ac:dyDescent="0.3">
      <c r="F783" s="26">
        <f t="shared" si="129"/>
        <v>78.099999999999838</v>
      </c>
      <c r="G783" s="16">
        <f t="shared" si="120"/>
        <v>1989.4717126307078</v>
      </c>
      <c r="I783" s="33" t="b">
        <f t="shared" si="121"/>
        <v>0</v>
      </c>
      <c r="J783" s="33">
        <f t="shared" si="122"/>
        <v>25</v>
      </c>
      <c r="K783" s="33">
        <f t="shared" si="123"/>
        <v>26</v>
      </c>
      <c r="L783" s="1" t="str">
        <f t="shared" si="124"/>
        <v/>
      </c>
      <c r="M783" s="1" t="str">
        <f t="shared" si="125"/>
        <v/>
      </c>
      <c r="N783" s="1" t="str">
        <f t="shared" si="126"/>
        <v/>
      </c>
      <c r="O783" s="1" t="str">
        <f t="shared" si="127"/>
        <v/>
      </c>
      <c r="P783" s="1">
        <f t="shared" si="128"/>
        <v>0</v>
      </c>
    </row>
    <row r="784" spans="6:16" x14ac:dyDescent="0.3">
      <c r="F784" s="26">
        <f t="shared" si="129"/>
        <v>78.199999999999832</v>
      </c>
      <c r="G784" s="16">
        <f t="shared" si="120"/>
        <v>1989.4717126307078</v>
      </c>
      <c r="I784" s="33" t="b">
        <f t="shared" si="121"/>
        <v>0</v>
      </c>
      <c r="J784" s="33">
        <f t="shared" si="122"/>
        <v>25</v>
      </c>
      <c r="K784" s="33">
        <f t="shared" si="123"/>
        <v>26</v>
      </c>
      <c r="L784" s="1" t="str">
        <f t="shared" si="124"/>
        <v/>
      </c>
      <c r="M784" s="1" t="str">
        <f t="shared" si="125"/>
        <v/>
      </c>
      <c r="N784" s="1" t="str">
        <f t="shared" si="126"/>
        <v/>
      </c>
      <c r="O784" s="1" t="str">
        <f t="shared" si="127"/>
        <v/>
      </c>
      <c r="P784" s="1">
        <f t="shared" si="128"/>
        <v>0</v>
      </c>
    </row>
    <row r="785" spans="6:16" x14ac:dyDescent="0.3">
      <c r="F785" s="26">
        <f t="shared" si="129"/>
        <v>78.299999999999827</v>
      </c>
      <c r="G785" s="16">
        <f t="shared" si="120"/>
        <v>1989.4717126307078</v>
      </c>
      <c r="I785" s="33" t="b">
        <f t="shared" si="121"/>
        <v>0</v>
      </c>
      <c r="J785" s="33">
        <f t="shared" si="122"/>
        <v>25</v>
      </c>
      <c r="K785" s="33">
        <f t="shared" si="123"/>
        <v>26</v>
      </c>
      <c r="L785" s="1" t="str">
        <f t="shared" si="124"/>
        <v/>
      </c>
      <c r="M785" s="1" t="str">
        <f t="shared" si="125"/>
        <v/>
      </c>
      <c r="N785" s="1" t="str">
        <f t="shared" si="126"/>
        <v/>
      </c>
      <c r="O785" s="1" t="str">
        <f t="shared" si="127"/>
        <v/>
      </c>
      <c r="P785" s="1">
        <f t="shared" si="128"/>
        <v>0</v>
      </c>
    </row>
    <row r="786" spans="6:16" x14ac:dyDescent="0.3">
      <c r="F786" s="26">
        <f t="shared" si="129"/>
        <v>78.399999999999821</v>
      </c>
      <c r="G786" s="16">
        <f t="shared" si="120"/>
        <v>1989.4717126307078</v>
      </c>
      <c r="I786" s="33" t="b">
        <f t="shared" si="121"/>
        <v>0</v>
      </c>
      <c r="J786" s="33">
        <f t="shared" si="122"/>
        <v>25</v>
      </c>
      <c r="K786" s="33">
        <f t="shared" si="123"/>
        <v>26</v>
      </c>
      <c r="L786" s="1" t="str">
        <f t="shared" si="124"/>
        <v/>
      </c>
      <c r="M786" s="1" t="str">
        <f t="shared" si="125"/>
        <v/>
      </c>
      <c r="N786" s="1" t="str">
        <f t="shared" si="126"/>
        <v/>
      </c>
      <c r="O786" s="1" t="str">
        <f t="shared" si="127"/>
        <v/>
      </c>
      <c r="P786" s="1">
        <f t="shared" si="128"/>
        <v>0</v>
      </c>
    </row>
    <row r="787" spans="6:16" x14ac:dyDescent="0.3">
      <c r="F787" s="26">
        <f t="shared" si="129"/>
        <v>78.499999999999815</v>
      </c>
      <c r="G787" s="16">
        <f t="shared" si="120"/>
        <v>1989.4717126307078</v>
      </c>
      <c r="I787" s="33" t="b">
        <f t="shared" si="121"/>
        <v>0</v>
      </c>
      <c r="J787" s="33">
        <f t="shared" si="122"/>
        <v>25</v>
      </c>
      <c r="K787" s="33">
        <f t="shared" si="123"/>
        <v>26</v>
      </c>
      <c r="L787" s="1" t="str">
        <f t="shared" si="124"/>
        <v/>
      </c>
      <c r="M787" s="1" t="str">
        <f t="shared" si="125"/>
        <v/>
      </c>
      <c r="N787" s="1" t="str">
        <f t="shared" si="126"/>
        <v/>
      </c>
      <c r="O787" s="1" t="str">
        <f t="shared" si="127"/>
        <v/>
      </c>
      <c r="P787" s="1">
        <f t="shared" si="128"/>
        <v>0</v>
      </c>
    </row>
    <row r="788" spans="6:16" x14ac:dyDescent="0.3">
      <c r="F788" s="26">
        <f t="shared" si="129"/>
        <v>78.59999999999981</v>
      </c>
      <c r="G788" s="16">
        <f t="shared" si="120"/>
        <v>1989.4717126307078</v>
      </c>
      <c r="I788" s="33" t="b">
        <f t="shared" si="121"/>
        <v>0</v>
      </c>
      <c r="J788" s="33">
        <f t="shared" si="122"/>
        <v>25</v>
      </c>
      <c r="K788" s="33">
        <f t="shared" si="123"/>
        <v>26</v>
      </c>
      <c r="L788" s="1" t="str">
        <f t="shared" si="124"/>
        <v/>
      </c>
      <c r="M788" s="1" t="str">
        <f t="shared" si="125"/>
        <v/>
      </c>
      <c r="N788" s="1" t="str">
        <f t="shared" si="126"/>
        <v/>
      </c>
      <c r="O788" s="1" t="str">
        <f t="shared" si="127"/>
        <v/>
      </c>
      <c r="P788" s="1">
        <f t="shared" si="128"/>
        <v>0</v>
      </c>
    </row>
    <row r="789" spans="6:16" x14ac:dyDescent="0.3">
      <c r="F789" s="26">
        <f t="shared" si="129"/>
        <v>78.699999999999804</v>
      </c>
      <c r="G789" s="16">
        <f t="shared" si="120"/>
        <v>1989.4717126307078</v>
      </c>
      <c r="I789" s="33" t="b">
        <f t="shared" si="121"/>
        <v>0</v>
      </c>
      <c r="J789" s="33">
        <f t="shared" si="122"/>
        <v>25</v>
      </c>
      <c r="K789" s="33">
        <f t="shared" si="123"/>
        <v>26</v>
      </c>
      <c r="L789" s="1" t="str">
        <f t="shared" si="124"/>
        <v/>
      </c>
      <c r="M789" s="1" t="str">
        <f t="shared" si="125"/>
        <v/>
      </c>
      <c r="N789" s="1" t="str">
        <f t="shared" si="126"/>
        <v/>
      </c>
      <c r="O789" s="1" t="str">
        <f t="shared" si="127"/>
        <v/>
      </c>
      <c r="P789" s="1">
        <f t="shared" si="128"/>
        <v>0</v>
      </c>
    </row>
    <row r="790" spans="6:16" x14ac:dyDescent="0.3">
      <c r="F790" s="26">
        <f t="shared" si="129"/>
        <v>78.799999999999798</v>
      </c>
      <c r="G790" s="16">
        <f t="shared" si="120"/>
        <v>1989.4717126307078</v>
      </c>
      <c r="I790" s="33" t="b">
        <f t="shared" si="121"/>
        <v>0</v>
      </c>
      <c r="J790" s="33">
        <f t="shared" si="122"/>
        <v>25</v>
      </c>
      <c r="K790" s="33">
        <f t="shared" si="123"/>
        <v>26</v>
      </c>
      <c r="L790" s="1" t="str">
        <f t="shared" si="124"/>
        <v/>
      </c>
      <c r="M790" s="1" t="str">
        <f t="shared" si="125"/>
        <v/>
      </c>
      <c r="N790" s="1" t="str">
        <f t="shared" si="126"/>
        <v/>
      </c>
      <c r="O790" s="1" t="str">
        <f t="shared" si="127"/>
        <v/>
      </c>
      <c r="P790" s="1">
        <f t="shared" si="128"/>
        <v>0</v>
      </c>
    </row>
    <row r="791" spans="6:16" x14ac:dyDescent="0.3">
      <c r="F791" s="26">
        <f t="shared" si="129"/>
        <v>78.899999999999793</v>
      </c>
      <c r="G791" s="16">
        <f t="shared" si="120"/>
        <v>1989.4717126307078</v>
      </c>
      <c r="I791" s="33" t="b">
        <f t="shared" si="121"/>
        <v>0</v>
      </c>
      <c r="J791" s="33">
        <f t="shared" si="122"/>
        <v>25</v>
      </c>
      <c r="K791" s="33">
        <f t="shared" si="123"/>
        <v>26</v>
      </c>
      <c r="L791" s="1" t="str">
        <f t="shared" si="124"/>
        <v/>
      </c>
      <c r="M791" s="1" t="str">
        <f t="shared" si="125"/>
        <v/>
      </c>
      <c r="N791" s="1" t="str">
        <f t="shared" si="126"/>
        <v/>
      </c>
      <c r="O791" s="1" t="str">
        <f t="shared" si="127"/>
        <v/>
      </c>
      <c r="P791" s="1">
        <f t="shared" si="128"/>
        <v>0</v>
      </c>
    </row>
    <row r="792" spans="6:16" x14ac:dyDescent="0.3">
      <c r="F792" s="26">
        <f t="shared" si="129"/>
        <v>78.999999999999787</v>
      </c>
      <c r="G792" s="16">
        <f t="shared" si="120"/>
        <v>1989.4717126307078</v>
      </c>
      <c r="I792" s="33" t="b">
        <f t="shared" si="121"/>
        <v>0</v>
      </c>
      <c r="J792" s="33">
        <f t="shared" si="122"/>
        <v>25</v>
      </c>
      <c r="K792" s="33">
        <f t="shared" si="123"/>
        <v>26</v>
      </c>
      <c r="L792" s="1" t="str">
        <f t="shared" si="124"/>
        <v/>
      </c>
      <c r="M792" s="1" t="str">
        <f t="shared" si="125"/>
        <v/>
      </c>
      <c r="N792" s="1" t="str">
        <f t="shared" si="126"/>
        <v/>
      </c>
      <c r="O792" s="1" t="str">
        <f t="shared" si="127"/>
        <v/>
      </c>
      <c r="P792" s="1">
        <f t="shared" si="128"/>
        <v>0</v>
      </c>
    </row>
    <row r="793" spans="6:16" x14ac:dyDescent="0.3">
      <c r="F793" s="26">
        <f t="shared" si="129"/>
        <v>79.099999999999781</v>
      </c>
      <c r="G793" s="16">
        <f t="shared" si="120"/>
        <v>1989.4717126307078</v>
      </c>
      <c r="I793" s="33" t="b">
        <f t="shared" si="121"/>
        <v>0</v>
      </c>
      <c r="J793" s="33">
        <f t="shared" si="122"/>
        <v>25</v>
      </c>
      <c r="K793" s="33">
        <f t="shared" si="123"/>
        <v>26</v>
      </c>
      <c r="L793" s="1" t="str">
        <f t="shared" si="124"/>
        <v/>
      </c>
      <c r="M793" s="1" t="str">
        <f t="shared" si="125"/>
        <v/>
      </c>
      <c r="N793" s="1" t="str">
        <f t="shared" si="126"/>
        <v/>
      </c>
      <c r="O793" s="1" t="str">
        <f t="shared" si="127"/>
        <v/>
      </c>
      <c r="P793" s="1">
        <f t="shared" si="128"/>
        <v>0</v>
      </c>
    </row>
    <row r="794" spans="6:16" x14ac:dyDescent="0.3">
      <c r="F794" s="26">
        <f t="shared" si="129"/>
        <v>79.199999999999775</v>
      </c>
      <c r="G794" s="16">
        <f t="shared" si="120"/>
        <v>1989.4717126307078</v>
      </c>
      <c r="I794" s="33" t="b">
        <f t="shared" si="121"/>
        <v>0</v>
      </c>
      <c r="J794" s="33">
        <f t="shared" si="122"/>
        <v>25</v>
      </c>
      <c r="K794" s="33">
        <f t="shared" si="123"/>
        <v>26</v>
      </c>
      <c r="L794" s="1" t="str">
        <f t="shared" si="124"/>
        <v/>
      </c>
      <c r="M794" s="1" t="str">
        <f t="shared" si="125"/>
        <v/>
      </c>
      <c r="N794" s="1" t="str">
        <f t="shared" si="126"/>
        <v/>
      </c>
      <c r="O794" s="1" t="str">
        <f t="shared" si="127"/>
        <v/>
      </c>
      <c r="P794" s="1">
        <f t="shared" si="128"/>
        <v>0</v>
      </c>
    </row>
    <row r="795" spans="6:16" x14ac:dyDescent="0.3">
      <c r="F795" s="26">
        <f t="shared" si="129"/>
        <v>79.29999999999977</v>
      </c>
      <c r="G795" s="16">
        <f t="shared" si="120"/>
        <v>1989.4717126307078</v>
      </c>
      <c r="I795" s="33" t="b">
        <f t="shared" si="121"/>
        <v>0</v>
      </c>
      <c r="J795" s="33">
        <f t="shared" si="122"/>
        <v>25</v>
      </c>
      <c r="K795" s="33">
        <f t="shared" si="123"/>
        <v>26</v>
      </c>
      <c r="L795" s="1" t="str">
        <f t="shared" si="124"/>
        <v/>
      </c>
      <c r="M795" s="1" t="str">
        <f t="shared" si="125"/>
        <v/>
      </c>
      <c r="N795" s="1" t="str">
        <f t="shared" si="126"/>
        <v/>
      </c>
      <c r="O795" s="1" t="str">
        <f t="shared" si="127"/>
        <v/>
      </c>
      <c r="P795" s="1">
        <f t="shared" si="128"/>
        <v>0</v>
      </c>
    </row>
    <row r="796" spans="6:16" x14ac:dyDescent="0.3">
      <c r="F796" s="26">
        <f t="shared" si="129"/>
        <v>79.399999999999764</v>
      </c>
      <c r="G796" s="16">
        <f t="shared" si="120"/>
        <v>1989.4717126307078</v>
      </c>
      <c r="I796" s="33" t="b">
        <f t="shared" si="121"/>
        <v>0</v>
      </c>
      <c r="J796" s="33">
        <f t="shared" si="122"/>
        <v>25</v>
      </c>
      <c r="K796" s="33">
        <f t="shared" si="123"/>
        <v>26</v>
      </c>
      <c r="L796" s="1" t="str">
        <f t="shared" si="124"/>
        <v/>
      </c>
      <c r="M796" s="1" t="str">
        <f t="shared" si="125"/>
        <v/>
      </c>
      <c r="N796" s="1" t="str">
        <f t="shared" si="126"/>
        <v/>
      </c>
      <c r="O796" s="1" t="str">
        <f t="shared" si="127"/>
        <v/>
      </c>
      <c r="P796" s="1">
        <f t="shared" si="128"/>
        <v>0</v>
      </c>
    </row>
    <row r="797" spans="6:16" x14ac:dyDescent="0.3">
      <c r="F797" s="26">
        <f t="shared" si="129"/>
        <v>79.499999999999758</v>
      </c>
      <c r="G797" s="16">
        <f t="shared" si="120"/>
        <v>1989.4717126307078</v>
      </c>
      <c r="I797" s="33" t="b">
        <f t="shared" si="121"/>
        <v>0</v>
      </c>
      <c r="J797" s="33">
        <f t="shared" si="122"/>
        <v>25</v>
      </c>
      <c r="K797" s="33">
        <f t="shared" si="123"/>
        <v>26</v>
      </c>
      <c r="L797" s="1" t="str">
        <f t="shared" si="124"/>
        <v/>
      </c>
      <c r="M797" s="1" t="str">
        <f t="shared" si="125"/>
        <v/>
      </c>
      <c r="N797" s="1" t="str">
        <f t="shared" si="126"/>
        <v/>
      </c>
      <c r="O797" s="1" t="str">
        <f t="shared" si="127"/>
        <v/>
      </c>
      <c r="P797" s="1">
        <f t="shared" si="128"/>
        <v>0</v>
      </c>
    </row>
    <row r="798" spans="6:16" x14ac:dyDescent="0.3">
      <c r="F798" s="26">
        <f t="shared" si="129"/>
        <v>79.599999999999753</v>
      </c>
      <c r="G798" s="16">
        <f t="shared" si="120"/>
        <v>1989.4717126307078</v>
      </c>
      <c r="I798" s="33" t="b">
        <f t="shared" si="121"/>
        <v>0</v>
      </c>
      <c r="J798" s="33">
        <f t="shared" si="122"/>
        <v>25</v>
      </c>
      <c r="K798" s="33">
        <f t="shared" si="123"/>
        <v>26</v>
      </c>
      <c r="L798" s="1" t="str">
        <f t="shared" si="124"/>
        <v/>
      </c>
      <c r="M798" s="1" t="str">
        <f t="shared" si="125"/>
        <v/>
      </c>
      <c r="N798" s="1" t="str">
        <f t="shared" si="126"/>
        <v/>
      </c>
      <c r="O798" s="1" t="str">
        <f t="shared" si="127"/>
        <v/>
      </c>
      <c r="P798" s="1">
        <f t="shared" si="128"/>
        <v>0</v>
      </c>
    </row>
    <row r="799" spans="6:16" x14ac:dyDescent="0.3">
      <c r="F799" s="26">
        <f t="shared" si="129"/>
        <v>79.699999999999747</v>
      </c>
      <c r="G799" s="16">
        <f t="shared" si="120"/>
        <v>1989.4717126307078</v>
      </c>
      <c r="I799" s="33" t="b">
        <f t="shared" si="121"/>
        <v>0</v>
      </c>
      <c r="J799" s="33">
        <f t="shared" si="122"/>
        <v>25</v>
      </c>
      <c r="K799" s="33">
        <f t="shared" si="123"/>
        <v>26</v>
      </c>
      <c r="L799" s="1" t="str">
        <f t="shared" si="124"/>
        <v/>
      </c>
      <c r="M799" s="1" t="str">
        <f t="shared" si="125"/>
        <v/>
      </c>
      <c r="N799" s="1" t="str">
        <f t="shared" si="126"/>
        <v/>
      </c>
      <c r="O799" s="1" t="str">
        <f t="shared" si="127"/>
        <v/>
      </c>
      <c r="P799" s="1">
        <f t="shared" si="128"/>
        <v>0</v>
      </c>
    </row>
    <row r="800" spans="6:16" x14ac:dyDescent="0.3">
      <c r="F800" s="26">
        <f t="shared" si="129"/>
        <v>79.799999999999741</v>
      </c>
      <c r="G800" s="16">
        <f t="shared" si="120"/>
        <v>1989.4717126307078</v>
      </c>
      <c r="I800" s="33" t="b">
        <f t="shared" si="121"/>
        <v>0</v>
      </c>
      <c r="J800" s="33">
        <f t="shared" si="122"/>
        <v>25</v>
      </c>
      <c r="K800" s="33">
        <f t="shared" si="123"/>
        <v>26</v>
      </c>
      <c r="L800" s="1" t="str">
        <f t="shared" si="124"/>
        <v/>
      </c>
      <c r="M800" s="1" t="str">
        <f t="shared" si="125"/>
        <v/>
      </c>
      <c r="N800" s="1" t="str">
        <f t="shared" si="126"/>
        <v/>
      </c>
      <c r="O800" s="1" t="str">
        <f t="shared" si="127"/>
        <v/>
      </c>
      <c r="P800" s="1">
        <f t="shared" si="128"/>
        <v>0</v>
      </c>
    </row>
    <row r="801" spans="6:16" x14ac:dyDescent="0.3">
      <c r="F801" s="26">
        <f t="shared" si="129"/>
        <v>79.899999999999736</v>
      </c>
      <c r="G801" s="16">
        <f t="shared" si="120"/>
        <v>1989.4717126307078</v>
      </c>
      <c r="I801" s="33" t="b">
        <f t="shared" si="121"/>
        <v>0</v>
      </c>
      <c r="J801" s="33">
        <f t="shared" si="122"/>
        <v>25</v>
      </c>
      <c r="K801" s="33">
        <f t="shared" si="123"/>
        <v>26</v>
      </c>
      <c r="L801" s="1" t="str">
        <f t="shared" si="124"/>
        <v/>
      </c>
      <c r="M801" s="1" t="str">
        <f t="shared" si="125"/>
        <v/>
      </c>
      <c r="N801" s="1" t="str">
        <f t="shared" si="126"/>
        <v/>
      </c>
      <c r="O801" s="1" t="str">
        <f t="shared" si="127"/>
        <v/>
      </c>
      <c r="P801" s="1">
        <f t="shared" si="128"/>
        <v>0</v>
      </c>
    </row>
    <row r="802" spans="6:16" x14ac:dyDescent="0.3">
      <c r="F802" s="26">
        <f t="shared" si="129"/>
        <v>79.99999999999973</v>
      </c>
      <c r="G802" s="16">
        <f t="shared" si="120"/>
        <v>1989.4717126307078</v>
      </c>
      <c r="I802" s="33" t="b">
        <f t="shared" si="121"/>
        <v>0</v>
      </c>
      <c r="J802" s="33">
        <f t="shared" si="122"/>
        <v>25</v>
      </c>
      <c r="K802" s="33">
        <f t="shared" si="123"/>
        <v>26</v>
      </c>
      <c r="L802" s="1" t="str">
        <f t="shared" si="124"/>
        <v/>
      </c>
      <c r="M802" s="1" t="str">
        <f t="shared" si="125"/>
        <v/>
      </c>
      <c r="N802" s="1" t="str">
        <f t="shared" si="126"/>
        <v/>
      </c>
      <c r="O802" s="1" t="str">
        <f t="shared" si="127"/>
        <v/>
      </c>
      <c r="P802" s="1">
        <f t="shared" si="128"/>
        <v>0</v>
      </c>
    </row>
    <row r="803" spans="6:16" x14ac:dyDescent="0.3">
      <c r="F803" s="26">
        <f t="shared" si="129"/>
        <v>80.099999999999724</v>
      </c>
      <c r="G803" s="16">
        <f t="shared" si="120"/>
        <v>1989.4717126307078</v>
      </c>
      <c r="I803" s="33" t="b">
        <f t="shared" si="121"/>
        <v>0</v>
      </c>
      <c r="J803" s="33">
        <f t="shared" si="122"/>
        <v>25</v>
      </c>
      <c r="K803" s="33">
        <f t="shared" si="123"/>
        <v>26</v>
      </c>
      <c r="L803" s="1" t="str">
        <f t="shared" si="124"/>
        <v/>
      </c>
      <c r="M803" s="1" t="str">
        <f t="shared" si="125"/>
        <v/>
      </c>
      <c r="N803" s="1" t="str">
        <f t="shared" si="126"/>
        <v/>
      </c>
      <c r="O803" s="1" t="str">
        <f t="shared" si="127"/>
        <v/>
      </c>
      <c r="P803" s="1">
        <f t="shared" si="128"/>
        <v>0</v>
      </c>
    </row>
    <row r="804" spans="6:16" x14ac:dyDescent="0.3">
      <c r="F804" s="26">
        <f t="shared" si="129"/>
        <v>80.199999999999719</v>
      </c>
      <c r="G804" s="16">
        <f t="shared" si="120"/>
        <v>1989.4717126307078</v>
      </c>
      <c r="I804" s="33" t="b">
        <f t="shared" si="121"/>
        <v>0</v>
      </c>
      <c r="J804" s="33">
        <f t="shared" si="122"/>
        <v>25</v>
      </c>
      <c r="K804" s="33">
        <f t="shared" si="123"/>
        <v>26</v>
      </c>
      <c r="L804" s="1" t="str">
        <f t="shared" si="124"/>
        <v/>
      </c>
      <c r="M804" s="1" t="str">
        <f t="shared" si="125"/>
        <v/>
      </c>
      <c r="N804" s="1" t="str">
        <f t="shared" si="126"/>
        <v/>
      </c>
      <c r="O804" s="1" t="str">
        <f t="shared" si="127"/>
        <v/>
      </c>
      <c r="P804" s="1">
        <f t="shared" si="128"/>
        <v>0</v>
      </c>
    </row>
    <row r="805" spans="6:16" x14ac:dyDescent="0.3">
      <c r="F805" s="26">
        <f t="shared" si="129"/>
        <v>80.299999999999713</v>
      </c>
      <c r="G805" s="16">
        <f t="shared" si="120"/>
        <v>1989.4717126307078</v>
      </c>
      <c r="I805" s="33" t="b">
        <f t="shared" si="121"/>
        <v>0</v>
      </c>
      <c r="J805" s="33">
        <f t="shared" si="122"/>
        <v>25</v>
      </c>
      <c r="K805" s="33">
        <f t="shared" si="123"/>
        <v>26</v>
      </c>
      <c r="L805" s="1" t="str">
        <f t="shared" si="124"/>
        <v/>
      </c>
      <c r="M805" s="1" t="str">
        <f t="shared" si="125"/>
        <v/>
      </c>
      <c r="N805" s="1" t="str">
        <f t="shared" si="126"/>
        <v/>
      </c>
      <c r="O805" s="1" t="str">
        <f t="shared" si="127"/>
        <v/>
      </c>
      <c r="P805" s="1">
        <f t="shared" si="128"/>
        <v>0</v>
      </c>
    </row>
    <row r="806" spans="6:16" x14ac:dyDescent="0.3">
      <c r="F806" s="26">
        <f t="shared" si="129"/>
        <v>80.399999999999707</v>
      </c>
      <c r="G806" s="16">
        <f t="shared" si="120"/>
        <v>1989.4717126307078</v>
      </c>
      <c r="I806" s="33" t="b">
        <f t="shared" si="121"/>
        <v>0</v>
      </c>
      <c r="J806" s="33">
        <f t="shared" si="122"/>
        <v>25</v>
      </c>
      <c r="K806" s="33">
        <f t="shared" si="123"/>
        <v>26</v>
      </c>
      <c r="L806" s="1" t="str">
        <f t="shared" si="124"/>
        <v/>
      </c>
      <c r="M806" s="1" t="str">
        <f t="shared" si="125"/>
        <v/>
      </c>
      <c r="N806" s="1" t="str">
        <f t="shared" si="126"/>
        <v/>
      </c>
      <c r="O806" s="1" t="str">
        <f t="shared" si="127"/>
        <v/>
      </c>
      <c r="P806" s="1">
        <f t="shared" si="128"/>
        <v>0</v>
      </c>
    </row>
    <row r="807" spans="6:16" x14ac:dyDescent="0.3">
      <c r="F807" s="26">
        <f t="shared" si="129"/>
        <v>80.499999999999702</v>
      </c>
      <c r="G807" s="16">
        <f t="shared" si="120"/>
        <v>1989.4717126307078</v>
      </c>
      <c r="I807" s="33" t="b">
        <f t="shared" si="121"/>
        <v>0</v>
      </c>
      <c r="J807" s="33">
        <f t="shared" si="122"/>
        <v>25</v>
      </c>
      <c r="K807" s="33">
        <f t="shared" si="123"/>
        <v>26</v>
      </c>
      <c r="L807" s="1" t="str">
        <f t="shared" si="124"/>
        <v/>
      </c>
      <c r="M807" s="1" t="str">
        <f t="shared" si="125"/>
        <v/>
      </c>
      <c r="N807" s="1" t="str">
        <f t="shared" si="126"/>
        <v/>
      </c>
      <c r="O807" s="1" t="str">
        <f t="shared" si="127"/>
        <v/>
      </c>
      <c r="P807" s="1">
        <f t="shared" si="128"/>
        <v>0</v>
      </c>
    </row>
    <row r="808" spans="6:16" x14ac:dyDescent="0.3">
      <c r="F808" s="26">
        <f t="shared" si="129"/>
        <v>80.599999999999696</v>
      </c>
      <c r="G808" s="16">
        <f t="shared" si="120"/>
        <v>1989.4717126307078</v>
      </c>
      <c r="I808" s="33" t="b">
        <f t="shared" si="121"/>
        <v>0</v>
      </c>
      <c r="J808" s="33">
        <f t="shared" si="122"/>
        <v>25</v>
      </c>
      <c r="K808" s="33">
        <f t="shared" si="123"/>
        <v>26</v>
      </c>
      <c r="L808" s="1" t="str">
        <f t="shared" si="124"/>
        <v/>
      </c>
      <c r="M808" s="1" t="str">
        <f t="shared" si="125"/>
        <v/>
      </c>
      <c r="N808" s="1" t="str">
        <f t="shared" si="126"/>
        <v/>
      </c>
      <c r="O808" s="1" t="str">
        <f t="shared" si="127"/>
        <v/>
      </c>
      <c r="P808" s="1">
        <f t="shared" si="128"/>
        <v>0</v>
      </c>
    </row>
    <row r="809" spans="6:16" x14ac:dyDescent="0.3">
      <c r="F809" s="26">
        <f t="shared" si="129"/>
        <v>80.69999999999969</v>
      </c>
      <c r="G809" s="16">
        <f t="shared" si="120"/>
        <v>1989.4717126307078</v>
      </c>
      <c r="I809" s="33" t="b">
        <f t="shared" si="121"/>
        <v>0</v>
      </c>
      <c r="J809" s="33">
        <f t="shared" si="122"/>
        <v>25</v>
      </c>
      <c r="K809" s="33">
        <f t="shared" si="123"/>
        <v>26</v>
      </c>
      <c r="L809" s="1" t="str">
        <f t="shared" si="124"/>
        <v/>
      </c>
      <c r="M809" s="1" t="str">
        <f t="shared" si="125"/>
        <v/>
      </c>
      <c r="N809" s="1" t="str">
        <f t="shared" si="126"/>
        <v/>
      </c>
      <c r="O809" s="1" t="str">
        <f t="shared" si="127"/>
        <v/>
      </c>
      <c r="P809" s="1">
        <f t="shared" si="128"/>
        <v>0</v>
      </c>
    </row>
    <row r="810" spans="6:16" x14ac:dyDescent="0.3">
      <c r="F810" s="26">
        <f t="shared" si="129"/>
        <v>80.799999999999685</v>
      </c>
      <c r="G810" s="16">
        <f t="shared" si="120"/>
        <v>1989.4717126307078</v>
      </c>
      <c r="I810" s="33" t="b">
        <f t="shared" si="121"/>
        <v>0</v>
      </c>
      <c r="J810" s="33">
        <f t="shared" si="122"/>
        <v>25</v>
      </c>
      <c r="K810" s="33">
        <f t="shared" si="123"/>
        <v>26</v>
      </c>
      <c r="L810" s="1" t="str">
        <f t="shared" si="124"/>
        <v/>
      </c>
      <c r="M810" s="1" t="str">
        <f t="shared" si="125"/>
        <v/>
      </c>
      <c r="N810" s="1" t="str">
        <f t="shared" si="126"/>
        <v/>
      </c>
      <c r="O810" s="1" t="str">
        <f t="shared" si="127"/>
        <v/>
      </c>
      <c r="P810" s="1">
        <f t="shared" si="128"/>
        <v>0</v>
      </c>
    </row>
    <row r="811" spans="6:16" x14ac:dyDescent="0.3">
      <c r="F811" s="26">
        <f t="shared" si="129"/>
        <v>80.899999999999679</v>
      </c>
      <c r="G811" s="16">
        <f t="shared" si="120"/>
        <v>1989.4717126307078</v>
      </c>
      <c r="I811" s="33" t="b">
        <f t="shared" si="121"/>
        <v>0</v>
      </c>
      <c r="J811" s="33">
        <f t="shared" si="122"/>
        <v>25</v>
      </c>
      <c r="K811" s="33">
        <f t="shared" si="123"/>
        <v>26</v>
      </c>
      <c r="L811" s="1" t="str">
        <f t="shared" si="124"/>
        <v/>
      </c>
      <c r="M811" s="1" t="str">
        <f t="shared" si="125"/>
        <v/>
      </c>
      <c r="N811" s="1" t="str">
        <f t="shared" si="126"/>
        <v/>
      </c>
      <c r="O811" s="1" t="str">
        <f t="shared" si="127"/>
        <v/>
      </c>
      <c r="P811" s="1">
        <f t="shared" si="128"/>
        <v>0</v>
      </c>
    </row>
    <row r="812" spans="6:16" x14ac:dyDescent="0.3">
      <c r="F812" s="26">
        <f t="shared" si="129"/>
        <v>80.999999999999673</v>
      </c>
      <c r="G812" s="16">
        <f t="shared" si="120"/>
        <v>1989.4717126307078</v>
      </c>
      <c r="I812" s="33" t="b">
        <f t="shared" si="121"/>
        <v>0</v>
      </c>
      <c r="J812" s="33">
        <f t="shared" si="122"/>
        <v>25</v>
      </c>
      <c r="K812" s="33">
        <f t="shared" si="123"/>
        <v>26</v>
      </c>
      <c r="L812" s="1" t="str">
        <f t="shared" si="124"/>
        <v/>
      </c>
      <c r="M812" s="1" t="str">
        <f t="shared" si="125"/>
        <v/>
      </c>
      <c r="N812" s="1" t="str">
        <f t="shared" si="126"/>
        <v/>
      </c>
      <c r="O812" s="1" t="str">
        <f t="shared" si="127"/>
        <v/>
      </c>
      <c r="P812" s="1">
        <f t="shared" si="128"/>
        <v>0</v>
      </c>
    </row>
    <row r="813" spans="6:16" x14ac:dyDescent="0.3">
      <c r="F813" s="26">
        <f t="shared" si="129"/>
        <v>81.099999999999667</v>
      </c>
      <c r="G813" s="16">
        <f t="shared" si="120"/>
        <v>1989.4717126307078</v>
      </c>
      <c r="I813" s="33" t="b">
        <f t="shared" si="121"/>
        <v>0</v>
      </c>
      <c r="J813" s="33">
        <f t="shared" si="122"/>
        <v>25</v>
      </c>
      <c r="K813" s="33">
        <f t="shared" si="123"/>
        <v>26</v>
      </c>
      <c r="L813" s="1" t="str">
        <f t="shared" si="124"/>
        <v/>
      </c>
      <c r="M813" s="1" t="str">
        <f t="shared" si="125"/>
        <v/>
      </c>
      <c r="N813" s="1" t="str">
        <f t="shared" si="126"/>
        <v/>
      </c>
      <c r="O813" s="1" t="str">
        <f t="shared" si="127"/>
        <v/>
      </c>
      <c r="P813" s="1">
        <f t="shared" si="128"/>
        <v>0</v>
      </c>
    </row>
    <row r="814" spans="6:16" x14ac:dyDescent="0.3">
      <c r="F814" s="26">
        <f t="shared" si="129"/>
        <v>81.199999999999662</v>
      </c>
      <c r="G814" s="16">
        <f t="shared" si="120"/>
        <v>1989.4717126307078</v>
      </c>
      <c r="I814" s="33" t="b">
        <f t="shared" si="121"/>
        <v>0</v>
      </c>
      <c r="J814" s="33">
        <f t="shared" si="122"/>
        <v>25</v>
      </c>
      <c r="K814" s="33">
        <f t="shared" si="123"/>
        <v>26</v>
      </c>
      <c r="L814" s="1" t="str">
        <f t="shared" si="124"/>
        <v/>
      </c>
      <c r="M814" s="1" t="str">
        <f t="shared" si="125"/>
        <v/>
      </c>
      <c r="N814" s="1" t="str">
        <f t="shared" si="126"/>
        <v/>
      </c>
      <c r="O814" s="1" t="str">
        <f t="shared" si="127"/>
        <v/>
      </c>
      <c r="P814" s="1">
        <f t="shared" si="128"/>
        <v>0</v>
      </c>
    </row>
    <row r="815" spans="6:16" x14ac:dyDescent="0.3">
      <c r="F815" s="26">
        <f t="shared" si="129"/>
        <v>81.299999999999656</v>
      </c>
      <c r="G815" s="16">
        <f t="shared" si="120"/>
        <v>1989.4717126307078</v>
      </c>
      <c r="I815" s="33" t="b">
        <f t="shared" si="121"/>
        <v>0</v>
      </c>
      <c r="J815" s="33">
        <f t="shared" si="122"/>
        <v>25</v>
      </c>
      <c r="K815" s="33">
        <f t="shared" si="123"/>
        <v>26</v>
      </c>
      <c r="L815" s="1" t="str">
        <f t="shared" si="124"/>
        <v/>
      </c>
      <c r="M815" s="1" t="str">
        <f t="shared" si="125"/>
        <v/>
      </c>
      <c r="N815" s="1" t="str">
        <f t="shared" si="126"/>
        <v/>
      </c>
      <c r="O815" s="1" t="str">
        <f t="shared" si="127"/>
        <v/>
      </c>
      <c r="P815" s="1">
        <f t="shared" si="128"/>
        <v>0</v>
      </c>
    </row>
    <row r="816" spans="6:16" x14ac:dyDescent="0.3">
      <c r="F816" s="26">
        <f t="shared" si="129"/>
        <v>81.39999999999965</v>
      </c>
      <c r="G816" s="16">
        <f t="shared" si="120"/>
        <v>1989.4717126307078</v>
      </c>
      <c r="I816" s="33" t="b">
        <f t="shared" si="121"/>
        <v>0</v>
      </c>
      <c r="J816" s="33">
        <f t="shared" si="122"/>
        <v>25</v>
      </c>
      <c r="K816" s="33">
        <f t="shared" si="123"/>
        <v>26</v>
      </c>
      <c r="L816" s="1" t="str">
        <f t="shared" si="124"/>
        <v/>
      </c>
      <c r="M816" s="1" t="str">
        <f t="shared" si="125"/>
        <v/>
      </c>
      <c r="N816" s="1" t="str">
        <f t="shared" si="126"/>
        <v/>
      </c>
      <c r="O816" s="1" t="str">
        <f t="shared" si="127"/>
        <v/>
      </c>
      <c r="P816" s="1">
        <f t="shared" si="128"/>
        <v>0</v>
      </c>
    </row>
    <row r="817" spans="6:16" x14ac:dyDescent="0.3">
      <c r="F817" s="26">
        <f t="shared" si="129"/>
        <v>81.499999999999645</v>
      </c>
      <c r="G817" s="16">
        <f t="shared" si="120"/>
        <v>1989.4717126307078</v>
      </c>
      <c r="I817" s="33" t="b">
        <f t="shared" si="121"/>
        <v>0</v>
      </c>
      <c r="J817" s="33">
        <f t="shared" si="122"/>
        <v>25</v>
      </c>
      <c r="K817" s="33">
        <f t="shared" si="123"/>
        <v>26</v>
      </c>
      <c r="L817" s="1" t="str">
        <f t="shared" si="124"/>
        <v/>
      </c>
      <c r="M817" s="1" t="str">
        <f t="shared" si="125"/>
        <v/>
      </c>
      <c r="N817" s="1" t="str">
        <f t="shared" si="126"/>
        <v/>
      </c>
      <c r="O817" s="1" t="str">
        <f t="shared" si="127"/>
        <v/>
      </c>
      <c r="P817" s="1">
        <f t="shared" si="128"/>
        <v>0</v>
      </c>
    </row>
    <row r="818" spans="6:16" x14ac:dyDescent="0.3">
      <c r="F818" s="26">
        <f t="shared" si="129"/>
        <v>81.599999999999639</v>
      </c>
      <c r="G818" s="16">
        <f t="shared" si="120"/>
        <v>1989.4717126307078</v>
      </c>
      <c r="I818" s="33" t="b">
        <f t="shared" si="121"/>
        <v>0</v>
      </c>
      <c r="J818" s="33">
        <f t="shared" si="122"/>
        <v>25</v>
      </c>
      <c r="K818" s="33">
        <f t="shared" si="123"/>
        <v>26</v>
      </c>
      <c r="L818" s="1" t="str">
        <f t="shared" si="124"/>
        <v/>
      </c>
      <c r="M818" s="1" t="str">
        <f t="shared" si="125"/>
        <v/>
      </c>
      <c r="N818" s="1" t="str">
        <f t="shared" si="126"/>
        <v/>
      </c>
      <c r="O818" s="1" t="str">
        <f t="shared" si="127"/>
        <v/>
      </c>
      <c r="P818" s="1">
        <f t="shared" si="128"/>
        <v>0</v>
      </c>
    </row>
    <row r="819" spans="6:16" x14ac:dyDescent="0.3">
      <c r="F819" s="26">
        <f t="shared" si="129"/>
        <v>81.699999999999633</v>
      </c>
      <c r="G819" s="16">
        <f t="shared" si="120"/>
        <v>1989.4717126307078</v>
      </c>
      <c r="I819" s="33" t="b">
        <f t="shared" si="121"/>
        <v>0</v>
      </c>
      <c r="J819" s="33">
        <f t="shared" si="122"/>
        <v>25</v>
      </c>
      <c r="K819" s="33">
        <f t="shared" si="123"/>
        <v>26</v>
      </c>
      <c r="L819" s="1" t="str">
        <f t="shared" si="124"/>
        <v/>
      </c>
      <c r="M819" s="1" t="str">
        <f t="shared" si="125"/>
        <v/>
      </c>
      <c r="N819" s="1" t="str">
        <f t="shared" si="126"/>
        <v/>
      </c>
      <c r="O819" s="1" t="str">
        <f t="shared" si="127"/>
        <v/>
      </c>
      <c r="P819" s="1">
        <f t="shared" si="128"/>
        <v>0</v>
      </c>
    </row>
    <row r="820" spans="6:16" x14ac:dyDescent="0.3">
      <c r="F820" s="26">
        <f t="shared" si="129"/>
        <v>81.799999999999628</v>
      </c>
      <c r="G820" s="16">
        <f t="shared" si="120"/>
        <v>1989.4717126307078</v>
      </c>
      <c r="I820" s="33" t="b">
        <f t="shared" si="121"/>
        <v>0</v>
      </c>
      <c r="J820" s="33">
        <f t="shared" si="122"/>
        <v>25</v>
      </c>
      <c r="K820" s="33">
        <f t="shared" si="123"/>
        <v>26</v>
      </c>
      <c r="L820" s="1" t="str">
        <f t="shared" si="124"/>
        <v/>
      </c>
      <c r="M820" s="1" t="str">
        <f t="shared" si="125"/>
        <v/>
      </c>
      <c r="N820" s="1" t="str">
        <f t="shared" si="126"/>
        <v/>
      </c>
      <c r="O820" s="1" t="str">
        <f t="shared" si="127"/>
        <v/>
      </c>
      <c r="P820" s="1">
        <f t="shared" si="128"/>
        <v>0</v>
      </c>
    </row>
    <row r="821" spans="6:16" x14ac:dyDescent="0.3">
      <c r="F821" s="26">
        <f t="shared" si="129"/>
        <v>81.899999999999622</v>
      </c>
      <c r="G821" s="16">
        <f t="shared" si="120"/>
        <v>1989.4717126307078</v>
      </c>
      <c r="I821" s="33" t="b">
        <f t="shared" si="121"/>
        <v>0</v>
      </c>
      <c r="J821" s="33">
        <f t="shared" si="122"/>
        <v>25</v>
      </c>
      <c r="K821" s="33">
        <f t="shared" si="123"/>
        <v>26</v>
      </c>
      <c r="L821" s="1" t="str">
        <f t="shared" si="124"/>
        <v/>
      </c>
      <c r="M821" s="1" t="str">
        <f t="shared" si="125"/>
        <v/>
      </c>
      <c r="N821" s="1" t="str">
        <f t="shared" si="126"/>
        <v/>
      </c>
      <c r="O821" s="1" t="str">
        <f t="shared" si="127"/>
        <v/>
      </c>
      <c r="P821" s="1">
        <f t="shared" si="128"/>
        <v>0</v>
      </c>
    </row>
    <row r="822" spans="6:16" x14ac:dyDescent="0.3">
      <c r="F822" s="26">
        <f t="shared" si="129"/>
        <v>81.999999999999616</v>
      </c>
      <c r="G822" s="16">
        <f t="shared" si="120"/>
        <v>1989.4717126307078</v>
      </c>
      <c r="I822" s="33" t="b">
        <f t="shared" si="121"/>
        <v>0</v>
      </c>
      <c r="J822" s="33">
        <f t="shared" si="122"/>
        <v>25</v>
      </c>
      <c r="K822" s="33">
        <f t="shared" si="123"/>
        <v>26</v>
      </c>
      <c r="L822" s="1" t="str">
        <f t="shared" si="124"/>
        <v/>
      </c>
      <c r="M822" s="1" t="str">
        <f t="shared" si="125"/>
        <v/>
      </c>
      <c r="N822" s="1" t="str">
        <f t="shared" si="126"/>
        <v/>
      </c>
      <c r="O822" s="1" t="str">
        <f t="shared" si="127"/>
        <v/>
      </c>
      <c r="P822" s="1">
        <f t="shared" si="128"/>
        <v>0</v>
      </c>
    </row>
    <row r="823" spans="6:16" x14ac:dyDescent="0.3">
      <c r="F823" s="26">
        <f t="shared" si="129"/>
        <v>82.099999999999611</v>
      </c>
      <c r="G823" s="16">
        <f t="shared" si="120"/>
        <v>1989.4717126307078</v>
      </c>
      <c r="I823" s="33" t="b">
        <f t="shared" si="121"/>
        <v>0</v>
      </c>
      <c r="J823" s="33">
        <f t="shared" si="122"/>
        <v>25</v>
      </c>
      <c r="K823" s="33">
        <f t="shared" si="123"/>
        <v>26</v>
      </c>
      <c r="L823" s="1" t="str">
        <f t="shared" si="124"/>
        <v/>
      </c>
      <c r="M823" s="1" t="str">
        <f t="shared" si="125"/>
        <v/>
      </c>
      <c r="N823" s="1" t="str">
        <f t="shared" si="126"/>
        <v/>
      </c>
      <c r="O823" s="1" t="str">
        <f t="shared" si="127"/>
        <v/>
      </c>
      <c r="P823" s="1">
        <f t="shared" si="128"/>
        <v>0</v>
      </c>
    </row>
    <row r="824" spans="6:16" x14ac:dyDescent="0.3">
      <c r="F824" s="26">
        <f t="shared" si="129"/>
        <v>82.199999999999605</v>
      </c>
      <c r="G824" s="16">
        <f t="shared" si="120"/>
        <v>1989.4717126307078</v>
      </c>
      <c r="I824" s="33" t="b">
        <f t="shared" si="121"/>
        <v>0</v>
      </c>
      <c r="J824" s="33">
        <f t="shared" si="122"/>
        <v>25</v>
      </c>
      <c r="K824" s="33">
        <f t="shared" si="123"/>
        <v>26</v>
      </c>
      <c r="L824" s="1" t="str">
        <f t="shared" si="124"/>
        <v/>
      </c>
      <c r="M824" s="1" t="str">
        <f t="shared" si="125"/>
        <v/>
      </c>
      <c r="N824" s="1" t="str">
        <f t="shared" si="126"/>
        <v/>
      </c>
      <c r="O824" s="1" t="str">
        <f t="shared" si="127"/>
        <v/>
      </c>
      <c r="P824" s="1">
        <f t="shared" si="128"/>
        <v>0</v>
      </c>
    </row>
    <row r="825" spans="6:16" x14ac:dyDescent="0.3">
      <c r="F825" s="26">
        <f t="shared" si="129"/>
        <v>82.299999999999599</v>
      </c>
      <c r="G825" s="16">
        <f t="shared" si="120"/>
        <v>1989.4717126307078</v>
      </c>
      <c r="I825" s="33" t="b">
        <f t="shared" si="121"/>
        <v>0</v>
      </c>
      <c r="J825" s="33">
        <f t="shared" si="122"/>
        <v>25</v>
      </c>
      <c r="K825" s="33">
        <f t="shared" si="123"/>
        <v>26</v>
      </c>
      <c r="L825" s="1" t="str">
        <f t="shared" si="124"/>
        <v/>
      </c>
      <c r="M825" s="1" t="str">
        <f t="shared" si="125"/>
        <v/>
      </c>
      <c r="N825" s="1" t="str">
        <f t="shared" si="126"/>
        <v/>
      </c>
      <c r="O825" s="1" t="str">
        <f t="shared" si="127"/>
        <v/>
      </c>
      <c r="P825" s="1">
        <f t="shared" si="128"/>
        <v>0</v>
      </c>
    </row>
    <row r="826" spans="6:16" x14ac:dyDescent="0.3">
      <c r="F826" s="26">
        <f t="shared" si="129"/>
        <v>82.399999999999594</v>
      </c>
      <c r="G826" s="16">
        <f t="shared" si="120"/>
        <v>1989.4717126307078</v>
      </c>
      <c r="I826" s="33" t="b">
        <f t="shared" si="121"/>
        <v>0</v>
      </c>
      <c r="J826" s="33">
        <f t="shared" si="122"/>
        <v>25</v>
      </c>
      <c r="K826" s="33">
        <f t="shared" si="123"/>
        <v>26</v>
      </c>
      <c r="L826" s="1" t="str">
        <f t="shared" si="124"/>
        <v/>
      </c>
      <c r="M826" s="1" t="str">
        <f t="shared" si="125"/>
        <v/>
      </c>
      <c r="N826" s="1" t="str">
        <f t="shared" si="126"/>
        <v/>
      </c>
      <c r="O826" s="1" t="str">
        <f t="shared" si="127"/>
        <v/>
      </c>
      <c r="P826" s="1">
        <f t="shared" si="128"/>
        <v>0</v>
      </c>
    </row>
    <row r="827" spans="6:16" x14ac:dyDescent="0.3">
      <c r="F827" s="26">
        <f t="shared" si="129"/>
        <v>82.499999999999588</v>
      </c>
      <c r="G827" s="16">
        <f t="shared" si="120"/>
        <v>1989.4717126307078</v>
      </c>
      <c r="I827" s="33" t="b">
        <f t="shared" si="121"/>
        <v>0</v>
      </c>
      <c r="J827" s="33">
        <f t="shared" si="122"/>
        <v>25</v>
      </c>
      <c r="K827" s="33">
        <f t="shared" si="123"/>
        <v>26</v>
      </c>
      <c r="L827" s="1" t="str">
        <f t="shared" si="124"/>
        <v/>
      </c>
      <c r="M827" s="1" t="str">
        <f t="shared" si="125"/>
        <v/>
      </c>
      <c r="N827" s="1" t="str">
        <f t="shared" si="126"/>
        <v/>
      </c>
      <c r="O827" s="1" t="str">
        <f t="shared" si="127"/>
        <v/>
      </c>
      <c r="P827" s="1">
        <f t="shared" si="128"/>
        <v>0</v>
      </c>
    </row>
    <row r="828" spans="6:16" x14ac:dyDescent="0.3">
      <c r="F828" s="26">
        <f t="shared" si="129"/>
        <v>82.599999999999582</v>
      </c>
      <c r="G828" s="16">
        <f t="shared" ref="G828:G891" si="130">IF(F828&gt;$C$29,$C$30,IF(I828,N828+(F828-L828)*P828,0))</f>
        <v>1989.4717126307078</v>
      </c>
      <c r="I828" s="33" t="b">
        <f t="shared" ref="I828:I891" si="131">AND(F828&gt;=$C$28,F828&lt;=$C$29)</f>
        <v>0</v>
      </c>
      <c r="J828" s="33">
        <f t="shared" ref="J828:J891" si="132">COUNTIF($B$2:$B$26,"&lt;="&amp;F828)</f>
        <v>25</v>
      </c>
      <c r="K828" s="33">
        <f t="shared" ref="K828:K891" si="133">J828+1</f>
        <v>26</v>
      </c>
      <c r="L828" s="1" t="str">
        <f t="shared" ref="L828:L891" si="134">IF(I828,INDEX($B$2:$B$26,J828),"")</f>
        <v/>
      </c>
      <c r="M828" s="1" t="str">
        <f t="shared" ref="M828:M891" si="135">IF(I828,INDEX($B$2:$B$26,K828),"")</f>
        <v/>
      </c>
      <c r="N828" s="1" t="str">
        <f t="shared" ref="N828:N891" si="136">IF(I828,INDEX($C$2:$C$26,J828),"")</f>
        <v/>
      </c>
      <c r="O828" s="1" t="str">
        <f t="shared" ref="O828:O891" si="137">IF(I828,INDEX($C$2:$C$26,K828),"")</f>
        <v/>
      </c>
      <c r="P828" s="1">
        <f t="shared" ref="P828:P891" si="138">IF(L828&lt;&gt;M828,(O828-N828)/(M828-L828),0)</f>
        <v>0</v>
      </c>
    </row>
    <row r="829" spans="6:16" x14ac:dyDescent="0.3">
      <c r="F829" s="26">
        <f t="shared" si="129"/>
        <v>82.699999999999577</v>
      </c>
      <c r="G829" s="16">
        <f t="shared" si="130"/>
        <v>1989.4717126307078</v>
      </c>
      <c r="I829" s="33" t="b">
        <f t="shared" si="131"/>
        <v>0</v>
      </c>
      <c r="J829" s="33">
        <f t="shared" si="132"/>
        <v>25</v>
      </c>
      <c r="K829" s="33">
        <f t="shared" si="133"/>
        <v>26</v>
      </c>
      <c r="L829" s="1" t="str">
        <f t="shared" si="134"/>
        <v/>
      </c>
      <c r="M829" s="1" t="str">
        <f t="shared" si="135"/>
        <v/>
      </c>
      <c r="N829" s="1" t="str">
        <f t="shared" si="136"/>
        <v/>
      </c>
      <c r="O829" s="1" t="str">
        <f t="shared" si="137"/>
        <v/>
      </c>
      <c r="P829" s="1">
        <f t="shared" si="138"/>
        <v>0</v>
      </c>
    </row>
    <row r="830" spans="6:16" x14ac:dyDescent="0.3">
      <c r="F830" s="26">
        <f t="shared" si="129"/>
        <v>82.799999999999571</v>
      </c>
      <c r="G830" s="16">
        <f t="shared" si="130"/>
        <v>1989.4717126307078</v>
      </c>
      <c r="I830" s="33" t="b">
        <f t="shared" si="131"/>
        <v>0</v>
      </c>
      <c r="J830" s="33">
        <f t="shared" si="132"/>
        <v>25</v>
      </c>
      <c r="K830" s="33">
        <f t="shared" si="133"/>
        <v>26</v>
      </c>
      <c r="L830" s="1" t="str">
        <f t="shared" si="134"/>
        <v/>
      </c>
      <c r="M830" s="1" t="str">
        <f t="shared" si="135"/>
        <v/>
      </c>
      <c r="N830" s="1" t="str">
        <f t="shared" si="136"/>
        <v/>
      </c>
      <c r="O830" s="1" t="str">
        <f t="shared" si="137"/>
        <v/>
      </c>
      <c r="P830" s="1">
        <f t="shared" si="138"/>
        <v>0</v>
      </c>
    </row>
    <row r="831" spans="6:16" x14ac:dyDescent="0.3">
      <c r="F831" s="26">
        <f t="shared" si="129"/>
        <v>82.899999999999565</v>
      </c>
      <c r="G831" s="16">
        <f t="shared" si="130"/>
        <v>1989.4717126307078</v>
      </c>
      <c r="I831" s="33" t="b">
        <f t="shared" si="131"/>
        <v>0</v>
      </c>
      <c r="J831" s="33">
        <f t="shared" si="132"/>
        <v>25</v>
      </c>
      <c r="K831" s="33">
        <f t="shared" si="133"/>
        <v>26</v>
      </c>
      <c r="L831" s="1" t="str">
        <f t="shared" si="134"/>
        <v/>
      </c>
      <c r="M831" s="1" t="str">
        <f t="shared" si="135"/>
        <v/>
      </c>
      <c r="N831" s="1" t="str">
        <f t="shared" si="136"/>
        <v/>
      </c>
      <c r="O831" s="1" t="str">
        <f t="shared" si="137"/>
        <v/>
      </c>
      <c r="P831" s="1">
        <f t="shared" si="138"/>
        <v>0</v>
      </c>
    </row>
    <row r="832" spans="6:16" x14ac:dyDescent="0.3">
      <c r="F832" s="26">
        <f t="shared" si="129"/>
        <v>82.999999999999559</v>
      </c>
      <c r="G832" s="16">
        <f t="shared" si="130"/>
        <v>1989.4717126307078</v>
      </c>
      <c r="I832" s="33" t="b">
        <f t="shared" si="131"/>
        <v>0</v>
      </c>
      <c r="J832" s="33">
        <f t="shared" si="132"/>
        <v>25</v>
      </c>
      <c r="K832" s="33">
        <f t="shared" si="133"/>
        <v>26</v>
      </c>
      <c r="L832" s="1" t="str">
        <f t="shared" si="134"/>
        <v/>
      </c>
      <c r="M832" s="1" t="str">
        <f t="shared" si="135"/>
        <v/>
      </c>
      <c r="N832" s="1" t="str">
        <f t="shared" si="136"/>
        <v/>
      </c>
      <c r="O832" s="1" t="str">
        <f t="shared" si="137"/>
        <v/>
      </c>
      <c r="P832" s="1">
        <f t="shared" si="138"/>
        <v>0</v>
      </c>
    </row>
    <row r="833" spans="6:16" x14ac:dyDescent="0.3">
      <c r="F833" s="26">
        <f t="shared" si="129"/>
        <v>83.099999999999554</v>
      </c>
      <c r="G833" s="16">
        <f t="shared" si="130"/>
        <v>1989.4717126307078</v>
      </c>
      <c r="I833" s="33" t="b">
        <f t="shared" si="131"/>
        <v>0</v>
      </c>
      <c r="J833" s="33">
        <f t="shared" si="132"/>
        <v>25</v>
      </c>
      <c r="K833" s="33">
        <f t="shared" si="133"/>
        <v>26</v>
      </c>
      <c r="L833" s="1" t="str">
        <f t="shared" si="134"/>
        <v/>
      </c>
      <c r="M833" s="1" t="str">
        <f t="shared" si="135"/>
        <v/>
      </c>
      <c r="N833" s="1" t="str">
        <f t="shared" si="136"/>
        <v/>
      </c>
      <c r="O833" s="1" t="str">
        <f t="shared" si="137"/>
        <v/>
      </c>
      <c r="P833" s="1">
        <f t="shared" si="138"/>
        <v>0</v>
      </c>
    </row>
    <row r="834" spans="6:16" x14ac:dyDescent="0.3">
      <c r="F834" s="26">
        <f t="shared" si="129"/>
        <v>83.199999999999548</v>
      </c>
      <c r="G834" s="16">
        <f t="shared" si="130"/>
        <v>1989.4717126307078</v>
      </c>
      <c r="I834" s="33" t="b">
        <f t="shared" si="131"/>
        <v>0</v>
      </c>
      <c r="J834" s="33">
        <f t="shared" si="132"/>
        <v>25</v>
      </c>
      <c r="K834" s="33">
        <f t="shared" si="133"/>
        <v>26</v>
      </c>
      <c r="L834" s="1" t="str">
        <f t="shared" si="134"/>
        <v/>
      </c>
      <c r="M834" s="1" t="str">
        <f t="shared" si="135"/>
        <v/>
      </c>
      <c r="N834" s="1" t="str">
        <f t="shared" si="136"/>
        <v/>
      </c>
      <c r="O834" s="1" t="str">
        <f t="shared" si="137"/>
        <v/>
      </c>
      <c r="P834" s="1">
        <f t="shared" si="138"/>
        <v>0</v>
      </c>
    </row>
    <row r="835" spans="6:16" x14ac:dyDescent="0.3">
      <c r="F835" s="26">
        <f t="shared" ref="F835:F898" si="139">F834+WindSpeedStep</f>
        <v>83.299999999999542</v>
      </c>
      <c r="G835" s="16">
        <f t="shared" si="130"/>
        <v>1989.4717126307078</v>
      </c>
      <c r="I835" s="33" t="b">
        <f t="shared" si="131"/>
        <v>0</v>
      </c>
      <c r="J835" s="33">
        <f t="shared" si="132"/>
        <v>25</v>
      </c>
      <c r="K835" s="33">
        <f t="shared" si="133"/>
        <v>26</v>
      </c>
      <c r="L835" s="1" t="str">
        <f t="shared" si="134"/>
        <v/>
      </c>
      <c r="M835" s="1" t="str">
        <f t="shared" si="135"/>
        <v/>
      </c>
      <c r="N835" s="1" t="str">
        <f t="shared" si="136"/>
        <v/>
      </c>
      <c r="O835" s="1" t="str">
        <f t="shared" si="137"/>
        <v/>
      </c>
      <c r="P835" s="1">
        <f t="shared" si="138"/>
        <v>0</v>
      </c>
    </row>
    <row r="836" spans="6:16" x14ac:dyDescent="0.3">
      <c r="F836" s="26">
        <f t="shared" si="139"/>
        <v>83.399999999999537</v>
      </c>
      <c r="G836" s="16">
        <f t="shared" si="130"/>
        <v>1989.4717126307078</v>
      </c>
      <c r="I836" s="33" t="b">
        <f t="shared" si="131"/>
        <v>0</v>
      </c>
      <c r="J836" s="33">
        <f t="shared" si="132"/>
        <v>25</v>
      </c>
      <c r="K836" s="33">
        <f t="shared" si="133"/>
        <v>26</v>
      </c>
      <c r="L836" s="1" t="str">
        <f t="shared" si="134"/>
        <v/>
      </c>
      <c r="M836" s="1" t="str">
        <f t="shared" si="135"/>
        <v/>
      </c>
      <c r="N836" s="1" t="str">
        <f t="shared" si="136"/>
        <v/>
      </c>
      <c r="O836" s="1" t="str">
        <f t="shared" si="137"/>
        <v/>
      </c>
      <c r="P836" s="1">
        <f t="shared" si="138"/>
        <v>0</v>
      </c>
    </row>
    <row r="837" spans="6:16" x14ac:dyDescent="0.3">
      <c r="F837" s="26">
        <f t="shared" si="139"/>
        <v>83.499999999999531</v>
      </c>
      <c r="G837" s="16">
        <f t="shared" si="130"/>
        <v>1989.4717126307078</v>
      </c>
      <c r="I837" s="33" t="b">
        <f t="shared" si="131"/>
        <v>0</v>
      </c>
      <c r="J837" s="33">
        <f t="shared" si="132"/>
        <v>25</v>
      </c>
      <c r="K837" s="33">
        <f t="shared" si="133"/>
        <v>26</v>
      </c>
      <c r="L837" s="1" t="str">
        <f t="shared" si="134"/>
        <v/>
      </c>
      <c r="M837" s="1" t="str">
        <f t="shared" si="135"/>
        <v/>
      </c>
      <c r="N837" s="1" t="str">
        <f t="shared" si="136"/>
        <v/>
      </c>
      <c r="O837" s="1" t="str">
        <f t="shared" si="137"/>
        <v/>
      </c>
      <c r="P837" s="1">
        <f t="shared" si="138"/>
        <v>0</v>
      </c>
    </row>
    <row r="838" spans="6:16" x14ac:dyDescent="0.3">
      <c r="F838" s="26">
        <f t="shared" si="139"/>
        <v>83.599999999999525</v>
      </c>
      <c r="G838" s="16">
        <f t="shared" si="130"/>
        <v>1989.4717126307078</v>
      </c>
      <c r="I838" s="33" t="b">
        <f t="shared" si="131"/>
        <v>0</v>
      </c>
      <c r="J838" s="33">
        <f t="shared" si="132"/>
        <v>25</v>
      </c>
      <c r="K838" s="33">
        <f t="shared" si="133"/>
        <v>26</v>
      </c>
      <c r="L838" s="1" t="str">
        <f t="shared" si="134"/>
        <v/>
      </c>
      <c r="M838" s="1" t="str">
        <f t="shared" si="135"/>
        <v/>
      </c>
      <c r="N838" s="1" t="str">
        <f t="shared" si="136"/>
        <v/>
      </c>
      <c r="O838" s="1" t="str">
        <f t="shared" si="137"/>
        <v/>
      </c>
      <c r="P838" s="1">
        <f t="shared" si="138"/>
        <v>0</v>
      </c>
    </row>
    <row r="839" spans="6:16" x14ac:dyDescent="0.3">
      <c r="F839" s="26">
        <f t="shared" si="139"/>
        <v>83.69999999999952</v>
      </c>
      <c r="G839" s="16">
        <f t="shared" si="130"/>
        <v>1989.4717126307078</v>
      </c>
      <c r="I839" s="33" t="b">
        <f t="shared" si="131"/>
        <v>0</v>
      </c>
      <c r="J839" s="33">
        <f t="shared" si="132"/>
        <v>25</v>
      </c>
      <c r="K839" s="33">
        <f t="shared" si="133"/>
        <v>26</v>
      </c>
      <c r="L839" s="1" t="str">
        <f t="shared" si="134"/>
        <v/>
      </c>
      <c r="M839" s="1" t="str">
        <f t="shared" si="135"/>
        <v/>
      </c>
      <c r="N839" s="1" t="str">
        <f t="shared" si="136"/>
        <v/>
      </c>
      <c r="O839" s="1" t="str">
        <f t="shared" si="137"/>
        <v/>
      </c>
      <c r="P839" s="1">
        <f t="shared" si="138"/>
        <v>0</v>
      </c>
    </row>
    <row r="840" spans="6:16" x14ac:dyDescent="0.3">
      <c r="F840" s="26">
        <f t="shared" si="139"/>
        <v>83.799999999999514</v>
      </c>
      <c r="G840" s="16">
        <f t="shared" si="130"/>
        <v>1989.4717126307078</v>
      </c>
      <c r="I840" s="33" t="b">
        <f t="shared" si="131"/>
        <v>0</v>
      </c>
      <c r="J840" s="33">
        <f t="shared" si="132"/>
        <v>25</v>
      </c>
      <c r="K840" s="33">
        <f t="shared" si="133"/>
        <v>26</v>
      </c>
      <c r="L840" s="1" t="str">
        <f t="shared" si="134"/>
        <v/>
      </c>
      <c r="M840" s="1" t="str">
        <f t="shared" si="135"/>
        <v/>
      </c>
      <c r="N840" s="1" t="str">
        <f t="shared" si="136"/>
        <v/>
      </c>
      <c r="O840" s="1" t="str">
        <f t="shared" si="137"/>
        <v/>
      </c>
      <c r="P840" s="1">
        <f t="shared" si="138"/>
        <v>0</v>
      </c>
    </row>
    <row r="841" spans="6:16" x14ac:dyDescent="0.3">
      <c r="F841" s="26">
        <f t="shared" si="139"/>
        <v>83.899999999999508</v>
      </c>
      <c r="G841" s="16">
        <f t="shared" si="130"/>
        <v>1989.4717126307078</v>
      </c>
      <c r="I841" s="33" t="b">
        <f t="shared" si="131"/>
        <v>0</v>
      </c>
      <c r="J841" s="33">
        <f t="shared" si="132"/>
        <v>25</v>
      </c>
      <c r="K841" s="33">
        <f t="shared" si="133"/>
        <v>26</v>
      </c>
      <c r="L841" s="1" t="str">
        <f t="shared" si="134"/>
        <v/>
      </c>
      <c r="M841" s="1" t="str">
        <f t="shared" si="135"/>
        <v/>
      </c>
      <c r="N841" s="1" t="str">
        <f t="shared" si="136"/>
        <v/>
      </c>
      <c r="O841" s="1" t="str">
        <f t="shared" si="137"/>
        <v/>
      </c>
      <c r="P841" s="1">
        <f t="shared" si="138"/>
        <v>0</v>
      </c>
    </row>
    <row r="842" spans="6:16" x14ac:dyDescent="0.3">
      <c r="F842" s="26">
        <f t="shared" si="139"/>
        <v>83.999999999999503</v>
      </c>
      <c r="G842" s="16">
        <f t="shared" si="130"/>
        <v>1989.4717126307078</v>
      </c>
      <c r="I842" s="33" t="b">
        <f t="shared" si="131"/>
        <v>0</v>
      </c>
      <c r="J842" s="33">
        <f t="shared" si="132"/>
        <v>25</v>
      </c>
      <c r="K842" s="33">
        <f t="shared" si="133"/>
        <v>26</v>
      </c>
      <c r="L842" s="1" t="str">
        <f t="shared" si="134"/>
        <v/>
      </c>
      <c r="M842" s="1" t="str">
        <f t="shared" si="135"/>
        <v/>
      </c>
      <c r="N842" s="1" t="str">
        <f t="shared" si="136"/>
        <v/>
      </c>
      <c r="O842" s="1" t="str">
        <f t="shared" si="137"/>
        <v/>
      </c>
      <c r="P842" s="1">
        <f t="shared" si="138"/>
        <v>0</v>
      </c>
    </row>
    <row r="843" spans="6:16" x14ac:dyDescent="0.3">
      <c r="F843" s="26">
        <f t="shared" si="139"/>
        <v>84.099999999999497</v>
      </c>
      <c r="G843" s="16">
        <f t="shared" si="130"/>
        <v>1989.4717126307078</v>
      </c>
      <c r="I843" s="33" t="b">
        <f t="shared" si="131"/>
        <v>0</v>
      </c>
      <c r="J843" s="33">
        <f t="shared" si="132"/>
        <v>25</v>
      </c>
      <c r="K843" s="33">
        <f t="shared" si="133"/>
        <v>26</v>
      </c>
      <c r="L843" s="1" t="str">
        <f t="shared" si="134"/>
        <v/>
      </c>
      <c r="M843" s="1" t="str">
        <f t="shared" si="135"/>
        <v/>
      </c>
      <c r="N843" s="1" t="str">
        <f t="shared" si="136"/>
        <v/>
      </c>
      <c r="O843" s="1" t="str">
        <f t="shared" si="137"/>
        <v/>
      </c>
      <c r="P843" s="1">
        <f t="shared" si="138"/>
        <v>0</v>
      </c>
    </row>
    <row r="844" spans="6:16" x14ac:dyDescent="0.3">
      <c r="F844" s="26">
        <f t="shared" si="139"/>
        <v>84.199999999999491</v>
      </c>
      <c r="G844" s="16">
        <f t="shared" si="130"/>
        <v>1989.4717126307078</v>
      </c>
      <c r="I844" s="33" t="b">
        <f t="shared" si="131"/>
        <v>0</v>
      </c>
      <c r="J844" s="33">
        <f t="shared" si="132"/>
        <v>25</v>
      </c>
      <c r="K844" s="33">
        <f t="shared" si="133"/>
        <v>26</v>
      </c>
      <c r="L844" s="1" t="str">
        <f t="shared" si="134"/>
        <v/>
      </c>
      <c r="M844" s="1" t="str">
        <f t="shared" si="135"/>
        <v/>
      </c>
      <c r="N844" s="1" t="str">
        <f t="shared" si="136"/>
        <v/>
      </c>
      <c r="O844" s="1" t="str">
        <f t="shared" si="137"/>
        <v/>
      </c>
      <c r="P844" s="1">
        <f t="shared" si="138"/>
        <v>0</v>
      </c>
    </row>
    <row r="845" spans="6:16" x14ac:dyDescent="0.3">
      <c r="F845" s="26">
        <f t="shared" si="139"/>
        <v>84.299999999999486</v>
      </c>
      <c r="G845" s="16">
        <f t="shared" si="130"/>
        <v>1989.4717126307078</v>
      </c>
      <c r="I845" s="33" t="b">
        <f t="shared" si="131"/>
        <v>0</v>
      </c>
      <c r="J845" s="33">
        <f t="shared" si="132"/>
        <v>25</v>
      </c>
      <c r="K845" s="33">
        <f t="shared" si="133"/>
        <v>26</v>
      </c>
      <c r="L845" s="1" t="str">
        <f t="shared" si="134"/>
        <v/>
      </c>
      <c r="M845" s="1" t="str">
        <f t="shared" si="135"/>
        <v/>
      </c>
      <c r="N845" s="1" t="str">
        <f t="shared" si="136"/>
        <v/>
      </c>
      <c r="O845" s="1" t="str">
        <f t="shared" si="137"/>
        <v/>
      </c>
      <c r="P845" s="1">
        <f t="shared" si="138"/>
        <v>0</v>
      </c>
    </row>
    <row r="846" spans="6:16" x14ac:dyDescent="0.3">
      <c r="F846" s="26">
        <f t="shared" si="139"/>
        <v>84.39999999999948</v>
      </c>
      <c r="G846" s="16">
        <f t="shared" si="130"/>
        <v>1989.4717126307078</v>
      </c>
      <c r="I846" s="33" t="b">
        <f t="shared" si="131"/>
        <v>0</v>
      </c>
      <c r="J846" s="33">
        <f t="shared" si="132"/>
        <v>25</v>
      </c>
      <c r="K846" s="33">
        <f t="shared" si="133"/>
        <v>26</v>
      </c>
      <c r="L846" s="1" t="str">
        <f t="shared" si="134"/>
        <v/>
      </c>
      <c r="M846" s="1" t="str">
        <f t="shared" si="135"/>
        <v/>
      </c>
      <c r="N846" s="1" t="str">
        <f t="shared" si="136"/>
        <v/>
      </c>
      <c r="O846" s="1" t="str">
        <f t="shared" si="137"/>
        <v/>
      </c>
      <c r="P846" s="1">
        <f t="shared" si="138"/>
        <v>0</v>
      </c>
    </row>
    <row r="847" spans="6:16" x14ac:dyDescent="0.3">
      <c r="F847" s="26">
        <f t="shared" si="139"/>
        <v>84.499999999999474</v>
      </c>
      <c r="G847" s="16">
        <f t="shared" si="130"/>
        <v>1989.4717126307078</v>
      </c>
      <c r="I847" s="33" t="b">
        <f t="shared" si="131"/>
        <v>0</v>
      </c>
      <c r="J847" s="33">
        <f t="shared" si="132"/>
        <v>25</v>
      </c>
      <c r="K847" s="33">
        <f t="shared" si="133"/>
        <v>26</v>
      </c>
      <c r="L847" s="1" t="str">
        <f t="shared" si="134"/>
        <v/>
      </c>
      <c r="M847" s="1" t="str">
        <f t="shared" si="135"/>
        <v/>
      </c>
      <c r="N847" s="1" t="str">
        <f t="shared" si="136"/>
        <v/>
      </c>
      <c r="O847" s="1" t="str">
        <f t="shared" si="137"/>
        <v/>
      </c>
      <c r="P847" s="1">
        <f t="shared" si="138"/>
        <v>0</v>
      </c>
    </row>
    <row r="848" spans="6:16" x14ac:dyDescent="0.3">
      <c r="F848" s="26">
        <f t="shared" si="139"/>
        <v>84.599999999999469</v>
      </c>
      <c r="G848" s="16">
        <f t="shared" si="130"/>
        <v>1989.4717126307078</v>
      </c>
      <c r="I848" s="33" t="b">
        <f t="shared" si="131"/>
        <v>0</v>
      </c>
      <c r="J848" s="33">
        <f t="shared" si="132"/>
        <v>25</v>
      </c>
      <c r="K848" s="33">
        <f t="shared" si="133"/>
        <v>26</v>
      </c>
      <c r="L848" s="1" t="str">
        <f t="shared" si="134"/>
        <v/>
      </c>
      <c r="M848" s="1" t="str">
        <f t="shared" si="135"/>
        <v/>
      </c>
      <c r="N848" s="1" t="str">
        <f t="shared" si="136"/>
        <v/>
      </c>
      <c r="O848" s="1" t="str">
        <f t="shared" si="137"/>
        <v/>
      </c>
      <c r="P848" s="1">
        <f t="shared" si="138"/>
        <v>0</v>
      </c>
    </row>
    <row r="849" spans="6:16" x14ac:dyDescent="0.3">
      <c r="F849" s="26">
        <f t="shared" si="139"/>
        <v>84.699999999999463</v>
      </c>
      <c r="G849" s="16">
        <f t="shared" si="130"/>
        <v>1989.4717126307078</v>
      </c>
      <c r="I849" s="33" t="b">
        <f t="shared" si="131"/>
        <v>0</v>
      </c>
      <c r="J849" s="33">
        <f t="shared" si="132"/>
        <v>25</v>
      </c>
      <c r="K849" s="33">
        <f t="shared" si="133"/>
        <v>26</v>
      </c>
      <c r="L849" s="1" t="str">
        <f t="shared" si="134"/>
        <v/>
      </c>
      <c r="M849" s="1" t="str">
        <f t="shared" si="135"/>
        <v/>
      </c>
      <c r="N849" s="1" t="str">
        <f t="shared" si="136"/>
        <v/>
      </c>
      <c r="O849" s="1" t="str">
        <f t="shared" si="137"/>
        <v/>
      </c>
      <c r="P849" s="1">
        <f t="shared" si="138"/>
        <v>0</v>
      </c>
    </row>
    <row r="850" spans="6:16" x14ac:dyDescent="0.3">
      <c r="F850" s="26">
        <f t="shared" si="139"/>
        <v>84.799999999999457</v>
      </c>
      <c r="G850" s="16">
        <f t="shared" si="130"/>
        <v>1989.4717126307078</v>
      </c>
      <c r="I850" s="33" t="b">
        <f t="shared" si="131"/>
        <v>0</v>
      </c>
      <c r="J850" s="33">
        <f t="shared" si="132"/>
        <v>25</v>
      </c>
      <c r="K850" s="33">
        <f t="shared" si="133"/>
        <v>26</v>
      </c>
      <c r="L850" s="1" t="str">
        <f t="shared" si="134"/>
        <v/>
      </c>
      <c r="M850" s="1" t="str">
        <f t="shared" si="135"/>
        <v/>
      </c>
      <c r="N850" s="1" t="str">
        <f t="shared" si="136"/>
        <v/>
      </c>
      <c r="O850" s="1" t="str">
        <f t="shared" si="137"/>
        <v/>
      </c>
      <c r="P850" s="1">
        <f t="shared" si="138"/>
        <v>0</v>
      </c>
    </row>
    <row r="851" spans="6:16" x14ac:dyDescent="0.3">
      <c r="F851" s="26">
        <f t="shared" si="139"/>
        <v>84.899999999999451</v>
      </c>
      <c r="G851" s="16">
        <f t="shared" si="130"/>
        <v>1989.4717126307078</v>
      </c>
      <c r="I851" s="33" t="b">
        <f t="shared" si="131"/>
        <v>0</v>
      </c>
      <c r="J851" s="33">
        <f t="shared" si="132"/>
        <v>25</v>
      </c>
      <c r="K851" s="33">
        <f t="shared" si="133"/>
        <v>26</v>
      </c>
      <c r="L851" s="1" t="str">
        <f t="shared" si="134"/>
        <v/>
      </c>
      <c r="M851" s="1" t="str">
        <f t="shared" si="135"/>
        <v/>
      </c>
      <c r="N851" s="1" t="str">
        <f t="shared" si="136"/>
        <v/>
      </c>
      <c r="O851" s="1" t="str">
        <f t="shared" si="137"/>
        <v/>
      </c>
      <c r="P851" s="1">
        <f t="shared" si="138"/>
        <v>0</v>
      </c>
    </row>
    <row r="852" spans="6:16" x14ac:dyDescent="0.3">
      <c r="F852" s="26">
        <f t="shared" si="139"/>
        <v>84.999999999999446</v>
      </c>
      <c r="G852" s="16">
        <f t="shared" si="130"/>
        <v>1989.4717126307078</v>
      </c>
      <c r="I852" s="33" t="b">
        <f t="shared" si="131"/>
        <v>0</v>
      </c>
      <c r="J852" s="33">
        <f t="shared" si="132"/>
        <v>25</v>
      </c>
      <c r="K852" s="33">
        <f t="shared" si="133"/>
        <v>26</v>
      </c>
      <c r="L852" s="1" t="str">
        <f t="shared" si="134"/>
        <v/>
      </c>
      <c r="M852" s="1" t="str">
        <f t="shared" si="135"/>
        <v/>
      </c>
      <c r="N852" s="1" t="str">
        <f t="shared" si="136"/>
        <v/>
      </c>
      <c r="O852" s="1" t="str">
        <f t="shared" si="137"/>
        <v/>
      </c>
      <c r="P852" s="1">
        <f t="shared" si="138"/>
        <v>0</v>
      </c>
    </row>
    <row r="853" spans="6:16" x14ac:dyDescent="0.3">
      <c r="F853" s="26">
        <f t="shared" si="139"/>
        <v>85.09999999999944</v>
      </c>
      <c r="G853" s="16">
        <f t="shared" si="130"/>
        <v>1989.4717126307078</v>
      </c>
      <c r="I853" s="33" t="b">
        <f t="shared" si="131"/>
        <v>0</v>
      </c>
      <c r="J853" s="33">
        <f t="shared" si="132"/>
        <v>25</v>
      </c>
      <c r="K853" s="33">
        <f t="shared" si="133"/>
        <v>26</v>
      </c>
      <c r="L853" s="1" t="str">
        <f t="shared" si="134"/>
        <v/>
      </c>
      <c r="M853" s="1" t="str">
        <f t="shared" si="135"/>
        <v/>
      </c>
      <c r="N853" s="1" t="str">
        <f t="shared" si="136"/>
        <v/>
      </c>
      <c r="O853" s="1" t="str">
        <f t="shared" si="137"/>
        <v/>
      </c>
      <c r="P853" s="1">
        <f t="shared" si="138"/>
        <v>0</v>
      </c>
    </row>
    <row r="854" spans="6:16" x14ac:dyDescent="0.3">
      <c r="F854" s="26">
        <f t="shared" si="139"/>
        <v>85.199999999999434</v>
      </c>
      <c r="G854" s="16">
        <f t="shared" si="130"/>
        <v>1989.4717126307078</v>
      </c>
      <c r="I854" s="33" t="b">
        <f t="shared" si="131"/>
        <v>0</v>
      </c>
      <c r="J854" s="33">
        <f t="shared" si="132"/>
        <v>25</v>
      </c>
      <c r="K854" s="33">
        <f t="shared" si="133"/>
        <v>26</v>
      </c>
      <c r="L854" s="1" t="str">
        <f t="shared" si="134"/>
        <v/>
      </c>
      <c r="M854" s="1" t="str">
        <f t="shared" si="135"/>
        <v/>
      </c>
      <c r="N854" s="1" t="str">
        <f t="shared" si="136"/>
        <v/>
      </c>
      <c r="O854" s="1" t="str">
        <f t="shared" si="137"/>
        <v/>
      </c>
      <c r="P854" s="1">
        <f t="shared" si="138"/>
        <v>0</v>
      </c>
    </row>
    <row r="855" spans="6:16" x14ac:dyDescent="0.3">
      <c r="F855" s="26">
        <f t="shared" si="139"/>
        <v>85.299999999999429</v>
      </c>
      <c r="G855" s="16">
        <f t="shared" si="130"/>
        <v>1989.4717126307078</v>
      </c>
      <c r="I855" s="33" t="b">
        <f t="shared" si="131"/>
        <v>0</v>
      </c>
      <c r="J855" s="33">
        <f t="shared" si="132"/>
        <v>25</v>
      </c>
      <c r="K855" s="33">
        <f t="shared" si="133"/>
        <v>26</v>
      </c>
      <c r="L855" s="1" t="str">
        <f t="shared" si="134"/>
        <v/>
      </c>
      <c r="M855" s="1" t="str">
        <f t="shared" si="135"/>
        <v/>
      </c>
      <c r="N855" s="1" t="str">
        <f t="shared" si="136"/>
        <v/>
      </c>
      <c r="O855" s="1" t="str">
        <f t="shared" si="137"/>
        <v/>
      </c>
      <c r="P855" s="1">
        <f t="shared" si="138"/>
        <v>0</v>
      </c>
    </row>
    <row r="856" spans="6:16" x14ac:dyDescent="0.3">
      <c r="F856" s="26">
        <f t="shared" si="139"/>
        <v>85.399999999999423</v>
      </c>
      <c r="G856" s="16">
        <f t="shared" si="130"/>
        <v>1989.4717126307078</v>
      </c>
      <c r="I856" s="33" t="b">
        <f t="shared" si="131"/>
        <v>0</v>
      </c>
      <c r="J856" s="33">
        <f t="shared" si="132"/>
        <v>25</v>
      </c>
      <c r="K856" s="33">
        <f t="shared" si="133"/>
        <v>26</v>
      </c>
      <c r="L856" s="1" t="str">
        <f t="shared" si="134"/>
        <v/>
      </c>
      <c r="M856" s="1" t="str">
        <f t="shared" si="135"/>
        <v/>
      </c>
      <c r="N856" s="1" t="str">
        <f t="shared" si="136"/>
        <v/>
      </c>
      <c r="O856" s="1" t="str">
        <f t="shared" si="137"/>
        <v/>
      </c>
      <c r="P856" s="1">
        <f t="shared" si="138"/>
        <v>0</v>
      </c>
    </row>
    <row r="857" spans="6:16" x14ac:dyDescent="0.3">
      <c r="F857" s="26">
        <f t="shared" si="139"/>
        <v>85.499999999999417</v>
      </c>
      <c r="G857" s="16">
        <f t="shared" si="130"/>
        <v>1989.4717126307078</v>
      </c>
      <c r="I857" s="33" t="b">
        <f t="shared" si="131"/>
        <v>0</v>
      </c>
      <c r="J857" s="33">
        <f t="shared" si="132"/>
        <v>25</v>
      </c>
      <c r="K857" s="33">
        <f t="shared" si="133"/>
        <v>26</v>
      </c>
      <c r="L857" s="1" t="str">
        <f t="shared" si="134"/>
        <v/>
      </c>
      <c r="M857" s="1" t="str">
        <f t="shared" si="135"/>
        <v/>
      </c>
      <c r="N857" s="1" t="str">
        <f t="shared" si="136"/>
        <v/>
      </c>
      <c r="O857" s="1" t="str">
        <f t="shared" si="137"/>
        <v/>
      </c>
      <c r="P857" s="1">
        <f t="shared" si="138"/>
        <v>0</v>
      </c>
    </row>
    <row r="858" spans="6:16" x14ac:dyDescent="0.3">
      <c r="F858" s="26">
        <f t="shared" si="139"/>
        <v>85.599999999999412</v>
      </c>
      <c r="G858" s="16">
        <f t="shared" si="130"/>
        <v>1989.4717126307078</v>
      </c>
      <c r="I858" s="33" t="b">
        <f t="shared" si="131"/>
        <v>0</v>
      </c>
      <c r="J858" s="33">
        <f t="shared" si="132"/>
        <v>25</v>
      </c>
      <c r="K858" s="33">
        <f t="shared" si="133"/>
        <v>26</v>
      </c>
      <c r="L858" s="1" t="str">
        <f t="shared" si="134"/>
        <v/>
      </c>
      <c r="M858" s="1" t="str">
        <f t="shared" si="135"/>
        <v/>
      </c>
      <c r="N858" s="1" t="str">
        <f t="shared" si="136"/>
        <v/>
      </c>
      <c r="O858" s="1" t="str">
        <f t="shared" si="137"/>
        <v/>
      </c>
      <c r="P858" s="1">
        <f t="shared" si="138"/>
        <v>0</v>
      </c>
    </row>
    <row r="859" spans="6:16" x14ac:dyDescent="0.3">
      <c r="F859" s="26">
        <f t="shared" si="139"/>
        <v>85.699999999999406</v>
      </c>
      <c r="G859" s="16">
        <f t="shared" si="130"/>
        <v>1989.4717126307078</v>
      </c>
      <c r="I859" s="33" t="b">
        <f t="shared" si="131"/>
        <v>0</v>
      </c>
      <c r="J859" s="33">
        <f t="shared" si="132"/>
        <v>25</v>
      </c>
      <c r="K859" s="33">
        <f t="shared" si="133"/>
        <v>26</v>
      </c>
      <c r="L859" s="1" t="str">
        <f t="shared" si="134"/>
        <v/>
      </c>
      <c r="M859" s="1" t="str">
        <f t="shared" si="135"/>
        <v/>
      </c>
      <c r="N859" s="1" t="str">
        <f t="shared" si="136"/>
        <v/>
      </c>
      <c r="O859" s="1" t="str">
        <f t="shared" si="137"/>
        <v/>
      </c>
      <c r="P859" s="1">
        <f t="shared" si="138"/>
        <v>0</v>
      </c>
    </row>
    <row r="860" spans="6:16" x14ac:dyDescent="0.3">
      <c r="F860" s="26">
        <f t="shared" si="139"/>
        <v>85.7999999999994</v>
      </c>
      <c r="G860" s="16">
        <f t="shared" si="130"/>
        <v>1989.4717126307078</v>
      </c>
      <c r="I860" s="33" t="b">
        <f t="shared" si="131"/>
        <v>0</v>
      </c>
      <c r="J860" s="33">
        <f t="shared" si="132"/>
        <v>25</v>
      </c>
      <c r="K860" s="33">
        <f t="shared" si="133"/>
        <v>26</v>
      </c>
      <c r="L860" s="1" t="str">
        <f t="shared" si="134"/>
        <v/>
      </c>
      <c r="M860" s="1" t="str">
        <f t="shared" si="135"/>
        <v/>
      </c>
      <c r="N860" s="1" t="str">
        <f t="shared" si="136"/>
        <v/>
      </c>
      <c r="O860" s="1" t="str">
        <f t="shared" si="137"/>
        <v/>
      </c>
      <c r="P860" s="1">
        <f t="shared" si="138"/>
        <v>0</v>
      </c>
    </row>
    <row r="861" spans="6:16" x14ac:dyDescent="0.3">
      <c r="F861" s="26">
        <f t="shared" si="139"/>
        <v>85.899999999999395</v>
      </c>
      <c r="G861" s="16">
        <f t="shared" si="130"/>
        <v>1989.4717126307078</v>
      </c>
      <c r="I861" s="33" t="b">
        <f t="shared" si="131"/>
        <v>0</v>
      </c>
      <c r="J861" s="33">
        <f t="shared" si="132"/>
        <v>25</v>
      </c>
      <c r="K861" s="33">
        <f t="shared" si="133"/>
        <v>26</v>
      </c>
      <c r="L861" s="1" t="str">
        <f t="shared" si="134"/>
        <v/>
      </c>
      <c r="M861" s="1" t="str">
        <f t="shared" si="135"/>
        <v/>
      </c>
      <c r="N861" s="1" t="str">
        <f t="shared" si="136"/>
        <v/>
      </c>
      <c r="O861" s="1" t="str">
        <f t="shared" si="137"/>
        <v/>
      </c>
      <c r="P861" s="1">
        <f t="shared" si="138"/>
        <v>0</v>
      </c>
    </row>
    <row r="862" spans="6:16" x14ac:dyDescent="0.3">
      <c r="F862" s="26">
        <f t="shared" si="139"/>
        <v>85.999999999999389</v>
      </c>
      <c r="G862" s="16">
        <f t="shared" si="130"/>
        <v>1989.4717126307078</v>
      </c>
      <c r="I862" s="33" t="b">
        <f t="shared" si="131"/>
        <v>0</v>
      </c>
      <c r="J862" s="33">
        <f t="shared" si="132"/>
        <v>25</v>
      </c>
      <c r="K862" s="33">
        <f t="shared" si="133"/>
        <v>26</v>
      </c>
      <c r="L862" s="1" t="str">
        <f t="shared" si="134"/>
        <v/>
      </c>
      <c r="M862" s="1" t="str">
        <f t="shared" si="135"/>
        <v/>
      </c>
      <c r="N862" s="1" t="str">
        <f t="shared" si="136"/>
        <v/>
      </c>
      <c r="O862" s="1" t="str">
        <f t="shared" si="137"/>
        <v/>
      </c>
      <c r="P862" s="1">
        <f t="shared" si="138"/>
        <v>0</v>
      </c>
    </row>
    <row r="863" spans="6:16" x14ac:dyDescent="0.3">
      <c r="F863" s="26">
        <f t="shared" si="139"/>
        <v>86.099999999999383</v>
      </c>
      <c r="G863" s="16">
        <f t="shared" si="130"/>
        <v>1989.4717126307078</v>
      </c>
      <c r="I863" s="33" t="b">
        <f t="shared" si="131"/>
        <v>0</v>
      </c>
      <c r="J863" s="33">
        <f t="shared" si="132"/>
        <v>25</v>
      </c>
      <c r="K863" s="33">
        <f t="shared" si="133"/>
        <v>26</v>
      </c>
      <c r="L863" s="1" t="str">
        <f t="shared" si="134"/>
        <v/>
      </c>
      <c r="M863" s="1" t="str">
        <f t="shared" si="135"/>
        <v/>
      </c>
      <c r="N863" s="1" t="str">
        <f t="shared" si="136"/>
        <v/>
      </c>
      <c r="O863" s="1" t="str">
        <f t="shared" si="137"/>
        <v/>
      </c>
      <c r="P863" s="1">
        <f t="shared" si="138"/>
        <v>0</v>
      </c>
    </row>
    <row r="864" spans="6:16" x14ac:dyDescent="0.3">
      <c r="F864" s="26">
        <f t="shared" si="139"/>
        <v>86.199999999999378</v>
      </c>
      <c r="G864" s="16">
        <f t="shared" si="130"/>
        <v>1989.4717126307078</v>
      </c>
      <c r="I864" s="33" t="b">
        <f t="shared" si="131"/>
        <v>0</v>
      </c>
      <c r="J864" s="33">
        <f t="shared" si="132"/>
        <v>25</v>
      </c>
      <c r="K864" s="33">
        <f t="shared" si="133"/>
        <v>26</v>
      </c>
      <c r="L864" s="1" t="str">
        <f t="shared" si="134"/>
        <v/>
      </c>
      <c r="M864" s="1" t="str">
        <f t="shared" si="135"/>
        <v/>
      </c>
      <c r="N864" s="1" t="str">
        <f t="shared" si="136"/>
        <v/>
      </c>
      <c r="O864" s="1" t="str">
        <f t="shared" si="137"/>
        <v/>
      </c>
      <c r="P864" s="1">
        <f t="shared" si="138"/>
        <v>0</v>
      </c>
    </row>
    <row r="865" spans="6:16" x14ac:dyDescent="0.3">
      <c r="F865" s="26">
        <f t="shared" si="139"/>
        <v>86.299999999999372</v>
      </c>
      <c r="G865" s="16">
        <f t="shared" si="130"/>
        <v>1989.4717126307078</v>
      </c>
      <c r="I865" s="33" t="b">
        <f t="shared" si="131"/>
        <v>0</v>
      </c>
      <c r="J865" s="33">
        <f t="shared" si="132"/>
        <v>25</v>
      </c>
      <c r="K865" s="33">
        <f t="shared" si="133"/>
        <v>26</v>
      </c>
      <c r="L865" s="1" t="str">
        <f t="shared" si="134"/>
        <v/>
      </c>
      <c r="M865" s="1" t="str">
        <f t="shared" si="135"/>
        <v/>
      </c>
      <c r="N865" s="1" t="str">
        <f t="shared" si="136"/>
        <v/>
      </c>
      <c r="O865" s="1" t="str">
        <f t="shared" si="137"/>
        <v/>
      </c>
      <c r="P865" s="1">
        <f t="shared" si="138"/>
        <v>0</v>
      </c>
    </row>
    <row r="866" spans="6:16" x14ac:dyDescent="0.3">
      <c r="F866" s="26">
        <f t="shared" si="139"/>
        <v>86.399999999999366</v>
      </c>
      <c r="G866" s="16">
        <f t="shared" si="130"/>
        <v>1989.4717126307078</v>
      </c>
      <c r="I866" s="33" t="b">
        <f t="shared" si="131"/>
        <v>0</v>
      </c>
      <c r="J866" s="33">
        <f t="shared" si="132"/>
        <v>25</v>
      </c>
      <c r="K866" s="33">
        <f t="shared" si="133"/>
        <v>26</v>
      </c>
      <c r="L866" s="1" t="str">
        <f t="shared" si="134"/>
        <v/>
      </c>
      <c r="M866" s="1" t="str">
        <f t="shared" si="135"/>
        <v/>
      </c>
      <c r="N866" s="1" t="str">
        <f t="shared" si="136"/>
        <v/>
      </c>
      <c r="O866" s="1" t="str">
        <f t="shared" si="137"/>
        <v/>
      </c>
      <c r="P866" s="1">
        <f t="shared" si="138"/>
        <v>0</v>
      </c>
    </row>
    <row r="867" spans="6:16" x14ac:dyDescent="0.3">
      <c r="F867" s="26">
        <f t="shared" si="139"/>
        <v>86.499999999999361</v>
      </c>
      <c r="G867" s="16">
        <f t="shared" si="130"/>
        <v>1989.4717126307078</v>
      </c>
      <c r="I867" s="33" t="b">
        <f t="shared" si="131"/>
        <v>0</v>
      </c>
      <c r="J867" s="33">
        <f t="shared" si="132"/>
        <v>25</v>
      </c>
      <c r="K867" s="33">
        <f t="shared" si="133"/>
        <v>26</v>
      </c>
      <c r="L867" s="1" t="str">
        <f t="shared" si="134"/>
        <v/>
      </c>
      <c r="M867" s="1" t="str">
        <f t="shared" si="135"/>
        <v/>
      </c>
      <c r="N867" s="1" t="str">
        <f t="shared" si="136"/>
        <v/>
      </c>
      <c r="O867" s="1" t="str">
        <f t="shared" si="137"/>
        <v/>
      </c>
      <c r="P867" s="1">
        <f t="shared" si="138"/>
        <v>0</v>
      </c>
    </row>
    <row r="868" spans="6:16" x14ac:dyDescent="0.3">
      <c r="F868" s="26">
        <f t="shared" si="139"/>
        <v>86.599999999999355</v>
      </c>
      <c r="G868" s="16">
        <f t="shared" si="130"/>
        <v>1989.4717126307078</v>
      </c>
      <c r="I868" s="33" t="b">
        <f t="shared" si="131"/>
        <v>0</v>
      </c>
      <c r="J868" s="33">
        <f t="shared" si="132"/>
        <v>25</v>
      </c>
      <c r="K868" s="33">
        <f t="shared" si="133"/>
        <v>26</v>
      </c>
      <c r="L868" s="1" t="str">
        <f t="shared" si="134"/>
        <v/>
      </c>
      <c r="M868" s="1" t="str">
        <f t="shared" si="135"/>
        <v/>
      </c>
      <c r="N868" s="1" t="str">
        <f t="shared" si="136"/>
        <v/>
      </c>
      <c r="O868" s="1" t="str">
        <f t="shared" si="137"/>
        <v/>
      </c>
      <c r="P868" s="1">
        <f t="shared" si="138"/>
        <v>0</v>
      </c>
    </row>
    <row r="869" spans="6:16" x14ac:dyDescent="0.3">
      <c r="F869" s="26">
        <f t="shared" si="139"/>
        <v>86.699999999999349</v>
      </c>
      <c r="G869" s="16">
        <f t="shared" si="130"/>
        <v>1989.4717126307078</v>
      </c>
      <c r="I869" s="33" t="b">
        <f t="shared" si="131"/>
        <v>0</v>
      </c>
      <c r="J869" s="33">
        <f t="shared" si="132"/>
        <v>25</v>
      </c>
      <c r="K869" s="33">
        <f t="shared" si="133"/>
        <v>26</v>
      </c>
      <c r="L869" s="1" t="str">
        <f t="shared" si="134"/>
        <v/>
      </c>
      <c r="M869" s="1" t="str">
        <f t="shared" si="135"/>
        <v/>
      </c>
      <c r="N869" s="1" t="str">
        <f t="shared" si="136"/>
        <v/>
      </c>
      <c r="O869" s="1" t="str">
        <f t="shared" si="137"/>
        <v/>
      </c>
      <c r="P869" s="1">
        <f t="shared" si="138"/>
        <v>0</v>
      </c>
    </row>
    <row r="870" spans="6:16" x14ac:dyDescent="0.3">
      <c r="F870" s="26">
        <f t="shared" si="139"/>
        <v>86.799999999999343</v>
      </c>
      <c r="G870" s="16">
        <f t="shared" si="130"/>
        <v>1989.4717126307078</v>
      </c>
      <c r="I870" s="33" t="b">
        <f t="shared" si="131"/>
        <v>0</v>
      </c>
      <c r="J870" s="33">
        <f t="shared" si="132"/>
        <v>25</v>
      </c>
      <c r="K870" s="33">
        <f t="shared" si="133"/>
        <v>26</v>
      </c>
      <c r="L870" s="1" t="str">
        <f t="shared" si="134"/>
        <v/>
      </c>
      <c r="M870" s="1" t="str">
        <f t="shared" si="135"/>
        <v/>
      </c>
      <c r="N870" s="1" t="str">
        <f t="shared" si="136"/>
        <v/>
      </c>
      <c r="O870" s="1" t="str">
        <f t="shared" si="137"/>
        <v/>
      </c>
      <c r="P870" s="1">
        <f t="shared" si="138"/>
        <v>0</v>
      </c>
    </row>
    <row r="871" spans="6:16" x14ac:dyDescent="0.3">
      <c r="F871" s="26">
        <f t="shared" si="139"/>
        <v>86.899999999999338</v>
      </c>
      <c r="G871" s="16">
        <f t="shared" si="130"/>
        <v>1989.4717126307078</v>
      </c>
      <c r="I871" s="33" t="b">
        <f t="shared" si="131"/>
        <v>0</v>
      </c>
      <c r="J871" s="33">
        <f t="shared" si="132"/>
        <v>25</v>
      </c>
      <c r="K871" s="33">
        <f t="shared" si="133"/>
        <v>26</v>
      </c>
      <c r="L871" s="1" t="str">
        <f t="shared" si="134"/>
        <v/>
      </c>
      <c r="M871" s="1" t="str">
        <f t="shared" si="135"/>
        <v/>
      </c>
      <c r="N871" s="1" t="str">
        <f t="shared" si="136"/>
        <v/>
      </c>
      <c r="O871" s="1" t="str">
        <f t="shared" si="137"/>
        <v/>
      </c>
      <c r="P871" s="1">
        <f t="shared" si="138"/>
        <v>0</v>
      </c>
    </row>
    <row r="872" spans="6:16" x14ac:dyDescent="0.3">
      <c r="F872" s="26">
        <f t="shared" si="139"/>
        <v>86.999999999999332</v>
      </c>
      <c r="G872" s="16">
        <f t="shared" si="130"/>
        <v>1989.4717126307078</v>
      </c>
      <c r="I872" s="33" t="b">
        <f t="shared" si="131"/>
        <v>0</v>
      </c>
      <c r="J872" s="33">
        <f t="shared" si="132"/>
        <v>25</v>
      </c>
      <c r="K872" s="33">
        <f t="shared" si="133"/>
        <v>26</v>
      </c>
      <c r="L872" s="1" t="str">
        <f t="shared" si="134"/>
        <v/>
      </c>
      <c r="M872" s="1" t="str">
        <f t="shared" si="135"/>
        <v/>
      </c>
      <c r="N872" s="1" t="str">
        <f t="shared" si="136"/>
        <v/>
      </c>
      <c r="O872" s="1" t="str">
        <f t="shared" si="137"/>
        <v/>
      </c>
      <c r="P872" s="1">
        <f t="shared" si="138"/>
        <v>0</v>
      </c>
    </row>
    <row r="873" spans="6:16" x14ac:dyDescent="0.3">
      <c r="F873" s="26">
        <f t="shared" si="139"/>
        <v>87.099999999999326</v>
      </c>
      <c r="G873" s="16">
        <f t="shared" si="130"/>
        <v>1989.4717126307078</v>
      </c>
      <c r="I873" s="33" t="b">
        <f t="shared" si="131"/>
        <v>0</v>
      </c>
      <c r="J873" s="33">
        <f t="shared" si="132"/>
        <v>25</v>
      </c>
      <c r="K873" s="33">
        <f t="shared" si="133"/>
        <v>26</v>
      </c>
      <c r="L873" s="1" t="str">
        <f t="shared" si="134"/>
        <v/>
      </c>
      <c r="M873" s="1" t="str">
        <f t="shared" si="135"/>
        <v/>
      </c>
      <c r="N873" s="1" t="str">
        <f t="shared" si="136"/>
        <v/>
      </c>
      <c r="O873" s="1" t="str">
        <f t="shared" si="137"/>
        <v/>
      </c>
      <c r="P873" s="1">
        <f t="shared" si="138"/>
        <v>0</v>
      </c>
    </row>
    <row r="874" spans="6:16" x14ac:dyDescent="0.3">
      <c r="F874" s="26">
        <f t="shared" si="139"/>
        <v>87.199999999999321</v>
      </c>
      <c r="G874" s="16">
        <f t="shared" si="130"/>
        <v>1989.4717126307078</v>
      </c>
      <c r="I874" s="33" t="b">
        <f t="shared" si="131"/>
        <v>0</v>
      </c>
      <c r="J874" s="33">
        <f t="shared" si="132"/>
        <v>25</v>
      </c>
      <c r="K874" s="33">
        <f t="shared" si="133"/>
        <v>26</v>
      </c>
      <c r="L874" s="1" t="str">
        <f t="shared" si="134"/>
        <v/>
      </c>
      <c r="M874" s="1" t="str">
        <f t="shared" si="135"/>
        <v/>
      </c>
      <c r="N874" s="1" t="str">
        <f t="shared" si="136"/>
        <v/>
      </c>
      <c r="O874" s="1" t="str">
        <f t="shared" si="137"/>
        <v/>
      </c>
      <c r="P874" s="1">
        <f t="shared" si="138"/>
        <v>0</v>
      </c>
    </row>
    <row r="875" spans="6:16" x14ac:dyDescent="0.3">
      <c r="F875" s="26">
        <f t="shared" si="139"/>
        <v>87.299999999999315</v>
      </c>
      <c r="G875" s="16">
        <f t="shared" si="130"/>
        <v>1989.4717126307078</v>
      </c>
      <c r="I875" s="33" t="b">
        <f t="shared" si="131"/>
        <v>0</v>
      </c>
      <c r="J875" s="33">
        <f t="shared" si="132"/>
        <v>25</v>
      </c>
      <c r="K875" s="33">
        <f t="shared" si="133"/>
        <v>26</v>
      </c>
      <c r="L875" s="1" t="str">
        <f t="shared" si="134"/>
        <v/>
      </c>
      <c r="M875" s="1" t="str">
        <f t="shared" si="135"/>
        <v/>
      </c>
      <c r="N875" s="1" t="str">
        <f t="shared" si="136"/>
        <v/>
      </c>
      <c r="O875" s="1" t="str">
        <f t="shared" si="137"/>
        <v/>
      </c>
      <c r="P875" s="1">
        <f t="shared" si="138"/>
        <v>0</v>
      </c>
    </row>
    <row r="876" spans="6:16" x14ac:dyDescent="0.3">
      <c r="F876" s="26">
        <f t="shared" si="139"/>
        <v>87.399999999999309</v>
      </c>
      <c r="G876" s="16">
        <f t="shared" si="130"/>
        <v>1989.4717126307078</v>
      </c>
      <c r="I876" s="33" t="b">
        <f t="shared" si="131"/>
        <v>0</v>
      </c>
      <c r="J876" s="33">
        <f t="shared" si="132"/>
        <v>25</v>
      </c>
      <c r="K876" s="33">
        <f t="shared" si="133"/>
        <v>26</v>
      </c>
      <c r="L876" s="1" t="str">
        <f t="shared" si="134"/>
        <v/>
      </c>
      <c r="M876" s="1" t="str">
        <f t="shared" si="135"/>
        <v/>
      </c>
      <c r="N876" s="1" t="str">
        <f t="shared" si="136"/>
        <v/>
      </c>
      <c r="O876" s="1" t="str">
        <f t="shared" si="137"/>
        <v/>
      </c>
      <c r="P876" s="1">
        <f t="shared" si="138"/>
        <v>0</v>
      </c>
    </row>
    <row r="877" spans="6:16" x14ac:dyDescent="0.3">
      <c r="F877" s="26">
        <f t="shared" si="139"/>
        <v>87.499999999999304</v>
      </c>
      <c r="G877" s="16">
        <f t="shared" si="130"/>
        <v>1989.4717126307078</v>
      </c>
      <c r="I877" s="33" t="b">
        <f t="shared" si="131"/>
        <v>0</v>
      </c>
      <c r="J877" s="33">
        <f t="shared" si="132"/>
        <v>25</v>
      </c>
      <c r="K877" s="33">
        <f t="shared" si="133"/>
        <v>26</v>
      </c>
      <c r="L877" s="1" t="str">
        <f t="shared" si="134"/>
        <v/>
      </c>
      <c r="M877" s="1" t="str">
        <f t="shared" si="135"/>
        <v/>
      </c>
      <c r="N877" s="1" t="str">
        <f t="shared" si="136"/>
        <v/>
      </c>
      <c r="O877" s="1" t="str">
        <f t="shared" si="137"/>
        <v/>
      </c>
      <c r="P877" s="1">
        <f t="shared" si="138"/>
        <v>0</v>
      </c>
    </row>
    <row r="878" spans="6:16" x14ac:dyDescent="0.3">
      <c r="F878" s="26">
        <f t="shared" si="139"/>
        <v>87.599999999999298</v>
      </c>
      <c r="G878" s="16">
        <f t="shared" si="130"/>
        <v>1989.4717126307078</v>
      </c>
      <c r="I878" s="33" t="b">
        <f t="shared" si="131"/>
        <v>0</v>
      </c>
      <c r="J878" s="33">
        <f t="shared" si="132"/>
        <v>25</v>
      </c>
      <c r="K878" s="33">
        <f t="shared" si="133"/>
        <v>26</v>
      </c>
      <c r="L878" s="1" t="str">
        <f t="shared" si="134"/>
        <v/>
      </c>
      <c r="M878" s="1" t="str">
        <f t="shared" si="135"/>
        <v/>
      </c>
      <c r="N878" s="1" t="str">
        <f t="shared" si="136"/>
        <v/>
      </c>
      <c r="O878" s="1" t="str">
        <f t="shared" si="137"/>
        <v/>
      </c>
      <c r="P878" s="1">
        <f t="shared" si="138"/>
        <v>0</v>
      </c>
    </row>
    <row r="879" spans="6:16" x14ac:dyDescent="0.3">
      <c r="F879" s="26">
        <f t="shared" si="139"/>
        <v>87.699999999999292</v>
      </c>
      <c r="G879" s="16">
        <f t="shared" si="130"/>
        <v>1989.4717126307078</v>
      </c>
      <c r="I879" s="33" t="b">
        <f t="shared" si="131"/>
        <v>0</v>
      </c>
      <c r="J879" s="33">
        <f t="shared" si="132"/>
        <v>25</v>
      </c>
      <c r="K879" s="33">
        <f t="shared" si="133"/>
        <v>26</v>
      </c>
      <c r="L879" s="1" t="str">
        <f t="shared" si="134"/>
        <v/>
      </c>
      <c r="M879" s="1" t="str">
        <f t="shared" si="135"/>
        <v/>
      </c>
      <c r="N879" s="1" t="str">
        <f t="shared" si="136"/>
        <v/>
      </c>
      <c r="O879" s="1" t="str">
        <f t="shared" si="137"/>
        <v/>
      </c>
      <c r="P879" s="1">
        <f t="shared" si="138"/>
        <v>0</v>
      </c>
    </row>
    <row r="880" spans="6:16" x14ac:dyDescent="0.3">
      <c r="F880" s="26">
        <f t="shared" si="139"/>
        <v>87.799999999999287</v>
      </c>
      <c r="G880" s="16">
        <f t="shared" si="130"/>
        <v>1989.4717126307078</v>
      </c>
      <c r="I880" s="33" t="b">
        <f t="shared" si="131"/>
        <v>0</v>
      </c>
      <c r="J880" s="33">
        <f t="shared" si="132"/>
        <v>25</v>
      </c>
      <c r="K880" s="33">
        <f t="shared" si="133"/>
        <v>26</v>
      </c>
      <c r="L880" s="1" t="str">
        <f t="shared" si="134"/>
        <v/>
      </c>
      <c r="M880" s="1" t="str">
        <f t="shared" si="135"/>
        <v/>
      </c>
      <c r="N880" s="1" t="str">
        <f t="shared" si="136"/>
        <v/>
      </c>
      <c r="O880" s="1" t="str">
        <f t="shared" si="137"/>
        <v/>
      </c>
      <c r="P880" s="1">
        <f t="shared" si="138"/>
        <v>0</v>
      </c>
    </row>
    <row r="881" spans="6:16" x14ac:dyDescent="0.3">
      <c r="F881" s="26">
        <f t="shared" si="139"/>
        <v>87.899999999999281</v>
      </c>
      <c r="G881" s="16">
        <f t="shared" si="130"/>
        <v>1989.4717126307078</v>
      </c>
      <c r="I881" s="33" t="b">
        <f t="shared" si="131"/>
        <v>0</v>
      </c>
      <c r="J881" s="33">
        <f t="shared" si="132"/>
        <v>25</v>
      </c>
      <c r="K881" s="33">
        <f t="shared" si="133"/>
        <v>26</v>
      </c>
      <c r="L881" s="1" t="str">
        <f t="shared" si="134"/>
        <v/>
      </c>
      <c r="M881" s="1" t="str">
        <f t="shared" si="135"/>
        <v/>
      </c>
      <c r="N881" s="1" t="str">
        <f t="shared" si="136"/>
        <v/>
      </c>
      <c r="O881" s="1" t="str">
        <f t="shared" si="137"/>
        <v/>
      </c>
      <c r="P881" s="1">
        <f t="shared" si="138"/>
        <v>0</v>
      </c>
    </row>
    <row r="882" spans="6:16" x14ac:dyDescent="0.3">
      <c r="F882" s="26">
        <f t="shared" si="139"/>
        <v>87.999999999999275</v>
      </c>
      <c r="G882" s="16">
        <f t="shared" si="130"/>
        <v>1989.4717126307078</v>
      </c>
      <c r="I882" s="33" t="b">
        <f t="shared" si="131"/>
        <v>0</v>
      </c>
      <c r="J882" s="33">
        <f t="shared" si="132"/>
        <v>25</v>
      </c>
      <c r="K882" s="33">
        <f t="shared" si="133"/>
        <v>26</v>
      </c>
      <c r="L882" s="1" t="str">
        <f t="shared" si="134"/>
        <v/>
      </c>
      <c r="M882" s="1" t="str">
        <f t="shared" si="135"/>
        <v/>
      </c>
      <c r="N882" s="1" t="str">
        <f t="shared" si="136"/>
        <v/>
      </c>
      <c r="O882" s="1" t="str">
        <f t="shared" si="137"/>
        <v/>
      </c>
      <c r="P882" s="1">
        <f t="shared" si="138"/>
        <v>0</v>
      </c>
    </row>
    <row r="883" spans="6:16" x14ac:dyDescent="0.3">
      <c r="F883" s="26">
        <f t="shared" si="139"/>
        <v>88.09999999999927</v>
      </c>
      <c r="G883" s="16">
        <f t="shared" si="130"/>
        <v>1989.4717126307078</v>
      </c>
      <c r="I883" s="33" t="b">
        <f t="shared" si="131"/>
        <v>0</v>
      </c>
      <c r="J883" s="33">
        <f t="shared" si="132"/>
        <v>25</v>
      </c>
      <c r="K883" s="33">
        <f t="shared" si="133"/>
        <v>26</v>
      </c>
      <c r="L883" s="1" t="str">
        <f t="shared" si="134"/>
        <v/>
      </c>
      <c r="M883" s="1" t="str">
        <f t="shared" si="135"/>
        <v/>
      </c>
      <c r="N883" s="1" t="str">
        <f t="shared" si="136"/>
        <v/>
      </c>
      <c r="O883" s="1" t="str">
        <f t="shared" si="137"/>
        <v/>
      </c>
      <c r="P883" s="1">
        <f t="shared" si="138"/>
        <v>0</v>
      </c>
    </row>
    <row r="884" spans="6:16" x14ac:dyDescent="0.3">
      <c r="F884" s="26">
        <f t="shared" si="139"/>
        <v>88.199999999999264</v>
      </c>
      <c r="G884" s="16">
        <f t="shared" si="130"/>
        <v>1989.4717126307078</v>
      </c>
      <c r="I884" s="33" t="b">
        <f t="shared" si="131"/>
        <v>0</v>
      </c>
      <c r="J884" s="33">
        <f t="shared" si="132"/>
        <v>25</v>
      </c>
      <c r="K884" s="33">
        <f t="shared" si="133"/>
        <v>26</v>
      </c>
      <c r="L884" s="1" t="str">
        <f t="shared" si="134"/>
        <v/>
      </c>
      <c r="M884" s="1" t="str">
        <f t="shared" si="135"/>
        <v/>
      </c>
      <c r="N884" s="1" t="str">
        <f t="shared" si="136"/>
        <v/>
      </c>
      <c r="O884" s="1" t="str">
        <f t="shared" si="137"/>
        <v/>
      </c>
      <c r="P884" s="1">
        <f t="shared" si="138"/>
        <v>0</v>
      </c>
    </row>
    <row r="885" spans="6:16" x14ac:dyDescent="0.3">
      <c r="F885" s="26">
        <f t="shared" si="139"/>
        <v>88.299999999999258</v>
      </c>
      <c r="G885" s="16">
        <f t="shared" si="130"/>
        <v>1989.4717126307078</v>
      </c>
      <c r="I885" s="33" t="b">
        <f t="shared" si="131"/>
        <v>0</v>
      </c>
      <c r="J885" s="33">
        <f t="shared" si="132"/>
        <v>25</v>
      </c>
      <c r="K885" s="33">
        <f t="shared" si="133"/>
        <v>26</v>
      </c>
      <c r="L885" s="1" t="str">
        <f t="shared" si="134"/>
        <v/>
      </c>
      <c r="M885" s="1" t="str">
        <f t="shared" si="135"/>
        <v/>
      </c>
      <c r="N885" s="1" t="str">
        <f t="shared" si="136"/>
        <v/>
      </c>
      <c r="O885" s="1" t="str">
        <f t="shared" si="137"/>
        <v/>
      </c>
      <c r="P885" s="1">
        <f t="shared" si="138"/>
        <v>0</v>
      </c>
    </row>
    <row r="886" spans="6:16" x14ac:dyDescent="0.3">
      <c r="F886" s="26">
        <f t="shared" si="139"/>
        <v>88.399999999999253</v>
      </c>
      <c r="G886" s="16">
        <f t="shared" si="130"/>
        <v>1989.4717126307078</v>
      </c>
      <c r="I886" s="33" t="b">
        <f t="shared" si="131"/>
        <v>0</v>
      </c>
      <c r="J886" s="33">
        <f t="shared" si="132"/>
        <v>25</v>
      </c>
      <c r="K886" s="33">
        <f t="shared" si="133"/>
        <v>26</v>
      </c>
      <c r="L886" s="1" t="str">
        <f t="shared" si="134"/>
        <v/>
      </c>
      <c r="M886" s="1" t="str">
        <f t="shared" si="135"/>
        <v/>
      </c>
      <c r="N886" s="1" t="str">
        <f t="shared" si="136"/>
        <v/>
      </c>
      <c r="O886" s="1" t="str">
        <f t="shared" si="137"/>
        <v/>
      </c>
      <c r="P886" s="1">
        <f t="shared" si="138"/>
        <v>0</v>
      </c>
    </row>
    <row r="887" spans="6:16" x14ac:dyDescent="0.3">
      <c r="F887" s="26">
        <f t="shared" si="139"/>
        <v>88.499999999999247</v>
      </c>
      <c r="G887" s="16">
        <f t="shared" si="130"/>
        <v>1989.4717126307078</v>
      </c>
      <c r="I887" s="33" t="b">
        <f t="shared" si="131"/>
        <v>0</v>
      </c>
      <c r="J887" s="33">
        <f t="shared" si="132"/>
        <v>25</v>
      </c>
      <c r="K887" s="33">
        <f t="shared" si="133"/>
        <v>26</v>
      </c>
      <c r="L887" s="1" t="str">
        <f t="shared" si="134"/>
        <v/>
      </c>
      <c r="M887" s="1" t="str">
        <f t="shared" si="135"/>
        <v/>
      </c>
      <c r="N887" s="1" t="str">
        <f t="shared" si="136"/>
        <v/>
      </c>
      <c r="O887" s="1" t="str">
        <f t="shared" si="137"/>
        <v/>
      </c>
      <c r="P887" s="1">
        <f t="shared" si="138"/>
        <v>0</v>
      </c>
    </row>
    <row r="888" spans="6:16" x14ac:dyDescent="0.3">
      <c r="F888" s="26">
        <f t="shared" si="139"/>
        <v>88.599999999999241</v>
      </c>
      <c r="G888" s="16">
        <f t="shared" si="130"/>
        <v>1989.4717126307078</v>
      </c>
      <c r="I888" s="33" t="b">
        <f t="shared" si="131"/>
        <v>0</v>
      </c>
      <c r="J888" s="33">
        <f t="shared" si="132"/>
        <v>25</v>
      </c>
      <c r="K888" s="33">
        <f t="shared" si="133"/>
        <v>26</v>
      </c>
      <c r="L888" s="1" t="str">
        <f t="shared" si="134"/>
        <v/>
      </c>
      <c r="M888" s="1" t="str">
        <f t="shared" si="135"/>
        <v/>
      </c>
      <c r="N888" s="1" t="str">
        <f t="shared" si="136"/>
        <v/>
      </c>
      <c r="O888" s="1" t="str">
        <f t="shared" si="137"/>
        <v/>
      </c>
      <c r="P888" s="1">
        <f t="shared" si="138"/>
        <v>0</v>
      </c>
    </row>
    <row r="889" spans="6:16" x14ac:dyDescent="0.3">
      <c r="F889" s="26">
        <f t="shared" si="139"/>
        <v>88.699999999999235</v>
      </c>
      <c r="G889" s="16">
        <f t="shared" si="130"/>
        <v>1989.4717126307078</v>
      </c>
      <c r="I889" s="33" t="b">
        <f t="shared" si="131"/>
        <v>0</v>
      </c>
      <c r="J889" s="33">
        <f t="shared" si="132"/>
        <v>25</v>
      </c>
      <c r="K889" s="33">
        <f t="shared" si="133"/>
        <v>26</v>
      </c>
      <c r="L889" s="1" t="str">
        <f t="shared" si="134"/>
        <v/>
      </c>
      <c r="M889" s="1" t="str">
        <f t="shared" si="135"/>
        <v/>
      </c>
      <c r="N889" s="1" t="str">
        <f t="shared" si="136"/>
        <v/>
      </c>
      <c r="O889" s="1" t="str">
        <f t="shared" si="137"/>
        <v/>
      </c>
      <c r="P889" s="1">
        <f t="shared" si="138"/>
        <v>0</v>
      </c>
    </row>
    <row r="890" spans="6:16" x14ac:dyDescent="0.3">
      <c r="F890" s="26">
        <f t="shared" si="139"/>
        <v>88.79999999999923</v>
      </c>
      <c r="G890" s="16">
        <f t="shared" si="130"/>
        <v>1989.4717126307078</v>
      </c>
      <c r="I890" s="33" t="b">
        <f t="shared" si="131"/>
        <v>0</v>
      </c>
      <c r="J890" s="33">
        <f t="shared" si="132"/>
        <v>25</v>
      </c>
      <c r="K890" s="33">
        <f t="shared" si="133"/>
        <v>26</v>
      </c>
      <c r="L890" s="1" t="str">
        <f t="shared" si="134"/>
        <v/>
      </c>
      <c r="M890" s="1" t="str">
        <f t="shared" si="135"/>
        <v/>
      </c>
      <c r="N890" s="1" t="str">
        <f t="shared" si="136"/>
        <v/>
      </c>
      <c r="O890" s="1" t="str">
        <f t="shared" si="137"/>
        <v/>
      </c>
      <c r="P890" s="1">
        <f t="shared" si="138"/>
        <v>0</v>
      </c>
    </row>
    <row r="891" spans="6:16" x14ac:dyDescent="0.3">
      <c r="F891" s="26">
        <f t="shared" si="139"/>
        <v>88.899999999999224</v>
      </c>
      <c r="G891" s="16">
        <f t="shared" si="130"/>
        <v>1989.4717126307078</v>
      </c>
      <c r="I891" s="33" t="b">
        <f t="shared" si="131"/>
        <v>0</v>
      </c>
      <c r="J891" s="33">
        <f t="shared" si="132"/>
        <v>25</v>
      </c>
      <c r="K891" s="33">
        <f t="shared" si="133"/>
        <v>26</v>
      </c>
      <c r="L891" s="1" t="str">
        <f t="shared" si="134"/>
        <v/>
      </c>
      <c r="M891" s="1" t="str">
        <f t="shared" si="135"/>
        <v/>
      </c>
      <c r="N891" s="1" t="str">
        <f t="shared" si="136"/>
        <v/>
      </c>
      <c r="O891" s="1" t="str">
        <f t="shared" si="137"/>
        <v/>
      </c>
      <c r="P891" s="1">
        <f t="shared" si="138"/>
        <v>0</v>
      </c>
    </row>
    <row r="892" spans="6:16" x14ac:dyDescent="0.3">
      <c r="F892" s="26">
        <f t="shared" si="139"/>
        <v>88.999999999999218</v>
      </c>
      <c r="G892" s="16">
        <f t="shared" ref="G892:G955" si="140">IF(F892&gt;$C$29,$C$30,IF(I892,N892+(F892-L892)*P892,0))</f>
        <v>1989.4717126307078</v>
      </c>
      <c r="I892" s="33" t="b">
        <f t="shared" ref="I892:I955" si="141">AND(F892&gt;=$C$28,F892&lt;=$C$29)</f>
        <v>0</v>
      </c>
      <c r="J892" s="33">
        <f t="shared" ref="J892:J955" si="142">COUNTIF($B$2:$B$26,"&lt;="&amp;F892)</f>
        <v>25</v>
      </c>
      <c r="K892" s="33">
        <f t="shared" ref="K892:K955" si="143">J892+1</f>
        <v>26</v>
      </c>
      <c r="L892" s="1" t="str">
        <f t="shared" ref="L892:L955" si="144">IF(I892,INDEX($B$2:$B$26,J892),"")</f>
        <v/>
      </c>
      <c r="M892" s="1" t="str">
        <f t="shared" ref="M892:M955" si="145">IF(I892,INDEX($B$2:$B$26,K892),"")</f>
        <v/>
      </c>
      <c r="N892" s="1" t="str">
        <f t="shared" ref="N892:N955" si="146">IF(I892,INDEX($C$2:$C$26,J892),"")</f>
        <v/>
      </c>
      <c r="O892" s="1" t="str">
        <f t="shared" ref="O892:O955" si="147">IF(I892,INDEX($C$2:$C$26,K892),"")</f>
        <v/>
      </c>
      <c r="P892" s="1">
        <f t="shared" ref="P892:P955" si="148">IF(L892&lt;&gt;M892,(O892-N892)/(M892-L892),0)</f>
        <v>0</v>
      </c>
    </row>
    <row r="893" spans="6:16" x14ac:dyDescent="0.3">
      <c r="F893" s="26">
        <f t="shared" si="139"/>
        <v>89.099999999999213</v>
      </c>
      <c r="G893" s="16">
        <f t="shared" si="140"/>
        <v>1989.4717126307078</v>
      </c>
      <c r="I893" s="33" t="b">
        <f t="shared" si="141"/>
        <v>0</v>
      </c>
      <c r="J893" s="33">
        <f t="shared" si="142"/>
        <v>25</v>
      </c>
      <c r="K893" s="33">
        <f t="shared" si="143"/>
        <v>26</v>
      </c>
      <c r="L893" s="1" t="str">
        <f t="shared" si="144"/>
        <v/>
      </c>
      <c r="M893" s="1" t="str">
        <f t="shared" si="145"/>
        <v/>
      </c>
      <c r="N893" s="1" t="str">
        <f t="shared" si="146"/>
        <v/>
      </c>
      <c r="O893" s="1" t="str">
        <f t="shared" si="147"/>
        <v/>
      </c>
      <c r="P893" s="1">
        <f t="shared" si="148"/>
        <v>0</v>
      </c>
    </row>
    <row r="894" spans="6:16" x14ac:dyDescent="0.3">
      <c r="F894" s="26">
        <f t="shared" si="139"/>
        <v>89.199999999999207</v>
      </c>
      <c r="G894" s="16">
        <f t="shared" si="140"/>
        <v>1989.4717126307078</v>
      </c>
      <c r="I894" s="33" t="b">
        <f t="shared" si="141"/>
        <v>0</v>
      </c>
      <c r="J894" s="33">
        <f t="shared" si="142"/>
        <v>25</v>
      </c>
      <c r="K894" s="33">
        <f t="shared" si="143"/>
        <v>26</v>
      </c>
      <c r="L894" s="1" t="str">
        <f t="shared" si="144"/>
        <v/>
      </c>
      <c r="M894" s="1" t="str">
        <f t="shared" si="145"/>
        <v/>
      </c>
      <c r="N894" s="1" t="str">
        <f t="shared" si="146"/>
        <v/>
      </c>
      <c r="O894" s="1" t="str">
        <f t="shared" si="147"/>
        <v/>
      </c>
      <c r="P894" s="1">
        <f t="shared" si="148"/>
        <v>0</v>
      </c>
    </row>
    <row r="895" spans="6:16" x14ac:dyDescent="0.3">
      <c r="F895" s="26">
        <f t="shared" si="139"/>
        <v>89.299999999999201</v>
      </c>
      <c r="G895" s="16">
        <f t="shared" si="140"/>
        <v>1989.4717126307078</v>
      </c>
      <c r="I895" s="33" t="b">
        <f t="shared" si="141"/>
        <v>0</v>
      </c>
      <c r="J895" s="33">
        <f t="shared" si="142"/>
        <v>25</v>
      </c>
      <c r="K895" s="33">
        <f t="shared" si="143"/>
        <v>26</v>
      </c>
      <c r="L895" s="1" t="str">
        <f t="shared" si="144"/>
        <v/>
      </c>
      <c r="M895" s="1" t="str">
        <f t="shared" si="145"/>
        <v/>
      </c>
      <c r="N895" s="1" t="str">
        <f t="shared" si="146"/>
        <v/>
      </c>
      <c r="O895" s="1" t="str">
        <f t="shared" si="147"/>
        <v/>
      </c>
      <c r="P895" s="1">
        <f t="shared" si="148"/>
        <v>0</v>
      </c>
    </row>
    <row r="896" spans="6:16" x14ac:dyDescent="0.3">
      <c r="F896" s="26">
        <f t="shared" si="139"/>
        <v>89.399999999999196</v>
      </c>
      <c r="G896" s="16">
        <f t="shared" si="140"/>
        <v>1989.4717126307078</v>
      </c>
      <c r="I896" s="33" t="b">
        <f t="shared" si="141"/>
        <v>0</v>
      </c>
      <c r="J896" s="33">
        <f t="shared" si="142"/>
        <v>25</v>
      </c>
      <c r="K896" s="33">
        <f t="shared" si="143"/>
        <v>26</v>
      </c>
      <c r="L896" s="1" t="str">
        <f t="shared" si="144"/>
        <v/>
      </c>
      <c r="M896" s="1" t="str">
        <f t="shared" si="145"/>
        <v/>
      </c>
      <c r="N896" s="1" t="str">
        <f t="shared" si="146"/>
        <v/>
      </c>
      <c r="O896" s="1" t="str">
        <f t="shared" si="147"/>
        <v/>
      </c>
      <c r="P896" s="1">
        <f t="shared" si="148"/>
        <v>0</v>
      </c>
    </row>
    <row r="897" spans="6:16" x14ac:dyDescent="0.3">
      <c r="F897" s="26">
        <f t="shared" si="139"/>
        <v>89.49999999999919</v>
      </c>
      <c r="G897" s="16">
        <f t="shared" si="140"/>
        <v>1989.4717126307078</v>
      </c>
      <c r="I897" s="33" t="b">
        <f t="shared" si="141"/>
        <v>0</v>
      </c>
      <c r="J897" s="33">
        <f t="shared" si="142"/>
        <v>25</v>
      </c>
      <c r="K897" s="33">
        <f t="shared" si="143"/>
        <v>26</v>
      </c>
      <c r="L897" s="1" t="str">
        <f t="shared" si="144"/>
        <v/>
      </c>
      <c r="M897" s="1" t="str">
        <f t="shared" si="145"/>
        <v/>
      </c>
      <c r="N897" s="1" t="str">
        <f t="shared" si="146"/>
        <v/>
      </c>
      <c r="O897" s="1" t="str">
        <f t="shared" si="147"/>
        <v/>
      </c>
      <c r="P897" s="1">
        <f t="shared" si="148"/>
        <v>0</v>
      </c>
    </row>
    <row r="898" spans="6:16" x14ac:dyDescent="0.3">
      <c r="F898" s="26">
        <f t="shared" si="139"/>
        <v>89.599999999999184</v>
      </c>
      <c r="G898" s="16">
        <f t="shared" si="140"/>
        <v>1989.4717126307078</v>
      </c>
      <c r="I898" s="33" t="b">
        <f t="shared" si="141"/>
        <v>0</v>
      </c>
      <c r="J898" s="33">
        <f t="shared" si="142"/>
        <v>25</v>
      </c>
      <c r="K898" s="33">
        <f t="shared" si="143"/>
        <v>26</v>
      </c>
      <c r="L898" s="1" t="str">
        <f t="shared" si="144"/>
        <v/>
      </c>
      <c r="M898" s="1" t="str">
        <f t="shared" si="145"/>
        <v/>
      </c>
      <c r="N898" s="1" t="str">
        <f t="shared" si="146"/>
        <v/>
      </c>
      <c r="O898" s="1" t="str">
        <f t="shared" si="147"/>
        <v/>
      </c>
      <c r="P898" s="1">
        <f t="shared" si="148"/>
        <v>0</v>
      </c>
    </row>
    <row r="899" spans="6:16" x14ac:dyDescent="0.3">
      <c r="F899" s="26">
        <f t="shared" ref="F899:F962" si="149">F898+WindSpeedStep</f>
        <v>89.699999999999179</v>
      </c>
      <c r="G899" s="16">
        <f t="shared" si="140"/>
        <v>1989.4717126307078</v>
      </c>
      <c r="I899" s="33" t="b">
        <f t="shared" si="141"/>
        <v>0</v>
      </c>
      <c r="J899" s="33">
        <f t="shared" si="142"/>
        <v>25</v>
      </c>
      <c r="K899" s="33">
        <f t="shared" si="143"/>
        <v>26</v>
      </c>
      <c r="L899" s="1" t="str">
        <f t="shared" si="144"/>
        <v/>
      </c>
      <c r="M899" s="1" t="str">
        <f t="shared" si="145"/>
        <v/>
      </c>
      <c r="N899" s="1" t="str">
        <f t="shared" si="146"/>
        <v/>
      </c>
      <c r="O899" s="1" t="str">
        <f t="shared" si="147"/>
        <v/>
      </c>
      <c r="P899" s="1">
        <f t="shared" si="148"/>
        <v>0</v>
      </c>
    </row>
    <row r="900" spans="6:16" x14ac:dyDescent="0.3">
      <c r="F900" s="26">
        <f t="shared" si="149"/>
        <v>89.799999999999173</v>
      </c>
      <c r="G900" s="16">
        <f t="shared" si="140"/>
        <v>1989.4717126307078</v>
      </c>
      <c r="I900" s="33" t="b">
        <f t="shared" si="141"/>
        <v>0</v>
      </c>
      <c r="J900" s="33">
        <f t="shared" si="142"/>
        <v>25</v>
      </c>
      <c r="K900" s="33">
        <f t="shared" si="143"/>
        <v>26</v>
      </c>
      <c r="L900" s="1" t="str">
        <f t="shared" si="144"/>
        <v/>
      </c>
      <c r="M900" s="1" t="str">
        <f t="shared" si="145"/>
        <v/>
      </c>
      <c r="N900" s="1" t="str">
        <f t="shared" si="146"/>
        <v/>
      </c>
      <c r="O900" s="1" t="str">
        <f t="shared" si="147"/>
        <v/>
      </c>
      <c r="P900" s="1">
        <f t="shared" si="148"/>
        <v>0</v>
      </c>
    </row>
    <row r="901" spans="6:16" x14ac:dyDescent="0.3">
      <c r="F901" s="26">
        <f t="shared" si="149"/>
        <v>89.899999999999167</v>
      </c>
      <c r="G901" s="16">
        <f t="shared" si="140"/>
        <v>1989.4717126307078</v>
      </c>
      <c r="I901" s="33" t="b">
        <f t="shared" si="141"/>
        <v>0</v>
      </c>
      <c r="J901" s="33">
        <f t="shared" si="142"/>
        <v>25</v>
      </c>
      <c r="K901" s="33">
        <f t="shared" si="143"/>
        <v>26</v>
      </c>
      <c r="L901" s="1" t="str">
        <f t="shared" si="144"/>
        <v/>
      </c>
      <c r="M901" s="1" t="str">
        <f t="shared" si="145"/>
        <v/>
      </c>
      <c r="N901" s="1" t="str">
        <f t="shared" si="146"/>
        <v/>
      </c>
      <c r="O901" s="1" t="str">
        <f t="shared" si="147"/>
        <v/>
      </c>
      <c r="P901" s="1">
        <f t="shared" si="148"/>
        <v>0</v>
      </c>
    </row>
    <row r="902" spans="6:16" x14ac:dyDescent="0.3">
      <c r="F902" s="26">
        <f t="shared" si="149"/>
        <v>89.999999999999162</v>
      </c>
      <c r="G902" s="16">
        <f t="shared" si="140"/>
        <v>1989.4717126307078</v>
      </c>
      <c r="I902" s="33" t="b">
        <f t="shared" si="141"/>
        <v>0</v>
      </c>
      <c r="J902" s="33">
        <f t="shared" si="142"/>
        <v>25</v>
      </c>
      <c r="K902" s="33">
        <f t="shared" si="143"/>
        <v>26</v>
      </c>
      <c r="L902" s="1" t="str">
        <f t="shared" si="144"/>
        <v/>
      </c>
      <c r="M902" s="1" t="str">
        <f t="shared" si="145"/>
        <v/>
      </c>
      <c r="N902" s="1" t="str">
        <f t="shared" si="146"/>
        <v/>
      </c>
      <c r="O902" s="1" t="str">
        <f t="shared" si="147"/>
        <v/>
      </c>
      <c r="P902" s="1">
        <f t="shared" si="148"/>
        <v>0</v>
      </c>
    </row>
    <row r="903" spans="6:16" x14ac:dyDescent="0.3">
      <c r="F903" s="26">
        <f t="shared" si="149"/>
        <v>90.099999999999156</v>
      </c>
      <c r="G903" s="16">
        <f t="shared" si="140"/>
        <v>1989.4717126307078</v>
      </c>
      <c r="I903" s="33" t="b">
        <f t="shared" si="141"/>
        <v>0</v>
      </c>
      <c r="J903" s="33">
        <f t="shared" si="142"/>
        <v>25</v>
      </c>
      <c r="K903" s="33">
        <f t="shared" si="143"/>
        <v>26</v>
      </c>
      <c r="L903" s="1" t="str">
        <f t="shared" si="144"/>
        <v/>
      </c>
      <c r="M903" s="1" t="str">
        <f t="shared" si="145"/>
        <v/>
      </c>
      <c r="N903" s="1" t="str">
        <f t="shared" si="146"/>
        <v/>
      </c>
      <c r="O903" s="1" t="str">
        <f t="shared" si="147"/>
        <v/>
      </c>
      <c r="P903" s="1">
        <f t="shared" si="148"/>
        <v>0</v>
      </c>
    </row>
    <row r="904" spans="6:16" x14ac:dyDescent="0.3">
      <c r="F904" s="26">
        <f t="shared" si="149"/>
        <v>90.19999999999915</v>
      </c>
      <c r="G904" s="16">
        <f t="shared" si="140"/>
        <v>1989.4717126307078</v>
      </c>
      <c r="I904" s="33" t="b">
        <f t="shared" si="141"/>
        <v>0</v>
      </c>
      <c r="J904" s="33">
        <f t="shared" si="142"/>
        <v>25</v>
      </c>
      <c r="K904" s="33">
        <f t="shared" si="143"/>
        <v>26</v>
      </c>
      <c r="L904" s="1" t="str">
        <f t="shared" si="144"/>
        <v/>
      </c>
      <c r="M904" s="1" t="str">
        <f t="shared" si="145"/>
        <v/>
      </c>
      <c r="N904" s="1" t="str">
        <f t="shared" si="146"/>
        <v/>
      </c>
      <c r="O904" s="1" t="str">
        <f t="shared" si="147"/>
        <v/>
      </c>
      <c r="P904" s="1">
        <f t="shared" si="148"/>
        <v>0</v>
      </c>
    </row>
    <row r="905" spans="6:16" x14ac:dyDescent="0.3">
      <c r="F905" s="26">
        <f t="shared" si="149"/>
        <v>90.299999999999145</v>
      </c>
      <c r="G905" s="16">
        <f t="shared" si="140"/>
        <v>1989.4717126307078</v>
      </c>
      <c r="I905" s="33" t="b">
        <f t="shared" si="141"/>
        <v>0</v>
      </c>
      <c r="J905" s="33">
        <f t="shared" si="142"/>
        <v>25</v>
      </c>
      <c r="K905" s="33">
        <f t="shared" si="143"/>
        <v>26</v>
      </c>
      <c r="L905" s="1" t="str">
        <f t="shared" si="144"/>
        <v/>
      </c>
      <c r="M905" s="1" t="str">
        <f t="shared" si="145"/>
        <v/>
      </c>
      <c r="N905" s="1" t="str">
        <f t="shared" si="146"/>
        <v/>
      </c>
      <c r="O905" s="1" t="str">
        <f t="shared" si="147"/>
        <v/>
      </c>
      <c r="P905" s="1">
        <f t="shared" si="148"/>
        <v>0</v>
      </c>
    </row>
    <row r="906" spans="6:16" x14ac:dyDescent="0.3">
      <c r="F906" s="26">
        <f t="shared" si="149"/>
        <v>90.399999999999139</v>
      </c>
      <c r="G906" s="16">
        <f t="shared" si="140"/>
        <v>1989.4717126307078</v>
      </c>
      <c r="I906" s="33" t="b">
        <f t="shared" si="141"/>
        <v>0</v>
      </c>
      <c r="J906" s="33">
        <f t="shared" si="142"/>
        <v>25</v>
      </c>
      <c r="K906" s="33">
        <f t="shared" si="143"/>
        <v>26</v>
      </c>
      <c r="L906" s="1" t="str">
        <f t="shared" si="144"/>
        <v/>
      </c>
      <c r="M906" s="1" t="str">
        <f t="shared" si="145"/>
        <v/>
      </c>
      <c r="N906" s="1" t="str">
        <f t="shared" si="146"/>
        <v/>
      </c>
      <c r="O906" s="1" t="str">
        <f t="shared" si="147"/>
        <v/>
      </c>
      <c r="P906" s="1">
        <f t="shared" si="148"/>
        <v>0</v>
      </c>
    </row>
    <row r="907" spans="6:16" x14ac:dyDescent="0.3">
      <c r="F907" s="26">
        <f t="shared" si="149"/>
        <v>90.499999999999133</v>
      </c>
      <c r="G907" s="16">
        <f t="shared" si="140"/>
        <v>1989.4717126307078</v>
      </c>
      <c r="I907" s="33" t="b">
        <f t="shared" si="141"/>
        <v>0</v>
      </c>
      <c r="J907" s="33">
        <f t="shared" si="142"/>
        <v>25</v>
      </c>
      <c r="K907" s="33">
        <f t="shared" si="143"/>
        <v>26</v>
      </c>
      <c r="L907" s="1" t="str">
        <f t="shared" si="144"/>
        <v/>
      </c>
      <c r="M907" s="1" t="str">
        <f t="shared" si="145"/>
        <v/>
      </c>
      <c r="N907" s="1" t="str">
        <f t="shared" si="146"/>
        <v/>
      </c>
      <c r="O907" s="1" t="str">
        <f t="shared" si="147"/>
        <v/>
      </c>
      <c r="P907" s="1">
        <f t="shared" si="148"/>
        <v>0</v>
      </c>
    </row>
    <row r="908" spans="6:16" x14ac:dyDescent="0.3">
      <c r="F908" s="26">
        <f t="shared" si="149"/>
        <v>90.599999999999127</v>
      </c>
      <c r="G908" s="16">
        <f t="shared" si="140"/>
        <v>1989.4717126307078</v>
      </c>
      <c r="I908" s="33" t="b">
        <f t="shared" si="141"/>
        <v>0</v>
      </c>
      <c r="J908" s="33">
        <f t="shared" si="142"/>
        <v>25</v>
      </c>
      <c r="K908" s="33">
        <f t="shared" si="143"/>
        <v>26</v>
      </c>
      <c r="L908" s="1" t="str">
        <f t="shared" si="144"/>
        <v/>
      </c>
      <c r="M908" s="1" t="str">
        <f t="shared" si="145"/>
        <v/>
      </c>
      <c r="N908" s="1" t="str">
        <f t="shared" si="146"/>
        <v/>
      </c>
      <c r="O908" s="1" t="str">
        <f t="shared" si="147"/>
        <v/>
      </c>
      <c r="P908" s="1">
        <f t="shared" si="148"/>
        <v>0</v>
      </c>
    </row>
    <row r="909" spans="6:16" x14ac:dyDescent="0.3">
      <c r="F909" s="26">
        <f t="shared" si="149"/>
        <v>90.699999999999122</v>
      </c>
      <c r="G909" s="16">
        <f t="shared" si="140"/>
        <v>1989.4717126307078</v>
      </c>
      <c r="I909" s="33" t="b">
        <f t="shared" si="141"/>
        <v>0</v>
      </c>
      <c r="J909" s="33">
        <f t="shared" si="142"/>
        <v>25</v>
      </c>
      <c r="K909" s="33">
        <f t="shared" si="143"/>
        <v>26</v>
      </c>
      <c r="L909" s="1" t="str">
        <f t="shared" si="144"/>
        <v/>
      </c>
      <c r="M909" s="1" t="str">
        <f t="shared" si="145"/>
        <v/>
      </c>
      <c r="N909" s="1" t="str">
        <f t="shared" si="146"/>
        <v/>
      </c>
      <c r="O909" s="1" t="str">
        <f t="shared" si="147"/>
        <v/>
      </c>
      <c r="P909" s="1">
        <f t="shared" si="148"/>
        <v>0</v>
      </c>
    </row>
    <row r="910" spans="6:16" x14ac:dyDescent="0.3">
      <c r="F910" s="26">
        <f t="shared" si="149"/>
        <v>90.799999999999116</v>
      </c>
      <c r="G910" s="16">
        <f t="shared" si="140"/>
        <v>1989.4717126307078</v>
      </c>
      <c r="I910" s="33" t="b">
        <f t="shared" si="141"/>
        <v>0</v>
      </c>
      <c r="J910" s="33">
        <f t="shared" si="142"/>
        <v>25</v>
      </c>
      <c r="K910" s="33">
        <f t="shared" si="143"/>
        <v>26</v>
      </c>
      <c r="L910" s="1" t="str">
        <f t="shared" si="144"/>
        <v/>
      </c>
      <c r="M910" s="1" t="str">
        <f t="shared" si="145"/>
        <v/>
      </c>
      <c r="N910" s="1" t="str">
        <f t="shared" si="146"/>
        <v/>
      </c>
      <c r="O910" s="1" t="str">
        <f t="shared" si="147"/>
        <v/>
      </c>
      <c r="P910" s="1">
        <f t="shared" si="148"/>
        <v>0</v>
      </c>
    </row>
    <row r="911" spans="6:16" x14ac:dyDescent="0.3">
      <c r="F911" s="26">
        <f t="shared" si="149"/>
        <v>90.89999999999911</v>
      </c>
      <c r="G911" s="16">
        <f t="shared" si="140"/>
        <v>1989.4717126307078</v>
      </c>
      <c r="I911" s="33" t="b">
        <f t="shared" si="141"/>
        <v>0</v>
      </c>
      <c r="J911" s="33">
        <f t="shared" si="142"/>
        <v>25</v>
      </c>
      <c r="K911" s="33">
        <f t="shared" si="143"/>
        <v>26</v>
      </c>
      <c r="L911" s="1" t="str">
        <f t="shared" si="144"/>
        <v/>
      </c>
      <c r="M911" s="1" t="str">
        <f t="shared" si="145"/>
        <v/>
      </c>
      <c r="N911" s="1" t="str">
        <f t="shared" si="146"/>
        <v/>
      </c>
      <c r="O911" s="1" t="str">
        <f t="shared" si="147"/>
        <v/>
      </c>
      <c r="P911" s="1">
        <f t="shared" si="148"/>
        <v>0</v>
      </c>
    </row>
    <row r="912" spans="6:16" x14ac:dyDescent="0.3">
      <c r="F912" s="26">
        <f t="shared" si="149"/>
        <v>90.999999999999105</v>
      </c>
      <c r="G912" s="16">
        <f t="shared" si="140"/>
        <v>1989.4717126307078</v>
      </c>
      <c r="I912" s="33" t="b">
        <f t="shared" si="141"/>
        <v>0</v>
      </c>
      <c r="J912" s="33">
        <f t="shared" si="142"/>
        <v>25</v>
      </c>
      <c r="K912" s="33">
        <f t="shared" si="143"/>
        <v>26</v>
      </c>
      <c r="L912" s="1" t="str">
        <f t="shared" si="144"/>
        <v/>
      </c>
      <c r="M912" s="1" t="str">
        <f t="shared" si="145"/>
        <v/>
      </c>
      <c r="N912" s="1" t="str">
        <f t="shared" si="146"/>
        <v/>
      </c>
      <c r="O912" s="1" t="str">
        <f t="shared" si="147"/>
        <v/>
      </c>
      <c r="P912" s="1">
        <f t="shared" si="148"/>
        <v>0</v>
      </c>
    </row>
    <row r="913" spans="6:16" x14ac:dyDescent="0.3">
      <c r="F913" s="26">
        <f t="shared" si="149"/>
        <v>91.099999999999099</v>
      </c>
      <c r="G913" s="16">
        <f t="shared" si="140"/>
        <v>1989.4717126307078</v>
      </c>
      <c r="I913" s="33" t="b">
        <f t="shared" si="141"/>
        <v>0</v>
      </c>
      <c r="J913" s="33">
        <f t="shared" si="142"/>
        <v>25</v>
      </c>
      <c r="K913" s="33">
        <f t="shared" si="143"/>
        <v>26</v>
      </c>
      <c r="L913" s="1" t="str">
        <f t="shared" si="144"/>
        <v/>
      </c>
      <c r="M913" s="1" t="str">
        <f t="shared" si="145"/>
        <v/>
      </c>
      <c r="N913" s="1" t="str">
        <f t="shared" si="146"/>
        <v/>
      </c>
      <c r="O913" s="1" t="str">
        <f t="shared" si="147"/>
        <v/>
      </c>
      <c r="P913" s="1">
        <f t="shared" si="148"/>
        <v>0</v>
      </c>
    </row>
    <row r="914" spans="6:16" x14ac:dyDescent="0.3">
      <c r="F914" s="26">
        <f t="shared" si="149"/>
        <v>91.199999999999093</v>
      </c>
      <c r="G914" s="16">
        <f t="shared" si="140"/>
        <v>1989.4717126307078</v>
      </c>
      <c r="I914" s="33" t="b">
        <f t="shared" si="141"/>
        <v>0</v>
      </c>
      <c r="J914" s="33">
        <f t="shared" si="142"/>
        <v>25</v>
      </c>
      <c r="K914" s="33">
        <f t="shared" si="143"/>
        <v>26</v>
      </c>
      <c r="L914" s="1" t="str">
        <f t="shared" si="144"/>
        <v/>
      </c>
      <c r="M914" s="1" t="str">
        <f t="shared" si="145"/>
        <v/>
      </c>
      <c r="N914" s="1" t="str">
        <f t="shared" si="146"/>
        <v/>
      </c>
      <c r="O914" s="1" t="str">
        <f t="shared" si="147"/>
        <v/>
      </c>
      <c r="P914" s="1">
        <f t="shared" si="148"/>
        <v>0</v>
      </c>
    </row>
    <row r="915" spans="6:16" x14ac:dyDescent="0.3">
      <c r="F915" s="26">
        <f t="shared" si="149"/>
        <v>91.299999999999088</v>
      </c>
      <c r="G915" s="16">
        <f t="shared" si="140"/>
        <v>1989.4717126307078</v>
      </c>
      <c r="I915" s="33" t="b">
        <f t="shared" si="141"/>
        <v>0</v>
      </c>
      <c r="J915" s="33">
        <f t="shared" si="142"/>
        <v>25</v>
      </c>
      <c r="K915" s="33">
        <f t="shared" si="143"/>
        <v>26</v>
      </c>
      <c r="L915" s="1" t="str">
        <f t="shared" si="144"/>
        <v/>
      </c>
      <c r="M915" s="1" t="str">
        <f t="shared" si="145"/>
        <v/>
      </c>
      <c r="N915" s="1" t="str">
        <f t="shared" si="146"/>
        <v/>
      </c>
      <c r="O915" s="1" t="str">
        <f t="shared" si="147"/>
        <v/>
      </c>
      <c r="P915" s="1">
        <f t="shared" si="148"/>
        <v>0</v>
      </c>
    </row>
    <row r="916" spans="6:16" x14ac:dyDescent="0.3">
      <c r="F916" s="26">
        <f t="shared" si="149"/>
        <v>91.399999999999082</v>
      </c>
      <c r="G916" s="16">
        <f t="shared" si="140"/>
        <v>1989.4717126307078</v>
      </c>
      <c r="I916" s="33" t="b">
        <f t="shared" si="141"/>
        <v>0</v>
      </c>
      <c r="J916" s="33">
        <f t="shared" si="142"/>
        <v>25</v>
      </c>
      <c r="K916" s="33">
        <f t="shared" si="143"/>
        <v>26</v>
      </c>
      <c r="L916" s="1" t="str">
        <f t="shared" si="144"/>
        <v/>
      </c>
      <c r="M916" s="1" t="str">
        <f t="shared" si="145"/>
        <v/>
      </c>
      <c r="N916" s="1" t="str">
        <f t="shared" si="146"/>
        <v/>
      </c>
      <c r="O916" s="1" t="str">
        <f t="shared" si="147"/>
        <v/>
      </c>
      <c r="P916" s="1">
        <f t="shared" si="148"/>
        <v>0</v>
      </c>
    </row>
    <row r="917" spans="6:16" x14ac:dyDescent="0.3">
      <c r="F917" s="26">
        <f t="shared" si="149"/>
        <v>91.499999999999076</v>
      </c>
      <c r="G917" s="16">
        <f t="shared" si="140"/>
        <v>1989.4717126307078</v>
      </c>
      <c r="I917" s="33" t="b">
        <f t="shared" si="141"/>
        <v>0</v>
      </c>
      <c r="J917" s="33">
        <f t="shared" si="142"/>
        <v>25</v>
      </c>
      <c r="K917" s="33">
        <f t="shared" si="143"/>
        <v>26</v>
      </c>
      <c r="L917" s="1" t="str">
        <f t="shared" si="144"/>
        <v/>
      </c>
      <c r="M917" s="1" t="str">
        <f t="shared" si="145"/>
        <v/>
      </c>
      <c r="N917" s="1" t="str">
        <f t="shared" si="146"/>
        <v/>
      </c>
      <c r="O917" s="1" t="str">
        <f t="shared" si="147"/>
        <v/>
      </c>
      <c r="P917" s="1">
        <f t="shared" si="148"/>
        <v>0</v>
      </c>
    </row>
    <row r="918" spans="6:16" x14ac:dyDescent="0.3">
      <c r="F918" s="26">
        <f t="shared" si="149"/>
        <v>91.599999999999071</v>
      </c>
      <c r="G918" s="16">
        <f t="shared" si="140"/>
        <v>1989.4717126307078</v>
      </c>
      <c r="I918" s="33" t="b">
        <f t="shared" si="141"/>
        <v>0</v>
      </c>
      <c r="J918" s="33">
        <f t="shared" si="142"/>
        <v>25</v>
      </c>
      <c r="K918" s="33">
        <f t="shared" si="143"/>
        <v>26</v>
      </c>
      <c r="L918" s="1" t="str">
        <f t="shared" si="144"/>
        <v/>
      </c>
      <c r="M918" s="1" t="str">
        <f t="shared" si="145"/>
        <v/>
      </c>
      <c r="N918" s="1" t="str">
        <f t="shared" si="146"/>
        <v/>
      </c>
      <c r="O918" s="1" t="str">
        <f t="shared" si="147"/>
        <v/>
      </c>
      <c r="P918" s="1">
        <f t="shared" si="148"/>
        <v>0</v>
      </c>
    </row>
    <row r="919" spans="6:16" x14ac:dyDescent="0.3">
      <c r="F919" s="26">
        <f t="shared" si="149"/>
        <v>91.699999999999065</v>
      </c>
      <c r="G919" s="16">
        <f t="shared" si="140"/>
        <v>1989.4717126307078</v>
      </c>
      <c r="I919" s="33" t="b">
        <f t="shared" si="141"/>
        <v>0</v>
      </c>
      <c r="J919" s="33">
        <f t="shared" si="142"/>
        <v>25</v>
      </c>
      <c r="K919" s="33">
        <f t="shared" si="143"/>
        <v>26</v>
      </c>
      <c r="L919" s="1" t="str">
        <f t="shared" si="144"/>
        <v/>
      </c>
      <c r="M919" s="1" t="str">
        <f t="shared" si="145"/>
        <v/>
      </c>
      <c r="N919" s="1" t="str">
        <f t="shared" si="146"/>
        <v/>
      </c>
      <c r="O919" s="1" t="str">
        <f t="shared" si="147"/>
        <v/>
      </c>
      <c r="P919" s="1">
        <f t="shared" si="148"/>
        <v>0</v>
      </c>
    </row>
    <row r="920" spans="6:16" x14ac:dyDescent="0.3">
      <c r="F920" s="26">
        <f t="shared" si="149"/>
        <v>91.799999999999059</v>
      </c>
      <c r="G920" s="16">
        <f t="shared" si="140"/>
        <v>1989.4717126307078</v>
      </c>
      <c r="I920" s="33" t="b">
        <f t="shared" si="141"/>
        <v>0</v>
      </c>
      <c r="J920" s="33">
        <f t="shared" si="142"/>
        <v>25</v>
      </c>
      <c r="K920" s="33">
        <f t="shared" si="143"/>
        <v>26</v>
      </c>
      <c r="L920" s="1" t="str">
        <f t="shared" si="144"/>
        <v/>
      </c>
      <c r="M920" s="1" t="str">
        <f t="shared" si="145"/>
        <v/>
      </c>
      <c r="N920" s="1" t="str">
        <f t="shared" si="146"/>
        <v/>
      </c>
      <c r="O920" s="1" t="str">
        <f t="shared" si="147"/>
        <v/>
      </c>
      <c r="P920" s="1">
        <f t="shared" si="148"/>
        <v>0</v>
      </c>
    </row>
    <row r="921" spans="6:16" x14ac:dyDescent="0.3">
      <c r="F921" s="26">
        <f t="shared" si="149"/>
        <v>91.899999999999054</v>
      </c>
      <c r="G921" s="16">
        <f t="shared" si="140"/>
        <v>1989.4717126307078</v>
      </c>
      <c r="I921" s="33" t="b">
        <f t="shared" si="141"/>
        <v>0</v>
      </c>
      <c r="J921" s="33">
        <f t="shared" si="142"/>
        <v>25</v>
      </c>
      <c r="K921" s="33">
        <f t="shared" si="143"/>
        <v>26</v>
      </c>
      <c r="L921" s="1" t="str">
        <f t="shared" si="144"/>
        <v/>
      </c>
      <c r="M921" s="1" t="str">
        <f t="shared" si="145"/>
        <v/>
      </c>
      <c r="N921" s="1" t="str">
        <f t="shared" si="146"/>
        <v/>
      </c>
      <c r="O921" s="1" t="str">
        <f t="shared" si="147"/>
        <v/>
      </c>
      <c r="P921" s="1">
        <f t="shared" si="148"/>
        <v>0</v>
      </c>
    </row>
    <row r="922" spans="6:16" x14ac:dyDescent="0.3">
      <c r="F922" s="26">
        <f t="shared" si="149"/>
        <v>91.999999999999048</v>
      </c>
      <c r="G922" s="16">
        <f t="shared" si="140"/>
        <v>1989.4717126307078</v>
      </c>
      <c r="I922" s="33" t="b">
        <f t="shared" si="141"/>
        <v>0</v>
      </c>
      <c r="J922" s="33">
        <f t="shared" si="142"/>
        <v>25</v>
      </c>
      <c r="K922" s="33">
        <f t="shared" si="143"/>
        <v>26</v>
      </c>
      <c r="L922" s="1" t="str">
        <f t="shared" si="144"/>
        <v/>
      </c>
      <c r="M922" s="1" t="str">
        <f t="shared" si="145"/>
        <v/>
      </c>
      <c r="N922" s="1" t="str">
        <f t="shared" si="146"/>
        <v/>
      </c>
      <c r="O922" s="1" t="str">
        <f t="shared" si="147"/>
        <v/>
      </c>
      <c r="P922" s="1">
        <f t="shared" si="148"/>
        <v>0</v>
      </c>
    </row>
    <row r="923" spans="6:16" x14ac:dyDescent="0.3">
      <c r="F923" s="26">
        <f t="shared" si="149"/>
        <v>92.099999999999042</v>
      </c>
      <c r="G923" s="16">
        <f t="shared" si="140"/>
        <v>1989.4717126307078</v>
      </c>
      <c r="I923" s="33" t="b">
        <f t="shared" si="141"/>
        <v>0</v>
      </c>
      <c r="J923" s="33">
        <f t="shared" si="142"/>
        <v>25</v>
      </c>
      <c r="K923" s="33">
        <f t="shared" si="143"/>
        <v>26</v>
      </c>
      <c r="L923" s="1" t="str">
        <f t="shared" si="144"/>
        <v/>
      </c>
      <c r="M923" s="1" t="str">
        <f t="shared" si="145"/>
        <v/>
      </c>
      <c r="N923" s="1" t="str">
        <f t="shared" si="146"/>
        <v/>
      </c>
      <c r="O923" s="1" t="str">
        <f t="shared" si="147"/>
        <v/>
      </c>
      <c r="P923" s="1">
        <f t="shared" si="148"/>
        <v>0</v>
      </c>
    </row>
    <row r="924" spans="6:16" x14ac:dyDescent="0.3">
      <c r="F924" s="26">
        <f t="shared" si="149"/>
        <v>92.199999999999037</v>
      </c>
      <c r="G924" s="16">
        <f t="shared" si="140"/>
        <v>1989.4717126307078</v>
      </c>
      <c r="I924" s="33" t="b">
        <f t="shared" si="141"/>
        <v>0</v>
      </c>
      <c r="J924" s="33">
        <f t="shared" si="142"/>
        <v>25</v>
      </c>
      <c r="K924" s="33">
        <f t="shared" si="143"/>
        <v>26</v>
      </c>
      <c r="L924" s="1" t="str">
        <f t="shared" si="144"/>
        <v/>
      </c>
      <c r="M924" s="1" t="str">
        <f t="shared" si="145"/>
        <v/>
      </c>
      <c r="N924" s="1" t="str">
        <f t="shared" si="146"/>
        <v/>
      </c>
      <c r="O924" s="1" t="str">
        <f t="shared" si="147"/>
        <v/>
      </c>
      <c r="P924" s="1">
        <f t="shared" si="148"/>
        <v>0</v>
      </c>
    </row>
    <row r="925" spans="6:16" x14ac:dyDescent="0.3">
      <c r="F925" s="26">
        <f t="shared" si="149"/>
        <v>92.299999999999031</v>
      </c>
      <c r="G925" s="16">
        <f t="shared" si="140"/>
        <v>1989.4717126307078</v>
      </c>
      <c r="I925" s="33" t="b">
        <f t="shared" si="141"/>
        <v>0</v>
      </c>
      <c r="J925" s="33">
        <f t="shared" si="142"/>
        <v>25</v>
      </c>
      <c r="K925" s="33">
        <f t="shared" si="143"/>
        <v>26</v>
      </c>
      <c r="L925" s="1" t="str">
        <f t="shared" si="144"/>
        <v/>
      </c>
      <c r="M925" s="1" t="str">
        <f t="shared" si="145"/>
        <v/>
      </c>
      <c r="N925" s="1" t="str">
        <f t="shared" si="146"/>
        <v/>
      </c>
      <c r="O925" s="1" t="str">
        <f t="shared" si="147"/>
        <v/>
      </c>
      <c r="P925" s="1">
        <f t="shared" si="148"/>
        <v>0</v>
      </c>
    </row>
    <row r="926" spans="6:16" x14ac:dyDescent="0.3">
      <c r="F926" s="26">
        <f t="shared" si="149"/>
        <v>92.399999999999025</v>
      </c>
      <c r="G926" s="16">
        <f t="shared" si="140"/>
        <v>1989.4717126307078</v>
      </c>
      <c r="I926" s="33" t="b">
        <f t="shared" si="141"/>
        <v>0</v>
      </c>
      <c r="J926" s="33">
        <f t="shared" si="142"/>
        <v>25</v>
      </c>
      <c r="K926" s="33">
        <f t="shared" si="143"/>
        <v>26</v>
      </c>
      <c r="L926" s="1" t="str">
        <f t="shared" si="144"/>
        <v/>
      </c>
      <c r="M926" s="1" t="str">
        <f t="shared" si="145"/>
        <v/>
      </c>
      <c r="N926" s="1" t="str">
        <f t="shared" si="146"/>
        <v/>
      </c>
      <c r="O926" s="1" t="str">
        <f t="shared" si="147"/>
        <v/>
      </c>
      <c r="P926" s="1">
        <f t="shared" si="148"/>
        <v>0</v>
      </c>
    </row>
    <row r="927" spans="6:16" x14ac:dyDescent="0.3">
      <c r="F927" s="26">
        <f t="shared" si="149"/>
        <v>92.499999999999019</v>
      </c>
      <c r="G927" s="16">
        <f t="shared" si="140"/>
        <v>1989.4717126307078</v>
      </c>
      <c r="I927" s="33" t="b">
        <f t="shared" si="141"/>
        <v>0</v>
      </c>
      <c r="J927" s="33">
        <f t="shared" si="142"/>
        <v>25</v>
      </c>
      <c r="K927" s="33">
        <f t="shared" si="143"/>
        <v>26</v>
      </c>
      <c r="L927" s="1" t="str">
        <f t="shared" si="144"/>
        <v/>
      </c>
      <c r="M927" s="1" t="str">
        <f t="shared" si="145"/>
        <v/>
      </c>
      <c r="N927" s="1" t="str">
        <f t="shared" si="146"/>
        <v/>
      </c>
      <c r="O927" s="1" t="str">
        <f t="shared" si="147"/>
        <v/>
      </c>
      <c r="P927" s="1">
        <f t="shared" si="148"/>
        <v>0</v>
      </c>
    </row>
    <row r="928" spans="6:16" x14ac:dyDescent="0.3">
      <c r="F928" s="26">
        <f t="shared" si="149"/>
        <v>92.599999999999014</v>
      </c>
      <c r="G928" s="16">
        <f t="shared" si="140"/>
        <v>1989.4717126307078</v>
      </c>
      <c r="I928" s="33" t="b">
        <f t="shared" si="141"/>
        <v>0</v>
      </c>
      <c r="J928" s="33">
        <f t="shared" si="142"/>
        <v>25</v>
      </c>
      <c r="K928" s="33">
        <f t="shared" si="143"/>
        <v>26</v>
      </c>
      <c r="L928" s="1" t="str">
        <f t="shared" si="144"/>
        <v/>
      </c>
      <c r="M928" s="1" t="str">
        <f t="shared" si="145"/>
        <v/>
      </c>
      <c r="N928" s="1" t="str">
        <f t="shared" si="146"/>
        <v/>
      </c>
      <c r="O928" s="1" t="str">
        <f t="shared" si="147"/>
        <v/>
      </c>
      <c r="P928" s="1">
        <f t="shared" si="148"/>
        <v>0</v>
      </c>
    </row>
    <row r="929" spans="6:16" x14ac:dyDescent="0.3">
      <c r="F929" s="26">
        <f t="shared" si="149"/>
        <v>92.699999999999008</v>
      </c>
      <c r="G929" s="16">
        <f t="shared" si="140"/>
        <v>1989.4717126307078</v>
      </c>
      <c r="I929" s="33" t="b">
        <f t="shared" si="141"/>
        <v>0</v>
      </c>
      <c r="J929" s="33">
        <f t="shared" si="142"/>
        <v>25</v>
      </c>
      <c r="K929" s="33">
        <f t="shared" si="143"/>
        <v>26</v>
      </c>
      <c r="L929" s="1" t="str">
        <f t="shared" si="144"/>
        <v/>
      </c>
      <c r="M929" s="1" t="str">
        <f t="shared" si="145"/>
        <v/>
      </c>
      <c r="N929" s="1" t="str">
        <f t="shared" si="146"/>
        <v/>
      </c>
      <c r="O929" s="1" t="str">
        <f t="shared" si="147"/>
        <v/>
      </c>
      <c r="P929" s="1">
        <f t="shared" si="148"/>
        <v>0</v>
      </c>
    </row>
    <row r="930" spans="6:16" x14ac:dyDescent="0.3">
      <c r="F930" s="26">
        <f t="shared" si="149"/>
        <v>92.799999999999002</v>
      </c>
      <c r="G930" s="16">
        <f t="shared" si="140"/>
        <v>1989.4717126307078</v>
      </c>
      <c r="I930" s="33" t="b">
        <f t="shared" si="141"/>
        <v>0</v>
      </c>
      <c r="J930" s="33">
        <f t="shared" si="142"/>
        <v>25</v>
      </c>
      <c r="K930" s="33">
        <f t="shared" si="143"/>
        <v>26</v>
      </c>
      <c r="L930" s="1" t="str">
        <f t="shared" si="144"/>
        <v/>
      </c>
      <c r="M930" s="1" t="str">
        <f t="shared" si="145"/>
        <v/>
      </c>
      <c r="N930" s="1" t="str">
        <f t="shared" si="146"/>
        <v/>
      </c>
      <c r="O930" s="1" t="str">
        <f t="shared" si="147"/>
        <v/>
      </c>
      <c r="P930" s="1">
        <f t="shared" si="148"/>
        <v>0</v>
      </c>
    </row>
    <row r="931" spans="6:16" x14ac:dyDescent="0.3">
      <c r="F931" s="26">
        <f t="shared" si="149"/>
        <v>92.899999999998997</v>
      </c>
      <c r="G931" s="16">
        <f t="shared" si="140"/>
        <v>1989.4717126307078</v>
      </c>
      <c r="I931" s="33" t="b">
        <f t="shared" si="141"/>
        <v>0</v>
      </c>
      <c r="J931" s="33">
        <f t="shared" si="142"/>
        <v>25</v>
      </c>
      <c r="K931" s="33">
        <f t="shared" si="143"/>
        <v>26</v>
      </c>
      <c r="L931" s="1" t="str">
        <f t="shared" si="144"/>
        <v/>
      </c>
      <c r="M931" s="1" t="str">
        <f t="shared" si="145"/>
        <v/>
      </c>
      <c r="N931" s="1" t="str">
        <f t="shared" si="146"/>
        <v/>
      </c>
      <c r="O931" s="1" t="str">
        <f t="shared" si="147"/>
        <v/>
      </c>
      <c r="P931" s="1">
        <f t="shared" si="148"/>
        <v>0</v>
      </c>
    </row>
    <row r="932" spans="6:16" x14ac:dyDescent="0.3">
      <c r="F932" s="26">
        <f t="shared" si="149"/>
        <v>92.999999999998991</v>
      </c>
      <c r="G932" s="16">
        <f t="shared" si="140"/>
        <v>1989.4717126307078</v>
      </c>
      <c r="I932" s="33" t="b">
        <f t="shared" si="141"/>
        <v>0</v>
      </c>
      <c r="J932" s="33">
        <f t="shared" si="142"/>
        <v>25</v>
      </c>
      <c r="K932" s="33">
        <f t="shared" si="143"/>
        <v>26</v>
      </c>
      <c r="L932" s="1" t="str">
        <f t="shared" si="144"/>
        <v/>
      </c>
      <c r="M932" s="1" t="str">
        <f t="shared" si="145"/>
        <v/>
      </c>
      <c r="N932" s="1" t="str">
        <f t="shared" si="146"/>
        <v/>
      </c>
      <c r="O932" s="1" t="str">
        <f t="shared" si="147"/>
        <v/>
      </c>
      <c r="P932" s="1">
        <f t="shared" si="148"/>
        <v>0</v>
      </c>
    </row>
    <row r="933" spans="6:16" x14ac:dyDescent="0.3">
      <c r="F933" s="26">
        <f t="shared" si="149"/>
        <v>93.099999999998985</v>
      </c>
      <c r="G933" s="16">
        <f t="shared" si="140"/>
        <v>1989.4717126307078</v>
      </c>
      <c r="I933" s="33" t="b">
        <f t="shared" si="141"/>
        <v>0</v>
      </c>
      <c r="J933" s="33">
        <f t="shared" si="142"/>
        <v>25</v>
      </c>
      <c r="K933" s="33">
        <f t="shared" si="143"/>
        <v>26</v>
      </c>
      <c r="L933" s="1" t="str">
        <f t="shared" si="144"/>
        <v/>
      </c>
      <c r="M933" s="1" t="str">
        <f t="shared" si="145"/>
        <v/>
      </c>
      <c r="N933" s="1" t="str">
        <f t="shared" si="146"/>
        <v/>
      </c>
      <c r="O933" s="1" t="str">
        <f t="shared" si="147"/>
        <v/>
      </c>
      <c r="P933" s="1">
        <f t="shared" si="148"/>
        <v>0</v>
      </c>
    </row>
    <row r="934" spans="6:16" x14ac:dyDescent="0.3">
      <c r="F934" s="26">
        <f t="shared" si="149"/>
        <v>93.19999999999898</v>
      </c>
      <c r="G934" s="16">
        <f t="shared" si="140"/>
        <v>1989.4717126307078</v>
      </c>
      <c r="I934" s="33" t="b">
        <f t="shared" si="141"/>
        <v>0</v>
      </c>
      <c r="J934" s="33">
        <f t="shared" si="142"/>
        <v>25</v>
      </c>
      <c r="K934" s="33">
        <f t="shared" si="143"/>
        <v>26</v>
      </c>
      <c r="L934" s="1" t="str">
        <f t="shared" si="144"/>
        <v/>
      </c>
      <c r="M934" s="1" t="str">
        <f t="shared" si="145"/>
        <v/>
      </c>
      <c r="N934" s="1" t="str">
        <f t="shared" si="146"/>
        <v/>
      </c>
      <c r="O934" s="1" t="str">
        <f t="shared" si="147"/>
        <v/>
      </c>
      <c r="P934" s="1">
        <f t="shared" si="148"/>
        <v>0</v>
      </c>
    </row>
    <row r="935" spans="6:16" x14ac:dyDescent="0.3">
      <c r="F935" s="26">
        <f t="shared" si="149"/>
        <v>93.299999999998974</v>
      </c>
      <c r="G935" s="16">
        <f t="shared" si="140"/>
        <v>1989.4717126307078</v>
      </c>
      <c r="I935" s="33" t="b">
        <f t="shared" si="141"/>
        <v>0</v>
      </c>
      <c r="J935" s="33">
        <f t="shared" si="142"/>
        <v>25</v>
      </c>
      <c r="K935" s="33">
        <f t="shared" si="143"/>
        <v>26</v>
      </c>
      <c r="L935" s="1" t="str">
        <f t="shared" si="144"/>
        <v/>
      </c>
      <c r="M935" s="1" t="str">
        <f t="shared" si="145"/>
        <v/>
      </c>
      <c r="N935" s="1" t="str">
        <f t="shared" si="146"/>
        <v/>
      </c>
      <c r="O935" s="1" t="str">
        <f t="shared" si="147"/>
        <v/>
      </c>
      <c r="P935" s="1">
        <f t="shared" si="148"/>
        <v>0</v>
      </c>
    </row>
    <row r="936" spans="6:16" x14ac:dyDescent="0.3">
      <c r="F936" s="26">
        <f t="shared" si="149"/>
        <v>93.399999999998968</v>
      </c>
      <c r="G936" s="16">
        <f t="shared" si="140"/>
        <v>1989.4717126307078</v>
      </c>
      <c r="I936" s="33" t="b">
        <f t="shared" si="141"/>
        <v>0</v>
      </c>
      <c r="J936" s="33">
        <f t="shared" si="142"/>
        <v>25</v>
      </c>
      <c r="K936" s="33">
        <f t="shared" si="143"/>
        <v>26</v>
      </c>
      <c r="L936" s="1" t="str">
        <f t="shared" si="144"/>
        <v/>
      </c>
      <c r="M936" s="1" t="str">
        <f t="shared" si="145"/>
        <v/>
      </c>
      <c r="N936" s="1" t="str">
        <f t="shared" si="146"/>
        <v/>
      </c>
      <c r="O936" s="1" t="str">
        <f t="shared" si="147"/>
        <v/>
      </c>
      <c r="P936" s="1">
        <f t="shared" si="148"/>
        <v>0</v>
      </c>
    </row>
    <row r="937" spans="6:16" x14ac:dyDescent="0.3">
      <c r="F937" s="26">
        <f t="shared" si="149"/>
        <v>93.499999999998963</v>
      </c>
      <c r="G937" s="16">
        <f t="shared" si="140"/>
        <v>1989.4717126307078</v>
      </c>
      <c r="I937" s="33" t="b">
        <f t="shared" si="141"/>
        <v>0</v>
      </c>
      <c r="J937" s="33">
        <f t="shared" si="142"/>
        <v>25</v>
      </c>
      <c r="K937" s="33">
        <f t="shared" si="143"/>
        <v>26</v>
      </c>
      <c r="L937" s="1" t="str">
        <f t="shared" si="144"/>
        <v/>
      </c>
      <c r="M937" s="1" t="str">
        <f t="shared" si="145"/>
        <v/>
      </c>
      <c r="N937" s="1" t="str">
        <f t="shared" si="146"/>
        <v/>
      </c>
      <c r="O937" s="1" t="str">
        <f t="shared" si="147"/>
        <v/>
      </c>
      <c r="P937" s="1">
        <f t="shared" si="148"/>
        <v>0</v>
      </c>
    </row>
    <row r="938" spans="6:16" x14ac:dyDescent="0.3">
      <c r="F938" s="26">
        <f t="shared" si="149"/>
        <v>93.599999999998957</v>
      </c>
      <c r="G938" s="16">
        <f t="shared" si="140"/>
        <v>1989.4717126307078</v>
      </c>
      <c r="I938" s="33" t="b">
        <f t="shared" si="141"/>
        <v>0</v>
      </c>
      <c r="J938" s="33">
        <f t="shared" si="142"/>
        <v>25</v>
      </c>
      <c r="K938" s="33">
        <f t="shared" si="143"/>
        <v>26</v>
      </c>
      <c r="L938" s="1" t="str">
        <f t="shared" si="144"/>
        <v/>
      </c>
      <c r="M938" s="1" t="str">
        <f t="shared" si="145"/>
        <v/>
      </c>
      <c r="N938" s="1" t="str">
        <f t="shared" si="146"/>
        <v/>
      </c>
      <c r="O938" s="1" t="str">
        <f t="shared" si="147"/>
        <v/>
      </c>
      <c r="P938" s="1">
        <f t="shared" si="148"/>
        <v>0</v>
      </c>
    </row>
    <row r="939" spans="6:16" x14ac:dyDescent="0.3">
      <c r="F939" s="26">
        <f t="shared" si="149"/>
        <v>93.699999999998951</v>
      </c>
      <c r="G939" s="16">
        <f t="shared" si="140"/>
        <v>1989.4717126307078</v>
      </c>
      <c r="I939" s="33" t="b">
        <f t="shared" si="141"/>
        <v>0</v>
      </c>
      <c r="J939" s="33">
        <f t="shared" si="142"/>
        <v>25</v>
      </c>
      <c r="K939" s="33">
        <f t="shared" si="143"/>
        <v>26</v>
      </c>
      <c r="L939" s="1" t="str">
        <f t="shared" si="144"/>
        <v/>
      </c>
      <c r="M939" s="1" t="str">
        <f t="shared" si="145"/>
        <v/>
      </c>
      <c r="N939" s="1" t="str">
        <f t="shared" si="146"/>
        <v/>
      </c>
      <c r="O939" s="1" t="str">
        <f t="shared" si="147"/>
        <v/>
      </c>
      <c r="P939" s="1">
        <f t="shared" si="148"/>
        <v>0</v>
      </c>
    </row>
    <row r="940" spans="6:16" x14ac:dyDescent="0.3">
      <c r="F940" s="26">
        <f t="shared" si="149"/>
        <v>93.799999999998946</v>
      </c>
      <c r="G940" s="16">
        <f t="shared" si="140"/>
        <v>1989.4717126307078</v>
      </c>
      <c r="I940" s="33" t="b">
        <f t="shared" si="141"/>
        <v>0</v>
      </c>
      <c r="J940" s="33">
        <f t="shared" si="142"/>
        <v>25</v>
      </c>
      <c r="K940" s="33">
        <f t="shared" si="143"/>
        <v>26</v>
      </c>
      <c r="L940" s="1" t="str">
        <f t="shared" si="144"/>
        <v/>
      </c>
      <c r="M940" s="1" t="str">
        <f t="shared" si="145"/>
        <v/>
      </c>
      <c r="N940" s="1" t="str">
        <f t="shared" si="146"/>
        <v/>
      </c>
      <c r="O940" s="1" t="str">
        <f t="shared" si="147"/>
        <v/>
      </c>
      <c r="P940" s="1">
        <f t="shared" si="148"/>
        <v>0</v>
      </c>
    </row>
    <row r="941" spans="6:16" x14ac:dyDescent="0.3">
      <c r="F941" s="26">
        <f t="shared" si="149"/>
        <v>93.89999999999894</v>
      </c>
      <c r="G941" s="16">
        <f t="shared" si="140"/>
        <v>1989.4717126307078</v>
      </c>
      <c r="I941" s="33" t="b">
        <f t="shared" si="141"/>
        <v>0</v>
      </c>
      <c r="J941" s="33">
        <f t="shared" si="142"/>
        <v>25</v>
      </c>
      <c r="K941" s="33">
        <f t="shared" si="143"/>
        <v>26</v>
      </c>
      <c r="L941" s="1" t="str">
        <f t="shared" si="144"/>
        <v/>
      </c>
      <c r="M941" s="1" t="str">
        <f t="shared" si="145"/>
        <v/>
      </c>
      <c r="N941" s="1" t="str">
        <f t="shared" si="146"/>
        <v/>
      </c>
      <c r="O941" s="1" t="str">
        <f t="shared" si="147"/>
        <v/>
      </c>
      <c r="P941" s="1">
        <f t="shared" si="148"/>
        <v>0</v>
      </c>
    </row>
    <row r="942" spans="6:16" x14ac:dyDescent="0.3">
      <c r="F942" s="26">
        <f t="shared" si="149"/>
        <v>93.999999999998934</v>
      </c>
      <c r="G942" s="16">
        <f t="shared" si="140"/>
        <v>1989.4717126307078</v>
      </c>
      <c r="I942" s="33" t="b">
        <f t="shared" si="141"/>
        <v>0</v>
      </c>
      <c r="J942" s="33">
        <f t="shared" si="142"/>
        <v>25</v>
      </c>
      <c r="K942" s="33">
        <f t="shared" si="143"/>
        <v>26</v>
      </c>
      <c r="L942" s="1" t="str">
        <f t="shared" si="144"/>
        <v/>
      </c>
      <c r="M942" s="1" t="str">
        <f t="shared" si="145"/>
        <v/>
      </c>
      <c r="N942" s="1" t="str">
        <f t="shared" si="146"/>
        <v/>
      </c>
      <c r="O942" s="1" t="str">
        <f t="shared" si="147"/>
        <v/>
      </c>
      <c r="P942" s="1">
        <f t="shared" si="148"/>
        <v>0</v>
      </c>
    </row>
    <row r="943" spans="6:16" x14ac:dyDescent="0.3">
      <c r="F943" s="26">
        <f t="shared" si="149"/>
        <v>94.099999999998929</v>
      </c>
      <c r="G943" s="16">
        <f t="shared" si="140"/>
        <v>1989.4717126307078</v>
      </c>
      <c r="I943" s="33" t="b">
        <f t="shared" si="141"/>
        <v>0</v>
      </c>
      <c r="J943" s="33">
        <f t="shared" si="142"/>
        <v>25</v>
      </c>
      <c r="K943" s="33">
        <f t="shared" si="143"/>
        <v>26</v>
      </c>
      <c r="L943" s="1" t="str">
        <f t="shared" si="144"/>
        <v/>
      </c>
      <c r="M943" s="1" t="str">
        <f t="shared" si="145"/>
        <v/>
      </c>
      <c r="N943" s="1" t="str">
        <f t="shared" si="146"/>
        <v/>
      </c>
      <c r="O943" s="1" t="str">
        <f t="shared" si="147"/>
        <v/>
      </c>
      <c r="P943" s="1">
        <f t="shared" si="148"/>
        <v>0</v>
      </c>
    </row>
    <row r="944" spans="6:16" x14ac:dyDescent="0.3">
      <c r="F944" s="26">
        <f t="shared" si="149"/>
        <v>94.199999999998923</v>
      </c>
      <c r="G944" s="16">
        <f t="shared" si="140"/>
        <v>1989.4717126307078</v>
      </c>
      <c r="I944" s="33" t="b">
        <f t="shared" si="141"/>
        <v>0</v>
      </c>
      <c r="J944" s="33">
        <f t="shared" si="142"/>
        <v>25</v>
      </c>
      <c r="K944" s="33">
        <f t="shared" si="143"/>
        <v>26</v>
      </c>
      <c r="L944" s="1" t="str">
        <f t="shared" si="144"/>
        <v/>
      </c>
      <c r="M944" s="1" t="str">
        <f t="shared" si="145"/>
        <v/>
      </c>
      <c r="N944" s="1" t="str">
        <f t="shared" si="146"/>
        <v/>
      </c>
      <c r="O944" s="1" t="str">
        <f t="shared" si="147"/>
        <v/>
      </c>
      <c r="P944" s="1">
        <f t="shared" si="148"/>
        <v>0</v>
      </c>
    </row>
    <row r="945" spans="6:16" x14ac:dyDescent="0.3">
      <c r="F945" s="26">
        <f t="shared" si="149"/>
        <v>94.299999999998917</v>
      </c>
      <c r="G945" s="16">
        <f t="shared" si="140"/>
        <v>1989.4717126307078</v>
      </c>
      <c r="I945" s="33" t="b">
        <f t="shared" si="141"/>
        <v>0</v>
      </c>
      <c r="J945" s="33">
        <f t="shared" si="142"/>
        <v>25</v>
      </c>
      <c r="K945" s="33">
        <f t="shared" si="143"/>
        <v>26</v>
      </c>
      <c r="L945" s="1" t="str">
        <f t="shared" si="144"/>
        <v/>
      </c>
      <c r="M945" s="1" t="str">
        <f t="shared" si="145"/>
        <v/>
      </c>
      <c r="N945" s="1" t="str">
        <f t="shared" si="146"/>
        <v/>
      </c>
      <c r="O945" s="1" t="str">
        <f t="shared" si="147"/>
        <v/>
      </c>
      <c r="P945" s="1">
        <f t="shared" si="148"/>
        <v>0</v>
      </c>
    </row>
    <row r="946" spans="6:16" x14ac:dyDescent="0.3">
      <c r="F946" s="26">
        <f t="shared" si="149"/>
        <v>94.399999999998911</v>
      </c>
      <c r="G946" s="16">
        <f t="shared" si="140"/>
        <v>1989.4717126307078</v>
      </c>
      <c r="I946" s="33" t="b">
        <f t="shared" si="141"/>
        <v>0</v>
      </c>
      <c r="J946" s="33">
        <f t="shared" si="142"/>
        <v>25</v>
      </c>
      <c r="K946" s="33">
        <f t="shared" si="143"/>
        <v>26</v>
      </c>
      <c r="L946" s="1" t="str">
        <f t="shared" si="144"/>
        <v/>
      </c>
      <c r="M946" s="1" t="str">
        <f t="shared" si="145"/>
        <v/>
      </c>
      <c r="N946" s="1" t="str">
        <f t="shared" si="146"/>
        <v/>
      </c>
      <c r="O946" s="1" t="str">
        <f t="shared" si="147"/>
        <v/>
      </c>
      <c r="P946" s="1">
        <f t="shared" si="148"/>
        <v>0</v>
      </c>
    </row>
    <row r="947" spans="6:16" x14ac:dyDescent="0.3">
      <c r="F947" s="26">
        <f t="shared" si="149"/>
        <v>94.499999999998906</v>
      </c>
      <c r="G947" s="16">
        <f t="shared" si="140"/>
        <v>1989.4717126307078</v>
      </c>
      <c r="I947" s="33" t="b">
        <f t="shared" si="141"/>
        <v>0</v>
      </c>
      <c r="J947" s="33">
        <f t="shared" si="142"/>
        <v>25</v>
      </c>
      <c r="K947" s="33">
        <f t="shared" si="143"/>
        <v>26</v>
      </c>
      <c r="L947" s="1" t="str">
        <f t="shared" si="144"/>
        <v/>
      </c>
      <c r="M947" s="1" t="str">
        <f t="shared" si="145"/>
        <v/>
      </c>
      <c r="N947" s="1" t="str">
        <f t="shared" si="146"/>
        <v/>
      </c>
      <c r="O947" s="1" t="str">
        <f t="shared" si="147"/>
        <v/>
      </c>
      <c r="P947" s="1">
        <f t="shared" si="148"/>
        <v>0</v>
      </c>
    </row>
    <row r="948" spans="6:16" x14ac:dyDescent="0.3">
      <c r="F948" s="26">
        <f t="shared" si="149"/>
        <v>94.5999999999989</v>
      </c>
      <c r="G948" s="16">
        <f t="shared" si="140"/>
        <v>1989.4717126307078</v>
      </c>
      <c r="I948" s="33" t="b">
        <f t="shared" si="141"/>
        <v>0</v>
      </c>
      <c r="J948" s="33">
        <f t="shared" si="142"/>
        <v>25</v>
      </c>
      <c r="K948" s="33">
        <f t="shared" si="143"/>
        <v>26</v>
      </c>
      <c r="L948" s="1" t="str">
        <f t="shared" si="144"/>
        <v/>
      </c>
      <c r="M948" s="1" t="str">
        <f t="shared" si="145"/>
        <v/>
      </c>
      <c r="N948" s="1" t="str">
        <f t="shared" si="146"/>
        <v/>
      </c>
      <c r="O948" s="1" t="str">
        <f t="shared" si="147"/>
        <v/>
      </c>
      <c r="P948" s="1">
        <f t="shared" si="148"/>
        <v>0</v>
      </c>
    </row>
    <row r="949" spans="6:16" x14ac:dyDescent="0.3">
      <c r="F949" s="26">
        <f t="shared" si="149"/>
        <v>94.699999999998894</v>
      </c>
      <c r="G949" s="16">
        <f t="shared" si="140"/>
        <v>1989.4717126307078</v>
      </c>
      <c r="I949" s="33" t="b">
        <f t="shared" si="141"/>
        <v>0</v>
      </c>
      <c r="J949" s="33">
        <f t="shared" si="142"/>
        <v>25</v>
      </c>
      <c r="K949" s="33">
        <f t="shared" si="143"/>
        <v>26</v>
      </c>
      <c r="L949" s="1" t="str">
        <f t="shared" si="144"/>
        <v/>
      </c>
      <c r="M949" s="1" t="str">
        <f t="shared" si="145"/>
        <v/>
      </c>
      <c r="N949" s="1" t="str">
        <f t="shared" si="146"/>
        <v/>
      </c>
      <c r="O949" s="1" t="str">
        <f t="shared" si="147"/>
        <v/>
      </c>
      <c r="P949" s="1">
        <f t="shared" si="148"/>
        <v>0</v>
      </c>
    </row>
    <row r="950" spans="6:16" x14ac:dyDescent="0.3">
      <c r="F950" s="26">
        <f t="shared" si="149"/>
        <v>94.799999999998889</v>
      </c>
      <c r="G950" s="16">
        <f t="shared" si="140"/>
        <v>1989.4717126307078</v>
      </c>
      <c r="I950" s="33" t="b">
        <f t="shared" si="141"/>
        <v>0</v>
      </c>
      <c r="J950" s="33">
        <f t="shared" si="142"/>
        <v>25</v>
      </c>
      <c r="K950" s="33">
        <f t="shared" si="143"/>
        <v>26</v>
      </c>
      <c r="L950" s="1" t="str">
        <f t="shared" si="144"/>
        <v/>
      </c>
      <c r="M950" s="1" t="str">
        <f t="shared" si="145"/>
        <v/>
      </c>
      <c r="N950" s="1" t="str">
        <f t="shared" si="146"/>
        <v/>
      </c>
      <c r="O950" s="1" t="str">
        <f t="shared" si="147"/>
        <v/>
      </c>
      <c r="P950" s="1">
        <f t="shared" si="148"/>
        <v>0</v>
      </c>
    </row>
    <row r="951" spans="6:16" x14ac:dyDescent="0.3">
      <c r="F951" s="26">
        <f t="shared" si="149"/>
        <v>94.899999999998883</v>
      </c>
      <c r="G951" s="16">
        <f t="shared" si="140"/>
        <v>1989.4717126307078</v>
      </c>
      <c r="I951" s="33" t="b">
        <f t="shared" si="141"/>
        <v>0</v>
      </c>
      <c r="J951" s="33">
        <f t="shared" si="142"/>
        <v>25</v>
      </c>
      <c r="K951" s="33">
        <f t="shared" si="143"/>
        <v>26</v>
      </c>
      <c r="L951" s="1" t="str">
        <f t="shared" si="144"/>
        <v/>
      </c>
      <c r="M951" s="1" t="str">
        <f t="shared" si="145"/>
        <v/>
      </c>
      <c r="N951" s="1" t="str">
        <f t="shared" si="146"/>
        <v/>
      </c>
      <c r="O951" s="1" t="str">
        <f t="shared" si="147"/>
        <v/>
      </c>
      <c r="P951" s="1">
        <f t="shared" si="148"/>
        <v>0</v>
      </c>
    </row>
    <row r="952" spans="6:16" x14ac:dyDescent="0.3">
      <c r="F952" s="26">
        <f t="shared" si="149"/>
        <v>94.999999999998877</v>
      </c>
      <c r="G952" s="16">
        <f t="shared" si="140"/>
        <v>1989.4717126307078</v>
      </c>
      <c r="I952" s="33" t="b">
        <f t="shared" si="141"/>
        <v>0</v>
      </c>
      <c r="J952" s="33">
        <f t="shared" si="142"/>
        <v>25</v>
      </c>
      <c r="K952" s="33">
        <f t="shared" si="143"/>
        <v>26</v>
      </c>
      <c r="L952" s="1" t="str">
        <f t="shared" si="144"/>
        <v/>
      </c>
      <c r="M952" s="1" t="str">
        <f t="shared" si="145"/>
        <v/>
      </c>
      <c r="N952" s="1" t="str">
        <f t="shared" si="146"/>
        <v/>
      </c>
      <c r="O952" s="1" t="str">
        <f t="shared" si="147"/>
        <v/>
      </c>
      <c r="P952" s="1">
        <f t="shared" si="148"/>
        <v>0</v>
      </c>
    </row>
    <row r="953" spans="6:16" x14ac:dyDescent="0.3">
      <c r="F953" s="26">
        <f t="shared" si="149"/>
        <v>95.099999999998872</v>
      </c>
      <c r="G953" s="16">
        <f t="shared" si="140"/>
        <v>1989.4717126307078</v>
      </c>
      <c r="I953" s="33" t="b">
        <f t="shared" si="141"/>
        <v>0</v>
      </c>
      <c r="J953" s="33">
        <f t="shared" si="142"/>
        <v>25</v>
      </c>
      <c r="K953" s="33">
        <f t="shared" si="143"/>
        <v>26</v>
      </c>
      <c r="L953" s="1" t="str">
        <f t="shared" si="144"/>
        <v/>
      </c>
      <c r="M953" s="1" t="str">
        <f t="shared" si="145"/>
        <v/>
      </c>
      <c r="N953" s="1" t="str">
        <f t="shared" si="146"/>
        <v/>
      </c>
      <c r="O953" s="1" t="str">
        <f t="shared" si="147"/>
        <v/>
      </c>
      <c r="P953" s="1">
        <f t="shared" si="148"/>
        <v>0</v>
      </c>
    </row>
    <row r="954" spans="6:16" x14ac:dyDescent="0.3">
      <c r="F954" s="26">
        <f t="shared" si="149"/>
        <v>95.199999999998866</v>
      </c>
      <c r="G954" s="16">
        <f t="shared" si="140"/>
        <v>1989.4717126307078</v>
      </c>
      <c r="I954" s="33" t="b">
        <f t="shared" si="141"/>
        <v>0</v>
      </c>
      <c r="J954" s="33">
        <f t="shared" si="142"/>
        <v>25</v>
      </c>
      <c r="K954" s="33">
        <f t="shared" si="143"/>
        <v>26</v>
      </c>
      <c r="L954" s="1" t="str">
        <f t="shared" si="144"/>
        <v/>
      </c>
      <c r="M954" s="1" t="str">
        <f t="shared" si="145"/>
        <v/>
      </c>
      <c r="N954" s="1" t="str">
        <f t="shared" si="146"/>
        <v/>
      </c>
      <c r="O954" s="1" t="str">
        <f t="shared" si="147"/>
        <v/>
      </c>
      <c r="P954" s="1">
        <f t="shared" si="148"/>
        <v>0</v>
      </c>
    </row>
    <row r="955" spans="6:16" x14ac:dyDescent="0.3">
      <c r="F955" s="26">
        <f t="shared" si="149"/>
        <v>95.29999999999886</v>
      </c>
      <c r="G955" s="16">
        <f t="shared" si="140"/>
        <v>1989.4717126307078</v>
      </c>
      <c r="I955" s="33" t="b">
        <f t="shared" si="141"/>
        <v>0</v>
      </c>
      <c r="J955" s="33">
        <f t="shared" si="142"/>
        <v>25</v>
      </c>
      <c r="K955" s="33">
        <f t="shared" si="143"/>
        <v>26</v>
      </c>
      <c r="L955" s="1" t="str">
        <f t="shared" si="144"/>
        <v/>
      </c>
      <c r="M955" s="1" t="str">
        <f t="shared" si="145"/>
        <v/>
      </c>
      <c r="N955" s="1" t="str">
        <f t="shared" si="146"/>
        <v/>
      </c>
      <c r="O955" s="1" t="str">
        <f t="shared" si="147"/>
        <v/>
      </c>
      <c r="P955" s="1">
        <f t="shared" si="148"/>
        <v>0</v>
      </c>
    </row>
    <row r="956" spans="6:16" x14ac:dyDescent="0.3">
      <c r="F956" s="26">
        <f t="shared" si="149"/>
        <v>95.399999999998855</v>
      </c>
      <c r="G956" s="16">
        <f t="shared" ref="G956:G1002" si="150">IF(F956&gt;$C$29,$C$30,IF(I956,N956+(F956-L956)*P956,0))</f>
        <v>1989.4717126307078</v>
      </c>
      <c r="I956" s="33" t="b">
        <f t="shared" ref="I956:I1002" si="151">AND(F956&gt;=$C$28,F956&lt;=$C$29)</f>
        <v>0</v>
      </c>
      <c r="J956" s="33">
        <f t="shared" ref="J956:J1002" si="152">COUNTIF($B$2:$B$26,"&lt;="&amp;F956)</f>
        <v>25</v>
      </c>
      <c r="K956" s="33">
        <f t="shared" ref="K956:K1002" si="153">J956+1</f>
        <v>26</v>
      </c>
      <c r="L956" s="1" t="str">
        <f t="shared" ref="L956:L1002" si="154">IF(I956,INDEX($B$2:$B$26,J956),"")</f>
        <v/>
      </c>
      <c r="M956" s="1" t="str">
        <f t="shared" ref="M956:M1002" si="155">IF(I956,INDEX($B$2:$B$26,K956),"")</f>
        <v/>
      </c>
      <c r="N956" s="1" t="str">
        <f t="shared" ref="N956:N1002" si="156">IF(I956,INDEX($C$2:$C$26,J956),"")</f>
        <v/>
      </c>
      <c r="O956" s="1" t="str">
        <f t="shared" ref="O956:O1002" si="157">IF(I956,INDEX($C$2:$C$26,K956),"")</f>
        <v/>
      </c>
      <c r="P956" s="1">
        <f t="shared" ref="P956:P1002" si="158">IF(L956&lt;&gt;M956,(O956-N956)/(M956-L956),0)</f>
        <v>0</v>
      </c>
    </row>
    <row r="957" spans="6:16" x14ac:dyDescent="0.3">
      <c r="F957" s="26">
        <f t="shared" si="149"/>
        <v>95.499999999998849</v>
      </c>
      <c r="G957" s="16">
        <f t="shared" si="150"/>
        <v>1989.4717126307078</v>
      </c>
      <c r="I957" s="33" t="b">
        <f t="shared" si="151"/>
        <v>0</v>
      </c>
      <c r="J957" s="33">
        <f t="shared" si="152"/>
        <v>25</v>
      </c>
      <c r="K957" s="33">
        <f t="shared" si="153"/>
        <v>26</v>
      </c>
      <c r="L957" s="1" t="str">
        <f t="shared" si="154"/>
        <v/>
      </c>
      <c r="M957" s="1" t="str">
        <f t="shared" si="155"/>
        <v/>
      </c>
      <c r="N957" s="1" t="str">
        <f t="shared" si="156"/>
        <v/>
      </c>
      <c r="O957" s="1" t="str">
        <f t="shared" si="157"/>
        <v/>
      </c>
      <c r="P957" s="1">
        <f t="shared" si="158"/>
        <v>0</v>
      </c>
    </row>
    <row r="958" spans="6:16" x14ac:dyDescent="0.3">
      <c r="F958" s="26">
        <f t="shared" si="149"/>
        <v>95.599999999998843</v>
      </c>
      <c r="G958" s="16">
        <f t="shared" si="150"/>
        <v>1989.4717126307078</v>
      </c>
      <c r="I958" s="33" t="b">
        <f t="shared" si="151"/>
        <v>0</v>
      </c>
      <c r="J958" s="33">
        <f t="shared" si="152"/>
        <v>25</v>
      </c>
      <c r="K958" s="33">
        <f t="shared" si="153"/>
        <v>26</v>
      </c>
      <c r="L958" s="1" t="str">
        <f t="shared" si="154"/>
        <v/>
      </c>
      <c r="M958" s="1" t="str">
        <f t="shared" si="155"/>
        <v/>
      </c>
      <c r="N958" s="1" t="str">
        <f t="shared" si="156"/>
        <v/>
      </c>
      <c r="O958" s="1" t="str">
        <f t="shared" si="157"/>
        <v/>
      </c>
      <c r="P958" s="1">
        <f t="shared" si="158"/>
        <v>0</v>
      </c>
    </row>
    <row r="959" spans="6:16" x14ac:dyDescent="0.3">
      <c r="F959" s="26">
        <f t="shared" si="149"/>
        <v>95.699999999998838</v>
      </c>
      <c r="G959" s="16">
        <f t="shared" si="150"/>
        <v>1989.4717126307078</v>
      </c>
      <c r="I959" s="33" t="b">
        <f t="shared" si="151"/>
        <v>0</v>
      </c>
      <c r="J959" s="33">
        <f t="shared" si="152"/>
        <v>25</v>
      </c>
      <c r="K959" s="33">
        <f t="shared" si="153"/>
        <v>26</v>
      </c>
      <c r="L959" s="1" t="str">
        <f t="shared" si="154"/>
        <v/>
      </c>
      <c r="M959" s="1" t="str">
        <f t="shared" si="155"/>
        <v/>
      </c>
      <c r="N959" s="1" t="str">
        <f t="shared" si="156"/>
        <v/>
      </c>
      <c r="O959" s="1" t="str">
        <f t="shared" si="157"/>
        <v/>
      </c>
      <c r="P959" s="1">
        <f t="shared" si="158"/>
        <v>0</v>
      </c>
    </row>
    <row r="960" spans="6:16" x14ac:dyDescent="0.3">
      <c r="F960" s="26">
        <f t="shared" si="149"/>
        <v>95.799999999998832</v>
      </c>
      <c r="G960" s="16">
        <f t="shared" si="150"/>
        <v>1989.4717126307078</v>
      </c>
      <c r="I960" s="33" t="b">
        <f t="shared" si="151"/>
        <v>0</v>
      </c>
      <c r="J960" s="33">
        <f t="shared" si="152"/>
        <v>25</v>
      </c>
      <c r="K960" s="33">
        <f t="shared" si="153"/>
        <v>26</v>
      </c>
      <c r="L960" s="1" t="str">
        <f t="shared" si="154"/>
        <v/>
      </c>
      <c r="M960" s="1" t="str">
        <f t="shared" si="155"/>
        <v/>
      </c>
      <c r="N960" s="1" t="str">
        <f t="shared" si="156"/>
        <v/>
      </c>
      <c r="O960" s="1" t="str">
        <f t="shared" si="157"/>
        <v/>
      </c>
      <c r="P960" s="1">
        <f t="shared" si="158"/>
        <v>0</v>
      </c>
    </row>
    <row r="961" spans="6:16" x14ac:dyDescent="0.3">
      <c r="F961" s="26">
        <f t="shared" si="149"/>
        <v>95.899999999998826</v>
      </c>
      <c r="G961" s="16">
        <f t="shared" si="150"/>
        <v>1989.4717126307078</v>
      </c>
      <c r="I961" s="33" t="b">
        <f t="shared" si="151"/>
        <v>0</v>
      </c>
      <c r="J961" s="33">
        <f t="shared" si="152"/>
        <v>25</v>
      </c>
      <c r="K961" s="33">
        <f t="shared" si="153"/>
        <v>26</v>
      </c>
      <c r="L961" s="1" t="str">
        <f t="shared" si="154"/>
        <v/>
      </c>
      <c r="M961" s="1" t="str">
        <f t="shared" si="155"/>
        <v/>
      </c>
      <c r="N961" s="1" t="str">
        <f t="shared" si="156"/>
        <v/>
      </c>
      <c r="O961" s="1" t="str">
        <f t="shared" si="157"/>
        <v/>
      </c>
      <c r="P961" s="1">
        <f t="shared" si="158"/>
        <v>0</v>
      </c>
    </row>
    <row r="962" spans="6:16" x14ac:dyDescent="0.3">
      <c r="F962" s="26">
        <f t="shared" si="149"/>
        <v>95.99999999999882</v>
      </c>
      <c r="G962" s="16">
        <f t="shared" si="150"/>
        <v>1989.4717126307078</v>
      </c>
      <c r="I962" s="33" t="b">
        <f t="shared" si="151"/>
        <v>0</v>
      </c>
      <c r="J962" s="33">
        <f t="shared" si="152"/>
        <v>25</v>
      </c>
      <c r="K962" s="33">
        <f t="shared" si="153"/>
        <v>26</v>
      </c>
      <c r="L962" s="1" t="str">
        <f t="shared" si="154"/>
        <v/>
      </c>
      <c r="M962" s="1" t="str">
        <f t="shared" si="155"/>
        <v/>
      </c>
      <c r="N962" s="1" t="str">
        <f t="shared" si="156"/>
        <v/>
      </c>
      <c r="O962" s="1" t="str">
        <f t="shared" si="157"/>
        <v/>
      </c>
      <c r="P962" s="1">
        <f t="shared" si="158"/>
        <v>0</v>
      </c>
    </row>
    <row r="963" spans="6:16" x14ac:dyDescent="0.3">
      <c r="F963" s="26">
        <f t="shared" ref="F963:F1002" si="159">F962+WindSpeedStep</f>
        <v>96.099999999998815</v>
      </c>
      <c r="G963" s="16">
        <f t="shared" si="150"/>
        <v>1989.4717126307078</v>
      </c>
      <c r="I963" s="33" t="b">
        <f t="shared" si="151"/>
        <v>0</v>
      </c>
      <c r="J963" s="33">
        <f t="shared" si="152"/>
        <v>25</v>
      </c>
      <c r="K963" s="33">
        <f t="shared" si="153"/>
        <v>26</v>
      </c>
      <c r="L963" s="1" t="str">
        <f t="shared" si="154"/>
        <v/>
      </c>
      <c r="M963" s="1" t="str">
        <f t="shared" si="155"/>
        <v/>
      </c>
      <c r="N963" s="1" t="str">
        <f t="shared" si="156"/>
        <v/>
      </c>
      <c r="O963" s="1" t="str">
        <f t="shared" si="157"/>
        <v/>
      </c>
      <c r="P963" s="1">
        <f t="shared" si="158"/>
        <v>0</v>
      </c>
    </row>
    <row r="964" spans="6:16" x14ac:dyDescent="0.3">
      <c r="F964" s="26">
        <f t="shared" si="159"/>
        <v>96.199999999998809</v>
      </c>
      <c r="G964" s="16">
        <f t="shared" si="150"/>
        <v>1989.4717126307078</v>
      </c>
      <c r="I964" s="33" t="b">
        <f t="shared" si="151"/>
        <v>0</v>
      </c>
      <c r="J964" s="33">
        <f t="shared" si="152"/>
        <v>25</v>
      </c>
      <c r="K964" s="33">
        <f t="shared" si="153"/>
        <v>26</v>
      </c>
      <c r="L964" s="1" t="str">
        <f t="shared" si="154"/>
        <v/>
      </c>
      <c r="M964" s="1" t="str">
        <f t="shared" si="155"/>
        <v/>
      </c>
      <c r="N964" s="1" t="str">
        <f t="shared" si="156"/>
        <v/>
      </c>
      <c r="O964" s="1" t="str">
        <f t="shared" si="157"/>
        <v/>
      </c>
      <c r="P964" s="1">
        <f t="shared" si="158"/>
        <v>0</v>
      </c>
    </row>
    <row r="965" spans="6:16" x14ac:dyDescent="0.3">
      <c r="F965" s="26">
        <f t="shared" si="159"/>
        <v>96.299999999998803</v>
      </c>
      <c r="G965" s="16">
        <f t="shared" si="150"/>
        <v>1989.4717126307078</v>
      </c>
      <c r="I965" s="33" t="b">
        <f t="shared" si="151"/>
        <v>0</v>
      </c>
      <c r="J965" s="33">
        <f t="shared" si="152"/>
        <v>25</v>
      </c>
      <c r="K965" s="33">
        <f t="shared" si="153"/>
        <v>26</v>
      </c>
      <c r="L965" s="1" t="str">
        <f t="shared" si="154"/>
        <v/>
      </c>
      <c r="M965" s="1" t="str">
        <f t="shared" si="155"/>
        <v/>
      </c>
      <c r="N965" s="1" t="str">
        <f t="shared" si="156"/>
        <v/>
      </c>
      <c r="O965" s="1" t="str">
        <f t="shared" si="157"/>
        <v/>
      </c>
      <c r="P965" s="1">
        <f t="shared" si="158"/>
        <v>0</v>
      </c>
    </row>
    <row r="966" spans="6:16" x14ac:dyDescent="0.3">
      <c r="F966" s="26">
        <f t="shared" si="159"/>
        <v>96.399999999998798</v>
      </c>
      <c r="G966" s="16">
        <f t="shared" si="150"/>
        <v>1989.4717126307078</v>
      </c>
      <c r="I966" s="33" t="b">
        <f t="shared" si="151"/>
        <v>0</v>
      </c>
      <c r="J966" s="33">
        <f t="shared" si="152"/>
        <v>25</v>
      </c>
      <c r="K966" s="33">
        <f t="shared" si="153"/>
        <v>26</v>
      </c>
      <c r="L966" s="1" t="str">
        <f t="shared" si="154"/>
        <v/>
      </c>
      <c r="M966" s="1" t="str">
        <f t="shared" si="155"/>
        <v/>
      </c>
      <c r="N966" s="1" t="str">
        <f t="shared" si="156"/>
        <v/>
      </c>
      <c r="O966" s="1" t="str">
        <f t="shared" si="157"/>
        <v/>
      </c>
      <c r="P966" s="1">
        <f t="shared" si="158"/>
        <v>0</v>
      </c>
    </row>
    <row r="967" spans="6:16" x14ac:dyDescent="0.3">
      <c r="F967" s="26">
        <f t="shared" si="159"/>
        <v>96.499999999998792</v>
      </c>
      <c r="G967" s="16">
        <f t="shared" si="150"/>
        <v>1989.4717126307078</v>
      </c>
      <c r="I967" s="33" t="b">
        <f t="shared" si="151"/>
        <v>0</v>
      </c>
      <c r="J967" s="33">
        <f t="shared" si="152"/>
        <v>25</v>
      </c>
      <c r="K967" s="33">
        <f t="shared" si="153"/>
        <v>26</v>
      </c>
      <c r="L967" s="1" t="str">
        <f t="shared" si="154"/>
        <v/>
      </c>
      <c r="M967" s="1" t="str">
        <f t="shared" si="155"/>
        <v/>
      </c>
      <c r="N967" s="1" t="str">
        <f t="shared" si="156"/>
        <v/>
      </c>
      <c r="O967" s="1" t="str">
        <f t="shared" si="157"/>
        <v/>
      </c>
      <c r="P967" s="1">
        <f t="shared" si="158"/>
        <v>0</v>
      </c>
    </row>
    <row r="968" spans="6:16" x14ac:dyDescent="0.3">
      <c r="F968" s="26">
        <f t="shared" si="159"/>
        <v>96.599999999998786</v>
      </c>
      <c r="G968" s="16">
        <f t="shared" si="150"/>
        <v>1989.4717126307078</v>
      </c>
      <c r="I968" s="33" t="b">
        <f t="shared" si="151"/>
        <v>0</v>
      </c>
      <c r="J968" s="33">
        <f t="shared" si="152"/>
        <v>25</v>
      </c>
      <c r="K968" s="33">
        <f t="shared" si="153"/>
        <v>26</v>
      </c>
      <c r="L968" s="1" t="str">
        <f t="shared" si="154"/>
        <v/>
      </c>
      <c r="M968" s="1" t="str">
        <f t="shared" si="155"/>
        <v/>
      </c>
      <c r="N968" s="1" t="str">
        <f t="shared" si="156"/>
        <v/>
      </c>
      <c r="O968" s="1" t="str">
        <f t="shared" si="157"/>
        <v/>
      </c>
      <c r="P968" s="1">
        <f t="shared" si="158"/>
        <v>0</v>
      </c>
    </row>
    <row r="969" spans="6:16" x14ac:dyDescent="0.3">
      <c r="F969" s="26">
        <f t="shared" si="159"/>
        <v>96.699999999998781</v>
      </c>
      <c r="G969" s="16">
        <f t="shared" si="150"/>
        <v>1989.4717126307078</v>
      </c>
      <c r="I969" s="33" t="b">
        <f t="shared" si="151"/>
        <v>0</v>
      </c>
      <c r="J969" s="33">
        <f t="shared" si="152"/>
        <v>25</v>
      </c>
      <c r="K969" s="33">
        <f t="shared" si="153"/>
        <v>26</v>
      </c>
      <c r="L969" s="1" t="str">
        <f t="shared" si="154"/>
        <v/>
      </c>
      <c r="M969" s="1" t="str">
        <f t="shared" si="155"/>
        <v/>
      </c>
      <c r="N969" s="1" t="str">
        <f t="shared" si="156"/>
        <v/>
      </c>
      <c r="O969" s="1" t="str">
        <f t="shared" si="157"/>
        <v/>
      </c>
      <c r="P969" s="1">
        <f t="shared" si="158"/>
        <v>0</v>
      </c>
    </row>
    <row r="970" spans="6:16" x14ac:dyDescent="0.3">
      <c r="F970" s="26">
        <f t="shared" si="159"/>
        <v>96.799999999998775</v>
      </c>
      <c r="G970" s="16">
        <f t="shared" si="150"/>
        <v>1989.4717126307078</v>
      </c>
      <c r="I970" s="33" t="b">
        <f t="shared" si="151"/>
        <v>0</v>
      </c>
      <c r="J970" s="33">
        <f t="shared" si="152"/>
        <v>25</v>
      </c>
      <c r="K970" s="33">
        <f t="shared" si="153"/>
        <v>26</v>
      </c>
      <c r="L970" s="1" t="str">
        <f t="shared" si="154"/>
        <v/>
      </c>
      <c r="M970" s="1" t="str">
        <f t="shared" si="155"/>
        <v/>
      </c>
      <c r="N970" s="1" t="str">
        <f t="shared" si="156"/>
        <v/>
      </c>
      <c r="O970" s="1" t="str">
        <f t="shared" si="157"/>
        <v/>
      </c>
      <c r="P970" s="1">
        <f t="shared" si="158"/>
        <v>0</v>
      </c>
    </row>
    <row r="971" spans="6:16" x14ac:dyDescent="0.3">
      <c r="F971" s="26">
        <f t="shared" si="159"/>
        <v>96.899999999998769</v>
      </c>
      <c r="G971" s="16">
        <f t="shared" si="150"/>
        <v>1989.4717126307078</v>
      </c>
      <c r="I971" s="33" t="b">
        <f t="shared" si="151"/>
        <v>0</v>
      </c>
      <c r="J971" s="33">
        <f t="shared" si="152"/>
        <v>25</v>
      </c>
      <c r="K971" s="33">
        <f t="shared" si="153"/>
        <v>26</v>
      </c>
      <c r="L971" s="1" t="str">
        <f t="shared" si="154"/>
        <v/>
      </c>
      <c r="M971" s="1" t="str">
        <f t="shared" si="155"/>
        <v/>
      </c>
      <c r="N971" s="1" t="str">
        <f t="shared" si="156"/>
        <v/>
      </c>
      <c r="O971" s="1" t="str">
        <f t="shared" si="157"/>
        <v/>
      </c>
      <c r="P971" s="1">
        <f t="shared" si="158"/>
        <v>0</v>
      </c>
    </row>
    <row r="972" spans="6:16" x14ac:dyDescent="0.3">
      <c r="F972" s="26">
        <f t="shared" si="159"/>
        <v>96.999999999998764</v>
      </c>
      <c r="G972" s="16">
        <f t="shared" si="150"/>
        <v>1989.4717126307078</v>
      </c>
      <c r="I972" s="33" t="b">
        <f t="shared" si="151"/>
        <v>0</v>
      </c>
      <c r="J972" s="33">
        <f t="shared" si="152"/>
        <v>25</v>
      </c>
      <c r="K972" s="33">
        <f t="shared" si="153"/>
        <v>26</v>
      </c>
      <c r="L972" s="1" t="str">
        <f t="shared" si="154"/>
        <v/>
      </c>
      <c r="M972" s="1" t="str">
        <f t="shared" si="155"/>
        <v/>
      </c>
      <c r="N972" s="1" t="str">
        <f t="shared" si="156"/>
        <v/>
      </c>
      <c r="O972" s="1" t="str">
        <f t="shared" si="157"/>
        <v/>
      </c>
      <c r="P972" s="1">
        <f t="shared" si="158"/>
        <v>0</v>
      </c>
    </row>
    <row r="973" spans="6:16" x14ac:dyDescent="0.3">
      <c r="F973" s="26">
        <f t="shared" si="159"/>
        <v>97.099999999998758</v>
      </c>
      <c r="G973" s="16">
        <f t="shared" si="150"/>
        <v>1989.4717126307078</v>
      </c>
      <c r="I973" s="33" t="b">
        <f t="shared" si="151"/>
        <v>0</v>
      </c>
      <c r="J973" s="33">
        <f t="shared" si="152"/>
        <v>25</v>
      </c>
      <c r="K973" s="33">
        <f t="shared" si="153"/>
        <v>26</v>
      </c>
      <c r="L973" s="1" t="str">
        <f t="shared" si="154"/>
        <v/>
      </c>
      <c r="M973" s="1" t="str">
        <f t="shared" si="155"/>
        <v/>
      </c>
      <c r="N973" s="1" t="str">
        <f t="shared" si="156"/>
        <v/>
      </c>
      <c r="O973" s="1" t="str">
        <f t="shared" si="157"/>
        <v/>
      </c>
      <c r="P973" s="1">
        <f t="shared" si="158"/>
        <v>0</v>
      </c>
    </row>
    <row r="974" spans="6:16" x14ac:dyDescent="0.3">
      <c r="F974" s="26">
        <f t="shared" si="159"/>
        <v>97.199999999998752</v>
      </c>
      <c r="G974" s="16">
        <f t="shared" si="150"/>
        <v>1989.4717126307078</v>
      </c>
      <c r="I974" s="33" t="b">
        <f t="shared" si="151"/>
        <v>0</v>
      </c>
      <c r="J974" s="33">
        <f t="shared" si="152"/>
        <v>25</v>
      </c>
      <c r="K974" s="33">
        <f t="shared" si="153"/>
        <v>26</v>
      </c>
      <c r="L974" s="1" t="str">
        <f t="shared" si="154"/>
        <v/>
      </c>
      <c r="M974" s="1" t="str">
        <f t="shared" si="155"/>
        <v/>
      </c>
      <c r="N974" s="1" t="str">
        <f t="shared" si="156"/>
        <v/>
      </c>
      <c r="O974" s="1" t="str">
        <f t="shared" si="157"/>
        <v/>
      </c>
      <c r="P974" s="1">
        <f t="shared" si="158"/>
        <v>0</v>
      </c>
    </row>
    <row r="975" spans="6:16" x14ac:dyDescent="0.3">
      <c r="F975" s="26">
        <f t="shared" si="159"/>
        <v>97.299999999998747</v>
      </c>
      <c r="G975" s="16">
        <f t="shared" si="150"/>
        <v>1989.4717126307078</v>
      </c>
      <c r="I975" s="33" t="b">
        <f t="shared" si="151"/>
        <v>0</v>
      </c>
      <c r="J975" s="33">
        <f t="shared" si="152"/>
        <v>25</v>
      </c>
      <c r="K975" s="33">
        <f t="shared" si="153"/>
        <v>26</v>
      </c>
      <c r="L975" s="1" t="str">
        <f t="shared" si="154"/>
        <v/>
      </c>
      <c r="M975" s="1" t="str">
        <f t="shared" si="155"/>
        <v/>
      </c>
      <c r="N975" s="1" t="str">
        <f t="shared" si="156"/>
        <v/>
      </c>
      <c r="O975" s="1" t="str">
        <f t="shared" si="157"/>
        <v/>
      </c>
      <c r="P975" s="1">
        <f t="shared" si="158"/>
        <v>0</v>
      </c>
    </row>
    <row r="976" spans="6:16" x14ac:dyDescent="0.3">
      <c r="F976" s="26">
        <f t="shared" si="159"/>
        <v>97.399999999998741</v>
      </c>
      <c r="G976" s="16">
        <f t="shared" si="150"/>
        <v>1989.4717126307078</v>
      </c>
      <c r="I976" s="33" t="b">
        <f t="shared" si="151"/>
        <v>0</v>
      </c>
      <c r="J976" s="33">
        <f t="shared" si="152"/>
        <v>25</v>
      </c>
      <c r="K976" s="33">
        <f t="shared" si="153"/>
        <v>26</v>
      </c>
      <c r="L976" s="1" t="str">
        <f t="shared" si="154"/>
        <v/>
      </c>
      <c r="M976" s="1" t="str">
        <f t="shared" si="155"/>
        <v/>
      </c>
      <c r="N976" s="1" t="str">
        <f t="shared" si="156"/>
        <v/>
      </c>
      <c r="O976" s="1" t="str">
        <f t="shared" si="157"/>
        <v/>
      </c>
      <c r="P976" s="1">
        <f t="shared" si="158"/>
        <v>0</v>
      </c>
    </row>
    <row r="977" spans="6:16" x14ac:dyDescent="0.3">
      <c r="F977" s="26">
        <f t="shared" si="159"/>
        <v>97.499999999998735</v>
      </c>
      <c r="G977" s="16">
        <f t="shared" si="150"/>
        <v>1989.4717126307078</v>
      </c>
      <c r="I977" s="33" t="b">
        <f t="shared" si="151"/>
        <v>0</v>
      </c>
      <c r="J977" s="33">
        <f t="shared" si="152"/>
        <v>25</v>
      </c>
      <c r="K977" s="33">
        <f t="shared" si="153"/>
        <v>26</v>
      </c>
      <c r="L977" s="1" t="str">
        <f t="shared" si="154"/>
        <v/>
      </c>
      <c r="M977" s="1" t="str">
        <f t="shared" si="155"/>
        <v/>
      </c>
      <c r="N977" s="1" t="str">
        <f t="shared" si="156"/>
        <v/>
      </c>
      <c r="O977" s="1" t="str">
        <f t="shared" si="157"/>
        <v/>
      </c>
      <c r="P977" s="1">
        <f t="shared" si="158"/>
        <v>0</v>
      </c>
    </row>
    <row r="978" spans="6:16" x14ac:dyDescent="0.3">
      <c r="F978" s="26">
        <f t="shared" si="159"/>
        <v>97.59999999999873</v>
      </c>
      <c r="G978" s="16">
        <f t="shared" si="150"/>
        <v>1989.4717126307078</v>
      </c>
      <c r="I978" s="33" t="b">
        <f t="shared" si="151"/>
        <v>0</v>
      </c>
      <c r="J978" s="33">
        <f t="shared" si="152"/>
        <v>25</v>
      </c>
      <c r="K978" s="33">
        <f t="shared" si="153"/>
        <v>26</v>
      </c>
      <c r="L978" s="1" t="str">
        <f t="shared" si="154"/>
        <v/>
      </c>
      <c r="M978" s="1" t="str">
        <f t="shared" si="155"/>
        <v/>
      </c>
      <c r="N978" s="1" t="str">
        <f t="shared" si="156"/>
        <v/>
      </c>
      <c r="O978" s="1" t="str">
        <f t="shared" si="157"/>
        <v/>
      </c>
      <c r="P978" s="1">
        <f t="shared" si="158"/>
        <v>0</v>
      </c>
    </row>
    <row r="979" spans="6:16" x14ac:dyDescent="0.3">
      <c r="F979" s="26">
        <f t="shared" si="159"/>
        <v>97.699999999998724</v>
      </c>
      <c r="G979" s="16">
        <f t="shared" si="150"/>
        <v>1989.4717126307078</v>
      </c>
      <c r="I979" s="33" t="b">
        <f t="shared" si="151"/>
        <v>0</v>
      </c>
      <c r="J979" s="33">
        <f t="shared" si="152"/>
        <v>25</v>
      </c>
      <c r="K979" s="33">
        <f t="shared" si="153"/>
        <v>26</v>
      </c>
      <c r="L979" s="1" t="str">
        <f t="shared" si="154"/>
        <v/>
      </c>
      <c r="M979" s="1" t="str">
        <f t="shared" si="155"/>
        <v/>
      </c>
      <c r="N979" s="1" t="str">
        <f t="shared" si="156"/>
        <v/>
      </c>
      <c r="O979" s="1" t="str">
        <f t="shared" si="157"/>
        <v/>
      </c>
      <c r="P979" s="1">
        <f t="shared" si="158"/>
        <v>0</v>
      </c>
    </row>
    <row r="980" spans="6:16" x14ac:dyDescent="0.3">
      <c r="F980" s="26">
        <f t="shared" si="159"/>
        <v>97.799999999998718</v>
      </c>
      <c r="G980" s="16">
        <f t="shared" si="150"/>
        <v>1989.4717126307078</v>
      </c>
      <c r="I980" s="33" t="b">
        <f t="shared" si="151"/>
        <v>0</v>
      </c>
      <c r="J980" s="33">
        <f t="shared" si="152"/>
        <v>25</v>
      </c>
      <c r="K980" s="33">
        <f t="shared" si="153"/>
        <v>26</v>
      </c>
      <c r="L980" s="1" t="str">
        <f t="shared" si="154"/>
        <v/>
      </c>
      <c r="M980" s="1" t="str">
        <f t="shared" si="155"/>
        <v/>
      </c>
      <c r="N980" s="1" t="str">
        <f t="shared" si="156"/>
        <v/>
      </c>
      <c r="O980" s="1" t="str">
        <f t="shared" si="157"/>
        <v/>
      </c>
      <c r="P980" s="1">
        <f t="shared" si="158"/>
        <v>0</v>
      </c>
    </row>
    <row r="981" spans="6:16" x14ac:dyDescent="0.3">
      <c r="F981" s="26">
        <f t="shared" si="159"/>
        <v>97.899999999998712</v>
      </c>
      <c r="G981" s="16">
        <f t="shared" si="150"/>
        <v>1989.4717126307078</v>
      </c>
      <c r="I981" s="33" t="b">
        <f t="shared" si="151"/>
        <v>0</v>
      </c>
      <c r="J981" s="33">
        <f t="shared" si="152"/>
        <v>25</v>
      </c>
      <c r="K981" s="33">
        <f t="shared" si="153"/>
        <v>26</v>
      </c>
      <c r="L981" s="1" t="str">
        <f t="shared" si="154"/>
        <v/>
      </c>
      <c r="M981" s="1" t="str">
        <f t="shared" si="155"/>
        <v/>
      </c>
      <c r="N981" s="1" t="str">
        <f t="shared" si="156"/>
        <v/>
      </c>
      <c r="O981" s="1" t="str">
        <f t="shared" si="157"/>
        <v/>
      </c>
      <c r="P981" s="1">
        <f t="shared" si="158"/>
        <v>0</v>
      </c>
    </row>
    <row r="982" spans="6:16" x14ac:dyDescent="0.3">
      <c r="F982" s="26">
        <f t="shared" si="159"/>
        <v>97.999999999998707</v>
      </c>
      <c r="G982" s="16">
        <f t="shared" si="150"/>
        <v>1989.4717126307078</v>
      </c>
      <c r="I982" s="33" t="b">
        <f t="shared" si="151"/>
        <v>0</v>
      </c>
      <c r="J982" s="33">
        <f t="shared" si="152"/>
        <v>25</v>
      </c>
      <c r="K982" s="33">
        <f t="shared" si="153"/>
        <v>26</v>
      </c>
      <c r="L982" s="1" t="str">
        <f t="shared" si="154"/>
        <v/>
      </c>
      <c r="M982" s="1" t="str">
        <f t="shared" si="155"/>
        <v/>
      </c>
      <c r="N982" s="1" t="str">
        <f t="shared" si="156"/>
        <v/>
      </c>
      <c r="O982" s="1" t="str">
        <f t="shared" si="157"/>
        <v/>
      </c>
      <c r="P982" s="1">
        <f t="shared" si="158"/>
        <v>0</v>
      </c>
    </row>
    <row r="983" spans="6:16" x14ac:dyDescent="0.3">
      <c r="F983" s="26">
        <f t="shared" si="159"/>
        <v>98.099999999998701</v>
      </c>
      <c r="G983" s="16">
        <f t="shared" si="150"/>
        <v>1989.4717126307078</v>
      </c>
      <c r="I983" s="33" t="b">
        <f t="shared" si="151"/>
        <v>0</v>
      </c>
      <c r="J983" s="33">
        <f t="shared" si="152"/>
        <v>25</v>
      </c>
      <c r="K983" s="33">
        <f t="shared" si="153"/>
        <v>26</v>
      </c>
      <c r="L983" s="1" t="str">
        <f t="shared" si="154"/>
        <v/>
      </c>
      <c r="M983" s="1" t="str">
        <f t="shared" si="155"/>
        <v/>
      </c>
      <c r="N983" s="1" t="str">
        <f t="shared" si="156"/>
        <v/>
      </c>
      <c r="O983" s="1" t="str">
        <f t="shared" si="157"/>
        <v/>
      </c>
      <c r="P983" s="1">
        <f t="shared" si="158"/>
        <v>0</v>
      </c>
    </row>
    <row r="984" spans="6:16" x14ac:dyDescent="0.3">
      <c r="F984" s="26">
        <f t="shared" si="159"/>
        <v>98.199999999998695</v>
      </c>
      <c r="G984" s="16">
        <f t="shared" si="150"/>
        <v>1989.4717126307078</v>
      </c>
      <c r="I984" s="33" t="b">
        <f t="shared" si="151"/>
        <v>0</v>
      </c>
      <c r="J984" s="33">
        <f t="shared" si="152"/>
        <v>25</v>
      </c>
      <c r="K984" s="33">
        <f t="shared" si="153"/>
        <v>26</v>
      </c>
      <c r="L984" s="1" t="str">
        <f t="shared" si="154"/>
        <v/>
      </c>
      <c r="M984" s="1" t="str">
        <f t="shared" si="155"/>
        <v/>
      </c>
      <c r="N984" s="1" t="str">
        <f t="shared" si="156"/>
        <v/>
      </c>
      <c r="O984" s="1" t="str">
        <f t="shared" si="157"/>
        <v/>
      </c>
      <c r="P984" s="1">
        <f t="shared" si="158"/>
        <v>0</v>
      </c>
    </row>
    <row r="985" spans="6:16" x14ac:dyDescent="0.3">
      <c r="F985" s="26">
        <f t="shared" si="159"/>
        <v>98.29999999999869</v>
      </c>
      <c r="G985" s="16">
        <f t="shared" si="150"/>
        <v>1989.4717126307078</v>
      </c>
      <c r="I985" s="33" t="b">
        <f t="shared" si="151"/>
        <v>0</v>
      </c>
      <c r="J985" s="33">
        <f t="shared" si="152"/>
        <v>25</v>
      </c>
      <c r="K985" s="33">
        <f t="shared" si="153"/>
        <v>26</v>
      </c>
      <c r="L985" s="1" t="str">
        <f t="shared" si="154"/>
        <v/>
      </c>
      <c r="M985" s="1" t="str">
        <f t="shared" si="155"/>
        <v/>
      </c>
      <c r="N985" s="1" t="str">
        <f t="shared" si="156"/>
        <v/>
      </c>
      <c r="O985" s="1" t="str">
        <f t="shared" si="157"/>
        <v/>
      </c>
      <c r="P985" s="1">
        <f t="shared" si="158"/>
        <v>0</v>
      </c>
    </row>
    <row r="986" spans="6:16" x14ac:dyDescent="0.3">
      <c r="F986" s="26">
        <f t="shared" si="159"/>
        <v>98.399999999998684</v>
      </c>
      <c r="G986" s="16">
        <f t="shared" si="150"/>
        <v>1989.4717126307078</v>
      </c>
      <c r="I986" s="33" t="b">
        <f t="shared" si="151"/>
        <v>0</v>
      </c>
      <c r="J986" s="33">
        <f t="shared" si="152"/>
        <v>25</v>
      </c>
      <c r="K986" s="33">
        <f t="shared" si="153"/>
        <v>26</v>
      </c>
      <c r="L986" s="1" t="str">
        <f t="shared" si="154"/>
        <v/>
      </c>
      <c r="M986" s="1" t="str">
        <f t="shared" si="155"/>
        <v/>
      </c>
      <c r="N986" s="1" t="str">
        <f t="shared" si="156"/>
        <v/>
      </c>
      <c r="O986" s="1" t="str">
        <f t="shared" si="157"/>
        <v/>
      </c>
      <c r="P986" s="1">
        <f t="shared" si="158"/>
        <v>0</v>
      </c>
    </row>
    <row r="987" spans="6:16" x14ac:dyDescent="0.3">
      <c r="F987" s="26">
        <f t="shared" si="159"/>
        <v>98.499999999998678</v>
      </c>
      <c r="G987" s="16">
        <f t="shared" si="150"/>
        <v>1989.4717126307078</v>
      </c>
      <c r="I987" s="33" t="b">
        <f t="shared" si="151"/>
        <v>0</v>
      </c>
      <c r="J987" s="33">
        <f t="shared" si="152"/>
        <v>25</v>
      </c>
      <c r="K987" s="33">
        <f t="shared" si="153"/>
        <v>26</v>
      </c>
      <c r="L987" s="1" t="str">
        <f t="shared" si="154"/>
        <v/>
      </c>
      <c r="M987" s="1" t="str">
        <f t="shared" si="155"/>
        <v/>
      </c>
      <c r="N987" s="1" t="str">
        <f t="shared" si="156"/>
        <v/>
      </c>
      <c r="O987" s="1" t="str">
        <f t="shared" si="157"/>
        <v/>
      </c>
      <c r="P987" s="1">
        <f t="shared" si="158"/>
        <v>0</v>
      </c>
    </row>
    <row r="988" spans="6:16" x14ac:dyDescent="0.3">
      <c r="F988" s="26">
        <f t="shared" si="159"/>
        <v>98.599999999998673</v>
      </c>
      <c r="G988" s="16">
        <f t="shared" si="150"/>
        <v>1989.4717126307078</v>
      </c>
      <c r="I988" s="33" t="b">
        <f t="shared" si="151"/>
        <v>0</v>
      </c>
      <c r="J988" s="33">
        <f t="shared" si="152"/>
        <v>25</v>
      </c>
      <c r="K988" s="33">
        <f t="shared" si="153"/>
        <v>26</v>
      </c>
      <c r="L988" s="1" t="str">
        <f t="shared" si="154"/>
        <v/>
      </c>
      <c r="M988" s="1" t="str">
        <f t="shared" si="155"/>
        <v/>
      </c>
      <c r="N988" s="1" t="str">
        <f t="shared" si="156"/>
        <v/>
      </c>
      <c r="O988" s="1" t="str">
        <f t="shared" si="157"/>
        <v/>
      </c>
      <c r="P988" s="1">
        <f t="shared" si="158"/>
        <v>0</v>
      </c>
    </row>
    <row r="989" spans="6:16" x14ac:dyDescent="0.3">
      <c r="F989" s="26">
        <f t="shared" si="159"/>
        <v>98.699999999998667</v>
      </c>
      <c r="G989" s="16">
        <f t="shared" si="150"/>
        <v>1989.4717126307078</v>
      </c>
      <c r="I989" s="33" t="b">
        <f t="shared" si="151"/>
        <v>0</v>
      </c>
      <c r="J989" s="33">
        <f t="shared" si="152"/>
        <v>25</v>
      </c>
      <c r="K989" s="33">
        <f t="shared" si="153"/>
        <v>26</v>
      </c>
      <c r="L989" s="1" t="str">
        <f t="shared" si="154"/>
        <v/>
      </c>
      <c r="M989" s="1" t="str">
        <f t="shared" si="155"/>
        <v/>
      </c>
      <c r="N989" s="1" t="str">
        <f t="shared" si="156"/>
        <v/>
      </c>
      <c r="O989" s="1" t="str">
        <f t="shared" si="157"/>
        <v/>
      </c>
      <c r="P989" s="1">
        <f t="shared" si="158"/>
        <v>0</v>
      </c>
    </row>
    <row r="990" spans="6:16" x14ac:dyDescent="0.3">
      <c r="F990" s="26">
        <f t="shared" si="159"/>
        <v>98.799999999998661</v>
      </c>
      <c r="G990" s="16">
        <f t="shared" si="150"/>
        <v>1989.4717126307078</v>
      </c>
      <c r="I990" s="33" t="b">
        <f t="shared" si="151"/>
        <v>0</v>
      </c>
      <c r="J990" s="33">
        <f t="shared" si="152"/>
        <v>25</v>
      </c>
      <c r="K990" s="33">
        <f t="shared" si="153"/>
        <v>26</v>
      </c>
      <c r="L990" s="1" t="str">
        <f t="shared" si="154"/>
        <v/>
      </c>
      <c r="M990" s="1" t="str">
        <f t="shared" si="155"/>
        <v/>
      </c>
      <c r="N990" s="1" t="str">
        <f t="shared" si="156"/>
        <v/>
      </c>
      <c r="O990" s="1" t="str">
        <f t="shared" si="157"/>
        <v/>
      </c>
      <c r="P990" s="1">
        <f t="shared" si="158"/>
        <v>0</v>
      </c>
    </row>
    <row r="991" spans="6:16" x14ac:dyDescent="0.3">
      <c r="F991" s="26">
        <f t="shared" si="159"/>
        <v>98.899999999998656</v>
      </c>
      <c r="G991" s="16">
        <f t="shared" si="150"/>
        <v>1989.4717126307078</v>
      </c>
      <c r="I991" s="33" t="b">
        <f t="shared" si="151"/>
        <v>0</v>
      </c>
      <c r="J991" s="33">
        <f t="shared" si="152"/>
        <v>25</v>
      </c>
      <c r="K991" s="33">
        <f t="shared" si="153"/>
        <v>26</v>
      </c>
      <c r="L991" s="1" t="str">
        <f t="shared" si="154"/>
        <v/>
      </c>
      <c r="M991" s="1" t="str">
        <f t="shared" si="155"/>
        <v/>
      </c>
      <c r="N991" s="1" t="str">
        <f t="shared" si="156"/>
        <v/>
      </c>
      <c r="O991" s="1" t="str">
        <f t="shared" si="157"/>
        <v/>
      </c>
      <c r="P991" s="1">
        <f t="shared" si="158"/>
        <v>0</v>
      </c>
    </row>
    <row r="992" spans="6:16" x14ac:dyDescent="0.3">
      <c r="F992" s="26">
        <f t="shared" si="159"/>
        <v>98.99999999999865</v>
      </c>
      <c r="G992" s="16">
        <f t="shared" si="150"/>
        <v>1989.4717126307078</v>
      </c>
      <c r="I992" s="33" t="b">
        <f t="shared" si="151"/>
        <v>0</v>
      </c>
      <c r="J992" s="33">
        <f t="shared" si="152"/>
        <v>25</v>
      </c>
      <c r="K992" s="33">
        <f t="shared" si="153"/>
        <v>26</v>
      </c>
      <c r="L992" s="1" t="str">
        <f t="shared" si="154"/>
        <v/>
      </c>
      <c r="M992" s="1" t="str">
        <f t="shared" si="155"/>
        <v/>
      </c>
      <c r="N992" s="1" t="str">
        <f t="shared" si="156"/>
        <v/>
      </c>
      <c r="O992" s="1" t="str">
        <f t="shared" si="157"/>
        <v/>
      </c>
      <c r="P992" s="1">
        <f t="shared" si="158"/>
        <v>0</v>
      </c>
    </row>
    <row r="993" spans="6:16" x14ac:dyDescent="0.3">
      <c r="F993" s="26">
        <f t="shared" si="159"/>
        <v>99.099999999998644</v>
      </c>
      <c r="G993" s="16">
        <f t="shared" si="150"/>
        <v>1989.4717126307078</v>
      </c>
      <c r="I993" s="33" t="b">
        <f t="shared" si="151"/>
        <v>0</v>
      </c>
      <c r="J993" s="33">
        <f t="shared" si="152"/>
        <v>25</v>
      </c>
      <c r="K993" s="33">
        <f t="shared" si="153"/>
        <v>26</v>
      </c>
      <c r="L993" s="1" t="str">
        <f t="shared" si="154"/>
        <v/>
      </c>
      <c r="M993" s="1" t="str">
        <f t="shared" si="155"/>
        <v/>
      </c>
      <c r="N993" s="1" t="str">
        <f t="shared" si="156"/>
        <v/>
      </c>
      <c r="O993" s="1" t="str">
        <f t="shared" si="157"/>
        <v/>
      </c>
      <c r="P993" s="1">
        <f t="shared" si="158"/>
        <v>0</v>
      </c>
    </row>
    <row r="994" spans="6:16" x14ac:dyDescent="0.3">
      <c r="F994" s="26">
        <f t="shared" si="159"/>
        <v>99.199999999998639</v>
      </c>
      <c r="G994" s="16">
        <f t="shared" si="150"/>
        <v>1989.4717126307078</v>
      </c>
      <c r="I994" s="33" t="b">
        <f t="shared" si="151"/>
        <v>0</v>
      </c>
      <c r="J994" s="33">
        <f t="shared" si="152"/>
        <v>25</v>
      </c>
      <c r="K994" s="33">
        <f t="shared" si="153"/>
        <v>26</v>
      </c>
      <c r="L994" s="1" t="str">
        <f t="shared" si="154"/>
        <v/>
      </c>
      <c r="M994" s="1" t="str">
        <f t="shared" si="155"/>
        <v/>
      </c>
      <c r="N994" s="1" t="str">
        <f t="shared" si="156"/>
        <v/>
      </c>
      <c r="O994" s="1" t="str">
        <f t="shared" si="157"/>
        <v/>
      </c>
      <c r="P994" s="1">
        <f t="shared" si="158"/>
        <v>0</v>
      </c>
    </row>
    <row r="995" spans="6:16" x14ac:dyDescent="0.3">
      <c r="F995" s="26">
        <f t="shared" si="159"/>
        <v>99.299999999998633</v>
      </c>
      <c r="G995" s="16">
        <f t="shared" si="150"/>
        <v>1989.4717126307078</v>
      </c>
      <c r="I995" s="33" t="b">
        <f t="shared" si="151"/>
        <v>0</v>
      </c>
      <c r="J995" s="33">
        <f t="shared" si="152"/>
        <v>25</v>
      </c>
      <c r="K995" s="33">
        <f t="shared" si="153"/>
        <v>26</v>
      </c>
      <c r="L995" s="1" t="str">
        <f t="shared" si="154"/>
        <v/>
      </c>
      <c r="M995" s="1" t="str">
        <f t="shared" si="155"/>
        <v/>
      </c>
      <c r="N995" s="1" t="str">
        <f t="shared" si="156"/>
        <v/>
      </c>
      <c r="O995" s="1" t="str">
        <f t="shared" si="157"/>
        <v/>
      </c>
      <c r="P995" s="1">
        <f t="shared" si="158"/>
        <v>0</v>
      </c>
    </row>
    <row r="996" spans="6:16" x14ac:dyDescent="0.3">
      <c r="F996" s="26">
        <f t="shared" si="159"/>
        <v>99.399999999998627</v>
      </c>
      <c r="G996" s="16">
        <f t="shared" si="150"/>
        <v>1989.4717126307078</v>
      </c>
      <c r="I996" s="33" t="b">
        <f t="shared" si="151"/>
        <v>0</v>
      </c>
      <c r="J996" s="33">
        <f t="shared" si="152"/>
        <v>25</v>
      </c>
      <c r="K996" s="33">
        <f t="shared" si="153"/>
        <v>26</v>
      </c>
      <c r="L996" s="1" t="str">
        <f t="shared" si="154"/>
        <v/>
      </c>
      <c r="M996" s="1" t="str">
        <f t="shared" si="155"/>
        <v/>
      </c>
      <c r="N996" s="1" t="str">
        <f t="shared" si="156"/>
        <v/>
      </c>
      <c r="O996" s="1" t="str">
        <f t="shared" si="157"/>
        <v/>
      </c>
      <c r="P996" s="1">
        <f t="shared" si="158"/>
        <v>0</v>
      </c>
    </row>
    <row r="997" spans="6:16" x14ac:dyDescent="0.3">
      <c r="F997" s="26">
        <f t="shared" si="159"/>
        <v>99.499999999998622</v>
      </c>
      <c r="G997" s="16">
        <f t="shared" si="150"/>
        <v>1989.4717126307078</v>
      </c>
      <c r="I997" s="33" t="b">
        <f t="shared" si="151"/>
        <v>0</v>
      </c>
      <c r="J997" s="33">
        <f t="shared" si="152"/>
        <v>25</v>
      </c>
      <c r="K997" s="33">
        <f t="shared" si="153"/>
        <v>26</v>
      </c>
      <c r="L997" s="1" t="str">
        <f t="shared" si="154"/>
        <v/>
      </c>
      <c r="M997" s="1" t="str">
        <f t="shared" si="155"/>
        <v/>
      </c>
      <c r="N997" s="1" t="str">
        <f t="shared" si="156"/>
        <v/>
      </c>
      <c r="O997" s="1" t="str">
        <f t="shared" si="157"/>
        <v/>
      </c>
      <c r="P997" s="1">
        <f t="shared" si="158"/>
        <v>0</v>
      </c>
    </row>
    <row r="998" spans="6:16" x14ac:dyDescent="0.3">
      <c r="F998" s="26">
        <f t="shared" si="159"/>
        <v>99.599999999998616</v>
      </c>
      <c r="G998" s="16">
        <f t="shared" si="150"/>
        <v>1989.4717126307078</v>
      </c>
      <c r="I998" s="33" t="b">
        <f t="shared" si="151"/>
        <v>0</v>
      </c>
      <c r="J998" s="33">
        <f t="shared" si="152"/>
        <v>25</v>
      </c>
      <c r="K998" s="33">
        <f t="shared" si="153"/>
        <v>26</v>
      </c>
      <c r="L998" s="1" t="str">
        <f t="shared" si="154"/>
        <v/>
      </c>
      <c r="M998" s="1" t="str">
        <f t="shared" si="155"/>
        <v/>
      </c>
      <c r="N998" s="1" t="str">
        <f t="shared" si="156"/>
        <v/>
      </c>
      <c r="O998" s="1" t="str">
        <f t="shared" si="157"/>
        <v/>
      </c>
      <c r="P998" s="1">
        <f t="shared" si="158"/>
        <v>0</v>
      </c>
    </row>
    <row r="999" spans="6:16" x14ac:dyDescent="0.3">
      <c r="F999" s="26">
        <f t="shared" si="159"/>
        <v>99.69999999999861</v>
      </c>
      <c r="G999" s="16">
        <f t="shared" si="150"/>
        <v>1989.4717126307078</v>
      </c>
      <c r="I999" s="33" t="b">
        <f t="shared" si="151"/>
        <v>0</v>
      </c>
      <c r="J999" s="33">
        <f t="shared" si="152"/>
        <v>25</v>
      </c>
      <c r="K999" s="33">
        <f t="shared" si="153"/>
        <v>26</v>
      </c>
      <c r="L999" s="1" t="str">
        <f t="shared" si="154"/>
        <v/>
      </c>
      <c r="M999" s="1" t="str">
        <f t="shared" si="155"/>
        <v/>
      </c>
      <c r="N999" s="1" t="str">
        <f t="shared" si="156"/>
        <v/>
      </c>
      <c r="O999" s="1" t="str">
        <f t="shared" si="157"/>
        <v/>
      </c>
      <c r="P999" s="1">
        <f t="shared" si="158"/>
        <v>0</v>
      </c>
    </row>
    <row r="1000" spans="6:16" x14ac:dyDescent="0.3">
      <c r="F1000" s="26">
        <f t="shared" si="159"/>
        <v>99.799999999998604</v>
      </c>
      <c r="G1000" s="16">
        <f t="shared" si="150"/>
        <v>1989.4717126307078</v>
      </c>
      <c r="I1000" s="33" t="b">
        <f t="shared" si="151"/>
        <v>0</v>
      </c>
      <c r="J1000" s="33">
        <f t="shared" si="152"/>
        <v>25</v>
      </c>
      <c r="K1000" s="33">
        <f t="shared" si="153"/>
        <v>26</v>
      </c>
      <c r="L1000" s="1" t="str">
        <f t="shared" si="154"/>
        <v/>
      </c>
      <c r="M1000" s="1" t="str">
        <f t="shared" si="155"/>
        <v/>
      </c>
      <c r="N1000" s="1" t="str">
        <f t="shared" si="156"/>
        <v/>
      </c>
      <c r="O1000" s="1" t="str">
        <f t="shared" si="157"/>
        <v/>
      </c>
      <c r="P1000" s="1">
        <f t="shared" si="158"/>
        <v>0</v>
      </c>
    </row>
    <row r="1001" spans="6:16" x14ac:dyDescent="0.3">
      <c r="F1001" s="26">
        <f t="shared" si="159"/>
        <v>99.899999999998599</v>
      </c>
      <c r="G1001" s="16">
        <f t="shared" si="150"/>
        <v>1989.4717126307078</v>
      </c>
      <c r="I1001" s="33" t="b">
        <f t="shared" si="151"/>
        <v>0</v>
      </c>
      <c r="J1001" s="33">
        <f t="shared" si="152"/>
        <v>25</v>
      </c>
      <c r="K1001" s="33">
        <f t="shared" si="153"/>
        <v>26</v>
      </c>
      <c r="L1001" s="1" t="str">
        <f t="shared" si="154"/>
        <v/>
      </c>
      <c r="M1001" s="1" t="str">
        <f t="shared" si="155"/>
        <v/>
      </c>
      <c r="N1001" s="1" t="str">
        <f t="shared" si="156"/>
        <v/>
      </c>
      <c r="O1001" s="1" t="str">
        <f t="shared" si="157"/>
        <v/>
      </c>
      <c r="P1001" s="1">
        <f t="shared" si="158"/>
        <v>0</v>
      </c>
    </row>
    <row r="1002" spans="6:16" x14ac:dyDescent="0.3">
      <c r="F1002" s="26">
        <f t="shared" si="159"/>
        <v>99.999999999998593</v>
      </c>
      <c r="G1002" s="16">
        <f t="shared" si="150"/>
        <v>1989.4717126307078</v>
      </c>
      <c r="I1002" s="33" t="b">
        <f t="shared" si="151"/>
        <v>0</v>
      </c>
      <c r="J1002" s="33">
        <f t="shared" si="152"/>
        <v>25</v>
      </c>
      <c r="K1002" s="33">
        <f t="shared" si="153"/>
        <v>26</v>
      </c>
      <c r="L1002" s="1" t="str">
        <f t="shared" si="154"/>
        <v/>
      </c>
      <c r="M1002" s="1" t="str">
        <f t="shared" si="155"/>
        <v/>
      </c>
      <c r="N1002" s="1" t="str">
        <f t="shared" si="156"/>
        <v/>
      </c>
      <c r="O1002" s="1" t="str">
        <f t="shared" si="157"/>
        <v/>
      </c>
      <c r="P1002" s="1">
        <f t="shared" si="158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abSelected="1" topLeftCell="A53" workbookViewId="0">
      <selection activeCell="H71" sqref="H71"/>
    </sheetView>
  </sheetViews>
  <sheetFormatPr defaultColWidth="11.44140625" defaultRowHeight="14.4" x14ac:dyDescent="0.3"/>
  <cols>
    <col min="1" max="1" width="3.88671875" style="51" customWidth="1"/>
    <col min="2" max="2" width="54.44140625" style="51" customWidth="1"/>
    <col min="3" max="3" width="17.33203125" style="51" customWidth="1"/>
    <col min="4" max="39" width="8.88671875" style="51" customWidth="1"/>
  </cols>
  <sheetData>
    <row r="1" spans="2:18" customFormat="1" ht="15" thickBot="1" x14ac:dyDescent="0.35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customFormat="1" ht="15" thickBot="1" x14ac:dyDescent="0.35">
      <c r="B2" s="52" t="s">
        <v>39</v>
      </c>
      <c r="C2" s="53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8" customFormat="1" ht="15" thickBot="1" x14ac:dyDescent="0.35">
      <c r="B3" s="144" t="s">
        <v>40</v>
      </c>
      <c r="C3" s="54" t="s">
        <v>41</v>
      </c>
      <c r="D3" s="55" t="s">
        <v>42</v>
      </c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18" customFormat="1" ht="15" thickBot="1" x14ac:dyDescent="0.35">
      <c r="B4" s="144"/>
      <c r="C4" s="56" t="s">
        <v>43</v>
      </c>
      <c r="D4" s="57">
        <f>COUNT(TimeSeries!$R:$R)</f>
        <v>4125</v>
      </c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</row>
    <row r="5" spans="2:18" customFormat="1" ht="15" thickBot="1" x14ac:dyDescent="0.35">
      <c r="B5" s="144"/>
      <c r="C5" s="56" t="s">
        <v>44</v>
      </c>
      <c r="D5" s="58">
        <f>SUM(TimeSeries!$S:$S)/SUM(TimeSeries!$R:$R)</f>
        <v>2.5475249494060271E-3</v>
      </c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</row>
    <row r="6" spans="2:18" customFormat="1" ht="15" thickBot="1" x14ac:dyDescent="0.35">
      <c r="B6" s="144"/>
      <c r="C6" s="56" t="s">
        <v>45</v>
      </c>
      <c r="D6" s="58">
        <f>SUM(TimeSeries!$T:$T)/SUM(TimeSeries!$R:$R)</f>
        <v>5.701018831818723E-2</v>
      </c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</row>
    <row r="7" spans="2:18" customFormat="1" ht="15" thickBot="1" x14ac:dyDescent="0.35">
      <c r="B7" s="144" t="s">
        <v>46</v>
      </c>
      <c r="C7" s="54" t="s">
        <v>41</v>
      </c>
      <c r="D7" s="59" t="s">
        <v>47</v>
      </c>
      <c r="E7" s="60" t="s">
        <v>48</v>
      </c>
      <c r="F7" s="60" t="s">
        <v>49</v>
      </c>
      <c r="G7" s="60" t="s">
        <v>50</v>
      </c>
      <c r="H7" s="60" t="s">
        <v>51</v>
      </c>
      <c r="I7" s="60" t="s">
        <v>52</v>
      </c>
      <c r="J7" s="60" t="s">
        <v>53</v>
      </c>
      <c r="K7" s="60" t="s">
        <v>54</v>
      </c>
      <c r="L7" s="60" t="s">
        <v>55</v>
      </c>
      <c r="M7" s="60" t="s">
        <v>165</v>
      </c>
      <c r="N7" s="60" t="s">
        <v>57</v>
      </c>
      <c r="O7" s="60" t="s">
        <v>58</v>
      </c>
      <c r="P7" s="60" t="s">
        <v>59</v>
      </c>
      <c r="Q7" s="60" t="s">
        <v>60</v>
      </c>
      <c r="R7" s="61" t="s">
        <v>61</v>
      </c>
    </row>
    <row r="8" spans="2:18" customFormat="1" ht="15" thickBot="1" x14ac:dyDescent="0.35">
      <c r="B8" s="144"/>
      <c r="C8" s="56" t="s">
        <v>43</v>
      </c>
      <c r="D8" s="62">
        <f>COUNTIF(TimeSeries!$AO:$AO,D7)</f>
        <v>262</v>
      </c>
      <c r="E8" s="63">
        <f>COUNTIF(TimeSeries!$AO:$AO,E7)</f>
        <v>284</v>
      </c>
      <c r="F8" s="63">
        <f>COUNTIF(TimeSeries!$AO:$AO,F7)</f>
        <v>340</v>
      </c>
      <c r="G8" s="63">
        <f>COUNTIF(TimeSeries!$AO:$AO,G7)</f>
        <v>328</v>
      </c>
      <c r="H8" s="63">
        <f>COUNTIF(TimeSeries!$AO:$AO,H7)</f>
        <v>336</v>
      </c>
      <c r="I8" s="63">
        <f>COUNTIF(TimeSeries!$AO:$AO,I7)</f>
        <v>343</v>
      </c>
      <c r="J8" s="63">
        <f>COUNTIF(TimeSeries!$AO:$AO,J7)</f>
        <v>282</v>
      </c>
      <c r="K8" s="63">
        <f>COUNTIF(TimeSeries!$AO:$AO,K7)</f>
        <v>252</v>
      </c>
      <c r="L8" s="63">
        <f>COUNTIF(TimeSeries!$AO:$AO,L7)</f>
        <v>164</v>
      </c>
      <c r="M8" s="63">
        <f>COUNTIF(TimeSeries!$AO:$AO,M7)</f>
        <v>135</v>
      </c>
      <c r="N8" s="63">
        <f>COUNTIF(TimeSeries!$AO:$AO,N7)</f>
        <v>144</v>
      </c>
      <c r="O8" s="63">
        <f>COUNTIF(TimeSeries!$AO:$AO,O7)</f>
        <v>128</v>
      </c>
      <c r="P8" s="63">
        <f>COUNTIF(TimeSeries!$AO:$AO,P7)</f>
        <v>142</v>
      </c>
      <c r="Q8" s="63">
        <f>COUNTIF(TimeSeries!$AO:$AO,Q7)</f>
        <v>173</v>
      </c>
      <c r="R8" s="64">
        <f>COUNTIF(TimeSeries!$AO:$AO,R7)</f>
        <v>149</v>
      </c>
    </row>
    <row r="9" spans="2:18" customFormat="1" ht="15" thickBot="1" x14ac:dyDescent="0.35">
      <c r="B9" s="144"/>
      <c r="C9" s="56" t="s">
        <v>44</v>
      </c>
      <c r="D9" s="65">
        <f>IF(D8&gt;0,SUMIF(TimeSeries!$AO:$AO,D7,TimeSeries!$S:$S)/SUMIF(TimeSeries!$AO:$AO,D7,TimeSeries!$R:$R),"")</f>
        <v>2.903834543940282E-2</v>
      </c>
      <c r="E9" s="66">
        <f>IF(E8&gt;0,SUMIF(TimeSeries!$AO:$AO,E7,TimeSeries!$S:$S)/SUMIF(TimeSeries!$AO:$AO,E7,TimeSeries!$R:$R),"")</f>
        <v>7.8723574938117116E-2</v>
      </c>
      <c r="F9" s="66">
        <f>IF(F8&gt;0,SUMIF(TimeSeries!$AO:$AO,F7,TimeSeries!$S:$S)/SUMIF(TimeSeries!$AO:$AO,F7,TimeSeries!$R:$R),"")</f>
        <v>1.735446515570032E-2</v>
      </c>
      <c r="G9" s="66">
        <f>IF(G8&gt;0,SUMIF(TimeSeries!$AO:$AO,G7,TimeSeries!$S:$S)/SUMIF(TimeSeries!$AO:$AO,G7,TimeSeries!$R:$R),"")</f>
        <v>3.6449472434261971E-3</v>
      </c>
      <c r="H9" s="66">
        <f>IF(H8&gt;0,SUMIF(TimeSeries!$AO:$AO,H7,TimeSeries!$S:$S)/SUMIF(TimeSeries!$AO:$AO,H7,TimeSeries!$R:$R),"")</f>
        <v>8.5327567955613751E-4</v>
      </c>
      <c r="I9" s="66">
        <f>IF(I8&gt;0,SUMIF(TimeSeries!$AO:$AO,I7,TimeSeries!$S:$S)/SUMIF(TimeSeries!$AO:$AO,I7,TimeSeries!$R:$R),"")</f>
        <v>-3.7139799268642209E-3</v>
      </c>
      <c r="J9" s="66">
        <f>IF(J8&gt;0,SUMIF(TimeSeries!$AO:$AO,J7,TimeSeries!$S:$S)/SUMIF(TimeSeries!$AO:$AO,J7,TimeSeries!$R:$R),"")</f>
        <v>-1.2156976630147157E-2</v>
      </c>
      <c r="K9" s="66">
        <f>IF(K8&gt;0,SUMIF(TimeSeries!$AO:$AO,K7,TimeSeries!$S:$S)/SUMIF(TimeSeries!$AO:$AO,K7,TimeSeries!$R:$R),"")</f>
        <v>-4.2713733392469155E-3</v>
      </c>
      <c r="L9" s="66">
        <f>IF(L8&gt;0,SUMIF(TimeSeries!$AO:$AO,L7,TimeSeries!$S:$S)/SUMIF(TimeSeries!$AO:$AO,L7,TimeSeries!$R:$R),"")</f>
        <v>1.2649371966139284E-2</v>
      </c>
      <c r="M9" s="66">
        <f>IF(M8&gt;0,SUMIF(TimeSeries!$AO:$AO,M7,TimeSeries!$S:$S)/SUMIF(TimeSeries!$AO:$AO,M7,TimeSeries!$R:$R),"")</f>
        <v>1.3294328127030835E-2</v>
      </c>
      <c r="N9" s="66">
        <f>IF(N8&gt;0,SUMIF(TimeSeries!$AO:$AO,N7,TimeSeries!$S:$S)/SUMIF(TimeSeries!$AO:$AO,N7,TimeSeries!$R:$R),"")</f>
        <v>-2.9792852723768823E-3</v>
      </c>
      <c r="O9" s="66">
        <f>IF(O8&gt;0,SUMIF(TimeSeries!$AO:$AO,O7,TimeSeries!$S:$S)/SUMIF(TimeSeries!$AO:$AO,O7,TimeSeries!$R:$R),"")</f>
        <v>6.7635202384799739E-3</v>
      </c>
      <c r="P9" s="66">
        <f>IF(P8&gt;0,SUMIF(TimeSeries!$AO:$AO,P7,TimeSeries!$S:$S)/SUMIF(TimeSeries!$AO:$AO,P7,TimeSeries!$R:$R),"")</f>
        <v>6.4037467391160419E-3</v>
      </c>
      <c r="Q9" s="66">
        <f>IF(Q8&gt;0,SUMIF(TimeSeries!$AO:$AO,Q7,TimeSeries!$S:$S)/SUMIF(TimeSeries!$AO:$AO,Q7,TimeSeries!$R:$R),"")</f>
        <v>-3.4917040368090341E-3</v>
      </c>
      <c r="R9" s="67">
        <f>IF(R8&gt;0,SUMIF(TimeSeries!$AO:$AO,R7,TimeSeries!$S:$S)/SUMIF(TimeSeries!$AO:$AO,R7,TimeSeries!$R:$R),"")</f>
        <v>-7.5075862109834433E-4</v>
      </c>
    </row>
    <row r="10" spans="2:18" customFormat="1" ht="15" thickBot="1" x14ac:dyDescent="0.35">
      <c r="B10" s="144"/>
      <c r="C10" s="56" t="s">
        <v>45</v>
      </c>
      <c r="D10" s="65">
        <f>IF(D8&gt;0,SUMIF(TimeSeries!$AO:$AO,D7,TimeSeries!$T:$T)/SUMIF(TimeSeries!$AO:$AO,D7,TimeSeries!$R:$R),"")</f>
        <v>0.23687106032345817</v>
      </c>
      <c r="E10" s="66">
        <f>IF(E8&gt;0,SUMIF(TimeSeries!$AO:$AO,E7,TimeSeries!$T:$T)/SUMIF(TimeSeries!$AO:$AO,E7,TimeSeries!$R:$R),"")</f>
        <v>0.18630936692031613</v>
      </c>
      <c r="F10" s="66">
        <f>IF(F8&gt;0,SUMIF(TimeSeries!$AO:$AO,F7,TimeSeries!$T:$T)/SUMIF(TimeSeries!$AO:$AO,F7,TimeSeries!$R:$R),"")</f>
        <v>0.14479004633958503</v>
      </c>
      <c r="G10" s="66">
        <f>IF(G8&gt;0,SUMIF(TimeSeries!$AO:$AO,G7,TimeSeries!$T:$T)/SUMIF(TimeSeries!$AO:$AO,G7,TimeSeries!$R:$R),"")</f>
        <v>0.11872857354754485</v>
      </c>
      <c r="H10" s="66">
        <f>IF(H8&gt;0,SUMIF(TimeSeries!$AO:$AO,H7,TimeSeries!$T:$T)/SUMIF(TimeSeries!$AO:$AO,H7,TimeSeries!$R:$R),"")</f>
        <v>0.10258533455501952</v>
      </c>
      <c r="I10" s="66">
        <f>IF(I8&gt;0,SUMIF(TimeSeries!$AO:$AO,I7,TimeSeries!$T:$T)/SUMIF(TimeSeries!$AO:$AO,I7,TimeSeries!$R:$R),"")</f>
        <v>0.10345862207401881</v>
      </c>
      <c r="J10" s="66">
        <f>IF(J8&gt;0,SUMIF(TimeSeries!$AO:$AO,J7,TimeSeries!$T:$T)/SUMIF(TimeSeries!$AO:$AO,J7,TimeSeries!$R:$R),"")</f>
        <v>9.862280519332832E-2</v>
      </c>
      <c r="K10" s="66">
        <f>IF(K8&gt;0,SUMIF(TimeSeries!$AO:$AO,K7,TimeSeries!$T:$T)/SUMIF(TimeSeries!$AO:$AO,K7,TimeSeries!$R:$R),"")</f>
        <v>8.634459409227585E-2</v>
      </c>
      <c r="L10" s="66">
        <f>IF(L8&gt;0,SUMIF(TimeSeries!$AO:$AO,L7,TimeSeries!$T:$T)/SUMIF(TimeSeries!$AO:$AO,L7,TimeSeries!$R:$R),"")</f>
        <v>0.10006827573419962</v>
      </c>
      <c r="M10" s="66">
        <f>IF(M8&gt;0,SUMIF(TimeSeries!$AO:$AO,M7,TimeSeries!$T:$T)/SUMIF(TimeSeries!$AO:$AO,M7,TimeSeries!$R:$R),"")</f>
        <v>7.6889356730872382E-2</v>
      </c>
      <c r="N10" s="66">
        <f>IF(N8&gt;0,SUMIF(TimeSeries!$AO:$AO,N7,TimeSeries!$T:$T)/SUMIF(TimeSeries!$AO:$AO,N7,TimeSeries!$R:$R),"")</f>
        <v>5.2420708300816021E-2</v>
      </c>
      <c r="O10" s="66">
        <f>IF(O8&gt;0,SUMIF(TimeSeries!$AO:$AO,O7,TimeSeries!$T:$T)/SUMIF(TimeSeries!$AO:$AO,O7,TimeSeries!$R:$R),"")</f>
        <v>4.2186428250474639E-2</v>
      </c>
      <c r="P10" s="66">
        <f>IF(P8&gt;0,SUMIF(TimeSeries!$AO:$AO,P7,TimeSeries!$T:$T)/SUMIF(TimeSeries!$AO:$AO,P7,TimeSeries!$R:$R),"")</f>
        <v>2.7070015038559679E-2</v>
      </c>
      <c r="Q10" s="66">
        <f>IF(Q8&gt;0,SUMIF(TimeSeries!$AO:$AO,Q7,TimeSeries!$T:$T)/SUMIF(TimeSeries!$AO:$AO,Q7,TimeSeries!$R:$R),"")</f>
        <v>1.4995907921699296E-2</v>
      </c>
      <c r="R10" s="67">
        <f>IF(R8&gt;0,SUMIF(TimeSeries!$AO:$AO,R7,TimeSeries!$T:$T)/SUMIF(TimeSeries!$AO:$AO,R7,TimeSeries!$R:$R),"")</f>
        <v>1.0180381680178513E-2</v>
      </c>
    </row>
    <row r="11" spans="2:18" customFormat="1" ht="15" thickBot="1" x14ac:dyDescent="0.35">
      <c r="B11" s="144" t="s">
        <v>62</v>
      </c>
      <c r="C11" s="54" t="s">
        <v>41</v>
      </c>
      <c r="D11" s="59" t="s">
        <v>47</v>
      </c>
      <c r="E11" s="60" t="s">
        <v>48</v>
      </c>
      <c r="F11" s="60" t="s">
        <v>49</v>
      </c>
      <c r="G11" s="60" t="s">
        <v>50</v>
      </c>
      <c r="H11" s="60" t="s">
        <v>51</v>
      </c>
      <c r="I11" s="60" t="s">
        <v>52</v>
      </c>
      <c r="J11" s="60" t="s">
        <v>53</v>
      </c>
      <c r="K11" s="60" t="s">
        <v>54</v>
      </c>
      <c r="L11" s="60" t="s">
        <v>55</v>
      </c>
      <c r="M11" s="60" t="s">
        <v>165</v>
      </c>
      <c r="N11" s="60" t="s">
        <v>57</v>
      </c>
      <c r="O11" s="60" t="s">
        <v>58</v>
      </c>
      <c r="P11" s="60" t="s">
        <v>59</v>
      </c>
      <c r="Q11" s="60" t="s">
        <v>60</v>
      </c>
      <c r="R11" s="61" t="s">
        <v>61</v>
      </c>
    </row>
    <row r="12" spans="2:18" customFormat="1" ht="15" thickBot="1" x14ac:dyDescent="0.35">
      <c r="B12" s="144"/>
      <c r="C12" s="56" t="s">
        <v>43</v>
      </c>
      <c r="D12" s="62">
        <f>COUNTIFS(TimeSeries!$AO:$AO,D11,TimeSeries!$AN:$AN,"Inner")</f>
        <v>27</v>
      </c>
      <c r="E12" s="63">
        <f>COUNTIFS(TimeSeries!$AO:$AO,E11,TimeSeries!$AN:$AN,"Inner")</f>
        <v>36</v>
      </c>
      <c r="F12" s="63">
        <f>COUNTIFS(TimeSeries!$AO:$AO,F11,TimeSeries!$AN:$AN,"Inner")</f>
        <v>42</v>
      </c>
      <c r="G12" s="63">
        <f>COUNTIFS(TimeSeries!$AO:$AO,G11,TimeSeries!$AN:$AN,"Inner")</f>
        <v>55</v>
      </c>
      <c r="H12" s="63">
        <f>COUNTIFS(TimeSeries!$AO:$AO,H11,TimeSeries!$AN:$AN,"Inner")</f>
        <v>78</v>
      </c>
      <c r="I12" s="63">
        <f>COUNTIFS(TimeSeries!$AO:$AO,I11,TimeSeries!$AN:$AN,"Inner")</f>
        <v>78</v>
      </c>
      <c r="J12" s="63">
        <f>COUNTIFS(TimeSeries!$AO:$AO,J11,TimeSeries!$AN:$AN,"Inner")</f>
        <v>82</v>
      </c>
      <c r="K12" s="63">
        <f>COUNTIFS(TimeSeries!$AO:$AO,K11,TimeSeries!$AN:$AN,"Inner")</f>
        <v>94</v>
      </c>
      <c r="L12" s="63">
        <f>COUNTIFS(TimeSeries!$AO:$AO,L11,TimeSeries!$AN:$AN,"Inner")</f>
        <v>66</v>
      </c>
      <c r="M12" s="63">
        <f>COUNTIFS(TimeSeries!$AO:$AO,M11,TimeSeries!$AN:$AN,"Inner")</f>
        <v>54</v>
      </c>
      <c r="N12" s="63">
        <f>COUNTIFS(TimeSeries!$AO:$AO,N11,TimeSeries!$AN:$AN,"Inner")</f>
        <v>65</v>
      </c>
      <c r="O12" s="63">
        <f>COUNTIFS(TimeSeries!$AO:$AO,O11,TimeSeries!$AN:$AN,"Inner")</f>
        <v>68</v>
      </c>
      <c r="P12" s="63">
        <f>COUNTIFS(TimeSeries!$AO:$AO,P11,TimeSeries!$AN:$AN,"Inner")</f>
        <v>72</v>
      </c>
      <c r="Q12" s="63">
        <f>COUNTIFS(TimeSeries!$AO:$AO,Q11,TimeSeries!$AN:$AN,"Inner")</f>
        <v>97</v>
      </c>
      <c r="R12" s="64">
        <f>COUNTIFS(TimeSeries!$AO:$AO,R11,TimeSeries!$AN:$AN,"Inner")</f>
        <v>84</v>
      </c>
    </row>
    <row r="13" spans="2:18" customFormat="1" ht="15" thickBot="1" x14ac:dyDescent="0.35">
      <c r="B13" s="144"/>
      <c r="C13" s="56" t="s">
        <v>44</v>
      </c>
      <c r="D13" s="65">
        <f>IF(D12&gt;0,SUMIFS(TimeSeries!$S:$S,TimeSeries!$AO:$AO,D$11,TimeSeries!$AN:$AN,"Inner")/SUMIFS(TimeSeries!$R:$R,TimeSeries!$AO:$AO,D$11,TimeSeries!$AN:$AN,"Inner"),"")</f>
        <v>-4.4423104457105754E-2</v>
      </c>
      <c r="E13" s="66">
        <f>IF(E12&gt;0,SUMIFS(TimeSeries!$S:$S,TimeSeries!$AO:$AO,E$11,TimeSeries!$AN:$AN,"Inner")/SUMIFS(TimeSeries!$R:$R,TimeSeries!$AO:$AO,E$11,TimeSeries!$AN:$AN,"Inner"),"")</f>
        <v>3.1613674643857427E-2</v>
      </c>
      <c r="F13" s="66">
        <f>IF(F12&gt;0,SUMIFS(TimeSeries!$S:$S,TimeSeries!$AO:$AO,F$11,TimeSeries!$AN:$AN,"Inner")/SUMIFS(TimeSeries!$R:$R,TimeSeries!$AO:$AO,F$11,TimeSeries!$AN:$AN,"Inner"),"")</f>
        <v>1.480711791936622E-2</v>
      </c>
      <c r="G13" s="66">
        <f>IF(G12&gt;0,SUMIFS(TimeSeries!$S:$S,TimeSeries!$AO:$AO,G$11,TimeSeries!$AN:$AN,"Inner")/SUMIFS(TimeSeries!$R:$R,TimeSeries!$AO:$AO,G$11,TimeSeries!$AN:$AN,"Inner"),"")</f>
        <v>-2.4124555840848626E-2</v>
      </c>
      <c r="H13" s="66">
        <f>IF(H12&gt;0,SUMIFS(TimeSeries!$S:$S,TimeSeries!$AO:$AO,H$11,TimeSeries!$AN:$AN,"Inner")/SUMIFS(TimeSeries!$R:$R,TimeSeries!$AO:$AO,H$11,TimeSeries!$AN:$AN,"Inner"),"")</f>
        <v>1.957045456354357E-2</v>
      </c>
      <c r="I13" s="66">
        <f>IF(I12&gt;0,SUMIFS(TimeSeries!$S:$S,TimeSeries!$AO:$AO,I$11,TimeSeries!$AN:$AN,"Inner")/SUMIFS(TimeSeries!$R:$R,TimeSeries!$AO:$AO,I$11,TimeSeries!$AN:$AN,"Inner"),"")</f>
        <v>5.5344942873021205E-3</v>
      </c>
      <c r="J13" s="66">
        <f>IF(J12&gt;0,SUMIFS(TimeSeries!$S:$S,TimeSeries!$AO:$AO,J$11,TimeSeries!$AN:$AN,"Inner")/SUMIFS(TimeSeries!$R:$R,TimeSeries!$AO:$AO,J$11,TimeSeries!$AN:$AN,"Inner"),"")</f>
        <v>-2.8264707653655702E-3</v>
      </c>
      <c r="K13" s="66">
        <f>IF(K12&gt;0,SUMIFS(TimeSeries!$S:$S,TimeSeries!$AO:$AO,K$11,TimeSeries!$AN:$AN,"Inner")/SUMIFS(TimeSeries!$R:$R,TimeSeries!$AO:$AO,K$11,TimeSeries!$AN:$AN,"Inner"),"")</f>
        <v>-5.9358345444874847E-3</v>
      </c>
      <c r="L13" s="66">
        <f>IF(L12&gt;0,SUMIFS(TimeSeries!$S:$S,TimeSeries!$AO:$AO,L$11,TimeSeries!$AN:$AN,"Inner")/SUMIFS(TimeSeries!$R:$R,TimeSeries!$AO:$AO,L$11,TimeSeries!$AN:$AN,"Inner"),"")</f>
        <v>7.4868229638711745E-3</v>
      </c>
      <c r="M13" s="66">
        <f>IF(M12&gt;0,SUMIFS(TimeSeries!$S:$S,TimeSeries!$AO:$AO,M$11,TimeSeries!$AN:$AN,"Inner")/SUMIFS(TimeSeries!$R:$R,TimeSeries!$AO:$AO,M$11,TimeSeries!$AN:$AN,"Inner"),"")</f>
        <v>6.1001294230247916E-3</v>
      </c>
      <c r="N13" s="66">
        <f>IF(N12&gt;0,SUMIFS(TimeSeries!$S:$S,TimeSeries!$AO:$AO,N$11,TimeSeries!$AN:$AN,"Inner")/SUMIFS(TimeSeries!$R:$R,TimeSeries!$AO:$AO,N$11,TimeSeries!$AN:$AN,"Inner"),"")</f>
        <v>-6.7645839630397497E-3</v>
      </c>
      <c r="O13" s="66">
        <f>IF(O12&gt;0,SUMIFS(TimeSeries!$S:$S,TimeSeries!$AO:$AO,O$11,TimeSeries!$AN:$AN,"Inner")/SUMIFS(TimeSeries!$R:$R,TimeSeries!$AO:$AO,O$11,TimeSeries!$AN:$AN,"Inner"),"")</f>
        <v>-3.4448906224969606E-3</v>
      </c>
      <c r="P13" s="66">
        <f>IF(P12&gt;0,SUMIFS(TimeSeries!$S:$S,TimeSeries!$AO:$AO,P$11,TimeSeries!$AN:$AN,"Inner")/SUMIFS(TimeSeries!$R:$R,TimeSeries!$AO:$AO,P$11,TimeSeries!$AN:$AN,"Inner"),"")</f>
        <v>4.6923154889740885E-3</v>
      </c>
      <c r="Q13" s="66">
        <f>IF(Q12&gt;0,SUMIFS(TimeSeries!$S:$S,TimeSeries!$AO:$AO,Q$11,TimeSeries!$AN:$AN,"Inner")/SUMIFS(TimeSeries!$R:$R,TimeSeries!$AO:$AO,Q$11,TimeSeries!$AN:$AN,"Inner"),"")</f>
        <v>-2.0185382927667252E-3</v>
      </c>
      <c r="R13" s="67">
        <f>IF(R12&gt;0,SUMIFS(TimeSeries!$S:$S,TimeSeries!$AO:$AO,R$11,TimeSeries!$AN:$AN,"Inner")/SUMIFS(TimeSeries!$R:$R,TimeSeries!$AO:$AO,R$11,TimeSeries!$AN:$AN,"Inner"),"")</f>
        <v>7.0077729563865329E-4</v>
      </c>
    </row>
    <row r="14" spans="2:18" customFormat="1" ht="15" thickBot="1" x14ac:dyDescent="0.35">
      <c r="B14" s="144"/>
      <c r="C14" s="56" t="s">
        <v>45</v>
      </c>
      <c r="D14" s="65">
        <f>IF(D12&gt;0,SUMIFS(TimeSeries!$T:$T,TimeSeries!$AO:$AO,D$11,TimeSeries!$AN:$AN,"Inner")/SUMIFS(TimeSeries!$R:$R,TimeSeries!$AO:$AO,D$11,TimeSeries!$AN:$AN,"Inner"),"")</f>
        <v>0.2239331113465603</v>
      </c>
      <c r="E14" s="66">
        <f>IF(E12&gt;0,SUMIFS(TimeSeries!$T:$T,TimeSeries!$AO:$AO,E$11,TimeSeries!$AN:$AN,"Inner")/SUMIFS(TimeSeries!$R:$R,TimeSeries!$AO:$AO,E$11,TimeSeries!$AN:$AN,"Inner"),"")</f>
        <v>0.16518961861239878</v>
      </c>
      <c r="F14" s="66">
        <f>IF(F12&gt;0,SUMIFS(TimeSeries!$T:$T,TimeSeries!$AO:$AO,F$11,TimeSeries!$AN:$AN,"Inner")/SUMIFS(TimeSeries!$R:$R,TimeSeries!$AO:$AO,F$11,TimeSeries!$AN:$AN,"Inner"),"")</f>
        <v>0.14554754475455553</v>
      </c>
      <c r="G14" s="66">
        <f>IF(G12&gt;0,SUMIFS(TimeSeries!$T:$T,TimeSeries!$AO:$AO,G$11,TimeSeries!$AN:$AN,"Inner")/SUMIFS(TimeSeries!$R:$R,TimeSeries!$AO:$AO,G$11,TimeSeries!$AN:$AN,"Inner"),"")</f>
        <v>0.12026371558765075</v>
      </c>
      <c r="H14" s="66">
        <f>IF(H12&gt;0,SUMIFS(TimeSeries!$T:$T,TimeSeries!$AO:$AO,H$11,TimeSeries!$AN:$AN,"Inner")/SUMIFS(TimeSeries!$R:$R,TimeSeries!$AO:$AO,H$11,TimeSeries!$AN:$AN,"Inner"),"")</f>
        <v>0.1177502790445232</v>
      </c>
      <c r="I14" s="66">
        <f>IF(I12&gt;0,SUMIFS(TimeSeries!$T:$T,TimeSeries!$AO:$AO,I$11,TimeSeries!$AN:$AN,"Inner")/SUMIFS(TimeSeries!$R:$R,TimeSeries!$AO:$AO,I$11,TimeSeries!$AN:$AN,"Inner"),"")</f>
        <v>0.12511347055068123</v>
      </c>
      <c r="J14" s="66">
        <f>IF(J12&gt;0,SUMIFS(TimeSeries!$T:$T,TimeSeries!$AO:$AO,J$11,TimeSeries!$AN:$AN,"Inner")/SUMIFS(TimeSeries!$R:$R,TimeSeries!$AO:$AO,J$11,TimeSeries!$AN:$AN,"Inner"),"")</f>
        <v>0.10939873892279607</v>
      </c>
      <c r="K14" s="66">
        <f>IF(K12&gt;0,SUMIFS(TimeSeries!$T:$T,TimeSeries!$AO:$AO,K$11,TimeSeries!$AN:$AN,"Inner")/SUMIFS(TimeSeries!$R:$R,TimeSeries!$AO:$AO,K$11,TimeSeries!$AN:$AN,"Inner"),"")</f>
        <v>8.63097807119904E-2</v>
      </c>
      <c r="L14" s="66">
        <f>IF(L12&gt;0,SUMIFS(TimeSeries!$T:$T,TimeSeries!$AO:$AO,L$11,TimeSeries!$AN:$AN,"Inner")/SUMIFS(TimeSeries!$R:$R,TimeSeries!$AO:$AO,L$11,TimeSeries!$AN:$AN,"Inner"),"")</f>
        <v>9.8723881328306257E-2</v>
      </c>
      <c r="M14" s="66">
        <f>IF(M12&gt;0,SUMIFS(TimeSeries!$T:$T,TimeSeries!$AO:$AO,M$11,TimeSeries!$AN:$AN,"Inner")/SUMIFS(TimeSeries!$R:$R,TimeSeries!$AO:$AO,M$11,TimeSeries!$AN:$AN,"Inner"),"")</f>
        <v>7.1932623153179512E-2</v>
      </c>
      <c r="N14" s="66">
        <f>IF(N12&gt;0,SUMIFS(TimeSeries!$T:$T,TimeSeries!$AO:$AO,N$11,TimeSeries!$AN:$AN,"Inner")/SUMIFS(TimeSeries!$R:$R,TimeSeries!$AO:$AO,N$11,TimeSeries!$AN:$AN,"Inner"),"")</f>
        <v>4.574344752467082E-2</v>
      </c>
      <c r="O14" s="66">
        <f>IF(O12&gt;0,SUMIFS(TimeSeries!$T:$T,TimeSeries!$AO:$AO,O$11,TimeSeries!$AN:$AN,"Inner")/SUMIFS(TimeSeries!$R:$R,TimeSeries!$AO:$AO,O$11,TimeSeries!$AN:$AN,"Inner"),"")</f>
        <v>3.4415959115691341E-2</v>
      </c>
      <c r="P14" s="66">
        <f>IF(P12&gt;0,SUMIFS(TimeSeries!$T:$T,TimeSeries!$AO:$AO,P$11,TimeSeries!$AN:$AN,"Inner")/SUMIFS(TimeSeries!$R:$R,TimeSeries!$AO:$AO,P$11,TimeSeries!$AN:$AN,"Inner"),"")</f>
        <v>2.3098896359478531E-2</v>
      </c>
      <c r="Q14" s="66">
        <f>IF(Q12&gt;0,SUMIFS(TimeSeries!$T:$T,TimeSeries!$AO:$AO,Q$11,TimeSeries!$AN:$AN,"Inner")/SUMIFS(TimeSeries!$R:$R,TimeSeries!$AO:$AO,Q$11,TimeSeries!$AN:$AN,"Inner"),"")</f>
        <v>1.2476408102229204E-2</v>
      </c>
      <c r="R14" s="67">
        <f>IF(R12&gt;0,SUMIFS(TimeSeries!$T:$T,TimeSeries!$AO:$AO,R$11,TimeSeries!$AN:$AN,"Inner")/SUMIFS(TimeSeries!$R:$R,TimeSeries!$AO:$AO,R$11,TimeSeries!$AN:$AN,"Inner"),"")</f>
        <v>1.0077958206073599E-2</v>
      </c>
    </row>
    <row r="15" spans="2:18" customFormat="1" ht="15" thickBot="1" x14ac:dyDescent="0.35">
      <c r="B15" s="144" t="s">
        <v>63</v>
      </c>
      <c r="C15" s="54" t="s">
        <v>41</v>
      </c>
      <c r="D15" s="59" t="s">
        <v>47</v>
      </c>
      <c r="E15" s="60" t="s">
        <v>48</v>
      </c>
      <c r="F15" s="60" t="s">
        <v>49</v>
      </c>
      <c r="G15" s="60" t="s">
        <v>50</v>
      </c>
      <c r="H15" s="60" t="s">
        <v>51</v>
      </c>
      <c r="I15" s="60" t="s">
        <v>52</v>
      </c>
      <c r="J15" s="60" t="s">
        <v>53</v>
      </c>
      <c r="K15" s="60" t="s">
        <v>54</v>
      </c>
      <c r="L15" s="60" t="s">
        <v>55</v>
      </c>
      <c r="M15" s="60" t="s">
        <v>165</v>
      </c>
      <c r="N15" s="60" t="s">
        <v>57</v>
      </c>
      <c r="O15" s="60" t="s">
        <v>58</v>
      </c>
      <c r="P15" s="60" t="s">
        <v>59</v>
      </c>
      <c r="Q15" s="60" t="s">
        <v>60</v>
      </c>
      <c r="R15" s="61" t="s">
        <v>61</v>
      </c>
    </row>
    <row r="16" spans="2:18" customFormat="1" ht="15" thickBot="1" x14ac:dyDescent="0.35">
      <c r="B16" s="144"/>
      <c r="C16" s="56" t="s">
        <v>43</v>
      </c>
      <c r="D16" s="62">
        <f>COUNTIFS(TimeSeries!$AO:$AO,D15,TimeSeries!$AN:$AN,"Outer")</f>
        <v>235</v>
      </c>
      <c r="E16" s="63">
        <f>COUNTIFS(TimeSeries!$AO:$AO,E15,TimeSeries!$AN:$AN,"Outer")</f>
        <v>248</v>
      </c>
      <c r="F16" s="63">
        <f>COUNTIFS(TimeSeries!$AO:$AO,F15,TimeSeries!$AN:$AN,"Outer")</f>
        <v>298</v>
      </c>
      <c r="G16" s="63">
        <f>COUNTIFS(TimeSeries!$AO:$AO,G15,TimeSeries!$AN:$AN,"Outer")</f>
        <v>273</v>
      </c>
      <c r="H16" s="63">
        <f>COUNTIFS(TimeSeries!$AO:$AO,H15,TimeSeries!$AN:$AN,"Outer")</f>
        <v>258</v>
      </c>
      <c r="I16" s="63">
        <f>COUNTIFS(TimeSeries!$AO:$AO,I15,TimeSeries!$AN:$AN,"Outer")</f>
        <v>265</v>
      </c>
      <c r="J16" s="63">
        <f>COUNTIFS(TimeSeries!$AO:$AO,J15,TimeSeries!$AN:$AN,"Outer")</f>
        <v>200</v>
      </c>
      <c r="K16" s="63">
        <f>COUNTIFS(TimeSeries!$AO:$AO,K15,TimeSeries!$AN:$AN,"Outer")</f>
        <v>158</v>
      </c>
      <c r="L16" s="63">
        <f>COUNTIFS(TimeSeries!$AO:$AO,L15,TimeSeries!$AN:$AN,"Outer")</f>
        <v>98</v>
      </c>
      <c r="M16" s="63">
        <f>COUNTIFS(TimeSeries!$AO:$AO,M15,TimeSeries!$AN:$AN,"Outer")</f>
        <v>81</v>
      </c>
      <c r="N16" s="63">
        <f>COUNTIFS(TimeSeries!$AO:$AO,N15,TimeSeries!$AN:$AN,"Outer")</f>
        <v>79</v>
      </c>
      <c r="O16" s="63">
        <f>COUNTIFS(TimeSeries!$AO:$AO,O15,TimeSeries!$AN:$AN,"Outer")</f>
        <v>60</v>
      </c>
      <c r="P16" s="63">
        <f>COUNTIFS(TimeSeries!$AO:$AO,P15,TimeSeries!$AN:$AN,"Outer")</f>
        <v>70</v>
      </c>
      <c r="Q16" s="63">
        <f>COUNTIFS(TimeSeries!$AO:$AO,Q15,TimeSeries!$AN:$AN,"Outer")</f>
        <v>76</v>
      </c>
      <c r="R16" s="64">
        <f>COUNTIFS(TimeSeries!$AO:$AO,R15,TimeSeries!$AN:$AN,"Outer")</f>
        <v>65</v>
      </c>
    </row>
    <row r="17" spans="2:39" customFormat="1" ht="15" thickBot="1" x14ac:dyDescent="0.35">
      <c r="B17" s="144"/>
      <c r="C17" s="56" t="s">
        <v>44</v>
      </c>
      <c r="D17" s="65">
        <f>IF(D16&gt;0,SUMIFS(TimeSeries!$S:$S,TimeSeries!$AO:$AO,D$11,TimeSeries!$AN:$AN,"Outer")/SUMIFS(TimeSeries!$R:$R,TimeSeries!$AO:$AO,D$11,TimeSeries!$AN:$AN,"Outer"),"")</f>
        <v>3.8165207487475615E-2</v>
      </c>
      <c r="E17" s="66">
        <f>IF(E16&gt;0,SUMIFS(TimeSeries!$S:$S,TimeSeries!$AO:$AO,E$11,TimeSeries!$AN:$AN,"Outer")/SUMIFS(TimeSeries!$R:$R,TimeSeries!$AO:$AO,E$11,TimeSeries!$AN:$AN,"Outer"),"")</f>
        <v>8.5693882088433496E-2</v>
      </c>
      <c r="F17" s="66">
        <f>IF(F16&gt;0,SUMIFS(TimeSeries!$S:$S,TimeSeries!$AO:$AO,F$11,TimeSeries!$AN:$AN,"Outer")/SUMIFS(TimeSeries!$R:$R,TimeSeries!$AO:$AO,F$11,TimeSeries!$AN:$AN,"Outer"),"")</f>
        <v>1.7716444850023657E-2</v>
      </c>
      <c r="G17" s="66">
        <f>IF(G16&gt;0,SUMIFS(TimeSeries!$S:$S,TimeSeries!$AO:$AO,G$11,TimeSeries!$AN:$AN,"Outer")/SUMIFS(TimeSeries!$R:$R,TimeSeries!$AO:$AO,G$11,TimeSeries!$AN:$AN,"Outer"),"")</f>
        <v>9.5802013403621204E-3</v>
      </c>
      <c r="H17" s="66">
        <f>IF(H16&gt;0,SUMIFS(TimeSeries!$S:$S,TimeSeries!$AO:$AO,H$11,TimeSeries!$AN:$AN,"Outer")/SUMIFS(TimeSeries!$R:$R,TimeSeries!$AO:$AO,H$11,TimeSeries!$AN:$AN,"Outer"),"")</f>
        <v>-4.758303365774587E-3</v>
      </c>
      <c r="I17" s="66">
        <f>IF(I16&gt;0,SUMIFS(TimeSeries!$S:$S,TimeSeries!$AO:$AO,I$11,TimeSeries!$AN:$AN,"Outer")/SUMIFS(TimeSeries!$R:$R,TimeSeries!$AO:$AO,I$11,TimeSeries!$AN:$AN,"Outer"),"")</f>
        <v>-6.4388115250837629E-3</v>
      </c>
      <c r="J17" s="66">
        <f>IF(J16&gt;0,SUMIFS(TimeSeries!$S:$S,TimeSeries!$AO:$AO,J$11,TimeSeries!$AN:$AN,"Outer")/SUMIFS(TimeSeries!$R:$R,TimeSeries!$AO:$AO,J$11,TimeSeries!$AN:$AN,"Outer"),"")</f>
        <v>-1.5917506201086746E-2</v>
      </c>
      <c r="K17" s="66">
        <f>IF(K16&gt;0,SUMIFS(TimeSeries!$S:$S,TimeSeries!$AO:$AO,K$11,TimeSeries!$AN:$AN,"Outer")/SUMIFS(TimeSeries!$R:$R,TimeSeries!$AO:$AO,K$11,TimeSeries!$AN:$AN,"Outer"),"")</f>
        <v>-3.2707679406288842E-3</v>
      </c>
      <c r="L17" s="66">
        <f>IF(L16&gt;0,SUMIFS(TimeSeries!$S:$S,TimeSeries!$AO:$AO,L$11,TimeSeries!$AN:$AN,"Outer")/SUMIFS(TimeSeries!$R:$R,TimeSeries!$AO:$AO,L$11,TimeSeries!$AN:$AN,"Outer"),"")</f>
        <v>1.6178524927956846E-2</v>
      </c>
      <c r="M17" s="66">
        <f>IF(M16&gt;0,SUMIFS(TimeSeries!$S:$S,TimeSeries!$AO:$AO,M$11,TimeSeries!$AN:$AN,"Outer")/SUMIFS(TimeSeries!$R:$R,TimeSeries!$AO:$AO,M$11,TimeSeries!$AN:$AN,"Outer"),"")</f>
        <v>1.8132696018095168E-2</v>
      </c>
      <c r="N17" s="66">
        <f>IF(N16&gt;0,SUMIFS(TimeSeries!$S:$S,TimeSeries!$AO:$AO,N$11,TimeSeries!$AN:$AN,"Outer")/SUMIFS(TimeSeries!$R:$R,TimeSeries!$AO:$AO,N$11,TimeSeries!$AN:$AN,"Outer"),"")</f>
        <v>1.2655512291740456E-4</v>
      </c>
      <c r="O17" s="66">
        <f>IF(O16&gt;0,SUMIFS(TimeSeries!$S:$S,TimeSeries!$AO:$AO,O$11,TimeSeries!$AN:$AN,"Outer")/SUMIFS(TimeSeries!$R:$R,TimeSeries!$AO:$AO,O$11,TimeSeries!$AN:$AN,"Outer"),"")</f>
        <v>1.8519333345200263E-2</v>
      </c>
      <c r="P17" s="66">
        <f>IF(P16&gt;0,SUMIFS(TimeSeries!$S:$S,TimeSeries!$AO:$AO,P$11,TimeSeries!$AN:$AN,"Outer")/SUMIFS(TimeSeries!$R:$R,TimeSeries!$AO:$AO,P$11,TimeSeries!$AN:$AN,"Outer"),"")</f>
        <v>8.1780709261462109E-3</v>
      </c>
      <c r="Q17" s="66">
        <f>IF(Q16&gt;0,SUMIFS(TimeSeries!$S:$S,TimeSeries!$AO:$AO,Q$11,TimeSeries!$AN:$AN,"Outer")/SUMIFS(TimeSeries!$R:$R,TimeSeries!$AO:$AO,Q$11,TimeSeries!$AN:$AN,"Outer"),"")</f>
        <v>-5.3789027178494766E-3</v>
      </c>
      <c r="R17" s="67">
        <f>IF(R16&gt;0,SUMIFS(TimeSeries!$S:$S,TimeSeries!$AO:$AO,R$11,TimeSeries!$AN:$AN,"Outer")/SUMIFS(TimeSeries!$R:$R,TimeSeries!$AO:$AO,R$11,TimeSeries!$AN:$AN,"Outer"),"")</f>
        <v>-2.6282769170859329E-3</v>
      </c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</row>
    <row r="18" spans="2:39" customFormat="1" ht="15" thickBot="1" x14ac:dyDescent="0.35">
      <c r="B18" s="144"/>
      <c r="C18" s="56" t="s">
        <v>45</v>
      </c>
      <c r="D18" s="65">
        <f>IF(D16&gt;0,SUMIFS(TimeSeries!$T:$T,TimeSeries!$AO:$AO,D$11,TimeSeries!$AN:$AN,"Outer")/SUMIFS(TimeSeries!$R:$R,TimeSeries!$AO:$AO,D$11,TimeSeries!$AN:$AN,"Outer"),"")</f>
        <v>0.23847847313199252</v>
      </c>
      <c r="E18" s="66">
        <f>IF(E16&gt;0,SUMIFS(TimeSeries!$T:$T,TimeSeries!$AO:$AO,E$11,TimeSeries!$AN:$AN,"Outer")/SUMIFS(TimeSeries!$R:$R,TimeSeries!$AO:$AO,E$11,TimeSeries!$AN:$AN,"Outer"),"")</f>
        <v>0.1894342118408964</v>
      </c>
      <c r="F18" s="66">
        <f>IF(F16&gt;0,SUMIFS(TimeSeries!$T:$T,TimeSeries!$AO:$AO,F$11,TimeSeries!$AN:$AN,"Outer")/SUMIFS(TimeSeries!$R:$R,TimeSeries!$AO:$AO,F$11,TimeSeries!$AN:$AN,"Outer"),"")</f>
        <v>0.14468240532355453</v>
      </c>
      <c r="G18" s="66">
        <f>IF(G16&gt;0,SUMIFS(TimeSeries!$T:$T,TimeSeries!$AO:$AO,G$11,TimeSeries!$AN:$AN,"Outer")/SUMIFS(TimeSeries!$R:$R,TimeSeries!$AO:$AO,G$11,TimeSeries!$AN:$AN,"Outer"),"")</f>
        <v>0.11840046331614218</v>
      </c>
      <c r="H18" s="66">
        <f>IF(H16&gt;0,SUMIFS(TimeSeries!$T:$T,TimeSeries!$AO:$AO,H$11,TimeSeries!$AN:$AN,"Outer")/SUMIFS(TimeSeries!$R:$R,TimeSeries!$AO:$AO,H$11,TimeSeries!$AN:$AN,"Outer"),"")</f>
        <v>9.8038747419834038E-2</v>
      </c>
      <c r="I18" s="66">
        <f>IF(I16&gt;0,SUMIFS(TimeSeries!$T:$T,TimeSeries!$AO:$AO,I$11,TimeSeries!$AN:$AN,"Outer")/SUMIFS(TimeSeries!$R:$R,TimeSeries!$AO:$AO,I$11,TimeSeries!$AN:$AN,"Outer"),"")</f>
        <v>9.7078562615834502E-2</v>
      </c>
      <c r="J18" s="66">
        <f>IF(J16&gt;0,SUMIFS(TimeSeries!$T:$T,TimeSeries!$AO:$AO,J$11,TimeSeries!$AN:$AN,"Outer")/SUMIFS(TimeSeries!$R:$R,TimeSeries!$AO:$AO,J$11,TimeSeries!$AN:$AN,"Outer"),"")</f>
        <v>9.4279716187071372E-2</v>
      </c>
      <c r="K18" s="66">
        <f>IF(K16&gt;0,SUMIFS(TimeSeries!$T:$T,TimeSeries!$AO:$AO,K$11,TimeSeries!$AN:$AN,"Outer")/SUMIFS(TimeSeries!$R:$R,TimeSeries!$AO:$AO,K$11,TimeSeries!$AN:$AN,"Outer"),"")</f>
        <v>8.6365522460055064E-2</v>
      </c>
      <c r="L18" s="66">
        <f>IF(L16&gt;0,SUMIFS(TimeSeries!$T:$T,TimeSeries!$AO:$AO,L$11,TimeSeries!$AN:$AN,"Outer")/SUMIFS(TimeSeries!$R:$R,TimeSeries!$AO:$AO,L$11,TimeSeries!$AN:$AN,"Outer"),"")</f>
        <v>0.10098731272490415</v>
      </c>
      <c r="M18" s="66">
        <f>IF(M16&gt;0,SUMIFS(TimeSeries!$T:$T,TimeSeries!$AO:$AO,M$11,TimeSeries!$AN:$AN,"Outer")/SUMIFS(TimeSeries!$R:$R,TimeSeries!$AO:$AO,M$11,TimeSeries!$AN:$AN,"Outer"),"")</f>
        <v>8.0222945581221325E-2</v>
      </c>
      <c r="N18" s="66">
        <f>IF(N16&gt;0,SUMIFS(TimeSeries!$T:$T,TimeSeries!$AO:$AO,N$11,TimeSeries!$AN:$AN,"Outer")/SUMIFS(TimeSeries!$R:$R,TimeSeries!$AO:$AO,N$11,TimeSeries!$AN:$AN,"Outer"),"")</f>
        <v>5.7899405741422487E-2</v>
      </c>
      <c r="O18" s="66">
        <f>IF(O16&gt;0,SUMIFS(TimeSeries!$T:$T,TimeSeries!$AO:$AO,O$11,TimeSeries!$AN:$AN,"Outer")/SUMIFS(TimeSeries!$R:$R,TimeSeries!$AO:$AO,O$11,TimeSeries!$AN:$AN,"Outer"),"")</f>
        <v>5.1134753718960806E-2</v>
      </c>
      <c r="P18" s="66">
        <f>IF(P16&gt;0,SUMIFS(TimeSeries!$T:$T,TimeSeries!$AO:$AO,P$11,TimeSeries!$AN:$AN,"Outer")/SUMIFS(TimeSeries!$R:$R,TimeSeries!$AO:$AO,P$11,TimeSeries!$AN:$AN,"Outer"),"")</f>
        <v>3.1187067313535089E-2</v>
      </c>
      <c r="Q18" s="66">
        <f>IF(Q16&gt;0,SUMIFS(TimeSeries!$T:$T,TimeSeries!$AO:$AO,Q$11,TimeSeries!$AN:$AN,"Outer")/SUMIFS(TimeSeries!$R:$R,TimeSeries!$AO:$AO,Q$11,TimeSeries!$AN:$AN,"Outer"),"")</f>
        <v>1.822351266027988E-2</v>
      </c>
      <c r="R18" s="67">
        <f>IF(R16&gt;0,SUMIFS(TimeSeries!$T:$T,TimeSeries!$AO:$AO,R$11,TimeSeries!$AN:$AN,"Outer")/SUMIFS(TimeSeries!$R:$R,TimeSeries!$AO:$AO,R$11,TimeSeries!$AN:$AN,"Outer"),"")</f>
        <v>1.0312863380667791E-2</v>
      </c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</row>
    <row r="19" spans="2:39" customFormat="1" ht="15" thickBot="1" x14ac:dyDescent="0.35">
      <c r="B19" s="144" t="s">
        <v>64</v>
      </c>
      <c r="C19" s="54" t="s">
        <v>41</v>
      </c>
      <c r="D19" s="68" t="s">
        <v>65</v>
      </c>
      <c r="E19" s="69" t="s">
        <v>66</v>
      </c>
      <c r="F19" s="69" t="s">
        <v>67</v>
      </c>
      <c r="G19" s="69" t="s">
        <v>68</v>
      </c>
      <c r="H19" s="69" t="s">
        <v>69</v>
      </c>
      <c r="I19" s="69" t="s">
        <v>70</v>
      </c>
      <c r="J19" s="69" t="s">
        <v>71</v>
      </c>
      <c r="K19" s="69" t="s">
        <v>72</v>
      </c>
      <c r="L19" s="69" t="s">
        <v>73</v>
      </c>
      <c r="M19" s="69" t="s">
        <v>74</v>
      </c>
      <c r="N19" s="69" t="s">
        <v>75</v>
      </c>
      <c r="O19" s="69" t="s">
        <v>76</v>
      </c>
      <c r="P19" s="69" t="s">
        <v>77</v>
      </c>
      <c r="Q19" s="69" t="s">
        <v>78</v>
      </c>
      <c r="R19" s="69" t="s">
        <v>79</v>
      </c>
      <c r="S19" s="69" t="s">
        <v>80</v>
      </c>
      <c r="T19" s="69" t="s">
        <v>81</v>
      </c>
      <c r="U19" s="69" t="s">
        <v>82</v>
      </c>
      <c r="V19" s="69" t="s">
        <v>83</v>
      </c>
      <c r="W19" s="69" t="s">
        <v>84</v>
      </c>
      <c r="X19" s="69" t="s">
        <v>85</v>
      </c>
      <c r="Y19" s="69" t="s">
        <v>86</v>
      </c>
      <c r="Z19" s="69" t="s">
        <v>87</v>
      </c>
      <c r="AA19" s="70" t="s">
        <v>88</v>
      </c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</row>
    <row r="20" spans="2:39" customFormat="1" ht="15" thickBot="1" x14ac:dyDescent="0.35">
      <c r="B20" s="144"/>
      <c r="C20" s="56" t="s">
        <v>43</v>
      </c>
      <c r="D20" s="62">
        <f>COUNTIFS(TimeSeries!$AP:$AP,D$19)</f>
        <v>164</v>
      </c>
      <c r="E20" s="63">
        <f>COUNTIFS(TimeSeries!$AP:$AP,E$19)</f>
        <v>155</v>
      </c>
      <c r="F20" s="63">
        <f>COUNTIFS(TimeSeries!$AP:$AP,F$19)</f>
        <v>184</v>
      </c>
      <c r="G20" s="63">
        <f>COUNTIFS(TimeSeries!$AP:$AP,G$19)</f>
        <v>177</v>
      </c>
      <c r="H20" s="63">
        <f>COUNTIFS(TimeSeries!$AP:$AP,H$19)</f>
        <v>177</v>
      </c>
      <c r="I20" s="63">
        <f>COUNTIFS(TimeSeries!$AP:$AP,I$19)</f>
        <v>184</v>
      </c>
      <c r="J20" s="63">
        <f>COUNTIFS(TimeSeries!$AP:$AP,J$19)</f>
        <v>184</v>
      </c>
      <c r="K20" s="63">
        <f>COUNTIFS(TimeSeries!$AP:$AP,K$19)</f>
        <v>152</v>
      </c>
      <c r="L20" s="63">
        <f>COUNTIFS(TimeSeries!$AP:$AP,L$19)</f>
        <v>146</v>
      </c>
      <c r="M20" s="63">
        <f>COUNTIFS(TimeSeries!$AP:$AP,M$19)</f>
        <v>140</v>
      </c>
      <c r="N20" s="63">
        <f>COUNTIFS(TimeSeries!$AP:$AP,N$19)</f>
        <v>138</v>
      </c>
      <c r="O20" s="63">
        <f>COUNTIFS(TimeSeries!$AP:$AP,O$19)</f>
        <v>145</v>
      </c>
      <c r="P20" s="63">
        <f>COUNTIFS(TimeSeries!$AP:$AP,P$19)</f>
        <v>160</v>
      </c>
      <c r="Q20" s="63">
        <f>COUNTIFS(TimeSeries!$AP:$AP,Q$19)</f>
        <v>164</v>
      </c>
      <c r="R20" s="63">
        <f>COUNTIFS(TimeSeries!$AP:$AP,R$19)</f>
        <v>154</v>
      </c>
      <c r="S20" s="63">
        <f>COUNTIFS(TimeSeries!$AP:$AP,S$19)</f>
        <v>164</v>
      </c>
      <c r="T20" s="63">
        <f>COUNTIFS(TimeSeries!$AP:$AP,T$19)</f>
        <v>196</v>
      </c>
      <c r="U20" s="63">
        <f>COUNTIFS(TimeSeries!$AP:$AP,U$19)</f>
        <v>183</v>
      </c>
      <c r="V20" s="63">
        <f>COUNTIFS(TimeSeries!$AP:$AP,V$19)</f>
        <v>193</v>
      </c>
      <c r="W20" s="63">
        <f>COUNTIFS(TimeSeries!$AP:$AP,W$19)</f>
        <v>182</v>
      </c>
      <c r="X20" s="63">
        <f>COUNTIFS(TimeSeries!$AP:$AP,X$19)</f>
        <v>190</v>
      </c>
      <c r="Y20" s="63">
        <f>COUNTIFS(TimeSeries!$AP:$AP,Y$19)</f>
        <v>188</v>
      </c>
      <c r="Z20" s="63">
        <f>COUNTIFS(TimeSeries!$AP:$AP,Z$19)</f>
        <v>208</v>
      </c>
      <c r="AA20" s="64">
        <f>COUNTIFS(TimeSeries!$AP:$AP,AA$19)</f>
        <v>197</v>
      </c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</row>
    <row r="21" spans="2:39" customFormat="1" ht="15" thickBot="1" x14ac:dyDescent="0.35">
      <c r="B21" s="144"/>
      <c r="C21" s="56" t="s">
        <v>44</v>
      </c>
      <c r="D21" s="62">
        <f>IF(D20&gt;0,SUMIFS(TimeSeries!$S:$S,TimeSeries!$AP:$AP,D$19)/SUMIFS(TimeSeries!$R:$R,TimeSeries!$AP:$AP,D$19),"")</f>
        <v>1.3530543577008707E-2</v>
      </c>
      <c r="E21" s="63">
        <f>IF(E20&gt;0,SUMIFS(TimeSeries!$S:$S,TimeSeries!$AP:$AP,E$19)/SUMIFS(TimeSeries!$R:$R,TimeSeries!$AP:$AP,E$19),"")</f>
        <v>2.6872506335998254E-2</v>
      </c>
      <c r="F21" s="63">
        <f>IF(F20&gt;0,SUMIFS(TimeSeries!$S:$S,TimeSeries!$AP:$AP,F$19)/SUMIFS(TimeSeries!$R:$R,TimeSeries!$AP:$AP,F$19),"")</f>
        <v>8.8253705439136059E-3</v>
      </c>
      <c r="G21" s="63">
        <f>IF(G20&gt;0,SUMIFS(TimeSeries!$S:$S,TimeSeries!$AP:$AP,G$19)/SUMIFS(TimeSeries!$R:$R,TimeSeries!$AP:$AP,G$19),"")</f>
        <v>3.5502302194507143E-3</v>
      </c>
      <c r="H21" s="63">
        <f>IF(H20&gt;0,SUMIFS(TimeSeries!$S:$S,TimeSeries!$AP:$AP,H$19)/SUMIFS(TimeSeries!$R:$R,TimeSeries!$AP:$AP,H$19),"")</f>
        <v>-1.1218117660922238E-2</v>
      </c>
      <c r="I21" s="63">
        <f>IF(I20&gt;0,SUMIFS(TimeSeries!$S:$S,TimeSeries!$AP:$AP,I$19)/SUMIFS(TimeSeries!$R:$R,TimeSeries!$AP:$AP,I$19),"")</f>
        <v>-8.1849182744518203E-5</v>
      </c>
      <c r="J21" s="63">
        <f>IF(J20&gt;0,SUMIFS(TimeSeries!$S:$S,TimeSeries!$AP:$AP,J$19)/SUMIFS(TimeSeries!$R:$R,TimeSeries!$AP:$AP,J$19),"")</f>
        <v>-7.1199554692943793E-3</v>
      </c>
      <c r="K21" s="63">
        <f>IF(K20&gt;0,SUMIFS(TimeSeries!$S:$S,TimeSeries!$AP:$AP,K$19)/SUMIFS(TimeSeries!$R:$R,TimeSeries!$AP:$AP,K$19),"")</f>
        <v>-1.9249720343643899E-3</v>
      </c>
      <c r="L21" s="63">
        <f>IF(L20&gt;0,SUMIFS(TimeSeries!$S:$S,TimeSeries!$AP:$AP,L$19)/SUMIFS(TimeSeries!$R:$R,TimeSeries!$AP:$AP,L$19),"")</f>
        <v>-5.2242185516075971E-4</v>
      </c>
      <c r="M21" s="63">
        <f>IF(M20&gt;0,SUMIFS(TimeSeries!$S:$S,TimeSeries!$AP:$AP,M$19)/SUMIFS(TimeSeries!$R:$R,TimeSeries!$AP:$AP,M$19),"")</f>
        <v>1.3136608185372305E-2</v>
      </c>
      <c r="N21" s="63">
        <f>IF(N20&gt;0,SUMIFS(TimeSeries!$S:$S,TimeSeries!$AP:$AP,N$19)/SUMIFS(TimeSeries!$R:$R,TimeSeries!$AP:$AP,N$19),"")</f>
        <v>6.027276122488285E-3</v>
      </c>
      <c r="O21" s="63">
        <f>IF(O20&gt;0,SUMIFS(TimeSeries!$S:$S,TimeSeries!$AP:$AP,O$19)/SUMIFS(TimeSeries!$R:$R,TimeSeries!$AP:$AP,O$19),"")</f>
        <v>2.89388907749781E-3</v>
      </c>
      <c r="P21" s="63">
        <f>IF(P20&gt;0,SUMIFS(TimeSeries!$S:$S,TimeSeries!$AP:$AP,P$19)/SUMIFS(TimeSeries!$R:$R,TimeSeries!$AP:$AP,P$19),"")</f>
        <v>1.6282301106702288E-2</v>
      </c>
      <c r="Q21" s="63">
        <f>IF(Q20&gt;0,SUMIFS(TimeSeries!$S:$S,TimeSeries!$AP:$AP,Q$19)/SUMIFS(TimeSeries!$R:$R,TimeSeries!$AP:$AP,Q$19),"")</f>
        <v>6.2080244825830832E-3</v>
      </c>
      <c r="R21" s="63">
        <f>IF(R20&gt;0,SUMIFS(TimeSeries!$S:$S,TimeSeries!$AP:$AP,R$19)/SUMIFS(TimeSeries!$R:$R,TimeSeries!$AP:$AP,R$19),"")</f>
        <v>-1.0102757009291495E-2</v>
      </c>
      <c r="S21" s="63">
        <f>IF(S20&gt;0,SUMIFS(TimeSeries!$S:$S,TimeSeries!$AP:$AP,S$19)/SUMIFS(TimeSeries!$R:$R,TimeSeries!$AP:$AP,S$19),"")</f>
        <v>1.5261766578191484E-2</v>
      </c>
      <c r="T21" s="63">
        <f>IF(T20&gt;0,SUMIFS(TimeSeries!$S:$S,TimeSeries!$AP:$AP,T$19)/SUMIFS(TimeSeries!$R:$R,TimeSeries!$AP:$AP,T$19),"")</f>
        <v>-2.4490987775033215E-3</v>
      </c>
      <c r="U21" s="63">
        <f>IF(U20&gt;0,SUMIFS(TimeSeries!$S:$S,TimeSeries!$AP:$AP,U$19)/SUMIFS(TimeSeries!$R:$R,TimeSeries!$AP:$AP,U$19),"")</f>
        <v>-1.0911821706747623E-2</v>
      </c>
      <c r="V21" s="63">
        <f>IF(V20&gt;0,SUMIFS(TimeSeries!$S:$S,TimeSeries!$AP:$AP,V$19)/SUMIFS(TimeSeries!$R:$R,TimeSeries!$AP:$AP,V$19),"")</f>
        <v>-7.4514919688206662E-3</v>
      </c>
      <c r="W21" s="63">
        <f>IF(W20&gt;0,SUMIFS(TimeSeries!$S:$S,TimeSeries!$AP:$AP,W$19)/SUMIFS(TimeSeries!$R:$R,TimeSeries!$AP:$AP,W$19),"")</f>
        <v>-1.2696622729315592E-2</v>
      </c>
      <c r="X21" s="63">
        <f>IF(X20&gt;0,SUMIFS(TimeSeries!$S:$S,TimeSeries!$AP:$AP,X$19)/SUMIFS(TimeSeries!$R:$R,TimeSeries!$AP:$AP,X$19),"")</f>
        <v>-1.0950123433322618E-2</v>
      </c>
      <c r="Y21" s="63">
        <f>IF(Y20&gt;0,SUMIFS(TimeSeries!$S:$S,TimeSeries!$AP:$AP,Y$19)/SUMIFS(TimeSeries!$R:$R,TimeSeries!$AP:$AP,Y$19),"")</f>
        <v>-1.2224387152809881E-2</v>
      </c>
      <c r="Z21" s="63">
        <f>IF(Z20&gt;0,SUMIFS(TimeSeries!$S:$S,TimeSeries!$AP:$AP,Z$19)/SUMIFS(TimeSeries!$R:$R,TimeSeries!$AP:$AP,Z$19),"")</f>
        <v>2.0840292060073418E-2</v>
      </c>
      <c r="AA21" s="64">
        <f>IF(AA20&gt;0,SUMIFS(TimeSeries!$S:$S,TimeSeries!$AP:$AP,AA$19)/SUMIFS(TimeSeries!$R:$R,TimeSeries!$AP:$AP,AA$19),"")</f>
        <v>2.987959811282621E-2</v>
      </c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</row>
    <row r="22" spans="2:39" customFormat="1" ht="15" thickBot="1" x14ac:dyDescent="0.35">
      <c r="B22" s="144"/>
      <c r="C22" s="56" t="s">
        <v>45</v>
      </c>
      <c r="D22" s="71">
        <f>IF(D20&gt;0,SUMIFS(TimeSeries!$T:$T,TimeSeries!$AP:$AP,D$19)/SUMIFS(TimeSeries!$R:$R,TimeSeries!$AP:$AP,D$19),"")</f>
        <v>7.1883915755420941E-2</v>
      </c>
      <c r="E22" s="72">
        <f>IF(E20&gt;0,SUMIFS(TimeSeries!$T:$T,TimeSeries!$AP:$AP,E$19)/SUMIFS(TimeSeries!$R:$R,TimeSeries!$AP:$AP,E$19),"")</f>
        <v>7.9333372164335336E-2</v>
      </c>
      <c r="F22" s="72">
        <f>IF(F20&gt;0,SUMIFS(TimeSeries!$T:$T,TimeSeries!$AP:$AP,F$19)/SUMIFS(TimeSeries!$R:$R,TimeSeries!$AP:$AP,F$19),"")</f>
        <v>6.1925440826340786E-2</v>
      </c>
      <c r="G22" s="72">
        <f>IF(G20&gt;0,SUMIFS(TimeSeries!$T:$T,TimeSeries!$AP:$AP,G$19)/SUMIFS(TimeSeries!$R:$R,TimeSeries!$AP:$AP,G$19),"")</f>
        <v>4.9090383405036325E-2</v>
      </c>
      <c r="H22" s="72">
        <f>IF(H20&gt;0,SUMIFS(TimeSeries!$T:$T,TimeSeries!$AP:$AP,H$19)/SUMIFS(TimeSeries!$R:$R,TimeSeries!$AP:$AP,H$19),"")</f>
        <v>5.3721140100016218E-2</v>
      </c>
      <c r="I22" s="72">
        <f>IF(I20&gt;0,SUMIFS(TimeSeries!$T:$T,TimeSeries!$AP:$AP,I$19)/SUMIFS(TimeSeries!$R:$R,TimeSeries!$AP:$AP,I$19),"")</f>
        <v>6.3588121426991343E-2</v>
      </c>
      <c r="J22" s="72">
        <f>IF(J20&gt;0,SUMIFS(TimeSeries!$T:$T,TimeSeries!$AP:$AP,J$19)/SUMIFS(TimeSeries!$R:$R,TimeSeries!$AP:$AP,J$19),"")</f>
        <v>5.3957137666049274E-2</v>
      </c>
      <c r="K22" s="72">
        <f>IF(K20&gt;0,SUMIFS(TimeSeries!$T:$T,TimeSeries!$AP:$AP,K$19)/SUMIFS(TimeSeries!$R:$R,TimeSeries!$AP:$AP,K$19),"")</f>
        <v>4.7118897362414494E-2</v>
      </c>
      <c r="L22" s="72">
        <f>IF(L20&gt;0,SUMIFS(TimeSeries!$T:$T,TimeSeries!$AP:$AP,L$19)/SUMIFS(TimeSeries!$R:$R,TimeSeries!$AP:$AP,L$19),"")</f>
        <v>5.5455892754594574E-2</v>
      </c>
      <c r="M22" s="72">
        <f>IF(M20&gt;0,SUMIFS(TimeSeries!$T:$T,TimeSeries!$AP:$AP,M$19)/SUMIFS(TimeSeries!$R:$R,TimeSeries!$AP:$AP,M$19),"")</f>
        <v>5.734357288082894E-2</v>
      </c>
      <c r="N22" s="72">
        <f>IF(N20&gt;0,SUMIFS(TimeSeries!$T:$T,TimeSeries!$AP:$AP,N$19)/SUMIFS(TimeSeries!$R:$R,TimeSeries!$AP:$AP,N$19),"")</f>
        <v>5.1776641887181674E-2</v>
      </c>
      <c r="O22" s="72">
        <f>IF(O20&gt;0,SUMIFS(TimeSeries!$T:$T,TimeSeries!$AP:$AP,O$19)/SUMIFS(TimeSeries!$R:$R,TimeSeries!$AP:$AP,O$19),"")</f>
        <v>5.5374739340374901E-2</v>
      </c>
      <c r="P22" s="72">
        <f>IF(P20&gt;0,SUMIFS(TimeSeries!$T:$T,TimeSeries!$AP:$AP,P$19)/SUMIFS(TimeSeries!$R:$R,TimeSeries!$AP:$AP,P$19),"")</f>
        <v>6.2798961935562628E-2</v>
      </c>
      <c r="Q22" s="72">
        <f>IF(Q20&gt;0,SUMIFS(TimeSeries!$T:$T,TimeSeries!$AP:$AP,Q$19)/SUMIFS(TimeSeries!$R:$R,TimeSeries!$AP:$AP,Q$19),"")</f>
        <v>4.7413489921040441E-2</v>
      </c>
      <c r="R22" s="72">
        <f>IF(R20&gt;0,SUMIFS(TimeSeries!$T:$T,TimeSeries!$AP:$AP,R$19)/SUMIFS(TimeSeries!$R:$R,TimeSeries!$AP:$AP,R$19),"")</f>
        <v>5.1385911446073365E-2</v>
      </c>
      <c r="S22" s="72">
        <f>IF(S20&gt;0,SUMIFS(TimeSeries!$T:$T,TimeSeries!$AP:$AP,S$19)/SUMIFS(TimeSeries!$R:$R,TimeSeries!$AP:$AP,S$19),"")</f>
        <v>6.294999418215437E-2</v>
      </c>
      <c r="T22" s="72">
        <f>IF(T20&gt;0,SUMIFS(TimeSeries!$T:$T,TimeSeries!$AP:$AP,T$19)/SUMIFS(TimeSeries!$R:$R,TimeSeries!$AP:$AP,T$19),"")</f>
        <v>5.2870537440923369E-2</v>
      </c>
      <c r="U22" s="72">
        <f>IF(U20&gt;0,SUMIFS(TimeSeries!$T:$T,TimeSeries!$AP:$AP,U$19)/SUMIFS(TimeSeries!$R:$R,TimeSeries!$AP:$AP,U$19),"")</f>
        <v>5.4385445534774389E-2</v>
      </c>
      <c r="V22" s="72">
        <f>IF(V20&gt;0,SUMIFS(TimeSeries!$T:$T,TimeSeries!$AP:$AP,V$19)/SUMIFS(TimeSeries!$R:$R,TimeSeries!$AP:$AP,V$19),"")</f>
        <v>4.8475595514865584E-2</v>
      </c>
      <c r="W22" s="72">
        <f>IF(W20&gt;0,SUMIFS(TimeSeries!$T:$T,TimeSeries!$AP:$AP,W$19)/SUMIFS(TimeSeries!$R:$R,TimeSeries!$AP:$AP,W$19),"")</f>
        <v>4.8257569870774765E-2</v>
      </c>
      <c r="X22" s="72">
        <f>IF(X20&gt;0,SUMIFS(TimeSeries!$T:$T,TimeSeries!$AP:$AP,X$19)/SUMIFS(TimeSeries!$R:$R,TimeSeries!$AP:$AP,X$19),"")</f>
        <v>5.7006399007085519E-2</v>
      </c>
      <c r="Y22" s="72">
        <f>IF(Y20&gt;0,SUMIFS(TimeSeries!$T:$T,TimeSeries!$AP:$AP,Y$19)/SUMIFS(TimeSeries!$R:$R,TimeSeries!$AP:$AP,Y$19),"")</f>
        <v>5.1716504434494298E-2</v>
      </c>
      <c r="Z22" s="72">
        <f>IF(Z20&gt;0,SUMIFS(TimeSeries!$T:$T,TimeSeries!$AP:$AP,Z$19)/SUMIFS(TimeSeries!$R:$R,TimeSeries!$AP:$AP,Z$19),"")</f>
        <v>6.5413342375493816E-2</v>
      </c>
      <c r="AA22" s="73">
        <f>IF(AA20&gt;0,SUMIFS(TimeSeries!$T:$T,TimeSeries!$AP:$AP,AA$19)/SUMIFS(TimeSeries!$R:$R,TimeSeries!$AP:$AP,AA$19),"")</f>
        <v>7.6631739622572873E-2</v>
      </c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</row>
    <row r="23" spans="2:39" customFormat="1" ht="15" thickBot="1" x14ac:dyDescent="0.35">
      <c r="B23" s="144" t="s">
        <v>89</v>
      </c>
      <c r="C23" s="54" t="s">
        <v>41</v>
      </c>
      <c r="D23" s="68" t="s">
        <v>90</v>
      </c>
      <c r="E23" s="69" t="s">
        <v>91</v>
      </c>
      <c r="F23" s="69" t="s">
        <v>92</v>
      </c>
      <c r="G23" s="69" t="s">
        <v>93</v>
      </c>
      <c r="H23" s="69" t="s">
        <v>94</v>
      </c>
      <c r="I23" s="69" t="s">
        <v>95</v>
      </c>
      <c r="J23" s="69" t="s">
        <v>96</v>
      </c>
      <c r="K23" s="69" t="s">
        <v>97</v>
      </c>
      <c r="L23" s="69" t="s">
        <v>98</v>
      </c>
      <c r="M23" s="69" t="s">
        <v>99</v>
      </c>
      <c r="N23" s="69" t="s">
        <v>100</v>
      </c>
      <c r="O23" s="70" t="s">
        <v>101</v>
      </c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</row>
    <row r="24" spans="2:39" customFormat="1" ht="15" thickBot="1" x14ac:dyDescent="0.35">
      <c r="B24" s="144"/>
      <c r="C24" s="108" t="s">
        <v>43</v>
      </c>
      <c r="D24" s="130">
        <f>IF(COUNTIFS(TimeSeries!$AQ:$AQ,D$23)&gt;0,COUNTIFS(TimeSeries!$AQ:$AQ,D$23),"")</f>
        <v>128</v>
      </c>
      <c r="E24" s="131">
        <f>IF(COUNTIFS(TimeSeries!$AQ:$AQ,E$23)&gt;0,COUNTIFS(TimeSeries!$AQ:$AQ,E$23),"")</f>
        <v>736</v>
      </c>
      <c r="F24" s="131">
        <f>IF(COUNTIFS(TimeSeries!$AQ:$AQ,F$23)&gt;0,COUNTIFS(TimeSeries!$AQ:$AQ,F$23),"")</f>
        <v>1651</v>
      </c>
      <c r="G24" s="131">
        <f>IF(COUNTIFS(TimeSeries!$AQ:$AQ,G$23)&gt;0,COUNTIFS(TimeSeries!$AQ:$AQ,G$23),"")</f>
        <v>753</v>
      </c>
      <c r="H24" s="131">
        <f>IF(COUNTIFS(TimeSeries!$AQ:$AQ,H$23)&gt;0,COUNTIFS(TimeSeries!$AQ:$AQ,H$23),"")</f>
        <v>256</v>
      </c>
      <c r="I24" s="131" t="str">
        <f>IF(COUNTIFS(TimeSeries!$AQ:$AQ,I$23)&gt;0,COUNTIFS(TimeSeries!$AQ:$AQ,I$23),"")</f>
        <v/>
      </c>
      <c r="J24" s="131" t="str">
        <f>IF(COUNTIFS(TimeSeries!$AQ:$AQ,J$23)&gt;0,COUNTIFS(TimeSeries!$AQ:$AQ,J$23),"")</f>
        <v/>
      </c>
      <c r="K24" s="131" t="str">
        <f>IF(COUNTIFS(TimeSeries!$AQ:$AQ,K$23)&gt;0,COUNTIFS(TimeSeries!$AQ:$AQ,K$23),"")</f>
        <v/>
      </c>
      <c r="L24" s="131" t="str">
        <f>IF(COUNTIFS(TimeSeries!$AQ:$AQ,L$23)&gt;0,COUNTIFS(TimeSeries!$AQ:$AQ,L$23),"")</f>
        <v/>
      </c>
      <c r="M24" s="131">
        <f>IF(COUNTIFS(TimeSeries!$AQ:$AQ,M$23)&gt;0,COUNTIFS(TimeSeries!$AQ:$AQ,M$23),"")</f>
        <v>145</v>
      </c>
      <c r="N24" s="131">
        <f>IF(COUNTIFS(TimeSeries!$AQ:$AQ,N$23)&gt;0,COUNTIFS(TimeSeries!$AQ:$AQ,N$23),"")</f>
        <v>146</v>
      </c>
      <c r="O24" s="132">
        <f>IF(COUNTIFS(TimeSeries!$AQ:$AQ,O$23)&gt;0,COUNTIFS(TimeSeries!$AQ:$AQ,O$23),"")</f>
        <v>310</v>
      </c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</row>
    <row r="25" spans="2:39" customFormat="1" ht="15" thickBot="1" x14ac:dyDescent="0.35">
      <c r="B25" s="144"/>
      <c r="C25" s="108" t="s">
        <v>44</v>
      </c>
      <c r="D25" s="62">
        <f>IF(LEN(D24)&gt;0,SUMIFS(TimeSeries!$S:$S,TimeSeries!$AQ:$AQ,D$23)/SUMIFS(TimeSeries!$R:$R,TimeSeries!$AQ:$AQ,D$23),"")</f>
        <v>9.2688759684619357E-2</v>
      </c>
      <c r="E25" s="63">
        <f>IF(LEN(E24)&gt;0,SUMIFS(TimeSeries!$S:$S,TimeSeries!$AQ:$AQ,E$23)/SUMIFS(TimeSeries!$R:$R,TimeSeries!$AQ:$AQ,E$23),"")</f>
        <v>-7.6748805097003698E-3</v>
      </c>
      <c r="F25" s="63">
        <f>IF(LEN(F24)&gt;0,SUMIFS(TimeSeries!$S:$S,TimeSeries!$AQ:$AQ,F$23)/SUMIFS(TimeSeries!$R:$R,TimeSeries!$AQ:$AQ,F$23),"")</f>
        <v>2.006583137204834E-3</v>
      </c>
      <c r="G25" s="63">
        <f>IF(LEN(G24)&gt;0,SUMIFS(TimeSeries!$S:$S,TimeSeries!$AQ:$AQ,G$23)/SUMIFS(TimeSeries!$R:$R,TimeSeries!$AQ:$AQ,G$23),"")</f>
        <v>-1.0221318102833497E-2</v>
      </c>
      <c r="H25" s="63">
        <f>IF(LEN(H24)&gt;0,SUMIFS(TimeSeries!$S:$S,TimeSeries!$AQ:$AQ,H$23)/SUMIFS(TimeSeries!$R:$R,TimeSeries!$AQ:$AQ,H$23),"")</f>
        <v>1.859368323768985E-2</v>
      </c>
      <c r="I25" s="63" t="str">
        <f>IF(LEN(I24)&gt;0,SUMIFS(TimeSeries!$S:$S,TimeSeries!$AQ:$AQ,I$23)/SUMIFS(TimeSeries!$R:$R,TimeSeries!$AQ:$AQ,I$23),"")</f>
        <v/>
      </c>
      <c r="J25" s="63" t="str">
        <f>IF(LEN(J24)&gt;0,SUMIFS(TimeSeries!$S:$S,TimeSeries!$AQ:$AQ,J$23)/SUMIFS(TimeSeries!$R:$R,TimeSeries!$AQ:$AQ,J$23),"")</f>
        <v/>
      </c>
      <c r="K25" s="63" t="str">
        <f>IF(LEN(K24)&gt;0,SUMIFS(TimeSeries!$S:$S,TimeSeries!$AQ:$AQ,K$23)/SUMIFS(TimeSeries!$R:$R,TimeSeries!$AQ:$AQ,K$23),"")</f>
        <v/>
      </c>
      <c r="L25" s="63" t="str">
        <f>IF(LEN(L24)&gt;0,SUMIFS(TimeSeries!$S:$S,TimeSeries!$AQ:$AQ,L$23)/SUMIFS(TimeSeries!$R:$R,TimeSeries!$AQ:$AQ,L$23),"")</f>
        <v/>
      </c>
      <c r="M25" s="63">
        <f>IF(LEN(M24)&gt;0,SUMIFS(TimeSeries!$S:$S,TimeSeries!$AQ:$AQ,M$23)/SUMIFS(TimeSeries!$R:$R,TimeSeries!$AQ:$AQ,M$23),"")</f>
        <v>4.475157767326805E-3</v>
      </c>
      <c r="N25" s="63">
        <f>IF(LEN(N24)&gt;0,SUMIFS(TimeSeries!$S:$S,TimeSeries!$AQ:$AQ,N$23)/SUMIFS(TimeSeries!$R:$R,TimeSeries!$AQ:$AQ,N$23),"")</f>
        <v>5.8847954518565261E-2</v>
      </c>
      <c r="O25" s="64">
        <f>IF(LEN(O24)&gt;0,SUMIFS(TimeSeries!$S:$S,TimeSeries!$AQ:$AQ,O$23)/SUMIFS(TimeSeries!$R:$R,TimeSeries!$AQ:$AQ,O$23),"")</f>
        <v>1.6973196356603914E-3</v>
      </c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</row>
    <row r="26" spans="2:39" customFormat="1" ht="15" thickBot="1" x14ac:dyDescent="0.35">
      <c r="B26" s="144"/>
      <c r="C26" s="108" t="s">
        <v>45</v>
      </c>
      <c r="D26" s="71">
        <f>IF(LEN(D24)&gt;0,SUMIFS(TimeSeries!$T:$T,TimeSeries!$AQ:$AQ,D$23)/SUMIFS(TimeSeries!$R:$R,TimeSeries!$AQ:$AQ,D$23),"")</f>
        <v>0.14499012970776154</v>
      </c>
      <c r="E26" s="72">
        <f>IF(LEN(E24)&gt;0,SUMIFS(TimeSeries!$T:$T,TimeSeries!$AQ:$AQ,E$23)/SUMIFS(TimeSeries!$R:$R,TimeSeries!$AQ:$AQ,E$23),"")</f>
        <v>6.0403063934229402E-2</v>
      </c>
      <c r="F26" s="72">
        <f>IF(LEN(F24)&gt;0,SUMIFS(TimeSeries!$T:$T,TimeSeries!$AQ:$AQ,F$23)/SUMIFS(TimeSeries!$R:$R,TimeSeries!$AQ:$AQ,F$23),"")</f>
        <v>4.3855343068649702E-2</v>
      </c>
      <c r="G26" s="72">
        <f>IF(LEN(G24)&gt;0,SUMIFS(TimeSeries!$T:$T,TimeSeries!$AQ:$AQ,G$23)/SUMIFS(TimeSeries!$R:$R,TimeSeries!$AQ:$AQ,G$23),"")</f>
        <v>9.213911366205256E-2</v>
      </c>
      <c r="H26" s="72">
        <f>IF(LEN(H24)&gt;0,SUMIFS(TimeSeries!$T:$T,TimeSeries!$AQ:$AQ,H$23)/SUMIFS(TimeSeries!$R:$R,TimeSeries!$AQ:$AQ,H$23),"")</f>
        <v>0.10285865906042629</v>
      </c>
      <c r="I26" s="72" t="str">
        <f>IF(LEN(I24)&gt;0,SUMIFS(TimeSeries!$T:$T,TimeSeries!$AQ:$AQ,I$23)/SUMIFS(TimeSeries!$R:$R,TimeSeries!$AQ:$AQ,I$23),"")</f>
        <v/>
      </c>
      <c r="J26" s="72" t="str">
        <f>IF(LEN(J24)&gt;0,SUMIFS(TimeSeries!$T:$T,TimeSeries!$AQ:$AQ,J$23)/SUMIFS(TimeSeries!$R:$R,TimeSeries!$AQ:$AQ,J$23),"")</f>
        <v/>
      </c>
      <c r="K26" s="72" t="str">
        <f>IF(LEN(K24)&gt;0,SUMIFS(TimeSeries!$T:$T,TimeSeries!$AQ:$AQ,K$23)/SUMIFS(TimeSeries!$R:$R,TimeSeries!$AQ:$AQ,K$23),"")</f>
        <v/>
      </c>
      <c r="L26" s="72" t="str">
        <f>IF(LEN(L24)&gt;0,SUMIFS(TimeSeries!$T:$T,TimeSeries!$AQ:$AQ,L$23)/SUMIFS(TimeSeries!$R:$R,TimeSeries!$AQ:$AQ,L$23),"")</f>
        <v/>
      </c>
      <c r="M26" s="72">
        <f>IF(LEN(M24)&gt;0,SUMIFS(TimeSeries!$T:$T,TimeSeries!$AQ:$AQ,M$23)/SUMIFS(TimeSeries!$R:$R,TimeSeries!$AQ:$AQ,M$23),"")</f>
        <v>6.123046577944135E-2</v>
      </c>
      <c r="N26" s="72">
        <f>IF(LEN(N24)&gt;0,SUMIFS(TimeSeries!$T:$T,TimeSeries!$AQ:$AQ,N$23)/SUMIFS(TimeSeries!$R:$R,TimeSeries!$AQ:$AQ,N$23),"")</f>
        <v>9.7878159834806744E-2</v>
      </c>
      <c r="O26" s="73">
        <f>IF(LEN(O24)&gt;0,SUMIFS(TimeSeries!$T:$T,TimeSeries!$AQ:$AQ,O$23)/SUMIFS(TimeSeries!$R:$R,TimeSeries!$AQ:$AQ,O$23),"")</f>
        <v>4.6938868689384385E-2</v>
      </c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</row>
    <row r="27" spans="2:39" customFormat="1" ht="15" thickBot="1" x14ac:dyDescent="0.35">
      <c r="B27" s="144" t="s">
        <v>102</v>
      </c>
      <c r="C27" s="54" t="s">
        <v>41</v>
      </c>
      <c r="D27" s="133" t="s">
        <v>103</v>
      </c>
      <c r="E27" s="134" t="s">
        <v>104</v>
      </c>
      <c r="F27" s="134" t="s">
        <v>105</v>
      </c>
      <c r="G27" s="134" t="s">
        <v>106</v>
      </c>
      <c r="H27" s="134" t="s">
        <v>107</v>
      </c>
      <c r="I27" s="134" t="s">
        <v>108</v>
      </c>
      <c r="J27" s="134" t="s">
        <v>109</v>
      </c>
      <c r="K27" s="134" t="s">
        <v>110</v>
      </c>
      <c r="L27" s="134" t="s">
        <v>111</v>
      </c>
      <c r="M27" s="134" t="s">
        <v>112</v>
      </c>
      <c r="N27" s="134" t="s">
        <v>113</v>
      </c>
      <c r="O27" s="134" t="s">
        <v>114</v>
      </c>
      <c r="P27" s="135" t="s">
        <v>115</v>
      </c>
      <c r="Q27" s="135" t="s">
        <v>116</v>
      </c>
      <c r="R27" s="135" t="s">
        <v>117</v>
      </c>
      <c r="S27" s="135" t="s">
        <v>118</v>
      </c>
      <c r="T27" s="135" t="s">
        <v>119</v>
      </c>
      <c r="U27" s="135" t="s">
        <v>120</v>
      </c>
      <c r="V27" s="135" t="s">
        <v>121</v>
      </c>
      <c r="W27" s="135" t="s">
        <v>122</v>
      </c>
      <c r="X27" s="135" t="s">
        <v>123</v>
      </c>
      <c r="Y27" s="135" t="s">
        <v>124</v>
      </c>
      <c r="Z27" s="135" t="s">
        <v>125</v>
      </c>
      <c r="AA27" s="135" t="s">
        <v>126</v>
      </c>
      <c r="AB27" s="135" t="s">
        <v>127</v>
      </c>
      <c r="AC27" s="135" t="s">
        <v>128</v>
      </c>
      <c r="AD27" s="135" t="s">
        <v>129</v>
      </c>
      <c r="AE27" s="135" t="s">
        <v>130</v>
      </c>
      <c r="AF27" s="135" t="s">
        <v>131</v>
      </c>
      <c r="AG27" s="135" t="s">
        <v>132</v>
      </c>
      <c r="AH27" s="135" t="s">
        <v>133</v>
      </c>
      <c r="AI27" s="135" t="s">
        <v>134</v>
      </c>
      <c r="AJ27" s="135" t="s">
        <v>135</v>
      </c>
      <c r="AK27" s="135" t="s">
        <v>136</v>
      </c>
      <c r="AL27" s="135" t="s">
        <v>137</v>
      </c>
      <c r="AM27" s="136" t="s">
        <v>138</v>
      </c>
    </row>
    <row r="28" spans="2:39" customFormat="1" ht="15" thickBot="1" x14ac:dyDescent="0.35">
      <c r="B28" s="144"/>
      <c r="C28" s="108" t="s">
        <v>43</v>
      </c>
      <c r="D28" s="130">
        <f>IF(COUNTIF(TimeSeries!$AR:$AR,D27)&gt;0,COUNTIF(TimeSeries!$AR:$AR,D27),"")</f>
        <v>34</v>
      </c>
      <c r="E28" s="131" t="str">
        <f>IF(COUNTIF(TimeSeries!$AR:$AR,E27)&gt;0,COUNTIF(TimeSeries!$AR:$AR,E27),"")</f>
        <v/>
      </c>
      <c r="F28" s="131" t="str">
        <f>IF(COUNTIF(TimeSeries!$AR:$AR,F27)&gt;0,COUNTIF(TimeSeries!$AR:$AR,F27),"")</f>
        <v/>
      </c>
      <c r="G28" s="131" t="str">
        <f>IF(COUNTIF(TimeSeries!$AR:$AR,G27)&gt;0,COUNTIF(TimeSeries!$AR:$AR,G27),"")</f>
        <v/>
      </c>
      <c r="H28" s="131" t="str">
        <f>IF(COUNTIF(TimeSeries!$AR:$AR,H27)&gt;0,COUNTIF(TimeSeries!$AR:$AR,H27),"")</f>
        <v/>
      </c>
      <c r="I28" s="131" t="str">
        <f>IF(COUNTIF(TimeSeries!$AR:$AR,I27)&gt;0,COUNTIF(TimeSeries!$AR:$AR,I27),"")</f>
        <v/>
      </c>
      <c r="J28" s="131" t="str">
        <f>IF(COUNTIF(TimeSeries!$AR:$AR,J27)&gt;0,COUNTIF(TimeSeries!$AR:$AR,J27),"")</f>
        <v/>
      </c>
      <c r="K28" s="131" t="str">
        <f>IF(COUNTIF(TimeSeries!$AR:$AR,K27)&gt;0,COUNTIF(TimeSeries!$AR:$AR,K27),"")</f>
        <v/>
      </c>
      <c r="L28" s="131" t="str">
        <f>IF(COUNTIF(TimeSeries!$AR:$AR,L27)&gt;0,COUNTIF(TimeSeries!$AR:$AR,L27),"")</f>
        <v/>
      </c>
      <c r="M28" s="131" t="str">
        <f>IF(COUNTIF(TimeSeries!$AR:$AR,M27)&gt;0,COUNTIF(TimeSeries!$AR:$AR,M27),"")</f>
        <v/>
      </c>
      <c r="N28" s="131" t="str">
        <f>IF(COUNTIF(TimeSeries!$AR:$AR,N27)&gt;0,COUNTIF(TimeSeries!$AR:$AR,N27),"")</f>
        <v/>
      </c>
      <c r="O28" s="131" t="str">
        <f>IF(COUNTIF(TimeSeries!$AR:$AR,O27)&gt;0,COUNTIF(TimeSeries!$AR:$AR,O27),"")</f>
        <v/>
      </c>
      <c r="P28" s="131" t="str">
        <f>IF(COUNTIF(TimeSeries!$AR:$AR,P27)&gt;0,COUNTIF(TimeSeries!$AR:$AR,P27),"")</f>
        <v/>
      </c>
      <c r="Q28" s="131" t="str">
        <f>IF(COUNTIF(TimeSeries!$AR:$AR,Q27)&gt;0,COUNTIF(TimeSeries!$AR:$AR,Q27),"")</f>
        <v/>
      </c>
      <c r="R28" s="131" t="str">
        <f>IF(COUNTIF(TimeSeries!$AR:$AR,R27)&gt;0,COUNTIF(TimeSeries!$AR:$AR,R27),"")</f>
        <v/>
      </c>
      <c r="S28" s="131" t="str">
        <f>IF(COUNTIF(TimeSeries!$AR:$AR,S27)&gt;0,COUNTIF(TimeSeries!$AR:$AR,S27),"")</f>
        <v/>
      </c>
      <c r="T28" s="131" t="str">
        <f>IF(COUNTIF(TimeSeries!$AR:$AR,T27)&gt;0,COUNTIF(TimeSeries!$AR:$AR,T27),"")</f>
        <v/>
      </c>
      <c r="U28" s="131" t="str">
        <f>IF(COUNTIF(TimeSeries!$AR:$AR,U27)&gt;0,COUNTIF(TimeSeries!$AR:$AR,U27),"")</f>
        <v/>
      </c>
      <c r="V28" s="131" t="str">
        <f>IF(COUNTIF(TimeSeries!$AR:$AR,V27)&gt;0,COUNTIF(TimeSeries!$AR:$AR,V27),"")</f>
        <v/>
      </c>
      <c r="W28" s="131" t="str">
        <f>IF(COUNTIF(TimeSeries!$AR:$AR,W27)&gt;0,COUNTIF(TimeSeries!$AR:$AR,W27),"")</f>
        <v/>
      </c>
      <c r="X28" s="131">
        <f>IF(COUNTIF(TimeSeries!$AR:$AR,X27)&gt;0,COUNTIF(TimeSeries!$AR:$AR,X27),"")</f>
        <v>123</v>
      </c>
      <c r="Y28" s="131">
        <f>IF(COUNTIF(TimeSeries!$AR:$AR,Y27)&gt;0,COUNTIF(TimeSeries!$AR:$AR,Y27),"")</f>
        <v>95</v>
      </c>
      <c r="Z28" s="131" t="str">
        <f>IF(COUNTIF(TimeSeries!$AR:$AR,Z27)&gt;0,COUNTIF(TimeSeries!$AR:$AR,Z27),"")</f>
        <v/>
      </c>
      <c r="AA28" s="131" t="str">
        <f>IF(COUNTIF(TimeSeries!$AR:$AR,AA27)&gt;0,COUNTIF(TimeSeries!$AR:$AR,AA27),"")</f>
        <v/>
      </c>
      <c r="AB28" s="131" t="str">
        <f>IF(COUNTIF(TimeSeries!$AR:$AR,AB27)&gt;0,COUNTIF(TimeSeries!$AR:$AR,AB27),"")</f>
        <v/>
      </c>
      <c r="AC28" s="131" t="str">
        <f>IF(COUNTIF(TimeSeries!$AR:$AR,AC27)&gt;0,COUNTIF(TimeSeries!$AR:$AR,AC27),"")</f>
        <v/>
      </c>
      <c r="AD28" s="131" t="str">
        <f>IF(COUNTIF(TimeSeries!$AR:$AR,AD27)&gt;0,COUNTIF(TimeSeries!$AR:$AR,AD27),"")</f>
        <v/>
      </c>
      <c r="AE28" s="131">
        <f>IF(COUNTIF(TimeSeries!$AR:$AR,AE27)&gt;0,COUNTIF(TimeSeries!$AR:$AR,AE27),"")</f>
        <v>409</v>
      </c>
      <c r="AF28" s="131">
        <f>IF(COUNTIF(TimeSeries!$AR:$AR,AF27)&gt;0,COUNTIF(TimeSeries!$AR:$AR,AF27),"")</f>
        <v>482</v>
      </c>
      <c r="AG28" s="131">
        <f>IF(COUNTIF(TimeSeries!$AR:$AR,AG27)&gt;0,COUNTIF(TimeSeries!$AR:$AR,AG27),"")</f>
        <v>975</v>
      </c>
      <c r="AH28" s="131">
        <f>IF(COUNTIF(TimeSeries!$AR:$AR,AH27)&gt;0,COUNTIF(TimeSeries!$AR:$AR,AH27),"")</f>
        <v>1064</v>
      </c>
      <c r="AI28" s="131">
        <f>IF(COUNTIF(TimeSeries!$AR:$AR,AI27)&gt;0,COUNTIF(TimeSeries!$AR:$AR,AI27),"")</f>
        <v>541</v>
      </c>
      <c r="AJ28" s="131">
        <f>IF(COUNTIF(TimeSeries!$AR:$AR,AJ27)&gt;0,COUNTIF(TimeSeries!$AR:$AR,AJ27),"")</f>
        <v>116</v>
      </c>
      <c r="AK28" s="131">
        <f>IF(COUNTIF(TimeSeries!$AR:$AR,AK27)&gt;0,COUNTIF(TimeSeries!$AR:$AR,AK27),"")</f>
        <v>92</v>
      </c>
      <c r="AL28" s="131">
        <f>IF(COUNTIF(TimeSeries!$AR:$AR,AL27)&gt;0,COUNTIF(TimeSeries!$AR:$AR,AL27),"")</f>
        <v>100</v>
      </c>
      <c r="AM28" s="132">
        <f>IF(COUNTIF(TimeSeries!$AR:$AR,AM27)&gt;0,COUNTIF(TimeSeries!$AR:$AR,AM27),"")</f>
        <v>94</v>
      </c>
    </row>
    <row r="29" spans="2:39" customFormat="1" ht="15" thickBot="1" x14ac:dyDescent="0.35">
      <c r="B29" s="144"/>
      <c r="C29" s="108" t="s">
        <v>44</v>
      </c>
      <c r="D29" s="62">
        <f>IF(LEN(D28)&gt;0,SUMIFS(TimeSeries!$S:$S,TimeSeries!$AR:$AR,D$27)/SUMIFS(TimeSeries!$R:$R,TimeSeries!$AR:$AR,D$27),"")</f>
        <v>9.4715605002803835E-3</v>
      </c>
      <c r="E29" s="63" t="str">
        <f>IF(LEN(E28)&gt;0,SUMIFS(TimeSeries!$S:$S,TimeSeries!$AR:$AR,E$27)/SUMIFS(TimeSeries!$R:$R,TimeSeries!$AR:$AR,E$27),"")</f>
        <v/>
      </c>
      <c r="F29" s="63" t="str">
        <f>IF(LEN(F28)&gt;0,SUMIFS(TimeSeries!$S:$S,TimeSeries!$AR:$AR,F$27)/SUMIFS(TimeSeries!$R:$R,TimeSeries!$AR:$AR,F$27),"")</f>
        <v/>
      </c>
      <c r="G29" s="63" t="str">
        <f>IF(LEN(G28)&gt;0,SUMIFS(TimeSeries!$S:$S,TimeSeries!$AR:$AR,G$27)/SUMIFS(TimeSeries!$R:$R,TimeSeries!$AR:$AR,G$27),"")</f>
        <v/>
      </c>
      <c r="H29" s="63" t="str">
        <f>IF(LEN(H28)&gt;0,SUMIFS(TimeSeries!$S:$S,TimeSeries!$AR:$AR,H$27)/SUMIFS(TimeSeries!$R:$R,TimeSeries!$AR:$AR,H$27),"")</f>
        <v/>
      </c>
      <c r="I29" s="63" t="str">
        <f>IF(LEN(I28)&gt;0,SUMIFS(TimeSeries!$S:$S,TimeSeries!$AR:$AR,I$27)/SUMIFS(TimeSeries!$R:$R,TimeSeries!$AR:$AR,I$27),"")</f>
        <v/>
      </c>
      <c r="J29" s="63" t="str">
        <f>IF(LEN(J28)&gt;0,SUMIFS(TimeSeries!$S:$S,TimeSeries!$AR:$AR,J$27)/SUMIFS(TimeSeries!$R:$R,TimeSeries!$AR:$AR,J$27),"")</f>
        <v/>
      </c>
      <c r="K29" s="63" t="str">
        <f>IF(LEN(K28)&gt;0,SUMIFS(TimeSeries!$S:$S,TimeSeries!$AR:$AR,K$27)/SUMIFS(TimeSeries!$R:$R,TimeSeries!$AR:$AR,K$27),"")</f>
        <v/>
      </c>
      <c r="L29" s="63" t="str">
        <f>IF(LEN(L28)&gt;0,SUMIFS(TimeSeries!$S:$S,TimeSeries!$AR:$AR,L$27)/SUMIFS(TimeSeries!$R:$R,TimeSeries!$AR:$AR,L$27),"")</f>
        <v/>
      </c>
      <c r="M29" s="63" t="str">
        <f>IF(LEN(M28)&gt;0,SUMIFS(TimeSeries!$S:$S,TimeSeries!$AR:$AR,M$27)/SUMIFS(TimeSeries!$R:$R,TimeSeries!$AR:$AR,M$27),"")</f>
        <v/>
      </c>
      <c r="N29" s="63" t="str">
        <f>IF(LEN(N28)&gt;0,SUMIFS(TimeSeries!$S:$S,TimeSeries!$AR:$AR,N$27)/SUMIFS(TimeSeries!$R:$R,TimeSeries!$AR:$AR,N$27),"")</f>
        <v/>
      </c>
      <c r="O29" s="63" t="str">
        <f>IF(LEN(O28)&gt;0,SUMIFS(TimeSeries!$S:$S,TimeSeries!$AR:$AR,O$27)/SUMIFS(TimeSeries!$R:$R,TimeSeries!$AR:$AR,O$27),"")</f>
        <v/>
      </c>
      <c r="P29" s="63" t="str">
        <f>IF(LEN(P28)&gt;0,SUMIFS(TimeSeries!$S:$S,TimeSeries!$AR:$AR,P$27)/SUMIFS(TimeSeries!$R:$R,TimeSeries!$AR:$AR,P$27),"")</f>
        <v/>
      </c>
      <c r="Q29" s="63" t="str">
        <f>IF(LEN(Q28)&gt;0,SUMIFS(TimeSeries!$S:$S,TimeSeries!$AR:$AR,Q$27)/SUMIFS(TimeSeries!$R:$R,TimeSeries!$AR:$AR,Q$27),"")</f>
        <v/>
      </c>
      <c r="R29" s="63" t="str">
        <f>IF(LEN(R28)&gt;0,SUMIFS(TimeSeries!$S:$S,TimeSeries!$AR:$AR,R$27)/SUMIFS(TimeSeries!$R:$R,TimeSeries!$AR:$AR,R$27),"")</f>
        <v/>
      </c>
      <c r="S29" s="63" t="str">
        <f>IF(LEN(S28)&gt;0,SUMIFS(TimeSeries!$S:$S,TimeSeries!$AR:$AR,S$27)/SUMIFS(TimeSeries!$R:$R,TimeSeries!$AR:$AR,S$27),"")</f>
        <v/>
      </c>
      <c r="T29" s="63" t="str">
        <f>IF(LEN(T28)&gt;0,SUMIFS(TimeSeries!$S:$S,TimeSeries!$AR:$AR,T$27)/SUMIFS(TimeSeries!$R:$R,TimeSeries!$AR:$AR,T$27),"")</f>
        <v/>
      </c>
      <c r="U29" s="63" t="str">
        <f>IF(LEN(U28)&gt;0,SUMIFS(TimeSeries!$S:$S,TimeSeries!$AR:$AR,U$27)/SUMIFS(TimeSeries!$R:$R,TimeSeries!$AR:$AR,U$27),"")</f>
        <v/>
      </c>
      <c r="V29" s="63" t="str">
        <f>IF(LEN(V28)&gt;0,SUMIFS(TimeSeries!$S:$S,TimeSeries!$AR:$AR,V$27)/SUMIFS(TimeSeries!$R:$R,TimeSeries!$AR:$AR,V$27),"")</f>
        <v/>
      </c>
      <c r="W29" s="63" t="str">
        <f>IF(LEN(W28)&gt;0,SUMIFS(TimeSeries!$S:$S,TimeSeries!$AR:$AR,W$27)/SUMIFS(TimeSeries!$R:$R,TimeSeries!$AR:$AR,W$27),"")</f>
        <v/>
      </c>
      <c r="X29" s="63">
        <f>IF(LEN(X28)&gt;0,SUMIFS(TimeSeries!$S:$S,TimeSeries!$AR:$AR,X$27)/SUMIFS(TimeSeries!$R:$R,TimeSeries!$AR:$AR,X$27),"")</f>
        <v>6.0755288458896939E-2</v>
      </c>
      <c r="Y29" s="63">
        <f>IF(LEN(Y28)&gt;0,SUMIFS(TimeSeries!$S:$S,TimeSeries!$AR:$AR,Y$27)/SUMIFS(TimeSeries!$R:$R,TimeSeries!$AR:$AR,Y$27),"")</f>
        <v>0.24506415933837328</v>
      </c>
      <c r="Z29" s="63" t="str">
        <f>IF(LEN(Z28)&gt;0,SUMIFS(TimeSeries!$S:$S,TimeSeries!$AR:$AR,Z$27)/SUMIFS(TimeSeries!$R:$R,TimeSeries!$AR:$AR,Z$27),"")</f>
        <v/>
      </c>
      <c r="AA29" s="63" t="str">
        <f>IF(LEN(AA28)&gt;0,SUMIFS(TimeSeries!$S:$S,TimeSeries!$AR:$AR,AA$27)/SUMIFS(TimeSeries!$R:$R,TimeSeries!$AR:$AR,AA$27),"")</f>
        <v/>
      </c>
      <c r="AB29" s="63" t="str">
        <f>IF(LEN(AB28)&gt;0,SUMIFS(TimeSeries!$S:$S,TimeSeries!$AR:$AR,AB$27)/SUMIFS(TimeSeries!$R:$R,TimeSeries!$AR:$AR,AB$27),"")</f>
        <v/>
      </c>
      <c r="AC29" s="63" t="str">
        <f>IF(LEN(AC28)&gt;0,SUMIFS(TimeSeries!$S:$S,TimeSeries!$AR:$AR,AC$27)/SUMIFS(TimeSeries!$R:$R,TimeSeries!$AR:$AR,AC$27),"")</f>
        <v/>
      </c>
      <c r="AD29" s="63" t="str">
        <f>IF(LEN(AD28)&gt;0,SUMIFS(TimeSeries!$S:$S,TimeSeries!$AR:$AR,AD$27)/SUMIFS(TimeSeries!$R:$R,TimeSeries!$AR:$AR,AD$27),"")</f>
        <v/>
      </c>
      <c r="AE29" s="63">
        <f>IF(LEN(AE28)&gt;0,SUMIFS(TimeSeries!$S:$S,TimeSeries!$AR:$AR,AE$27)/SUMIFS(TimeSeries!$R:$R,TimeSeries!$AR:$AR,AE$27),"")</f>
        <v>-1.9332781585086792E-2</v>
      </c>
      <c r="AF29" s="63">
        <f>IF(LEN(AF28)&gt;0,SUMIFS(TimeSeries!$S:$S,TimeSeries!$AR:$AR,AF$27)/SUMIFS(TimeSeries!$R:$R,TimeSeries!$AR:$AR,AF$27),"")</f>
        <v>4.2784962766451171E-3</v>
      </c>
      <c r="AG29" s="63">
        <f>IF(LEN(AG28)&gt;0,SUMIFS(TimeSeries!$S:$S,TimeSeries!$AR:$AR,AG$27)/SUMIFS(TimeSeries!$R:$R,TimeSeries!$AR:$AR,AG$27),"")</f>
        <v>-4.2130163141014219E-3</v>
      </c>
      <c r="AH29" s="63">
        <f>IF(LEN(AH28)&gt;0,SUMIFS(TimeSeries!$S:$S,TimeSeries!$AR:$AR,AH$27)/SUMIFS(TimeSeries!$R:$R,TimeSeries!$AR:$AR,AH$27),"")</f>
        <v>-7.593181957662472E-3</v>
      </c>
      <c r="AI29" s="63">
        <f>IF(LEN(AI28)&gt;0,SUMIFS(TimeSeries!$S:$S,TimeSeries!$AR:$AR,AI$27)/SUMIFS(TimeSeries!$R:$R,TimeSeries!$AR:$AR,AI$27),"")</f>
        <v>-2.165405268590716E-4</v>
      </c>
      <c r="AJ29" s="63">
        <f>IF(LEN(AJ28)&gt;0,SUMIFS(TimeSeries!$S:$S,TimeSeries!$AR:$AR,AJ$27)/SUMIFS(TimeSeries!$R:$R,TimeSeries!$AR:$AR,AJ$27),"")</f>
        <v>4.8117002455439076E-3</v>
      </c>
      <c r="AK29" s="63">
        <f>IF(LEN(AK28)&gt;0,SUMIFS(TimeSeries!$S:$S,TimeSeries!$AR:$AR,AK$27)/SUMIFS(TimeSeries!$R:$R,TimeSeries!$AR:$AR,AK$27),"")</f>
        <v>-2.1944430663548559E-4</v>
      </c>
      <c r="AL29" s="63">
        <f>IF(LEN(AL28)&gt;0,SUMIFS(TimeSeries!$S:$S,TimeSeries!$AR:$AR,AL$27)/SUMIFS(TimeSeries!$R:$R,TimeSeries!$AR:$AR,AL$27),"")</f>
        <v>-3.6963855927279986E-2</v>
      </c>
      <c r="AM29" s="64">
        <f>IF(LEN(AM28)&gt;0,SUMIFS(TimeSeries!$S:$S,TimeSeries!$AR:$AR,AM$27)/SUMIFS(TimeSeries!$R:$R,TimeSeries!$AR:$AR,AM$27),"")</f>
        <v>-4.908692364253632E-2</v>
      </c>
    </row>
    <row r="30" spans="2:39" customFormat="1" ht="15" thickBot="1" x14ac:dyDescent="0.35">
      <c r="B30" s="144"/>
      <c r="C30" s="108" t="s">
        <v>45</v>
      </c>
      <c r="D30" s="71">
        <f>IF(LEN(D28)&gt;0,SUMIFS(TimeSeries!$T:$T,TimeSeries!$AR:$AR,D$27)/SUMIFS(TimeSeries!$R:$R,TimeSeries!$AR:$AR,D$27),"")</f>
        <v>0.16343690876235295</v>
      </c>
      <c r="E30" s="72" t="str">
        <f>IF(LEN(E28)&gt;0,SUMIFS(TimeSeries!$T:$T,TimeSeries!$AR:$AR,E$27)/SUMIFS(TimeSeries!$R:$R,TimeSeries!$AR:$AR,E$27),"")</f>
        <v/>
      </c>
      <c r="F30" s="72" t="str">
        <f>IF(LEN(F28)&gt;0,SUMIFS(TimeSeries!$T:$T,TimeSeries!$AR:$AR,F$27)/SUMIFS(TimeSeries!$R:$R,TimeSeries!$AR:$AR,F$27),"")</f>
        <v/>
      </c>
      <c r="G30" s="72" t="str">
        <f>IF(LEN(G28)&gt;0,SUMIFS(TimeSeries!$T:$T,TimeSeries!$AR:$AR,G$27)/SUMIFS(TimeSeries!$R:$R,TimeSeries!$AR:$AR,G$27),"")</f>
        <v/>
      </c>
      <c r="H30" s="72" t="str">
        <f>IF(LEN(H28)&gt;0,SUMIFS(TimeSeries!$T:$T,TimeSeries!$AR:$AR,H$27)/SUMIFS(TimeSeries!$R:$R,TimeSeries!$AR:$AR,H$27),"")</f>
        <v/>
      </c>
      <c r="I30" s="72" t="str">
        <f>IF(LEN(I28)&gt;0,SUMIFS(TimeSeries!$T:$T,TimeSeries!$AR:$AR,I$27)/SUMIFS(TimeSeries!$R:$R,TimeSeries!$AR:$AR,I$27),"")</f>
        <v/>
      </c>
      <c r="J30" s="72" t="str">
        <f>IF(LEN(J28)&gt;0,SUMIFS(TimeSeries!$T:$T,TimeSeries!$AR:$AR,J$27)/SUMIFS(TimeSeries!$R:$R,TimeSeries!$AR:$AR,J$27),"")</f>
        <v/>
      </c>
      <c r="K30" s="72" t="str">
        <f>IF(LEN(K28)&gt;0,SUMIFS(TimeSeries!$T:$T,TimeSeries!$AR:$AR,K$27)/SUMIFS(TimeSeries!$R:$R,TimeSeries!$AR:$AR,K$27),"")</f>
        <v/>
      </c>
      <c r="L30" s="72" t="str">
        <f>IF(LEN(L28)&gt;0,SUMIFS(TimeSeries!$T:$T,TimeSeries!$AR:$AR,L$27)/SUMIFS(TimeSeries!$R:$R,TimeSeries!$AR:$AR,L$27),"")</f>
        <v/>
      </c>
      <c r="M30" s="72" t="str">
        <f>IF(LEN(M28)&gt;0,SUMIFS(TimeSeries!$T:$T,TimeSeries!$AR:$AR,M$27)/SUMIFS(TimeSeries!$R:$R,TimeSeries!$AR:$AR,M$27),"")</f>
        <v/>
      </c>
      <c r="N30" s="72" t="str">
        <f>IF(LEN(N28)&gt;0,SUMIFS(TimeSeries!$T:$T,TimeSeries!$AR:$AR,N$27)/SUMIFS(TimeSeries!$R:$R,TimeSeries!$AR:$AR,N$27),"")</f>
        <v/>
      </c>
      <c r="O30" s="72" t="str">
        <f>IF(LEN(O28)&gt;0,SUMIFS(TimeSeries!$T:$T,TimeSeries!$AR:$AR,O$27)/SUMIFS(TimeSeries!$R:$R,TimeSeries!$AR:$AR,O$27),"")</f>
        <v/>
      </c>
      <c r="P30" s="72" t="str">
        <f>IF(LEN(P28)&gt;0,SUMIFS(TimeSeries!$T:$T,TimeSeries!$AR:$AR,P$27)/SUMIFS(TimeSeries!$R:$R,TimeSeries!$AR:$AR,P$27),"")</f>
        <v/>
      </c>
      <c r="Q30" s="72" t="str">
        <f>IF(LEN(Q28)&gt;0,SUMIFS(TimeSeries!$T:$T,TimeSeries!$AR:$AR,Q$27)/SUMIFS(TimeSeries!$R:$R,TimeSeries!$AR:$AR,Q$27),"")</f>
        <v/>
      </c>
      <c r="R30" s="72" t="str">
        <f>IF(LEN(R28)&gt;0,SUMIFS(TimeSeries!$T:$T,TimeSeries!$AR:$AR,R$27)/SUMIFS(TimeSeries!$R:$R,TimeSeries!$AR:$AR,R$27),"")</f>
        <v/>
      </c>
      <c r="S30" s="72" t="str">
        <f>IF(LEN(S28)&gt;0,SUMIFS(TimeSeries!$T:$T,TimeSeries!$AR:$AR,S$27)/SUMIFS(TimeSeries!$R:$R,TimeSeries!$AR:$AR,S$27),"")</f>
        <v/>
      </c>
      <c r="T30" s="72" t="str">
        <f>IF(LEN(T28)&gt;0,SUMIFS(TimeSeries!$T:$T,TimeSeries!$AR:$AR,T$27)/SUMIFS(TimeSeries!$R:$R,TimeSeries!$AR:$AR,T$27),"")</f>
        <v/>
      </c>
      <c r="U30" s="72" t="str">
        <f>IF(LEN(U28)&gt;0,SUMIFS(TimeSeries!$T:$T,TimeSeries!$AR:$AR,U$27)/SUMIFS(TimeSeries!$R:$R,TimeSeries!$AR:$AR,U$27),"")</f>
        <v/>
      </c>
      <c r="V30" s="72" t="str">
        <f>IF(LEN(V28)&gt;0,SUMIFS(TimeSeries!$T:$T,TimeSeries!$AR:$AR,V$27)/SUMIFS(TimeSeries!$R:$R,TimeSeries!$AR:$AR,V$27),"")</f>
        <v/>
      </c>
      <c r="W30" s="72" t="str">
        <f>IF(LEN(W28)&gt;0,SUMIFS(TimeSeries!$T:$T,TimeSeries!$AR:$AR,W$27)/SUMIFS(TimeSeries!$R:$R,TimeSeries!$AR:$AR,W$27),"")</f>
        <v/>
      </c>
      <c r="X30" s="72">
        <f>IF(LEN(X28)&gt;0,SUMIFS(TimeSeries!$T:$T,TimeSeries!$AR:$AR,X$27)/SUMIFS(TimeSeries!$R:$R,TimeSeries!$AR:$AR,X$27),"")</f>
        <v>7.6577610149847222E-2</v>
      </c>
      <c r="Y30" s="72">
        <f>IF(LEN(Y28)&gt;0,SUMIFS(TimeSeries!$T:$T,TimeSeries!$AR:$AR,Y$27)/SUMIFS(TimeSeries!$R:$R,TimeSeries!$AR:$AR,Y$27),"")</f>
        <v>0.24839343364650709</v>
      </c>
      <c r="Z30" s="72" t="str">
        <f>IF(LEN(Z28)&gt;0,SUMIFS(TimeSeries!$T:$T,TimeSeries!$AR:$AR,Z$27)/SUMIFS(TimeSeries!$R:$R,TimeSeries!$AR:$AR,Z$27),"")</f>
        <v/>
      </c>
      <c r="AA30" s="72" t="str">
        <f>IF(LEN(AA28)&gt;0,SUMIFS(TimeSeries!$T:$T,TimeSeries!$AR:$AR,AA$27)/SUMIFS(TimeSeries!$R:$R,TimeSeries!$AR:$AR,AA$27),"")</f>
        <v/>
      </c>
      <c r="AB30" s="72" t="str">
        <f>IF(LEN(AB28)&gt;0,SUMIFS(TimeSeries!$T:$T,TimeSeries!$AR:$AR,AB$27)/SUMIFS(TimeSeries!$R:$R,TimeSeries!$AR:$AR,AB$27),"")</f>
        <v/>
      </c>
      <c r="AC30" s="72" t="str">
        <f>IF(LEN(AC28)&gt;0,SUMIFS(TimeSeries!$T:$T,TimeSeries!$AR:$AR,AC$27)/SUMIFS(TimeSeries!$R:$R,TimeSeries!$AR:$AR,AC$27),"")</f>
        <v/>
      </c>
      <c r="AD30" s="72" t="str">
        <f>IF(LEN(AD28)&gt;0,SUMIFS(TimeSeries!$T:$T,TimeSeries!$AR:$AR,AD$27)/SUMIFS(TimeSeries!$R:$R,TimeSeries!$AR:$AR,AD$27),"")</f>
        <v/>
      </c>
      <c r="AE30" s="72">
        <f>IF(LEN(AE28)&gt;0,SUMIFS(TimeSeries!$T:$T,TimeSeries!$AR:$AR,AE$27)/SUMIFS(TimeSeries!$R:$R,TimeSeries!$AR:$AR,AE$27),"")</f>
        <v>4.1883591256428841E-2</v>
      </c>
      <c r="AF30" s="72">
        <f>IF(LEN(AF28)&gt;0,SUMIFS(TimeSeries!$T:$T,TimeSeries!$AR:$AR,AF$27)/SUMIFS(TimeSeries!$R:$R,TimeSeries!$AR:$AR,AF$27),"")</f>
        <v>4.4678847177478817E-2</v>
      </c>
      <c r="AG30" s="72">
        <f>IF(LEN(AG28)&gt;0,SUMIFS(TimeSeries!$T:$T,TimeSeries!$AR:$AR,AG$27)/SUMIFS(TimeSeries!$R:$R,TimeSeries!$AR:$AR,AG$27),"")</f>
        <v>3.7177485586001931E-2</v>
      </c>
      <c r="AH30" s="72">
        <f>IF(LEN(AH28)&gt;0,SUMIFS(TimeSeries!$T:$T,TimeSeries!$AR:$AR,AH$27)/SUMIFS(TimeSeries!$R:$R,TimeSeries!$AR:$AR,AH$27),"")</f>
        <v>5.4489379680565657E-2</v>
      </c>
      <c r="AI30" s="72">
        <f>IF(LEN(AI28)&gt;0,SUMIFS(TimeSeries!$T:$T,TimeSeries!$AR:$AR,AI$27)/SUMIFS(TimeSeries!$R:$R,TimeSeries!$AR:$AR,AI$27),"")</f>
        <v>7.2820336441253339E-2</v>
      </c>
      <c r="AJ30" s="72">
        <f>IF(LEN(AJ28)&gt;0,SUMIFS(TimeSeries!$T:$T,TimeSeries!$AR:$AR,AJ$27)/SUMIFS(TimeSeries!$R:$R,TimeSeries!$AR:$AR,AJ$27),"")</f>
        <v>0.10153663719504831</v>
      </c>
      <c r="AK30" s="72">
        <f>IF(LEN(AK28)&gt;0,SUMIFS(TimeSeries!$T:$T,TimeSeries!$AR:$AR,AK$27)/SUMIFS(TimeSeries!$R:$R,TimeSeries!$AR:$AR,AK$27),"")</f>
        <v>0.14682058121792177</v>
      </c>
      <c r="AL30" s="72">
        <f>IF(LEN(AL28)&gt;0,SUMIFS(TimeSeries!$T:$T,TimeSeries!$AR:$AR,AL$27)/SUMIFS(TimeSeries!$R:$R,TimeSeries!$AR:$AR,AL$27),"")</f>
        <v>0.16335380857980242</v>
      </c>
      <c r="AM30" s="73">
        <f>IF(LEN(AM28)&gt;0,SUMIFS(TimeSeries!$T:$T,TimeSeries!$AR:$AR,AM$27)/SUMIFS(TimeSeries!$R:$R,TimeSeries!$AR:$AR,AM$27),"")</f>
        <v>0.17382362948087457</v>
      </c>
    </row>
    <row r="31" spans="2:39" customFormat="1" ht="15" thickBot="1" x14ac:dyDescent="0.35">
      <c r="B31" s="144" t="s">
        <v>139</v>
      </c>
      <c r="C31" s="54" t="s">
        <v>41</v>
      </c>
      <c r="D31" s="74" t="s">
        <v>140</v>
      </c>
      <c r="E31" s="77" t="s">
        <v>141</v>
      </c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</row>
    <row r="32" spans="2:39" customFormat="1" ht="15" thickBot="1" x14ac:dyDescent="0.35">
      <c r="B32" s="144"/>
      <c r="C32" s="56" t="s">
        <v>43</v>
      </c>
      <c r="D32" s="62">
        <f>COUNTIF(TimeSeries!$AN:$AN,D31)</f>
        <v>1292</v>
      </c>
      <c r="E32" s="64">
        <f>COUNTIF(TimeSeries!$AN:$AN,E31)</f>
        <v>2833</v>
      </c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</row>
    <row r="33" spans="2:18" customFormat="1" ht="15" thickBot="1" x14ac:dyDescent="0.35">
      <c r="B33" s="144"/>
      <c r="C33" s="56" t="s">
        <v>44</v>
      </c>
      <c r="D33" s="65">
        <f>IF(D32&gt;0,SUMIFS(TimeSeries!$S:$S,TimeSeries!$AN:$AN,D$31)/SUMIFS(TimeSeries!$R:$R,TimeSeries!$AN:$AN,D$31),"")</f>
        <v>2.493106720205393E-4</v>
      </c>
      <c r="E33" s="67">
        <f>IF(E32&gt;0,SUMIFS(TimeSeries!$S:$S,TimeSeries!$AN:$AN,E$31)/SUMIFS(TimeSeries!$R:$R,TimeSeries!$AN:$AN,E$31),"")</f>
        <v>4.2873337694689156E-3</v>
      </c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2:18" customFormat="1" ht="15" thickBot="1" x14ac:dyDescent="0.35">
      <c r="B34" s="144"/>
      <c r="C34" s="56" t="s">
        <v>45</v>
      </c>
      <c r="D34" s="65">
        <f>IF(D32&gt;0,SUMIFS(TimeSeries!$T:$T,TimeSeries!$AN:$AN,D$31)/SUMIFS(TimeSeries!$R:$R,TimeSeries!$AN:$AN,D$31),"")</f>
        <v>4.0401509988090924E-2</v>
      </c>
      <c r="E34" s="67">
        <f>IF(E32&gt;0,SUMIFS(TimeSeries!$T:$T,TimeSeries!$AN:$AN,E$31)/SUMIFS(TimeSeries!$R:$R,TimeSeries!$AN:$AN,E$31),"")</f>
        <v>6.9583395843971954E-2</v>
      </c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2:18" customFormat="1" ht="17.25" customHeight="1" thickBot="1" x14ac:dyDescent="0.35">
      <c r="B35" s="145" t="s">
        <v>142</v>
      </c>
      <c r="C35" s="116" t="s">
        <v>41</v>
      </c>
      <c r="D35" s="59" t="s">
        <v>143</v>
      </c>
      <c r="E35" s="60" t="s">
        <v>144</v>
      </c>
      <c r="F35" s="60" t="s">
        <v>145</v>
      </c>
      <c r="G35" s="61" t="s">
        <v>146</v>
      </c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2:18" customFormat="1" ht="17.25" customHeight="1" thickBot="1" x14ac:dyDescent="0.35">
      <c r="B36" s="145"/>
      <c r="C36" s="108" t="s">
        <v>43</v>
      </c>
      <c r="D36" s="127">
        <f>COUNTIF(TimeSeries!$AS:$AS,D35)</f>
        <v>684</v>
      </c>
      <c r="E36" s="128">
        <f>COUNTIF(TimeSeries!$AS:$AS,E35)</f>
        <v>490</v>
      </c>
      <c r="F36" s="128">
        <f>COUNTIF(TimeSeries!$AS:$AS,F35)</f>
        <v>640</v>
      </c>
      <c r="G36" s="129">
        <f>COUNTIF(TimeSeries!$AS:$AS,G35)</f>
        <v>518</v>
      </c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2:18" customFormat="1" ht="17.25" customHeight="1" thickBot="1" x14ac:dyDescent="0.35">
      <c r="B37" s="145"/>
      <c r="C37" s="108" t="s">
        <v>44</v>
      </c>
      <c r="D37" s="62">
        <f>IF(D36&gt;0,SUMIFS(TimeSeries!$S:$S,TimeSeries!$AS:$AS,D$35)/SUMIFS(TimeSeries!$R:$R,TimeSeries!$AS:$AS,D$35),"")</f>
        <v>4.1039598413771028E-2</v>
      </c>
      <c r="E37" s="63">
        <f>IF(E36&gt;0,SUMIFS(TimeSeries!$S:$S,TimeSeries!$AS:$AS,E$35)/SUMIFS(TimeSeries!$R:$R,TimeSeries!$AS:$AS,E$35),"")</f>
        <v>-3.0525335888596816E-3</v>
      </c>
      <c r="F37" s="63">
        <f>IF(F36&gt;0,SUMIFS(TimeSeries!$S:$S,TimeSeries!$AS:$AS,F$35)/SUMIFS(TimeSeries!$R:$R,TimeSeries!$AS:$AS,F$35),"")</f>
        <v>1.4898717909463486E-2</v>
      </c>
      <c r="G37" s="64">
        <f>IF(G36&gt;0,SUMIFS(TimeSeries!$S:$S,TimeSeries!$AS:$AS,G$35)/SUMIFS(TimeSeries!$R:$R,TimeSeries!$AS:$AS,G$35),"")</f>
        <v>-1.473820885764714E-2</v>
      </c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  <row r="38" spans="2:18" customFormat="1" ht="17.25" customHeight="1" thickBot="1" x14ac:dyDescent="0.35">
      <c r="B38" s="145"/>
      <c r="C38" s="109" t="s">
        <v>45</v>
      </c>
      <c r="D38" s="71">
        <f>IF(D36&gt;0,SUMIFS(TimeSeries!$T:$T,TimeSeries!$AS:$AS,D$35)/SUMIFS(TimeSeries!$R:$R,TimeSeries!$AS:$AS,D$35),"")</f>
        <v>0.11744851771013892</v>
      </c>
      <c r="E38" s="72">
        <f>IF(E36&gt;0,SUMIFS(TimeSeries!$T:$T,TimeSeries!$AS:$AS,E$35)/SUMIFS(TimeSeries!$R:$R,TimeSeries!$AS:$AS,E$35),"")</f>
        <v>0.16679324684578917</v>
      </c>
      <c r="F38" s="72">
        <f>IF(F36&gt;0,SUMIFS(TimeSeries!$T:$T,TimeSeries!$AS:$AS,F$35)/SUMIFS(TimeSeries!$R:$R,TimeSeries!$AS:$AS,F$35),"")</f>
        <v>5.9047422404970767E-2</v>
      </c>
      <c r="G38" s="73">
        <f>IF(G36&gt;0,SUMIFS(TimeSeries!$T:$T,TimeSeries!$AS:$AS,G$35)/SUMIFS(TimeSeries!$R:$R,TimeSeries!$AS:$AS,G$35),"")</f>
        <v>4.6749060858167157E-2</v>
      </c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</row>
    <row r="39" spans="2:18" customFormat="1" ht="15" thickBot="1" x14ac:dyDescent="0.35"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18" customFormat="1" ht="15" thickBot="1" x14ac:dyDescent="0.35">
      <c r="B40" s="52" t="s">
        <v>147</v>
      </c>
      <c r="C40" s="5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</row>
    <row r="41" spans="2:18" customFormat="1" ht="15" thickBot="1" x14ac:dyDescent="0.35">
      <c r="B41" s="144" t="s">
        <v>40</v>
      </c>
      <c r="C41" s="54" t="s">
        <v>41</v>
      </c>
      <c r="D41" s="55" t="s">
        <v>42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</row>
    <row r="42" spans="2:18" customFormat="1" ht="15" thickBot="1" x14ac:dyDescent="0.35">
      <c r="B42" s="144"/>
      <c r="C42" s="56" t="s">
        <v>43</v>
      </c>
      <c r="D42" s="57">
        <f>COUNT(TimeSeries!$R:$R)</f>
        <v>4125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</row>
    <row r="43" spans="2:18" customFormat="1" ht="15" thickBot="1" x14ac:dyDescent="0.35">
      <c r="B43" s="144"/>
      <c r="C43" s="56" t="s">
        <v>44</v>
      </c>
      <c r="D43" s="58">
        <f>SUM(TimeSeries!$S:$S)/SUM(TimeSeries!$R:$R)</f>
        <v>2.5475249494060271E-3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</row>
    <row r="44" spans="2:18" customFormat="1" ht="15" thickBot="1" x14ac:dyDescent="0.35">
      <c r="B44" s="144"/>
      <c r="C44" s="56" t="s">
        <v>45</v>
      </c>
      <c r="D44" s="58">
        <f>SUM(TimeSeries!$T:$T)/SUM(TimeSeries!$R:$R)</f>
        <v>5.701018831818723E-2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</row>
    <row r="45" spans="2:18" customFormat="1" ht="15" thickBot="1" x14ac:dyDescent="0.35">
      <c r="B45" s="144" t="s">
        <v>46</v>
      </c>
      <c r="C45" s="54" t="s">
        <v>41</v>
      </c>
      <c r="D45" s="59" t="s">
        <v>47</v>
      </c>
      <c r="E45" s="60" t="s">
        <v>48</v>
      </c>
      <c r="F45" s="60" t="s">
        <v>49</v>
      </c>
      <c r="G45" s="60" t="s">
        <v>50</v>
      </c>
      <c r="H45" s="60" t="s">
        <v>51</v>
      </c>
      <c r="I45" s="60" t="s">
        <v>52</v>
      </c>
      <c r="J45" s="60" t="s">
        <v>53</v>
      </c>
      <c r="K45" s="60" t="s">
        <v>54</v>
      </c>
      <c r="L45" s="60" t="s">
        <v>55</v>
      </c>
      <c r="M45" s="60" t="s">
        <v>165</v>
      </c>
      <c r="N45" s="60" t="s">
        <v>57</v>
      </c>
      <c r="O45" s="60" t="s">
        <v>58</v>
      </c>
      <c r="P45" s="60" t="s">
        <v>59</v>
      </c>
      <c r="Q45" s="60" t="s">
        <v>60</v>
      </c>
      <c r="R45" s="61" t="s">
        <v>61</v>
      </c>
    </row>
    <row r="46" spans="2:18" customFormat="1" ht="15" thickBot="1" x14ac:dyDescent="0.35">
      <c r="B46" s="144"/>
      <c r="C46" s="56" t="s">
        <v>43</v>
      </c>
      <c r="D46" s="62">
        <f>COUNTIF(TimeSeries!$AO:$AO,D45)</f>
        <v>262</v>
      </c>
      <c r="E46" s="63">
        <f>COUNTIF(TimeSeries!$AO:$AO,E45)</f>
        <v>284</v>
      </c>
      <c r="F46" s="63">
        <f>COUNTIF(TimeSeries!$AO:$AO,F45)</f>
        <v>340</v>
      </c>
      <c r="G46" s="63">
        <f>COUNTIF(TimeSeries!$AO:$AO,G45)</f>
        <v>328</v>
      </c>
      <c r="H46" s="63">
        <f>COUNTIF(TimeSeries!$AO:$AO,H45)</f>
        <v>336</v>
      </c>
      <c r="I46" s="63">
        <f>COUNTIF(TimeSeries!$AO:$AO,I45)</f>
        <v>343</v>
      </c>
      <c r="J46" s="63">
        <f>COUNTIF(TimeSeries!$AO:$AO,J45)</f>
        <v>282</v>
      </c>
      <c r="K46" s="63">
        <f>COUNTIF(TimeSeries!$AO:$AO,K45)</f>
        <v>252</v>
      </c>
      <c r="L46" s="63">
        <f>COUNTIF(TimeSeries!$AO:$AO,L45)</f>
        <v>164</v>
      </c>
      <c r="M46" s="63">
        <f>COUNTIF(TimeSeries!$AO:$AO,M45)</f>
        <v>135</v>
      </c>
      <c r="N46" s="63">
        <f>COUNTIF(TimeSeries!$AO:$AO,N45)</f>
        <v>144</v>
      </c>
      <c r="O46" s="63">
        <f>COUNTIF(TimeSeries!$AO:$AO,O45)</f>
        <v>128</v>
      </c>
      <c r="P46" s="63">
        <f>COUNTIF(TimeSeries!$AO:$AO,P45)</f>
        <v>142</v>
      </c>
      <c r="Q46" s="63">
        <f>COUNTIF(TimeSeries!$AO:$AO,Q45)</f>
        <v>173</v>
      </c>
      <c r="R46" s="64">
        <f>COUNTIF(TimeSeries!$AO:$AO,R45)</f>
        <v>149</v>
      </c>
    </row>
    <row r="47" spans="2:18" customFormat="1" ht="15" thickBot="1" x14ac:dyDescent="0.35">
      <c r="B47" s="144"/>
      <c r="C47" s="56" t="s">
        <v>44</v>
      </c>
      <c r="D47" s="65">
        <f>IF(D46&gt;0,SUMIF(TimeSeries!$AO:$AO,D45,TimeSeries!$S:$S)/SUM(TimeSeries!$R:$R),"")</f>
        <v>2.1415934569835203E-4</v>
      </c>
      <c r="E47" s="66">
        <f>IF(E46&gt;0,SUMIF(TimeSeries!$AO:$AO,E45,TimeSeries!$S:$S)/SUM(TimeSeries!$R:$R),"")</f>
        <v>1.1208663169842935E-3</v>
      </c>
      <c r="F47" s="66">
        <f>IF(F46&gt;0,SUMIF(TimeSeries!$AO:$AO,F45,TimeSeries!$S:$S)/SUM(TimeSeries!$R:$R),"")</f>
        <v>4.4738781870469187E-4</v>
      </c>
      <c r="G47" s="66">
        <f>IF(G46&gt;0,SUMIF(TimeSeries!$AO:$AO,G45,TimeSeries!$S:$S)/SUM(TimeSeries!$R:$R),"")</f>
        <v>1.2765854306445902E-4</v>
      </c>
      <c r="H47" s="66">
        <f>IF(H46&gt;0,SUMIF(TimeSeries!$AO:$AO,H45,TimeSeries!$S:$S)/SUM(TimeSeries!$R:$R),"")</f>
        <v>4.1620395637246392E-5</v>
      </c>
      <c r="I47" s="66">
        <f>IF(I46&gt;0,SUMIF(TimeSeries!$AO:$AO,I45,TimeSeries!$S:$S)/SUM(TimeSeries!$R:$R),"")</f>
        <v>-2.3904489840595824E-4</v>
      </c>
      <c r="J47" s="66">
        <f>IF(J46&gt;0,SUMIF(TimeSeries!$AO:$AO,J45,TimeSeries!$S:$S)/SUM(TimeSeries!$R:$R),"")</f>
        <v>-7.9960871487093821E-4</v>
      </c>
      <c r="K47" s="66">
        <f>IF(K46&gt;0,SUMIF(TimeSeries!$AO:$AO,K45,TimeSeries!$S:$S)/SUM(TimeSeries!$R:$R),"")</f>
        <v>-3.0380228588048486E-4</v>
      </c>
      <c r="L47" s="66">
        <f>IF(L46&gt;0,SUMIF(TimeSeries!$AO:$AO,L45,TimeSeries!$S:$S)/SUM(TimeSeries!$R:$R),"")</f>
        <v>6.8534343292656508E-4</v>
      </c>
      <c r="M47" s="66">
        <f>IF(M46&gt;0,SUMIF(TimeSeries!$AO:$AO,M45,TimeSeries!$S:$S)/SUM(TimeSeries!$R:$R),"")</f>
        <v>6.7766519011197611E-4</v>
      </c>
      <c r="N47" s="66">
        <f>IF(N46&gt;0,SUMIF(TimeSeries!$AO:$AO,N45,TimeSeries!$S:$S)/SUM(TimeSeries!$R:$R),"")</f>
        <v>-1.797292811684093E-4</v>
      </c>
      <c r="O47" s="66">
        <f>IF(O46&gt;0,SUMIF(TimeSeries!$AO:$AO,O45,TimeSeries!$S:$S)/SUM(TimeSeries!$R:$R),"")</f>
        <v>3.8177637375424881E-4</v>
      </c>
      <c r="P47" s="66">
        <f>IF(P46&gt;0,SUMIF(TimeSeries!$AO:$AO,P45,TimeSeries!$S:$S)/SUM(TimeSeries!$R:$R),"")</f>
        <v>4.1035819060613655E-4</v>
      </c>
      <c r="Q47" s="66">
        <f>IF(Q46&gt;0,SUMIF(TimeSeries!$AO:$AO,Q45,TimeSeries!$S:$S)/SUM(TimeSeries!$R:$R),"")</f>
        <v>-2.7823469483626235E-4</v>
      </c>
      <c r="R47" s="67">
        <f>IF(R46&gt;0,SUMIF(TimeSeries!$AO:$AO,R45,TimeSeries!$S:$S)/SUM(TimeSeries!$R:$R),"")</f>
        <v>-5.1876445152243825E-5</v>
      </c>
    </row>
    <row r="48" spans="2:18" customFormat="1" ht="15" thickBot="1" x14ac:dyDescent="0.35">
      <c r="B48" s="144"/>
      <c r="C48" s="56" t="s">
        <v>45</v>
      </c>
      <c r="D48" s="65">
        <f>IF(D46&gt;0,SUMIF(TimeSeries!$AO:$AO,D45,TimeSeries!$T:$T)/SUM(TimeSeries!$R:$R),"")</f>
        <v>1.7469366978778496E-3</v>
      </c>
      <c r="E48" s="66">
        <f>IF(E46&gt;0,SUMIF(TimeSeries!$AO:$AO,E45,TimeSeries!$T:$T)/SUM(TimeSeries!$R:$R),"")</f>
        <v>2.6526729011456243E-3</v>
      </c>
      <c r="F48" s="66">
        <f>IF(F46&gt;0,SUMIF(TimeSeries!$AO:$AO,F45,TimeSeries!$T:$T)/SUM(TimeSeries!$R:$R),"")</f>
        <v>3.7326015190241213E-3</v>
      </c>
      <c r="G48" s="66">
        <f>IF(G46&gt;0,SUMIF(TimeSeries!$AO:$AO,G45,TimeSeries!$T:$T)/SUM(TimeSeries!$R:$R),"")</f>
        <v>4.158281507787737E-3</v>
      </c>
      <c r="H48" s="66">
        <f>IF(H46&gt;0,SUMIF(TimeSeries!$AO:$AO,H45,TimeSeries!$T:$T)/SUM(TimeSeries!$R:$R),"")</f>
        <v>5.0038250392653938E-3</v>
      </c>
      <c r="I48" s="66">
        <f>IF(I46&gt;0,SUMIF(TimeSeries!$AO:$AO,I45,TimeSeries!$T:$T)/SUM(TimeSeries!$R:$R),"")</f>
        <v>6.6589632388738551E-3</v>
      </c>
      <c r="J48" s="66">
        <f>IF(J46&gt;0,SUMIF(TimeSeries!$AO:$AO,J45,TimeSeries!$T:$T)/SUM(TimeSeries!$R:$R),"")</f>
        <v>6.486781781092358E-3</v>
      </c>
      <c r="K48" s="66">
        <f>IF(K46&gt;0,SUMIF(TimeSeries!$AO:$AO,K45,TimeSeries!$T:$T)/SUM(TimeSeries!$R:$R),"")</f>
        <v>6.1412765813818829E-3</v>
      </c>
      <c r="L48" s="66">
        <f>IF(L46&gt;0,SUMIF(TimeSeries!$AO:$AO,L45,TimeSeries!$T:$T)/SUM(TimeSeries!$R:$R),"")</f>
        <v>5.4217028167328138E-3</v>
      </c>
      <c r="M48" s="66">
        <f>IF(M46&gt;0,SUMIF(TimeSeries!$AO:$AO,M45,TimeSeries!$T:$T)/SUM(TimeSeries!$R:$R),"")</f>
        <v>3.919358695583167E-3</v>
      </c>
      <c r="N48" s="66">
        <f>IF(N46&gt;0,SUMIF(TimeSeries!$AO:$AO,N45,TimeSeries!$T:$T)/SUM(TimeSeries!$R:$R),"")</f>
        <v>3.1623477981777828E-3</v>
      </c>
      <c r="O48" s="66">
        <f>IF(O46&gt;0,SUMIF(TimeSeries!$AO:$AO,O45,TimeSeries!$T:$T)/SUM(TimeSeries!$R:$R),"")</f>
        <v>2.3812720345654796E-3</v>
      </c>
      <c r="P48" s="66">
        <f>IF(P46&gt;0,SUMIF(TimeSeries!$AO:$AO,P45,TimeSeries!$T:$T)/SUM(TimeSeries!$R:$R),"")</f>
        <v>1.7346723478382957E-3</v>
      </c>
      <c r="Q48" s="66">
        <f>IF(Q46&gt;0,SUMIF(TimeSeries!$AO:$AO,Q45,TimeSeries!$T:$T)/SUM(TimeSeries!$R:$R),"")</f>
        <v>1.1949414441779864E-3</v>
      </c>
      <c r="R48" s="67">
        <f>IF(R46&gt;0,SUMIF(TimeSeries!$AO:$AO,R45,TimeSeries!$T:$T)/SUM(TimeSeries!$R:$R),"")</f>
        <v>7.0345114530693869E-4</v>
      </c>
    </row>
    <row r="49" spans="2:27" customFormat="1" ht="15" thickBot="1" x14ac:dyDescent="0.35">
      <c r="B49" s="144" t="s">
        <v>62</v>
      </c>
      <c r="C49" s="54" t="s">
        <v>41</v>
      </c>
      <c r="D49" s="59" t="s">
        <v>47</v>
      </c>
      <c r="E49" s="60" t="s">
        <v>48</v>
      </c>
      <c r="F49" s="60" t="s">
        <v>49</v>
      </c>
      <c r="G49" s="60" t="s">
        <v>50</v>
      </c>
      <c r="H49" s="60" t="s">
        <v>51</v>
      </c>
      <c r="I49" s="60" t="s">
        <v>52</v>
      </c>
      <c r="J49" s="60" t="s">
        <v>53</v>
      </c>
      <c r="K49" s="60" t="s">
        <v>54</v>
      </c>
      <c r="L49" s="60" t="s">
        <v>55</v>
      </c>
      <c r="M49" s="60" t="s">
        <v>165</v>
      </c>
      <c r="N49" s="60" t="s">
        <v>57</v>
      </c>
      <c r="O49" s="60" t="s">
        <v>58</v>
      </c>
      <c r="P49" s="60" t="s">
        <v>59</v>
      </c>
      <c r="Q49" s="60" t="s">
        <v>60</v>
      </c>
      <c r="R49" s="61" t="s">
        <v>61</v>
      </c>
      <c r="S49" s="51"/>
      <c r="T49" s="51"/>
      <c r="U49" s="51"/>
      <c r="V49" s="51"/>
      <c r="W49" s="51"/>
      <c r="X49" s="51"/>
      <c r="Y49" s="51"/>
      <c r="Z49" s="51"/>
      <c r="AA49" s="51"/>
    </row>
    <row r="50" spans="2:27" customFormat="1" ht="15" thickBot="1" x14ac:dyDescent="0.35">
      <c r="B50" s="144"/>
      <c r="C50" s="56" t="s">
        <v>43</v>
      </c>
      <c r="D50" s="62">
        <f>COUNTIFS(TimeSeries!$AO:$AO,D49,TimeSeries!$AN:$AN,"Inner")</f>
        <v>27</v>
      </c>
      <c r="E50" s="63">
        <f>COUNTIFS(TimeSeries!$AO:$AO,E49,TimeSeries!$AN:$AN,"Inner")</f>
        <v>36</v>
      </c>
      <c r="F50" s="63">
        <f>COUNTIFS(TimeSeries!$AO:$AO,F49,TimeSeries!$AN:$AN,"Inner")</f>
        <v>42</v>
      </c>
      <c r="G50" s="63">
        <f>COUNTIFS(TimeSeries!$AO:$AO,G49,TimeSeries!$AN:$AN,"Inner")</f>
        <v>55</v>
      </c>
      <c r="H50" s="63">
        <f>COUNTIFS(TimeSeries!$AO:$AO,H49,TimeSeries!$AN:$AN,"Inner")</f>
        <v>78</v>
      </c>
      <c r="I50" s="63">
        <f>COUNTIFS(TimeSeries!$AO:$AO,I49,TimeSeries!$AN:$AN,"Inner")</f>
        <v>78</v>
      </c>
      <c r="J50" s="63">
        <f>COUNTIFS(TimeSeries!$AO:$AO,J49,TimeSeries!$AN:$AN,"Inner")</f>
        <v>82</v>
      </c>
      <c r="K50" s="63">
        <f>COUNTIFS(TimeSeries!$AO:$AO,K49,TimeSeries!$AN:$AN,"Inner")</f>
        <v>94</v>
      </c>
      <c r="L50" s="63">
        <f>COUNTIFS(TimeSeries!$AO:$AO,L49,TimeSeries!$AN:$AN,"Inner")</f>
        <v>66</v>
      </c>
      <c r="M50" s="63">
        <f>COUNTIFS(TimeSeries!$AO:$AO,M49,TimeSeries!$AN:$AN,"Inner")</f>
        <v>54</v>
      </c>
      <c r="N50" s="63">
        <f>COUNTIFS(TimeSeries!$AO:$AO,N49,TimeSeries!$AN:$AN,"Inner")</f>
        <v>65</v>
      </c>
      <c r="O50" s="63">
        <f>COUNTIFS(TimeSeries!$AO:$AO,O49,TimeSeries!$AN:$AN,"Inner")</f>
        <v>68</v>
      </c>
      <c r="P50" s="63">
        <f>COUNTIFS(TimeSeries!$AO:$AO,P49,TimeSeries!$AN:$AN,"Inner")</f>
        <v>72</v>
      </c>
      <c r="Q50" s="63">
        <f>COUNTIFS(TimeSeries!$AO:$AO,Q49,TimeSeries!$AN:$AN,"Inner")</f>
        <v>97</v>
      </c>
      <c r="R50" s="64">
        <f>COUNTIFS(TimeSeries!$AO:$AO,R49,TimeSeries!$AN:$AN,"Inner")</f>
        <v>84</v>
      </c>
      <c r="S50" s="51"/>
      <c r="T50" s="51"/>
      <c r="U50" s="51"/>
      <c r="V50" s="51"/>
      <c r="W50" s="51"/>
      <c r="X50" s="51"/>
      <c r="Y50" s="51"/>
      <c r="Z50" s="51"/>
      <c r="AA50" s="51"/>
    </row>
    <row r="51" spans="2:27" customFormat="1" ht="15" thickBot="1" x14ac:dyDescent="0.35">
      <c r="B51" s="144"/>
      <c r="C51" s="56" t="s">
        <v>44</v>
      </c>
      <c r="D51" s="65">
        <f>IF(D50&gt;0,SUMIFS(TimeSeries!$S:$S,TimeSeries!$AO:$AO,D$49,TimeSeries!$AN:$AN,"Inner")/SUM(TimeSeries!$R:$R),"")</f>
        <v>-3.6205701474653344E-5</v>
      </c>
      <c r="E51" s="66">
        <f>IF(E50&gt;0,SUMIFS(TimeSeries!$S:$S,TimeSeries!$AO:$AO,E$49,TimeSeries!$AN:$AN,"Inner")/SUM(TimeSeries!$R:$R),"")</f>
        <v>5.8014634059862859E-5</v>
      </c>
      <c r="F51" s="66">
        <f>IF(F50&gt;0,SUMIFS(TimeSeries!$S:$S,TimeSeries!$AO:$AO,F$49,TimeSeries!$AN:$AN,"Inner")/SUM(TimeSeries!$R:$R),"")</f>
        <v>4.7493605248977016E-5</v>
      </c>
      <c r="G51" s="66">
        <f>IF(G50&gt;0,SUMIFS(TimeSeries!$S:$S,TimeSeries!$AO:$AO,G$49,TimeSeries!$AN:$AN,"Inner")/SUM(TimeSeries!$R:$R),"")</f>
        <v>-1.4878737333543838E-4</v>
      </c>
      <c r="H51" s="66">
        <f>IF(H50&gt;0,SUMIFS(TimeSeries!$S:$S,TimeSeries!$AO:$AO,H$49,TimeSeries!$AN:$AN,"Inner")/SUM(TimeSeries!$R:$R),"")</f>
        <v>2.2018255027010148E-4</v>
      </c>
      <c r="I51" s="66">
        <f>IF(I50&gt;0,SUMIFS(TimeSeries!$S:$S,TimeSeries!$AO:$AO,I$49,TimeSeries!$AN:$AN,"Inner")/SUM(TimeSeries!$R:$R),"")</f>
        <v>8.1066880755771876E-5</v>
      </c>
      <c r="J51" s="66">
        <f>IF(J50&gt;0,SUMIFS(TimeSeries!$S:$S,TimeSeries!$AO:$AO,J$49,TimeSeries!$AN:$AN,"Inner")/SUM(TimeSeries!$R:$R),"")</f>
        <v>-5.340371191927704E-5</v>
      </c>
      <c r="K51" s="66">
        <f>IF(K50&gt;0,SUMIFS(TimeSeries!$S:$S,TimeSeries!$AO:$AO,K$49,TimeSeries!$AN:$AN,"Inner")/SUM(TimeSeries!$R:$R),"")</f>
        <v>-1.5851124102401169E-4</v>
      </c>
      <c r="L51" s="66">
        <f>IF(L50&gt;0,SUMIFS(TimeSeries!$S:$S,TimeSeries!$AO:$AO,L$49,TimeSeries!$AN:$AN,"Inner")/SUM(TimeSeries!$R:$R),"")</f>
        <v>1.6470338005136319E-4</v>
      </c>
      <c r="M51" s="66">
        <f>IF(M50&gt;0,SUMIFS(TimeSeries!$S:$S,TimeSeries!$AO:$AO,M$49,TimeSeries!$AN:$AN,"Inner")/SUM(TimeSeries!$R:$R),"")</f>
        <v>1.2503409258007864E-4</v>
      </c>
      <c r="N51" s="66">
        <f>IF(N50&gt;0,SUMIFS(TimeSeries!$S:$S,TimeSeries!$AO:$AO,N$49,TimeSeries!$AN:$AN,"Inner")/SUM(TimeSeries!$R:$R),"")</f>
        <v>-1.8392296433736714E-4</v>
      </c>
      <c r="O51" s="66">
        <f>IF(O50&gt;0,SUMIFS(TimeSeries!$S:$S,TimeSeries!$AO:$AO,O$49,TimeSeries!$AN:$AN,"Inner")/SUM(TimeSeries!$R:$R),"")</f>
        <v>-1.040754989258547E-4</v>
      </c>
      <c r="P51" s="66">
        <f>IF(P50&gt;0,SUMIFS(TimeSeries!$S:$S,TimeSeries!$AO:$AO,P$49,TimeSeries!$AN:$AN,"Inner")/SUM(TimeSeries!$R:$R),"")</f>
        <v>1.5305665653089518E-4</v>
      </c>
      <c r="Q51" s="66">
        <f>IF(Q50&gt;0,SUMIFS(TimeSeries!$S:$S,TimeSeries!$AO:$AO,Q$49,TimeSeries!$AN:$AN,"Inner")/SUM(TimeSeries!$R:$R),"")</f>
        <v>-9.0332098115522246E-5</v>
      </c>
      <c r="R51" s="67">
        <f>IF(R50&gt;0,SUMIFS(TimeSeries!$S:$S,TimeSeries!$AO:$AO,R$49,TimeSeries!$AN:$AN,"Inner")/SUM(TimeSeries!$R:$R),"")</f>
        <v>2.7309466320585084E-5</v>
      </c>
      <c r="S51" s="51"/>
      <c r="T51" s="51"/>
      <c r="U51" s="51"/>
      <c r="V51" s="51"/>
      <c r="W51" s="51"/>
      <c r="X51" s="51"/>
      <c r="Y51" s="51"/>
      <c r="Z51" s="51"/>
      <c r="AA51" s="51"/>
    </row>
    <row r="52" spans="2:27" customFormat="1" ht="15" thickBot="1" x14ac:dyDescent="0.35">
      <c r="B52" s="144"/>
      <c r="C52" s="56" t="s">
        <v>45</v>
      </c>
      <c r="D52" s="65">
        <f>IF(D50&gt;0,SUMIFS(TimeSeries!$T:$T,TimeSeries!$AO:$AO,D$49,TimeSeries!$AN:$AN,"Inner")/SUM(TimeSeries!$R:$R),"")</f>
        <v>1.8250987810931792E-4</v>
      </c>
      <c r="E52" s="66">
        <f>IF(E50&gt;0,SUMIFS(TimeSeries!$T:$T,TimeSeries!$AO:$AO,E$49,TimeSeries!$AN:$AN,"Inner")/SUM(TimeSeries!$R:$R),"")</f>
        <v>3.0314145325553585E-4</v>
      </c>
      <c r="F52" s="66">
        <f>IF(F50&gt;0,SUMIFS(TimeSeries!$T:$T,TimeSeries!$AO:$AO,F$49,TimeSeries!$AN:$AN,"Inner")/SUM(TimeSeries!$R:$R),"")</f>
        <v>4.6684153345532019E-4</v>
      </c>
      <c r="G52" s="66">
        <f>IF(G50&gt;0,SUMIFS(TimeSeries!$T:$T,TimeSeries!$AO:$AO,G$49,TimeSeries!$AN:$AN,"Inner")/SUM(TimeSeries!$R:$R),"")</f>
        <v>7.4172235409816051E-4</v>
      </c>
      <c r="H52" s="66">
        <f>IF(H50&gt;0,SUMIFS(TimeSeries!$T:$T,TimeSeries!$AO:$AO,H$49,TimeSeries!$AN:$AN,"Inner")/SUM(TimeSeries!$R:$R),"")</f>
        <v>1.3247805078240734E-3</v>
      </c>
      <c r="I52" s="66">
        <f>IF(I50&gt;0,SUMIFS(TimeSeries!$T:$T,TimeSeries!$AO:$AO,I$49,TimeSeries!$AN:$AN,"Inner")/SUM(TimeSeries!$R:$R),"")</f>
        <v>1.8326080526170365E-3</v>
      </c>
      <c r="J52" s="66">
        <f>IF(J50&gt;0,SUMIFS(TimeSeries!$T:$T,TimeSeries!$AO:$AO,J$49,TimeSeries!$AN:$AN,"Inner")/SUM(TimeSeries!$R:$R),"")</f>
        <v>2.0669942209749232E-3</v>
      </c>
      <c r="K52" s="66">
        <f>IF(K50&gt;0,SUMIFS(TimeSeries!$T:$T,TimeSeries!$AO:$AO,K$49,TimeSeries!$AN:$AN,"Inner")/SUM(TimeSeries!$R:$R),"")</f>
        <v>2.3048267856241545E-3</v>
      </c>
      <c r="L52" s="66">
        <f>IF(L50&gt;0,SUMIFS(TimeSeries!$T:$T,TimeSeries!$AO:$AO,L$49,TimeSeries!$AN:$AN,"Inner")/SUM(TimeSeries!$R:$R),"")</f>
        <v>2.1718367089789106E-3</v>
      </c>
      <c r="M52" s="66">
        <f>IF(M50&gt;0,SUMIFS(TimeSeries!$T:$T,TimeSeries!$AO:$AO,M$49,TimeSeries!$AN:$AN,"Inner")/SUM(TimeSeries!$R:$R),"")</f>
        <v>1.4743999084535493E-3</v>
      </c>
      <c r="N52" s="66">
        <f>IF(N50&gt;0,SUMIFS(TimeSeries!$T:$T,TimeSeries!$AO:$AO,N$49,TimeSeries!$AN:$AN,"Inner")/SUM(TimeSeries!$R:$R),"")</f>
        <v>1.2437232671981869E-3</v>
      </c>
      <c r="O52" s="66">
        <f>IF(O50&gt;0,SUMIFS(TimeSeries!$T:$T,TimeSeries!$AO:$AO,O$49,TimeSeries!$AN:$AN,"Inner")/SUM(TimeSeries!$R:$R),"")</f>
        <v>1.03975960588878E-3</v>
      </c>
      <c r="P52" s="66">
        <f>IF(P50&gt;0,SUMIFS(TimeSeries!$T:$T,TimeSeries!$AO:$AO,P$49,TimeSeries!$AN:$AN,"Inner")/SUM(TimeSeries!$R:$R),"")</f>
        <v>7.5345314155515709E-4</v>
      </c>
      <c r="Q52" s="66">
        <f>IF(Q50&gt;0,SUMIFS(TimeSeries!$T:$T,TimeSeries!$AO:$AO,Q$49,TimeSeries!$AN:$AN,"Inner")/SUM(TimeSeries!$R:$R),"")</f>
        <v>5.5833477366193851E-4</v>
      </c>
      <c r="R52" s="67">
        <f>IF(R50&gt;0,SUMIFS(TimeSeries!$T:$T,TimeSeries!$AO:$AO,R$49,TimeSeries!$AN:$AN,"Inner")/SUM(TimeSeries!$R:$R),"")</f>
        <v>3.9274054956104986E-4</v>
      </c>
      <c r="S52" s="51"/>
      <c r="T52" s="51"/>
      <c r="U52" s="51"/>
      <c r="V52" s="51"/>
      <c r="W52" s="51"/>
      <c r="X52" s="51"/>
      <c r="Y52" s="51"/>
      <c r="Z52" s="51"/>
      <c r="AA52" s="51"/>
    </row>
    <row r="53" spans="2:27" customFormat="1" ht="15" thickBot="1" x14ac:dyDescent="0.35">
      <c r="B53" s="144" t="s">
        <v>63</v>
      </c>
      <c r="C53" s="54" t="s">
        <v>41</v>
      </c>
      <c r="D53" s="59" t="s">
        <v>47</v>
      </c>
      <c r="E53" s="60" t="s">
        <v>48</v>
      </c>
      <c r="F53" s="60" t="s">
        <v>49</v>
      </c>
      <c r="G53" s="60" t="s">
        <v>50</v>
      </c>
      <c r="H53" s="60" t="s">
        <v>51</v>
      </c>
      <c r="I53" s="60" t="s">
        <v>52</v>
      </c>
      <c r="J53" s="60" t="s">
        <v>53</v>
      </c>
      <c r="K53" s="60" t="s">
        <v>54</v>
      </c>
      <c r="L53" s="60" t="s">
        <v>55</v>
      </c>
      <c r="M53" s="60" t="s">
        <v>165</v>
      </c>
      <c r="N53" s="60" t="s">
        <v>57</v>
      </c>
      <c r="O53" s="60" t="s">
        <v>58</v>
      </c>
      <c r="P53" s="60" t="s">
        <v>59</v>
      </c>
      <c r="Q53" s="60" t="s">
        <v>60</v>
      </c>
      <c r="R53" s="61" t="s">
        <v>61</v>
      </c>
      <c r="S53" s="51"/>
      <c r="T53" s="51"/>
      <c r="U53" s="51"/>
      <c r="V53" s="51"/>
      <c r="W53" s="51"/>
      <c r="X53" s="51"/>
      <c r="Y53" s="51"/>
      <c r="Z53" s="51"/>
      <c r="AA53" s="51"/>
    </row>
    <row r="54" spans="2:27" customFormat="1" ht="15" thickBot="1" x14ac:dyDescent="0.35">
      <c r="B54" s="144"/>
      <c r="C54" s="56" t="s">
        <v>43</v>
      </c>
      <c r="D54" s="62">
        <f>COUNTIFS(TimeSeries!$AO:$AO,D53,TimeSeries!$AN:$AN,"Outer")</f>
        <v>235</v>
      </c>
      <c r="E54" s="63">
        <f>COUNTIFS(TimeSeries!$AO:$AO,E53,TimeSeries!$AN:$AN,"Outer")</f>
        <v>248</v>
      </c>
      <c r="F54" s="63">
        <f>COUNTIFS(TimeSeries!$AO:$AO,F53,TimeSeries!$AN:$AN,"Outer")</f>
        <v>298</v>
      </c>
      <c r="G54" s="63">
        <f>COUNTIFS(TimeSeries!$AO:$AO,G53,TimeSeries!$AN:$AN,"Outer")</f>
        <v>273</v>
      </c>
      <c r="H54" s="63">
        <f>COUNTIFS(TimeSeries!$AO:$AO,H53,TimeSeries!$AN:$AN,"Outer")</f>
        <v>258</v>
      </c>
      <c r="I54" s="63">
        <f>COUNTIFS(TimeSeries!$AO:$AO,I53,TimeSeries!$AN:$AN,"Outer")</f>
        <v>265</v>
      </c>
      <c r="J54" s="63">
        <f>COUNTIFS(TimeSeries!$AO:$AO,J53,TimeSeries!$AN:$AN,"Outer")</f>
        <v>200</v>
      </c>
      <c r="K54" s="63">
        <f>COUNTIFS(TimeSeries!$AO:$AO,K53,TimeSeries!$AN:$AN,"Outer")</f>
        <v>158</v>
      </c>
      <c r="L54" s="63">
        <f>COUNTIFS(TimeSeries!$AO:$AO,L53,TimeSeries!$AN:$AN,"Outer")</f>
        <v>98</v>
      </c>
      <c r="M54" s="63">
        <f>COUNTIFS(TimeSeries!$AO:$AO,M53,TimeSeries!$AN:$AN,"Outer")</f>
        <v>81</v>
      </c>
      <c r="N54" s="63">
        <f>COUNTIFS(TimeSeries!$AO:$AO,N53,TimeSeries!$AN:$AN,"Outer")</f>
        <v>79</v>
      </c>
      <c r="O54" s="63">
        <f>COUNTIFS(TimeSeries!$AO:$AO,O53,TimeSeries!$AN:$AN,"Outer")</f>
        <v>60</v>
      </c>
      <c r="P54" s="63">
        <f>COUNTIFS(TimeSeries!$AO:$AO,P53,TimeSeries!$AN:$AN,"Outer")</f>
        <v>70</v>
      </c>
      <c r="Q54" s="63">
        <f>COUNTIFS(TimeSeries!$AO:$AO,Q53,TimeSeries!$AN:$AN,"Outer")</f>
        <v>76</v>
      </c>
      <c r="R54" s="64">
        <f>COUNTIFS(TimeSeries!$AO:$AO,R53,TimeSeries!$AN:$AN,"Outer")</f>
        <v>65</v>
      </c>
      <c r="S54" s="51"/>
      <c r="T54" s="51"/>
      <c r="U54" s="51"/>
      <c r="V54" s="51"/>
      <c r="W54" s="51"/>
      <c r="X54" s="51"/>
      <c r="Y54" s="51"/>
      <c r="Z54" s="51"/>
      <c r="AA54" s="51"/>
    </row>
    <row r="55" spans="2:27" customFormat="1" ht="15" thickBot="1" x14ac:dyDescent="0.35">
      <c r="B55" s="144"/>
      <c r="C55" s="56" t="s">
        <v>44</v>
      </c>
      <c r="D55" s="65">
        <f>IF(D54&gt;0,SUMIFS(TimeSeries!$S:$S,TimeSeries!$AO:$AO,D$53,TimeSeries!$AN:$AN,"Outer")/SUM(TimeSeries!$R:$R),"")</f>
        <v>2.5036504717300547E-4</v>
      </c>
      <c r="E55" s="66">
        <f>IF(E54&gt;0,SUMIFS(TimeSeries!$S:$S,TimeSeries!$AO:$AO,E$53,TimeSeries!$AN:$AN,"Outer")/SUM(TimeSeries!$R:$R),"")</f>
        <v>1.0628516829244295E-3</v>
      </c>
      <c r="F55" s="66">
        <f>IF(F54&gt;0,SUMIFS(TimeSeries!$S:$S,TimeSeries!$AO:$AO,F$53,TimeSeries!$AN:$AN,"Outer")/SUM(TimeSeries!$R:$R),"")</f>
        <v>3.9989421345571451E-4</v>
      </c>
      <c r="G55" s="66">
        <f>IF(G54&gt;0,SUMIFS(TimeSeries!$S:$S,TimeSeries!$AO:$AO,G$53,TimeSeries!$AN:$AN,"Outer")/SUM(TimeSeries!$R:$R),"")</f>
        <v>2.7644591639989721E-4</v>
      </c>
      <c r="H55" s="66">
        <f>IF(H54&gt;0,SUMIFS(TimeSeries!$S:$S,TimeSeries!$AO:$AO,H$53,TimeSeries!$AN:$AN,"Outer")/SUM(TimeSeries!$R:$R),"")</f>
        <v>-1.7856215463285508E-4</v>
      </c>
      <c r="I55" s="66">
        <f>IF(I54&gt;0,SUMIFS(TimeSeries!$S:$S,TimeSeries!$AO:$AO,I$53,TimeSeries!$AN:$AN,"Outer")/SUM(TimeSeries!$R:$R),"")</f>
        <v>-3.2011177916173024E-4</v>
      </c>
      <c r="J55" s="66">
        <f>IF(J54&gt;0,SUMIFS(TimeSeries!$S:$S,TimeSeries!$AO:$AO,J$53,TimeSeries!$AN:$AN,"Outer")/SUM(TimeSeries!$R:$R),"")</f>
        <v>-7.4620500295166094E-4</v>
      </c>
      <c r="K55" s="66">
        <f>IF(K54&gt;0,SUMIFS(TimeSeries!$S:$S,TimeSeries!$AO:$AO,K$53,TimeSeries!$AN:$AN,"Outer")/SUM(TimeSeries!$R:$R),"")</f>
        <v>-1.4529104485647308E-4</v>
      </c>
      <c r="L55" s="66">
        <f>IF(L54&gt;0,SUMIFS(TimeSeries!$S:$S,TimeSeries!$AO:$AO,L$53,TimeSeries!$AN:$AN,"Outer")/SUM(TimeSeries!$R:$R),"")</f>
        <v>5.2064005287520167E-4</v>
      </c>
      <c r="M55" s="66">
        <f>IF(M54&gt;0,SUMIFS(TimeSeries!$S:$S,TimeSeries!$AO:$AO,M$53,TimeSeries!$AN:$AN,"Outer")/SUM(TimeSeries!$R:$R),"")</f>
        <v>5.5263109753189731E-4</v>
      </c>
      <c r="N55" s="66">
        <f>IF(N54&gt;0,SUMIFS(TimeSeries!$S:$S,TimeSeries!$AO:$AO,N$53,TimeSeries!$AN:$AN,"Outer")/SUM(TimeSeries!$R:$R),"")</f>
        <v>4.1936831689579436E-6</v>
      </c>
      <c r="O55" s="66">
        <f>IF(O54&gt;0,SUMIFS(TimeSeries!$S:$S,TimeSeries!$AO:$AO,O$53,TimeSeries!$AN:$AN,"Outer")/SUM(TimeSeries!$R:$R),"")</f>
        <v>4.8585187268010351E-4</v>
      </c>
      <c r="P55" s="66">
        <f>IF(P54&gt;0,SUMIFS(TimeSeries!$S:$S,TimeSeries!$AO:$AO,P$53,TimeSeries!$AN:$AN,"Outer")/SUM(TimeSeries!$R:$R),"")</f>
        <v>2.5730153407524132E-4</v>
      </c>
      <c r="Q55" s="66">
        <f>IF(Q54&gt;0,SUMIFS(TimeSeries!$S:$S,TimeSeries!$AO:$AO,Q$53,TimeSeries!$AN:$AN,"Outer")/SUM(TimeSeries!$R:$R),"")</f>
        <v>-1.8790259672074009E-4</v>
      </c>
      <c r="R55" s="67">
        <f>IF(R54&gt;0,SUMIFS(TimeSeries!$S:$S,TimeSeries!$AO:$AO,R$53,TimeSeries!$AN:$AN,"Outer")/SUM(TimeSeries!$R:$R),"")</f>
        <v>-7.9185911472828903E-5</v>
      </c>
      <c r="S55" s="51"/>
      <c r="T55" s="51"/>
      <c r="U55" s="51"/>
      <c r="V55" s="51"/>
      <c r="W55" s="51"/>
      <c r="X55" s="51"/>
      <c r="Y55" s="51"/>
      <c r="Z55" s="51"/>
      <c r="AA55" s="51"/>
    </row>
    <row r="56" spans="2:27" customFormat="1" ht="15" thickBot="1" x14ac:dyDescent="0.35">
      <c r="B56" s="144"/>
      <c r="C56" s="56" t="s">
        <v>45</v>
      </c>
      <c r="D56" s="65">
        <f>IF(D54&gt;0,SUMIFS(TimeSeries!$T:$T,TimeSeries!$AO:$AO,D$53,TimeSeries!$AN:$AN,"Outer")/SUM(TimeSeries!$R:$R),"")</f>
        <v>1.5644268197685318E-3</v>
      </c>
      <c r="E56" s="66">
        <f>IF(E54&gt;0,SUMIFS(TimeSeries!$T:$T,TimeSeries!$AO:$AO,E$53,TimeSeries!$AN:$AN,"Outer")/SUM(TimeSeries!$R:$R),"")</f>
        <v>2.3495314478900885E-3</v>
      </c>
      <c r="F56" s="66">
        <f>IF(F54&gt;0,SUMIFS(TimeSeries!$T:$T,TimeSeries!$AO:$AO,F$53,TimeSeries!$AN:$AN,"Outer")/SUM(TimeSeries!$R:$R),"")</f>
        <v>3.2657599855688011E-3</v>
      </c>
      <c r="G56" s="66">
        <f>IF(G54&gt;0,SUMIFS(TimeSeries!$T:$T,TimeSeries!$AO:$AO,G$53,TimeSeries!$AN:$AN,"Outer")/SUM(TimeSeries!$R:$R),"")</f>
        <v>3.416559153689575E-3</v>
      </c>
      <c r="H56" s="66">
        <f>IF(H54&gt;0,SUMIFS(TimeSeries!$T:$T,TimeSeries!$AO:$AO,H$53,TimeSeries!$AN:$AN,"Outer")/SUM(TimeSeries!$R:$R),"")</f>
        <v>3.6790445314413204E-3</v>
      </c>
      <c r="I56" s="66">
        <f>IF(I54&gt;0,SUMIFS(TimeSeries!$T:$T,TimeSeries!$AO:$AO,I$53,TimeSeries!$AN:$AN,"Outer")/SUM(TimeSeries!$R:$R),"")</f>
        <v>4.8263551862568217E-3</v>
      </c>
      <c r="J56" s="66">
        <f>IF(J54&gt;0,SUMIFS(TimeSeries!$T:$T,TimeSeries!$AO:$AO,J$53,TimeSeries!$AN:$AN,"Outer")/SUM(TimeSeries!$R:$R),"")</f>
        <v>4.4197875601174365E-3</v>
      </c>
      <c r="K56" s="66">
        <f>IF(K54&gt;0,SUMIFS(TimeSeries!$T:$T,TimeSeries!$AO:$AO,K$53,TimeSeries!$AN:$AN,"Outer")/SUM(TimeSeries!$R:$R),"")</f>
        <v>3.8364497957577241E-3</v>
      </c>
      <c r="L56" s="66">
        <f>IF(L54&gt;0,SUMIFS(TimeSeries!$T:$T,TimeSeries!$AO:$AO,L$53,TimeSeries!$AN:$AN,"Outer")/SUM(TimeSeries!$R:$R),"")</f>
        <v>3.249866107753904E-3</v>
      </c>
      <c r="M56" s="66">
        <f>IF(M54&gt;0,SUMIFS(TimeSeries!$T:$T,TimeSeries!$AO:$AO,M$53,TimeSeries!$AN:$AN,"Outer")/SUM(TimeSeries!$R:$R),"")</f>
        <v>2.4449587871296177E-3</v>
      </c>
      <c r="N56" s="66">
        <f>IF(N54&gt;0,SUMIFS(TimeSeries!$T:$T,TimeSeries!$AO:$AO,N$53,TimeSeries!$AN:$AN,"Outer")/SUM(TimeSeries!$R:$R),"")</f>
        <v>1.9186245309795956E-3</v>
      </c>
      <c r="O56" s="66">
        <f>IF(O54&gt;0,SUMIFS(TimeSeries!$T:$T,TimeSeries!$AO:$AO,O$53,TimeSeries!$AN:$AN,"Outer")/SUM(TimeSeries!$R:$R),"")</f>
        <v>1.3415124286766998E-3</v>
      </c>
      <c r="P56" s="66">
        <f>IF(P54&gt;0,SUMIFS(TimeSeries!$T:$T,TimeSeries!$AO:$AO,P$53,TimeSeries!$AN:$AN,"Outer")/SUM(TimeSeries!$R:$R),"")</f>
        <v>9.8121920628313811E-4</v>
      </c>
      <c r="Q56" s="66">
        <f>IF(Q54&gt;0,SUMIFS(TimeSeries!$T:$T,TimeSeries!$AO:$AO,Q$53,TimeSeries!$AN:$AN,"Outer")/SUM(TimeSeries!$R:$R),"")</f>
        <v>6.3660667051604705E-4</v>
      </c>
      <c r="R56" s="67">
        <f>IF(R54&gt;0,SUMIFS(TimeSeries!$T:$T,TimeSeries!$AO:$AO,R$53,TimeSeries!$AN:$AN,"Outer")/SUM(TimeSeries!$R:$R),"")</f>
        <v>3.1071059574588899E-4</v>
      </c>
      <c r="S56" s="51"/>
      <c r="T56" s="51"/>
      <c r="U56" s="51"/>
      <c r="V56" s="51"/>
      <c r="W56" s="51"/>
      <c r="X56" s="51"/>
      <c r="Y56" s="51"/>
      <c r="Z56" s="51"/>
      <c r="AA56" s="51"/>
    </row>
    <row r="57" spans="2:27" customFormat="1" ht="15" thickBot="1" x14ac:dyDescent="0.35">
      <c r="B57" s="144" t="s">
        <v>64</v>
      </c>
      <c r="C57" s="54" t="s">
        <v>41</v>
      </c>
      <c r="D57" s="68" t="s">
        <v>65</v>
      </c>
      <c r="E57" s="69" t="s">
        <v>66</v>
      </c>
      <c r="F57" s="69" t="s">
        <v>67</v>
      </c>
      <c r="G57" s="69" t="s">
        <v>68</v>
      </c>
      <c r="H57" s="69" t="s">
        <v>69</v>
      </c>
      <c r="I57" s="69" t="s">
        <v>70</v>
      </c>
      <c r="J57" s="69" t="s">
        <v>71</v>
      </c>
      <c r="K57" s="69" t="s">
        <v>72</v>
      </c>
      <c r="L57" s="69" t="s">
        <v>73</v>
      </c>
      <c r="M57" s="69" t="s">
        <v>74</v>
      </c>
      <c r="N57" s="69" t="s">
        <v>75</v>
      </c>
      <c r="O57" s="69" t="s">
        <v>76</v>
      </c>
      <c r="P57" s="69" t="s">
        <v>77</v>
      </c>
      <c r="Q57" s="69" t="s">
        <v>78</v>
      </c>
      <c r="R57" s="69" t="s">
        <v>79</v>
      </c>
      <c r="S57" s="69" t="s">
        <v>80</v>
      </c>
      <c r="T57" s="69" t="s">
        <v>81</v>
      </c>
      <c r="U57" s="69" t="s">
        <v>82</v>
      </c>
      <c r="V57" s="69" t="s">
        <v>83</v>
      </c>
      <c r="W57" s="69" t="s">
        <v>84</v>
      </c>
      <c r="X57" s="69" t="s">
        <v>85</v>
      </c>
      <c r="Y57" s="69" t="s">
        <v>86</v>
      </c>
      <c r="Z57" s="69" t="s">
        <v>87</v>
      </c>
      <c r="AA57" s="70" t="s">
        <v>88</v>
      </c>
    </row>
    <row r="58" spans="2:27" customFormat="1" ht="15" thickBot="1" x14ac:dyDescent="0.35">
      <c r="B58" s="144"/>
      <c r="C58" s="56" t="s">
        <v>43</v>
      </c>
      <c r="D58" s="62">
        <f>COUNTIF(TimeSeries!$AP:$AP,D57)</f>
        <v>164</v>
      </c>
      <c r="E58" s="63">
        <f>COUNTIF(TimeSeries!$AP:$AP,E57)</f>
        <v>155</v>
      </c>
      <c r="F58" s="63">
        <f>COUNTIF(TimeSeries!$AP:$AP,F57)</f>
        <v>184</v>
      </c>
      <c r="G58" s="63">
        <f>COUNTIF(TimeSeries!$AP:$AP,G57)</f>
        <v>177</v>
      </c>
      <c r="H58" s="63">
        <f>COUNTIF(TimeSeries!$AP:$AP,H57)</f>
        <v>177</v>
      </c>
      <c r="I58" s="63">
        <f>COUNTIF(TimeSeries!$AP:$AP,I57)</f>
        <v>184</v>
      </c>
      <c r="J58" s="63">
        <f>COUNTIF(TimeSeries!$AP:$AP,J57)</f>
        <v>184</v>
      </c>
      <c r="K58" s="63">
        <f>COUNTIF(TimeSeries!$AP:$AP,K57)</f>
        <v>152</v>
      </c>
      <c r="L58" s="63">
        <f>COUNTIF(TimeSeries!$AP:$AP,L57)</f>
        <v>146</v>
      </c>
      <c r="M58" s="63">
        <f>COUNTIF(TimeSeries!$AP:$AP,M57)</f>
        <v>140</v>
      </c>
      <c r="N58" s="63">
        <f>COUNTIF(TimeSeries!$AP:$AP,N57)</f>
        <v>138</v>
      </c>
      <c r="O58" s="63">
        <f>COUNTIF(TimeSeries!$AP:$AP,O57)</f>
        <v>145</v>
      </c>
      <c r="P58" s="63">
        <f>COUNTIF(TimeSeries!$AP:$AP,P57)</f>
        <v>160</v>
      </c>
      <c r="Q58" s="63">
        <f>COUNTIF(TimeSeries!$AP:$AP,Q57)</f>
        <v>164</v>
      </c>
      <c r="R58" s="63">
        <f>COUNTIF(TimeSeries!$AP:$AP,R57)</f>
        <v>154</v>
      </c>
      <c r="S58" s="63">
        <f>COUNTIF(TimeSeries!$AP:$AP,S57)</f>
        <v>164</v>
      </c>
      <c r="T58" s="63">
        <f>COUNTIF(TimeSeries!$AP:$AP,T57)</f>
        <v>196</v>
      </c>
      <c r="U58" s="63">
        <f>COUNTIF(TimeSeries!$AP:$AP,U57)</f>
        <v>183</v>
      </c>
      <c r="V58" s="63">
        <f>COUNTIF(TimeSeries!$AP:$AP,V57)</f>
        <v>193</v>
      </c>
      <c r="W58" s="63">
        <f>COUNTIF(TimeSeries!$AP:$AP,W57)</f>
        <v>182</v>
      </c>
      <c r="X58" s="63">
        <f>COUNTIF(TimeSeries!$AP:$AP,X57)</f>
        <v>190</v>
      </c>
      <c r="Y58" s="63">
        <f>COUNTIF(TimeSeries!$AP:$AP,Y57)</f>
        <v>188</v>
      </c>
      <c r="Z58" s="63">
        <f>COUNTIF(TimeSeries!$AP:$AP,Z57)</f>
        <v>208</v>
      </c>
      <c r="AA58" s="64">
        <f>COUNTIF(TimeSeries!$AP:$AP,AA57)</f>
        <v>197</v>
      </c>
    </row>
    <row r="59" spans="2:27" customFormat="1" ht="15" thickBot="1" x14ac:dyDescent="0.35">
      <c r="B59" s="144"/>
      <c r="C59" s="56" t="s">
        <v>44</v>
      </c>
      <c r="D59" s="62">
        <f>IF(D58&gt;0,SUMIFS(TimeSeries!$S:$S,TimeSeries!$AP:$AP,D$57)/SUM(TimeSeries!$R:$R),"")</f>
        <v>4.3987691901151556E-4</v>
      </c>
      <c r="E59" s="63">
        <f>IF(E58&gt;0,SUMIFS(TimeSeries!$S:$S,TimeSeries!$AP:$AP,E$57)/SUM(TimeSeries!$R:$R),"")</f>
        <v>9.1751209794852634E-4</v>
      </c>
      <c r="F59" s="63">
        <f>IF(F58&gt;0,SUMIFS(TimeSeries!$S:$S,TimeSeries!$AP:$AP,F$57)/SUM(TimeSeries!$R:$R),"")</f>
        <v>3.4072293015646559E-4</v>
      </c>
      <c r="G59" s="63">
        <f>IF(G58&gt;0,SUMIFS(TimeSeries!$S:$S,TimeSeries!$AP:$AP,G$57)/SUM(TimeSeries!$R:$R),"")</f>
        <v>1.4296766530672009E-4</v>
      </c>
      <c r="H59" s="63">
        <f>IF(H58&gt;0,SUMIFS(TimeSeries!$S:$S,TimeSeries!$AP:$AP,H$57)/SUM(TimeSeries!$R:$R),"")</f>
        <v>-4.3207134888088926E-4</v>
      </c>
      <c r="I59" s="63">
        <f>IF(I58&gt;0,SUMIFS(TimeSeries!$S:$S,TimeSeries!$AP:$AP,I$57)/SUM(TimeSeries!$R:$R),"")</f>
        <v>-3.009579861078196E-6</v>
      </c>
      <c r="J59" s="63">
        <f>IF(J58&gt;0,SUMIFS(TimeSeries!$S:$S,TimeSeries!$AP:$AP,J$57)/SUM(TimeSeries!$R:$R),"")</f>
        <v>-2.8848724921273262E-4</v>
      </c>
      <c r="K59" s="63">
        <f>IF(K58&gt;0,SUMIFS(TimeSeries!$S:$S,TimeSeries!$AP:$AP,K$57)/SUM(TimeSeries!$R:$R),"")</f>
        <v>-6.5523736062471027E-5</v>
      </c>
      <c r="L59" s="63">
        <f>IF(L58&gt;0,SUMIFS(TimeSeries!$S:$S,TimeSeries!$AP:$AP,L$57)/SUM(TimeSeries!$R:$R),"")</f>
        <v>-1.8005109917593122E-5</v>
      </c>
      <c r="M59" s="63">
        <f>IF(M58&gt;0,SUMIFS(TimeSeries!$S:$S,TimeSeries!$AP:$AP,M$57)/SUM(TimeSeries!$R:$R),"")</f>
        <v>4.496426265185625E-4</v>
      </c>
      <c r="N59" s="63">
        <f>IF(N58&gt;0,SUMIFS(TimeSeries!$S:$S,TimeSeries!$AP:$AP,N$57)/SUM(TimeSeries!$R:$R),"")</f>
        <v>2.2003392579233647E-4</v>
      </c>
      <c r="O59" s="63">
        <f>IF(O58&gt;0,SUMIFS(TimeSeries!$S:$S,TimeSeries!$AP:$AP,O$57)/SUM(TimeSeries!$R:$R),"")</f>
        <v>1.1774607520429258E-4</v>
      </c>
      <c r="P59" s="63">
        <f>IF(P58&gt;0,SUMIFS(TimeSeries!$S:$S,TimeSeries!$AP:$AP,P$57)/SUM(TimeSeries!$R:$R),"")</f>
        <v>7.7163329718844343E-4</v>
      </c>
      <c r="Q59" s="63">
        <f>IF(Q58&gt;0,SUMIFS(TimeSeries!$S:$S,TimeSeries!$AP:$AP,Q$57)/SUM(TimeSeries!$R:$R),"")</f>
        <v>2.9812463237768568E-4</v>
      </c>
      <c r="R59" s="63">
        <f>IF(R58&gt;0,SUMIFS(TimeSeries!$S:$S,TimeSeries!$AP:$AP,R$57)/SUM(TimeSeries!$R:$R),"")</f>
        <v>-4.7152554359728289E-4</v>
      </c>
      <c r="S59" s="63">
        <f>IF(S58&gt;0,SUMIFS(TimeSeries!$S:$S,TimeSeries!$AP:$AP,S$57)/SUM(TimeSeries!$R:$R),"")</f>
        <v>7.1677268357813731E-4</v>
      </c>
      <c r="T59" s="63">
        <f>IF(T58&gt;0,SUMIFS(TimeSeries!$S:$S,TimeSeries!$AP:$AP,T$57)/SUM(TimeSeries!$R:$R),"")</f>
        <v>-1.2290215057193869E-4</v>
      </c>
      <c r="U59" s="63">
        <f>IF(U58&gt;0,SUMIFS(TimeSeries!$S:$S,TimeSeries!$AP:$AP,U$57)/SUM(TimeSeries!$R:$R),"")</f>
        <v>-5.1645800955188003E-4</v>
      </c>
      <c r="V59" s="63">
        <f>IF(V58&gt;0,SUMIFS(TimeSeries!$S:$S,TimeSeries!$AP:$AP,V$57)/SUM(TimeSeries!$R:$R),"")</f>
        <v>-3.7811697416169246E-4</v>
      </c>
      <c r="W59" s="63">
        <f>IF(W58&gt;0,SUMIFS(TimeSeries!$S:$S,TimeSeries!$AP:$AP,W$57)/SUM(TimeSeries!$R:$R),"")</f>
        <v>-6.4891066352933753E-4</v>
      </c>
      <c r="X59" s="63">
        <f>IF(X58&gt;0,SUMIFS(TimeSeries!$S:$S,TimeSeries!$AP:$AP,X$57)/SUM(TimeSeries!$R:$R),"")</f>
        <v>-4.9097443081293159E-4</v>
      </c>
      <c r="Y59" s="63">
        <f>IF(Y58&gt;0,SUMIFS(TimeSeries!$S:$S,TimeSeries!$AP:$AP,Y$57)/SUM(TimeSeries!$R:$R),"")</f>
        <v>-5.1669618603963517E-4</v>
      </c>
      <c r="Z59" s="63">
        <f>IF(Z58&gt;0,SUMIFS(TimeSeries!$S:$S,TimeSeries!$AP:$AP,Z$57)/SUM(TimeSeries!$R:$R),"")</f>
        <v>9.2533837134896031E-4</v>
      </c>
      <c r="AA59" s="64">
        <f>IF(AA58&gt;0,SUMIFS(TimeSeries!$S:$S,TimeSeries!$AP:$AP,AA$57)/SUM(TimeSeries!$R:$R),"")</f>
        <v>1.1598347071738518E-3</v>
      </c>
    </row>
    <row r="60" spans="2:27" customFormat="1" ht="15" thickBot="1" x14ac:dyDescent="0.35">
      <c r="B60" s="144"/>
      <c r="C60" s="56" t="s">
        <v>45</v>
      </c>
      <c r="D60" s="71">
        <f>IF(D58&gt;0,SUMIFS(TimeSeries!$T:$T,TimeSeries!$AP:$AP,D$19)/SUM(TimeSeries!$R:$R),"")</f>
        <v>2.3369405086361189E-3</v>
      </c>
      <c r="E60" s="72">
        <f>IF(E58&gt;0,SUMIFS(TimeSeries!$T:$T,TimeSeries!$AP:$AP,E$19)/SUM(TimeSeries!$R:$R),"")</f>
        <v>2.708691471562605E-3</v>
      </c>
      <c r="F60" s="72">
        <f>IF(F58&gt;0,SUMIFS(TimeSeries!$T:$T,TimeSeries!$AP:$AP,F$19)/SUM(TimeSeries!$R:$R),"")</f>
        <v>2.3907684719405705E-3</v>
      </c>
      <c r="G60" s="72">
        <f>IF(G58&gt;0,SUMIFS(TimeSeries!$T:$T,TimeSeries!$AP:$AP,G$19)/SUM(TimeSeries!$R:$R),"")</f>
        <v>1.9768682791268858E-3</v>
      </c>
      <c r="H60" s="72">
        <f>IF(H58&gt;0,SUMIFS(TimeSeries!$T:$T,TimeSeries!$AP:$AP,H$19)/SUM(TimeSeries!$R:$R),"")</f>
        <v>2.069096275152193E-3</v>
      </c>
      <c r="I60" s="72">
        <f>IF(I58&gt;0,SUMIFS(TimeSeries!$T:$T,TimeSeries!$AP:$AP,I$19)/SUM(TimeSeries!$R:$R),"")</f>
        <v>2.3381238912038521E-3</v>
      </c>
      <c r="J60" s="72">
        <f>IF(J58&gt;0,SUMIFS(TimeSeries!$T:$T,TimeSeries!$AP:$AP,J$19)/SUM(TimeSeries!$R:$R),"")</f>
        <v>2.186242075221004E-3</v>
      </c>
      <c r="K60" s="72">
        <f>IF(K58&gt;0,SUMIFS(TimeSeries!$T:$T,TimeSeries!$AP:$AP,K$19)/SUM(TimeSeries!$R:$R),"")</f>
        <v>1.6038706740739463E-3</v>
      </c>
      <c r="L60" s="72">
        <f>IF(L58&gt;0,SUMIFS(TimeSeries!$T:$T,TimeSeries!$AP:$AP,L$19)/SUM(TimeSeries!$R:$R),"")</f>
        <v>1.9112704316657581E-3</v>
      </c>
      <c r="M60" s="72">
        <f>IF(M58&gt;0,SUMIFS(TimeSeries!$T:$T,TimeSeries!$AP:$AP,M$19)/SUM(TimeSeries!$R:$R),"")</f>
        <v>1.9627680418150334E-3</v>
      </c>
      <c r="N60" s="72">
        <f>IF(N58&gt;0,SUMIFS(TimeSeries!$T:$T,TimeSeries!$AP:$AP,N$19)/SUM(TimeSeries!$R:$R),"")</f>
        <v>1.8901768472616804E-3</v>
      </c>
      <c r="O60" s="72">
        <f>IF(O58&gt;0,SUMIFS(TimeSeries!$T:$T,TimeSeries!$AP:$AP,O$19)/SUM(TimeSeries!$R:$R),"")</f>
        <v>2.2530781409312037E-3</v>
      </c>
      <c r="P60" s="72">
        <f>IF(P58&gt;0,SUMIFS(TimeSeries!$T:$T,TimeSeries!$AP:$AP,P$19)/SUM(TimeSeries!$R:$R),"")</f>
        <v>2.9761008435351347E-3</v>
      </c>
      <c r="Q60" s="72">
        <f>IF(Q58&gt;0,SUMIFS(TimeSeries!$T:$T,TimeSeries!$AP:$AP,Q$19)/SUM(TimeSeries!$R:$R),"")</f>
        <v>2.2769126140062888E-3</v>
      </c>
      <c r="R60" s="72">
        <f>IF(R58&gt;0,SUMIFS(TimeSeries!$T:$T,TimeSeries!$AP:$AP,R$19)/SUM(TimeSeries!$R:$R),"")</f>
        <v>2.3983324359447117E-3</v>
      </c>
      <c r="S60" s="72">
        <f>IF(S58&gt;0,SUMIFS(TimeSeries!$T:$T,TimeSeries!$AP:$AP,S$19)/SUM(TimeSeries!$R:$R),"")</f>
        <v>2.956462217529062E-3</v>
      </c>
      <c r="T60" s="72">
        <f>IF(T58&gt;0,SUMIFS(TimeSeries!$T:$T,TimeSeries!$AP:$AP,T$19)/SUM(TimeSeries!$R:$R),"")</f>
        <v>2.6531811673222209E-3</v>
      </c>
      <c r="U60" s="72">
        <f>IF(U58&gt;0,SUMIFS(TimeSeries!$T:$T,TimeSeries!$AP:$AP,U$19)/SUM(TimeSeries!$R:$R),"")</f>
        <v>2.5740705543340126E-3</v>
      </c>
      <c r="V60" s="72">
        <f>IF(V58&gt;0,SUMIFS(TimeSeries!$T:$T,TimeSeries!$AP:$AP,V$19)/SUM(TimeSeries!$R:$R),"")</f>
        <v>2.4598356374083367E-3</v>
      </c>
      <c r="W60" s="72">
        <f>IF(W58&gt;0,SUMIFS(TimeSeries!$T:$T,TimeSeries!$AP:$AP,W$19)/SUM(TimeSeries!$R:$R),"")</f>
        <v>2.4663922330191062E-3</v>
      </c>
      <c r="X60" s="72">
        <f>IF(X58&gt;0,SUMIFS(TimeSeries!$T:$T,TimeSeries!$AP:$AP,X$19)/SUM(TimeSeries!$R:$R),"")</f>
        <v>2.5560154162304286E-3</v>
      </c>
      <c r="Y60" s="72">
        <f>IF(Y58&gt;0,SUMIFS(TimeSeries!$T:$T,TimeSeries!$AP:$AP,Y$19)/SUM(TimeSeries!$R:$R),"")</f>
        <v>2.1859353980344825E-3</v>
      </c>
      <c r="Z60" s="72">
        <f>IF(Z58&gt;0,SUMIFS(TimeSeries!$T:$T,TimeSeries!$AP:$AP,Z$19)/SUM(TimeSeries!$R:$R),"")</f>
        <v>2.9044446941411122E-3</v>
      </c>
      <c r="AA60" s="73">
        <f>IF(AA58&gt;0,SUMIFS(TimeSeries!$T:$T,TimeSeries!$AP:$AP,AA$19)/SUM(TimeSeries!$R:$R),"")</f>
        <v>2.97460999809153E-3</v>
      </c>
    </row>
    <row r="61" spans="2:27" customFormat="1" ht="15" thickBot="1" x14ac:dyDescent="0.35">
      <c r="B61" s="144" t="s">
        <v>89</v>
      </c>
      <c r="C61" s="54" t="s">
        <v>41</v>
      </c>
      <c r="D61" s="68" t="s">
        <v>90</v>
      </c>
      <c r="E61" s="69" t="s">
        <v>91</v>
      </c>
      <c r="F61" s="69" t="s">
        <v>92</v>
      </c>
      <c r="G61" s="69" t="s">
        <v>93</v>
      </c>
      <c r="H61" s="69" t="s">
        <v>94</v>
      </c>
      <c r="I61" s="69" t="s">
        <v>95</v>
      </c>
      <c r="J61" s="69" t="s">
        <v>96</v>
      </c>
      <c r="K61" s="69" t="s">
        <v>97</v>
      </c>
      <c r="L61" s="69" t="s">
        <v>98</v>
      </c>
      <c r="M61" s="69" t="s">
        <v>99</v>
      </c>
      <c r="N61" s="69" t="s">
        <v>100</v>
      </c>
      <c r="O61" s="70" t="s">
        <v>101</v>
      </c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</row>
    <row r="62" spans="2:27" customFormat="1" ht="15" thickBot="1" x14ac:dyDescent="0.35">
      <c r="B62" s="144"/>
      <c r="C62" s="108" t="s">
        <v>43</v>
      </c>
      <c r="D62" s="130">
        <f>IF(COUNTIF(TimeSeries!$AQ:$AQ,D61)&gt;0,COUNTIF(TimeSeries!$AQ:$AQ,D61),"")</f>
        <v>128</v>
      </c>
      <c r="E62" s="131">
        <f>IF(COUNTIF(TimeSeries!$AQ:$AQ,E61)&gt;0,COUNTIF(TimeSeries!$AQ:$AQ,E61),"")</f>
        <v>736</v>
      </c>
      <c r="F62" s="131">
        <f>IF(COUNTIF(TimeSeries!$AQ:$AQ,F61)&gt;0,COUNTIF(TimeSeries!$AQ:$AQ,F61),"")</f>
        <v>1651</v>
      </c>
      <c r="G62" s="131">
        <f>IF(COUNTIF(TimeSeries!$AQ:$AQ,G61)&gt;0,COUNTIF(TimeSeries!$AQ:$AQ,G61),"")</f>
        <v>753</v>
      </c>
      <c r="H62" s="131">
        <f>IF(COUNTIF(TimeSeries!$AQ:$AQ,H61)&gt;0,COUNTIF(TimeSeries!$AQ:$AQ,H61),"")</f>
        <v>256</v>
      </c>
      <c r="I62" s="131" t="str">
        <f>IF(COUNTIF(TimeSeries!$AQ:$AQ,I61)&gt;0,COUNTIF(TimeSeries!$AQ:$AQ,I61),"")</f>
        <v/>
      </c>
      <c r="J62" s="131" t="str">
        <f>IF(COUNTIF(TimeSeries!$AQ:$AQ,J61)&gt;0,COUNTIF(TimeSeries!$AQ:$AQ,J61),"")</f>
        <v/>
      </c>
      <c r="K62" s="131" t="str">
        <f>IF(COUNTIF(TimeSeries!$AQ:$AQ,K61)&gt;0,COUNTIF(TimeSeries!$AQ:$AQ,K61),"")</f>
        <v/>
      </c>
      <c r="L62" s="131" t="str">
        <f>IF(COUNTIF(TimeSeries!$AQ:$AQ,L61)&gt;0,COUNTIF(TimeSeries!$AQ:$AQ,L61),"")</f>
        <v/>
      </c>
      <c r="M62" s="131">
        <f>IF(COUNTIF(TimeSeries!$AQ:$AQ,M61)&gt;0,COUNTIF(TimeSeries!$AQ:$AQ,M61),"")</f>
        <v>145</v>
      </c>
      <c r="N62" s="131">
        <f>IF(COUNTIF(TimeSeries!$AQ:$AQ,N61)&gt;0,COUNTIF(TimeSeries!$AQ:$AQ,N61),"")</f>
        <v>146</v>
      </c>
      <c r="O62" s="132">
        <f>IF(COUNTIF(TimeSeries!$AQ:$AQ,O61)&gt;0,COUNTIF(TimeSeries!$AQ:$AQ,O61),"")</f>
        <v>310</v>
      </c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</row>
    <row r="63" spans="2:27" customFormat="1" ht="15" thickBot="1" x14ac:dyDescent="0.35">
      <c r="B63" s="144"/>
      <c r="C63" s="108" t="s">
        <v>44</v>
      </c>
      <c r="D63" s="62">
        <f>IF(LEN(D62)&gt;0,SUMIFS(TimeSeries!$S:$S,TimeSeries!$AQ:$AQ,D$61)/SUM(TimeSeries!$R:$R),"")</f>
        <v>8.3580101056364832E-4</v>
      </c>
      <c r="E63" s="63">
        <f>IF(LEN(E62)&gt;0,SUMIFS(TimeSeries!$S:$S,TimeSeries!$AQ:$AQ,E$61)/SUM(TimeSeries!$R:$R),"")</f>
        <v>-1.3715922149937262E-3</v>
      </c>
      <c r="F63" s="63">
        <f>IF(LEN(F62)&gt;0,SUMIFS(TimeSeries!$S:$S,TimeSeries!$AQ:$AQ,F$61)/SUM(TimeSeries!$R:$R),"")</f>
        <v>1.0002016165535416E-3</v>
      </c>
      <c r="G63" s="63">
        <f>IF(LEN(G62)&gt;0,SUMIFS(TimeSeries!$S:$S,TimeSeries!$AQ:$AQ,G$61)/SUM(TimeSeries!$R:$R),"")</f>
        <v>-9.5163766603996013E-4</v>
      </c>
      <c r="H63" s="63">
        <f>IF(LEN(H62)&gt;0,SUMIFS(TimeSeries!$S:$S,TimeSeries!$AQ:$AQ,H$61)/SUM(TimeSeries!$R:$R),"")</f>
        <v>5.5305944709202937E-4</v>
      </c>
      <c r="I63" s="63" t="str">
        <f>IF(LEN(I62)&gt;0,SUMIFS(TimeSeries!$S:$S,TimeSeries!$AQ:$AQ,I$61)/SUM(TimeSeries!$R:$R),"")</f>
        <v/>
      </c>
      <c r="J63" s="63" t="str">
        <f>IF(LEN(J62)&gt;0,SUMIFS(TimeSeries!$S:$S,TimeSeries!$AQ:$AQ,J$61)/SUM(TimeSeries!$R:$R),"")</f>
        <v/>
      </c>
      <c r="K63" s="63" t="str">
        <f>IF(LEN(K62)&gt;0,SUMIFS(TimeSeries!$S:$S,TimeSeries!$AQ:$AQ,K$61)/SUM(TimeSeries!$R:$R),"")</f>
        <v/>
      </c>
      <c r="L63" s="63" t="str">
        <f>IF(LEN(L62)&gt;0,SUMIFS(TimeSeries!$S:$S,TimeSeries!$AQ:$AQ,L$61)/SUM(TimeSeries!$R:$R),"")</f>
        <v/>
      </c>
      <c r="M63" s="63">
        <f>IF(LEN(M62)&gt;0,SUMIFS(TimeSeries!$S:$S,TimeSeries!$AQ:$AQ,M$61)/SUM(TimeSeries!$R:$R),"")</f>
        <v>1.9819793715786691E-4</v>
      </c>
      <c r="N63" s="63">
        <f>IF(LEN(N62)&gt;0,SUMIFS(TimeSeries!$S:$S,TimeSeries!$AQ:$AQ,N$61)/SUM(TimeSeries!$R:$R),"")</f>
        <v>2.0949651318655583E-3</v>
      </c>
      <c r="O63" s="64">
        <f>IF(LEN(O62)&gt;0,SUMIFS(TimeSeries!$S:$S,TimeSeries!$AQ:$AQ,O$61)/SUM(TimeSeries!$R:$R),"")</f>
        <v>1.8852968720707268E-4</v>
      </c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</row>
    <row r="64" spans="2:27" customFormat="1" ht="15" thickBot="1" x14ac:dyDescent="0.35">
      <c r="B64" s="144"/>
      <c r="C64" s="108" t="s">
        <v>45</v>
      </c>
      <c r="D64" s="71">
        <f>IF(LEN(D62)&gt;0,SUMIFS(TimeSeries!$T:$T,TimeSeries!$AQ:$AQ,D$61)/SUM(TimeSeries!$R:$R),"")</f>
        <v>1.3074173971454109E-3</v>
      </c>
      <c r="E64" s="72">
        <f>IF(LEN(E62)&gt;0,SUMIFS(TimeSeries!$T:$T,TimeSeries!$AQ:$AQ,E$61)/SUM(TimeSeries!$R:$R),"")</f>
        <v>1.0794744250316906E-2</v>
      </c>
      <c r="F64" s="72">
        <f>IF(LEN(F62)&gt;0,SUMIFS(TimeSeries!$T:$T,TimeSeries!$AQ:$AQ,F$61)/SUM(TimeSeries!$R:$R),"")</f>
        <v>2.1860138370781036E-2</v>
      </c>
      <c r="G64" s="72">
        <f>IF(LEN(G62)&gt;0,SUMIFS(TimeSeries!$T:$T,TimeSeries!$AQ:$AQ,G$61)/SUM(TimeSeries!$R:$R),"")</f>
        <v>8.5784485126276701E-3</v>
      </c>
      <c r="H64" s="72">
        <f>IF(LEN(H62)&gt;0,SUMIFS(TimeSeries!$T:$T,TimeSeries!$AQ:$AQ,H$61)/SUM(TimeSeries!$R:$R),"")</f>
        <v>3.0594773709641176E-3</v>
      </c>
      <c r="I64" s="72" t="str">
        <f>IF(LEN(I62)&gt;0,SUMIFS(TimeSeries!$T:$T,TimeSeries!$AQ:$AQ,I$61)/SUM(TimeSeries!$R:$R),"")</f>
        <v/>
      </c>
      <c r="J64" s="72" t="str">
        <f>IF(LEN(J62)&gt;0,SUMIFS(TimeSeries!$T:$T,TimeSeries!$AQ:$AQ,J$61)/SUM(TimeSeries!$R:$R),"")</f>
        <v/>
      </c>
      <c r="K64" s="72" t="str">
        <f>IF(LEN(K62)&gt;0,SUMIFS(TimeSeries!$T:$T,TimeSeries!$AQ:$AQ,K$61)/SUM(TimeSeries!$R:$R),"")</f>
        <v/>
      </c>
      <c r="L64" s="72" t="str">
        <f>IF(LEN(L62)&gt;0,SUMIFS(TimeSeries!$T:$T,TimeSeries!$AQ:$AQ,L$61)/SUM(TimeSeries!$R:$R),"")</f>
        <v/>
      </c>
      <c r="M64" s="72">
        <f>IF(LEN(M62)&gt;0,SUMIFS(TimeSeries!$T:$T,TimeSeries!$AQ:$AQ,M$61)/SUM(TimeSeries!$R:$R),"")</f>
        <v>2.7118042848240896E-3</v>
      </c>
      <c r="N64" s="72">
        <f>IF(LEN(N62)&gt;0,SUMIFS(TimeSeries!$T:$T,TimeSeries!$AQ:$AQ,N$61)/SUM(TimeSeries!$R:$R),"")</f>
        <v>3.4844258173900473E-3</v>
      </c>
      <c r="O64" s="73">
        <f>IF(LEN(O62)&gt;0,SUMIFS(TimeSeries!$T:$T,TimeSeries!$AQ:$AQ,O$61)/SUM(TimeSeries!$R:$R),"")</f>
        <v>5.213732314137986E-3</v>
      </c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</row>
    <row r="65" spans="2:39" customFormat="1" ht="15" thickBot="1" x14ac:dyDescent="0.35">
      <c r="B65" s="144" t="s">
        <v>102</v>
      </c>
      <c r="C65" s="54" t="s">
        <v>41</v>
      </c>
      <c r="D65" s="133" t="s">
        <v>103</v>
      </c>
      <c r="E65" s="134" t="s">
        <v>104</v>
      </c>
      <c r="F65" s="134" t="s">
        <v>105</v>
      </c>
      <c r="G65" s="134" t="s">
        <v>106</v>
      </c>
      <c r="H65" s="134" t="s">
        <v>107</v>
      </c>
      <c r="I65" s="134" t="s">
        <v>108</v>
      </c>
      <c r="J65" s="134" t="s">
        <v>109</v>
      </c>
      <c r="K65" s="134" t="s">
        <v>110</v>
      </c>
      <c r="L65" s="134" t="s">
        <v>111</v>
      </c>
      <c r="M65" s="134" t="s">
        <v>112</v>
      </c>
      <c r="N65" s="134" t="s">
        <v>113</v>
      </c>
      <c r="O65" s="134" t="s">
        <v>114</v>
      </c>
      <c r="P65" s="135" t="s">
        <v>115</v>
      </c>
      <c r="Q65" s="135" t="s">
        <v>116</v>
      </c>
      <c r="R65" s="135" t="s">
        <v>117</v>
      </c>
      <c r="S65" s="135" t="s">
        <v>118</v>
      </c>
      <c r="T65" s="135" t="s">
        <v>119</v>
      </c>
      <c r="U65" s="135" t="s">
        <v>120</v>
      </c>
      <c r="V65" s="135" t="s">
        <v>121</v>
      </c>
      <c r="W65" s="135" t="s">
        <v>122</v>
      </c>
      <c r="X65" s="135" t="s">
        <v>123</v>
      </c>
      <c r="Y65" s="135" t="s">
        <v>124</v>
      </c>
      <c r="Z65" s="135" t="s">
        <v>125</v>
      </c>
      <c r="AA65" s="135" t="s">
        <v>126</v>
      </c>
      <c r="AB65" s="135" t="s">
        <v>127</v>
      </c>
      <c r="AC65" s="135" t="s">
        <v>128</v>
      </c>
      <c r="AD65" s="135" t="s">
        <v>129</v>
      </c>
      <c r="AE65" s="135" t="s">
        <v>130</v>
      </c>
      <c r="AF65" s="135" t="s">
        <v>131</v>
      </c>
      <c r="AG65" s="135" t="s">
        <v>132</v>
      </c>
      <c r="AH65" s="135" t="s">
        <v>133</v>
      </c>
      <c r="AI65" s="135" t="s">
        <v>134</v>
      </c>
      <c r="AJ65" s="135" t="s">
        <v>135</v>
      </c>
      <c r="AK65" s="135" t="s">
        <v>136</v>
      </c>
      <c r="AL65" s="135" t="s">
        <v>137</v>
      </c>
      <c r="AM65" s="136" t="s">
        <v>138</v>
      </c>
    </row>
    <row r="66" spans="2:39" customFormat="1" ht="15" thickBot="1" x14ac:dyDescent="0.35">
      <c r="B66" s="144"/>
      <c r="C66" s="108" t="s">
        <v>43</v>
      </c>
      <c r="D66" s="130">
        <f>IF(COUNTIF(TimeSeries!$AR:$AR,D65)&gt;0,COUNTIF(TimeSeries!$AR:$AR,D65),"")</f>
        <v>34</v>
      </c>
      <c r="E66" s="131" t="str">
        <f>IF(COUNTIF(TimeSeries!$AR:$AR,E65)&gt;0,COUNTIF(TimeSeries!$AR:$AR,E65),"")</f>
        <v/>
      </c>
      <c r="F66" s="131" t="str">
        <f>IF(COUNTIF(TimeSeries!$AR:$AR,F65)&gt;0,COUNTIF(TimeSeries!$AR:$AR,F65),"")</f>
        <v/>
      </c>
      <c r="G66" s="131" t="str">
        <f>IF(COUNTIF(TimeSeries!$AR:$AR,G65)&gt;0,COUNTIF(TimeSeries!$AR:$AR,G65),"")</f>
        <v/>
      </c>
      <c r="H66" s="131" t="str">
        <f>IF(COUNTIF(TimeSeries!$AR:$AR,H65)&gt;0,COUNTIF(TimeSeries!$AR:$AR,H65),"")</f>
        <v/>
      </c>
      <c r="I66" s="131" t="str">
        <f>IF(COUNTIF(TimeSeries!$AR:$AR,I65)&gt;0,COUNTIF(TimeSeries!$AR:$AR,I65),"")</f>
        <v/>
      </c>
      <c r="J66" s="131" t="str">
        <f>IF(COUNTIF(TimeSeries!$AR:$AR,J65)&gt;0,COUNTIF(TimeSeries!$AR:$AR,J65),"")</f>
        <v/>
      </c>
      <c r="K66" s="131" t="str">
        <f>IF(COUNTIF(TimeSeries!$AR:$AR,K65)&gt;0,COUNTIF(TimeSeries!$AR:$AR,K65),"")</f>
        <v/>
      </c>
      <c r="L66" s="131" t="str">
        <f>IF(COUNTIF(TimeSeries!$AR:$AR,L65)&gt;0,COUNTIF(TimeSeries!$AR:$AR,L65),"")</f>
        <v/>
      </c>
      <c r="M66" s="131" t="str">
        <f>IF(COUNTIF(TimeSeries!$AR:$AR,M65)&gt;0,COUNTIF(TimeSeries!$AR:$AR,M65),"")</f>
        <v/>
      </c>
      <c r="N66" s="131" t="str">
        <f>IF(COUNTIF(TimeSeries!$AR:$AR,N65)&gt;0,COUNTIF(TimeSeries!$AR:$AR,N65),"")</f>
        <v/>
      </c>
      <c r="O66" s="131" t="str">
        <f>IF(COUNTIF(TimeSeries!$AR:$AR,O65)&gt;0,COUNTIF(TimeSeries!$AR:$AR,O65),"")</f>
        <v/>
      </c>
      <c r="P66" s="131" t="str">
        <f>IF(COUNTIF(TimeSeries!$AR:$AR,P65)&gt;0,COUNTIF(TimeSeries!$AR:$AR,P65),"")</f>
        <v/>
      </c>
      <c r="Q66" s="131" t="str">
        <f>IF(COUNTIF(TimeSeries!$AR:$AR,Q65)&gt;0,COUNTIF(TimeSeries!$AR:$AR,Q65),"")</f>
        <v/>
      </c>
      <c r="R66" s="131" t="str">
        <f>IF(COUNTIF(TimeSeries!$AR:$AR,R65)&gt;0,COUNTIF(TimeSeries!$AR:$AR,R65),"")</f>
        <v/>
      </c>
      <c r="S66" s="131" t="str">
        <f>IF(COUNTIF(TimeSeries!$AR:$AR,S65)&gt;0,COUNTIF(TimeSeries!$AR:$AR,S65),"")</f>
        <v/>
      </c>
      <c r="T66" s="131" t="str">
        <f>IF(COUNTIF(TimeSeries!$AR:$AR,T65)&gt;0,COUNTIF(TimeSeries!$AR:$AR,T65),"")</f>
        <v/>
      </c>
      <c r="U66" s="131" t="str">
        <f>IF(COUNTIF(TimeSeries!$AR:$AR,U65)&gt;0,COUNTIF(TimeSeries!$AR:$AR,U65),"")</f>
        <v/>
      </c>
      <c r="V66" s="131" t="str">
        <f>IF(COUNTIF(TimeSeries!$AR:$AR,V65)&gt;0,COUNTIF(TimeSeries!$AR:$AR,V65),"")</f>
        <v/>
      </c>
      <c r="W66" s="131" t="str">
        <f>IF(COUNTIF(TimeSeries!$AR:$AR,W65)&gt;0,COUNTIF(TimeSeries!$AR:$AR,W65),"")</f>
        <v/>
      </c>
      <c r="X66" s="131">
        <f>IF(COUNTIF(TimeSeries!$AR:$AR,X65)&gt;0,COUNTIF(TimeSeries!$AR:$AR,X65),"")</f>
        <v>123</v>
      </c>
      <c r="Y66" s="131">
        <f>IF(COUNTIF(TimeSeries!$AR:$AR,Y65)&gt;0,COUNTIF(TimeSeries!$AR:$AR,Y65),"")</f>
        <v>95</v>
      </c>
      <c r="Z66" s="131" t="str">
        <f>IF(COUNTIF(TimeSeries!$AR:$AR,Z65)&gt;0,COUNTIF(TimeSeries!$AR:$AR,Z65),"")</f>
        <v/>
      </c>
      <c r="AA66" s="131" t="str">
        <f>IF(COUNTIF(TimeSeries!$AR:$AR,AA65)&gt;0,COUNTIF(TimeSeries!$AR:$AR,AA65),"")</f>
        <v/>
      </c>
      <c r="AB66" s="131" t="str">
        <f>IF(COUNTIF(TimeSeries!$AR:$AR,AB65)&gt;0,COUNTIF(TimeSeries!$AR:$AR,AB65),"")</f>
        <v/>
      </c>
      <c r="AC66" s="131" t="str">
        <f>IF(COUNTIF(TimeSeries!$AR:$AR,AC65)&gt;0,COUNTIF(TimeSeries!$AR:$AR,AC65),"")</f>
        <v/>
      </c>
      <c r="AD66" s="131" t="str">
        <f>IF(COUNTIF(TimeSeries!$AR:$AR,AD65)&gt;0,COUNTIF(TimeSeries!$AR:$AR,AD65),"")</f>
        <v/>
      </c>
      <c r="AE66" s="131">
        <f>IF(COUNTIF(TimeSeries!$AR:$AR,AE65)&gt;0,COUNTIF(TimeSeries!$AR:$AR,AE65),"")</f>
        <v>409</v>
      </c>
      <c r="AF66" s="131">
        <f>IF(COUNTIF(TimeSeries!$AR:$AR,AF65)&gt;0,COUNTIF(TimeSeries!$AR:$AR,AF65),"")</f>
        <v>482</v>
      </c>
      <c r="AG66" s="131">
        <f>IF(COUNTIF(TimeSeries!$AR:$AR,AG65)&gt;0,COUNTIF(TimeSeries!$AR:$AR,AG65),"")</f>
        <v>975</v>
      </c>
      <c r="AH66" s="131">
        <f>IF(COUNTIF(TimeSeries!$AR:$AR,AH65)&gt;0,COUNTIF(TimeSeries!$AR:$AR,AH65),"")</f>
        <v>1064</v>
      </c>
      <c r="AI66" s="131">
        <f>IF(COUNTIF(TimeSeries!$AR:$AR,AI65)&gt;0,COUNTIF(TimeSeries!$AR:$AR,AI65),"")</f>
        <v>541</v>
      </c>
      <c r="AJ66" s="131">
        <f>IF(COUNTIF(TimeSeries!$AR:$AR,AJ65)&gt;0,COUNTIF(TimeSeries!$AR:$AR,AJ65),"")</f>
        <v>116</v>
      </c>
      <c r="AK66" s="131">
        <f>IF(COUNTIF(TimeSeries!$AR:$AR,AK65)&gt;0,COUNTIF(TimeSeries!$AR:$AR,AK65),"")</f>
        <v>92</v>
      </c>
      <c r="AL66" s="131">
        <f>IF(COUNTIF(TimeSeries!$AR:$AR,AL65)&gt;0,COUNTIF(TimeSeries!$AR:$AR,AL65),"")</f>
        <v>100</v>
      </c>
      <c r="AM66" s="132">
        <f>IF(COUNTIF(TimeSeries!$AR:$AR,AM65)&gt;0,COUNTIF(TimeSeries!$AR:$AR,AM65),"")</f>
        <v>94</v>
      </c>
    </row>
    <row r="67" spans="2:39" customFormat="1" ht="15" thickBot="1" x14ac:dyDescent="0.35">
      <c r="B67" s="144"/>
      <c r="C67" s="108" t="s">
        <v>44</v>
      </c>
      <c r="D67" s="62">
        <f>IF(LEN(D66)&gt;0,SUMIFS(TimeSeries!$S:$S,TimeSeries!$AR:$AR,D$65)/SUM(TimeSeries!$R:$R),"")</f>
        <v>1.318396043605898E-5</v>
      </c>
      <c r="E67" s="63" t="str">
        <f>IF(LEN(E66)&gt;0,SUMIFS(TimeSeries!$S:$S,TimeSeries!$AR:$AR,E$65)/SUM(TimeSeries!$R:$R),"")</f>
        <v/>
      </c>
      <c r="F67" s="63" t="str">
        <f>IF(LEN(F66)&gt;0,SUMIFS(TimeSeries!$S:$S,TimeSeries!$AR:$AR,F$65)/SUM(TimeSeries!$R:$R),"")</f>
        <v/>
      </c>
      <c r="G67" s="63" t="str">
        <f>IF(LEN(G66)&gt;0,SUMIFS(TimeSeries!$S:$S,TimeSeries!$AR:$AR,G$65)/SUM(TimeSeries!$R:$R),"")</f>
        <v/>
      </c>
      <c r="H67" s="63" t="str">
        <f>IF(LEN(H66)&gt;0,SUMIFS(TimeSeries!$S:$S,TimeSeries!$AR:$AR,H$65)/SUM(TimeSeries!$R:$R),"")</f>
        <v/>
      </c>
      <c r="I67" s="63" t="str">
        <f>IF(LEN(I66)&gt;0,SUMIFS(TimeSeries!$S:$S,TimeSeries!$AR:$AR,I$65)/SUM(TimeSeries!$R:$R),"")</f>
        <v/>
      </c>
      <c r="J67" s="63" t="str">
        <f>IF(LEN(J66)&gt;0,SUMIFS(TimeSeries!$S:$S,TimeSeries!$AR:$AR,J$65)/SUM(TimeSeries!$R:$R),"")</f>
        <v/>
      </c>
      <c r="K67" s="63" t="str">
        <f>IF(LEN(K66)&gt;0,SUMIFS(TimeSeries!$S:$S,TimeSeries!$AR:$AR,K$65)/SUM(TimeSeries!$R:$R),"")</f>
        <v/>
      </c>
      <c r="L67" s="63" t="str">
        <f>IF(LEN(L66)&gt;0,SUMIFS(TimeSeries!$S:$S,TimeSeries!$AR:$AR,L$65)/SUM(TimeSeries!$R:$R),"")</f>
        <v/>
      </c>
      <c r="M67" s="63" t="str">
        <f>IF(LEN(M66)&gt;0,SUMIFS(TimeSeries!$S:$S,TimeSeries!$AR:$AR,M$65)/SUM(TimeSeries!$R:$R),"")</f>
        <v/>
      </c>
      <c r="N67" s="63" t="str">
        <f>IF(LEN(N66)&gt;0,SUMIFS(TimeSeries!$S:$S,TimeSeries!$AR:$AR,N$65)/SUM(TimeSeries!$R:$R),"")</f>
        <v/>
      </c>
      <c r="O67" s="63" t="str">
        <f>IF(LEN(O66)&gt;0,SUMIFS(TimeSeries!$S:$S,TimeSeries!$AR:$AR,O$65)/SUM(TimeSeries!$R:$R),"")</f>
        <v/>
      </c>
      <c r="P67" s="63" t="str">
        <f>IF(LEN(P66)&gt;0,SUMIFS(TimeSeries!$S:$S,TimeSeries!$AR:$AR,P$65)/SUM(TimeSeries!$R:$R),"")</f>
        <v/>
      </c>
      <c r="Q67" s="63" t="str">
        <f>IF(LEN(Q66)&gt;0,SUMIFS(TimeSeries!$S:$S,TimeSeries!$AR:$AR,Q$65)/SUM(TimeSeries!$R:$R),"")</f>
        <v/>
      </c>
      <c r="R67" s="63" t="str">
        <f>IF(LEN(R66)&gt;0,SUMIFS(TimeSeries!$S:$S,TimeSeries!$AR:$AR,R$65)/SUM(TimeSeries!$R:$R),"")</f>
        <v/>
      </c>
      <c r="S67" s="63" t="str">
        <f>IF(LEN(S66)&gt;0,SUMIFS(TimeSeries!$S:$S,TimeSeries!$AR:$AR,S$65)/SUM(TimeSeries!$R:$R),"")</f>
        <v/>
      </c>
      <c r="T67" s="63" t="str">
        <f>IF(LEN(T66)&gt;0,SUMIFS(TimeSeries!$S:$S,TimeSeries!$AR:$AR,T$65)/SUM(TimeSeries!$R:$R),"")</f>
        <v/>
      </c>
      <c r="U67" s="63" t="str">
        <f>IF(LEN(U66)&gt;0,SUMIFS(TimeSeries!$S:$S,TimeSeries!$AR:$AR,U$65)/SUM(TimeSeries!$R:$R),"")</f>
        <v/>
      </c>
      <c r="V67" s="63" t="str">
        <f>IF(LEN(V66)&gt;0,SUMIFS(TimeSeries!$S:$S,TimeSeries!$AR:$AR,V$65)/SUM(TimeSeries!$R:$R),"")</f>
        <v/>
      </c>
      <c r="W67" s="63" t="str">
        <f>IF(LEN(W66)&gt;0,SUMIFS(TimeSeries!$S:$S,TimeSeries!$AR:$AR,W$65)/SUM(TimeSeries!$R:$R),"")</f>
        <v/>
      </c>
      <c r="X67" s="63">
        <f>IF(LEN(X66)&gt;0,SUMIFS(TimeSeries!$S:$S,TimeSeries!$AR:$AR,X$65)/SUM(TimeSeries!$R:$R),"")</f>
        <v>2.1583801989116351E-3</v>
      </c>
      <c r="Y67" s="63">
        <f>IF(LEN(Y66)&gt;0,SUMIFS(TimeSeries!$S:$S,TimeSeries!$AR:$AR,Y$65)/SUM(TimeSeries!$R:$R),"")</f>
        <v>5.833538899265826E-3</v>
      </c>
      <c r="Z67" s="63" t="str">
        <f>IF(LEN(Z66)&gt;0,SUMIFS(TimeSeries!$S:$S,TimeSeries!$AR:$AR,Z$65)/SUM(TimeSeries!$R:$R),"")</f>
        <v/>
      </c>
      <c r="AA67" s="63" t="str">
        <f>IF(LEN(AA66)&gt;0,SUMIFS(TimeSeries!$S:$S,TimeSeries!$AR:$AR,AA$65)/SUM(TimeSeries!$R:$R),"")</f>
        <v/>
      </c>
      <c r="AB67" s="63" t="str">
        <f>IF(LEN(AB66)&gt;0,SUMIFS(TimeSeries!$S:$S,TimeSeries!$AR:$AR,AB$65)/SUM(TimeSeries!$R:$R),"")</f>
        <v/>
      </c>
      <c r="AC67" s="63" t="str">
        <f>IF(LEN(AC66)&gt;0,SUMIFS(TimeSeries!$S:$S,TimeSeries!$AR:$AR,AC$65)/SUM(TimeSeries!$R:$R),"")</f>
        <v/>
      </c>
      <c r="AD67" s="63" t="str">
        <f>IF(LEN(AD66)&gt;0,SUMIFS(TimeSeries!$S:$S,TimeSeries!$AR:$AR,AD$65)/SUM(TimeSeries!$R:$R),"")</f>
        <v/>
      </c>
      <c r="AE67" s="63">
        <f>IF(LEN(AE66)&gt;0,SUMIFS(TimeSeries!$S:$S,TimeSeries!$AR:$AR,AE$65)/SUM(TimeSeries!$R:$R),"")</f>
        <v>-2.3047110669314479E-3</v>
      </c>
      <c r="AF67" s="63">
        <f>IF(LEN(AF66)&gt;0,SUMIFS(TimeSeries!$S:$S,TimeSeries!$AR:$AR,AF$65)/SUM(TimeSeries!$R:$R),"")</f>
        <v>5.6043996155468346E-4</v>
      </c>
      <c r="AG67" s="63">
        <f>IF(LEN(AG66)&gt;0,SUMIFS(TimeSeries!$S:$S,TimeSeries!$AR:$AR,AG$65)/SUM(TimeSeries!$R:$R),"")</f>
        <v>-1.2015387435157475E-3</v>
      </c>
      <c r="AH67" s="63">
        <f>IF(LEN(AH66)&gt;0,SUMIFS(TimeSeries!$S:$S,TimeSeries!$AR:$AR,AH$65)/SUM(TimeSeries!$R:$R),"")</f>
        <v>-2.0281931421255086E-3</v>
      </c>
      <c r="AI67" s="63">
        <f>IF(LEN(AI66)&gt;0,SUMIFS(TimeSeries!$S:$S,TimeSeries!$AR:$AR,AI$65)/SUM(TimeSeries!$R:$R),"")</f>
        <v>-2.2103425922653651E-5</v>
      </c>
      <c r="AJ67" s="63">
        <f>IF(LEN(AJ66)&gt;0,SUMIFS(TimeSeries!$S:$S,TimeSeries!$AR:$AR,AJ$65)/SUM(TimeSeries!$R:$R),"")</f>
        <v>6.8840240289835052E-5</v>
      </c>
      <c r="AK67" s="63">
        <f>IF(LEN(AK66)&gt;0,SUMIFS(TimeSeries!$S:$S,TimeSeries!$AR:$AR,AK$65)/SUM(TimeSeries!$R:$R),"")</f>
        <v>-1.7736754547072297E-6</v>
      </c>
      <c r="AL67" s="63">
        <f>IF(LEN(AL66)&gt;0,SUMIFS(TimeSeries!$S:$S,TimeSeries!$AR:$AR,AL$65)/SUM(TimeSeries!$R:$R),"")</f>
        <v>-2.30429166582019E-4</v>
      </c>
      <c r="AM67" s="64">
        <f>IF(LEN(AM66)&gt;0,SUMIFS(TimeSeries!$S:$S,TimeSeries!$AR:$AR,AM$65)/SUM(TimeSeries!$R:$R),"")</f>
        <v>-2.9810909051991737E-4</v>
      </c>
    </row>
    <row r="68" spans="2:39" customFormat="1" ht="15" thickBot="1" x14ac:dyDescent="0.35">
      <c r="B68" s="144"/>
      <c r="C68" s="108" t="s">
        <v>45</v>
      </c>
      <c r="D68" s="71">
        <f>IF(LEN(D66)&gt;0,SUMIFS(TimeSeries!$T:$T,TimeSeries!$AR:$AR,D$65)/SUM(TimeSeries!$R:$R),"")</f>
        <v>2.2749638128277347E-4</v>
      </c>
      <c r="E68" s="72" t="str">
        <f>IF(LEN(E66)&gt;0,SUMIFS(TimeSeries!$T:$T,TimeSeries!$AR:$AR,E$65)/SUM(TimeSeries!$R:$R),"")</f>
        <v/>
      </c>
      <c r="F68" s="72" t="str">
        <f>IF(LEN(F66)&gt;0,SUMIFS(TimeSeries!$T:$T,TimeSeries!$AR:$AR,F$65)/SUM(TimeSeries!$R:$R),"")</f>
        <v/>
      </c>
      <c r="G68" s="72" t="str">
        <f>IF(LEN(G66)&gt;0,SUMIFS(TimeSeries!$T:$T,TimeSeries!$AR:$AR,G$65)/SUM(TimeSeries!$R:$R),"")</f>
        <v/>
      </c>
      <c r="H68" s="72" t="str">
        <f>IF(LEN(H66)&gt;0,SUMIFS(TimeSeries!$T:$T,TimeSeries!$AR:$AR,H$65)/SUM(TimeSeries!$R:$R),"")</f>
        <v/>
      </c>
      <c r="I68" s="72" t="str">
        <f>IF(LEN(I66)&gt;0,SUMIFS(TimeSeries!$T:$T,TimeSeries!$AR:$AR,I$65)/SUM(TimeSeries!$R:$R),"")</f>
        <v/>
      </c>
      <c r="J68" s="72" t="str">
        <f>IF(LEN(J66)&gt;0,SUMIFS(TimeSeries!$T:$T,TimeSeries!$AR:$AR,J$65)/SUM(TimeSeries!$R:$R),"")</f>
        <v/>
      </c>
      <c r="K68" s="72" t="str">
        <f>IF(LEN(K66)&gt;0,SUMIFS(TimeSeries!$T:$T,TimeSeries!$AR:$AR,K$65)/SUM(TimeSeries!$R:$R),"")</f>
        <v/>
      </c>
      <c r="L68" s="72" t="str">
        <f>IF(LEN(L66)&gt;0,SUMIFS(TimeSeries!$T:$T,TimeSeries!$AR:$AR,L$65)/SUM(TimeSeries!$R:$R),"")</f>
        <v/>
      </c>
      <c r="M68" s="72" t="str">
        <f>IF(LEN(M66)&gt;0,SUMIFS(TimeSeries!$T:$T,TimeSeries!$AR:$AR,M$65)/SUM(TimeSeries!$R:$R),"")</f>
        <v/>
      </c>
      <c r="N68" s="72" t="str">
        <f>IF(LEN(N66)&gt;0,SUMIFS(TimeSeries!$T:$T,TimeSeries!$AR:$AR,N$65)/SUM(TimeSeries!$R:$R),"")</f>
        <v/>
      </c>
      <c r="O68" s="72" t="str">
        <f>IF(LEN(O66)&gt;0,SUMIFS(TimeSeries!$T:$T,TimeSeries!$AR:$AR,O$65)/SUM(TimeSeries!$R:$R),"")</f>
        <v/>
      </c>
      <c r="P68" s="72" t="str">
        <f>IF(LEN(P66)&gt;0,SUMIFS(TimeSeries!$T:$T,TimeSeries!$AR:$AR,P$65)/SUM(TimeSeries!$R:$R),"")</f>
        <v/>
      </c>
      <c r="Q68" s="72" t="str">
        <f>IF(LEN(Q66)&gt;0,SUMIFS(TimeSeries!$T:$T,TimeSeries!$AR:$AR,Q$65)/SUM(TimeSeries!$R:$R),"")</f>
        <v/>
      </c>
      <c r="R68" s="72" t="str">
        <f>IF(LEN(R66)&gt;0,SUMIFS(TimeSeries!$T:$T,TimeSeries!$AR:$AR,R$65)/SUM(TimeSeries!$R:$R),"")</f>
        <v/>
      </c>
      <c r="S68" s="72" t="str">
        <f>IF(LEN(S66)&gt;0,SUMIFS(TimeSeries!$T:$T,TimeSeries!$AR:$AR,S$65)/SUM(TimeSeries!$R:$R),"")</f>
        <v/>
      </c>
      <c r="T68" s="72" t="str">
        <f>IF(LEN(T66)&gt;0,SUMIFS(TimeSeries!$T:$T,TimeSeries!$AR:$AR,T$65)/SUM(TimeSeries!$R:$R),"")</f>
        <v/>
      </c>
      <c r="U68" s="72" t="str">
        <f>IF(LEN(U66)&gt;0,SUMIFS(TimeSeries!$T:$T,TimeSeries!$AR:$AR,U$65)/SUM(TimeSeries!$R:$R),"")</f>
        <v/>
      </c>
      <c r="V68" s="72" t="str">
        <f>IF(LEN(V66)&gt;0,SUMIFS(TimeSeries!$T:$T,TimeSeries!$AR:$AR,V$65)/SUM(TimeSeries!$R:$R),"")</f>
        <v/>
      </c>
      <c r="W68" s="72" t="str">
        <f>IF(LEN(W66)&gt;0,SUMIFS(TimeSeries!$T:$T,TimeSeries!$AR:$AR,W$65)/SUM(TimeSeries!$R:$R),"")</f>
        <v/>
      </c>
      <c r="X68" s="72">
        <f>IF(LEN(X66)&gt;0,SUMIFS(TimeSeries!$T:$T,TimeSeries!$AR:$AR,X$65)/SUM(TimeSeries!$R:$R),"")</f>
        <v>2.7204808275945393E-3</v>
      </c>
      <c r="Y68" s="72">
        <f>IF(LEN(Y66)&gt;0,SUMIFS(TimeSeries!$T:$T,TimeSeries!$AR:$AR,Y$65)/SUM(TimeSeries!$R:$R),"")</f>
        <v>5.912789374877026E-3</v>
      </c>
      <c r="Z68" s="72" t="str">
        <f>IF(LEN(Z66)&gt;0,SUMIFS(TimeSeries!$T:$T,TimeSeries!$AR:$AR,Z$65)/SUM(TimeSeries!$R:$R),"")</f>
        <v/>
      </c>
      <c r="AA68" s="72" t="str">
        <f>IF(LEN(AA66)&gt;0,SUMIFS(TimeSeries!$T:$T,TimeSeries!$AR:$AR,AA$65)/SUM(TimeSeries!$R:$R),"")</f>
        <v/>
      </c>
      <c r="AB68" s="72" t="str">
        <f>IF(LEN(AB66)&gt;0,SUMIFS(TimeSeries!$T:$T,TimeSeries!$AR:$AR,AB$65)/SUM(TimeSeries!$R:$R),"")</f>
        <v/>
      </c>
      <c r="AC68" s="72" t="str">
        <f>IF(LEN(AC66)&gt;0,SUMIFS(TimeSeries!$T:$T,TimeSeries!$AR:$AR,AC$65)/SUM(TimeSeries!$R:$R),"")</f>
        <v/>
      </c>
      <c r="AD68" s="72" t="str">
        <f>IF(LEN(AD66)&gt;0,SUMIFS(TimeSeries!$T:$T,TimeSeries!$AR:$AR,AD$65)/SUM(TimeSeries!$R:$R),"")</f>
        <v/>
      </c>
      <c r="AE68" s="72">
        <f>IF(LEN(AE66)&gt;0,SUMIFS(TimeSeries!$T:$T,TimeSeries!$AR:$AR,AE$65)/SUM(TimeSeries!$R:$R),"")</f>
        <v>4.9930516137412524E-3</v>
      </c>
      <c r="AF68" s="72">
        <f>IF(LEN(AF66)&gt;0,SUMIFS(TimeSeries!$T:$T,TimeSeries!$AR:$AR,AF$65)/SUM(TimeSeries!$R:$R),"")</f>
        <v>5.8524794169245338E-3</v>
      </c>
      <c r="AG68" s="72">
        <f>IF(LEN(AG66)&gt;0,SUMIFS(TimeSeries!$T:$T,TimeSeries!$AR:$AR,AG$65)/SUM(TimeSeries!$R:$R),"")</f>
        <v>1.0602899677497953E-2</v>
      </c>
      <c r="AH68" s="72">
        <f>IF(LEN(AH66)&gt;0,SUMIFS(TimeSeries!$T:$T,TimeSeries!$AR:$AR,AH$65)/SUM(TimeSeries!$R:$R),"")</f>
        <v>1.4554502552816191E-2</v>
      </c>
      <c r="AI68" s="72">
        <f>IF(LEN(AI66)&gt;0,SUMIFS(TimeSeries!$T:$T,TimeSeries!$AR:$AR,AI$65)/SUM(TimeSeries!$R:$R),"")</f>
        <v>7.4331532094197867E-3</v>
      </c>
      <c r="AJ68" s="72">
        <f>IF(LEN(AJ66)&gt;0,SUMIFS(TimeSeries!$T:$T,TimeSeries!$AR:$AR,AJ$65)/SUM(TimeSeries!$R:$R),"")</f>
        <v>1.4526687337188462E-3</v>
      </c>
      <c r="AK68" s="72">
        <f>IF(LEN(AK66)&gt;0,SUMIFS(TimeSeries!$T:$T,TimeSeries!$AR:$AR,AK$65)/SUM(TimeSeries!$R:$R),"")</f>
        <v>1.186688618833216E-3</v>
      </c>
      <c r="AL68" s="72">
        <f>IF(LEN(AL66)&gt;0,SUMIFS(TimeSeries!$T:$T,TimeSeries!$AR:$AR,AL$65)/SUM(TimeSeries!$R:$R),"")</f>
        <v>1.018332125390156E-3</v>
      </c>
      <c r="AM68" s="73">
        <f>IF(LEN(AM66)&gt;0,SUMIFS(TimeSeries!$T:$T,TimeSeries!$AR:$AR,AM$65)/SUM(TimeSeries!$R:$R),"")</f>
        <v>1.0556457860910094E-3</v>
      </c>
    </row>
    <row r="69" spans="2:39" customFormat="1" ht="15" thickBot="1" x14ac:dyDescent="0.35">
      <c r="B69" s="144" t="s">
        <v>139</v>
      </c>
      <c r="C69" s="54" t="s">
        <v>41</v>
      </c>
      <c r="D69" s="74" t="s">
        <v>140</v>
      </c>
      <c r="E69" s="77" t="s">
        <v>141</v>
      </c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</row>
    <row r="70" spans="2:39" customFormat="1" ht="15" thickBot="1" x14ac:dyDescent="0.35">
      <c r="B70" s="144"/>
      <c r="C70" s="56" t="s">
        <v>43</v>
      </c>
      <c r="D70" s="62">
        <f>COUNTIF(TimeSeries!$AN:$AN,D69)</f>
        <v>1292</v>
      </c>
      <c r="E70" s="64">
        <f>COUNTIF(TimeSeries!$AN:$AN,E69)</f>
        <v>2833</v>
      </c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</row>
    <row r="71" spans="2:39" customFormat="1" ht="15" thickBot="1" x14ac:dyDescent="0.35">
      <c r="B71" s="144"/>
      <c r="C71" s="56" t="s">
        <v>44</v>
      </c>
      <c r="D71" s="65">
        <f>IF(D70&gt;0,SUMIFS(TimeSeries!$S:$S,TimeSeries!$AN:$AN,D$69)/SUM(TimeSeries!$R:$R),"")</f>
        <v>1.0741714340148978E-4</v>
      </c>
      <c r="E71" s="67">
        <f>IF(E70&gt;0,SUMIFS(TimeSeries!$S:$S,TimeSeries!$AN:$AN,E$69)/SUM(TimeSeries!$R:$R),"")</f>
        <v>2.4401078060045378E-3</v>
      </c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</row>
    <row r="72" spans="2:39" customFormat="1" ht="15" thickBot="1" x14ac:dyDescent="0.35">
      <c r="B72" s="144"/>
      <c r="C72" s="56" t="s">
        <v>45</v>
      </c>
      <c r="D72" s="65">
        <f>IF(D70&gt;0,SUMIFS(TimeSeries!$T:$T,TimeSeries!$AN:$AN,D$69)/SUM(TimeSeries!$R:$R),"")</f>
        <v>1.7407256403648663E-2</v>
      </c>
      <c r="E72" s="67">
        <f>IF(E70&gt;0,SUMIFS(TimeSeries!$T:$T,TimeSeries!$AN:$AN,E$69)/SUM(TimeSeries!$R:$R),"")</f>
        <v>3.9602931914538612E-2</v>
      </c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</row>
    <row r="73" spans="2:39" customFormat="1" ht="17.25" customHeight="1" thickBot="1" x14ac:dyDescent="0.35">
      <c r="B73" s="145" t="s">
        <v>142</v>
      </c>
      <c r="C73" s="116" t="s">
        <v>41</v>
      </c>
      <c r="D73" s="59" t="s">
        <v>143</v>
      </c>
      <c r="E73" s="60" t="s">
        <v>144</v>
      </c>
      <c r="F73" s="60" t="s">
        <v>145</v>
      </c>
      <c r="G73" s="61" t="s">
        <v>146</v>
      </c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</row>
    <row r="74" spans="2:39" customFormat="1" ht="17.25" customHeight="1" thickBot="1" x14ac:dyDescent="0.35">
      <c r="B74" s="145"/>
      <c r="C74" s="108" t="s">
        <v>43</v>
      </c>
      <c r="D74" s="127">
        <f>COUNTIF(TimeSeries!$AS:$AS,D73)</f>
        <v>684</v>
      </c>
      <c r="E74" s="128">
        <f>COUNTIF(TimeSeries!$AS:$AS,E73)</f>
        <v>490</v>
      </c>
      <c r="F74" s="128">
        <f>COUNTIF(TimeSeries!$AS:$AS,F73)</f>
        <v>640</v>
      </c>
      <c r="G74" s="129">
        <f>COUNTIF(TimeSeries!$AS:$AS,G73)</f>
        <v>518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</row>
    <row r="75" spans="2:39" customFormat="1" ht="17.25" customHeight="1" thickBot="1" x14ac:dyDescent="0.35">
      <c r="B75" s="145"/>
      <c r="C75" s="108" t="s">
        <v>44</v>
      </c>
      <c r="D75" s="62">
        <f>IF(D74&gt;0,SUMIFS(TimeSeries!$S:$S,TimeSeries!$AS:$AS,D$73)/SUM(TimeSeries!$R:$R),"")</f>
        <v>2.0278552902266251E-3</v>
      </c>
      <c r="E75" s="63">
        <f>IF(E74&gt;0,SUMIFS(TimeSeries!$S:$S,TimeSeries!$AS:$AS,E$73)/SUM(TimeSeries!$R:$R),"")</f>
        <v>-1.1587709869416961E-4</v>
      </c>
      <c r="F75" s="63">
        <f>IF(F74&gt;0,SUMIFS(TimeSeries!$S:$S,TimeSeries!$AS:$AS,F$73)/SUM(TimeSeries!$R:$R),"")</f>
        <v>3.0494735534273682E-3</v>
      </c>
      <c r="G75" s="64">
        <f>IF(G74&gt;0,SUMIFS(TimeSeries!$S:$S,TimeSeries!$AS:$AS,G$73)/SUM(TimeSeries!$R:$R),"")</f>
        <v>-2.7892704488966121E-3</v>
      </c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</row>
    <row r="76" spans="2:39" customFormat="1" ht="17.25" customHeight="1" thickBot="1" x14ac:dyDescent="0.35">
      <c r="B76" s="145"/>
      <c r="C76" s="109" t="s">
        <v>45</v>
      </c>
      <c r="D76" s="71">
        <f>IF(D74&gt;0,SUMIFS(TimeSeries!$T:$T,TimeSeries!$AS:$AS,D$35)/SUM(TimeSeries!$R:$R),"")</f>
        <v>5.8033851980350305E-3</v>
      </c>
      <c r="E76" s="72">
        <f>IF(E74&gt;0,SUMIFS(TimeSeries!$T:$T,TimeSeries!$AS:$AS,E$35)/SUM(TimeSeries!$R:$R),"")</f>
        <v>6.3316314017991138E-3</v>
      </c>
      <c r="F76" s="72">
        <f>IF(F74&gt;0,SUMIFS(TimeSeries!$T:$T,TimeSeries!$AS:$AS,F$35)/SUM(TimeSeries!$R:$R),"")</f>
        <v>1.208584215878326E-2</v>
      </c>
      <c r="G76" s="73">
        <f>IF(G74&gt;0,SUMIFS(TimeSeries!$T:$T,TimeSeries!$AS:$AS,G$35)/SUM(TimeSeries!$R:$R),"")</f>
        <v>8.8474641135036676E-3</v>
      </c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workbookViewId="0">
      <selection activeCell="F10" sqref="F10"/>
    </sheetView>
  </sheetViews>
  <sheetFormatPr defaultColWidth="11.44140625" defaultRowHeight="14.4" x14ac:dyDescent="0.3"/>
  <cols>
    <col min="1" max="1" width="3.88671875" style="51" customWidth="1"/>
    <col min="2" max="2" width="54.44140625" style="51" customWidth="1"/>
    <col min="3" max="3" width="17.33203125" style="51" customWidth="1"/>
    <col min="4" max="39" width="8.88671875" style="51" customWidth="1"/>
  </cols>
  <sheetData>
    <row r="1" spans="2:18" customFormat="1" ht="15" thickBot="1" x14ac:dyDescent="0.35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customFormat="1" ht="15" thickBot="1" x14ac:dyDescent="0.35">
      <c r="B2" s="52" t="s">
        <v>39</v>
      </c>
      <c r="C2" s="53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8" customFormat="1" ht="15" thickBot="1" x14ac:dyDescent="0.35">
      <c r="B3" s="144" t="s">
        <v>40</v>
      </c>
      <c r="C3" s="54" t="s">
        <v>41</v>
      </c>
      <c r="D3" s="55" t="s">
        <v>42</v>
      </c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18" customFormat="1" ht="15" thickBot="1" x14ac:dyDescent="0.35">
      <c r="B4" s="144"/>
      <c r="C4" s="56" t="s">
        <v>43</v>
      </c>
      <c r="D4" s="57">
        <v>4125</v>
      </c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</row>
    <row r="5" spans="2:18" customFormat="1" ht="15" thickBot="1" x14ac:dyDescent="0.35">
      <c r="B5" s="144"/>
      <c r="C5" s="56" t="s">
        <v>44</v>
      </c>
      <c r="D5" s="58">
        <v>2.5478022220173694E-3</v>
      </c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</row>
    <row r="6" spans="2:18" customFormat="1" ht="15" thickBot="1" x14ac:dyDescent="0.35">
      <c r="B6" s="144"/>
      <c r="C6" s="56" t="s">
        <v>45</v>
      </c>
      <c r="D6" s="58">
        <v>5.7009909901880131E-2</v>
      </c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</row>
    <row r="7" spans="2:18" customFormat="1" ht="15" thickBot="1" x14ac:dyDescent="0.35">
      <c r="B7" s="144" t="s">
        <v>46</v>
      </c>
      <c r="C7" s="54" t="s">
        <v>41</v>
      </c>
      <c r="D7" s="59" t="s">
        <v>47</v>
      </c>
      <c r="E7" s="60" t="s">
        <v>48</v>
      </c>
      <c r="F7" s="60" t="s">
        <v>49</v>
      </c>
      <c r="G7" s="60" t="s">
        <v>50</v>
      </c>
      <c r="H7" s="60" t="s">
        <v>51</v>
      </c>
      <c r="I7" s="60" t="s">
        <v>52</v>
      </c>
      <c r="J7" s="60" t="s">
        <v>53</v>
      </c>
      <c r="K7" s="60" t="s">
        <v>54</v>
      </c>
      <c r="L7" s="60" t="s">
        <v>55</v>
      </c>
      <c r="M7" s="60" t="s">
        <v>56</v>
      </c>
      <c r="N7" s="60" t="s">
        <v>57</v>
      </c>
      <c r="O7" s="60" t="s">
        <v>58</v>
      </c>
      <c r="P7" s="60" t="s">
        <v>59</v>
      </c>
      <c r="Q7" s="60" t="s">
        <v>60</v>
      </c>
      <c r="R7" s="61" t="s">
        <v>61</v>
      </c>
    </row>
    <row r="8" spans="2:18" customFormat="1" ht="15" thickBot="1" x14ac:dyDescent="0.35">
      <c r="B8" s="144"/>
      <c r="C8" s="56" t="s">
        <v>43</v>
      </c>
      <c r="D8" s="62">
        <v>262</v>
      </c>
      <c r="E8" s="63">
        <v>284</v>
      </c>
      <c r="F8" s="63">
        <v>340</v>
      </c>
      <c r="G8" s="63">
        <v>328</v>
      </c>
      <c r="H8" s="63">
        <v>336</v>
      </c>
      <c r="I8" s="63">
        <v>343</v>
      </c>
      <c r="J8" s="63">
        <v>282</v>
      </c>
      <c r="K8" s="63">
        <v>252</v>
      </c>
      <c r="L8" s="63">
        <v>164</v>
      </c>
      <c r="M8" s="63">
        <v>135</v>
      </c>
      <c r="N8" s="63">
        <v>144</v>
      </c>
      <c r="O8" s="63">
        <v>128</v>
      </c>
      <c r="P8" s="63">
        <v>142</v>
      </c>
      <c r="Q8" s="63">
        <v>173</v>
      </c>
      <c r="R8" s="64">
        <v>149</v>
      </c>
    </row>
    <row r="9" spans="2:18" customFormat="1" ht="15" thickBot="1" x14ac:dyDescent="0.35">
      <c r="B9" s="144"/>
      <c r="C9" s="56" t="s">
        <v>44</v>
      </c>
      <c r="D9" s="65">
        <v>2.9031538166675679E-2</v>
      </c>
      <c r="E9" s="66">
        <v>7.8690712675502733E-2</v>
      </c>
      <c r="F9" s="66">
        <v>1.7378025967626064E-2</v>
      </c>
      <c r="G9" s="66">
        <v>3.6524289565946981E-3</v>
      </c>
      <c r="H9" s="66">
        <v>8.3198818484151241E-4</v>
      </c>
      <c r="I9" s="66">
        <v>-3.7078025984374602E-3</v>
      </c>
      <c r="J9" s="66">
        <v>-1.2148757918135227E-2</v>
      </c>
      <c r="K9" s="66">
        <v>-4.2776606584993028E-3</v>
      </c>
      <c r="L9" s="66">
        <v>1.2650961636300225E-2</v>
      </c>
      <c r="M9" s="66">
        <v>1.3296885375130239E-2</v>
      </c>
      <c r="N9" s="66">
        <v>-2.980731382664368E-3</v>
      </c>
      <c r="O9" s="66">
        <v>6.7627515130749792E-3</v>
      </c>
      <c r="P9" s="66">
        <v>6.4038403964274465E-3</v>
      </c>
      <c r="Q9" s="66">
        <v>-3.4913004280100707E-3</v>
      </c>
      <c r="R9" s="67">
        <v>-7.5000011715437172E-4</v>
      </c>
    </row>
    <row r="10" spans="2:18" customFormat="1" ht="15" thickBot="1" x14ac:dyDescent="0.35">
      <c r="B10" s="144"/>
      <c r="C10" s="56" t="s">
        <v>45</v>
      </c>
      <c r="D10" s="65">
        <v>0.23686468431340063</v>
      </c>
      <c r="E10" s="66">
        <v>0.18629755201306158</v>
      </c>
      <c r="F10" s="66">
        <v>0.14479199620439001</v>
      </c>
      <c r="G10" s="66">
        <v>0.11872966965528221</v>
      </c>
      <c r="H10" s="66">
        <v>0.10258651472022985</v>
      </c>
      <c r="I10" s="66">
        <v>0.10345697953100999</v>
      </c>
      <c r="J10" s="66">
        <v>9.862188183508061E-2</v>
      </c>
      <c r="K10" s="66">
        <v>8.6345382339744703E-2</v>
      </c>
      <c r="L10" s="66">
        <v>0.10006803610265903</v>
      </c>
      <c r="M10" s="66">
        <v>7.6889046480268522E-2</v>
      </c>
      <c r="N10" s="66">
        <v>5.2420946992342725E-2</v>
      </c>
      <c r="O10" s="66">
        <v>4.2186641172206607E-2</v>
      </c>
      <c r="P10" s="66">
        <v>2.7069994817777054E-2</v>
      </c>
      <c r="Q10" s="66">
        <v>1.4995758592289334E-2</v>
      </c>
      <c r="R10" s="67">
        <v>1.0180203078333949E-2</v>
      </c>
    </row>
    <row r="11" spans="2:18" customFormat="1" ht="15" thickBot="1" x14ac:dyDescent="0.35">
      <c r="B11" s="144" t="s">
        <v>62</v>
      </c>
      <c r="C11" s="54" t="s">
        <v>41</v>
      </c>
      <c r="D11" s="59" t="s">
        <v>47</v>
      </c>
      <c r="E11" s="60" t="s">
        <v>48</v>
      </c>
      <c r="F11" s="60" t="s">
        <v>49</v>
      </c>
      <c r="G11" s="60" t="s">
        <v>50</v>
      </c>
      <c r="H11" s="60" t="s">
        <v>51</v>
      </c>
      <c r="I11" s="60" t="s">
        <v>52</v>
      </c>
      <c r="J11" s="60" t="s">
        <v>53</v>
      </c>
      <c r="K11" s="60" t="s">
        <v>54</v>
      </c>
      <c r="L11" s="60" t="s">
        <v>55</v>
      </c>
      <c r="M11" s="60" t="s">
        <v>56</v>
      </c>
      <c r="N11" s="60" t="s">
        <v>57</v>
      </c>
      <c r="O11" s="60" t="s">
        <v>58</v>
      </c>
      <c r="P11" s="60" t="s">
        <v>59</v>
      </c>
      <c r="Q11" s="60" t="s">
        <v>60</v>
      </c>
      <c r="R11" s="61" t="s">
        <v>61</v>
      </c>
    </row>
    <row r="12" spans="2:18" customFormat="1" ht="15" thickBot="1" x14ac:dyDescent="0.35">
      <c r="B12" s="144"/>
      <c r="C12" s="56" t="s">
        <v>43</v>
      </c>
      <c r="D12" s="62">
        <v>27</v>
      </c>
      <c r="E12" s="63">
        <v>36</v>
      </c>
      <c r="F12" s="63">
        <v>42</v>
      </c>
      <c r="G12" s="63">
        <v>55</v>
      </c>
      <c r="H12" s="63">
        <v>78</v>
      </c>
      <c r="I12" s="63">
        <v>78</v>
      </c>
      <c r="J12" s="63">
        <v>82</v>
      </c>
      <c r="K12" s="63">
        <v>94</v>
      </c>
      <c r="L12" s="63">
        <v>66</v>
      </c>
      <c r="M12" s="63">
        <v>54</v>
      </c>
      <c r="N12" s="63">
        <v>65</v>
      </c>
      <c r="O12" s="63">
        <v>68</v>
      </c>
      <c r="P12" s="63">
        <v>72</v>
      </c>
      <c r="Q12" s="63">
        <v>97</v>
      </c>
      <c r="R12" s="64">
        <v>84</v>
      </c>
    </row>
    <row r="13" spans="2:18" customFormat="1" ht="15" thickBot="1" x14ac:dyDescent="0.35">
      <c r="B13" s="144"/>
      <c r="C13" s="56" t="s">
        <v>44</v>
      </c>
      <c r="D13" s="65">
        <v>-4.4432002954563225E-2</v>
      </c>
      <c r="E13" s="66">
        <v>3.1578704212145557E-2</v>
      </c>
      <c r="F13" s="66">
        <v>1.483212484329486E-2</v>
      </c>
      <c r="G13" s="66">
        <v>-2.4120697584857218E-2</v>
      </c>
      <c r="H13" s="66">
        <v>1.9548546212118757E-2</v>
      </c>
      <c r="I13" s="66">
        <v>5.5417533366806512E-3</v>
      </c>
      <c r="J13" s="66">
        <v>-2.8173889608237063E-3</v>
      </c>
      <c r="K13" s="66">
        <v>-5.9423519829956452E-3</v>
      </c>
      <c r="L13" s="66">
        <v>7.4886872197479533E-3</v>
      </c>
      <c r="M13" s="66">
        <v>6.1026563428762731E-3</v>
      </c>
      <c r="N13" s="66">
        <v>-6.7660187539338992E-3</v>
      </c>
      <c r="O13" s="66">
        <v>-3.4456598289903106E-3</v>
      </c>
      <c r="P13" s="66">
        <v>4.6924145701730058E-3</v>
      </c>
      <c r="Q13" s="66">
        <v>-2.0181327573488292E-3</v>
      </c>
      <c r="R13" s="67">
        <v>7.015536721313116E-4</v>
      </c>
    </row>
    <row r="14" spans="2:18" customFormat="1" ht="15" thickBot="1" x14ac:dyDescent="0.35">
      <c r="B14" s="144"/>
      <c r="C14" s="56" t="s">
        <v>45</v>
      </c>
      <c r="D14" s="65">
        <v>0.22393739845157498</v>
      </c>
      <c r="E14" s="66">
        <v>0.16518297856581396</v>
      </c>
      <c r="F14" s="66">
        <v>0.14554674296175849</v>
      </c>
      <c r="G14" s="66">
        <v>0.12026810546041358</v>
      </c>
      <c r="H14" s="66">
        <v>0.11775106114392477</v>
      </c>
      <c r="I14" s="66">
        <v>0.12511252430413719</v>
      </c>
      <c r="J14" s="66">
        <v>0.10939869716227954</v>
      </c>
      <c r="K14" s="66">
        <v>8.6309527770301445E-2</v>
      </c>
      <c r="L14" s="66">
        <v>9.8723177231783671E-2</v>
      </c>
      <c r="M14" s="66">
        <v>7.1931916233262033E-2</v>
      </c>
      <c r="N14" s="66">
        <v>4.5743702115827949E-2</v>
      </c>
      <c r="O14" s="66">
        <v>3.4416304295703297E-2</v>
      </c>
      <c r="P14" s="66">
        <v>2.3098876317193789E-2</v>
      </c>
      <c r="Q14" s="66">
        <v>1.247625268220977E-2</v>
      </c>
      <c r="R14" s="67">
        <v>1.0077717638020858E-2</v>
      </c>
    </row>
    <row r="15" spans="2:18" customFormat="1" ht="15" thickBot="1" x14ac:dyDescent="0.35">
      <c r="B15" s="144" t="s">
        <v>63</v>
      </c>
      <c r="C15" s="54" t="s">
        <v>41</v>
      </c>
      <c r="D15" s="59" t="s">
        <v>47</v>
      </c>
      <c r="E15" s="60" t="s">
        <v>48</v>
      </c>
      <c r="F15" s="60" t="s">
        <v>49</v>
      </c>
      <c r="G15" s="60" t="s">
        <v>50</v>
      </c>
      <c r="H15" s="60" t="s">
        <v>51</v>
      </c>
      <c r="I15" s="60" t="s">
        <v>52</v>
      </c>
      <c r="J15" s="60" t="s">
        <v>53</v>
      </c>
      <c r="K15" s="60" t="s">
        <v>54</v>
      </c>
      <c r="L15" s="60" t="s">
        <v>55</v>
      </c>
      <c r="M15" s="60" t="s">
        <v>56</v>
      </c>
      <c r="N15" s="60" t="s">
        <v>57</v>
      </c>
      <c r="O15" s="60" t="s">
        <v>58</v>
      </c>
      <c r="P15" s="60" t="s">
        <v>59</v>
      </c>
      <c r="Q15" s="60" t="s">
        <v>60</v>
      </c>
      <c r="R15" s="61" t="s">
        <v>61</v>
      </c>
    </row>
    <row r="16" spans="2:18" customFormat="1" ht="15" thickBot="1" x14ac:dyDescent="0.35">
      <c r="B16" s="144"/>
      <c r="C16" s="56" t="s">
        <v>43</v>
      </c>
      <c r="D16" s="62">
        <v>235</v>
      </c>
      <c r="E16" s="63">
        <v>248</v>
      </c>
      <c r="F16" s="63">
        <v>298</v>
      </c>
      <c r="G16" s="63">
        <v>273</v>
      </c>
      <c r="H16" s="63">
        <v>258</v>
      </c>
      <c r="I16" s="63">
        <v>265</v>
      </c>
      <c r="J16" s="63">
        <v>200</v>
      </c>
      <c r="K16" s="63">
        <v>158</v>
      </c>
      <c r="L16" s="63">
        <v>98</v>
      </c>
      <c r="M16" s="63">
        <v>81</v>
      </c>
      <c r="N16" s="63">
        <v>79</v>
      </c>
      <c r="O16" s="63">
        <v>60</v>
      </c>
      <c r="P16" s="63">
        <v>70</v>
      </c>
      <c r="Q16" s="63">
        <v>76</v>
      </c>
      <c r="R16" s="64">
        <v>65</v>
      </c>
    </row>
    <row r="17" spans="2:39" customFormat="1" ht="15" thickBot="1" x14ac:dyDescent="0.35">
      <c r="B17" s="144"/>
      <c r="C17" s="56" t="s">
        <v>44</v>
      </c>
      <c r="D17" s="65">
        <v>3.815866002349852E-2</v>
      </c>
      <c r="E17" s="66">
        <v>8.5661331749478237E-2</v>
      </c>
      <c r="F17" s="66">
        <v>1.7739800168555805E-2</v>
      </c>
      <c r="G17" s="66">
        <v>9.5884575049015944E-3</v>
      </c>
      <c r="H17" s="66">
        <v>-4.7794047220891065E-3</v>
      </c>
      <c r="I17" s="66">
        <v>-6.4329528986080955E-3</v>
      </c>
      <c r="J17" s="66">
        <v>-1.5909635346737155E-2</v>
      </c>
      <c r="K17" s="66">
        <v>-3.2769169216070445E-3</v>
      </c>
      <c r="L17" s="66">
        <v>1.617992688935525E-2</v>
      </c>
      <c r="M17" s="66">
        <v>1.8135273662968153E-2</v>
      </c>
      <c r="N17" s="66">
        <v>1.2509972512963319E-4</v>
      </c>
      <c r="O17" s="66">
        <v>1.8518565174013586E-2</v>
      </c>
      <c r="P17" s="66">
        <v>8.1781589603124941E-3</v>
      </c>
      <c r="Q17" s="66">
        <v>-5.378501577067935E-3</v>
      </c>
      <c r="R17" s="67">
        <v>-2.627541530766431E-3</v>
      </c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</row>
    <row r="18" spans="2:39" customFormat="1" ht="15" thickBot="1" x14ac:dyDescent="0.35">
      <c r="B18" s="144"/>
      <c r="C18" s="56" t="s">
        <v>45</v>
      </c>
      <c r="D18" s="65">
        <v>0.23847077233390782</v>
      </c>
      <c r="E18" s="66">
        <v>0.18942163127036427</v>
      </c>
      <c r="F18" s="66">
        <v>0.14468474620067162</v>
      </c>
      <c r="G18" s="66">
        <v>0.1184008554382235</v>
      </c>
      <c r="H18" s="66">
        <v>9.8040046928730695E-2</v>
      </c>
      <c r="I18" s="66">
        <v>9.7076714926653762E-2</v>
      </c>
      <c r="J18" s="66">
        <v>9.4278437512850033E-2</v>
      </c>
      <c r="K18" s="66">
        <v>8.6366936627486249E-2</v>
      </c>
      <c r="L18" s="66">
        <v>0.10098739060469114</v>
      </c>
      <c r="M18" s="66">
        <v>8.022290210550273E-2</v>
      </c>
      <c r="N18" s="66">
        <v>5.7899631387414774E-2</v>
      </c>
      <c r="O18" s="66">
        <v>5.1134814334712862E-2</v>
      </c>
      <c r="P18" s="66">
        <v>3.1187046907842145E-2</v>
      </c>
      <c r="Q18" s="66">
        <v>1.8223371133111642E-2</v>
      </c>
      <c r="R18" s="67">
        <v>1.0312764930261458E-2</v>
      </c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</row>
    <row r="19" spans="2:39" customFormat="1" ht="15" thickBot="1" x14ac:dyDescent="0.35">
      <c r="B19" s="144" t="s">
        <v>64</v>
      </c>
      <c r="C19" s="54" t="s">
        <v>41</v>
      </c>
      <c r="D19" s="68" t="s">
        <v>65</v>
      </c>
      <c r="E19" s="69" t="s">
        <v>66</v>
      </c>
      <c r="F19" s="69" t="s">
        <v>67</v>
      </c>
      <c r="G19" s="69" t="s">
        <v>68</v>
      </c>
      <c r="H19" s="69" t="s">
        <v>69</v>
      </c>
      <c r="I19" s="69" t="s">
        <v>70</v>
      </c>
      <c r="J19" s="69" t="s">
        <v>71</v>
      </c>
      <c r="K19" s="69" t="s">
        <v>72</v>
      </c>
      <c r="L19" s="69" t="s">
        <v>73</v>
      </c>
      <c r="M19" s="69" t="s">
        <v>74</v>
      </c>
      <c r="N19" s="69" t="s">
        <v>75</v>
      </c>
      <c r="O19" s="69" t="s">
        <v>76</v>
      </c>
      <c r="P19" s="69" t="s">
        <v>77</v>
      </c>
      <c r="Q19" s="69" t="s">
        <v>78</v>
      </c>
      <c r="R19" s="69" t="s">
        <v>79</v>
      </c>
      <c r="S19" s="69" t="s">
        <v>80</v>
      </c>
      <c r="T19" s="69" t="s">
        <v>81</v>
      </c>
      <c r="U19" s="69" t="s">
        <v>82</v>
      </c>
      <c r="V19" s="69" t="s">
        <v>83</v>
      </c>
      <c r="W19" s="69" t="s">
        <v>84</v>
      </c>
      <c r="X19" s="69" t="s">
        <v>85</v>
      </c>
      <c r="Y19" s="69" t="s">
        <v>86</v>
      </c>
      <c r="Z19" s="69" t="s">
        <v>87</v>
      </c>
      <c r="AA19" s="70" t="s">
        <v>88</v>
      </c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</row>
    <row r="20" spans="2:39" customFormat="1" ht="15" thickBot="1" x14ac:dyDescent="0.35">
      <c r="B20" s="144"/>
      <c r="C20" s="56" t="s">
        <v>43</v>
      </c>
      <c r="D20" s="62">
        <v>164</v>
      </c>
      <c r="E20" s="63">
        <v>155</v>
      </c>
      <c r="F20" s="63">
        <v>184</v>
      </c>
      <c r="G20" s="63">
        <v>177</v>
      </c>
      <c r="H20" s="63">
        <v>177</v>
      </c>
      <c r="I20" s="63">
        <v>184</v>
      </c>
      <c r="J20" s="63">
        <v>184</v>
      </c>
      <c r="K20" s="63">
        <v>152</v>
      </c>
      <c r="L20" s="63">
        <v>146</v>
      </c>
      <c r="M20" s="63">
        <v>140</v>
      </c>
      <c r="N20" s="63">
        <v>138</v>
      </c>
      <c r="O20" s="63">
        <v>145</v>
      </c>
      <c r="P20" s="63">
        <v>160</v>
      </c>
      <c r="Q20" s="63">
        <v>164</v>
      </c>
      <c r="R20" s="63">
        <v>154</v>
      </c>
      <c r="S20" s="63">
        <v>164</v>
      </c>
      <c r="T20" s="63">
        <v>196</v>
      </c>
      <c r="U20" s="63">
        <v>183</v>
      </c>
      <c r="V20" s="63">
        <v>193</v>
      </c>
      <c r="W20" s="63">
        <v>182</v>
      </c>
      <c r="X20" s="63">
        <v>190</v>
      </c>
      <c r="Y20" s="63">
        <v>188</v>
      </c>
      <c r="Z20" s="63">
        <v>208</v>
      </c>
      <c r="AA20" s="64">
        <v>197</v>
      </c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</row>
    <row r="21" spans="2:39" customFormat="1" ht="15" thickBot="1" x14ac:dyDescent="0.35">
      <c r="B21" s="144"/>
      <c r="C21" s="56" t="s">
        <v>44</v>
      </c>
      <c r="D21" s="62">
        <v>1.3529083132069795E-2</v>
      </c>
      <c r="E21" s="63">
        <v>2.6872200666320054E-2</v>
      </c>
      <c r="F21" s="63">
        <v>8.8253708055018188E-3</v>
      </c>
      <c r="G21" s="63">
        <v>3.5513519796593154E-3</v>
      </c>
      <c r="H21" s="63">
        <v>-1.121947921480077E-2</v>
      </c>
      <c r="I21" s="63">
        <v>-8.2202218361660781E-5</v>
      </c>
      <c r="J21" s="63">
        <v>-7.1194152312835744E-3</v>
      </c>
      <c r="K21" s="63">
        <v>-1.9242865012307423E-3</v>
      </c>
      <c r="L21" s="63">
        <v>-5.1972537024791508E-4</v>
      </c>
      <c r="M21" s="63">
        <v>1.313667718923116E-2</v>
      </c>
      <c r="N21" s="63">
        <v>6.0291666426340318E-3</v>
      </c>
      <c r="O21" s="63">
        <v>2.8931337655774356E-3</v>
      </c>
      <c r="P21" s="63">
        <v>1.6282352451761142E-2</v>
      </c>
      <c r="Q21" s="63">
        <v>6.2082289416180254E-3</v>
      </c>
      <c r="R21" s="63">
        <v>-1.0102053511294224E-2</v>
      </c>
      <c r="S21" s="63">
        <v>1.5262329846252734E-2</v>
      </c>
      <c r="T21" s="63">
        <v>-2.4485230938178048E-3</v>
      </c>
      <c r="U21" s="63">
        <v>-1.0911561782762669E-2</v>
      </c>
      <c r="V21" s="63">
        <v>-7.4510047959238266E-3</v>
      </c>
      <c r="W21" s="63">
        <v>-1.2696206671092336E-2</v>
      </c>
      <c r="X21" s="63">
        <v>-1.0949697653486886E-2</v>
      </c>
      <c r="Y21" s="63">
        <v>-1.2223625341744673E-2</v>
      </c>
      <c r="Z21" s="63">
        <v>2.0839495544241256E-2</v>
      </c>
      <c r="AA21" s="64">
        <v>2.9879649163985198E-2</v>
      </c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</row>
    <row r="22" spans="2:39" customFormat="1" ht="15" thickBot="1" x14ac:dyDescent="0.35">
      <c r="B22" s="144"/>
      <c r="C22" s="56" t="s">
        <v>45</v>
      </c>
      <c r="D22" s="71">
        <v>7.1884602300066838E-2</v>
      </c>
      <c r="E22" s="72">
        <v>7.9333026972693357E-2</v>
      </c>
      <c r="F22" s="72">
        <v>6.1925501577549988E-2</v>
      </c>
      <c r="G22" s="72">
        <v>4.9088822368049331E-2</v>
      </c>
      <c r="H22" s="72">
        <v>5.3719645481838822E-2</v>
      </c>
      <c r="I22" s="72">
        <v>6.3587380458556317E-2</v>
      </c>
      <c r="J22" s="72">
        <v>5.3956890005872955E-2</v>
      </c>
      <c r="K22" s="72">
        <v>4.711838034814117E-2</v>
      </c>
      <c r="L22" s="72">
        <v>5.5454390386233753E-2</v>
      </c>
      <c r="M22" s="72">
        <v>5.7343651000236327E-2</v>
      </c>
      <c r="N22" s="72">
        <v>5.1777614123856522E-2</v>
      </c>
      <c r="O22" s="72">
        <v>5.537448625197517E-2</v>
      </c>
      <c r="P22" s="72">
        <v>6.2799322656643855E-2</v>
      </c>
      <c r="Q22" s="72">
        <v>4.7413756905614932E-2</v>
      </c>
      <c r="R22" s="72">
        <v>5.1386027754960359E-2</v>
      </c>
      <c r="S22" s="72">
        <v>6.29499679004277E-2</v>
      </c>
      <c r="T22" s="72">
        <v>5.2869890349641735E-2</v>
      </c>
      <c r="U22" s="72">
        <v>5.4385207219539634E-2</v>
      </c>
      <c r="V22" s="72">
        <v>4.8474865254652083E-2</v>
      </c>
      <c r="W22" s="72">
        <v>4.8256879248953333E-2</v>
      </c>
      <c r="X22" s="72">
        <v>5.7006108853172588E-2</v>
      </c>
      <c r="Y22" s="72">
        <v>5.1717432999658051E-2</v>
      </c>
      <c r="Z22" s="72">
        <v>6.5412064491903815E-2</v>
      </c>
      <c r="AA22" s="73">
        <v>7.6632265630023705E-2</v>
      </c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</row>
    <row r="23" spans="2:39" customFormat="1" ht="15" thickBot="1" x14ac:dyDescent="0.35">
      <c r="B23" s="144" t="s">
        <v>89</v>
      </c>
      <c r="C23" s="54" t="s">
        <v>41</v>
      </c>
      <c r="D23" s="59" t="s">
        <v>90</v>
      </c>
      <c r="E23" s="69" t="s">
        <v>91</v>
      </c>
      <c r="F23" s="69" t="s">
        <v>92</v>
      </c>
      <c r="G23" s="69" t="s">
        <v>93</v>
      </c>
      <c r="H23" s="69" t="s">
        <v>94</v>
      </c>
      <c r="I23" s="69" t="s">
        <v>95</v>
      </c>
      <c r="J23" s="69" t="s">
        <v>96</v>
      </c>
      <c r="K23" s="69" t="s">
        <v>97</v>
      </c>
      <c r="L23" s="69" t="s">
        <v>98</v>
      </c>
      <c r="M23" s="69" t="s">
        <v>99</v>
      </c>
      <c r="N23" s="69" t="s">
        <v>100</v>
      </c>
      <c r="O23" s="70" t="s">
        <v>101</v>
      </c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</row>
    <row r="24" spans="2:39" customFormat="1" ht="15" thickBot="1" x14ac:dyDescent="0.35">
      <c r="B24" s="144"/>
      <c r="C24" s="56" t="s">
        <v>43</v>
      </c>
      <c r="D24" s="62">
        <v>128</v>
      </c>
      <c r="E24" s="63">
        <v>736</v>
      </c>
      <c r="F24" s="63">
        <v>1651</v>
      </c>
      <c r="G24" s="63">
        <v>753</v>
      </c>
      <c r="H24" s="63">
        <v>256</v>
      </c>
      <c r="I24" s="63"/>
      <c r="J24" s="63"/>
      <c r="K24" s="63"/>
      <c r="L24" s="63"/>
      <c r="M24" s="63">
        <v>145</v>
      </c>
      <c r="N24" s="63">
        <v>146</v>
      </c>
      <c r="O24" s="64">
        <v>310</v>
      </c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</row>
    <row r="25" spans="2:39" customFormat="1" ht="15" thickBot="1" x14ac:dyDescent="0.35">
      <c r="B25" s="144"/>
      <c r="C25" s="56" t="s">
        <v>44</v>
      </c>
      <c r="D25" s="65">
        <v>9.2688485519231797E-2</v>
      </c>
      <c r="E25" s="63">
        <v>-7.674524563242858E-3</v>
      </c>
      <c r="F25" s="63">
        <v>2.0069327301963386E-3</v>
      </c>
      <c r="G25" s="63">
        <v>-1.0222245469720054E-2</v>
      </c>
      <c r="H25" s="63">
        <v>1.8594931721163721E-2</v>
      </c>
      <c r="I25" s="63"/>
      <c r="J25" s="63"/>
      <c r="K25" s="63"/>
      <c r="L25" s="63"/>
      <c r="M25" s="63">
        <v>4.4758968633111101E-3</v>
      </c>
      <c r="N25" s="63">
        <v>5.8848422184075107E-2</v>
      </c>
      <c r="O25" s="64">
        <v>1.6976950398626615E-3</v>
      </c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</row>
    <row r="26" spans="2:39" customFormat="1" ht="15" thickBot="1" x14ac:dyDescent="0.35">
      <c r="B26" s="144"/>
      <c r="C26" s="56" t="s">
        <v>45</v>
      </c>
      <c r="D26" s="71">
        <v>0.14498775387140642</v>
      </c>
      <c r="E26" s="72">
        <v>6.040259039143929E-2</v>
      </c>
      <c r="F26" s="72">
        <v>4.385515778530702E-2</v>
      </c>
      <c r="G26" s="72">
        <v>9.2138822064734602E-2</v>
      </c>
      <c r="H26" s="72">
        <v>0.1028564360018959</v>
      </c>
      <c r="I26" s="72"/>
      <c r="J26" s="72"/>
      <c r="K26" s="72"/>
      <c r="L26" s="72"/>
      <c r="M26" s="72">
        <v>6.1230830062735726E-2</v>
      </c>
      <c r="N26" s="72">
        <v>9.7879052482560208E-2</v>
      </c>
      <c r="O26" s="73">
        <v>4.6938556758784195E-2</v>
      </c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</row>
    <row r="27" spans="2:39" customFormat="1" ht="15" thickBot="1" x14ac:dyDescent="0.35">
      <c r="B27" s="144" t="s">
        <v>102</v>
      </c>
      <c r="C27" s="54" t="s">
        <v>41</v>
      </c>
      <c r="D27" s="59" t="s">
        <v>103</v>
      </c>
      <c r="E27" s="60" t="s">
        <v>104</v>
      </c>
      <c r="F27" s="60" t="s">
        <v>105</v>
      </c>
      <c r="G27" s="60" t="s">
        <v>106</v>
      </c>
      <c r="H27" s="60" t="s">
        <v>107</v>
      </c>
      <c r="I27" s="60" t="s">
        <v>108</v>
      </c>
      <c r="J27" s="60" t="s">
        <v>109</v>
      </c>
      <c r="K27" s="60" t="s">
        <v>110</v>
      </c>
      <c r="L27" s="60" t="s">
        <v>111</v>
      </c>
      <c r="M27" s="60" t="s">
        <v>112</v>
      </c>
      <c r="N27" s="60" t="s">
        <v>113</v>
      </c>
      <c r="O27" s="60" t="s">
        <v>114</v>
      </c>
      <c r="P27" s="75" t="s">
        <v>115</v>
      </c>
      <c r="Q27" s="75" t="s">
        <v>116</v>
      </c>
      <c r="R27" s="75" t="s">
        <v>117</v>
      </c>
      <c r="S27" s="75" t="s">
        <v>118</v>
      </c>
      <c r="T27" s="75" t="s">
        <v>119</v>
      </c>
      <c r="U27" s="75" t="s">
        <v>120</v>
      </c>
      <c r="V27" s="75" t="s">
        <v>121</v>
      </c>
      <c r="W27" s="75" t="s">
        <v>122</v>
      </c>
      <c r="X27" s="75" t="s">
        <v>123</v>
      </c>
      <c r="Y27" s="75" t="s">
        <v>124</v>
      </c>
      <c r="Z27" s="75" t="s">
        <v>125</v>
      </c>
      <c r="AA27" s="75" t="s">
        <v>126</v>
      </c>
      <c r="AB27" s="75" t="s">
        <v>127</v>
      </c>
      <c r="AC27" s="75" t="s">
        <v>128</v>
      </c>
      <c r="AD27" s="75" t="s">
        <v>129</v>
      </c>
      <c r="AE27" s="75" t="s">
        <v>130</v>
      </c>
      <c r="AF27" s="75" t="s">
        <v>131</v>
      </c>
      <c r="AG27" s="75" t="s">
        <v>132</v>
      </c>
      <c r="AH27" s="75" t="s">
        <v>133</v>
      </c>
      <c r="AI27" s="75" t="s">
        <v>134</v>
      </c>
      <c r="AJ27" s="75" t="s">
        <v>135</v>
      </c>
      <c r="AK27" s="75" t="s">
        <v>136</v>
      </c>
      <c r="AL27" s="75" t="s">
        <v>137</v>
      </c>
      <c r="AM27" s="76" t="s">
        <v>138</v>
      </c>
    </row>
    <row r="28" spans="2:39" customFormat="1" ht="15" thickBot="1" x14ac:dyDescent="0.35">
      <c r="B28" s="144"/>
      <c r="C28" s="56" t="s">
        <v>43</v>
      </c>
      <c r="D28" s="62">
        <v>34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>
        <v>123</v>
      </c>
      <c r="Y28" s="63">
        <v>95</v>
      </c>
      <c r="Z28" s="63"/>
      <c r="AA28" s="63"/>
      <c r="AB28" s="63"/>
      <c r="AC28" s="63"/>
      <c r="AD28" s="63"/>
      <c r="AE28" s="63">
        <v>409</v>
      </c>
      <c r="AF28" s="63">
        <v>482</v>
      </c>
      <c r="AG28" s="63">
        <v>975</v>
      </c>
      <c r="AH28" s="63">
        <v>1064</v>
      </c>
      <c r="AI28" s="63">
        <v>541</v>
      </c>
      <c r="AJ28" s="63">
        <v>116</v>
      </c>
      <c r="AK28" s="63">
        <v>92</v>
      </c>
      <c r="AL28" s="63">
        <v>100</v>
      </c>
      <c r="AM28" s="64">
        <v>94</v>
      </c>
    </row>
    <row r="29" spans="2:39" customFormat="1" ht="15" thickBot="1" x14ac:dyDescent="0.35">
      <c r="B29" s="144"/>
      <c r="C29" s="56" t="s">
        <v>44</v>
      </c>
      <c r="D29" s="65">
        <v>9.4702969689253354E-3</v>
      </c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>
        <v>6.07550475254676E-2</v>
      </c>
      <c r="Y29" s="66">
        <v>0.24506585411692422</v>
      </c>
      <c r="Z29" s="66"/>
      <c r="AA29" s="66"/>
      <c r="AB29" s="66"/>
      <c r="AC29" s="66"/>
      <c r="AD29" s="66"/>
      <c r="AE29" s="66">
        <v>-1.9332674358168319E-2</v>
      </c>
      <c r="AF29" s="66">
        <v>4.2788413722797316E-3</v>
      </c>
      <c r="AG29" s="66">
        <v>-4.2129628126845288E-3</v>
      </c>
      <c r="AH29" s="66">
        <v>-7.5927507252974607E-3</v>
      </c>
      <c r="AI29" s="66">
        <v>-2.15897203777077E-4</v>
      </c>
      <c r="AJ29" s="66">
        <v>4.8118344645657349E-3</v>
      </c>
      <c r="AK29" s="66">
        <v>-2.167037981722152E-4</v>
      </c>
      <c r="AL29" s="66">
        <v>-3.6967164945541406E-2</v>
      </c>
      <c r="AM29" s="67">
        <v>-4.9088618406127854E-2</v>
      </c>
    </row>
    <row r="30" spans="2:39" customFormat="1" ht="15" thickBot="1" x14ac:dyDescent="0.35">
      <c r="B30" s="144"/>
      <c r="C30" s="56" t="s">
        <v>45</v>
      </c>
      <c r="D30" s="71">
        <v>0.16343274054056339</v>
      </c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>
        <v>7.657708356116448E-2</v>
      </c>
      <c r="Y30" s="72">
        <v>0.24839295059042169</v>
      </c>
      <c r="Z30" s="72"/>
      <c r="AA30" s="72"/>
      <c r="AB30" s="72"/>
      <c r="AC30" s="72"/>
      <c r="AD30" s="72"/>
      <c r="AE30" s="72">
        <v>4.1883591430800948E-2</v>
      </c>
      <c r="AF30" s="72">
        <v>4.4679304773651743E-2</v>
      </c>
      <c r="AG30" s="72">
        <v>3.7177341712310623E-2</v>
      </c>
      <c r="AH30" s="72">
        <v>5.4488861616676897E-2</v>
      </c>
      <c r="AI30" s="72">
        <v>7.2819796182490612E-2</v>
      </c>
      <c r="AJ30" s="72">
        <v>0.10153461813969365</v>
      </c>
      <c r="AK30" s="72">
        <v>0.14681609635804108</v>
      </c>
      <c r="AL30" s="72">
        <v>0.16335256949259833</v>
      </c>
      <c r="AM30" s="73">
        <v>0.17382446078105523</v>
      </c>
    </row>
    <row r="31" spans="2:39" customFormat="1" ht="15" thickBot="1" x14ac:dyDescent="0.35">
      <c r="B31" s="144" t="s">
        <v>139</v>
      </c>
      <c r="C31" s="54" t="s">
        <v>41</v>
      </c>
      <c r="D31" s="74" t="s">
        <v>140</v>
      </c>
      <c r="E31" s="77" t="s">
        <v>141</v>
      </c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</row>
    <row r="32" spans="2:39" customFormat="1" ht="15" thickBot="1" x14ac:dyDescent="0.35">
      <c r="B32" s="144"/>
      <c r="C32" s="56" t="s">
        <v>43</v>
      </c>
      <c r="D32" s="62">
        <v>1292</v>
      </c>
      <c r="E32" s="64">
        <v>2833</v>
      </c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</row>
    <row r="33" spans="2:18" customFormat="1" ht="15" thickBot="1" x14ac:dyDescent="0.35">
      <c r="B33" s="144"/>
      <c r="C33" s="56" t="s">
        <v>44</v>
      </c>
      <c r="D33" s="65">
        <v>2.493924913849975E-4</v>
      </c>
      <c r="E33" s="67">
        <v>4.2877590053670214E-3</v>
      </c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2:18" customFormat="1" ht="15" thickBot="1" x14ac:dyDescent="0.35">
      <c r="B34" s="144"/>
      <c r="C34" s="56" t="s">
        <v>45</v>
      </c>
      <c r="D34" s="65">
        <v>4.0401369762627107E-2</v>
      </c>
      <c r="E34" s="67">
        <v>6.9583012813725614E-2</v>
      </c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2:18" customFormat="1" ht="17.25" customHeight="1" thickBot="1" x14ac:dyDescent="0.35">
      <c r="B35" s="145" t="s">
        <v>142</v>
      </c>
      <c r="C35" s="116" t="s">
        <v>41</v>
      </c>
      <c r="D35" s="59" t="s">
        <v>143</v>
      </c>
      <c r="E35" s="60" t="s">
        <v>144</v>
      </c>
      <c r="F35" s="60" t="s">
        <v>145</v>
      </c>
      <c r="G35" s="61" t="s">
        <v>146</v>
      </c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2:18" customFormat="1" ht="17.25" customHeight="1" thickBot="1" x14ac:dyDescent="0.35">
      <c r="B36" s="145"/>
      <c r="C36" s="108" t="s">
        <v>43</v>
      </c>
      <c r="D36" s="127">
        <v>684</v>
      </c>
      <c r="E36" s="128">
        <v>490</v>
      </c>
      <c r="F36" s="128">
        <v>640</v>
      </c>
      <c r="G36" s="129">
        <v>518</v>
      </c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2:18" customFormat="1" ht="17.25" customHeight="1" thickBot="1" x14ac:dyDescent="0.35">
      <c r="B37" s="145"/>
      <c r="C37" s="108" t="s">
        <v>44</v>
      </c>
      <c r="D37" s="62">
        <v>4.1034218396208091E-2</v>
      </c>
      <c r="E37" s="63">
        <v>-3.0533405617034215E-3</v>
      </c>
      <c r="F37" s="63">
        <v>1.4899942635645225E-2</v>
      </c>
      <c r="G37" s="64">
        <v>-1.4736862014692433E-2</v>
      </c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  <row r="38" spans="2:18" customFormat="1" ht="17.25" customHeight="1" thickBot="1" x14ac:dyDescent="0.35">
      <c r="B38" s="145"/>
      <c r="C38" s="109" t="s">
        <v>45</v>
      </c>
      <c r="D38" s="71">
        <v>0.11744673049035757</v>
      </c>
      <c r="E38" s="72">
        <v>0.16679410957682475</v>
      </c>
      <c r="F38" s="72">
        <v>5.9047179585598387E-2</v>
      </c>
      <c r="G38" s="73">
        <v>4.6748661156277009E-2</v>
      </c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</row>
    <row r="39" spans="2:18" customFormat="1" ht="15" thickBot="1" x14ac:dyDescent="0.35"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18" customFormat="1" ht="15" thickBot="1" x14ac:dyDescent="0.35">
      <c r="B40" s="52" t="s">
        <v>147</v>
      </c>
      <c r="C40" s="5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</row>
    <row r="41" spans="2:18" customFormat="1" ht="15" thickBot="1" x14ac:dyDescent="0.35">
      <c r="B41" s="144" t="s">
        <v>40</v>
      </c>
      <c r="C41" s="54" t="s">
        <v>41</v>
      </c>
      <c r="D41" s="55" t="s">
        <v>42</v>
      </c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</row>
    <row r="42" spans="2:18" customFormat="1" ht="15" thickBot="1" x14ac:dyDescent="0.35">
      <c r="B42" s="144"/>
      <c r="C42" s="56" t="s">
        <v>43</v>
      </c>
      <c r="D42" s="57">
        <v>4125</v>
      </c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</row>
    <row r="43" spans="2:18" customFormat="1" ht="15" thickBot="1" x14ac:dyDescent="0.35">
      <c r="B43" s="144"/>
      <c r="C43" s="56" t="s">
        <v>44</v>
      </c>
      <c r="D43" s="58">
        <v>2.5478022220173694E-3</v>
      </c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</row>
    <row r="44" spans="2:18" customFormat="1" ht="15" thickBot="1" x14ac:dyDescent="0.35">
      <c r="B44" s="144"/>
      <c r="C44" s="56" t="s">
        <v>45</v>
      </c>
      <c r="D44" s="58">
        <v>5.7009909901880131E-2</v>
      </c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</row>
    <row r="45" spans="2:18" customFormat="1" ht="15" thickBot="1" x14ac:dyDescent="0.35">
      <c r="B45" s="144" t="s">
        <v>46</v>
      </c>
      <c r="C45" s="54" t="s">
        <v>41</v>
      </c>
      <c r="D45" s="59" t="s">
        <v>47</v>
      </c>
      <c r="E45" s="60" t="s">
        <v>48</v>
      </c>
      <c r="F45" s="60" t="s">
        <v>49</v>
      </c>
      <c r="G45" s="60" t="s">
        <v>50</v>
      </c>
      <c r="H45" s="60" t="s">
        <v>51</v>
      </c>
      <c r="I45" s="60" t="s">
        <v>52</v>
      </c>
      <c r="J45" s="60" t="s">
        <v>53</v>
      </c>
      <c r="K45" s="60" t="s">
        <v>54</v>
      </c>
      <c r="L45" s="60" t="s">
        <v>55</v>
      </c>
      <c r="M45" s="60" t="s">
        <v>56</v>
      </c>
      <c r="N45" s="60" t="s">
        <v>57</v>
      </c>
      <c r="O45" s="60" t="s">
        <v>58</v>
      </c>
      <c r="P45" s="60" t="s">
        <v>59</v>
      </c>
      <c r="Q45" s="60" t="s">
        <v>60</v>
      </c>
      <c r="R45" s="61" t="s">
        <v>61</v>
      </c>
    </row>
    <row r="46" spans="2:18" customFormat="1" ht="15" thickBot="1" x14ac:dyDescent="0.35">
      <c r="B46" s="144"/>
      <c r="C46" s="56" t="s">
        <v>43</v>
      </c>
      <c r="D46" s="62">
        <v>262</v>
      </c>
      <c r="E46" s="63">
        <v>284</v>
      </c>
      <c r="F46" s="63">
        <v>340</v>
      </c>
      <c r="G46" s="63">
        <v>328</v>
      </c>
      <c r="H46" s="63">
        <v>336</v>
      </c>
      <c r="I46" s="63">
        <v>343</v>
      </c>
      <c r="J46" s="63">
        <v>282</v>
      </c>
      <c r="K46" s="63">
        <v>252</v>
      </c>
      <c r="L46" s="63">
        <v>164</v>
      </c>
      <c r="M46" s="63">
        <v>135</v>
      </c>
      <c r="N46" s="63">
        <v>144</v>
      </c>
      <c r="O46" s="63">
        <v>128</v>
      </c>
      <c r="P46" s="63">
        <v>142</v>
      </c>
      <c r="Q46" s="63">
        <v>173</v>
      </c>
      <c r="R46" s="64">
        <v>149</v>
      </c>
    </row>
    <row r="47" spans="2:18" customFormat="1" ht="15" thickBot="1" x14ac:dyDescent="0.35">
      <c r="B47" s="144"/>
      <c r="C47" s="56" t="s">
        <v>44</v>
      </c>
      <c r="D47" s="65">
        <v>2.1410914166587779E-4</v>
      </c>
      <c r="E47" s="66">
        <v>1.1203984240814411E-3</v>
      </c>
      <c r="F47" s="66">
        <v>4.4799520244725386E-4</v>
      </c>
      <c r="G47" s="66">
        <v>1.2792057828803666E-4</v>
      </c>
      <c r="H47" s="66">
        <v>4.0582051321774872E-5</v>
      </c>
      <c r="I47" s="66">
        <v>-2.3864730367719998E-4</v>
      </c>
      <c r="J47" s="66">
        <v>-7.9906814019880005E-4</v>
      </c>
      <c r="K47" s="66">
        <v>-3.0424947272123583E-4</v>
      </c>
      <c r="L47" s="66">
        <v>6.8542956130421035E-4</v>
      </c>
      <c r="M47" s="66">
        <v>6.7779554329577406E-4</v>
      </c>
      <c r="N47" s="66">
        <v>-1.7981651966270294E-4</v>
      </c>
      <c r="O47" s="66">
        <v>3.8173298198084112E-4</v>
      </c>
      <c r="P47" s="66">
        <v>4.1036419224947489E-4</v>
      </c>
      <c r="Q47" s="66">
        <v>-2.7820253347956816E-4</v>
      </c>
      <c r="R47" s="67">
        <v>-5.1824033515134451E-5</v>
      </c>
    </row>
    <row r="48" spans="2:18" customFormat="1" ht="15" thickBot="1" x14ac:dyDescent="0.35">
      <c r="B48" s="144"/>
      <c r="C48" s="56" t="s">
        <v>45</v>
      </c>
      <c r="D48" s="65">
        <v>1.7468896741928484E-3</v>
      </c>
      <c r="E48" s="66">
        <v>2.652504680525579E-3</v>
      </c>
      <c r="F48" s="66">
        <v>3.7326517852584837E-3</v>
      </c>
      <c r="G48" s="66">
        <v>4.1583198969081638E-3</v>
      </c>
      <c r="H48" s="66">
        <v>5.003882604524528E-3</v>
      </c>
      <c r="I48" s="66">
        <v>6.6588575190242149E-3</v>
      </c>
      <c r="J48" s="66">
        <v>6.4867210485135699E-3</v>
      </c>
      <c r="K48" s="66">
        <v>6.141332645586038E-3</v>
      </c>
      <c r="L48" s="66">
        <v>5.4216898334124193E-3</v>
      </c>
      <c r="M48" s="66">
        <v>3.9193428808569526E-3</v>
      </c>
      <c r="N48" s="66">
        <v>3.1623621975491157E-3</v>
      </c>
      <c r="O48" s="66">
        <v>2.3812840532861385E-3</v>
      </c>
      <c r="P48" s="66">
        <v>1.7346710520442948E-3</v>
      </c>
      <c r="Q48" s="66">
        <v>1.1949295449778065E-3</v>
      </c>
      <c r="R48" s="67">
        <v>7.0343880414869655E-4</v>
      </c>
    </row>
    <row r="49" spans="2:27" customFormat="1" ht="15" thickBot="1" x14ac:dyDescent="0.35">
      <c r="B49" s="144" t="s">
        <v>62</v>
      </c>
      <c r="C49" s="54" t="s">
        <v>41</v>
      </c>
      <c r="D49" s="59" t="s">
        <v>47</v>
      </c>
      <c r="E49" s="60" t="s">
        <v>48</v>
      </c>
      <c r="F49" s="60" t="s">
        <v>49</v>
      </c>
      <c r="G49" s="60" t="s">
        <v>50</v>
      </c>
      <c r="H49" s="60" t="s">
        <v>51</v>
      </c>
      <c r="I49" s="60" t="s">
        <v>52</v>
      </c>
      <c r="J49" s="60" t="s">
        <v>53</v>
      </c>
      <c r="K49" s="60" t="s">
        <v>54</v>
      </c>
      <c r="L49" s="60" t="s">
        <v>55</v>
      </c>
      <c r="M49" s="60" t="s">
        <v>56</v>
      </c>
      <c r="N49" s="60" t="s">
        <v>57</v>
      </c>
      <c r="O49" s="60" t="s">
        <v>58</v>
      </c>
      <c r="P49" s="60" t="s">
        <v>59</v>
      </c>
      <c r="Q49" s="60" t="s">
        <v>60</v>
      </c>
      <c r="R49" s="61" t="s">
        <v>61</v>
      </c>
      <c r="S49" s="51"/>
      <c r="T49" s="51"/>
      <c r="U49" s="51"/>
      <c r="V49" s="51"/>
      <c r="W49" s="51"/>
      <c r="X49" s="51"/>
      <c r="Y49" s="51"/>
      <c r="Z49" s="51"/>
      <c r="AA49" s="51"/>
    </row>
    <row r="50" spans="2:27" customFormat="1" ht="15" thickBot="1" x14ac:dyDescent="0.35">
      <c r="B50" s="144"/>
      <c r="C50" s="56" t="s">
        <v>43</v>
      </c>
      <c r="D50" s="62">
        <v>27</v>
      </c>
      <c r="E50" s="63">
        <v>36</v>
      </c>
      <c r="F50" s="63">
        <v>42</v>
      </c>
      <c r="G50" s="63">
        <v>55</v>
      </c>
      <c r="H50" s="63">
        <v>78</v>
      </c>
      <c r="I50" s="63">
        <v>78</v>
      </c>
      <c r="J50" s="63">
        <v>82</v>
      </c>
      <c r="K50" s="63">
        <v>94</v>
      </c>
      <c r="L50" s="63">
        <v>66</v>
      </c>
      <c r="M50" s="63">
        <v>54</v>
      </c>
      <c r="N50" s="63">
        <v>65</v>
      </c>
      <c r="O50" s="63">
        <v>68</v>
      </c>
      <c r="P50" s="63">
        <v>72</v>
      </c>
      <c r="Q50" s="63">
        <v>97</v>
      </c>
      <c r="R50" s="64">
        <v>84</v>
      </c>
      <c r="S50" s="51"/>
      <c r="T50" s="51"/>
      <c r="U50" s="51"/>
      <c r="V50" s="51"/>
      <c r="W50" s="51"/>
      <c r="X50" s="51"/>
      <c r="Y50" s="51"/>
      <c r="Z50" s="51"/>
      <c r="AA50" s="51"/>
    </row>
    <row r="51" spans="2:27" customFormat="1" ht="15" thickBot="1" x14ac:dyDescent="0.35">
      <c r="B51" s="144"/>
      <c r="C51" s="56" t="s">
        <v>44</v>
      </c>
      <c r="D51" s="65">
        <v>-3.6212953900166557E-5</v>
      </c>
      <c r="E51" s="66">
        <v>5.795045941776668E-5</v>
      </c>
      <c r="F51" s="66">
        <v>4.7573814581996433E-5</v>
      </c>
      <c r="G51" s="66">
        <v>-1.4876357765483447E-4</v>
      </c>
      <c r="H51" s="66">
        <v>2.1993606460184539E-4</v>
      </c>
      <c r="I51" s="66">
        <v>8.11732081730824E-5</v>
      </c>
      <c r="J51" s="66">
        <v>-5.3232119108605114E-5</v>
      </c>
      <c r="K51" s="66">
        <v>-1.5868528349314388E-4</v>
      </c>
      <c r="L51" s="66">
        <v>1.6474439200006292E-4</v>
      </c>
      <c r="M51" s="66">
        <v>1.2508588674651399E-4</v>
      </c>
      <c r="N51" s="66">
        <v>-1.8396197501541312E-4</v>
      </c>
      <c r="O51" s="66">
        <v>-1.0409873785259777E-4</v>
      </c>
      <c r="P51" s="66">
        <v>1.530598884189665E-4</v>
      </c>
      <c r="Q51" s="66">
        <v>-9.0313949902749233E-5</v>
      </c>
      <c r="R51" s="67">
        <v>2.7339721906502486E-5</v>
      </c>
      <c r="S51" s="51"/>
      <c r="T51" s="51"/>
      <c r="U51" s="51"/>
      <c r="V51" s="51"/>
      <c r="W51" s="51"/>
      <c r="X51" s="51"/>
      <c r="Y51" s="51"/>
      <c r="Z51" s="51"/>
      <c r="AA51" s="51"/>
    </row>
    <row r="52" spans="2:27" customFormat="1" ht="15" thickBot="1" x14ac:dyDescent="0.35">
      <c r="B52" s="144"/>
      <c r="C52" s="56" t="s">
        <v>45</v>
      </c>
      <c r="D52" s="65">
        <v>1.825133720607404E-4</v>
      </c>
      <c r="E52" s="66">
        <v>3.0312926811614871E-4</v>
      </c>
      <c r="F52" s="66">
        <v>4.6683896176928505E-4</v>
      </c>
      <c r="G52" s="66">
        <v>7.4174942839514758E-4</v>
      </c>
      <c r="H52" s="66">
        <v>1.3247893070754942E-3</v>
      </c>
      <c r="I52" s="66">
        <v>1.8325941923792981E-3</v>
      </c>
      <c r="J52" s="66">
        <v>2.0669934320911407E-3</v>
      </c>
      <c r="K52" s="66">
        <v>2.3048200311226326E-3</v>
      </c>
      <c r="L52" s="66">
        <v>2.1718212194088747E-3</v>
      </c>
      <c r="M52" s="66">
        <v>1.474385418722892E-3</v>
      </c>
      <c r="N52" s="66">
        <v>1.2437301893157969E-3</v>
      </c>
      <c r="O52" s="66">
        <v>1.0397700343459315E-3</v>
      </c>
      <c r="P52" s="66">
        <v>7.5345248780583289E-4</v>
      </c>
      <c r="Q52" s="66">
        <v>5.5832781843120991E-4</v>
      </c>
      <c r="R52" s="67">
        <v>3.927311745638973E-4</v>
      </c>
      <c r="S52" s="51"/>
      <c r="T52" s="51"/>
      <c r="U52" s="51"/>
      <c r="V52" s="51"/>
      <c r="W52" s="51"/>
      <c r="X52" s="51"/>
      <c r="Y52" s="51"/>
      <c r="Z52" s="51"/>
      <c r="AA52" s="51"/>
    </row>
    <row r="53" spans="2:27" customFormat="1" ht="15" thickBot="1" x14ac:dyDescent="0.35">
      <c r="B53" s="144" t="s">
        <v>63</v>
      </c>
      <c r="C53" s="54" t="s">
        <v>41</v>
      </c>
      <c r="D53" s="59" t="s">
        <v>47</v>
      </c>
      <c r="E53" s="60" t="s">
        <v>48</v>
      </c>
      <c r="F53" s="60" t="s">
        <v>49</v>
      </c>
      <c r="G53" s="60" t="s">
        <v>50</v>
      </c>
      <c r="H53" s="60" t="s">
        <v>51</v>
      </c>
      <c r="I53" s="60" t="s">
        <v>52</v>
      </c>
      <c r="J53" s="60" t="s">
        <v>53</v>
      </c>
      <c r="K53" s="60" t="s">
        <v>54</v>
      </c>
      <c r="L53" s="60" t="s">
        <v>55</v>
      </c>
      <c r="M53" s="60" t="s">
        <v>56</v>
      </c>
      <c r="N53" s="60" t="s">
        <v>57</v>
      </c>
      <c r="O53" s="60" t="s">
        <v>58</v>
      </c>
      <c r="P53" s="60" t="s">
        <v>59</v>
      </c>
      <c r="Q53" s="60" t="s">
        <v>60</v>
      </c>
      <c r="R53" s="61" t="s">
        <v>61</v>
      </c>
      <c r="S53" s="51"/>
      <c r="T53" s="51"/>
      <c r="U53" s="51"/>
      <c r="V53" s="51"/>
      <c r="W53" s="51"/>
      <c r="X53" s="51"/>
      <c r="Y53" s="51"/>
      <c r="Z53" s="51"/>
      <c r="AA53" s="51"/>
    </row>
    <row r="54" spans="2:27" customFormat="1" ht="15" thickBot="1" x14ac:dyDescent="0.35">
      <c r="B54" s="144"/>
      <c r="C54" s="56" t="s">
        <v>43</v>
      </c>
      <c r="D54" s="62">
        <v>235</v>
      </c>
      <c r="E54" s="63">
        <v>248</v>
      </c>
      <c r="F54" s="63">
        <v>298</v>
      </c>
      <c r="G54" s="63">
        <v>273</v>
      </c>
      <c r="H54" s="63">
        <v>258</v>
      </c>
      <c r="I54" s="63">
        <v>265</v>
      </c>
      <c r="J54" s="63">
        <v>200</v>
      </c>
      <c r="K54" s="63">
        <v>158</v>
      </c>
      <c r="L54" s="63">
        <v>98</v>
      </c>
      <c r="M54" s="63">
        <v>81</v>
      </c>
      <c r="N54" s="63">
        <v>79</v>
      </c>
      <c r="O54" s="63">
        <v>60</v>
      </c>
      <c r="P54" s="63">
        <v>70</v>
      </c>
      <c r="Q54" s="63">
        <v>76</v>
      </c>
      <c r="R54" s="64">
        <v>65</v>
      </c>
      <c r="S54" s="51"/>
      <c r="T54" s="51"/>
      <c r="U54" s="51"/>
      <c r="V54" s="51"/>
      <c r="W54" s="51"/>
      <c r="X54" s="51"/>
      <c r="Y54" s="51"/>
      <c r="Z54" s="51"/>
      <c r="AA54" s="51"/>
    </row>
    <row r="55" spans="2:27" customFormat="1" ht="15" thickBot="1" x14ac:dyDescent="0.35">
      <c r="B55" s="144"/>
      <c r="C55" s="56" t="s">
        <v>44</v>
      </c>
      <c r="D55" s="65">
        <v>2.5032209556604442E-4</v>
      </c>
      <c r="E55" s="66">
        <v>1.0624479646636738E-3</v>
      </c>
      <c r="F55" s="66">
        <v>4.0042138786525704E-4</v>
      </c>
      <c r="G55" s="66">
        <v>2.7668415594287116E-4</v>
      </c>
      <c r="H55" s="66">
        <v>-1.7935401328007035E-4</v>
      </c>
      <c r="I55" s="66">
        <v>-3.1982051185028233E-4</v>
      </c>
      <c r="J55" s="66">
        <v>-7.4583602109019518E-4</v>
      </c>
      <c r="K55" s="66">
        <v>-1.4556418922809174E-4</v>
      </c>
      <c r="L55" s="66">
        <v>5.2068516930414742E-4</v>
      </c>
      <c r="M55" s="66">
        <v>5.5270965654925959E-4</v>
      </c>
      <c r="N55" s="66">
        <v>4.1454553527101679E-6</v>
      </c>
      <c r="O55" s="66">
        <v>4.8583171983343916E-4</v>
      </c>
      <c r="P55" s="66">
        <v>2.5730430383050842E-4</v>
      </c>
      <c r="Q55" s="66">
        <v>-1.8788858357681894E-4</v>
      </c>
      <c r="R55" s="67">
        <v>-7.9163755421636934E-5</v>
      </c>
      <c r="S55" s="51"/>
      <c r="T55" s="51"/>
      <c r="U55" s="51"/>
      <c r="V55" s="51"/>
      <c r="W55" s="51"/>
      <c r="X55" s="51"/>
      <c r="Y55" s="51"/>
      <c r="Z55" s="51"/>
      <c r="AA55" s="51"/>
    </row>
    <row r="56" spans="2:27" customFormat="1" ht="15" thickBot="1" x14ac:dyDescent="0.35">
      <c r="B56" s="144"/>
      <c r="C56" s="56" t="s">
        <v>45</v>
      </c>
      <c r="D56" s="65">
        <v>1.5643763021321074E-3</v>
      </c>
      <c r="E56" s="66">
        <v>2.3493754124094299E-3</v>
      </c>
      <c r="F56" s="66">
        <v>3.2658128234891995E-3</v>
      </c>
      <c r="G56" s="66">
        <v>3.4165704685130151E-3</v>
      </c>
      <c r="H56" s="66">
        <v>3.679093297449032E-3</v>
      </c>
      <c r="I56" s="66">
        <v>4.8262633266449141E-3</v>
      </c>
      <c r="J56" s="66">
        <v>4.4197276164224314E-3</v>
      </c>
      <c r="K56" s="66">
        <v>3.8365126144634049E-3</v>
      </c>
      <c r="L56" s="66">
        <v>3.2498686140035472E-3</v>
      </c>
      <c r="M56" s="66">
        <v>2.4449574621340608E-3</v>
      </c>
      <c r="N56" s="66">
        <v>1.9186320082333183E-3</v>
      </c>
      <c r="O56" s="66">
        <v>1.3415140189402086E-3</v>
      </c>
      <c r="P56" s="66">
        <v>9.8121856423846136E-4</v>
      </c>
      <c r="Q56" s="66">
        <v>6.3660172654659588E-4</v>
      </c>
      <c r="R56" s="67">
        <v>3.107076295847993E-4</v>
      </c>
      <c r="S56" s="51"/>
      <c r="T56" s="51"/>
      <c r="U56" s="51"/>
      <c r="V56" s="51"/>
      <c r="W56" s="51"/>
      <c r="X56" s="51"/>
      <c r="Y56" s="51"/>
      <c r="Z56" s="51"/>
      <c r="AA56" s="51"/>
    </row>
    <row r="57" spans="2:27" customFormat="1" ht="15" thickBot="1" x14ac:dyDescent="0.35">
      <c r="B57" s="144" t="s">
        <v>64</v>
      </c>
      <c r="C57" s="54" t="s">
        <v>41</v>
      </c>
      <c r="D57" s="68" t="s">
        <v>65</v>
      </c>
      <c r="E57" s="69" t="s">
        <v>66</v>
      </c>
      <c r="F57" s="69" t="s">
        <v>67</v>
      </c>
      <c r="G57" s="69" t="s">
        <v>68</v>
      </c>
      <c r="H57" s="69" t="s">
        <v>69</v>
      </c>
      <c r="I57" s="69" t="s">
        <v>70</v>
      </c>
      <c r="J57" s="69" t="s">
        <v>71</v>
      </c>
      <c r="K57" s="69" t="s">
        <v>72</v>
      </c>
      <c r="L57" s="69" t="s">
        <v>73</v>
      </c>
      <c r="M57" s="69" t="s">
        <v>74</v>
      </c>
      <c r="N57" s="69" t="s">
        <v>75</v>
      </c>
      <c r="O57" s="69" t="s">
        <v>76</v>
      </c>
      <c r="P57" s="69" t="s">
        <v>77</v>
      </c>
      <c r="Q57" s="69" t="s">
        <v>78</v>
      </c>
      <c r="R57" s="69" t="s">
        <v>79</v>
      </c>
      <c r="S57" s="69" t="s">
        <v>80</v>
      </c>
      <c r="T57" s="69" t="s">
        <v>81</v>
      </c>
      <c r="U57" s="69" t="s">
        <v>82</v>
      </c>
      <c r="V57" s="69" t="s">
        <v>83</v>
      </c>
      <c r="W57" s="69" t="s">
        <v>84</v>
      </c>
      <c r="X57" s="69" t="s">
        <v>85</v>
      </c>
      <c r="Y57" s="69" t="s">
        <v>86</v>
      </c>
      <c r="Z57" s="69" t="s">
        <v>87</v>
      </c>
      <c r="AA57" s="70" t="s">
        <v>88</v>
      </c>
    </row>
    <row r="58" spans="2:27" customFormat="1" ht="15" thickBot="1" x14ac:dyDescent="0.35">
      <c r="B58" s="144"/>
      <c r="C58" s="56" t="s">
        <v>43</v>
      </c>
      <c r="D58" s="62">
        <v>164</v>
      </c>
      <c r="E58" s="63">
        <v>155</v>
      </c>
      <c r="F58" s="63">
        <v>184</v>
      </c>
      <c r="G58" s="63">
        <v>177</v>
      </c>
      <c r="H58" s="63">
        <v>177</v>
      </c>
      <c r="I58" s="63">
        <v>184</v>
      </c>
      <c r="J58" s="63">
        <v>184</v>
      </c>
      <c r="K58" s="63">
        <v>152</v>
      </c>
      <c r="L58" s="63">
        <v>146</v>
      </c>
      <c r="M58" s="63">
        <v>140</v>
      </c>
      <c r="N58" s="63">
        <v>138</v>
      </c>
      <c r="O58" s="63">
        <v>145</v>
      </c>
      <c r="P58" s="63">
        <v>160</v>
      </c>
      <c r="Q58" s="63">
        <v>164</v>
      </c>
      <c r="R58" s="63">
        <v>154</v>
      </c>
      <c r="S58" s="63">
        <v>164</v>
      </c>
      <c r="T58" s="63">
        <v>196</v>
      </c>
      <c r="U58" s="63">
        <v>183</v>
      </c>
      <c r="V58" s="63">
        <v>193</v>
      </c>
      <c r="W58" s="63">
        <v>182</v>
      </c>
      <c r="X58" s="63">
        <v>190</v>
      </c>
      <c r="Y58" s="63">
        <v>188</v>
      </c>
      <c r="Z58" s="63">
        <v>208</v>
      </c>
      <c r="AA58" s="64">
        <v>197</v>
      </c>
    </row>
    <row r="59" spans="2:27" customFormat="1" ht="15" thickBot="1" x14ac:dyDescent="0.35">
      <c r="B59" s="144"/>
      <c r="C59" s="56" t="s">
        <v>44</v>
      </c>
      <c r="D59" s="62">
        <v>4.3982944007134322E-4</v>
      </c>
      <c r="E59" s="63">
        <v>9.1750166143763322E-4</v>
      </c>
      <c r="F59" s="63">
        <v>3.4072294025136999E-4</v>
      </c>
      <c r="G59" s="63">
        <v>1.4301283855788042E-4</v>
      </c>
      <c r="H59" s="63">
        <v>-4.321237898088994E-4</v>
      </c>
      <c r="I59" s="63">
        <v>-3.0225609176776599E-6</v>
      </c>
      <c r="J59" s="63">
        <v>-2.8846535978225895E-4</v>
      </c>
      <c r="K59" s="63">
        <v>-6.5500401337244057E-5</v>
      </c>
      <c r="L59" s="63">
        <v>-1.791217638729076E-5</v>
      </c>
      <c r="M59" s="63">
        <v>4.4964498839896187E-4</v>
      </c>
      <c r="N59" s="63">
        <v>2.2010294181025231E-4</v>
      </c>
      <c r="O59" s="63">
        <v>1.1771534320164322E-4</v>
      </c>
      <c r="P59" s="63">
        <v>7.7163573047617836E-4</v>
      </c>
      <c r="Q59" s="63">
        <v>2.9813445101300941E-4</v>
      </c>
      <c r="R59" s="63">
        <v>-4.7149270925487245E-4</v>
      </c>
      <c r="S59" s="63">
        <v>7.1679913760178853E-4</v>
      </c>
      <c r="T59" s="63">
        <v>-1.2287326126789351E-4</v>
      </c>
      <c r="U59" s="63">
        <v>-5.1644570731463311E-4</v>
      </c>
      <c r="V59" s="63">
        <v>-3.7809225316498465E-4</v>
      </c>
      <c r="W59" s="63">
        <v>-6.4888939924677804E-4</v>
      </c>
      <c r="X59" s="63">
        <v>-4.9095533997012524E-4</v>
      </c>
      <c r="Y59" s="63">
        <v>-5.1666398605630952E-4</v>
      </c>
      <c r="Z59" s="63">
        <v>9.2530300491413533E-4</v>
      </c>
      <c r="AA59" s="64">
        <v>1.1598366887921427E-3</v>
      </c>
    </row>
    <row r="60" spans="2:27" customFormat="1" ht="15" thickBot="1" x14ac:dyDescent="0.35">
      <c r="B60" s="144"/>
      <c r="C60" s="56" t="s">
        <v>45</v>
      </c>
      <c r="D60" s="71">
        <v>2.3369628282084889E-3</v>
      </c>
      <c r="E60" s="72">
        <v>2.7086796856779548E-3</v>
      </c>
      <c r="F60" s="72">
        <v>2.3907708173451585E-3</v>
      </c>
      <c r="G60" s="72">
        <v>1.9768054162268012E-3</v>
      </c>
      <c r="H60" s="72">
        <v>2.0690387092280847E-3</v>
      </c>
      <c r="I60" s="72">
        <v>2.3380966458342355E-3</v>
      </c>
      <c r="J60" s="72">
        <v>2.1862320405028153E-3</v>
      </c>
      <c r="K60" s="72">
        <v>1.6038530755114846E-3</v>
      </c>
      <c r="L60" s="72">
        <v>1.9112186529860573E-3</v>
      </c>
      <c r="M60" s="72">
        <v>1.9627707157097649E-3</v>
      </c>
      <c r="N60" s="72">
        <v>1.8902123401250044E-3</v>
      </c>
      <c r="O60" s="72">
        <v>2.2530678433615148E-3</v>
      </c>
      <c r="P60" s="72">
        <v>2.9761179384326145E-3</v>
      </c>
      <c r="Q60" s="72">
        <v>2.276925435329656E-3</v>
      </c>
      <c r="R60" s="72">
        <v>2.3983378643703448E-3</v>
      </c>
      <c r="S60" s="72">
        <v>2.9564609831942202E-3</v>
      </c>
      <c r="T60" s="72">
        <v>2.6531486946309367E-3</v>
      </c>
      <c r="U60" s="72">
        <v>2.5740592748434918E-3</v>
      </c>
      <c r="V60" s="72">
        <v>2.4597985812634289E-3</v>
      </c>
      <c r="W60" s="72">
        <v>2.4663569360976341E-3</v>
      </c>
      <c r="X60" s="72">
        <v>2.5560024064656094E-3</v>
      </c>
      <c r="Y60" s="72">
        <v>2.1859746462410505E-3</v>
      </c>
      <c r="Z60" s="72">
        <v>2.9043879542814291E-3</v>
      </c>
      <c r="AA60" s="73">
        <v>2.9746304160122921E-3</v>
      </c>
    </row>
    <row r="61" spans="2:27" customFormat="1" ht="15" thickBot="1" x14ac:dyDescent="0.35">
      <c r="B61" s="144" t="s">
        <v>89</v>
      </c>
      <c r="C61" s="54" t="s">
        <v>41</v>
      </c>
      <c r="D61" s="59" t="s">
        <v>90</v>
      </c>
      <c r="E61" s="69" t="s">
        <v>91</v>
      </c>
      <c r="F61" s="69" t="s">
        <v>92</v>
      </c>
      <c r="G61" s="69" t="s">
        <v>93</v>
      </c>
      <c r="H61" s="69" t="s">
        <v>94</v>
      </c>
      <c r="I61" s="69" t="s">
        <v>95</v>
      </c>
      <c r="J61" s="69" t="s">
        <v>96</v>
      </c>
      <c r="K61" s="69" t="s">
        <v>97</v>
      </c>
      <c r="L61" s="69" t="s">
        <v>98</v>
      </c>
      <c r="M61" s="69" t="s">
        <v>99</v>
      </c>
      <c r="N61" s="69" t="s">
        <v>100</v>
      </c>
      <c r="O61" s="70" t="s">
        <v>101</v>
      </c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</row>
    <row r="62" spans="2:27" customFormat="1" ht="15" thickBot="1" x14ac:dyDescent="0.35">
      <c r="B62" s="144"/>
      <c r="C62" s="56" t="s">
        <v>43</v>
      </c>
      <c r="D62" s="62">
        <v>128</v>
      </c>
      <c r="E62" s="63">
        <v>736</v>
      </c>
      <c r="F62" s="63">
        <v>1651</v>
      </c>
      <c r="G62" s="63">
        <v>753</v>
      </c>
      <c r="H62" s="63">
        <v>256</v>
      </c>
      <c r="I62" s="63"/>
      <c r="J62" s="63"/>
      <c r="K62" s="63"/>
      <c r="L62" s="63"/>
      <c r="M62" s="63">
        <v>145</v>
      </c>
      <c r="N62" s="63">
        <v>146</v>
      </c>
      <c r="O62" s="64">
        <v>310</v>
      </c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</row>
    <row r="63" spans="2:27" customFormat="1" ht="15" thickBot="1" x14ac:dyDescent="0.35">
      <c r="B63" s="144"/>
      <c r="C63" s="56" t="s">
        <v>44</v>
      </c>
      <c r="D63" s="65">
        <v>8.357985382962393E-4</v>
      </c>
      <c r="E63" s="63">
        <v>-1.3715286031294807E-3</v>
      </c>
      <c r="F63" s="63">
        <v>1.0003758747084591E-3</v>
      </c>
      <c r="G63" s="63">
        <v>-9.5172400687921598E-4</v>
      </c>
      <c r="H63" s="63">
        <v>5.5309658257153506E-4</v>
      </c>
      <c r="I63" s="63"/>
      <c r="J63" s="63"/>
      <c r="K63" s="63"/>
      <c r="L63" s="63"/>
      <c r="M63" s="63">
        <v>1.9823067059560135E-4</v>
      </c>
      <c r="N63" s="63">
        <v>2.0949817806421101E-3</v>
      </c>
      <c r="O63" s="64">
        <v>1.8857138521212159E-4</v>
      </c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</row>
    <row r="64" spans="2:27" customFormat="1" ht="15" thickBot="1" x14ac:dyDescent="0.35">
      <c r="B64" s="144"/>
      <c r="C64" s="56" t="s">
        <v>45</v>
      </c>
      <c r="D64" s="71">
        <v>1.3073959734883444E-3</v>
      </c>
      <c r="E64" s="72">
        <v>1.079465962253268E-2</v>
      </c>
      <c r="F64" s="72">
        <v>2.1860046014428213E-2</v>
      </c>
      <c r="G64" s="72">
        <v>8.5784213639101565E-3</v>
      </c>
      <c r="H64" s="72">
        <v>3.0594112471726848E-3</v>
      </c>
      <c r="I64" s="72"/>
      <c r="J64" s="72"/>
      <c r="K64" s="72"/>
      <c r="L64" s="72"/>
      <c r="M64" s="72">
        <v>2.7118204183735981E-3</v>
      </c>
      <c r="N64" s="72">
        <v>3.4844575954147868E-3</v>
      </c>
      <c r="O64" s="73">
        <v>5.2136976665595773E-3</v>
      </c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</row>
    <row r="65" spans="2:39" customFormat="1" ht="15" thickBot="1" x14ac:dyDescent="0.35">
      <c r="B65" s="144" t="s">
        <v>102</v>
      </c>
      <c r="C65" s="54" t="s">
        <v>41</v>
      </c>
      <c r="D65" s="59" t="s">
        <v>103</v>
      </c>
      <c r="E65" s="60" t="s">
        <v>104</v>
      </c>
      <c r="F65" s="60" t="s">
        <v>105</v>
      </c>
      <c r="G65" s="60" t="s">
        <v>106</v>
      </c>
      <c r="H65" s="60" t="s">
        <v>107</v>
      </c>
      <c r="I65" s="60" t="s">
        <v>108</v>
      </c>
      <c r="J65" s="60" t="s">
        <v>109</v>
      </c>
      <c r="K65" s="60" t="s">
        <v>110</v>
      </c>
      <c r="L65" s="60" t="s">
        <v>111</v>
      </c>
      <c r="M65" s="60" t="s">
        <v>112</v>
      </c>
      <c r="N65" s="60" t="s">
        <v>113</v>
      </c>
      <c r="O65" s="60" t="s">
        <v>114</v>
      </c>
      <c r="P65" s="75" t="s">
        <v>115</v>
      </c>
      <c r="Q65" s="75" t="s">
        <v>116</v>
      </c>
      <c r="R65" s="75" t="s">
        <v>117</v>
      </c>
      <c r="S65" s="75" t="s">
        <v>118</v>
      </c>
      <c r="T65" s="75" t="s">
        <v>119</v>
      </c>
      <c r="U65" s="75" t="s">
        <v>120</v>
      </c>
      <c r="V65" s="75" t="s">
        <v>121</v>
      </c>
      <c r="W65" s="75" t="s">
        <v>122</v>
      </c>
      <c r="X65" s="75" t="s">
        <v>123</v>
      </c>
      <c r="Y65" s="75" t="s">
        <v>124</v>
      </c>
      <c r="Z65" s="75" t="s">
        <v>125</v>
      </c>
      <c r="AA65" s="75" t="s">
        <v>126</v>
      </c>
      <c r="AB65" s="75" t="s">
        <v>127</v>
      </c>
      <c r="AC65" s="75" t="s">
        <v>128</v>
      </c>
      <c r="AD65" s="75" t="s">
        <v>129</v>
      </c>
      <c r="AE65" s="75" t="s">
        <v>130</v>
      </c>
      <c r="AF65" s="75" t="s">
        <v>131</v>
      </c>
      <c r="AG65" s="75" t="s">
        <v>132</v>
      </c>
      <c r="AH65" s="75" t="s">
        <v>133</v>
      </c>
      <c r="AI65" s="75" t="s">
        <v>134</v>
      </c>
      <c r="AJ65" s="75" t="s">
        <v>135</v>
      </c>
      <c r="AK65" s="75" t="s">
        <v>136</v>
      </c>
      <c r="AL65" s="75" t="s">
        <v>137</v>
      </c>
      <c r="AM65" s="76" t="s">
        <v>138</v>
      </c>
    </row>
    <row r="66" spans="2:39" customFormat="1" ht="15" thickBot="1" x14ac:dyDescent="0.35">
      <c r="B66" s="144"/>
      <c r="C66" s="56" t="s">
        <v>43</v>
      </c>
      <c r="D66" s="62">
        <v>34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>
        <v>123</v>
      </c>
      <c r="Y66" s="63">
        <v>95</v>
      </c>
      <c r="Z66" s="63"/>
      <c r="AA66" s="63"/>
      <c r="AB66" s="63"/>
      <c r="AC66" s="63"/>
      <c r="AD66" s="63"/>
      <c r="AE66" s="63">
        <v>409</v>
      </c>
      <c r="AF66" s="63">
        <v>482</v>
      </c>
      <c r="AG66" s="63">
        <v>975</v>
      </c>
      <c r="AH66" s="63">
        <v>1064</v>
      </c>
      <c r="AI66" s="63">
        <v>541</v>
      </c>
      <c r="AJ66" s="63">
        <v>116</v>
      </c>
      <c r="AK66" s="63">
        <v>92</v>
      </c>
      <c r="AL66" s="63">
        <v>100</v>
      </c>
      <c r="AM66" s="64">
        <v>94</v>
      </c>
    </row>
    <row r="67" spans="2:39" customFormat="1" ht="15" thickBot="1" x14ac:dyDescent="0.35">
      <c r="B67" s="144"/>
      <c r="C67" s="56" t="s">
        <v>44</v>
      </c>
      <c r="D67" s="65">
        <v>1.3182201657341013E-5</v>
      </c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>
        <v>2.1583716395786726E-3</v>
      </c>
      <c r="Y67" s="66">
        <v>5.8335792420193787E-3</v>
      </c>
      <c r="Z67" s="66"/>
      <c r="AA67" s="66"/>
      <c r="AB67" s="66"/>
      <c r="AC67" s="66"/>
      <c r="AD67" s="66"/>
      <c r="AE67" s="66">
        <v>-2.3046982841590262E-3</v>
      </c>
      <c r="AF67" s="66">
        <v>5.6048516561655898E-4</v>
      </c>
      <c r="AG67" s="66">
        <v>-1.2015234850800908E-3</v>
      </c>
      <c r="AH67" s="66">
        <v>-2.0280779568745645E-3</v>
      </c>
      <c r="AI67" s="66">
        <v>-2.2037758565612298E-5</v>
      </c>
      <c r="AJ67" s="66">
        <v>6.8842160539845932E-5</v>
      </c>
      <c r="AK67" s="66">
        <v>-1.7515250844996618E-6</v>
      </c>
      <c r="AL67" s="66">
        <v>-2.3044979468739505E-4</v>
      </c>
      <c r="AM67" s="67">
        <v>-2.9811938294323974E-4</v>
      </c>
    </row>
    <row r="68" spans="2:39" customFormat="1" ht="15" thickBot="1" x14ac:dyDescent="0.35">
      <c r="B68" s="144"/>
      <c r="C68" s="56" t="s">
        <v>45</v>
      </c>
      <c r="D68" s="71">
        <v>2.2749057925921357E-4</v>
      </c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>
        <v>2.7204621201354496E-3</v>
      </c>
      <c r="Y68" s="72">
        <v>5.9127778761739781E-3</v>
      </c>
      <c r="Z68" s="72"/>
      <c r="AA68" s="72"/>
      <c r="AB68" s="72"/>
      <c r="AC68" s="72"/>
      <c r="AD68" s="72"/>
      <c r="AE68" s="72">
        <v>4.9930516345866958E-3</v>
      </c>
      <c r="AF68" s="72">
        <v>5.8525393574828154E-3</v>
      </c>
      <c r="AG68" s="72">
        <v>1.0602858645155049E-2</v>
      </c>
      <c r="AH68" s="72">
        <v>1.455436417420929E-2</v>
      </c>
      <c r="AI68" s="72">
        <v>7.4330980623715393E-3</v>
      </c>
      <c r="AJ68" s="72">
        <v>1.4526398474008133E-3</v>
      </c>
      <c r="AK68" s="72">
        <v>1.1866523694940908E-3</v>
      </c>
      <c r="AL68" s="72">
        <v>1.0183244010376297E-3</v>
      </c>
      <c r="AM68" s="73">
        <v>1.0556508345735127E-3</v>
      </c>
    </row>
    <row r="69" spans="2:39" customFormat="1" ht="15" thickBot="1" x14ac:dyDescent="0.35">
      <c r="B69" s="144" t="s">
        <v>139</v>
      </c>
      <c r="C69" s="54" t="s">
        <v>41</v>
      </c>
      <c r="D69" s="74" t="s">
        <v>140</v>
      </c>
      <c r="E69" s="77" t="s">
        <v>141</v>
      </c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</row>
    <row r="70" spans="2:39" customFormat="1" ht="15" thickBot="1" x14ac:dyDescent="0.35">
      <c r="B70" s="144"/>
      <c r="C70" s="56" t="s">
        <v>43</v>
      </c>
      <c r="D70" s="62">
        <v>1292</v>
      </c>
      <c r="E70" s="64">
        <v>2833</v>
      </c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</row>
    <row r="71" spans="2:39" customFormat="1" ht="15" thickBot="1" x14ac:dyDescent="0.35">
      <c r="B71" s="144"/>
      <c r="C71" s="56" t="s">
        <v>44</v>
      </c>
      <c r="D71" s="65">
        <v>1.0745239581385039E-4</v>
      </c>
      <c r="E71" s="67">
        <v>2.4403498262035219E-3</v>
      </c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</row>
    <row r="72" spans="2:39" customFormat="1" ht="15" thickBot="1" x14ac:dyDescent="0.35">
      <c r="B72" s="144"/>
      <c r="C72" s="56" t="s">
        <v>45</v>
      </c>
      <c r="D72" s="65">
        <v>1.740719598672202E-2</v>
      </c>
      <c r="E72" s="67">
        <v>3.9602713915158037E-2</v>
      </c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</row>
    <row r="73" spans="2:39" customFormat="1" ht="17.25" customHeight="1" thickBot="1" x14ac:dyDescent="0.35">
      <c r="B73" s="145" t="s">
        <v>142</v>
      </c>
      <c r="C73" s="116" t="s">
        <v>41</v>
      </c>
      <c r="D73" s="59" t="s">
        <v>143</v>
      </c>
      <c r="E73" s="60" t="s">
        <v>144</v>
      </c>
      <c r="F73" s="60" t="s">
        <v>145</v>
      </c>
      <c r="G73" s="61" t="s">
        <v>146</v>
      </c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</row>
    <row r="74" spans="2:39" customFormat="1" ht="17.25" customHeight="1" thickBot="1" x14ac:dyDescent="0.35">
      <c r="B74" s="145"/>
      <c r="C74" s="108" t="s">
        <v>43</v>
      </c>
      <c r="D74" s="127">
        <v>684</v>
      </c>
      <c r="E74" s="128">
        <v>490</v>
      </c>
      <c r="F74" s="128">
        <v>640</v>
      </c>
      <c r="G74" s="129">
        <v>518</v>
      </c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</row>
    <row r="75" spans="2:39" customFormat="1" ht="17.25" customHeight="1" thickBot="1" x14ac:dyDescent="0.35">
      <c r="B75" s="145"/>
      <c r="C75" s="108" t="s">
        <v>44</v>
      </c>
      <c r="D75" s="62">
        <v>2.0275894518505012E-3</v>
      </c>
      <c r="E75" s="63">
        <v>-1.1590773215397124E-4</v>
      </c>
      <c r="F75" s="63">
        <v>3.0497242307103798E-3</v>
      </c>
      <c r="G75" s="64">
        <v>-2.7890155529889786E-3</v>
      </c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</row>
    <row r="76" spans="2:39" customFormat="1" ht="17.25" customHeight="1" thickBot="1" x14ac:dyDescent="0.35">
      <c r="B76" s="145"/>
      <c r="C76" s="109" t="s">
        <v>45</v>
      </c>
      <c r="D76" s="71">
        <v>5.8032968874236731E-3</v>
      </c>
      <c r="E76" s="72">
        <v>6.3316641517725883E-3</v>
      </c>
      <c r="F76" s="72">
        <v>1.2085792458455907E-2</v>
      </c>
      <c r="G76" s="73">
        <v>8.8473884682016175E-3</v>
      </c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76"/>
  <sheetViews>
    <sheetView topLeftCell="A19" workbookViewId="0">
      <selection activeCell="D24" sqref="D24"/>
    </sheetView>
  </sheetViews>
  <sheetFormatPr defaultColWidth="11.44140625" defaultRowHeight="14.4" x14ac:dyDescent="0.3"/>
  <cols>
    <col min="1" max="1" width="3.88671875" style="51" customWidth="1"/>
    <col min="2" max="2" width="54.44140625" style="51" customWidth="1"/>
    <col min="3" max="3" width="17.33203125" style="51" customWidth="1"/>
    <col min="4" max="39" width="8.88671875" style="51" customWidth="1"/>
  </cols>
  <sheetData>
    <row r="1" spans="1:39" ht="15" thickBot="1" x14ac:dyDescent="0.35">
      <c r="A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ht="15" thickBot="1" x14ac:dyDescent="0.35">
      <c r="A2"/>
      <c r="B2" s="52" t="s">
        <v>39</v>
      </c>
      <c r="C2" s="53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5" thickBot="1" x14ac:dyDescent="0.35">
      <c r="A3"/>
      <c r="B3" s="144" t="s">
        <v>40</v>
      </c>
      <c r="C3" s="54" t="s">
        <v>41</v>
      </c>
      <c r="D3" s="55" t="s">
        <v>42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ht="15" thickBot="1" x14ac:dyDescent="0.35">
      <c r="A4"/>
      <c r="B4" s="144"/>
      <c r="C4" s="56" t="s">
        <v>43</v>
      </c>
      <c r="D4" s="117">
        <f>IFERROR(Manual!D4-Share2.0!D4,"")</f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ht="15" thickBot="1" x14ac:dyDescent="0.35">
      <c r="A5"/>
      <c r="B5" s="144"/>
      <c r="C5" s="56" t="s">
        <v>44</v>
      </c>
      <c r="D5" s="93">
        <f>IFERROR(Manual!D5-Share2.0!D5,"")</f>
        <v>-2.7727261134227049E-7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ht="15" thickBot="1" x14ac:dyDescent="0.35">
      <c r="A6"/>
      <c r="B6" s="144"/>
      <c r="C6" s="56" t="s">
        <v>45</v>
      </c>
      <c r="D6" s="93">
        <f>IFERROR(Manual!D6-Share2.0!D6,"")</f>
        <v>2.7841630709929399E-7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ht="15" thickBot="1" x14ac:dyDescent="0.35">
      <c r="A7"/>
      <c r="B7" s="144" t="s">
        <v>46</v>
      </c>
      <c r="C7" s="54" t="s">
        <v>41</v>
      </c>
      <c r="D7" s="59" t="s">
        <v>47</v>
      </c>
      <c r="E7" s="60" t="s">
        <v>48</v>
      </c>
      <c r="F7" s="60" t="s">
        <v>49</v>
      </c>
      <c r="G7" s="60" t="s">
        <v>50</v>
      </c>
      <c r="H7" s="60" t="s">
        <v>51</v>
      </c>
      <c r="I7" s="60" t="s">
        <v>52</v>
      </c>
      <c r="J7" s="60" t="s">
        <v>53</v>
      </c>
      <c r="K7" s="60" t="s">
        <v>54</v>
      </c>
      <c r="L7" s="60" t="s">
        <v>55</v>
      </c>
      <c r="M7" s="60" t="s">
        <v>56</v>
      </c>
      <c r="N7" s="60" t="s">
        <v>57</v>
      </c>
      <c r="O7" s="60" t="s">
        <v>58</v>
      </c>
      <c r="P7" s="60" t="s">
        <v>59</v>
      </c>
      <c r="Q7" s="60" t="s">
        <v>60</v>
      </c>
      <c r="R7" s="61" t="s">
        <v>61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ht="15" thickBot="1" x14ac:dyDescent="0.35">
      <c r="A8"/>
      <c r="B8" s="144"/>
      <c r="C8" s="56" t="s">
        <v>43</v>
      </c>
      <c r="D8" s="118">
        <f>IFERROR(Manual!D8-Share2.0!D8,"")</f>
        <v>0</v>
      </c>
      <c r="E8" s="119">
        <f>IFERROR(Manual!E8-Share2.0!E8,"")</f>
        <v>0</v>
      </c>
      <c r="F8" s="119">
        <f>IFERROR(Manual!F8-Share2.0!F8,"")</f>
        <v>0</v>
      </c>
      <c r="G8" s="119">
        <f>IFERROR(Manual!G8-Share2.0!G8,"")</f>
        <v>0</v>
      </c>
      <c r="H8" s="119">
        <f>IFERROR(Manual!H8-Share2.0!H8,"")</f>
        <v>0</v>
      </c>
      <c r="I8" s="119">
        <f>IFERROR(Manual!I8-Share2.0!I8,"")</f>
        <v>0</v>
      </c>
      <c r="J8" s="119">
        <f>IFERROR(Manual!J8-Share2.0!J8,"")</f>
        <v>0</v>
      </c>
      <c r="K8" s="119">
        <f>IFERROR(Manual!K8-Share2.0!K8,"")</f>
        <v>0</v>
      </c>
      <c r="L8" s="119">
        <f>IFERROR(Manual!L8-Share2.0!L8,"")</f>
        <v>0</v>
      </c>
      <c r="M8" s="119">
        <f>IFERROR(Manual!M8-Share2.0!M8,"")</f>
        <v>0</v>
      </c>
      <c r="N8" s="119">
        <f>IFERROR(Manual!N8-Share2.0!N8,"")</f>
        <v>0</v>
      </c>
      <c r="O8" s="119">
        <f>IFERROR(Manual!O8-Share2.0!O8,"")</f>
        <v>0</v>
      </c>
      <c r="P8" s="119">
        <f>IFERROR(Manual!P8-Share2.0!P8,"")</f>
        <v>0</v>
      </c>
      <c r="Q8" s="119">
        <f>IFERROR(Manual!Q8-Share2.0!Q8,"")</f>
        <v>0</v>
      </c>
      <c r="R8" s="120">
        <f>IFERROR(Manual!R8-Share2.0!R8,"")</f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ht="15" thickBot="1" x14ac:dyDescent="0.35">
      <c r="A9"/>
      <c r="B9" s="144"/>
      <c r="C9" s="56" t="s">
        <v>44</v>
      </c>
      <c r="D9" s="121">
        <f>IFERROR(Manual!D9-Share2.0!D9,"")</f>
        <v>6.8072727271405176E-6</v>
      </c>
      <c r="E9" s="122">
        <f>IFERROR(Manual!E9-Share2.0!E9,"")</f>
        <v>3.2862262614383186E-5</v>
      </c>
      <c r="F9" s="122">
        <f>IFERROR(Manual!F9-Share2.0!F9,"")</f>
        <v>-2.3560811925744246E-5</v>
      </c>
      <c r="G9" s="122">
        <f>IFERROR(Manual!G9-Share2.0!G9,"")</f>
        <v>-7.4817131685009711E-6</v>
      </c>
      <c r="H9" s="122">
        <f>IFERROR(Manual!H9-Share2.0!H9,"")</f>
        <v>2.1287494714625102E-5</v>
      </c>
      <c r="I9" s="122">
        <f>IFERROR(Manual!I9-Share2.0!I9,"")</f>
        <v>-6.1773284267606192E-6</v>
      </c>
      <c r="J9" s="122">
        <f>IFERROR(Manual!J9-Share2.0!J9,"")</f>
        <v>-8.218712011929391E-6</v>
      </c>
      <c r="K9" s="122">
        <f>IFERROR(Manual!K9-Share2.0!K9,"")</f>
        <v>6.2873192523873328E-6</v>
      </c>
      <c r="L9" s="122">
        <f>IFERROR(Manual!L9-Share2.0!L9,"")</f>
        <v>-1.5896701609403874E-6</v>
      </c>
      <c r="M9" s="122">
        <f>IFERROR(Manual!M9-Share2.0!M9,"")</f>
        <v>-2.5572480994041219E-6</v>
      </c>
      <c r="N9" s="122">
        <f>IFERROR(Manual!N9-Share2.0!N9,"")</f>
        <v>1.4461102874857405E-6</v>
      </c>
      <c r="O9" s="122">
        <f>IFERROR(Manual!O9-Share2.0!O9,"")</f>
        <v>7.6872540499470232E-7</v>
      </c>
      <c r="P9" s="122">
        <f>IFERROR(Manual!P9-Share2.0!P9,"")</f>
        <v>-9.3657311404579668E-8</v>
      </c>
      <c r="Q9" s="122">
        <f>IFERROR(Manual!Q9-Share2.0!Q9,"")</f>
        <v>-4.0360879896344723E-7</v>
      </c>
      <c r="R9" s="123">
        <f>IFERROR(Manual!R9-Share2.0!R9,"")</f>
        <v>-7.5850394397260646E-7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ht="15" thickBot="1" x14ac:dyDescent="0.35">
      <c r="A10"/>
      <c r="B10" s="144"/>
      <c r="C10" s="56" t="s">
        <v>45</v>
      </c>
      <c r="D10" s="121">
        <f>IFERROR(Manual!D10-Share2.0!D10,"")</f>
        <v>6.3760100575405154E-6</v>
      </c>
      <c r="E10" s="122">
        <f>IFERROR(Manual!E10-Share2.0!E10,"")</f>
        <v>1.1814907254548146E-5</v>
      </c>
      <c r="F10" s="122">
        <f>IFERROR(Manual!F10-Share2.0!F10,"")</f>
        <v>-1.9498648049787182E-6</v>
      </c>
      <c r="G10" s="122">
        <f>IFERROR(Manual!G10-Share2.0!G10,"")</f>
        <v>-1.0961077373666805E-6</v>
      </c>
      <c r="H10" s="122">
        <f>IFERROR(Manual!H10-Share2.0!H10,"")</f>
        <v>-1.1801652103349269E-6</v>
      </c>
      <c r="I10" s="122">
        <f>IFERROR(Manual!I10-Share2.0!I10,"")</f>
        <v>1.642543008814612E-6</v>
      </c>
      <c r="J10" s="122">
        <f>IFERROR(Manual!J10-Share2.0!J10,"")</f>
        <v>9.2335824770917174E-7</v>
      </c>
      <c r="K10" s="122">
        <f>IFERROR(Manual!K10-Share2.0!K10,"")</f>
        <v>-7.8824746885253205E-7</v>
      </c>
      <c r="L10" s="122">
        <f>IFERROR(Manual!L10-Share2.0!L10,"")</f>
        <v>2.3963154058281866E-7</v>
      </c>
      <c r="M10" s="122">
        <f>IFERROR(Manual!M10-Share2.0!M10,"")</f>
        <v>3.1025060386047354E-7</v>
      </c>
      <c r="N10" s="122">
        <f>IFERROR(Manual!N10-Share2.0!N10,"")</f>
        <v>-2.3869152670358273E-7</v>
      </c>
      <c r="O10" s="122">
        <f>IFERROR(Manual!O10-Share2.0!O10,"")</f>
        <v>-2.1292173196796327E-7</v>
      </c>
      <c r="P10" s="122">
        <f>IFERROR(Manual!P10-Share2.0!P10,"")</f>
        <v>2.0220782624702505E-8</v>
      </c>
      <c r="Q10" s="122">
        <f>IFERROR(Manual!Q10-Share2.0!Q10,"")</f>
        <v>1.4932940996248423E-7</v>
      </c>
      <c r="R10" s="123">
        <f>IFERROR(Manual!R10-Share2.0!R10,"")</f>
        <v>1.7860184456375272E-7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ht="15" thickBot="1" x14ac:dyDescent="0.35">
      <c r="A11"/>
      <c r="B11" s="144" t="s">
        <v>62</v>
      </c>
      <c r="C11" s="54" t="s">
        <v>41</v>
      </c>
      <c r="D11" s="59" t="s">
        <v>47</v>
      </c>
      <c r="E11" s="60" t="s">
        <v>48</v>
      </c>
      <c r="F11" s="60" t="s">
        <v>49</v>
      </c>
      <c r="G11" s="60" t="s">
        <v>50</v>
      </c>
      <c r="H11" s="60" t="s">
        <v>51</v>
      </c>
      <c r="I11" s="60" t="s">
        <v>52</v>
      </c>
      <c r="J11" s="60" t="s">
        <v>53</v>
      </c>
      <c r="K11" s="60" t="s">
        <v>54</v>
      </c>
      <c r="L11" s="60" t="s">
        <v>55</v>
      </c>
      <c r="M11" s="60" t="s">
        <v>56</v>
      </c>
      <c r="N11" s="60" t="s">
        <v>57</v>
      </c>
      <c r="O11" s="60" t="s">
        <v>58</v>
      </c>
      <c r="P11" s="60" t="s">
        <v>59</v>
      </c>
      <c r="Q11" s="60" t="s">
        <v>60</v>
      </c>
      <c r="R11" s="61" t="s">
        <v>61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ht="15" thickBot="1" x14ac:dyDescent="0.35">
      <c r="A12"/>
      <c r="B12" s="144"/>
      <c r="C12" s="56" t="s">
        <v>43</v>
      </c>
      <c r="D12" s="118">
        <f>IFERROR(Manual!D12-Share2.0!D12,"")</f>
        <v>0</v>
      </c>
      <c r="E12" s="119">
        <f>IFERROR(Manual!E12-Share2.0!E12,"")</f>
        <v>0</v>
      </c>
      <c r="F12" s="119">
        <f>IFERROR(Manual!F12-Share2.0!F12,"")</f>
        <v>0</v>
      </c>
      <c r="G12" s="119">
        <f>IFERROR(Manual!G12-Share2.0!G12,"")</f>
        <v>0</v>
      </c>
      <c r="H12" s="119">
        <f>IFERROR(Manual!H12-Share2.0!H12,"")</f>
        <v>0</v>
      </c>
      <c r="I12" s="119">
        <f>IFERROR(Manual!I12-Share2.0!I12,"")</f>
        <v>0</v>
      </c>
      <c r="J12" s="119">
        <f>IFERROR(Manual!J12-Share2.0!J12,"")</f>
        <v>0</v>
      </c>
      <c r="K12" s="119">
        <f>IFERROR(Manual!K12-Share2.0!K12,"")</f>
        <v>0</v>
      </c>
      <c r="L12" s="119">
        <f>IFERROR(Manual!L12-Share2.0!L12,"")</f>
        <v>0</v>
      </c>
      <c r="M12" s="119">
        <f>IFERROR(Manual!M12-Share2.0!M12,"")</f>
        <v>0</v>
      </c>
      <c r="N12" s="119">
        <f>IFERROR(Manual!N12-Share2.0!N12,"")</f>
        <v>0</v>
      </c>
      <c r="O12" s="119">
        <f>IFERROR(Manual!O12-Share2.0!O12,"")</f>
        <v>0</v>
      </c>
      <c r="P12" s="119">
        <f>IFERROR(Manual!P12-Share2.0!P12,"")</f>
        <v>0</v>
      </c>
      <c r="Q12" s="119">
        <f>IFERROR(Manual!Q12-Share2.0!Q12,"")</f>
        <v>0</v>
      </c>
      <c r="R12" s="120">
        <f>IFERROR(Manual!R12-Share2.0!R12,"")</f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ht="15" thickBot="1" x14ac:dyDescent="0.35">
      <c r="A13"/>
      <c r="B13" s="144"/>
      <c r="C13" s="56" t="s">
        <v>44</v>
      </c>
      <c r="D13" s="121">
        <f>IFERROR(Manual!D13-Share2.0!D13,"")</f>
        <v>8.8984974574712883E-6</v>
      </c>
      <c r="E13" s="122">
        <f>IFERROR(Manual!E13-Share2.0!E13,"")</f>
        <v>3.4970431711869865E-5</v>
      </c>
      <c r="F13" s="122">
        <f>IFERROR(Manual!F13-Share2.0!F13,"")</f>
        <v>-2.5006923928639485E-5</v>
      </c>
      <c r="G13" s="122">
        <f>IFERROR(Manual!G13-Share2.0!G13,"")</f>
        <v>-3.858255991407572E-6</v>
      </c>
      <c r="H13" s="122">
        <f>IFERROR(Manual!H13-Share2.0!H13,"")</f>
        <v>2.1908351424813899E-5</v>
      </c>
      <c r="I13" s="122">
        <f>IFERROR(Manual!I13-Share2.0!I13,"")</f>
        <v>-7.2590493785306895E-6</v>
      </c>
      <c r="J13" s="122">
        <f>IFERROR(Manual!J13-Share2.0!J13,"")</f>
        <v>-9.081804541863879E-6</v>
      </c>
      <c r="K13" s="122">
        <f>IFERROR(Manual!K13-Share2.0!K13,"")</f>
        <v>6.5174385081604932E-6</v>
      </c>
      <c r="L13" s="122">
        <f>IFERROR(Manual!L13-Share2.0!L13,"")</f>
        <v>-1.8642558767788253E-6</v>
      </c>
      <c r="M13" s="122">
        <f>IFERROR(Manual!M13-Share2.0!M13,"")</f>
        <v>-2.5269198514815336E-6</v>
      </c>
      <c r="N13" s="122">
        <f>IFERROR(Manual!N13-Share2.0!N13,"")</f>
        <v>1.4347908941494611E-6</v>
      </c>
      <c r="O13" s="122">
        <f>IFERROR(Manual!O13-Share2.0!O13,"")</f>
        <v>7.6920649335005323E-7</v>
      </c>
      <c r="P13" s="122">
        <f>IFERROR(Manual!P13-Share2.0!P13,"")</f>
        <v>-9.9081198917314039E-8</v>
      </c>
      <c r="Q13" s="122">
        <f>IFERROR(Manual!Q13-Share2.0!Q13,"")</f>
        <v>-4.0553541789598024E-7</v>
      </c>
      <c r="R13" s="123">
        <f>IFERROR(Manual!R13-Share2.0!R13,"")</f>
        <v>-7.7637649265830527E-7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ht="15" thickBot="1" x14ac:dyDescent="0.35">
      <c r="A14"/>
      <c r="B14" s="144"/>
      <c r="C14" s="56" t="s">
        <v>45</v>
      </c>
      <c r="D14" s="121">
        <f>IFERROR(Manual!D14-Share2.0!D14,"")</f>
        <v>-4.2871050146831013E-6</v>
      </c>
      <c r="E14" s="122">
        <f>IFERROR(Manual!E14-Share2.0!E14,"")</f>
        <v>6.6400465848215351E-6</v>
      </c>
      <c r="F14" s="122">
        <f>IFERROR(Manual!F14-Share2.0!F14,"")</f>
        <v>8.0179279704495343E-7</v>
      </c>
      <c r="G14" s="122">
        <f>IFERROR(Manual!G14-Share2.0!G14,"")</f>
        <v>-4.3898727628277623E-6</v>
      </c>
      <c r="H14" s="122">
        <f>IFERROR(Manual!H14-Share2.0!H14,"")</f>
        <v>-7.8209940156115376E-7</v>
      </c>
      <c r="I14" s="122">
        <f>IFERROR(Manual!I14-Share2.0!I14,"")</f>
        <v>9.4624654403685504E-7</v>
      </c>
      <c r="J14" s="122">
        <f>IFERROR(Manual!J14-Share2.0!J14,"")</f>
        <v>4.1760516530930936E-8</v>
      </c>
      <c r="K14" s="122">
        <f>IFERROR(Manual!K14-Share2.0!K14,"")</f>
        <v>2.5294168895517721E-7</v>
      </c>
      <c r="L14" s="122">
        <f>IFERROR(Manual!L14-Share2.0!L14,"")</f>
        <v>7.0409652258573985E-7</v>
      </c>
      <c r="M14" s="122">
        <f>IFERROR(Manual!M14-Share2.0!M14,"")</f>
        <v>7.0691991747862115E-7</v>
      </c>
      <c r="N14" s="122">
        <f>IFERROR(Manual!N14-Share2.0!N14,"")</f>
        <v>-2.5459115712833658E-7</v>
      </c>
      <c r="O14" s="122">
        <f>IFERROR(Manual!O14-Share2.0!O14,"")</f>
        <v>-3.4518001195554815E-7</v>
      </c>
      <c r="P14" s="122">
        <f>IFERROR(Manual!P14-Share2.0!P14,"")</f>
        <v>2.0042284741561556E-8</v>
      </c>
      <c r="Q14" s="122">
        <f>IFERROR(Manual!Q14-Share2.0!Q14,"")</f>
        <v>1.5542001943411043E-7</v>
      </c>
      <c r="R14" s="123">
        <f>IFERROR(Manual!R14-Share2.0!R14,"")</f>
        <v>2.4056805274057236E-7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ht="15" thickBot="1" x14ac:dyDescent="0.35">
      <c r="A15"/>
      <c r="B15" s="144" t="s">
        <v>63</v>
      </c>
      <c r="C15" s="54" t="s">
        <v>41</v>
      </c>
      <c r="D15" s="59" t="s">
        <v>47</v>
      </c>
      <c r="E15" s="60" t="s">
        <v>48</v>
      </c>
      <c r="F15" s="60" t="s">
        <v>49</v>
      </c>
      <c r="G15" s="60" t="s">
        <v>50</v>
      </c>
      <c r="H15" s="60" t="s">
        <v>51</v>
      </c>
      <c r="I15" s="60" t="s">
        <v>52</v>
      </c>
      <c r="J15" s="60" t="s">
        <v>53</v>
      </c>
      <c r="K15" s="60" t="s">
        <v>54</v>
      </c>
      <c r="L15" s="60" t="s">
        <v>55</v>
      </c>
      <c r="M15" s="60" t="s">
        <v>56</v>
      </c>
      <c r="N15" s="60" t="s">
        <v>57</v>
      </c>
      <c r="O15" s="60" t="s">
        <v>58</v>
      </c>
      <c r="P15" s="60" t="s">
        <v>59</v>
      </c>
      <c r="Q15" s="60" t="s">
        <v>60</v>
      </c>
      <c r="R15" s="61" t="s">
        <v>61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ht="15" thickBot="1" x14ac:dyDescent="0.35">
      <c r="A16"/>
      <c r="B16" s="144"/>
      <c r="C16" s="56" t="s">
        <v>43</v>
      </c>
      <c r="D16" s="118">
        <f>IFERROR(Manual!D16-Share2.0!D16,"")</f>
        <v>0</v>
      </c>
      <c r="E16" s="119">
        <f>IFERROR(Manual!E16-Share2.0!E16,"")</f>
        <v>0</v>
      </c>
      <c r="F16" s="119">
        <f>IFERROR(Manual!F16-Share2.0!F16,"")</f>
        <v>0</v>
      </c>
      <c r="G16" s="119">
        <f>IFERROR(Manual!G16-Share2.0!G16,"")</f>
        <v>0</v>
      </c>
      <c r="H16" s="119">
        <f>IFERROR(Manual!H16-Share2.0!H16,"")</f>
        <v>0</v>
      </c>
      <c r="I16" s="119">
        <f>IFERROR(Manual!I16-Share2.0!I16,"")</f>
        <v>0</v>
      </c>
      <c r="J16" s="119">
        <f>IFERROR(Manual!J16-Share2.0!J16,"")</f>
        <v>0</v>
      </c>
      <c r="K16" s="119">
        <f>IFERROR(Manual!K16-Share2.0!K16,"")</f>
        <v>0</v>
      </c>
      <c r="L16" s="119">
        <f>IFERROR(Manual!L16-Share2.0!L16,"")</f>
        <v>0</v>
      </c>
      <c r="M16" s="119">
        <f>IFERROR(Manual!M16-Share2.0!M16,"")</f>
        <v>0</v>
      </c>
      <c r="N16" s="119">
        <f>IFERROR(Manual!N16-Share2.0!N16,"")</f>
        <v>0</v>
      </c>
      <c r="O16" s="119">
        <f>IFERROR(Manual!O16-Share2.0!O16,"")</f>
        <v>0</v>
      </c>
      <c r="P16" s="119">
        <f>IFERROR(Manual!P16-Share2.0!P16,"")</f>
        <v>0</v>
      </c>
      <c r="Q16" s="119">
        <f>IFERROR(Manual!Q16-Share2.0!Q16,"")</f>
        <v>0</v>
      </c>
      <c r="R16" s="120">
        <f>IFERROR(Manual!R16-Share2.0!R16,"")</f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ht="15" thickBot="1" x14ac:dyDescent="0.35">
      <c r="A17"/>
      <c r="B17" s="144"/>
      <c r="C17" s="56" t="s">
        <v>44</v>
      </c>
      <c r="D17" s="121">
        <f>IFERROR(Manual!D17-Share2.0!D17,"")</f>
        <v>6.5474639770954357E-6</v>
      </c>
      <c r="E17" s="122">
        <f>IFERROR(Manual!E17-Share2.0!E17,"")</f>
        <v>3.2550338955258939E-5</v>
      </c>
      <c r="F17" s="122">
        <f>IFERROR(Manual!F17-Share2.0!F17,"")</f>
        <v>-2.3355318532147784E-5</v>
      </c>
      <c r="G17" s="122">
        <f>IFERROR(Manual!G17-Share2.0!G17,"")</f>
        <v>-8.256164539473948E-6</v>
      </c>
      <c r="H17" s="122">
        <f>IFERROR(Manual!H17-Share2.0!H17,"")</f>
        <v>2.1101356314519489E-5</v>
      </c>
      <c r="I17" s="122">
        <f>IFERROR(Manual!I17-Share2.0!I17,"")</f>
        <v>-5.8586264756674278E-6</v>
      </c>
      <c r="J17" s="122">
        <f>IFERROR(Manual!J17-Share2.0!J17,"")</f>
        <v>-7.870854349591172E-6</v>
      </c>
      <c r="K17" s="122">
        <f>IFERROR(Manual!K17-Share2.0!K17,"")</f>
        <v>6.1489809781603393E-6</v>
      </c>
      <c r="L17" s="122">
        <f>IFERROR(Manual!L17-Share2.0!L17,"")</f>
        <v>-1.4019613984034285E-6</v>
      </c>
      <c r="M17" s="122">
        <f>IFERROR(Manual!M17-Share2.0!M17,"")</f>
        <v>-2.5776448729850077E-6</v>
      </c>
      <c r="N17" s="122">
        <f>IFERROR(Manual!N17-Share2.0!N17,"")</f>
        <v>1.4553977877713694E-6</v>
      </c>
      <c r="O17" s="122">
        <f>IFERROR(Manual!O17-Share2.0!O17,"")</f>
        <v>7.6817118667762974E-7</v>
      </c>
      <c r="P17" s="122">
        <f>IFERROR(Manual!P17-Share2.0!P17,"")</f>
        <v>-8.8034166283168513E-8</v>
      </c>
      <c r="Q17" s="122">
        <f>IFERROR(Manual!Q17-Share2.0!Q17,"")</f>
        <v>-4.0114078154150634E-7</v>
      </c>
      <c r="R17" s="123">
        <f>IFERROR(Manual!R17-Share2.0!R17,"")</f>
        <v>-7.3538631950196762E-7</v>
      </c>
    </row>
    <row r="18" spans="1:39" ht="15" thickBot="1" x14ac:dyDescent="0.35">
      <c r="A18"/>
      <c r="B18" s="144"/>
      <c r="C18" s="56" t="s">
        <v>45</v>
      </c>
      <c r="D18" s="121">
        <f>IFERROR(Manual!D18-Share2.0!D18,"")</f>
        <v>7.7007980847088042E-6</v>
      </c>
      <c r="E18" s="122">
        <f>IFERROR(Manual!E18-Share2.0!E18,"")</f>
        <v>1.2580570532133573E-5</v>
      </c>
      <c r="F18" s="122">
        <f>IFERROR(Manual!F18-Share2.0!F18,"")</f>
        <v>-2.340877117090745E-6</v>
      </c>
      <c r="G18" s="122">
        <f>IFERROR(Manual!G18-Share2.0!G18,"")</f>
        <v>-3.9212208131911286E-7</v>
      </c>
      <c r="H18" s="122">
        <f>IFERROR(Manual!H18-Share2.0!H18,"")</f>
        <v>-1.2995088966571977E-6</v>
      </c>
      <c r="I18" s="122">
        <f>IFERROR(Manual!I18-Share2.0!I18,"")</f>
        <v>1.8476891807395202E-6</v>
      </c>
      <c r="J18" s="122">
        <f>IFERROR(Manual!J18-Share2.0!J18,"")</f>
        <v>1.2786742213388713E-6</v>
      </c>
      <c r="K18" s="122">
        <f>IFERROR(Manual!K18-Share2.0!K18,"")</f>
        <v>-1.4141674311851649E-6</v>
      </c>
      <c r="L18" s="122">
        <f>IFERROR(Manual!L18-Share2.0!L18,"")</f>
        <v>-7.7879786994361488E-8</v>
      </c>
      <c r="M18" s="122">
        <f>IFERROR(Manual!M18-Share2.0!M18,"")</f>
        <v>4.3475718594643276E-8</v>
      </c>
      <c r="N18" s="122">
        <f>IFERROR(Manual!N18-Share2.0!N18,"")</f>
        <v>-2.2564599228697135E-7</v>
      </c>
      <c r="O18" s="122">
        <f>IFERROR(Manual!O18-Share2.0!O18,"")</f>
        <v>-6.0615752056625283E-8</v>
      </c>
      <c r="P18" s="122">
        <f>IFERROR(Manual!P18-Share2.0!P18,"")</f>
        <v>2.0405692944397424E-8</v>
      </c>
      <c r="Q18" s="122">
        <f>IFERROR(Manual!Q18-Share2.0!Q18,"")</f>
        <v>1.4152716823825906E-7</v>
      </c>
      <c r="R18" s="123">
        <f>IFERROR(Manual!R18-Share2.0!R18,"")</f>
        <v>9.8450406332481477E-8</v>
      </c>
    </row>
    <row r="19" spans="1:39" ht="15" thickBot="1" x14ac:dyDescent="0.35">
      <c r="A19"/>
      <c r="B19" s="144" t="s">
        <v>64</v>
      </c>
      <c r="C19" s="54" t="s">
        <v>41</v>
      </c>
      <c r="D19" s="68" t="s">
        <v>65</v>
      </c>
      <c r="E19" s="69" t="s">
        <v>66</v>
      </c>
      <c r="F19" s="69" t="s">
        <v>67</v>
      </c>
      <c r="G19" s="69" t="s">
        <v>68</v>
      </c>
      <c r="H19" s="69" t="s">
        <v>69</v>
      </c>
      <c r="I19" s="69" t="s">
        <v>70</v>
      </c>
      <c r="J19" s="69" t="s">
        <v>71</v>
      </c>
      <c r="K19" s="69" t="s">
        <v>72</v>
      </c>
      <c r="L19" s="69" t="s">
        <v>73</v>
      </c>
      <c r="M19" s="69" t="s">
        <v>74</v>
      </c>
      <c r="N19" s="69" t="s">
        <v>75</v>
      </c>
      <c r="O19" s="69" t="s">
        <v>76</v>
      </c>
      <c r="P19" s="69" t="s">
        <v>77</v>
      </c>
      <c r="Q19" s="69" t="s">
        <v>78</v>
      </c>
      <c r="R19" s="69" t="s">
        <v>79</v>
      </c>
      <c r="S19" s="69" t="s">
        <v>80</v>
      </c>
      <c r="T19" s="69" t="s">
        <v>81</v>
      </c>
      <c r="U19" s="69" t="s">
        <v>82</v>
      </c>
      <c r="V19" s="69" t="s">
        <v>83</v>
      </c>
      <c r="W19" s="69" t="s">
        <v>84</v>
      </c>
      <c r="X19" s="69" t="s">
        <v>85</v>
      </c>
      <c r="Y19" s="69" t="s">
        <v>86</v>
      </c>
      <c r="Z19" s="69" t="s">
        <v>87</v>
      </c>
      <c r="AA19" s="70" t="s">
        <v>88</v>
      </c>
    </row>
    <row r="20" spans="1:39" ht="15" thickBot="1" x14ac:dyDescent="0.35">
      <c r="A20"/>
      <c r="B20" s="144"/>
      <c r="C20" s="56" t="s">
        <v>43</v>
      </c>
      <c r="D20" s="118">
        <f>IFERROR(Manual!D20-Share2.0!D20,"")</f>
        <v>0</v>
      </c>
      <c r="E20" s="119">
        <f>IFERROR(Manual!E20-Share2.0!E20,"")</f>
        <v>0</v>
      </c>
      <c r="F20" s="119">
        <f>IFERROR(Manual!F20-Share2.0!F20,"")</f>
        <v>0</v>
      </c>
      <c r="G20" s="119">
        <f>IFERROR(Manual!G20-Share2.0!G20,"")</f>
        <v>0</v>
      </c>
      <c r="H20" s="119">
        <f>IFERROR(Manual!H20-Share2.0!H20,"")</f>
        <v>0</v>
      </c>
      <c r="I20" s="119">
        <f>IFERROR(Manual!I20-Share2.0!I20,"")</f>
        <v>0</v>
      </c>
      <c r="J20" s="119">
        <f>IFERROR(Manual!J20-Share2.0!J20,"")</f>
        <v>0</v>
      </c>
      <c r="K20" s="119">
        <f>IFERROR(Manual!K20-Share2.0!K20,"")</f>
        <v>0</v>
      </c>
      <c r="L20" s="119">
        <f>IFERROR(Manual!L20-Share2.0!L20,"")</f>
        <v>0</v>
      </c>
      <c r="M20" s="119">
        <f>IFERROR(Manual!M20-Share2.0!M20,"")</f>
        <v>0</v>
      </c>
      <c r="N20" s="119">
        <f>IFERROR(Manual!N20-Share2.0!N20,"")</f>
        <v>0</v>
      </c>
      <c r="O20" s="119">
        <f>IFERROR(Manual!O20-Share2.0!O20,"")</f>
        <v>0</v>
      </c>
      <c r="P20" s="119">
        <f>IFERROR(Manual!P20-Share2.0!P20,"")</f>
        <v>0</v>
      </c>
      <c r="Q20" s="119">
        <f>IFERROR(Manual!Q20-Share2.0!Q20,"")</f>
        <v>0</v>
      </c>
      <c r="R20" s="119">
        <f>IFERROR(Manual!R20-Share2.0!R20,"")</f>
        <v>0</v>
      </c>
      <c r="S20" s="119">
        <f>IFERROR(Manual!S20-Share2.0!S20,"")</f>
        <v>0</v>
      </c>
      <c r="T20" s="119">
        <f>IFERROR(Manual!T20-Share2.0!T20,"")</f>
        <v>0</v>
      </c>
      <c r="U20" s="119">
        <f>IFERROR(Manual!U20-Share2.0!U20,"")</f>
        <v>0</v>
      </c>
      <c r="V20" s="119">
        <f>IFERROR(Manual!V20-Share2.0!V20,"")</f>
        <v>0</v>
      </c>
      <c r="W20" s="119">
        <f>IFERROR(Manual!W20-Share2.0!W20,"")</f>
        <v>0</v>
      </c>
      <c r="X20" s="119">
        <f>IFERROR(Manual!X20-Share2.0!X20,"")</f>
        <v>0</v>
      </c>
      <c r="Y20" s="119">
        <f>IFERROR(Manual!Y20-Share2.0!Y20,"")</f>
        <v>0</v>
      </c>
      <c r="Z20" s="119">
        <f>IFERROR(Manual!Z20-Share2.0!Z20,"")</f>
        <v>0</v>
      </c>
      <c r="AA20" s="120">
        <f>IFERROR(Manual!AA20-Share2.0!AA20,"")</f>
        <v>0</v>
      </c>
    </row>
    <row r="21" spans="1:39" ht="15" thickBot="1" x14ac:dyDescent="0.35">
      <c r="A21"/>
      <c r="B21" s="144"/>
      <c r="C21" s="56" t="s">
        <v>44</v>
      </c>
      <c r="D21" s="111">
        <f>IFERROR(Manual!D21-Share2.0!D21,"")</f>
        <v>1.460444938912106E-6</v>
      </c>
      <c r="E21" s="110">
        <f>IFERROR(Manual!E21-Share2.0!E21,"")</f>
        <v>3.0566967820083724E-7</v>
      </c>
      <c r="F21" s="110">
        <f>IFERROR(Manual!F21-Share2.0!F21,"")</f>
        <v>-2.6158821289645751E-10</v>
      </c>
      <c r="G21" s="110">
        <f>IFERROR(Manual!G21-Share2.0!G21,"")</f>
        <v>-1.1217602086011254E-6</v>
      </c>
      <c r="H21" s="110">
        <f>IFERROR(Manual!H21-Share2.0!H21,"")</f>
        <v>1.3615538785316517E-6</v>
      </c>
      <c r="I21" s="110">
        <f>IFERROR(Manual!I21-Share2.0!I21,"")</f>
        <v>3.5303561714257828E-7</v>
      </c>
      <c r="J21" s="110">
        <f>IFERROR(Manual!J21-Share2.0!J21,"")</f>
        <v>-5.4023801080490402E-7</v>
      </c>
      <c r="K21" s="110">
        <f>IFERROR(Manual!K21-Share2.0!K21,"")</f>
        <v>-6.8553313364752393E-7</v>
      </c>
      <c r="L21" s="110">
        <f>IFERROR(Manual!L21-Share2.0!L21,"")</f>
        <v>-2.6964849128446357E-6</v>
      </c>
      <c r="M21" s="110">
        <f>IFERROR(Manual!M21-Share2.0!M21,"")</f>
        <v>-6.9003858854319033E-8</v>
      </c>
      <c r="N21" s="110">
        <f>IFERROR(Manual!N21-Share2.0!N21,"")</f>
        <v>-1.8905201457468379E-6</v>
      </c>
      <c r="O21" s="110">
        <f>IFERROR(Manual!O21-Share2.0!O21,"")</f>
        <v>7.5531192037436509E-7</v>
      </c>
      <c r="P21" s="110">
        <f>IFERROR(Manual!P21-Share2.0!P21,"")</f>
        <v>-5.1345058853929926E-8</v>
      </c>
      <c r="Q21" s="110">
        <f>IFERROR(Manual!Q21-Share2.0!Q21,"")</f>
        <v>-2.0445903494217821E-7</v>
      </c>
      <c r="R21" s="110">
        <f>IFERROR(Manual!R21-Share2.0!R21,"")</f>
        <v>-7.0349799727136009E-7</v>
      </c>
      <c r="S21" s="110">
        <f>IFERROR(Manual!S21-Share2.0!S21,"")</f>
        <v>-5.6326806125057971E-7</v>
      </c>
      <c r="T21" s="110">
        <f>IFERROR(Manual!T21-Share2.0!T21,"")</f>
        <v>-5.7568368551667512E-7</v>
      </c>
      <c r="U21" s="110">
        <f>IFERROR(Manual!U21-Share2.0!U21,"")</f>
        <v>-2.5992398495350288E-7</v>
      </c>
      <c r="V21" s="110">
        <f>IFERROR(Manual!V21-Share2.0!V21,"")</f>
        <v>-4.8717289683961051E-7</v>
      </c>
      <c r="W21" s="110">
        <f>IFERROR(Manual!W21-Share2.0!W21,"")</f>
        <v>-4.1605822325568864E-7</v>
      </c>
      <c r="X21" s="110">
        <f>IFERROR(Manual!X21-Share2.0!X21,"")</f>
        <v>-4.2577983573252598E-7</v>
      </c>
      <c r="Y21" s="110">
        <f>IFERROR(Manual!Y21-Share2.0!Y21,"")</f>
        <v>-7.6181106520821495E-7</v>
      </c>
      <c r="Z21" s="110">
        <f>IFERROR(Manual!Z21-Share2.0!Z21,"")</f>
        <v>7.9651583216253097E-7</v>
      </c>
      <c r="AA21" s="112">
        <f>IFERROR(Manual!AA21-Share2.0!AA21,"")</f>
        <v>-5.1051158987680534E-8</v>
      </c>
    </row>
    <row r="22" spans="1:39" ht="15" thickBot="1" x14ac:dyDescent="0.35">
      <c r="A22"/>
      <c r="B22" s="144"/>
      <c r="C22" s="56" t="s">
        <v>45</v>
      </c>
      <c r="D22" s="113">
        <f>IFERROR(Manual!D22-Share2.0!D22,"")</f>
        <v>-6.8654464589756881E-7</v>
      </c>
      <c r="E22" s="114">
        <f>IFERROR(Manual!E22-Share2.0!E22,"")</f>
        <v>3.4519164197888141E-7</v>
      </c>
      <c r="F22" s="114">
        <f>IFERROR(Manual!F22-Share2.0!F22,"")</f>
        <v>-6.0751209202125622E-8</v>
      </c>
      <c r="G22" s="114">
        <f>IFERROR(Manual!G22-Share2.0!G22,"")</f>
        <v>1.5610369869939467E-6</v>
      </c>
      <c r="H22" s="114">
        <f>IFERROR(Manual!H22-Share2.0!H22,"")</f>
        <v>1.4946181773958789E-6</v>
      </c>
      <c r="I22" s="114">
        <f>IFERROR(Manual!I22-Share2.0!I22,"")</f>
        <v>7.4096843502569065E-7</v>
      </c>
      <c r="J22" s="114">
        <f>IFERROR(Manual!J22-Share2.0!J22,"")</f>
        <v>2.4766017631822068E-7</v>
      </c>
      <c r="K22" s="114">
        <f>IFERROR(Manual!K22-Share2.0!K22,"")</f>
        <v>5.1701427332406791E-7</v>
      </c>
      <c r="L22" s="114">
        <f>IFERROR(Manual!L22-Share2.0!L22,"")</f>
        <v>1.50236836082146E-6</v>
      </c>
      <c r="M22" s="114">
        <f>IFERROR(Manual!M22-Share2.0!M22,"")</f>
        <v>-7.8119407387333695E-8</v>
      </c>
      <c r="N22" s="114">
        <f>IFERROR(Manual!N22-Share2.0!N22,"")</f>
        <v>-9.7223667484824805E-7</v>
      </c>
      <c r="O22" s="114">
        <f>IFERROR(Manual!O22-Share2.0!O22,"")</f>
        <v>2.5308839973064989E-7</v>
      </c>
      <c r="P22" s="114">
        <f>IFERROR(Manual!P22-Share2.0!P22,"")</f>
        <v>-3.6072108122731095E-7</v>
      </c>
      <c r="Q22" s="114">
        <f>IFERROR(Manual!Q22-Share2.0!Q22,"")</f>
        <v>-2.6698457449014779E-7</v>
      </c>
      <c r="R22" s="114">
        <f>IFERROR(Manual!R22-Share2.0!R22,"")</f>
        <v>-1.1630888699376563E-7</v>
      </c>
      <c r="S22" s="114">
        <f>IFERROR(Manual!S22-Share2.0!S22,"")</f>
        <v>2.6281726669963312E-8</v>
      </c>
      <c r="T22" s="114">
        <f>IFERROR(Manual!T22-Share2.0!T22,"")</f>
        <v>6.4709128163448204E-7</v>
      </c>
      <c r="U22" s="114">
        <f>IFERROR(Manual!U22-Share2.0!U22,"")</f>
        <v>2.383152347545936E-7</v>
      </c>
      <c r="V22" s="114">
        <f>IFERROR(Manual!V22-Share2.0!V22,"")</f>
        <v>7.3026021350092174E-7</v>
      </c>
      <c r="W22" s="114">
        <f>IFERROR(Manual!W22-Share2.0!W22,"")</f>
        <v>6.9062182143225792E-7</v>
      </c>
      <c r="X22" s="114">
        <f>IFERROR(Manual!X22-Share2.0!X22,"")</f>
        <v>2.9015391293102377E-7</v>
      </c>
      <c r="Y22" s="114">
        <f>IFERROR(Manual!Y22-Share2.0!Y22,"")</f>
        <v>-9.2856516375333653E-7</v>
      </c>
      <c r="Z22" s="114">
        <f>IFERROR(Manual!Z22-Share2.0!Z22,"")</f>
        <v>1.2778835900006946E-6</v>
      </c>
      <c r="AA22" s="115">
        <f>IFERROR(Manual!AA22-Share2.0!AA22,"")</f>
        <v>-5.2600745083231093E-7</v>
      </c>
    </row>
    <row r="23" spans="1:39" ht="15" thickBot="1" x14ac:dyDescent="0.35">
      <c r="A23"/>
      <c r="B23" s="144" t="s">
        <v>89</v>
      </c>
      <c r="C23" s="54" t="s">
        <v>41</v>
      </c>
      <c r="D23" s="59" t="s">
        <v>90</v>
      </c>
      <c r="E23" s="69" t="s">
        <v>91</v>
      </c>
      <c r="F23" s="69" t="s">
        <v>92</v>
      </c>
      <c r="G23" s="69" t="s">
        <v>93</v>
      </c>
      <c r="H23" s="69" t="s">
        <v>94</v>
      </c>
      <c r="I23" s="69" t="s">
        <v>95</v>
      </c>
      <c r="J23" s="69" t="s">
        <v>96</v>
      </c>
      <c r="K23" s="69" t="s">
        <v>97</v>
      </c>
      <c r="L23" s="69" t="s">
        <v>98</v>
      </c>
      <c r="M23" s="69" t="s">
        <v>99</v>
      </c>
      <c r="N23" s="69" t="s">
        <v>100</v>
      </c>
      <c r="O23" s="70" t="s">
        <v>101</v>
      </c>
    </row>
    <row r="24" spans="1:39" ht="15" thickBot="1" x14ac:dyDescent="0.35">
      <c r="A24"/>
      <c r="B24" s="144"/>
      <c r="C24" s="56" t="s">
        <v>43</v>
      </c>
      <c r="D24" s="118">
        <f>IFERROR(Manual!D24-Share2.0!D24,"")</f>
        <v>0</v>
      </c>
      <c r="E24" s="119">
        <f>IFERROR(Manual!E24-Share2.0!E24,"")</f>
        <v>0</v>
      </c>
      <c r="F24" s="119">
        <f>IFERROR(Manual!F24-Share2.0!F24,"")</f>
        <v>0</v>
      </c>
      <c r="G24" s="119">
        <f>IFERROR(Manual!G24-Share2.0!G24,"")</f>
        <v>0</v>
      </c>
      <c r="H24" s="119">
        <f>IFERROR(Manual!H24-Share2.0!H24,"")</f>
        <v>0</v>
      </c>
      <c r="I24" s="119" t="str">
        <f>IFERROR(Manual!I24-Share2.0!I24,"")</f>
        <v/>
      </c>
      <c r="J24" s="119" t="str">
        <f>IFERROR(Manual!J24-Share2.0!J24,"")</f>
        <v/>
      </c>
      <c r="K24" s="119" t="str">
        <f>IFERROR(Manual!K24-Share2.0!K24,"")</f>
        <v/>
      </c>
      <c r="L24" s="119" t="str">
        <f>IFERROR(Manual!L24-Share2.0!L24,"")</f>
        <v/>
      </c>
      <c r="M24" s="119">
        <f>IFERROR(Manual!M24-Share2.0!M24,"")</f>
        <v>0</v>
      </c>
      <c r="N24" s="119">
        <f>IFERROR(Manual!N24-Share2.0!N24,"")</f>
        <v>0</v>
      </c>
      <c r="O24" s="120">
        <f>IFERROR(Manual!O24-Share2.0!O24,"")</f>
        <v>0</v>
      </c>
    </row>
    <row r="25" spans="1:39" ht="15" thickBot="1" x14ac:dyDescent="0.35">
      <c r="A25"/>
      <c r="B25" s="144"/>
      <c r="C25" s="56" t="s">
        <v>44</v>
      </c>
      <c r="D25" s="121">
        <f>IFERROR(Manual!D25-Share2.0!D25,"")</f>
        <v>2.7416538755931086E-7</v>
      </c>
      <c r="E25" s="110">
        <f>IFERROR(Manual!E25-Share2.0!E25,"")</f>
        <v>-3.5594645751181597E-7</v>
      </c>
      <c r="F25" s="110">
        <f>IFERROR(Manual!F25-Share2.0!F25,"")</f>
        <v>-3.4959299150460685E-7</v>
      </c>
      <c r="G25" s="110">
        <f>IFERROR(Manual!G25-Share2.0!G25,"")</f>
        <v>9.273668865571183E-7</v>
      </c>
      <c r="H25" s="110">
        <f>IFERROR(Manual!H25-Share2.0!H25,"")</f>
        <v>-1.2484834738708817E-6</v>
      </c>
      <c r="I25" s="110" t="str">
        <f>IFERROR(Manual!I25-Share2.0!I25,"")</f>
        <v/>
      </c>
      <c r="J25" s="110" t="str">
        <f>IFERROR(Manual!J25-Share2.0!J25,"")</f>
        <v/>
      </c>
      <c r="K25" s="110" t="str">
        <f>IFERROR(Manual!K25-Share2.0!K25,"")</f>
        <v/>
      </c>
      <c r="L25" s="110" t="str">
        <f>IFERROR(Manual!L25-Share2.0!L25,"")</f>
        <v/>
      </c>
      <c r="M25" s="110">
        <f>IFERROR(Manual!M25-Share2.0!M25,"")</f>
        <v>-7.390959843051742E-7</v>
      </c>
      <c r="N25" s="110">
        <f>IFERROR(Manual!N25-Share2.0!N25,"")</f>
        <v>-4.6766550984567168E-7</v>
      </c>
      <c r="O25" s="112">
        <f>IFERROR(Manual!O25-Share2.0!O25,"")</f>
        <v>-3.7540420227012011E-7</v>
      </c>
    </row>
    <row r="26" spans="1:39" ht="15" thickBot="1" x14ac:dyDescent="0.35">
      <c r="A26"/>
      <c r="B26" s="144"/>
      <c r="C26" s="56" t="s">
        <v>45</v>
      </c>
      <c r="D26" s="113">
        <f>IFERROR(Manual!D26-Share2.0!D26,"")</f>
        <v>2.3758363551229511E-6</v>
      </c>
      <c r="E26" s="114">
        <f>IFERROR(Manual!E26-Share2.0!E26,"")</f>
        <v>4.7354279011230238E-7</v>
      </c>
      <c r="F26" s="114">
        <f>IFERROR(Manual!F26-Share2.0!F26,"")</f>
        <v>1.8528334268241853E-7</v>
      </c>
      <c r="G26" s="114">
        <f>IFERROR(Manual!G26-Share2.0!G26,"")</f>
        <v>2.9159731795846966E-7</v>
      </c>
      <c r="H26" s="114">
        <f>IFERROR(Manual!H26-Share2.0!H26,"")</f>
        <v>2.2230585303983919E-6</v>
      </c>
      <c r="I26" s="114" t="str">
        <f>IFERROR(Manual!I26-Share2.0!I26,"")</f>
        <v/>
      </c>
      <c r="J26" s="114" t="str">
        <f>IFERROR(Manual!J26-Share2.0!J26,"")</f>
        <v/>
      </c>
      <c r="K26" s="114" t="str">
        <f>IFERROR(Manual!K26-Share2.0!K26,"")</f>
        <v/>
      </c>
      <c r="L26" s="114" t="str">
        <f>IFERROR(Manual!L26-Share2.0!L26,"")</f>
        <v/>
      </c>
      <c r="M26" s="114">
        <f>IFERROR(Manual!M26-Share2.0!M26,"")</f>
        <v>-3.6428329437676599E-7</v>
      </c>
      <c r="N26" s="114">
        <f>IFERROR(Manual!N26-Share2.0!N26,"")</f>
        <v>-8.9264775346431513E-7</v>
      </c>
      <c r="O26" s="115">
        <f>IFERROR(Manual!O26-Share2.0!O26,"")</f>
        <v>3.1193060019002461E-7</v>
      </c>
    </row>
    <row r="27" spans="1:39" ht="15" thickBot="1" x14ac:dyDescent="0.35">
      <c r="A27"/>
      <c r="B27" s="144" t="s">
        <v>102</v>
      </c>
      <c r="C27" s="54" t="s">
        <v>41</v>
      </c>
      <c r="D27" s="59" t="s">
        <v>103</v>
      </c>
      <c r="E27" s="60" t="s">
        <v>104</v>
      </c>
      <c r="F27" s="60" t="s">
        <v>105</v>
      </c>
      <c r="G27" s="60" t="s">
        <v>106</v>
      </c>
      <c r="H27" s="60" t="s">
        <v>107</v>
      </c>
      <c r="I27" s="60" t="s">
        <v>108</v>
      </c>
      <c r="J27" s="60" t="s">
        <v>109</v>
      </c>
      <c r="K27" s="60" t="s">
        <v>110</v>
      </c>
      <c r="L27" s="60" t="s">
        <v>111</v>
      </c>
      <c r="M27" s="60" t="s">
        <v>112</v>
      </c>
      <c r="N27" s="60" t="s">
        <v>113</v>
      </c>
      <c r="O27" s="60" t="s">
        <v>114</v>
      </c>
      <c r="P27" s="75" t="s">
        <v>115</v>
      </c>
      <c r="Q27" s="75" t="s">
        <v>116</v>
      </c>
      <c r="R27" s="75" t="s">
        <v>117</v>
      </c>
      <c r="S27" s="75" t="s">
        <v>118</v>
      </c>
      <c r="T27" s="75" t="s">
        <v>119</v>
      </c>
      <c r="U27" s="75" t="s">
        <v>120</v>
      </c>
      <c r="V27" s="75" t="s">
        <v>121</v>
      </c>
      <c r="W27" s="75" t="s">
        <v>122</v>
      </c>
      <c r="X27" s="75" t="s">
        <v>123</v>
      </c>
      <c r="Y27" s="75" t="s">
        <v>124</v>
      </c>
      <c r="Z27" s="75" t="s">
        <v>125</v>
      </c>
      <c r="AA27" s="75" t="s">
        <v>126</v>
      </c>
      <c r="AB27" s="75" t="s">
        <v>127</v>
      </c>
      <c r="AC27" s="75" t="s">
        <v>128</v>
      </c>
      <c r="AD27" s="75" t="s">
        <v>129</v>
      </c>
      <c r="AE27" s="75" t="s">
        <v>130</v>
      </c>
      <c r="AF27" s="75" t="s">
        <v>131</v>
      </c>
      <c r="AG27" s="75" t="s">
        <v>132</v>
      </c>
      <c r="AH27" s="75" t="s">
        <v>133</v>
      </c>
      <c r="AI27" s="75" t="s">
        <v>134</v>
      </c>
      <c r="AJ27" s="75" t="s">
        <v>135</v>
      </c>
      <c r="AK27" s="75" t="s">
        <v>136</v>
      </c>
      <c r="AL27" s="75" t="s">
        <v>137</v>
      </c>
      <c r="AM27" s="76" t="s">
        <v>138</v>
      </c>
    </row>
    <row r="28" spans="1:39" ht="15" thickBot="1" x14ac:dyDescent="0.35">
      <c r="A28"/>
      <c r="B28" s="144"/>
      <c r="C28" s="56" t="s">
        <v>43</v>
      </c>
      <c r="D28" s="118">
        <f>IFERROR(Manual!D28-Share2.0!D28,"")</f>
        <v>0</v>
      </c>
      <c r="E28" s="119" t="str">
        <f>IFERROR(Manual!E28-Share2.0!E28,"")</f>
        <v/>
      </c>
      <c r="F28" s="119" t="str">
        <f>IFERROR(Manual!F28-Share2.0!F28,"")</f>
        <v/>
      </c>
      <c r="G28" s="119" t="str">
        <f>IFERROR(Manual!G28-Share2.0!G28,"")</f>
        <v/>
      </c>
      <c r="H28" s="119" t="str">
        <f>IFERROR(Manual!H28-Share2.0!H28,"")</f>
        <v/>
      </c>
      <c r="I28" s="119" t="str">
        <f>IFERROR(Manual!I28-Share2.0!I28,"")</f>
        <v/>
      </c>
      <c r="J28" s="119" t="str">
        <f>IFERROR(Manual!J28-Share2.0!J28,"")</f>
        <v/>
      </c>
      <c r="K28" s="119" t="str">
        <f>IFERROR(Manual!K28-Share2.0!K28,"")</f>
        <v/>
      </c>
      <c r="L28" s="119" t="str">
        <f>IFERROR(Manual!L28-Share2.0!L28,"")</f>
        <v/>
      </c>
      <c r="M28" s="119" t="str">
        <f>IFERROR(Manual!M28-Share2.0!M28,"")</f>
        <v/>
      </c>
      <c r="N28" s="119" t="str">
        <f>IFERROR(Manual!N28-Share2.0!N28,"")</f>
        <v/>
      </c>
      <c r="O28" s="119" t="str">
        <f>IFERROR(Manual!O28-Share2.0!O28,"")</f>
        <v/>
      </c>
      <c r="P28" s="119" t="str">
        <f>IFERROR(Manual!P28-Share2.0!P28,"")</f>
        <v/>
      </c>
      <c r="Q28" s="119" t="str">
        <f>IFERROR(Manual!Q28-Share2.0!Q28,"")</f>
        <v/>
      </c>
      <c r="R28" s="119" t="str">
        <f>IFERROR(Manual!R28-Share2.0!R28,"")</f>
        <v/>
      </c>
      <c r="S28" s="119" t="str">
        <f>IFERROR(Manual!S28-Share2.0!S28,"")</f>
        <v/>
      </c>
      <c r="T28" s="119" t="str">
        <f>IFERROR(Manual!T28-Share2.0!T28,"")</f>
        <v/>
      </c>
      <c r="U28" s="119" t="str">
        <f>IFERROR(Manual!U28-Share2.0!U28,"")</f>
        <v/>
      </c>
      <c r="V28" s="119" t="str">
        <f>IFERROR(Manual!V28-Share2.0!V28,"")</f>
        <v/>
      </c>
      <c r="W28" s="119" t="str">
        <f>IFERROR(Manual!W28-Share2.0!W28,"")</f>
        <v/>
      </c>
      <c r="X28" s="119">
        <f>IFERROR(Manual!X28-Share2.0!X28,"")</f>
        <v>0</v>
      </c>
      <c r="Y28" s="119">
        <f>IFERROR(Manual!Y28-Share2.0!Y28,"")</f>
        <v>0</v>
      </c>
      <c r="Z28" s="119" t="str">
        <f>IFERROR(Manual!Z28-Share2.0!Z28,"")</f>
        <v/>
      </c>
      <c r="AA28" s="119" t="str">
        <f>IFERROR(Manual!AA28-Share2.0!AA28,"")</f>
        <v/>
      </c>
      <c r="AB28" s="119" t="str">
        <f>IFERROR(Manual!AB28-Share2.0!AB28,"")</f>
        <v/>
      </c>
      <c r="AC28" s="119" t="str">
        <f>IFERROR(Manual!AC28-Share2.0!AC28,"")</f>
        <v/>
      </c>
      <c r="AD28" s="119" t="str">
        <f>IFERROR(Manual!AD28-Share2.0!AD28,"")</f>
        <v/>
      </c>
      <c r="AE28" s="119">
        <f>IFERROR(Manual!AE28-Share2.0!AE28,"")</f>
        <v>0</v>
      </c>
      <c r="AF28" s="119">
        <f>IFERROR(Manual!AF28-Share2.0!AF28,"")</f>
        <v>0</v>
      </c>
      <c r="AG28" s="119">
        <f>IFERROR(Manual!AG28-Share2.0!AG28,"")</f>
        <v>0</v>
      </c>
      <c r="AH28" s="119">
        <f>IFERROR(Manual!AH28-Share2.0!AH28,"")</f>
        <v>0</v>
      </c>
      <c r="AI28" s="119">
        <f>IFERROR(Manual!AI28-Share2.0!AI28,"")</f>
        <v>0</v>
      </c>
      <c r="AJ28" s="119">
        <f>IFERROR(Manual!AJ28-Share2.0!AJ28,"")</f>
        <v>0</v>
      </c>
      <c r="AK28" s="119">
        <f>IFERROR(Manual!AK28-Share2.0!AK28,"")</f>
        <v>0</v>
      </c>
      <c r="AL28" s="119">
        <f>IFERROR(Manual!AL28-Share2.0!AL28,"")</f>
        <v>0</v>
      </c>
      <c r="AM28" s="120">
        <f>IFERROR(Manual!AM28-Share2.0!AM28,"")</f>
        <v>0</v>
      </c>
    </row>
    <row r="29" spans="1:39" ht="15" thickBot="1" x14ac:dyDescent="0.35">
      <c r="A29"/>
      <c r="B29" s="144"/>
      <c r="C29" s="56" t="s">
        <v>44</v>
      </c>
      <c r="D29" s="121">
        <f>IFERROR(Manual!D29-Share2.0!D29,"")</f>
        <v>1.2635313550481142E-6</v>
      </c>
      <c r="E29" s="122" t="str">
        <f>IFERROR(Manual!E29-Share2.0!E29,"")</f>
        <v/>
      </c>
      <c r="F29" s="122" t="str">
        <f>IFERROR(Manual!F29-Share2.0!F29,"")</f>
        <v/>
      </c>
      <c r="G29" s="122" t="str">
        <f>IFERROR(Manual!G29-Share2.0!G29,"")</f>
        <v/>
      </c>
      <c r="H29" s="122" t="str">
        <f>IFERROR(Manual!H29-Share2.0!H29,"")</f>
        <v/>
      </c>
      <c r="I29" s="122" t="str">
        <f>IFERROR(Manual!I29-Share2.0!I29,"")</f>
        <v/>
      </c>
      <c r="J29" s="122" t="str">
        <f>IFERROR(Manual!J29-Share2.0!J29,"")</f>
        <v/>
      </c>
      <c r="K29" s="122" t="str">
        <f>IFERROR(Manual!K29-Share2.0!K29,"")</f>
        <v/>
      </c>
      <c r="L29" s="122" t="str">
        <f>IFERROR(Manual!L29-Share2.0!L29,"")</f>
        <v/>
      </c>
      <c r="M29" s="122" t="str">
        <f>IFERROR(Manual!M29-Share2.0!M29,"")</f>
        <v/>
      </c>
      <c r="N29" s="122" t="str">
        <f>IFERROR(Manual!N29-Share2.0!N29,"")</f>
        <v/>
      </c>
      <c r="O29" s="122" t="str">
        <f>IFERROR(Manual!O29-Share2.0!O29,"")</f>
        <v/>
      </c>
      <c r="P29" s="122" t="str">
        <f>IFERROR(Manual!P29-Share2.0!P29,"")</f>
        <v/>
      </c>
      <c r="Q29" s="122" t="str">
        <f>IFERROR(Manual!Q29-Share2.0!Q29,"")</f>
        <v/>
      </c>
      <c r="R29" s="122" t="str">
        <f>IFERROR(Manual!R29-Share2.0!R29,"")</f>
        <v/>
      </c>
      <c r="S29" s="122" t="str">
        <f>IFERROR(Manual!S29-Share2.0!S29,"")</f>
        <v/>
      </c>
      <c r="T29" s="122" t="str">
        <f>IFERROR(Manual!T29-Share2.0!T29,"")</f>
        <v/>
      </c>
      <c r="U29" s="122" t="str">
        <f>IFERROR(Manual!U29-Share2.0!U29,"")</f>
        <v/>
      </c>
      <c r="V29" s="122" t="str">
        <f>IFERROR(Manual!V29-Share2.0!V29,"")</f>
        <v/>
      </c>
      <c r="W29" s="122" t="str">
        <f>IFERROR(Manual!W29-Share2.0!W29,"")</f>
        <v/>
      </c>
      <c r="X29" s="122">
        <f>IFERROR(Manual!X29-Share2.0!X29,"")</f>
        <v>2.4093342933934059E-7</v>
      </c>
      <c r="Y29" s="122">
        <f>IFERROR(Manual!Y29-Share2.0!Y29,"")</f>
        <v>-1.6947785509424662E-6</v>
      </c>
      <c r="Z29" s="122" t="str">
        <f>IFERROR(Manual!Z29-Share2.0!Z29,"")</f>
        <v/>
      </c>
      <c r="AA29" s="122" t="str">
        <f>IFERROR(Manual!AA29-Share2.0!AA29,"")</f>
        <v/>
      </c>
      <c r="AB29" s="122" t="str">
        <f>IFERROR(Manual!AB29-Share2.0!AB29,"")</f>
        <v/>
      </c>
      <c r="AC29" s="122" t="str">
        <f>IFERROR(Manual!AC29-Share2.0!AC29,"")</f>
        <v/>
      </c>
      <c r="AD29" s="122" t="str">
        <f>IFERROR(Manual!AD29-Share2.0!AD29,"")</f>
        <v/>
      </c>
      <c r="AE29" s="122">
        <f>IFERROR(Manual!AE29-Share2.0!AE29,"")</f>
        <v>-1.0722691847278587E-7</v>
      </c>
      <c r="AF29" s="122">
        <f>IFERROR(Manual!AF29-Share2.0!AF29,"")</f>
        <v>-3.4509563461449649E-7</v>
      </c>
      <c r="AG29" s="122">
        <f>IFERROR(Manual!AG29-Share2.0!AG29,"")</f>
        <v>-5.3501416893107778E-8</v>
      </c>
      <c r="AH29" s="122">
        <f>IFERROR(Manual!AH29-Share2.0!AH29,"")</f>
        <v>-4.3123236501130258E-7</v>
      </c>
      <c r="AI29" s="122">
        <f>IFERROR(Manual!AI29-Share2.0!AI29,"")</f>
        <v>-6.4332308199460263E-7</v>
      </c>
      <c r="AJ29" s="122">
        <f>IFERROR(Manual!AJ29-Share2.0!AJ29,"")</f>
        <v>-1.3421902182730872E-7</v>
      </c>
      <c r="AK29" s="122">
        <f>IFERROR(Manual!AK29-Share2.0!AK29,"")</f>
        <v>-2.7405084632703934E-6</v>
      </c>
      <c r="AL29" s="122">
        <f>IFERROR(Manual!AL29-Share2.0!AL29,"")</f>
        <v>3.3090182614201047E-6</v>
      </c>
      <c r="AM29" s="123">
        <f>IFERROR(Manual!AM29-Share2.0!AM29,"")</f>
        <v>1.6947635915337544E-6</v>
      </c>
    </row>
    <row r="30" spans="1:39" ht="15" thickBot="1" x14ac:dyDescent="0.35">
      <c r="A30"/>
      <c r="B30" s="144"/>
      <c r="C30" s="56" t="s">
        <v>45</v>
      </c>
      <c r="D30" s="113">
        <f>IFERROR(Manual!D30-Share2.0!D30,"")</f>
        <v>4.16822178955778E-6</v>
      </c>
      <c r="E30" s="114" t="str">
        <f>IFERROR(Manual!E30-Share2.0!E30,"")</f>
        <v/>
      </c>
      <c r="F30" s="114" t="str">
        <f>IFERROR(Manual!F30-Share2.0!F30,"")</f>
        <v/>
      </c>
      <c r="G30" s="114" t="str">
        <f>IFERROR(Manual!G30-Share2.0!G30,"")</f>
        <v/>
      </c>
      <c r="H30" s="114" t="str">
        <f>IFERROR(Manual!H30-Share2.0!H30,"")</f>
        <v/>
      </c>
      <c r="I30" s="114" t="str">
        <f>IFERROR(Manual!I30-Share2.0!I30,"")</f>
        <v/>
      </c>
      <c r="J30" s="114" t="str">
        <f>IFERROR(Manual!J30-Share2.0!J30,"")</f>
        <v/>
      </c>
      <c r="K30" s="114" t="str">
        <f>IFERROR(Manual!K30-Share2.0!K30,"")</f>
        <v/>
      </c>
      <c r="L30" s="114" t="str">
        <f>IFERROR(Manual!L30-Share2.0!L30,"")</f>
        <v/>
      </c>
      <c r="M30" s="114" t="str">
        <f>IFERROR(Manual!M30-Share2.0!M30,"")</f>
        <v/>
      </c>
      <c r="N30" s="114" t="str">
        <f>IFERROR(Manual!N30-Share2.0!N30,"")</f>
        <v/>
      </c>
      <c r="O30" s="114" t="str">
        <f>IFERROR(Manual!O30-Share2.0!O30,"")</f>
        <v/>
      </c>
      <c r="P30" s="114" t="str">
        <f>IFERROR(Manual!P30-Share2.0!P30,"")</f>
        <v/>
      </c>
      <c r="Q30" s="114" t="str">
        <f>IFERROR(Manual!Q30-Share2.0!Q30,"")</f>
        <v/>
      </c>
      <c r="R30" s="114" t="str">
        <f>IFERROR(Manual!R30-Share2.0!R30,"")</f>
        <v/>
      </c>
      <c r="S30" s="114" t="str">
        <f>IFERROR(Manual!S30-Share2.0!S30,"")</f>
        <v/>
      </c>
      <c r="T30" s="114" t="str">
        <f>IFERROR(Manual!T30-Share2.0!T30,"")</f>
        <v/>
      </c>
      <c r="U30" s="114" t="str">
        <f>IFERROR(Manual!U30-Share2.0!U30,"")</f>
        <v/>
      </c>
      <c r="V30" s="114" t="str">
        <f>IFERROR(Manual!V30-Share2.0!V30,"")</f>
        <v/>
      </c>
      <c r="W30" s="114" t="str">
        <f>IFERROR(Manual!W30-Share2.0!W30,"")</f>
        <v/>
      </c>
      <c r="X30" s="114">
        <f>IFERROR(Manual!X30-Share2.0!X30,"")</f>
        <v>5.2658868274213511E-7</v>
      </c>
      <c r="Y30" s="114">
        <f>IFERROR(Manual!Y30-Share2.0!Y30,"")</f>
        <v>4.8305608540966105E-7</v>
      </c>
      <c r="Z30" s="114" t="str">
        <f>IFERROR(Manual!Z30-Share2.0!Z30,"")</f>
        <v/>
      </c>
      <c r="AA30" s="114" t="str">
        <f>IFERROR(Manual!AA30-Share2.0!AA30,"")</f>
        <v/>
      </c>
      <c r="AB30" s="114" t="str">
        <f>IFERROR(Manual!AB30-Share2.0!AB30,"")</f>
        <v/>
      </c>
      <c r="AC30" s="114" t="str">
        <f>IFERROR(Manual!AC30-Share2.0!AC30,"")</f>
        <v/>
      </c>
      <c r="AD30" s="114" t="str">
        <f>IFERROR(Manual!AD30-Share2.0!AD30,"")</f>
        <v/>
      </c>
      <c r="AE30" s="114">
        <f>IFERROR(Manual!AE30-Share2.0!AE30,"")</f>
        <v>-1.7437210703130646E-10</v>
      </c>
      <c r="AF30" s="114">
        <f>IFERROR(Manual!AF30-Share2.0!AF30,"")</f>
        <v>-4.5759617292584487E-7</v>
      </c>
      <c r="AG30" s="114">
        <f>IFERROR(Manual!AG30-Share2.0!AG30,"")</f>
        <v>1.4387369130786087E-7</v>
      </c>
      <c r="AH30" s="114">
        <f>IFERROR(Manual!AH30-Share2.0!AH30,"")</f>
        <v>5.1806388876030063E-7</v>
      </c>
      <c r="AI30" s="114">
        <f>IFERROR(Manual!AI30-Share2.0!AI30,"")</f>
        <v>5.402587627267863E-7</v>
      </c>
      <c r="AJ30" s="114">
        <f>IFERROR(Manual!AJ30-Share2.0!AJ30,"")</f>
        <v>2.0190553546572954E-6</v>
      </c>
      <c r="AK30" s="114">
        <f>IFERROR(Manual!AK30-Share2.0!AK30,"")</f>
        <v>4.4848598806934703E-6</v>
      </c>
      <c r="AL30" s="114">
        <f>IFERROR(Manual!AL30-Share2.0!AL30,"")</f>
        <v>1.2390872040912715E-6</v>
      </c>
      <c r="AM30" s="115">
        <f>IFERROR(Manual!AM30-Share2.0!AM30,"")</f>
        <v>-8.3130018066479572E-7</v>
      </c>
    </row>
    <row r="31" spans="1:39" ht="15" thickBot="1" x14ac:dyDescent="0.35">
      <c r="A31"/>
      <c r="B31" s="144" t="s">
        <v>139</v>
      </c>
      <c r="C31" s="54" t="s">
        <v>41</v>
      </c>
      <c r="D31" s="74" t="s">
        <v>140</v>
      </c>
      <c r="E31" s="77" t="s">
        <v>141</v>
      </c>
    </row>
    <row r="32" spans="1:39" ht="15" thickBot="1" x14ac:dyDescent="0.35">
      <c r="A32"/>
      <c r="B32" s="144"/>
      <c r="C32" s="56" t="s">
        <v>43</v>
      </c>
      <c r="D32" s="118">
        <f>IFERROR(Manual!D32-Share2.0!D32,"")</f>
        <v>0</v>
      </c>
      <c r="E32" s="120">
        <f>IFERROR(Manual!E32-Share2.0!E32,"")</f>
        <v>0</v>
      </c>
    </row>
    <row r="33" spans="1:39" ht="15" thickBot="1" x14ac:dyDescent="0.35">
      <c r="A33"/>
      <c r="B33" s="144"/>
      <c r="C33" s="56" t="s">
        <v>44</v>
      </c>
      <c r="D33" s="121">
        <f>IFERROR(Manual!D33-Share2.0!D33,"")</f>
        <v>-8.1819364458200934E-8</v>
      </c>
      <c r="E33" s="123">
        <f>IFERROR(Manual!E33-Share2.0!E33,"")</f>
        <v>-4.2523589810581491E-7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ht="15" thickBot="1" x14ac:dyDescent="0.35">
      <c r="A34"/>
      <c r="B34" s="144"/>
      <c r="C34" s="56" t="s">
        <v>45</v>
      </c>
      <c r="D34" s="121">
        <f>IFERROR(Manual!D34-Share2.0!D34,"")</f>
        <v>1.4022546381692313E-7</v>
      </c>
      <c r="E34" s="123">
        <f>IFERROR(Manual!E34-Share2.0!E34,"")</f>
        <v>3.8303024633978833E-7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ht="17.25" customHeight="1" thickBot="1" x14ac:dyDescent="0.35">
      <c r="A35"/>
      <c r="B35" s="145" t="s">
        <v>142</v>
      </c>
      <c r="C35" s="116" t="s">
        <v>41</v>
      </c>
      <c r="D35" s="59" t="s">
        <v>143</v>
      </c>
      <c r="E35" s="60" t="s">
        <v>144</v>
      </c>
      <c r="F35" s="60" t="s">
        <v>145</v>
      </c>
      <c r="G35" s="61" t="s">
        <v>146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ht="17.25" customHeight="1" thickBot="1" x14ac:dyDescent="0.35">
      <c r="A36"/>
      <c r="B36" s="145"/>
      <c r="C36" s="108" t="s">
        <v>43</v>
      </c>
      <c r="D36" s="124">
        <f>IFERROR(Manual!D36-Share2.0!D36,"")</f>
        <v>0</v>
      </c>
      <c r="E36" s="125">
        <f>IFERROR(Manual!E36-Share2.0!E36,"")</f>
        <v>0</v>
      </c>
      <c r="F36" s="125">
        <f>IFERROR(Manual!F36-Share2.0!F36,"")</f>
        <v>0</v>
      </c>
      <c r="G36" s="126">
        <f>IFERROR(Manual!G36-Share2.0!G36,"")</f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ht="17.25" customHeight="1" thickBot="1" x14ac:dyDescent="0.35">
      <c r="A37"/>
      <c r="B37" s="145"/>
      <c r="C37" s="108" t="s">
        <v>44</v>
      </c>
      <c r="D37" s="111">
        <f>IFERROR(Manual!D37-Share2.0!D37,"")</f>
        <v>5.3800175629364899E-6</v>
      </c>
      <c r="E37" s="110">
        <f>IFERROR(Manual!E37-Share2.0!E37,"")</f>
        <v>8.069728437399247E-7</v>
      </c>
      <c r="F37" s="110">
        <f>IFERROR(Manual!F37-Share2.0!F37,"")</f>
        <v>-1.2247261817390637E-6</v>
      </c>
      <c r="G37" s="112">
        <f>IFERROR(Manual!G37-Share2.0!G37,"")</f>
        <v>-1.3468429547070643E-6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ht="17.25" customHeight="1" thickBot="1" x14ac:dyDescent="0.35">
      <c r="A38"/>
      <c r="B38" s="145"/>
      <c r="C38" s="109" t="s">
        <v>45</v>
      </c>
      <c r="D38" s="113">
        <f>IFERROR(Manual!D38-Share2.0!D38,"")</f>
        <v>1.7872197813489921E-6</v>
      </c>
      <c r="E38" s="114">
        <f>IFERROR(Manual!E38-Share2.0!E38,"")</f>
        <v>-8.6273103558354158E-7</v>
      </c>
      <c r="F38" s="114">
        <f>IFERROR(Manual!F38-Share2.0!F38,"")</f>
        <v>2.4281937237996543E-7</v>
      </c>
      <c r="G38" s="115">
        <f>IFERROR(Manual!G38-Share2.0!G38,"")</f>
        <v>3.9970189014831847E-7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" thickBot="1" x14ac:dyDescent="0.35">
      <c r="A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ht="15" thickBot="1" x14ac:dyDescent="0.35">
      <c r="A40"/>
      <c r="B40" s="52" t="s">
        <v>147</v>
      </c>
      <c r="C40" s="5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ht="15" thickBot="1" x14ac:dyDescent="0.35">
      <c r="A41"/>
      <c r="B41" s="144" t="s">
        <v>40</v>
      </c>
      <c r="C41" s="54" t="s">
        <v>41</v>
      </c>
      <c r="D41" s="55" t="s">
        <v>42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ht="15" thickBot="1" x14ac:dyDescent="0.35">
      <c r="A42"/>
      <c r="B42" s="144"/>
      <c r="C42" s="56" t="s">
        <v>43</v>
      </c>
      <c r="D42" s="117">
        <f>IFERROR(Manual!D42-Share2.0!D42,"")</f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ht="15" thickBot="1" x14ac:dyDescent="0.35">
      <c r="A43"/>
      <c r="B43" s="144"/>
      <c r="C43" s="56" t="s">
        <v>44</v>
      </c>
      <c r="D43" s="93">
        <f>IFERROR(Manual!D43-Share2.0!D43,"")</f>
        <v>-2.7727261134227049E-7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ht="15" thickBot="1" x14ac:dyDescent="0.35">
      <c r="A44"/>
      <c r="B44" s="144"/>
      <c r="C44" s="56" t="s">
        <v>45</v>
      </c>
      <c r="D44" s="93">
        <f>IFERROR(Manual!D44-Share2.0!D44,"")</f>
        <v>2.7841630709929399E-7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ht="15" thickBot="1" x14ac:dyDescent="0.35">
      <c r="A45"/>
      <c r="B45" s="144" t="s">
        <v>46</v>
      </c>
      <c r="C45" s="54" t="s">
        <v>41</v>
      </c>
      <c r="D45" s="59" t="s">
        <v>47</v>
      </c>
      <c r="E45" s="60" t="s">
        <v>48</v>
      </c>
      <c r="F45" s="60" t="s">
        <v>49</v>
      </c>
      <c r="G45" s="60" t="s">
        <v>50</v>
      </c>
      <c r="H45" s="60" t="s">
        <v>51</v>
      </c>
      <c r="I45" s="60" t="s">
        <v>52</v>
      </c>
      <c r="J45" s="60" t="s">
        <v>53</v>
      </c>
      <c r="K45" s="60" t="s">
        <v>54</v>
      </c>
      <c r="L45" s="60" t="s">
        <v>55</v>
      </c>
      <c r="M45" s="60" t="s">
        <v>56</v>
      </c>
      <c r="N45" s="60" t="s">
        <v>57</v>
      </c>
      <c r="O45" s="60" t="s">
        <v>58</v>
      </c>
      <c r="P45" s="60" t="s">
        <v>59</v>
      </c>
      <c r="Q45" s="60" t="s">
        <v>60</v>
      </c>
      <c r="R45" s="61" t="s">
        <v>61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ht="15" thickBot="1" x14ac:dyDescent="0.35">
      <c r="A46"/>
      <c r="B46" s="144"/>
      <c r="C46" s="56" t="s">
        <v>43</v>
      </c>
      <c r="D46" s="118">
        <f>IFERROR(Manual!D46-Share2.0!D46,"")</f>
        <v>0</v>
      </c>
      <c r="E46" s="119">
        <f>IFERROR(Manual!E46-Share2.0!E46,"")</f>
        <v>0</v>
      </c>
      <c r="F46" s="119">
        <f>IFERROR(Manual!F46-Share2.0!F46,"")</f>
        <v>0</v>
      </c>
      <c r="G46" s="119">
        <f>IFERROR(Manual!G46-Share2.0!G46,"")</f>
        <v>0</v>
      </c>
      <c r="H46" s="119">
        <f>IFERROR(Manual!H46-Share2.0!H46,"")</f>
        <v>0</v>
      </c>
      <c r="I46" s="119">
        <f>IFERROR(Manual!I46-Share2.0!I46,"")</f>
        <v>0</v>
      </c>
      <c r="J46" s="119">
        <f>IFERROR(Manual!J46-Share2.0!J46,"")</f>
        <v>0</v>
      </c>
      <c r="K46" s="119">
        <f>IFERROR(Manual!K46-Share2.0!K46,"")</f>
        <v>0</v>
      </c>
      <c r="L46" s="119">
        <f>IFERROR(Manual!L46-Share2.0!L46,"")</f>
        <v>0</v>
      </c>
      <c r="M46" s="119">
        <f>IFERROR(Manual!M46-Share2.0!M46,"")</f>
        <v>0</v>
      </c>
      <c r="N46" s="119">
        <f>IFERROR(Manual!N46-Share2.0!N46,"")</f>
        <v>0</v>
      </c>
      <c r="O46" s="119">
        <f>IFERROR(Manual!O46-Share2.0!O46,"")</f>
        <v>0</v>
      </c>
      <c r="P46" s="119">
        <f>IFERROR(Manual!P46-Share2.0!P46,"")</f>
        <v>0</v>
      </c>
      <c r="Q46" s="119">
        <f>IFERROR(Manual!Q46-Share2.0!Q46,"")</f>
        <v>0</v>
      </c>
      <c r="R46" s="120">
        <f>IFERROR(Manual!R46-Share2.0!R46,"")</f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ht="15" thickBot="1" x14ac:dyDescent="0.35">
      <c r="A47"/>
      <c r="B47" s="144"/>
      <c r="C47" s="56" t="s">
        <v>44</v>
      </c>
      <c r="D47" s="121">
        <f>IFERROR(Manual!D47-Share2.0!D47,"")</f>
        <v>5.0204032474239534E-8</v>
      </c>
      <c r="E47" s="122">
        <f>IFERROR(Manual!E47-Share2.0!E47,"")</f>
        <v>4.6789290285243965E-7</v>
      </c>
      <c r="F47" s="122">
        <f>IFERROR(Manual!F47-Share2.0!F47,"")</f>
        <v>-6.073837425619945E-7</v>
      </c>
      <c r="G47" s="122">
        <f>IFERROR(Manual!G47-Share2.0!G47,"")</f>
        <v>-2.6203522357764065E-7</v>
      </c>
      <c r="H47" s="122">
        <f>IFERROR(Manual!H47-Share2.0!H47,"")</f>
        <v>1.0383443154715193E-6</v>
      </c>
      <c r="I47" s="122">
        <f>IFERROR(Manual!I47-Share2.0!I47,"")</f>
        <v>-3.9759472875825516E-7</v>
      </c>
      <c r="J47" s="122">
        <f>IFERROR(Manual!J47-Share2.0!J47,"")</f>
        <v>-5.4057467213815529E-7</v>
      </c>
      <c r="K47" s="122">
        <f>IFERROR(Manual!K47-Share2.0!K47,"")</f>
        <v>4.4718684075097798E-7</v>
      </c>
      <c r="L47" s="122">
        <f>IFERROR(Manual!L47-Share2.0!L47,"")</f>
        <v>-8.6128377645264438E-8</v>
      </c>
      <c r="M47" s="122">
        <f>IFERROR(Manual!M47-Share2.0!M47,"")</f>
        <v>-1.3035318379794967E-7</v>
      </c>
      <c r="N47" s="122">
        <f>IFERROR(Manual!N47-Share2.0!N47,"")</f>
        <v>8.7238494293637387E-8</v>
      </c>
      <c r="O47" s="122">
        <f>IFERROR(Manual!O47-Share2.0!O47,"")</f>
        <v>4.3391773407687115E-8</v>
      </c>
      <c r="P47" s="122">
        <f>IFERROR(Manual!P47-Share2.0!P47,"")</f>
        <v>-6.0016433383377338E-9</v>
      </c>
      <c r="Q47" s="122">
        <f>IFERROR(Manual!Q47-Share2.0!Q47,"")</f>
        <v>-3.2161356694189545E-8</v>
      </c>
      <c r="R47" s="123">
        <f>IFERROR(Manual!R47-Share2.0!R47,"")</f>
        <v>-5.2411637109373434E-8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ht="15" thickBot="1" x14ac:dyDescent="0.35">
      <c r="A48"/>
      <c r="B48" s="144"/>
      <c r="C48" s="56" t="s">
        <v>45</v>
      </c>
      <c r="D48" s="121">
        <f>IFERROR(Manual!D48-Share2.0!D48,"")</f>
        <v>4.7023685001207002E-8</v>
      </c>
      <c r="E48" s="122">
        <f>IFERROR(Manual!E48-Share2.0!E48,"")</f>
        <v>1.6822062004527918E-7</v>
      </c>
      <c r="F48" s="122">
        <f>IFERROR(Manual!F48-Share2.0!F48,"")</f>
        <v>-5.0266234362383866E-8</v>
      </c>
      <c r="G48" s="122">
        <f>IFERROR(Manual!G48-Share2.0!G48,"")</f>
        <v>-3.8389120426800261E-8</v>
      </c>
      <c r="H48" s="122">
        <f>IFERROR(Manual!H48-Share2.0!H48,"")</f>
        <v>-5.7565259134126356E-8</v>
      </c>
      <c r="I48" s="122">
        <f>IFERROR(Manual!I48-Share2.0!I48,"")</f>
        <v>1.0571984964020953E-7</v>
      </c>
      <c r="J48" s="122">
        <f>IFERROR(Manual!J48-Share2.0!J48,"")</f>
        <v>6.0732578788073865E-8</v>
      </c>
      <c r="K48" s="122">
        <f>IFERROR(Manual!K48-Share2.0!K48,"")</f>
        <v>-5.6064204155027719E-8</v>
      </c>
      <c r="L48" s="122">
        <f>IFERROR(Manual!L48-Share2.0!L48,"")</f>
        <v>1.2983320394482911E-8</v>
      </c>
      <c r="M48" s="122">
        <f>IFERROR(Manual!M48-Share2.0!M48,"")</f>
        <v>1.5814726214355423E-8</v>
      </c>
      <c r="N48" s="122">
        <f>IFERROR(Manual!N48-Share2.0!N48,"")</f>
        <v>-1.4399371332882854E-8</v>
      </c>
      <c r="O48" s="122">
        <f>IFERROR(Manual!O48-Share2.0!O48,"")</f>
        <v>-1.2018720658892729E-8</v>
      </c>
      <c r="P48" s="122">
        <f>IFERROR(Manual!P48-Share2.0!P48,"")</f>
        <v>1.2957940009623165E-9</v>
      </c>
      <c r="Q48" s="122">
        <f>IFERROR(Manual!Q48-Share2.0!Q48,"")</f>
        <v>1.1899200179875391E-8</v>
      </c>
      <c r="R48" s="123">
        <f>IFERROR(Manual!R48-Share2.0!R48,"")</f>
        <v>1.2341158242144996E-8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ht="15" thickBot="1" x14ac:dyDescent="0.35">
      <c r="A49"/>
      <c r="B49" s="144" t="s">
        <v>62</v>
      </c>
      <c r="C49" s="54" t="s">
        <v>41</v>
      </c>
      <c r="D49" s="59" t="s">
        <v>47</v>
      </c>
      <c r="E49" s="60" t="s">
        <v>48</v>
      </c>
      <c r="F49" s="60" t="s">
        <v>49</v>
      </c>
      <c r="G49" s="60" t="s">
        <v>50</v>
      </c>
      <c r="H49" s="60" t="s">
        <v>51</v>
      </c>
      <c r="I49" s="60" t="s">
        <v>52</v>
      </c>
      <c r="J49" s="60" t="s">
        <v>53</v>
      </c>
      <c r="K49" s="60" t="s">
        <v>54</v>
      </c>
      <c r="L49" s="60" t="s">
        <v>55</v>
      </c>
      <c r="M49" s="60" t="s">
        <v>56</v>
      </c>
      <c r="N49" s="60" t="s">
        <v>57</v>
      </c>
      <c r="O49" s="60" t="s">
        <v>58</v>
      </c>
      <c r="P49" s="60" t="s">
        <v>59</v>
      </c>
      <c r="Q49" s="60" t="s">
        <v>60</v>
      </c>
      <c r="R49" s="61" t="s">
        <v>61</v>
      </c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ht="15" thickBot="1" x14ac:dyDescent="0.35">
      <c r="A50"/>
      <c r="B50" s="144"/>
      <c r="C50" s="56" t="s">
        <v>43</v>
      </c>
      <c r="D50" s="118">
        <f>IFERROR(Manual!D50-Share2.0!D50,"")</f>
        <v>0</v>
      </c>
      <c r="E50" s="119">
        <f>IFERROR(Manual!E50-Share2.0!E50,"")</f>
        <v>0</v>
      </c>
      <c r="F50" s="119">
        <f>IFERROR(Manual!F50-Share2.0!F50,"")</f>
        <v>0</v>
      </c>
      <c r="G50" s="119">
        <f>IFERROR(Manual!G50-Share2.0!G50,"")</f>
        <v>0</v>
      </c>
      <c r="H50" s="119">
        <f>IFERROR(Manual!H50-Share2.0!H50,"")</f>
        <v>0</v>
      </c>
      <c r="I50" s="119">
        <f>IFERROR(Manual!I50-Share2.0!I50,"")</f>
        <v>0</v>
      </c>
      <c r="J50" s="119">
        <f>IFERROR(Manual!J50-Share2.0!J50,"")</f>
        <v>0</v>
      </c>
      <c r="K50" s="119">
        <f>IFERROR(Manual!K50-Share2.0!K50,"")</f>
        <v>0</v>
      </c>
      <c r="L50" s="119">
        <f>IFERROR(Manual!L50-Share2.0!L50,"")</f>
        <v>0</v>
      </c>
      <c r="M50" s="119">
        <f>IFERROR(Manual!M50-Share2.0!M50,"")</f>
        <v>0</v>
      </c>
      <c r="N50" s="119">
        <f>IFERROR(Manual!N50-Share2.0!N50,"")</f>
        <v>0</v>
      </c>
      <c r="O50" s="119">
        <f>IFERROR(Manual!O50-Share2.0!O50,"")</f>
        <v>0</v>
      </c>
      <c r="P50" s="119">
        <f>IFERROR(Manual!P50-Share2.0!P50,"")</f>
        <v>0</v>
      </c>
      <c r="Q50" s="119">
        <f>IFERROR(Manual!Q50-Share2.0!Q50,"")</f>
        <v>0</v>
      </c>
      <c r="R50" s="120">
        <f>IFERROR(Manual!R50-Share2.0!R50,"")</f>
        <v>0</v>
      </c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ht="15" thickBot="1" x14ac:dyDescent="0.35">
      <c r="A51"/>
      <c r="B51" s="144"/>
      <c r="C51" s="56" t="s">
        <v>44</v>
      </c>
      <c r="D51" s="121">
        <f>IFERROR(Manual!D51-Share2.0!D51,"")</f>
        <v>7.2524255132126281E-9</v>
      </c>
      <c r="E51" s="122">
        <f>IFERROR(Manual!E51-Share2.0!E51,"")</f>
        <v>6.4174642096179191E-8</v>
      </c>
      <c r="F51" s="122">
        <f>IFERROR(Manual!F51-Share2.0!F51,"")</f>
        <v>-8.0209333019416924E-8</v>
      </c>
      <c r="G51" s="122">
        <f>IFERROR(Manual!G51-Share2.0!G51,"")</f>
        <v>-2.3795680603906633E-8</v>
      </c>
      <c r="H51" s="122">
        <f>IFERROR(Manual!H51-Share2.0!H51,"")</f>
        <v>2.4648566825609722E-7</v>
      </c>
      <c r="I51" s="122">
        <f>IFERROR(Manual!I51-Share2.0!I51,"")</f>
        <v>-1.0632741731052395E-7</v>
      </c>
      <c r="J51" s="122">
        <f>IFERROR(Manual!J51-Share2.0!J51,"")</f>
        <v>-1.7159281067192513E-7</v>
      </c>
      <c r="K51" s="122">
        <f>IFERROR(Manual!K51-Share2.0!K51,"")</f>
        <v>1.7404246913218981E-7</v>
      </c>
      <c r="L51" s="122">
        <f>IFERROR(Manual!L51-Share2.0!L51,"")</f>
        <v>-4.101194869972867E-8</v>
      </c>
      <c r="M51" s="122">
        <f>IFERROR(Manual!M51-Share2.0!M51,"")</f>
        <v>-5.1794166435348982E-8</v>
      </c>
      <c r="N51" s="122">
        <f>IFERROR(Manual!N51-Share2.0!N51,"")</f>
        <v>3.9010678045976049E-8</v>
      </c>
      <c r="O51" s="122">
        <f>IFERROR(Manual!O51-Share2.0!O51,"")</f>
        <v>2.3238926743064745E-8</v>
      </c>
      <c r="P51" s="122">
        <f>IFERROR(Manual!P51-Share2.0!P51,"")</f>
        <v>-3.2318880713191975E-9</v>
      </c>
      <c r="Q51" s="122">
        <f>IFERROR(Manual!Q51-Share2.0!Q51,"")</f>
        <v>-1.8148212773013133E-8</v>
      </c>
      <c r="R51" s="123">
        <f>IFERROR(Manual!R51-Share2.0!R51,"")</f>
        <v>-3.0255585917401566E-8</v>
      </c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ht="15" thickBot="1" x14ac:dyDescent="0.35">
      <c r="A52"/>
      <c r="B52" s="144"/>
      <c r="C52" s="56" t="s">
        <v>45</v>
      </c>
      <c r="D52" s="121">
        <f>IFERROR(Manual!D52-Share2.0!D52,"")</f>
        <v>-3.4939514224820601E-9</v>
      </c>
      <c r="E52" s="122">
        <f>IFERROR(Manual!E52-Share2.0!E52,"")</f>
        <v>1.2185139387137309E-8</v>
      </c>
      <c r="F52" s="122">
        <f>IFERROR(Manual!F52-Share2.0!F52,"")</f>
        <v>2.5716860351313042E-9</v>
      </c>
      <c r="G52" s="122">
        <f>IFERROR(Manual!G52-Share2.0!G52,"")</f>
        <v>-2.7074296987065344E-8</v>
      </c>
      <c r="H52" s="122">
        <f>IFERROR(Manual!H52-Share2.0!H52,"")</f>
        <v>-8.7992514208150296E-9</v>
      </c>
      <c r="I52" s="122">
        <f>IFERROR(Manual!I52-Share2.0!I52,"")</f>
        <v>1.3860237738343856E-8</v>
      </c>
      <c r="J52" s="122">
        <f>IFERROR(Manual!J52-Share2.0!J52,"")</f>
        <v>7.8888378251748548E-10</v>
      </c>
      <c r="K52" s="122">
        <f>IFERROR(Manual!K52-Share2.0!K52,"")</f>
        <v>6.7545015219015736E-9</v>
      </c>
      <c r="L52" s="122">
        <f>IFERROR(Manual!L52-Share2.0!L52,"")</f>
        <v>1.5489570035897432E-8</v>
      </c>
      <c r="M52" s="122">
        <f>IFERROR(Manual!M52-Share2.0!M52,"")</f>
        <v>1.4489730657289354E-8</v>
      </c>
      <c r="N52" s="122">
        <f>IFERROR(Manual!N52-Share2.0!N52,"")</f>
        <v>-6.9221176100114912E-9</v>
      </c>
      <c r="O52" s="122">
        <f>IFERROR(Manual!O52-Share2.0!O52,"")</f>
        <v>-1.0428457151425916E-8</v>
      </c>
      <c r="P52" s="122">
        <f>IFERROR(Manual!P52-Share2.0!P52,"")</f>
        <v>6.5374932420661502E-10</v>
      </c>
      <c r="Q52" s="122">
        <f>IFERROR(Manual!Q52-Share2.0!Q52,"")</f>
        <v>6.9552307285954129E-9</v>
      </c>
      <c r="R52" s="123">
        <f>IFERROR(Manual!R52-Share2.0!R52,"")</f>
        <v>9.3749971525583682E-9</v>
      </c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ht="15" thickBot="1" x14ac:dyDescent="0.35">
      <c r="A53"/>
      <c r="B53" s="144" t="s">
        <v>63</v>
      </c>
      <c r="C53" s="54" t="s">
        <v>41</v>
      </c>
      <c r="D53" s="59" t="s">
        <v>47</v>
      </c>
      <c r="E53" s="60" t="s">
        <v>48</v>
      </c>
      <c r="F53" s="60" t="s">
        <v>49</v>
      </c>
      <c r="G53" s="60" t="s">
        <v>50</v>
      </c>
      <c r="H53" s="60" t="s">
        <v>51</v>
      </c>
      <c r="I53" s="60" t="s">
        <v>52</v>
      </c>
      <c r="J53" s="60" t="s">
        <v>53</v>
      </c>
      <c r="K53" s="60" t="s">
        <v>54</v>
      </c>
      <c r="L53" s="60" t="s">
        <v>55</v>
      </c>
      <c r="M53" s="60" t="s">
        <v>56</v>
      </c>
      <c r="N53" s="60" t="s">
        <v>57</v>
      </c>
      <c r="O53" s="60" t="s">
        <v>58</v>
      </c>
      <c r="P53" s="60" t="s">
        <v>59</v>
      </c>
      <c r="Q53" s="60" t="s">
        <v>60</v>
      </c>
      <c r="R53" s="61" t="s">
        <v>61</v>
      </c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ht="15" thickBot="1" x14ac:dyDescent="0.35">
      <c r="A54"/>
      <c r="B54" s="144"/>
      <c r="C54" s="56" t="s">
        <v>43</v>
      </c>
      <c r="D54" s="118">
        <f>IFERROR(Manual!D54-Share2.0!D54,"")</f>
        <v>0</v>
      </c>
      <c r="E54" s="119">
        <f>IFERROR(Manual!E54-Share2.0!E54,"")</f>
        <v>0</v>
      </c>
      <c r="F54" s="119">
        <f>IFERROR(Manual!F54-Share2.0!F54,"")</f>
        <v>0</v>
      </c>
      <c r="G54" s="119">
        <f>IFERROR(Manual!G54-Share2.0!G54,"")</f>
        <v>0</v>
      </c>
      <c r="H54" s="119">
        <f>IFERROR(Manual!H54-Share2.0!H54,"")</f>
        <v>0</v>
      </c>
      <c r="I54" s="119">
        <f>IFERROR(Manual!I54-Share2.0!I54,"")</f>
        <v>0</v>
      </c>
      <c r="J54" s="119">
        <f>IFERROR(Manual!J54-Share2.0!J54,"")</f>
        <v>0</v>
      </c>
      <c r="K54" s="119">
        <f>IFERROR(Manual!K54-Share2.0!K54,"")</f>
        <v>0</v>
      </c>
      <c r="L54" s="119">
        <f>IFERROR(Manual!L54-Share2.0!L54,"")</f>
        <v>0</v>
      </c>
      <c r="M54" s="119">
        <f>IFERROR(Manual!M54-Share2.0!M54,"")</f>
        <v>0</v>
      </c>
      <c r="N54" s="119">
        <f>IFERROR(Manual!N54-Share2.0!N54,"")</f>
        <v>0</v>
      </c>
      <c r="O54" s="119">
        <f>IFERROR(Manual!O54-Share2.0!O54,"")</f>
        <v>0</v>
      </c>
      <c r="P54" s="119">
        <f>IFERROR(Manual!P54-Share2.0!P54,"")</f>
        <v>0</v>
      </c>
      <c r="Q54" s="119">
        <f>IFERROR(Manual!Q54-Share2.0!Q54,"")</f>
        <v>0</v>
      </c>
      <c r="R54" s="120">
        <f>IFERROR(Manual!R54-Share2.0!R54,"")</f>
        <v>0</v>
      </c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ht="15" thickBot="1" x14ac:dyDescent="0.35">
      <c r="A55"/>
      <c r="B55" s="144"/>
      <c r="C55" s="56" t="s">
        <v>44</v>
      </c>
      <c r="D55" s="121">
        <f>IFERROR(Manual!D55-Share2.0!D55,"")</f>
        <v>4.2951606961047235E-8</v>
      </c>
      <c r="E55" s="122">
        <f>IFERROR(Manual!E55-Share2.0!E55,"")</f>
        <v>4.0371826075572513E-7</v>
      </c>
      <c r="F55" s="122">
        <f>IFERROR(Manual!F55-Share2.0!F55,"")</f>
        <v>-5.2717440954253014E-7</v>
      </c>
      <c r="G55" s="122">
        <f>IFERROR(Manual!G55-Share2.0!G55,"")</f>
        <v>-2.3823954297395086E-7</v>
      </c>
      <c r="H55" s="122">
        <f>IFERROR(Manual!H55-Share2.0!H55,"")</f>
        <v>7.9185864721527301E-7</v>
      </c>
      <c r="I55" s="122">
        <f>IFERROR(Manual!I55-Share2.0!I55,"")</f>
        <v>-2.912673114479074E-7</v>
      </c>
      <c r="J55" s="122">
        <f>IFERROR(Manual!J55-Share2.0!J55,"")</f>
        <v>-3.6898186146576938E-7</v>
      </c>
      <c r="K55" s="122">
        <f>IFERROR(Manual!K55-Share2.0!K55,"")</f>
        <v>2.7314437161865264E-7</v>
      </c>
      <c r="L55" s="122">
        <f>IFERROR(Manual!L55-Share2.0!L55,"")</f>
        <v>-4.5116428945752608E-8</v>
      </c>
      <c r="M55" s="122">
        <f>IFERROR(Manual!M55-Share2.0!M55,"")</f>
        <v>-7.8559017362275427E-8</v>
      </c>
      <c r="N55" s="122">
        <f>IFERROR(Manual!N55-Share2.0!N55,"")</f>
        <v>4.8227816247775687E-8</v>
      </c>
      <c r="O55" s="122">
        <f>IFERROR(Manual!O55-Share2.0!O55,"")</f>
        <v>2.0152846664351319E-8</v>
      </c>
      <c r="P55" s="122">
        <f>IFERROR(Manual!P55-Share2.0!P55,"")</f>
        <v>-2.7697552670998514E-9</v>
      </c>
      <c r="Q55" s="122">
        <f>IFERROR(Manual!Q55-Share2.0!Q55,"")</f>
        <v>-1.4013143921149307E-8</v>
      </c>
      <c r="R55" s="123">
        <f>IFERROR(Manual!R55-Share2.0!R55,"")</f>
        <v>-2.215605119196848E-8</v>
      </c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ht="15" thickBot="1" x14ac:dyDescent="0.35">
      <c r="A56"/>
      <c r="B56" s="144"/>
      <c r="C56" s="56" t="s">
        <v>45</v>
      </c>
      <c r="D56" s="121">
        <f>IFERROR(Manual!D56-Share2.0!D56,"")</f>
        <v>5.0517636424312479E-8</v>
      </c>
      <c r="E56" s="122">
        <f>IFERROR(Manual!E56-Share2.0!E56,"")</f>
        <v>1.5603548065862977E-7</v>
      </c>
      <c r="F56" s="122">
        <f>IFERROR(Manual!F56-Share2.0!F56,"")</f>
        <v>-5.2837920398382532E-8</v>
      </c>
      <c r="G56" s="122">
        <f>IFERROR(Manual!G56-Share2.0!G56,"")</f>
        <v>-1.1314823440168598E-8</v>
      </c>
      <c r="H56" s="122">
        <f>IFERROR(Manual!H56-Share2.0!H56,"")</f>
        <v>-4.8766007711576603E-8</v>
      </c>
      <c r="I56" s="122">
        <f>IFERROR(Manual!I56-Share2.0!I56,"")</f>
        <v>9.1859611907503524E-8</v>
      </c>
      <c r="J56" s="122">
        <f>IFERROR(Manual!J56-Share2.0!J56,"")</f>
        <v>5.9943695005122699E-8</v>
      </c>
      <c r="K56" s="122">
        <f>IFERROR(Manual!K56-Share2.0!K56,"")</f>
        <v>-6.2818705680832421E-8</v>
      </c>
      <c r="L56" s="122">
        <f>IFERROR(Manual!L56-Share2.0!L56,"")</f>
        <v>-2.5062496431492443E-9</v>
      </c>
      <c r="M56" s="122">
        <f>IFERROR(Manual!M56-Share2.0!M56,"")</f>
        <v>1.3249955568492289E-9</v>
      </c>
      <c r="N56" s="122">
        <f>IFERROR(Manual!N56-Share2.0!N56,"")</f>
        <v>-7.4772537226545227E-9</v>
      </c>
      <c r="O56" s="122">
        <f>IFERROR(Manual!O56-Share2.0!O56,"")</f>
        <v>-1.5902635087678557E-9</v>
      </c>
      <c r="P56" s="122">
        <f>IFERROR(Manual!P56-Share2.0!P56,"")</f>
        <v>6.4204467675570143E-10</v>
      </c>
      <c r="Q56" s="122">
        <f>IFERROR(Manual!Q56-Share2.0!Q56,"")</f>
        <v>4.9439694511715579E-9</v>
      </c>
      <c r="R56" s="123">
        <f>IFERROR(Manual!R56-Share2.0!R56,"")</f>
        <v>2.9661610896950484E-9</v>
      </c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ht="15" thickBot="1" x14ac:dyDescent="0.35">
      <c r="A57"/>
      <c r="B57" s="144" t="s">
        <v>64</v>
      </c>
      <c r="C57" s="54" t="s">
        <v>41</v>
      </c>
      <c r="D57" s="68" t="s">
        <v>65</v>
      </c>
      <c r="E57" s="69" t="s">
        <v>66</v>
      </c>
      <c r="F57" s="69" t="s">
        <v>67</v>
      </c>
      <c r="G57" s="69" t="s">
        <v>68</v>
      </c>
      <c r="H57" s="69" t="s">
        <v>69</v>
      </c>
      <c r="I57" s="69" t="s">
        <v>70</v>
      </c>
      <c r="J57" s="69" t="s">
        <v>71</v>
      </c>
      <c r="K57" s="69" t="s">
        <v>72</v>
      </c>
      <c r="L57" s="69" t="s">
        <v>73</v>
      </c>
      <c r="M57" s="69" t="s">
        <v>74</v>
      </c>
      <c r="N57" s="69" t="s">
        <v>75</v>
      </c>
      <c r="O57" s="69" t="s">
        <v>76</v>
      </c>
      <c r="P57" s="69" t="s">
        <v>77</v>
      </c>
      <c r="Q57" s="69" t="s">
        <v>78</v>
      </c>
      <c r="R57" s="69" t="s">
        <v>79</v>
      </c>
      <c r="S57" s="69" t="s">
        <v>80</v>
      </c>
      <c r="T57" s="69" t="s">
        <v>81</v>
      </c>
      <c r="U57" s="69" t="s">
        <v>82</v>
      </c>
      <c r="V57" s="69" t="s">
        <v>83</v>
      </c>
      <c r="W57" s="69" t="s">
        <v>84</v>
      </c>
      <c r="X57" s="69" t="s">
        <v>85</v>
      </c>
      <c r="Y57" s="69" t="s">
        <v>86</v>
      </c>
      <c r="Z57" s="69" t="s">
        <v>87</v>
      </c>
      <c r="AA57" s="70" t="s">
        <v>88</v>
      </c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ht="15" thickBot="1" x14ac:dyDescent="0.35">
      <c r="A58"/>
      <c r="B58" s="144"/>
      <c r="C58" s="56" t="s">
        <v>43</v>
      </c>
      <c r="D58" s="118">
        <f>IFERROR(Manual!D58-Share2.0!D58,"")</f>
        <v>0</v>
      </c>
      <c r="E58" s="119">
        <f>IFERROR(Manual!E58-Share2.0!E58,"")</f>
        <v>0</v>
      </c>
      <c r="F58" s="119">
        <f>IFERROR(Manual!F58-Share2.0!F58,"")</f>
        <v>0</v>
      </c>
      <c r="G58" s="119">
        <f>IFERROR(Manual!G58-Share2.0!G58,"")</f>
        <v>0</v>
      </c>
      <c r="H58" s="119">
        <f>IFERROR(Manual!H58-Share2.0!H58,"")</f>
        <v>0</v>
      </c>
      <c r="I58" s="119">
        <f>IFERROR(Manual!I58-Share2.0!I58,"")</f>
        <v>0</v>
      </c>
      <c r="J58" s="119">
        <f>IFERROR(Manual!J58-Share2.0!J58,"")</f>
        <v>0</v>
      </c>
      <c r="K58" s="119">
        <f>IFERROR(Manual!K58-Share2.0!K58,"")</f>
        <v>0</v>
      </c>
      <c r="L58" s="119">
        <f>IFERROR(Manual!L58-Share2.0!L58,"")</f>
        <v>0</v>
      </c>
      <c r="M58" s="119">
        <f>IFERROR(Manual!M58-Share2.0!M58,"")</f>
        <v>0</v>
      </c>
      <c r="N58" s="119">
        <f>IFERROR(Manual!N58-Share2.0!N58,"")</f>
        <v>0</v>
      </c>
      <c r="O58" s="119">
        <f>IFERROR(Manual!O58-Share2.0!O58,"")</f>
        <v>0</v>
      </c>
      <c r="P58" s="119">
        <f>IFERROR(Manual!P58-Share2.0!P58,"")</f>
        <v>0</v>
      </c>
      <c r="Q58" s="119">
        <f>IFERROR(Manual!Q58-Share2.0!Q58,"")</f>
        <v>0</v>
      </c>
      <c r="R58" s="119">
        <f>IFERROR(Manual!R58-Share2.0!R58,"")</f>
        <v>0</v>
      </c>
      <c r="S58" s="119">
        <f>IFERROR(Manual!S58-Share2.0!S58,"")</f>
        <v>0</v>
      </c>
      <c r="T58" s="119">
        <f>IFERROR(Manual!T58-Share2.0!T58,"")</f>
        <v>0</v>
      </c>
      <c r="U58" s="119">
        <f>IFERROR(Manual!U58-Share2.0!U58,"")</f>
        <v>0</v>
      </c>
      <c r="V58" s="119">
        <f>IFERROR(Manual!V58-Share2.0!V58,"")</f>
        <v>0</v>
      </c>
      <c r="W58" s="119">
        <f>IFERROR(Manual!W58-Share2.0!W58,"")</f>
        <v>0</v>
      </c>
      <c r="X58" s="119">
        <f>IFERROR(Manual!X58-Share2.0!X58,"")</f>
        <v>0</v>
      </c>
      <c r="Y58" s="119">
        <f>IFERROR(Manual!Y58-Share2.0!Y58,"")</f>
        <v>0</v>
      </c>
      <c r="Z58" s="119">
        <f>IFERROR(Manual!Z58-Share2.0!Z58,"")</f>
        <v>0</v>
      </c>
      <c r="AA58" s="120">
        <f>IFERROR(Manual!AA58-Share2.0!AA58,"")</f>
        <v>0</v>
      </c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ht="15" thickBot="1" x14ac:dyDescent="0.35">
      <c r="A59"/>
      <c r="B59" s="144"/>
      <c r="C59" s="56" t="s">
        <v>44</v>
      </c>
      <c r="D59" s="111">
        <f>IFERROR(Manual!D59-Share2.0!D59,"")</f>
        <v>4.7478940172333318E-8</v>
      </c>
      <c r="E59" s="110">
        <f>IFERROR(Manual!E59-Share2.0!E59,"")</f>
        <v>1.0436510893127235E-8</v>
      </c>
      <c r="F59" s="110">
        <f>IFERROR(Manual!F59-Share2.0!F59,"")</f>
        <v>-1.0094904404588101E-11</v>
      </c>
      <c r="G59" s="110">
        <f>IFERROR(Manual!G59-Share2.0!G59,"")</f>
        <v>-4.5173251160329428E-8</v>
      </c>
      <c r="H59" s="110">
        <f>IFERROR(Manual!H59-Share2.0!H59,"")</f>
        <v>5.2440928010146545E-8</v>
      </c>
      <c r="I59" s="110">
        <f>IFERROR(Manual!I59-Share2.0!I59,"")</f>
        <v>1.2981056599463872E-8</v>
      </c>
      <c r="J59" s="110">
        <f>IFERROR(Manual!J59-Share2.0!J59,"")</f>
        <v>-2.1889430473667325E-8</v>
      </c>
      <c r="K59" s="110">
        <f>IFERROR(Manual!K59-Share2.0!K59,"")</f>
        <v>-2.3334725226970021E-8</v>
      </c>
      <c r="L59" s="110">
        <f>IFERROR(Manual!L59-Share2.0!L59,"")</f>
        <v>-9.2933530302361823E-8</v>
      </c>
      <c r="M59" s="110">
        <f>IFERROR(Manual!M59-Share2.0!M59,"")</f>
        <v>-2.3618803993760012E-9</v>
      </c>
      <c r="N59" s="110">
        <f>IFERROR(Manual!N59-Share2.0!N59,"")</f>
        <v>-6.9016017915837086E-8</v>
      </c>
      <c r="O59" s="110">
        <f>IFERROR(Manual!O59-Share2.0!O59,"")</f>
        <v>3.0732002649356866E-8</v>
      </c>
      <c r="P59" s="110">
        <f>IFERROR(Manual!P59-Share2.0!P59,"")</f>
        <v>-2.4332877349327042E-9</v>
      </c>
      <c r="Q59" s="110">
        <f>IFERROR(Manual!Q59-Share2.0!Q59,"")</f>
        <v>-9.8186353237337057E-9</v>
      </c>
      <c r="R59" s="110">
        <f>IFERROR(Manual!R59-Share2.0!R59,"")</f>
        <v>-3.2834342410443564E-8</v>
      </c>
      <c r="S59" s="110">
        <f>IFERROR(Manual!S59-Share2.0!S59,"")</f>
        <v>-2.6454023651224616E-8</v>
      </c>
      <c r="T59" s="110">
        <f>IFERROR(Manual!T59-Share2.0!T59,"")</f>
        <v>-2.8889304045179049E-8</v>
      </c>
      <c r="U59" s="110">
        <f>IFERROR(Manual!U59-Share2.0!U59,"")</f>
        <v>-1.2302237246920519E-8</v>
      </c>
      <c r="V59" s="110">
        <f>IFERROR(Manual!V59-Share2.0!V59,"")</f>
        <v>-2.472099670781068E-8</v>
      </c>
      <c r="W59" s="110">
        <f>IFERROR(Manual!W59-Share2.0!W59,"")</f>
        <v>-2.1264282559492302E-8</v>
      </c>
      <c r="X59" s="110">
        <f>IFERROR(Manual!X59-Share2.0!X59,"")</f>
        <v>-1.9090842806341463E-8</v>
      </c>
      <c r="Y59" s="110">
        <f>IFERROR(Manual!Y59-Share2.0!Y59,"")</f>
        <v>-3.2199983325651056E-8</v>
      </c>
      <c r="Z59" s="110">
        <f>IFERROR(Manual!Z59-Share2.0!Z59,"")</f>
        <v>3.5366434824983528E-8</v>
      </c>
      <c r="AA59" s="112">
        <f>IFERROR(Manual!AA59-Share2.0!AA59,"")</f>
        <v>-1.9816182908992397E-9</v>
      </c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ht="15" thickBot="1" x14ac:dyDescent="0.35">
      <c r="A60"/>
      <c r="B60" s="144"/>
      <c r="C60" s="56" t="s">
        <v>45</v>
      </c>
      <c r="D60" s="113">
        <f>IFERROR(Manual!D60-Share2.0!D60,"")</f>
        <v>-2.2319572369998431E-8</v>
      </c>
      <c r="E60" s="114">
        <f>IFERROR(Manual!E60-Share2.0!E60,"")</f>
        <v>1.1785884650172829E-8</v>
      </c>
      <c r="F60" s="114">
        <f>IFERROR(Manual!F60-Share2.0!F60,"")</f>
        <v>-2.3454045879924001E-9</v>
      </c>
      <c r="G60" s="114">
        <f>IFERROR(Manual!G60-Share2.0!G60,"")</f>
        <v>6.2862900084611345E-8</v>
      </c>
      <c r="H60" s="114">
        <f>IFERROR(Manual!H60-Share2.0!H60,"")</f>
        <v>5.7565924108278488E-8</v>
      </c>
      <c r="I60" s="114">
        <f>IFERROR(Manual!I60-Share2.0!I60,"")</f>
        <v>2.7245369616651915E-8</v>
      </c>
      <c r="J60" s="114">
        <f>IFERROR(Manual!J60-Share2.0!J60,"")</f>
        <v>1.0034718188767916E-8</v>
      </c>
      <c r="K60" s="114">
        <f>IFERROR(Manual!K60-Share2.0!K60,"")</f>
        <v>1.7598562461690684E-8</v>
      </c>
      <c r="L60" s="114">
        <f>IFERROR(Manual!L60-Share2.0!L60,"")</f>
        <v>5.1778679700841337E-8</v>
      </c>
      <c r="M60" s="114">
        <f>IFERROR(Manual!M60-Share2.0!M60,"")</f>
        <v>-2.6738947314988715E-9</v>
      </c>
      <c r="N60" s="114">
        <f>IFERROR(Manual!N60-Share2.0!N60,"")</f>
        <v>-3.5492863323946869E-8</v>
      </c>
      <c r="O60" s="114">
        <f>IFERROR(Manual!O60-Share2.0!O60,"")</f>
        <v>1.0297569688882263E-8</v>
      </c>
      <c r="P60" s="114">
        <f>IFERROR(Manual!P60-Share2.0!P60,"")</f>
        <v>-1.7094897479790622E-8</v>
      </c>
      <c r="Q60" s="114">
        <f>IFERROR(Manual!Q60-Share2.0!Q60,"")</f>
        <v>-1.2821323367145226E-8</v>
      </c>
      <c r="R60" s="114">
        <f>IFERROR(Manual!R60-Share2.0!R60,"")</f>
        <v>-5.4284256330479341E-9</v>
      </c>
      <c r="S60" s="114">
        <f>IFERROR(Manual!S60-Share2.0!S60,"")</f>
        <v>1.2343348418028532E-9</v>
      </c>
      <c r="T60" s="114">
        <f>IFERROR(Manual!T60-Share2.0!T60,"")</f>
        <v>3.2472691284188282E-8</v>
      </c>
      <c r="U60" s="114">
        <f>IFERROR(Manual!U60-Share2.0!U60,"")</f>
        <v>1.1279490520852559E-8</v>
      </c>
      <c r="V60" s="114">
        <f>IFERROR(Manual!V60-Share2.0!V60,"")</f>
        <v>3.7056144907773869E-8</v>
      </c>
      <c r="W60" s="114">
        <f>IFERROR(Manual!W60-Share2.0!W60,"")</f>
        <v>3.529692147201044E-8</v>
      </c>
      <c r="X60" s="114">
        <f>IFERROR(Manual!X60-Share2.0!X60,"")</f>
        <v>1.3009764819257863E-8</v>
      </c>
      <c r="Y60" s="114">
        <f>IFERROR(Manual!Y60-Share2.0!Y60,"")</f>
        <v>-3.924820656800096E-8</v>
      </c>
      <c r="Z60" s="114">
        <f>IFERROR(Manual!Z60-Share2.0!Z60,"")</f>
        <v>5.6739859683081761E-8</v>
      </c>
      <c r="AA60" s="115">
        <f>IFERROR(Manual!AA60-Share2.0!AA60,"")</f>
        <v>-2.0417920762114128E-8</v>
      </c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ht="15" thickBot="1" x14ac:dyDescent="0.35">
      <c r="A61"/>
      <c r="B61" s="144" t="s">
        <v>89</v>
      </c>
      <c r="C61" s="54" t="s">
        <v>41</v>
      </c>
      <c r="D61" s="59" t="s">
        <v>90</v>
      </c>
      <c r="E61" s="69" t="s">
        <v>91</v>
      </c>
      <c r="F61" s="69" t="s">
        <v>92</v>
      </c>
      <c r="G61" s="69" t="s">
        <v>93</v>
      </c>
      <c r="H61" s="69" t="s">
        <v>94</v>
      </c>
      <c r="I61" s="69" t="s">
        <v>95</v>
      </c>
      <c r="J61" s="69" t="s">
        <v>96</v>
      </c>
      <c r="K61" s="69" t="s">
        <v>97</v>
      </c>
      <c r="L61" s="69" t="s">
        <v>98</v>
      </c>
      <c r="M61" s="69" t="s">
        <v>99</v>
      </c>
      <c r="N61" s="69" t="s">
        <v>100</v>
      </c>
      <c r="O61" s="70" t="s">
        <v>101</v>
      </c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ht="15" thickBot="1" x14ac:dyDescent="0.35">
      <c r="A62"/>
      <c r="B62" s="144"/>
      <c r="C62" s="56" t="s">
        <v>43</v>
      </c>
      <c r="D62" s="118">
        <f>IFERROR(Manual!D62-Share2.0!D62,"")</f>
        <v>0</v>
      </c>
      <c r="E62" s="119">
        <f>IFERROR(Manual!E62-Share2.0!E62,"")</f>
        <v>0</v>
      </c>
      <c r="F62" s="119">
        <f>IFERROR(Manual!F62-Share2.0!F62,"")</f>
        <v>0</v>
      </c>
      <c r="G62" s="119">
        <f>IFERROR(Manual!G62-Share2.0!G62,"")</f>
        <v>0</v>
      </c>
      <c r="H62" s="119">
        <f>IFERROR(Manual!H62-Share2.0!H62,"")</f>
        <v>0</v>
      </c>
      <c r="I62" s="119" t="str">
        <f>IFERROR(Manual!I62-Share2.0!I62,"")</f>
        <v/>
      </c>
      <c r="J62" s="119" t="str">
        <f>IFERROR(Manual!J62-Share2.0!J62,"")</f>
        <v/>
      </c>
      <c r="K62" s="119" t="str">
        <f>IFERROR(Manual!K62-Share2.0!K62,"")</f>
        <v/>
      </c>
      <c r="L62" s="119" t="str">
        <f>IFERROR(Manual!L62-Share2.0!L62,"")</f>
        <v/>
      </c>
      <c r="M62" s="119">
        <f>IFERROR(Manual!M62-Share2.0!M62,"")</f>
        <v>0</v>
      </c>
      <c r="N62" s="119">
        <f>IFERROR(Manual!N62-Share2.0!N62,"")</f>
        <v>0</v>
      </c>
      <c r="O62" s="120">
        <f>IFERROR(Manual!O62-Share2.0!O62,"")</f>
        <v>0</v>
      </c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ht="15" thickBot="1" x14ac:dyDescent="0.35">
      <c r="A63"/>
      <c r="B63" s="144"/>
      <c r="C63" s="56" t="s">
        <v>44</v>
      </c>
      <c r="D63" s="121">
        <f>IFERROR(Manual!D63-Share2.0!D63,"")</f>
        <v>2.4722674090218999E-9</v>
      </c>
      <c r="E63" s="110">
        <f>IFERROR(Manual!E63-Share2.0!E63,"")</f>
        <v>-6.3611864245484082E-8</v>
      </c>
      <c r="F63" s="110">
        <f>IFERROR(Manual!F63-Share2.0!F63,"")</f>
        <v>-1.7425815491750249E-7</v>
      </c>
      <c r="G63" s="110">
        <f>IFERROR(Manual!G63-Share2.0!G63,"")</f>
        <v>8.6340839255852168E-8</v>
      </c>
      <c r="H63" s="110">
        <f>IFERROR(Manual!H63-Share2.0!H63,"")</f>
        <v>-3.7135479505692737E-8</v>
      </c>
      <c r="I63" s="110" t="str">
        <f>IFERROR(Manual!I63-Share2.0!I63,"")</f>
        <v/>
      </c>
      <c r="J63" s="110" t="str">
        <f>IFERROR(Manual!J63-Share2.0!J63,"")</f>
        <v/>
      </c>
      <c r="K63" s="110" t="str">
        <f>IFERROR(Manual!K63-Share2.0!K63,"")</f>
        <v/>
      </c>
      <c r="L63" s="110" t="str">
        <f>IFERROR(Manual!L63-Share2.0!L63,"")</f>
        <v/>
      </c>
      <c r="M63" s="110">
        <f>IFERROR(Manual!M63-Share2.0!M63,"")</f>
        <v>-3.2733437734444246E-8</v>
      </c>
      <c r="N63" s="110">
        <f>IFERROR(Manual!N63-Share2.0!N63,"")</f>
        <v>-1.6648776551830835E-8</v>
      </c>
      <c r="O63" s="112">
        <f>IFERROR(Manual!O63-Share2.0!O63,"")</f>
        <v>-4.1698005048910461E-8</v>
      </c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ht="15" thickBot="1" x14ac:dyDescent="0.35">
      <c r="A64"/>
      <c r="B64" s="144"/>
      <c r="C64" s="56" t="s">
        <v>45</v>
      </c>
      <c r="D64" s="113">
        <f>IFERROR(Manual!D64-Share2.0!D64,"")</f>
        <v>2.1423657066465054E-8</v>
      </c>
      <c r="E64" s="114">
        <f>IFERROR(Manual!E64-Share2.0!E64,"")</f>
        <v>8.4627784226534719E-8</v>
      </c>
      <c r="F64" s="114">
        <f>IFERROR(Manual!F64-Share2.0!F64,"")</f>
        <v>9.2356352822398069E-8</v>
      </c>
      <c r="G64" s="114">
        <f>IFERROR(Manual!G64-Share2.0!G64,"")</f>
        <v>2.7148717513664211E-8</v>
      </c>
      <c r="H64" s="114">
        <f>IFERROR(Manual!H64-Share2.0!H64,"")</f>
        <v>6.6123791432788626E-8</v>
      </c>
      <c r="I64" s="114" t="str">
        <f>IFERROR(Manual!I64-Share2.0!I64,"")</f>
        <v/>
      </c>
      <c r="J64" s="114" t="str">
        <f>IFERROR(Manual!J64-Share2.0!J64,"")</f>
        <v/>
      </c>
      <c r="K64" s="114" t="str">
        <f>IFERROR(Manual!K64-Share2.0!K64,"")</f>
        <v/>
      </c>
      <c r="L64" s="114" t="str">
        <f>IFERROR(Manual!L64-Share2.0!L64,"")</f>
        <v/>
      </c>
      <c r="M64" s="114">
        <f>IFERROR(Manual!M64-Share2.0!M64,"")</f>
        <v>-1.6133549508509648E-8</v>
      </c>
      <c r="N64" s="114">
        <f>IFERROR(Manual!N64-Share2.0!N64,"")</f>
        <v>-3.1778024739415045E-8</v>
      </c>
      <c r="O64" s="115">
        <f>IFERROR(Manual!O64-Share2.0!O64,"")</f>
        <v>3.4647578408750213E-8</v>
      </c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ht="15" thickBot="1" x14ac:dyDescent="0.35">
      <c r="A65"/>
      <c r="B65" s="144" t="s">
        <v>102</v>
      </c>
      <c r="C65" s="54" t="s">
        <v>41</v>
      </c>
      <c r="D65" s="59" t="s">
        <v>103</v>
      </c>
      <c r="E65" s="60" t="s">
        <v>104</v>
      </c>
      <c r="F65" s="60" t="s">
        <v>105</v>
      </c>
      <c r="G65" s="60" t="s">
        <v>106</v>
      </c>
      <c r="H65" s="60" t="s">
        <v>107</v>
      </c>
      <c r="I65" s="60" t="s">
        <v>108</v>
      </c>
      <c r="J65" s="60" t="s">
        <v>109</v>
      </c>
      <c r="K65" s="60" t="s">
        <v>110</v>
      </c>
      <c r="L65" s="60" t="s">
        <v>111</v>
      </c>
      <c r="M65" s="60" t="s">
        <v>112</v>
      </c>
      <c r="N65" s="60" t="s">
        <v>113</v>
      </c>
      <c r="O65" s="60" t="s">
        <v>114</v>
      </c>
      <c r="P65" s="75" t="s">
        <v>115</v>
      </c>
      <c r="Q65" s="75" t="s">
        <v>116</v>
      </c>
      <c r="R65" s="75" t="s">
        <v>117</v>
      </c>
      <c r="S65" s="75" t="s">
        <v>118</v>
      </c>
      <c r="T65" s="75" t="s">
        <v>119</v>
      </c>
      <c r="U65" s="75" t="s">
        <v>120</v>
      </c>
      <c r="V65" s="75" t="s">
        <v>121</v>
      </c>
      <c r="W65" s="75" t="s">
        <v>122</v>
      </c>
      <c r="X65" s="75" t="s">
        <v>123</v>
      </c>
      <c r="Y65" s="75" t="s">
        <v>124</v>
      </c>
      <c r="Z65" s="75" t="s">
        <v>125</v>
      </c>
      <c r="AA65" s="75" t="s">
        <v>126</v>
      </c>
      <c r="AB65" s="75" t="s">
        <v>127</v>
      </c>
      <c r="AC65" s="75" t="s">
        <v>128</v>
      </c>
      <c r="AD65" s="75" t="s">
        <v>129</v>
      </c>
      <c r="AE65" s="75" t="s">
        <v>130</v>
      </c>
      <c r="AF65" s="75" t="s">
        <v>131</v>
      </c>
      <c r="AG65" s="75" t="s">
        <v>132</v>
      </c>
      <c r="AH65" s="75" t="s">
        <v>133</v>
      </c>
      <c r="AI65" s="75" t="s">
        <v>134</v>
      </c>
      <c r="AJ65" s="75" t="s">
        <v>135</v>
      </c>
      <c r="AK65" s="75" t="s">
        <v>136</v>
      </c>
      <c r="AL65" s="75" t="s">
        <v>137</v>
      </c>
      <c r="AM65" s="76" t="s">
        <v>138</v>
      </c>
    </row>
    <row r="66" spans="1:39" ht="15" thickBot="1" x14ac:dyDescent="0.35">
      <c r="A66"/>
      <c r="B66" s="144"/>
      <c r="C66" s="56" t="s">
        <v>43</v>
      </c>
      <c r="D66" s="118">
        <f>IFERROR(Manual!D66-Share2.0!D66,"")</f>
        <v>0</v>
      </c>
      <c r="E66" s="119" t="str">
        <f>IFERROR(Manual!E66-Share2.0!E66,"")</f>
        <v/>
      </c>
      <c r="F66" s="119" t="str">
        <f>IFERROR(Manual!F66-Share2.0!F66,"")</f>
        <v/>
      </c>
      <c r="G66" s="119" t="str">
        <f>IFERROR(Manual!G66-Share2.0!G66,"")</f>
        <v/>
      </c>
      <c r="H66" s="119" t="str">
        <f>IFERROR(Manual!H66-Share2.0!H66,"")</f>
        <v/>
      </c>
      <c r="I66" s="119" t="str">
        <f>IFERROR(Manual!I66-Share2.0!I66,"")</f>
        <v/>
      </c>
      <c r="J66" s="119" t="str">
        <f>IFERROR(Manual!J66-Share2.0!J66,"")</f>
        <v/>
      </c>
      <c r="K66" s="119" t="str">
        <f>IFERROR(Manual!K66-Share2.0!K66,"")</f>
        <v/>
      </c>
      <c r="L66" s="119" t="str">
        <f>IFERROR(Manual!L66-Share2.0!L66,"")</f>
        <v/>
      </c>
      <c r="M66" s="119" t="str">
        <f>IFERROR(Manual!M66-Share2.0!M66,"")</f>
        <v/>
      </c>
      <c r="N66" s="119" t="str">
        <f>IFERROR(Manual!N66-Share2.0!N66,"")</f>
        <v/>
      </c>
      <c r="O66" s="119" t="str">
        <f>IFERROR(Manual!O66-Share2.0!O66,"")</f>
        <v/>
      </c>
      <c r="P66" s="119" t="str">
        <f>IFERROR(Manual!P66-Share2.0!P66,"")</f>
        <v/>
      </c>
      <c r="Q66" s="119" t="str">
        <f>IFERROR(Manual!Q66-Share2.0!Q66,"")</f>
        <v/>
      </c>
      <c r="R66" s="119" t="str">
        <f>IFERROR(Manual!R66-Share2.0!R66,"")</f>
        <v/>
      </c>
      <c r="S66" s="119" t="str">
        <f>IFERROR(Manual!S66-Share2.0!S66,"")</f>
        <v/>
      </c>
      <c r="T66" s="119" t="str">
        <f>IFERROR(Manual!T66-Share2.0!T66,"")</f>
        <v/>
      </c>
      <c r="U66" s="119" t="str">
        <f>IFERROR(Manual!U66-Share2.0!U66,"")</f>
        <v/>
      </c>
      <c r="V66" s="119" t="str">
        <f>IFERROR(Manual!V66-Share2.0!V66,"")</f>
        <v/>
      </c>
      <c r="W66" s="119" t="str">
        <f>IFERROR(Manual!W66-Share2.0!W66,"")</f>
        <v/>
      </c>
      <c r="X66" s="119">
        <f>IFERROR(Manual!X66-Share2.0!X66,"")</f>
        <v>0</v>
      </c>
      <c r="Y66" s="119">
        <f>IFERROR(Manual!Y66-Share2.0!Y66,"")</f>
        <v>0</v>
      </c>
      <c r="Z66" s="119" t="str">
        <f>IFERROR(Manual!Z66-Share2.0!Z66,"")</f>
        <v/>
      </c>
      <c r="AA66" s="119" t="str">
        <f>IFERROR(Manual!AA66-Share2.0!AA66,"")</f>
        <v/>
      </c>
      <c r="AB66" s="119" t="str">
        <f>IFERROR(Manual!AB66-Share2.0!AB66,"")</f>
        <v/>
      </c>
      <c r="AC66" s="119" t="str">
        <f>IFERROR(Manual!AC66-Share2.0!AC66,"")</f>
        <v/>
      </c>
      <c r="AD66" s="119" t="str">
        <f>IFERROR(Manual!AD66-Share2.0!AD66,"")</f>
        <v/>
      </c>
      <c r="AE66" s="119">
        <f>IFERROR(Manual!AE66-Share2.0!AE66,"")</f>
        <v>0</v>
      </c>
      <c r="AF66" s="119">
        <f>IFERROR(Manual!AF66-Share2.0!AF66,"")</f>
        <v>0</v>
      </c>
      <c r="AG66" s="119">
        <f>IFERROR(Manual!AG66-Share2.0!AG66,"")</f>
        <v>0</v>
      </c>
      <c r="AH66" s="119">
        <f>IFERROR(Manual!AH66-Share2.0!AH66,"")</f>
        <v>0</v>
      </c>
      <c r="AI66" s="119">
        <f>IFERROR(Manual!AI66-Share2.0!AI66,"")</f>
        <v>0</v>
      </c>
      <c r="AJ66" s="119">
        <f>IFERROR(Manual!AJ66-Share2.0!AJ66,"")</f>
        <v>0</v>
      </c>
      <c r="AK66" s="119">
        <f>IFERROR(Manual!AK66-Share2.0!AK66,"")</f>
        <v>0</v>
      </c>
      <c r="AL66" s="119">
        <f>IFERROR(Manual!AL66-Share2.0!AL66,"")</f>
        <v>0</v>
      </c>
      <c r="AM66" s="120">
        <f>IFERROR(Manual!AM66-Share2.0!AM66,"")</f>
        <v>0</v>
      </c>
    </row>
    <row r="67" spans="1:39" ht="15" thickBot="1" x14ac:dyDescent="0.35">
      <c r="A67"/>
      <c r="B67" s="144"/>
      <c r="C67" s="56" t="s">
        <v>44</v>
      </c>
      <c r="D67" s="121">
        <f>IFERROR(Manual!D67-Share2.0!D67,"")</f>
        <v>1.7587787179670412E-9</v>
      </c>
      <c r="E67" s="122" t="str">
        <f>IFERROR(Manual!E67-Share2.0!E67,"")</f>
        <v/>
      </c>
      <c r="F67" s="122" t="str">
        <f>IFERROR(Manual!F67-Share2.0!F67,"")</f>
        <v/>
      </c>
      <c r="G67" s="122" t="str">
        <f>IFERROR(Manual!G67-Share2.0!G67,"")</f>
        <v/>
      </c>
      <c r="H67" s="122" t="str">
        <f>IFERROR(Manual!H67-Share2.0!H67,"")</f>
        <v/>
      </c>
      <c r="I67" s="122" t="str">
        <f>IFERROR(Manual!I67-Share2.0!I67,"")</f>
        <v/>
      </c>
      <c r="J67" s="122" t="str">
        <f>IFERROR(Manual!J67-Share2.0!J67,"")</f>
        <v/>
      </c>
      <c r="K67" s="122" t="str">
        <f>IFERROR(Manual!K67-Share2.0!K67,"")</f>
        <v/>
      </c>
      <c r="L67" s="122" t="str">
        <f>IFERROR(Manual!L67-Share2.0!L67,"")</f>
        <v/>
      </c>
      <c r="M67" s="122" t="str">
        <f>IFERROR(Manual!M67-Share2.0!M67,"")</f>
        <v/>
      </c>
      <c r="N67" s="122" t="str">
        <f>IFERROR(Manual!N67-Share2.0!N67,"")</f>
        <v/>
      </c>
      <c r="O67" s="122" t="str">
        <f>IFERROR(Manual!O67-Share2.0!O67,"")</f>
        <v/>
      </c>
      <c r="P67" s="122" t="str">
        <f>IFERROR(Manual!P67-Share2.0!P67,"")</f>
        <v/>
      </c>
      <c r="Q67" s="122" t="str">
        <f>IFERROR(Manual!Q67-Share2.0!Q67,"")</f>
        <v/>
      </c>
      <c r="R67" s="122" t="str">
        <f>IFERROR(Manual!R67-Share2.0!R67,"")</f>
        <v/>
      </c>
      <c r="S67" s="122" t="str">
        <f>IFERROR(Manual!S67-Share2.0!S67,"")</f>
        <v/>
      </c>
      <c r="T67" s="122" t="str">
        <f>IFERROR(Manual!T67-Share2.0!T67,"")</f>
        <v/>
      </c>
      <c r="U67" s="122" t="str">
        <f>IFERROR(Manual!U67-Share2.0!U67,"")</f>
        <v/>
      </c>
      <c r="V67" s="122" t="str">
        <f>IFERROR(Manual!V67-Share2.0!V67,"")</f>
        <v/>
      </c>
      <c r="W67" s="122" t="str">
        <f>IFERROR(Manual!W67-Share2.0!W67,"")</f>
        <v/>
      </c>
      <c r="X67" s="122">
        <f>IFERROR(Manual!X67-Share2.0!X67,"")</f>
        <v>8.5593329624510106E-9</v>
      </c>
      <c r="Y67" s="122">
        <f>IFERROR(Manual!Y67-Share2.0!Y67,"")</f>
        <v>-4.0342753552732868E-8</v>
      </c>
      <c r="Z67" s="122" t="str">
        <f>IFERROR(Manual!Z67-Share2.0!Z67,"")</f>
        <v/>
      </c>
      <c r="AA67" s="122" t="str">
        <f>IFERROR(Manual!AA67-Share2.0!AA67,"")</f>
        <v/>
      </c>
      <c r="AB67" s="122" t="str">
        <f>IFERROR(Manual!AB67-Share2.0!AB67,"")</f>
        <v/>
      </c>
      <c r="AC67" s="122" t="str">
        <f>IFERROR(Manual!AC67-Share2.0!AC67,"")</f>
        <v/>
      </c>
      <c r="AD67" s="122" t="str">
        <f>IFERROR(Manual!AD67-Share2.0!AD67,"")</f>
        <v/>
      </c>
      <c r="AE67" s="122">
        <f>IFERROR(Manual!AE67-Share2.0!AE67,"")</f>
        <v>-1.2782772421723182E-8</v>
      </c>
      <c r="AF67" s="122">
        <f>IFERROR(Manual!AF67-Share2.0!AF67,"")</f>
        <v>-4.5204061875528216E-8</v>
      </c>
      <c r="AG67" s="122">
        <f>IFERROR(Manual!AG67-Share2.0!AG67,"")</f>
        <v>-1.5258435656683236E-8</v>
      </c>
      <c r="AH67" s="122">
        <f>IFERROR(Manual!AH67-Share2.0!AH67,"")</f>
        <v>-1.1518525094410953E-7</v>
      </c>
      <c r="AI67" s="122">
        <f>IFERROR(Manual!AI67-Share2.0!AI67,"")</f>
        <v>-6.5667357041353128E-8</v>
      </c>
      <c r="AJ67" s="122">
        <f>IFERROR(Manual!AJ67-Share2.0!AJ67,"")</f>
        <v>-1.9202500108804694E-9</v>
      </c>
      <c r="AK67" s="122">
        <f>IFERROR(Manual!AK67-Share2.0!AK67,"")</f>
        <v>-2.2150370207567901E-8</v>
      </c>
      <c r="AL67" s="122">
        <f>IFERROR(Manual!AL67-Share2.0!AL67,"")</f>
        <v>2.0628105376049649E-8</v>
      </c>
      <c r="AM67" s="123">
        <f>IFERROR(Manual!AM67-Share2.0!AM67,"")</f>
        <v>1.0292423322367898E-8</v>
      </c>
    </row>
    <row r="68" spans="1:39" ht="15" thickBot="1" x14ac:dyDescent="0.35">
      <c r="A68"/>
      <c r="B68" s="144"/>
      <c r="C68" s="56" t="s">
        <v>45</v>
      </c>
      <c r="D68" s="113">
        <f>IFERROR(Manual!D68-Share2.0!D68,"")</f>
        <v>5.8020235598941171E-9</v>
      </c>
      <c r="E68" s="114" t="str">
        <f>IFERROR(Manual!E68-Share2.0!E68,"")</f>
        <v/>
      </c>
      <c r="F68" s="114" t="str">
        <f>IFERROR(Manual!F68-Share2.0!F68,"")</f>
        <v/>
      </c>
      <c r="G68" s="114" t="str">
        <f>IFERROR(Manual!G68-Share2.0!G68,"")</f>
        <v/>
      </c>
      <c r="H68" s="114" t="str">
        <f>IFERROR(Manual!H68-Share2.0!H68,"")</f>
        <v/>
      </c>
      <c r="I68" s="114" t="str">
        <f>IFERROR(Manual!I68-Share2.0!I68,"")</f>
        <v/>
      </c>
      <c r="J68" s="114" t="str">
        <f>IFERROR(Manual!J68-Share2.0!J68,"")</f>
        <v/>
      </c>
      <c r="K68" s="114" t="str">
        <f>IFERROR(Manual!K68-Share2.0!K68,"")</f>
        <v/>
      </c>
      <c r="L68" s="114" t="str">
        <f>IFERROR(Manual!L68-Share2.0!L68,"")</f>
        <v/>
      </c>
      <c r="M68" s="114" t="str">
        <f>IFERROR(Manual!M68-Share2.0!M68,"")</f>
        <v/>
      </c>
      <c r="N68" s="114" t="str">
        <f>IFERROR(Manual!N68-Share2.0!N68,"")</f>
        <v/>
      </c>
      <c r="O68" s="114" t="str">
        <f>IFERROR(Manual!O68-Share2.0!O68,"")</f>
        <v/>
      </c>
      <c r="P68" s="114" t="str">
        <f>IFERROR(Manual!P68-Share2.0!P68,"")</f>
        <v/>
      </c>
      <c r="Q68" s="114" t="str">
        <f>IFERROR(Manual!Q68-Share2.0!Q68,"")</f>
        <v/>
      </c>
      <c r="R68" s="114" t="str">
        <f>IFERROR(Manual!R68-Share2.0!R68,"")</f>
        <v/>
      </c>
      <c r="S68" s="114" t="str">
        <f>IFERROR(Manual!S68-Share2.0!S68,"")</f>
        <v/>
      </c>
      <c r="T68" s="114" t="str">
        <f>IFERROR(Manual!T68-Share2.0!T68,"")</f>
        <v/>
      </c>
      <c r="U68" s="114" t="str">
        <f>IFERROR(Manual!U68-Share2.0!U68,"")</f>
        <v/>
      </c>
      <c r="V68" s="114" t="str">
        <f>IFERROR(Manual!V68-Share2.0!V68,"")</f>
        <v/>
      </c>
      <c r="W68" s="114" t="str">
        <f>IFERROR(Manual!W68-Share2.0!W68,"")</f>
        <v/>
      </c>
      <c r="X68" s="114">
        <f>IFERROR(Manual!X68-Share2.0!X68,"")</f>
        <v>1.8707459089641054E-8</v>
      </c>
      <c r="Y68" s="114">
        <f>IFERROR(Manual!Y68-Share2.0!Y68,"")</f>
        <v>1.1498703047889414E-8</v>
      </c>
      <c r="Z68" s="114" t="str">
        <f>IFERROR(Manual!Z68-Share2.0!Z68,"")</f>
        <v/>
      </c>
      <c r="AA68" s="114" t="str">
        <f>IFERROR(Manual!AA68-Share2.0!AA68,"")</f>
        <v/>
      </c>
      <c r="AB68" s="114" t="str">
        <f>IFERROR(Manual!AB68-Share2.0!AB68,"")</f>
        <v/>
      </c>
      <c r="AC68" s="114" t="str">
        <f>IFERROR(Manual!AC68-Share2.0!AC68,"")</f>
        <v/>
      </c>
      <c r="AD68" s="114" t="str">
        <f>IFERROR(Manual!AD68-Share2.0!AD68,"")</f>
        <v/>
      </c>
      <c r="AE68" s="114">
        <f>IFERROR(Manual!AE68-Share2.0!AE68,"")</f>
        <v>-2.0845443426953381E-11</v>
      </c>
      <c r="AF68" s="114">
        <f>IFERROR(Manual!AF68-Share2.0!AF68,"")</f>
        <v>-5.9940558281602885E-8</v>
      </c>
      <c r="AG68" s="114">
        <f>IFERROR(Manual!AG68-Share2.0!AG68,"")</f>
        <v>4.1032342903632446E-8</v>
      </c>
      <c r="AH68" s="114">
        <f>IFERROR(Manual!AH68-Share2.0!AH68,"")</f>
        <v>1.3837860690125992E-7</v>
      </c>
      <c r="AI68" s="114">
        <f>IFERROR(Manual!AI68-Share2.0!AI68,"")</f>
        <v>5.5147048247383701E-8</v>
      </c>
      <c r="AJ68" s="114">
        <f>IFERROR(Manual!AJ68-Share2.0!AJ68,"")</f>
        <v>2.8886318032862734E-8</v>
      </c>
      <c r="AK68" s="114">
        <f>IFERROR(Manual!AK68-Share2.0!AK68,"")</f>
        <v>3.6249339125217842E-8</v>
      </c>
      <c r="AL68" s="114">
        <f>IFERROR(Manual!AL68-Share2.0!AL68,"")</f>
        <v>7.7243525263125806E-9</v>
      </c>
      <c r="AM68" s="115">
        <f>IFERROR(Manual!AM68-Share2.0!AM68,"")</f>
        <v>-5.0484825033555308E-9</v>
      </c>
    </row>
    <row r="69" spans="1:39" ht="15" thickBot="1" x14ac:dyDescent="0.35">
      <c r="A69"/>
      <c r="B69" s="144" t="s">
        <v>139</v>
      </c>
      <c r="C69" s="54" t="s">
        <v>41</v>
      </c>
      <c r="D69" s="74" t="s">
        <v>140</v>
      </c>
      <c r="E69" s="77" t="s">
        <v>141</v>
      </c>
    </row>
    <row r="70" spans="1:39" ht="15" thickBot="1" x14ac:dyDescent="0.35">
      <c r="A70"/>
      <c r="B70" s="144"/>
      <c r="C70" s="56" t="s">
        <v>43</v>
      </c>
      <c r="D70" s="118">
        <f>IFERROR(Manual!D70-Share2.0!D70,"")</f>
        <v>0</v>
      </c>
      <c r="E70" s="120">
        <f>IFERROR(Manual!E70-Share2.0!E70,"")</f>
        <v>0</v>
      </c>
    </row>
    <row r="71" spans="1:39" ht="15" thickBot="1" x14ac:dyDescent="0.35">
      <c r="A71"/>
      <c r="B71" s="144"/>
      <c r="C71" s="56" t="s">
        <v>44</v>
      </c>
      <c r="D71" s="121">
        <f>IFERROR(Manual!D71-Share2.0!D71,"")</f>
        <v>-3.5252412360607405E-8</v>
      </c>
      <c r="E71" s="123">
        <f>IFERROR(Manual!E71-Share2.0!E71,"")</f>
        <v>-2.4202019898410254E-7</v>
      </c>
    </row>
    <row r="72" spans="1:39" ht="15" thickBot="1" x14ac:dyDescent="0.35">
      <c r="A72"/>
      <c r="B72" s="144"/>
      <c r="C72" s="56" t="s">
        <v>45</v>
      </c>
      <c r="D72" s="121">
        <f>IFERROR(Manual!D72-Share2.0!D72,"")</f>
        <v>6.0416926642159474E-8</v>
      </c>
      <c r="E72" s="123">
        <f>IFERROR(Manual!E72-Share2.0!E72,"")</f>
        <v>2.1799938057509571E-7</v>
      </c>
    </row>
    <row r="73" spans="1:39" ht="17.25" customHeight="1" thickBot="1" x14ac:dyDescent="0.35">
      <c r="A73"/>
      <c r="B73" s="145" t="s">
        <v>142</v>
      </c>
      <c r="C73" s="116" t="s">
        <v>41</v>
      </c>
      <c r="D73" s="59" t="s">
        <v>143</v>
      </c>
      <c r="E73" s="60" t="s">
        <v>144</v>
      </c>
      <c r="F73" s="60" t="s">
        <v>145</v>
      </c>
      <c r="G73" s="61" t="s">
        <v>146</v>
      </c>
    </row>
    <row r="74" spans="1:39" ht="17.25" customHeight="1" thickBot="1" x14ac:dyDescent="0.35">
      <c r="A74"/>
      <c r="B74" s="145"/>
      <c r="C74" s="108" t="s">
        <v>43</v>
      </c>
      <c r="D74" s="124">
        <f>IFERROR(Manual!D74-Share2.0!D74,"")</f>
        <v>0</v>
      </c>
      <c r="E74" s="125">
        <f>IFERROR(Manual!E74-Share2.0!E74,"")</f>
        <v>0</v>
      </c>
      <c r="F74" s="125">
        <f>IFERROR(Manual!F74-Share2.0!F74,"")</f>
        <v>0</v>
      </c>
      <c r="G74" s="126">
        <f>IFERROR(Manual!G74-Share2.0!G74,"")</f>
        <v>0</v>
      </c>
    </row>
    <row r="75" spans="1:39" ht="17.25" customHeight="1" thickBot="1" x14ac:dyDescent="0.35">
      <c r="A75"/>
      <c r="B75" s="145"/>
      <c r="C75" s="108" t="s">
        <v>44</v>
      </c>
      <c r="D75" s="111">
        <f>IFERROR(Manual!D75-Share2.0!D75,"")</f>
        <v>2.6583837612389333E-7</v>
      </c>
      <c r="E75" s="110">
        <f>IFERROR(Manual!E75-Share2.0!E75,"")</f>
        <v>3.0633459801633362E-8</v>
      </c>
      <c r="F75" s="110">
        <f>IFERROR(Manual!F75-Share2.0!F75,"")</f>
        <v>-2.5067728301160844E-7</v>
      </c>
      <c r="G75" s="112">
        <f>IFERROR(Manual!G75-Share2.0!G75,"")</f>
        <v>-2.5489590763354969E-7</v>
      </c>
    </row>
    <row r="76" spans="1:39" ht="17.25" customHeight="1" thickBot="1" x14ac:dyDescent="0.35">
      <c r="A76"/>
      <c r="B76" s="145"/>
      <c r="C76" s="109" t="s">
        <v>45</v>
      </c>
      <c r="D76" s="113">
        <f>IFERROR(Manual!D76-Share2.0!D76,"")</f>
        <v>8.8310611357465818E-8</v>
      </c>
      <c r="E76" s="114">
        <f>IFERROR(Manual!E76-Share2.0!E76,"")</f>
        <v>-3.274997347445241E-8</v>
      </c>
      <c r="F76" s="114">
        <f>IFERROR(Manual!F76-Share2.0!F76,"")</f>
        <v>4.9700327353630058E-8</v>
      </c>
      <c r="G76" s="115">
        <f>IFERROR(Manual!G76-Share2.0!G76,"")</f>
        <v>7.56453020500647E-8</v>
      </c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conditionalFormatting sqref="D4">
    <cfRule type="expression" dxfId="37" priority="38">
      <formula>IF(OR(D4&gt;0.0002,D4&lt;-0.0002),IF(D4&lt;&gt;"",TRUE,FALSE))</formula>
    </cfRule>
  </conditionalFormatting>
  <conditionalFormatting sqref="S21:AA22">
    <cfRule type="expression" dxfId="36" priority="37">
      <formula>IF(OR(S21&gt;0.0002,S21&lt;-0.0002),TRUE,FALSE)</formula>
    </cfRule>
  </conditionalFormatting>
  <conditionalFormatting sqref="S20:AA20">
    <cfRule type="expression" dxfId="35" priority="36">
      <formula>IF(OR(S20&gt;0.0002,S20&lt;-0.0002),TRUE,FALSE)</formula>
    </cfRule>
  </conditionalFormatting>
  <conditionalFormatting sqref="D5:D6">
    <cfRule type="expression" dxfId="34" priority="35">
      <formula>IF(OR(D5&gt;0.0002,D5&lt;-0.0002),IF(D5&lt;&gt;"",TRUE,FALSE))</formula>
    </cfRule>
  </conditionalFormatting>
  <conditionalFormatting sqref="D8:R8">
    <cfRule type="expression" dxfId="33" priority="34">
      <formula>IF(OR(D8&gt;0.0002,D8&lt;-0.0002),IF(D8&lt;&gt;"",TRUE,FALSE))</formula>
    </cfRule>
  </conditionalFormatting>
  <conditionalFormatting sqref="D9:R10">
    <cfRule type="expression" dxfId="32" priority="33">
      <formula>IF(OR(D9&gt;0.0002,D9&lt;-0.0002),IF(D9&lt;&gt;"",TRUE,FALSE))</formula>
    </cfRule>
  </conditionalFormatting>
  <conditionalFormatting sqref="D12:R12">
    <cfRule type="expression" dxfId="31" priority="32">
      <formula>IF(OR(D12&gt;0.0002,D12&lt;-0.0002),IF(D12&lt;&gt;"",TRUE,FALSE))</formula>
    </cfRule>
  </conditionalFormatting>
  <conditionalFormatting sqref="D13:R14">
    <cfRule type="expression" dxfId="30" priority="31">
      <formula>IF(OR(D13&gt;0.0002,D13&lt;-0.0002),IF(D13&lt;&gt;"",TRUE,FALSE))</formula>
    </cfRule>
  </conditionalFormatting>
  <conditionalFormatting sqref="D16:R16">
    <cfRule type="expression" dxfId="29" priority="30">
      <formula>IF(OR(D16&gt;0.0002,D16&lt;-0.0002),IF(D16&lt;&gt;"",TRUE,FALSE))</formula>
    </cfRule>
  </conditionalFormatting>
  <conditionalFormatting sqref="D17:R18">
    <cfRule type="expression" dxfId="28" priority="29">
      <formula>IF(OR(D17&gt;0.0002,D17&lt;-0.0002),IF(D17&lt;&gt;"",TRUE,FALSE))</formula>
    </cfRule>
  </conditionalFormatting>
  <conditionalFormatting sqref="D20:R20">
    <cfRule type="expression" dxfId="27" priority="28">
      <formula>IF(OR(D20&gt;0.0002,D20&lt;-0.0002),IF(D20&lt;&gt;"",TRUE,FALSE))</formula>
    </cfRule>
  </conditionalFormatting>
  <conditionalFormatting sqref="D21:R22">
    <cfRule type="expression" dxfId="26" priority="27">
      <formula>IF(OR(D21&gt;0.0002,D21&lt;-0.0002),IF(D21&lt;&gt;"",TRUE,FALSE))</formula>
    </cfRule>
  </conditionalFormatting>
  <conditionalFormatting sqref="D24:O24">
    <cfRule type="expression" dxfId="25" priority="26">
      <formula>IF(OR(D24&gt;0.0002,D24&lt;-0.0002),IF(D24&lt;&gt;"",TRUE,FALSE))</formula>
    </cfRule>
  </conditionalFormatting>
  <conditionalFormatting sqref="D25:O26">
    <cfRule type="expression" dxfId="24" priority="25">
      <formula>IF(OR(D25&gt;0.0002,D25&lt;-0.0002),IF(D25&lt;&gt;"",TRUE,FALSE))</formula>
    </cfRule>
  </conditionalFormatting>
  <conditionalFormatting sqref="D28:AM28">
    <cfRule type="expression" dxfId="23" priority="24">
      <formula>IF(OR(D28&gt;0.0002,D28&lt;-0.0002),IF(D28&lt;&gt;"",TRUE,FALSE))</formula>
    </cfRule>
  </conditionalFormatting>
  <conditionalFormatting sqref="D29:AM30">
    <cfRule type="expression" dxfId="22" priority="23">
      <formula>IF(OR(D29&gt;0.0002,D29&lt;-0.0002),IF(D29&lt;&gt;"",TRUE,FALSE))</formula>
    </cfRule>
  </conditionalFormatting>
  <conditionalFormatting sqref="D32:E32">
    <cfRule type="expression" dxfId="21" priority="22">
      <formula>IF(OR(D32&gt;0.0002,D32&lt;-0.0002),IF(D32&lt;&gt;"",TRUE,FALSE))</formula>
    </cfRule>
  </conditionalFormatting>
  <conditionalFormatting sqref="D33:E34">
    <cfRule type="expression" dxfId="20" priority="21">
      <formula>IF(OR(D33&gt;0.0002,D33&lt;-0.0002),IF(D33&lt;&gt;"",TRUE,FALSE))</formula>
    </cfRule>
  </conditionalFormatting>
  <conditionalFormatting sqref="D36:G36">
    <cfRule type="expression" dxfId="19" priority="20">
      <formula>IF(OR(D36&gt;0.0002,D36&lt;-0.0002),IF(D36&lt;&gt;"",TRUE,FALSE))</formula>
    </cfRule>
  </conditionalFormatting>
  <conditionalFormatting sqref="D37:G38">
    <cfRule type="expression" dxfId="18" priority="19">
      <formula>IF(OR(D37&gt;0.0002,D37&lt;-0.0002),IF(D37&lt;&gt;"",TRUE,FALSE))</formula>
    </cfRule>
  </conditionalFormatting>
  <conditionalFormatting sqref="D42">
    <cfRule type="expression" dxfId="17" priority="18">
      <formula>IF(OR(D42&gt;0.0002,D42&lt;-0.0002),IF(D42&lt;&gt;"",TRUE,FALSE))</formula>
    </cfRule>
  </conditionalFormatting>
  <conditionalFormatting sqref="D43:D44">
    <cfRule type="expression" dxfId="16" priority="17">
      <formula>IF(OR(D43&gt;0.0002,D43&lt;-0.0002),IF(D43&lt;&gt;"",TRUE,FALSE))</formula>
    </cfRule>
  </conditionalFormatting>
  <conditionalFormatting sqref="D46:R46">
    <cfRule type="expression" dxfId="15" priority="16">
      <formula>IF(OR(D46&gt;0.0002,D46&lt;-0.0002),IF(D46&lt;&gt;"",TRUE,FALSE))</formula>
    </cfRule>
  </conditionalFormatting>
  <conditionalFormatting sqref="D47:R48">
    <cfRule type="expression" dxfId="14" priority="15">
      <formula>IF(OR(D47&gt;0.0002,D47&lt;-0.0002),IF(D47&lt;&gt;"",TRUE,FALSE))</formula>
    </cfRule>
  </conditionalFormatting>
  <conditionalFormatting sqref="D50:R50">
    <cfRule type="expression" dxfId="13" priority="14">
      <formula>IF(OR(D50&gt;0.0002,D50&lt;-0.0002),IF(D50&lt;&gt;"",TRUE,FALSE))</formula>
    </cfRule>
  </conditionalFormatting>
  <conditionalFormatting sqref="D51:R52">
    <cfRule type="expression" dxfId="12" priority="13">
      <formula>IF(OR(D51&gt;0.0002,D51&lt;-0.0002),IF(D51&lt;&gt;"",TRUE,FALSE))</formula>
    </cfRule>
  </conditionalFormatting>
  <conditionalFormatting sqref="D54:R54">
    <cfRule type="expression" dxfId="11" priority="12">
      <formula>IF(OR(D54&gt;0.0002,D54&lt;-0.0002),IF(D54&lt;&gt;"",TRUE,FALSE))</formula>
    </cfRule>
  </conditionalFormatting>
  <conditionalFormatting sqref="D55:R56">
    <cfRule type="expression" dxfId="10" priority="11">
      <formula>IF(OR(D55&gt;0.0002,D55&lt;-0.0002),IF(D55&lt;&gt;"",TRUE,FALSE))</formula>
    </cfRule>
  </conditionalFormatting>
  <conditionalFormatting sqref="D58:AA58">
    <cfRule type="expression" dxfId="9" priority="10">
      <formula>IF(OR(D58&gt;0.0002,D58&lt;-0.0002),IF(D58&lt;&gt;"",TRUE,FALSE))</formula>
    </cfRule>
  </conditionalFormatting>
  <conditionalFormatting sqref="D59:AA60">
    <cfRule type="expression" dxfId="8" priority="9">
      <formula>IF(OR(D59&gt;0.0002,D59&lt;-0.0002),IF(D59&lt;&gt;"",TRUE,FALSE))</formula>
    </cfRule>
  </conditionalFormatting>
  <conditionalFormatting sqref="D62:O62">
    <cfRule type="expression" dxfId="7" priority="8">
      <formula>IF(OR(D62&gt;0.0002,D62&lt;-0.0002),IF(D62&lt;&gt;"",TRUE,FALSE))</formula>
    </cfRule>
  </conditionalFormatting>
  <conditionalFormatting sqref="D63:O64">
    <cfRule type="expression" dxfId="6" priority="7">
      <formula>IF(OR(D63&gt;0.0002,D63&lt;-0.0002),IF(D63&lt;&gt;"",TRUE,FALSE))</formula>
    </cfRule>
  </conditionalFormatting>
  <conditionalFormatting sqref="D66:AM66">
    <cfRule type="expression" dxfId="5" priority="6">
      <formula>IF(OR(D66&gt;0.0002,D66&lt;-0.0002),IF(D66&lt;&gt;"",TRUE,FALSE))</formula>
    </cfRule>
  </conditionalFormatting>
  <conditionalFormatting sqref="D67:AM68">
    <cfRule type="expression" dxfId="4" priority="5">
      <formula>IF(OR(D67&gt;0.0002,D67&lt;-0.0002),IF(D67&lt;&gt;"",TRUE,FALSE))</formula>
    </cfRule>
  </conditionalFormatting>
  <conditionalFormatting sqref="D70:E70">
    <cfRule type="expression" dxfId="3" priority="4">
      <formula>IF(OR(D70&gt;0.0002,D70&lt;-0.0002),IF(D70&lt;&gt;"",TRUE,FALSE))</formula>
    </cfRule>
  </conditionalFormatting>
  <conditionalFormatting sqref="D71:E72">
    <cfRule type="expression" dxfId="2" priority="3">
      <formula>IF(OR(D71&gt;0.0002,D71&lt;-0.0002),IF(D71&lt;&gt;"",TRUE,FALSE))</formula>
    </cfRule>
  </conditionalFormatting>
  <conditionalFormatting sqref="D74:G74">
    <cfRule type="expression" dxfId="1" priority="2">
      <formula>IF(OR(D74&gt;0.0002,D74&lt;-0.0002),IF(D74&lt;&gt;"",TRUE,FALSE))</formula>
    </cfRule>
  </conditionalFormatting>
  <conditionalFormatting sqref="D75:G76">
    <cfRule type="expression" dxfId="0" priority="1">
      <formula>IF(OR(D75&gt;0.0002,D75&lt;-0.0002),IF(D75&lt;&gt;"",TRUE,FALSE))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"/>
  <sheetViews>
    <sheetView workbookViewId="0">
      <selection activeCell="B3" sqref="B3"/>
    </sheetView>
  </sheetViews>
  <sheetFormatPr defaultColWidth="11.44140625" defaultRowHeight="13.8" x14ac:dyDescent="0.3"/>
  <sheetData>
    <row r="2" spans="2:2" x14ac:dyDescent="0.3">
      <c r="B2" t="s">
        <v>197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18</vt:i4>
      </vt:variant>
    </vt:vector>
  </HeadingPairs>
  <TitlesOfParts>
    <vt:vector size="28" baseType="lpstr">
      <vt:lpstr>Revision History</vt:lpstr>
      <vt:lpstr>Description</vt:lpstr>
      <vt:lpstr>TimeSeries</vt:lpstr>
      <vt:lpstr>Power Curve</vt:lpstr>
      <vt:lpstr>Zero Turbulence Curve</vt:lpstr>
      <vt:lpstr>Manual</vt:lpstr>
      <vt:lpstr>Share2.0</vt:lpstr>
      <vt:lpstr>Difference</vt:lpstr>
      <vt:lpstr>Notes</vt:lpstr>
      <vt:lpstr>Reference vs Site Specific</vt:lpstr>
      <vt:lpstr>Bin_Width</vt:lpstr>
      <vt:lpstr>Centre_First_Bin</vt:lpstr>
      <vt:lpstr>Ci</vt:lpstr>
      <vt:lpstr>CutInWindSpeed</vt:lpstr>
      <vt:lpstr>LowerShearLimit</vt:lpstr>
      <vt:lpstr>LowerTurbLimit</vt:lpstr>
      <vt:lpstr>Min_Count</vt:lpstr>
      <vt:lpstr>RatedWindSpeed</vt:lpstr>
      <vt:lpstr>'Power Curve'!Ref_Density</vt:lpstr>
      <vt:lpstr>Ref_Density</vt:lpstr>
      <vt:lpstr>Reference</vt:lpstr>
      <vt:lpstr>ReferenceTurbulence</vt:lpstr>
      <vt:lpstr>ReferenceTurbulenceWindSpeed</vt:lpstr>
      <vt:lpstr>UpperShearLimit</vt:lpstr>
      <vt:lpstr>UpperTurbLimit</vt:lpstr>
      <vt:lpstr>WindSpeedStep</vt:lpstr>
      <vt:lpstr>xa</vt:lpstr>
      <vt:lpstr>xb</vt:lpstr>
    </vt:vector>
  </TitlesOfParts>
  <Company>RESGROUP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Stuart</dc:creator>
  <cp:lastModifiedBy>Peter Stuart</cp:lastModifiedBy>
  <dcterms:created xsi:type="dcterms:W3CDTF">2013-09-19T16:55:38Z</dcterms:created>
  <dcterms:modified xsi:type="dcterms:W3CDTF">2018-04-13T22:27:47Z</dcterms:modified>
</cp:coreProperties>
</file>